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9"/>
  <workbookPr codeName="ThisWorkbook"/>
  <mc:AlternateContent xmlns:mc="http://schemas.openxmlformats.org/markup-compatibility/2006">
    <mc:Choice Requires="x15">
      <x15ac:absPath xmlns:x15ac="http://schemas.microsoft.com/office/spreadsheetml/2010/11/ac" url="https://clearesult5-my.sharepoint.com/personal/joshua_porter_clearesult_com/Documents/Desktop/AES Projects/Calculators/"/>
    </mc:Choice>
  </mc:AlternateContent>
  <xr:revisionPtr revIDLastSave="0" documentId="8_{0DAC4418-B8C4-4643-B607-A3D0D28E5C8D}" xr6:coauthVersionLast="47" xr6:coauthVersionMax="47" xr10:uidLastSave="{00000000-0000-0000-0000-000000000000}"/>
  <workbookProtection workbookAlgorithmName="SHA-512" workbookHashValue="yPrm1aBv6OEJW0s54lfRFF+v2LRbJ3UFGGK9JFhjP+kT4MVOhkZSeZ/Il6yeo75Rjj3CKnAm34fIZ8Idn+my/Q==" workbookSaltValue="ikwv/p8/KKsWwzXiwzSsnQ==" workbookSpinCount="100000" lockStructure="1"/>
  <bookViews>
    <workbookView xWindow="-110" yWindow="-110" windowWidth="38620" windowHeight="21100" tabRatio="964" firstSheet="2" activeTab="2" xr2:uid="{00000000-000D-0000-FFFF-FFFF00000000}"/>
  </bookViews>
  <sheets>
    <sheet name="Instructions" sheetId="16" r:id="rId1"/>
    <sheet name="Methodology" sheetId="21" r:id="rId2"/>
    <sheet name="Roof Calculator" sheetId="4" r:id="rId3"/>
    <sheet name="Radiation Calculations" sheetId="9" state="hidden" r:id="rId4"/>
    <sheet name="Energy Savings Calculations" sheetId="5" state="hidden" r:id="rId5"/>
    <sheet name="Operating Hours LookUp" sheetId="17" state="hidden" r:id="rId6"/>
    <sheet name="Roofing Properties LookUp" sheetId="30" state="hidden" r:id="rId7"/>
    <sheet name="LSTM LookUp" sheetId="31" state="hidden" r:id="rId8"/>
    <sheet name="Version Log" sheetId="29" state="hidden" r:id="rId9"/>
    <sheet name="Dropdowns" sheetId="32" state="hidden" r:id="rId10"/>
  </sheets>
  <definedNames>
    <definedName name="Building_Type">'Roof Calculator'!$C$9</definedName>
    <definedName name="Conditioning">'Roof Calculator'!$C$16</definedName>
    <definedName name="Coof_Roof_Installed">'Roof Calculator'!$C$27</definedName>
    <definedName name="Cooling_Eff">IF(AND('Roof Calculator'!$C$18="Default",Cooling_Type="Water Cooled Chiller"),0.9,IF(AND('Roof Calculator'!$C$18="Default",Cooling_Type="DX/Unitary Cooling/Air Cooled Chiller"),14,'Roof Calculator'!$C$18))</definedName>
    <definedName name="Cooling_Eff_Units">'Roof Calculator'!$D$18</definedName>
    <definedName name="Cooling_Type">'Roof Calculator'!$C$17</definedName>
    <definedName name="Elec_Rate">'Roof Calculator'!$C$10</definedName>
    <definedName name="Emittance_Existing">'Roof Calculator'!$C$30</definedName>
    <definedName name="Emittance_Proposed">'Roof Calculator'!$C$32</definedName>
    <definedName name="Gas_Eff">IF(AND(Heating_Type="Gas",'Roof Calculator'!$C$20="Default"),0.8,IF(AND(Heating_Type="Heat Pump",'Roof Calculator'!$C$20="Default"),2.5,'Roof Calculator'!$C$20))</definedName>
    <definedName name="Gas_Rate">'Roof Calculator'!$C$21</definedName>
    <definedName name="Heating_Type">'Roof Calculator'!$C$19</definedName>
    <definedName name="Incentive">0.08</definedName>
    <definedName name="Latitude">'LSTM LookUp'!$D$11</definedName>
    <definedName name="Longitude">'LSTM LookUp'!$D$12</definedName>
    <definedName name="_xlnm.Print_Area" localSheetId="2">'Roof Calculator'!$A$1:$AH$62</definedName>
    <definedName name="Reflectivity_Existing">'Roof Calculator'!$C$31</definedName>
    <definedName name="Reflectivity_Proposed">'Roof Calculator'!$C$33</definedName>
    <definedName name="Roof_Area">'Roof Calculator'!$C$15</definedName>
    <definedName name="Roof_Type_Exisitng">'Roof Calculator'!$C$24</definedName>
    <definedName name="RValue_Existing">'Roof Calculator'!$C$23</definedName>
    <definedName name="RValue_Proposed">'Roof Calculator'!$C$26</definedName>
    <definedName name="Time_Zone">'LSTM LookUp'!$D$13</definedName>
    <definedName name="xCOP">Dropdowns!$D$2:$D$49</definedName>
    <definedName name="xEER">Dropdowns!$A$2:$A$23</definedName>
    <definedName name="xElecEff">Dropdowns!$E$2</definedName>
    <definedName name="xGasEff">Dropdowns!$C$2:$C$30</definedName>
    <definedName name="xkWTon">Dropdowns!$B$2:$B$22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4" l="1"/>
  <c r="C41" i="4"/>
  <c r="P24" i="5"/>
  <c r="P25" i="5"/>
  <c r="P26" i="5"/>
  <c r="P27" i="5"/>
  <c r="P28" i="5"/>
  <c r="P29" i="5"/>
  <c r="P30" i="5"/>
  <c r="P31" i="5"/>
  <c r="P32" i="5"/>
  <c r="P33" i="5"/>
  <c r="P34" i="5"/>
  <c r="P23" i="5"/>
  <c r="J20" i="9" l="1"/>
  <c r="AC20" i="9" s="1"/>
  <c r="I20" i="9"/>
  <c r="M23" i="5" l="1"/>
  <c r="O17" i="17"/>
  <c r="M34" i="5"/>
  <c r="B18" i="4"/>
  <c r="O16" i="17" l="1"/>
  <c r="O12" i="17"/>
  <c r="O8" i="17"/>
  <c r="O14" i="17"/>
  <c r="O10" i="17"/>
  <c r="O6" i="17"/>
  <c r="O13" i="17"/>
  <c r="O9" i="17"/>
  <c r="O5" i="17"/>
  <c r="O15" i="17"/>
  <c r="O11" i="17"/>
  <c r="O7" i="17"/>
  <c r="C14" i="4"/>
  <c r="B39" i="5" l="1"/>
  <c r="C29" i="4"/>
  <c r="T11" i="17" l="1"/>
  <c r="R6" i="17"/>
  <c r="D6" i="17" s="1"/>
  <c r="R15" i="17"/>
  <c r="C17" i="5"/>
  <c r="C18" i="5"/>
  <c r="C13" i="5"/>
  <c r="C12" i="5"/>
  <c r="F5" i="17"/>
  <c r="G5" i="17"/>
  <c r="H5" i="17"/>
  <c r="I5" i="17"/>
  <c r="J5" i="17"/>
  <c r="K5" i="17"/>
  <c r="L5" i="17"/>
  <c r="M5" i="17"/>
  <c r="N5" i="17"/>
  <c r="F6" i="17"/>
  <c r="G6" i="17"/>
  <c r="H6" i="17"/>
  <c r="I6" i="17"/>
  <c r="J6" i="17"/>
  <c r="K6" i="17"/>
  <c r="L6" i="17"/>
  <c r="M6" i="17"/>
  <c r="N6" i="17"/>
  <c r="M24" i="5"/>
  <c r="F7" i="17"/>
  <c r="G7" i="17"/>
  <c r="H7" i="17"/>
  <c r="I7" i="17"/>
  <c r="J7" i="17"/>
  <c r="K7" i="17"/>
  <c r="L7" i="17"/>
  <c r="M7" i="17"/>
  <c r="N7" i="17"/>
  <c r="M25" i="5"/>
  <c r="F8" i="17"/>
  <c r="G8" i="17"/>
  <c r="H8" i="17"/>
  <c r="I8" i="17"/>
  <c r="J8" i="17"/>
  <c r="K8" i="17"/>
  <c r="L8" i="17"/>
  <c r="M8" i="17"/>
  <c r="N8" i="17"/>
  <c r="M26" i="5"/>
  <c r="F9" i="17"/>
  <c r="G9" i="17"/>
  <c r="H9" i="17"/>
  <c r="I9" i="17"/>
  <c r="J9" i="17"/>
  <c r="K9" i="17"/>
  <c r="L9" i="17"/>
  <c r="M9" i="17"/>
  <c r="N9" i="17"/>
  <c r="M27" i="5"/>
  <c r="F10" i="17"/>
  <c r="G10" i="17"/>
  <c r="H10" i="17"/>
  <c r="I10" i="17"/>
  <c r="J10" i="17"/>
  <c r="K10" i="17"/>
  <c r="L10" i="17"/>
  <c r="M10" i="17"/>
  <c r="N10" i="17"/>
  <c r="M28" i="5"/>
  <c r="F11" i="17"/>
  <c r="G11" i="17"/>
  <c r="H11" i="17"/>
  <c r="I11" i="17"/>
  <c r="J11" i="17"/>
  <c r="K11" i="17"/>
  <c r="L11" i="17"/>
  <c r="M11" i="17"/>
  <c r="N11" i="17"/>
  <c r="M29" i="5"/>
  <c r="F12" i="17"/>
  <c r="G12" i="17"/>
  <c r="H12" i="17"/>
  <c r="I12" i="17"/>
  <c r="J12" i="17"/>
  <c r="K12" i="17"/>
  <c r="L12" i="17"/>
  <c r="M12" i="17"/>
  <c r="N12" i="17"/>
  <c r="M30" i="5"/>
  <c r="F13" i="17"/>
  <c r="G13" i="17"/>
  <c r="H13" i="17"/>
  <c r="I13" i="17"/>
  <c r="J13" i="17"/>
  <c r="K13" i="17"/>
  <c r="L13" i="17"/>
  <c r="M13" i="17"/>
  <c r="N13" i="17"/>
  <c r="M31" i="5"/>
  <c r="F14" i="17"/>
  <c r="G14" i="17"/>
  <c r="H14" i="17"/>
  <c r="I14" i="17"/>
  <c r="J14" i="17"/>
  <c r="K14" i="17"/>
  <c r="L14" i="17"/>
  <c r="M14" i="17"/>
  <c r="N14" i="17"/>
  <c r="M32" i="5"/>
  <c r="F15" i="17"/>
  <c r="G15" i="17"/>
  <c r="H15" i="17"/>
  <c r="I15" i="17"/>
  <c r="J15" i="17"/>
  <c r="K15" i="17"/>
  <c r="L15" i="17"/>
  <c r="M15" i="17"/>
  <c r="N15" i="17"/>
  <c r="M33" i="5"/>
  <c r="F16" i="17"/>
  <c r="G16" i="17"/>
  <c r="H16" i="17"/>
  <c r="I16" i="17"/>
  <c r="J16" i="17"/>
  <c r="K16" i="17"/>
  <c r="L16" i="17"/>
  <c r="M16" i="17"/>
  <c r="N16" i="17"/>
  <c r="E6" i="17"/>
  <c r="E7" i="17"/>
  <c r="E8" i="17"/>
  <c r="E9" i="17"/>
  <c r="E10" i="17"/>
  <c r="E11" i="17"/>
  <c r="E12" i="17"/>
  <c r="E13" i="17"/>
  <c r="E14" i="17"/>
  <c r="E15" i="17"/>
  <c r="E16" i="17"/>
  <c r="E5" i="17"/>
  <c r="R11" i="17" l="1"/>
  <c r="D11" i="17" s="1"/>
  <c r="T16" i="17"/>
  <c r="C16" i="17" s="1"/>
  <c r="R14" i="17"/>
  <c r="D14" i="17" s="1"/>
  <c r="R12" i="17"/>
  <c r="D12" i="17" s="1"/>
  <c r="T9" i="17"/>
  <c r="R7" i="17"/>
  <c r="D7" i="17" s="1"/>
  <c r="R5" i="17"/>
  <c r="D5" i="17" s="1"/>
  <c r="R13" i="17"/>
  <c r="D13" i="17" s="1"/>
  <c r="R8" i="17"/>
  <c r="D8" i="17" s="1"/>
  <c r="T14" i="17"/>
  <c r="C14" i="17" s="1"/>
  <c r="T12" i="17"/>
  <c r="C12" i="17" s="1"/>
  <c r="R16" i="17"/>
  <c r="D16" i="17" s="1"/>
  <c r="T7" i="17"/>
  <c r="C7" i="17" s="1"/>
  <c r="T5" i="17"/>
  <c r="C5" i="17" s="1"/>
  <c r="T10" i="17"/>
  <c r="C10" i="17" s="1"/>
  <c r="R9" i="17"/>
  <c r="D9" i="17" s="1"/>
  <c r="T15" i="17"/>
  <c r="C15" i="17" s="1"/>
  <c r="T13" i="17"/>
  <c r="C13" i="17" s="1"/>
  <c r="R10" i="17"/>
  <c r="D10" i="17" s="1"/>
  <c r="T8" i="17"/>
  <c r="C8" i="17" s="1"/>
  <c r="T6" i="17"/>
  <c r="C6" i="17" s="1"/>
  <c r="C9" i="17"/>
  <c r="C11" i="17"/>
  <c r="D15" i="17"/>
  <c r="T23" i="9" l="1"/>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556" i="9"/>
  <c r="T557" i="9"/>
  <c r="T558" i="9"/>
  <c r="T559" i="9"/>
  <c r="T560" i="9"/>
  <c r="T561" i="9"/>
  <c r="T562" i="9"/>
  <c r="T563" i="9"/>
  <c r="T564" i="9"/>
  <c r="T565" i="9"/>
  <c r="T566" i="9"/>
  <c r="T567" i="9"/>
  <c r="T568" i="9"/>
  <c r="T569" i="9"/>
  <c r="T570" i="9"/>
  <c r="T571" i="9"/>
  <c r="T572" i="9"/>
  <c r="T573" i="9"/>
  <c r="T574" i="9"/>
  <c r="T575" i="9"/>
  <c r="T576" i="9"/>
  <c r="T577" i="9"/>
  <c r="T578" i="9"/>
  <c r="T579" i="9"/>
  <c r="T580" i="9"/>
  <c r="T581" i="9"/>
  <c r="T582" i="9"/>
  <c r="T583" i="9"/>
  <c r="T584" i="9"/>
  <c r="T585" i="9"/>
  <c r="T586" i="9"/>
  <c r="T587" i="9"/>
  <c r="T588" i="9"/>
  <c r="T589" i="9"/>
  <c r="T590" i="9"/>
  <c r="T591" i="9"/>
  <c r="T592" i="9"/>
  <c r="T593" i="9"/>
  <c r="T594" i="9"/>
  <c r="T595" i="9"/>
  <c r="T596" i="9"/>
  <c r="T597" i="9"/>
  <c r="T598" i="9"/>
  <c r="T599" i="9"/>
  <c r="T600" i="9"/>
  <c r="T601" i="9"/>
  <c r="T602" i="9"/>
  <c r="T603" i="9"/>
  <c r="T604" i="9"/>
  <c r="T605" i="9"/>
  <c r="T606" i="9"/>
  <c r="T607" i="9"/>
  <c r="T608" i="9"/>
  <c r="T609" i="9"/>
  <c r="T610" i="9"/>
  <c r="T611" i="9"/>
  <c r="T612" i="9"/>
  <c r="T613" i="9"/>
  <c r="T614" i="9"/>
  <c r="T615" i="9"/>
  <c r="T616" i="9"/>
  <c r="T617" i="9"/>
  <c r="T618" i="9"/>
  <c r="T619" i="9"/>
  <c r="T620" i="9"/>
  <c r="T621" i="9"/>
  <c r="T622" i="9"/>
  <c r="T623" i="9"/>
  <c r="T624" i="9"/>
  <c r="T625" i="9"/>
  <c r="T626" i="9"/>
  <c r="T627" i="9"/>
  <c r="T628" i="9"/>
  <c r="T629" i="9"/>
  <c r="T630" i="9"/>
  <c r="T631" i="9"/>
  <c r="T632" i="9"/>
  <c r="T633" i="9"/>
  <c r="T634" i="9"/>
  <c r="T635" i="9"/>
  <c r="T636" i="9"/>
  <c r="T637" i="9"/>
  <c r="T638" i="9"/>
  <c r="T639" i="9"/>
  <c r="T640" i="9"/>
  <c r="T641" i="9"/>
  <c r="T642" i="9"/>
  <c r="T643" i="9"/>
  <c r="T644" i="9"/>
  <c r="T645" i="9"/>
  <c r="T646" i="9"/>
  <c r="T647" i="9"/>
  <c r="T648" i="9"/>
  <c r="T649" i="9"/>
  <c r="T650" i="9"/>
  <c r="T651" i="9"/>
  <c r="T652" i="9"/>
  <c r="T653" i="9"/>
  <c r="T654" i="9"/>
  <c r="T655" i="9"/>
  <c r="T656" i="9"/>
  <c r="T657" i="9"/>
  <c r="T658" i="9"/>
  <c r="T659" i="9"/>
  <c r="T660" i="9"/>
  <c r="T661" i="9"/>
  <c r="T662" i="9"/>
  <c r="T663" i="9"/>
  <c r="T664" i="9"/>
  <c r="T665" i="9"/>
  <c r="T666" i="9"/>
  <c r="T667" i="9"/>
  <c r="T668" i="9"/>
  <c r="T669" i="9"/>
  <c r="T670" i="9"/>
  <c r="T671" i="9"/>
  <c r="T672" i="9"/>
  <c r="T673" i="9"/>
  <c r="T674" i="9"/>
  <c r="T675" i="9"/>
  <c r="T676" i="9"/>
  <c r="T677" i="9"/>
  <c r="T678" i="9"/>
  <c r="T679" i="9"/>
  <c r="T680" i="9"/>
  <c r="T681" i="9"/>
  <c r="T682" i="9"/>
  <c r="T683" i="9"/>
  <c r="T684" i="9"/>
  <c r="T685" i="9"/>
  <c r="T686" i="9"/>
  <c r="T687" i="9"/>
  <c r="T688" i="9"/>
  <c r="T689" i="9"/>
  <c r="T690" i="9"/>
  <c r="T691" i="9"/>
  <c r="T692" i="9"/>
  <c r="T693" i="9"/>
  <c r="T694" i="9"/>
  <c r="T695" i="9"/>
  <c r="T696" i="9"/>
  <c r="T697" i="9"/>
  <c r="T698" i="9"/>
  <c r="T699" i="9"/>
  <c r="T700" i="9"/>
  <c r="T701" i="9"/>
  <c r="T702" i="9"/>
  <c r="T703" i="9"/>
  <c r="T704" i="9"/>
  <c r="T705" i="9"/>
  <c r="T706" i="9"/>
  <c r="T707" i="9"/>
  <c r="T708" i="9"/>
  <c r="T709" i="9"/>
  <c r="T710" i="9"/>
  <c r="T711" i="9"/>
  <c r="T712" i="9"/>
  <c r="T713" i="9"/>
  <c r="T714" i="9"/>
  <c r="T715" i="9"/>
  <c r="T716" i="9"/>
  <c r="T717" i="9"/>
  <c r="T718" i="9"/>
  <c r="T719" i="9"/>
  <c r="T720" i="9"/>
  <c r="T721" i="9"/>
  <c r="T722" i="9"/>
  <c r="T723" i="9"/>
  <c r="T724" i="9"/>
  <c r="T725" i="9"/>
  <c r="T726" i="9"/>
  <c r="T727" i="9"/>
  <c r="T728" i="9"/>
  <c r="T729" i="9"/>
  <c r="T730" i="9"/>
  <c r="T731" i="9"/>
  <c r="T732" i="9"/>
  <c r="T733" i="9"/>
  <c r="T734" i="9"/>
  <c r="T735" i="9"/>
  <c r="T736" i="9"/>
  <c r="T737" i="9"/>
  <c r="T738" i="9"/>
  <c r="T739" i="9"/>
  <c r="T740" i="9"/>
  <c r="T741" i="9"/>
  <c r="T742" i="9"/>
  <c r="T743" i="9"/>
  <c r="T744" i="9"/>
  <c r="T745" i="9"/>
  <c r="T746" i="9"/>
  <c r="T747" i="9"/>
  <c r="T748" i="9"/>
  <c r="T749" i="9"/>
  <c r="T750" i="9"/>
  <c r="T751" i="9"/>
  <c r="T752" i="9"/>
  <c r="T753" i="9"/>
  <c r="T754" i="9"/>
  <c r="T755" i="9"/>
  <c r="T756" i="9"/>
  <c r="T757" i="9"/>
  <c r="T758" i="9"/>
  <c r="T759" i="9"/>
  <c r="T760" i="9"/>
  <c r="T761" i="9"/>
  <c r="T762" i="9"/>
  <c r="T763" i="9"/>
  <c r="T764" i="9"/>
  <c r="T765" i="9"/>
  <c r="T766" i="9"/>
  <c r="T767" i="9"/>
  <c r="T768" i="9"/>
  <c r="T769" i="9"/>
  <c r="T770" i="9"/>
  <c r="T771" i="9"/>
  <c r="T772" i="9"/>
  <c r="T773" i="9"/>
  <c r="T774" i="9"/>
  <c r="T775" i="9"/>
  <c r="T776" i="9"/>
  <c r="T777" i="9"/>
  <c r="T778" i="9"/>
  <c r="T779" i="9"/>
  <c r="T780" i="9"/>
  <c r="T781" i="9"/>
  <c r="T782" i="9"/>
  <c r="T783" i="9"/>
  <c r="T784" i="9"/>
  <c r="T785" i="9"/>
  <c r="T786" i="9"/>
  <c r="T787" i="9"/>
  <c r="T788" i="9"/>
  <c r="T789" i="9"/>
  <c r="T790" i="9"/>
  <c r="T791" i="9"/>
  <c r="T792" i="9"/>
  <c r="T793" i="9"/>
  <c r="T794" i="9"/>
  <c r="T795" i="9"/>
  <c r="T796" i="9"/>
  <c r="T797" i="9"/>
  <c r="T798" i="9"/>
  <c r="T799" i="9"/>
  <c r="T800" i="9"/>
  <c r="T801" i="9"/>
  <c r="T802" i="9"/>
  <c r="T803" i="9"/>
  <c r="T804" i="9"/>
  <c r="T805" i="9"/>
  <c r="T806" i="9"/>
  <c r="T807" i="9"/>
  <c r="T808" i="9"/>
  <c r="T809" i="9"/>
  <c r="T810" i="9"/>
  <c r="T811" i="9"/>
  <c r="T812" i="9"/>
  <c r="T813" i="9"/>
  <c r="T814" i="9"/>
  <c r="T815" i="9"/>
  <c r="T816" i="9"/>
  <c r="T817" i="9"/>
  <c r="T818" i="9"/>
  <c r="T819" i="9"/>
  <c r="T820" i="9"/>
  <c r="T821" i="9"/>
  <c r="T822" i="9"/>
  <c r="T823" i="9"/>
  <c r="T824" i="9"/>
  <c r="T825" i="9"/>
  <c r="T826" i="9"/>
  <c r="T827" i="9"/>
  <c r="T828" i="9"/>
  <c r="T829" i="9"/>
  <c r="T830" i="9"/>
  <c r="T831" i="9"/>
  <c r="T832" i="9"/>
  <c r="T833" i="9"/>
  <c r="T834" i="9"/>
  <c r="T835" i="9"/>
  <c r="T836" i="9"/>
  <c r="T837" i="9"/>
  <c r="T838" i="9"/>
  <c r="T839" i="9"/>
  <c r="T840" i="9"/>
  <c r="T841" i="9"/>
  <c r="T842" i="9"/>
  <c r="T843" i="9"/>
  <c r="T844" i="9"/>
  <c r="T845" i="9"/>
  <c r="T846" i="9"/>
  <c r="T847" i="9"/>
  <c r="T848" i="9"/>
  <c r="T849" i="9"/>
  <c r="T850" i="9"/>
  <c r="T851" i="9"/>
  <c r="T852" i="9"/>
  <c r="T853" i="9"/>
  <c r="T854" i="9"/>
  <c r="T855" i="9"/>
  <c r="T856" i="9"/>
  <c r="T857" i="9"/>
  <c r="T858" i="9"/>
  <c r="T859" i="9"/>
  <c r="T860" i="9"/>
  <c r="T861" i="9"/>
  <c r="T862" i="9"/>
  <c r="T863" i="9"/>
  <c r="T864" i="9"/>
  <c r="T865" i="9"/>
  <c r="T866" i="9"/>
  <c r="T867" i="9"/>
  <c r="T868" i="9"/>
  <c r="T869" i="9"/>
  <c r="T870" i="9"/>
  <c r="T871" i="9"/>
  <c r="T872" i="9"/>
  <c r="T873" i="9"/>
  <c r="T874" i="9"/>
  <c r="T875" i="9"/>
  <c r="T876" i="9"/>
  <c r="T877" i="9"/>
  <c r="T878" i="9"/>
  <c r="T879" i="9"/>
  <c r="T880" i="9"/>
  <c r="T881" i="9"/>
  <c r="T882" i="9"/>
  <c r="T883" i="9"/>
  <c r="T884" i="9"/>
  <c r="T885" i="9"/>
  <c r="T886" i="9"/>
  <c r="T887" i="9"/>
  <c r="T888" i="9"/>
  <c r="T889" i="9"/>
  <c r="T890" i="9"/>
  <c r="T891" i="9"/>
  <c r="T892" i="9"/>
  <c r="T893" i="9"/>
  <c r="T894" i="9"/>
  <c r="T895" i="9"/>
  <c r="T896" i="9"/>
  <c r="T897" i="9"/>
  <c r="T898" i="9"/>
  <c r="T899" i="9"/>
  <c r="T900" i="9"/>
  <c r="T901" i="9"/>
  <c r="T902" i="9"/>
  <c r="T903" i="9"/>
  <c r="T904" i="9"/>
  <c r="T905" i="9"/>
  <c r="T906" i="9"/>
  <c r="T907" i="9"/>
  <c r="T908" i="9"/>
  <c r="T909" i="9"/>
  <c r="T910" i="9"/>
  <c r="T911" i="9"/>
  <c r="T912" i="9"/>
  <c r="T913" i="9"/>
  <c r="T914" i="9"/>
  <c r="T915" i="9"/>
  <c r="T916" i="9"/>
  <c r="T917" i="9"/>
  <c r="T918" i="9"/>
  <c r="T919" i="9"/>
  <c r="T920" i="9"/>
  <c r="T921" i="9"/>
  <c r="T922" i="9"/>
  <c r="T923" i="9"/>
  <c r="T924" i="9"/>
  <c r="T925" i="9"/>
  <c r="T926" i="9"/>
  <c r="T927" i="9"/>
  <c r="T928" i="9"/>
  <c r="T929" i="9"/>
  <c r="T930" i="9"/>
  <c r="T931" i="9"/>
  <c r="T932" i="9"/>
  <c r="T933" i="9"/>
  <c r="T934" i="9"/>
  <c r="T935" i="9"/>
  <c r="T936" i="9"/>
  <c r="T937" i="9"/>
  <c r="T938" i="9"/>
  <c r="T939" i="9"/>
  <c r="T940" i="9"/>
  <c r="T941" i="9"/>
  <c r="T942" i="9"/>
  <c r="T943" i="9"/>
  <c r="T944" i="9"/>
  <c r="T945" i="9"/>
  <c r="T946" i="9"/>
  <c r="T947" i="9"/>
  <c r="T948" i="9"/>
  <c r="T949" i="9"/>
  <c r="T950" i="9"/>
  <c r="T951" i="9"/>
  <c r="T952" i="9"/>
  <c r="T953" i="9"/>
  <c r="T954" i="9"/>
  <c r="T955" i="9"/>
  <c r="T956" i="9"/>
  <c r="T957" i="9"/>
  <c r="T958" i="9"/>
  <c r="T959" i="9"/>
  <c r="T960" i="9"/>
  <c r="T961" i="9"/>
  <c r="T962" i="9"/>
  <c r="T963" i="9"/>
  <c r="T964" i="9"/>
  <c r="T965" i="9"/>
  <c r="T966" i="9"/>
  <c r="T967" i="9"/>
  <c r="T968" i="9"/>
  <c r="T969" i="9"/>
  <c r="T970" i="9"/>
  <c r="T971" i="9"/>
  <c r="T972" i="9"/>
  <c r="T973" i="9"/>
  <c r="T974" i="9"/>
  <c r="T975" i="9"/>
  <c r="T976" i="9"/>
  <c r="T977" i="9"/>
  <c r="T978" i="9"/>
  <c r="T979" i="9"/>
  <c r="T980" i="9"/>
  <c r="T981" i="9"/>
  <c r="T982" i="9"/>
  <c r="T983" i="9"/>
  <c r="T984" i="9"/>
  <c r="T985" i="9"/>
  <c r="T986" i="9"/>
  <c r="T987" i="9"/>
  <c r="T988" i="9"/>
  <c r="T989" i="9"/>
  <c r="T990" i="9"/>
  <c r="T991" i="9"/>
  <c r="T992" i="9"/>
  <c r="T993" i="9"/>
  <c r="T994" i="9"/>
  <c r="T995" i="9"/>
  <c r="T996" i="9"/>
  <c r="T997" i="9"/>
  <c r="T998" i="9"/>
  <c r="T999" i="9"/>
  <c r="T1000" i="9"/>
  <c r="T1001" i="9"/>
  <c r="T1002" i="9"/>
  <c r="T1003" i="9"/>
  <c r="T1004" i="9"/>
  <c r="T1005" i="9"/>
  <c r="T1006" i="9"/>
  <c r="T1007" i="9"/>
  <c r="T1008" i="9"/>
  <c r="T1009" i="9"/>
  <c r="T1010" i="9"/>
  <c r="T1011" i="9"/>
  <c r="T1012" i="9"/>
  <c r="T1013" i="9"/>
  <c r="T1014" i="9"/>
  <c r="T1015" i="9"/>
  <c r="T1016" i="9"/>
  <c r="T1017" i="9"/>
  <c r="T1018" i="9"/>
  <c r="T1019" i="9"/>
  <c r="T1020" i="9"/>
  <c r="T1021" i="9"/>
  <c r="T1022" i="9"/>
  <c r="T1023" i="9"/>
  <c r="T1024" i="9"/>
  <c r="T1025" i="9"/>
  <c r="T1026" i="9"/>
  <c r="T1027" i="9"/>
  <c r="T1028" i="9"/>
  <c r="T1029" i="9"/>
  <c r="T1030" i="9"/>
  <c r="T1031" i="9"/>
  <c r="T1032" i="9"/>
  <c r="T1033" i="9"/>
  <c r="T1034" i="9"/>
  <c r="T1035" i="9"/>
  <c r="T1036" i="9"/>
  <c r="T1037" i="9"/>
  <c r="T1038" i="9"/>
  <c r="T1039" i="9"/>
  <c r="T1040" i="9"/>
  <c r="T1041" i="9"/>
  <c r="T1042" i="9"/>
  <c r="T1043" i="9"/>
  <c r="T1044" i="9"/>
  <c r="T1045" i="9"/>
  <c r="T1046" i="9"/>
  <c r="T1047" i="9"/>
  <c r="T1048" i="9"/>
  <c r="T1049" i="9"/>
  <c r="T1050" i="9"/>
  <c r="T1051" i="9"/>
  <c r="T1052" i="9"/>
  <c r="T1053" i="9"/>
  <c r="T1054" i="9"/>
  <c r="T1055" i="9"/>
  <c r="T1056" i="9"/>
  <c r="T1057" i="9"/>
  <c r="T1058" i="9"/>
  <c r="T1059" i="9"/>
  <c r="T1060" i="9"/>
  <c r="T1061" i="9"/>
  <c r="T1062" i="9"/>
  <c r="T1063" i="9"/>
  <c r="T1064" i="9"/>
  <c r="T1065" i="9"/>
  <c r="T1066" i="9"/>
  <c r="T1067" i="9"/>
  <c r="T1068" i="9"/>
  <c r="T1069" i="9"/>
  <c r="T1070" i="9"/>
  <c r="T1071" i="9"/>
  <c r="T1072" i="9"/>
  <c r="T1073" i="9"/>
  <c r="T1074" i="9"/>
  <c r="T1075" i="9"/>
  <c r="T1076" i="9"/>
  <c r="T1077" i="9"/>
  <c r="T1078" i="9"/>
  <c r="T1079" i="9"/>
  <c r="T1080" i="9"/>
  <c r="T1081" i="9"/>
  <c r="T1082" i="9"/>
  <c r="T1083" i="9"/>
  <c r="T1084" i="9"/>
  <c r="T1085" i="9"/>
  <c r="T1086" i="9"/>
  <c r="T1087" i="9"/>
  <c r="T1088" i="9"/>
  <c r="T1089" i="9"/>
  <c r="T1090" i="9"/>
  <c r="T1091" i="9"/>
  <c r="T1092" i="9"/>
  <c r="T1093" i="9"/>
  <c r="T1094" i="9"/>
  <c r="T1095" i="9"/>
  <c r="T1096" i="9"/>
  <c r="T1097" i="9"/>
  <c r="T1098" i="9"/>
  <c r="T1099" i="9"/>
  <c r="T1100" i="9"/>
  <c r="T1101" i="9"/>
  <c r="T1102" i="9"/>
  <c r="T1103" i="9"/>
  <c r="T1104" i="9"/>
  <c r="T1105" i="9"/>
  <c r="T1106" i="9"/>
  <c r="T1107" i="9"/>
  <c r="T1108" i="9"/>
  <c r="T1109" i="9"/>
  <c r="T1110" i="9"/>
  <c r="T1111" i="9"/>
  <c r="T1112" i="9"/>
  <c r="T1113" i="9"/>
  <c r="T1114" i="9"/>
  <c r="T1115" i="9"/>
  <c r="T1116" i="9"/>
  <c r="T1117" i="9"/>
  <c r="T1118" i="9"/>
  <c r="T1119" i="9"/>
  <c r="T1120" i="9"/>
  <c r="T1121" i="9"/>
  <c r="T1122" i="9"/>
  <c r="T1123" i="9"/>
  <c r="T1124" i="9"/>
  <c r="T1125" i="9"/>
  <c r="T1126" i="9"/>
  <c r="T1127" i="9"/>
  <c r="T1128" i="9"/>
  <c r="T1129" i="9"/>
  <c r="T1130" i="9"/>
  <c r="T1131" i="9"/>
  <c r="T1132" i="9"/>
  <c r="T1133" i="9"/>
  <c r="T1134" i="9"/>
  <c r="T1135" i="9"/>
  <c r="T1136" i="9"/>
  <c r="T1137" i="9"/>
  <c r="T1138" i="9"/>
  <c r="T1139" i="9"/>
  <c r="T1140" i="9"/>
  <c r="T1141" i="9"/>
  <c r="T1142" i="9"/>
  <c r="T1143" i="9"/>
  <c r="T1144" i="9"/>
  <c r="T1145" i="9"/>
  <c r="T1146" i="9"/>
  <c r="T1147" i="9"/>
  <c r="T1148" i="9"/>
  <c r="T1149" i="9"/>
  <c r="T1150" i="9"/>
  <c r="T1151" i="9"/>
  <c r="T1152" i="9"/>
  <c r="T1153" i="9"/>
  <c r="T1154" i="9"/>
  <c r="T1155" i="9"/>
  <c r="T1156" i="9"/>
  <c r="T1157" i="9"/>
  <c r="T1158" i="9"/>
  <c r="T1159" i="9"/>
  <c r="T1160" i="9"/>
  <c r="T1161" i="9"/>
  <c r="T1162" i="9"/>
  <c r="T1163" i="9"/>
  <c r="T1164" i="9"/>
  <c r="T1165" i="9"/>
  <c r="T1166" i="9"/>
  <c r="T1167" i="9"/>
  <c r="T1168" i="9"/>
  <c r="T1169" i="9"/>
  <c r="T1170" i="9"/>
  <c r="T1171" i="9"/>
  <c r="T1172" i="9"/>
  <c r="T1173" i="9"/>
  <c r="T1174" i="9"/>
  <c r="T1175" i="9"/>
  <c r="T1176" i="9"/>
  <c r="T1177" i="9"/>
  <c r="T1178" i="9"/>
  <c r="T1179" i="9"/>
  <c r="T1180" i="9"/>
  <c r="T1181" i="9"/>
  <c r="T1182" i="9"/>
  <c r="T1183" i="9"/>
  <c r="T1184" i="9"/>
  <c r="T1185" i="9"/>
  <c r="T1186" i="9"/>
  <c r="T1187" i="9"/>
  <c r="T1188" i="9"/>
  <c r="T1189" i="9"/>
  <c r="T1190" i="9"/>
  <c r="T1191" i="9"/>
  <c r="T1192" i="9"/>
  <c r="T1193" i="9"/>
  <c r="T1194" i="9"/>
  <c r="T1195" i="9"/>
  <c r="T1196" i="9"/>
  <c r="T1197" i="9"/>
  <c r="T1198" i="9"/>
  <c r="T1199" i="9"/>
  <c r="T1200" i="9"/>
  <c r="T1201" i="9"/>
  <c r="T1202" i="9"/>
  <c r="T1203" i="9"/>
  <c r="T1204" i="9"/>
  <c r="T1205" i="9"/>
  <c r="T1206" i="9"/>
  <c r="T1207" i="9"/>
  <c r="T1208" i="9"/>
  <c r="T1209" i="9"/>
  <c r="T1210" i="9"/>
  <c r="T1211" i="9"/>
  <c r="T1212" i="9"/>
  <c r="T1213" i="9"/>
  <c r="T1214" i="9"/>
  <c r="T1215" i="9"/>
  <c r="T1216" i="9"/>
  <c r="T1217" i="9"/>
  <c r="T1218" i="9"/>
  <c r="T1219" i="9"/>
  <c r="T1220" i="9"/>
  <c r="T1221" i="9"/>
  <c r="T1222" i="9"/>
  <c r="T1223" i="9"/>
  <c r="T1224" i="9"/>
  <c r="T1225" i="9"/>
  <c r="T1226" i="9"/>
  <c r="T1227" i="9"/>
  <c r="T1228" i="9"/>
  <c r="T1229" i="9"/>
  <c r="T1230" i="9"/>
  <c r="T1231" i="9"/>
  <c r="T1232" i="9"/>
  <c r="T1233" i="9"/>
  <c r="T1234" i="9"/>
  <c r="T1235" i="9"/>
  <c r="T1236" i="9"/>
  <c r="T1237" i="9"/>
  <c r="T1238" i="9"/>
  <c r="T1239" i="9"/>
  <c r="T1240" i="9"/>
  <c r="T1241" i="9"/>
  <c r="T1242" i="9"/>
  <c r="T1243" i="9"/>
  <c r="T1244" i="9"/>
  <c r="T1245" i="9"/>
  <c r="T1246" i="9"/>
  <c r="T1247" i="9"/>
  <c r="T1248" i="9"/>
  <c r="T1249" i="9"/>
  <c r="T1250" i="9"/>
  <c r="T1251" i="9"/>
  <c r="T1252" i="9"/>
  <c r="T1253" i="9"/>
  <c r="T1254" i="9"/>
  <c r="T1255" i="9"/>
  <c r="T1256" i="9"/>
  <c r="T1257" i="9"/>
  <c r="T1258" i="9"/>
  <c r="T1259" i="9"/>
  <c r="T1260" i="9"/>
  <c r="T1261" i="9"/>
  <c r="T1262" i="9"/>
  <c r="T1263" i="9"/>
  <c r="T1264" i="9"/>
  <c r="T1265" i="9"/>
  <c r="T1266" i="9"/>
  <c r="T1267" i="9"/>
  <c r="T1268" i="9"/>
  <c r="T1269" i="9"/>
  <c r="T1270" i="9"/>
  <c r="T1271" i="9"/>
  <c r="T1272" i="9"/>
  <c r="T1273" i="9"/>
  <c r="T1274" i="9"/>
  <c r="T1275" i="9"/>
  <c r="T1276" i="9"/>
  <c r="T1277" i="9"/>
  <c r="T1278" i="9"/>
  <c r="T1279" i="9"/>
  <c r="T1280" i="9"/>
  <c r="T1281" i="9"/>
  <c r="T1282" i="9"/>
  <c r="T1283" i="9"/>
  <c r="T1284" i="9"/>
  <c r="T1285" i="9"/>
  <c r="T1286" i="9"/>
  <c r="T1287" i="9"/>
  <c r="T1288" i="9"/>
  <c r="T1289" i="9"/>
  <c r="T1290" i="9"/>
  <c r="T1291" i="9"/>
  <c r="T1292" i="9"/>
  <c r="T1293" i="9"/>
  <c r="T1294" i="9"/>
  <c r="T1295" i="9"/>
  <c r="T1296" i="9"/>
  <c r="T1297" i="9"/>
  <c r="T1298" i="9"/>
  <c r="T1299" i="9"/>
  <c r="T1300" i="9"/>
  <c r="T1301" i="9"/>
  <c r="T1302" i="9"/>
  <c r="T1303" i="9"/>
  <c r="T1304" i="9"/>
  <c r="T1305" i="9"/>
  <c r="T1306" i="9"/>
  <c r="T1307" i="9"/>
  <c r="T1308" i="9"/>
  <c r="T1309" i="9"/>
  <c r="T1310" i="9"/>
  <c r="T1311" i="9"/>
  <c r="T1312" i="9"/>
  <c r="T1313" i="9"/>
  <c r="T1314" i="9"/>
  <c r="T1315" i="9"/>
  <c r="T1316" i="9"/>
  <c r="T1317" i="9"/>
  <c r="T1318" i="9"/>
  <c r="T1319" i="9"/>
  <c r="T1320" i="9"/>
  <c r="T1321" i="9"/>
  <c r="T1322" i="9"/>
  <c r="T1323" i="9"/>
  <c r="T1324" i="9"/>
  <c r="T1325" i="9"/>
  <c r="T1326" i="9"/>
  <c r="T1327" i="9"/>
  <c r="T1328" i="9"/>
  <c r="T1329" i="9"/>
  <c r="T1330" i="9"/>
  <c r="T1331" i="9"/>
  <c r="T1332" i="9"/>
  <c r="T1333" i="9"/>
  <c r="T1334" i="9"/>
  <c r="T1335" i="9"/>
  <c r="T1336" i="9"/>
  <c r="T1337" i="9"/>
  <c r="T1338" i="9"/>
  <c r="T1339" i="9"/>
  <c r="T1340" i="9"/>
  <c r="T1341" i="9"/>
  <c r="T1342" i="9"/>
  <c r="T1343" i="9"/>
  <c r="T1344" i="9"/>
  <c r="T1345" i="9"/>
  <c r="T1346" i="9"/>
  <c r="T1347" i="9"/>
  <c r="T1348" i="9"/>
  <c r="T1349" i="9"/>
  <c r="T1350" i="9"/>
  <c r="T1351" i="9"/>
  <c r="T1352" i="9"/>
  <c r="T1353" i="9"/>
  <c r="T1354" i="9"/>
  <c r="T1355" i="9"/>
  <c r="T1356" i="9"/>
  <c r="T1357" i="9"/>
  <c r="T1358" i="9"/>
  <c r="T1359" i="9"/>
  <c r="T1360" i="9"/>
  <c r="T1361" i="9"/>
  <c r="T1362" i="9"/>
  <c r="T1363" i="9"/>
  <c r="T1364" i="9"/>
  <c r="T1365" i="9"/>
  <c r="T1366" i="9"/>
  <c r="T1367" i="9"/>
  <c r="T1368" i="9"/>
  <c r="T1369" i="9"/>
  <c r="T1370" i="9"/>
  <c r="T1371" i="9"/>
  <c r="T1372" i="9"/>
  <c r="T1373" i="9"/>
  <c r="T1374" i="9"/>
  <c r="T1375" i="9"/>
  <c r="T1376" i="9"/>
  <c r="T1377" i="9"/>
  <c r="T1378" i="9"/>
  <c r="T1379" i="9"/>
  <c r="T1380" i="9"/>
  <c r="T1381" i="9"/>
  <c r="T1382" i="9"/>
  <c r="T1383" i="9"/>
  <c r="T1384" i="9"/>
  <c r="T1385" i="9"/>
  <c r="T1386" i="9"/>
  <c r="T1387" i="9"/>
  <c r="T1388" i="9"/>
  <c r="T1389" i="9"/>
  <c r="T1390" i="9"/>
  <c r="T1391" i="9"/>
  <c r="T1392" i="9"/>
  <c r="T1393" i="9"/>
  <c r="T1394" i="9"/>
  <c r="T1395" i="9"/>
  <c r="T1396" i="9"/>
  <c r="T1397" i="9"/>
  <c r="T1398" i="9"/>
  <c r="T1399" i="9"/>
  <c r="T1400" i="9"/>
  <c r="T1401" i="9"/>
  <c r="T1402" i="9"/>
  <c r="T1403" i="9"/>
  <c r="T1404" i="9"/>
  <c r="T1405" i="9"/>
  <c r="T1406" i="9"/>
  <c r="T1407" i="9"/>
  <c r="T1408" i="9"/>
  <c r="T1409" i="9"/>
  <c r="T1410" i="9"/>
  <c r="T1411" i="9"/>
  <c r="T1412" i="9"/>
  <c r="T1413" i="9"/>
  <c r="T1414" i="9"/>
  <c r="T1415" i="9"/>
  <c r="T1416" i="9"/>
  <c r="T1417" i="9"/>
  <c r="T1418" i="9"/>
  <c r="T1419" i="9"/>
  <c r="T1420" i="9"/>
  <c r="T1421" i="9"/>
  <c r="T1422" i="9"/>
  <c r="T1423" i="9"/>
  <c r="T1424" i="9"/>
  <c r="T1425" i="9"/>
  <c r="T1426" i="9"/>
  <c r="T1427" i="9"/>
  <c r="T1428" i="9"/>
  <c r="T1429" i="9"/>
  <c r="T1430" i="9"/>
  <c r="T1431" i="9"/>
  <c r="T1432" i="9"/>
  <c r="T1433" i="9"/>
  <c r="T1434" i="9"/>
  <c r="T1435" i="9"/>
  <c r="T1436" i="9"/>
  <c r="T1437" i="9"/>
  <c r="T1438" i="9"/>
  <c r="T1439" i="9"/>
  <c r="T1440" i="9"/>
  <c r="T1441" i="9"/>
  <c r="T1442" i="9"/>
  <c r="T1443" i="9"/>
  <c r="T1444" i="9"/>
  <c r="T1445" i="9"/>
  <c r="T1446" i="9"/>
  <c r="T1447" i="9"/>
  <c r="T1448" i="9"/>
  <c r="T1449" i="9"/>
  <c r="T1450" i="9"/>
  <c r="T1451" i="9"/>
  <c r="T1452" i="9"/>
  <c r="T1453" i="9"/>
  <c r="T1454" i="9"/>
  <c r="T1455" i="9"/>
  <c r="T1456" i="9"/>
  <c r="T1457" i="9"/>
  <c r="T1458" i="9"/>
  <c r="T1459" i="9"/>
  <c r="T1460" i="9"/>
  <c r="T1461" i="9"/>
  <c r="T1462" i="9"/>
  <c r="T1463" i="9"/>
  <c r="T1464" i="9"/>
  <c r="T1465" i="9"/>
  <c r="T1466" i="9"/>
  <c r="T1467" i="9"/>
  <c r="T1468" i="9"/>
  <c r="T1469" i="9"/>
  <c r="T1470" i="9"/>
  <c r="T1471" i="9"/>
  <c r="T1472" i="9"/>
  <c r="T1473" i="9"/>
  <c r="T1474" i="9"/>
  <c r="T1475" i="9"/>
  <c r="T1476" i="9"/>
  <c r="T1477" i="9"/>
  <c r="T1478" i="9"/>
  <c r="T1479" i="9"/>
  <c r="T1480" i="9"/>
  <c r="T1481" i="9"/>
  <c r="T1482" i="9"/>
  <c r="T1483" i="9"/>
  <c r="T1484" i="9"/>
  <c r="T1485" i="9"/>
  <c r="T1486" i="9"/>
  <c r="T1487" i="9"/>
  <c r="T1488" i="9"/>
  <c r="T1489" i="9"/>
  <c r="T1490" i="9"/>
  <c r="T1491" i="9"/>
  <c r="T1492" i="9"/>
  <c r="T1493" i="9"/>
  <c r="T1494" i="9"/>
  <c r="T1495" i="9"/>
  <c r="T1496" i="9"/>
  <c r="T1497" i="9"/>
  <c r="T1498" i="9"/>
  <c r="T1499" i="9"/>
  <c r="T1500" i="9"/>
  <c r="T1501" i="9"/>
  <c r="T1502" i="9"/>
  <c r="T1503" i="9"/>
  <c r="T1504" i="9"/>
  <c r="T1505" i="9"/>
  <c r="T1506" i="9"/>
  <c r="T1507" i="9"/>
  <c r="T1508" i="9"/>
  <c r="T1509" i="9"/>
  <c r="T1510" i="9"/>
  <c r="T1511" i="9"/>
  <c r="T1512" i="9"/>
  <c r="T1513" i="9"/>
  <c r="T1514" i="9"/>
  <c r="T1515" i="9"/>
  <c r="T1516" i="9"/>
  <c r="T1517" i="9"/>
  <c r="T1518" i="9"/>
  <c r="T1519" i="9"/>
  <c r="T1520" i="9"/>
  <c r="T1521" i="9"/>
  <c r="T1522" i="9"/>
  <c r="T1523" i="9"/>
  <c r="T1524" i="9"/>
  <c r="T1525" i="9"/>
  <c r="T1526" i="9"/>
  <c r="T1527" i="9"/>
  <c r="T1528" i="9"/>
  <c r="T1529" i="9"/>
  <c r="T1530" i="9"/>
  <c r="T1531" i="9"/>
  <c r="T1532" i="9"/>
  <c r="T1533" i="9"/>
  <c r="T1534" i="9"/>
  <c r="T1535" i="9"/>
  <c r="T1536" i="9"/>
  <c r="T1537" i="9"/>
  <c r="T1538" i="9"/>
  <c r="T1539" i="9"/>
  <c r="T1540" i="9"/>
  <c r="T1541" i="9"/>
  <c r="T1542" i="9"/>
  <c r="T1543" i="9"/>
  <c r="T1544" i="9"/>
  <c r="T1545" i="9"/>
  <c r="T1546" i="9"/>
  <c r="T1547" i="9"/>
  <c r="T1548" i="9"/>
  <c r="T1549" i="9"/>
  <c r="T1550" i="9"/>
  <c r="T1551" i="9"/>
  <c r="T1552" i="9"/>
  <c r="T1553" i="9"/>
  <c r="T1554" i="9"/>
  <c r="T1555" i="9"/>
  <c r="T1556" i="9"/>
  <c r="T1557" i="9"/>
  <c r="T1558" i="9"/>
  <c r="T1559" i="9"/>
  <c r="T1560" i="9"/>
  <c r="T1561" i="9"/>
  <c r="T1562" i="9"/>
  <c r="T1563" i="9"/>
  <c r="T1564" i="9"/>
  <c r="T1565" i="9"/>
  <c r="T1566" i="9"/>
  <c r="T1567" i="9"/>
  <c r="T1568" i="9"/>
  <c r="T1569" i="9"/>
  <c r="T1570" i="9"/>
  <c r="T1571" i="9"/>
  <c r="T1572" i="9"/>
  <c r="T1573" i="9"/>
  <c r="T1574" i="9"/>
  <c r="T1575" i="9"/>
  <c r="T1576" i="9"/>
  <c r="T1577" i="9"/>
  <c r="T1578" i="9"/>
  <c r="T1579" i="9"/>
  <c r="T1580" i="9"/>
  <c r="T1581" i="9"/>
  <c r="T1582" i="9"/>
  <c r="T1583" i="9"/>
  <c r="T1584" i="9"/>
  <c r="T1585" i="9"/>
  <c r="T1586" i="9"/>
  <c r="T1587" i="9"/>
  <c r="T1588" i="9"/>
  <c r="T1589" i="9"/>
  <c r="T1590" i="9"/>
  <c r="T1591" i="9"/>
  <c r="T1592" i="9"/>
  <c r="T1593" i="9"/>
  <c r="T1594" i="9"/>
  <c r="T1595" i="9"/>
  <c r="T1596" i="9"/>
  <c r="T1597" i="9"/>
  <c r="T1598" i="9"/>
  <c r="T1599" i="9"/>
  <c r="T1600" i="9"/>
  <c r="T1601" i="9"/>
  <c r="T1602" i="9"/>
  <c r="T1603" i="9"/>
  <c r="T1604" i="9"/>
  <c r="T1605" i="9"/>
  <c r="T1606" i="9"/>
  <c r="T1607" i="9"/>
  <c r="T1608" i="9"/>
  <c r="T1609" i="9"/>
  <c r="T1610" i="9"/>
  <c r="T1611" i="9"/>
  <c r="T1612" i="9"/>
  <c r="T1613" i="9"/>
  <c r="T1614" i="9"/>
  <c r="T1615" i="9"/>
  <c r="T1616" i="9"/>
  <c r="T1617" i="9"/>
  <c r="T1618" i="9"/>
  <c r="T1619" i="9"/>
  <c r="T1620" i="9"/>
  <c r="T1621" i="9"/>
  <c r="T1622" i="9"/>
  <c r="T1623" i="9"/>
  <c r="T1624" i="9"/>
  <c r="T1625" i="9"/>
  <c r="T1626" i="9"/>
  <c r="T1627" i="9"/>
  <c r="T1628" i="9"/>
  <c r="T1629" i="9"/>
  <c r="T1630" i="9"/>
  <c r="T1631" i="9"/>
  <c r="T1632" i="9"/>
  <c r="T1633" i="9"/>
  <c r="T1634" i="9"/>
  <c r="T1635" i="9"/>
  <c r="T1636" i="9"/>
  <c r="T1637" i="9"/>
  <c r="T1638" i="9"/>
  <c r="T1639" i="9"/>
  <c r="T1640" i="9"/>
  <c r="T1641" i="9"/>
  <c r="T1642" i="9"/>
  <c r="T1643" i="9"/>
  <c r="T1644" i="9"/>
  <c r="T1645" i="9"/>
  <c r="T1646" i="9"/>
  <c r="T1647" i="9"/>
  <c r="T1648" i="9"/>
  <c r="T1649" i="9"/>
  <c r="T1650" i="9"/>
  <c r="T1651" i="9"/>
  <c r="T1652" i="9"/>
  <c r="T1653" i="9"/>
  <c r="T1654" i="9"/>
  <c r="T1655" i="9"/>
  <c r="T1656" i="9"/>
  <c r="T1657" i="9"/>
  <c r="T1658" i="9"/>
  <c r="T1659" i="9"/>
  <c r="T1660" i="9"/>
  <c r="T1661" i="9"/>
  <c r="T1662" i="9"/>
  <c r="T1663" i="9"/>
  <c r="T1664" i="9"/>
  <c r="T1665" i="9"/>
  <c r="T1666" i="9"/>
  <c r="T1667" i="9"/>
  <c r="T1668" i="9"/>
  <c r="T1669" i="9"/>
  <c r="T1670" i="9"/>
  <c r="T1671" i="9"/>
  <c r="T1672" i="9"/>
  <c r="T1673" i="9"/>
  <c r="T1674" i="9"/>
  <c r="T1675" i="9"/>
  <c r="T1676" i="9"/>
  <c r="T1677" i="9"/>
  <c r="T1678" i="9"/>
  <c r="T1679" i="9"/>
  <c r="T1680" i="9"/>
  <c r="T1681" i="9"/>
  <c r="T1682" i="9"/>
  <c r="T1683" i="9"/>
  <c r="T1684" i="9"/>
  <c r="T1685" i="9"/>
  <c r="T1686" i="9"/>
  <c r="T1687" i="9"/>
  <c r="T1688" i="9"/>
  <c r="T1689" i="9"/>
  <c r="T1690" i="9"/>
  <c r="T1691" i="9"/>
  <c r="T1692" i="9"/>
  <c r="T1693" i="9"/>
  <c r="T1694" i="9"/>
  <c r="T1695" i="9"/>
  <c r="T1696" i="9"/>
  <c r="T1697" i="9"/>
  <c r="T1698" i="9"/>
  <c r="T1699" i="9"/>
  <c r="T1700" i="9"/>
  <c r="T1701" i="9"/>
  <c r="T1702" i="9"/>
  <c r="T1703" i="9"/>
  <c r="T1704" i="9"/>
  <c r="T1705" i="9"/>
  <c r="T1706" i="9"/>
  <c r="T1707" i="9"/>
  <c r="T1708" i="9"/>
  <c r="T1709" i="9"/>
  <c r="T1710" i="9"/>
  <c r="T1711" i="9"/>
  <c r="T1712" i="9"/>
  <c r="T1713" i="9"/>
  <c r="T1714" i="9"/>
  <c r="T1715" i="9"/>
  <c r="T1716" i="9"/>
  <c r="T1717" i="9"/>
  <c r="T1718" i="9"/>
  <c r="T1719" i="9"/>
  <c r="T1720" i="9"/>
  <c r="T1721" i="9"/>
  <c r="T1722" i="9"/>
  <c r="T1723" i="9"/>
  <c r="T1724" i="9"/>
  <c r="T1725" i="9"/>
  <c r="T1726" i="9"/>
  <c r="T1727" i="9"/>
  <c r="T1728" i="9"/>
  <c r="T1729" i="9"/>
  <c r="T1730" i="9"/>
  <c r="T1731" i="9"/>
  <c r="T1732" i="9"/>
  <c r="T1733" i="9"/>
  <c r="T1734" i="9"/>
  <c r="T1735" i="9"/>
  <c r="T1736" i="9"/>
  <c r="T1737" i="9"/>
  <c r="T1738" i="9"/>
  <c r="T1739" i="9"/>
  <c r="T1740" i="9"/>
  <c r="T1741" i="9"/>
  <c r="T1742" i="9"/>
  <c r="T1743" i="9"/>
  <c r="T1744" i="9"/>
  <c r="T1745" i="9"/>
  <c r="T1746" i="9"/>
  <c r="T1747" i="9"/>
  <c r="T1748" i="9"/>
  <c r="T1749" i="9"/>
  <c r="T1750" i="9"/>
  <c r="T1751" i="9"/>
  <c r="T1752" i="9"/>
  <c r="T1753" i="9"/>
  <c r="T1754" i="9"/>
  <c r="T1755" i="9"/>
  <c r="T1756" i="9"/>
  <c r="T1757" i="9"/>
  <c r="T1758" i="9"/>
  <c r="T1759" i="9"/>
  <c r="T1760" i="9"/>
  <c r="T1761" i="9"/>
  <c r="T1762" i="9"/>
  <c r="T1763" i="9"/>
  <c r="T1764" i="9"/>
  <c r="T1765" i="9"/>
  <c r="T1766" i="9"/>
  <c r="T1767" i="9"/>
  <c r="T1768" i="9"/>
  <c r="T1769" i="9"/>
  <c r="T1770" i="9"/>
  <c r="T1771" i="9"/>
  <c r="T1772" i="9"/>
  <c r="T1773" i="9"/>
  <c r="T1774" i="9"/>
  <c r="T1775" i="9"/>
  <c r="T1776" i="9"/>
  <c r="T1777" i="9"/>
  <c r="T1778" i="9"/>
  <c r="T1779" i="9"/>
  <c r="T1780" i="9"/>
  <c r="T1781" i="9"/>
  <c r="T1782" i="9"/>
  <c r="T1783" i="9"/>
  <c r="T1784" i="9"/>
  <c r="T1785" i="9"/>
  <c r="T1786" i="9"/>
  <c r="T1787" i="9"/>
  <c r="T1788" i="9"/>
  <c r="T1789" i="9"/>
  <c r="T1790" i="9"/>
  <c r="T1791" i="9"/>
  <c r="T1792" i="9"/>
  <c r="T1793" i="9"/>
  <c r="T1794" i="9"/>
  <c r="T1795" i="9"/>
  <c r="T1796" i="9"/>
  <c r="T1797" i="9"/>
  <c r="T1798" i="9"/>
  <c r="T1799" i="9"/>
  <c r="T1800" i="9"/>
  <c r="T1801" i="9"/>
  <c r="T1802" i="9"/>
  <c r="T1803" i="9"/>
  <c r="T1804" i="9"/>
  <c r="T1805" i="9"/>
  <c r="T1806" i="9"/>
  <c r="T1807" i="9"/>
  <c r="T1808" i="9"/>
  <c r="T1809" i="9"/>
  <c r="T1810" i="9"/>
  <c r="T1811" i="9"/>
  <c r="T1812" i="9"/>
  <c r="T1813" i="9"/>
  <c r="T1814" i="9"/>
  <c r="T1815" i="9"/>
  <c r="T1816" i="9"/>
  <c r="T1817" i="9"/>
  <c r="T1818" i="9"/>
  <c r="T1819" i="9"/>
  <c r="T1820" i="9"/>
  <c r="T1821" i="9"/>
  <c r="T1822" i="9"/>
  <c r="T1823" i="9"/>
  <c r="T1824" i="9"/>
  <c r="T1825" i="9"/>
  <c r="T1826" i="9"/>
  <c r="T1827" i="9"/>
  <c r="T1828" i="9"/>
  <c r="T1829" i="9"/>
  <c r="T1830" i="9"/>
  <c r="T1831" i="9"/>
  <c r="T1832" i="9"/>
  <c r="T1833" i="9"/>
  <c r="T1834" i="9"/>
  <c r="T1835" i="9"/>
  <c r="T1836" i="9"/>
  <c r="T1837" i="9"/>
  <c r="T1838" i="9"/>
  <c r="T1839" i="9"/>
  <c r="T1840" i="9"/>
  <c r="T1841" i="9"/>
  <c r="T1842" i="9"/>
  <c r="T1843" i="9"/>
  <c r="T1844" i="9"/>
  <c r="T1845" i="9"/>
  <c r="T1846" i="9"/>
  <c r="T1847" i="9"/>
  <c r="T1848" i="9"/>
  <c r="T1849" i="9"/>
  <c r="T1850" i="9"/>
  <c r="T1851" i="9"/>
  <c r="T1852" i="9"/>
  <c r="T1853" i="9"/>
  <c r="T1854" i="9"/>
  <c r="T1855" i="9"/>
  <c r="T1856" i="9"/>
  <c r="T1857" i="9"/>
  <c r="T1858" i="9"/>
  <c r="T1859" i="9"/>
  <c r="T1860" i="9"/>
  <c r="T1861" i="9"/>
  <c r="T1862" i="9"/>
  <c r="T1863" i="9"/>
  <c r="T1864" i="9"/>
  <c r="T1865" i="9"/>
  <c r="T1866" i="9"/>
  <c r="T1867" i="9"/>
  <c r="T1868" i="9"/>
  <c r="T1869" i="9"/>
  <c r="T1870" i="9"/>
  <c r="T1871" i="9"/>
  <c r="T1872" i="9"/>
  <c r="T1873" i="9"/>
  <c r="T1874" i="9"/>
  <c r="T1875" i="9"/>
  <c r="T1876" i="9"/>
  <c r="T1877" i="9"/>
  <c r="T1878" i="9"/>
  <c r="T1879" i="9"/>
  <c r="T1880" i="9"/>
  <c r="T1881" i="9"/>
  <c r="T1882" i="9"/>
  <c r="T1883" i="9"/>
  <c r="T1884" i="9"/>
  <c r="T1885" i="9"/>
  <c r="T1886" i="9"/>
  <c r="T1887" i="9"/>
  <c r="T1888" i="9"/>
  <c r="T1889" i="9"/>
  <c r="T1890" i="9"/>
  <c r="T1891" i="9"/>
  <c r="T1892" i="9"/>
  <c r="T1893" i="9"/>
  <c r="T1894" i="9"/>
  <c r="T1895" i="9"/>
  <c r="T1896" i="9"/>
  <c r="T1897" i="9"/>
  <c r="T1898" i="9"/>
  <c r="T1899" i="9"/>
  <c r="T1900" i="9"/>
  <c r="T1901" i="9"/>
  <c r="T1902" i="9"/>
  <c r="T1903" i="9"/>
  <c r="T1904" i="9"/>
  <c r="T1905" i="9"/>
  <c r="T1906" i="9"/>
  <c r="T1907" i="9"/>
  <c r="T1908" i="9"/>
  <c r="T1909" i="9"/>
  <c r="T1910" i="9"/>
  <c r="T1911" i="9"/>
  <c r="T1912" i="9"/>
  <c r="T1913" i="9"/>
  <c r="T1914" i="9"/>
  <c r="T1915" i="9"/>
  <c r="T1916" i="9"/>
  <c r="T1917" i="9"/>
  <c r="T1918" i="9"/>
  <c r="T1919" i="9"/>
  <c r="T1920" i="9"/>
  <c r="T1921" i="9"/>
  <c r="T1922" i="9"/>
  <c r="T1923" i="9"/>
  <c r="T1924" i="9"/>
  <c r="T1925" i="9"/>
  <c r="T1926" i="9"/>
  <c r="T1927" i="9"/>
  <c r="T1928" i="9"/>
  <c r="T1929" i="9"/>
  <c r="T1930" i="9"/>
  <c r="T1931" i="9"/>
  <c r="T1932" i="9"/>
  <c r="T1933" i="9"/>
  <c r="T1934" i="9"/>
  <c r="T1935" i="9"/>
  <c r="T1936" i="9"/>
  <c r="T1937" i="9"/>
  <c r="T1938" i="9"/>
  <c r="T1939" i="9"/>
  <c r="T1940" i="9"/>
  <c r="T1941" i="9"/>
  <c r="T1942" i="9"/>
  <c r="T1943" i="9"/>
  <c r="T1944" i="9"/>
  <c r="T1945" i="9"/>
  <c r="T1946" i="9"/>
  <c r="T1947" i="9"/>
  <c r="T1948" i="9"/>
  <c r="T1949" i="9"/>
  <c r="T1950" i="9"/>
  <c r="T1951" i="9"/>
  <c r="T1952" i="9"/>
  <c r="T1953" i="9"/>
  <c r="T1954" i="9"/>
  <c r="T1955" i="9"/>
  <c r="T1956" i="9"/>
  <c r="T1957" i="9"/>
  <c r="T1958" i="9"/>
  <c r="T1959" i="9"/>
  <c r="T1960" i="9"/>
  <c r="T1961" i="9"/>
  <c r="T1962" i="9"/>
  <c r="T1963" i="9"/>
  <c r="T1964" i="9"/>
  <c r="T1965" i="9"/>
  <c r="T1966" i="9"/>
  <c r="T1967" i="9"/>
  <c r="T1968" i="9"/>
  <c r="T1969" i="9"/>
  <c r="T1970" i="9"/>
  <c r="T1971" i="9"/>
  <c r="T1972" i="9"/>
  <c r="T1973" i="9"/>
  <c r="T1974" i="9"/>
  <c r="T1975" i="9"/>
  <c r="T1976" i="9"/>
  <c r="T1977" i="9"/>
  <c r="T1978" i="9"/>
  <c r="T1979" i="9"/>
  <c r="T1980" i="9"/>
  <c r="T1981" i="9"/>
  <c r="T1982" i="9"/>
  <c r="T1983" i="9"/>
  <c r="T1984" i="9"/>
  <c r="T1985" i="9"/>
  <c r="T1986" i="9"/>
  <c r="T1987" i="9"/>
  <c r="T1988" i="9"/>
  <c r="T1989" i="9"/>
  <c r="T1990" i="9"/>
  <c r="T1991" i="9"/>
  <c r="T1992" i="9"/>
  <c r="T1993" i="9"/>
  <c r="T1994" i="9"/>
  <c r="T1995" i="9"/>
  <c r="T1996" i="9"/>
  <c r="T1997" i="9"/>
  <c r="T1998" i="9"/>
  <c r="T1999" i="9"/>
  <c r="T2000" i="9"/>
  <c r="T2001" i="9"/>
  <c r="T2002" i="9"/>
  <c r="T2003" i="9"/>
  <c r="T2004" i="9"/>
  <c r="T2005" i="9"/>
  <c r="T2006" i="9"/>
  <c r="T2007" i="9"/>
  <c r="T2008" i="9"/>
  <c r="T2009" i="9"/>
  <c r="T2010" i="9"/>
  <c r="T2011" i="9"/>
  <c r="T2012" i="9"/>
  <c r="T2013" i="9"/>
  <c r="T2014" i="9"/>
  <c r="T2015" i="9"/>
  <c r="T2016" i="9"/>
  <c r="T2017" i="9"/>
  <c r="T2018" i="9"/>
  <c r="T2019" i="9"/>
  <c r="T2020" i="9"/>
  <c r="T2021" i="9"/>
  <c r="T2022" i="9"/>
  <c r="T2023" i="9"/>
  <c r="T2024" i="9"/>
  <c r="T2025" i="9"/>
  <c r="T2026" i="9"/>
  <c r="T2027" i="9"/>
  <c r="T2028" i="9"/>
  <c r="T2029" i="9"/>
  <c r="T2030" i="9"/>
  <c r="T2031" i="9"/>
  <c r="T2032" i="9"/>
  <c r="T2033" i="9"/>
  <c r="T2034" i="9"/>
  <c r="T2035" i="9"/>
  <c r="T2036" i="9"/>
  <c r="T2037" i="9"/>
  <c r="T2038" i="9"/>
  <c r="T2039" i="9"/>
  <c r="T2040" i="9"/>
  <c r="T2041" i="9"/>
  <c r="T2042" i="9"/>
  <c r="T2043" i="9"/>
  <c r="T2044" i="9"/>
  <c r="T2045" i="9"/>
  <c r="T2046" i="9"/>
  <c r="T2047" i="9"/>
  <c r="T2048" i="9"/>
  <c r="T2049" i="9"/>
  <c r="T2050" i="9"/>
  <c r="T2051" i="9"/>
  <c r="T2052" i="9"/>
  <c r="T2053" i="9"/>
  <c r="T2054" i="9"/>
  <c r="T2055" i="9"/>
  <c r="T2056" i="9"/>
  <c r="T2057" i="9"/>
  <c r="T2058" i="9"/>
  <c r="T2059" i="9"/>
  <c r="T2060" i="9"/>
  <c r="T2061" i="9"/>
  <c r="T2062" i="9"/>
  <c r="T2063" i="9"/>
  <c r="T2064" i="9"/>
  <c r="T2065" i="9"/>
  <c r="T2066" i="9"/>
  <c r="T2067" i="9"/>
  <c r="T2068" i="9"/>
  <c r="T2069" i="9"/>
  <c r="T2070" i="9"/>
  <c r="T2071" i="9"/>
  <c r="T2072" i="9"/>
  <c r="T2073" i="9"/>
  <c r="T2074" i="9"/>
  <c r="T2075" i="9"/>
  <c r="T2076" i="9"/>
  <c r="T2077" i="9"/>
  <c r="T2078" i="9"/>
  <c r="T2079" i="9"/>
  <c r="T2080" i="9"/>
  <c r="T2081" i="9"/>
  <c r="T2082" i="9"/>
  <c r="T2083" i="9"/>
  <c r="T2084" i="9"/>
  <c r="T2085" i="9"/>
  <c r="T2086" i="9"/>
  <c r="T2087" i="9"/>
  <c r="T2088" i="9"/>
  <c r="T2089" i="9"/>
  <c r="T2090" i="9"/>
  <c r="T2091" i="9"/>
  <c r="T2092" i="9"/>
  <c r="T2093" i="9"/>
  <c r="T2094" i="9"/>
  <c r="T2095" i="9"/>
  <c r="T2096" i="9"/>
  <c r="T2097" i="9"/>
  <c r="T2098" i="9"/>
  <c r="T2099" i="9"/>
  <c r="T2100" i="9"/>
  <c r="T2101" i="9"/>
  <c r="T2102" i="9"/>
  <c r="T2103" i="9"/>
  <c r="T2104" i="9"/>
  <c r="T2105" i="9"/>
  <c r="T2106" i="9"/>
  <c r="T2107" i="9"/>
  <c r="T2108" i="9"/>
  <c r="T2109" i="9"/>
  <c r="T2110" i="9"/>
  <c r="T2111" i="9"/>
  <c r="T2112" i="9"/>
  <c r="T2113" i="9"/>
  <c r="T2114" i="9"/>
  <c r="T2115" i="9"/>
  <c r="T2116" i="9"/>
  <c r="T2117" i="9"/>
  <c r="T2118" i="9"/>
  <c r="T2119" i="9"/>
  <c r="T2120" i="9"/>
  <c r="T2121" i="9"/>
  <c r="T2122" i="9"/>
  <c r="T2123" i="9"/>
  <c r="T2124" i="9"/>
  <c r="T2125" i="9"/>
  <c r="T2126" i="9"/>
  <c r="T2127" i="9"/>
  <c r="T2128" i="9"/>
  <c r="T2129" i="9"/>
  <c r="T2130" i="9"/>
  <c r="T2131" i="9"/>
  <c r="T2132" i="9"/>
  <c r="T2133" i="9"/>
  <c r="T2134" i="9"/>
  <c r="T2135" i="9"/>
  <c r="T2136" i="9"/>
  <c r="T2137" i="9"/>
  <c r="T2138" i="9"/>
  <c r="T2139" i="9"/>
  <c r="T2140" i="9"/>
  <c r="T2141" i="9"/>
  <c r="T2142" i="9"/>
  <c r="T2143" i="9"/>
  <c r="T2144" i="9"/>
  <c r="T2145" i="9"/>
  <c r="T2146" i="9"/>
  <c r="T2147" i="9"/>
  <c r="T2148" i="9"/>
  <c r="T2149" i="9"/>
  <c r="T2150" i="9"/>
  <c r="T2151" i="9"/>
  <c r="T2152" i="9"/>
  <c r="T2153" i="9"/>
  <c r="T2154" i="9"/>
  <c r="T2155" i="9"/>
  <c r="T2156" i="9"/>
  <c r="T2157" i="9"/>
  <c r="T2158" i="9"/>
  <c r="T2159" i="9"/>
  <c r="T2160" i="9"/>
  <c r="T2161" i="9"/>
  <c r="T2162" i="9"/>
  <c r="T2163" i="9"/>
  <c r="T2164" i="9"/>
  <c r="T2165" i="9"/>
  <c r="T2166" i="9"/>
  <c r="T2167" i="9"/>
  <c r="T2168" i="9"/>
  <c r="T2169" i="9"/>
  <c r="T2170" i="9"/>
  <c r="T2171" i="9"/>
  <c r="T2172" i="9"/>
  <c r="T2173" i="9"/>
  <c r="T2174" i="9"/>
  <c r="T2175" i="9"/>
  <c r="T2176" i="9"/>
  <c r="T2177" i="9"/>
  <c r="T2178" i="9"/>
  <c r="T2179" i="9"/>
  <c r="T2180" i="9"/>
  <c r="T2181" i="9"/>
  <c r="T2182" i="9"/>
  <c r="T2183" i="9"/>
  <c r="T2184" i="9"/>
  <c r="T2185" i="9"/>
  <c r="T2186" i="9"/>
  <c r="T2187" i="9"/>
  <c r="T2188" i="9"/>
  <c r="T2189" i="9"/>
  <c r="T2190" i="9"/>
  <c r="T2191" i="9"/>
  <c r="T2192" i="9"/>
  <c r="T2193" i="9"/>
  <c r="T2194" i="9"/>
  <c r="T2195" i="9"/>
  <c r="T2196" i="9"/>
  <c r="T2197" i="9"/>
  <c r="T2198" i="9"/>
  <c r="T2199" i="9"/>
  <c r="T2200" i="9"/>
  <c r="T2201" i="9"/>
  <c r="T2202" i="9"/>
  <c r="T2203" i="9"/>
  <c r="T2204" i="9"/>
  <c r="T2205" i="9"/>
  <c r="T2206" i="9"/>
  <c r="T2207" i="9"/>
  <c r="T2208" i="9"/>
  <c r="T2209" i="9"/>
  <c r="T2210" i="9"/>
  <c r="T2211" i="9"/>
  <c r="T2212" i="9"/>
  <c r="T2213" i="9"/>
  <c r="T2214" i="9"/>
  <c r="T2215" i="9"/>
  <c r="T2216" i="9"/>
  <c r="T2217" i="9"/>
  <c r="T2218" i="9"/>
  <c r="T2219" i="9"/>
  <c r="T2220" i="9"/>
  <c r="T2221" i="9"/>
  <c r="T2222" i="9"/>
  <c r="T2223" i="9"/>
  <c r="T2224" i="9"/>
  <c r="T2225" i="9"/>
  <c r="T2226" i="9"/>
  <c r="T2227" i="9"/>
  <c r="T2228" i="9"/>
  <c r="T2229" i="9"/>
  <c r="T2230" i="9"/>
  <c r="T2231" i="9"/>
  <c r="T2232" i="9"/>
  <c r="T2233" i="9"/>
  <c r="T2234" i="9"/>
  <c r="T2235" i="9"/>
  <c r="T2236" i="9"/>
  <c r="T2237" i="9"/>
  <c r="T2238" i="9"/>
  <c r="T2239" i="9"/>
  <c r="T2240" i="9"/>
  <c r="T2241" i="9"/>
  <c r="T2242" i="9"/>
  <c r="T2243" i="9"/>
  <c r="T2244" i="9"/>
  <c r="T2245" i="9"/>
  <c r="T2246" i="9"/>
  <c r="T2247" i="9"/>
  <c r="T2248" i="9"/>
  <c r="T2249" i="9"/>
  <c r="T2250" i="9"/>
  <c r="T2251" i="9"/>
  <c r="T2252" i="9"/>
  <c r="T2253" i="9"/>
  <c r="T2254" i="9"/>
  <c r="T2255" i="9"/>
  <c r="T2256" i="9"/>
  <c r="T2257" i="9"/>
  <c r="T2258" i="9"/>
  <c r="T2259" i="9"/>
  <c r="T2260" i="9"/>
  <c r="T2261" i="9"/>
  <c r="T2262" i="9"/>
  <c r="T2263" i="9"/>
  <c r="T2264" i="9"/>
  <c r="T2265" i="9"/>
  <c r="T2266" i="9"/>
  <c r="T2267" i="9"/>
  <c r="T2268" i="9"/>
  <c r="T2269" i="9"/>
  <c r="T2270" i="9"/>
  <c r="T2271" i="9"/>
  <c r="T2272" i="9"/>
  <c r="T2273" i="9"/>
  <c r="T2274" i="9"/>
  <c r="T2275" i="9"/>
  <c r="T2276" i="9"/>
  <c r="T2277" i="9"/>
  <c r="T2278" i="9"/>
  <c r="T2279" i="9"/>
  <c r="T2280" i="9"/>
  <c r="T2281" i="9"/>
  <c r="T2282" i="9"/>
  <c r="T2283" i="9"/>
  <c r="T2284" i="9"/>
  <c r="T2285" i="9"/>
  <c r="T2286" i="9"/>
  <c r="T2287" i="9"/>
  <c r="T2288" i="9"/>
  <c r="T2289" i="9"/>
  <c r="T2290" i="9"/>
  <c r="T2291" i="9"/>
  <c r="T2292" i="9"/>
  <c r="T2293" i="9"/>
  <c r="T2294" i="9"/>
  <c r="T2295" i="9"/>
  <c r="T2296" i="9"/>
  <c r="T2297" i="9"/>
  <c r="T2298" i="9"/>
  <c r="T2299" i="9"/>
  <c r="T2300" i="9"/>
  <c r="T2301" i="9"/>
  <c r="T2302" i="9"/>
  <c r="T2303" i="9"/>
  <c r="T2304" i="9"/>
  <c r="T2305" i="9"/>
  <c r="T2306" i="9"/>
  <c r="T2307" i="9"/>
  <c r="T2308" i="9"/>
  <c r="T2309" i="9"/>
  <c r="T2310" i="9"/>
  <c r="T2311" i="9"/>
  <c r="T2312" i="9"/>
  <c r="T2313" i="9"/>
  <c r="T2314" i="9"/>
  <c r="T2315" i="9"/>
  <c r="T2316" i="9"/>
  <c r="T2317" i="9"/>
  <c r="T2318" i="9"/>
  <c r="T2319" i="9"/>
  <c r="T2320" i="9"/>
  <c r="T2321" i="9"/>
  <c r="T2322" i="9"/>
  <c r="T2323" i="9"/>
  <c r="T2324" i="9"/>
  <c r="T2325" i="9"/>
  <c r="T2326" i="9"/>
  <c r="T2327" i="9"/>
  <c r="T2328" i="9"/>
  <c r="T2329" i="9"/>
  <c r="T2330" i="9"/>
  <c r="T2331" i="9"/>
  <c r="T2332" i="9"/>
  <c r="T2333" i="9"/>
  <c r="T2334" i="9"/>
  <c r="T2335" i="9"/>
  <c r="T2336" i="9"/>
  <c r="T2337" i="9"/>
  <c r="T2338" i="9"/>
  <c r="T2339" i="9"/>
  <c r="T2340" i="9"/>
  <c r="T2341" i="9"/>
  <c r="T2342" i="9"/>
  <c r="T2343" i="9"/>
  <c r="T2344" i="9"/>
  <c r="T2345" i="9"/>
  <c r="T2346" i="9"/>
  <c r="T2347" i="9"/>
  <c r="T2348" i="9"/>
  <c r="T2349" i="9"/>
  <c r="T2350" i="9"/>
  <c r="T2351" i="9"/>
  <c r="T2352" i="9"/>
  <c r="T2353" i="9"/>
  <c r="T2354" i="9"/>
  <c r="T2355" i="9"/>
  <c r="T2356" i="9"/>
  <c r="T2357" i="9"/>
  <c r="T2358" i="9"/>
  <c r="T2359" i="9"/>
  <c r="T2360" i="9"/>
  <c r="T2361" i="9"/>
  <c r="T2362" i="9"/>
  <c r="T2363" i="9"/>
  <c r="T2364" i="9"/>
  <c r="T2365" i="9"/>
  <c r="T2366" i="9"/>
  <c r="T2367" i="9"/>
  <c r="T2368" i="9"/>
  <c r="T2369" i="9"/>
  <c r="T2370" i="9"/>
  <c r="T2371" i="9"/>
  <c r="T2372" i="9"/>
  <c r="T2373" i="9"/>
  <c r="T2374" i="9"/>
  <c r="T2375" i="9"/>
  <c r="T2376" i="9"/>
  <c r="T2377" i="9"/>
  <c r="T2378" i="9"/>
  <c r="T2379" i="9"/>
  <c r="T2380" i="9"/>
  <c r="T2381" i="9"/>
  <c r="T2382" i="9"/>
  <c r="T2383" i="9"/>
  <c r="T2384" i="9"/>
  <c r="T2385" i="9"/>
  <c r="T2386" i="9"/>
  <c r="T2387" i="9"/>
  <c r="T2388" i="9"/>
  <c r="T2389" i="9"/>
  <c r="T2390" i="9"/>
  <c r="T2391" i="9"/>
  <c r="T2392" i="9"/>
  <c r="T2393" i="9"/>
  <c r="T2394" i="9"/>
  <c r="T2395" i="9"/>
  <c r="T2396" i="9"/>
  <c r="T2397" i="9"/>
  <c r="T2398" i="9"/>
  <c r="T2399" i="9"/>
  <c r="T2400" i="9"/>
  <c r="T2401" i="9"/>
  <c r="T2402" i="9"/>
  <c r="T2403" i="9"/>
  <c r="T2404" i="9"/>
  <c r="T2405" i="9"/>
  <c r="T2406" i="9"/>
  <c r="T2407" i="9"/>
  <c r="T2408" i="9"/>
  <c r="T2409" i="9"/>
  <c r="T2410" i="9"/>
  <c r="T2411" i="9"/>
  <c r="T2412" i="9"/>
  <c r="T2413" i="9"/>
  <c r="T2414" i="9"/>
  <c r="T2415" i="9"/>
  <c r="T2416" i="9"/>
  <c r="T2417" i="9"/>
  <c r="T2418" i="9"/>
  <c r="T2419" i="9"/>
  <c r="T2420" i="9"/>
  <c r="T2421" i="9"/>
  <c r="T2422" i="9"/>
  <c r="T2423" i="9"/>
  <c r="T2424" i="9"/>
  <c r="T2425" i="9"/>
  <c r="T2426" i="9"/>
  <c r="T2427" i="9"/>
  <c r="T2428" i="9"/>
  <c r="T2429" i="9"/>
  <c r="T2430" i="9"/>
  <c r="T2431" i="9"/>
  <c r="T2432" i="9"/>
  <c r="T2433" i="9"/>
  <c r="T2434" i="9"/>
  <c r="T2435" i="9"/>
  <c r="T2436" i="9"/>
  <c r="T2437" i="9"/>
  <c r="T2438" i="9"/>
  <c r="T2439" i="9"/>
  <c r="T2440" i="9"/>
  <c r="T2441" i="9"/>
  <c r="T2442" i="9"/>
  <c r="T2443" i="9"/>
  <c r="T2444" i="9"/>
  <c r="T2445" i="9"/>
  <c r="T2446" i="9"/>
  <c r="T2447" i="9"/>
  <c r="T2448" i="9"/>
  <c r="T2449" i="9"/>
  <c r="T2450" i="9"/>
  <c r="T2451" i="9"/>
  <c r="T2452" i="9"/>
  <c r="T2453" i="9"/>
  <c r="T2454" i="9"/>
  <c r="T2455" i="9"/>
  <c r="T2456" i="9"/>
  <c r="T2457" i="9"/>
  <c r="T2458" i="9"/>
  <c r="T2459" i="9"/>
  <c r="T2460" i="9"/>
  <c r="T2461" i="9"/>
  <c r="T2462" i="9"/>
  <c r="T2463" i="9"/>
  <c r="T2464" i="9"/>
  <c r="T2465" i="9"/>
  <c r="T2466" i="9"/>
  <c r="T2467" i="9"/>
  <c r="T2468" i="9"/>
  <c r="T2469" i="9"/>
  <c r="T2470" i="9"/>
  <c r="T2471" i="9"/>
  <c r="T2472" i="9"/>
  <c r="T2473" i="9"/>
  <c r="T2474" i="9"/>
  <c r="T2475" i="9"/>
  <c r="T2476" i="9"/>
  <c r="T2477" i="9"/>
  <c r="T2478" i="9"/>
  <c r="T2479" i="9"/>
  <c r="T2480" i="9"/>
  <c r="T2481" i="9"/>
  <c r="T2482" i="9"/>
  <c r="T2483" i="9"/>
  <c r="T2484" i="9"/>
  <c r="T2485" i="9"/>
  <c r="T2486" i="9"/>
  <c r="T2487" i="9"/>
  <c r="T2488" i="9"/>
  <c r="T2489" i="9"/>
  <c r="T2490" i="9"/>
  <c r="T2491" i="9"/>
  <c r="T2492" i="9"/>
  <c r="T2493" i="9"/>
  <c r="T2494" i="9"/>
  <c r="T2495" i="9"/>
  <c r="T2496" i="9"/>
  <c r="T2497" i="9"/>
  <c r="T2498" i="9"/>
  <c r="T2499" i="9"/>
  <c r="T2500" i="9"/>
  <c r="T2501" i="9"/>
  <c r="T2502" i="9"/>
  <c r="T2503" i="9"/>
  <c r="T2504" i="9"/>
  <c r="T2505" i="9"/>
  <c r="T2506" i="9"/>
  <c r="T2507" i="9"/>
  <c r="T2508" i="9"/>
  <c r="T2509" i="9"/>
  <c r="T2510" i="9"/>
  <c r="T2511" i="9"/>
  <c r="T2512" i="9"/>
  <c r="T2513" i="9"/>
  <c r="T2514" i="9"/>
  <c r="T2515" i="9"/>
  <c r="T2516" i="9"/>
  <c r="T2517" i="9"/>
  <c r="T2518" i="9"/>
  <c r="T2519" i="9"/>
  <c r="T2520" i="9"/>
  <c r="T2521" i="9"/>
  <c r="T2522" i="9"/>
  <c r="T2523" i="9"/>
  <c r="T2524" i="9"/>
  <c r="T2525" i="9"/>
  <c r="T2526" i="9"/>
  <c r="T2527" i="9"/>
  <c r="T2528" i="9"/>
  <c r="T2529" i="9"/>
  <c r="T2530" i="9"/>
  <c r="T2531" i="9"/>
  <c r="T2532" i="9"/>
  <c r="T2533" i="9"/>
  <c r="T2534" i="9"/>
  <c r="T2535" i="9"/>
  <c r="T2536" i="9"/>
  <c r="T2537" i="9"/>
  <c r="T2538" i="9"/>
  <c r="T2539" i="9"/>
  <c r="T2540" i="9"/>
  <c r="T2541" i="9"/>
  <c r="T2542" i="9"/>
  <c r="T2543" i="9"/>
  <c r="T2544" i="9"/>
  <c r="T2545" i="9"/>
  <c r="T2546" i="9"/>
  <c r="T2547" i="9"/>
  <c r="T2548" i="9"/>
  <c r="T2549" i="9"/>
  <c r="T2550" i="9"/>
  <c r="T2551" i="9"/>
  <c r="T2552" i="9"/>
  <c r="T2553" i="9"/>
  <c r="T2554" i="9"/>
  <c r="T2555" i="9"/>
  <c r="T2556" i="9"/>
  <c r="T2557" i="9"/>
  <c r="T2558" i="9"/>
  <c r="T2559" i="9"/>
  <c r="T2560" i="9"/>
  <c r="T2561" i="9"/>
  <c r="T2562" i="9"/>
  <c r="T2563" i="9"/>
  <c r="T2564" i="9"/>
  <c r="T2565" i="9"/>
  <c r="T2566" i="9"/>
  <c r="T2567" i="9"/>
  <c r="T2568" i="9"/>
  <c r="T2569" i="9"/>
  <c r="T2570" i="9"/>
  <c r="T2571" i="9"/>
  <c r="T2572" i="9"/>
  <c r="T2573" i="9"/>
  <c r="T2574" i="9"/>
  <c r="T2575" i="9"/>
  <c r="T2576" i="9"/>
  <c r="T2577" i="9"/>
  <c r="T2578" i="9"/>
  <c r="T2579" i="9"/>
  <c r="T2580" i="9"/>
  <c r="T2581" i="9"/>
  <c r="T2582" i="9"/>
  <c r="T2583" i="9"/>
  <c r="T2584" i="9"/>
  <c r="T2585" i="9"/>
  <c r="T2586" i="9"/>
  <c r="T2587" i="9"/>
  <c r="T2588" i="9"/>
  <c r="T2589" i="9"/>
  <c r="T2590" i="9"/>
  <c r="T2591" i="9"/>
  <c r="T2592" i="9"/>
  <c r="T2593" i="9"/>
  <c r="T2594" i="9"/>
  <c r="T2595" i="9"/>
  <c r="T2596" i="9"/>
  <c r="T2597" i="9"/>
  <c r="T2598" i="9"/>
  <c r="T2599" i="9"/>
  <c r="T2600" i="9"/>
  <c r="T2601" i="9"/>
  <c r="T2602" i="9"/>
  <c r="T2603" i="9"/>
  <c r="T2604" i="9"/>
  <c r="T2605" i="9"/>
  <c r="T2606" i="9"/>
  <c r="T2607" i="9"/>
  <c r="T2608" i="9"/>
  <c r="T2609" i="9"/>
  <c r="T2610" i="9"/>
  <c r="T2611" i="9"/>
  <c r="T2612" i="9"/>
  <c r="T2613" i="9"/>
  <c r="T2614" i="9"/>
  <c r="T2615" i="9"/>
  <c r="T2616" i="9"/>
  <c r="T2617" i="9"/>
  <c r="T2618" i="9"/>
  <c r="T2619" i="9"/>
  <c r="T2620" i="9"/>
  <c r="T2621" i="9"/>
  <c r="T2622" i="9"/>
  <c r="T2623" i="9"/>
  <c r="T2624" i="9"/>
  <c r="T2625" i="9"/>
  <c r="T2626" i="9"/>
  <c r="T2627" i="9"/>
  <c r="T2628" i="9"/>
  <c r="T2629" i="9"/>
  <c r="T2630" i="9"/>
  <c r="T2631" i="9"/>
  <c r="T2632" i="9"/>
  <c r="T2633" i="9"/>
  <c r="T2634" i="9"/>
  <c r="T2635" i="9"/>
  <c r="T2636" i="9"/>
  <c r="T2637" i="9"/>
  <c r="T2638" i="9"/>
  <c r="T2639" i="9"/>
  <c r="T2640" i="9"/>
  <c r="T2641" i="9"/>
  <c r="T2642" i="9"/>
  <c r="T2643" i="9"/>
  <c r="T2644" i="9"/>
  <c r="T2645" i="9"/>
  <c r="T2646" i="9"/>
  <c r="T2647" i="9"/>
  <c r="T2648" i="9"/>
  <c r="T2649" i="9"/>
  <c r="T2650" i="9"/>
  <c r="T2651" i="9"/>
  <c r="T2652" i="9"/>
  <c r="T2653" i="9"/>
  <c r="T2654" i="9"/>
  <c r="T2655" i="9"/>
  <c r="T2656" i="9"/>
  <c r="T2657" i="9"/>
  <c r="T2658" i="9"/>
  <c r="T2659" i="9"/>
  <c r="T2660" i="9"/>
  <c r="T2661" i="9"/>
  <c r="T2662" i="9"/>
  <c r="T2663" i="9"/>
  <c r="T2664" i="9"/>
  <c r="T2665" i="9"/>
  <c r="T2666" i="9"/>
  <c r="T2667" i="9"/>
  <c r="T2668" i="9"/>
  <c r="T2669" i="9"/>
  <c r="T2670" i="9"/>
  <c r="T2671" i="9"/>
  <c r="T2672" i="9"/>
  <c r="T2673" i="9"/>
  <c r="T2674" i="9"/>
  <c r="T2675" i="9"/>
  <c r="T2676" i="9"/>
  <c r="T2677" i="9"/>
  <c r="T2678" i="9"/>
  <c r="T2679" i="9"/>
  <c r="T2680" i="9"/>
  <c r="T2681" i="9"/>
  <c r="T2682" i="9"/>
  <c r="T2683" i="9"/>
  <c r="T2684" i="9"/>
  <c r="T2685" i="9"/>
  <c r="T2686" i="9"/>
  <c r="T2687" i="9"/>
  <c r="T2688" i="9"/>
  <c r="T2689" i="9"/>
  <c r="T2690" i="9"/>
  <c r="T2691" i="9"/>
  <c r="T2692" i="9"/>
  <c r="T2693" i="9"/>
  <c r="T2694" i="9"/>
  <c r="T2695" i="9"/>
  <c r="T2696" i="9"/>
  <c r="T2697" i="9"/>
  <c r="T2698" i="9"/>
  <c r="T2699" i="9"/>
  <c r="T2700" i="9"/>
  <c r="T2701" i="9"/>
  <c r="T2702" i="9"/>
  <c r="T2703" i="9"/>
  <c r="T2704" i="9"/>
  <c r="T2705" i="9"/>
  <c r="T2706" i="9"/>
  <c r="T2707" i="9"/>
  <c r="T2708" i="9"/>
  <c r="T2709" i="9"/>
  <c r="T2710" i="9"/>
  <c r="T2711" i="9"/>
  <c r="T2712" i="9"/>
  <c r="T2713" i="9"/>
  <c r="T2714" i="9"/>
  <c r="T2715" i="9"/>
  <c r="T2716" i="9"/>
  <c r="T2717" i="9"/>
  <c r="T2718" i="9"/>
  <c r="T2719" i="9"/>
  <c r="T2720" i="9"/>
  <c r="T2721" i="9"/>
  <c r="T2722" i="9"/>
  <c r="T2723" i="9"/>
  <c r="T2724" i="9"/>
  <c r="T2725" i="9"/>
  <c r="T2726" i="9"/>
  <c r="T2727" i="9"/>
  <c r="T2728" i="9"/>
  <c r="T2729" i="9"/>
  <c r="T2730" i="9"/>
  <c r="T2731" i="9"/>
  <c r="T2732" i="9"/>
  <c r="T2733" i="9"/>
  <c r="T2734" i="9"/>
  <c r="T2735" i="9"/>
  <c r="T2736" i="9"/>
  <c r="T2737" i="9"/>
  <c r="T2738" i="9"/>
  <c r="T2739" i="9"/>
  <c r="T2740" i="9"/>
  <c r="T2741" i="9"/>
  <c r="T2742" i="9"/>
  <c r="T2743" i="9"/>
  <c r="T2744" i="9"/>
  <c r="T2745" i="9"/>
  <c r="T2746" i="9"/>
  <c r="T2747" i="9"/>
  <c r="T2748" i="9"/>
  <c r="T2749" i="9"/>
  <c r="T2750" i="9"/>
  <c r="T2751" i="9"/>
  <c r="T2752" i="9"/>
  <c r="T2753" i="9"/>
  <c r="T2754" i="9"/>
  <c r="T2755" i="9"/>
  <c r="T2756" i="9"/>
  <c r="T2757" i="9"/>
  <c r="T2758" i="9"/>
  <c r="T2759" i="9"/>
  <c r="T2760" i="9"/>
  <c r="T2761" i="9"/>
  <c r="T2762" i="9"/>
  <c r="T2763" i="9"/>
  <c r="T2764" i="9"/>
  <c r="T2765" i="9"/>
  <c r="T2766" i="9"/>
  <c r="T2767" i="9"/>
  <c r="T2768" i="9"/>
  <c r="T2769" i="9"/>
  <c r="T2770" i="9"/>
  <c r="T2771" i="9"/>
  <c r="T2772" i="9"/>
  <c r="T2773" i="9"/>
  <c r="T2774" i="9"/>
  <c r="T2775" i="9"/>
  <c r="T2776" i="9"/>
  <c r="T2777" i="9"/>
  <c r="T2778" i="9"/>
  <c r="T2779" i="9"/>
  <c r="T2780" i="9"/>
  <c r="T2781" i="9"/>
  <c r="T2782" i="9"/>
  <c r="T2783" i="9"/>
  <c r="T2784" i="9"/>
  <c r="T2785" i="9"/>
  <c r="T2786" i="9"/>
  <c r="T2787" i="9"/>
  <c r="T2788" i="9"/>
  <c r="T2789" i="9"/>
  <c r="T2790" i="9"/>
  <c r="T2791" i="9"/>
  <c r="T2792" i="9"/>
  <c r="T2793" i="9"/>
  <c r="T2794" i="9"/>
  <c r="T2795" i="9"/>
  <c r="T2796" i="9"/>
  <c r="T2797" i="9"/>
  <c r="T2798" i="9"/>
  <c r="T2799" i="9"/>
  <c r="T2800" i="9"/>
  <c r="T2801" i="9"/>
  <c r="T2802" i="9"/>
  <c r="T2803" i="9"/>
  <c r="T2804" i="9"/>
  <c r="T2805" i="9"/>
  <c r="T2806" i="9"/>
  <c r="T2807" i="9"/>
  <c r="T2808" i="9"/>
  <c r="T2809" i="9"/>
  <c r="T2810" i="9"/>
  <c r="T2811" i="9"/>
  <c r="T2812" i="9"/>
  <c r="T2813" i="9"/>
  <c r="T2814" i="9"/>
  <c r="T2815" i="9"/>
  <c r="T2816" i="9"/>
  <c r="T2817" i="9"/>
  <c r="T2818" i="9"/>
  <c r="T2819" i="9"/>
  <c r="T2820" i="9"/>
  <c r="T2821" i="9"/>
  <c r="T2822" i="9"/>
  <c r="T2823" i="9"/>
  <c r="T2824" i="9"/>
  <c r="T2825" i="9"/>
  <c r="T2826" i="9"/>
  <c r="T2827" i="9"/>
  <c r="T2828" i="9"/>
  <c r="T2829" i="9"/>
  <c r="T2830" i="9"/>
  <c r="T2831" i="9"/>
  <c r="T2832" i="9"/>
  <c r="T2833" i="9"/>
  <c r="T2834" i="9"/>
  <c r="T2835" i="9"/>
  <c r="T2836" i="9"/>
  <c r="T2837" i="9"/>
  <c r="T2838" i="9"/>
  <c r="T2839" i="9"/>
  <c r="T2840" i="9"/>
  <c r="T2841" i="9"/>
  <c r="T2842" i="9"/>
  <c r="T2843" i="9"/>
  <c r="T2844" i="9"/>
  <c r="T2845" i="9"/>
  <c r="T2846" i="9"/>
  <c r="T2847" i="9"/>
  <c r="T2848" i="9"/>
  <c r="T2849" i="9"/>
  <c r="T2850" i="9"/>
  <c r="T2851" i="9"/>
  <c r="T2852" i="9"/>
  <c r="T2853" i="9"/>
  <c r="T2854" i="9"/>
  <c r="T2855" i="9"/>
  <c r="T2856" i="9"/>
  <c r="T2857" i="9"/>
  <c r="T2858" i="9"/>
  <c r="T2859" i="9"/>
  <c r="T2860" i="9"/>
  <c r="T2861" i="9"/>
  <c r="T2862" i="9"/>
  <c r="T2863" i="9"/>
  <c r="T2864" i="9"/>
  <c r="T2865" i="9"/>
  <c r="T2866" i="9"/>
  <c r="T2867" i="9"/>
  <c r="T2868" i="9"/>
  <c r="T2869" i="9"/>
  <c r="T2870" i="9"/>
  <c r="T2871" i="9"/>
  <c r="T2872" i="9"/>
  <c r="T2873" i="9"/>
  <c r="T2874" i="9"/>
  <c r="T2875" i="9"/>
  <c r="T2876" i="9"/>
  <c r="T2877" i="9"/>
  <c r="T2878" i="9"/>
  <c r="T2879" i="9"/>
  <c r="T2880" i="9"/>
  <c r="T2881" i="9"/>
  <c r="T2882" i="9"/>
  <c r="T2883" i="9"/>
  <c r="T2884" i="9"/>
  <c r="T2885" i="9"/>
  <c r="T2886" i="9"/>
  <c r="T2887" i="9"/>
  <c r="T2888" i="9"/>
  <c r="T2889" i="9"/>
  <c r="T2890" i="9"/>
  <c r="T2891" i="9"/>
  <c r="T2892" i="9"/>
  <c r="T2893" i="9"/>
  <c r="T2894" i="9"/>
  <c r="T2895" i="9"/>
  <c r="T2896" i="9"/>
  <c r="T2897" i="9"/>
  <c r="T2898" i="9"/>
  <c r="T2899" i="9"/>
  <c r="T2900" i="9"/>
  <c r="T2901" i="9"/>
  <c r="T2902" i="9"/>
  <c r="T2903" i="9"/>
  <c r="T2904" i="9"/>
  <c r="T2905" i="9"/>
  <c r="T2906" i="9"/>
  <c r="T2907" i="9"/>
  <c r="T2908" i="9"/>
  <c r="T2909" i="9"/>
  <c r="T2910" i="9"/>
  <c r="T2911" i="9"/>
  <c r="T2912" i="9"/>
  <c r="T2913" i="9"/>
  <c r="T2914" i="9"/>
  <c r="T2915" i="9"/>
  <c r="T2916" i="9"/>
  <c r="T2917" i="9"/>
  <c r="T2918" i="9"/>
  <c r="T2919" i="9"/>
  <c r="T2920" i="9"/>
  <c r="T2921" i="9"/>
  <c r="T2922" i="9"/>
  <c r="T2923" i="9"/>
  <c r="T2924" i="9"/>
  <c r="T2925" i="9"/>
  <c r="T2926" i="9"/>
  <c r="T2927" i="9"/>
  <c r="T2928" i="9"/>
  <c r="T2929" i="9"/>
  <c r="T2930" i="9"/>
  <c r="T2931" i="9"/>
  <c r="T2932" i="9"/>
  <c r="T2933" i="9"/>
  <c r="T2934" i="9"/>
  <c r="T2935" i="9"/>
  <c r="T2936" i="9"/>
  <c r="T2937" i="9"/>
  <c r="T2938" i="9"/>
  <c r="T2939" i="9"/>
  <c r="T2940" i="9"/>
  <c r="T2941" i="9"/>
  <c r="T2942" i="9"/>
  <c r="T2943" i="9"/>
  <c r="T2944" i="9"/>
  <c r="T2945" i="9"/>
  <c r="T2946" i="9"/>
  <c r="T2947" i="9"/>
  <c r="T2948" i="9"/>
  <c r="T2949" i="9"/>
  <c r="T2950" i="9"/>
  <c r="T2951" i="9"/>
  <c r="T2952" i="9"/>
  <c r="T2953" i="9"/>
  <c r="T2954" i="9"/>
  <c r="T2955" i="9"/>
  <c r="T2956" i="9"/>
  <c r="T2957" i="9"/>
  <c r="T2958" i="9"/>
  <c r="T2959" i="9"/>
  <c r="T2960" i="9"/>
  <c r="T2961" i="9"/>
  <c r="T2962" i="9"/>
  <c r="T2963" i="9"/>
  <c r="T2964" i="9"/>
  <c r="T2965" i="9"/>
  <c r="T2966" i="9"/>
  <c r="T2967" i="9"/>
  <c r="T2968" i="9"/>
  <c r="T2969" i="9"/>
  <c r="T2970" i="9"/>
  <c r="T2971" i="9"/>
  <c r="T2972" i="9"/>
  <c r="T2973" i="9"/>
  <c r="T2974" i="9"/>
  <c r="T2975" i="9"/>
  <c r="T2976" i="9"/>
  <c r="T2977" i="9"/>
  <c r="T2978" i="9"/>
  <c r="T2979" i="9"/>
  <c r="T2980" i="9"/>
  <c r="T2981" i="9"/>
  <c r="T2982" i="9"/>
  <c r="T2983" i="9"/>
  <c r="T2984" i="9"/>
  <c r="T2985" i="9"/>
  <c r="T2986" i="9"/>
  <c r="T2987" i="9"/>
  <c r="T2988" i="9"/>
  <c r="T2989" i="9"/>
  <c r="T2990" i="9"/>
  <c r="T2991" i="9"/>
  <c r="T2992" i="9"/>
  <c r="T2993" i="9"/>
  <c r="T2994" i="9"/>
  <c r="T2995" i="9"/>
  <c r="T2996" i="9"/>
  <c r="T2997" i="9"/>
  <c r="T2998" i="9"/>
  <c r="T2999" i="9"/>
  <c r="T3000" i="9"/>
  <c r="T3001" i="9"/>
  <c r="T3002" i="9"/>
  <c r="T3003" i="9"/>
  <c r="T3004" i="9"/>
  <c r="T3005" i="9"/>
  <c r="T3006" i="9"/>
  <c r="T3007" i="9"/>
  <c r="T3008" i="9"/>
  <c r="T3009" i="9"/>
  <c r="T3010" i="9"/>
  <c r="T3011" i="9"/>
  <c r="T3012" i="9"/>
  <c r="T3013" i="9"/>
  <c r="T3014" i="9"/>
  <c r="T3015" i="9"/>
  <c r="T3016" i="9"/>
  <c r="T3017" i="9"/>
  <c r="T3018" i="9"/>
  <c r="T3019" i="9"/>
  <c r="T3020" i="9"/>
  <c r="T3021" i="9"/>
  <c r="T3022" i="9"/>
  <c r="T3023" i="9"/>
  <c r="T3024" i="9"/>
  <c r="T3025" i="9"/>
  <c r="T3026" i="9"/>
  <c r="T3027" i="9"/>
  <c r="T3028" i="9"/>
  <c r="T3029" i="9"/>
  <c r="T3030" i="9"/>
  <c r="T3031" i="9"/>
  <c r="T3032" i="9"/>
  <c r="T3033" i="9"/>
  <c r="T3034" i="9"/>
  <c r="T3035" i="9"/>
  <c r="T3036" i="9"/>
  <c r="T3037" i="9"/>
  <c r="T3038" i="9"/>
  <c r="T3039" i="9"/>
  <c r="T3040" i="9"/>
  <c r="T3041" i="9"/>
  <c r="T3042" i="9"/>
  <c r="T3043" i="9"/>
  <c r="T3044" i="9"/>
  <c r="T3045" i="9"/>
  <c r="T3046" i="9"/>
  <c r="T3047" i="9"/>
  <c r="T3048" i="9"/>
  <c r="T3049" i="9"/>
  <c r="T3050" i="9"/>
  <c r="T3051" i="9"/>
  <c r="T3052" i="9"/>
  <c r="T3053" i="9"/>
  <c r="T3054" i="9"/>
  <c r="T3055" i="9"/>
  <c r="T3056" i="9"/>
  <c r="T3057" i="9"/>
  <c r="T3058" i="9"/>
  <c r="T3059" i="9"/>
  <c r="T3060" i="9"/>
  <c r="T3061" i="9"/>
  <c r="T3062" i="9"/>
  <c r="T3063" i="9"/>
  <c r="T3064" i="9"/>
  <c r="T3065" i="9"/>
  <c r="T3066" i="9"/>
  <c r="T3067" i="9"/>
  <c r="T3068" i="9"/>
  <c r="T3069" i="9"/>
  <c r="T3070" i="9"/>
  <c r="T3071" i="9"/>
  <c r="T3072" i="9"/>
  <c r="T3073" i="9"/>
  <c r="T3074" i="9"/>
  <c r="T3075" i="9"/>
  <c r="T3076" i="9"/>
  <c r="T3077" i="9"/>
  <c r="T3078" i="9"/>
  <c r="T3079" i="9"/>
  <c r="T3080" i="9"/>
  <c r="T3081" i="9"/>
  <c r="T3082" i="9"/>
  <c r="T3083" i="9"/>
  <c r="T3084" i="9"/>
  <c r="T3085" i="9"/>
  <c r="T3086" i="9"/>
  <c r="T3087" i="9"/>
  <c r="T3088" i="9"/>
  <c r="T3089" i="9"/>
  <c r="T3090" i="9"/>
  <c r="T3091" i="9"/>
  <c r="T3092" i="9"/>
  <c r="T3093" i="9"/>
  <c r="T3094" i="9"/>
  <c r="T3095" i="9"/>
  <c r="T3096" i="9"/>
  <c r="T3097" i="9"/>
  <c r="T3098" i="9"/>
  <c r="T3099" i="9"/>
  <c r="T3100" i="9"/>
  <c r="T3101" i="9"/>
  <c r="T3102" i="9"/>
  <c r="T3103" i="9"/>
  <c r="T3104" i="9"/>
  <c r="T3105" i="9"/>
  <c r="T3106" i="9"/>
  <c r="T3107" i="9"/>
  <c r="T3108" i="9"/>
  <c r="T3109" i="9"/>
  <c r="T3110" i="9"/>
  <c r="T3111" i="9"/>
  <c r="T3112" i="9"/>
  <c r="T3113" i="9"/>
  <c r="T3114" i="9"/>
  <c r="T3115" i="9"/>
  <c r="T3116" i="9"/>
  <c r="T3117" i="9"/>
  <c r="T3118" i="9"/>
  <c r="T3119" i="9"/>
  <c r="T3120" i="9"/>
  <c r="T3121" i="9"/>
  <c r="T3122" i="9"/>
  <c r="T3123" i="9"/>
  <c r="T3124" i="9"/>
  <c r="T3125" i="9"/>
  <c r="T3126" i="9"/>
  <c r="T3127" i="9"/>
  <c r="T3128" i="9"/>
  <c r="T3129" i="9"/>
  <c r="T3130" i="9"/>
  <c r="T3131" i="9"/>
  <c r="T3132" i="9"/>
  <c r="T3133" i="9"/>
  <c r="T3134" i="9"/>
  <c r="T3135" i="9"/>
  <c r="T3136" i="9"/>
  <c r="T3137" i="9"/>
  <c r="T3138" i="9"/>
  <c r="T3139" i="9"/>
  <c r="T3140" i="9"/>
  <c r="T3141" i="9"/>
  <c r="T3142" i="9"/>
  <c r="T3143" i="9"/>
  <c r="T3144" i="9"/>
  <c r="T3145" i="9"/>
  <c r="T3146" i="9"/>
  <c r="T3147" i="9"/>
  <c r="T3148" i="9"/>
  <c r="T3149" i="9"/>
  <c r="T3150" i="9"/>
  <c r="T3151" i="9"/>
  <c r="T3152" i="9"/>
  <c r="T3153" i="9"/>
  <c r="T3154" i="9"/>
  <c r="T3155" i="9"/>
  <c r="T3156" i="9"/>
  <c r="T3157" i="9"/>
  <c r="T3158" i="9"/>
  <c r="T3159" i="9"/>
  <c r="T3160" i="9"/>
  <c r="T3161" i="9"/>
  <c r="T3162" i="9"/>
  <c r="T3163" i="9"/>
  <c r="T3164" i="9"/>
  <c r="T3165" i="9"/>
  <c r="T3166" i="9"/>
  <c r="T3167" i="9"/>
  <c r="T3168" i="9"/>
  <c r="T3169" i="9"/>
  <c r="T3170" i="9"/>
  <c r="T3171" i="9"/>
  <c r="T3172" i="9"/>
  <c r="T3173" i="9"/>
  <c r="T3174" i="9"/>
  <c r="T3175" i="9"/>
  <c r="T3176" i="9"/>
  <c r="T3177" i="9"/>
  <c r="T3178" i="9"/>
  <c r="T3179" i="9"/>
  <c r="T3180" i="9"/>
  <c r="T3181" i="9"/>
  <c r="T3182" i="9"/>
  <c r="T3183" i="9"/>
  <c r="T3184" i="9"/>
  <c r="T3185" i="9"/>
  <c r="T3186" i="9"/>
  <c r="T3187" i="9"/>
  <c r="T3188" i="9"/>
  <c r="T3189" i="9"/>
  <c r="T3190" i="9"/>
  <c r="T3191" i="9"/>
  <c r="T3192" i="9"/>
  <c r="T3193" i="9"/>
  <c r="T3194" i="9"/>
  <c r="T3195" i="9"/>
  <c r="T3196" i="9"/>
  <c r="T3197" i="9"/>
  <c r="T3198" i="9"/>
  <c r="T3199" i="9"/>
  <c r="T3200" i="9"/>
  <c r="T3201" i="9"/>
  <c r="T3202" i="9"/>
  <c r="T3203" i="9"/>
  <c r="T3204" i="9"/>
  <c r="T3205" i="9"/>
  <c r="T3206" i="9"/>
  <c r="T3207" i="9"/>
  <c r="T3208" i="9"/>
  <c r="T3209" i="9"/>
  <c r="T3210" i="9"/>
  <c r="T3211" i="9"/>
  <c r="T3212" i="9"/>
  <c r="T3213" i="9"/>
  <c r="T3214" i="9"/>
  <c r="T3215" i="9"/>
  <c r="T3216" i="9"/>
  <c r="T3217" i="9"/>
  <c r="T3218" i="9"/>
  <c r="T3219" i="9"/>
  <c r="T3220" i="9"/>
  <c r="T3221" i="9"/>
  <c r="T3222" i="9"/>
  <c r="T3223" i="9"/>
  <c r="T3224" i="9"/>
  <c r="T3225" i="9"/>
  <c r="T3226" i="9"/>
  <c r="T3227" i="9"/>
  <c r="T3228" i="9"/>
  <c r="T3229" i="9"/>
  <c r="T3230" i="9"/>
  <c r="T3231" i="9"/>
  <c r="T3232" i="9"/>
  <c r="T3233" i="9"/>
  <c r="T3234" i="9"/>
  <c r="T3235" i="9"/>
  <c r="T3236" i="9"/>
  <c r="T3237" i="9"/>
  <c r="T3238" i="9"/>
  <c r="T3239" i="9"/>
  <c r="T3240" i="9"/>
  <c r="T3241" i="9"/>
  <c r="T3242" i="9"/>
  <c r="T3243" i="9"/>
  <c r="T3244" i="9"/>
  <c r="T3245" i="9"/>
  <c r="T3246" i="9"/>
  <c r="T3247" i="9"/>
  <c r="T3248" i="9"/>
  <c r="T3249" i="9"/>
  <c r="T3250" i="9"/>
  <c r="T3251" i="9"/>
  <c r="T3252" i="9"/>
  <c r="T3253" i="9"/>
  <c r="T3254" i="9"/>
  <c r="T3255" i="9"/>
  <c r="T3256" i="9"/>
  <c r="T3257" i="9"/>
  <c r="T3258" i="9"/>
  <c r="T3259" i="9"/>
  <c r="T3260" i="9"/>
  <c r="T3261" i="9"/>
  <c r="T3262" i="9"/>
  <c r="T3263" i="9"/>
  <c r="T3264" i="9"/>
  <c r="T3265" i="9"/>
  <c r="T3266" i="9"/>
  <c r="T3267" i="9"/>
  <c r="T3268" i="9"/>
  <c r="T3269" i="9"/>
  <c r="T3270" i="9"/>
  <c r="T3271" i="9"/>
  <c r="T3272" i="9"/>
  <c r="T3273" i="9"/>
  <c r="T3274" i="9"/>
  <c r="T3275" i="9"/>
  <c r="T3276" i="9"/>
  <c r="T3277" i="9"/>
  <c r="T3278" i="9"/>
  <c r="T3279" i="9"/>
  <c r="T3280" i="9"/>
  <c r="T3281" i="9"/>
  <c r="T3282" i="9"/>
  <c r="T3283" i="9"/>
  <c r="T3284" i="9"/>
  <c r="T3285" i="9"/>
  <c r="T3286" i="9"/>
  <c r="T3287" i="9"/>
  <c r="T3288" i="9"/>
  <c r="T3289" i="9"/>
  <c r="T3290" i="9"/>
  <c r="T3291" i="9"/>
  <c r="T3292" i="9"/>
  <c r="T3293" i="9"/>
  <c r="T3294" i="9"/>
  <c r="T3295" i="9"/>
  <c r="T3296" i="9"/>
  <c r="T3297" i="9"/>
  <c r="T3298" i="9"/>
  <c r="T3299" i="9"/>
  <c r="T3300" i="9"/>
  <c r="T3301" i="9"/>
  <c r="T3302" i="9"/>
  <c r="T3303" i="9"/>
  <c r="T3304" i="9"/>
  <c r="T3305" i="9"/>
  <c r="T3306" i="9"/>
  <c r="T3307" i="9"/>
  <c r="T3308" i="9"/>
  <c r="T3309" i="9"/>
  <c r="T3310" i="9"/>
  <c r="T3311" i="9"/>
  <c r="T3312" i="9"/>
  <c r="T3313" i="9"/>
  <c r="T3314" i="9"/>
  <c r="T3315" i="9"/>
  <c r="T3316" i="9"/>
  <c r="T3317" i="9"/>
  <c r="T3318" i="9"/>
  <c r="T3319" i="9"/>
  <c r="T3320" i="9"/>
  <c r="T3321" i="9"/>
  <c r="T3322" i="9"/>
  <c r="T3323" i="9"/>
  <c r="T3324" i="9"/>
  <c r="T3325" i="9"/>
  <c r="T3326" i="9"/>
  <c r="T3327" i="9"/>
  <c r="T3328" i="9"/>
  <c r="T3329" i="9"/>
  <c r="T3330" i="9"/>
  <c r="T3331" i="9"/>
  <c r="T3332" i="9"/>
  <c r="T3333" i="9"/>
  <c r="T3334" i="9"/>
  <c r="T3335" i="9"/>
  <c r="T3336" i="9"/>
  <c r="T3337" i="9"/>
  <c r="T3338" i="9"/>
  <c r="T3339" i="9"/>
  <c r="T3340" i="9"/>
  <c r="T3341" i="9"/>
  <c r="T3342" i="9"/>
  <c r="T3343" i="9"/>
  <c r="T3344" i="9"/>
  <c r="T3345" i="9"/>
  <c r="T3346" i="9"/>
  <c r="T3347" i="9"/>
  <c r="T3348" i="9"/>
  <c r="T3349" i="9"/>
  <c r="T3350" i="9"/>
  <c r="T3351" i="9"/>
  <c r="T3352" i="9"/>
  <c r="T3353" i="9"/>
  <c r="T3354" i="9"/>
  <c r="T3355" i="9"/>
  <c r="T3356" i="9"/>
  <c r="T3357" i="9"/>
  <c r="T3358" i="9"/>
  <c r="T3359" i="9"/>
  <c r="T3360" i="9"/>
  <c r="T3361" i="9"/>
  <c r="T3362" i="9"/>
  <c r="T3363" i="9"/>
  <c r="T3364" i="9"/>
  <c r="T3365" i="9"/>
  <c r="T3366" i="9"/>
  <c r="T3367" i="9"/>
  <c r="T3368" i="9"/>
  <c r="T3369" i="9"/>
  <c r="T3370" i="9"/>
  <c r="T3371" i="9"/>
  <c r="T3372" i="9"/>
  <c r="T3373" i="9"/>
  <c r="T3374" i="9"/>
  <c r="T3375" i="9"/>
  <c r="T3376" i="9"/>
  <c r="T3377" i="9"/>
  <c r="T3378" i="9"/>
  <c r="T3379" i="9"/>
  <c r="T3380" i="9"/>
  <c r="T3381" i="9"/>
  <c r="T3382" i="9"/>
  <c r="T3383" i="9"/>
  <c r="T3384" i="9"/>
  <c r="T3385" i="9"/>
  <c r="T3386" i="9"/>
  <c r="T3387" i="9"/>
  <c r="T3388" i="9"/>
  <c r="T3389" i="9"/>
  <c r="T3390" i="9"/>
  <c r="T3391" i="9"/>
  <c r="T3392" i="9"/>
  <c r="T3393" i="9"/>
  <c r="T3394" i="9"/>
  <c r="T3395" i="9"/>
  <c r="T3396" i="9"/>
  <c r="T3397" i="9"/>
  <c r="T3398" i="9"/>
  <c r="T3399" i="9"/>
  <c r="T3400" i="9"/>
  <c r="T3401" i="9"/>
  <c r="T3402" i="9"/>
  <c r="T3403" i="9"/>
  <c r="T3404" i="9"/>
  <c r="T3405" i="9"/>
  <c r="T3406" i="9"/>
  <c r="T3407" i="9"/>
  <c r="T3408" i="9"/>
  <c r="T3409" i="9"/>
  <c r="T3410" i="9"/>
  <c r="T3411" i="9"/>
  <c r="T3412" i="9"/>
  <c r="T3413" i="9"/>
  <c r="T3414" i="9"/>
  <c r="T3415" i="9"/>
  <c r="T3416" i="9"/>
  <c r="T3417" i="9"/>
  <c r="T3418" i="9"/>
  <c r="T3419" i="9"/>
  <c r="T3420" i="9"/>
  <c r="T3421" i="9"/>
  <c r="T3422" i="9"/>
  <c r="T3423" i="9"/>
  <c r="T3424" i="9"/>
  <c r="T3425" i="9"/>
  <c r="T3426" i="9"/>
  <c r="T3427" i="9"/>
  <c r="T3428" i="9"/>
  <c r="T3429" i="9"/>
  <c r="T3430" i="9"/>
  <c r="T3431" i="9"/>
  <c r="T3432" i="9"/>
  <c r="T3433" i="9"/>
  <c r="T3434" i="9"/>
  <c r="T3435" i="9"/>
  <c r="T3436" i="9"/>
  <c r="T3437" i="9"/>
  <c r="T3438" i="9"/>
  <c r="T3439" i="9"/>
  <c r="T3440" i="9"/>
  <c r="T3441" i="9"/>
  <c r="T3442" i="9"/>
  <c r="T3443" i="9"/>
  <c r="T3444" i="9"/>
  <c r="T3445" i="9"/>
  <c r="T3446" i="9"/>
  <c r="T3447" i="9"/>
  <c r="T3448" i="9"/>
  <c r="T3449" i="9"/>
  <c r="T3450" i="9"/>
  <c r="T3451" i="9"/>
  <c r="T3452" i="9"/>
  <c r="T3453" i="9"/>
  <c r="T3454" i="9"/>
  <c r="T3455" i="9"/>
  <c r="T3456" i="9"/>
  <c r="T3457" i="9"/>
  <c r="T3458" i="9"/>
  <c r="T3459" i="9"/>
  <c r="T3460" i="9"/>
  <c r="T3461" i="9"/>
  <c r="T3462" i="9"/>
  <c r="T3463" i="9"/>
  <c r="T3464" i="9"/>
  <c r="T3465" i="9"/>
  <c r="T3466" i="9"/>
  <c r="T3467" i="9"/>
  <c r="T3468" i="9"/>
  <c r="T3469" i="9"/>
  <c r="T3470" i="9"/>
  <c r="T3471" i="9"/>
  <c r="T3472" i="9"/>
  <c r="T3473" i="9"/>
  <c r="T3474" i="9"/>
  <c r="T3475" i="9"/>
  <c r="T3476" i="9"/>
  <c r="T3477" i="9"/>
  <c r="T3478" i="9"/>
  <c r="T3479" i="9"/>
  <c r="T3480" i="9"/>
  <c r="T3481" i="9"/>
  <c r="T3482" i="9"/>
  <c r="T3483" i="9"/>
  <c r="T3484" i="9"/>
  <c r="T3485" i="9"/>
  <c r="T3486" i="9"/>
  <c r="T3487" i="9"/>
  <c r="T3488" i="9"/>
  <c r="T3489" i="9"/>
  <c r="T3490" i="9"/>
  <c r="T3491" i="9"/>
  <c r="T3492" i="9"/>
  <c r="T3493" i="9"/>
  <c r="T3494" i="9"/>
  <c r="T3495" i="9"/>
  <c r="T3496" i="9"/>
  <c r="T3497" i="9"/>
  <c r="T3498" i="9"/>
  <c r="T3499" i="9"/>
  <c r="T3500" i="9"/>
  <c r="T3501" i="9"/>
  <c r="T3502" i="9"/>
  <c r="T3503" i="9"/>
  <c r="T3504" i="9"/>
  <c r="T3505" i="9"/>
  <c r="T3506" i="9"/>
  <c r="T3507" i="9"/>
  <c r="T3508" i="9"/>
  <c r="T3509" i="9"/>
  <c r="T3510" i="9"/>
  <c r="T3511" i="9"/>
  <c r="T3512" i="9"/>
  <c r="T3513" i="9"/>
  <c r="T3514" i="9"/>
  <c r="T3515" i="9"/>
  <c r="T3516" i="9"/>
  <c r="T3517" i="9"/>
  <c r="T3518" i="9"/>
  <c r="T3519" i="9"/>
  <c r="T3520" i="9"/>
  <c r="T3521" i="9"/>
  <c r="T3522" i="9"/>
  <c r="T3523" i="9"/>
  <c r="T3524" i="9"/>
  <c r="T3525" i="9"/>
  <c r="T3526" i="9"/>
  <c r="T3527" i="9"/>
  <c r="T3528" i="9"/>
  <c r="T3529" i="9"/>
  <c r="T3530" i="9"/>
  <c r="T3531" i="9"/>
  <c r="T3532" i="9"/>
  <c r="T3533" i="9"/>
  <c r="T3534" i="9"/>
  <c r="T3535" i="9"/>
  <c r="T3536" i="9"/>
  <c r="T3537" i="9"/>
  <c r="T3538" i="9"/>
  <c r="T3539" i="9"/>
  <c r="T3540" i="9"/>
  <c r="T3541" i="9"/>
  <c r="T3542" i="9"/>
  <c r="T3543" i="9"/>
  <c r="T3544" i="9"/>
  <c r="T3545" i="9"/>
  <c r="T3546" i="9"/>
  <c r="T3547" i="9"/>
  <c r="T3548" i="9"/>
  <c r="T3549" i="9"/>
  <c r="T3550" i="9"/>
  <c r="T3551" i="9"/>
  <c r="T3552" i="9"/>
  <c r="T3553" i="9"/>
  <c r="T3554" i="9"/>
  <c r="T3555" i="9"/>
  <c r="T3556" i="9"/>
  <c r="T3557" i="9"/>
  <c r="T3558" i="9"/>
  <c r="T3559" i="9"/>
  <c r="T3560" i="9"/>
  <c r="T3561" i="9"/>
  <c r="T3562" i="9"/>
  <c r="T3563" i="9"/>
  <c r="T3564" i="9"/>
  <c r="T3565" i="9"/>
  <c r="T3566" i="9"/>
  <c r="T3567" i="9"/>
  <c r="T3568" i="9"/>
  <c r="T3569" i="9"/>
  <c r="T3570" i="9"/>
  <c r="T3571" i="9"/>
  <c r="T3572" i="9"/>
  <c r="T3573" i="9"/>
  <c r="T3574" i="9"/>
  <c r="T3575" i="9"/>
  <c r="T3576" i="9"/>
  <c r="T3577" i="9"/>
  <c r="T3578" i="9"/>
  <c r="T3579" i="9"/>
  <c r="T3580" i="9"/>
  <c r="T3581" i="9"/>
  <c r="T3582" i="9"/>
  <c r="T3583" i="9"/>
  <c r="T3584" i="9"/>
  <c r="T3585" i="9"/>
  <c r="T3586" i="9"/>
  <c r="T3587" i="9"/>
  <c r="T3588" i="9"/>
  <c r="T3589" i="9"/>
  <c r="T3590" i="9"/>
  <c r="T3591" i="9"/>
  <c r="T3592" i="9"/>
  <c r="T3593" i="9"/>
  <c r="T3594" i="9"/>
  <c r="T3595" i="9"/>
  <c r="T3596" i="9"/>
  <c r="T3597" i="9"/>
  <c r="T3598" i="9"/>
  <c r="T3599" i="9"/>
  <c r="T3600" i="9"/>
  <c r="T3601" i="9"/>
  <c r="T3602" i="9"/>
  <c r="T3603" i="9"/>
  <c r="T3604" i="9"/>
  <c r="T3605" i="9"/>
  <c r="T3606" i="9"/>
  <c r="T3607" i="9"/>
  <c r="T3608" i="9"/>
  <c r="T3609" i="9"/>
  <c r="T3610" i="9"/>
  <c r="T3611" i="9"/>
  <c r="T3612" i="9"/>
  <c r="T3613" i="9"/>
  <c r="T3614" i="9"/>
  <c r="T3615" i="9"/>
  <c r="T3616" i="9"/>
  <c r="T3617" i="9"/>
  <c r="T3618" i="9"/>
  <c r="T3619" i="9"/>
  <c r="T3620" i="9"/>
  <c r="T3621" i="9"/>
  <c r="T3622" i="9"/>
  <c r="T3623" i="9"/>
  <c r="T3624" i="9"/>
  <c r="T3625" i="9"/>
  <c r="T3626" i="9"/>
  <c r="T3627" i="9"/>
  <c r="T3628" i="9"/>
  <c r="T3629" i="9"/>
  <c r="T3630" i="9"/>
  <c r="T3631" i="9"/>
  <c r="T3632" i="9"/>
  <c r="T3633" i="9"/>
  <c r="T3634" i="9"/>
  <c r="T3635" i="9"/>
  <c r="T3636" i="9"/>
  <c r="T3637" i="9"/>
  <c r="T3638" i="9"/>
  <c r="T3639" i="9"/>
  <c r="T3640" i="9"/>
  <c r="T3641" i="9"/>
  <c r="T3642" i="9"/>
  <c r="T3643" i="9"/>
  <c r="T3644" i="9"/>
  <c r="T3645" i="9"/>
  <c r="T3646" i="9"/>
  <c r="T3647" i="9"/>
  <c r="T3648" i="9"/>
  <c r="T3649" i="9"/>
  <c r="T3650" i="9"/>
  <c r="T3651" i="9"/>
  <c r="T3652" i="9"/>
  <c r="T3653" i="9"/>
  <c r="T3654" i="9"/>
  <c r="T3655" i="9"/>
  <c r="T3656" i="9"/>
  <c r="T3657" i="9"/>
  <c r="T3658" i="9"/>
  <c r="T3659" i="9"/>
  <c r="T3660" i="9"/>
  <c r="T3661" i="9"/>
  <c r="T3662" i="9"/>
  <c r="T3663" i="9"/>
  <c r="T3664" i="9"/>
  <c r="T3665" i="9"/>
  <c r="T3666" i="9"/>
  <c r="T3667" i="9"/>
  <c r="T3668" i="9"/>
  <c r="T3669" i="9"/>
  <c r="T3670" i="9"/>
  <c r="T3671" i="9"/>
  <c r="T3672" i="9"/>
  <c r="T3673" i="9"/>
  <c r="T3674" i="9"/>
  <c r="T3675" i="9"/>
  <c r="T3676" i="9"/>
  <c r="T3677" i="9"/>
  <c r="T3678" i="9"/>
  <c r="T3679" i="9"/>
  <c r="T3680" i="9"/>
  <c r="T3681" i="9"/>
  <c r="T3682" i="9"/>
  <c r="T3683" i="9"/>
  <c r="T3684" i="9"/>
  <c r="T3685" i="9"/>
  <c r="T3686" i="9"/>
  <c r="T3687" i="9"/>
  <c r="T3688" i="9"/>
  <c r="T3689" i="9"/>
  <c r="T3690" i="9"/>
  <c r="T3691" i="9"/>
  <c r="T3692" i="9"/>
  <c r="T3693" i="9"/>
  <c r="T3694" i="9"/>
  <c r="T3695" i="9"/>
  <c r="T3696" i="9"/>
  <c r="T3697" i="9"/>
  <c r="T3698" i="9"/>
  <c r="T3699" i="9"/>
  <c r="T3700" i="9"/>
  <c r="T3701" i="9"/>
  <c r="T3702" i="9"/>
  <c r="T3703" i="9"/>
  <c r="T3704" i="9"/>
  <c r="T3705" i="9"/>
  <c r="T3706" i="9"/>
  <c r="T3707" i="9"/>
  <c r="T3708" i="9"/>
  <c r="T3709" i="9"/>
  <c r="T3710" i="9"/>
  <c r="T3711" i="9"/>
  <c r="T3712" i="9"/>
  <c r="T3713" i="9"/>
  <c r="T3714" i="9"/>
  <c r="T3715" i="9"/>
  <c r="T3716" i="9"/>
  <c r="T3717" i="9"/>
  <c r="T3718" i="9"/>
  <c r="T3719" i="9"/>
  <c r="T3720" i="9"/>
  <c r="T3721" i="9"/>
  <c r="T3722" i="9"/>
  <c r="T3723" i="9"/>
  <c r="T3724" i="9"/>
  <c r="T3725" i="9"/>
  <c r="T3726" i="9"/>
  <c r="T3727" i="9"/>
  <c r="T3728" i="9"/>
  <c r="T3729" i="9"/>
  <c r="T3730" i="9"/>
  <c r="T3731" i="9"/>
  <c r="T3732" i="9"/>
  <c r="T3733" i="9"/>
  <c r="T3734" i="9"/>
  <c r="T3735" i="9"/>
  <c r="T3736" i="9"/>
  <c r="T3737" i="9"/>
  <c r="T3738" i="9"/>
  <c r="T3739" i="9"/>
  <c r="T3740" i="9"/>
  <c r="T3741" i="9"/>
  <c r="T3742" i="9"/>
  <c r="T3743" i="9"/>
  <c r="T3744" i="9"/>
  <c r="T3745" i="9"/>
  <c r="T3746" i="9"/>
  <c r="T3747" i="9"/>
  <c r="T3748" i="9"/>
  <c r="T3749" i="9"/>
  <c r="T3750" i="9"/>
  <c r="T3751" i="9"/>
  <c r="T3752" i="9"/>
  <c r="T3753" i="9"/>
  <c r="T3754" i="9"/>
  <c r="T3755" i="9"/>
  <c r="T3756" i="9"/>
  <c r="T3757" i="9"/>
  <c r="T3758" i="9"/>
  <c r="T3759" i="9"/>
  <c r="T3760" i="9"/>
  <c r="T3761" i="9"/>
  <c r="T3762" i="9"/>
  <c r="T3763" i="9"/>
  <c r="T3764" i="9"/>
  <c r="T3765" i="9"/>
  <c r="T3766" i="9"/>
  <c r="T3767" i="9"/>
  <c r="T3768" i="9"/>
  <c r="T3769" i="9"/>
  <c r="T3770" i="9"/>
  <c r="T3771" i="9"/>
  <c r="T3772" i="9"/>
  <c r="T3773" i="9"/>
  <c r="T3774" i="9"/>
  <c r="T3775" i="9"/>
  <c r="T3776" i="9"/>
  <c r="T3777" i="9"/>
  <c r="T3778" i="9"/>
  <c r="T3779" i="9"/>
  <c r="T3780" i="9"/>
  <c r="T3781" i="9"/>
  <c r="T3782" i="9"/>
  <c r="T3783" i="9"/>
  <c r="T3784" i="9"/>
  <c r="T3785" i="9"/>
  <c r="T3786" i="9"/>
  <c r="T3787" i="9"/>
  <c r="T3788" i="9"/>
  <c r="T3789" i="9"/>
  <c r="T3790" i="9"/>
  <c r="T3791" i="9"/>
  <c r="T3792" i="9"/>
  <c r="T3793" i="9"/>
  <c r="T3794" i="9"/>
  <c r="T3795" i="9"/>
  <c r="T3796" i="9"/>
  <c r="T3797" i="9"/>
  <c r="T3798" i="9"/>
  <c r="T3799" i="9"/>
  <c r="T3800" i="9"/>
  <c r="T3801" i="9"/>
  <c r="T3802" i="9"/>
  <c r="T3803" i="9"/>
  <c r="T3804" i="9"/>
  <c r="T3805" i="9"/>
  <c r="T3806" i="9"/>
  <c r="T3807" i="9"/>
  <c r="T3808" i="9"/>
  <c r="T3809" i="9"/>
  <c r="T3810" i="9"/>
  <c r="T3811" i="9"/>
  <c r="T3812" i="9"/>
  <c r="T3813" i="9"/>
  <c r="T3814" i="9"/>
  <c r="T3815" i="9"/>
  <c r="T3816" i="9"/>
  <c r="T3817" i="9"/>
  <c r="T3818" i="9"/>
  <c r="T3819" i="9"/>
  <c r="T3820" i="9"/>
  <c r="T3821" i="9"/>
  <c r="T3822" i="9"/>
  <c r="T3823" i="9"/>
  <c r="T3824" i="9"/>
  <c r="T3825" i="9"/>
  <c r="T3826" i="9"/>
  <c r="T3827" i="9"/>
  <c r="T3828" i="9"/>
  <c r="T3829" i="9"/>
  <c r="T3830" i="9"/>
  <c r="T3831" i="9"/>
  <c r="T3832" i="9"/>
  <c r="T3833" i="9"/>
  <c r="T3834" i="9"/>
  <c r="T3835" i="9"/>
  <c r="T3836" i="9"/>
  <c r="T3837" i="9"/>
  <c r="T3838" i="9"/>
  <c r="T3839" i="9"/>
  <c r="T3840" i="9"/>
  <c r="T3841" i="9"/>
  <c r="T3842" i="9"/>
  <c r="T3843" i="9"/>
  <c r="T3844" i="9"/>
  <c r="T3845" i="9"/>
  <c r="T3846" i="9"/>
  <c r="T3847" i="9"/>
  <c r="T3848" i="9"/>
  <c r="T3849" i="9"/>
  <c r="T3850" i="9"/>
  <c r="T3851" i="9"/>
  <c r="T3852" i="9"/>
  <c r="T3853" i="9"/>
  <c r="T3854" i="9"/>
  <c r="T3855" i="9"/>
  <c r="T3856" i="9"/>
  <c r="T3857" i="9"/>
  <c r="T3858" i="9"/>
  <c r="T3859" i="9"/>
  <c r="T3860" i="9"/>
  <c r="T3861" i="9"/>
  <c r="T3862" i="9"/>
  <c r="T3863" i="9"/>
  <c r="T3864" i="9"/>
  <c r="T3865" i="9"/>
  <c r="T3866" i="9"/>
  <c r="T3867" i="9"/>
  <c r="T3868" i="9"/>
  <c r="T3869" i="9"/>
  <c r="T3870" i="9"/>
  <c r="T3871" i="9"/>
  <c r="T3872" i="9"/>
  <c r="T3873" i="9"/>
  <c r="T3874" i="9"/>
  <c r="T3875" i="9"/>
  <c r="T3876" i="9"/>
  <c r="T3877" i="9"/>
  <c r="T3878" i="9"/>
  <c r="T3879" i="9"/>
  <c r="T3880" i="9"/>
  <c r="T3881" i="9"/>
  <c r="T3882" i="9"/>
  <c r="T3883" i="9"/>
  <c r="T3884" i="9"/>
  <c r="T3885" i="9"/>
  <c r="T3886" i="9"/>
  <c r="T3887" i="9"/>
  <c r="T3888" i="9"/>
  <c r="T3889" i="9"/>
  <c r="T3890" i="9"/>
  <c r="T3891" i="9"/>
  <c r="T3892" i="9"/>
  <c r="T3893" i="9"/>
  <c r="T3894" i="9"/>
  <c r="T3895" i="9"/>
  <c r="T3896" i="9"/>
  <c r="T3897" i="9"/>
  <c r="T3898" i="9"/>
  <c r="T3899" i="9"/>
  <c r="T3900" i="9"/>
  <c r="T3901" i="9"/>
  <c r="T3902" i="9"/>
  <c r="T3903" i="9"/>
  <c r="T3904" i="9"/>
  <c r="T3905" i="9"/>
  <c r="T3906" i="9"/>
  <c r="T3907" i="9"/>
  <c r="T3908" i="9"/>
  <c r="T3909" i="9"/>
  <c r="T3910" i="9"/>
  <c r="T3911" i="9"/>
  <c r="T3912" i="9"/>
  <c r="T3913" i="9"/>
  <c r="T3914" i="9"/>
  <c r="T3915" i="9"/>
  <c r="T3916" i="9"/>
  <c r="T3917" i="9"/>
  <c r="T3918" i="9"/>
  <c r="T3919" i="9"/>
  <c r="T3920" i="9"/>
  <c r="T3921" i="9"/>
  <c r="T3922" i="9"/>
  <c r="T3923" i="9"/>
  <c r="T3924" i="9"/>
  <c r="T3925" i="9"/>
  <c r="T3926" i="9"/>
  <c r="T3927" i="9"/>
  <c r="T3928" i="9"/>
  <c r="T3929" i="9"/>
  <c r="T3930" i="9"/>
  <c r="T3931" i="9"/>
  <c r="T3932" i="9"/>
  <c r="T3933" i="9"/>
  <c r="T3934" i="9"/>
  <c r="T3935" i="9"/>
  <c r="T3936" i="9"/>
  <c r="T3937" i="9"/>
  <c r="T3938" i="9"/>
  <c r="T3939" i="9"/>
  <c r="T3940" i="9"/>
  <c r="T3941" i="9"/>
  <c r="T3942" i="9"/>
  <c r="T3943" i="9"/>
  <c r="T3944" i="9"/>
  <c r="T3945" i="9"/>
  <c r="T3946" i="9"/>
  <c r="T3947" i="9"/>
  <c r="T3948" i="9"/>
  <c r="T3949" i="9"/>
  <c r="T3950" i="9"/>
  <c r="T3951" i="9"/>
  <c r="T3952" i="9"/>
  <c r="T3953" i="9"/>
  <c r="T3954" i="9"/>
  <c r="T3955" i="9"/>
  <c r="T3956" i="9"/>
  <c r="T3957" i="9"/>
  <c r="T3958" i="9"/>
  <c r="T3959" i="9"/>
  <c r="T3960" i="9"/>
  <c r="T3961" i="9"/>
  <c r="T3962" i="9"/>
  <c r="T3963" i="9"/>
  <c r="T3964" i="9"/>
  <c r="T3965" i="9"/>
  <c r="T3966" i="9"/>
  <c r="T3967" i="9"/>
  <c r="T3968" i="9"/>
  <c r="T3969" i="9"/>
  <c r="T3970" i="9"/>
  <c r="T3971" i="9"/>
  <c r="T3972" i="9"/>
  <c r="T3973" i="9"/>
  <c r="T3974" i="9"/>
  <c r="T3975" i="9"/>
  <c r="T3976" i="9"/>
  <c r="T3977" i="9"/>
  <c r="T3978" i="9"/>
  <c r="T3979" i="9"/>
  <c r="T3980" i="9"/>
  <c r="T3981" i="9"/>
  <c r="T3982" i="9"/>
  <c r="T3983" i="9"/>
  <c r="T3984" i="9"/>
  <c r="T3985" i="9"/>
  <c r="T3986" i="9"/>
  <c r="T3987" i="9"/>
  <c r="T3988" i="9"/>
  <c r="T3989" i="9"/>
  <c r="T3990" i="9"/>
  <c r="T3991" i="9"/>
  <c r="T3992" i="9"/>
  <c r="T3993" i="9"/>
  <c r="T3994" i="9"/>
  <c r="T3995" i="9"/>
  <c r="T3996" i="9"/>
  <c r="T3997" i="9"/>
  <c r="T3998" i="9"/>
  <c r="T3999" i="9"/>
  <c r="T4000" i="9"/>
  <c r="T4001" i="9"/>
  <c r="T4002" i="9"/>
  <c r="T4003" i="9"/>
  <c r="T4004" i="9"/>
  <c r="T4005" i="9"/>
  <c r="T4006" i="9"/>
  <c r="T4007" i="9"/>
  <c r="T4008" i="9"/>
  <c r="T4009" i="9"/>
  <c r="T4010" i="9"/>
  <c r="T4011" i="9"/>
  <c r="T4012" i="9"/>
  <c r="T4013" i="9"/>
  <c r="T4014" i="9"/>
  <c r="T4015" i="9"/>
  <c r="T4016" i="9"/>
  <c r="T4017" i="9"/>
  <c r="T4018" i="9"/>
  <c r="T4019" i="9"/>
  <c r="T4020" i="9"/>
  <c r="T4021" i="9"/>
  <c r="T4022" i="9"/>
  <c r="T4023" i="9"/>
  <c r="T4024" i="9"/>
  <c r="T4025" i="9"/>
  <c r="T4026" i="9"/>
  <c r="T4027" i="9"/>
  <c r="T4028" i="9"/>
  <c r="T4029" i="9"/>
  <c r="T4030" i="9"/>
  <c r="T4031" i="9"/>
  <c r="T4032" i="9"/>
  <c r="T4033" i="9"/>
  <c r="T4034" i="9"/>
  <c r="T4035" i="9"/>
  <c r="T4036" i="9"/>
  <c r="T4037" i="9"/>
  <c r="T4038" i="9"/>
  <c r="T4039" i="9"/>
  <c r="T4040" i="9"/>
  <c r="T4041" i="9"/>
  <c r="T4042" i="9"/>
  <c r="T4043" i="9"/>
  <c r="T4044" i="9"/>
  <c r="T4045" i="9"/>
  <c r="T4046" i="9"/>
  <c r="T4047" i="9"/>
  <c r="T4048" i="9"/>
  <c r="T4049" i="9"/>
  <c r="T4050" i="9"/>
  <c r="T4051" i="9"/>
  <c r="T4052" i="9"/>
  <c r="T4053" i="9"/>
  <c r="T4054" i="9"/>
  <c r="T4055" i="9"/>
  <c r="T4056" i="9"/>
  <c r="T4057" i="9"/>
  <c r="T4058" i="9"/>
  <c r="T4059" i="9"/>
  <c r="T4060" i="9"/>
  <c r="T4061" i="9"/>
  <c r="T4062" i="9"/>
  <c r="T4063" i="9"/>
  <c r="T4064" i="9"/>
  <c r="T4065" i="9"/>
  <c r="T4066" i="9"/>
  <c r="T4067" i="9"/>
  <c r="T4068" i="9"/>
  <c r="T4069" i="9"/>
  <c r="T4070" i="9"/>
  <c r="T4071" i="9"/>
  <c r="T4072" i="9"/>
  <c r="T4073" i="9"/>
  <c r="T4074" i="9"/>
  <c r="T4075" i="9"/>
  <c r="T4076" i="9"/>
  <c r="T4077" i="9"/>
  <c r="T4078" i="9"/>
  <c r="T4079" i="9"/>
  <c r="T4080" i="9"/>
  <c r="T4081" i="9"/>
  <c r="T4082" i="9"/>
  <c r="T4083" i="9"/>
  <c r="T4084" i="9"/>
  <c r="T4085" i="9"/>
  <c r="T4086" i="9"/>
  <c r="T4087" i="9"/>
  <c r="T4088" i="9"/>
  <c r="T4089" i="9"/>
  <c r="T4090" i="9"/>
  <c r="T4091" i="9"/>
  <c r="T4092" i="9"/>
  <c r="T4093" i="9"/>
  <c r="T4094" i="9"/>
  <c r="T4095" i="9"/>
  <c r="T4096" i="9"/>
  <c r="T4097" i="9"/>
  <c r="T4098" i="9"/>
  <c r="T4099" i="9"/>
  <c r="T4100" i="9"/>
  <c r="T4101" i="9"/>
  <c r="T4102" i="9"/>
  <c r="T4103" i="9"/>
  <c r="T4104" i="9"/>
  <c r="T4105" i="9"/>
  <c r="T4106" i="9"/>
  <c r="T4107" i="9"/>
  <c r="T4108" i="9"/>
  <c r="T4109" i="9"/>
  <c r="T4110" i="9"/>
  <c r="T4111" i="9"/>
  <c r="T4112" i="9"/>
  <c r="T4113" i="9"/>
  <c r="T4114" i="9"/>
  <c r="T4115" i="9"/>
  <c r="T4116" i="9"/>
  <c r="T4117" i="9"/>
  <c r="T4118" i="9"/>
  <c r="T4119" i="9"/>
  <c r="T4120" i="9"/>
  <c r="T4121" i="9"/>
  <c r="T4122" i="9"/>
  <c r="T4123" i="9"/>
  <c r="T4124" i="9"/>
  <c r="T4125" i="9"/>
  <c r="T4126" i="9"/>
  <c r="T4127" i="9"/>
  <c r="T4128" i="9"/>
  <c r="T4129" i="9"/>
  <c r="T4130" i="9"/>
  <c r="T4131" i="9"/>
  <c r="T4132" i="9"/>
  <c r="T4133" i="9"/>
  <c r="T4134" i="9"/>
  <c r="T4135" i="9"/>
  <c r="T4136" i="9"/>
  <c r="T4137" i="9"/>
  <c r="T4138" i="9"/>
  <c r="T4139" i="9"/>
  <c r="T4140" i="9"/>
  <c r="T4141" i="9"/>
  <c r="T4142" i="9"/>
  <c r="T4143" i="9"/>
  <c r="T4144" i="9"/>
  <c r="T4145" i="9"/>
  <c r="T4146" i="9"/>
  <c r="T4147" i="9"/>
  <c r="T4148" i="9"/>
  <c r="T4149" i="9"/>
  <c r="T4150" i="9"/>
  <c r="T4151" i="9"/>
  <c r="T4152" i="9"/>
  <c r="T4153" i="9"/>
  <c r="T4154" i="9"/>
  <c r="T4155" i="9"/>
  <c r="T4156" i="9"/>
  <c r="T4157" i="9"/>
  <c r="T4158" i="9"/>
  <c r="T4159" i="9"/>
  <c r="T4160" i="9"/>
  <c r="T4161" i="9"/>
  <c r="T4162" i="9"/>
  <c r="T4163" i="9"/>
  <c r="T4164" i="9"/>
  <c r="T4165" i="9"/>
  <c r="T4166" i="9"/>
  <c r="T4167" i="9"/>
  <c r="T4168" i="9"/>
  <c r="T4169" i="9"/>
  <c r="T4170" i="9"/>
  <c r="T4171" i="9"/>
  <c r="T4172" i="9"/>
  <c r="T4173" i="9"/>
  <c r="T4174" i="9"/>
  <c r="T4175" i="9"/>
  <c r="T4176" i="9"/>
  <c r="T4177" i="9"/>
  <c r="T4178" i="9"/>
  <c r="T4179" i="9"/>
  <c r="T4180" i="9"/>
  <c r="T4181" i="9"/>
  <c r="T4182" i="9"/>
  <c r="T4183" i="9"/>
  <c r="T4184" i="9"/>
  <c r="T4185" i="9"/>
  <c r="T4186" i="9"/>
  <c r="T4187" i="9"/>
  <c r="T4188" i="9"/>
  <c r="T4189" i="9"/>
  <c r="T4190" i="9"/>
  <c r="T4191" i="9"/>
  <c r="T4192" i="9"/>
  <c r="T4193" i="9"/>
  <c r="T4194" i="9"/>
  <c r="T4195" i="9"/>
  <c r="T4196" i="9"/>
  <c r="T4197" i="9"/>
  <c r="T4198" i="9"/>
  <c r="T4199" i="9"/>
  <c r="T4200" i="9"/>
  <c r="T4201" i="9"/>
  <c r="T4202" i="9"/>
  <c r="T4203" i="9"/>
  <c r="T4204" i="9"/>
  <c r="T4205" i="9"/>
  <c r="T4206" i="9"/>
  <c r="T4207" i="9"/>
  <c r="T4208" i="9"/>
  <c r="T4209" i="9"/>
  <c r="T4210" i="9"/>
  <c r="T4211" i="9"/>
  <c r="T4212" i="9"/>
  <c r="T4213" i="9"/>
  <c r="T4214" i="9"/>
  <c r="T4215" i="9"/>
  <c r="T4216" i="9"/>
  <c r="T4217" i="9"/>
  <c r="T4218" i="9"/>
  <c r="T4219" i="9"/>
  <c r="T4220" i="9"/>
  <c r="T4221" i="9"/>
  <c r="T4222" i="9"/>
  <c r="T4223" i="9"/>
  <c r="T4224" i="9"/>
  <c r="T4225" i="9"/>
  <c r="T4226" i="9"/>
  <c r="T4227" i="9"/>
  <c r="T4228" i="9"/>
  <c r="T4229" i="9"/>
  <c r="T4230" i="9"/>
  <c r="T4231" i="9"/>
  <c r="T4232" i="9"/>
  <c r="T4233" i="9"/>
  <c r="T4234" i="9"/>
  <c r="T4235" i="9"/>
  <c r="T4236" i="9"/>
  <c r="T4237" i="9"/>
  <c r="T4238" i="9"/>
  <c r="T4239" i="9"/>
  <c r="T4240" i="9"/>
  <c r="T4241" i="9"/>
  <c r="T4242" i="9"/>
  <c r="T4243" i="9"/>
  <c r="T4244" i="9"/>
  <c r="T4245" i="9"/>
  <c r="T4246" i="9"/>
  <c r="T4247" i="9"/>
  <c r="T4248" i="9"/>
  <c r="T4249" i="9"/>
  <c r="T4250" i="9"/>
  <c r="T4251" i="9"/>
  <c r="T4252" i="9"/>
  <c r="T4253" i="9"/>
  <c r="T4254" i="9"/>
  <c r="T4255" i="9"/>
  <c r="T4256" i="9"/>
  <c r="T4257" i="9"/>
  <c r="T4258" i="9"/>
  <c r="T4259" i="9"/>
  <c r="T4260" i="9"/>
  <c r="T4261" i="9"/>
  <c r="T4262" i="9"/>
  <c r="T4263" i="9"/>
  <c r="T4264" i="9"/>
  <c r="T4265" i="9"/>
  <c r="T4266" i="9"/>
  <c r="T4267" i="9"/>
  <c r="T4268" i="9"/>
  <c r="T4269" i="9"/>
  <c r="T4270" i="9"/>
  <c r="T4271" i="9"/>
  <c r="T4272" i="9"/>
  <c r="T4273" i="9"/>
  <c r="T4274" i="9"/>
  <c r="T4275" i="9"/>
  <c r="T4276" i="9"/>
  <c r="T4277" i="9"/>
  <c r="T4278" i="9"/>
  <c r="T4279" i="9"/>
  <c r="T4280" i="9"/>
  <c r="T4281" i="9"/>
  <c r="T4282" i="9"/>
  <c r="T4283" i="9"/>
  <c r="T4284" i="9"/>
  <c r="T4285" i="9"/>
  <c r="T4286" i="9"/>
  <c r="T4287" i="9"/>
  <c r="T4288" i="9"/>
  <c r="T4289" i="9"/>
  <c r="T4290" i="9"/>
  <c r="T4291" i="9"/>
  <c r="T4292" i="9"/>
  <c r="T4293" i="9"/>
  <c r="T4294" i="9"/>
  <c r="T4295" i="9"/>
  <c r="T4296" i="9"/>
  <c r="T4297" i="9"/>
  <c r="T4298" i="9"/>
  <c r="T4299" i="9"/>
  <c r="T4300" i="9"/>
  <c r="T4301" i="9"/>
  <c r="T4302" i="9"/>
  <c r="T4303" i="9"/>
  <c r="T4304" i="9"/>
  <c r="T4305" i="9"/>
  <c r="T4306" i="9"/>
  <c r="T4307" i="9"/>
  <c r="T4308" i="9"/>
  <c r="T4309" i="9"/>
  <c r="T4310" i="9"/>
  <c r="T4311" i="9"/>
  <c r="T4312" i="9"/>
  <c r="T4313" i="9"/>
  <c r="T4314" i="9"/>
  <c r="T4315" i="9"/>
  <c r="T4316" i="9"/>
  <c r="T4317" i="9"/>
  <c r="T4318" i="9"/>
  <c r="T4319" i="9"/>
  <c r="T4320" i="9"/>
  <c r="T4321" i="9"/>
  <c r="T4322" i="9"/>
  <c r="T4323" i="9"/>
  <c r="T4324" i="9"/>
  <c r="T4325" i="9"/>
  <c r="T4326" i="9"/>
  <c r="T4327" i="9"/>
  <c r="T4328" i="9"/>
  <c r="T4329" i="9"/>
  <c r="T4330" i="9"/>
  <c r="T4331" i="9"/>
  <c r="T4332" i="9"/>
  <c r="T4333" i="9"/>
  <c r="T4334" i="9"/>
  <c r="T4335" i="9"/>
  <c r="T4336" i="9"/>
  <c r="T4337" i="9"/>
  <c r="T4338" i="9"/>
  <c r="T4339" i="9"/>
  <c r="T4340" i="9"/>
  <c r="T4341" i="9"/>
  <c r="T4342" i="9"/>
  <c r="T4343" i="9"/>
  <c r="T4344" i="9"/>
  <c r="T4345" i="9"/>
  <c r="T4346" i="9"/>
  <c r="T4347" i="9"/>
  <c r="T4348" i="9"/>
  <c r="T4349" i="9"/>
  <c r="T4350" i="9"/>
  <c r="T4351" i="9"/>
  <c r="T4352" i="9"/>
  <c r="T4353" i="9"/>
  <c r="T4354" i="9"/>
  <c r="T4355" i="9"/>
  <c r="T4356" i="9"/>
  <c r="T4357" i="9"/>
  <c r="T4358" i="9"/>
  <c r="T4359" i="9"/>
  <c r="T4360" i="9"/>
  <c r="T4361" i="9"/>
  <c r="T4362" i="9"/>
  <c r="T4363" i="9"/>
  <c r="T4364" i="9"/>
  <c r="T4365" i="9"/>
  <c r="T4366" i="9"/>
  <c r="T4367" i="9"/>
  <c r="T4368" i="9"/>
  <c r="T4369" i="9"/>
  <c r="T4370" i="9"/>
  <c r="T4371" i="9"/>
  <c r="T4372" i="9"/>
  <c r="T4373" i="9"/>
  <c r="T4374" i="9"/>
  <c r="T4375" i="9"/>
  <c r="T4376" i="9"/>
  <c r="T4377" i="9"/>
  <c r="T4378" i="9"/>
  <c r="T4379" i="9"/>
  <c r="T4380" i="9"/>
  <c r="T4381" i="9"/>
  <c r="T4382" i="9"/>
  <c r="T4383" i="9"/>
  <c r="T4384" i="9"/>
  <c r="T4385" i="9"/>
  <c r="T4386" i="9"/>
  <c r="T4387" i="9"/>
  <c r="T4388" i="9"/>
  <c r="T4389" i="9"/>
  <c r="T4390" i="9"/>
  <c r="T4391" i="9"/>
  <c r="T4392" i="9"/>
  <c r="T4393" i="9"/>
  <c r="T4394" i="9"/>
  <c r="T4395" i="9"/>
  <c r="T4396" i="9"/>
  <c r="T4397" i="9"/>
  <c r="T4398" i="9"/>
  <c r="T4399" i="9"/>
  <c r="T4400" i="9"/>
  <c r="T4401" i="9"/>
  <c r="T4402" i="9"/>
  <c r="T4403" i="9"/>
  <c r="T4404" i="9"/>
  <c r="T4405" i="9"/>
  <c r="T4406" i="9"/>
  <c r="T4407" i="9"/>
  <c r="T4408" i="9"/>
  <c r="T4409" i="9"/>
  <c r="T4410" i="9"/>
  <c r="T4411" i="9"/>
  <c r="T4412" i="9"/>
  <c r="T4413" i="9"/>
  <c r="T4414" i="9"/>
  <c r="T4415" i="9"/>
  <c r="T4416" i="9"/>
  <c r="T4417" i="9"/>
  <c r="T4418" i="9"/>
  <c r="T4419" i="9"/>
  <c r="T4420" i="9"/>
  <c r="T4421" i="9"/>
  <c r="T4422" i="9"/>
  <c r="T4423" i="9"/>
  <c r="T4424" i="9"/>
  <c r="T4425" i="9"/>
  <c r="T4426" i="9"/>
  <c r="T4427" i="9"/>
  <c r="T4428" i="9"/>
  <c r="T4429" i="9"/>
  <c r="T4430" i="9"/>
  <c r="T4431" i="9"/>
  <c r="T4432" i="9"/>
  <c r="T4433" i="9"/>
  <c r="T4434" i="9"/>
  <c r="T4435" i="9"/>
  <c r="T4436" i="9"/>
  <c r="T4437" i="9"/>
  <c r="T4438" i="9"/>
  <c r="T4439" i="9"/>
  <c r="T4440" i="9"/>
  <c r="T4441" i="9"/>
  <c r="T4442" i="9"/>
  <c r="T4443" i="9"/>
  <c r="T4444" i="9"/>
  <c r="T4445" i="9"/>
  <c r="T4446" i="9"/>
  <c r="T4447" i="9"/>
  <c r="T4448" i="9"/>
  <c r="T4449" i="9"/>
  <c r="T4450" i="9"/>
  <c r="T4451" i="9"/>
  <c r="T4452" i="9"/>
  <c r="T4453" i="9"/>
  <c r="T4454" i="9"/>
  <c r="T4455" i="9"/>
  <c r="T4456" i="9"/>
  <c r="T4457" i="9"/>
  <c r="T4458" i="9"/>
  <c r="T4459" i="9"/>
  <c r="T4460" i="9"/>
  <c r="T4461" i="9"/>
  <c r="T4462" i="9"/>
  <c r="T4463" i="9"/>
  <c r="T4464" i="9"/>
  <c r="T4465" i="9"/>
  <c r="T4466" i="9"/>
  <c r="T4467" i="9"/>
  <c r="T4468" i="9"/>
  <c r="T4469" i="9"/>
  <c r="T4470" i="9"/>
  <c r="T4471" i="9"/>
  <c r="T4472" i="9"/>
  <c r="T4473" i="9"/>
  <c r="T4474" i="9"/>
  <c r="T4475" i="9"/>
  <c r="T4476" i="9"/>
  <c r="T4477" i="9"/>
  <c r="T4478" i="9"/>
  <c r="T4479" i="9"/>
  <c r="T4480" i="9"/>
  <c r="T4481" i="9"/>
  <c r="T4482" i="9"/>
  <c r="T4483" i="9"/>
  <c r="T4484" i="9"/>
  <c r="T4485" i="9"/>
  <c r="T4486" i="9"/>
  <c r="T4487" i="9"/>
  <c r="T4488" i="9"/>
  <c r="T4489" i="9"/>
  <c r="T4490" i="9"/>
  <c r="T4491" i="9"/>
  <c r="T4492" i="9"/>
  <c r="T4493" i="9"/>
  <c r="T4494" i="9"/>
  <c r="T4495" i="9"/>
  <c r="T4496" i="9"/>
  <c r="T4497" i="9"/>
  <c r="T4498" i="9"/>
  <c r="T4499" i="9"/>
  <c r="T4500" i="9"/>
  <c r="T4501" i="9"/>
  <c r="T4502" i="9"/>
  <c r="T4503" i="9"/>
  <c r="T4504" i="9"/>
  <c r="T4505" i="9"/>
  <c r="T4506" i="9"/>
  <c r="T4507" i="9"/>
  <c r="T4508" i="9"/>
  <c r="T4509" i="9"/>
  <c r="T4510" i="9"/>
  <c r="T4511" i="9"/>
  <c r="T4512" i="9"/>
  <c r="T4513" i="9"/>
  <c r="T4514" i="9"/>
  <c r="T4515" i="9"/>
  <c r="T4516" i="9"/>
  <c r="T4517" i="9"/>
  <c r="T4518" i="9"/>
  <c r="T4519" i="9"/>
  <c r="T4520" i="9"/>
  <c r="T4521" i="9"/>
  <c r="T4522" i="9"/>
  <c r="T4523" i="9"/>
  <c r="T4524" i="9"/>
  <c r="T4525" i="9"/>
  <c r="T4526" i="9"/>
  <c r="T4527" i="9"/>
  <c r="T4528" i="9"/>
  <c r="T4529" i="9"/>
  <c r="T4530" i="9"/>
  <c r="T4531" i="9"/>
  <c r="T4532" i="9"/>
  <c r="T4533" i="9"/>
  <c r="T4534" i="9"/>
  <c r="T4535" i="9"/>
  <c r="T4536" i="9"/>
  <c r="T4537" i="9"/>
  <c r="T4538" i="9"/>
  <c r="T4539" i="9"/>
  <c r="T4540" i="9"/>
  <c r="T4541" i="9"/>
  <c r="T4542" i="9"/>
  <c r="T4543" i="9"/>
  <c r="T4544" i="9"/>
  <c r="T4545" i="9"/>
  <c r="T4546" i="9"/>
  <c r="T4547" i="9"/>
  <c r="T4548" i="9"/>
  <c r="T4549" i="9"/>
  <c r="T4550" i="9"/>
  <c r="T4551" i="9"/>
  <c r="T4552" i="9"/>
  <c r="T4553" i="9"/>
  <c r="T4554" i="9"/>
  <c r="T4555" i="9"/>
  <c r="T4556" i="9"/>
  <c r="T4557" i="9"/>
  <c r="T4558" i="9"/>
  <c r="T4559" i="9"/>
  <c r="T4560" i="9"/>
  <c r="T4561" i="9"/>
  <c r="T4562" i="9"/>
  <c r="T4563" i="9"/>
  <c r="T4564" i="9"/>
  <c r="T4565" i="9"/>
  <c r="T4566" i="9"/>
  <c r="T4567" i="9"/>
  <c r="T4568" i="9"/>
  <c r="T4569" i="9"/>
  <c r="T4570" i="9"/>
  <c r="T4571" i="9"/>
  <c r="T4572" i="9"/>
  <c r="T4573" i="9"/>
  <c r="T4574" i="9"/>
  <c r="T4575" i="9"/>
  <c r="T4576" i="9"/>
  <c r="T4577" i="9"/>
  <c r="T4578" i="9"/>
  <c r="T4579" i="9"/>
  <c r="T4580" i="9"/>
  <c r="T4581" i="9"/>
  <c r="T4582" i="9"/>
  <c r="T4583" i="9"/>
  <c r="T4584" i="9"/>
  <c r="T4585" i="9"/>
  <c r="T4586" i="9"/>
  <c r="T4587" i="9"/>
  <c r="T4588" i="9"/>
  <c r="T4589" i="9"/>
  <c r="T4590" i="9"/>
  <c r="T4591" i="9"/>
  <c r="T4592" i="9"/>
  <c r="T4593" i="9"/>
  <c r="T4594" i="9"/>
  <c r="T4595" i="9"/>
  <c r="T4596" i="9"/>
  <c r="T4597" i="9"/>
  <c r="T4598" i="9"/>
  <c r="T4599" i="9"/>
  <c r="T4600" i="9"/>
  <c r="T4601" i="9"/>
  <c r="T4602" i="9"/>
  <c r="T4603" i="9"/>
  <c r="T4604" i="9"/>
  <c r="T4605" i="9"/>
  <c r="T4606" i="9"/>
  <c r="T4607" i="9"/>
  <c r="T4608" i="9"/>
  <c r="T4609" i="9"/>
  <c r="T4610" i="9"/>
  <c r="T4611" i="9"/>
  <c r="T4612" i="9"/>
  <c r="T4613" i="9"/>
  <c r="T4614" i="9"/>
  <c r="T4615" i="9"/>
  <c r="T4616" i="9"/>
  <c r="T4617" i="9"/>
  <c r="T4618" i="9"/>
  <c r="T4619" i="9"/>
  <c r="T4620" i="9"/>
  <c r="T4621" i="9"/>
  <c r="T4622" i="9"/>
  <c r="T4623" i="9"/>
  <c r="T4624" i="9"/>
  <c r="T4625" i="9"/>
  <c r="T4626" i="9"/>
  <c r="T4627" i="9"/>
  <c r="T4628" i="9"/>
  <c r="T4629" i="9"/>
  <c r="T4630" i="9"/>
  <c r="T4631" i="9"/>
  <c r="T4632" i="9"/>
  <c r="T4633" i="9"/>
  <c r="T4634" i="9"/>
  <c r="T4635" i="9"/>
  <c r="T4636" i="9"/>
  <c r="T4637" i="9"/>
  <c r="T4638" i="9"/>
  <c r="T4639" i="9"/>
  <c r="T4640" i="9"/>
  <c r="T4641" i="9"/>
  <c r="T4642" i="9"/>
  <c r="T4643" i="9"/>
  <c r="T4644" i="9"/>
  <c r="T4645" i="9"/>
  <c r="T4646" i="9"/>
  <c r="T4647" i="9"/>
  <c r="T4648" i="9"/>
  <c r="T4649" i="9"/>
  <c r="T4650" i="9"/>
  <c r="T4651" i="9"/>
  <c r="T4652" i="9"/>
  <c r="T4653" i="9"/>
  <c r="T4654" i="9"/>
  <c r="T4655" i="9"/>
  <c r="T4656" i="9"/>
  <c r="T4657" i="9"/>
  <c r="T4658" i="9"/>
  <c r="T4659" i="9"/>
  <c r="T4660" i="9"/>
  <c r="T4661" i="9"/>
  <c r="T4662" i="9"/>
  <c r="T4663" i="9"/>
  <c r="T4664" i="9"/>
  <c r="T4665" i="9"/>
  <c r="T4666" i="9"/>
  <c r="T4667" i="9"/>
  <c r="T4668" i="9"/>
  <c r="T4669" i="9"/>
  <c r="T4670" i="9"/>
  <c r="T4671" i="9"/>
  <c r="T4672" i="9"/>
  <c r="T4673" i="9"/>
  <c r="T4674" i="9"/>
  <c r="T4675" i="9"/>
  <c r="T4676" i="9"/>
  <c r="T4677" i="9"/>
  <c r="T4678" i="9"/>
  <c r="T4679" i="9"/>
  <c r="T4680" i="9"/>
  <c r="T4681" i="9"/>
  <c r="T4682" i="9"/>
  <c r="T4683" i="9"/>
  <c r="T4684" i="9"/>
  <c r="T4685" i="9"/>
  <c r="T4686" i="9"/>
  <c r="T4687" i="9"/>
  <c r="T4688" i="9"/>
  <c r="T4689" i="9"/>
  <c r="T4690" i="9"/>
  <c r="T4691" i="9"/>
  <c r="T4692" i="9"/>
  <c r="T4693" i="9"/>
  <c r="T4694" i="9"/>
  <c r="T4695" i="9"/>
  <c r="T4696" i="9"/>
  <c r="T4697" i="9"/>
  <c r="T4698" i="9"/>
  <c r="T4699" i="9"/>
  <c r="T4700" i="9"/>
  <c r="T4701" i="9"/>
  <c r="T4702" i="9"/>
  <c r="T4703" i="9"/>
  <c r="T4704" i="9"/>
  <c r="T4705" i="9"/>
  <c r="T4706" i="9"/>
  <c r="T4707" i="9"/>
  <c r="T4708" i="9"/>
  <c r="T4709" i="9"/>
  <c r="T4710" i="9"/>
  <c r="T4711" i="9"/>
  <c r="T4712" i="9"/>
  <c r="T4713" i="9"/>
  <c r="T4714" i="9"/>
  <c r="T4715" i="9"/>
  <c r="T4716" i="9"/>
  <c r="T4717" i="9"/>
  <c r="T4718" i="9"/>
  <c r="T4719" i="9"/>
  <c r="T4720" i="9"/>
  <c r="T4721" i="9"/>
  <c r="T4722" i="9"/>
  <c r="T4723" i="9"/>
  <c r="T4724" i="9"/>
  <c r="T4725" i="9"/>
  <c r="T4726" i="9"/>
  <c r="T4727" i="9"/>
  <c r="T4728" i="9"/>
  <c r="T4729" i="9"/>
  <c r="T4730" i="9"/>
  <c r="T4731" i="9"/>
  <c r="T4732" i="9"/>
  <c r="T4733" i="9"/>
  <c r="T4734" i="9"/>
  <c r="T4735" i="9"/>
  <c r="T4736" i="9"/>
  <c r="T4737" i="9"/>
  <c r="T4738" i="9"/>
  <c r="T4739" i="9"/>
  <c r="T4740" i="9"/>
  <c r="T4741" i="9"/>
  <c r="T4742" i="9"/>
  <c r="T4743" i="9"/>
  <c r="T4744" i="9"/>
  <c r="T4745" i="9"/>
  <c r="T4746" i="9"/>
  <c r="T4747" i="9"/>
  <c r="T4748" i="9"/>
  <c r="T4749" i="9"/>
  <c r="T4750" i="9"/>
  <c r="T4751" i="9"/>
  <c r="T4752" i="9"/>
  <c r="T4753" i="9"/>
  <c r="T4754" i="9"/>
  <c r="T4755" i="9"/>
  <c r="T4756" i="9"/>
  <c r="T4757" i="9"/>
  <c r="T4758" i="9"/>
  <c r="T4759" i="9"/>
  <c r="T4760" i="9"/>
  <c r="T4761" i="9"/>
  <c r="T4762" i="9"/>
  <c r="T4763" i="9"/>
  <c r="T4764" i="9"/>
  <c r="T4765" i="9"/>
  <c r="T4766" i="9"/>
  <c r="T4767" i="9"/>
  <c r="T4768" i="9"/>
  <c r="T4769" i="9"/>
  <c r="T4770" i="9"/>
  <c r="T4771" i="9"/>
  <c r="T4772" i="9"/>
  <c r="T4773" i="9"/>
  <c r="T4774" i="9"/>
  <c r="T4775" i="9"/>
  <c r="T4776" i="9"/>
  <c r="T4777" i="9"/>
  <c r="T4778" i="9"/>
  <c r="T4779" i="9"/>
  <c r="T4780" i="9"/>
  <c r="T4781" i="9"/>
  <c r="T4782" i="9"/>
  <c r="T4783" i="9"/>
  <c r="T4784" i="9"/>
  <c r="T4785" i="9"/>
  <c r="T4786" i="9"/>
  <c r="T4787" i="9"/>
  <c r="T4788" i="9"/>
  <c r="T4789" i="9"/>
  <c r="T4790" i="9"/>
  <c r="T4791" i="9"/>
  <c r="T4792" i="9"/>
  <c r="T4793" i="9"/>
  <c r="T4794" i="9"/>
  <c r="T4795" i="9"/>
  <c r="T4796" i="9"/>
  <c r="T4797" i="9"/>
  <c r="T4798" i="9"/>
  <c r="T4799" i="9"/>
  <c r="T4800" i="9"/>
  <c r="T4801" i="9"/>
  <c r="T4802" i="9"/>
  <c r="T4803" i="9"/>
  <c r="T4804" i="9"/>
  <c r="T4805" i="9"/>
  <c r="T4806" i="9"/>
  <c r="T4807" i="9"/>
  <c r="T4808" i="9"/>
  <c r="T4809" i="9"/>
  <c r="T4810" i="9"/>
  <c r="T4811" i="9"/>
  <c r="T4812" i="9"/>
  <c r="T4813" i="9"/>
  <c r="T4814" i="9"/>
  <c r="T4815" i="9"/>
  <c r="T4816" i="9"/>
  <c r="T4817" i="9"/>
  <c r="T4818" i="9"/>
  <c r="T4819" i="9"/>
  <c r="T4820" i="9"/>
  <c r="T4821" i="9"/>
  <c r="T4822" i="9"/>
  <c r="T4823" i="9"/>
  <c r="T4824" i="9"/>
  <c r="T4825" i="9"/>
  <c r="T4826" i="9"/>
  <c r="T4827" i="9"/>
  <c r="T4828" i="9"/>
  <c r="T4829" i="9"/>
  <c r="T4830" i="9"/>
  <c r="T4831" i="9"/>
  <c r="T4832" i="9"/>
  <c r="T4833" i="9"/>
  <c r="T4834" i="9"/>
  <c r="T4835" i="9"/>
  <c r="T4836" i="9"/>
  <c r="T4837" i="9"/>
  <c r="T4838" i="9"/>
  <c r="T4839" i="9"/>
  <c r="T4840" i="9"/>
  <c r="T4841" i="9"/>
  <c r="T4842" i="9"/>
  <c r="T4843" i="9"/>
  <c r="T4844" i="9"/>
  <c r="T4845" i="9"/>
  <c r="T4846" i="9"/>
  <c r="T4847" i="9"/>
  <c r="T4848" i="9"/>
  <c r="T4849" i="9"/>
  <c r="T4850" i="9"/>
  <c r="T4851" i="9"/>
  <c r="T4852" i="9"/>
  <c r="T4853" i="9"/>
  <c r="T4854" i="9"/>
  <c r="T4855" i="9"/>
  <c r="T4856" i="9"/>
  <c r="T4857" i="9"/>
  <c r="T4858" i="9"/>
  <c r="T4859" i="9"/>
  <c r="T4860" i="9"/>
  <c r="T4861" i="9"/>
  <c r="T4862" i="9"/>
  <c r="T4863" i="9"/>
  <c r="T4864" i="9"/>
  <c r="T4865" i="9"/>
  <c r="T4866" i="9"/>
  <c r="T4867" i="9"/>
  <c r="T4868" i="9"/>
  <c r="T4869" i="9"/>
  <c r="T4870" i="9"/>
  <c r="T4871" i="9"/>
  <c r="T4872" i="9"/>
  <c r="T4873" i="9"/>
  <c r="T4874" i="9"/>
  <c r="T4875" i="9"/>
  <c r="T4876" i="9"/>
  <c r="T4877" i="9"/>
  <c r="T4878" i="9"/>
  <c r="T4879" i="9"/>
  <c r="T4880" i="9"/>
  <c r="T4881" i="9"/>
  <c r="T4882" i="9"/>
  <c r="T4883" i="9"/>
  <c r="T4884" i="9"/>
  <c r="T4885" i="9"/>
  <c r="T4886" i="9"/>
  <c r="T4887" i="9"/>
  <c r="T4888" i="9"/>
  <c r="T4889" i="9"/>
  <c r="T4890" i="9"/>
  <c r="T4891" i="9"/>
  <c r="T4892" i="9"/>
  <c r="T4893" i="9"/>
  <c r="T4894" i="9"/>
  <c r="T4895" i="9"/>
  <c r="T4896" i="9"/>
  <c r="T4897" i="9"/>
  <c r="T4898" i="9"/>
  <c r="T4899" i="9"/>
  <c r="T4900" i="9"/>
  <c r="T4901" i="9"/>
  <c r="T4902" i="9"/>
  <c r="T4903" i="9"/>
  <c r="T4904" i="9"/>
  <c r="T4905" i="9"/>
  <c r="T4906" i="9"/>
  <c r="T4907" i="9"/>
  <c r="T4908" i="9"/>
  <c r="T4909" i="9"/>
  <c r="T4910" i="9"/>
  <c r="T4911" i="9"/>
  <c r="T4912" i="9"/>
  <c r="T4913" i="9"/>
  <c r="T4914" i="9"/>
  <c r="T4915" i="9"/>
  <c r="T4916" i="9"/>
  <c r="T4917" i="9"/>
  <c r="T4918" i="9"/>
  <c r="T4919" i="9"/>
  <c r="T4920" i="9"/>
  <c r="T4921" i="9"/>
  <c r="T4922" i="9"/>
  <c r="T4923" i="9"/>
  <c r="T4924" i="9"/>
  <c r="T4925" i="9"/>
  <c r="T4926" i="9"/>
  <c r="T4927" i="9"/>
  <c r="T4928" i="9"/>
  <c r="T4929" i="9"/>
  <c r="T4930" i="9"/>
  <c r="T4931" i="9"/>
  <c r="T4932" i="9"/>
  <c r="T4933" i="9"/>
  <c r="T4934" i="9"/>
  <c r="T4935" i="9"/>
  <c r="T4936" i="9"/>
  <c r="T4937" i="9"/>
  <c r="T4938" i="9"/>
  <c r="T4939" i="9"/>
  <c r="T4940" i="9"/>
  <c r="T4941" i="9"/>
  <c r="T4942" i="9"/>
  <c r="T4943" i="9"/>
  <c r="T4944" i="9"/>
  <c r="T4945" i="9"/>
  <c r="T4946" i="9"/>
  <c r="T4947" i="9"/>
  <c r="T4948" i="9"/>
  <c r="T4949" i="9"/>
  <c r="T4950" i="9"/>
  <c r="T4951" i="9"/>
  <c r="T4952" i="9"/>
  <c r="T4953" i="9"/>
  <c r="T4954" i="9"/>
  <c r="T4955" i="9"/>
  <c r="T4956" i="9"/>
  <c r="T4957" i="9"/>
  <c r="T4958" i="9"/>
  <c r="T4959" i="9"/>
  <c r="T4960" i="9"/>
  <c r="T4961" i="9"/>
  <c r="T4962" i="9"/>
  <c r="T4963" i="9"/>
  <c r="T4964" i="9"/>
  <c r="T4965" i="9"/>
  <c r="T4966" i="9"/>
  <c r="T4967" i="9"/>
  <c r="T4968" i="9"/>
  <c r="T4969" i="9"/>
  <c r="T4970" i="9"/>
  <c r="T4971" i="9"/>
  <c r="T4972" i="9"/>
  <c r="T4973" i="9"/>
  <c r="T4974" i="9"/>
  <c r="T4975" i="9"/>
  <c r="T4976" i="9"/>
  <c r="T4977" i="9"/>
  <c r="T4978" i="9"/>
  <c r="T4979" i="9"/>
  <c r="T4980" i="9"/>
  <c r="T4981" i="9"/>
  <c r="T4982" i="9"/>
  <c r="T4983" i="9"/>
  <c r="T4984" i="9"/>
  <c r="T4985" i="9"/>
  <c r="T4986" i="9"/>
  <c r="T4987" i="9"/>
  <c r="T4988" i="9"/>
  <c r="T4989" i="9"/>
  <c r="T4990" i="9"/>
  <c r="T4991" i="9"/>
  <c r="T4992" i="9"/>
  <c r="T4993" i="9"/>
  <c r="T4994" i="9"/>
  <c r="T4995" i="9"/>
  <c r="T4996" i="9"/>
  <c r="T4997" i="9"/>
  <c r="T4998" i="9"/>
  <c r="T4999" i="9"/>
  <c r="T5000" i="9"/>
  <c r="T5001" i="9"/>
  <c r="T5002" i="9"/>
  <c r="T5003" i="9"/>
  <c r="T5004" i="9"/>
  <c r="T5005" i="9"/>
  <c r="T5006" i="9"/>
  <c r="T5007" i="9"/>
  <c r="T5008" i="9"/>
  <c r="T5009" i="9"/>
  <c r="T5010" i="9"/>
  <c r="T5011" i="9"/>
  <c r="T5012" i="9"/>
  <c r="T5013" i="9"/>
  <c r="T5014" i="9"/>
  <c r="T5015" i="9"/>
  <c r="T5016" i="9"/>
  <c r="T5017" i="9"/>
  <c r="T5018" i="9"/>
  <c r="T5019" i="9"/>
  <c r="T5020" i="9"/>
  <c r="T5021" i="9"/>
  <c r="T5022" i="9"/>
  <c r="T5023" i="9"/>
  <c r="T5024" i="9"/>
  <c r="T5025" i="9"/>
  <c r="T5026" i="9"/>
  <c r="T5027" i="9"/>
  <c r="T5028" i="9"/>
  <c r="T5029" i="9"/>
  <c r="T5030" i="9"/>
  <c r="T5031" i="9"/>
  <c r="T5032" i="9"/>
  <c r="T5033" i="9"/>
  <c r="T5034" i="9"/>
  <c r="T5035" i="9"/>
  <c r="T5036" i="9"/>
  <c r="T5037" i="9"/>
  <c r="T5038" i="9"/>
  <c r="T5039" i="9"/>
  <c r="T5040" i="9"/>
  <c r="T5041" i="9"/>
  <c r="T5042" i="9"/>
  <c r="T5043" i="9"/>
  <c r="T5044" i="9"/>
  <c r="T5045" i="9"/>
  <c r="T5046" i="9"/>
  <c r="T5047" i="9"/>
  <c r="T5048" i="9"/>
  <c r="T5049" i="9"/>
  <c r="T5050" i="9"/>
  <c r="T5051" i="9"/>
  <c r="T5052" i="9"/>
  <c r="T5053" i="9"/>
  <c r="T5054" i="9"/>
  <c r="T5055" i="9"/>
  <c r="T5056" i="9"/>
  <c r="T5057" i="9"/>
  <c r="T5058" i="9"/>
  <c r="T5059" i="9"/>
  <c r="T5060" i="9"/>
  <c r="T5061" i="9"/>
  <c r="T5062" i="9"/>
  <c r="T5063" i="9"/>
  <c r="T5064" i="9"/>
  <c r="T5065" i="9"/>
  <c r="T5066" i="9"/>
  <c r="T5067" i="9"/>
  <c r="T5068" i="9"/>
  <c r="T5069" i="9"/>
  <c r="T5070" i="9"/>
  <c r="T5071" i="9"/>
  <c r="T5072" i="9"/>
  <c r="T5073" i="9"/>
  <c r="T5074" i="9"/>
  <c r="T5075" i="9"/>
  <c r="T5076" i="9"/>
  <c r="T5077" i="9"/>
  <c r="T5078" i="9"/>
  <c r="T5079" i="9"/>
  <c r="T5080" i="9"/>
  <c r="T5081" i="9"/>
  <c r="T5082" i="9"/>
  <c r="T5083" i="9"/>
  <c r="T5084" i="9"/>
  <c r="T5085" i="9"/>
  <c r="T5086" i="9"/>
  <c r="T5087" i="9"/>
  <c r="T5088" i="9"/>
  <c r="T5089" i="9"/>
  <c r="T5090" i="9"/>
  <c r="T5091" i="9"/>
  <c r="T5092" i="9"/>
  <c r="T5093" i="9"/>
  <c r="T5094" i="9"/>
  <c r="T5095" i="9"/>
  <c r="T5096" i="9"/>
  <c r="T5097" i="9"/>
  <c r="T5098" i="9"/>
  <c r="T5099" i="9"/>
  <c r="T5100" i="9"/>
  <c r="T5101" i="9"/>
  <c r="T5102" i="9"/>
  <c r="T5103" i="9"/>
  <c r="T5104" i="9"/>
  <c r="T5105" i="9"/>
  <c r="T5106" i="9"/>
  <c r="T5107" i="9"/>
  <c r="T5108" i="9"/>
  <c r="T5109" i="9"/>
  <c r="T5110" i="9"/>
  <c r="T5111" i="9"/>
  <c r="T5112" i="9"/>
  <c r="T5113" i="9"/>
  <c r="T5114" i="9"/>
  <c r="T5115" i="9"/>
  <c r="T5116" i="9"/>
  <c r="T5117" i="9"/>
  <c r="T5118" i="9"/>
  <c r="T5119" i="9"/>
  <c r="T5120" i="9"/>
  <c r="T5121" i="9"/>
  <c r="T5122" i="9"/>
  <c r="T5123" i="9"/>
  <c r="T5124" i="9"/>
  <c r="T5125" i="9"/>
  <c r="T5126" i="9"/>
  <c r="T5127" i="9"/>
  <c r="T5128" i="9"/>
  <c r="T5129" i="9"/>
  <c r="T5130" i="9"/>
  <c r="T5131" i="9"/>
  <c r="T5132" i="9"/>
  <c r="T5133" i="9"/>
  <c r="T5134" i="9"/>
  <c r="T5135" i="9"/>
  <c r="T5136" i="9"/>
  <c r="T5137" i="9"/>
  <c r="T5138" i="9"/>
  <c r="T5139" i="9"/>
  <c r="T5140" i="9"/>
  <c r="T5141" i="9"/>
  <c r="T5142" i="9"/>
  <c r="T5143" i="9"/>
  <c r="T5144" i="9"/>
  <c r="T5145" i="9"/>
  <c r="T5146" i="9"/>
  <c r="T5147" i="9"/>
  <c r="T5148" i="9"/>
  <c r="T5149" i="9"/>
  <c r="T5150" i="9"/>
  <c r="T5151" i="9"/>
  <c r="T5152" i="9"/>
  <c r="T5153" i="9"/>
  <c r="T5154" i="9"/>
  <c r="T5155" i="9"/>
  <c r="T5156" i="9"/>
  <c r="T5157" i="9"/>
  <c r="T5158" i="9"/>
  <c r="T5159" i="9"/>
  <c r="T5160" i="9"/>
  <c r="T5161" i="9"/>
  <c r="T5162" i="9"/>
  <c r="T5163" i="9"/>
  <c r="T5164" i="9"/>
  <c r="T5165" i="9"/>
  <c r="T5166" i="9"/>
  <c r="T5167" i="9"/>
  <c r="T5168" i="9"/>
  <c r="T5169" i="9"/>
  <c r="T5170" i="9"/>
  <c r="T5171" i="9"/>
  <c r="T5172" i="9"/>
  <c r="T5173" i="9"/>
  <c r="T5174" i="9"/>
  <c r="T5175" i="9"/>
  <c r="T5176" i="9"/>
  <c r="T5177" i="9"/>
  <c r="T5178" i="9"/>
  <c r="T5179" i="9"/>
  <c r="T5180" i="9"/>
  <c r="T5181" i="9"/>
  <c r="T5182" i="9"/>
  <c r="T5183" i="9"/>
  <c r="T5184" i="9"/>
  <c r="T5185" i="9"/>
  <c r="T5186" i="9"/>
  <c r="T5187" i="9"/>
  <c r="T5188" i="9"/>
  <c r="T5189" i="9"/>
  <c r="T5190" i="9"/>
  <c r="T5191" i="9"/>
  <c r="T5192" i="9"/>
  <c r="T5193" i="9"/>
  <c r="T5194" i="9"/>
  <c r="T5195" i="9"/>
  <c r="T5196" i="9"/>
  <c r="T5197" i="9"/>
  <c r="T5198" i="9"/>
  <c r="T5199" i="9"/>
  <c r="T5200" i="9"/>
  <c r="T5201" i="9"/>
  <c r="T5202" i="9"/>
  <c r="T5203" i="9"/>
  <c r="T5204" i="9"/>
  <c r="T5205" i="9"/>
  <c r="T5206" i="9"/>
  <c r="T5207" i="9"/>
  <c r="T5208" i="9"/>
  <c r="T5209" i="9"/>
  <c r="T5210" i="9"/>
  <c r="T5211" i="9"/>
  <c r="T5212" i="9"/>
  <c r="T5213" i="9"/>
  <c r="T5214" i="9"/>
  <c r="T5215" i="9"/>
  <c r="T5216" i="9"/>
  <c r="T5217" i="9"/>
  <c r="T5218" i="9"/>
  <c r="T5219" i="9"/>
  <c r="T5220" i="9"/>
  <c r="T5221" i="9"/>
  <c r="T5222" i="9"/>
  <c r="T5223" i="9"/>
  <c r="T5224" i="9"/>
  <c r="T5225" i="9"/>
  <c r="T5226" i="9"/>
  <c r="T5227" i="9"/>
  <c r="T5228" i="9"/>
  <c r="T5229" i="9"/>
  <c r="T5230" i="9"/>
  <c r="T5231" i="9"/>
  <c r="T5232" i="9"/>
  <c r="T5233" i="9"/>
  <c r="T5234" i="9"/>
  <c r="T5235" i="9"/>
  <c r="T5236" i="9"/>
  <c r="T5237" i="9"/>
  <c r="T5238" i="9"/>
  <c r="T5239" i="9"/>
  <c r="T5240" i="9"/>
  <c r="T5241" i="9"/>
  <c r="T5242" i="9"/>
  <c r="T5243" i="9"/>
  <c r="T5244" i="9"/>
  <c r="T5245" i="9"/>
  <c r="T5246" i="9"/>
  <c r="T5247" i="9"/>
  <c r="T5248" i="9"/>
  <c r="T5249" i="9"/>
  <c r="T5250" i="9"/>
  <c r="T5251" i="9"/>
  <c r="T5252" i="9"/>
  <c r="T5253" i="9"/>
  <c r="T5254" i="9"/>
  <c r="T5255" i="9"/>
  <c r="T5256" i="9"/>
  <c r="T5257" i="9"/>
  <c r="T5258" i="9"/>
  <c r="T5259" i="9"/>
  <c r="T5260" i="9"/>
  <c r="T5261" i="9"/>
  <c r="T5262" i="9"/>
  <c r="T5263" i="9"/>
  <c r="T5264" i="9"/>
  <c r="T5265" i="9"/>
  <c r="T5266" i="9"/>
  <c r="T5267" i="9"/>
  <c r="T5268" i="9"/>
  <c r="T5269" i="9"/>
  <c r="T5270" i="9"/>
  <c r="T5271" i="9"/>
  <c r="T5272" i="9"/>
  <c r="T5273" i="9"/>
  <c r="T5274" i="9"/>
  <c r="T5275" i="9"/>
  <c r="T5276" i="9"/>
  <c r="T5277" i="9"/>
  <c r="T5278" i="9"/>
  <c r="T5279" i="9"/>
  <c r="T5280" i="9"/>
  <c r="T5281" i="9"/>
  <c r="T5282" i="9"/>
  <c r="T5283" i="9"/>
  <c r="T5284" i="9"/>
  <c r="T5285" i="9"/>
  <c r="T5286" i="9"/>
  <c r="T5287" i="9"/>
  <c r="T5288" i="9"/>
  <c r="T5289" i="9"/>
  <c r="T5290" i="9"/>
  <c r="T5291" i="9"/>
  <c r="T5292" i="9"/>
  <c r="T5293" i="9"/>
  <c r="T5294" i="9"/>
  <c r="T5295" i="9"/>
  <c r="T5296" i="9"/>
  <c r="T5297" i="9"/>
  <c r="T5298" i="9"/>
  <c r="T5299" i="9"/>
  <c r="T5300" i="9"/>
  <c r="T5301" i="9"/>
  <c r="T5302" i="9"/>
  <c r="T5303" i="9"/>
  <c r="T5304" i="9"/>
  <c r="T5305" i="9"/>
  <c r="T5306" i="9"/>
  <c r="T5307" i="9"/>
  <c r="T5308" i="9"/>
  <c r="T5309" i="9"/>
  <c r="T5310" i="9"/>
  <c r="T5311" i="9"/>
  <c r="T5312" i="9"/>
  <c r="T5313" i="9"/>
  <c r="T5314" i="9"/>
  <c r="T5315" i="9"/>
  <c r="T5316" i="9"/>
  <c r="T5317" i="9"/>
  <c r="T5318" i="9"/>
  <c r="T5319" i="9"/>
  <c r="T5320" i="9"/>
  <c r="T5321" i="9"/>
  <c r="T5322" i="9"/>
  <c r="T5323" i="9"/>
  <c r="T5324" i="9"/>
  <c r="T5325" i="9"/>
  <c r="T5326" i="9"/>
  <c r="T5327" i="9"/>
  <c r="T5328" i="9"/>
  <c r="T5329" i="9"/>
  <c r="T5330" i="9"/>
  <c r="T5331" i="9"/>
  <c r="T5332" i="9"/>
  <c r="T5333" i="9"/>
  <c r="T5334" i="9"/>
  <c r="T5335" i="9"/>
  <c r="T5336" i="9"/>
  <c r="T5337" i="9"/>
  <c r="T5338" i="9"/>
  <c r="T5339" i="9"/>
  <c r="T5340" i="9"/>
  <c r="T5341" i="9"/>
  <c r="T5342" i="9"/>
  <c r="T5343" i="9"/>
  <c r="T5344" i="9"/>
  <c r="T5345" i="9"/>
  <c r="T5346" i="9"/>
  <c r="T5347" i="9"/>
  <c r="T5348" i="9"/>
  <c r="T5349" i="9"/>
  <c r="T5350" i="9"/>
  <c r="T5351" i="9"/>
  <c r="T5352" i="9"/>
  <c r="T5353" i="9"/>
  <c r="T5354" i="9"/>
  <c r="T5355" i="9"/>
  <c r="T5356" i="9"/>
  <c r="T5357" i="9"/>
  <c r="T5358" i="9"/>
  <c r="T5359" i="9"/>
  <c r="T5360" i="9"/>
  <c r="T5361" i="9"/>
  <c r="T5362" i="9"/>
  <c r="T5363" i="9"/>
  <c r="T5364" i="9"/>
  <c r="T5365" i="9"/>
  <c r="T5366" i="9"/>
  <c r="T5367" i="9"/>
  <c r="T5368" i="9"/>
  <c r="T5369" i="9"/>
  <c r="T5370" i="9"/>
  <c r="T5371" i="9"/>
  <c r="T5372" i="9"/>
  <c r="T5373" i="9"/>
  <c r="T5374" i="9"/>
  <c r="T5375" i="9"/>
  <c r="T5376" i="9"/>
  <c r="T5377" i="9"/>
  <c r="T5378" i="9"/>
  <c r="T5379" i="9"/>
  <c r="T5380" i="9"/>
  <c r="T5381" i="9"/>
  <c r="T5382" i="9"/>
  <c r="T5383" i="9"/>
  <c r="T5384" i="9"/>
  <c r="T5385" i="9"/>
  <c r="T5386" i="9"/>
  <c r="T5387" i="9"/>
  <c r="T5388" i="9"/>
  <c r="T5389" i="9"/>
  <c r="T5390" i="9"/>
  <c r="T5391" i="9"/>
  <c r="T5392" i="9"/>
  <c r="T5393" i="9"/>
  <c r="T5394" i="9"/>
  <c r="T5395" i="9"/>
  <c r="T5396" i="9"/>
  <c r="T5397" i="9"/>
  <c r="T5398" i="9"/>
  <c r="T5399" i="9"/>
  <c r="T5400" i="9"/>
  <c r="T5401" i="9"/>
  <c r="T5402" i="9"/>
  <c r="T5403" i="9"/>
  <c r="T5404" i="9"/>
  <c r="T5405" i="9"/>
  <c r="T5406" i="9"/>
  <c r="T5407" i="9"/>
  <c r="T5408" i="9"/>
  <c r="T5409" i="9"/>
  <c r="T5410" i="9"/>
  <c r="T5411" i="9"/>
  <c r="T5412" i="9"/>
  <c r="T5413" i="9"/>
  <c r="T5414" i="9"/>
  <c r="T5415" i="9"/>
  <c r="T5416" i="9"/>
  <c r="T5417" i="9"/>
  <c r="T5418" i="9"/>
  <c r="T5419" i="9"/>
  <c r="T5420" i="9"/>
  <c r="T5421" i="9"/>
  <c r="T5422" i="9"/>
  <c r="T5423" i="9"/>
  <c r="T5424" i="9"/>
  <c r="T5425" i="9"/>
  <c r="T5426" i="9"/>
  <c r="T5427" i="9"/>
  <c r="T5428" i="9"/>
  <c r="T5429" i="9"/>
  <c r="T5430" i="9"/>
  <c r="T5431" i="9"/>
  <c r="T5432" i="9"/>
  <c r="T5433" i="9"/>
  <c r="T5434" i="9"/>
  <c r="T5435" i="9"/>
  <c r="T5436" i="9"/>
  <c r="T5437" i="9"/>
  <c r="T5438" i="9"/>
  <c r="T5439" i="9"/>
  <c r="T5440" i="9"/>
  <c r="T5441" i="9"/>
  <c r="T5442" i="9"/>
  <c r="T5443" i="9"/>
  <c r="T5444" i="9"/>
  <c r="T5445" i="9"/>
  <c r="T5446" i="9"/>
  <c r="T5447" i="9"/>
  <c r="T5448" i="9"/>
  <c r="T5449" i="9"/>
  <c r="T5450" i="9"/>
  <c r="T5451" i="9"/>
  <c r="T5452" i="9"/>
  <c r="T5453" i="9"/>
  <c r="T5454" i="9"/>
  <c r="T5455" i="9"/>
  <c r="T5456" i="9"/>
  <c r="T5457" i="9"/>
  <c r="T5458" i="9"/>
  <c r="T5459" i="9"/>
  <c r="T5460" i="9"/>
  <c r="T5461" i="9"/>
  <c r="T5462" i="9"/>
  <c r="T5463" i="9"/>
  <c r="T5464" i="9"/>
  <c r="T5465" i="9"/>
  <c r="T5466" i="9"/>
  <c r="T5467" i="9"/>
  <c r="T5468" i="9"/>
  <c r="T5469" i="9"/>
  <c r="T5470" i="9"/>
  <c r="T5471" i="9"/>
  <c r="T5472" i="9"/>
  <c r="T5473" i="9"/>
  <c r="T5474" i="9"/>
  <c r="T5475" i="9"/>
  <c r="T5476" i="9"/>
  <c r="T5477" i="9"/>
  <c r="T5478" i="9"/>
  <c r="T5479" i="9"/>
  <c r="T5480" i="9"/>
  <c r="T5481" i="9"/>
  <c r="T5482" i="9"/>
  <c r="T5483" i="9"/>
  <c r="T5484" i="9"/>
  <c r="T5485" i="9"/>
  <c r="T5486" i="9"/>
  <c r="T5487" i="9"/>
  <c r="T5488" i="9"/>
  <c r="T5489" i="9"/>
  <c r="T5490" i="9"/>
  <c r="T5491" i="9"/>
  <c r="T5492" i="9"/>
  <c r="T5493" i="9"/>
  <c r="T5494" i="9"/>
  <c r="T5495" i="9"/>
  <c r="T5496" i="9"/>
  <c r="T5497" i="9"/>
  <c r="T5498" i="9"/>
  <c r="T5499" i="9"/>
  <c r="T5500" i="9"/>
  <c r="T5501" i="9"/>
  <c r="T5502" i="9"/>
  <c r="T5503" i="9"/>
  <c r="T5504" i="9"/>
  <c r="T5505" i="9"/>
  <c r="T5506" i="9"/>
  <c r="T5507" i="9"/>
  <c r="T5508" i="9"/>
  <c r="T5509" i="9"/>
  <c r="T5510" i="9"/>
  <c r="T5511" i="9"/>
  <c r="T5512" i="9"/>
  <c r="T5513" i="9"/>
  <c r="T5514" i="9"/>
  <c r="T5515" i="9"/>
  <c r="T5516" i="9"/>
  <c r="T5517" i="9"/>
  <c r="T5518" i="9"/>
  <c r="T5519" i="9"/>
  <c r="T5520" i="9"/>
  <c r="T5521" i="9"/>
  <c r="T5522" i="9"/>
  <c r="T5523" i="9"/>
  <c r="T5524" i="9"/>
  <c r="T5525" i="9"/>
  <c r="T5526" i="9"/>
  <c r="T5527" i="9"/>
  <c r="T5528" i="9"/>
  <c r="T5529" i="9"/>
  <c r="T5530" i="9"/>
  <c r="T5531" i="9"/>
  <c r="T5532" i="9"/>
  <c r="T5533" i="9"/>
  <c r="T5534" i="9"/>
  <c r="T5535" i="9"/>
  <c r="T5536" i="9"/>
  <c r="T5537" i="9"/>
  <c r="T5538" i="9"/>
  <c r="T5539" i="9"/>
  <c r="T5540" i="9"/>
  <c r="T5541" i="9"/>
  <c r="T5542" i="9"/>
  <c r="T5543" i="9"/>
  <c r="T5544" i="9"/>
  <c r="T5545" i="9"/>
  <c r="T5546" i="9"/>
  <c r="T5547" i="9"/>
  <c r="T5548" i="9"/>
  <c r="T5549" i="9"/>
  <c r="T5550" i="9"/>
  <c r="T5551" i="9"/>
  <c r="T5552" i="9"/>
  <c r="T5553" i="9"/>
  <c r="T5554" i="9"/>
  <c r="T5555" i="9"/>
  <c r="T5556" i="9"/>
  <c r="T5557" i="9"/>
  <c r="T5558" i="9"/>
  <c r="T5559" i="9"/>
  <c r="T5560" i="9"/>
  <c r="T5561" i="9"/>
  <c r="T5562" i="9"/>
  <c r="T5563" i="9"/>
  <c r="T5564" i="9"/>
  <c r="T5565" i="9"/>
  <c r="T5566" i="9"/>
  <c r="T5567" i="9"/>
  <c r="T5568" i="9"/>
  <c r="T5569" i="9"/>
  <c r="T5570" i="9"/>
  <c r="T5571" i="9"/>
  <c r="T5572" i="9"/>
  <c r="T5573" i="9"/>
  <c r="T5574" i="9"/>
  <c r="T5575" i="9"/>
  <c r="T5576" i="9"/>
  <c r="T5577" i="9"/>
  <c r="T5578" i="9"/>
  <c r="T5579" i="9"/>
  <c r="T5580" i="9"/>
  <c r="T5581" i="9"/>
  <c r="T5582" i="9"/>
  <c r="T5583" i="9"/>
  <c r="T5584" i="9"/>
  <c r="T5585" i="9"/>
  <c r="T5586" i="9"/>
  <c r="T5587" i="9"/>
  <c r="T5588" i="9"/>
  <c r="T5589" i="9"/>
  <c r="T5590" i="9"/>
  <c r="T5591" i="9"/>
  <c r="T5592" i="9"/>
  <c r="T5593" i="9"/>
  <c r="T5594" i="9"/>
  <c r="T5595" i="9"/>
  <c r="T5596" i="9"/>
  <c r="T5597" i="9"/>
  <c r="T5598" i="9"/>
  <c r="T5599" i="9"/>
  <c r="T5600" i="9"/>
  <c r="T5601" i="9"/>
  <c r="T5602" i="9"/>
  <c r="T5603" i="9"/>
  <c r="T5604" i="9"/>
  <c r="T5605" i="9"/>
  <c r="T5606" i="9"/>
  <c r="T5607" i="9"/>
  <c r="T5608" i="9"/>
  <c r="T5609" i="9"/>
  <c r="T5610" i="9"/>
  <c r="T5611" i="9"/>
  <c r="T5612" i="9"/>
  <c r="T5613" i="9"/>
  <c r="T5614" i="9"/>
  <c r="T5615" i="9"/>
  <c r="T5616" i="9"/>
  <c r="T5617" i="9"/>
  <c r="T5618" i="9"/>
  <c r="T5619" i="9"/>
  <c r="T5620" i="9"/>
  <c r="T5621" i="9"/>
  <c r="T5622" i="9"/>
  <c r="T5623" i="9"/>
  <c r="T5624" i="9"/>
  <c r="T5625" i="9"/>
  <c r="T5626" i="9"/>
  <c r="T5627" i="9"/>
  <c r="T5628" i="9"/>
  <c r="T5629" i="9"/>
  <c r="T5630" i="9"/>
  <c r="T5631" i="9"/>
  <c r="T5632" i="9"/>
  <c r="T5633" i="9"/>
  <c r="T5634" i="9"/>
  <c r="T5635" i="9"/>
  <c r="T5636" i="9"/>
  <c r="T5637" i="9"/>
  <c r="T5638" i="9"/>
  <c r="T5639" i="9"/>
  <c r="T5640" i="9"/>
  <c r="T5641" i="9"/>
  <c r="T5642" i="9"/>
  <c r="T5643" i="9"/>
  <c r="T5644" i="9"/>
  <c r="T5645" i="9"/>
  <c r="T5646" i="9"/>
  <c r="T5647" i="9"/>
  <c r="T5648" i="9"/>
  <c r="T5649" i="9"/>
  <c r="T5650" i="9"/>
  <c r="T5651" i="9"/>
  <c r="T5652" i="9"/>
  <c r="T5653" i="9"/>
  <c r="T5654" i="9"/>
  <c r="T5655" i="9"/>
  <c r="T5656" i="9"/>
  <c r="T5657" i="9"/>
  <c r="T5658" i="9"/>
  <c r="T5659" i="9"/>
  <c r="T5660" i="9"/>
  <c r="T5661" i="9"/>
  <c r="T5662" i="9"/>
  <c r="T5663" i="9"/>
  <c r="T5664" i="9"/>
  <c r="T5665" i="9"/>
  <c r="T5666" i="9"/>
  <c r="T5667" i="9"/>
  <c r="T5668" i="9"/>
  <c r="T5669" i="9"/>
  <c r="T5670" i="9"/>
  <c r="T5671" i="9"/>
  <c r="T5672" i="9"/>
  <c r="T5673" i="9"/>
  <c r="T5674" i="9"/>
  <c r="T5675" i="9"/>
  <c r="T5676" i="9"/>
  <c r="T5677" i="9"/>
  <c r="T5678" i="9"/>
  <c r="T5679" i="9"/>
  <c r="T5680" i="9"/>
  <c r="T5681" i="9"/>
  <c r="T5682" i="9"/>
  <c r="T5683" i="9"/>
  <c r="T5684" i="9"/>
  <c r="T5685" i="9"/>
  <c r="T5686" i="9"/>
  <c r="T5687" i="9"/>
  <c r="T5688" i="9"/>
  <c r="T5689" i="9"/>
  <c r="T5690" i="9"/>
  <c r="T5691" i="9"/>
  <c r="T5692" i="9"/>
  <c r="T5693" i="9"/>
  <c r="T5694" i="9"/>
  <c r="T5695" i="9"/>
  <c r="T5696" i="9"/>
  <c r="T5697" i="9"/>
  <c r="T5698" i="9"/>
  <c r="T5699" i="9"/>
  <c r="T5700" i="9"/>
  <c r="T5701" i="9"/>
  <c r="T5702" i="9"/>
  <c r="T5703" i="9"/>
  <c r="T5704" i="9"/>
  <c r="T5705" i="9"/>
  <c r="T5706" i="9"/>
  <c r="T5707" i="9"/>
  <c r="T5708" i="9"/>
  <c r="T5709" i="9"/>
  <c r="T5710" i="9"/>
  <c r="T5711" i="9"/>
  <c r="T5712" i="9"/>
  <c r="T5713" i="9"/>
  <c r="T5714" i="9"/>
  <c r="T5715" i="9"/>
  <c r="T5716" i="9"/>
  <c r="T5717" i="9"/>
  <c r="T5718" i="9"/>
  <c r="T5719" i="9"/>
  <c r="T5720" i="9"/>
  <c r="T5721" i="9"/>
  <c r="T5722" i="9"/>
  <c r="T5723" i="9"/>
  <c r="T5724" i="9"/>
  <c r="T5725" i="9"/>
  <c r="T5726" i="9"/>
  <c r="T5727" i="9"/>
  <c r="T5728" i="9"/>
  <c r="T5729" i="9"/>
  <c r="T5730" i="9"/>
  <c r="T5731" i="9"/>
  <c r="T5732" i="9"/>
  <c r="T5733" i="9"/>
  <c r="T5734" i="9"/>
  <c r="T5735" i="9"/>
  <c r="T5736" i="9"/>
  <c r="T5737" i="9"/>
  <c r="T5738" i="9"/>
  <c r="T5739" i="9"/>
  <c r="T5740" i="9"/>
  <c r="T5741" i="9"/>
  <c r="T5742" i="9"/>
  <c r="T5743" i="9"/>
  <c r="T5744" i="9"/>
  <c r="T5745" i="9"/>
  <c r="T5746" i="9"/>
  <c r="T5747" i="9"/>
  <c r="T5748" i="9"/>
  <c r="T5749" i="9"/>
  <c r="T5750" i="9"/>
  <c r="T5751" i="9"/>
  <c r="T5752" i="9"/>
  <c r="T5753" i="9"/>
  <c r="T5754" i="9"/>
  <c r="T5755" i="9"/>
  <c r="T5756" i="9"/>
  <c r="T5757" i="9"/>
  <c r="T5758" i="9"/>
  <c r="T5759" i="9"/>
  <c r="T5760" i="9"/>
  <c r="T5761" i="9"/>
  <c r="T5762" i="9"/>
  <c r="T5763" i="9"/>
  <c r="T5764" i="9"/>
  <c r="T5765" i="9"/>
  <c r="T5766" i="9"/>
  <c r="T5767" i="9"/>
  <c r="T5768" i="9"/>
  <c r="T5769" i="9"/>
  <c r="T5770" i="9"/>
  <c r="T5771" i="9"/>
  <c r="T5772" i="9"/>
  <c r="T5773" i="9"/>
  <c r="T5774" i="9"/>
  <c r="T5775" i="9"/>
  <c r="T5776" i="9"/>
  <c r="T5777" i="9"/>
  <c r="T5778" i="9"/>
  <c r="T5779" i="9"/>
  <c r="T5780" i="9"/>
  <c r="T5781" i="9"/>
  <c r="T5782" i="9"/>
  <c r="T5783" i="9"/>
  <c r="T5784" i="9"/>
  <c r="T5785" i="9"/>
  <c r="T5786" i="9"/>
  <c r="T5787" i="9"/>
  <c r="T5788" i="9"/>
  <c r="T5789" i="9"/>
  <c r="T5790" i="9"/>
  <c r="T5791" i="9"/>
  <c r="T5792" i="9"/>
  <c r="T5793" i="9"/>
  <c r="T5794" i="9"/>
  <c r="T5795" i="9"/>
  <c r="T5796" i="9"/>
  <c r="T5797" i="9"/>
  <c r="T5798" i="9"/>
  <c r="T5799" i="9"/>
  <c r="T5800" i="9"/>
  <c r="T5801" i="9"/>
  <c r="T5802" i="9"/>
  <c r="T5803" i="9"/>
  <c r="T5804" i="9"/>
  <c r="T5805" i="9"/>
  <c r="T5806" i="9"/>
  <c r="T5807" i="9"/>
  <c r="T5808" i="9"/>
  <c r="T5809" i="9"/>
  <c r="T5810" i="9"/>
  <c r="T5811" i="9"/>
  <c r="T5812" i="9"/>
  <c r="T5813" i="9"/>
  <c r="T5814" i="9"/>
  <c r="T5815" i="9"/>
  <c r="T5816" i="9"/>
  <c r="T5817" i="9"/>
  <c r="T5818" i="9"/>
  <c r="T5819" i="9"/>
  <c r="T5820" i="9"/>
  <c r="T5821" i="9"/>
  <c r="T5822" i="9"/>
  <c r="T5823" i="9"/>
  <c r="T5824" i="9"/>
  <c r="T5825" i="9"/>
  <c r="T5826" i="9"/>
  <c r="T5827" i="9"/>
  <c r="T5828" i="9"/>
  <c r="T5829" i="9"/>
  <c r="T5830" i="9"/>
  <c r="T5831" i="9"/>
  <c r="T5832" i="9"/>
  <c r="T5833" i="9"/>
  <c r="T5834" i="9"/>
  <c r="T5835" i="9"/>
  <c r="T5836" i="9"/>
  <c r="T5837" i="9"/>
  <c r="T5838" i="9"/>
  <c r="T5839" i="9"/>
  <c r="T5840" i="9"/>
  <c r="T5841" i="9"/>
  <c r="T5842" i="9"/>
  <c r="T5843" i="9"/>
  <c r="T5844" i="9"/>
  <c r="T5845" i="9"/>
  <c r="T5846" i="9"/>
  <c r="T5847" i="9"/>
  <c r="T5848" i="9"/>
  <c r="T5849" i="9"/>
  <c r="T5850" i="9"/>
  <c r="T5851" i="9"/>
  <c r="T5852" i="9"/>
  <c r="T5853" i="9"/>
  <c r="T5854" i="9"/>
  <c r="T5855" i="9"/>
  <c r="T5856" i="9"/>
  <c r="T5857" i="9"/>
  <c r="T5858" i="9"/>
  <c r="T5859" i="9"/>
  <c r="T5860" i="9"/>
  <c r="T5861" i="9"/>
  <c r="T5862" i="9"/>
  <c r="T5863" i="9"/>
  <c r="T5864" i="9"/>
  <c r="T5865" i="9"/>
  <c r="T5866" i="9"/>
  <c r="T5867" i="9"/>
  <c r="T5868" i="9"/>
  <c r="T5869" i="9"/>
  <c r="T5870" i="9"/>
  <c r="T5871" i="9"/>
  <c r="T5872" i="9"/>
  <c r="T5873" i="9"/>
  <c r="T5874" i="9"/>
  <c r="T5875" i="9"/>
  <c r="T5876" i="9"/>
  <c r="T5877" i="9"/>
  <c r="T5878" i="9"/>
  <c r="T5879" i="9"/>
  <c r="T5880" i="9"/>
  <c r="T5881" i="9"/>
  <c r="T5882" i="9"/>
  <c r="T5883" i="9"/>
  <c r="T5884" i="9"/>
  <c r="T5885" i="9"/>
  <c r="T5886" i="9"/>
  <c r="T5887" i="9"/>
  <c r="T5888" i="9"/>
  <c r="T5889" i="9"/>
  <c r="T5890" i="9"/>
  <c r="T5891" i="9"/>
  <c r="T5892" i="9"/>
  <c r="T5893" i="9"/>
  <c r="T5894" i="9"/>
  <c r="T5895" i="9"/>
  <c r="T5896" i="9"/>
  <c r="T5897" i="9"/>
  <c r="T5898" i="9"/>
  <c r="T5899" i="9"/>
  <c r="T5900" i="9"/>
  <c r="T5901" i="9"/>
  <c r="T5902" i="9"/>
  <c r="T5903" i="9"/>
  <c r="T5904" i="9"/>
  <c r="T5905" i="9"/>
  <c r="T5906" i="9"/>
  <c r="T5907" i="9"/>
  <c r="T5908" i="9"/>
  <c r="T5909" i="9"/>
  <c r="T5910" i="9"/>
  <c r="T5911" i="9"/>
  <c r="T5912" i="9"/>
  <c r="T5913" i="9"/>
  <c r="T5914" i="9"/>
  <c r="T5915" i="9"/>
  <c r="T5916" i="9"/>
  <c r="T5917" i="9"/>
  <c r="T5918" i="9"/>
  <c r="T5919" i="9"/>
  <c r="T5920" i="9"/>
  <c r="T5921" i="9"/>
  <c r="T5922" i="9"/>
  <c r="T5923" i="9"/>
  <c r="T5924" i="9"/>
  <c r="T5925" i="9"/>
  <c r="T5926" i="9"/>
  <c r="T5927" i="9"/>
  <c r="T5928" i="9"/>
  <c r="T5929" i="9"/>
  <c r="T5930" i="9"/>
  <c r="T5931" i="9"/>
  <c r="T5932" i="9"/>
  <c r="T5933" i="9"/>
  <c r="T5934" i="9"/>
  <c r="T5935" i="9"/>
  <c r="T5936" i="9"/>
  <c r="T5937" i="9"/>
  <c r="T5938" i="9"/>
  <c r="T5939" i="9"/>
  <c r="T5940" i="9"/>
  <c r="T5941" i="9"/>
  <c r="T5942" i="9"/>
  <c r="T5943" i="9"/>
  <c r="T5944" i="9"/>
  <c r="T5945" i="9"/>
  <c r="T5946" i="9"/>
  <c r="T5947" i="9"/>
  <c r="T5948" i="9"/>
  <c r="T5949" i="9"/>
  <c r="T5950" i="9"/>
  <c r="T5951" i="9"/>
  <c r="T5952" i="9"/>
  <c r="T5953" i="9"/>
  <c r="T5954" i="9"/>
  <c r="T5955" i="9"/>
  <c r="T5956" i="9"/>
  <c r="T5957" i="9"/>
  <c r="T5958" i="9"/>
  <c r="T5959" i="9"/>
  <c r="T5960" i="9"/>
  <c r="T5961" i="9"/>
  <c r="T5962" i="9"/>
  <c r="T5963" i="9"/>
  <c r="T5964" i="9"/>
  <c r="T5965" i="9"/>
  <c r="T5966" i="9"/>
  <c r="T5967" i="9"/>
  <c r="T5968" i="9"/>
  <c r="T5969" i="9"/>
  <c r="T5970" i="9"/>
  <c r="T5971" i="9"/>
  <c r="T5972" i="9"/>
  <c r="T5973" i="9"/>
  <c r="T5974" i="9"/>
  <c r="T5975" i="9"/>
  <c r="T5976" i="9"/>
  <c r="T5977" i="9"/>
  <c r="T5978" i="9"/>
  <c r="T5979" i="9"/>
  <c r="T5980" i="9"/>
  <c r="T5981" i="9"/>
  <c r="T5982" i="9"/>
  <c r="T5983" i="9"/>
  <c r="T5984" i="9"/>
  <c r="T5985" i="9"/>
  <c r="T5986" i="9"/>
  <c r="T5987" i="9"/>
  <c r="T5988" i="9"/>
  <c r="T5989" i="9"/>
  <c r="T5990" i="9"/>
  <c r="T5991" i="9"/>
  <c r="T5992" i="9"/>
  <c r="T5993" i="9"/>
  <c r="T5994" i="9"/>
  <c r="T5995" i="9"/>
  <c r="T5996" i="9"/>
  <c r="T5997" i="9"/>
  <c r="T5998" i="9"/>
  <c r="T5999" i="9"/>
  <c r="T6000" i="9"/>
  <c r="T6001" i="9"/>
  <c r="T6002" i="9"/>
  <c r="T6003" i="9"/>
  <c r="T6004" i="9"/>
  <c r="T6005" i="9"/>
  <c r="T6006" i="9"/>
  <c r="T6007" i="9"/>
  <c r="T6008" i="9"/>
  <c r="T6009" i="9"/>
  <c r="T6010" i="9"/>
  <c r="T6011" i="9"/>
  <c r="T6012" i="9"/>
  <c r="T6013" i="9"/>
  <c r="T6014" i="9"/>
  <c r="T6015" i="9"/>
  <c r="T6016" i="9"/>
  <c r="T6017" i="9"/>
  <c r="T6018" i="9"/>
  <c r="T6019" i="9"/>
  <c r="T6020" i="9"/>
  <c r="T6021" i="9"/>
  <c r="T6022" i="9"/>
  <c r="T6023" i="9"/>
  <c r="T6024" i="9"/>
  <c r="T6025" i="9"/>
  <c r="T6026" i="9"/>
  <c r="T6027" i="9"/>
  <c r="T6028" i="9"/>
  <c r="T6029" i="9"/>
  <c r="T6030" i="9"/>
  <c r="T6031" i="9"/>
  <c r="T6032" i="9"/>
  <c r="T6033" i="9"/>
  <c r="T6034" i="9"/>
  <c r="T6035" i="9"/>
  <c r="T6036" i="9"/>
  <c r="T6037" i="9"/>
  <c r="T6038" i="9"/>
  <c r="T6039" i="9"/>
  <c r="T6040" i="9"/>
  <c r="T6041" i="9"/>
  <c r="T6042" i="9"/>
  <c r="T6043" i="9"/>
  <c r="T6044" i="9"/>
  <c r="T6045" i="9"/>
  <c r="T6046" i="9"/>
  <c r="T6047" i="9"/>
  <c r="T6048" i="9"/>
  <c r="T6049" i="9"/>
  <c r="T6050" i="9"/>
  <c r="T6051" i="9"/>
  <c r="T6052" i="9"/>
  <c r="T6053" i="9"/>
  <c r="T6054" i="9"/>
  <c r="T6055" i="9"/>
  <c r="T6056" i="9"/>
  <c r="T6057" i="9"/>
  <c r="T6058" i="9"/>
  <c r="T6059" i="9"/>
  <c r="T6060" i="9"/>
  <c r="T6061" i="9"/>
  <c r="T6062" i="9"/>
  <c r="T6063" i="9"/>
  <c r="T6064" i="9"/>
  <c r="T6065" i="9"/>
  <c r="T6066" i="9"/>
  <c r="T6067" i="9"/>
  <c r="T6068" i="9"/>
  <c r="T6069" i="9"/>
  <c r="T6070" i="9"/>
  <c r="T6071" i="9"/>
  <c r="T6072" i="9"/>
  <c r="T6073" i="9"/>
  <c r="T6074" i="9"/>
  <c r="T6075" i="9"/>
  <c r="T6076" i="9"/>
  <c r="T6077" i="9"/>
  <c r="T6078" i="9"/>
  <c r="T6079" i="9"/>
  <c r="T6080" i="9"/>
  <c r="T6081" i="9"/>
  <c r="T6082" i="9"/>
  <c r="T6083" i="9"/>
  <c r="T6084" i="9"/>
  <c r="T6085" i="9"/>
  <c r="T6086" i="9"/>
  <c r="T6087" i="9"/>
  <c r="T6088" i="9"/>
  <c r="T6089" i="9"/>
  <c r="T6090" i="9"/>
  <c r="T6091" i="9"/>
  <c r="T6092" i="9"/>
  <c r="T6093" i="9"/>
  <c r="T6094" i="9"/>
  <c r="T6095" i="9"/>
  <c r="T6096" i="9"/>
  <c r="T6097" i="9"/>
  <c r="T6098" i="9"/>
  <c r="T6099" i="9"/>
  <c r="T6100" i="9"/>
  <c r="T6101" i="9"/>
  <c r="T6102" i="9"/>
  <c r="T6103" i="9"/>
  <c r="T6104" i="9"/>
  <c r="T6105" i="9"/>
  <c r="T6106" i="9"/>
  <c r="T6107" i="9"/>
  <c r="T6108" i="9"/>
  <c r="T6109" i="9"/>
  <c r="T6110" i="9"/>
  <c r="T6111" i="9"/>
  <c r="T6112" i="9"/>
  <c r="T6113" i="9"/>
  <c r="T6114" i="9"/>
  <c r="T6115" i="9"/>
  <c r="T6116" i="9"/>
  <c r="T6117" i="9"/>
  <c r="T6118" i="9"/>
  <c r="T6119" i="9"/>
  <c r="T6120" i="9"/>
  <c r="T6121" i="9"/>
  <c r="T6122" i="9"/>
  <c r="T6123" i="9"/>
  <c r="T6124" i="9"/>
  <c r="T6125" i="9"/>
  <c r="T6126" i="9"/>
  <c r="T6127" i="9"/>
  <c r="T6128" i="9"/>
  <c r="T6129" i="9"/>
  <c r="T6130" i="9"/>
  <c r="T6131" i="9"/>
  <c r="T6132" i="9"/>
  <c r="T6133" i="9"/>
  <c r="T6134" i="9"/>
  <c r="T6135" i="9"/>
  <c r="T6136" i="9"/>
  <c r="T6137" i="9"/>
  <c r="T6138" i="9"/>
  <c r="T6139" i="9"/>
  <c r="T6140" i="9"/>
  <c r="T6141" i="9"/>
  <c r="T6142" i="9"/>
  <c r="T6143" i="9"/>
  <c r="T6144" i="9"/>
  <c r="T6145" i="9"/>
  <c r="T6146" i="9"/>
  <c r="T6147" i="9"/>
  <c r="T6148" i="9"/>
  <c r="T6149" i="9"/>
  <c r="T6150" i="9"/>
  <c r="T6151" i="9"/>
  <c r="T6152" i="9"/>
  <c r="T6153" i="9"/>
  <c r="T6154" i="9"/>
  <c r="T6155" i="9"/>
  <c r="T6156" i="9"/>
  <c r="T6157" i="9"/>
  <c r="T6158" i="9"/>
  <c r="T6159" i="9"/>
  <c r="T6160" i="9"/>
  <c r="T6161" i="9"/>
  <c r="T6162" i="9"/>
  <c r="T6163" i="9"/>
  <c r="T6164" i="9"/>
  <c r="T6165" i="9"/>
  <c r="T6166" i="9"/>
  <c r="T6167" i="9"/>
  <c r="T6168" i="9"/>
  <c r="T6169" i="9"/>
  <c r="T6170" i="9"/>
  <c r="T6171" i="9"/>
  <c r="T6172" i="9"/>
  <c r="T6173" i="9"/>
  <c r="T6174" i="9"/>
  <c r="T6175" i="9"/>
  <c r="T6176" i="9"/>
  <c r="T6177" i="9"/>
  <c r="T6178" i="9"/>
  <c r="T6179" i="9"/>
  <c r="T6180" i="9"/>
  <c r="T6181" i="9"/>
  <c r="T6182" i="9"/>
  <c r="T6183" i="9"/>
  <c r="T6184" i="9"/>
  <c r="T6185" i="9"/>
  <c r="T6186" i="9"/>
  <c r="T6187" i="9"/>
  <c r="T6188" i="9"/>
  <c r="T6189" i="9"/>
  <c r="T6190" i="9"/>
  <c r="T6191" i="9"/>
  <c r="T6192" i="9"/>
  <c r="T6193" i="9"/>
  <c r="T6194" i="9"/>
  <c r="T6195" i="9"/>
  <c r="T6196" i="9"/>
  <c r="T6197" i="9"/>
  <c r="T6198" i="9"/>
  <c r="T6199" i="9"/>
  <c r="T6200" i="9"/>
  <c r="T6201" i="9"/>
  <c r="T6202" i="9"/>
  <c r="T6203" i="9"/>
  <c r="T6204" i="9"/>
  <c r="T6205" i="9"/>
  <c r="T6206" i="9"/>
  <c r="T6207" i="9"/>
  <c r="T6208" i="9"/>
  <c r="T6209" i="9"/>
  <c r="T6210" i="9"/>
  <c r="T6211" i="9"/>
  <c r="T6212" i="9"/>
  <c r="T6213" i="9"/>
  <c r="T6214" i="9"/>
  <c r="T6215" i="9"/>
  <c r="T6216" i="9"/>
  <c r="T6217" i="9"/>
  <c r="T6218" i="9"/>
  <c r="T6219" i="9"/>
  <c r="T6220" i="9"/>
  <c r="T6221" i="9"/>
  <c r="T6222" i="9"/>
  <c r="T6223" i="9"/>
  <c r="T6224" i="9"/>
  <c r="T6225" i="9"/>
  <c r="T6226" i="9"/>
  <c r="T6227" i="9"/>
  <c r="T6228" i="9"/>
  <c r="T6229" i="9"/>
  <c r="T6230" i="9"/>
  <c r="T6231" i="9"/>
  <c r="T6232" i="9"/>
  <c r="T6233" i="9"/>
  <c r="T6234" i="9"/>
  <c r="T6235" i="9"/>
  <c r="T6236" i="9"/>
  <c r="T6237" i="9"/>
  <c r="T6238" i="9"/>
  <c r="T6239" i="9"/>
  <c r="T6240" i="9"/>
  <c r="T6241" i="9"/>
  <c r="T6242" i="9"/>
  <c r="T6243" i="9"/>
  <c r="T6244" i="9"/>
  <c r="T6245" i="9"/>
  <c r="T6246" i="9"/>
  <c r="T6247" i="9"/>
  <c r="T6248" i="9"/>
  <c r="T6249" i="9"/>
  <c r="T6250" i="9"/>
  <c r="T6251" i="9"/>
  <c r="T6252" i="9"/>
  <c r="T6253" i="9"/>
  <c r="T6254" i="9"/>
  <c r="T6255" i="9"/>
  <c r="T6256" i="9"/>
  <c r="T6257" i="9"/>
  <c r="T6258" i="9"/>
  <c r="T6259" i="9"/>
  <c r="T6260" i="9"/>
  <c r="T6261" i="9"/>
  <c r="T6262" i="9"/>
  <c r="T6263" i="9"/>
  <c r="T6264" i="9"/>
  <c r="T6265" i="9"/>
  <c r="T6266" i="9"/>
  <c r="T6267" i="9"/>
  <c r="T6268" i="9"/>
  <c r="T6269" i="9"/>
  <c r="T6270" i="9"/>
  <c r="T6271" i="9"/>
  <c r="T6272" i="9"/>
  <c r="T6273" i="9"/>
  <c r="T6274" i="9"/>
  <c r="T6275" i="9"/>
  <c r="T6276" i="9"/>
  <c r="T6277" i="9"/>
  <c r="T6278" i="9"/>
  <c r="T6279" i="9"/>
  <c r="T6280" i="9"/>
  <c r="T6281" i="9"/>
  <c r="T6282" i="9"/>
  <c r="T6283" i="9"/>
  <c r="T6284" i="9"/>
  <c r="T6285" i="9"/>
  <c r="T6286" i="9"/>
  <c r="T6287" i="9"/>
  <c r="T6288" i="9"/>
  <c r="T6289" i="9"/>
  <c r="T6290" i="9"/>
  <c r="T6291" i="9"/>
  <c r="T6292" i="9"/>
  <c r="T6293" i="9"/>
  <c r="T6294" i="9"/>
  <c r="T6295" i="9"/>
  <c r="T6296" i="9"/>
  <c r="T6297" i="9"/>
  <c r="T6298" i="9"/>
  <c r="T6299" i="9"/>
  <c r="T6300" i="9"/>
  <c r="T6301" i="9"/>
  <c r="T6302" i="9"/>
  <c r="T6303" i="9"/>
  <c r="T6304" i="9"/>
  <c r="T6305" i="9"/>
  <c r="T6306" i="9"/>
  <c r="T6307" i="9"/>
  <c r="T6308" i="9"/>
  <c r="T6309" i="9"/>
  <c r="T6310" i="9"/>
  <c r="T6311" i="9"/>
  <c r="T6312" i="9"/>
  <c r="T6313" i="9"/>
  <c r="T6314" i="9"/>
  <c r="T6315" i="9"/>
  <c r="T6316" i="9"/>
  <c r="T6317" i="9"/>
  <c r="T6318" i="9"/>
  <c r="T6319" i="9"/>
  <c r="T6320" i="9"/>
  <c r="T6321" i="9"/>
  <c r="T6322" i="9"/>
  <c r="T6323" i="9"/>
  <c r="T6324" i="9"/>
  <c r="T6325" i="9"/>
  <c r="T6326" i="9"/>
  <c r="T6327" i="9"/>
  <c r="T6328" i="9"/>
  <c r="T6329" i="9"/>
  <c r="T6330" i="9"/>
  <c r="T6331" i="9"/>
  <c r="T6332" i="9"/>
  <c r="T6333" i="9"/>
  <c r="T6334" i="9"/>
  <c r="T6335" i="9"/>
  <c r="T6336" i="9"/>
  <c r="T6337" i="9"/>
  <c r="T6338" i="9"/>
  <c r="T6339" i="9"/>
  <c r="T6340" i="9"/>
  <c r="T6341" i="9"/>
  <c r="T6342" i="9"/>
  <c r="T6343" i="9"/>
  <c r="T6344" i="9"/>
  <c r="T6345" i="9"/>
  <c r="T6346" i="9"/>
  <c r="T6347" i="9"/>
  <c r="T6348" i="9"/>
  <c r="T6349" i="9"/>
  <c r="T6350" i="9"/>
  <c r="T6351" i="9"/>
  <c r="T6352" i="9"/>
  <c r="T6353" i="9"/>
  <c r="T6354" i="9"/>
  <c r="T6355" i="9"/>
  <c r="T6356" i="9"/>
  <c r="T6357" i="9"/>
  <c r="T6358" i="9"/>
  <c r="T6359" i="9"/>
  <c r="T6360" i="9"/>
  <c r="T6361" i="9"/>
  <c r="T6362" i="9"/>
  <c r="T6363" i="9"/>
  <c r="T6364" i="9"/>
  <c r="T6365" i="9"/>
  <c r="T6366" i="9"/>
  <c r="T6367" i="9"/>
  <c r="T6368" i="9"/>
  <c r="T6369" i="9"/>
  <c r="T6370" i="9"/>
  <c r="T6371" i="9"/>
  <c r="T6372" i="9"/>
  <c r="T6373" i="9"/>
  <c r="T6374" i="9"/>
  <c r="T6375" i="9"/>
  <c r="T6376" i="9"/>
  <c r="T6377" i="9"/>
  <c r="T6378" i="9"/>
  <c r="T6379" i="9"/>
  <c r="T6380" i="9"/>
  <c r="T6381" i="9"/>
  <c r="T6382" i="9"/>
  <c r="T6383" i="9"/>
  <c r="T6384" i="9"/>
  <c r="T6385" i="9"/>
  <c r="T6386" i="9"/>
  <c r="T6387" i="9"/>
  <c r="T6388" i="9"/>
  <c r="T6389" i="9"/>
  <c r="T6390" i="9"/>
  <c r="T6391" i="9"/>
  <c r="T6392" i="9"/>
  <c r="T6393" i="9"/>
  <c r="T6394" i="9"/>
  <c r="T6395" i="9"/>
  <c r="T6396" i="9"/>
  <c r="T6397" i="9"/>
  <c r="T6398" i="9"/>
  <c r="T6399" i="9"/>
  <c r="T6400" i="9"/>
  <c r="T6401" i="9"/>
  <c r="T6402" i="9"/>
  <c r="T6403" i="9"/>
  <c r="T6404" i="9"/>
  <c r="T6405" i="9"/>
  <c r="T6406" i="9"/>
  <c r="T6407" i="9"/>
  <c r="T6408" i="9"/>
  <c r="T6409" i="9"/>
  <c r="T6410" i="9"/>
  <c r="T6411" i="9"/>
  <c r="T6412" i="9"/>
  <c r="T6413" i="9"/>
  <c r="T6414" i="9"/>
  <c r="T6415" i="9"/>
  <c r="T6416" i="9"/>
  <c r="T6417" i="9"/>
  <c r="T6418" i="9"/>
  <c r="T6419" i="9"/>
  <c r="T6420" i="9"/>
  <c r="T6421" i="9"/>
  <c r="T6422" i="9"/>
  <c r="T6423" i="9"/>
  <c r="T6424" i="9"/>
  <c r="T6425" i="9"/>
  <c r="T6426" i="9"/>
  <c r="T6427" i="9"/>
  <c r="T6428" i="9"/>
  <c r="T6429" i="9"/>
  <c r="T6430" i="9"/>
  <c r="T6431" i="9"/>
  <c r="T6432" i="9"/>
  <c r="T6433" i="9"/>
  <c r="T6434" i="9"/>
  <c r="T6435" i="9"/>
  <c r="T6436" i="9"/>
  <c r="T6437" i="9"/>
  <c r="T6438" i="9"/>
  <c r="T6439" i="9"/>
  <c r="T6440" i="9"/>
  <c r="T6441" i="9"/>
  <c r="T6442" i="9"/>
  <c r="T6443" i="9"/>
  <c r="T6444" i="9"/>
  <c r="T6445" i="9"/>
  <c r="T6446" i="9"/>
  <c r="T6447" i="9"/>
  <c r="T6448" i="9"/>
  <c r="T6449" i="9"/>
  <c r="T6450" i="9"/>
  <c r="T6451" i="9"/>
  <c r="T6452" i="9"/>
  <c r="T6453" i="9"/>
  <c r="T6454" i="9"/>
  <c r="T6455" i="9"/>
  <c r="T6456" i="9"/>
  <c r="T6457" i="9"/>
  <c r="T6458" i="9"/>
  <c r="T6459" i="9"/>
  <c r="T6460" i="9"/>
  <c r="T6461" i="9"/>
  <c r="T6462" i="9"/>
  <c r="T6463" i="9"/>
  <c r="T6464" i="9"/>
  <c r="T6465" i="9"/>
  <c r="T6466" i="9"/>
  <c r="T6467" i="9"/>
  <c r="T6468" i="9"/>
  <c r="T6469" i="9"/>
  <c r="T6470" i="9"/>
  <c r="T6471" i="9"/>
  <c r="T6472" i="9"/>
  <c r="T6473" i="9"/>
  <c r="T6474" i="9"/>
  <c r="T6475" i="9"/>
  <c r="T6476" i="9"/>
  <c r="T6477" i="9"/>
  <c r="T6478" i="9"/>
  <c r="T6479" i="9"/>
  <c r="T6480" i="9"/>
  <c r="T6481" i="9"/>
  <c r="T6482" i="9"/>
  <c r="T6483" i="9"/>
  <c r="T6484" i="9"/>
  <c r="T6485" i="9"/>
  <c r="T6486" i="9"/>
  <c r="T6487" i="9"/>
  <c r="T6488" i="9"/>
  <c r="T6489" i="9"/>
  <c r="T6490" i="9"/>
  <c r="T6491" i="9"/>
  <c r="T6492" i="9"/>
  <c r="T6493" i="9"/>
  <c r="T6494" i="9"/>
  <c r="T6495" i="9"/>
  <c r="T6496" i="9"/>
  <c r="T6497" i="9"/>
  <c r="T6498" i="9"/>
  <c r="T6499" i="9"/>
  <c r="T6500" i="9"/>
  <c r="T6501" i="9"/>
  <c r="T6502" i="9"/>
  <c r="T6503" i="9"/>
  <c r="T6504" i="9"/>
  <c r="T6505" i="9"/>
  <c r="T6506" i="9"/>
  <c r="T6507" i="9"/>
  <c r="T6508" i="9"/>
  <c r="T6509" i="9"/>
  <c r="T6510" i="9"/>
  <c r="T6511" i="9"/>
  <c r="T6512" i="9"/>
  <c r="T6513" i="9"/>
  <c r="T6514" i="9"/>
  <c r="T6515" i="9"/>
  <c r="T6516" i="9"/>
  <c r="T6517" i="9"/>
  <c r="T6518" i="9"/>
  <c r="T6519" i="9"/>
  <c r="T6520" i="9"/>
  <c r="T6521" i="9"/>
  <c r="T6522" i="9"/>
  <c r="T6523" i="9"/>
  <c r="T6524" i="9"/>
  <c r="T6525" i="9"/>
  <c r="T6526" i="9"/>
  <c r="T6527" i="9"/>
  <c r="T6528" i="9"/>
  <c r="T6529" i="9"/>
  <c r="T6530" i="9"/>
  <c r="T6531" i="9"/>
  <c r="T6532" i="9"/>
  <c r="T6533" i="9"/>
  <c r="T6534" i="9"/>
  <c r="T6535" i="9"/>
  <c r="T6536" i="9"/>
  <c r="T6537" i="9"/>
  <c r="T6538" i="9"/>
  <c r="T6539" i="9"/>
  <c r="T6540" i="9"/>
  <c r="T6541" i="9"/>
  <c r="T6542" i="9"/>
  <c r="T6543" i="9"/>
  <c r="T6544" i="9"/>
  <c r="T6545" i="9"/>
  <c r="T6546" i="9"/>
  <c r="T6547" i="9"/>
  <c r="T6548" i="9"/>
  <c r="T6549" i="9"/>
  <c r="T6550" i="9"/>
  <c r="T6551" i="9"/>
  <c r="T6552" i="9"/>
  <c r="T6553" i="9"/>
  <c r="T6554" i="9"/>
  <c r="T6555" i="9"/>
  <c r="T6556" i="9"/>
  <c r="T6557" i="9"/>
  <c r="T6558" i="9"/>
  <c r="T6559" i="9"/>
  <c r="T6560" i="9"/>
  <c r="T6561" i="9"/>
  <c r="T6562" i="9"/>
  <c r="T6563" i="9"/>
  <c r="T6564" i="9"/>
  <c r="T6565" i="9"/>
  <c r="T6566" i="9"/>
  <c r="T6567" i="9"/>
  <c r="T6568" i="9"/>
  <c r="T6569" i="9"/>
  <c r="T6570" i="9"/>
  <c r="T6571" i="9"/>
  <c r="T6572" i="9"/>
  <c r="T6573" i="9"/>
  <c r="T6574" i="9"/>
  <c r="T6575" i="9"/>
  <c r="T6576" i="9"/>
  <c r="T6577" i="9"/>
  <c r="T6578" i="9"/>
  <c r="T6579" i="9"/>
  <c r="T6580" i="9"/>
  <c r="T6581" i="9"/>
  <c r="T6582" i="9"/>
  <c r="T6583" i="9"/>
  <c r="T6584" i="9"/>
  <c r="T6585" i="9"/>
  <c r="T6586" i="9"/>
  <c r="T6587" i="9"/>
  <c r="T6588" i="9"/>
  <c r="T6589" i="9"/>
  <c r="T6590" i="9"/>
  <c r="T6591" i="9"/>
  <c r="T6592" i="9"/>
  <c r="T6593" i="9"/>
  <c r="T6594" i="9"/>
  <c r="T6595" i="9"/>
  <c r="T6596" i="9"/>
  <c r="T6597" i="9"/>
  <c r="T6598" i="9"/>
  <c r="T6599" i="9"/>
  <c r="T6600" i="9"/>
  <c r="T6601" i="9"/>
  <c r="T6602" i="9"/>
  <c r="T6603" i="9"/>
  <c r="T6604" i="9"/>
  <c r="T6605" i="9"/>
  <c r="T6606" i="9"/>
  <c r="T6607" i="9"/>
  <c r="T6608" i="9"/>
  <c r="T6609" i="9"/>
  <c r="T6610" i="9"/>
  <c r="T6611" i="9"/>
  <c r="T6612" i="9"/>
  <c r="T6613" i="9"/>
  <c r="T6614" i="9"/>
  <c r="T6615" i="9"/>
  <c r="T6616" i="9"/>
  <c r="T6617" i="9"/>
  <c r="T6618" i="9"/>
  <c r="T6619" i="9"/>
  <c r="T6620" i="9"/>
  <c r="T6621" i="9"/>
  <c r="T6622" i="9"/>
  <c r="T6623" i="9"/>
  <c r="T6624" i="9"/>
  <c r="T6625" i="9"/>
  <c r="T6626" i="9"/>
  <c r="T6627" i="9"/>
  <c r="T6628" i="9"/>
  <c r="T6629" i="9"/>
  <c r="T6630" i="9"/>
  <c r="T6631" i="9"/>
  <c r="T6632" i="9"/>
  <c r="T6633" i="9"/>
  <c r="T6634" i="9"/>
  <c r="T6635" i="9"/>
  <c r="T6636" i="9"/>
  <c r="T6637" i="9"/>
  <c r="T6638" i="9"/>
  <c r="T6639" i="9"/>
  <c r="T6640" i="9"/>
  <c r="T6641" i="9"/>
  <c r="T6642" i="9"/>
  <c r="T6643" i="9"/>
  <c r="T6644" i="9"/>
  <c r="T6645" i="9"/>
  <c r="T6646" i="9"/>
  <c r="T6647" i="9"/>
  <c r="T6648" i="9"/>
  <c r="T6649" i="9"/>
  <c r="T6650" i="9"/>
  <c r="T6651" i="9"/>
  <c r="T6652" i="9"/>
  <c r="T6653" i="9"/>
  <c r="T6654" i="9"/>
  <c r="T6655" i="9"/>
  <c r="T6656" i="9"/>
  <c r="T6657" i="9"/>
  <c r="T6658" i="9"/>
  <c r="T6659" i="9"/>
  <c r="T6660" i="9"/>
  <c r="T6661" i="9"/>
  <c r="T6662" i="9"/>
  <c r="T6663" i="9"/>
  <c r="T6664" i="9"/>
  <c r="T6665" i="9"/>
  <c r="T6666" i="9"/>
  <c r="T6667" i="9"/>
  <c r="T6668" i="9"/>
  <c r="T6669" i="9"/>
  <c r="T6670" i="9"/>
  <c r="T6671" i="9"/>
  <c r="T6672" i="9"/>
  <c r="T6673" i="9"/>
  <c r="T6674" i="9"/>
  <c r="T6675" i="9"/>
  <c r="T6676" i="9"/>
  <c r="T6677" i="9"/>
  <c r="T6678" i="9"/>
  <c r="T6679" i="9"/>
  <c r="T6680" i="9"/>
  <c r="T6681" i="9"/>
  <c r="T6682" i="9"/>
  <c r="T6683" i="9"/>
  <c r="T6684" i="9"/>
  <c r="T6685" i="9"/>
  <c r="T6686" i="9"/>
  <c r="T6687" i="9"/>
  <c r="T6688" i="9"/>
  <c r="T6689" i="9"/>
  <c r="T6690" i="9"/>
  <c r="T6691" i="9"/>
  <c r="T6692" i="9"/>
  <c r="T6693" i="9"/>
  <c r="T6694" i="9"/>
  <c r="T6695" i="9"/>
  <c r="T6696" i="9"/>
  <c r="T6697" i="9"/>
  <c r="T6698" i="9"/>
  <c r="T6699" i="9"/>
  <c r="T6700" i="9"/>
  <c r="T6701" i="9"/>
  <c r="T6702" i="9"/>
  <c r="T6703" i="9"/>
  <c r="T6704" i="9"/>
  <c r="T6705" i="9"/>
  <c r="T6706" i="9"/>
  <c r="T6707" i="9"/>
  <c r="T6708" i="9"/>
  <c r="T6709" i="9"/>
  <c r="T6710" i="9"/>
  <c r="T6711" i="9"/>
  <c r="T6712" i="9"/>
  <c r="T6713" i="9"/>
  <c r="T6714" i="9"/>
  <c r="T6715" i="9"/>
  <c r="T6716" i="9"/>
  <c r="T6717" i="9"/>
  <c r="T6718" i="9"/>
  <c r="T6719" i="9"/>
  <c r="T6720" i="9"/>
  <c r="T6721" i="9"/>
  <c r="T6722" i="9"/>
  <c r="T6723" i="9"/>
  <c r="T6724" i="9"/>
  <c r="T6725" i="9"/>
  <c r="T6726" i="9"/>
  <c r="T6727" i="9"/>
  <c r="T6728" i="9"/>
  <c r="T6729" i="9"/>
  <c r="T6730" i="9"/>
  <c r="T6731" i="9"/>
  <c r="T6732" i="9"/>
  <c r="T6733" i="9"/>
  <c r="T6734" i="9"/>
  <c r="T6735" i="9"/>
  <c r="T6736" i="9"/>
  <c r="T6737" i="9"/>
  <c r="T6738" i="9"/>
  <c r="T6739" i="9"/>
  <c r="T6740" i="9"/>
  <c r="T6741" i="9"/>
  <c r="T6742" i="9"/>
  <c r="T6743" i="9"/>
  <c r="T6744" i="9"/>
  <c r="T6745" i="9"/>
  <c r="T6746" i="9"/>
  <c r="T6747" i="9"/>
  <c r="T6748" i="9"/>
  <c r="T6749" i="9"/>
  <c r="T6750" i="9"/>
  <c r="T6751" i="9"/>
  <c r="T6752" i="9"/>
  <c r="T6753" i="9"/>
  <c r="T6754" i="9"/>
  <c r="T6755" i="9"/>
  <c r="T6756" i="9"/>
  <c r="T6757" i="9"/>
  <c r="T6758" i="9"/>
  <c r="T6759" i="9"/>
  <c r="T6760" i="9"/>
  <c r="T6761" i="9"/>
  <c r="T6762" i="9"/>
  <c r="T6763" i="9"/>
  <c r="T6764" i="9"/>
  <c r="T6765" i="9"/>
  <c r="T6766" i="9"/>
  <c r="T6767" i="9"/>
  <c r="T6768" i="9"/>
  <c r="T6769" i="9"/>
  <c r="T6770" i="9"/>
  <c r="T6771" i="9"/>
  <c r="T6772" i="9"/>
  <c r="T6773" i="9"/>
  <c r="T6774" i="9"/>
  <c r="T6775" i="9"/>
  <c r="T6776" i="9"/>
  <c r="T6777" i="9"/>
  <c r="T6778" i="9"/>
  <c r="T6779" i="9"/>
  <c r="T6780" i="9"/>
  <c r="T6781" i="9"/>
  <c r="T6782" i="9"/>
  <c r="T6783" i="9"/>
  <c r="T6784" i="9"/>
  <c r="T6785" i="9"/>
  <c r="T6786" i="9"/>
  <c r="T6787" i="9"/>
  <c r="T6788" i="9"/>
  <c r="T6789" i="9"/>
  <c r="T6790" i="9"/>
  <c r="T6791" i="9"/>
  <c r="T6792" i="9"/>
  <c r="T6793" i="9"/>
  <c r="T6794" i="9"/>
  <c r="T6795" i="9"/>
  <c r="T6796" i="9"/>
  <c r="T6797" i="9"/>
  <c r="T6798" i="9"/>
  <c r="T6799" i="9"/>
  <c r="T6800" i="9"/>
  <c r="T6801" i="9"/>
  <c r="T6802" i="9"/>
  <c r="T6803" i="9"/>
  <c r="T6804" i="9"/>
  <c r="T6805" i="9"/>
  <c r="T6806" i="9"/>
  <c r="T6807" i="9"/>
  <c r="T6808" i="9"/>
  <c r="T6809" i="9"/>
  <c r="T6810" i="9"/>
  <c r="T6811" i="9"/>
  <c r="T6812" i="9"/>
  <c r="T6813" i="9"/>
  <c r="T6814" i="9"/>
  <c r="T6815" i="9"/>
  <c r="T6816" i="9"/>
  <c r="T6817" i="9"/>
  <c r="T6818" i="9"/>
  <c r="T6819" i="9"/>
  <c r="T6820" i="9"/>
  <c r="T6821" i="9"/>
  <c r="T6822" i="9"/>
  <c r="T6823" i="9"/>
  <c r="T6824" i="9"/>
  <c r="T6825" i="9"/>
  <c r="T6826" i="9"/>
  <c r="T6827" i="9"/>
  <c r="T6828" i="9"/>
  <c r="T6829" i="9"/>
  <c r="T6830" i="9"/>
  <c r="T6831" i="9"/>
  <c r="T6832" i="9"/>
  <c r="T6833" i="9"/>
  <c r="T6834" i="9"/>
  <c r="T6835" i="9"/>
  <c r="T6836" i="9"/>
  <c r="T6837" i="9"/>
  <c r="T6838" i="9"/>
  <c r="T6839" i="9"/>
  <c r="T6840" i="9"/>
  <c r="T6841" i="9"/>
  <c r="T6842" i="9"/>
  <c r="T6843" i="9"/>
  <c r="T6844" i="9"/>
  <c r="T6845" i="9"/>
  <c r="T6846" i="9"/>
  <c r="T6847" i="9"/>
  <c r="T6848" i="9"/>
  <c r="T6849" i="9"/>
  <c r="T6850" i="9"/>
  <c r="T6851" i="9"/>
  <c r="T6852" i="9"/>
  <c r="T6853" i="9"/>
  <c r="T6854" i="9"/>
  <c r="T6855" i="9"/>
  <c r="T6856" i="9"/>
  <c r="T6857" i="9"/>
  <c r="T6858" i="9"/>
  <c r="T6859" i="9"/>
  <c r="T6860" i="9"/>
  <c r="T6861" i="9"/>
  <c r="T6862" i="9"/>
  <c r="T6863" i="9"/>
  <c r="T6864" i="9"/>
  <c r="T6865" i="9"/>
  <c r="T6866" i="9"/>
  <c r="T6867" i="9"/>
  <c r="T6868" i="9"/>
  <c r="T6869" i="9"/>
  <c r="T6870" i="9"/>
  <c r="T6871" i="9"/>
  <c r="T6872" i="9"/>
  <c r="T6873" i="9"/>
  <c r="T6874" i="9"/>
  <c r="T6875" i="9"/>
  <c r="T6876" i="9"/>
  <c r="T6877" i="9"/>
  <c r="T6878" i="9"/>
  <c r="T6879" i="9"/>
  <c r="T6880" i="9"/>
  <c r="T6881" i="9"/>
  <c r="T6882" i="9"/>
  <c r="T6883" i="9"/>
  <c r="T6884" i="9"/>
  <c r="T6885" i="9"/>
  <c r="T6886" i="9"/>
  <c r="T6887" i="9"/>
  <c r="T6888" i="9"/>
  <c r="T6889" i="9"/>
  <c r="T6890" i="9"/>
  <c r="T6891" i="9"/>
  <c r="T6892" i="9"/>
  <c r="T6893" i="9"/>
  <c r="T6894" i="9"/>
  <c r="T6895" i="9"/>
  <c r="T6896" i="9"/>
  <c r="T6897" i="9"/>
  <c r="T6898" i="9"/>
  <c r="T6899" i="9"/>
  <c r="T6900" i="9"/>
  <c r="T6901" i="9"/>
  <c r="T6902" i="9"/>
  <c r="T6903" i="9"/>
  <c r="T6904" i="9"/>
  <c r="T6905" i="9"/>
  <c r="T6906" i="9"/>
  <c r="T6907" i="9"/>
  <c r="T6908" i="9"/>
  <c r="T6909" i="9"/>
  <c r="T6910" i="9"/>
  <c r="T6911" i="9"/>
  <c r="T6912" i="9"/>
  <c r="T6913" i="9"/>
  <c r="T6914" i="9"/>
  <c r="T6915" i="9"/>
  <c r="T6916" i="9"/>
  <c r="T6917" i="9"/>
  <c r="T6918" i="9"/>
  <c r="T6919" i="9"/>
  <c r="T6920" i="9"/>
  <c r="T6921" i="9"/>
  <c r="T6922" i="9"/>
  <c r="T6923" i="9"/>
  <c r="T6924" i="9"/>
  <c r="T6925" i="9"/>
  <c r="T6926" i="9"/>
  <c r="T6927" i="9"/>
  <c r="T6928" i="9"/>
  <c r="T6929" i="9"/>
  <c r="T6930" i="9"/>
  <c r="T6931" i="9"/>
  <c r="T6932" i="9"/>
  <c r="T6933" i="9"/>
  <c r="T6934" i="9"/>
  <c r="T6935" i="9"/>
  <c r="T6936" i="9"/>
  <c r="T6937" i="9"/>
  <c r="T6938" i="9"/>
  <c r="T6939" i="9"/>
  <c r="T6940" i="9"/>
  <c r="T6941" i="9"/>
  <c r="T6942" i="9"/>
  <c r="T6943" i="9"/>
  <c r="T6944" i="9"/>
  <c r="T6945" i="9"/>
  <c r="T6946" i="9"/>
  <c r="T6947" i="9"/>
  <c r="T6948" i="9"/>
  <c r="T6949" i="9"/>
  <c r="T6950" i="9"/>
  <c r="T6951" i="9"/>
  <c r="T6952" i="9"/>
  <c r="T6953" i="9"/>
  <c r="T6954" i="9"/>
  <c r="T6955" i="9"/>
  <c r="T6956" i="9"/>
  <c r="T6957" i="9"/>
  <c r="T6958" i="9"/>
  <c r="T6959" i="9"/>
  <c r="T6960" i="9"/>
  <c r="T6961" i="9"/>
  <c r="T6962" i="9"/>
  <c r="T6963" i="9"/>
  <c r="T6964" i="9"/>
  <c r="T6965" i="9"/>
  <c r="T6966" i="9"/>
  <c r="T6967" i="9"/>
  <c r="T6968" i="9"/>
  <c r="T6969" i="9"/>
  <c r="T6970" i="9"/>
  <c r="T6971" i="9"/>
  <c r="T6972" i="9"/>
  <c r="T6973" i="9"/>
  <c r="T6974" i="9"/>
  <c r="T6975" i="9"/>
  <c r="T6976" i="9"/>
  <c r="T6977" i="9"/>
  <c r="T6978" i="9"/>
  <c r="T6979" i="9"/>
  <c r="T6980" i="9"/>
  <c r="T6981" i="9"/>
  <c r="T6982" i="9"/>
  <c r="T6983" i="9"/>
  <c r="T6984" i="9"/>
  <c r="T6985" i="9"/>
  <c r="T6986" i="9"/>
  <c r="T6987" i="9"/>
  <c r="T6988" i="9"/>
  <c r="T6989" i="9"/>
  <c r="T6990" i="9"/>
  <c r="T6991" i="9"/>
  <c r="T6992" i="9"/>
  <c r="T6993" i="9"/>
  <c r="T6994" i="9"/>
  <c r="T6995" i="9"/>
  <c r="T6996" i="9"/>
  <c r="T6997" i="9"/>
  <c r="T6998" i="9"/>
  <c r="T6999" i="9"/>
  <c r="T7000" i="9"/>
  <c r="T7001" i="9"/>
  <c r="T7002" i="9"/>
  <c r="T7003" i="9"/>
  <c r="T7004" i="9"/>
  <c r="T7005" i="9"/>
  <c r="T7006" i="9"/>
  <c r="T7007" i="9"/>
  <c r="T7008" i="9"/>
  <c r="T7009" i="9"/>
  <c r="T7010" i="9"/>
  <c r="T7011" i="9"/>
  <c r="T7012" i="9"/>
  <c r="T7013" i="9"/>
  <c r="T7014" i="9"/>
  <c r="T7015" i="9"/>
  <c r="T7016" i="9"/>
  <c r="T7017" i="9"/>
  <c r="T7018" i="9"/>
  <c r="T7019" i="9"/>
  <c r="T7020" i="9"/>
  <c r="T7021" i="9"/>
  <c r="T7022" i="9"/>
  <c r="T7023" i="9"/>
  <c r="T7024" i="9"/>
  <c r="T7025" i="9"/>
  <c r="T7026" i="9"/>
  <c r="T7027" i="9"/>
  <c r="T7028" i="9"/>
  <c r="T7029" i="9"/>
  <c r="T7030" i="9"/>
  <c r="T7031" i="9"/>
  <c r="T7032" i="9"/>
  <c r="T7033" i="9"/>
  <c r="T7034" i="9"/>
  <c r="T7035" i="9"/>
  <c r="T7036" i="9"/>
  <c r="T7037" i="9"/>
  <c r="T7038" i="9"/>
  <c r="T7039" i="9"/>
  <c r="T7040" i="9"/>
  <c r="T7041" i="9"/>
  <c r="T7042" i="9"/>
  <c r="T7043" i="9"/>
  <c r="T7044" i="9"/>
  <c r="T7045" i="9"/>
  <c r="T7046" i="9"/>
  <c r="T7047" i="9"/>
  <c r="T7048" i="9"/>
  <c r="T7049" i="9"/>
  <c r="T7050" i="9"/>
  <c r="T7051" i="9"/>
  <c r="T7052" i="9"/>
  <c r="T7053" i="9"/>
  <c r="T7054" i="9"/>
  <c r="T7055" i="9"/>
  <c r="T7056" i="9"/>
  <c r="T7057" i="9"/>
  <c r="T7058" i="9"/>
  <c r="T7059" i="9"/>
  <c r="T7060" i="9"/>
  <c r="T7061" i="9"/>
  <c r="T7062" i="9"/>
  <c r="T7063" i="9"/>
  <c r="T7064" i="9"/>
  <c r="T7065" i="9"/>
  <c r="T7066" i="9"/>
  <c r="T7067" i="9"/>
  <c r="T7068" i="9"/>
  <c r="T7069" i="9"/>
  <c r="T7070" i="9"/>
  <c r="T7071" i="9"/>
  <c r="T7072" i="9"/>
  <c r="T7073" i="9"/>
  <c r="T7074" i="9"/>
  <c r="T7075" i="9"/>
  <c r="T7076" i="9"/>
  <c r="T7077" i="9"/>
  <c r="T7078" i="9"/>
  <c r="T7079" i="9"/>
  <c r="T7080" i="9"/>
  <c r="T7081" i="9"/>
  <c r="T7082" i="9"/>
  <c r="T7083" i="9"/>
  <c r="T7084" i="9"/>
  <c r="T7085" i="9"/>
  <c r="T7086" i="9"/>
  <c r="T7087" i="9"/>
  <c r="T7088" i="9"/>
  <c r="T7089" i="9"/>
  <c r="T7090" i="9"/>
  <c r="T7091" i="9"/>
  <c r="T7092" i="9"/>
  <c r="T7093" i="9"/>
  <c r="T7094" i="9"/>
  <c r="T7095" i="9"/>
  <c r="T7096" i="9"/>
  <c r="T7097" i="9"/>
  <c r="T7098" i="9"/>
  <c r="T7099" i="9"/>
  <c r="T7100" i="9"/>
  <c r="T7101" i="9"/>
  <c r="T7102" i="9"/>
  <c r="T7103" i="9"/>
  <c r="T7104" i="9"/>
  <c r="T7105" i="9"/>
  <c r="T7106" i="9"/>
  <c r="T7107" i="9"/>
  <c r="T7108" i="9"/>
  <c r="T7109" i="9"/>
  <c r="T7110" i="9"/>
  <c r="T7111" i="9"/>
  <c r="T7112" i="9"/>
  <c r="T7113" i="9"/>
  <c r="T7114" i="9"/>
  <c r="T7115" i="9"/>
  <c r="T7116" i="9"/>
  <c r="T7117" i="9"/>
  <c r="T7118" i="9"/>
  <c r="T7119" i="9"/>
  <c r="T7120" i="9"/>
  <c r="T7121" i="9"/>
  <c r="T7122" i="9"/>
  <c r="T7123" i="9"/>
  <c r="T7124" i="9"/>
  <c r="T7125" i="9"/>
  <c r="T7126" i="9"/>
  <c r="T7127" i="9"/>
  <c r="T7128" i="9"/>
  <c r="T7129" i="9"/>
  <c r="T7130" i="9"/>
  <c r="T7131" i="9"/>
  <c r="T7132" i="9"/>
  <c r="T7133" i="9"/>
  <c r="T7134" i="9"/>
  <c r="T7135" i="9"/>
  <c r="T7136" i="9"/>
  <c r="T7137" i="9"/>
  <c r="T7138" i="9"/>
  <c r="T7139" i="9"/>
  <c r="T7140" i="9"/>
  <c r="T7141" i="9"/>
  <c r="T7142" i="9"/>
  <c r="T7143" i="9"/>
  <c r="T7144" i="9"/>
  <c r="T7145" i="9"/>
  <c r="T7146" i="9"/>
  <c r="T7147" i="9"/>
  <c r="T7148" i="9"/>
  <c r="T7149" i="9"/>
  <c r="T7150" i="9"/>
  <c r="T7151" i="9"/>
  <c r="T7152" i="9"/>
  <c r="T7153" i="9"/>
  <c r="T7154" i="9"/>
  <c r="T7155" i="9"/>
  <c r="T7156" i="9"/>
  <c r="T7157" i="9"/>
  <c r="T7158" i="9"/>
  <c r="T7159" i="9"/>
  <c r="T7160" i="9"/>
  <c r="T7161" i="9"/>
  <c r="T7162" i="9"/>
  <c r="T7163" i="9"/>
  <c r="T7164" i="9"/>
  <c r="T7165" i="9"/>
  <c r="T7166" i="9"/>
  <c r="T7167" i="9"/>
  <c r="T7168" i="9"/>
  <c r="T7169" i="9"/>
  <c r="T7170" i="9"/>
  <c r="T7171" i="9"/>
  <c r="T7172" i="9"/>
  <c r="T7173" i="9"/>
  <c r="T7174" i="9"/>
  <c r="T7175" i="9"/>
  <c r="T7176" i="9"/>
  <c r="T7177" i="9"/>
  <c r="T7178" i="9"/>
  <c r="T7179" i="9"/>
  <c r="T7180" i="9"/>
  <c r="T7181" i="9"/>
  <c r="T7182" i="9"/>
  <c r="T7183" i="9"/>
  <c r="T7184" i="9"/>
  <c r="T7185" i="9"/>
  <c r="T7186" i="9"/>
  <c r="T7187" i="9"/>
  <c r="T7188" i="9"/>
  <c r="T7189" i="9"/>
  <c r="T7190" i="9"/>
  <c r="T7191" i="9"/>
  <c r="T7192" i="9"/>
  <c r="T7193" i="9"/>
  <c r="T7194" i="9"/>
  <c r="T7195" i="9"/>
  <c r="T7196" i="9"/>
  <c r="T7197" i="9"/>
  <c r="T7198" i="9"/>
  <c r="T7199" i="9"/>
  <c r="T7200" i="9"/>
  <c r="T7201" i="9"/>
  <c r="T7202" i="9"/>
  <c r="T7203" i="9"/>
  <c r="T7204" i="9"/>
  <c r="T7205" i="9"/>
  <c r="T7206" i="9"/>
  <c r="T7207" i="9"/>
  <c r="T7208" i="9"/>
  <c r="T7209" i="9"/>
  <c r="T7210" i="9"/>
  <c r="T7211" i="9"/>
  <c r="T7212" i="9"/>
  <c r="T7213" i="9"/>
  <c r="T7214" i="9"/>
  <c r="T7215" i="9"/>
  <c r="T7216" i="9"/>
  <c r="T7217" i="9"/>
  <c r="T7218" i="9"/>
  <c r="T7219" i="9"/>
  <c r="T7220" i="9"/>
  <c r="T7221" i="9"/>
  <c r="T7222" i="9"/>
  <c r="T7223" i="9"/>
  <c r="T7224" i="9"/>
  <c r="T7225" i="9"/>
  <c r="T7226" i="9"/>
  <c r="T7227" i="9"/>
  <c r="T7228" i="9"/>
  <c r="T7229" i="9"/>
  <c r="T7230" i="9"/>
  <c r="T7231" i="9"/>
  <c r="T7232" i="9"/>
  <c r="T7233" i="9"/>
  <c r="T7234" i="9"/>
  <c r="T7235" i="9"/>
  <c r="T7236" i="9"/>
  <c r="T7237" i="9"/>
  <c r="T7238" i="9"/>
  <c r="T7239" i="9"/>
  <c r="T7240" i="9"/>
  <c r="T7241" i="9"/>
  <c r="T7242" i="9"/>
  <c r="T7243" i="9"/>
  <c r="T7244" i="9"/>
  <c r="T7245" i="9"/>
  <c r="T7246" i="9"/>
  <c r="T7247" i="9"/>
  <c r="T7248" i="9"/>
  <c r="T7249" i="9"/>
  <c r="T7250" i="9"/>
  <c r="T7251" i="9"/>
  <c r="T7252" i="9"/>
  <c r="T7253" i="9"/>
  <c r="T7254" i="9"/>
  <c r="T7255" i="9"/>
  <c r="T7256" i="9"/>
  <c r="T7257" i="9"/>
  <c r="T7258" i="9"/>
  <c r="T7259" i="9"/>
  <c r="T7260" i="9"/>
  <c r="T7261" i="9"/>
  <c r="T7262" i="9"/>
  <c r="T7263" i="9"/>
  <c r="T7264" i="9"/>
  <c r="T7265" i="9"/>
  <c r="T7266" i="9"/>
  <c r="T7267" i="9"/>
  <c r="T7268" i="9"/>
  <c r="T7269" i="9"/>
  <c r="T7270" i="9"/>
  <c r="T7271" i="9"/>
  <c r="T7272" i="9"/>
  <c r="T7273" i="9"/>
  <c r="T7274" i="9"/>
  <c r="T7275" i="9"/>
  <c r="T7276" i="9"/>
  <c r="T7277" i="9"/>
  <c r="T7278" i="9"/>
  <c r="T7279" i="9"/>
  <c r="T7280" i="9"/>
  <c r="T7281" i="9"/>
  <c r="T7282" i="9"/>
  <c r="T7283" i="9"/>
  <c r="T7284" i="9"/>
  <c r="T7285" i="9"/>
  <c r="T7286" i="9"/>
  <c r="T7287" i="9"/>
  <c r="T7288" i="9"/>
  <c r="T7289" i="9"/>
  <c r="T7290" i="9"/>
  <c r="T7291" i="9"/>
  <c r="T7292" i="9"/>
  <c r="T7293" i="9"/>
  <c r="T7294" i="9"/>
  <c r="T7295" i="9"/>
  <c r="T7296" i="9"/>
  <c r="T7297" i="9"/>
  <c r="T7298" i="9"/>
  <c r="T7299" i="9"/>
  <c r="T7300" i="9"/>
  <c r="T7301" i="9"/>
  <c r="T7302" i="9"/>
  <c r="T7303" i="9"/>
  <c r="T7304" i="9"/>
  <c r="T7305" i="9"/>
  <c r="T7306" i="9"/>
  <c r="T7307" i="9"/>
  <c r="T7308" i="9"/>
  <c r="T7309" i="9"/>
  <c r="T7310" i="9"/>
  <c r="T7311" i="9"/>
  <c r="T7312" i="9"/>
  <c r="T7313" i="9"/>
  <c r="T7314" i="9"/>
  <c r="T7315" i="9"/>
  <c r="T7316" i="9"/>
  <c r="T7317" i="9"/>
  <c r="T7318" i="9"/>
  <c r="T7319" i="9"/>
  <c r="T7320" i="9"/>
  <c r="T7321" i="9"/>
  <c r="T7322" i="9"/>
  <c r="T7323" i="9"/>
  <c r="T7324" i="9"/>
  <c r="T7325" i="9"/>
  <c r="T7326" i="9"/>
  <c r="T7327" i="9"/>
  <c r="T7328" i="9"/>
  <c r="T7329" i="9"/>
  <c r="T7330" i="9"/>
  <c r="T7331" i="9"/>
  <c r="T7332" i="9"/>
  <c r="T7333" i="9"/>
  <c r="T7334" i="9"/>
  <c r="T7335" i="9"/>
  <c r="T7336" i="9"/>
  <c r="T7337" i="9"/>
  <c r="T7338" i="9"/>
  <c r="T7339" i="9"/>
  <c r="T7340" i="9"/>
  <c r="T7341" i="9"/>
  <c r="T7342" i="9"/>
  <c r="T7343" i="9"/>
  <c r="T7344" i="9"/>
  <c r="T7345" i="9"/>
  <c r="T7346" i="9"/>
  <c r="T7347" i="9"/>
  <c r="T7348" i="9"/>
  <c r="T7349" i="9"/>
  <c r="T7350" i="9"/>
  <c r="T7351" i="9"/>
  <c r="T7352" i="9"/>
  <c r="T7353" i="9"/>
  <c r="T7354" i="9"/>
  <c r="T7355" i="9"/>
  <c r="T7356" i="9"/>
  <c r="T7357" i="9"/>
  <c r="T7358" i="9"/>
  <c r="T7359" i="9"/>
  <c r="T7360" i="9"/>
  <c r="T7361" i="9"/>
  <c r="T7362" i="9"/>
  <c r="T7363" i="9"/>
  <c r="T7364" i="9"/>
  <c r="T7365" i="9"/>
  <c r="T7366" i="9"/>
  <c r="T7367" i="9"/>
  <c r="T7368" i="9"/>
  <c r="T7369" i="9"/>
  <c r="T7370" i="9"/>
  <c r="T7371" i="9"/>
  <c r="T7372" i="9"/>
  <c r="T7373" i="9"/>
  <c r="T7374" i="9"/>
  <c r="T7375" i="9"/>
  <c r="T7376" i="9"/>
  <c r="T7377" i="9"/>
  <c r="T7378" i="9"/>
  <c r="T7379" i="9"/>
  <c r="T7380" i="9"/>
  <c r="T7381" i="9"/>
  <c r="T7382" i="9"/>
  <c r="T7383" i="9"/>
  <c r="T7384" i="9"/>
  <c r="T7385" i="9"/>
  <c r="T7386" i="9"/>
  <c r="T7387" i="9"/>
  <c r="T7388" i="9"/>
  <c r="T7389" i="9"/>
  <c r="T7390" i="9"/>
  <c r="T7391" i="9"/>
  <c r="T7392" i="9"/>
  <c r="T7393" i="9"/>
  <c r="T7394" i="9"/>
  <c r="T7395" i="9"/>
  <c r="T7396" i="9"/>
  <c r="T7397" i="9"/>
  <c r="T7398" i="9"/>
  <c r="T7399" i="9"/>
  <c r="T7400" i="9"/>
  <c r="T7401" i="9"/>
  <c r="T7402" i="9"/>
  <c r="T7403" i="9"/>
  <c r="T7404" i="9"/>
  <c r="T7405" i="9"/>
  <c r="T7406" i="9"/>
  <c r="T7407" i="9"/>
  <c r="T7408" i="9"/>
  <c r="T7409" i="9"/>
  <c r="T7410" i="9"/>
  <c r="T7411" i="9"/>
  <c r="T7412" i="9"/>
  <c r="T7413" i="9"/>
  <c r="T7414" i="9"/>
  <c r="T7415" i="9"/>
  <c r="T7416" i="9"/>
  <c r="T7417" i="9"/>
  <c r="T7418" i="9"/>
  <c r="T7419" i="9"/>
  <c r="T7420" i="9"/>
  <c r="T7421" i="9"/>
  <c r="T7422" i="9"/>
  <c r="T7423" i="9"/>
  <c r="T7424" i="9"/>
  <c r="T7425" i="9"/>
  <c r="T7426" i="9"/>
  <c r="T7427" i="9"/>
  <c r="T7428" i="9"/>
  <c r="T7429" i="9"/>
  <c r="T7430" i="9"/>
  <c r="T7431" i="9"/>
  <c r="T7432" i="9"/>
  <c r="T7433" i="9"/>
  <c r="T7434" i="9"/>
  <c r="T7435" i="9"/>
  <c r="T7436" i="9"/>
  <c r="T7437" i="9"/>
  <c r="T7438" i="9"/>
  <c r="T7439" i="9"/>
  <c r="T7440" i="9"/>
  <c r="T7441" i="9"/>
  <c r="T7442" i="9"/>
  <c r="T7443" i="9"/>
  <c r="T7444" i="9"/>
  <c r="T7445" i="9"/>
  <c r="T7446" i="9"/>
  <c r="T7447" i="9"/>
  <c r="T7448" i="9"/>
  <c r="T7449" i="9"/>
  <c r="T7450" i="9"/>
  <c r="T7451" i="9"/>
  <c r="T7452" i="9"/>
  <c r="T7453" i="9"/>
  <c r="T7454" i="9"/>
  <c r="T7455" i="9"/>
  <c r="T7456" i="9"/>
  <c r="T7457" i="9"/>
  <c r="T7458" i="9"/>
  <c r="T7459" i="9"/>
  <c r="T7460" i="9"/>
  <c r="T7461" i="9"/>
  <c r="T7462" i="9"/>
  <c r="T7463" i="9"/>
  <c r="T7464" i="9"/>
  <c r="T7465" i="9"/>
  <c r="T7466" i="9"/>
  <c r="T7467" i="9"/>
  <c r="T7468" i="9"/>
  <c r="T7469" i="9"/>
  <c r="T7470" i="9"/>
  <c r="T7471" i="9"/>
  <c r="T7472" i="9"/>
  <c r="T7473" i="9"/>
  <c r="T7474" i="9"/>
  <c r="T7475" i="9"/>
  <c r="T7476" i="9"/>
  <c r="T7477" i="9"/>
  <c r="T7478" i="9"/>
  <c r="T7479" i="9"/>
  <c r="T7480" i="9"/>
  <c r="T7481" i="9"/>
  <c r="T7482" i="9"/>
  <c r="T7483" i="9"/>
  <c r="T7484" i="9"/>
  <c r="T7485" i="9"/>
  <c r="T7486" i="9"/>
  <c r="T7487" i="9"/>
  <c r="T7488" i="9"/>
  <c r="T7489" i="9"/>
  <c r="T7490" i="9"/>
  <c r="T7491" i="9"/>
  <c r="T7492" i="9"/>
  <c r="T7493" i="9"/>
  <c r="T7494" i="9"/>
  <c r="T7495" i="9"/>
  <c r="T7496" i="9"/>
  <c r="T7497" i="9"/>
  <c r="T7498" i="9"/>
  <c r="T7499" i="9"/>
  <c r="T7500" i="9"/>
  <c r="T7501" i="9"/>
  <c r="T7502" i="9"/>
  <c r="T7503" i="9"/>
  <c r="T7504" i="9"/>
  <c r="T7505" i="9"/>
  <c r="T7506" i="9"/>
  <c r="T7507" i="9"/>
  <c r="T7508" i="9"/>
  <c r="T7509" i="9"/>
  <c r="T7510" i="9"/>
  <c r="T7511" i="9"/>
  <c r="T7512" i="9"/>
  <c r="T7513" i="9"/>
  <c r="T7514" i="9"/>
  <c r="T7515" i="9"/>
  <c r="T7516" i="9"/>
  <c r="T7517" i="9"/>
  <c r="T7518" i="9"/>
  <c r="T7519" i="9"/>
  <c r="T7520" i="9"/>
  <c r="T7521" i="9"/>
  <c r="T7522" i="9"/>
  <c r="T7523" i="9"/>
  <c r="T7524" i="9"/>
  <c r="T7525" i="9"/>
  <c r="T7526" i="9"/>
  <c r="T7527" i="9"/>
  <c r="T7528" i="9"/>
  <c r="T7529" i="9"/>
  <c r="T7530" i="9"/>
  <c r="T7531" i="9"/>
  <c r="T7532" i="9"/>
  <c r="T7533" i="9"/>
  <c r="T7534" i="9"/>
  <c r="T7535" i="9"/>
  <c r="T7536" i="9"/>
  <c r="T7537" i="9"/>
  <c r="T7538" i="9"/>
  <c r="T7539" i="9"/>
  <c r="T7540" i="9"/>
  <c r="T7541" i="9"/>
  <c r="T7542" i="9"/>
  <c r="T7543" i="9"/>
  <c r="T7544" i="9"/>
  <c r="T7545" i="9"/>
  <c r="T7546" i="9"/>
  <c r="T7547" i="9"/>
  <c r="T7548" i="9"/>
  <c r="T7549" i="9"/>
  <c r="T7550" i="9"/>
  <c r="T7551" i="9"/>
  <c r="T7552" i="9"/>
  <c r="T7553" i="9"/>
  <c r="T7554" i="9"/>
  <c r="T7555" i="9"/>
  <c r="T7556" i="9"/>
  <c r="T7557" i="9"/>
  <c r="T7558" i="9"/>
  <c r="T7559" i="9"/>
  <c r="T7560" i="9"/>
  <c r="T7561" i="9"/>
  <c r="T7562" i="9"/>
  <c r="T7563" i="9"/>
  <c r="T7564" i="9"/>
  <c r="T7565" i="9"/>
  <c r="T7566" i="9"/>
  <c r="T7567" i="9"/>
  <c r="T7568" i="9"/>
  <c r="T7569" i="9"/>
  <c r="T7570" i="9"/>
  <c r="T7571" i="9"/>
  <c r="T7572" i="9"/>
  <c r="T7573" i="9"/>
  <c r="T7574" i="9"/>
  <c r="T7575" i="9"/>
  <c r="T7576" i="9"/>
  <c r="T7577" i="9"/>
  <c r="T7578" i="9"/>
  <c r="T7579" i="9"/>
  <c r="T7580" i="9"/>
  <c r="T7581" i="9"/>
  <c r="T7582" i="9"/>
  <c r="T7583" i="9"/>
  <c r="T7584" i="9"/>
  <c r="T7585" i="9"/>
  <c r="T7586" i="9"/>
  <c r="T7587" i="9"/>
  <c r="T7588" i="9"/>
  <c r="T7589" i="9"/>
  <c r="T7590" i="9"/>
  <c r="T7591" i="9"/>
  <c r="T7592" i="9"/>
  <c r="T7593" i="9"/>
  <c r="T7594" i="9"/>
  <c r="T7595" i="9"/>
  <c r="T7596" i="9"/>
  <c r="T7597" i="9"/>
  <c r="T7598" i="9"/>
  <c r="T7599" i="9"/>
  <c r="T7600" i="9"/>
  <c r="T7601" i="9"/>
  <c r="T7602" i="9"/>
  <c r="T7603" i="9"/>
  <c r="T7604" i="9"/>
  <c r="T7605" i="9"/>
  <c r="T7606" i="9"/>
  <c r="T7607" i="9"/>
  <c r="T7608" i="9"/>
  <c r="T7609" i="9"/>
  <c r="T7610" i="9"/>
  <c r="T7611" i="9"/>
  <c r="T7612" i="9"/>
  <c r="T7613" i="9"/>
  <c r="T7614" i="9"/>
  <c r="T7615" i="9"/>
  <c r="T7616" i="9"/>
  <c r="T7617" i="9"/>
  <c r="T7618" i="9"/>
  <c r="T7619" i="9"/>
  <c r="T7620" i="9"/>
  <c r="T7621" i="9"/>
  <c r="T7622" i="9"/>
  <c r="T7623" i="9"/>
  <c r="T7624" i="9"/>
  <c r="T7625" i="9"/>
  <c r="T7626" i="9"/>
  <c r="T7627" i="9"/>
  <c r="T7628" i="9"/>
  <c r="T7629" i="9"/>
  <c r="T7630" i="9"/>
  <c r="T7631" i="9"/>
  <c r="T7632" i="9"/>
  <c r="T7633" i="9"/>
  <c r="T7634" i="9"/>
  <c r="T7635" i="9"/>
  <c r="T7636" i="9"/>
  <c r="T7637" i="9"/>
  <c r="T7638" i="9"/>
  <c r="T7639" i="9"/>
  <c r="T7640" i="9"/>
  <c r="T7641" i="9"/>
  <c r="T7642" i="9"/>
  <c r="T7643" i="9"/>
  <c r="T7644" i="9"/>
  <c r="T7645" i="9"/>
  <c r="T7646" i="9"/>
  <c r="T7647" i="9"/>
  <c r="T7648" i="9"/>
  <c r="T7649" i="9"/>
  <c r="T7650" i="9"/>
  <c r="T7651" i="9"/>
  <c r="T7652" i="9"/>
  <c r="T7653" i="9"/>
  <c r="T7654" i="9"/>
  <c r="T7655" i="9"/>
  <c r="T7656" i="9"/>
  <c r="T7657" i="9"/>
  <c r="T7658" i="9"/>
  <c r="T7659" i="9"/>
  <c r="T7660" i="9"/>
  <c r="T7661" i="9"/>
  <c r="T7662" i="9"/>
  <c r="T7663" i="9"/>
  <c r="T7664" i="9"/>
  <c r="T7665" i="9"/>
  <c r="T7666" i="9"/>
  <c r="T7667" i="9"/>
  <c r="T7668" i="9"/>
  <c r="T7669" i="9"/>
  <c r="T7670" i="9"/>
  <c r="T7671" i="9"/>
  <c r="T7672" i="9"/>
  <c r="T7673" i="9"/>
  <c r="T7674" i="9"/>
  <c r="T7675" i="9"/>
  <c r="T7676" i="9"/>
  <c r="T7677" i="9"/>
  <c r="T7678" i="9"/>
  <c r="T7679" i="9"/>
  <c r="T7680" i="9"/>
  <c r="T7681" i="9"/>
  <c r="T7682" i="9"/>
  <c r="T7683" i="9"/>
  <c r="T7684" i="9"/>
  <c r="T7685" i="9"/>
  <c r="T7686" i="9"/>
  <c r="T7687" i="9"/>
  <c r="T7688" i="9"/>
  <c r="T7689" i="9"/>
  <c r="T7690" i="9"/>
  <c r="T7691" i="9"/>
  <c r="T7692" i="9"/>
  <c r="T7693" i="9"/>
  <c r="T7694" i="9"/>
  <c r="T7695" i="9"/>
  <c r="T7696" i="9"/>
  <c r="T7697" i="9"/>
  <c r="T7698" i="9"/>
  <c r="T7699" i="9"/>
  <c r="T7700" i="9"/>
  <c r="T7701" i="9"/>
  <c r="T7702" i="9"/>
  <c r="T7703" i="9"/>
  <c r="T7704" i="9"/>
  <c r="T7705" i="9"/>
  <c r="T7706" i="9"/>
  <c r="T7707" i="9"/>
  <c r="T7708" i="9"/>
  <c r="T7709" i="9"/>
  <c r="T7710" i="9"/>
  <c r="T7711" i="9"/>
  <c r="T7712" i="9"/>
  <c r="T7713" i="9"/>
  <c r="T7714" i="9"/>
  <c r="T7715" i="9"/>
  <c r="T7716" i="9"/>
  <c r="T7717" i="9"/>
  <c r="T7718" i="9"/>
  <c r="T7719" i="9"/>
  <c r="T7720" i="9"/>
  <c r="T7721" i="9"/>
  <c r="T7722" i="9"/>
  <c r="T7723" i="9"/>
  <c r="T7724" i="9"/>
  <c r="T7725" i="9"/>
  <c r="T7726" i="9"/>
  <c r="T7727" i="9"/>
  <c r="T7728" i="9"/>
  <c r="T7729" i="9"/>
  <c r="T7730" i="9"/>
  <c r="T7731" i="9"/>
  <c r="T7732" i="9"/>
  <c r="T7733" i="9"/>
  <c r="T7734" i="9"/>
  <c r="T7735" i="9"/>
  <c r="T7736" i="9"/>
  <c r="T7737" i="9"/>
  <c r="T7738" i="9"/>
  <c r="T7739" i="9"/>
  <c r="T7740" i="9"/>
  <c r="T7741" i="9"/>
  <c r="T7742" i="9"/>
  <c r="T7743" i="9"/>
  <c r="T7744" i="9"/>
  <c r="T7745" i="9"/>
  <c r="T7746" i="9"/>
  <c r="T7747" i="9"/>
  <c r="T7748" i="9"/>
  <c r="T7749" i="9"/>
  <c r="T7750" i="9"/>
  <c r="T7751" i="9"/>
  <c r="T7752" i="9"/>
  <c r="T7753" i="9"/>
  <c r="T7754" i="9"/>
  <c r="T7755" i="9"/>
  <c r="T7756" i="9"/>
  <c r="T7757" i="9"/>
  <c r="T7758" i="9"/>
  <c r="T7759" i="9"/>
  <c r="T7760" i="9"/>
  <c r="T7761" i="9"/>
  <c r="T7762" i="9"/>
  <c r="T7763" i="9"/>
  <c r="T7764" i="9"/>
  <c r="T7765" i="9"/>
  <c r="T7766" i="9"/>
  <c r="T7767" i="9"/>
  <c r="T7768" i="9"/>
  <c r="T7769" i="9"/>
  <c r="T7770" i="9"/>
  <c r="T7771" i="9"/>
  <c r="T7772" i="9"/>
  <c r="T7773" i="9"/>
  <c r="T7774" i="9"/>
  <c r="T7775" i="9"/>
  <c r="T7776" i="9"/>
  <c r="T7777" i="9"/>
  <c r="T7778" i="9"/>
  <c r="T7779" i="9"/>
  <c r="T7780" i="9"/>
  <c r="T7781" i="9"/>
  <c r="T7782" i="9"/>
  <c r="T7783" i="9"/>
  <c r="T7784" i="9"/>
  <c r="T7785" i="9"/>
  <c r="T7786" i="9"/>
  <c r="T7787" i="9"/>
  <c r="T7788" i="9"/>
  <c r="T7789" i="9"/>
  <c r="T7790" i="9"/>
  <c r="T7791" i="9"/>
  <c r="T7792" i="9"/>
  <c r="T7793" i="9"/>
  <c r="T7794" i="9"/>
  <c r="T7795" i="9"/>
  <c r="T7796" i="9"/>
  <c r="T7797" i="9"/>
  <c r="T7798" i="9"/>
  <c r="T7799" i="9"/>
  <c r="T7800" i="9"/>
  <c r="T7801" i="9"/>
  <c r="T7802" i="9"/>
  <c r="T7803" i="9"/>
  <c r="T7804" i="9"/>
  <c r="T7805" i="9"/>
  <c r="T7806" i="9"/>
  <c r="T7807" i="9"/>
  <c r="T7808" i="9"/>
  <c r="T7809" i="9"/>
  <c r="T7810" i="9"/>
  <c r="T7811" i="9"/>
  <c r="T7812" i="9"/>
  <c r="T7813" i="9"/>
  <c r="T7814" i="9"/>
  <c r="T7815" i="9"/>
  <c r="T7816" i="9"/>
  <c r="T7817" i="9"/>
  <c r="T7818" i="9"/>
  <c r="T7819" i="9"/>
  <c r="T7820" i="9"/>
  <c r="T7821" i="9"/>
  <c r="T7822" i="9"/>
  <c r="T7823" i="9"/>
  <c r="T7824" i="9"/>
  <c r="T7825" i="9"/>
  <c r="T7826" i="9"/>
  <c r="T7827" i="9"/>
  <c r="T7828" i="9"/>
  <c r="T7829" i="9"/>
  <c r="T7830" i="9"/>
  <c r="T7831" i="9"/>
  <c r="T7832" i="9"/>
  <c r="T7833" i="9"/>
  <c r="T7834" i="9"/>
  <c r="T7835" i="9"/>
  <c r="T7836" i="9"/>
  <c r="T7837" i="9"/>
  <c r="T7838" i="9"/>
  <c r="T7839" i="9"/>
  <c r="T7840" i="9"/>
  <c r="T7841" i="9"/>
  <c r="T7842" i="9"/>
  <c r="T7843" i="9"/>
  <c r="T7844" i="9"/>
  <c r="T7845" i="9"/>
  <c r="T7846" i="9"/>
  <c r="T7847" i="9"/>
  <c r="T7848" i="9"/>
  <c r="T7849" i="9"/>
  <c r="T7850" i="9"/>
  <c r="T7851" i="9"/>
  <c r="T7852" i="9"/>
  <c r="T7853" i="9"/>
  <c r="T7854" i="9"/>
  <c r="T7855" i="9"/>
  <c r="T7856" i="9"/>
  <c r="T7857" i="9"/>
  <c r="T7858" i="9"/>
  <c r="T7859" i="9"/>
  <c r="T7860" i="9"/>
  <c r="T7861" i="9"/>
  <c r="T7862" i="9"/>
  <c r="T7863" i="9"/>
  <c r="T7864" i="9"/>
  <c r="T7865" i="9"/>
  <c r="T7866" i="9"/>
  <c r="T7867" i="9"/>
  <c r="T7868" i="9"/>
  <c r="T7869" i="9"/>
  <c r="T7870" i="9"/>
  <c r="T7871" i="9"/>
  <c r="T7872" i="9"/>
  <c r="T7873" i="9"/>
  <c r="T7874" i="9"/>
  <c r="T7875" i="9"/>
  <c r="T7876" i="9"/>
  <c r="T7877" i="9"/>
  <c r="T7878" i="9"/>
  <c r="T7879" i="9"/>
  <c r="T7880" i="9"/>
  <c r="T7881" i="9"/>
  <c r="T7882" i="9"/>
  <c r="T7883" i="9"/>
  <c r="T7884" i="9"/>
  <c r="T7885" i="9"/>
  <c r="T7886" i="9"/>
  <c r="T7887" i="9"/>
  <c r="T7888" i="9"/>
  <c r="T7889" i="9"/>
  <c r="T7890" i="9"/>
  <c r="T7891" i="9"/>
  <c r="T7892" i="9"/>
  <c r="T7893" i="9"/>
  <c r="T7894" i="9"/>
  <c r="T7895" i="9"/>
  <c r="T7896" i="9"/>
  <c r="T7897" i="9"/>
  <c r="T7898" i="9"/>
  <c r="T7899" i="9"/>
  <c r="T7900" i="9"/>
  <c r="T7901" i="9"/>
  <c r="T7902" i="9"/>
  <c r="T7903" i="9"/>
  <c r="T7904" i="9"/>
  <c r="T7905" i="9"/>
  <c r="T7906" i="9"/>
  <c r="T7907" i="9"/>
  <c r="T7908" i="9"/>
  <c r="T7909" i="9"/>
  <c r="T7910" i="9"/>
  <c r="T7911" i="9"/>
  <c r="T7912" i="9"/>
  <c r="T7913" i="9"/>
  <c r="T7914" i="9"/>
  <c r="T7915" i="9"/>
  <c r="T7916" i="9"/>
  <c r="T7917" i="9"/>
  <c r="T7918" i="9"/>
  <c r="T7919" i="9"/>
  <c r="T7920" i="9"/>
  <c r="T7921" i="9"/>
  <c r="T7922" i="9"/>
  <c r="T7923" i="9"/>
  <c r="T7924" i="9"/>
  <c r="T7925" i="9"/>
  <c r="T7926" i="9"/>
  <c r="T7927" i="9"/>
  <c r="T7928" i="9"/>
  <c r="T7929" i="9"/>
  <c r="T7930" i="9"/>
  <c r="T7931" i="9"/>
  <c r="T7932" i="9"/>
  <c r="T7933" i="9"/>
  <c r="T7934" i="9"/>
  <c r="T7935" i="9"/>
  <c r="T7936" i="9"/>
  <c r="T7937" i="9"/>
  <c r="T7938" i="9"/>
  <c r="T7939" i="9"/>
  <c r="T7940" i="9"/>
  <c r="T7941" i="9"/>
  <c r="T7942" i="9"/>
  <c r="T7943" i="9"/>
  <c r="T7944" i="9"/>
  <c r="T7945" i="9"/>
  <c r="T7946" i="9"/>
  <c r="T7947" i="9"/>
  <c r="T7948" i="9"/>
  <c r="T7949" i="9"/>
  <c r="T7950" i="9"/>
  <c r="T7951" i="9"/>
  <c r="T7952" i="9"/>
  <c r="T7953" i="9"/>
  <c r="T7954" i="9"/>
  <c r="T7955" i="9"/>
  <c r="T7956" i="9"/>
  <c r="T7957" i="9"/>
  <c r="T7958" i="9"/>
  <c r="T7959" i="9"/>
  <c r="T7960" i="9"/>
  <c r="T7961" i="9"/>
  <c r="T7962" i="9"/>
  <c r="T7963" i="9"/>
  <c r="T7964" i="9"/>
  <c r="T7965" i="9"/>
  <c r="T7966" i="9"/>
  <c r="T7967" i="9"/>
  <c r="T7968" i="9"/>
  <c r="T7969" i="9"/>
  <c r="T7970" i="9"/>
  <c r="T7971" i="9"/>
  <c r="T7972" i="9"/>
  <c r="T7973" i="9"/>
  <c r="T7974" i="9"/>
  <c r="T7975" i="9"/>
  <c r="T7976" i="9"/>
  <c r="T7977" i="9"/>
  <c r="T7978" i="9"/>
  <c r="T7979" i="9"/>
  <c r="T7980" i="9"/>
  <c r="T7981" i="9"/>
  <c r="T7982" i="9"/>
  <c r="T7983" i="9"/>
  <c r="T7984" i="9"/>
  <c r="T7985" i="9"/>
  <c r="T7986" i="9"/>
  <c r="T7987" i="9"/>
  <c r="T7988" i="9"/>
  <c r="T7989" i="9"/>
  <c r="T7990" i="9"/>
  <c r="T7991" i="9"/>
  <c r="T7992" i="9"/>
  <c r="T7993" i="9"/>
  <c r="T7994" i="9"/>
  <c r="T7995" i="9"/>
  <c r="T7996" i="9"/>
  <c r="T7997" i="9"/>
  <c r="T7998" i="9"/>
  <c r="T7999" i="9"/>
  <c r="T8000" i="9"/>
  <c r="T8001" i="9"/>
  <c r="T8002" i="9"/>
  <c r="T8003" i="9"/>
  <c r="T8004" i="9"/>
  <c r="T8005" i="9"/>
  <c r="T8006" i="9"/>
  <c r="T8007" i="9"/>
  <c r="T8008" i="9"/>
  <c r="T8009" i="9"/>
  <c r="T8010" i="9"/>
  <c r="T8011" i="9"/>
  <c r="T8012" i="9"/>
  <c r="T8013" i="9"/>
  <c r="T8014" i="9"/>
  <c r="T8015" i="9"/>
  <c r="T8016" i="9"/>
  <c r="T8017" i="9"/>
  <c r="T8018" i="9"/>
  <c r="T8019" i="9"/>
  <c r="T8020" i="9"/>
  <c r="T8021" i="9"/>
  <c r="T8022" i="9"/>
  <c r="T8023" i="9"/>
  <c r="T8024" i="9"/>
  <c r="T8025" i="9"/>
  <c r="T8026" i="9"/>
  <c r="T8027" i="9"/>
  <c r="T8028" i="9"/>
  <c r="T8029" i="9"/>
  <c r="T8030" i="9"/>
  <c r="T8031" i="9"/>
  <c r="T8032" i="9"/>
  <c r="T8033" i="9"/>
  <c r="T8034" i="9"/>
  <c r="T8035" i="9"/>
  <c r="T8036" i="9"/>
  <c r="T8037" i="9"/>
  <c r="T8038" i="9"/>
  <c r="T8039" i="9"/>
  <c r="T8040" i="9"/>
  <c r="T8041" i="9"/>
  <c r="T8042" i="9"/>
  <c r="T8043" i="9"/>
  <c r="T8044" i="9"/>
  <c r="T8045" i="9"/>
  <c r="T8046" i="9"/>
  <c r="T8047" i="9"/>
  <c r="T8048" i="9"/>
  <c r="T8049" i="9"/>
  <c r="T8050" i="9"/>
  <c r="T8051" i="9"/>
  <c r="T8052" i="9"/>
  <c r="T8053" i="9"/>
  <c r="T8054" i="9"/>
  <c r="T8055" i="9"/>
  <c r="T8056" i="9"/>
  <c r="T8057" i="9"/>
  <c r="T8058" i="9"/>
  <c r="T8059" i="9"/>
  <c r="T8060" i="9"/>
  <c r="T8061" i="9"/>
  <c r="T8062" i="9"/>
  <c r="T8063" i="9"/>
  <c r="T8064" i="9"/>
  <c r="T8065" i="9"/>
  <c r="T8066" i="9"/>
  <c r="T8067" i="9"/>
  <c r="T8068" i="9"/>
  <c r="T8069" i="9"/>
  <c r="T8070" i="9"/>
  <c r="T8071" i="9"/>
  <c r="T8072" i="9"/>
  <c r="T8073" i="9"/>
  <c r="T8074" i="9"/>
  <c r="T8075" i="9"/>
  <c r="T8076" i="9"/>
  <c r="T8077" i="9"/>
  <c r="T8078" i="9"/>
  <c r="T8079" i="9"/>
  <c r="T8080" i="9"/>
  <c r="T8081" i="9"/>
  <c r="T8082" i="9"/>
  <c r="T8083" i="9"/>
  <c r="T8084" i="9"/>
  <c r="T8085" i="9"/>
  <c r="T8086" i="9"/>
  <c r="T8087" i="9"/>
  <c r="T8088" i="9"/>
  <c r="T8089" i="9"/>
  <c r="T8090" i="9"/>
  <c r="T8091" i="9"/>
  <c r="T8092" i="9"/>
  <c r="T8093" i="9"/>
  <c r="T8094" i="9"/>
  <c r="T8095" i="9"/>
  <c r="T8096" i="9"/>
  <c r="T8097" i="9"/>
  <c r="T8098" i="9"/>
  <c r="T8099" i="9"/>
  <c r="T8100" i="9"/>
  <c r="T8101" i="9"/>
  <c r="T8102" i="9"/>
  <c r="T8103" i="9"/>
  <c r="T8104" i="9"/>
  <c r="T8105" i="9"/>
  <c r="T8106" i="9"/>
  <c r="T8107" i="9"/>
  <c r="T8108" i="9"/>
  <c r="T8109" i="9"/>
  <c r="T8110" i="9"/>
  <c r="T8111" i="9"/>
  <c r="T8112" i="9"/>
  <c r="T8113" i="9"/>
  <c r="T8114" i="9"/>
  <c r="T8115" i="9"/>
  <c r="T8116" i="9"/>
  <c r="T8117" i="9"/>
  <c r="T8118" i="9"/>
  <c r="T8119" i="9"/>
  <c r="T8120" i="9"/>
  <c r="T8121" i="9"/>
  <c r="T8122" i="9"/>
  <c r="T8123" i="9"/>
  <c r="T8124" i="9"/>
  <c r="T8125" i="9"/>
  <c r="T8126" i="9"/>
  <c r="T8127" i="9"/>
  <c r="T8128" i="9"/>
  <c r="T8129" i="9"/>
  <c r="T8130" i="9"/>
  <c r="T8131" i="9"/>
  <c r="T8132" i="9"/>
  <c r="T8133" i="9"/>
  <c r="T8134" i="9"/>
  <c r="T8135" i="9"/>
  <c r="T8136" i="9"/>
  <c r="T8137" i="9"/>
  <c r="T8138" i="9"/>
  <c r="T8139" i="9"/>
  <c r="T8140" i="9"/>
  <c r="T8141" i="9"/>
  <c r="T8142" i="9"/>
  <c r="T8143" i="9"/>
  <c r="T8144" i="9"/>
  <c r="T8145" i="9"/>
  <c r="T8146" i="9"/>
  <c r="T8147" i="9"/>
  <c r="T8148" i="9"/>
  <c r="T8149" i="9"/>
  <c r="T8150" i="9"/>
  <c r="T8151" i="9"/>
  <c r="T8152" i="9"/>
  <c r="T8153" i="9"/>
  <c r="T8154" i="9"/>
  <c r="T8155" i="9"/>
  <c r="T8156" i="9"/>
  <c r="T8157" i="9"/>
  <c r="T8158" i="9"/>
  <c r="T8159" i="9"/>
  <c r="T8160" i="9"/>
  <c r="T8161" i="9"/>
  <c r="T8162" i="9"/>
  <c r="T8163" i="9"/>
  <c r="T8164" i="9"/>
  <c r="T8165" i="9"/>
  <c r="T8166" i="9"/>
  <c r="T8167" i="9"/>
  <c r="T8168" i="9"/>
  <c r="T8169" i="9"/>
  <c r="T8170" i="9"/>
  <c r="T8171" i="9"/>
  <c r="T8172" i="9"/>
  <c r="T8173" i="9"/>
  <c r="T8174" i="9"/>
  <c r="T8175" i="9"/>
  <c r="T8176" i="9"/>
  <c r="T8177" i="9"/>
  <c r="T8178" i="9"/>
  <c r="T8179" i="9"/>
  <c r="T8180" i="9"/>
  <c r="T8181" i="9"/>
  <c r="T8182" i="9"/>
  <c r="T8183" i="9"/>
  <c r="T8184" i="9"/>
  <c r="T8185" i="9"/>
  <c r="T8186" i="9"/>
  <c r="T8187" i="9"/>
  <c r="T8188" i="9"/>
  <c r="T8189" i="9"/>
  <c r="T8190" i="9"/>
  <c r="T8191" i="9"/>
  <c r="T8192" i="9"/>
  <c r="T8193" i="9"/>
  <c r="T8194" i="9"/>
  <c r="T8195" i="9"/>
  <c r="T8196" i="9"/>
  <c r="T8197" i="9"/>
  <c r="T8198" i="9"/>
  <c r="T8199" i="9"/>
  <c r="T8200" i="9"/>
  <c r="T8201" i="9"/>
  <c r="T8202" i="9"/>
  <c r="T8203" i="9"/>
  <c r="T8204" i="9"/>
  <c r="T8205" i="9"/>
  <c r="T8206" i="9"/>
  <c r="T8207" i="9"/>
  <c r="T8208" i="9"/>
  <c r="T8209" i="9"/>
  <c r="T8210" i="9"/>
  <c r="T8211" i="9"/>
  <c r="T8212" i="9"/>
  <c r="T8213" i="9"/>
  <c r="T8214" i="9"/>
  <c r="T8215" i="9"/>
  <c r="T8216" i="9"/>
  <c r="T8217" i="9"/>
  <c r="T8218" i="9"/>
  <c r="T8219" i="9"/>
  <c r="T8220" i="9"/>
  <c r="T8221" i="9"/>
  <c r="T8222" i="9"/>
  <c r="T8223" i="9"/>
  <c r="T8224" i="9"/>
  <c r="T8225" i="9"/>
  <c r="T8226" i="9"/>
  <c r="T8227" i="9"/>
  <c r="T8228" i="9"/>
  <c r="T8229" i="9"/>
  <c r="T8230" i="9"/>
  <c r="T8231" i="9"/>
  <c r="T8232" i="9"/>
  <c r="T8233" i="9"/>
  <c r="T8234" i="9"/>
  <c r="T8235" i="9"/>
  <c r="T8236" i="9"/>
  <c r="T8237" i="9"/>
  <c r="T8238" i="9"/>
  <c r="T8239" i="9"/>
  <c r="T8240" i="9"/>
  <c r="T8241" i="9"/>
  <c r="T8242" i="9"/>
  <c r="T8243" i="9"/>
  <c r="T8244" i="9"/>
  <c r="T8245" i="9"/>
  <c r="T8246" i="9"/>
  <c r="T8247" i="9"/>
  <c r="T8248" i="9"/>
  <c r="T8249" i="9"/>
  <c r="T8250" i="9"/>
  <c r="T8251" i="9"/>
  <c r="T8252" i="9"/>
  <c r="T8253" i="9"/>
  <c r="T8254" i="9"/>
  <c r="T8255" i="9"/>
  <c r="T8256" i="9"/>
  <c r="T8257" i="9"/>
  <c r="T8258" i="9"/>
  <c r="T8259" i="9"/>
  <c r="T8260" i="9"/>
  <c r="T8261" i="9"/>
  <c r="T8262" i="9"/>
  <c r="T8263" i="9"/>
  <c r="T8264" i="9"/>
  <c r="T8265" i="9"/>
  <c r="T8266" i="9"/>
  <c r="T8267" i="9"/>
  <c r="T8268" i="9"/>
  <c r="T8269" i="9"/>
  <c r="T8270" i="9"/>
  <c r="T8271" i="9"/>
  <c r="T8272" i="9"/>
  <c r="T8273" i="9"/>
  <c r="T8274" i="9"/>
  <c r="T8275" i="9"/>
  <c r="T8276" i="9"/>
  <c r="T8277" i="9"/>
  <c r="T8278" i="9"/>
  <c r="T8279" i="9"/>
  <c r="T8280" i="9"/>
  <c r="T8281" i="9"/>
  <c r="T8282" i="9"/>
  <c r="T8283" i="9"/>
  <c r="T8284" i="9"/>
  <c r="T8285" i="9"/>
  <c r="T8286" i="9"/>
  <c r="T8287" i="9"/>
  <c r="T8288" i="9"/>
  <c r="T8289" i="9"/>
  <c r="T8290" i="9"/>
  <c r="T8291" i="9"/>
  <c r="T8292" i="9"/>
  <c r="T8293" i="9"/>
  <c r="T8294" i="9"/>
  <c r="T8295" i="9"/>
  <c r="T8296" i="9"/>
  <c r="T8297" i="9"/>
  <c r="T8298" i="9"/>
  <c r="T8299" i="9"/>
  <c r="T8300" i="9"/>
  <c r="T8301" i="9"/>
  <c r="T8302" i="9"/>
  <c r="T8303" i="9"/>
  <c r="T8304" i="9"/>
  <c r="T8305" i="9"/>
  <c r="T8306" i="9"/>
  <c r="T8307" i="9"/>
  <c r="T8308" i="9"/>
  <c r="T8309" i="9"/>
  <c r="T8310" i="9"/>
  <c r="T8311" i="9"/>
  <c r="T8312" i="9"/>
  <c r="T8313" i="9"/>
  <c r="T8314" i="9"/>
  <c r="T8315" i="9"/>
  <c r="T8316" i="9"/>
  <c r="T8317" i="9"/>
  <c r="T8318" i="9"/>
  <c r="T8319" i="9"/>
  <c r="T8320" i="9"/>
  <c r="T8321" i="9"/>
  <c r="T8322" i="9"/>
  <c r="T8323" i="9"/>
  <c r="T8324" i="9"/>
  <c r="T8325" i="9"/>
  <c r="T8326" i="9"/>
  <c r="T8327" i="9"/>
  <c r="T8328" i="9"/>
  <c r="T8329" i="9"/>
  <c r="T8330" i="9"/>
  <c r="T8331" i="9"/>
  <c r="T8332" i="9"/>
  <c r="T8333" i="9"/>
  <c r="T8334" i="9"/>
  <c r="T8335" i="9"/>
  <c r="T8336" i="9"/>
  <c r="T8337" i="9"/>
  <c r="T8338" i="9"/>
  <c r="T8339" i="9"/>
  <c r="T8340" i="9"/>
  <c r="T8341" i="9"/>
  <c r="T8342" i="9"/>
  <c r="T8343" i="9"/>
  <c r="T8344" i="9"/>
  <c r="T8345" i="9"/>
  <c r="T8346" i="9"/>
  <c r="T8347" i="9"/>
  <c r="T8348" i="9"/>
  <c r="T8349" i="9"/>
  <c r="T8350" i="9"/>
  <c r="T8351" i="9"/>
  <c r="T8352" i="9"/>
  <c r="T8353" i="9"/>
  <c r="T8354" i="9"/>
  <c r="T8355" i="9"/>
  <c r="T8356" i="9"/>
  <c r="T8357" i="9"/>
  <c r="T8358" i="9"/>
  <c r="T8359" i="9"/>
  <c r="T8360" i="9"/>
  <c r="T8361" i="9"/>
  <c r="T8362" i="9"/>
  <c r="T8363" i="9"/>
  <c r="T8364" i="9"/>
  <c r="T8365" i="9"/>
  <c r="T8366" i="9"/>
  <c r="T8367" i="9"/>
  <c r="T8368" i="9"/>
  <c r="T8369" i="9"/>
  <c r="T8370" i="9"/>
  <c r="T8371" i="9"/>
  <c r="T8372" i="9"/>
  <c r="T8373" i="9"/>
  <c r="T8374" i="9"/>
  <c r="T8375" i="9"/>
  <c r="T8376" i="9"/>
  <c r="T8377" i="9"/>
  <c r="T8378" i="9"/>
  <c r="T8379" i="9"/>
  <c r="T8380" i="9"/>
  <c r="T8381" i="9"/>
  <c r="T8382" i="9"/>
  <c r="T8383" i="9"/>
  <c r="T8384" i="9"/>
  <c r="T8385" i="9"/>
  <c r="T8386" i="9"/>
  <c r="T8387" i="9"/>
  <c r="T8388" i="9"/>
  <c r="T8389" i="9"/>
  <c r="T8390" i="9"/>
  <c r="T8391" i="9"/>
  <c r="T8392" i="9"/>
  <c r="T8393" i="9"/>
  <c r="T8394" i="9"/>
  <c r="T8395" i="9"/>
  <c r="T8396" i="9"/>
  <c r="T8397" i="9"/>
  <c r="T8398" i="9"/>
  <c r="T8399" i="9"/>
  <c r="T8400" i="9"/>
  <c r="T8401" i="9"/>
  <c r="T8402" i="9"/>
  <c r="T8403" i="9"/>
  <c r="T8404" i="9"/>
  <c r="T8405" i="9"/>
  <c r="T8406" i="9"/>
  <c r="T8407" i="9"/>
  <c r="T8408" i="9"/>
  <c r="T8409" i="9"/>
  <c r="T8410" i="9"/>
  <c r="T8411" i="9"/>
  <c r="T8412" i="9"/>
  <c r="T8413" i="9"/>
  <c r="T8414" i="9"/>
  <c r="T8415" i="9"/>
  <c r="T8416" i="9"/>
  <c r="T8417" i="9"/>
  <c r="T8418" i="9"/>
  <c r="T8419" i="9"/>
  <c r="T8420" i="9"/>
  <c r="T8421" i="9"/>
  <c r="T8422" i="9"/>
  <c r="T8423" i="9"/>
  <c r="T8424" i="9"/>
  <c r="T8425" i="9"/>
  <c r="T8426" i="9"/>
  <c r="T8427" i="9"/>
  <c r="T8428" i="9"/>
  <c r="T8429" i="9"/>
  <c r="T8430" i="9"/>
  <c r="T8431" i="9"/>
  <c r="T8432" i="9"/>
  <c r="T8433" i="9"/>
  <c r="T8434" i="9"/>
  <c r="T8435" i="9"/>
  <c r="T8436" i="9"/>
  <c r="T8437" i="9"/>
  <c r="T8438" i="9"/>
  <c r="T8439" i="9"/>
  <c r="T8440" i="9"/>
  <c r="T8441" i="9"/>
  <c r="T8442" i="9"/>
  <c r="T8443" i="9"/>
  <c r="T8444" i="9"/>
  <c r="T8445" i="9"/>
  <c r="T8446" i="9"/>
  <c r="T8447" i="9"/>
  <c r="T8448" i="9"/>
  <c r="T8449" i="9"/>
  <c r="T8450" i="9"/>
  <c r="T8451" i="9"/>
  <c r="T8452" i="9"/>
  <c r="T8453" i="9"/>
  <c r="T8454" i="9"/>
  <c r="T8455" i="9"/>
  <c r="T8456" i="9"/>
  <c r="T8457" i="9"/>
  <c r="T8458" i="9"/>
  <c r="T8459" i="9"/>
  <c r="T8460" i="9"/>
  <c r="T8461" i="9"/>
  <c r="T8462" i="9"/>
  <c r="T8463" i="9"/>
  <c r="T8464" i="9"/>
  <c r="T8465" i="9"/>
  <c r="T8466" i="9"/>
  <c r="T8467" i="9"/>
  <c r="T8468" i="9"/>
  <c r="T8469" i="9"/>
  <c r="T8470" i="9"/>
  <c r="T8471" i="9"/>
  <c r="T8472" i="9"/>
  <c r="T8473" i="9"/>
  <c r="T8474" i="9"/>
  <c r="T8475" i="9"/>
  <c r="T8476" i="9"/>
  <c r="T8477" i="9"/>
  <c r="T8478" i="9"/>
  <c r="T8479" i="9"/>
  <c r="T8480" i="9"/>
  <c r="T8481" i="9"/>
  <c r="T8482" i="9"/>
  <c r="T8483" i="9"/>
  <c r="T8484" i="9"/>
  <c r="T8485" i="9"/>
  <c r="T8486" i="9"/>
  <c r="T8487" i="9"/>
  <c r="T8488" i="9"/>
  <c r="T8489" i="9"/>
  <c r="T8490" i="9"/>
  <c r="T8491" i="9"/>
  <c r="T8492" i="9"/>
  <c r="T8493" i="9"/>
  <c r="T8494" i="9"/>
  <c r="T8495" i="9"/>
  <c r="T8496" i="9"/>
  <c r="T8497" i="9"/>
  <c r="T8498" i="9"/>
  <c r="T8499" i="9"/>
  <c r="T8500" i="9"/>
  <c r="T8501" i="9"/>
  <c r="T8502" i="9"/>
  <c r="T8503" i="9"/>
  <c r="T8504" i="9"/>
  <c r="T8505" i="9"/>
  <c r="T8506" i="9"/>
  <c r="T8507" i="9"/>
  <c r="T8508" i="9"/>
  <c r="T8509" i="9"/>
  <c r="T8510" i="9"/>
  <c r="T8511" i="9"/>
  <c r="T8512" i="9"/>
  <c r="T8513" i="9"/>
  <c r="T8514" i="9"/>
  <c r="T8515" i="9"/>
  <c r="T8516" i="9"/>
  <c r="T8517" i="9"/>
  <c r="T8518" i="9"/>
  <c r="T8519" i="9"/>
  <c r="T8520" i="9"/>
  <c r="T8521" i="9"/>
  <c r="T8522" i="9"/>
  <c r="T8523" i="9"/>
  <c r="T8524" i="9"/>
  <c r="T8525" i="9"/>
  <c r="T8526" i="9"/>
  <c r="T8527" i="9"/>
  <c r="T8528" i="9"/>
  <c r="T8529" i="9"/>
  <c r="T8530" i="9"/>
  <c r="T8531" i="9"/>
  <c r="T8532" i="9"/>
  <c r="T8533" i="9"/>
  <c r="T8534" i="9"/>
  <c r="T8535" i="9"/>
  <c r="T8536" i="9"/>
  <c r="T8537" i="9"/>
  <c r="T8538" i="9"/>
  <c r="T8539" i="9"/>
  <c r="T8540" i="9"/>
  <c r="T8541" i="9"/>
  <c r="T8542" i="9"/>
  <c r="T8543" i="9"/>
  <c r="T8544" i="9"/>
  <c r="T8545" i="9"/>
  <c r="T8546" i="9"/>
  <c r="T8547" i="9"/>
  <c r="T8548" i="9"/>
  <c r="T8549" i="9"/>
  <c r="T8550" i="9"/>
  <c r="T8551" i="9"/>
  <c r="T8552" i="9"/>
  <c r="T8553" i="9"/>
  <c r="T8554" i="9"/>
  <c r="T8555" i="9"/>
  <c r="T8556" i="9"/>
  <c r="T8557" i="9"/>
  <c r="T8558" i="9"/>
  <c r="T8559" i="9"/>
  <c r="T8560" i="9"/>
  <c r="T8561" i="9"/>
  <c r="T8562" i="9"/>
  <c r="T8563" i="9"/>
  <c r="T8564" i="9"/>
  <c r="T8565" i="9"/>
  <c r="T8566" i="9"/>
  <c r="T8567" i="9"/>
  <c r="T8568" i="9"/>
  <c r="T8569" i="9"/>
  <c r="T8570" i="9"/>
  <c r="T8571" i="9"/>
  <c r="T8572" i="9"/>
  <c r="T8573" i="9"/>
  <c r="T8574" i="9"/>
  <c r="T8575" i="9"/>
  <c r="T8576" i="9"/>
  <c r="T8577" i="9"/>
  <c r="T8578" i="9"/>
  <c r="T8579" i="9"/>
  <c r="T8580" i="9"/>
  <c r="T8581" i="9"/>
  <c r="T8582" i="9"/>
  <c r="T8583" i="9"/>
  <c r="T8584" i="9"/>
  <c r="T8585" i="9"/>
  <c r="T8586" i="9"/>
  <c r="T8587" i="9"/>
  <c r="T8588" i="9"/>
  <c r="T8589" i="9"/>
  <c r="T8590" i="9"/>
  <c r="T8591" i="9"/>
  <c r="T8592" i="9"/>
  <c r="T8593" i="9"/>
  <c r="T8594" i="9"/>
  <c r="T8595" i="9"/>
  <c r="T8596" i="9"/>
  <c r="T8597" i="9"/>
  <c r="T8598" i="9"/>
  <c r="T8599" i="9"/>
  <c r="T8600" i="9"/>
  <c r="T8601" i="9"/>
  <c r="T8602" i="9"/>
  <c r="T8603" i="9"/>
  <c r="T8604" i="9"/>
  <c r="T8605" i="9"/>
  <c r="T8606" i="9"/>
  <c r="T8607" i="9"/>
  <c r="T8608" i="9"/>
  <c r="T8609" i="9"/>
  <c r="T8610" i="9"/>
  <c r="T8611" i="9"/>
  <c r="T8612" i="9"/>
  <c r="T8613" i="9"/>
  <c r="T8614" i="9"/>
  <c r="T8615" i="9"/>
  <c r="T8616" i="9"/>
  <c r="T8617" i="9"/>
  <c r="T8618" i="9"/>
  <c r="T8619" i="9"/>
  <c r="T8620" i="9"/>
  <c r="T8621" i="9"/>
  <c r="T8622" i="9"/>
  <c r="T8623" i="9"/>
  <c r="T8624" i="9"/>
  <c r="T8625" i="9"/>
  <c r="T8626" i="9"/>
  <c r="T8627" i="9"/>
  <c r="T8628" i="9"/>
  <c r="T8629" i="9"/>
  <c r="T8630" i="9"/>
  <c r="T8631" i="9"/>
  <c r="T8632" i="9"/>
  <c r="T8633" i="9"/>
  <c r="T8634" i="9"/>
  <c r="T8635" i="9"/>
  <c r="T8636" i="9"/>
  <c r="T8637" i="9"/>
  <c r="T8638" i="9"/>
  <c r="T8639" i="9"/>
  <c r="T8640" i="9"/>
  <c r="T8641" i="9"/>
  <c r="T8642" i="9"/>
  <c r="T8643" i="9"/>
  <c r="T8644" i="9"/>
  <c r="T8645" i="9"/>
  <c r="T8646" i="9"/>
  <c r="T8647" i="9"/>
  <c r="T8648" i="9"/>
  <c r="T8649" i="9"/>
  <c r="T8650" i="9"/>
  <c r="T8651" i="9"/>
  <c r="T8652" i="9"/>
  <c r="T8653" i="9"/>
  <c r="T8654" i="9"/>
  <c r="T8655" i="9"/>
  <c r="T8656" i="9"/>
  <c r="T8657" i="9"/>
  <c r="T8658" i="9"/>
  <c r="T8659" i="9"/>
  <c r="T8660" i="9"/>
  <c r="T8661" i="9"/>
  <c r="T8662" i="9"/>
  <c r="T8663" i="9"/>
  <c r="T8664" i="9"/>
  <c r="T8665" i="9"/>
  <c r="T8666" i="9"/>
  <c r="T8667" i="9"/>
  <c r="T8668" i="9"/>
  <c r="T8669" i="9"/>
  <c r="T8670" i="9"/>
  <c r="T8671" i="9"/>
  <c r="T8672" i="9"/>
  <c r="T8673" i="9"/>
  <c r="T8674" i="9"/>
  <c r="T8675" i="9"/>
  <c r="T8676" i="9"/>
  <c r="T8677" i="9"/>
  <c r="T8678" i="9"/>
  <c r="T8679" i="9"/>
  <c r="T8680" i="9"/>
  <c r="T8681" i="9"/>
  <c r="T8682" i="9"/>
  <c r="T8683" i="9"/>
  <c r="T8684" i="9"/>
  <c r="T8685" i="9"/>
  <c r="T8686" i="9"/>
  <c r="T8687" i="9"/>
  <c r="T8688" i="9"/>
  <c r="T8689" i="9"/>
  <c r="T8690" i="9"/>
  <c r="T8691" i="9"/>
  <c r="T8692" i="9"/>
  <c r="T8693" i="9"/>
  <c r="T8694" i="9"/>
  <c r="T8695" i="9"/>
  <c r="T8696" i="9"/>
  <c r="T8697" i="9"/>
  <c r="T8698" i="9"/>
  <c r="T8699" i="9"/>
  <c r="T8700" i="9"/>
  <c r="T8701" i="9"/>
  <c r="T8702" i="9"/>
  <c r="T8703" i="9"/>
  <c r="T8704" i="9"/>
  <c r="T8705" i="9"/>
  <c r="T8706" i="9"/>
  <c r="T8707" i="9"/>
  <c r="T8708" i="9"/>
  <c r="T8709" i="9"/>
  <c r="T8710" i="9"/>
  <c r="T8711" i="9"/>
  <c r="T8712" i="9"/>
  <c r="T8713" i="9"/>
  <c r="T8714" i="9"/>
  <c r="T8715" i="9"/>
  <c r="T8716" i="9"/>
  <c r="T8717" i="9"/>
  <c r="T8718" i="9"/>
  <c r="T8719" i="9"/>
  <c r="T8720" i="9"/>
  <c r="T8721" i="9"/>
  <c r="T8722" i="9"/>
  <c r="T8723" i="9"/>
  <c r="T8724" i="9"/>
  <c r="T8725" i="9"/>
  <c r="T8726" i="9"/>
  <c r="T8727" i="9"/>
  <c r="T8728" i="9"/>
  <c r="T8729" i="9"/>
  <c r="T8730" i="9"/>
  <c r="T8731" i="9"/>
  <c r="T8732" i="9"/>
  <c r="T8733" i="9"/>
  <c r="T8734" i="9"/>
  <c r="T8735" i="9"/>
  <c r="T8736" i="9"/>
  <c r="T8737" i="9"/>
  <c r="T8738" i="9"/>
  <c r="T8739" i="9"/>
  <c r="T8740" i="9"/>
  <c r="T8741" i="9"/>
  <c r="T8742" i="9"/>
  <c r="T8743" i="9"/>
  <c r="T8744" i="9"/>
  <c r="T8745" i="9"/>
  <c r="T8746" i="9"/>
  <c r="T8747" i="9"/>
  <c r="T8748" i="9"/>
  <c r="T8749" i="9"/>
  <c r="T8750" i="9"/>
  <c r="T8751" i="9"/>
  <c r="T8752" i="9"/>
  <c r="T8753" i="9"/>
  <c r="T8754" i="9"/>
  <c r="T8755" i="9"/>
  <c r="T8756" i="9"/>
  <c r="T8757" i="9"/>
  <c r="T8758" i="9"/>
  <c r="T8759" i="9"/>
  <c r="T8760" i="9"/>
  <c r="T8761" i="9"/>
  <c r="T8762" i="9"/>
  <c r="T8763" i="9"/>
  <c r="T8764" i="9"/>
  <c r="T8765" i="9"/>
  <c r="T8766" i="9"/>
  <c r="T8767" i="9"/>
  <c r="T8768" i="9"/>
  <c r="T8769" i="9"/>
  <c r="T8770" i="9"/>
  <c r="T8771" i="9"/>
  <c r="T8772" i="9"/>
  <c r="T8773" i="9"/>
  <c r="T8774" i="9"/>
  <c r="T8775" i="9"/>
  <c r="T8776" i="9"/>
  <c r="T8777" i="9"/>
  <c r="T8778" i="9"/>
  <c r="T8779" i="9"/>
  <c r="T8780" i="9"/>
  <c r="T8781" i="9"/>
  <c r="T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8" i="9"/>
  <c r="Q149" i="9"/>
  <c r="Q150" i="9"/>
  <c r="Q151" i="9"/>
  <c r="Q152" i="9"/>
  <c r="Q153" i="9"/>
  <c r="Q154"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Q213" i="9"/>
  <c r="Q214" i="9"/>
  <c r="Q215" i="9"/>
  <c r="Q216" i="9"/>
  <c r="Q217" i="9"/>
  <c r="Q218" i="9"/>
  <c r="Q219" i="9"/>
  <c r="Q220" i="9"/>
  <c r="Q221" i="9"/>
  <c r="Q222" i="9"/>
  <c r="Q223" i="9"/>
  <c r="Q224" i="9"/>
  <c r="Q225" i="9"/>
  <c r="Q226" i="9"/>
  <c r="Q227" i="9"/>
  <c r="Q228" i="9"/>
  <c r="Q229" i="9"/>
  <c r="Q230" i="9"/>
  <c r="Q231" i="9"/>
  <c r="Q232" i="9"/>
  <c r="Q233" i="9"/>
  <c r="Q234" i="9"/>
  <c r="Q235" i="9"/>
  <c r="Q236" i="9"/>
  <c r="Q237" i="9"/>
  <c r="Q238" i="9"/>
  <c r="Q239" i="9"/>
  <c r="Q240" i="9"/>
  <c r="Q241" i="9"/>
  <c r="Q242" i="9"/>
  <c r="Q243" i="9"/>
  <c r="Q244" i="9"/>
  <c r="Q245" i="9"/>
  <c r="Q246" i="9"/>
  <c r="Q247" i="9"/>
  <c r="Q248" i="9"/>
  <c r="Q249" i="9"/>
  <c r="Q250" i="9"/>
  <c r="Q251" i="9"/>
  <c r="Q252" i="9"/>
  <c r="Q253" i="9"/>
  <c r="Q254" i="9"/>
  <c r="Q255" i="9"/>
  <c r="Q256" i="9"/>
  <c r="Q257" i="9"/>
  <c r="Q258" i="9"/>
  <c r="Q259" i="9"/>
  <c r="Q260" i="9"/>
  <c r="Q261" i="9"/>
  <c r="Q262" i="9"/>
  <c r="Q263" i="9"/>
  <c r="Q264" i="9"/>
  <c r="Q265" i="9"/>
  <c r="Q266" i="9"/>
  <c r="Q267" i="9"/>
  <c r="Q268" i="9"/>
  <c r="Q269" i="9"/>
  <c r="Q270" i="9"/>
  <c r="Q271" i="9"/>
  <c r="Q272" i="9"/>
  <c r="Q273" i="9"/>
  <c r="Q274" i="9"/>
  <c r="Q275" i="9"/>
  <c r="Q276" i="9"/>
  <c r="Q277" i="9"/>
  <c r="Q278" i="9"/>
  <c r="Q279" i="9"/>
  <c r="Q280" i="9"/>
  <c r="Q281" i="9"/>
  <c r="Q282" i="9"/>
  <c r="Q283" i="9"/>
  <c r="Q284" i="9"/>
  <c r="Q285" i="9"/>
  <c r="Q286" i="9"/>
  <c r="Q287" i="9"/>
  <c r="Q288" i="9"/>
  <c r="Q289" i="9"/>
  <c r="Q290" i="9"/>
  <c r="Q291" i="9"/>
  <c r="Q292" i="9"/>
  <c r="Q293" i="9"/>
  <c r="Q294" i="9"/>
  <c r="Q295" i="9"/>
  <c r="Q296" i="9"/>
  <c r="Q297" i="9"/>
  <c r="Q298" i="9"/>
  <c r="Q299" i="9"/>
  <c r="Q300" i="9"/>
  <c r="Q301" i="9"/>
  <c r="Q302" i="9"/>
  <c r="Q303" i="9"/>
  <c r="Q304" i="9"/>
  <c r="Q305" i="9"/>
  <c r="Q306" i="9"/>
  <c r="Q307" i="9"/>
  <c r="Q308" i="9"/>
  <c r="Q309" i="9"/>
  <c r="Q310" i="9"/>
  <c r="Q311" i="9"/>
  <c r="Q312" i="9"/>
  <c r="Q313" i="9"/>
  <c r="Q314" i="9"/>
  <c r="Q315" i="9"/>
  <c r="Q316" i="9"/>
  <c r="Q317" i="9"/>
  <c r="Q318" i="9"/>
  <c r="Q319" i="9"/>
  <c r="Q320" i="9"/>
  <c r="Q321" i="9"/>
  <c r="Q322" i="9"/>
  <c r="Q323" i="9"/>
  <c r="Q324" i="9"/>
  <c r="Q325" i="9"/>
  <c r="Q326" i="9"/>
  <c r="Q327" i="9"/>
  <c r="Q328" i="9"/>
  <c r="Q329" i="9"/>
  <c r="Q330" i="9"/>
  <c r="Q331" i="9"/>
  <c r="Q332" i="9"/>
  <c r="Q333" i="9"/>
  <c r="Q334" i="9"/>
  <c r="Q335" i="9"/>
  <c r="Q336" i="9"/>
  <c r="Q337" i="9"/>
  <c r="Q338" i="9"/>
  <c r="Q339" i="9"/>
  <c r="Q340" i="9"/>
  <c r="Q341" i="9"/>
  <c r="Q342" i="9"/>
  <c r="Q343" i="9"/>
  <c r="Q344" i="9"/>
  <c r="Q345" i="9"/>
  <c r="Q346" i="9"/>
  <c r="Q347" i="9"/>
  <c r="Q348" i="9"/>
  <c r="Q349" i="9"/>
  <c r="Q350" i="9"/>
  <c r="Q351" i="9"/>
  <c r="Q352" i="9"/>
  <c r="Q353" i="9"/>
  <c r="Q354" i="9"/>
  <c r="Q355" i="9"/>
  <c r="Q356" i="9"/>
  <c r="Q357" i="9"/>
  <c r="Q358" i="9"/>
  <c r="Q359" i="9"/>
  <c r="Q360" i="9"/>
  <c r="Q361" i="9"/>
  <c r="Q362" i="9"/>
  <c r="Q363" i="9"/>
  <c r="Q364" i="9"/>
  <c r="Q365" i="9"/>
  <c r="Q366" i="9"/>
  <c r="Q367" i="9"/>
  <c r="Q368" i="9"/>
  <c r="Q369" i="9"/>
  <c r="Q370" i="9"/>
  <c r="Q371" i="9"/>
  <c r="Q372" i="9"/>
  <c r="Q373" i="9"/>
  <c r="Q374" i="9"/>
  <c r="Q375" i="9"/>
  <c r="Q376" i="9"/>
  <c r="Q377" i="9"/>
  <c r="Q378" i="9"/>
  <c r="Q379" i="9"/>
  <c r="Q380" i="9"/>
  <c r="Q381" i="9"/>
  <c r="Q382" i="9"/>
  <c r="Q383" i="9"/>
  <c r="Q384" i="9"/>
  <c r="Q385" i="9"/>
  <c r="Q386" i="9"/>
  <c r="Q387" i="9"/>
  <c r="Q388" i="9"/>
  <c r="Q389" i="9"/>
  <c r="Q390" i="9"/>
  <c r="Q391" i="9"/>
  <c r="Q392" i="9"/>
  <c r="Q393" i="9"/>
  <c r="Q394" i="9"/>
  <c r="Q395" i="9"/>
  <c r="Q396" i="9"/>
  <c r="Q397" i="9"/>
  <c r="Q398" i="9"/>
  <c r="Q399" i="9"/>
  <c r="Q400" i="9"/>
  <c r="Q401" i="9"/>
  <c r="Q402" i="9"/>
  <c r="Q403" i="9"/>
  <c r="Q404" i="9"/>
  <c r="Q405" i="9"/>
  <c r="Q406" i="9"/>
  <c r="Q407" i="9"/>
  <c r="Q408" i="9"/>
  <c r="Q409" i="9"/>
  <c r="Q410" i="9"/>
  <c r="Q411" i="9"/>
  <c r="Q412" i="9"/>
  <c r="Q413" i="9"/>
  <c r="Q414" i="9"/>
  <c r="Q415" i="9"/>
  <c r="Q416" i="9"/>
  <c r="Q417" i="9"/>
  <c r="Q418" i="9"/>
  <c r="Q419" i="9"/>
  <c r="Q420" i="9"/>
  <c r="Q421" i="9"/>
  <c r="Q422" i="9"/>
  <c r="Q423" i="9"/>
  <c r="Q424" i="9"/>
  <c r="Q425" i="9"/>
  <c r="Q426" i="9"/>
  <c r="Q427" i="9"/>
  <c r="Q428" i="9"/>
  <c r="Q429" i="9"/>
  <c r="Q430" i="9"/>
  <c r="Q431" i="9"/>
  <c r="Q432" i="9"/>
  <c r="Q433" i="9"/>
  <c r="Q434" i="9"/>
  <c r="Q435" i="9"/>
  <c r="Q436" i="9"/>
  <c r="Q437" i="9"/>
  <c r="Q438" i="9"/>
  <c r="Q439" i="9"/>
  <c r="Q440" i="9"/>
  <c r="Q441" i="9"/>
  <c r="Q442" i="9"/>
  <c r="Q443" i="9"/>
  <c r="Q444" i="9"/>
  <c r="Q445" i="9"/>
  <c r="Q446" i="9"/>
  <c r="Q447" i="9"/>
  <c r="Q448" i="9"/>
  <c r="Q449" i="9"/>
  <c r="Q450" i="9"/>
  <c r="Q451" i="9"/>
  <c r="Q452" i="9"/>
  <c r="Q453" i="9"/>
  <c r="Q454" i="9"/>
  <c r="Q455" i="9"/>
  <c r="Q456" i="9"/>
  <c r="Q457" i="9"/>
  <c r="Q458" i="9"/>
  <c r="Q459" i="9"/>
  <c r="Q460" i="9"/>
  <c r="Q461" i="9"/>
  <c r="Q462" i="9"/>
  <c r="Q463" i="9"/>
  <c r="Q464" i="9"/>
  <c r="Q465" i="9"/>
  <c r="Q466" i="9"/>
  <c r="Q467" i="9"/>
  <c r="Q468" i="9"/>
  <c r="Q469" i="9"/>
  <c r="Q470" i="9"/>
  <c r="Q471" i="9"/>
  <c r="Q472" i="9"/>
  <c r="Q473" i="9"/>
  <c r="Q474" i="9"/>
  <c r="Q475" i="9"/>
  <c r="Q476" i="9"/>
  <c r="Q477" i="9"/>
  <c r="Q478" i="9"/>
  <c r="Q479" i="9"/>
  <c r="Q480" i="9"/>
  <c r="Q481" i="9"/>
  <c r="Q482" i="9"/>
  <c r="Q483" i="9"/>
  <c r="Q484" i="9"/>
  <c r="Q485" i="9"/>
  <c r="Q486" i="9"/>
  <c r="Q487" i="9"/>
  <c r="Q488" i="9"/>
  <c r="Q489" i="9"/>
  <c r="Q490" i="9"/>
  <c r="Q491" i="9"/>
  <c r="Q492" i="9"/>
  <c r="Q493" i="9"/>
  <c r="Q494" i="9"/>
  <c r="Q495" i="9"/>
  <c r="Q496" i="9"/>
  <c r="Q497" i="9"/>
  <c r="Q498" i="9"/>
  <c r="Q499" i="9"/>
  <c r="Q500" i="9"/>
  <c r="Q501" i="9"/>
  <c r="Q502" i="9"/>
  <c r="Q503" i="9"/>
  <c r="Q504" i="9"/>
  <c r="Q505" i="9"/>
  <c r="Q506" i="9"/>
  <c r="Q507" i="9"/>
  <c r="Q508" i="9"/>
  <c r="Q509" i="9"/>
  <c r="Q510" i="9"/>
  <c r="Q511" i="9"/>
  <c r="Q512" i="9"/>
  <c r="Q513" i="9"/>
  <c r="Q514" i="9"/>
  <c r="Q515" i="9"/>
  <c r="Q516" i="9"/>
  <c r="Q517" i="9"/>
  <c r="Q518" i="9"/>
  <c r="Q519" i="9"/>
  <c r="Q520" i="9"/>
  <c r="Q521" i="9"/>
  <c r="Q522" i="9"/>
  <c r="Q523" i="9"/>
  <c r="Q524" i="9"/>
  <c r="Q525" i="9"/>
  <c r="Q526" i="9"/>
  <c r="Q527" i="9"/>
  <c r="Q528" i="9"/>
  <c r="Q529" i="9"/>
  <c r="Q530" i="9"/>
  <c r="Q531" i="9"/>
  <c r="Q532" i="9"/>
  <c r="Q533" i="9"/>
  <c r="Q534" i="9"/>
  <c r="Q535" i="9"/>
  <c r="Q536" i="9"/>
  <c r="Q537" i="9"/>
  <c r="Q538" i="9"/>
  <c r="Q539" i="9"/>
  <c r="Q540" i="9"/>
  <c r="Q541" i="9"/>
  <c r="Q542" i="9"/>
  <c r="Q543" i="9"/>
  <c r="Q544" i="9"/>
  <c r="Q545" i="9"/>
  <c r="Q546" i="9"/>
  <c r="Q547" i="9"/>
  <c r="Q548" i="9"/>
  <c r="Q549" i="9"/>
  <c r="Q550" i="9"/>
  <c r="Q551" i="9"/>
  <c r="Q552" i="9"/>
  <c r="Q553" i="9"/>
  <c r="Q554" i="9"/>
  <c r="Q555" i="9"/>
  <c r="Q556" i="9"/>
  <c r="Q557" i="9"/>
  <c r="Q558" i="9"/>
  <c r="Q559" i="9"/>
  <c r="Q560" i="9"/>
  <c r="Q561" i="9"/>
  <c r="Q562" i="9"/>
  <c r="Q563" i="9"/>
  <c r="Q564" i="9"/>
  <c r="Q565" i="9"/>
  <c r="Q566" i="9"/>
  <c r="Q567" i="9"/>
  <c r="Q568" i="9"/>
  <c r="Q569" i="9"/>
  <c r="Q570" i="9"/>
  <c r="Q571" i="9"/>
  <c r="Q572" i="9"/>
  <c r="Q573" i="9"/>
  <c r="Q574" i="9"/>
  <c r="Q575" i="9"/>
  <c r="Q576" i="9"/>
  <c r="Q577" i="9"/>
  <c r="Q578" i="9"/>
  <c r="Q579" i="9"/>
  <c r="Q580" i="9"/>
  <c r="Q581" i="9"/>
  <c r="Q582" i="9"/>
  <c r="Q583" i="9"/>
  <c r="Q584" i="9"/>
  <c r="Q585" i="9"/>
  <c r="Q586" i="9"/>
  <c r="Q587" i="9"/>
  <c r="Q588" i="9"/>
  <c r="Q589" i="9"/>
  <c r="Q590" i="9"/>
  <c r="Q591" i="9"/>
  <c r="Q592" i="9"/>
  <c r="Q593" i="9"/>
  <c r="Q594" i="9"/>
  <c r="Q595" i="9"/>
  <c r="Q596" i="9"/>
  <c r="Q597" i="9"/>
  <c r="Q598" i="9"/>
  <c r="Q599" i="9"/>
  <c r="Q600" i="9"/>
  <c r="Q601" i="9"/>
  <c r="Q602" i="9"/>
  <c r="Q603" i="9"/>
  <c r="Q604" i="9"/>
  <c r="Q605" i="9"/>
  <c r="Q606" i="9"/>
  <c r="Q607" i="9"/>
  <c r="Q608" i="9"/>
  <c r="Q609" i="9"/>
  <c r="Q610" i="9"/>
  <c r="Q611" i="9"/>
  <c r="Q612" i="9"/>
  <c r="Q613" i="9"/>
  <c r="Q614" i="9"/>
  <c r="Q615" i="9"/>
  <c r="Q616" i="9"/>
  <c r="Q617" i="9"/>
  <c r="Q618" i="9"/>
  <c r="Q619" i="9"/>
  <c r="Q620" i="9"/>
  <c r="Q621" i="9"/>
  <c r="Q622" i="9"/>
  <c r="Q623" i="9"/>
  <c r="Q624" i="9"/>
  <c r="Q625" i="9"/>
  <c r="Q626" i="9"/>
  <c r="Q627" i="9"/>
  <c r="Q628" i="9"/>
  <c r="Q629" i="9"/>
  <c r="Q630" i="9"/>
  <c r="Q631" i="9"/>
  <c r="Q632" i="9"/>
  <c r="Q633" i="9"/>
  <c r="Q634" i="9"/>
  <c r="Q635" i="9"/>
  <c r="Q636" i="9"/>
  <c r="Q637" i="9"/>
  <c r="Q638" i="9"/>
  <c r="Q639" i="9"/>
  <c r="Q640" i="9"/>
  <c r="Q641" i="9"/>
  <c r="Q642" i="9"/>
  <c r="Q643" i="9"/>
  <c r="Q644" i="9"/>
  <c r="Q645" i="9"/>
  <c r="Q646" i="9"/>
  <c r="Q647" i="9"/>
  <c r="Q648" i="9"/>
  <c r="Q649" i="9"/>
  <c r="Q650" i="9"/>
  <c r="Q651" i="9"/>
  <c r="Q652" i="9"/>
  <c r="Q653" i="9"/>
  <c r="Q654" i="9"/>
  <c r="Q655" i="9"/>
  <c r="Q656" i="9"/>
  <c r="Q657" i="9"/>
  <c r="Q658" i="9"/>
  <c r="Q659" i="9"/>
  <c r="Q660" i="9"/>
  <c r="Q661" i="9"/>
  <c r="Q662" i="9"/>
  <c r="Q663" i="9"/>
  <c r="Q664" i="9"/>
  <c r="Q665" i="9"/>
  <c r="Q666" i="9"/>
  <c r="Q667" i="9"/>
  <c r="Q668" i="9"/>
  <c r="Q669" i="9"/>
  <c r="Q670" i="9"/>
  <c r="Q671" i="9"/>
  <c r="Q672" i="9"/>
  <c r="Q673" i="9"/>
  <c r="Q674" i="9"/>
  <c r="Q675" i="9"/>
  <c r="Q676" i="9"/>
  <c r="Q677" i="9"/>
  <c r="Q678" i="9"/>
  <c r="Q679" i="9"/>
  <c r="Q680" i="9"/>
  <c r="Q681" i="9"/>
  <c r="Q682" i="9"/>
  <c r="Q683" i="9"/>
  <c r="Q684" i="9"/>
  <c r="Q685" i="9"/>
  <c r="Q686" i="9"/>
  <c r="Q687" i="9"/>
  <c r="Q688" i="9"/>
  <c r="Q689" i="9"/>
  <c r="Q690" i="9"/>
  <c r="Q691" i="9"/>
  <c r="Q692" i="9"/>
  <c r="Q693" i="9"/>
  <c r="Q694" i="9"/>
  <c r="Q695" i="9"/>
  <c r="Q696" i="9"/>
  <c r="Q697" i="9"/>
  <c r="Q698" i="9"/>
  <c r="Q699" i="9"/>
  <c r="Q700" i="9"/>
  <c r="Q701" i="9"/>
  <c r="Q702" i="9"/>
  <c r="Q703" i="9"/>
  <c r="Q704" i="9"/>
  <c r="Q705" i="9"/>
  <c r="Q706" i="9"/>
  <c r="Q707" i="9"/>
  <c r="Q708" i="9"/>
  <c r="Q709" i="9"/>
  <c r="Q710" i="9"/>
  <c r="Q711" i="9"/>
  <c r="Q712" i="9"/>
  <c r="Q713" i="9"/>
  <c r="Q714" i="9"/>
  <c r="Q715" i="9"/>
  <c r="Q716" i="9"/>
  <c r="Q717" i="9"/>
  <c r="Q718" i="9"/>
  <c r="Q719" i="9"/>
  <c r="Q720" i="9"/>
  <c r="Q721" i="9"/>
  <c r="Q722" i="9"/>
  <c r="Q723" i="9"/>
  <c r="Q724" i="9"/>
  <c r="Q725" i="9"/>
  <c r="Q726" i="9"/>
  <c r="Q727" i="9"/>
  <c r="Q728" i="9"/>
  <c r="Q729" i="9"/>
  <c r="Q730" i="9"/>
  <c r="Q731" i="9"/>
  <c r="Q732" i="9"/>
  <c r="Q733" i="9"/>
  <c r="Q734" i="9"/>
  <c r="Q735" i="9"/>
  <c r="Q736" i="9"/>
  <c r="Q737" i="9"/>
  <c r="Q738" i="9"/>
  <c r="Q739" i="9"/>
  <c r="Q740" i="9"/>
  <c r="Q741" i="9"/>
  <c r="Q742" i="9"/>
  <c r="Q743" i="9"/>
  <c r="Q744" i="9"/>
  <c r="Q745" i="9"/>
  <c r="Q746" i="9"/>
  <c r="Q747" i="9"/>
  <c r="Q748" i="9"/>
  <c r="Q749" i="9"/>
  <c r="Q750" i="9"/>
  <c r="Q751" i="9"/>
  <c r="Q752" i="9"/>
  <c r="Q753" i="9"/>
  <c r="Q754" i="9"/>
  <c r="Q755" i="9"/>
  <c r="Q756" i="9"/>
  <c r="Q757" i="9"/>
  <c r="Q758" i="9"/>
  <c r="Q759" i="9"/>
  <c r="Q760" i="9"/>
  <c r="Q761" i="9"/>
  <c r="Q762" i="9"/>
  <c r="Q763" i="9"/>
  <c r="Q764" i="9"/>
  <c r="Q765" i="9"/>
  <c r="Q766" i="9"/>
  <c r="Q767" i="9"/>
  <c r="Q768" i="9"/>
  <c r="Q769" i="9"/>
  <c r="Q770" i="9"/>
  <c r="Q771" i="9"/>
  <c r="Q772" i="9"/>
  <c r="Q773" i="9"/>
  <c r="Q774" i="9"/>
  <c r="Q775" i="9"/>
  <c r="Q776" i="9"/>
  <c r="Q777" i="9"/>
  <c r="Q778" i="9"/>
  <c r="Q779" i="9"/>
  <c r="Q780" i="9"/>
  <c r="Q781" i="9"/>
  <c r="Q782" i="9"/>
  <c r="Q783" i="9"/>
  <c r="Q784" i="9"/>
  <c r="Q785" i="9"/>
  <c r="Q786" i="9"/>
  <c r="Q787" i="9"/>
  <c r="Q788" i="9"/>
  <c r="Q789" i="9"/>
  <c r="Q790" i="9"/>
  <c r="Q791" i="9"/>
  <c r="Q792" i="9"/>
  <c r="Q793" i="9"/>
  <c r="Q794" i="9"/>
  <c r="Q795" i="9"/>
  <c r="Q796" i="9"/>
  <c r="Q797" i="9"/>
  <c r="Q798" i="9"/>
  <c r="Q799" i="9"/>
  <c r="Q800" i="9"/>
  <c r="Q801" i="9"/>
  <c r="Q802" i="9"/>
  <c r="Q803" i="9"/>
  <c r="Q804" i="9"/>
  <c r="Q805" i="9"/>
  <c r="Q806" i="9"/>
  <c r="Q807" i="9"/>
  <c r="Q808" i="9"/>
  <c r="Q809" i="9"/>
  <c r="Q810" i="9"/>
  <c r="Q811" i="9"/>
  <c r="Q812" i="9"/>
  <c r="Q813" i="9"/>
  <c r="Q814" i="9"/>
  <c r="Q815" i="9"/>
  <c r="Q816" i="9"/>
  <c r="Q817" i="9"/>
  <c r="Q818" i="9"/>
  <c r="Q819" i="9"/>
  <c r="Q820" i="9"/>
  <c r="Q821" i="9"/>
  <c r="Q822" i="9"/>
  <c r="Q823" i="9"/>
  <c r="Q824" i="9"/>
  <c r="Q825" i="9"/>
  <c r="Q826" i="9"/>
  <c r="Q827" i="9"/>
  <c r="Q828" i="9"/>
  <c r="Q829" i="9"/>
  <c r="Q830" i="9"/>
  <c r="Q831" i="9"/>
  <c r="Q832" i="9"/>
  <c r="Q833" i="9"/>
  <c r="Q834" i="9"/>
  <c r="Q835" i="9"/>
  <c r="Q836" i="9"/>
  <c r="Q837" i="9"/>
  <c r="Q838" i="9"/>
  <c r="Q839" i="9"/>
  <c r="Q840" i="9"/>
  <c r="Q841" i="9"/>
  <c r="Q842" i="9"/>
  <c r="Q843" i="9"/>
  <c r="Q844" i="9"/>
  <c r="Q845" i="9"/>
  <c r="Q846" i="9"/>
  <c r="Q847" i="9"/>
  <c r="Q848" i="9"/>
  <c r="Q849" i="9"/>
  <c r="Q850" i="9"/>
  <c r="Q851" i="9"/>
  <c r="Q852" i="9"/>
  <c r="Q853" i="9"/>
  <c r="Q854" i="9"/>
  <c r="Q855" i="9"/>
  <c r="Q856" i="9"/>
  <c r="Q857" i="9"/>
  <c r="Q858" i="9"/>
  <c r="Q859" i="9"/>
  <c r="Q860" i="9"/>
  <c r="Q861" i="9"/>
  <c r="Q862" i="9"/>
  <c r="Q863" i="9"/>
  <c r="Q864" i="9"/>
  <c r="Q865" i="9"/>
  <c r="Q866" i="9"/>
  <c r="Q867" i="9"/>
  <c r="Q868" i="9"/>
  <c r="Q869" i="9"/>
  <c r="Q870" i="9"/>
  <c r="Q871" i="9"/>
  <c r="Q872" i="9"/>
  <c r="Q873" i="9"/>
  <c r="Q874" i="9"/>
  <c r="Q875" i="9"/>
  <c r="Q876" i="9"/>
  <c r="Q877" i="9"/>
  <c r="Q878" i="9"/>
  <c r="Q879" i="9"/>
  <c r="Q880" i="9"/>
  <c r="Q881" i="9"/>
  <c r="Q882" i="9"/>
  <c r="Q883" i="9"/>
  <c r="Q884" i="9"/>
  <c r="Q885" i="9"/>
  <c r="Q886" i="9"/>
  <c r="Q887" i="9"/>
  <c r="Q888" i="9"/>
  <c r="Q889" i="9"/>
  <c r="Q890" i="9"/>
  <c r="Q891" i="9"/>
  <c r="Q892" i="9"/>
  <c r="Q893" i="9"/>
  <c r="Q894" i="9"/>
  <c r="Q895" i="9"/>
  <c r="Q896" i="9"/>
  <c r="Q897" i="9"/>
  <c r="Q898" i="9"/>
  <c r="Q899" i="9"/>
  <c r="Q900" i="9"/>
  <c r="Q901" i="9"/>
  <c r="Q902" i="9"/>
  <c r="Q903" i="9"/>
  <c r="Q904" i="9"/>
  <c r="Q905" i="9"/>
  <c r="Q906" i="9"/>
  <c r="Q907" i="9"/>
  <c r="Q908" i="9"/>
  <c r="Q909" i="9"/>
  <c r="Q910" i="9"/>
  <c r="Q911" i="9"/>
  <c r="Q912" i="9"/>
  <c r="Q913" i="9"/>
  <c r="Q914" i="9"/>
  <c r="Q915" i="9"/>
  <c r="Q916" i="9"/>
  <c r="Q917" i="9"/>
  <c r="Q918" i="9"/>
  <c r="Q919" i="9"/>
  <c r="Q920" i="9"/>
  <c r="Q921" i="9"/>
  <c r="Q922" i="9"/>
  <c r="Q923" i="9"/>
  <c r="Q924" i="9"/>
  <c r="Q925" i="9"/>
  <c r="Q926" i="9"/>
  <c r="Q927" i="9"/>
  <c r="Q928" i="9"/>
  <c r="Q929" i="9"/>
  <c r="Q930" i="9"/>
  <c r="Q931" i="9"/>
  <c r="Q932" i="9"/>
  <c r="Q933" i="9"/>
  <c r="Q934" i="9"/>
  <c r="Q935" i="9"/>
  <c r="Q936" i="9"/>
  <c r="Q937" i="9"/>
  <c r="Q938" i="9"/>
  <c r="Q939" i="9"/>
  <c r="Q940" i="9"/>
  <c r="Q941" i="9"/>
  <c r="Q942" i="9"/>
  <c r="Q943" i="9"/>
  <c r="Q944" i="9"/>
  <c r="Q945" i="9"/>
  <c r="Q946" i="9"/>
  <c r="Q947" i="9"/>
  <c r="Q948" i="9"/>
  <c r="Q949" i="9"/>
  <c r="Q950" i="9"/>
  <c r="Q951" i="9"/>
  <c r="Q952" i="9"/>
  <c r="Q953" i="9"/>
  <c r="Q954" i="9"/>
  <c r="Q955" i="9"/>
  <c r="Q956" i="9"/>
  <c r="Q957" i="9"/>
  <c r="Q958" i="9"/>
  <c r="Q959" i="9"/>
  <c r="Q960" i="9"/>
  <c r="Q961" i="9"/>
  <c r="Q962" i="9"/>
  <c r="Q963" i="9"/>
  <c r="Q964" i="9"/>
  <c r="Q965" i="9"/>
  <c r="Q966" i="9"/>
  <c r="Q967" i="9"/>
  <c r="Q968" i="9"/>
  <c r="Q969" i="9"/>
  <c r="Q970" i="9"/>
  <c r="Q971" i="9"/>
  <c r="Q972" i="9"/>
  <c r="Q973" i="9"/>
  <c r="Q974" i="9"/>
  <c r="Q975" i="9"/>
  <c r="Q976" i="9"/>
  <c r="Q977" i="9"/>
  <c r="Q978" i="9"/>
  <c r="Q979" i="9"/>
  <c r="Q980" i="9"/>
  <c r="Q981" i="9"/>
  <c r="Q982" i="9"/>
  <c r="Q983" i="9"/>
  <c r="Q984" i="9"/>
  <c r="Q985" i="9"/>
  <c r="Q986" i="9"/>
  <c r="Q987" i="9"/>
  <c r="Q988" i="9"/>
  <c r="Q989" i="9"/>
  <c r="Q990" i="9"/>
  <c r="Q991" i="9"/>
  <c r="Q992" i="9"/>
  <c r="Q993" i="9"/>
  <c r="Q994" i="9"/>
  <c r="Q995" i="9"/>
  <c r="Q996" i="9"/>
  <c r="Q997" i="9"/>
  <c r="Q998" i="9"/>
  <c r="Q999" i="9"/>
  <c r="Q1000" i="9"/>
  <c r="Q1001" i="9"/>
  <c r="Q1002" i="9"/>
  <c r="Q1003" i="9"/>
  <c r="Q1004" i="9"/>
  <c r="Q1005" i="9"/>
  <c r="Q1006" i="9"/>
  <c r="Q1007" i="9"/>
  <c r="Q1008" i="9"/>
  <c r="Q1009" i="9"/>
  <c r="Q1010" i="9"/>
  <c r="Q1011" i="9"/>
  <c r="Q1012" i="9"/>
  <c r="Q1013" i="9"/>
  <c r="Q1014" i="9"/>
  <c r="Q1015" i="9"/>
  <c r="Q1016" i="9"/>
  <c r="Q1017" i="9"/>
  <c r="Q1018" i="9"/>
  <c r="Q1019" i="9"/>
  <c r="Q1020" i="9"/>
  <c r="Q1021" i="9"/>
  <c r="Q1022" i="9"/>
  <c r="Q1023" i="9"/>
  <c r="Q1024" i="9"/>
  <c r="Q1025" i="9"/>
  <c r="Q1026" i="9"/>
  <c r="Q1027" i="9"/>
  <c r="Q1028" i="9"/>
  <c r="Q1029" i="9"/>
  <c r="Q1030" i="9"/>
  <c r="Q1031" i="9"/>
  <c r="Q1032" i="9"/>
  <c r="Q1033" i="9"/>
  <c r="Q1034" i="9"/>
  <c r="Q1035" i="9"/>
  <c r="Q1036" i="9"/>
  <c r="Q1037" i="9"/>
  <c r="Q1038" i="9"/>
  <c r="Q1039" i="9"/>
  <c r="Q1040" i="9"/>
  <c r="Q1041" i="9"/>
  <c r="Q1042" i="9"/>
  <c r="Q1043" i="9"/>
  <c r="Q1044" i="9"/>
  <c r="Q1045" i="9"/>
  <c r="Q1046" i="9"/>
  <c r="Q1047" i="9"/>
  <c r="Q1048" i="9"/>
  <c r="Q1049" i="9"/>
  <c r="Q1050" i="9"/>
  <c r="Q1051" i="9"/>
  <c r="Q1052" i="9"/>
  <c r="Q1053" i="9"/>
  <c r="Q1054" i="9"/>
  <c r="Q1055" i="9"/>
  <c r="Q1056" i="9"/>
  <c r="Q1057" i="9"/>
  <c r="Q1058" i="9"/>
  <c r="Q1059" i="9"/>
  <c r="Q1060" i="9"/>
  <c r="Q1061" i="9"/>
  <c r="Q1062" i="9"/>
  <c r="Q1063" i="9"/>
  <c r="Q1064" i="9"/>
  <c r="Q1065" i="9"/>
  <c r="Q1066" i="9"/>
  <c r="Q1067" i="9"/>
  <c r="Q1068" i="9"/>
  <c r="Q1069" i="9"/>
  <c r="Q1070" i="9"/>
  <c r="Q1071" i="9"/>
  <c r="Q1072" i="9"/>
  <c r="Q1073" i="9"/>
  <c r="Q1074" i="9"/>
  <c r="Q1075" i="9"/>
  <c r="Q1076" i="9"/>
  <c r="Q1077" i="9"/>
  <c r="Q1078" i="9"/>
  <c r="Q1079" i="9"/>
  <c r="Q1080" i="9"/>
  <c r="Q1081" i="9"/>
  <c r="Q1082" i="9"/>
  <c r="Q1083" i="9"/>
  <c r="Q1084" i="9"/>
  <c r="Q1085" i="9"/>
  <c r="Q1086" i="9"/>
  <c r="Q1087" i="9"/>
  <c r="Q1088" i="9"/>
  <c r="Q1089" i="9"/>
  <c r="Q1090" i="9"/>
  <c r="Q1091" i="9"/>
  <c r="Q1092" i="9"/>
  <c r="Q1093" i="9"/>
  <c r="Q1094" i="9"/>
  <c r="Q1095" i="9"/>
  <c r="Q1096" i="9"/>
  <c r="Q1097" i="9"/>
  <c r="Q1098" i="9"/>
  <c r="Q1099" i="9"/>
  <c r="Q1100" i="9"/>
  <c r="Q1101" i="9"/>
  <c r="Q1102" i="9"/>
  <c r="Q1103" i="9"/>
  <c r="Q1104" i="9"/>
  <c r="Q1105" i="9"/>
  <c r="Q1106" i="9"/>
  <c r="Q1107" i="9"/>
  <c r="Q1108" i="9"/>
  <c r="Q1109" i="9"/>
  <c r="Q1110" i="9"/>
  <c r="Q1111" i="9"/>
  <c r="Q1112" i="9"/>
  <c r="Q1113" i="9"/>
  <c r="Q1114" i="9"/>
  <c r="Q1115" i="9"/>
  <c r="Q1116" i="9"/>
  <c r="Q1117" i="9"/>
  <c r="Q1118" i="9"/>
  <c r="Q1119" i="9"/>
  <c r="Q1120" i="9"/>
  <c r="Q1121" i="9"/>
  <c r="Q1122" i="9"/>
  <c r="Q1123" i="9"/>
  <c r="Q1124" i="9"/>
  <c r="Q1125" i="9"/>
  <c r="Q1126" i="9"/>
  <c r="Q1127" i="9"/>
  <c r="Q1128" i="9"/>
  <c r="Q1129" i="9"/>
  <c r="Q1130" i="9"/>
  <c r="Q1131" i="9"/>
  <c r="Q1132" i="9"/>
  <c r="Q1133" i="9"/>
  <c r="Q1134" i="9"/>
  <c r="Q1135" i="9"/>
  <c r="Q1136" i="9"/>
  <c r="Q1137" i="9"/>
  <c r="Q1138" i="9"/>
  <c r="Q1139" i="9"/>
  <c r="Q1140" i="9"/>
  <c r="Q1141" i="9"/>
  <c r="Q1142" i="9"/>
  <c r="Q1143" i="9"/>
  <c r="Q1144" i="9"/>
  <c r="Q1145" i="9"/>
  <c r="Q1146" i="9"/>
  <c r="Q1147" i="9"/>
  <c r="Q1148" i="9"/>
  <c r="Q1149" i="9"/>
  <c r="Q1150" i="9"/>
  <c r="Q1151" i="9"/>
  <c r="Q1152" i="9"/>
  <c r="Q1153" i="9"/>
  <c r="Q1154" i="9"/>
  <c r="Q1155" i="9"/>
  <c r="Q1156" i="9"/>
  <c r="Q1157" i="9"/>
  <c r="Q1158" i="9"/>
  <c r="Q1159" i="9"/>
  <c r="Q1160" i="9"/>
  <c r="Q1161" i="9"/>
  <c r="Q1162" i="9"/>
  <c r="Q1163" i="9"/>
  <c r="Q1164" i="9"/>
  <c r="Q1165" i="9"/>
  <c r="Q1166" i="9"/>
  <c r="Q1167" i="9"/>
  <c r="Q1168" i="9"/>
  <c r="Q1169" i="9"/>
  <c r="Q1170" i="9"/>
  <c r="Q1171" i="9"/>
  <c r="Q1172" i="9"/>
  <c r="Q1173" i="9"/>
  <c r="Q1174" i="9"/>
  <c r="Q1175" i="9"/>
  <c r="Q1176" i="9"/>
  <c r="Q1177" i="9"/>
  <c r="Q1178" i="9"/>
  <c r="Q1179" i="9"/>
  <c r="Q1180" i="9"/>
  <c r="Q1181" i="9"/>
  <c r="Q1182" i="9"/>
  <c r="Q1183" i="9"/>
  <c r="Q1184" i="9"/>
  <c r="Q1185" i="9"/>
  <c r="Q1186" i="9"/>
  <c r="Q1187" i="9"/>
  <c r="Q1188" i="9"/>
  <c r="Q1189" i="9"/>
  <c r="Q1190" i="9"/>
  <c r="Q1191" i="9"/>
  <c r="Q1192" i="9"/>
  <c r="Q1193" i="9"/>
  <c r="Q1194" i="9"/>
  <c r="Q1195" i="9"/>
  <c r="Q1196" i="9"/>
  <c r="Q1197" i="9"/>
  <c r="Q1198" i="9"/>
  <c r="Q1199" i="9"/>
  <c r="Q1200" i="9"/>
  <c r="Q1201" i="9"/>
  <c r="Q1202" i="9"/>
  <c r="Q1203" i="9"/>
  <c r="Q1204" i="9"/>
  <c r="Q1205" i="9"/>
  <c r="Q1206" i="9"/>
  <c r="Q1207" i="9"/>
  <c r="Q1208" i="9"/>
  <c r="Q1209" i="9"/>
  <c r="Q1210" i="9"/>
  <c r="Q1211" i="9"/>
  <c r="Q1212" i="9"/>
  <c r="Q1213" i="9"/>
  <c r="Q1214" i="9"/>
  <c r="Q1215" i="9"/>
  <c r="Q1216" i="9"/>
  <c r="Q1217" i="9"/>
  <c r="Q1218" i="9"/>
  <c r="Q1219" i="9"/>
  <c r="Q1220" i="9"/>
  <c r="Q1221" i="9"/>
  <c r="Q1222" i="9"/>
  <c r="Q1223" i="9"/>
  <c r="Q1224" i="9"/>
  <c r="Q1225" i="9"/>
  <c r="Q1226" i="9"/>
  <c r="Q1227" i="9"/>
  <c r="Q1228" i="9"/>
  <c r="Q1229" i="9"/>
  <c r="Q1230" i="9"/>
  <c r="Q1231" i="9"/>
  <c r="Q1232" i="9"/>
  <c r="Q1233" i="9"/>
  <c r="Q1234" i="9"/>
  <c r="Q1235" i="9"/>
  <c r="Q1236" i="9"/>
  <c r="Q1237" i="9"/>
  <c r="Q1238" i="9"/>
  <c r="Q1239" i="9"/>
  <c r="Q1240" i="9"/>
  <c r="Q1241" i="9"/>
  <c r="Q1242" i="9"/>
  <c r="Q1243" i="9"/>
  <c r="Q1244" i="9"/>
  <c r="Q1245" i="9"/>
  <c r="Q1246" i="9"/>
  <c r="Q1247" i="9"/>
  <c r="Q1248" i="9"/>
  <c r="Q1249" i="9"/>
  <c r="Q1250" i="9"/>
  <c r="Q1251" i="9"/>
  <c r="Q1252" i="9"/>
  <c r="Q1253" i="9"/>
  <c r="Q1254" i="9"/>
  <c r="Q1255" i="9"/>
  <c r="Q1256" i="9"/>
  <c r="Q1257" i="9"/>
  <c r="Q1258" i="9"/>
  <c r="Q1259" i="9"/>
  <c r="Q1260" i="9"/>
  <c r="Q1261" i="9"/>
  <c r="Q1262" i="9"/>
  <c r="Q1263" i="9"/>
  <c r="Q1264" i="9"/>
  <c r="Q1265" i="9"/>
  <c r="Q1266" i="9"/>
  <c r="Q1267" i="9"/>
  <c r="Q1268" i="9"/>
  <c r="Q1269" i="9"/>
  <c r="Q1270" i="9"/>
  <c r="Q1271" i="9"/>
  <c r="Q1272" i="9"/>
  <c r="Q1273" i="9"/>
  <c r="Q1274" i="9"/>
  <c r="Q1275" i="9"/>
  <c r="Q1276" i="9"/>
  <c r="Q1277" i="9"/>
  <c r="Q1278" i="9"/>
  <c r="Q1279" i="9"/>
  <c r="Q1280" i="9"/>
  <c r="Q1281" i="9"/>
  <c r="Q1282" i="9"/>
  <c r="Q1283" i="9"/>
  <c r="Q1284" i="9"/>
  <c r="Q1285" i="9"/>
  <c r="Q1286" i="9"/>
  <c r="Q1287" i="9"/>
  <c r="Q1288" i="9"/>
  <c r="Q1289" i="9"/>
  <c r="Q1290" i="9"/>
  <c r="Q1291" i="9"/>
  <c r="Q1292" i="9"/>
  <c r="Q1293" i="9"/>
  <c r="Q1294" i="9"/>
  <c r="Q1295" i="9"/>
  <c r="Q1296" i="9"/>
  <c r="Q1297" i="9"/>
  <c r="Q1298" i="9"/>
  <c r="Q1299" i="9"/>
  <c r="Q1300" i="9"/>
  <c r="Q1301" i="9"/>
  <c r="Q1302" i="9"/>
  <c r="Q1303" i="9"/>
  <c r="Q1304" i="9"/>
  <c r="Q1305" i="9"/>
  <c r="Q1306" i="9"/>
  <c r="Q1307" i="9"/>
  <c r="Q1308" i="9"/>
  <c r="Q1309" i="9"/>
  <c r="Q1310" i="9"/>
  <c r="Q1311" i="9"/>
  <c r="Q1312" i="9"/>
  <c r="Q1313" i="9"/>
  <c r="Q1314" i="9"/>
  <c r="Q1315" i="9"/>
  <c r="Q1316" i="9"/>
  <c r="Q1317" i="9"/>
  <c r="Q1318" i="9"/>
  <c r="Q1319" i="9"/>
  <c r="Q1320" i="9"/>
  <c r="Q1321" i="9"/>
  <c r="Q1322" i="9"/>
  <c r="Q1323" i="9"/>
  <c r="Q1324" i="9"/>
  <c r="Q1325" i="9"/>
  <c r="Q1326" i="9"/>
  <c r="Q1327" i="9"/>
  <c r="Q1328" i="9"/>
  <c r="Q1329" i="9"/>
  <c r="Q1330" i="9"/>
  <c r="Q1331" i="9"/>
  <c r="Q1332" i="9"/>
  <c r="Q1333" i="9"/>
  <c r="Q1334" i="9"/>
  <c r="Q1335" i="9"/>
  <c r="Q1336" i="9"/>
  <c r="Q1337" i="9"/>
  <c r="Q1338" i="9"/>
  <c r="Q1339" i="9"/>
  <c r="Q1340" i="9"/>
  <c r="Q1341" i="9"/>
  <c r="Q1342" i="9"/>
  <c r="Q1343" i="9"/>
  <c r="Q1344" i="9"/>
  <c r="Q1345" i="9"/>
  <c r="Q1346" i="9"/>
  <c r="Q1347" i="9"/>
  <c r="Q1348" i="9"/>
  <c r="Q1349" i="9"/>
  <c r="Q1350" i="9"/>
  <c r="Q1351" i="9"/>
  <c r="Q1352" i="9"/>
  <c r="Q1353" i="9"/>
  <c r="Q1354" i="9"/>
  <c r="Q1355" i="9"/>
  <c r="Q1356" i="9"/>
  <c r="Q1357" i="9"/>
  <c r="Q1358" i="9"/>
  <c r="Q1359" i="9"/>
  <c r="Q1360" i="9"/>
  <c r="Q1361" i="9"/>
  <c r="Q1362" i="9"/>
  <c r="Q1363" i="9"/>
  <c r="Q1364" i="9"/>
  <c r="Q1365" i="9"/>
  <c r="Q1366" i="9"/>
  <c r="Q1367" i="9"/>
  <c r="Q1368" i="9"/>
  <c r="Q1369" i="9"/>
  <c r="Q1370" i="9"/>
  <c r="Q1371" i="9"/>
  <c r="Q1372" i="9"/>
  <c r="Q1373" i="9"/>
  <c r="Q1374" i="9"/>
  <c r="Q1375" i="9"/>
  <c r="Q1376" i="9"/>
  <c r="Q1377" i="9"/>
  <c r="Q1378" i="9"/>
  <c r="Q1379" i="9"/>
  <c r="Q1380" i="9"/>
  <c r="Q1381" i="9"/>
  <c r="Q1382" i="9"/>
  <c r="Q1383" i="9"/>
  <c r="Q1384" i="9"/>
  <c r="Q1385" i="9"/>
  <c r="Q1386" i="9"/>
  <c r="Q1387" i="9"/>
  <c r="Q1388" i="9"/>
  <c r="Q1389" i="9"/>
  <c r="Q1390" i="9"/>
  <c r="Q1391" i="9"/>
  <c r="Q1392" i="9"/>
  <c r="Q1393" i="9"/>
  <c r="Q1394" i="9"/>
  <c r="Q1395" i="9"/>
  <c r="Q1396" i="9"/>
  <c r="Q1397" i="9"/>
  <c r="Q1398" i="9"/>
  <c r="Q1399" i="9"/>
  <c r="Q1400" i="9"/>
  <c r="Q1401" i="9"/>
  <c r="Q1402" i="9"/>
  <c r="Q1403" i="9"/>
  <c r="Q1404" i="9"/>
  <c r="Q1405" i="9"/>
  <c r="Q1406" i="9"/>
  <c r="Q1407" i="9"/>
  <c r="Q1408" i="9"/>
  <c r="Q1409" i="9"/>
  <c r="Q1410" i="9"/>
  <c r="Q1411" i="9"/>
  <c r="Q1412" i="9"/>
  <c r="Q1413" i="9"/>
  <c r="Q1414" i="9"/>
  <c r="Q1415" i="9"/>
  <c r="Q1416" i="9"/>
  <c r="Q1417" i="9"/>
  <c r="Q1418" i="9"/>
  <c r="Q1419" i="9"/>
  <c r="Q1420" i="9"/>
  <c r="Q1421" i="9"/>
  <c r="Q1422" i="9"/>
  <c r="Q1423" i="9"/>
  <c r="Q1424" i="9"/>
  <c r="Q1425" i="9"/>
  <c r="Q1426" i="9"/>
  <c r="Q1427" i="9"/>
  <c r="Q1428" i="9"/>
  <c r="Q1429" i="9"/>
  <c r="Q1430" i="9"/>
  <c r="Q1431" i="9"/>
  <c r="Q1432" i="9"/>
  <c r="Q1433" i="9"/>
  <c r="Q1434" i="9"/>
  <c r="Q1435" i="9"/>
  <c r="Q1436" i="9"/>
  <c r="Q1437" i="9"/>
  <c r="Q1438" i="9"/>
  <c r="Q1439" i="9"/>
  <c r="Q1440" i="9"/>
  <c r="Q1441" i="9"/>
  <c r="Q1442" i="9"/>
  <c r="Q1443" i="9"/>
  <c r="Q1444" i="9"/>
  <c r="Q1445" i="9"/>
  <c r="Q1446" i="9"/>
  <c r="Q1447" i="9"/>
  <c r="Q1448" i="9"/>
  <c r="Q1449" i="9"/>
  <c r="Q1450" i="9"/>
  <c r="Q1451" i="9"/>
  <c r="Q1452" i="9"/>
  <c r="Q1453" i="9"/>
  <c r="Q1454" i="9"/>
  <c r="Q1455" i="9"/>
  <c r="Q1456" i="9"/>
  <c r="Q1457" i="9"/>
  <c r="Q1458" i="9"/>
  <c r="Q1459" i="9"/>
  <c r="Q1460" i="9"/>
  <c r="Q1461" i="9"/>
  <c r="Q1462" i="9"/>
  <c r="Q1463" i="9"/>
  <c r="Q1464" i="9"/>
  <c r="Q1465" i="9"/>
  <c r="Q1466" i="9"/>
  <c r="Q1467" i="9"/>
  <c r="Q1468" i="9"/>
  <c r="Q1469" i="9"/>
  <c r="Q1470" i="9"/>
  <c r="Q1471" i="9"/>
  <c r="Q1472" i="9"/>
  <c r="Q1473" i="9"/>
  <c r="Q1474" i="9"/>
  <c r="Q1475" i="9"/>
  <c r="Q1476" i="9"/>
  <c r="Q1477" i="9"/>
  <c r="Q1478" i="9"/>
  <c r="Q1479" i="9"/>
  <c r="Q1480" i="9"/>
  <c r="Q1481" i="9"/>
  <c r="Q1482" i="9"/>
  <c r="Q1483" i="9"/>
  <c r="Q1484" i="9"/>
  <c r="Q1485" i="9"/>
  <c r="Q1486" i="9"/>
  <c r="Q1487" i="9"/>
  <c r="Q1488" i="9"/>
  <c r="Q1489" i="9"/>
  <c r="Q1490" i="9"/>
  <c r="Q1491" i="9"/>
  <c r="Q1492" i="9"/>
  <c r="Q1493" i="9"/>
  <c r="Q1494" i="9"/>
  <c r="Q1495" i="9"/>
  <c r="Q1496" i="9"/>
  <c r="Q1497" i="9"/>
  <c r="Q1498" i="9"/>
  <c r="Q1499" i="9"/>
  <c r="Q1500" i="9"/>
  <c r="Q1501" i="9"/>
  <c r="Q1502" i="9"/>
  <c r="Q1503" i="9"/>
  <c r="Q1504" i="9"/>
  <c r="Q1505" i="9"/>
  <c r="Q1506" i="9"/>
  <c r="Q1507" i="9"/>
  <c r="Q1508" i="9"/>
  <c r="Q1509" i="9"/>
  <c r="Q1510" i="9"/>
  <c r="Q1511" i="9"/>
  <c r="Q1512" i="9"/>
  <c r="Q1513" i="9"/>
  <c r="Q1514" i="9"/>
  <c r="Q1515" i="9"/>
  <c r="Q1516" i="9"/>
  <c r="Q1517" i="9"/>
  <c r="Q1518" i="9"/>
  <c r="Q1519" i="9"/>
  <c r="Q1520" i="9"/>
  <c r="Q1521" i="9"/>
  <c r="Q1522" i="9"/>
  <c r="Q1523" i="9"/>
  <c r="Q1524" i="9"/>
  <c r="Q1525" i="9"/>
  <c r="Q1526" i="9"/>
  <c r="Q1527" i="9"/>
  <c r="Q1528" i="9"/>
  <c r="Q1529" i="9"/>
  <c r="Q1530" i="9"/>
  <c r="Q1531" i="9"/>
  <c r="Q1532" i="9"/>
  <c r="Q1533" i="9"/>
  <c r="Q1534" i="9"/>
  <c r="Q1535" i="9"/>
  <c r="Q1536" i="9"/>
  <c r="Q1537" i="9"/>
  <c r="Q1538" i="9"/>
  <c r="Q1539" i="9"/>
  <c r="Q1540" i="9"/>
  <c r="Q1541" i="9"/>
  <c r="Q1542" i="9"/>
  <c r="Q1543" i="9"/>
  <c r="Q1544" i="9"/>
  <c r="Q1545" i="9"/>
  <c r="Q1546" i="9"/>
  <c r="Q1547" i="9"/>
  <c r="Q1548" i="9"/>
  <c r="Q1549" i="9"/>
  <c r="Q1550" i="9"/>
  <c r="Q1551" i="9"/>
  <c r="Q1552" i="9"/>
  <c r="Q1553" i="9"/>
  <c r="Q1554" i="9"/>
  <c r="Q1555" i="9"/>
  <c r="Q1556" i="9"/>
  <c r="Q1557" i="9"/>
  <c r="Q1558" i="9"/>
  <c r="Q1559" i="9"/>
  <c r="Q1560" i="9"/>
  <c r="Q1561" i="9"/>
  <c r="Q1562" i="9"/>
  <c r="Q1563" i="9"/>
  <c r="Q1564" i="9"/>
  <c r="Q1565" i="9"/>
  <c r="Q1566" i="9"/>
  <c r="Q1567" i="9"/>
  <c r="Q1568" i="9"/>
  <c r="Q1569" i="9"/>
  <c r="Q1570" i="9"/>
  <c r="Q1571" i="9"/>
  <c r="Q1572" i="9"/>
  <c r="Q1573" i="9"/>
  <c r="Q1574" i="9"/>
  <c r="Q1575" i="9"/>
  <c r="Q1576" i="9"/>
  <c r="Q1577" i="9"/>
  <c r="Q1578" i="9"/>
  <c r="Q1579" i="9"/>
  <c r="Q1580" i="9"/>
  <c r="Q1581" i="9"/>
  <c r="Q1582" i="9"/>
  <c r="Q1583" i="9"/>
  <c r="Q1584" i="9"/>
  <c r="Q1585" i="9"/>
  <c r="Q1586" i="9"/>
  <c r="Q1587" i="9"/>
  <c r="Q1588" i="9"/>
  <c r="Q1589" i="9"/>
  <c r="Q1590" i="9"/>
  <c r="Q1591" i="9"/>
  <c r="Q1592" i="9"/>
  <c r="Q1593" i="9"/>
  <c r="Q1594" i="9"/>
  <c r="Q1595" i="9"/>
  <c r="Q1596" i="9"/>
  <c r="Q1597" i="9"/>
  <c r="Q1598" i="9"/>
  <c r="Q1599" i="9"/>
  <c r="Q1600" i="9"/>
  <c r="Q1601" i="9"/>
  <c r="Q1602" i="9"/>
  <c r="Q1603" i="9"/>
  <c r="Q1604" i="9"/>
  <c r="Q1605" i="9"/>
  <c r="Q1606" i="9"/>
  <c r="Q1607" i="9"/>
  <c r="Q1608" i="9"/>
  <c r="Q1609" i="9"/>
  <c r="Q1610" i="9"/>
  <c r="Q1611" i="9"/>
  <c r="Q1612" i="9"/>
  <c r="Q1613" i="9"/>
  <c r="Q1614" i="9"/>
  <c r="Q1615" i="9"/>
  <c r="Q1616" i="9"/>
  <c r="Q1617" i="9"/>
  <c r="Q1618" i="9"/>
  <c r="Q1619" i="9"/>
  <c r="Q1620" i="9"/>
  <c r="Q1621" i="9"/>
  <c r="Q1622" i="9"/>
  <c r="Q1623" i="9"/>
  <c r="Q1624" i="9"/>
  <c r="Q1625" i="9"/>
  <c r="Q1626" i="9"/>
  <c r="Q1627" i="9"/>
  <c r="Q1628" i="9"/>
  <c r="Q1629" i="9"/>
  <c r="Q1630" i="9"/>
  <c r="Q1631" i="9"/>
  <c r="Q1632" i="9"/>
  <c r="Q1633" i="9"/>
  <c r="Q1634" i="9"/>
  <c r="Q1635" i="9"/>
  <c r="Q1636" i="9"/>
  <c r="Q1637" i="9"/>
  <c r="Q1638" i="9"/>
  <c r="Q1639" i="9"/>
  <c r="Q1640" i="9"/>
  <c r="Q1641" i="9"/>
  <c r="Q1642" i="9"/>
  <c r="Q1643" i="9"/>
  <c r="Q1644" i="9"/>
  <c r="Q1645" i="9"/>
  <c r="Q1646" i="9"/>
  <c r="Q1647" i="9"/>
  <c r="Q1648" i="9"/>
  <c r="Q1649" i="9"/>
  <c r="Q1650" i="9"/>
  <c r="Q1651" i="9"/>
  <c r="Q1652" i="9"/>
  <c r="Q1653" i="9"/>
  <c r="Q1654" i="9"/>
  <c r="Q1655" i="9"/>
  <c r="Q1656" i="9"/>
  <c r="Q1657" i="9"/>
  <c r="Q1658" i="9"/>
  <c r="Q1659" i="9"/>
  <c r="Q1660" i="9"/>
  <c r="Q1661" i="9"/>
  <c r="Q1662" i="9"/>
  <c r="Q1663" i="9"/>
  <c r="Q1664" i="9"/>
  <c r="Q1665" i="9"/>
  <c r="Q1666" i="9"/>
  <c r="Q1667" i="9"/>
  <c r="Q1668" i="9"/>
  <c r="Q1669" i="9"/>
  <c r="Q1670" i="9"/>
  <c r="Q1671" i="9"/>
  <c r="Q1672" i="9"/>
  <c r="Q1673" i="9"/>
  <c r="Q1674" i="9"/>
  <c r="Q1675" i="9"/>
  <c r="Q1676" i="9"/>
  <c r="Q1677" i="9"/>
  <c r="Q1678" i="9"/>
  <c r="Q1679" i="9"/>
  <c r="Q1680" i="9"/>
  <c r="Q1681" i="9"/>
  <c r="Q1682" i="9"/>
  <c r="Q1683" i="9"/>
  <c r="Q1684" i="9"/>
  <c r="Q1685" i="9"/>
  <c r="Q1686" i="9"/>
  <c r="Q1687" i="9"/>
  <c r="Q1688" i="9"/>
  <c r="Q1689" i="9"/>
  <c r="Q1690" i="9"/>
  <c r="Q1691" i="9"/>
  <c r="Q1692" i="9"/>
  <c r="Q1693" i="9"/>
  <c r="Q1694" i="9"/>
  <c r="Q1695" i="9"/>
  <c r="Q1696" i="9"/>
  <c r="Q1697" i="9"/>
  <c r="Q1698" i="9"/>
  <c r="Q1699" i="9"/>
  <c r="Q1700" i="9"/>
  <c r="Q1701" i="9"/>
  <c r="Q1702" i="9"/>
  <c r="Q1703" i="9"/>
  <c r="Q1704" i="9"/>
  <c r="Q1705" i="9"/>
  <c r="Q1706" i="9"/>
  <c r="Q1707" i="9"/>
  <c r="Q1708" i="9"/>
  <c r="Q1709" i="9"/>
  <c r="Q1710" i="9"/>
  <c r="Q1711" i="9"/>
  <c r="Q1712" i="9"/>
  <c r="Q1713" i="9"/>
  <c r="Q1714" i="9"/>
  <c r="Q1715" i="9"/>
  <c r="Q1716" i="9"/>
  <c r="Q1717" i="9"/>
  <c r="Q1718" i="9"/>
  <c r="Q1719" i="9"/>
  <c r="Q1720" i="9"/>
  <c r="Q1721" i="9"/>
  <c r="Q1722" i="9"/>
  <c r="Q1723" i="9"/>
  <c r="Q1724" i="9"/>
  <c r="Q1725" i="9"/>
  <c r="Q1726" i="9"/>
  <c r="Q1727" i="9"/>
  <c r="Q1728" i="9"/>
  <c r="Q1729" i="9"/>
  <c r="Q1730" i="9"/>
  <c r="Q1731" i="9"/>
  <c r="Q1732" i="9"/>
  <c r="Q1733" i="9"/>
  <c r="Q1734" i="9"/>
  <c r="Q1735" i="9"/>
  <c r="Q1736" i="9"/>
  <c r="Q1737" i="9"/>
  <c r="Q1738" i="9"/>
  <c r="Q1739" i="9"/>
  <c r="Q1740" i="9"/>
  <c r="Q1741" i="9"/>
  <c r="Q1742" i="9"/>
  <c r="Q1743" i="9"/>
  <c r="Q1744" i="9"/>
  <c r="Q1745" i="9"/>
  <c r="Q1746" i="9"/>
  <c r="Q1747" i="9"/>
  <c r="Q1748" i="9"/>
  <c r="Q1749" i="9"/>
  <c r="Q1750" i="9"/>
  <c r="Q1751" i="9"/>
  <c r="Q1752" i="9"/>
  <c r="Q1753" i="9"/>
  <c r="Q1754" i="9"/>
  <c r="Q1755" i="9"/>
  <c r="Q1756" i="9"/>
  <c r="Q1757" i="9"/>
  <c r="Q1758" i="9"/>
  <c r="Q1759" i="9"/>
  <c r="Q1760" i="9"/>
  <c r="Q1761" i="9"/>
  <c r="Q1762" i="9"/>
  <c r="Q1763" i="9"/>
  <c r="Q1764" i="9"/>
  <c r="Q1765" i="9"/>
  <c r="Q1766" i="9"/>
  <c r="Q1767" i="9"/>
  <c r="Q1768" i="9"/>
  <c r="Q1769" i="9"/>
  <c r="Q1770" i="9"/>
  <c r="Q1771" i="9"/>
  <c r="Q1772" i="9"/>
  <c r="Q1773" i="9"/>
  <c r="Q1774" i="9"/>
  <c r="Q1775" i="9"/>
  <c r="Q1776" i="9"/>
  <c r="Q1777" i="9"/>
  <c r="Q1778" i="9"/>
  <c r="Q1779" i="9"/>
  <c r="Q1780" i="9"/>
  <c r="Q1781" i="9"/>
  <c r="Q1782" i="9"/>
  <c r="Q1783" i="9"/>
  <c r="Q1784" i="9"/>
  <c r="Q1785" i="9"/>
  <c r="Q1786" i="9"/>
  <c r="Q1787" i="9"/>
  <c r="Q1788" i="9"/>
  <c r="Q1789" i="9"/>
  <c r="Q1790" i="9"/>
  <c r="Q1791" i="9"/>
  <c r="Q1792" i="9"/>
  <c r="Q1793" i="9"/>
  <c r="Q1794" i="9"/>
  <c r="Q1795" i="9"/>
  <c r="Q1796" i="9"/>
  <c r="Q1797" i="9"/>
  <c r="Q1798" i="9"/>
  <c r="Q1799" i="9"/>
  <c r="Q1800" i="9"/>
  <c r="Q1801" i="9"/>
  <c r="Q1802" i="9"/>
  <c r="Q1803" i="9"/>
  <c r="Q1804" i="9"/>
  <c r="Q1805" i="9"/>
  <c r="Q1806" i="9"/>
  <c r="Q1807" i="9"/>
  <c r="Q1808" i="9"/>
  <c r="Q1809" i="9"/>
  <c r="Q1810" i="9"/>
  <c r="Q1811" i="9"/>
  <c r="Q1812" i="9"/>
  <c r="Q1813" i="9"/>
  <c r="Q1814" i="9"/>
  <c r="Q1815" i="9"/>
  <c r="Q1816" i="9"/>
  <c r="Q1817" i="9"/>
  <c r="Q1818" i="9"/>
  <c r="Q1819" i="9"/>
  <c r="Q1820" i="9"/>
  <c r="Q1821" i="9"/>
  <c r="Q1822" i="9"/>
  <c r="Q1823" i="9"/>
  <c r="Q1824" i="9"/>
  <c r="Q1825" i="9"/>
  <c r="Q1826" i="9"/>
  <c r="Q1827" i="9"/>
  <c r="Q1828" i="9"/>
  <c r="Q1829" i="9"/>
  <c r="Q1830" i="9"/>
  <c r="Q1831" i="9"/>
  <c r="Q1832" i="9"/>
  <c r="Q1833" i="9"/>
  <c r="Q1834" i="9"/>
  <c r="Q1835" i="9"/>
  <c r="Q1836" i="9"/>
  <c r="Q1837" i="9"/>
  <c r="Q1838" i="9"/>
  <c r="Q1839" i="9"/>
  <c r="Q1840" i="9"/>
  <c r="Q1841" i="9"/>
  <c r="Q1842" i="9"/>
  <c r="Q1843" i="9"/>
  <c r="Q1844" i="9"/>
  <c r="Q1845" i="9"/>
  <c r="Q1846" i="9"/>
  <c r="Q1847" i="9"/>
  <c r="Q1848" i="9"/>
  <c r="Q1849" i="9"/>
  <c r="Q1850" i="9"/>
  <c r="Q1851" i="9"/>
  <c r="Q1852" i="9"/>
  <c r="Q1853" i="9"/>
  <c r="Q1854" i="9"/>
  <c r="Q1855" i="9"/>
  <c r="Q1856" i="9"/>
  <c r="Q1857" i="9"/>
  <c r="Q1858" i="9"/>
  <c r="Q1859" i="9"/>
  <c r="Q1860" i="9"/>
  <c r="Q1861" i="9"/>
  <c r="Q1862" i="9"/>
  <c r="Q1863" i="9"/>
  <c r="Q1864" i="9"/>
  <c r="Q1865" i="9"/>
  <c r="Q1866" i="9"/>
  <c r="Q1867" i="9"/>
  <c r="Q1868" i="9"/>
  <c r="Q1869" i="9"/>
  <c r="Q1870" i="9"/>
  <c r="Q1871" i="9"/>
  <c r="Q1872" i="9"/>
  <c r="Q1873" i="9"/>
  <c r="Q1874" i="9"/>
  <c r="Q1875" i="9"/>
  <c r="Q1876" i="9"/>
  <c r="Q1877" i="9"/>
  <c r="Q1878" i="9"/>
  <c r="Q1879" i="9"/>
  <c r="Q1880" i="9"/>
  <c r="Q1881" i="9"/>
  <c r="Q1882" i="9"/>
  <c r="Q1883" i="9"/>
  <c r="Q1884" i="9"/>
  <c r="Q1885" i="9"/>
  <c r="Q1886" i="9"/>
  <c r="Q1887" i="9"/>
  <c r="Q1888" i="9"/>
  <c r="Q1889" i="9"/>
  <c r="Q1890" i="9"/>
  <c r="Q1891" i="9"/>
  <c r="Q1892" i="9"/>
  <c r="Q1893" i="9"/>
  <c r="Q1894" i="9"/>
  <c r="Q1895" i="9"/>
  <c r="Q1896" i="9"/>
  <c r="Q1897" i="9"/>
  <c r="Q1898" i="9"/>
  <c r="Q1899" i="9"/>
  <c r="Q1900" i="9"/>
  <c r="Q1901" i="9"/>
  <c r="Q1902" i="9"/>
  <c r="Q1903" i="9"/>
  <c r="Q1904" i="9"/>
  <c r="Q1905" i="9"/>
  <c r="Q1906" i="9"/>
  <c r="Q1907" i="9"/>
  <c r="Q1908" i="9"/>
  <c r="Q1909" i="9"/>
  <c r="Q1910" i="9"/>
  <c r="Q1911" i="9"/>
  <c r="Q1912" i="9"/>
  <c r="Q1913" i="9"/>
  <c r="Q1914" i="9"/>
  <c r="Q1915" i="9"/>
  <c r="Q1916" i="9"/>
  <c r="Q1917" i="9"/>
  <c r="Q1918" i="9"/>
  <c r="Q1919" i="9"/>
  <c r="Q1920" i="9"/>
  <c r="Q1921" i="9"/>
  <c r="Q1922" i="9"/>
  <c r="Q1923" i="9"/>
  <c r="Q1924" i="9"/>
  <c r="Q1925" i="9"/>
  <c r="Q1926" i="9"/>
  <c r="Q1927" i="9"/>
  <c r="Q1928" i="9"/>
  <c r="Q1929" i="9"/>
  <c r="Q1930" i="9"/>
  <c r="Q1931" i="9"/>
  <c r="Q1932" i="9"/>
  <c r="Q1933" i="9"/>
  <c r="Q1934" i="9"/>
  <c r="Q1935" i="9"/>
  <c r="Q1936" i="9"/>
  <c r="Q1937" i="9"/>
  <c r="Q1938" i="9"/>
  <c r="Q1939" i="9"/>
  <c r="Q1940" i="9"/>
  <c r="Q1941" i="9"/>
  <c r="Q1942" i="9"/>
  <c r="Q1943" i="9"/>
  <c r="Q1944" i="9"/>
  <c r="Q1945" i="9"/>
  <c r="Q1946" i="9"/>
  <c r="Q1947" i="9"/>
  <c r="Q1948" i="9"/>
  <c r="Q1949" i="9"/>
  <c r="Q1950" i="9"/>
  <c r="Q1951" i="9"/>
  <c r="Q1952" i="9"/>
  <c r="Q1953" i="9"/>
  <c r="Q1954" i="9"/>
  <c r="Q1955" i="9"/>
  <c r="Q1956" i="9"/>
  <c r="Q1957" i="9"/>
  <c r="Q1958" i="9"/>
  <c r="Q1959" i="9"/>
  <c r="Q1960" i="9"/>
  <c r="Q1961" i="9"/>
  <c r="Q1962" i="9"/>
  <c r="Q1963" i="9"/>
  <c r="Q1964" i="9"/>
  <c r="Q1965" i="9"/>
  <c r="Q1966" i="9"/>
  <c r="Q1967" i="9"/>
  <c r="Q1968" i="9"/>
  <c r="Q1969" i="9"/>
  <c r="Q1970" i="9"/>
  <c r="Q1971" i="9"/>
  <c r="Q1972" i="9"/>
  <c r="Q1973" i="9"/>
  <c r="Q1974" i="9"/>
  <c r="Q1975" i="9"/>
  <c r="Q1976" i="9"/>
  <c r="Q1977" i="9"/>
  <c r="Q1978" i="9"/>
  <c r="Q1979" i="9"/>
  <c r="Q1980" i="9"/>
  <c r="Q1981" i="9"/>
  <c r="Q1982" i="9"/>
  <c r="Q1983" i="9"/>
  <c r="Q1984" i="9"/>
  <c r="Q1985" i="9"/>
  <c r="Q1986" i="9"/>
  <c r="Q1987" i="9"/>
  <c r="Q1988" i="9"/>
  <c r="Q1989" i="9"/>
  <c r="Q1990" i="9"/>
  <c r="Q1991" i="9"/>
  <c r="Q1992" i="9"/>
  <c r="Q1993" i="9"/>
  <c r="Q1994" i="9"/>
  <c r="Q1995" i="9"/>
  <c r="Q1996" i="9"/>
  <c r="Q1997" i="9"/>
  <c r="Q1998" i="9"/>
  <c r="Q1999" i="9"/>
  <c r="Q2000" i="9"/>
  <c r="Q2001" i="9"/>
  <c r="Q2002" i="9"/>
  <c r="Q2003" i="9"/>
  <c r="Q2004" i="9"/>
  <c r="Q2005" i="9"/>
  <c r="Q2006" i="9"/>
  <c r="Q2007" i="9"/>
  <c r="Q2008" i="9"/>
  <c r="Q2009" i="9"/>
  <c r="Q2010" i="9"/>
  <c r="Q2011" i="9"/>
  <c r="Q2012" i="9"/>
  <c r="Q2013" i="9"/>
  <c r="Q2014" i="9"/>
  <c r="Q2015" i="9"/>
  <c r="Q2016" i="9"/>
  <c r="Q2017" i="9"/>
  <c r="Q2018" i="9"/>
  <c r="Q2019" i="9"/>
  <c r="Q2020" i="9"/>
  <c r="Q2021" i="9"/>
  <c r="Q2022" i="9"/>
  <c r="Q2023" i="9"/>
  <c r="Q2024" i="9"/>
  <c r="Q2025" i="9"/>
  <c r="Q2026" i="9"/>
  <c r="Q2027" i="9"/>
  <c r="Q2028" i="9"/>
  <c r="Q2029" i="9"/>
  <c r="Q2030" i="9"/>
  <c r="Q2031" i="9"/>
  <c r="Q2032" i="9"/>
  <c r="Q2033" i="9"/>
  <c r="Q2034" i="9"/>
  <c r="Q2035" i="9"/>
  <c r="Q2036" i="9"/>
  <c r="Q2037" i="9"/>
  <c r="Q2038" i="9"/>
  <c r="Q2039" i="9"/>
  <c r="Q2040" i="9"/>
  <c r="Q2041" i="9"/>
  <c r="Q2042" i="9"/>
  <c r="Q2043" i="9"/>
  <c r="Q2044" i="9"/>
  <c r="Q2045" i="9"/>
  <c r="Q2046" i="9"/>
  <c r="Q2047" i="9"/>
  <c r="Q2048" i="9"/>
  <c r="Q2049" i="9"/>
  <c r="Q2050" i="9"/>
  <c r="Q2051" i="9"/>
  <c r="Q2052" i="9"/>
  <c r="Q2053" i="9"/>
  <c r="Q2054" i="9"/>
  <c r="Q2055" i="9"/>
  <c r="Q2056" i="9"/>
  <c r="Q2057" i="9"/>
  <c r="Q2058" i="9"/>
  <c r="Q2059" i="9"/>
  <c r="Q2060" i="9"/>
  <c r="Q2061" i="9"/>
  <c r="Q2062" i="9"/>
  <c r="Q2063" i="9"/>
  <c r="Q2064" i="9"/>
  <c r="Q2065" i="9"/>
  <c r="Q2066" i="9"/>
  <c r="Q2067" i="9"/>
  <c r="Q2068" i="9"/>
  <c r="Q2069" i="9"/>
  <c r="Q2070" i="9"/>
  <c r="Q2071" i="9"/>
  <c r="Q2072" i="9"/>
  <c r="Q2073" i="9"/>
  <c r="Q2074" i="9"/>
  <c r="Q2075" i="9"/>
  <c r="Q2076" i="9"/>
  <c r="Q2077" i="9"/>
  <c r="Q2078" i="9"/>
  <c r="Q2079" i="9"/>
  <c r="Q2080" i="9"/>
  <c r="Q2081" i="9"/>
  <c r="Q2082" i="9"/>
  <c r="Q2083" i="9"/>
  <c r="Q2084" i="9"/>
  <c r="Q2085" i="9"/>
  <c r="Q2086" i="9"/>
  <c r="Q2087" i="9"/>
  <c r="Q2088" i="9"/>
  <c r="Q2089" i="9"/>
  <c r="Q2090" i="9"/>
  <c r="Q2091" i="9"/>
  <c r="Q2092" i="9"/>
  <c r="Q2093" i="9"/>
  <c r="Q2094" i="9"/>
  <c r="Q2095" i="9"/>
  <c r="Q2096" i="9"/>
  <c r="Q2097" i="9"/>
  <c r="Q2098" i="9"/>
  <c r="Q2099" i="9"/>
  <c r="Q2100" i="9"/>
  <c r="Q2101" i="9"/>
  <c r="Q2102" i="9"/>
  <c r="Q2103" i="9"/>
  <c r="Q2104" i="9"/>
  <c r="Q2105" i="9"/>
  <c r="Q2106" i="9"/>
  <c r="Q2107" i="9"/>
  <c r="Q2108" i="9"/>
  <c r="Q2109" i="9"/>
  <c r="Q2110" i="9"/>
  <c r="Q2111" i="9"/>
  <c r="Q2112" i="9"/>
  <c r="Q2113" i="9"/>
  <c r="Q2114" i="9"/>
  <c r="Q2115" i="9"/>
  <c r="Q2116" i="9"/>
  <c r="Q2117" i="9"/>
  <c r="Q2118" i="9"/>
  <c r="Q2119" i="9"/>
  <c r="Q2120" i="9"/>
  <c r="Q2121" i="9"/>
  <c r="Q2122" i="9"/>
  <c r="Q2123" i="9"/>
  <c r="Q2124" i="9"/>
  <c r="Q2125" i="9"/>
  <c r="Q2126" i="9"/>
  <c r="Q2127" i="9"/>
  <c r="Q2128" i="9"/>
  <c r="Q2129" i="9"/>
  <c r="Q2130" i="9"/>
  <c r="Q2131" i="9"/>
  <c r="Q2132" i="9"/>
  <c r="Q2133" i="9"/>
  <c r="Q2134" i="9"/>
  <c r="Q2135" i="9"/>
  <c r="Q2136" i="9"/>
  <c r="Q2137" i="9"/>
  <c r="Q2138" i="9"/>
  <c r="Q2139" i="9"/>
  <c r="Q2140" i="9"/>
  <c r="Q2141" i="9"/>
  <c r="Q2142" i="9"/>
  <c r="Q2143" i="9"/>
  <c r="Q2144" i="9"/>
  <c r="Q2145" i="9"/>
  <c r="Q2146" i="9"/>
  <c r="Q2147" i="9"/>
  <c r="Q2148" i="9"/>
  <c r="Q2149" i="9"/>
  <c r="Q2150" i="9"/>
  <c r="Q2151" i="9"/>
  <c r="Q2152" i="9"/>
  <c r="Q2153" i="9"/>
  <c r="Q2154" i="9"/>
  <c r="Q2155" i="9"/>
  <c r="Q2156" i="9"/>
  <c r="Q2157" i="9"/>
  <c r="Q2158" i="9"/>
  <c r="Q2159" i="9"/>
  <c r="Q2160" i="9"/>
  <c r="Q2161" i="9"/>
  <c r="Q2162" i="9"/>
  <c r="Q2163" i="9"/>
  <c r="Q2164" i="9"/>
  <c r="Q2165" i="9"/>
  <c r="Q2166" i="9"/>
  <c r="Q2167" i="9"/>
  <c r="Q2168" i="9"/>
  <c r="Q2169" i="9"/>
  <c r="Q2170" i="9"/>
  <c r="Q2171" i="9"/>
  <c r="Q2172" i="9"/>
  <c r="Q2173" i="9"/>
  <c r="Q2174" i="9"/>
  <c r="Q2175" i="9"/>
  <c r="Q2176" i="9"/>
  <c r="Q2177" i="9"/>
  <c r="Q2178" i="9"/>
  <c r="Q2179" i="9"/>
  <c r="Q2180" i="9"/>
  <c r="Q2181" i="9"/>
  <c r="Q2182" i="9"/>
  <c r="Q2183" i="9"/>
  <c r="Q2184" i="9"/>
  <c r="Q2185" i="9"/>
  <c r="Q2186" i="9"/>
  <c r="Q2187" i="9"/>
  <c r="Q2188" i="9"/>
  <c r="Q2189" i="9"/>
  <c r="Q2190" i="9"/>
  <c r="Q2191" i="9"/>
  <c r="Q2192" i="9"/>
  <c r="Q2193" i="9"/>
  <c r="Q2194" i="9"/>
  <c r="Q2195" i="9"/>
  <c r="Q2196" i="9"/>
  <c r="Q2197" i="9"/>
  <c r="Q2198" i="9"/>
  <c r="Q2199" i="9"/>
  <c r="Q2200" i="9"/>
  <c r="Q2201" i="9"/>
  <c r="Q2202" i="9"/>
  <c r="Q2203" i="9"/>
  <c r="Q2204" i="9"/>
  <c r="Q2205" i="9"/>
  <c r="Q2206" i="9"/>
  <c r="Q2207" i="9"/>
  <c r="Q2208" i="9"/>
  <c r="Q2209" i="9"/>
  <c r="Q2210" i="9"/>
  <c r="Q2211" i="9"/>
  <c r="Q2212" i="9"/>
  <c r="Q2213" i="9"/>
  <c r="Q2214" i="9"/>
  <c r="Q2215" i="9"/>
  <c r="Q2216" i="9"/>
  <c r="Q2217" i="9"/>
  <c r="Q2218" i="9"/>
  <c r="Q2219" i="9"/>
  <c r="Q2220" i="9"/>
  <c r="Q2221" i="9"/>
  <c r="Q2222" i="9"/>
  <c r="Q2223" i="9"/>
  <c r="Q2224" i="9"/>
  <c r="Q2225" i="9"/>
  <c r="Q2226" i="9"/>
  <c r="Q2227" i="9"/>
  <c r="Q2228" i="9"/>
  <c r="Q2229" i="9"/>
  <c r="Q2230" i="9"/>
  <c r="Q2231" i="9"/>
  <c r="Q2232" i="9"/>
  <c r="Q2233" i="9"/>
  <c r="Q2234" i="9"/>
  <c r="Q2235" i="9"/>
  <c r="Q2236" i="9"/>
  <c r="Q2237" i="9"/>
  <c r="Q2238" i="9"/>
  <c r="Q2239" i="9"/>
  <c r="Q2240" i="9"/>
  <c r="Q2241" i="9"/>
  <c r="Q2242" i="9"/>
  <c r="Q2243" i="9"/>
  <c r="Q2244" i="9"/>
  <c r="Q2245" i="9"/>
  <c r="Q2246" i="9"/>
  <c r="Q2247" i="9"/>
  <c r="Q2248" i="9"/>
  <c r="Q2249" i="9"/>
  <c r="Q2250" i="9"/>
  <c r="Q2251" i="9"/>
  <c r="Q2252" i="9"/>
  <c r="Q2253" i="9"/>
  <c r="Q2254" i="9"/>
  <c r="Q2255" i="9"/>
  <c r="Q2256" i="9"/>
  <c r="Q2257" i="9"/>
  <c r="Q2258" i="9"/>
  <c r="Q2259" i="9"/>
  <c r="Q2260" i="9"/>
  <c r="Q2261" i="9"/>
  <c r="Q2262" i="9"/>
  <c r="Q2263" i="9"/>
  <c r="Q2264" i="9"/>
  <c r="Q2265" i="9"/>
  <c r="Q2266" i="9"/>
  <c r="Q2267" i="9"/>
  <c r="Q2268" i="9"/>
  <c r="Q2269" i="9"/>
  <c r="Q2270" i="9"/>
  <c r="Q2271" i="9"/>
  <c r="Q2272" i="9"/>
  <c r="Q2273" i="9"/>
  <c r="Q2274" i="9"/>
  <c r="Q2275" i="9"/>
  <c r="Q2276" i="9"/>
  <c r="Q2277" i="9"/>
  <c r="Q2278" i="9"/>
  <c r="Q2279" i="9"/>
  <c r="Q2280" i="9"/>
  <c r="Q2281" i="9"/>
  <c r="Q2282" i="9"/>
  <c r="Q2283" i="9"/>
  <c r="Q2284" i="9"/>
  <c r="Q2285" i="9"/>
  <c r="Q2286" i="9"/>
  <c r="Q2287" i="9"/>
  <c r="Q2288" i="9"/>
  <c r="Q2289" i="9"/>
  <c r="Q2290" i="9"/>
  <c r="Q2291" i="9"/>
  <c r="Q2292" i="9"/>
  <c r="Q2293" i="9"/>
  <c r="Q2294" i="9"/>
  <c r="Q2295" i="9"/>
  <c r="Q2296" i="9"/>
  <c r="Q2297" i="9"/>
  <c r="Q2298" i="9"/>
  <c r="Q2299" i="9"/>
  <c r="Q2300" i="9"/>
  <c r="Q2301" i="9"/>
  <c r="Q2302" i="9"/>
  <c r="Q2303" i="9"/>
  <c r="Q2304" i="9"/>
  <c r="Q2305" i="9"/>
  <c r="Q2306" i="9"/>
  <c r="Q2307" i="9"/>
  <c r="Q2308" i="9"/>
  <c r="Q2309" i="9"/>
  <c r="Q2310" i="9"/>
  <c r="Q2311" i="9"/>
  <c r="Q2312" i="9"/>
  <c r="Q2313" i="9"/>
  <c r="Q2314" i="9"/>
  <c r="Q2315" i="9"/>
  <c r="Q2316" i="9"/>
  <c r="Q2317" i="9"/>
  <c r="Q2318" i="9"/>
  <c r="Q2319" i="9"/>
  <c r="Q2320" i="9"/>
  <c r="Q2321" i="9"/>
  <c r="Q2322" i="9"/>
  <c r="Q2323" i="9"/>
  <c r="Q2324" i="9"/>
  <c r="Q2325" i="9"/>
  <c r="Q2326" i="9"/>
  <c r="Q2327" i="9"/>
  <c r="Q2328" i="9"/>
  <c r="Q2329" i="9"/>
  <c r="Q2330" i="9"/>
  <c r="Q2331" i="9"/>
  <c r="Q2332" i="9"/>
  <c r="Q2333" i="9"/>
  <c r="Q2334" i="9"/>
  <c r="Q2335" i="9"/>
  <c r="Q2336" i="9"/>
  <c r="Q2337" i="9"/>
  <c r="Q2338" i="9"/>
  <c r="Q2339" i="9"/>
  <c r="Q2340" i="9"/>
  <c r="Q2341" i="9"/>
  <c r="Q2342" i="9"/>
  <c r="Q2343" i="9"/>
  <c r="Q2344" i="9"/>
  <c r="Q2345" i="9"/>
  <c r="Q2346" i="9"/>
  <c r="Q2347" i="9"/>
  <c r="Q2348" i="9"/>
  <c r="Q2349" i="9"/>
  <c r="Q2350" i="9"/>
  <c r="Q2351" i="9"/>
  <c r="Q2352" i="9"/>
  <c r="Q2353" i="9"/>
  <c r="Q2354" i="9"/>
  <c r="Q2355" i="9"/>
  <c r="Q2356" i="9"/>
  <c r="Q2357" i="9"/>
  <c r="Q2358" i="9"/>
  <c r="Q2359" i="9"/>
  <c r="Q2360" i="9"/>
  <c r="Q2361" i="9"/>
  <c r="Q2362" i="9"/>
  <c r="Q2363" i="9"/>
  <c r="Q2364" i="9"/>
  <c r="Q2365" i="9"/>
  <c r="Q2366" i="9"/>
  <c r="Q2367" i="9"/>
  <c r="Q2368" i="9"/>
  <c r="Q2369" i="9"/>
  <c r="Q2370" i="9"/>
  <c r="Q2371" i="9"/>
  <c r="Q2372" i="9"/>
  <c r="Q2373" i="9"/>
  <c r="Q2374" i="9"/>
  <c r="Q2375" i="9"/>
  <c r="Q2376" i="9"/>
  <c r="Q2377" i="9"/>
  <c r="Q2378" i="9"/>
  <c r="Q2379" i="9"/>
  <c r="Q2380" i="9"/>
  <c r="Q2381" i="9"/>
  <c r="Q2382" i="9"/>
  <c r="Q2383" i="9"/>
  <c r="Q2384" i="9"/>
  <c r="Q2385" i="9"/>
  <c r="Q2386" i="9"/>
  <c r="Q2387" i="9"/>
  <c r="Q2388" i="9"/>
  <c r="Q2389" i="9"/>
  <c r="Q2390" i="9"/>
  <c r="Q2391" i="9"/>
  <c r="Q2392" i="9"/>
  <c r="Q2393" i="9"/>
  <c r="Q2394" i="9"/>
  <c r="Q2395" i="9"/>
  <c r="Q2396" i="9"/>
  <c r="Q2397" i="9"/>
  <c r="Q2398" i="9"/>
  <c r="Q2399" i="9"/>
  <c r="Q2400" i="9"/>
  <c r="Q2401" i="9"/>
  <c r="Q2402" i="9"/>
  <c r="Q2403" i="9"/>
  <c r="Q2404" i="9"/>
  <c r="Q2405" i="9"/>
  <c r="Q2406" i="9"/>
  <c r="Q2407" i="9"/>
  <c r="Q2408" i="9"/>
  <c r="Q2409" i="9"/>
  <c r="Q2410" i="9"/>
  <c r="Q2411" i="9"/>
  <c r="Q2412" i="9"/>
  <c r="Q2413" i="9"/>
  <c r="Q2414" i="9"/>
  <c r="Q2415" i="9"/>
  <c r="Q2416" i="9"/>
  <c r="Q2417" i="9"/>
  <c r="Q2418" i="9"/>
  <c r="Q2419" i="9"/>
  <c r="Q2420" i="9"/>
  <c r="Q2421" i="9"/>
  <c r="Q2422" i="9"/>
  <c r="Q2423" i="9"/>
  <c r="Q2424" i="9"/>
  <c r="Q2425" i="9"/>
  <c r="Q2426" i="9"/>
  <c r="Q2427" i="9"/>
  <c r="Q2428" i="9"/>
  <c r="Q2429" i="9"/>
  <c r="Q2430" i="9"/>
  <c r="Q2431" i="9"/>
  <c r="Q2432" i="9"/>
  <c r="Q2433" i="9"/>
  <c r="Q2434" i="9"/>
  <c r="Q2435" i="9"/>
  <c r="Q2436" i="9"/>
  <c r="Q2437" i="9"/>
  <c r="Q2438" i="9"/>
  <c r="Q2439" i="9"/>
  <c r="Q2440" i="9"/>
  <c r="Q2441" i="9"/>
  <c r="Q2442" i="9"/>
  <c r="Q2443" i="9"/>
  <c r="Q2444" i="9"/>
  <c r="Q2445" i="9"/>
  <c r="Q2446" i="9"/>
  <c r="Q2447" i="9"/>
  <c r="Q2448" i="9"/>
  <c r="Q2449" i="9"/>
  <c r="Q2450" i="9"/>
  <c r="Q2451" i="9"/>
  <c r="Q2452" i="9"/>
  <c r="Q2453" i="9"/>
  <c r="Q2454" i="9"/>
  <c r="Q2455" i="9"/>
  <c r="Q2456" i="9"/>
  <c r="Q2457" i="9"/>
  <c r="Q2458" i="9"/>
  <c r="Q2459" i="9"/>
  <c r="Q2460" i="9"/>
  <c r="Q2461" i="9"/>
  <c r="Q2462" i="9"/>
  <c r="Q2463" i="9"/>
  <c r="Q2464" i="9"/>
  <c r="Q2465" i="9"/>
  <c r="Q2466" i="9"/>
  <c r="Q2467" i="9"/>
  <c r="Q2468" i="9"/>
  <c r="Q2469" i="9"/>
  <c r="Q2470" i="9"/>
  <c r="Q2471" i="9"/>
  <c r="Q2472" i="9"/>
  <c r="Q2473" i="9"/>
  <c r="Q2474" i="9"/>
  <c r="Q2475" i="9"/>
  <c r="Q2476" i="9"/>
  <c r="Q2477" i="9"/>
  <c r="Q2478" i="9"/>
  <c r="Q2479" i="9"/>
  <c r="Q2480" i="9"/>
  <c r="Q2481" i="9"/>
  <c r="Q2482" i="9"/>
  <c r="Q2483" i="9"/>
  <c r="Q2484" i="9"/>
  <c r="Q2485" i="9"/>
  <c r="Q2486" i="9"/>
  <c r="Q2487" i="9"/>
  <c r="Q2488" i="9"/>
  <c r="Q2489" i="9"/>
  <c r="Q2490" i="9"/>
  <c r="Q2491" i="9"/>
  <c r="Q2492" i="9"/>
  <c r="Q2493" i="9"/>
  <c r="Q2494" i="9"/>
  <c r="Q2495" i="9"/>
  <c r="Q2496" i="9"/>
  <c r="Q2497" i="9"/>
  <c r="Q2498" i="9"/>
  <c r="Q2499" i="9"/>
  <c r="Q2500" i="9"/>
  <c r="Q2501" i="9"/>
  <c r="Q2502" i="9"/>
  <c r="Q2503" i="9"/>
  <c r="Q2504" i="9"/>
  <c r="Q2505" i="9"/>
  <c r="Q2506" i="9"/>
  <c r="Q2507" i="9"/>
  <c r="Q2508" i="9"/>
  <c r="Q2509" i="9"/>
  <c r="Q2510" i="9"/>
  <c r="Q2511" i="9"/>
  <c r="Q2512" i="9"/>
  <c r="Q2513" i="9"/>
  <c r="Q2514" i="9"/>
  <c r="Q2515" i="9"/>
  <c r="Q2516" i="9"/>
  <c r="Q2517" i="9"/>
  <c r="Q2518" i="9"/>
  <c r="Q2519" i="9"/>
  <c r="Q2520" i="9"/>
  <c r="Q2521" i="9"/>
  <c r="Q2522" i="9"/>
  <c r="Q2523" i="9"/>
  <c r="Q2524" i="9"/>
  <c r="Q2525" i="9"/>
  <c r="Q2526" i="9"/>
  <c r="Q2527" i="9"/>
  <c r="Q2528" i="9"/>
  <c r="Q2529" i="9"/>
  <c r="Q2530" i="9"/>
  <c r="Q2531" i="9"/>
  <c r="Q2532" i="9"/>
  <c r="Q2533" i="9"/>
  <c r="Q2534" i="9"/>
  <c r="Q2535" i="9"/>
  <c r="Q2536" i="9"/>
  <c r="Q2537" i="9"/>
  <c r="Q2538" i="9"/>
  <c r="Q2539" i="9"/>
  <c r="Q2540" i="9"/>
  <c r="Q2541" i="9"/>
  <c r="Q2542" i="9"/>
  <c r="Q2543" i="9"/>
  <c r="Q2544" i="9"/>
  <c r="Q2545" i="9"/>
  <c r="Q2546" i="9"/>
  <c r="Q2547" i="9"/>
  <c r="Q2548" i="9"/>
  <c r="Q2549" i="9"/>
  <c r="Q2550" i="9"/>
  <c r="Q2551" i="9"/>
  <c r="Q2552" i="9"/>
  <c r="Q2553" i="9"/>
  <c r="Q2554" i="9"/>
  <c r="Q2555" i="9"/>
  <c r="Q2556" i="9"/>
  <c r="Q2557" i="9"/>
  <c r="Q2558" i="9"/>
  <c r="Q2559" i="9"/>
  <c r="Q2560" i="9"/>
  <c r="Q2561" i="9"/>
  <c r="Q2562" i="9"/>
  <c r="Q2563" i="9"/>
  <c r="Q2564" i="9"/>
  <c r="Q2565" i="9"/>
  <c r="Q2566" i="9"/>
  <c r="Q2567" i="9"/>
  <c r="Q2568" i="9"/>
  <c r="Q2569" i="9"/>
  <c r="Q2570" i="9"/>
  <c r="Q2571" i="9"/>
  <c r="Q2572" i="9"/>
  <c r="Q2573" i="9"/>
  <c r="Q2574" i="9"/>
  <c r="Q2575" i="9"/>
  <c r="Q2576" i="9"/>
  <c r="Q2577" i="9"/>
  <c r="Q2578" i="9"/>
  <c r="Q2579" i="9"/>
  <c r="Q2580" i="9"/>
  <c r="Q2581" i="9"/>
  <c r="Q2582" i="9"/>
  <c r="Q2583" i="9"/>
  <c r="Q2584" i="9"/>
  <c r="Q2585" i="9"/>
  <c r="Q2586" i="9"/>
  <c r="Q2587" i="9"/>
  <c r="Q2588" i="9"/>
  <c r="Q2589" i="9"/>
  <c r="Q2590" i="9"/>
  <c r="Q2591" i="9"/>
  <c r="Q2592" i="9"/>
  <c r="Q2593" i="9"/>
  <c r="Q2594" i="9"/>
  <c r="Q2595" i="9"/>
  <c r="Q2596" i="9"/>
  <c r="Q2597" i="9"/>
  <c r="Q2598" i="9"/>
  <c r="Q2599" i="9"/>
  <c r="Q2600" i="9"/>
  <c r="Q2601" i="9"/>
  <c r="Q2602" i="9"/>
  <c r="Q2603" i="9"/>
  <c r="Q2604" i="9"/>
  <c r="Q2605" i="9"/>
  <c r="Q2606" i="9"/>
  <c r="Q2607" i="9"/>
  <c r="Q2608" i="9"/>
  <c r="Q2609" i="9"/>
  <c r="Q2610" i="9"/>
  <c r="Q2611" i="9"/>
  <c r="Q2612" i="9"/>
  <c r="Q2613" i="9"/>
  <c r="Q2614" i="9"/>
  <c r="Q2615" i="9"/>
  <c r="Q2616" i="9"/>
  <c r="Q2617" i="9"/>
  <c r="Q2618" i="9"/>
  <c r="Q2619" i="9"/>
  <c r="Q2620" i="9"/>
  <c r="Q2621" i="9"/>
  <c r="Q2622" i="9"/>
  <c r="Q2623" i="9"/>
  <c r="Q2624" i="9"/>
  <c r="Q2625" i="9"/>
  <c r="Q2626" i="9"/>
  <c r="Q2627" i="9"/>
  <c r="Q2628" i="9"/>
  <c r="Q2629" i="9"/>
  <c r="Q2630" i="9"/>
  <c r="Q2631" i="9"/>
  <c r="Q2632" i="9"/>
  <c r="Q2633" i="9"/>
  <c r="Q2634" i="9"/>
  <c r="Q2635" i="9"/>
  <c r="Q2636" i="9"/>
  <c r="Q2637" i="9"/>
  <c r="Q2638" i="9"/>
  <c r="Q2639" i="9"/>
  <c r="Q2640" i="9"/>
  <c r="Q2641" i="9"/>
  <c r="Q2642" i="9"/>
  <c r="Q2643" i="9"/>
  <c r="Q2644" i="9"/>
  <c r="Q2645" i="9"/>
  <c r="Q2646" i="9"/>
  <c r="Q2647" i="9"/>
  <c r="Q2648" i="9"/>
  <c r="Q2649" i="9"/>
  <c r="Q2650" i="9"/>
  <c r="Q2651" i="9"/>
  <c r="Q2652" i="9"/>
  <c r="Q2653" i="9"/>
  <c r="Q2654" i="9"/>
  <c r="Q2655" i="9"/>
  <c r="Q2656" i="9"/>
  <c r="Q2657" i="9"/>
  <c r="Q2658" i="9"/>
  <c r="Q2659" i="9"/>
  <c r="Q2660" i="9"/>
  <c r="Q2661" i="9"/>
  <c r="Q2662" i="9"/>
  <c r="Q2663" i="9"/>
  <c r="Q2664" i="9"/>
  <c r="Q2665" i="9"/>
  <c r="Q2666" i="9"/>
  <c r="Q2667" i="9"/>
  <c r="Q2668" i="9"/>
  <c r="Q2669" i="9"/>
  <c r="Q2670" i="9"/>
  <c r="Q2671" i="9"/>
  <c r="Q2672" i="9"/>
  <c r="Q2673" i="9"/>
  <c r="Q2674" i="9"/>
  <c r="Q2675" i="9"/>
  <c r="Q2676" i="9"/>
  <c r="Q2677" i="9"/>
  <c r="Q2678" i="9"/>
  <c r="Q2679" i="9"/>
  <c r="Q2680" i="9"/>
  <c r="Q2681" i="9"/>
  <c r="Q2682" i="9"/>
  <c r="Q2683" i="9"/>
  <c r="Q2684" i="9"/>
  <c r="Q2685" i="9"/>
  <c r="Q2686" i="9"/>
  <c r="Q2687" i="9"/>
  <c r="Q2688" i="9"/>
  <c r="Q2689" i="9"/>
  <c r="Q2690" i="9"/>
  <c r="Q2691" i="9"/>
  <c r="Q2692" i="9"/>
  <c r="Q2693" i="9"/>
  <c r="Q2694" i="9"/>
  <c r="Q2695" i="9"/>
  <c r="Q2696" i="9"/>
  <c r="Q2697" i="9"/>
  <c r="Q2698" i="9"/>
  <c r="Q2699" i="9"/>
  <c r="Q2700" i="9"/>
  <c r="Q2701" i="9"/>
  <c r="Q2702" i="9"/>
  <c r="Q2703" i="9"/>
  <c r="Q2704" i="9"/>
  <c r="Q2705" i="9"/>
  <c r="Q2706" i="9"/>
  <c r="Q2707" i="9"/>
  <c r="Q2708" i="9"/>
  <c r="Q2709" i="9"/>
  <c r="Q2710" i="9"/>
  <c r="Q2711" i="9"/>
  <c r="Q2712" i="9"/>
  <c r="Q2713" i="9"/>
  <c r="Q2714" i="9"/>
  <c r="Q2715" i="9"/>
  <c r="Q2716" i="9"/>
  <c r="Q2717" i="9"/>
  <c r="Q2718" i="9"/>
  <c r="Q2719" i="9"/>
  <c r="Q2720" i="9"/>
  <c r="Q2721" i="9"/>
  <c r="Q2722" i="9"/>
  <c r="Q2723" i="9"/>
  <c r="Q2724" i="9"/>
  <c r="Q2725" i="9"/>
  <c r="Q2726" i="9"/>
  <c r="Q2727" i="9"/>
  <c r="Q2728" i="9"/>
  <c r="Q2729" i="9"/>
  <c r="Q2730" i="9"/>
  <c r="Q2731" i="9"/>
  <c r="Q2732" i="9"/>
  <c r="Q2733" i="9"/>
  <c r="Q2734" i="9"/>
  <c r="Q2735" i="9"/>
  <c r="Q2736" i="9"/>
  <c r="Q2737" i="9"/>
  <c r="Q2738" i="9"/>
  <c r="Q2739" i="9"/>
  <c r="Q2740" i="9"/>
  <c r="Q2741" i="9"/>
  <c r="Q2742" i="9"/>
  <c r="Q2743" i="9"/>
  <c r="Q2744" i="9"/>
  <c r="Q2745" i="9"/>
  <c r="Q2746" i="9"/>
  <c r="Q2747" i="9"/>
  <c r="Q2748" i="9"/>
  <c r="Q2749" i="9"/>
  <c r="Q2750" i="9"/>
  <c r="Q2751" i="9"/>
  <c r="Q2752" i="9"/>
  <c r="Q2753" i="9"/>
  <c r="Q2754" i="9"/>
  <c r="Q2755" i="9"/>
  <c r="Q2756" i="9"/>
  <c r="Q2757" i="9"/>
  <c r="Q2758" i="9"/>
  <c r="Q2759" i="9"/>
  <c r="Q2760" i="9"/>
  <c r="Q2761" i="9"/>
  <c r="Q2762" i="9"/>
  <c r="Q2763" i="9"/>
  <c r="Q2764" i="9"/>
  <c r="Q2765" i="9"/>
  <c r="Q2766" i="9"/>
  <c r="Q2767" i="9"/>
  <c r="Q2768" i="9"/>
  <c r="Q2769" i="9"/>
  <c r="Q2770" i="9"/>
  <c r="Q2771" i="9"/>
  <c r="Q2772" i="9"/>
  <c r="Q2773" i="9"/>
  <c r="Q2774" i="9"/>
  <c r="Q2775" i="9"/>
  <c r="Q2776" i="9"/>
  <c r="Q2777" i="9"/>
  <c r="Q2778" i="9"/>
  <c r="Q2779" i="9"/>
  <c r="Q2780" i="9"/>
  <c r="Q2781" i="9"/>
  <c r="Q2782" i="9"/>
  <c r="Q2783" i="9"/>
  <c r="Q2784" i="9"/>
  <c r="Q2785" i="9"/>
  <c r="Q2786" i="9"/>
  <c r="Q2787" i="9"/>
  <c r="Q2788" i="9"/>
  <c r="Q2789" i="9"/>
  <c r="Q2790" i="9"/>
  <c r="Q2791" i="9"/>
  <c r="Q2792" i="9"/>
  <c r="Q2793" i="9"/>
  <c r="Q2794" i="9"/>
  <c r="Q2795" i="9"/>
  <c r="Q2796" i="9"/>
  <c r="Q2797" i="9"/>
  <c r="Q2798" i="9"/>
  <c r="Q2799" i="9"/>
  <c r="Q2800" i="9"/>
  <c r="Q2801" i="9"/>
  <c r="Q2802" i="9"/>
  <c r="Q2803" i="9"/>
  <c r="Q2804" i="9"/>
  <c r="Q2805" i="9"/>
  <c r="Q2806" i="9"/>
  <c r="Q2807" i="9"/>
  <c r="Q2808" i="9"/>
  <c r="Q2809" i="9"/>
  <c r="Q2810" i="9"/>
  <c r="Q2811" i="9"/>
  <c r="Q2812" i="9"/>
  <c r="Q2813" i="9"/>
  <c r="Q2814" i="9"/>
  <c r="Q2815" i="9"/>
  <c r="Q2816" i="9"/>
  <c r="Q2817" i="9"/>
  <c r="Q2818" i="9"/>
  <c r="Q2819" i="9"/>
  <c r="Q2820" i="9"/>
  <c r="Q2821" i="9"/>
  <c r="Q2822" i="9"/>
  <c r="Q2823" i="9"/>
  <c r="Q2824" i="9"/>
  <c r="Q2825" i="9"/>
  <c r="Q2826" i="9"/>
  <c r="Q2827" i="9"/>
  <c r="Q2828" i="9"/>
  <c r="Q2829" i="9"/>
  <c r="Q2830" i="9"/>
  <c r="Q2831" i="9"/>
  <c r="Q2832" i="9"/>
  <c r="Q2833" i="9"/>
  <c r="Q2834" i="9"/>
  <c r="Q2835" i="9"/>
  <c r="Q2836" i="9"/>
  <c r="Q2837" i="9"/>
  <c r="Q2838" i="9"/>
  <c r="Q2839" i="9"/>
  <c r="Q2840" i="9"/>
  <c r="Q2841" i="9"/>
  <c r="Q2842" i="9"/>
  <c r="Q2843" i="9"/>
  <c r="Q2844" i="9"/>
  <c r="Q2845" i="9"/>
  <c r="Q2846" i="9"/>
  <c r="Q2847" i="9"/>
  <c r="Q2848" i="9"/>
  <c r="Q2849" i="9"/>
  <c r="Q2850" i="9"/>
  <c r="Q2851" i="9"/>
  <c r="Q2852" i="9"/>
  <c r="Q2853" i="9"/>
  <c r="Q2854" i="9"/>
  <c r="Q2855" i="9"/>
  <c r="Q2856" i="9"/>
  <c r="Q2857" i="9"/>
  <c r="Q2858" i="9"/>
  <c r="Q2859" i="9"/>
  <c r="Q2860" i="9"/>
  <c r="Q2861" i="9"/>
  <c r="Q2862" i="9"/>
  <c r="Q2863" i="9"/>
  <c r="Q2864" i="9"/>
  <c r="Q2865" i="9"/>
  <c r="Q2866" i="9"/>
  <c r="Q2867" i="9"/>
  <c r="Q2868" i="9"/>
  <c r="Q2869" i="9"/>
  <c r="Q2870" i="9"/>
  <c r="Q2871" i="9"/>
  <c r="Q2872" i="9"/>
  <c r="Q2873" i="9"/>
  <c r="Q2874" i="9"/>
  <c r="Q2875" i="9"/>
  <c r="Q2876" i="9"/>
  <c r="Q2877" i="9"/>
  <c r="Q2878" i="9"/>
  <c r="Q2879" i="9"/>
  <c r="Q2880" i="9"/>
  <c r="Q2881" i="9"/>
  <c r="Q2882" i="9"/>
  <c r="Q2883" i="9"/>
  <c r="Q2884" i="9"/>
  <c r="Q2885" i="9"/>
  <c r="Q2886" i="9"/>
  <c r="Q2887" i="9"/>
  <c r="Q2888" i="9"/>
  <c r="Q2889" i="9"/>
  <c r="Q2890" i="9"/>
  <c r="Q2891" i="9"/>
  <c r="Q2892" i="9"/>
  <c r="Q2893" i="9"/>
  <c r="Q2894" i="9"/>
  <c r="Q2895" i="9"/>
  <c r="Q2896" i="9"/>
  <c r="Q2897" i="9"/>
  <c r="Q2898" i="9"/>
  <c r="Q2899" i="9"/>
  <c r="Q2900" i="9"/>
  <c r="Q2901" i="9"/>
  <c r="Q2902" i="9"/>
  <c r="Q2903" i="9"/>
  <c r="Q2904" i="9"/>
  <c r="Q2905" i="9"/>
  <c r="Q2906" i="9"/>
  <c r="Q2907" i="9"/>
  <c r="Q2908" i="9"/>
  <c r="Q2909" i="9"/>
  <c r="Q2910" i="9"/>
  <c r="Q2911" i="9"/>
  <c r="Q2912" i="9"/>
  <c r="Q2913" i="9"/>
  <c r="Q2914" i="9"/>
  <c r="Q2915" i="9"/>
  <c r="Q2916" i="9"/>
  <c r="Q2917" i="9"/>
  <c r="Q2918" i="9"/>
  <c r="Q2919" i="9"/>
  <c r="Q2920" i="9"/>
  <c r="Q2921" i="9"/>
  <c r="Q2922" i="9"/>
  <c r="Q2923" i="9"/>
  <c r="Q2924" i="9"/>
  <c r="Q2925" i="9"/>
  <c r="Q2926" i="9"/>
  <c r="Q2927" i="9"/>
  <c r="Q2928" i="9"/>
  <c r="Q2929" i="9"/>
  <c r="Q2930" i="9"/>
  <c r="Q2931" i="9"/>
  <c r="Q2932" i="9"/>
  <c r="Q2933" i="9"/>
  <c r="Q2934" i="9"/>
  <c r="Q2935" i="9"/>
  <c r="Q2936" i="9"/>
  <c r="Q2937" i="9"/>
  <c r="Q2938" i="9"/>
  <c r="Q2939" i="9"/>
  <c r="Q2940" i="9"/>
  <c r="Q2941" i="9"/>
  <c r="Q2942" i="9"/>
  <c r="Q2943" i="9"/>
  <c r="Q2944" i="9"/>
  <c r="Q2945" i="9"/>
  <c r="Q2946" i="9"/>
  <c r="Q2947" i="9"/>
  <c r="Q2948" i="9"/>
  <c r="Q2949" i="9"/>
  <c r="Q2950" i="9"/>
  <c r="Q2951" i="9"/>
  <c r="Q2952" i="9"/>
  <c r="Q2953" i="9"/>
  <c r="Q2954" i="9"/>
  <c r="Q2955" i="9"/>
  <c r="Q2956" i="9"/>
  <c r="Q2957" i="9"/>
  <c r="Q2958" i="9"/>
  <c r="Q2959" i="9"/>
  <c r="Q2960" i="9"/>
  <c r="Q2961" i="9"/>
  <c r="Q2962" i="9"/>
  <c r="Q2963" i="9"/>
  <c r="Q2964" i="9"/>
  <c r="Q2965" i="9"/>
  <c r="Q2966" i="9"/>
  <c r="Q2967" i="9"/>
  <c r="Q2968" i="9"/>
  <c r="Q2969" i="9"/>
  <c r="Q2970" i="9"/>
  <c r="Q2971" i="9"/>
  <c r="Q2972" i="9"/>
  <c r="Q2973" i="9"/>
  <c r="Q2974" i="9"/>
  <c r="Q2975" i="9"/>
  <c r="Q2976" i="9"/>
  <c r="Q2977" i="9"/>
  <c r="Q2978" i="9"/>
  <c r="Q2979" i="9"/>
  <c r="Q2980" i="9"/>
  <c r="Q2981" i="9"/>
  <c r="Q2982" i="9"/>
  <c r="Q2983" i="9"/>
  <c r="Q2984" i="9"/>
  <c r="Q2985" i="9"/>
  <c r="Q2986" i="9"/>
  <c r="Q2987" i="9"/>
  <c r="Q2988" i="9"/>
  <c r="Q2989" i="9"/>
  <c r="Q2990" i="9"/>
  <c r="Q2991" i="9"/>
  <c r="Q2992" i="9"/>
  <c r="Q2993" i="9"/>
  <c r="Q2994" i="9"/>
  <c r="Q2995" i="9"/>
  <c r="Q2996" i="9"/>
  <c r="Q2997" i="9"/>
  <c r="Q2998" i="9"/>
  <c r="Q2999" i="9"/>
  <c r="Q3000" i="9"/>
  <c r="Q3001" i="9"/>
  <c r="Q3002" i="9"/>
  <c r="Q3003" i="9"/>
  <c r="Q3004" i="9"/>
  <c r="Q3005" i="9"/>
  <c r="Q3006" i="9"/>
  <c r="Q3007" i="9"/>
  <c r="Q3008" i="9"/>
  <c r="Q3009" i="9"/>
  <c r="Q3010" i="9"/>
  <c r="Q3011" i="9"/>
  <c r="Q3012" i="9"/>
  <c r="Q3013" i="9"/>
  <c r="Q3014" i="9"/>
  <c r="Q3015" i="9"/>
  <c r="Q3016" i="9"/>
  <c r="Q3017" i="9"/>
  <c r="Q3018" i="9"/>
  <c r="Q3019" i="9"/>
  <c r="Q3020" i="9"/>
  <c r="Q3021" i="9"/>
  <c r="Q3022" i="9"/>
  <c r="Q3023" i="9"/>
  <c r="Q3024" i="9"/>
  <c r="Q3025" i="9"/>
  <c r="Q3026" i="9"/>
  <c r="Q3027" i="9"/>
  <c r="Q3028" i="9"/>
  <c r="Q3029" i="9"/>
  <c r="Q3030" i="9"/>
  <c r="Q3031" i="9"/>
  <c r="Q3032" i="9"/>
  <c r="Q3033" i="9"/>
  <c r="Q3034" i="9"/>
  <c r="Q3035" i="9"/>
  <c r="Q3036" i="9"/>
  <c r="Q3037" i="9"/>
  <c r="Q3038" i="9"/>
  <c r="Q3039" i="9"/>
  <c r="Q3040" i="9"/>
  <c r="Q3041" i="9"/>
  <c r="Q3042" i="9"/>
  <c r="Q3043" i="9"/>
  <c r="Q3044" i="9"/>
  <c r="Q3045" i="9"/>
  <c r="Q3046" i="9"/>
  <c r="Q3047" i="9"/>
  <c r="Q3048" i="9"/>
  <c r="Q3049" i="9"/>
  <c r="Q3050" i="9"/>
  <c r="Q3051" i="9"/>
  <c r="Q3052" i="9"/>
  <c r="Q3053" i="9"/>
  <c r="Q3054" i="9"/>
  <c r="Q3055" i="9"/>
  <c r="Q3056" i="9"/>
  <c r="Q3057" i="9"/>
  <c r="Q3058" i="9"/>
  <c r="Q3059" i="9"/>
  <c r="Q3060" i="9"/>
  <c r="Q3061" i="9"/>
  <c r="Q3062" i="9"/>
  <c r="Q3063" i="9"/>
  <c r="Q3064" i="9"/>
  <c r="Q3065" i="9"/>
  <c r="Q3066" i="9"/>
  <c r="Q3067" i="9"/>
  <c r="Q3068" i="9"/>
  <c r="Q3069" i="9"/>
  <c r="Q3070" i="9"/>
  <c r="Q3071" i="9"/>
  <c r="Q3072" i="9"/>
  <c r="Q3073" i="9"/>
  <c r="Q3074" i="9"/>
  <c r="Q3075" i="9"/>
  <c r="Q3076" i="9"/>
  <c r="Q3077" i="9"/>
  <c r="Q3078" i="9"/>
  <c r="Q3079" i="9"/>
  <c r="Q3080" i="9"/>
  <c r="Q3081" i="9"/>
  <c r="Q3082" i="9"/>
  <c r="Q3083" i="9"/>
  <c r="Q3084" i="9"/>
  <c r="Q3085" i="9"/>
  <c r="Q3086" i="9"/>
  <c r="Q3087" i="9"/>
  <c r="Q3088" i="9"/>
  <c r="Q3089" i="9"/>
  <c r="Q3090" i="9"/>
  <c r="Q3091" i="9"/>
  <c r="Q3092" i="9"/>
  <c r="Q3093" i="9"/>
  <c r="Q3094" i="9"/>
  <c r="Q3095" i="9"/>
  <c r="Q3096" i="9"/>
  <c r="Q3097" i="9"/>
  <c r="Q3098" i="9"/>
  <c r="Q3099" i="9"/>
  <c r="Q3100" i="9"/>
  <c r="Q3101" i="9"/>
  <c r="Q3102" i="9"/>
  <c r="Q3103" i="9"/>
  <c r="Q3104" i="9"/>
  <c r="Q3105" i="9"/>
  <c r="Q3106" i="9"/>
  <c r="Q3107" i="9"/>
  <c r="Q3108" i="9"/>
  <c r="Q3109" i="9"/>
  <c r="Q3110" i="9"/>
  <c r="Q3111" i="9"/>
  <c r="Q3112" i="9"/>
  <c r="Q3113" i="9"/>
  <c r="Q3114" i="9"/>
  <c r="Q3115" i="9"/>
  <c r="Q3116" i="9"/>
  <c r="Q3117" i="9"/>
  <c r="Q3118" i="9"/>
  <c r="Q3119" i="9"/>
  <c r="Q3120" i="9"/>
  <c r="Q3121" i="9"/>
  <c r="Q3122" i="9"/>
  <c r="Q3123" i="9"/>
  <c r="Q3124" i="9"/>
  <c r="Q3125" i="9"/>
  <c r="Q3126" i="9"/>
  <c r="Q3127" i="9"/>
  <c r="Q3128" i="9"/>
  <c r="Q3129" i="9"/>
  <c r="Q3130" i="9"/>
  <c r="Q3131" i="9"/>
  <c r="Q3132" i="9"/>
  <c r="Q3133" i="9"/>
  <c r="Q3134" i="9"/>
  <c r="Q3135" i="9"/>
  <c r="Q3136" i="9"/>
  <c r="Q3137" i="9"/>
  <c r="Q3138" i="9"/>
  <c r="Q3139" i="9"/>
  <c r="Q3140" i="9"/>
  <c r="Q3141" i="9"/>
  <c r="Q3142" i="9"/>
  <c r="Q3143" i="9"/>
  <c r="Q3144" i="9"/>
  <c r="Q3145" i="9"/>
  <c r="Q3146" i="9"/>
  <c r="Q3147" i="9"/>
  <c r="Q3148" i="9"/>
  <c r="Q3149" i="9"/>
  <c r="Q3150" i="9"/>
  <c r="Q3151" i="9"/>
  <c r="Q3152" i="9"/>
  <c r="Q3153" i="9"/>
  <c r="Q3154" i="9"/>
  <c r="Q3155" i="9"/>
  <c r="Q3156" i="9"/>
  <c r="Q3157" i="9"/>
  <c r="Q3158" i="9"/>
  <c r="Q3159" i="9"/>
  <c r="Q3160" i="9"/>
  <c r="Q3161" i="9"/>
  <c r="Q3162" i="9"/>
  <c r="Q3163" i="9"/>
  <c r="Q3164" i="9"/>
  <c r="Q3165" i="9"/>
  <c r="Q3166" i="9"/>
  <c r="Q3167" i="9"/>
  <c r="Q3168" i="9"/>
  <c r="Q3169" i="9"/>
  <c r="Q3170" i="9"/>
  <c r="Q3171" i="9"/>
  <c r="Q3172" i="9"/>
  <c r="Q3173" i="9"/>
  <c r="Q3174" i="9"/>
  <c r="Q3175" i="9"/>
  <c r="Q3176" i="9"/>
  <c r="Q3177" i="9"/>
  <c r="Q3178" i="9"/>
  <c r="Q3179" i="9"/>
  <c r="Q3180" i="9"/>
  <c r="Q3181" i="9"/>
  <c r="Q3182" i="9"/>
  <c r="Q3183" i="9"/>
  <c r="Q3184" i="9"/>
  <c r="Q3185" i="9"/>
  <c r="Q3186" i="9"/>
  <c r="Q3187" i="9"/>
  <c r="Q3188" i="9"/>
  <c r="Q3189" i="9"/>
  <c r="Q3190" i="9"/>
  <c r="Q3191" i="9"/>
  <c r="Q3192" i="9"/>
  <c r="Q3193" i="9"/>
  <c r="Q3194" i="9"/>
  <c r="Q3195" i="9"/>
  <c r="Q3196" i="9"/>
  <c r="Q3197" i="9"/>
  <c r="Q3198" i="9"/>
  <c r="Q3199" i="9"/>
  <c r="Q3200" i="9"/>
  <c r="Q3201" i="9"/>
  <c r="Q3202" i="9"/>
  <c r="Q3203" i="9"/>
  <c r="Q3204" i="9"/>
  <c r="Q3205" i="9"/>
  <c r="Q3206" i="9"/>
  <c r="Q3207" i="9"/>
  <c r="Q3208" i="9"/>
  <c r="Q3209" i="9"/>
  <c r="Q3210" i="9"/>
  <c r="Q3211" i="9"/>
  <c r="Q3212" i="9"/>
  <c r="Q3213" i="9"/>
  <c r="Q3214" i="9"/>
  <c r="Q3215" i="9"/>
  <c r="Q3216" i="9"/>
  <c r="Q3217" i="9"/>
  <c r="Q3218" i="9"/>
  <c r="Q3219" i="9"/>
  <c r="Q3220" i="9"/>
  <c r="Q3221" i="9"/>
  <c r="Q3222" i="9"/>
  <c r="Q3223" i="9"/>
  <c r="Q3224" i="9"/>
  <c r="Q3225" i="9"/>
  <c r="Q3226" i="9"/>
  <c r="Q3227" i="9"/>
  <c r="Q3228" i="9"/>
  <c r="Q3229" i="9"/>
  <c r="Q3230" i="9"/>
  <c r="Q3231" i="9"/>
  <c r="Q3232" i="9"/>
  <c r="Q3233" i="9"/>
  <c r="Q3234" i="9"/>
  <c r="Q3235" i="9"/>
  <c r="Q3236" i="9"/>
  <c r="Q3237" i="9"/>
  <c r="Q3238" i="9"/>
  <c r="Q3239" i="9"/>
  <c r="Q3240" i="9"/>
  <c r="Q3241" i="9"/>
  <c r="Q3242" i="9"/>
  <c r="Q3243" i="9"/>
  <c r="Q3244" i="9"/>
  <c r="Q3245" i="9"/>
  <c r="Q3246" i="9"/>
  <c r="Q3247" i="9"/>
  <c r="Q3248" i="9"/>
  <c r="Q3249" i="9"/>
  <c r="Q3250" i="9"/>
  <c r="Q3251" i="9"/>
  <c r="Q3252" i="9"/>
  <c r="Q3253" i="9"/>
  <c r="Q3254" i="9"/>
  <c r="Q3255" i="9"/>
  <c r="Q3256" i="9"/>
  <c r="Q3257" i="9"/>
  <c r="Q3258" i="9"/>
  <c r="Q3259" i="9"/>
  <c r="Q3260" i="9"/>
  <c r="Q3261" i="9"/>
  <c r="Q3262" i="9"/>
  <c r="Q3263" i="9"/>
  <c r="Q3264" i="9"/>
  <c r="Q3265" i="9"/>
  <c r="Q3266" i="9"/>
  <c r="Q3267" i="9"/>
  <c r="Q3268" i="9"/>
  <c r="Q3269" i="9"/>
  <c r="Q3270" i="9"/>
  <c r="Q3271" i="9"/>
  <c r="Q3272" i="9"/>
  <c r="Q3273" i="9"/>
  <c r="Q3274" i="9"/>
  <c r="Q3275" i="9"/>
  <c r="Q3276" i="9"/>
  <c r="Q3277" i="9"/>
  <c r="Q3278" i="9"/>
  <c r="Q3279" i="9"/>
  <c r="Q3280" i="9"/>
  <c r="Q3281" i="9"/>
  <c r="Q3282" i="9"/>
  <c r="Q3283" i="9"/>
  <c r="Q3284" i="9"/>
  <c r="Q3285" i="9"/>
  <c r="Q3286" i="9"/>
  <c r="Q3287" i="9"/>
  <c r="Q3288" i="9"/>
  <c r="Q3289" i="9"/>
  <c r="Q3290" i="9"/>
  <c r="Q3291" i="9"/>
  <c r="Q3292" i="9"/>
  <c r="Q3293" i="9"/>
  <c r="Q3294" i="9"/>
  <c r="Q3295" i="9"/>
  <c r="Q3296" i="9"/>
  <c r="Q3297" i="9"/>
  <c r="Q3298" i="9"/>
  <c r="Q3299" i="9"/>
  <c r="Q3300" i="9"/>
  <c r="Q3301" i="9"/>
  <c r="Q3302" i="9"/>
  <c r="Q3303" i="9"/>
  <c r="Q3304" i="9"/>
  <c r="Q3305" i="9"/>
  <c r="Q3306" i="9"/>
  <c r="Q3307" i="9"/>
  <c r="Q3308" i="9"/>
  <c r="Q3309" i="9"/>
  <c r="Q3310" i="9"/>
  <c r="Q3311" i="9"/>
  <c r="Q3312" i="9"/>
  <c r="Q3313" i="9"/>
  <c r="Q3314" i="9"/>
  <c r="Q3315" i="9"/>
  <c r="Q3316" i="9"/>
  <c r="Q3317" i="9"/>
  <c r="Q3318" i="9"/>
  <c r="Q3319" i="9"/>
  <c r="Q3320" i="9"/>
  <c r="Q3321" i="9"/>
  <c r="Q3322" i="9"/>
  <c r="Q3323" i="9"/>
  <c r="Q3324" i="9"/>
  <c r="Q3325" i="9"/>
  <c r="Q3326" i="9"/>
  <c r="Q3327" i="9"/>
  <c r="Q3328" i="9"/>
  <c r="Q3329" i="9"/>
  <c r="Q3330" i="9"/>
  <c r="Q3331" i="9"/>
  <c r="Q3332" i="9"/>
  <c r="Q3333" i="9"/>
  <c r="Q3334" i="9"/>
  <c r="Q3335" i="9"/>
  <c r="Q3336" i="9"/>
  <c r="Q3337" i="9"/>
  <c r="Q3338" i="9"/>
  <c r="Q3339" i="9"/>
  <c r="Q3340" i="9"/>
  <c r="Q3341" i="9"/>
  <c r="Q3342" i="9"/>
  <c r="Q3343" i="9"/>
  <c r="Q3344" i="9"/>
  <c r="Q3345" i="9"/>
  <c r="Q3346" i="9"/>
  <c r="Q3347" i="9"/>
  <c r="Q3348" i="9"/>
  <c r="Q3349" i="9"/>
  <c r="Q3350" i="9"/>
  <c r="Q3351" i="9"/>
  <c r="Q3352" i="9"/>
  <c r="Q3353" i="9"/>
  <c r="Q3354" i="9"/>
  <c r="Q3355" i="9"/>
  <c r="Q3356" i="9"/>
  <c r="Q3357" i="9"/>
  <c r="Q3358" i="9"/>
  <c r="Q3359" i="9"/>
  <c r="Q3360" i="9"/>
  <c r="Q3361" i="9"/>
  <c r="Q3362" i="9"/>
  <c r="Q3363" i="9"/>
  <c r="Q3364" i="9"/>
  <c r="Q3365" i="9"/>
  <c r="Q3366" i="9"/>
  <c r="Q3367" i="9"/>
  <c r="Q3368" i="9"/>
  <c r="Q3369" i="9"/>
  <c r="Q3370" i="9"/>
  <c r="Q3371" i="9"/>
  <c r="Q3372" i="9"/>
  <c r="Q3373" i="9"/>
  <c r="Q3374" i="9"/>
  <c r="Q3375" i="9"/>
  <c r="Q3376" i="9"/>
  <c r="Q3377" i="9"/>
  <c r="Q3378" i="9"/>
  <c r="Q3379" i="9"/>
  <c r="Q3380" i="9"/>
  <c r="Q3381" i="9"/>
  <c r="Q3382" i="9"/>
  <c r="Q3383" i="9"/>
  <c r="Q3384" i="9"/>
  <c r="Q3385" i="9"/>
  <c r="Q3386" i="9"/>
  <c r="Q3387" i="9"/>
  <c r="Q3388" i="9"/>
  <c r="Q3389" i="9"/>
  <c r="Q3390" i="9"/>
  <c r="Q3391" i="9"/>
  <c r="Q3392" i="9"/>
  <c r="Q3393" i="9"/>
  <c r="Q3394" i="9"/>
  <c r="Q3395" i="9"/>
  <c r="Q3396" i="9"/>
  <c r="Q3397" i="9"/>
  <c r="Q3398" i="9"/>
  <c r="Q3399" i="9"/>
  <c r="Q3400" i="9"/>
  <c r="Q3401" i="9"/>
  <c r="Q3402" i="9"/>
  <c r="Q3403" i="9"/>
  <c r="Q3404" i="9"/>
  <c r="Q3405" i="9"/>
  <c r="Q3406" i="9"/>
  <c r="Q3407" i="9"/>
  <c r="Q3408" i="9"/>
  <c r="Q3409" i="9"/>
  <c r="Q3410" i="9"/>
  <c r="Q3411" i="9"/>
  <c r="Q3412" i="9"/>
  <c r="Q3413" i="9"/>
  <c r="Q3414" i="9"/>
  <c r="Q3415" i="9"/>
  <c r="Q3416" i="9"/>
  <c r="Q3417" i="9"/>
  <c r="Q3418" i="9"/>
  <c r="Q3419" i="9"/>
  <c r="Q3420" i="9"/>
  <c r="Q3421" i="9"/>
  <c r="Q3422" i="9"/>
  <c r="Q3423" i="9"/>
  <c r="Q3424" i="9"/>
  <c r="Q3425" i="9"/>
  <c r="Q3426" i="9"/>
  <c r="Q3427" i="9"/>
  <c r="Q3428" i="9"/>
  <c r="Q3429" i="9"/>
  <c r="Q3430" i="9"/>
  <c r="Q3431" i="9"/>
  <c r="Q3432" i="9"/>
  <c r="Q3433" i="9"/>
  <c r="Q3434" i="9"/>
  <c r="Q3435" i="9"/>
  <c r="Q3436" i="9"/>
  <c r="Q3437" i="9"/>
  <c r="Q3438" i="9"/>
  <c r="Q3439" i="9"/>
  <c r="Q3440" i="9"/>
  <c r="Q3441" i="9"/>
  <c r="Q3442" i="9"/>
  <c r="Q3443" i="9"/>
  <c r="Q3444" i="9"/>
  <c r="Q3445" i="9"/>
  <c r="Q3446" i="9"/>
  <c r="Q3447" i="9"/>
  <c r="Q3448" i="9"/>
  <c r="Q3449" i="9"/>
  <c r="Q3450" i="9"/>
  <c r="Q3451" i="9"/>
  <c r="Q3452" i="9"/>
  <c r="Q3453" i="9"/>
  <c r="Q3454" i="9"/>
  <c r="Q3455" i="9"/>
  <c r="Q3456" i="9"/>
  <c r="Q3457" i="9"/>
  <c r="Q3458" i="9"/>
  <c r="Q3459" i="9"/>
  <c r="Q3460" i="9"/>
  <c r="Q3461" i="9"/>
  <c r="Q3462" i="9"/>
  <c r="Q3463" i="9"/>
  <c r="Q3464" i="9"/>
  <c r="Q3465" i="9"/>
  <c r="Q3466" i="9"/>
  <c r="Q3467" i="9"/>
  <c r="Q3468" i="9"/>
  <c r="Q3469" i="9"/>
  <c r="Q3470" i="9"/>
  <c r="Q3471" i="9"/>
  <c r="Q3472" i="9"/>
  <c r="Q3473" i="9"/>
  <c r="Q3474" i="9"/>
  <c r="Q3475" i="9"/>
  <c r="Q3476" i="9"/>
  <c r="Q3477" i="9"/>
  <c r="Q3478" i="9"/>
  <c r="Q3479" i="9"/>
  <c r="Q3480" i="9"/>
  <c r="Q3481" i="9"/>
  <c r="Q3482" i="9"/>
  <c r="Q3483" i="9"/>
  <c r="Q3484" i="9"/>
  <c r="Q3485" i="9"/>
  <c r="Q3486" i="9"/>
  <c r="Q3487" i="9"/>
  <c r="Q3488" i="9"/>
  <c r="Q3489" i="9"/>
  <c r="Q3490" i="9"/>
  <c r="Q3491" i="9"/>
  <c r="Q3492" i="9"/>
  <c r="Q3493" i="9"/>
  <c r="Q3494" i="9"/>
  <c r="Q3495" i="9"/>
  <c r="Q3496" i="9"/>
  <c r="Q3497" i="9"/>
  <c r="Q3498" i="9"/>
  <c r="Q3499" i="9"/>
  <c r="Q3500" i="9"/>
  <c r="Q3501" i="9"/>
  <c r="Q3502" i="9"/>
  <c r="Q3503" i="9"/>
  <c r="Q3504" i="9"/>
  <c r="Q3505" i="9"/>
  <c r="Q3506" i="9"/>
  <c r="Q3507" i="9"/>
  <c r="Q3508" i="9"/>
  <c r="Q3509" i="9"/>
  <c r="Q3510" i="9"/>
  <c r="Q3511" i="9"/>
  <c r="Q3512" i="9"/>
  <c r="Q3513" i="9"/>
  <c r="Q3514" i="9"/>
  <c r="Q3515" i="9"/>
  <c r="Q3516" i="9"/>
  <c r="Q3517" i="9"/>
  <c r="Q3518" i="9"/>
  <c r="Q3519" i="9"/>
  <c r="Q3520" i="9"/>
  <c r="Q3521" i="9"/>
  <c r="Q3522" i="9"/>
  <c r="Q3523" i="9"/>
  <c r="Q3524" i="9"/>
  <c r="Q3525" i="9"/>
  <c r="Q3526" i="9"/>
  <c r="Q3527" i="9"/>
  <c r="Q3528" i="9"/>
  <c r="Q3529" i="9"/>
  <c r="Q3530" i="9"/>
  <c r="Q3531" i="9"/>
  <c r="Q3532" i="9"/>
  <c r="Q3533" i="9"/>
  <c r="Q3534" i="9"/>
  <c r="Q3535" i="9"/>
  <c r="Q3536" i="9"/>
  <c r="Q3537" i="9"/>
  <c r="Q3538" i="9"/>
  <c r="Q3539" i="9"/>
  <c r="Q3540" i="9"/>
  <c r="Q3541" i="9"/>
  <c r="Q3542" i="9"/>
  <c r="Q3543" i="9"/>
  <c r="Q3544" i="9"/>
  <c r="Q3545" i="9"/>
  <c r="Q3546" i="9"/>
  <c r="Q3547" i="9"/>
  <c r="Q3548" i="9"/>
  <c r="Q3549" i="9"/>
  <c r="Q3550" i="9"/>
  <c r="Q3551" i="9"/>
  <c r="Q3552" i="9"/>
  <c r="Q3553" i="9"/>
  <c r="Q3554" i="9"/>
  <c r="Q3555" i="9"/>
  <c r="Q3556" i="9"/>
  <c r="Q3557" i="9"/>
  <c r="Q3558" i="9"/>
  <c r="Q3559" i="9"/>
  <c r="Q3560" i="9"/>
  <c r="Q3561" i="9"/>
  <c r="Q3562" i="9"/>
  <c r="Q3563" i="9"/>
  <c r="Q3564" i="9"/>
  <c r="Q3565" i="9"/>
  <c r="Q3566" i="9"/>
  <c r="Q3567" i="9"/>
  <c r="Q3568" i="9"/>
  <c r="Q3569" i="9"/>
  <c r="Q3570" i="9"/>
  <c r="Q3571" i="9"/>
  <c r="Q3572" i="9"/>
  <c r="Q3573" i="9"/>
  <c r="Q3574" i="9"/>
  <c r="Q3575" i="9"/>
  <c r="Q3576" i="9"/>
  <c r="Q3577" i="9"/>
  <c r="Q3578" i="9"/>
  <c r="Q3579" i="9"/>
  <c r="Q3580" i="9"/>
  <c r="Q3581" i="9"/>
  <c r="Q3582" i="9"/>
  <c r="Q3583" i="9"/>
  <c r="Q3584" i="9"/>
  <c r="Q3585" i="9"/>
  <c r="Q3586" i="9"/>
  <c r="Q3587" i="9"/>
  <c r="Q3588" i="9"/>
  <c r="Q3589" i="9"/>
  <c r="Q3590" i="9"/>
  <c r="Q3591" i="9"/>
  <c r="Q3592" i="9"/>
  <c r="Q3593" i="9"/>
  <c r="Q3594" i="9"/>
  <c r="Q3595" i="9"/>
  <c r="Q3596" i="9"/>
  <c r="Q3597" i="9"/>
  <c r="Q3598" i="9"/>
  <c r="Q3599" i="9"/>
  <c r="Q3600" i="9"/>
  <c r="Q3601" i="9"/>
  <c r="Q3602" i="9"/>
  <c r="Q3603" i="9"/>
  <c r="Q3604" i="9"/>
  <c r="Q3605" i="9"/>
  <c r="Q3606" i="9"/>
  <c r="Q3607" i="9"/>
  <c r="Q3608" i="9"/>
  <c r="Q3609" i="9"/>
  <c r="Q3610" i="9"/>
  <c r="Q3611" i="9"/>
  <c r="Q3612" i="9"/>
  <c r="Q3613" i="9"/>
  <c r="Q3614" i="9"/>
  <c r="Q3615" i="9"/>
  <c r="Q3616" i="9"/>
  <c r="Q3617" i="9"/>
  <c r="Q3618" i="9"/>
  <c r="Q3619" i="9"/>
  <c r="Q3620" i="9"/>
  <c r="Q3621" i="9"/>
  <c r="Q3622" i="9"/>
  <c r="Q3623" i="9"/>
  <c r="Q3624" i="9"/>
  <c r="Q3625" i="9"/>
  <c r="Q3626" i="9"/>
  <c r="Q3627" i="9"/>
  <c r="Q3628" i="9"/>
  <c r="Q3629" i="9"/>
  <c r="Q3630" i="9"/>
  <c r="Q3631" i="9"/>
  <c r="Q3632" i="9"/>
  <c r="Q3633" i="9"/>
  <c r="Q3634" i="9"/>
  <c r="Q3635" i="9"/>
  <c r="Q3636" i="9"/>
  <c r="Q3637" i="9"/>
  <c r="Q3638" i="9"/>
  <c r="Q3639" i="9"/>
  <c r="Q3640" i="9"/>
  <c r="Q3641" i="9"/>
  <c r="Q3642" i="9"/>
  <c r="Q3643" i="9"/>
  <c r="Q3644" i="9"/>
  <c r="Q3645" i="9"/>
  <c r="Q3646" i="9"/>
  <c r="Q3647" i="9"/>
  <c r="Q3648" i="9"/>
  <c r="Q3649" i="9"/>
  <c r="Q3650" i="9"/>
  <c r="Q3651" i="9"/>
  <c r="Q3652" i="9"/>
  <c r="Q3653" i="9"/>
  <c r="Q3654" i="9"/>
  <c r="Q3655" i="9"/>
  <c r="Q3656" i="9"/>
  <c r="Q3657" i="9"/>
  <c r="Q3658" i="9"/>
  <c r="Q3659" i="9"/>
  <c r="Q3660" i="9"/>
  <c r="Q3661" i="9"/>
  <c r="Q3662" i="9"/>
  <c r="Q3663" i="9"/>
  <c r="Q3664" i="9"/>
  <c r="Q3665" i="9"/>
  <c r="Q3666" i="9"/>
  <c r="Q3667" i="9"/>
  <c r="Q3668" i="9"/>
  <c r="Q3669" i="9"/>
  <c r="Q3670" i="9"/>
  <c r="Q3671" i="9"/>
  <c r="Q3672" i="9"/>
  <c r="Q3673" i="9"/>
  <c r="Q3674" i="9"/>
  <c r="Q3675" i="9"/>
  <c r="Q3676" i="9"/>
  <c r="Q3677" i="9"/>
  <c r="Q3678" i="9"/>
  <c r="Q3679" i="9"/>
  <c r="Q3680" i="9"/>
  <c r="Q3681" i="9"/>
  <c r="Q3682" i="9"/>
  <c r="Q3683" i="9"/>
  <c r="Q3684" i="9"/>
  <c r="Q3685" i="9"/>
  <c r="Q3686" i="9"/>
  <c r="Q3687" i="9"/>
  <c r="Q3688" i="9"/>
  <c r="Q3689" i="9"/>
  <c r="Q3690" i="9"/>
  <c r="Q3691" i="9"/>
  <c r="Q3692" i="9"/>
  <c r="Q3693" i="9"/>
  <c r="Q3694" i="9"/>
  <c r="Q3695" i="9"/>
  <c r="Q3696" i="9"/>
  <c r="Q3697" i="9"/>
  <c r="Q3698" i="9"/>
  <c r="Q3699" i="9"/>
  <c r="Q3700" i="9"/>
  <c r="Q3701" i="9"/>
  <c r="Q3702" i="9"/>
  <c r="Q3703" i="9"/>
  <c r="Q3704" i="9"/>
  <c r="Q3705" i="9"/>
  <c r="Q3706" i="9"/>
  <c r="Q3707" i="9"/>
  <c r="Q3708" i="9"/>
  <c r="Q3709" i="9"/>
  <c r="Q3710" i="9"/>
  <c r="Q3711" i="9"/>
  <c r="Q3712" i="9"/>
  <c r="Q3713" i="9"/>
  <c r="Q3714" i="9"/>
  <c r="Q3715" i="9"/>
  <c r="Q3716" i="9"/>
  <c r="Q3717" i="9"/>
  <c r="Q3718" i="9"/>
  <c r="Q3719" i="9"/>
  <c r="Q3720" i="9"/>
  <c r="Q3721" i="9"/>
  <c r="Q3722" i="9"/>
  <c r="Q3723" i="9"/>
  <c r="Q3724" i="9"/>
  <c r="Q3725" i="9"/>
  <c r="Q3726" i="9"/>
  <c r="Q3727" i="9"/>
  <c r="Q3728" i="9"/>
  <c r="Q3729" i="9"/>
  <c r="Q3730" i="9"/>
  <c r="Q3731" i="9"/>
  <c r="Q3732" i="9"/>
  <c r="Q3733" i="9"/>
  <c r="Q3734" i="9"/>
  <c r="Q3735" i="9"/>
  <c r="Q3736" i="9"/>
  <c r="Q3737" i="9"/>
  <c r="Q3738" i="9"/>
  <c r="Q3739" i="9"/>
  <c r="Q3740" i="9"/>
  <c r="Q3741" i="9"/>
  <c r="Q3742" i="9"/>
  <c r="Q3743" i="9"/>
  <c r="Q3744" i="9"/>
  <c r="Q3745" i="9"/>
  <c r="Q3746" i="9"/>
  <c r="Q3747" i="9"/>
  <c r="Q3748" i="9"/>
  <c r="Q3749" i="9"/>
  <c r="Q3750" i="9"/>
  <c r="Q3751" i="9"/>
  <c r="Q3752" i="9"/>
  <c r="Q3753" i="9"/>
  <c r="Q3754" i="9"/>
  <c r="Q3755" i="9"/>
  <c r="Q3756" i="9"/>
  <c r="Q3757" i="9"/>
  <c r="Q3758" i="9"/>
  <c r="Q3759" i="9"/>
  <c r="Q3760" i="9"/>
  <c r="Q3761" i="9"/>
  <c r="Q3762" i="9"/>
  <c r="Q3763" i="9"/>
  <c r="Q3764" i="9"/>
  <c r="Q3765" i="9"/>
  <c r="Q3766" i="9"/>
  <c r="Q3767" i="9"/>
  <c r="Q3768" i="9"/>
  <c r="Q3769" i="9"/>
  <c r="Q3770" i="9"/>
  <c r="Q3771" i="9"/>
  <c r="Q3772" i="9"/>
  <c r="Q3773" i="9"/>
  <c r="Q3774" i="9"/>
  <c r="Q3775" i="9"/>
  <c r="Q3776" i="9"/>
  <c r="Q3777" i="9"/>
  <c r="Q3778" i="9"/>
  <c r="Q3779" i="9"/>
  <c r="Q3780" i="9"/>
  <c r="Q3781" i="9"/>
  <c r="Q3782" i="9"/>
  <c r="Q3783" i="9"/>
  <c r="Q3784" i="9"/>
  <c r="Q3785" i="9"/>
  <c r="Q3786" i="9"/>
  <c r="Q3787" i="9"/>
  <c r="Q3788" i="9"/>
  <c r="Q3789" i="9"/>
  <c r="Q3790" i="9"/>
  <c r="Q3791" i="9"/>
  <c r="Q3792" i="9"/>
  <c r="Q3793" i="9"/>
  <c r="Q3794" i="9"/>
  <c r="Q3795" i="9"/>
  <c r="Q3796" i="9"/>
  <c r="Q3797" i="9"/>
  <c r="Q3798" i="9"/>
  <c r="Q3799" i="9"/>
  <c r="Q3800" i="9"/>
  <c r="Q3801" i="9"/>
  <c r="Q3802" i="9"/>
  <c r="Q3803" i="9"/>
  <c r="Q3804" i="9"/>
  <c r="Q3805" i="9"/>
  <c r="Q3806" i="9"/>
  <c r="Q3807" i="9"/>
  <c r="Q3808" i="9"/>
  <c r="Q3809" i="9"/>
  <c r="Q3810" i="9"/>
  <c r="Q3811" i="9"/>
  <c r="Q3812" i="9"/>
  <c r="Q3813" i="9"/>
  <c r="Q3814" i="9"/>
  <c r="Q3815" i="9"/>
  <c r="Q3816" i="9"/>
  <c r="Q3817" i="9"/>
  <c r="Q3818" i="9"/>
  <c r="Q3819" i="9"/>
  <c r="Q3820" i="9"/>
  <c r="Q3821" i="9"/>
  <c r="Q3822" i="9"/>
  <c r="Q3823" i="9"/>
  <c r="Q3824" i="9"/>
  <c r="Q3825" i="9"/>
  <c r="Q3826" i="9"/>
  <c r="Q3827" i="9"/>
  <c r="Q3828" i="9"/>
  <c r="Q3829" i="9"/>
  <c r="Q3830" i="9"/>
  <c r="Q3831" i="9"/>
  <c r="Q3832" i="9"/>
  <c r="Q3833" i="9"/>
  <c r="Q3834" i="9"/>
  <c r="Q3835" i="9"/>
  <c r="Q3836" i="9"/>
  <c r="Q3837" i="9"/>
  <c r="Q3838" i="9"/>
  <c r="Q3839" i="9"/>
  <c r="Q3840" i="9"/>
  <c r="Q3841" i="9"/>
  <c r="Q3842" i="9"/>
  <c r="Q3843" i="9"/>
  <c r="Q3844" i="9"/>
  <c r="Q3845" i="9"/>
  <c r="Q3846" i="9"/>
  <c r="Q3847" i="9"/>
  <c r="Q3848" i="9"/>
  <c r="Q3849" i="9"/>
  <c r="Q3850" i="9"/>
  <c r="Q3851" i="9"/>
  <c r="Q3852" i="9"/>
  <c r="Q3853" i="9"/>
  <c r="Q3854" i="9"/>
  <c r="Q3855" i="9"/>
  <c r="Q3856" i="9"/>
  <c r="Q3857" i="9"/>
  <c r="Q3858" i="9"/>
  <c r="Q3859" i="9"/>
  <c r="Q3860" i="9"/>
  <c r="Q3861" i="9"/>
  <c r="Q3862" i="9"/>
  <c r="Q3863" i="9"/>
  <c r="Q3864" i="9"/>
  <c r="Q3865" i="9"/>
  <c r="Q3866" i="9"/>
  <c r="Q3867" i="9"/>
  <c r="Q3868" i="9"/>
  <c r="Q3869" i="9"/>
  <c r="Q3870" i="9"/>
  <c r="Q3871" i="9"/>
  <c r="Q3872" i="9"/>
  <c r="Q3873" i="9"/>
  <c r="Q3874" i="9"/>
  <c r="Q3875" i="9"/>
  <c r="Q3876" i="9"/>
  <c r="Q3877" i="9"/>
  <c r="Q3878" i="9"/>
  <c r="Q3879" i="9"/>
  <c r="Q3880" i="9"/>
  <c r="Q3881" i="9"/>
  <c r="Q3882" i="9"/>
  <c r="Q3883" i="9"/>
  <c r="Q3884" i="9"/>
  <c r="Q3885" i="9"/>
  <c r="Q3886" i="9"/>
  <c r="Q3887" i="9"/>
  <c r="Q3888" i="9"/>
  <c r="Q3889" i="9"/>
  <c r="Q3890" i="9"/>
  <c r="Q3891" i="9"/>
  <c r="Q3892" i="9"/>
  <c r="Q3893" i="9"/>
  <c r="Q3894" i="9"/>
  <c r="Q3895" i="9"/>
  <c r="Q3896" i="9"/>
  <c r="Q3897" i="9"/>
  <c r="Q3898" i="9"/>
  <c r="Q3899" i="9"/>
  <c r="Q3900" i="9"/>
  <c r="Q3901" i="9"/>
  <c r="Q3902" i="9"/>
  <c r="Q3903" i="9"/>
  <c r="Q3904" i="9"/>
  <c r="Q3905" i="9"/>
  <c r="Q3906" i="9"/>
  <c r="Q3907" i="9"/>
  <c r="Q3908" i="9"/>
  <c r="Q3909" i="9"/>
  <c r="Q3910" i="9"/>
  <c r="Q3911" i="9"/>
  <c r="Q3912" i="9"/>
  <c r="Q3913" i="9"/>
  <c r="Q3914" i="9"/>
  <c r="Q3915" i="9"/>
  <c r="Q3916" i="9"/>
  <c r="Q3917" i="9"/>
  <c r="Q3918" i="9"/>
  <c r="Q3919" i="9"/>
  <c r="Q3920" i="9"/>
  <c r="Q3921" i="9"/>
  <c r="Q3922" i="9"/>
  <c r="Q3923" i="9"/>
  <c r="Q3924" i="9"/>
  <c r="Q3925" i="9"/>
  <c r="Q3926" i="9"/>
  <c r="Q3927" i="9"/>
  <c r="Q3928" i="9"/>
  <c r="Q3929" i="9"/>
  <c r="Q3930" i="9"/>
  <c r="Q3931" i="9"/>
  <c r="Q3932" i="9"/>
  <c r="Q3933" i="9"/>
  <c r="Q3934" i="9"/>
  <c r="Q3935" i="9"/>
  <c r="Q3936" i="9"/>
  <c r="Q3937" i="9"/>
  <c r="Q3938" i="9"/>
  <c r="Q3939" i="9"/>
  <c r="Q3940" i="9"/>
  <c r="Q3941" i="9"/>
  <c r="Q3942" i="9"/>
  <c r="Q3943" i="9"/>
  <c r="Q3944" i="9"/>
  <c r="Q3945" i="9"/>
  <c r="Q3946" i="9"/>
  <c r="Q3947" i="9"/>
  <c r="Q3948" i="9"/>
  <c r="Q3949" i="9"/>
  <c r="Q3950" i="9"/>
  <c r="Q3951" i="9"/>
  <c r="Q3952" i="9"/>
  <c r="Q3953" i="9"/>
  <c r="Q3954" i="9"/>
  <c r="Q3955" i="9"/>
  <c r="Q3956" i="9"/>
  <c r="Q3957" i="9"/>
  <c r="Q3958" i="9"/>
  <c r="Q3959" i="9"/>
  <c r="Q3960" i="9"/>
  <c r="Q3961" i="9"/>
  <c r="Q3962" i="9"/>
  <c r="Q3963" i="9"/>
  <c r="Q3964" i="9"/>
  <c r="Q3965" i="9"/>
  <c r="Q3966" i="9"/>
  <c r="Q3967" i="9"/>
  <c r="Q3968" i="9"/>
  <c r="Q3969" i="9"/>
  <c r="Q3970" i="9"/>
  <c r="Q3971" i="9"/>
  <c r="Q3972" i="9"/>
  <c r="Q3973" i="9"/>
  <c r="Q3974" i="9"/>
  <c r="Q3975" i="9"/>
  <c r="Q3976" i="9"/>
  <c r="Q3977" i="9"/>
  <c r="Q3978" i="9"/>
  <c r="Q3979" i="9"/>
  <c r="Q3980" i="9"/>
  <c r="Q3981" i="9"/>
  <c r="Q3982" i="9"/>
  <c r="Q3983" i="9"/>
  <c r="Q3984" i="9"/>
  <c r="Q3985" i="9"/>
  <c r="Q3986" i="9"/>
  <c r="Q3987" i="9"/>
  <c r="Q3988" i="9"/>
  <c r="Q3989" i="9"/>
  <c r="Q3990" i="9"/>
  <c r="Q3991" i="9"/>
  <c r="Q3992" i="9"/>
  <c r="Q3993" i="9"/>
  <c r="Q3994" i="9"/>
  <c r="Q3995" i="9"/>
  <c r="Q3996" i="9"/>
  <c r="Q3997" i="9"/>
  <c r="Q3998" i="9"/>
  <c r="Q3999" i="9"/>
  <c r="Q4000" i="9"/>
  <c r="Q4001" i="9"/>
  <c r="Q4002" i="9"/>
  <c r="Q4003" i="9"/>
  <c r="Q4004" i="9"/>
  <c r="Q4005" i="9"/>
  <c r="Q4006" i="9"/>
  <c r="Q4007" i="9"/>
  <c r="Q4008" i="9"/>
  <c r="Q4009" i="9"/>
  <c r="Q4010" i="9"/>
  <c r="Q4011" i="9"/>
  <c r="Q4012" i="9"/>
  <c r="Q4013" i="9"/>
  <c r="Q4014" i="9"/>
  <c r="Q4015" i="9"/>
  <c r="Q4016" i="9"/>
  <c r="Q4017" i="9"/>
  <c r="Q4018" i="9"/>
  <c r="Q4019" i="9"/>
  <c r="Q4020" i="9"/>
  <c r="Q4021" i="9"/>
  <c r="Q4022" i="9"/>
  <c r="Q4023" i="9"/>
  <c r="Q4024" i="9"/>
  <c r="Q4025" i="9"/>
  <c r="Q4026" i="9"/>
  <c r="Q4027" i="9"/>
  <c r="Q4028" i="9"/>
  <c r="Q4029" i="9"/>
  <c r="Q4030" i="9"/>
  <c r="Q4031" i="9"/>
  <c r="Q4032" i="9"/>
  <c r="Q4033" i="9"/>
  <c r="Q4034" i="9"/>
  <c r="Q4035" i="9"/>
  <c r="Q4036" i="9"/>
  <c r="Q4037" i="9"/>
  <c r="Q4038" i="9"/>
  <c r="Q4039" i="9"/>
  <c r="Q4040" i="9"/>
  <c r="Q4041" i="9"/>
  <c r="Q4042" i="9"/>
  <c r="Q4043" i="9"/>
  <c r="Q4044" i="9"/>
  <c r="Q4045" i="9"/>
  <c r="Q4046" i="9"/>
  <c r="Q4047" i="9"/>
  <c r="Q4048" i="9"/>
  <c r="Q4049" i="9"/>
  <c r="Q4050" i="9"/>
  <c r="Q4051" i="9"/>
  <c r="Q4052" i="9"/>
  <c r="Q4053" i="9"/>
  <c r="Q4054" i="9"/>
  <c r="Q4055" i="9"/>
  <c r="Q4056" i="9"/>
  <c r="Q4057" i="9"/>
  <c r="Q4058" i="9"/>
  <c r="Q4059" i="9"/>
  <c r="Q4060" i="9"/>
  <c r="Q4061" i="9"/>
  <c r="Q4062" i="9"/>
  <c r="Q4063" i="9"/>
  <c r="Q4064" i="9"/>
  <c r="Q4065" i="9"/>
  <c r="Q4066" i="9"/>
  <c r="Q4067" i="9"/>
  <c r="Q4068" i="9"/>
  <c r="Q4069" i="9"/>
  <c r="Q4070" i="9"/>
  <c r="Q4071" i="9"/>
  <c r="Q4072" i="9"/>
  <c r="Q4073" i="9"/>
  <c r="Q4074" i="9"/>
  <c r="Q4075" i="9"/>
  <c r="Q4076" i="9"/>
  <c r="Q4077" i="9"/>
  <c r="Q4078" i="9"/>
  <c r="Q4079" i="9"/>
  <c r="Q4080" i="9"/>
  <c r="Q4081" i="9"/>
  <c r="Q4082" i="9"/>
  <c r="Q4083" i="9"/>
  <c r="Q4084" i="9"/>
  <c r="Q4085" i="9"/>
  <c r="Q4086" i="9"/>
  <c r="Q4087" i="9"/>
  <c r="Q4088" i="9"/>
  <c r="Q4089" i="9"/>
  <c r="Q4090" i="9"/>
  <c r="Q4091" i="9"/>
  <c r="Q4092" i="9"/>
  <c r="Q4093" i="9"/>
  <c r="Q4094" i="9"/>
  <c r="Q4095" i="9"/>
  <c r="Q4096" i="9"/>
  <c r="Q4097" i="9"/>
  <c r="Q4098" i="9"/>
  <c r="Q4099" i="9"/>
  <c r="Q4100" i="9"/>
  <c r="Q4101" i="9"/>
  <c r="Q4102" i="9"/>
  <c r="Q4103" i="9"/>
  <c r="Q4104" i="9"/>
  <c r="Q4105" i="9"/>
  <c r="Q4106" i="9"/>
  <c r="Q4107" i="9"/>
  <c r="Q4108" i="9"/>
  <c r="Q4109" i="9"/>
  <c r="Q4110" i="9"/>
  <c r="Q4111" i="9"/>
  <c r="Q4112" i="9"/>
  <c r="Q4113" i="9"/>
  <c r="Q4114" i="9"/>
  <c r="Q4115" i="9"/>
  <c r="Q4116" i="9"/>
  <c r="Q4117" i="9"/>
  <c r="Q4118" i="9"/>
  <c r="Q4119" i="9"/>
  <c r="Q4120" i="9"/>
  <c r="Q4121" i="9"/>
  <c r="Q4122" i="9"/>
  <c r="Q4123" i="9"/>
  <c r="Q4124" i="9"/>
  <c r="Q4125" i="9"/>
  <c r="Q4126" i="9"/>
  <c r="Q4127" i="9"/>
  <c r="Q4128" i="9"/>
  <c r="Q4129" i="9"/>
  <c r="Q4130" i="9"/>
  <c r="Q4131" i="9"/>
  <c r="Q4132" i="9"/>
  <c r="Q4133" i="9"/>
  <c r="Q4134" i="9"/>
  <c r="Q4135" i="9"/>
  <c r="Q4136" i="9"/>
  <c r="Q4137" i="9"/>
  <c r="Q4138" i="9"/>
  <c r="Q4139" i="9"/>
  <c r="Q4140" i="9"/>
  <c r="Q4141" i="9"/>
  <c r="Q4142" i="9"/>
  <c r="Q4143" i="9"/>
  <c r="Q4144" i="9"/>
  <c r="Q4145" i="9"/>
  <c r="Q4146" i="9"/>
  <c r="Q4147" i="9"/>
  <c r="Q4148" i="9"/>
  <c r="Q4149" i="9"/>
  <c r="Q4150" i="9"/>
  <c r="Q4151" i="9"/>
  <c r="Q4152" i="9"/>
  <c r="Q4153" i="9"/>
  <c r="Q4154" i="9"/>
  <c r="Q4155" i="9"/>
  <c r="Q4156" i="9"/>
  <c r="Q4157" i="9"/>
  <c r="Q4158" i="9"/>
  <c r="Q4159" i="9"/>
  <c r="Q4160" i="9"/>
  <c r="Q4161" i="9"/>
  <c r="Q4162" i="9"/>
  <c r="Q4163" i="9"/>
  <c r="Q4164" i="9"/>
  <c r="Q4165" i="9"/>
  <c r="Q4166" i="9"/>
  <c r="Q4167" i="9"/>
  <c r="Q4168" i="9"/>
  <c r="Q4169" i="9"/>
  <c r="Q4170" i="9"/>
  <c r="Q4171" i="9"/>
  <c r="Q4172" i="9"/>
  <c r="Q4173" i="9"/>
  <c r="Q4174" i="9"/>
  <c r="Q4175" i="9"/>
  <c r="Q4176" i="9"/>
  <c r="Q4177" i="9"/>
  <c r="Q4178" i="9"/>
  <c r="Q4179" i="9"/>
  <c r="Q4180" i="9"/>
  <c r="Q4181" i="9"/>
  <c r="Q4182" i="9"/>
  <c r="Q4183" i="9"/>
  <c r="Q4184" i="9"/>
  <c r="Q4185" i="9"/>
  <c r="Q4186" i="9"/>
  <c r="Q4187" i="9"/>
  <c r="Q4188" i="9"/>
  <c r="Q4189" i="9"/>
  <c r="Q4190" i="9"/>
  <c r="Q4191" i="9"/>
  <c r="Q4192" i="9"/>
  <c r="Q4193" i="9"/>
  <c r="Q4194" i="9"/>
  <c r="Q4195" i="9"/>
  <c r="Q4196" i="9"/>
  <c r="Q4197" i="9"/>
  <c r="Q4198" i="9"/>
  <c r="Q4199" i="9"/>
  <c r="Q4200" i="9"/>
  <c r="Q4201" i="9"/>
  <c r="Q4202" i="9"/>
  <c r="Q4203" i="9"/>
  <c r="Q4204" i="9"/>
  <c r="Q4205" i="9"/>
  <c r="Q4206" i="9"/>
  <c r="Q4207" i="9"/>
  <c r="Q4208" i="9"/>
  <c r="Q4209" i="9"/>
  <c r="Q4210" i="9"/>
  <c r="Q4211" i="9"/>
  <c r="Q4212" i="9"/>
  <c r="Q4213" i="9"/>
  <c r="Q4214" i="9"/>
  <c r="Q4215" i="9"/>
  <c r="Q4216" i="9"/>
  <c r="Q4217" i="9"/>
  <c r="Q4218" i="9"/>
  <c r="Q4219" i="9"/>
  <c r="Q4220" i="9"/>
  <c r="Q4221" i="9"/>
  <c r="Q4222" i="9"/>
  <c r="Q4223" i="9"/>
  <c r="Q4224" i="9"/>
  <c r="Q4225" i="9"/>
  <c r="Q4226" i="9"/>
  <c r="Q4227" i="9"/>
  <c r="Q4228" i="9"/>
  <c r="Q4229" i="9"/>
  <c r="Q4230" i="9"/>
  <c r="Q4231" i="9"/>
  <c r="Q4232" i="9"/>
  <c r="Q4233" i="9"/>
  <c r="Q4234" i="9"/>
  <c r="Q4235" i="9"/>
  <c r="Q4236" i="9"/>
  <c r="Q4237" i="9"/>
  <c r="Q4238" i="9"/>
  <c r="Q4239" i="9"/>
  <c r="Q4240" i="9"/>
  <c r="Q4241" i="9"/>
  <c r="Q4242" i="9"/>
  <c r="Q4243" i="9"/>
  <c r="Q4244" i="9"/>
  <c r="Q4245" i="9"/>
  <c r="Q4246" i="9"/>
  <c r="Q4247" i="9"/>
  <c r="Q4248" i="9"/>
  <c r="Q4249" i="9"/>
  <c r="Q4250" i="9"/>
  <c r="Q4251" i="9"/>
  <c r="Q4252" i="9"/>
  <c r="Q4253" i="9"/>
  <c r="Q4254" i="9"/>
  <c r="Q4255" i="9"/>
  <c r="Q4256" i="9"/>
  <c r="Q4257" i="9"/>
  <c r="Q4258" i="9"/>
  <c r="Q4259" i="9"/>
  <c r="Q4260" i="9"/>
  <c r="Q4261" i="9"/>
  <c r="Q4262" i="9"/>
  <c r="Q4263" i="9"/>
  <c r="Q4264" i="9"/>
  <c r="Q4265" i="9"/>
  <c r="Q4266" i="9"/>
  <c r="Q4267" i="9"/>
  <c r="Q4268" i="9"/>
  <c r="Q4269" i="9"/>
  <c r="Q4270" i="9"/>
  <c r="Q4271" i="9"/>
  <c r="Q4272" i="9"/>
  <c r="Q4273" i="9"/>
  <c r="Q4274" i="9"/>
  <c r="Q4275" i="9"/>
  <c r="Q4276" i="9"/>
  <c r="Q4277" i="9"/>
  <c r="Q4278" i="9"/>
  <c r="Q4279" i="9"/>
  <c r="Q4280" i="9"/>
  <c r="Q4281" i="9"/>
  <c r="Q4282" i="9"/>
  <c r="Q4283" i="9"/>
  <c r="Q4284" i="9"/>
  <c r="Q4285" i="9"/>
  <c r="Q4286" i="9"/>
  <c r="Q4287" i="9"/>
  <c r="Q4288" i="9"/>
  <c r="Q4289" i="9"/>
  <c r="Q4290" i="9"/>
  <c r="Q4291" i="9"/>
  <c r="Q4292" i="9"/>
  <c r="Q4293" i="9"/>
  <c r="Q4294" i="9"/>
  <c r="Q4295" i="9"/>
  <c r="Q4296" i="9"/>
  <c r="Q4297" i="9"/>
  <c r="Q4298" i="9"/>
  <c r="Q4299" i="9"/>
  <c r="Q4300" i="9"/>
  <c r="Q4301" i="9"/>
  <c r="Q4302" i="9"/>
  <c r="Q4303" i="9"/>
  <c r="Q4304" i="9"/>
  <c r="Q4305" i="9"/>
  <c r="Q4306" i="9"/>
  <c r="Q4307" i="9"/>
  <c r="Q4308" i="9"/>
  <c r="Q4309" i="9"/>
  <c r="Q4310" i="9"/>
  <c r="Q4311" i="9"/>
  <c r="Q4312" i="9"/>
  <c r="Q4313" i="9"/>
  <c r="Q4314" i="9"/>
  <c r="Q4315" i="9"/>
  <c r="Q4316" i="9"/>
  <c r="Q4317" i="9"/>
  <c r="Q4318" i="9"/>
  <c r="Q4319" i="9"/>
  <c r="Q4320" i="9"/>
  <c r="Q4321" i="9"/>
  <c r="Q4322" i="9"/>
  <c r="Q4323" i="9"/>
  <c r="Q4324" i="9"/>
  <c r="Q4325" i="9"/>
  <c r="Q4326" i="9"/>
  <c r="Q4327" i="9"/>
  <c r="Q4328" i="9"/>
  <c r="Q4329" i="9"/>
  <c r="Q4330" i="9"/>
  <c r="Q4331" i="9"/>
  <c r="Q4332" i="9"/>
  <c r="Q4333" i="9"/>
  <c r="Q4334" i="9"/>
  <c r="Q4335" i="9"/>
  <c r="Q4336" i="9"/>
  <c r="Q4337" i="9"/>
  <c r="Q4338" i="9"/>
  <c r="Q4339" i="9"/>
  <c r="Q4340" i="9"/>
  <c r="Q4341" i="9"/>
  <c r="Q4342" i="9"/>
  <c r="Q4343" i="9"/>
  <c r="Q4344" i="9"/>
  <c r="Q4345" i="9"/>
  <c r="Q4346" i="9"/>
  <c r="Q4347" i="9"/>
  <c r="Q4348" i="9"/>
  <c r="Q4349" i="9"/>
  <c r="Q4350" i="9"/>
  <c r="Q4351" i="9"/>
  <c r="Q4352" i="9"/>
  <c r="Q4353" i="9"/>
  <c r="Q4354" i="9"/>
  <c r="Q4355" i="9"/>
  <c r="Q4356" i="9"/>
  <c r="Q4357" i="9"/>
  <c r="Q4358" i="9"/>
  <c r="Q4359" i="9"/>
  <c r="Q4360" i="9"/>
  <c r="Q4361" i="9"/>
  <c r="Q4362" i="9"/>
  <c r="Q4363" i="9"/>
  <c r="Q4364" i="9"/>
  <c r="Q4365" i="9"/>
  <c r="Q4366" i="9"/>
  <c r="Q4367" i="9"/>
  <c r="Q4368" i="9"/>
  <c r="Q4369" i="9"/>
  <c r="Q4370" i="9"/>
  <c r="Q4371" i="9"/>
  <c r="Q4372" i="9"/>
  <c r="Q4373" i="9"/>
  <c r="Q4374" i="9"/>
  <c r="Q4375" i="9"/>
  <c r="Q4376" i="9"/>
  <c r="Q4377" i="9"/>
  <c r="Q4378" i="9"/>
  <c r="Q4379" i="9"/>
  <c r="Q4380" i="9"/>
  <c r="Q4381" i="9"/>
  <c r="Q4382" i="9"/>
  <c r="Q4383" i="9"/>
  <c r="Q4384" i="9"/>
  <c r="Q4385" i="9"/>
  <c r="Q4386" i="9"/>
  <c r="Q4387" i="9"/>
  <c r="Q4388" i="9"/>
  <c r="Q4389" i="9"/>
  <c r="Q4390" i="9"/>
  <c r="Q4391" i="9"/>
  <c r="Q4392" i="9"/>
  <c r="Q4393" i="9"/>
  <c r="Q4394" i="9"/>
  <c r="Q4395" i="9"/>
  <c r="Q4396" i="9"/>
  <c r="Q4397" i="9"/>
  <c r="Q4398" i="9"/>
  <c r="Q4399" i="9"/>
  <c r="Q4400" i="9"/>
  <c r="Q4401" i="9"/>
  <c r="Q4402" i="9"/>
  <c r="Q4403" i="9"/>
  <c r="Q4404" i="9"/>
  <c r="Q4405" i="9"/>
  <c r="Q4406" i="9"/>
  <c r="Q4407" i="9"/>
  <c r="Q4408" i="9"/>
  <c r="Q4409" i="9"/>
  <c r="Q4410" i="9"/>
  <c r="Q4411" i="9"/>
  <c r="Q4412" i="9"/>
  <c r="Q4413" i="9"/>
  <c r="Q4414" i="9"/>
  <c r="Q4415" i="9"/>
  <c r="Q4416" i="9"/>
  <c r="Q4417" i="9"/>
  <c r="Q4418" i="9"/>
  <c r="Q4419" i="9"/>
  <c r="Q4420" i="9"/>
  <c r="Q4421" i="9"/>
  <c r="Q4422" i="9"/>
  <c r="Q4423" i="9"/>
  <c r="Q4424" i="9"/>
  <c r="Q4425" i="9"/>
  <c r="Q4426" i="9"/>
  <c r="Q4427" i="9"/>
  <c r="Q4428" i="9"/>
  <c r="Q4429" i="9"/>
  <c r="Q4430" i="9"/>
  <c r="Q4431" i="9"/>
  <c r="Q4432" i="9"/>
  <c r="Q4433" i="9"/>
  <c r="Q4434" i="9"/>
  <c r="Q4435" i="9"/>
  <c r="Q4436" i="9"/>
  <c r="Q4437" i="9"/>
  <c r="Q4438" i="9"/>
  <c r="Q4439" i="9"/>
  <c r="Q4440" i="9"/>
  <c r="Q4441" i="9"/>
  <c r="Q4442" i="9"/>
  <c r="Q4443" i="9"/>
  <c r="Q4444" i="9"/>
  <c r="Q4445" i="9"/>
  <c r="Q4446" i="9"/>
  <c r="Q4447" i="9"/>
  <c r="Q4448" i="9"/>
  <c r="Q4449" i="9"/>
  <c r="Q4450" i="9"/>
  <c r="Q4451" i="9"/>
  <c r="Q4452" i="9"/>
  <c r="Q4453" i="9"/>
  <c r="Q4454" i="9"/>
  <c r="Q4455" i="9"/>
  <c r="Q4456" i="9"/>
  <c r="Q4457" i="9"/>
  <c r="Q4458" i="9"/>
  <c r="Q4459" i="9"/>
  <c r="Q4460" i="9"/>
  <c r="Q4461" i="9"/>
  <c r="Q4462" i="9"/>
  <c r="Q4463" i="9"/>
  <c r="Q4464" i="9"/>
  <c r="Q4465" i="9"/>
  <c r="Q4466" i="9"/>
  <c r="Q4467" i="9"/>
  <c r="Q4468" i="9"/>
  <c r="Q4469" i="9"/>
  <c r="Q4470" i="9"/>
  <c r="Q4471" i="9"/>
  <c r="Q4472" i="9"/>
  <c r="Q4473" i="9"/>
  <c r="Q4474" i="9"/>
  <c r="Q4475" i="9"/>
  <c r="Q4476" i="9"/>
  <c r="Q4477" i="9"/>
  <c r="Q4478" i="9"/>
  <c r="Q4479" i="9"/>
  <c r="Q4480" i="9"/>
  <c r="Q4481" i="9"/>
  <c r="Q4482" i="9"/>
  <c r="Q4483" i="9"/>
  <c r="Q4484" i="9"/>
  <c r="Q4485" i="9"/>
  <c r="Q4486" i="9"/>
  <c r="Q4487" i="9"/>
  <c r="Q4488" i="9"/>
  <c r="Q4489" i="9"/>
  <c r="Q4490" i="9"/>
  <c r="Q4491" i="9"/>
  <c r="Q4492" i="9"/>
  <c r="Q4493" i="9"/>
  <c r="Q4494" i="9"/>
  <c r="Q4495" i="9"/>
  <c r="Q4496" i="9"/>
  <c r="Q4497" i="9"/>
  <c r="Q4498" i="9"/>
  <c r="Q4499" i="9"/>
  <c r="Q4500" i="9"/>
  <c r="Q4501" i="9"/>
  <c r="Q4502" i="9"/>
  <c r="Q4503" i="9"/>
  <c r="Q4504" i="9"/>
  <c r="Q4505" i="9"/>
  <c r="Q4506" i="9"/>
  <c r="Q4507" i="9"/>
  <c r="Q4508" i="9"/>
  <c r="Q4509" i="9"/>
  <c r="Q4510" i="9"/>
  <c r="Q4511" i="9"/>
  <c r="Q4512" i="9"/>
  <c r="Q4513" i="9"/>
  <c r="Q4514" i="9"/>
  <c r="Q4515" i="9"/>
  <c r="Q4516" i="9"/>
  <c r="Q4517" i="9"/>
  <c r="Q4518" i="9"/>
  <c r="Q4519" i="9"/>
  <c r="Q4520" i="9"/>
  <c r="Q4521" i="9"/>
  <c r="Q4522" i="9"/>
  <c r="Q4523" i="9"/>
  <c r="Q4524" i="9"/>
  <c r="Q4525" i="9"/>
  <c r="Q4526" i="9"/>
  <c r="Q4527" i="9"/>
  <c r="Q4528" i="9"/>
  <c r="Q4529" i="9"/>
  <c r="Q4530" i="9"/>
  <c r="Q4531" i="9"/>
  <c r="Q4532" i="9"/>
  <c r="Q4533" i="9"/>
  <c r="Q4534" i="9"/>
  <c r="Q4535" i="9"/>
  <c r="Q4536" i="9"/>
  <c r="Q4537" i="9"/>
  <c r="Q4538" i="9"/>
  <c r="Q4539" i="9"/>
  <c r="Q4540" i="9"/>
  <c r="Q4541" i="9"/>
  <c r="Q4542" i="9"/>
  <c r="Q4543" i="9"/>
  <c r="Q4544" i="9"/>
  <c r="Q4545" i="9"/>
  <c r="Q4546" i="9"/>
  <c r="Q4547" i="9"/>
  <c r="Q4548" i="9"/>
  <c r="Q4549" i="9"/>
  <c r="Q4550" i="9"/>
  <c r="Q4551" i="9"/>
  <c r="Q4552" i="9"/>
  <c r="Q4553" i="9"/>
  <c r="Q4554" i="9"/>
  <c r="Q4555" i="9"/>
  <c r="Q4556" i="9"/>
  <c r="Q4557" i="9"/>
  <c r="Q4558" i="9"/>
  <c r="Q4559" i="9"/>
  <c r="Q4560" i="9"/>
  <c r="Q4561" i="9"/>
  <c r="Q4562" i="9"/>
  <c r="Q4563" i="9"/>
  <c r="Q4564" i="9"/>
  <c r="Q4565" i="9"/>
  <c r="Q4566" i="9"/>
  <c r="Q4567" i="9"/>
  <c r="Q4568" i="9"/>
  <c r="Q4569" i="9"/>
  <c r="Q4570" i="9"/>
  <c r="Q4571" i="9"/>
  <c r="Q4572" i="9"/>
  <c r="Q4573" i="9"/>
  <c r="Q4574" i="9"/>
  <c r="Q4575" i="9"/>
  <c r="Q4576" i="9"/>
  <c r="Q4577" i="9"/>
  <c r="Q4578" i="9"/>
  <c r="Q4579" i="9"/>
  <c r="Q4580" i="9"/>
  <c r="Q4581" i="9"/>
  <c r="Q4582" i="9"/>
  <c r="Q4583" i="9"/>
  <c r="Q4584" i="9"/>
  <c r="Q4585" i="9"/>
  <c r="Q4586" i="9"/>
  <c r="Q4587" i="9"/>
  <c r="Q4588" i="9"/>
  <c r="Q4589" i="9"/>
  <c r="Q4590" i="9"/>
  <c r="Q4591" i="9"/>
  <c r="Q4592" i="9"/>
  <c r="Q4593" i="9"/>
  <c r="Q4594" i="9"/>
  <c r="Q4595" i="9"/>
  <c r="Q4596" i="9"/>
  <c r="Q4597" i="9"/>
  <c r="Q4598" i="9"/>
  <c r="Q4599" i="9"/>
  <c r="Q4600" i="9"/>
  <c r="Q4601" i="9"/>
  <c r="Q4602" i="9"/>
  <c r="Q4603" i="9"/>
  <c r="Q4604" i="9"/>
  <c r="Q4605" i="9"/>
  <c r="Q4606" i="9"/>
  <c r="Q4607" i="9"/>
  <c r="Q4608" i="9"/>
  <c r="Q4609" i="9"/>
  <c r="Q4610" i="9"/>
  <c r="Q4611" i="9"/>
  <c r="Q4612" i="9"/>
  <c r="Q4613" i="9"/>
  <c r="Q4614" i="9"/>
  <c r="Q4615" i="9"/>
  <c r="Q4616" i="9"/>
  <c r="Q4617" i="9"/>
  <c r="Q4618" i="9"/>
  <c r="Q4619" i="9"/>
  <c r="Q4620" i="9"/>
  <c r="Q4621" i="9"/>
  <c r="Q4622" i="9"/>
  <c r="Q4623" i="9"/>
  <c r="Q4624" i="9"/>
  <c r="Q4625" i="9"/>
  <c r="Q4626" i="9"/>
  <c r="Q4627" i="9"/>
  <c r="Q4628" i="9"/>
  <c r="Q4629" i="9"/>
  <c r="Q4630" i="9"/>
  <c r="Q4631" i="9"/>
  <c r="Q4632" i="9"/>
  <c r="Q4633" i="9"/>
  <c r="Q4634" i="9"/>
  <c r="Q4635" i="9"/>
  <c r="Q4636" i="9"/>
  <c r="Q4637" i="9"/>
  <c r="Q4638" i="9"/>
  <c r="Q4639" i="9"/>
  <c r="Q4640" i="9"/>
  <c r="Q4641" i="9"/>
  <c r="Q4642" i="9"/>
  <c r="Q4643" i="9"/>
  <c r="Q4644" i="9"/>
  <c r="Q4645" i="9"/>
  <c r="Q4646" i="9"/>
  <c r="Q4647" i="9"/>
  <c r="Q4648" i="9"/>
  <c r="Q4649" i="9"/>
  <c r="Q4650" i="9"/>
  <c r="Q4651" i="9"/>
  <c r="Q4652" i="9"/>
  <c r="Q4653" i="9"/>
  <c r="Q4654" i="9"/>
  <c r="Q4655" i="9"/>
  <c r="Q4656" i="9"/>
  <c r="Q4657" i="9"/>
  <c r="Q4658" i="9"/>
  <c r="Q4659" i="9"/>
  <c r="Q4660" i="9"/>
  <c r="Q4661" i="9"/>
  <c r="Q4662" i="9"/>
  <c r="Q4663" i="9"/>
  <c r="Q4664" i="9"/>
  <c r="Q4665" i="9"/>
  <c r="Q4666" i="9"/>
  <c r="Q4667" i="9"/>
  <c r="Q4668" i="9"/>
  <c r="Q4669" i="9"/>
  <c r="Q4670" i="9"/>
  <c r="Q4671" i="9"/>
  <c r="Q4672" i="9"/>
  <c r="Q4673" i="9"/>
  <c r="Q4674" i="9"/>
  <c r="Q4675" i="9"/>
  <c r="Q4676" i="9"/>
  <c r="Q4677" i="9"/>
  <c r="Q4678" i="9"/>
  <c r="Q4679" i="9"/>
  <c r="Q4680" i="9"/>
  <c r="Q4681" i="9"/>
  <c r="Q4682" i="9"/>
  <c r="Q4683" i="9"/>
  <c r="Q4684" i="9"/>
  <c r="Q4685" i="9"/>
  <c r="Q4686" i="9"/>
  <c r="Q4687" i="9"/>
  <c r="Q4688" i="9"/>
  <c r="Q4689" i="9"/>
  <c r="Q4690" i="9"/>
  <c r="Q4691" i="9"/>
  <c r="Q4692" i="9"/>
  <c r="Q4693" i="9"/>
  <c r="Q4694" i="9"/>
  <c r="Q4695" i="9"/>
  <c r="Q4696" i="9"/>
  <c r="Q4697" i="9"/>
  <c r="Q4698" i="9"/>
  <c r="Q4699" i="9"/>
  <c r="Q4700" i="9"/>
  <c r="Q4701" i="9"/>
  <c r="Q4702" i="9"/>
  <c r="Q4703" i="9"/>
  <c r="Q4704" i="9"/>
  <c r="Q4705" i="9"/>
  <c r="Q4706" i="9"/>
  <c r="Q4707" i="9"/>
  <c r="Q4708" i="9"/>
  <c r="Q4709" i="9"/>
  <c r="Q4710" i="9"/>
  <c r="Q4711" i="9"/>
  <c r="Q4712" i="9"/>
  <c r="Q4713" i="9"/>
  <c r="Q4714" i="9"/>
  <c r="Q4715" i="9"/>
  <c r="Q4716" i="9"/>
  <c r="Q4717" i="9"/>
  <c r="Q4718" i="9"/>
  <c r="Q4719" i="9"/>
  <c r="Q4720" i="9"/>
  <c r="Q4721" i="9"/>
  <c r="Q4722" i="9"/>
  <c r="Q4723" i="9"/>
  <c r="Q4724" i="9"/>
  <c r="Q4725" i="9"/>
  <c r="Q4726" i="9"/>
  <c r="Q4727" i="9"/>
  <c r="Q4728" i="9"/>
  <c r="Q4729" i="9"/>
  <c r="Q4730" i="9"/>
  <c r="Q4731" i="9"/>
  <c r="Q4732" i="9"/>
  <c r="Q4733" i="9"/>
  <c r="Q4734" i="9"/>
  <c r="Q4735" i="9"/>
  <c r="Q4736" i="9"/>
  <c r="Q4737" i="9"/>
  <c r="Q4738" i="9"/>
  <c r="Q4739" i="9"/>
  <c r="Q4740" i="9"/>
  <c r="Q4741" i="9"/>
  <c r="Q4742" i="9"/>
  <c r="Q4743" i="9"/>
  <c r="Q4744" i="9"/>
  <c r="Q4745" i="9"/>
  <c r="Q4746" i="9"/>
  <c r="Q4747" i="9"/>
  <c r="Q4748" i="9"/>
  <c r="Q4749" i="9"/>
  <c r="Q4750" i="9"/>
  <c r="Q4751" i="9"/>
  <c r="Q4752" i="9"/>
  <c r="Q4753" i="9"/>
  <c r="Q4754" i="9"/>
  <c r="Q4755" i="9"/>
  <c r="Q4756" i="9"/>
  <c r="Q4757" i="9"/>
  <c r="Q4758" i="9"/>
  <c r="Q4759" i="9"/>
  <c r="Q4760" i="9"/>
  <c r="Q4761" i="9"/>
  <c r="Q4762" i="9"/>
  <c r="Q4763" i="9"/>
  <c r="Q4764" i="9"/>
  <c r="Q4765" i="9"/>
  <c r="Q4766" i="9"/>
  <c r="Q4767" i="9"/>
  <c r="Q4768" i="9"/>
  <c r="Q4769" i="9"/>
  <c r="Q4770" i="9"/>
  <c r="Q4771" i="9"/>
  <c r="Q4772" i="9"/>
  <c r="Q4773" i="9"/>
  <c r="Q4774" i="9"/>
  <c r="Q4775" i="9"/>
  <c r="Q4776" i="9"/>
  <c r="Q4777" i="9"/>
  <c r="Q4778" i="9"/>
  <c r="Q4779" i="9"/>
  <c r="Q4780" i="9"/>
  <c r="Q4781" i="9"/>
  <c r="Q4782" i="9"/>
  <c r="Q4783" i="9"/>
  <c r="Q4784" i="9"/>
  <c r="Q4785" i="9"/>
  <c r="Q4786" i="9"/>
  <c r="Q4787" i="9"/>
  <c r="Q4788" i="9"/>
  <c r="Q4789" i="9"/>
  <c r="Q4790" i="9"/>
  <c r="Q4791" i="9"/>
  <c r="Q4792" i="9"/>
  <c r="Q4793" i="9"/>
  <c r="Q4794" i="9"/>
  <c r="Q4795" i="9"/>
  <c r="Q4796" i="9"/>
  <c r="Q4797" i="9"/>
  <c r="Q4798" i="9"/>
  <c r="Q4799" i="9"/>
  <c r="Q4800" i="9"/>
  <c r="Q4801" i="9"/>
  <c r="Q4802" i="9"/>
  <c r="Q4803" i="9"/>
  <c r="Q4804" i="9"/>
  <c r="Q4805" i="9"/>
  <c r="Q4806" i="9"/>
  <c r="Q4807" i="9"/>
  <c r="Q4808" i="9"/>
  <c r="Q4809" i="9"/>
  <c r="Q4810" i="9"/>
  <c r="Q4811" i="9"/>
  <c r="Q4812" i="9"/>
  <c r="Q4813" i="9"/>
  <c r="Q4814" i="9"/>
  <c r="Q4815" i="9"/>
  <c r="Q4816" i="9"/>
  <c r="Q4817" i="9"/>
  <c r="Q4818" i="9"/>
  <c r="Q4819" i="9"/>
  <c r="Q4820" i="9"/>
  <c r="Q4821" i="9"/>
  <c r="Q4822" i="9"/>
  <c r="Q4823" i="9"/>
  <c r="Q4824" i="9"/>
  <c r="Q4825" i="9"/>
  <c r="Q4826" i="9"/>
  <c r="Q4827" i="9"/>
  <c r="Q4828" i="9"/>
  <c r="Q4829" i="9"/>
  <c r="Q4830" i="9"/>
  <c r="Q4831" i="9"/>
  <c r="Q4832" i="9"/>
  <c r="Q4833" i="9"/>
  <c r="Q4834" i="9"/>
  <c r="Q4835" i="9"/>
  <c r="Q4836" i="9"/>
  <c r="Q4837" i="9"/>
  <c r="Q4838" i="9"/>
  <c r="Q4839" i="9"/>
  <c r="Q4840" i="9"/>
  <c r="Q4841" i="9"/>
  <c r="Q4842" i="9"/>
  <c r="Q4843" i="9"/>
  <c r="Q4844" i="9"/>
  <c r="Q4845" i="9"/>
  <c r="Q4846" i="9"/>
  <c r="Q4847" i="9"/>
  <c r="Q4848" i="9"/>
  <c r="Q4849" i="9"/>
  <c r="Q4850" i="9"/>
  <c r="Q4851" i="9"/>
  <c r="Q4852" i="9"/>
  <c r="Q4853" i="9"/>
  <c r="Q4854" i="9"/>
  <c r="Q4855" i="9"/>
  <c r="Q4856" i="9"/>
  <c r="Q4857" i="9"/>
  <c r="Q4858" i="9"/>
  <c r="Q4859" i="9"/>
  <c r="Q4860" i="9"/>
  <c r="Q4861" i="9"/>
  <c r="Q4862" i="9"/>
  <c r="Q4863" i="9"/>
  <c r="Q4864" i="9"/>
  <c r="Q4865" i="9"/>
  <c r="Q4866" i="9"/>
  <c r="Q4867" i="9"/>
  <c r="Q4868" i="9"/>
  <c r="Q4869" i="9"/>
  <c r="Q4870" i="9"/>
  <c r="Q4871" i="9"/>
  <c r="Q4872" i="9"/>
  <c r="Q4873" i="9"/>
  <c r="Q4874" i="9"/>
  <c r="Q4875" i="9"/>
  <c r="Q4876" i="9"/>
  <c r="Q4877" i="9"/>
  <c r="Q4878" i="9"/>
  <c r="Q4879" i="9"/>
  <c r="Q4880" i="9"/>
  <c r="Q4881" i="9"/>
  <c r="Q4882" i="9"/>
  <c r="Q4883" i="9"/>
  <c r="Q4884" i="9"/>
  <c r="Q4885" i="9"/>
  <c r="Q4886" i="9"/>
  <c r="Q4887" i="9"/>
  <c r="Q4888" i="9"/>
  <c r="Q4889" i="9"/>
  <c r="Q4890" i="9"/>
  <c r="Q4891" i="9"/>
  <c r="Q4892" i="9"/>
  <c r="Q4893" i="9"/>
  <c r="Q4894" i="9"/>
  <c r="Q4895" i="9"/>
  <c r="Q4896" i="9"/>
  <c r="Q4897" i="9"/>
  <c r="Q4898" i="9"/>
  <c r="Q4899" i="9"/>
  <c r="Q4900" i="9"/>
  <c r="Q4901" i="9"/>
  <c r="Q4902" i="9"/>
  <c r="Q4903" i="9"/>
  <c r="Q4904" i="9"/>
  <c r="Q4905" i="9"/>
  <c r="Q4906" i="9"/>
  <c r="Q4907" i="9"/>
  <c r="Q4908" i="9"/>
  <c r="Q4909" i="9"/>
  <c r="Q4910" i="9"/>
  <c r="Q4911" i="9"/>
  <c r="Q4912" i="9"/>
  <c r="Q4913" i="9"/>
  <c r="Q4914" i="9"/>
  <c r="Q4915" i="9"/>
  <c r="Q4916" i="9"/>
  <c r="Q4917" i="9"/>
  <c r="Q4918" i="9"/>
  <c r="Q4919" i="9"/>
  <c r="Q4920" i="9"/>
  <c r="Q4921" i="9"/>
  <c r="Q4922" i="9"/>
  <c r="Q4923" i="9"/>
  <c r="Q4924" i="9"/>
  <c r="Q4925" i="9"/>
  <c r="Q4926" i="9"/>
  <c r="Q4927" i="9"/>
  <c r="Q4928" i="9"/>
  <c r="Q4929" i="9"/>
  <c r="Q4930" i="9"/>
  <c r="Q4931" i="9"/>
  <c r="Q4932" i="9"/>
  <c r="Q4933" i="9"/>
  <c r="Q4934" i="9"/>
  <c r="Q4935" i="9"/>
  <c r="Q4936" i="9"/>
  <c r="Q4937" i="9"/>
  <c r="Q4938" i="9"/>
  <c r="Q4939" i="9"/>
  <c r="Q4940" i="9"/>
  <c r="Q4941" i="9"/>
  <c r="Q4942" i="9"/>
  <c r="Q4943" i="9"/>
  <c r="Q4944" i="9"/>
  <c r="Q4945" i="9"/>
  <c r="Q4946" i="9"/>
  <c r="Q4947" i="9"/>
  <c r="Q4948" i="9"/>
  <c r="Q4949" i="9"/>
  <c r="Q4950" i="9"/>
  <c r="Q4951" i="9"/>
  <c r="Q4952" i="9"/>
  <c r="Q4953" i="9"/>
  <c r="Q4954" i="9"/>
  <c r="Q4955" i="9"/>
  <c r="Q4956" i="9"/>
  <c r="Q4957" i="9"/>
  <c r="Q4958" i="9"/>
  <c r="Q4959" i="9"/>
  <c r="Q4960" i="9"/>
  <c r="Q4961" i="9"/>
  <c r="Q4962" i="9"/>
  <c r="Q4963" i="9"/>
  <c r="Q4964" i="9"/>
  <c r="Q4965" i="9"/>
  <c r="Q4966" i="9"/>
  <c r="Q4967" i="9"/>
  <c r="Q4968" i="9"/>
  <c r="Q4969" i="9"/>
  <c r="Q4970" i="9"/>
  <c r="Q4971" i="9"/>
  <c r="Q4972" i="9"/>
  <c r="Q4973" i="9"/>
  <c r="Q4974" i="9"/>
  <c r="Q4975" i="9"/>
  <c r="Q4976" i="9"/>
  <c r="Q4977" i="9"/>
  <c r="Q4978" i="9"/>
  <c r="Q4979" i="9"/>
  <c r="Q4980" i="9"/>
  <c r="Q4981" i="9"/>
  <c r="Q4982" i="9"/>
  <c r="Q4983" i="9"/>
  <c r="Q4984" i="9"/>
  <c r="Q4985" i="9"/>
  <c r="Q4986" i="9"/>
  <c r="Q4987" i="9"/>
  <c r="Q4988" i="9"/>
  <c r="Q4989" i="9"/>
  <c r="Q4990" i="9"/>
  <c r="Q4991" i="9"/>
  <c r="Q4992" i="9"/>
  <c r="Q4993" i="9"/>
  <c r="Q4994" i="9"/>
  <c r="Q4995" i="9"/>
  <c r="Q4996" i="9"/>
  <c r="Q4997" i="9"/>
  <c r="Q4998" i="9"/>
  <c r="Q4999" i="9"/>
  <c r="Q5000" i="9"/>
  <c r="Q5001" i="9"/>
  <c r="Q5002" i="9"/>
  <c r="Q5003" i="9"/>
  <c r="Q5004" i="9"/>
  <c r="Q5005" i="9"/>
  <c r="Q5006" i="9"/>
  <c r="Q5007" i="9"/>
  <c r="Q5008" i="9"/>
  <c r="Q5009" i="9"/>
  <c r="Q5010" i="9"/>
  <c r="Q5011" i="9"/>
  <c r="Q5012" i="9"/>
  <c r="Q5013" i="9"/>
  <c r="Q5014" i="9"/>
  <c r="Q5015" i="9"/>
  <c r="Q5016" i="9"/>
  <c r="Q5017" i="9"/>
  <c r="Q5018" i="9"/>
  <c r="Q5019" i="9"/>
  <c r="Q5020" i="9"/>
  <c r="Q5021" i="9"/>
  <c r="Q5022" i="9"/>
  <c r="Q5023" i="9"/>
  <c r="Q5024" i="9"/>
  <c r="Q5025" i="9"/>
  <c r="Q5026" i="9"/>
  <c r="Q5027" i="9"/>
  <c r="Q5028" i="9"/>
  <c r="Q5029" i="9"/>
  <c r="Q5030" i="9"/>
  <c r="Q5031" i="9"/>
  <c r="Q5032" i="9"/>
  <c r="Q5033" i="9"/>
  <c r="Q5034" i="9"/>
  <c r="Q5035" i="9"/>
  <c r="Q5036" i="9"/>
  <c r="Q5037" i="9"/>
  <c r="Q5038" i="9"/>
  <c r="Q5039" i="9"/>
  <c r="Q5040" i="9"/>
  <c r="Q5041" i="9"/>
  <c r="Q5042" i="9"/>
  <c r="Q5043" i="9"/>
  <c r="Q5044" i="9"/>
  <c r="Q5045" i="9"/>
  <c r="Q5046" i="9"/>
  <c r="Q5047" i="9"/>
  <c r="Q5048" i="9"/>
  <c r="Q5049" i="9"/>
  <c r="Q5050" i="9"/>
  <c r="Q5051" i="9"/>
  <c r="Q5052" i="9"/>
  <c r="Q5053" i="9"/>
  <c r="Q5054" i="9"/>
  <c r="Q5055" i="9"/>
  <c r="Q5056" i="9"/>
  <c r="Q5057" i="9"/>
  <c r="Q5058" i="9"/>
  <c r="Q5059" i="9"/>
  <c r="Q5060" i="9"/>
  <c r="Q5061" i="9"/>
  <c r="Q5062" i="9"/>
  <c r="Q5063" i="9"/>
  <c r="Q5064" i="9"/>
  <c r="Q5065" i="9"/>
  <c r="Q5066" i="9"/>
  <c r="Q5067" i="9"/>
  <c r="Q5068" i="9"/>
  <c r="Q5069" i="9"/>
  <c r="Q5070" i="9"/>
  <c r="Q5071" i="9"/>
  <c r="Q5072" i="9"/>
  <c r="Q5073" i="9"/>
  <c r="Q5074" i="9"/>
  <c r="Q5075" i="9"/>
  <c r="Q5076" i="9"/>
  <c r="Q5077" i="9"/>
  <c r="Q5078" i="9"/>
  <c r="Q5079" i="9"/>
  <c r="Q5080" i="9"/>
  <c r="Q5081" i="9"/>
  <c r="Q5082" i="9"/>
  <c r="Q5083" i="9"/>
  <c r="Q5084" i="9"/>
  <c r="Q5085" i="9"/>
  <c r="Q5086" i="9"/>
  <c r="Q5087" i="9"/>
  <c r="Q5088" i="9"/>
  <c r="Q5089" i="9"/>
  <c r="Q5090" i="9"/>
  <c r="Q5091" i="9"/>
  <c r="Q5092" i="9"/>
  <c r="Q5093" i="9"/>
  <c r="Q5094" i="9"/>
  <c r="Q5095" i="9"/>
  <c r="Q5096" i="9"/>
  <c r="Q5097" i="9"/>
  <c r="Q5098" i="9"/>
  <c r="Q5099" i="9"/>
  <c r="Q5100" i="9"/>
  <c r="Q5101" i="9"/>
  <c r="Q5102" i="9"/>
  <c r="Q5103" i="9"/>
  <c r="Q5104" i="9"/>
  <c r="Q5105" i="9"/>
  <c r="Q5106" i="9"/>
  <c r="Q5107" i="9"/>
  <c r="Q5108" i="9"/>
  <c r="Q5109" i="9"/>
  <c r="Q5110" i="9"/>
  <c r="Q5111" i="9"/>
  <c r="Q5112" i="9"/>
  <c r="Q5113" i="9"/>
  <c r="Q5114" i="9"/>
  <c r="Q5115" i="9"/>
  <c r="Q5116" i="9"/>
  <c r="Q5117" i="9"/>
  <c r="Q5118" i="9"/>
  <c r="Q5119" i="9"/>
  <c r="Q5120" i="9"/>
  <c r="Q5121" i="9"/>
  <c r="Q5122" i="9"/>
  <c r="Q5123" i="9"/>
  <c r="Q5124" i="9"/>
  <c r="Q5125" i="9"/>
  <c r="Q5126" i="9"/>
  <c r="Q5127" i="9"/>
  <c r="Q5128" i="9"/>
  <c r="Q5129" i="9"/>
  <c r="Q5130" i="9"/>
  <c r="Q5131" i="9"/>
  <c r="Q5132" i="9"/>
  <c r="Q5133" i="9"/>
  <c r="Q5134" i="9"/>
  <c r="Q5135" i="9"/>
  <c r="Q5136" i="9"/>
  <c r="Q5137" i="9"/>
  <c r="Q5138" i="9"/>
  <c r="Q5139" i="9"/>
  <c r="Q5140" i="9"/>
  <c r="Q5141" i="9"/>
  <c r="Q5142" i="9"/>
  <c r="Q5143" i="9"/>
  <c r="Q5144" i="9"/>
  <c r="Q5145" i="9"/>
  <c r="Q5146" i="9"/>
  <c r="Q5147" i="9"/>
  <c r="Q5148" i="9"/>
  <c r="Q5149" i="9"/>
  <c r="Q5150" i="9"/>
  <c r="Q5151" i="9"/>
  <c r="Q5152" i="9"/>
  <c r="Q5153" i="9"/>
  <c r="Q5154" i="9"/>
  <c r="Q5155" i="9"/>
  <c r="Q5156" i="9"/>
  <c r="Q5157" i="9"/>
  <c r="Q5158" i="9"/>
  <c r="Q5159" i="9"/>
  <c r="Q5160" i="9"/>
  <c r="Q5161" i="9"/>
  <c r="Q5162" i="9"/>
  <c r="Q5163" i="9"/>
  <c r="Q5164" i="9"/>
  <c r="Q5165" i="9"/>
  <c r="Q5166" i="9"/>
  <c r="Q5167" i="9"/>
  <c r="Q5168" i="9"/>
  <c r="Q5169" i="9"/>
  <c r="Q5170" i="9"/>
  <c r="Q5171" i="9"/>
  <c r="Q5172" i="9"/>
  <c r="Q5173" i="9"/>
  <c r="Q5174" i="9"/>
  <c r="Q5175" i="9"/>
  <c r="Q5176" i="9"/>
  <c r="Q5177" i="9"/>
  <c r="Q5178" i="9"/>
  <c r="Q5179" i="9"/>
  <c r="Q5180" i="9"/>
  <c r="Q5181" i="9"/>
  <c r="Q5182" i="9"/>
  <c r="Q5183" i="9"/>
  <c r="Q5184" i="9"/>
  <c r="Q5185" i="9"/>
  <c r="Q5186" i="9"/>
  <c r="Q5187" i="9"/>
  <c r="Q5188" i="9"/>
  <c r="Q5189" i="9"/>
  <c r="Q5190" i="9"/>
  <c r="Q5191" i="9"/>
  <c r="Q5192" i="9"/>
  <c r="Q5193" i="9"/>
  <c r="Q5194" i="9"/>
  <c r="Q5195" i="9"/>
  <c r="Q5196" i="9"/>
  <c r="Q5197" i="9"/>
  <c r="Q5198" i="9"/>
  <c r="Q5199" i="9"/>
  <c r="Q5200" i="9"/>
  <c r="Q5201" i="9"/>
  <c r="Q5202" i="9"/>
  <c r="Q5203" i="9"/>
  <c r="Q5204" i="9"/>
  <c r="Q5205" i="9"/>
  <c r="Q5206" i="9"/>
  <c r="Q5207" i="9"/>
  <c r="Q5208" i="9"/>
  <c r="Q5209" i="9"/>
  <c r="Q5210" i="9"/>
  <c r="Q5211" i="9"/>
  <c r="Q5212" i="9"/>
  <c r="Q5213" i="9"/>
  <c r="Q5214" i="9"/>
  <c r="Q5215" i="9"/>
  <c r="Q5216" i="9"/>
  <c r="Q5217" i="9"/>
  <c r="Q5218" i="9"/>
  <c r="Q5219" i="9"/>
  <c r="Q5220" i="9"/>
  <c r="Q5221" i="9"/>
  <c r="Q5222" i="9"/>
  <c r="Q5223" i="9"/>
  <c r="Q5224" i="9"/>
  <c r="Q5225" i="9"/>
  <c r="Q5226" i="9"/>
  <c r="Q5227" i="9"/>
  <c r="Q5228" i="9"/>
  <c r="Q5229" i="9"/>
  <c r="Q5230" i="9"/>
  <c r="Q5231" i="9"/>
  <c r="Q5232" i="9"/>
  <c r="Q5233" i="9"/>
  <c r="Q5234" i="9"/>
  <c r="Q5235" i="9"/>
  <c r="Q5236" i="9"/>
  <c r="Q5237" i="9"/>
  <c r="Q5238" i="9"/>
  <c r="Q5239" i="9"/>
  <c r="Q5240" i="9"/>
  <c r="Q5241" i="9"/>
  <c r="Q5242" i="9"/>
  <c r="Q5243" i="9"/>
  <c r="Q5244" i="9"/>
  <c r="Q5245" i="9"/>
  <c r="Q5246" i="9"/>
  <c r="Q5247" i="9"/>
  <c r="Q5248" i="9"/>
  <c r="Q5249" i="9"/>
  <c r="Q5250" i="9"/>
  <c r="Q5251" i="9"/>
  <c r="Q5252" i="9"/>
  <c r="Q5253" i="9"/>
  <c r="Q5254" i="9"/>
  <c r="Q5255" i="9"/>
  <c r="Q5256" i="9"/>
  <c r="Q5257" i="9"/>
  <c r="Q5258" i="9"/>
  <c r="Q5259" i="9"/>
  <c r="Q5260" i="9"/>
  <c r="Q5261" i="9"/>
  <c r="Q5262" i="9"/>
  <c r="Q5263" i="9"/>
  <c r="Q5264" i="9"/>
  <c r="Q5265" i="9"/>
  <c r="Q5266" i="9"/>
  <c r="Q5267" i="9"/>
  <c r="Q5268" i="9"/>
  <c r="Q5269" i="9"/>
  <c r="Q5270" i="9"/>
  <c r="Q5271" i="9"/>
  <c r="Q5272" i="9"/>
  <c r="Q5273" i="9"/>
  <c r="Q5274" i="9"/>
  <c r="Q5275" i="9"/>
  <c r="Q5276" i="9"/>
  <c r="Q5277" i="9"/>
  <c r="Q5278" i="9"/>
  <c r="Q5279" i="9"/>
  <c r="Q5280" i="9"/>
  <c r="Q5281" i="9"/>
  <c r="Q5282" i="9"/>
  <c r="Q5283" i="9"/>
  <c r="Q5284" i="9"/>
  <c r="Q5285" i="9"/>
  <c r="Q5286" i="9"/>
  <c r="Q5287" i="9"/>
  <c r="Q5288" i="9"/>
  <c r="Q5289" i="9"/>
  <c r="Q5290" i="9"/>
  <c r="Q5291" i="9"/>
  <c r="Q5292" i="9"/>
  <c r="Q5293" i="9"/>
  <c r="Q5294" i="9"/>
  <c r="Q5295" i="9"/>
  <c r="Q5296" i="9"/>
  <c r="Q5297" i="9"/>
  <c r="Q5298" i="9"/>
  <c r="Q5299" i="9"/>
  <c r="Q5300" i="9"/>
  <c r="Q5301" i="9"/>
  <c r="Q5302" i="9"/>
  <c r="Q5303" i="9"/>
  <c r="Q5304" i="9"/>
  <c r="Q5305" i="9"/>
  <c r="Q5306" i="9"/>
  <c r="Q5307" i="9"/>
  <c r="Q5308" i="9"/>
  <c r="Q5309" i="9"/>
  <c r="Q5310" i="9"/>
  <c r="Q5311" i="9"/>
  <c r="Q5312" i="9"/>
  <c r="Q5313" i="9"/>
  <c r="Q5314" i="9"/>
  <c r="Q5315" i="9"/>
  <c r="Q5316" i="9"/>
  <c r="Q5317" i="9"/>
  <c r="Q5318" i="9"/>
  <c r="Q5319" i="9"/>
  <c r="Q5320" i="9"/>
  <c r="Q5321" i="9"/>
  <c r="Q5322" i="9"/>
  <c r="Q5323" i="9"/>
  <c r="Q5324" i="9"/>
  <c r="Q5325" i="9"/>
  <c r="Q5326" i="9"/>
  <c r="Q5327" i="9"/>
  <c r="Q5328" i="9"/>
  <c r="Q5329" i="9"/>
  <c r="Q5330" i="9"/>
  <c r="Q5331" i="9"/>
  <c r="Q5332" i="9"/>
  <c r="Q5333" i="9"/>
  <c r="Q5334" i="9"/>
  <c r="Q5335" i="9"/>
  <c r="Q5336" i="9"/>
  <c r="Q5337" i="9"/>
  <c r="Q5338" i="9"/>
  <c r="Q5339" i="9"/>
  <c r="Q5340" i="9"/>
  <c r="Q5341" i="9"/>
  <c r="Q5342" i="9"/>
  <c r="Q5343" i="9"/>
  <c r="Q5344" i="9"/>
  <c r="Q5345" i="9"/>
  <c r="Q5346" i="9"/>
  <c r="Q5347" i="9"/>
  <c r="Q5348" i="9"/>
  <c r="Q5349" i="9"/>
  <c r="Q5350" i="9"/>
  <c r="Q5351" i="9"/>
  <c r="Q5352" i="9"/>
  <c r="Q5353" i="9"/>
  <c r="Q5354" i="9"/>
  <c r="Q5355" i="9"/>
  <c r="Q5356" i="9"/>
  <c r="Q5357" i="9"/>
  <c r="Q5358" i="9"/>
  <c r="Q5359" i="9"/>
  <c r="Q5360" i="9"/>
  <c r="Q5361" i="9"/>
  <c r="Q5362" i="9"/>
  <c r="Q5363" i="9"/>
  <c r="Q5364" i="9"/>
  <c r="Q5365" i="9"/>
  <c r="Q5366" i="9"/>
  <c r="Q5367" i="9"/>
  <c r="Q5368" i="9"/>
  <c r="Q5369" i="9"/>
  <c r="Q5370" i="9"/>
  <c r="Q5371" i="9"/>
  <c r="Q5372" i="9"/>
  <c r="Q5373" i="9"/>
  <c r="Q5374" i="9"/>
  <c r="Q5375" i="9"/>
  <c r="Q5376" i="9"/>
  <c r="Q5377" i="9"/>
  <c r="Q5378" i="9"/>
  <c r="Q5379" i="9"/>
  <c r="Q5380" i="9"/>
  <c r="Q5381" i="9"/>
  <c r="Q5382" i="9"/>
  <c r="Q5383" i="9"/>
  <c r="Q5384" i="9"/>
  <c r="Q5385" i="9"/>
  <c r="Q5386" i="9"/>
  <c r="Q5387" i="9"/>
  <c r="Q5388" i="9"/>
  <c r="Q5389" i="9"/>
  <c r="Q5390" i="9"/>
  <c r="Q5391" i="9"/>
  <c r="Q5392" i="9"/>
  <c r="Q5393" i="9"/>
  <c r="Q5394" i="9"/>
  <c r="Q5395" i="9"/>
  <c r="Q5396" i="9"/>
  <c r="Q5397" i="9"/>
  <c r="Q5398" i="9"/>
  <c r="Q5399" i="9"/>
  <c r="Q5400" i="9"/>
  <c r="Q5401" i="9"/>
  <c r="Q5402" i="9"/>
  <c r="Q5403" i="9"/>
  <c r="Q5404" i="9"/>
  <c r="Q5405" i="9"/>
  <c r="Q5406" i="9"/>
  <c r="Q5407" i="9"/>
  <c r="Q5408" i="9"/>
  <c r="Q5409" i="9"/>
  <c r="Q5410" i="9"/>
  <c r="Q5411" i="9"/>
  <c r="Q5412" i="9"/>
  <c r="Q5413" i="9"/>
  <c r="Q5414" i="9"/>
  <c r="Q5415" i="9"/>
  <c r="Q5416" i="9"/>
  <c r="Q5417" i="9"/>
  <c r="Q5418" i="9"/>
  <c r="Q5419" i="9"/>
  <c r="Q5420" i="9"/>
  <c r="Q5421" i="9"/>
  <c r="Q5422" i="9"/>
  <c r="Q5423" i="9"/>
  <c r="Q5424" i="9"/>
  <c r="Q5425" i="9"/>
  <c r="Q5426" i="9"/>
  <c r="Q5427" i="9"/>
  <c r="Q5428" i="9"/>
  <c r="Q5429" i="9"/>
  <c r="Q5430" i="9"/>
  <c r="Q5431" i="9"/>
  <c r="Q5432" i="9"/>
  <c r="Q5433" i="9"/>
  <c r="Q5434" i="9"/>
  <c r="Q5435" i="9"/>
  <c r="Q5436" i="9"/>
  <c r="Q5437" i="9"/>
  <c r="Q5438" i="9"/>
  <c r="Q5439" i="9"/>
  <c r="Q5440" i="9"/>
  <c r="Q5441" i="9"/>
  <c r="Q5442" i="9"/>
  <c r="Q5443" i="9"/>
  <c r="Q5444" i="9"/>
  <c r="Q5445" i="9"/>
  <c r="Q5446" i="9"/>
  <c r="Q5447" i="9"/>
  <c r="Q5448" i="9"/>
  <c r="Q5449" i="9"/>
  <c r="Q5450" i="9"/>
  <c r="Q5451" i="9"/>
  <c r="Q5452" i="9"/>
  <c r="Q5453" i="9"/>
  <c r="Q5454" i="9"/>
  <c r="Q5455" i="9"/>
  <c r="Q5456" i="9"/>
  <c r="Q5457" i="9"/>
  <c r="Q5458" i="9"/>
  <c r="Q5459" i="9"/>
  <c r="Q5460" i="9"/>
  <c r="Q5461" i="9"/>
  <c r="Q5462" i="9"/>
  <c r="Q5463" i="9"/>
  <c r="Q5464" i="9"/>
  <c r="Q5465" i="9"/>
  <c r="Q5466" i="9"/>
  <c r="Q5467" i="9"/>
  <c r="Q5468" i="9"/>
  <c r="Q5469" i="9"/>
  <c r="Q5470" i="9"/>
  <c r="Q5471" i="9"/>
  <c r="Q5472" i="9"/>
  <c r="Q5473" i="9"/>
  <c r="Q5474" i="9"/>
  <c r="Q5475" i="9"/>
  <c r="Q5476" i="9"/>
  <c r="Q5477" i="9"/>
  <c r="Q5478" i="9"/>
  <c r="Q5479" i="9"/>
  <c r="Q5480" i="9"/>
  <c r="Q5481" i="9"/>
  <c r="Q5482" i="9"/>
  <c r="Q5483" i="9"/>
  <c r="Q5484" i="9"/>
  <c r="Q5485" i="9"/>
  <c r="Q5486" i="9"/>
  <c r="Q5487" i="9"/>
  <c r="Q5488" i="9"/>
  <c r="Q5489" i="9"/>
  <c r="Q5490" i="9"/>
  <c r="Q5491" i="9"/>
  <c r="Q5492" i="9"/>
  <c r="Q5493" i="9"/>
  <c r="Q5494" i="9"/>
  <c r="Q5495" i="9"/>
  <c r="Q5496" i="9"/>
  <c r="Q5497" i="9"/>
  <c r="Q5498" i="9"/>
  <c r="Q5499" i="9"/>
  <c r="Q5500" i="9"/>
  <c r="Q5501" i="9"/>
  <c r="Q5502" i="9"/>
  <c r="Q5503" i="9"/>
  <c r="Q5504" i="9"/>
  <c r="Q5505" i="9"/>
  <c r="Q5506" i="9"/>
  <c r="Q5507" i="9"/>
  <c r="Q5508" i="9"/>
  <c r="Q5509" i="9"/>
  <c r="Q5510" i="9"/>
  <c r="Q5511" i="9"/>
  <c r="Q5512" i="9"/>
  <c r="Q5513" i="9"/>
  <c r="Q5514" i="9"/>
  <c r="Q5515" i="9"/>
  <c r="Q5516" i="9"/>
  <c r="Q5517" i="9"/>
  <c r="Q5518" i="9"/>
  <c r="Q5519" i="9"/>
  <c r="Q5520" i="9"/>
  <c r="Q5521" i="9"/>
  <c r="Q5522" i="9"/>
  <c r="Q5523" i="9"/>
  <c r="Q5524" i="9"/>
  <c r="Q5525" i="9"/>
  <c r="Q5526" i="9"/>
  <c r="Q5527" i="9"/>
  <c r="Q5528" i="9"/>
  <c r="Q5529" i="9"/>
  <c r="Q5530" i="9"/>
  <c r="Q5531" i="9"/>
  <c r="Q5532" i="9"/>
  <c r="Q5533" i="9"/>
  <c r="Q5534" i="9"/>
  <c r="Q5535" i="9"/>
  <c r="Q5536" i="9"/>
  <c r="Q5537" i="9"/>
  <c r="Q5538" i="9"/>
  <c r="Q5539" i="9"/>
  <c r="Q5540" i="9"/>
  <c r="Q5541" i="9"/>
  <c r="Q5542" i="9"/>
  <c r="Q5543" i="9"/>
  <c r="Q5544" i="9"/>
  <c r="Q5545" i="9"/>
  <c r="Q5546" i="9"/>
  <c r="Q5547" i="9"/>
  <c r="Q5548" i="9"/>
  <c r="Q5549" i="9"/>
  <c r="Q5550" i="9"/>
  <c r="Q5551" i="9"/>
  <c r="Q5552" i="9"/>
  <c r="Q5553" i="9"/>
  <c r="Q5554" i="9"/>
  <c r="Q5555" i="9"/>
  <c r="Q5556" i="9"/>
  <c r="Q5557" i="9"/>
  <c r="Q5558" i="9"/>
  <c r="Q5559" i="9"/>
  <c r="Q5560" i="9"/>
  <c r="Q5561" i="9"/>
  <c r="Q5562" i="9"/>
  <c r="Q5563" i="9"/>
  <c r="Q5564" i="9"/>
  <c r="Q5565" i="9"/>
  <c r="Q5566" i="9"/>
  <c r="Q5567" i="9"/>
  <c r="Q5568" i="9"/>
  <c r="Q5569" i="9"/>
  <c r="Q5570" i="9"/>
  <c r="Q5571" i="9"/>
  <c r="Q5572" i="9"/>
  <c r="Q5573" i="9"/>
  <c r="Q5574" i="9"/>
  <c r="Q5575" i="9"/>
  <c r="Q5576" i="9"/>
  <c r="Q5577" i="9"/>
  <c r="Q5578" i="9"/>
  <c r="Q5579" i="9"/>
  <c r="Q5580" i="9"/>
  <c r="Q5581" i="9"/>
  <c r="Q5582" i="9"/>
  <c r="Q5583" i="9"/>
  <c r="Q5584" i="9"/>
  <c r="Q5585" i="9"/>
  <c r="Q5586" i="9"/>
  <c r="Q5587" i="9"/>
  <c r="Q5588" i="9"/>
  <c r="Q5589" i="9"/>
  <c r="Q5590" i="9"/>
  <c r="Q5591" i="9"/>
  <c r="Q5592" i="9"/>
  <c r="Q5593" i="9"/>
  <c r="Q5594" i="9"/>
  <c r="Q5595" i="9"/>
  <c r="Q5596" i="9"/>
  <c r="Q5597" i="9"/>
  <c r="Q5598" i="9"/>
  <c r="Q5599" i="9"/>
  <c r="Q5600" i="9"/>
  <c r="Q5601" i="9"/>
  <c r="Q5602" i="9"/>
  <c r="Q5603" i="9"/>
  <c r="Q5604" i="9"/>
  <c r="Q5605" i="9"/>
  <c r="Q5606" i="9"/>
  <c r="Q5607" i="9"/>
  <c r="Q5608" i="9"/>
  <c r="Q5609" i="9"/>
  <c r="Q5610" i="9"/>
  <c r="Q5611" i="9"/>
  <c r="Q5612" i="9"/>
  <c r="Q5613" i="9"/>
  <c r="Q5614" i="9"/>
  <c r="Q5615" i="9"/>
  <c r="Q5616" i="9"/>
  <c r="Q5617" i="9"/>
  <c r="Q5618" i="9"/>
  <c r="Q5619" i="9"/>
  <c r="Q5620" i="9"/>
  <c r="Q5621" i="9"/>
  <c r="Q5622" i="9"/>
  <c r="Q5623" i="9"/>
  <c r="Q5624" i="9"/>
  <c r="Q5625" i="9"/>
  <c r="Q5626" i="9"/>
  <c r="Q5627" i="9"/>
  <c r="Q5628" i="9"/>
  <c r="Q5629" i="9"/>
  <c r="Q5630" i="9"/>
  <c r="Q5631" i="9"/>
  <c r="Q5632" i="9"/>
  <c r="Q5633" i="9"/>
  <c r="Q5634" i="9"/>
  <c r="Q5635" i="9"/>
  <c r="Q5636" i="9"/>
  <c r="Q5637" i="9"/>
  <c r="Q5638" i="9"/>
  <c r="Q5639" i="9"/>
  <c r="Q5640" i="9"/>
  <c r="Q5641" i="9"/>
  <c r="Q5642" i="9"/>
  <c r="Q5643" i="9"/>
  <c r="Q5644" i="9"/>
  <c r="Q5645" i="9"/>
  <c r="Q5646" i="9"/>
  <c r="Q5647" i="9"/>
  <c r="Q5648" i="9"/>
  <c r="Q5649" i="9"/>
  <c r="Q5650" i="9"/>
  <c r="Q5651" i="9"/>
  <c r="Q5652" i="9"/>
  <c r="Q5653" i="9"/>
  <c r="Q5654" i="9"/>
  <c r="Q5655" i="9"/>
  <c r="Q5656" i="9"/>
  <c r="Q5657" i="9"/>
  <c r="Q5658" i="9"/>
  <c r="Q5659" i="9"/>
  <c r="Q5660" i="9"/>
  <c r="Q5661" i="9"/>
  <c r="Q5662" i="9"/>
  <c r="Q5663" i="9"/>
  <c r="Q5664" i="9"/>
  <c r="Q5665" i="9"/>
  <c r="Q5666" i="9"/>
  <c r="Q5667" i="9"/>
  <c r="Q5668" i="9"/>
  <c r="Q5669" i="9"/>
  <c r="Q5670" i="9"/>
  <c r="Q5671" i="9"/>
  <c r="Q5672" i="9"/>
  <c r="Q5673" i="9"/>
  <c r="Q5674" i="9"/>
  <c r="Q5675" i="9"/>
  <c r="Q5676" i="9"/>
  <c r="Q5677" i="9"/>
  <c r="Q5678" i="9"/>
  <c r="Q5679" i="9"/>
  <c r="Q5680" i="9"/>
  <c r="Q5681" i="9"/>
  <c r="Q5682" i="9"/>
  <c r="Q5683" i="9"/>
  <c r="Q5684" i="9"/>
  <c r="Q5685" i="9"/>
  <c r="Q5686" i="9"/>
  <c r="Q5687" i="9"/>
  <c r="Q5688" i="9"/>
  <c r="Q5689" i="9"/>
  <c r="Q5690" i="9"/>
  <c r="Q5691" i="9"/>
  <c r="Q5692" i="9"/>
  <c r="Q5693" i="9"/>
  <c r="Q5694" i="9"/>
  <c r="Q5695" i="9"/>
  <c r="Q5696" i="9"/>
  <c r="Q5697" i="9"/>
  <c r="Q5698" i="9"/>
  <c r="Q5699" i="9"/>
  <c r="Q5700" i="9"/>
  <c r="Q5701" i="9"/>
  <c r="Q5702" i="9"/>
  <c r="Q5703" i="9"/>
  <c r="Q5704" i="9"/>
  <c r="Q5705" i="9"/>
  <c r="Q5706" i="9"/>
  <c r="Q5707" i="9"/>
  <c r="Q5708" i="9"/>
  <c r="Q5709" i="9"/>
  <c r="Q5710" i="9"/>
  <c r="Q5711" i="9"/>
  <c r="Q5712" i="9"/>
  <c r="Q5713" i="9"/>
  <c r="Q5714" i="9"/>
  <c r="Q5715" i="9"/>
  <c r="Q5716" i="9"/>
  <c r="Q5717" i="9"/>
  <c r="Q5718" i="9"/>
  <c r="Q5719" i="9"/>
  <c r="Q5720" i="9"/>
  <c r="Q5721" i="9"/>
  <c r="Q5722" i="9"/>
  <c r="Q5723" i="9"/>
  <c r="Q5724" i="9"/>
  <c r="Q5725" i="9"/>
  <c r="Q5726" i="9"/>
  <c r="Q5727" i="9"/>
  <c r="Q5728" i="9"/>
  <c r="Q5729" i="9"/>
  <c r="Q5730" i="9"/>
  <c r="Q5731" i="9"/>
  <c r="Q5732" i="9"/>
  <c r="Q5733" i="9"/>
  <c r="Q5734" i="9"/>
  <c r="Q5735" i="9"/>
  <c r="Q5736" i="9"/>
  <c r="Q5737" i="9"/>
  <c r="Q5738" i="9"/>
  <c r="Q5739" i="9"/>
  <c r="Q5740" i="9"/>
  <c r="Q5741" i="9"/>
  <c r="Q5742" i="9"/>
  <c r="Q5743" i="9"/>
  <c r="Q5744" i="9"/>
  <c r="Q5745" i="9"/>
  <c r="Q5746" i="9"/>
  <c r="Q5747" i="9"/>
  <c r="Q5748" i="9"/>
  <c r="Q5749" i="9"/>
  <c r="Q5750" i="9"/>
  <c r="Q5751" i="9"/>
  <c r="Q5752" i="9"/>
  <c r="Q5753" i="9"/>
  <c r="Q5754" i="9"/>
  <c r="Q5755" i="9"/>
  <c r="Q5756" i="9"/>
  <c r="Q5757" i="9"/>
  <c r="Q5758" i="9"/>
  <c r="Q5759" i="9"/>
  <c r="Q5760" i="9"/>
  <c r="Q5761" i="9"/>
  <c r="Q5762" i="9"/>
  <c r="Q5763" i="9"/>
  <c r="Q5764" i="9"/>
  <c r="Q5765" i="9"/>
  <c r="Q5766" i="9"/>
  <c r="Q5767" i="9"/>
  <c r="Q5768" i="9"/>
  <c r="Q5769" i="9"/>
  <c r="Q5770" i="9"/>
  <c r="Q5771" i="9"/>
  <c r="Q5772" i="9"/>
  <c r="Q5773" i="9"/>
  <c r="Q5774" i="9"/>
  <c r="Q5775" i="9"/>
  <c r="Q5776" i="9"/>
  <c r="Q5777" i="9"/>
  <c r="Q5778" i="9"/>
  <c r="Q5779" i="9"/>
  <c r="Q5780" i="9"/>
  <c r="Q5781" i="9"/>
  <c r="Q5782" i="9"/>
  <c r="Q5783" i="9"/>
  <c r="Q5784" i="9"/>
  <c r="Q5785" i="9"/>
  <c r="Q5786" i="9"/>
  <c r="Q5787" i="9"/>
  <c r="Q5788" i="9"/>
  <c r="Q5789" i="9"/>
  <c r="Q5790" i="9"/>
  <c r="Q5791" i="9"/>
  <c r="Q5792" i="9"/>
  <c r="Q5793" i="9"/>
  <c r="Q5794" i="9"/>
  <c r="Q5795" i="9"/>
  <c r="Q5796" i="9"/>
  <c r="Q5797" i="9"/>
  <c r="Q5798" i="9"/>
  <c r="Q5799" i="9"/>
  <c r="Q5800" i="9"/>
  <c r="Q5801" i="9"/>
  <c r="Q5802" i="9"/>
  <c r="Q5803" i="9"/>
  <c r="Q5804" i="9"/>
  <c r="Q5805" i="9"/>
  <c r="Q5806" i="9"/>
  <c r="Q5807" i="9"/>
  <c r="Q5808" i="9"/>
  <c r="Q5809" i="9"/>
  <c r="Q5810" i="9"/>
  <c r="Q5811" i="9"/>
  <c r="Q5812" i="9"/>
  <c r="Q5813" i="9"/>
  <c r="Q5814" i="9"/>
  <c r="Q5815" i="9"/>
  <c r="Q5816" i="9"/>
  <c r="Q5817" i="9"/>
  <c r="Q5818" i="9"/>
  <c r="Q5819" i="9"/>
  <c r="Q5820" i="9"/>
  <c r="Q5821" i="9"/>
  <c r="Q5822" i="9"/>
  <c r="Q5823" i="9"/>
  <c r="Q5824" i="9"/>
  <c r="Q5825" i="9"/>
  <c r="Q5826" i="9"/>
  <c r="Q5827" i="9"/>
  <c r="Q5828" i="9"/>
  <c r="Q5829" i="9"/>
  <c r="Q5830" i="9"/>
  <c r="Q5831" i="9"/>
  <c r="Q5832" i="9"/>
  <c r="Q5833" i="9"/>
  <c r="Q5834" i="9"/>
  <c r="Q5835" i="9"/>
  <c r="Q5836" i="9"/>
  <c r="Q5837" i="9"/>
  <c r="Q5838" i="9"/>
  <c r="Q5839" i="9"/>
  <c r="Q5840" i="9"/>
  <c r="Q5841" i="9"/>
  <c r="Q5842" i="9"/>
  <c r="Q5843" i="9"/>
  <c r="Q5844" i="9"/>
  <c r="Q5845" i="9"/>
  <c r="Q5846" i="9"/>
  <c r="Q5847" i="9"/>
  <c r="Q5848" i="9"/>
  <c r="Q5849" i="9"/>
  <c r="Q5850" i="9"/>
  <c r="Q5851" i="9"/>
  <c r="Q5852" i="9"/>
  <c r="Q5853" i="9"/>
  <c r="Q5854" i="9"/>
  <c r="Q5855" i="9"/>
  <c r="Q5856" i="9"/>
  <c r="Q5857" i="9"/>
  <c r="Q5858" i="9"/>
  <c r="Q5859" i="9"/>
  <c r="Q5860" i="9"/>
  <c r="Q5861" i="9"/>
  <c r="Q5862" i="9"/>
  <c r="Q5863" i="9"/>
  <c r="Q5864" i="9"/>
  <c r="Q5865" i="9"/>
  <c r="Q5866" i="9"/>
  <c r="Q5867" i="9"/>
  <c r="Q5868" i="9"/>
  <c r="Q5869" i="9"/>
  <c r="Q5870" i="9"/>
  <c r="Q5871" i="9"/>
  <c r="Q5872" i="9"/>
  <c r="Q5873" i="9"/>
  <c r="Q5874" i="9"/>
  <c r="Q5875" i="9"/>
  <c r="Q5876" i="9"/>
  <c r="Q5877" i="9"/>
  <c r="Q5878" i="9"/>
  <c r="Q5879" i="9"/>
  <c r="Q5880" i="9"/>
  <c r="Q5881" i="9"/>
  <c r="Q5882" i="9"/>
  <c r="Q5883" i="9"/>
  <c r="Q5884" i="9"/>
  <c r="Q5885" i="9"/>
  <c r="Q5886" i="9"/>
  <c r="Q5887" i="9"/>
  <c r="Q5888" i="9"/>
  <c r="Q5889" i="9"/>
  <c r="Q5890" i="9"/>
  <c r="Q5891" i="9"/>
  <c r="Q5892" i="9"/>
  <c r="Q5893" i="9"/>
  <c r="Q5894" i="9"/>
  <c r="Q5895" i="9"/>
  <c r="Q5896" i="9"/>
  <c r="Q5897" i="9"/>
  <c r="Q5898" i="9"/>
  <c r="Q5899" i="9"/>
  <c r="Q5900" i="9"/>
  <c r="Q5901" i="9"/>
  <c r="Q5902" i="9"/>
  <c r="Q5903" i="9"/>
  <c r="Q5904" i="9"/>
  <c r="Q5905" i="9"/>
  <c r="Q5906" i="9"/>
  <c r="Q5907" i="9"/>
  <c r="Q5908" i="9"/>
  <c r="Q5909" i="9"/>
  <c r="Q5910" i="9"/>
  <c r="Q5911" i="9"/>
  <c r="Q5912" i="9"/>
  <c r="Q5913" i="9"/>
  <c r="Q5914" i="9"/>
  <c r="Q5915" i="9"/>
  <c r="Q5916" i="9"/>
  <c r="Q5917" i="9"/>
  <c r="Q5918" i="9"/>
  <c r="Q5919" i="9"/>
  <c r="Q5920" i="9"/>
  <c r="Q5921" i="9"/>
  <c r="Q5922" i="9"/>
  <c r="Q5923" i="9"/>
  <c r="Q5924" i="9"/>
  <c r="Q5925" i="9"/>
  <c r="Q5926" i="9"/>
  <c r="Q5927" i="9"/>
  <c r="Q5928" i="9"/>
  <c r="Q5929" i="9"/>
  <c r="Q5930" i="9"/>
  <c r="Q5931" i="9"/>
  <c r="Q5932" i="9"/>
  <c r="Q5933" i="9"/>
  <c r="Q5934" i="9"/>
  <c r="Q5935" i="9"/>
  <c r="Q5936" i="9"/>
  <c r="Q5937" i="9"/>
  <c r="Q5938" i="9"/>
  <c r="Q5939" i="9"/>
  <c r="Q5940" i="9"/>
  <c r="Q5941" i="9"/>
  <c r="Q5942" i="9"/>
  <c r="Q5943" i="9"/>
  <c r="Q5944" i="9"/>
  <c r="Q5945" i="9"/>
  <c r="Q5946" i="9"/>
  <c r="Q5947" i="9"/>
  <c r="Q5948" i="9"/>
  <c r="Q5949" i="9"/>
  <c r="Q5950" i="9"/>
  <c r="Q5951" i="9"/>
  <c r="Q5952" i="9"/>
  <c r="Q5953" i="9"/>
  <c r="Q5954" i="9"/>
  <c r="Q5955" i="9"/>
  <c r="Q5956" i="9"/>
  <c r="Q5957" i="9"/>
  <c r="Q5958" i="9"/>
  <c r="Q5959" i="9"/>
  <c r="Q5960" i="9"/>
  <c r="Q5961" i="9"/>
  <c r="Q5962" i="9"/>
  <c r="Q5963" i="9"/>
  <c r="Q5964" i="9"/>
  <c r="Q5965" i="9"/>
  <c r="Q5966" i="9"/>
  <c r="Q5967" i="9"/>
  <c r="Q5968" i="9"/>
  <c r="Q5969" i="9"/>
  <c r="Q5970" i="9"/>
  <c r="Q5971" i="9"/>
  <c r="Q5972" i="9"/>
  <c r="Q5973" i="9"/>
  <c r="Q5974" i="9"/>
  <c r="Q5975" i="9"/>
  <c r="Q5976" i="9"/>
  <c r="Q5977" i="9"/>
  <c r="Q5978" i="9"/>
  <c r="Q5979" i="9"/>
  <c r="Q5980" i="9"/>
  <c r="Q5981" i="9"/>
  <c r="Q5982" i="9"/>
  <c r="Q5983" i="9"/>
  <c r="Q5984" i="9"/>
  <c r="Q5985" i="9"/>
  <c r="Q5986" i="9"/>
  <c r="Q5987" i="9"/>
  <c r="Q5988" i="9"/>
  <c r="Q5989" i="9"/>
  <c r="Q5990" i="9"/>
  <c r="Q5991" i="9"/>
  <c r="Q5992" i="9"/>
  <c r="Q5993" i="9"/>
  <c r="Q5994" i="9"/>
  <c r="Q5995" i="9"/>
  <c r="Q5996" i="9"/>
  <c r="Q5997" i="9"/>
  <c r="Q5998" i="9"/>
  <c r="Q5999" i="9"/>
  <c r="Q6000" i="9"/>
  <c r="Q6001" i="9"/>
  <c r="Q6002" i="9"/>
  <c r="Q6003" i="9"/>
  <c r="Q6004" i="9"/>
  <c r="Q6005" i="9"/>
  <c r="Q6006" i="9"/>
  <c r="Q6007" i="9"/>
  <c r="Q6008" i="9"/>
  <c r="Q6009" i="9"/>
  <c r="Q6010" i="9"/>
  <c r="Q6011" i="9"/>
  <c r="Q6012" i="9"/>
  <c r="Q6013" i="9"/>
  <c r="Q6014" i="9"/>
  <c r="Q6015" i="9"/>
  <c r="Q6016" i="9"/>
  <c r="Q6017" i="9"/>
  <c r="Q6018" i="9"/>
  <c r="Q6019" i="9"/>
  <c r="Q6020" i="9"/>
  <c r="Q6021" i="9"/>
  <c r="Q6022" i="9"/>
  <c r="Q6023" i="9"/>
  <c r="Q6024" i="9"/>
  <c r="Q6025" i="9"/>
  <c r="Q6026" i="9"/>
  <c r="Q6027" i="9"/>
  <c r="Q6028" i="9"/>
  <c r="Q6029" i="9"/>
  <c r="Q6030" i="9"/>
  <c r="Q6031" i="9"/>
  <c r="Q6032" i="9"/>
  <c r="Q6033" i="9"/>
  <c r="Q6034" i="9"/>
  <c r="Q6035" i="9"/>
  <c r="Q6036" i="9"/>
  <c r="Q6037" i="9"/>
  <c r="Q6038" i="9"/>
  <c r="Q6039" i="9"/>
  <c r="Q6040" i="9"/>
  <c r="Q6041" i="9"/>
  <c r="Q6042" i="9"/>
  <c r="Q6043" i="9"/>
  <c r="Q6044" i="9"/>
  <c r="Q6045" i="9"/>
  <c r="Q6046" i="9"/>
  <c r="Q6047" i="9"/>
  <c r="Q6048" i="9"/>
  <c r="Q6049" i="9"/>
  <c r="Q6050" i="9"/>
  <c r="Q6051" i="9"/>
  <c r="Q6052" i="9"/>
  <c r="Q6053" i="9"/>
  <c r="Q6054" i="9"/>
  <c r="Q6055" i="9"/>
  <c r="Q6056" i="9"/>
  <c r="Q6057" i="9"/>
  <c r="Q6058" i="9"/>
  <c r="Q6059" i="9"/>
  <c r="Q6060" i="9"/>
  <c r="Q6061" i="9"/>
  <c r="Q6062" i="9"/>
  <c r="Q6063" i="9"/>
  <c r="Q6064" i="9"/>
  <c r="Q6065" i="9"/>
  <c r="Q6066" i="9"/>
  <c r="Q6067" i="9"/>
  <c r="Q6068" i="9"/>
  <c r="Q6069" i="9"/>
  <c r="Q6070" i="9"/>
  <c r="Q6071" i="9"/>
  <c r="Q6072" i="9"/>
  <c r="Q6073" i="9"/>
  <c r="Q6074" i="9"/>
  <c r="Q6075" i="9"/>
  <c r="Q6076" i="9"/>
  <c r="Q6077" i="9"/>
  <c r="Q6078" i="9"/>
  <c r="Q6079" i="9"/>
  <c r="Q6080" i="9"/>
  <c r="Q6081" i="9"/>
  <c r="Q6082" i="9"/>
  <c r="Q6083" i="9"/>
  <c r="Q6084" i="9"/>
  <c r="Q6085" i="9"/>
  <c r="Q6086" i="9"/>
  <c r="Q6087" i="9"/>
  <c r="Q6088" i="9"/>
  <c r="Q6089" i="9"/>
  <c r="Q6090" i="9"/>
  <c r="Q6091" i="9"/>
  <c r="Q6092" i="9"/>
  <c r="Q6093" i="9"/>
  <c r="Q6094" i="9"/>
  <c r="Q6095" i="9"/>
  <c r="Q6096" i="9"/>
  <c r="Q6097" i="9"/>
  <c r="Q6098" i="9"/>
  <c r="Q6099" i="9"/>
  <c r="Q6100" i="9"/>
  <c r="Q6101" i="9"/>
  <c r="Q6102" i="9"/>
  <c r="Q6103" i="9"/>
  <c r="Q6104" i="9"/>
  <c r="Q6105" i="9"/>
  <c r="Q6106" i="9"/>
  <c r="Q6107" i="9"/>
  <c r="Q6108" i="9"/>
  <c r="Q6109" i="9"/>
  <c r="Q6110" i="9"/>
  <c r="Q6111" i="9"/>
  <c r="Q6112" i="9"/>
  <c r="Q6113" i="9"/>
  <c r="Q6114" i="9"/>
  <c r="Q6115" i="9"/>
  <c r="Q6116" i="9"/>
  <c r="Q6117" i="9"/>
  <c r="Q6118" i="9"/>
  <c r="Q6119" i="9"/>
  <c r="Q6120" i="9"/>
  <c r="Q6121" i="9"/>
  <c r="Q6122" i="9"/>
  <c r="Q6123" i="9"/>
  <c r="Q6124" i="9"/>
  <c r="Q6125" i="9"/>
  <c r="Q6126" i="9"/>
  <c r="Q6127" i="9"/>
  <c r="Q6128" i="9"/>
  <c r="Q6129" i="9"/>
  <c r="Q6130" i="9"/>
  <c r="Q6131" i="9"/>
  <c r="Q6132" i="9"/>
  <c r="Q6133" i="9"/>
  <c r="Q6134" i="9"/>
  <c r="Q6135" i="9"/>
  <c r="Q6136" i="9"/>
  <c r="Q6137" i="9"/>
  <c r="Q6138" i="9"/>
  <c r="Q6139" i="9"/>
  <c r="Q6140" i="9"/>
  <c r="Q6141" i="9"/>
  <c r="Q6142" i="9"/>
  <c r="Q6143" i="9"/>
  <c r="Q6144" i="9"/>
  <c r="Q6145" i="9"/>
  <c r="Q6146" i="9"/>
  <c r="Q6147" i="9"/>
  <c r="Q6148" i="9"/>
  <c r="Q6149" i="9"/>
  <c r="Q6150" i="9"/>
  <c r="Q6151" i="9"/>
  <c r="Q6152" i="9"/>
  <c r="Q6153" i="9"/>
  <c r="Q6154" i="9"/>
  <c r="Q6155" i="9"/>
  <c r="Q6156" i="9"/>
  <c r="Q6157" i="9"/>
  <c r="Q6158" i="9"/>
  <c r="Q6159" i="9"/>
  <c r="Q6160" i="9"/>
  <c r="Q6161" i="9"/>
  <c r="Q6162" i="9"/>
  <c r="Q6163" i="9"/>
  <c r="Q6164" i="9"/>
  <c r="Q6165" i="9"/>
  <c r="Q6166" i="9"/>
  <c r="Q6167" i="9"/>
  <c r="Q6168" i="9"/>
  <c r="Q6169" i="9"/>
  <c r="Q6170" i="9"/>
  <c r="Q6171" i="9"/>
  <c r="Q6172" i="9"/>
  <c r="Q6173" i="9"/>
  <c r="Q6174" i="9"/>
  <c r="Q6175" i="9"/>
  <c r="Q6176" i="9"/>
  <c r="Q6177" i="9"/>
  <c r="Q6178" i="9"/>
  <c r="Q6179" i="9"/>
  <c r="Q6180" i="9"/>
  <c r="Q6181" i="9"/>
  <c r="Q6182" i="9"/>
  <c r="Q6183" i="9"/>
  <c r="Q6184" i="9"/>
  <c r="Q6185" i="9"/>
  <c r="Q6186" i="9"/>
  <c r="Q6187" i="9"/>
  <c r="Q6188" i="9"/>
  <c r="Q6189" i="9"/>
  <c r="Q6190" i="9"/>
  <c r="Q6191" i="9"/>
  <c r="Q6192" i="9"/>
  <c r="Q6193" i="9"/>
  <c r="Q6194" i="9"/>
  <c r="Q6195" i="9"/>
  <c r="Q6196" i="9"/>
  <c r="Q6197" i="9"/>
  <c r="Q6198" i="9"/>
  <c r="Q6199" i="9"/>
  <c r="Q6200" i="9"/>
  <c r="Q6201" i="9"/>
  <c r="Q6202" i="9"/>
  <c r="Q6203" i="9"/>
  <c r="Q6204" i="9"/>
  <c r="Q6205" i="9"/>
  <c r="Q6206" i="9"/>
  <c r="Q6207" i="9"/>
  <c r="Q6208" i="9"/>
  <c r="Q6209" i="9"/>
  <c r="Q6210" i="9"/>
  <c r="Q6211" i="9"/>
  <c r="Q6212" i="9"/>
  <c r="Q6213" i="9"/>
  <c r="Q6214" i="9"/>
  <c r="Q6215" i="9"/>
  <c r="Q6216" i="9"/>
  <c r="Q6217" i="9"/>
  <c r="Q6218" i="9"/>
  <c r="Q6219" i="9"/>
  <c r="Q6220" i="9"/>
  <c r="Q6221" i="9"/>
  <c r="Q6222" i="9"/>
  <c r="Q6223" i="9"/>
  <c r="Q6224" i="9"/>
  <c r="Q6225" i="9"/>
  <c r="Q6226" i="9"/>
  <c r="Q6227" i="9"/>
  <c r="Q6228" i="9"/>
  <c r="Q6229" i="9"/>
  <c r="Q6230" i="9"/>
  <c r="Q6231" i="9"/>
  <c r="Q6232" i="9"/>
  <c r="Q6233" i="9"/>
  <c r="Q6234" i="9"/>
  <c r="Q6235" i="9"/>
  <c r="Q6236" i="9"/>
  <c r="Q6237" i="9"/>
  <c r="Q6238" i="9"/>
  <c r="Q6239" i="9"/>
  <c r="Q6240" i="9"/>
  <c r="Q6241" i="9"/>
  <c r="Q6242" i="9"/>
  <c r="Q6243" i="9"/>
  <c r="Q6244" i="9"/>
  <c r="Q6245" i="9"/>
  <c r="Q6246" i="9"/>
  <c r="Q6247" i="9"/>
  <c r="Q6248" i="9"/>
  <c r="Q6249" i="9"/>
  <c r="Q6250" i="9"/>
  <c r="Q6251" i="9"/>
  <c r="Q6252" i="9"/>
  <c r="Q6253" i="9"/>
  <c r="Q6254" i="9"/>
  <c r="Q6255" i="9"/>
  <c r="Q6256" i="9"/>
  <c r="Q6257" i="9"/>
  <c r="Q6258" i="9"/>
  <c r="Q6259" i="9"/>
  <c r="Q6260" i="9"/>
  <c r="Q6261" i="9"/>
  <c r="Q6262" i="9"/>
  <c r="Q6263" i="9"/>
  <c r="Q6264" i="9"/>
  <c r="Q6265" i="9"/>
  <c r="Q6266" i="9"/>
  <c r="Q6267" i="9"/>
  <c r="Q6268" i="9"/>
  <c r="Q6269" i="9"/>
  <c r="Q6270" i="9"/>
  <c r="Q6271" i="9"/>
  <c r="Q6272" i="9"/>
  <c r="Q6273" i="9"/>
  <c r="Q6274" i="9"/>
  <c r="Q6275" i="9"/>
  <c r="Q6276" i="9"/>
  <c r="Q6277" i="9"/>
  <c r="Q6278" i="9"/>
  <c r="Q6279" i="9"/>
  <c r="Q6280" i="9"/>
  <c r="Q6281" i="9"/>
  <c r="Q6282" i="9"/>
  <c r="Q6283" i="9"/>
  <c r="Q6284" i="9"/>
  <c r="Q6285" i="9"/>
  <c r="Q6286" i="9"/>
  <c r="Q6287" i="9"/>
  <c r="Q6288" i="9"/>
  <c r="Q6289" i="9"/>
  <c r="Q6290" i="9"/>
  <c r="Q6291" i="9"/>
  <c r="Q6292" i="9"/>
  <c r="Q6293" i="9"/>
  <c r="Q6294" i="9"/>
  <c r="Q6295" i="9"/>
  <c r="Q6296" i="9"/>
  <c r="Q6297" i="9"/>
  <c r="Q6298" i="9"/>
  <c r="Q6299" i="9"/>
  <c r="Q6300" i="9"/>
  <c r="Q6301" i="9"/>
  <c r="Q6302" i="9"/>
  <c r="Q6303" i="9"/>
  <c r="Q6304" i="9"/>
  <c r="Q6305" i="9"/>
  <c r="Q6306" i="9"/>
  <c r="Q6307" i="9"/>
  <c r="Q6308" i="9"/>
  <c r="Q6309" i="9"/>
  <c r="Q6310" i="9"/>
  <c r="Q6311" i="9"/>
  <c r="Q6312" i="9"/>
  <c r="Q6313" i="9"/>
  <c r="Q6314" i="9"/>
  <c r="Q6315" i="9"/>
  <c r="Q6316" i="9"/>
  <c r="Q6317" i="9"/>
  <c r="Q6318" i="9"/>
  <c r="Q6319" i="9"/>
  <c r="Q6320" i="9"/>
  <c r="Q6321" i="9"/>
  <c r="Q6322" i="9"/>
  <c r="Q6323" i="9"/>
  <c r="Q6324" i="9"/>
  <c r="Q6325" i="9"/>
  <c r="Q6326" i="9"/>
  <c r="Q6327" i="9"/>
  <c r="Q6328" i="9"/>
  <c r="Q6329" i="9"/>
  <c r="Q6330" i="9"/>
  <c r="Q6331" i="9"/>
  <c r="Q6332" i="9"/>
  <c r="Q6333" i="9"/>
  <c r="Q6334" i="9"/>
  <c r="Q6335" i="9"/>
  <c r="Q6336" i="9"/>
  <c r="Q6337" i="9"/>
  <c r="Q6338" i="9"/>
  <c r="Q6339" i="9"/>
  <c r="Q6340" i="9"/>
  <c r="Q6341" i="9"/>
  <c r="Q6342" i="9"/>
  <c r="Q6343" i="9"/>
  <c r="Q6344" i="9"/>
  <c r="Q6345" i="9"/>
  <c r="Q6346" i="9"/>
  <c r="Q6347" i="9"/>
  <c r="Q6348" i="9"/>
  <c r="Q6349" i="9"/>
  <c r="Q6350" i="9"/>
  <c r="Q6351" i="9"/>
  <c r="Q6352" i="9"/>
  <c r="Q6353" i="9"/>
  <c r="Q6354" i="9"/>
  <c r="Q6355" i="9"/>
  <c r="Q6356" i="9"/>
  <c r="Q6357" i="9"/>
  <c r="Q6358" i="9"/>
  <c r="Q6359" i="9"/>
  <c r="Q6360" i="9"/>
  <c r="Q6361" i="9"/>
  <c r="Q6362" i="9"/>
  <c r="Q6363" i="9"/>
  <c r="Q6364" i="9"/>
  <c r="Q6365" i="9"/>
  <c r="Q6366" i="9"/>
  <c r="Q6367" i="9"/>
  <c r="Q6368" i="9"/>
  <c r="Q6369" i="9"/>
  <c r="Q6370" i="9"/>
  <c r="Q6371" i="9"/>
  <c r="Q6372" i="9"/>
  <c r="Q6373" i="9"/>
  <c r="Q6374" i="9"/>
  <c r="Q6375" i="9"/>
  <c r="Q6376" i="9"/>
  <c r="Q6377" i="9"/>
  <c r="Q6378" i="9"/>
  <c r="Q6379" i="9"/>
  <c r="Q6380" i="9"/>
  <c r="Q6381" i="9"/>
  <c r="Q6382" i="9"/>
  <c r="Q6383" i="9"/>
  <c r="Q6384" i="9"/>
  <c r="Q6385" i="9"/>
  <c r="Q6386" i="9"/>
  <c r="Q6387" i="9"/>
  <c r="Q6388" i="9"/>
  <c r="Q6389" i="9"/>
  <c r="Q6390" i="9"/>
  <c r="Q6391" i="9"/>
  <c r="Q6392" i="9"/>
  <c r="Q6393" i="9"/>
  <c r="Q6394" i="9"/>
  <c r="Q6395" i="9"/>
  <c r="Q6396" i="9"/>
  <c r="Q6397" i="9"/>
  <c r="Q6398" i="9"/>
  <c r="Q6399" i="9"/>
  <c r="Q6400" i="9"/>
  <c r="Q6401" i="9"/>
  <c r="Q6402" i="9"/>
  <c r="Q6403" i="9"/>
  <c r="Q6404" i="9"/>
  <c r="Q6405" i="9"/>
  <c r="Q6406" i="9"/>
  <c r="Q6407" i="9"/>
  <c r="Q6408" i="9"/>
  <c r="Q6409" i="9"/>
  <c r="Q6410" i="9"/>
  <c r="Q6411" i="9"/>
  <c r="Q6412" i="9"/>
  <c r="Q6413" i="9"/>
  <c r="Q6414" i="9"/>
  <c r="Q6415" i="9"/>
  <c r="Q6416" i="9"/>
  <c r="Q6417" i="9"/>
  <c r="Q6418" i="9"/>
  <c r="Q6419" i="9"/>
  <c r="Q6420" i="9"/>
  <c r="Q6421" i="9"/>
  <c r="Q6422" i="9"/>
  <c r="Q6423" i="9"/>
  <c r="Q6424" i="9"/>
  <c r="Q6425" i="9"/>
  <c r="Q6426" i="9"/>
  <c r="Q6427" i="9"/>
  <c r="Q6428" i="9"/>
  <c r="Q6429" i="9"/>
  <c r="Q6430" i="9"/>
  <c r="Q6431" i="9"/>
  <c r="Q6432" i="9"/>
  <c r="Q6433" i="9"/>
  <c r="Q6434" i="9"/>
  <c r="Q6435" i="9"/>
  <c r="Q6436" i="9"/>
  <c r="Q6437" i="9"/>
  <c r="Q6438" i="9"/>
  <c r="Q6439" i="9"/>
  <c r="Q6440" i="9"/>
  <c r="Q6441" i="9"/>
  <c r="Q6442" i="9"/>
  <c r="Q6443" i="9"/>
  <c r="Q6444" i="9"/>
  <c r="Q6445" i="9"/>
  <c r="Q6446" i="9"/>
  <c r="Q6447" i="9"/>
  <c r="Q6448" i="9"/>
  <c r="Q6449" i="9"/>
  <c r="Q6450" i="9"/>
  <c r="Q6451" i="9"/>
  <c r="Q6452" i="9"/>
  <c r="Q6453" i="9"/>
  <c r="Q6454" i="9"/>
  <c r="Q6455" i="9"/>
  <c r="Q6456" i="9"/>
  <c r="Q6457" i="9"/>
  <c r="Q6458" i="9"/>
  <c r="Q6459" i="9"/>
  <c r="Q6460" i="9"/>
  <c r="Q6461" i="9"/>
  <c r="Q6462" i="9"/>
  <c r="Q6463" i="9"/>
  <c r="Q6464" i="9"/>
  <c r="Q6465" i="9"/>
  <c r="Q6466" i="9"/>
  <c r="Q6467" i="9"/>
  <c r="Q6468" i="9"/>
  <c r="Q6469" i="9"/>
  <c r="Q6470" i="9"/>
  <c r="Q6471" i="9"/>
  <c r="Q6472" i="9"/>
  <c r="Q6473" i="9"/>
  <c r="Q6474" i="9"/>
  <c r="Q6475" i="9"/>
  <c r="Q6476" i="9"/>
  <c r="Q6477" i="9"/>
  <c r="Q6478" i="9"/>
  <c r="Q6479" i="9"/>
  <c r="Q6480" i="9"/>
  <c r="Q6481" i="9"/>
  <c r="Q6482" i="9"/>
  <c r="Q6483" i="9"/>
  <c r="Q6484" i="9"/>
  <c r="Q6485" i="9"/>
  <c r="Q6486" i="9"/>
  <c r="Q6487" i="9"/>
  <c r="Q6488" i="9"/>
  <c r="Q6489" i="9"/>
  <c r="Q6490" i="9"/>
  <c r="Q6491" i="9"/>
  <c r="Q6492" i="9"/>
  <c r="Q6493" i="9"/>
  <c r="Q6494" i="9"/>
  <c r="Q6495" i="9"/>
  <c r="Q6496" i="9"/>
  <c r="Q6497" i="9"/>
  <c r="Q6498" i="9"/>
  <c r="Q6499" i="9"/>
  <c r="Q6500" i="9"/>
  <c r="Q6501" i="9"/>
  <c r="Q6502" i="9"/>
  <c r="Q6503" i="9"/>
  <c r="Q6504" i="9"/>
  <c r="Q6505" i="9"/>
  <c r="Q6506" i="9"/>
  <c r="Q6507" i="9"/>
  <c r="Q6508" i="9"/>
  <c r="Q6509" i="9"/>
  <c r="Q6510" i="9"/>
  <c r="Q6511" i="9"/>
  <c r="Q6512" i="9"/>
  <c r="Q6513" i="9"/>
  <c r="Q6514" i="9"/>
  <c r="Q6515" i="9"/>
  <c r="Q6516" i="9"/>
  <c r="Q6517" i="9"/>
  <c r="Q6518" i="9"/>
  <c r="Q6519" i="9"/>
  <c r="Q6520" i="9"/>
  <c r="Q6521" i="9"/>
  <c r="Q6522" i="9"/>
  <c r="Q6523" i="9"/>
  <c r="Q6524" i="9"/>
  <c r="Q6525" i="9"/>
  <c r="Q6526" i="9"/>
  <c r="Q6527" i="9"/>
  <c r="Q6528" i="9"/>
  <c r="Q6529" i="9"/>
  <c r="Q6530" i="9"/>
  <c r="Q6531" i="9"/>
  <c r="Q6532" i="9"/>
  <c r="Q6533" i="9"/>
  <c r="Q6534" i="9"/>
  <c r="Q6535" i="9"/>
  <c r="Q6536" i="9"/>
  <c r="Q6537" i="9"/>
  <c r="Q6538" i="9"/>
  <c r="Q6539" i="9"/>
  <c r="Q6540" i="9"/>
  <c r="Q6541" i="9"/>
  <c r="Q6542" i="9"/>
  <c r="Q6543" i="9"/>
  <c r="Q6544" i="9"/>
  <c r="Q6545" i="9"/>
  <c r="Q6546" i="9"/>
  <c r="Q6547" i="9"/>
  <c r="Q6548" i="9"/>
  <c r="Q6549" i="9"/>
  <c r="Q6550" i="9"/>
  <c r="Q6551" i="9"/>
  <c r="Q6552" i="9"/>
  <c r="Q6553" i="9"/>
  <c r="Q6554" i="9"/>
  <c r="Q6555" i="9"/>
  <c r="Q6556" i="9"/>
  <c r="Q6557" i="9"/>
  <c r="Q6558" i="9"/>
  <c r="Q6559" i="9"/>
  <c r="Q6560" i="9"/>
  <c r="Q6561" i="9"/>
  <c r="Q6562" i="9"/>
  <c r="Q6563" i="9"/>
  <c r="Q6564" i="9"/>
  <c r="Q6565" i="9"/>
  <c r="Q6566" i="9"/>
  <c r="Q6567" i="9"/>
  <c r="Q6568" i="9"/>
  <c r="Q6569" i="9"/>
  <c r="Q6570" i="9"/>
  <c r="Q6571" i="9"/>
  <c r="Q6572" i="9"/>
  <c r="Q6573" i="9"/>
  <c r="Q6574" i="9"/>
  <c r="Q6575" i="9"/>
  <c r="Q6576" i="9"/>
  <c r="Q6577" i="9"/>
  <c r="Q6578" i="9"/>
  <c r="Q6579" i="9"/>
  <c r="Q6580" i="9"/>
  <c r="Q6581" i="9"/>
  <c r="Q6582" i="9"/>
  <c r="Q6583" i="9"/>
  <c r="Q6584" i="9"/>
  <c r="Q6585" i="9"/>
  <c r="Q6586" i="9"/>
  <c r="Q6587" i="9"/>
  <c r="Q6588" i="9"/>
  <c r="Q6589" i="9"/>
  <c r="Q6590" i="9"/>
  <c r="Q6591" i="9"/>
  <c r="Q6592" i="9"/>
  <c r="Q6593" i="9"/>
  <c r="Q6594" i="9"/>
  <c r="Q6595" i="9"/>
  <c r="Q6596" i="9"/>
  <c r="Q6597" i="9"/>
  <c r="Q6598" i="9"/>
  <c r="Q6599" i="9"/>
  <c r="Q6600" i="9"/>
  <c r="Q6601" i="9"/>
  <c r="Q6602" i="9"/>
  <c r="Q6603" i="9"/>
  <c r="Q6604" i="9"/>
  <c r="Q6605" i="9"/>
  <c r="Q6606" i="9"/>
  <c r="Q6607" i="9"/>
  <c r="Q6608" i="9"/>
  <c r="Q6609" i="9"/>
  <c r="Q6610" i="9"/>
  <c r="Q6611" i="9"/>
  <c r="Q6612" i="9"/>
  <c r="Q6613" i="9"/>
  <c r="Q6614" i="9"/>
  <c r="Q6615" i="9"/>
  <c r="Q6616" i="9"/>
  <c r="Q6617" i="9"/>
  <c r="Q6618" i="9"/>
  <c r="Q6619" i="9"/>
  <c r="Q6620" i="9"/>
  <c r="Q6621" i="9"/>
  <c r="Q6622" i="9"/>
  <c r="Q6623" i="9"/>
  <c r="Q6624" i="9"/>
  <c r="Q6625" i="9"/>
  <c r="Q6626" i="9"/>
  <c r="Q6627" i="9"/>
  <c r="Q6628" i="9"/>
  <c r="Q6629" i="9"/>
  <c r="Q6630" i="9"/>
  <c r="Q6631" i="9"/>
  <c r="Q6632" i="9"/>
  <c r="Q6633" i="9"/>
  <c r="Q6634" i="9"/>
  <c r="Q6635" i="9"/>
  <c r="Q6636" i="9"/>
  <c r="Q6637" i="9"/>
  <c r="Q6638" i="9"/>
  <c r="Q6639" i="9"/>
  <c r="Q6640" i="9"/>
  <c r="Q6641" i="9"/>
  <c r="Q6642" i="9"/>
  <c r="Q6643" i="9"/>
  <c r="Q6644" i="9"/>
  <c r="Q6645" i="9"/>
  <c r="Q6646" i="9"/>
  <c r="Q6647" i="9"/>
  <c r="Q6648" i="9"/>
  <c r="Q6649" i="9"/>
  <c r="Q6650" i="9"/>
  <c r="Q6651" i="9"/>
  <c r="Q6652" i="9"/>
  <c r="Q6653" i="9"/>
  <c r="Q6654" i="9"/>
  <c r="Q6655" i="9"/>
  <c r="Q6656" i="9"/>
  <c r="Q6657" i="9"/>
  <c r="Q6658" i="9"/>
  <c r="Q6659" i="9"/>
  <c r="Q6660" i="9"/>
  <c r="Q6661" i="9"/>
  <c r="Q6662" i="9"/>
  <c r="Q6663" i="9"/>
  <c r="Q6664" i="9"/>
  <c r="Q6665" i="9"/>
  <c r="Q6666" i="9"/>
  <c r="Q6667" i="9"/>
  <c r="Q6668" i="9"/>
  <c r="Q6669" i="9"/>
  <c r="Q6670" i="9"/>
  <c r="Q6671" i="9"/>
  <c r="Q6672" i="9"/>
  <c r="Q6673" i="9"/>
  <c r="Q6674" i="9"/>
  <c r="Q6675" i="9"/>
  <c r="Q6676" i="9"/>
  <c r="Q6677" i="9"/>
  <c r="Q6678" i="9"/>
  <c r="Q6679" i="9"/>
  <c r="Q6680" i="9"/>
  <c r="Q6681" i="9"/>
  <c r="Q6682" i="9"/>
  <c r="Q6683" i="9"/>
  <c r="Q6684" i="9"/>
  <c r="Q6685" i="9"/>
  <c r="Q6686" i="9"/>
  <c r="Q6687" i="9"/>
  <c r="Q6688" i="9"/>
  <c r="Q6689" i="9"/>
  <c r="Q6690" i="9"/>
  <c r="Q6691" i="9"/>
  <c r="Q6692" i="9"/>
  <c r="Q6693" i="9"/>
  <c r="Q6694" i="9"/>
  <c r="Q6695" i="9"/>
  <c r="Q6696" i="9"/>
  <c r="Q6697" i="9"/>
  <c r="Q6698" i="9"/>
  <c r="Q6699" i="9"/>
  <c r="Q6700" i="9"/>
  <c r="Q6701" i="9"/>
  <c r="Q6702" i="9"/>
  <c r="Q6703" i="9"/>
  <c r="Q6704" i="9"/>
  <c r="Q6705" i="9"/>
  <c r="Q6706" i="9"/>
  <c r="Q6707" i="9"/>
  <c r="Q6708" i="9"/>
  <c r="Q6709" i="9"/>
  <c r="Q6710" i="9"/>
  <c r="Q6711" i="9"/>
  <c r="Q6712" i="9"/>
  <c r="Q6713" i="9"/>
  <c r="Q6714" i="9"/>
  <c r="Q6715" i="9"/>
  <c r="Q6716" i="9"/>
  <c r="Q6717" i="9"/>
  <c r="Q6718" i="9"/>
  <c r="Q6719" i="9"/>
  <c r="Q6720" i="9"/>
  <c r="Q6721" i="9"/>
  <c r="Q6722" i="9"/>
  <c r="Q6723" i="9"/>
  <c r="Q6724" i="9"/>
  <c r="Q6725" i="9"/>
  <c r="Q6726" i="9"/>
  <c r="Q6727" i="9"/>
  <c r="Q6728" i="9"/>
  <c r="Q6729" i="9"/>
  <c r="Q6730" i="9"/>
  <c r="Q6731" i="9"/>
  <c r="Q6732" i="9"/>
  <c r="Q6733" i="9"/>
  <c r="Q6734" i="9"/>
  <c r="Q6735" i="9"/>
  <c r="Q6736" i="9"/>
  <c r="Q6737" i="9"/>
  <c r="Q6738" i="9"/>
  <c r="Q6739" i="9"/>
  <c r="Q6740" i="9"/>
  <c r="Q6741" i="9"/>
  <c r="Q6742" i="9"/>
  <c r="Q6743" i="9"/>
  <c r="Q6744" i="9"/>
  <c r="Q6745" i="9"/>
  <c r="Q6746" i="9"/>
  <c r="Q6747" i="9"/>
  <c r="Q6748" i="9"/>
  <c r="Q6749" i="9"/>
  <c r="Q6750" i="9"/>
  <c r="Q6751" i="9"/>
  <c r="Q6752" i="9"/>
  <c r="Q6753" i="9"/>
  <c r="Q6754" i="9"/>
  <c r="Q6755" i="9"/>
  <c r="Q6756" i="9"/>
  <c r="Q6757" i="9"/>
  <c r="Q6758" i="9"/>
  <c r="Q6759" i="9"/>
  <c r="Q6760" i="9"/>
  <c r="Q6761" i="9"/>
  <c r="Q6762" i="9"/>
  <c r="Q6763" i="9"/>
  <c r="Q6764" i="9"/>
  <c r="Q6765" i="9"/>
  <c r="Q6766" i="9"/>
  <c r="Q6767" i="9"/>
  <c r="Q6768" i="9"/>
  <c r="Q6769" i="9"/>
  <c r="Q6770" i="9"/>
  <c r="Q6771" i="9"/>
  <c r="Q6772" i="9"/>
  <c r="Q6773" i="9"/>
  <c r="Q6774" i="9"/>
  <c r="Q6775" i="9"/>
  <c r="Q6776" i="9"/>
  <c r="Q6777" i="9"/>
  <c r="Q6778" i="9"/>
  <c r="Q6779" i="9"/>
  <c r="Q6780" i="9"/>
  <c r="Q6781" i="9"/>
  <c r="Q6782" i="9"/>
  <c r="Q6783" i="9"/>
  <c r="Q6784" i="9"/>
  <c r="Q6785" i="9"/>
  <c r="Q6786" i="9"/>
  <c r="Q6787" i="9"/>
  <c r="Q6788" i="9"/>
  <c r="Q6789" i="9"/>
  <c r="Q6790" i="9"/>
  <c r="Q6791" i="9"/>
  <c r="Q6792" i="9"/>
  <c r="Q6793" i="9"/>
  <c r="Q6794" i="9"/>
  <c r="Q6795" i="9"/>
  <c r="Q6796" i="9"/>
  <c r="Q6797" i="9"/>
  <c r="Q6798" i="9"/>
  <c r="Q6799" i="9"/>
  <c r="Q6800" i="9"/>
  <c r="Q6801" i="9"/>
  <c r="Q6802" i="9"/>
  <c r="Q6803" i="9"/>
  <c r="Q6804" i="9"/>
  <c r="Q6805" i="9"/>
  <c r="Q6806" i="9"/>
  <c r="Q6807" i="9"/>
  <c r="Q6808" i="9"/>
  <c r="Q6809" i="9"/>
  <c r="Q6810" i="9"/>
  <c r="Q6811" i="9"/>
  <c r="Q6812" i="9"/>
  <c r="Q6813" i="9"/>
  <c r="Q6814" i="9"/>
  <c r="Q6815" i="9"/>
  <c r="Q6816" i="9"/>
  <c r="Q6817" i="9"/>
  <c r="Q6818" i="9"/>
  <c r="Q6819" i="9"/>
  <c r="Q6820" i="9"/>
  <c r="Q6821" i="9"/>
  <c r="Q6822" i="9"/>
  <c r="Q6823" i="9"/>
  <c r="Q6824" i="9"/>
  <c r="Q6825" i="9"/>
  <c r="Q6826" i="9"/>
  <c r="Q6827" i="9"/>
  <c r="Q6828" i="9"/>
  <c r="Q6829" i="9"/>
  <c r="Q6830" i="9"/>
  <c r="Q6831" i="9"/>
  <c r="Q6832" i="9"/>
  <c r="Q6833" i="9"/>
  <c r="Q6834" i="9"/>
  <c r="Q6835" i="9"/>
  <c r="Q6836" i="9"/>
  <c r="Q6837" i="9"/>
  <c r="Q6838" i="9"/>
  <c r="Q6839" i="9"/>
  <c r="Q6840" i="9"/>
  <c r="Q6841" i="9"/>
  <c r="Q6842" i="9"/>
  <c r="Q6843" i="9"/>
  <c r="Q6844" i="9"/>
  <c r="Q6845" i="9"/>
  <c r="Q6846" i="9"/>
  <c r="Q6847" i="9"/>
  <c r="Q6848" i="9"/>
  <c r="Q6849" i="9"/>
  <c r="Q6850" i="9"/>
  <c r="Q6851" i="9"/>
  <c r="Q6852" i="9"/>
  <c r="Q6853" i="9"/>
  <c r="Q6854" i="9"/>
  <c r="Q6855" i="9"/>
  <c r="Q6856" i="9"/>
  <c r="Q6857" i="9"/>
  <c r="Q6858" i="9"/>
  <c r="Q6859" i="9"/>
  <c r="Q6860" i="9"/>
  <c r="Q6861" i="9"/>
  <c r="Q6862" i="9"/>
  <c r="Q6863" i="9"/>
  <c r="Q6864" i="9"/>
  <c r="Q6865" i="9"/>
  <c r="Q6866" i="9"/>
  <c r="Q6867" i="9"/>
  <c r="Q6868" i="9"/>
  <c r="Q6869" i="9"/>
  <c r="Q6870" i="9"/>
  <c r="Q6871" i="9"/>
  <c r="Q6872" i="9"/>
  <c r="Q6873" i="9"/>
  <c r="Q6874" i="9"/>
  <c r="Q6875" i="9"/>
  <c r="Q6876" i="9"/>
  <c r="Q6877" i="9"/>
  <c r="Q6878" i="9"/>
  <c r="Q6879" i="9"/>
  <c r="Q6880" i="9"/>
  <c r="Q6881" i="9"/>
  <c r="Q6882" i="9"/>
  <c r="Q6883" i="9"/>
  <c r="Q6884" i="9"/>
  <c r="Q6885" i="9"/>
  <c r="Q6886" i="9"/>
  <c r="Q6887" i="9"/>
  <c r="Q6888" i="9"/>
  <c r="Q6889" i="9"/>
  <c r="Q6890" i="9"/>
  <c r="Q6891" i="9"/>
  <c r="Q6892" i="9"/>
  <c r="Q6893" i="9"/>
  <c r="Q6894" i="9"/>
  <c r="Q6895" i="9"/>
  <c r="Q6896" i="9"/>
  <c r="Q6897" i="9"/>
  <c r="Q6898" i="9"/>
  <c r="Q6899" i="9"/>
  <c r="Q6900" i="9"/>
  <c r="Q6901" i="9"/>
  <c r="Q6902" i="9"/>
  <c r="Q6903" i="9"/>
  <c r="Q6904" i="9"/>
  <c r="Q6905" i="9"/>
  <c r="Q6906" i="9"/>
  <c r="Q6907" i="9"/>
  <c r="Q6908" i="9"/>
  <c r="Q6909" i="9"/>
  <c r="Q6910" i="9"/>
  <c r="Q6911" i="9"/>
  <c r="Q6912" i="9"/>
  <c r="Q6913" i="9"/>
  <c r="Q6914" i="9"/>
  <c r="Q6915" i="9"/>
  <c r="Q6916" i="9"/>
  <c r="Q6917" i="9"/>
  <c r="Q6918" i="9"/>
  <c r="Q6919" i="9"/>
  <c r="Q6920" i="9"/>
  <c r="Q6921" i="9"/>
  <c r="Q6922" i="9"/>
  <c r="Q6923" i="9"/>
  <c r="Q6924" i="9"/>
  <c r="Q6925" i="9"/>
  <c r="Q6926" i="9"/>
  <c r="Q6927" i="9"/>
  <c r="Q6928" i="9"/>
  <c r="Q6929" i="9"/>
  <c r="Q6930" i="9"/>
  <c r="Q6931" i="9"/>
  <c r="Q6932" i="9"/>
  <c r="Q6933" i="9"/>
  <c r="Q6934" i="9"/>
  <c r="Q6935" i="9"/>
  <c r="Q6936" i="9"/>
  <c r="Q6937" i="9"/>
  <c r="Q6938" i="9"/>
  <c r="Q6939" i="9"/>
  <c r="Q6940" i="9"/>
  <c r="Q6941" i="9"/>
  <c r="Q6942" i="9"/>
  <c r="Q6943" i="9"/>
  <c r="Q6944" i="9"/>
  <c r="Q6945" i="9"/>
  <c r="Q6946" i="9"/>
  <c r="Q6947" i="9"/>
  <c r="Q6948" i="9"/>
  <c r="Q6949" i="9"/>
  <c r="Q6950" i="9"/>
  <c r="Q6951" i="9"/>
  <c r="Q6952" i="9"/>
  <c r="Q6953" i="9"/>
  <c r="Q6954" i="9"/>
  <c r="Q6955" i="9"/>
  <c r="Q6956" i="9"/>
  <c r="Q6957" i="9"/>
  <c r="Q6958" i="9"/>
  <c r="Q6959" i="9"/>
  <c r="Q6960" i="9"/>
  <c r="Q6961" i="9"/>
  <c r="Q6962" i="9"/>
  <c r="Q6963" i="9"/>
  <c r="Q6964" i="9"/>
  <c r="Q6965" i="9"/>
  <c r="Q6966" i="9"/>
  <c r="Q6967" i="9"/>
  <c r="Q6968" i="9"/>
  <c r="Q6969" i="9"/>
  <c r="Q6970" i="9"/>
  <c r="Q6971" i="9"/>
  <c r="Q6972" i="9"/>
  <c r="Q6973" i="9"/>
  <c r="Q6974" i="9"/>
  <c r="Q6975" i="9"/>
  <c r="Q6976" i="9"/>
  <c r="Q6977" i="9"/>
  <c r="Q6978" i="9"/>
  <c r="Q6979" i="9"/>
  <c r="Q6980" i="9"/>
  <c r="Q6981" i="9"/>
  <c r="Q6982" i="9"/>
  <c r="Q6983" i="9"/>
  <c r="Q6984" i="9"/>
  <c r="Q6985" i="9"/>
  <c r="Q6986" i="9"/>
  <c r="Q6987" i="9"/>
  <c r="Q6988" i="9"/>
  <c r="Q6989" i="9"/>
  <c r="Q6990" i="9"/>
  <c r="Q6991" i="9"/>
  <c r="Q6992" i="9"/>
  <c r="Q6993" i="9"/>
  <c r="Q6994" i="9"/>
  <c r="Q6995" i="9"/>
  <c r="Q6996" i="9"/>
  <c r="Q6997" i="9"/>
  <c r="Q6998" i="9"/>
  <c r="Q6999" i="9"/>
  <c r="Q7000" i="9"/>
  <c r="Q7001" i="9"/>
  <c r="Q7002" i="9"/>
  <c r="Q7003" i="9"/>
  <c r="Q7004" i="9"/>
  <c r="Q7005" i="9"/>
  <c r="Q7006" i="9"/>
  <c r="Q7007" i="9"/>
  <c r="Q7008" i="9"/>
  <c r="Q7009" i="9"/>
  <c r="Q7010" i="9"/>
  <c r="Q7011" i="9"/>
  <c r="Q7012" i="9"/>
  <c r="Q7013" i="9"/>
  <c r="Q7014" i="9"/>
  <c r="Q7015" i="9"/>
  <c r="Q7016" i="9"/>
  <c r="Q7017" i="9"/>
  <c r="Q7018" i="9"/>
  <c r="Q7019" i="9"/>
  <c r="Q7020" i="9"/>
  <c r="Q7021" i="9"/>
  <c r="Q7022" i="9"/>
  <c r="Q7023" i="9"/>
  <c r="Q7024" i="9"/>
  <c r="Q7025" i="9"/>
  <c r="Q7026" i="9"/>
  <c r="Q7027" i="9"/>
  <c r="Q7028" i="9"/>
  <c r="Q7029" i="9"/>
  <c r="Q7030" i="9"/>
  <c r="Q7031" i="9"/>
  <c r="Q7032" i="9"/>
  <c r="Q7033" i="9"/>
  <c r="Q7034" i="9"/>
  <c r="Q7035" i="9"/>
  <c r="Q7036" i="9"/>
  <c r="Q7037" i="9"/>
  <c r="Q7038" i="9"/>
  <c r="Q7039" i="9"/>
  <c r="Q7040" i="9"/>
  <c r="Q7041" i="9"/>
  <c r="Q7042" i="9"/>
  <c r="Q7043" i="9"/>
  <c r="Q7044" i="9"/>
  <c r="Q7045" i="9"/>
  <c r="Q7046" i="9"/>
  <c r="Q7047" i="9"/>
  <c r="Q7048" i="9"/>
  <c r="Q7049" i="9"/>
  <c r="Q7050" i="9"/>
  <c r="Q7051" i="9"/>
  <c r="Q7052" i="9"/>
  <c r="Q7053" i="9"/>
  <c r="Q7054" i="9"/>
  <c r="Q7055" i="9"/>
  <c r="Q7056" i="9"/>
  <c r="Q7057" i="9"/>
  <c r="Q7058" i="9"/>
  <c r="Q7059" i="9"/>
  <c r="Q7060" i="9"/>
  <c r="Q7061" i="9"/>
  <c r="Q7062" i="9"/>
  <c r="Q7063" i="9"/>
  <c r="Q7064" i="9"/>
  <c r="Q7065" i="9"/>
  <c r="Q7066" i="9"/>
  <c r="Q7067" i="9"/>
  <c r="Q7068" i="9"/>
  <c r="Q7069" i="9"/>
  <c r="Q7070" i="9"/>
  <c r="Q7071" i="9"/>
  <c r="Q7072" i="9"/>
  <c r="Q7073" i="9"/>
  <c r="Q7074" i="9"/>
  <c r="Q7075" i="9"/>
  <c r="Q7076" i="9"/>
  <c r="Q7077" i="9"/>
  <c r="Q7078" i="9"/>
  <c r="Q7079" i="9"/>
  <c r="Q7080" i="9"/>
  <c r="Q7081" i="9"/>
  <c r="Q7082" i="9"/>
  <c r="Q7083" i="9"/>
  <c r="Q7084" i="9"/>
  <c r="Q7085" i="9"/>
  <c r="Q7086" i="9"/>
  <c r="Q7087" i="9"/>
  <c r="Q7088" i="9"/>
  <c r="Q7089" i="9"/>
  <c r="Q7090" i="9"/>
  <c r="Q7091" i="9"/>
  <c r="Q7092" i="9"/>
  <c r="Q7093" i="9"/>
  <c r="Q7094" i="9"/>
  <c r="Q7095" i="9"/>
  <c r="Q7096" i="9"/>
  <c r="Q7097" i="9"/>
  <c r="Q7098" i="9"/>
  <c r="Q7099" i="9"/>
  <c r="Q7100" i="9"/>
  <c r="Q7101" i="9"/>
  <c r="Q7102" i="9"/>
  <c r="Q7103" i="9"/>
  <c r="Q7104" i="9"/>
  <c r="Q7105" i="9"/>
  <c r="Q7106" i="9"/>
  <c r="Q7107" i="9"/>
  <c r="Q7108" i="9"/>
  <c r="Q7109" i="9"/>
  <c r="Q7110" i="9"/>
  <c r="Q7111" i="9"/>
  <c r="Q7112" i="9"/>
  <c r="Q7113" i="9"/>
  <c r="Q7114" i="9"/>
  <c r="Q7115" i="9"/>
  <c r="Q7116" i="9"/>
  <c r="Q7117" i="9"/>
  <c r="Q7118" i="9"/>
  <c r="Q7119" i="9"/>
  <c r="Q7120" i="9"/>
  <c r="Q7121" i="9"/>
  <c r="Q7122" i="9"/>
  <c r="Q7123" i="9"/>
  <c r="Q7124" i="9"/>
  <c r="Q7125" i="9"/>
  <c r="Q7126" i="9"/>
  <c r="Q7127" i="9"/>
  <c r="Q7128" i="9"/>
  <c r="Q7129" i="9"/>
  <c r="Q7130" i="9"/>
  <c r="Q7131" i="9"/>
  <c r="Q7132" i="9"/>
  <c r="Q7133" i="9"/>
  <c r="Q7134" i="9"/>
  <c r="Q7135" i="9"/>
  <c r="Q7136" i="9"/>
  <c r="Q7137" i="9"/>
  <c r="Q7138" i="9"/>
  <c r="Q7139" i="9"/>
  <c r="Q7140" i="9"/>
  <c r="Q7141" i="9"/>
  <c r="Q7142" i="9"/>
  <c r="Q7143" i="9"/>
  <c r="Q7144" i="9"/>
  <c r="Q7145" i="9"/>
  <c r="Q7146" i="9"/>
  <c r="Q7147" i="9"/>
  <c r="Q7148" i="9"/>
  <c r="Q7149" i="9"/>
  <c r="Q7150" i="9"/>
  <c r="Q7151" i="9"/>
  <c r="Q7152" i="9"/>
  <c r="Q7153" i="9"/>
  <c r="Q7154" i="9"/>
  <c r="Q7155" i="9"/>
  <c r="Q7156" i="9"/>
  <c r="Q7157" i="9"/>
  <c r="Q7158" i="9"/>
  <c r="Q7159" i="9"/>
  <c r="Q7160" i="9"/>
  <c r="Q7161" i="9"/>
  <c r="Q7162" i="9"/>
  <c r="Q7163" i="9"/>
  <c r="Q7164" i="9"/>
  <c r="Q7165" i="9"/>
  <c r="Q7166" i="9"/>
  <c r="Q7167" i="9"/>
  <c r="Q7168" i="9"/>
  <c r="Q7169" i="9"/>
  <c r="Q7170" i="9"/>
  <c r="Q7171" i="9"/>
  <c r="Q7172" i="9"/>
  <c r="Q7173" i="9"/>
  <c r="Q7174" i="9"/>
  <c r="Q7175" i="9"/>
  <c r="Q7176" i="9"/>
  <c r="Q7177" i="9"/>
  <c r="Q7178" i="9"/>
  <c r="Q7179" i="9"/>
  <c r="Q7180" i="9"/>
  <c r="Q7181" i="9"/>
  <c r="Q7182" i="9"/>
  <c r="Q7183" i="9"/>
  <c r="Q7184" i="9"/>
  <c r="Q7185" i="9"/>
  <c r="Q7186" i="9"/>
  <c r="Q7187" i="9"/>
  <c r="Q7188" i="9"/>
  <c r="Q7189" i="9"/>
  <c r="Q7190" i="9"/>
  <c r="Q7191" i="9"/>
  <c r="Q7192" i="9"/>
  <c r="Q7193" i="9"/>
  <c r="Q7194" i="9"/>
  <c r="Q7195" i="9"/>
  <c r="Q7196" i="9"/>
  <c r="Q7197" i="9"/>
  <c r="Q7198" i="9"/>
  <c r="Q7199" i="9"/>
  <c r="Q7200" i="9"/>
  <c r="Q7201" i="9"/>
  <c r="Q7202" i="9"/>
  <c r="Q7203" i="9"/>
  <c r="Q7204" i="9"/>
  <c r="Q7205" i="9"/>
  <c r="Q7206" i="9"/>
  <c r="Q7207" i="9"/>
  <c r="Q7208" i="9"/>
  <c r="Q7209" i="9"/>
  <c r="Q7210" i="9"/>
  <c r="Q7211" i="9"/>
  <c r="Q7212" i="9"/>
  <c r="Q7213" i="9"/>
  <c r="Q7214" i="9"/>
  <c r="Q7215" i="9"/>
  <c r="Q7216" i="9"/>
  <c r="Q7217" i="9"/>
  <c r="Q7218" i="9"/>
  <c r="Q7219" i="9"/>
  <c r="Q7220" i="9"/>
  <c r="Q7221" i="9"/>
  <c r="Q7222" i="9"/>
  <c r="Q7223" i="9"/>
  <c r="Q7224" i="9"/>
  <c r="Q7225" i="9"/>
  <c r="Q7226" i="9"/>
  <c r="Q7227" i="9"/>
  <c r="Q7228" i="9"/>
  <c r="Q7229" i="9"/>
  <c r="Q7230" i="9"/>
  <c r="Q7231" i="9"/>
  <c r="Q7232" i="9"/>
  <c r="Q7233" i="9"/>
  <c r="Q7234" i="9"/>
  <c r="Q7235" i="9"/>
  <c r="Q7236" i="9"/>
  <c r="Q7237" i="9"/>
  <c r="Q7238" i="9"/>
  <c r="Q7239" i="9"/>
  <c r="Q7240" i="9"/>
  <c r="Q7241" i="9"/>
  <c r="Q7242" i="9"/>
  <c r="Q7243" i="9"/>
  <c r="Q7244" i="9"/>
  <c r="Q7245" i="9"/>
  <c r="Q7246" i="9"/>
  <c r="Q7247" i="9"/>
  <c r="Q7248" i="9"/>
  <c r="Q7249" i="9"/>
  <c r="Q7250" i="9"/>
  <c r="Q7251" i="9"/>
  <c r="Q7252" i="9"/>
  <c r="Q7253" i="9"/>
  <c r="Q7254" i="9"/>
  <c r="Q7255" i="9"/>
  <c r="Q7256" i="9"/>
  <c r="Q7257" i="9"/>
  <c r="Q7258" i="9"/>
  <c r="Q7259" i="9"/>
  <c r="Q7260" i="9"/>
  <c r="Q7261" i="9"/>
  <c r="Q7262" i="9"/>
  <c r="Q7263" i="9"/>
  <c r="Q7264" i="9"/>
  <c r="Q7265" i="9"/>
  <c r="Q7266" i="9"/>
  <c r="Q7267" i="9"/>
  <c r="Q7268" i="9"/>
  <c r="Q7269" i="9"/>
  <c r="Q7270" i="9"/>
  <c r="Q7271" i="9"/>
  <c r="Q7272" i="9"/>
  <c r="Q7273" i="9"/>
  <c r="Q7274" i="9"/>
  <c r="Q7275" i="9"/>
  <c r="Q7276" i="9"/>
  <c r="Q7277" i="9"/>
  <c r="Q7278" i="9"/>
  <c r="Q7279" i="9"/>
  <c r="Q7280" i="9"/>
  <c r="Q7281" i="9"/>
  <c r="Q7282" i="9"/>
  <c r="Q7283" i="9"/>
  <c r="Q7284" i="9"/>
  <c r="Q7285" i="9"/>
  <c r="Q7286" i="9"/>
  <c r="Q7287" i="9"/>
  <c r="Q7288" i="9"/>
  <c r="Q7289" i="9"/>
  <c r="Q7290" i="9"/>
  <c r="Q7291" i="9"/>
  <c r="Q7292" i="9"/>
  <c r="Q7293" i="9"/>
  <c r="Q7294" i="9"/>
  <c r="Q7295" i="9"/>
  <c r="Q7296" i="9"/>
  <c r="Q7297" i="9"/>
  <c r="Q7298" i="9"/>
  <c r="Q7299" i="9"/>
  <c r="Q7300" i="9"/>
  <c r="Q7301" i="9"/>
  <c r="Q7302" i="9"/>
  <c r="Q7303" i="9"/>
  <c r="Q7304" i="9"/>
  <c r="Q7305" i="9"/>
  <c r="Q7306" i="9"/>
  <c r="Q7307" i="9"/>
  <c r="Q7308" i="9"/>
  <c r="Q7309" i="9"/>
  <c r="Q7310" i="9"/>
  <c r="Q7311" i="9"/>
  <c r="Q7312" i="9"/>
  <c r="Q7313" i="9"/>
  <c r="Q7314" i="9"/>
  <c r="Q7315" i="9"/>
  <c r="Q7316" i="9"/>
  <c r="Q7317" i="9"/>
  <c r="Q7318" i="9"/>
  <c r="Q7319" i="9"/>
  <c r="Q7320" i="9"/>
  <c r="Q7321" i="9"/>
  <c r="Q7322" i="9"/>
  <c r="Q7323" i="9"/>
  <c r="Q7324" i="9"/>
  <c r="Q7325" i="9"/>
  <c r="Q7326" i="9"/>
  <c r="Q7327" i="9"/>
  <c r="Q7328" i="9"/>
  <c r="Q7329" i="9"/>
  <c r="Q7330" i="9"/>
  <c r="Q7331" i="9"/>
  <c r="Q7332" i="9"/>
  <c r="Q7333" i="9"/>
  <c r="Q7334" i="9"/>
  <c r="Q7335" i="9"/>
  <c r="Q7336" i="9"/>
  <c r="Q7337" i="9"/>
  <c r="Q7338" i="9"/>
  <c r="Q7339" i="9"/>
  <c r="Q7340" i="9"/>
  <c r="Q7341" i="9"/>
  <c r="Q7342" i="9"/>
  <c r="Q7343" i="9"/>
  <c r="Q7344" i="9"/>
  <c r="Q7345" i="9"/>
  <c r="Q7346" i="9"/>
  <c r="Q7347" i="9"/>
  <c r="Q7348" i="9"/>
  <c r="Q7349" i="9"/>
  <c r="Q7350" i="9"/>
  <c r="Q7351" i="9"/>
  <c r="Q7352" i="9"/>
  <c r="Q7353" i="9"/>
  <c r="Q7354" i="9"/>
  <c r="Q7355" i="9"/>
  <c r="Q7356" i="9"/>
  <c r="Q7357" i="9"/>
  <c r="Q7358" i="9"/>
  <c r="Q7359" i="9"/>
  <c r="Q7360" i="9"/>
  <c r="Q7361" i="9"/>
  <c r="Q7362" i="9"/>
  <c r="Q7363" i="9"/>
  <c r="Q7364" i="9"/>
  <c r="Q7365" i="9"/>
  <c r="Q7366" i="9"/>
  <c r="Q7367" i="9"/>
  <c r="Q7368" i="9"/>
  <c r="Q7369" i="9"/>
  <c r="Q7370" i="9"/>
  <c r="Q7371" i="9"/>
  <c r="Q7372" i="9"/>
  <c r="Q7373" i="9"/>
  <c r="Q7374" i="9"/>
  <c r="Q7375" i="9"/>
  <c r="Q7376" i="9"/>
  <c r="Q7377" i="9"/>
  <c r="Q7378" i="9"/>
  <c r="Q7379" i="9"/>
  <c r="Q7380" i="9"/>
  <c r="Q7381" i="9"/>
  <c r="Q7382" i="9"/>
  <c r="Q7383" i="9"/>
  <c r="Q7384" i="9"/>
  <c r="Q7385" i="9"/>
  <c r="Q7386" i="9"/>
  <c r="Q7387" i="9"/>
  <c r="Q7388" i="9"/>
  <c r="Q7389" i="9"/>
  <c r="Q7390" i="9"/>
  <c r="Q7391" i="9"/>
  <c r="Q7392" i="9"/>
  <c r="Q7393" i="9"/>
  <c r="Q7394" i="9"/>
  <c r="Q7395" i="9"/>
  <c r="Q7396" i="9"/>
  <c r="Q7397" i="9"/>
  <c r="Q7398" i="9"/>
  <c r="Q7399" i="9"/>
  <c r="Q7400" i="9"/>
  <c r="Q7401" i="9"/>
  <c r="Q7402" i="9"/>
  <c r="Q7403" i="9"/>
  <c r="Q7404" i="9"/>
  <c r="Q7405" i="9"/>
  <c r="Q7406" i="9"/>
  <c r="Q7407" i="9"/>
  <c r="Q7408" i="9"/>
  <c r="Q7409" i="9"/>
  <c r="Q7410" i="9"/>
  <c r="Q7411" i="9"/>
  <c r="Q7412" i="9"/>
  <c r="Q7413" i="9"/>
  <c r="Q7414" i="9"/>
  <c r="Q7415" i="9"/>
  <c r="Q7416" i="9"/>
  <c r="Q7417" i="9"/>
  <c r="Q7418" i="9"/>
  <c r="Q7419" i="9"/>
  <c r="Q7420" i="9"/>
  <c r="Q7421" i="9"/>
  <c r="Q7422" i="9"/>
  <c r="Q7423" i="9"/>
  <c r="Q7424" i="9"/>
  <c r="Q7425" i="9"/>
  <c r="Q7426" i="9"/>
  <c r="Q7427" i="9"/>
  <c r="Q7428" i="9"/>
  <c r="Q7429" i="9"/>
  <c r="Q7430" i="9"/>
  <c r="Q7431" i="9"/>
  <c r="Q7432" i="9"/>
  <c r="Q7433" i="9"/>
  <c r="Q7434" i="9"/>
  <c r="Q7435" i="9"/>
  <c r="Q7436" i="9"/>
  <c r="Q7437" i="9"/>
  <c r="Q7438" i="9"/>
  <c r="Q7439" i="9"/>
  <c r="Q7440" i="9"/>
  <c r="Q7441" i="9"/>
  <c r="Q7442" i="9"/>
  <c r="Q7443" i="9"/>
  <c r="Q7444" i="9"/>
  <c r="Q7445" i="9"/>
  <c r="Q7446" i="9"/>
  <c r="Q7447" i="9"/>
  <c r="Q7448" i="9"/>
  <c r="Q7449" i="9"/>
  <c r="Q7450" i="9"/>
  <c r="Q7451" i="9"/>
  <c r="Q7452" i="9"/>
  <c r="Q7453" i="9"/>
  <c r="Q7454" i="9"/>
  <c r="Q7455" i="9"/>
  <c r="Q7456" i="9"/>
  <c r="Q7457" i="9"/>
  <c r="Q7458" i="9"/>
  <c r="Q7459" i="9"/>
  <c r="Q7460" i="9"/>
  <c r="Q7461" i="9"/>
  <c r="Q7462" i="9"/>
  <c r="Q7463" i="9"/>
  <c r="Q7464" i="9"/>
  <c r="Q7465" i="9"/>
  <c r="Q7466" i="9"/>
  <c r="Q7467" i="9"/>
  <c r="Q7468" i="9"/>
  <c r="Q7469" i="9"/>
  <c r="Q7470" i="9"/>
  <c r="Q7471" i="9"/>
  <c r="Q7472" i="9"/>
  <c r="Q7473" i="9"/>
  <c r="Q7474" i="9"/>
  <c r="Q7475" i="9"/>
  <c r="Q7476" i="9"/>
  <c r="Q7477" i="9"/>
  <c r="Q7478" i="9"/>
  <c r="Q7479" i="9"/>
  <c r="Q7480" i="9"/>
  <c r="Q7481" i="9"/>
  <c r="Q7482" i="9"/>
  <c r="Q7483" i="9"/>
  <c r="Q7484" i="9"/>
  <c r="Q7485" i="9"/>
  <c r="Q7486" i="9"/>
  <c r="Q7487" i="9"/>
  <c r="Q7488" i="9"/>
  <c r="Q7489" i="9"/>
  <c r="Q7490" i="9"/>
  <c r="Q7491" i="9"/>
  <c r="Q7492" i="9"/>
  <c r="Q7493" i="9"/>
  <c r="Q7494" i="9"/>
  <c r="Q7495" i="9"/>
  <c r="Q7496" i="9"/>
  <c r="Q7497" i="9"/>
  <c r="Q7498" i="9"/>
  <c r="Q7499" i="9"/>
  <c r="Q7500" i="9"/>
  <c r="Q7501" i="9"/>
  <c r="Q7502" i="9"/>
  <c r="Q7503" i="9"/>
  <c r="Q7504" i="9"/>
  <c r="Q7505" i="9"/>
  <c r="Q7506" i="9"/>
  <c r="Q7507" i="9"/>
  <c r="Q7508" i="9"/>
  <c r="Q7509" i="9"/>
  <c r="Q7510" i="9"/>
  <c r="Q7511" i="9"/>
  <c r="Q7512" i="9"/>
  <c r="Q7513" i="9"/>
  <c r="Q7514" i="9"/>
  <c r="Q7515" i="9"/>
  <c r="Q7516" i="9"/>
  <c r="Q7517" i="9"/>
  <c r="Q7518" i="9"/>
  <c r="Q7519" i="9"/>
  <c r="Q7520" i="9"/>
  <c r="Q7521" i="9"/>
  <c r="Q7522" i="9"/>
  <c r="Q7523" i="9"/>
  <c r="Q7524" i="9"/>
  <c r="Q7525" i="9"/>
  <c r="Q7526" i="9"/>
  <c r="Q7527" i="9"/>
  <c r="Q7528" i="9"/>
  <c r="Q7529" i="9"/>
  <c r="Q7530" i="9"/>
  <c r="Q7531" i="9"/>
  <c r="Q7532" i="9"/>
  <c r="Q7533" i="9"/>
  <c r="Q7534" i="9"/>
  <c r="Q7535" i="9"/>
  <c r="Q7536" i="9"/>
  <c r="Q7537" i="9"/>
  <c r="Q7538" i="9"/>
  <c r="Q7539" i="9"/>
  <c r="Q7540" i="9"/>
  <c r="Q7541" i="9"/>
  <c r="Q7542" i="9"/>
  <c r="Q7543" i="9"/>
  <c r="Q7544" i="9"/>
  <c r="Q7545" i="9"/>
  <c r="Q7546" i="9"/>
  <c r="Q7547" i="9"/>
  <c r="Q7548" i="9"/>
  <c r="Q7549" i="9"/>
  <c r="Q7550" i="9"/>
  <c r="Q7551" i="9"/>
  <c r="Q7552" i="9"/>
  <c r="Q7553" i="9"/>
  <c r="Q7554" i="9"/>
  <c r="Q7555" i="9"/>
  <c r="Q7556" i="9"/>
  <c r="Q7557" i="9"/>
  <c r="Q7558" i="9"/>
  <c r="Q7559" i="9"/>
  <c r="Q7560" i="9"/>
  <c r="Q7561" i="9"/>
  <c r="Q7562" i="9"/>
  <c r="Q7563" i="9"/>
  <c r="Q7564" i="9"/>
  <c r="Q7565" i="9"/>
  <c r="Q7566" i="9"/>
  <c r="Q7567" i="9"/>
  <c r="Q7568" i="9"/>
  <c r="Q7569" i="9"/>
  <c r="Q7570" i="9"/>
  <c r="Q7571" i="9"/>
  <c r="Q7572" i="9"/>
  <c r="Q7573" i="9"/>
  <c r="Q7574" i="9"/>
  <c r="Q7575" i="9"/>
  <c r="Q7576" i="9"/>
  <c r="Q7577" i="9"/>
  <c r="Q7578" i="9"/>
  <c r="Q7579" i="9"/>
  <c r="Q7580" i="9"/>
  <c r="Q7581" i="9"/>
  <c r="Q7582" i="9"/>
  <c r="Q7583" i="9"/>
  <c r="Q7584" i="9"/>
  <c r="Q7585" i="9"/>
  <c r="Q7586" i="9"/>
  <c r="Q7587" i="9"/>
  <c r="Q7588" i="9"/>
  <c r="Q7589" i="9"/>
  <c r="Q7590" i="9"/>
  <c r="Q7591" i="9"/>
  <c r="Q7592" i="9"/>
  <c r="Q7593" i="9"/>
  <c r="Q7594" i="9"/>
  <c r="Q7595" i="9"/>
  <c r="Q7596" i="9"/>
  <c r="Q7597" i="9"/>
  <c r="Q7598" i="9"/>
  <c r="Q7599" i="9"/>
  <c r="Q7600" i="9"/>
  <c r="Q7601" i="9"/>
  <c r="Q7602" i="9"/>
  <c r="Q7603" i="9"/>
  <c r="Q7604" i="9"/>
  <c r="Q7605" i="9"/>
  <c r="Q7606" i="9"/>
  <c r="Q7607" i="9"/>
  <c r="Q7608" i="9"/>
  <c r="Q7609" i="9"/>
  <c r="Q7610" i="9"/>
  <c r="Q7611" i="9"/>
  <c r="Q7612" i="9"/>
  <c r="Q7613" i="9"/>
  <c r="Q7614" i="9"/>
  <c r="Q7615" i="9"/>
  <c r="Q7616" i="9"/>
  <c r="Q7617" i="9"/>
  <c r="Q7618" i="9"/>
  <c r="Q7619" i="9"/>
  <c r="Q7620" i="9"/>
  <c r="Q7621" i="9"/>
  <c r="Q7622" i="9"/>
  <c r="Q7623" i="9"/>
  <c r="Q7624" i="9"/>
  <c r="Q7625" i="9"/>
  <c r="Q7626" i="9"/>
  <c r="Q7627" i="9"/>
  <c r="Q7628" i="9"/>
  <c r="Q7629" i="9"/>
  <c r="Q7630" i="9"/>
  <c r="Q7631" i="9"/>
  <c r="Q7632" i="9"/>
  <c r="Q7633" i="9"/>
  <c r="Q7634" i="9"/>
  <c r="Q7635" i="9"/>
  <c r="Q7636" i="9"/>
  <c r="Q7637" i="9"/>
  <c r="Q7638" i="9"/>
  <c r="Q7639" i="9"/>
  <c r="Q7640" i="9"/>
  <c r="Q7641" i="9"/>
  <c r="Q7642" i="9"/>
  <c r="Q7643" i="9"/>
  <c r="Q7644" i="9"/>
  <c r="Q7645" i="9"/>
  <c r="Q7646" i="9"/>
  <c r="Q7647" i="9"/>
  <c r="Q7648" i="9"/>
  <c r="Q7649" i="9"/>
  <c r="Q7650" i="9"/>
  <c r="Q7651" i="9"/>
  <c r="Q7652" i="9"/>
  <c r="Q7653" i="9"/>
  <c r="Q7654" i="9"/>
  <c r="Q7655" i="9"/>
  <c r="Q7656" i="9"/>
  <c r="Q7657" i="9"/>
  <c r="Q7658" i="9"/>
  <c r="Q7659" i="9"/>
  <c r="Q7660" i="9"/>
  <c r="Q7661" i="9"/>
  <c r="Q7662" i="9"/>
  <c r="Q7663" i="9"/>
  <c r="Q7664" i="9"/>
  <c r="Q7665" i="9"/>
  <c r="Q7666" i="9"/>
  <c r="Q7667" i="9"/>
  <c r="Q7668" i="9"/>
  <c r="Q7669" i="9"/>
  <c r="Q7670" i="9"/>
  <c r="Q7671" i="9"/>
  <c r="Q7672" i="9"/>
  <c r="Q7673" i="9"/>
  <c r="Q7674" i="9"/>
  <c r="Q7675" i="9"/>
  <c r="Q7676" i="9"/>
  <c r="Q7677" i="9"/>
  <c r="Q7678" i="9"/>
  <c r="Q7679" i="9"/>
  <c r="Q7680" i="9"/>
  <c r="Q7681" i="9"/>
  <c r="Q7682" i="9"/>
  <c r="Q7683" i="9"/>
  <c r="Q7684" i="9"/>
  <c r="Q7685" i="9"/>
  <c r="Q7686" i="9"/>
  <c r="Q7687" i="9"/>
  <c r="Q7688" i="9"/>
  <c r="Q7689" i="9"/>
  <c r="Q7690" i="9"/>
  <c r="Q7691" i="9"/>
  <c r="Q7692" i="9"/>
  <c r="Q7693" i="9"/>
  <c r="Q7694" i="9"/>
  <c r="Q7695" i="9"/>
  <c r="Q7696" i="9"/>
  <c r="Q7697" i="9"/>
  <c r="Q7698" i="9"/>
  <c r="Q7699" i="9"/>
  <c r="Q7700" i="9"/>
  <c r="Q7701" i="9"/>
  <c r="Q7702" i="9"/>
  <c r="Q7703" i="9"/>
  <c r="Q7704" i="9"/>
  <c r="Q7705" i="9"/>
  <c r="Q7706" i="9"/>
  <c r="Q7707" i="9"/>
  <c r="Q7708" i="9"/>
  <c r="Q7709" i="9"/>
  <c r="Q7710" i="9"/>
  <c r="Q7711" i="9"/>
  <c r="Q7712" i="9"/>
  <c r="Q7713" i="9"/>
  <c r="Q7714" i="9"/>
  <c r="Q7715" i="9"/>
  <c r="Q7716" i="9"/>
  <c r="Q7717" i="9"/>
  <c r="Q7718" i="9"/>
  <c r="Q7719" i="9"/>
  <c r="Q7720" i="9"/>
  <c r="Q7721" i="9"/>
  <c r="Q7722" i="9"/>
  <c r="Q7723" i="9"/>
  <c r="Q7724" i="9"/>
  <c r="Q7725" i="9"/>
  <c r="Q7726" i="9"/>
  <c r="Q7727" i="9"/>
  <c r="Q7728" i="9"/>
  <c r="Q7729" i="9"/>
  <c r="Q7730" i="9"/>
  <c r="Q7731" i="9"/>
  <c r="Q7732" i="9"/>
  <c r="Q7733" i="9"/>
  <c r="Q7734" i="9"/>
  <c r="Q7735" i="9"/>
  <c r="Q7736" i="9"/>
  <c r="Q7737" i="9"/>
  <c r="Q7738" i="9"/>
  <c r="Q7739" i="9"/>
  <c r="Q7740" i="9"/>
  <c r="Q7741" i="9"/>
  <c r="Q7742" i="9"/>
  <c r="Q7743" i="9"/>
  <c r="Q7744" i="9"/>
  <c r="Q7745" i="9"/>
  <c r="Q7746" i="9"/>
  <c r="Q7747" i="9"/>
  <c r="Q7748" i="9"/>
  <c r="Q7749" i="9"/>
  <c r="Q7750" i="9"/>
  <c r="Q7751" i="9"/>
  <c r="Q7752" i="9"/>
  <c r="Q7753" i="9"/>
  <c r="Q7754" i="9"/>
  <c r="Q7755" i="9"/>
  <c r="Q7756" i="9"/>
  <c r="Q7757" i="9"/>
  <c r="Q7758" i="9"/>
  <c r="Q7759" i="9"/>
  <c r="Q7760" i="9"/>
  <c r="Q7761" i="9"/>
  <c r="Q7762" i="9"/>
  <c r="Q7763" i="9"/>
  <c r="Q7764" i="9"/>
  <c r="Q7765" i="9"/>
  <c r="Q7766" i="9"/>
  <c r="Q7767" i="9"/>
  <c r="Q7768" i="9"/>
  <c r="Q7769" i="9"/>
  <c r="Q7770" i="9"/>
  <c r="Q7771" i="9"/>
  <c r="Q7772" i="9"/>
  <c r="Q7773" i="9"/>
  <c r="Q7774" i="9"/>
  <c r="Q7775" i="9"/>
  <c r="Q7776" i="9"/>
  <c r="Q7777" i="9"/>
  <c r="Q7778" i="9"/>
  <c r="Q7779" i="9"/>
  <c r="Q7780" i="9"/>
  <c r="Q7781" i="9"/>
  <c r="Q7782" i="9"/>
  <c r="Q7783" i="9"/>
  <c r="Q7784" i="9"/>
  <c r="Q7785" i="9"/>
  <c r="Q7786" i="9"/>
  <c r="Q7787" i="9"/>
  <c r="Q7788" i="9"/>
  <c r="Q7789" i="9"/>
  <c r="Q7790" i="9"/>
  <c r="Q7791" i="9"/>
  <c r="Q7792" i="9"/>
  <c r="Q7793" i="9"/>
  <c r="Q7794" i="9"/>
  <c r="Q7795" i="9"/>
  <c r="Q7796" i="9"/>
  <c r="Q7797" i="9"/>
  <c r="Q7798" i="9"/>
  <c r="Q7799" i="9"/>
  <c r="Q7800" i="9"/>
  <c r="Q7801" i="9"/>
  <c r="Q7802" i="9"/>
  <c r="Q7803" i="9"/>
  <c r="Q7804" i="9"/>
  <c r="Q7805" i="9"/>
  <c r="Q7806" i="9"/>
  <c r="Q7807" i="9"/>
  <c r="Q7808" i="9"/>
  <c r="Q7809" i="9"/>
  <c r="Q7810" i="9"/>
  <c r="Q7811" i="9"/>
  <c r="Q7812" i="9"/>
  <c r="Q7813" i="9"/>
  <c r="Q7814" i="9"/>
  <c r="Q7815" i="9"/>
  <c r="Q7816" i="9"/>
  <c r="Q7817" i="9"/>
  <c r="Q7818" i="9"/>
  <c r="Q7819" i="9"/>
  <c r="Q7820" i="9"/>
  <c r="Q7821" i="9"/>
  <c r="Q7822" i="9"/>
  <c r="Q7823" i="9"/>
  <c r="Q7824" i="9"/>
  <c r="Q7825" i="9"/>
  <c r="Q7826" i="9"/>
  <c r="Q7827" i="9"/>
  <c r="Q7828" i="9"/>
  <c r="Q7829" i="9"/>
  <c r="Q7830" i="9"/>
  <c r="Q7831" i="9"/>
  <c r="Q7832" i="9"/>
  <c r="Q7833" i="9"/>
  <c r="Q7834" i="9"/>
  <c r="Q7835" i="9"/>
  <c r="Q7836" i="9"/>
  <c r="Q7837" i="9"/>
  <c r="Q7838" i="9"/>
  <c r="Q7839" i="9"/>
  <c r="Q7840" i="9"/>
  <c r="Q7841" i="9"/>
  <c r="Q7842" i="9"/>
  <c r="Q7843" i="9"/>
  <c r="Q7844" i="9"/>
  <c r="Q7845" i="9"/>
  <c r="Q7846" i="9"/>
  <c r="Q7847" i="9"/>
  <c r="Q7848" i="9"/>
  <c r="Q7849" i="9"/>
  <c r="Q7850" i="9"/>
  <c r="Q7851" i="9"/>
  <c r="Q7852" i="9"/>
  <c r="Q7853" i="9"/>
  <c r="Q7854" i="9"/>
  <c r="Q7855" i="9"/>
  <c r="Q7856" i="9"/>
  <c r="Q7857" i="9"/>
  <c r="Q7858" i="9"/>
  <c r="Q7859" i="9"/>
  <c r="Q7860" i="9"/>
  <c r="Q7861" i="9"/>
  <c r="Q7862" i="9"/>
  <c r="Q7863" i="9"/>
  <c r="Q7864" i="9"/>
  <c r="Q7865" i="9"/>
  <c r="Q7866" i="9"/>
  <c r="Q7867" i="9"/>
  <c r="Q7868" i="9"/>
  <c r="Q7869" i="9"/>
  <c r="Q7870" i="9"/>
  <c r="Q7871" i="9"/>
  <c r="Q7872" i="9"/>
  <c r="Q7873" i="9"/>
  <c r="Q7874" i="9"/>
  <c r="Q7875" i="9"/>
  <c r="Q7876" i="9"/>
  <c r="Q7877" i="9"/>
  <c r="Q7878" i="9"/>
  <c r="Q7879" i="9"/>
  <c r="Q7880" i="9"/>
  <c r="Q7881" i="9"/>
  <c r="Q7882" i="9"/>
  <c r="Q7883" i="9"/>
  <c r="Q7884" i="9"/>
  <c r="Q7885" i="9"/>
  <c r="Q7886" i="9"/>
  <c r="Q7887" i="9"/>
  <c r="Q7888" i="9"/>
  <c r="Q7889" i="9"/>
  <c r="Q7890" i="9"/>
  <c r="Q7891" i="9"/>
  <c r="Q7892" i="9"/>
  <c r="Q7893" i="9"/>
  <c r="Q7894" i="9"/>
  <c r="Q7895" i="9"/>
  <c r="Q7896" i="9"/>
  <c r="Q7897" i="9"/>
  <c r="Q7898" i="9"/>
  <c r="Q7899" i="9"/>
  <c r="Q7900" i="9"/>
  <c r="Q7901" i="9"/>
  <c r="Q7902" i="9"/>
  <c r="Q7903" i="9"/>
  <c r="Q7904" i="9"/>
  <c r="Q7905" i="9"/>
  <c r="Q7906" i="9"/>
  <c r="Q7907" i="9"/>
  <c r="Q7908" i="9"/>
  <c r="Q7909" i="9"/>
  <c r="Q7910" i="9"/>
  <c r="Q7911" i="9"/>
  <c r="Q7912" i="9"/>
  <c r="Q7913" i="9"/>
  <c r="Q7914" i="9"/>
  <c r="Q7915" i="9"/>
  <c r="Q7916" i="9"/>
  <c r="Q7917" i="9"/>
  <c r="Q7918" i="9"/>
  <c r="Q7919" i="9"/>
  <c r="Q7920" i="9"/>
  <c r="Q7921" i="9"/>
  <c r="Q7922" i="9"/>
  <c r="Q7923" i="9"/>
  <c r="Q7924" i="9"/>
  <c r="Q7925" i="9"/>
  <c r="Q7926" i="9"/>
  <c r="Q7927" i="9"/>
  <c r="Q7928" i="9"/>
  <c r="Q7929" i="9"/>
  <c r="Q7930" i="9"/>
  <c r="Q7931" i="9"/>
  <c r="Q7932" i="9"/>
  <c r="Q7933" i="9"/>
  <c r="Q7934" i="9"/>
  <c r="Q7935" i="9"/>
  <c r="Q7936" i="9"/>
  <c r="Q7937" i="9"/>
  <c r="Q7938" i="9"/>
  <c r="Q7939" i="9"/>
  <c r="Q7940" i="9"/>
  <c r="Q7941" i="9"/>
  <c r="Q7942" i="9"/>
  <c r="Q7943" i="9"/>
  <c r="Q7944" i="9"/>
  <c r="Q7945" i="9"/>
  <c r="Q7946" i="9"/>
  <c r="Q7947" i="9"/>
  <c r="Q7948" i="9"/>
  <c r="Q7949" i="9"/>
  <c r="Q7950" i="9"/>
  <c r="Q7951" i="9"/>
  <c r="Q7952" i="9"/>
  <c r="Q7953" i="9"/>
  <c r="Q7954" i="9"/>
  <c r="Q7955" i="9"/>
  <c r="Q7956" i="9"/>
  <c r="Q7957" i="9"/>
  <c r="Q7958" i="9"/>
  <c r="Q7959" i="9"/>
  <c r="Q7960" i="9"/>
  <c r="Q7961" i="9"/>
  <c r="Q7962" i="9"/>
  <c r="Q7963" i="9"/>
  <c r="Q7964" i="9"/>
  <c r="Q7965" i="9"/>
  <c r="Q7966" i="9"/>
  <c r="Q7967" i="9"/>
  <c r="Q7968" i="9"/>
  <c r="Q7969" i="9"/>
  <c r="Q7970" i="9"/>
  <c r="Q7971" i="9"/>
  <c r="Q7972" i="9"/>
  <c r="Q7973" i="9"/>
  <c r="Q7974" i="9"/>
  <c r="Q7975" i="9"/>
  <c r="Q7976" i="9"/>
  <c r="Q7977" i="9"/>
  <c r="Q7978" i="9"/>
  <c r="Q7979" i="9"/>
  <c r="Q7980" i="9"/>
  <c r="Q7981" i="9"/>
  <c r="Q7982" i="9"/>
  <c r="Q7983" i="9"/>
  <c r="Q7984" i="9"/>
  <c r="Q7985" i="9"/>
  <c r="Q7986" i="9"/>
  <c r="Q7987" i="9"/>
  <c r="Q7988" i="9"/>
  <c r="Q7989" i="9"/>
  <c r="Q7990" i="9"/>
  <c r="Q7991" i="9"/>
  <c r="Q7992" i="9"/>
  <c r="Q7993" i="9"/>
  <c r="Q7994" i="9"/>
  <c r="Q7995" i="9"/>
  <c r="Q7996" i="9"/>
  <c r="Q7997" i="9"/>
  <c r="Q7998" i="9"/>
  <c r="Q7999" i="9"/>
  <c r="Q8000" i="9"/>
  <c r="Q8001" i="9"/>
  <c r="Q8002" i="9"/>
  <c r="Q8003" i="9"/>
  <c r="Q8004" i="9"/>
  <c r="Q8005" i="9"/>
  <c r="Q8006" i="9"/>
  <c r="Q8007" i="9"/>
  <c r="Q8008" i="9"/>
  <c r="Q8009" i="9"/>
  <c r="Q8010" i="9"/>
  <c r="Q8011" i="9"/>
  <c r="Q8012" i="9"/>
  <c r="Q8013" i="9"/>
  <c r="Q8014" i="9"/>
  <c r="Q8015" i="9"/>
  <c r="Q8016" i="9"/>
  <c r="Q8017" i="9"/>
  <c r="Q8018" i="9"/>
  <c r="Q8019" i="9"/>
  <c r="Q8020" i="9"/>
  <c r="Q8021" i="9"/>
  <c r="Q8022" i="9"/>
  <c r="Q8023" i="9"/>
  <c r="Q8024" i="9"/>
  <c r="Q8025" i="9"/>
  <c r="Q8026" i="9"/>
  <c r="Q8027" i="9"/>
  <c r="Q8028" i="9"/>
  <c r="Q8029" i="9"/>
  <c r="Q8030" i="9"/>
  <c r="Q8031" i="9"/>
  <c r="Q8032" i="9"/>
  <c r="Q8033" i="9"/>
  <c r="Q8034" i="9"/>
  <c r="Q8035" i="9"/>
  <c r="Q8036" i="9"/>
  <c r="Q8037" i="9"/>
  <c r="Q8038" i="9"/>
  <c r="Q8039" i="9"/>
  <c r="Q8040" i="9"/>
  <c r="Q8041" i="9"/>
  <c r="Q8042" i="9"/>
  <c r="Q8043" i="9"/>
  <c r="Q8044" i="9"/>
  <c r="Q8045" i="9"/>
  <c r="Q8046" i="9"/>
  <c r="Q8047" i="9"/>
  <c r="Q8048" i="9"/>
  <c r="Q8049" i="9"/>
  <c r="Q8050" i="9"/>
  <c r="Q8051" i="9"/>
  <c r="Q8052" i="9"/>
  <c r="Q8053" i="9"/>
  <c r="Q8054" i="9"/>
  <c r="Q8055" i="9"/>
  <c r="Q8056" i="9"/>
  <c r="Q8057" i="9"/>
  <c r="Q8058" i="9"/>
  <c r="Q8059" i="9"/>
  <c r="Q8060" i="9"/>
  <c r="Q8061" i="9"/>
  <c r="Q8062" i="9"/>
  <c r="Q8063" i="9"/>
  <c r="Q8064" i="9"/>
  <c r="Q8065" i="9"/>
  <c r="Q8066" i="9"/>
  <c r="Q8067" i="9"/>
  <c r="Q8068" i="9"/>
  <c r="Q8069" i="9"/>
  <c r="Q8070" i="9"/>
  <c r="Q8071" i="9"/>
  <c r="Q8072" i="9"/>
  <c r="Q8073" i="9"/>
  <c r="Q8074" i="9"/>
  <c r="Q8075" i="9"/>
  <c r="Q8076" i="9"/>
  <c r="Q8077" i="9"/>
  <c r="Q8078" i="9"/>
  <c r="Q8079" i="9"/>
  <c r="Q8080" i="9"/>
  <c r="Q8081" i="9"/>
  <c r="Q8082" i="9"/>
  <c r="Q8083" i="9"/>
  <c r="Q8084" i="9"/>
  <c r="Q8085" i="9"/>
  <c r="Q8086" i="9"/>
  <c r="Q8087" i="9"/>
  <c r="Q8088" i="9"/>
  <c r="Q8089" i="9"/>
  <c r="Q8090" i="9"/>
  <c r="Q8091" i="9"/>
  <c r="Q8092" i="9"/>
  <c r="Q8093" i="9"/>
  <c r="Q8094" i="9"/>
  <c r="Q8095" i="9"/>
  <c r="Q8096" i="9"/>
  <c r="Q8097" i="9"/>
  <c r="Q8098" i="9"/>
  <c r="Q8099" i="9"/>
  <c r="Q8100" i="9"/>
  <c r="Q8101" i="9"/>
  <c r="Q8102" i="9"/>
  <c r="Q8103" i="9"/>
  <c r="Q8104" i="9"/>
  <c r="Q8105" i="9"/>
  <c r="Q8106" i="9"/>
  <c r="Q8107" i="9"/>
  <c r="Q8108" i="9"/>
  <c r="Q8109" i="9"/>
  <c r="Q8110" i="9"/>
  <c r="Q8111" i="9"/>
  <c r="Q8112" i="9"/>
  <c r="Q8113" i="9"/>
  <c r="Q8114" i="9"/>
  <c r="Q8115" i="9"/>
  <c r="Q8116" i="9"/>
  <c r="Q8117" i="9"/>
  <c r="Q8118" i="9"/>
  <c r="Q8119" i="9"/>
  <c r="Q8120" i="9"/>
  <c r="Q8121" i="9"/>
  <c r="Q8122" i="9"/>
  <c r="Q8123" i="9"/>
  <c r="Q8124" i="9"/>
  <c r="Q8125" i="9"/>
  <c r="Q8126" i="9"/>
  <c r="Q8127" i="9"/>
  <c r="Q8128" i="9"/>
  <c r="Q8129" i="9"/>
  <c r="Q8130" i="9"/>
  <c r="Q8131" i="9"/>
  <c r="Q8132" i="9"/>
  <c r="Q8133" i="9"/>
  <c r="Q8134" i="9"/>
  <c r="Q8135" i="9"/>
  <c r="Q8136" i="9"/>
  <c r="Q8137" i="9"/>
  <c r="Q8138" i="9"/>
  <c r="Q8139" i="9"/>
  <c r="Q8140" i="9"/>
  <c r="Q8141" i="9"/>
  <c r="Q8142" i="9"/>
  <c r="Q8143" i="9"/>
  <c r="Q8144" i="9"/>
  <c r="Q8145" i="9"/>
  <c r="Q8146" i="9"/>
  <c r="Q8147" i="9"/>
  <c r="Q8148" i="9"/>
  <c r="Q8149" i="9"/>
  <c r="Q8150" i="9"/>
  <c r="Q8151" i="9"/>
  <c r="Q8152" i="9"/>
  <c r="Q8153" i="9"/>
  <c r="Q8154" i="9"/>
  <c r="Q8155" i="9"/>
  <c r="Q8156" i="9"/>
  <c r="Q8157" i="9"/>
  <c r="Q8158" i="9"/>
  <c r="Q8159" i="9"/>
  <c r="Q8160" i="9"/>
  <c r="Q8161" i="9"/>
  <c r="Q8162" i="9"/>
  <c r="Q8163" i="9"/>
  <c r="Q8164" i="9"/>
  <c r="Q8165" i="9"/>
  <c r="Q8166" i="9"/>
  <c r="Q8167" i="9"/>
  <c r="Q8168" i="9"/>
  <c r="Q8169" i="9"/>
  <c r="Q8170" i="9"/>
  <c r="Q8171" i="9"/>
  <c r="Q8172" i="9"/>
  <c r="Q8173" i="9"/>
  <c r="Q8174" i="9"/>
  <c r="Q8175" i="9"/>
  <c r="Q8176" i="9"/>
  <c r="Q8177" i="9"/>
  <c r="Q8178" i="9"/>
  <c r="Q8179" i="9"/>
  <c r="Q8180" i="9"/>
  <c r="Q8181" i="9"/>
  <c r="Q8182" i="9"/>
  <c r="Q8183" i="9"/>
  <c r="Q8184" i="9"/>
  <c r="Q8185" i="9"/>
  <c r="Q8186" i="9"/>
  <c r="Q8187" i="9"/>
  <c r="Q8188" i="9"/>
  <c r="Q8189" i="9"/>
  <c r="Q8190" i="9"/>
  <c r="Q8191" i="9"/>
  <c r="Q8192" i="9"/>
  <c r="Q8193" i="9"/>
  <c r="Q8194" i="9"/>
  <c r="Q8195" i="9"/>
  <c r="Q8196" i="9"/>
  <c r="Q8197" i="9"/>
  <c r="Q8198" i="9"/>
  <c r="Q8199" i="9"/>
  <c r="Q8200" i="9"/>
  <c r="Q8201" i="9"/>
  <c r="Q8202" i="9"/>
  <c r="Q8203" i="9"/>
  <c r="Q8204" i="9"/>
  <c r="Q8205" i="9"/>
  <c r="Q8206" i="9"/>
  <c r="Q8207" i="9"/>
  <c r="Q8208" i="9"/>
  <c r="Q8209" i="9"/>
  <c r="Q8210" i="9"/>
  <c r="Q8211" i="9"/>
  <c r="Q8212" i="9"/>
  <c r="Q8213" i="9"/>
  <c r="Q8214" i="9"/>
  <c r="Q8215" i="9"/>
  <c r="Q8216" i="9"/>
  <c r="Q8217" i="9"/>
  <c r="Q8218" i="9"/>
  <c r="Q8219" i="9"/>
  <c r="Q8220" i="9"/>
  <c r="Q8221" i="9"/>
  <c r="Q8222" i="9"/>
  <c r="Q8223" i="9"/>
  <c r="Q8224" i="9"/>
  <c r="Q8225" i="9"/>
  <c r="Q8226" i="9"/>
  <c r="Q8227" i="9"/>
  <c r="Q8228" i="9"/>
  <c r="Q8229" i="9"/>
  <c r="Q8230" i="9"/>
  <c r="Q8231" i="9"/>
  <c r="Q8232" i="9"/>
  <c r="Q8233" i="9"/>
  <c r="Q8234" i="9"/>
  <c r="Q8235" i="9"/>
  <c r="Q8236" i="9"/>
  <c r="Q8237" i="9"/>
  <c r="Q8238" i="9"/>
  <c r="Q8239" i="9"/>
  <c r="Q8240" i="9"/>
  <c r="Q8241" i="9"/>
  <c r="Q8242" i="9"/>
  <c r="Q8243" i="9"/>
  <c r="Q8244" i="9"/>
  <c r="Q8245" i="9"/>
  <c r="Q8246" i="9"/>
  <c r="Q8247" i="9"/>
  <c r="Q8248" i="9"/>
  <c r="Q8249" i="9"/>
  <c r="Q8250" i="9"/>
  <c r="Q8251" i="9"/>
  <c r="Q8252" i="9"/>
  <c r="Q8253" i="9"/>
  <c r="Q8254" i="9"/>
  <c r="Q8255" i="9"/>
  <c r="Q8256" i="9"/>
  <c r="Q8257" i="9"/>
  <c r="Q8258" i="9"/>
  <c r="Q8259" i="9"/>
  <c r="Q8260" i="9"/>
  <c r="Q8261" i="9"/>
  <c r="Q8262" i="9"/>
  <c r="Q8263" i="9"/>
  <c r="Q8264" i="9"/>
  <c r="Q8265" i="9"/>
  <c r="Q8266" i="9"/>
  <c r="Q8267" i="9"/>
  <c r="Q8268" i="9"/>
  <c r="Q8269" i="9"/>
  <c r="Q8270" i="9"/>
  <c r="Q8271" i="9"/>
  <c r="Q8272" i="9"/>
  <c r="Q8273" i="9"/>
  <c r="Q8274" i="9"/>
  <c r="Q8275" i="9"/>
  <c r="Q8276" i="9"/>
  <c r="Q8277" i="9"/>
  <c r="Q8278" i="9"/>
  <c r="Q8279" i="9"/>
  <c r="Q8280" i="9"/>
  <c r="Q8281" i="9"/>
  <c r="Q8282" i="9"/>
  <c r="Q8283" i="9"/>
  <c r="Q8284" i="9"/>
  <c r="Q8285" i="9"/>
  <c r="Q8286" i="9"/>
  <c r="Q8287" i="9"/>
  <c r="Q8288" i="9"/>
  <c r="Q8289" i="9"/>
  <c r="Q8290" i="9"/>
  <c r="Q8291" i="9"/>
  <c r="Q8292" i="9"/>
  <c r="Q8293" i="9"/>
  <c r="Q8294" i="9"/>
  <c r="Q8295" i="9"/>
  <c r="Q8296" i="9"/>
  <c r="Q8297" i="9"/>
  <c r="Q8298" i="9"/>
  <c r="Q8299" i="9"/>
  <c r="Q8300" i="9"/>
  <c r="Q8301" i="9"/>
  <c r="Q8302" i="9"/>
  <c r="Q8303" i="9"/>
  <c r="Q8304" i="9"/>
  <c r="Q8305" i="9"/>
  <c r="Q8306" i="9"/>
  <c r="Q8307" i="9"/>
  <c r="Q8308" i="9"/>
  <c r="Q8309" i="9"/>
  <c r="Q8310" i="9"/>
  <c r="Q8311" i="9"/>
  <c r="Q8312" i="9"/>
  <c r="Q8313" i="9"/>
  <c r="Q8314" i="9"/>
  <c r="Q8315" i="9"/>
  <c r="Q8316" i="9"/>
  <c r="Q8317" i="9"/>
  <c r="Q8318" i="9"/>
  <c r="Q8319" i="9"/>
  <c r="Q8320" i="9"/>
  <c r="Q8321" i="9"/>
  <c r="Q8322" i="9"/>
  <c r="Q8323" i="9"/>
  <c r="Q8324" i="9"/>
  <c r="Q8325" i="9"/>
  <c r="Q8326" i="9"/>
  <c r="Q8327" i="9"/>
  <c r="Q8328" i="9"/>
  <c r="Q8329" i="9"/>
  <c r="Q8330" i="9"/>
  <c r="Q8331" i="9"/>
  <c r="Q8332" i="9"/>
  <c r="Q8333" i="9"/>
  <c r="Q8334" i="9"/>
  <c r="Q8335" i="9"/>
  <c r="Q8336" i="9"/>
  <c r="Q8337" i="9"/>
  <c r="Q8338" i="9"/>
  <c r="Q8339" i="9"/>
  <c r="Q8340" i="9"/>
  <c r="Q8341" i="9"/>
  <c r="Q8342" i="9"/>
  <c r="Q8343" i="9"/>
  <c r="Q8344" i="9"/>
  <c r="Q8345" i="9"/>
  <c r="Q8346" i="9"/>
  <c r="Q8347" i="9"/>
  <c r="Q8348" i="9"/>
  <c r="Q8349" i="9"/>
  <c r="Q8350" i="9"/>
  <c r="Q8351" i="9"/>
  <c r="Q8352" i="9"/>
  <c r="Q8353" i="9"/>
  <c r="Q8354" i="9"/>
  <c r="Q8355" i="9"/>
  <c r="Q8356" i="9"/>
  <c r="Q8357" i="9"/>
  <c r="Q8358" i="9"/>
  <c r="Q8359" i="9"/>
  <c r="Q8360" i="9"/>
  <c r="Q8361" i="9"/>
  <c r="Q8362" i="9"/>
  <c r="Q8363" i="9"/>
  <c r="Q8364" i="9"/>
  <c r="Q8365" i="9"/>
  <c r="Q8366" i="9"/>
  <c r="Q8367" i="9"/>
  <c r="Q8368" i="9"/>
  <c r="Q8369" i="9"/>
  <c r="Q8370" i="9"/>
  <c r="Q8371" i="9"/>
  <c r="Q8372" i="9"/>
  <c r="Q8373" i="9"/>
  <c r="Q8374" i="9"/>
  <c r="Q8375" i="9"/>
  <c r="Q8376" i="9"/>
  <c r="Q8377" i="9"/>
  <c r="Q8378" i="9"/>
  <c r="Q8379" i="9"/>
  <c r="Q8380" i="9"/>
  <c r="Q8381" i="9"/>
  <c r="Q8382" i="9"/>
  <c r="Q8383" i="9"/>
  <c r="Q8384" i="9"/>
  <c r="Q8385" i="9"/>
  <c r="Q8386" i="9"/>
  <c r="Q8387" i="9"/>
  <c r="Q8388" i="9"/>
  <c r="Q8389" i="9"/>
  <c r="Q8390" i="9"/>
  <c r="Q8391" i="9"/>
  <c r="Q8392" i="9"/>
  <c r="Q8393" i="9"/>
  <c r="Q8394" i="9"/>
  <c r="Q8395" i="9"/>
  <c r="Q8396" i="9"/>
  <c r="Q8397" i="9"/>
  <c r="Q8398" i="9"/>
  <c r="Q8399" i="9"/>
  <c r="Q8400" i="9"/>
  <c r="Q8401" i="9"/>
  <c r="Q8402" i="9"/>
  <c r="Q8403" i="9"/>
  <c r="Q8404" i="9"/>
  <c r="Q8405" i="9"/>
  <c r="Q8406" i="9"/>
  <c r="Q8407" i="9"/>
  <c r="Q8408" i="9"/>
  <c r="Q8409" i="9"/>
  <c r="Q8410" i="9"/>
  <c r="Q8411" i="9"/>
  <c r="Q8412" i="9"/>
  <c r="Q8413" i="9"/>
  <c r="Q8414" i="9"/>
  <c r="Q8415" i="9"/>
  <c r="Q8416" i="9"/>
  <c r="Q8417" i="9"/>
  <c r="Q8418" i="9"/>
  <c r="Q8419" i="9"/>
  <c r="Q8420" i="9"/>
  <c r="Q8421" i="9"/>
  <c r="Q8422" i="9"/>
  <c r="Q8423" i="9"/>
  <c r="Q8424" i="9"/>
  <c r="Q8425" i="9"/>
  <c r="Q8426" i="9"/>
  <c r="Q8427" i="9"/>
  <c r="Q8428" i="9"/>
  <c r="Q8429" i="9"/>
  <c r="Q8430" i="9"/>
  <c r="Q8431" i="9"/>
  <c r="Q8432" i="9"/>
  <c r="Q8433" i="9"/>
  <c r="Q8434" i="9"/>
  <c r="Q8435" i="9"/>
  <c r="Q8436" i="9"/>
  <c r="Q8437" i="9"/>
  <c r="Q8438" i="9"/>
  <c r="Q8439" i="9"/>
  <c r="Q8440" i="9"/>
  <c r="Q8441" i="9"/>
  <c r="Q8442" i="9"/>
  <c r="Q8443" i="9"/>
  <c r="Q8444" i="9"/>
  <c r="Q8445" i="9"/>
  <c r="Q8446" i="9"/>
  <c r="Q8447" i="9"/>
  <c r="Q8448" i="9"/>
  <c r="Q8449" i="9"/>
  <c r="Q8450" i="9"/>
  <c r="Q8451" i="9"/>
  <c r="Q8452" i="9"/>
  <c r="Q8453" i="9"/>
  <c r="Q8454" i="9"/>
  <c r="Q8455" i="9"/>
  <c r="Q8456" i="9"/>
  <c r="Q8457" i="9"/>
  <c r="Q8458" i="9"/>
  <c r="Q8459" i="9"/>
  <c r="Q8460" i="9"/>
  <c r="Q8461" i="9"/>
  <c r="Q8462" i="9"/>
  <c r="Q8463" i="9"/>
  <c r="Q8464" i="9"/>
  <c r="Q8465" i="9"/>
  <c r="Q8466" i="9"/>
  <c r="Q8467" i="9"/>
  <c r="Q8468" i="9"/>
  <c r="Q8469" i="9"/>
  <c r="Q8470" i="9"/>
  <c r="Q8471" i="9"/>
  <c r="Q8472" i="9"/>
  <c r="Q8473" i="9"/>
  <c r="Q8474" i="9"/>
  <c r="Q8475" i="9"/>
  <c r="Q8476" i="9"/>
  <c r="Q8477" i="9"/>
  <c r="Q8478" i="9"/>
  <c r="Q8479" i="9"/>
  <c r="Q8480" i="9"/>
  <c r="Q8481" i="9"/>
  <c r="Q8482" i="9"/>
  <c r="Q8483" i="9"/>
  <c r="Q8484" i="9"/>
  <c r="Q8485" i="9"/>
  <c r="Q8486" i="9"/>
  <c r="Q8487" i="9"/>
  <c r="Q8488" i="9"/>
  <c r="Q8489" i="9"/>
  <c r="Q8490" i="9"/>
  <c r="Q8491" i="9"/>
  <c r="Q8492" i="9"/>
  <c r="Q8493" i="9"/>
  <c r="Q8494" i="9"/>
  <c r="Q8495" i="9"/>
  <c r="Q8496" i="9"/>
  <c r="Q8497" i="9"/>
  <c r="Q8498" i="9"/>
  <c r="Q8499" i="9"/>
  <c r="Q8500" i="9"/>
  <c r="Q8501" i="9"/>
  <c r="Q8502" i="9"/>
  <c r="Q8503" i="9"/>
  <c r="Q8504" i="9"/>
  <c r="Q8505" i="9"/>
  <c r="Q8506" i="9"/>
  <c r="Q8507" i="9"/>
  <c r="Q8508" i="9"/>
  <c r="Q8509" i="9"/>
  <c r="Q8510" i="9"/>
  <c r="Q8511" i="9"/>
  <c r="Q8512" i="9"/>
  <c r="Q8513" i="9"/>
  <c r="Q8514" i="9"/>
  <c r="Q8515" i="9"/>
  <c r="Q8516" i="9"/>
  <c r="Q8517" i="9"/>
  <c r="Q8518" i="9"/>
  <c r="Q8519" i="9"/>
  <c r="Q8520" i="9"/>
  <c r="Q8521" i="9"/>
  <c r="Q8522" i="9"/>
  <c r="Q8523" i="9"/>
  <c r="Q8524" i="9"/>
  <c r="Q8525" i="9"/>
  <c r="Q8526" i="9"/>
  <c r="Q8527" i="9"/>
  <c r="Q8528" i="9"/>
  <c r="Q8529" i="9"/>
  <c r="Q8530" i="9"/>
  <c r="Q8531" i="9"/>
  <c r="Q8532" i="9"/>
  <c r="Q8533" i="9"/>
  <c r="Q8534" i="9"/>
  <c r="Q8535" i="9"/>
  <c r="Q8536" i="9"/>
  <c r="Q8537" i="9"/>
  <c r="Q8538" i="9"/>
  <c r="Q8539" i="9"/>
  <c r="Q8540" i="9"/>
  <c r="Q8541" i="9"/>
  <c r="Q8542" i="9"/>
  <c r="Q8543" i="9"/>
  <c r="Q8544" i="9"/>
  <c r="Q8545" i="9"/>
  <c r="Q8546" i="9"/>
  <c r="Q8547" i="9"/>
  <c r="Q8548" i="9"/>
  <c r="Q8549" i="9"/>
  <c r="Q8550" i="9"/>
  <c r="Q8551" i="9"/>
  <c r="Q8552" i="9"/>
  <c r="Q8553" i="9"/>
  <c r="Q8554" i="9"/>
  <c r="Q8555" i="9"/>
  <c r="Q8556" i="9"/>
  <c r="Q8557" i="9"/>
  <c r="Q8558" i="9"/>
  <c r="Q8559" i="9"/>
  <c r="Q8560" i="9"/>
  <c r="Q8561" i="9"/>
  <c r="Q8562" i="9"/>
  <c r="Q8563" i="9"/>
  <c r="Q8564" i="9"/>
  <c r="Q8565" i="9"/>
  <c r="Q8566" i="9"/>
  <c r="Q8567" i="9"/>
  <c r="Q8568" i="9"/>
  <c r="Q8569" i="9"/>
  <c r="Q8570" i="9"/>
  <c r="Q8571" i="9"/>
  <c r="Q8572" i="9"/>
  <c r="Q8573" i="9"/>
  <c r="Q8574" i="9"/>
  <c r="Q8575" i="9"/>
  <c r="Q8576" i="9"/>
  <c r="Q8577" i="9"/>
  <c r="Q8578" i="9"/>
  <c r="Q8579" i="9"/>
  <c r="Q8580" i="9"/>
  <c r="Q8581" i="9"/>
  <c r="Q8582" i="9"/>
  <c r="Q8583" i="9"/>
  <c r="Q8584" i="9"/>
  <c r="Q8585" i="9"/>
  <c r="Q8586" i="9"/>
  <c r="Q8587" i="9"/>
  <c r="Q8588" i="9"/>
  <c r="Q8589" i="9"/>
  <c r="Q8590" i="9"/>
  <c r="Q8591" i="9"/>
  <c r="Q8592" i="9"/>
  <c r="Q8593" i="9"/>
  <c r="Q8594" i="9"/>
  <c r="Q8595" i="9"/>
  <c r="Q8596" i="9"/>
  <c r="Q8597" i="9"/>
  <c r="Q8598" i="9"/>
  <c r="Q8599" i="9"/>
  <c r="Q8600" i="9"/>
  <c r="Q8601" i="9"/>
  <c r="Q8602" i="9"/>
  <c r="Q8603" i="9"/>
  <c r="Q8604" i="9"/>
  <c r="Q8605" i="9"/>
  <c r="Q8606" i="9"/>
  <c r="Q8607" i="9"/>
  <c r="Q8608" i="9"/>
  <c r="Q8609" i="9"/>
  <c r="Q8610" i="9"/>
  <c r="Q8611" i="9"/>
  <c r="Q8612" i="9"/>
  <c r="Q8613" i="9"/>
  <c r="Q8614" i="9"/>
  <c r="Q8615" i="9"/>
  <c r="Q8616" i="9"/>
  <c r="Q8617" i="9"/>
  <c r="Q8618" i="9"/>
  <c r="Q8619" i="9"/>
  <c r="Q8620" i="9"/>
  <c r="Q8621" i="9"/>
  <c r="Q8622" i="9"/>
  <c r="Q8623" i="9"/>
  <c r="Q8624" i="9"/>
  <c r="Q8625" i="9"/>
  <c r="Q8626" i="9"/>
  <c r="Q8627" i="9"/>
  <c r="Q8628" i="9"/>
  <c r="Q8629" i="9"/>
  <c r="Q8630" i="9"/>
  <c r="Q8631" i="9"/>
  <c r="Q8632" i="9"/>
  <c r="Q8633" i="9"/>
  <c r="Q8634" i="9"/>
  <c r="Q8635" i="9"/>
  <c r="Q8636" i="9"/>
  <c r="Q8637" i="9"/>
  <c r="Q8638" i="9"/>
  <c r="Q8639" i="9"/>
  <c r="Q8640" i="9"/>
  <c r="Q8641" i="9"/>
  <c r="Q8642" i="9"/>
  <c r="Q8643" i="9"/>
  <c r="Q8644" i="9"/>
  <c r="Q8645" i="9"/>
  <c r="Q8646" i="9"/>
  <c r="Q8647" i="9"/>
  <c r="Q8648" i="9"/>
  <c r="Q8649" i="9"/>
  <c r="Q8650" i="9"/>
  <c r="Q8651" i="9"/>
  <c r="Q8652" i="9"/>
  <c r="Q8653" i="9"/>
  <c r="Q8654" i="9"/>
  <c r="Q8655" i="9"/>
  <c r="Q8656" i="9"/>
  <c r="Q8657" i="9"/>
  <c r="Q8658" i="9"/>
  <c r="Q8659" i="9"/>
  <c r="Q8660" i="9"/>
  <c r="Q8661" i="9"/>
  <c r="Q8662" i="9"/>
  <c r="Q8663" i="9"/>
  <c r="Q8664" i="9"/>
  <c r="Q8665" i="9"/>
  <c r="Q8666" i="9"/>
  <c r="Q8667" i="9"/>
  <c r="Q8668" i="9"/>
  <c r="Q8669" i="9"/>
  <c r="Q8670" i="9"/>
  <c r="Q8671" i="9"/>
  <c r="Q8672" i="9"/>
  <c r="Q8673" i="9"/>
  <c r="Q8674" i="9"/>
  <c r="Q8675" i="9"/>
  <c r="Q8676" i="9"/>
  <c r="Q8677" i="9"/>
  <c r="Q8678" i="9"/>
  <c r="Q8679" i="9"/>
  <c r="Q8680" i="9"/>
  <c r="Q8681" i="9"/>
  <c r="Q8682" i="9"/>
  <c r="Q8683" i="9"/>
  <c r="Q8684" i="9"/>
  <c r="Q8685" i="9"/>
  <c r="Q8686" i="9"/>
  <c r="Q8687" i="9"/>
  <c r="Q8688" i="9"/>
  <c r="Q8689" i="9"/>
  <c r="Q8690" i="9"/>
  <c r="Q8691" i="9"/>
  <c r="Q8692" i="9"/>
  <c r="Q8693" i="9"/>
  <c r="Q8694" i="9"/>
  <c r="Q8695" i="9"/>
  <c r="Q8696" i="9"/>
  <c r="Q8697" i="9"/>
  <c r="Q8698" i="9"/>
  <c r="Q8699" i="9"/>
  <c r="Q8700" i="9"/>
  <c r="Q8701" i="9"/>
  <c r="Q8702" i="9"/>
  <c r="Q8703" i="9"/>
  <c r="Q8704" i="9"/>
  <c r="Q8705" i="9"/>
  <c r="Q8706" i="9"/>
  <c r="Q8707" i="9"/>
  <c r="Q8708" i="9"/>
  <c r="Q8709" i="9"/>
  <c r="Q8710" i="9"/>
  <c r="Q8711" i="9"/>
  <c r="Q8712" i="9"/>
  <c r="Q8713" i="9"/>
  <c r="Q8714" i="9"/>
  <c r="Q8715" i="9"/>
  <c r="Q8716" i="9"/>
  <c r="Q8717" i="9"/>
  <c r="Q8718" i="9"/>
  <c r="Q8719" i="9"/>
  <c r="Q8720" i="9"/>
  <c r="Q8721" i="9"/>
  <c r="Q8722" i="9"/>
  <c r="Q8723" i="9"/>
  <c r="Q8724" i="9"/>
  <c r="Q8725" i="9"/>
  <c r="Q8726" i="9"/>
  <c r="Q8727" i="9"/>
  <c r="Q8728" i="9"/>
  <c r="Q8729" i="9"/>
  <c r="Q8730" i="9"/>
  <c r="Q8731" i="9"/>
  <c r="Q8732" i="9"/>
  <c r="Q8733" i="9"/>
  <c r="Q8734" i="9"/>
  <c r="Q8735" i="9"/>
  <c r="Q8736" i="9"/>
  <c r="Q8737" i="9"/>
  <c r="Q8738" i="9"/>
  <c r="Q8739" i="9"/>
  <c r="Q8740" i="9"/>
  <c r="Q8741" i="9"/>
  <c r="Q8742" i="9"/>
  <c r="Q8743" i="9"/>
  <c r="Q8744" i="9"/>
  <c r="Q8745" i="9"/>
  <c r="Q8746" i="9"/>
  <c r="Q8747" i="9"/>
  <c r="Q8748" i="9"/>
  <c r="Q8749" i="9"/>
  <c r="Q8750" i="9"/>
  <c r="Q8751" i="9"/>
  <c r="Q8752" i="9"/>
  <c r="Q8753" i="9"/>
  <c r="Q8754" i="9"/>
  <c r="Q8755" i="9"/>
  <c r="Q8756" i="9"/>
  <c r="Q8757" i="9"/>
  <c r="Q8758" i="9"/>
  <c r="Q8759" i="9"/>
  <c r="Q8760" i="9"/>
  <c r="Q8761" i="9"/>
  <c r="Q8762" i="9"/>
  <c r="Q8763" i="9"/>
  <c r="Q8764" i="9"/>
  <c r="Q8765" i="9"/>
  <c r="Q8766" i="9"/>
  <c r="Q8767" i="9"/>
  <c r="Q8768" i="9"/>
  <c r="Q8769" i="9"/>
  <c r="Q8770" i="9"/>
  <c r="Q8771" i="9"/>
  <c r="Q8772" i="9"/>
  <c r="Q8773" i="9"/>
  <c r="Q8774" i="9"/>
  <c r="Q8775" i="9"/>
  <c r="Q8776" i="9"/>
  <c r="Q8777" i="9"/>
  <c r="Q8778" i="9"/>
  <c r="Q8779" i="9"/>
  <c r="Q8780" i="9"/>
  <c r="Q8781" i="9"/>
  <c r="Q22" i="9"/>
  <c r="N8781" i="9"/>
  <c r="H8781" i="9"/>
  <c r="N8780" i="9"/>
  <c r="H8780" i="9"/>
  <c r="N8779" i="9"/>
  <c r="H8779" i="9"/>
  <c r="N8778" i="9"/>
  <c r="H8778" i="9"/>
  <c r="N8777" i="9"/>
  <c r="H8777" i="9"/>
  <c r="N8776" i="9"/>
  <c r="H8776" i="9"/>
  <c r="N8775" i="9"/>
  <c r="H8775" i="9"/>
  <c r="N8774" i="9"/>
  <c r="H8774" i="9"/>
  <c r="N8773" i="9"/>
  <c r="H8773" i="9"/>
  <c r="N8772" i="9"/>
  <c r="H8772" i="9"/>
  <c r="N8771" i="9"/>
  <c r="H8771" i="9"/>
  <c r="N8770" i="9"/>
  <c r="H8770" i="9"/>
  <c r="N8769" i="9"/>
  <c r="H8769" i="9"/>
  <c r="N8768" i="9"/>
  <c r="H8768" i="9"/>
  <c r="N8767" i="9"/>
  <c r="H8767" i="9"/>
  <c r="N8766" i="9"/>
  <c r="H8766" i="9"/>
  <c r="N8765" i="9"/>
  <c r="H8765" i="9"/>
  <c r="N8764" i="9"/>
  <c r="H8764" i="9"/>
  <c r="N8763" i="9"/>
  <c r="H8763" i="9"/>
  <c r="N8762" i="9"/>
  <c r="H8762" i="9"/>
  <c r="N8761" i="9"/>
  <c r="H8761" i="9"/>
  <c r="N8760" i="9"/>
  <c r="H8760" i="9"/>
  <c r="N8759" i="9"/>
  <c r="H8759" i="9"/>
  <c r="N8758" i="9"/>
  <c r="H8758" i="9"/>
  <c r="N8757" i="9"/>
  <c r="H8757" i="9"/>
  <c r="N8756" i="9"/>
  <c r="H8756" i="9"/>
  <c r="N8755" i="9"/>
  <c r="H8755" i="9"/>
  <c r="N8754" i="9"/>
  <c r="H8754" i="9"/>
  <c r="N8753" i="9"/>
  <c r="H8753" i="9"/>
  <c r="N8752" i="9"/>
  <c r="H8752" i="9"/>
  <c r="N8751" i="9"/>
  <c r="H8751" i="9"/>
  <c r="N8750" i="9"/>
  <c r="H8750" i="9"/>
  <c r="N8749" i="9"/>
  <c r="H8749" i="9"/>
  <c r="N8748" i="9"/>
  <c r="H8748" i="9"/>
  <c r="N8747" i="9"/>
  <c r="H8747" i="9"/>
  <c r="N8746" i="9"/>
  <c r="H8746" i="9"/>
  <c r="N8745" i="9"/>
  <c r="H8745" i="9"/>
  <c r="N8744" i="9"/>
  <c r="H8744" i="9"/>
  <c r="N8743" i="9"/>
  <c r="H8743" i="9"/>
  <c r="N8742" i="9"/>
  <c r="H8742" i="9"/>
  <c r="N8741" i="9"/>
  <c r="H8741" i="9"/>
  <c r="N8740" i="9"/>
  <c r="H8740" i="9"/>
  <c r="N8739" i="9"/>
  <c r="H8739" i="9"/>
  <c r="N8738" i="9"/>
  <c r="H8738" i="9"/>
  <c r="N8737" i="9"/>
  <c r="H8737" i="9"/>
  <c r="N8736" i="9"/>
  <c r="H8736" i="9"/>
  <c r="N8735" i="9"/>
  <c r="H8735" i="9"/>
  <c r="N8734" i="9"/>
  <c r="H8734" i="9"/>
  <c r="N8733" i="9"/>
  <c r="H8733" i="9"/>
  <c r="N8732" i="9"/>
  <c r="H8732" i="9"/>
  <c r="N8731" i="9"/>
  <c r="H8731" i="9"/>
  <c r="N8730" i="9"/>
  <c r="H8730" i="9"/>
  <c r="N8729" i="9"/>
  <c r="H8729" i="9"/>
  <c r="N8728" i="9"/>
  <c r="H8728" i="9"/>
  <c r="N8727" i="9"/>
  <c r="H8727" i="9"/>
  <c r="N8726" i="9"/>
  <c r="H8726" i="9"/>
  <c r="N8725" i="9"/>
  <c r="H8725" i="9"/>
  <c r="N8724" i="9"/>
  <c r="H8724" i="9"/>
  <c r="N8723" i="9"/>
  <c r="H8723" i="9"/>
  <c r="N8722" i="9"/>
  <c r="H8722" i="9"/>
  <c r="N8721" i="9"/>
  <c r="H8721" i="9"/>
  <c r="N8720" i="9"/>
  <c r="H8720" i="9"/>
  <c r="N8719" i="9"/>
  <c r="H8719" i="9"/>
  <c r="N8718" i="9"/>
  <c r="H8718" i="9"/>
  <c r="N8717" i="9"/>
  <c r="H8717" i="9"/>
  <c r="N8716" i="9"/>
  <c r="H8716" i="9"/>
  <c r="N8715" i="9"/>
  <c r="H8715" i="9"/>
  <c r="N8714" i="9"/>
  <c r="H8714" i="9"/>
  <c r="N8713" i="9"/>
  <c r="H8713" i="9"/>
  <c r="N8712" i="9"/>
  <c r="H8712" i="9"/>
  <c r="N8711" i="9"/>
  <c r="H8711" i="9"/>
  <c r="N8710" i="9"/>
  <c r="H8710" i="9"/>
  <c r="N8709" i="9"/>
  <c r="H8709" i="9"/>
  <c r="N8708" i="9"/>
  <c r="H8708" i="9"/>
  <c r="N8707" i="9"/>
  <c r="H8707" i="9"/>
  <c r="N8706" i="9"/>
  <c r="H8706" i="9"/>
  <c r="N8705" i="9"/>
  <c r="H8705" i="9"/>
  <c r="N8704" i="9"/>
  <c r="H8704" i="9"/>
  <c r="N8703" i="9"/>
  <c r="H8703" i="9"/>
  <c r="N8702" i="9"/>
  <c r="H8702" i="9"/>
  <c r="N8701" i="9"/>
  <c r="H8701" i="9"/>
  <c r="N8700" i="9"/>
  <c r="H8700" i="9"/>
  <c r="N8699" i="9"/>
  <c r="H8699" i="9"/>
  <c r="N8698" i="9"/>
  <c r="H8698" i="9"/>
  <c r="N8697" i="9"/>
  <c r="H8697" i="9"/>
  <c r="N8696" i="9"/>
  <c r="H8696" i="9"/>
  <c r="N8695" i="9"/>
  <c r="H8695" i="9"/>
  <c r="N8694" i="9"/>
  <c r="H8694" i="9"/>
  <c r="N8693" i="9"/>
  <c r="H8693" i="9"/>
  <c r="N8692" i="9"/>
  <c r="H8692" i="9"/>
  <c r="N8691" i="9"/>
  <c r="H8691" i="9"/>
  <c r="N8690" i="9"/>
  <c r="H8690" i="9"/>
  <c r="N8689" i="9"/>
  <c r="H8689" i="9"/>
  <c r="N8688" i="9"/>
  <c r="H8688" i="9"/>
  <c r="N8687" i="9"/>
  <c r="H8687" i="9"/>
  <c r="N8686" i="9"/>
  <c r="H8686" i="9"/>
  <c r="N8685" i="9"/>
  <c r="H8685" i="9"/>
  <c r="N8684" i="9"/>
  <c r="H8684" i="9"/>
  <c r="N8683" i="9"/>
  <c r="H8683" i="9"/>
  <c r="N8682" i="9"/>
  <c r="H8682" i="9"/>
  <c r="N8681" i="9"/>
  <c r="H8681" i="9"/>
  <c r="N8680" i="9"/>
  <c r="H8680" i="9"/>
  <c r="N8679" i="9"/>
  <c r="H8679" i="9"/>
  <c r="N8678" i="9"/>
  <c r="H8678" i="9"/>
  <c r="N8677" i="9"/>
  <c r="H8677" i="9"/>
  <c r="N8676" i="9"/>
  <c r="H8676" i="9"/>
  <c r="N8675" i="9"/>
  <c r="H8675" i="9"/>
  <c r="N8674" i="9"/>
  <c r="H8674" i="9"/>
  <c r="N8673" i="9"/>
  <c r="H8673" i="9"/>
  <c r="N8672" i="9"/>
  <c r="H8672" i="9"/>
  <c r="N8671" i="9"/>
  <c r="H8671" i="9"/>
  <c r="N8670" i="9"/>
  <c r="H8670" i="9"/>
  <c r="N8669" i="9"/>
  <c r="H8669" i="9"/>
  <c r="N8668" i="9"/>
  <c r="H8668" i="9"/>
  <c r="N8667" i="9"/>
  <c r="H8667" i="9"/>
  <c r="N8666" i="9"/>
  <c r="H8666" i="9"/>
  <c r="N8665" i="9"/>
  <c r="H8665" i="9"/>
  <c r="N8664" i="9"/>
  <c r="H8664" i="9"/>
  <c r="N8663" i="9"/>
  <c r="H8663" i="9"/>
  <c r="N8662" i="9"/>
  <c r="H8662" i="9"/>
  <c r="N8661" i="9"/>
  <c r="H8661" i="9"/>
  <c r="N8660" i="9"/>
  <c r="H8660" i="9"/>
  <c r="N8659" i="9"/>
  <c r="H8659" i="9"/>
  <c r="N8658" i="9"/>
  <c r="H8658" i="9"/>
  <c r="N8657" i="9"/>
  <c r="H8657" i="9"/>
  <c r="N8656" i="9"/>
  <c r="H8656" i="9"/>
  <c r="N8655" i="9"/>
  <c r="H8655" i="9"/>
  <c r="N8654" i="9"/>
  <c r="H8654" i="9"/>
  <c r="N8653" i="9"/>
  <c r="H8653" i="9"/>
  <c r="N8652" i="9"/>
  <c r="H8652" i="9"/>
  <c r="N8651" i="9"/>
  <c r="H8651" i="9"/>
  <c r="N8650" i="9"/>
  <c r="H8650" i="9"/>
  <c r="N8649" i="9"/>
  <c r="H8649" i="9"/>
  <c r="N8648" i="9"/>
  <c r="H8648" i="9"/>
  <c r="N8647" i="9"/>
  <c r="H8647" i="9"/>
  <c r="N8646" i="9"/>
  <c r="H8646" i="9"/>
  <c r="N8645" i="9"/>
  <c r="H8645" i="9"/>
  <c r="N8644" i="9"/>
  <c r="H8644" i="9"/>
  <c r="N8643" i="9"/>
  <c r="H8643" i="9"/>
  <c r="N8642" i="9"/>
  <c r="H8642" i="9"/>
  <c r="N8641" i="9"/>
  <c r="H8641" i="9"/>
  <c r="N8640" i="9"/>
  <c r="H8640" i="9"/>
  <c r="N8639" i="9"/>
  <c r="H8639" i="9"/>
  <c r="N8638" i="9"/>
  <c r="H8638" i="9"/>
  <c r="N8637" i="9"/>
  <c r="H8637" i="9"/>
  <c r="N8636" i="9"/>
  <c r="H8636" i="9"/>
  <c r="N8635" i="9"/>
  <c r="H8635" i="9"/>
  <c r="N8634" i="9"/>
  <c r="H8634" i="9"/>
  <c r="N8633" i="9"/>
  <c r="H8633" i="9"/>
  <c r="N8632" i="9"/>
  <c r="H8632" i="9"/>
  <c r="N8631" i="9"/>
  <c r="H8631" i="9"/>
  <c r="N8630" i="9"/>
  <c r="H8630" i="9"/>
  <c r="N8629" i="9"/>
  <c r="H8629" i="9"/>
  <c r="N8628" i="9"/>
  <c r="H8628" i="9"/>
  <c r="N8627" i="9"/>
  <c r="H8627" i="9"/>
  <c r="N8626" i="9"/>
  <c r="H8626" i="9"/>
  <c r="N8625" i="9"/>
  <c r="H8625" i="9"/>
  <c r="N8624" i="9"/>
  <c r="H8624" i="9"/>
  <c r="N8623" i="9"/>
  <c r="H8623" i="9"/>
  <c r="N8622" i="9"/>
  <c r="H8622" i="9"/>
  <c r="N8621" i="9"/>
  <c r="H8621" i="9"/>
  <c r="N8620" i="9"/>
  <c r="H8620" i="9"/>
  <c r="N8619" i="9"/>
  <c r="H8619" i="9"/>
  <c r="N8618" i="9"/>
  <c r="H8618" i="9"/>
  <c r="N8617" i="9"/>
  <c r="H8617" i="9"/>
  <c r="N8616" i="9"/>
  <c r="H8616" i="9"/>
  <c r="N8615" i="9"/>
  <c r="H8615" i="9"/>
  <c r="N8614" i="9"/>
  <c r="H8614" i="9"/>
  <c r="N8613" i="9"/>
  <c r="H8613" i="9"/>
  <c r="N8612" i="9"/>
  <c r="H8612" i="9"/>
  <c r="N8611" i="9"/>
  <c r="H8611" i="9"/>
  <c r="N8610" i="9"/>
  <c r="H8610" i="9"/>
  <c r="N8609" i="9"/>
  <c r="H8609" i="9"/>
  <c r="N8608" i="9"/>
  <c r="H8608" i="9"/>
  <c r="N8607" i="9"/>
  <c r="H8607" i="9"/>
  <c r="N8606" i="9"/>
  <c r="H8606" i="9"/>
  <c r="N8605" i="9"/>
  <c r="H8605" i="9"/>
  <c r="N8604" i="9"/>
  <c r="H8604" i="9"/>
  <c r="N8603" i="9"/>
  <c r="H8603" i="9"/>
  <c r="N8602" i="9"/>
  <c r="H8602" i="9"/>
  <c r="N8601" i="9"/>
  <c r="H8601" i="9"/>
  <c r="N8600" i="9"/>
  <c r="H8600" i="9"/>
  <c r="N8599" i="9"/>
  <c r="H8599" i="9"/>
  <c r="N8598" i="9"/>
  <c r="H8598" i="9"/>
  <c r="N8597" i="9"/>
  <c r="H8597" i="9"/>
  <c r="N8596" i="9"/>
  <c r="H8596" i="9"/>
  <c r="N8595" i="9"/>
  <c r="H8595" i="9"/>
  <c r="N8594" i="9"/>
  <c r="H8594" i="9"/>
  <c r="N8593" i="9"/>
  <c r="H8593" i="9"/>
  <c r="N8592" i="9"/>
  <c r="H8592" i="9"/>
  <c r="N8591" i="9"/>
  <c r="H8591" i="9"/>
  <c r="N8590" i="9"/>
  <c r="H8590" i="9"/>
  <c r="N8589" i="9"/>
  <c r="H8589" i="9"/>
  <c r="N8588" i="9"/>
  <c r="H8588" i="9"/>
  <c r="N8587" i="9"/>
  <c r="H8587" i="9"/>
  <c r="N8586" i="9"/>
  <c r="H8586" i="9"/>
  <c r="N8585" i="9"/>
  <c r="H8585" i="9"/>
  <c r="N8584" i="9"/>
  <c r="H8584" i="9"/>
  <c r="N8583" i="9"/>
  <c r="H8583" i="9"/>
  <c r="N8582" i="9"/>
  <c r="H8582" i="9"/>
  <c r="N8581" i="9"/>
  <c r="H8581" i="9"/>
  <c r="N8580" i="9"/>
  <c r="H8580" i="9"/>
  <c r="N8579" i="9"/>
  <c r="H8579" i="9"/>
  <c r="N8578" i="9"/>
  <c r="H8578" i="9"/>
  <c r="N8577" i="9"/>
  <c r="H8577" i="9"/>
  <c r="N8576" i="9"/>
  <c r="H8576" i="9"/>
  <c r="N8575" i="9"/>
  <c r="H8575" i="9"/>
  <c r="N8574" i="9"/>
  <c r="H8574" i="9"/>
  <c r="N8573" i="9"/>
  <c r="H8573" i="9"/>
  <c r="N8572" i="9"/>
  <c r="H8572" i="9"/>
  <c r="N8571" i="9"/>
  <c r="H8571" i="9"/>
  <c r="N8570" i="9"/>
  <c r="H8570" i="9"/>
  <c r="N8569" i="9"/>
  <c r="H8569" i="9"/>
  <c r="N8568" i="9"/>
  <c r="H8568" i="9"/>
  <c r="N8567" i="9"/>
  <c r="H8567" i="9"/>
  <c r="N8566" i="9"/>
  <c r="H8566" i="9"/>
  <c r="N8565" i="9"/>
  <c r="H8565" i="9"/>
  <c r="N8564" i="9"/>
  <c r="H8564" i="9"/>
  <c r="N8563" i="9"/>
  <c r="H8563" i="9"/>
  <c r="N8562" i="9"/>
  <c r="H8562" i="9"/>
  <c r="N8561" i="9"/>
  <c r="H8561" i="9"/>
  <c r="N8560" i="9"/>
  <c r="H8560" i="9"/>
  <c r="N8559" i="9"/>
  <c r="H8559" i="9"/>
  <c r="N8558" i="9"/>
  <c r="H8558" i="9"/>
  <c r="N8557" i="9"/>
  <c r="H8557" i="9"/>
  <c r="N8556" i="9"/>
  <c r="H8556" i="9"/>
  <c r="N8555" i="9"/>
  <c r="H8555" i="9"/>
  <c r="N8554" i="9"/>
  <c r="H8554" i="9"/>
  <c r="N8553" i="9"/>
  <c r="H8553" i="9"/>
  <c r="N8552" i="9"/>
  <c r="H8552" i="9"/>
  <c r="N8551" i="9"/>
  <c r="H8551" i="9"/>
  <c r="N8550" i="9"/>
  <c r="H8550" i="9"/>
  <c r="N8549" i="9"/>
  <c r="H8549" i="9"/>
  <c r="N8548" i="9"/>
  <c r="H8548" i="9"/>
  <c r="N8547" i="9"/>
  <c r="H8547" i="9"/>
  <c r="N8546" i="9"/>
  <c r="H8546" i="9"/>
  <c r="N8545" i="9"/>
  <c r="H8545" i="9"/>
  <c r="N8544" i="9"/>
  <c r="H8544" i="9"/>
  <c r="N8543" i="9"/>
  <c r="H8543" i="9"/>
  <c r="N8542" i="9"/>
  <c r="H8542" i="9"/>
  <c r="N8541" i="9"/>
  <c r="H8541" i="9"/>
  <c r="N8540" i="9"/>
  <c r="H8540" i="9"/>
  <c r="N8539" i="9"/>
  <c r="H8539" i="9"/>
  <c r="N8538" i="9"/>
  <c r="H8538" i="9"/>
  <c r="N8537" i="9"/>
  <c r="H8537" i="9"/>
  <c r="N8536" i="9"/>
  <c r="H8536" i="9"/>
  <c r="N8535" i="9"/>
  <c r="H8535" i="9"/>
  <c r="N8534" i="9"/>
  <c r="H8534" i="9"/>
  <c r="N8533" i="9"/>
  <c r="H8533" i="9"/>
  <c r="N8532" i="9"/>
  <c r="H8532" i="9"/>
  <c r="N8531" i="9"/>
  <c r="H8531" i="9"/>
  <c r="N8530" i="9"/>
  <c r="H8530" i="9"/>
  <c r="N8529" i="9"/>
  <c r="H8529" i="9"/>
  <c r="N8528" i="9"/>
  <c r="H8528" i="9"/>
  <c r="N8527" i="9"/>
  <c r="H8527" i="9"/>
  <c r="N8526" i="9"/>
  <c r="H8526" i="9"/>
  <c r="N8525" i="9"/>
  <c r="H8525" i="9"/>
  <c r="N8524" i="9"/>
  <c r="H8524" i="9"/>
  <c r="N8523" i="9"/>
  <c r="H8523" i="9"/>
  <c r="N8522" i="9"/>
  <c r="H8522" i="9"/>
  <c r="N8521" i="9"/>
  <c r="H8521" i="9"/>
  <c r="N8520" i="9"/>
  <c r="H8520" i="9"/>
  <c r="N8519" i="9"/>
  <c r="H8519" i="9"/>
  <c r="N8518" i="9"/>
  <c r="H8518" i="9"/>
  <c r="N8517" i="9"/>
  <c r="H8517" i="9"/>
  <c r="N8516" i="9"/>
  <c r="H8516" i="9"/>
  <c r="N8515" i="9"/>
  <c r="H8515" i="9"/>
  <c r="N8514" i="9"/>
  <c r="H8514" i="9"/>
  <c r="N8513" i="9"/>
  <c r="H8513" i="9"/>
  <c r="N8512" i="9"/>
  <c r="H8512" i="9"/>
  <c r="N8511" i="9"/>
  <c r="H8511" i="9"/>
  <c r="N8510" i="9"/>
  <c r="H8510" i="9"/>
  <c r="N8509" i="9"/>
  <c r="H8509" i="9"/>
  <c r="N8508" i="9"/>
  <c r="H8508" i="9"/>
  <c r="N8507" i="9"/>
  <c r="H8507" i="9"/>
  <c r="N8506" i="9"/>
  <c r="H8506" i="9"/>
  <c r="N8505" i="9"/>
  <c r="H8505" i="9"/>
  <c r="N8504" i="9"/>
  <c r="H8504" i="9"/>
  <c r="N8503" i="9"/>
  <c r="H8503" i="9"/>
  <c r="N8502" i="9"/>
  <c r="H8502" i="9"/>
  <c r="N8501" i="9"/>
  <c r="H8501" i="9"/>
  <c r="N8500" i="9"/>
  <c r="H8500" i="9"/>
  <c r="N8499" i="9"/>
  <c r="H8499" i="9"/>
  <c r="N8498" i="9"/>
  <c r="H8498" i="9"/>
  <c r="N8497" i="9"/>
  <c r="H8497" i="9"/>
  <c r="N8496" i="9"/>
  <c r="H8496" i="9"/>
  <c r="N8495" i="9"/>
  <c r="H8495" i="9"/>
  <c r="N8494" i="9"/>
  <c r="H8494" i="9"/>
  <c r="N8493" i="9"/>
  <c r="H8493" i="9"/>
  <c r="N8492" i="9"/>
  <c r="H8492" i="9"/>
  <c r="N8491" i="9"/>
  <c r="H8491" i="9"/>
  <c r="N8490" i="9"/>
  <c r="H8490" i="9"/>
  <c r="N8489" i="9"/>
  <c r="H8489" i="9"/>
  <c r="N8488" i="9"/>
  <c r="H8488" i="9"/>
  <c r="N8487" i="9"/>
  <c r="H8487" i="9"/>
  <c r="N8486" i="9"/>
  <c r="H8486" i="9"/>
  <c r="N8485" i="9"/>
  <c r="H8485" i="9"/>
  <c r="N8484" i="9"/>
  <c r="H8484" i="9"/>
  <c r="N8483" i="9"/>
  <c r="H8483" i="9"/>
  <c r="N8482" i="9"/>
  <c r="H8482" i="9"/>
  <c r="N8481" i="9"/>
  <c r="H8481" i="9"/>
  <c r="N8480" i="9"/>
  <c r="H8480" i="9"/>
  <c r="N8479" i="9"/>
  <c r="H8479" i="9"/>
  <c r="N8478" i="9"/>
  <c r="H8478" i="9"/>
  <c r="N8477" i="9"/>
  <c r="H8477" i="9"/>
  <c r="N8476" i="9"/>
  <c r="H8476" i="9"/>
  <c r="N8475" i="9"/>
  <c r="H8475" i="9"/>
  <c r="N8474" i="9"/>
  <c r="H8474" i="9"/>
  <c r="N8473" i="9"/>
  <c r="H8473" i="9"/>
  <c r="N8472" i="9"/>
  <c r="H8472" i="9"/>
  <c r="N8471" i="9"/>
  <c r="H8471" i="9"/>
  <c r="N8470" i="9"/>
  <c r="H8470" i="9"/>
  <c r="N8469" i="9"/>
  <c r="H8469" i="9"/>
  <c r="N8468" i="9"/>
  <c r="H8468" i="9"/>
  <c r="N8467" i="9"/>
  <c r="H8467" i="9"/>
  <c r="N8466" i="9"/>
  <c r="H8466" i="9"/>
  <c r="N8465" i="9"/>
  <c r="H8465" i="9"/>
  <c r="N8464" i="9"/>
  <c r="H8464" i="9"/>
  <c r="N8463" i="9"/>
  <c r="H8463" i="9"/>
  <c r="N8462" i="9"/>
  <c r="H8462" i="9"/>
  <c r="N8461" i="9"/>
  <c r="H8461" i="9"/>
  <c r="N8460" i="9"/>
  <c r="H8460" i="9"/>
  <c r="N8459" i="9"/>
  <c r="H8459" i="9"/>
  <c r="N8458" i="9"/>
  <c r="H8458" i="9"/>
  <c r="N8457" i="9"/>
  <c r="H8457" i="9"/>
  <c r="N8456" i="9"/>
  <c r="H8456" i="9"/>
  <c r="N8455" i="9"/>
  <c r="H8455" i="9"/>
  <c r="N8454" i="9"/>
  <c r="H8454" i="9"/>
  <c r="N8453" i="9"/>
  <c r="H8453" i="9"/>
  <c r="N8452" i="9"/>
  <c r="H8452" i="9"/>
  <c r="N8451" i="9"/>
  <c r="H8451" i="9"/>
  <c r="N8450" i="9"/>
  <c r="H8450" i="9"/>
  <c r="N8449" i="9"/>
  <c r="H8449" i="9"/>
  <c r="N8448" i="9"/>
  <c r="H8448" i="9"/>
  <c r="N8447" i="9"/>
  <c r="H8447" i="9"/>
  <c r="N8446" i="9"/>
  <c r="H8446" i="9"/>
  <c r="N8445" i="9"/>
  <c r="H8445" i="9"/>
  <c r="N8444" i="9"/>
  <c r="H8444" i="9"/>
  <c r="N8443" i="9"/>
  <c r="H8443" i="9"/>
  <c r="N8442" i="9"/>
  <c r="H8442" i="9"/>
  <c r="N8441" i="9"/>
  <c r="H8441" i="9"/>
  <c r="N8440" i="9"/>
  <c r="H8440" i="9"/>
  <c r="N8439" i="9"/>
  <c r="H8439" i="9"/>
  <c r="N8438" i="9"/>
  <c r="H8438" i="9"/>
  <c r="N8437" i="9"/>
  <c r="H8437" i="9"/>
  <c r="N8436" i="9"/>
  <c r="H8436" i="9"/>
  <c r="N8435" i="9"/>
  <c r="H8435" i="9"/>
  <c r="N8434" i="9"/>
  <c r="H8434" i="9"/>
  <c r="N8433" i="9"/>
  <c r="H8433" i="9"/>
  <c r="N8432" i="9"/>
  <c r="H8432" i="9"/>
  <c r="N8431" i="9"/>
  <c r="H8431" i="9"/>
  <c r="N8430" i="9"/>
  <c r="H8430" i="9"/>
  <c r="N8429" i="9"/>
  <c r="H8429" i="9"/>
  <c r="N8428" i="9"/>
  <c r="H8428" i="9"/>
  <c r="N8427" i="9"/>
  <c r="H8427" i="9"/>
  <c r="N8426" i="9"/>
  <c r="H8426" i="9"/>
  <c r="N8425" i="9"/>
  <c r="H8425" i="9"/>
  <c r="N8424" i="9"/>
  <c r="H8424" i="9"/>
  <c r="N8423" i="9"/>
  <c r="H8423" i="9"/>
  <c r="N8422" i="9"/>
  <c r="H8422" i="9"/>
  <c r="N8421" i="9"/>
  <c r="H8421" i="9"/>
  <c r="N8420" i="9"/>
  <c r="H8420" i="9"/>
  <c r="N8419" i="9"/>
  <c r="H8419" i="9"/>
  <c r="N8418" i="9"/>
  <c r="H8418" i="9"/>
  <c r="N8417" i="9"/>
  <c r="H8417" i="9"/>
  <c r="N8416" i="9"/>
  <c r="H8416" i="9"/>
  <c r="N8415" i="9"/>
  <c r="H8415" i="9"/>
  <c r="N8414" i="9"/>
  <c r="H8414" i="9"/>
  <c r="N8413" i="9"/>
  <c r="H8413" i="9"/>
  <c r="N8412" i="9"/>
  <c r="H8412" i="9"/>
  <c r="N8411" i="9"/>
  <c r="H8411" i="9"/>
  <c r="N8410" i="9"/>
  <c r="H8410" i="9"/>
  <c r="N8409" i="9"/>
  <c r="H8409" i="9"/>
  <c r="N8408" i="9"/>
  <c r="H8408" i="9"/>
  <c r="N8407" i="9"/>
  <c r="H8407" i="9"/>
  <c r="N8406" i="9"/>
  <c r="H8406" i="9"/>
  <c r="N8405" i="9"/>
  <c r="H8405" i="9"/>
  <c r="N8404" i="9"/>
  <c r="H8404" i="9"/>
  <c r="N8403" i="9"/>
  <c r="H8403" i="9"/>
  <c r="N8402" i="9"/>
  <c r="H8402" i="9"/>
  <c r="N8401" i="9"/>
  <c r="H8401" i="9"/>
  <c r="N8400" i="9"/>
  <c r="H8400" i="9"/>
  <c r="N8399" i="9"/>
  <c r="H8399" i="9"/>
  <c r="N8398" i="9"/>
  <c r="H8398" i="9"/>
  <c r="N8397" i="9"/>
  <c r="H8397" i="9"/>
  <c r="N8396" i="9"/>
  <c r="H8396" i="9"/>
  <c r="N8395" i="9"/>
  <c r="H8395" i="9"/>
  <c r="N8394" i="9"/>
  <c r="H8394" i="9"/>
  <c r="N8393" i="9"/>
  <c r="H8393" i="9"/>
  <c r="N8392" i="9"/>
  <c r="H8392" i="9"/>
  <c r="N8391" i="9"/>
  <c r="H8391" i="9"/>
  <c r="N8390" i="9"/>
  <c r="H8390" i="9"/>
  <c r="N8389" i="9"/>
  <c r="H8389" i="9"/>
  <c r="N8388" i="9"/>
  <c r="H8388" i="9"/>
  <c r="N8387" i="9"/>
  <c r="H8387" i="9"/>
  <c r="N8386" i="9"/>
  <c r="H8386" i="9"/>
  <c r="N8385" i="9"/>
  <c r="H8385" i="9"/>
  <c r="N8384" i="9"/>
  <c r="H8384" i="9"/>
  <c r="N8383" i="9"/>
  <c r="H8383" i="9"/>
  <c r="N8382" i="9"/>
  <c r="H8382" i="9"/>
  <c r="N8381" i="9"/>
  <c r="H8381" i="9"/>
  <c r="N8380" i="9"/>
  <c r="H8380" i="9"/>
  <c r="N8379" i="9"/>
  <c r="H8379" i="9"/>
  <c r="N8378" i="9"/>
  <c r="H8378" i="9"/>
  <c r="N8377" i="9"/>
  <c r="H8377" i="9"/>
  <c r="N8376" i="9"/>
  <c r="H8376" i="9"/>
  <c r="N8375" i="9"/>
  <c r="H8375" i="9"/>
  <c r="N8374" i="9"/>
  <c r="H8374" i="9"/>
  <c r="N8373" i="9"/>
  <c r="H8373" i="9"/>
  <c r="N8372" i="9"/>
  <c r="H8372" i="9"/>
  <c r="N8371" i="9"/>
  <c r="H8371" i="9"/>
  <c r="N8370" i="9"/>
  <c r="H8370" i="9"/>
  <c r="N8369" i="9"/>
  <c r="H8369" i="9"/>
  <c r="N8368" i="9"/>
  <c r="H8368" i="9"/>
  <c r="N8367" i="9"/>
  <c r="H8367" i="9"/>
  <c r="N8366" i="9"/>
  <c r="H8366" i="9"/>
  <c r="N8365" i="9"/>
  <c r="H8365" i="9"/>
  <c r="N8364" i="9"/>
  <c r="H8364" i="9"/>
  <c r="N8363" i="9"/>
  <c r="H8363" i="9"/>
  <c r="N8362" i="9"/>
  <c r="H8362" i="9"/>
  <c r="N8361" i="9"/>
  <c r="H8361" i="9"/>
  <c r="N8360" i="9"/>
  <c r="H8360" i="9"/>
  <c r="N8359" i="9"/>
  <c r="H8359" i="9"/>
  <c r="N8358" i="9"/>
  <c r="H8358" i="9"/>
  <c r="N8357" i="9"/>
  <c r="H8357" i="9"/>
  <c r="N8356" i="9"/>
  <c r="H8356" i="9"/>
  <c r="N8355" i="9"/>
  <c r="H8355" i="9"/>
  <c r="N8354" i="9"/>
  <c r="H8354" i="9"/>
  <c r="N8353" i="9"/>
  <c r="H8353" i="9"/>
  <c r="N8352" i="9"/>
  <c r="H8352" i="9"/>
  <c r="N8351" i="9"/>
  <c r="H8351" i="9"/>
  <c r="N8350" i="9"/>
  <c r="H8350" i="9"/>
  <c r="N8349" i="9"/>
  <c r="H8349" i="9"/>
  <c r="N8348" i="9"/>
  <c r="H8348" i="9"/>
  <c r="N8347" i="9"/>
  <c r="H8347" i="9"/>
  <c r="N8346" i="9"/>
  <c r="H8346" i="9"/>
  <c r="N8345" i="9"/>
  <c r="H8345" i="9"/>
  <c r="N8344" i="9"/>
  <c r="H8344" i="9"/>
  <c r="N8343" i="9"/>
  <c r="H8343" i="9"/>
  <c r="N8342" i="9"/>
  <c r="H8342" i="9"/>
  <c r="N8341" i="9"/>
  <c r="H8341" i="9"/>
  <c r="N8340" i="9"/>
  <c r="H8340" i="9"/>
  <c r="N8339" i="9"/>
  <c r="H8339" i="9"/>
  <c r="N8338" i="9"/>
  <c r="H8338" i="9"/>
  <c r="N8337" i="9"/>
  <c r="H8337" i="9"/>
  <c r="N8336" i="9"/>
  <c r="H8336" i="9"/>
  <c r="N8335" i="9"/>
  <c r="H8335" i="9"/>
  <c r="N8334" i="9"/>
  <c r="H8334" i="9"/>
  <c r="N8333" i="9"/>
  <c r="H8333" i="9"/>
  <c r="N8332" i="9"/>
  <c r="H8332" i="9"/>
  <c r="N8331" i="9"/>
  <c r="H8331" i="9"/>
  <c r="N8330" i="9"/>
  <c r="H8330" i="9"/>
  <c r="N8329" i="9"/>
  <c r="H8329" i="9"/>
  <c r="N8328" i="9"/>
  <c r="H8328" i="9"/>
  <c r="N8327" i="9"/>
  <c r="H8327" i="9"/>
  <c r="N8326" i="9"/>
  <c r="H8326" i="9"/>
  <c r="N8325" i="9"/>
  <c r="H8325" i="9"/>
  <c r="N8324" i="9"/>
  <c r="H8324" i="9"/>
  <c r="N8323" i="9"/>
  <c r="H8323" i="9"/>
  <c r="N8322" i="9"/>
  <c r="H8322" i="9"/>
  <c r="N8321" i="9"/>
  <c r="H8321" i="9"/>
  <c r="N8320" i="9"/>
  <c r="H8320" i="9"/>
  <c r="N8319" i="9"/>
  <c r="H8319" i="9"/>
  <c r="N8318" i="9"/>
  <c r="H8318" i="9"/>
  <c r="N8317" i="9"/>
  <c r="H8317" i="9"/>
  <c r="N8316" i="9"/>
  <c r="H8316" i="9"/>
  <c r="N8315" i="9"/>
  <c r="H8315" i="9"/>
  <c r="N8314" i="9"/>
  <c r="H8314" i="9"/>
  <c r="N8313" i="9"/>
  <c r="H8313" i="9"/>
  <c r="N8312" i="9"/>
  <c r="H8312" i="9"/>
  <c r="N8311" i="9"/>
  <c r="H8311" i="9"/>
  <c r="N8310" i="9"/>
  <c r="H8310" i="9"/>
  <c r="N8309" i="9"/>
  <c r="H8309" i="9"/>
  <c r="N8308" i="9"/>
  <c r="H8308" i="9"/>
  <c r="N8307" i="9"/>
  <c r="H8307" i="9"/>
  <c r="N8306" i="9"/>
  <c r="H8306" i="9"/>
  <c r="N8305" i="9"/>
  <c r="H8305" i="9"/>
  <c r="N8304" i="9"/>
  <c r="H8304" i="9"/>
  <c r="N8303" i="9"/>
  <c r="H8303" i="9"/>
  <c r="N8302" i="9"/>
  <c r="H8302" i="9"/>
  <c r="N8301" i="9"/>
  <c r="H8301" i="9"/>
  <c r="N8300" i="9"/>
  <c r="H8300" i="9"/>
  <c r="N8299" i="9"/>
  <c r="H8299" i="9"/>
  <c r="N8298" i="9"/>
  <c r="H8298" i="9"/>
  <c r="N8297" i="9"/>
  <c r="H8297" i="9"/>
  <c r="N8296" i="9"/>
  <c r="H8296" i="9"/>
  <c r="N8295" i="9"/>
  <c r="H8295" i="9"/>
  <c r="N8294" i="9"/>
  <c r="H8294" i="9"/>
  <c r="N8293" i="9"/>
  <c r="H8293" i="9"/>
  <c r="N8292" i="9"/>
  <c r="H8292" i="9"/>
  <c r="N8291" i="9"/>
  <c r="H8291" i="9"/>
  <c r="N8290" i="9"/>
  <c r="H8290" i="9"/>
  <c r="N8289" i="9"/>
  <c r="H8289" i="9"/>
  <c r="N8288" i="9"/>
  <c r="H8288" i="9"/>
  <c r="N8287" i="9"/>
  <c r="H8287" i="9"/>
  <c r="N8286" i="9"/>
  <c r="H8286" i="9"/>
  <c r="N8285" i="9"/>
  <c r="H8285" i="9"/>
  <c r="N8284" i="9"/>
  <c r="H8284" i="9"/>
  <c r="N8283" i="9"/>
  <c r="H8283" i="9"/>
  <c r="N8282" i="9"/>
  <c r="H8282" i="9"/>
  <c r="N8281" i="9"/>
  <c r="H8281" i="9"/>
  <c r="N8280" i="9"/>
  <c r="H8280" i="9"/>
  <c r="N8279" i="9"/>
  <c r="H8279" i="9"/>
  <c r="N8278" i="9"/>
  <c r="H8278" i="9"/>
  <c r="N8277" i="9"/>
  <c r="H8277" i="9"/>
  <c r="N8276" i="9"/>
  <c r="H8276" i="9"/>
  <c r="N8275" i="9"/>
  <c r="H8275" i="9"/>
  <c r="N8274" i="9"/>
  <c r="H8274" i="9"/>
  <c r="N8273" i="9"/>
  <c r="H8273" i="9"/>
  <c r="N8272" i="9"/>
  <c r="H8272" i="9"/>
  <c r="N8271" i="9"/>
  <c r="H8271" i="9"/>
  <c r="N8270" i="9"/>
  <c r="H8270" i="9"/>
  <c r="N8269" i="9"/>
  <c r="H8269" i="9"/>
  <c r="N8268" i="9"/>
  <c r="H8268" i="9"/>
  <c r="N8267" i="9"/>
  <c r="H8267" i="9"/>
  <c r="N8266" i="9"/>
  <c r="H8266" i="9"/>
  <c r="N8265" i="9"/>
  <c r="H8265" i="9"/>
  <c r="N8264" i="9"/>
  <c r="H8264" i="9"/>
  <c r="N8263" i="9"/>
  <c r="H8263" i="9"/>
  <c r="N8262" i="9"/>
  <c r="H8262" i="9"/>
  <c r="N8261" i="9"/>
  <c r="H8261" i="9"/>
  <c r="N8260" i="9"/>
  <c r="H8260" i="9"/>
  <c r="N8259" i="9"/>
  <c r="H8259" i="9"/>
  <c r="N8258" i="9"/>
  <c r="H8258" i="9"/>
  <c r="N8257" i="9"/>
  <c r="H8257" i="9"/>
  <c r="N8256" i="9"/>
  <c r="H8256" i="9"/>
  <c r="N8255" i="9"/>
  <c r="H8255" i="9"/>
  <c r="N8254" i="9"/>
  <c r="H8254" i="9"/>
  <c r="N8253" i="9"/>
  <c r="H8253" i="9"/>
  <c r="N8252" i="9"/>
  <c r="H8252" i="9"/>
  <c r="N8251" i="9"/>
  <c r="H8251" i="9"/>
  <c r="N8250" i="9"/>
  <c r="H8250" i="9"/>
  <c r="N8249" i="9"/>
  <c r="H8249" i="9"/>
  <c r="N8248" i="9"/>
  <c r="H8248" i="9"/>
  <c r="N8247" i="9"/>
  <c r="H8247" i="9"/>
  <c r="N8246" i="9"/>
  <c r="H8246" i="9"/>
  <c r="N8245" i="9"/>
  <c r="H8245" i="9"/>
  <c r="N8244" i="9"/>
  <c r="H8244" i="9"/>
  <c r="N8243" i="9"/>
  <c r="H8243" i="9"/>
  <c r="N8242" i="9"/>
  <c r="H8242" i="9"/>
  <c r="N8241" i="9"/>
  <c r="H8241" i="9"/>
  <c r="N8240" i="9"/>
  <c r="H8240" i="9"/>
  <c r="N8239" i="9"/>
  <c r="H8239" i="9"/>
  <c r="N8238" i="9"/>
  <c r="H8238" i="9"/>
  <c r="N8237" i="9"/>
  <c r="H8237" i="9"/>
  <c r="N8236" i="9"/>
  <c r="H8236" i="9"/>
  <c r="N8235" i="9"/>
  <c r="H8235" i="9"/>
  <c r="N8234" i="9"/>
  <c r="H8234" i="9"/>
  <c r="N8233" i="9"/>
  <c r="H8233" i="9"/>
  <c r="N8232" i="9"/>
  <c r="H8232" i="9"/>
  <c r="N8231" i="9"/>
  <c r="H8231" i="9"/>
  <c r="N8230" i="9"/>
  <c r="H8230" i="9"/>
  <c r="N8229" i="9"/>
  <c r="H8229" i="9"/>
  <c r="N8228" i="9"/>
  <c r="H8228" i="9"/>
  <c r="N8227" i="9"/>
  <c r="H8227" i="9"/>
  <c r="N8226" i="9"/>
  <c r="H8226" i="9"/>
  <c r="N8225" i="9"/>
  <c r="H8225" i="9"/>
  <c r="N8224" i="9"/>
  <c r="H8224" i="9"/>
  <c r="N8223" i="9"/>
  <c r="H8223" i="9"/>
  <c r="N8222" i="9"/>
  <c r="H8222" i="9"/>
  <c r="N8221" i="9"/>
  <c r="H8221" i="9"/>
  <c r="N8220" i="9"/>
  <c r="H8220" i="9"/>
  <c r="N8219" i="9"/>
  <c r="H8219" i="9"/>
  <c r="N8218" i="9"/>
  <c r="H8218" i="9"/>
  <c r="N8217" i="9"/>
  <c r="H8217" i="9"/>
  <c r="N8216" i="9"/>
  <c r="H8216" i="9"/>
  <c r="N8215" i="9"/>
  <c r="H8215" i="9"/>
  <c r="N8214" i="9"/>
  <c r="H8214" i="9"/>
  <c r="N8213" i="9"/>
  <c r="H8213" i="9"/>
  <c r="N8212" i="9"/>
  <c r="H8212" i="9"/>
  <c r="N8211" i="9"/>
  <c r="H8211" i="9"/>
  <c r="N8210" i="9"/>
  <c r="H8210" i="9"/>
  <c r="N8209" i="9"/>
  <c r="H8209" i="9"/>
  <c r="N8208" i="9"/>
  <c r="H8208" i="9"/>
  <c r="N8207" i="9"/>
  <c r="H8207" i="9"/>
  <c r="N8206" i="9"/>
  <c r="H8206" i="9"/>
  <c r="N8205" i="9"/>
  <c r="H8205" i="9"/>
  <c r="N8204" i="9"/>
  <c r="H8204" i="9"/>
  <c r="N8203" i="9"/>
  <c r="H8203" i="9"/>
  <c r="N8202" i="9"/>
  <c r="H8202" i="9"/>
  <c r="N8201" i="9"/>
  <c r="H8201" i="9"/>
  <c r="N8200" i="9"/>
  <c r="H8200" i="9"/>
  <c r="N8199" i="9"/>
  <c r="H8199" i="9"/>
  <c r="N8198" i="9"/>
  <c r="H8198" i="9"/>
  <c r="N8197" i="9"/>
  <c r="H8197" i="9"/>
  <c r="N8196" i="9"/>
  <c r="H8196" i="9"/>
  <c r="N8195" i="9"/>
  <c r="H8195" i="9"/>
  <c r="N8194" i="9"/>
  <c r="H8194" i="9"/>
  <c r="N8193" i="9"/>
  <c r="H8193" i="9"/>
  <c r="N8192" i="9"/>
  <c r="H8192" i="9"/>
  <c r="N8191" i="9"/>
  <c r="H8191" i="9"/>
  <c r="N8190" i="9"/>
  <c r="H8190" i="9"/>
  <c r="N8189" i="9"/>
  <c r="H8189" i="9"/>
  <c r="N8188" i="9"/>
  <c r="H8188" i="9"/>
  <c r="N8187" i="9"/>
  <c r="H8187" i="9"/>
  <c r="N8186" i="9"/>
  <c r="H8186" i="9"/>
  <c r="N8185" i="9"/>
  <c r="H8185" i="9"/>
  <c r="N8184" i="9"/>
  <c r="H8184" i="9"/>
  <c r="N8183" i="9"/>
  <c r="H8183" i="9"/>
  <c r="N8182" i="9"/>
  <c r="H8182" i="9"/>
  <c r="N8181" i="9"/>
  <c r="H8181" i="9"/>
  <c r="N8180" i="9"/>
  <c r="H8180" i="9"/>
  <c r="N8179" i="9"/>
  <c r="H8179" i="9"/>
  <c r="N8178" i="9"/>
  <c r="H8178" i="9"/>
  <c r="N8177" i="9"/>
  <c r="H8177" i="9"/>
  <c r="N8176" i="9"/>
  <c r="H8176" i="9"/>
  <c r="N8175" i="9"/>
  <c r="H8175" i="9"/>
  <c r="N8174" i="9"/>
  <c r="H8174" i="9"/>
  <c r="N8173" i="9"/>
  <c r="H8173" i="9"/>
  <c r="N8172" i="9"/>
  <c r="H8172" i="9"/>
  <c r="N8171" i="9"/>
  <c r="H8171" i="9"/>
  <c r="N8170" i="9"/>
  <c r="H8170" i="9"/>
  <c r="N8169" i="9"/>
  <c r="H8169" i="9"/>
  <c r="N8168" i="9"/>
  <c r="H8168" i="9"/>
  <c r="N8167" i="9"/>
  <c r="H8167" i="9"/>
  <c r="N8166" i="9"/>
  <c r="H8166" i="9"/>
  <c r="N8165" i="9"/>
  <c r="H8165" i="9"/>
  <c r="N8164" i="9"/>
  <c r="H8164" i="9"/>
  <c r="N8163" i="9"/>
  <c r="H8163" i="9"/>
  <c r="N8162" i="9"/>
  <c r="H8162" i="9"/>
  <c r="N8161" i="9"/>
  <c r="H8161" i="9"/>
  <c r="N8160" i="9"/>
  <c r="H8160" i="9"/>
  <c r="N8159" i="9"/>
  <c r="H8159" i="9"/>
  <c r="N8158" i="9"/>
  <c r="H8158" i="9"/>
  <c r="N8157" i="9"/>
  <c r="H8157" i="9"/>
  <c r="N8156" i="9"/>
  <c r="H8156" i="9"/>
  <c r="N8155" i="9"/>
  <c r="H8155" i="9"/>
  <c r="N8154" i="9"/>
  <c r="H8154" i="9"/>
  <c r="N8153" i="9"/>
  <c r="H8153" i="9"/>
  <c r="N8152" i="9"/>
  <c r="H8152" i="9"/>
  <c r="N8151" i="9"/>
  <c r="H8151" i="9"/>
  <c r="N8150" i="9"/>
  <c r="H8150" i="9"/>
  <c r="N8149" i="9"/>
  <c r="H8149" i="9"/>
  <c r="N8148" i="9"/>
  <c r="H8148" i="9"/>
  <c r="N8147" i="9"/>
  <c r="H8147" i="9"/>
  <c r="N8146" i="9"/>
  <c r="H8146" i="9"/>
  <c r="N8145" i="9"/>
  <c r="H8145" i="9"/>
  <c r="N8144" i="9"/>
  <c r="H8144" i="9"/>
  <c r="N8143" i="9"/>
  <c r="H8143" i="9"/>
  <c r="N8142" i="9"/>
  <c r="H8142" i="9"/>
  <c r="N8141" i="9"/>
  <c r="H8141" i="9"/>
  <c r="N8140" i="9"/>
  <c r="H8140" i="9"/>
  <c r="N8139" i="9"/>
  <c r="H8139" i="9"/>
  <c r="N8138" i="9"/>
  <c r="H8138" i="9"/>
  <c r="N8137" i="9"/>
  <c r="H8137" i="9"/>
  <c r="N8136" i="9"/>
  <c r="H8136" i="9"/>
  <c r="N8135" i="9"/>
  <c r="H8135" i="9"/>
  <c r="N8134" i="9"/>
  <c r="H8134" i="9"/>
  <c r="N8133" i="9"/>
  <c r="H8133" i="9"/>
  <c r="N8132" i="9"/>
  <c r="H8132" i="9"/>
  <c r="N8131" i="9"/>
  <c r="H8131" i="9"/>
  <c r="N8130" i="9"/>
  <c r="H8130" i="9"/>
  <c r="N8129" i="9"/>
  <c r="H8129" i="9"/>
  <c r="N8128" i="9"/>
  <c r="H8128" i="9"/>
  <c r="N8127" i="9"/>
  <c r="H8127" i="9"/>
  <c r="N8126" i="9"/>
  <c r="H8126" i="9"/>
  <c r="N8125" i="9"/>
  <c r="H8125" i="9"/>
  <c r="N8124" i="9"/>
  <c r="H8124" i="9"/>
  <c r="N8123" i="9"/>
  <c r="H8123" i="9"/>
  <c r="N8122" i="9"/>
  <c r="H8122" i="9"/>
  <c r="N8121" i="9"/>
  <c r="H8121" i="9"/>
  <c r="N8120" i="9"/>
  <c r="H8120" i="9"/>
  <c r="N8119" i="9"/>
  <c r="H8119" i="9"/>
  <c r="N8118" i="9"/>
  <c r="H8118" i="9"/>
  <c r="N8117" i="9"/>
  <c r="H8117" i="9"/>
  <c r="N8116" i="9"/>
  <c r="H8116" i="9"/>
  <c r="N8115" i="9"/>
  <c r="H8115" i="9"/>
  <c r="N8114" i="9"/>
  <c r="H8114" i="9"/>
  <c r="N8113" i="9"/>
  <c r="H8113" i="9"/>
  <c r="N8112" i="9"/>
  <c r="H8112" i="9"/>
  <c r="N8111" i="9"/>
  <c r="H8111" i="9"/>
  <c r="N8110" i="9"/>
  <c r="H8110" i="9"/>
  <c r="N8109" i="9"/>
  <c r="H8109" i="9"/>
  <c r="N8108" i="9"/>
  <c r="H8108" i="9"/>
  <c r="N8107" i="9"/>
  <c r="H8107" i="9"/>
  <c r="N8106" i="9"/>
  <c r="H8106" i="9"/>
  <c r="N8105" i="9"/>
  <c r="H8105" i="9"/>
  <c r="N8104" i="9"/>
  <c r="H8104" i="9"/>
  <c r="N8103" i="9"/>
  <c r="H8103" i="9"/>
  <c r="N8102" i="9"/>
  <c r="H8102" i="9"/>
  <c r="N8101" i="9"/>
  <c r="H8101" i="9"/>
  <c r="N8100" i="9"/>
  <c r="H8100" i="9"/>
  <c r="N8099" i="9"/>
  <c r="H8099" i="9"/>
  <c r="N8098" i="9"/>
  <c r="H8098" i="9"/>
  <c r="N8097" i="9"/>
  <c r="H8097" i="9"/>
  <c r="N8096" i="9"/>
  <c r="H8096" i="9"/>
  <c r="N8095" i="9"/>
  <c r="H8095" i="9"/>
  <c r="N8094" i="9"/>
  <c r="H8094" i="9"/>
  <c r="N8093" i="9"/>
  <c r="H8093" i="9"/>
  <c r="N8092" i="9"/>
  <c r="H8092" i="9"/>
  <c r="N8091" i="9"/>
  <c r="H8091" i="9"/>
  <c r="N8090" i="9"/>
  <c r="H8090" i="9"/>
  <c r="N8089" i="9"/>
  <c r="H8089" i="9"/>
  <c r="N8088" i="9"/>
  <c r="H8088" i="9"/>
  <c r="N8087" i="9"/>
  <c r="H8087" i="9"/>
  <c r="N8086" i="9"/>
  <c r="H8086" i="9"/>
  <c r="N8085" i="9"/>
  <c r="H8085" i="9"/>
  <c r="N8084" i="9"/>
  <c r="H8084" i="9"/>
  <c r="N8083" i="9"/>
  <c r="H8083" i="9"/>
  <c r="N8082" i="9"/>
  <c r="H8082" i="9"/>
  <c r="N8081" i="9"/>
  <c r="H8081" i="9"/>
  <c r="N8080" i="9"/>
  <c r="H8080" i="9"/>
  <c r="N8079" i="9"/>
  <c r="H8079" i="9"/>
  <c r="N8078" i="9"/>
  <c r="H8078" i="9"/>
  <c r="N8077" i="9"/>
  <c r="H8077" i="9"/>
  <c r="N8076" i="9"/>
  <c r="H8076" i="9"/>
  <c r="N8075" i="9"/>
  <c r="H8075" i="9"/>
  <c r="N8074" i="9"/>
  <c r="H8074" i="9"/>
  <c r="N8073" i="9"/>
  <c r="H8073" i="9"/>
  <c r="N8072" i="9"/>
  <c r="H8072" i="9"/>
  <c r="N8071" i="9"/>
  <c r="H8071" i="9"/>
  <c r="N8070" i="9"/>
  <c r="H8070" i="9"/>
  <c r="N8069" i="9"/>
  <c r="H8069" i="9"/>
  <c r="N8068" i="9"/>
  <c r="H8068" i="9"/>
  <c r="N8067" i="9"/>
  <c r="H8067" i="9"/>
  <c r="N8066" i="9"/>
  <c r="H8066" i="9"/>
  <c r="N8065" i="9"/>
  <c r="H8065" i="9"/>
  <c r="N8064" i="9"/>
  <c r="H8064" i="9"/>
  <c r="N8063" i="9"/>
  <c r="H8063" i="9"/>
  <c r="N8062" i="9"/>
  <c r="H8062" i="9"/>
  <c r="N8061" i="9"/>
  <c r="H8061" i="9"/>
  <c r="N8060" i="9"/>
  <c r="H8060" i="9"/>
  <c r="N8059" i="9"/>
  <c r="H8059" i="9"/>
  <c r="N8058" i="9"/>
  <c r="H8058" i="9"/>
  <c r="N8057" i="9"/>
  <c r="H8057" i="9"/>
  <c r="N8056" i="9"/>
  <c r="H8056" i="9"/>
  <c r="N8055" i="9"/>
  <c r="H8055" i="9"/>
  <c r="N8054" i="9"/>
  <c r="H8054" i="9"/>
  <c r="N8053" i="9"/>
  <c r="H8053" i="9"/>
  <c r="N8052" i="9"/>
  <c r="H8052" i="9"/>
  <c r="N8051" i="9"/>
  <c r="H8051" i="9"/>
  <c r="N8050" i="9"/>
  <c r="H8050" i="9"/>
  <c r="N8049" i="9"/>
  <c r="H8049" i="9"/>
  <c r="N8048" i="9"/>
  <c r="H8048" i="9"/>
  <c r="N8047" i="9"/>
  <c r="H8047" i="9"/>
  <c r="N8046" i="9"/>
  <c r="H8046" i="9"/>
  <c r="N8045" i="9"/>
  <c r="H8045" i="9"/>
  <c r="N8044" i="9"/>
  <c r="H8044" i="9"/>
  <c r="N8043" i="9"/>
  <c r="H8043" i="9"/>
  <c r="N8042" i="9"/>
  <c r="H8042" i="9"/>
  <c r="N8041" i="9"/>
  <c r="H8041" i="9"/>
  <c r="N8040" i="9"/>
  <c r="H8040" i="9"/>
  <c r="N8039" i="9"/>
  <c r="H8039" i="9"/>
  <c r="N8038" i="9"/>
  <c r="H8038" i="9"/>
  <c r="N8037" i="9"/>
  <c r="H8037" i="9"/>
  <c r="N8036" i="9"/>
  <c r="H8036" i="9"/>
  <c r="N8035" i="9"/>
  <c r="H8035" i="9"/>
  <c r="N8034" i="9"/>
  <c r="H8034" i="9"/>
  <c r="N8033" i="9"/>
  <c r="H8033" i="9"/>
  <c r="N8032" i="9"/>
  <c r="H8032" i="9"/>
  <c r="N8031" i="9"/>
  <c r="H8031" i="9"/>
  <c r="N8030" i="9"/>
  <c r="H8030" i="9"/>
  <c r="N8029" i="9"/>
  <c r="H8029" i="9"/>
  <c r="N8028" i="9"/>
  <c r="H8028" i="9"/>
  <c r="N8027" i="9"/>
  <c r="H8027" i="9"/>
  <c r="N8026" i="9"/>
  <c r="H8026" i="9"/>
  <c r="N8025" i="9"/>
  <c r="H8025" i="9"/>
  <c r="N8024" i="9"/>
  <c r="H8024" i="9"/>
  <c r="N8023" i="9"/>
  <c r="H8023" i="9"/>
  <c r="N8022" i="9"/>
  <c r="H8022" i="9"/>
  <c r="N8021" i="9"/>
  <c r="H8021" i="9"/>
  <c r="N8020" i="9"/>
  <c r="H8020" i="9"/>
  <c r="N8019" i="9"/>
  <c r="H8019" i="9"/>
  <c r="N8018" i="9"/>
  <c r="H8018" i="9"/>
  <c r="N8017" i="9"/>
  <c r="H8017" i="9"/>
  <c r="N8016" i="9"/>
  <c r="H8016" i="9"/>
  <c r="N8015" i="9"/>
  <c r="H8015" i="9"/>
  <c r="N8014" i="9"/>
  <c r="H8014" i="9"/>
  <c r="N8013" i="9"/>
  <c r="H8013" i="9"/>
  <c r="N8012" i="9"/>
  <c r="H8012" i="9"/>
  <c r="N8011" i="9"/>
  <c r="H8011" i="9"/>
  <c r="N8010" i="9"/>
  <c r="H8010" i="9"/>
  <c r="N8009" i="9"/>
  <c r="H8009" i="9"/>
  <c r="N8008" i="9"/>
  <c r="H8008" i="9"/>
  <c r="N8007" i="9"/>
  <c r="H8007" i="9"/>
  <c r="N8006" i="9"/>
  <c r="H8006" i="9"/>
  <c r="N8005" i="9"/>
  <c r="H8005" i="9"/>
  <c r="N8004" i="9"/>
  <c r="H8004" i="9"/>
  <c r="N8003" i="9"/>
  <c r="H8003" i="9"/>
  <c r="N8002" i="9"/>
  <c r="H8002" i="9"/>
  <c r="N8001" i="9"/>
  <c r="H8001" i="9"/>
  <c r="N8000" i="9"/>
  <c r="H8000" i="9"/>
  <c r="N7999" i="9"/>
  <c r="H7999" i="9"/>
  <c r="N7998" i="9"/>
  <c r="H7998" i="9"/>
  <c r="N7997" i="9"/>
  <c r="H7997" i="9"/>
  <c r="N7996" i="9"/>
  <c r="H7996" i="9"/>
  <c r="N7995" i="9"/>
  <c r="H7995" i="9"/>
  <c r="N7994" i="9"/>
  <c r="H7994" i="9"/>
  <c r="N7993" i="9"/>
  <c r="H7993" i="9"/>
  <c r="N7992" i="9"/>
  <c r="H7992" i="9"/>
  <c r="N7991" i="9"/>
  <c r="H7991" i="9"/>
  <c r="N7990" i="9"/>
  <c r="H7990" i="9"/>
  <c r="N7989" i="9"/>
  <c r="H7989" i="9"/>
  <c r="N7988" i="9"/>
  <c r="H7988" i="9"/>
  <c r="N7987" i="9"/>
  <c r="H7987" i="9"/>
  <c r="N7986" i="9"/>
  <c r="H7986" i="9"/>
  <c r="N7985" i="9"/>
  <c r="H7985" i="9"/>
  <c r="N7984" i="9"/>
  <c r="H7984" i="9"/>
  <c r="N7983" i="9"/>
  <c r="H7983" i="9"/>
  <c r="N7982" i="9"/>
  <c r="H7982" i="9"/>
  <c r="N7981" i="9"/>
  <c r="H7981" i="9"/>
  <c r="N7980" i="9"/>
  <c r="H7980" i="9"/>
  <c r="N7979" i="9"/>
  <c r="H7979" i="9"/>
  <c r="N7978" i="9"/>
  <c r="H7978" i="9"/>
  <c r="N7977" i="9"/>
  <c r="H7977" i="9"/>
  <c r="N7976" i="9"/>
  <c r="H7976" i="9"/>
  <c r="N7975" i="9"/>
  <c r="H7975" i="9"/>
  <c r="N7974" i="9"/>
  <c r="H7974" i="9"/>
  <c r="N7973" i="9"/>
  <c r="H7973" i="9"/>
  <c r="N7972" i="9"/>
  <c r="H7972" i="9"/>
  <c r="N7971" i="9"/>
  <c r="H7971" i="9"/>
  <c r="N7970" i="9"/>
  <c r="H7970" i="9"/>
  <c r="N7969" i="9"/>
  <c r="H7969" i="9"/>
  <c r="N7968" i="9"/>
  <c r="H7968" i="9"/>
  <c r="N7967" i="9"/>
  <c r="H7967" i="9"/>
  <c r="N7966" i="9"/>
  <c r="H7966" i="9"/>
  <c r="N7965" i="9"/>
  <c r="H7965" i="9"/>
  <c r="N7964" i="9"/>
  <c r="H7964" i="9"/>
  <c r="N7963" i="9"/>
  <c r="H7963" i="9"/>
  <c r="N7962" i="9"/>
  <c r="H7962" i="9"/>
  <c r="N7961" i="9"/>
  <c r="H7961" i="9"/>
  <c r="N7960" i="9"/>
  <c r="H7960" i="9"/>
  <c r="N7959" i="9"/>
  <c r="H7959" i="9"/>
  <c r="N7958" i="9"/>
  <c r="H7958" i="9"/>
  <c r="N7957" i="9"/>
  <c r="H7957" i="9"/>
  <c r="N7956" i="9"/>
  <c r="H7956" i="9"/>
  <c r="N7955" i="9"/>
  <c r="H7955" i="9"/>
  <c r="N7954" i="9"/>
  <c r="H7954" i="9"/>
  <c r="N7953" i="9"/>
  <c r="H7953" i="9"/>
  <c r="N7952" i="9"/>
  <c r="H7952" i="9"/>
  <c r="N7951" i="9"/>
  <c r="H7951" i="9"/>
  <c r="N7950" i="9"/>
  <c r="H7950" i="9"/>
  <c r="N7949" i="9"/>
  <c r="H7949" i="9"/>
  <c r="N7948" i="9"/>
  <c r="H7948" i="9"/>
  <c r="N7947" i="9"/>
  <c r="H7947" i="9"/>
  <c r="N7946" i="9"/>
  <c r="H7946" i="9"/>
  <c r="N7945" i="9"/>
  <c r="H7945" i="9"/>
  <c r="N7944" i="9"/>
  <c r="H7944" i="9"/>
  <c r="N7943" i="9"/>
  <c r="H7943" i="9"/>
  <c r="N7942" i="9"/>
  <c r="H7942" i="9"/>
  <c r="N7941" i="9"/>
  <c r="H7941" i="9"/>
  <c r="N7940" i="9"/>
  <c r="H7940" i="9"/>
  <c r="N7939" i="9"/>
  <c r="H7939" i="9"/>
  <c r="N7938" i="9"/>
  <c r="H7938" i="9"/>
  <c r="N7937" i="9"/>
  <c r="H7937" i="9"/>
  <c r="N7936" i="9"/>
  <c r="H7936" i="9"/>
  <c r="N7935" i="9"/>
  <c r="H7935" i="9"/>
  <c r="N7934" i="9"/>
  <c r="H7934" i="9"/>
  <c r="N7933" i="9"/>
  <c r="H7933" i="9"/>
  <c r="N7932" i="9"/>
  <c r="H7932" i="9"/>
  <c r="N7931" i="9"/>
  <c r="H7931" i="9"/>
  <c r="N7930" i="9"/>
  <c r="H7930" i="9"/>
  <c r="N7929" i="9"/>
  <c r="H7929" i="9"/>
  <c r="N7928" i="9"/>
  <c r="H7928" i="9"/>
  <c r="N7927" i="9"/>
  <c r="H7927" i="9"/>
  <c r="N7926" i="9"/>
  <c r="H7926" i="9"/>
  <c r="N7925" i="9"/>
  <c r="H7925" i="9"/>
  <c r="N7924" i="9"/>
  <c r="H7924" i="9"/>
  <c r="N7923" i="9"/>
  <c r="H7923" i="9"/>
  <c r="N7922" i="9"/>
  <c r="H7922" i="9"/>
  <c r="N7921" i="9"/>
  <c r="H7921" i="9"/>
  <c r="N7920" i="9"/>
  <c r="H7920" i="9"/>
  <c r="N7919" i="9"/>
  <c r="H7919" i="9"/>
  <c r="N7918" i="9"/>
  <c r="H7918" i="9"/>
  <c r="N7917" i="9"/>
  <c r="H7917" i="9"/>
  <c r="N7916" i="9"/>
  <c r="H7916" i="9"/>
  <c r="N7915" i="9"/>
  <c r="H7915" i="9"/>
  <c r="N7914" i="9"/>
  <c r="H7914" i="9"/>
  <c r="N7913" i="9"/>
  <c r="H7913" i="9"/>
  <c r="N7912" i="9"/>
  <c r="H7912" i="9"/>
  <c r="N7911" i="9"/>
  <c r="H7911" i="9"/>
  <c r="N7910" i="9"/>
  <c r="H7910" i="9"/>
  <c r="N7909" i="9"/>
  <c r="H7909" i="9"/>
  <c r="N7908" i="9"/>
  <c r="H7908" i="9"/>
  <c r="N7907" i="9"/>
  <c r="H7907" i="9"/>
  <c r="N7906" i="9"/>
  <c r="H7906" i="9"/>
  <c r="N7905" i="9"/>
  <c r="H7905" i="9"/>
  <c r="N7904" i="9"/>
  <c r="H7904" i="9"/>
  <c r="N7903" i="9"/>
  <c r="H7903" i="9"/>
  <c r="N7902" i="9"/>
  <c r="H7902" i="9"/>
  <c r="N7901" i="9"/>
  <c r="H7901" i="9"/>
  <c r="N7900" i="9"/>
  <c r="H7900" i="9"/>
  <c r="N7899" i="9"/>
  <c r="H7899" i="9"/>
  <c r="N7898" i="9"/>
  <c r="H7898" i="9"/>
  <c r="N7897" i="9"/>
  <c r="H7897" i="9"/>
  <c r="N7896" i="9"/>
  <c r="H7896" i="9"/>
  <c r="N7895" i="9"/>
  <c r="H7895" i="9"/>
  <c r="N7894" i="9"/>
  <c r="H7894" i="9"/>
  <c r="N7893" i="9"/>
  <c r="H7893" i="9"/>
  <c r="N7892" i="9"/>
  <c r="H7892" i="9"/>
  <c r="N7891" i="9"/>
  <c r="H7891" i="9"/>
  <c r="N7890" i="9"/>
  <c r="H7890" i="9"/>
  <c r="N7889" i="9"/>
  <c r="H7889" i="9"/>
  <c r="N7888" i="9"/>
  <c r="H7888" i="9"/>
  <c r="N7887" i="9"/>
  <c r="H7887" i="9"/>
  <c r="N7886" i="9"/>
  <c r="H7886" i="9"/>
  <c r="N7885" i="9"/>
  <c r="H7885" i="9"/>
  <c r="N7884" i="9"/>
  <c r="H7884" i="9"/>
  <c r="N7883" i="9"/>
  <c r="H7883" i="9"/>
  <c r="N7882" i="9"/>
  <c r="H7882" i="9"/>
  <c r="N7881" i="9"/>
  <c r="H7881" i="9"/>
  <c r="N7880" i="9"/>
  <c r="H7880" i="9"/>
  <c r="N7879" i="9"/>
  <c r="H7879" i="9"/>
  <c r="N7878" i="9"/>
  <c r="H7878" i="9"/>
  <c r="N7877" i="9"/>
  <c r="H7877" i="9"/>
  <c r="N7876" i="9"/>
  <c r="H7876" i="9"/>
  <c r="N7875" i="9"/>
  <c r="H7875" i="9"/>
  <c r="N7874" i="9"/>
  <c r="H7874" i="9"/>
  <c r="N7873" i="9"/>
  <c r="H7873" i="9"/>
  <c r="N7872" i="9"/>
  <c r="H7872" i="9"/>
  <c r="N7871" i="9"/>
  <c r="H7871" i="9"/>
  <c r="N7870" i="9"/>
  <c r="H7870" i="9"/>
  <c r="N7869" i="9"/>
  <c r="H7869" i="9"/>
  <c r="N7868" i="9"/>
  <c r="H7868" i="9"/>
  <c r="N7867" i="9"/>
  <c r="H7867" i="9"/>
  <c r="N7866" i="9"/>
  <c r="H7866" i="9"/>
  <c r="N7865" i="9"/>
  <c r="H7865" i="9"/>
  <c r="N7864" i="9"/>
  <c r="H7864" i="9"/>
  <c r="N7863" i="9"/>
  <c r="H7863" i="9"/>
  <c r="N7862" i="9"/>
  <c r="H7862" i="9"/>
  <c r="N7861" i="9"/>
  <c r="H7861" i="9"/>
  <c r="N7860" i="9"/>
  <c r="H7860" i="9"/>
  <c r="N7859" i="9"/>
  <c r="H7859" i="9"/>
  <c r="N7858" i="9"/>
  <c r="H7858" i="9"/>
  <c r="N7857" i="9"/>
  <c r="H7857" i="9"/>
  <c r="N7856" i="9"/>
  <c r="H7856" i="9"/>
  <c r="N7855" i="9"/>
  <c r="H7855" i="9"/>
  <c r="N7854" i="9"/>
  <c r="H7854" i="9"/>
  <c r="N7853" i="9"/>
  <c r="H7853" i="9"/>
  <c r="N7852" i="9"/>
  <c r="H7852" i="9"/>
  <c r="N7851" i="9"/>
  <c r="H7851" i="9"/>
  <c r="N7850" i="9"/>
  <c r="H7850" i="9"/>
  <c r="N7849" i="9"/>
  <c r="H7849" i="9"/>
  <c r="N7848" i="9"/>
  <c r="H7848" i="9"/>
  <c r="N7847" i="9"/>
  <c r="H7847" i="9"/>
  <c r="N7846" i="9"/>
  <c r="H7846" i="9"/>
  <c r="N7845" i="9"/>
  <c r="H7845" i="9"/>
  <c r="N7844" i="9"/>
  <c r="H7844" i="9"/>
  <c r="N7843" i="9"/>
  <c r="H7843" i="9"/>
  <c r="N7842" i="9"/>
  <c r="H7842" i="9"/>
  <c r="N7841" i="9"/>
  <c r="H7841" i="9"/>
  <c r="N7840" i="9"/>
  <c r="H7840" i="9"/>
  <c r="N7839" i="9"/>
  <c r="H7839" i="9"/>
  <c r="N7838" i="9"/>
  <c r="H7838" i="9"/>
  <c r="N7837" i="9"/>
  <c r="H7837" i="9"/>
  <c r="N7836" i="9"/>
  <c r="H7836" i="9"/>
  <c r="N7835" i="9"/>
  <c r="H7835" i="9"/>
  <c r="N7834" i="9"/>
  <c r="H7834" i="9"/>
  <c r="N7833" i="9"/>
  <c r="H7833" i="9"/>
  <c r="N7832" i="9"/>
  <c r="H7832" i="9"/>
  <c r="N7831" i="9"/>
  <c r="H7831" i="9"/>
  <c r="N7830" i="9"/>
  <c r="H7830" i="9"/>
  <c r="N7829" i="9"/>
  <c r="H7829" i="9"/>
  <c r="N7828" i="9"/>
  <c r="H7828" i="9"/>
  <c r="N7827" i="9"/>
  <c r="H7827" i="9"/>
  <c r="N7826" i="9"/>
  <c r="H7826" i="9"/>
  <c r="N7825" i="9"/>
  <c r="H7825" i="9"/>
  <c r="N7824" i="9"/>
  <c r="H7824" i="9"/>
  <c r="N7823" i="9"/>
  <c r="H7823" i="9"/>
  <c r="N7822" i="9"/>
  <c r="H7822" i="9"/>
  <c r="N7821" i="9"/>
  <c r="H7821" i="9"/>
  <c r="N7820" i="9"/>
  <c r="H7820" i="9"/>
  <c r="N7819" i="9"/>
  <c r="H7819" i="9"/>
  <c r="N7818" i="9"/>
  <c r="H7818" i="9"/>
  <c r="N7817" i="9"/>
  <c r="H7817" i="9"/>
  <c r="N7816" i="9"/>
  <c r="H7816" i="9"/>
  <c r="N7815" i="9"/>
  <c r="H7815" i="9"/>
  <c r="N7814" i="9"/>
  <c r="H7814" i="9"/>
  <c r="N7813" i="9"/>
  <c r="H7813" i="9"/>
  <c r="N7812" i="9"/>
  <c r="H7812" i="9"/>
  <c r="N7811" i="9"/>
  <c r="H7811" i="9"/>
  <c r="N7810" i="9"/>
  <c r="H7810" i="9"/>
  <c r="N7809" i="9"/>
  <c r="H7809" i="9"/>
  <c r="N7808" i="9"/>
  <c r="H7808" i="9"/>
  <c r="N7807" i="9"/>
  <c r="H7807" i="9"/>
  <c r="N7806" i="9"/>
  <c r="H7806" i="9"/>
  <c r="N7805" i="9"/>
  <c r="H7805" i="9"/>
  <c r="N7804" i="9"/>
  <c r="H7804" i="9"/>
  <c r="N7803" i="9"/>
  <c r="H7803" i="9"/>
  <c r="N7802" i="9"/>
  <c r="H7802" i="9"/>
  <c r="N7801" i="9"/>
  <c r="H7801" i="9"/>
  <c r="N7800" i="9"/>
  <c r="H7800" i="9"/>
  <c r="N7799" i="9"/>
  <c r="H7799" i="9"/>
  <c r="N7798" i="9"/>
  <c r="H7798" i="9"/>
  <c r="N7797" i="9"/>
  <c r="H7797" i="9"/>
  <c r="N7796" i="9"/>
  <c r="H7796" i="9"/>
  <c r="N7795" i="9"/>
  <c r="H7795" i="9"/>
  <c r="N7794" i="9"/>
  <c r="H7794" i="9"/>
  <c r="N7793" i="9"/>
  <c r="H7793" i="9"/>
  <c r="N7792" i="9"/>
  <c r="H7792" i="9"/>
  <c r="N7791" i="9"/>
  <c r="H7791" i="9"/>
  <c r="N7790" i="9"/>
  <c r="H7790" i="9"/>
  <c r="N7789" i="9"/>
  <c r="H7789" i="9"/>
  <c r="N7788" i="9"/>
  <c r="H7788" i="9"/>
  <c r="N7787" i="9"/>
  <c r="H7787" i="9"/>
  <c r="N7786" i="9"/>
  <c r="H7786" i="9"/>
  <c r="N7785" i="9"/>
  <c r="H7785" i="9"/>
  <c r="N7784" i="9"/>
  <c r="H7784" i="9"/>
  <c r="N7783" i="9"/>
  <c r="H7783" i="9"/>
  <c r="N7782" i="9"/>
  <c r="H7782" i="9"/>
  <c r="N7781" i="9"/>
  <c r="H7781" i="9"/>
  <c r="N7780" i="9"/>
  <c r="H7780" i="9"/>
  <c r="N7779" i="9"/>
  <c r="H7779" i="9"/>
  <c r="N7778" i="9"/>
  <c r="H7778" i="9"/>
  <c r="N7777" i="9"/>
  <c r="H7777" i="9"/>
  <c r="N7776" i="9"/>
  <c r="H7776" i="9"/>
  <c r="N7775" i="9"/>
  <c r="H7775" i="9"/>
  <c r="N7774" i="9"/>
  <c r="H7774" i="9"/>
  <c r="N7773" i="9"/>
  <c r="H7773" i="9"/>
  <c r="N7772" i="9"/>
  <c r="H7772" i="9"/>
  <c r="N7771" i="9"/>
  <c r="H7771" i="9"/>
  <c r="N7770" i="9"/>
  <c r="H7770" i="9"/>
  <c r="N7769" i="9"/>
  <c r="H7769" i="9"/>
  <c r="N7768" i="9"/>
  <c r="H7768" i="9"/>
  <c r="N7767" i="9"/>
  <c r="H7767" i="9"/>
  <c r="N7766" i="9"/>
  <c r="H7766" i="9"/>
  <c r="N7765" i="9"/>
  <c r="H7765" i="9"/>
  <c r="N7764" i="9"/>
  <c r="H7764" i="9"/>
  <c r="N7763" i="9"/>
  <c r="H7763" i="9"/>
  <c r="N7762" i="9"/>
  <c r="H7762" i="9"/>
  <c r="N7761" i="9"/>
  <c r="H7761" i="9"/>
  <c r="N7760" i="9"/>
  <c r="H7760" i="9"/>
  <c r="N7759" i="9"/>
  <c r="H7759" i="9"/>
  <c r="N7758" i="9"/>
  <c r="H7758" i="9"/>
  <c r="N7757" i="9"/>
  <c r="H7757" i="9"/>
  <c r="N7756" i="9"/>
  <c r="H7756" i="9"/>
  <c r="N7755" i="9"/>
  <c r="H7755" i="9"/>
  <c r="N7754" i="9"/>
  <c r="H7754" i="9"/>
  <c r="N7753" i="9"/>
  <c r="H7753" i="9"/>
  <c r="N7752" i="9"/>
  <c r="H7752" i="9"/>
  <c r="N7751" i="9"/>
  <c r="H7751" i="9"/>
  <c r="N7750" i="9"/>
  <c r="H7750" i="9"/>
  <c r="N7749" i="9"/>
  <c r="H7749" i="9"/>
  <c r="N7748" i="9"/>
  <c r="H7748" i="9"/>
  <c r="N7747" i="9"/>
  <c r="H7747" i="9"/>
  <c r="N7746" i="9"/>
  <c r="H7746" i="9"/>
  <c r="N7745" i="9"/>
  <c r="H7745" i="9"/>
  <c r="N7744" i="9"/>
  <c r="H7744" i="9"/>
  <c r="N7743" i="9"/>
  <c r="H7743" i="9"/>
  <c r="N7742" i="9"/>
  <c r="H7742" i="9"/>
  <c r="N7741" i="9"/>
  <c r="H7741" i="9"/>
  <c r="N7740" i="9"/>
  <c r="H7740" i="9"/>
  <c r="N7739" i="9"/>
  <c r="H7739" i="9"/>
  <c r="N7738" i="9"/>
  <c r="H7738" i="9"/>
  <c r="N7737" i="9"/>
  <c r="H7737" i="9"/>
  <c r="N7736" i="9"/>
  <c r="H7736" i="9"/>
  <c r="N7735" i="9"/>
  <c r="H7735" i="9"/>
  <c r="N7734" i="9"/>
  <c r="H7734" i="9"/>
  <c r="N7733" i="9"/>
  <c r="H7733" i="9"/>
  <c r="N7732" i="9"/>
  <c r="H7732" i="9"/>
  <c r="N7731" i="9"/>
  <c r="H7731" i="9"/>
  <c r="N7730" i="9"/>
  <c r="H7730" i="9"/>
  <c r="N7729" i="9"/>
  <c r="H7729" i="9"/>
  <c r="N7728" i="9"/>
  <c r="H7728" i="9"/>
  <c r="N7727" i="9"/>
  <c r="H7727" i="9"/>
  <c r="N7726" i="9"/>
  <c r="H7726" i="9"/>
  <c r="N7725" i="9"/>
  <c r="H7725" i="9"/>
  <c r="N7724" i="9"/>
  <c r="H7724" i="9"/>
  <c r="N7723" i="9"/>
  <c r="H7723" i="9"/>
  <c r="N7722" i="9"/>
  <c r="H7722" i="9"/>
  <c r="N7721" i="9"/>
  <c r="H7721" i="9"/>
  <c r="N7720" i="9"/>
  <c r="H7720" i="9"/>
  <c r="N7719" i="9"/>
  <c r="H7719" i="9"/>
  <c r="N7718" i="9"/>
  <c r="H7718" i="9"/>
  <c r="N7717" i="9"/>
  <c r="H7717" i="9"/>
  <c r="N7716" i="9"/>
  <c r="H7716" i="9"/>
  <c r="N7715" i="9"/>
  <c r="H7715" i="9"/>
  <c r="N7714" i="9"/>
  <c r="H7714" i="9"/>
  <c r="N7713" i="9"/>
  <c r="H7713" i="9"/>
  <c r="N7712" i="9"/>
  <c r="H7712" i="9"/>
  <c r="N7711" i="9"/>
  <c r="H7711" i="9"/>
  <c r="N7710" i="9"/>
  <c r="H7710" i="9"/>
  <c r="N7709" i="9"/>
  <c r="H7709" i="9"/>
  <c r="N7708" i="9"/>
  <c r="H7708" i="9"/>
  <c r="N7707" i="9"/>
  <c r="H7707" i="9"/>
  <c r="N7706" i="9"/>
  <c r="H7706" i="9"/>
  <c r="N7705" i="9"/>
  <c r="H7705" i="9"/>
  <c r="N7704" i="9"/>
  <c r="H7704" i="9"/>
  <c r="N7703" i="9"/>
  <c r="H7703" i="9"/>
  <c r="N7702" i="9"/>
  <c r="H7702" i="9"/>
  <c r="N7701" i="9"/>
  <c r="H7701" i="9"/>
  <c r="N7700" i="9"/>
  <c r="H7700" i="9"/>
  <c r="N7699" i="9"/>
  <c r="H7699" i="9"/>
  <c r="N7698" i="9"/>
  <c r="H7698" i="9"/>
  <c r="N7697" i="9"/>
  <c r="H7697" i="9"/>
  <c r="N7696" i="9"/>
  <c r="H7696" i="9"/>
  <c r="N7695" i="9"/>
  <c r="H7695" i="9"/>
  <c r="N7694" i="9"/>
  <c r="H7694" i="9"/>
  <c r="N7693" i="9"/>
  <c r="H7693" i="9"/>
  <c r="N7692" i="9"/>
  <c r="H7692" i="9"/>
  <c r="N7691" i="9"/>
  <c r="H7691" i="9"/>
  <c r="N7690" i="9"/>
  <c r="H7690" i="9"/>
  <c r="N7689" i="9"/>
  <c r="H7689" i="9"/>
  <c r="N7688" i="9"/>
  <c r="H7688" i="9"/>
  <c r="N7687" i="9"/>
  <c r="H7687" i="9"/>
  <c r="N7686" i="9"/>
  <c r="H7686" i="9"/>
  <c r="N7685" i="9"/>
  <c r="H7685" i="9"/>
  <c r="N7684" i="9"/>
  <c r="H7684" i="9"/>
  <c r="N7683" i="9"/>
  <c r="H7683" i="9"/>
  <c r="N7682" i="9"/>
  <c r="H7682" i="9"/>
  <c r="N7681" i="9"/>
  <c r="H7681" i="9"/>
  <c r="N7680" i="9"/>
  <c r="H7680" i="9"/>
  <c r="N7679" i="9"/>
  <c r="H7679" i="9"/>
  <c r="N7678" i="9"/>
  <c r="H7678" i="9"/>
  <c r="N7677" i="9"/>
  <c r="H7677" i="9"/>
  <c r="N7676" i="9"/>
  <c r="H7676" i="9"/>
  <c r="N7675" i="9"/>
  <c r="H7675" i="9"/>
  <c r="N7674" i="9"/>
  <c r="H7674" i="9"/>
  <c r="N7673" i="9"/>
  <c r="H7673" i="9"/>
  <c r="N7672" i="9"/>
  <c r="H7672" i="9"/>
  <c r="N7671" i="9"/>
  <c r="H7671" i="9"/>
  <c r="N7670" i="9"/>
  <c r="H7670" i="9"/>
  <c r="N7669" i="9"/>
  <c r="H7669" i="9"/>
  <c r="N7668" i="9"/>
  <c r="H7668" i="9"/>
  <c r="N7667" i="9"/>
  <c r="H7667" i="9"/>
  <c r="N7666" i="9"/>
  <c r="H7666" i="9"/>
  <c r="N7665" i="9"/>
  <c r="H7665" i="9"/>
  <c r="N7664" i="9"/>
  <c r="H7664" i="9"/>
  <c r="N7663" i="9"/>
  <c r="H7663" i="9"/>
  <c r="N7662" i="9"/>
  <c r="H7662" i="9"/>
  <c r="N7661" i="9"/>
  <c r="H7661" i="9"/>
  <c r="N7660" i="9"/>
  <c r="H7660" i="9"/>
  <c r="N7659" i="9"/>
  <c r="H7659" i="9"/>
  <c r="N7658" i="9"/>
  <c r="H7658" i="9"/>
  <c r="N7657" i="9"/>
  <c r="H7657" i="9"/>
  <c r="N7656" i="9"/>
  <c r="H7656" i="9"/>
  <c r="N7655" i="9"/>
  <c r="H7655" i="9"/>
  <c r="N7654" i="9"/>
  <c r="H7654" i="9"/>
  <c r="N7653" i="9"/>
  <c r="H7653" i="9"/>
  <c r="N7652" i="9"/>
  <c r="H7652" i="9"/>
  <c r="N7651" i="9"/>
  <c r="H7651" i="9"/>
  <c r="N7650" i="9"/>
  <c r="H7650" i="9"/>
  <c r="N7649" i="9"/>
  <c r="H7649" i="9"/>
  <c r="N7648" i="9"/>
  <c r="H7648" i="9"/>
  <c r="N7647" i="9"/>
  <c r="H7647" i="9"/>
  <c r="N7646" i="9"/>
  <c r="H7646" i="9"/>
  <c r="N7645" i="9"/>
  <c r="H7645" i="9"/>
  <c r="N7644" i="9"/>
  <c r="H7644" i="9"/>
  <c r="N7643" i="9"/>
  <c r="H7643" i="9"/>
  <c r="N7642" i="9"/>
  <c r="H7642" i="9"/>
  <c r="N7641" i="9"/>
  <c r="H7641" i="9"/>
  <c r="N7640" i="9"/>
  <c r="H7640" i="9"/>
  <c r="N7639" i="9"/>
  <c r="H7639" i="9"/>
  <c r="N7638" i="9"/>
  <c r="H7638" i="9"/>
  <c r="N7637" i="9"/>
  <c r="H7637" i="9"/>
  <c r="N7636" i="9"/>
  <c r="H7636" i="9"/>
  <c r="N7635" i="9"/>
  <c r="H7635" i="9"/>
  <c r="N7634" i="9"/>
  <c r="H7634" i="9"/>
  <c r="N7633" i="9"/>
  <c r="H7633" i="9"/>
  <c r="N7632" i="9"/>
  <c r="H7632" i="9"/>
  <c r="N7631" i="9"/>
  <c r="H7631" i="9"/>
  <c r="N7630" i="9"/>
  <c r="H7630" i="9"/>
  <c r="N7629" i="9"/>
  <c r="H7629" i="9"/>
  <c r="N7628" i="9"/>
  <c r="H7628" i="9"/>
  <c r="N7627" i="9"/>
  <c r="H7627" i="9"/>
  <c r="N7626" i="9"/>
  <c r="H7626" i="9"/>
  <c r="N7625" i="9"/>
  <c r="H7625" i="9"/>
  <c r="N7624" i="9"/>
  <c r="H7624" i="9"/>
  <c r="N7623" i="9"/>
  <c r="H7623" i="9"/>
  <c r="N7622" i="9"/>
  <c r="H7622" i="9"/>
  <c r="N7621" i="9"/>
  <c r="H7621" i="9"/>
  <c r="N7620" i="9"/>
  <c r="H7620" i="9"/>
  <c r="N7619" i="9"/>
  <c r="H7619" i="9"/>
  <c r="N7618" i="9"/>
  <c r="H7618" i="9"/>
  <c r="N7617" i="9"/>
  <c r="H7617" i="9"/>
  <c r="N7616" i="9"/>
  <c r="H7616" i="9"/>
  <c r="N7615" i="9"/>
  <c r="H7615" i="9"/>
  <c r="N7614" i="9"/>
  <c r="H7614" i="9"/>
  <c r="N7613" i="9"/>
  <c r="H7613" i="9"/>
  <c r="N7612" i="9"/>
  <c r="H7612" i="9"/>
  <c r="N7611" i="9"/>
  <c r="H7611" i="9"/>
  <c r="N7610" i="9"/>
  <c r="H7610" i="9"/>
  <c r="N7609" i="9"/>
  <c r="H7609" i="9"/>
  <c r="N7608" i="9"/>
  <c r="H7608" i="9"/>
  <c r="N7607" i="9"/>
  <c r="H7607" i="9"/>
  <c r="N7606" i="9"/>
  <c r="H7606" i="9"/>
  <c r="N7605" i="9"/>
  <c r="H7605" i="9"/>
  <c r="N7604" i="9"/>
  <c r="H7604" i="9"/>
  <c r="N7603" i="9"/>
  <c r="H7603" i="9"/>
  <c r="N7602" i="9"/>
  <c r="H7602" i="9"/>
  <c r="N7601" i="9"/>
  <c r="H7601" i="9"/>
  <c r="N7600" i="9"/>
  <c r="H7600" i="9"/>
  <c r="N7599" i="9"/>
  <c r="H7599" i="9"/>
  <c r="N7598" i="9"/>
  <c r="H7598" i="9"/>
  <c r="N7597" i="9"/>
  <c r="H7597" i="9"/>
  <c r="N7596" i="9"/>
  <c r="H7596" i="9"/>
  <c r="N7595" i="9"/>
  <c r="H7595" i="9"/>
  <c r="N7594" i="9"/>
  <c r="H7594" i="9"/>
  <c r="N7593" i="9"/>
  <c r="H7593" i="9"/>
  <c r="N7592" i="9"/>
  <c r="H7592" i="9"/>
  <c r="N7591" i="9"/>
  <c r="H7591" i="9"/>
  <c r="N7590" i="9"/>
  <c r="H7590" i="9"/>
  <c r="N7589" i="9"/>
  <c r="H7589" i="9"/>
  <c r="N7588" i="9"/>
  <c r="H7588" i="9"/>
  <c r="N7587" i="9"/>
  <c r="H7587" i="9"/>
  <c r="N7586" i="9"/>
  <c r="H7586" i="9"/>
  <c r="N7585" i="9"/>
  <c r="H7585" i="9"/>
  <c r="N7584" i="9"/>
  <c r="H7584" i="9"/>
  <c r="N7583" i="9"/>
  <c r="H7583" i="9"/>
  <c r="N7582" i="9"/>
  <c r="H7582" i="9"/>
  <c r="N7581" i="9"/>
  <c r="H7581" i="9"/>
  <c r="N7580" i="9"/>
  <c r="H7580" i="9"/>
  <c r="N7579" i="9"/>
  <c r="H7579" i="9"/>
  <c r="N7578" i="9"/>
  <c r="H7578" i="9"/>
  <c r="N7577" i="9"/>
  <c r="H7577" i="9"/>
  <c r="N7576" i="9"/>
  <c r="H7576" i="9"/>
  <c r="N7575" i="9"/>
  <c r="H7575" i="9"/>
  <c r="N7574" i="9"/>
  <c r="H7574" i="9"/>
  <c r="N7573" i="9"/>
  <c r="H7573" i="9"/>
  <c r="N7572" i="9"/>
  <c r="H7572" i="9"/>
  <c r="N7571" i="9"/>
  <c r="H7571" i="9"/>
  <c r="N7570" i="9"/>
  <c r="H7570" i="9"/>
  <c r="N7569" i="9"/>
  <c r="H7569" i="9"/>
  <c r="N7568" i="9"/>
  <c r="H7568" i="9"/>
  <c r="N7567" i="9"/>
  <c r="H7567" i="9"/>
  <c r="N7566" i="9"/>
  <c r="H7566" i="9"/>
  <c r="N7565" i="9"/>
  <c r="H7565" i="9"/>
  <c r="N7564" i="9"/>
  <c r="H7564" i="9"/>
  <c r="N7563" i="9"/>
  <c r="H7563" i="9"/>
  <c r="N7562" i="9"/>
  <c r="H7562" i="9"/>
  <c r="N7561" i="9"/>
  <c r="H7561" i="9"/>
  <c r="N7560" i="9"/>
  <c r="H7560" i="9"/>
  <c r="N7559" i="9"/>
  <c r="H7559" i="9"/>
  <c r="N7558" i="9"/>
  <c r="H7558" i="9"/>
  <c r="N7557" i="9"/>
  <c r="H7557" i="9"/>
  <c r="N7556" i="9"/>
  <c r="H7556" i="9"/>
  <c r="N7555" i="9"/>
  <c r="H7555" i="9"/>
  <c r="N7554" i="9"/>
  <c r="H7554" i="9"/>
  <c r="N7553" i="9"/>
  <c r="H7553" i="9"/>
  <c r="N7552" i="9"/>
  <c r="H7552" i="9"/>
  <c r="N7551" i="9"/>
  <c r="H7551" i="9"/>
  <c r="N7550" i="9"/>
  <c r="H7550" i="9"/>
  <c r="N7549" i="9"/>
  <c r="H7549" i="9"/>
  <c r="N7548" i="9"/>
  <c r="H7548" i="9"/>
  <c r="N7547" i="9"/>
  <c r="H7547" i="9"/>
  <c r="N7546" i="9"/>
  <c r="H7546" i="9"/>
  <c r="N7545" i="9"/>
  <c r="H7545" i="9"/>
  <c r="N7544" i="9"/>
  <c r="H7544" i="9"/>
  <c r="N7543" i="9"/>
  <c r="H7543" i="9"/>
  <c r="N7542" i="9"/>
  <c r="H7542" i="9"/>
  <c r="N7541" i="9"/>
  <c r="H7541" i="9"/>
  <c r="N7540" i="9"/>
  <c r="H7540" i="9"/>
  <c r="N7539" i="9"/>
  <c r="H7539" i="9"/>
  <c r="N7538" i="9"/>
  <c r="H7538" i="9"/>
  <c r="N7537" i="9"/>
  <c r="H7537" i="9"/>
  <c r="N7536" i="9"/>
  <c r="H7536" i="9"/>
  <c r="N7535" i="9"/>
  <c r="H7535" i="9"/>
  <c r="N7534" i="9"/>
  <c r="H7534" i="9"/>
  <c r="N7533" i="9"/>
  <c r="H7533" i="9"/>
  <c r="N7532" i="9"/>
  <c r="H7532" i="9"/>
  <c r="N7531" i="9"/>
  <c r="H7531" i="9"/>
  <c r="N7530" i="9"/>
  <c r="H7530" i="9"/>
  <c r="N7529" i="9"/>
  <c r="H7529" i="9"/>
  <c r="N7528" i="9"/>
  <c r="H7528" i="9"/>
  <c r="N7527" i="9"/>
  <c r="H7527" i="9"/>
  <c r="N7526" i="9"/>
  <c r="H7526" i="9"/>
  <c r="N7525" i="9"/>
  <c r="H7525" i="9"/>
  <c r="N7524" i="9"/>
  <c r="H7524" i="9"/>
  <c r="N7523" i="9"/>
  <c r="H7523" i="9"/>
  <c r="N7522" i="9"/>
  <c r="H7522" i="9"/>
  <c r="N7521" i="9"/>
  <c r="H7521" i="9"/>
  <c r="N7520" i="9"/>
  <c r="H7520" i="9"/>
  <c r="N7519" i="9"/>
  <c r="H7519" i="9"/>
  <c r="N7518" i="9"/>
  <c r="H7518" i="9"/>
  <c r="N7517" i="9"/>
  <c r="H7517" i="9"/>
  <c r="N7516" i="9"/>
  <c r="H7516" i="9"/>
  <c r="N7515" i="9"/>
  <c r="H7515" i="9"/>
  <c r="N7514" i="9"/>
  <c r="H7514" i="9"/>
  <c r="N7513" i="9"/>
  <c r="H7513" i="9"/>
  <c r="N7512" i="9"/>
  <c r="H7512" i="9"/>
  <c r="N7511" i="9"/>
  <c r="H7511" i="9"/>
  <c r="N7510" i="9"/>
  <c r="H7510" i="9"/>
  <c r="N7509" i="9"/>
  <c r="H7509" i="9"/>
  <c r="N7508" i="9"/>
  <c r="H7508" i="9"/>
  <c r="N7507" i="9"/>
  <c r="H7507" i="9"/>
  <c r="N7506" i="9"/>
  <c r="H7506" i="9"/>
  <c r="N7505" i="9"/>
  <c r="H7505" i="9"/>
  <c r="N7504" i="9"/>
  <c r="H7504" i="9"/>
  <c r="N7503" i="9"/>
  <c r="H7503" i="9"/>
  <c r="N7502" i="9"/>
  <c r="H7502" i="9"/>
  <c r="N7501" i="9"/>
  <c r="H7501" i="9"/>
  <c r="N7500" i="9"/>
  <c r="H7500" i="9"/>
  <c r="N7499" i="9"/>
  <c r="H7499" i="9"/>
  <c r="N7498" i="9"/>
  <c r="H7498" i="9"/>
  <c r="N7497" i="9"/>
  <c r="H7497" i="9"/>
  <c r="N7496" i="9"/>
  <c r="H7496" i="9"/>
  <c r="N7495" i="9"/>
  <c r="H7495" i="9"/>
  <c r="N7494" i="9"/>
  <c r="H7494" i="9"/>
  <c r="N7493" i="9"/>
  <c r="H7493" i="9"/>
  <c r="N7492" i="9"/>
  <c r="H7492" i="9"/>
  <c r="N7491" i="9"/>
  <c r="H7491" i="9"/>
  <c r="N7490" i="9"/>
  <c r="H7490" i="9"/>
  <c r="N7489" i="9"/>
  <c r="H7489" i="9"/>
  <c r="N7488" i="9"/>
  <c r="H7488" i="9"/>
  <c r="N7487" i="9"/>
  <c r="H7487" i="9"/>
  <c r="N7486" i="9"/>
  <c r="H7486" i="9"/>
  <c r="N7485" i="9"/>
  <c r="H7485" i="9"/>
  <c r="N7484" i="9"/>
  <c r="H7484" i="9"/>
  <c r="N7483" i="9"/>
  <c r="H7483" i="9"/>
  <c r="N7482" i="9"/>
  <c r="H7482" i="9"/>
  <c r="N7481" i="9"/>
  <c r="H7481" i="9"/>
  <c r="N7480" i="9"/>
  <c r="H7480" i="9"/>
  <c r="N7479" i="9"/>
  <c r="H7479" i="9"/>
  <c r="N7478" i="9"/>
  <c r="H7478" i="9"/>
  <c r="N7477" i="9"/>
  <c r="H7477" i="9"/>
  <c r="N7476" i="9"/>
  <c r="H7476" i="9"/>
  <c r="N7475" i="9"/>
  <c r="H7475" i="9"/>
  <c r="N7474" i="9"/>
  <c r="H7474" i="9"/>
  <c r="N7473" i="9"/>
  <c r="H7473" i="9"/>
  <c r="N7472" i="9"/>
  <c r="H7472" i="9"/>
  <c r="N7471" i="9"/>
  <c r="H7471" i="9"/>
  <c r="N7470" i="9"/>
  <c r="H7470" i="9"/>
  <c r="N7469" i="9"/>
  <c r="H7469" i="9"/>
  <c r="N7468" i="9"/>
  <c r="H7468" i="9"/>
  <c r="N7467" i="9"/>
  <c r="H7467" i="9"/>
  <c r="N7466" i="9"/>
  <c r="H7466" i="9"/>
  <c r="N7465" i="9"/>
  <c r="H7465" i="9"/>
  <c r="N7464" i="9"/>
  <c r="H7464" i="9"/>
  <c r="N7463" i="9"/>
  <c r="H7463" i="9"/>
  <c r="N7462" i="9"/>
  <c r="H7462" i="9"/>
  <c r="N7461" i="9"/>
  <c r="H7461" i="9"/>
  <c r="N7460" i="9"/>
  <c r="H7460" i="9"/>
  <c r="N7459" i="9"/>
  <c r="H7459" i="9"/>
  <c r="N7458" i="9"/>
  <c r="H7458" i="9"/>
  <c r="N7457" i="9"/>
  <c r="H7457" i="9"/>
  <c r="N7456" i="9"/>
  <c r="H7456" i="9"/>
  <c r="N7455" i="9"/>
  <c r="H7455" i="9"/>
  <c r="N7454" i="9"/>
  <c r="H7454" i="9"/>
  <c r="N7453" i="9"/>
  <c r="H7453" i="9"/>
  <c r="N7452" i="9"/>
  <c r="H7452" i="9"/>
  <c r="N7451" i="9"/>
  <c r="H7451" i="9"/>
  <c r="N7450" i="9"/>
  <c r="H7450" i="9"/>
  <c r="N7449" i="9"/>
  <c r="H7449" i="9"/>
  <c r="N7448" i="9"/>
  <c r="H7448" i="9"/>
  <c r="N7447" i="9"/>
  <c r="H7447" i="9"/>
  <c r="N7446" i="9"/>
  <c r="H7446" i="9"/>
  <c r="N7445" i="9"/>
  <c r="H7445" i="9"/>
  <c r="N7444" i="9"/>
  <c r="H7444" i="9"/>
  <c r="N7443" i="9"/>
  <c r="H7443" i="9"/>
  <c r="N7442" i="9"/>
  <c r="H7442" i="9"/>
  <c r="N7441" i="9"/>
  <c r="H7441" i="9"/>
  <c r="N7440" i="9"/>
  <c r="H7440" i="9"/>
  <c r="N7439" i="9"/>
  <c r="H7439" i="9"/>
  <c r="N7438" i="9"/>
  <c r="H7438" i="9"/>
  <c r="N7437" i="9"/>
  <c r="H7437" i="9"/>
  <c r="N7436" i="9"/>
  <c r="H7436" i="9"/>
  <c r="N7435" i="9"/>
  <c r="H7435" i="9"/>
  <c r="N7434" i="9"/>
  <c r="H7434" i="9"/>
  <c r="N7433" i="9"/>
  <c r="H7433" i="9"/>
  <c r="N7432" i="9"/>
  <c r="H7432" i="9"/>
  <c r="N7431" i="9"/>
  <c r="H7431" i="9"/>
  <c r="N7430" i="9"/>
  <c r="H7430" i="9"/>
  <c r="N7429" i="9"/>
  <c r="H7429" i="9"/>
  <c r="N7428" i="9"/>
  <c r="H7428" i="9"/>
  <c r="N7427" i="9"/>
  <c r="H7427" i="9"/>
  <c r="N7426" i="9"/>
  <c r="H7426" i="9"/>
  <c r="N7425" i="9"/>
  <c r="H7425" i="9"/>
  <c r="N7424" i="9"/>
  <c r="H7424" i="9"/>
  <c r="N7423" i="9"/>
  <c r="H7423" i="9"/>
  <c r="N7422" i="9"/>
  <c r="H7422" i="9"/>
  <c r="N7421" i="9"/>
  <c r="H7421" i="9"/>
  <c r="N7420" i="9"/>
  <c r="H7420" i="9"/>
  <c r="N7419" i="9"/>
  <c r="H7419" i="9"/>
  <c r="N7418" i="9"/>
  <c r="H7418" i="9"/>
  <c r="N7417" i="9"/>
  <c r="H7417" i="9"/>
  <c r="N7416" i="9"/>
  <c r="H7416" i="9"/>
  <c r="N7415" i="9"/>
  <c r="H7415" i="9"/>
  <c r="N7414" i="9"/>
  <c r="H7414" i="9"/>
  <c r="N7413" i="9"/>
  <c r="H7413" i="9"/>
  <c r="N7412" i="9"/>
  <c r="H7412" i="9"/>
  <c r="N7411" i="9"/>
  <c r="H7411" i="9"/>
  <c r="N7410" i="9"/>
  <c r="H7410" i="9"/>
  <c r="N7409" i="9"/>
  <c r="H7409" i="9"/>
  <c r="N7408" i="9"/>
  <c r="H7408" i="9"/>
  <c r="N7407" i="9"/>
  <c r="H7407" i="9"/>
  <c r="N7406" i="9"/>
  <c r="H7406" i="9"/>
  <c r="N7405" i="9"/>
  <c r="H7405" i="9"/>
  <c r="N7404" i="9"/>
  <c r="H7404" i="9"/>
  <c r="N7403" i="9"/>
  <c r="H7403" i="9"/>
  <c r="N7402" i="9"/>
  <c r="H7402" i="9"/>
  <c r="N7401" i="9"/>
  <c r="H7401" i="9"/>
  <c r="N7400" i="9"/>
  <c r="H7400" i="9"/>
  <c r="N7399" i="9"/>
  <c r="H7399" i="9"/>
  <c r="N7398" i="9"/>
  <c r="H7398" i="9"/>
  <c r="N7397" i="9"/>
  <c r="H7397" i="9"/>
  <c r="N7396" i="9"/>
  <c r="H7396" i="9"/>
  <c r="N7395" i="9"/>
  <c r="H7395" i="9"/>
  <c r="N7394" i="9"/>
  <c r="H7394" i="9"/>
  <c r="N7393" i="9"/>
  <c r="H7393" i="9"/>
  <c r="N7392" i="9"/>
  <c r="H7392" i="9"/>
  <c r="N7391" i="9"/>
  <c r="H7391" i="9"/>
  <c r="N7390" i="9"/>
  <c r="H7390" i="9"/>
  <c r="N7389" i="9"/>
  <c r="H7389" i="9"/>
  <c r="N7388" i="9"/>
  <c r="H7388" i="9"/>
  <c r="N7387" i="9"/>
  <c r="H7387" i="9"/>
  <c r="N7386" i="9"/>
  <c r="H7386" i="9"/>
  <c r="N7385" i="9"/>
  <c r="H7385" i="9"/>
  <c r="N7384" i="9"/>
  <c r="H7384" i="9"/>
  <c r="N7383" i="9"/>
  <c r="H7383" i="9"/>
  <c r="N7382" i="9"/>
  <c r="H7382" i="9"/>
  <c r="N7381" i="9"/>
  <c r="H7381" i="9"/>
  <c r="N7380" i="9"/>
  <c r="H7380" i="9"/>
  <c r="N7379" i="9"/>
  <c r="H7379" i="9"/>
  <c r="N7378" i="9"/>
  <c r="H7378" i="9"/>
  <c r="N7377" i="9"/>
  <c r="H7377" i="9"/>
  <c r="N7376" i="9"/>
  <c r="H7376" i="9"/>
  <c r="N7375" i="9"/>
  <c r="H7375" i="9"/>
  <c r="N7374" i="9"/>
  <c r="H7374" i="9"/>
  <c r="N7373" i="9"/>
  <c r="H7373" i="9"/>
  <c r="N7372" i="9"/>
  <c r="H7372" i="9"/>
  <c r="N7371" i="9"/>
  <c r="H7371" i="9"/>
  <c r="N7370" i="9"/>
  <c r="H7370" i="9"/>
  <c r="N7369" i="9"/>
  <c r="H7369" i="9"/>
  <c r="N7368" i="9"/>
  <c r="H7368" i="9"/>
  <c r="N7367" i="9"/>
  <c r="H7367" i="9"/>
  <c r="N7366" i="9"/>
  <c r="H7366" i="9"/>
  <c r="N7365" i="9"/>
  <c r="H7365" i="9"/>
  <c r="N7364" i="9"/>
  <c r="H7364" i="9"/>
  <c r="N7363" i="9"/>
  <c r="H7363" i="9"/>
  <c r="N7362" i="9"/>
  <c r="H7362" i="9"/>
  <c r="N7361" i="9"/>
  <c r="H7361" i="9"/>
  <c r="N7360" i="9"/>
  <c r="H7360" i="9"/>
  <c r="N7359" i="9"/>
  <c r="H7359" i="9"/>
  <c r="N7358" i="9"/>
  <c r="H7358" i="9"/>
  <c r="N7357" i="9"/>
  <c r="H7357" i="9"/>
  <c r="N7356" i="9"/>
  <c r="H7356" i="9"/>
  <c r="N7355" i="9"/>
  <c r="H7355" i="9"/>
  <c r="N7354" i="9"/>
  <c r="H7354" i="9"/>
  <c r="N7353" i="9"/>
  <c r="H7353" i="9"/>
  <c r="N7352" i="9"/>
  <c r="H7352" i="9"/>
  <c r="N7351" i="9"/>
  <c r="H7351" i="9"/>
  <c r="N7350" i="9"/>
  <c r="H7350" i="9"/>
  <c r="N7349" i="9"/>
  <c r="H7349" i="9"/>
  <c r="N7348" i="9"/>
  <c r="H7348" i="9"/>
  <c r="N7347" i="9"/>
  <c r="H7347" i="9"/>
  <c r="N7346" i="9"/>
  <c r="H7346" i="9"/>
  <c r="N7345" i="9"/>
  <c r="H7345" i="9"/>
  <c r="N7344" i="9"/>
  <c r="H7344" i="9"/>
  <c r="N7343" i="9"/>
  <c r="H7343" i="9"/>
  <c r="N7342" i="9"/>
  <c r="H7342" i="9"/>
  <c r="N7341" i="9"/>
  <c r="H7341" i="9"/>
  <c r="N7340" i="9"/>
  <c r="H7340" i="9"/>
  <c r="N7339" i="9"/>
  <c r="H7339" i="9"/>
  <c r="N7338" i="9"/>
  <c r="H7338" i="9"/>
  <c r="N7337" i="9"/>
  <c r="H7337" i="9"/>
  <c r="N7336" i="9"/>
  <c r="H7336" i="9"/>
  <c r="N7335" i="9"/>
  <c r="H7335" i="9"/>
  <c r="N7334" i="9"/>
  <c r="H7334" i="9"/>
  <c r="N7333" i="9"/>
  <c r="H7333" i="9"/>
  <c r="N7332" i="9"/>
  <c r="H7332" i="9"/>
  <c r="N7331" i="9"/>
  <c r="H7331" i="9"/>
  <c r="N7330" i="9"/>
  <c r="H7330" i="9"/>
  <c r="N7329" i="9"/>
  <c r="H7329" i="9"/>
  <c r="N7328" i="9"/>
  <c r="H7328" i="9"/>
  <c r="N7327" i="9"/>
  <c r="H7327" i="9"/>
  <c r="N7326" i="9"/>
  <c r="H7326" i="9"/>
  <c r="N7325" i="9"/>
  <c r="H7325" i="9"/>
  <c r="N7324" i="9"/>
  <c r="H7324" i="9"/>
  <c r="N7323" i="9"/>
  <c r="H7323" i="9"/>
  <c r="N7322" i="9"/>
  <c r="H7322" i="9"/>
  <c r="N7321" i="9"/>
  <c r="H7321" i="9"/>
  <c r="N7320" i="9"/>
  <c r="H7320" i="9"/>
  <c r="N7319" i="9"/>
  <c r="H7319" i="9"/>
  <c r="N7318" i="9"/>
  <c r="H7318" i="9"/>
  <c r="N7317" i="9"/>
  <c r="H7317" i="9"/>
  <c r="N7316" i="9"/>
  <c r="H7316" i="9"/>
  <c r="N7315" i="9"/>
  <c r="H7315" i="9"/>
  <c r="N7314" i="9"/>
  <c r="H7314" i="9"/>
  <c r="N7313" i="9"/>
  <c r="H7313" i="9"/>
  <c r="N7312" i="9"/>
  <c r="H7312" i="9"/>
  <c r="N7311" i="9"/>
  <c r="H7311" i="9"/>
  <c r="N7310" i="9"/>
  <c r="H7310" i="9"/>
  <c r="N7309" i="9"/>
  <c r="H7309" i="9"/>
  <c r="N7308" i="9"/>
  <c r="H7308" i="9"/>
  <c r="N7307" i="9"/>
  <c r="H7307" i="9"/>
  <c r="N7306" i="9"/>
  <c r="H7306" i="9"/>
  <c r="N7305" i="9"/>
  <c r="H7305" i="9"/>
  <c r="N7304" i="9"/>
  <c r="H7304" i="9"/>
  <c r="N7303" i="9"/>
  <c r="H7303" i="9"/>
  <c r="N7302" i="9"/>
  <c r="H7302" i="9"/>
  <c r="N7301" i="9"/>
  <c r="H7301" i="9"/>
  <c r="N7300" i="9"/>
  <c r="H7300" i="9"/>
  <c r="N7299" i="9"/>
  <c r="H7299" i="9"/>
  <c r="N7298" i="9"/>
  <c r="H7298" i="9"/>
  <c r="N7297" i="9"/>
  <c r="H7297" i="9"/>
  <c r="N7296" i="9"/>
  <c r="H7296" i="9"/>
  <c r="N7295" i="9"/>
  <c r="H7295" i="9"/>
  <c r="N7294" i="9"/>
  <c r="H7294" i="9"/>
  <c r="N7293" i="9"/>
  <c r="H7293" i="9"/>
  <c r="N7292" i="9"/>
  <c r="H7292" i="9"/>
  <c r="N7291" i="9"/>
  <c r="H7291" i="9"/>
  <c r="N7290" i="9"/>
  <c r="H7290" i="9"/>
  <c r="N7289" i="9"/>
  <c r="H7289" i="9"/>
  <c r="N7288" i="9"/>
  <c r="H7288" i="9"/>
  <c r="N7287" i="9"/>
  <c r="H7287" i="9"/>
  <c r="N7286" i="9"/>
  <c r="H7286" i="9"/>
  <c r="N7285" i="9"/>
  <c r="H7285" i="9"/>
  <c r="N7284" i="9"/>
  <c r="H7284" i="9"/>
  <c r="N7283" i="9"/>
  <c r="H7283" i="9"/>
  <c r="N7282" i="9"/>
  <c r="H7282" i="9"/>
  <c r="N7281" i="9"/>
  <c r="H7281" i="9"/>
  <c r="N7280" i="9"/>
  <c r="H7280" i="9"/>
  <c r="N7279" i="9"/>
  <c r="H7279" i="9"/>
  <c r="N7278" i="9"/>
  <c r="H7278" i="9"/>
  <c r="N7277" i="9"/>
  <c r="H7277" i="9"/>
  <c r="N7276" i="9"/>
  <c r="H7276" i="9"/>
  <c r="N7275" i="9"/>
  <c r="H7275" i="9"/>
  <c r="N7274" i="9"/>
  <c r="H7274" i="9"/>
  <c r="N7273" i="9"/>
  <c r="H7273" i="9"/>
  <c r="N7272" i="9"/>
  <c r="H7272" i="9"/>
  <c r="N7271" i="9"/>
  <c r="H7271" i="9"/>
  <c r="N7270" i="9"/>
  <c r="H7270" i="9"/>
  <c r="N7269" i="9"/>
  <c r="H7269" i="9"/>
  <c r="N7268" i="9"/>
  <c r="H7268" i="9"/>
  <c r="N7267" i="9"/>
  <c r="H7267" i="9"/>
  <c r="N7266" i="9"/>
  <c r="H7266" i="9"/>
  <c r="N7265" i="9"/>
  <c r="H7265" i="9"/>
  <c r="N7264" i="9"/>
  <c r="H7264" i="9"/>
  <c r="N7263" i="9"/>
  <c r="H7263" i="9"/>
  <c r="N7262" i="9"/>
  <c r="H7262" i="9"/>
  <c r="N7261" i="9"/>
  <c r="H7261" i="9"/>
  <c r="N7260" i="9"/>
  <c r="H7260" i="9"/>
  <c r="N7259" i="9"/>
  <c r="H7259" i="9"/>
  <c r="N7258" i="9"/>
  <c r="H7258" i="9"/>
  <c r="N7257" i="9"/>
  <c r="H7257" i="9"/>
  <c r="N7256" i="9"/>
  <c r="H7256" i="9"/>
  <c r="N7255" i="9"/>
  <c r="H7255" i="9"/>
  <c r="N7254" i="9"/>
  <c r="H7254" i="9"/>
  <c r="N7253" i="9"/>
  <c r="H7253" i="9"/>
  <c r="N7252" i="9"/>
  <c r="H7252" i="9"/>
  <c r="N7251" i="9"/>
  <c r="H7251" i="9"/>
  <c r="N7250" i="9"/>
  <c r="H7250" i="9"/>
  <c r="N7249" i="9"/>
  <c r="H7249" i="9"/>
  <c r="N7248" i="9"/>
  <c r="H7248" i="9"/>
  <c r="N7247" i="9"/>
  <c r="H7247" i="9"/>
  <c r="N7246" i="9"/>
  <c r="H7246" i="9"/>
  <c r="N7245" i="9"/>
  <c r="H7245" i="9"/>
  <c r="N7244" i="9"/>
  <c r="H7244" i="9"/>
  <c r="N7243" i="9"/>
  <c r="H7243" i="9"/>
  <c r="N7242" i="9"/>
  <c r="H7242" i="9"/>
  <c r="N7241" i="9"/>
  <c r="H7241" i="9"/>
  <c r="N7240" i="9"/>
  <c r="H7240" i="9"/>
  <c r="N7239" i="9"/>
  <c r="H7239" i="9"/>
  <c r="N7238" i="9"/>
  <c r="H7238" i="9"/>
  <c r="N7237" i="9"/>
  <c r="H7237" i="9"/>
  <c r="N7236" i="9"/>
  <c r="H7236" i="9"/>
  <c r="N7235" i="9"/>
  <c r="H7235" i="9"/>
  <c r="N7234" i="9"/>
  <c r="H7234" i="9"/>
  <c r="N7233" i="9"/>
  <c r="H7233" i="9"/>
  <c r="N7232" i="9"/>
  <c r="H7232" i="9"/>
  <c r="N7231" i="9"/>
  <c r="H7231" i="9"/>
  <c r="N7230" i="9"/>
  <c r="H7230" i="9"/>
  <c r="N7229" i="9"/>
  <c r="H7229" i="9"/>
  <c r="N7228" i="9"/>
  <c r="H7228" i="9"/>
  <c r="N7227" i="9"/>
  <c r="H7227" i="9"/>
  <c r="N7226" i="9"/>
  <c r="H7226" i="9"/>
  <c r="N7225" i="9"/>
  <c r="H7225" i="9"/>
  <c r="N7224" i="9"/>
  <c r="H7224" i="9"/>
  <c r="N7223" i="9"/>
  <c r="H7223" i="9"/>
  <c r="N7222" i="9"/>
  <c r="H7222" i="9"/>
  <c r="N7221" i="9"/>
  <c r="H7221" i="9"/>
  <c r="N7220" i="9"/>
  <c r="H7220" i="9"/>
  <c r="N7219" i="9"/>
  <c r="H7219" i="9"/>
  <c r="N7218" i="9"/>
  <c r="H7218" i="9"/>
  <c r="N7217" i="9"/>
  <c r="H7217" i="9"/>
  <c r="N7216" i="9"/>
  <c r="H7216" i="9"/>
  <c r="N7215" i="9"/>
  <c r="H7215" i="9"/>
  <c r="N7214" i="9"/>
  <c r="H7214" i="9"/>
  <c r="N7213" i="9"/>
  <c r="H7213" i="9"/>
  <c r="N7212" i="9"/>
  <c r="H7212" i="9"/>
  <c r="N7211" i="9"/>
  <c r="H7211" i="9"/>
  <c r="N7210" i="9"/>
  <c r="H7210" i="9"/>
  <c r="N7209" i="9"/>
  <c r="H7209" i="9"/>
  <c r="N7208" i="9"/>
  <c r="H7208" i="9"/>
  <c r="N7207" i="9"/>
  <c r="H7207" i="9"/>
  <c r="N7206" i="9"/>
  <c r="H7206" i="9"/>
  <c r="N7205" i="9"/>
  <c r="H7205" i="9"/>
  <c r="N7204" i="9"/>
  <c r="H7204" i="9"/>
  <c r="N7203" i="9"/>
  <c r="H7203" i="9"/>
  <c r="N7202" i="9"/>
  <c r="H7202" i="9"/>
  <c r="N7201" i="9"/>
  <c r="H7201" i="9"/>
  <c r="N7200" i="9"/>
  <c r="H7200" i="9"/>
  <c r="N7199" i="9"/>
  <c r="H7199" i="9"/>
  <c r="N7198" i="9"/>
  <c r="H7198" i="9"/>
  <c r="N7197" i="9"/>
  <c r="H7197" i="9"/>
  <c r="N7196" i="9"/>
  <c r="H7196" i="9"/>
  <c r="N7195" i="9"/>
  <c r="H7195" i="9"/>
  <c r="N7194" i="9"/>
  <c r="H7194" i="9"/>
  <c r="N7193" i="9"/>
  <c r="H7193" i="9"/>
  <c r="N7192" i="9"/>
  <c r="H7192" i="9"/>
  <c r="N7191" i="9"/>
  <c r="H7191" i="9"/>
  <c r="N7190" i="9"/>
  <c r="H7190" i="9"/>
  <c r="N7189" i="9"/>
  <c r="H7189" i="9"/>
  <c r="N7188" i="9"/>
  <c r="H7188" i="9"/>
  <c r="N7187" i="9"/>
  <c r="H7187" i="9"/>
  <c r="N7186" i="9"/>
  <c r="H7186" i="9"/>
  <c r="N7185" i="9"/>
  <c r="H7185" i="9"/>
  <c r="N7184" i="9"/>
  <c r="H7184" i="9"/>
  <c r="N7183" i="9"/>
  <c r="H7183" i="9"/>
  <c r="N7182" i="9"/>
  <c r="H7182" i="9"/>
  <c r="N7181" i="9"/>
  <c r="H7181" i="9"/>
  <c r="N7180" i="9"/>
  <c r="H7180" i="9"/>
  <c r="N7179" i="9"/>
  <c r="H7179" i="9"/>
  <c r="N7178" i="9"/>
  <c r="H7178" i="9"/>
  <c r="N7177" i="9"/>
  <c r="H7177" i="9"/>
  <c r="N7176" i="9"/>
  <c r="H7176" i="9"/>
  <c r="N7175" i="9"/>
  <c r="H7175" i="9"/>
  <c r="N7174" i="9"/>
  <c r="H7174" i="9"/>
  <c r="N7173" i="9"/>
  <c r="H7173" i="9"/>
  <c r="N7172" i="9"/>
  <c r="H7172" i="9"/>
  <c r="N7171" i="9"/>
  <c r="H7171" i="9"/>
  <c r="N7170" i="9"/>
  <c r="H7170" i="9"/>
  <c r="N7169" i="9"/>
  <c r="H7169" i="9"/>
  <c r="N7168" i="9"/>
  <c r="H7168" i="9"/>
  <c r="N7167" i="9"/>
  <c r="H7167" i="9"/>
  <c r="N7166" i="9"/>
  <c r="H7166" i="9"/>
  <c r="N7165" i="9"/>
  <c r="H7165" i="9"/>
  <c r="N7164" i="9"/>
  <c r="H7164" i="9"/>
  <c r="N7163" i="9"/>
  <c r="H7163" i="9"/>
  <c r="N7162" i="9"/>
  <c r="H7162" i="9"/>
  <c r="N7161" i="9"/>
  <c r="H7161" i="9"/>
  <c r="N7160" i="9"/>
  <c r="H7160" i="9"/>
  <c r="N7159" i="9"/>
  <c r="H7159" i="9"/>
  <c r="N7158" i="9"/>
  <c r="H7158" i="9"/>
  <c r="N7157" i="9"/>
  <c r="H7157" i="9"/>
  <c r="N7156" i="9"/>
  <c r="H7156" i="9"/>
  <c r="N7155" i="9"/>
  <c r="H7155" i="9"/>
  <c r="N7154" i="9"/>
  <c r="H7154" i="9"/>
  <c r="N7153" i="9"/>
  <c r="H7153" i="9"/>
  <c r="N7152" i="9"/>
  <c r="H7152" i="9"/>
  <c r="N7151" i="9"/>
  <c r="H7151" i="9"/>
  <c r="N7150" i="9"/>
  <c r="H7150" i="9"/>
  <c r="N7149" i="9"/>
  <c r="H7149" i="9"/>
  <c r="N7148" i="9"/>
  <c r="H7148" i="9"/>
  <c r="N7147" i="9"/>
  <c r="H7147" i="9"/>
  <c r="N7146" i="9"/>
  <c r="H7146" i="9"/>
  <c r="N7145" i="9"/>
  <c r="H7145" i="9"/>
  <c r="N7144" i="9"/>
  <c r="H7144" i="9"/>
  <c r="N7143" i="9"/>
  <c r="H7143" i="9"/>
  <c r="N7142" i="9"/>
  <c r="H7142" i="9"/>
  <c r="N7141" i="9"/>
  <c r="H7141" i="9"/>
  <c r="N7140" i="9"/>
  <c r="H7140" i="9"/>
  <c r="N7139" i="9"/>
  <c r="H7139" i="9"/>
  <c r="N7138" i="9"/>
  <c r="H7138" i="9"/>
  <c r="N7137" i="9"/>
  <c r="H7137" i="9"/>
  <c r="N7136" i="9"/>
  <c r="H7136" i="9"/>
  <c r="N7135" i="9"/>
  <c r="H7135" i="9"/>
  <c r="N7134" i="9"/>
  <c r="H7134" i="9"/>
  <c r="N7133" i="9"/>
  <c r="H7133" i="9"/>
  <c r="N7132" i="9"/>
  <c r="H7132" i="9"/>
  <c r="N7131" i="9"/>
  <c r="H7131" i="9"/>
  <c r="N7130" i="9"/>
  <c r="H7130" i="9"/>
  <c r="N7129" i="9"/>
  <c r="H7129" i="9"/>
  <c r="N7128" i="9"/>
  <c r="H7128" i="9"/>
  <c r="N7127" i="9"/>
  <c r="H7127" i="9"/>
  <c r="N7126" i="9"/>
  <c r="H7126" i="9"/>
  <c r="N7125" i="9"/>
  <c r="H7125" i="9"/>
  <c r="N7124" i="9"/>
  <c r="H7124" i="9"/>
  <c r="N7123" i="9"/>
  <c r="H7123" i="9"/>
  <c r="N7122" i="9"/>
  <c r="H7122" i="9"/>
  <c r="N7121" i="9"/>
  <c r="H7121" i="9"/>
  <c r="N7120" i="9"/>
  <c r="H7120" i="9"/>
  <c r="N7119" i="9"/>
  <c r="H7119" i="9"/>
  <c r="N7118" i="9"/>
  <c r="H7118" i="9"/>
  <c r="N7117" i="9"/>
  <c r="H7117" i="9"/>
  <c r="N7116" i="9"/>
  <c r="H7116" i="9"/>
  <c r="N7115" i="9"/>
  <c r="H7115" i="9"/>
  <c r="N7114" i="9"/>
  <c r="H7114" i="9"/>
  <c r="N7113" i="9"/>
  <c r="H7113" i="9"/>
  <c r="N7112" i="9"/>
  <c r="H7112" i="9"/>
  <c r="N7111" i="9"/>
  <c r="H7111" i="9"/>
  <c r="N7110" i="9"/>
  <c r="H7110" i="9"/>
  <c r="N7109" i="9"/>
  <c r="H7109" i="9"/>
  <c r="N7108" i="9"/>
  <c r="H7108" i="9"/>
  <c r="N7107" i="9"/>
  <c r="H7107" i="9"/>
  <c r="N7106" i="9"/>
  <c r="H7106" i="9"/>
  <c r="N7105" i="9"/>
  <c r="H7105" i="9"/>
  <c r="N7104" i="9"/>
  <c r="H7104" i="9"/>
  <c r="N7103" i="9"/>
  <c r="H7103" i="9"/>
  <c r="N7102" i="9"/>
  <c r="H7102" i="9"/>
  <c r="N7101" i="9"/>
  <c r="H7101" i="9"/>
  <c r="N7100" i="9"/>
  <c r="H7100" i="9"/>
  <c r="N7099" i="9"/>
  <c r="H7099" i="9"/>
  <c r="N7098" i="9"/>
  <c r="H7098" i="9"/>
  <c r="N7097" i="9"/>
  <c r="H7097" i="9"/>
  <c r="N7096" i="9"/>
  <c r="H7096" i="9"/>
  <c r="N7095" i="9"/>
  <c r="H7095" i="9"/>
  <c r="N7094" i="9"/>
  <c r="H7094" i="9"/>
  <c r="N7093" i="9"/>
  <c r="H7093" i="9"/>
  <c r="N7092" i="9"/>
  <c r="H7092" i="9"/>
  <c r="N7091" i="9"/>
  <c r="H7091" i="9"/>
  <c r="N7090" i="9"/>
  <c r="H7090" i="9"/>
  <c r="N7089" i="9"/>
  <c r="H7089" i="9"/>
  <c r="N7088" i="9"/>
  <c r="H7088" i="9"/>
  <c r="N7087" i="9"/>
  <c r="H7087" i="9"/>
  <c r="N7086" i="9"/>
  <c r="H7086" i="9"/>
  <c r="N7085" i="9"/>
  <c r="H7085" i="9"/>
  <c r="N7084" i="9"/>
  <c r="H7084" i="9"/>
  <c r="N7083" i="9"/>
  <c r="H7083" i="9"/>
  <c r="N7082" i="9"/>
  <c r="H7082" i="9"/>
  <c r="N7081" i="9"/>
  <c r="H7081" i="9"/>
  <c r="N7080" i="9"/>
  <c r="H7080" i="9"/>
  <c r="N7079" i="9"/>
  <c r="H7079" i="9"/>
  <c r="N7078" i="9"/>
  <c r="H7078" i="9"/>
  <c r="N7077" i="9"/>
  <c r="H7077" i="9"/>
  <c r="N7076" i="9"/>
  <c r="H7076" i="9"/>
  <c r="N7075" i="9"/>
  <c r="H7075" i="9"/>
  <c r="N7074" i="9"/>
  <c r="H7074" i="9"/>
  <c r="N7073" i="9"/>
  <c r="H7073" i="9"/>
  <c r="N7072" i="9"/>
  <c r="H7072" i="9"/>
  <c r="N7071" i="9"/>
  <c r="H7071" i="9"/>
  <c r="N7070" i="9"/>
  <c r="H7070" i="9"/>
  <c r="N7069" i="9"/>
  <c r="H7069" i="9"/>
  <c r="N7068" i="9"/>
  <c r="H7068" i="9"/>
  <c r="N7067" i="9"/>
  <c r="H7067" i="9"/>
  <c r="N7066" i="9"/>
  <c r="H7066" i="9"/>
  <c r="N7065" i="9"/>
  <c r="H7065" i="9"/>
  <c r="N7064" i="9"/>
  <c r="H7064" i="9"/>
  <c r="N7063" i="9"/>
  <c r="H7063" i="9"/>
  <c r="N7062" i="9"/>
  <c r="H7062" i="9"/>
  <c r="N7061" i="9"/>
  <c r="H7061" i="9"/>
  <c r="N7060" i="9"/>
  <c r="H7060" i="9"/>
  <c r="N7059" i="9"/>
  <c r="H7059" i="9"/>
  <c r="N7058" i="9"/>
  <c r="H7058" i="9"/>
  <c r="N7057" i="9"/>
  <c r="H7057" i="9"/>
  <c r="N7056" i="9"/>
  <c r="H7056" i="9"/>
  <c r="N7055" i="9"/>
  <c r="H7055" i="9"/>
  <c r="N7054" i="9"/>
  <c r="H7054" i="9"/>
  <c r="N7053" i="9"/>
  <c r="H7053" i="9"/>
  <c r="N7052" i="9"/>
  <c r="H7052" i="9"/>
  <c r="N7051" i="9"/>
  <c r="H7051" i="9"/>
  <c r="N7050" i="9"/>
  <c r="H7050" i="9"/>
  <c r="N7049" i="9"/>
  <c r="H7049" i="9"/>
  <c r="N7048" i="9"/>
  <c r="H7048" i="9"/>
  <c r="N7047" i="9"/>
  <c r="H7047" i="9"/>
  <c r="N7046" i="9"/>
  <c r="H7046" i="9"/>
  <c r="N7045" i="9"/>
  <c r="H7045" i="9"/>
  <c r="N7044" i="9"/>
  <c r="H7044" i="9"/>
  <c r="N7043" i="9"/>
  <c r="H7043" i="9"/>
  <c r="N7042" i="9"/>
  <c r="H7042" i="9"/>
  <c r="N7041" i="9"/>
  <c r="H7041" i="9"/>
  <c r="N7040" i="9"/>
  <c r="H7040" i="9"/>
  <c r="N7039" i="9"/>
  <c r="H7039" i="9"/>
  <c r="N7038" i="9"/>
  <c r="H7038" i="9"/>
  <c r="N7037" i="9"/>
  <c r="H7037" i="9"/>
  <c r="N7036" i="9"/>
  <c r="H7036" i="9"/>
  <c r="N7035" i="9"/>
  <c r="H7035" i="9"/>
  <c r="N7034" i="9"/>
  <c r="H7034" i="9"/>
  <c r="N7033" i="9"/>
  <c r="H7033" i="9"/>
  <c r="N7032" i="9"/>
  <c r="H7032" i="9"/>
  <c r="N7031" i="9"/>
  <c r="H7031" i="9"/>
  <c r="N7030" i="9"/>
  <c r="H7030" i="9"/>
  <c r="N7029" i="9"/>
  <c r="H7029" i="9"/>
  <c r="N7028" i="9"/>
  <c r="H7028" i="9"/>
  <c r="N7027" i="9"/>
  <c r="H7027" i="9"/>
  <c r="N7026" i="9"/>
  <c r="H7026" i="9"/>
  <c r="N7025" i="9"/>
  <c r="H7025" i="9"/>
  <c r="N7024" i="9"/>
  <c r="H7024" i="9"/>
  <c r="N7023" i="9"/>
  <c r="H7023" i="9"/>
  <c r="N7022" i="9"/>
  <c r="H7022" i="9"/>
  <c r="N7021" i="9"/>
  <c r="H7021" i="9"/>
  <c r="N7020" i="9"/>
  <c r="H7020" i="9"/>
  <c r="N7019" i="9"/>
  <c r="H7019" i="9"/>
  <c r="N7018" i="9"/>
  <c r="H7018" i="9"/>
  <c r="N7017" i="9"/>
  <c r="H7017" i="9"/>
  <c r="N7016" i="9"/>
  <c r="H7016" i="9"/>
  <c r="N7015" i="9"/>
  <c r="H7015" i="9"/>
  <c r="N7014" i="9"/>
  <c r="H7014" i="9"/>
  <c r="N7013" i="9"/>
  <c r="H7013" i="9"/>
  <c r="N7012" i="9"/>
  <c r="H7012" i="9"/>
  <c r="N7011" i="9"/>
  <c r="H7011" i="9"/>
  <c r="N7010" i="9"/>
  <c r="H7010" i="9"/>
  <c r="N7009" i="9"/>
  <c r="H7009" i="9"/>
  <c r="N7008" i="9"/>
  <c r="H7008" i="9"/>
  <c r="N7007" i="9"/>
  <c r="H7007" i="9"/>
  <c r="N7006" i="9"/>
  <c r="H7006" i="9"/>
  <c r="N7005" i="9"/>
  <c r="H7005" i="9"/>
  <c r="N7004" i="9"/>
  <c r="H7004" i="9"/>
  <c r="N7003" i="9"/>
  <c r="H7003" i="9"/>
  <c r="N7002" i="9"/>
  <c r="H7002" i="9"/>
  <c r="N7001" i="9"/>
  <c r="H7001" i="9"/>
  <c r="N7000" i="9"/>
  <c r="H7000" i="9"/>
  <c r="N6999" i="9"/>
  <c r="H6999" i="9"/>
  <c r="N6998" i="9"/>
  <c r="H6998" i="9"/>
  <c r="N6997" i="9"/>
  <c r="H6997" i="9"/>
  <c r="N6996" i="9"/>
  <c r="H6996" i="9"/>
  <c r="N6995" i="9"/>
  <c r="H6995" i="9"/>
  <c r="N6994" i="9"/>
  <c r="H6994" i="9"/>
  <c r="N6993" i="9"/>
  <c r="H6993" i="9"/>
  <c r="N6992" i="9"/>
  <c r="H6992" i="9"/>
  <c r="N6991" i="9"/>
  <c r="H6991" i="9"/>
  <c r="N6990" i="9"/>
  <c r="H6990" i="9"/>
  <c r="N6989" i="9"/>
  <c r="H6989" i="9"/>
  <c r="N6988" i="9"/>
  <c r="H6988" i="9"/>
  <c r="N6987" i="9"/>
  <c r="H6987" i="9"/>
  <c r="N6986" i="9"/>
  <c r="H6986" i="9"/>
  <c r="N6985" i="9"/>
  <c r="H6985" i="9"/>
  <c r="N6984" i="9"/>
  <c r="H6984" i="9"/>
  <c r="N6983" i="9"/>
  <c r="H6983" i="9"/>
  <c r="N6982" i="9"/>
  <c r="H6982" i="9"/>
  <c r="N6981" i="9"/>
  <c r="H6981" i="9"/>
  <c r="N6980" i="9"/>
  <c r="H6980" i="9"/>
  <c r="N6979" i="9"/>
  <c r="H6979" i="9"/>
  <c r="N6978" i="9"/>
  <c r="H6978" i="9"/>
  <c r="N6977" i="9"/>
  <c r="H6977" i="9"/>
  <c r="N6976" i="9"/>
  <c r="H6976" i="9"/>
  <c r="N6975" i="9"/>
  <c r="H6975" i="9"/>
  <c r="N6974" i="9"/>
  <c r="H6974" i="9"/>
  <c r="N6973" i="9"/>
  <c r="H6973" i="9"/>
  <c r="N6972" i="9"/>
  <c r="H6972" i="9"/>
  <c r="N6971" i="9"/>
  <c r="H6971" i="9"/>
  <c r="N6970" i="9"/>
  <c r="H6970" i="9"/>
  <c r="N6969" i="9"/>
  <c r="H6969" i="9"/>
  <c r="N6968" i="9"/>
  <c r="H6968" i="9"/>
  <c r="N6967" i="9"/>
  <c r="H6967" i="9"/>
  <c r="N6966" i="9"/>
  <c r="H6966" i="9"/>
  <c r="N6965" i="9"/>
  <c r="H6965" i="9"/>
  <c r="N6964" i="9"/>
  <c r="H6964" i="9"/>
  <c r="N6963" i="9"/>
  <c r="H6963" i="9"/>
  <c r="N6962" i="9"/>
  <c r="H6962" i="9"/>
  <c r="N6961" i="9"/>
  <c r="H6961" i="9"/>
  <c r="N6960" i="9"/>
  <c r="H6960" i="9"/>
  <c r="N6959" i="9"/>
  <c r="H6959" i="9"/>
  <c r="N6958" i="9"/>
  <c r="H6958" i="9"/>
  <c r="N6957" i="9"/>
  <c r="H6957" i="9"/>
  <c r="N6956" i="9"/>
  <c r="H6956" i="9"/>
  <c r="N6955" i="9"/>
  <c r="H6955" i="9"/>
  <c r="N6954" i="9"/>
  <c r="H6954" i="9"/>
  <c r="N6953" i="9"/>
  <c r="H6953" i="9"/>
  <c r="N6952" i="9"/>
  <c r="H6952" i="9"/>
  <c r="N6951" i="9"/>
  <c r="H6951" i="9"/>
  <c r="N6950" i="9"/>
  <c r="H6950" i="9"/>
  <c r="N6949" i="9"/>
  <c r="H6949" i="9"/>
  <c r="N6948" i="9"/>
  <c r="H6948" i="9"/>
  <c r="N6947" i="9"/>
  <c r="H6947" i="9"/>
  <c r="N6946" i="9"/>
  <c r="H6946" i="9"/>
  <c r="N6945" i="9"/>
  <c r="H6945" i="9"/>
  <c r="N6944" i="9"/>
  <c r="H6944" i="9"/>
  <c r="N6943" i="9"/>
  <c r="H6943" i="9"/>
  <c r="N6942" i="9"/>
  <c r="H6942" i="9"/>
  <c r="N6941" i="9"/>
  <c r="H6941" i="9"/>
  <c r="N6940" i="9"/>
  <c r="H6940" i="9"/>
  <c r="N6939" i="9"/>
  <c r="H6939" i="9"/>
  <c r="N6938" i="9"/>
  <c r="H6938" i="9"/>
  <c r="N6937" i="9"/>
  <c r="H6937" i="9"/>
  <c r="N6936" i="9"/>
  <c r="H6936" i="9"/>
  <c r="N6935" i="9"/>
  <c r="H6935" i="9"/>
  <c r="N6934" i="9"/>
  <c r="H6934" i="9"/>
  <c r="N6933" i="9"/>
  <c r="H6933" i="9"/>
  <c r="N6932" i="9"/>
  <c r="H6932" i="9"/>
  <c r="N6931" i="9"/>
  <c r="H6931" i="9"/>
  <c r="N6930" i="9"/>
  <c r="H6930" i="9"/>
  <c r="N6929" i="9"/>
  <c r="H6929" i="9"/>
  <c r="N6928" i="9"/>
  <c r="H6928" i="9"/>
  <c r="N6927" i="9"/>
  <c r="H6927" i="9"/>
  <c r="N6926" i="9"/>
  <c r="H6926" i="9"/>
  <c r="N6925" i="9"/>
  <c r="H6925" i="9"/>
  <c r="N6924" i="9"/>
  <c r="H6924" i="9"/>
  <c r="N6923" i="9"/>
  <c r="H6923" i="9"/>
  <c r="N6922" i="9"/>
  <c r="H6922" i="9"/>
  <c r="N6921" i="9"/>
  <c r="H6921" i="9"/>
  <c r="N6920" i="9"/>
  <c r="H6920" i="9"/>
  <c r="N6919" i="9"/>
  <c r="H6919" i="9"/>
  <c r="N6918" i="9"/>
  <c r="H6918" i="9"/>
  <c r="N6917" i="9"/>
  <c r="H6917" i="9"/>
  <c r="N6916" i="9"/>
  <c r="H6916" i="9"/>
  <c r="N6915" i="9"/>
  <c r="H6915" i="9"/>
  <c r="N6914" i="9"/>
  <c r="H6914" i="9"/>
  <c r="N6913" i="9"/>
  <c r="H6913" i="9"/>
  <c r="N6912" i="9"/>
  <c r="H6912" i="9"/>
  <c r="N6911" i="9"/>
  <c r="H6911" i="9"/>
  <c r="N6910" i="9"/>
  <c r="H6910" i="9"/>
  <c r="N6909" i="9"/>
  <c r="H6909" i="9"/>
  <c r="N6908" i="9"/>
  <c r="H6908" i="9"/>
  <c r="N6907" i="9"/>
  <c r="H6907" i="9"/>
  <c r="N6906" i="9"/>
  <c r="H6906" i="9"/>
  <c r="N6905" i="9"/>
  <c r="H6905" i="9"/>
  <c r="N6904" i="9"/>
  <c r="H6904" i="9"/>
  <c r="N6903" i="9"/>
  <c r="H6903" i="9"/>
  <c r="N6902" i="9"/>
  <c r="H6902" i="9"/>
  <c r="N6901" i="9"/>
  <c r="H6901" i="9"/>
  <c r="N6900" i="9"/>
  <c r="H6900" i="9"/>
  <c r="N6899" i="9"/>
  <c r="H6899" i="9"/>
  <c r="N6898" i="9"/>
  <c r="H6898" i="9"/>
  <c r="N6897" i="9"/>
  <c r="H6897" i="9"/>
  <c r="N6896" i="9"/>
  <c r="H6896" i="9"/>
  <c r="N6895" i="9"/>
  <c r="H6895" i="9"/>
  <c r="N6894" i="9"/>
  <c r="H6894" i="9"/>
  <c r="N6893" i="9"/>
  <c r="H6893" i="9"/>
  <c r="N6892" i="9"/>
  <c r="H6892" i="9"/>
  <c r="N6891" i="9"/>
  <c r="H6891" i="9"/>
  <c r="N6890" i="9"/>
  <c r="H6890" i="9"/>
  <c r="N6889" i="9"/>
  <c r="H6889" i="9"/>
  <c r="N6888" i="9"/>
  <c r="H6888" i="9"/>
  <c r="N6887" i="9"/>
  <c r="H6887" i="9"/>
  <c r="N6886" i="9"/>
  <c r="H6886" i="9"/>
  <c r="N6885" i="9"/>
  <c r="H6885" i="9"/>
  <c r="N6884" i="9"/>
  <c r="H6884" i="9"/>
  <c r="N6883" i="9"/>
  <c r="H6883" i="9"/>
  <c r="N6882" i="9"/>
  <c r="H6882" i="9"/>
  <c r="N6881" i="9"/>
  <c r="H6881" i="9"/>
  <c r="N6880" i="9"/>
  <c r="H6880" i="9"/>
  <c r="N6879" i="9"/>
  <c r="H6879" i="9"/>
  <c r="N6878" i="9"/>
  <c r="H6878" i="9"/>
  <c r="N6877" i="9"/>
  <c r="H6877" i="9"/>
  <c r="N6876" i="9"/>
  <c r="H6876" i="9"/>
  <c r="N6875" i="9"/>
  <c r="H6875" i="9"/>
  <c r="N6874" i="9"/>
  <c r="H6874" i="9"/>
  <c r="N6873" i="9"/>
  <c r="H6873" i="9"/>
  <c r="N6872" i="9"/>
  <c r="H6872" i="9"/>
  <c r="N6871" i="9"/>
  <c r="H6871" i="9"/>
  <c r="N6870" i="9"/>
  <c r="H6870" i="9"/>
  <c r="N6869" i="9"/>
  <c r="H6869" i="9"/>
  <c r="N6868" i="9"/>
  <c r="H6868" i="9"/>
  <c r="N6867" i="9"/>
  <c r="H6867" i="9"/>
  <c r="N6866" i="9"/>
  <c r="H6866" i="9"/>
  <c r="N6865" i="9"/>
  <c r="H6865" i="9"/>
  <c r="N6864" i="9"/>
  <c r="H6864" i="9"/>
  <c r="N6863" i="9"/>
  <c r="H6863" i="9"/>
  <c r="N6862" i="9"/>
  <c r="H6862" i="9"/>
  <c r="N6861" i="9"/>
  <c r="H6861" i="9"/>
  <c r="N6860" i="9"/>
  <c r="H6860" i="9"/>
  <c r="N6859" i="9"/>
  <c r="H6859" i="9"/>
  <c r="N6858" i="9"/>
  <c r="H6858" i="9"/>
  <c r="N6857" i="9"/>
  <c r="H6857" i="9"/>
  <c r="N6856" i="9"/>
  <c r="H6856" i="9"/>
  <c r="N6855" i="9"/>
  <c r="H6855" i="9"/>
  <c r="N6854" i="9"/>
  <c r="H6854" i="9"/>
  <c r="N6853" i="9"/>
  <c r="H6853" i="9"/>
  <c r="N6852" i="9"/>
  <c r="H6852" i="9"/>
  <c r="N6851" i="9"/>
  <c r="H6851" i="9"/>
  <c r="N6850" i="9"/>
  <c r="H6850" i="9"/>
  <c r="N6849" i="9"/>
  <c r="H6849" i="9"/>
  <c r="N6848" i="9"/>
  <c r="H6848" i="9"/>
  <c r="N6847" i="9"/>
  <c r="H6847" i="9"/>
  <c r="N6846" i="9"/>
  <c r="H6846" i="9"/>
  <c r="N6845" i="9"/>
  <c r="H6845" i="9"/>
  <c r="N6844" i="9"/>
  <c r="H6844" i="9"/>
  <c r="N6843" i="9"/>
  <c r="H6843" i="9"/>
  <c r="N6842" i="9"/>
  <c r="H6842" i="9"/>
  <c r="N6841" i="9"/>
  <c r="H6841" i="9"/>
  <c r="N6840" i="9"/>
  <c r="H6840" i="9"/>
  <c r="N6839" i="9"/>
  <c r="H6839" i="9"/>
  <c r="N6838" i="9"/>
  <c r="H6838" i="9"/>
  <c r="N6837" i="9"/>
  <c r="H6837" i="9"/>
  <c r="N6836" i="9"/>
  <c r="H6836" i="9"/>
  <c r="N6835" i="9"/>
  <c r="H6835" i="9"/>
  <c r="N6834" i="9"/>
  <c r="H6834" i="9"/>
  <c r="N6833" i="9"/>
  <c r="H6833" i="9"/>
  <c r="N6832" i="9"/>
  <c r="H6832" i="9"/>
  <c r="N6831" i="9"/>
  <c r="H6831" i="9"/>
  <c r="N6830" i="9"/>
  <c r="H6830" i="9"/>
  <c r="N6829" i="9"/>
  <c r="H6829" i="9"/>
  <c r="N6828" i="9"/>
  <c r="H6828" i="9"/>
  <c r="N6827" i="9"/>
  <c r="H6827" i="9"/>
  <c r="N6826" i="9"/>
  <c r="H6826" i="9"/>
  <c r="N6825" i="9"/>
  <c r="H6825" i="9"/>
  <c r="N6824" i="9"/>
  <c r="H6824" i="9"/>
  <c r="N6823" i="9"/>
  <c r="H6823" i="9"/>
  <c r="N6822" i="9"/>
  <c r="H6822" i="9"/>
  <c r="N6821" i="9"/>
  <c r="H6821" i="9"/>
  <c r="N6820" i="9"/>
  <c r="H6820" i="9"/>
  <c r="N6819" i="9"/>
  <c r="H6819" i="9"/>
  <c r="N6818" i="9"/>
  <c r="H6818" i="9"/>
  <c r="N6817" i="9"/>
  <c r="H6817" i="9"/>
  <c r="N6816" i="9"/>
  <c r="H6816" i="9"/>
  <c r="N6815" i="9"/>
  <c r="H6815" i="9"/>
  <c r="N6814" i="9"/>
  <c r="H6814" i="9"/>
  <c r="N6813" i="9"/>
  <c r="H6813" i="9"/>
  <c r="N6812" i="9"/>
  <c r="H6812" i="9"/>
  <c r="N6811" i="9"/>
  <c r="H6811" i="9"/>
  <c r="N6810" i="9"/>
  <c r="H6810" i="9"/>
  <c r="N6809" i="9"/>
  <c r="H6809" i="9"/>
  <c r="N6808" i="9"/>
  <c r="H6808" i="9"/>
  <c r="N6807" i="9"/>
  <c r="H6807" i="9"/>
  <c r="N6806" i="9"/>
  <c r="H6806" i="9"/>
  <c r="N6805" i="9"/>
  <c r="H6805" i="9"/>
  <c r="N6804" i="9"/>
  <c r="H6804" i="9"/>
  <c r="N6803" i="9"/>
  <c r="H6803" i="9"/>
  <c r="N6802" i="9"/>
  <c r="H6802" i="9"/>
  <c r="N6801" i="9"/>
  <c r="H6801" i="9"/>
  <c r="N6800" i="9"/>
  <c r="H6800" i="9"/>
  <c r="N6799" i="9"/>
  <c r="H6799" i="9"/>
  <c r="N6798" i="9"/>
  <c r="H6798" i="9"/>
  <c r="N6797" i="9"/>
  <c r="H6797" i="9"/>
  <c r="N6796" i="9"/>
  <c r="H6796" i="9"/>
  <c r="N6795" i="9"/>
  <c r="H6795" i="9"/>
  <c r="N6794" i="9"/>
  <c r="H6794" i="9"/>
  <c r="N6793" i="9"/>
  <c r="H6793" i="9"/>
  <c r="N6792" i="9"/>
  <c r="H6792" i="9"/>
  <c r="N6791" i="9"/>
  <c r="H6791" i="9"/>
  <c r="N6790" i="9"/>
  <c r="H6790" i="9"/>
  <c r="N6789" i="9"/>
  <c r="H6789" i="9"/>
  <c r="N6788" i="9"/>
  <c r="H6788" i="9"/>
  <c r="N6787" i="9"/>
  <c r="H6787" i="9"/>
  <c r="N6786" i="9"/>
  <c r="H6786" i="9"/>
  <c r="N6785" i="9"/>
  <c r="H6785" i="9"/>
  <c r="N6784" i="9"/>
  <c r="H6784" i="9"/>
  <c r="N6783" i="9"/>
  <c r="H6783" i="9"/>
  <c r="N6782" i="9"/>
  <c r="H6782" i="9"/>
  <c r="N6781" i="9"/>
  <c r="H6781" i="9"/>
  <c r="N6780" i="9"/>
  <c r="H6780" i="9"/>
  <c r="N6779" i="9"/>
  <c r="H6779" i="9"/>
  <c r="N6778" i="9"/>
  <c r="H6778" i="9"/>
  <c r="N6777" i="9"/>
  <c r="H6777" i="9"/>
  <c r="N6776" i="9"/>
  <c r="H6776" i="9"/>
  <c r="N6775" i="9"/>
  <c r="H6775" i="9"/>
  <c r="N6774" i="9"/>
  <c r="H6774" i="9"/>
  <c r="N6773" i="9"/>
  <c r="H6773" i="9"/>
  <c r="N6772" i="9"/>
  <c r="H6772" i="9"/>
  <c r="N6771" i="9"/>
  <c r="H6771" i="9"/>
  <c r="N6770" i="9"/>
  <c r="H6770" i="9"/>
  <c r="N6769" i="9"/>
  <c r="H6769" i="9"/>
  <c r="N6768" i="9"/>
  <c r="H6768" i="9"/>
  <c r="N6767" i="9"/>
  <c r="H6767" i="9"/>
  <c r="N6766" i="9"/>
  <c r="H6766" i="9"/>
  <c r="N6765" i="9"/>
  <c r="H6765" i="9"/>
  <c r="N6764" i="9"/>
  <c r="H6764" i="9"/>
  <c r="N6763" i="9"/>
  <c r="H6763" i="9"/>
  <c r="N6762" i="9"/>
  <c r="H6762" i="9"/>
  <c r="N6761" i="9"/>
  <c r="H6761" i="9"/>
  <c r="N6760" i="9"/>
  <c r="H6760" i="9"/>
  <c r="N6759" i="9"/>
  <c r="H6759" i="9"/>
  <c r="N6758" i="9"/>
  <c r="H6758" i="9"/>
  <c r="N6757" i="9"/>
  <c r="H6757" i="9"/>
  <c r="N6756" i="9"/>
  <c r="H6756" i="9"/>
  <c r="N6755" i="9"/>
  <c r="H6755" i="9"/>
  <c r="N6754" i="9"/>
  <c r="H6754" i="9"/>
  <c r="N6753" i="9"/>
  <c r="H6753" i="9"/>
  <c r="N6752" i="9"/>
  <c r="H6752" i="9"/>
  <c r="N6751" i="9"/>
  <c r="H6751" i="9"/>
  <c r="N6750" i="9"/>
  <c r="H6750" i="9"/>
  <c r="N6749" i="9"/>
  <c r="H6749" i="9"/>
  <c r="N6748" i="9"/>
  <c r="H6748" i="9"/>
  <c r="N6747" i="9"/>
  <c r="H6747" i="9"/>
  <c r="N6746" i="9"/>
  <c r="H6746" i="9"/>
  <c r="N6745" i="9"/>
  <c r="H6745" i="9"/>
  <c r="N6744" i="9"/>
  <c r="H6744" i="9"/>
  <c r="N6743" i="9"/>
  <c r="H6743" i="9"/>
  <c r="N6742" i="9"/>
  <c r="H6742" i="9"/>
  <c r="N6741" i="9"/>
  <c r="H6741" i="9"/>
  <c r="N6740" i="9"/>
  <c r="H6740" i="9"/>
  <c r="N6739" i="9"/>
  <c r="H6739" i="9"/>
  <c r="N6738" i="9"/>
  <c r="H6738" i="9"/>
  <c r="N6737" i="9"/>
  <c r="H6737" i="9"/>
  <c r="N6736" i="9"/>
  <c r="H6736" i="9"/>
  <c r="N6735" i="9"/>
  <c r="H6735" i="9"/>
  <c r="N6734" i="9"/>
  <c r="H6734" i="9"/>
  <c r="N6733" i="9"/>
  <c r="H6733" i="9"/>
  <c r="N6732" i="9"/>
  <c r="H6732" i="9"/>
  <c r="N6731" i="9"/>
  <c r="H6731" i="9"/>
  <c r="N6730" i="9"/>
  <c r="H6730" i="9"/>
  <c r="N6729" i="9"/>
  <c r="H6729" i="9"/>
  <c r="N6728" i="9"/>
  <c r="H6728" i="9"/>
  <c r="N6727" i="9"/>
  <c r="H6727" i="9"/>
  <c r="N6726" i="9"/>
  <c r="H6726" i="9"/>
  <c r="N6725" i="9"/>
  <c r="H6725" i="9"/>
  <c r="N6724" i="9"/>
  <c r="H6724" i="9"/>
  <c r="N6723" i="9"/>
  <c r="H6723" i="9"/>
  <c r="N6722" i="9"/>
  <c r="H6722" i="9"/>
  <c r="N6721" i="9"/>
  <c r="H6721" i="9"/>
  <c r="N6720" i="9"/>
  <c r="H6720" i="9"/>
  <c r="N6719" i="9"/>
  <c r="H6719" i="9"/>
  <c r="N6718" i="9"/>
  <c r="H6718" i="9"/>
  <c r="N6717" i="9"/>
  <c r="H6717" i="9"/>
  <c r="N6716" i="9"/>
  <c r="H6716" i="9"/>
  <c r="N6715" i="9"/>
  <c r="H6715" i="9"/>
  <c r="N6714" i="9"/>
  <c r="H6714" i="9"/>
  <c r="N6713" i="9"/>
  <c r="H6713" i="9"/>
  <c r="N6712" i="9"/>
  <c r="H6712" i="9"/>
  <c r="N6711" i="9"/>
  <c r="H6711" i="9"/>
  <c r="N6710" i="9"/>
  <c r="H6710" i="9"/>
  <c r="N6709" i="9"/>
  <c r="H6709" i="9"/>
  <c r="N6708" i="9"/>
  <c r="H6708" i="9"/>
  <c r="N6707" i="9"/>
  <c r="H6707" i="9"/>
  <c r="N6706" i="9"/>
  <c r="H6706" i="9"/>
  <c r="N6705" i="9"/>
  <c r="H6705" i="9"/>
  <c r="N6704" i="9"/>
  <c r="H6704" i="9"/>
  <c r="N6703" i="9"/>
  <c r="H6703" i="9"/>
  <c r="N6702" i="9"/>
  <c r="H6702" i="9"/>
  <c r="N6701" i="9"/>
  <c r="H6701" i="9"/>
  <c r="N6700" i="9"/>
  <c r="H6700" i="9"/>
  <c r="N6699" i="9"/>
  <c r="H6699" i="9"/>
  <c r="N6698" i="9"/>
  <c r="H6698" i="9"/>
  <c r="N6697" i="9"/>
  <c r="H6697" i="9"/>
  <c r="N6696" i="9"/>
  <c r="H6696" i="9"/>
  <c r="N6695" i="9"/>
  <c r="H6695" i="9"/>
  <c r="N6694" i="9"/>
  <c r="H6694" i="9"/>
  <c r="N6693" i="9"/>
  <c r="H6693" i="9"/>
  <c r="N6692" i="9"/>
  <c r="H6692" i="9"/>
  <c r="N6691" i="9"/>
  <c r="H6691" i="9"/>
  <c r="N6690" i="9"/>
  <c r="H6690" i="9"/>
  <c r="N6689" i="9"/>
  <c r="H6689" i="9"/>
  <c r="N6688" i="9"/>
  <c r="H6688" i="9"/>
  <c r="N6687" i="9"/>
  <c r="H6687" i="9"/>
  <c r="N6686" i="9"/>
  <c r="H6686" i="9"/>
  <c r="N6685" i="9"/>
  <c r="H6685" i="9"/>
  <c r="N6684" i="9"/>
  <c r="H6684" i="9"/>
  <c r="N6683" i="9"/>
  <c r="H6683" i="9"/>
  <c r="N6682" i="9"/>
  <c r="H6682" i="9"/>
  <c r="N6681" i="9"/>
  <c r="H6681" i="9"/>
  <c r="N6680" i="9"/>
  <c r="H6680" i="9"/>
  <c r="N6679" i="9"/>
  <c r="H6679" i="9"/>
  <c r="N6678" i="9"/>
  <c r="H6678" i="9"/>
  <c r="N6677" i="9"/>
  <c r="H6677" i="9"/>
  <c r="N6676" i="9"/>
  <c r="H6676" i="9"/>
  <c r="N6675" i="9"/>
  <c r="H6675" i="9"/>
  <c r="N6674" i="9"/>
  <c r="H6674" i="9"/>
  <c r="N6673" i="9"/>
  <c r="H6673" i="9"/>
  <c r="N6672" i="9"/>
  <c r="H6672" i="9"/>
  <c r="N6671" i="9"/>
  <c r="H6671" i="9"/>
  <c r="N6670" i="9"/>
  <c r="H6670" i="9"/>
  <c r="N6669" i="9"/>
  <c r="H6669" i="9"/>
  <c r="N6668" i="9"/>
  <c r="H6668" i="9"/>
  <c r="N6667" i="9"/>
  <c r="H6667" i="9"/>
  <c r="N6666" i="9"/>
  <c r="H6666" i="9"/>
  <c r="N6665" i="9"/>
  <c r="H6665" i="9"/>
  <c r="N6664" i="9"/>
  <c r="H6664" i="9"/>
  <c r="N6663" i="9"/>
  <c r="H6663" i="9"/>
  <c r="N6662" i="9"/>
  <c r="H6662" i="9"/>
  <c r="N6661" i="9"/>
  <c r="H6661" i="9"/>
  <c r="N6660" i="9"/>
  <c r="H6660" i="9"/>
  <c r="N6659" i="9"/>
  <c r="H6659" i="9"/>
  <c r="N6658" i="9"/>
  <c r="H6658" i="9"/>
  <c r="N6657" i="9"/>
  <c r="H6657" i="9"/>
  <c r="N6656" i="9"/>
  <c r="H6656" i="9"/>
  <c r="N6655" i="9"/>
  <c r="H6655" i="9"/>
  <c r="N6654" i="9"/>
  <c r="H6654" i="9"/>
  <c r="N6653" i="9"/>
  <c r="H6653" i="9"/>
  <c r="N6652" i="9"/>
  <c r="H6652" i="9"/>
  <c r="N6651" i="9"/>
  <c r="H6651" i="9"/>
  <c r="N6650" i="9"/>
  <c r="H6650" i="9"/>
  <c r="N6649" i="9"/>
  <c r="H6649" i="9"/>
  <c r="N6648" i="9"/>
  <c r="H6648" i="9"/>
  <c r="N6647" i="9"/>
  <c r="H6647" i="9"/>
  <c r="N6646" i="9"/>
  <c r="H6646" i="9"/>
  <c r="N6645" i="9"/>
  <c r="H6645" i="9"/>
  <c r="N6644" i="9"/>
  <c r="H6644" i="9"/>
  <c r="N6643" i="9"/>
  <c r="H6643" i="9"/>
  <c r="N6642" i="9"/>
  <c r="H6642" i="9"/>
  <c r="N6641" i="9"/>
  <c r="H6641" i="9"/>
  <c r="N6640" i="9"/>
  <c r="H6640" i="9"/>
  <c r="N6639" i="9"/>
  <c r="H6639" i="9"/>
  <c r="N6638" i="9"/>
  <c r="H6638" i="9"/>
  <c r="N6637" i="9"/>
  <c r="H6637" i="9"/>
  <c r="N6636" i="9"/>
  <c r="H6636" i="9"/>
  <c r="N6635" i="9"/>
  <c r="H6635" i="9"/>
  <c r="N6634" i="9"/>
  <c r="H6634" i="9"/>
  <c r="N6633" i="9"/>
  <c r="H6633" i="9"/>
  <c r="N6632" i="9"/>
  <c r="H6632" i="9"/>
  <c r="N6631" i="9"/>
  <c r="H6631" i="9"/>
  <c r="N6630" i="9"/>
  <c r="H6630" i="9"/>
  <c r="N6629" i="9"/>
  <c r="H6629" i="9"/>
  <c r="N6628" i="9"/>
  <c r="H6628" i="9"/>
  <c r="N6627" i="9"/>
  <c r="H6627" i="9"/>
  <c r="N6626" i="9"/>
  <c r="H6626" i="9"/>
  <c r="N6625" i="9"/>
  <c r="H6625" i="9"/>
  <c r="N6624" i="9"/>
  <c r="H6624" i="9"/>
  <c r="N6623" i="9"/>
  <c r="H6623" i="9"/>
  <c r="N6622" i="9"/>
  <c r="H6622" i="9"/>
  <c r="N6621" i="9"/>
  <c r="H6621" i="9"/>
  <c r="N6620" i="9"/>
  <c r="H6620" i="9"/>
  <c r="N6619" i="9"/>
  <c r="H6619" i="9"/>
  <c r="N6618" i="9"/>
  <c r="H6618" i="9"/>
  <c r="N6617" i="9"/>
  <c r="H6617" i="9"/>
  <c r="N6616" i="9"/>
  <c r="H6616" i="9"/>
  <c r="N6615" i="9"/>
  <c r="H6615" i="9"/>
  <c r="N6614" i="9"/>
  <c r="H6614" i="9"/>
  <c r="N6613" i="9"/>
  <c r="H6613" i="9"/>
  <c r="N6612" i="9"/>
  <c r="H6612" i="9"/>
  <c r="N6611" i="9"/>
  <c r="H6611" i="9"/>
  <c r="N6610" i="9"/>
  <c r="H6610" i="9"/>
  <c r="N6609" i="9"/>
  <c r="H6609" i="9"/>
  <c r="N6608" i="9"/>
  <c r="H6608" i="9"/>
  <c r="N6607" i="9"/>
  <c r="H6607" i="9"/>
  <c r="N6606" i="9"/>
  <c r="H6606" i="9"/>
  <c r="N6605" i="9"/>
  <c r="H6605" i="9"/>
  <c r="N6604" i="9"/>
  <c r="H6604" i="9"/>
  <c r="N6603" i="9"/>
  <c r="H6603" i="9"/>
  <c r="N6602" i="9"/>
  <c r="H6602" i="9"/>
  <c r="N6601" i="9"/>
  <c r="H6601" i="9"/>
  <c r="N6600" i="9"/>
  <c r="H6600" i="9"/>
  <c r="N6599" i="9"/>
  <c r="H6599" i="9"/>
  <c r="N6598" i="9"/>
  <c r="H6598" i="9"/>
  <c r="N6597" i="9"/>
  <c r="H6597" i="9"/>
  <c r="N6596" i="9"/>
  <c r="H6596" i="9"/>
  <c r="N6595" i="9"/>
  <c r="H6595" i="9"/>
  <c r="N6594" i="9"/>
  <c r="H6594" i="9"/>
  <c r="N6593" i="9"/>
  <c r="H6593" i="9"/>
  <c r="N6592" i="9"/>
  <c r="H6592" i="9"/>
  <c r="N6591" i="9"/>
  <c r="H6591" i="9"/>
  <c r="N6590" i="9"/>
  <c r="H6590" i="9"/>
  <c r="N6589" i="9"/>
  <c r="H6589" i="9"/>
  <c r="N6588" i="9"/>
  <c r="H6588" i="9"/>
  <c r="N6587" i="9"/>
  <c r="H6587" i="9"/>
  <c r="N6586" i="9"/>
  <c r="H6586" i="9"/>
  <c r="N6585" i="9"/>
  <c r="H6585" i="9"/>
  <c r="N6584" i="9"/>
  <c r="H6584" i="9"/>
  <c r="N6583" i="9"/>
  <c r="H6583" i="9"/>
  <c r="N6582" i="9"/>
  <c r="H6582" i="9"/>
  <c r="N6581" i="9"/>
  <c r="H6581" i="9"/>
  <c r="N6580" i="9"/>
  <c r="H6580" i="9"/>
  <c r="N6579" i="9"/>
  <c r="H6579" i="9"/>
  <c r="N6578" i="9"/>
  <c r="H6578" i="9"/>
  <c r="N6577" i="9"/>
  <c r="H6577" i="9"/>
  <c r="N6576" i="9"/>
  <c r="H6576" i="9"/>
  <c r="N6575" i="9"/>
  <c r="H6575" i="9"/>
  <c r="N6574" i="9"/>
  <c r="H6574" i="9"/>
  <c r="N6573" i="9"/>
  <c r="H6573" i="9"/>
  <c r="N6572" i="9"/>
  <c r="H6572" i="9"/>
  <c r="N6571" i="9"/>
  <c r="H6571" i="9"/>
  <c r="N6570" i="9"/>
  <c r="H6570" i="9"/>
  <c r="N6569" i="9"/>
  <c r="H6569" i="9"/>
  <c r="N6568" i="9"/>
  <c r="H6568" i="9"/>
  <c r="N6567" i="9"/>
  <c r="H6567" i="9"/>
  <c r="N6566" i="9"/>
  <c r="H6566" i="9"/>
  <c r="N6565" i="9"/>
  <c r="H6565" i="9"/>
  <c r="N6564" i="9"/>
  <c r="H6564" i="9"/>
  <c r="N6563" i="9"/>
  <c r="H6563" i="9"/>
  <c r="N6562" i="9"/>
  <c r="H6562" i="9"/>
  <c r="N6561" i="9"/>
  <c r="H6561" i="9"/>
  <c r="N6560" i="9"/>
  <c r="H6560" i="9"/>
  <c r="N6559" i="9"/>
  <c r="H6559" i="9"/>
  <c r="N6558" i="9"/>
  <c r="H6558" i="9"/>
  <c r="N6557" i="9"/>
  <c r="H6557" i="9"/>
  <c r="N6556" i="9"/>
  <c r="H6556" i="9"/>
  <c r="N6555" i="9"/>
  <c r="H6555" i="9"/>
  <c r="N6554" i="9"/>
  <c r="H6554" i="9"/>
  <c r="N6553" i="9"/>
  <c r="H6553" i="9"/>
  <c r="N6552" i="9"/>
  <c r="H6552" i="9"/>
  <c r="N6551" i="9"/>
  <c r="H6551" i="9"/>
  <c r="N6550" i="9"/>
  <c r="H6550" i="9"/>
  <c r="N6549" i="9"/>
  <c r="H6549" i="9"/>
  <c r="N6548" i="9"/>
  <c r="H6548" i="9"/>
  <c r="N6547" i="9"/>
  <c r="H6547" i="9"/>
  <c r="N6546" i="9"/>
  <c r="H6546" i="9"/>
  <c r="N6545" i="9"/>
  <c r="H6545" i="9"/>
  <c r="N6544" i="9"/>
  <c r="H6544" i="9"/>
  <c r="N6543" i="9"/>
  <c r="H6543" i="9"/>
  <c r="N6542" i="9"/>
  <c r="H6542" i="9"/>
  <c r="N6541" i="9"/>
  <c r="H6541" i="9"/>
  <c r="N6540" i="9"/>
  <c r="H6540" i="9"/>
  <c r="N6539" i="9"/>
  <c r="H6539" i="9"/>
  <c r="N6538" i="9"/>
  <c r="H6538" i="9"/>
  <c r="N6537" i="9"/>
  <c r="H6537" i="9"/>
  <c r="N6536" i="9"/>
  <c r="H6536" i="9"/>
  <c r="N6535" i="9"/>
  <c r="H6535" i="9"/>
  <c r="N6534" i="9"/>
  <c r="H6534" i="9"/>
  <c r="N6533" i="9"/>
  <c r="H6533" i="9"/>
  <c r="N6532" i="9"/>
  <c r="H6532" i="9"/>
  <c r="N6531" i="9"/>
  <c r="H6531" i="9"/>
  <c r="N6530" i="9"/>
  <c r="H6530" i="9"/>
  <c r="N6529" i="9"/>
  <c r="H6529" i="9"/>
  <c r="N6528" i="9"/>
  <c r="H6528" i="9"/>
  <c r="N6527" i="9"/>
  <c r="H6527" i="9"/>
  <c r="N6526" i="9"/>
  <c r="H6526" i="9"/>
  <c r="N6525" i="9"/>
  <c r="H6525" i="9"/>
  <c r="N6524" i="9"/>
  <c r="H6524" i="9"/>
  <c r="N6523" i="9"/>
  <c r="H6523" i="9"/>
  <c r="N6522" i="9"/>
  <c r="H6522" i="9"/>
  <c r="N6521" i="9"/>
  <c r="H6521" i="9"/>
  <c r="N6520" i="9"/>
  <c r="H6520" i="9"/>
  <c r="N6519" i="9"/>
  <c r="H6519" i="9"/>
  <c r="N6518" i="9"/>
  <c r="H6518" i="9"/>
  <c r="N6517" i="9"/>
  <c r="H6517" i="9"/>
  <c r="N6516" i="9"/>
  <c r="H6516" i="9"/>
  <c r="N6515" i="9"/>
  <c r="H6515" i="9"/>
  <c r="N6514" i="9"/>
  <c r="H6514" i="9"/>
  <c r="N6513" i="9"/>
  <c r="H6513" i="9"/>
  <c r="N6512" i="9"/>
  <c r="H6512" i="9"/>
  <c r="N6511" i="9"/>
  <c r="H6511" i="9"/>
  <c r="N6510" i="9"/>
  <c r="H6510" i="9"/>
  <c r="N6509" i="9"/>
  <c r="H6509" i="9"/>
  <c r="N6508" i="9"/>
  <c r="H6508" i="9"/>
  <c r="N6507" i="9"/>
  <c r="H6507" i="9"/>
  <c r="N6506" i="9"/>
  <c r="H6506" i="9"/>
  <c r="N6505" i="9"/>
  <c r="H6505" i="9"/>
  <c r="N6504" i="9"/>
  <c r="H6504" i="9"/>
  <c r="N6503" i="9"/>
  <c r="H6503" i="9"/>
  <c r="N6502" i="9"/>
  <c r="H6502" i="9"/>
  <c r="N6501" i="9"/>
  <c r="H6501" i="9"/>
  <c r="N6500" i="9"/>
  <c r="H6500" i="9"/>
  <c r="N6499" i="9"/>
  <c r="H6499" i="9"/>
  <c r="N6498" i="9"/>
  <c r="H6498" i="9"/>
  <c r="N6497" i="9"/>
  <c r="H6497" i="9"/>
  <c r="N6496" i="9"/>
  <c r="H6496" i="9"/>
  <c r="N6495" i="9"/>
  <c r="H6495" i="9"/>
  <c r="N6494" i="9"/>
  <c r="H6494" i="9"/>
  <c r="N6493" i="9"/>
  <c r="H6493" i="9"/>
  <c r="N6492" i="9"/>
  <c r="H6492" i="9"/>
  <c r="N6491" i="9"/>
  <c r="H6491" i="9"/>
  <c r="N6490" i="9"/>
  <c r="H6490" i="9"/>
  <c r="N6489" i="9"/>
  <c r="H6489" i="9"/>
  <c r="N6488" i="9"/>
  <c r="H6488" i="9"/>
  <c r="N6487" i="9"/>
  <c r="H6487" i="9"/>
  <c r="N6486" i="9"/>
  <c r="H6486" i="9"/>
  <c r="N6485" i="9"/>
  <c r="H6485" i="9"/>
  <c r="N6484" i="9"/>
  <c r="H6484" i="9"/>
  <c r="N6483" i="9"/>
  <c r="H6483" i="9"/>
  <c r="N6482" i="9"/>
  <c r="H6482" i="9"/>
  <c r="N6481" i="9"/>
  <c r="H6481" i="9"/>
  <c r="N6480" i="9"/>
  <c r="H6480" i="9"/>
  <c r="N6479" i="9"/>
  <c r="H6479" i="9"/>
  <c r="N6478" i="9"/>
  <c r="H6478" i="9"/>
  <c r="N6477" i="9"/>
  <c r="H6477" i="9"/>
  <c r="N6476" i="9"/>
  <c r="H6476" i="9"/>
  <c r="N6475" i="9"/>
  <c r="H6475" i="9"/>
  <c r="N6474" i="9"/>
  <c r="H6474" i="9"/>
  <c r="N6473" i="9"/>
  <c r="H6473" i="9"/>
  <c r="N6472" i="9"/>
  <c r="H6472" i="9"/>
  <c r="N6471" i="9"/>
  <c r="H6471" i="9"/>
  <c r="N6470" i="9"/>
  <c r="H6470" i="9"/>
  <c r="N6469" i="9"/>
  <c r="H6469" i="9"/>
  <c r="N6468" i="9"/>
  <c r="H6468" i="9"/>
  <c r="N6467" i="9"/>
  <c r="H6467" i="9"/>
  <c r="N6466" i="9"/>
  <c r="H6466" i="9"/>
  <c r="N6465" i="9"/>
  <c r="H6465" i="9"/>
  <c r="N6464" i="9"/>
  <c r="H6464" i="9"/>
  <c r="N6463" i="9"/>
  <c r="H6463" i="9"/>
  <c r="N6462" i="9"/>
  <c r="H6462" i="9"/>
  <c r="N6461" i="9"/>
  <c r="H6461" i="9"/>
  <c r="N6460" i="9"/>
  <c r="H6460" i="9"/>
  <c r="N6459" i="9"/>
  <c r="H6459" i="9"/>
  <c r="N6458" i="9"/>
  <c r="H6458" i="9"/>
  <c r="N6457" i="9"/>
  <c r="H6457" i="9"/>
  <c r="N6456" i="9"/>
  <c r="H6456" i="9"/>
  <c r="N6455" i="9"/>
  <c r="H6455" i="9"/>
  <c r="N6454" i="9"/>
  <c r="H6454" i="9"/>
  <c r="N6453" i="9"/>
  <c r="H6453" i="9"/>
  <c r="N6452" i="9"/>
  <c r="H6452" i="9"/>
  <c r="N6451" i="9"/>
  <c r="H6451" i="9"/>
  <c r="N6450" i="9"/>
  <c r="H6450" i="9"/>
  <c r="N6449" i="9"/>
  <c r="H6449" i="9"/>
  <c r="N6448" i="9"/>
  <c r="H6448" i="9"/>
  <c r="N6447" i="9"/>
  <c r="H6447" i="9"/>
  <c r="N6446" i="9"/>
  <c r="H6446" i="9"/>
  <c r="N6445" i="9"/>
  <c r="H6445" i="9"/>
  <c r="N6444" i="9"/>
  <c r="H6444" i="9"/>
  <c r="N6443" i="9"/>
  <c r="H6443" i="9"/>
  <c r="N6442" i="9"/>
  <c r="H6442" i="9"/>
  <c r="N6441" i="9"/>
  <c r="H6441" i="9"/>
  <c r="N6440" i="9"/>
  <c r="H6440" i="9"/>
  <c r="N6439" i="9"/>
  <c r="H6439" i="9"/>
  <c r="N6438" i="9"/>
  <c r="H6438" i="9"/>
  <c r="N6437" i="9"/>
  <c r="H6437" i="9"/>
  <c r="N6436" i="9"/>
  <c r="H6436" i="9"/>
  <c r="N6435" i="9"/>
  <c r="H6435" i="9"/>
  <c r="N6434" i="9"/>
  <c r="H6434" i="9"/>
  <c r="N6433" i="9"/>
  <c r="H6433" i="9"/>
  <c r="N6432" i="9"/>
  <c r="H6432" i="9"/>
  <c r="N6431" i="9"/>
  <c r="H6431" i="9"/>
  <c r="N6430" i="9"/>
  <c r="H6430" i="9"/>
  <c r="N6429" i="9"/>
  <c r="H6429" i="9"/>
  <c r="N6428" i="9"/>
  <c r="H6428" i="9"/>
  <c r="N6427" i="9"/>
  <c r="H6427" i="9"/>
  <c r="N6426" i="9"/>
  <c r="H6426" i="9"/>
  <c r="N6425" i="9"/>
  <c r="H6425" i="9"/>
  <c r="N6424" i="9"/>
  <c r="H6424" i="9"/>
  <c r="N6423" i="9"/>
  <c r="H6423" i="9"/>
  <c r="N6422" i="9"/>
  <c r="H6422" i="9"/>
  <c r="N6421" i="9"/>
  <c r="H6421" i="9"/>
  <c r="N6420" i="9"/>
  <c r="H6420" i="9"/>
  <c r="N6419" i="9"/>
  <c r="H6419" i="9"/>
  <c r="N6418" i="9"/>
  <c r="H6418" i="9"/>
  <c r="N6417" i="9"/>
  <c r="H6417" i="9"/>
  <c r="N6416" i="9"/>
  <c r="H6416" i="9"/>
  <c r="N6415" i="9"/>
  <c r="H6415" i="9"/>
  <c r="N6414" i="9"/>
  <c r="H6414" i="9"/>
  <c r="N6413" i="9"/>
  <c r="H6413" i="9"/>
  <c r="N6412" i="9"/>
  <c r="H6412" i="9"/>
  <c r="N6411" i="9"/>
  <c r="H6411" i="9"/>
  <c r="N6410" i="9"/>
  <c r="H6410" i="9"/>
  <c r="N6409" i="9"/>
  <c r="H6409" i="9"/>
  <c r="N6408" i="9"/>
  <c r="H6408" i="9"/>
  <c r="N6407" i="9"/>
  <c r="H6407" i="9"/>
  <c r="N6406" i="9"/>
  <c r="H6406" i="9"/>
  <c r="N6405" i="9"/>
  <c r="H6405" i="9"/>
  <c r="N6404" i="9"/>
  <c r="H6404" i="9"/>
  <c r="N6403" i="9"/>
  <c r="H6403" i="9"/>
  <c r="N6402" i="9"/>
  <c r="H6402" i="9"/>
  <c r="N6401" i="9"/>
  <c r="H6401" i="9"/>
  <c r="N6400" i="9"/>
  <c r="H6400" i="9"/>
  <c r="N6399" i="9"/>
  <c r="H6399" i="9"/>
  <c r="N6398" i="9"/>
  <c r="H6398" i="9"/>
  <c r="N6397" i="9"/>
  <c r="H6397" i="9"/>
  <c r="N6396" i="9"/>
  <c r="H6396" i="9"/>
  <c r="N6395" i="9"/>
  <c r="H6395" i="9"/>
  <c r="N6394" i="9"/>
  <c r="H6394" i="9"/>
  <c r="N6393" i="9"/>
  <c r="H6393" i="9"/>
  <c r="N6392" i="9"/>
  <c r="H6392" i="9"/>
  <c r="N6391" i="9"/>
  <c r="H6391" i="9"/>
  <c r="N6390" i="9"/>
  <c r="H6390" i="9"/>
  <c r="N6389" i="9"/>
  <c r="H6389" i="9"/>
  <c r="N6388" i="9"/>
  <c r="H6388" i="9"/>
  <c r="N6387" i="9"/>
  <c r="H6387" i="9"/>
  <c r="N6386" i="9"/>
  <c r="H6386" i="9"/>
  <c r="N6385" i="9"/>
  <c r="H6385" i="9"/>
  <c r="N6384" i="9"/>
  <c r="H6384" i="9"/>
  <c r="N6383" i="9"/>
  <c r="H6383" i="9"/>
  <c r="N6382" i="9"/>
  <c r="H6382" i="9"/>
  <c r="N6381" i="9"/>
  <c r="H6381" i="9"/>
  <c r="N6380" i="9"/>
  <c r="H6380" i="9"/>
  <c r="N6379" i="9"/>
  <c r="H6379" i="9"/>
  <c r="N6378" i="9"/>
  <c r="H6378" i="9"/>
  <c r="N6377" i="9"/>
  <c r="H6377" i="9"/>
  <c r="N6376" i="9"/>
  <c r="H6376" i="9"/>
  <c r="N6375" i="9"/>
  <c r="H6375" i="9"/>
  <c r="N6374" i="9"/>
  <c r="H6374" i="9"/>
  <c r="N6373" i="9"/>
  <c r="H6373" i="9"/>
  <c r="N6372" i="9"/>
  <c r="H6372" i="9"/>
  <c r="N6371" i="9"/>
  <c r="H6371" i="9"/>
  <c r="N6370" i="9"/>
  <c r="H6370" i="9"/>
  <c r="N6369" i="9"/>
  <c r="H6369" i="9"/>
  <c r="N6368" i="9"/>
  <c r="H6368" i="9"/>
  <c r="N6367" i="9"/>
  <c r="H6367" i="9"/>
  <c r="N6366" i="9"/>
  <c r="H6366" i="9"/>
  <c r="N6365" i="9"/>
  <c r="H6365" i="9"/>
  <c r="N6364" i="9"/>
  <c r="H6364" i="9"/>
  <c r="N6363" i="9"/>
  <c r="H6363" i="9"/>
  <c r="N6362" i="9"/>
  <c r="H6362" i="9"/>
  <c r="N6361" i="9"/>
  <c r="H6361" i="9"/>
  <c r="N6360" i="9"/>
  <c r="H6360" i="9"/>
  <c r="N6359" i="9"/>
  <c r="H6359" i="9"/>
  <c r="N6358" i="9"/>
  <c r="H6358" i="9"/>
  <c r="N6357" i="9"/>
  <c r="H6357" i="9"/>
  <c r="N6356" i="9"/>
  <c r="H6356" i="9"/>
  <c r="N6355" i="9"/>
  <c r="H6355" i="9"/>
  <c r="N6354" i="9"/>
  <c r="H6354" i="9"/>
  <c r="N6353" i="9"/>
  <c r="H6353" i="9"/>
  <c r="N6352" i="9"/>
  <c r="H6352" i="9"/>
  <c r="N6351" i="9"/>
  <c r="H6351" i="9"/>
  <c r="N6350" i="9"/>
  <c r="H6350" i="9"/>
  <c r="N6349" i="9"/>
  <c r="H6349" i="9"/>
  <c r="N6348" i="9"/>
  <c r="H6348" i="9"/>
  <c r="N6347" i="9"/>
  <c r="H6347" i="9"/>
  <c r="N6346" i="9"/>
  <c r="H6346" i="9"/>
  <c r="N6345" i="9"/>
  <c r="H6345" i="9"/>
  <c r="N6344" i="9"/>
  <c r="H6344" i="9"/>
  <c r="N6343" i="9"/>
  <c r="H6343" i="9"/>
  <c r="N6342" i="9"/>
  <c r="H6342" i="9"/>
  <c r="N6341" i="9"/>
  <c r="H6341" i="9"/>
  <c r="N6340" i="9"/>
  <c r="H6340" i="9"/>
  <c r="N6339" i="9"/>
  <c r="H6339" i="9"/>
  <c r="N6338" i="9"/>
  <c r="H6338" i="9"/>
  <c r="N6337" i="9"/>
  <c r="H6337" i="9"/>
  <c r="N6336" i="9"/>
  <c r="H6336" i="9"/>
  <c r="N6335" i="9"/>
  <c r="H6335" i="9"/>
  <c r="N6334" i="9"/>
  <c r="H6334" i="9"/>
  <c r="N6333" i="9"/>
  <c r="H6333" i="9"/>
  <c r="N6332" i="9"/>
  <c r="H6332" i="9"/>
  <c r="N6331" i="9"/>
  <c r="H6331" i="9"/>
  <c r="N6330" i="9"/>
  <c r="H6330" i="9"/>
  <c r="N6329" i="9"/>
  <c r="H6329" i="9"/>
  <c r="N6328" i="9"/>
  <c r="H6328" i="9"/>
  <c r="N6327" i="9"/>
  <c r="H6327" i="9"/>
  <c r="N6326" i="9"/>
  <c r="H6326" i="9"/>
  <c r="N6325" i="9"/>
  <c r="H6325" i="9"/>
  <c r="N6324" i="9"/>
  <c r="H6324" i="9"/>
  <c r="N6323" i="9"/>
  <c r="H6323" i="9"/>
  <c r="N6322" i="9"/>
  <c r="H6322" i="9"/>
  <c r="N6321" i="9"/>
  <c r="H6321" i="9"/>
  <c r="N6320" i="9"/>
  <c r="H6320" i="9"/>
  <c r="N6319" i="9"/>
  <c r="H6319" i="9"/>
  <c r="N6318" i="9"/>
  <c r="H6318" i="9"/>
  <c r="N6317" i="9"/>
  <c r="H6317" i="9"/>
  <c r="N6316" i="9"/>
  <c r="H6316" i="9"/>
  <c r="N6315" i="9"/>
  <c r="H6315" i="9"/>
  <c r="N6314" i="9"/>
  <c r="H6314" i="9"/>
  <c r="N6313" i="9"/>
  <c r="H6313" i="9"/>
  <c r="N6312" i="9"/>
  <c r="H6312" i="9"/>
  <c r="N6311" i="9"/>
  <c r="H6311" i="9"/>
  <c r="N6310" i="9"/>
  <c r="H6310" i="9"/>
  <c r="N6309" i="9"/>
  <c r="H6309" i="9"/>
  <c r="N6308" i="9"/>
  <c r="H6308" i="9"/>
  <c r="N6307" i="9"/>
  <c r="H6307" i="9"/>
  <c r="N6306" i="9"/>
  <c r="H6306" i="9"/>
  <c r="N6305" i="9"/>
  <c r="H6305" i="9"/>
  <c r="N6304" i="9"/>
  <c r="H6304" i="9"/>
  <c r="N6303" i="9"/>
  <c r="H6303" i="9"/>
  <c r="N6302" i="9"/>
  <c r="H6302" i="9"/>
  <c r="N6301" i="9"/>
  <c r="H6301" i="9"/>
  <c r="N6300" i="9"/>
  <c r="H6300" i="9"/>
  <c r="N6299" i="9"/>
  <c r="H6299" i="9"/>
  <c r="N6298" i="9"/>
  <c r="H6298" i="9"/>
  <c r="N6297" i="9"/>
  <c r="H6297" i="9"/>
  <c r="N6296" i="9"/>
  <c r="H6296" i="9"/>
  <c r="N6295" i="9"/>
  <c r="H6295" i="9"/>
  <c r="N6294" i="9"/>
  <c r="H6294" i="9"/>
  <c r="N6293" i="9"/>
  <c r="H6293" i="9"/>
  <c r="N6292" i="9"/>
  <c r="H6292" i="9"/>
  <c r="N6291" i="9"/>
  <c r="H6291" i="9"/>
  <c r="N6290" i="9"/>
  <c r="H6290" i="9"/>
  <c r="N6289" i="9"/>
  <c r="H6289" i="9"/>
  <c r="N6288" i="9"/>
  <c r="H6288" i="9"/>
  <c r="N6287" i="9"/>
  <c r="H6287" i="9"/>
  <c r="N6286" i="9"/>
  <c r="H6286" i="9"/>
  <c r="N6285" i="9"/>
  <c r="H6285" i="9"/>
  <c r="N6284" i="9"/>
  <c r="H6284" i="9"/>
  <c r="N6283" i="9"/>
  <c r="H6283" i="9"/>
  <c r="N6282" i="9"/>
  <c r="H6282" i="9"/>
  <c r="N6281" i="9"/>
  <c r="H6281" i="9"/>
  <c r="N6280" i="9"/>
  <c r="H6280" i="9"/>
  <c r="N6279" i="9"/>
  <c r="H6279" i="9"/>
  <c r="N6278" i="9"/>
  <c r="H6278" i="9"/>
  <c r="N6277" i="9"/>
  <c r="H6277" i="9"/>
  <c r="N6276" i="9"/>
  <c r="H6276" i="9"/>
  <c r="N6275" i="9"/>
  <c r="H6275" i="9"/>
  <c r="N6274" i="9"/>
  <c r="H6274" i="9"/>
  <c r="N6273" i="9"/>
  <c r="H6273" i="9"/>
  <c r="N6272" i="9"/>
  <c r="H6272" i="9"/>
  <c r="N6271" i="9"/>
  <c r="H6271" i="9"/>
  <c r="N6270" i="9"/>
  <c r="H6270" i="9"/>
  <c r="N6269" i="9"/>
  <c r="H6269" i="9"/>
  <c r="N6268" i="9"/>
  <c r="H6268" i="9"/>
  <c r="N6267" i="9"/>
  <c r="H6267" i="9"/>
  <c r="N6266" i="9"/>
  <c r="H6266" i="9"/>
  <c r="N6265" i="9"/>
  <c r="H6265" i="9"/>
  <c r="N6264" i="9"/>
  <c r="H6264" i="9"/>
  <c r="N6263" i="9"/>
  <c r="H6263" i="9"/>
  <c r="N6262" i="9"/>
  <c r="H6262" i="9"/>
  <c r="N6261" i="9"/>
  <c r="H6261" i="9"/>
  <c r="N6260" i="9"/>
  <c r="H6260" i="9"/>
  <c r="N6259" i="9"/>
  <c r="H6259" i="9"/>
  <c r="N6258" i="9"/>
  <c r="H6258" i="9"/>
  <c r="N6257" i="9"/>
  <c r="H6257" i="9"/>
  <c r="N6256" i="9"/>
  <c r="H6256" i="9"/>
  <c r="N6255" i="9"/>
  <c r="H6255" i="9"/>
  <c r="N6254" i="9"/>
  <c r="H6254" i="9"/>
  <c r="N6253" i="9"/>
  <c r="H6253" i="9"/>
  <c r="N6252" i="9"/>
  <c r="H6252" i="9"/>
  <c r="N6251" i="9"/>
  <c r="H6251" i="9"/>
  <c r="N6250" i="9"/>
  <c r="H6250" i="9"/>
  <c r="N6249" i="9"/>
  <c r="H6249" i="9"/>
  <c r="N6248" i="9"/>
  <c r="H6248" i="9"/>
  <c r="N6247" i="9"/>
  <c r="H6247" i="9"/>
  <c r="N6246" i="9"/>
  <c r="H6246" i="9"/>
  <c r="N6245" i="9"/>
  <c r="H6245" i="9"/>
  <c r="N6244" i="9"/>
  <c r="H6244" i="9"/>
  <c r="N6243" i="9"/>
  <c r="H6243" i="9"/>
  <c r="N6242" i="9"/>
  <c r="H6242" i="9"/>
  <c r="N6241" i="9"/>
  <c r="H6241" i="9"/>
  <c r="N6240" i="9"/>
  <c r="H6240" i="9"/>
  <c r="N6239" i="9"/>
  <c r="H6239" i="9"/>
  <c r="N6238" i="9"/>
  <c r="H6238" i="9"/>
  <c r="N6237" i="9"/>
  <c r="H6237" i="9"/>
  <c r="N6236" i="9"/>
  <c r="H6236" i="9"/>
  <c r="N6235" i="9"/>
  <c r="H6235" i="9"/>
  <c r="N6234" i="9"/>
  <c r="H6234" i="9"/>
  <c r="N6233" i="9"/>
  <c r="H6233" i="9"/>
  <c r="N6232" i="9"/>
  <c r="H6232" i="9"/>
  <c r="N6231" i="9"/>
  <c r="H6231" i="9"/>
  <c r="N6230" i="9"/>
  <c r="H6230" i="9"/>
  <c r="N6229" i="9"/>
  <c r="H6229" i="9"/>
  <c r="N6228" i="9"/>
  <c r="H6228" i="9"/>
  <c r="N6227" i="9"/>
  <c r="H6227" i="9"/>
  <c r="N6226" i="9"/>
  <c r="H6226" i="9"/>
  <c r="N6225" i="9"/>
  <c r="H6225" i="9"/>
  <c r="N6224" i="9"/>
  <c r="H6224" i="9"/>
  <c r="N6223" i="9"/>
  <c r="H6223" i="9"/>
  <c r="N6222" i="9"/>
  <c r="H6222" i="9"/>
  <c r="N6221" i="9"/>
  <c r="H6221" i="9"/>
  <c r="N6220" i="9"/>
  <c r="H6220" i="9"/>
  <c r="N6219" i="9"/>
  <c r="H6219" i="9"/>
  <c r="N6218" i="9"/>
  <c r="H6218" i="9"/>
  <c r="N6217" i="9"/>
  <c r="H6217" i="9"/>
  <c r="N6216" i="9"/>
  <c r="H6216" i="9"/>
  <c r="N6215" i="9"/>
  <c r="H6215" i="9"/>
  <c r="N6214" i="9"/>
  <c r="H6214" i="9"/>
  <c r="N6213" i="9"/>
  <c r="H6213" i="9"/>
  <c r="N6212" i="9"/>
  <c r="H6212" i="9"/>
  <c r="N6211" i="9"/>
  <c r="H6211" i="9"/>
  <c r="N6210" i="9"/>
  <c r="H6210" i="9"/>
  <c r="N6209" i="9"/>
  <c r="H6209" i="9"/>
  <c r="N6208" i="9"/>
  <c r="H6208" i="9"/>
  <c r="N6207" i="9"/>
  <c r="H6207" i="9"/>
  <c r="N6206" i="9"/>
  <c r="H6206" i="9"/>
  <c r="N6205" i="9"/>
  <c r="H6205" i="9"/>
  <c r="N6204" i="9"/>
  <c r="H6204" i="9"/>
  <c r="N6203" i="9"/>
  <c r="H6203" i="9"/>
  <c r="N6202" i="9"/>
  <c r="H6202" i="9"/>
  <c r="N6201" i="9"/>
  <c r="H6201" i="9"/>
  <c r="N6200" i="9"/>
  <c r="H6200" i="9"/>
  <c r="N6199" i="9"/>
  <c r="H6199" i="9"/>
  <c r="N6198" i="9"/>
  <c r="H6198" i="9"/>
  <c r="N6197" i="9"/>
  <c r="H6197" i="9"/>
  <c r="N6196" i="9"/>
  <c r="H6196" i="9"/>
  <c r="N6195" i="9"/>
  <c r="H6195" i="9"/>
  <c r="N6194" i="9"/>
  <c r="H6194" i="9"/>
  <c r="N6193" i="9"/>
  <c r="H6193" i="9"/>
  <c r="N6192" i="9"/>
  <c r="H6192" i="9"/>
  <c r="N6191" i="9"/>
  <c r="H6191" i="9"/>
  <c r="N6190" i="9"/>
  <c r="H6190" i="9"/>
  <c r="N6189" i="9"/>
  <c r="H6189" i="9"/>
  <c r="N6188" i="9"/>
  <c r="H6188" i="9"/>
  <c r="N6187" i="9"/>
  <c r="H6187" i="9"/>
  <c r="N6186" i="9"/>
  <c r="H6186" i="9"/>
  <c r="N6185" i="9"/>
  <c r="H6185" i="9"/>
  <c r="N6184" i="9"/>
  <c r="H6184" i="9"/>
  <c r="N6183" i="9"/>
  <c r="H6183" i="9"/>
  <c r="N6182" i="9"/>
  <c r="H6182" i="9"/>
  <c r="N6181" i="9"/>
  <c r="H6181" i="9"/>
  <c r="N6180" i="9"/>
  <c r="H6180" i="9"/>
  <c r="N6179" i="9"/>
  <c r="H6179" i="9"/>
  <c r="N6178" i="9"/>
  <c r="H6178" i="9"/>
  <c r="N6177" i="9"/>
  <c r="H6177" i="9"/>
  <c r="N6176" i="9"/>
  <c r="H6176" i="9"/>
  <c r="N6175" i="9"/>
  <c r="H6175" i="9"/>
  <c r="N6174" i="9"/>
  <c r="H6174" i="9"/>
  <c r="N6173" i="9"/>
  <c r="H6173" i="9"/>
  <c r="N6172" i="9"/>
  <c r="H6172" i="9"/>
  <c r="N6171" i="9"/>
  <c r="H6171" i="9"/>
  <c r="N6170" i="9"/>
  <c r="H6170" i="9"/>
  <c r="N6169" i="9"/>
  <c r="H6169" i="9"/>
  <c r="N6168" i="9"/>
  <c r="H6168" i="9"/>
  <c r="N6167" i="9"/>
  <c r="H6167" i="9"/>
  <c r="N6166" i="9"/>
  <c r="H6166" i="9"/>
  <c r="N6165" i="9"/>
  <c r="H6165" i="9"/>
  <c r="N6164" i="9"/>
  <c r="H6164" i="9"/>
  <c r="N6163" i="9"/>
  <c r="H6163" i="9"/>
  <c r="N6162" i="9"/>
  <c r="H6162" i="9"/>
  <c r="N6161" i="9"/>
  <c r="H6161" i="9"/>
  <c r="N6160" i="9"/>
  <c r="H6160" i="9"/>
  <c r="N6159" i="9"/>
  <c r="H6159" i="9"/>
  <c r="N6158" i="9"/>
  <c r="H6158" i="9"/>
  <c r="N6157" i="9"/>
  <c r="H6157" i="9"/>
  <c r="N6156" i="9"/>
  <c r="H6156" i="9"/>
  <c r="N6155" i="9"/>
  <c r="H6155" i="9"/>
  <c r="N6154" i="9"/>
  <c r="H6154" i="9"/>
  <c r="N6153" i="9"/>
  <c r="H6153" i="9"/>
  <c r="N6152" i="9"/>
  <c r="H6152" i="9"/>
  <c r="N6151" i="9"/>
  <c r="H6151" i="9"/>
  <c r="N6150" i="9"/>
  <c r="H6150" i="9"/>
  <c r="N6149" i="9"/>
  <c r="H6149" i="9"/>
  <c r="N6148" i="9"/>
  <c r="H6148" i="9"/>
  <c r="N6147" i="9"/>
  <c r="H6147" i="9"/>
  <c r="N6146" i="9"/>
  <c r="H6146" i="9"/>
  <c r="N6145" i="9"/>
  <c r="H6145" i="9"/>
  <c r="N6144" i="9"/>
  <c r="H6144" i="9"/>
  <c r="N6143" i="9"/>
  <c r="H6143" i="9"/>
  <c r="N6142" i="9"/>
  <c r="H6142" i="9"/>
  <c r="N6141" i="9"/>
  <c r="H6141" i="9"/>
  <c r="N6140" i="9"/>
  <c r="H6140" i="9"/>
  <c r="N6139" i="9"/>
  <c r="H6139" i="9"/>
  <c r="N6138" i="9"/>
  <c r="H6138" i="9"/>
  <c r="N6137" i="9"/>
  <c r="H6137" i="9"/>
  <c r="N6136" i="9"/>
  <c r="H6136" i="9"/>
  <c r="N6135" i="9"/>
  <c r="H6135" i="9"/>
  <c r="N6134" i="9"/>
  <c r="H6134" i="9"/>
  <c r="N6133" i="9"/>
  <c r="H6133" i="9"/>
  <c r="N6132" i="9"/>
  <c r="H6132" i="9"/>
  <c r="N6131" i="9"/>
  <c r="H6131" i="9"/>
  <c r="N6130" i="9"/>
  <c r="H6130" i="9"/>
  <c r="N6129" i="9"/>
  <c r="H6129" i="9"/>
  <c r="N6128" i="9"/>
  <c r="H6128" i="9"/>
  <c r="N6127" i="9"/>
  <c r="H6127" i="9"/>
  <c r="N6126" i="9"/>
  <c r="H6126" i="9"/>
  <c r="N6125" i="9"/>
  <c r="H6125" i="9"/>
  <c r="N6124" i="9"/>
  <c r="H6124" i="9"/>
  <c r="N6123" i="9"/>
  <c r="H6123" i="9"/>
  <c r="N6122" i="9"/>
  <c r="H6122" i="9"/>
  <c r="N6121" i="9"/>
  <c r="H6121" i="9"/>
  <c r="N6120" i="9"/>
  <c r="H6120" i="9"/>
  <c r="N6119" i="9"/>
  <c r="H6119" i="9"/>
  <c r="N6118" i="9"/>
  <c r="H6118" i="9"/>
  <c r="N6117" i="9"/>
  <c r="H6117" i="9"/>
  <c r="N6116" i="9"/>
  <c r="H6116" i="9"/>
  <c r="N6115" i="9"/>
  <c r="H6115" i="9"/>
  <c r="N6114" i="9"/>
  <c r="H6114" i="9"/>
  <c r="N6113" i="9"/>
  <c r="H6113" i="9"/>
  <c r="N6112" i="9"/>
  <c r="H6112" i="9"/>
  <c r="N6111" i="9"/>
  <c r="H6111" i="9"/>
  <c r="N6110" i="9"/>
  <c r="H6110" i="9"/>
  <c r="N6109" i="9"/>
  <c r="H6109" i="9"/>
  <c r="N6108" i="9"/>
  <c r="H6108" i="9"/>
  <c r="N6107" i="9"/>
  <c r="H6107" i="9"/>
  <c r="N6106" i="9"/>
  <c r="H6106" i="9"/>
  <c r="N6105" i="9"/>
  <c r="H6105" i="9"/>
  <c r="N6104" i="9"/>
  <c r="H6104" i="9"/>
  <c r="N6103" i="9"/>
  <c r="H6103" i="9"/>
  <c r="N6102" i="9"/>
  <c r="H6102" i="9"/>
  <c r="N6101" i="9"/>
  <c r="H6101" i="9"/>
  <c r="N6100" i="9"/>
  <c r="H6100" i="9"/>
  <c r="N6099" i="9"/>
  <c r="H6099" i="9"/>
  <c r="N6098" i="9"/>
  <c r="H6098" i="9"/>
  <c r="N6097" i="9"/>
  <c r="H6097" i="9"/>
  <c r="N6096" i="9"/>
  <c r="H6096" i="9"/>
  <c r="N6095" i="9"/>
  <c r="H6095" i="9"/>
  <c r="N6094" i="9"/>
  <c r="H6094" i="9"/>
  <c r="N6093" i="9"/>
  <c r="H6093" i="9"/>
  <c r="N6092" i="9"/>
  <c r="H6092" i="9"/>
  <c r="N6091" i="9"/>
  <c r="H6091" i="9"/>
  <c r="N6090" i="9"/>
  <c r="H6090" i="9"/>
  <c r="N6089" i="9"/>
  <c r="H6089" i="9"/>
  <c r="N6088" i="9"/>
  <c r="H6088" i="9"/>
  <c r="N6087" i="9"/>
  <c r="H6087" i="9"/>
  <c r="N6086" i="9"/>
  <c r="H6086" i="9"/>
  <c r="N6085" i="9"/>
  <c r="H6085" i="9"/>
  <c r="N6084" i="9"/>
  <c r="H6084" i="9"/>
  <c r="N6083" i="9"/>
  <c r="H6083" i="9"/>
  <c r="N6082" i="9"/>
  <c r="H6082" i="9"/>
  <c r="N6081" i="9"/>
  <c r="H6081" i="9"/>
  <c r="N6080" i="9"/>
  <c r="H6080" i="9"/>
  <c r="N6079" i="9"/>
  <c r="H6079" i="9"/>
  <c r="N6078" i="9"/>
  <c r="H6078" i="9"/>
  <c r="N6077" i="9"/>
  <c r="H6077" i="9"/>
  <c r="N6076" i="9"/>
  <c r="H6076" i="9"/>
  <c r="N6075" i="9"/>
  <c r="H6075" i="9"/>
  <c r="N6074" i="9"/>
  <c r="H6074" i="9"/>
  <c r="N6073" i="9"/>
  <c r="H6073" i="9"/>
  <c r="N6072" i="9"/>
  <c r="H6072" i="9"/>
  <c r="N6071" i="9"/>
  <c r="H6071" i="9"/>
  <c r="N6070" i="9"/>
  <c r="H6070" i="9"/>
  <c r="N6069" i="9"/>
  <c r="H6069" i="9"/>
  <c r="N6068" i="9"/>
  <c r="H6068" i="9"/>
  <c r="N6067" i="9"/>
  <c r="H6067" i="9"/>
  <c r="N6066" i="9"/>
  <c r="H6066" i="9"/>
  <c r="N6065" i="9"/>
  <c r="H6065" i="9"/>
  <c r="N6064" i="9"/>
  <c r="H6064" i="9"/>
  <c r="N6063" i="9"/>
  <c r="H6063" i="9"/>
  <c r="N6062" i="9"/>
  <c r="H6062" i="9"/>
  <c r="N6061" i="9"/>
  <c r="H6061" i="9"/>
  <c r="N6060" i="9"/>
  <c r="H6060" i="9"/>
  <c r="N6059" i="9"/>
  <c r="H6059" i="9"/>
  <c r="N6058" i="9"/>
  <c r="H6058" i="9"/>
  <c r="N6057" i="9"/>
  <c r="H6057" i="9"/>
  <c r="N6056" i="9"/>
  <c r="H6056" i="9"/>
  <c r="N6055" i="9"/>
  <c r="H6055" i="9"/>
  <c r="N6054" i="9"/>
  <c r="H6054" i="9"/>
  <c r="N6053" i="9"/>
  <c r="H6053" i="9"/>
  <c r="N6052" i="9"/>
  <c r="H6052" i="9"/>
  <c r="N6051" i="9"/>
  <c r="H6051" i="9"/>
  <c r="N6050" i="9"/>
  <c r="H6050" i="9"/>
  <c r="N6049" i="9"/>
  <c r="H6049" i="9"/>
  <c r="N6048" i="9"/>
  <c r="H6048" i="9"/>
  <c r="N6047" i="9"/>
  <c r="H6047" i="9"/>
  <c r="N6046" i="9"/>
  <c r="H6046" i="9"/>
  <c r="N6045" i="9"/>
  <c r="H6045" i="9"/>
  <c r="N6044" i="9"/>
  <c r="H6044" i="9"/>
  <c r="N6043" i="9"/>
  <c r="H6043" i="9"/>
  <c r="N6042" i="9"/>
  <c r="H6042" i="9"/>
  <c r="N6041" i="9"/>
  <c r="H6041" i="9"/>
  <c r="N6040" i="9"/>
  <c r="H6040" i="9"/>
  <c r="N6039" i="9"/>
  <c r="H6039" i="9"/>
  <c r="N6038" i="9"/>
  <c r="H6038" i="9"/>
  <c r="N6037" i="9"/>
  <c r="H6037" i="9"/>
  <c r="N6036" i="9"/>
  <c r="H6036" i="9"/>
  <c r="N6035" i="9"/>
  <c r="H6035" i="9"/>
  <c r="N6034" i="9"/>
  <c r="H6034" i="9"/>
  <c r="N6033" i="9"/>
  <c r="H6033" i="9"/>
  <c r="N6032" i="9"/>
  <c r="H6032" i="9"/>
  <c r="N6031" i="9"/>
  <c r="H6031" i="9"/>
  <c r="N6030" i="9"/>
  <c r="H6030" i="9"/>
  <c r="N6029" i="9"/>
  <c r="H6029" i="9"/>
  <c r="N6028" i="9"/>
  <c r="H6028" i="9"/>
  <c r="N6027" i="9"/>
  <c r="H6027" i="9"/>
  <c r="N6026" i="9"/>
  <c r="H6026" i="9"/>
  <c r="N6025" i="9"/>
  <c r="H6025" i="9"/>
  <c r="N6024" i="9"/>
  <c r="H6024" i="9"/>
  <c r="N6023" i="9"/>
  <c r="H6023" i="9"/>
  <c r="N6022" i="9"/>
  <c r="H6022" i="9"/>
  <c r="N6021" i="9"/>
  <c r="H6021" i="9"/>
  <c r="N6020" i="9"/>
  <c r="H6020" i="9"/>
  <c r="N6019" i="9"/>
  <c r="H6019" i="9"/>
  <c r="N6018" i="9"/>
  <c r="H6018" i="9"/>
  <c r="N6017" i="9"/>
  <c r="H6017" i="9"/>
  <c r="N6016" i="9"/>
  <c r="H6016" i="9"/>
  <c r="N6015" i="9"/>
  <c r="H6015" i="9"/>
  <c r="N6014" i="9"/>
  <c r="H6014" i="9"/>
  <c r="N6013" i="9"/>
  <c r="H6013" i="9"/>
  <c r="N6012" i="9"/>
  <c r="H6012" i="9"/>
  <c r="N6011" i="9"/>
  <c r="H6011" i="9"/>
  <c r="N6010" i="9"/>
  <c r="H6010" i="9"/>
  <c r="N6009" i="9"/>
  <c r="H6009" i="9"/>
  <c r="N6008" i="9"/>
  <c r="H6008" i="9"/>
  <c r="N6007" i="9"/>
  <c r="H6007" i="9"/>
  <c r="N6006" i="9"/>
  <c r="H6006" i="9"/>
  <c r="N6005" i="9"/>
  <c r="H6005" i="9"/>
  <c r="N6004" i="9"/>
  <c r="H6004" i="9"/>
  <c r="N6003" i="9"/>
  <c r="H6003" i="9"/>
  <c r="N6002" i="9"/>
  <c r="H6002" i="9"/>
  <c r="N6001" i="9"/>
  <c r="H6001" i="9"/>
  <c r="N6000" i="9"/>
  <c r="H6000" i="9"/>
  <c r="N5999" i="9"/>
  <c r="H5999" i="9"/>
  <c r="N5998" i="9"/>
  <c r="H5998" i="9"/>
  <c r="N5997" i="9"/>
  <c r="H5997" i="9"/>
  <c r="N5996" i="9"/>
  <c r="H5996" i="9"/>
  <c r="N5995" i="9"/>
  <c r="H5995" i="9"/>
  <c r="N5994" i="9"/>
  <c r="H5994" i="9"/>
  <c r="N5993" i="9"/>
  <c r="H5993" i="9"/>
  <c r="N5992" i="9"/>
  <c r="H5992" i="9"/>
  <c r="N5991" i="9"/>
  <c r="H5991" i="9"/>
  <c r="N5990" i="9"/>
  <c r="H5990" i="9"/>
  <c r="N5989" i="9"/>
  <c r="H5989" i="9"/>
  <c r="N5988" i="9"/>
  <c r="H5988" i="9"/>
  <c r="N5987" i="9"/>
  <c r="H5987" i="9"/>
  <c r="N5986" i="9"/>
  <c r="H5986" i="9"/>
  <c r="N5985" i="9"/>
  <c r="H5985" i="9"/>
  <c r="N5984" i="9"/>
  <c r="H5984" i="9"/>
  <c r="N5983" i="9"/>
  <c r="H5983" i="9"/>
  <c r="N5982" i="9"/>
  <c r="H5982" i="9"/>
  <c r="N5981" i="9"/>
  <c r="H5981" i="9"/>
  <c r="N5980" i="9"/>
  <c r="H5980" i="9"/>
  <c r="N5979" i="9"/>
  <c r="H5979" i="9"/>
  <c r="N5978" i="9"/>
  <c r="H5978" i="9"/>
  <c r="N5977" i="9"/>
  <c r="H5977" i="9"/>
  <c r="N5976" i="9"/>
  <c r="H5976" i="9"/>
  <c r="N5975" i="9"/>
  <c r="H5975" i="9"/>
  <c r="N5974" i="9"/>
  <c r="H5974" i="9"/>
  <c r="N5973" i="9"/>
  <c r="H5973" i="9"/>
  <c r="N5972" i="9"/>
  <c r="H5972" i="9"/>
  <c r="N5971" i="9"/>
  <c r="H5971" i="9"/>
  <c r="N5970" i="9"/>
  <c r="H5970" i="9"/>
  <c r="N5969" i="9"/>
  <c r="H5969" i="9"/>
  <c r="N5968" i="9"/>
  <c r="H5968" i="9"/>
  <c r="N5967" i="9"/>
  <c r="H5967" i="9"/>
  <c r="N5966" i="9"/>
  <c r="H5966" i="9"/>
  <c r="N5965" i="9"/>
  <c r="H5965" i="9"/>
  <c r="N5964" i="9"/>
  <c r="H5964" i="9"/>
  <c r="N5963" i="9"/>
  <c r="H5963" i="9"/>
  <c r="N5962" i="9"/>
  <c r="H5962" i="9"/>
  <c r="N5961" i="9"/>
  <c r="H5961" i="9"/>
  <c r="N5960" i="9"/>
  <c r="H5960" i="9"/>
  <c r="N5959" i="9"/>
  <c r="H5959" i="9"/>
  <c r="N5958" i="9"/>
  <c r="H5958" i="9"/>
  <c r="N5957" i="9"/>
  <c r="H5957" i="9"/>
  <c r="N5956" i="9"/>
  <c r="H5956" i="9"/>
  <c r="N5955" i="9"/>
  <c r="H5955" i="9"/>
  <c r="N5954" i="9"/>
  <c r="H5954" i="9"/>
  <c r="N5953" i="9"/>
  <c r="H5953" i="9"/>
  <c r="N5952" i="9"/>
  <c r="H5952" i="9"/>
  <c r="N5951" i="9"/>
  <c r="H5951" i="9"/>
  <c r="N5950" i="9"/>
  <c r="H5950" i="9"/>
  <c r="N5949" i="9"/>
  <c r="H5949" i="9"/>
  <c r="N5948" i="9"/>
  <c r="H5948" i="9"/>
  <c r="N5947" i="9"/>
  <c r="H5947" i="9"/>
  <c r="N5946" i="9"/>
  <c r="H5946" i="9"/>
  <c r="N5945" i="9"/>
  <c r="H5945" i="9"/>
  <c r="N5944" i="9"/>
  <c r="H5944" i="9"/>
  <c r="N5943" i="9"/>
  <c r="H5943" i="9"/>
  <c r="N5942" i="9"/>
  <c r="H5942" i="9"/>
  <c r="N5941" i="9"/>
  <c r="H5941" i="9"/>
  <c r="N5940" i="9"/>
  <c r="H5940" i="9"/>
  <c r="N5939" i="9"/>
  <c r="H5939" i="9"/>
  <c r="N5938" i="9"/>
  <c r="H5938" i="9"/>
  <c r="N5937" i="9"/>
  <c r="H5937" i="9"/>
  <c r="N5936" i="9"/>
  <c r="H5936" i="9"/>
  <c r="N5935" i="9"/>
  <c r="H5935" i="9"/>
  <c r="N5934" i="9"/>
  <c r="H5934" i="9"/>
  <c r="N5933" i="9"/>
  <c r="H5933" i="9"/>
  <c r="N5932" i="9"/>
  <c r="H5932" i="9"/>
  <c r="N5931" i="9"/>
  <c r="H5931" i="9"/>
  <c r="N5930" i="9"/>
  <c r="H5930" i="9"/>
  <c r="N5929" i="9"/>
  <c r="H5929" i="9"/>
  <c r="N5928" i="9"/>
  <c r="H5928" i="9"/>
  <c r="N5927" i="9"/>
  <c r="H5927" i="9"/>
  <c r="N5926" i="9"/>
  <c r="H5926" i="9"/>
  <c r="N5925" i="9"/>
  <c r="H5925" i="9"/>
  <c r="N5924" i="9"/>
  <c r="H5924" i="9"/>
  <c r="N5923" i="9"/>
  <c r="H5923" i="9"/>
  <c r="N5922" i="9"/>
  <c r="H5922" i="9"/>
  <c r="N5921" i="9"/>
  <c r="H5921" i="9"/>
  <c r="N5920" i="9"/>
  <c r="H5920" i="9"/>
  <c r="N5919" i="9"/>
  <c r="H5919" i="9"/>
  <c r="N5918" i="9"/>
  <c r="H5918" i="9"/>
  <c r="N5917" i="9"/>
  <c r="H5917" i="9"/>
  <c r="N5916" i="9"/>
  <c r="H5916" i="9"/>
  <c r="N5915" i="9"/>
  <c r="H5915" i="9"/>
  <c r="N5914" i="9"/>
  <c r="H5914" i="9"/>
  <c r="N5913" i="9"/>
  <c r="H5913" i="9"/>
  <c r="N5912" i="9"/>
  <c r="H5912" i="9"/>
  <c r="N5911" i="9"/>
  <c r="H5911" i="9"/>
  <c r="N5910" i="9"/>
  <c r="H5910" i="9"/>
  <c r="N5909" i="9"/>
  <c r="H5909" i="9"/>
  <c r="N5908" i="9"/>
  <c r="H5908" i="9"/>
  <c r="N5907" i="9"/>
  <c r="H5907" i="9"/>
  <c r="N5906" i="9"/>
  <c r="H5906" i="9"/>
  <c r="N5905" i="9"/>
  <c r="H5905" i="9"/>
  <c r="N5904" i="9"/>
  <c r="H5904" i="9"/>
  <c r="N5903" i="9"/>
  <c r="H5903" i="9"/>
  <c r="N5902" i="9"/>
  <c r="H5902" i="9"/>
  <c r="N5901" i="9"/>
  <c r="H5901" i="9"/>
  <c r="N5900" i="9"/>
  <c r="H5900" i="9"/>
  <c r="N5899" i="9"/>
  <c r="H5899" i="9"/>
  <c r="N5898" i="9"/>
  <c r="H5898" i="9"/>
  <c r="N5897" i="9"/>
  <c r="H5897" i="9"/>
  <c r="N5896" i="9"/>
  <c r="H5896" i="9"/>
  <c r="N5895" i="9"/>
  <c r="H5895" i="9"/>
  <c r="N5894" i="9"/>
  <c r="H5894" i="9"/>
  <c r="N5893" i="9"/>
  <c r="H5893" i="9"/>
  <c r="N5892" i="9"/>
  <c r="H5892" i="9"/>
  <c r="N5891" i="9"/>
  <c r="H5891" i="9"/>
  <c r="N5890" i="9"/>
  <c r="H5890" i="9"/>
  <c r="N5889" i="9"/>
  <c r="H5889" i="9"/>
  <c r="N5888" i="9"/>
  <c r="H5888" i="9"/>
  <c r="N5887" i="9"/>
  <c r="H5887" i="9"/>
  <c r="N5886" i="9"/>
  <c r="H5886" i="9"/>
  <c r="N5885" i="9"/>
  <c r="H5885" i="9"/>
  <c r="N5884" i="9"/>
  <c r="H5884" i="9"/>
  <c r="N5883" i="9"/>
  <c r="H5883" i="9"/>
  <c r="N5882" i="9"/>
  <c r="H5882" i="9"/>
  <c r="N5881" i="9"/>
  <c r="H5881" i="9"/>
  <c r="N5880" i="9"/>
  <c r="H5880" i="9"/>
  <c r="N5879" i="9"/>
  <c r="H5879" i="9"/>
  <c r="N5878" i="9"/>
  <c r="H5878" i="9"/>
  <c r="N5877" i="9"/>
  <c r="H5877" i="9"/>
  <c r="N5876" i="9"/>
  <c r="H5876" i="9"/>
  <c r="N5875" i="9"/>
  <c r="H5875" i="9"/>
  <c r="N5874" i="9"/>
  <c r="H5874" i="9"/>
  <c r="N5873" i="9"/>
  <c r="H5873" i="9"/>
  <c r="N5872" i="9"/>
  <c r="H5872" i="9"/>
  <c r="N5871" i="9"/>
  <c r="H5871" i="9"/>
  <c r="N5870" i="9"/>
  <c r="H5870" i="9"/>
  <c r="N5869" i="9"/>
  <c r="H5869" i="9"/>
  <c r="N5868" i="9"/>
  <c r="H5868" i="9"/>
  <c r="N5867" i="9"/>
  <c r="H5867" i="9"/>
  <c r="N5866" i="9"/>
  <c r="H5866" i="9"/>
  <c r="N5865" i="9"/>
  <c r="H5865" i="9"/>
  <c r="N5864" i="9"/>
  <c r="H5864" i="9"/>
  <c r="N5863" i="9"/>
  <c r="H5863" i="9"/>
  <c r="N5862" i="9"/>
  <c r="H5862" i="9"/>
  <c r="N5861" i="9"/>
  <c r="H5861" i="9"/>
  <c r="N5860" i="9"/>
  <c r="H5860" i="9"/>
  <c r="N5859" i="9"/>
  <c r="H5859" i="9"/>
  <c r="N5858" i="9"/>
  <c r="H5858" i="9"/>
  <c r="N5857" i="9"/>
  <c r="H5857" i="9"/>
  <c r="N5856" i="9"/>
  <c r="H5856" i="9"/>
  <c r="N5855" i="9"/>
  <c r="H5855" i="9"/>
  <c r="N5854" i="9"/>
  <c r="H5854" i="9"/>
  <c r="N5853" i="9"/>
  <c r="H5853" i="9"/>
  <c r="N5852" i="9"/>
  <c r="H5852" i="9"/>
  <c r="N5851" i="9"/>
  <c r="H5851" i="9"/>
  <c r="N5850" i="9"/>
  <c r="H5850" i="9"/>
  <c r="N5849" i="9"/>
  <c r="H5849" i="9"/>
  <c r="N5848" i="9"/>
  <c r="H5848" i="9"/>
  <c r="N5847" i="9"/>
  <c r="H5847" i="9"/>
  <c r="N5846" i="9"/>
  <c r="H5846" i="9"/>
  <c r="N5845" i="9"/>
  <c r="H5845" i="9"/>
  <c r="N5844" i="9"/>
  <c r="H5844" i="9"/>
  <c r="N5843" i="9"/>
  <c r="H5843" i="9"/>
  <c r="N5842" i="9"/>
  <c r="H5842" i="9"/>
  <c r="N5841" i="9"/>
  <c r="H5841" i="9"/>
  <c r="N5840" i="9"/>
  <c r="H5840" i="9"/>
  <c r="N5839" i="9"/>
  <c r="H5839" i="9"/>
  <c r="N5838" i="9"/>
  <c r="H5838" i="9"/>
  <c r="N5837" i="9"/>
  <c r="H5837" i="9"/>
  <c r="N5836" i="9"/>
  <c r="H5836" i="9"/>
  <c r="N5835" i="9"/>
  <c r="H5835" i="9"/>
  <c r="N5834" i="9"/>
  <c r="H5834" i="9"/>
  <c r="N5833" i="9"/>
  <c r="H5833" i="9"/>
  <c r="N5832" i="9"/>
  <c r="H5832" i="9"/>
  <c r="N5831" i="9"/>
  <c r="H5831" i="9"/>
  <c r="N5830" i="9"/>
  <c r="H5830" i="9"/>
  <c r="N5829" i="9"/>
  <c r="H5829" i="9"/>
  <c r="N5828" i="9"/>
  <c r="H5828" i="9"/>
  <c r="N5827" i="9"/>
  <c r="H5827" i="9"/>
  <c r="N5826" i="9"/>
  <c r="H5826" i="9"/>
  <c r="N5825" i="9"/>
  <c r="H5825" i="9"/>
  <c r="N5824" i="9"/>
  <c r="H5824" i="9"/>
  <c r="N5823" i="9"/>
  <c r="H5823" i="9"/>
  <c r="N5822" i="9"/>
  <c r="H5822" i="9"/>
  <c r="N5821" i="9"/>
  <c r="H5821" i="9"/>
  <c r="N5820" i="9"/>
  <c r="H5820" i="9"/>
  <c r="N5819" i="9"/>
  <c r="H5819" i="9"/>
  <c r="N5818" i="9"/>
  <c r="H5818" i="9"/>
  <c r="N5817" i="9"/>
  <c r="H5817" i="9"/>
  <c r="N5816" i="9"/>
  <c r="H5816" i="9"/>
  <c r="N5815" i="9"/>
  <c r="H5815" i="9"/>
  <c r="N5814" i="9"/>
  <c r="H5814" i="9"/>
  <c r="N5813" i="9"/>
  <c r="H5813" i="9"/>
  <c r="N5812" i="9"/>
  <c r="H5812" i="9"/>
  <c r="N5811" i="9"/>
  <c r="H5811" i="9"/>
  <c r="N5810" i="9"/>
  <c r="H5810" i="9"/>
  <c r="N5809" i="9"/>
  <c r="H5809" i="9"/>
  <c r="N5808" i="9"/>
  <c r="H5808" i="9"/>
  <c r="N5807" i="9"/>
  <c r="H5807" i="9"/>
  <c r="N5806" i="9"/>
  <c r="H5806" i="9"/>
  <c r="N5805" i="9"/>
  <c r="H5805" i="9"/>
  <c r="N5804" i="9"/>
  <c r="H5804" i="9"/>
  <c r="N5803" i="9"/>
  <c r="H5803" i="9"/>
  <c r="N5802" i="9"/>
  <c r="H5802" i="9"/>
  <c r="N5801" i="9"/>
  <c r="H5801" i="9"/>
  <c r="N5800" i="9"/>
  <c r="H5800" i="9"/>
  <c r="N5799" i="9"/>
  <c r="H5799" i="9"/>
  <c r="N5798" i="9"/>
  <c r="H5798" i="9"/>
  <c r="N5797" i="9"/>
  <c r="H5797" i="9"/>
  <c r="N5796" i="9"/>
  <c r="H5796" i="9"/>
  <c r="N5795" i="9"/>
  <c r="H5795" i="9"/>
  <c r="N5794" i="9"/>
  <c r="H5794" i="9"/>
  <c r="N5793" i="9"/>
  <c r="H5793" i="9"/>
  <c r="N5792" i="9"/>
  <c r="H5792" i="9"/>
  <c r="N5791" i="9"/>
  <c r="H5791" i="9"/>
  <c r="N5790" i="9"/>
  <c r="H5790" i="9"/>
  <c r="N5789" i="9"/>
  <c r="H5789" i="9"/>
  <c r="N5788" i="9"/>
  <c r="H5788" i="9"/>
  <c r="N5787" i="9"/>
  <c r="H5787" i="9"/>
  <c r="N5786" i="9"/>
  <c r="H5786" i="9"/>
  <c r="N5785" i="9"/>
  <c r="H5785" i="9"/>
  <c r="N5784" i="9"/>
  <c r="H5784" i="9"/>
  <c r="N5783" i="9"/>
  <c r="H5783" i="9"/>
  <c r="N5782" i="9"/>
  <c r="H5782" i="9"/>
  <c r="N5781" i="9"/>
  <c r="H5781" i="9"/>
  <c r="N5780" i="9"/>
  <c r="H5780" i="9"/>
  <c r="N5779" i="9"/>
  <c r="H5779" i="9"/>
  <c r="N5778" i="9"/>
  <c r="H5778" i="9"/>
  <c r="N5777" i="9"/>
  <c r="H5777" i="9"/>
  <c r="N5776" i="9"/>
  <c r="H5776" i="9"/>
  <c r="N5775" i="9"/>
  <c r="H5775" i="9"/>
  <c r="N5774" i="9"/>
  <c r="H5774" i="9"/>
  <c r="N5773" i="9"/>
  <c r="H5773" i="9"/>
  <c r="N5772" i="9"/>
  <c r="H5772" i="9"/>
  <c r="N5771" i="9"/>
  <c r="H5771" i="9"/>
  <c r="N5770" i="9"/>
  <c r="H5770" i="9"/>
  <c r="N5769" i="9"/>
  <c r="H5769" i="9"/>
  <c r="N5768" i="9"/>
  <c r="H5768" i="9"/>
  <c r="N5767" i="9"/>
  <c r="H5767" i="9"/>
  <c r="N5766" i="9"/>
  <c r="H5766" i="9"/>
  <c r="N5765" i="9"/>
  <c r="H5765" i="9"/>
  <c r="N5764" i="9"/>
  <c r="H5764" i="9"/>
  <c r="N5763" i="9"/>
  <c r="H5763" i="9"/>
  <c r="N5762" i="9"/>
  <c r="H5762" i="9"/>
  <c r="N5761" i="9"/>
  <c r="H5761" i="9"/>
  <c r="N5760" i="9"/>
  <c r="H5760" i="9"/>
  <c r="N5759" i="9"/>
  <c r="H5759" i="9"/>
  <c r="N5758" i="9"/>
  <c r="H5758" i="9"/>
  <c r="N5757" i="9"/>
  <c r="H5757" i="9"/>
  <c r="N5756" i="9"/>
  <c r="H5756" i="9"/>
  <c r="N5755" i="9"/>
  <c r="H5755" i="9"/>
  <c r="N5754" i="9"/>
  <c r="H5754" i="9"/>
  <c r="N5753" i="9"/>
  <c r="H5753" i="9"/>
  <c r="N5752" i="9"/>
  <c r="H5752" i="9"/>
  <c r="N5751" i="9"/>
  <c r="H5751" i="9"/>
  <c r="N5750" i="9"/>
  <c r="H5750" i="9"/>
  <c r="N5749" i="9"/>
  <c r="H5749" i="9"/>
  <c r="N5748" i="9"/>
  <c r="H5748" i="9"/>
  <c r="N5747" i="9"/>
  <c r="H5747" i="9"/>
  <c r="N5746" i="9"/>
  <c r="H5746" i="9"/>
  <c r="N5745" i="9"/>
  <c r="H5745" i="9"/>
  <c r="N5744" i="9"/>
  <c r="H5744" i="9"/>
  <c r="N5743" i="9"/>
  <c r="H5743" i="9"/>
  <c r="N5742" i="9"/>
  <c r="H5742" i="9"/>
  <c r="N5741" i="9"/>
  <c r="H5741" i="9"/>
  <c r="N5740" i="9"/>
  <c r="H5740" i="9"/>
  <c r="N5739" i="9"/>
  <c r="H5739" i="9"/>
  <c r="N5738" i="9"/>
  <c r="H5738" i="9"/>
  <c r="N5737" i="9"/>
  <c r="H5737" i="9"/>
  <c r="N5736" i="9"/>
  <c r="H5736" i="9"/>
  <c r="N5735" i="9"/>
  <c r="H5735" i="9"/>
  <c r="N5734" i="9"/>
  <c r="H5734" i="9"/>
  <c r="N5733" i="9"/>
  <c r="H5733" i="9"/>
  <c r="N5732" i="9"/>
  <c r="H5732" i="9"/>
  <c r="N5731" i="9"/>
  <c r="H5731" i="9"/>
  <c r="N5730" i="9"/>
  <c r="H5730" i="9"/>
  <c r="N5729" i="9"/>
  <c r="H5729" i="9"/>
  <c r="N5728" i="9"/>
  <c r="H5728" i="9"/>
  <c r="N5727" i="9"/>
  <c r="H5727" i="9"/>
  <c r="N5726" i="9"/>
  <c r="H5726" i="9"/>
  <c r="N5725" i="9"/>
  <c r="H5725" i="9"/>
  <c r="N5724" i="9"/>
  <c r="H5724" i="9"/>
  <c r="N5723" i="9"/>
  <c r="H5723" i="9"/>
  <c r="N5722" i="9"/>
  <c r="H5722" i="9"/>
  <c r="N5721" i="9"/>
  <c r="H5721" i="9"/>
  <c r="N5720" i="9"/>
  <c r="H5720" i="9"/>
  <c r="N5719" i="9"/>
  <c r="H5719" i="9"/>
  <c r="N5718" i="9"/>
  <c r="H5718" i="9"/>
  <c r="N5717" i="9"/>
  <c r="H5717" i="9"/>
  <c r="N5716" i="9"/>
  <c r="H5716" i="9"/>
  <c r="N5715" i="9"/>
  <c r="H5715" i="9"/>
  <c r="N5714" i="9"/>
  <c r="H5714" i="9"/>
  <c r="N5713" i="9"/>
  <c r="H5713" i="9"/>
  <c r="N5712" i="9"/>
  <c r="H5712" i="9"/>
  <c r="N5711" i="9"/>
  <c r="H5711" i="9"/>
  <c r="N5710" i="9"/>
  <c r="H5710" i="9"/>
  <c r="N5709" i="9"/>
  <c r="H5709" i="9"/>
  <c r="N5708" i="9"/>
  <c r="H5708" i="9"/>
  <c r="N5707" i="9"/>
  <c r="H5707" i="9"/>
  <c r="N5706" i="9"/>
  <c r="H5706" i="9"/>
  <c r="N5705" i="9"/>
  <c r="H5705" i="9"/>
  <c r="N5704" i="9"/>
  <c r="H5704" i="9"/>
  <c r="N5703" i="9"/>
  <c r="H5703" i="9"/>
  <c r="N5702" i="9"/>
  <c r="H5702" i="9"/>
  <c r="N5701" i="9"/>
  <c r="H5701" i="9"/>
  <c r="N5700" i="9"/>
  <c r="H5700" i="9"/>
  <c r="N5699" i="9"/>
  <c r="H5699" i="9"/>
  <c r="N5698" i="9"/>
  <c r="H5698" i="9"/>
  <c r="N5697" i="9"/>
  <c r="H5697" i="9"/>
  <c r="N5696" i="9"/>
  <c r="H5696" i="9"/>
  <c r="N5695" i="9"/>
  <c r="H5695" i="9"/>
  <c r="N5694" i="9"/>
  <c r="H5694" i="9"/>
  <c r="N5693" i="9"/>
  <c r="H5693" i="9"/>
  <c r="N5692" i="9"/>
  <c r="H5692" i="9"/>
  <c r="N5691" i="9"/>
  <c r="H5691" i="9"/>
  <c r="N5690" i="9"/>
  <c r="H5690" i="9"/>
  <c r="N5689" i="9"/>
  <c r="H5689" i="9"/>
  <c r="N5688" i="9"/>
  <c r="H5688" i="9"/>
  <c r="N5687" i="9"/>
  <c r="H5687" i="9"/>
  <c r="N5686" i="9"/>
  <c r="H5686" i="9"/>
  <c r="N5685" i="9"/>
  <c r="H5685" i="9"/>
  <c r="N5684" i="9"/>
  <c r="H5684" i="9"/>
  <c r="N5683" i="9"/>
  <c r="H5683" i="9"/>
  <c r="N5682" i="9"/>
  <c r="H5682" i="9"/>
  <c r="N5681" i="9"/>
  <c r="H5681" i="9"/>
  <c r="N5680" i="9"/>
  <c r="H5680" i="9"/>
  <c r="N5679" i="9"/>
  <c r="H5679" i="9"/>
  <c r="N5678" i="9"/>
  <c r="H5678" i="9"/>
  <c r="N5677" i="9"/>
  <c r="H5677" i="9"/>
  <c r="N5676" i="9"/>
  <c r="H5676" i="9"/>
  <c r="N5675" i="9"/>
  <c r="H5675" i="9"/>
  <c r="N5674" i="9"/>
  <c r="H5674" i="9"/>
  <c r="N5673" i="9"/>
  <c r="H5673" i="9"/>
  <c r="N5672" i="9"/>
  <c r="H5672" i="9"/>
  <c r="N5671" i="9"/>
  <c r="H5671" i="9"/>
  <c r="N5670" i="9"/>
  <c r="H5670" i="9"/>
  <c r="N5669" i="9"/>
  <c r="H5669" i="9"/>
  <c r="N5668" i="9"/>
  <c r="H5668" i="9"/>
  <c r="N5667" i="9"/>
  <c r="H5667" i="9"/>
  <c r="N5666" i="9"/>
  <c r="H5666" i="9"/>
  <c r="N5665" i="9"/>
  <c r="H5665" i="9"/>
  <c r="N5664" i="9"/>
  <c r="H5664" i="9"/>
  <c r="N5663" i="9"/>
  <c r="H5663" i="9"/>
  <c r="N5662" i="9"/>
  <c r="H5662" i="9"/>
  <c r="N5661" i="9"/>
  <c r="H5661" i="9"/>
  <c r="N5660" i="9"/>
  <c r="H5660" i="9"/>
  <c r="N5659" i="9"/>
  <c r="H5659" i="9"/>
  <c r="N5658" i="9"/>
  <c r="H5658" i="9"/>
  <c r="N5657" i="9"/>
  <c r="H5657" i="9"/>
  <c r="N5656" i="9"/>
  <c r="H5656" i="9"/>
  <c r="N5655" i="9"/>
  <c r="H5655" i="9"/>
  <c r="N5654" i="9"/>
  <c r="H5654" i="9"/>
  <c r="N5653" i="9"/>
  <c r="H5653" i="9"/>
  <c r="N5652" i="9"/>
  <c r="H5652" i="9"/>
  <c r="N5651" i="9"/>
  <c r="H5651" i="9"/>
  <c r="N5650" i="9"/>
  <c r="H5650" i="9"/>
  <c r="N5649" i="9"/>
  <c r="H5649" i="9"/>
  <c r="N5648" i="9"/>
  <c r="H5648" i="9"/>
  <c r="N5647" i="9"/>
  <c r="H5647" i="9"/>
  <c r="N5646" i="9"/>
  <c r="H5646" i="9"/>
  <c r="N5645" i="9"/>
  <c r="H5645" i="9"/>
  <c r="N5644" i="9"/>
  <c r="H5644" i="9"/>
  <c r="N5643" i="9"/>
  <c r="H5643" i="9"/>
  <c r="N5642" i="9"/>
  <c r="H5642" i="9"/>
  <c r="N5641" i="9"/>
  <c r="H5641" i="9"/>
  <c r="N5640" i="9"/>
  <c r="H5640" i="9"/>
  <c r="N5639" i="9"/>
  <c r="H5639" i="9"/>
  <c r="N5638" i="9"/>
  <c r="H5638" i="9"/>
  <c r="N5637" i="9"/>
  <c r="H5637" i="9"/>
  <c r="N5636" i="9"/>
  <c r="H5636" i="9"/>
  <c r="N5635" i="9"/>
  <c r="H5635" i="9"/>
  <c r="N5634" i="9"/>
  <c r="H5634" i="9"/>
  <c r="N5633" i="9"/>
  <c r="H5633" i="9"/>
  <c r="N5632" i="9"/>
  <c r="H5632" i="9"/>
  <c r="N5631" i="9"/>
  <c r="H5631" i="9"/>
  <c r="N5630" i="9"/>
  <c r="H5630" i="9"/>
  <c r="N5629" i="9"/>
  <c r="H5629" i="9"/>
  <c r="N5628" i="9"/>
  <c r="H5628" i="9"/>
  <c r="N5627" i="9"/>
  <c r="H5627" i="9"/>
  <c r="N5626" i="9"/>
  <c r="H5626" i="9"/>
  <c r="N5625" i="9"/>
  <c r="H5625" i="9"/>
  <c r="N5624" i="9"/>
  <c r="H5624" i="9"/>
  <c r="N5623" i="9"/>
  <c r="H5623" i="9"/>
  <c r="N5622" i="9"/>
  <c r="H5622" i="9"/>
  <c r="N5621" i="9"/>
  <c r="H5621" i="9"/>
  <c r="N5620" i="9"/>
  <c r="H5620" i="9"/>
  <c r="N5619" i="9"/>
  <c r="H5619" i="9"/>
  <c r="N5618" i="9"/>
  <c r="H5618" i="9"/>
  <c r="N5617" i="9"/>
  <c r="H5617" i="9"/>
  <c r="N5616" i="9"/>
  <c r="H5616" i="9"/>
  <c r="N5615" i="9"/>
  <c r="H5615" i="9"/>
  <c r="N5614" i="9"/>
  <c r="H5614" i="9"/>
  <c r="N5613" i="9"/>
  <c r="H5613" i="9"/>
  <c r="N5612" i="9"/>
  <c r="H5612" i="9"/>
  <c r="N5611" i="9"/>
  <c r="H5611" i="9"/>
  <c r="N5610" i="9"/>
  <c r="H5610" i="9"/>
  <c r="N5609" i="9"/>
  <c r="H5609" i="9"/>
  <c r="N5608" i="9"/>
  <c r="H5608" i="9"/>
  <c r="N5607" i="9"/>
  <c r="H5607" i="9"/>
  <c r="N5606" i="9"/>
  <c r="H5606" i="9"/>
  <c r="N5605" i="9"/>
  <c r="H5605" i="9"/>
  <c r="N5604" i="9"/>
  <c r="H5604" i="9"/>
  <c r="N5603" i="9"/>
  <c r="H5603" i="9"/>
  <c r="N5602" i="9"/>
  <c r="H5602" i="9"/>
  <c r="N5601" i="9"/>
  <c r="H5601" i="9"/>
  <c r="N5600" i="9"/>
  <c r="H5600" i="9"/>
  <c r="N5599" i="9"/>
  <c r="H5599" i="9"/>
  <c r="N5598" i="9"/>
  <c r="H5598" i="9"/>
  <c r="N5597" i="9"/>
  <c r="H5597" i="9"/>
  <c r="N5596" i="9"/>
  <c r="H5596" i="9"/>
  <c r="N5595" i="9"/>
  <c r="H5595" i="9"/>
  <c r="N5594" i="9"/>
  <c r="H5594" i="9"/>
  <c r="N5593" i="9"/>
  <c r="H5593" i="9"/>
  <c r="N5592" i="9"/>
  <c r="H5592" i="9"/>
  <c r="N5591" i="9"/>
  <c r="H5591" i="9"/>
  <c r="N5590" i="9"/>
  <c r="H5590" i="9"/>
  <c r="N5589" i="9"/>
  <c r="H5589" i="9"/>
  <c r="N5588" i="9"/>
  <c r="H5588" i="9"/>
  <c r="N5587" i="9"/>
  <c r="H5587" i="9"/>
  <c r="N5586" i="9"/>
  <c r="H5586" i="9"/>
  <c r="N5585" i="9"/>
  <c r="H5585" i="9"/>
  <c r="N5584" i="9"/>
  <c r="H5584" i="9"/>
  <c r="N5583" i="9"/>
  <c r="H5583" i="9"/>
  <c r="N5582" i="9"/>
  <c r="H5582" i="9"/>
  <c r="N5581" i="9"/>
  <c r="H5581" i="9"/>
  <c r="N5580" i="9"/>
  <c r="H5580" i="9"/>
  <c r="N5579" i="9"/>
  <c r="H5579" i="9"/>
  <c r="N5578" i="9"/>
  <c r="H5578" i="9"/>
  <c r="N5577" i="9"/>
  <c r="H5577" i="9"/>
  <c r="N5576" i="9"/>
  <c r="H5576" i="9"/>
  <c r="N5575" i="9"/>
  <c r="H5575" i="9"/>
  <c r="N5574" i="9"/>
  <c r="H5574" i="9"/>
  <c r="N5573" i="9"/>
  <c r="H5573" i="9"/>
  <c r="N5572" i="9"/>
  <c r="H5572" i="9"/>
  <c r="N5571" i="9"/>
  <c r="H5571" i="9"/>
  <c r="N5570" i="9"/>
  <c r="H5570" i="9"/>
  <c r="N5569" i="9"/>
  <c r="H5569" i="9"/>
  <c r="N5568" i="9"/>
  <c r="H5568" i="9"/>
  <c r="N5567" i="9"/>
  <c r="H5567" i="9"/>
  <c r="N5566" i="9"/>
  <c r="H5566" i="9"/>
  <c r="N5565" i="9"/>
  <c r="H5565" i="9"/>
  <c r="N5564" i="9"/>
  <c r="H5564" i="9"/>
  <c r="N5563" i="9"/>
  <c r="H5563" i="9"/>
  <c r="N5562" i="9"/>
  <c r="H5562" i="9"/>
  <c r="N5561" i="9"/>
  <c r="H5561" i="9"/>
  <c r="N5560" i="9"/>
  <c r="H5560" i="9"/>
  <c r="N5559" i="9"/>
  <c r="H5559" i="9"/>
  <c r="N5558" i="9"/>
  <c r="H5558" i="9"/>
  <c r="N5557" i="9"/>
  <c r="H5557" i="9"/>
  <c r="N5556" i="9"/>
  <c r="H5556" i="9"/>
  <c r="N5555" i="9"/>
  <c r="H5555" i="9"/>
  <c r="N5554" i="9"/>
  <c r="H5554" i="9"/>
  <c r="N5553" i="9"/>
  <c r="H5553" i="9"/>
  <c r="N5552" i="9"/>
  <c r="H5552" i="9"/>
  <c r="N5551" i="9"/>
  <c r="H5551" i="9"/>
  <c r="N5550" i="9"/>
  <c r="H5550" i="9"/>
  <c r="N5549" i="9"/>
  <c r="H5549" i="9"/>
  <c r="N5548" i="9"/>
  <c r="H5548" i="9"/>
  <c r="N5547" i="9"/>
  <c r="H5547" i="9"/>
  <c r="N5546" i="9"/>
  <c r="H5546" i="9"/>
  <c r="N5545" i="9"/>
  <c r="H5545" i="9"/>
  <c r="N5544" i="9"/>
  <c r="H5544" i="9"/>
  <c r="N5543" i="9"/>
  <c r="H5543" i="9"/>
  <c r="N5542" i="9"/>
  <c r="H5542" i="9"/>
  <c r="N5541" i="9"/>
  <c r="H5541" i="9"/>
  <c r="N5540" i="9"/>
  <c r="H5540" i="9"/>
  <c r="N5539" i="9"/>
  <c r="H5539" i="9"/>
  <c r="N5538" i="9"/>
  <c r="H5538" i="9"/>
  <c r="N5537" i="9"/>
  <c r="H5537" i="9"/>
  <c r="N5536" i="9"/>
  <c r="H5536" i="9"/>
  <c r="N5535" i="9"/>
  <c r="H5535" i="9"/>
  <c r="N5534" i="9"/>
  <c r="H5534" i="9"/>
  <c r="N5533" i="9"/>
  <c r="H5533" i="9"/>
  <c r="N5532" i="9"/>
  <c r="H5532" i="9"/>
  <c r="N5531" i="9"/>
  <c r="H5531" i="9"/>
  <c r="N5530" i="9"/>
  <c r="H5530" i="9"/>
  <c r="N5529" i="9"/>
  <c r="H5529" i="9"/>
  <c r="N5528" i="9"/>
  <c r="H5528" i="9"/>
  <c r="N5527" i="9"/>
  <c r="H5527" i="9"/>
  <c r="N5526" i="9"/>
  <c r="H5526" i="9"/>
  <c r="N5525" i="9"/>
  <c r="H5525" i="9"/>
  <c r="N5524" i="9"/>
  <c r="H5524" i="9"/>
  <c r="N5523" i="9"/>
  <c r="H5523" i="9"/>
  <c r="N5522" i="9"/>
  <c r="H5522" i="9"/>
  <c r="N5521" i="9"/>
  <c r="H5521" i="9"/>
  <c r="N5520" i="9"/>
  <c r="H5520" i="9"/>
  <c r="N5519" i="9"/>
  <c r="H5519" i="9"/>
  <c r="N5518" i="9"/>
  <c r="H5518" i="9"/>
  <c r="N5517" i="9"/>
  <c r="H5517" i="9"/>
  <c r="N5516" i="9"/>
  <c r="H5516" i="9"/>
  <c r="N5515" i="9"/>
  <c r="H5515" i="9"/>
  <c r="N5514" i="9"/>
  <c r="H5514" i="9"/>
  <c r="N5513" i="9"/>
  <c r="H5513" i="9"/>
  <c r="N5512" i="9"/>
  <c r="H5512" i="9"/>
  <c r="N5511" i="9"/>
  <c r="H5511" i="9"/>
  <c r="N5510" i="9"/>
  <c r="H5510" i="9"/>
  <c r="N5509" i="9"/>
  <c r="H5509" i="9"/>
  <c r="N5508" i="9"/>
  <c r="H5508" i="9"/>
  <c r="N5507" i="9"/>
  <c r="H5507" i="9"/>
  <c r="N5506" i="9"/>
  <c r="H5506" i="9"/>
  <c r="N5505" i="9"/>
  <c r="H5505" i="9"/>
  <c r="N5504" i="9"/>
  <c r="H5504" i="9"/>
  <c r="N5503" i="9"/>
  <c r="H5503" i="9"/>
  <c r="N5502" i="9"/>
  <c r="H5502" i="9"/>
  <c r="N5501" i="9"/>
  <c r="H5501" i="9"/>
  <c r="N5500" i="9"/>
  <c r="H5500" i="9"/>
  <c r="N5499" i="9"/>
  <c r="H5499" i="9"/>
  <c r="N5498" i="9"/>
  <c r="H5498" i="9"/>
  <c r="N5497" i="9"/>
  <c r="H5497" i="9"/>
  <c r="N5496" i="9"/>
  <c r="H5496" i="9"/>
  <c r="N5495" i="9"/>
  <c r="H5495" i="9"/>
  <c r="N5494" i="9"/>
  <c r="H5494" i="9"/>
  <c r="N5493" i="9"/>
  <c r="H5493" i="9"/>
  <c r="N5492" i="9"/>
  <c r="H5492" i="9"/>
  <c r="N5491" i="9"/>
  <c r="H5491" i="9"/>
  <c r="N5490" i="9"/>
  <c r="H5490" i="9"/>
  <c r="N5489" i="9"/>
  <c r="H5489" i="9"/>
  <c r="N5488" i="9"/>
  <c r="H5488" i="9"/>
  <c r="N5487" i="9"/>
  <c r="H5487" i="9"/>
  <c r="N5486" i="9"/>
  <c r="H5486" i="9"/>
  <c r="N5485" i="9"/>
  <c r="H5485" i="9"/>
  <c r="N5484" i="9"/>
  <c r="H5484" i="9"/>
  <c r="N5483" i="9"/>
  <c r="H5483" i="9"/>
  <c r="N5482" i="9"/>
  <c r="H5482" i="9"/>
  <c r="N5481" i="9"/>
  <c r="H5481" i="9"/>
  <c r="N5480" i="9"/>
  <c r="H5480" i="9"/>
  <c r="N5479" i="9"/>
  <c r="H5479" i="9"/>
  <c r="N5478" i="9"/>
  <c r="H5478" i="9"/>
  <c r="N5477" i="9"/>
  <c r="H5477" i="9"/>
  <c r="N5476" i="9"/>
  <c r="H5476" i="9"/>
  <c r="N5475" i="9"/>
  <c r="H5475" i="9"/>
  <c r="N5474" i="9"/>
  <c r="H5474" i="9"/>
  <c r="N5473" i="9"/>
  <c r="H5473" i="9"/>
  <c r="N5472" i="9"/>
  <c r="H5472" i="9"/>
  <c r="N5471" i="9"/>
  <c r="H5471" i="9"/>
  <c r="N5470" i="9"/>
  <c r="H5470" i="9"/>
  <c r="N5469" i="9"/>
  <c r="H5469" i="9"/>
  <c r="N5468" i="9"/>
  <c r="H5468" i="9"/>
  <c r="N5467" i="9"/>
  <c r="H5467" i="9"/>
  <c r="N5466" i="9"/>
  <c r="H5466" i="9"/>
  <c r="N5465" i="9"/>
  <c r="H5465" i="9"/>
  <c r="N5464" i="9"/>
  <c r="H5464" i="9"/>
  <c r="N5463" i="9"/>
  <c r="H5463" i="9"/>
  <c r="N5462" i="9"/>
  <c r="H5462" i="9"/>
  <c r="N5461" i="9"/>
  <c r="H5461" i="9"/>
  <c r="N5460" i="9"/>
  <c r="H5460" i="9"/>
  <c r="N5459" i="9"/>
  <c r="H5459" i="9"/>
  <c r="N5458" i="9"/>
  <c r="H5458" i="9"/>
  <c r="N5457" i="9"/>
  <c r="H5457" i="9"/>
  <c r="N5456" i="9"/>
  <c r="H5456" i="9"/>
  <c r="N5455" i="9"/>
  <c r="H5455" i="9"/>
  <c r="N5454" i="9"/>
  <c r="H5454" i="9"/>
  <c r="N5453" i="9"/>
  <c r="H5453" i="9"/>
  <c r="N5452" i="9"/>
  <c r="H5452" i="9"/>
  <c r="N5451" i="9"/>
  <c r="H5451" i="9"/>
  <c r="N5450" i="9"/>
  <c r="H5450" i="9"/>
  <c r="N5449" i="9"/>
  <c r="H5449" i="9"/>
  <c r="N5448" i="9"/>
  <c r="H5448" i="9"/>
  <c r="N5447" i="9"/>
  <c r="H5447" i="9"/>
  <c r="N5446" i="9"/>
  <c r="H5446" i="9"/>
  <c r="N5445" i="9"/>
  <c r="H5445" i="9"/>
  <c r="N5444" i="9"/>
  <c r="H5444" i="9"/>
  <c r="N5443" i="9"/>
  <c r="H5443" i="9"/>
  <c r="N5442" i="9"/>
  <c r="H5442" i="9"/>
  <c r="N5441" i="9"/>
  <c r="H5441" i="9"/>
  <c r="N5440" i="9"/>
  <c r="H5440" i="9"/>
  <c r="N5439" i="9"/>
  <c r="H5439" i="9"/>
  <c r="N5438" i="9"/>
  <c r="H5438" i="9"/>
  <c r="N5437" i="9"/>
  <c r="H5437" i="9"/>
  <c r="N5436" i="9"/>
  <c r="H5436" i="9"/>
  <c r="N5435" i="9"/>
  <c r="H5435" i="9"/>
  <c r="N5434" i="9"/>
  <c r="H5434" i="9"/>
  <c r="N5433" i="9"/>
  <c r="H5433" i="9"/>
  <c r="N5432" i="9"/>
  <c r="H5432" i="9"/>
  <c r="N5431" i="9"/>
  <c r="H5431" i="9"/>
  <c r="N5430" i="9"/>
  <c r="H5430" i="9"/>
  <c r="N5429" i="9"/>
  <c r="H5429" i="9"/>
  <c r="N5428" i="9"/>
  <c r="H5428" i="9"/>
  <c r="N5427" i="9"/>
  <c r="H5427" i="9"/>
  <c r="N5426" i="9"/>
  <c r="H5426" i="9"/>
  <c r="N5425" i="9"/>
  <c r="H5425" i="9"/>
  <c r="N5424" i="9"/>
  <c r="H5424" i="9"/>
  <c r="N5423" i="9"/>
  <c r="H5423" i="9"/>
  <c r="N5422" i="9"/>
  <c r="H5422" i="9"/>
  <c r="N5421" i="9"/>
  <c r="H5421" i="9"/>
  <c r="N5420" i="9"/>
  <c r="H5420" i="9"/>
  <c r="N5419" i="9"/>
  <c r="H5419" i="9"/>
  <c r="N5418" i="9"/>
  <c r="H5418" i="9"/>
  <c r="N5417" i="9"/>
  <c r="H5417" i="9"/>
  <c r="N5416" i="9"/>
  <c r="H5416" i="9"/>
  <c r="N5415" i="9"/>
  <c r="H5415" i="9"/>
  <c r="N5414" i="9"/>
  <c r="H5414" i="9"/>
  <c r="N5413" i="9"/>
  <c r="H5413" i="9"/>
  <c r="N5412" i="9"/>
  <c r="H5412" i="9"/>
  <c r="N5411" i="9"/>
  <c r="H5411" i="9"/>
  <c r="N5410" i="9"/>
  <c r="H5410" i="9"/>
  <c r="N5409" i="9"/>
  <c r="H5409" i="9"/>
  <c r="N5408" i="9"/>
  <c r="H5408" i="9"/>
  <c r="N5407" i="9"/>
  <c r="H5407" i="9"/>
  <c r="N5406" i="9"/>
  <c r="H5406" i="9"/>
  <c r="N5405" i="9"/>
  <c r="H5405" i="9"/>
  <c r="N5404" i="9"/>
  <c r="H5404" i="9"/>
  <c r="N5403" i="9"/>
  <c r="H5403" i="9"/>
  <c r="N5402" i="9"/>
  <c r="H5402" i="9"/>
  <c r="N5401" i="9"/>
  <c r="H5401" i="9"/>
  <c r="N5400" i="9"/>
  <c r="H5400" i="9"/>
  <c r="N5399" i="9"/>
  <c r="H5399" i="9"/>
  <c r="N5398" i="9"/>
  <c r="H5398" i="9"/>
  <c r="N5397" i="9"/>
  <c r="H5397" i="9"/>
  <c r="N5396" i="9"/>
  <c r="H5396" i="9"/>
  <c r="N5395" i="9"/>
  <c r="H5395" i="9"/>
  <c r="N5394" i="9"/>
  <c r="H5394" i="9"/>
  <c r="N5393" i="9"/>
  <c r="H5393" i="9"/>
  <c r="N5392" i="9"/>
  <c r="H5392" i="9"/>
  <c r="N5391" i="9"/>
  <c r="H5391" i="9"/>
  <c r="N5390" i="9"/>
  <c r="H5390" i="9"/>
  <c r="N5389" i="9"/>
  <c r="H5389" i="9"/>
  <c r="N5388" i="9"/>
  <c r="H5388" i="9"/>
  <c r="N5387" i="9"/>
  <c r="H5387" i="9"/>
  <c r="N5386" i="9"/>
  <c r="H5386" i="9"/>
  <c r="N5385" i="9"/>
  <c r="H5385" i="9"/>
  <c r="N5384" i="9"/>
  <c r="H5384" i="9"/>
  <c r="N5383" i="9"/>
  <c r="H5383" i="9"/>
  <c r="N5382" i="9"/>
  <c r="H5382" i="9"/>
  <c r="N5381" i="9"/>
  <c r="H5381" i="9"/>
  <c r="N5380" i="9"/>
  <c r="H5380" i="9"/>
  <c r="N5379" i="9"/>
  <c r="H5379" i="9"/>
  <c r="N5378" i="9"/>
  <c r="H5378" i="9"/>
  <c r="N5377" i="9"/>
  <c r="H5377" i="9"/>
  <c r="N5376" i="9"/>
  <c r="H5376" i="9"/>
  <c r="N5375" i="9"/>
  <c r="H5375" i="9"/>
  <c r="N5374" i="9"/>
  <c r="H5374" i="9"/>
  <c r="N5373" i="9"/>
  <c r="H5373" i="9"/>
  <c r="N5372" i="9"/>
  <c r="H5372" i="9"/>
  <c r="N5371" i="9"/>
  <c r="H5371" i="9"/>
  <c r="N5370" i="9"/>
  <c r="H5370" i="9"/>
  <c r="N5369" i="9"/>
  <c r="H5369" i="9"/>
  <c r="N5368" i="9"/>
  <c r="H5368" i="9"/>
  <c r="N5367" i="9"/>
  <c r="H5367" i="9"/>
  <c r="N5366" i="9"/>
  <c r="H5366" i="9"/>
  <c r="N5365" i="9"/>
  <c r="H5365" i="9"/>
  <c r="N5364" i="9"/>
  <c r="H5364" i="9"/>
  <c r="N5363" i="9"/>
  <c r="H5363" i="9"/>
  <c r="N5362" i="9"/>
  <c r="H5362" i="9"/>
  <c r="N5361" i="9"/>
  <c r="H5361" i="9"/>
  <c r="N5360" i="9"/>
  <c r="H5360" i="9"/>
  <c r="N5359" i="9"/>
  <c r="H5359" i="9"/>
  <c r="N5358" i="9"/>
  <c r="H5358" i="9"/>
  <c r="N5357" i="9"/>
  <c r="H5357" i="9"/>
  <c r="N5356" i="9"/>
  <c r="H5356" i="9"/>
  <c r="N5355" i="9"/>
  <c r="H5355" i="9"/>
  <c r="N5354" i="9"/>
  <c r="H5354" i="9"/>
  <c r="N5353" i="9"/>
  <c r="H5353" i="9"/>
  <c r="N5352" i="9"/>
  <c r="H5352" i="9"/>
  <c r="N5351" i="9"/>
  <c r="H5351" i="9"/>
  <c r="N5350" i="9"/>
  <c r="H5350" i="9"/>
  <c r="N5349" i="9"/>
  <c r="H5349" i="9"/>
  <c r="N5348" i="9"/>
  <c r="H5348" i="9"/>
  <c r="N5347" i="9"/>
  <c r="H5347" i="9"/>
  <c r="N5346" i="9"/>
  <c r="H5346" i="9"/>
  <c r="N5345" i="9"/>
  <c r="H5345" i="9"/>
  <c r="N5344" i="9"/>
  <c r="H5344" i="9"/>
  <c r="N5343" i="9"/>
  <c r="H5343" i="9"/>
  <c r="N5342" i="9"/>
  <c r="H5342" i="9"/>
  <c r="N5341" i="9"/>
  <c r="H5341" i="9"/>
  <c r="N5340" i="9"/>
  <c r="H5340" i="9"/>
  <c r="N5339" i="9"/>
  <c r="H5339" i="9"/>
  <c r="N5338" i="9"/>
  <c r="H5338" i="9"/>
  <c r="N5337" i="9"/>
  <c r="H5337" i="9"/>
  <c r="N5336" i="9"/>
  <c r="H5336" i="9"/>
  <c r="N5335" i="9"/>
  <c r="H5335" i="9"/>
  <c r="N5334" i="9"/>
  <c r="H5334" i="9"/>
  <c r="N5333" i="9"/>
  <c r="H5333" i="9"/>
  <c r="N5332" i="9"/>
  <c r="H5332" i="9"/>
  <c r="N5331" i="9"/>
  <c r="H5331" i="9"/>
  <c r="N5330" i="9"/>
  <c r="H5330" i="9"/>
  <c r="N5329" i="9"/>
  <c r="H5329" i="9"/>
  <c r="N5328" i="9"/>
  <c r="H5328" i="9"/>
  <c r="N5327" i="9"/>
  <c r="H5327" i="9"/>
  <c r="N5326" i="9"/>
  <c r="H5326" i="9"/>
  <c r="N5325" i="9"/>
  <c r="H5325" i="9"/>
  <c r="N5324" i="9"/>
  <c r="H5324" i="9"/>
  <c r="N5323" i="9"/>
  <c r="H5323" i="9"/>
  <c r="N5322" i="9"/>
  <c r="H5322" i="9"/>
  <c r="N5321" i="9"/>
  <c r="H5321" i="9"/>
  <c r="N5320" i="9"/>
  <c r="H5320" i="9"/>
  <c r="N5319" i="9"/>
  <c r="H5319" i="9"/>
  <c r="N5318" i="9"/>
  <c r="H5318" i="9"/>
  <c r="N5317" i="9"/>
  <c r="H5317" i="9"/>
  <c r="N5316" i="9"/>
  <c r="H5316" i="9"/>
  <c r="N5315" i="9"/>
  <c r="H5315" i="9"/>
  <c r="N5314" i="9"/>
  <c r="H5314" i="9"/>
  <c r="N5313" i="9"/>
  <c r="H5313" i="9"/>
  <c r="N5312" i="9"/>
  <c r="H5312" i="9"/>
  <c r="N5311" i="9"/>
  <c r="H5311" i="9"/>
  <c r="N5310" i="9"/>
  <c r="H5310" i="9"/>
  <c r="N5309" i="9"/>
  <c r="H5309" i="9"/>
  <c r="N5308" i="9"/>
  <c r="H5308" i="9"/>
  <c r="N5307" i="9"/>
  <c r="H5307" i="9"/>
  <c r="N5306" i="9"/>
  <c r="H5306" i="9"/>
  <c r="N5305" i="9"/>
  <c r="H5305" i="9"/>
  <c r="N5304" i="9"/>
  <c r="H5304" i="9"/>
  <c r="N5303" i="9"/>
  <c r="H5303" i="9"/>
  <c r="N5302" i="9"/>
  <c r="H5302" i="9"/>
  <c r="N5301" i="9"/>
  <c r="H5301" i="9"/>
  <c r="N5300" i="9"/>
  <c r="H5300" i="9"/>
  <c r="N5299" i="9"/>
  <c r="H5299" i="9"/>
  <c r="N5298" i="9"/>
  <c r="H5298" i="9"/>
  <c r="N5297" i="9"/>
  <c r="H5297" i="9"/>
  <c r="N5296" i="9"/>
  <c r="H5296" i="9"/>
  <c r="N5295" i="9"/>
  <c r="H5295" i="9"/>
  <c r="N5294" i="9"/>
  <c r="H5294" i="9"/>
  <c r="N5293" i="9"/>
  <c r="H5293" i="9"/>
  <c r="N5292" i="9"/>
  <c r="H5292" i="9"/>
  <c r="N5291" i="9"/>
  <c r="H5291" i="9"/>
  <c r="N5290" i="9"/>
  <c r="H5290" i="9"/>
  <c r="N5289" i="9"/>
  <c r="H5289" i="9"/>
  <c r="N5288" i="9"/>
  <c r="H5288" i="9"/>
  <c r="N5287" i="9"/>
  <c r="H5287" i="9"/>
  <c r="N5286" i="9"/>
  <c r="H5286" i="9"/>
  <c r="N5285" i="9"/>
  <c r="H5285" i="9"/>
  <c r="N5284" i="9"/>
  <c r="H5284" i="9"/>
  <c r="N5283" i="9"/>
  <c r="H5283" i="9"/>
  <c r="N5282" i="9"/>
  <c r="H5282" i="9"/>
  <c r="N5281" i="9"/>
  <c r="H5281" i="9"/>
  <c r="N5280" i="9"/>
  <c r="H5280" i="9"/>
  <c r="N5279" i="9"/>
  <c r="H5279" i="9"/>
  <c r="N5278" i="9"/>
  <c r="H5278" i="9"/>
  <c r="N5277" i="9"/>
  <c r="H5277" i="9"/>
  <c r="N5276" i="9"/>
  <c r="H5276" i="9"/>
  <c r="N5275" i="9"/>
  <c r="H5275" i="9"/>
  <c r="N5274" i="9"/>
  <c r="H5274" i="9"/>
  <c r="N5273" i="9"/>
  <c r="H5273" i="9"/>
  <c r="N5272" i="9"/>
  <c r="H5272" i="9"/>
  <c r="N5271" i="9"/>
  <c r="H5271" i="9"/>
  <c r="N5270" i="9"/>
  <c r="H5270" i="9"/>
  <c r="N5269" i="9"/>
  <c r="H5269" i="9"/>
  <c r="N5268" i="9"/>
  <c r="H5268" i="9"/>
  <c r="N5267" i="9"/>
  <c r="H5267" i="9"/>
  <c r="N5266" i="9"/>
  <c r="H5266" i="9"/>
  <c r="N5265" i="9"/>
  <c r="H5265" i="9"/>
  <c r="N5264" i="9"/>
  <c r="H5264" i="9"/>
  <c r="N5263" i="9"/>
  <c r="H5263" i="9"/>
  <c r="N5262" i="9"/>
  <c r="H5262" i="9"/>
  <c r="N5261" i="9"/>
  <c r="H5261" i="9"/>
  <c r="N5260" i="9"/>
  <c r="H5260" i="9"/>
  <c r="N5259" i="9"/>
  <c r="H5259" i="9"/>
  <c r="N5258" i="9"/>
  <c r="H5258" i="9"/>
  <c r="N5257" i="9"/>
  <c r="H5257" i="9"/>
  <c r="N5256" i="9"/>
  <c r="H5256" i="9"/>
  <c r="N5255" i="9"/>
  <c r="H5255" i="9"/>
  <c r="N5254" i="9"/>
  <c r="H5254" i="9"/>
  <c r="N5253" i="9"/>
  <c r="H5253" i="9"/>
  <c r="N5252" i="9"/>
  <c r="H5252" i="9"/>
  <c r="N5251" i="9"/>
  <c r="H5251" i="9"/>
  <c r="N5250" i="9"/>
  <c r="H5250" i="9"/>
  <c r="N5249" i="9"/>
  <c r="H5249" i="9"/>
  <c r="N5248" i="9"/>
  <c r="H5248" i="9"/>
  <c r="N5247" i="9"/>
  <c r="H5247" i="9"/>
  <c r="N5246" i="9"/>
  <c r="H5246" i="9"/>
  <c r="N5245" i="9"/>
  <c r="H5245" i="9"/>
  <c r="N5244" i="9"/>
  <c r="H5244" i="9"/>
  <c r="N5243" i="9"/>
  <c r="H5243" i="9"/>
  <c r="N5242" i="9"/>
  <c r="H5242" i="9"/>
  <c r="N5241" i="9"/>
  <c r="H5241" i="9"/>
  <c r="N5240" i="9"/>
  <c r="H5240" i="9"/>
  <c r="N5239" i="9"/>
  <c r="H5239" i="9"/>
  <c r="N5238" i="9"/>
  <c r="H5238" i="9"/>
  <c r="N5237" i="9"/>
  <c r="H5237" i="9"/>
  <c r="N5236" i="9"/>
  <c r="H5236" i="9"/>
  <c r="N5235" i="9"/>
  <c r="H5235" i="9"/>
  <c r="N5234" i="9"/>
  <c r="H5234" i="9"/>
  <c r="N5233" i="9"/>
  <c r="H5233" i="9"/>
  <c r="N5232" i="9"/>
  <c r="H5232" i="9"/>
  <c r="N5231" i="9"/>
  <c r="H5231" i="9"/>
  <c r="N5230" i="9"/>
  <c r="H5230" i="9"/>
  <c r="N5229" i="9"/>
  <c r="H5229" i="9"/>
  <c r="N5228" i="9"/>
  <c r="H5228" i="9"/>
  <c r="N5227" i="9"/>
  <c r="H5227" i="9"/>
  <c r="N5226" i="9"/>
  <c r="H5226" i="9"/>
  <c r="N5225" i="9"/>
  <c r="H5225" i="9"/>
  <c r="N5224" i="9"/>
  <c r="H5224" i="9"/>
  <c r="N5223" i="9"/>
  <c r="H5223" i="9"/>
  <c r="N5222" i="9"/>
  <c r="H5222" i="9"/>
  <c r="N5221" i="9"/>
  <c r="H5221" i="9"/>
  <c r="N5220" i="9"/>
  <c r="H5220" i="9"/>
  <c r="N5219" i="9"/>
  <c r="H5219" i="9"/>
  <c r="N5218" i="9"/>
  <c r="H5218" i="9"/>
  <c r="N5217" i="9"/>
  <c r="H5217" i="9"/>
  <c r="N5216" i="9"/>
  <c r="H5216" i="9"/>
  <c r="N5215" i="9"/>
  <c r="H5215" i="9"/>
  <c r="N5214" i="9"/>
  <c r="H5214" i="9"/>
  <c r="N5213" i="9"/>
  <c r="H5213" i="9"/>
  <c r="N5212" i="9"/>
  <c r="H5212" i="9"/>
  <c r="N5211" i="9"/>
  <c r="H5211" i="9"/>
  <c r="N5210" i="9"/>
  <c r="H5210" i="9"/>
  <c r="N5209" i="9"/>
  <c r="H5209" i="9"/>
  <c r="N5208" i="9"/>
  <c r="H5208" i="9"/>
  <c r="N5207" i="9"/>
  <c r="H5207" i="9"/>
  <c r="N5206" i="9"/>
  <c r="H5206" i="9"/>
  <c r="N5205" i="9"/>
  <c r="H5205" i="9"/>
  <c r="N5204" i="9"/>
  <c r="H5204" i="9"/>
  <c r="N5203" i="9"/>
  <c r="H5203" i="9"/>
  <c r="N5202" i="9"/>
  <c r="H5202" i="9"/>
  <c r="N5201" i="9"/>
  <c r="H5201" i="9"/>
  <c r="N5200" i="9"/>
  <c r="H5200" i="9"/>
  <c r="N5199" i="9"/>
  <c r="H5199" i="9"/>
  <c r="N5198" i="9"/>
  <c r="H5198" i="9"/>
  <c r="N5197" i="9"/>
  <c r="H5197" i="9"/>
  <c r="N5196" i="9"/>
  <c r="H5196" i="9"/>
  <c r="N5195" i="9"/>
  <c r="H5195" i="9"/>
  <c r="N5194" i="9"/>
  <c r="H5194" i="9"/>
  <c r="N5193" i="9"/>
  <c r="H5193" i="9"/>
  <c r="N5192" i="9"/>
  <c r="H5192" i="9"/>
  <c r="N5191" i="9"/>
  <c r="H5191" i="9"/>
  <c r="N5190" i="9"/>
  <c r="H5190" i="9"/>
  <c r="N5189" i="9"/>
  <c r="H5189" i="9"/>
  <c r="N5188" i="9"/>
  <c r="H5188" i="9"/>
  <c r="N5187" i="9"/>
  <c r="H5187" i="9"/>
  <c r="N5186" i="9"/>
  <c r="H5186" i="9"/>
  <c r="N5185" i="9"/>
  <c r="H5185" i="9"/>
  <c r="N5184" i="9"/>
  <c r="H5184" i="9"/>
  <c r="N5183" i="9"/>
  <c r="H5183" i="9"/>
  <c r="N5182" i="9"/>
  <c r="H5182" i="9"/>
  <c r="N5181" i="9"/>
  <c r="H5181" i="9"/>
  <c r="N5180" i="9"/>
  <c r="H5180" i="9"/>
  <c r="N5179" i="9"/>
  <c r="H5179" i="9"/>
  <c r="N5178" i="9"/>
  <c r="H5178" i="9"/>
  <c r="N5177" i="9"/>
  <c r="H5177" i="9"/>
  <c r="N5176" i="9"/>
  <c r="H5176" i="9"/>
  <c r="N5175" i="9"/>
  <c r="H5175" i="9"/>
  <c r="N5174" i="9"/>
  <c r="H5174" i="9"/>
  <c r="N5173" i="9"/>
  <c r="H5173" i="9"/>
  <c r="N5172" i="9"/>
  <c r="H5172" i="9"/>
  <c r="N5171" i="9"/>
  <c r="H5171" i="9"/>
  <c r="N5170" i="9"/>
  <c r="H5170" i="9"/>
  <c r="N5169" i="9"/>
  <c r="H5169" i="9"/>
  <c r="N5168" i="9"/>
  <c r="H5168" i="9"/>
  <c r="N5167" i="9"/>
  <c r="H5167" i="9"/>
  <c r="N5166" i="9"/>
  <c r="H5166" i="9"/>
  <c r="N5165" i="9"/>
  <c r="H5165" i="9"/>
  <c r="N5164" i="9"/>
  <c r="H5164" i="9"/>
  <c r="N5163" i="9"/>
  <c r="H5163" i="9"/>
  <c r="N5162" i="9"/>
  <c r="H5162" i="9"/>
  <c r="N5161" i="9"/>
  <c r="H5161" i="9"/>
  <c r="N5160" i="9"/>
  <c r="H5160" i="9"/>
  <c r="N5159" i="9"/>
  <c r="H5159" i="9"/>
  <c r="N5158" i="9"/>
  <c r="H5158" i="9"/>
  <c r="N5157" i="9"/>
  <c r="H5157" i="9"/>
  <c r="N5156" i="9"/>
  <c r="H5156" i="9"/>
  <c r="N5155" i="9"/>
  <c r="H5155" i="9"/>
  <c r="N5154" i="9"/>
  <c r="H5154" i="9"/>
  <c r="N5153" i="9"/>
  <c r="H5153" i="9"/>
  <c r="N5152" i="9"/>
  <c r="H5152" i="9"/>
  <c r="N5151" i="9"/>
  <c r="H5151" i="9"/>
  <c r="N5150" i="9"/>
  <c r="H5150" i="9"/>
  <c r="N5149" i="9"/>
  <c r="H5149" i="9"/>
  <c r="N5148" i="9"/>
  <c r="H5148" i="9"/>
  <c r="N5147" i="9"/>
  <c r="H5147" i="9"/>
  <c r="N5146" i="9"/>
  <c r="H5146" i="9"/>
  <c r="N5145" i="9"/>
  <c r="H5145" i="9"/>
  <c r="N5144" i="9"/>
  <c r="H5144" i="9"/>
  <c r="N5143" i="9"/>
  <c r="H5143" i="9"/>
  <c r="N5142" i="9"/>
  <c r="H5142" i="9"/>
  <c r="N5141" i="9"/>
  <c r="H5141" i="9"/>
  <c r="N5140" i="9"/>
  <c r="H5140" i="9"/>
  <c r="N5139" i="9"/>
  <c r="H5139" i="9"/>
  <c r="N5138" i="9"/>
  <c r="H5138" i="9"/>
  <c r="N5137" i="9"/>
  <c r="H5137" i="9"/>
  <c r="N5136" i="9"/>
  <c r="H5136" i="9"/>
  <c r="N5135" i="9"/>
  <c r="H5135" i="9"/>
  <c r="N5134" i="9"/>
  <c r="H5134" i="9"/>
  <c r="N5133" i="9"/>
  <c r="H5133" i="9"/>
  <c r="N5132" i="9"/>
  <c r="H5132" i="9"/>
  <c r="N5131" i="9"/>
  <c r="H5131" i="9"/>
  <c r="N5130" i="9"/>
  <c r="H5130" i="9"/>
  <c r="N5129" i="9"/>
  <c r="H5129" i="9"/>
  <c r="N5128" i="9"/>
  <c r="H5128" i="9"/>
  <c r="N5127" i="9"/>
  <c r="H5127" i="9"/>
  <c r="N5126" i="9"/>
  <c r="H5126" i="9"/>
  <c r="N5125" i="9"/>
  <c r="H5125" i="9"/>
  <c r="N5124" i="9"/>
  <c r="H5124" i="9"/>
  <c r="N5123" i="9"/>
  <c r="H5123" i="9"/>
  <c r="N5122" i="9"/>
  <c r="H5122" i="9"/>
  <c r="N5121" i="9"/>
  <c r="H5121" i="9"/>
  <c r="N5120" i="9"/>
  <c r="H5120" i="9"/>
  <c r="N5119" i="9"/>
  <c r="H5119" i="9"/>
  <c r="N5118" i="9"/>
  <c r="H5118" i="9"/>
  <c r="N5117" i="9"/>
  <c r="H5117" i="9"/>
  <c r="N5116" i="9"/>
  <c r="H5116" i="9"/>
  <c r="N5115" i="9"/>
  <c r="H5115" i="9"/>
  <c r="N5114" i="9"/>
  <c r="H5114" i="9"/>
  <c r="N5113" i="9"/>
  <c r="H5113" i="9"/>
  <c r="N5112" i="9"/>
  <c r="H5112" i="9"/>
  <c r="N5111" i="9"/>
  <c r="H5111" i="9"/>
  <c r="N5110" i="9"/>
  <c r="H5110" i="9"/>
  <c r="N5109" i="9"/>
  <c r="H5109" i="9"/>
  <c r="N5108" i="9"/>
  <c r="H5108" i="9"/>
  <c r="N5107" i="9"/>
  <c r="H5107" i="9"/>
  <c r="N5106" i="9"/>
  <c r="H5106" i="9"/>
  <c r="N5105" i="9"/>
  <c r="H5105" i="9"/>
  <c r="N5104" i="9"/>
  <c r="H5104" i="9"/>
  <c r="N5103" i="9"/>
  <c r="H5103" i="9"/>
  <c r="N5102" i="9"/>
  <c r="H5102" i="9"/>
  <c r="N5101" i="9"/>
  <c r="H5101" i="9"/>
  <c r="N5100" i="9"/>
  <c r="H5100" i="9"/>
  <c r="N5099" i="9"/>
  <c r="H5099" i="9"/>
  <c r="N5098" i="9"/>
  <c r="H5098" i="9"/>
  <c r="N5097" i="9"/>
  <c r="H5097" i="9"/>
  <c r="N5096" i="9"/>
  <c r="H5096" i="9"/>
  <c r="N5095" i="9"/>
  <c r="H5095" i="9"/>
  <c r="N5094" i="9"/>
  <c r="H5094" i="9"/>
  <c r="N5093" i="9"/>
  <c r="H5093" i="9"/>
  <c r="N5092" i="9"/>
  <c r="H5092" i="9"/>
  <c r="N5091" i="9"/>
  <c r="H5091" i="9"/>
  <c r="N5090" i="9"/>
  <c r="H5090" i="9"/>
  <c r="N5089" i="9"/>
  <c r="H5089" i="9"/>
  <c r="N5088" i="9"/>
  <c r="H5088" i="9"/>
  <c r="N5087" i="9"/>
  <c r="H5087" i="9"/>
  <c r="N5086" i="9"/>
  <c r="H5086" i="9"/>
  <c r="N5085" i="9"/>
  <c r="H5085" i="9"/>
  <c r="N5084" i="9"/>
  <c r="H5084" i="9"/>
  <c r="N5083" i="9"/>
  <c r="H5083" i="9"/>
  <c r="N5082" i="9"/>
  <c r="H5082" i="9"/>
  <c r="N5081" i="9"/>
  <c r="H5081" i="9"/>
  <c r="N5080" i="9"/>
  <c r="H5080" i="9"/>
  <c r="N5079" i="9"/>
  <c r="H5079" i="9"/>
  <c r="N5078" i="9"/>
  <c r="H5078" i="9"/>
  <c r="N5077" i="9"/>
  <c r="H5077" i="9"/>
  <c r="N5076" i="9"/>
  <c r="H5076" i="9"/>
  <c r="N5075" i="9"/>
  <c r="H5075" i="9"/>
  <c r="N5074" i="9"/>
  <c r="H5074" i="9"/>
  <c r="N5073" i="9"/>
  <c r="H5073" i="9"/>
  <c r="N5072" i="9"/>
  <c r="H5072" i="9"/>
  <c r="N5071" i="9"/>
  <c r="H5071" i="9"/>
  <c r="N5070" i="9"/>
  <c r="H5070" i="9"/>
  <c r="N5069" i="9"/>
  <c r="H5069" i="9"/>
  <c r="N5068" i="9"/>
  <c r="H5068" i="9"/>
  <c r="N5067" i="9"/>
  <c r="H5067" i="9"/>
  <c r="N5066" i="9"/>
  <c r="H5066" i="9"/>
  <c r="N5065" i="9"/>
  <c r="H5065" i="9"/>
  <c r="N5064" i="9"/>
  <c r="H5064" i="9"/>
  <c r="N5063" i="9"/>
  <c r="H5063" i="9"/>
  <c r="N5062" i="9"/>
  <c r="H5062" i="9"/>
  <c r="N5061" i="9"/>
  <c r="H5061" i="9"/>
  <c r="N5060" i="9"/>
  <c r="H5060" i="9"/>
  <c r="N5059" i="9"/>
  <c r="H5059" i="9"/>
  <c r="N5058" i="9"/>
  <c r="H5058" i="9"/>
  <c r="N5057" i="9"/>
  <c r="H5057" i="9"/>
  <c r="N5056" i="9"/>
  <c r="H5056" i="9"/>
  <c r="N5055" i="9"/>
  <c r="H5055" i="9"/>
  <c r="N5054" i="9"/>
  <c r="H5054" i="9"/>
  <c r="N5053" i="9"/>
  <c r="H5053" i="9"/>
  <c r="N5052" i="9"/>
  <c r="H5052" i="9"/>
  <c r="N5051" i="9"/>
  <c r="H5051" i="9"/>
  <c r="N5050" i="9"/>
  <c r="H5050" i="9"/>
  <c r="N5049" i="9"/>
  <c r="H5049" i="9"/>
  <c r="N5048" i="9"/>
  <c r="H5048" i="9"/>
  <c r="N5047" i="9"/>
  <c r="H5047" i="9"/>
  <c r="N5046" i="9"/>
  <c r="H5046" i="9"/>
  <c r="N5045" i="9"/>
  <c r="H5045" i="9"/>
  <c r="N5044" i="9"/>
  <c r="H5044" i="9"/>
  <c r="N5043" i="9"/>
  <c r="H5043" i="9"/>
  <c r="N5042" i="9"/>
  <c r="H5042" i="9"/>
  <c r="N5041" i="9"/>
  <c r="H5041" i="9"/>
  <c r="N5040" i="9"/>
  <c r="H5040" i="9"/>
  <c r="N5039" i="9"/>
  <c r="H5039" i="9"/>
  <c r="N5038" i="9"/>
  <c r="H5038" i="9"/>
  <c r="N5037" i="9"/>
  <c r="H5037" i="9"/>
  <c r="N5036" i="9"/>
  <c r="H5036" i="9"/>
  <c r="N5035" i="9"/>
  <c r="H5035" i="9"/>
  <c r="N5034" i="9"/>
  <c r="H5034" i="9"/>
  <c r="N5033" i="9"/>
  <c r="H5033" i="9"/>
  <c r="N5032" i="9"/>
  <c r="H5032" i="9"/>
  <c r="N5031" i="9"/>
  <c r="H5031" i="9"/>
  <c r="N5030" i="9"/>
  <c r="H5030" i="9"/>
  <c r="N5029" i="9"/>
  <c r="H5029" i="9"/>
  <c r="N5028" i="9"/>
  <c r="H5028" i="9"/>
  <c r="N5027" i="9"/>
  <c r="H5027" i="9"/>
  <c r="N5026" i="9"/>
  <c r="H5026" i="9"/>
  <c r="N5025" i="9"/>
  <c r="H5025" i="9"/>
  <c r="N5024" i="9"/>
  <c r="H5024" i="9"/>
  <c r="N5023" i="9"/>
  <c r="H5023" i="9"/>
  <c r="N5022" i="9"/>
  <c r="H5022" i="9"/>
  <c r="N5021" i="9"/>
  <c r="H5021" i="9"/>
  <c r="N5020" i="9"/>
  <c r="H5020" i="9"/>
  <c r="N5019" i="9"/>
  <c r="H5019" i="9"/>
  <c r="N5018" i="9"/>
  <c r="H5018" i="9"/>
  <c r="N5017" i="9"/>
  <c r="H5017" i="9"/>
  <c r="N5016" i="9"/>
  <c r="H5016" i="9"/>
  <c r="N5015" i="9"/>
  <c r="H5015" i="9"/>
  <c r="N5014" i="9"/>
  <c r="H5014" i="9"/>
  <c r="N5013" i="9"/>
  <c r="H5013" i="9"/>
  <c r="N5012" i="9"/>
  <c r="H5012" i="9"/>
  <c r="N5011" i="9"/>
  <c r="H5011" i="9"/>
  <c r="N5010" i="9"/>
  <c r="H5010" i="9"/>
  <c r="N5009" i="9"/>
  <c r="H5009" i="9"/>
  <c r="N5008" i="9"/>
  <c r="H5008" i="9"/>
  <c r="N5007" i="9"/>
  <c r="H5007" i="9"/>
  <c r="N5006" i="9"/>
  <c r="H5006" i="9"/>
  <c r="N5005" i="9"/>
  <c r="H5005" i="9"/>
  <c r="N5004" i="9"/>
  <c r="H5004" i="9"/>
  <c r="N5003" i="9"/>
  <c r="H5003" i="9"/>
  <c r="N5002" i="9"/>
  <c r="H5002" i="9"/>
  <c r="N5001" i="9"/>
  <c r="H5001" i="9"/>
  <c r="N5000" i="9"/>
  <c r="H5000" i="9"/>
  <c r="N4999" i="9"/>
  <c r="H4999" i="9"/>
  <c r="N4998" i="9"/>
  <c r="H4998" i="9"/>
  <c r="N4997" i="9"/>
  <c r="H4997" i="9"/>
  <c r="N4996" i="9"/>
  <c r="H4996" i="9"/>
  <c r="N4995" i="9"/>
  <c r="H4995" i="9"/>
  <c r="N4994" i="9"/>
  <c r="H4994" i="9"/>
  <c r="N4993" i="9"/>
  <c r="H4993" i="9"/>
  <c r="N4992" i="9"/>
  <c r="H4992" i="9"/>
  <c r="N4991" i="9"/>
  <c r="H4991" i="9"/>
  <c r="N4990" i="9"/>
  <c r="H4990" i="9"/>
  <c r="N4989" i="9"/>
  <c r="H4989" i="9"/>
  <c r="N4988" i="9"/>
  <c r="H4988" i="9"/>
  <c r="N4987" i="9"/>
  <c r="H4987" i="9"/>
  <c r="N4986" i="9"/>
  <c r="H4986" i="9"/>
  <c r="N4985" i="9"/>
  <c r="H4985" i="9"/>
  <c r="N4984" i="9"/>
  <c r="H4984" i="9"/>
  <c r="N4983" i="9"/>
  <c r="H4983" i="9"/>
  <c r="N4982" i="9"/>
  <c r="H4982" i="9"/>
  <c r="N4981" i="9"/>
  <c r="H4981" i="9"/>
  <c r="N4980" i="9"/>
  <c r="H4980" i="9"/>
  <c r="N4979" i="9"/>
  <c r="H4979" i="9"/>
  <c r="N4978" i="9"/>
  <c r="H4978" i="9"/>
  <c r="N4977" i="9"/>
  <c r="H4977" i="9"/>
  <c r="N4976" i="9"/>
  <c r="H4976" i="9"/>
  <c r="N4975" i="9"/>
  <c r="H4975" i="9"/>
  <c r="N4974" i="9"/>
  <c r="H4974" i="9"/>
  <c r="N4973" i="9"/>
  <c r="H4973" i="9"/>
  <c r="N4972" i="9"/>
  <c r="H4972" i="9"/>
  <c r="N4971" i="9"/>
  <c r="H4971" i="9"/>
  <c r="N4970" i="9"/>
  <c r="H4970" i="9"/>
  <c r="N4969" i="9"/>
  <c r="H4969" i="9"/>
  <c r="N4968" i="9"/>
  <c r="H4968" i="9"/>
  <c r="N4967" i="9"/>
  <c r="H4967" i="9"/>
  <c r="N4966" i="9"/>
  <c r="H4966" i="9"/>
  <c r="N4965" i="9"/>
  <c r="H4965" i="9"/>
  <c r="N4964" i="9"/>
  <c r="H4964" i="9"/>
  <c r="N4963" i="9"/>
  <c r="H4963" i="9"/>
  <c r="N4962" i="9"/>
  <c r="H4962" i="9"/>
  <c r="N4961" i="9"/>
  <c r="H4961" i="9"/>
  <c r="N4960" i="9"/>
  <c r="H4960" i="9"/>
  <c r="N4959" i="9"/>
  <c r="H4959" i="9"/>
  <c r="N4958" i="9"/>
  <c r="H4958" i="9"/>
  <c r="N4957" i="9"/>
  <c r="H4957" i="9"/>
  <c r="N4956" i="9"/>
  <c r="H4956" i="9"/>
  <c r="N4955" i="9"/>
  <c r="H4955" i="9"/>
  <c r="N4954" i="9"/>
  <c r="H4954" i="9"/>
  <c r="N4953" i="9"/>
  <c r="H4953" i="9"/>
  <c r="N4952" i="9"/>
  <c r="H4952" i="9"/>
  <c r="N4951" i="9"/>
  <c r="H4951" i="9"/>
  <c r="N4950" i="9"/>
  <c r="H4950" i="9"/>
  <c r="N4949" i="9"/>
  <c r="H4949" i="9"/>
  <c r="N4948" i="9"/>
  <c r="H4948" i="9"/>
  <c r="N4947" i="9"/>
  <c r="H4947" i="9"/>
  <c r="N4946" i="9"/>
  <c r="H4946" i="9"/>
  <c r="N4945" i="9"/>
  <c r="H4945" i="9"/>
  <c r="N4944" i="9"/>
  <c r="H4944" i="9"/>
  <c r="N4943" i="9"/>
  <c r="H4943" i="9"/>
  <c r="N4942" i="9"/>
  <c r="H4942" i="9"/>
  <c r="N4941" i="9"/>
  <c r="H4941" i="9"/>
  <c r="N4940" i="9"/>
  <c r="H4940" i="9"/>
  <c r="N4939" i="9"/>
  <c r="H4939" i="9"/>
  <c r="N4938" i="9"/>
  <c r="H4938" i="9"/>
  <c r="N4937" i="9"/>
  <c r="H4937" i="9"/>
  <c r="N4936" i="9"/>
  <c r="H4936" i="9"/>
  <c r="N4935" i="9"/>
  <c r="H4935" i="9"/>
  <c r="N4934" i="9"/>
  <c r="H4934" i="9"/>
  <c r="N4933" i="9"/>
  <c r="H4933" i="9"/>
  <c r="N4932" i="9"/>
  <c r="H4932" i="9"/>
  <c r="N4931" i="9"/>
  <c r="H4931" i="9"/>
  <c r="N4930" i="9"/>
  <c r="H4930" i="9"/>
  <c r="N4929" i="9"/>
  <c r="H4929" i="9"/>
  <c r="N4928" i="9"/>
  <c r="H4928" i="9"/>
  <c r="N4927" i="9"/>
  <c r="H4927" i="9"/>
  <c r="N4926" i="9"/>
  <c r="H4926" i="9"/>
  <c r="N4925" i="9"/>
  <c r="H4925" i="9"/>
  <c r="N4924" i="9"/>
  <c r="H4924" i="9"/>
  <c r="N4923" i="9"/>
  <c r="H4923" i="9"/>
  <c r="N4922" i="9"/>
  <c r="H4922" i="9"/>
  <c r="N4921" i="9"/>
  <c r="H4921" i="9"/>
  <c r="N4920" i="9"/>
  <c r="H4920" i="9"/>
  <c r="N4919" i="9"/>
  <c r="H4919" i="9"/>
  <c r="N4918" i="9"/>
  <c r="H4918" i="9"/>
  <c r="N4917" i="9"/>
  <c r="H4917" i="9"/>
  <c r="N4916" i="9"/>
  <c r="H4916" i="9"/>
  <c r="N4915" i="9"/>
  <c r="H4915" i="9"/>
  <c r="N4914" i="9"/>
  <c r="H4914" i="9"/>
  <c r="N4913" i="9"/>
  <c r="H4913" i="9"/>
  <c r="N4912" i="9"/>
  <c r="H4912" i="9"/>
  <c r="N4911" i="9"/>
  <c r="H4911" i="9"/>
  <c r="N4910" i="9"/>
  <c r="H4910" i="9"/>
  <c r="N4909" i="9"/>
  <c r="H4909" i="9"/>
  <c r="N4908" i="9"/>
  <c r="H4908" i="9"/>
  <c r="N4907" i="9"/>
  <c r="H4907" i="9"/>
  <c r="N4906" i="9"/>
  <c r="H4906" i="9"/>
  <c r="N4905" i="9"/>
  <c r="H4905" i="9"/>
  <c r="N4904" i="9"/>
  <c r="H4904" i="9"/>
  <c r="N4903" i="9"/>
  <c r="H4903" i="9"/>
  <c r="N4902" i="9"/>
  <c r="H4902" i="9"/>
  <c r="N4901" i="9"/>
  <c r="H4901" i="9"/>
  <c r="N4900" i="9"/>
  <c r="H4900" i="9"/>
  <c r="N4899" i="9"/>
  <c r="H4899" i="9"/>
  <c r="N4898" i="9"/>
  <c r="H4898" i="9"/>
  <c r="N4897" i="9"/>
  <c r="H4897" i="9"/>
  <c r="N4896" i="9"/>
  <c r="H4896" i="9"/>
  <c r="N4895" i="9"/>
  <c r="H4895" i="9"/>
  <c r="N4894" i="9"/>
  <c r="H4894" i="9"/>
  <c r="N4893" i="9"/>
  <c r="H4893" i="9"/>
  <c r="N4892" i="9"/>
  <c r="H4892" i="9"/>
  <c r="N4891" i="9"/>
  <c r="H4891" i="9"/>
  <c r="N4890" i="9"/>
  <c r="H4890" i="9"/>
  <c r="N4889" i="9"/>
  <c r="H4889" i="9"/>
  <c r="N4888" i="9"/>
  <c r="H4888" i="9"/>
  <c r="N4887" i="9"/>
  <c r="H4887" i="9"/>
  <c r="N4886" i="9"/>
  <c r="H4886" i="9"/>
  <c r="N4885" i="9"/>
  <c r="H4885" i="9"/>
  <c r="N4884" i="9"/>
  <c r="H4884" i="9"/>
  <c r="N4883" i="9"/>
  <c r="H4883" i="9"/>
  <c r="N4882" i="9"/>
  <c r="H4882" i="9"/>
  <c r="N4881" i="9"/>
  <c r="H4881" i="9"/>
  <c r="N4880" i="9"/>
  <c r="H4880" i="9"/>
  <c r="N4879" i="9"/>
  <c r="H4879" i="9"/>
  <c r="N4878" i="9"/>
  <c r="H4878" i="9"/>
  <c r="N4877" i="9"/>
  <c r="H4877" i="9"/>
  <c r="N4876" i="9"/>
  <c r="H4876" i="9"/>
  <c r="N4875" i="9"/>
  <c r="H4875" i="9"/>
  <c r="N4874" i="9"/>
  <c r="H4874" i="9"/>
  <c r="N4873" i="9"/>
  <c r="H4873" i="9"/>
  <c r="N4872" i="9"/>
  <c r="H4872" i="9"/>
  <c r="N4871" i="9"/>
  <c r="H4871" i="9"/>
  <c r="N4870" i="9"/>
  <c r="H4870" i="9"/>
  <c r="N4869" i="9"/>
  <c r="H4869" i="9"/>
  <c r="N4868" i="9"/>
  <c r="H4868" i="9"/>
  <c r="N4867" i="9"/>
  <c r="H4867" i="9"/>
  <c r="N4866" i="9"/>
  <c r="H4866" i="9"/>
  <c r="N4865" i="9"/>
  <c r="H4865" i="9"/>
  <c r="N4864" i="9"/>
  <c r="H4864" i="9"/>
  <c r="N4863" i="9"/>
  <c r="H4863" i="9"/>
  <c r="N4862" i="9"/>
  <c r="H4862" i="9"/>
  <c r="N4861" i="9"/>
  <c r="H4861" i="9"/>
  <c r="N4860" i="9"/>
  <c r="H4860" i="9"/>
  <c r="N4859" i="9"/>
  <c r="H4859" i="9"/>
  <c r="N4858" i="9"/>
  <c r="H4858" i="9"/>
  <c r="N4857" i="9"/>
  <c r="H4857" i="9"/>
  <c r="N4856" i="9"/>
  <c r="H4856" i="9"/>
  <c r="N4855" i="9"/>
  <c r="H4855" i="9"/>
  <c r="N4854" i="9"/>
  <c r="H4854" i="9"/>
  <c r="N4853" i="9"/>
  <c r="H4853" i="9"/>
  <c r="N4852" i="9"/>
  <c r="H4852" i="9"/>
  <c r="N4851" i="9"/>
  <c r="H4851" i="9"/>
  <c r="N4850" i="9"/>
  <c r="H4850" i="9"/>
  <c r="N4849" i="9"/>
  <c r="H4849" i="9"/>
  <c r="N4848" i="9"/>
  <c r="H4848" i="9"/>
  <c r="N4847" i="9"/>
  <c r="H4847" i="9"/>
  <c r="N4846" i="9"/>
  <c r="H4846" i="9"/>
  <c r="N4845" i="9"/>
  <c r="H4845" i="9"/>
  <c r="N4844" i="9"/>
  <c r="H4844" i="9"/>
  <c r="N4843" i="9"/>
  <c r="H4843" i="9"/>
  <c r="N4842" i="9"/>
  <c r="H4842" i="9"/>
  <c r="N4841" i="9"/>
  <c r="H4841" i="9"/>
  <c r="N4840" i="9"/>
  <c r="H4840" i="9"/>
  <c r="N4839" i="9"/>
  <c r="H4839" i="9"/>
  <c r="N4838" i="9"/>
  <c r="H4838" i="9"/>
  <c r="N4837" i="9"/>
  <c r="H4837" i="9"/>
  <c r="N4836" i="9"/>
  <c r="H4836" i="9"/>
  <c r="N4835" i="9"/>
  <c r="H4835" i="9"/>
  <c r="N4834" i="9"/>
  <c r="H4834" i="9"/>
  <c r="N4833" i="9"/>
  <c r="H4833" i="9"/>
  <c r="N4832" i="9"/>
  <c r="H4832" i="9"/>
  <c r="N4831" i="9"/>
  <c r="H4831" i="9"/>
  <c r="N4830" i="9"/>
  <c r="H4830" i="9"/>
  <c r="N4829" i="9"/>
  <c r="H4829" i="9"/>
  <c r="N4828" i="9"/>
  <c r="H4828" i="9"/>
  <c r="N4827" i="9"/>
  <c r="H4827" i="9"/>
  <c r="N4826" i="9"/>
  <c r="H4826" i="9"/>
  <c r="N4825" i="9"/>
  <c r="H4825" i="9"/>
  <c r="N4824" i="9"/>
  <c r="H4824" i="9"/>
  <c r="N4823" i="9"/>
  <c r="H4823" i="9"/>
  <c r="N4822" i="9"/>
  <c r="H4822" i="9"/>
  <c r="N4821" i="9"/>
  <c r="H4821" i="9"/>
  <c r="N4820" i="9"/>
  <c r="H4820" i="9"/>
  <c r="N4819" i="9"/>
  <c r="H4819" i="9"/>
  <c r="N4818" i="9"/>
  <c r="H4818" i="9"/>
  <c r="N4817" i="9"/>
  <c r="H4817" i="9"/>
  <c r="N4816" i="9"/>
  <c r="H4816" i="9"/>
  <c r="N4815" i="9"/>
  <c r="H4815" i="9"/>
  <c r="N4814" i="9"/>
  <c r="H4814" i="9"/>
  <c r="N4813" i="9"/>
  <c r="H4813" i="9"/>
  <c r="N4812" i="9"/>
  <c r="H4812" i="9"/>
  <c r="N4811" i="9"/>
  <c r="H4811" i="9"/>
  <c r="N4810" i="9"/>
  <c r="H4810" i="9"/>
  <c r="N4809" i="9"/>
  <c r="H4809" i="9"/>
  <c r="N4808" i="9"/>
  <c r="H4808" i="9"/>
  <c r="N4807" i="9"/>
  <c r="H4807" i="9"/>
  <c r="N4806" i="9"/>
  <c r="H4806" i="9"/>
  <c r="N4805" i="9"/>
  <c r="H4805" i="9"/>
  <c r="N4804" i="9"/>
  <c r="H4804" i="9"/>
  <c r="N4803" i="9"/>
  <c r="H4803" i="9"/>
  <c r="N4802" i="9"/>
  <c r="H4802" i="9"/>
  <c r="N4801" i="9"/>
  <c r="H4801" i="9"/>
  <c r="N4800" i="9"/>
  <c r="H4800" i="9"/>
  <c r="N4799" i="9"/>
  <c r="H4799" i="9"/>
  <c r="N4798" i="9"/>
  <c r="H4798" i="9"/>
  <c r="N4797" i="9"/>
  <c r="H4797" i="9"/>
  <c r="N4796" i="9"/>
  <c r="H4796" i="9"/>
  <c r="N4795" i="9"/>
  <c r="H4795" i="9"/>
  <c r="N4794" i="9"/>
  <c r="H4794" i="9"/>
  <c r="N4793" i="9"/>
  <c r="H4793" i="9"/>
  <c r="N4792" i="9"/>
  <c r="H4792" i="9"/>
  <c r="N4791" i="9"/>
  <c r="H4791" i="9"/>
  <c r="N4790" i="9"/>
  <c r="H4790" i="9"/>
  <c r="N4789" i="9"/>
  <c r="H4789" i="9"/>
  <c r="N4788" i="9"/>
  <c r="H4788" i="9"/>
  <c r="N4787" i="9"/>
  <c r="H4787" i="9"/>
  <c r="N4786" i="9"/>
  <c r="H4786" i="9"/>
  <c r="N4785" i="9"/>
  <c r="H4785" i="9"/>
  <c r="N4784" i="9"/>
  <c r="H4784" i="9"/>
  <c r="N4783" i="9"/>
  <c r="H4783" i="9"/>
  <c r="N4782" i="9"/>
  <c r="H4782" i="9"/>
  <c r="N4781" i="9"/>
  <c r="H4781" i="9"/>
  <c r="N4780" i="9"/>
  <c r="H4780" i="9"/>
  <c r="N4779" i="9"/>
  <c r="H4779" i="9"/>
  <c r="N4778" i="9"/>
  <c r="H4778" i="9"/>
  <c r="N4777" i="9"/>
  <c r="H4777" i="9"/>
  <c r="N4776" i="9"/>
  <c r="H4776" i="9"/>
  <c r="N4775" i="9"/>
  <c r="H4775" i="9"/>
  <c r="N4774" i="9"/>
  <c r="H4774" i="9"/>
  <c r="N4773" i="9"/>
  <c r="H4773" i="9"/>
  <c r="N4772" i="9"/>
  <c r="H4772" i="9"/>
  <c r="N4771" i="9"/>
  <c r="H4771" i="9"/>
  <c r="N4770" i="9"/>
  <c r="H4770" i="9"/>
  <c r="N4769" i="9"/>
  <c r="H4769" i="9"/>
  <c r="N4768" i="9"/>
  <c r="H4768" i="9"/>
  <c r="N4767" i="9"/>
  <c r="H4767" i="9"/>
  <c r="N4766" i="9"/>
  <c r="H4766" i="9"/>
  <c r="N4765" i="9"/>
  <c r="H4765" i="9"/>
  <c r="N4764" i="9"/>
  <c r="H4764" i="9"/>
  <c r="N4763" i="9"/>
  <c r="H4763" i="9"/>
  <c r="N4762" i="9"/>
  <c r="H4762" i="9"/>
  <c r="N4761" i="9"/>
  <c r="H4761" i="9"/>
  <c r="N4760" i="9"/>
  <c r="H4760" i="9"/>
  <c r="N4759" i="9"/>
  <c r="H4759" i="9"/>
  <c r="N4758" i="9"/>
  <c r="H4758" i="9"/>
  <c r="N4757" i="9"/>
  <c r="H4757" i="9"/>
  <c r="N4756" i="9"/>
  <c r="H4756" i="9"/>
  <c r="N4755" i="9"/>
  <c r="H4755" i="9"/>
  <c r="N4754" i="9"/>
  <c r="H4754" i="9"/>
  <c r="N4753" i="9"/>
  <c r="H4753" i="9"/>
  <c r="N4752" i="9"/>
  <c r="H4752" i="9"/>
  <c r="N4751" i="9"/>
  <c r="H4751" i="9"/>
  <c r="N4750" i="9"/>
  <c r="H4750" i="9"/>
  <c r="N4749" i="9"/>
  <c r="H4749" i="9"/>
  <c r="N4748" i="9"/>
  <c r="H4748" i="9"/>
  <c r="N4747" i="9"/>
  <c r="H4747" i="9"/>
  <c r="N4746" i="9"/>
  <c r="H4746" i="9"/>
  <c r="N4745" i="9"/>
  <c r="H4745" i="9"/>
  <c r="N4744" i="9"/>
  <c r="H4744" i="9"/>
  <c r="N4743" i="9"/>
  <c r="H4743" i="9"/>
  <c r="N4742" i="9"/>
  <c r="H4742" i="9"/>
  <c r="N4741" i="9"/>
  <c r="H4741" i="9"/>
  <c r="N4740" i="9"/>
  <c r="H4740" i="9"/>
  <c r="N4739" i="9"/>
  <c r="H4739" i="9"/>
  <c r="N4738" i="9"/>
  <c r="H4738" i="9"/>
  <c r="N4737" i="9"/>
  <c r="H4737" i="9"/>
  <c r="N4736" i="9"/>
  <c r="H4736" i="9"/>
  <c r="N4735" i="9"/>
  <c r="H4735" i="9"/>
  <c r="N4734" i="9"/>
  <c r="H4734" i="9"/>
  <c r="N4733" i="9"/>
  <c r="H4733" i="9"/>
  <c r="N4732" i="9"/>
  <c r="H4732" i="9"/>
  <c r="N4731" i="9"/>
  <c r="H4731" i="9"/>
  <c r="N4730" i="9"/>
  <c r="H4730" i="9"/>
  <c r="N4729" i="9"/>
  <c r="H4729" i="9"/>
  <c r="N4728" i="9"/>
  <c r="H4728" i="9"/>
  <c r="N4727" i="9"/>
  <c r="H4727" i="9"/>
  <c r="N4726" i="9"/>
  <c r="H4726" i="9"/>
  <c r="N4725" i="9"/>
  <c r="H4725" i="9"/>
  <c r="N4724" i="9"/>
  <c r="H4724" i="9"/>
  <c r="N4723" i="9"/>
  <c r="H4723" i="9"/>
  <c r="N4722" i="9"/>
  <c r="H4722" i="9"/>
  <c r="N4721" i="9"/>
  <c r="H4721" i="9"/>
  <c r="N4720" i="9"/>
  <c r="H4720" i="9"/>
  <c r="N4719" i="9"/>
  <c r="H4719" i="9"/>
  <c r="N4718" i="9"/>
  <c r="H4718" i="9"/>
  <c r="N4717" i="9"/>
  <c r="H4717" i="9"/>
  <c r="N4716" i="9"/>
  <c r="H4716" i="9"/>
  <c r="N4715" i="9"/>
  <c r="H4715" i="9"/>
  <c r="N4714" i="9"/>
  <c r="H4714" i="9"/>
  <c r="N4713" i="9"/>
  <c r="H4713" i="9"/>
  <c r="N4712" i="9"/>
  <c r="H4712" i="9"/>
  <c r="N4711" i="9"/>
  <c r="H4711" i="9"/>
  <c r="N4710" i="9"/>
  <c r="H4710" i="9"/>
  <c r="N4709" i="9"/>
  <c r="H4709" i="9"/>
  <c r="N4708" i="9"/>
  <c r="H4708" i="9"/>
  <c r="N4707" i="9"/>
  <c r="H4707" i="9"/>
  <c r="N4706" i="9"/>
  <c r="H4706" i="9"/>
  <c r="N4705" i="9"/>
  <c r="H4705" i="9"/>
  <c r="N4704" i="9"/>
  <c r="H4704" i="9"/>
  <c r="N4703" i="9"/>
  <c r="H4703" i="9"/>
  <c r="N4702" i="9"/>
  <c r="H4702" i="9"/>
  <c r="N4701" i="9"/>
  <c r="H4701" i="9"/>
  <c r="N4700" i="9"/>
  <c r="H4700" i="9"/>
  <c r="N4699" i="9"/>
  <c r="H4699" i="9"/>
  <c r="N4698" i="9"/>
  <c r="H4698" i="9"/>
  <c r="N4697" i="9"/>
  <c r="H4697" i="9"/>
  <c r="N4696" i="9"/>
  <c r="H4696" i="9"/>
  <c r="N4695" i="9"/>
  <c r="H4695" i="9"/>
  <c r="N4694" i="9"/>
  <c r="H4694" i="9"/>
  <c r="N4693" i="9"/>
  <c r="H4693" i="9"/>
  <c r="N4692" i="9"/>
  <c r="H4692" i="9"/>
  <c r="N4691" i="9"/>
  <c r="H4691" i="9"/>
  <c r="N4690" i="9"/>
  <c r="H4690" i="9"/>
  <c r="N4689" i="9"/>
  <c r="H4689" i="9"/>
  <c r="N4688" i="9"/>
  <c r="H4688" i="9"/>
  <c r="N4687" i="9"/>
  <c r="H4687" i="9"/>
  <c r="N4686" i="9"/>
  <c r="H4686" i="9"/>
  <c r="N4685" i="9"/>
  <c r="H4685" i="9"/>
  <c r="N4684" i="9"/>
  <c r="H4684" i="9"/>
  <c r="N4683" i="9"/>
  <c r="H4683" i="9"/>
  <c r="N4682" i="9"/>
  <c r="H4682" i="9"/>
  <c r="N4681" i="9"/>
  <c r="H4681" i="9"/>
  <c r="N4680" i="9"/>
  <c r="H4680" i="9"/>
  <c r="N4679" i="9"/>
  <c r="H4679" i="9"/>
  <c r="N4678" i="9"/>
  <c r="H4678" i="9"/>
  <c r="N4677" i="9"/>
  <c r="H4677" i="9"/>
  <c r="N4676" i="9"/>
  <c r="H4676" i="9"/>
  <c r="N4675" i="9"/>
  <c r="H4675" i="9"/>
  <c r="N4674" i="9"/>
  <c r="H4674" i="9"/>
  <c r="N4673" i="9"/>
  <c r="H4673" i="9"/>
  <c r="N4672" i="9"/>
  <c r="H4672" i="9"/>
  <c r="N4671" i="9"/>
  <c r="H4671" i="9"/>
  <c r="N4670" i="9"/>
  <c r="H4670" i="9"/>
  <c r="N4669" i="9"/>
  <c r="H4669" i="9"/>
  <c r="N4668" i="9"/>
  <c r="H4668" i="9"/>
  <c r="N4667" i="9"/>
  <c r="H4667" i="9"/>
  <c r="N4666" i="9"/>
  <c r="H4666" i="9"/>
  <c r="N4665" i="9"/>
  <c r="H4665" i="9"/>
  <c r="N4664" i="9"/>
  <c r="H4664" i="9"/>
  <c r="N4663" i="9"/>
  <c r="H4663" i="9"/>
  <c r="N4662" i="9"/>
  <c r="H4662" i="9"/>
  <c r="N4661" i="9"/>
  <c r="H4661" i="9"/>
  <c r="N4660" i="9"/>
  <c r="H4660" i="9"/>
  <c r="N4659" i="9"/>
  <c r="H4659" i="9"/>
  <c r="N4658" i="9"/>
  <c r="H4658" i="9"/>
  <c r="N4657" i="9"/>
  <c r="H4657" i="9"/>
  <c r="N4656" i="9"/>
  <c r="H4656" i="9"/>
  <c r="N4655" i="9"/>
  <c r="H4655" i="9"/>
  <c r="N4654" i="9"/>
  <c r="H4654" i="9"/>
  <c r="N4653" i="9"/>
  <c r="H4653" i="9"/>
  <c r="N4652" i="9"/>
  <c r="H4652" i="9"/>
  <c r="N4651" i="9"/>
  <c r="H4651" i="9"/>
  <c r="N4650" i="9"/>
  <c r="H4650" i="9"/>
  <c r="N4649" i="9"/>
  <c r="H4649" i="9"/>
  <c r="N4648" i="9"/>
  <c r="H4648" i="9"/>
  <c r="N4647" i="9"/>
  <c r="H4647" i="9"/>
  <c r="N4646" i="9"/>
  <c r="H4646" i="9"/>
  <c r="N4645" i="9"/>
  <c r="H4645" i="9"/>
  <c r="N4644" i="9"/>
  <c r="H4644" i="9"/>
  <c r="N4643" i="9"/>
  <c r="H4643" i="9"/>
  <c r="N4642" i="9"/>
  <c r="H4642" i="9"/>
  <c r="N4641" i="9"/>
  <c r="H4641" i="9"/>
  <c r="N4640" i="9"/>
  <c r="H4640" i="9"/>
  <c r="N4639" i="9"/>
  <c r="H4639" i="9"/>
  <c r="N4638" i="9"/>
  <c r="H4638" i="9"/>
  <c r="N4637" i="9"/>
  <c r="H4637" i="9"/>
  <c r="N4636" i="9"/>
  <c r="H4636" i="9"/>
  <c r="N4635" i="9"/>
  <c r="H4635" i="9"/>
  <c r="N4634" i="9"/>
  <c r="H4634" i="9"/>
  <c r="N4633" i="9"/>
  <c r="H4633" i="9"/>
  <c r="N4632" i="9"/>
  <c r="H4632" i="9"/>
  <c r="N4631" i="9"/>
  <c r="H4631" i="9"/>
  <c r="N4630" i="9"/>
  <c r="H4630" i="9"/>
  <c r="N4629" i="9"/>
  <c r="H4629" i="9"/>
  <c r="N4628" i="9"/>
  <c r="H4628" i="9"/>
  <c r="N4627" i="9"/>
  <c r="H4627" i="9"/>
  <c r="N4626" i="9"/>
  <c r="H4626" i="9"/>
  <c r="N4625" i="9"/>
  <c r="H4625" i="9"/>
  <c r="N4624" i="9"/>
  <c r="H4624" i="9"/>
  <c r="N4623" i="9"/>
  <c r="H4623" i="9"/>
  <c r="N4622" i="9"/>
  <c r="H4622" i="9"/>
  <c r="N4621" i="9"/>
  <c r="H4621" i="9"/>
  <c r="N4620" i="9"/>
  <c r="H4620" i="9"/>
  <c r="N4619" i="9"/>
  <c r="H4619" i="9"/>
  <c r="N4618" i="9"/>
  <c r="H4618" i="9"/>
  <c r="N4617" i="9"/>
  <c r="H4617" i="9"/>
  <c r="N4616" i="9"/>
  <c r="H4616" i="9"/>
  <c r="N4615" i="9"/>
  <c r="H4615" i="9"/>
  <c r="N4614" i="9"/>
  <c r="H4614" i="9"/>
  <c r="N4613" i="9"/>
  <c r="H4613" i="9"/>
  <c r="N4612" i="9"/>
  <c r="H4612" i="9"/>
  <c r="N4611" i="9"/>
  <c r="H4611" i="9"/>
  <c r="N4610" i="9"/>
  <c r="H4610" i="9"/>
  <c r="N4609" i="9"/>
  <c r="H4609" i="9"/>
  <c r="N4608" i="9"/>
  <c r="H4608" i="9"/>
  <c r="N4607" i="9"/>
  <c r="H4607" i="9"/>
  <c r="N4606" i="9"/>
  <c r="H4606" i="9"/>
  <c r="N4605" i="9"/>
  <c r="H4605" i="9"/>
  <c r="N4604" i="9"/>
  <c r="H4604" i="9"/>
  <c r="N4603" i="9"/>
  <c r="H4603" i="9"/>
  <c r="N4602" i="9"/>
  <c r="H4602" i="9"/>
  <c r="N4601" i="9"/>
  <c r="H4601" i="9"/>
  <c r="N4600" i="9"/>
  <c r="H4600" i="9"/>
  <c r="N4599" i="9"/>
  <c r="H4599" i="9"/>
  <c r="N4598" i="9"/>
  <c r="H4598" i="9"/>
  <c r="N4597" i="9"/>
  <c r="H4597" i="9"/>
  <c r="N4596" i="9"/>
  <c r="H4596" i="9"/>
  <c r="N4595" i="9"/>
  <c r="H4595" i="9"/>
  <c r="N4594" i="9"/>
  <c r="H4594" i="9"/>
  <c r="N4593" i="9"/>
  <c r="H4593" i="9"/>
  <c r="N4592" i="9"/>
  <c r="H4592" i="9"/>
  <c r="N4591" i="9"/>
  <c r="H4591" i="9"/>
  <c r="N4590" i="9"/>
  <c r="H4590" i="9"/>
  <c r="N4589" i="9"/>
  <c r="H4589" i="9"/>
  <c r="N4588" i="9"/>
  <c r="H4588" i="9"/>
  <c r="N4587" i="9"/>
  <c r="H4587" i="9"/>
  <c r="N4586" i="9"/>
  <c r="H4586" i="9"/>
  <c r="N4585" i="9"/>
  <c r="H4585" i="9"/>
  <c r="N4584" i="9"/>
  <c r="H4584" i="9"/>
  <c r="N4583" i="9"/>
  <c r="H4583" i="9"/>
  <c r="N4582" i="9"/>
  <c r="H4582" i="9"/>
  <c r="N4581" i="9"/>
  <c r="H4581" i="9"/>
  <c r="N4580" i="9"/>
  <c r="H4580" i="9"/>
  <c r="N4579" i="9"/>
  <c r="H4579" i="9"/>
  <c r="N4578" i="9"/>
  <c r="H4578" i="9"/>
  <c r="N4577" i="9"/>
  <c r="H4577" i="9"/>
  <c r="N4576" i="9"/>
  <c r="H4576" i="9"/>
  <c r="N4575" i="9"/>
  <c r="H4575" i="9"/>
  <c r="N4574" i="9"/>
  <c r="H4574" i="9"/>
  <c r="N4573" i="9"/>
  <c r="H4573" i="9"/>
  <c r="N4572" i="9"/>
  <c r="H4572" i="9"/>
  <c r="N4571" i="9"/>
  <c r="H4571" i="9"/>
  <c r="N4570" i="9"/>
  <c r="H4570" i="9"/>
  <c r="N4569" i="9"/>
  <c r="H4569" i="9"/>
  <c r="N4568" i="9"/>
  <c r="H4568" i="9"/>
  <c r="N4567" i="9"/>
  <c r="H4567" i="9"/>
  <c r="N4566" i="9"/>
  <c r="H4566" i="9"/>
  <c r="N4565" i="9"/>
  <c r="H4565" i="9"/>
  <c r="N4564" i="9"/>
  <c r="H4564" i="9"/>
  <c r="N4563" i="9"/>
  <c r="H4563" i="9"/>
  <c r="N4562" i="9"/>
  <c r="H4562" i="9"/>
  <c r="N4561" i="9"/>
  <c r="H4561" i="9"/>
  <c r="N4560" i="9"/>
  <c r="H4560" i="9"/>
  <c r="N4559" i="9"/>
  <c r="H4559" i="9"/>
  <c r="N4558" i="9"/>
  <c r="H4558" i="9"/>
  <c r="N4557" i="9"/>
  <c r="H4557" i="9"/>
  <c r="N4556" i="9"/>
  <c r="H4556" i="9"/>
  <c r="N4555" i="9"/>
  <c r="H4555" i="9"/>
  <c r="N4554" i="9"/>
  <c r="H4554" i="9"/>
  <c r="N4553" i="9"/>
  <c r="H4553" i="9"/>
  <c r="N4552" i="9"/>
  <c r="H4552" i="9"/>
  <c r="N4551" i="9"/>
  <c r="H4551" i="9"/>
  <c r="N4550" i="9"/>
  <c r="H4550" i="9"/>
  <c r="N4549" i="9"/>
  <c r="H4549" i="9"/>
  <c r="N4548" i="9"/>
  <c r="H4548" i="9"/>
  <c r="N4547" i="9"/>
  <c r="H4547" i="9"/>
  <c r="N4546" i="9"/>
  <c r="H4546" i="9"/>
  <c r="N4545" i="9"/>
  <c r="H4545" i="9"/>
  <c r="N4544" i="9"/>
  <c r="H4544" i="9"/>
  <c r="N4543" i="9"/>
  <c r="H4543" i="9"/>
  <c r="N4542" i="9"/>
  <c r="H4542" i="9"/>
  <c r="N4541" i="9"/>
  <c r="H4541" i="9"/>
  <c r="N4540" i="9"/>
  <c r="H4540" i="9"/>
  <c r="N4539" i="9"/>
  <c r="H4539" i="9"/>
  <c r="N4538" i="9"/>
  <c r="H4538" i="9"/>
  <c r="N4537" i="9"/>
  <c r="H4537" i="9"/>
  <c r="N4536" i="9"/>
  <c r="H4536" i="9"/>
  <c r="N4535" i="9"/>
  <c r="H4535" i="9"/>
  <c r="N4534" i="9"/>
  <c r="H4534" i="9"/>
  <c r="N4533" i="9"/>
  <c r="H4533" i="9"/>
  <c r="N4532" i="9"/>
  <c r="H4532" i="9"/>
  <c r="N4531" i="9"/>
  <c r="H4531" i="9"/>
  <c r="N4530" i="9"/>
  <c r="H4530" i="9"/>
  <c r="N4529" i="9"/>
  <c r="H4529" i="9"/>
  <c r="N4528" i="9"/>
  <c r="H4528" i="9"/>
  <c r="N4527" i="9"/>
  <c r="H4527" i="9"/>
  <c r="N4526" i="9"/>
  <c r="H4526" i="9"/>
  <c r="N4525" i="9"/>
  <c r="H4525" i="9"/>
  <c r="N4524" i="9"/>
  <c r="H4524" i="9"/>
  <c r="N4523" i="9"/>
  <c r="H4523" i="9"/>
  <c r="N4522" i="9"/>
  <c r="H4522" i="9"/>
  <c r="N4521" i="9"/>
  <c r="H4521" i="9"/>
  <c r="N4520" i="9"/>
  <c r="H4520" i="9"/>
  <c r="N4519" i="9"/>
  <c r="H4519" i="9"/>
  <c r="N4518" i="9"/>
  <c r="H4518" i="9"/>
  <c r="N4517" i="9"/>
  <c r="H4517" i="9"/>
  <c r="N4516" i="9"/>
  <c r="H4516" i="9"/>
  <c r="N4515" i="9"/>
  <c r="H4515" i="9"/>
  <c r="N4514" i="9"/>
  <c r="H4514" i="9"/>
  <c r="N4513" i="9"/>
  <c r="H4513" i="9"/>
  <c r="N4512" i="9"/>
  <c r="H4512" i="9"/>
  <c r="N4511" i="9"/>
  <c r="H4511" i="9"/>
  <c r="N4510" i="9"/>
  <c r="H4510" i="9"/>
  <c r="N4509" i="9"/>
  <c r="H4509" i="9"/>
  <c r="N4508" i="9"/>
  <c r="H4508" i="9"/>
  <c r="N4507" i="9"/>
  <c r="H4507" i="9"/>
  <c r="N4506" i="9"/>
  <c r="H4506" i="9"/>
  <c r="N4505" i="9"/>
  <c r="H4505" i="9"/>
  <c r="N4504" i="9"/>
  <c r="H4504" i="9"/>
  <c r="N4503" i="9"/>
  <c r="H4503" i="9"/>
  <c r="N4502" i="9"/>
  <c r="H4502" i="9"/>
  <c r="N4501" i="9"/>
  <c r="H4501" i="9"/>
  <c r="N4500" i="9"/>
  <c r="H4500" i="9"/>
  <c r="N4499" i="9"/>
  <c r="H4499" i="9"/>
  <c r="N4498" i="9"/>
  <c r="H4498" i="9"/>
  <c r="N4497" i="9"/>
  <c r="H4497" i="9"/>
  <c r="N4496" i="9"/>
  <c r="H4496" i="9"/>
  <c r="N4495" i="9"/>
  <c r="H4495" i="9"/>
  <c r="N4494" i="9"/>
  <c r="H4494" i="9"/>
  <c r="N4493" i="9"/>
  <c r="H4493" i="9"/>
  <c r="N4492" i="9"/>
  <c r="H4492" i="9"/>
  <c r="N4491" i="9"/>
  <c r="H4491" i="9"/>
  <c r="N4490" i="9"/>
  <c r="H4490" i="9"/>
  <c r="N4489" i="9"/>
  <c r="H4489" i="9"/>
  <c r="N4488" i="9"/>
  <c r="H4488" i="9"/>
  <c r="N4487" i="9"/>
  <c r="H4487" i="9"/>
  <c r="N4486" i="9"/>
  <c r="H4486" i="9"/>
  <c r="N4485" i="9"/>
  <c r="H4485" i="9"/>
  <c r="N4484" i="9"/>
  <c r="H4484" i="9"/>
  <c r="N4483" i="9"/>
  <c r="H4483" i="9"/>
  <c r="N4482" i="9"/>
  <c r="H4482" i="9"/>
  <c r="N4481" i="9"/>
  <c r="H4481" i="9"/>
  <c r="N4480" i="9"/>
  <c r="H4480" i="9"/>
  <c r="N4479" i="9"/>
  <c r="H4479" i="9"/>
  <c r="N4478" i="9"/>
  <c r="H4478" i="9"/>
  <c r="N4477" i="9"/>
  <c r="H4477" i="9"/>
  <c r="N4476" i="9"/>
  <c r="H4476" i="9"/>
  <c r="N4475" i="9"/>
  <c r="H4475" i="9"/>
  <c r="N4474" i="9"/>
  <c r="H4474" i="9"/>
  <c r="N4473" i="9"/>
  <c r="H4473" i="9"/>
  <c r="N4472" i="9"/>
  <c r="H4472" i="9"/>
  <c r="N4471" i="9"/>
  <c r="H4471" i="9"/>
  <c r="N4470" i="9"/>
  <c r="H4470" i="9"/>
  <c r="N4469" i="9"/>
  <c r="H4469" i="9"/>
  <c r="N4468" i="9"/>
  <c r="H4468" i="9"/>
  <c r="N4467" i="9"/>
  <c r="H4467" i="9"/>
  <c r="N4466" i="9"/>
  <c r="H4466" i="9"/>
  <c r="N4465" i="9"/>
  <c r="H4465" i="9"/>
  <c r="N4464" i="9"/>
  <c r="H4464" i="9"/>
  <c r="N4463" i="9"/>
  <c r="H4463" i="9"/>
  <c r="N4462" i="9"/>
  <c r="H4462" i="9"/>
  <c r="N4461" i="9"/>
  <c r="H4461" i="9"/>
  <c r="N4460" i="9"/>
  <c r="H4460" i="9"/>
  <c r="N4459" i="9"/>
  <c r="H4459" i="9"/>
  <c r="N4458" i="9"/>
  <c r="H4458" i="9"/>
  <c r="N4457" i="9"/>
  <c r="H4457" i="9"/>
  <c r="N4456" i="9"/>
  <c r="H4456" i="9"/>
  <c r="N4455" i="9"/>
  <c r="H4455" i="9"/>
  <c r="N4454" i="9"/>
  <c r="H4454" i="9"/>
  <c r="N4453" i="9"/>
  <c r="H4453" i="9"/>
  <c r="N4452" i="9"/>
  <c r="H4452" i="9"/>
  <c r="N4451" i="9"/>
  <c r="H4451" i="9"/>
  <c r="N4450" i="9"/>
  <c r="H4450" i="9"/>
  <c r="N4449" i="9"/>
  <c r="H4449" i="9"/>
  <c r="N4448" i="9"/>
  <c r="H4448" i="9"/>
  <c r="N4447" i="9"/>
  <c r="H4447" i="9"/>
  <c r="N4446" i="9"/>
  <c r="H4446" i="9"/>
  <c r="N4445" i="9"/>
  <c r="H4445" i="9"/>
  <c r="N4444" i="9"/>
  <c r="H4444" i="9"/>
  <c r="N4443" i="9"/>
  <c r="H4443" i="9"/>
  <c r="N4442" i="9"/>
  <c r="H4442" i="9"/>
  <c r="N4441" i="9"/>
  <c r="H4441" i="9"/>
  <c r="N4440" i="9"/>
  <c r="H4440" i="9"/>
  <c r="N4439" i="9"/>
  <c r="H4439" i="9"/>
  <c r="N4438" i="9"/>
  <c r="H4438" i="9"/>
  <c r="N4437" i="9"/>
  <c r="H4437" i="9"/>
  <c r="N4436" i="9"/>
  <c r="H4436" i="9"/>
  <c r="N4435" i="9"/>
  <c r="H4435" i="9"/>
  <c r="N4434" i="9"/>
  <c r="H4434" i="9"/>
  <c r="N4433" i="9"/>
  <c r="H4433" i="9"/>
  <c r="N4432" i="9"/>
  <c r="H4432" i="9"/>
  <c r="N4431" i="9"/>
  <c r="H4431" i="9"/>
  <c r="N4430" i="9"/>
  <c r="H4430" i="9"/>
  <c r="N4429" i="9"/>
  <c r="H4429" i="9"/>
  <c r="N4428" i="9"/>
  <c r="H4428" i="9"/>
  <c r="N4427" i="9"/>
  <c r="H4427" i="9"/>
  <c r="N4426" i="9"/>
  <c r="H4426" i="9"/>
  <c r="N4425" i="9"/>
  <c r="H4425" i="9"/>
  <c r="N4424" i="9"/>
  <c r="H4424" i="9"/>
  <c r="N4423" i="9"/>
  <c r="H4423" i="9"/>
  <c r="N4422" i="9"/>
  <c r="H4422" i="9"/>
  <c r="N4421" i="9"/>
  <c r="H4421" i="9"/>
  <c r="N4420" i="9"/>
  <c r="H4420" i="9"/>
  <c r="N4419" i="9"/>
  <c r="H4419" i="9"/>
  <c r="N4418" i="9"/>
  <c r="H4418" i="9"/>
  <c r="N4417" i="9"/>
  <c r="H4417" i="9"/>
  <c r="N4416" i="9"/>
  <c r="H4416" i="9"/>
  <c r="N4415" i="9"/>
  <c r="H4415" i="9"/>
  <c r="N4414" i="9"/>
  <c r="H4414" i="9"/>
  <c r="N4413" i="9"/>
  <c r="H4413" i="9"/>
  <c r="N4412" i="9"/>
  <c r="H4412" i="9"/>
  <c r="N4411" i="9"/>
  <c r="H4411" i="9"/>
  <c r="N4410" i="9"/>
  <c r="H4410" i="9"/>
  <c r="N4409" i="9"/>
  <c r="H4409" i="9"/>
  <c r="N4408" i="9"/>
  <c r="H4408" i="9"/>
  <c r="N4407" i="9"/>
  <c r="H4407" i="9"/>
  <c r="N4406" i="9"/>
  <c r="H4406" i="9"/>
  <c r="N4405" i="9"/>
  <c r="H4405" i="9"/>
  <c r="N4404" i="9"/>
  <c r="H4404" i="9"/>
  <c r="N4403" i="9"/>
  <c r="H4403" i="9"/>
  <c r="N4402" i="9"/>
  <c r="H4402" i="9"/>
  <c r="N4401" i="9"/>
  <c r="H4401" i="9"/>
  <c r="N4400" i="9"/>
  <c r="H4400" i="9"/>
  <c r="N4399" i="9"/>
  <c r="H4399" i="9"/>
  <c r="N4398" i="9"/>
  <c r="H4398" i="9"/>
  <c r="N4397" i="9"/>
  <c r="H4397" i="9"/>
  <c r="N4396" i="9"/>
  <c r="H4396" i="9"/>
  <c r="N4395" i="9"/>
  <c r="H4395" i="9"/>
  <c r="N4394" i="9"/>
  <c r="H4394" i="9"/>
  <c r="N4393" i="9"/>
  <c r="H4393" i="9"/>
  <c r="N4392" i="9"/>
  <c r="H4392" i="9"/>
  <c r="N4391" i="9"/>
  <c r="H4391" i="9"/>
  <c r="N4390" i="9"/>
  <c r="H4390" i="9"/>
  <c r="N4389" i="9"/>
  <c r="H4389" i="9"/>
  <c r="N4388" i="9"/>
  <c r="H4388" i="9"/>
  <c r="N4387" i="9"/>
  <c r="H4387" i="9"/>
  <c r="N4386" i="9"/>
  <c r="H4386" i="9"/>
  <c r="N4385" i="9"/>
  <c r="H4385" i="9"/>
  <c r="N4384" i="9"/>
  <c r="H4384" i="9"/>
  <c r="N4383" i="9"/>
  <c r="H4383" i="9"/>
  <c r="N4382" i="9"/>
  <c r="H4382" i="9"/>
  <c r="N4381" i="9"/>
  <c r="H4381" i="9"/>
  <c r="N4380" i="9"/>
  <c r="H4380" i="9"/>
  <c r="N4379" i="9"/>
  <c r="H4379" i="9"/>
  <c r="N4378" i="9"/>
  <c r="H4378" i="9"/>
  <c r="N4377" i="9"/>
  <c r="H4377" i="9"/>
  <c r="N4376" i="9"/>
  <c r="H4376" i="9"/>
  <c r="N4375" i="9"/>
  <c r="H4375" i="9"/>
  <c r="N4374" i="9"/>
  <c r="H4374" i="9"/>
  <c r="N4373" i="9"/>
  <c r="H4373" i="9"/>
  <c r="N4372" i="9"/>
  <c r="H4372" i="9"/>
  <c r="N4371" i="9"/>
  <c r="H4371" i="9"/>
  <c r="N4370" i="9"/>
  <c r="H4370" i="9"/>
  <c r="N4369" i="9"/>
  <c r="H4369" i="9"/>
  <c r="N4368" i="9"/>
  <c r="H4368" i="9"/>
  <c r="N4367" i="9"/>
  <c r="H4367" i="9"/>
  <c r="N4366" i="9"/>
  <c r="H4366" i="9"/>
  <c r="N4365" i="9"/>
  <c r="H4365" i="9"/>
  <c r="N4364" i="9"/>
  <c r="H4364" i="9"/>
  <c r="N4363" i="9"/>
  <c r="H4363" i="9"/>
  <c r="N4362" i="9"/>
  <c r="H4362" i="9"/>
  <c r="N4361" i="9"/>
  <c r="H4361" i="9"/>
  <c r="N4360" i="9"/>
  <c r="H4360" i="9"/>
  <c r="N4359" i="9"/>
  <c r="H4359" i="9"/>
  <c r="N4358" i="9"/>
  <c r="H4358" i="9"/>
  <c r="N4357" i="9"/>
  <c r="H4357" i="9"/>
  <c r="N4356" i="9"/>
  <c r="H4356" i="9"/>
  <c r="N4355" i="9"/>
  <c r="H4355" i="9"/>
  <c r="N4354" i="9"/>
  <c r="H4354" i="9"/>
  <c r="N4353" i="9"/>
  <c r="H4353" i="9"/>
  <c r="N4352" i="9"/>
  <c r="H4352" i="9"/>
  <c r="N4351" i="9"/>
  <c r="H4351" i="9"/>
  <c r="N4350" i="9"/>
  <c r="H4350" i="9"/>
  <c r="N4349" i="9"/>
  <c r="H4349" i="9"/>
  <c r="N4348" i="9"/>
  <c r="H4348" i="9"/>
  <c r="N4347" i="9"/>
  <c r="H4347" i="9"/>
  <c r="N4346" i="9"/>
  <c r="H4346" i="9"/>
  <c r="N4345" i="9"/>
  <c r="H4345" i="9"/>
  <c r="N4344" i="9"/>
  <c r="H4344" i="9"/>
  <c r="N4343" i="9"/>
  <c r="H4343" i="9"/>
  <c r="N4342" i="9"/>
  <c r="H4342" i="9"/>
  <c r="N4341" i="9"/>
  <c r="H4341" i="9"/>
  <c r="N4340" i="9"/>
  <c r="H4340" i="9"/>
  <c r="N4339" i="9"/>
  <c r="H4339" i="9"/>
  <c r="N4338" i="9"/>
  <c r="H4338" i="9"/>
  <c r="N4337" i="9"/>
  <c r="H4337" i="9"/>
  <c r="N4336" i="9"/>
  <c r="H4336" i="9"/>
  <c r="N4335" i="9"/>
  <c r="H4335" i="9"/>
  <c r="N4334" i="9"/>
  <c r="H4334" i="9"/>
  <c r="N4333" i="9"/>
  <c r="H4333" i="9"/>
  <c r="N4332" i="9"/>
  <c r="H4332" i="9"/>
  <c r="N4331" i="9"/>
  <c r="H4331" i="9"/>
  <c r="N4330" i="9"/>
  <c r="H4330" i="9"/>
  <c r="N4329" i="9"/>
  <c r="H4329" i="9"/>
  <c r="N4328" i="9"/>
  <c r="H4328" i="9"/>
  <c r="N4327" i="9"/>
  <c r="H4327" i="9"/>
  <c r="N4326" i="9"/>
  <c r="H4326" i="9"/>
  <c r="N4325" i="9"/>
  <c r="H4325" i="9"/>
  <c r="N4324" i="9"/>
  <c r="H4324" i="9"/>
  <c r="N4323" i="9"/>
  <c r="H4323" i="9"/>
  <c r="N4322" i="9"/>
  <c r="H4322" i="9"/>
  <c r="N4321" i="9"/>
  <c r="H4321" i="9"/>
  <c r="N4320" i="9"/>
  <c r="H4320" i="9"/>
  <c r="N4319" i="9"/>
  <c r="H4319" i="9"/>
  <c r="N4318" i="9"/>
  <c r="H4318" i="9"/>
  <c r="N4317" i="9"/>
  <c r="H4317" i="9"/>
  <c r="N4316" i="9"/>
  <c r="H4316" i="9"/>
  <c r="N4315" i="9"/>
  <c r="H4315" i="9"/>
  <c r="N4314" i="9"/>
  <c r="H4314" i="9"/>
  <c r="N4313" i="9"/>
  <c r="H4313" i="9"/>
  <c r="N4312" i="9"/>
  <c r="H4312" i="9"/>
  <c r="N4311" i="9"/>
  <c r="H4311" i="9"/>
  <c r="N4310" i="9"/>
  <c r="H4310" i="9"/>
  <c r="N4309" i="9"/>
  <c r="H4309" i="9"/>
  <c r="N4308" i="9"/>
  <c r="H4308" i="9"/>
  <c r="N4307" i="9"/>
  <c r="H4307" i="9"/>
  <c r="N4306" i="9"/>
  <c r="H4306" i="9"/>
  <c r="N4305" i="9"/>
  <c r="H4305" i="9"/>
  <c r="N4304" i="9"/>
  <c r="H4304" i="9"/>
  <c r="N4303" i="9"/>
  <c r="H4303" i="9"/>
  <c r="N4302" i="9"/>
  <c r="H4302" i="9"/>
  <c r="N4301" i="9"/>
  <c r="H4301" i="9"/>
  <c r="N4300" i="9"/>
  <c r="H4300" i="9"/>
  <c r="N4299" i="9"/>
  <c r="H4299" i="9"/>
  <c r="N4298" i="9"/>
  <c r="H4298" i="9"/>
  <c r="N4297" i="9"/>
  <c r="H4297" i="9"/>
  <c r="N4296" i="9"/>
  <c r="H4296" i="9"/>
  <c r="N4295" i="9"/>
  <c r="H4295" i="9"/>
  <c r="N4294" i="9"/>
  <c r="H4294" i="9"/>
  <c r="N4293" i="9"/>
  <c r="H4293" i="9"/>
  <c r="N4292" i="9"/>
  <c r="H4292" i="9"/>
  <c r="N4291" i="9"/>
  <c r="H4291" i="9"/>
  <c r="N4290" i="9"/>
  <c r="H4290" i="9"/>
  <c r="N4289" i="9"/>
  <c r="H4289" i="9"/>
  <c r="N4288" i="9"/>
  <c r="H4288" i="9"/>
  <c r="N4287" i="9"/>
  <c r="H4287" i="9"/>
  <c r="N4286" i="9"/>
  <c r="H4286" i="9"/>
  <c r="N4285" i="9"/>
  <c r="H4285" i="9"/>
  <c r="N4284" i="9"/>
  <c r="H4284" i="9"/>
  <c r="N4283" i="9"/>
  <c r="H4283" i="9"/>
  <c r="N4282" i="9"/>
  <c r="H4282" i="9"/>
  <c r="N4281" i="9"/>
  <c r="H4281" i="9"/>
  <c r="N4280" i="9"/>
  <c r="H4280" i="9"/>
  <c r="N4279" i="9"/>
  <c r="H4279" i="9"/>
  <c r="N4278" i="9"/>
  <c r="H4278" i="9"/>
  <c r="N4277" i="9"/>
  <c r="H4277" i="9"/>
  <c r="N4276" i="9"/>
  <c r="H4276" i="9"/>
  <c r="N4275" i="9"/>
  <c r="H4275" i="9"/>
  <c r="N4274" i="9"/>
  <c r="H4274" i="9"/>
  <c r="N4273" i="9"/>
  <c r="H4273" i="9"/>
  <c r="N4272" i="9"/>
  <c r="H4272" i="9"/>
  <c r="N4271" i="9"/>
  <c r="H4271" i="9"/>
  <c r="N4270" i="9"/>
  <c r="H4270" i="9"/>
  <c r="N4269" i="9"/>
  <c r="H4269" i="9"/>
  <c r="N4268" i="9"/>
  <c r="H4268" i="9"/>
  <c r="N4267" i="9"/>
  <c r="H4267" i="9"/>
  <c r="N4266" i="9"/>
  <c r="H4266" i="9"/>
  <c r="N4265" i="9"/>
  <c r="H4265" i="9"/>
  <c r="N4264" i="9"/>
  <c r="H4264" i="9"/>
  <c r="N4263" i="9"/>
  <c r="H4263" i="9"/>
  <c r="N4262" i="9"/>
  <c r="H4262" i="9"/>
  <c r="N4261" i="9"/>
  <c r="H4261" i="9"/>
  <c r="N4260" i="9"/>
  <c r="H4260" i="9"/>
  <c r="N4259" i="9"/>
  <c r="H4259" i="9"/>
  <c r="N4258" i="9"/>
  <c r="H4258" i="9"/>
  <c r="N4257" i="9"/>
  <c r="H4257" i="9"/>
  <c r="N4256" i="9"/>
  <c r="H4256" i="9"/>
  <c r="N4255" i="9"/>
  <c r="H4255" i="9"/>
  <c r="N4254" i="9"/>
  <c r="H4254" i="9"/>
  <c r="N4253" i="9"/>
  <c r="H4253" i="9"/>
  <c r="N4252" i="9"/>
  <c r="H4252" i="9"/>
  <c r="N4251" i="9"/>
  <c r="H4251" i="9"/>
  <c r="N4250" i="9"/>
  <c r="H4250" i="9"/>
  <c r="N4249" i="9"/>
  <c r="H4249" i="9"/>
  <c r="N4248" i="9"/>
  <c r="H4248" i="9"/>
  <c r="N4247" i="9"/>
  <c r="H4247" i="9"/>
  <c r="N4246" i="9"/>
  <c r="H4246" i="9"/>
  <c r="N4245" i="9"/>
  <c r="H4245" i="9"/>
  <c r="N4244" i="9"/>
  <c r="H4244" i="9"/>
  <c r="N4243" i="9"/>
  <c r="H4243" i="9"/>
  <c r="N4242" i="9"/>
  <c r="H4242" i="9"/>
  <c r="N4241" i="9"/>
  <c r="H4241" i="9"/>
  <c r="N4240" i="9"/>
  <c r="H4240" i="9"/>
  <c r="N4239" i="9"/>
  <c r="H4239" i="9"/>
  <c r="N4238" i="9"/>
  <c r="H4238" i="9"/>
  <c r="N4237" i="9"/>
  <c r="H4237" i="9"/>
  <c r="N4236" i="9"/>
  <c r="H4236" i="9"/>
  <c r="N4235" i="9"/>
  <c r="H4235" i="9"/>
  <c r="N4234" i="9"/>
  <c r="H4234" i="9"/>
  <c r="N4233" i="9"/>
  <c r="H4233" i="9"/>
  <c r="N4232" i="9"/>
  <c r="H4232" i="9"/>
  <c r="N4231" i="9"/>
  <c r="H4231" i="9"/>
  <c r="N4230" i="9"/>
  <c r="H4230" i="9"/>
  <c r="N4229" i="9"/>
  <c r="H4229" i="9"/>
  <c r="N4228" i="9"/>
  <c r="H4228" i="9"/>
  <c r="N4227" i="9"/>
  <c r="H4227" i="9"/>
  <c r="N4226" i="9"/>
  <c r="H4226" i="9"/>
  <c r="N4225" i="9"/>
  <c r="H4225" i="9"/>
  <c r="N4224" i="9"/>
  <c r="H4224" i="9"/>
  <c r="N4223" i="9"/>
  <c r="H4223" i="9"/>
  <c r="N4222" i="9"/>
  <c r="H4222" i="9"/>
  <c r="N4221" i="9"/>
  <c r="H4221" i="9"/>
  <c r="N4220" i="9"/>
  <c r="H4220" i="9"/>
  <c r="N4219" i="9"/>
  <c r="H4219" i="9"/>
  <c r="N4218" i="9"/>
  <c r="H4218" i="9"/>
  <c r="N4217" i="9"/>
  <c r="H4217" i="9"/>
  <c r="N4216" i="9"/>
  <c r="H4216" i="9"/>
  <c r="N4215" i="9"/>
  <c r="H4215" i="9"/>
  <c r="N4214" i="9"/>
  <c r="H4214" i="9"/>
  <c r="N4213" i="9"/>
  <c r="H4213" i="9"/>
  <c r="N4212" i="9"/>
  <c r="H4212" i="9"/>
  <c r="N4211" i="9"/>
  <c r="H4211" i="9"/>
  <c r="N4210" i="9"/>
  <c r="H4210" i="9"/>
  <c r="N4209" i="9"/>
  <c r="H4209" i="9"/>
  <c r="N4208" i="9"/>
  <c r="H4208" i="9"/>
  <c r="N4207" i="9"/>
  <c r="H4207" i="9"/>
  <c r="N4206" i="9"/>
  <c r="H4206" i="9"/>
  <c r="N4205" i="9"/>
  <c r="H4205" i="9"/>
  <c r="N4204" i="9"/>
  <c r="H4204" i="9"/>
  <c r="N4203" i="9"/>
  <c r="H4203" i="9"/>
  <c r="N4202" i="9"/>
  <c r="H4202" i="9"/>
  <c r="N4201" i="9"/>
  <c r="H4201" i="9"/>
  <c r="N4200" i="9"/>
  <c r="H4200" i="9"/>
  <c r="N4199" i="9"/>
  <c r="H4199" i="9"/>
  <c r="N4198" i="9"/>
  <c r="H4198" i="9"/>
  <c r="N4197" i="9"/>
  <c r="H4197" i="9"/>
  <c r="N4196" i="9"/>
  <c r="H4196" i="9"/>
  <c r="N4195" i="9"/>
  <c r="H4195" i="9"/>
  <c r="N4194" i="9"/>
  <c r="H4194" i="9"/>
  <c r="N4193" i="9"/>
  <c r="H4193" i="9"/>
  <c r="N4192" i="9"/>
  <c r="H4192" i="9"/>
  <c r="N4191" i="9"/>
  <c r="H4191" i="9"/>
  <c r="N4190" i="9"/>
  <c r="H4190" i="9"/>
  <c r="N4189" i="9"/>
  <c r="H4189" i="9"/>
  <c r="N4188" i="9"/>
  <c r="H4188" i="9"/>
  <c r="N4187" i="9"/>
  <c r="H4187" i="9"/>
  <c r="N4186" i="9"/>
  <c r="H4186" i="9"/>
  <c r="N4185" i="9"/>
  <c r="H4185" i="9"/>
  <c r="N4184" i="9"/>
  <c r="H4184" i="9"/>
  <c r="N4183" i="9"/>
  <c r="H4183" i="9"/>
  <c r="N4182" i="9"/>
  <c r="H4182" i="9"/>
  <c r="N4181" i="9"/>
  <c r="H4181" i="9"/>
  <c r="N4180" i="9"/>
  <c r="H4180" i="9"/>
  <c r="N4179" i="9"/>
  <c r="H4179" i="9"/>
  <c r="N4178" i="9"/>
  <c r="H4178" i="9"/>
  <c r="N4177" i="9"/>
  <c r="H4177" i="9"/>
  <c r="N4176" i="9"/>
  <c r="H4176" i="9"/>
  <c r="N4175" i="9"/>
  <c r="H4175" i="9"/>
  <c r="N4174" i="9"/>
  <c r="H4174" i="9"/>
  <c r="N4173" i="9"/>
  <c r="H4173" i="9"/>
  <c r="N4172" i="9"/>
  <c r="H4172" i="9"/>
  <c r="N4171" i="9"/>
  <c r="H4171" i="9"/>
  <c r="N4170" i="9"/>
  <c r="H4170" i="9"/>
  <c r="N4169" i="9"/>
  <c r="H4169" i="9"/>
  <c r="N4168" i="9"/>
  <c r="H4168" i="9"/>
  <c r="N4167" i="9"/>
  <c r="H4167" i="9"/>
  <c r="N4166" i="9"/>
  <c r="H4166" i="9"/>
  <c r="N4165" i="9"/>
  <c r="H4165" i="9"/>
  <c r="N4164" i="9"/>
  <c r="H4164" i="9"/>
  <c r="N4163" i="9"/>
  <c r="H4163" i="9"/>
  <c r="N4162" i="9"/>
  <c r="H4162" i="9"/>
  <c r="N4161" i="9"/>
  <c r="H4161" i="9"/>
  <c r="N4160" i="9"/>
  <c r="H4160" i="9"/>
  <c r="N4159" i="9"/>
  <c r="H4159" i="9"/>
  <c r="N4158" i="9"/>
  <c r="H4158" i="9"/>
  <c r="N4157" i="9"/>
  <c r="H4157" i="9"/>
  <c r="N4156" i="9"/>
  <c r="H4156" i="9"/>
  <c r="N4155" i="9"/>
  <c r="H4155" i="9"/>
  <c r="N4154" i="9"/>
  <c r="H4154" i="9"/>
  <c r="N4153" i="9"/>
  <c r="H4153" i="9"/>
  <c r="N4152" i="9"/>
  <c r="H4152" i="9"/>
  <c r="N4151" i="9"/>
  <c r="H4151" i="9"/>
  <c r="N4150" i="9"/>
  <c r="H4150" i="9"/>
  <c r="N4149" i="9"/>
  <c r="H4149" i="9"/>
  <c r="N4148" i="9"/>
  <c r="H4148" i="9"/>
  <c r="N4147" i="9"/>
  <c r="H4147" i="9"/>
  <c r="N4146" i="9"/>
  <c r="H4146" i="9"/>
  <c r="N4145" i="9"/>
  <c r="H4145" i="9"/>
  <c r="N4144" i="9"/>
  <c r="H4144" i="9"/>
  <c r="N4143" i="9"/>
  <c r="H4143" i="9"/>
  <c r="N4142" i="9"/>
  <c r="H4142" i="9"/>
  <c r="N4141" i="9"/>
  <c r="H4141" i="9"/>
  <c r="N4140" i="9"/>
  <c r="H4140" i="9"/>
  <c r="N4139" i="9"/>
  <c r="H4139" i="9"/>
  <c r="N4138" i="9"/>
  <c r="H4138" i="9"/>
  <c r="N4137" i="9"/>
  <c r="H4137" i="9"/>
  <c r="N4136" i="9"/>
  <c r="H4136" i="9"/>
  <c r="N4135" i="9"/>
  <c r="H4135" i="9"/>
  <c r="N4134" i="9"/>
  <c r="H4134" i="9"/>
  <c r="N4133" i="9"/>
  <c r="H4133" i="9"/>
  <c r="N4132" i="9"/>
  <c r="H4132" i="9"/>
  <c r="N4131" i="9"/>
  <c r="H4131" i="9"/>
  <c r="N4130" i="9"/>
  <c r="H4130" i="9"/>
  <c r="N4129" i="9"/>
  <c r="H4129" i="9"/>
  <c r="N4128" i="9"/>
  <c r="H4128" i="9"/>
  <c r="N4127" i="9"/>
  <c r="H4127" i="9"/>
  <c r="N4126" i="9"/>
  <c r="H4126" i="9"/>
  <c r="N4125" i="9"/>
  <c r="H4125" i="9"/>
  <c r="N4124" i="9"/>
  <c r="H4124" i="9"/>
  <c r="N4123" i="9"/>
  <c r="H4123" i="9"/>
  <c r="N4122" i="9"/>
  <c r="H4122" i="9"/>
  <c r="N4121" i="9"/>
  <c r="H4121" i="9"/>
  <c r="N4120" i="9"/>
  <c r="H4120" i="9"/>
  <c r="N4119" i="9"/>
  <c r="H4119" i="9"/>
  <c r="N4118" i="9"/>
  <c r="H4118" i="9"/>
  <c r="N4117" i="9"/>
  <c r="H4117" i="9"/>
  <c r="N4116" i="9"/>
  <c r="H4116" i="9"/>
  <c r="N4115" i="9"/>
  <c r="H4115" i="9"/>
  <c r="N4114" i="9"/>
  <c r="H4114" i="9"/>
  <c r="N4113" i="9"/>
  <c r="H4113" i="9"/>
  <c r="N4112" i="9"/>
  <c r="H4112" i="9"/>
  <c r="N4111" i="9"/>
  <c r="H4111" i="9"/>
  <c r="N4110" i="9"/>
  <c r="H4110" i="9"/>
  <c r="N4109" i="9"/>
  <c r="H4109" i="9"/>
  <c r="N4108" i="9"/>
  <c r="H4108" i="9"/>
  <c r="N4107" i="9"/>
  <c r="H4107" i="9"/>
  <c r="N4106" i="9"/>
  <c r="H4106" i="9"/>
  <c r="N4105" i="9"/>
  <c r="H4105" i="9"/>
  <c r="N4104" i="9"/>
  <c r="H4104" i="9"/>
  <c r="N4103" i="9"/>
  <c r="H4103" i="9"/>
  <c r="N4102" i="9"/>
  <c r="H4102" i="9"/>
  <c r="N4101" i="9"/>
  <c r="H4101" i="9"/>
  <c r="N4100" i="9"/>
  <c r="H4100" i="9"/>
  <c r="N4099" i="9"/>
  <c r="H4099" i="9"/>
  <c r="N4098" i="9"/>
  <c r="H4098" i="9"/>
  <c r="N4097" i="9"/>
  <c r="H4097" i="9"/>
  <c r="N4096" i="9"/>
  <c r="H4096" i="9"/>
  <c r="N4095" i="9"/>
  <c r="H4095" i="9"/>
  <c r="N4094" i="9"/>
  <c r="H4094" i="9"/>
  <c r="N4093" i="9"/>
  <c r="H4093" i="9"/>
  <c r="N4092" i="9"/>
  <c r="H4092" i="9"/>
  <c r="N4091" i="9"/>
  <c r="H4091" i="9"/>
  <c r="N4090" i="9"/>
  <c r="H4090" i="9"/>
  <c r="N4089" i="9"/>
  <c r="H4089" i="9"/>
  <c r="N4088" i="9"/>
  <c r="H4088" i="9"/>
  <c r="N4087" i="9"/>
  <c r="H4087" i="9"/>
  <c r="N4086" i="9"/>
  <c r="H4086" i="9"/>
  <c r="N4085" i="9"/>
  <c r="H4085" i="9"/>
  <c r="N4084" i="9"/>
  <c r="H4084" i="9"/>
  <c r="N4083" i="9"/>
  <c r="H4083" i="9"/>
  <c r="N4082" i="9"/>
  <c r="H4082" i="9"/>
  <c r="N4081" i="9"/>
  <c r="H4081" i="9"/>
  <c r="N4080" i="9"/>
  <c r="H4080" i="9"/>
  <c r="N4079" i="9"/>
  <c r="H4079" i="9"/>
  <c r="N4078" i="9"/>
  <c r="H4078" i="9"/>
  <c r="N4077" i="9"/>
  <c r="H4077" i="9"/>
  <c r="N4076" i="9"/>
  <c r="H4076" i="9"/>
  <c r="N4075" i="9"/>
  <c r="H4075" i="9"/>
  <c r="N4074" i="9"/>
  <c r="H4074" i="9"/>
  <c r="N4073" i="9"/>
  <c r="H4073" i="9"/>
  <c r="N4072" i="9"/>
  <c r="H4072" i="9"/>
  <c r="N4071" i="9"/>
  <c r="H4071" i="9"/>
  <c r="N4070" i="9"/>
  <c r="H4070" i="9"/>
  <c r="N4069" i="9"/>
  <c r="H4069" i="9"/>
  <c r="N4068" i="9"/>
  <c r="H4068" i="9"/>
  <c r="N4067" i="9"/>
  <c r="H4067" i="9"/>
  <c r="N4066" i="9"/>
  <c r="H4066" i="9"/>
  <c r="N4065" i="9"/>
  <c r="H4065" i="9"/>
  <c r="N4064" i="9"/>
  <c r="H4064" i="9"/>
  <c r="N4063" i="9"/>
  <c r="H4063" i="9"/>
  <c r="N4062" i="9"/>
  <c r="H4062" i="9"/>
  <c r="N4061" i="9"/>
  <c r="H4061" i="9"/>
  <c r="N4060" i="9"/>
  <c r="H4060" i="9"/>
  <c r="N4059" i="9"/>
  <c r="H4059" i="9"/>
  <c r="N4058" i="9"/>
  <c r="H4058" i="9"/>
  <c r="N4057" i="9"/>
  <c r="H4057" i="9"/>
  <c r="N4056" i="9"/>
  <c r="H4056" i="9"/>
  <c r="N4055" i="9"/>
  <c r="H4055" i="9"/>
  <c r="N4054" i="9"/>
  <c r="H4054" i="9"/>
  <c r="N4053" i="9"/>
  <c r="H4053" i="9"/>
  <c r="N4052" i="9"/>
  <c r="H4052" i="9"/>
  <c r="N4051" i="9"/>
  <c r="H4051" i="9"/>
  <c r="N4050" i="9"/>
  <c r="H4050" i="9"/>
  <c r="N4049" i="9"/>
  <c r="H4049" i="9"/>
  <c r="N4048" i="9"/>
  <c r="H4048" i="9"/>
  <c r="N4047" i="9"/>
  <c r="H4047" i="9"/>
  <c r="N4046" i="9"/>
  <c r="H4046" i="9"/>
  <c r="N4045" i="9"/>
  <c r="H4045" i="9"/>
  <c r="N4044" i="9"/>
  <c r="H4044" i="9"/>
  <c r="N4043" i="9"/>
  <c r="H4043" i="9"/>
  <c r="N4042" i="9"/>
  <c r="H4042" i="9"/>
  <c r="N4041" i="9"/>
  <c r="H4041" i="9"/>
  <c r="N4040" i="9"/>
  <c r="H4040" i="9"/>
  <c r="N4039" i="9"/>
  <c r="H4039" i="9"/>
  <c r="N4038" i="9"/>
  <c r="H4038" i="9"/>
  <c r="N4037" i="9"/>
  <c r="H4037" i="9"/>
  <c r="N4036" i="9"/>
  <c r="H4036" i="9"/>
  <c r="N4035" i="9"/>
  <c r="H4035" i="9"/>
  <c r="N4034" i="9"/>
  <c r="H4034" i="9"/>
  <c r="N4033" i="9"/>
  <c r="H4033" i="9"/>
  <c r="N4032" i="9"/>
  <c r="H4032" i="9"/>
  <c r="N4031" i="9"/>
  <c r="H4031" i="9"/>
  <c r="N4030" i="9"/>
  <c r="H4030" i="9"/>
  <c r="N4029" i="9"/>
  <c r="H4029" i="9"/>
  <c r="N4028" i="9"/>
  <c r="H4028" i="9"/>
  <c r="N4027" i="9"/>
  <c r="H4027" i="9"/>
  <c r="N4026" i="9"/>
  <c r="H4026" i="9"/>
  <c r="N4025" i="9"/>
  <c r="H4025" i="9"/>
  <c r="N4024" i="9"/>
  <c r="H4024" i="9"/>
  <c r="N4023" i="9"/>
  <c r="H4023" i="9"/>
  <c r="N4022" i="9"/>
  <c r="H4022" i="9"/>
  <c r="N4021" i="9"/>
  <c r="H4021" i="9"/>
  <c r="N4020" i="9"/>
  <c r="H4020" i="9"/>
  <c r="N4019" i="9"/>
  <c r="H4019" i="9"/>
  <c r="N4018" i="9"/>
  <c r="H4018" i="9"/>
  <c r="N4017" i="9"/>
  <c r="H4017" i="9"/>
  <c r="N4016" i="9"/>
  <c r="H4016" i="9"/>
  <c r="N4015" i="9"/>
  <c r="H4015" i="9"/>
  <c r="N4014" i="9"/>
  <c r="H4014" i="9"/>
  <c r="N4013" i="9"/>
  <c r="H4013" i="9"/>
  <c r="N4012" i="9"/>
  <c r="H4012" i="9"/>
  <c r="N4011" i="9"/>
  <c r="H4011" i="9"/>
  <c r="N4010" i="9"/>
  <c r="H4010" i="9"/>
  <c r="N4009" i="9"/>
  <c r="H4009" i="9"/>
  <c r="N4008" i="9"/>
  <c r="H4008" i="9"/>
  <c r="N4007" i="9"/>
  <c r="H4007" i="9"/>
  <c r="N4006" i="9"/>
  <c r="H4006" i="9"/>
  <c r="N4005" i="9"/>
  <c r="H4005" i="9"/>
  <c r="N4004" i="9"/>
  <c r="H4004" i="9"/>
  <c r="N4003" i="9"/>
  <c r="H4003" i="9"/>
  <c r="N4002" i="9"/>
  <c r="H4002" i="9"/>
  <c r="N4001" i="9"/>
  <c r="H4001" i="9"/>
  <c r="N4000" i="9"/>
  <c r="H4000" i="9"/>
  <c r="N3999" i="9"/>
  <c r="H3999" i="9"/>
  <c r="N3998" i="9"/>
  <c r="H3998" i="9"/>
  <c r="N3997" i="9"/>
  <c r="H3997" i="9"/>
  <c r="N3996" i="9"/>
  <c r="H3996" i="9"/>
  <c r="N3995" i="9"/>
  <c r="H3995" i="9"/>
  <c r="N3994" i="9"/>
  <c r="H3994" i="9"/>
  <c r="N3993" i="9"/>
  <c r="H3993" i="9"/>
  <c r="N3992" i="9"/>
  <c r="H3992" i="9"/>
  <c r="N3991" i="9"/>
  <c r="H3991" i="9"/>
  <c r="N3990" i="9"/>
  <c r="H3990" i="9"/>
  <c r="N3989" i="9"/>
  <c r="H3989" i="9"/>
  <c r="N3988" i="9"/>
  <c r="H3988" i="9"/>
  <c r="N3987" i="9"/>
  <c r="H3987" i="9"/>
  <c r="N3986" i="9"/>
  <c r="H3986" i="9"/>
  <c r="N3985" i="9"/>
  <c r="H3985" i="9"/>
  <c r="N3984" i="9"/>
  <c r="H3984" i="9"/>
  <c r="N3983" i="9"/>
  <c r="H3983" i="9"/>
  <c r="N3982" i="9"/>
  <c r="H3982" i="9"/>
  <c r="N3981" i="9"/>
  <c r="H3981" i="9"/>
  <c r="N3980" i="9"/>
  <c r="H3980" i="9"/>
  <c r="N3979" i="9"/>
  <c r="H3979" i="9"/>
  <c r="N3978" i="9"/>
  <c r="H3978" i="9"/>
  <c r="N3977" i="9"/>
  <c r="H3977" i="9"/>
  <c r="N3976" i="9"/>
  <c r="H3976" i="9"/>
  <c r="N3975" i="9"/>
  <c r="H3975" i="9"/>
  <c r="N3974" i="9"/>
  <c r="H3974" i="9"/>
  <c r="N3973" i="9"/>
  <c r="H3973" i="9"/>
  <c r="N3972" i="9"/>
  <c r="H3972" i="9"/>
  <c r="N3971" i="9"/>
  <c r="H3971" i="9"/>
  <c r="N3970" i="9"/>
  <c r="H3970" i="9"/>
  <c r="N3969" i="9"/>
  <c r="H3969" i="9"/>
  <c r="N3968" i="9"/>
  <c r="H3968" i="9"/>
  <c r="N3967" i="9"/>
  <c r="H3967" i="9"/>
  <c r="N3966" i="9"/>
  <c r="H3966" i="9"/>
  <c r="N3965" i="9"/>
  <c r="H3965" i="9"/>
  <c r="N3964" i="9"/>
  <c r="H3964" i="9"/>
  <c r="N3963" i="9"/>
  <c r="H3963" i="9"/>
  <c r="N3962" i="9"/>
  <c r="H3962" i="9"/>
  <c r="N3961" i="9"/>
  <c r="H3961" i="9"/>
  <c r="N3960" i="9"/>
  <c r="H3960" i="9"/>
  <c r="N3959" i="9"/>
  <c r="H3959" i="9"/>
  <c r="N3958" i="9"/>
  <c r="H3958" i="9"/>
  <c r="N3957" i="9"/>
  <c r="H3957" i="9"/>
  <c r="N3956" i="9"/>
  <c r="H3956" i="9"/>
  <c r="N3955" i="9"/>
  <c r="H3955" i="9"/>
  <c r="N3954" i="9"/>
  <c r="H3954" i="9"/>
  <c r="N3953" i="9"/>
  <c r="H3953" i="9"/>
  <c r="N3952" i="9"/>
  <c r="H3952" i="9"/>
  <c r="N3951" i="9"/>
  <c r="H3951" i="9"/>
  <c r="N3950" i="9"/>
  <c r="H3950" i="9"/>
  <c r="N3949" i="9"/>
  <c r="H3949" i="9"/>
  <c r="N3948" i="9"/>
  <c r="H3948" i="9"/>
  <c r="N3947" i="9"/>
  <c r="H3947" i="9"/>
  <c r="N3946" i="9"/>
  <c r="H3946" i="9"/>
  <c r="N3945" i="9"/>
  <c r="H3945" i="9"/>
  <c r="N3944" i="9"/>
  <c r="H3944" i="9"/>
  <c r="N3943" i="9"/>
  <c r="H3943" i="9"/>
  <c r="N3942" i="9"/>
  <c r="H3942" i="9"/>
  <c r="N3941" i="9"/>
  <c r="H3941" i="9"/>
  <c r="N3940" i="9"/>
  <c r="H3940" i="9"/>
  <c r="N3939" i="9"/>
  <c r="H3939" i="9"/>
  <c r="N3938" i="9"/>
  <c r="H3938" i="9"/>
  <c r="N3937" i="9"/>
  <c r="H3937" i="9"/>
  <c r="N3936" i="9"/>
  <c r="H3936" i="9"/>
  <c r="N3935" i="9"/>
  <c r="H3935" i="9"/>
  <c r="N3934" i="9"/>
  <c r="H3934" i="9"/>
  <c r="N3933" i="9"/>
  <c r="H3933" i="9"/>
  <c r="N3932" i="9"/>
  <c r="H3932" i="9"/>
  <c r="N3931" i="9"/>
  <c r="H3931" i="9"/>
  <c r="N3930" i="9"/>
  <c r="H3930" i="9"/>
  <c r="N3929" i="9"/>
  <c r="H3929" i="9"/>
  <c r="N3928" i="9"/>
  <c r="H3928" i="9"/>
  <c r="N3927" i="9"/>
  <c r="H3927" i="9"/>
  <c r="N3926" i="9"/>
  <c r="H3926" i="9"/>
  <c r="N3925" i="9"/>
  <c r="H3925" i="9"/>
  <c r="N3924" i="9"/>
  <c r="H3924" i="9"/>
  <c r="N3923" i="9"/>
  <c r="H3923" i="9"/>
  <c r="N3922" i="9"/>
  <c r="H3922" i="9"/>
  <c r="N3921" i="9"/>
  <c r="H3921" i="9"/>
  <c r="N3920" i="9"/>
  <c r="H3920" i="9"/>
  <c r="N3919" i="9"/>
  <c r="H3919" i="9"/>
  <c r="N3918" i="9"/>
  <c r="H3918" i="9"/>
  <c r="N3917" i="9"/>
  <c r="H3917" i="9"/>
  <c r="N3916" i="9"/>
  <c r="H3916" i="9"/>
  <c r="N3915" i="9"/>
  <c r="H3915" i="9"/>
  <c r="N3914" i="9"/>
  <c r="H3914" i="9"/>
  <c r="N3913" i="9"/>
  <c r="H3913" i="9"/>
  <c r="N3912" i="9"/>
  <c r="H3912" i="9"/>
  <c r="N3911" i="9"/>
  <c r="H3911" i="9"/>
  <c r="N3910" i="9"/>
  <c r="H3910" i="9"/>
  <c r="N3909" i="9"/>
  <c r="H3909" i="9"/>
  <c r="N3908" i="9"/>
  <c r="H3908" i="9"/>
  <c r="N3907" i="9"/>
  <c r="H3907" i="9"/>
  <c r="N3906" i="9"/>
  <c r="H3906" i="9"/>
  <c r="N3905" i="9"/>
  <c r="H3905" i="9"/>
  <c r="N3904" i="9"/>
  <c r="H3904" i="9"/>
  <c r="N3903" i="9"/>
  <c r="H3903" i="9"/>
  <c r="N3902" i="9"/>
  <c r="H3902" i="9"/>
  <c r="N3901" i="9"/>
  <c r="H3901" i="9"/>
  <c r="N3900" i="9"/>
  <c r="H3900" i="9"/>
  <c r="N3899" i="9"/>
  <c r="H3899" i="9"/>
  <c r="N3898" i="9"/>
  <c r="H3898" i="9"/>
  <c r="N3897" i="9"/>
  <c r="H3897" i="9"/>
  <c r="N3896" i="9"/>
  <c r="H3896" i="9"/>
  <c r="N3895" i="9"/>
  <c r="H3895" i="9"/>
  <c r="N3894" i="9"/>
  <c r="H3894" i="9"/>
  <c r="N3893" i="9"/>
  <c r="H3893" i="9"/>
  <c r="N3892" i="9"/>
  <c r="H3892" i="9"/>
  <c r="N3891" i="9"/>
  <c r="H3891" i="9"/>
  <c r="N3890" i="9"/>
  <c r="H3890" i="9"/>
  <c r="N3889" i="9"/>
  <c r="H3889" i="9"/>
  <c r="N3888" i="9"/>
  <c r="H3888" i="9"/>
  <c r="N3887" i="9"/>
  <c r="H3887" i="9"/>
  <c r="N3886" i="9"/>
  <c r="H3886" i="9"/>
  <c r="N3885" i="9"/>
  <c r="H3885" i="9"/>
  <c r="N3884" i="9"/>
  <c r="H3884" i="9"/>
  <c r="N3883" i="9"/>
  <c r="H3883" i="9"/>
  <c r="N3882" i="9"/>
  <c r="H3882" i="9"/>
  <c r="N3881" i="9"/>
  <c r="H3881" i="9"/>
  <c r="N3880" i="9"/>
  <c r="H3880" i="9"/>
  <c r="N3879" i="9"/>
  <c r="H3879" i="9"/>
  <c r="N3878" i="9"/>
  <c r="H3878" i="9"/>
  <c r="N3877" i="9"/>
  <c r="H3877" i="9"/>
  <c r="N3876" i="9"/>
  <c r="H3876" i="9"/>
  <c r="N3875" i="9"/>
  <c r="H3875" i="9"/>
  <c r="N3874" i="9"/>
  <c r="H3874" i="9"/>
  <c r="N3873" i="9"/>
  <c r="H3873" i="9"/>
  <c r="N3872" i="9"/>
  <c r="H3872" i="9"/>
  <c r="N3871" i="9"/>
  <c r="H3871" i="9"/>
  <c r="N3870" i="9"/>
  <c r="H3870" i="9"/>
  <c r="N3869" i="9"/>
  <c r="H3869" i="9"/>
  <c r="N3868" i="9"/>
  <c r="H3868" i="9"/>
  <c r="N3867" i="9"/>
  <c r="H3867" i="9"/>
  <c r="N3866" i="9"/>
  <c r="H3866" i="9"/>
  <c r="N3865" i="9"/>
  <c r="H3865" i="9"/>
  <c r="N3864" i="9"/>
  <c r="H3864" i="9"/>
  <c r="N3863" i="9"/>
  <c r="H3863" i="9"/>
  <c r="N3862" i="9"/>
  <c r="H3862" i="9"/>
  <c r="N3861" i="9"/>
  <c r="H3861" i="9"/>
  <c r="N3860" i="9"/>
  <c r="H3860" i="9"/>
  <c r="N3859" i="9"/>
  <c r="H3859" i="9"/>
  <c r="N3858" i="9"/>
  <c r="H3858" i="9"/>
  <c r="N3857" i="9"/>
  <c r="H3857" i="9"/>
  <c r="N3856" i="9"/>
  <c r="H3856" i="9"/>
  <c r="N3855" i="9"/>
  <c r="H3855" i="9"/>
  <c r="N3854" i="9"/>
  <c r="H3854" i="9"/>
  <c r="N3853" i="9"/>
  <c r="H3853" i="9"/>
  <c r="N3852" i="9"/>
  <c r="H3852" i="9"/>
  <c r="N3851" i="9"/>
  <c r="H3851" i="9"/>
  <c r="N3850" i="9"/>
  <c r="H3850" i="9"/>
  <c r="N3849" i="9"/>
  <c r="H3849" i="9"/>
  <c r="N3848" i="9"/>
  <c r="H3848" i="9"/>
  <c r="N3847" i="9"/>
  <c r="H3847" i="9"/>
  <c r="N3846" i="9"/>
  <c r="H3846" i="9"/>
  <c r="N3845" i="9"/>
  <c r="H3845" i="9"/>
  <c r="N3844" i="9"/>
  <c r="H3844" i="9"/>
  <c r="N3843" i="9"/>
  <c r="H3843" i="9"/>
  <c r="N3842" i="9"/>
  <c r="H3842" i="9"/>
  <c r="N3841" i="9"/>
  <c r="H3841" i="9"/>
  <c r="N3840" i="9"/>
  <c r="H3840" i="9"/>
  <c r="N3839" i="9"/>
  <c r="H3839" i="9"/>
  <c r="N3838" i="9"/>
  <c r="H3838" i="9"/>
  <c r="N3837" i="9"/>
  <c r="H3837" i="9"/>
  <c r="N3836" i="9"/>
  <c r="H3836" i="9"/>
  <c r="N3835" i="9"/>
  <c r="H3835" i="9"/>
  <c r="N3834" i="9"/>
  <c r="H3834" i="9"/>
  <c r="N3833" i="9"/>
  <c r="H3833" i="9"/>
  <c r="N3832" i="9"/>
  <c r="H3832" i="9"/>
  <c r="N3831" i="9"/>
  <c r="H3831" i="9"/>
  <c r="N3830" i="9"/>
  <c r="H3830" i="9"/>
  <c r="N3829" i="9"/>
  <c r="H3829" i="9"/>
  <c r="N3828" i="9"/>
  <c r="H3828" i="9"/>
  <c r="N3827" i="9"/>
  <c r="H3827" i="9"/>
  <c r="N3826" i="9"/>
  <c r="H3826" i="9"/>
  <c r="N3825" i="9"/>
  <c r="H3825" i="9"/>
  <c r="N3824" i="9"/>
  <c r="H3824" i="9"/>
  <c r="N3823" i="9"/>
  <c r="H3823" i="9"/>
  <c r="N3822" i="9"/>
  <c r="H3822" i="9"/>
  <c r="N3821" i="9"/>
  <c r="H3821" i="9"/>
  <c r="N3820" i="9"/>
  <c r="H3820" i="9"/>
  <c r="N3819" i="9"/>
  <c r="H3819" i="9"/>
  <c r="N3818" i="9"/>
  <c r="H3818" i="9"/>
  <c r="N3817" i="9"/>
  <c r="H3817" i="9"/>
  <c r="N3816" i="9"/>
  <c r="H3816" i="9"/>
  <c r="N3815" i="9"/>
  <c r="H3815" i="9"/>
  <c r="N3814" i="9"/>
  <c r="H3814" i="9"/>
  <c r="N3813" i="9"/>
  <c r="H3813" i="9"/>
  <c r="N3812" i="9"/>
  <c r="H3812" i="9"/>
  <c r="N3811" i="9"/>
  <c r="H3811" i="9"/>
  <c r="N3810" i="9"/>
  <c r="H3810" i="9"/>
  <c r="N3809" i="9"/>
  <c r="H3809" i="9"/>
  <c r="N3808" i="9"/>
  <c r="H3808" i="9"/>
  <c r="N3807" i="9"/>
  <c r="H3807" i="9"/>
  <c r="N3806" i="9"/>
  <c r="H3806" i="9"/>
  <c r="N3805" i="9"/>
  <c r="H3805" i="9"/>
  <c r="N3804" i="9"/>
  <c r="H3804" i="9"/>
  <c r="N3803" i="9"/>
  <c r="H3803" i="9"/>
  <c r="N3802" i="9"/>
  <c r="H3802" i="9"/>
  <c r="N3801" i="9"/>
  <c r="H3801" i="9"/>
  <c r="N3800" i="9"/>
  <c r="H3800" i="9"/>
  <c r="N3799" i="9"/>
  <c r="H3799" i="9"/>
  <c r="N3798" i="9"/>
  <c r="H3798" i="9"/>
  <c r="N3797" i="9"/>
  <c r="H3797" i="9"/>
  <c r="N3796" i="9"/>
  <c r="H3796" i="9"/>
  <c r="N3795" i="9"/>
  <c r="H3795" i="9"/>
  <c r="N3794" i="9"/>
  <c r="H3794" i="9"/>
  <c r="N3793" i="9"/>
  <c r="H3793" i="9"/>
  <c r="N3792" i="9"/>
  <c r="H3792" i="9"/>
  <c r="N3791" i="9"/>
  <c r="H3791" i="9"/>
  <c r="N3790" i="9"/>
  <c r="H3790" i="9"/>
  <c r="N3789" i="9"/>
  <c r="H3789" i="9"/>
  <c r="N3788" i="9"/>
  <c r="H3788" i="9"/>
  <c r="N3787" i="9"/>
  <c r="H3787" i="9"/>
  <c r="N3786" i="9"/>
  <c r="H3786" i="9"/>
  <c r="N3785" i="9"/>
  <c r="H3785" i="9"/>
  <c r="N3784" i="9"/>
  <c r="H3784" i="9"/>
  <c r="N3783" i="9"/>
  <c r="H3783" i="9"/>
  <c r="N3782" i="9"/>
  <c r="H3782" i="9"/>
  <c r="N3781" i="9"/>
  <c r="H3781" i="9"/>
  <c r="N3780" i="9"/>
  <c r="H3780" i="9"/>
  <c r="N3779" i="9"/>
  <c r="H3779" i="9"/>
  <c r="N3778" i="9"/>
  <c r="H3778" i="9"/>
  <c r="N3777" i="9"/>
  <c r="H3777" i="9"/>
  <c r="N3776" i="9"/>
  <c r="H3776" i="9"/>
  <c r="N3775" i="9"/>
  <c r="H3775" i="9"/>
  <c r="N3774" i="9"/>
  <c r="H3774" i="9"/>
  <c r="N3773" i="9"/>
  <c r="H3773" i="9"/>
  <c r="N3772" i="9"/>
  <c r="H3772" i="9"/>
  <c r="N3771" i="9"/>
  <c r="H3771" i="9"/>
  <c r="N3770" i="9"/>
  <c r="H3770" i="9"/>
  <c r="N3769" i="9"/>
  <c r="H3769" i="9"/>
  <c r="N3768" i="9"/>
  <c r="H3768" i="9"/>
  <c r="N3767" i="9"/>
  <c r="H3767" i="9"/>
  <c r="N3766" i="9"/>
  <c r="H3766" i="9"/>
  <c r="N3765" i="9"/>
  <c r="H3765" i="9"/>
  <c r="N3764" i="9"/>
  <c r="H3764" i="9"/>
  <c r="N3763" i="9"/>
  <c r="H3763" i="9"/>
  <c r="N3762" i="9"/>
  <c r="H3762" i="9"/>
  <c r="N3761" i="9"/>
  <c r="H3761" i="9"/>
  <c r="N3760" i="9"/>
  <c r="H3760" i="9"/>
  <c r="N3759" i="9"/>
  <c r="H3759" i="9"/>
  <c r="N3758" i="9"/>
  <c r="H3758" i="9"/>
  <c r="N3757" i="9"/>
  <c r="H3757" i="9"/>
  <c r="N3756" i="9"/>
  <c r="H3756" i="9"/>
  <c r="N3755" i="9"/>
  <c r="H3755" i="9"/>
  <c r="N3754" i="9"/>
  <c r="H3754" i="9"/>
  <c r="N3753" i="9"/>
  <c r="H3753" i="9"/>
  <c r="N3752" i="9"/>
  <c r="H3752" i="9"/>
  <c r="N3751" i="9"/>
  <c r="H3751" i="9"/>
  <c r="N3750" i="9"/>
  <c r="H3750" i="9"/>
  <c r="N3749" i="9"/>
  <c r="H3749" i="9"/>
  <c r="N3748" i="9"/>
  <c r="H3748" i="9"/>
  <c r="N3747" i="9"/>
  <c r="H3747" i="9"/>
  <c r="N3746" i="9"/>
  <c r="H3746" i="9"/>
  <c r="N3745" i="9"/>
  <c r="H3745" i="9"/>
  <c r="N3744" i="9"/>
  <c r="H3744" i="9"/>
  <c r="N3743" i="9"/>
  <c r="H3743" i="9"/>
  <c r="N3742" i="9"/>
  <c r="H3742" i="9"/>
  <c r="N3741" i="9"/>
  <c r="H3741" i="9"/>
  <c r="N3740" i="9"/>
  <c r="H3740" i="9"/>
  <c r="N3739" i="9"/>
  <c r="H3739" i="9"/>
  <c r="N3738" i="9"/>
  <c r="H3738" i="9"/>
  <c r="N3737" i="9"/>
  <c r="H3737" i="9"/>
  <c r="N3736" i="9"/>
  <c r="H3736" i="9"/>
  <c r="N3735" i="9"/>
  <c r="H3735" i="9"/>
  <c r="N3734" i="9"/>
  <c r="H3734" i="9"/>
  <c r="N3733" i="9"/>
  <c r="H3733" i="9"/>
  <c r="N3732" i="9"/>
  <c r="H3732" i="9"/>
  <c r="N3731" i="9"/>
  <c r="H3731" i="9"/>
  <c r="N3730" i="9"/>
  <c r="H3730" i="9"/>
  <c r="N3729" i="9"/>
  <c r="H3729" i="9"/>
  <c r="N3728" i="9"/>
  <c r="H3728" i="9"/>
  <c r="N3727" i="9"/>
  <c r="H3727" i="9"/>
  <c r="N3726" i="9"/>
  <c r="H3726" i="9"/>
  <c r="N3725" i="9"/>
  <c r="H3725" i="9"/>
  <c r="N3724" i="9"/>
  <c r="H3724" i="9"/>
  <c r="N3723" i="9"/>
  <c r="H3723" i="9"/>
  <c r="N3722" i="9"/>
  <c r="H3722" i="9"/>
  <c r="N3721" i="9"/>
  <c r="H3721" i="9"/>
  <c r="N3720" i="9"/>
  <c r="H3720" i="9"/>
  <c r="N3719" i="9"/>
  <c r="H3719" i="9"/>
  <c r="N3718" i="9"/>
  <c r="H3718" i="9"/>
  <c r="N3717" i="9"/>
  <c r="H3717" i="9"/>
  <c r="N3716" i="9"/>
  <c r="H3716" i="9"/>
  <c r="N3715" i="9"/>
  <c r="H3715" i="9"/>
  <c r="N3714" i="9"/>
  <c r="H3714" i="9"/>
  <c r="N3713" i="9"/>
  <c r="H3713" i="9"/>
  <c r="N3712" i="9"/>
  <c r="H3712" i="9"/>
  <c r="N3711" i="9"/>
  <c r="H3711" i="9"/>
  <c r="N3710" i="9"/>
  <c r="H3710" i="9"/>
  <c r="N3709" i="9"/>
  <c r="H3709" i="9"/>
  <c r="N3708" i="9"/>
  <c r="H3708" i="9"/>
  <c r="N3707" i="9"/>
  <c r="H3707" i="9"/>
  <c r="N3706" i="9"/>
  <c r="H3706" i="9"/>
  <c r="N3705" i="9"/>
  <c r="H3705" i="9"/>
  <c r="N3704" i="9"/>
  <c r="H3704" i="9"/>
  <c r="N3703" i="9"/>
  <c r="H3703" i="9"/>
  <c r="N3702" i="9"/>
  <c r="H3702" i="9"/>
  <c r="N3701" i="9"/>
  <c r="H3701" i="9"/>
  <c r="N3700" i="9"/>
  <c r="H3700" i="9"/>
  <c r="N3699" i="9"/>
  <c r="H3699" i="9"/>
  <c r="N3698" i="9"/>
  <c r="H3698" i="9"/>
  <c r="N3697" i="9"/>
  <c r="H3697" i="9"/>
  <c r="N3696" i="9"/>
  <c r="H3696" i="9"/>
  <c r="N3695" i="9"/>
  <c r="H3695" i="9"/>
  <c r="N3694" i="9"/>
  <c r="H3694" i="9"/>
  <c r="N3693" i="9"/>
  <c r="H3693" i="9"/>
  <c r="N3692" i="9"/>
  <c r="H3692" i="9"/>
  <c r="N3691" i="9"/>
  <c r="H3691" i="9"/>
  <c r="N3690" i="9"/>
  <c r="H3690" i="9"/>
  <c r="N3689" i="9"/>
  <c r="H3689" i="9"/>
  <c r="N3688" i="9"/>
  <c r="H3688" i="9"/>
  <c r="N3687" i="9"/>
  <c r="H3687" i="9"/>
  <c r="N3686" i="9"/>
  <c r="H3686" i="9"/>
  <c r="N3685" i="9"/>
  <c r="H3685" i="9"/>
  <c r="N3684" i="9"/>
  <c r="H3684" i="9"/>
  <c r="N3683" i="9"/>
  <c r="H3683" i="9"/>
  <c r="N3682" i="9"/>
  <c r="H3682" i="9"/>
  <c r="N3681" i="9"/>
  <c r="H3681" i="9"/>
  <c r="N3680" i="9"/>
  <c r="H3680" i="9"/>
  <c r="N3679" i="9"/>
  <c r="H3679" i="9"/>
  <c r="N3678" i="9"/>
  <c r="H3678" i="9"/>
  <c r="N3677" i="9"/>
  <c r="H3677" i="9"/>
  <c r="N3676" i="9"/>
  <c r="H3676" i="9"/>
  <c r="N3675" i="9"/>
  <c r="H3675" i="9"/>
  <c r="N3674" i="9"/>
  <c r="H3674" i="9"/>
  <c r="N3673" i="9"/>
  <c r="H3673" i="9"/>
  <c r="N3672" i="9"/>
  <c r="H3672" i="9"/>
  <c r="N3671" i="9"/>
  <c r="H3671" i="9"/>
  <c r="N3670" i="9"/>
  <c r="H3670" i="9"/>
  <c r="N3669" i="9"/>
  <c r="H3669" i="9"/>
  <c r="N3668" i="9"/>
  <c r="H3668" i="9"/>
  <c r="N3667" i="9"/>
  <c r="H3667" i="9"/>
  <c r="N3666" i="9"/>
  <c r="H3666" i="9"/>
  <c r="N3665" i="9"/>
  <c r="H3665" i="9"/>
  <c r="N3664" i="9"/>
  <c r="H3664" i="9"/>
  <c r="N3663" i="9"/>
  <c r="H3663" i="9"/>
  <c r="N3662" i="9"/>
  <c r="H3662" i="9"/>
  <c r="N3661" i="9"/>
  <c r="H3661" i="9"/>
  <c r="N3660" i="9"/>
  <c r="H3660" i="9"/>
  <c r="N3659" i="9"/>
  <c r="H3659" i="9"/>
  <c r="N3658" i="9"/>
  <c r="H3658" i="9"/>
  <c r="N3657" i="9"/>
  <c r="H3657" i="9"/>
  <c r="N3656" i="9"/>
  <c r="H3656" i="9"/>
  <c r="N3655" i="9"/>
  <c r="H3655" i="9"/>
  <c r="N3654" i="9"/>
  <c r="H3654" i="9"/>
  <c r="N3653" i="9"/>
  <c r="H3653" i="9"/>
  <c r="N3652" i="9"/>
  <c r="H3652" i="9"/>
  <c r="N3651" i="9"/>
  <c r="H3651" i="9"/>
  <c r="N3650" i="9"/>
  <c r="H3650" i="9"/>
  <c r="N3649" i="9"/>
  <c r="H3649" i="9"/>
  <c r="N3648" i="9"/>
  <c r="H3648" i="9"/>
  <c r="N3647" i="9"/>
  <c r="H3647" i="9"/>
  <c r="N3646" i="9"/>
  <c r="H3646" i="9"/>
  <c r="N3645" i="9"/>
  <c r="H3645" i="9"/>
  <c r="N3644" i="9"/>
  <c r="H3644" i="9"/>
  <c r="N3643" i="9"/>
  <c r="H3643" i="9"/>
  <c r="N3642" i="9"/>
  <c r="H3642" i="9"/>
  <c r="N3641" i="9"/>
  <c r="H3641" i="9"/>
  <c r="N3640" i="9"/>
  <c r="H3640" i="9"/>
  <c r="N3639" i="9"/>
  <c r="H3639" i="9"/>
  <c r="N3638" i="9"/>
  <c r="H3638" i="9"/>
  <c r="N3637" i="9"/>
  <c r="H3637" i="9"/>
  <c r="N3636" i="9"/>
  <c r="H3636" i="9"/>
  <c r="N3635" i="9"/>
  <c r="H3635" i="9"/>
  <c r="N3634" i="9"/>
  <c r="H3634" i="9"/>
  <c r="N3633" i="9"/>
  <c r="H3633" i="9"/>
  <c r="N3632" i="9"/>
  <c r="H3632" i="9"/>
  <c r="N3631" i="9"/>
  <c r="H3631" i="9"/>
  <c r="N3630" i="9"/>
  <c r="H3630" i="9"/>
  <c r="N3629" i="9"/>
  <c r="H3629" i="9"/>
  <c r="N3628" i="9"/>
  <c r="H3628" i="9"/>
  <c r="N3627" i="9"/>
  <c r="H3627" i="9"/>
  <c r="N3626" i="9"/>
  <c r="H3626" i="9"/>
  <c r="N3625" i="9"/>
  <c r="H3625" i="9"/>
  <c r="N3624" i="9"/>
  <c r="H3624" i="9"/>
  <c r="N3623" i="9"/>
  <c r="H3623" i="9"/>
  <c r="N3622" i="9"/>
  <c r="H3622" i="9"/>
  <c r="N3621" i="9"/>
  <c r="H3621" i="9"/>
  <c r="N3620" i="9"/>
  <c r="H3620" i="9"/>
  <c r="N3619" i="9"/>
  <c r="H3619" i="9"/>
  <c r="N3618" i="9"/>
  <c r="H3618" i="9"/>
  <c r="N3617" i="9"/>
  <c r="H3617" i="9"/>
  <c r="N3616" i="9"/>
  <c r="H3616" i="9"/>
  <c r="N3615" i="9"/>
  <c r="H3615" i="9"/>
  <c r="N3614" i="9"/>
  <c r="H3614" i="9"/>
  <c r="N3613" i="9"/>
  <c r="H3613" i="9"/>
  <c r="N3612" i="9"/>
  <c r="H3612" i="9"/>
  <c r="N3611" i="9"/>
  <c r="H3611" i="9"/>
  <c r="N3610" i="9"/>
  <c r="H3610" i="9"/>
  <c r="N3609" i="9"/>
  <c r="H3609" i="9"/>
  <c r="N3608" i="9"/>
  <c r="H3608" i="9"/>
  <c r="N3607" i="9"/>
  <c r="H3607" i="9"/>
  <c r="N3606" i="9"/>
  <c r="H3606" i="9"/>
  <c r="N3605" i="9"/>
  <c r="H3605" i="9"/>
  <c r="N3604" i="9"/>
  <c r="H3604" i="9"/>
  <c r="N3603" i="9"/>
  <c r="H3603" i="9"/>
  <c r="N3602" i="9"/>
  <c r="H3602" i="9"/>
  <c r="N3601" i="9"/>
  <c r="H3601" i="9"/>
  <c r="N3600" i="9"/>
  <c r="H3600" i="9"/>
  <c r="N3599" i="9"/>
  <c r="H3599" i="9"/>
  <c r="N3598" i="9"/>
  <c r="H3598" i="9"/>
  <c r="N3597" i="9"/>
  <c r="H3597" i="9"/>
  <c r="N3596" i="9"/>
  <c r="H3596" i="9"/>
  <c r="N3595" i="9"/>
  <c r="H3595" i="9"/>
  <c r="N3594" i="9"/>
  <c r="H3594" i="9"/>
  <c r="N3593" i="9"/>
  <c r="H3593" i="9"/>
  <c r="N3592" i="9"/>
  <c r="H3592" i="9"/>
  <c r="N3591" i="9"/>
  <c r="H3591" i="9"/>
  <c r="N3590" i="9"/>
  <c r="H3590" i="9"/>
  <c r="N3589" i="9"/>
  <c r="H3589" i="9"/>
  <c r="N3588" i="9"/>
  <c r="H3588" i="9"/>
  <c r="N3587" i="9"/>
  <c r="H3587" i="9"/>
  <c r="N3586" i="9"/>
  <c r="H3586" i="9"/>
  <c r="N3585" i="9"/>
  <c r="H3585" i="9"/>
  <c r="N3584" i="9"/>
  <c r="H3584" i="9"/>
  <c r="N3583" i="9"/>
  <c r="H3583" i="9"/>
  <c r="N3582" i="9"/>
  <c r="H3582" i="9"/>
  <c r="N3581" i="9"/>
  <c r="H3581" i="9"/>
  <c r="N3580" i="9"/>
  <c r="H3580" i="9"/>
  <c r="N3579" i="9"/>
  <c r="H3579" i="9"/>
  <c r="N3578" i="9"/>
  <c r="H3578" i="9"/>
  <c r="N3577" i="9"/>
  <c r="H3577" i="9"/>
  <c r="N3576" i="9"/>
  <c r="H3576" i="9"/>
  <c r="N3575" i="9"/>
  <c r="H3575" i="9"/>
  <c r="N3574" i="9"/>
  <c r="H3574" i="9"/>
  <c r="N3573" i="9"/>
  <c r="H3573" i="9"/>
  <c r="N3572" i="9"/>
  <c r="H3572" i="9"/>
  <c r="N3571" i="9"/>
  <c r="H3571" i="9"/>
  <c r="N3570" i="9"/>
  <c r="H3570" i="9"/>
  <c r="N3569" i="9"/>
  <c r="H3569" i="9"/>
  <c r="N3568" i="9"/>
  <c r="H3568" i="9"/>
  <c r="N3567" i="9"/>
  <c r="H3567" i="9"/>
  <c r="N3566" i="9"/>
  <c r="H3566" i="9"/>
  <c r="N3565" i="9"/>
  <c r="H3565" i="9"/>
  <c r="N3564" i="9"/>
  <c r="H3564" i="9"/>
  <c r="N3563" i="9"/>
  <c r="H3563" i="9"/>
  <c r="N3562" i="9"/>
  <c r="H3562" i="9"/>
  <c r="N3561" i="9"/>
  <c r="H3561" i="9"/>
  <c r="N3560" i="9"/>
  <c r="H3560" i="9"/>
  <c r="N3559" i="9"/>
  <c r="H3559" i="9"/>
  <c r="N3558" i="9"/>
  <c r="H3558" i="9"/>
  <c r="N3557" i="9"/>
  <c r="H3557" i="9"/>
  <c r="N3556" i="9"/>
  <c r="H3556" i="9"/>
  <c r="N3555" i="9"/>
  <c r="H3555" i="9"/>
  <c r="N3554" i="9"/>
  <c r="H3554" i="9"/>
  <c r="N3553" i="9"/>
  <c r="H3553" i="9"/>
  <c r="N3552" i="9"/>
  <c r="H3552" i="9"/>
  <c r="N3551" i="9"/>
  <c r="H3551" i="9"/>
  <c r="N3550" i="9"/>
  <c r="H3550" i="9"/>
  <c r="N3549" i="9"/>
  <c r="H3549" i="9"/>
  <c r="N3548" i="9"/>
  <c r="H3548" i="9"/>
  <c r="N3547" i="9"/>
  <c r="H3547" i="9"/>
  <c r="N3546" i="9"/>
  <c r="H3546" i="9"/>
  <c r="N3545" i="9"/>
  <c r="H3545" i="9"/>
  <c r="N3544" i="9"/>
  <c r="H3544" i="9"/>
  <c r="N3543" i="9"/>
  <c r="H3543" i="9"/>
  <c r="N3542" i="9"/>
  <c r="H3542" i="9"/>
  <c r="N3541" i="9"/>
  <c r="H3541" i="9"/>
  <c r="N3540" i="9"/>
  <c r="H3540" i="9"/>
  <c r="N3539" i="9"/>
  <c r="H3539" i="9"/>
  <c r="N3538" i="9"/>
  <c r="H3538" i="9"/>
  <c r="N3537" i="9"/>
  <c r="H3537" i="9"/>
  <c r="N3536" i="9"/>
  <c r="H3536" i="9"/>
  <c r="N3535" i="9"/>
  <c r="H3535" i="9"/>
  <c r="N3534" i="9"/>
  <c r="H3534" i="9"/>
  <c r="N3533" i="9"/>
  <c r="H3533" i="9"/>
  <c r="N3532" i="9"/>
  <c r="H3532" i="9"/>
  <c r="N3531" i="9"/>
  <c r="H3531" i="9"/>
  <c r="N3530" i="9"/>
  <c r="H3530" i="9"/>
  <c r="N3529" i="9"/>
  <c r="H3529" i="9"/>
  <c r="N3528" i="9"/>
  <c r="H3528" i="9"/>
  <c r="N3527" i="9"/>
  <c r="H3527" i="9"/>
  <c r="N3526" i="9"/>
  <c r="H3526" i="9"/>
  <c r="N3525" i="9"/>
  <c r="H3525" i="9"/>
  <c r="N3524" i="9"/>
  <c r="H3524" i="9"/>
  <c r="N3523" i="9"/>
  <c r="H3523" i="9"/>
  <c r="N3522" i="9"/>
  <c r="H3522" i="9"/>
  <c r="N3521" i="9"/>
  <c r="H3521" i="9"/>
  <c r="N3520" i="9"/>
  <c r="H3520" i="9"/>
  <c r="N3519" i="9"/>
  <c r="H3519" i="9"/>
  <c r="N3518" i="9"/>
  <c r="H3518" i="9"/>
  <c r="N3517" i="9"/>
  <c r="H3517" i="9"/>
  <c r="N3516" i="9"/>
  <c r="H3516" i="9"/>
  <c r="N3515" i="9"/>
  <c r="H3515" i="9"/>
  <c r="N3514" i="9"/>
  <c r="H3514" i="9"/>
  <c r="N3513" i="9"/>
  <c r="H3513" i="9"/>
  <c r="N3512" i="9"/>
  <c r="H3512" i="9"/>
  <c r="N3511" i="9"/>
  <c r="H3511" i="9"/>
  <c r="N3510" i="9"/>
  <c r="H3510" i="9"/>
  <c r="N3509" i="9"/>
  <c r="H3509" i="9"/>
  <c r="N3508" i="9"/>
  <c r="H3508" i="9"/>
  <c r="N3507" i="9"/>
  <c r="H3507" i="9"/>
  <c r="N3506" i="9"/>
  <c r="H3506" i="9"/>
  <c r="N3505" i="9"/>
  <c r="H3505" i="9"/>
  <c r="N3504" i="9"/>
  <c r="H3504" i="9"/>
  <c r="N3503" i="9"/>
  <c r="H3503" i="9"/>
  <c r="N3502" i="9"/>
  <c r="H3502" i="9"/>
  <c r="N3501" i="9"/>
  <c r="H3501" i="9"/>
  <c r="N3500" i="9"/>
  <c r="H3500" i="9"/>
  <c r="N3499" i="9"/>
  <c r="H3499" i="9"/>
  <c r="N3498" i="9"/>
  <c r="H3498" i="9"/>
  <c r="N3497" i="9"/>
  <c r="H3497" i="9"/>
  <c r="N3496" i="9"/>
  <c r="H3496" i="9"/>
  <c r="N3495" i="9"/>
  <c r="H3495" i="9"/>
  <c r="N3494" i="9"/>
  <c r="H3494" i="9"/>
  <c r="N3493" i="9"/>
  <c r="H3493" i="9"/>
  <c r="N3492" i="9"/>
  <c r="H3492" i="9"/>
  <c r="N3491" i="9"/>
  <c r="H3491" i="9"/>
  <c r="N3490" i="9"/>
  <c r="H3490" i="9"/>
  <c r="N3489" i="9"/>
  <c r="H3489" i="9"/>
  <c r="N3488" i="9"/>
  <c r="H3488" i="9"/>
  <c r="N3487" i="9"/>
  <c r="H3487" i="9"/>
  <c r="N3486" i="9"/>
  <c r="H3486" i="9"/>
  <c r="N3485" i="9"/>
  <c r="H3485" i="9"/>
  <c r="N3484" i="9"/>
  <c r="H3484" i="9"/>
  <c r="N3483" i="9"/>
  <c r="H3483" i="9"/>
  <c r="N3482" i="9"/>
  <c r="H3482" i="9"/>
  <c r="N3481" i="9"/>
  <c r="H3481" i="9"/>
  <c r="N3480" i="9"/>
  <c r="H3480" i="9"/>
  <c r="N3479" i="9"/>
  <c r="H3479" i="9"/>
  <c r="N3478" i="9"/>
  <c r="H3478" i="9"/>
  <c r="N3477" i="9"/>
  <c r="H3477" i="9"/>
  <c r="N3476" i="9"/>
  <c r="H3476" i="9"/>
  <c r="N3475" i="9"/>
  <c r="H3475" i="9"/>
  <c r="N3474" i="9"/>
  <c r="H3474" i="9"/>
  <c r="N3473" i="9"/>
  <c r="H3473" i="9"/>
  <c r="N3472" i="9"/>
  <c r="H3472" i="9"/>
  <c r="N3471" i="9"/>
  <c r="H3471" i="9"/>
  <c r="N3470" i="9"/>
  <c r="H3470" i="9"/>
  <c r="N3469" i="9"/>
  <c r="H3469" i="9"/>
  <c r="N3468" i="9"/>
  <c r="H3468" i="9"/>
  <c r="N3467" i="9"/>
  <c r="H3467" i="9"/>
  <c r="N3466" i="9"/>
  <c r="H3466" i="9"/>
  <c r="N3465" i="9"/>
  <c r="H3465" i="9"/>
  <c r="N3464" i="9"/>
  <c r="H3464" i="9"/>
  <c r="N3463" i="9"/>
  <c r="H3463" i="9"/>
  <c r="N3462" i="9"/>
  <c r="H3462" i="9"/>
  <c r="N3461" i="9"/>
  <c r="H3461" i="9"/>
  <c r="N3460" i="9"/>
  <c r="H3460" i="9"/>
  <c r="N3459" i="9"/>
  <c r="H3459" i="9"/>
  <c r="N3458" i="9"/>
  <c r="H3458" i="9"/>
  <c r="N3457" i="9"/>
  <c r="H3457" i="9"/>
  <c r="N3456" i="9"/>
  <c r="H3456" i="9"/>
  <c r="N3455" i="9"/>
  <c r="H3455" i="9"/>
  <c r="N3454" i="9"/>
  <c r="H3454" i="9"/>
  <c r="N3453" i="9"/>
  <c r="H3453" i="9"/>
  <c r="N3452" i="9"/>
  <c r="H3452" i="9"/>
  <c r="N3451" i="9"/>
  <c r="H3451" i="9"/>
  <c r="N3450" i="9"/>
  <c r="H3450" i="9"/>
  <c r="N3449" i="9"/>
  <c r="H3449" i="9"/>
  <c r="N3448" i="9"/>
  <c r="H3448" i="9"/>
  <c r="N3447" i="9"/>
  <c r="H3447" i="9"/>
  <c r="N3446" i="9"/>
  <c r="H3446" i="9"/>
  <c r="N3445" i="9"/>
  <c r="H3445" i="9"/>
  <c r="N3444" i="9"/>
  <c r="H3444" i="9"/>
  <c r="N3443" i="9"/>
  <c r="H3443" i="9"/>
  <c r="N3442" i="9"/>
  <c r="H3442" i="9"/>
  <c r="N3441" i="9"/>
  <c r="H3441" i="9"/>
  <c r="N3440" i="9"/>
  <c r="H3440" i="9"/>
  <c r="N3439" i="9"/>
  <c r="H3439" i="9"/>
  <c r="N3438" i="9"/>
  <c r="H3438" i="9"/>
  <c r="N3437" i="9"/>
  <c r="H3437" i="9"/>
  <c r="N3436" i="9"/>
  <c r="H3436" i="9"/>
  <c r="N3435" i="9"/>
  <c r="H3435" i="9"/>
  <c r="N3434" i="9"/>
  <c r="H3434" i="9"/>
  <c r="N3433" i="9"/>
  <c r="H3433" i="9"/>
  <c r="N3432" i="9"/>
  <c r="H3432" i="9"/>
  <c r="N3431" i="9"/>
  <c r="H3431" i="9"/>
  <c r="N3430" i="9"/>
  <c r="H3430" i="9"/>
  <c r="N3429" i="9"/>
  <c r="H3429" i="9"/>
  <c r="N3428" i="9"/>
  <c r="H3428" i="9"/>
  <c r="N3427" i="9"/>
  <c r="H3427" i="9"/>
  <c r="N3426" i="9"/>
  <c r="H3426" i="9"/>
  <c r="N3425" i="9"/>
  <c r="H3425" i="9"/>
  <c r="N3424" i="9"/>
  <c r="H3424" i="9"/>
  <c r="N3423" i="9"/>
  <c r="H3423" i="9"/>
  <c r="N3422" i="9"/>
  <c r="H3422" i="9"/>
  <c r="N3421" i="9"/>
  <c r="H3421" i="9"/>
  <c r="N3420" i="9"/>
  <c r="H3420" i="9"/>
  <c r="N3419" i="9"/>
  <c r="H3419" i="9"/>
  <c r="N3418" i="9"/>
  <c r="H3418" i="9"/>
  <c r="N3417" i="9"/>
  <c r="H3417" i="9"/>
  <c r="N3416" i="9"/>
  <c r="H3416" i="9"/>
  <c r="N3415" i="9"/>
  <c r="H3415" i="9"/>
  <c r="N3414" i="9"/>
  <c r="H3414" i="9"/>
  <c r="N3413" i="9"/>
  <c r="H3413" i="9"/>
  <c r="N3412" i="9"/>
  <c r="H3412" i="9"/>
  <c r="N3411" i="9"/>
  <c r="H3411" i="9"/>
  <c r="N3410" i="9"/>
  <c r="H3410" i="9"/>
  <c r="N3409" i="9"/>
  <c r="H3409" i="9"/>
  <c r="N3408" i="9"/>
  <c r="H3408" i="9"/>
  <c r="N3407" i="9"/>
  <c r="H3407" i="9"/>
  <c r="N3406" i="9"/>
  <c r="H3406" i="9"/>
  <c r="N3405" i="9"/>
  <c r="H3405" i="9"/>
  <c r="N3404" i="9"/>
  <c r="H3404" i="9"/>
  <c r="N3403" i="9"/>
  <c r="H3403" i="9"/>
  <c r="N3402" i="9"/>
  <c r="H3402" i="9"/>
  <c r="N3401" i="9"/>
  <c r="H3401" i="9"/>
  <c r="N3400" i="9"/>
  <c r="H3400" i="9"/>
  <c r="N3399" i="9"/>
  <c r="H3399" i="9"/>
  <c r="N3398" i="9"/>
  <c r="H3398" i="9"/>
  <c r="N3397" i="9"/>
  <c r="H3397" i="9"/>
  <c r="N3396" i="9"/>
  <c r="H3396" i="9"/>
  <c r="N3395" i="9"/>
  <c r="H3395" i="9"/>
  <c r="N3394" i="9"/>
  <c r="H3394" i="9"/>
  <c r="N3393" i="9"/>
  <c r="H3393" i="9"/>
  <c r="N3392" i="9"/>
  <c r="H3392" i="9"/>
  <c r="N3391" i="9"/>
  <c r="H3391" i="9"/>
  <c r="N3390" i="9"/>
  <c r="H3390" i="9"/>
  <c r="N3389" i="9"/>
  <c r="H3389" i="9"/>
  <c r="N3388" i="9"/>
  <c r="H3388" i="9"/>
  <c r="N3387" i="9"/>
  <c r="H3387" i="9"/>
  <c r="N3386" i="9"/>
  <c r="H3386" i="9"/>
  <c r="N3385" i="9"/>
  <c r="H3385" i="9"/>
  <c r="N3384" i="9"/>
  <c r="H3384" i="9"/>
  <c r="N3383" i="9"/>
  <c r="H3383" i="9"/>
  <c r="N3382" i="9"/>
  <c r="H3382" i="9"/>
  <c r="N3381" i="9"/>
  <c r="H3381" i="9"/>
  <c r="N3380" i="9"/>
  <c r="H3380" i="9"/>
  <c r="N3379" i="9"/>
  <c r="H3379" i="9"/>
  <c r="N3378" i="9"/>
  <c r="H3378" i="9"/>
  <c r="N3377" i="9"/>
  <c r="H3377" i="9"/>
  <c r="N3376" i="9"/>
  <c r="H3376" i="9"/>
  <c r="N3375" i="9"/>
  <c r="H3375" i="9"/>
  <c r="N3374" i="9"/>
  <c r="H3374" i="9"/>
  <c r="N3373" i="9"/>
  <c r="H3373" i="9"/>
  <c r="N3372" i="9"/>
  <c r="H3372" i="9"/>
  <c r="N3371" i="9"/>
  <c r="H3371" i="9"/>
  <c r="N3370" i="9"/>
  <c r="H3370" i="9"/>
  <c r="N3369" i="9"/>
  <c r="H3369" i="9"/>
  <c r="N3368" i="9"/>
  <c r="H3368" i="9"/>
  <c r="N3367" i="9"/>
  <c r="H3367" i="9"/>
  <c r="N3366" i="9"/>
  <c r="H3366" i="9"/>
  <c r="N3365" i="9"/>
  <c r="H3365" i="9"/>
  <c r="N3364" i="9"/>
  <c r="H3364" i="9"/>
  <c r="N3363" i="9"/>
  <c r="H3363" i="9"/>
  <c r="N3362" i="9"/>
  <c r="H3362" i="9"/>
  <c r="N3361" i="9"/>
  <c r="H3361" i="9"/>
  <c r="N3360" i="9"/>
  <c r="H3360" i="9"/>
  <c r="N3359" i="9"/>
  <c r="H3359" i="9"/>
  <c r="N3358" i="9"/>
  <c r="H3358" i="9"/>
  <c r="N3357" i="9"/>
  <c r="H3357" i="9"/>
  <c r="N3356" i="9"/>
  <c r="H3356" i="9"/>
  <c r="N3355" i="9"/>
  <c r="H3355" i="9"/>
  <c r="N3354" i="9"/>
  <c r="H3354" i="9"/>
  <c r="N3353" i="9"/>
  <c r="H3353" i="9"/>
  <c r="N3352" i="9"/>
  <c r="H3352" i="9"/>
  <c r="N3351" i="9"/>
  <c r="H3351" i="9"/>
  <c r="N3350" i="9"/>
  <c r="H3350" i="9"/>
  <c r="N3349" i="9"/>
  <c r="H3349" i="9"/>
  <c r="N3348" i="9"/>
  <c r="H3348" i="9"/>
  <c r="N3347" i="9"/>
  <c r="H3347" i="9"/>
  <c r="N3346" i="9"/>
  <c r="H3346" i="9"/>
  <c r="N3345" i="9"/>
  <c r="H3345" i="9"/>
  <c r="N3344" i="9"/>
  <c r="H3344" i="9"/>
  <c r="N3343" i="9"/>
  <c r="H3343" i="9"/>
  <c r="N3342" i="9"/>
  <c r="H3342" i="9"/>
  <c r="N3341" i="9"/>
  <c r="H3341" i="9"/>
  <c r="N3340" i="9"/>
  <c r="H3340" i="9"/>
  <c r="N3339" i="9"/>
  <c r="H3339" i="9"/>
  <c r="N3338" i="9"/>
  <c r="H3338" i="9"/>
  <c r="N3337" i="9"/>
  <c r="H3337" i="9"/>
  <c r="N3336" i="9"/>
  <c r="H3336" i="9"/>
  <c r="N3335" i="9"/>
  <c r="H3335" i="9"/>
  <c r="N3334" i="9"/>
  <c r="H3334" i="9"/>
  <c r="N3333" i="9"/>
  <c r="H3333" i="9"/>
  <c r="N3332" i="9"/>
  <c r="H3332" i="9"/>
  <c r="N3331" i="9"/>
  <c r="H3331" i="9"/>
  <c r="N3330" i="9"/>
  <c r="H3330" i="9"/>
  <c r="N3329" i="9"/>
  <c r="H3329" i="9"/>
  <c r="N3328" i="9"/>
  <c r="H3328" i="9"/>
  <c r="N3327" i="9"/>
  <c r="H3327" i="9"/>
  <c r="N3326" i="9"/>
  <c r="H3326" i="9"/>
  <c r="N3325" i="9"/>
  <c r="H3325" i="9"/>
  <c r="N3324" i="9"/>
  <c r="H3324" i="9"/>
  <c r="N3323" i="9"/>
  <c r="H3323" i="9"/>
  <c r="N3322" i="9"/>
  <c r="H3322" i="9"/>
  <c r="N3321" i="9"/>
  <c r="H3321" i="9"/>
  <c r="N3320" i="9"/>
  <c r="H3320" i="9"/>
  <c r="N3319" i="9"/>
  <c r="H3319" i="9"/>
  <c r="N3318" i="9"/>
  <c r="H3318" i="9"/>
  <c r="N3317" i="9"/>
  <c r="H3317" i="9"/>
  <c r="N3316" i="9"/>
  <c r="H3316" i="9"/>
  <c r="N3315" i="9"/>
  <c r="H3315" i="9"/>
  <c r="N3314" i="9"/>
  <c r="H3314" i="9"/>
  <c r="N3313" i="9"/>
  <c r="H3313" i="9"/>
  <c r="N3312" i="9"/>
  <c r="H3312" i="9"/>
  <c r="N3311" i="9"/>
  <c r="H3311" i="9"/>
  <c r="N3310" i="9"/>
  <c r="H3310" i="9"/>
  <c r="N3309" i="9"/>
  <c r="H3309" i="9"/>
  <c r="N3308" i="9"/>
  <c r="H3308" i="9"/>
  <c r="N3307" i="9"/>
  <c r="H3307" i="9"/>
  <c r="N3306" i="9"/>
  <c r="H3306" i="9"/>
  <c r="N3305" i="9"/>
  <c r="H3305" i="9"/>
  <c r="N3304" i="9"/>
  <c r="H3304" i="9"/>
  <c r="N3303" i="9"/>
  <c r="H3303" i="9"/>
  <c r="N3302" i="9"/>
  <c r="H3302" i="9"/>
  <c r="N3301" i="9"/>
  <c r="H3301" i="9"/>
  <c r="N3300" i="9"/>
  <c r="H3300" i="9"/>
  <c r="N3299" i="9"/>
  <c r="H3299" i="9"/>
  <c r="N3298" i="9"/>
  <c r="H3298" i="9"/>
  <c r="N3297" i="9"/>
  <c r="H3297" i="9"/>
  <c r="N3296" i="9"/>
  <c r="H3296" i="9"/>
  <c r="N3295" i="9"/>
  <c r="H3295" i="9"/>
  <c r="N3294" i="9"/>
  <c r="H3294" i="9"/>
  <c r="N3293" i="9"/>
  <c r="H3293" i="9"/>
  <c r="N3292" i="9"/>
  <c r="H3292" i="9"/>
  <c r="N3291" i="9"/>
  <c r="H3291" i="9"/>
  <c r="N3290" i="9"/>
  <c r="H3290" i="9"/>
  <c r="N3289" i="9"/>
  <c r="H3289" i="9"/>
  <c r="N3288" i="9"/>
  <c r="H3288" i="9"/>
  <c r="N3287" i="9"/>
  <c r="H3287" i="9"/>
  <c r="N3286" i="9"/>
  <c r="H3286" i="9"/>
  <c r="N3285" i="9"/>
  <c r="H3285" i="9"/>
  <c r="N3284" i="9"/>
  <c r="H3284" i="9"/>
  <c r="N3283" i="9"/>
  <c r="H3283" i="9"/>
  <c r="N3282" i="9"/>
  <c r="H3282" i="9"/>
  <c r="N3281" i="9"/>
  <c r="H3281" i="9"/>
  <c r="N3280" i="9"/>
  <c r="H3280" i="9"/>
  <c r="N3279" i="9"/>
  <c r="H3279" i="9"/>
  <c r="N3278" i="9"/>
  <c r="H3278" i="9"/>
  <c r="N3277" i="9"/>
  <c r="H3277" i="9"/>
  <c r="N3276" i="9"/>
  <c r="H3276" i="9"/>
  <c r="N3275" i="9"/>
  <c r="H3275" i="9"/>
  <c r="N3274" i="9"/>
  <c r="H3274" i="9"/>
  <c r="N3273" i="9"/>
  <c r="H3273" i="9"/>
  <c r="N3272" i="9"/>
  <c r="H3272" i="9"/>
  <c r="N3271" i="9"/>
  <c r="H3271" i="9"/>
  <c r="N3270" i="9"/>
  <c r="H3270" i="9"/>
  <c r="N3269" i="9"/>
  <c r="H3269" i="9"/>
  <c r="N3268" i="9"/>
  <c r="H3268" i="9"/>
  <c r="N3267" i="9"/>
  <c r="H3267" i="9"/>
  <c r="N3266" i="9"/>
  <c r="H3266" i="9"/>
  <c r="N3265" i="9"/>
  <c r="H3265" i="9"/>
  <c r="N3264" i="9"/>
  <c r="H3264" i="9"/>
  <c r="N3263" i="9"/>
  <c r="H3263" i="9"/>
  <c r="N3262" i="9"/>
  <c r="H3262" i="9"/>
  <c r="N3261" i="9"/>
  <c r="H3261" i="9"/>
  <c r="N3260" i="9"/>
  <c r="H3260" i="9"/>
  <c r="N3259" i="9"/>
  <c r="H3259" i="9"/>
  <c r="N3258" i="9"/>
  <c r="H3258" i="9"/>
  <c r="N3257" i="9"/>
  <c r="H3257" i="9"/>
  <c r="N3256" i="9"/>
  <c r="H3256" i="9"/>
  <c r="N3255" i="9"/>
  <c r="H3255" i="9"/>
  <c r="N3254" i="9"/>
  <c r="H3254" i="9"/>
  <c r="N3253" i="9"/>
  <c r="H3253" i="9"/>
  <c r="N3252" i="9"/>
  <c r="H3252" i="9"/>
  <c r="N3251" i="9"/>
  <c r="H3251" i="9"/>
  <c r="N3250" i="9"/>
  <c r="H3250" i="9"/>
  <c r="N3249" i="9"/>
  <c r="H3249" i="9"/>
  <c r="N3248" i="9"/>
  <c r="H3248" i="9"/>
  <c r="N3247" i="9"/>
  <c r="H3247" i="9"/>
  <c r="N3246" i="9"/>
  <c r="H3246" i="9"/>
  <c r="N3245" i="9"/>
  <c r="H3245" i="9"/>
  <c r="N3244" i="9"/>
  <c r="H3244" i="9"/>
  <c r="N3243" i="9"/>
  <c r="H3243" i="9"/>
  <c r="N3242" i="9"/>
  <c r="H3242" i="9"/>
  <c r="N3241" i="9"/>
  <c r="H3241" i="9"/>
  <c r="N3240" i="9"/>
  <c r="H3240" i="9"/>
  <c r="N3239" i="9"/>
  <c r="H3239" i="9"/>
  <c r="N3238" i="9"/>
  <c r="H3238" i="9"/>
  <c r="N3237" i="9"/>
  <c r="H3237" i="9"/>
  <c r="N3236" i="9"/>
  <c r="H3236" i="9"/>
  <c r="N3235" i="9"/>
  <c r="H3235" i="9"/>
  <c r="N3234" i="9"/>
  <c r="H3234" i="9"/>
  <c r="N3233" i="9"/>
  <c r="H3233" i="9"/>
  <c r="N3232" i="9"/>
  <c r="H3232" i="9"/>
  <c r="N3231" i="9"/>
  <c r="H3231" i="9"/>
  <c r="N3230" i="9"/>
  <c r="H3230" i="9"/>
  <c r="N3229" i="9"/>
  <c r="H3229" i="9"/>
  <c r="N3228" i="9"/>
  <c r="H3228" i="9"/>
  <c r="N3227" i="9"/>
  <c r="H3227" i="9"/>
  <c r="N3226" i="9"/>
  <c r="H3226" i="9"/>
  <c r="N3225" i="9"/>
  <c r="H3225" i="9"/>
  <c r="N3224" i="9"/>
  <c r="H3224" i="9"/>
  <c r="N3223" i="9"/>
  <c r="H3223" i="9"/>
  <c r="N3222" i="9"/>
  <c r="H3222" i="9"/>
  <c r="N3221" i="9"/>
  <c r="H3221" i="9"/>
  <c r="N3220" i="9"/>
  <c r="H3220" i="9"/>
  <c r="N3219" i="9"/>
  <c r="H3219" i="9"/>
  <c r="N3218" i="9"/>
  <c r="H3218" i="9"/>
  <c r="N3217" i="9"/>
  <c r="H3217" i="9"/>
  <c r="N3216" i="9"/>
  <c r="H3216" i="9"/>
  <c r="N3215" i="9"/>
  <c r="H3215" i="9"/>
  <c r="N3214" i="9"/>
  <c r="H3214" i="9"/>
  <c r="N3213" i="9"/>
  <c r="H3213" i="9"/>
  <c r="N3212" i="9"/>
  <c r="H3212" i="9"/>
  <c r="N3211" i="9"/>
  <c r="H3211" i="9"/>
  <c r="N3210" i="9"/>
  <c r="H3210" i="9"/>
  <c r="N3209" i="9"/>
  <c r="H3209" i="9"/>
  <c r="N3208" i="9"/>
  <c r="H3208" i="9"/>
  <c r="N3207" i="9"/>
  <c r="H3207" i="9"/>
  <c r="N3206" i="9"/>
  <c r="H3206" i="9"/>
  <c r="N3205" i="9"/>
  <c r="H3205" i="9"/>
  <c r="N3204" i="9"/>
  <c r="H3204" i="9"/>
  <c r="N3203" i="9"/>
  <c r="H3203" i="9"/>
  <c r="N3202" i="9"/>
  <c r="H3202" i="9"/>
  <c r="N3201" i="9"/>
  <c r="H3201" i="9"/>
  <c r="N3200" i="9"/>
  <c r="H3200" i="9"/>
  <c r="N3199" i="9"/>
  <c r="H3199" i="9"/>
  <c r="N3198" i="9"/>
  <c r="H3198" i="9"/>
  <c r="N3197" i="9"/>
  <c r="H3197" i="9"/>
  <c r="N3196" i="9"/>
  <c r="H3196" i="9"/>
  <c r="N3195" i="9"/>
  <c r="H3195" i="9"/>
  <c r="N3194" i="9"/>
  <c r="H3194" i="9"/>
  <c r="N3193" i="9"/>
  <c r="H3193" i="9"/>
  <c r="N3192" i="9"/>
  <c r="H3192" i="9"/>
  <c r="N3191" i="9"/>
  <c r="H3191" i="9"/>
  <c r="N3190" i="9"/>
  <c r="H3190" i="9"/>
  <c r="N3189" i="9"/>
  <c r="H3189" i="9"/>
  <c r="N3188" i="9"/>
  <c r="H3188" i="9"/>
  <c r="N3187" i="9"/>
  <c r="H3187" i="9"/>
  <c r="N3186" i="9"/>
  <c r="H3186" i="9"/>
  <c r="N3185" i="9"/>
  <c r="H3185" i="9"/>
  <c r="N3184" i="9"/>
  <c r="H3184" i="9"/>
  <c r="N3183" i="9"/>
  <c r="H3183" i="9"/>
  <c r="N3182" i="9"/>
  <c r="H3182" i="9"/>
  <c r="N3181" i="9"/>
  <c r="H3181" i="9"/>
  <c r="N3180" i="9"/>
  <c r="H3180" i="9"/>
  <c r="N3179" i="9"/>
  <c r="H3179" i="9"/>
  <c r="N3178" i="9"/>
  <c r="H3178" i="9"/>
  <c r="N3177" i="9"/>
  <c r="H3177" i="9"/>
  <c r="N3176" i="9"/>
  <c r="H3176" i="9"/>
  <c r="N3175" i="9"/>
  <c r="H3175" i="9"/>
  <c r="N3174" i="9"/>
  <c r="H3174" i="9"/>
  <c r="N3173" i="9"/>
  <c r="H3173" i="9"/>
  <c r="N3172" i="9"/>
  <c r="H3172" i="9"/>
  <c r="N3171" i="9"/>
  <c r="H3171" i="9"/>
  <c r="N3170" i="9"/>
  <c r="H3170" i="9"/>
  <c r="N3169" i="9"/>
  <c r="H3169" i="9"/>
  <c r="N3168" i="9"/>
  <c r="H3168" i="9"/>
  <c r="N3167" i="9"/>
  <c r="H3167" i="9"/>
  <c r="N3166" i="9"/>
  <c r="H3166" i="9"/>
  <c r="N3165" i="9"/>
  <c r="H3165" i="9"/>
  <c r="N3164" i="9"/>
  <c r="H3164" i="9"/>
  <c r="N3163" i="9"/>
  <c r="H3163" i="9"/>
  <c r="N3162" i="9"/>
  <c r="H3162" i="9"/>
  <c r="N3161" i="9"/>
  <c r="H3161" i="9"/>
  <c r="N3160" i="9"/>
  <c r="H3160" i="9"/>
  <c r="N3159" i="9"/>
  <c r="H3159" i="9"/>
  <c r="N3158" i="9"/>
  <c r="H3158" i="9"/>
  <c r="N3157" i="9"/>
  <c r="H3157" i="9"/>
  <c r="N3156" i="9"/>
  <c r="H3156" i="9"/>
  <c r="N3155" i="9"/>
  <c r="H3155" i="9"/>
  <c r="N3154" i="9"/>
  <c r="H3154" i="9"/>
  <c r="N3153" i="9"/>
  <c r="H3153" i="9"/>
  <c r="N3152" i="9"/>
  <c r="H3152" i="9"/>
  <c r="N3151" i="9"/>
  <c r="H3151" i="9"/>
  <c r="N3150" i="9"/>
  <c r="H3150" i="9"/>
  <c r="N3149" i="9"/>
  <c r="H3149" i="9"/>
  <c r="N3148" i="9"/>
  <c r="H3148" i="9"/>
  <c r="N3147" i="9"/>
  <c r="H3147" i="9"/>
  <c r="N3146" i="9"/>
  <c r="H3146" i="9"/>
  <c r="N3145" i="9"/>
  <c r="H3145" i="9"/>
  <c r="N3144" i="9"/>
  <c r="H3144" i="9"/>
  <c r="N3143" i="9"/>
  <c r="H3143" i="9"/>
  <c r="N3142" i="9"/>
  <c r="H3142" i="9"/>
  <c r="N3141" i="9"/>
  <c r="H3141" i="9"/>
  <c r="N3140" i="9"/>
  <c r="H3140" i="9"/>
  <c r="N3139" i="9"/>
  <c r="H3139" i="9"/>
  <c r="N3138" i="9"/>
  <c r="H3138" i="9"/>
  <c r="N3137" i="9"/>
  <c r="H3137" i="9"/>
  <c r="N3136" i="9"/>
  <c r="H3136" i="9"/>
  <c r="N3135" i="9"/>
  <c r="H3135" i="9"/>
  <c r="N3134" i="9"/>
  <c r="H3134" i="9"/>
  <c r="N3133" i="9"/>
  <c r="H3133" i="9"/>
  <c r="N3132" i="9"/>
  <c r="H3132" i="9"/>
  <c r="N3131" i="9"/>
  <c r="H3131" i="9"/>
  <c r="N3130" i="9"/>
  <c r="H3130" i="9"/>
  <c r="N3129" i="9"/>
  <c r="H3129" i="9"/>
  <c r="N3128" i="9"/>
  <c r="H3128" i="9"/>
  <c r="N3127" i="9"/>
  <c r="H3127" i="9"/>
  <c r="N3126" i="9"/>
  <c r="H3126" i="9"/>
  <c r="N3125" i="9"/>
  <c r="H3125" i="9"/>
  <c r="N3124" i="9"/>
  <c r="H3124" i="9"/>
  <c r="N3123" i="9"/>
  <c r="H3123" i="9"/>
  <c r="N3122" i="9"/>
  <c r="H3122" i="9"/>
  <c r="N3121" i="9"/>
  <c r="H3121" i="9"/>
  <c r="N3120" i="9"/>
  <c r="H3120" i="9"/>
  <c r="N3119" i="9"/>
  <c r="H3119" i="9"/>
  <c r="N3118" i="9"/>
  <c r="H3118" i="9"/>
  <c r="N3117" i="9"/>
  <c r="H3117" i="9"/>
  <c r="N3116" i="9"/>
  <c r="H3116" i="9"/>
  <c r="N3115" i="9"/>
  <c r="H3115" i="9"/>
  <c r="N3114" i="9"/>
  <c r="H3114" i="9"/>
  <c r="N3113" i="9"/>
  <c r="H3113" i="9"/>
  <c r="N3112" i="9"/>
  <c r="H3112" i="9"/>
  <c r="N3111" i="9"/>
  <c r="H3111" i="9"/>
  <c r="N3110" i="9"/>
  <c r="H3110" i="9"/>
  <c r="N3109" i="9"/>
  <c r="H3109" i="9"/>
  <c r="N3108" i="9"/>
  <c r="H3108" i="9"/>
  <c r="N3107" i="9"/>
  <c r="H3107" i="9"/>
  <c r="N3106" i="9"/>
  <c r="H3106" i="9"/>
  <c r="N3105" i="9"/>
  <c r="H3105" i="9"/>
  <c r="N3104" i="9"/>
  <c r="H3104" i="9"/>
  <c r="N3103" i="9"/>
  <c r="H3103" i="9"/>
  <c r="N3102" i="9"/>
  <c r="H3102" i="9"/>
  <c r="N3101" i="9"/>
  <c r="H3101" i="9"/>
  <c r="N3100" i="9"/>
  <c r="H3100" i="9"/>
  <c r="N3099" i="9"/>
  <c r="H3099" i="9"/>
  <c r="N3098" i="9"/>
  <c r="H3098" i="9"/>
  <c r="N3097" i="9"/>
  <c r="H3097" i="9"/>
  <c r="N3096" i="9"/>
  <c r="H3096" i="9"/>
  <c r="N3095" i="9"/>
  <c r="H3095" i="9"/>
  <c r="N3094" i="9"/>
  <c r="H3094" i="9"/>
  <c r="N3093" i="9"/>
  <c r="H3093" i="9"/>
  <c r="N3092" i="9"/>
  <c r="H3092" i="9"/>
  <c r="N3091" i="9"/>
  <c r="H3091" i="9"/>
  <c r="N3090" i="9"/>
  <c r="H3090" i="9"/>
  <c r="N3089" i="9"/>
  <c r="H3089" i="9"/>
  <c r="N3088" i="9"/>
  <c r="H3088" i="9"/>
  <c r="N3087" i="9"/>
  <c r="H3087" i="9"/>
  <c r="N3086" i="9"/>
  <c r="H3086" i="9"/>
  <c r="N3085" i="9"/>
  <c r="H3085" i="9"/>
  <c r="N3084" i="9"/>
  <c r="H3084" i="9"/>
  <c r="N3083" i="9"/>
  <c r="H3083" i="9"/>
  <c r="N3082" i="9"/>
  <c r="H3082" i="9"/>
  <c r="N3081" i="9"/>
  <c r="H3081" i="9"/>
  <c r="N3080" i="9"/>
  <c r="H3080" i="9"/>
  <c r="N3079" i="9"/>
  <c r="H3079" i="9"/>
  <c r="N3078" i="9"/>
  <c r="H3078" i="9"/>
  <c r="N3077" i="9"/>
  <c r="H3077" i="9"/>
  <c r="N3076" i="9"/>
  <c r="H3076" i="9"/>
  <c r="N3075" i="9"/>
  <c r="H3075" i="9"/>
  <c r="N3074" i="9"/>
  <c r="H3074" i="9"/>
  <c r="N3073" i="9"/>
  <c r="H3073" i="9"/>
  <c r="N3072" i="9"/>
  <c r="H3072" i="9"/>
  <c r="N3071" i="9"/>
  <c r="H3071" i="9"/>
  <c r="N3070" i="9"/>
  <c r="H3070" i="9"/>
  <c r="N3069" i="9"/>
  <c r="H3069" i="9"/>
  <c r="N3068" i="9"/>
  <c r="H3068" i="9"/>
  <c r="N3067" i="9"/>
  <c r="H3067" i="9"/>
  <c r="N3066" i="9"/>
  <c r="H3066" i="9"/>
  <c r="N3065" i="9"/>
  <c r="H3065" i="9"/>
  <c r="N3064" i="9"/>
  <c r="H3064" i="9"/>
  <c r="N3063" i="9"/>
  <c r="H3063" i="9"/>
  <c r="N3062" i="9"/>
  <c r="H3062" i="9"/>
  <c r="N3061" i="9"/>
  <c r="H3061" i="9"/>
  <c r="N3060" i="9"/>
  <c r="H3060" i="9"/>
  <c r="N3059" i="9"/>
  <c r="H3059" i="9"/>
  <c r="N3058" i="9"/>
  <c r="H3058" i="9"/>
  <c r="N3057" i="9"/>
  <c r="H3057" i="9"/>
  <c r="N3056" i="9"/>
  <c r="H3056" i="9"/>
  <c r="N3055" i="9"/>
  <c r="H3055" i="9"/>
  <c r="N3054" i="9"/>
  <c r="H3054" i="9"/>
  <c r="N3053" i="9"/>
  <c r="H3053" i="9"/>
  <c r="N3052" i="9"/>
  <c r="H3052" i="9"/>
  <c r="N3051" i="9"/>
  <c r="H3051" i="9"/>
  <c r="N3050" i="9"/>
  <c r="H3050" i="9"/>
  <c r="N3049" i="9"/>
  <c r="H3049" i="9"/>
  <c r="N3048" i="9"/>
  <c r="H3048" i="9"/>
  <c r="N3047" i="9"/>
  <c r="H3047" i="9"/>
  <c r="N3046" i="9"/>
  <c r="H3046" i="9"/>
  <c r="N3045" i="9"/>
  <c r="H3045" i="9"/>
  <c r="N3044" i="9"/>
  <c r="H3044" i="9"/>
  <c r="N3043" i="9"/>
  <c r="H3043" i="9"/>
  <c r="N3042" i="9"/>
  <c r="H3042" i="9"/>
  <c r="N3041" i="9"/>
  <c r="H3041" i="9"/>
  <c r="N3040" i="9"/>
  <c r="H3040" i="9"/>
  <c r="N3039" i="9"/>
  <c r="H3039" i="9"/>
  <c r="N3038" i="9"/>
  <c r="H3038" i="9"/>
  <c r="N3037" i="9"/>
  <c r="H3037" i="9"/>
  <c r="N3036" i="9"/>
  <c r="H3036" i="9"/>
  <c r="N3035" i="9"/>
  <c r="H3035" i="9"/>
  <c r="N3034" i="9"/>
  <c r="H3034" i="9"/>
  <c r="N3033" i="9"/>
  <c r="H3033" i="9"/>
  <c r="N3032" i="9"/>
  <c r="H3032" i="9"/>
  <c r="N3031" i="9"/>
  <c r="H3031" i="9"/>
  <c r="N3030" i="9"/>
  <c r="H3030" i="9"/>
  <c r="N3029" i="9"/>
  <c r="H3029" i="9"/>
  <c r="N3028" i="9"/>
  <c r="H3028" i="9"/>
  <c r="N3027" i="9"/>
  <c r="H3027" i="9"/>
  <c r="N3026" i="9"/>
  <c r="H3026" i="9"/>
  <c r="N3025" i="9"/>
  <c r="H3025" i="9"/>
  <c r="N3024" i="9"/>
  <c r="H3024" i="9"/>
  <c r="N3023" i="9"/>
  <c r="H3023" i="9"/>
  <c r="N3022" i="9"/>
  <c r="H3022" i="9"/>
  <c r="N3021" i="9"/>
  <c r="H3021" i="9"/>
  <c r="N3020" i="9"/>
  <c r="H3020" i="9"/>
  <c r="N3019" i="9"/>
  <c r="H3019" i="9"/>
  <c r="N3018" i="9"/>
  <c r="H3018" i="9"/>
  <c r="N3017" i="9"/>
  <c r="H3017" i="9"/>
  <c r="N3016" i="9"/>
  <c r="H3016" i="9"/>
  <c r="N3015" i="9"/>
  <c r="H3015" i="9"/>
  <c r="N3014" i="9"/>
  <c r="H3014" i="9"/>
  <c r="N3013" i="9"/>
  <c r="H3013" i="9"/>
  <c r="N3012" i="9"/>
  <c r="H3012" i="9"/>
  <c r="N3011" i="9"/>
  <c r="H3011" i="9"/>
  <c r="N3010" i="9"/>
  <c r="H3010" i="9"/>
  <c r="N3009" i="9"/>
  <c r="H3009" i="9"/>
  <c r="N3008" i="9"/>
  <c r="H3008" i="9"/>
  <c r="N3007" i="9"/>
  <c r="H3007" i="9"/>
  <c r="N3006" i="9"/>
  <c r="H3006" i="9"/>
  <c r="N3005" i="9"/>
  <c r="H3005" i="9"/>
  <c r="N3004" i="9"/>
  <c r="H3004" i="9"/>
  <c r="N3003" i="9"/>
  <c r="H3003" i="9"/>
  <c r="N3002" i="9"/>
  <c r="H3002" i="9"/>
  <c r="N3001" i="9"/>
  <c r="H3001" i="9"/>
  <c r="N3000" i="9"/>
  <c r="H3000" i="9"/>
  <c r="N2999" i="9"/>
  <c r="H2999" i="9"/>
  <c r="N2998" i="9"/>
  <c r="H2998" i="9"/>
  <c r="N2997" i="9"/>
  <c r="H2997" i="9"/>
  <c r="N2996" i="9"/>
  <c r="H2996" i="9"/>
  <c r="N2995" i="9"/>
  <c r="H2995" i="9"/>
  <c r="N2994" i="9"/>
  <c r="H2994" i="9"/>
  <c r="N2993" i="9"/>
  <c r="H2993" i="9"/>
  <c r="N2992" i="9"/>
  <c r="H2992" i="9"/>
  <c r="N2991" i="9"/>
  <c r="H2991" i="9"/>
  <c r="N2990" i="9"/>
  <c r="H2990" i="9"/>
  <c r="N2989" i="9"/>
  <c r="H2989" i="9"/>
  <c r="N2988" i="9"/>
  <c r="H2988" i="9"/>
  <c r="N2987" i="9"/>
  <c r="H2987" i="9"/>
  <c r="N2986" i="9"/>
  <c r="H2986" i="9"/>
  <c r="N2985" i="9"/>
  <c r="H2985" i="9"/>
  <c r="N2984" i="9"/>
  <c r="H2984" i="9"/>
  <c r="N2983" i="9"/>
  <c r="H2983" i="9"/>
  <c r="N2982" i="9"/>
  <c r="H2982" i="9"/>
  <c r="N2981" i="9"/>
  <c r="H2981" i="9"/>
  <c r="N2980" i="9"/>
  <c r="H2980" i="9"/>
  <c r="N2979" i="9"/>
  <c r="H2979" i="9"/>
  <c r="N2978" i="9"/>
  <c r="H2978" i="9"/>
  <c r="N2977" i="9"/>
  <c r="H2977" i="9"/>
  <c r="N2976" i="9"/>
  <c r="H2976" i="9"/>
  <c r="N2975" i="9"/>
  <c r="H2975" i="9"/>
  <c r="N2974" i="9"/>
  <c r="H2974" i="9"/>
  <c r="N2973" i="9"/>
  <c r="H2973" i="9"/>
  <c r="N2972" i="9"/>
  <c r="H2972" i="9"/>
  <c r="N2971" i="9"/>
  <c r="H2971" i="9"/>
  <c r="N2970" i="9"/>
  <c r="H2970" i="9"/>
  <c r="N2969" i="9"/>
  <c r="H2969" i="9"/>
  <c r="N2968" i="9"/>
  <c r="H2968" i="9"/>
  <c r="N2967" i="9"/>
  <c r="H2967" i="9"/>
  <c r="N2966" i="9"/>
  <c r="H2966" i="9"/>
  <c r="N2965" i="9"/>
  <c r="H2965" i="9"/>
  <c r="N2964" i="9"/>
  <c r="H2964" i="9"/>
  <c r="N2963" i="9"/>
  <c r="H2963" i="9"/>
  <c r="N2962" i="9"/>
  <c r="H2962" i="9"/>
  <c r="N2961" i="9"/>
  <c r="H2961" i="9"/>
  <c r="N2960" i="9"/>
  <c r="H2960" i="9"/>
  <c r="N2959" i="9"/>
  <c r="H2959" i="9"/>
  <c r="N2958" i="9"/>
  <c r="H2958" i="9"/>
  <c r="N2957" i="9"/>
  <c r="H2957" i="9"/>
  <c r="N2956" i="9"/>
  <c r="H2956" i="9"/>
  <c r="N2955" i="9"/>
  <c r="H2955" i="9"/>
  <c r="N2954" i="9"/>
  <c r="H2954" i="9"/>
  <c r="N2953" i="9"/>
  <c r="H2953" i="9"/>
  <c r="N2952" i="9"/>
  <c r="H2952" i="9"/>
  <c r="N2951" i="9"/>
  <c r="H2951" i="9"/>
  <c r="N2950" i="9"/>
  <c r="H2950" i="9"/>
  <c r="N2949" i="9"/>
  <c r="H2949" i="9"/>
  <c r="N2948" i="9"/>
  <c r="H2948" i="9"/>
  <c r="N2947" i="9"/>
  <c r="H2947" i="9"/>
  <c r="N2946" i="9"/>
  <c r="H2946" i="9"/>
  <c r="N2945" i="9"/>
  <c r="H2945" i="9"/>
  <c r="N2944" i="9"/>
  <c r="H2944" i="9"/>
  <c r="N2943" i="9"/>
  <c r="H2943" i="9"/>
  <c r="N2942" i="9"/>
  <c r="H2942" i="9"/>
  <c r="N2941" i="9"/>
  <c r="H2941" i="9"/>
  <c r="N2940" i="9"/>
  <c r="H2940" i="9"/>
  <c r="N2939" i="9"/>
  <c r="H2939" i="9"/>
  <c r="N2938" i="9"/>
  <c r="H2938" i="9"/>
  <c r="N2937" i="9"/>
  <c r="H2937" i="9"/>
  <c r="N2936" i="9"/>
  <c r="H2936" i="9"/>
  <c r="N2935" i="9"/>
  <c r="H2935" i="9"/>
  <c r="N2934" i="9"/>
  <c r="H2934" i="9"/>
  <c r="N2933" i="9"/>
  <c r="H2933" i="9"/>
  <c r="N2932" i="9"/>
  <c r="H2932" i="9"/>
  <c r="N2931" i="9"/>
  <c r="H2931" i="9"/>
  <c r="N2930" i="9"/>
  <c r="H2930" i="9"/>
  <c r="N2929" i="9"/>
  <c r="H2929" i="9"/>
  <c r="N2928" i="9"/>
  <c r="H2928" i="9"/>
  <c r="N2927" i="9"/>
  <c r="H2927" i="9"/>
  <c r="N2926" i="9"/>
  <c r="H2926" i="9"/>
  <c r="N2925" i="9"/>
  <c r="H2925" i="9"/>
  <c r="N2924" i="9"/>
  <c r="H2924" i="9"/>
  <c r="N2923" i="9"/>
  <c r="H2923" i="9"/>
  <c r="N2922" i="9"/>
  <c r="H2922" i="9"/>
  <c r="N2921" i="9"/>
  <c r="H2921" i="9"/>
  <c r="N2920" i="9"/>
  <c r="H2920" i="9"/>
  <c r="N2919" i="9"/>
  <c r="H2919" i="9"/>
  <c r="N2918" i="9"/>
  <c r="H2918" i="9"/>
  <c r="N2917" i="9"/>
  <c r="H2917" i="9"/>
  <c r="N2916" i="9"/>
  <c r="H2916" i="9"/>
  <c r="N2915" i="9"/>
  <c r="H2915" i="9"/>
  <c r="N2914" i="9"/>
  <c r="H2914" i="9"/>
  <c r="N2913" i="9"/>
  <c r="H2913" i="9"/>
  <c r="N2912" i="9"/>
  <c r="H2912" i="9"/>
  <c r="N2911" i="9"/>
  <c r="H2911" i="9"/>
  <c r="N2910" i="9"/>
  <c r="H2910" i="9"/>
  <c r="N2909" i="9"/>
  <c r="H2909" i="9"/>
  <c r="N2908" i="9"/>
  <c r="H2908" i="9"/>
  <c r="N2907" i="9"/>
  <c r="H2907" i="9"/>
  <c r="N2906" i="9"/>
  <c r="H2906" i="9"/>
  <c r="N2905" i="9"/>
  <c r="H2905" i="9"/>
  <c r="N2904" i="9"/>
  <c r="H2904" i="9"/>
  <c r="N2903" i="9"/>
  <c r="H2903" i="9"/>
  <c r="N2902" i="9"/>
  <c r="H2902" i="9"/>
  <c r="N2901" i="9"/>
  <c r="H2901" i="9"/>
  <c r="N2900" i="9"/>
  <c r="H2900" i="9"/>
  <c r="N2899" i="9"/>
  <c r="H2899" i="9"/>
  <c r="N2898" i="9"/>
  <c r="H2898" i="9"/>
  <c r="N2897" i="9"/>
  <c r="H2897" i="9"/>
  <c r="N2896" i="9"/>
  <c r="H2896" i="9"/>
  <c r="N2895" i="9"/>
  <c r="H2895" i="9"/>
  <c r="N2894" i="9"/>
  <c r="H2894" i="9"/>
  <c r="N2893" i="9"/>
  <c r="H2893" i="9"/>
  <c r="N2892" i="9"/>
  <c r="H2892" i="9"/>
  <c r="N2891" i="9"/>
  <c r="H2891" i="9"/>
  <c r="N2890" i="9"/>
  <c r="H2890" i="9"/>
  <c r="N2889" i="9"/>
  <c r="H2889" i="9"/>
  <c r="N2888" i="9"/>
  <c r="H2888" i="9"/>
  <c r="N2887" i="9"/>
  <c r="H2887" i="9"/>
  <c r="N2886" i="9"/>
  <c r="H2886" i="9"/>
  <c r="N2885" i="9"/>
  <c r="H2885" i="9"/>
  <c r="N2884" i="9"/>
  <c r="H2884" i="9"/>
  <c r="N2883" i="9"/>
  <c r="H2883" i="9"/>
  <c r="N2882" i="9"/>
  <c r="H2882" i="9"/>
  <c r="N2881" i="9"/>
  <c r="H2881" i="9"/>
  <c r="N2880" i="9"/>
  <c r="H2880" i="9"/>
  <c r="N2879" i="9"/>
  <c r="H2879" i="9"/>
  <c r="N2878" i="9"/>
  <c r="H2878" i="9"/>
  <c r="N2877" i="9"/>
  <c r="H2877" i="9"/>
  <c r="N2876" i="9"/>
  <c r="H2876" i="9"/>
  <c r="N2875" i="9"/>
  <c r="H2875" i="9"/>
  <c r="N2874" i="9"/>
  <c r="H2874" i="9"/>
  <c r="N2873" i="9"/>
  <c r="H2873" i="9"/>
  <c r="N2872" i="9"/>
  <c r="H2872" i="9"/>
  <c r="N2871" i="9"/>
  <c r="H2871" i="9"/>
  <c r="N2870" i="9"/>
  <c r="H2870" i="9"/>
  <c r="N2869" i="9"/>
  <c r="H2869" i="9"/>
  <c r="N2868" i="9"/>
  <c r="H2868" i="9"/>
  <c r="N2867" i="9"/>
  <c r="H2867" i="9"/>
  <c r="N2866" i="9"/>
  <c r="H2866" i="9"/>
  <c r="N2865" i="9"/>
  <c r="H2865" i="9"/>
  <c r="N2864" i="9"/>
  <c r="H2864" i="9"/>
  <c r="N2863" i="9"/>
  <c r="H2863" i="9"/>
  <c r="N2862" i="9"/>
  <c r="H2862" i="9"/>
  <c r="N2861" i="9"/>
  <c r="H2861" i="9"/>
  <c r="N2860" i="9"/>
  <c r="H2860" i="9"/>
  <c r="N2859" i="9"/>
  <c r="H2859" i="9"/>
  <c r="N2858" i="9"/>
  <c r="H2858" i="9"/>
  <c r="N2857" i="9"/>
  <c r="H2857" i="9"/>
  <c r="N2856" i="9"/>
  <c r="H2856" i="9"/>
  <c r="N2855" i="9"/>
  <c r="H2855" i="9"/>
  <c r="N2854" i="9"/>
  <c r="H2854" i="9"/>
  <c r="N2853" i="9"/>
  <c r="H2853" i="9"/>
  <c r="N2852" i="9"/>
  <c r="H2852" i="9"/>
  <c r="N2851" i="9"/>
  <c r="H2851" i="9"/>
  <c r="N2850" i="9"/>
  <c r="H2850" i="9"/>
  <c r="N2849" i="9"/>
  <c r="H2849" i="9"/>
  <c r="N2848" i="9"/>
  <c r="H2848" i="9"/>
  <c r="N2847" i="9"/>
  <c r="H2847" i="9"/>
  <c r="N2846" i="9"/>
  <c r="H2846" i="9"/>
  <c r="N2845" i="9"/>
  <c r="H2845" i="9"/>
  <c r="N2844" i="9"/>
  <c r="H2844" i="9"/>
  <c r="N2843" i="9"/>
  <c r="H2843" i="9"/>
  <c r="N2842" i="9"/>
  <c r="H2842" i="9"/>
  <c r="N2841" i="9"/>
  <c r="H2841" i="9"/>
  <c r="N2840" i="9"/>
  <c r="H2840" i="9"/>
  <c r="N2839" i="9"/>
  <c r="H2839" i="9"/>
  <c r="N2838" i="9"/>
  <c r="H2838" i="9"/>
  <c r="N2837" i="9"/>
  <c r="H2837" i="9"/>
  <c r="N2836" i="9"/>
  <c r="H2836" i="9"/>
  <c r="N2835" i="9"/>
  <c r="H2835" i="9"/>
  <c r="N2834" i="9"/>
  <c r="H2834" i="9"/>
  <c r="N2833" i="9"/>
  <c r="H2833" i="9"/>
  <c r="N2832" i="9"/>
  <c r="H2832" i="9"/>
  <c r="N2831" i="9"/>
  <c r="H2831" i="9"/>
  <c r="N2830" i="9"/>
  <c r="H2830" i="9"/>
  <c r="N2829" i="9"/>
  <c r="H2829" i="9"/>
  <c r="N2828" i="9"/>
  <c r="H2828" i="9"/>
  <c r="N2827" i="9"/>
  <c r="H2827" i="9"/>
  <c r="N2826" i="9"/>
  <c r="H2826" i="9"/>
  <c r="N2825" i="9"/>
  <c r="H2825" i="9"/>
  <c r="N2824" i="9"/>
  <c r="H2824" i="9"/>
  <c r="N2823" i="9"/>
  <c r="H2823" i="9"/>
  <c r="N2822" i="9"/>
  <c r="H2822" i="9"/>
  <c r="N2821" i="9"/>
  <c r="H2821" i="9"/>
  <c r="N2820" i="9"/>
  <c r="H2820" i="9"/>
  <c r="N2819" i="9"/>
  <c r="H2819" i="9"/>
  <c r="N2818" i="9"/>
  <c r="H2818" i="9"/>
  <c r="N2817" i="9"/>
  <c r="H2817" i="9"/>
  <c r="N2816" i="9"/>
  <c r="H2816" i="9"/>
  <c r="N2815" i="9"/>
  <c r="H2815" i="9"/>
  <c r="N2814" i="9"/>
  <c r="H2814" i="9"/>
  <c r="N2813" i="9"/>
  <c r="H2813" i="9"/>
  <c r="N2812" i="9"/>
  <c r="H2812" i="9"/>
  <c r="N2811" i="9"/>
  <c r="H2811" i="9"/>
  <c r="N2810" i="9"/>
  <c r="H2810" i="9"/>
  <c r="N2809" i="9"/>
  <c r="H2809" i="9"/>
  <c r="N2808" i="9"/>
  <c r="H2808" i="9"/>
  <c r="N2807" i="9"/>
  <c r="H2807" i="9"/>
  <c r="N2806" i="9"/>
  <c r="H2806" i="9"/>
  <c r="N2805" i="9"/>
  <c r="H2805" i="9"/>
  <c r="N2804" i="9"/>
  <c r="H2804" i="9"/>
  <c r="N2803" i="9"/>
  <c r="H2803" i="9"/>
  <c r="N2802" i="9"/>
  <c r="H2802" i="9"/>
  <c r="N2801" i="9"/>
  <c r="H2801" i="9"/>
  <c r="N2800" i="9"/>
  <c r="H2800" i="9"/>
  <c r="N2799" i="9"/>
  <c r="H2799" i="9"/>
  <c r="N2798" i="9"/>
  <c r="H2798" i="9"/>
  <c r="N2797" i="9"/>
  <c r="H2797" i="9"/>
  <c r="N2796" i="9"/>
  <c r="H2796" i="9"/>
  <c r="N2795" i="9"/>
  <c r="H2795" i="9"/>
  <c r="N2794" i="9"/>
  <c r="H2794" i="9"/>
  <c r="N2793" i="9"/>
  <c r="H2793" i="9"/>
  <c r="N2792" i="9"/>
  <c r="H2792" i="9"/>
  <c r="N2791" i="9"/>
  <c r="H2791" i="9"/>
  <c r="N2790" i="9"/>
  <c r="H2790" i="9"/>
  <c r="N2789" i="9"/>
  <c r="H2789" i="9"/>
  <c r="N2788" i="9"/>
  <c r="H2788" i="9"/>
  <c r="N2787" i="9"/>
  <c r="H2787" i="9"/>
  <c r="N2786" i="9"/>
  <c r="H2786" i="9"/>
  <c r="N2785" i="9"/>
  <c r="H2785" i="9"/>
  <c r="N2784" i="9"/>
  <c r="H2784" i="9"/>
  <c r="N2783" i="9"/>
  <c r="H2783" i="9"/>
  <c r="N2782" i="9"/>
  <c r="H2782" i="9"/>
  <c r="N2781" i="9"/>
  <c r="H2781" i="9"/>
  <c r="N2780" i="9"/>
  <c r="H2780" i="9"/>
  <c r="N2779" i="9"/>
  <c r="H2779" i="9"/>
  <c r="N2778" i="9"/>
  <c r="H2778" i="9"/>
  <c r="N2777" i="9"/>
  <c r="H2777" i="9"/>
  <c r="N2776" i="9"/>
  <c r="H2776" i="9"/>
  <c r="N2775" i="9"/>
  <c r="H2775" i="9"/>
  <c r="N2774" i="9"/>
  <c r="H2774" i="9"/>
  <c r="N2773" i="9"/>
  <c r="H2773" i="9"/>
  <c r="N2772" i="9"/>
  <c r="H2772" i="9"/>
  <c r="N2771" i="9"/>
  <c r="H2771" i="9"/>
  <c r="N2770" i="9"/>
  <c r="H2770" i="9"/>
  <c r="N2769" i="9"/>
  <c r="H2769" i="9"/>
  <c r="N2768" i="9"/>
  <c r="H2768" i="9"/>
  <c r="N2767" i="9"/>
  <c r="H2767" i="9"/>
  <c r="N2766" i="9"/>
  <c r="H2766" i="9"/>
  <c r="N2765" i="9"/>
  <c r="H2765" i="9"/>
  <c r="N2764" i="9"/>
  <c r="H2764" i="9"/>
  <c r="N2763" i="9"/>
  <c r="H2763" i="9"/>
  <c r="N2762" i="9"/>
  <c r="H2762" i="9"/>
  <c r="N2761" i="9"/>
  <c r="H2761" i="9"/>
  <c r="N2760" i="9"/>
  <c r="H2760" i="9"/>
  <c r="N2759" i="9"/>
  <c r="H2759" i="9"/>
  <c r="N2758" i="9"/>
  <c r="H2758" i="9"/>
  <c r="N2757" i="9"/>
  <c r="H2757" i="9"/>
  <c r="N2756" i="9"/>
  <c r="H2756" i="9"/>
  <c r="N2755" i="9"/>
  <c r="H2755" i="9"/>
  <c r="N2754" i="9"/>
  <c r="H2754" i="9"/>
  <c r="N2753" i="9"/>
  <c r="H2753" i="9"/>
  <c r="N2752" i="9"/>
  <c r="H2752" i="9"/>
  <c r="N2751" i="9"/>
  <c r="H2751" i="9"/>
  <c r="N2750" i="9"/>
  <c r="H2750" i="9"/>
  <c r="N2749" i="9"/>
  <c r="H2749" i="9"/>
  <c r="N2748" i="9"/>
  <c r="H2748" i="9"/>
  <c r="N2747" i="9"/>
  <c r="H2747" i="9"/>
  <c r="N2746" i="9"/>
  <c r="H2746" i="9"/>
  <c r="N2745" i="9"/>
  <c r="H2745" i="9"/>
  <c r="N2744" i="9"/>
  <c r="H2744" i="9"/>
  <c r="N2743" i="9"/>
  <c r="H2743" i="9"/>
  <c r="N2742" i="9"/>
  <c r="H2742" i="9"/>
  <c r="N2741" i="9"/>
  <c r="H2741" i="9"/>
  <c r="N2740" i="9"/>
  <c r="H2740" i="9"/>
  <c r="N2739" i="9"/>
  <c r="H2739" i="9"/>
  <c r="N2738" i="9"/>
  <c r="H2738" i="9"/>
  <c r="N2737" i="9"/>
  <c r="H2737" i="9"/>
  <c r="N2736" i="9"/>
  <c r="H2736" i="9"/>
  <c r="N2735" i="9"/>
  <c r="H2735" i="9"/>
  <c r="N2734" i="9"/>
  <c r="H2734" i="9"/>
  <c r="N2733" i="9"/>
  <c r="H2733" i="9"/>
  <c r="N2732" i="9"/>
  <c r="H2732" i="9"/>
  <c r="N2731" i="9"/>
  <c r="H2731" i="9"/>
  <c r="N2730" i="9"/>
  <c r="H2730" i="9"/>
  <c r="N2729" i="9"/>
  <c r="H2729" i="9"/>
  <c r="N2728" i="9"/>
  <c r="H2728" i="9"/>
  <c r="N2727" i="9"/>
  <c r="H2727" i="9"/>
  <c r="N2726" i="9"/>
  <c r="H2726" i="9"/>
  <c r="N2725" i="9"/>
  <c r="H2725" i="9"/>
  <c r="N2724" i="9"/>
  <c r="H2724" i="9"/>
  <c r="N2723" i="9"/>
  <c r="H2723" i="9"/>
  <c r="N2722" i="9"/>
  <c r="H2722" i="9"/>
  <c r="N2721" i="9"/>
  <c r="H2721" i="9"/>
  <c r="N2720" i="9"/>
  <c r="H2720" i="9"/>
  <c r="N2719" i="9"/>
  <c r="H2719" i="9"/>
  <c r="N2718" i="9"/>
  <c r="H2718" i="9"/>
  <c r="N2717" i="9"/>
  <c r="H2717" i="9"/>
  <c r="N2716" i="9"/>
  <c r="H2716" i="9"/>
  <c r="N2715" i="9"/>
  <c r="H2715" i="9"/>
  <c r="N2714" i="9"/>
  <c r="H2714" i="9"/>
  <c r="N2713" i="9"/>
  <c r="H2713" i="9"/>
  <c r="N2712" i="9"/>
  <c r="H2712" i="9"/>
  <c r="N2711" i="9"/>
  <c r="H2711" i="9"/>
  <c r="N2710" i="9"/>
  <c r="H2710" i="9"/>
  <c r="N2709" i="9"/>
  <c r="H2709" i="9"/>
  <c r="N2708" i="9"/>
  <c r="H2708" i="9"/>
  <c r="N2707" i="9"/>
  <c r="H2707" i="9"/>
  <c r="N2706" i="9"/>
  <c r="H2706" i="9"/>
  <c r="N2705" i="9"/>
  <c r="H2705" i="9"/>
  <c r="N2704" i="9"/>
  <c r="H2704" i="9"/>
  <c r="N2703" i="9"/>
  <c r="H2703" i="9"/>
  <c r="N2702" i="9"/>
  <c r="H2702" i="9"/>
  <c r="N2701" i="9"/>
  <c r="H2701" i="9"/>
  <c r="N2700" i="9"/>
  <c r="H2700" i="9"/>
  <c r="N2699" i="9"/>
  <c r="H2699" i="9"/>
  <c r="N2698" i="9"/>
  <c r="H2698" i="9"/>
  <c r="N2697" i="9"/>
  <c r="H2697" i="9"/>
  <c r="N2696" i="9"/>
  <c r="H2696" i="9"/>
  <c r="N2695" i="9"/>
  <c r="H2695" i="9"/>
  <c r="N2694" i="9"/>
  <c r="H2694" i="9"/>
  <c r="N2693" i="9"/>
  <c r="H2693" i="9"/>
  <c r="N2692" i="9"/>
  <c r="H2692" i="9"/>
  <c r="N2691" i="9"/>
  <c r="H2691" i="9"/>
  <c r="N2690" i="9"/>
  <c r="H2690" i="9"/>
  <c r="N2689" i="9"/>
  <c r="H2689" i="9"/>
  <c r="N2688" i="9"/>
  <c r="H2688" i="9"/>
  <c r="N2687" i="9"/>
  <c r="H2687" i="9"/>
  <c r="N2686" i="9"/>
  <c r="H2686" i="9"/>
  <c r="N2685" i="9"/>
  <c r="H2685" i="9"/>
  <c r="N2684" i="9"/>
  <c r="H2684" i="9"/>
  <c r="N2683" i="9"/>
  <c r="H2683" i="9"/>
  <c r="N2682" i="9"/>
  <c r="H2682" i="9"/>
  <c r="N2681" i="9"/>
  <c r="H2681" i="9"/>
  <c r="N2680" i="9"/>
  <c r="H2680" i="9"/>
  <c r="N2679" i="9"/>
  <c r="H2679" i="9"/>
  <c r="N2678" i="9"/>
  <c r="H2678" i="9"/>
  <c r="N2677" i="9"/>
  <c r="H2677" i="9"/>
  <c r="N2676" i="9"/>
  <c r="H2676" i="9"/>
  <c r="N2675" i="9"/>
  <c r="H2675" i="9"/>
  <c r="N2674" i="9"/>
  <c r="H2674" i="9"/>
  <c r="N2673" i="9"/>
  <c r="H2673" i="9"/>
  <c r="N2672" i="9"/>
  <c r="H2672" i="9"/>
  <c r="N2671" i="9"/>
  <c r="H2671" i="9"/>
  <c r="N2670" i="9"/>
  <c r="H2670" i="9"/>
  <c r="N2669" i="9"/>
  <c r="H2669" i="9"/>
  <c r="N2668" i="9"/>
  <c r="H2668" i="9"/>
  <c r="N2667" i="9"/>
  <c r="H2667" i="9"/>
  <c r="N2666" i="9"/>
  <c r="H2666" i="9"/>
  <c r="N2665" i="9"/>
  <c r="H2665" i="9"/>
  <c r="N2664" i="9"/>
  <c r="H2664" i="9"/>
  <c r="N2663" i="9"/>
  <c r="H2663" i="9"/>
  <c r="N2662" i="9"/>
  <c r="H2662" i="9"/>
  <c r="N2661" i="9"/>
  <c r="H2661" i="9"/>
  <c r="N2660" i="9"/>
  <c r="H2660" i="9"/>
  <c r="N2659" i="9"/>
  <c r="H2659" i="9"/>
  <c r="N2658" i="9"/>
  <c r="H2658" i="9"/>
  <c r="N2657" i="9"/>
  <c r="H2657" i="9"/>
  <c r="N2656" i="9"/>
  <c r="H2656" i="9"/>
  <c r="N2655" i="9"/>
  <c r="H2655" i="9"/>
  <c r="N2654" i="9"/>
  <c r="H2654" i="9"/>
  <c r="N2653" i="9"/>
  <c r="H2653" i="9"/>
  <c r="N2652" i="9"/>
  <c r="H2652" i="9"/>
  <c r="N2651" i="9"/>
  <c r="H2651" i="9"/>
  <c r="N2650" i="9"/>
  <c r="H2650" i="9"/>
  <c r="N2649" i="9"/>
  <c r="H2649" i="9"/>
  <c r="N2648" i="9"/>
  <c r="H2648" i="9"/>
  <c r="N2647" i="9"/>
  <c r="H2647" i="9"/>
  <c r="N2646" i="9"/>
  <c r="H2646" i="9"/>
  <c r="N2645" i="9"/>
  <c r="H2645" i="9"/>
  <c r="N2644" i="9"/>
  <c r="H2644" i="9"/>
  <c r="N2643" i="9"/>
  <c r="H2643" i="9"/>
  <c r="N2642" i="9"/>
  <c r="H2642" i="9"/>
  <c r="N2641" i="9"/>
  <c r="H2641" i="9"/>
  <c r="N2640" i="9"/>
  <c r="H2640" i="9"/>
  <c r="N2639" i="9"/>
  <c r="H2639" i="9"/>
  <c r="N2638" i="9"/>
  <c r="H2638" i="9"/>
  <c r="N2637" i="9"/>
  <c r="H2637" i="9"/>
  <c r="N2636" i="9"/>
  <c r="H2636" i="9"/>
  <c r="N2635" i="9"/>
  <c r="H2635" i="9"/>
  <c r="N2634" i="9"/>
  <c r="H2634" i="9"/>
  <c r="N2633" i="9"/>
  <c r="H2633" i="9"/>
  <c r="N2632" i="9"/>
  <c r="H2632" i="9"/>
  <c r="N2631" i="9"/>
  <c r="H2631" i="9"/>
  <c r="N2630" i="9"/>
  <c r="H2630" i="9"/>
  <c r="N2629" i="9"/>
  <c r="H2629" i="9"/>
  <c r="N2628" i="9"/>
  <c r="H2628" i="9"/>
  <c r="N2627" i="9"/>
  <c r="H2627" i="9"/>
  <c r="N2626" i="9"/>
  <c r="H2626" i="9"/>
  <c r="N2625" i="9"/>
  <c r="H2625" i="9"/>
  <c r="N2624" i="9"/>
  <c r="H2624" i="9"/>
  <c r="N2623" i="9"/>
  <c r="H2623" i="9"/>
  <c r="N2622" i="9"/>
  <c r="H2622" i="9"/>
  <c r="N2621" i="9"/>
  <c r="H2621" i="9"/>
  <c r="N2620" i="9"/>
  <c r="H2620" i="9"/>
  <c r="N2619" i="9"/>
  <c r="H2619" i="9"/>
  <c r="N2618" i="9"/>
  <c r="H2618" i="9"/>
  <c r="N2617" i="9"/>
  <c r="H2617" i="9"/>
  <c r="N2616" i="9"/>
  <c r="H2616" i="9"/>
  <c r="N2615" i="9"/>
  <c r="H2615" i="9"/>
  <c r="N2614" i="9"/>
  <c r="H2614" i="9"/>
  <c r="N2613" i="9"/>
  <c r="H2613" i="9"/>
  <c r="N2612" i="9"/>
  <c r="H2612" i="9"/>
  <c r="N2611" i="9"/>
  <c r="H2611" i="9"/>
  <c r="N2610" i="9"/>
  <c r="H2610" i="9"/>
  <c r="N2609" i="9"/>
  <c r="H2609" i="9"/>
  <c r="N2608" i="9"/>
  <c r="H2608" i="9"/>
  <c r="N2607" i="9"/>
  <c r="H2607" i="9"/>
  <c r="N2606" i="9"/>
  <c r="H2606" i="9"/>
  <c r="N2605" i="9"/>
  <c r="H2605" i="9"/>
  <c r="N2604" i="9"/>
  <c r="H2604" i="9"/>
  <c r="N2603" i="9"/>
  <c r="H2603" i="9"/>
  <c r="N2602" i="9"/>
  <c r="H2602" i="9"/>
  <c r="N2601" i="9"/>
  <c r="H2601" i="9"/>
  <c r="N2600" i="9"/>
  <c r="H2600" i="9"/>
  <c r="N2599" i="9"/>
  <c r="H2599" i="9"/>
  <c r="N2598" i="9"/>
  <c r="H2598" i="9"/>
  <c r="N2597" i="9"/>
  <c r="H2597" i="9"/>
  <c r="N2596" i="9"/>
  <c r="H2596" i="9"/>
  <c r="N2595" i="9"/>
  <c r="H2595" i="9"/>
  <c r="N2594" i="9"/>
  <c r="H2594" i="9"/>
  <c r="N2593" i="9"/>
  <c r="H2593" i="9"/>
  <c r="N2592" i="9"/>
  <c r="H2592" i="9"/>
  <c r="N2591" i="9"/>
  <c r="H2591" i="9"/>
  <c r="N2590" i="9"/>
  <c r="H2590" i="9"/>
  <c r="N2589" i="9"/>
  <c r="H2589" i="9"/>
  <c r="N2588" i="9"/>
  <c r="H2588" i="9"/>
  <c r="N2587" i="9"/>
  <c r="H2587" i="9"/>
  <c r="N2586" i="9"/>
  <c r="H2586" i="9"/>
  <c r="N2585" i="9"/>
  <c r="H2585" i="9"/>
  <c r="N2584" i="9"/>
  <c r="H2584" i="9"/>
  <c r="N2583" i="9"/>
  <c r="H2583" i="9"/>
  <c r="N2582" i="9"/>
  <c r="H2582" i="9"/>
  <c r="N2581" i="9"/>
  <c r="H2581" i="9"/>
  <c r="N2580" i="9"/>
  <c r="H2580" i="9"/>
  <c r="N2579" i="9"/>
  <c r="H2579" i="9"/>
  <c r="N2578" i="9"/>
  <c r="H2578" i="9"/>
  <c r="N2577" i="9"/>
  <c r="H2577" i="9"/>
  <c r="N2576" i="9"/>
  <c r="H2576" i="9"/>
  <c r="N2575" i="9"/>
  <c r="H2575" i="9"/>
  <c r="N2574" i="9"/>
  <c r="H2574" i="9"/>
  <c r="N2573" i="9"/>
  <c r="H2573" i="9"/>
  <c r="N2572" i="9"/>
  <c r="H2572" i="9"/>
  <c r="N2571" i="9"/>
  <c r="H2571" i="9"/>
  <c r="N2570" i="9"/>
  <c r="H2570" i="9"/>
  <c r="N2569" i="9"/>
  <c r="H2569" i="9"/>
  <c r="N2568" i="9"/>
  <c r="H2568" i="9"/>
  <c r="N2567" i="9"/>
  <c r="H2567" i="9"/>
  <c r="N2566" i="9"/>
  <c r="H2566" i="9"/>
  <c r="N2565" i="9"/>
  <c r="H2565" i="9"/>
  <c r="N2564" i="9"/>
  <c r="H2564" i="9"/>
  <c r="N2563" i="9"/>
  <c r="H2563" i="9"/>
  <c r="N2562" i="9"/>
  <c r="H2562" i="9"/>
  <c r="N2561" i="9"/>
  <c r="H2561" i="9"/>
  <c r="N2560" i="9"/>
  <c r="H2560" i="9"/>
  <c r="N2559" i="9"/>
  <c r="H2559" i="9"/>
  <c r="N2558" i="9"/>
  <c r="H2558" i="9"/>
  <c r="N2557" i="9"/>
  <c r="H2557" i="9"/>
  <c r="N2556" i="9"/>
  <c r="H2556" i="9"/>
  <c r="N2555" i="9"/>
  <c r="H2555" i="9"/>
  <c r="N2554" i="9"/>
  <c r="H2554" i="9"/>
  <c r="N2553" i="9"/>
  <c r="H2553" i="9"/>
  <c r="N2552" i="9"/>
  <c r="H2552" i="9"/>
  <c r="N2551" i="9"/>
  <c r="H2551" i="9"/>
  <c r="N2550" i="9"/>
  <c r="H2550" i="9"/>
  <c r="N2549" i="9"/>
  <c r="H2549" i="9"/>
  <c r="N2548" i="9"/>
  <c r="H2548" i="9"/>
  <c r="N2547" i="9"/>
  <c r="H2547" i="9"/>
  <c r="N2546" i="9"/>
  <c r="H2546" i="9"/>
  <c r="N2545" i="9"/>
  <c r="H2545" i="9"/>
  <c r="N2544" i="9"/>
  <c r="H2544" i="9"/>
  <c r="N2543" i="9"/>
  <c r="H2543" i="9"/>
  <c r="N2542" i="9"/>
  <c r="H2542" i="9"/>
  <c r="N2541" i="9"/>
  <c r="H2541" i="9"/>
  <c r="N2540" i="9"/>
  <c r="H2540" i="9"/>
  <c r="N2539" i="9"/>
  <c r="H2539" i="9"/>
  <c r="N2538" i="9"/>
  <c r="H2538" i="9"/>
  <c r="N2537" i="9"/>
  <c r="H2537" i="9"/>
  <c r="N2536" i="9"/>
  <c r="H2536" i="9"/>
  <c r="N2535" i="9"/>
  <c r="H2535" i="9"/>
  <c r="N2534" i="9"/>
  <c r="H2534" i="9"/>
  <c r="N2533" i="9"/>
  <c r="H2533" i="9"/>
  <c r="N2532" i="9"/>
  <c r="H2532" i="9"/>
  <c r="N2531" i="9"/>
  <c r="H2531" i="9"/>
  <c r="N2530" i="9"/>
  <c r="H2530" i="9"/>
  <c r="N2529" i="9"/>
  <c r="H2529" i="9"/>
  <c r="N2528" i="9"/>
  <c r="H2528" i="9"/>
  <c r="N2527" i="9"/>
  <c r="H2527" i="9"/>
  <c r="N2526" i="9"/>
  <c r="H2526" i="9"/>
  <c r="N2525" i="9"/>
  <c r="H2525" i="9"/>
  <c r="N2524" i="9"/>
  <c r="H2524" i="9"/>
  <c r="N2523" i="9"/>
  <c r="H2523" i="9"/>
  <c r="N2522" i="9"/>
  <c r="H2522" i="9"/>
  <c r="N2521" i="9"/>
  <c r="H2521" i="9"/>
  <c r="N2520" i="9"/>
  <c r="H2520" i="9"/>
  <c r="N2519" i="9"/>
  <c r="H2519" i="9"/>
  <c r="N2518" i="9"/>
  <c r="H2518" i="9"/>
  <c r="N2517" i="9"/>
  <c r="H2517" i="9"/>
  <c r="N2516" i="9"/>
  <c r="H2516" i="9"/>
  <c r="N2515" i="9"/>
  <c r="H2515" i="9"/>
  <c r="N2514" i="9"/>
  <c r="H2514" i="9"/>
  <c r="N2513" i="9"/>
  <c r="H2513" i="9"/>
  <c r="N2512" i="9"/>
  <c r="H2512" i="9"/>
  <c r="N2511" i="9"/>
  <c r="H2511" i="9"/>
  <c r="N2510" i="9"/>
  <c r="H2510" i="9"/>
  <c r="N2509" i="9"/>
  <c r="H2509" i="9"/>
  <c r="N2508" i="9"/>
  <c r="H2508" i="9"/>
  <c r="N2507" i="9"/>
  <c r="H2507" i="9"/>
  <c r="N2506" i="9"/>
  <c r="H2506" i="9"/>
  <c r="N2505" i="9"/>
  <c r="H2505" i="9"/>
  <c r="N2504" i="9"/>
  <c r="H2504" i="9"/>
  <c r="N2503" i="9"/>
  <c r="H2503" i="9"/>
  <c r="N2502" i="9"/>
  <c r="H2502" i="9"/>
  <c r="N2501" i="9"/>
  <c r="H2501" i="9"/>
  <c r="N2500" i="9"/>
  <c r="H2500" i="9"/>
  <c r="N2499" i="9"/>
  <c r="H2499" i="9"/>
  <c r="N2498" i="9"/>
  <c r="H2498" i="9"/>
  <c r="N2497" i="9"/>
  <c r="H2497" i="9"/>
  <c r="N2496" i="9"/>
  <c r="H2496" i="9"/>
  <c r="N2495" i="9"/>
  <c r="H2495" i="9"/>
  <c r="N2494" i="9"/>
  <c r="H2494" i="9"/>
  <c r="N2493" i="9"/>
  <c r="H2493" i="9"/>
  <c r="N2492" i="9"/>
  <c r="H2492" i="9"/>
  <c r="N2491" i="9"/>
  <c r="H2491" i="9"/>
  <c r="N2490" i="9"/>
  <c r="H2490" i="9"/>
  <c r="N2489" i="9"/>
  <c r="H2489" i="9"/>
  <c r="N2488" i="9"/>
  <c r="H2488" i="9"/>
  <c r="N2487" i="9"/>
  <c r="H2487" i="9"/>
  <c r="N2486" i="9"/>
  <c r="H2486" i="9"/>
  <c r="N2485" i="9"/>
  <c r="H2485" i="9"/>
  <c r="N2484" i="9"/>
  <c r="H2484" i="9"/>
  <c r="N2483" i="9"/>
  <c r="H2483" i="9"/>
  <c r="N2482" i="9"/>
  <c r="H2482" i="9"/>
  <c r="N2481" i="9"/>
  <c r="H2481" i="9"/>
  <c r="N2480" i="9"/>
  <c r="H2480" i="9"/>
  <c r="N2479" i="9"/>
  <c r="H2479" i="9"/>
  <c r="N2478" i="9"/>
  <c r="H2478" i="9"/>
  <c r="N2477" i="9"/>
  <c r="H2477" i="9"/>
  <c r="N2476" i="9"/>
  <c r="H2476" i="9"/>
  <c r="N2475" i="9"/>
  <c r="H2475" i="9"/>
  <c r="N2474" i="9"/>
  <c r="H2474" i="9"/>
  <c r="N2473" i="9"/>
  <c r="H2473" i="9"/>
  <c r="N2472" i="9"/>
  <c r="H2472" i="9"/>
  <c r="N2471" i="9"/>
  <c r="H2471" i="9"/>
  <c r="N2470" i="9"/>
  <c r="H2470" i="9"/>
  <c r="N2469" i="9"/>
  <c r="H2469" i="9"/>
  <c r="N2468" i="9"/>
  <c r="H2468" i="9"/>
  <c r="N2467" i="9"/>
  <c r="H2467" i="9"/>
  <c r="N2466" i="9"/>
  <c r="H2466" i="9"/>
  <c r="N2465" i="9"/>
  <c r="H2465" i="9"/>
  <c r="N2464" i="9"/>
  <c r="H2464" i="9"/>
  <c r="N2463" i="9"/>
  <c r="H2463" i="9"/>
  <c r="N2462" i="9"/>
  <c r="H2462" i="9"/>
  <c r="N2461" i="9"/>
  <c r="H2461" i="9"/>
  <c r="N2460" i="9"/>
  <c r="H2460" i="9"/>
  <c r="N2459" i="9"/>
  <c r="H2459" i="9"/>
  <c r="N2458" i="9"/>
  <c r="H2458" i="9"/>
  <c r="N2457" i="9"/>
  <c r="H2457" i="9"/>
  <c r="N2456" i="9"/>
  <c r="H2456" i="9"/>
  <c r="N2455" i="9"/>
  <c r="H2455" i="9"/>
  <c r="N2454" i="9"/>
  <c r="H2454" i="9"/>
  <c r="N2453" i="9"/>
  <c r="H2453" i="9"/>
  <c r="N2452" i="9"/>
  <c r="H2452" i="9"/>
  <c r="N2451" i="9"/>
  <c r="H2451" i="9"/>
  <c r="N2450" i="9"/>
  <c r="H2450" i="9"/>
  <c r="N2449" i="9"/>
  <c r="H2449" i="9"/>
  <c r="N2448" i="9"/>
  <c r="H2448" i="9"/>
  <c r="N2447" i="9"/>
  <c r="H2447" i="9"/>
  <c r="N2446" i="9"/>
  <c r="H2446" i="9"/>
  <c r="N2445" i="9"/>
  <c r="H2445" i="9"/>
  <c r="N2444" i="9"/>
  <c r="H2444" i="9"/>
  <c r="N2443" i="9"/>
  <c r="H2443" i="9"/>
  <c r="N2442" i="9"/>
  <c r="H2442" i="9"/>
  <c r="N2441" i="9"/>
  <c r="H2441" i="9"/>
  <c r="N2440" i="9"/>
  <c r="H2440" i="9"/>
  <c r="N2439" i="9"/>
  <c r="H2439" i="9"/>
  <c r="N2438" i="9"/>
  <c r="H2438" i="9"/>
  <c r="N2437" i="9"/>
  <c r="H2437" i="9"/>
  <c r="N2436" i="9"/>
  <c r="H2436" i="9"/>
  <c r="N2435" i="9"/>
  <c r="H2435" i="9"/>
  <c r="N2434" i="9"/>
  <c r="H2434" i="9"/>
  <c r="N2433" i="9"/>
  <c r="H2433" i="9"/>
  <c r="N2432" i="9"/>
  <c r="H2432" i="9"/>
  <c r="N2431" i="9"/>
  <c r="H2431" i="9"/>
  <c r="N2430" i="9"/>
  <c r="H2430" i="9"/>
  <c r="N2429" i="9"/>
  <c r="H2429" i="9"/>
  <c r="N2428" i="9"/>
  <c r="H2428" i="9"/>
  <c r="N2427" i="9"/>
  <c r="H2427" i="9"/>
  <c r="N2426" i="9"/>
  <c r="H2426" i="9"/>
  <c r="N2425" i="9"/>
  <c r="H2425" i="9"/>
  <c r="N2424" i="9"/>
  <c r="H2424" i="9"/>
  <c r="N2423" i="9"/>
  <c r="H2423" i="9"/>
  <c r="N2422" i="9"/>
  <c r="H2422" i="9"/>
  <c r="N2421" i="9"/>
  <c r="H2421" i="9"/>
  <c r="N2420" i="9"/>
  <c r="H2420" i="9"/>
  <c r="N2419" i="9"/>
  <c r="H2419" i="9"/>
  <c r="N2418" i="9"/>
  <c r="H2418" i="9"/>
  <c r="N2417" i="9"/>
  <c r="H2417" i="9"/>
  <c r="N2416" i="9"/>
  <c r="H2416" i="9"/>
  <c r="N2415" i="9"/>
  <c r="H2415" i="9"/>
  <c r="N2414" i="9"/>
  <c r="H2414" i="9"/>
  <c r="N2413" i="9"/>
  <c r="H2413" i="9"/>
  <c r="N2412" i="9"/>
  <c r="H2412" i="9"/>
  <c r="N2411" i="9"/>
  <c r="H2411" i="9"/>
  <c r="N2410" i="9"/>
  <c r="H2410" i="9"/>
  <c r="N2409" i="9"/>
  <c r="H2409" i="9"/>
  <c r="N2408" i="9"/>
  <c r="H2408" i="9"/>
  <c r="N2407" i="9"/>
  <c r="H2407" i="9"/>
  <c r="N2406" i="9"/>
  <c r="H2406" i="9"/>
  <c r="N2405" i="9"/>
  <c r="H2405" i="9"/>
  <c r="N2404" i="9"/>
  <c r="H2404" i="9"/>
  <c r="N2403" i="9"/>
  <c r="H2403" i="9"/>
  <c r="N2402" i="9"/>
  <c r="H2402" i="9"/>
  <c r="N2401" i="9"/>
  <c r="H2401" i="9"/>
  <c r="N2400" i="9"/>
  <c r="H2400" i="9"/>
  <c r="N2399" i="9"/>
  <c r="H2399" i="9"/>
  <c r="N2398" i="9"/>
  <c r="H2398" i="9"/>
  <c r="N2397" i="9"/>
  <c r="H2397" i="9"/>
  <c r="N2396" i="9"/>
  <c r="H2396" i="9"/>
  <c r="N2395" i="9"/>
  <c r="H2395" i="9"/>
  <c r="N2394" i="9"/>
  <c r="H2394" i="9"/>
  <c r="N2393" i="9"/>
  <c r="H2393" i="9"/>
  <c r="N2392" i="9"/>
  <c r="H2392" i="9"/>
  <c r="N2391" i="9"/>
  <c r="H2391" i="9"/>
  <c r="N2390" i="9"/>
  <c r="H2390" i="9"/>
  <c r="N2389" i="9"/>
  <c r="H2389" i="9"/>
  <c r="N2388" i="9"/>
  <c r="H2388" i="9"/>
  <c r="N2387" i="9"/>
  <c r="H2387" i="9"/>
  <c r="N2386" i="9"/>
  <c r="H2386" i="9"/>
  <c r="N2385" i="9"/>
  <c r="H2385" i="9"/>
  <c r="N2384" i="9"/>
  <c r="H2384" i="9"/>
  <c r="N2383" i="9"/>
  <c r="H2383" i="9"/>
  <c r="N2382" i="9"/>
  <c r="H2382" i="9"/>
  <c r="N2381" i="9"/>
  <c r="H2381" i="9"/>
  <c r="N2380" i="9"/>
  <c r="H2380" i="9"/>
  <c r="N2379" i="9"/>
  <c r="H2379" i="9"/>
  <c r="N2378" i="9"/>
  <c r="H2378" i="9"/>
  <c r="N2377" i="9"/>
  <c r="H2377" i="9"/>
  <c r="N2376" i="9"/>
  <c r="H2376" i="9"/>
  <c r="N2375" i="9"/>
  <c r="H2375" i="9"/>
  <c r="N2374" i="9"/>
  <c r="H2374" i="9"/>
  <c r="N2373" i="9"/>
  <c r="H2373" i="9"/>
  <c r="N2372" i="9"/>
  <c r="H2372" i="9"/>
  <c r="N2371" i="9"/>
  <c r="H2371" i="9"/>
  <c r="N2370" i="9"/>
  <c r="H2370" i="9"/>
  <c r="N2369" i="9"/>
  <c r="H2369" i="9"/>
  <c r="N2368" i="9"/>
  <c r="H2368" i="9"/>
  <c r="N2367" i="9"/>
  <c r="H2367" i="9"/>
  <c r="N2366" i="9"/>
  <c r="H2366" i="9"/>
  <c r="N2365" i="9"/>
  <c r="H2365" i="9"/>
  <c r="N2364" i="9"/>
  <c r="H2364" i="9"/>
  <c r="N2363" i="9"/>
  <c r="H2363" i="9"/>
  <c r="N2362" i="9"/>
  <c r="H2362" i="9"/>
  <c r="N2361" i="9"/>
  <c r="H2361" i="9"/>
  <c r="N2360" i="9"/>
  <c r="H2360" i="9"/>
  <c r="N2359" i="9"/>
  <c r="H2359" i="9"/>
  <c r="N2358" i="9"/>
  <c r="H2358" i="9"/>
  <c r="N2357" i="9"/>
  <c r="H2357" i="9"/>
  <c r="N2356" i="9"/>
  <c r="H2356" i="9"/>
  <c r="N2355" i="9"/>
  <c r="H2355" i="9"/>
  <c r="N2354" i="9"/>
  <c r="H2354" i="9"/>
  <c r="N2353" i="9"/>
  <c r="H2353" i="9"/>
  <c r="N2352" i="9"/>
  <c r="H2352" i="9"/>
  <c r="N2351" i="9"/>
  <c r="H2351" i="9"/>
  <c r="N2350" i="9"/>
  <c r="H2350" i="9"/>
  <c r="N2349" i="9"/>
  <c r="H2349" i="9"/>
  <c r="N2348" i="9"/>
  <c r="H2348" i="9"/>
  <c r="N2347" i="9"/>
  <c r="H2347" i="9"/>
  <c r="N2346" i="9"/>
  <c r="H2346" i="9"/>
  <c r="N2345" i="9"/>
  <c r="H2345" i="9"/>
  <c r="N2344" i="9"/>
  <c r="H2344" i="9"/>
  <c r="N2343" i="9"/>
  <c r="H2343" i="9"/>
  <c r="N2342" i="9"/>
  <c r="H2342" i="9"/>
  <c r="N2341" i="9"/>
  <c r="H2341" i="9"/>
  <c r="N2340" i="9"/>
  <c r="H2340" i="9"/>
  <c r="N2339" i="9"/>
  <c r="H2339" i="9"/>
  <c r="N2338" i="9"/>
  <c r="H2338" i="9"/>
  <c r="N2337" i="9"/>
  <c r="H2337" i="9"/>
  <c r="N2336" i="9"/>
  <c r="H2336" i="9"/>
  <c r="N2335" i="9"/>
  <c r="H2335" i="9"/>
  <c r="N2334" i="9"/>
  <c r="H2334" i="9"/>
  <c r="N2333" i="9"/>
  <c r="H2333" i="9"/>
  <c r="N2332" i="9"/>
  <c r="H2332" i="9"/>
  <c r="N2331" i="9"/>
  <c r="H2331" i="9"/>
  <c r="N2330" i="9"/>
  <c r="H2330" i="9"/>
  <c r="N2329" i="9"/>
  <c r="H2329" i="9"/>
  <c r="N2328" i="9"/>
  <c r="H2328" i="9"/>
  <c r="N2327" i="9"/>
  <c r="H2327" i="9"/>
  <c r="N2326" i="9"/>
  <c r="H2326" i="9"/>
  <c r="N2325" i="9"/>
  <c r="H2325" i="9"/>
  <c r="N2324" i="9"/>
  <c r="H2324" i="9"/>
  <c r="N2323" i="9"/>
  <c r="H2323" i="9"/>
  <c r="N2322" i="9"/>
  <c r="H2322" i="9"/>
  <c r="N2321" i="9"/>
  <c r="H2321" i="9"/>
  <c r="N2320" i="9"/>
  <c r="H2320" i="9"/>
  <c r="N2319" i="9"/>
  <c r="H2319" i="9"/>
  <c r="N2318" i="9"/>
  <c r="H2318" i="9"/>
  <c r="N2317" i="9"/>
  <c r="H2317" i="9"/>
  <c r="N2316" i="9"/>
  <c r="H2316" i="9"/>
  <c r="N2315" i="9"/>
  <c r="H2315" i="9"/>
  <c r="N2314" i="9"/>
  <c r="H2314" i="9"/>
  <c r="N2313" i="9"/>
  <c r="H2313" i="9"/>
  <c r="N2312" i="9"/>
  <c r="H2312" i="9"/>
  <c r="N2311" i="9"/>
  <c r="H2311" i="9"/>
  <c r="N2310" i="9"/>
  <c r="H2310" i="9"/>
  <c r="N2309" i="9"/>
  <c r="H2309" i="9"/>
  <c r="N2308" i="9"/>
  <c r="H2308" i="9"/>
  <c r="N2307" i="9"/>
  <c r="H2307" i="9"/>
  <c r="N2306" i="9"/>
  <c r="H2306" i="9"/>
  <c r="N2305" i="9"/>
  <c r="H2305" i="9"/>
  <c r="N2304" i="9"/>
  <c r="H2304" i="9"/>
  <c r="N2303" i="9"/>
  <c r="H2303" i="9"/>
  <c r="N2302" i="9"/>
  <c r="H2302" i="9"/>
  <c r="N2301" i="9"/>
  <c r="H2301" i="9"/>
  <c r="N2300" i="9"/>
  <c r="H2300" i="9"/>
  <c r="N2299" i="9"/>
  <c r="H2299" i="9"/>
  <c r="N2298" i="9"/>
  <c r="H2298" i="9"/>
  <c r="N2297" i="9"/>
  <c r="H2297" i="9"/>
  <c r="N2296" i="9"/>
  <c r="H2296" i="9"/>
  <c r="N2295" i="9"/>
  <c r="H2295" i="9"/>
  <c r="N2294" i="9"/>
  <c r="H2294" i="9"/>
  <c r="N2293" i="9"/>
  <c r="H2293" i="9"/>
  <c r="N2292" i="9"/>
  <c r="H2292" i="9"/>
  <c r="N2291" i="9"/>
  <c r="H2291" i="9"/>
  <c r="N2290" i="9"/>
  <c r="H2290" i="9"/>
  <c r="N2289" i="9"/>
  <c r="H2289" i="9"/>
  <c r="N2288" i="9"/>
  <c r="H2288" i="9"/>
  <c r="N2287" i="9"/>
  <c r="H2287" i="9"/>
  <c r="N2286" i="9"/>
  <c r="H2286" i="9"/>
  <c r="N2285" i="9"/>
  <c r="H2285" i="9"/>
  <c r="N2284" i="9"/>
  <c r="H2284" i="9"/>
  <c r="N2283" i="9"/>
  <c r="H2283" i="9"/>
  <c r="N2282" i="9"/>
  <c r="H2282" i="9"/>
  <c r="N2281" i="9"/>
  <c r="H2281" i="9"/>
  <c r="N2280" i="9"/>
  <c r="H2280" i="9"/>
  <c r="N2279" i="9"/>
  <c r="H2279" i="9"/>
  <c r="N2278" i="9"/>
  <c r="H2278" i="9"/>
  <c r="N2277" i="9"/>
  <c r="H2277" i="9"/>
  <c r="N2276" i="9"/>
  <c r="H2276" i="9"/>
  <c r="N2275" i="9"/>
  <c r="H2275" i="9"/>
  <c r="N2274" i="9"/>
  <c r="H2274" i="9"/>
  <c r="N2273" i="9"/>
  <c r="H2273" i="9"/>
  <c r="N2272" i="9"/>
  <c r="H2272" i="9"/>
  <c r="N2271" i="9"/>
  <c r="H2271" i="9"/>
  <c r="N2270" i="9"/>
  <c r="H2270" i="9"/>
  <c r="N2269" i="9"/>
  <c r="H2269" i="9"/>
  <c r="N2268" i="9"/>
  <c r="H2268" i="9"/>
  <c r="N2267" i="9"/>
  <c r="H2267" i="9"/>
  <c r="N2266" i="9"/>
  <c r="H2266" i="9"/>
  <c r="N2265" i="9"/>
  <c r="H2265" i="9"/>
  <c r="N2264" i="9"/>
  <c r="H2264" i="9"/>
  <c r="N2263" i="9"/>
  <c r="H2263" i="9"/>
  <c r="N2262" i="9"/>
  <c r="H2262" i="9"/>
  <c r="N2261" i="9"/>
  <c r="H2261" i="9"/>
  <c r="N2260" i="9"/>
  <c r="H2260" i="9"/>
  <c r="N2259" i="9"/>
  <c r="H2259" i="9"/>
  <c r="N2258" i="9"/>
  <c r="H2258" i="9"/>
  <c r="N2257" i="9"/>
  <c r="H2257" i="9"/>
  <c r="N2256" i="9"/>
  <c r="H2256" i="9"/>
  <c r="N2255" i="9"/>
  <c r="H2255" i="9"/>
  <c r="N2254" i="9"/>
  <c r="H2254" i="9"/>
  <c r="N2253" i="9"/>
  <c r="H2253" i="9"/>
  <c r="N2252" i="9"/>
  <c r="H2252" i="9"/>
  <c r="N2251" i="9"/>
  <c r="H2251" i="9"/>
  <c r="N2250" i="9"/>
  <c r="H2250" i="9"/>
  <c r="N2249" i="9"/>
  <c r="H2249" i="9"/>
  <c r="N2248" i="9"/>
  <c r="H2248" i="9"/>
  <c r="N2247" i="9"/>
  <c r="H2247" i="9"/>
  <c r="N2246" i="9"/>
  <c r="H2246" i="9"/>
  <c r="N2245" i="9"/>
  <c r="H2245" i="9"/>
  <c r="N2244" i="9"/>
  <c r="H2244" i="9"/>
  <c r="N2243" i="9"/>
  <c r="H2243" i="9"/>
  <c r="N2242" i="9"/>
  <c r="H2242" i="9"/>
  <c r="N2241" i="9"/>
  <c r="H2241" i="9"/>
  <c r="N2240" i="9"/>
  <c r="H2240" i="9"/>
  <c r="N2239" i="9"/>
  <c r="H2239" i="9"/>
  <c r="N2238" i="9"/>
  <c r="H2238" i="9"/>
  <c r="N2237" i="9"/>
  <c r="H2237" i="9"/>
  <c r="N2236" i="9"/>
  <c r="H2236" i="9"/>
  <c r="N2235" i="9"/>
  <c r="H2235" i="9"/>
  <c r="N2234" i="9"/>
  <c r="H2234" i="9"/>
  <c r="N2233" i="9"/>
  <c r="H2233" i="9"/>
  <c r="N2232" i="9"/>
  <c r="H2232" i="9"/>
  <c r="N2231" i="9"/>
  <c r="H2231" i="9"/>
  <c r="N2230" i="9"/>
  <c r="H2230" i="9"/>
  <c r="N2229" i="9"/>
  <c r="H2229" i="9"/>
  <c r="N2228" i="9"/>
  <c r="H2228" i="9"/>
  <c r="N2227" i="9"/>
  <c r="H2227" i="9"/>
  <c r="N2226" i="9"/>
  <c r="H2226" i="9"/>
  <c r="N2225" i="9"/>
  <c r="H2225" i="9"/>
  <c r="N2224" i="9"/>
  <c r="H2224" i="9"/>
  <c r="N2223" i="9"/>
  <c r="H2223" i="9"/>
  <c r="N2222" i="9"/>
  <c r="H2222" i="9"/>
  <c r="N2221" i="9"/>
  <c r="H2221" i="9"/>
  <c r="N2220" i="9"/>
  <c r="H2220" i="9"/>
  <c r="N2219" i="9"/>
  <c r="H2219" i="9"/>
  <c r="N2218" i="9"/>
  <c r="H2218" i="9"/>
  <c r="N2217" i="9"/>
  <c r="H2217" i="9"/>
  <c r="N2216" i="9"/>
  <c r="H2216" i="9"/>
  <c r="N2215" i="9"/>
  <c r="H2215" i="9"/>
  <c r="N2214" i="9"/>
  <c r="H2214" i="9"/>
  <c r="N2213" i="9"/>
  <c r="H2213" i="9"/>
  <c r="N2212" i="9"/>
  <c r="H2212" i="9"/>
  <c r="N2211" i="9"/>
  <c r="H2211" i="9"/>
  <c r="N2210" i="9"/>
  <c r="H2210" i="9"/>
  <c r="N2209" i="9"/>
  <c r="H2209" i="9"/>
  <c r="N2208" i="9"/>
  <c r="H2208" i="9"/>
  <c r="N2207" i="9"/>
  <c r="H2207" i="9"/>
  <c r="N2206" i="9"/>
  <c r="H2206" i="9"/>
  <c r="N2205" i="9"/>
  <c r="H2205" i="9"/>
  <c r="N2204" i="9"/>
  <c r="H2204" i="9"/>
  <c r="N2203" i="9"/>
  <c r="H2203" i="9"/>
  <c r="N2202" i="9"/>
  <c r="H2202" i="9"/>
  <c r="N2201" i="9"/>
  <c r="H2201" i="9"/>
  <c r="N2200" i="9"/>
  <c r="H2200" i="9"/>
  <c r="N2199" i="9"/>
  <c r="H2199" i="9"/>
  <c r="N2198" i="9"/>
  <c r="H2198" i="9"/>
  <c r="N2197" i="9"/>
  <c r="H2197" i="9"/>
  <c r="N2196" i="9"/>
  <c r="H2196" i="9"/>
  <c r="N2195" i="9"/>
  <c r="H2195" i="9"/>
  <c r="N2194" i="9"/>
  <c r="H2194" i="9"/>
  <c r="N2193" i="9"/>
  <c r="H2193" i="9"/>
  <c r="N2192" i="9"/>
  <c r="H2192" i="9"/>
  <c r="N2191" i="9"/>
  <c r="H2191" i="9"/>
  <c r="N2190" i="9"/>
  <c r="H2190" i="9"/>
  <c r="N2189" i="9"/>
  <c r="H2189" i="9"/>
  <c r="N2188" i="9"/>
  <c r="H2188" i="9"/>
  <c r="N2187" i="9"/>
  <c r="H2187" i="9"/>
  <c r="N2186" i="9"/>
  <c r="H2186" i="9"/>
  <c r="N2185" i="9"/>
  <c r="H2185" i="9"/>
  <c r="N2184" i="9"/>
  <c r="H2184" i="9"/>
  <c r="N2183" i="9"/>
  <c r="H2183" i="9"/>
  <c r="N2182" i="9"/>
  <c r="H2182" i="9"/>
  <c r="N2181" i="9"/>
  <c r="H2181" i="9"/>
  <c r="N2180" i="9"/>
  <c r="H2180" i="9"/>
  <c r="N2179" i="9"/>
  <c r="H2179" i="9"/>
  <c r="N2178" i="9"/>
  <c r="H2178" i="9"/>
  <c r="N2177" i="9"/>
  <c r="H2177" i="9"/>
  <c r="N2176" i="9"/>
  <c r="H2176" i="9"/>
  <c r="N2175" i="9"/>
  <c r="H2175" i="9"/>
  <c r="N2174" i="9"/>
  <c r="H2174" i="9"/>
  <c r="N2173" i="9"/>
  <c r="H2173" i="9"/>
  <c r="N2172" i="9"/>
  <c r="H2172" i="9"/>
  <c r="N2171" i="9"/>
  <c r="H2171" i="9"/>
  <c r="N2170" i="9"/>
  <c r="H2170" i="9"/>
  <c r="N2169" i="9"/>
  <c r="H2169" i="9"/>
  <c r="N2168" i="9"/>
  <c r="H2168" i="9"/>
  <c r="N2167" i="9"/>
  <c r="H2167" i="9"/>
  <c r="N2166" i="9"/>
  <c r="H2166" i="9"/>
  <c r="N2165" i="9"/>
  <c r="H2165" i="9"/>
  <c r="N2164" i="9"/>
  <c r="H2164" i="9"/>
  <c r="N2163" i="9"/>
  <c r="H2163" i="9"/>
  <c r="N2162" i="9"/>
  <c r="H2162" i="9"/>
  <c r="N2161" i="9"/>
  <c r="H2161" i="9"/>
  <c r="N2160" i="9"/>
  <c r="H2160" i="9"/>
  <c r="N2159" i="9"/>
  <c r="H2159" i="9"/>
  <c r="N2158" i="9"/>
  <c r="H2158" i="9"/>
  <c r="N2157" i="9"/>
  <c r="H2157" i="9"/>
  <c r="N2156" i="9"/>
  <c r="H2156" i="9"/>
  <c r="N2155" i="9"/>
  <c r="H2155" i="9"/>
  <c r="N2154" i="9"/>
  <c r="H2154" i="9"/>
  <c r="N2153" i="9"/>
  <c r="H2153" i="9"/>
  <c r="N2152" i="9"/>
  <c r="H2152" i="9"/>
  <c r="N2151" i="9"/>
  <c r="H2151" i="9"/>
  <c r="N2150" i="9"/>
  <c r="H2150" i="9"/>
  <c r="N2149" i="9"/>
  <c r="H2149" i="9"/>
  <c r="N2148" i="9"/>
  <c r="H2148" i="9"/>
  <c r="N2147" i="9"/>
  <c r="H2147" i="9"/>
  <c r="N2146" i="9"/>
  <c r="H2146" i="9"/>
  <c r="N2145" i="9"/>
  <c r="H2145" i="9"/>
  <c r="N2144" i="9"/>
  <c r="H2144" i="9"/>
  <c r="N2143" i="9"/>
  <c r="H2143" i="9"/>
  <c r="N2142" i="9"/>
  <c r="H2142" i="9"/>
  <c r="N2141" i="9"/>
  <c r="H2141" i="9"/>
  <c r="N2140" i="9"/>
  <c r="H2140" i="9"/>
  <c r="N2139" i="9"/>
  <c r="H2139" i="9"/>
  <c r="N2138" i="9"/>
  <c r="H2138" i="9"/>
  <c r="N2137" i="9"/>
  <c r="H2137" i="9"/>
  <c r="N2136" i="9"/>
  <c r="H2136" i="9"/>
  <c r="N2135" i="9"/>
  <c r="H2135" i="9"/>
  <c r="N2134" i="9"/>
  <c r="H2134" i="9"/>
  <c r="N2133" i="9"/>
  <c r="H2133" i="9"/>
  <c r="N2132" i="9"/>
  <c r="H2132" i="9"/>
  <c r="N2131" i="9"/>
  <c r="H2131" i="9"/>
  <c r="N2130" i="9"/>
  <c r="H2130" i="9"/>
  <c r="N2129" i="9"/>
  <c r="H2129" i="9"/>
  <c r="N2128" i="9"/>
  <c r="H2128" i="9"/>
  <c r="N2127" i="9"/>
  <c r="H2127" i="9"/>
  <c r="N2126" i="9"/>
  <c r="H2126" i="9"/>
  <c r="N2125" i="9"/>
  <c r="H2125" i="9"/>
  <c r="N2124" i="9"/>
  <c r="H2124" i="9"/>
  <c r="N2123" i="9"/>
  <c r="H2123" i="9"/>
  <c r="N2122" i="9"/>
  <c r="H2122" i="9"/>
  <c r="N2121" i="9"/>
  <c r="H2121" i="9"/>
  <c r="N2120" i="9"/>
  <c r="H2120" i="9"/>
  <c r="N2119" i="9"/>
  <c r="H2119" i="9"/>
  <c r="N2118" i="9"/>
  <c r="H2118" i="9"/>
  <c r="N2117" i="9"/>
  <c r="H2117" i="9"/>
  <c r="N2116" i="9"/>
  <c r="H2116" i="9"/>
  <c r="N2115" i="9"/>
  <c r="H2115" i="9"/>
  <c r="N2114" i="9"/>
  <c r="H2114" i="9"/>
  <c r="N2113" i="9"/>
  <c r="H2113" i="9"/>
  <c r="N2112" i="9"/>
  <c r="H2112" i="9"/>
  <c r="N2111" i="9"/>
  <c r="H2111" i="9"/>
  <c r="N2110" i="9"/>
  <c r="H2110" i="9"/>
  <c r="N2109" i="9"/>
  <c r="H2109" i="9"/>
  <c r="N2108" i="9"/>
  <c r="H2108" i="9"/>
  <c r="N2107" i="9"/>
  <c r="H2107" i="9"/>
  <c r="N2106" i="9"/>
  <c r="H2106" i="9"/>
  <c r="N2105" i="9"/>
  <c r="H2105" i="9"/>
  <c r="N2104" i="9"/>
  <c r="H2104" i="9"/>
  <c r="N2103" i="9"/>
  <c r="H2103" i="9"/>
  <c r="N2102" i="9"/>
  <c r="H2102" i="9"/>
  <c r="N2101" i="9"/>
  <c r="H2101" i="9"/>
  <c r="N2100" i="9"/>
  <c r="H2100" i="9"/>
  <c r="N2099" i="9"/>
  <c r="H2099" i="9"/>
  <c r="N2098" i="9"/>
  <c r="H2098" i="9"/>
  <c r="N2097" i="9"/>
  <c r="H2097" i="9"/>
  <c r="N2096" i="9"/>
  <c r="H2096" i="9"/>
  <c r="N2095" i="9"/>
  <c r="H2095" i="9"/>
  <c r="N2094" i="9"/>
  <c r="H2094" i="9"/>
  <c r="N2093" i="9"/>
  <c r="H2093" i="9"/>
  <c r="N2092" i="9"/>
  <c r="H2092" i="9"/>
  <c r="N2091" i="9"/>
  <c r="H2091" i="9"/>
  <c r="N2090" i="9"/>
  <c r="H2090" i="9"/>
  <c r="N2089" i="9"/>
  <c r="H2089" i="9"/>
  <c r="N2088" i="9"/>
  <c r="H2088" i="9"/>
  <c r="N2087" i="9"/>
  <c r="H2087" i="9"/>
  <c r="N2086" i="9"/>
  <c r="H2086" i="9"/>
  <c r="N2085" i="9"/>
  <c r="H2085" i="9"/>
  <c r="N2084" i="9"/>
  <c r="H2084" i="9"/>
  <c r="N2083" i="9"/>
  <c r="H2083" i="9"/>
  <c r="N2082" i="9"/>
  <c r="H2082" i="9"/>
  <c r="N2081" i="9"/>
  <c r="H2081" i="9"/>
  <c r="N2080" i="9"/>
  <c r="H2080" i="9"/>
  <c r="N2079" i="9"/>
  <c r="H2079" i="9"/>
  <c r="N2078" i="9"/>
  <c r="H2078" i="9"/>
  <c r="N2077" i="9"/>
  <c r="H2077" i="9"/>
  <c r="N2076" i="9"/>
  <c r="H2076" i="9"/>
  <c r="N2075" i="9"/>
  <c r="H2075" i="9"/>
  <c r="N2074" i="9"/>
  <c r="H2074" i="9"/>
  <c r="N2073" i="9"/>
  <c r="H2073" i="9"/>
  <c r="N2072" i="9"/>
  <c r="H2072" i="9"/>
  <c r="N2071" i="9"/>
  <c r="H2071" i="9"/>
  <c r="N2070" i="9"/>
  <c r="H2070" i="9"/>
  <c r="N2069" i="9"/>
  <c r="H2069" i="9"/>
  <c r="N2068" i="9"/>
  <c r="H2068" i="9"/>
  <c r="N2067" i="9"/>
  <c r="H2067" i="9"/>
  <c r="N2066" i="9"/>
  <c r="H2066" i="9"/>
  <c r="N2065" i="9"/>
  <c r="H2065" i="9"/>
  <c r="N2064" i="9"/>
  <c r="H2064" i="9"/>
  <c r="N2063" i="9"/>
  <c r="H2063" i="9"/>
  <c r="N2062" i="9"/>
  <c r="H2062" i="9"/>
  <c r="N2061" i="9"/>
  <c r="H2061" i="9"/>
  <c r="N2060" i="9"/>
  <c r="H2060" i="9"/>
  <c r="N2059" i="9"/>
  <c r="H2059" i="9"/>
  <c r="N2058" i="9"/>
  <c r="H2058" i="9"/>
  <c r="N2057" i="9"/>
  <c r="H2057" i="9"/>
  <c r="N2056" i="9"/>
  <c r="H2056" i="9"/>
  <c r="N2055" i="9"/>
  <c r="H2055" i="9"/>
  <c r="N2054" i="9"/>
  <c r="H2054" i="9"/>
  <c r="N2053" i="9"/>
  <c r="H2053" i="9"/>
  <c r="N2052" i="9"/>
  <c r="H2052" i="9"/>
  <c r="N2051" i="9"/>
  <c r="H2051" i="9"/>
  <c r="N2050" i="9"/>
  <c r="H2050" i="9"/>
  <c r="N2049" i="9"/>
  <c r="H2049" i="9"/>
  <c r="N2048" i="9"/>
  <c r="H2048" i="9"/>
  <c r="N2047" i="9"/>
  <c r="H2047" i="9"/>
  <c r="N2046" i="9"/>
  <c r="H2046" i="9"/>
  <c r="N2045" i="9"/>
  <c r="H2045" i="9"/>
  <c r="N2044" i="9"/>
  <c r="H2044" i="9"/>
  <c r="N2043" i="9"/>
  <c r="H2043" i="9"/>
  <c r="N2042" i="9"/>
  <c r="H2042" i="9"/>
  <c r="N2041" i="9"/>
  <c r="H2041" i="9"/>
  <c r="N2040" i="9"/>
  <c r="H2040" i="9"/>
  <c r="N2039" i="9"/>
  <c r="H2039" i="9"/>
  <c r="N2038" i="9"/>
  <c r="H2038" i="9"/>
  <c r="N2037" i="9"/>
  <c r="H2037" i="9"/>
  <c r="N2036" i="9"/>
  <c r="H2036" i="9"/>
  <c r="N2035" i="9"/>
  <c r="H2035" i="9"/>
  <c r="N2034" i="9"/>
  <c r="H2034" i="9"/>
  <c r="N2033" i="9"/>
  <c r="H2033" i="9"/>
  <c r="N2032" i="9"/>
  <c r="H2032" i="9"/>
  <c r="N2031" i="9"/>
  <c r="H2031" i="9"/>
  <c r="N2030" i="9"/>
  <c r="H2030" i="9"/>
  <c r="N2029" i="9"/>
  <c r="H2029" i="9"/>
  <c r="N2028" i="9"/>
  <c r="H2028" i="9"/>
  <c r="N2027" i="9"/>
  <c r="H2027" i="9"/>
  <c r="N2026" i="9"/>
  <c r="H2026" i="9"/>
  <c r="N2025" i="9"/>
  <c r="H2025" i="9"/>
  <c r="N2024" i="9"/>
  <c r="H2024" i="9"/>
  <c r="N2023" i="9"/>
  <c r="H2023" i="9"/>
  <c r="N2022" i="9"/>
  <c r="H2022" i="9"/>
  <c r="N2021" i="9"/>
  <c r="H2021" i="9"/>
  <c r="N2020" i="9"/>
  <c r="H2020" i="9"/>
  <c r="N2019" i="9"/>
  <c r="H2019" i="9"/>
  <c r="N2018" i="9"/>
  <c r="H2018" i="9"/>
  <c r="N2017" i="9"/>
  <c r="H2017" i="9"/>
  <c r="N2016" i="9"/>
  <c r="H2016" i="9"/>
  <c r="N2015" i="9"/>
  <c r="H2015" i="9"/>
  <c r="N2014" i="9"/>
  <c r="H2014" i="9"/>
  <c r="N2013" i="9"/>
  <c r="H2013" i="9"/>
  <c r="N2012" i="9"/>
  <c r="H2012" i="9"/>
  <c r="N2011" i="9"/>
  <c r="H2011" i="9"/>
  <c r="N2010" i="9"/>
  <c r="H2010" i="9"/>
  <c r="N2009" i="9"/>
  <c r="H2009" i="9"/>
  <c r="N2008" i="9"/>
  <c r="H2008" i="9"/>
  <c r="N2007" i="9"/>
  <c r="H2007" i="9"/>
  <c r="N2006" i="9"/>
  <c r="H2006" i="9"/>
  <c r="N2005" i="9"/>
  <c r="H2005" i="9"/>
  <c r="N2004" i="9"/>
  <c r="H2004" i="9"/>
  <c r="N2003" i="9"/>
  <c r="H2003" i="9"/>
  <c r="N2002" i="9"/>
  <c r="H2002" i="9"/>
  <c r="N2001" i="9"/>
  <c r="H2001" i="9"/>
  <c r="N2000" i="9"/>
  <c r="H2000" i="9"/>
  <c r="N1999" i="9"/>
  <c r="H1999" i="9"/>
  <c r="N1998" i="9"/>
  <c r="H1998" i="9"/>
  <c r="N1997" i="9"/>
  <c r="H1997" i="9"/>
  <c r="N1996" i="9"/>
  <c r="H1996" i="9"/>
  <c r="N1995" i="9"/>
  <c r="H1995" i="9"/>
  <c r="N1994" i="9"/>
  <c r="H1994" i="9"/>
  <c r="N1993" i="9"/>
  <c r="H1993" i="9"/>
  <c r="N1992" i="9"/>
  <c r="H1992" i="9"/>
  <c r="N1991" i="9"/>
  <c r="H1991" i="9"/>
  <c r="N1990" i="9"/>
  <c r="H1990" i="9"/>
  <c r="N1989" i="9"/>
  <c r="H1989" i="9"/>
  <c r="N1988" i="9"/>
  <c r="H1988" i="9"/>
  <c r="N1987" i="9"/>
  <c r="H1987" i="9"/>
  <c r="N1986" i="9"/>
  <c r="H1986" i="9"/>
  <c r="N1985" i="9"/>
  <c r="H1985" i="9"/>
  <c r="N1984" i="9"/>
  <c r="H1984" i="9"/>
  <c r="N1983" i="9"/>
  <c r="H1983" i="9"/>
  <c r="N1982" i="9"/>
  <c r="H1982" i="9"/>
  <c r="N1981" i="9"/>
  <c r="H1981" i="9"/>
  <c r="N1980" i="9"/>
  <c r="H1980" i="9"/>
  <c r="N1979" i="9"/>
  <c r="H1979" i="9"/>
  <c r="N1978" i="9"/>
  <c r="H1978" i="9"/>
  <c r="N1977" i="9"/>
  <c r="H1977" i="9"/>
  <c r="N1976" i="9"/>
  <c r="H1976" i="9"/>
  <c r="N1975" i="9"/>
  <c r="H1975" i="9"/>
  <c r="N1974" i="9"/>
  <c r="H1974" i="9"/>
  <c r="N1973" i="9"/>
  <c r="H1973" i="9"/>
  <c r="N1972" i="9"/>
  <c r="H1972" i="9"/>
  <c r="N1971" i="9"/>
  <c r="H1971" i="9"/>
  <c r="N1970" i="9"/>
  <c r="H1970" i="9"/>
  <c r="N1969" i="9"/>
  <c r="H1969" i="9"/>
  <c r="N1968" i="9"/>
  <c r="H1968" i="9"/>
  <c r="N1967" i="9"/>
  <c r="H1967" i="9"/>
  <c r="N1966" i="9"/>
  <c r="H1966" i="9"/>
  <c r="N1965" i="9"/>
  <c r="H1965" i="9"/>
  <c r="N1964" i="9"/>
  <c r="H1964" i="9"/>
  <c r="N1963" i="9"/>
  <c r="H1963" i="9"/>
  <c r="N1962" i="9"/>
  <c r="H1962" i="9"/>
  <c r="N1961" i="9"/>
  <c r="H1961" i="9"/>
  <c r="N1960" i="9"/>
  <c r="H1960" i="9"/>
  <c r="N1959" i="9"/>
  <c r="H1959" i="9"/>
  <c r="N1958" i="9"/>
  <c r="H1958" i="9"/>
  <c r="N1957" i="9"/>
  <c r="H1957" i="9"/>
  <c r="N1956" i="9"/>
  <c r="H1956" i="9"/>
  <c r="N1955" i="9"/>
  <c r="H1955" i="9"/>
  <c r="N1954" i="9"/>
  <c r="H1954" i="9"/>
  <c r="N1953" i="9"/>
  <c r="H1953" i="9"/>
  <c r="N1952" i="9"/>
  <c r="H1952" i="9"/>
  <c r="N1951" i="9"/>
  <c r="H1951" i="9"/>
  <c r="N1950" i="9"/>
  <c r="H1950" i="9"/>
  <c r="N1949" i="9"/>
  <c r="H1949" i="9"/>
  <c r="N1948" i="9"/>
  <c r="H1948" i="9"/>
  <c r="N1947" i="9"/>
  <c r="H1947" i="9"/>
  <c r="N1946" i="9"/>
  <c r="H1946" i="9"/>
  <c r="N1945" i="9"/>
  <c r="H1945" i="9"/>
  <c r="N1944" i="9"/>
  <c r="H1944" i="9"/>
  <c r="N1943" i="9"/>
  <c r="H1943" i="9"/>
  <c r="N1942" i="9"/>
  <c r="H1942" i="9"/>
  <c r="N1941" i="9"/>
  <c r="H1941" i="9"/>
  <c r="N1940" i="9"/>
  <c r="H1940" i="9"/>
  <c r="N1939" i="9"/>
  <c r="H1939" i="9"/>
  <c r="N1938" i="9"/>
  <c r="H1938" i="9"/>
  <c r="N1937" i="9"/>
  <c r="H1937" i="9"/>
  <c r="N1936" i="9"/>
  <c r="H1936" i="9"/>
  <c r="N1935" i="9"/>
  <c r="H1935" i="9"/>
  <c r="N1934" i="9"/>
  <c r="H1934" i="9"/>
  <c r="N1933" i="9"/>
  <c r="H1933" i="9"/>
  <c r="N1932" i="9"/>
  <c r="H1932" i="9"/>
  <c r="N1931" i="9"/>
  <c r="H1931" i="9"/>
  <c r="N1930" i="9"/>
  <c r="H1930" i="9"/>
  <c r="N1929" i="9"/>
  <c r="H1929" i="9"/>
  <c r="N1928" i="9"/>
  <c r="H1928" i="9"/>
  <c r="N1927" i="9"/>
  <c r="H1927" i="9"/>
  <c r="N1926" i="9"/>
  <c r="H1926" i="9"/>
  <c r="N1925" i="9"/>
  <c r="H1925" i="9"/>
  <c r="N1924" i="9"/>
  <c r="H1924" i="9"/>
  <c r="N1923" i="9"/>
  <c r="H1923" i="9"/>
  <c r="N1922" i="9"/>
  <c r="H1922" i="9"/>
  <c r="N1921" i="9"/>
  <c r="H1921" i="9"/>
  <c r="N1920" i="9"/>
  <c r="H1920" i="9"/>
  <c r="N1919" i="9"/>
  <c r="H1919" i="9"/>
  <c r="N1918" i="9"/>
  <c r="H1918" i="9"/>
  <c r="N1917" i="9"/>
  <c r="H1917" i="9"/>
  <c r="N1916" i="9"/>
  <c r="H1916" i="9"/>
  <c r="N1915" i="9"/>
  <c r="H1915" i="9"/>
  <c r="N1914" i="9"/>
  <c r="H1914" i="9"/>
  <c r="N1913" i="9"/>
  <c r="H1913" i="9"/>
  <c r="N1912" i="9"/>
  <c r="H1912" i="9"/>
  <c r="N1911" i="9"/>
  <c r="H1911" i="9"/>
  <c r="N1910" i="9"/>
  <c r="H1910" i="9"/>
  <c r="N1909" i="9"/>
  <c r="H1909" i="9"/>
  <c r="N1908" i="9"/>
  <c r="H1908" i="9"/>
  <c r="N1907" i="9"/>
  <c r="H1907" i="9"/>
  <c r="N1906" i="9"/>
  <c r="H1906" i="9"/>
  <c r="N1905" i="9"/>
  <c r="H1905" i="9"/>
  <c r="N1904" i="9"/>
  <c r="H1904" i="9"/>
  <c r="N1903" i="9"/>
  <c r="H1903" i="9"/>
  <c r="N1902" i="9"/>
  <c r="H1902" i="9"/>
  <c r="N1901" i="9"/>
  <c r="H1901" i="9"/>
  <c r="N1900" i="9"/>
  <c r="H1900" i="9"/>
  <c r="N1899" i="9"/>
  <c r="H1899" i="9"/>
  <c r="N1898" i="9"/>
  <c r="H1898" i="9"/>
  <c r="N1897" i="9"/>
  <c r="H1897" i="9"/>
  <c r="N1896" i="9"/>
  <c r="H1896" i="9"/>
  <c r="N1895" i="9"/>
  <c r="H1895" i="9"/>
  <c r="N1894" i="9"/>
  <c r="H1894" i="9"/>
  <c r="N1893" i="9"/>
  <c r="H1893" i="9"/>
  <c r="N1892" i="9"/>
  <c r="H1892" i="9"/>
  <c r="N1891" i="9"/>
  <c r="H1891" i="9"/>
  <c r="N1890" i="9"/>
  <c r="H1890" i="9"/>
  <c r="N1889" i="9"/>
  <c r="H1889" i="9"/>
  <c r="N1888" i="9"/>
  <c r="H1888" i="9"/>
  <c r="N1887" i="9"/>
  <c r="H1887" i="9"/>
  <c r="N1886" i="9"/>
  <c r="H1886" i="9"/>
  <c r="N1885" i="9"/>
  <c r="H1885" i="9"/>
  <c r="N1884" i="9"/>
  <c r="H1884" i="9"/>
  <c r="N1883" i="9"/>
  <c r="H1883" i="9"/>
  <c r="N1882" i="9"/>
  <c r="H1882" i="9"/>
  <c r="N1881" i="9"/>
  <c r="H1881" i="9"/>
  <c r="N1880" i="9"/>
  <c r="H1880" i="9"/>
  <c r="N1879" i="9"/>
  <c r="H1879" i="9"/>
  <c r="N1878" i="9"/>
  <c r="H1878" i="9"/>
  <c r="N1877" i="9"/>
  <c r="H1877" i="9"/>
  <c r="N1876" i="9"/>
  <c r="H1876" i="9"/>
  <c r="N1875" i="9"/>
  <c r="H1875" i="9"/>
  <c r="N1874" i="9"/>
  <c r="H1874" i="9"/>
  <c r="N1873" i="9"/>
  <c r="H1873" i="9"/>
  <c r="N1872" i="9"/>
  <c r="H1872" i="9"/>
  <c r="N1871" i="9"/>
  <c r="H1871" i="9"/>
  <c r="N1870" i="9"/>
  <c r="H1870" i="9"/>
  <c r="N1869" i="9"/>
  <c r="H1869" i="9"/>
  <c r="N1868" i="9"/>
  <c r="H1868" i="9"/>
  <c r="N1867" i="9"/>
  <c r="H1867" i="9"/>
  <c r="N1866" i="9"/>
  <c r="H1866" i="9"/>
  <c r="N1865" i="9"/>
  <c r="H1865" i="9"/>
  <c r="N1864" i="9"/>
  <c r="H1864" i="9"/>
  <c r="N1863" i="9"/>
  <c r="H1863" i="9"/>
  <c r="N1862" i="9"/>
  <c r="H1862" i="9"/>
  <c r="N1861" i="9"/>
  <c r="H1861" i="9"/>
  <c r="N1860" i="9"/>
  <c r="H1860" i="9"/>
  <c r="N1859" i="9"/>
  <c r="H1859" i="9"/>
  <c r="N1858" i="9"/>
  <c r="H1858" i="9"/>
  <c r="N1857" i="9"/>
  <c r="H1857" i="9"/>
  <c r="N1856" i="9"/>
  <c r="H1856" i="9"/>
  <c r="N1855" i="9"/>
  <c r="H1855" i="9"/>
  <c r="N1854" i="9"/>
  <c r="H1854" i="9"/>
  <c r="N1853" i="9"/>
  <c r="H1853" i="9"/>
  <c r="N1852" i="9"/>
  <c r="H1852" i="9"/>
  <c r="N1851" i="9"/>
  <c r="H1851" i="9"/>
  <c r="N1850" i="9"/>
  <c r="H1850" i="9"/>
  <c r="N1849" i="9"/>
  <c r="H1849" i="9"/>
  <c r="N1848" i="9"/>
  <c r="H1848" i="9"/>
  <c r="N1847" i="9"/>
  <c r="H1847" i="9"/>
  <c r="N1846" i="9"/>
  <c r="H1846" i="9"/>
  <c r="N1845" i="9"/>
  <c r="H1845" i="9"/>
  <c r="N1844" i="9"/>
  <c r="H1844" i="9"/>
  <c r="N1843" i="9"/>
  <c r="H1843" i="9"/>
  <c r="N1842" i="9"/>
  <c r="H1842" i="9"/>
  <c r="N1841" i="9"/>
  <c r="H1841" i="9"/>
  <c r="N1840" i="9"/>
  <c r="H1840" i="9"/>
  <c r="N1839" i="9"/>
  <c r="H1839" i="9"/>
  <c r="N1838" i="9"/>
  <c r="H1838" i="9"/>
  <c r="N1837" i="9"/>
  <c r="H1837" i="9"/>
  <c r="N1836" i="9"/>
  <c r="H1836" i="9"/>
  <c r="N1835" i="9"/>
  <c r="H1835" i="9"/>
  <c r="N1834" i="9"/>
  <c r="H1834" i="9"/>
  <c r="N1833" i="9"/>
  <c r="H1833" i="9"/>
  <c r="N1832" i="9"/>
  <c r="H1832" i="9"/>
  <c r="N1831" i="9"/>
  <c r="H1831" i="9"/>
  <c r="N1830" i="9"/>
  <c r="H1830" i="9"/>
  <c r="N1829" i="9"/>
  <c r="H1829" i="9"/>
  <c r="N1828" i="9"/>
  <c r="H1828" i="9"/>
  <c r="N1827" i="9"/>
  <c r="H1827" i="9"/>
  <c r="N1826" i="9"/>
  <c r="H1826" i="9"/>
  <c r="N1825" i="9"/>
  <c r="H1825" i="9"/>
  <c r="N1824" i="9"/>
  <c r="H1824" i="9"/>
  <c r="N1823" i="9"/>
  <c r="H1823" i="9"/>
  <c r="N1822" i="9"/>
  <c r="H1822" i="9"/>
  <c r="N1821" i="9"/>
  <c r="H1821" i="9"/>
  <c r="N1820" i="9"/>
  <c r="H1820" i="9"/>
  <c r="N1819" i="9"/>
  <c r="H1819" i="9"/>
  <c r="N1818" i="9"/>
  <c r="H1818" i="9"/>
  <c r="N1817" i="9"/>
  <c r="H1817" i="9"/>
  <c r="N1816" i="9"/>
  <c r="H1816" i="9"/>
  <c r="N1815" i="9"/>
  <c r="H1815" i="9"/>
  <c r="N1814" i="9"/>
  <c r="H1814" i="9"/>
  <c r="N1813" i="9"/>
  <c r="H1813" i="9"/>
  <c r="N1812" i="9"/>
  <c r="H1812" i="9"/>
  <c r="N1811" i="9"/>
  <c r="H1811" i="9"/>
  <c r="N1810" i="9"/>
  <c r="H1810" i="9"/>
  <c r="N1809" i="9"/>
  <c r="H1809" i="9"/>
  <c r="N1808" i="9"/>
  <c r="H1808" i="9"/>
  <c r="N1807" i="9"/>
  <c r="H1807" i="9"/>
  <c r="N1806" i="9"/>
  <c r="H1806" i="9"/>
  <c r="N1805" i="9"/>
  <c r="H1805" i="9"/>
  <c r="N1804" i="9"/>
  <c r="H1804" i="9"/>
  <c r="N1803" i="9"/>
  <c r="H1803" i="9"/>
  <c r="N1802" i="9"/>
  <c r="H1802" i="9"/>
  <c r="N1801" i="9"/>
  <c r="H1801" i="9"/>
  <c r="N1800" i="9"/>
  <c r="H1800" i="9"/>
  <c r="N1799" i="9"/>
  <c r="H1799" i="9"/>
  <c r="N1798" i="9"/>
  <c r="H1798" i="9"/>
  <c r="N1797" i="9"/>
  <c r="H1797" i="9"/>
  <c r="N1796" i="9"/>
  <c r="H1796" i="9"/>
  <c r="N1795" i="9"/>
  <c r="H1795" i="9"/>
  <c r="N1794" i="9"/>
  <c r="H1794" i="9"/>
  <c r="N1793" i="9"/>
  <c r="H1793" i="9"/>
  <c r="N1792" i="9"/>
  <c r="H1792" i="9"/>
  <c r="N1791" i="9"/>
  <c r="H1791" i="9"/>
  <c r="N1790" i="9"/>
  <c r="H1790" i="9"/>
  <c r="N1789" i="9"/>
  <c r="H1789" i="9"/>
  <c r="N1788" i="9"/>
  <c r="H1788" i="9"/>
  <c r="N1787" i="9"/>
  <c r="H1787" i="9"/>
  <c r="N1786" i="9"/>
  <c r="H1786" i="9"/>
  <c r="N1785" i="9"/>
  <c r="H1785" i="9"/>
  <c r="N1784" i="9"/>
  <c r="H1784" i="9"/>
  <c r="N1783" i="9"/>
  <c r="H1783" i="9"/>
  <c r="N1782" i="9"/>
  <c r="H1782" i="9"/>
  <c r="N1781" i="9"/>
  <c r="H1781" i="9"/>
  <c r="N1780" i="9"/>
  <c r="H1780" i="9"/>
  <c r="N1779" i="9"/>
  <c r="H1779" i="9"/>
  <c r="N1778" i="9"/>
  <c r="H1778" i="9"/>
  <c r="N1777" i="9"/>
  <c r="H1777" i="9"/>
  <c r="N1776" i="9"/>
  <c r="H1776" i="9"/>
  <c r="N1775" i="9"/>
  <c r="H1775" i="9"/>
  <c r="N1774" i="9"/>
  <c r="H1774" i="9"/>
  <c r="N1773" i="9"/>
  <c r="H1773" i="9"/>
  <c r="N1772" i="9"/>
  <c r="H1772" i="9"/>
  <c r="N1771" i="9"/>
  <c r="H1771" i="9"/>
  <c r="N1770" i="9"/>
  <c r="H1770" i="9"/>
  <c r="N1769" i="9"/>
  <c r="H1769" i="9"/>
  <c r="N1768" i="9"/>
  <c r="H1768" i="9"/>
  <c r="N1767" i="9"/>
  <c r="H1767" i="9"/>
  <c r="N1766" i="9"/>
  <c r="H1766" i="9"/>
  <c r="N1765" i="9"/>
  <c r="H1765" i="9"/>
  <c r="N1764" i="9"/>
  <c r="H1764" i="9"/>
  <c r="N1763" i="9"/>
  <c r="H1763" i="9"/>
  <c r="N1762" i="9"/>
  <c r="H1762" i="9"/>
  <c r="N1761" i="9"/>
  <c r="H1761" i="9"/>
  <c r="N1760" i="9"/>
  <c r="H1760" i="9"/>
  <c r="N1759" i="9"/>
  <c r="H1759" i="9"/>
  <c r="N1758" i="9"/>
  <c r="H1758" i="9"/>
  <c r="N1757" i="9"/>
  <c r="H1757" i="9"/>
  <c r="N1756" i="9"/>
  <c r="H1756" i="9"/>
  <c r="N1755" i="9"/>
  <c r="H1755" i="9"/>
  <c r="N1754" i="9"/>
  <c r="H1754" i="9"/>
  <c r="N1753" i="9"/>
  <c r="H1753" i="9"/>
  <c r="N1752" i="9"/>
  <c r="H1752" i="9"/>
  <c r="N1751" i="9"/>
  <c r="H1751" i="9"/>
  <c r="N1750" i="9"/>
  <c r="H1750" i="9"/>
  <c r="N1749" i="9"/>
  <c r="H1749" i="9"/>
  <c r="N1748" i="9"/>
  <c r="H1748" i="9"/>
  <c r="N1747" i="9"/>
  <c r="H1747" i="9"/>
  <c r="N1746" i="9"/>
  <c r="H1746" i="9"/>
  <c r="N1745" i="9"/>
  <c r="H1745" i="9"/>
  <c r="N1744" i="9"/>
  <c r="H1744" i="9"/>
  <c r="N1743" i="9"/>
  <c r="H1743" i="9"/>
  <c r="N1742" i="9"/>
  <c r="H1742" i="9"/>
  <c r="N1741" i="9"/>
  <c r="H1741" i="9"/>
  <c r="N1740" i="9"/>
  <c r="H1740" i="9"/>
  <c r="N1739" i="9"/>
  <c r="H1739" i="9"/>
  <c r="N1738" i="9"/>
  <c r="H1738" i="9"/>
  <c r="N1737" i="9"/>
  <c r="H1737" i="9"/>
  <c r="N1736" i="9"/>
  <c r="H1736" i="9"/>
  <c r="N1735" i="9"/>
  <c r="H1735" i="9"/>
  <c r="N1734" i="9"/>
  <c r="H1734" i="9"/>
  <c r="N1733" i="9"/>
  <c r="H1733" i="9"/>
  <c r="N1732" i="9"/>
  <c r="H1732" i="9"/>
  <c r="N1731" i="9"/>
  <c r="H1731" i="9"/>
  <c r="N1730" i="9"/>
  <c r="H1730" i="9"/>
  <c r="N1729" i="9"/>
  <c r="H1729" i="9"/>
  <c r="N1728" i="9"/>
  <c r="H1728" i="9"/>
  <c r="N1727" i="9"/>
  <c r="H1727" i="9"/>
  <c r="N1726" i="9"/>
  <c r="H1726" i="9"/>
  <c r="N1725" i="9"/>
  <c r="H1725" i="9"/>
  <c r="N1724" i="9"/>
  <c r="H1724" i="9"/>
  <c r="N1723" i="9"/>
  <c r="H1723" i="9"/>
  <c r="N1722" i="9"/>
  <c r="H1722" i="9"/>
  <c r="N1721" i="9"/>
  <c r="H1721" i="9"/>
  <c r="N1720" i="9"/>
  <c r="H1720" i="9"/>
  <c r="N1719" i="9"/>
  <c r="H1719" i="9"/>
  <c r="N1718" i="9"/>
  <c r="H1718" i="9"/>
  <c r="N1717" i="9"/>
  <c r="H1717" i="9"/>
  <c r="N1716" i="9"/>
  <c r="H1716" i="9"/>
  <c r="N1715" i="9"/>
  <c r="H1715" i="9"/>
  <c r="N1714" i="9"/>
  <c r="H1714" i="9"/>
  <c r="N1713" i="9"/>
  <c r="H1713" i="9"/>
  <c r="N1712" i="9"/>
  <c r="H1712" i="9"/>
  <c r="N1711" i="9"/>
  <c r="H1711" i="9"/>
  <c r="N1710" i="9"/>
  <c r="H1710" i="9"/>
  <c r="N1709" i="9"/>
  <c r="H1709" i="9"/>
  <c r="N1708" i="9"/>
  <c r="H1708" i="9"/>
  <c r="N1707" i="9"/>
  <c r="H1707" i="9"/>
  <c r="N1706" i="9"/>
  <c r="H1706" i="9"/>
  <c r="N1705" i="9"/>
  <c r="H1705" i="9"/>
  <c r="N1704" i="9"/>
  <c r="H1704" i="9"/>
  <c r="N1703" i="9"/>
  <c r="H1703" i="9"/>
  <c r="N1702" i="9"/>
  <c r="H1702" i="9"/>
  <c r="N1701" i="9"/>
  <c r="H1701" i="9"/>
  <c r="N1700" i="9"/>
  <c r="H1700" i="9"/>
  <c r="N1699" i="9"/>
  <c r="H1699" i="9"/>
  <c r="N1698" i="9"/>
  <c r="H1698" i="9"/>
  <c r="N1697" i="9"/>
  <c r="H1697" i="9"/>
  <c r="N1696" i="9"/>
  <c r="H1696" i="9"/>
  <c r="N1695" i="9"/>
  <c r="H1695" i="9"/>
  <c r="N1694" i="9"/>
  <c r="H1694" i="9"/>
  <c r="N1693" i="9"/>
  <c r="H1693" i="9"/>
  <c r="N1692" i="9"/>
  <c r="H1692" i="9"/>
  <c r="N1691" i="9"/>
  <c r="H1691" i="9"/>
  <c r="N1690" i="9"/>
  <c r="H1690" i="9"/>
  <c r="N1689" i="9"/>
  <c r="H1689" i="9"/>
  <c r="N1688" i="9"/>
  <c r="H1688" i="9"/>
  <c r="N1687" i="9"/>
  <c r="H1687" i="9"/>
  <c r="N1686" i="9"/>
  <c r="H1686" i="9"/>
  <c r="N1685" i="9"/>
  <c r="H1685" i="9"/>
  <c r="N1684" i="9"/>
  <c r="H1684" i="9"/>
  <c r="N1683" i="9"/>
  <c r="H1683" i="9"/>
  <c r="N1682" i="9"/>
  <c r="H1682" i="9"/>
  <c r="N1681" i="9"/>
  <c r="H1681" i="9"/>
  <c r="N1680" i="9"/>
  <c r="H1680" i="9"/>
  <c r="N1679" i="9"/>
  <c r="H1679" i="9"/>
  <c r="N1678" i="9"/>
  <c r="H1678" i="9"/>
  <c r="N1677" i="9"/>
  <c r="H1677" i="9"/>
  <c r="N1676" i="9"/>
  <c r="H1676" i="9"/>
  <c r="N1675" i="9"/>
  <c r="H1675" i="9"/>
  <c r="N1674" i="9"/>
  <c r="H1674" i="9"/>
  <c r="N1673" i="9"/>
  <c r="H1673" i="9"/>
  <c r="N1672" i="9"/>
  <c r="H1672" i="9"/>
  <c r="N1671" i="9"/>
  <c r="H1671" i="9"/>
  <c r="N1670" i="9"/>
  <c r="H1670" i="9"/>
  <c r="N1669" i="9"/>
  <c r="H1669" i="9"/>
  <c r="N1668" i="9"/>
  <c r="H1668" i="9"/>
  <c r="N1667" i="9"/>
  <c r="H1667" i="9"/>
  <c r="N1666" i="9"/>
  <c r="H1666" i="9"/>
  <c r="N1665" i="9"/>
  <c r="H1665" i="9"/>
  <c r="N1664" i="9"/>
  <c r="H1664" i="9"/>
  <c r="N1663" i="9"/>
  <c r="H1663" i="9"/>
  <c r="N1662" i="9"/>
  <c r="H1662" i="9"/>
  <c r="N1661" i="9"/>
  <c r="H1661" i="9"/>
  <c r="N1660" i="9"/>
  <c r="H1660" i="9"/>
  <c r="N1659" i="9"/>
  <c r="H1659" i="9"/>
  <c r="N1658" i="9"/>
  <c r="H1658" i="9"/>
  <c r="N1657" i="9"/>
  <c r="H1657" i="9"/>
  <c r="N1656" i="9"/>
  <c r="H1656" i="9"/>
  <c r="N1655" i="9"/>
  <c r="H1655" i="9"/>
  <c r="N1654" i="9"/>
  <c r="H1654" i="9"/>
  <c r="N1653" i="9"/>
  <c r="H1653" i="9"/>
  <c r="N1652" i="9"/>
  <c r="H1652" i="9"/>
  <c r="N1651" i="9"/>
  <c r="H1651" i="9"/>
  <c r="N1650" i="9"/>
  <c r="H1650" i="9"/>
  <c r="N1649" i="9"/>
  <c r="H1649" i="9"/>
  <c r="N1648" i="9"/>
  <c r="H1648" i="9"/>
  <c r="N1647" i="9"/>
  <c r="H1647" i="9"/>
  <c r="N1646" i="9"/>
  <c r="H1646" i="9"/>
  <c r="N1645" i="9"/>
  <c r="H1645" i="9"/>
  <c r="N1644" i="9"/>
  <c r="H1644" i="9"/>
  <c r="N1643" i="9"/>
  <c r="H1643" i="9"/>
  <c r="N1642" i="9"/>
  <c r="H1642" i="9"/>
  <c r="N1641" i="9"/>
  <c r="H1641" i="9"/>
  <c r="N1640" i="9"/>
  <c r="H1640" i="9"/>
  <c r="N1639" i="9"/>
  <c r="H1639" i="9"/>
  <c r="N1638" i="9"/>
  <c r="H1638" i="9"/>
  <c r="N1637" i="9"/>
  <c r="H1637" i="9"/>
  <c r="N1636" i="9"/>
  <c r="H1636" i="9"/>
  <c r="N1635" i="9"/>
  <c r="H1635" i="9"/>
  <c r="N1634" i="9"/>
  <c r="H1634" i="9"/>
  <c r="N1633" i="9"/>
  <c r="H1633" i="9"/>
  <c r="N1632" i="9"/>
  <c r="H1632" i="9"/>
  <c r="N1631" i="9"/>
  <c r="H1631" i="9"/>
  <c r="N1630" i="9"/>
  <c r="H1630" i="9"/>
  <c r="N1629" i="9"/>
  <c r="H1629" i="9"/>
  <c r="N1628" i="9"/>
  <c r="H1628" i="9"/>
  <c r="N1627" i="9"/>
  <c r="H1627" i="9"/>
  <c r="N1626" i="9"/>
  <c r="H1626" i="9"/>
  <c r="N1625" i="9"/>
  <c r="H1625" i="9"/>
  <c r="N1624" i="9"/>
  <c r="H1624" i="9"/>
  <c r="N1623" i="9"/>
  <c r="H1623" i="9"/>
  <c r="N1622" i="9"/>
  <c r="H1622" i="9"/>
  <c r="N1621" i="9"/>
  <c r="H1621" i="9"/>
  <c r="N1620" i="9"/>
  <c r="H1620" i="9"/>
  <c r="N1619" i="9"/>
  <c r="H1619" i="9"/>
  <c r="N1618" i="9"/>
  <c r="H1618" i="9"/>
  <c r="N1617" i="9"/>
  <c r="H1617" i="9"/>
  <c r="N1616" i="9"/>
  <c r="H1616" i="9"/>
  <c r="N1615" i="9"/>
  <c r="H1615" i="9"/>
  <c r="N1614" i="9"/>
  <c r="H1614" i="9"/>
  <c r="N1613" i="9"/>
  <c r="H1613" i="9"/>
  <c r="N1612" i="9"/>
  <c r="H1612" i="9"/>
  <c r="N1611" i="9"/>
  <c r="H1611" i="9"/>
  <c r="N1610" i="9"/>
  <c r="H1610" i="9"/>
  <c r="N1609" i="9"/>
  <c r="H1609" i="9"/>
  <c r="N1608" i="9"/>
  <c r="H1608" i="9"/>
  <c r="N1607" i="9"/>
  <c r="H1607" i="9"/>
  <c r="N1606" i="9"/>
  <c r="H1606" i="9"/>
  <c r="N1605" i="9"/>
  <c r="H1605" i="9"/>
  <c r="N1604" i="9"/>
  <c r="H1604" i="9"/>
  <c r="N1603" i="9"/>
  <c r="H1603" i="9"/>
  <c r="N1602" i="9"/>
  <c r="H1602" i="9"/>
  <c r="N1601" i="9"/>
  <c r="H1601" i="9"/>
  <c r="N1600" i="9"/>
  <c r="H1600" i="9"/>
  <c r="N1599" i="9"/>
  <c r="H1599" i="9"/>
  <c r="N1598" i="9"/>
  <c r="H1598" i="9"/>
  <c r="N1597" i="9"/>
  <c r="H1597" i="9"/>
  <c r="N1596" i="9"/>
  <c r="H1596" i="9"/>
  <c r="N1595" i="9"/>
  <c r="H1595" i="9"/>
  <c r="N1594" i="9"/>
  <c r="H1594" i="9"/>
  <c r="N1593" i="9"/>
  <c r="H1593" i="9"/>
  <c r="N1592" i="9"/>
  <c r="H1592" i="9"/>
  <c r="N1591" i="9"/>
  <c r="H1591" i="9"/>
  <c r="N1590" i="9"/>
  <c r="H1590" i="9"/>
  <c r="N1589" i="9"/>
  <c r="H1589" i="9"/>
  <c r="N1588" i="9"/>
  <c r="H1588" i="9"/>
  <c r="N1587" i="9"/>
  <c r="H1587" i="9"/>
  <c r="N1586" i="9"/>
  <c r="H1586" i="9"/>
  <c r="N1585" i="9"/>
  <c r="H1585" i="9"/>
  <c r="N1584" i="9"/>
  <c r="H1584" i="9"/>
  <c r="N1583" i="9"/>
  <c r="H1583" i="9"/>
  <c r="N1582" i="9"/>
  <c r="H1582" i="9"/>
  <c r="N1581" i="9"/>
  <c r="H1581" i="9"/>
  <c r="N1580" i="9"/>
  <c r="H1580" i="9"/>
  <c r="N1579" i="9"/>
  <c r="H1579" i="9"/>
  <c r="N1578" i="9"/>
  <c r="H1578" i="9"/>
  <c r="N1577" i="9"/>
  <c r="H1577" i="9"/>
  <c r="N1576" i="9"/>
  <c r="H1576" i="9"/>
  <c r="N1575" i="9"/>
  <c r="H1575" i="9"/>
  <c r="N1574" i="9"/>
  <c r="H1574" i="9"/>
  <c r="N1573" i="9"/>
  <c r="H1573" i="9"/>
  <c r="N1572" i="9"/>
  <c r="H1572" i="9"/>
  <c r="N1571" i="9"/>
  <c r="H1571" i="9"/>
  <c r="N1570" i="9"/>
  <c r="H1570" i="9"/>
  <c r="N1569" i="9"/>
  <c r="H1569" i="9"/>
  <c r="N1568" i="9"/>
  <c r="H1568" i="9"/>
  <c r="N1567" i="9"/>
  <c r="H1567" i="9"/>
  <c r="N1566" i="9"/>
  <c r="H1566" i="9"/>
  <c r="N1565" i="9"/>
  <c r="H1565" i="9"/>
  <c r="N1564" i="9"/>
  <c r="H1564" i="9"/>
  <c r="N1563" i="9"/>
  <c r="H1563" i="9"/>
  <c r="N1562" i="9"/>
  <c r="H1562" i="9"/>
  <c r="N1561" i="9"/>
  <c r="H1561" i="9"/>
  <c r="N1560" i="9"/>
  <c r="H1560" i="9"/>
  <c r="N1559" i="9"/>
  <c r="H1559" i="9"/>
  <c r="N1558" i="9"/>
  <c r="H1558" i="9"/>
  <c r="N1557" i="9"/>
  <c r="H1557" i="9"/>
  <c r="N1556" i="9"/>
  <c r="H1556" i="9"/>
  <c r="N1555" i="9"/>
  <c r="H1555" i="9"/>
  <c r="N1554" i="9"/>
  <c r="H1554" i="9"/>
  <c r="N1553" i="9"/>
  <c r="H1553" i="9"/>
  <c r="N1552" i="9"/>
  <c r="H1552" i="9"/>
  <c r="N1551" i="9"/>
  <c r="H1551" i="9"/>
  <c r="N1550" i="9"/>
  <c r="H1550" i="9"/>
  <c r="N1549" i="9"/>
  <c r="H1549" i="9"/>
  <c r="N1548" i="9"/>
  <c r="H1548" i="9"/>
  <c r="N1547" i="9"/>
  <c r="H1547" i="9"/>
  <c r="N1546" i="9"/>
  <c r="H1546" i="9"/>
  <c r="N1545" i="9"/>
  <c r="H1545" i="9"/>
  <c r="N1544" i="9"/>
  <c r="H1544" i="9"/>
  <c r="N1543" i="9"/>
  <c r="H1543" i="9"/>
  <c r="N1542" i="9"/>
  <c r="H1542" i="9"/>
  <c r="N1541" i="9"/>
  <c r="H1541" i="9"/>
  <c r="N1540" i="9"/>
  <c r="H1540" i="9"/>
  <c r="N1539" i="9"/>
  <c r="H1539" i="9"/>
  <c r="N1538" i="9"/>
  <c r="H1538" i="9"/>
  <c r="N1537" i="9"/>
  <c r="H1537" i="9"/>
  <c r="N1536" i="9"/>
  <c r="H1536" i="9"/>
  <c r="N1535" i="9"/>
  <c r="H1535" i="9"/>
  <c r="N1534" i="9"/>
  <c r="H1534" i="9"/>
  <c r="N1533" i="9"/>
  <c r="H1533" i="9"/>
  <c r="N1532" i="9"/>
  <c r="H1532" i="9"/>
  <c r="N1531" i="9"/>
  <c r="H1531" i="9"/>
  <c r="N1530" i="9"/>
  <c r="H1530" i="9"/>
  <c r="N1529" i="9"/>
  <c r="H1529" i="9"/>
  <c r="N1528" i="9"/>
  <c r="H1528" i="9"/>
  <c r="N1527" i="9"/>
  <c r="H1527" i="9"/>
  <c r="N1526" i="9"/>
  <c r="H1526" i="9"/>
  <c r="N1525" i="9"/>
  <c r="H1525" i="9"/>
  <c r="N1524" i="9"/>
  <c r="H1524" i="9"/>
  <c r="N1523" i="9"/>
  <c r="H1523" i="9"/>
  <c r="N1522" i="9"/>
  <c r="H1522" i="9"/>
  <c r="N1521" i="9"/>
  <c r="H1521" i="9"/>
  <c r="N1520" i="9"/>
  <c r="H1520" i="9"/>
  <c r="N1519" i="9"/>
  <c r="H1519" i="9"/>
  <c r="N1518" i="9"/>
  <c r="H1518" i="9"/>
  <c r="N1517" i="9"/>
  <c r="H1517" i="9"/>
  <c r="N1516" i="9"/>
  <c r="H1516" i="9"/>
  <c r="N1515" i="9"/>
  <c r="H1515" i="9"/>
  <c r="N1514" i="9"/>
  <c r="H1514" i="9"/>
  <c r="N1513" i="9"/>
  <c r="H1513" i="9"/>
  <c r="N1512" i="9"/>
  <c r="H1512" i="9"/>
  <c r="N1511" i="9"/>
  <c r="H1511" i="9"/>
  <c r="N1510" i="9"/>
  <c r="H1510" i="9"/>
  <c r="N1509" i="9"/>
  <c r="H1509" i="9"/>
  <c r="N1508" i="9"/>
  <c r="H1508" i="9"/>
  <c r="N1507" i="9"/>
  <c r="H1507" i="9"/>
  <c r="N1506" i="9"/>
  <c r="H1506" i="9"/>
  <c r="N1505" i="9"/>
  <c r="H1505" i="9"/>
  <c r="N1504" i="9"/>
  <c r="H1504" i="9"/>
  <c r="N1503" i="9"/>
  <c r="H1503" i="9"/>
  <c r="N1502" i="9"/>
  <c r="H1502" i="9"/>
  <c r="N1501" i="9"/>
  <c r="H1501" i="9"/>
  <c r="N1500" i="9"/>
  <c r="H1500" i="9"/>
  <c r="N1499" i="9"/>
  <c r="H1499" i="9"/>
  <c r="N1498" i="9"/>
  <c r="H1498" i="9"/>
  <c r="N1497" i="9"/>
  <c r="H1497" i="9"/>
  <c r="N1496" i="9"/>
  <c r="H1496" i="9"/>
  <c r="N1495" i="9"/>
  <c r="H1495" i="9"/>
  <c r="N1494" i="9"/>
  <c r="H1494" i="9"/>
  <c r="N1493" i="9"/>
  <c r="H1493" i="9"/>
  <c r="N1492" i="9"/>
  <c r="H1492" i="9"/>
  <c r="N1491" i="9"/>
  <c r="H1491" i="9"/>
  <c r="N1490" i="9"/>
  <c r="H1490" i="9"/>
  <c r="N1489" i="9"/>
  <c r="H1489" i="9"/>
  <c r="N1488" i="9"/>
  <c r="H1488" i="9"/>
  <c r="N1487" i="9"/>
  <c r="H1487" i="9"/>
  <c r="N1486" i="9"/>
  <c r="H1486" i="9"/>
  <c r="N1485" i="9"/>
  <c r="H1485" i="9"/>
  <c r="N1484" i="9"/>
  <c r="H1484" i="9"/>
  <c r="N1483" i="9"/>
  <c r="H1483" i="9"/>
  <c r="N1482" i="9"/>
  <c r="H1482" i="9"/>
  <c r="N1481" i="9"/>
  <c r="H1481" i="9"/>
  <c r="N1480" i="9"/>
  <c r="H1480" i="9"/>
  <c r="N1479" i="9"/>
  <c r="H1479" i="9"/>
  <c r="N1478" i="9"/>
  <c r="H1478" i="9"/>
  <c r="N1477" i="9"/>
  <c r="H1477" i="9"/>
  <c r="N1476" i="9"/>
  <c r="H1476" i="9"/>
  <c r="N1475" i="9"/>
  <c r="H1475" i="9"/>
  <c r="N1474" i="9"/>
  <c r="H1474" i="9"/>
  <c r="N1473" i="9"/>
  <c r="H1473" i="9"/>
  <c r="N1472" i="9"/>
  <c r="H1472" i="9"/>
  <c r="N1471" i="9"/>
  <c r="H1471" i="9"/>
  <c r="N1470" i="9"/>
  <c r="H1470" i="9"/>
  <c r="N1469" i="9"/>
  <c r="H1469" i="9"/>
  <c r="N1468" i="9"/>
  <c r="H1468" i="9"/>
  <c r="N1467" i="9"/>
  <c r="H1467" i="9"/>
  <c r="N1466" i="9"/>
  <c r="H1466" i="9"/>
  <c r="N1465" i="9"/>
  <c r="H1465" i="9"/>
  <c r="N1464" i="9"/>
  <c r="H1464" i="9"/>
  <c r="N1463" i="9"/>
  <c r="H1463" i="9"/>
  <c r="N1462" i="9"/>
  <c r="H1462" i="9"/>
  <c r="N1461" i="9"/>
  <c r="H1461" i="9"/>
  <c r="N1460" i="9"/>
  <c r="H1460" i="9"/>
  <c r="N1459" i="9"/>
  <c r="H1459" i="9"/>
  <c r="N1458" i="9"/>
  <c r="H1458" i="9"/>
  <c r="N1457" i="9"/>
  <c r="H1457" i="9"/>
  <c r="N1456" i="9"/>
  <c r="H1456" i="9"/>
  <c r="N1455" i="9"/>
  <c r="H1455" i="9"/>
  <c r="N1454" i="9"/>
  <c r="H1454" i="9"/>
  <c r="N1453" i="9"/>
  <c r="H1453" i="9"/>
  <c r="N1452" i="9"/>
  <c r="H1452" i="9"/>
  <c r="N1451" i="9"/>
  <c r="H1451" i="9"/>
  <c r="N1450" i="9"/>
  <c r="H1450" i="9"/>
  <c r="N1449" i="9"/>
  <c r="H1449" i="9"/>
  <c r="N1448" i="9"/>
  <c r="H1448" i="9"/>
  <c r="N1447" i="9"/>
  <c r="H1447" i="9"/>
  <c r="N1446" i="9"/>
  <c r="H1446" i="9"/>
  <c r="N1445" i="9"/>
  <c r="H1445" i="9"/>
  <c r="N1444" i="9"/>
  <c r="H1444" i="9"/>
  <c r="N1443" i="9"/>
  <c r="H1443" i="9"/>
  <c r="N1442" i="9"/>
  <c r="H1442" i="9"/>
  <c r="N1441" i="9"/>
  <c r="H1441" i="9"/>
  <c r="N1440" i="9"/>
  <c r="H1440" i="9"/>
  <c r="N1439" i="9"/>
  <c r="H1439" i="9"/>
  <c r="N1438" i="9"/>
  <c r="H1438" i="9"/>
  <c r="N1437" i="9"/>
  <c r="H1437" i="9"/>
  <c r="N1436" i="9"/>
  <c r="H1436" i="9"/>
  <c r="N1435" i="9"/>
  <c r="H1435" i="9"/>
  <c r="N1434" i="9"/>
  <c r="H1434" i="9"/>
  <c r="N1433" i="9"/>
  <c r="H1433" i="9"/>
  <c r="N1432" i="9"/>
  <c r="H1432" i="9"/>
  <c r="N1431" i="9"/>
  <c r="H1431" i="9"/>
  <c r="N1430" i="9"/>
  <c r="H1430" i="9"/>
  <c r="N1429" i="9"/>
  <c r="H1429" i="9"/>
  <c r="N1428" i="9"/>
  <c r="H1428" i="9"/>
  <c r="N1427" i="9"/>
  <c r="H1427" i="9"/>
  <c r="N1426" i="9"/>
  <c r="H1426" i="9"/>
  <c r="N1425" i="9"/>
  <c r="H1425" i="9"/>
  <c r="N1424" i="9"/>
  <c r="H1424" i="9"/>
  <c r="N1423" i="9"/>
  <c r="H1423" i="9"/>
  <c r="N1422" i="9"/>
  <c r="H1422" i="9"/>
  <c r="N1421" i="9"/>
  <c r="H1421" i="9"/>
  <c r="N1420" i="9"/>
  <c r="H1420" i="9"/>
  <c r="N1419" i="9"/>
  <c r="H1419" i="9"/>
  <c r="N1418" i="9"/>
  <c r="H1418" i="9"/>
  <c r="N1417" i="9"/>
  <c r="H1417" i="9"/>
  <c r="N1416" i="9"/>
  <c r="H1416" i="9"/>
  <c r="N1415" i="9"/>
  <c r="H1415" i="9"/>
  <c r="N1414" i="9"/>
  <c r="H1414" i="9"/>
  <c r="N1413" i="9"/>
  <c r="H1413" i="9"/>
  <c r="N1412" i="9"/>
  <c r="H1412" i="9"/>
  <c r="N1411" i="9"/>
  <c r="H1411" i="9"/>
  <c r="N1410" i="9"/>
  <c r="H1410" i="9"/>
  <c r="N1409" i="9"/>
  <c r="H1409" i="9"/>
  <c r="N1408" i="9"/>
  <c r="H1408" i="9"/>
  <c r="N1407" i="9"/>
  <c r="H1407" i="9"/>
  <c r="N1406" i="9"/>
  <c r="H1406" i="9"/>
  <c r="N1405" i="9"/>
  <c r="H1405" i="9"/>
  <c r="N1404" i="9"/>
  <c r="H1404" i="9"/>
  <c r="N1403" i="9"/>
  <c r="H1403" i="9"/>
  <c r="N1402" i="9"/>
  <c r="H1402" i="9"/>
  <c r="N1401" i="9"/>
  <c r="H1401" i="9"/>
  <c r="N1400" i="9"/>
  <c r="H1400" i="9"/>
  <c r="N1399" i="9"/>
  <c r="H1399" i="9"/>
  <c r="N1398" i="9"/>
  <c r="H1398" i="9"/>
  <c r="N1397" i="9"/>
  <c r="H1397" i="9"/>
  <c r="N1396" i="9"/>
  <c r="H1396" i="9"/>
  <c r="N1395" i="9"/>
  <c r="H1395" i="9"/>
  <c r="N1394" i="9"/>
  <c r="H1394" i="9"/>
  <c r="N1393" i="9"/>
  <c r="H1393" i="9"/>
  <c r="N1392" i="9"/>
  <c r="H1392" i="9"/>
  <c r="N1391" i="9"/>
  <c r="H1391" i="9"/>
  <c r="N1390" i="9"/>
  <c r="H1390" i="9"/>
  <c r="N1389" i="9"/>
  <c r="H1389" i="9"/>
  <c r="N1388" i="9"/>
  <c r="H1388" i="9"/>
  <c r="N1387" i="9"/>
  <c r="H1387" i="9"/>
  <c r="N1386" i="9"/>
  <c r="H1386" i="9"/>
  <c r="N1385" i="9"/>
  <c r="H1385" i="9"/>
  <c r="N1384" i="9"/>
  <c r="H1384" i="9"/>
  <c r="N1383" i="9"/>
  <c r="H1383" i="9"/>
  <c r="N1382" i="9"/>
  <c r="H1382" i="9"/>
  <c r="N1381" i="9"/>
  <c r="H1381" i="9"/>
  <c r="N1380" i="9"/>
  <c r="H1380" i="9"/>
  <c r="N1379" i="9"/>
  <c r="H1379" i="9"/>
  <c r="N1378" i="9"/>
  <c r="H1378" i="9"/>
  <c r="N1377" i="9"/>
  <c r="H1377" i="9"/>
  <c r="N1376" i="9"/>
  <c r="H1376" i="9"/>
  <c r="N1375" i="9"/>
  <c r="H1375" i="9"/>
  <c r="N1374" i="9"/>
  <c r="H1374" i="9"/>
  <c r="N1373" i="9"/>
  <c r="H1373" i="9"/>
  <c r="N1372" i="9"/>
  <c r="H1372" i="9"/>
  <c r="N1371" i="9"/>
  <c r="H1371" i="9"/>
  <c r="N1370" i="9"/>
  <c r="H1370" i="9"/>
  <c r="N1369" i="9"/>
  <c r="H1369" i="9"/>
  <c r="N1368" i="9"/>
  <c r="H1368" i="9"/>
  <c r="N1367" i="9"/>
  <c r="H1367" i="9"/>
  <c r="N1366" i="9"/>
  <c r="H1366" i="9"/>
  <c r="N1365" i="9"/>
  <c r="H1365" i="9"/>
  <c r="N1364" i="9"/>
  <c r="H1364" i="9"/>
  <c r="N1363" i="9"/>
  <c r="H1363" i="9"/>
  <c r="N1362" i="9"/>
  <c r="H1362" i="9"/>
  <c r="N1361" i="9"/>
  <c r="H1361" i="9"/>
  <c r="N1360" i="9"/>
  <c r="H1360" i="9"/>
  <c r="N1359" i="9"/>
  <c r="H1359" i="9"/>
  <c r="N1358" i="9"/>
  <c r="H1358" i="9"/>
  <c r="N1357" i="9"/>
  <c r="H1357" i="9"/>
  <c r="N1356" i="9"/>
  <c r="H1356" i="9"/>
  <c r="N1355" i="9"/>
  <c r="H1355" i="9"/>
  <c r="N1354" i="9"/>
  <c r="H1354" i="9"/>
  <c r="N1353" i="9"/>
  <c r="H1353" i="9"/>
  <c r="N1352" i="9"/>
  <c r="H1352" i="9"/>
  <c r="N1351" i="9"/>
  <c r="H1351" i="9"/>
  <c r="N1350" i="9"/>
  <c r="H1350" i="9"/>
  <c r="N1349" i="9"/>
  <c r="H1349" i="9"/>
  <c r="N1348" i="9"/>
  <c r="H1348" i="9"/>
  <c r="N1347" i="9"/>
  <c r="H1347" i="9"/>
  <c r="N1346" i="9"/>
  <c r="H1346" i="9"/>
  <c r="N1345" i="9"/>
  <c r="H1345" i="9"/>
  <c r="N1344" i="9"/>
  <c r="H1344" i="9"/>
  <c r="N1343" i="9"/>
  <c r="H1343" i="9"/>
  <c r="N1342" i="9"/>
  <c r="H1342" i="9"/>
  <c r="N1341" i="9"/>
  <c r="H1341" i="9"/>
  <c r="N1340" i="9"/>
  <c r="H1340" i="9"/>
  <c r="N1339" i="9"/>
  <c r="H1339" i="9"/>
  <c r="N1338" i="9"/>
  <c r="H1338" i="9"/>
  <c r="N1337" i="9"/>
  <c r="H1337" i="9"/>
  <c r="N1336" i="9"/>
  <c r="H1336" i="9"/>
  <c r="N1335" i="9"/>
  <c r="H1335" i="9"/>
  <c r="N1334" i="9"/>
  <c r="H1334" i="9"/>
  <c r="N1333" i="9"/>
  <c r="H1333" i="9"/>
  <c r="N1332" i="9"/>
  <c r="H1332" i="9"/>
  <c r="N1331" i="9"/>
  <c r="H1331" i="9"/>
  <c r="N1330" i="9"/>
  <c r="H1330" i="9"/>
  <c r="N1329" i="9"/>
  <c r="H1329" i="9"/>
  <c r="N1328" i="9"/>
  <c r="H1328" i="9"/>
  <c r="N1327" i="9"/>
  <c r="H1327" i="9"/>
  <c r="N1326" i="9"/>
  <c r="H1326" i="9"/>
  <c r="N1325" i="9"/>
  <c r="H1325" i="9"/>
  <c r="N1324" i="9"/>
  <c r="H1324" i="9"/>
  <c r="N1323" i="9"/>
  <c r="H1323" i="9"/>
  <c r="N1322" i="9"/>
  <c r="H1322" i="9"/>
  <c r="N1321" i="9"/>
  <c r="H1321" i="9"/>
  <c r="N1320" i="9"/>
  <c r="H1320" i="9"/>
  <c r="N1319" i="9"/>
  <c r="H1319" i="9"/>
  <c r="N1318" i="9"/>
  <c r="H1318" i="9"/>
  <c r="N1317" i="9"/>
  <c r="H1317" i="9"/>
  <c r="N1316" i="9"/>
  <c r="H1316" i="9"/>
  <c r="N1315" i="9"/>
  <c r="H1315" i="9"/>
  <c r="N1314" i="9"/>
  <c r="H1314" i="9"/>
  <c r="N1313" i="9"/>
  <c r="H1313" i="9"/>
  <c r="N1312" i="9"/>
  <c r="H1312" i="9"/>
  <c r="N1311" i="9"/>
  <c r="H1311" i="9"/>
  <c r="N1310" i="9"/>
  <c r="H1310" i="9"/>
  <c r="N1309" i="9"/>
  <c r="H1309" i="9"/>
  <c r="N1308" i="9"/>
  <c r="H1308" i="9"/>
  <c r="N1307" i="9"/>
  <c r="H1307" i="9"/>
  <c r="N1306" i="9"/>
  <c r="H1306" i="9"/>
  <c r="N1305" i="9"/>
  <c r="H1305" i="9"/>
  <c r="N1304" i="9"/>
  <c r="H1304" i="9"/>
  <c r="N1303" i="9"/>
  <c r="H1303" i="9"/>
  <c r="N1302" i="9"/>
  <c r="H1302" i="9"/>
  <c r="N1301" i="9"/>
  <c r="H1301" i="9"/>
  <c r="N1300" i="9"/>
  <c r="H1300" i="9"/>
  <c r="N1299" i="9"/>
  <c r="H1299" i="9"/>
  <c r="N1298" i="9"/>
  <c r="H1298" i="9"/>
  <c r="N1297" i="9"/>
  <c r="H1297" i="9"/>
  <c r="N1296" i="9"/>
  <c r="H1296" i="9"/>
  <c r="N1295" i="9"/>
  <c r="H1295" i="9"/>
  <c r="N1294" i="9"/>
  <c r="H1294" i="9"/>
  <c r="N1293" i="9"/>
  <c r="H1293" i="9"/>
  <c r="N1292" i="9"/>
  <c r="H1292" i="9"/>
  <c r="N1291" i="9"/>
  <c r="H1291" i="9"/>
  <c r="N1290" i="9"/>
  <c r="H1290" i="9"/>
  <c r="N1289" i="9"/>
  <c r="H1289" i="9"/>
  <c r="N1288" i="9"/>
  <c r="H1288" i="9"/>
  <c r="N1287" i="9"/>
  <c r="H1287" i="9"/>
  <c r="N1286" i="9"/>
  <c r="H1286" i="9"/>
  <c r="N1285" i="9"/>
  <c r="H1285" i="9"/>
  <c r="N1284" i="9"/>
  <c r="H1284" i="9"/>
  <c r="N1283" i="9"/>
  <c r="H1283" i="9"/>
  <c r="N1282" i="9"/>
  <c r="H1282" i="9"/>
  <c r="N1281" i="9"/>
  <c r="H1281" i="9"/>
  <c r="N1280" i="9"/>
  <c r="H1280" i="9"/>
  <c r="N1279" i="9"/>
  <c r="H1279" i="9"/>
  <c r="N1278" i="9"/>
  <c r="H1278" i="9"/>
  <c r="N1277" i="9"/>
  <c r="H1277" i="9"/>
  <c r="N1276" i="9"/>
  <c r="H1276" i="9"/>
  <c r="N1275" i="9"/>
  <c r="H1275" i="9"/>
  <c r="N1274" i="9"/>
  <c r="H1274" i="9"/>
  <c r="N1273" i="9"/>
  <c r="H1273" i="9"/>
  <c r="N1272" i="9"/>
  <c r="H1272" i="9"/>
  <c r="N1271" i="9"/>
  <c r="H1271" i="9"/>
  <c r="N1270" i="9"/>
  <c r="H1270" i="9"/>
  <c r="N1269" i="9"/>
  <c r="H1269" i="9"/>
  <c r="N1268" i="9"/>
  <c r="H1268" i="9"/>
  <c r="N1267" i="9"/>
  <c r="H1267" i="9"/>
  <c r="N1266" i="9"/>
  <c r="H1266" i="9"/>
  <c r="N1265" i="9"/>
  <c r="H1265" i="9"/>
  <c r="N1264" i="9"/>
  <c r="H1264" i="9"/>
  <c r="N1263" i="9"/>
  <c r="H1263" i="9"/>
  <c r="N1262" i="9"/>
  <c r="H1262" i="9"/>
  <c r="N1261" i="9"/>
  <c r="H1261" i="9"/>
  <c r="N1260" i="9"/>
  <c r="H1260" i="9"/>
  <c r="N1259" i="9"/>
  <c r="H1259" i="9"/>
  <c r="N1258" i="9"/>
  <c r="H1258" i="9"/>
  <c r="N1257" i="9"/>
  <c r="H1257" i="9"/>
  <c r="N1256" i="9"/>
  <c r="H1256" i="9"/>
  <c r="N1255" i="9"/>
  <c r="H1255" i="9"/>
  <c r="N1254" i="9"/>
  <c r="H1254" i="9"/>
  <c r="N1253" i="9"/>
  <c r="H1253" i="9"/>
  <c r="N1252" i="9"/>
  <c r="H1252" i="9"/>
  <c r="N1251" i="9"/>
  <c r="H1251" i="9"/>
  <c r="N1250" i="9"/>
  <c r="H1250" i="9"/>
  <c r="N1249" i="9"/>
  <c r="H1249" i="9"/>
  <c r="N1248" i="9"/>
  <c r="H1248" i="9"/>
  <c r="N1247" i="9"/>
  <c r="H1247" i="9"/>
  <c r="N1246" i="9"/>
  <c r="H1246" i="9"/>
  <c r="N1245" i="9"/>
  <c r="H1245" i="9"/>
  <c r="N1244" i="9"/>
  <c r="H1244" i="9"/>
  <c r="N1243" i="9"/>
  <c r="H1243" i="9"/>
  <c r="N1242" i="9"/>
  <c r="H1242" i="9"/>
  <c r="N1241" i="9"/>
  <c r="H1241" i="9"/>
  <c r="N1240" i="9"/>
  <c r="H1240" i="9"/>
  <c r="N1239" i="9"/>
  <c r="H1239" i="9"/>
  <c r="N1238" i="9"/>
  <c r="H1238" i="9"/>
  <c r="N1237" i="9"/>
  <c r="H1237" i="9"/>
  <c r="N1236" i="9"/>
  <c r="H1236" i="9"/>
  <c r="N1235" i="9"/>
  <c r="H1235" i="9"/>
  <c r="N1234" i="9"/>
  <c r="H1234" i="9"/>
  <c r="N1233" i="9"/>
  <c r="H1233" i="9"/>
  <c r="N1232" i="9"/>
  <c r="H1232" i="9"/>
  <c r="N1231" i="9"/>
  <c r="H1231" i="9"/>
  <c r="N1230" i="9"/>
  <c r="H1230" i="9"/>
  <c r="N1229" i="9"/>
  <c r="H1229" i="9"/>
  <c r="N1228" i="9"/>
  <c r="H1228" i="9"/>
  <c r="N1227" i="9"/>
  <c r="H1227" i="9"/>
  <c r="N1226" i="9"/>
  <c r="H1226" i="9"/>
  <c r="N1225" i="9"/>
  <c r="H1225" i="9"/>
  <c r="N1224" i="9"/>
  <c r="H1224" i="9"/>
  <c r="N1223" i="9"/>
  <c r="H1223" i="9"/>
  <c r="N1222" i="9"/>
  <c r="H1222" i="9"/>
  <c r="N1221" i="9"/>
  <c r="H1221" i="9"/>
  <c r="N1220" i="9"/>
  <c r="H1220" i="9"/>
  <c r="N1219" i="9"/>
  <c r="H1219" i="9"/>
  <c r="N1218" i="9"/>
  <c r="H1218" i="9"/>
  <c r="N1217" i="9"/>
  <c r="H1217" i="9"/>
  <c r="N1216" i="9"/>
  <c r="H1216" i="9"/>
  <c r="N1215" i="9"/>
  <c r="H1215" i="9"/>
  <c r="N1214" i="9"/>
  <c r="H1214" i="9"/>
  <c r="N1213" i="9"/>
  <c r="H1213" i="9"/>
  <c r="N1212" i="9"/>
  <c r="H1212" i="9"/>
  <c r="N1211" i="9"/>
  <c r="H1211" i="9"/>
  <c r="N1210" i="9"/>
  <c r="H1210" i="9"/>
  <c r="N1209" i="9"/>
  <c r="H1209" i="9"/>
  <c r="N1208" i="9"/>
  <c r="H1208" i="9"/>
  <c r="N1207" i="9"/>
  <c r="H1207" i="9"/>
  <c r="N1206" i="9"/>
  <c r="H1206" i="9"/>
  <c r="N1205" i="9"/>
  <c r="H1205" i="9"/>
  <c r="N1204" i="9"/>
  <c r="H1204" i="9"/>
  <c r="N1203" i="9"/>
  <c r="H1203" i="9"/>
  <c r="N1202" i="9"/>
  <c r="H1202" i="9"/>
  <c r="N1201" i="9"/>
  <c r="H1201" i="9"/>
  <c r="N1200" i="9"/>
  <c r="H1200" i="9"/>
  <c r="N1199" i="9"/>
  <c r="H1199" i="9"/>
  <c r="N1198" i="9"/>
  <c r="H1198" i="9"/>
  <c r="N1197" i="9"/>
  <c r="H1197" i="9"/>
  <c r="N1196" i="9"/>
  <c r="H1196" i="9"/>
  <c r="N1195" i="9"/>
  <c r="H1195" i="9"/>
  <c r="N1194" i="9"/>
  <c r="H1194" i="9"/>
  <c r="N1193" i="9"/>
  <c r="H1193" i="9"/>
  <c r="N1192" i="9"/>
  <c r="H1192" i="9"/>
  <c r="N1191" i="9"/>
  <c r="H1191" i="9"/>
  <c r="N1190" i="9"/>
  <c r="H1190" i="9"/>
  <c r="N1189" i="9"/>
  <c r="H1189" i="9"/>
  <c r="N1188" i="9"/>
  <c r="H1188" i="9"/>
  <c r="N1187" i="9"/>
  <c r="H1187" i="9"/>
  <c r="N1186" i="9"/>
  <c r="H1186" i="9"/>
  <c r="N1185" i="9"/>
  <c r="H1185" i="9"/>
  <c r="N1184" i="9"/>
  <c r="H1184" i="9"/>
  <c r="N1183" i="9"/>
  <c r="H1183" i="9"/>
  <c r="N1182" i="9"/>
  <c r="H1182" i="9"/>
  <c r="N1181" i="9"/>
  <c r="H1181" i="9"/>
  <c r="N1180" i="9"/>
  <c r="H1180" i="9"/>
  <c r="N1179" i="9"/>
  <c r="H1179" i="9"/>
  <c r="N1178" i="9"/>
  <c r="H1178" i="9"/>
  <c r="N1177" i="9"/>
  <c r="H1177" i="9"/>
  <c r="N1176" i="9"/>
  <c r="H1176" i="9"/>
  <c r="N1175" i="9"/>
  <c r="H1175" i="9"/>
  <c r="N1174" i="9"/>
  <c r="H1174" i="9"/>
  <c r="N1173" i="9"/>
  <c r="H1173" i="9"/>
  <c r="N1172" i="9"/>
  <c r="H1172" i="9"/>
  <c r="N1171" i="9"/>
  <c r="H1171" i="9"/>
  <c r="N1170" i="9"/>
  <c r="H1170" i="9"/>
  <c r="N1169" i="9"/>
  <c r="H1169" i="9"/>
  <c r="N1168" i="9"/>
  <c r="H1168" i="9"/>
  <c r="N1167" i="9"/>
  <c r="H1167" i="9"/>
  <c r="N1166" i="9"/>
  <c r="H1166" i="9"/>
  <c r="N1165" i="9"/>
  <c r="H1165" i="9"/>
  <c r="N1164" i="9"/>
  <c r="H1164" i="9"/>
  <c r="N1163" i="9"/>
  <c r="H1163" i="9"/>
  <c r="N1162" i="9"/>
  <c r="H1162" i="9"/>
  <c r="N1161" i="9"/>
  <c r="H1161" i="9"/>
  <c r="N1160" i="9"/>
  <c r="H1160" i="9"/>
  <c r="N1159" i="9"/>
  <c r="H1159" i="9"/>
  <c r="N1158" i="9"/>
  <c r="H1158" i="9"/>
  <c r="N1157" i="9"/>
  <c r="H1157" i="9"/>
  <c r="N1156" i="9"/>
  <c r="H1156" i="9"/>
  <c r="N1155" i="9"/>
  <c r="H1155" i="9"/>
  <c r="N1154" i="9"/>
  <c r="H1154" i="9"/>
  <c r="N1153" i="9"/>
  <c r="H1153" i="9"/>
  <c r="N1152" i="9"/>
  <c r="H1152" i="9"/>
  <c r="N1151" i="9"/>
  <c r="H1151" i="9"/>
  <c r="N1150" i="9"/>
  <c r="H1150" i="9"/>
  <c r="N1149" i="9"/>
  <c r="H1149" i="9"/>
  <c r="N1148" i="9"/>
  <c r="H1148" i="9"/>
  <c r="N1147" i="9"/>
  <c r="H1147" i="9"/>
  <c r="N1146" i="9"/>
  <c r="H1146" i="9"/>
  <c r="N1145" i="9"/>
  <c r="H1145" i="9"/>
  <c r="N1144" i="9"/>
  <c r="H1144" i="9"/>
  <c r="N1143" i="9"/>
  <c r="H1143" i="9"/>
  <c r="N1142" i="9"/>
  <c r="H1142" i="9"/>
  <c r="N1141" i="9"/>
  <c r="H1141" i="9"/>
  <c r="N1140" i="9"/>
  <c r="H1140" i="9"/>
  <c r="N1139" i="9"/>
  <c r="H1139" i="9"/>
  <c r="N1138" i="9"/>
  <c r="H1138" i="9"/>
  <c r="N1137" i="9"/>
  <c r="H1137" i="9"/>
  <c r="N1136" i="9"/>
  <c r="H1136" i="9"/>
  <c r="N1135" i="9"/>
  <c r="H1135" i="9"/>
  <c r="N1134" i="9"/>
  <c r="H1134" i="9"/>
  <c r="N1133" i="9"/>
  <c r="H1133" i="9"/>
  <c r="N1132" i="9"/>
  <c r="H1132" i="9"/>
  <c r="N1131" i="9"/>
  <c r="H1131" i="9"/>
  <c r="N1130" i="9"/>
  <c r="H1130" i="9"/>
  <c r="N1129" i="9"/>
  <c r="H1129" i="9"/>
  <c r="N1128" i="9"/>
  <c r="H1128" i="9"/>
  <c r="N1127" i="9"/>
  <c r="H1127" i="9"/>
  <c r="N1126" i="9"/>
  <c r="H1126" i="9"/>
  <c r="N1125" i="9"/>
  <c r="H1125" i="9"/>
  <c r="N1124" i="9"/>
  <c r="H1124" i="9"/>
  <c r="N1123" i="9"/>
  <c r="H1123" i="9"/>
  <c r="N1122" i="9"/>
  <c r="H1122" i="9"/>
  <c r="N1121" i="9"/>
  <c r="H1121" i="9"/>
  <c r="N1120" i="9"/>
  <c r="H1120" i="9"/>
  <c r="N1119" i="9"/>
  <c r="H1119" i="9"/>
  <c r="N1118" i="9"/>
  <c r="H1118" i="9"/>
  <c r="N1117" i="9"/>
  <c r="H1117" i="9"/>
  <c r="N1116" i="9"/>
  <c r="H1116" i="9"/>
  <c r="N1115" i="9"/>
  <c r="H1115" i="9"/>
  <c r="N1114" i="9"/>
  <c r="H1114" i="9"/>
  <c r="N1113" i="9"/>
  <c r="H1113" i="9"/>
  <c r="N1112" i="9"/>
  <c r="H1112" i="9"/>
  <c r="N1111" i="9"/>
  <c r="H1111" i="9"/>
  <c r="N1110" i="9"/>
  <c r="H1110" i="9"/>
  <c r="N1109" i="9"/>
  <c r="H1109" i="9"/>
  <c r="N1108" i="9"/>
  <c r="H1108" i="9"/>
  <c r="N1107" i="9"/>
  <c r="H1107" i="9"/>
  <c r="N1106" i="9"/>
  <c r="H1106" i="9"/>
  <c r="N1105" i="9"/>
  <c r="H1105" i="9"/>
  <c r="N1104" i="9"/>
  <c r="H1104" i="9"/>
  <c r="N1103" i="9"/>
  <c r="H1103" i="9"/>
  <c r="N1102" i="9"/>
  <c r="H1102" i="9"/>
  <c r="N1101" i="9"/>
  <c r="H1101" i="9"/>
  <c r="N1100" i="9"/>
  <c r="H1100" i="9"/>
  <c r="N1099" i="9"/>
  <c r="H1099" i="9"/>
  <c r="N1098" i="9"/>
  <c r="H1098" i="9"/>
  <c r="N1097" i="9"/>
  <c r="H1097" i="9"/>
  <c r="N1096" i="9"/>
  <c r="H1096" i="9"/>
  <c r="N1095" i="9"/>
  <c r="H1095" i="9"/>
  <c r="N1094" i="9"/>
  <c r="H1094" i="9"/>
  <c r="N1093" i="9"/>
  <c r="H1093" i="9"/>
  <c r="N1092" i="9"/>
  <c r="H1092" i="9"/>
  <c r="N1091" i="9"/>
  <c r="H1091" i="9"/>
  <c r="N1090" i="9"/>
  <c r="H1090" i="9"/>
  <c r="N1089" i="9"/>
  <c r="H1089" i="9"/>
  <c r="N1088" i="9"/>
  <c r="H1088" i="9"/>
  <c r="N1087" i="9"/>
  <c r="H1087" i="9"/>
  <c r="N1086" i="9"/>
  <c r="H1086" i="9"/>
  <c r="N1085" i="9"/>
  <c r="H1085" i="9"/>
  <c r="N1084" i="9"/>
  <c r="H1084" i="9"/>
  <c r="N1083" i="9"/>
  <c r="H1083" i="9"/>
  <c r="N1082" i="9"/>
  <c r="H1082" i="9"/>
  <c r="N1081" i="9"/>
  <c r="H1081" i="9"/>
  <c r="N1080" i="9"/>
  <c r="H1080" i="9"/>
  <c r="N1079" i="9"/>
  <c r="H1079" i="9"/>
  <c r="N1078" i="9"/>
  <c r="H1078" i="9"/>
  <c r="N1077" i="9"/>
  <c r="H1077" i="9"/>
  <c r="N1076" i="9"/>
  <c r="H1076" i="9"/>
  <c r="N1075" i="9"/>
  <c r="H1075" i="9"/>
  <c r="N1074" i="9"/>
  <c r="H1074" i="9"/>
  <c r="N1073" i="9"/>
  <c r="H1073" i="9"/>
  <c r="N1072" i="9"/>
  <c r="H1072" i="9"/>
  <c r="N1071" i="9"/>
  <c r="H1071" i="9"/>
  <c r="N1070" i="9"/>
  <c r="H1070" i="9"/>
  <c r="N1069" i="9"/>
  <c r="H1069" i="9"/>
  <c r="N1068" i="9"/>
  <c r="H1068" i="9"/>
  <c r="N1067" i="9"/>
  <c r="H1067" i="9"/>
  <c r="N1066" i="9"/>
  <c r="H1066" i="9"/>
  <c r="N1065" i="9"/>
  <c r="H1065" i="9"/>
  <c r="N1064" i="9"/>
  <c r="H1064" i="9"/>
  <c r="N1063" i="9"/>
  <c r="H1063" i="9"/>
  <c r="N1062" i="9"/>
  <c r="H1062" i="9"/>
  <c r="N1061" i="9"/>
  <c r="H1061" i="9"/>
  <c r="N1060" i="9"/>
  <c r="H1060" i="9"/>
  <c r="N1059" i="9"/>
  <c r="H1059" i="9"/>
  <c r="N1058" i="9"/>
  <c r="H1058" i="9"/>
  <c r="N1057" i="9"/>
  <c r="H1057" i="9"/>
  <c r="N1056" i="9"/>
  <c r="H1056" i="9"/>
  <c r="N1055" i="9"/>
  <c r="H1055" i="9"/>
  <c r="N1054" i="9"/>
  <c r="H1054" i="9"/>
  <c r="N1053" i="9"/>
  <c r="H1053" i="9"/>
  <c r="N1052" i="9"/>
  <c r="H1052" i="9"/>
  <c r="N1051" i="9"/>
  <c r="H1051" i="9"/>
  <c r="N1050" i="9"/>
  <c r="H1050" i="9"/>
  <c r="N1049" i="9"/>
  <c r="H1049" i="9"/>
  <c r="N1048" i="9"/>
  <c r="H1048" i="9"/>
  <c r="N1047" i="9"/>
  <c r="H1047" i="9"/>
  <c r="N1046" i="9"/>
  <c r="H1046" i="9"/>
  <c r="N1045" i="9"/>
  <c r="H1045" i="9"/>
  <c r="N1044" i="9"/>
  <c r="H1044" i="9"/>
  <c r="N1043" i="9"/>
  <c r="H1043" i="9"/>
  <c r="N1042" i="9"/>
  <c r="H1042" i="9"/>
  <c r="N1041" i="9"/>
  <c r="H1041" i="9"/>
  <c r="N1040" i="9"/>
  <c r="H1040" i="9"/>
  <c r="N1039" i="9"/>
  <c r="H1039" i="9"/>
  <c r="N1038" i="9"/>
  <c r="H1038" i="9"/>
  <c r="N1037" i="9"/>
  <c r="H1037" i="9"/>
  <c r="N1036" i="9"/>
  <c r="H1036" i="9"/>
  <c r="N1035" i="9"/>
  <c r="H1035" i="9"/>
  <c r="N1034" i="9"/>
  <c r="H1034" i="9"/>
  <c r="N1033" i="9"/>
  <c r="H1033" i="9"/>
  <c r="N1032" i="9"/>
  <c r="H1032" i="9"/>
  <c r="N1031" i="9"/>
  <c r="H1031" i="9"/>
  <c r="N1030" i="9"/>
  <c r="H1030" i="9"/>
  <c r="N1029" i="9"/>
  <c r="H1029" i="9"/>
  <c r="N1028" i="9"/>
  <c r="H1028" i="9"/>
  <c r="N1027" i="9"/>
  <c r="H1027" i="9"/>
  <c r="N1026" i="9"/>
  <c r="H1026" i="9"/>
  <c r="N1025" i="9"/>
  <c r="H1025" i="9"/>
  <c r="N1024" i="9"/>
  <c r="H1024" i="9"/>
  <c r="N1023" i="9"/>
  <c r="H1023" i="9"/>
  <c r="N1022" i="9"/>
  <c r="H1022" i="9"/>
  <c r="N1021" i="9"/>
  <c r="H1021" i="9"/>
  <c r="N1020" i="9"/>
  <c r="H1020" i="9"/>
  <c r="N1019" i="9"/>
  <c r="H1019" i="9"/>
  <c r="N1018" i="9"/>
  <c r="H1018" i="9"/>
  <c r="N1017" i="9"/>
  <c r="H1017" i="9"/>
  <c r="N1016" i="9"/>
  <c r="H1016" i="9"/>
  <c r="N1015" i="9"/>
  <c r="H1015" i="9"/>
  <c r="N1014" i="9"/>
  <c r="H1014" i="9"/>
  <c r="N1013" i="9"/>
  <c r="H1013" i="9"/>
  <c r="N1012" i="9"/>
  <c r="H1012" i="9"/>
  <c r="N1011" i="9"/>
  <c r="H1011" i="9"/>
  <c r="N1010" i="9"/>
  <c r="H1010" i="9"/>
  <c r="N1009" i="9"/>
  <c r="H1009" i="9"/>
  <c r="N1008" i="9"/>
  <c r="H1008" i="9"/>
  <c r="N1007" i="9"/>
  <c r="H1007" i="9"/>
  <c r="N1006" i="9"/>
  <c r="H1006" i="9"/>
  <c r="N1005" i="9"/>
  <c r="H1005" i="9"/>
  <c r="N1004" i="9"/>
  <c r="H1004" i="9"/>
  <c r="N1003" i="9"/>
  <c r="H1003" i="9"/>
  <c r="N1002" i="9"/>
  <c r="H1002" i="9"/>
  <c r="N1001" i="9"/>
  <c r="H1001" i="9"/>
  <c r="N1000" i="9"/>
  <c r="H1000" i="9"/>
  <c r="N999" i="9"/>
  <c r="H999" i="9"/>
  <c r="N998" i="9"/>
  <c r="H998" i="9"/>
  <c r="N997" i="9"/>
  <c r="H997" i="9"/>
  <c r="N996" i="9"/>
  <c r="H996" i="9"/>
  <c r="N995" i="9"/>
  <c r="H995" i="9"/>
  <c r="N994" i="9"/>
  <c r="H994" i="9"/>
  <c r="N993" i="9"/>
  <c r="H993" i="9"/>
  <c r="N992" i="9"/>
  <c r="H992" i="9"/>
  <c r="N991" i="9"/>
  <c r="H991" i="9"/>
  <c r="N990" i="9"/>
  <c r="H990" i="9"/>
  <c r="N989" i="9"/>
  <c r="H989" i="9"/>
  <c r="N988" i="9"/>
  <c r="H988" i="9"/>
  <c r="N987" i="9"/>
  <c r="H987" i="9"/>
  <c r="N986" i="9"/>
  <c r="H986" i="9"/>
  <c r="N985" i="9"/>
  <c r="H985" i="9"/>
  <c r="N984" i="9"/>
  <c r="H984" i="9"/>
  <c r="N983" i="9"/>
  <c r="H983" i="9"/>
  <c r="N982" i="9"/>
  <c r="H982" i="9"/>
  <c r="N981" i="9"/>
  <c r="H981" i="9"/>
  <c r="N980" i="9"/>
  <c r="H980" i="9"/>
  <c r="N979" i="9"/>
  <c r="H979" i="9"/>
  <c r="N978" i="9"/>
  <c r="H978" i="9"/>
  <c r="N977" i="9"/>
  <c r="H977" i="9"/>
  <c r="N976" i="9"/>
  <c r="H976" i="9"/>
  <c r="N975" i="9"/>
  <c r="H975" i="9"/>
  <c r="N974" i="9"/>
  <c r="H974" i="9"/>
  <c r="N973" i="9"/>
  <c r="H973" i="9"/>
  <c r="N972" i="9"/>
  <c r="H972" i="9"/>
  <c r="N971" i="9"/>
  <c r="H971" i="9"/>
  <c r="N970" i="9"/>
  <c r="H970" i="9"/>
  <c r="N969" i="9"/>
  <c r="H969" i="9"/>
  <c r="N968" i="9"/>
  <c r="H968" i="9"/>
  <c r="N967" i="9"/>
  <c r="H967" i="9"/>
  <c r="N966" i="9"/>
  <c r="H966" i="9"/>
  <c r="N965" i="9"/>
  <c r="H965" i="9"/>
  <c r="N964" i="9"/>
  <c r="H964" i="9"/>
  <c r="N963" i="9"/>
  <c r="H963" i="9"/>
  <c r="N962" i="9"/>
  <c r="H962" i="9"/>
  <c r="N961" i="9"/>
  <c r="H961" i="9"/>
  <c r="N960" i="9"/>
  <c r="H960" i="9"/>
  <c r="N959" i="9"/>
  <c r="H959" i="9"/>
  <c r="N958" i="9"/>
  <c r="H958" i="9"/>
  <c r="N957" i="9"/>
  <c r="H957" i="9"/>
  <c r="N956" i="9"/>
  <c r="H956" i="9"/>
  <c r="N955" i="9"/>
  <c r="H955" i="9"/>
  <c r="N954" i="9"/>
  <c r="H954" i="9"/>
  <c r="N953" i="9"/>
  <c r="H953" i="9"/>
  <c r="N952" i="9"/>
  <c r="H952" i="9"/>
  <c r="N951" i="9"/>
  <c r="H951" i="9"/>
  <c r="N950" i="9"/>
  <c r="H950" i="9"/>
  <c r="N949" i="9"/>
  <c r="H949" i="9"/>
  <c r="N948" i="9"/>
  <c r="H948" i="9"/>
  <c r="N947" i="9"/>
  <c r="H947" i="9"/>
  <c r="N946" i="9"/>
  <c r="H946" i="9"/>
  <c r="N945" i="9"/>
  <c r="H945" i="9"/>
  <c r="N944" i="9"/>
  <c r="H944" i="9"/>
  <c r="N943" i="9"/>
  <c r="H943" i="9"/>
  <c r="N942" i="9"/>
  <c r="H942" i="9"/>
  <c r="N941" i="9"/>
  <c r="H941" i="9"/>
  <c r="N940" i="9"/>
  <c r="H940" i="9"/>
  <c r="N939" i="9"/>
  <c r="H939" i="9"/>
  <c r="N938" i="9"/>
  <c r="H938" i="9"/>
  <c r="N937" i="9"/>
  <c r="H937" i="9"/>
  <c r="N936" i="9"/>
  <c r="H936" i="9"/>
  <c r="N935" i="9"/>
  <c r="H935" i="9"/>
  <c r="N934" i="9"/>
  <c r="H934" i="9"/>
  <c r="N933" i="9"/>
  <c r="H933" i="9"/>
  <c r="N932" i="9"/>
  <c r="H932" i="9"/>
  <c r="N931" i="9"/>
  <c r="H931" i="9"/>
  <c r="N930" i="9"/>
  <c r="H930" i="9"/>
  <c r="N929" i="9"/>
  <c r="H929" i="9"/>
  <c r="N928" i="9"/>
  <c r="H928" i="9"/>
  <c r="N927" i="9"/>
  <c r="H927" i="9"/>
  <c r="N926" i="9"/>
  <c r="H926" i="9"/>
  <c r="N925" i="9"/>
  <c r="H925" i="9"/>
  <c r="N924" i="9"/>
  <c r="H924" i="9"/>
  <c r="N923" i="9"/>
  <c r="H923" i="9"/>
  <c r="N922" i="9"/>
  <c r="H922" i="9"/>
  <c r="N921" i="9"/>
  <c r="H921" i="9"/>
  <c r="N920" i="9"/>
  <c r="H920" i="9"/>
  <c r="N919" i="9"/>
  <c r="H919" i="9"/>
  <c r="N918" i="9"/>
  <c r="H918" i="9"/>
  <c r="N917" i="9"/>
  <c r="H917" i="9"/>
  <c r="N916" i="9"/>
  <c r="H916" i="9"/>
  <c r="N915" i="9"/>
  <c r="H915" i="9"/>
  <c r="N914" i="9"/>
  <c r="H914" i="9"/>
  <c r="N913" i="9"/>
  <c r="H913" i="9"/>
  <c r="N912" i="9"/>
  <c r="H912" i="9"/>
  <c r="N911" i="9"/>
  <c r="H911" i="9"/>
  <c r="N910" i="9"/>
  <c r="H910" i="9"/>
  <c r="N909" i="9"/>
  <c r="H909" i="9"/>
  <c r="N908" i="9"/>
  <c r="H908" i="9"/>
  <c r="N907" i="9"/>
  <c r="H907" i="9"/>
  <c r="N906" i="9"/>
  <c r="H906" i="9"/>
  <c r="N905" i="9"/>
  <c r="H905" i="9"/>
  <c r="N904" i="9"/>
  <c r="H904" i="9"/>
  <c r="N903" i="9"/>
  <c r="H903" i="9"/>
  <c r="N902" i="9"/>
  <c r="H902" i="9"/>
  <c r="N901" i="9"/>
  <c r="H901" i="9"/>
  <c r="N900" i="9"/>
  <c r="H900" i="9"/>
  <c r="N899" i="9"/>
  <c r="H899" i="9"/>
  <c r="N898" i="9"/>
  <c r="H898" i="9"/>
  <c r="N897" i="9"/>
  <c r="H897" i="9"/>
  <c r="N896" i="9"/>
  <c r="H896" i="9"/>
  <c r="N895" i="9"/>
  <c r="H895" i="9"/>
  <c r="N894" i="9"/>
  <c r="H894" i="9"/>
  <c r="N893" i="9"/>
  <c r="H893" i="9"/>
  <c r="N892" i="9"/>
  <c r="H892" i="9"/>
  <c r="N891" i="9"/>
  <c r="H891" i="9"/>
  <c r="N890" i="9"/>
  <c r="H890" i="9"/>
  <c r="N889" i="9"/>
  <c r="H889" i="9"/>
  <c r="N888" i="9"/>
  <c r="H888" i="9"/>
  <c r="N887" i="9"/>
  <c r="H887" i="9"/>
  <c r="N886" i="9"/>
  <c r="H886" i="9"/>
  <c r="N885" i="9"/>
  <c r="H885" i="9"/>
  <c r="N884" i="9"/>
  <c r="H884" i="9"/>
  <c r="N883" i="9"/>
  <c r="H883" i="9"/>
  <c r="N882" i="9"/>
  <c r="H882" i="9"/>
  <c r="N881" i="9"/>
  <c r="H881" i="9"/>
  <c r="N880" i="9"/>
  <c r="H880" i="9"/>
  <c r="N879" i="9"/>
  <c r="H879" i="9"/>
  <c r="N878" i="9"/>
  <c r="H878" i="9"/>
  <c r="N877" i="9"/>
  <c r="H877" i="9"/>
  <c r="N876" i="9"/>
  <c r="H876" i="9"/>
  <c r="N875" i="9"/>
  <c r="H875" i="9"/>
  <c r="N874" i="9"/>
  <c r="H874" i="9"/>
  <c r="N873" i="9"/>
  <c r="H873" i="9"/>
  <c r="N872" i="9"/>
  <c r="H872" i="9"/>
  <c r="N871" i="9"/>
  <c r="H871" i="9"/>
  <c r="N870" i="9"/>
  <c r="H870" i="9"/>
  <c r="N869" i="9"/>
  <c r="H869" i="9"/>
  <c r="N868" i="9"/>
  <c r="H868" i="9"/>
  <c r="N867" i="9"/>
  <c r="H867" i="9"/>
  <c r="N866" i="9"/>
  <c r="H866" i="9"/>
  <c r="N865" i="9"/>
  <c r="H865" i="9"/>
  <c r="N864" i="9"/>
  <c r="H864" i="9"/>
  <c r="N863" i="9"/>
  <c r="H863" i="9"/>
  <c r="N862" i="9"/>
  <c r="H862" i="9"/>
  <c r="N861" i="9"/>
  <c r="H861" i="9"/>
  <c r="N860" i="9"/>
  <c r="H860" i="9"/>
  <c r="N859" i="9"/>
  <c r="H859" i="9"/>
  <c r="N858" i="9"/>
  <c r="H858" i="9"/>
  <c r="N857" i="9"/>
  <c r="H857" i="9"/>
  <c r="N856" i="9"/>
  <c r="H856" i="9"/>
  <c r="N855" i="9"/>
  <c r="H855" i="9"/>
  <c r="N854" i="9"/>
  <c r="H854" i="9"/>
  <c r="N853" i="9"/>
  <c r="H853" i="9"/>
  <c r="N852" i="9"/>
  <c r="H852" i="9"/>
  <c r="N851" i="9"/>
  <c r="H851" i="9"/>
  <c r="N850" i="9"/>
  <c r="H850" i="9"/>
  <c r="N849" i="9"/>
  <c r="H849" i="9"/>
  <c r="N848" i="9"/>
  <c r="H848" i="9"/>
  <c r="N847" i="9"/>
  <c r="H847" i="9"/>
  <c r="N846" i="9"/>
  <c r="H846" i="9"/>
  <c r="N845" i="9"/>
  <c r="H845" i="9"/>
  <c r="N844" i="9"/>
  <c r="H844" i="9"/>
  <c r="N843" i="9"/>
  <c r="H843" i="9"/>
  <c r="N842" i="9"/>
  <c r="H842" i="9"/>
  <c r="N841" i="9"/>
  <c r="H841" i="9"/>
  <c r="N840" i="9"/>
  <c r="H840" i="9"/>
  <c r="N839" i="9"/>
  <c r="H839" i="9"/>
  <c r="N838" i="9"/>
  <c r="H838" i="9"/>
  <c r="N837" i="9"/>
  <c r="H837" i="9"/>
  <c r="N836" i="9"/>
  <c r="H836" i="9"/>
  <c r="N835" i="9"/>
  <c r="H835" i="9"/>
  <c r="N834" i="9"/>
  <c r="H834" i="9"/>
  <c r="N833" i="9"/>
  <c r="H833" i="9"/>
  <c r="N832" i="9"/>
  <c r="H832" i="9"/>
  <c r="N831" i="9"/>
  <c r="H831" i="9"/>
  <c r="N830" i="9"/>
  <c r="H830" i="9"/>
  <c r="N829" i="9"/>
  <c r="H829" i="9"/>
  <c r="N828" i="9"/>
  <c r="H828" i="9"/>
  <c r="N827" i="9"/>
  <c r="H827" i="9"/>
  <c r="N826" i="9"/>
  <c r="H826" i="9"/>
  <c r="N825" i="9"/>
  <c r="H825" i="9"/>
  <c r="N824" i="9"/>
  <c r="H824" i="9"/>
  <c r="N823" i="9"/>
  <c r="H823" i="9"/>
  <c r="N822" i="9"/>
  <c r="H822" i="9"/>
  <c r="N821" i="9"/>
  <c r="H821" i="9"/>
  <c r="N820" i="9"/>
  <c r="H820" i="9"/>
  <c r="N819" i="9"/>
  <c r="H819" i="9"/>
  <c r="N818" i="9"/>
  <c r="H818" i="9"/>
  <c r="N817" i="9"/>
  <c r="H817" i="9"/>
  <c r="N816" i="9"/>
  <c r="H816" i="9"/>
  <c r="N815" i="9"/>
  <c r="H815" i="9"/>
  <c r="N814" i="9"/>
  <c r="H814" i="9"/>
  <c r="N813" i="9"/>
  <c r="H813" i="9"/>
  <c r="N812" i="9"/>
  <c r="H812" i="9"/>
  <c r="N811" i="9"/>
  <c r="H811" i="9"/>
  <c r="N810" i="9"/>
  <c r="H810" i="9"/>
  <c r="N809" i="9"/>
  <c r="H809" i="9"/>
  <c r="N808" i="9"/>
  <c r="H808" i="9"/>
  <c r="N807" i="9"/>
  <c r="H807" i="9"/>
  <c r="N806" i="9"/>
  <c r="H806" i="9"/>
  <c r="N805" i="9"/>
  <c r="H805" i="9"/>
  <c r="N804" i="9"/>
  <c r="H804" i="9"/>
  <c r="N803" i="9"/>
  <c r="H803" i="9"/>
  <c r="N802" i="9"/>
  <c r="H802" i="9"/>
  <c r="N801" i="9"/>
  <c r="H801" i="9"/>
  <c r="N800" i="9"/>
  <c r="H800" i="9"/>
  <c r="N799" i="9"/>
  <c r="H799" i="9"/>
  <c r="N798" i="9"/>
  <c r="H798" i="9"/>
  <c r="N797" i="9"/>
  <c r="H797" i="9"/>
  <c r="N796" i="9"/>
  <c r="H796" i="9"/>
  <c r="N795" i="9"/>
  <c r="H795" i="9"/>
  <c r="N794" i="9"/>
  <c r="H794" i="9"/>
  <c r="N793" i="9"/>
  <c r="H793" i="9"/>
  <c r="N792" i="9"/>
  <c r="H792" i="9"/>
  <c r="N791" i="9"/>
  <c r="H791" i="9"/>
  <c r="N790" i="9"/>
  <c r="H790" i="9"/>
  <c r="N789" i="9"/>
  <c r="H789" i="9"/>
  <c r="N788" i="9"/>
  <c r="H788" i="9"/>
  <c r="N787" i="9"/>
  <c r="H787" i="9"/>
  <c r="N786" i="9"/>
  <c r="H786" i="9"/>
  <c r="N785" i="9"/>
  <c r="H785" i="9"/>
  <c r="N784" i="9"/>
  <c r="H784" i="9"/>
  <c r="N783" i="9"/>
  <c r="H783" i="9"/>
  <c r="N782" i="9"/>
  <c r="H782" i="9"/>
  <c r="N781" i="9"/>
  <c r="H781" i="9"/>
  <c r="N780" i="9"/>
  <c r="H780" i="9"/>
  <c r="N779" i="9"/>
  <c r="H779" i="9"/>
  <c r="N778" i="9"/>
  <c r="H778" i="9"/>
  <c r="N777" i="9"/>
  <c r="H777" i="9"/>
  <c r="N776" i="9"/>
  <c r="H776" i="9"/>
  <c r="N775" i="9"/>
  <c r="H775" i="9"/>
  <c r="N774" i="9"/>
  <c r="H774" i="9"/>
  <c r="N773" i="9"/>
  <c r="H773" i="9"/>
  <c r="N772" i="9"/>
  <c r="H772" i="9"/>
  <c r="N771" i="9"/>
  <c r="H771" i="9"/>
  <c r="N770" i="9"/>
  <c r="H770" i="9"/>
  <c r="N769" i="9"/>
  <c r="H769" i="9"/>
  <c r="N768" i="9"/>
  <c r="H768" i="9"/>
  <c r="N767" i="9"/>
  <c r="H767" i="9"/>
  <c r="N766" i="9"/>
  <c r="H766" i="9"/>
  <c r="N765" i="9"/>
  <c r="H765" i="9"/>
  <c r="N764" i="9"/>
  <c r="H764" i="9"/>
  <c r="N763" i="9"/>
  <c r="H763" i="9"/>
  <c r="N762" i="9"/>
  <c r="H762" i="9"/>
  <c r="N761" i="9"/>
  <c r="H761" i="9"/>
  <c r="N760" i="9"/>
  <c r="H760" i="9"/>
  <c r="N759" i="9"/>
  <c r="H759" i="9"/>
  <c r="N758" i="9"/>
  <c r="H758" i="9"/>
  <c r="N757" i="9"/>
  <c r="H757" i="9"/>
  <c r="N756" i="9"/>
  <c r="H756" i="9"/>
  <c r="N755" i="9"/>
  <c r="H755" i="9"/>
  <c r="N754" i="9"/>
  <c r="H754" i="9"/>
  <c r="N753" i="9"/>
  <c r="H753" i="9"/>
  <c r="N752" i="9"/>
  <c r="H752" i="9"/>
  <c r="N751" i="9"/>
  <c r="H751" i="9"/>
  <c r="N750" i="9"/>
  <c r="H750" i="9"/>
  <c r="N749" i="9"/>
  <c r="H749" i="9"/>
  <c r="N748" i="9"/>
  <c r="H748" i="9"/>
  <c r="N747" i="9"/>
  <c r="H747" i="9"/>
  <c r="N746" i="9"/>
  <c r="H746" i="9"/>
  <c r="N745" i="9"/>
  <c r="H745" i="9"/>
  <c r="N744" i="9"/>
  <c r="H744" i="9"/>
  <c r="N743" i="9"/>
  <c r="H743" i="9"/>
  <c r="N742" i="9"/>
  <c r="H742" i="9"/>
  <c r="N741" i="9"/>
  <c r="H741" i="9"/>
  <c r="N740" i="9"/>
  <c r="H740" i="9"/>
  <c r="N739" i="9"/>
  <c r="H739" i="9"/>
  <c r="N738" i="9"/>
  <c r="H738" i="9"/>
  <c r="N737" i="9"/>
  <c r="H737" i="9"/>
  <c r="N736" i="9"/>
  <c r="H736" i="9"/>
  <c r="N735" i="9"/>
  <c r="H735" i="9"/>
  <c r="N734" i="9"/>
  <c r="H734" i="9"/>
  <c r="N733" i="9"/>
  <c r="H733" i="9"/>
  <c r="N732" i="9"/>
  <c r="H732" i="9"/>
  <c r="N731" i="9"/>
  <c r="H731" i="9"/>
  <c r="N730" i="9"/>
  <c r="H730" i="9"/>
  <c r="N729" i="9"/>
  <c r="H729" i="9"/>
  <c r="N728" i="9"/>
  <c r="H728" i="9"/>
  <c r="N727" i="9"/>
  <c r="H727" i="9"/>
  <c r="N726" i="9"/>
  <c r="H726" i="9"/>
  <c r="N725" i="9"/>
  <c r="H725" i="9"/>
  <c r="N724" i="9"/>
  <c r="H724" i="9"/>
  <c r="N723" i="9"/>
  <c r="H723" i="9"/>
  <c r="N722" i="9"/>
  <c r="H722" i="9"/>
  <c r="N721" i="9"/>
  <c r="H721" i="9"/>
  <c r="N720" i="9"/>
  <c r="H720" i="9"/>
  <c r="N719" i="9"/>
  <c r="H719" i="9"/>
  <c r="N718" i="9"/>
  <c r="H718" i="9"/>
  <c r="N717" i="9"/>
  <c r="H717" i="9"/>
  <c r="N716" i="9"/>
  <c r="H716" i="9"/>
  <c r="N715" i="9"/>
  <c r="H715" i="9"/>
  <c r="N714" i="9"/>
  <c r="H714" i="9"/>
  <c r="N713" i="9"/>
  <c r="H713" i="9"/>
  <c r="N712" i="9"/>
  <c r="H712" i="9"/>
  <c r="N711" i="9"/>
  <c r="H711" i="9"/>
  <c r="N710" i="9"/>
  <c r="H710" i="9"/>
  <c r="N709" i="9"/>
  <c r="H709" i="9"/>
  <c r="N708" i="9"/>
  <c r="H708" i="9"/>
  <c r="N707" i="9"/>
  <c r="H707" i="9"/>
  <c r="N706" i="9"/>
  <c r="H706" i="9"/>
  <c r="N705" i="9"/>
  <c r="H705" i="9"/>
  <c r="N704" i="9"/>
  <c r="H704" i="9"/>
  <c r="N703" i="9"/>
  <c r="H703" i="9"/>
  <c r="N702" i="9"/>
  <c r="H702" i="9"/>
  <c r="N701" i="9"/>
  <c r="H701" i="9"/>
  <c r="N700" i="9"/>
  <c r="H700" i="9"/>
  <c r="N699" i="9"/>
  <c r="H699" i="9"/>
  <c r="N698" i="9"/>
  <c r="H698" i="9"/>
  <c r="N697" i="9"/>
  <c r="H697" i="9"/>
  <c r="N696" i="9"/>
  <c r="H696" i="9"/>
  <c r="N695" i="9"/>
  <c r="H695" i="9"/>
  <c r="N694" i="9"/>
  <c r="H694" i="9"/>
  <c r="N693" i="9"/>
  <c r="H693" i="9"/>
  <c r="N692" i="9"/>
  <c r="H692" i="9"/>
  <c r="N691" i="9"/>
  <c r="H691" i="9"/>
  <c r="N690" i="9"/>
  <c r="H690" i="9"/>
  <c r="N689" i="9"/>
  <c r="H689" i="9"/>
  <c r="N688" i="9"/>
  <c r="H688" i="9"/>
  <c r="N687" i="9"/>
  <c r="H687" i="9"/>
  <c r="N686" i="9"/>
  <c r="H686" i="9"/>
  <c r="N685" i="9"/>
  <c r="H685" i="9"/>
  <c r="N684" i="9"/>
  <c r="H684" i="9"/>
  <c r="N683" i="9"/>
  <c r="H683" i="9"/>
  <c r="N682" i="9"/>
  <c r="H682" i="9"/>
  <c r="N681" i="9"/>
  <c r="H681" i="9"/>
  <c r="N680" i="9"/>
  <c r="H680" i="9"/>
  <c r="N679" i="9"/>
  <c r="H679" i="9"/>
  <c r="N678" i="9"/>
  <c r="H678" i="9"/>
  <c r="N677" i="9"/>
  <c r="H677" i="9"/>
  <c r="N676" i="9"/>
  <c r="H676" i="9"/>
  <c r="N675" i="9"/>
  <c r="H675" i="9"/>
  <c r="N674" i="9"/>
  <c r="H674" i="9"/>
  <c r="N673" i="9"/>
  <c r="H673" i="9"/>
  <c r="N672" i="9"/>
  <c r="H672" i="9"/>
  <c r="N671" i="9"/>
  <c r="H671" i="9"/>
  <c r="N670" i="9"/>
  <c r="H670" i="9"/>
  <c r="N669" i="9"/>
  <c r="H669" i="9"/>
  <c r="N668" i="9"/>
  <c r="H668" i="9"/>
  <c r="N667" i="9"/>
  <c r="H667" i="9"/>
  <c r="N666" i="9"/>
  <c r="H666" i="9"/>
  <c r="N665" i="9"/>
  <c r="H665" i="9"/>
  <c r="N664" i="9"/>
  <c r="H664" i="9"/>
  <c r="N663" i="9"/>
  <c r="H663" i="9"/>
  <c r="N662" i="9"/>
  <c r="H662" i="9"/>
  <c r="N661" i="9"/>
  <c r="H661" i="9"/>
  <c r="N660" i="9"/>
  <c r="H660" i="9"/>
  <c r="N659" i="9"/>
  <c r="H659" i="9"/>
  <c r="N658" i="9"/>
  <c r="H658" i="9"/>
  <c r="N657" i="9"/>
  <c r="H657" i="9"/>
  <c r="N656" i="9"/>
  <c r="H656" i="9"/>
  <c r="N655" i="9"/>
  <c r="H655" i="9"/>
  <c r="N654" i="9"/>
  <c r="H654" i="9"/>
  <c r="N653" i="9"/>
  <c r="H653" i="9"/>
  <c r="N652" i="9"/>
  <c r="H652" i="9"/>
  <c r="N651" i="9"/>
  <c r="H651" i="9"/>
  <c r="N650" i="9"/>
  <c r="H650" i="9"/>
  <c r="N649" i="9"/>
  <c r="H649" i="9"/>
  <c r="N648" i="9"/>
  <c r="H648" i="9"/>
  <c r="N647" i="9"/>
  <c r="H647" i="9"/>
  <c r="N646" i="9"/>
  <c r="H646" i="9"/>
  <c r="N645" i="9"/>
  <c r="H645" i="9"/>
  <c r="N644" i="9"/>
  <c r="H644" i="9"/>
  <c r="N643" i="9"/>
  <c r="H643" i="9"/>
  <c r="N642" i="9"/>
  <c r="H642" i="9"/>
  <c r="N641" i="9"/>
  <c r="H641" i="9"/>
  <c r="N640" i="9"/>
  <c r="H640" i="9"/>
  <c r="N639" i="9"/>
  <c r="H639" i="9"/>
  <c r="N638" i="9"/>
  <c r="H638" i="9"/>
  <c r="N637" i="9"/>
  <c r="H637" i="9"/>
  <c r="N636" i="9"/>
  <c r="H636" i="9"/>
  <c r="N635" i="9"/>
  <c r="H635" i="9"/>
  <c r="N634" i="9"/>
  <c r="H634" i="9"/>
  <c r="N633" i="9"/>
  <c r="H633" i="9"/>
  <c r="N632" i="9"/>
  <c r="H632" i="9"/>
  <c r="N631" i="9"/>
  <c r="H631" i="9"/>
  <c r="N630" i="9"/>
  <c r="H630" i="9"/>
  <c r="N629" i="9"/>
  <c r="H629" i="9"/>
  <c r="N628" i="9"/>
  <c r="H628" i="9"/>
  <c r="N627" i="9"/>
  <c r="H627" i="9"/>
  <c r="N626" i="9"/>
  <c r="H626" i="9"/>
  <c r="N625" i="9"/>
  <c r="H625" i="9"/>
  <c r="N624" i="9"/>
  <c r="H624" i="9"/>
  <c r="N623" i="9"/>
  <c r="H623" i="9"/>
  <c r="N622" i="9"/>
  <c r="H622" i="9"/>
  <c r="N621" i="9"/>
  <c r="H621" i="9"/>
  <c r="N620" i="9"/>
  <c r="H620" i="9"/>
  <c r="N619" i="9"/>
  <c r="H619" i="9"/>
  <c r="N618" i="9"/>
  <c r="H618" i="9"/>
  <c r="N617" i="9"/>
  <c r="H617" i="9"/>
  <c r="N616" i="9"/>
  <c r="H616" i="9"/>
  <c r="N615" i="9"/>
  <c r="H615" i="9"/>
  <c r="N614" i="9"/>
  <c r="H614" i="9"/>
  <c r="N613" i="9"/>
  <c r="H613" i="9"/>
  <c r="N612" i="9"/>
  <c r="H612" i="9"/>
  <c r="N611" i="9"/>
  <c r="H611" i="9"/>
  <c r="N610" i="9"/>
  <c r="H610" i="9"/>
  <c r="N609" i="9"/>
  <c r="H609" i="9"/>
  <c r="N608" i="9"/>
  <c r="H608" i="9"/>
  <c r="N607" i="9"/>
  <c r="H607" i="9"/>
  <c r="N606" i="9"/>
  <c r="H606" i="9"/>
  <c r="N605" i="9"/>
  <c r="H605" i="9"/>
  <c r="N604" i="9"/>
  <c r="H604" i="9"/>
  <c r="N603" i="9"/>
  <c r="H603" i="9"/>
  <c r="N602" i="9"/>
  <c r="H602" i="9"/>
  <c r="N601" i="9"/>
  <c r="H601" i="9"/>
  <c r="N600" i="9"/>
  <c r="H600" i="9"/>
  <c r="N599" i="9"/>
  <c r="H599" i="9"/>
  <c r="N598" i="9"/>
  <c r="H598" i="9"/>
  <c r="N597" i="9"/>
  <c r="H597" i="9"/>
  <c r="N596" i="9"/>
  <c r="H596" i="9"/>
  <c r="N595" i="9"/>
  <c r="H595" i="9"/>
  <c r="N594" i="9"/>
  <c r="H594" i="9"/>
  <c r="N593" i="9"/>
  <c r="H593" i="9"/>
  <c r="N592" i="9"/>
  <c r="H592" i="9"/>
  <c r="N591" i="9"/>
  <c r="H591" i="9"/>
  <c r="N590" i="9"/>
  <c r="H590" i="9"/>
  <c r="N589" i="9"/>
  <c r="H589" i="9"/>
  <c r="N588" i="9"/>
  <c r="H588" i="9"/>
  <c r="N587" i="9"/>
  <c r="H587" i="9"/>
  <c r="N586" i="9"/>
  <c r="H586" i="9"/>
  <c r="N585" i="9"/>
  <c r="H585" i="9"/>
  <c r="N584" i="9"/>
  <c r="H584" i="9"/>
  <c r="N583" i="9"/>
  <c r="H583" i="9"/>
  <c r="N582" i="9"/>
  <c r="H582" i="9"/>
  <c r="N581" i="9"/>
  <c r="H581" i="9"/>
  <c r="N580" i="9"/>
  <c r="H580" i="9"/>
  <c r="N579" i="9"/>
  <c r="H579" i="9"/>
  <c r="N578" i="9"/>
  <c r="H578" i="9"/>
  <c r="N577" i="9"/>
  <c r="H577" i="9"/>
  <c r="N576" i="9"/>
  <c r="H576" i="9"/>
  <c r="N575" i="9"/>
  <c r="H575" i="9"/>
  <c r="N574" i="9"/>
  <c r="H574" i="9"/>
  <c r="N573" i="9"/>
  <c r="H573" i="9"/>
  <c r="N572" i="9"/>
  <c r="H572" i="9"/>
  <c r="N571" i="9"/>
  <c r="H571" i="9"/>
  <c r="N570" i="9"/>
  <c r="H570" i="9"/>
  <c r="N569" i="9"/>
  <c r="H569" i="9"/>
  <c r="N568" i="9"/>
  <c r="H568" i="9"/>
  <c r="N567" i="9"/>
  <c r="H567" i="9"/>
  <c r="N566" i="9"/>
  <c r="H566" i="9"/>
  <c r="N565" i="9"/>
  <c r="H565" i="9"/>
  <c r="N564" i="9"/>
  <c r="H564" i="9"/>
  <c r="N563" i="9"/>
  <c r="H563" i="9"/>
  <c r="N562" i="9"/>
  <c r="H562" i="9"/>
  <c r="N561" i="9"/>
  <c r="H561" i="9"/>
  <c r="N560" i="9"/>
  <c r="H560" i="9"/>
  <c r="N559" i="9"/>
  <c r="H559" i="9"/>
  <c r="N558" i="9"/>
  <c r="H558" i="9"/>
  <c r="N557" i="9"/>
  <c r="H557" i="9"/>
  <c r="N556" i="9"/>
  <c r="H556" i="9"/>
  <c r="N555" i="9"/>
  <c r="H555" i="9"/>
  <c r="N554" i="9"/>
  <c r="H554" i="9"/>
  <c r="N553" i="9"/>
  <c r="H553" i="9"/>
  <c r="N552" i="9"/>
  <c r="H552" i="9"/>
  <c r="N551" i="9"/>
  <c r="H551" i="9"/>
  <c r="N550" i="9"/>
  <c r="H550" i="9"/>
  <c r="N549" i="9"/>
  <c r="H549" i="9"/>
  <c r="N548" i="9"/>
  <c r="H548" i="9"/>
  <c r="N547" i="9"/>
  <c r="H547" i="9"/>
  <c r="N546" i="9"/>
  <c r="H546" i="9"/>
  <c r="N545" i="9"/>
  <c r="H545" i="9"/>
  <c r="N544" i="9"/>
  <c r="H544" i="9"/>
  <c r="N543" i="9"/>
  <c r="H543" i="9"/>
  <c r="N542" i="9"/>
  <c r="H542" i="9"/>
  <c r="N541" i="9"/>
  <c r="H541" i="9"/>
  <c r="N540" i="9"/>
  <c r="H540" i="9"/>
  <c r="N539" i="9"/>
  <c r="H539" i="9"/>
  <c r="N538" i="9"/>
  <c r="H538" i="9"/>
  <c r="N537" i="9"/>
  <c r="H537" i="9"/>
  <c r="N536" i="9"/>
  <c r="H536" i="9"/>
  <c r="N535" i="9"/>
  <c r="H535" i="9"/>
  <c r="N534" i="9"/>
  <c r="H534" i="9"/>
  <c r="N533" i="9"/>
  <c r="H533" i="9"/>
  <c r="N532" i="9"/>
  <c r="H532" i="9"/>
  <c r="N531" i="9"/>
  <c r="H531" i="9"/>
  <c r="N530" i="9"/>
  <c r="H530" i="9"/>
  <c r="N529" i="9"/>
  <c r="H529" i="9"/>
  <c r="N528" i="9"/>
  <c r="H528" i="9"/>
  <c r="N527" i="9"/>
  <c r="H527" i="9"/>
  <c r="N526" i="9"/>
  <c r="H526" i="9"/>
  <c r="N525" i="9"/>
  <c r="H525" i="9"/>
  <c r="N524" i="9"/>
  <c r="H524" i="9"/>
  <c r="N523" i="9"/>
  <c r="H523" i="9"/>
  <c r="N522" i="9"/>
  <c r="H522" i="9"/>
  <c r="N521" i="9"/>
  <c r="H521" i="9"/>
  <c r="N520" i="9"/>
  <c r="H520" i="9"/>
  <c r="N519" i="9"/>
  <c r="H519" i="9"/>
  <c r="N518" i="9"/>
  <c r="H518" i="9"/>
  <c r="N517" i="9"/>
  <c r="H517" i="9"/>
  <c r="N516" i="9"/>
  <c r="H516" i="9"/>
  <c r="N515" i="9"/>
  <c r="H515" i="9"/>
  <c r="N514" i="9"/>
  <c r="H514" i="9"/>
  <c r="N513" i="9"/>
  <c r="H513" i="9"/>
  <c r="N512" i="9"/>
  <c r="H512" i="9"/>
  <c r="N511" i="9"/>
  <c r="H511" i="9"/>
  <c r="N510" i="9"/>
  <c r="H510" i="9"/>
  <c r="N509" i="9"/>
  <c r="H509" i="9"/>
  <c r="N508" i="9"/>
  <c r="H508" i="9"/>
  <c r="N507" i="9"/>
  <c r="H507" i="9"/>
  <c r="N506" i="9"/>
  <c r="H506" i="9"/>
  <c r="N505" i="9"/>
  <c r="H505" i="9"/>
  <c r="N504" i="9"/>
  <c r="H504" i="9"/>
  <c r="N503" i="9"/>
  <c r="H503" i="9"/>
  <c r="N502" i="9"/>
  <c r="H502" i="9"/>
  <c r="N501" i="9"/>
  <c r="H501" i="9"/>
  <c r="N500" i="9"/>
  <c r="H500" i="9"/>
  <c r="N499" i="9"/>
  <c r="H499" i="9"/>
  <c r="N498" i="9"/>
  <c r="H498" i="9"/>
  <c r="N497" i="9"/>
  <c r="H497" i="9"/>
  <c r="N496" i="9"/>
  <c r="H496" i="9"/>
  <c r="N495" i="9"/>
  <c r="H495" i="9"/>
  <c r="N494" i="9"/>
  <c r="H494" i="9"/>
  <c r="N493" i="9"/>
  <c r="H493" i="9"/>
  <c r="N492" i="9"/>
  <c r="H492" i="9"/>
  <c r="N491" i="9"/>
  <c r="H491" i="9"/>
  <c r="N490" i="9"/>
  <c r="H490" i="9"/>
  <c r="N489" i="9"/>
  <c r="H489" i="9"/>
  <c r="N488" i="9"/>
  <c r="H488" i="9"/>
  <c r="N487" i="9"/>
  <c r="H487" i="9"/>
  <c r="N486" i="9"/>
  <c r="H486" i="9"/>
  <c r="N485" i="9"/>
  <c r="H485" i="9"/>
  <c r="N484" i="9"/>
  <c r="H484" i="9"/>
  <c r="N483" i="9"/>
  <c r="H483" i="9"/>
  <c r="N482" i="9"/>
  <c r="H482" i="9"/>
  <c r="N481" i="9"/>
  <c r="H481" i="9"/>
  <c r="N480" i="9"/>
  <c r="H480" i="9"/>
  <c r="N479" i="9"/>
  <c r="H479" i="9"/>
  <c r="N478" i="9"/>
  <c r="H478" i="9"/>
  <c r="N477" i="9"/>
  <c r="H477" i="9"/>
  <c r="N476" i="9"/>
  <c r="H476" i="9"/>
  <c r="N475" i="9"/>
  <c r="H475" i="9"/>
  <c r="N474" i="9"/>
  <c r="H474" i="9"/>
  <c r="N473" i="9"/>
  <c r="H473" i="9"/>
  <c r="N472" i="9"/>
  <c r="H472" i="9"/>
  <c r="N471" i="9"/>
  <c r="H471" i="9"/>
  <c r="N470" i="9"/>
  <c r="H470" i="9"/>
  <c r="N469" i="9"/>
  <c r="H469" i="9"/>
  <c r="N468" i="9"/>
  <c r="H468" i="9"/>
  <c r="N467" i="9"/>
  <c r="H467" i="9"/>
  <c r="N466" i="9"/>
  <c r="H466" i="9"/>
  <c r="N465" i="9"/>
  <c r="H465" i="9"/>
  <c r="N464" i="9"/>
  <c r="H464" i="9"/>
  <c r="N463" i="9"/>
  <c r="H463" i="9"/>
  <c r="N462" i="9"/>
  <c r="H462" i="9"/>
  <c r="N461" i="9"/>
  <c r="H461" i="9"/>
  <c r="N460" i="9"/>
  <c r="H460" i="9"/>
  <c r="N459" i="9"/>
  <c r="H459" i="9"/>
  <c r="N458" i="9"/>
  <c r="H458" i="9"/>
  <c r="N457" i="9"/>
  <c r="H457" i="9"/>
  <c r="N456" i="9"/>
  <c r="H456" i="9"/>
  <c r="N455" i="9"/>
  <c r="H455" i="9"/>
  <c r="N454" i="9"/>
  <c r="H454" i="9"/>
  <c r="N453" i="9"/>
  <c r="H453" i="9"/>
  <c r="N452" i="9"/>
  <c r="H452" i="9"/>
  <c r="N451" i="9"/>
  <c r="H451" i="9"/>
  <c r="N450" i="9"/>
  <c r="H450" i="9"/>
  <c r="N449" i="9"/>
  <c r="H449" i="9"/>
  <c r="N448" i="9"/>
  <c r="H448" i="9"/>
  <c r="N447" i="9"/>
  <c r="H447" i="9"/>
  <c r="N446" i="9"/>
  <c r="H446" i="9"/>
  <c r="N445" i="9"/>
  <c r="H445" i="9"/>
  <c r="N444" i="9"/>
  <c r="H444" i="9"/>
  <c r="N443" i="9"/>
  <c r="H443" i="9"/>
  <c r="N442" i="9"/>
  <c r="H442" i="9"/>
  <c r="N441" i="9"/>
  <c r="H441" i="9"/>
  <c r="N440" i="9"/>
  <c r="H440" i="9"/>
  <c r="N439" i="9"/>
  <c r="H439" i="9"/>
  <c r="N438" i="9"/>
  <c r="H438" i="9"/>
  <c r="N437" i="9"/>
  <c r="H437" i="9"/>
  <c r="N436" i="9"/>
  <c r="H436" i="9"/>
  <c r="N435" i="9"/>
  <c r="H435" i="9"/>
  <c r="N434" i="9"/>
  <c r="H434" i="9"/>
  <c r="N433" i="9"/>
  <c r="H433" i="9"/>
  <c r="N432" i="9"/>
  <c r="H432" i="9"/>
  <c r="N431" i="9"/>
  <c r="H431" i="9"/>
  <c r="N430" i="9"/>
  <c r="H430" i="9"/>
  <c r="N429" i="9"/>
  <c r="H429" i="9"/>
  <c r="N428" i="9"/>
  <c r="H428" i="9"/>
  <c r="N427" i="9"/>
  <c r="H427" i="9"/>
  <c r="N426" i="9"/>
  <c r="H426" i="9"/>
  <c r="N425" i="9"/>
  <c r="H425" i="9"/>
  <c r="N424" i="9"/>
  <c r="H424" i="9"/>
  <c r="N423" i="9"/>
  <c r="H423" i="9"/>
  <c r="N422" i="9"/>
  <c r="H422" i="9"/>
  <c r="N421" i="9"/>
  <c r="H421" i="9"/>
  <c r="N420" i="9"/>
  <c r="H420" i="9"/>
  <c r="N419" i="9"/>
  <c r="H419" i="9"/>
  <c r="N418" i="9"/>
  <c r="H418" i="9"/>
  <c r="N417" i="9"/>
  <c r="H417" i="9"/>
  <c r="N416" i="9"/>
  <c r="H416" i="9"/>
  <c r="N415" i="9"/>
  <c r="H415" i="9"/>
  <c r="N414" i="9"/>
  <c r="H414" i="9"/>
  <c r="N413" i="9"/>
  <c r="H413" i="9"/>
  <c r="N412" i="9"/>
  <c r="H412" i="9"/>
  <c r="N411" i="9"/>
  <c r="H411" i="9"/>
  <c r="N410" i="9"/>
  <c r="H410" i="9"/>
  <c r="N409" i="9"/>
  <c r="H409" i="9"/>
  <c r="N408" i="9"/>
  <c r="H408" i="9"/>
  <c r="N407" i="9"/>
  <c r="H407" i="9"/>
  <c r="N406" i="9"/>
  <c r="H406" i="9"/>
  <c r="N405" i="9"/>
  <c r="H405" i="9"/>
  <c r="N404" i="9"/>
  <c r="H404" i="9"/>
  <c r="N403" i="9"/>
  <c r="H403" i="9"/>
  <c r="N402" i="9"/>
  <c r="H402" i="9"/>
  <c r="N401" i="9"/>
  <c r="H401" i="9"/>
  <c r="N400" i="9"/>
  <c r="H400" i="9"/>
  <c r="N399" i="9"/>
  <c r="H399" i="9"/>
  <c r="N398" i="9"/>
  <c r="H398" i="9"/>
  <c r="N397" i="9"/>
  <c r="H397" i="9"/>
  <c r="N396" i="9"/>
  <c r="H396" i="9"/>
  <c r="N395" i="9"/>
  <c r="H395" i="9"/>
  <c r="N394" i="9"/>
  <c r="H394" i="9"/>
  <c r="N393" i="9"/>
  <c r="H393" i="9"/>
  <c r="N392" i="9"/>
  <c r="H392" i="9"/>
  <c r="N391" i="9"/>
  <c r="H391" i="9"/>
  <c r="N390" i="9"/>
  <c r="H390" i="9"/>
  <c r="N389" i="9"/>
  <c r="H389" i="9"/>
  <c r="N388" i="9"/>
  <c r="H388" i="9"/>
  <c r="N387" i="9"/>
  <c r="H387" i="9"/>
  <c r="N386" i="9"/>
  <c r="H386" i="9"/>
  <c r="N385" i="9"/>
  <c r="H385" i="9"/>
  <c r="N384" i="9"/>
  <c r="H384" i="9"/>
  <c r="N383" i="9"/>
  <c r="H383" i="9"/>
  <c r="N382" i="9"/>
  <c r="H382" i="9"/>
  <c r="N381" i="9"/>
  <c r="H381" i="9"/>
  <c r="N380" i="9"/>
  <c r="H380" i="9"/>
  <c r="N379" i="9"/>
  <c r="H379" i="9"/>
  <c r="N378" i="9"/>
  <c r="H378" i="9"/>
  <c r="N377" i="9"/>
  <c r="H377" i="9"/>
  <c r="N376" i="9"/>
  <c r="H376" i="9"/>
  <c r="N375" i="9"/>
  <c r="H375" i="9"/>
  <c r="N374" i="9"/>
  <c r="H374" i="9"/>
  <c r="N373" i="9"/>
  <c r="H373" i="9"/>
  <c r="N372" i="9"/>
  <c r="H372" i="9"/>
  <c r="N371" i="9"/>
  <c r="H371" i="9"/>
  <c r="N370" i="9"/>
  <c r="H370" i="9"/>
  <c r="N369" i="9"/>
  <c r="H369" i="9"/>
  <c r="N368" i="9"/>
  <c r="H368" i="9"/>
  <c r="N367" i="9"/>
  <c r="H367" i="9"/>
  <c r="N366" i="9"/>
  <c r="H366" i="9"/>
  <c r="N365" i="9"/>
  <c r="H365" i="9"/>
  <c r="N364" i="9"/>
  <c r="H364" i="9"/>
  <c r="N363" i="9"/>
  <c r="H363" i="9"/>
  <c r="N362" i="9"/>
  <c r="H362" i="9"/>
  <c r="N361" i="9"/>
  <c r="H361" i="9"/>
  <c r="N360" i="9"/>
  <c r="H360" i="9"/>
  <c r="N359" i="9"/>
  <c r="H359" i="9"/>
  <c r="N358" i="9"/>
  <c r="H358" i="9"/>
  <c r="N357" i="9"/>
  <c r="H357" i="9"/>
  <c r="N356" i="9"/>
  <c r="H356" i="9"/>
  <c r="N355" i="9"/>
  <c r="H355" i="9"/>
  <c r="N354" i="9"/>
  <c r="H354" i="9"/>
  <c r="N353" i="9"/>
  <c r="H353" i="9"/>
  <c r="N352" i="9"/>
  <c r="H352" i="9"/>
  <c r="N351" i="9"/>
  <c r="H351" i="9"/>
  <c r="N350" i="9"/>
  <c r="H350" i="9"/>
  <c r="N349" i="9"/>
  <c r="H349" i="9"/>
  <c r="N348" i="9"/>
  <c r="H348" i="9"/>
  <c r="N347" i="9"/>
  <c r="H347" i="9"/>
  <c r="N346" i="9"/>
  <c r="H346" i="9"/>
  <c r="N345" i="9"/>
  <c r="H345" i="9"/>
  <c r="N344" i="9"/>
  <c r="H344" i="9"/>
  <c r="N343" i="9"/>
  <c r="H343" i="9"/>
  <c r="N342" i="9"/>
  <c r="H342" i="9"/>
  <c r="N341" i="9"/>
  <c r="H341" i="9"/>
  <c r="N340" i="9"/>
  <c r="H340" i="9"/>
  <c r="N339" i="9"/>
  <c r="H339" i="9"/>
  <c r="N338" i="9"/>
  <c r="H338" i="9"/>
  <c r="N337" i="9"/>
  <c r="H337" i="9"/>
  <c r="N336" i="9"/>
  <c r="H336" i="9"/>
  <c r="N335" i="9"/>
  <c r="H335" i="9"/>
  <c r="N334" i="9"/>
  <c r="H334" i="9"/>
  <c r="N333" i="9"/>
  <c r="H333" i="9"/>
  <c r="N332" i="9"/>
  <c r="H332" i="9"/>
  <c r="N331" i="9"/>
  <c r="H331" i="9"/>
  <c r="N330" i="9"/>
  <c r="H330" i="9"/>
  <c r="N329" i="9"/>
  <c r="H329" i="9"/>
  <c r="N328" i="9"/>
  <c r="H328" i="9"/>
  <c r="N327" i="9"/>
  <c r="H327" i="9"/>
  <c r="N326" i="9"/>
  <c r="H326" i="9"/>
  <c r="N325" i="9"/>
  <c r="H325" i="9"/>
  <c r="N324" i="9"/>
  <c r="H324" i="9"/>
  <c r="N323" i="9"/>
  <c r="H323" i="9"/>
  <c r="N322" i="9"/>
  <c r="H322" i="9"/>
  <c r="N321" i="9"/>
  <c r="H321" i="9"/>
  <c r="N320" i="9"/>
  <c r="H320" i="9"/>
  <c r="N319" i="9"/>
  <c r="H319" i="9"/>
  <c r="N318" i="9"/>
  <c r="H318" i="9"/>
  <c r="N317" i="9"/>
  <c r="H317" i="9"/>
  <c r="N316" i="9"/>
  <c r="H316" i="9"/>
  <c r="N315" i="9"/>
  <c r="H315" i="9"/>
  <c r="N314" i="9"/>
  <c r="H314" i="9"/>
  <c r="N313" i="9"/>
  <c r="H313" i="9"/>
  <c r="N312" i="9"/>
  <c r="H312" i="9"/>
  <c r="N311" i="9"/>
  <c r="H311" i="9"/>
  <c r="N310" i="9"/>
  <c r="H310" i="9"/>
  <c r="N309" i="9"/>
  <c r="H309" i="9"/>
  <c r="N308" i="9"/>
  <c r="H308" i="9"/>
  <c r="N307" i="9"/>
  <c r="H307" i="9"/>
  <c r="N306" i="9"/>
  <c r="H306" i="9"/>
  <c r="N305" i="9"/>
  <c r="H305" i="9"/>
  <c r="N304" i="9"/>
  <c r="H304" i="9"/>
  <c r="N303" i="9"/>
  <c r="H303" i="9"/>
  <c r="N302" i="9"/>
  <c r="H302" i="9"/>
  <c r="N301" i="9"/>
  <c r="H301" i="9"/>
  <c r="N300" i="9"/>
  <c r="H300" i="9"/>
  <c r="N299" i="9"/>
  <c r="H299" i="9"/>
  <c r="N298" i="9"/>
  <c r="H298" i="9"/>
  <c r="N297" i="9"/>
  <c r="H297" i="9"/>
  <c r="N296" i="9"/>
  <c r="H296" i="9"/>
  <c r="N295" i="9"/>
  <c r="H295" i="9"/>
  <c r="N294" i="9"/>
  <c r="H294" i="9"/>
  <c r="N293" i="9"/>
  <c r="H293" i="9"/>
  <c r="N292" i="9"/>
  <c r="H292" i="9"/>
  <c r="N291" i="9"/>
  <c r="H291" i="9"/>
  <c r="N290" i="9"/>
  <c r="H290" i="9"/>
  <c r="N289" i="9"/>
  <c r="H289" i="9"/>
  <c r="N288" i="9"/>
  <c r="H288" i="9"/>
  <c r="N287" i="9"/>
  <c r="H287" i="9"/>
  <c r="N286" i="9"/>
  <c r="H286" i="9"/>
  <c r="N285" i="9"/>
  <c r="H285" i="9"/>
  <c r="N284" i="9"/>
  <c r="H284" i="9"/>
  <c r="N283" i="9"/>
  <c r="H283" i="9"/>
  <c r="N282" i="9"/>
  <c r="H282" i="9"/>
  <c r="N281" i="9"/>
  <c r="H281" i="9"/>
  <c r="N280" i="9"/>
  <c r="H280" i="9"/>
  <c r="N279" i="9"/>
  <c r="H279" i="9"/>
  <c r="N278" i="9"/>
  <c r="H278" i="9"/>
  <c r="N277" i="9"/>
  <c r="H277" i="9"/>
  <c r="N276" i="9"/>
  <c r="H276" i="9"/>
  <c r="N275" i="9"/>
  <c r="H275" i="9"/>
  <c r="N274" i="9"/>
  <c r="H274" i="9"/>
  <c r="N273" i="9"/>
  <c r="H273" i="9"/>
  <c r="N272" i="9"/>
  <c r="H272" i="9"/>
  <c r="N271" i="9"/>
  <c r="H271" i="9"/>
  <c r="N270" i="9"/>
  <c r="H270" i="9"/>
  <c r="N269" i="9"/>
  <c r="H269" i="9"/>
  <c r="N268" i="9"/>
  <c r="H268" i="9"/>
  <c r="N267" i="9"/>
  <c r="H267" i="9"/>
  <c r="N266" i="9"/>
  <c r="H266" i="9"/>
  <c r="N265" i="9"/>
  <c r="H265" i="9"/>
  <c r="N264" i="9"/>
  <c r="H264" i="9"/>
  <c r="N263" i="9"/>
  <c r="H263" i="9"/>
  <c r="N262" i="9"/>
  <c r="H262" i="9"/>
  <c r="N261" i="9"/>
  <c r="H261" i="9"/>
  <c r="N260" i="9"/>
  <c r="H260" i="9"/>
  <c r="N259" i="9"/>
  <c r="H259" i="9"/>
  <c r="N258" i="9"/>
  <c r="H258" i="9"/>
  <c r="N257" i="9"/>
  <c r="H257" i="9"/>
  <c r="N256" i="9"/>
  <c r="H256" i="9"/>
  <c r="N255" i="9"/>
  <c r="H255" i="9"/>
  <c r="N254" i="9"/>
  <c r="H254" i="9"/>
  <c r="N253" i="9"/>
  <c r="H253" i="9"/>
  <c r="N252" i="9"/>
  <c r="H252" i="9"/>
  <c r="N251" i="9"/>
  <c r="H251" i="9"/>
  <c r="N250" i="9"/>
  <c r="H250" i="9"/>
  <c r="N249" i="9"/>
  <c r="H249" i="9"/>
  <c r="N248" i="9"/>
  <c r="H248" i="9"/>
  <c r="N247" i="9"/>
  <c r="H247" i="9"/>
  <c r="N246" i="9"/>
  <c r="H246" i="9"/>
  <c r="N245" i="9"/>
  <c r="H245" i="9"/>
  <c r="N244" i="9"/>
  <c r="H244" i="9"/>
  <c r="N243" i="9"/>
  <c r="H243" i="9"/>
  <c r="N242" i="9"/>
  <c r="H242" i="9"/>
  <c r="N241" i="9"/>
  <c r="H241" i="9"/>
  <c r="N240" i="9"/>
  <c r="H240" i="9"/>
  <c r="N239" i="9"/>
  <c r="H239" i="9"/>
  <c r="N238" i="9"/>
  <c r="H238" i="9"/>
  <c r="N237" i="9"/>
  <c r="H237" i="9"/>
  <c r="N236" i="9"/>
  <c r="H236" i="9"/>
  <c r="N235" i="9"/>
  <c r="H235" i="9"/>
  <c r="N234" i="9"/>
  <c r="H234" i="9"/>
  <c r="N233" i="9"/>
  <c r="H233" i="9"/>
  <c r="N232" i="9"/>
  <c r="H232" i="9"/>
  <c r="N231" i="9"/>
  <c r="H231" i="9"/>
  <c r="N230" i="9"/>
  <c r="H230" i="9"/>
  <c r="N229" i="9"/>
  <c r="H229" i="9"/>
  <c r="N228" i="9"/>
  <c r="H228" i="9"/>
  <c r="N227" i="9"/>
  <c r="H227" i="9"/>
  <c r="N226" i="9"/>
  <c r="H226" i="9"/>
  <c r="N225" i="9"/>
  <c r="H225" i="9"/>
  <c r="N224" i="9"/>
  <c r="H224" i="9"/>
  <c r="N223" i="9"/>
  <c r="H223" i="9"/>
  <c r="N222" i="9"/>
  <c r="H222" i="9"/>
  <c r="N221" i="9"/>
  <c r="H221" i="9"/>
  <c r="N220" i="9"/>
  <c r="H220" i="9"/>
  <c r="N219" i="9"/>
  <c r="H219" i="9"/>
  <c r="N218" i="9"/>
  <c r="H218" i="9"/>
  <c r="N217" i="9"/>
  <c r="H217" i="9"/>
  <c r="N216" i="9"/>
  <c r="H216" i="9"/>
  <c r="N215" i="9"/>
  <c r="H215" i="9"/>
  <c r="N214" i="9"/>
  <c r="H214" i="9"/>
  <c r="N213" i="9"/>
  <c r="H213" i="9"/>
  <c r="N212" i="9"/>
  <c r="H212" i="9"/>
  <c r="N211" i="9"/>
  <c r="H211" i="9"/>
  <c r="N210" i="9"/>
  <c r="H210" i="9"/>
  <c r="N209" i="9"/>
  <c r="H209" i="9"/>
  <c r="N208" i="9"/>
  <c r="H208" i="9"/>
  <c r="N207" i="9"/>
  <c r="H207" i="9"/>
  <c r="N206" i="9"/>
  <c r="H206" i="9"/>
  <c r="N205" i="9"/>
  <c r="H205" i="9"/>
  <c r="N204" i="9"/>
  <c r="H204" i="9"/>
  <c r="N203" i="9"/>
  <c r="H203" i="9"/>
  <c r="N202" i="9"/>
  <c r="H202" i="9"/>
  <c r="N201" i="9"/>
  <c r="H201" i="9"/>
  <c r="N200" i="9"/>
  <c r="H200" i="9"/>
  <c r="N199" i="9"/>
  <c r="H199" i="9"/>
  <c r="N198" i="9"/>
  <c r="H198" i="9"/>
  <c r="N197" i="9"/>
  <c r="H197" i="9"/>
  <c r="N196" i="9"/>
  <c r="H196" i="9"/>
  <c r="N195" i="9"/>
  <c r="H195" i="9"/>
  <c r="N194" i="9"/>
  <c r="H194" i="9"/>
  <c r="N193" i="9"/>
  <c r="H193" i="9"/>
  <c r="N192" i="9"/>
  <c r="H192" i="9"/>
  <c r="N191" i="9"/>
  <c r="H191" i="9"/>
  <c r="N190" i="9"/>
  <c r="H190" i="9"/>
  <c r="N189" i="9"/>
  <c r="H189" i="9"/>
  <c r="N188" i="9"/>
  <c r="H188" i="9"/>
  <c r="N187" i="9"/>
  <c r="H187" i="9"/>
  <c r="N186" i="9"/>
  <c r="H186" i="9"/>
  <c r="N185" i="9"/>
  <c r="H185" i="9"/>
  <c r="N184" i="9"/>
  <c r="H184" i="9"/>
  <c r="N183" i="9"/>
  <c r="H183" i="9"/>
  <c r="N182" i="9"/>
  <c r="H182" i="9"/>
  <c r="N181" i="9"/>
  <c r="H181" i="9"/>
  <c r="N180" i="9"/>
  <c r="H180" i="9"/>
  <c r="N179" i="9"/>
  <c r="H179" i="9"/>
  <c r="N178" i="9"/>
  <c r="H178" i="9"/>
  <c r="N177" i="9"/>
  <c r="H177" i="9"/>
  <c r="N176" i="9"/>
  <c r="H176" i="9"/>
  <c r="N175" i="9"/>
  <c r="H175" i="9"/>
  <c r="N174" i="9"/>
  <c r="H174" i="9"/>
  <c r="N173" i="9"/>
  <c r="H173" i="9"/>
  <c r="N172" i="9"/>
  <c r="H172" i="9"/>
  <c r="N171" i="9"/>
  <c r="H171" i="9"/>
  <c r="N170" i="9"/>
  <c r="H170" i="9"/>
  <c r="N169" i="9"/>
  <c r="H169" i="9"/>
  <c r="N168" i="9"/>
  <c r="H168" i="9"/>
  <c r="N167" i="9"/>
  <c r="H167" i="9"/>
  <c r="N166" i="9"/>
  <c r="H166" i="9"/>
  <c r="N165" i="9"/>
  <c r="H165" i="9"/>
  <c r="N164" i="9"/>
  <c r="H164" i="9"/>
  <c r="N163" i="9"/>
  <c r="H163" i="9"/>
  <c r="N162" i="9"/>
  <c r="H162" i="9"/>
  <c r="N161" i="9"/>
  <c r="H161" i="9"/>
  <c r="N160" i="9"/>
  <c r="H160" i="9"/>
  <c r="N159" i="9"/>
  <c r="H159" i="9"/>
  <c r="N158" i="9"/>
  <c r="H158" i="9"/>
  <c r="N157" i="9"/>
  <c r="H157" i="9"/>
  <c r="N156" i="9"/>
  <c r="H156" i="9"/>
  <c r="N155" i="9"/>
  <c r="H155" i="9"/>
  <c r="N154" i="9"/>
  <c r="H154" i="9"/>
  <c r="N153" i="9"/>
  <c r="H153" i="9"/>
  <c r="N152" i="9"/>
  <c r="H152" i="9"/>
  <c r="N151" i="9"/>
  <c r="H151" i="9"/>
  <c r="N150" i="9"/>
  <c r="H150" i="9"/>
  <c r="N149" i="9"/>
  <c r="H149" i="9"/>
  <c r="N148" i="9"/>
  <c r="H148" i="9"/>
  <c r="N147" i="9"/>
  <c r="H147" i="9"/>
  <c r="N146" i="9"/>
  <c r="H146" i="9"/>
  <c r="N145" i="9"/>
  <c r="H145" i="9"/>
  <c r="N144" i="9"/>
  <c r="H144" i="9"/>
  <c r="N143" i="9"/>
  <c r="H143" i="9"/>
  <c r="N142" i="9"/>
  <c r="H142" i="9"/>
  <c r="N141" i="9"/>
  <c r="H141" i="9"/>
  <c r="N140" i="9"/>
  <c r="H140" i="9"/>
  <c r="N139" i="9"/>
  <c r="H139" i="9"/>
  <c r="N138" i="9"/>
  <c r="H138" i="9"/>
  <c r="N137" i="9"/>
  <c r="H137" i="9"/>
  <c r="N136" i="9"/>
  <c r="H136" i="9"/>
  <c r="N135" i="9"/>
  <c r="H135" i="9"/>
  <c r="N134" i="9"/>
  <c r="H134" i="9"/>
  <c r="N133" i="9"/>
  <c r="H133" i="9"/>
  <c r="N132" i="9"/>
  <c r="H132" i="9"/>
  <c r="N131" i="9"/>
  <c r="H131" i="9"/>
  <c r="N130" i="9"/>
  <c r="H130" i="9"/>
  <c r="N129" i="9"/>
  <c r="H129" i="9"/>
  <c r="N128" i="9"/>
  <c r="H128" i="9"/>
  <c r="N127" i="9"/>
  <c r="H127" i="9"/>
  <c r="N126" i="9"/>
  <c r="H126" i="9"/>
  <c r="N125" i="9"/>
  <c r="H125" i="9"/>
  <c r="N124" i="9"/>
  <c r="H124" i="9"/>
  <c r="N123" i="9"/>
  <c r="H123" i="9"/>
  <c r="N122" i="9"/>
  <c r="H122" i="9"/>
  <c r="N121" i="9"/>
  <c r="H121" i="9"/>
  <c r="N120" i="9"/>
  <c r="H120" i="9"/>
  <c r="N119" i="9"/>
  <c r="H119" i="9"/>
  <c r="N118" i="9"/>
  <c r="H118" i="9"/>
  <c r="N117" i="9"/>
  <c r="H117" i="9"/>
  <c r="N116" i="9"/>
  <c r="H116" i="9"/>
  <c r="N115" i="9"/>
  <c r="H115" i="9"/>
  <c r="N114" i="9"/>
  <c r="H114" i="9"/>
  <c r="N113" i="9"/>
  <c r="H113" i="9"/>
  <c r="N112" i="9"/>
  <c r="H112" i="9"/>
  <c r="N111" i="9"/>
  <c r="H111" i="9"/>
  <c r="N110" i="9"/>
  <c r="H110" i="9"/>
  <c r="N109" i="9"/>
  <c r="H109" i="9"/>
  <c r="N108" i="9"/>
  <c r="H108" i="9"/>
  <c r="N107" i="9"/>
  <c r="H107" i="9"/>
  <c r="N106" i="9"/>
  <c r="H106" i="9"/>
  <c r="N105" i="9"/>
  <c r="H105" i="9"/>
  <c r="N104" i="9"/>
  <c r="H104" i="9"/>
  <c r="N103" i="9"/>
  <c r="H103" i="9"/>
  <c r="N102" i="9"/>
  <c r="H102" i="9"/>
  <c r="N101" i="9"/>
  <c r="H101" i="9"/>
  <c r="N100" i="9"/>
  <c r="H100" i="9"/>
  <c r="N99" i="9"/>
  <c r="H99" i="9"/>
  <c r="N98" i="9"/>
  <c r="H98" i="9"/>
  <c r="N97" i="9"/>
  <c r="H97" i="9"/>
  <c r="N96" i="9"/>
  <c r="H96" i="9"/>
  <c r="N95" i="9"/>
  <c r="H95" i="9"/>
  <c r="N94" i="9"/>
  <c r="H94" i="9"/>
  <c r="N93" i="9"/>
  <c r="H93" i="9"/>
  <c r="N92" i="9"/>
  <c r="H92" i="9"/>
  <c r="N91" i="9"/>
  <c r="H91" i="9"/>
  <c r="N90" i="9"/>
  <c r="H90" i="9"/>
  <c r="N89" i="9"/>
  <c r="H89" i="9"/>
  <c r="N88" i="9"/>
  <c r="H88" i="9"/>
  <c r="N87" i="9"/>
  <c r="H87" i="9"/>
  <c r="N86" i="9"/>
  <c r="H86" i="9"/>
  <c r="N85" i="9"/>
  <c r="H85" i="9"/>
  <c r="N84" i="9"/>
  <c r="H84" i="9"/>
  <c r="N83" i="9"/>
  <c r="H83" i="9"/>
  <c r="N82" i="9"/>
  <c r="H82" i="9"/>
  <c r="N81" i="9"/>
  <c r="H81" i="9"/>
  <c r="N80" i="9"/>
  <c r="H80" i="9"/>
  <c r="N79" i="9"/>
  <c r="H79" i="9"/>
  <c r="N78" i="9"/>
  <c r="H78" i="9"/>
  <c r="N77" i="9"/>
  <c r="H77" i="9"/>
  <c r="N76" i="9"/>
  <c r="H76" i="9"/>
  <c r="N75" i="9"/>
  <c r="H75" i="9"/>
  <c r="N74" i="9"/>
  <c r="H74" i="9"/>
  <c r="N73" i="9"/>
  <c r="H73" i="9"/>
  <c r="N72" i="9"/>
  <c r="H72" i="9"/>
  <c r="N71" i="9"/>
  <c r="H71" i="9"/>
  <c r="N70" i="9"/>
  <c r="H70" i="9"/>
  <c r="N69" i="9"/>
  <c r="H69" i="9"/>
  <c r="N68" i="9"/>
  <c r="H68" i="9"/>
  <c r="N67" i="9"/>
  <c r="H67" i="9"/>
  <c r="N66" i="9"/>
  <c r="H66" i="9"/>
  <c r="N65" i="9"/>
  <c r="H65" i="9"/>
  <c r="N64" i="9"/>
  <c r="H64" i="9"/>
  <c r="N63" i="9"/>
  <c r="H63" i="9"/>
  <c r="N62" i="9"/>
  <c r="H62" i="9"/>
  <c r="N61" i="9"/>
  <c r="H61" i="9"/>
  <c r="N60" i="9"/>
  <c r="H60" i="9"/>
  <c r="N59" i="9"/>
  <c r="H59" i="9"/>
  <c r="N58" i="9"/>
  <c r="H58" i="9"/>
  <c r="N57" i="9"/>
  <c r="H57" i="9"/>
  <c r="N56" i="9"/>
  <c r="H56" i="9"/>
  <c r="N55" i="9"/>
  <c r="H55" i="9"/>
  <c r="N54" i="9"/>
  <c r="H54" i="9"/>
  <c r="N53" i="9"/>
  <c r="H53" i="9"/>
  <c r="N52" i="9"/>
  <c r="H52" i="9"/>
  <c r="N51" i="9"/>
  <c r="H51" i="9"/>
  <c r="N50" i="9"/>
  <c r="H50" i="9"/>
  <c r="N49" i="9"/>
  <c r="H49" i="9"/>
  <c r="N48" i="9"/>
  <c r="H48" i="9"/>
  <c r="N47" i="9"/>
  <c r="H47" i="9"/>
  <c r="N46" i="9"/>
  <c r="H46" i="9"/>
  <c r="N45" i="9"/>
  <c r="H45" i="9"/>
  <c r="N44" i="9"/>
  <c r="H44" i="9"/>
  <c r="N43" i="9"/>
  <c r="H43" i="9"/>
  <c r="N42" i="9"/>
  <c r="H42" i="9"/>
  <c r="N41" i="9"/>
  <c r="H41" i="9"/>
  <c r="N40" i="9"/>
  <c r="H40" i="9"/>
  <c r="N39" i="9"/>
  <c r="H39" i="9"/>
  <c r="N38" i="9"/>
  <c r="H38" i="9"/>
  <c r="N37" i="9"/>
  <c r="H37" i="9"/>
  <c r="N36" i="9"/>
  <c r="H36" i="9"/>
  <c r="N35" i="9"/>
  <c r="H35" i="9"/>
  <c r="N34" i="9"/>
  <c r="H34" i="9"/>
  <c r="N33" i="9"/>
  <c r="H33" i="9"/>
  <c r="N32" i="9"/>
  <c r="H32" i="9"/>
  <c r="N31" i="9"/>
  <c r="H31" i="9"/>
  <c r="N30" i="9"/>
  <c r="H30" i="9"/>
  <c r="N29" i="9"/>
  <c r="H29" i="9"/>
  <c r="N28" i="9"/>
  <c r="H28" i="9"/>
  <c r="N27" i="9"/>
  <c r="H27" i="9"/>
  <c r="N26" i="9"/>
  <c r="H26" i="9"/>
  <c r="N25" i="9"/>
  <c r="H25" i="9"/>
  <c r="N24" i="9"/>
  <c r="H24" i="9"/>
  <c r="N23" i="9"/>
  <c r="H23" i="9"/>
  <c r="N22" i="9"/>
  <c r="H22" i="9"/>
  <c r="J7758" i="9" l="1"/>
  <c r="I7758" i="9"/>
  <c r="J542" i="9"/>
  <c r="I542" i="9"/>
  <c r="J574" i="9"/>
  <c r="I574" i="9"/>
  <c r="J602" i="9"/>
  <c r="I602" i="9"/>
  <c r="J630" i="9"/>
  <c r="I630" i="9"/>
  <c r="J658" i="9"/>
  <c r="I658" i="9"/>
  <c r="J686" i="9"/>
  <c r="I686" i="9"/>
  <c r="J714" i="9"/>
  <c r="I714" i="9"/>
  <c r="J742" i="9"/>
  <c r="I742" i="9"/>
  <c r="J770" i="9"/>
  <c r="I770" i="9"/>
  <c r="J798" i="9"/>
  <c r="I798" i="9"/>
  <c r="J826" i="9"/>
  <c r="I826" i="9"/>
  <c r="J854" i="9"/>
  <c r="I854" i="9"/>
  <c r="J882" i="9"/>
  <c r="I882" i="9"/>
  <c r="J910" i="9"/>
  <c r="I910" i="9"/>
  <c r="J938" i="9"/>
  <c r="I938" i="9"/>
  <c r="J966" i="9"/>
  <c r="I966" i="9"/>
  <c r="J994" i="9"/>
  <c r="I994" i="9"/>
  <c r="J1022" i="9"/>
  <c r="I1022" i="9"/>
  <c r="J1050" i="9"/>
  <c r="I1050" i="9"/>
  <c r="J1078" i="9"/>
  <c r="I1078" i="9"/>
  <c r="J1106" i="9"/>
  <c r="I1106" i="9"/>
  <c r="J1134" i="9"/>
  <c r="I1134" i="9"/>
  <c r="J1162" i="9"/>
  <c r="I1162" i="9"/>
  <c r="J1190" i="9"/>
  <c r="I1190" i="9"/>
  <c r="J1218" i="9"/>
  <c r="I1218" i="9"/>
  <c r="J1246" i="9"/>
  <c r="I1246" i="9"/>
  <c r="J1274" i="9"/>
  <c r="I1274" i="9"/>
  <c r="J1302" i="9"/>
  <c r="I1302" i="9"/>
  <c r="J1330" i="9"/>
  <c r="I1330" i="9"/>
  <c r="J1358" i="9"/>
  <c r="I1358" i="9"/>
  <c r="J1386" i="9"/>
  <c r="I1386" i="9"/>
  <c r="J1414" i="9"/>
  <c r="I1414" i="9"/>
  <c r="J1442" i="9"/>
  <c r="I1442" i="9"/>
  <c r="J1470" i="9"/>
  <c r="I1470" i="9"/>
  <c r="J1498" i="9"/>
  <c r="I1498" i="9"/>
  <c r="J1526" i="9"/>
  <c r="I1526" i="9"/>
  <c r="J1554" i="9"/>
  <c r="I1554" i="9"/>
  <c r="J1582" i="9"/>
  <c r="I1582" i="9"/>
  <c r="J1614" i="9"/>
  <c r="I1614" i="9"/>
  <c r="J1642" i="9"/>
  <c r="I1642" i="9"/>
  <c r="J1670" i="9"/>
  <c r="I1670" i="9"/>
  <c r="J1698" i="9"/>
  <c r="I1698" i="9"/>
  <c r="J1726" i="9"/>
  <c r="I1726" i="9"/>
  <c r="J1754" i="9"/>
  <c r="I1754" i="9"/>
  <c r="J1782" i="9"/>
  <c r="I1782" i="9"/>
  <c r="J1810" i="9"/>
  <c r="I1810" i="9"/>
  <c r="J1838" i="9"/>
  <c r="I1838" i="9"/>
  <c r="J1866" i="9"/>
  <c r="I1866" i="9"/>
  <c r="J1894" i="9"/>
  <c r="I1894" i="9"/>
  <c r="J1922" i="9"/>
  <c r="I1922" i="9"/>
  <c r="J1946" i="9"/>
  <c r="I1946" i="9"/>
  <c r="J1974" i="9"/>
  <c r="I1974" i="9"/>
  <c r="J2002" i="9"/>
  <c r="I2002" i="9"/>
  <c r="J2030" i="9"/>
  <c r="I2030" i="9"/>
  <c r="J2058" i="9"/>
  <c r="I2058" i="9"/>
  <c r="J2086" i="9"/>
  <c r="I2086" i="9"/>
  <c r="J2114" i="9"/>
  <c r="I2114" i="9"/>
  <c r="J2138" i="9"/>
  <c r="I2138" i="9"/>
  <c r="J2166" i="9"/>
  <c r="I2166" i="9"/>
  <c r="J2194" i="9"/>
  <c r="I2194" i="9"/>
  <c r="J2222" i="9"/>
  <c r="I2222" i="9"/>
  <c r="J2250" i="9"/>
  <c r="I2250" i="9"/>
  <c r="J2278" i="9"/>
  <c r="I2278" i="9"/>
  <c r="J2306" i="9"/>
  <c r="I2306" i="9"/>
  <c r="J2334" i="9"/>
  <c r="I2334" i="9"/>
  <c r="J2362" i="9"/>
  <c r="I2362" i="9"/>
  <c r="J2390" i="9"/>
  <c r="I2390" i="9"/>
  <c r="J2418" i="9"/>
  <c r="I2418" i="9"/>
  <c r="J2442" i="9"/>
  <c r="I2442" i="9"/>
  <c r="J2470" i="9"/>
  <c r="I2470" i="9"/>
  <c r="J2498" i="9"/>
  <c r="I2498" i="9"/>
  <c r="J2526" i="9"/>
  <c r="I2526" i="9"/>
  <c r="J2554" i="9"/>
  <c r="I2554" i="9"/>
  <c r="J2582" i="9"/>
  <c r="I2582" i="9"/>
  <c r="J2610" i="9"/>
  <c r="I2610" i="9"/>
  <c r="J2634" i="9"/>
  <c r="I2634" i="9"/>
  <c r="J2658" i="9"/>
  <c r="I2658" i="9"/>
  <c r="J2682" i="9"/>
  <c r="I2682" i="9"/>
  <c r="J2706" i="9"/>
  <c r="I2706" i="9"/>
  <c r="J2738" i="9"/>
  <c r="I2738" i="9"/>
  <c r="J2762" i="9"/>
  <c r="I2762" i="9"/>
  <c r="J2786" i="9"/>
  <c r="I2786" i="9"/>
  <c r="J2810" i="9"/>
  <c r="I2810" i="9"/>
  <c r="J2834" i="9"/>
  <c r="I2834" i="9"/>
  <c r="J2858" i="9"/>
  <c r="I2858" i="9"/>
  <c r="J2886" i="9"/>
  <c r="I2886" i="9"/>
  <c r="J2910" i="9"/>
  <c r="I2910" i="9"/>
  <c r="J2934" i="9"/>
  <c r="I2934" i="9"/>
  <c r="J2958" i="9"/>
  <c r="I2958" i="9"/>
  <c r="J2986" i="9"/>
  <c r="I2986" i="9"/>
  <c r="J3010" i="9"/>
  <c r="I3010" i="9"/>
  <c r="J3038" i="9"/>
  <c r="I3038" i="9"/>
  <c r="J3062" i="9"/>
  <c r="I3062" i="9"/>
  <c r="J3086" i="9"/>
  <c r="I3086" i="9"/>
  <c r="J3110" i="9"/>
  <c r="I3110" i="9"/>
  <c r="J3134" i="9"/>
  <c r="I3134" i="9"/>
  <c r="J3158" i="9"/>
  <c r="I3158" i="9"/>
  <c r="J3182" i="9"/>
  <c r="I3182" i="9"/>
  <c r="J3206" i="9"/>
  <c r="I3206" i="9"/>
  <c r="J3230" i="9"/>
  <c r="I3230" i="9"/>
  <c r="J3254" i="9"/>
  <c r="I3254" i="9"/>
  <c r="J3278" i="9"/>
  <c r="I3278" i="9"/>
  <c r="J3302" i="9"/>
  <c r="I3302" i="9"/>
  <c r="J3326" i="9"/>
  <c r="I3326" i="9"/>
  <c r="J3350" i="9"/>
  <c r="I3350" i="9"/>
  <c r="J3374" i="9"/>
  <c r="I3374" i="9"/>
  <c r="J3398" i="9"/>
  <c r="I3398" i="9"/>
  <c r="J3422" i="9"/>
  <c r="I3422" i="9"/>
  <c r="J3446" i="9"/>
  <c r="I3446" i="9"/>
  <c r="J3474" i="9"/>
  <c r="I3474" i="9"/>
  <c r="J3498" i="9"/>
  <c r="I3498" i="9"/>
  <c r="J3526" i="9"/>
  <c r="I3526" i="9"/>
  <c r="J3550" i="9"/>
  <c r="I3550" i="9"/>
  <c r="J3578" i="9"/>
  <c r="I3578" i="9"/>
  <c r="J3602" i="9"/>
  <c r="I3602" i="9"/>
  <c r="J3626" i="9"/>
  <c r="I3626" i="9"/>
  <c r="J3650" i="9"/>
  <c r="I3650" i="9"/>
  <c r="J3674" i="9"/>
  <c r="I3674" i="9"/>
  <c r="J3702" i="9"/>
  <c r="I3702" i="9"/>
  <c r="J3726" i="9"/>
  <c r="I3726" i="9"/>
  <c r="J3750" i="9"/>
  <c r="I3750" i="9"/>
  <c r="J3770" i="9"/>
  <c r="I3770" i="9"/>
  <c r="J3794" i="9"/>
  <c r="I3794" i="9"/>
  <c r="J3818" i="9"/>
  <c r="I3818" i="9"/>
  <c r="J3842" i="9"/>
  <c r="I3842" i="9"/>
  <c r="J3870" i="9"/>
  <c r="I3870" i="9"/>
  <c r="J3898" i="9"/>
  <c r="I3898" i="9"/>
  <c r="J3922" i="9"/>
  <c r="I3922" i="9"/>
  <c r="J3946" i="9"/>
  <c r="I3946" i="9"/>
  <c r="J3970" i="9"/>
  <c r="I3970" i="9"/>
  <c r="J3994" i="9"/>
  <c r="I3994" i="9"/>
  <c r="J4018" i="9"/>
  <c r="I4018" i="9"/>
  <c r="J4046" i="9"/>
  <c r="I4046" i="9"/>
  <c r="J4070" i="9"/>
  <c r="I4070" i="9"/>
  <c r="J4094" i="9"/>
  <c r="I4094" i="9"/>
  <c r="J4122" i="9"/>
  <c r="I4122" i="9"/>
  <c r="J4150" i="9"/>
  <c r="I4150" i="9"/>
  <c r="J4178" i="9"/>
  <c r="I4178" i="9"/>
  <c r="J4206" i="9"/>
  <c r="I4206" i="9"/>
  <c r="J4250" i="9"/>
  <c r="I4250" i="9"/>
  <c r="J4298" i="9"/>
  <c r="I4298" i="9"/>
  <c r="J4378" i="9"/>
  <c r="I4378" i="9"/>
  <c r="J4490" i="9"/>
  <c r="I4490" i="9"/>
  <c r="J4690" i="9"/>
  <c r="I4690" i="9"/>
  <c r="J4990" i="9"/>
  <c r="I4990" i="9"/>
  <c r="J5030" i="9"/>
  <c r="I5030" i="9"/>
  <c r="J5054" i="9"/>
  <c r="I5054" i="9"/>
  <c r="J5082" i="9"/>
  <c r="I5082" i="9"/>
  <c r="J5110" i="9"/>
  <c r="I5110" i="9"/>
  <c r="J5134" i="9"/>
  <c r="I5134" i="9"/>
  <c r="J5162" i="9"/>
  <c r="I5162" i="9"/>
  <c r="J5186" i="9"/>
  <c r="I5186" i="9"/>
  <c r="J5214" i="9"/>
  <c r="I5214" i="9"/>
  <c r="J5246" i="9"/>
  <c r="I5246" i="9"/>
  <c r="J5278" i="9"/>
  <c r="I5278" i="9"/>
  <c r="J5310" i="9"/>
  <c r="I5310" i="9"/>
  <c r="J5342" i="9"/>
  <c r="I5342" i="9"/>
  <c r="J5366" i="9"/>
  <c r="I5366" i="9"/>
  <c r="J5386" i="9"/>
  <c r="I5386" i="9"/>
  <c r="J5410" i="9"/>
  <c r="I5410" i="9"/>
  <c r="J5434" i="9"/>
  <c r="I5434" i="9"/>
  <c r="J5458" i="9"/>
  <c r="I5458" i="9"/>
  <c r="J5490" i="9"/>
  <c r="I5490" i="9"/>
  <c r="J5522" i="9"/>
  <c r="I5522" i="9"/>
  <c r="J5546" i="9"/>
  <c r="I5546" i="9"/>
  <c r="J5574" i="9"/>
  <c r="I5574" i="9"/>
  <c r="J5602" i="9"/>
  <c r="I5602" i="9"/>
  <c r="J5626" i="9"/>
  <c r="I5626" i="9"/>
  <c r="J5658" i="9"/>
  <c r="I5658" i="9"/>
  <c r="J5694" i="9"/>
  <c r="I5694" i="9"/>
  <c r="J5726" i="9"/>
  <c r="I5726" i="9"/>
  <c r="J5762" i="9"/>
  <c r="I5762" i="9"/>
  <c r="J5798" i="9"/>
  <c r="I5798" i="9"/>
  <c r="J5830" i="9"/>
  <c r="I5830" i="9"/>
  <c r="J5858" i="9"/>
  <c r="I5858" i="9"/>
  <c r="J5882" i="9"/>
  <c r="I5882" i="9"/>
  <c r="J5910" i="9"/>
  <c r="I5910" i="9"/>
  <c r="J5934" i="9"/>
  <c r="I5934" i="9"/>
  <c r="J5962" i="9"/>
  <c r="I5962" i="9"/>
  <c r="J5990" i="9"/>
  <c r="I5990" i="9"/>
  <c r="J6018" i="9"/>
  <c r="I6018" i="9"/>
  <c r="J6046" i="9"/>
  <c r="I6046" i="9"/>
  <c r="J6070" i="9"/>
  <c r="I6070" i="9"/>
  <c r="J6098" i="9"/>
  <c r="I6098" i="9"/>
  <c r="J6130" i="9"/>
  <c r="I6130" i="9"/>
  <c r="J6162" i="9"/>
  <c r="I6162" i="9"/>
  <c r="J6198" i="9"/>
  <c r="I6198" i="9"/>
  <c r="J6226" i="9"/>
  <c r="I6226" i="9"/>
  <c r="J6250" i="9"/>
  <c r="I6250" i="9"/>
  <c r="J6278" i="9"/>
  <c r="I6278" i="9"/>
  <c r="J6302" i="9"/>
  <c r="I6302" i="9"/>
  <c r="J6326" i="9"/>
  <c r="I6326" i="9"/>
  <c r="J6350" i="9"/>
  <c r="I6350" i="9"/>
  <c r="J6370" i="9"/>
  <c r="I6370" i="9"/>
  <c r="J6398" i="9"/>
  <c r="I6398" i="9"/>
  <c r="J6422" i="9"/>
  <c r="I6422" i="9"/>
  <c r="J6450" i="9"/>
  <c r="I6450" i="9"/>
  <c r="J6474" i="9"/>
  <c r="I6474" i="9"/>
  <c r="J6498" i="9"/>
  <c r="I6498" i="9"/>
  <c r="J6526" i="9"/>
  <c r="I6526" i="9"/>
  <c r="J6550" i="9"/>
  <c r="I6550" i="9"/>
  <c r="J6566" i="9"/>
  <c r="I6566" i="9"/>
  <c r="J6594" i="9"/>
  <c r="I6594" i="9"/>
  <c r="J6622" i="9"/>
  <c r="I6622" i="9"/>
  <c r="J6646" i="9"/>
  <c r="I6646" i="9"/>
  <c r="J6674" i="9"/>
  <c r="I6674" i="9"/>
  <c r="J6694" i="9"/>
  <c r="I6694" i="9"/>
  <c r="J6718" i="9"/>
  <c r="I6718" i="9"/>
  <c r="J6750" i="9"/>
  <c r="I6750" i="9"/>
  <c r="J6782" i="9"/>
  <c r="I6782" i="9"/>
  <c r="J6806" i="9"/>
  <c r="I6806" i="9"/>
  <c r="J6834" i="9"/>
  <c r="I6834" i="9"/>
  <c r="J6854" i="9"/>
  <c r="I6854" i="9"/>
  <c r="J6882" i="9"/>
  <c r="I6882" i="9"/>
  <c r="J6910" i="9"/>
  <c r="I6910" i="9"/>
  <c r="J6938" i="9"/>
  <c r="I6938" i="9"/>
  <c r="J6966" i="9"/>
  <c r="I6966" i="9"/>
  <c r="J6994" i="9"/>
  <c r="I6994" i="9"/>
  <c r="J7018" i="9"/>
  <c r="I7018" i="9"/>
  <c r="J7038" i="9"/>
  <c r="I7038" i="9"/>
  <c r="J7062" i="9"/>
  <c r="I7062" i="9"/>
  <c r="J7090" i="9"/>
  <c r="I7090" i="9"/>
  <c r="J7106" i="9"/>
  <c r="I7106" i="9"/>
  <c r="J7134" i="9"/>
  <c r="I7134" i="9"/>
  <c r="J7162" i="9"/>
  <c r="I7162" i="9"/>
  <c r="J7186" i="9"/>
  <c r="I7186" i="9"/>
  <c r="J7214" i="9"/>
  <c r="I7214" i="9"/>
  <c r="J7234" i="9"/>
  <c r="I7234" i="9"/>
  <c r="J7262" i="9"/>
  <c r="I7262" i="9"/>
  <c r="J7290" i="9"/>
  <c r="I7290" i="9"/>
  <c r="J7318" i="9"/>
  <c r="I7318" i="9"/>
  <c r="J7350" i="9"/>
  <c r="I7350" i="9"/>
  <c r="J7378" i="9"/>
  <c r="I7378" i="9"/>
  <c r="J7414" i="9"/>
  <c r="I7414" i="9"/>
  <c r="J7442" i="9"/>
  <c r="I7442" i="9"/>
  <c r="J7470" i="9"/>
  <c r="I7470" i="9"/>
  <c r="J7502" i="9"/>
  <c r="I7502" i="9"/>
  <c r="J7534" i="9"/>
  <c r="I7534" i="9"/>
  <c r="J7562" i="9"/>
  <c r="I7562" i="9"/>
  <c r="J7590" i="9"/>
  <c r="I7590" i="9"/>
  <c r="J7638" i="9"/>
  <c r="I7638" i="9"/>
  <c r="J7754" i="9"/>
  <c r="I7754" i="9"/>
  <c r="J38" i="9"/>
  <c r="I38" i="9"/>
  <c r="J62" i="9"/>
  <c r="I62" i="9"/>
  <c r="J86" i="9"/>
  <c r="I86" i="9"/>
  <c r="J110" i="9"/>
  <c r="I110" i="9"/>
  <c r="J134" i="9"/>
  <c r="I134" i="9"/>
  <c r="J158" i="9"/>
  <c r="I158" i="9"/>
  <c r="J182" i="9"/>
  <c r="I182" i="9"/>
  <c r="J206" i="9"/>
  <c r="I206" i="9"/>
  <c r="J230" i="9"/>
  <c r="I230" i="9"/>
  <c r="J254" i="9"/>
  <c r="I254" i="9"/>
  <c r="J278" i="9"/>
  <c r="I278" i="9"/>
  <c r="J302" i="9"/>
  <c r="I302" i="9"/>
  <c r="J330" i="9"/>
  <c r="I330" i="9"/>
  <c r="J354" i="9"/>
  <c r="I354" i="9"/>
  <c r="J378" i="9"/>
  <c r="I378" i="9"/>
  <c r="J402" i="9"/>
  <c r="I402" i="9"/>
  <c r="J426" i="9"/>
  <c r="I426" i="9"/>
  <c r="J450" i="9"/>
  <c r="I450" i="9"/>
  <c r="J474" i="9"/>
  <c r="I474" i="9"/>
  <c r="J498" i="9"/>
  <c r="I498" i="9"/>
  <c r="J522" i="9"/>
  <c r="I522" i="9"/>
  <c r="J550" i="9"/>
  <c r="I550" i="9"/>
  <c r="J578" i="9"/>
  <c r="I578" i="9"/>
  <c r="J606" i="9"/>
  <c r="I606" i="9"/>
  <c r="J634" i="9"/>
  <c r="I634" i="9"/>
  <c r="J662" i="9"/>
  <c r="I662" i="9"/>
  <c r="J690" i="9"/>
  <c r="I690" i="9"/>
  <c r="J718" i="9"/>
  <c r="I718" i="9"/>
  <c r="J746" i="9"/>
  <c r="I746" i="9"/>
  <c r="J774" i="9"/>
  <c r="I774" i="9"/>
  <c r="J802" i="9"/>
  <c r="I802" i="9"/>
  <c r="J830" i="9"/>
  <c r="I830" i="9"/>
  <c r="J858" i="9"/>
  <c r="I858" i="9"/>
  <c r="J886" i="9"/>
  <c r="I886" i="9"/>
  <c r="J914" i="9"/>
  <c r="I914" i="9"/>
  <c r="J942" i="9"/>
  <c r="I942" i="9"/>
  <c r="J970" i="9"/>
  <c r="I970" i="9"/>
  <c r="J998" i="9"/>
  <c r="I998" i="9"/>
  <c r="J1026" i="9"/>
  <c r="I1026" i="9"/>
  <c r="J1054" i="9"/>
  <c r="I1054" i="9"/>
  <c r="J1082" i="9"/>
  <c r="I1082" i="9"/>
  <c r="J1110" i="9"/>
  <c r="I1110" i="9"/>
  <c r="J1138" i="9"/>
  <c r="I1138" i="9"/>
  <c r="J1166" i="9"/>
  <c r="I1166" i="9"/>
  <c r="J1194" i="9"/>
  <c r="I1194" i="9"/>
  <c r="J1222" i="9"/>
  <c r="I1222" i="9"/>
  <c r="J1250" i="9"/>
  <c r="I1250" i="9"/>
  <c r="J1278" i="9"/>
  <c r="I1278" i="9"/>
  <c r="J1306" i="9"/>
  <c r="I1306" i="9"/>
  <c r="J1334" i="9"/>
  <c r="I1334" i="9"/>
  <c r="J1362" i="9"/>
  <c r="I1362" i="9"/>
  <c r="J1390" i="9"/>
  <c r="I1390" i="9"/>
  <c r="J1418" i="9"/>
  <c r="I1418" i="9"/>
  <c r="J1446" i="9"/>
  <c r="I1446" i="9"/>
  <c r="J1478" i="9"/>
  <c r="I1478" i="9"/>
  <c r="J1506" i="9"/>
  <c r="I1506" i="9"/>
  <c r="J1534" i="9"/>
  <c r="I1534" i="9"/>
  <c r="J1562" i="9"/>
  <c r="I1562" i="9"/>
  <c r="J1590" i="9"/>
  <c r="I1590" i="9"/>
  <c r="J1618" i="9"/>
  <c r="I1618" i="9"/>
  <c r="J1646" i="9"/>
  <c r="I1646" i="9"/>
  <c r="J1674" i="9"/>
  <c r="I1674" i="9"/>
  <c r="J1702" i="9"/>
  <c r="I1702" i="9"/>
  <c r="J1730" i="9"/>
  <c r="I1730" i="9"/>
  <c r="J1758" i="9"/>
  <c r="I1758" i="9"/>
  <c r="J1786" i="9"/>
  <c r="I1786" i="9"/>
  <c r="J1814" i="9"/>
  <c r="I1814" i="9"/>
  <c r="J1842" i="9"/>
  <c r="I1842" i="9"/>
  <c r="J1870" i="9"/>
  <c r="I1870" i="9"/>
  <c r="J1902" i="9"/>
  <c r="I1902" i="9"/>
  <c r="J1930" i="9"/>
  <c r="I1930" i="9"/>
  <c r="J1962" i="9"/>
  <c r="I1962" i="9"/>
  <c r="J1990" i="9"/>
  <c r="I1990" i="9"/>
  <c r="J2018" i="9"/>
  <c r="I2018" i="9"/>
  <c r="J2046" i="9"/>
  <c r="I2046" i="9"/>
  <c r="J2070" i="9"/>
  <c r="I2070" i="9"/>
  <c r="J2098" i="9"/>
  <c r="I2098" i="9"/>
  <c r="J2130" i="9"/>
  <c r="I2130" i="9"/>
  <c r="J2158" i="9"/>
  <c r="I2158" i="9"/>
  <c r="J2190" i="9"/>
  <c r="I2190" i="9"/>
  <c r="J2218" i="9"/>
  <c r="I2218" i="9"/>
  <c r="J2246" i="9"/>
  <c r="I2246" i="9"/>
  <c r="J2274" i="9"/>
  <c r="I2274" i="9"/>
  <c r="J2298" i="9"/>
  <c r="I2298" i="9"/>
  <c r="J2326" i="9"/>
  <c r="I2326" i="9"/>
  <c r="J2354" i="9"/>
  <c r="I2354" i="9"/>
  <c r="J2386" i="9"/>
  <c r="I2386" i="9"/>
  <c r="J2414" i="9"/>
  <c r="I2414" i="9"/>
  <c r="J2446" i="9"/>
  <c r="I2446" i="9"/>
  <c r="J2474" i="9"/>
  <c r="I2474" i="9"/>
  <c r="J2502" i="9"/>
  <c r="I2502" i="9"/>
  <c r="J2530" i="9"/>
  <c r="I2530" i="9"/>
  <c r="J2558" i="9"/>
  <c r="I2558" i="9"/>
  <c r="J2586" i="9"/>
  <c r="I2586" i="9"/>
  <c r="J2614" i="9"/>
  <c r="I2614" i="9"/>
  <c r="J2638" i="9"/>
  <c r="I2638" i="9"/>
  <c r="J2662" i="9"/>
  <c r="I2662" i="9"/>
  <c r="J2686" i="9"/>
  <c r="I2686" i="9"/>
  <c r="J2718" i="9"/>
  <c r="I2718" i="9"/>
  <c r="J2742" i="9"/>
  <c r="I2742" i="9"/>
  <c r="J2766" i="9"/>
  <c r="I2766" i="9"/>
  <c r="J2790" i="9"/>
  <c r="I2790" i="9"/>
  <c r="J2814" i="9"/>
  <c r="I2814" i="9"/>
  <c r="J2838" i="9"/>
  <c r="I2838" i="9"/>
  <c r="J2862" i="9"/>
  <c r="I2862" i="9"/>
  <c r="J2882" i="9"/>
  <c r="I2882" i="9"/>
  <c r="J2906" i="9"/>
  <c r="I2906" i="9"/>
  <c r="J2930" i="9"/>
  <c r="I2930" i="9"/>
  <c r="J2954" i="9"/>
  <c r="I2954" i="9"/>
  <c r="J2978" i="9"/>
  <c r="I2978" i="9"/>
  <c r="J3006" i="9"/>
  <c r="I3006" i="9"/>
  <c r="J3030" i="9"/>
  <c r="I3030" i="9"/>
  <c r="J3054" i="9"/>
  <c r="I3054" i="9"/>
  <c r="J3082" i="9"/>
  <c r="I3082" i="9"/>
  <c r="J3106" i="9"/>
  <c r="I3106" i="9"/>
  <c r="J3130" i="9"/>
  <c r="I3130" i="9"/>
  <c r="J3154" i="9"/>
  <c r="I3154" i="9"/>
  <c r="J3174" i="9"/>
  <c r="I3174" i="9"/>
  <c r="J3198" i="9"/>
  <c r="I3198" i="9"/>
  <c r="J3222" i="9"/>
  <c r="I3222" i="9"/>
  <c r="J3246" i="9"/>
  <c r="I3246" i="9"/>
  <c r="J3270" i="9"/>
  <c r="I3270" i="9"/>
  <c r="J3294" i="9"/>
  <c r="I3294" i="9"/>
  <c r="J3318" i="9"/>
  <c r="I3318" i="9"/>
  <c r="J3342" i="9"/>
  <c r="I3342" i="9"/>
  <c r="J3366" i="9"/>
  <c r="I3366" i="9"/>
  <c r="J3390" i="9"/>
  <c r="I3390" i="9"/>
  <c r="J3414" i="9"/>
  <c r="I3414" i="9"/>
  <c r="J3438" i="9"/>
  <c r="I3438" i="9"/>
  <c r="J3462" i="9"/>
  <c r="I3462" i="9"/>
  <c r="J3486" i="9"/>
  <c r="I3486" i="9"/>
  <c r="J3518" i="9"/>
  <c r="I3518" i="9"/>
  <c r="J3546" i="9"/>
  <c r="I3546" i="9"/>
  <c r="J3570" i="9"/>
  <c r="I3570" i="9"/>
  <c r="J3594" i="9"/>
  <c r="I3594" i="9"/>
  <c r="J3618" i="9"/>
  <c r="I3618" i="9"/>
  <c r="J3646" i="9"/>
  <c r="I3646" i="9"/>
  <c r="J3670" i="9"/>
  <c r="I3670" i="9"/>
  <c r="J3694" i="9"/>
  <c r="I3694" i="9"/>
  <c r="J3718" i="9"/>
  <c r="I3718" i="9"/>
  <c r="J3742" i="9"/>
  <c r="I3742" i="9"/>
  <c r="J3766" i="9"/>
  <c r="I3766" i="9"/>
  <c r="J3790" i="9"/>
  <c r="I3790" i="9"/>
  <c r="J3810" i="9"/>
  <c r="I3810" i="9"/>
  <c r="J3830" i="9"/>
  <c r="I3830" i="9"/>
  <c r="J3850" i="9"/>
  <c r="I3850" i="9"/>
  <c r="J3874" i="9"/>
  <c r="I3874" i="9"/>
  <c r="J3894" i="9"/>
  <c r="I3894" i="9"/>
  <c r="J3914" i="9"/>
  <c r="I3914" i="9"/>
  <c r="J3938" i="9"/>
  <c r="I3938" i="9"/>
  <c r="J3962" i="9"/>
  <c r="I3962" i="9"/>
  <c r="J3986" i="9"/>
  <c r="I3986" i="9"/>
  <c r="J4010" i="9"/>
  <c r="I4010" i="9"/>
  <c r="J4034" i="9"/>
  <c r="I4034" i="9"/>
  <c r="J4054" i="9"/>
  <c r="I4054" i="9"/>
  <c r="J4078" i="9"/>
  <c r="I4078" i="9"/>
  <c r="J4098" i="9"/>
  <c r="I4098" i="9"/>
  <c r="J4126" i="9"/>
  <c r="I4126" i="9"/>
  <c r="J4146" i="9"/>
  <c r="I4146" i="9"/>
  <c r="J4170" i="9"/>
  <c r="I4170" i="9"/>
  <c r="J4190" i="9"/>
  <c r="I4190" i="9"/>
  <c r="J4214" i="9"/>
  <c r="I4214" i="9"/>
  <c r="J4238" i="9"/>
  <c r="I4238" i="9"/>
  <c r="J4262" i="9"/>
  <c r="I4262" i="9"/>
  <c r="J4282" i="9"/>
  <c r="I4282" i="9"/>
  <c r="J4306" i="9"/>
  <c r="I4306" i="9"/>
  <c r="J4322" i="9"/>
  <c r="I4322" i="9"/>
  <c r="J4342" i="9"/>
  <c r="I4342" i="9"/>
  <c r="J4366" i="9"/>
  <c r="I4366" i="9"/>
  <c r="J4386" i="9"/>
  <c r="I4386" i="9"/>
  <c r="J4406" i="9"/>
  <c r="I4406" i="9"/>
  <c r="J4426" i="9"/>
  <c r="I4426" i="9"/>
  <c r="J4446" i="9"/>
  <c r="I4446" i="9"/>
  <c r="J4466" i="9"/>
  <c r="I4466" i="9"/>
  <c r="J4486" i="9"/>
  <c r="I4486" i="9"/>
  <c r="J4510" i="9"/>
  <c r="I4510" i="9"/>
  <c r="J4530" i="9"/>
  <c r="I4530" i="9"/>
  <c r="J4550" i="9"/>
  <c r="I4550" i="9"/>
  <c r="J4566" i="9"/>
  <c r="I4566" i="9"/>
  <c r="J4586" i="9"/>
  <c r="I4586" i="9"/>
  <c r="J4606" i="9"/>
  <c r="I4606" i="9"/>
  <c r="J4626" i="9"/>
  <c r="I4626" i="9"/>
  <c r="J4646" i="9"/>
  <c r="I4646" i="9"/>
  <c r="J4666" i="9"/>
  <c r="I4666" i="9"/>
  <c r="J4686" i="9"/>
  <c r="I4686" i="9"/>
  <c r="J4710" i="9"/>
  <c r="I4710" i="9"/>
  <c r="J4726" i="9"/>
  <c r="I4726" i="9"/>
  <c r="J4750" i="9"/>
  <c r="I4750" i="9"/>
  <c r="J4770" i="9"/>
  <c r="I4770" i="9"/>
  <c r="J4790" i="9"/>
  <c r="I4790" i="9"/>
  <c r="J4810" i="9"/>
  <c r="I4810" i="9"/>
  <c r="J4830" i="9"/>
  <c r="I4830" i="9"/>
  <c r="J4858" i="9"/>
  <c r="I4858" i="9"/>
  <c r="J4878" i="9"/>
  <c r="I4878" i="9"/>
  <c r="J4894" i="9"/>
  <c r="I4894" i="9"/>
  <c r="J4914" i="9"/>
  <c r="I4914" i="9"/>
  <c r="J4934" i="9"/>
  <c r="I4934" i="9"/>
  <c r="J4958" i="9"/>
  <c r="I4958" i="9"/>
  <c r="J4978" i="9"/>
  <c r="I4978" i="9"/>
  <c r="J5002" i="9"/>
  <c r="I5002" i="9"/>
  <c r="J5018" i="9"/>
  <c r="I5018" i="9"/>
  <c r="J5042" i="9"/>
  <c r="I5042" i="9"/>
  <c r="J5070" i="9"/>
  <c r="I5070" i="9"/>
  <c r="J5090" i="9"/>
  <c r="I5090" i="9"/>
  <c r="J5114" i="9"/>
  <c r="I5114" i="9"/>
  <c r="J5138" i="9"/>
  <c r="I5138" i="9"/>
  <c r="J5154" i="9"/>
  <c r="I5154" i="9"/>
  <c r="J5174" i="9"/>
  <c r="I5174" i="9"/>
  <c r="J5198" i="9"/>
  <c r="I5198" i="9"/>
  <c r="J5218" i="9"/>
  <c r="I5218" i="9"/>
  <c r="J5238" i="9"/>
  <c r="I5238" i="9"/>
  <c r="J5262" i="9"/>
  <c r="I5262" i="9"/>
  <c r="J5294" i="9"/>
  <c r="I5294" i="9"/>
  <c r="J5326" i="9"/>
  <c r="I5326" i="9"/>
  <c r="J5350" i="9"/>
  <c r="I5350" i="9"/>
  <c r="J5374" i="9"/>
  <c r="I5374" i="9"/>
  <c r="J5398" i="9"/>
  <c r="I5398" i="9"/>
  <c r="J5422" i="9"/>
  <c r="I5422" i="9"/>
  <c r="J5442" i="9"/>
  <c r="I5442" i="9"/>
  <c r="J5466" i="9"/>
  <c r="I5466" i="9"/>
  <c r="J5486" i="9"/>
  <c r="I5486" i="9"/>
  <c r="J5518" i="9"/>
  <c r="I5518" i="9"/>
  <c r="J5538" i="9"/>
  <c r="I5538" i="9"/>
  <c r="J5562" i="9"/>
  <c r="I5562" i="9"/>
  <c r="J5586" i="9"/>
  <c r="I5586" i="9"/>
  <c r="J5606" i="9"/>
  <c r="I5606" i="9"/>
  <c r="J5630" i="9"/>
  <c r="I5630" i="9"/>
  <c r="J5650" i="9"/>
  <c r="I5650" i="9"/>
  <c r="J5670" i="9"/>
  <c r="I5670" i="9"/>
  <c r="J5686" i="9"/>
  <c r="I5686" i="9"/>
  <c r="J5710" i="9"/>
  <c r="I5710" i="9"/>
  <c r="J5734" i="9"/>
  <c r="I5734" i="9"/>
  <c r="J5750" i="9"/>
  <c r="I5750" i="9"/>
  <c r="J5778" i="9"/>
  <c r="I5778" i="9"/>
  <c r="J5802" i="9"/>
  <c r="I5802" i="9"/>
  <c r="J5822" i="9"/>
  <c r="I5822" i="9"/>
  <c r="J5842" i="9"/>
  <c r="I5842" i="9"/>
  <c r="J5866" i="9"/>
  <c r="I5866" i="9"/>
  <c r="J5894" i="9"/>
  <c r="I5894" i="9"/>
  <c r="J5918" i="9"/>
  <c r="I5918" i="9"/>
  <c r="J5942" i="9"/>
  <c r="I5942" i="9"/>
  <c r="J5966" i="9"/>
  <c r="I5966" i="9"/>
  <c r="J5986" i="9"/>
  <c r="I5986" i="9"/>
  <c r="J6006" i="9"/>
  <c r="I6006" i="9"/>
  <c r="J6026" i="9"/>
  <c r="I6026" i="9"/>
  <c r="J6050" i="9"/>
  <c r="I6050" i="9"/>
  <c r="J6078" i="9"/>
  <c r="I6078" i="9"/>
  <c r="J6102" i="9"/>
  <c r="I6102" i="9"/>
  <c r="J6118" i="9"/>
  <c r="I6118" i="9"/>
  <c r="J6142" i="9"/>
  <c r="I6142" i="9"/>
  <c r="J6166" i="9"/>
  <c r="I6166" i="9"/>
  <c r="J6186" i="9"/>
  <c r="I6186" i="9"/>
  <c r="J6210" i="9"/>
  <c r="I6210" i="9"/>
  <c r="J6230" i="9"/>
  <c r="I6230" i="9"/>
  <c r="J6246" i="9"/>
  <c r="I6246" i="9"/>
  <c r="J6270" i="9"/>
  <c r="I6270" i="9"/>
  <c r="J6290" i="9"/>
  <c r="I6290" i="9"/>
  <c r="J6314" i="9"/>
  <c r="I6314" i="9"/>
  <c r="J6346" i="9"/>
  <c r="I6346" i="9"/>
  <c r="J6374" i="9"/>
  <c r="I6374" i="9"/>
  <c r="J6402" i="9"/>
  <c r="I6402" i="9"/>
  <c r="J6430" i="9"/>
  <c r="I6430" i="9"/>
  <c r="J6458" i="9"/>
  <c r="I6458" i="9"/>
  <c r="J6486" i="9"/>
  <c r="I6486" i="9"/>
  <c r="J6514" i="9"/>
  <c r="I6514" i="9"/>
  <c r="J6542" i="9"/>
  <c r="I6542" i="9"/>
  <c r="J6570" i="9"/>
  <c r="I6570" i="9"/>
  <c r="J6598" i="9"/>
  <c r="I6598" i="9"/>
  <c r="J6630" i="9"/>
  <c r="I6630" i="9"/>
  <c r="J6666" i="9"/>
  <c r="I6666" i="9"/>
  <c r="J6698" i="9"/>
  <c r="I6698" i="9"/>
  <c r="J6730" i="9"/>
  <c r="I6730" i="9"/>
  <c r="J6758" i="9"/>
  <c r="I6758" i="9"/>
  <c r="J6786" i="9"/>
  <c r="I6786" i="9"/>
  <c r="J6810" i="9"/>
  <c r="I6810" i="9"/>
  <c r="J6842" i="9"/>
  <c r="I6842" i="9"/>
  <c r="J6870" i="9"/>
  <c r="I6870" i="9"/>
  <c r="J6898" i="9"/>
  <c r="I6898" i="9"/>
  <c r="J6926" i="9"/>
  <c r="I6926" i="9"/>
  <c r="J6954" i="9"/>
  <c r="I6954" i="9"/>
  <c r="J6978" i="9"/>
  <c r="I6978" i="9"/>
  <c r="J7014" i="9"/>
  <c r="I7014" i="9"/>
  <c r="J7050" i="9"/>
  <c r="I7050" i="9"/>
  <c r="J7086" i="9"/>
  <c r="I7086" i="9"/>
  <c r="J7118" i="9"/>
  <c r="I7118" i="9"/>
  <c r="J7150" i="9"/>
  <c r="I7150" i="9"/>
  <c r="J7178" i="9"/>
  <c r="I7178" i="9"/>
  <c r="J7210" i="9"/>
  <c r="I7210" i="9"/>
  <c r="J7242" i="9"/>
  <c r="I7242" i="9"/>
  <c r="J7270" i="9"/>
  <c r="I7270" i="9"/>
  <c r="J7310" i="9"/>
  <c r="I7310" i="9"/>
  <c r="J7338" i="9"/>
  <c r="I7338" i="9"/>
  <c r="J7366" i="9"/>
  <c r="I7366" i="9"/>
  <c r="J7390" i="9"/>
  <c r="I7390" i="9"/>
  <c r="J7406" i="9"/>
  <c r="I7406" i="9"/>
  <c r="J7438" i="9"/>
  <c r="I7438" i="9"/>
  <c r="J7462" i="9"/>
  <c r="I7462" i="9"/>
  <c r="J7490" i="9"/>
  <c r="I7490" i="9"/>
  <c r="J7518" i="9"/>
  <c r="I7518" i="9"/>
  <c r="J7538" i="9"/>
  <c r="I7538" i="9"/>
  <c r="J7566" i="9"/>
  <c r="I7566" i="9"/>
  <c r="J7598" i="9"/>
  <c r="I7598" i="9"/>
  <c r="J7630" i="9"/>
  <c r="I7630" i="9"/>
  <c r="J7666" i="9"/>
  <c r="I7666" i="9"/>
  <c r="J7750" i="9"/>
  <c r="I7750" i="9"/>
  <c r="J23" i="9"/>
  <c r="I23" i="9"/>
  <c r="J27" i="9"/>
  <c r="I27" i="9"/>
  <c r="J31" i="9"/>
  <c r="I31" i="9"/>
  <c r="J35" i="9"/>
  <c r="I35" i="9"/>
  <c r="J39" i="9"/>
  <c r="I39" i="9"/>
  <c r="J43" i="9"/>
  <c r="I43" i="9"/>
  <c r="J47" i="9"/>
  <c r="I47" i="9"/>
  <c r="J51" i="9"/>
  <c r="I51" i="9"/>
  <c r="J55" i="9"/>
  <c r="I55" i="9"/>
  <c r="J59" i="9"/>
  <c r="I59" i="9"/>
  <c r="J63" i="9"/>
  <c r="I63" i="9"/>
  <c r="J67" i="9"/>
  <c r="I67" i="9"/>
  <c r="J71" i="9"/>
  <c r="I71" i="9"/>
  <c r="J75" i="9"/>
  <c r="I75" i="9"/>
  <c r="J79" i="9"/>
  <c r="I79" i="9"/>
  <c r="J83" i="9"/>
  <c r="I83" i="9"/>
  <c r="J87" i="9"/>
  <c r="I87" i="9"/>
  <c r="J91" i="9"/>
  <c r="I91" i="9"/>
  <c r="J95" i="9"/>
  <c r="I95" i="9"/>
  <c r="J99" i="9"/>
  <c r="I99" i="9"/>
  <c r="J103" i="9"/>
  <c r="I103" i="9"/>
  <c r="J107" i="9"/>
  <c r="I107" i="9"/>
  <c r="J111" i="9"/>
  <c r="I111" i="9"/>
  <c r="J115" i="9"/>
  <c r="I115" i="9"/>
  <c r="J119" i="9"/>
  <c r="I119" i="9"/>
  <c r="J123" i="9"/>
  <c r="I123" i="9"/>
  <c r="J127" i="9"/>
  <c r="I127" i="9"/>
  <c r="J131" i="9"/>
  <c r="I131" i="9"/>
  <c r="J135" i="9"/>
  <c r="I135" i="9"/>
  <c r="J139" i="9"/>
  <c r="I139" i="9"/>
  <c r="J143" i="9"/>
  <c r="I143" i="9"/>
  <c r="J147" i="9"/>
  <c r="I147" i="9"/>
  <c r="J151" i="9"/>
  <c r="I151" i="9"/>
  <c r="J155" i="9"/>
  <c r="I155" i="9"/>
  <c r="J159" i="9"/>
  <c r="I159" i="9"/>
  <c r="J163" i="9"/>
  <c r="I163" i="9"/>
  <c r="J167" i="9"/>
  <c r="I167" i="9"/>
  <c r="J171" i="9"/>
  <c r="I171" i="9"/>
  <c r="J175" i="9"/>
  <c r="I175" i="9"/>
  <c r="J179" i="9"/>
  <c r="I179" i="9"/>
  <c r="J183" i="9"/>
  <c r="I183" i="9"/>
  <c r="J187" i="9"/>
  <c r="I187" i="9"/>
  <c r="J191" i="9"/>
  <c r="I191" i="9"/>
  <c r="J195" i="9"/>
  <c r="I195" i="9"/>
  <c r="J199" i="9"/>
  <c r="I199" i="9"/>
  <c r="J203" i="9"/>
  <c r="I203" i="9"/>
  <c r="J207" i="9"/>
  <c r="I207" i="9"/>
  <c r="J211" i="9"/>
  <c r="I211" i="9"/>
  <c r="J215" i="9"/>
  <c r="I215" i="9"/>
  <c r="J219" i="9"/>
  <c r="I219" i="9"/>
  <c r="J223" i="9"/>
  <c r="I223" i="9"/>
  <c r="J227" i="9"/>
  <c r="I227" i="9"/>
  <c r="J231" i="9"/>
  <c r="I231" i="9"/>
  <c r="J235" i="9"/>
  <c r="I235" i="9"/>
  <c r="J239" i="9"/>
  <c r="I239" i="9"/>
  <c r="J243" i="9"/>
  <c r="I243" i="9"/>
  <c r="J247" i="9"/>
  <c r="I247" i="9"/>
  <c r="J251" i="9"/>
  <c r="I251" i="9"/>
  <c r="J255" i="9"/>
  <c r="I255" i="9"/>
  <c r="J259" i="9"/>
  <c r="I259" i="9"/>
  <c r="J263" i="9"/>
  <c r="I263" i="9"/>
  <c r="J267" i="9"/>
  <c r="I267" i="9"/>
  <c r="J271" i="9"/>
  <c r="I271" i="9"/>
  <c r="J275" i="9"/>
  <c r="I275" i="9"/>
  <c r="J279" i="9"/>
  <c r="I279" i="9"/>
  <c r="J283" i="9"/>
  <c r="I283" i="9"/>
  <c r="J287" i="9"/>
  <c r="I287" i="9"/>
  <c r="J291" i="9"/>
  <c r="I291" i="9"/>
  <c r="J295" i="9"/>
  <c r="I295" i="9"/>
  <c r="J299" i="9"/>
  <c r="I299" i="9"/>
  <c r="J303" i="9"/>
  <c r="I303" i="9"/>
  <c r="J307" i="9"/>
  <c r="I307" i="9"/>
  <c r="J311" i="9"/>
  <c r="I311" i="9"/>
  <c r="J315" i="9"/>
  <c r="I315" i="9"/>
  <c r="J319" i="9"/>
  <c r="I319" i="9"/>
  <c r="J323" i="9"/>
  <c r="I323" i="9"/>
  <c r="J327" i="9"/>
  <c r="I327" i="9"/>
  <c r="J331" i="9"/>
  <c r="I331" i="9"/>
  <c r="J335" i="9"/>
  <c r="I335" i="9"/>
  <c r="J339" i="9"/>
  <c r="I339" i="9"/>
  <c r="J343" i="9"/>
  <c r="I343" i="9"/>
  <c r="J347" i="9"/>
  <c r="I347" i="9"/>
  <c r="J351" i="9"/>
  <c r="I351" i="9"/>
  <c r="J355" i="9"/>
  <c r="I355" i="9"/>
  <c r="J359" i="9"/>
  <c r="I359" i="9"/>
  <c r="J363" i="9"/>
  <c r="I363" i="9"/>
  <c r="J367" i="9"/>
  <c r="I367" i="9"/>
  <c r="J371" i="9"/>
  <c r="I371" i="9"/>
  <c r="J375" i="9"/>
  <c r="I375" i="9"/>
  <c r="J379" i="9"/>
  <c r="I379" i="9"/>
  <c r="J383" i="9"/>
  <c r="I383" i="9"/>
  <c r="J387" i="9"/>
  <c r="I387" i="9"/>
  <c r="J391" i="9"/>
  <c r="I391" i="9"/>
  <c r="J395" i="9"/>
  <c r="I395" i="9"/>
  <c r="J399" i="9"/>
  <c r="I399" i="9"/>
  <c r="J403" i="9"/>
  <c r="I403" i="9"/>
  <c r="J407" i="9"/>
  <c r="I407" i="9"/>
  <c r="J411" i="9"/>
  <c r="I411" i="9"/>
  <c r="J415" i="9"/>
  <c r="I415" i="9"/>
  <c r="J419" i="9"/>
  <c r="I419" i="9"/>
  <c r="J423" i="9"/>
  <c r="I423" i="9"/>
  <c r="J427" i="9"/>
  <c r="I427" i="9"/>
  <c r="J431" i="9"/>
  <c r="I431" i="9"/>
  <c r="J435" i="9"/>
  <c r="I435" i="9"/>
  <c r="J439" i="9"/>
  <c r="I439" i="9"/>
  <c r="J443" i="9"/>
  <c r="I443" i="9"/>
  <c r="J447" i="9"/>
  <c r="I447" i="9"/>
  <c r="J451" i="9"/>
  <c r="I451" i="9"/>
  <c r="J455" i="9"/>
  <c r="I455" i="9"/>
  <c r="J459" i="9"/>
  <c r="I459" i="9"/>
  <c r="J463" i="9"/>
  <c r="I463" i="9"/>
  <c r="J467" i="9"/>
  <c r="I467" i="9"/>
  <c r="J471" i="9"/>
  <c r="I471" i="9"/>
  <c r="J475" i="9"/>
  <c r="I475" i="9"/>
  <c r="J479" i="9"/>
  <c r="I479" i="9"/>
  <c r="J483" i="9"/>
  <c r="I483" i="9"/>
  <c r="J487" i="9"/>
  <c r="I487" i="9"/>
  <c r="J491" i="9"/>
  <c r="I491" i="9"/>
  <c r="J495" i="9"/>
  <c r="I495" i="9"/>
  <c r="J499" i="9"/>
  <c r="I499" i="9"/>
  <c r="J503" i="9"/>
  <c r="I503" i="9"/>
  <c r="J507" i="9"/>
  <c r="I507" i="9"/>
  <c r="J511" i="9"/>
  <c r="I511" i="9"/>
  <c r="J515" i="9"/>
  <c r="I515" i="9"/>
  <c r="J519" i="9"/>
  <c r="I519" i="9"/>
  <c r="J523" i="9"/>
  <c r="I523" i="9"/>
  <c r="J527" i="9"/>
  <c r="I527" i="9"/>
  <c r="J531" i="9"/>
  <c r="I531" i="9"/>
  <c r="J535" i="9"/>
  <c r="I535" i="9"/>
  <c r="J539" i="9"/>
  <c r="I539" i="9"/>
  <c r="J543" i="9"/>
  <c r="I543" i="9"/>
  <c r="J547" i="9"/>
  <c r="I547" i="9"/>
  <c r="J551" i="9"/>
  <c r="I551" i="9"/>
  <c r="J555" i="9"/>
  <c r="I555" i="9"/>
  <c r="J559" i="9"/>
  <c r="I559" i="9"/>
  <c r="J563" i="9"/>
  <c r="I563" i="9"/>
  <c r="J567" i="9"/>
  <c r="I567" i="9"/>
  <c r="J571" i="9"/>
  <c r="I571" i="9"/>
  <c r="J575" i="9"/>
  <c r="I575" i="9"/>
  <c r="J579" i="9"/>
  <c r="I579" i="9"/>
  <c r="J583" i="9"/>
  <c r="I583" i="9"/>
  <c r="J587" i="9"/>
  <c r="I587" i="9"/>
  <c r="J591" i="9"/>
  <c r="I591" i="9"/>
  <c r="J595" i="9"/>
  <c r="I595" i="9"/>
  <c r="J599" i="9"/>
  <c r="I599" i="9"/>
  <c r="J603" i="9"/>
  <c r="I603" i="9"/>
  <c r="J607" i="9"/>
  <c r="I607" i="9"/>
  <c r="J611" i="9"/>
  <c r="I611" i="9"/>
  <c r="J615" i="9"/>
  <c r="I615" i="9"/>
  <c r="J619" i="9"/>
  <c r="I619" i="9"/>
  <c r="J623" i="9"/>
  <c r="I623" i="9"/>
  <c r="J627" i="9"/>
  <c r="I627" i="9"/>
  <c r="J631" i="9"/>
  <c r="I631" i="9"/>
  <c r="J635" i="9"/>
  <c r="I635" i="9"/>
  <c r="J639" i="9"/>
  <c r="I639" i="9"/>
  <c r="J643" i="9"/>
  <c r="I643" i="9"/>
  <c r="J647" i="9"/>
  <c r="I647" i="9"/>
  <c r="J651" i="9"/>
  <c r="I651" i="9"/>
  <c r="J655" i="9"/>
  <c r="I655" i="9"/>
  <c r="J659" i="9"/>
  <c r="I659" i="9"/>
  <c r="J663" i="9"/>
  <c r="I663" i="9"/>
  <c r="J667" i="9"/>
  <c r="I667" i="9"/>
  <c r="J671" i="9"/>
  <c r="I671" i="9"/>
  <c r="J675" i="9"/>
  <c r="I675" i="9"/>
  <c r="J679" i="9"/>
  <c r="I679" i="9"/>
  <c r="J683" i="9"/>
  <c r="I683" i="9"/>
  <c r="J687" i="9"/>
  <c r="I687" i="9"/>
  <c r="J691" i="9"/>
  <c r="I691" i="9"/>
  <c r="J695" i="9"/>
  <c r="I695" i="9"/>
  <c r="J699" i="9"/>
  <c r="I699" i="9"/>
  <c r="J703" i="9"/>
  <c r="I703" i="9"/>
  <c r="J707" i="9"/>
  <c r="I707" i="9"/>
  <c r="J711" i="9"/>
  <c r="I711" i="9"/>
  <c r="J715" i="9"/>
  <c r="I715" i="9"/>
  <c r="J719" i="9"/>
  <c r="I719" i="9"/>
  <c r="J723" i="9"/>
  <c r="I723" i="9"/>
  <c r="J727" i="9"/>
  <c r="I727" i="9"/>
  <c r="J731" i="9"/>
  <c r="I731" i="9"/>
  <c r="J735" i="9"/>
  <c r="I735" i="9"/>
  <c r="J739" i="9"/>
  <c r="I739" i="9"/>
  <c r="J743" i="9"/>
  <c r="I743" i="9"/>
  <c r="J747" i="9"/>
  <c r="I747" i="9"/>
  <c r="J751" i="9"/>
  <c r="I751" i="9"/>
  <c r="J755" i="9"/>
  <c r="I755" i="9"/>
  <c r="J759" i="9"/>
  <c r="I759" i="9"/>
  <c r="J763" i="9"/>
  <c r="I763" i="9"/>
  <c r="J767" i="9"/>
  <c r="I767" i="9"/>
  <c r="J771" i="9"/>
  <c r="I771" i="9"/>
  <c r="J775" i="9"/>
  <c r="I775" i="9"/>
  <c r="J779" i="9"/>
  <c r="I779" i="9"/>
  <c r="J783" i="9"/>
  <c r="I783" i="9"/>
  <c r="J787" i="9"/>
  <c r="I787" i="9"/>
  <c r="J791" i="9"/>
  <c r="I791" i="9"/>
  <c r="J795" i="9"/>
  <c r="I795" i="9"/>
  <c r="J799" i="9"/>
  <c r="I799" i="9"/>
  <c r="J803" i="9"/>
  <c r="I803" i="9"/>
  <c r="J807" i="9"/>
  <c r="I807" i="9"/>
  <c r="J811" i="9"/>
  <c r="I811" i="9"/>
  <c r="J815" i="9"/>
  <c r="I815" i="9"/>
  <c r="J819" i="9"/>
  <c r="I819" i="9"/>
  <c r="J823" i="9"/>
  <c r="I823" i="9"/>
  <c r="J827" i="9"/>
  <c r="I827" i="9"/>
  <c r="J831" i="9"/>
  <c r="I831" i="9"/>
  <c r="J835" i="9"/>
  <c r="I835" i="9"/>
  <c r="J839" i="9"/>
  <c r="I839" i="9"/>
  <c r="J843" i="9"/>
  <c r="I843" i="9"/>
  <c r="J847" i="9"/>
  <c r="I847" i="9"/>
  <c r="J851" i="9"/>
  <c r="I851" i="9"/>
  <c r="J855" i="9"/>
  <c r="I855" i="9"/>
  <c r="J859" i="9"/>
  <c r="I859" i="9"/>
  <c r="J863" i="9"/>
  <c r="I863" i="9"/>
  <c r="J867" i="9"/>
  <c r="I867" i="9"/>
  <c r="J871" i="9"/>
  <c r="I871" i="9"/>
  <c r="J875" i="9"/>
  <c r="I875" i="9"/>
  <c r="J879" i="9"/>
  <c r="I879" i="9"/>
  <c r="J883" i="9"/>
  <c r="I883" i="9"/>
  <c r="J887" i="9"/>
  <c r="I887" i="9"/>
  <c r="J891" i="9"/>
  <c r="I891" i="9"/>
  <c r="J895" i="9"/>
  <c r="I895" i="9"/>
  <c r="J899" i="9"/>
  <c r="I899" i="9"/>
  <c r="J903" i="9"/>
  <c r="I903" i="9"/>
  <c r="J907" i="9"/>
  <c r="I907" i="9"/>
  <c r="J911" i="9"/>
  <c r="I911" i="9"/>
  <c r="J915" i="9"/>
  <c r="I915" i="9"/>
  <c r="J919" i="9"/>
  <c r="I919" i="9"/>
  <c r="J923" i="9"/>
  <c r="I923" i="9"/>
  <c r="J927" i="9"/>
  <c r="I927" i="9"/>
  <c r="J931" i="9"/>
  <c r="I931" i="9"/>
  <c r="J935" i="9"/>
  <c r="I935" i="9"/>
  <c r="J939" i="9"/>
  <c r="I939" i="9"/>
  <c r="J943" i="9"/>
  <c r="I943" i="9"/>
  <c r="J947" i="9"/>
  <c r="I947" i="9"/>
  <c r="J951" i="9"/>
  <c r="I951" i="9"/>
  <c r="J955" i="9"/>
  <c r="I955" i="9"/>
  <c r="J959" i="9"/>
  <c r="I959" i="9"/>
  <c r="J963" i="9"/>
  <c r="I963" i="9"/>
  <c r="J967" i="9"/>
  <c r="I967" i="9"/>
  <c r="J971" i="9"/>
  <c r="I971" i="9"/>
  <c r="J975" i="9"/>
  <c r="I975" i="9"/>
  <c r="J979" i="9"/>
  <c r="I979" i="9"/>
  <c r="J983" i="9"/>
  <c r="I983" i="9"/>
  <c r="J987" i="9"/>
  <c r="I987" i="9"/>
  <c r="J991" i="9"/>
  <c r="I991" i="9"/>
  <c r="J995" i="9"/>
  <c r="I995" i="9"/>
  <c r="J999" i="9"/>
  <c r="I999" i="9"/>
  <c r="J1003" i="9"/>
  <c r="I1003" i="9"/>
  <c r="J1007" i="9"/>
  <c r="I1007" i="9"/>
  <c r="J1011" i="9"/>
  <c r="I1011" i="9"/>
  <c r="J1015" i="9"/>
  <c r="I1015" i="9"/>
  <c r="J1019" i="9"/>
  <c r="I1019" i="9"/>
  <c r="J1023" i="9"/>
  <c r="I1023" i="9"/>
  <c r="J1027" i="9"/>
  <c r="I1027" i="9"/>
  <c r="J1031" i="9"/>
  <c r="I1031" i="9"/>
  <c r="J1035" i="9"/>
  <c r="I1035" i="9"/>
  <c r="J1039" i="9"/>
  <c r="I1039" i="9"/>
  <c r="J1043" i="9"/>
  <c r="I1043" i="9"/>
  <c r="J1047" i="9"/>
  <c r="I1047" i="9"/>
  <c r="J1051" i="9"/>
  <c r="I1051" i="9"/>
  <c r="J1055" i="9"/>
  <c r="I1055" i="9"/>
  <c r="J1059" i="9"/>
  <c r="I1059" i="9"/>
  <c r="J1063" i="9"/>
  <c r="I1063" i="9"/>
  <c r="J1067" i="9"/>
  <c r="I1067" i="9"/>
  <c r="J1071" i="9"/>
  <c r="I1071" i="9"/>
  <c r="J1075" i="9"/>
  <c r="I1075" i="9"/>
  <c r="J1079" i="9"/>
  <c r="I1079" i="9"/>
  <c r="J1083" i="9"/>
  <c r="I1083" i="9"/>
  <c r="J1087" i="9"/>
  <c r="I1087" i="9"/>
  <c r="J1091" i="9"/>
  <c r="I1091" i="9"/>
  <c r="J1095" i="9"/>
  <c r="I1095" i="9"/>
  <c r="J1099" i="9"/>
  <c r="I1099" i="9"/>
  <c r="J1103" i="9"/>
  <c r="I1103" i="9"/>
  <c r="J1107" i="9"/>
  <c r="I1107" i="9"/>
  <c r="J1111" i="9"/>
  <c r="I1111" i="9"/>
  <c r="J1115" i="9"/>
  <c r="I1115" i="9"/>
  <c r="J1119" i="9"/>
  <c r="I1119" i="9"/>
  <c r="J1123" i="9"/>
  <c r="I1123" i="9"/>
  <c r="J1127" i="9"/>
  <c r="I1127" i="9"/>
  <c r="J1131" i="9"/>
  <c r="I1131" i="9"/>
  <c r="J1135" i="9"/>
  <c r="I1135" i="9"/>
  <c r="J1139" i="9"/>
  <c r="I1139" i="9"/>
  <c r="J1143" i="9"/>
  <c r="I1143" i="9"/>
  <c r="J1147" i="9"/>
  <c r="I1147" i="9"/>
  <c r="J1151" i="9"/>
  <c r="I1151" i="9"/>
  <c r="J1155" i="9"/>
  <c r="I1155" i="9"/>
  <c r="J1159" i="9"/>
  <c r="I1159" i="9"/>
  <c r="J1163" i="9"/>
  <c r="I1163" i="9"/>
  <c r="J1167" i="9"/>
  <c r="I1167" i="9"/>
  <c r="J1171" i="9"/>
  <c r="I1171" i="9"/>
  <c r="J1175" i="9"/>
  <c r="I1175" i="9"/>
  <c r="J1179" i="9"/>
  <c r="I1179" i="9"/>
  <c r="J1183" i="9"/>
  <c r="I1183" i="9"/>
  <c r="J1187" i="9"/>
  <c r="I1187" i="9"/>
  <c r="J1191" i="9"/>
  <c r="I1191" i="9"/>
  <c r="J1195" i="9"/>
  <c r="I1195" i="9"/>
  <c r="J1199" i="9"/>
  <c r="I1199" i="9"/>
  <c r="J1203" i="9"/>
  <c r="I1203" i="9"/>
  <c r="J1207" i="9"/>
  <c r="I1207" i="9"/>
  <c r="J1211" i="9"/>
  <c r="I1211" i="9"/>
  <c r="J1215" i="9"/>
  <c r="I1215" i="9"/>
  <c r="J1219" i="9"/>
  <c r="I1219" i="9"/>
  <c r="J1223" i="9"/>
  <c r="I1223" i="9"/>
  <c r="J1227" i="9"/>
  <c r="I1227" i="9"/>
  <c r="J1231" i="9"/>
  <c r="I1231" i="9"/>
  <c r="J1235" i="9"/>
  <c r="I1235" i="9"/>
  <c r="J1239" i="9"/>
  <c r="I1239" i="9"/>
  <c r="J1243" i="9"/>
  <c r="I1243" i="9"/>
  <c r="J1247" i="9"/>
  <c r="I1247" i="9"/>
  <c r="J1251" i="9"/>
  <c r="I1251" i="9"/>
  <c r="J1255" i="9"/>
  <c r="I1255" i="9"/>
  <c r="J1259" i="9"/>
  <c r="I1259" i="9"/>
  <c r="J1263" i="9"/>
  <c r="I1263" i="9"/>
  <c r="J1267" i="9"/>
  <c r="I1267" i="9"/>
  <c r="J1271" i="9"/>
  <c r="I1271" i="9"/>
  <c r="J1275" i="9"/>
  <c r="I1275" i="9"/>
  <c r="J1279" i="9"/>
  <c r="I1279" i="9"/>
  <c r="J1283" i="9"/>
  <c r="I1283" i="9"/>
  <c r="J1287" i="9"/>
  <c r="I1287" i="9"/>
  <c r="J1291" i="9"/>
  <c r="I1291" i="9"/>
  <c r="J1295" i="9"/>
  <c r="I1295" i="9"/>
  <c r="J1299" i="9"/>
  <c r="I1299" i="9"/>
  <c r="J1303" i="9"/>
  <c r="I1303" i="9"/>
  <c r="J1307" i="9"/>
  <c r="I1307" i="9"/>
  <c r="J1311" i="9"/>
  <c r="I1311" i="9"/>
  <c r="J1315" i="9"/>
  <c r="I1315" i="9"/>
  <c r="J1319" i="9"/>
  <c r="I1319" i="9"/>
  <c r="J1323" i="9"/>
  <c r="I1323" i="9"/>
  <c r="J1327" i="9"/>
  <c r="I1327" i="9"/>
  <c r="J1331" i="9"/>
  <c r="I1331" i="9"/>
  <c r="J1335" i="9"/>
  <c r="I1335" i="9"/>
  <c r="J1339" i="9"/>
  <c r="I1339" i="9"/>
  <c r="J1343" i="9"/>
  <c r="I1343" i="9"/>
  <c r="J1347" i="9"/>
  <c r="I1347" i="9"/>
  <c r="J1351" i="9"/>
  <c r="I1351" i="9"/>
  <c r="J1355" i="9"/>
  <c r="I1355" i="9"/>
  <c r="J1359" i="9"/>
  <c r="I1359" i="9"/>
  <c r="J1363" i="9"/>
  <c r="I1363" i="9"/>
  <c r="J1367" i="9"/>
  <c r="I1367" i="9"/>
  <c r="J1371" i="9"/>
  <c r="I1371" i="9"/>
  <c r="J1375" i="9"/>
  <c r="I1375" i="9"/>
  <c r="J1379" i="9"/>
  <c r="I1379" i="9"/>
  <c r="J1383" i="9"/>
  <c r="I1383" i="9"/>
  <c r="J1387" i="9"/>
  <c r="I1387" i="9"/>
  <c r="J1391" i="9"/>
  <c r="I1391" i="9"/>
  <c r="J1395" i="9"/>
  <c r="I1395" i="9"/>
  <c r="J1399" i="9"/>
  <c r="I1399" i="9"/>
  <c r="J1403" i="9"/>
  <c r="I1403" i="9"/>
  <c r="J1407" i="9"/>
  <c r="I1407" i="9"/>
  <c r="J1411" i="9"/>
  <c r="I1411" i="9"/>
  <c r="J1415" i="9"/>
  <c r="I1415" i="9"/>
  <c r="J1419" i="9"/>
  <c r="I1419" i="9"/>
  <c r="J1423" i="9"/>
  <c r="I1423" i="9"/>
  <c r="J1427" i="9"/>
  <c r="I1427" i="9"/>
  <c r="J1431" i="9"/>
  <c r="I1431" i="9"/>
  <c r="J1435" i="9"/>
  <c r="I1435" i="9"/>
  <c r="J1439" i="9"/>
  <c r="I1439" i="9"/>
  <c r="J1443" i="9"/>
  <c r="I1443" i="9"/>
  <c r="J1447" i="9"/>
  <c r="I1447" i="9"/>
  <c r="J1451" i="9"/>
  <c r="I1451" i="9"/>
  <c r="J1455" i="9"/>
  <c r="I1455" i="9"/>
  <c r="J1459" i="9"/>
  <c r="I1459" i="9"/>
  <c r="J1463" i="9"/>
  <c r="I1463" i="9"/>
  <c r="J1467" i="9"/>
  <c r="I1467" i="9"/>
  <c r="J1471" i="9"/>
  <c r="I1471" i="9"/>
  <c r="J1475" i="9"/>
  <c r="I1475" i="9"/>
  <c r="J1479" i="9"/>
  <c r="I1479" i="9"/>
  <c r="J1483" i="9"/>
  <c r="I1483" i="9"/>
  <c r="J1487" i="9"/>
  <c r="I1487" i="9"/>
  <c r="J1491" i="9"/>
  <c r="I1491" i="9"/>
  <c r="J1495" i="9"/>
  <c r="I1495" i="9"/>
  <c r="J1499" i="9"/>
  <c r="I1499" i="9"/>
  <c r="J1503" i="9"/>
  <c r="I1503" i="9"/>
  <c r="J1507" i="9"/>
  <c r="I1507" i="9"/>
  <c r="J1511" i="9"/>
  <c r="I1511" i="9"/>
  <c r="J1515" i="9"/>
  <c r="I1515" i="9"/>
  <c r="J1519" i="9"/>
  <c r="I1519" i="9"/>
  <c r="J1523" i="9"/>
  <c r="I1523" i="9"/>
  <c r="J1527" i="9"/>
  <c r="I1527" i="9"/>
  <c r="J1531" i="9"/>
  <c r="I1531" i="9"/>
  <c r="J1535" i="9"/>
  <c r="I1535" i="9"/>
  <c r="J1539" i="9"/>
  <c r="I1539" i="9"/>
  <c r="J1543" i="9"/>
  <c r="I1543" i="9"/>
  <c r="J1547" i="9"/>
  <c r="I1547" i="9"/>
  <c r="J1551" i="9"/>
  <c r="I1551" i="9"/>
  <c r="J1555" i="9"/>
  <c r="I1555" i="9"/>
  <c r="J1559" i="9"/>
  <c r="I1559" i="9"/>
  <c r="J1563" i="9"/>
  <c r="I1563" i="9"/>
  <c r="J1567" i="9"/>
  <c r="I1567" i="9"/>
  <c r="J1571" i="9"/>
  <c r="I1571" i="9"/>
  <c r="J1575" i="9"/>
  <c r="I1575" i="9"/>
  <c r="J1579" i="9"/>
  <c r="I1579" i="9"/>
  <c r="J1583" i="9"/>
  <c r="I1583" i="9"/>
  <c r="J1587" i="9"/>
  <c r="I1587" i="9"/>
  <c r="J1591" i="9"/>
  <c r="I1591" i="9"/>
  <c r="J1595" i="9"/>
  <c r="I1595" i="9"/>
  <c r="J1599" i="9"/>
  <c r="I1599" i="9"/>
  <c r="J1603" i="9"/>
  <c r="I1603" i="9"/>
  <c r="J1607" i="9"/>
  <c r="I1607" i="9"/>
  <c r="J1611" i="9"/>
  <c r="I1611" i="9"/>
  <c r="J1615" i="9"/>
  <c r="I1615" i="9"/>
  <c r="J1619" i="9"/>
  <c r="I1619" i="9"/>
  <c r="J1623" i="9"/>
  <c r="I1623" i="9"/>
  <c r="J1627" i="9"/>
  <c r="I1627" i="9"/>
  <c r="J1631" i="9"/>
  <c r="I1631" i="9"/>
  <c r="J1635" i="9"/>
  <c r="I1635" i="9"/>
  <c r="J1639" i="9"/>
  <c r="I1639" i="9"/>
  <c r="J1643" i="9"/>
  <c r="I1643" i="9"/>
  <c r="J1647" i="9"/>
  <c r="I1647" i="9"/>
  <c r="J1651" i="9"/>
  <c r="I1651" i="9"/>
  <c r="J1655" i="9"/>
  <c r="I1655" i="9"/>
  <c r="J1659" i="9"/>
  <c r="I1659" i="9"/>
  <c r="J1663" i="9"/>
  <c r="I1663" i="9"/>
  <c r="J1667" i="9"/>
  <c r="I1667" i="9"/>
  <c r="J1671" i="9"/>
  <c r="I1671" i="9"/>
  <c r="J1675" i="9"/>
  <c r="I1675" i="9"/>
  <c r="J1679" i="9"/>
  <c r="I1679" i="9"/>
  <c r="J1683" i="9"/>
  <c r="I1683" i="9"/>
  <c r="J1687" i="9"/>
  <c r="I1687" i="9"/>
  <c r="J1691" i="9"/>
  <c r="I1691" i="9"/>
  <c r="J1695" i="9"/>
  <c r="I1695" i="9"/>
  <c r="J1699" i="9"/>
  <c r="I1699" i="9"/>
  <c r="J1703" i="9"/>
  <c r="I1703" i="9"/>
  <c r="J1707" i="9"/>
  <c r="I1707" i="9"/>
  <c r="J1711" i="9"/>
  <c r="I1711" i="9"/>
  <c r="J1715" i="9"/>
  <c r="I1715" i="9"/>
  <c r="J1719" i="9"/>
  <c r="I1719" i="9"/>
  <c r="J1723" i="9"/>
  <c r="I1723" i="9"/>
  <c r="J1727" i="9"/>
  <c r="I1727" i="9"/>
  <c r="J1731" i="9"/>
  <c r="I1731" i="9"/>
  <c r="J1735" i="9"/>
  <c r="I1735" i="9"/>
  <c r="J1739" i="9"/>
  <c r="I1739" i="9"/>
  <c r="J1743" i="9"/>
  <c r="I1743" i="9"/>
  <c r="J1747" i="9"/>
  <c r="I1747" i="9"/>
  <c r="J1751" i="9"/>
  <c r="I1751" i="9"/>
  <c r="J1755" i="9"/>
  <c r="I1755" i="9"/>
  <c r="J1759" i="9"/>
  <c r="I1759" i="9"/>
  <c r="J1763" i="9"/>
  <c r="I1763" i="9"/>
  <c r="J1767" i="9"/>
  <c r="I1767" i="9"/>
  <c r="J1771" i="9"/>
  <c r="I1771" i="9"/>
  <c r="J1775" i="9"/>
  <c r="I1775" i="9"/>
  <c r="J1779" i="9"/>
  <c r="I1779" i="9"/>
  <c r="J1783" i="9"/>
  <c r="I1783" i="9"/>
  <c r="J1787" i="9"/>
  <c r="I1787" i="9"/>
  <c r="J1791" i="9"/>
  <c r="I1791" i="9"/>
  <c r="J1795" i="9"/>
  <c r="I1795" i="9"/>
  <c r="J1799" i="9"/>
  <c r="I1799" i="9"/>
  <c r="J1803" i="9"/>
  <c r="I1803" i="9"/>
  <c r="J1807" i="9"/>
  <c r="I1807" i="9"/>
  <c r="J1811" i="9"/>
  <c r="I1811" i="9"/>
  <c r="J1815" i="9"/>
  <c r="I1815" i="9"/>
  <c r="J1819" i="9"/>
  <c r="I1819" i="9"/>
  <c r="J1823" i="9"/>
  <c r="I1823" i="9"/>
  <c r="J1827" i="9"/>
  <c r="I1827" i="9"/>
  <c r="J1831" i="9"/>
  <c r="I1831" i="9"/>
  <c r="J1835" i="9"/>
  <c r="I1835" i="9"/>
  <c r="J1839" i="9"/>
  <c r="I1839" i="9"/>
  <c r="J1843" i="9"/>
  <c r="I1843" i="9"/>
  <c r="J1847" i="9"/>
  <c r="I1847" i="9"/>
  <c r="J1851" i="9"/>
  <c r="I1851" i="9"/>
  <c r="J1855" i="9"/>
  <c r="I1855" i="9"/>
  <c r="J1859" i="9"/>
  <c r="I1859" i="9"/>
  <c r="J1863" i="9"/>
  <c r="I1863" i="9"/>
  <c r="J1867" i="9"/>
  <c r="I1867" i="9"/>
  <c r="J1871" i="9"/>
  <c r="I1871" i="9"/>
  <c r="J1875" i="9"/>
  <c r="I1875" i="9"/>
  <c r="J1879" i="9"/>
  <c r="I1879" i="9"/>
  <c r="J1883" i="9"/>
  <c r="I1883" i="9"/>
  <c r="J1887" i="9"/>
  <c r="I1887" i="9"/>
  <c r="J1891" i="9"/>
  <c r="I1891" i="9"/>
  <c r="J1895" i="9"/>
  <c r="I1895" i="9"/>
  <c r="J1899" i="9"/>
  <c r="I1899" i="9"/>
  <c r="J1903" i="9"/>
  <c r="I1903" i="9"/>
  <c r="J1907" i="9"/>
  <c r="I1907" i="9"/>
  <c r="J1911" i="9"/>
  <c r="I1911" i="9"/>
  <c r="J1915" i="9"/>
  <c r="I1915" i="9"/>
  <c r="J1919" i="9"/>
  <c r="I1919" i="9"/>
  <c r="J1923" i="9"/>
  <c r="I1923" i="9"/>
  <c r="J1927" i="9"/>
  <c r="I1927" i="9"/>
  <c r="J1931" i="9"/>
  <c r="I1931" i="9"/>
  <c r="J1935" i="9"/>
  <c r="I1935" i="9"/>
  <c r="J1939" i="9"/>
  <c r="I1939" i="9"/>
  <c r="J1943" i="9"/>
  <c r="I1943" i="9"/>
  <c r="J1947" i="9"/>
  <c r="I1947" i="9"/>
  <c r="J1951" i="9"/>
  <c r="I1951" i="9"/>
  <c r="J1955" i="9"/>
  <c r="I1955" i="9"/>
  <c r="J1959" i="9"/>
  <c r="I1959" i="9"/>
  <c r="J1963" i="9"/>
  <c r="I1963" i="9"/>
  <c r="J1967" i="9"/>
  <c r="I1967" i="9"/>
  <c r="J1971" i="9"/>
  <c r="I1971" i="9"/>
  <c r="J1975" i="9"/>
  <c r="I1975" i="9"/>
  <c r="J1979" i="9"/>
  <c r="I1979" i="9"/>
  <c r="J1983" i="9"/>
  <c r="I1983" i="9"/>
  <c r="J1987" i="9"/>
  <c r="I1987" i="9"/>
  <c r="J1991" i="9"/>
  <c r="I1991" i="9"/>
  <c r="J1995" i="9"/>
  <c r="I1995" i="9"/>
  <c r="J1999" i="9"/>
  <c r="I1999" i="9"/>
  <c r="J2003" i="9"/>
  <c r="I2003" i="9"/>
  <c r="J2007" i="9"/>
  <c r="I2007" i="9"/>
  <c r="J2011" i="9"/>
  <c r="I2011" i="9"/>
  <c r="J2015" i="9"/>
  <c r="I2015" i="9"/>
  <c r="J2019" i="9"/>
  <c r="I2019" i="9"/>
  <c r="J2023" i="9"/>
  <c r="I2023" i="9"/>
  <c r="J2027" i="9"/>
  <c r="I2027" i="9"/>
  <c r="J2031" i="9"/>
  <c r="I2031" i="9"/>
  <c r="J2035" i="9"/>
  <c r="I2035" i="9"/>
  <c r="J2039" i="9"/>
  <c r="I2039" i="9"/>
  <c r="J2043" i="9"/>
  <c r="I2043" i="9"/>
  <c r="J2047" i="9"/>
  <c r="I2047" i="9"/>
  <c r="J2051" i="9"/>
  <c r="I2051" i="9"/>
  <c r="J2055" i="9"/>
  <c r="I2055" i="9"/>
  <c r="J2059" i="9"/>
  <c r="I2059" i="9"/>
  <c r="J2063" i="9"/>
  <c r="I2063" i="9"/>
  <c r="J2067" i="9"/>
  <c r="I2067" i="9"/>
  <c r="J2071" i="9"/>
  <c r="I2071" i="9"/>
  <c r="J2075" i="9"/>
  <c r="I2075" i="9"/>
  <c r="J2079" i="9"/>
  <c r="I2079" i="9"/>
  <c r="J2083" i="9"/>
  <c r="I2083" i="9"/>
  <c r="J2087" i="9"/>
  <c r="I2087" i="9"/>
  <c r="J2091" i="9"/>
  <c r="I2091" i="9"/>
  <c r="J2095" i="9"/>
  <c r="I2095" i="9"/>
  <c r="J2099" i="9"/>
  <c r="I2099" i="9"/>
  <c r="J2103" i="9"/>
  <c r="I2103" i="9"/>
  <c r="J2107" i="9"/>
  <c r="I2107" i="9"/>
  <c r="J2111" i="9"/>
  <c r="I2111" i="9"/>
  <c r="J2115" i="9"/>
  <c r="I2115" i="9"/>
  <c r="J2119" i="9"/>
  <c r="I2119" i="9"/>
  <c r="J2123" i="9"/>
  <c r="I2123" i="9"/>
  <c r="J2127" i="9"/>
  <c r="I2127" i="9"/>
  <c r="J2131" i="9"/>
  <c r="I2131" i="9"/>
  <c r="J2135" i="9"/>
  <c r="I2135" i="9"/>
  <c r="J2139" i="9"/>
  <c r="I2139" i="9"/>
  <c r="J2143" i="9"/>
  <c r="I2143" i="9"/>
  <c r="J2147" i="9"/>
  <c r="I2147" i="9"/>
  <c r="J2151" i="9"/>
  <c r="I2151" i="9"/>
  <c r="J2155" i="9"/>
  <c r="I2155" i="9"/>
  <c r="J2159" i="9"/>
  <c r="I2159" i="9"/>
  <c r="J2163" i="9"/>
  <c r="I2163" i="9"/>
  <c r="J2167" i="9"/>
  <c r="I2167" i="9"/>
  <c r="J2171" i="9"/>
  <c r="I2171" i="9"/>
  <c r="J2175" i="9"/>
  <c r="I2175" i="9"/>
  <c r="J2179" i="9"/>
  <c r="I2179" i="9"/>
  <c r="J2183" i="9"/>
  <c r="I2183" i="9"/>
  <c r="J2187" i="9"/>
  <c r="I2187" i="9"/>
  <c r="J2191" i="9"/>
  <c r="I2191" i="9"/>
  <c r="J2195" i="9"/>
  <c r="I2195" i="9"/>
  <c r="J2199" i="9"/>
  <c r="I2199" i="9"/>
  <c r="J2203" i="9"/>
  <c r="I2203" i="9"/>
  <c r="J2207" i="9"/>
  <c r="I2207" i="9"/>
  <c r="J2211" i="9"/>
  <c r="I2211" i="9"/>
  <c r="J2215" i="9"/>
  <c r="I2215" i="9"/>
  <c r="J2219" i="9"/>
  <c r="I2219" i="9"/>
  <c r="J2223" i="9"/>
  <c r="I2223" i="9"/>
  <c r="J2227" i="9"/>
  <c r="I2227" i="9"/>
  <c r="J2231" i="9"/>
  <c r="I2231" i="9"/>
  <c r="J2235" i="9"/>
  <c r="I2235" i="9"/>
  <c r="J2239" i="9"/>
  <c r="I2239" i="9"/>
  <c r="J2243" i="9"/>
  <c r="I2243" i="9"/>
  <c r="J2247" i="9"/>
  <c r="I2247" i="9"/>
  <c r="J2251" i="9"/>
  <c r="I2251" i="9"/>
  <c r="J2255" i="9"/>
  <c r="I2255" i="9"/>
  <c r="J2259" i="9"/>
  <c r="I2259" i="9"/>
  <c r="J2263" i="9"/>
  <c r="I2263" i="9"/>
  <c r="J2267" i="9"/>
  <c r="I2267" i="9"/>
  <c r="J2271" i="9"/>
  <c r="I2271" i="9"/>
  <c r="J2275" i="9"/>
  <c r="I2275" i="9"/>
  <c r="J2279" i="9"/>
  <c r="I2279" i="9"/>
  <c r="J2283" i="9"/>
  <c r="I2283" i="9"/>
  <c r="J2287" i="9"/>
  <c r="I2287" i="9"/>
  <c r="J2291" i="9"/>
  <c r="I2291" i="9"/>
  <c r="J2295" i="9"/>
  <c r="I2295" i="9"/>
  <c r="J2299" i="9"/>
  <c r="I2299" i="9"/>
  <c r="J2303" i="9"/>
  <c r="I2303" i="9"/>
  <c r="J2307" i="9"/>
  <c r="I2307" i="9"/>
  <c r="J2311" i="9"/>
  <c r="I2311" i="9"/>
  <c r="J2315" i="9"/>
  <c r="I2315" i="9"/>
  <c r="J2319" i="9"/>
  <c r="I2319" i="9"/>
  <c r="J2323" i="9"/>
  <c r="I2323" i="9"/>
  <c r="J2327" i="9"/>
  <c r="I2327" i="9"/>
  <c r="J2331" i="9"/>
  <c r="I2331" i="9"/>
  <c r="J2335" i="9"/>
  <c r="I2335" i="9"/>
  <c r="J2339" i="9"/>
  <c r="I2339" i="9"/>
  <c r="J2343" i="9"/>
  <c r="I2343" i="9"/>
  <c r="J2347" i="9"/>
  <c r="I2347" i="9"/>
  <c r="J2351" i="9"/>
  <c r="I2351" i="9"/>
  <c r="J2355" i="9"/>
  <c r="I2355" i="9"/>
  <c r="J2359" i="9"/>
  <c r="I2359" i="9"/>
  <c r="J2363" i="9"/>
  <c r="I2363" i="9"/>
  <c r="J2367" i="9"/>
  <c r="I2367" i="9"/>
  <c r="J2371" i="9"/>
  <c r="I2371" i="9"/>
  <c r="J2375" i="9"/>
  <c r="I2375" i="9"/>
  <c r="J2379" i="9"/>
  <c r="I2379" i="9"/>
  <c r="J2383" i="9"/>
  <c r="I2383" i="9"/>
  <c r="J2387" i="9"/>
  <c r="I2387" i="9"/>
  <c r="J2391" i="9"/>
  <c r="I2391" i="9"/>
  <c r="J2395" i="9"/>
  <c r="I2395" i="9"/>
  <c r="J2399" i="9"/>
  <c r="I2399" i="9"/>
  <c r="J2403" i="9"/>
  <c r="I2403" i="9"/>
  <c r="J2407" i="9"/>
  <c r="I2407" i="9"/>
  <c r="J2411" i="9"/>
  <c r="I2411" i="9"/>
  <c r="J2415" i="9"/>
  <c r="I2415" i="9"/>
  <c r="J2419" i="9"/>
  <c r="I2419" i="9"/>
  <c r="J2423" i="9"/>
  <c r="I2423" i="9"/>
  <c r="J2427" i="9"/>
  <c r="I2427" i="9"/>
  <c r="J2431" i="9"/>
  <c r="I2431" i="9"/>
  <c r="J2435" i="9"/>
  <c r="I2435" i="9"/>
  <c r="J2439" i="9"/>
  <c r="I2439" i="9"/>
  <c r="J2443" i="9"/>
  <c r="I2443" i="9"/>
  <c r="J2447" i="9"/>
  <c r="I2447" i="9"/>
  <c r="J2451" i="9"/>
  <c r="I2451" i="9"/>
  <c r="J2455" i="9"/>
  <c r="I2455" i="9"/>
  <c r="J2459" i="9"/>
  <c r="I2459" i="9"/>
  <c r="J2463" i="9"/>
  <c r="I2463" i="9"/>
  <c r="J2467" i="9"/>
  <c r="I2467" i="9"/>
  <c r="J2471" i="9"/>
  <c r="I2471" i="9"/>
  <c r="J2475" i="9"/>
  <c r="I2475" i="9"/>
  <c r="J2479" i="9"/>
  <c r="I2479" i="9"/>
  <c r="J2483" i="9"/>
  <c r="I2483" i="9"/>
  <c r="J2487" i="9"/>
  <c r="I2487" i="9"/>
  <c r="J2491" i="9"/>
  <c r="I2491" i="9"/>
  <c r="J2495" i="9"/>
  <c r="I2495" i="9"/>
  <c r="J2499" i="9"/>
  <c r="I2499" i="9"/>
  <c r="J2503" i="9"/>
  <c r="I2503" i="9"/>
  <c r="J2507" i="9"/>
  <c r="I2507" i="9"/>
  <c r="J2511" i="9"/>
  <c r="I2511" i="9"/>
  <c r="J2515" i="9"/>
  <c r="I2515" i="9"/>
  <c r="J2519" i="9"/>
  <c r="I2519" i="9"/>
  <c r="J2523" i="9"/>
  <c r="I2523" i="9"/>
  <c r="J2527" i="9"/>
  <c r="I2527" i="9"/>
  <c r="J2531" i="9"/>
  <c r="I2531" i="9"/>
  <c r="J2535" i="9"/>
  <c r="I2535" i="9"/>
  <c r="J2539" i="9"/>
  <c r="I2539" i="9"/>
  <c r="J2543" i="9"/>
  <c r="I2543" i="9"/>
  <c r="J2547" i="9"/>
  <c r="I2547" i="9"/>
  <c r="J2551" i="9"/>
  <c r="I2551" i="9"/>
  <c r="J2555" i="9"/>
  <c r="I2555" i="9"/>
  <c r="J2559" i="9"/>
  <c r="I2559" i="9"/>
  <c r="J2563" i="9"/>
  <c r="I2563" i="9"/>
  <c r="J2567" i="9"/>
  <c r="I2567" i="9"/>
  <c r="J2571" i="9"/>
  <c r="I2571" i="9"/>
  <c r="J2575" i="9"/>
  <c r="I2575" i="9"/>
  <c r="J2579" i="9"/>
  <c r="I2579" i="9"/>
  <c r="J2583" i="9"/>
  <c r="I2583" i="9"/>
  <c r="J2587" i="9"/>
  <c r="I2587" i="9"/>
  <c r="J2591" i="9"/>
  <c r="I2591" i="9"/>
  <c r="J2595" i="9"/>
  <c r="I2595" i="9"/>
  <c r="J2599" i="9"/>
  <c r="I2599" i="9"/>
  <c r="J2603" i="9"/>
  <c r="I2603" i="9"/>
  <c r="J2607" i="9"/>
  <c r="I2607" i="9"/>
  <c r="J2611" i="9"/>
  <c r="I2611" i="9"/>
  <c r="J2615" i="9"/>
  <c r="I2615" i="9"/>
  <c r="J2619" i="9"/>
  <c r="I2619" i="9"/>
  <c r="J2623" i="9"/>
  <c r="I2623" i="9"/>
  <c r="J2627" i="9"/>
  <c r="I2627" i="9"/>
  <c r="J2631" i="9"/>
  <c r="I2631" i="9"/>
  <c r="J2635" i="9"/>
  <c r="I2635" i="9"/>
  <c r="J2639" i="9"/>
  <c r="I2639" i="9"/>
  <c r="J2643" i="9"/>
  <c r="I2643" i="9"/>
  <c r="J2647" i="9"/>
  <c r="I2647" i="9"/>
  <c r="J2651" i="9"/>
  <c r="I2651" i="9"/>
  <c r="J2655" i="9"/>
  <c r="I2655" i="9"/>
  <c r="J2659" i="9"/>
  <c r="I2659" i="9"/>
  <c r="J2663" i="9"/>
  <c r="I2663" i="9"/>
  <c r="J2667" i="9"/>
  <c r="I2667" i="9"/>
  <c r="J2671" i="9"/>
  <c r="I2671" i="9"/>
  <c r="J2675" i="9"/>
  <c r="I2675" i="9"/>
  <c r="J2679" i="9"/>
  <c r="I2679" i="9"/>
  <c r="J2683" i="9"/>
  <c r="I2683" i="9"/>
  <c r="J2687" i="9"/>
  <c r="I2687" i="9"/>
  <c r="J2691" i="9"/>
  <c r="I2691" i="9"/>
  <c r="J2695" i="9"/>
  <c r="I2695" i="9"/>
  <c r="J2699" i="9"/>
  <c r="I2699" i="9"/>
  <c r="J2703" i="9"/>
  <c r="I2703" i="9"/>
  <c r="J2707" i="9"/>
  <c r="I2707" i="9"/>
  <c r="J2711" i="9"/>
  <c r="I2711" i="9"/>
  <c r="J2715" i="9"/>
  <c r="I2715" i="9"/>
  <c r="J2719" i="9"/>
  <c r="I2719" i="9"/>
  <c r="J2723" i="9"/>
  <c r="I2723" i="9"/>
  <c r="J2727" i="9"/>
  <c r="I2727" i="9"/>
  <c r="J2731" i="9"/>
  <c r="I2731" i="9"/>
  <c r="J2735" i="9"/>
  <c r="I2735" i="9"/>
  <c r="J2739" i="9"/>
  <c r="I2739" i="9"/>
  <c r="J2743" i="9"/>
  <c r="I2743" i="9"/>
  <c r="J2747" i="9"/>
  <c r="I2747" i="9"/>
  <c r="J2751" i="9"/>
  <c r="I2751" i="9"/>
  <c r="J2755" i="9"/>
  <c r="I2755" i="9"/>
  <c r="J2759" i="9"/>
  <c r="I2759" i="9"/>
  <c r="J2763" i="9"/>
  <c r="I2763" i="9"/>
  <c r="J2767" i="9"/>
  <c r="I2767" i="9"/>
  <c r="J2771" i="9"/>
  <c r="I2771" i="9"/>
  <c r="J2775" i="9"/>
  <c r="I2775" i="9"/>
  <c r="J2779" i="9"/>
  <c r="I2779" i="9"/>
  <c r="J2783" i="9"/>
  <c r="I2783" i="9"/>
  <c r="J2787" i="9"/>
  <c r="I2787" i="9"/>
  <c r="J2791" i="9"/>
  <c r="I2791" i="9"/>
  <c r="J2795" i="9"/>
  <c r="I2795" i="9"/>
  <c r="J2799" i="9"/>
  <c r="I2799" i="9"/>
  <c r="J2803" i="9"/>
  <c r="I2803" i="9"/>
  <c r="J2807" i="9"/>
  <c r="I2807" i="9"/>
  <c r="J2811" i="9"/>
  <c r="I2811" i="9"/>
  <c r="J2815" i="9"/>
  <c r="I2815" i="9"/>
  <c r="J2819" i="9"/>
  <c r="I2819" i="9"/>
  <c r="J2823" i="9"/>
  <c r="I2823" i="9"/>
  <c r="J2827" i="9"/>
  <c r="I2827" i="9"/>
  <c r="J2831" i="9"/>
  <c r="I2831" i="9"/>
  <c r="J2835" i="9"/>
  <c r="I2835" i="9"/>
  <c r="J2839" i="9"/>
  <c r="I2839" i="9"/>
  <c r="J2843" i="9"/>
  <c r="I2843" i="9"/>
  <c r="J2847" i="9"/>
  <c r="I2847" i="9"/>
  <c r="J2851" i="9"/>
  <c r="I2851" i="9"/>
  <c r="J2855" i="9"/>
  <c r="I2855" i="9"/>
  <c r="J2859" i="9"/>
  <c r="I2859" i="9"/>
  <c r="J2863" i="9"/>
  <c r="I2863" i="9"/>
  <c r="J2867" i="9"/>
  <c r="I2867" i="9"/>
  <c r="J2871" i="9"/>
  <c r="I2871" i="9"/>
  <c r="J2875" i="9"/>
  <c r="I2875" i="9"/>
  <c r="J2879" i="9"/>
  <c r="I2879" i="9"/>
  <c r="J2883" i="9"/>
  <c r="I2883" i="9"/>
  <c r="J2887" i="9"/>
  <c r="I2887" i="9"/>
  <c r="J2891" i="9"/>
  <c r="I2891" i="9"/>
  <c r="J2895" i="9"/>
  <c r="I2895" i="9"/>
  <c r="J2899" i="9"/>
  <c r="I2899" i="9"/>
  <c r="J2903" i="9"/>
  <c r="I2903" i="9"/>
  <c r="J2907" i="9"/>
  <c r="I2907" i="9"/>
  <c r="J2911" i="9"/>
  <c r="I2911" i="9"/>
  <c r="J2915" i="9"/>
  <c r="I2915" i="9"/>
  <c r="J2919" i="9"/>
  <c r="I2919" i="9"/>
  <c r="J2923" i="9"/>
  <c r="I2923" i="9"/>
  <c r="J2927" i="9"/>
  <c r="I2927" i="9"/>
  <c r="J2931" i="9"/>
  <c r="I2931" i="9"/>
  <c r="J2935" i="9"/>
  <c r="I2935" i="9"/>
  <c r="J2939" i="9"/>
  <c r="I2939" i="9"/>
  <c r="J2943" i="9"/>
  <c r="I2943" i="9"/>
  <c r="J2947" i="9"/>
  <c r="I2947" i="9"/>
  <c r="J2951" i="9"/>
  <c r="I2951" i="9"/>
  <c r="J2955" i="9"/>
  <c r="I2955" i="9"/>
  <c r="J2959" i="9"/>
  <c r="I2959" i="9"/>
  <c r="J2963" i="9"/>
  <c r="I2963" i="9"/>
  <c r="J2967" i="9"/>
  <c r="I2967" i="9"/>
  <c r="J2971" i="9"/>
  <c r="I2971" i="9"/>
  <c r="J2975" i="9"/>
  <c r="I2975" i="9"/>
  <c r="J2979" i="9"/>
  <c r="I2979" i="9"/>
  <c r="J2983" i="9"/>
  <c r="I2983" i="9"/>
  <c r="J2987" i="9"/>
  <c r="I2987" i="9"/>
  <c r="J2991" i="9"/>
  <c r="I2991" i="9"/>
  <c r="J2995" i="9"/>
  <c r="I2995" i="9"/>
  <c r="J2999" i="9"/>
  <c r="I2999" i="9"/>
  <c r="J3003" i="9"/>
  <c r="I3003" i="9"/>
  <c r="J3007" i="9"/>
  <c r="I3007" i="9"/>
  <c r="J3011" i="9"/>
  <c r="I3011" i="9"/>
  <c r="J3015" i="9"/>
  <c r="I3015" i="9"/>
  <c r="J3019" i="9"/>
  <c r="I3019" i="9"/>
  <c r="J3023" i="9"/>
  <c r="I3023" i="9"/>
  <c r="J3027" i="9"/>
  <c r="I3027" i="9"/>
  <c r="J3031" i="9"/>
  <c r="I3031" i="9"/>
  <c r="J3035" i="9"/>
  <c r="I3035" i="9"/>
  <c r="J3039" i="9"/>
  <c r="I3039" i="9"/>
  <c r="J3043" i="9"/>
  <c r="I3043" i="9"/>
  <c r="J3047" i="9"/>
  <c r="I3047" i="9"/>
  <c r="J3051" i="9"/>
  <c r="I3051" i="9"/>
  <c r="J3055" i="9"/>
  <c r="I3055" i="9"/>
  <c r="J3059" i="9"/>
  <c r="I3059" i="9"/>
  <c r="J3063" i="9"/>
  <c r="I3063" i="9"/>
  <c r="J3067" i="9"/>
  <c r="I3067" i="9"/>
  <c r="J3071" i="9"/>
  <c r="I3071" i="9"/>
  <c r="J3075" i="9"/>
  <c r="I3075" i="9"/>
  <c r="J3079" i="9"/>
  <c r="I3079" i="9"/>
  <c r="J3083" i="9"/>
  <c r="I3083" i="9"/>
  <c r="J3087" i="9"/>
  <c r="I3087" i="9"/>
  <c r="J3091" i="9"/>
  <c r="I3091" i="9"/>
  <c r="J3095" i="9"/>
  <c r="I3095" i="9"/>
  <c r="J3099" i="9"/>
  <c r="I3099" i="9"/>
  <c r="J3103" i="9"/>
  <c r="I3103" i="9"/>
  <c r="J3107" i="9"/>
  <c r="I3107" i="9"/>
  <c r="J3111" i="9"/>
  <c r="I3111" i="9"/>
  <c r="J3115" i="9"/>
  <c r="I3115" i="9"/>
  <c r="J3119" i="9"/>
  <c r="I3119" i="9"/>
  <c r="J3123" i="9"/>
  <c r="I3123" i="9"/>
  <c r="J3127" i="9"/>
  <c r="I3127" i="9"/>
  <c r="J3131" i="9"/>
  <c r="I3131" i="9"/>
  <c r="J3135" i="9"/>
  <c r="I3135" i="9"/>
  <c r="J3139" i="9"/>
  <c r="I3139" i="9"/>
  <c r="J3143" i="9"/>
  <c r="I3143" i="9"/>
  <c r="J3147" i="9"/>
  <c r="I3147" i="9"/>
  <c r="J3151" i="9"/>
  <c r="I3151" i="9"/>
  <c r="J3155" i="9"/>
  <c r="I3155" i="9"/>
  <c r="J3159" i="9"/>
  <c r="I3159" i="9"/>
  <c r="J3163" i="9"/>
  <c r="I3163" i="9"/>
  <c r="J3167" i="9"/>
  <c r="I3167" i="9"/>
  <c r="J3171" i="9"/>
  <c r="I3171" i="9"/>
  <c r="J3175" i="9"/>
  <c r="I3175" i="9"/>
  <c r="J3179" i="9"/>
  <c r="I3179" i="9"/>
  <c r="J3183" i="9"/>
  <c r="I3183" i="9"/>
  <c r="J3187" i="9"/>
  <c r="I3187" i="9"/>
  <c r="J3191" i="9"/>
  <c r="I3191" i="9"/>
  <c r="J3195" i="9"/>
  <c r="I3195" i="9"/>
  <c r="J3199" i="9"/>
  <c r="I3199" i="9"/>
  <c r="J3203" i="9"/>
  <c r="I3203" i="9"/>
  <c r="J3207" i="9"/>
  <c r="I3207" i="9"/>
  <c r="J3211" i="9"/>
  <c r="I3211" i="9"/>
  <c r="J3215" i="9"/>
  <c r="I3215" i="9"/>
  <c r="J3219" i="9"/>
  <c r="I3219" i="9"/>
  <c r="J3223" i="9"/>
  <c r="I3223" i="9"/>
  <c r="J3227" i="9"/>
  <c r="I3227" i="9"/>
  <c r="J3231" i="9"/>
  <c r="I3231" i="9"/>
  <c r="J3235" i="9"/>
  <c r="I3235" i="9"/>
  <c r="J3239" i="9"/>
  <c r="I3239" i="9"/>
  <c r="J3243" i="9"/>
  <c r="I3243" i="9"/>
  <c r="J3247" i="9"/>
  <c r="I3247" i="9"/>
  <c r="J3251" i="9"/>
  <c r="I3251" i="9"/>
  <c r="J3255" i="9"/>
  <c r="I3255" i="9"/>
  <c r="J3259" i="9"/>
  <c r="I3259" i="9"/>
  <c r="J3263" i="9"/>
  <c r="I3263" i="9"/>
  <c r="J3267" i="9"/>
  <c r="I3267" i="9"/>
  <c r="J3271" i="9"/>
  <c r="I3271" i="9"/>
  <c r="J3275" i="9"/>
  <c r="I3275" i="9"/>
  <c r="J3279" i="9"/>
  <c r="I3279" i="9"/>
  <c r="J3283" i="9"/>
  <c r="I3283" i="9"/>
  <c r="J3287" i="9"/>
  <c r="I3287" i="9"/>
  <c r="J3291" i="9"/>
  <c r="I3291" i="9"/>
  <c r="J3295" i="9"/>
  <c r="I3295" i="9"/>
  <c r="J3299" i="9"/>
  <c r="I3299" i="9"/>
  <c r="J3303" i="9"/>
  <c r="I3303" i="9"/>
  <c r="J3307" i="9"/>
  <c r="I3307" i="9"/>
  <c r="J3311" i="9"/>
  <c r="I3311" i="9"/>
  <c r="J3315" i="9"/>
  <c r="I3315" i="9"/>
  <c r="J3319" i="9"/>
  <c r="I3319" i="9"/>
  <c r="J3323" i="9"/>
  <c r="I3323" i="9"/>
  <c r="J3327" i="9"/>
  <c r="I3327" i="9"/>
  <c r="J3331" i="9"/>
  <c r="I3331" i="9"/>
  <c r="J3335" i="9"/>
  <c r="I3335" i="9"/>
  <c r="J3339" i="9"/>
  <c r="I3339" i="9"/>
  <c r="J3343" i="9"/>
  <c r="I3343" i="9"/>
  <c r="J3347" i="9"/>
  <c r="I3347" i="9"/>
  <c r="J3351" i="9"/>
  <c r="I3351" i="9"/>
  <c r="J3355" i="9"/>
  <c r="I3355" i="9"/>
  <c r="J3359" i="9"/>
  <c r="I3359" i="9"/>
  <c r="J3363" i="9"/>
  <c r="I3363" i="9"/>
  <c r="J3367" i="9"/>
  <c r="I3367" i="9"/>
  <c r="J3371" i="9"/>
  <c r="I3371" i="9"/>
  <c r="J3375" i="9"/>
  <c r="I3375" i="9"/>
  <c r="J3379" i="9"/>
  <c r="I3379" i="9"/>
  <c r="J3383" i="9"/>
  <c r="I3383" i="9"/>
  <c r="J3387" i="9"/>
  <c r="I3387" i="9"/>
  <c r="J3391" i="9"/>
  <c r="I3391" i="9"/>
  <c r="J3395" i="9"/>
  <c r="I3395" i="9"/>
  <c r="J3399" i="9"/>
  <c r="I3399" i="9"/>
  <c r="J3403" i="9"/>
  <c r="I3403" i="9"/>
  <c r="J3407" i="9"/>
  <c r="I3407" i="9"/>
  <c r="J3411" i="9"/>
  <c r="I3411" i="9"/>
  <c r="J3415" i="9"/>
  <c r="I3415" i="9"/>
  <c r="J3419" i="9"/>
  <c r="I3419" i="9"/>
  <c r="J3423" i="9"/>
  <c r="I3423" i="9"/>
  <c r="J3427" i="9"/>
  <c r="I3427" i="9"/>
  <c r="J3431" i="9"/>
  <c r="I3431" i="9"/>
  <c r="J3435" i="9"/>
  <c r="I3435" i="9"/>
  <c r="J3439" i="9"/>
  <c r="I3439" i="9"/>
  <c r="J3443" i="9"/>
  <c r="I3443" i="9"/>
  <c r="J3447" i="9"/>
  <c r="I3447" i="9"/>
  <c r="J3451" i="9"/>
  <c r="I3451" i="9"/>
  <c r="J3455" i="9"/>
  <c r="I3455" i="9"/>
  <c r="J3459" i="9"/>
  <c r="I3459" i="9"/>
  <c r="J3463" i="9"/>
  <c r="I3463" i="9"/>
  <c r="J3467" i="9"/>
  <c r="I3467" i="9"/>
  <c r="J3471" i="9"/>
  <c r="I3471" i="9"/>
  <c r="J3475" i="9"/>
  <c r="I3475" i="9"/>
  <c r="J3479" i="9"/>
  <c r="I3479" i="9"/>
  <c r="J3483" i="9"/>
  <c r="I3483" i="9"/>
  <c r="J3487" i="9"/>
  <c r="I3487" i="9"/>
  <c r="J3491" i="9"/>
  <c r="I3491" i="9"/>
  <c r="J3495" i="9"/>
  <c r="I3495" i="9"/>
  <c r="J3499" i="9"/>
  <c r="I3499" i="9"/>
  <c r="J3503" i="9"/>
  <c r="I3503" i="9"/>
  <c r="J3507" i="9"/>
  <c r="I3507" i="9"/>
  <c r="J3511" i="9"/>
  <c r="I3511" i="9"/>
  <c r="J3515" i="9"/>
  <c r="I3515" i="9"/>
  <c r="J3519" i="9"/>
  <c r="I3519" i="9"/>
  <c r="J3523" i="9"/>
  <c r="I3523" i="9"/>
  <c r="J3527" i="9"/>
  <c r="I3527" i="9"/>
  <c r="J3531" i="9"/>
  <c r="I3531" i="9"/>
  <c r="J3535" i="9"/>
  <c r="I3535" i="9"/>
  <c r="J3539" i="9"/>
  <c r="I3539" i="9"/>
  <c r="J3543" i="9"/>
  <c r="I3543" i="9"/>
  <c r="J3547" i="9"/>
  <c r="I3547" i="9"/>
  <c r="J3551" i="9"/>
  <c r="I3551" i="9"/>
  <c r="J3555" i="9"/>
  <c r="I3555" i="9"/>
  <c r="J3559" i="9"/>
  <c r="I3559" i="9"/>
  <c r="J3563" i="9"/>
  <c r="I3563" i="9"/>
  <c r="J3567" i="9"/>
  <c r="I3567" i="9"/>
  <c r="J3571" i="9"/>
  <c r="I3571" i="9"/>
  <c r="J3575" i="9"/>
  <c r="I3575" i="9"/>
  <c r="J3579" i="9"/>
  <c r="I3579" i="9"/>
  <c r="J3583" i="9"/>
  <c r="I3583" i="9"/>
  <c r="J3587" i="9"/>
  <c r="I3587" i="9"/>
  <c r="J3591" i="9"/>
  <c r="I3591" i="9"/>
  <c r="J3595" i="9"/>
  <c r="I3595" i="9"/>
  <c r="J3599" i="9"/>
  <c r="I3599" i="9"/>
  <c r="J3603" i="9"/>
  <c r="I3603" i="9"/>
  <c r="J3607" i="9"/>
  <c r="I3607" i="9"/>
  <c r="J3611" i="9"/>
  <c r="I3611" i="9"/>
  <c r="J3615" i="9"/>
  <c r="I3615" i="9"/>
  <c r="J3619" i="9"/>
  <c r="I3619" i="9"/>
  <c r="J3623" i="9"/>
  <c r="I3623" i="9"/>
  <c r="J3627" i="9"/>
  <c r="I3627" i="9"/>
  <c r="J3631" i="9"/>
  <c r="I3631" i="9"/>
  <c r="J3635" i="9"/>
  <c r="I3635" i="9"/>
  <c r="J3639" i="9"/>
  <c r="I3639" i="9"/>
  <c r="J3643" i="9"/>
  <c r="I3643" i="9"/>
  <c r="J3647" i="9"/>
  <c r="I3647" i="9"/>
  <c r="J3651" i="9"/>
  <c r="I3651" i="9"/>
  <c r="J3655" i="9"/>
  <c r="I3655" i="9"/>
  <c r="J3659" i="9"/>
  <c r="I3659" i="9"/>
  <c r="J3663" i="9"/>
  <c r="I3663" i="9"/>
  <c r="J3667" i="9"/>
  <c r="I3667" i="9"/>
  <c r="J3671" i="9"/>
  <c r="I3671" i="9"/>
  <c r="J34" i="9"/>
  <c r="I34" i="9"/>
  <c r="J58" i="9"/>
  <c r="I58" i="9"/>
  <c r="J82" i="9"/>
  <c r="I82" i="9"/>
  <c r="J106" i="9"/>
  <c r="I106" i="9"/>
  <c r="J130" i="9"/>
  <c r="I130" i="9"/>
  <c r="J154" i="9"/>
  <c r="I154" i="9"/>
  <c r="J178" i="9"/>
  <c r="I178" i="9"/>
  <c r="J202" i="9"/>
  <c r="I202" i="9"/>
  <c r="J226" i="9"/>
  <c r="I226" i="9"/>
  <c r="J250" i="9"/>
  <c r="I250" i="9"/>
  <c r="J274" i="9"/>
  <c r="I274" i="9"/>
  <c r="J298" i="9"/>
  <c r="I298" i="9"/>
  <c r="J322" i="9"/>
  <c r="I322" i="9"/>
  <c r="J346" i="9"/>
  <c r="I346" i="9"/>
  <c r="J370" i="9"/>
  <c r="I370" i="9"/>
  <c r="J394" i="9"/>
  <c r="I394" i="9"/>
  <c r="J418" i="9"/>
  <c r="I418" i="9"/>
  <c r="J442" i="9"/>
  <c r="I442" i="9"/>
  <c r="J466" i="9"/>
  <c r="I466" i="9"/>
  <c r="J490" i="9"/>
  <c r="I490" i="9"/>
  <c r="J514" i="9"/>
  <c r="I514" i="9"/>
  <c r="J538" i="9"/>
  <c r="I538" i="9"/>
  <c r="J566" i="9"/>
  <c r="I566" i="9"/>
  <c r="J594" i="9"/>
  <c r="I594" i="9"/>
  <c r="J622" i="9"/>
  <c r="I622" i="9"/>
  <c r="J650" i="9"/>
  <c r="I650" i="9"/>
  <c r="J678" i="9"/>
  <c r="I678" i="9"/>
  <c r="J706" i="9"/>
  <c r="I706" i="9"/>
  <c r="J734" i="9"/>
  <c r="I734" i="9"/>
  <c r="J762" i="9"/>
  <c r="I762" i="9"/>
  <c r="J790" i="9"/>
  <c r="I790" i="9"/>
  <c r="J818" i="9"/>
  <c r="I818" i="9"/>
  <c r="J846" i="9"/>
  <c r="I846" i="9"/>
  <c r="J874" i="9"/>
  <c r="I874" i="9"/>
  <c r="J902" i="9"/>
  <c r="I902" i="9"/>
  <c r="J930" i="9"/>
  <c r="I930" i="9"/>
  <c r="J958" i="9"/>
  <c r="I958" i="9"/>
  <c r="J986" i="9"/>
  <c r="I986" i="9"/>
  <c r="J1014" i="9"/>
  <c r="I1014" i="9"/>
  <c r="J1042" i="9"/>
  <c r="I1042" i="9"/>
  <c r="J1070" i="9"/>
  <c r="I1070" i="9"/>
  <c r="J1098" i="9"/>
  <c r="I1098" i="9"/>
  <c r="J1126" i="9"/>
  <c r="I1126" i="9"/>
  <c r="J1154" i="9"/>
  <c r="I1154" i="9"/>
  <c r="J1182" i="9"/>
  <c r="I1182" i="9"/>
  <c r="J1210" i="9"/>
  <c r="I1210" i="9"/>
  <c r="J1238" i="9"/>
  <c r="I1238" i="9"/>
  <c r="J1266" i="9"/>
  <c r="I1266" i="9"/>
  <c r="J1294" i="9"/>
  <c r="I1294" i="9"/>
  <c r="J1322" i="9"/>
  <c r="I1322" i="9"/>
  <c r="J1350" i="9"/>
  <c r="I1350" i="9"/>
  <c r="J1378" i="9"/>
  <c r="I1378" i="9"/>
  <c r="J1406" i="9"/>
  <c r="I1406" i="9"/>
  <c r="J1434" i="9"/>
  <c r="I1434" i="9"/>
  <c r="J1462" i="9"/>
  <c r="I1462" i="9"/>
  <c r="J1490" i="9"/>
  <c r="I1490" i="9"/>
  <c r="J1518" i="9"/>
  <c r="I1518" i="9"/>
  <c r="J1546" i="9"/>
  <c r="I1546" i="9"/>
  <c r="J1574" i="9"/>
  <c r="I1574" i="9"/>
  <c r="J1602" i="9"/>
  <c r="I1602" i="9"/>
  <c r="J1630" i="9"/>
  <c r="I1630" i="9"/>
  <c r="J1658" i="9"/>
  <c r="I1658" i="9"/>
  <c r="J1686" i="9"/>
  <c r="I1686" i="9"/>
  <c r="J1714" i="9"/>
  <c r="I1714" i="9"/>
  <c r="J1746" i="9"/>
  <c r="I1746" i="9"/>
  <c r="J1774" i="9"/>
  <c r="I1774" i="9"/>
  <c r="J1802" i="9"/>
  <c r="I1802" i="9"/>
  <c r="J1830" i="9"/>
  <c r="I1830" i="9"/>
  <c r="J1858" i="9"/>
  <c r="I1858" i="9"/>
  <c r="J1886" i="9"/>
  <c r="I1886" i="9"/>
  <c r="J1918" i="9"/>
  <c r="I1918" i="9"/>
  <c r="J1950" i="9"/>
  <c r="I1950" i="9"/>
  <c r="J1978" i="9"/>
  <c r="I1978" i="9"/>
  <c r="J2006" i="9"/>
  <c r="I2006" i="9"/>
  <c r="J2034" i="9"/>
  <c r="I2034" i="9"/>
  <c r="J2062" i="9"/>
  <c r="I2062" i="9"/>
  <c r="J2090" i="9"/>
  <c r="I2090" i="9"/>
  <c r="J2118" i="9"/>
  <c r="I2118" i="9"/>
  <c r="J2146" i="9"/>
  <c r="I2146" i="9"/>
  <c r="J2170" i="9"/>
  <c r="I2170" i="9"/>
  <c r="J2198" i="9"/>
  <c r="I2198" i="9"/>
  <c r="J2226" i="9"/>
  <c r="I2226" i="9"/>
  <c r="J2254" i="9"/>
  <c r="I2254" i="9"/>
  <c r="J2282" i="9"/>
  <c r="I2282" i="9"/>
  <c r="J2310" i="9"/>
  <c r="I2310" i="9"/>
  <c r="J2338" i="9"/>
  <c r="I2338" i="9"/>
  <c r="J2366" i="9"/>
  <c r="I2366" i="9"/>
  <c r="J2394" i="9"/>
  <c r="I2394" i="9"/>
  <c r="J2422" i="9"/>
  <c r="I2422" i="9"/>
  <c r="J2450" i="9"/>
  <c r="I2450" i="9"/>
  <c r="J2478" i="9"/>
  <c r="I2478" i="9"/>
  <c r="J2506" i="9"/>
  <c r="I2506" i="9"/>
  <c r="J2534" i="9"/>
  <c r="I2534" i="9"/>
  <c r="J2562" i="9"/>
  <c r="I2562" i="9"/>
  <c r="J2590" i="9"/>
  <c r="I2590" i="9"/>
  <c r="J2618" i="9"/>
  <c r="I2618" i="9"/>
  <c r="J2642" i="9"/>
  <c r="I2642" i="9"/>
  <c r="J2666" i="9"/>
  <c r="I2666" i="9"/>
  <c r="J2690" i="9"/>
  <c r="I2690" i="9"/>
  <c r="J2714" i="9"/>
  <c r="I2714" i="9"/>
  <c r="J2734" i="9"/>
  <c r="I2734" i="9"/>
  <c r="J2758" i="9"/>
  <c r="I2758" i="9"/>
  <c r="J2782" i="9"/>
  <c r="I2782" i="9"/>
  <c r="J2806" i="9"/>
  <c r="I2806" i="9"/>
  <c r="J2830" i="9"/>
  <c r="I2830" i="9"/>
  <c r="J2854" i="9"/>
  <c r="I2854" i="9"/>
  <c r="J2870" i="9"/>
  <c r="I2870" i="9"/>
  <c r="J2894" i="9"/>
  <c r="I2894" i="9"/>
  <c r="J2918" i="9"/>
  <c r="I2918" i="9"/>
  <c r="J2942" i="9"/>
  <c r="I2942" i="9"/>
  <c r="J2966" i="9"/>
  <c r="I2966" i="9"/>
  <c r="J2994" i="9"/>
  <c r="I2994" i="9"/>
  <c r="J3018" i="9"/>
  <c r="I3018" i="9"/>
  <c r="J3042" i="9"/>
  <c r="I3042" i="9"/>
  <c r="J3066" i="9"/>
  <c r="I3066" i="9"/>
  <c r="J3090" i="9"/>
  <c r="I3090" i="9"/>
  <c r="J3114" i="9"/>
  <c r="I3114" i="9"/>
  <c r="J3138" i="9"/>
  <c r="I3138" i="9"/>
  <c r="J3162" i="9"/>
  <c r="I3162" i="9"/>
  <c r="J3186" i="9"/>
  <c r="I3186" i="9"/>
  <c r="J3214" i="9"/>
  <c r="I3214" i="9"/>
  <c r="J3238" i="9"/>
  <c r="I3238" i="9"/>
  <c r="J3262" i="9"/>
  <c r="I3262" i="9"/>
  <c r="J3286" i="9"/>
  <c r="I3286" i="9"/>
  <c r="J3310" i="9"/>
  <c r="I3310" i="9"/>
  <c r="J3334" i="9"/>
  <c r="I3334" i="9"/>
  <c r="J3358" i="9"/>
  <c r="I3358" i="9"/>
  <c r="J3382" i="9"/>
  <c r="I3382" i="9"/>
  <c r="J3406" i="9"/>
  <c r="I3406" i="9"/>
  <c r="J3430" i="9"/>
  <c r="I3430" i="9"/>
  <c r="J3454" i="9"/>
  <c r="I3454" i="9"/>
  <c r="J3478" i="9"/>
  <c r="I3478" i="9"/>
  <c r="J3502" i="9"/>
  <c r="I3502" i="9"/>
  <c r="J3530" i="9"/>
  <c r="I3530" i="9"/>
  <c r="J3554" i="9"/>
  <c r="I3554" i="9"/>
  <c r="J3574" i="9"/>
  <c r="I3574" i="9"/>
  <c r="J3598" i="9"/>
  <c r="I3598" i="9"/>
  <c r="J3622" i="9"/>
  <c r="I3622" i="9"/>
  <c r="J3642" i="9"/>
  <c r="I3642" i="9"/>
  <c r="J3666" i="9"/>
  <c r="I3666" i="9"/>
  <c r="J3686" i="9"/>
  <c r="I3686" i="9"/>
  <c r="J3710" i="9"/>
  <c r="I3710" i="9"/>
  <c r="J3734" i="9"/>
  <c r="I3734" i="9"/>
  <c r="J3758" i="9"/>
  <c r="I3758" i="9"/>
  <c r="J3782" i="9"/>
  <c r="I3782" i="9"/>
  <c r="J3806" i="9"/>
  <c r="I3806" i="9"/>
  <c r="J3834" i="9"/>
  <c r="I3834" i="9"/>
  <c r="J3854" i="9"/>
  <c r="I3854" i="9"/>
  <c r="J3878" i="9"/>
  <c r="I3878" i="9"/>
  <c r="J3902" i="9"/>
  <c r="I3902" i="9"/>
  <c r="J3926" i="9"/>
  <c r="I3926" i="9"/>
  <c r="J3950" i="9"/>
  <c r="I3950" i="9"/>
  <c r="J3974" i="9"/>
  <c r="I3974" i="9"/>
  <c r="J3998" i="9"/>
  <c r="I3998" i="9"/>
  <c r="J4022" i="9"/>
  <c r="I4022" i="9"/>
  <c r="J4042" i="9"/>
  <c r="I4042" i="9"/>
  <c r="J4066" i="9"/>
  <c r="I4066" i="9"/>
  <c r="J4082" i="9"/>
  <c r="I4082" i="9"/>
  <c r="J4102" i="9"/>
  <c r="I4102" i="9"/>
  <c r="J4118" i="9"/>
  <c r="I4118" i="9"/>
  <c r="J4142" i="9"/>
  <c r="I4142" i="9"/>
  <c r="J4162" i="9"/>
  <c r="I4162" i="9"/>
  <c r="J4194" i="9"/>
  <c r="I4194" i="9"/>
  <c r="J4218" i="9"/>
  <c r="I4218" i="9"/>
  <c r="J4234" i="9"/>
  <c r="I4234" i="9"/>
  <c r="J4258" i="9"/>
  <c r="I4258" i="9"/>
  <c r="J4278" i="9"/>
  <c r="I4278" i="9"/>
  <c r="J4302" i="9"/>
  <c r="I4302" i="9"/>
  <c r="J4326" i="9"/>
  <c r="I4326" i="9"/>
  <c r="J4346" i="9"/>
  <c r="I4346" i="9"/>
  <c r="J4362" i="9"/>
  <c r="I4362" i="9"/>
  <c r="J4390" i="9"/>
  <c r="I4390" i="9"/>
  <c r="J4414" i="9"/>
  <c r="I4414" i="9"/>
  <c r="J4434" i="9"/>
  <c r="I4434" i="9"/>
  <c r="J4454" i="9"/>
  <c r="I4454" i="9"/>
  <c r="J4478" i="9"/>
  <c r="I4478" i="9"/>
  <c r="J4502" i="9"/>
  <c r="I4502" i="9"/>
  <c r="J4526" i="9"/>
  <c r="I4526" i="9"/>
  <c r="J4542" i="9"/>
  <c r="I4542" i="9"/>
  <c r="J4562" i="9"/>
  <c r="I4562" i="9"/>
  <c r="J4578" i="9"/>
  <c r="I4578" i="9"/>
  <c r="J4594" i="9"/>
  <c r="I4594" i="9"/>
  <c r="J4610" i="9"/>
  <c r="I4610" i="9"/>
  <c r="J4630" i="9"/>
  <c r="I4630" i="9"/>
  <c r="J4650" i="9"/>
  <c r="I4650" i="9"/>
  <c r="J4670" i="9"/>
  <c r="I4670" i="9"/>
  <c r="J4694" i="9"/>
  <c r="I4694" i="9"/>
  <c r="J4714" i="9"/>
  <c r="I4714" i="9"/>
  <c r="J4734" i="9"/>
  <c r="I4734" i="9"/>
  <c r="J4754" i="9"/>
  <c r="I4754" i="9"/>
  <c r="J4774" i="9"/>
  <c r="I4774" i="9"/>
  <c r="J4794" i="9"/>
  <c r="I4794" i="9"/>
  <c r="J4814" i="9"/>
  <c r="I4814" i="9"/>
  <c r="J4838" i="9"/>
  <c r="I4838" i="9"/>
  <c r="J4854" i="9"/>
  <c r="I4854" i="9"/>
  <c r="J4870" i="9"/>
  <c r="I4870" i="9"/>
  <c r="J4890" i="9"/>
  <c r="I4890" i="9"/>
  <c r="J4910" i="9"/>
  <c r="I4910" i="9"/>
  <c r="J4930" i="9"/>
  <c r="I4930" i="9"/>
  <c r="J4950" i="9"/>
  <c r="I4950" i="9"/>
  <c r="J4970" i="9"/>
  <c r="I4970" i="9"/>
  <c r="J4994" i="9"/>
  <c r="I4994" i="9"/>
  <c r="J5014" i="9"/>
  <c r="I5014" i="9"/>
  <c r="J5038" i="9"/>
  <c r="I5038" i="9"/>
  <c r="J5058" i="9"/>
  <c r="I5058" i="9"/>
  <c r="J5078" i="9"/>
  <c r="I5078" i="9"/>
  <c r="J5098" i="9"/>
  <c r="I5098" i="9"/>
  <c r="J5118" i="9"/>
  <c r="I5118" i="9"/>
  <c r="J5142" i="9"/>
  <c r="I5142" i="9"/>
  <c r="J5166" i="9"/>
  <c r="I5166" i="9"/>
  <c r="J5182" i="9"/>
  <c r="I5182" i="9"/>
  <c r="J5206" i="9"/>
  <c r="I5206" i="9"/>
  <c r="J5230" i="9"/>
  <c r="I5230" i="9"/>
  <c r="J5250" i="9"/>
  <c r="I5250" i="9"/>
  <c r="J5274" i="9"/>
  <c r="I5274" i="9"/>
  <c r="J5298" i="9"/>
  <c r="I5298" i="9"/>
  <c r="J5322" i="9"/>
  <c r="I5322" i="9"/>
  <c r="J5346" i="9"/>
  <c r="I5346" i="9"/>
  <c r="J5370" i="9"/>
  <c r="I5370" i="9"/>
  <c r="J5394" i="9"/>
  <c r="I5394" i="9"/>
  <c r="J5418" i="9"/>
  <c r="I5418" i="9"/>
  <c r="J5446" i="9"/>
  <c r="I5446" i="9"/>
  <c r="J5462" i="9"/>
  <c r="I5462" i="9"/>
  <c r="J5482" i="9"/>
  <c r="I5482" i="9"/>
  <c r="J5506" i="9"/>
  <c r="I5506" i="9"/>
  <c r="J5530" i="9"/>
  <c r="I5530" i="9"/>
  <c r="J5550" i="9"/>
  <c r="I5550" i="9"/>
  <c r="J5570" i="9"/>
  <c r="I5570" i="9"/>
  <c r="J5594" i="9"/>
  <c r="I5594" i="9"/>
  <c r="J5614" i="9"/>
  <c r="I5614" i="9"/>
  <c r="J5634" i="9"/>
  <c r="I5634" i="9"/>
  <c r="J5654" i="9"/>
  <c r="I5654" i="9"/>
  <c r="J5678" i="9"/>
  <c r="I5678" i="9"/>
  <c r="J5702" i="9"/>
  <c r="I5702" i="9"/>
  <c r="J5718" i="9"/>
  <c r="I5718" i="9"/>
  <c r="J5746" i="9"/>
  <c r="I5746" i="9"/>
  <c r="J5770" i="9"/>
  <c r="I5770" i="9"/>
  <c r="J5790" i="9"/>
  <c r="I5790" i="9"/>
  <c r="J5810" i="9"/>
  <c r="I5810" i="9"/>
  <c r="J5834" i="9"/>
  <c r="I5834" i="9"/>
  <c r="J5854" i="9"/>
  <c r="I5854" i="9"/>
  <c r="J5874" i="9"/>
  <c r="I5874" i="9"/>
  <c r="J5890" i="9"/>
  <c r="I5890" i="9"/>
  <c r="J5914" i="9"/>
  <c r="I5914" i="9"/>
  <c r="J5938" i="9"/>
  <c r="I5938" i="9"/>
  <c r="J5958" i="9"/>
  <c r="I5958" i="9"/>
  <c r="J5978" i="9"/>
  <c r="I5978" i="9"/>
  <c r="J6002" i="9"/>
  <c r="I6002" i="9"/>
  <c r="J6030" i="9"/>
  <c r="I6030" i="9"/>
  <c r="J6058" i="9"/>
  <c r="I6058" i="9"/>
  <c r="J6082" i="9"/>
  <c r="I6082" i="9"/>
  <c r="J6106" i="9"/>
  <c r="I6106" i="9"/>
  <c r="J6126" i="9"/>
  <c r="I6126" i="9"/>
  <c r="J6146" i="9"/>
  <c r="I6146" i="9"/>
  <c r="J6170" i="9"/>
  <c r="I6170" i="9"/>
  <c r="J6190" i="9"/>
  <c r="I6190" i="9"/>
  <c r="J6214" i="9"/>
  <c r="I6214" i="9"/>
  <c r="J6238" i="9"/>
  <c r="I6238" i="9"/>
  <c r="J6254" i="9"/>
  <c r="I6254" i="9"/>
  <c r="J6274" i="9"/>
  <c r="I6274" i="9"/>
  <c r="J6294" i="9"/>
  <c r="I6294" i="9"/>
  <c r="J6322" i="9"/>
  <c r="I6322" i="9"/>
  <c r="J6354" i="9"/>
  <c r="I6354" i="9"/>
  <c r="J6378" i="9"/>
  <c r="I6378" i="9"/>
  <c r="J6406" i="9"/>
  <c r="I6406" i="9"/>
  <c r="J6442" i="9"/>
  <c r="I6442" i="9"/>
  <c r="J6478" i="9"/>
  <c r="I6478" i="9"/>
  <c r="J6510" i="9"/>
  <c r="I6510" i="9"/>
  <c r="J6538" i="9"/>
  <c r="I6538" i="9"/>
  <c r="J6574" i="9"/>
  <c r="I6574" i="9"/>
  <c r="J6606" i="9"/>
  <c r="I6606" i="9"/>
  <c r="J6638" i="9"/>
  <c r="I6638" i="9"/>
  <c r="J6670" i="9"/>
  <c r="I6670" i="9"/>
  <c r="J6702" i="9"/>
  <c r="I6702" i="9"/>
  <c r="J6734" i="9"/>
  <c r="I6734" i="9"/>
  <c r="J6762" i="9"/>
  <c r="I6762" i="9"/>
  <c r="J6790" i="9"/>
  <c r="I6790" i="9"/>
  <c r="J6814" i="9"/>
  <c r="I6814" i="9"/>
  <c r="J6838" i="9"/>
  <c r="I6838" i="9"/>
  <c r="J6866" i="9"/>
  <c r="I6866" i="9"/>
  <c r="J6890" i="9"/>
  <c r="I6890" i="9"/>
  <c r="J6922" i="9"/>
  <c r="I6922" i="9"/>
  <c r="J6946" i="9"/>
  <c r="I6946" i="9"/>
  <c r="J6974" i="9"/>
  <c r="I6974" i="9"/>
  <c r="J7002" i="9"/>
  <c r="I7002" i="9"/>
  <c r="J7042" i="9"/>
  <c r="I7042" i="9"/>
  <c r="J7082" i="9"/>
  <c r="I7082" i="9"/>
  <c r="J7114" i="9"/>
  <c r="I7114" i="9"/>
  <c r="J7146" i="9"/>
  <c r="I7146" i="9"/>
  <c r="J7174" i="9"/>
  <c r="I7174" i="9"/>
  <c r="J7206" i="9"/>
  <c r="I7206" i="9"/>
  <c r="J7246" i="9"/>
  <c r="I7246" i="9"/>
  <c r="J7274" i="9"/>
  <c r="I7274" i="9"/>
  <c r="J7306" i="9"/>
  <c r="I7306" i="9"/>
  <c r="J7334" i="9"/>
  <c r="I7334" i="9"/>
  <c r="J7374" i="9"/>
  <c r="I7374" i="9"/>
  <c r="J7398" i="9"/>
  <c r="I7398" i="9"/>
  <c r="J7418" i="9"/>
  <c r="I7418" i="9"/>
  <c r="J7454" i="9"/>
  <c r="I7454" i="9"/>
  <c r="J7486" i="9"/>
  <c r="I7486" i="9"/>
  <c r="J7510" i="9"/>
  <c r="I7510" i="9"/>
  <c r="J7542" i="9"/>
  <c r="I7542" i="9"/>
  <c r="J7570" i="9"/>
  <c r="I7570" i="9"/>
  <c r="J7594" i="9"/>
  <c r="I7594" i="9"/>
  <c r="J7618" i="9"/>
  <c r="I7618" i="9"/>
  <c r="J7646" i="9"/>
  <c r="I7646" i="9"/>
  <c r="J7670" i="9"/>
  <c r="I7670" i="9"/>
  <c r="J7694" i="9"/>
  <c r="I7694" i="9"/>
  <c r="J7710" i="9"/>
  <c r="I7710" i="9"/>
  <c r="J7738" i="9"/>
  <c r="I7738" i="9"/>
  <c r="J42" i="9"/>
  <c r="I42" i="9"/>
  <c r="J66" i="9"/>
  <c r="I66" i="9"/>
  <c r="J90" i="9"/>
  <c r="I90" i="9"/>
  <c r="J114" i="9"/>
  <c r="I114" i="9"/>
  <c r="J138" i="9"/>
  <c r="I138" i="9"/>
  <c r="J162" i="9"/>
  <c r="I162" i="9"/>
  <c r="J186" i="9"/>
  <c r="I186" i="9"/>
  <c r="J210" i="9"/>
  <c r="I210" i="9"/>
  <c r="J234" i="9"/>
  <c r="I234" i="9"/>
  <c r="J258" i="9"/>
  <c r="I258" i="9"/>
  <c r="J282" i="9"/>
  <c r="I282" i="9"/>
  <c r="J306" i="9"/>
  <c r="I306" i="9"/>
  <c r="J326" i="9"/>
  <c r="I326" i="9"/>
  <c r="J350" i="9"/>
  <c r="I350" i="9"/>
  <c r="J374" i="9"/>
  <c r="I374" i="9"/>
  <c r="J398" i="9"/>
  <c r="I398" i="9"/>
  <c r="J422" i="9"/>
  <c r="I422" i="9"/>
  <c r="J446" i="9"/>
  <c r="I446" i="9"/>
  <c r="J470" i="9"/>
  <c r="I470" i="9"/>
  <c r="J494" i="9"/>
  <c r="I494" i="9"/>
  <c r="J518" i="9"/>
  <c r="I518" i="9"/>
  <c r="J546" i="9"/>
  <c r="I546" i="9"/>
  <c r="J570" i="9"/>
  <c r="I570" i="9"/>
  <c r="J598" i="9"/>
  <c r="I598" i="9"/>
  <c r="J626" i="9"/>
  <c r="I626" i="9"/>
  <c r="J654" i="9"/>
  <c r="I654" i="9"/>
  <c r="J682" i="9"/>
  <c r="I682" i="9"/>
  <c r="J710" i="9"/>
  <c r="I710" i="9"/>
  <c r="J738" i="9"/>
  <c r="I738" i="9"/>
  <c r="J766" i="9"/>
  <c r="I766" i="9"/>
  <c r="J794" i="9"/>
  <c r="I794" i="9"/>
  <c r="J822" i="9"/>
  <c r="I822" i="9"/>
  <c r="J850" i="9"/>
  <c r="I850" i="9"/>
  <c r="J878" i="9"/>
  <c r="I878" i="9"/>
  <c r="J906" i="9"/>
  <c r="I906" i="9"/>
  <c r="J934" i="9"/>
  <c r="I934" i="9"/>
  <c r="J962" i="9"/>
  <c r="I962" i="9"/>
  <c r="J990" i="9"/>
  <c r="I990" i="9"/>
  <c r="J1018" i="9"/>
  <c r="I1018" i="9"/>
  <c r="J1046" i="9"/>
  <c r="I1046" i="9"/>
  <c r="J1074" i="9"/>
  <c r="I1074" i="9"/>
  <c r="J1102" i="9"/>
  <c r="I1102" i="9"/>
  <c r="J1130" i="9"/>
  <c r="I1130" i="9"/>
  <c r="J1158" i="9"/>
  <c r="I1158" i="9"/>
  <c r="J1186" i="9"/>
  <c r="I1186" i="9"/>
  <c r="J1214" i="9"/>
  <c r="I1214" i="9"/>
  <c r="J1242" i="9"/>
  <c r="I1242" i="9"/>
  <c r="J1270" i="9"/>
  <c r="I1270" i="9"/>
  <c r="J1298" i="9"/>
  <c r="I1298" i="9"/>
  <c r="J1326" i="9"/>
  <c r="I1326" i="9"/>
  <c r="J1354" i="9"/>
  <c r="I1354" i="9"/>
  <c r="J1382" i="9"/>
  <c r="I1382" i="9"/>
  <c r="J1410" i="9"/>
  <c r="I1410" i="9"/>
  <c r="J1438" i="9"/>
  <c r="I1438" i="9"/>
  <c r="J1466" i="9"/>
  <c r="I1466" i="9"/>
  <c r="J1494" i="9"/>
  <c r="I1494" i="9"/>
  <c r="J1522" i="9"/>
  <c r="I1522" i="9"/>
  <c r="J1550" i="9"/>
  <c r="I1550" i="9"/>
  <c r="J1578" i="9"/>
  <c r="I1578" i="9"/>
  <c r="J1606" i="9"/>
  <c r="I1606" i="9"/>
  <c r="J1638" i="9"/>
  <c r="I1638" i="9"/>
  <c r="J1666" i="9"/>
  <c r="I1666" i="9"/>
  <c r="J1694" i="9"/>
  <c r="I1694" i="9"/>
  <c r="J1722" i="9"/>
  <c r="I1722" i="9"/>
  <c r="J1750" i="9"/>
  <c r="I1750" i="9"/>
  <c r="J1778" i="9"/>
  <c r="I1778" i="9"/>
  <c r="J1806" i="9"/>
  <c r="I1806" i="9"/>
  <c r="J1834" i="9"/>
  <c r="I1834" i="9"/>
  <c r="J1862" i="9"/>
  <c r="I1862" i="9"/>
  <c r="J1890" i="9"/>
  <c r="I1890" i="9"/>
  <c r="J1914" i="9"/>
  <c r="I1914" i="9"/>
  <c r="J1942" i="9"/>
  <c r="I1942" i="9"/>
  <c r="J1970" i="9"/>
  <c r="I1970" i="9"/>
  <c r="J1998" i="9"/>
  <c r="I1998" i="9"/>
  <c r="J2026" i="9"/>
  <c r="I2026" i="9"/>
  <c r="J2050" i="9"/>
  <c r="I2050" i="9"/>
  <c r="J2078" i="9"/>
  <c r="I2078" i="9"/>
  <c r="J2106" i="9"/>
  <c r="I2106" i="9"/>
  <c r="J2134" i="9"/>
  <c r="I2134" i="9"/>
  <c r="J2162" i="9"/>
  <c r="I2162" i="9"/>
  <c r="J2186" i="9"/>
  <c r="I2186" i="9"/>
  <c r="J2214" i="9"/>
  <c r="I2214" i="9"/>
  <c r="J2242" i="9"/>
  <c r="I2242" i="9"/>
  <c r="J2270" i="9"/>
  <c r="I2270" i="9"/>
  <c r="J2302" i="9"/>
  <c r="I2302" i="9"/>
  <c r="J2330" i="9"/>
  <c r="I2330" i="9"/>
  <c r="J2358" i="9"/>
  <c r="I2358" i="9"/>
  <c r="J2382" i="9"/>
  <c r="I2382" i="9"/>
  <c r="J2410" i="9"/>
  <c r="I2410" i="9"/>
  <c r="J2438" i="9"/>
  <c r="I2438" i="9"/>
  <c r="J2466" i="9"/>
  <c r="I2466" i="9"/>
  <c r="J2494" i="9"/>
  <c r="I2494" i="9"/>
  <c r="J2522" i="9"/>
  <c r="I2522" i="9"/>
  <c r="J2550" i="9"/>
  <c r="I2550" i="9"/>
  <c r="J2578" i="9"/>
  <c r="I2578" i="9"/>
  <c r="J2606" i="9"/>
  <c r="I2606" i="9"/>
  <c r="J2630" i="9"/>
  <c r="I2630" i="9"/>
  <c r="J2654" i="9"/>
  <c r="I2654" i="9"/>
  <c r="J2674" i="9"/>
  <c r="I2674" i="9"/>
  <c r="J2698" i="9"/>
  <c r="I2698" i="9"/>
  <c r="J2726" i="9"/>
  <c r="I2726" i="9"/>
  <c r="J2750" i="9"/>
  <c r="I2750" i="9"/>
  <c r="J2774" i="9"/>
  <c r="I2774" i="9"/>
  <c r="J2798" i="9"/>
  <c r="I2798" i="9"/>
  <c r="J2822" i="9"/>
  <c r="I2822" i="9"/>
  <c r="J2846" i="9"/>
  <c r="I2846" i="9"/>
  <c r="J2878" i="9"/>
  <c r="I2878" i="9"/>
  <c r="J2902" i="9"/>
  <c r="I2902" i="9"/>
  <c r="J2926" i="9"/>
  <c r="I2926" i="9"/>
  <c r="J2950" i="9"/>
  <c r="I2950" i="9"/>
  <c r="J2974" i="9"/>
  <c r="I2974" i="9"/>
  <c r="J3002" i="9"/>
  <c r="I3002" i="9"/>
  <c r="J3026" i="9"/>
  <c r="I3026" i="9"/>
  <c r="J3050" i="9"/>
  <c r="I3050" i="9"/>
  <c r="J3074" i="9"/>
  <c r="I3074" i="9"/>
  <c r="J3102" i="9"/>
  <c r="I3102" i="9"/>
  <c r="J3126" i="9"/>
  <c r="I3126" i="9"/>
  <c r="J3146" i="9"/>
  <c r="I3146" i="9"/>
  <c r="J3170" i="9"/>
  <c r="I3170" i="9"/>
  <c r="J3194" i="9"/>
  <c r="I3194" i="9"/>
  <c r="J3218" i="9"/>
  <c r="I3218" i="9"/>
  <c r="J3242" i="9"/>
  <c r="I3242" i="9"/>
  <c r="J3266" i="9"/>
  <c r="I3266" i="9"/>
  <c r="J3290" i="9"/>
  <c r="I3290" i="9"/>
  <c r="J3314" i="9"/>
  <c r="I3314" i="9"/>
  <c r="J3338" i="9"/>
  <c r="I3338" i="9"/>
  <c r="J3362" i="9"/>
  <c r="I3362" i="9"/>
  <c r="J3386" i="9"/>
  <c r="I3386" i="9"/>
  <c r="J3410" i="9"/>
  <c r="I3410" i="9"/>
  <c r="J3434" i="9"/>
  <c r="I3434" i="9"/>
  <c r="J3458" i="9"/>
  <c r="I3458" i="9"/>
  <c r="J3482" i="9"/>
  <c r="I3482" i="9"/>
  <c r="J3506" i="9"/>
  <c r="I3506" i="9"/>
  <c r="J3534" i="9"/>
  <c r="I3534" i="9"/>
  <c r="J3558" i="9"/>
  <c r="I3558" i="9"/>
  <c r="J3582" i="9"/>
  <c r="I3582" i="9"/>
  <c r="J3606" i="9"/>
  <c r="I3606" i="9"/>
  <c r="J3630" i="9"/>
  <c r="I3630" i="9"/>
  <c r="J3658" i="9"/>
  <c r="I3658" i="9"/>
  <c r="J3682" i="9"/>
  <c r="I3682" i="9"/>
  <c r="J3706" i="9"/>
  <c r="I3706" i="9"/>
  <c r="J3730" i="9"/>
  <c r="I3730" i="9"/>
  <c r="J3754" i="9"/>
  <c r="I3754" i="9"/>
  <c r="J3778" i="9"/>
  <c r="I3778" i="9"/>
  <c r="J3802" i="9"/>
  <c r="I3802" i="9"/>
  <c r="J3826" i="9"/>
  <c r="I3826" i="9"/>
  <c r="J3858" i="9"/>
  <c r="I3858" i="9"/>
  <c r="J3886" i="9"/>
  <c r="I3886" i="9"/>
  <c r="J3910" i="9"/>
  <c r="I3910" i="9"/>
  <c r="J3934" i="9"/>
  <c r="I3934" i="9"/>
  <c r="J3958" i="9"/>
  <c r="I3958" i="9"/>
  <c r="J3982" i="9"/>
  <c r="I3982" i="9"/>
  <c r="J4006" i="9"/>
  <c r="I4006" i="9"/>
  <c r="J4026" i="9"/>
  <c r="I4026" i="9"/>
  <c r="J4050" i="9"/>
  <c r="I4050" i="9"/>
  <c r="J4074" i="9"/>
  <c r="I4074" i="9"/>
  <c r="J4106" i="9"/>
  <c r="I4106" i="9"/>
  <c r="J4130" i="9"/>
  <c r="I4130" i="9"/>
  <c r="J4154" i="9"/>
  <c r="I4154" i="9"/>
  <c r="J4174" i="9"/>
  <c r="I4174" i="9"/>
  <c r="J4186" i="9"/>
  <c r="I4186" i="9"/>
  <c r="J4210" i="9"/>
  <c r="I4210" i="9"/>
  <c r="J4230" i="9"/>
  <c r="I4230" i="9"/>
  <c r="J4254" i="9"/>
  <c r="I4254" i="9"/>
  <c r="J4274" i="9"/>
  <c r="I4274" i="9"/>
  <c r="J4294" i="9"/>
  <c r="I4294" i="9"/>
  <c r="J4318" i="9"/>
  <c r="I4318" i="9"/>
  <c r="J4338" i="9"/>
  <c r="I4338" i="9"/>
  <c r="J4358" i="9"/>
  <c r="I4358" i="9"/>
  <c r="J4382" i="9"/>
  <c r="I4382" i="9"/>
  <c r="J4402" i="9"/>
  <c r="I4402" i="9"/>
  <c r="J4418" i="9"/>
  <c r="I4418" i="9"/>
  <c r="J4438" i="9"/>
  <c r="I4438" i="9"/>
  <c r="J4458" i="9"/>
  <c r="I4458" i="9"/>
  <c r="J4474" i="9"/>
  <c r="I4474" i="9"/>
  <c r="J4494" i="9"/>
  <c r="I4494" i="9"/>
  <c r="J4518" i="9"/>
  <c r="I4518" i="9"/>
  <c r="J4534" i="9"/>
  <c r="I4534" i="9"/>
  <c r="J4558" i="9"/>
  <c r="I4558" i="9"/>
  <c r="J4582" i="9"/>
  <c r="I4582" i="9"/>
  <c r="J4602" i="9"/>
  <c r="I4602" i="9"/>
  <c r="J4618" i="9"/>
  <c r="I4618" i="9"/>
  <c r="J4638" i="9"/>
  <c r="I4638" i="9"/>
  <c r="J4658" i="9"/>
  <c r="I4658" i="9"/>
  <c r="J4678" i="9"/>
  <c r="I4678" i="9"/>
  <c r="J4702" i="9"/>
  <c r="I4702" i="9"/>
  <c r="J4722" i="9"/>
  <c r="I4722" i="9"/>
  <c r="J4738" i="9"/>
  <c r="I4738" i="9"/>
  <c r="J4758" i="9"/>
  <c r="I4758" i="9"/>
  <c r="J4778" i="9"/>
  <c r="I4778" i="9"/>
  <c r="J4798" i="9"/>
  <c r="I4798" i="9"/>
  <c r="J4818" i="9"/>
  <c r="I4818" i="9"/>
  <c r="J4834" i="9"/>
  <c r="I4834" i="9"/>
  <c r="J4850" i="9"/>
  <c r="I4850" i="9"/>
  <c r="J4866" i="9"/>
  <c r="I4866" i="9"/>
  <c r="J4886" i="9"/>
  <c r="I4886" i="9"/>
  <c r="J4906" i="9"/>
  <c r="I4906" i="9"/>
  <c r="J4922" i="9"/>
  <c r="I4922" i="9"/>
  <c r="J4938" i="9"/>
  <c r="I4938" i="9"/>
  <c r="J4954" i="9"/>
  <c r="I4954" i="9"/>
  <c r="J4974" i="9"/>
  <c r="I4974" i="9"/>
  <c r="J4998" i="9"/>
  <c r="I4998" i="9"/>
  <c r="J5022" i="9"/>
  <c r="I5022" i="9"/>
  <c r="J5046" i="9"/>
  <c r="I5046" i="9"/>
  <c r="J5062" i="9"/>
  <c r="I5062" i="9"/>
  <c r="J5086" i="9"/>
  <c r="I5086" i="9"/>
  <c r="J5106" i="9"/>
  <c r="I5106" i="9"/>
  <c r="J5122" i="9"/>
  <c r="I5122" i="9"/>
  <c r="J5146" i="9"/>
  <c r="I5146" i="9"/>
  <c r="J5170" i="9"/>
  <c r="I5170" i="9"/>
  <c r="J5190" i="9"/>
  <c r="I5190" i="9"/>
  <c r="J5210" i="9"/>
  <c r="I5210" i="9"/>
  <c r="J5234" i="9"/>
  <c r="I5234" i="9"/>
  <c r="J5254" i="9"/>
  <c r="I5254" i="9"/>
  <c r="J5270" i="9"/>
  <c r="I5270" i="9"/>
  <c r="J5290" i="9"/>
  <c r="I5290" i="9"/>
  <c r="J5314" i="9"/>
  <c r="I5314" i="9"/>
  <c r="J5338" i="9"/>
  <c r="I5338" i="9"/>
  <c r="J5358" i="9"/>
  <c r="I5358" i="9"/>
  <c r="J5382" i="9"/>
  <c r="I5382" i="9"/>
  <c r="J5406" i="9"/>
  <c r="I5406" i="9"/>
  <c r="J5430" i="9"/>
  <c r="I5430" i="9"/>
  <c r="J5450" i="9"/>
  <c r="I5450" i="9"/>
  <c r="J5474" i="9"/>
  <c r="I5474" i="9"/>
  <c r="J5498" i="9"/>
  <c r="I5498" i="9"/>
  <c r="J5514" i="9"/>
  <c r="I5514" i="9"/>
  <c r="J5542" i="9"/>
  <c r="I5542" i="9"/>
  <c r="J5566" i="9"/>
  <c r="I5566" i="9"/>
  <c r="J5590" i="9"/>
  <c r="I5590" i="9"/>
  <c r="J5618" i="9"/>
  <c r="I5618" i="9"/>
  <c r="J5646" i="9"/>
  <c r="I5646" i="9"/>
  <c r="J5666" i="9"/>
  <c r="I5666" i="9"/>
  <c r="J5690" i="9"/>
  <c r="I5690" i="9"/>
  <c r="J5714" i="9"/>
  <c r="I5714" i="9"/>
  <c r="J5738" i="9"/>
  <c r="I5738" i="9"/>
  <c r="J5754" i="9"/>
  <c r="I5754" i="9"/>
  <c r="J5774" i="9"/>
  <c r="I5774" i="9"/>
  <c r="J5794" i="9"/>
  <c r="I5794" i="9"/>
  <c r="J5814" i="9"/>
  <c r="I5814" i="9"/>
  <c r="J5838" i="9"/>
  <c r="I5838" i="9"/>
  <c r="J5862" i="9"/>
  <c r="I5862" i="9"/>
  <c r="J5886" i="9"/>
  <c r="I5886" i="9"/>
  <c r="J5906" i="9"/>
  <c r="I5906" i="9"/>
  <c r="J5926" i="9"/>
  <c r="I5926" i="9"/>
  <c r="J5950" i="9"/>
  <c r="I5950" i="9"/>
  <c r="J5974" i="9"/>
  <c r="I5974" i="9"/>
  <c r="J5994" i="9"/>
  <c r="I5994" i="9"/>
  <c r="J6014" i="9"/>
  <c r="I6014" i="9"/>
  <c r="J6034" i="9"/>
  <c r="I6034" i="9"/>
  <c r="J6054" i="9"/>
  <c r="I6054" i="9"/>
  <c r="J6074" i="9"/>
  <c r="I6074" i="9"/>
  <c r="J6094" i="9"/>
  <c r="I6094" i="9"/>
  <c r="J6114" i="9"/>
  <c r="I6114" i="9"/>
  <c r="J6134" i="9"/>
  <c r="I6134" i="9"/>
  <c r="J6158" i="9"/>
  <c r="I6158" i="9"/>
  <c r="J6178" i="9"/>
  <c r="I6178" i="9"/>
  <c r="J6202" i="9"/>
  <c r="I6202" i="9"/>
  <c r="J6206" i="9"/>
  <c r="I6206" i="9"/>
  <c r="J6234" i="9"/>
  <c r="I6234" i="9"/>
  <c r="J6262" i="9"/>
  <c r="I6262" i="9"/>
  <c r="J6282" i="9"/>
  <c r="I6282" i="9"/>
  <c r="J6310" i="9"/>
  <c r="I6310" i="9"/>
  <c r="J6334" i="9"/>
  <c r="I6334" i="9"/>
  <c r="J6366" i="9"/>
  <c r="I6366" i="9"/>
  <c r="J6394" i="9"/>
  <c r="I6394" i="9"/>
  <c r="J6418" i="9"/>
  <c r="I6418" i="9"/>
  <c r="J6438" i="9"/>
  <c r="I6438" i="9"/>
  <c r="J6466" i="9"/>
  <c r="I6466" i="9"/>
  <c r="J6490" i="9"/>
  <c r="I6490" i="9"/>
  <c r="J6522" i="9"/>
  <c r="I6522" i="9"/>
  <c r="J6554" i="9"/>
  <c r="I6554" i="9"/>
  <c r="J6582" i="9"/>
  <c r="I6582" i="9"/>
  <c r="J6602" i="9"/>
  <c r="I6602" i="9"/>
  <c r="J6626" i="9"/>
  <c r="I6626" i="9"/>
  <c r="J6654" i="9"/>
  <c r="I6654" i="9"/>
  <c r="J6678" i="9"/>
  <c r="I6678" i="9"/>
  <c r="J6706" i="9"/>
  <c r="I6706" i="9"/>
  <c r="J6722" i="9"/>
  <c r="I6722" i="9"/>
  <c r="J6746" i="9"/>
  <c r="I6746" i="9"/>
  <c r="J6778" i="9"/>
  <c r="I6778" i="9"/>
  <c r="J6802" i="9"/>
  <c r="I6802" i="9"/>
  <c r="J6826" i="9"/>
  <c r="I6826" i="9"/>
  <c r="J6850" i="9"/>
  <c r="I6850" i="9"/>
  <c r="J6874" i="9"/>
  <c r="I6874" i="9"/>
  <c r="J6894" i="9"/>
  <c r="I6894" i="9"/>
  <c r="J6918" i="9"/>
  <c r="I6918" i="9"/>
  <c r="J6942" i="9"/>
  <c r="I6942" i="9"/>
  <c r="J6970" i="9"/>
  <c r="I6970" i="9"/>
  <c r="J6998" i="9"/>
  <c r="I6998" i="9"/>
  <c r="J7022" i="9"/>
  <c r="I7022" i="9"/>
  <c r="J7046" i="9"/>
  <c r="I7046" i="9"/>
  <c r="J7070" i="9"/>
  <c r="I7070" i="9"/>
  <c r="J7094" i="9"/>
  <c r="I7094" i="9"/>
  <c r="J7122" i="9"/>
  <c r="I7122" i="9"/>
  <c r="J7138" i="9"/>
  <c r="I7138" i="9"/>
  <c r="J7166" i="9"/>
  <c r="I7166" i="9"/>
  <c r="J7194" i="9"/>
  <c r="I7194" i="9"/>
  <c r="J7222" i="9"/>
  <c r="I7222" i="9"/>
  <c r="J7250" i="9"/>
  <c r="I7250" i="9"/>
  <c r="J7278" i="9"/>
  <c r="I7278" i="9"/>
  <c r="J7298" i="9"/>
  <c r="I7298" i="9"/>
  <c r="J7322" i="9"/>
  <c r="I7322" i="9"/>
  <c r="J7346" i="9"/>
  <c r="I7346" i="9"/>
  <c r="J7362" i="9"/>
  <c r="I7362" i="9"/>
  <c r="J7394" i="9"/>
  <c r="I7394" i="9"/>
  <c r="J7426" i="9"/>
  <c r="I7426" i="9"/>
  <c r="J7450" i="9"/>
  <c r="I7450" i="9"/>
  <c r="J7466" i="9"/>
  <c r="I7466" i="9"/>
  <c r="J7494" i="9"/>
  <c r="I7494" i="9"/>
  <c r="J7522" i="9"/>
  <c r="I7522" i="9"/>
  <c r="J7546" i="9"/>
  <c r="I7546" i="9"/>
  <c r="J7574" i="9"/>
  <c r="I7574" i="9"/>
  <c r="J7602" i="9"/>
  <c r="I7602" i="9"/>
  <c r="J7622" i="9"/>
  <c r="I7622" i="9"/>
  <c r="J7642" i="9"/>
  <c r="I7642" i="9"/>
  <c r="J7662" i="9"/>
  <c r="I7662" i="9"/>
  <c r="J7686" i="9"/>
  <c r="I7686" i="9"/>
  <c r="J7706" i="9"/>
  <c r="I7706" i="9"/>
  <c r="J7742" i="9"/>
  <c r="I7742" i="9"/>
  <c r="J24" i="9"/>
  <c r="I24" i="9"/>
  <c r="J28" i="9"/>
  <c r="I28" i="9"/>
  <c r="J32" i="9"/>
  <c r="I32" i="9"/>
  <c r="J36" i="9"/>
  <c r="I36" i="9"/>
  <c r="J40" i="9"/>
  <c r="I40" i="9"/>
  <c r="J44" i="9"/>
  <c r="I44" i="9"/>
  <c r="J48" i="9"/>
  <c r="I48" i="9"/>
  <c r="J52" i="9"/>
  <c r="I52" i="9"/>
  <c r="J56" i="9"/>
  <c r="I56" i="9"/>
  <c r="J60" i="9"/>
  <c r="I60" i="9"/>
  <c r="J64" i="9"/>
  <c r="I64" i="9"/>
  <c r="J68" i="9"/>
  <c r="I68" i="9"/>
  <c r="J72" i="9"/>
  <c r="I72" i="9"/>
  <c r="J76" i="9"/>
  <c r="I76" i="9"/>
  <c r="J80" i="9"/>
  <c r="I80" i="9"/>
  <c r="J84" i="9"/>
  <c r="I84" i="9"/>
  <c r="J88" i="9"/>
  <c r="I88" i="9"/>
  <c r="J92" i="9"/>
  <c r="I92" i="9"/>
  <c r="J96" i="9"/>
  <c r="I96" i="9"/>
  <c r="J100" i="9"/>
  <c r="I100" i="9"/>
  <c r="J104" i="9"/>
  <c r="I104" i="9"/>
  <c r="J108" i="9"/>
  <c r="I108" i="9"/>
  <c r="J112" i="9"/>
  <c r="I112" i="9"/>
  <c r="J116" i="9"/>
  <c r="I116" i="9"/>
  <c r="J120" i="9"/>
  <c r="I120" i="9"/>
  <c r="J124" i="9"/>
  <c r="I124" i="9"/>
  <c r="J128" i="9"/>
  <c r="I128" i="9"/>
  <c r="J132" i="9"/>
  <c r="I132" i="9"/>
  <c r="J136" i="9"/>
  <c r="I136" i="9"/>
  <c r="J140" i="9"/>
  <c r="I140" i="9"/>
  <c r="J144" i="9"/>
  <c r="I144" i="9"/>
  <c r="J148" i="9"/>
  <c r="I148" i="9"/>
  <c r="J152" i="9"/>
  <c r="I152" i="9"/>
  <c r="J156" i="9"/>
  <c r="I156" i="9"/>
  <c r="J160" i="9"/>
  <c r="I160" i="9"/>
  <c r="J164" i="9"/>
  <c r="I164" i="9"/>
  <c r="J168" i="9"/>
  <c r="I168" i="9"/>
  <c r="J172" i="9"/>
  <c r="I172" i="9"/>
  <c r="J176" i="9"/>
  <c r="I176" i="9"/>
  <c r="J180" i="9"/>
  <c r="I180" i="9"/>
  <c r="J184" i="9"/>
  <c r="I184" i="9"/>
  <c r="J188" i="9"/>
  <c r="I188" i="9"/>
  <c r="J192" i="9"/>
  <c r="I192" i="9"/>
  <c r="J196" i="9"/>
  <c r="I196" i="9"/>
  <c r="J200" i="9"/>
  <c r="I200" i="9"/>
  <c r="J204" i="9"/>
  <c r="I204" i="9"/>
  <c r="J208" i="9"/>
  <c r="I208" i="9"/>
  <c r="J212" i="9"/>
  <c r="I212" i="9"/>
  <c r="J216" i="9"/>
  <c r="I216" i="9"/>
  <c r="J220" i="9"/>
  <c r="I220" i="9"/>
  <c r="J224" i="9"/>
  <c r="I224" i="9"/>
  <c r="J228" i="9"/>
  <c r="I228" i="9"/>
  <c r="J232" i="9"/>
  <c r="I232" i="9"/>
  <c r="J236" i="9"/>
  <c r="I236" i="9"/>
  <c r="J240" i="9"/>
  <c r="I240" i="9"/>
  <c r="J244" i="9"/>
  <c r="I244" i="9"/>
  <c r="J248" i="9"/>
  <c r="I248" i="9"/>
  <c r="J252" i="9"/>
  <c r="I252" i="9"/>
  <c r="J256" i="9"/>
  <c r="I256" i="9"/>
  <c r="J260" i="9"/>
  <c r="I260" i="9"/>
  <c r="J264" i="9"/>
  <c r="I264" i="9"/>
  <c r="J268" i="9"/>
  <c r="I268" i="9"/>
  <c r="J272" i="9"/>
  <c r="I272" i="9"/>
  <c r="J276" i="9"/>
  <c r="I276" i="9"/>
  <c r="J280" i="9"/>
  <c r="I280" i="9"/>
  <c r="J284" i="9"/>
  <c r="I284" i="9"/>
  <c r="J288" i="9"/>
  <c r="I288" i="9"/>
  <c r="J292" i="9"/>
  <c r="I292" i="9"/>
  <c r="J296" i="9"/>
  <c r="I296" i="9"/>
  <c r="J300" i="9"/>
  <c r="I300" i="9"/>
  <c r="J304" i="9"/>
  <c r="I304" i="9"/>
  <c r="J308" i="9"/>
  <c r="I308" i="9"/>
  <c r="J312" i="9"/>
  <c r="I312" i="9"/>
  <c r="J316" i="9"/>
  <c r="I316" i="9"/>
  <c r="J320" i="9"/>
  <c r="I320" i="9"/>
  <c r="J324" i="9"/>
  <c r="I324" i="9"/>
  <c r="J328" i="9"/>
  <c r="I328" i="9"/>
  <c r="J332" i="9"/>
  <c r="I332" i="9"/>
  <c r="J336" i="9"/>
  <c r="I336" i="9"/>
  <c r="J340" i="9"/>
  <c r="I340" i="9"/>
  <c r="J344" i="9"/>
  <c r="I344" i="9"/>
  <c r="J348" i="9"/>
  <c r="I348" i="9"/>
  <c r="J352" i="9"/>
  <c r="I352" i="9"/>
  <c r="J356" i="9"/>
  <c r="I356" i="9"/>
  <c r="J360" i="9"/>
  <c r="I360" i="9"/>
  <c r="J364" i="9"/>
  <c r="I364" i="9"/>
  <c r="J368" i="9"/>
  <c r="I368" i="9"/>
  <c r="J372" i="9"/>
  <c r="I372" i="9"/>
  <c r="J376" i="9"/>
  <c r="I376" i="9"/>
  <c r="J380" i="9"/>
  <c r="I380" i="9"/>
  <c r="J384" i="9"/>
  <c r="I384" i="9"/>
  <c r="J388" i="9"/>
  <c r="I388" i="9"/>
  <c r="J392" i="9"/>
  <c r="I392" i="9"/>
  <c r="J396" i="9"/>
  <c r="I396" i="9"/>
  <c r="J400" i="9"/>
  <c r="I400" i="9"/>
  <c r="J404" i="9"/>
  <c r="I404" i="9"/>
  <c r="J408" i="9"/>
  <c r="I408" i="9"/>
  <c r="J412" i="9"/>
  <c r="I412" i="9"/>
  <c r="J416" i="9"/>
  <c r="I416" i="9"/>
  <c r="J420" i="9"/>
  <c r="I420" i="9"/>
  <c r="J424" i="9"/>
  <c r="I424" i="9"/>
  <c r="J428" i="9"/>
  <c r="I428" i="9"/>
  <c r="J432" i="9"/>
  <c r="I432" i="9"/>
  <c r="J436" i="9"/>
  <c r="I436" i="9"/>
  <c r="J440" i="9"/>
  <c r="I440" i="9"/>
  <c r="J444" i="9"/>
  <c r="I444" i="9"/>
  <c r="J448" i="9"/>
  <c r="I448" i="9"/>
  <c r="J452" i="9"/>
  <c r="I452" i="9"/>
  <c r="J456" i="9"/>
  <c r="I456" i="9"/>
  <c r="J460" i="9"/>
  <c r="I460" i="9"/>
  <c r="J464" i="9"/>
  <c r="I464" i="9"/>
  <c r="J468" i="9"/>
  <c r="I468" i="9"/>
  <c r="J472" i="9"/>
  <c r="I472" i="9"/>
  <c r="J476" i="9"/>
  <c r="I476" i="9"/>
  <c r="J480" i="9"/>
  <c r="I480" i="9"/>
  <c r="J484" i="9"/>
  <c r="I484" i="9"/>
  <c r="J488" i="9"/>
  <c r="I488" i="9"/>
  <c r="J492" i="9"/>
  <c r="I492" i="9"/>
  <c r="J496" i="9"/>
  <c r="I496" i="9"/>
  <c r="J500" i="9"/>
  <c r="I500" i="9"/>
  <c r="J504" i="9"/>
  <c r="I504" i="9"/>
  <c r="J508" i="9"/>
  <c r="I508" i="9"/>
  <c r="J512" i="9"/>
  <c r="I512" i="9"/>
  <c r="J516" i="9"/>
  <c r="I516" i="9"/>
  <c r="J520" i="9"/>
  <c r="I520" i="9"/>
  <c r="J524" i="9"/>
  <c r="I524" i="9"/>
  <c r="J528" i="9"/>
  <c r="I528" i="9"/>
  <c r="J532" i="9"/>
  <c r="I532" i="9"/>
  <c r="J536" i="9"/>
  <c r="I536" i="9"/>
  <c r="J540" i="9"/>
  <c r="I540" i="9"/>
  <c r="J544" i="9"/>
  <c r="I544" i="9"/>
  <c r="J548" i="9"/>
  <c r="I548" i="9"/>
  <c r="J552" i="9"/>
  <c r="I552" i="9"/>
  <c r="J556" i="9"/>
  <c r="I556" i="9"/>
  <c r="J560" i="9"/>
  <c r="I560" i="9"/>
  <c r="J564" i="9"/>
  <c r="I564" i="9"/>
  <c r="J568" i="9"/>
  <c r="I568" i="9"/>
  <c r="J572" i="9"/>
  <c r="I572" i="9"/>
  <c r="J576" i="9"/>
  <c r="I576" i="9"/>
  <c r="J580" i="9"/>
  <c r="I580" i="9"/>
  <c r="J584" i="9"/>
  <c r="I584" i="9"/>
  <c r="J588" i="9"/>
  <c r="I588" i="9"/>
  <c r="J592" i="9"/>
  <c r="I592" i="9"/>
  <c r="J596" i="9"/>
  <c r="I596" i="9"/>
  <c r="J600" i="9"/>
  <c r="I600" i="9"/>
  <c r="J604" i="9"/>
  <c r="I604" i="9"/>
  <c r="J608" i="9"/>
  <c r="I608" i="9"/>
  <c r="J612" i="9"/>
  <c r="I612" i="9"/>
  <c r="J616" i="9"/>
  <c r="I616" i="9"/>
  <c r="J620" i="9"/>
  <c r="I620" i="9"/>
  <c r="J624" i="9"/>
  <c r="I624" i="9"/>
  <c r="J628" i="9"/>
  <c r="I628" i="9"/>
  <c r="J632" i="9"/>
  <c r="I632" i="9"/>
  <c r="J636" i="9"/>
  <c r="I636" i="9"/>
  <c r="J640" i="9"/>
  <c r="I640" i="9"/>
  <c r="J644" i="9"/>
  <c r="I644" i="9"/>
  <c r="J648" i="9"/>
  <c r="I648" i="9"/>
  <c r="J652" i="9"/>
  <c r="I652" i="9"/>
  <c r="J656" i="9"/>
  <c r="I656" i="9"/>
  <c r="J660" i="9"/>
  <c r="I660" i="9"/>
  <c r="J664" i="9"/>
  <c r="I664" i="9"/>
  <c r="J668" i="9"/>
  <c r="I668" i="9"/>
  <c r="J672" i="9"/>
  <c r="I672" i="9"/>
  <c r="J676" i="9"/>
  <c r="I676" i="9"/>
  <c r="J680" i="9"/>
  <c r="I680" i="9"/>
  <c r="J684" i="9"/>
  <c r="I684" i="9"/>
  <c r="J688" i="9"/>
  <c r="I688" i="9"/>
  <c r="J692" i="9"/>
  <c r="I692" i="9"/>
  <c r="J696" i="9"/>
  <c r="I696" i="9"/>
  <c r="J700" i="9"/>
  <c r="I700" i="9"/>
  <c r="J704" i="9"/>
  <c r="I704" i="9"/>
  <c r="J708" i="9"/>
  <c r="I708" i="9"/>
  <c r="J712" i="9"/>
  <c r="I712" i="9"/>
  <c r="J716" i="9"/>
  <c r="I716" i="9"/>
  <c r="J720" i="9"/>
  <c r="I720" i="9"/>
  <c r="J724" i="9"/>
  <c r="I724" i="9"/>
  <c r="J728" i="9"/>
  <c r="I728" i="9"/>
  <c r="J732" i="9"/>
  <c r="I732" i="9"/>
  <c r="J736" i="9"/>
  <c r="I736" i="9"/>
  <c r="J740" i="9"/>
  <c r="I740" i="9"/>
  <c r="J744" i="9"/>
  <c r="I744" i="9"/>
  <c r="J748" i="9"/>
  <c r="I748" i="9"/>
  <c r="J752" i="9"/>
  <c r="I752" i="9"/>
  <c r="J756" i="9"/>
  <c r="I756" i="9"/>
  <c r="J760" i="9"/>
  <c r="I760" i="9"/>
  <c r="J764" i="9"/>
  <c r="I764" i="9"/>
  <c r="J768" i="9"/>
  <c r="I768" i="9"/>
  <c r="J772" i="9"/>
  <c r="I772" i="9"/>
  <c r="J776" i="9"/>
  <c r="I776" i="9"/>
  <c r="J780" i="9"/>
  <c r="I780" i="9"/>
  <c r="J784" i="9"/>
  <c r="I784" i="9"/>
  <c r="J788" i="9"/>
  <c r="I788" i="9"/>
  <c r="J792" i="9"/>
  <c r="I792" i="9"/>
  <c r="J796" i="9"/>
  <c r="I796" i="9"/>
  <c r="J800" i="9"/>
  <c r="I800" i="9"/>
  <c r="J804" i="9"/>
  <c r="I804" i="9"/>
  <c r="J808" i="9"/>
  <c r="I808" i="9"/>
  <c r="J812" i="9"/>
  <c r="I812" i="9"/>
  <c r="J816" i="9"/>
  <c r="I816" i="9"/>
  <c r="J820" i="9"/>
  <c r="I820" i="9"/>
  <c r="J824" i="9"/>
  <c r="I824" i="9"/>
  <c r="J828" i="9"/>
  <c r="I828" i="9"/>
  <c r="J832" i="9"/>
  <c r="I832" i="9"/>
  <c r="J836" i="9"/>
  <c r="I836" i="9"/>
  <c r="J840" i="9"/>
  <c r="I840" i="9"/>
  <c r="J844" i="9"/>
  <c r="I844" i="9"/>
  <c r="J848" i="9"/>
  <c r="I848" i="9"/>
  <c r="J852" i="9"/>
  <c r="I852" i="9"/>
  <c r="J856" i="9"/>
  <c r="I856" i="9"/>
  <c r="J860" i="9"/>
  <c r="I860" i="9"/>
  <c r="J864" i="9"/>
  <c r="I864" i="9"/>
  <c r="J868" i="9"/>
  <c r="I868" i="9"/>
  <c r="J872" i="9"/>
  <c r="I872" i="9"/>
  <c r="J876" i="9"/>
  <c r="I876" i="9"/>
  <c r="J880" i="9"/>
  <c r="I880" i="9"/>
  <c r="J884" i="9"/>
  <c r="I884" i="9"/>
  <c r="J888" i="9"/>
  <c r="I888" i="9"/>
  <c r="J892" i="9"/>
  <c r="I892" i="9"/>
  <c r="J896" i="9"/>
  <c r="I896" i="9"/>
  <c r="J900" i="9"/>
  <c r="I900" i="9"/>
  <c r="J904" i="9"/>
  <c r="I904" i="9"/>
  <c r="J908" i="9"/>
  <c r="I908" i="9"/>
  <c r="J912" i="9"/>
  <c r="I912" i="9"/>
  <c r="J916" i="9"/>
  <c r="I916" i="9"/>
  <c r="J920" i="9"/>
  <c r="I920" i="9"/>
  <c r="J924" i="9"/>
  <c r="I924" i="9"/>
  <c r="J928" i="9"/>
  <c r="I928" i="9"/>
  <c r="J932" i="9"/>
  <c r="I932" i="9"/>
  <c r="J936" i="9"/>
  <c r="I936" i="9"/>
  <c r="J940" i="9"/>
  <c r="I940" i="9"/>
  <c r="J944" i="9"/>
  <c r="I944" i="9"/>
  <c r="J948" i="9"/>
  <c r="I948" i="9"/>
  <c r="J952" i="9"/>
  <c r="I952" i="9"/>
  <c r="J956" i="9"/>
  <c r="I956" i="9"/>
  <c r="J960" i="9"/>
  <c r="I960" i="9"/>
  <c r="J964" i="9"/>
  <c r="I964" i="9"/>
  <c r="J968" i="9"/>
  <c r="I968" i="9"/>
  <c r="J972" i="9"/>
  <c r="I972" i="9"/>
  <c r="J976" i="9"/>
  <c r="I976" i="9"/>
  <c r="J980" i="9"/>
  <c r="I980" i="9"/>
  <c r="J984" i="9"/>
  <c r="I984" i="9"/>
  <c r="J988" i="9"/>
  <c r="I988" i="9"/>
  <c r="J992" i="9"/>
  <c r="I992" i="9"/>
  <c r="J996" i="9"/>
  <c r="I996" i="9"/>
  <c r="J1000" i="9"/>
  <c r="I1000" i="9"/>
  <c r="J1004" i="9"/>
  <c r="I1004" i="9"/>
  <c r="J1008" i="9"/>
  <c r="I1008" i="9"/>
  <c r="J1012" i="9"/>
  <c r="I1012" i="9"/>
  <c r="J1016" i="9"/>
  <c r="I1016" i="9"/>
  <c r="J1020" i="9"/>
  <c r="I1020" i="9"/>
  <c r="J1024" i="9"/>
  <c r="I1024" i="9"/>
  <c r="J1028" i="9"/>
  <c r="I1028" i="9"/>
  <c r="J1032" i="9"/>
  <c r="I1032" i="9"/>
  <c r="J1036" i="9"/>
  <c r="I1036" i="9"/>
  <c r="J1040" i="9"/>
  <c r="I1040" i="9"/>
  <c r="J1044" i="9"/>
  <c r="I1044" i="9"/>
  <c r="J1048" i="9"/>
  <c r="I1048" i="9"/>
  <c r="J1052" i="9"/>
  <c r="I1052" i="9"/>
  <c r="J1056" i="9"/>
  <c r="I1056" i="9"/>
  <c r="J1060" i="9"/>
  <c r="I1060" i="9"/>
  <c r="J1064" i="9"/>
  <c r="I1064" i="9"/>
  <c r="J1068" i="9"/>
  <c r="I1068" i="9"/>
  <c r="J1072" i="9"/>
  <c r="I1072" i="9"/>
  <c r="J1076" i="9"/>
  <c r="I1076" i="9"/>
  <c r="J1080" i="9"/>
  <c r="I1080" i="9"/>
  <c r="J1084" i="9"/>
  <c r="I1084" i="9"/>
  <c r="J1088" i="9"/>
  <c r="I1088" i="9"/>
  <c r="J1092" i="9"/>
  <c r="I1092" i="9"/>
  <c r="J1096" i="9"/>
  <c r="I1096" i="9"/>
  <c r="J1100" i="9"/>
  <c r="I1100" i="9"/>
  <c r="J1104" i="9"/>
  <c r="I1104" i="9"/>
  <c r="J1108" i="9"/>
  <c r="I1108" i="9"/>
  <c r="J1112" i="9"/>
  <c r="I1112" i="9"/>
  <c r="J1116" i="9"/>
  <c r="I1116" i="9"/>
  <c r="J1120" i="9"/>
  <c r="I1120" i="9"/>
  <c r="J1124" i="9"/>
  <c r="I1124" i="9"/>
  <c r="J1128" i="9"/>
  <c r="I1128" i="9"/>
  <c r="J1132" i="9"/>
  <c r="I1132" i="9"/>
  <c r="J1136" i="9"/>
  <c r="I1136" i="9"/>
  <c r="J1140" i="9"/>
  <c r="I1140" i="9"/>
  <c r="J1144" i="9"/>
  <c r="I1144" i="9"/>
  <c r="J1148" i="9"/>
  <c r="I1148" i="9"/>
  <c r="J1152" i="9"/>
  <c r="I1152" i="9"/>
  <c r="J1156" i="9"/>
  <c r="I1156" i="9"/>
  <c r="J1160" i="9"/>
  <c r="I1160" i="9"/>
  <c r="J1164" i="9"/>
  <c r="I1164" i="9"/>
  <c r="J1168" i="9"/>
  <c r="I1168" i="9"/>
  <c r="J1172" i="9"/>
  <c r="I1172" i="9"/>
  <c r="J1176" i="9"/>
  <c r="I1176" i="9"/>
  <c r="J1180" i="9"/>
  <c r="I1180" i="9"/>
  <c r="J1184" i="9"/>
  <c r="I1184" i="9"/>
  <c r="J1188" i="9"/>
  <c r="I1188" i="9"/>
  <c r="J1192" i="9"/>
  <c r="I1192" i="9"/>
  <c r="J1196" i="9"/>
  <c r="I1196" i="9"/>
  <c r="J1200" i="9"/>
  <c r="I1200" i="9"/>
  <c r="J1204" i="9"/>
  <c r="I1204" i="9"/>
  <c r="J1208" i="9"/>
  <c r="I1208" i="9"/>
  <c r="J1212" i="9"/>
  <c r="I1212" i="9"/>
  <c r="J1216" i="9"/>
  <c r="I1216" i="9"/>
  <c r="J1220" i="9"/>
  <c r="I1220" i="9"/>
  <c r="J1224" i="9"/>
  <c r="I1224" i="9"/>
  <c r="J1228" i="9"/>
  <c r="I1228" i="9"/>
  <c r="J1232" i="9"/>
  <c r="I1232" i="9"/>
  <c r="J1236" i="9"/>
  <c r="I1236" i="9"/>
  <c r="J1240" i="9"/>
  <c r="I1240" i="9"/>
  <c r="J1244" i="9"/>
  <c r="I1244" i="9"/>
  <c r="J1248" i="9"/>
  <c r="I1248" i="9"/>
  <c r="J1252" i="9"/>
  <c r="I1252" i="9"/>
  <c r="J1256" i="9"/>
  <c r="I1256" i="9"/>
  <c r="J1260" i="9"/>
  <c r="I1260" i="9"/>
  <c r="J1264" i="9"/>
  <c r="I1264" i="9"/>
  <c r="J1268" i="9"/>
  <c r="I1268" i="9"/>
  <c r="J1272" i="9"/>
  <c r="I1272" i="9"/>
  <c r="J1276" i="9"/>
  <c r="I1276" i="9"/>
  <c r="J1280" i="9"/>
  <c r="I1280" i="9"/>
  <c r="J1284" i="9"/>
  <c r="I1284" i="9"/>
  <c r="J1288" i="9"/>
  <c r="I1288" i="9"/>
  <c r="J1292" i="9"/>
  <c r="I1292" i="9"/>
  <c r="J1296" i="9"/>
  <c r="I1296" i="9"/>
  <c r="J1300" i="9"/>
  <c r="I1300" i="9"/>
  <c r="J1304" i="9"/>
  <c r="I1304" i="9"/>
  <c r="J1308" i="9"/>
  <c r="I1308" i="9"/>
  <c r="J1312" i="9"/>
  <c r="I1312" i="9"/>
  <c r="J1316" i="9"/>
  <c r="I1316" i="9"/>
  <c r="J1320" i="9"/>
  <c r="I1320" i="9"/>
  <c r="J1324" i="9"/>
  <c r="I1324" i="9"/>
  <c r="J1328" i="9"/>
  <c r="I1328" i="9"/>
  <c r="J1332" i="9"/>
  <c r="I1332" i="9"/>
  <c r="J1336" i="9"/>
  <c r="I1336" i="9"/>
  <c r="J1340" i="9"/>
  <c r="I1340" i="9"/>
  <c r="J1344" i="9"/>
  <c r="I1344" i="9"/>
  <c r="J1348" i="9"/>
  <c r="I1348" i="9"/>
  <c r="J1352" i="9"/>
  <c r="I1352" i="9"/>
  <c r="J1356" i="9"/>
  <c r="I1356" i="9"/>
  <c r="J1360" i="9"/>
  <c r="I1360" i="9"/>
  <c r="J1364" i="9"/>
  <c r="I1364" i="9"/>
  <c r="J1368" i="9"/>
  <c r="I1368" i="9"/>
  <c r="J1372" i="9"/>
  <c r="I1372" i="9"/>
  <c r="J1376" i="9"/>
  <c r="I1376" i="9"/>
  <c r="J1380" i="9"/>
  <c r="I1380" i="9"/>
  <c r="J1384" i="9"/>
  <c r="I1384" i="9"/>
  <c r="J1388" i="9"/>
  <c r="I1388" i="9"/>
  <c r="J1392" i="9"/>
  <c r="I1392" i="9"/>
  <c r="J1396" i="9"/>
  <c r="I1396" i="9"/>
  <c r="J1400" i="9"/>
  <c r="I1400" i="9"/>
  <c r="J1404" i="9"/>
  <c r="I1404" i="9"/>
  <c r="J1408" i="9"/>
  <c r="I1408" i="9"/>
  <c r="J1412" i="9"/>
  <c r="I1412" i="9"/>
  <c r="J1416" i="9"/>
  <c r="I1416" i="9"/>
  <c r="J1420" i="9"/>
  <c r="I1420" i="9"/>
  <c r="J1424" i="9"/>
  <c r="I1424" i="9"/>
  <c r="J1428" i="9"/>
  <c r="I1428" i="9"/>
  <c r="J1432" i="9"/>
  <c r="I1432" i="9"/>
  <c r="J1436" i="9"/>
  <c r="I1436" i="9"/>
  <c r="J1440" i="9"/>
  <c r="I1440" i="9"/>
  <c r="J1444" i="9"/>
  <c r="I1444" i="9"/>
  <c r="J1448" i="9"/>
  <c r="I1448" i="9"/>
  <c r="J1452" i="9"/>
  <c r="I1452" i="9"/>
  <c r="J1456" i="9"/>
  <c r="I1456" i="9"/>
  <c r="J1460" i="9"/>
  <c r="I1460" i="9"/>
  <c r="J1464" i="9"/>
  <c r="I1464" i="9"/>
  <c r="J1468" i="9"/>
  <c r="I1468" i="9"/>
  <c r="J1472" i="9"/>
  <c r="I1472" i="9"/>
  <c r="J1476" i="9"/>
  <c r="I1476" i="9"/>
  <c r="J1480" i="9"/>
  <c r="I1480" i="9"/>
  <c r="J1484" i="9"/>
  <c r="I1484" i="9"/>
  <c r="J1488" i="9"/>
  <c r="I1488" i="9"/>
  <c r="J1492" i="9"/>
  <c r="I1492" i="9"/>
  <c r="J1496" i="9"/>
  <c r="I1496" i="9"/>
  <c r="J1500" i="9"/>
  <c r="I1500" i="9"/>
  <c r="J1504" i="9"/>
  <c r="I1504" i="9"/>
  <c r="J1508" i="9"/>
  <c r="I1508" i="9"/>
  <c r="J1512" i="9"/>
  <c r="I1512" i="9"/>
  <c r="J1516" i="9"/>
  <c r="I1516" i="9"/>
  <c r="J1520" i="9"/>
  <c r="I1520" i="9"/>
  <c r="J1524" i="9"/>
  <c r="I1524" i="9"/>
  <c r="J1528" i="9"/>
  <c r="I1528" i="9"/>
  <c r="J1532" i="9"/>
  <c r="I1532" i="9"/>
  <c r="J1536" i="9"/>
  <c r="I1536" i="9"/>
  <c r="J1540" i="9"/>
  <c r="I1540" i="9"/>
  <c r="J1544" i="9"/>
  <c r="I1544" i="9"/>
  <c r="J1548" i="9"/>
  <c r="I1548" i="9"/>
  <c r="J1552" i="9"/>
  <c r="I1552" i="9"/>
  <c r="J1556" i="9"/>
  <c r="I1556" i="9"/>
  <c r="J1560" i="9"/>
  <c r="I1560" i="9"/>
  <c r="J1564" i="9"/>
  <c r="I1564" i="9"/>
  <c r="J1568" i="9"/>
  <c r="I1568" i="9"/>
  <c r="J1572" i="9"/>
  <c r="I1572" i="9"/>
  <c r="J1576" i="9"/>
  <c r="I1576" i="9"/>
  <c r="J1580" i="9"/>
  <c r="I1580" i="9"/>
  <c r="J1584" i="9"/>
  <c r="I1584" i="9"/>
  <c r="J1588" i="9"/>
  <c r="I1588" i="9"/>
  <c r="J1592" i="9"/>
  <c r="I1592" i="9"/>
  <c r="J1596" i="9"/>
  <c r="I1596" i="9"/>
  <c r="J1600" i="9"/>
  <c r="I1600" i="9"/>
  <c r="J1604" i="9"/>
  <c r="I1604" i="9"/>
  <c r="J1608" i="9"/>
  <c r="I1608" i="9"/>
  <c r="J1612" i="9"/>
  <c r="I1612" i="9"/>
  <c r="J1616" i="9"/>
  <c r="I1616" i="9"/>
  <c r="J1620" i="9"/>
  <c r="I1620" i="9"/>
  <c r="J1624" i="9"/>
  <c r="I1624" i="9"/>
  <c r="J1628" i="9"/>
  <c r="I1628" i="9"/>
  <c r="J1632" i="9"/>
  <c r="I1632" i="9"/>
  <c r="J1636" i="9"/>
  <c r="I1636" i="9"/>
  <c r="J1640" i="9"/>
  <c r="I1640" i="9"/>
  <c r="J1644" i="9"/>
  <c r="I1644" i="9"/>
  <c r="J1648" i="9"/>
  <c r="I1648" i="9"/>
  <c r="J1652" i="9"/>
  <c r="I1652" i="9"/>
  <c r="J1656" i="9"/>
  <c r="I1656" i="9"/>
  <c r="J1660" i="9"/>
  <c r="I1660" i="9"/>
  <c r="J1664" i="9"/>
  <c r="I1664" i="9"/>
  <c r="J1668" i="9"/>
  <c r="I1668" i="9"/>
  <c r="J1672" i="9"/>
  <c r="I1672" i="9"/>
  <c r="J1676" i="9"/>
  <c r="I1676" i="9"/>
  <c r="J1680" i="9"/>
  <c r="I1680" i="9"/>
  <c r="J1684" i="9"/>
  <c r="I1684" i="9"/>
  <c r="J1688" i="9"/>
  <c r="I1688" i="9"/>
  <c r="J1692" i="9"/>
  <c r="I1692" i="9"/>
  <c r="J1696" i="9"/>
  <c r="I1696" i="9"/>
  <c r="J1700" i="9"/>
  <c r="I1700" i="9"/>
  <c r="J1704" i="9"/>
  <c r="I1704" i="9"/>
  <c r="J1708" i="9"/>
  <c r="I1708" i="9"/>
  <c r="J1712" i="9"/>
  <c r="I1712" i="9"/>
  <c r="J1716" i="9"/>
  <c r="I1716" i="9"/>
  <c r="J1720" i="9"/>
  <c r="I1720" i="9"/>
  <c r="J1724" i="9"/>
  <c r="I1724" i="9"/>
  <c r="J1728" i="9"/>
  <c r="I1728" i="9"/>
  <c r="J1732" i="9"/>
  <c r="I1732" i="9"/>
  <c r="J1736" i="9"/>
  <c r="I1736" i="9"/>
  <c r="J1740" i="9"/>
  <c r="I1740" i="9"/>
  <c r="J1744" i="9"/>
  <c r="I1744" i="9"/>
  <c r="J1748" i="9"/>
  <c r="I1748" i="9"/>
  <c r="J1752" i="9"/>
  <c r="I1752" i="9"/>
  <c r="J1756" i="9"/>
  <c r="I1756" i="9"/>
  <c r="J1760" i="9"/>
  <c r="I1760" i="9"/>
  <c r="J1764" i="9"/>
  <c r="I1764" i="9"/>
  <c r="J1768" i="9"/>
  <c r="I1768" i="9"/>
  <c r="J1772" i="9"/>
  <c r="I1772" i="9"/>
  <c r="J1776" i="9"/>
  <c r="I1776" i="9"/>
  <c r="J1780" i="9"/>
  <c r="I1780" i="9"/>
  <c r="J1784" i="9"/>
  <c r="I1784" i="9"/>
  <c r="J1788" i="9"/>
  <c r="I1788" i="9"/>
  <c r="J1792" i="9"/>
  <c r="I1792" i="9"/>
  <c r="J1796" i="9"/>
  <c r="I1796" i="9"/>
  <c r="J1800" i="9"/>
  <c r="I1800" i="9"/>
  <c r="J1804" i="9"/>
  <c r="I1804" i="9"/>
  <c r="J1808" i="9"/>
  <c r="I1808" i="9"/>
  <c r="J1812" i="9"/>
  <c r="I1812" i="9"/>
  <c r="J1816" i="9"/>
  <c r="I1816" i="9"/>
  <c r="J1820" i="9"/>
  <c r="I1820" i="9"/>
  <c r="J1824" i="9"/>
  <c r="I1824" i="9"/>
  <c r="J1828" i="9"/>
  <c r="I1828" i="9"/>
  <c r="J1832" i="9"/>
  <c r="I1832" i="9"/>
  <c r="J1836" i="9"/>
  <c r="I1836" i="9"/>
  <c r="J1840" i="9"/>
  <c r="I1840" i="9"/>
  <c r="J1844" i="9"/>
  <c r="I1844" i="9"/>
  <c r="J1848" i="9"/>
  <c r="I1848" i="9"/>
  <c r="J1852" i="9"/>
  <c r="I1852" i="9"/>
  <c r="J1856" i="9"/>
  <c r="I1856" i="9"/>
  <c r="J1860" i="9"/>
  <c r="I1860" i="9"/>
  <c r="J1864" i="9"/>
  <c r="I1864" i="9"/>
  <c r="J1868" i="9"/>
  <c r="I1868" i="9"/>
  <c r="J1872" i="9"/>
  <c r="I1872" i="9"/>
  <c r="J1876" i="9"/>
  <c r="I1876" i="9"/>
  <c r="J1880" i="9"/>
  <c r="I1880" i="9"/>
  <c r="J1884" i="9"/>
  <c r="I1884" i="9"/>
  <c r="J1888" i="9"/>
  <c r="I1888" i="9"/>
  <c r="J1892" i="9"/>
  <c r="I1892" i="9"/>
  <c r="J1896" i="9"/>
  <c r="I1896" i="9"/>
  <c r="J1900" i="9"/>
  <c r="I1900" i="9"/>
  <c r="J1904" i="9"/>
  <c r="I1904" i="9"/>
  <c r="J1908" i="9"/>
  <c r="I1908" i="9"/>
  <c r="J1912" i="9"/>
  <c r="I1912" i="9"/>
  <c r="J1916" i="9"/>
  <c r="I1916" i="9"/>
  <c r="J1920" i="9"/>
  <c r="I1920" i="9"/>
  <c r="J1924" i="9"/>
  <c r="I1924" i="9"/>
  <c r="J1928" i="9"/>
  <c r="I1928" i="9"/>
  <c r="J1932" i="9"/>
  <c r="I1932" i="9"/>
  <c r="J1936" i="9"/>
  <c r="I1936" i="9"/>
  <c r="J1940" i="9"/>
  <c r="I1940" i="9"/>
  <c r="J1944" i="9"/>
  <c r="I1944" i="9"/>
  <c r="J1948" i="9"/>
  <c r="I1948" i="9"/>
  <c r="J1952" i="9"/>
  <c r="I1952" i="9"/>
  <c r="J1956" i="9"/>
  <c r="I1956" i="9"/>
  <c r="J1960" i="9"/>
  <c r="I1960" i="9"/>
  <c r="J1964" i="9"/>
  <c r="I1964" i="9"/>
  <c r="J1968" i="9"/>
  <c r="I1968" i="9"/>
  <c r="J1972" i="9"/>
  <c r="I1972" i="9"/>
  <c r="J1976" i="9"/>
  <c r="I1976" i="9"/>
  <c r="J1980" i="9"/>
  <c r="I1980" i="9"/>
  <c r="J1984" i="9"/>
  <c r="I1984" i="9"/>
  <c r="J1988" i="9"/>
  <c r="I1988" i="9"/>
  <c r="J1992" i="9"/>
  <c r="I1992" i="9"/>
  <c r="J1996" i="9"/>
  <c r="I1996" i="9"/>
  <c r="J2000" i="9"/>
  <c r="I2000" i="9"/>
  <c r="J2004" i="9"/>
  <c r="I2004" i="9"/>
  <c r="J2008" i="9"/>
  <c r="I2008" i="9"/>
  <c r="J2012" i="9"/>
  <c r="I2012" i="9"/>
  <c r="J2016" i="9"/>
  <c r="I2016" i="9"/>
  <c r="J2020" i="9"/>
  <c r="I2020" i="9"/>
  <c r="J2024" i="9"/>
  <c r="I2024" i="9"/>
  <c r="J2028" i="9"/>
  <c r="I2028" i="9"/>
  <c r="J2032" i="9"/>
  <c r="I2032" i="9"/>
  <c r="J2036" i="9"/>
  <c r="I2036" i="9"/>
  <c r="J2040" i="9"/>
  <c r="I2040" i="9"/>
  <c r="J2044" i="9"/>
  <c r="I2044" i="9"/>
  <c r="J2048" i="9"/>
  <c r="I2048" i="9"/>
  <c r="J2052" i="9"/>
  <c r="I2052" i="9"/>
  <c r="J2056" i="9"/>
  <c r="I2056" i="9"/>
  <c r="J2060" i="9"/>
  <c r="I2060" i="9"/>
  <c r="J2064" i="9"/>
  <c r="I2064" i="9"/>
  <c r="J2068" i="9"/>
  <c r="I2068" i="9"/>
  <c r="J2072" i="9"/>
  <c r="I2072" i="9"/>
  <c r="J2076" i="9"/>
  <c r="I2076" i="9"/>
  <c r="J2080" i="9"/>
  <c r="I2080" i="9"/>
  <c r="J2084" i="9"/>
  <c r="I2084" i="9"/>
  <c r="J2088" i="9"/>
  <c r="I2088" i="9"/>
  <c r="J2092" i="9"/>
  <c r="I2092" i="9"/>
  <c r="J2096" i="9"/>
  <c r="I2096" i="9"/>
  <c r="J2100" i="9"/>
  <c r="I2100" i="9"/>
  <c r="J2104" i="9"/>
  <c r="I2104" i="9"/>
  <c r="J2108" i="9"/>
  <c r="I2108" i="9"/>
  <c r="J2112" i="9"/>
  <c r="I2112" i="9"/>
  <c r="J2116" i="9"/>
  <c r="I2116" i="9"/>
  <c r="J2120" i="9"/>
  <c r="I2120" i="9"/>
  <c r="J2124" i="9"/>
  <c r="I2124" i="9"/>
  <c r="J2128" i="9"/>
  <c r="I2128" i="9"/>
  <c r="J2132" i="9"/>
  <c r="I2132" i="9"/>
  <c r="J2136" i="9"/>
  <c r="I2136" i="9"/>
  <c r="J2140" i="9"/>
  <c r="I2140" i="9"/>
  <c r="J2144" i="9"/>
  <c r="I2144" i="9"/>
  <c r="J2148" i="9"/>
  <c r="I2148" i="9"/>
  <c r="J2152" i="9"/>
  <c r="I2152" i="9"/>
  <c r="J2156" i="9"/>
  <c r="I2156" i="9"/>
  <c r="J2160" i="9"/>
  <c r="I2160" i="9"/>
  <c r="J2164" i="9"/>
  <c r="I2164" i="9"/>
  <c r="J2168" i="9"/>
  <c r="I2168" i="9"/>
  <c r="J2172" i="9"/>
  <c r="I2172" i="9"/>
  <c r="J2176" i="9"/>
  <c r="I2176" i="9"/>
  <c r="J2180" i="9"/>
  <c r="I2180" i="9"/>
  <c r="J2184" i="9"/>
  <c r="I2184" i="9"/>
  <c r="J2188" i="9"/>
  <c r="I2188" i="9"/>
  <c r="J2192" i="9"/>
  <c r="I2192" i="9"/>
  <c r="J2196" i="9"/>
  <c r="I2196" i="9"/>
  <c r="J2200" i="9"/>
  <c r="I2200" i="9"/>
  <c r="J2204" i="9"/>
  <c r="I2204" i="9"/>
  <c r="J2208" i="9"/>
  <c r="I2208" i="9"/>
  <c r="J2212" i="9"/>
  <c r="I2212" i="9"/>
  <c r="J2216" i="9"/>
  <c r="I2216" i="9"/>
  <c r="J2220" i="9"/>
  <c r="I2220" i="9"/>
  <c r="J2224" i="9"/>
  <c r="I2224" i="9"/>
  <c r="J2228" i="9"/>
  <c r="I2228" i="9"/>
  <c r="J2232" i="9"/>
  <c r="I2232" i="9"/>
  <c r="J2236" i="9"/>
  <c r="I2236" i="9"/>
  <c r="J2240" i="9"/>
  <c r="I2240" i="9"/>
  <c r="J2244" i="9"/>
  <c r="I2244" i="9"/>
  <c r="J2248" i="9"/>
  <c r="I2248" i="9"/>
  <c r="J2252" i="9"/>
  <c r="I2252" i="9"/>
  <c r="J2256" i="9"/>
  <c r="I2256" i="9"/>
  <c r="J2260" i="9"/>
  <c r="I2260" i="9"/>
  <c r="J2264" i="9"/>
  <c r="I2264" i="9"/>
  <c r="J2268" i="9"/>
  <c r="I2268" i="9"/>
  <c r="J2272" i="9"/>
  <c r="I2272" i="9"/>
  <c r="J2276" i="9"/>
  <c r="I2276" i="9"/>
  <c r="J2280" i="9"/>
  <c r="I2280" i="9"/>
  <c r="J2284" i="9"/>
  <c r="I2284" i="9"/>
  <c r="J2288" i="9"/>
  <c r="I2288" i="9"/>
  <c r="J2292" i="9"/>
  <c r="I2292" i="9"/>
  <c r="J2296" i="9"/>
  <c r="I2296" i="9"/>
  <c r="J2300" i="9"/>
  <c r="I2300" i="9"/>
  <c r="J2304" i="9"/>
  <c r="I2304" i="9"/>
  <c r="J2308" i="9"/>
  <c r="I2308" i="9"/>
  <c r="J2312" i="9"/>
  <c r="I2312" i="9"/>
  <c r="J2316" i="9"/>
  <c r="I2316" i="9"/>
  <c r="J2320" i="9"/>
  <c r="I2320" i="9"/>
  <c r="J2324" i="9"/>
  <c r="I2324" i="9"/>
  <c r="J2328" i="9"/>
  <c r="I2328" i="9"/>
  <c r="J2332" i="9"/>
  <c r="I2332" i="9"/>
  <c r="J2336" i="9"/>
  <c r="I2336" i="9"/>
  <c r="J2340" i="9"/>
  <c r="I2340" i="9"/>
  <c r="J2344" i="9"/>
  <c r="I2344" i="9"/>
  <c r="J2348" i="9"/>
  <c r="I2348" i="9"/>
  <c r="J2352" i="9"/>
  <c r="I2352" i="9"/>
  <c r="J2356" i="9"/>
  <c r="I2356" i="9"/>
  <c r="J2360" i="9"/>
  <c r="I2360" i="9"/>
  <c r="J2364" i="9"/>
  <c r="I2364" i="9"/>
  <c r="J2368" i="9"/>
  <c r="I2368" i="9"/>
  <c r="J2372" i="9"/>
  <c r="I2372" i="9"/>
  <c r="J2376" i="9"/>
  <c r="I2376" i="9"/>
  <c r="J2380" i="9"/>
  <c r="I2380" i="9"/>
  <c r="J2384" i="9"/>
  <c r="I2384" i="9"/>
  <c r="J2388" i="9"/>
  <c r="I2388" i="9"/>
  <c r="J2392" i="9"/>
  <c r="I2392" i="9"/>
  <c r="J2396" i="9"/>
  <c r="I2396" i="9"/>
  <c r="J2400" i="9"/>
  <c r="I2400" i="9"/>
  <c r="J2404" i="9"/>
  <c r="I2404" i="9"/>
  <c r="J2408" i="9"/>
  <c r="I2408" i="9"/>
  <c r="J2412" i="9"/>
  <c r="I2412" i="9"/>
  <c r="J2416" i="9"/>
  <c r="I2416" i="9"/>
  <c r="J2420" i="9"/>
  <c r="I2420" i="9"/>
  <c r="J2424" i="9"/>
  <c r="I2424" i="9"/>
  <c r="J2428" i="9"/>
  <c r="I2428" i="9"/>
  <c r="J2432" i="9"/>
  <c r="I2432" i="9"/>
  <c r="J2436" i="9"/>
  <c r="I2436" i="9"/>
  <c r="J2440" i="9"/>
  <c r="I2440" i="9"/>
  <c r="J2444" i="9"/>
  <c r="I2444" i="9"/>
  <c r="J2448" i="9"/>
  <c r="I2448" i="9"/>
  <c r="J2452" i="9"/>
  <c r="I2452" i="9"/>
  <c r="J2456" i="9"/>
  <c r="I2456" i="9"/>
  <c r="J2460" i="9"/>
  <c r="I2460" i="9"/>
  <c r="J2464" i="9"/>
  <c r="I2464" i="9"/>
  <c r="J2468" i="9"/>
  <c r="I2468" i="9"/>
  <c r="J2472" i="9"/>
  <c r="I2472" i="9"/>
  <c r="J2476" i="9"/>
  <c r="I2476" i="9"/>
  <c r="J2480" i="9"/>
  <c r="I2480" i="9"/>
  <c r="J2484" i="9"/>
  <c r="I2484" i="9"/>
  <c r="J2488" i="9"/>
  <c r="I2488" i="9"/>
  <c r="J2492" i="9"/>
  <c r="I2492" i="9"/>
  <c r="J2496" i="9"/>
  <c r="I2496" i="9"/>
  <c r="J2500" i="9"/>
  <c r="I2500" i="9"/>
  <c r="J2504" i="9"/>
  <c r="I2504" i="9"/>
  <c r="J2508" i="9"/>
  <c r="I2508" i="9"/>
  <c r="J2512" i="9"/>
  <c r="I2512" i="9"/>
  <c r="J2516" i="9"/>
  <c r="I2516" i="9"/>
  <c r="J2520" i="9"/>
  <c r="I2520" i="9"/>
  <c r="J2524" i="9"/>
  <c r="I2524" i="9"/>
  <c r="J2528" i="9"/>
  <c r="I2528" i="9"/>
  <c r="J2532" i="9"/>
  <c r="I2532" i="9"/>
  <c r="J2536" i="9"/>
  <c r="I2536" i="9"/>
  <c r="J2540" i="9"/>
  <c r="I2540" i="9"/>
  <c r="J2544" i="9"/>
  <c r="I2544" i="9"/>
  <c r="J2548" i="9"/>
  <c r="I2548" i="9"/>
  <c r="J2552" i="9"/>
  <c r="I2552" i="9"/>
  <c r="J2556" i="9"/>
  <c r="I2556" i="9"/>
  <c r="J2560" i="9"/>
  <c r="I2560" i="9"/>
  <c r="J2564" i="9"/>
  <c r="I2564" i="9"/>
  <c r="J2568" i="9"/>
  <c r="I2568" i="9"/>
  <c r="J2572" i="9"/>
  <c r="I2572" i="9"/>
  <c r="J2576" i="9"/>
  <c r="I2576" i="9"/>
  <c r="J2580" i="9"/>
  <c r="I2580" i="9"/>
  <c r="J2584" i="9"/>
  <c r="I2584" i="9"/>
  <c r="J2588" i="9"/>
  <c r="I2588" i="9"/>
  <c r="J2592" i="9"/>
  <c r="I2592" i="9"/>
  <c r="J2596" i="9"/>
  <c r="I2596" i="9"/>
  <c r="J2600" i="9"/>
  <c r="I2600" i="9"/>
  <c r="J2604" i="9"/>
  <c r="I2604" i="9"/>
  <c r="J2608" i="9"/>
  <c r="I2608" i="9"/>
  <c r="J2612" i="9"/>
  <c r="I2612" i="9"/>
  <c r="J2616" i="9"/>
  <c r="I2616" i="9"/>
  <c r="J2620" i="9"/>
  <c r="I2620" i="9"/>
  <c r="J2624" i="9"/>
  <c r="I2624" i="9"/>
  <c r="J2628" i="9"/>
  <c r="I2628" i="9"/>
  <c r="J2632" i="9"/>
  <c r="I2632" i="9"/>
  <c r="J2636" i="9"/>
  <c r="I2636" i="9"/>
  <c r="J2640" i="9"/>
  <c r="I2640" i="9"/>
  <c r="J2644" i="9"/>
  <c r="I2644" i="9"/>
  <c r="J2648" i="9"/>
  <c r="I2648" i="9"/>
  <c r="J2652" i="9"/>
  <c r="I2652" i="9"/>
  <c r="J2656" i="9"/>
  <c r="I2656" i="9"/>
  <c r="J2660" i="9"/>
  <c r="I2660" i="9"/>
  <c r="J2664" i="9"/>
  <c r="I2664" i="9"/>
  <c r="J2668" i="9"/>
  <c r="I2668" i="9"/>
  <c r="J2672" i="9"/>
  <c r="I2672" i="9"/>
  <c r="J2676" i="9"/>
  <c r="I2676" i="9"/>
  <c r="J2680" i="9"/>
  <c r="I2680" i="9"/>
  <c r="J2684" i="9"/>
  <c r="I2684" i="9"/>
  <c r="J2688" i="9"/>
  <c r="I2688" i="9"/>
  <c r="J2692" i="9"/>
  <c r="I2692" i="9"/>
  <c r="J2696" i="9"/>
  <c r="I2696" i="9"/>
  <c r="J2700" i="9"/>
  <c r="I2700" i="9"/>
  <c r="J2704" i="9"/>
  <c r="I2704" i="9"/>
  <c r="J2708" i="9"/>
  <c r="I2708" i="9"/>
  <c r="J2712" i="9"/>
  <c r="I2712" i="9"/>
  <c r="J2716" i="9"/>
  <c r="I2716" i="9"/>
  <c r="J2720" i="9"/>
  <c r="I2720" i="9"/>
  <c r="J2724" i="9"/>
  <c r="I2724" i="9"/>
  <c r="J2728" i="9"/>
  <c r="I2728" i="9"/>
  <c r="J2732" i="9"/>
  <c r="I2732" i="9"/>
  <c r="J2736" i="9"/>
  <c r="I2736" i="9"/>
  <c r="J2740" i="9"/>
  <c r="I2740" i="9"/>
  <c r="J2744" i="9"/>
  <c r="I2744" i="9"/>
  <c r="J2748" i="9"/>
  <c r="I2748" i="9"/>
  <c r="J2752" i="9"/>
  <c r="I2752" i="9"/>
  <c r="J2756" i="9"/>
  <c r="I2756" i="9"/>
  <c r="J2760" i="9"/>
  <c r="I2760" i="9"/>
  <c r="J2764" i="9"/>
  <c r="I2764" i="9"/>
  <c r="J2768" i="9"/>
  <c r="I2768" i="9"/>
  <c r="J2772" i="9"/>
  <c r="I2772" i="9"/>
  <c r="J2776" i="9"/>
  <c r="I2776" i="9"/>
  <c r="J2780" i="9"/>
  <c r="I2780" i="9"/>
  <c r="J2784" i="9"/>
  <c r="I2784" i="9"/>
  <c r="J2788" i="9"/>
  <c r="I2788" i="9"/>
  <c r="J2792" i="9"/>
  <c r="I2792" i="9"/>
  <c r="J2796" i="9"/>
  <c r="I2796" i="9"/>
  <c r="J2800" i="9"/>
  <c r="I2800" i="9"/>
  <c r="J2804" i="9"/>
  <c r="I2804" i="9"/>
  <c r="J2808" i="9"/>
  <c r="I2808" i="9"/>
  <c r="J2812" i="9"/>
  <c r="I2812" i="9"/>
  <c r="J2816" i="9"/>
  <c r="I2816" i="9"/>
  <c r="J2820" i="9"/>
  <c r="I2820" i="9"/>
  <c r="J2824" i="9"/>
  <c r="I2824" i="9"/>
  <c r="J2828" i="9"/>
  <c r="I2828" i="9"/>
  <c r="J2832" i="9"/>
  <c r="I2832" i="9"/>
  <c r="J2836" i="9"/>
  <c r="I2836" i="9"/>
  <c r="J2840" i="9"/>
  <c r="I2840" i="9"/>
  <c r="J2844" i="9"/>
  <c r="I2844" i="9"/>
  <c r="J2848" i="9"/>
  <c r="I2848" i="9"/>
  <c r="J2852" i="9"/>
  <c r="I2852" i="9"/>
  <c r="J2856" i="9"/>
  <c r="I2856" i="9"/>
  <c r="J2860" i="9"/>
  <c r="I2860" i="9"/>
  <c r="J2864" i="9"/>
  <c r="I2864" i="9"/>
  <c r="J2868" i="9"/>
  <c r="I2868" i="9"/>
  <c r="J2872" i="9"/>
  <c r="I2872" i="9"/>
  <c r="J2876" i="9"/>
  <c r="I2876" i="9"/>
  <c r="J2880" i="9"/>
  <c r="I2880" i="9"/>
  <c r="J2884" i="9"/>
  <c r="I2884" i="9"/>
  <c r="J2888" i="9"/>
  <c r="I2888" i="9"/>
  <c r="J2892" i="9"/>
  <c r="I2892" i="9"/>
  <c r="J2896" i="9"/>
  <c r="I2896" i="9"/>
  <c r="J2900" i="9"/>
  <c r="I2900" i="9"/>
  <c r="J2904" i="9"/>
  <c r="I2904" i="9"/>
  <c r="J2908" i="9"/>
  <c r="I2908" i="9"/>
  <c r="J2912" i="9"/>
  <c r="I2912" i="9"/>
  <c r="J2916" i="9"/>
  <c r="I2916" i="9"/>
  <c r="J2920" i="9"/>
  <c r="I2920" i="9"/>
  <c r="J2924" i="9"/>
  <c r="I2924" i="9"/>
  <c r="J2928" i="9"/>
  <c r="I2928" i="9"/>
  <c r="J2932" i="9"/>
  <c r="I2932" i="9"/>
  <c r="J2936" i="9"/>
  <c r="I2936" i="9"/>
  <c r="J2940" i="9"/>
  <c r="I2940" i="9"/>
  <c r="J2944" i="9"/>
  <c r="I2944" i="9"/>
  <c r="J2948" i="9"/>
  <c r="I2948" i="9"/>
  <c r="J2952" i="9"/>
  <c r="I2952" i="9"/>
  <c r="J2956" i="9"/>
  <c r="I2956" i="9"/>
  <c r="J2960" i="9"/>
  <c r="I2960" i="9"/>
  <c r="J2964" i="9"/>
  <c r="I2964" i="9"/>
  <c r="J2968" i="9"/>
  <c r="I2968" i="9"/>
  <c r="J2972" i="9"/>
  <c r="I2972" i="9"/>
  <c r="J2976" i="9"/>
  <c r="I2976" i="9"/>
  <c r="J2980" i="9"/>
  <c r="I2980" i="9"/>
  <c r="J2984" i="9"/>
  <c r="I2984" i="9"/>
  <c r="J2988" i="9"/>
  <c r="I2988" i="9"/>
  <c r="J2992" i="9"/>
  <c r="I2992" i="9"/>
  <c r="J2996" i="9"/>
  <c r="I2996" i="9"/>
  <c r="J3000" i="9"/>
  <c r="I3000" i="9"/>
  <c r="J3004" i="9"/>
  <c r="I3004" i="9"/>
  <c r="J3008" i="9"/>
  <c r="I3008" i="9"/>
  <c r="J3012" i="9"/>
  <c r="I3012" i="9"/>
  <c r="J3016" i="9"/>
  <c r="I3016" i="9"/>
  <c r="J3020" i="9"/>
  <c r="I3020" i="9"/>
  <c r="J3024" i="9"/>
  <c r="I3024" i="9"/>
  <c r="J3028" i="9"/>
  <c r="I3028" i="9"/>
  <c r="J3032" i="9"/>
  <c r="I3032" i="9"/>
  <c r="J3036" i="9"/>
  <c r="I3036" i="9"/>
  <c r="J3040" i="9"/>
  <c r="I3040" i="9"/>
  <c r="J3044" i="9"/>
  <c r="I3044" i="9"/>
  <c r="J3048" i="9"/>
  <c r="I3048" i="9"/>
  <c r="J3052" i="9"/>
  <c r="I3052" i="9"/>
  <c r="J3056" i="9"/>
  <c r="I3056" i="9"/>
  <c r="J3060" i="9"/>
  <c r="I3060" i="9"/>
  <c r="J3064" i="9"/>
  <c r="I3064" i="9"/>
  <c r="J3068" i="9"/>
  <c r="I3068" i="9"/>
  <c r="J3072" i="9"/>
  <c r="I3072" i="9"/>
  <c r="J3076" i="9"/>
  <c r="I3076" i="9"/>
  <c r="J3080" i="9"/>
  <c r="I3080" i="9"/>
  <c r="J3084" i="9"/>
  <c r="I3084" i="9"/>
  <c r="J3088" i="9"/>
  <c r="I3088" i="9"/>
  <c r="J3092" i="9"/>
  <c r="I3092" i="9"/>
  <c r="J3096" i="9"/>
  <c r="I3096" i="9"/>
  <c r="J3100" i="9"/>
  <c r="I3100" i="9"/>
  <c r="J3104" i="9"/>
  <c r="I3104" i="9"/>
  <c r="J3108" i="9"/>
  <c r="I3108" i="9"/>
  <c r="J3112" i="9"/>
  <c r="I3112" i="9"/>
  <c r="J3116" i="9"/>
  <c r="I3116" i="9"/>
  <c r="J3120" i="9"/>
  <c r="I3120" i="9"/>
  <c r="J3124" i="9"/>
  <c r="I3124" i="9"/>
  <c r="J3128" i="9"/>
  <c r="I3128" i="9"/>
  <c r="J3132" i="9"/>
  <c r="I3132" i="9"/>
  <c r="J3136" i="9"/>
  <c r="I3136" i="9"/>
  <c r="J3140" i="9"/>
  <c r="I3140" i="9"/>
  <c r="J3144" i="9"/>
  <c r="I3144" i="9"/>
  <c r="J3148" i="9"/>
  <c r="I3148" i="9"/>
  <c r="J3152" i="9"/>
  <c r="I3152" i="9"/>
  <c r="J3156" i="9"/>
  <c r="I3156" i="9"/>
  <c r="J3160" i="9"/>
  <c r="I3160" i="9"/>
  <c r="J3164" i="9"/>
  <c r="I3164" i="9"/>
  <c r="J3168" i="9"/>
  <c r="I3168" i="9"/>
  <c r="J3172" i="9"/>
  <c r="I3172" i="9"/>
  <c r="J3176" i="9"/>
  <c r="I3176" i="9"/>
  <c r="J3180" i="9"/>
  <c r="I3180" i="9"/>
  <c r="J3184" i="9"/>
  <c r="I3184" i="9"/>
  <c r="J3188" i="9"/>
  <c r="I3188" i="9"/>
  <c r="J3192" i="9"/>
  <c r="I3192" i="9"/>
  <c r="J3196" i="9"/>
  <c r="I3196" i="9"/>
  <c r="J3200" i="9"/>
  <c r="I3200" i="9"/>
  <c r="J3204" i="9"/>
  <c r="I3204" i="9"/>
  <c r="J3208" i="9"/>
  <c r="I3208" i="9"/>
  <c r="J3212" i="9"/>
  <c r="I3212" i="9"/>
  <c r="J3216" i="9"/>
  <c r="I3216" i="9"/>
  <c r="J3220" i="9"/>
  <c r="I3220" i="9"/>
  <c r="J3224" i="9"/>
  <c r="I3224" i="9"/>
  <c r="J3228" i="9"/>
  <c r="I3228" i="9"/>
  <c r="J3232" i="9"/>
  <c r="I3232" i="9"/>
  <c r="J3236" i="9"/>
  <c r="I3236" i="9"/>
  <c r="J3240" i="9"/>
  <c r="I3240" i="9"/>
  <c r="J3244" i="9"/>
  <c r="I3244" i="9"/>
  <c r="J3248" i="9"/>
  <c r="I3248" i="9"/>
  <c r="J3252" i="9"/>
  <c r="I3252" i="9"/>
  <c r="J3256" i="9"/>
  <c r="I3256" i="9"/>
  <c r="J3260" i="9"/>
  <c r="I3260" i="9"/>
  <c r="J3264" i="9"/>
  <c r="I3264" i="9"/>
  <c r="J3268" i="9"/>
  <c r="I3268" i="9"/>
  <c r="J3272" i="9"/>
  <c r="I3272" i="9"/>
  <c r="J3276" i="9"/>
  <c r="I3276" i="9"/>
  <c r="J3280" i="9"/>
  <c r="I3280" i="9"/>
  <c r="J3284" i="9"/>
  <c r="I3284" i="9"/>
  <c r="J3288" i="9"/>
  <c r="I3288" i="9"/>
  <c r="J3292" i="9"/>
  <c r="I3292" i="9"/>
  <c r="J3296" i="9"/>
  <c r="I3296" i="9"/>
  <c r="J3300" i="9"/>
  <c r="I3300" i="9"/>
  <c r="J3304" i="9"/>
  <c r="I3304" i="9"/>
  <c r="J3308" i="9"/>
  <c r="I3308" i="9"/>
  <c r="J3312" i="9"/>
  <c r="I3312" i="9"/>
  <c r="J3316" i="9"/>
  <c r="I3316" i="9"/>
  <c r="J3320" i="9"/>
  <c r="I3320" i="9"/>
  <c r="J3324" i="9"/>
  <c r="I3324" i="9"/>
  <c r="J3328" i="9"/>
  <c r="I3328" i="9"/>
  <c r="J3332" i="9"/>
  <c r="I3332" i="9"/>
  <c r="J3336" i="9"/>
  <c r="I3336" i="9"/>
  <c r="J3340" i="9"/>
  <c r="I3340" i="9"/>
  <c r="J3344" i="9"/>
  <c r="I3344" i="9"/>
  <c r="J3348" i="9"/>
  <c r="I3348" i="9"/>
  <c r="J3352" i="9"/>
  <c r="I3352" i="9"/>
  <c r="J3356" i="9"/>
  <c r="I3356" i="9"/>
  <c r="J3360" i="9"/>
  <c r="I3360" i="9"/>
  <c r="J3364" i="9"/>
  <c r="I3364" i="9"/>
  <c r="J3368" i="9"/>
  <c r="I3368" i="9"/>
  <c r="J3372" i="9"/>
  <c r="I3372" i="9"/>
  <c r="J3376" i="9"/>
  <c r="I3376" i="9"/>
  <c r="J3380" i="9"/>
  <c r="I3380" i="9"/>
  <c r="J3384" i="9"/>
  <c r="I3384" i="9"/>
  <c r="J3388" i="9"/>
  <c r="I3388" i="9"/>
  <c r="J3392" i="9"/>
  <c r="I3392" i="9"/>
  <c r="J3396" i="9"/>
  <c r="I3396" i="9"/>
  <c r="J3400" i="9"/>
  <c r="I3400" i="9"/>
  <c r="J3404" i="9"/>
  <c r="I3404" i="9"/>
  <c r="J3408" i="9"/>
  <c r="I3408" i="9"/>
  <c r="J3412" i="9"/>
  <c r="I3412" i="9"/>
  <c r="J3416" i="9"/>
  <c r="I3416" i="9"/>
  <c r="J3420" i="9"/>
  <c r="I3420" i="9"/>
  <c r="J3424" i="9"/>
  <c r="I3424" i="9"/>
  <c r="J3428" i="9"/>
  <c r="I3428" i="9"/>
  <c r="J3432" i="9"/>
  <c r="I3432" i="9"/>
  <c r="J3436" i="9"/>
  <c r="I3436" i="9"/>
  <c r="J3440" i="9"/>
  <c r="I3440" i="9"/>
  <c r="J3444" i="9"/>
  <c r="I3444" i="9"/>
  <c r="J3448" i="9"/>
  <c r="I3448" i="9"/>
  <c r="J3452" i="9"/>
  <c r="I3452" i="9"/>
  <c r="J3456" i="9"/>
  <c r="I3456" i="9"/>
  <c r="J3460" i="9"/>
  <c r="I3460" i="9"/>
  <c r="J3464" i="9"/>
  <c r="I3464" i="9"/>
  <c r="J3468" i="9"/>
  <c r="I3468" i="9"/>
  <c r="J3472" i="9"/>
  <c r="I3472" i="9"/>
  <c r="J3476" i="9"/>
  <c r="I3476" i="9"/>
  <c r="J3480" i="9"/>
  <c r="I3480" i="9"/>
  <c r="J3484" i="9"/>
  <c r="I3484" i="9"/>
  <c r="J3488" i="9"/>
  <c r="I3488" i="9"/>
  <c r="J3492" i="9"/>
  <c r="I3492" i="9"/>
  <c r="J3496" i="9"/>
  <c r="I3496" i="9"/>
  <c r="J3500" i="9"/>
  <c r="I3500" i="9"/>
  <c r="J3504" i="9"/>
  <c r="I3504" i="9"/>
  <c r="J3508" i="9"/>
  <c r="I3508" i="9"/>
  <c r="J3512" i="9"/>
  <c r="I3512" i="9"/>
  <c r="J3516" i="9"/>
  <c r="I3516" i="9"/>
  <c r="J3520" i="9"/>
  <c r="I3520" i="9"/>
  <c r="J3524" i="9"/>
  <c r="I3524" i="9"/>
  <c r="J3528" i="9"/>
  <c r="I3528" i="9"/>
  <c r="J3532" i="9"/>
  <c r="I3532" i="9"/>
  <c r="J3536" i="9"/>
  <c r="I3536" i="9"/>
  <c r="J3540" i="9"/>
  <c r="I3540" i="9"/>
  <c r="J3544" i="9"/>
  <c r="I3544" i="9"/>
  <c r="J3548" i="9"/>
  <c r="I3548" i="9"/>
  <c r="J3552" i="9"/>
  <c r="I3552" i="9"/>
  <c r="J3556" i="9"/>
  <c r="I3556" i="9"/>
  <c r="J3560" i="9"/>
  <c r="I3560" i="9"/>
  <c r="J3564" i="9"/>
  <c r="I3564" i="9"/>
  <c r="J3568" i="9"/>
  <c r="I3568" i="9"/>
  <c r="J3572" i="9"/>
  <c r="I3572" i="9"/>
  <c r="J3576" i="9"/>
  <c r="I3576" i="9"/>
  <c r="J3580" i="9"/>
  <c r="I3580" i="9"/>
  <c r="J3584" i="9"/>
  <c r="I3584" i="9"/>
  <c r="J3588" i="9"/>
  <c r="I3588" i="9"/>
  <c r="J3592" i="9"/>
  <c r="I3592" i="9"/>
  <c r="J3596" i="9"/>
  <c r="I3596" i="9"/>
  <c r="J3600" i="9"/>
  <c r="I3600" i="9"/>
  <c r="J3604" i="9"/>
  <c r="I3604" i="9"/>
  <c r="J3608" i="9"/>
  <c r="I3608" i="9"/>
  <c r="J3612" i="9"/>
  <c r="I3612" i="9"/>
  <c r="J3616" i="9"/>
  <c r="I3616" i="9"/>
  <c r="J3620" i="9"/>
  <c r="I3620" i="9"/>
  <c r="J3624" i="9"/>
  <c r="I3624" i="9"/>
  <c r="J3628" i="9"/>
  <c r="I3628" i="9"/>
  <c r="J3632" i="9"/>
  <c r="I3632" i="9"/>
  <c r="J3636" i="9"/>
  <c r="I3636" i="9"/>
  <c r="J3640" i="9"/>
  <c r="I3640" i="9"/>
  <c r="J3644" i="9"/>
  <c r="I3644" i="9"/>
  <c r="J3648" i="9"/>
  <c r="I3648" i="9"/>
  <c r="J3652" i="9"/>
  <c r="I3652" i="9"/>
  <c r="J3656" i="9"/>
  <c r="I3656" i="9"/>
  <c r="J3660" i="9"/>
  <c r="I3660" i="9"/>
  <c r="J3664" i="9"/>
  <c r="I3664" i="9"/>
  <c r="J3668" i="9"/>
  <c r="I3668" i="9"/>
  <c r="J3672" i="9"/>
  <c r="I3672" i="9"/>
  <c r="J22" i="9"/>
  <c r="I22" i="9"/>
  <c r="K22" i="9" s="1"/>
  <c r="J46" i="9"/>
  <c r="I46" i="9"/>
  <c r="J70" i="9"/>
  <c r="I70" i="9"/>
  <c r="J94" i="9"/>
  <c r="I94" i="9"/>
  <c r="J118" i="9"/>
  <c r="I118" i="9"/>
  <c r="J142" i="9"/>
  <c r="I142" i="9"/>
  <c r="J166" i="9"/>
  <c r="I166" i="9"/>
  <c r="J190" i="9"/>
  <c r="I190" i="9"/>
  <c r="J214" i="9"/>
  <c r="I214" i="9"/>
  <c r="J238" i="9"/>
  <c r="I238" i="9"/>
  <c r="J262" i="9"/>
  <c r="I262" i="9"/>
  <c r="J286" i="9"/>
  <c r="I286" i="9"/>
  <c r="J310" i="9"/>
  <c r="I310" i="9"/>
  <c r="J334" i="9"/>
  <c r="I334" i="9"/>
  <c r="J358" i="9"/>
  <c r="I358" i="9"/>
  <c r="J382" i="9"/>
  <c r="I382" i="9"/>
  <c r="J406" i="9"/>
  <c r="I406" i="9"/>
  <c r="J430" i="9"/>
  <c r="I430" i="9"/>
  <c r="J454" i="9"/>
  <c r="I454" i="9"/>
  <c r="J478" i="9"/>
  <c r="I478" i="9"/>
  <c r="J502" i="9"/>
  <c r="I502" i="9"/>
  <c r="J526" i="9"/>
  <c r="I526" i="9"/>
  <c r="J554" i="9"/>
  <c r="I554" i="9"/>
  <c r="J582" i="9"/>
  <c r="I582" i="9"/>
  <c r="J610" i="9"/>
  <c r="I610" i="9"/>
  <c r="J638" i="9"/>
  <c r="I638" i="9"/>
  <c r="J666" i="9"/>
  <c r="I666" i="9"/>
  <c r="J694" i="9"/>
  <c r="I694" i="9"/>
  <c r="J722" i="9"/>
  <c r="I722" i="9"/>
  <c r="J750" i="9"/>
  <c r="I750" i="9"/>
  <c r="J778" i="9"/>
  <c r="I778" i="9"/>
  <c r="J806" i="9"/>
  <c r="I806" i="9"/>
  <c r="J834" i="9"/>
  <c r="I834" i="9"/>
  <c r="J862" i="9"/>
  <c r="I862" i="9"/>
  <c r="J890" i="9"/>
  <c r="I890" i="9"/>
  <c r="J918" i="9"/>
  <c r="I918" i="9"/>
  <c r="J946" i="9"/>
  <c r="I946" i="9"/>
  <c r="J974" i="9"/>
  <c r="I974" i="9"/>
  <c r="J1006" i="9"/>
  <c r="I1006" i="9"/>
  <c r="J1034" i="9"/>
  <c r="I1034" i="9"/>
  <c r="J1062" i="9"/>
  <c r="I1062" i="9"/>
  <c r="J1090" i="9"/>
  <c r="I1090" i="9"/>
  <c r="J1118" i="9"/>
  <c r="I1118" i="9"/>
  <c r="J1146" i="9"/>
  <c r="I1146" i="9"/>
  <c r="J1174" i="9"/>
  <c r="I1174" i="9"/>
  <c r="J1202" i="9"/>
  <c r="I1202" i="9"/>
  <c r="J1230" i="9"/>
  <c r="I1230" i="9"/>
  <c r="J1258" i="9"/>
  <c r="I1258" i="9"/>
  <c r="J1286" i="9"/>
  <c r="I1286" i="9"/>
  <c r="J1314" i="9"/>
  <c r="I1314" i="9"/>
  <c r="J1342" i="9"/>
  <c r="I1342" i="9"/>
  <c r="J1370" i="9"/>
  <c r="I1370" i="9"/>
  <c r="J1398" i="9"/>
  <c r="I1398" i="9"/>
  <c r="J1426" i="9"/>
  <c r="I1426" i="9"/>
  <c r="J1454" i="9"/>
  <c r="I1454" i="9"/>
  <c r="J1482" i="9"/>
  <c r="I1482" i="9"/>
  <c r="J1510" i="9"/>
  <c r="I1510" i="9"/>
  <c r="J1538" i="9"/>
  <c r="I1538" i="9"/>
  <c r="J1566" i="9"/>
  <c r="I1566" i="9"/>
  <c r="J1594" i="9"/>
  <c r="I1594" i="9"/>
  <c r="J1622" i="9"/>
  <c r="I1622" i="9"/>
  <c r="J1650" i="9"/>
  <c r="I1650" i="9"/>
  <c r="J1678" i="9"/>
  <c r="I1678" i="9"/>
  <c r="J1706" i="9"/>
  <c r="I1706" i="9"/>
  <c r="J1734" i="9"/>
  <c r="I1734" i="9"/>
  <c r="J1762" i="9"/>
  <c r="I1762" i="9"/>
  <c r="J1790" i="9"/>
  <c r="I1790" i="9"/>
  <c r="J1818" i="9"/>
  <c r="I1818" i="9"/>
  <c r="J1846" i="9"/>
  <c r="I1846" i="9"/>
  <c r="J1874" i="9"/>
  <c r="I1874" i="9"/>
  <c r="J1898" i="9"/>
  <c r="I1898" i="9"/>
  <c r="J1926" i="9"/>
  <c r="I1926" i="9"/>
  <c r="J1954" i="9"/>
  <c r="I1954" i="9"/>
  <c r="J1982" i="9"/>
  <c r="I1982" i="9"/>
  <c r="J2010" i="9"/>
  <c r="I2010" i="9"/>
  <c r="J2038" i="9"/>
  <c r="I2038" i="9"/>
  <c r="J2066" i="9"/>
  <c r="I2066" i="9"/>
  <c r="J2094" i="9"/>
  <c r="I2094" i="9"/>
  <c r="J2122" i="9"/>
  <c r="I2122" i="9"/>
  <c r="J2150" i="9"/>
  <c r="I2150" i="9"/>
  <c r="J2178" i="9"/>
  <c r="I2178" i="9"/>
  <c r="J2206" i="9"/>
  <c r="I2206" i="9"/>
  <c r="J2234" i="9"/>
  <c r="I2234" i="9"/>
  <c r="J2262" i="9"/>
  <c r="I2262" i="9"/>
  <c r="J2290" i="9"/>
  <c r="I2290" i="9"/>
  <c r="J2318" i="9"/>
  <c r="I2318" i="9"/>
  <c r="J2350" i="9"/>
  <c r="I2350" i="9"/>
  <c r="J2378" i="9"/>
  <c r="I2378" i="9"/>
  <c r="J2406" i="9"/>
  <c r="I2406" i="9"/>
  <c r="J2434" i="9"/>
  <c r="I2434" i="9"/>
  <c r="J2462" i="9"/>
  <c r="I2462" i="9"/>
  <c r="J2486" i="9"/>
  <c r="I2486" i="9"/>
  <c r="J2514" i="9"/>
  <c r="I2514" i="9"/>
  <c r="J2542" i="9"/>
  <c r="I2542" i="9"/>
  <c r="J2570" i="9"/>
  <c r="I2570" i="9"/>
  <c r="J2594" i="9"/>
  <c r="I2594" i="9"/>
  <c r="J2622" i="9"/>
  <c r="I2622" i="9"/>
  <c r="J2646" i="9"/>
  <c r="I2646" i="9"/>
  <c r="J2670" i="9"/>
  <c r="I2670" i="9"/>
  <c r="J2694" i="9"/>
  <c r="I2694" i="9"/>
  <c r="J2722" i="9"/>
  <c r="I2722" i="9"/>
  <c r="J2746" i="9"/>
  <c r="I2746" i="9"/>
  <c r="J2770" i="9"/>
  <c r="I2770" i="9"/>
  <c r="J2794" i="9"/>
  <c r="I2794" i="9"/>
  <c r="J2818" i="9"/>
  <c r="I2818" i="9"/>
  <c r="J2842" i="9"/>
  <c r="I2842" i="9"/>
  <c r="J2866" i="9"/>
  <c r="I2866" i="9"/>
  <c r="J2890" i="9"/>
  <c r="I2890" i="9"/>
  <c r="J2914" i="9"/>
  <c r="I2914" i="9"/>
  <c r="J2938" i="9"/>
  <c r="I2938" i="9"/>
  <c r="J2962" i="9"/>
  <c r="I2962" i="9"/>
  <c r="J2990" i="9"/>
  <c r="I2990" i="9"/>
  <c r="J3014" i="9"/>
  <c r="I3014" i="9"/>
  <c r="J3034" i="9"/>
  <c r="I3034" i="9"/>
  <c r="J3058" i="9"/>
  <c r="I3058" i="9"/>
  <c r="J3078" i="9"/>
  <c r="I3078" i="9"/>
  <c r="J3098" i="9"/>
  <c r="I3098" i="9"/>
  <c r="J3122" i="9"/>
  <c r="I3122" i="9"/>
  <c r="J3142" i="9"/>
  <c r="I3142" i="9"/>
  <c r="J3166" i="9"/>
  <c r="I3166" i="9"/>
  <c r="J3190" i="9"/>
  <c r="I3190" i="9"/>
  <c r="J3210" i="9"/>
  <c r="I3210" i="9"/>
  <c r="J3234" i="9"/>
  <c r="I3234" i="9"/>
  <c r="J3258" i="9"/>
  <c r="I3258" i="9"/>
  <c r="J3282" i="9"/>
  <c r="I3282" i="9"/>
  <c r="J3306" i="9"/>
  <c r="I3306" i="9"/>
  <c r="J3330" i="9"/>
  <c r="I3330" i="9"/>
  <c r="J3354" i="9"/>
  <c r="I3354" i="9"/>
  <c r="J3378" i="9"/>
  <c r="I3378" i="9"/>
  <c r="J3402" i="9"/>
  <c r="I3402" i="9"/>
  <c r="J3426" i="9"/>
  <c r="I3426" i="9"/>
  <c r="J3450" i="9"/>
  <c r="I3450" i="9"/>
  <c r="J3470" i="9"/>
  <c r="I3470" i="9"/>
  <c r="J3494" i="9"/>
  <c r="I3494" i="9"/>
  <c r="J3510" i="9"/>
  <c r="I3510" i="9"/>
  <c r="J3542" i="9"/>
  <c r="I3542" i="9"/>
  <c r="J3566" i="9"/>
  <c r="I3566" i="9"/>
  <c r="J3590" i="9"/>
  <c r="I3590" i="9"/>
  <c r="J3614" i="9"/>
  <c r="I3614" i="9"/>
  <c r="J3638" i="9"/>
  <c r="I3638" i="9"/>
  <c r="J3654" i="9"/>
  <c r="I3654" i="9"/>
  <c r="J3678" i="9"/>
  <c r="I3678" i="9"/>
  <c r="J3698" i="9"/>
  <c r="I3698" i="9"/>
  <c r="J3722" i="9"/>
  <c r="I3722" i="9"/>
  <c r="J3746" i="9"/>
  <c r="I3746" i="9"/>
  <c r="J3774" i="9"/>
  <c r="I3774" i="9"/>
  <c r="J3798" i="9"/>
  <c r="I3798" i="9"/>
  <c r="J3822" i="9"/>
  <c r="I3822" i="9"/>
  <c r="J3846" i="9"/>
  <c r="I3846" i="9"/>
  <c r="J3866" i="9"/>
  <c r="I3866" i="9"/>
  <c r="J3890" i="9"/>
  <c r="I3890" i="9"/>
  <c r="J3918" i="9"/>
  <c r="I3918" i="9"/>
  <c r="J3942" i="9"/>
  <c r="I3942" i="9"/>
  <c r="J3966" i="9"/>
  <c r="I3966" i="9"/>
  <c r="J3990" i="9"/>
  <c r="I3990" i="9"/>
  <c r="J4014" i="9"/>
  <c r="I4014" i="9"/>
  <c r="J4038" i="9"/>
  <c r="I4038" i="9"/>
  <c r="J4062" i="9"/>
  <c r="I4062" i="9"/>
  <c r="J4086" i="9"/>
  <c r="I4086" i="9"/>
  <c r="J4110" i="9"/>
  <c r="I4110" i="9"/>
  <c r="J4134" i="9"/>
  <c r="I4134" i="9"/>
  <c r="J4158" i="9"/>
  <c r="I4158" i="9"/>
  <c r="J4182" i="9"/>
  <c r="I4182" i="9"/>
  <c r="J4202" i="9"/>
  <c r="I4202" i="9"/>
  <c r="J4226" i="9"/>
  <c r="I4226" i="9"/>
  <c r="J4246" i="9"/>
  <c r="I4246" i="9"/>
  <c r="J4270" i="9"/>
  <c r="I4270" i="9"/>
  <c r="J4290" i="9"/>
  <c r="I4290" i="9"/>
  <c r="J4310" i="9"/>
  <c r="I4310" i="9"/>
  <c r="J4330" i="9"/>
  <c r="I4330" i="9"/>
  <c r="J4350" i="9"/>
  <c r="I4350" i="9"/>
  <c r="J4370" i="9"/>
  <c r="I4370" i="9"/>
  <c r="J4394" i="9"/>
  <c r="I4394" i="9"/>
  <c r="J4410" i="9"/>
  <c r="I4410" i="9"/>
  <c r="J4430" i="9"/>
  <c r="I4430" i="9"/>
  <c r="J4450" i="9"/>
  <c r="I4450" i="9"/>
  <c r="J4470" i="9"/>
  <c r="I4470" i="9"/>
  <c r="J4498" i="9"/>
  <c r="I4498" i="9"/>
  <c r="J4522" i="9"/>
  <c r="I4522" i="9"/>
  <c r="J4538" i="9"/>
  <c r="I4538" i="9"/>
  <c r="J4554" i="9"/>
  <c r="I4554" i="9"/>
  <c r="J4574" i="9"/>
  <c r="I4574" i="9"/>
  <c r="J4598" i="9"/>
  <c r="I4598" i="9"/>
  <c r="J4622" i="9"/>
  <c r="I4622" i="9"/>
  <c r="J4642" i="9"/>
  <c r="I4642" i="9"/>
  <c r="J4662" i="9"/>
  <c r="I4662" i="9"/>
  <c r="J4682" i="9"/>
  <c r="I4682" i="9"/>
  <c r="J4706" i="9"/>
  <c r="I4706" i="9"/>
  <c r="J4730" i="9"/>
  <c r="I4730" i="9"/>
  <c r="J4746" i="9"/>
  <c r="I4746" i="9"/>
  <c r="J4762" i="9"/>
  <c r="I4762" i="9"/>
  <c r="J4782" i="9"/>
  <c r="I4782" i="9"/>
  <c r="J4802" i="9"/>
  <c r="I4802" i="9"/>
  <c r="J4822" i="9"/>
  <c r="I4822" i="9"/>
  <c r="J4842" i="9"/>
  <c r="I4842" i="9"/>
  <c r="J4862" i="9"/>
  <c r="I4862" i="9"/>
  <c r="J4882" i="9"/>
  <c r="I4882" i="9"/>
  <c r="J4898" i="9"/>
  <c r="I4898" i="9"/>
  <c r="J4918" i="9"/>
  <c r="I4918" i="9"/>
  <c r="J4942" i="9"/>
  <c r="I4942" i="9"/>
  <c r="J4962" i="9"/>
  <c r="I4962" i="9"/>
  <c r="J4982" i="9"/>
  <c r="I4982" i="9"/>
  <c r="J5006" i="9"/>
  <c r="I5006" i="9"/>
  <c r="J5026" i="9"/>
  <c r="I5026" i="9"/>
  <c r="J5050" i="9"/>
  <c r="I5050" i="9"/>
  <c r="J5074" i="9"/>
  <c r="I5074" i="9"/>
  <c r="J5094" i="9"/>
  <c r="I5094" i="9"/>
  <c r="J5126" i="9"/>
  <c r="I5126" i="9"/>
  <c r="J5150" i="9"/>
  <c r="I5150" i="9"/>
  <c r="J5178" i="9"/>
  <c r="I5178" i="9"/>
  <c r="J5202" i="9"/>
  <c r="I5202" i="9"/>
  <c r="J5222" i="9"/>
  <c r="I5222" i="9"/>
  <c r="J5242" i="9"/>
  <c r="I5242" i="9"/>
  <c r="J5266" i="9"/>
  <c r="I5266" i="9"/>
  <c r="J5286" i="9"/>
  <c r="I5286" i="9"/>
  <c r="J5302" i="9"/>
  <c r="I5302" i="9"/>
  <c r="J5318" i="9"/>
  <c r="I5318" i="9"/>
  <c r="J5334" i="9"/>
  <c r="I5334" i="9"/>
  <c r="J5354" i="9"/>
  <c r="I5354" i="9"/>
  <c r="J5378" i="9"/>
  <c r="I5378" i="9"/>
  <c r="J5402" i="9"/>
  <c r="I5402" i="9"/>
  <c r="J5426" i="9"/>
  <c r="I5426" i="9"/>
  <c r="J5454" i="9"/>
  <c r="I5454" i="9"/>
  <c r="J5478" i="9"/>
  <c r="I5478" i="9"/>
  <c r="J5494" i="9"/>
  <c r="I5494" i="9"/>
  <c r="J5510" i="9"/>
  <c r="I5510" i="9"/>
  <c r="J5534" i="9"/>
  <c r="I5534" i="9"/>
  <c r="J5558" i="9"/>
  <c r="I5558" i="9"/>
  <c r="J5578" i="9"/>
  <c r="I5578" i="9"/>
  <c r="J5598" i="9"/>
  <c r="I5598" i="9"/>
  <c r="J5622" i="9"/>
  <c r="I5622" i="9"/>
  <c r="J5638" i="9"/>
  <c r="I5638" i="9"/>
  <c r="J5662" i="9"/>
  <c r="I5662" i="9"/>
  <c r="J5682" i="9"/>
  <c r="I5682" i="9"/>
  <c r="J5706" i="9"/>
  <c r="I5706" i="9"/>
  <c r="J5722" i="9"/>
  <c r="I5722" i="9"/>
  <c r="J5742" i="9"/>
  <c r="I5742" i="9"/>
  <c r="J5766" i="9"/>
  <c r="I5766" i="9"/>
  <c r="J5782" i="9"/>
  <c r="I5782" i="9"/>
  <c r="J5806" i="9"/>
  <c r="I5806" i="9"/>
  <c r="J5826" i="9"/>
  <c r="I5826" i="9"/>
  <c r="J5850" i="9"/>
  <c r="I5850" i="9"/>
  <c r="J5878" i="9"/>
  <c r="I5878" i="9"/>
  <c r="J5898" i="9"/>
  <c r="I5898" i="9"/>
  <c r="J5922" i="9"/>
  <c r="I5922" i="9"/>
  <c r="J5946" i="9"/>
  <c r="I5946" i="9"/>
  <c r="J5970" i="9"/>
  <c r="I5970" i="9"/>
  <c r="J5998" i="9"/>
  <c r="I5998" i="9"/>
  <c r="J6022" i="9"/>
  <c r="I6022" i="9"/>
  <c r="J6042" i="9"/>
  <c r="I6042" i="9"/>
  <c r="J6066" i="9"/>
  <c r="I6066" i="9"/>
  <c r="J6086" i="9"/>
  <c r="I6086" i="9"/>
  <c r="J6110" i="9"/>
  <c r="I6110" i="9"/>
  <c r="J6138" i="9"/>
  <c r="I6138" i="9"/>
  <c r="J6154" i="9"/>
  <c r="I6154" i="9"/>
  <c r="J6174" i="9"/>
  <c r="I6174" i="9"/>
  <c r="J6194" i="9"/>
  <c r="I6194" i="9"/>
  <c r="J6218" i="9"/>
  <c r="I6218" i="9"/>
  <c r="J6242" i="9"/>
  <c r="I6242" i="9"/>
  <c r="J6258" i="9"/>
  <c r="I6258" i="9"/>
  <c r="J6286" i="9"/>
  <c r="I6286" i="9"/>
  <c r="J6306" i="9"/>
  <c r="I6306" i="9"/>
  <c r="J6330" i="9"/>
  <c r="I6330" i="9"/>
  <c r="J6358" i="9"/>
  <c r="I6358" i="9"/>
  <c r="J6382" i="9"/>
  <c r="I6382" i="9"/>
  <c r="J6410" i="9"/>
  <c r="I6410" i="9"/>
  <c r="J6434" i="9"/>
  <c r="I6434" i="9"/>
  <c r="J6454" i="9"/>
  <c r="I6454" i="9"/>
  <c r="J6482" i="9"/>
  <c r="I6482" i="9"/>
  <c r="J6506" i="9"/>
  <c r="I6506" i="9"/>
  <c r="J6530" i="9"/>
  <c r="I6530" i="9"/>
  <c r="J6558" i="9"/>
  <c r="I6558" i="9"/>
  <c r="J6586" i="9"/>
  <c r="I6586" i="9"/>
  <c r="J6610" i="9"/>
  <c r="I6610" i="9"/>
  <c r="J6634" i="9"/>
  <c r="I6634" i="9"/>
  <c r="J6658" i="9"/>
  <c r="I6658" i="9"/>
  <c r="J6682" i="9"/>
  <c r="I6682" i="9"/>
  <c r="J6710" i="9"/>
  <c r="I6710" i="9"/>
  <c r="J6738" i="9"/>
  <c r="I6738" i="9"/>
  <c r="J6754" i="9"/>
  <c r="I6754" i="9"/>
  <c r="J6774" i="9"/>
  <c r="I6774" i="9"/>
  <c r="J6794" i="9"/>
  <c r="I6794" i="9"/>
  <c r="J6822" i="9"/>
  <c r="I6822" i="9"/>
  <c r="J6846" i="9"/>
  <c r="I6846" i="9"/>
  <c r="J6878" i="9"/>
  <c r="I6878" i="9"/>
  <c r="J6902" i="9"/>
  <c r="I6902" i="9"/>
  <c r="J6930" i="9"/>
  <c r="I6930" i="9"/>
  <c r="J6958" i="9"/>
  <c r="I6958" i="9"/>
  <c r="J6982" i="9"/>
  <c r="I6982" i="9"/>
  <c r="J7010" i="9"/>
  <c r="I7010" i="9"/>
  <c r="J7034" i="9"/>
  <c r="I7034" i="9"/>
  <c r="J7058" i="9"/>
  <c r="I7058" i="9"/>
  <c r="J7078" i="9"/>
  <c r="I7078" i="9"/>
  <c r="J7102" i="9"/>
  <c r="I7102" i="9"/>
  <c r="J7130" i="9"/>
  <c r="I7130" i="9"/>
  <c r="J7158" i="9"/>
  <c r="I7158" i="9"/>
  <c r="J7182" i="9"/>
  <c r="I7182" i="9"/>
  <c r="J7202" i="9"/>
  <c r="I7202" i="9"/>
  <c r="J7218" i="9"/>
  <c r="I7218" i="9"/>
  <c r="J7238" i="9"/>
  <c r="I7238" i="9"/>
  <c r="J7258" i="9"/>
  <c r="I7258" i="9"/>
  <c r="J7286" i="9"/>
  <c r="I7286" i="9"/>
  <c r="J7314" i="9"/>
  <c r="I7314" i="9"/>
  <c r="J7342" i="9"/>
  <c r="I7342" i="9"/>
  <c r="J7370" i="9"/>
  <c r="I7370" i="9"/>
  <c r="J7402" i="9"/>
  <c r="I7402" i="9"/>
  <c r="J7422" i="9"/>
  <c r="I7422" i="9"/>
  <c r="J7446" i="9"/>
  <c r="I7446" i="9"/>
  <c r="J7474" i="9"/>
  <c r="I7474" i="9"/>
  <c r="J7498" i="9"/>
  <c r="I7498" i="9"/>
  <c r="J7526" i="9"/>
  <c r="I7526" i="9"/>
  <c r="J7554" i="9"/>
  <c r="I7554" i="9"/>
  <c r="J7582" i="9"/>
  <c r="I7582" i="9"/>
  <c r="J7610" i="9"/>
  <c r="I7610" i="9"/>
  <c r="J7634" i="9"/>
  <c r="I7634" i="9"/>
  <c r="J7658" i="9"/>
  <c r="I7658" i="9"/>
  <c r="J7682" i="9"/>
  <c r="I7682" i="9"/>
  <c r="J7746" i="9"/>
  <c r="I7746" i="9"/>
  <c r="J30" i="9"/>
  <c r="I30" i="9"/>
  <c r="J54" i="9"/>
  <c r="I54" i="9"/>
  <c r="J78" i="9"/>
  <c r="I78" i="9"/>
  <c r="J102" i="9"/>
  <c r="I102" i="9"/>
  <c r="J126" i="9"/>
  <c r="I126" i="9"/>
  <c r="J150" i="9"/>
  <c r="I150" i="9"/>
  <c r="J174" i="9"/>
  <c r="I174" i="9"/>
  <c r="J198" i="9"/>
  <c r="I198" i="9"/>
  <c r="J222" i="9"/>
  <c r="I222" i="9"/>
  <c r="J246" i="9"/>
  <c r="I246" i="9"/>
  <c r="J270" i="9"/>
  <c r="I270" i="9"/>
  <c r="J294" i="9"/>
  <c r="I294" i="9"/>
  <c r="J318" i="9"/>
  <c r="I318" i="9"/>
  <c r="J342" i="9"/>
  <c r="I342" i="9"/>
  <c r="J366" i="9"/>
  <c r="I366" i="9"/>
  <c r="J390" i="9"/>
  <c r="I390" i="9"/>
  <c r="J414" i="9"/>
  <c r="I414" i="9"/>
  <c r="J438" i="9"/>
  <c r="I438" i="9"/>
  <c r="J462" i="9"/>
  <c r="I462" i="9"/>
  <c r="J486" i="9"/>
  <c r="I486" i="9"/>
  <c r="J510" i="9"/>
  <c r="I510" i="9"/>
  <c r="J534" i="9"/>
  <c r="I534" i="9"/>
  <c r="J562" i="9"/>
  <c r="I562" i="9"/>
  <c r="J590" i="9"/>
  <c r="I590" i="9"/>
  <c r="J618" i="9"/>
  <c r="I618" i="9"/>
  <c r="J646" i="9"/>
  <c r="I646" i="9"/>
  <c r="J674" i="9"/>
  <c r="I674" i="9"/>
  <c r="J702" i="9"/>
  <c r="I702" i="9"/>
  <c r="J730" i="9"/>
  <c r="I730" i="9"/>
  <c r="J758" i="9"/>
  <c r="I758" i="9"/>
  <c r="J786" i="9"/>
  <c r="I786" i="9"/>
  <c r="J814" i="9"/>
  <c r="I814" i="9"/>
  <c r="J842" i="9"/>
  <c r="I842" i="9"/>
  <c r="J870" i="9"/>
  <c r="I870" i="9"/>
  <c r="J898" i="9"/>
  <c r="I898" i="9"/>
  <c r="J926" i="9"/>
  <c r="I926" i="9"/>
  <c r="J954" i="9"/>
  <c r="I954" i="9"/>
  <c r="J982" i="9"/>
  <c r="I982" i="9"/>
  <c r="J1010" i="9"/>
  <c r="I1010" i="9"/>
  <c r="J1038" i="9"/>
  <c r="I1038" i="9"/>
  <c r="J1066" i="9"/>
  <c r="I1066" i="9"/>
  <c r="J1094" i="9"/>
  <c r="I1094" i="9"/>
  <c r="J1122" i="9"/>
  <c r="I1122" i="9"/>
  <c r="J1150" i="9"/>
  <c r="I1150" i="9"/>
  <c r="J1178" i="9"/>
  <c r="I1178" i="9"/>
  <c r="J1206" i="9"/>
  <c r="I1206" i="9"/>
  <c r="J1234" i="9"/>
  <c r="I1234" i="9"/>
  <c r="J1262" i="9"/>
  <c r="I1262" i="9"/>
  <c r="J1290" i="9"/>
  <c r="I1290" i="9"/>
  <c r="J1318" i="9"/>
  <c r="I1318" i="9"/>
  <c r="J1346" i="9"/>
  <c r="I1346" i="9"/>
  <c r="J1374" i="9"/>
  <c r="I1374" i="9"/>
  <c r="J1402" i="9"/>
  <c r="I1402" i="9"/>
  <c r="J1430" i="9"/>
  <c r="I1430" i="9"/>
  <c r="J1458" i="9"/>
  <c r="I1458" i="9"/>
  <c r="J1486" i="9"/>
  <c r="I1486" i="9"/>
  <c r="J1514" i="9"/>
  <c r="I1514" i="9"/>
  <c r="J1542" i="9"/>
  <c r="I1542" i="9"/>
  <c r="J1570" i="9"/>
  <c r="I1570" i="9"/>
  <c r="J1598" i="9"/>
  <c r="I1598" i="9"/>
  <c r="J1626" i="9"/>
  <c r="I1626" i="9"/>
  <c r="J1654" i="9"/>
  <c r="I1654" i="9"/>
  <c r="J1682" i="9"/>
  <c r="I1682" i="9"/>
  <c r="J1710" i="9"/>
  <c r="I1710" i="9"/>
  <c r="J1738" i="9"/>
  <c r="I1738" i="9"/>
  <c r="J1766" i="9"/>
  <c r="I1766" i="9"/>
  <c r="J1798" i="9"/>
  <c r="I1798" i="9"/>
  <c r="J1826" i="9"/>
  <c r="I1826" i="9"/>
  <c r="J1854" i="9"/>
  <c r="I1854" i="9"/>
  <c r="J1882" i="9"/>
  <c r="I1882" i="9"/>
  <c r="J1910" i="9"/>
  <c r="I1910" i="9"/>
  <c r="J1938" i="9"/>
  <c r="I1938" i="9"/>
  <c r="J1966" i="9"/>
  <c r="I1966" i="9"/>
  <c r="J1994" i="9"/>
  <c r="I1994" i="9"/>
  <c r="J2022" i="9"/>
  <c r="I2022" i="9"/>
  <c r="J2054" i="9"/>
  <c r="I2054" i="9"/>
  <c r="J2082" i="9"/>
  <c r="I2082" i="9"/>
  <c r="J2110" i="9"/>
  <c r="I2110" i="9"/>
  <c r="J2142" i="9"/>
  <c r="I2142" i="9"/>
  <c r="J2174" i="9"/>
  <c r="I2174" i="9"/>
  <c r="J2202" i="9"/>
  <c r="I2202" i="9"/>
  <c r="J2230" i="9"/>
  <c r="I2230" i="9"/>
  <c r="J2258" i="9"/>
  <c r="I2258" i="9"/>
  <c r="J2286" i="9"/>
  <c r="I2286" i="9"/>
  <c r="J2314" i="9"/>
  <c r="I2314" i="9"/>
  <c r="J2342" i="9"/>
  <c r="I2342" i="9"/>
  <c r="J2370" i="9"/>
  <c r="I2370" i="9"/>
  <c r="J2402" i="9"/>
  <c r="I2402" i="9"/>
  <c r="J2430" i="9"/>
  <c r="I2430" i="9"/>
  <c r="J2458" i="9"/>
  <c r="I2458" i="9"/>
  <c r="J2490" i="9"/>
  <c r="I2490" i="9"/>
  <c r="J2518" i="9"/>
  <c r="I2518" i="9"/>
  <c r="J2546" i="9"/>
  <c r="I2546" i="9"/>
  <c r="J2574" i="9"/>
  <c r="I2574" i="9"/>
  <c r="J2598" i="9"/>
  <c r="I2598" i="9"/>
  <c r="J2626" i="9"/>
  <c r="I2626" i="9"/>
  <c r="J2650" i="9"/>
  <c r="I2650" i="9"/>
  <c r="J2678" i="9"/>
  <c r="I2678" i="9"/>
  <c r="J2702" i="9"/>
  <c r="I2702" i="9"/>
  <c r="J2730" i="9"/>
  <c r="I2730" i="9"/>
  <c r="J2754" i="9"/>
  <c r="I2754" i="9"/>
  <c r="J2778" i="9"/>
  <c r="I2778" i="9"/>
  <c r="J2802" i="9"/>
  <c r="I2802" i="9"/>
  <c r="J2826" i="9"/>
  <c r="I2826" i="9"/>
  <c r="J2850" i="9"/>
  <c r="I2850" i="9"/>
  <c r="J2874" i="9"/>
  <c r="I2874" i="9"/>
  <c r="J2898" i="9"/>
  <c r="I2898" i="9"/>
  <c r="J2922" i="9"/>
  <c r="I2922" i="9"/>
  <c r="J2946" i="9"/>
  <c r="I2946" i="9"/>
  <c r="J2970" i="9"/>
  <c r="I2970" i="9"/>
  <c r="J2998" i="9"/>
  <c r="I2998" i="9"/>
  <c r="J3022" i="9"/>
  <c r="I3022" i="9"/>
  <c r="J3046" i="9"/>
  <c r="I3046" i="9"/>
  <c r="J3070" i="9"/>
  <c r="I3070" i="9"/>
  <c r="J3094" i="9"/>
  <c r="I3094" i="9"/>
  <c r="J3118" i="9"/>
  <c r="I3118" i="9"/>
  <c r="J3150" i="9"/>
  <c r="I3150" i="9"/>
  <c r="J3178" i="9"/>
  <c r="I3178" i="9"/>
  <c r="J3202" i="9"/>
  <c r="I3202" i="9"/>
  <c r="J3226" i="9"/>
  <c r="I3226" i="9"/>
  <c r="J3250" i="9"/>
  <c r="I3250" i="9"/>
  <c r="J3274" i="9"/>
  <c r="I3274" i="9"/>
  <c r="J3298" i="9"/>
  <c r="I3298" i="9"/>
  <c r="J3322" i="9"/>
  <c r="I3322" i="9"/>
  <c r="J3346" i="9"/>
  <c r="I3346" i="9"/>
  <c r="J3370" i="9"/>
  <c r="I3370" i="9"/>
  <c r="J3394" i="9"/>
  <c r="I3394" i="9"/>
  <c r="J3418" i="9"/>
  <c r="I3418" i="9"/>
  <c r="J3442" i="9"/>
  <c r="I3442" i="9"/>
  <c r="J3466" i="9"/>
  <c r="I3466" i="9"/>
  <c r="J3490" i="9"/>
  <c r="I3490" i="9"/>
  <c r="J3514" i="9"/>
  <c r="I3514" i="9"/>
  <c r="J3538" i="9"/>
  <c r="I3538" i="9"/>
  <c r="J3562" i="9"/>
  <c r="I3562" i="9"/>
  <c r="J3586" i="9"/>
  <c r="I3586" i="9"/>
  <c r="J3610" i="9"/>
  <c r="I3610" i="9"/>
  <c r="J3634" i="9"/>
  <c r="I3634" i="9"/>
  <c r="J3662" i="9"/>
  <c r="I3662" i="9"/>
  <c r="J3690" i="9"/>
  <c r="I3690" i="9"/>
  <c r="J3714" i="9"/>
  <c r="I3714" i="9"/>
  <c r="J3738" i="9"/>
  <c r="I3738" i="9"/>
  <c r="J3762" i="9"/>
  <c r="I3762" i="9"/>
  <c r="J3786" i="9"/>
  <c r="I3786" i="9"/>
  <c r="J3814" i="9"/>
  <c r="I3814" i="9"/>
  <c r="J3838" i="9"/>
  <c r="I3838" i="9"/>
  <c r="J3862" i="9"/>
  <c r="I3862" i="9"/>
  <c r="J3882" i="9"/>
  <c r="I3882" i="9"/>
  <c r="J3906" i="9"/>
  <c r="I3906" i="9"/>
  <c r="J3930" i="9"/>
  <c r="I3930" i="9"/>
  <c r="J3954" i="9"/>
  <c r="I3954" i="9"/>
  <c r="J3978" i="9"/>
  <c r="I3978" i="9"/>
  <c r="J4002" i="9"/>
  <c r="I4002" i="9"/>
  <c r="J4030" i="9"/>
  <c r="I4030" i="9"/>
  <c r="J4058" i="9"/>
  <c r="I4058" i="9"/>
  <c r="J4090" i="9"/>
  <c r="I4090" i="9"/>
  <c r="J4114" i="9"/>
  <c r="I4114" i="9"/>
  <c r="J4138" i="9"/>
  <c r="I4138" i="9"/>
  <c r="J4166" i="9"/>
  <c r="I4166" i="9"/>
  <c r="J4198" i="9"/>
  <c r="I4198" i="9"/>
  <c r="J4222" i="9"/>
  <c r="I4222" i="9"/>
  <c r="J4242" i="9"/>
  <c r="I4242" i="9"/>
  <c r="J4266" i="9"/>
  <c r="I4266" i="9"/>
  <c r="J4286" i="9"/>
  <c r="I4286" i="9"/>
  <c r="J4314" i="9"/>
  <c r="I4314" i="9"/>
  <c r="J4334" i="9"/>
  <c r="I4334" i="9"/>
  <c r="J4354" i="9"/>
  <c r="I4354" i="9"/>
  <c r="J4374" i="9"/>
  <c r="I4374" i="9"/>
  <c r="J4398" i="9"/>
  <c r="I4398" i="9"/>
  <c r="J4422" i="9"/>
  <c r="I4422" i="9"/>
  <c r="J4442" i="9"/>
  <c r="I4442" i="9"/>
  <c r="J4462" i="9"/>
  <c r="I4462" i="9"/>
  <c r="J4482" i="9"/>
  <c r="I4482" i="9"/>
  <c r="J4514" i="9"/>
  <c r="I4514" i="9"/>
  <c r="J4546" i="9"/>
  <c r="I4546" i="9"/>
  <c r="J4570" i="9"/>
  <c r="I4570" i="9"/>
  <c r="J4590" i="9"/>
  <c r="I4590" i="9"/>
  <c r="J4614" i="9"/>
  <c r="I4614" i="9"/>
  <c r="J4634" i="9"/>
  <c r="I4634" i="9"/>
  <c r="J4654" i="9"/>
  <c r="I4654" i="9"/>
  <c r="J4674" i="9"/>
  <c r="I4674" i="9"/>
  <c r="J4698" i="9"/>
  <c r="I4698" i="9"/>
  <c r="J4718" i="9"/>
  <c r="I4718" i="9"/>
  <c r="J4742" i="9"/>
  <c r="I4742" i="9"/>
  <c r="J4766" i="9"/>
  <c r="I4766" i="9"/>
  <c r="J4786" i="9"/>
  <c r="I4786" i="9"/>
  <c r="J4806" i="9"/>
  <c r="I4806" i="9"/>
  <c r="J4826" i="9"/>
  <c r="I4826" i="9"/>
  <c r="J4846" i="9"/>
  <c r="I4846" i="9"/>
  <c r="J4874" i="9"/>
  <c r="I4874" i="9"/>
  <c r="J4902" i="9"/>
  <c r="I4902" i="9"/>
  <c r="J4926" i="9"/>
  <c r="I4926" i="9"/>
  <c r="J4946" i="9"/>
  <c r="I4946" i="9"/>
  <c r="J4966" i="9"/>
  <c r="I4966" i="9"/>
  <c r="J4986" i="9"/>
  <c r="I4986" i="9"/>
  <c r="J5010" i="9"/>
  <c r="I5010" i="9"/>
  <c r="J5034" i="9"/>
  <c r="I5034" i="9"/>
  <c r="J5066" i="9"/>
  <c r="I5066" i="9"/>
  <c r="J5102" i="9"/>
  <c r="I5102" i="9"/>
  <c r="J5130" i="9"/>
  <c r="I5130" i="9"/>
  <c r="J5158" i="9"/>
  <c r="I5158" i="9"/>
  <c r="J5194" i="9"/>
  <c r="I5194" i="9"/>
  <c r="J5226" i="9"/>
  <c r="I5226" i="9"/>
  <c r="J5258" i="9"/>
  <c r="I5258" i="9"/>
  <c r="J5282" i="9"/>
  <c r="I5282" i="9"/>
  <c r="J5306" i="9"/>
  <c r="I5306" i="9"/>
  <c r="J5330" i="9"/>
  <c r="I5330" i="9"/>
  <c r="J5362" i="9"/>
  <c r="I5362" i="9"/>
  <c r="J5390" i="9"/>
  <c r="I5390" i="9"/>
  <c r="J5414" i="9"/>
  <c r="I5414" i="9"/>
  <c r="J5438" i="9"/>
  <c r="I5438" i="9"/>
  <c r="J5470" i="9"/>
  <c r="I5470" i="9"/>
  <c r="J5502" i="9"/>
  <c r="I5502" i="9"/>
  <c r="J5526" i="9"/>
  <c r="I5526" i="9"/>
  <c r="J5554" i="9"/>
  <c r="I5554" i="9"/>
  <c r="J5582" i="9"/>
  <c r="I5582" i="9"/>
  <c r="J5610" i="9"/>
  <c r="I5610" i="9"/>
  <c r="J5642" i="9"/>
  <c r="I5642" i="9"/>
  <c r="J5674" i="9"/>
  <c r="I5674" i="9"/>
  <c r="J5698" i="9"/>
  <c r="I5698" i="9"/>
  <c r="J5730" i="9"/>
  <c r="I5730" i="9"/>
  <c r="J5758" i="9"/>
  <c r="I5758" i="9"/>
  <c r="J5786" i="9"/>
  <c r="I5786" i="9"/>
  <c r="J5818" i="9"/>
  <c r="I5818" i="9"/>
  <c r="J5846" i="9"/>
  <c r="I5846" i="9"/>
  <c r="J5870" i="9"/>
  <c r="I5870" i="9"/>
  <c r="J5902" i="9"/>
  <c r="I5902" i="9"/>
  <c r="J5930" i="9"/>
  <c r="I5930" i="9"/>
  <c r="J5954" i="9"/>
  <c r="I5954" i="9"/>
  <c r="J5982" i="9"/>
  <c r="I5982" i="9"/>
  <c r="J6010" i="9"/>
  <c r="I6010" i="9"/>
  <c r="J6038" i="9"/>
  <c r="I6038" i="9"/>
  <c r="J6062" i="9"/>
  <c r="I6062" i="9"/>
  <c r="J6090" i="9"/>
  <c r="I6090" i="9"/>
  <c r="J6122" i="9"/>
  <c r="I6122" i="9"/>
  <c r="J6150" i="9"/>
  <c r="I6150" i="9"/>
  <c r="J6182" i="9"/>
  <c r="I6182" i="9"/>
  <c r="J6222" i="9"/>
  <c r="I6222" i="9"/>
  <c r="J6266" i="9"/>
  <c r="I6266" i="9"/>
  <c r="J6298" i="9"/>
  <c r="I6298" i="9"/>
  <c r="J6342" i="9"/>
  <c r="I6342" i="9"/>
  <c r="J6390" i="9"/>
  <c r="I6390" i="9"/>
  <c r="J6426" i="9"/>
  <c r="I6426" i="9"/>
  <c r="J6462" i="9"/>
  <c r="I6462" i="9"/>
  <c r="J6494" i="9"/>
  <c r="I6494" i="9"/>
  <c r="J6534" i="9"/>
  <c r="I6534" i="9"/>
  <c r="J6578" i="9"/>
  <c r="I6578" i="9"/>
  <c r="J6614" i="9"/>
  <c r="I6614" i="9"/>
  <c r="J6650" i="9"/>
  <c r="I6650" i="9"/>
  <c r="J6686" i="9"/>
  <c r="I6686" i="9"/>
  <c r="J6726" i="9"/>
  <c r="I6726" i="9"/>
  <c r="J6766" i="9"/>
  <c r="I6766" i="9"/>
  <c r="J6818" i="9"/>
  <c r="I6818" i="9"/>
  <c r="J6862" i="9"/>
  <c r="I6862" i="9"/>
  <c r="J6906" i="9"/>
  <c r="I6906" i="9"/>
  <c r="J6950" i="9"/>
  <c r="I6950" i="9"/>
  <c r="J6990" i="9"/>
  <c r="I6990" i="9"/>
  <c r="J7026" i="9"/>
  <c r="I7026" i="9"/>
  <c r="J7066" i="9"/>
  <c r="I7066" i="9"/>
  <c r="J7110" i="9"/>
  <c r="I7110" i="9"/>
  <c r="J7154" i="9"/>
  <c r="I7154" i="9"/>
  <c r="J7190" i="9"/>
  <c r="I7190" i="9"/>
  <c r="J7230" i="9"/>
  <c r="I7230" i="9"/>
  <c r="J7266" i="9"/>
  <c r="I7266" i="9"/>
  <c r="J7294" i="9"/>
  <c r="I7294" i="9"/>
  <c r="J7326" i="9"/>
  <c r="I7326" i="9"/>
  <c r="J7358" i="9"/>
  <c r="I7358" i="9"/>
  <c r="J7386" i="9"/>
  <c r="I7386" i="9"/>
  <c r="J7430" i="9"/>
  <c r="I7430" i="9"/>
  <c r="J7478" i="9"/>
  <c r="I7478" i="9"/>
  <c r="J7514" i="9"/>
  <c r="I7514" i="9"/>
  <c r="J7550" i="9"/>
  <c r="I7550" i="9"/>
  <c r="J7586" i="9"/>
  <c r="I7586" i="9"/>
  <c r="J7614" i="9"/>
  <c r="I7614" i="9"/>
  <c r="J7654" i="9"/>
  <c r="I7654" i="9"/>
  <c r="J7678" i="9"/>
  <c r="I7678" i="9"/>
  <c r="J7698" i="9"/>
  <c r="I7698" i="9"/>
  <c r="J7714" i="9"/>
  <c r="I7714" i="9"/>
  <c r="J7726" i="9"/>
  <c r="I7726" i="9"/>
  <c r="J7734" i="9"/>
  <c r="I7734" i="9"/>
  <c r="J25" i="9"/>
  <c r="I25" i="9"/>
  <c r="J29" i="9"/>
  <c r="I29" i="9"/>
  <c r="J33" i="9"/>
  <c r="I33" i="9"/>
  <c r="J37" i="9"/>
  <c r="I37" i="9"/>
  <c r="J41" i="9"/>
  <c r="I41" i="9"/>
  <c r="J45" i="9"/>
  <c r="I45" i="9"/>
  <c r="J49" i="9"/>
  <c r="I49" i="9"/>
  <c r="J53" i="9"/>
  <c r="I53" i="9"/>
  <c r="J57" i="9"/>
  <c r="I57" i="9"/>
  <c r="J61" i="9"/>
  <c r="I61" i="9"/>
  <c r="J65" i="9"/>
  <c r="I65" i="9"/>
  <c r="J69" i="9"/>
  <c r="I69" i="9"/>
  <c r="J73" i="9"/>
  <c r="I73" i="9"/>
  <c r="J77" i="9"/>
  <c r="I77" i="9"/>
  <c r="J81" i="9"/>
  <c r="I81" i="9"/>
  <c r="J85" i="9"/>
  <c r="I85" i="9"/>
  <c r="J89" i="9"/>
  <c r="I89" i="9"/>
  <c r="J93" i="9"/>
  <c r="I93" i="9"/>
  <c r="J97" i="9"/>
  <c r="I97" i="9"/>
  <c r="J101" i="9"/>
  <c r="I101" i="9"/>
  <c r="J105" i="9"/>
  <c r="I105" i="9"/>
  <c r="J109" i="9"/>
  <c r="I109" i="9"/>
  <c r="J113" i="9"/>
  <c r="I113" i="9"/>
  <c r="J117" i="9"/>
  <c r="I117" i="9"/>
  <c r="J121" i="9"/>
  <c r="I121" i="9"/>
  <c r="J125" i="9"/>
  <c r="I125" i="9"/>
  <c r="J129" i="9"/>
  <c r="I129" i="9"/>
  <c r="J133" i="9"/>
  <c r="I133" i="9"/>
  <c r="J137" i="9"/>
  <c r="I137" i="9"/>
  <c r="J141" i="9"/>
  <c r="I141" i="9"/>
  <c r="J145" i="9"/>
  <c r="I145" i="9"/>
  <c r="J149" i="9"/>
  <c r="I149" i="9"/>
  <c r="J153" i="9"/>
  <c r="I153" i="9"/>
  <c r="J157" i="9"/>
  <c r="I157" i="9"/>
  <c r="J161" i="9"/>
  <c r="I161" i="9"/>
  <c r="J165" i="9"/>
  <c r="I165" i="9"/>
  <c r="J169" i="9"/>
  <c r="I169" i="9"/>
  <c r="J173" i="9"/>
  <c r="I173" i="9"/>
  <c r="J177" i="9"/>
  <c r="I177" i="9"/>
  <c r="J181" i="9"/>
  <c r="I181" i="9"/>
  <c r="J185" i="9"/>
  <c r="I185" i="9"/>
  <c r="J189" i="9"/>
  <c r="I189" i="9"/>
  <c r="J193" i="9"/>
  <c r="I193" i="9"/>
  <c r="J197" i="9"/>
  <c r="I197" i="9"/>
  <c r="J201" i="9"/>
  <c r="I201" i="9"/>
  <c r="J205" i="9"/>
  <c r="I205" i="9"/>
  <c r="J209" i="9"/>
  <c r="I209" i="9"/>
  <c r="J213" i="9"/>
  <c r="I213" i="9"/>
  <c r="J217" i="9"/>
  <c r="I217" i="9"/>
  <c r="J221" i="9"/>
  <c r="I221" i="9"/>
  <c r="J225" i="9"/>
  <c r="I225" i="9"/>
  <c r="J229" i="9"/>
  <c r="I229" i="9"/>
  <c r="J233" i="9"/>
  <c r="I233" i="9"/>
  <c r="J237" i="9"/>
  <c r="I237" i="9"/>
  <c r="J241" i="9"/>
  <c r="I241" i="9"/>
  <c r="J245" i="9"/>
  <c r="I245" i="9"/>
  <c r="J249" i="9"/>
  <c r="I249" i="9"/>
  <c r="J253" i="9"/>
  <c r="I253" i="9"/>
  <c r="J257" i="9"/>
  <c r="I257" i="9"/>
  <c r="J261" i="9"/>
  <c r="I261" i="9"/>
  <c r="J265" i="9"/>
  <c r="I265" i="9"/>
  <c r="J269" i="9"/>
  <c r="I269" i="9"/>
  <c r="J273" i="9"/>
  <c r="I273" i="9"/>
  <c r="J277" i="9"/>
  <c r="I277" i="9"/>
  <c r="J281" i="9"/>
  <c r="I281" i="9"/>
  <c r="J285" i="9"/>
  <c r="I285" i="9"/>
  <c r="J289" i="9"/>
  <c r="I289" i="9"/>
  <c r="J293" i="9"/>
  <c r="I293" i="9"/>
  <c r="J297" i="9"/>
  <c r="I297" i="9"/>
  <c r="J301" i="9"/>
  <c r="I301" i="9"/>
  <c r="J305" i="9"/>
  <c r="I305" i="9"/>
  <c r="J309" i="9"/>
  <c r="I309" i="9"/>
  <c r="J313" i="9"/>
  <c r="I313" i="9"/>
  <c r="J317" i="9"/>
  <c r="I317" i="9"/>
  <c r="J321" i="9"/>
  <c r="I321" i="9"/>
  <c r="J325" i="9"/>
  <c r="I325" i="9"/>
  <c r="J329" i="9"/>
  <c r="I329" i="9"/>
  <c r="J333" i="9"/>
  <c r="I333" i="9"/>
  <c r="J337" i="9"/>
  <c r="I337" i="9"/>
  <c r="J341" i="9"/>
  <c r="I341" i="9"/>
  <c r="J345" i="9"/>
  <c r="I345" i="9"/>
  <c r="J349" i="9"/>
  <c r="I349" i="9"/>
  <c r="J353" i="9"/>
  <c r="I353" i="9"/>
  <c r="J357" i="9"/>
  <c r="I357" i="9"/>
  <c r="J361" i="9"/>
  <c r="I361" i="9"/>
  <c r="J365" i="9"/>
  <c r="I365" i="9"/>
  <c r="J369" i="9"/>
  <c r="I369" i="9"/>
  <c r="J373" i="9"/>
  <c r="I373" i="9"/>
  <c r="J377" i="9"/>
  <c r="I377" i="9"/>
  <c r="J381" i="9"/>
  <c r="I381" i="9"/>
  <c r="J385" i="9"/>
  <c r="I385" i="9"/>
  <c r="J389" i="9"/>
  <c r="I389" i="9"/>
  <c r="J393" i="9"/>
  <c r="I393" i="9"/>
  <c r="J397" i="9"/>
  <c r="I397" i="9"/>
  <c r="J401" i="9"/>
  <c r="I401" i="9"/>
  <c r="J405" i="9"/>
  <c r="I405" i="9"/>
  <c r="J409" i="9"/>
  <c r="I409" i="9"/>
  <c r="J413" i="9"/>
  <c r="I413" i="9"/>
  <c r="J417" i="9"/>
  <c r="I417" i="9"/>
  <c r="J421" i="9"/>
  <c r="I421" i="9"/>
  <c r="J425" i="9"/>
  <c r="I425" i="9"/>
  <c r="J429" i="9"/>
  <c r="I429" i="9"/>
  <c r="J433" i="9"/>
  <c r="I433" i="9"/>
  <c r="J437" i="9"/>
  <c r="I437" i="9"/>
  <c r="J441" i="9"/>
  <c r="I441" i="9"/>
  <c r="J445" i="9"/>
  <c r="I445" i="9"/>
  <c r="J449" i="9"/>
  <c r="I449" i="9"/>
  <c r="J453" i="9"/>
  <c r="I453" i="9"/>
  <c r="J457" i="9"/>
  <c r="I457" i="9"/>
  <c r="J461" i="9"/>
  <c r="I461" i="9"/>
  <c r="J465" i="9"/>
  <c r="I465" i="9"/>
  <c r="J469" i="9"/>
  <c r="I469" i="9"/>
  <c r="J473" i="9"/>
  <c r="I473" i="9"/>
  <c r="J477" i="9"/>
  <c r="I477" i="9"/>
  <c r="J481" i="9"/>
  <c r="I481" i="9"/>
  <c r="J485" i="9"/>
  <c r="I485" i="9"/>
  <c r="J489" i="9"/>
  <c r="I489" i="9"/>
  <c r="J493" i="9"/>
  <c r="I493" i="9"/>
  <c r="J497" i="9"/>
  <c r="I497" i="9"/>
  <c r="J501" i="9"/>
  <c r="I501" i="9"/>
  <c r="J505" i="9"/>
  <c r="I505" i="9"/>
  <c r="J509" i="9"/>
  <c r="I509" i="9"/>
  <c r="J513" i="9"/>
  <c r="I513" i="9"/>
  <c r="J517" i="9"/>
  <c r="I517" i="9"/>
  <c r="J521" i="9"/>
  <c r="I521" i="9"/>
  <c r="J525" i="9"/>
  <c r="I525" i="9"/>
  <c r="J529" i="9"/>
  <c r="I529" i="9"/>
  <c r="J533" i="9"/>
  <c r="I533" i="9"/>
  <c r="J537" i="9"/>
  <c r="I537" i="9"/>
  <c r="J541" i="9"/>
  <c r="I541" i="9"/>
  <c r="J545" i="9"/>
  <c r="I545" i="9"/>
  <c r="J549" i="9"/>
  <c r="I549" i="9"/>
  <c r="J553" i="9"/>
  <c r="I553" i="9"/>
  <c r="J557" i="9"/>
  <c r="I557" i="9"/>
  <c r="J561" i="9"/>
  <c r="I561" i="9"/>
  <c r="J565" i="9"/>
  <c r="I565" i="9"/>
  <c r="J569" i="9"/>
  <c r="I569" i="9"/>
  <c r="J573" i="9"/>
  <c r="I573" i="9"/>
  <c r="J577" i="9"/>
  <c r="I577" i="9"/>
  <c r="J581" i="9"/>
  <c r="I581" i="9"/>
  <c r="J585" i="9"/>
  <c r="I585" i="9"/>
  <c r="J589" i="9"/>
  <c r="I589" i="9"/>
  <c r="J593" i="9"/>
  <c r="I593" i="9"/>
  <c r="J597" i="9"/>
  <c r="I597" i="9"/>
  <c r="J601" i="9"/>
  <c r="I601" i="9"/>
  <c r="J605" i="9"/>
  <c r="I605" i="9"/>
  <c r="J609" i="9"/>
  <c r="I609" i="9"/>
  <c r="J613" i="9"/>
  <c r="I613" i="9"/>
  <c r="J617" i="9"/>
  <c r="I617" i="9"/>
  <c r="J621" i="9"/>
  <c r="I621" i="9"/>
  <c r="J625" i="9"/>
  <c r="I625" i="9"/>
  <c r="J629" i="9"/>
  <c r="I629" i="9"/>
  <c r="J633" i="9"/>
  <c r="I633" i="9"/>
  <c r="J637" i="9"/>
  <c r="I637" i="9"/>
  <c r="J641" i="9"/>
  <c r="I641" i="9"/>
  <c r="J645" i="9"/>
  <c r="I645" i="9"/>
  <c r="J649" i="9"/>
  <c r="I649" i="9"/>
  <c r="J653" i="9"/>
  <c r="I653" i="9"/>
  <c r="J657" i="9"/>
  <c r="I657" i="9"/>
  <c r="J661" i="9"/>
  <c r="I661" i="9"/>
  <c r="J665" i="9"/>
  <c r="I665" i="9"/>
  <c r="J669" i="9"/>
  <c r="I669" i="9"/>
  <c r="J673" i="9"/>
  <c r="I673" i="9"/>
  <c r="J677" i="9"/>
  <c r="I677" i="9"/>
  <c r="J681" i="9"/>
  <c r="I681" i="9"/>
  <c r="J685" i="9"/>
  <c r="I685" i="9"/>
  <c r="J689" i="9"/>
  <c r="I689" i="9"/>
  <c r="J693" i="9"/>
  <c r="I693" i="9"/>
  <c r="J697" i="9"/>
  <c r="I697" i="9"/>
  <c r="J701" i="9"/>
  <c r="I701" i="9"/>
  <c r="J705" i="9"/>
  <c r="I705" i="9"/>
  <c r="J709" i="9"/>
  <c r="I709" i="9"/>
  <c r="J713" i="9"/>
  <c r="I713" i="9"/>
  <c r="J717" i="9"/>
  <c r="I717" i="9"/>
  <c r="J721" i="9"/>
  <c r="I721" i="9"/>
  <c r="J725" i="9"/>
  <c r="I725" i="9"/>
  <c r="J729" i="9"/>
  <c r="I729" i="9"/>
  <c r="J733" i="9"/>
  <c r="I733" i="9"/>
  <c r="J737" i="9"/>
  <c r="I737" i="9"/>
  <c r="J741" i="9"/>
  <c r="I741" i="9"/>
  <c r="J745" i="9"/>
  <c r="I745" i="9"/>
  <c r="J749" i="9"/>
  <c r="I749" i="9"/>
  <c r="J753" i="9"/>
  <c r="I753" i="9"/>
  <c r="J757" i="9"/>
  <c r="I757" i="9"/>
  <c r="J761" i="9"/>
  <c r="I761" i="9"/>
  <c r="J765" i="9"/>
  <c r="I765" i="9"/>
  <c r="J769" i="9"/>
  <c r="I769" i="9"/>
  <c r="J773" i="9"/>
  <c r="I773" i="9"/>
  <c r="J777" i="9"/>
  <c r="I777" i="9"/>
  <c r="J781" i="9"/>
  <c r="I781" i="9"/>
  <c r="J785" i="9"/>
  <c r="I785" i="9"/>
  <c r="J789" i="9"/>
  <c r="I789" i="9"/>
  <c r="J793" i="9"/>
  <c r="I793" i="9"/>
  <c r="J797" i="9"/>
  <c r="I797" i="9"/>
  <c r="J801" i="9"/>
  <c r="I801" i="9"/>
  <c r="J805" i="9"/>
  <c r="I805" i="9"/>
  <c r="J809" i="9"/>
  <c r="I809" i="9"/>
  <c r="J813" i="9"/>
  <c r="I813" i="9"/>
  <c r="J817" i="9"/>
  <c r="I817" i="9"/>
  <c r="J821" i="9"/>
  <c r="I821" i="9"/>
  <c r="J825" i="9"/>
  <c r="I825" i="9"/>
  <c r="J829" i="9"/>
  <c r="I829" i="9"/>
  <c r="J833" i="9"/>
  <c r="I833" i="9"/>
  <c r="J837" i="9"/>
  <c r="I837" i="9"/>
  <c r="J841" i="9"/>
  <c r="I841" i="9"/>
  <c r="J845" i="9"/>
  <c r="I845" i="9"/>
  <c r="J849" i="9"/>
  <c r="I849" i="9"/>
  <c r="J853" i="9"/>
  <c r="I853" i="9"/>
  <c r="J857" i="9"/>
  <c r="I857" i="9"/>
  <c r="J861" i="9"/>
  <c r="I861" i="9"/>
  <c r="J865" i="9"/>
  <c r="I865" i="9"/>
  <c r="J869" i="9"/>
  <c r="I869" i="9"/>
  <c r="J873" i="9"/>
  <c r="I873" i="9"/>
  <c r="J877" i="9"/>
  <c r="I877" i="9"/>
  <c r="J881" i="9"/>
  <c r="I881" i="9"/>
  <c r="J885" i="9"/>
  <c r="I885" i="9"/>
  <c r="J889" i="9"/>
  <c r="I889" i="9"/>
  <c r="J893" i="9"/>
  <c r="I893" i="9"/>
  <c r="J897" i="9"/>
  <c r="I897" i="9"/>
  <c r="J901" i="9"/>
  <c r="I901" i="9"/>
  <c r="J905" i="9"/>
  <c r="I905" i="9"/>
  <c r="J909" i="9"/>
  <c r="I909" i="9"/>
  <c r="J913" i="9"/>
  <c r="I913" i="9"/>
  <c r="J917" i="9"/>
  <c r="I917" i="9"/>
  <c r="J921" i="9"/>
  <c r="I921" i="9"/>
  <c r="J925" i="9"/>
  <c r="I925" i="9"/>
  <c r="J929" i="9"/>
  <c r="I929" i="9"/>
  <c r="J933" i="9"/>
  <c r="I933" i="9"/>
  <c r="J937" i="9"/>
  <c r="I937" i="9"/>
  <c r="J941" i="9"/>
  <c r="I941" i="9"/>
  <c r="J945" i="9"/>
  <c r="I945" i="9"/>
  <c r="J949" i="9"/>
  <c r="I949" i="9"/>
  <c r="J953" i="9"/>
  <c r="I953" i="9"/>
  <c r="J957" i="9"/>
  <c r="I957" i="9"/>
  <c r="J961" i="9"/>
  <c r="I961" i="9"/>
  <c r="J965" i="9"/>
  <c r="I965" i="9"/>
  <c r="J969" i="9"/>
  <c r="I969" i="9"/>
  <c r="J973" i="9"/>
  <c r="I973" i="9"/>
  <c r="J977" i="9"/>
  <c r="I977" i="9"/>
  <c r="J981" i="9"/>
  <c r="I981" i="9"/>
  <c r="J985" i="9"/>
  <c r="I985" i="9"/>
  <c r="J989" i="9"/>
  <c r="I989" i="9"/>
  <c r="J993" i="9"/>
  <c r="I993" i="9"/>
  <c r="J997" i="9"/>
  <c r="I997" i="9"/>
  <c r="J1001" i="9"/>
  <c r="I1001" i="9"/>
  <c r="J1005" i="9"/>
  <c r="I1005" i="9"/>
  <c r="J1009" i="9"/>
  <c r="I1009" i="9"/>
  <c r="J1013" i="9"/>
  <c r="I1013" i="9"/>
  <c r="J1017" i="9"/>
  <c r="I1017" i="9"/>
  <c r="J1021" i="9"/>
  <c r="I1021" i="9"/>
  <c r="J1025" i="9"/>
  <c r="I1025" i="9"/>
  <c r="J1029" i="9"/>
  <c r="I1029" i="9"/>
  <c r="J1033" i="9"/>
  <c r="I1033" i="9"/>
  <c r="J1037" i="9"/>
  <c r="I1037" i="9"/>
  <c r="J1041" i="9"/>
  <c r="I1041" i="9"/>
  <c r="J1045" i="9"/>
  <c r="I1045" i="9"/>
  <c r="J1049" i="9"/>
  <c r="I1049" i="9"/>
  <c r="J1053" i="9"/>
  <c r="I1053" i="9"/>
  <c r="J1057" i="9"/>
  <c r="I1057" i="9"/>
  <c r="J1061" i="9"/>
  <c r="I1061" i="9"/>
  <c r="J1065" i="9"/>
  <c r="I1065" i="9"/>
  <c r="J1069" i="9"/>
  <c r="I1069" i="9"/>
  <c r="J1073" i="9"/>
  <c r="I1073" i="9"/>
  <c r="J1077" i="9"/>
  <c r="I1077" i="9"/>
  <c r="J1081" i="9"/>
  <c r="I1081" i="9"/>
  <c r="J1085" i="9"/>
  <c r="I1085" i="9"/>
  <c r="J1089" i="9"/>
  <c r="I1089" i="9"/>
  <c r="J1093" i="9"/>
  <c r="I1093" i="9"/>
  <c r="J1097" i="9"/>
  <c r="I1097" i="9"/>
  <c r="J1101" i="9"/>
  <c r="I1101" i="9"/>
  <c r="J1105" i="9"/>
  <c r="I1105" i="9"/>
  <c r="J1109" i="9"/>
  <c r="I1109" i="9"/>
  <c r="J1113" i="9"/>
  <c r="I1113" i="9"/>
  <c r="J1117" i="9"/>
  <c r="I1117" i="9"/>
  <c r="J1121" i="9"/>
  <c r="I1121" i="9"/>
  <c r="J1125" i="9"/>
  <c r="I1125" i="9"/>
  <c r="J1129" i="9"/>
  <c r="I1129" i="9"/>
  <c r="J1133" i="9"/>
  <c r="I1133" i="9"/>
  <c r="J1137" i="9"/>
  <c r="I1137" i="9"/>
  <c r="J1141" i="9"/>
  <c r="I1141" i="9"/>
  <c r="J1145" i="9"/>
  <c r="I1145" i="9"/>
  <c r="J1149" i="9"/>
  <c r="I1149" i="9"/>
  <c r="J1153" i="9"/>
  <c r="I1153" i="9"/>
  <c r="J1157" i="9"/>
  <c r="I1157" i="9"/>
  <c r="J1161" i="9"/>
  <c r="I1161" i="9"/>
  <c r="J1165" i="9"/>
  <c r="I1165" i="9"/>
  <c r="J1169" i="9"/>
  <c r="I1169" i="9"/>
  <c r="J1173" i="9"/>
  <c r="I1173" i="9"/>
  <c r="J1177" i="9"/>
  <c r="I1177" i="9"/>
  <c r="J1181" i="9"/>
  <c r="I1181" i="9"/>
  <c r="J1185" i="9"/>
  <c r="I1185" i="9"/>
  <c r="J1189" i="9"/>
  <c r="I1189" i="9"/>
  <c r="J1193" i="9"/>
  <c r="I1193" i="9"/>
  <c r="J1197" i="9"/>
  <c r="I1197" i="9"/>
  <c r="J1201" i="9"/>
  <c r="I1201" i="9"/>
  <c r="J1205" i="9"/>
  <c r="I1205" i="9"/>
  <c r="J1209" i="9"/>
  <c r="I1209" i="9"/>
  <c r="J1213" i="9"/>
  <c r="I1213" i="9"/>
  <c r="J1217" i="9"/>
  <c r="I1217" i="9"/>
  <c r="J1221" i="9"/>
  <c r="I1221" i="9"/>
  <c r="J1225" i="9"/>
  <c r="I1225" i="9"/>
  <c r="J1229" i="9"/>
  <c r="I1229" i="9"/>
  <c r="J1233" i="9"/>
  <c r="I1233" i="9"/>
  <c r="J1237" i="9"/>
  <c r="I1237" i="9"/>
  <c r="J1241" i="9"/>
  <c r="I1241" i="9"/>
  <c r="J1245" i="9"/>
  <c r="I1245" i="9"/>
  <c r="J1249" i="9"/>
  <c r="I1249" i="9"/>
  <c r="J1253" i="9"/>
  <c r="I1253" i="9"/>
  <c r="J1257" i="9"/>
  <c r="I1257" i="9"/>
  <c r="J1261" i="9"/>
  <c r="I1261" i="9"/>
  <c r="J1265" i="9"/>
  <c r="I1265" i="9"/>
  <c r="J1269" i="9"/>
  <c r="I1269" i="9"/>
  <c r="J1273" i="9"/>
  <c r="I1273" i="9"/>
  <c r="J1277" i="9"/>
  <c r="I1277" i="9"/>
  <c r="J1281" i="9"/>
  <c r="I1281" i="9"/>
  <c r="J1285" i="9"/>
  <c r="I1285" i="9"/>
  <c r="J1289" i="9"/>
  <c r="I1289" i="9"/>
  <c r="J1293" i="9"/>
  <c r="I1293" i="9"/>
  <c r="J1297" i="9"/>
  <c r="I1297" i="9"/>
  <c r="J1301" i="9"/>
  <c r="I1301" i="9"/>
  <c r="J1305" i="9"/>
  <c r="I1305" i="9"/>
  <c r="J1309" i="9"/>
  <c r="I1309" i="9"/>
  <c r="J1313" i="9"/>
  <c r="I1313" i="9"/>
  <c r="J1317" i="9"/>
  <c r="I1317" i="9"/>
  <c r="J1321" i="9"/>
  <c r="I1321" i="9"/>
  <c r="J1325" i="9"/>
  <c r="I1325" i="9"/>
  <c r="J1329" i="9"/>
  <c r="I1329" i="9"/>
  <c r="J1333" i="9"/>
  <c r="I1333" i="9"/>
  <c r="J1337" i="9"/>
  <c r="I1337" i="9"/>
  <c r="J1341" i="9"/>
  <c r="I1341" i="9"/>
  <c r="J1345" i="9"/>
  <c r="I1345" i="9"/>
  <c r="J1349" i="9"/>
  <c r="I1349" i="9"/>
  <c r="J1353" i="9"/>
  <c r="I1353" i="9"/>
  <c r="J1357" i="9"/>
  <c r="I1357" i="9"/>
  <c r="J1361" i="9"/>
  <c r="I1361" i="9"/>
  <c r="J1365" i="9"/>
  <c r="I1365" i="9"/>
  <c r="J1369" i="9"/>
  <c r="I1369" i="9"/>
  <c r="J1373" i="9"/>
  <c r="I1373" i="9"/>
  <c r="J1377" i="9"/>
  <c r="I1377" i="9"/>
  <c r="J1381" i="9"/>
  <c r="I1381" i="9"/>
  <c r="J1385" i="9"/>
  <c r="I1385" i="9"/>
  <c r="J1389" i="9"/>
  <c r="I1389" i="9"/>
  <c r="J1393" i="9"/>
  <c r="I1393" i="9"/>
  <c r="J1397" i="9"/>
  <c r="I1397" i="9"/>
  <c r="J1401" i="9"/>
  <c r="I1401" i="9"/>
  <c r="J1405" i="9"/>
  <c r="I1405" i="9"/>
  <c r="J1409" i="9"/>
  <c r="I1409" i="9"/>
  <c r="J1413" i="9"/>
  <c r="I1413" i="9"/>
  <c r="J1417" i="9"/>
  <c r="I1417" i="9"/>
  <c r="J1421" i="9"/>
  <c r="I1421" i="9"/>
  <c r="J1425" i="9"/>
  <c r="I1425" i="9"/>
  <c r="J1429" i="9"/>
  <c r="I1429" i="9"/>
  <c r="J1433" i="9"/>
  <c r="I1433" i="9"/>
  <c r="J1437" i="9"/>
  <c r="I1437" i="9"/>
  <c r="J1441" i="9"/>
  <c r="I1441" i="9"/>
  <c r="J1445" i="9"/>
  <c r="I1445" i="9"/>
  <c r="J1449" i="9"/>
  <c r="I1449" i="9"/>
  <c r="J1453" i="9"/>
  <c r="I1453" i="9"/>
  <c r="J1457" i="9"/>
  <c r="I1457" i="9"/>
  <c r="J1461" i="9"/>
  <c r="I1461" i="9"/>
  <c r="J1465" i="9"/>
  <c r="I1465" i="9"/>
  <c r="J1469" i="9"/>
  <c r="I1469" i="9"/>
  <c r="J1473" i="9"/>
  <c r="I1473" i="9"/>
  <c r="J1477" i="9"/>
  <c r="I1477" i="9"/>
  <c r="J1481" i="9"/>
  <c r="I1481" i="9"/>
  <c r="J1485" i="9"/>
  <c r="I1485" i="9"/>
  <c r="J1489" i="9"/>
  <c r="I1489" i="9"/>
  <c r="J1493" i="9"/>
  <c r="I1493" i="9"/>
  <c r="J1497" i="9"/>
  <c r="I1497" i="9"/>
  <c r="J1501" i="9"/>
  <c r="I1501" i="9"/>
  <c r="J1505" i="9"/>
  <c r="I1505" i="9"/>
  <c r="J1509" i="9"/>
  <c r="I1509" i="9"/>
  <c r="J1513" i="9"/>
  <c r="I1513" i="9"/>
  <c r="J1517" i="9"/>
  <c r="I1517" i="9"/>
  <c r="J1521" i="9"/>
  <c r="I1521" i="9"/>
  <c r="J1525" i="9"/>
  <c r="I1525" i="9"/>
  <c r="J1529" i="9"/>
  <c r="I1529" i="9"/>
  <c r="J1533" i="9"/>
  <c r="I1533" i="9"/>
  <c r="J1537" i="9"/>
  <c r="I1537" i="9"/>
  <c r="J1541" i="9"/>
  <c r="I1541" i="9"/>
  <c r="J1545" i="9"/>
  <c r="I1545" i="9"/>
  <c r="J1549" i="9"/>
  <c r="I1549" i="9"/>
  <c r="J1553" i="9"/>
  <c r="I1553" i="9"/>
  <c r="J1557" i="9"/>
  <c r="I1557" i="9"/>
  <c r="J1561" i="9"/>
  <c r="I1561" i="9"/>
  <c r="J1565" i="9"/>
  <c r="I1565" i="9"/>
  <c r="J1569" i="9"/>
  <c r="I1569" i="9"/>
  <c r="J1573" i="9"/>
  <c r="I1573" i="9"/>
  <c r="J1577" i="9"/>
  <c r="I1577" i="9"/>
  <c r="J1581" i="9"/>
  <c r="I1581" i="9"/>
  <c r="J1585" i="9"/>
  <c r="I1585" i="9"/>
  <c r="J1589" i="9"/>
  <c r="I1589" i="9"/>
  <c r="J1593" i="9"/>
  <c r="I1593" i="9"/>
  <c r="J1597" i="9"/>
  <c r="I1597" i="9"/>
  <c r="J1601" i="9"/>
  <c r="I1601" i="9"/>
  <c r="J1605" i="9"/>
  <c r="I1605" i="9"/>
  <c r="J1609" i="9"/>
  <c r="I1609" i="9"/>
  <c r="J1613" i="9"/>
  <c r="I1613" i="9"/>
  <c r="J1617" i="9"/>
  <c r="I1617" i="9"/>
  <c r="J1621" i="9"/>
  <c r="I1621" i="9"/>
  <c r="J1625" i="9"/>
  <c r="I1625" i="9"/>
  <c r="J1629" i="9"/>
  <c r="I1629" i="9"/>
  <c r="J1633" i="9"/>
  <c r="I1633" i="9"/>
  <c r="J1637" i="9"/>
  <c r="I1637" i="9"/>
  <c r="J1641" i="9"/>
  <c r="I1641" i="9"/>
  <c r="J1645" i="9"/>
  <c r="I1645" i="9"/>
  <c r="J1649" i="9"/>
  <c r="I1649" i="9"/>
  <c r="J1653" i="9"/>
  <c r="I1653" i="9"/>
  <c r="J1657" i="9"/>
  <c r="I1657" i="9"/>
  <c r="J1661" i="9"/>
  <c r="I1661" i="9"/>
  <c r="J1665" i="9"/>
  <c r="I1665" i="9"/>
  <c r="J1669" i="9"/>
  <c r="I1669" i="9"/>
  <c r="J1673" i="9"/>
  <c r="I1673" i="9"/>
  <c r="J1677" i="9"/>
  <c r="I1677" i="9"/>
  <c r="J1681" i="9"/>
  <c r="I1681" i="9"/>
  <c r="J1685" i="9"/>
  <c r="I1685" i="9"/>
  <c r="J1689" i="9"/>
  <c r="I1689" i="9"/>
  <c r="J1693" i="9"/>
  <c r="I1693" i="9"/>
  <c r="J1697" i="9"/>
  <c r="I1697" i="9"/>
  <c r="J1701" i="9"/>
  <c r="I1701" i="9"/>
  <c r="J1705" i="9"/>
  <c r="I1705" i="9"/>
  <c r="J1709" i="9"/>
  <c r="I1709" i="9"/>
  <c r="J1713" i="9"/>
  <c r="I1713" i="9"/>
  <c r="J1717" i="9"/>
  <c r="I1717" i="9"/>
  <c r="J1721" i="9"/>
  <c r="I1721" i="9"/>
  <c r="J1725" i="9"/>
  <c r="I1725" i="9"/>
  <c r="J1729" i="9"/>
  <c r="I1729" i="9"/>
  <c r="J1733" i="9"/>
  <c r="I1733" i="9"/>
  <c r="J1737" i="9"/>
  <c r="I1737" i="9"/>
  <c r="J1741" i="9"/>
  <c r="I1741" i="9"/>
  <c r="J1745" i="9"/>
  <c r="I1745" i="9"/>
  <c r="J1749" i="9"/>
  <c r="I1749" i="9"/>
  <c r="J1753" i="9"/>
  <c r="I1753" i="9"/>
  <c r="J1757" i="9"/>
  <c r="I1757" i="9"/>
  <c r="J1761" i="9"/>
  <c r="I1761" i="9"/>
  <c r="J1765" i="9"/>
  <c r="I1765" i="9"/>
  <c r="J1769" i="9"/>
  <c r="I1769" i="9"/>
  <c r="J1773" i="9"/>
  <c r="I1773" i="9"/>
  <c r="J1777" i="9"/>
  <c r="I1777" i="9"/>
  <c r="J1781" i="9"/>
  <c r="I1781" i="9"/>
  <c r="J1785" i="9"/>
  <c r="I1785" i="9"/>
  <c r="J1789" i="9"/>
  <c r="I1789" i="9"/>
  <c r="J1793" i="9"/>
  <c r="I1793" i="9"/>
  <c r="J1797" i="9"/>
  <c r="I1797" i="9"/>
  <c r="J1801" i="9"/>
  <c r="I1801" i="9"/>
  <c r="J1805" i="9"/>
  <c r="I1805" i="9"/>
  <c r="J1809" i="9"/>
  <c r="I1809" i="9"/>
  <c r="J1813" i="9"/>
  <c r="I1813" i="9"/>
  <c r="J1817" i="9"/>
  <c r="I1817" i="9"/>
  <c r="J1821" i="9"/>
  <c r="I1821" i="9"/>
  <c r="J1825" i="9"/>
  <c r="I1825" i="9"/>
  <c r="J1829" i="9"/>
  <c r="I1829" i="9"/>
  <c r="J1833" i="9"/>
  <c r="I1833" i="9"/>
  <c r="J1837" i="9"/>
  <c r="I1837" i="9"/>
  <c r="J1841" i="9"/>
  <c r="I1841" i="9"/>
  <c r="J1845" i="9"/>
  <c r="I1845" i="9"/>
  <c r="J1849" i="9"/>
  <c r="I1849" i="9"/>
  <c r="J1853" i="9"/>
  <c r="I1853" i="9"/>
  <c r="J1857" i="9"/>
  <c r="I1857" i="9"/>
  <c r="J1861" i="9"/>
  <c r="I1861" i="9"/>
  <c r="J1865" i="9"/>
  <c r="I1865" i="9"/>
  <c r="J1869" i="9"/>
  <c r="I1869" i="9"/>
  <c r="J1873" i="9"/>
  <c r="I1873" i="9"/>
  <c r="J1877" i="9"/>
  <c r="I1877" i="9"/>
  <c r="J1881" i="9"/>
  <c r="I1881" i="9"/>
  <c r="J1885" i="9"/>
  <c r="I1885" i="9"/>
  <c r="J1889" i="9"/>
  <c r="I1889" i="9"/>
  <c r="J1893" i="9"/>
  <c r="I1893" i="9"/>
  <c r="J1897" i="9"/>
  <c r="I1897" i="9"/>
  <c r="J1901" i="9"/>
  <c r="I1901" i="9"/>
  <c r="J1905" i="9"/>
  <c r="I1905" i="9"/>
  <c r="J1909" i="9"/>
  <c r="I1909" i="9"/>
  <c r="J1913" i="9"/>
  <c r="I1913" i="9"/>
  <c r="J1917" i="9"/>
  <c r="I1917" i="9"/>
  <c r="J1921" i="9"/>
  <c r="I1921" i="9"/>
  <c r="J1925" i="9"/>
  <c r="I1925" i="9"/>
  <c r="J1929" i="9"/>
  <c r="I1929" i="9"/>
  <c r="J1933" i="9"/>
  <c r="I1933" i="9"/>
  <c r="J1937" i="9"/>
  <c r="I1937" i="9"/>
  <c r="J1941" i="9"/>
  <c r="I1941" i="9"/>
  <c r="J1945" i="9"/>
  <c r="I1945" i="9"/>
  <c r="J1949" i="9"/>
  <c r="I1949" i="9"/>
  <c r="J1953" i="9"/>
  <c r="I1953" i="9"/>
  <c r="J1957" i="9"/>
  <c r="I1957" i="9"/>
  <c r="J1961" i="9"/>
  <c r="I1961" i="9"/>
  <c r="J1965" i="9"/>
  <c r="I1965" i="9"/>
  <c r="J1969" i="9"/>
  <c r="I1969" i="9"/>
  <c r="J1973" i="9"/>
  <c r="I1973" i="9"/>
  <c r="J1977" i="9"/>
  <c r="I1977" i="9"/>
  <c r="J1981" i="9"/>
  <c r="I1981" i="9"/>
  <c r="J1985" i="9"/>
  <c r="I1985" i="9"/>
  <c r="J1989" i="9"/>
  <c r="I1989" i="9"/>
  <c r="J1993" i="9"/>
  <c r="I1993" i="9"/>
  <c r="J1997" i="9"/>
  <c r="I1997" i="9"/>
  <c r="J2001" i="9"/>
  <c r="I2001" i="9"/>
  <c r="J2005" i="9"/>
  <c r="I2005" i="9"/>
  <c r="J2009" i="9"/>
  <c r="I2009" i="9"/>
  <c r="J2013" i="9"/>
  <c r="I2013" i="9"/>
  <c r="J2017" i="9"/>
  <c r="I2017" i="9"/>
  <c r="J2021" i="9"/>
  <c r="I2021" i="9"/>
  <c r="J2025" i="9"/>
  <c r="I2025" i="9"/>
  <c r="J2029" i="9"/>
  <c r="I2029" i="9"/>
  <c r="J2033" i="9"/>
  <c r="I2033" i="9"/>
  <c r="J2037" i="9"/>
  <c r="I2037" i="9"/>
  <c r="J2041" i="9"/>
  <c r="I2041" i="9"/>
  <c r="J2045" i="9"/>
  <c r="I2045" i="9"/>
  <c r="J2049" i="9"/>
  <c r="I2049" i="9"/>
  <c r="J2053" i="9"/>
  <c r="I2053" i="9"/>
  <c r="J2057" i="9"/>
  <c r="I2057" i="9"/>
  <c r="J2061" i="9"/>
  <c r="I2061" i="9"/>
  <c r="J2065" i="9"/>
  <c r="I2065" i="9"/>
  <c r="J2069" i="9"/>
  <c r="I2069" i="9"/>
  <c r="J2073" i="9"/>
  <c r="I2073" i="9"/>
  <c r="J2077" i="9"/>
  <c r="I2077" i="9"/>
  <c r="J2081" i="9"/>
  <c r="I2081" i="9"/>
  <c r="J2085" i="9"/>
  <c r="I2085" i="9"/>
  <c r="J2089" i="9"/>
  <c r="I2089" i="9"/>
  <c r="J2093" i="9"/>
  <c r="I2093" i="9"/>
  <c r="J2097" i="9"/>
  <c r="I2097" i="9"/>
  <c r="J2101" i="9"/>
  <c r="I2101" i="9"/>
  <c r="J2105" i="9"/>
  <c r="I2105" i="9"/>
  <c r="J2109" i="9"/>
  <c r="I2109" i="9"/>
  <c r="J2113" i="9"/>
  <c r="I2113" i="9"/>
  <c r="J2117" i="9"/>
  <c r="I2117" i="9"/>
  <c r="J2121" i="9"/>
  <c r="I2121" i="9"/>
  <c r="J2125" i="9"/>
  <c r="I2125" i="9"/>
  <c r="J2129" i="9"/>
  <c r="I2129" i="9"/>
  <c r="J2133" i="9"/>
  <c r="I2133" i="9"/>
  <c r="J2137" i="9"/>
  <c r="I2137" i="9"/>
  <c r="J2141" i="9"/>
  <c r="I2141" i="9"/>
  <c r="J2145" i="9"/>
  <c r="I2145" i="9"/>
  <c r="J2149" i="9"/>
  <c r="I2149" i="9"/>
  <c r="J2153" i="9"/>
  <c r="I2153" i="9"/>
  <c r="J2157" i="9"/>
  <c r="I2157" i="9"/>
  <c r="J2161" i="9"/>
  <c r="I2161" i="9"/>
  <c r="J2165" i="9"/>
  <c r="I2165" i="9"/>
  <c r="J2169" i="9"/>
  <c r="I2169" i="9"/>
  <c r="J2173" i="9"/>
  <c r="I2173" i="9"/>
  <c r="J2177" i="9"/>
  <c r="I2177" i="9"/>
  <c r="J2181" i="9"/>
  <c r="I2181" i="9"/>
  <c r="J2185" i="9"/>
  <c r="I2185" i="9"/>
  <c r="J2189" i="9"/>
  <c r="I2189" i="9"/>
  <c r="J2193" i="9"/>
  <c r="I2193" i="9"/>
  <c r="J2197" i="9"/>
  <c r="I2197" i="9"/>
  <c r="J2201" i="9"/>
  <c r="I2201" i="9"/>
  <c r="J2205" i="9"/>
  <c r="I2205" i="9"/>
  <c r="J2209" i="9"/>
  <c r="I2209" i="9"/>
  <c r="J2213" i="9"/>
  <c r="I2213" i="9"/>
  <c r="J2217" i="9"/>
  <c r="I2217" i="9"/>
  <c r="J2221" i="9"/>
  <c r="I2221" i="9"/>
  <c r="J2225" i="9"/>
  <c r="I2225" i="9"/>
  <c r="J2229" i="9"/>
  <c r="I2229" i="9"/>
  <c r="J2233" i="9"/>
  <c r="I2233" i="9"/>
  <c r="J2237" i="9"/>
  <c r="I2237" i="9"/>
  <c r="J2241" i="9"/>
  <c r="I2241" i="9"/>
  <c r="J2245" i="9"/>
  <c r="I2245" i="9"/>
  <c r="J2249" i="9"/>
  <c r="I2249" i="9"/>
  <c r="J2253" i="9"/>
  <c r="I2253" i="9"/>
  <c r="J2257" i="9"/>
  <c r="I2257" i="9"/>
  <c r="J2261" i="9"/>
  <c r="I2261" i="9"/>
  <c r="J2265" i="9"/>
  <c r="I2265" i="9"/>
  <c r="J2269" i="9"/>
  <c r="I2269" i="9"/>
  <c r="J2273" i="9"/>
  <c r="I2273" i="9"/>
  <c r="J2277" i="9"/>
  <c r="I2277" i="9"/>
  <c r="J2281" i="9"/>
  <c r="I2281" i="9"/>
  <c r="J2285" i="9"/>
  <c r="I2285" i="9"/>
  <c r="J2289" i="9"/>
  <c r="I2289" i="9"/>
  <c r="J2293" i="9"/>
  <c r="I2293" i="9"/>
  <c r="J2297" i="9"/>
  <c r="I2297" i="9"/>
  <c r="J2301" i="9"/>
  <c r="I2301" i="9"/>
  <c r="J2305" i="9"/>
  <c r="I2305" i="9"/>
  <c r="J2309" i="9"/>
  <c r="I2309" i="9"/>
  <c r="J2313" i="9"/>
  <c r="I2313" i="9"/>
  <c r="J2317" i="9"/>
  <c r="I2317" i="9"/>
  <c r="J2321" i="9"/>
  <c r="I2321" i="9"/>
  <c r="J2325" i="9"/>
  <c r="I2325" i="9"/>
  <c r="J2329" i="9"/>
  <c r="I2329" i="9"/>
  <c r="J2333" i="9"/>
  <c r="I2333" i="9"/>
  <c r="J2337" i="9"/>
  <c r="I2337" i="9"/>
  <c r="J2341" i="9"/>
  <c r="I2341" i="9"/>
  <c r="J2345" i="9"/>
  <c r="I2345" i="9"/>
  <c r="J2349" i="9"/>
  <c r="I2349" i="9"/>
  <c r="J2353" i="9"/>
  <c r="I2353" i="9"/>
  <c r="J2357" i="9"/>
  <c r="I2357" i="9"/>
  <c r="J2361" i="9"/>
  <c r="I2361" i="9"/>
  <c r="J2365" i="9"/>
  <c r="I2365" i="9"/>
  <c r="J2369" i="9"/>
  <c r="I2369" i="9"/>
  <c r="J2373" i="9"/>
  <c r="I2373" i="9"/>
  <c r="J2377" i="9"/>
  <c r="I2377" i="9"/>
  <c r="J2381" i="9"/>
  <c r="I2381" i="9"/>
  <c r="J2385" i="9"/>
  <c r="I2385" i="9"/>
  <c r="J2389" i="9"/>
  <c r="I2389" i="9"/>
  <c r="J2393" i="9"/>
  <c r="I2393" i="9"/>
  <c r="J2397" i="9"/>
  <c r="I2397" i="9"/>
  <c r="J2401" i="9"/>
  <c r="I2401" i="9"/>
  <c r="J2405" i="9"/>
  <c r="I2405" i="9"/>
  <c r="J2409" i="9"/>
  <c r="I2409" i="9"/>
  <c r="J2413" i="9"/>
  <c r="I2413" i="9"/>
  <c r="J2417" i="9"/>
  <c r="I2417" i="9"/>
  <c r="J2421" i="9"/>
  <c r="I2421" i="9"/>
  <c r="J2425" i="9"/>
  <c r="I2425" i="9"/>
  <c r="J2429" i="9"/>
  <c r="I2429" i="9"/>
  <c r="J2433" i="9"/>
  <c r="I2433" i="9"/>
  <c r="J2437" i="9"/>
  <c r="I2437" i="9"/>
  <c r="J2441" i="9"/>
  <c r="I2441" i="9"/>
  <c r="J2445" i="9"/>
  <c r="I2445" i="9"/>
  <c r="J2449" i="9"/>
  <c r="I2449" i="9"/>
  <c r="J2453" i="9"/>
  <c r="I2453" i="9"/>
  <c r="J2457" i="9"/>
  <c r="I2457" i="9"/>
  <c r="J2461" i="9"/>
  <c r="I2461" i="9"/>
  <c r="J2465" i="9"/>
  <c r="I2465" i="9"/>
  <c r="J2469" i="9"/>
  <c r="I2469" i="9"/>
  <c r="J2473" i="9"/>
  <c r="I2473" i="9"/>
  <c r="J2477" i="9"/>
  <c r="I2477" i="9"/>
  <c r="J2481" i="9"/>
  <c r="I2481" i="9"/>
  <c r="J2485" i="9"/>
  <c r="I2485" i="9"/>
  <c r="J2489" i="9"/>
  <c r="I2489" i="9"/>
  <c r="J2493" i="9"/>
  <c r="I2493" i="9"/>
  <c r="J2497" i="9"/>
  <c r="I2497" i="9"/>
  <c r="J2501" i="9"/>
  <c r="I2501" i="9"/>
  <c r="J2505" i="9"/>
  <c r="I2505" i="9"/>
  <c r="J2509" i="9"/>
  <c r="I2509" i="9"/>
  <c r="J2513" i="9"/>
  <c r="I2513" i="9"/>
  <c r="J2517" i="9"/>
  <c r="I2517" i="9"/>
  <c r="J2521" i="9"/>
  <c r="I2521" i="9"/>
  <c r="J2525" i="9"/>
  <c r="I2525" i="9"/>
  <c r="J2529" i="9"/>
  <c r="I2529" i="9"/>
  <c r="J2533" i="9"/>
  <c r="I2533" i="9"/>
  <c r="J2537" i="9"/>
  <c r="I2537" i="9"/>
  <c r="J2541" i="9"/>
  <c r="I2541" i="9"/>
  <c r="J2545" i="9"/>
  <c r="I2545" i="9"/>
  <c r="J2549" i="9"/>
  <c r="I2549" i="9"/>
  <c r="J2553" i="9"/>
  <c r="I2553" i="9"/>
  <c r="J2557" i="9"/>
  <c r="I2557" i="9"/>
  <c r="J2561" i="9"/>
  <c r="I2561" i="9"/>
  <c r="J2565" i="9"/>
  <c r="I2565" i="9"/>
  <c r="J2569" i="9"/>
  <c r="I2569" i="9"/>
  <c r="J2573" i="9"/>
  <c r="I2573" i="9"/>
  <c r="J2577" i="9"/>
  <c r="I2577" i="9"/>
  <c r="J2581" i="9"/>
  <c r="I2581" i="9"/>
  <c r="J2585" i="9"/>
  <c r="I2585" i="9"/>
  <c r="J2589" i="9"/>
  <c r="I2589" i="9"/>
  <c r="J2593" i="9"/>
  <c r="I2593" i="9"/>
  <c r="J2597" i="9"/>
  <c r="I2597" i="9"/>
  <c r="J2601" i="9"/>
  <c r="I2601" i="9"/>
  <c r="J2605" i="9"/>
  <c r="I2605" i="9"/>
  <c r="J2609" i="9"/>
  <c r="I2609" i="9"/>
  <c r="J2613" i="9"/>
  <c r="I2613" i="9"/>
  <c r="J2617" i="9"/>
  <c r="I2617" i="9"/>
  <c r="J2621" i="9"/>
  <c r="I2621" i="9"/>
  <c r="J2625" i="9"/>
  <c r="I2625" i="9"/>
  <c r="J2629" i="9"/>
  <c r="I2629" i="9"/>
  <c r="J2633" i="9"/>
  <c r="I2633" i="9"/>
  <c r="J2637" i="9"/>
  <c r="I2637" i="9"/>
  <c r="J2641" i="9"/>
  <c r="I2641" i="9"/>
  <c r="J2645" i="9"/>
  <c r="I2645" i="9"/>
  <c r="J2649" i="9"/>
  <c r="I2649" i="9"/>
  <c r="J2653" i="9"/>
  <c r="I2653" i="9"/>
  <c r="J2657" i="9"/>
  <c r="I2657" i="9"/>
  <c r="J2661" i="9"/>
  <c r="I2661" i="9"/>
  <c r="J2665" i="9"/>
  <c r="I2665" i="9"/>
  <c r="J2669" i="9"/>
  <c r="I2669" i="9"/>
  <c r="J2673" i="9"/>
  <c r="I2673" i="9"/>
  <c r="J2677" i="9"/>
  <c r="I2677" i="9"/>
  <c r="J2681" i="9"/>
  <c r="I2681" i="9"/>
  <c r="J2685" i="9"/>
  <c r="I2685" i="9"/>
  <c r="J2689" i="9"/>
  <c r="I2689" i="9"/>
  <c r="J2693" i="9"/>
  <c r="I2693" i="9"/>
  <c r="J2697" i="9"/>
  <c r="I2697" i="9"/>
  <c r="J2701" i="9"/>
  <c r="I2701" i="9"/>
  <c r="J2705" i="9"/>
  <c r="I2705" i="9"/>
  <c r="J2709" i="9"/>
  <c r="I2709" i="9"/>
  <c r="J2713" i="9"/>
  <c r="I2713" i="9"/>
  <c r="J2717" i="9"/>
  <c r="I2717" i="9"/>
  <c r="J2721" i="9"/>
  <c r="I2721" i="9"/>
  <c r="J2725" i="9"/>
  <c r="I2725" i="9"/>
  <c r="J2729" i="9"/>
  <c r="I2729" i="9"/>
  <c r="J2733" i="9"/>
  <c r="I2733" i="9"/>
  <c r="J2737" i="9"/>
  <c r="I2737" i="9"/>
  <c r="J2741" i="9"/>
  <c r="I2741" i="9"/>
  <c r="J2745" i="9"/>
  <c r="I2745" i="9"/>
  <c r="J2749" i="9"/>
  <c r="I2749" i="9"/>
  <c r="J2753" i="9"/>
  <c r="I2753" i="9"/>
  <c r="J2757" i="9"/>
  <c r="I2757" i="9"/>
  <c r="J2761" i="9"/>
  <c r="I2761" i="9"/>
  <c r="J2765" i="9"/>
  <c r="I2765" i="9"/>
  <c r="J2769" i="9"/>
  <c r="I2769" i="9"/>
  <c r="J2773" i="9"/>
  <c r="I2773" i="9"/>
  <c r="J2777" i="9"/>
  <c r="I2777" i="9"/>
  <c r="J2781" i="9"/>
  <c r="I2781" i="9"/>
  <c r="J2785" i="9"/>
  <c r="I2785" i="9"/>
  <c r="J2789" i="9"/>
  <c r="I2789" i="9"/>
  <c r="J2793" i="9"/>
  <c r="I2793" i="9"/>
  <c r="J2797" i="9"/>
  <c r="I2797" i="9"/>
  <c r="J2801" i="9"/>
  <c r="I2801" i="9"/>
  <c r="J2805" i="9"/>
  <c r="I2805" i="9"/>
  <c r="J2809" i="9"/>
  <c r="I2809" i="9"/>
  <c r="J2813" i="9"/>
  <c r="I2813" i="9"/>
  <c r="J2817" i="9"/>
  <c r="I2817" i="9"/>
  <c r="J2821" i="9"/>
  <c r="I2821" i="9"/>
  <c r="J2825" i="9"/>
  <c r="I2825" i="9"/>
  <c r="J2829" i="9"/>
  <c r="I2829" i="9"/>
  <c r="J2833" i="9"/>
  <c r="I2833" i="9"/>
  <c r="J2837" i="9"/>
  <c r="I2837" i="9"/>
  <c r="J2841" i="9"/>
  <c r="I2841" i="9"/>
  <c r="J2845" i="9"/>
  <c r="I2845" i="9"/>
  <c r="J2849" i="9"/>
  <c r="I2849" i="9"/>
  <c r="J2853" i="9"/>
  <c r="I2853" i="9"/>
  <c r="J2857" i="9"/>
  <c r="I2857" i="9"/>
  <c r="J2861" i="9"/>
  <c r="I2861" i="9"/>
  <c r="J2865" i="9"/>
  <c r="I2865" i="9"/>
  <c r="J2869" i="9"/>
  <c r="I2869" i="9"/>
  <c r="J2873" i="9"/>
  <c r="I2873" i="9"/>
  <c r="J2877" i="9"/>
  <c r="I2877" i="9"/>
  <c r="J2881" i="9"/>
  <c r="I2881" i="9"/>
  <c r="J2885" i="9"/>
  <c r="I2885" i="9"/>
  <c r="J2889" i="9"/>
  <c r="I2889" i="9"/>
  <c r="J2893" i="9"/>
  <c r="I2893" i="9"/>
  <c r="J2897" i="9"/>
  <c r="I2897" i="9"/>
  <c r="J2901" i="9"/>
  <c r="I2901" i="9"/>
  <c r="J2905" i="9"/>
  <c r="I2905" i="9"/>
  <c r="J2909" i="9"/>
  <c r="I2909" i="9"/>
  <c r="J2913" i="9"/>
  <c r="I2913" i="9"/>
  <c r="J2917" i="9"/>
  <c r="I2917" i="9"/>
  <c r="J2921" i="9"/>
  <c r="I2921" i="9"/>
  <c r="J2925" i="9"/>
  <c r="I2925" i="9"/>
  <c r="J2929" i="9"/>
  <c r="I2929" i="9"/>
  <c r="J2933" i="9"/>
  <c r="I2933" i="9"/>
  <c r="J2937" i="9"/>
  <c r="I2937" i="9"/>
  <c r="J2941" i="9"/>
  <c r="I2941" i="9"/>
  <c r="J2945" i="9"/>
  <c r="I2945" i="9"/>
  <c r="J2949" i="9"/>
  <c r="I2949" i="9"/>
  <c r="J2953" i="9"/>
  <c r="I2953" i="9"/>
  <c r="J2957" i="9"/>
  <c r="I2957" i="9"/>
  <c r="J2961" i="9"/>
  <c r="I2961" i="9"/>
  <c r="J2965" i="9"/>
  <c r="I2965" i="9"/>
  <c r="J2969" i="9"/>
  <c r="I2969" i="9"/>
  <c r="J2973" i="9"/>
  <c r="I2973" i="9"/>
  <c r="J2977" i="9"/>
  <c r="I2977" i="9"/>
  <c r="J2981" i="9"/>
  <c r="I2981" i="9"/>
  <c r="J2985" i="9"/>
  <c r="I2985" i="9"/>
  <c r="J2989" i="9"/>
  <c r="I2989" i="9"/>
  <c r="J2993" i="9"/>
  <c r="I2993" i="9"/>
  <c r="J2997" i="9"/>
  <c r="I2997" i="9"/>
  <c r="J3001" i="9"/>
  <c r="I3001" i="9"/>
  <c r="J3005" i="9"/>
  <c r="I3005" i="9"/>
  <c r="J3009" i="9"/>
  <c r="I3009" i="9"/>
  <c r="J3013" i="9"/>
  <c r="I3013" i="9"/>
  <c r="J3017" i="9"/>
  <c r="I3017" i="9"/>
  <c r="J3021" i="9"/>
  <c r="I3021" i="9"/>
  <c r="J3025" i="9"/>
  <c r="I3025" i="9"/>
  <c r="J3029" i="9"/>
  <c r="I3029" i="9"/>
  <c r="J3033" i="9"/>
  <c r="I3033" i="9"/>
  <c r="J3037" i="9"/>
  <c r="I3037" i="9"/>
  <c r="J3041" i="9"/>
  <c r="I3041" i="9"/>
  <c r="J3045" i="9"/>
  <c r="I3045" i="9"/>
  <c r="J3049" i="9"/>
  <c r="I3049" i="9"/>
  <c r="J3053" i="9"/>
  <c r="I3053" i="9"/>
  <c r="J3057" i="9"/>
  <c r="I3057" i="9"/>
  <c r="J3061" i="9"/>
  <c r="I3061" i="9"/>
  <c r="J3065" i="9"/>
  <c r="I3065" i="9"/>
  <c r="J3069" i="9"/>
  <c r="I3069" i="9"/>
  <c r="J3073" i="9"/>
  <c r="I3073" i="9"/>
  <c r="J3077" i="9"/>
  <c r="I3077" i="9"/>
  <c r="J3081" i="9"/>
  <c r="I3081" i="9"/>
  <c r="J3085" i="9"/>
  <c r="I3085" i="9"/>
  <c r="J3089" i="9"/>
  <c r="I3089" i="9"/>
  <c r="J3093" i="9"/>
  <c r="I3093" i="9"/>
  <c r="J3097" i="9"/>
  <c r="I3097" i="9"/>
  <c r="J3101" i="9"/>
  <c r="I3101" i="9"/>
  <c r="J3105" i="9"/>
  <c r="I3105" i="9"/>
  <c r="J3109" i="9"/>
  <c r="I3109" i="9"/>
  <c r="J3113" i="9"/>
  <c r="I3113" i="9"/>
  <c r="J3117" i="9"/>
  <c r="I3117" i="9"/>
  <c r="J3121" i="9"/>
  <c r="I3121" i="9"/>
  <c r="J3125" i="9"/>
  <c r="I3125" i="9"/>
  <c r="J3129" i="9"/>
  <c r="I3129" i="9"/>
  <c r="J3133" i="9"/>
  <c r="I3133" i="9"/>
  <c r="J3137" i="9"/>
  <c r="I3137" i="9"/>
  <c r="J3141" i="9"/>
  <c r="I3141" i="9"/>
  <c r="J3145" i="9"/>
  <c r="I3145" i="9"/>
  <c r="J3149" i="9"/>
  <c r="I3149" i="9"/>
  <c r="J3153" i="9"/>
  <c r="I3153" i="9"/>
  <c r="J3157" i="9"/>
  <c r="I3157" i="9"/>
  <c r="J3161" i="9"/>
  <c r="I3161" i="9"/>
  <c r="J3165" i="9"/>
  <c r="I3165" i="9"/>
  <c r="J3169" i="9"/>
  <c r="I3169" i="9"/>
  <c r="J3173" i="9"/>
  <c r="I3173" i="9"/>
  <c r="J3177" i="9"/>
  <c r="I3177" i="9"/>
  <c r="J3181" i="9"/>
  <c r="I3181" i="9"/>
  <c r="J3185" i="9"/>
  <c r="I3185" i="9"/>
  <c r="J3189" i="9"/>
  <c r="I3189" i="9"/>
  <c r="J3193" i="9"/>
  <c r="I3193" i="9"/>
  <c r="J3197" i="9"/>
  <c r="I3197" i="9"/>
  <c r="J3201" i="9"/>
  <c r="I3201" i="9"/>
  <c r="J3205" i="9"/>
  <c r="I3205" i="9"/>
  <c r="J3209" i="9"/>
  <c r="I3209" i="9"/>
  <c r="J3213" i="9"/>
  <c r="I3213" i="9"/>
  <c r="J3217" i="9"/>
  <c r="I3217" i="9"/>
  <c r="J3221" i="9"/>
  <c r="I3221" i="9"/>
  <c r="J3225" i="9"/>
  <c r="I3225" i="9"/>
  <c r="J3229" i="9"/>
  <c r="I3229" i="9"/>
  <c r="J3233" i="9"/>
  <c r="I3233" i="9"/>
  <c r="J3237" i="9"/>
  <c r="I3237" i="9"/>
  <c r="J3241" i="9"/>
  <c r="I3241" i="9"/>
  <c r="J3245" i="9"/>
  <c r="I3245" i="9"/>
  <c r="J3249" i="9"/>
  <c r="I3249" i="9"/>
  <c r="J3253" i="9"/>
  <c r="I3253" i="9"/>
  <c r="J3257" i="9"/>
  <c r="I3257" i="9"/>
  <c r="J3261" i="9"/>
  <c r="I3261" i="9"/>
  <c r="J3265" i="9"/>
  <c r="I3265" i="9"/>
  <c r="J3269" i="9"/>
  <c r="I3269" i="9"/>
  <c r="J3273" i="9"/>
  <c r="I3273" i="9"/>
  <c r="J3277" i="9"/>
  <c r="I3277" i="9"/>
  <c r="J3281" i="9"/>
  <c r="I3281" i="9"/>
  <c r="J3285" i="9"/>
  <c r="I3285" i="9"/>
  <c r="J3289" i="9"/>
  <c r="I3289" i="9"/>
  <c r="J3293" i="9"/>
  <c r="I3293" i="9"/>
  <c r="J3297" i="9"/>
  <c r="I3297" i="9"/>
  <c r="J3301" i="9"/>
  <c r="I3301" i="9"/>
  <c r="J3305" i="9"/>
  <c r="I3305" i="9"/>
  <c r="J3309" i="9"/>
  <c r="I3309" i="9"/>
  <c r="J3313" i="9"/>
  <c r="I3313" i="9"/>
  <c r="J3317" i="9"/>
  <c r="I3317" i="9"/>
  <c r="J3321" i="9"/>
  <c r="I3321" i="9"/>
  <c r="J3325" i="9"/>
  <c r="I3325" i="9"/>
  <c r="J3329" i="9"/>
  <c r="I3329" i="9"/>
  <c r="J3333" i="9"/>
  <c r="I3333" i="9"/>
  <c r="J3337" i="9"/>
  <c r="I3337" i="9"/>
  <c r="J3341" i="9"/>
  <c r="I3341" i="9"/>
  <c r="J3345" i="9"/>
  <c r="I3345" i="9"/>
  <c r="J3349" i="9"/>
  <c r="I3349" i="9"/>
  <c r="J3353" i="9"/>
  <c r="I3353" i="9"/>
  <c r="J3357" i="9"/>
  <c r="I3357" i="9"/>
  <c r="J3361" i="9"/>
  <c r="I3361" i="9"/>
  <c r="J3365" i="9"/>
  <c r="I3365" i="9"/>
  <c r="J3369" i="9"/>
  <c r="I3369" i="9"/>
  <c r="J3373" i="9"/>
  <c r="I3373" i="9"/>
  <c r="J3377" i="9"/>
  <c r="I3377" i="9"/>
  <c r="J3381" i="9"/>
  <c r="I3381" i="9"/>
  <c r="J3385" i="9"/>
  <c r="I3385" i="9"/>
  <c r="J3389" i="9"/>
  <c r="I3389" i="9"/>
  <c r="J3393" i="9"/>
  <c r="I3393" i="9"/>
  <c r="J3397" i="9"/>
  <c r="I3397" i="9"/>
  <c r="J3401" i="9"/>
  <c r="I3401" i="9"/>
  <c r="J3405" i="9"/>
  <c r="I3405" i="9"/>
  <c r="J3409" i="9"/>
  <c r="I3409" i="9"/>
  <c r="J3413" i="9"/>
  <c r="I3413" i="9"/>
  <c r="J3417" i="9"/>
  <c r="I3417" i="9"/>
  <c r="J3421" i="9"/>
  <c r="I3421" i="9"/>
  <c r="J3425" i="9"/>
  <c r="I3425" i="9"/>
  <c r="J3429" i="9"/>
  <c r="I3429" i="9"/>
  <c r="J3433" i="9"/>
  <c r="I3433" i="9"/>
  <c r="J3437" i="9"/>
  <c r="I3437" i="9"/>
  <c r="J3441" i="9"/>
  <c r="I3441" i="9"/>
  <c r="J3445" i="9"/>
  <c r="I3445" i="9"/>
  <c r="J3449" i="9"/>
  <c r="I3449" i="9"/>
  <c r="J3453" i="9"/>
  <c r="I3453" i="9"/>
  <c r="J3457" i="9"/>
  <c r="I3457" i="9"/>
  <c r="J3461" i="9"/>
  <c r="I3461" i="9"/>
  <c r="J3465" i="9"/>
  <c r="I3465" i="9"/>
  <c r="J3469" i="9"/>
  <c r="I3469" i="9"/>
  <c r="J3473" i="9"/>
  <c r="I3473" i="9"/>
  <c r="J3477" i="9"/>
  <c r="I3477" i="9"/>
  <c r="J3481" i="9"/>
  <c r="I3481" i="9"/>
  <c r="J3485" i="9"/>
  <c r="I3485" i="9"/>
  <c r="J3489" i="9"/>
  <c r="I3489" i="9"/>
  <c r="J3493" i="9"/>
  <c r="I3493" i="9"/>
  <c r="J3497" i="9"/>
  <c r="I3497" i="9"/>
  <c r="J3501" i="9"/>
  <c r="I3501" i="9"/>
  <c r="J3505" i="9"/>
  <c r="I3505" i="9"/>
  <c r="J3509" i="9"/>
  <c r="I3509" i="9"/>
  <c r="J3513" i="9"/>
  <c r="I3513" i="9"/>
  <c r="J3517" i="9"/>
  <c r="I3517" i="9"/>
  <c r="J3521" i="9"/>
  <c r="I3521" i="9"/>
  <c r="J3525" i="9"/>
  <c r="I3525" i="9"/>
  <c r="J3529" i="9"/>
  <c r="I3529" i="9"/>
  <c r="J3533" i="9"/>
  <c r="I3533" i="9"/>
  <c r="J3537" i="9"/>
  <c r="I3537" i="9"/>
  <c r="J3541" i="9"/>
  <c r="I3541" i="9"/>
  <c r="J3545" i="9"/>
  <c r="I3545" i="9"/>
  <c r="J3549" i="9"/>
  <c r="I3549" i="9"/>
  <c r="J3553" i="9"/>
  <c r="I3553" i="9"/>
  <c r="J3557" i="9"/>
  <c r="I3557" i="9"/>
  <c r="J3561" i="9"/>
  <c r="I3561" i="9"/>
  <c r="J3565" i="9"/>
  <c r="I3565" i="9"/>
  <c r="J3569" i="9"/>
  <c r="I3569" i="9"/>
  <c r="J3573" i="9"/>
  <c r="I3573" i="9"/>
  <c r="J3577" i="9"/>
  <c r="I3577" i="9"/>
  <c r="J3581" i="9"/>
  <c r="I3581" i="9"/>
  <c r="J3585" i="9"/>
  <c r="I3585" i="9"/>
  <c r="J3589" i="9"/>
  <c r="I3589" i="9"/>
  <c r="J3593" i="9"/>
  <c r="I3593" i="9"/>
  <c r="J3597" i="9"/>
  <c r="I3597" i="9"/>
  <c r="J3601" i="9"/>
  <c r="I3601" i="9"/>
  <c r="J3605" i="9"/>
  <c r="I3605" i="9"/>
  <c r="J3609" i="9"/>
  <c r="I3609" i="9"/>
  <c r="J3613" i="9"/>
  <c r="I3613" i="9"/>
  <c r="J3617" i="9"/>
  <c r="I3617" i="9"/>
  <c r="J3621" i="9"/>
  <c r="I3621" i="9"/>
  <c r="J3625" i="9"/>
  <c r="I3625" i="9"/>
  <c r="J3629" i="9"/>
  <c r="I3629" i="9"/>
  <c r="J3633" i="9"/>
  <c r="I3633" i="9"/>
  <c r="J3637" i="9"/>
  <c r="I3637" i="9"/>
  <c r="J3641" i="9"/>
  <c r="I3641" i="9"/>
  <c r="J3645" i="9"/>
  <c r="I3645" i="9"/>
  <c r="J3649" i="9"/>
  <c r="I3649" i="9"/>
  <c r="J3653" i="9"/>
  <c r="I3653" i="9"/>
  <c r="J3657" i="9"/>
  <c r="I3657" i="9"/>
  <c r="J3661" i="9"/>
  <c r="I3661" i="9"/>
  <c r="J3665" i="9"/>
  <c r="I3665" i="9"/>
  <c r="J3669" i="9"/>
  <c r="I3669" i="9"/>
  <c r="J26" i="9"/>
  <c r="I26" i="9"/>
  <c r="J50" i="9"/>
  <c r="I50" i="9"/>
  <c r="J74" i="9"/>
  <c r="I74" i="9"/>
  <c r="J98" i="9"/>
  <c r="I98" i="9"/>
  <c r="J122" i="9"/>
  <c r="I122" i="9"/>
  <c r="J146" i="9"/>
  <c r="I146" i="9"/>
  <c r="J170" i="9"/>
  <c r="I170" i="9"/>
  <c r="J194" i="9"/>
  <c r="I194" i="9"/>
  <c r="J218" i="9"/>
  <c r="I218" i="9"/>
  <c r="J242" i="9"/>
  <c r="I242" i="9"/>
  <c r="J266" i="9"/>
  <c r="I266" i="9"/>
  <c r="J290" i="9"/>
  <c r="I290" i="9"/>
  <c r="J314" i="9"/>
  <c r="I314" i="9"/>
  <c r="J338" i="9"/>
  <c r="I338" i="9"/>
  <c r="J362" i="9"/>
  <c r="I362" i="9"/>
  <c r="J386" i="9"/>
  <c r="I386" i="9"/>
  <c r="J410" i="9"/>
  <c r="I410" i="9"/>
  <c r="J434" i="9"/>
  <c r="I434" i="9"/>
  <c r="J458" i="9"/>
  <c r="I458" i="9"/>
  <c r="J482" i="9"/>
  <c r="I482" i="9"/>
  <c r="J506" i="9"/>
  <c r="I506" i="9"/>
  <c r="J530" i="9"/>
  <c r="I530" i="9"/>
  <c r="J558" i="9"/>
  <c r="I558" i="9"/>
  <c r="J586" i="9"/>
  <c r="I586" i="9"/>
  <c r="J614" i="9"/>
  <c r="I614" i="9"/>
  <c r="J642" i="9"/>
  <c r="I642" i="9"/>
  <c r="J670" i="9"/>
  <c r="I670" i="9"/>
  <c r="J698" i="9"/>
  <c r="I698" i="9"/>
  <c r="J726" i="9"/>
  <c r="I726" i="9"/>
  <c r="J754" i="9"/>
  <c r="I754" i="9"/>
  <c r="J782" i="9"/>
  <c r="I782" i="9"/>
  <c r="J810" i="9"/>
  <c r="I810" i="9"/>
  <c r="J838" i="9"/>
  <c r="I838" i="9"/>
  <c r="J866" i="9"/>
  <c r="I866" i="9"/>
  <c r="J894" i="9"/>
  <c r="I894" i="9"/>
  <c r="J922" i="9"/>
  <c r="I922" i="9"/>
  <c r="J950" i="9"/>
  <c r="I950" i="9"/>
  <c r="J978" i="9"/>
  <c r="I978" i="9"/>
  <c r="J1002" i="9"/>
  <c r="I1002" i="9"/>
  <c r="J1030" i="9"/>
  <c r="I1030" i="9"/>
  <c r="J1058" i="9"/>
  <c r="I1058" i="9"/>
  <c r="J1086" i="9"/>
  <c r="I1086" i="9"/>
  <c r="J1114" i="9"/>
  <c r="I1114" i="9"/>
  <c r="J1142" i="9"/>
  <c r="I1142" i="9"/>
  <c r="J1170" i="9"/>
  <c r="I1170" i="9"/>
  <c r="J1198" i="9"/>
  <c r="I1198" i="9"/>
  <c r="J1226" i="9"/>
  <c r="I1226" i="9"/>
  <c r="J1254" i="9"/>
  <c r="I1254" i="9"/>
  <c r="J1282" i="9"/>
  <c r="I1282" i="9"/>
  <c r="J1310" i="9"/>
  <c r="I1310" i="9"/>
  <c r="J1338" i="9"/>
  <c r="I1338" i="9"/>
  <c r="J1366" i="9"/>
  <c r="I1366" i="9"/>
  <c r="J1394" i="9"/>
  <c r="I1394" i="9"/>
  <c r="J1422" i="9"/>
  <c r="I1422" i="9"/>
  <c r="J1450" i="9"/>
  <c r="I1450" i="9"/>
  <c r="J1474" i="9"/>
  <c r="I1474" i="9"/>
  <c r="J1502" i="9"/>
  <c r="I1502" i="9"/>
  <c r="J1530" i="9"/>
  <c r="I1530" i="9"/>
  <c r="J1558" i="9"/>
  <c r="I1558" i="9"/>
  <c r="J1586" i="9"/>
  <c r="I1586" i="9"/>
  <c r="J1610" i="9"/>
  <c r="I1610" i="9"/>
  <c r="J1634" i="9"/>
  <c r="I1634" i="9"/>
  <c r="J1662" i="9"/>
  <c r="I1662" i="9"/>
  <c r="J1690" i="9"/>
  <c r="I1690" i="9"/>
  <c r="J1718" i="9"/>
  <c r="I1718" i="9"/>
  <c r="J1742" i="9"/>
  <c r="I1742" i="9"/>
  <c r="J1770" i="9"/>
  <c r="I1770" i="9"/>
  <c r="J1794" i="9"/>
  <c r="I1794" i="9"/>
  <c r="J1822" i="9"/>
  <c r="I1822" i="9"/>
  <c r="J1850" i="9"/>
  <c r="I1850" i="9"/>
  <c r="J1878" i="9"/>
  <c r="I1878" i="9"/>
  <c r="J1906" i="9"/>
  <c r="I1906" i="9"/>
  <c r="J1934" i="9"/>
  <c r="I1934" i="9"/>
  <c r="J1958" i="9"/>
  <c r="I1958" i="9"/>
  <c r="J1986" i="9"/>
  <c r="I1986" i="9"/>
  <c r="J2014" i="9"/>
  <c r="I2014" i="9"/>
  <c r="J2042" i="9"/>
  <c r="I2042" i="9"/>
  <c r="J2074" i="9"/>
  <c r="I2074" i="9"/>
  <c r="J2102" i="9"/>
  <c r="I2102" i="9"/>
  <c r="J2126" i="9"/>
  <c r="I2126" i="9"/>
  <c r="J2154" i="9"/>
  <c r="I2154" i="9"/>
  <c r="J2182" i="9"/>
  <c r="I2182" i="9"/>
  <c r="J2210" i="9"/>
  <c r="I2210" i="9"/>
  <c r="J2238" i="9"/>
  <c r="I2238" i="9"/>
  <c r="J2266" i="9"/>
  <c r="I2266" i="9"/>
  <c r="J2294" i="9"/>
  <c r="I2294" i="9"/>
  <c r="J2322" i="9"/>
  <c r="I2322" i="9"/>
  <c r="J2346" i="9"/>
  <c r="I2346" i="9"/>
  <c r="J2374" i="9"/>
  <c r="I2374" i="9"/>
  <c r="J2398" i="9"/>
  <c r="I2398" i="9"/>
  <c r="J2426" i="9"/>
  <c r="I2426" i="9"/>
  <c r="J2454" i="9"/>
  <c r="I2454" i="9"/>
  <c r="J2482" i="9"/>
  <c r="I2482" i="9"/>
  <c r="J2510" i="9"/>
  <c r="I2510" i="9"/>
  <c r="J2538" i="9"/>
  <c r="I2538" i="9"/>
  <c r="J2566" i="9"/>
  <c r="I2566" i="9"/>
  <c r="J2602" i="9"/>
  <c r="I2602" i="9"/>
  <c r="J2710" i="9"/>
  <c r="I2710" i="9"/>
  <c r="J2982" i="9"/>
  <c r="I2982" i="9"/>
  <c r="J3522" i="9"/>
  <c r="I3522" i="9"/>
  <c r="J4506" i="9"/>
  <c r="I4506" i="9"/>
  <c r="J6318" i="9"/>
  <c r="I6318" i="9"/>
  <c r="J6338" i="9"/>
  <c r="I6338" i="9"/>
  <c r="J6362" i="9"/>
  <c r="I6362" i="9"/>
  <c r="J6386" i="9"/>
  <c r="I6386" i="9"/>
  <c r="J6414" i="9"/>
  <c r="I6414" i="9"/>
  <c r="J6446" i="9"/>
  <c r="I6446" i="9"/>
  <c r="J6470" i="9"/>
  <c r="I6470" i="9"/>
  <c r="J6502" i="9"/>
  <c r="I6502" i="9"/>
  <c r="J6518" i="9"/>
  <c r="I6518" i="9"/>
  <c r="J6546" i="9"/>
  <c r="I6546" i="9"/>
  <c r="J6562" i="9"/>
  <c r="I6562" i="9"/>
  <c r="J6590" i="9"/>
  <c r="I6590" i="9"/>
  <c r="J6618" i="9"/>
  <c r="I6618" i="9"/>
  <c r="J6642" i="9"/>
  <c r="I6642" i="9"/>
  <c r="J6662" i="9"/>
  <c r="I6662" i="9"/>
  <c r="J6690" i="9"/>
  <c r="I6690" i="9"/>
  <c r="J6714" i="9"/>
  <c r="I6714" i="9"/>
  <c r="J6742" i="9"/>
  <c r="I6742" i="9"/>
  <c r="J6770" i="9"/>
  <c r="I6770" i="9"/>
  <c r="J6798" i="9"/>
  <c r="I6798" i="9"/>
  <c r="J6830" i="9"/>
  <c r="I6830" i="9"/>
  <c r="J6858" i="9"/>
  <c r="I6858" i="9"/>
  <c r="J6886" i="9"/>
  <c r="I6886" i="9"/>
  <c r="J6914" i="9"/>
  <c r="I6914" i="9"/>
  <c r="J6934" i="9"/>
  <c r="I6934" i="9"/>
  <c r="J6962" i="9"/>
  <c r="I6962" i="9"/>
  <c r="J6986" i="9"/>
  <c r="I6986" i="9"/>
  <c r="J7006" i="9"/>
  <c r="I7006" i="9"/>
  <c r="J7030" i="9"/>
  <c r="I7030" i="9"/>
  <c r="J7054" i="9"/>
  <c r="I7054" i="9"/>
  <c r="J7074" i="9"/>
  <c r="I7074" i="9"/>
  <c r="J7098" i="9"/>
  <c r="I7098" i="9"/>
  <c r="J7126" i="9"/>
  <c r="I7126" i="9"/>
  <c r="J7142" i="9"/>
  <c r="I7142" i="9"/>
  <c r="J7170" i="9"/>
  <c r="I7170" i="9"/>
  <c r="J7198" i="9"/>
  <c r="I7198" i="9"/>
  <c r="J7226" i="9"/>
  <c r="I7226" i="9"/>
  <c r="J7254" i="9"/>
  <c r="I7254" i="9"/>
  <c r="J7282" i="9"/>
  <c r="I7282" i="9"/>
  <c r="J7302" i="9"/>
  <c r="I7302" i="9"/>
  <c r="J7330" i="9"/>
  <c r="I7330" i="9"/>
  <c r="J7354" i="9"/>
  <c r="I7354" i="9"/>
  <c r="J7382" i="9"/>
  <c r="I7382" i="9"/>
  <c r="J7410" i="9"/>
  <c r="I7410" i="9"/>
  <c r="J7434" i="9"/>
  <c r="I7434" i="9"/>
  <c r="J7458" i="9"/>
  <c r="I7458" i="9"/>
  <c r="J7482" i="9"/>
  <c r="I7482" i="9"/>
  <c r="J7506" i="9"/>
  <c r="I7506" i="9"/>
  <c r="J7530" i="9"/>
  <c r="I7530" i="9"/>
  <c r="J7558" i="9"/>
  <c r="I7558" i="9"/>
  <c r="J7578" i="9"/>
  <c r="I7578" i="9"/>
  <c r="J7606" i="9"/>
  <c r="I7606" i="9"/>
  <c r="J7626" i="9"/>
  <c r="I7626" i="9"/>
  <c r="J7650" i="9"/>
  <c r="I7650" i="9"/>
  <c r="J7674" i="9"/>
  <c r="I7674" i="9"/>
  <c r="J7690" i="9"/>
  <c r="I7690" i="9"/>
  <c r="J7702" i="9"/>
  <c r="I7702" i="9"/>
  <c r="J7718" i="9"/>
  <c r="I7718" i="9"/>
  <c r="J7722" i="9"/>
  <c r="I7722" i="9"/>
  <c r="J7730" i="9"/>
  <c r="I7730" i="9"/>
  <c r="J7762" i="9"/>
  <c r="I7762" i="9"/>
  <c r="J3675" i="9"/>
  <c r="I3675" i="9"/>
  <c r="J3679" i="9"/>
  <c r="I3679" i="9"/>
  <c r="J3683" i="9"/>
  <c r="I3683" i="9"/>
  <c r="J3687" i="9"/>
  <c r="I3687" i="9"/>
  <c r="J3691" i="9"/>
  <c r="I3691" i="9"/>
  <c r="J3695" i="9"/>
  <c r="I3695" i="9"/>
  <c r="J3699" i="9"/>
  <c r="I3699" i="9"/>
  <c r="J3703" i="9"/>
  <c r="I3703" i="9"/>
  <c r="J3707" i="9"/>
  <c r="I3707" i="9"/>
  <c r="J3711" i="9"/>
  <c r="I3711" i="9"/>
  <c r="J3715" i="9"/>
  <c r="I3715" i="9"/>
  <c r="J3719" i="9"/>
  <c r="I3719" i="9"/>
  <c r="J3723" i="9"/>
  <c r="I3723" i="9"/>
  <c r="J3727" i="9"/>
  <c r="I3727" i="9"/>
  <c r="J3731" i="9"/>
  <c r="I3731" i="9"/>
  <c r="J3735" i="9"/>
  <c r="I3735" i="9"/>
  <c r="J3739" i="9"/>
  <c r="I3739" i="9"/>
  <c r="J3743" i="9"/>
  <c r="I3743" i="9"/>
  <c r="J3747" i="9"/>
  <c r="I3747" i="9"/>
  <c r="J3751" i="9"/>
  <c r="I3751" i="9"/>
  <c r="J3755" i="9"/>
  <c r="I3755" i="9"/>
  <c r="J3759" i="9"/>
  <c r="I3759" i="9"/>
  <c r="J3763" i="9"/>
  <c r="I3763" i="9"/>
  <c r="J3767" i="9"/>
  <c r="I3767" i="9"/>
  <c r="J3771" i="9"/>
  <c r="I3771" i="9"/>
  <c r="J3775" i="9"/>
  <c r="I3775" i="9"/>
  <c r="J3779" i="9"/>
  <c r="I3779" i="9"/>
  <c r="J3783" i="9"/>
  <c r="I3783" i="9"/>
  <c r="J3787" i="9"/>
  <c r="I3787" i="9"/>
  <c r="J3791" i="9"/>
  <c r="I3791" i="9"/>
  <c r="J3795" i="9"/>
  <c r="I3795" i="9"/>
  <c r="J3799" i="9"/>
  <c r="I3799" i="9"/>
  <c r="J3803" i="9"/>
  <c r="I3803" i="9"/>
  <c r="J3807" i="9"/>
  <c r="I3807" i="9"/>
  <c r="J3811" i="9"/>
  <c r="I3811" i="9"/>
  <c r="J3815" i="9"/>
  <c r="I3815" i="9"/>
  <c r="J3819" i="9"/>
  <c r="I3819" i="9"/>
  <c r="J3823" i="9"/>
  <c r="I3823" i="9"/>
  <c r="J3827" i="9"/>
  <c r="I3827" i="9"/>
  <c r="J3831" i="9"/>
  <c r="I3831" i="9"/>
  <c r="J3835" i="9"/>
  <c r="I3835" i="9"/>
  <c r="J3839" i="9"/>
  <c r="I3839" i="9"/>
  <c r="J3843" i="9"/>
  <c r="I3843" i="9"/>
  <c r="J3847" i="9"/>
  <c r="I3847" i="9"/>
  <c r="J3851" i="9"/>
  <c r="I3851" i="9"/>
  <c r="J3855" i="9"/>
  <c r="I3855" i="9"/>
  <c r="J3859" i="9"/>
  <c r="I3859" i="9"/>
  <c r="J3863" i="9"/>
  <c r="I3863" i="9"/>
  <c r="J3867" i="9"/>
  <c r="I3867" i="9"/>
  <c r="J3871" i="9"/>
  <c r="I3871" i="9"/>
  <c r="J3875" i="9"/>
  <c r="I3875" i="9"/>
  <c r="J3879" i="9"/>
  <c r="I3879" i="9"/>
  <c r="J3883" i="9"/>
  <c r="I3883" i="9"/>
  <c r="J3887" i="9"/>
  <c r="I3887" i="9"/>
  <c r="J3891" i="9"/>
  <c r="I3891" i="9"/>
  <c r="J3895" i="9"/>
  <c r="I3895" i="9"/>
  <c r="J3899" i="9"/>
  <c r="I3899" i="9"/>
  <c r="J3903" i="9"/>
  <c r="I3903" i="9"/>
  <c r="J3907" i="9"/>
  <c r="I3907" i="9"/>
  <c r="J3911" i="9"/>
  <c r="I3911" i="9"/>
  <c r="J3915" i="9"/>
  <c r="I3915" i="9"/>
  <c r="J3919" i="9"/>
  <c r="I3919" i="9"/>
  <c r="J3923" i="9"/>
  <c r="I3923" i="9"/>
  <c r="J3927" i="9"/>
  <c r="I3927" i="9"/>
  <c r="J3931" i="9"/>
  <c r="I3931" i="9"/>
  <c r="J3935" i="9"/>
  <c r="I3935" i="9"/>
  <c r="J3939" i="9"/>
  <c r="I3939" i="9"/>
  <c r="J3943" i="9"/>
  <c r="I3943" i="9"/>
  <c r="J3947" i="9"/>
  <c r="I3947" i="9"/>
  <c r="J3951" i="9"/>
  <c r="I3951" i="9"/>
  <c r="J3955" i="9"/>
  <c r="I3955" i="9"/>
  <c r="J3959" i="9"/>
  <c r="I3959" i="9"/>
  <c r="J3963" i="9"/>
  <c r="I3963" i="9"/>
  <c r="J3967" i="9"/>
  <c r="I3967" i="9"/>
  <c r="J3971" i="9"/>
  <c r="I3971" i="9"/>
  <c r="J3975" i="9"/>
  <c r="I3975" i="9"/>
  <c r="J3979" i="9"/>
  <c r="I3979" i="9"/>
  <c r="J3983" i="9"/>
  <c r="I3983" i="9"/>
  <c r="J3987" i="9"/>
  <c r="I3987" i="9"/>
  <c r="J3991" i="9"/>
  <c r="I3991" i="9"/>
  <c r="J3995" i="9"/>
  <c r="I3995" i="9"/>
  <c r="J3999" i="9"/>
  <c r="I3999" i="9"/>
  <c r="J4003" i="9"/>
  <c r="I4003" i="9"/>
  <c r="J4007" i="9"/>
  <c r="I4007" i="9"/>
  <c r="J4011" i="9"/>
  <c r="I4011" i="9"/>
  <c r="J4015" i="9"/>
  <c r="I4015" i="9"/>
  <c r="J4019" i="9"/>
  <c r="I4019" i="9"/>
  <c r="J4023" i="9"/>
  <c r="I4023" i="9"/>
  <c r="J4027" i="9"/>
  <c r="I4027" i="9"/>
  <c r="J4031" i="9"/>
  <c r="I4031" i="9"/>
  <c r="J4035" i="9"/>
  <c r="I4035" i="9"/>
  <c r="J4039" i="9"/>
  <c r="I4039" i="9"/>
  <c r="J4043" i="9"/>
  <c r="I4043" i="9"/>
  <c r="J4047" i="9"/>
  <c r="I4047" i="9"/>
  <c r="J4051" i="9"/>
  <c r="I4051" i="9"/>
  <c r="J4055" i="9"/>
  <c r="I4055" i="9"/>
  <c r="J4059" i="9"/>
  <c r="I4059" i="9"/>
  <c r="J4063" i="9"/>
  <c r="I4063" i="9"/>
  <c r="J4067" i="9"/>
  <c r="I4067" i="9"/>
  <c r="J4071" i="9"/>
  <c r="I4071" i="9"/>
  <c r="J4075" i="9"/>
  <c r="I4075" i="9"/>
  <c r="J4079" i="9"/>
  <c r="I4079" i="9"/>
  <c r="J4083" i="9"/>
  <c r="I4083" i="9"/>
  <c r="J4087" i="9"/>
  <c r="I4087" i="9"/>
  <c r="J4091" i="9"/>
  <c r="I4091" i="9"/>
  <c r="J4095" i="9"/>
  <c r="I4095" i="9"/>
  <c r="J4099" i="9"/>
  <c r="I4099" i="9"/>
  <c r="J4103" i="9"/>
  <c r="I4103" i="9"/>
  <c r="J4107" i="9"/>
  <c r="I4107" i="9"/>
  <c r="J4111" i="9"/>
  <c r="I4111" i="9"/>
  <c r="J4115" i="9"/>
  <c r="I4115" i="9"/>
  <c r="J4119" i="9"/>
  <c r="I4119" i="9"/>
  <c r="J4123" i="9"/>
  <c r="I4123" i="9"/>
  <c r="J4127" i="9"/>
  <c r="I4127" i="9"/>
  <c r="J4131" i="9"/>
  <c r="I4131" i="9"/>
  <c r="J4135" i="9"/>
  <c r="I4135" i="9"/>
  <c r="J4139" i="9"/>
  <c r="I4139" i="9"/>
  <c r="J4143" i="9"/>
  <c r="I4143" i="9"/>
  <c r="J4147" i="9"/>
  <c r="I4147" i="9"/>
  <c r="J4151" i="9"/>
  <c r="I4151" i="9"/>
  <c r="J4155" i="9"/>
  <c r="I4155" i="9"/>
  <c r="J4159" i="9"/>
  <c r="I4159" i="9"/>
  <c r="J4163" i="9"/>
  <c r="I4163" i="9"/>
  <c r="J4167" i="9"/>
  <c r="I4167" i="9"/>
  <c r="J4171" i="9"/>
  <c r="I4171" i="9"/>
  <c r="J4175" i="9"/>
  <c r="I4175" i="9"/>
  <c r="J4179" i="9"/>
  <c r="I4179" i="9"/>
  <c r="J4183" i="9"/>
  <c r="I4183" i="9"/>
  <c r="J4187" i="9"/>
  <c r="I4187" i="9"/>
  <c r="J4191" i="9"/>
  <c r="I4191" i="9"/>
  <c r="J4195" i="9"/>
  <c r="I4195" i="9"/>
  <c r="J4199" i="9"/>
  <c r="I4199" i="9"/>
  <c r="J4203" i="9"/>
  <c r="I4203" i="9"/>
  <c r="J4207" i="9"/>
  <c r="I4207" i="9"/>
  <c r="J4211" i="9"/>
  <c r="I4211" i="9"/>
  <c r="J4215" i="9"/>
  <c r="I4215" i="9"/>
  <c r="J4219" i="9"/>
  <c r="I4219" i="9"/>
  <c r="J4223" i="9"/>
  <c r="I4223" i="9"/>
  <c r="J4227" i="9"/>
  <c r="I4227" i="9"/>
  <c r="J4231" i="9"/>
  <c r="I4231" i="9"/>
  <c r="J4235" i="9"/>
  <c r="I4235" i="9"/>
  <c r="J4239" i="9"/>
  <c r="I4239" i="9"/>
  <c r="J4243" i="9"/>
  <c r="I4243" i="9"/>
  <c r="J4247" i="9"/>
  <c r="I4247" i="9"/>
  <c r="J4251" i="9"/>
  <c r="I4251" i="9"/>
  <c r="J4255" i="9"/>
  <c r="I4255" i="9"/>
  <c r="J4259" i="9"/>
  <c r="I4259" i="9"/>
  <c r="J4263" i="9"/>
  <c r="I4263" i="9"/>
  <c r="J4267" i="9"/>
  <c r="I4267" i="9"/>
  <c r="J4271" i="9"/>
  <c r="I4271" i="9"/>
  <c r="J4275" i="9"/>
  <c r="I4275" i="9"/>
  <c r="J4279" i="9"/>
  <c r="I4279" i="9"/>
  <c r="J4283" i="9"/>
  <c r="I4283" i="9"/>
  <c r="J4287" i="9"/>
  <c r="I4287" i="9"/>
  <c r="J4291" i="9"/>
  <c r="I4291" i="9"/>
  <c r="J4295" i="9"/>
  <c r="I4295" i="9"/>
  <c r="J4299" i="9"/>
  <c r="I4299" i="9"/>
  <c r="J4303" i="9"/>
  <c r="I4303" i="9"/>
  <c r="J4307" i="9"/>
  <c r="I4307" i="9"/>
  <c r="J4311" i="9"/>
  <c r="I4311" i="9"/>
  <c r="J4315" i="9"/>
  <c r="I4315" i="9"/>
  <c r="J4319" i="9"/>
  <c r="I4319" i="9"/>
  <c r="J4323" i="9"/>
  <c r="I4323" i="9"/>
  <c r="J4327" i="9"/>
  <c r="I4327" i="9"/>
  <c r="J4331" i="9"/>
  <c r="I4331" i="9"/>
  <c r="J4335" i="9"/>
  <c r="I4335" i="9"/>
  <c r="J4339" i="9"/>
  <c r="I4339" i="9"/>
  <c r="J4343" i="9"/>
  <c r="I4343" i="9"/>
  <c r="J4347" i="9"/>
  <c r="I4347" i="9"/>
  <c r="J4351" i="9"/>
  <c r="I4351" i="9"/>
  <c r="J4355" i="9"/>
  <c r="I4355" i="9"/>
  <c r="J4359" i="9"/>
  <c r="I4359" i="9"/>
  <c r="J4363" i="9"/>
  <c r="I4363" i="9"/>
  <c r="J4367" i="9"/>
  <c r="I4367" i="9"/>
  <c r="J4371" i="9"/>
  <c r="I4371" i="9"/>
  <c r="J4375" i="9"/>
  <c r="I4375" i="9"/>
  <c r="J4379" i="9"/>
  <c r="I4379" i="9"/>
  <c r="J4383" i="9"/>
  <c r="I4383" i="9"/>
  <c r="J4387" i="9"/>
  <c r="I4387" i="9"/>
  <c r="J4391" i="9"/>
  <c r="I4391" i="9"/>
  <c r="J4395" i="9"/>
  <c r="I4395" i="9"/>
  <c r="J4399" i="9"/>
  <c r="I4399" i="9"/>
  <c r="J4403" i="9"/>
  <c r="I4403" i="9"/>
  <c r="J4407" i="9"/>
  <c r="I4407" i="9"/>
  <c r="J4411" i="9"/>
  <c r="I4411" i="9"/>
  <c r="J4415" i="9"/>
  <c r="I4415" i="9"/>
  <c r="J4419" i="9"/>
  <c r="I4419" i="9"/>
  <c r="J4423" i="9"/>
  <c r="I4423" i="9"/>
  <c r="J4427" i="9"/>
  <c r="I4427" i="9"/>
  <c r="J4431" i="9"/>
  <c r="I4431" i="9"/>
  <c r="J4435" i="9"/>
  <c r="I4435" i="9"/>
  <c r="J4439" i="9"/>
  <c r="I4439" i="9"/>
  <c r="J4443" i="9"/>
  <c r="I4443" i="9"/>
  <c r="J4447" i="9"/>
  <c r="I4447" i="9"/>
  <c r="J4451" i="9"/>
  <c r="I4451" i="9"/>
  <c r="J4455" i="9"/>
  <c r="I4455" i="9"/>
  <c r="J4459" i="9"/>
  <c r="I4459" i="9"/>
  <c r="J4463" i="9"/>
  <c r="I4463" i="9"/>
  <c r="J4467" i="9"/>
  <c r="I4467" i="9"/>
  <c r="J4471" i="9"/>
  <c r="I4471" i="9"/>
  <c r="J4475" i="9"/>
  <c r="I4475" i="9"/>
  <c r="J4479" i="9"/>
  <c r="I4479" i="9"/>
  <c r="J4483" i="9"/>
  <c r="I4483" i="9"/>
  <c r="J4487" i="9"/>
  <c r="I4487" i="9"/>
  <c r="J4491" i="9"/>
  <c r="I4491" i="9"/>
  <c r="J4495" i="9"/>
  <c r="I4495" i="9"/>
  <c r="J4499" i="9"/>
  <c r="I4499" i="9"/>
  <c r="J4503" i="9"/>
  <c r="I4503" i="9"/>
  <c r="J4507" i="9"/>
  <c r="I4507" i="9"/>
  <c r="J4511" i="9"/>
  <c r="I4511" i="9"/>
  <c r="J4515" i="9"/>
  <c r="I4515" i="9"/>
  <c r="J4519" i="9"/>
  <c r="I4519" i="9"/>
  <c r="J4523" i="9"/>
  <c r="I4523" i="9"/>
  <c r="J4527" i="9"/>
  <c r="I4527" i="9"/>
  <c r="J4531" i="9"/>
  <c r="I4531" i="9"/>
  <c r="J4535" i="9"/>
  <c r="I4535" i="9"/>
  <c r="J4539" i="9"/>
  <c r="I4539" i="9"/>
  <c r="J4543" i="9"/>
  <c r="I4543" i="9"/>
  <c r="J4547" i="9"/>
  <c r="I4547" i="9"/>
  <c r="J4551" i="9"/>
  <c r="I4551" i="9"/>
  <c r="J4555" i="9"/>
  <c r="I4555" i="9"/>
  <c r="J4559" i="9"/>
  <c r="I4559" i="9"/>
  <c r="J4563" i="9"/>
  <c r="I4563" i="9"/>
  <c r="J4567" i="9"/>
  <c r="I4567" i="9"/>
  <c r="J4571" i="9"/>
  <c r="I4571" i="9"/>
  <c r="J4575" i="9"/>
  <c r="I4575" i="9"/>
  <c r="J4579" i="9"/>
  <c r="I4579" i="9"/>
  <c r="J4583" i="9"/>
  <c r="I4583" i="9"/>
  <c r="J4587" i="9"/>
  <c r="I4587" i="9"/>
  <c r="J4591" i="9"/>
  <c r="I4591" i="9"/>
  <c r="J4595" i="9"/>
  <c r="I4595" i="9"/>
  <c r="J4599" i="9"/>
  <c r="I4599" i="9"/>
  <c r="J4603" i="9"/>
  <c r="I4603" i="9"/>
  <c r="J4607" i="9"/>
  <c r="I4607" i="9"/>
  <c r="J4611" i="9"/>
  <c r="I4611" i="9"/>
  <c r="J4615" i="9"/>
  <c r="I4615" i="9"/>
  <c r="J4619" i="9"/>
  <c r="I4619" i="9"/>
  <c r="J4623" i="9"/>
  <c r="I4623" i="9"/>
  <c r="J4627" i="9"/>
  <c r="I4627" i="9"/>
  <c r="J4631" i="9"/>
  <c r="I4631" i="9"/>
  <c r="J4635" i="9"/>
  <c r="I4635" i="9"/>
  <c r="J4639" i="9"/>
  <c r="I4639" i="9"/>
  <c r="J4643" i="9"/>
  <c r="I4643" i="9"/>
  <c r="J4647" i="9"/>
  <c r="I4647" i="9"/>
  <c r="J4651" i="9"/>
  <c r="I4651" i="9"/>
  <c r="J4655" i="9"/>
  <c r="I4655" i="9"/>
  <c r="J4659" i="9"/>
  <c r="I4659" i="9"/>
  <c r="J4663" i="9"/>
  <c r="I4663" i="9"/>
  <c r="J4667" i="9"/>
  <c r="I4667" i="9"/>
  <c r="J4671" i="9"/>
  <c r="I4671" i="9"/>
  <c r="J4675" i="9"/>
  <c r="I4675" i="9"/>
  <c r="J4679" i="9"/>
  <c r="I4679" i="9"/>
  <c r="J4683" i="9"/>
  <c r="I4683" i="9"/>
  <c r="J4687" i="9"/>
  <c r="I4687" i="9"/>
  <c r="J4691" i="9"/>
  <c r="I4691" i="9"/>
  <c r="J4695" i="9"/>
  <c r="I4695" i="9"/>
  <c r="J4699" i="9"/>
  <c r="I4699" i="9"/>
  <c r="J4703" i="9"/>
  <c r="I4703" i="9"/>
  <c r="J4707" i="9"/>
  <c r="I4707" i="9"/>
  <c r="J4711" i="9"/>
  <c r="I4711" i="9"/>
  <c r="J4715" i="9"/>
  <c r="I4715" i="9"/>
  <c r="J4719" i="9"/>
  <c r="I4719" i="9"/>
  <c r="J4723" i="9"/>
  <c r="I4723" i="9"/>
  <c r="J4727" i="9"/>
  <c r="I4727" i="9"/>
  <c r="J4731" i="9"/>
  <c r="I4731" i="9"/>
  <c r="J4735" i="9"/>
  <c r="I4735" i="9"/>
  <c r="J4739" i="9"/>
  <c r="I4739" i="9"/>
  <c r="J4743" i="9"/>
  <c r="I4743" i="9"/>
  <c r="J4747" i="9"/>
  <c r="I4747" i="9"/>
  <c r="J4751" i="9"/>
  <c r="I4751" i="9"/>
  <c r="J4755" i="9"/>
  <c r="I4755" i="9"/>
  <c r="J4759" i="9"/>
  <c r="I4759" i="9"/>
  <c r="J4763" i="9"/>
  <c r="I4763" i="9"/>
  <c r="J4767" i="9"/>
  <c r="I4767" i="9"/>
  <c r="J4771" i="9"/>
  <c r="I4771" i="9"/>
  <c r="J4775" i="9"/>
  <c r="I4775" i="9"/>
  <c r="J4779" i="9"/>
  <c r="I4779" i="9"/>
  <c r="J4783" i="9"/>
  <c r="I4783" i="9"/>
  <c r="J4787" i="9"/>
  <c r="I4787" i="9"/>
  <c r="J4791" i="9"/>
  <c r="I4791" i="9"/>
  <c r="J4795" i="9"/>
  <c r="I4795" i="9"/>
  <c r="J4799" i="9"/>
  <c r="I4799" i="9"/>
  <c r="J4803" i="9"/>
  <c r="I4803" i="9"/>
  <c r="J4807" i="9"/>
  <c r="I4807" i="9"/>
  <c r="J4811" i="9"/>
  <c r="I4811" i="9"/>
  <c r="J4815" i="9"/>
  <c r="I4815" i="9"/>
  <c r="J4819" i="9"/>
  <c r="I4819" i="9"/>
  <c r="J4823" i="9"/>
  <c r="I4823" i="9"/>
  <c r="J4827" i="9"/>
  <c r="I4827" i="9"/>
  <c r="J4831" i="9"/>
  <c r="I4831" i="9"/>
  <c r="J4835" i="9"/>
  <c r="I4835" i="9"/>
  <c r="J4839" i="9"/>
  <c r="I4839" i="9"/>
  <c r="J4843" i="9"/>
  <c r="I4843" i="9"/>
  <c r="J4847" i="9"/>
  <c r="I4847" i="9"/>
  <c r="J4851" i="9"/>
  <c r="I4851" i="9"/>
  <c r="J4855" i="9"/>
  <c r="I4855" i="9"/>
  <c r="J4859" i="9"/>
  <c r="I4859" i="9"/>
  <c r="J4863" i="9"/>
  <c r="I4863" i="9"/>
  <c r="J4867" i="9"/>
  <c r="I4867" i="9"/>
  <c r="J4871" i="9"/>
  <c r="I4871" i="9"/>
  <c r="J4875" i="9"/>
  <c r="I4875" i="9"/>
  <c r="J4879" i="9"/>
  <c r="I4879" i="9"/>
  <c r="J4883" i="9"/>
  <c r="I4883" i="9"/>
  <c r="J4887" i="9"/>
  <c r="I4887" i="9"/>
  <c r="J4891" i="9"/>
  <c r="I4891" i="9"/>
  <c r="J4895" i="9"/>
  <c r="I4895" i="9"/>
  <c r="J4899" i="9"/>
  <c r="I4899" i="9"/>
  <c r="J4903" i="9"/>
  <c r="I4903" i="9"/>
  <c r="J4907" i="9"/>
  <c r="I4907" i="9"/>
  <c r="J4911" i="9"/>
  <c r="I4911" i="9"/>
  <c r="J4915" i="9"/>
  <c r="I4915" i="9"/>
  <c r="J4919" i="9"/>
  <c r="I4919" i="9"/>
  <c r="J4923" i="9"/>
  <c r="I4923" i="9"/>
  <c r="J4927" i="9"/>
  <c r="I4927" i="9"/>
  <c r="J4931" i="9"/>
  <c r="I4931" i="9"/>
  <c r="J4935" i="9"/>
  <c r="I4935" i="9"/>
  <c r="J4939" i="9"/>
  <c r="I4939" i="9"/>
  <c r="J4943" i="9"/>
  <c r="I4943" i="9"/>
  <c r="J4947" i="9"/>
  <c r="I4947" i="9"/>
  <c r="J4951" i="9"/>
  <c r="I4951" i="9"/>
  <c r="J4955" i="9"/>
  <c r="I4955" i="9"/>
  <c r="J4959" i="9"/>
  <c r="I4959" i="9"/>
  <c r="J4963" i="9"/>
  <c r="I4963" i="9"/>
  <c r="J4967" i="9"/>
  <c r="I4967" i="9"/>
  <c r="J4971" i="9"/>
  <c r="I4971" i="9"/>
  <c r="J4975" i="9"/>
  <c r="I4975" i="9"/>
  <c r="J4979" i="9"/>
  <c r="I4979" i="9"/>
  <c r="J4983" i="9"/>
  <c r="I4983" i="9"/>
  <c r="J4987" i="9"/>
  <c r="I4987" i="9"/>
  <c r="J4991" i="9"/>
  <c r="I4991" i="9"/>
  <c r="J4995" i="9"/>
  <c r="I4995" i="9"/>
  <c r="J4999" i="9"/>
  <c r="I4999" i="9"/>
  <c r="J5003" i="9"/>
  <c r="I5003" i="9"/>
  <c r="J5007" i="9"/>
  <c r="I5007" i="9"/>
  <c r="J5011" i="9"/>
  <c r="I5011" i="9"/>
  <c r="J5015" i="9"/>
  <c r="I5015" i="9"/>
  <c r="J5019" i="9"/>
  <c r="I5019" i="9"/>
  <c r="J5023" i="9"/>
  <c r="I5023" i="9"/>
  <c r="J5027" i="9"/>
  <c r="I5027" i="9"/>
  <c r="J5031" i="9"/>
  <c r="I5031" i="9"/>
  <c r="J5035" i="9"/>
  <c r="I5035" i="9"/>
  <c r="J5039" i="9"/>
  <c r="I5039" i="9"/>
  <c r="J5043" i="9"/>
  <c r="I5043" i="9"/>
  <c r="J5047" i="9"/>
  <c r="I5047" i="9"/>
  <c r="J5051" i="9"/>
  <c r="I5051" i="9"/>
  <c r="J5055" i="9"/>
  <c r="I5055" i="9"/>
  <c r="J5059" i="9"/>
  <c r="I5059" i="9"/>
  <c r="J5063" i="9"/>
  <c r="I5063" i="9"/>
  <c r="J5067" i="9"/>
  <c r="I5067" i="9"/>
  <c r="J5071" i="9"/>
  <c r="I5071" i="9"/>
  <c r="J5075" i="9"/>
  <c r="I5075" i="9"/>
  <c r="J5079" i="9"/>
  <c r="I5079" i="9"/>
  <c r="J5083" i="9"/>
  <c r="I5083" i="9"/>
  <c r="J5087" i="9"/>
  <c r="I5087" i="9"/>
  <c r="J5091" i="9"/>
  <c r="I5091" i="9"/>
  <c r="J5095" i="9"/>
  <c r="I5095" i="9"/>
  <c r="J5099" i="9"/>
  <c r="I5099" i="9"/>
  <c r="J5103" i="9"/>
  <c r="I5103" i="9"/>
  <c r="J5107" i="9"/>
  <c r="I5107" i="9"/>
  <c r="J5111" i="9"/>
  <c r="I5111" i="9"/>
  <c r="J5115" i="9"/>
  <c r="I5115" i="9"/>
  <c r="J5119" i="9"/>
  <c r="I5119" i="9"/>
  <c r="J5123" i="9"/>
  <c r="I5123" i="9"/>
  <c r="J5127" i="9"/>
  <c r="I5127" i="9"/>
  <c r="J5131" i="9"/>
  <c r="I5131" i="9"/>
  <c r="J5135" i="9"/>
  <c r="I5135" i="9"/>
  <c r="J5139" i="9"/>
  <c r="I5139" i="9"/>
  <c r="J5143" i="9"/>
  <c r="I5143" i="9"/>
  <c r="J5147" i="9"/>
  <c r="I5147" i="9"/>
  <c r="J5151" i="9"/>
  <c r="I5151" i="9"/>
  <c r="J5155" i="9"/>
  <c r="I5155" i="9"/>
  <c r="J5159" i="9"/>
  <c r="I5159" i="9"/>
  <c r="J5163" i="9"/>
  <c r="I5163" i="9"/>
  <c r="J5167" i="9"/>
  <c r="I5167" i="9"/>
  <c r="J5171" i="9"/>
  <c r="I5171" i="9"/>
  <c r="J5175" i="9"/>
  <c r="I5175" i="9"/>
  <c r="J5179" i="9"/>
  <c r="I5179" i="9"/>
  <c r="J5183" i="9"/>
  <c r="I5183" i="9"/>
  <c r="J5187" i="9"/>
  <c r="I5187" i="9"/>
  <c r="J5191" i="9"/>
  <c r="I5191" i="9"/>
  <c r="J5195" i="9"/>
  <c r="I5195" i="9"/>
  <c r="J5199" i="9"/>
  <c r="I5199" i="9"/>
  <c r="J5203" i="9"/>
  <c r="I5203" i="9"/>
  <c r="J5207" i="9"/>
  <c r="I5207" i="9"/>
  <c r="J5211" i="9"/>
  <c r="I5211" i="9"/>
  <c r="J5215" i="9"/>
  <c r="I5215" i="9"/>
  <c r="J5219" i="9"/>
  <c r="I5219" i="9"/>
  <c r="J5223" i="9"/>
  <c r="I5223" i="9"/>
  <c r="J5227" i="9"/>
  <c r="I5227" i="9"/>
  <c r="J5231" i="9"/>
  <c r="I5231" i="9"/>
  <c r="J5235" i="9"/>
  <c r="I5235" i="9"/>
  <c r="J5239" i="9"/>
  <c r="I5239" i="9"/>
  <c r="J5243" i="9"/>
  <c r="I5243" i="9"/>
  <c r="J5247" i="9"/>
  <c r="I5247" i="9"/>
  <c r="J5251" i="9"/>
  <c r="I5251" i="9"/>
  <c r="J5255" i="9"/>
  <c r="I5255" i="9"/>
  <c r="J5259" i="9"/>
  <c r="I5259" i="9"/>
  <c r="J5263" i="9"/>
  <c r="I5263" i="9"/>
  <c r="J5267" i="9"/>
  <c r="I5267" i="9"/>
  <c r="J5271" i="9"/>
  <c r="I5271" i="9"/>
  <c r="J5275" i="9"/>
  <c r="I5275" i="9"/>
  <c r="J5279" i="9"/>
  <c r="I5279" i="9"/>
  <c r="J5283" i="9"/>
  <c r="I5283" i="9"/>
  <c r="J5287" i="9"/>
  <c r="I5287" i="9"/>
  <c r="J5291" i="9"/>
  <c r="I5291" i="9"/>
  <c r="J5295" i="9"/>
  <c r="I5295" i="9"/>
  <c r="J5299" i="9"/>
  <c r="I5299" i="9"/>
  <c r="J5303" i="9"/>
  <c r="I5303" i="9"/>
  <c r="J5307" i="9"/>
  <c r="I5307" i="9"/>
  <c r="J5311" i="9"/>
  <c r="I5311" i="9"/>
  <c r="J5315" i="9"/>
  <c r="I5315" i="9"/>
  <c r="J5319" i="9"/>
  <c r="I5319" i="9"/>
  <c r="J5323" i="9"/>
  <c r="I5323" i="9"/>
  <c r="J5327" i="9"/>
  <c r="I5327" i="9"/>
  <c r="J5331" i="9"/>
  <c r="I5331" i="9"/>
  <c r="J5335" i="9"/>
  <c r="I5335" i="9"/>
  <c r="J5339" i="9"/>
  <c r="I5339" i="9"/>
  <c r="J5343" i="9"/>
  <c r="I5343" i="9"/>
  <c r="J5347" i="9"/>
  <c r="I5347" i="9"/>
  <c r="J5351" i="9"/>
  <c r="I5351" i="9"/>
  <c r="J5355" i="9"/>
  <c r="I5355" i="9"/>
  <c r="J5359" i="9"/>
  <c r="I5359" i="9"/>
  <c r="J5363" i="9"/>
  <c r="I5363" i="9"/>
  <c r="J5367" i="9"/>
  <c r="I5367" i="9"/>
  <c r="J5371" i="9"/>
  <c r="I5371" i="9"/>
  <c r="J5375" i="9"/>
  <c r="I5375" i="9"/>
  <c r="J5379" i="9"/>
  <c r="I5379" i="9"/>
  <c r="J5383" i="9"/>
  <c r="I5383" i="9"/>
  <c r="J5387" i="9"/>
  <c r="I5387" i="9"/>
  <c r="J5391" i="9"/>
  <c r="I5391" i="9"/>
  <c r="J5395" i="9"/>
  <c r="I5395" i="9"/>
  <c r="J5399" i="9"/>
  <c r="I5399" i="9"/>
  <c r="J5403" i="9"/>
  <c r="I5403" i="9"/>
  <c r="J5407" i="9"/>
  <c r="I5407" i="9"/>
  <c r="J5411" i="9"/>
  <c r="I5411" i="9"/>
  <c r="J5415" i="9"/>
  <c r="I5415" i="9"/>
  <c r="J5419" i="9"/>
  <c r="I5419" i="9"/>
  <c r="J5423" i="9"/>
  <c r="I5423" i="9"/>
  <c r="J5427" i="9"/>
  <c r="I5427" i="9"/>
  <c r="J5431" i="9"/>
  <c r="I5431" i="9"/>
  <c r="J5435" i="9"/>
  <c r="I5435" i="9"/>
  <c r="J5439" i="9"/>
  <c r="I5439" i="9"/>
  <c r="J5443" i="9"/>
  <c r="I5443" i="9"/>
  <c r="J5447" i="9"/>
  <c r="I5447" i="9"/>
  <c r="J5451" i="9"/>
  <c r="I5451" i="9"/>
  <c r="J5455" i="9"/>
  <c r="I5455" i="9"/>
  <c r="J5459" i="9"/>
  <c r="I5459" i="9"/>
  <c r="J5463" i="9"/>
  <c r="I5463" i="9"/>
  <c r="J5467" i="9"/>
  <c r="I5467" i="9"/>
  <c r="J5471" i="9"/>
  <c r="I5471" i="9"/>
  <c r="J5475" i="9"/>
  <c r="I5475" i="9"/>
  <c r="J5479" i="9"/>
  <c r="I5479" i="9"/>
  <c r="J5483" i="9"/>
  <c r="I5483" i="9"/>
  <c r="J5487" i="9"/>
  <c r="I5487" i="9"/>
  <c r="J5491" i="9"/>
  <c r="I5491" i="9"/>
  <c r="J5495" i="9"/>
  <c r="I5495" i="9"/>
  <c r="J5499" i="9"/>
  <c r="I5499" i="9"/>
  <c r="J5503" i="9"/>
  <c r="I5503" i="9"/>
  <c r="J5507" i="9"/>
  <c r="I5507" i="9"/>
  <c r="J5511" i="9"/>
  <c r="I5511" i="9"/>
  <c r="J5515" i="9"/>
  <c r="I5515" i="9"/>
  <c r="J5519" i="9"/>
  <c r="I5519" i="9"/>
  <c r="J5523" i="9"/>
  <c r="I5523" i="9"/>
  <c r="J5527" i="9"/>
  <c r="I5527" i="9"/>
  <c r="J5531" i="9"/>
  <c r="I5531" i="9"/>
  <c r="J5535" i="9"/>
  <c r="I5535" i="9"/>
  <c r="J5539" i="9"/>
  <c r="I5539" i="9"/>
  <c r="J5543" i="9"/>
  <c r="I5543" i="9"/>
  <c r="J5547" i="9"/>
  <c r="I5547" i="9"/>
  <c r="J5551" i="9"/>
  <c r="I5551" i="9"/>
  <c r="J5555" i="9"/>
  <c r="I5555" i="9"/>
  <c r="J5559" i="9"/>
  <c r="I5559" i="9"/>
  <c r="J5563" i="9"/>
  <c r="I5563" i="9"/>
  <c r="J5567" i="9"/>
  <c r="I5567" i="9"/>
  <c r="J5571" i="9"/>
  <c r="I5571" i="9"/>
  <c r="J5575" i="9"/>
  <c r="I5575" i="9"/>
  <c r="J5579" i="9"/>
  <c r="I5579" i="9"/>
  <c r="J5583" i="9"/>
  <c r="I5583" i="9"/>
  <c r="J5587" i="9"/>
  <c r="I5587" i="9"/>
  <c r="J5591" i="9"/>
  <c r="I5591" i="9"/>
  <c r="J5595" i="9"/>
  <c r="I5595" i="9"/>
  <c r="J5599" i="9"/>
  <c r="I5599" i="9"/>
  <c r="J5603" i="9"/>
  <c r="I5603" i="9"/>
  <c r="J5607" i="9"/>
  <c r="I5607" i="9"/>
  <c r="J5611" i="9"/>
  <c r="I5611" i="9"/>
  <c r="J5615" i="9"/>
  <c r="I5615" i="9"/>
  <c r="J5619" i="9"/>
  <c r="I5619" i="9"/>
  <c r="J5623" i="9"/>
  <c r="I5623" i="9"/>
  <c r="J5627" i="9"/>
  <c r="I5627" i="9"/>
  <c r="J5631" i="9"/>
  <c r="I5631" i="9"/>
  <c r="J5635" i="9"/>
  <c r="I5635" i="9"/>
  <c r="J5639" i="9"/>
  <c r="I5639" i="9"/>
  <c r="J5643" i="9"/>
  <c r="I5643" i="9"/>
  <c r="J5647" i="9"/>
  <c r="I5647" i="9"/>
  <c r="J5651" i="9"/>
  <c r="I5651" i="9"/>
  <c r="J5655" i="9"/>
  <c r="I5655" i="9"/>
  <c r="J5659" i="9"/>
  <c r="I5659" i="9"/>
  <c r="J5663" i="9"/>
  <c r="I5663" i="9"/>
  <c r="J5667" i="9"/>
  <c r="I5667" i="9"/>
  <c r="J5671" i="9"/>
  <c r="I5671" i="9"/>
  <c r="J5675" i="9"/>
  <c r="I5675" i="9"/>
  <c r="J5679" i="9"/>
  <c r="I5679" i="9"/>
  <c r="J5683" i="9"/>
  <c r="I5683" i="9"/>
  <c r="J5687" i="9"/>
  <c r="I5687" i="9"/>
  <c r="J5691" i="9"/>
  <c r="I5691" i="9"/>
  <c r="J5695" i="9"/>
  <c r="I5695" i="9"/>
  <c r="J5699" i="9"/>
  <c r="I5699" i="9"/>
  <c r="J5703" i="9"/>
  <c r="I5703" i="9"/>
  <c r="J5707" i="9"/>
  <c r="I5707" i="9"/>
  <c r="J5711" i="9"/>
  <c r="I5711" i="9"/>
  <c r="J5715" i="9"/>
  <c r="I5715" i="9"/>
  <c r="J5719" i="9"/>
  <c r="I5719" i="9"/>
  <c r="J5723" i="9"/>
  <c r="I5723" i="9"/>
  <c r="J5727" i="9"/>
  <c r="I5727" i="9"/>
  <c r="J5731" i="9"/>
  <c r="I5731" i="9"/>
  <c r="J5735" i="9"/>
  <c r="I5735" i="9"/>
  <c r="J5739" i="9"/>
  <c r="I5739" i="9"/>
  <c r="J5743" i="9"/>
  <c r="I5743" i="9"/>
  <c r="J5747" i="9"/>
  <c r="I5747" i="9"/>
  <c r="J5751" i="9"/>
  <c r="I5751" i="9"/>
  <c r="J5755" i="9"/>
  <c r="I5755" i="9"/>
  <c r="J5759" i="9"/>
  <c r="I5759" i="9"/>
  <c r="J5763" i="9"/>
  <c r="I5763" i="9"/>
  <c r="J5767" i="9"/>
  <c r="I5767" i="9"/>
  <c r="J5771" i="9"/>
  <c r="I5771" i="9"/>
  <c r="J5775" i="9"/>
  <c r="I5775" i="9"/>
  <c r="J5779" i="9"/>
  <c r="I5779" i="9"/>
  <c r="J5783" i="9"/>
  <c r="I5783" i="9"/>
  <c r="J5787" i="9"/>
  <c r="I5787" i="9"/>
  <c r="J5791" i="9"/>
  <c r="I5791" i="9"/>
  <c r="J5795" i="9"/>
  <c r="I5795" i="9"/>
  <c r="J5799" i="9"/>
  <c r="I5799" i="9"/>
  <c r="J5803" i="9"/>
  <c r="I5803" i="9"/>
  <c r="J5807" i="9"/>
  <c r="I5807" i="9"/>
  <c r="J5811" i="9"/>
  <c r="I5811" i="9"/>
  <c r="J5815" i="9"/>
  <c r="I5815" i="9"/>
  <c r="J5819" i="9"/>
  <c r="I5819" i="9"/>
  <c r="J5823" i="9"/>
  <c r="I5823" i="9"/>
  <c r="J5827" i="9"/>
  <c r="I5827" i="9"/>
  <c r="J5831" i="9"/>
  <c r="I5831" i="9"/>
  <c r="J5835" i="9"/>
  <c r="I5835" i="9"/>
  <c r="J5839" i="9"/>
  <c r="I5839" i="9"/>
  <c r="J5843" i="9"/>
  <c r="I5843" i="9"/>
  <c r="J5847" i="9"/>
  <c r="I5847" i="9"/>
  <c r="J5851" i="9"/>
  <c r="I5851" i="9"/>
  <c r="J5855" i="9"/>
  <c r="I5855" i="9"/>
  <c r="J5859" i="9"/>
  <c r="I5859" i="9"/>
  <c r="J5863" i="9"/>
  <c r="I5863" i="9"/>
  <c r="J5867" i="9"/>
  <c r="I5867" i="9"/>
  <c r="J5871" i="9"/>
  <c r="I5871" i="9"/>
  <c r="J5875" i="9"/>
  <c r="I5875" i="9"/>
  <c r="J5879" i="9"/>
  <c r="I5879" i="9"/>
  <c r="J5883" i="9"/>
  <c r="I5883" i="9"/>
  <c r="J5887" i="9"/>
  <c r="I5887" i="9"/>
  <c r="J5891" i="9"/>
  <c r="I5891" i="9"/>
  <c r="J5895" i="9"/>
  <c r="I5895" i="9"/>
  <c r="J5899" i="9"/>
  <c r="I5899" i="9"/>
  <c r="J5903" i="9"/>
  <c r="I5903" i="9"/>
  <c r="J5907" i="9"/>
  <c r="I5907" i="9"/>
  <c r="J5911" i="9"/>
  <c r="I5911" i="9"/>
  <c r="J5915" i="9"/>
  <c r="I5915" i="9"/>
  <c r="J5919" i="9"/>
  <c r="I5919" i="9"/>
  <c r="J5923" i="9"/>
  <c r="I5923" i="9"/>
  <c r="J5927" i="9"/>
  <c r="I5927" i="9"/>
  <c r="J5931" i="9"/>
  <c r="I5931" i="9"/>
  <c r="J5935" i="9"/>
  <c r="I5935" i="9"/>
  <c r="J5939" i="9"/>
  <c r="I5939" i="9"/>
  <c r="J5943" i="9"/>
  <c r="I5943" i="9"/>
  <c r="J5947" i="9"/>
  <c r="I5947" i="9"/>
  <c r="J5951" i="9"/>
  <c r="I5951" i="9"/>
  <c r="J5955" i="9"/>
  <c r="I5955" i="9"/>
  <c r="J5959" i="9"/>
  <c r="I5959" i="9"/>
  <c r="J5963" i="9"/>
  <c r="I5963" i="9"/>
  <c r="J5967" i="9"/>
  <c r="I5967" i="9"/>
  <c r="J5971" i="9"/>
  <c r="I5971" i="9"/>
  <c r="J5975" i="9"/>
  <c r="I5975" i="9"/>
  <c r="J5979" i="9"/>
  <c r="I5979" i="9"/>
  <c r="J5983" i="9"/>
  <c r="I5983" i="9"/>
  <c r="J5987" i="9"/>
  <c r="I5987" i="9"/>
  <c r="J5991" i="9"/>
  <c r="I5991" i="9"/>
  <c r="J5995" i="9"/>
  <c r="I5995" i="9"/>
  <c r="J5999" i="9"/>
  <c r="I5999" i="9"/>
  <c r="J6003" i="9"/>
  <c r="I6003" i="9"/>
  <c r="J6007" i="9"/>
  <c r="I6007" i="9"/>
  <c r="J6011" i="9"/>
  <c r="I6011" i="9"/>
  <c r="J6015" i="9"/>
  <c r="I6015" i="9"/>
  <c r="J6019" i="9"/>
  <c r="I6019" i="9"/>
  <c r="J6023" i="9"/>
  <c r="I6023" i="9"/>
  <c r="J6027" i="9"/>
  <c r="I6027" i="9"/>
  <c r="J6031" i="9"/>
  <c r="I6031" i="9"/>
  <c r="J6035" i="9"/>
  <c r="I6035" i="9"/>
  <c r="J6039" i="9"/>
  <c r="I6039" i="9"/>
  <c r="J6043" i="9"/>
  <c r="I6043" i="9"/>
  <c r="J6047" i="9"/>
  <c r="I6047" i="9"/>
  <c r="J6051" i="9"/>
  <c r="I6051" i="9"/>
  <c r="J6055" i="9"/>
  <c r="I6055" i="9"/>
  <c r="J6059" i="9"/>
  <c r="I6059" i="9"/>
  <c r="J6063" i="9"/>
  <c r="I6063" i="9"/>
  <c r="J6067" i="9"/>
  <c r="I6067" i="9"/>
  <c r="J6071" i="9"/>
  <c r="I6071" i="9"/>
  <c r="J6075" i="9"/>
  <c r="I6075" i="9"/>
  <c r="J6079" i="9"/>
  <c r="I6079" i="9"/>
  <c r="J6083" i="9"/>
  <c r="I6083" i="9"/>
  <c r="J6087" i="9"/>
  <c r="I6087" i="9"/>
  <c r="J6091" i="9"/>
  <c r="I6091" i="9"/>
  <c r="J6095" i="9"/>
  <c r="I6095" i="9"/>
  <c r="J6099" i="9"/>
  <c r="I6099" i="9"/>
  <c r="J6103" i="9"/>
  <c r="I6103" i="9"/>
  <c r="J6107" i="9"/>
  <c r="I6107" i="9"/>
  <c r="J6111" i="9"/>
  <c r="I6111" i="9"/>
  <c r="J6115" i="9"/>
  <c r="I6115" i="9"/>
  <c r="J6119" i="9"/>
  <c r="I6119" i="9"/>
  <c r="J6123" i="9"/>
  <c r="I6123" i="9"/>
  <c r="J6127" i="9"/>
  <c r="I6127" i="9"/>
  <c r="J6131" i="9"/>
  <c r="I6131" i="9"/>
  <c r="J6135" i="9"/>
  <c r="I6135" i="9"/>
  <c r="J6139" i="9"/>
  <c r="I6139" i="9"/>
  <c r="J6143" i="9"/>
  <c r="I6143" i="9"/>
  <c r="J6147" i="9"/>
  <c r="I6147" i="9"/>
  <c r="J6151" i="9"/>
  <c r="I6151" i="9"/>
  <c r="J6155" i="9"/>
  <c r="I6155" i="9"/>
  <c r="J6159" i="9"/>
  <c r="I6159" i="9"/>
  <c r="J6163" i="9"/>
  <c r="I6163" i="9"/>
  <c r="J6167" i="9"/>
  <c r="I6167" i="9"/>
  <c r="J6171" i="9"/>
  <c r="I6171" i="9"/>
  <c r="J6175" i="9"/>
  <c r="I6175" i="9"/>
  <c r="J6179" i="9"/>
  <c r="I6179" i="9"/>
  <c r="J6183" i="9"/>
  <c r="I6183" i="9"/>
  <c r="J6187" i="9"/>
  <c r="I6187" i="9"/>
  <c r="J6191" i="9"/>
  <c r="I6191" i="9"/>
  <c r="J6195" i="9"/>
  <c r="I6195" i="9"/>
  <c r="J6199" i="9"/>
  <c r="I6199" i="9"/>
  <c r="J6203" i="9"/>
  <c r="I6203" i="9"/>
  <c r="J6207" i="9"/>
  <c r="I6207" i="9"/>
  <c r="J6211" i="9"/>
  <c r="I6211" i="9"/>
  <c r="J6215" i="9"/>
  <c r="I6215" i="9"/>
  <c r="J6219" i="9"/>
  <c r="I6219" i="9"/>
  <c r="J6223" i="9"/>
  <c r="I6223" i="9"/>
  <c r="J6227" i="9"/>
  <c r="I6227" i="9"/>
  <c r="J6231" i="9"/>
  <c r="I6231" i="9"/>
  <c r="J6235" i="9"/>
  <c r="I6235" i="9"/>
  <c r="J6239" i="9"/>
  <c r="I6239" i="9"/>
  <c r="J6243" i="9"/>
  <c r="I6243" i="9"/>
  <c r="J6247" i="9"/>
  <c r="I6247" i="9"/>
  <c r="J6251" i="9"/>
  <c r="I6251" i="9"/>
  <c r="J6255" i="9"/>
  <c r="I6255" i="9"/>
  <c r="J6259" i="9"/>
  <c r="I6259" i="9"/>
  <c r="J6263" i="9"/>
  <c r="I6263" i="9"/>
  <c r="J6267" i="9"/>
  <c r="I6267" i="9"/>
  <c r="J6271" i="9"/>
  <c r="I6271" i="9"/>
  <c r="J6275" i="9"/>
  <c r="I6275" i="9"/>
  <c r="J6279" i="9"/>
  <c r="I6279" i="9"/>
  <c r="J6283" i="9"/>
  <c r="I6283" i="9"/>
  <c r="J6287" i="9"/>
  <c r="I6287" i="9"/>
  <c r="J6291" i="9"/>
  <c r="I6291" i="9"/>
  <c r="J6295" i="9"/>
  <c r="I6295" i="9"/>
  <c r="J6299" i="9"/>
  <c r="I6299" i="9"/>
  <c r="J6303" i="9"/>
  <c r="I6303" i="9"/>
  <c r="J6307" i="9"/>
  <c r="I6307" i="9"/>
  <c r="J6311" i="9"/>
  <c r="I6311" i="9"/>
  <c r="J6315" i="9"/>
  <c r="I6315" i="9"/>
  <c r="J6319" i="9"/>
  <c r="I6319" i="9"/>
  <c r="J6323" i="9"/>
  <c r="I6323" i="9"/>
  <c r="J6327" i="9"/>
  <c r="I6327" i="9"/>
  <c r="J6331" i="9"/>
  <c r="I6331" i="9"/>
  <c r="J6335" i="9"/>
  <c r="I6335" i="9"/>
  <c r="J6339" i="9"/>
  <c r="I6339" i="9"/>
  <c r="J6343" i="9"/>
  <c r="I6343" i="9"/>
  <c r="J6347" i="9"/>
  <c r="I6347" i="9"/>
  <c r="J6351" i="9"/>
  <c r="I6351" i="9"/>
  <c r="J6355" i="9"/>
  <c r="I6355" i="9"/>
  <c r="J6359" i="9"/>
  <c r="I6359" i="9"/>
  <c r="J6363" i="9"/>
  <c r="I6363" i="9"/>
  <c r="J6367" i="9"/>
  <c r="I6367" i="9"/>
  <c r="J6371" i="9"/>
  <c r="I6371" i="9"/>
  <c r="J6375" i="9"/>
  <c r="I6375" i="9"/>
  <c r="J6379" i="9"/>
  <c r="I6379" i="9"/>
  <c r="J6383" i="9"/>
  <c r="I6383" i="9"/>
  <c r="J6387" i="9"/>
  <c r="I6387" i="9"/>
  <c r="J6391" i="9"/>
  <c r="I6391" i="9"/>
  <c r="J6395" i="9"/>
  <c r="I6395" i="9"/>
  <c r="J6399" i="9"/>
  <c r="I6399" i="9"/>
  <c r="J6403" i="9"/>
  <c r="I6403" i="9"/>
  <c r="J6407" i="9"/>
  <c r="I6407" i="9"/>
  <c r="J6411" i="9"/>
  <c r="I6411" i="9"/>
  <c r="J6415" i="9"/>
  <c r="I6415" i="9"/>
  <c r="J6419" i="9"/>
  <c r="I6419" i="9"/>
  <c r="J6423" i="9"/>
  <c r="I6423" i="9"/>
  <c r="J6427" i="9"/>
  <c r="I6427" i="9"/>
  <c r="J6431" i="9"/>
  <c r="I6431" i="9"/>
  <c r="J6435" i="9"/>
  <c r="I6435" i="9"/>
  <c r="J6439" i="9"/>
  <c r="I6439" i="9"/>
  <c r="J6443" i="9"/>
  <c r="I6443" i="9"/>
  <c r="J6447" i="9"/>
  <c r="I6447" i="9"/>
  <c r="J6451" i="9"/>
  <c r="I6451" i="9"/>
  <c r="J6455" i="9"/>
  <c r="I6455" i="9"/>
  <c r="J6459" i="9"/>
  <c r="I6459" i="9"/>
  <c r="J6463" i="9"/>
  <c r="I6463" i="9"/>
  <c r="J6467" i="9"/>
  <c r="I6467" i="9"/>
  <c r="J6471" i="9"/>
  <c r="I6471" i="9"/>
  <c r="J6475" i="9"/>
  <c r="I6475" i="9"/>
  <c r="J6479" i="9"/>
  <c r="I6479" i="9"/>
  <c r="J6483" i="9"/>
  <c r="I6483" i="9"/>
  <c r="J6487" i="9"/>
  <c r="I6487" i="9"/>
  <c r="J6491" i="9"/>
  <c r="I6491" i="9"/>
  <c r="J6495" i="9"/>
  <c r="I6495" i="9"/>
  <c r="J6499" i="9"/>
  <c r="I6499" i="9"/>
  <c r="J6503" i="9"/>
  <c r="I6503" i="9"/>
  <c r="J6507" i="9"/>
  <c r="I6507" i="9"/>
  <c r="J6511" i="9"/>
  <c r="I6511" i="9"/>
  <c r="J6515" i="9"/>
  <c r="I6515" i="9"/>
  <c r="J6519" i="9"/>
  <c r="I6519" i="9"/>
  <c r="J6523" i="9"/>
  <c r="I6523" i="9"/>
  <c r="J6527" i="9"/>
  <c r="I6527" i="9"/>
  <c r="J6531" i="9"/>
  <c r="I6531" i="9"/>
  <c r="J6535" i="9"/>
  <c r="I6535" i="9"/>
  <c r="J6539" i="9"/>
  <c r="I6539" i="9"/>
  <c r="J6543" i="9"/>
  <c r="I6543" i="9"/>
  <c r="J6547" i="9"/>
  <c r="I6547" i="9"/>
  <c r="J6551" i="9"/>
  <c r="I6551" i="9"/>
  <c r="J6555" i="9"/>
  <c r="I6555" i="9"/>
  <c r="J6559" i="9"/>
  <c r="I6559" i="9"/>
  <c r="J6563" i="9"/>
  <c r="I6563" i="9"/>
  <c r="J6567" i="9"/>
  <c r="I6567" i="9"/>
  <c r="J6571" i="9"/>
  <c r="I6571" i="9"/>
  <c r="J6575" i="9"/>
  <c r="I6575" i="9"/>
  <c r="J6579" i="9"/>
  <c r="I6579" i="9"/>
  <c r="J6583" i="9"/>
  <c r="I6583" i="9"/>
  <c r="J6587" i="9"/>
  <c r="I6587" i="9"/>
  <c r="J6591" i="9"/>
  <c r="I6591" i="9"/>
  <c r="J6595" i="9"/>
  <c r="I6595" i="9"/>
  <c r="J6599" i="9"/>
  <c r="I6599" i="9"/>
  <c r="J6603" i="9"/>
  <c r="I6603" i="9"/>
  <c r="J6607" i="9"/>
  <c r="I6607" i="9"/>
  <c r="J6611" i="9"/>
  <c r="I6611" i="9"/>
  <c r="J6615" i="9"/>
  <c r="I6615" i="9"/>
  <c r="J6619" i="9"/>
  <c r="I6619" i="9"/>
  <c r="J6623" i="9"/>
  <c r="I6623" i="9"/>
  <c r="J6627" i="9"/>
  <c r="I6627" i="9"/>
  <c r="J6631" i="9"/>
  <c r="I6631" i="9"/>
  <c r="J6635" i="9"/>
  <c r="I6635" i="9"/>
  <c r="J6639" i="9"/>
  <c r="I6639" i="9"/>
  <c r="J6643" i="9"/>
  <c r="I6643" i="9"/>
  <c r="J6647" i="9"/>
  <c r="I6647" i="9"/>
  <c r="J6651" i="9"/>
  <c r="I6651" i="9"/>
  <c r="J6655" i="9"/>
  <c r="I6655" i="9"/>
  <c r="J6659" i="9"/>
  <c r="I6659" i="9"/>
  <c r="J6663" i="9"/>
  <c r="I6663" i="9"/>
  <c r="J6667" i="9"/>
  <c r="I6667" i="9"/>
  <c r="J6671" i="9"/>
  <c r="I6671" i="9"/>
  <c r="J6675" i="9"/>
  <c r="I6675" i="9"/>
  <c r="J6679" i="9"/>
  <c r="I6679" i="9"/>
  <c r="J6683" i="9"/>
  <c r="I6683" i="9"/>
  <c r="J6687" i="9"/>
  <c r="I6687" i="9"/>
  <c r="J6691" i="9"/>
  <c r="I6691" i="9"/>
  <c r="J6695" i="9"/>
  <c r="I6695" i="9"/>
  <c r="J6699" i="9"/>
  <c r="I6699" i="9"/>
  <c r="J6703" i="9"/>
  <c r="I6703" i="9"/>
  <c r="J6707" i="9"/>
  <c r="I6707" i="9"/>
  <c r="J6711" i="9"/>
  <c r="I6711" i="9"/>
  <c r="J6715" i="9"/>
  <c r="I6715" i="9"/>
  <c r="J6719" i="9"/>
  <c r="I6719" i="9"/>
  <c r="J6723" i="9"/>
  <c r="I6723" i="9"/>
  <c r="J6727" i="9"/>
  <c r="I6727" i="9"/>
  <c r="J6731" i="9"/>
  <c r="I6731" i="9"/>
  <c r="J6735" i="9"/>
  <c r="I6735" i="9"/>
  <c r="J6739" i="9"/>
  <c r="I6739" i="9"/>
  <c r="J6743" i="9"/>
  <c r="I6743" i="9"/>
  <c r="J6747" i="9"/>
  <c r="I6747" i="9"/>
  <c r="J6751" i="9"/>
  <c r="I6751" i="9"/>
  <c r="J6755" i="9"/>
  <c r="I6755" i="9"/>
  <c r="J6759" i="9"/>
  <c r="I6759" i="9"/>
  <c r="J6763" i="9"/>
  <c r="I6763" i="9"/>
  <c r="J6767" i="9"/>
  <c r="I6767" i="9"/>
  <c r="J6771" i="9"/>
  <c r="I6771" i="9"/>
  <c r="J6775" i="9"/>
  <c r="I6775" i="9"/>
  <c r="J6779" i="9"/>
  <c r="I6779" i="9"/>
  <c r="J6783" i="9"/>
  <c r="I6783" i="9"/>
  <c r="J6787" i="9"/>
  <c r="I6787" i="9"/>
  <c r="J6791" i="9"/>
  <c r="I6791" i="9"/>
  <c r="J6795" i="9"/>
  <c r="I6795" i="9"/>
  <c r="J6799" i="9"/>
  <c r="I6799" i="9"/>
  <c r="J6803" i="9"/>
  <c r="I6803" i="9"/>
  <c r="J6807" i="9"/>
  <c r="I6807" i="9"/>
  <c r="J6811" i="9"/>
  <c r="I6811" i="9"/>
  <c r="J6815" i="9"/>
  <c r="I6815" i="9"/>
  <c r="J6819" i="9"/>
  <c r="I6819" i="9"/>
  <c r="J6823" i="9"/>
  <c r="I6823" i="9"/>
  <c r="J6827" i="9"/>
  <c r="I6827" i="9"/>
  <c r="J6831" i="9"/>
  <c r="I6831" i="9"/>
  <c r="J6835" i="9"/>
  <c r="I6835" i="9"/>
  <c r="J6839" i="9"/>
  <c r="I6839" i="9"/>
  <c r="J6843" i="9"/>
  <c r="I6843" i="9"/>
  <c r="J6847" i="9"/>
  <c r="I6847" i="9"/>
  <c r="J6851" i="9"/>
  <c r="I6851" i="9"/>
  <c r="J6855" i="9"/>
  <c r="I6855" i="9"/>
  <c r="J6859" i="9"/>
  <c r="I6859" i="9"/>
  <c r="J6863" i="9"/>
  <c r="I6863" i="9"/>
  <c r="J6867" i="9"/>
  <c r="I6867" i="9"/>
  <c r="J6871" i="9"/>
  <c r="I6871" i="9"/>
  <c r="J6875" i="9"/>
  <c r="I6875" i="9"/>
  <c r="J6879" i="9"/>
  <c r="I6879" i="9"/>
  <c r="J6883" i="9"/>
  <c r="I6883" i="9"/>
  <c r="J6887" i="9"/>
  <c r="I6887" i="9"/>
  <c r="J6891" i="9"/>
  <c r="I6891" i="9"/>
  <c r="J6895" i="9"/>
  <c r="I6895" i="9"/>
  <c r="J6899" i="9"/>
  <c r="I6899" i="9"/>
  <c r="J6903" i="9"/>
  <c r="I6903" i="9"/>
  <c r="J6907" i="9"/>
  <c r="I6907" i="9"/>
  <c r="J6911" i="9"/>
  <c r="I6911" i="9"/>
  <c r="J6915" i="9"/>
  <c r="I6915" i="9"/>
  <c r="J6919" i="9"/>
  <c r="I6919" i="9"/>
  <c r="J6923" i="9"/>
  <c r="I6923" i="9"/>
  <c r="J6927" i="9"/>
  <c r="I6927" i="9"/>
  <c r="J6931" i="9"/>
  <c r="I6931" i="9"/>
  <c r="J6935" i="9"/>
  <c r="I6935" i="9"/>
  <c r="J6939" i="9"/>
  <c r="I6939" i="9"/>
  <c r="J6943" i="9"/>
  <c r="I6943" i="9"/>
  <c r="J6947" i="9"/>
  <c r="I6947" i="9"/>
  <c r="J6951" i="9"/>
  <c r="I6951" i="9"/>
  <c r="J6955" i="9"/>
  <c r="I6955" i="9"/>
  <c r="J6959" i="9"/>
  <c r="I6959" i="9"/>
  <c r="J6963" i="9"/>
  <c r="I6963" i="9"/>
  <c r="J6967" i="9"/>
  <c r="I6967" i="9"/>
  <c r="J6971" i="9"/>
  <c r="I6971" i="9"/>
  <c r="J6975" i="9"/>
  <c r="I6975" i="9"/>
  <c r="J6979" i="9"/>
  <c r="I6979" i="9"/>
  <c r="J6983" i="9"/>
  <c r="I6983" i="9"/>
  <c r="J6987" i="9"/>
  <c r="I6987" i="9"/>
  <c r="J6991" i="9"/>
  <c r="I6991" i="9"/>
  <c r="J6995" i="9"/>
  <c r="I6995" i="9"/>
  <c r="J6999" i="9"/>
  <c r="I6999" i="9"/>
  <c r="J7003" i="9"/>
  <c r="I7003" i="9"/>
  <c r="J7007" i="9"/>
  <c r="I7007" i="9"/>
  <c r="J7011" i="9"/>
  <c r="I7011" i="9"/>
  <c r="J7015" i="9"/>
  <c r="I7015" i="9"/>
  <c r="J7019" i="9"/>
  <c r="I7019" i="9"/>
  <c r="J7023" i="9"/>
  <c r="I7023" i="9"/>
  <c r="J7027" i="9"/>
  <c r="I7027" i="9"/>
  <c r="J7031" i="9"/>
  <c r="I7031" i="9"/>
  <c r="J7035" i="9"/>
  <c r="I7035" i="9"/>
  <c r="J7039" i="9"/>
  <c r="I7039" i="9"/>
  <c r="J7043" i="9"/>
  <c r="I7043" i="9"/>
  <c r="J7047" i="9"/>
  <c r="I7047" i="9"/>
  <c r="J7051" i="9"/>
  <c r="I7051" i="9"/>
  <c r="J7055" i="9"/>
  <c r="I7055" i="9"/>
  <c r="J7059" i="9"/>
  <c r="I7059" i="9"/>
  <c r="J7063" i="9"/>
  <c r="I7063" i="9"/>
  <c r="J7067" i="9"/>
  <c r="I7067" i="9"/>
  <c r="J7071" i="9"/>
  <c r="I7071" i="9"/>
  <c r="J7075" i="9"/>
  <c r="I7075" i="9"/>
  <c r="J7079" i="9"/>
  <c r="I7079" i="9"/>
  <c r="J7083" i="9"/>
  <c r="I7083" i="9"/>
  <c r="J7087" i="9"/>
  <c r="I7087" i="9"/>
  <c r="J7091" i="9"/>
  <c r="I7091" i="9"/>
  <c r="J7095" i="9"/>
  <c r="I7095" i="9"/>
  <c r="J7099" i="9"/>
  <c r="I7099" i="9"/>
  <c r="J7103" i="9"/>
  <c r="I7103" i="9"/>
  <c r="J7107" i="9"/>
  <c r="I7107" i="9"/>
  <c r="J7111" i="9"/>
  <c r="I7111" i="9"/>
  <c r="J7115" i="9"/>
  <c r="I7115" i="9"/>
  <c r="J7119" i="9"/>
  <c r="I7119" i="9"/>
  <c r="J7123" i="9"/>
  <c r="I7123" i="9"/>
  <c r="J7127" i="9"/>
  <c r="I7127" i="9"/>
  <c r="J7131" i="9"/>
  <c r="I7131" i="9"/>
  <c r="J7135" i="9"/>
  <c r="I7135" i="9"/>
  <c r="J7139" i="9"/>
  <c r="I7139" i="9"/>
  <c r="J7143" i="9"/>
  <c r="I7143" i="9"/>
  <c r="J7147" i="9"/>
  <c r="I7147" i="9"/>
  <c r="J7151" i="9"/>
  <c r="I7151" i="9"/>
  <c r="J7155" i="9"/>
  <c r="I7155" i="9"/>
  <c r="J7159" i="9"/>
  <c r="I7159" i="9"/>
  <c r="J7163" i="9"/>
  <c r="I7163" i="9"/>
  <c r="J7167" i="9"/>
  <c r="I7167" i="9"/>
  <c r="J7171" i="9"/>
  <c r="I7171" i="9"/>
  <c r="J7175" i="9"/>
  <c r="I7175" i="9"/>
  <c r="J7179" i="9"/>
  <c r="I7179" i="9"/>
  <c r="J7183" i="9"/>
  <c r="I7183" i="9"/>
  <c r="J7187" i="9"/>
  <c r="I7187" i="9"/>
  <c r="J7191" i="9"/>
  <c r="I7191" i="9"/>
  <c r="J7195" i="9"/>
  <c r="I7195" i="9"/>
  <c r="J7199" i="9"/>
  <c r="I7199" i="9"/>
  <c r="J7203" i="9"/>
  <c r="I7203" i="9"/>
  <c r="J7207" i="9"/>
  <c r="I7207" i="9"/>
  <c r="J7211" i="9"/>
  <c r="I7211" i="9"/>
  <c r="J7215" i="9"/>
  <c r="I7215" i="9"/>
  <c r="J7219" i="9"/>
  <c r="I7219" i="9"/>
  <c r="J7223" i="9"/>
  <c r="I7223" i="9"/>
  <c r="J7227" i="9"/>
  <c r="I7227" i="9"/>
  <c r="J7231" i="9"/>
  <c r="I7231" i="9"/>
  <c r="J7235" i="9"/>
  <c r="I7235" i="9"/>
  <c r="J7239" i="9"/>
  <c r="I7239" i="9"/>
  <c r="J7243" i="9"/>
  <c r="I7243" i="9"/>
  <c r="J7247" i="9"/>
  <c r="I7247" i="9"/>
  <c r="J7251" i="9"/>
  <c r="I7251" i="9"/>
  <c r="J7255" i="9"/>
  <c r="I7255" i="9"/>
  <c r="J7259" i="9"/>
  <c r="I7259" i="9"/>
  <c r="J7263" i="9"/>
  <c r="I7263" i="9"/>
  <c r="J7267" i="9"/>
  <c r="I7267" i="9"/>
  <c r="J7271" i="9"/>
  <c r="I7271" i="9"/>
  <c r="J7275" i="9"/>
  <c r="I7275" i="9"/>
  <c r="J7279" i="9"/>
  <c r="I7279" i="9"/>
  <c r="J7283" i="9"/>
  <c r="I7283" i="9"/>
  <c r="J7287" i="9"/>
  <c r="I7287" i="9"/>
  <c r="J7291" i="9"/>
  <c r="I7291" i="9"/>
  <c r="J7295" i="9"/>
  <c r="I7295" i="9"/>
  <c r="J7299" i="9"/>
  <c r="I7299" i="9"/>
  <c r="J7303" i="9"/>
  <c r="I7303" i="9"/>
  <c r="J7307" i="9"/>
  <c r="I7307" i="9"/>
  <c r="J7311" i="9"/>
  <c r="I7311" i="9"/>
  <c r="J7315" i="9"/>
  <c r="I7315" i="9"/>
  <c r="J7319" i="9"/>
  <c r="I7319" i="9"/>
  <c r="J7323" i="9"/>
  <c r="I7323" i="9"/>
  <c r="J7327" i="9"/>
  <c r="I7327" i="9"/>
  <c r="J7331" i="9"/>
  <c r="I7331" i="9"/>
  <c r="J7335" i="9"/>
  <c r="I7335" i="9"/>
  <c r="J7339" i="9"/>
  <c r="I7339" i="9"/>
  <c r="J7343" i="9"/>
  <c r="I7343" i="9"/>
  <c r="J7347" i="9"/>
  <c r="I7347" i="9"/>
  <c r="J7351" i="9"/>
  <c r="I7351" i="9"/>
  <c r="J7355" i="9"/>
  <c r="I7355" i="9"/>
  <c r="J7359" i="9"/>
  <c r="I7359" i="9"/>
  <c r="J7363" i="9"/>
  <c r="I7363" i="9"/>
  <c r="J7367" i="9"/>
  <c r="I7367" i="9"/>
  <c r="J7371" i="9"/>
  <c r="I7371" i="9"/>
  <c r="J7375" i="9"/>
  <c r="I7375" i="9"/>
  <c r="J7379" i="9"/>
  <c r="I7379" i="9"/>
  <c r="J7383" i="9"/>
  <c r="I7383" i="9"/>
  <c r="J7387" i="9"/>
  <c r="I7387" i="9"/>
  <c r="J7391" i="9"/>
  <c r="I7391" i="9"/>
  <c r="J7395" i="9"/>
  <c r="I7395" i="9"/>
  <c r="J7399" i="9"/>
  <c r="I7399" i="9"/>
  <c r="J7403" i="9"/>
  <c r="I7403" i="9"/>
  <c r="J7407" i="9"/>
  <c r="I7407" i="9"/>
  <c r="J7411" i="9"/>
  <c r="I7411" i="9"/>
  <c r="J7415" i="9"/>
  <c r="I7415" i="9"/>
  <c r="J7419" i="9"/>
  <c r="I7419" i="9"/>
  <c r="J7423" i="9"/>
  <c r="I7423" i="9"/>
  <c r="J7427" i="9"/>
  <c r="I7427" i="9"/>
  <c r="J7431" i="9"/>
  <c r="I7431" i="9"/>
  <c r="J7435" i="9"/>
  <c r="I7435" i="9"/>
  <c r="J7439" i="9"/>
  <c r="I7439" i="9"/>
  <c r="J7443" i="9"/>
  <c r="I7443" i="9"/>
  <c r="J7447" i="9"/>
  <c r="I7447" i="9"/>
  <c r="J7451" i="9"/>
  <c r="I7451" i="9"/>
  <c r="J7455" i="9"/>
  <c r="I7455" i="9"/>
  <c r="J7459" i="9"/>
  <c r="I7459" i="9"/>
  <c r="J7463" i="9"/>
  <c r="I7463" i="9"/>
  <c r="J7467" i="9"/>
  <c r="I7467" i="9"/>
  <c r="J7471" i="9"/>
  <c r="I7471" i="9"/>
  <c r="J7475" i="9"/>
  <c r="I7475" i="9"/>
  <c r="J7479" i="9"/>
  <c r="I7479" i="9"/>
  <c r="J7483" i="9"/>
  <c r="I7483" i="9"/>
  <c r="J7487" i="9"/>
  <c r="I7487" i="9"/>
  <c r="J7491" i="9"/>
  <c r="I7491" i="9"/>
  <c r="J7495" i="9"/>
  <c r="I7495" i="9"/>
  <c r="J7499" i="9"/>
  <c r="I7499" i="9"/>
  <c r="J7503" i="9"/>
  <c r="I7503" i="9"/>
  <c r="J7507" i="9"/>
  <c r="I7507" i="9"/>
  <c r="J7511" i="9"/>
  <c r="I7511" i="9"/>
  <c r="J7515" i="9"/>
  <c r="I7515" i="9"/>
  <c r="J7519" i="9"/>
  <c r="I7519" i="9"/>
  <c r="J7523" i="9"/>
  <c r="I7523" i="9"/>
  <c r="J7527" i="9"/>
  <c r="I7527" i="9"/>
  <c r="J7531" i="9"/>
  <c r="I7531" i="9"/>
  <c r="J7535" i="9"/>
  <c r="I7535" i="9"/>
  <c r="J7539" i="9"/>
  <c r="I7539" i="9"/>
  <c r="J7543" i="9"/>
  <c r="I7543" i="9"/>
  <c r="J7547" i="9"/>
  <c r="I7547" i="9"/>
  <c r="J7551" i="9"/>
  <c r="I7551" i="9"/>
  <c r="J7555" i="9"/>
  <c r="I7555" i="9"/>
  <c r="J7559" i="9"/>
  <c r="I7559" i="9"/>
  <c r="J7563" i="9"/>
  <c r="I7563" i="9"/>
  <c r="J7567" i="9"/>
  <c r="I7567" i="9"/>
  <c r="J7571" i="9"/>
  <c r="I7571" i="9"/>
  <c r="J7575" i="9"/>
  <c r="I7575" i="9"/>
  <c r="J7579" i="9"/>
  <c r="I7579" i="9"/>
  <c r="J7583" i="9"/>
  <c r="I7583" i="9"/>
  <c r="J7587" i="9"/>
  <c r="I7587" i="9"/>
  <c r="J7591" i="9"/>
  <c r="I7591" i="9"/>
  <c r="J7595" i="9"/>
  <c r="I7595" i="9"/>
  <c r="J7599" i="9"/>
  <c r="I7599" i="9"/>
  <c r="J7603" i="9"/>
  <c r="I7603" i="9"/>
  <c r="J7607" i="9"/>
  <c r="I7607" i="9"/>
  <c r="J7611" i="9"/>
  <c r="I7611" i="9"/>
  <c r="J7615" i="9"/>
  <c r="I7615" i="9"/>
  <c r="J7619" i="9"/>
  <c r="I7619" i="9"/>
  <c r="J7623" i="9"/>
  <c r="I7623" i="9"/>
  <c r="J7627" i="9"/>
  <c r="I7627" i="9"/>
  <c r="J7631" i="9"/>
  <c r="I7631" i="9"/>
  <c r="J7635" i="9"/>
  <c r="I7635" i="9"/>
  <c r="J7639" i="9"/>
  <c r="I7639" i="9"/>
  <c r="J7643" i="9"/>
  <c r="I7643" i="9"/>
  <c r="J7647" i="9"/>
  <c r="I7647" i="9"/>
  <c r="J7651" i="9"/>
  <c r="I7651" i="9"/>
  <c r="J7655" i="9"/>
  <c r="I7655" i="9"/>
  <c r="J7659" i="9"/>
  <c r="I7659" i="9"/>
  <c r="J7663" i="9"/>
  <c r="I7663" i="9"/>
  <c r="J7667" i="9"/>
  <c r="I7667" i="9"/>
  <c r="J7671" i="9"/>
  <c r="I7671" i="9"/>
  <c r="J7675" i="9"/>
  <c r="I7675" i="9"/>
  <c r="J7679" i="9"/>
  <c r="I7679" i="9"/>
  <c r="J7683" i="9"/>
  <c r="I7683" i="9"/>
  <c r="J7687" i="9"/>
  <c r="I7687" i="9"/>
  <c r="J7691" i="9"/>
  <c r="I7691" i="9"/>
  <c r="J7695" i="9"/>
  <c r="I7695" i="9"/>
  <c r="J7699" i="9"/>
  <c r="I7699" i="9"/>
  <c r="J7703" i="9"/>
  <c r="I7703" i="9"/>
  <c r="J7707" i="9"/>
  <c r="I7707" i="9"/>
  <c r="J7711" i="9"/>
  <c r="I7711" i="9"/>
  <c r="J7715" i="9"/>
  <c r="I7715" i="9"/>
  <c r="J7719" i="9"/>
  <c r="I7719" i="9"/>
  <c r="J7723" i="9"/>
  <c r="I7723" i="9"/>
  <c r="J7727" i="9"/>
  <c r="I7727" i="9"/>
  <c r="J7731" i="9"/>
  <c r="I7731" i="9"/>
  <c r="J7735" i="9"/>
  <c r="I7735" i="9"/>
  <c r="J7739" i="9"/>
  <c r="I7739" i="9"/>
  <c r="J7743" i="9"/>
  <c r="I7743" i="9"/>
  <c r="J7747" i="9"/>
  <c r="I7747" i="9"/>
  <c r="J7751" i="9"/>
  <c r="I7751" i="9"/>
  <c r="J7755" i="9"/>
  <c r="I7755" i="9"/>
  <c r="J7759" i="9"/>
  <c r="I7759" i="9"/>
  <c r="J3676" i="9"/>
  <c r="I3676" i="9"/>
  <c r="J3680" i="9"/>
  <c r="I3680" i="9"/>
  <c r="J3684" i="9"/>
  <c r="I3684" i="9"/>
  <c r="J3688" i="9"/>
  <c r="I3688" i="9"/>
  <c r="J3692" i="9"/>
  <c r="I3692" i="9"/>
  <c r="J3696" i="9"/>
  <c r="I3696" i="9"/>
  <c r="J3700" i="9"/>
  <c r="I3700" i="9"/>
  <c r="J3704" i="9"/>
  <c r="I3704" i="9"/>
  <c r="J3708" i="9"/>
  <c r="I3708" i="9"/>
  <c r="J3712" i="9"/>
  <c r="I3712" i="9"/>
  <c r="J3716" i="9"/>
  <c r="I3716" i="9"/>
  <c r="J3720" i="9"/>
  <c r="I3720" i="9"/>
  <c r="J3724" i="9"/>
  <c r="I3724" i="9"/>
  <c r="J3728" i="9"/>
  <c r="I3728" i="9"/>
  <c r="J3732" i="9"/>
  <c r="I3732" i="9"/>
  <c r="J3736" i="9"/>
  <c r="I3736" i="9"/>
  <c r="J3740" i="9"/>
  <c r="I3740" i="9"/>
  <c r="J3744" i="9"/>
  <c r="I3744" i="9"/>
  <c r="J3748" i="9"/>
  <c r="I3748" i="9"/>
  <c r="J3752" i="9"/>
  <c r="I3752" i="9"/>
  <c r="J3756" i="9"/>
  <c r="I3756" i="9"/>
  <c r="J3760" i="9"/>
  <c r="I3760" i="9"/>
  <c r="J3764" i="9"/>
  <c r="I3764" i="9"/>
  <c r="J3768" i="9"/>
  <c r="I3768" i="9"/>
  <c r="J3772" i="9"/>
  <c r="I3772" i="9"/>
  <c r="J3776" i="9"/>
  <c r="I3776" i="9"/>
  <c r="J3780" i="9"/>
  <c r="I3780" i="9"/>
  <c r="J3784" i="9"/>
  <c r="I3784" i="9"/>
  <c r="J3788" i="9"/>
  <c r="I3788" i="9"/>
  <c r="J3792" i="9"/>
  <c r="I3792" i="9"/>
  <c r="J3796" i="9"/>
  <c r="I3796" i="9"/>
  <c r="J3800" i="9"/>
  <c r="I3800" i="9"/>
  <c r="J3804" i="9"/>
  <c r="I3804" i="9"/>
  <c r="J3808" i="9"/>
  <c r="I3808" i="9"/>
  <c r="J3812" i="9"/>
  <c r="I3812" i="9"/>
  <c r="J3816" i="9"/>
  <c r="I3816" i="9"/>
  <c r="J3820" i="9"/>
  <c r="I3820" i="9"/>
  <c r="J3824" i="9"/>
  <c r="I3824" i="9"/>
  <c r="J3828" i="9"/>
  <c r="I3828" i="9"/>
  <c r="J3832" i="9"/>
  <c r="I3832" i="9"/>
  <c r="J3836" i="9"/>
  <c r="I3836" i="9"/>
  <c r="J3840" i="9"/>
  <c r="I3840" i="9"/>
  <c r="J3844" i="9"/>
  <c r="I3844" i="9"/>
  <c r="J3848" i="9"/>
  <c r="I3848" i="9"/>
  <c r="J3852" i="9"/>
  <c r="I3852" i="9"/>
  <c r="J3856" i="9"/>
  <c r="I3856" i="9"/>
  <c r="J3860" i="9"/>
  <c r="I3860" i="9"/>
  <c r="J3864" i="9"/>
  <c r="I3864" i="9"/>
  <c r="J3868" i="9"/>
  <c r="I3868" i="9"/>
  <c r="J3872" i="9"/>
  <c r="I3872" i="9"/>
  <c r="J3876" i="9"/>
  <c r="I3876" i="9"/>
  <c r="J3880" i="9"/>
  <c r="I3880" i="9"/>
  <c r="J3884" i="9"/>
  <c r="I3884" i="9"/>
  <c r="J3888" i="9"/>
  <c r="I3888" i="9"/>
  <c r="J3892" i="9"/>
  <c r="I3892" i="9"/>
  <c r="J3896" i="9"/>
  <c r="I3896" i="9"/>
  <c r="J3900" i="9"/>
  <c r="I3900" i="9"/>
  <c r="J3904" i="9"/>
  <c r="I3904" i="9"/>
  <c r="J3908" i="9"/>
  <c r="I3908" i="9"/>
  <c r="J3912" i="9"/>
  <c r="I3912" i="9"/>
  <c r="J3916" i="9"/>
  <c r="I3916" i="9"/>
  <c r="J3920" i="9"/>
  <c r="I3920" i="9"/>
  <c r="J3924" i="9"/>
  <c r="I3924" i="9"/>
  <c r="J3928" i="9"/>
  <c r="I3928" i="9"/>
  <c r="J3932" i="9"/>
  <c r="I3932" i="9"/>
  <c r="J3936" i="9"/>
  <c r="I3936" i="9"/>
  <c r="J3940" i="9"/>
  <c r="I3940" i="9"/>
  <c r="J3944" i="9"/>
  <c r="I3944" i="9"/>
  <c r="J3948" i="9"/>
  <c r="I3948" i="9"/>
  <c r="J3952" i="9"/>
  <c r="I3952" i="9"/>
  <c r="J3956" i="9"/>
  <c r="I3956" i="9"/>
  <c r="J3960" i="9"/>
  <c r="I3960" i="9"/>
  <c r="J3964" i="9"/>
  <c r="I3964" i="9"/>
  <c r="J3968" i="9"/>
  <c r="I3968" i="9"/>
  <c r="J3972" i="9"/>
  <c r="I3972" i="9"/>
  <c r="J3976" i="9"/>
  <c r="I3976" i="9"/>
  <c r="J3980" i="9"/>
  <c r="I3980" i="9"/>
  <c r="J3984" i="9"/>
  <c r="I3984" i="9"/>
  <c r="J3988" i="9"/>
  <c r="I3988" i="9"/>
  <c r="J3992" i="9"/>
  <c r="I3992" i="9"/>
  <c r="J3996" i="9"/>
  <c r="I3996" i="9"/>
  <c r="J4000" i="9"/>
  <c r="I4000" i="9"/>
  <c r="J4004" i="9"/>
  <c r="I4004" i="9"/>
  <c r="J4008" i="9"/>
  <c r="I4008" i="9"/>
  <c r="J4012" i="9"/>
  <c r="I4012" i="9"/>
  <c r="J4016" i="9"/>
  <c r="I4016" i="9"/>
  <c r="J4020" i="9"/>
  <c r="I4020" i="9"/>
  <c r="J4024" i="9"/>
  <c r="I4024" i="9"/>
  <c r="J4028" i="9"/>
  <c r="I4028" i="9"/>
  <c r="J4032" i="9"/>
  <c r="I4032" i="9"/>
  <c r="J4036" i="9"/>
  <c r="I4036" i="9"/>
  <c r="J4040" i="9"/>
  <c r="I4040" i="9"/>
  <c r="J4044" i="9"/>
  <c r="I4044" i="9"/>
  <c r="J4048" i="9"/>
  <c r="I4048" i="9"/>
  <c r="J4052" i="9"/>
  <c r="I4052" i="9"/>
  <c r="J4056" i="9"/>
  <c r="I4056" i="9"/>
  <c r="J4060" i="9"/>
  <c r="I4060" i="9"/>
  <c r="J4064" i="9"/>
  <c r="I4064" i="9"/>
  <c r="J4068" i="9"/>
  <c r="I4068" i="9"/>
  <c r="J4072" i="9"/>
  <c r="I4072" i="9"/>
  <c r="J4076" i="9"/>
  <c r="I4076" i="9"/>
  <c r="J4080" i="9"/>
  <c r="I4080" i="9"/>
  <c r="J4084" i="9"/>
  <c r="I4084" i="9"/>
  <c r="J4088" i="9"/>
  <c r="I4088" i="9"/>
  <c r="J4092" i="9"/>
  <c r="I4092" i="9"/>
  <c r="J4096" i="9"/>
  <c r="I4096" i="9"/>
  <c r="J4100" i="9"/>
  <c r="I4100" i="9"/>
  <c r="J4104" i="9"/>
  <c r="I4104" i="9"/>
  <c r="J4108" i="9"/>
  <c r="I4108" i="9"/>
  <c r="J4112" i="9"/>
  <c r="I4112" i="9"/>
  <c r="J4116" i="9"/>
  <c r="I4116" i="9"/>
  <c r="J4120" i="9"/>
  <c r="I4120" i="9"/>
  <c r="J4124" i="9"/>
  <c r="I4124" i="9"/>
  <c r="J4128" i="9"/>
  <c r="I4128" i="9"/>
  <c r="J4132" i="9"/>
  <c r="I4132" i="9"/>
  <c r="J4136" i="9"/>
  <c r="I4136" i="9"/>
  <c r="J4140" i="9"/>
  <c r="I4140" i="9"/>
  <c r="J4144" i="9"/>
  <c r="I4144" i="9"/>
  <c r="J4148" i="9"/>
  <c r="I4148" i="9"/>
  <c r="J4152" i="9"/>
  <c r="I4152" i="9"/>
  <c r="J4156" i="9"/>
  <c r="I4156" i="9"/>
  <c r="J4160" i="9"/>
  <c r="I4160" i="9"/>
  <c r="J4164" i="9"/>
  <c r="I4164" i="9"/>
  <c r="J4168" i="9"/>
  <c r="I4168" i="9"/>
  <c r="J4172" i="9"/>
  <c r="I4172" i="9"/>
  <c r="J4176" i="9"/>
  <c r="I4176" i="9"/>
  <c r="J4180" i="9"/>
  <c r="I4180" i="9"/>
  <c r="J4184" i="9"/>
  <c r="I4184" i="9"/>
  <c r="J4188" i="9"/>
  <c r="I4188" i="9"/>
  <c r="J4192" i="9"/>
  <c r="I4192" i="9"/>
  <c r="J4196" i="9"/>
  <c r="I4196" i="9"/>
  <c r="J4200" i="9"/>
  <c r="I4200" i="9"/>
  <c r="J4204" i="9"/>
  <c r="I4204" i="9"/>
  <c r="J4208" i="9"/>
  <c r="I4208" i="9"/>
  <c r="J4212" i="9"/>
  <c r="I4212" i="9"/>
  <c r="J4216" i="9"/>
  <c r="I4216" i="9"/>
  <c r="J4220" i="9"/>
  <c r="I4220" i="9"/>
  <c r="J4224" i="9"/>
  <c r="I4224" i="9"/>
  <c r="J4228" i="9"/>
  <c r="I4228" i="9"/>
  <c r="J4232" i="9"/>
  <c r="I4232" i="9"/>
  <c r="J4236" i="9"/>
  <c r="I4236" i="9"/>
  <c r="J4240" i="9"/>
  <c r="I4240" i="9"/>
  <c r="J4244" i="9"/>
  <c r="I4244" i="9"/>
  <c r="J4248" i="9"/>
  <c r="I4248" i="9"/>
  <c r="J4252" i="9"/>
  <c r="I4252" i="9"/>
  <c r="J4256" i="9"/>
  <c r="I4256" i="9"/>
  <c r="J4260" i="9"/>
  <c r="I4260" i="9"/>
  <c r="J4264" i="9"/>
  <c r="I4264" i="9"/>
  <c r="J4268" i="9"/>
  <c r="I4268" i="9"/>
  <c r="J4272" i="9"/>
  <c r="I4272" i="9"/>
  <c r="J4276" i="9"/>
  <c r="I4276" i="9"/>
  <c r="J4280" i="9"/>
  <c r="I4280" i="9"/>
  <c r="J4284" i="9"/>
  <c r="I4284" i="9"/>
  <c r="J4288" i="9"/>
  <c r="I4288" i="9"/>
  <c r="J4292" i="9"/>
  <c r="I4292" i="9"/>
  <c r="J4296" i="9"/>
  <c r="I4296" i="9"/>
  <c r="J4300" i="9"/>
  <c r="I4300" i="9"/>
  <c r="J4304" i="9"/>
  <c r="I4304" i="9"/>
  <c r="J4308" i="9"/>
  <c r="I4308" i="9"/>
  <c r="J4312" i="9"/>
  <c r="I4312" i="9"/>
  <c r="J4316" i="9"/>
  <c r="I4316" i="9"/>
  <c r="J4320" i="9"/>
  <c r="I4320" i="9"/>
  <c r="J4324" i="9"/>
  <c r="I4324" i="9"/>
  <c r="J4328" i="9"/>
  <c r="I4328" i="9"/>
  <c r="J4332" i="9"/>
  <c r="I4332" i="9"/>
  <c r="J4336" i="9"/>
  <c r="I4336" i="9"/>
  <c r="J4340" i="9"/>
  <c r="I4340" i="9"/>
  <c r="J4344" i="9"/>
  <c r="I4344" i="9"/>
  <c r="J4348" i="9"/>
  <c r="I4348" i="9"/>
  <c r="J4352" i="9"/>
  <c r="I4352" i="9"/>
  <c r="J4356" i="9"/>
  <c r="I4356" i="9"/>
  <c r="J4360" i="9"/>
  <c r="I4360" i="9"/>
  <c r="J4364" i="9"/>
  <c r="I4364" i="9"/>
  <c r="J4368" i="9"/>
  <c r="I4368" i="9"/>
  <c r="J4372" i="9"/>
  <c r="I4372" i="9"/>
  <c r="J4376" i="9"/>
  <c r="I4376" i="9"/>
  <c r="J4380" i="9"/>
  <c r="I4380" i="9"/>
  <c r="J4384" i="9"/>
  <c r="I4384" i="9"/>
  <c r="J4388" i="9"/>
  <c r="I4388" i="9"/>
  <c r="J4392" i="9"/>
  <c r="I4392" i="9"/>
  <c r="J4396" i="9"/>
  <c r="I4396" i="9"/>
  <c r="J4400" i="9"/>
  <c r="I4400" i="9"/>
  <c r="J4404" i="9"/>
  <c r="I4404" i="9"/>
  <c r="J4408" i="9"/>
  <c r="I4408" i="9"/>
  <c r="J4412" i="9"/>
  <c r="I4412" i="9"/>
  <c r="J4416" i="9"/>
  <c r="I4416" i="9"/>
  <c r="J4420" i="9"/>
  <c r="I4420" i="9"/>
  <c r="J4424" i="9"/>
  <c r="I4424" i="9"/>
  <c r="J4428" i="9"/>
  <c r="I4428" i="9"/>
  <c r="J4432" i="9"/>
  <c r="I4432" i="9"/>
  <c r="J4436" i="9"/>
  <c r="I4436" i="9"/>
  <c r="J4440" i="9"/>
  <c r="I4440" i="9"/>
  <c r="J4444" i="9"/>
  <c r="I4444" i="9"/>
  <c r="J4448" i="9"/>
  <c r="I4448" i="9"/>
  <c r="J4452" i="9"/>
  <c r="I4452" i="9"/>
  <c r="J4456" i="9"/>
  <c r="I4456" i="9"/>
  <c r="J4460" i="9"/>
  <c r="I4460" i="9"/>
  <c r="J4464" i="9"/>
  <c r="I4464" i="9"/>
  <c r="J4468" i="9"/>
  <c r="I4468" i="9"/>
  <c r="J4472" i="9"/>
  <c r="I4472" i="9"/>
  <c r="J4476" i="9"/>
  <c r="I4476" i="9"/>
  <c r="J4480" i="9"/>
  <c r="I4480" i="9"/>
  <c r="J4484" i="9"/>
  <c r="I4484" i="9"/>
  <c r="J4488" i="9"/>
  <c r="I4488" i="9"/>
  <c r="J4492" i="9"/>
  <c r="I4492" i="9"/>
  <c r="J4496" i="9"/>
  <c r="I4496" i="9"/>
  <c r="J4500" i="9"/>
  <c r="I4500" i="9"/>
  <c r="J4504" i="9"/>
  <c r="I4504" i="9"/>
  <c r="J4508" i="9"/>
  <c r="I4508" i="9"/>
  <c r="J4512" i="9"/>
  <c r="I4512" i="9"/>
  <c r="J4516" i="9"/>
  <c r="I4516" i="9"/>
  <c r="J4520" i="9"/>
  <c r="I4520" i="9"/>
  <c r="J4524" i="9"/>
  <c r="I4524" i="9"/>
  <c r="J4528" i="9"/>
  <c r="I4528" i="9"/>
  <c r="J4532" i="9"/>
  <c r="I4532" i="9"/>
  <c r="J4536" i="9"/>
  <c r="I4536" i="9"/>
  <c r="J4540" i="9"/>
  <c r="I4540" i="9"/>
  <c r="J4544" i="9"/>
  <c r="I4544" i="9"/>
  <c r="J4548" i="9"/>
  <c r="I4548" i="9"/>
  <c r="J4552" i="9"/>
  <c r="I4552" i="9"/>
  <c r="J4556" i="9"/>
  <c r="I4556" i="9"/>
  <c r="J4560" i="9"/>
  <c r="I4560" i="9"/>
  <c r="J4564" i="9"/>
  <c r="I4564" i="9"/>
  <c r="J4568" i="9"/>
  <c r="I4568" i="9"/>
  <c r="J4572" i="9"/>
  <c r="I4572" i="9"/>
  <c r="J4576" i="9"/>
  <c r="I4576" i="9"/>
  <c r="J4580" i="9"/>
  <c r="I4580" i="9"/>
  <c r="J4584" i="9"/>
  <c r="I4584" i="9"/>
  <c r="J4588" i="9"/>
  <c r="I4588" i="9"/>
  <c r="J4592" i="9"/>
  <c r="I4592" i="9"/>
  <c r="J4596" i="9"/>
  <c r="I4596" i="9"/>
  <c r="J4600" i="9"/>
  <c r="I4600" i="9"/>
  <c r="J4604" i="9"/>
  <c r="I4604" i="9"/>
  <c r="J4608" i="9"/>
  <c r="I4608" i="9"/>
  <c r="J4612" i="9"/>
  <c r="I4612" i="9"/>
  <c r="J4616" i="9"/>
  <c r="I4616" i="9"/>
  <c r="J4620" i="9"/>
  <c r="I4620" i="9"/>
  <c r="J4624" i="9"/>
  <c r="I4624" i="9"/>
  <c r="J4628" i="9"/>
  <c r="I4628" i="9"/>
  <c r="J4632" i="9"/>
  <c r="I4632" i="9"/>
  <c r="J4636" i="9"/>
  <c r="I4636" i="9"/>
  <c r="J4640" i="9"/>
  <c r="I4640" i="9"/>
  <c r="J4644" i="9"/>
  <c r="I4644" i="9"/>
  <c r="J4648" i="9"/>
  <c r="I4648" i="9"/>
  <c r="J4652" i="9"/>
  <c r="I4652" i="9"/>
  <c r="J4656" i="9"/>
  <c r="I4656" i="9"/>
  <c r="J4660" i="9"/>
  <c r="I4660" i="9"/>
  <c r="J4664" i="9"/>
  <c r="I4664" i="9"/>
  <c r="J4668" i="9"/>
  <c r="I4668" i="9"/>
  <c r="J4672" i="9"/>
  <c r="I4672" i="9"/>
  <c r="J4676" i="9"/>
  <c r="I4676" i="9"/>
  <c r="J4680" i="9"/>
  <c r="I4680" i="9"/>
  <c r="J4684" i="9"/>
  <c r="I4684" i="9"/>
  <c r="J4688" i="9"/>
  <c r="I4688" i="9"/>
  <c r="J4692" i="9"/>
  <c r="I4692" i="9"/>
  <c r="J4696" i="9"/>
  <c r="I4696" i="9"/>
  <c r="J4700" i="9"/>
  <c r="I4700" i="9"/>
  <c r="J4704" i="9"/>
  <c r="I4704" i="9"/>
  <c r="J4708" i="9"/>
  <c r="I4708" i="9"/>
  <c r="J4712" i="9"/>
  <c r="I4712" i="9"/>
  <c r="J4716" i="9"/>
  <c r="I4716" i="9"/>
  <c r="J4720" i="9"/>
  <c r="I4720" i="9"/>
  <c r="J4724" i="9"/>
  <c r="I4724" i="9"/>
  <c r="J4728" i="9"/>
  <c r="I4728" i="9"/>
  <c r="J4732" i="9"/>
  <c r="I4732" i="9"/>
  <c r="J4736" i="9"/>
  <c r="I4736" i="9"/>
  <c r="J4740" i="9"/>
  <c r="I4740" i="9"/>
  <c r="J4744" i="9"/>
  <c r="I4744" i="9"/>
  <c r="J4748" i="9"/>
  <c r="I4748" i="9"/>
  <c r="J4752" i="9"/>
  <c r="I4752" i="9"/>
  <c r="J4756" i="9"/>
  <c r="I4756" i="9"/>
  <c r="J4760" i="9"/>
  <c r="I4760" i="9"/>
  <c r="J4764" i="9"/>
  <c r="I4764" i="9"/>
  <c r="J4768" i="9"/>
  <c r="I4768" i="9"/>
  <c r="J4772" i="9"/>
  <c r="I4772" i="9"/>
  <c r="J4776" i="9"/>
  <c r="I4776" i="9"/>
  <c r="J4780" i="9"/>
  <c r="I4780" i="9"/>
  <c r="J4784" i="9"/>
  <c r="I4784" i="9"/>
  <c r="J4788" i="9"/>
  <c r="I4788" i="9"/>
  <c r="J4792" i="9"/>
  <c r="I4792" i="9"/>
  <c r="J4796" i="9"/>
  <c r="I4796" i="9"/>
  <c r="J4800" i="9"/>
  <c r="I4800" i="9"/>
  <c r="J4804" i="9"/>
  <c r="I4804" i="9"/>
  <c r="J4808" i="9"/>
  <c r="I4808" i="9"/>
  <c r="J4812" i="9"/>
  <c r="I4812" i="9"/>
  <c r="J4816" i="9"/>
  <c r="I4816" i="9"/>
  <c r="J4820" i="9"/>
  <c r="I4820" i="9"/>
  <c r="J4824" i="9"/>
  <c r="I4824" i="9"/>
  <c r="J4828" i="9"/>
  <c r="I4828" i="9"/>
  <c r="J4832" i="9"/>
  <c r="I4832" i="9"/>
  <c r="J4836" i="9"/>
  <c r="I4836" i="9"/>
  <c r="J4840" i="9"/>
  <c r="I4840" i="9"/>
  <c r="J4844" i="9"/>
  <c r="I4844" i="9"/>
  <c r="J4848" i="9"/>
  <c r="I4848" i="9"/>
  <c r="J4852" i="9"/>
  <c r="I4852" i="9"/>
  <c r="J4856" i="9"/>
  <c r="I4856" i="9"/>
  <c r="J4860" i="9"/>
  <c r="I4860" i="9"/>
  <c r="J4864" i="9"/>
  <c r="I4864" i="9"/>
  <c r="J4868" i="9"/>
  <c r="I4868" i="9"/>
  <c r="J4872" i="9"/>
  <c r="I4872" i="9"/>
  <c r="J4876" i="9"/>
  <c r="I4876" i="9"/>
  <c r="J4880" i="9"/>
  <c r="I4880" i="9"/>
  <c r="J4884" i="9"/>
  <c r="I4884" i="9"/>
  <c r="J4888" i="9"/>
  <c r="I4888" i="9"/>
  <c r="J4892" i="9"/>
  <c r="I4892" i="9"/>
  <c r="J4896" i="9"/>
  <c r="I4896" i="9"/>
  <c r="J4900" i="9"/>
  <c r="I4900" i="9"/>
  <c r="J4904" i="9"/>
  <c r="I4904" i="9"/>
  <c r="J4908" i="9"/>
  <c r="I4908" i="9"/>
  <c r="J4912" i="9"/>
  <c r="I4912" i="9"/>
  <c r="J4916" i="9"/>
  <c r="I4916" i="9"/>
  <c r="J4920" i="9"/>
  <c r="I4920" i="9"/>
  <c r="J4924" i="9"/>
  <c r="I4924" i="9"/>
  <c r="J4928" i="9"/>
  <c r="I4928" i="9"/>
  <c r="J4932" i="9"/>
  <c r="I4932" i="9"/>
  <c r="J4936" i="9"/>
  <c r="I4936" i="9"/>
  <c r="J4940" i="9"/>
  <c r="I4940" i="9"/>
  <c r="J4944" i="9"/>
  <c r="I4944" i="9"/>
  <c r="J4948" i="9"/>
  <c r="I4948" i="9"/>
  <c r="J4952" i="9"/>
  <c r="I4952" i="9"/>
  <c r="J4956" i="9"/>
  <c r="I4956" i="9"/>
  <c r="J4960" i="9"/>
  <c r="I4960" i="9"/>
  <c r="J4964" i="9"/>
  <c r="I4964" i="9"/>
  <c r="J4968" i="9"/>
  <c r="I4968" i="9"/>
  <c r="J4972" i="9"/>
  <c r="I4972" i="9"/>
  <c r="J4976" i="9"/>
  <c r="I4976" i="9"/>
  <c r="J4980" i="9"/>
  <c r="I4980" i="9"/>
  <c r="J4984" i="9"/>
  <c r="I4984" i="9"/>
  <c r="J4988" i="9"/>
  <c r="I4988" i="9"/>
  <c r="J4992" i="9"/>
  <c r="I4992" i="9"/>
  <c r="J4996" i="9"/>
  <c r="I4996" i="9"/>
  <c r="J5000" i="9"/>
  <c r="I5000" i="9"/>
  <c r="J5004" i="9"/>
  <c r="I5004" i="9"/>
  <c r="J5008" i="9"/>
  <c r="I5008" i="9"/>
  <c r="J5012" i="9"/>
  <c r="I5012" i="9"/>
  <c r="J5016" i="9"/>
  <c r="I5016" i="9"/>
  <c r="J5020" i="9"/>
  <c r="I5020" i="9"/>
  <c r="J5024" i="9"/>
  <c r="I5024" i="9"/>
  <c r="J5028" i="9"/>
  <c r="I5028" i="9"/>
  <c r="J5032" i="9"/>
  <c r="I5032" i="9"/>
  <c r="J5036" i="9"/>
  <c r="I5036" i="9"/>
  <c r="J5040" i="9"/>
  <c r="I5040" i="9"/>
  <c r="J5044" i="9"/>
  <c r="I5044" i="9"/>
  <c r="J5048" i="9"/>
  <c r="I5048" i="9"/>
  <c r="J5052" i="9"/>
  <c r="I5052" i="9"/>
  <c r="J5056" i="9"/>
  <c r="I5056" i="9"/>
  <c r="J5060" i="9"/>
  <c r="I5060" i="9"/>
  <c r="J5064" i="9"/>
  <c r="I5064" i="9"/>
  <c r="J5068" i="9"/>
  <c r="I5068" i="9"/>
  <c r="J5072" i="9"/>
  <c r="I5072" i="9"/>
  <c r="J5076" i="9"/>
  <c r="I5076" i="9"/>
  <c r="J5080" i="9"/>
  <c r="I5080" i="9"/>
  <c r="J5084" i="9"/>
  <c r="I5084" i="9"/>
  <c r="J5088" i="9"/>
  <c r="I5088" i="9"/>
  <c r="J5092" i="9"/>
  <c r="I5092" i="9"/>
  <c r="J5096" i="9"/>
  <c r="I5096" i="9"/>
  <c r="J5100" i="9"/>
  <c r="I5100" i="9"/>
  <c r="J5104" i="9"/>
  <c r="I5104" i="9"/>
  <c r="J5108" i="9"/>
  <c r="I5108" i="9"/>
  <c r="J5112" i="9"/>
  <c r="I5112" i="9"/>
  <c r="J5116" i="9"/>
  <c r="I5116" i="9"/>
  <c r="J5120" i="9"/>
  <c r="I5120" i="9"/>
  <c r="J5124" i="9"/>
  <c r="I5124" i="9"/>
  <c r="J5128" i="9"/>
  <c r="I5128" i="9"/>
  <c r="J5132" i="9"/>
  <c r="I5132" i="9"/>
  <c r="J5136" i="9"/>
  <c r="I5136" i="9"/>
  <c r="J5140" i="9"/>
  <c r="I5140" i="9"/>
  <c r="J5144" i="9"/>
  <c r="I5144" i="9"/>
  <c r="J5148" i="9"/>
  <c r="I5148" i="9"/>
  <c r="J5152" i="9"/>
  <c r="I5152" i="9"/>
  <c r="J5156" i="9"/>
  <c r="I5156" i="9"/>
  <c r="J5160" i="9"/>
  <c r="I5160" i="9"/>
  <c r="J5164" i="9"/>
  <c r="I5164" i="9"/>
  <c r="J5168" i="9"/>
  <c r="I5168" i="9"/>
  <c r="J5172" i="9"/>
  <c r="I5172" i="9"/>
  <c r="J5176" i="9"/>
  <c r="I5176" i="9"/>
  <c r="J5180" i="9"/>
  <c r="I5180" i="9"/>
  <c r="J5184" i="9"/>
  <c r="I5184" i="9"/>
  <c r="J5188" i="9"/>
  <c r="I5188" i="9"/>
  <c r="J5192" i="9"/>
  <c r="I5192" i="9"/>
  <c r="J5196" i="9"/>
  <c r="I5196" i="9"/>
  <c r="J5200" i="9"/>
  <c r="I5200" i="9"/>
  <c r="J5204" i="9"/>
  <c r="I5204" i="9"/>
  <c r="J5208" i="9"/>
  <c r="I5208" i="9"/>
  <c r="J5212" i="9"/>
  <c r="I5212" i="9"/>
  <c r="J5216" i="9"/>
  <c r="I5216" i="9"/>
  <c r="J5220" i="9"/>
  <c r="I5220" i="9"/>
  <c r="J5224" i="9"/>
  <c r="I5224" i="9"/>
  <c r="J5228" i="9"/>
  <c r="I5228" i="9"/>
  <c r="J5232" i="9"/>
  <c r="I5232" i="9"/>
  <c r="J5236" i="9"/>
  <c r="I5236" i="9"/>
  <c r="J5240" i="9"/>
  <c r="I5240" i="9"/>
  <c r="J5244" i="9"/>
  <c r="I5244" i="9"/>
  <c r="J5248" i="9"/>
  <c r="I5248" i="9"/>
  <c r="J5252" i="9"/>
  <c r="I5252" i="9"/>
  <c r="J5256" i="9"/>
  <c r="I5256" i="9"/>
  <c r="J5260" i="9"/>
  <c r="I5260" i="9"/>
  <c r="J5264" i="9"/>
  <c r="I5264" i="9"/>
  <c r="J5268" i="9"/>
  <c r="I5268" i="9"/>
  <c r="J5272" i="9"/>
  <c r="I5272" i="9"/>
  <c r="J5276" i="9"/>
  <c r="I5276" i="9"/>
  <c r="J5280" i="9"/>
  <c r="I5280" i="9"/>
  <c r="J5284" i="9"/>
  <c r="I5284" i="9"/>
  <c r="J5288" i="9"/>
  <c r="I5288" i="9"/>
  <c r="J5292" i="9"/>
  <c r="I5292" i="9"/>
  <c r="J5296" i="9"/>
  <c r="I5296" i="9"/>
  <c r="J5300" i="9"/>
  <c r="I5300" i="9"/>
  <c r="J5304" i="9"/>
  <c r="I5304" i="9"/>
  <c r="J5308" i="9"/>
  <c r="I5308" i="9"/>
  <c r="J5312" i="9"/>
  <c r="I5312" i="9"/>
  <c r="J5316" i="9"/>
  <c r="I5316" i="9"/>
  <c r="J5320" i="9"/>
  <c r="I5320" i="9"/>
  <c r="J5324" i="9"/>
  <c r="I5324" i="9"/>
  <c r="J5328" i="9"/>
  <c r="I5328" i="9"/>
  <c r="J5332" i="9"/>
  <c r="I5332" i="9"/>
  <c r="J5336" i="9"/>
  <c r="I5336" i="9"/>
  <c r="J5340" i="9"/>
  <c r="I5340" i="9"/>
  <c r="J5344" i="9"/>
  <c r="I5344" i="9"/>
  <c r="J5348" i="9"/>
  <c r="I5348" i="9"/>
  <c r="J5352" i="9"/>
  <c r="I5352" i="9"/>
  <c r="J5356" i="9"/>
  <c r="I5356" i="9"/>
  <c r="J5360" i="9"/>
  <c r="I5360" i="9"/>
  <c r="J5364" i="9"/>
  <c r="I5364" i="9"/>
  <c r="J5368" i="9"/>
  <c r="I5368" i="9"/>
  <c r="J5372" i="9"/>
  <c r="I5372" i="9"/>
  <c r="J5376" i="9"/>
  <c r="I5376" i="9"/>
  <c r="J5380" i="9"/>
  <c r="I5380" i="9"/>
  <c r="J5384" i="9"/>
  <c r="I5384" i="9"/>
  <c r="J5388" i="9"/>
  <c r="I5388" i="9"/>
  <c r="J5392" i="9"/>
  <c r="I5392" i="9"/>
  <c r="J5396" i="9"/>
  <c r="I5396" i="9"/>
  <c r="J5400" i="9"/>
  <c r="I5400" i="9"/>
  <c r="J5404" i="9"/>
  <c r="I5404" i="9"/>
  <c r="J5408" i="9"/>
  <c r="I5408" i="9"/>
  <c r="J5412" i="9"/>
  <c r="I5412" i="9"/>
  <c r="J5416" i="9"/>
  <c r="I5416" i="9"/>
  <c r="J5420" i="9"/>
  <c r="I5420" i="9"/>
  <c r="J5424" i="9"/>
  <c r="I5424" i="9"/>
  <c r="J5428" i="9"/>
  <c r="I5428" i="9"/>
  <c r="J5432" i="9"/>
  <c r="I5432" i="9"/>
  <c r="J5436" i="9"/>
  <c r="I5436" i="9"/>
  <c r="J5440" i="9"/>
  <c r="I5440" i="9"/>
  <c r="J5444" i="9"/>
  <c r="I5444" i="9"/>
  <c r="J5448" i="9"/>
  <c r="I5448" i="9"/>
  <c r="J5452" i="9"/>
  <c r="I5452" i="9"/>
  <c r="J5456" i="9"/>
  <c r="I5456" i="9"/>
  <c r="J5460" i="9"/>
  <c r="I5460" i="9"/>
  <c r="J5464" i="9"/>
  <c r="I5464" i="9"/>
  <c r="J5468" i="9"/>
  <c r="I5468" i="9"/>
  <c r="J5472" i="9"/>
  <c r="I5472" i="9"/>
  <c r="J5476" i="9"/>
  <c r="I5476" i="9"/>
  <c r="J5480" i="9"/>
  <c r="I5480" i="9"/>
  <c r="J5484" i="9"/>
  <c r="I5484" i="9"/>
  <c r="J5488" i="9"/>
  <c r="I5488" i="9"/>
  <c r="J5492" i="9"/>
  <c r="I5492" i="9"/>
  <c r="J5496" i="9"/>
  <c r="I5496" i="9"/>
  <c r="J5500" i="9"/>
  <c r="I5500" i="9"/>
  <c r="J5504" i="9"/>
  <c r="I5504" i="9"/>
  <c r="J5508" i="9"/>
  <c r="I5508" i="9"/>
  <c r="J5512" i="9"/>
  <c r="I5512" i="9"/>
  <c r="J5516" i="9"/>
  <c r="I5516" i="9"/>
  <c r="J5520" i="9"/>
  <c r="I5520" i="9"/>
  <c r="J5524" i="9"/>
  <c r="I5524" i="9"/>
  <c r="J5528" i="9"/>
  <c r="I5528" i="9"/>
  <c r="J5532" i="9"/>
  <c r="I5532" i="9"/>
  <c r="J5536" i="9"/>
  <c r="I5536" i="9"/>
  <c r="J5540" i="9"/>
  <c r="I5540" i="9"/>
  <c r="J5544" i="9"/>
  <c r="I5544" i="9"/>
  <c r="J5548" i="9"/>
  <c r="I5548" i="9"/>
  <c r="J5552" i="9"/>
  <c r="I5552" i="9"/>
  <c r="J5556" i="9"/>
  <c r="I5556" i="9"/>
  <c r="J5560" i="9"/>
  <c r="I5560" i="9"/>
  <c r="J5564" i="9"/>
  <c r="I5564" i="9"/>
  <c r="J5568" i="9"/>
  <c r="I5568" i="9"/>
  <c r="J5572" i="9"/>
  <c r="I5572" i="9"/>
  <c r="J5576" i="9"/>
  <c r="I5576" i="9"/>
  <c r="J5580" i="9"/>
  <c r="I5580" i="9"/>
  <c r="J5584" i="9"/>
  <c r="I5584" i="9"/>
  <c r="J5588" i="9"/>
  <c r="I5588" i="9"/>
  <c r="J5592" i="9"/>
  <c r="I5592" i="9"/>
  <c r="J5596" i="9"/>
  <c r="I5596" i="9"/>
  <c r="J5600" i="9"/>
  <c r="I5600" i="9"/>
  <c r="J5604" i="9"/>
  <c r="I5604" i="9"/>
  <c r="J5608" i="9"/>
  <c r="I5608" i="9"/>
  <c r="J5612" i="9"/>
  <c r="I5612" i="9"/>
  <c r="J5616" i="9"/>
  <c r="I5616" i="9"/>
  <c r="J5620" i="9"/>
  <c r="I5620" i="9"/>
  <c r="J5624" i="9"/>
  <c r="I5624" i="9"/>
  <c r="J5628" i="9"/>
  <c r="I5628" i="9"/>
  <c r="J5632" i="9"/>
  <c r="I5632" i="9"/>
  <c r="J5636" i="9"/>
  <c r="I5636" i="9"/>
  <c r="J5640" i="9"/>
  <c r="I5640" i="9"/>
  <c r="J5644" i="9"/>
  <c r="I5644" i="9"/>
  <c r="J5648" i="9"/>
  <c r="I5648" i="9"/>
  <c r="J5652" i="9"/>
  <c r="I5652" i="9"/>
  <c r="J5656" i="9"/>
  <c r="I5656" i="9"/>
  <c r="J5660" i="9"/>
  <c r="I5660" i="9"/>
  <c r="J5664" i="9"/>
  <c r="I5664" i="9"/>
  <c r="J5668" i="9"/>
  <c r="I5668" i="9"/>
  <c r="J5672" i="9"/>
  <c r="I5672" i="9"/>
  <c r="J5676" i="9"/>
  <c r="I5676" i="9"/>
  <c r="J5680" i="9"/>
  <c r="I5680" i="9"/>
  <c r="J5684" i="9"/>
  <c r="I5684" i="9"/>
  <c r="J5688" i="9"/>
  <c r="I5688" i="9"/>
  <c r="J5692" i="9"/>
  <c r="I5692" i="9"/>
  <c r="J5696" i="9"/>
  <c r="I5696" i="9"/>
  <c r="J5700" i="9"/>
  <c r="I5700" i="9"/>
  <c r="J5704" i="9"/>
  <c r="I5704" i="9"/>
  <c r="J5708" i="9"/>
  <c r="I5708" i="9"/>
  <c r="J5712" i="9"/>
  <c r="I5712" i="9"/>
  <c r="J5716" i="9"/>
  <c r="I5716" i="9"/>
  <c r="J5720" i="9"/>
  <c r="I5720" i="9"/>
  <c r="J5724" i="9"/>
  <c r="I5724" i="9"/>
  <c r="J5728" i="9"/>
  <c r="I5728" i="9"/>
  <c r="J5732" i="9"/>
  <c r="I5732" i="9"/>
  <c r="J5736" i="9"/>
  <c r="I5736" i="9"/>
  <c r="J5740" i="9"/>
  <c r="I5740" i="9"/>
  <c r="J5744" i="9"/>
  <c r="I5744" i="9"/>
  <c r="J5748" i="9"/>
  <c r="I5748" i="9"/>
  <c r="J5752" i="9"/>
  <c r="I5752" i="9"/>
  <c r="J5756" i="9"/>
  <c r="I5756" i="9"/>
  <c r="J5760" i="9"/>
  <c r="I5760" i="9"/>
  <c r="J5764" i="9"/>
  <c r="I5764" i="9"/>
  <c r="J5768" i="9"/>
  <c r="I5768" i="9"/>
  <c r="J5772" i="9"/>
  <c r="I5772" i="9"/>
  <c r="J5776" i="9"/>
  <c r="I5776" i="9"/>
  <c r="J5780" i="9"/>
  <c r="I5780" i="9"/>
  <c r="J5784" i="9"/>
  <c r="I5784" i="9"/>
  <c r="J5788" i="9"/>
  <c r="I5788" i="9"/>
  <c r="J5792" i="9"/>
  <c r="I5792" i="9"/>
  <c r="J5796" i="9"/>
  <c r="I5796" i="9"/>
  <c r="J5800" i="9"/>
  <c r="I5800" i="9"/>
  <c r="J5804" i="9"/>
  <c r="I5804" i="9"/>
  <c r="J5808" i="9"/>
  <c r="I5808" i="9"/>
  <c r="J5812" i="9"/>
  <c r="I5812" i="9"/>
  <c r="J5816" i="9"/>
  <c r="I5816" i="9"/>
  <c r="J5820" i="9"/>
  <c r="I5820" i="9"/>
  <c r="J5824" i="9"/>
  <c r="I5824" i="9"/>
  <c r="J5828" i="9"/>
  <c r="I5828" i="9"/>
  <c r="J5832" i="9"/>
  <c r="I5832" i="9"/>
  <c r="J5836" i="9"/>
  <c r="I5836" i="9"/>
  <c r="J5840" i="9"/>
  <c r="I5840" i="9"/>
  <c r="J5844" i="9"/>
  <c r="I5844" i="9"/>
  <c r="J5848" i="9"/>
  <c r="I5848" i="9"/>
  <c r="J5852" i="9"/>
  <c r="I5852" i="9"/>
  <c r="J5856" i="9"/>
  <c r="I5856" i="9"/>
  <c r="J5860" i="9"/>
  <c r="I5860" i="9"/>
  <c r="J5864" i="9"/>
  <c r="I5864" i="9"/>
  <c r="J5868" i="9"/>
  <c r="I5868" i="9"/>
  <c r="J5872" i="9"/>
  <c r="I5872" i="9"/>
  <c r="J5876" i="9"/>
  <c r="I5876" i="9"/>
  <c r="J5880" i="9"/>
  <c r="I5880" i="9"/>
  <c r="J5884" i="9"/>
  <c r="I5884" i="9"/>
  <c r="J5888" i="9"/>
  <c r="I5888" i="9"/>
  <c r="J5892" i="9"/>
  <c r="I5892" i="9"/>
  <c r="J5896" i="9"/>
  <c r="I5896" i="9"/>
  <c r="J5900" i="9"/>
  <c r="I5900" i="9"/>
  <c r="J5904" i="9"/>
  <c r="I5904" i="9"/>
  <c r="J5908" i="9"/>
  <c r="I5908" i="9"/>
  <c r="J5912" i="9"/>
  <c r="I5912" i="9"/>
  <c r="J5916" i="9"/>
  <c r="I5916" i="9"/>
  <c r="J5920" i="9"/>
  <c r="I5920" i="9"/>
  <c r="J5924" i="9"/>
  <c r="I5924" i="9"/>
  <c r="J5928" i="9"/>
  <c r="I5928" i="9"/>
  <c r="J5932" i="9"/>
  <c r="I5932" i="9"/>
  <c r="J5936" i="9"/>
  <c r="I5936" i="9"/>
  <c r="J5940" i="9"/>
  <c r="I5940" i="9"/>
  <c r="J5944" i="9"/>
  <c r="I5944" i="9"/>
  <c r="J5948" i="9"/>
  <c r="I5948" i="9"/>
  <c r="J5952" i="9"/>
  <c r="I5952" i="9"/>
  <c r="J5956" i="9"/>
  <c r="I5956" i="9"/>
  <c r="J5960" i="9"/>
  <c r="I5960" i="9"/>
  <c r="J5964" i="9"/>
  <c r="I5964" i="9"/>
  <c r="J5968" i="9"/>
  <c r="I5968" i="9"/>
  <c r="J5972" i="9"/>
  <c r="I5972" i="9"/>
  <c r="J5976" i="9"/>
  <c r="I5976" i="9"/>
  <c r="J5980" i="9"/>
  <c r="I5980" i="9"/>
  <c r="J5984" i="9"/>
  <c r="I5984" i="9"/>
  <c r="J5988" i="9"/>
  <c r="I5988" i="9"/>
  <c r="J5992" i="9"/>
  <c r="I5992" i="9"/>
  <c r="J5996" i="9"/>
  <c r="I5996" i="9"/>
  <c r="J6000" i="9"/>
  <c r="I6000" i="9"/>
  <c r="J6004" i="9"/>
  <c r="I6004" i="9"/>
  <c r="J6008" i="9"/>
  <c r="I6008" i="9"/>
  <c r="J6012" i="9"/>
  <c r="I6012" i="9"/>
  <c r="J6016" i="9"/>
  <c r="I6016" i="9"/>
  <c r="J6020" i="9"/>
  <c r="I6020" i="9"/>
  <c r="J6024" i="9"/>
  <c r="I6024" i="9"/>
  <c r="J6028" i="9"/>
  <c r="I6028" i="9"/>
  <c r="J6032" i="9"/>
  <c r="I6032" i="9"/>
  <c r="J6036" i="9"/>
  <c r="I6036" i="9"/>
  <c r="J6040" i="9"/>
  <c r="I6040" i="9"/>
  <c r="J6044" i="9"/>
  <c r="I6044" i="9"/>
  <c r="J6048" i="9"/>
  <c r="I6048" i="9"/>
  <c r="J6052" i="9"/>
  <c r="I6052" i="9"/>
  <c r="J6056" i="9"/>
  <c r="I6056" i="9"/>
  <c r="J6060" i="9"/>
  <c r="I6060" i="9"/>
  <c r="J6064" i="9"/>
  <c r="I6064" i="9"/>
  <c r="J6068" i="9"/>
  <c r="I6068" i="9"/>
  <c r="J6072" i="9"/>
  <c r="I6072" i="9"/>
  <c r="J6076" i="9"/>
  <c r="I6076" i="9"/>
  <c r="J6080" i="9"/>
  <c r="I6080" i="9"/>
  <c r="J6084" i="9"/>
  <c r="I6084" i="9"/>
  <c r="J6088" i="9"/>
  <c r="I6088" i="9"/>
  <c r="J6092" i="9"/>
  <c r="I6092" i="9"/>
  <c r="J6096" i="9"/>
  <c r="I6096" i="9"/>
  <c r="J6100" i="9"/>
  <c r="I6100" i="9"/>
  <c r="J6104" i="9"/>
  <c r="I6104" i="9"/>
  <c r="J6108" i="9"/>
  <c r="I6108" i="9"/>
  <c r="J6112" i="9"/>
  <c r="I6112" i="9"/>
  <c r="J6116" i="9"/>
  <c r="I6116" i="9"/>
  <c r="J6120" i="9"/>
  <c r="I6120" i="9"/>
  <c r="J6124" i="9"/>
  <c r="I6124" i="9"/>
  <c r="J6128" i="9"/>
  <c r="I6128" i="9"/>
  <c r="J6132" i="9"/>
  <c r="I6132" i="9"/>
  <c r="J6136" i="9"/>
  <c r="I6136" i="9"/>
  <c r="J6140" i="9"/>
  <c r="I6140" i="9"/>
  <c r="J6144" i="9"/>
  <c r="I6144" i="9"/>
  <c r="J6148" i="9"/>
  <c r="I6148" i="9"/>
  <c r="J6152" i="9"/>
  <c r="I6152" i="9"/>
  <c r="J6156" i="9"/>
  <c r="I6156" i="9"/>
  <c r="J6160" i="9"/>
  <c r="I6160" i="9"/>
  <c r="J6164" i="9"/>
  <c r="I6164" i="9"/>
  <c r="J6168" i="9"/>
  <c r="I6168" i="9"/>
  <c r="J6172" i="9"/>
  <c r="I6172" i="9"/>
  <c r="J6176" i="9"/>
  <c r="I6176" i="9"/>
  <c r="J6180" i="9"/>
  <c r="I6180" i="9"/>
  <c r="J6184" i="9"/>
  <c r="I6184" i="9"/>
  <c r="J6188" i="9"/>
  <c r="I6188" i="9"/>
  <c r="J6192" i="9"/>
  <c r="I6192" i="9"/>
  <c r="J6196" i="9"/>
  <c r="I6196" i="9"/>
  <c r="J6200" i="9"/>
  <c r="I6200" i="9"/>
  <c r="J6204" i="9"/>
  <c r="I6204" i="9"/>
  <c r="J6208" i="9"/>
  <c r="I6208" i="9"/>
  <c r="J6212" i="9"/>
  <c r="I6212" i="9"/>
  <c r="J6216" i="9"/>
  <c r="I6216" i="9"/>
  <c r="J6220" i="9"/>
  <c r="I6220" i="9"/>
  <c r="J6224" i="9"/>
  <c r="I6224" i="9"/>
  <c r="J6228" i="9"/>
  <c r="I6228" i="9"/>
  <c r="J6232" i="9"/>
  <c r="I6232" i="9"/>
  <c r="J6236" i="9"/>
  <c r="I6236" i="9"/>
  <c r="J6240" i="9"/>
  <c r="I6240" i="9"/>
  <c r="J6244" i="9"/>
  <c r="I6244" i="9"/>
  <c r="J6248" i="9"/>
  <c r="I6248" i="9"/>
  <c r="J6252" i="9"/>
  <c r="I6252" i="9"/>
  <c r="J6256" i="9"/>
  <c r="I6256" i="9"/>
  <c r="J6260" i="9"/>
  <c r="I6260" i="9"/>
  <c r="J6264" i="9"/>
  <c r="I6264" i="9"/>
  <c r="J6268" i="9"/>
  <c r="I6268" i="9"/>
  <c r="J6272" i="9"/>
  <c r="I6272" i="9"/>
  <c r="J6276" i="9"/>
  <c r="I6276" i="9"/>
  <c r="J6280" i="9"/>
  <c r="I6280" i="9"/>
  <c r="J6284" i="9"/>
  <c r="I6284" i="9"/>
  <c r="J6288" i="9"/>
  <c r="I6288" i="9"/>
  <c r="J6292" i="9"/>
  <c r="I6292" i="9"/>
  <c r="J6296" i="9"/>
  <c r="I6296" i="9"/>
  <c r="J6300" i="9"/>
  <c r="I6300" i="9"/>
  <c r="J6304" i="9"/>
  <c r="I6304" i="9"/>
  <c r="J6308" i="9"/>
  <c r="I6308" i="9"/>
  <c r="J6312" i="9"/>
  <c r="I6312" i="9"/>
  <c r="J6316" i="9"/>
  <c r="I6316" i="9"/>
  <c r="J6320" i="9"/>
  <c r="I6320" i="9"/>
  <c r="J6324" i="9"/>
  <c r="I6324" i="9"/>
  <c r="J6328" i="9"/>
  <c r="I6328" i="9"/>
  <c r="J6332" i="9"/>
  <c r="I6332" i="9"/>
  <c r="J6336" i="9"/>
  <c r="I6336" i="9"/>
  <c r="J6340" i="9"/>
  <c r="I6340" i="9"/>
  <c r="J6344" i="9"/>
  <c r="I6344" i="9"/>
  <c r="J6348" i="9"/>
  <c r="I6348" i="9"/>
  <c r="J6352" i="9"/>
  <c r="I6352" i="9"/>
  <c r="J6356" i="9"/>
  <c r="I6356" i="9"/>
  <c r="J6360" i="9"/>
  <c r="I6360" i="9"/>
  <c r="J6364" i="9"/>
  <c r="I6364" i="9"/>
  <c r="J6368" i="9"/>
  <c r="I6368" i="9"/>
  <c r="J6372" i="9"/>
  <c r="I6372" i="9"/>
  <c r="J6376" i="9"/>
  <c r="I6376" i="9"/>
  <c r="J6380" i="9"/>
  <c r="I6380" i="9"/>
  <c r="J6384" i="9"/>
  <c r="I6384" i="9"/>
  <c r="J6388" i="9"/>
  <c r="I6388" i="9"/>
  <c r="J6392" i="9"/>
  <c r="I6392" i="9"/>
  <c r="J6396" i="9"/>
  <c r="I6396" i="9"/>
  <c r="J6400" i="9"/>
  <c r="I6400" i="9"/>
  <c r="J6404" i="9"/>
  <c r="I6404" i="9"/>
  <c r="J6408" i="9"/>
  <c r="I6408" i="9"/>
  <c r="J6412" i="9"/>
  <c r="I6412" i="9"/>
  <c r="J6416" i="9"/>
  <c r="I6416" i="9"/>
  <c r="J6420" i="9"/>
  <c r="I6420" i="9"/>
  <c r="J6424" i="9"/>
  <c r="I6424" i="9"/>
  <c r="J6428" i="9"/>
  <c r="I6428" i="9"/>
  <c r="J6432" i="9"/>
  <c r="I6432" i="9"/>
  <c r="J6436" i="9"/>
  <c r="I6436" i="9"/>
  <c r="J6440" i="9"/>
  <c r="I6440" i="9"/>
  <c r="J6444" i="9"/>
  <c r="I6444" i="9"/>
  <c r="J6448" i="9"/>
  <c r="I6448" i="9"/>
  <c r="J6452" i="9"/>
  <c r="I6452" i="9"/>
  <c r="J6456" i="9"/>
  <c r="I6456" i="9"/>
  <c r="J6460" i="9"/>
  <c r="I6460" i="9"/>
  <c r="J6464" i="9"/>
  <c r="I6464" i="9"/>
  <c r="J6468" i="9"/>
  <c r="I6468" i="9"/>
  <c r="J6472" i="9"/>
  <c r="I6472" i="9"/>
  <c r="J6476" i="9"/>
  <c r="I6476" i="9"/>
  <c r="J6480" i="9"/>
  <c r="I6480" i="9"/>
  <c r="J6484" i="9"/>
  <c r="I6484" i="9"/>
  <c r="J6488" i="9"/>
  <c r="I6488" i="9"/>
  <c r="J6492" i="9"/>
  <c r="I6492" i="9"/>
  <c r="J6496" i="9"/>
  <c r="I6496" i="9"/>
  <c r="J6500" i="9"/>
  <c r="I6500" i="9"/>
  <c r="J6504" i="9"/>
  <c r="I6504" i="9"/>
  <c r="J6508" i="9"/>
  <c r="I6508" i="9"/>
  <c r="J6512" i="9"/>
  <c r="I6512" i="9"/>
  <c r="J6516" i="9"/>
  <c r="I6516" i="9"/>
  <c r="J6520" i="9"/>
  <c r="I6520" i="9"/>
  <c r="J6524" i="9"/>
  <c r="I6524" i="9"/>
  <c r="J6528" i="9"/>
  <c r="I6528" i="9"/>
  <c r="J6532" i="9"/>
  <c r="I6532" i="9"/>
  <c r="J6536" i="9"/>
  <c r="I6536" i="9"/>
  <c r="J6540" i="9"/>
  <c r="I6540" i="9"/>
  <c r="J6544" i="9"/>
  <c r="I6544" i="9"/>
  <c r="J6548" i="9"/>
  <c r="I6548" i="9"/>
  <c r="J6552" i="9"/>
  <c r="I6552" i="9"/>
  <c r="J6556" i="9"/>
  <c r="I6556" i="9"/>
  <c r="J6560" i="9"/>
  <c r="I6560" i="9"/>
  <c r="J6564" i="9"/>
  <c r="I6564" i="9"/>
  <c r="J6568" i="9"/>
  <c r="I6568" i="9"/>
  <c r="J6572" i="9"/>
  <c r="I6572" i="9"/>
  <c r="J6576" i="9"/>
  <c r="I6576" i="9"/>
  <c r="J6580" i="9"/>
  <c r="I6580" i="9"/>
  <c r="J6584" i="9"/>
  <c r="I6584" i="9"/>
  <c r="J6588" i="9"/>
  <c r="I6588" i="9"/>
  <c r="J6592" i="9"/>
  <c r="I6592" i="9"/>
  <c r="J6596" i="9"/>
  <c r="I6596" i="9"/>
  <c r="J6600" i="9"/>
  <c r="I6600" i="9"/>
  <c r="J6604" i="9"/>
  <c r="I6604" i="9"/>
  <c r="J6608" i="9"/>
  <c r="I6608" i="9"/>
  <c r="J6612" i="9"/>
  <c r="I6612" i="9"/>
  <c r="J6616" i="9"/>
  <c r="I6616" i="9"/>
  <c r="J6620" i="9"/>
  <c r="I6620" i="9"/>
  <c r="J6624" i="9"/>
  <c r="I6624" i="9"/>
  <c r="J6628" i="9"/>
  <c r="I6628" i="9"/>
  <c r="J6632" i="9"/>
  <c r="I6632" i="9"/>
  <c r="J6636" i="9"/>
  <c r="I6636" i="9"/>
  <c r="J6640" i="9"/>
  <c r="I6640" i="9"/>
  <c r="J6644" i="9"/>
  <c r="I6644" i="9"/>
  <c r="J6648" i="9"/>
  <c r="I6648" i="9"/>
  <c r="J6652" i="9"/>
  <c r="I6652" i="9"/>
  <c r="J6656" i="9"/>
  <c r="I6656" i="9"/>
  <c r="J6660" i="9"/>
  <c r="I6660" i="9"/>
  <c r="J6664" i="9"/>
  <c r="I6664" i="9"/>
  <c r="J6668" i="9"/>
  <c r="I6668" i="9"/>
  <c r="J6672" i="9"/>
  <c r="I6672" i="9"/>
  <c r="J6676" i="9"/>
  <c r="I6676" i="9"/>
  <c r="J6680" i="9"/>
  <c r="I6680" i="9"/>
  <c r="J6684" i="9"/>
  <c r="I6684" i="9"/>
  <c r="J6688" i="9"/>
  <c r="I6688" i="9"/>
  <c r="J6692" i="9"/>
  <c r="I6692" i="9"/>
  <c r="J6696" i="9"/>
  <c r="I6696" i="9"/>
  <c r="J6700" i="9"/>
  <c r="I6700" i="9"/>
  <c r="J6704" i="9"/>
  <c r="I6704" i="9"/>
  <c r="J6708" i="9"/>
  <c r="I6708" i="9"/>
  <c r="J6712" i="9"/>
  <c r="I6712" i="9"/>
  <c r="J6716" i="9"/>
  <c r="I6716" i="9"/>
  <c r="J6720" i="9"/>
  <c r="I6720" i="9"/>
  <c r="J6724" i="9"/>
  <c r="I6724" i="9"/>
  <c r="J6728" i="9"/>
  <c r="I6728" i="9"/>
  <c r="J6732" i="9"/>
  <c r="I6732" i="9"/>
  <c r="J6736" i="9"/>
  <c r="I6736" i="9"/>
  <c r="J6740" i="9"/>
  <c r="I6740" i="9"/>
  <c r="J6744" i="9"/>
  <c r="I6744" i="9"/>
  <c r="J6748" i="9"/>
  <c r="I6748" i="9"/>
  <c r="J6752" i="9"/>
  <c r="I6752" i="9"/>
  <c r="J6756" i="9"/>
  <c r="I6756" i="9"/>
  <c r="J6760" i="9"/>
  <c r="I6760" i="9"/>
  <c r="J6764" i="9"/>
  <c r="I6764" i="9"/>
  <c r="J6768" i="9"/>
  <c r="I6768" i="9"/>
  <c r="J6772" i="9"/>
  <c r="I6772" i="9"/>
  <c r="J6776" i="9"/>
  <c r="I6776" i="9"/>
  <c r="J6780" i="9"/>
  <c r="I6780" i="9"/>
  <c r="J6784" i="9"/>
  <c r="I6784" i="9"/>
  <c r="J6788" i="9"/>
  <c r="I6788" i="9"/>
  <c r="J6792" i="9"/>
  <c r="I6792" i="9"/>
  <c r="J6796" i="9"/>
  <c r="I6796" i="9"/>
  <c r="J6800" i="9"/>
  <c r="I6800" i="9"/>
  <c r="J6804" i="9"/>
  <c r="I6804" i="9"/>
  <c r="J6808" i="9"/>
  <c r="I6808" i="9"/>
  <c r="J6812" i="9"/>
  <c r="I6812" i="9"/>
  <c r="J6816" i="9"/>
  <c r="I6816" i="9"/>
  <c r="J6820" i="9"/>
  <c r="I6820" i="9"/>
  <c r="J6824" i="9"/>
  <c r="I6824" i="9"/>
  <c r="J6828" i="9"/>
  <c r="I6828" i="9"/>
  <c r="J6832" i="9"/>
  <c r="I6832" i="9"/>
  <c r="J6836" i="9"/>
  <c r="I6836" i="9"/>
  <c r="J6840" i="9"/>
  <c r="I6840" i="9"/>
  <c r="J6844" i="9"/>
  <c r="I6844" i="9"/>
  <c r="J6848" i="9"/>
  <c r="I6848" i="9"/>
  <c r="J6852" i="9"/>
  <c r="I6852" i="9"/>
  <c r="J6856" i="9"/>
  <c r="I6856" i="9"/>
  <c r="J6860" i="9"/>
  <c r="I6860" i="9"/>
  <c r="J6864" i="9"/>
  <c r="I6864" i="9"/>
  <c r="J6868" i="9"/>
  <c r="I6868" i="9"/>
  <c r="J6872" i="9"/>
  <c r="I6872" i="9"/>
  <c r="J6876" i="9"/>
  <c r="I6876" i="9"/>
  <c r="J6880" i="9"/>
  <c r="I6880" i="9"/>
  <c r="J6884" i="9"/>
  <c r="I6884" i="9"/>
  <c r="J6888" i="9"/>
  <c r="I6888" i="9"/>
  <c r="J6892" i="9"/>
  <c r="I6892" i="9"/>
  <c r="J6896" i="9"/>
  <c r="I6896" i="9"/>
  <c r="J6900" i="9"/>
  <c r="I6900" i="9"/>
  <c r="J6904" i="9"/>
  <c r="I6904" i="9"/>
  <c r="J6908" i="9"/>
  <c r="I6908" i="9"/>
  <c r="J6912" i="9"/>
  <c r="I6912" i="9"/>
  <c r="J6916" i="9"/>
  <c r="I6916" i="9"/>
  <c r="J6920" i="9"/>
  <c r="I6920" i="9"/>
  <c r="J6924" i="9"/>
  <c r="I6924" i="9"/>
  <c r="J6928" i="9"/>
  <c r="I6928" i="9"/>
  <c r="J6932" i="9"/>
  <c r="I6932" i="9"/>
  <c r="J6936" i="9"/>
  <c r="I6936" i="9"/>
  <c r="J6940" i="9"/>
  <c r="I6940" i="9"/>
  <c r="J6944" i="9"/>
  <c r="I6944" i="9"/>
  <c r="J6948" i="9"/>
  <c r="I6948" i="9"/>
  <c r="J6952" i="9"/>
  <c r="I6952" i="9"/>
  <c r="J6956" i="9"/>
  <c r="I6956" i="9"/>
  <c r="J6960" i="9"/>
  <c r="I6960" i="9"/>
  <c r="J6964" i="9"/>
  <c r="I6964" i="9"/>
  <c r="J6968" i="9"/>
  <c r="I6968" i="9"/>
  <c r="J6972" i="9"/>
  <c r="I6972" i="9"/>
  <c r="J6976" i="9"/>
  <c r="I6976" i="9"/>
  <c r="J6980" i="9"/>
  <c r="I6980" i="9"/>
  <c r="J6984" i="9"/>
  <c r="I6984" i="9"/>
  <c r="J6988" i="9"/>
  <c r="I6988" i="9"/>
  <c r="J6992" i="9"/>
  <c r="I6992" i="9"/>
  <c r="J6996" i="9"/>
  <c r="I6996" i="9"/>
  <c r="J7000" i="9"/>
  <c r="I7000" i="9"/>
  <c r="J7004" i="9"/>
  <c r="I7004" i="9"/>
  <c r="J7008" i="9"/>
  <c r="I7008" i="9"/>
  <c r="J7012" i="9"/>
  <c r="I7012" i="9"/>
  <c r="J7016" i="9"/>
  <c r="I7016" i="9"/>
  <c r="J7020" i="9"/>
  <c r="I7020" i="9"/>
  <c r="J7024" i="9"/>
  <c r="I7024" i="9"/>
  <c r="J7028" i="9"/>
  <c r="I7028" i="9"/>
  <c r="J7032" i="9"/>
  <c r="I7032" i="9"/>
  <c r="J7036" i="9"/>
  <c r="I7036" i="9"/>
  <c r="J7040" i="9"/>
  <c r="I7040" i="9"/>
  <c r="J7044" i="9"/>
  <c r="I7044" i="9"/>
  <c r="J7048" i="9"/>
  <c r="I7048" i="9"/>
  <c r="J7052" i="9"/>
  <c r="I7052" i="9"/>
  <c r="J7056" i="9"/>
  <c r="I7056" i="9"/>
  <c r="J7060" i="9"/>
  <c r="I7060" i="9"/>
  <c r="J7064" i="9"/>
  <c r="I7064" i="9"/>
  <c r="J7068" i="9"/>
  <c r="I7068" i="9"/>
  <c r="J7072" i="9"/>
  <c r="I7072" i="9"/>
  <c r="J7076" i="9"/>
  <c r="I7076" i="9"/>
  <c r="J7080" i="9"/>
  <c r="I7080" i="9"/>
  <c r="J7084" i="9"/>
  <c r="I7084" i="9"/>
  <c r="J7088" i="9"/>
  <c r="I7088" i="9"/>
  <c r="J7092" i="9"/>
  <c r="I7092" i="9"/>
  <c r="J7096" i="9"/>
  <c r="I7096" i="9"/>
  <c r="J7100" i="9"/>
  <c r="I7100" i="9"/>
  <c r="J7104" i="9"/>
  <c r="I7104" i="9"/>
  <c r="J7108" i="9"/>
  <c r="I7108" i="9"/>
  <c r="J7112" i="9"/>
  <c r="I7112" i="9"/>
  <c r="J7116" i="9"/>
  <c r="I7116" i="9"/>
  <c r="J7120" i="9"/>
  <c r="I7120" i="9"/>
  <c r="J7124" i="9"/>
  <c r="I7124" i="9"/>
  <c r="J7128" i="9"/>
  <c r="I7128" i="9"/>
  <c r="J7132" i="9"/>
  <c r="I7132" i="9"/>
  <c r="J7136" i="9"/>
  <c r="I7136" i="9"/>
  <c r="J7140" i="9"/>
  <c r="I7140" i="9"/>
  <c r="J7144" i="9"/>
  <c r="I7144" i="9"/>
  <c r="J7148" i="9"/>
  <c r="I7148" i="9"/>
  <c r="J7152" i="9"/>
  <c r="I7152" i="9"/>
  <c r="J7156" i="9"/>
  <c r="I7156" i="9"/>
  <c r="J7160" i="9"/>
  <c r="I7160" i="9"/>
  <c r="J7164" i="9"/>
  <c r="I7164" i="9"/>
  <c r="J7168" i="9"/>
  <c r="I7168" i="9"/>
  <c r="J7172" i="9"/>
  <c r="I7172" i="9"/>
  <c r="J7176" i="9"/>
  <c r="I7176" i="9"/>
  <c r="J7180" i="9"/>
  <c r="I7180" i="9"/>
  <c r="J7184" i="9"/>
  <c r="I7184" i="9"/>
  <c r="J7188" i="9"/>
  <c r="I7188" i="9"/>
  <c r="J7192" i="9"/>
  <c r="I7192" i="9"/>
  <c r="J7196" i="9"/>
  <c r="I7196" i="9"/>
  <c r="J7200" i="9"/>
  <c r="I7200" i="9"/>
  <c r="J7204" i="9"/>
  <c r="I7204" i="9"/>
  <c r="J7208" i="9"/>
  <c r="I7208" i="9"/>
  <c r="J7212" i="9"/>
  <c r="I7212" i="9"/>
  <c r="J7216" i="9"/>
  <c r="I7216" i="9"/>
  <c r="J7220" i="9"/>
  <c r="I7220" i="9"/>
  <c r="J7224" i="9"/>
  <c r="I7224" i="9"/>
  <c r="J7228" i="9"/>
  <c r="I7228" i="9"/>
  <c r="J7232" i="9"/>
  <c r="I7232" i="9"/>
  <c r="J7236" i="9"/>
  <c r="I7236" i="9"/>
  <c r="J7240" i="9"/>
  <c r="I7240" i="9"/>
  <c r="J7244" i="9"/>
  <c r="I7244" i="9"/>
  <c r="J7248" i="9"/>
  <c r="I7248" i="9"/>
  <c r="J7252" i="9"/>
  <c r="I7252" i="9"/>
  <c r="J7256" i="9"/>
  <c r="I7256" i="9"/>
  <c r="J7260" i="9"/>
  <c r="I7260" i="9"/>
  <c r="J7264" i="9"/>
  <c r="I7264" i="9"/>
  <c r="J7268" i="9"/>
  <c r="I7268" i="9"/>
  <c r="J7272" i="9"/>
  <c r="I7272" i="9"/>
  <c r="J7276" i="9"/>
  <c r="I7276" i="9"/>
  <c r="J7280" i="9"/>
  <c r="I7280" i="9"/>
  <c r="J7284" i="9"/>
  <c r="I7284" i="9"/>
  <c r="J7288" i="9"/>
  <c r="I7288" i="9"/>
  <c r="J7292" i="9"/>
  <c r="I7292" i="9"/>
  <c r="J7296" i="9"/>
  <c r="I7296" i="9"/>
  <c r="J7300" i="9"/>
  <c r="I7300" i="9"/>
  <c r="J7304" i="9"/>
  <c r="I7304" i="9"/>
  <c r="J7308" i="9"/>
  <c r="I7308" i="9"/>
  <c r="J7312" i="9"/>
  <c r="I7312" i="9"/>
  <c r="J7316" i="9"/>
  <c r="I7316" i="9"/>
  <c r="J7320" i="9"/>
  <c r="I7320" i="9"/>
  <c r="J7324" i="9"/>
  <c r="I7324" i="9"/>
  <c r="J7328" i="9"/>
  <c r="I7328" i="9"/>
  <c r="J7332" i="9"/>
  <c r="I7332" i="9"/>
  <c r="J7336" i="9"/>
  <c r="I7336" i="9"/>
  <c r="J7340" i="9"/>
  <c r="I7340" i="9"/>
  <c r="J7344" i="9"/>
  <c r="I7344" i="9"/>
  <c r="J7348" i="9"/>
  <c r="I7348" i="9"/>
  <c r="J7352" i="9"/>
  <c r="I7352" i="9"/>
  <c r="J7356" i="9"/>
  <c r="I7356" i="9"/>
  <c r="J7360" i="9"/>
  <c r="I7360" i="9"/>
  <c r="J7364" i="9"/>
  <c r="I7364" i="9"/>
  <c r="J7368" i="9"/>
  <c r="I7368" i="9"/>
  <c r="J7372" i="9"/>
  <c r="I7372" i="9"/>
  <c r="J7376" i="9"/>
  <c r="I7376" i="9"/>
  <c r="J7380" i="9"/>
  <c r="I7380" i="9"/>
  <c r="J7384" i="9"/>
  <c r="I7384" i="9"/>
  <c r="J7388" i="9"/>
  <c r="I7388" i="9"/>
  <c r="J7392" i="9"/>
  <c r="I7392" i="9"/>
  <c r="J7396" i="9"/>
  <c r="I7396" i="9"/>
  <c r="J7400" i="9"/>
  <c r="I7400" i="9"/>
  <c r="J7404" i="9"/>
  <c r="I7404" i="9"/>
  <c r="J7408" i="9"/>
  <c r="I7408" i="9"/>
  <c r="J7412" i="9"/>
  <c r="I7412" i="9"/>
  <c r="J7416" i="9"/>
  <c r="I7416" i="9"/>
  <c r="J7420" i="9"/>
  <c r="I7420" i="9"/>
  <c r="J7424" i="9"/>
  <c r="I7424" i="9"/>
  <c r="J7428" i="9"/>
  <c r="I7428" i="9"/>
  <c r="J7432" i="9"/>
  <c r="I7432" i="9"/>
  <c r="J7436" i="9"/>
  <c r="I7436" i="9"/>
  <c r="J7440" i="9"/>
  <c r="I7440" i="9"/>
  <c r="J7444" i="9"/>
  <c r="I7444" i="9"/>
  <c r="J7448" i="9"/>
  <c r="I7448" i="9"/>
  <c r="J7452" i="9"/>
  <c r="I7452" i="9"/>
  <c r="J7456" i="9"/>
  <c r="I7456" i="9"/>
  <c r="J7460" i="9"/>
  <c r="I7460" i="9"/>
  <c r="J7464" i="9"/>
  <c r="I7464" i="9"/>
  <c r="J7468" i="9"/>
  <c r="I7468" i="9"/>
  <c r="J7472" i="9"/>
  <c r="I7472" i="9"/>
  <c r="J7476" i="9"/>
  <c r="I7476" i="9"/>
  <c r="J7480" i="9"/>
  <c r="I7480" i="9"/>
  <c r="J7484" i="9"/>
  <c r="I7484" i="9"/>
  <c r="J7488" i="9"/>
  <c r="I7488" i="9"/>
  <c r="J7492" i="9"/>
  <c r="I7492" i="9"/>
  <c r="J7496" i="9"/>
  <c r="I7496" i="9"/>
  <c r="J7500" i="9"/>
  <c r="I7500" i="9"/>
  <c r="J7504" i="9"/>
  <c r="I7504" i="9"/>
  <c r="J7508" i="9"/>
  <c r="I7508" i="9"/>
  <c r="J7512" i="9"/>
  <c r="I7512" i="9"/>
  <c r="J7516" i="9"/>
  <c r="I7516" i="9"/>
  <c r="J7520" i="9"/>
  <c r="I7520" i="9"/>
  <c r="J7524" i="9"/>
  <c r="I7524" i="9"/>
  <c r="J7528" i="9"/>
  <c r="I7528" i="9"/>
  <c r="J7532" i="9"/>
  <c r="I7532" i="9"/>
  <c r="J7536" i="9"/>
  <c r="I7536" i="9"/>
  <c r="J7540" i="9"/>
  <c r="I7540" i="9"/>
  <c r="J7544" i="9"/>
  <c r="I7544" i="9"/>
  <c r="J7548" i="9"/>
  <c r="I7548" i="9"/>
  <c r="J7552" i="9"/>
  <c r="I7552" i="9"/>
  <c r="J7556" i="9"/>
  <c r="I7556" i="9"/>
  <c r="J7560" i="9"/>
  <c r="I7560" i="9"/>
  <c r="J7564" i="9"/>
  <c r="I7564" i="9"/>
  <c r="J7568" i="9"/>
  <c r="I7568" i="9"/>
  <c r="J7572" i="9"/>
  <c r="I7572" i="9"/>
  <c r="J7576" i="9"/>
  <c r="I7576" i="9"/>
  <c r="J7580" i="9"/>
  <c r="I7580" i="9"/>
  <c r="J7584" i="9"/>
  <c r="I7584" i="9"/>
  <c r="J7588" i="9"/>
  <c r="I7588" i="9"/>
  <c r="J7592" i="9"/>
  <c r="I7592" i="9"/>
  <c r="J7596" i="9"/>
  <c r="I7596" i="9"/>
  <c r="J7600" i="9"/>
  <c r="I7600" i="9"/>
  <c r="J7604" i="9"/>
  <c r="I7604" i="9"/>
  <c r="J7608" i="9"/>
  <c r="I7608" i="9"/>
  <c r="J7612" i="9"/>
  <c r="I7612" i="9"/>
  <c r="J7616" i="9"/>
  <c r="I7616" i="9"/>
  <c r="J7620" i="9"/>
  <c r="I7620" i="9"/>
  <c r="J7624" i="9"/>
  <c r="I7624" i="9"/>
  <c r="J7628" i="9"/>
  <c r="I7628" i="9"/>
  <c r="J7632" i="9"/>
  <c r="I7632" i="9"/>
  <c r="J7636" i="9"/>
  <c r="I7636" i="9"/>
  <c r="J7640" i="9"/>
  <c r="I7640" i="9"/>
  <c r="J7644" i="9"/>
  <c r="I7644" i="9"/>
  <c r="J7648" i="9"/>
  <c r="I7648" i="9"/>
  <c r="J7652" i="9"/>
  <c r="I7652" i="9"/>
  <c r="J7656" i="9"/>
  <c r="I7656" i="9"/>
  <c r="J7660" i="9"/>
  <c r="I7660" i="9"/>
  <c r="J7664" i="9"/>
  <c r="I7664" i="9"/>
  <c r="J7668" i="9"/>
  <c r="I7668" i="9"/>
  <c r="J7672" i="9"/>
  <c r="I7672" i="9"/>
  <c r="J7676" i="9"/>
  <c r="I7676" i="9"/>
  <c r="J7680" i="9"/>
  <c r="I7680" i="9"/>
  <c r="J7684" i="9"/>
  <c r="I7684" i="9"/>
  <c r="J7688" i="9"/>
  <c r="I7688" i="9"/>
  <c r="J7692" i="9"/>
  <c r="I7692" i="9"/>
  <c r="J7696" i="9"/>
  <c r="I7696" i="9"/>
  <c r="J7700" i="9"/>
  <c r="I7700" i="9"/>
  <c r="J7704" i="9"/>
  <c r="I7704" i="9"/>
  <c r="J7708" i="9"/>
  <c r="I7708" i="9"/>
  <c r="J7712" i="9"/>
  <c r="I7712" i="9"/>
  <c r="J7716" i="9"/>
  <c r="I7716" i="9"/>
  <c r="J7720" i="9"/>
  <c r="I7720" i="9"/>
  <c r="J7724" i="9"/>
  <c r="I7724" i="9"/>
  <c r="J7728" i="9"/>
  <c r="I7728" i="9"/>
  <c r="J7732" i="9"/>
  <c r="I7732" i="9"/>
  <c r="J7736" i="9"/>
  <c r="I7736" i="9"/>
  <c r="J7740" i="9"/>
  <c r="I7740" i="9"/>
  <c r="J7744" i="9"/>
  <c r="I7744" i="9"/>
  <c r="J7748" i="9"/>
  <c r="I7748" i="9"/>
  <c r="J7752" i="9"/>
  <c r="I7752" i="9"/>
  <c r="J7756" i="9"/>
  <c r="I7756" i="9"/>
  <c r="J7760" i="9"/>
  <c r="I7760" i="9"/>
  <c r="J3673" i="9"/>
  <c r="I3673" i="9"/>
  <c r="J3677" i="9"/>
  <c r="I3677" i="9"/>
  <c r="J3681" i="9"/>
  <c r="I3681" i="9"/>
  <c r="J3685" i="9"/>
  <c r="I3685" i="9"/>
  <c r="J3689" i="9"/>
  <c r="I3689" i="9"/>
  <c r="J3693" i="9"/>
  <c r="I3693" i="9"/>
  <c r="J3697" i="9"/>
  <c r="I3697" i="9"/>
  <c r="J3701" i="9"/>
  <c r="I3701" i="9"/>
  <c r="J3705" i="9"/>
  <c r="I3705" i="9"/>
  <c r="J3709" i="9"/>
  <c r="I3709" i="9"/>
  <c r="J3713" i="9"/>
  <c r="I3713" i="9"/>
  <c r="J3717" i="9"/>
  <c r="I3717" i="9"/>
  <c r="J3721" i="9"/>
  <c r="I3721" i="9"/>
  <c r="J3725" i="9"/>
  <c r="I3725" i="9"/>
  <c r="J3729" i="9"/>
  <c r="I3729" i="9"/>
  <c r="J3733" i="9"/>
  <c r="I3733" i="9"/>
  <c r="J3737" i="9"/>
  <c r="I3737" i="9"/>
  <c r="J3741" i="9"/>
  <c r="I3741" i="9"/>
  <c r="J3745" i="9"/>
  <c r="I3745" i="9"/>
  <c r="J3749" i="9"/>
  <c r="I3749" i="9"/>
  <c r="J3753" i="9"/>
  <c r="I3753" i="9"/>
  <c r="J3757" i="9"/>
  <c r="I3757" i="9"/>
  <c r="J3761" i="9"/>
  <c r="I3761" i="9"/>
  <c r="J3765" i="9"/>
  <c r="I3765" i="9"/>
  <c r="J3769" i="9"/>
  <c r="I3769" i="9"/>
  <c r="J3773" i="9"/>
  <c r="I3773" i="9"/>
  <c r="J3777" i="9"/>
  <c r="I3777" i="9"/>
  <c r="J3781" i="9"/>
  <c r="I3781" i="9"/>
  <c r="J3785" i="9"/>
  <c r="I3785" i="9"/>
  <c r="J3789" i="9"/>
  <c r="I3789" i="9"/>
  <c r="J3793" i="9"/>
  <c r="I3793" i="9"/>
  <c r="J3797" i="9"/>
  <c r="I3797" i="9"/>
  <c r="J3801" i="9"/>
  <c r="I3801" i="9"/>
  <c r="J3805" i="9"/>
  <c r="I3805" i="9"/>
  <c r="J3809" i="9"/>
  <c r="I3809" i="9"/>
  <c r="J3813" i="9"/>
  <c r="I3813" i="9"/>
  <c r="J3817" i="9"/>
  <c r="I3817" i="9"/>
  <c r="J3821" i="9"/>
  <c r="I3821" i="9"/>
  <c r="J3825" i="9"/>
  <c r="I3825" i="9"/>
  <c r="J3829" i="9"/>
  <c r="I3829" i="9"/>
  <c r="J3833" i="9"/>
  <c r="I3833" i="9"/>
  <c r="J3837" i="9"/>
  <c r="I3837" i="9"/>
  <c r="J3841" i="9"/>
  <c r="I3841" i="9"/>
  <c r="J3845" i="9"/>
  <c r="I3845" i="9"/>
  <c r="J3849" i="9"/>
  <c r="I3849" i="9"/>
  <c r="J3853" i="9"/>
  <c r="I3853" i="9"/>
  <c r="J3857" i="9"/>
  <c r="I3857" i="9"/>
  <c r="J3861" i="9"/>
  <c r="I3861" i="9"/>
  <c r="J3865" i="9"/>
  <c r="I3865" i="9"/>
  <c r="J3869" i="9"/>
  <c r="I3869" i="9"/>
  <c r="J3873" i="9"/>
  <c r="I3873" i="9"/>
  <c r="J3877" i="9"/>
  <c r="I3877" i="9"/>
  <c r="J3881" i="9"/>
  <c r="I3881" i="9"/>
  <c r="J3885" i="9"/>
  <c r="I3885" i="9"/>
  <c r="J3889" i="9"/>
  <c r="I3889" i="9"/>
  <c r="J3893" i="9"/>
  <c r="I3893" i="9"/>
  <c r="J3897" i="9"/>
  <c r="I3897" i="9"/>
  <c r="J3901" i="9"/>
  <c r="I3901" i="9"/>
  <c r="J3905" i="9"/>
  <c r="I3905" i="9"/>
  <c r="J3909" i="9"/>
  <c r="I3909" i="9"/>
  <c r="J3913" i="9"/>
  <c r="I3913" i="9"/>
  <c r="J3917" i="9"/>
  <c r="I3917" i="9"/>
  <c r="J3921" i="9"/>
  <c r="I3921" i="9"/>
  <c r="J3925" i="9"/>
  <c r="I3925" i="9"/>
  <c r="J3929" i="9"/>
  <c r="I3929" i="9"/>
  <c r="J3933" i="9"/>
  <c r="I3933" i="9"/>
  <c r="J3937" i="9"/>
  <c r="I3937" i="9"/>
  <c r="J3941" i="9"/>
  <c r="I3941" i="9"/>
  <c r="J3945" i="9"/>
  <c r="I3945" i="9"/>
  <c r="J3949" i="9"/>
  <c r="I3949" i="9"/>
  <c r="J3953" i="9"/>
  <c r="I3953" i="9"/>
  <c r="J3957" i="9"/>
  <c r="I3957" i="9"/>
  <c r="J3961" i="9"/>
  <c r="I3961" i="9"/>
  <c r="J3965" i="9"/>
  <c r="I3965" i="9"/>
  <c r="J3969" i="9"/>
  <c r="I3969" i="9"/>
  <c r="J3973" i="9"/>
  <c r="I3973" i="9"/>
  <c r="J3977" i="9"/>
  <c r="I3977" i="9"/>
  <c r="J3981" i="9"/>
  <c r="I3981" i="9"/>
  <c r="J3985" i="9"/>
  <c r="I3985" i="9"/>
  <c r="J3989" i="9"/>
  <c r="I3989" i="9"/>
  <c r="J3993" i="9"/>
  <c r="I3993" i="9"/>
  <c r="J3997" i="9"/>
  <c r="I3997" i="9"/>
  <c r="J4001" i="9"/>
  <c r="I4001" i="9"/>
  <c r="J4005" i="9"/>
  <c r="I4005" i="9"/>
  <c r="J4009" i="9"/>
  <c r="I4009" i="9"/>
  <c r="J4013" i="9"/>
  <c r="I4013" i="9"/>
  <c r="J4017" i="9"/>
  <c r="I4017" i="9"/>
  <c r="J4021" i="9"/>
  <c r="I4021" i="9"/>
  <c r="J4025" i="9"/>
  <c r="I4025" i="9"/>
  <c r="J4029" i="9"/>
  <c r="I4029" i="9"/>
  <c r="J4033" i="9"/>
  <c r="I4033" i="9"/>
  <c r="J4037" i="9"/>
  <c r="I4037" i="9"/>
  <c r="J4041" i="9"/>
  <c r="I4041" i="9"/>
  <c r="J4045" i="9"/>
  <c r="I4045" i="9"/>
  <c r="J4049" i="9"/>
  <c r="I4049" i="9"/>
  <c r="J4053" i="9"/>
  <c r="I4053" i="9"/>
  <c r="J4057" i="9"/>
  <c r="I4057" i="9"/>
  <c r="J4061" i="9"/>
  <c r="I4061" i="9"/>
  <c r="J4065" i="9"/>
  <c r="I4065" i="9"/>
  <c r="J4069" i="9"/>
  <c r="I4069" i="9"/>
  <c r="J4073" i="9"/>
  <c r="I4073" i="9"/>
  <c r="J4077" i="9"/>
  <c r="I4077" i="9"/>
  <c r="J4081" i="9"/>
  <c r="I4081" i="9"/>
  <c r="J4085" i="9"/>
  <c r="I4085" i="9"/>
  <c r="J4089" i="9"/>
  <c r="I4089" i="9"/>
  <c r="J4093" i="9"/>
  <c r="I4093" i="9"/>
  <c r="J4097" i="9"/>
  <c r="I4097" i="9"/>
  <c r="J4101" i="9"/>
  <c r="I4101" i="9"/>
  <c r="J4105" i="9"/>
  <c r="I4105" i="9"/>
  <c r="J4109" i="9"/>
  <c r="I4109" i="9"/>
  <c r="J4113" i="9"/>
  <c r="I4113" i="9"/>
  <c r="J4117" i="9"/>
  <c r="I4117" i="9"/>
  <c r="J4121" i="9"/>
  <c r="I4121" i="9"/>
  <c r="J4125" i="9"/>
  <c r="I4125" i="9"/>
  <c r="J4129" i="9"/>
  <c r="I4129" i="9"/>
  <c r="J4133" i="9"/>
  <c r="I4133" i="9"/>
  <c r="J4137" i="9"/>
  <c r="I4137" i="9"/>
  <c r="J4141" i="9"/>
  <c r="I4141" i="9"/>
  <c r="J4145" i="9"/>
  <c r="I4145" i="9"/>
  <c r="J4149" i="9"/>
  <c r="I4149" i="9"/>
  <c r="J4153" i="9"/>
  <c r="I4153" i="9"/>
  <c r="J4157" i="9"/>
  <c r="I4157" i="9"/>
  <c r="J4161" i="9"/>
  <c r="I4161" i="9"/>
  <c r="J4165" i="9"/>
  <c r="I4165" i="9"/>
  <c r="J4169" i="9"/>
  <c r="I4169" i="9"/>
  <c r="J4173" i="9"/>
  <c r="I4173" i="9"/>
  <c r="J4177" i="9"/>
  <c r="I4177" i="9"/>
  <c r="J4181" i="9"/>
  <c r="I4181" i="9"/>
  <c r="J4185" i="9"/>
  <c r="I4185" i="9"/>
  <c r="J4189" i="9"/>
  <c r="I4189" i="9"/>
  <c r="J4193" i="9"/>
  <c r="I4193" i="9"/>
  <c r="J4197" i="9"/>
  <c r="I4197" i="9"/>
  <c r="J4201" i="9"/>
  <c r="I4201" i="9"/>
  <c r="J4205" i="9"/>
  <c r="I4205" i="9"/>
  <c r="J4209" i="9"/>
  <c r="I4209" i="9"/>
  <c r="J4213" i="9"/>
  <c r="I4213" i="9"/>
  <c r="J4217" i="9"/>
  <c r="I4217" i="9"/>
  <c r="J4221" i="9"/>
  <c r="I4221" i="9"/>
  <c r="J4225" i="9"/>
  <c r="I4225" i="9"/>
  <c r="J4229" i="9"/>
  <c r="I4229" i="9"/>
  <c r="J4233" i="9"/>
  <c r="I4233" i="9"/>
  <c r="J4237" i="9"/>
  <c r="I4237" i="9"/>
  <c r="J4241" i="9"/>
  <c r="I4241" i="9"/>
  <c r="J4245" i="9"/>
  <c r="I4245" i="9"/>
  <c r="J4249" i="9"/>
  <c r="I4249" i="9"/>
  <c r="J4253" i="9"/>
  <c r="I4253" i="9"/>
  <c r="J4257" i="9"/>
  <c r="I4257" i="9"/>
  <c r="J4261" i="9"/>
  <c r="I4261" i="9"/>
  <c r="J4265" i="9"/>
  <c r="I4265" i="9"/>
  <c r="J4269" i="9"/>
  <c r="I4269" i="9"/>
  <c r="J4273" i="9"/>
  <c r="I4273" i="9"/>
  <c r="J4277" i="9"/>
  <c r="I4277" i="9"/>
  <c r="J4281" i="9"/>
  <c r="I4281" i="9"/>
  <c r="J4285" i="9"/>
  <c r="I4285" i="9"/>
  <c r="J4289" i="9"/>
  <c r="I4289" i="9"/>
  <c r="J4293" i="9"/>
  <c r="I4293" i="9"/>
  <c r="J4297" i="9"/>
  <c r="I4297" i="9"/>
  <c r="J4301" i="9"/>
  <c r="I4301" i="9"/>
  <c r="J4305" i="9"/>
  <c r="I4305" i="9"/>
  <c r="J4309" i="9"/>
  <c r="I4309" i="9"/>
  <c r="J4313" i="9"/>
  <c r="I4313" i="9"/>
  <c r="J4317" i="9"/>
  <c r="I4317" i="9"/>
  <c r="J4321" i="9"/>
  <c r="I4321" i="9"/>
  <c r="J4325" i="9"/>
  <c r="I4325" i="9"/>
  <c r="J4329" i="9"/>
  <c r="I4329" i="9"/>
  <c r="J4333" i="9"/>
  <c r="I4333" i="9"/>
  <c r="J4337" i="9"/>
  <c r="I4337" i="9"/>
  <c r="J4341" i="9"/>
  <c r="I4341" i="9"/>
  <c r="J4345" i="9"/>
  <c r="I4345" i="9"/>
  <c r="J4349" i="9"/>
  <c r="I4349" i="9"/>
  <c r="J4353" i="9"/>
  <c r="I4353" i="9"/>
  <c r="J4357" i="9"/>
  <c r="I4357" i="9"/>
  <c r="J4361" i="9"/>
  <c r="I4361" i="9"/>
  <c r="J4365" i="9"/>
  <c r="I4365" i="9"/>
  <c r="J4369" i="9"/>
  <c r="I4369" i="9"/>
  <c r="J4373" i="9"/>
  <c r="I4373" i="9"/>
  <c r="J4377" i="9"/>
  <c r="I4377" i="9"/>
  <c r="J4381" i="9"/>
  <c r="I4381" i="9"/>
  <c r="J4385" i="9"/>
  <c r="I4385" i="9"/>
  <c r="J4389" i="9"/>
  <c r="I4389" i="9"/>
  <c r="J4393" i="9"/>
  <c r="I4393" i="9"/>
  <c r="J4397" i="9"/>
  <c r="I4397" i="9"/>
  <c r="J4401" i="9"/>
  <c r="I4401" i="9"/>
  <c r="J4405" i="9"/>
  <c r="I4405" i="9"/>
  <c r="J4409" i="9"/>
  <c r="I4409" i="9"/>
  <c r="J4413" i="9"/>
  <c r="I4413" i="9"/>
  <c r="J4417" i="9"/>
  <c r="I4417" i="9"/>
  <c r="J4421" i="9"/>
  <c r="I4421" i="9"/>
  <c r="J4425" i="9"/>
  <c r="I4425" i="9"/>
  <c r="J4429" i="9"/>
  <c r="I4429" i="9"/>
  <c r="J4433" i="9"/>
  <c r="I4433" i="9"/>
  <c r="J4437" i="9"/>
  <c r="I4437" i="9"/>
  <c r="J4441" i="9"/>
  <c r="I4441" i="9"/>
  <c r="J4445" i="9"/>
  <c r="I4445" i="9"/>
  <c r="J4449" i="9"/>
  <c r="I4449" i="9"/>
  <c r="J4453" i="9"/>
  <c r="I4453" i="9"/>
  <c r="J4457" i="9"/>
  <c r="I4457" i="9"/>
  <c r="J4461" i="9"/>
  <c r="I4461" i="9"/>
  <c r="J4465" i="9"/>
  <c r="I4465" i="9"/>
  <c r="J4469" i="9"/>
  <c r="I4469" i="9"/>
  <c r="J4473" i="9"/>
  <c r="I4473" i="9"/>
  <c r="J4477" i="9"/>
  <c r="I4477" i="9"/>
  <c r="J4481" i="9"/>
  <c r="I4481" i="9"/>
  <c r="J4485" i="9"/>
  <c r="I4485" i="9"/>
  <c r="J4489" i="9"/>
  <c r="I4489" i="9"/>
  <c r="J4493" i="9"/>
  <c r="I4493" i="9"/>
  <c r="J4497" i="9"/>
  <c r="I4497" i="9"/>
  <c r="J4501" i="9"/>
  <c r="I4501" i="9"/>
  <c r="J4505" i="9"/>
  <c r="I4505" i="9"/>
  <c r="J4509" i="9"/>
  <c r="I4509" i="9"/>
  <c r="J4513" i="9"/>
  <c r="I4513" i="9"/>
  <c r="J4517" i="9"/>
  <c r="I4517" i="9"/>
  <c r="J4521" i="9"/>
  <c r="I4521" i="9"/>
  <c r="J4525" i="9"/>
  <c r="I4525" i="9"/>
  <c r="J4529" i="9"/>
  <c r="I4529" i="9"/>
  <c r="J4533" i="9"/>
  <c r="I4533" i="9"/>
  <c r="J4537" i="9"/>
  <c r="I4537" i="9"/>
  <c r="J4541" i="9"/>
  <c r="I4541" i="9"/>
  <c r="J4545" i="9"/>
  <c r="I4545" i="9"/>
  <c r="J4549" i="9"/>
  <c r="I4549" i="9"/>
  <c r="J4553" i="9"/>
  <c r="I4553" i="9"/>
  <c r="J4557" i="9"/>
  <c r="I4557" i="9"/>
  <c r="J4561" i="9"/>
  <c r="I4561" i="9"/>
  <c r="J4565" i="9"/>
  <c r="I4565" i="9"/>
  <c r="J4569" i="9"/>
  <c r="I4569" i="9"/>
  <c r="J4573" i="9"/>
  <c r="I4573" i="9"/>
  <c r="J4577" i="9"/>
  <c r="I4577" i="9"/>
  <c r="J4581" i="9"/>
  <c r="I4581" i="9"/>
  <c r="J4585" i="9"/>
  <c r="I4585" i="9"/>
  <c r="J4589" i="9"/>
  <c r="I4589" i="9"/>
  <c r="J4593" i="9"/>
  <c r="I4593" i="9"/>
  <c r="J4597" i="9"/>
  <c r="I4597" i="9"/>
  <c r="J4601" i="9"/>
  <c r="I4601" i="9"/>
  <c r="J4605" i="9"/>
  <c r="I4605" i="9"/>
  <c r="J4609" i="9"/>
  <c r="I4609" i="9"/>
  <c r="J4613" i="9"/>
  <c r="I4613" i="9"/>
  <c r="J4617" i="9"/>
  <c r="I4617" i="9"/>
  <c r="J4621" i="9"/>
  <c r="I4621" i="9"/>
  <c r="J4625" i="9"/>
  <c r="I4625" i="9"/>
  <c r="J4629" i="9"/>
  <c r="I4629" i="9"/>
  <c r="J4633" i="9"/>
  <c r="I4633" i="9"/>
  <c r="J4637" i="9"/>
  <c r="I4637" i="9"/>
  <c r="J4641" i="9"/>
  <c r="I4641" i="9"/>
  <c r="J4645" i="9"/>
  <c r="I4645" i="9"/>
  <c r="J4649" i="9"/>
  <c r="I4649" i="9"/>
  <c r="J4653" i="9"/>
  <c r="I4653" i="9"/>
  <c r="J4657" i="9"/>
  <c r="I4657" i="9"/>
  <c r="J4661" i="9"/>
  <c r="I4661" i="9"/>
  <c r="J4665" i="9"/>
  <c r="I4665" i="9"/>
  <c r="J4669" i="9"/>
  <c r="I4669" i="9"/>
  <c r="J4673" i="9"/>
  <c r="I4673" i="9"/>
  <c r="J4677" i="9"/>
  <c r="I4677" i="9"/>
  <c r="J4681" i="9"/>
  <c r="I4681" i="9"/>
  <c r="J4685" i="9"/>
  <c r="I4685" i="9"/>
  <c r="J4689" i="9"/>
  <c r="I4689" i="9"/>
  <c r="J4693" i="9"/>
  <c r="I4693" i="9"/>
  <c r="J4697" i="9"/>
  <c r="I4697" i="9"/>
  <c r="J4701" i="9"/>
  <c r="I4701" i="9"/>
  <c r="J4705" i="9"/>
  <c r="I4705" i="9"/>
  <c r="J4709" i="9"/>
  <c r="I4709" i="9"/>
  <c r="J4713" i="9"/>
  <c r="I4713" i="9"/>
  <c r="J4717" i="9"/>
  <c r="I4717" i="9"/>
  <c r="J4721" i="9"/>
  <c r="I4721" i="9"/>
  <c r="J4725" i="9"/>
  <c r="I4725" i="9"/>
  <c r="J4729" i="9"/>
  <c r="I4729" i="9"/>
  <c r="J4733" i="9"/>
  <c r="I4733" i="9"/>
  <c r="J4737" i="9"/>
  <c r="I4737" i="9"/>
  <c r="J4741" i="9"/>
  <c r="I4741" i="9"/>
  <c r="J4745" i="9"/>
  <c r="I4745" i="9"/>
  <c r="J4749" i="9"/>
  <c r="I4749" i="9"/>
  <c r="J4753" i="9"/>
  <c r="I4753" i="9"/>
  <c r="J4757" i="9"/>
  <c r="I4757" i="9"/>
  <c r="J4761" i="9"/>
  <c r="I4761" i="9"/>
  <c r="J4765" i="9"/>
  <c r="I4765" i="9"/>
  <c r="J4769" i="9"/>
  <c r="I4769" i="9"/>
  <c r="J4773" i="9"/>
  <c r="I4773" i="9"/>
  <c r="J4777" i="9"/>
  <c r="I4777" i="9"/>
  <c r="J4781" i="9"/>
  <c r="I4781" i="9"/>
  <c r="J4785" i="9"/>
  <c r="I4785" i="9"/>
  <c r="J4789" i="9"/>
  <c r="I4789" i="9"/>
  <c r="J4793" i="9"/>
  <c r="I4793" i="9"/>
  <c r="J4797" i="9"/>
  <c r="I4797" i="9"/>
  <c r="J4801" i="9"/>
  <c r="I4801" i="9"/>
  <c r="J4805" i="9"/>
  <c r="I4805" i="9"/>
  <c r="J4809" i="9"/>
  <c r="I4809" i="9"/>
  <c r="J4813" i="9"/>
  <c r="I4813" i="9"/>
  <c r="J4817" i="9"/>
  <c r="I4817" i="9"/>
  <c r="J4821" i="9"/>
  <c r="I4821" i="9"/>
  <c r="J4825" i="9"/>
  <c r="I4825" i="9"/>
  <c r="J4829" i="9"/>
  <c r="I4829" i="9"/>
  <c r="J4833" i="9"/>
  <c r="I4833" i="9"/>
  <c r="J4837" i="9"/>
  <c r="I4837" i="9"/>
  <c r="J4841" i="9"/>
  <c r="I4841" i="9"/>
  <c r="J4845" i="9"/>
  <c r="I4845" i="9"/>
  <c r="J4849" i="9"/>
  <c r="I4849" i="9"/>
  <c r="J4853" i="9"/>
  <c r="I4853" i="9"/>
  <c r="J4857" i="9"/>
  <c r="I4857" i="9"/>
  <c r="J4861" i="9"/>
  <c r="I4861" i="9"/>
  <c r="J4865" i="9"/>
  <c r="I4865" i="9"/>
  <c r="J4869" i="9"/>
  <c r="I4869" i="9"/>
  <c r="J4873" i="9"/>
  <c r="I4873" i="9"/>
  <c r="J4877" i="9"/>
  <c r="I4877" i="9"/>
  <c r="J4881" i="9"/>
  <c r="I4881" i="9"/>
  <c r="J4885" i="9"/>
  <c r="I4885" i="9"/>
  <c r="J4889" i="9"/>
  <c r="I4889" i="9"/>
  <c r="J4893" i="9"/>
  <c r="I4893" i="9"/>
  <c r="J4897" i="9"/>
  <c r="I4897" i="9"/>
  <c r="J4901" i="9"/>
  <c r="I4901" i="9"/>
  <c r="J4905" i="9"/>
  <c r="I4905" i="9"/>
  <c r="J4909" i="9"/>
  <c r="I4909" i="9"/>
  <c r="J4913" i="9"/>
  <c r="I4913" i="9"/>
  <c r="J4917" i="9"/>
  <c r="I4917" i="9"/>
  <c r="J4921" i="9"/>
  <c r="I4921" i="9"/>
  <c r="J4925" i="9"/>
  <c r="I4925" i="9"/>
  <c r="J4929" i="9"/>
  <c r="I4929" i="9"/>
  <c r="J4933" i="9"/>
  <c r="I4933" i="9"/>
  <c r="J4937" i="9"/>
  <c r="I4937" i="9"/>
  <c r="J4941" i="9"/>
  <c r="I4941" i="9"/>
  <c r="J4945" i="9"/>
  <c r="I4945" i="9"/>
  <c r="J4949" i="9"/>
  <c r="I4949" i="9"/>
  <c r="J4953" i="9"/>
  <c r="I4953" i="9"/>
  <c r="J4957" i="9"/>
  <c r="I4957" i="9"/>
  <c r="J4961" i="9"/>
  <c r="I4961" i="9"/>
  <c r="J4965" i="9"/>
  <c r="I4965" i="9"/>
  <c r="J4969" i="9"/>
  <c r="I4969" i="9"/>
  <c r="J4973" i="9"/>
  <c r="I4973" i="9"/>
  <c r="J4977" i="9"/>
  <c r="I4977" i="9"/>
  <c r="J4981" i="9"/>
  <c r="I4981" i="9"/>
  <c r="J4985" i="9"/>
  <c r="I4985" i="9"/>
  <c r="J4989" i="9"/>
  <c r="I4989" i="9"/>
  <c r="J4993" i="9"/>
  <c r="I4993" i="9"/>
  <c r="J4997" i="9"/>
  <c r="I4997" i="9"/>
  <c r="J5001" i="9"/>
  <c r="I5001" i="9"/>
  <c r="J5005" i="9"/>
  <c r="I5005" i="9"/>
  <c r="J5009" i="9"/>
  <c r="I5009" i="9"/>
  <c r="J5013" i="9"/>
  <c r="I5013" i="9"/>
  <c r="J5017" i="9"/>
  <c r="I5017" i="9"/>
  <c r="J5021" i="9"/>
  <c r="I5021" i="9"/>
  <c r="J5025" i="9"/>
  <c r="I5025" i="9"/>
  <c r="J5029" i="9"/>
  <c r="I5029" i="9"/>
  <c r="J5033" i="9"/>
  <c r="I5033" i="9"/>
  <c r="J5037" i="9"/>
  <c r="I5037" i="9"/>
  <c r="J5041" i="9"/>
  <c r="I5041" i="9"/>
  <c r="J5045" i="9"/>
  <c r="I5045" i="9"/>
  <c r="J5049" i="9"/>
  <c r="I5049" i="9"/>
  <c r="J5053" i="9"/>
  <c r="I5053" i="9"/>
  <c r="J5057" i="9"/>
  <c r="I5057" i="9"/>
  <c r="J5061" i="9"/>
  <c r="I5061" i="9"/>
  <c r="J5065" i="9"/>
  <c r="I5065" i="9"/>
  <c r="J5069" i="9"/>
  <c r="I5069" i="9"/>
  <c r="J5073" i="9"/>
  <c r="I5073" i="9"/>
  <c r="J5077" i="9"/>
  <c r="I5077" i="9"/>
  <c r="J5081" i="9"/>
  <c r="I5081" i="9"/>
  <c r="J5085" i="9"/>
  <c r="I5085" i="9"/>
  <c r="J5089" i="9"/>
  <c r="I5089" i="9"/>
  <c r="J5093" i="9"/>
  <c r="I5093" i="9"/>
  <c r="J5097" i="9"/>
  <c r="I5097" i="9"/>
  <c r="J5101" i="9"/>
  <c r="I5101" i="9"/>
  <c r="J5105" i="9"/>
  <c r="I5105" i="9"/>
  <c r="J5109" i="9"/>
  <c r="I5109" i="9"/>
  <c r="J5113" i="9"/>
  <c r="I5113" i="9"/>
  <c r="J5117" i="9"/>
  <c r="I5117" i="9"/>
  <c r="J5121" i="9"/>
  <c r="I5121" i="9"/>
  <c r="J5125" i="9"/>
  <c r="I5125" i="9"/>
  <c r="J5129" i="9"/>
  <c r="I5129" i="9"/>
  <c r="J5133" i="9"/>
  <c r="I5133" i="9"/>
  <c r="J5137" i="9"/>
  <c r="I5137" i="9"/>
  <c r="J5141" i="9"/>
  <c r="I5141" i="9"/>
  <c r="J5145" i="9"/>
  <c r="I5145" i="9"/>
  <c r="J5149" i="9"/>
  <c r="I5149" i="9"/>
  <c r="J5153" i="9"/>
  <c r="I5153" i="9"/>
  <c r="J5157" i="9"/>
  <c r="I5157" i="9"/>
  <c r="J5161" i="9"/>
  <c r="I5161" i="9"/>
  <c r="J5165" i="9"/>
  <c r="I5165" i="9"/>
  <c r="J5169" i="9"/>
  <c r="I5169" i="9"/>
  <c r="J5173" i="9"/>
  <c r="I5173" i="9"/>
  <c r="J5177" i="9"/>
  <c r="I5177" i="9"/>
  <c r="J5181" i="9"/>
  <c r="I5181" i="9"/>
  <c r="J5185" i="9"/>
  <c r="I5185" i="9"/>
  <c r="J5189" i="9"/>
  <c r="I5189" i="9"/>
  <c r="J5193" i="9"/>
  <c r="I5193" i="9"/>
  <c r="J5197" i="9"/>
  <c r="I5197" i="9"/>
  <c r="J5201" i="9"/>
  <c r="I5201" i="9"/>
  <c r="J5205" i="9"/>
  <c r="I5205" i="9"/>
  <c r="J5209" i="9"/>
  <c r="I5209" i="9"/>
  <c r="J5213" i="9"/>
  <c r="I5213" i="9"/>
  <c r="J5217" i="9"/>
  <c r="I5217" i="9"/>
  <c r="J5221" i="9"/>
  <c r="I5221" i="9"/>
  <c r="J5225" i="9"/>
  <c r="I5225" i="9"/>
  <c r="J5229" i="9"/>
  <c r="I5229" i="9"/>
  <c r="J5233" i="9"/>
  <c r="I5233" i="9"/>
  <c r="J5237" i="9"/>
  <c r="I5237" i="9"/>
  <c r="J5241" i="9"/>
  <c r="I5241" i="9"/>
  <c r="J5245" i="9"/>
  <c r="I5245" i="9"/>
  <c r="J5249" i="9"/>
  <c r="I5249" i="9"/>
  <c r="J5253" i="9"/>
  <c r="I5253" i="9"/>
  <c r="J5257" i="9"/>
  <c r="I5257" i="9"/>
  <c r="J5261" i="9"/>
  <c r="I5261" i="9"/>
  <c r="J5265" i="9"/>
  <c r="I5265" i="9"/>
  <c r="J5269" i="9"/>
  <c r="I5269" i="9"/>
  <c r="J5273" i="9"/>
  <c r="I5273" i="9"/>
  <c r="J5277" i="9"/>
  <c r="I5277" i="9"/>
  <c r="J5281" i="9"/>
  <c r="I5281" i="9"/>
  <c r="J5285" i="9"/>
  <c r="I5285" i="9"/>
  <c r="J5289" i="9"/>
  <c r="I5289" i="9"/>
  <c r="J5293" i="9"/>
  <c r="I5293" i="9"/>
  <c r="J5297" i="9"/>
  <c r="I5297" i="9"/>
  <c r="J5301" i="9"/>
  <c r="I5301" i="9"/>
  <c r="J5305" i="9"/>
  <c r="I5305" i="9"/>
  <c r="J5309" i="9"/>
  <c r="I5309" i="9"/>
  <c r="J5313" i="9"/>
  <c r="I5313" i="9"/>
  <c r="J5317" i="9"/>
  <c r="I5317" i="9"/>
  <c r="J5321" i="9"/>
  <c r="I5321" i="9"/>
  <c r="J5325" i="9"/>
  <c r="I5325" i="9"/>
  <c r="J5329" i="9"/>
  <c r="I5329" i="9"/>
  <c r="J5333" i="9"/>
  <c r="I5333" i="9"/>
  <c r="J5337" i="9"/>
  <c r="I5337" i="9"/>
  <c r="J5341" i="9"/>
  <c r="I5341" i="9"/>
  <c r="J5345" i="9"/>
  <c r="I5345" i="9"/>
  <c r="J5349" i="9"/>
  <c r="I5349" i="9"/>
  <c r="J5353" i="9"/>
  <c r="I5353" i="9"/>
  <c r="J5357" i="9"/>
  <c r="I5357" i="9"/>
  <c r="J5361" i="9"/>
  <c r="I5361" i="9"/>
  <c r="J5365" i="9"/>
  <c r="I5365" i="9"/>
  <c r="J5369" i="9"/>
  <c r="I5369" i="9"/>
  <c r="J5373" i="9"/>
  <c r="I5373" i="9"/>
  <c r="J5377" i="9"/>
  <c r="I5377" i="9"/>
  <c r="J5381" i="9"/>
  <c r="I5381" i="9"/>
  <c r="J5385" i="9"/>
  <c r="I5385" i="9"/>
  <c r="J5389" i="9"/>
  <c r="I5389" i="9"/>
  <c r="J5393" i="9"/>
  <c r="I5393" i="9"/>
  <c r="J5397" i="9"/>
  <c r="I5397" i="9"/>
  <c r="J5401" i="9"/>
  <c r="I5401" i="9"/>
  <c r="J5405" i="9"/>
  <c r="I5405" i="9"/>
  <c r="J5409" i="9"/>
  <c r="I5409" i="9"/>
  <c r="J5413" i="9"/>
  <c r="I5413" i="9"/>
  <c r="J5417" i="9"/>
  <c r="I5417" i="9"/>
  <c r="J5421" i="9"/>
  <c r="I5421" i="9"/>
  <c r="J5425" i="9"/>
  <c r="I5425" i="9"/>
  <c r="J5429" i="9"/>
  <c r="I5429" i="9"/>
  <c r="J5433" i="9"/>
  <c r="I5433" i="9"/>
  <c r="J5437" i="9"/>
  <c r="I5437" i="9"/>
  <c r="J5441" i="9"/>
  <c r="I5441" i="9"/>
  <c r="J5445" i="9"/>
  <c r="I5445" i="9"/>
  <c r="J5449" i="9"/>
  <c r="I5449" i="9"/>
  <c r="J5453" i="9"/>
  <c r="I5453" i="9"/>
  <c r="J5457" i="9"/>
  <c r="I5457" i="9"/>
  <c r="J5461" i="9"/>
  <c r="I5461" i="9"/>
  <c r="J5465" i="9"/>
  <c r="I5465" i="9"/>
  <c r="J5469" i="9"/>
  <c r="I5469" i="9"/>
  <c r="J5473" i="9"/>
  <c r="I5473" i="9"/>
  <c r="J5477" i="9"/>
  <c r="I5477" i="9"/>
  <c r="J5481" i="9"/>
  <c r="I5481" i="9"/>
  <c r="J5485" i="9"/>
  <c r="I5485" i="9"/>
  <c r="J5489" i="9"/>
  <c r="I5489" i="9"/>
  <c r="J5493" i="9"/>
  <c r="I5493" i="9"/>
  <c r="J5497" i="9"/>
  <c r="I5497" i="9"/>
  <c r="J5501" i="9"/>
  <c r="I5501" i="9"/>
  <c r="J5505" i="9"/>
  <c r="I5505" i="9"/>
  <c r="J5509" i="9"/>
  <c r="I5509" i="9"/>
  <c r="J5513" i="9"/>
  <c r="I5513" i="9"/>
  <c r="J5517" i="9"/>
  <c r="I5517" i="9"/>
  <c r="J5521" i="9"/>
  <c r="I5521" i="9"/>
  <c r="J5525" i="9"/>
  <c r="I5525" i="9"/>
  <c r="J5529" i="9"/>
  <c r="I5529" i="9"/>
  <c r="J5533" i="9"/>
  <c r="I5533" i="9"/>
  <c r="J5537" i="9"/>
  <c r="I5537" i="9"/>
  <c r="J5541" i="9"/>
  <c r="I5541" i="9"/>
  <c r="J5545" i="9"/>
  <c r="I5545" i="9"/>
  <c r="J5549" i="9"/>
  <c r="I5549" i="9"/>
  <c r="J5553" i="9"/>
  <c r="I5553" i="9"/>
  <c r="J5557" i="9"/>
  <c r="I5557" i="9"/>
  <c r="J5561" i="9"/>
  <c r="I5561" i="9"/>
  <c r="J5565" i="9"/>
  <c r="I5565" i="9"/>
  <c r="J5569" i="9"/>
  <c r="I5569" i="9"/>
  <c r="J5573" i="9"/>
  <c r="I5573" i="9"/>
  <c r="J5577" i="9"/>
  <c r="I5577" i="9"/>
  <c r="J5581" i="9"/>
  <c r="I5581" i="9"/>
  <c r="J5585" i="9"/>
  <c r="I5585" i="9"/>
  <c r="J5589" i="9"/>
  <c r="I5589" i="9"/>
  <c r="J5593" i="9"/>
  <c r="I5593" i="9"/>
  <c r="J5597" i="9"/>
  <c r="I5597" i="9"/>
  <c r="J5601" i="9"/>
  <c r="I5601" i="9"/>
  <c r="J5605" i="9"/>
  <c r="I5605" i="9"/>
  <c r="J5609" i="9"/>
  <c r="I5609" i="9"/>
  <c r="J5613" i="9"/>
  <c r="I5613" i="9"/>
  <c r="J5617" i="9"/>
  <c r="I5617" i="9"/>
  <c r="J5621" i="9"/>
  <c r="I5621" i="9"/>
  <c r="J5625" i="9"/>
  <c r="I5625" i="9"/>
  <c r="J5629" i="9"/>
  <c r="I5629" i="9"/>
  <c r="J5633" i="9"/>
  <c r="I5633" i="9"/>
  <c r="J5637" i="9"/>
  <c r="I5637" i="9"/>
  <c r="J5641" i="9"/>
  <c r="I5641" i="9"/>
  <c r="J5645" i="9"/>
  <c r="I5645" i="9"/>
  <c r="J5649" i="9"/>
  <c r="I5649" i="9"/>
  <c r="J5653" i="9"/>
  <c r="I5653" i="9"/>
  <c r="J5657" i="9"/>
  <c r="I5657" i="9"/>
  <c r="J5661" i="9"/>
  <c r="I5661" i="9"/>
  <c r="J5665" i="9"/>
  <c r="I5665" i="9"/>
  <c r="J5669" i="9"/>
  <c r="I5669" i="9"/>
  <c r="J5673" i="9"/>
  <c r="I5673" i="9"/>
  <c r="J5677" i="9"/>
  <c r="I5677" i="9"/>
  <c r="J5681" i="9"/>
  <c r="I5681" i="9"/>
  <c r="J5685" i="9"/>
  <c r="I5685" i="9"/>
  <c r="J5689" i="9"/>
  <c r="I5689" i="9"/>
  <c r="J5693" i="9"/>
  <c r="I5693" i="9"/>
  <c r="J5697" i="9"/>
  <c r="I5697" i="9"/>
  <c r="J5701" i="9"/>
  <c r="I5701" i="9"/>
  <c r="J5705" i="9"/>
  <c r="I5705" i="9"/>
  <c r="J5709" i="9"/>
  <c r="I5709" i="9"/>
  <c r="J5713" i="9"/>
  <c r="I5713" i="9"/>
  <c r="J5717" i="9"/>
  <c r="I5717" i="9"/>
  <c r="J5721" i="9"/>
  <c r="I5721" i="9"/>
  <c r="J5725" i="9"/>
  <c r="I5725" i="9"/>
  <c r="J5729" i="9"/>
  <c r="I5729" i="9"/>
  <c r="J5733" i="9"/>
  <c r="I5733" i="9"/>
  <c r="J5737" i="9"/>
  <c r="I5737" i="9"/>
  <c r="J5741" i="9"/>
  <c r="I5741" i="9"/>
  <c r="J5745" i="9"/>
  <c r="I5745" i="9"/>
  <c r="J5749" i="9"/>
  <c r="I5749" i="9"/>
  <c r="J5753" i="9"/>
  <c r="I5753" i="9"/>
  <c r="J5757" i="9"/>
  <c r="I5757" i="9"/>
  <c r="J5761" i="9"/>
  <c r="I5761" i="9"/>
  <c r="J5765" i="9"/>
  <c r="I5765" i="9"/>
  <c r="J5769" i="9"/>
  <c r="I5769" i="9"/>
  <c r="J5773" i="9"/>
  <c r="I5773" i="9"/>
  <c r="J5777" i="9"/>
  <c r="I5777" i="9"/>
  <c r="J5781" i="9"/>
  <c r="I5781" i="9"/>
  <c r="J5785" i="9"/>
  <c r="I5785" i="9"/>
  <c r="J5789" i="9"/>
  <c r="I5789" i="9"/>
  <c r="J5793" i="9"/>
  <c r="I5793" i="9"/>
  <c r="J5797" i="9"/>
  <c r="I5797" i="9"/>
  <c r="J5801" i="9"/>
  <c r="I5801" i="9"/>
  <c r="J5805" i="9"/>
  <c r="I5805" i="9"/>
  <c r="J5809" i="9"/>
  <c r="I5809" i="9"/>
  <c r="J5813" i="9"/>
  <c r="I5813" i="9"/>
  <c r="J5817" i="9"/>
  <c r="I5817" i="9"/>
  <c r="J5821" i="9"/>
  <c r="I5821" i="9"/>
  <c r="J5825" i="9"/>
  <c r="I5825" i="9"/>
  <c r="J5829" i="9"/>
  <c r="I5829" i="9"/>
  <c r="J5833" i="9"/>
  <c r="I5833" i="9"/>
  <c r="J5837" i="9"/>
  <c r="I5837" i="9"/>
  <c r="J5841" i="9"/>
  <c r="I5841" i="9"/>
  <c r="J5845" i="9"/>
  <c r="I5845" i="9"/>
  <c r="J5849" i="9"/>
  <c r="I5849" i="9"/>
  <c r="J5853" i="9"/>
  <c r="I5853" i="9"/>
  <c r="J5857" i="9"/>
  <c r="I5857" i="9"/>
  <c r="J5861" i="9"/>
  <c r="I5861" i="9"/>
  <c r="J5865" i="9"/>
  <c r="I5865" i="9"/>
  <c r="J5869" i="9"/>
  <c r="I5869" i="9"/>
  <c r="J5873" i="9"/>
  <c r="I5873" i="9"/>
  <c r="J5877" i="9"/>
  <c r="I5877" i="9"/>
  <c r="J5881" i="9"/>
  <c r="I5881" i="9"/>
  <c r="J5885" i="9"/>
  <c r="I5885" i="9"/>
  <c r="J5889" i="9"/>
  <c r="I5889" i="9"/>
  <c r="J5893" i="9"/>
  <c r="I5893" i="9"/>
  <c r="J5897" i="9"/>
  <c r="I5897" i="9"/>
  <c r="J5901" i="9"/>
  <c r="I5901" i="9"/>
  <c r="J5905" i="9"/>
  <c r="I5905" i="9"/>
  <c r="J5909" i="9"/>
  <c r="I5909" i="9"/>
  <c r="J5913" i="9"/>
  <c r="I5913" i="9"/>
  <c r="J5917" i="9"/>
  <c r="I5917" i="9"/>
  <c r="J5921" i="9"/>
  <c r="I5921" i="9"/>
  <c r="J5925" i="9"/>
  <c r="I5925" i="9"/>
  <c r="J5929" i="9"/>
  <c r="I5929" i="9"/>
  <c r="J5933" i="9"/>
  <c r="I5933" i="9"/>
  <c r="J5937" i="9"/>
  <c r="I5937" i="9"/>
  <c r="J5941" i="9"/>
  <c r="I5941" i="9"/>
  <c r="J5945" i="9"/>
  <c r="I5945" i="9"/>
  <c r="J5949" i="9"/>
  <c r="I5949" i="9"/>
  <c r="J5953" i="9"/>
  <c r="I5953" i="9"/>
  <c r="J5957" i="9"/>
  <c r="I5957" i="9"/>
  <c r="J5961" i="9"/>
  <c r="I5961" i="9"/>
  <c r="J5965" i="9"/>
  <c r="I5965" i="9"/>
  <c r="J5969" i="9"/>
  <c r="I5969" i="9"/>
  <c r="J5973" i="9"/>
  <c r="I5973" i="9"/>
  <c r="J5977" i="9"/>
  <c r="I5977" i="9"/>
  <c r="J5981" i="9"/>
  <c r="I5981" i="9"/>
  <c r="J5985" i="9"/>
  <c r="I5985" i="9"/>
  <c r="J5989" i="9"/>
  <c r="I5989" i="9"/>
  <c r="J5993" i="9"/>
  <c r="I5993" i="9"/>
  <c r="J5997" i="9"/>
  <c r="I5997" i="9"/>
  <c r="J6001" i="9"/>
  <c r="I6001" i="9"/>
  <c r="J6005" i="9"/>
  <c r="I6005" i="9"/>
  <c r="J6009" i="9"/>
  <c r="I6009" i="9"/>
  <c r="J6013" i="9"/>
  <c r="I6013" i="9"/>
  <c r="J6017" i="9"/>
  <c r="I6017" i="9"/>
  <c r="J6021" i="9"/>
  <c r="I6021" i="9"/>
  <c r="J6025" i="9"/>
  <c r="I6025" i="9"/>
  <c r="J6029" i="9"/>
  <c r="I6029" i="9"/>
  <c r="J6033" i="9"/>
  <c r="I6033" i="9"/>
  <c r="J6037" i="9"/>
  <c r="I6037" i="9"/>
  <c r="J6041" i="9"/>
  <c r="I6041" i="9"/>
  <c r="J6045" i="9"/>
  <c r="I6045" i="9"/>
  <c r="J6049" i="9"/>
  <c r="I6049" i="9"/>
  <c r="J6053" i="9"/>
  <c r="I6053" i="9"/>
  <c r="J6057" i="9"/>
  <c r="I6057" i="9"/>
  <c r="J6061" i="9"/>
  <c r="I6061" i="9"/>
  <c r="J6065" i="9"/>
  <c r="I6065" i="9"/>
  <c r="J6069" i="9"/>
  <c r="I6069" i="9"/>
  <c r="J6073" i="9"/>
  <c r="I6073" i="9"/>
  <c r="J6077" i="9"/>
  <c r="I6077" i="9"/>
  <c r="J6081" i="9"/>
  <c r="I6081" i="9"/>
  <c r="J6085" i="9"/>
  <c r="I6085" i="9"/>
  <c r="J6089" i="9"/>
  <c r="I6089" i="9"/>
  <c r="J6093" i="9"/>
  <c r="I6093" i="9"/>
  <c r="J6097" i="9"/>
  <c r="I6097" i="9"/>
  <c r="J6101" i="9"/>
  <c r="I6101" i="9"/>
  <c r="J6105" i="9"/>
  <c r="I6105" i="9"/>
  <c r="J6109" i="9"/>
  <c r="I6109" i="9"/>
  <c r="J6113" i="9"/>
  <c r="I6113" i="9"/>
  <c r="J6117" i="9"/>
  <c r="I6117" i="9"/>
  <c r="J6121" i="9"/>
  <c r="I6121" i="9"/>
  <c r="J6125" i="9"/>
  <c r="I6125" i="9"/>
  <c r="J6129" i="9"/>
  <c r="I6129" i="9"/>
  <c r="J6133" i="9"/>
  <c r="I6133" i="9"/>
  <c r="J6137" i="9"/>
  <c r="I6137" i="9"/>
  <c r="J6141" i="9"/>
  <c r="I6141" i="9"/>
  <c r="J6145" i="9"/>
  <c r="I6145" i="9"/>
  <c r="J6149" i="9"/>
  <c r="I6149" i="9"/>
  <c r="J6153" i="9"/>
  <c r="I6153" i="9"/>
  <c r="J6157" i="9"/>
  <c r="I6157" i="9"/>
  <c r="J6161" i="9"/>
  <c r="I6161" i="9"/>
  <c r="J6165" i="9"/>
  <c r="I6165" i="9"/>
  <c r="J6169" i="9"/>
  <c r="I6169" i="9"/>
  <c r="J6173" i="9"/>
  <c r="I6173" i="9"/>
  <c r="J6177" i="9"/>
  <c r="I6177" i="9"/>
  <c r="J6181" i="9"/>
  <c r="I6181" i="9"/>
  <c r="J6185" i="9"/>
  <c r="I6185" i="9"/>
  <c r="J6189" i="9"/>
  <c r="I6189" i="9"/>
  <c r="J6193" i="9"/>
  <c r="I6193" i="9"/>
  <c r="J6197" i="9"/>
  <c r="I6197" i="9"/>
  <c r="J6201" i="9"/>
  <c r="I6201" i="9"/>
  <c r="J6205" i="9"/>
  <c r="I6205" i="9"/>
  <c r="J6209" i="9"/>
  <c r="I6209" i="9"/>
  <c r="J6213" i="9"/>
  <c r="I6213" i="9"/>
  <c r="J6217" i="9"/>
  <c r="I6217" i="9"/>
  <c r="J6221" i="9"/>
  <c r="I6221" i="9"/>
  <c r="J6225" i="9"/>
  <c r="I6225" i="9"/>
  <c r="J6229" i="9"/>
  <c r="I6229" i="9"/>
  <c r="J6233" i="9"/>
  <c r="I6233" i="9"/>
  <c r="J6237" i="9"/>
  <c r="I6237" i="9"/>
  <c r="J6241" i="9"/>
  <c r="I6241" i="9"/>
  <c r="J6245" i="9"/>
  <c r="I6245" i="9"/>
  <c r="J6249" i="9"/>
  <c r="I6249" i="9"/>
  <c r="J6253" i="9"/>
  <c r="I6253" i="9"/>
  <c r="J6257" i="9"/>
  <c r="I6257" i="9"/>
  <c r="J6261" i="9"/>
  <c r="I6261" i="9"/>
  <c r="J6265" i="9"/>
  <c r="I6265" i="9"/>
  <c r="J6269" i="9"/>
  <c r="I6269" i="9"/>
  <c r="J6273" i="9"/>
  <c r="I6273" i="9"/>
  <c r="J6277" i="9"/>
  <c r="I6277" i="9"/>
  <c r="J6281" i="9"/>
  <c r="I6281" i="9"/>
  <c r="J6285" i="9"/>
  <c r="I6285" i="9"/>
  <c r="J6289" i="9"/>
  <c r="I6289" i="9"/>
  <c r="J6293" i="9"/>
  <c r="I6293" i="9"/>
  <c r="J6297" i="9"/>
  <c r="I6297" i="9"/>
  <c r="J6301" i="9"/>
  <c r="I6301" i="9"/>
  <c r="J6305" i="9"/>
  <c r="I6305" i="9"/>
  <c r="J6309" i="9"/>
  <c r="I6309" i="9"/>
  <c r="J6313" i="9"/>
  <c r="I6313" i="9"/>
  <c r="J6317" i="9"/>
  <c r="I6317" i="9"/>
  <c r="J6321" i="9"/>
  <c r="I6321" i="9"/>
  <c r="J6325" i="9"/>
  <c r="I6325" i="9"/>
  <c r="J6329" i="9"/>
  <c r="I6329" i="9"/>
  <c r="J6333" i="9"/>
  <c r="I6333" i="9"/>
  <c r="J6337" i="9"/>
  <c r="I6337" i="9"/>
  <c r="J6341" i="9"/>
  <c r="I6341" i="9"/>
  <c r="J6345" i="9"/>
  <c r="I6345" i="9"/>
  <c r="J6349" i="9"/>
  <c r="I6349" i="9"/>
  <c r="J6353" i="9"/>
  <c r="I6353" i="9"/>
  <c r="J6357" i="9"/>
  <c r="I6357" i="9"/>
  <c r="J6361" i="9"/>
  <c r="I6361" i="9"/>
  <c r="J6365" i="9"/>
  <c r="I6365" i="9"/>
  <c r="J6369" i="9"/>
  <c r="I6369" i="9"/>
  <c r="J6373" i="9"/>
  <c r="I6373" i="9"/>
  <c r="J6377" i="9"/>
  <c r="I6377" i="9"/>
  <c r="J6381" i="9"/>
  <c r="I6381" i="9"/>
  <c r="J6385" i="9"/>
  <c r="I6385" i="9"/>
  <c r="J6389" i="9"/>
  <c r="I6389" i="9"/>
  <c r="J6393" i="9"/>
  <c r="I6393" i="9"/>
  <c r="J6397" i="9"/>
  <c r="I6397" i="9"/>
  <c r="J6401" i="9"/>
  <c r="I6401" i="9"/>
  <c r="J6405" i="9"/>
  <c r="I6405" i="9"/>
  <c r="J6409" i="9"/>
  <c r="I6409" i="9"/>
  <c r="J6413" i="9"/>
  <c r="I6413" i="9"/>
  <c r="J6417" i="9"/>
  <c r="I6417" i="9"/>
  <c r="J6421" i="9"/>
  <c r="I6421" i="9"/>
  <c r="J6425" i="9"/>
  <c r="I6425" i="9"/>
  <c r="J6429" i="9"/>
  <c r="I6429" i="9"/>
  <c r="J6433" i="9"/>
  <c r="I6433" i="9"/>
  <c r="J6437" i="9"/>
  <c r="I6437" i="9"/>
  <c r="J6441" i="9"/>
  <c r="I6441" i="9"/>
  <c r="J6445" i="9"/>
  <c r="I6445" i="9"/>
  <c r="J6449" i="9"/>
  <c r="I6449" i="9"/>
  <c r="J6453" i="9"/>
  <c r="I6453" i="9"/>
  <c r="J6457" i="9"/>
  <c r="I6457" i="9"/>
  <c r="J6461" i="9"/>
  <c r="I6461" i="9"/>
  <c r="J6465" i="9"/>
  <c r="I6465" i="9"/>
  <c r="J6469" i="9"/>
  <c r="I6469" i="9"/>
  <c r="J6473" i="9"/>
  <c r="I6473" i="9"/>
  <c r="J6477" i="9"/>
  <c r="I6477" i="9"/>
  <c r="J6481" i="9"/>
  <c r="I6481" i="9"/>
  <c r="J6485" i="9"/>
  <c r="I6485" i="9"/>
  <c r="J6489" i="9"/>
  <c r="I6489" i="9"/>
  <c r="J6493" i="9"/>
  <c r="I6493" i="9"/>
  <c r="J6497" i="9"/>
  <c r="I6497" i="9"/>
  <c r="J6501" i="9"/>
  <c r="I6501" i="9"/>
  <c r="J6505" i="9"/>
  <c r="I6505" i="9"/>
  <c r="J6509" i="9"/>
  <c r="I6509" i="9"/>
  <c r="J6513" i="9"/>
  <c r="I6513" i="9"/>
  <c r="J6517" i="9"/>
  <c r="I6517" i="9"/>
  <c r="J6521" i="9"/>
  <c r="I6521" i="9"/>
  <c r="J6525" i="9"/>
  <c r="I6525" i="9"/>
  <c r="J6529" i="9"/>
  <c r="I6529" i="9"/>
  <c r="J6533" i="9"/>
  <c r="I6533" i="9"/>
  <c r="J6537" i="9"/>
  <c r="I6537" i="9"/>
  <c r="J6541" i="9"/>
  <c r="I6541" i="9"/>
  <c r="J6545" i="9"/>
  <c r="I6545" i="9"/>
  <c r="J6549" i="9"/>
  <c r="I6549" i="9"/>
  <c r="J6553" i="9"/>
  <c r="I6553" i="9"/>
  <c r="J6557" i="9"/>
  <c r="I6557" i="9"/>
  <c r="J6561" i="9"/>
  <c r="I6561" i="9"/>
  <c r="J6565" i="9"/>
  <c r="I6565" i="9"/>
  <c r="J6569" i="9"/>
  <c r="I6569" i="9"/>
  <c r="J6573" i="9"/>
  <c r="I6573" i="9"/>
  <c r="J6577" i="9"/>
  <c r="I6577" i="9"/>
  <c r="J6581" i="9"/>
  <c r="I6581" i="9"/>
  <c r="J6585" i="9"/>
  <c r="I6585" i="9"/>
  <c r="J6589" i="9"/>
  <c r="I6589" i="9"/>
  <c r="J6593" i="9"/>
  <c r="I6593" i="9"/>
  <c r="J6597" i="9"/>
  <c r="I6597" i="9"/>
  <c r="J6601" i="9"/>
  <c r="I6601" i="9"/>
  <c r="J6605" i="9"/>
  <c r="I6605" i="9"/>
  <c r="J6609" i="9"/>
  <c r="I6609" i="9"/>
  <c r="J6613" i="9"/>
  <c r="I6613" i="9"/>
  <c r="J6617" i="9"/>
  <c r="I6617" i="9"/>
  <c r="J6621" i="9"/>
  <c r="I6621" i="9"/>
  <c r="J6625" i="9"/>
  <c r="I6625" i="9"/>
  <c r="J6629" i="9"/>
  <c r="I6629" i="9"/>
  <c r="J6633" i="9"/>
  <c r="I6633" i="9"/>
  <c r="J6637" i="9"/>
  <c r="I6637" i="9"/>
  <c r="J6641" i="9"/>
  <c r="I6641" i="9"/>
  <c r="J6645" i="9"/>
  <c r="I6645" i="9"/>
  <c r="J6649" i="9"/>
  <c r="I6649" i="9"/>
  <c r="J6653" i="9"/>
  <c r="I6653" i="9"/>
  <c r="J6657" i="9"/>
  <c r="I6657" i="9"/>
  <c r="J6661" i="9"/>
  <c r="I6661" i="9"/>
  <c r="J6665" i="9"/>
  <c r="I6665" i="9"/>
  <c r="J6669" i="9"/>
  <c r="I6669" i="9"/>
  <c r="J6673" i="9"/>
  <c r="I6673" i="9"/>
  <c r="J6677" i="9"/>
  <c r="I6677" i="9"/>
  <c r="J6681" i="9"/>
  <c r="I6681" i="9"/>
  <c r="J6685" i="9"/>
  <c r="I6685" i="9"/>
  <c r="J6689" i="9"/>
  <c r="I6689" i="9"/>
  <c r="J6693" i="9"/>
  <c r="I6693" i="9"/>
  <c r="J6697" i="9"/>
  <c r="I6697" i="9"/>
  <c r="J6701" i="9"/>
  <c r="I6701" i="9"/>
  <c r="J6705" i="9"/>
  <c r="I6705" i="9"/>
  <c r="J6709" i="9"/>
  <c r="I6709" i="9"/>
  <c r="J6713" i="9"/>
  <c r="I6713" i="9"/>
  <c r="J6717" i="9"/>
  <c r="I6717" i="9"/>
  <c r="J6721" i="9"/>
  <c r="I6721" i="9"/>
  <c r="J6725" i="9"/>
  <c r="I6725" i="9"/>
  <c r="J6729" i="9"/>
  <c r="I6729" i="9"/>
  <c r="J6733" i="9"/>
  <c r="I6733" i="9"/>
  <c r="J6737" i="9"/>
  <c r="I6737" i="9"/>
  <c r="J6741" i="9"/>
  <c r="I6741" i="9"/>
  <c r="J6745" i="9"/>
  <c r="I6745" i="9"/>
  <c r="J6749" i="9"/>
  <c r="I6749" i="9"/>
  <c r="J6753" i="9"/>
  <c r="I6753" i="9"/>
  <c r="J6757" i="9"/>
  <c r="I6757" i="9"/>
  <c r="J6761" i="9"/>
  <c r="I6761" i="9"/>
  <c r="J6765" i="9"/>
  <c r="I6765" i="9"/>
  <c r="J6769" i="9"/>
  <c r="I6769" i="9"/>
  <c r="J6773" i="9"/>
  <c r="I6773" i="9"/>
  <c r="J6777" i="9"/>
  <c r="I6777" i="9"/>
  <c r="J6781" i="9"/>
  <c r="I6781" i="9"/>
  <c r="J6785" i="9"/>
  <c r="I6785" i="9"/>
  <c r="J6789" i="9"/>
  <c r="I6789" i="9"/>
  <c r="J6793" i="9"/>
  <c r="I6793" i="9"/>
  <c r="J6797" i="9"/>
  <c r="I6797" i="9"/>
  <c r="J6801" i="9"/>
  <c r="I6801" i="9"/>
  <c r="J6805" i="9"/>
  <c r="I6805" i="9"/>
  <c r="J6809" i="9"/>
  <c r="I6809" i="9"/>
  <c r="J6813" i="9"/>
  <c r="I6813" i="9"/>
  <c r="J6817" i="9"/>
  <c r="I6817" i="9"/>
  <c r="J6821" i="9"/>
  <c r="I6821" i="9"/>
  <c r="J6825" i="9"/>
  <c r="I6825" i="9"/>
  <c r="J6829" i="9"/>
  <c r="I6829" i="9"/>
  <c r="J6833" i="9"/>
  <c r="I6833" i="9"/>
  <c r="J6837" i="9"/>
  <c r="I6837" i="9"/>
  <c r="J6841" i="9"/>
  <c r="I6841" i="9"/>
  <c r="J6845" i="9"/>
  <c r="I6845" i="9"/>
  <c r="J6849" i="9"/>
  <c r="I6849" i="9"/>
  <c r="J6853" i="9"/>
  <c r="I6853" i="9"/>
  <c r="J6857" i="9"/>
  <c r="I6857" i="9"/>
  <c r="J6861" i="9"/>
  <c r="I6861" i="9"/>
  <c r="J6865" i="9"/>
  <c r="I6865" i="9"/>
  <c r="J6869" i="9"/>
  <c r="I6869" i="9"/>
  <c r="J6873" i="9"/>
  <c r="I6873" i="9"/>
  <c r="J6877" i="9"/>
  <c r="I6877" i="9"/>
  <c r="J6881" i="9"/>
  <c r="I6881" i="9"/>
  <c r="J6885" i="9"/>
  <c r="I6885" i="9"/>
  <c r="J6889" i="9"/>
  <c r="I6889" i="9"/>
  <c r="J6893" i="9"/>
  <c r="I6893" i="9"/>
  <c r="J6897" i="9"/>
  <c r="I6897" i="9"/>
  <c r="J6901" i="9"/>
  <c r="I6901" i="9"/>
  <c r="J6905" i="9"/>
  <c r="I6905" i="9"/>
  <c r="J6909" i="9"/>
  <c r="I6909" i="9"/>
  <c r="J6913" i="9"/>
  <c r="I6913" i="9"/>
  <c r="J6917" i="9"/>
  <c r="I6917" i="9"/>
  <c r="J6921" i="9"/>
  <c r="I6921" i="9"/>
  <c r="J6925" i="9"/>
  <c r="I6925" i="9"/>
  <c r="J6929" i="9"/>
  <c r="I6929" i="9"/>
  <c r="J6933" i="9"/>
  <c r="I6933" i="9"/>
  <c r="J6937" i="9"/>
  <c r="I6937" i="9"/>
  <c r="J6941" i="9"/>
  <c r="I6941" i="9"/>
  <c r="J6945" i="9"/>
  <c r="I6945" i="9"/>
  <c r="J6949" i="9"/>
  <c r="I6949" i="9"/>
  <c r="J6953" i="9"/>
  <c r="I6953" i="9"/>
  <c r="J6957" i="9"/>
  <c r="I6957" i="9"/>
  <c r="J6961" i="9"/>
  <c r="I6961" i="9"/>
  <c r="J6965" i="9"/>
  <c r="I6965" i="9"/>
  <c r="J6969" i="9"/>
  <c r="I6969" i="9"/>
  <c r="J6973" i="9"/>
  <c r="I6973" i="9"/>
  <c r="J6977" i="9"/>
  <c r="I6977" i="9"/>
  <c r="J6981" i="9"/>
  <c r="I6981" i="9"/>
  <c r="J6985" i="9"/>
  <c r="I6985" i="9"/>
  <c r="J6989" i="9"/>
  <c r="I6989" i="9"/>
  <c r="J6993" i="9"/>
  <c r="I6993" i="9"/>
  <c r="J6997" i="9"/>
  <c r="I6997" i="9"/>
  <c r="J7001" i="9"/>
  <c r="I7001" i="9"/>
  <c r="J7005" i="9"/>
  <c r="I7005" i="9"/>
  <c r="J7009" i="9"/>
  <c r="I7009" i="9"/>
  <c r="J7013" i="9"/>
  <c r="I7013" i="9"/>
  <c r="J7017" i="9"/>
  <c r="I7017" i="9"/>
  <c r="J7021" i="9"/>
  <c r="I7021" i="9"/>
  <c r="J7025" i="9"/>
  <c r="I7025" i="9"/>
  <c r="J7029" i="9"/>
  <c r="I7029" i="9"/>
  <c r="J7033" i="9"/>
  <c r="I7033" i="9"/>
  <c r="J7037" i="9"/>
  <c r="I7037" i="9"/>
  <c r="J7041" i="9"/>
  <c r="I7041" i="9"/>
  <c r="J7045" i="9"/>
  <c r="I7045" i="9"/>
  <c r="J7049" i="9"/>
  <c r="I7049" i="9"/>
  <c r="J7053" i="9"/>
  <c r="I7053" i="9"/>
  <c r="J7057" i="9"/>
  <c r="I7057" i="9"/>
  <c r="J7061" i="9"/>
  <c r="I7061" i="9"/>
  <c r="J7065" i="9"/>
  <c r="I7065" i="9"/>
  <c r="J7069" i="9"/>
  <c r="I7069" i="9"/>
  <c r="J7073" i="9"/>
  <c r="I7073" i="9"/>
  <c r="J7077" i="9"/>
  <c r="I7077" i="9"/>
  <c r="J7081" i="9"/>
  <c r="I7081" i="9"/>
  <c r="J7085" i="9"/>
  <c r="I7085" i="9"/>
  <c r="J7089" i="9"/>
  <c r="I7089" i="9"/>
  <c r="J7093" i="9"/>
  <c r="I7093" i="9"/>
  <c r="J7097" i="9"/>
  <c r="I7097" i="9"/>
  <c r="J7101" i="9"/>
  <c r="I7101" i="9"/>
  <c r="J7105" i="9"/>
  <c r="I7105" i="9"/>
  <c r="J7109" i="9"/>
  <c r="I7109" i="9"/>
  <c r="J7113" i="9"/>
  <c r="I7113" i="9"/>
  <c r="J7117" i="9"/>
  <c r="I7117" i="9"/>
  <c r="J7121" i="9"/>
  <c r="I7121" i="9"/>
  <c r="J7125" i="9"/>
  <c r="I7125" i="9"/>
  <c r="J7129" i="9"/>
  <c r="I7129" i="9"/>
  <c r="J7133" i="9"/>
  <c r="I7133" i="9"/>
  <c r="J7137" i="9"/>
  <c r="I7137" i="9"/>
  <c r="J7141" i="9"/>
  <c r="I7141" i="9"/>
  <c r="J7145" i="9"/>
  <c r="I7145" i="9"/>
  <c r="J7149" i="9"/>
  <c r="I7149" i="9"/>
  <c r="J7153" i="9"/>
  <c r="I7153" i="9"/>
  <c r="J7157" i="9"/>
  <c r="I7157" i="9"/>
  <c r="J7161" i="9"/>
  <c r="I7161" i="9"/>
  <c r="J7165" i="9"/>
  <c r="I7165" i="9"/>
  <c r="J7169" i="9"/>
  <c r="I7169" i="9"/>
  <c r="J7173" i="9"/>
  <c r="I7173" i="9"/>
  <c r="J7177" i="9"/>
  <c r="I7177" i="9"/>
  <c r="J7181" i="9"/>
  <c r="I7181" i="9"/>
  <c r="J7185" i="9"/>
  <c r="I7185" i="9"/>
  <c r="J7189" i="9"/>
  <c r="I7189" i="9"/>
  <c r="J7193" i="9"/>
  <c r="I7193" i="9"/>
  <c r="J7197" i="9"/>
  <c r="I7197" i="9"/>
  <c r="J7201" i="9"/>
  <c r="I7201" i="9"/>
  <c r="J7205" i="9"/>
  <c r="I7205" i="9"/>
  <c r="J7209" i="9"/>
  <c r="I7209" i="9"/>
  <c r="J7213" i="9"/>
  <c r="I7213" i="9"/>
  <c r="J7217" i="9"/>
  <c r="I7217" i="9"/>
  <c r="J7221" i="9"/>
  <c r="I7221" i="9"/>
  <c r="J7225" i="9"/>
  <c r="I7225" i="9"/>
  <c r="J7229" i="9"/>
  <c r="I7229" i="9"/>
  <c r="J7233" i="9"/>
  <c r="I7233" i="9"/>
  <c r="J7237" i="9"/>
  <c r="I7237" i="9"/>
  <c r="J7241" i="9"/>
  <c r="I7241" i="9"/>
  <c r="J7245" i="9"/>
  <c r="I7245" i="9"/>
  <c r="J7249" i="9"/>
  <c r="I7249" i="9"/>
  <c r="J7253" i="9"/>
  <c r="I7253" i="9"/>
  <c r="J7257" i="9"/>
  <c r="I7257" i="9"/>
  <c r="J7261" i="9"/>
  <c r="I7261" i="9"/>
  <c r="J7265" i="9"/>
  <c r="I7265" i="9"/>
  <c r="J7269" i="9"/>
  <c r="I7269" i="9"/>
  <c r="J7273" i="9"/>
  <c r="I7273" i="9"/>
  <c r="J7277" i="9"/>
  <c r="I7277" i="9"/>
  <c r="J7281" i="9"/>
  <c r="I7281" i="9"/>
  <c r="J7285" i="9"/>
  <c r="I7285" i="9"/>
  <c r="J7289" i="9"/>
  <c r="I7289" i="9"/>
  <c r="J7293" i="9"/>
  <c r="I7293" i="9"/>
  <c r="J7297" i="9"/>
  <c r="I7297" i="9"/>
  <c r="J7301" i="9"/>
  <c r="I7301" i="9"/>
  <c r="J7305" i="9"/>
  <c r="I7305" i="9"/>
  <c r="J7309" i="9"/>
  <c r="I7309" i="9"/>
  <c r="J7313" i="9"/>
  <c r="I7313" i="9"/>
  <c r="J7317" i="9"/>
  <c r="I7317" i="9"/>
  <c r="J7321" i="9"/>
  <c r="I7321" i="9"/>
  <c r="J7325" i="9"/>
  <c r="I7325" i="9"/>
  <c r="J7329" i="9"/>
  <c r="I7329" i="9"/>
  <c r="J7333" i="9"/>
  <c r="I7333" i="9"/>
  <c r="J7337" i="9"/>
  <c r="I7337" i="9"/>
  <c r="J7341" i="9"/>
  <c r="I7341" i="9"/>
  <c r="J7345" i="9"/>
  <c r="I7345" i="9"/>
  <c r="J7349" i="9"/>
  <c r="I7349" i="9"/>
  <c r="J7353" i="9"/>
  <c r="I7353" i="9"/>
  <c r="J7357" i="9"/>
  <c r="I7357" i="9"/>
  <c r="J7361" i="9"/>
  <c r="I7361" i="9"/>
  <c r="J7365" i="9"/>
  <c r="I7365" i="9"/>
  <c r="J7369" i="9"/>
  <c r="I7369" i="9"/>
  <c r="J7373" i="9"/>
  <c r="I7373" i="9"/>
  <c r="J7377" i="9"/>
  <c r="I7377" i="9"/>
  <c r="J7381" i="9"/>
  <c r="I7381" i="9"/>
  <c r="J7385" i="9"/>
  <c r="I7385" i="9"/>
  <c r="J7389" i="9"/>
  <c r="I7389" i="9"/>
  <c r="J7393" i="9"/>
  <c r="I7393" i="9"/>
  <c r="J7397" i="9"/>
  <c r="I7397" i="9"/>
  <c r="J7401" i="9"/>
  <c r="I7401" i="9"/>
  <c r="J7405" i="9"/>
  <c r="I7405" i="9"/>
  <c r="J7409" i="9"/>
  <c r="I7409" i="9"/>
  <c r="J7413" i="9"/>
  <c r="I7413" i="9"/>
  <c r="J7417" i="9"/>
  <c r="I7417" i="9"/>
  <c r="J7421" i="9"/>
  <c r="I7421" i="9"/>
  <c r="J7425" i="9"/>
  <c r="I7425" i="9"/>
  <c r="J7429" i="9"/>
  <c r="I7429" i="9"/>
  <c r="J7433" i="9"/>
  <c r="I7433" i="9"/>
  <c r="J7437" i="9"/>
  <c r="I7437" i="9"/>
  <c r="J7441" i="9"/>
  <c r="I7441" i="9"/>
  <c r="J7445" i="9"/>
  <c r="I7445" i="9"/>
  <c r="J7449" i="9"/>
  <c r="I7449" i="9"/>
  <c r="J7453" i="9"/>
  <c r="I7453" i="9"/>
  <c r="J7457" i="9"/>
  <c r="I7457" i="9"/>
  <c r="J7461" i="9"/>
  <c r="I7461" i="9"/>
  <c r="J7465" i="9"/>
  <c r="I7465" i="9"/>
  <c r="J7469" i="9"/>
  <c r="I7469" i="9"/>
  <c r="J7473" i="9"/>
  <c r="I7473" i="9"/>
  <c r="J7477" i="9"/>
  <c r="I7477" i="9"/>
  <c r="J7481" i="9"/>
  <c r="I7481" i="9"/>
  <c r="J7485" i="9"/>
  <c r="I7485" i="9"/>
  <c r="J7489" i="9"/>
  <c r="I7489" i="9"/>
  <c r="J7493" i="9"/>
  <c r="I7493" i="9"/>
  <c r="J7497" i="9"/>
  <c r="I7497" i="9"/>
  <c r="J7501" i="9"/>
  <c r="I7501" i="9"/>
  <c r="J7505" i="9"/>
  <c r="I7505" i="9"/>
  <c r="J7509" i="9"/>
  <c r="I7509" i="9"/>
  <c r="J7513" i="9"/>
  <c r="I7513" i="9"/>
  <c r="J7517" i="9"/>
  <c r="I7517" i="9"/>
  <c r="J7521" i="9"/>
  <c r="I7521" i="9"/>
  <c r="J7525" i="9"/>
  <c r="I7525" i="9"/>
  <c r="J7529" i="9"/>
  <c r="I7529" i="9"/>
  <c r="J7533" i="9"/>
  <c r="I7533" i="9"/>
  <c r="J7537" i="9"/>
  <c r="I7537" i="9"/>
  <c r="J7541" i="9"/>
  <c r="I7541" i="9"/>
  <c r="J7545" i="9"/>
  <c r="I7545" i="9"/>
  <c r="J7549" i="9"/>
  <c r="I7549" i="9"/>
  <c r="J7553" i="9"/>
  <c r="I7553" i="9"/>
  <c r="J7557" i="9"/>
  <c r="I7557" i="9"/>
  <c r="J7561" i="9"/>
  <c r="I7561" i="9"/>
  <c r="J7565" i="9"/>
  <c r="I7565" i="9"/>
  <c r="J7569" i="9"/>
  <c r="I7569" i="9"/>
  <c r="J7573" i="9"/>
  <c r="I7573" i="9"/>
  <c r="J7577" i="9"/>
  <c r="I7577" i="9"/>
  <c r="J7581" i="9"/>
  <c r="I7581" i="9"/>
  <c r="J7585" i="9"/>
  <c r="I7585" i="9"/>
  <c r="J7589" i="9"/>
  <c r="I7589" i="9"/>
  <c r="J7593" i="9"/>
  <c r="I7593" i="9"/>
  <c r="J7597" i="9"/>
  <c r="I7597" i="9"/>
  <c r="J7601" i="9"/>
  <c r="I7601" i="9"/>
  <c r="J7605" i="9"/>
  <c r="I7605" i="9"/>
  <c r="J7609" i="9"/>
  <c r="I7609" i="9"/>
  <c r="J7613" i="9"/>
  <c r="I7613" i="9"/>
  <c r="J7617" i="9"/>
  <c r="I7617" i="9"/>
  <c r="J7621" i="9"/>
  <c r="I7621" i="9"/>
  <c r="J7625" i="9"/>
  <c r="I7625" i="9"/>
  <c r="J7629" i="9"/>
  <c r="I7629" i="9"/>
  <c r="J7633" i="9"/>
  <c r="I7633" i="9"/>
  <c r="J7637" i="9"/>
  <c r="I7637" i="9"/>
  <c r="J7641" i="9"/>
  <c r="I7641" i="9"/>
  <c r="J7645" i="9"/>
  <c r="I7645" i="9"/>
  <c r="J7649" i="9"/>
  <c r="I7649" i="9"/>
  <c r="J7653" i="9"/>
  <c r="I7653" i="9"/>
  <c r="J7657" i="9"/>
  <c r="I7657" i="9"/>
  <c r="J7661" i="9"/>
  <c r="I7661" i="9"/>
  <c r="J7665" i="9"/>
  <c r="I7665" i="9"/>
  <c r="J7669" i="9"/>
  <c r="I7669" i="9"/>
  <c r="J7673" i="9"/>
  <c r="I7673" i="9"/>
  <c r="J7677" i="9"/>
  <c r="I7677" i="9"/>
  <c r="J7681" i="9"/>
  <c r="I7681" i="9"/>
  <c r="J7685" i="9"/>
  <c r="I7685" i="9"/>
  <c r="J7689" i="9"/>
  <c r="I7689" i="9"/>
  <c r="J7693" i="9"/>
  <c r="I7693" i="9"/>
  <c r="J7697" i="9"/>
  <c r="I7697" i="9"/>
  <c r="J7701" i="9"/>
  <c r="I7701" i="9"/>
  <c r="J7705" i="9"/>
  <c r="I7705" i="9"/>
  <c r="J7709" i="9"/>
  <c r="I7709" i="9"/>
  <c r="J7713" i="9"/>
  <c r="I7713" i="9"/>
  <c r="J7717" i="9"/>
  <c r="I7717" i="9"/>
  <c r="J7721" i="9"/>
  <c r="I7721" i="9"/>
  <c r="J7725" i="9"/>
  <c r="I7725" i="9"/>
  <c r="J7729" i="9"/>
  <c r="I7729" i="9"/>
  <c r="J7733" i="9"/>
  <c r="I7733" i="9"/>
  <c r="J7737" i="9"/>
  <c r="I7737" i="9"/>
  <c r="J7741" i="9"/>
  <c r="I7741" i="9"/>
  <c r="J7745" i="9"/>
  <c r="I7745" i="9"/>
  <c r="J7749" i="9"/>
  <c r="I7749" i="9"/>
  <c r="J7753" i="9"/>
  <c r="I7753" i="9"/>
  <c r="J7757" i="9"/>
  <c r="I7757" i="9"/>
  <c r="J7761" i="9"/>
  <c r="I7761" i="9"/>
  <c r="J7766" i="9"/>
  <c r="I7766" i="9"/>
  <c r="J7770" i="9"/>
  <c r="I7770" i="9"/>
  <c r="J7774" i="9"/>
  <c r="I7774" i="9"/>
  <c r="J7778" i="9"/>
  <c r="I7778" i="9"/>
  <c r="J7782" i="9"/>
  <c r="I7782" i="9"/>
  <c r="J7786" i="9"/>
  <c r="I7786" i="9"/>
  <c r="J7790" i="9"/>
  <c r="I7790" i="9"/>
  <c r="J7794" i="9"/>
  <c r="I7794" i="9"/>
  <c r="J7798" i="9"/>
  <c r="I7798" i="9"/>
  <c r="J7802" i="9"/>
  <c r="I7802" i="9"/>
  <c r="J7806" i="9"/>
  <c r="I7806" i="9"/>
  <c r="J7810" i="9"/>
  <c r="I7810" i="9"/>
  <c r="J7814" i="9"/>
  <c r="I7814" i="9"/>
  <c r="J7818" i="9"/>
  <c r="I7818" i="9"/>
  <c r="J7822" i="9"/>
  <c r="I7822" i="9"/>
  <c r="J7826" i="9"/>
  <c r="I7826" i="9"/>
  <c r="J7830" i="9"/>
  <c r="I7830" i="9"/>
  <c r="J7834" i="9"/>
  <c r="I7834" i="9"/>
  <c r="J7838" i="9"/>
  <c r="I7838" i="9"/>
  <c r="J7842" i="9"/>
  <c r="I7842" i="9"/>
  <c r="J7846" i="9"/>
  <c r="I7846" i="9"/>
  <c r="J7850" i="9"/>
  <c r="I7850" i="9"/>
  <c r="J7854" i="9"/>
  <c r="I7854" i="9"/>
  <c r="J7858" i="9"/>
  <c r="I7858" i="9"/>
  <c r="J7862" i="9"/>
  <c r="I7862" i="9"/>
  <c r="J7866" i="9"/>
  <c r="I7866" i="9"/>
  <c r="J7870" i="9"/>
  <c r="I7870" i="9"/>
  <c r="J7874" i="9"/>
  <c r="I7874" i="9"/>
  <c r="J7878" i="9"/>
  <c r="I7878" i="9"/>
  <c r="J7882" i="9"/>
  <c r="I7882" i="9"/>
  <c r="J7886" i="9"/>
  <c r="I7886" i="9"/>
  <c r="J7890" i="9"/>
  <c r="I7890" i="9"/>
  <c r="J7894" i="9"/>
  <c r="I7894" i="9"/>
  <c r="J7898" i="9"/>
  <c r="I7898" i="9"/>
  <c r="J7902" i="9"/>
  <c r="I7902" i="9"/>
  <c r="J7906" i="9"/>
  <c r="I7906" i="9"/>
  <c r="J7910" i="9"/>
  <c r="I7910" i="9"/>
  <c r="J7914" i="9"/>
  <c r="I7914" i="9"/>
  <c r="J7918" i="9"/>
  <c r="I7918" i="9"/>
  <c r="J7922" i="9"/>
  <c r="I7922" i="9"/>
  <c r="J7926" i="9"/>
  <c r="I7926" i="9"/>
  <c r="J7930" i="9"/>
  <c r="I7930" i="9"/>
  <c r="J7934" i="9"/>
  <c r="I7934" i="9"/>
  <c r="J7938" i="9"/>
  <c r="I7938" i="9"/>
  <c r="J7942" i="9"/>
  <c r="I7942" i="9"/>
  <c r="J7946" i="9"/>
  <c r="I7946" i="9"/>
  <c r="J7950" i="9"/>
  <c r="I7950" i="9"/>
  <c r="J7954" i="9"/>
  <c r="I7954" i="9"/>
  <c r="J7958" i="9"/>
  <c r="I7958" i="9"/>
  <c r="J7962" i="9"/>
  <c r="I7962" i="9"/>
  <c r="J7966" i="9"/>
  <c r="I7966" i="9"/>
  <c r="J7970" i="9"/>
  <c r="I7970" i="9"/>
  <c r="J7974" i="9"/>
  <c r="I7974" i="9"/>
  <c r="J7978" i="9"/>
  <c r="I7978" i="9"/>
  <c r="J7982" i="9"/>
  <c r="I7982" i="9"/>
  <c r="J7986" i="9"/>
  <c r="I7986" i="9"/>
  <c r="J7990" i="9"/>
  <c r="I7990" i="9"/>
  <c r="J7994" i="9"/>
  <c r="I7994" i="9"/>
  <c r="J7998" i="9"/>
  <c r="I7998" i="9"/>
  <c r="J8002" i="9"/>
  <c r="I8002" i="9"/>
  <c r="J8006" i="9"/>
  <c r="I8006" i="9"/>
  <c r="J8010" i="9"/>
  <c r="I8010" i="9"/>
  <c r="J8014" i="9"/>
  <c r="I8014" i="9"/>
  <c r="J8018" i="9"/>
  <c r="I8018" i="9"/>
  <c r="J8022" i="9"/>
  <c r="I8022" i="9"/>
  <c r="J8026" i="9"/>
  <c r="I8026" i="9"/>
  <c r="J8030" i="9"/>
  <c r="I8030" i="9"/>
  <c r="J8034" i="9"/>
  <c r="I8034" i="9"/>
  <c r="J8038" i="9"/>
  <c r="I8038" i="9"/>
  <c r="J8042" i="9"/>
  <c r="I8042" i="9"/>
  <c r="J8046" i="9"/>
  <c r="I8046" i="9"/>
  <c r="J8050" i="9"/>
  <c r="I8050" i="9"/>
  <c r="J8054" i="9"/>
  <c r="I8054" i="9"/>
  <c r="J8058" i="9"/>
  <c r="I8058" i="9"/>
  <c r="J8062" i="9"/>
  <c r="I8062" i="9"/>
  <c r="J8066" i="9"/>
  <c r="I8066" i="9"/>
  <c r="J8070" i="9"/>
  <c r="I8070" i="9"/>
  <c r="J8074" i="9"/>
  <c r="I8074" i="9"/>
  <c r="J8078" i="9"/>
  <c r="I8078" i="9"/>
  <c r="J8082" i="9"/>
  <c r="I8082" i="9"/>
  <c r="J8086" i="9"/>
  <c r="I8086" i="9"/>
  <c r="J8090" i="9"/>
  <c r="I8090" i="9"/>
  <c r="J8094" i="9"/>
  <c r="I8094" i="9"/>
  <c r="J8098" i="9"/>
  <c r="I8098" i="9"/>
  <c r="J8102" i="9"/>
  <c r="I8102" i="9"/>
  <c r="J8106" i="9"/>
  <c r="I8106" i="9"/>
  <c r="J8110" i="9"/>
  <c r="I8110" i="9"/>
  <c r="J8114" i="9"/>
  <c r="I8114" i="9"/>
  <c r="J8118" i="9"/>
  <c r="I8118" i="9"/>
  <c r="J8122" i="9"/>
  <c r="I8122" i="9"/>
  <c r="J8126" i="9"/>
  <c r="I8126" i="9"/>
  <c r="J8130" i="9"/>
  <c r="I8130" i="9"/>
  <c r="J8134" i="9"/>
  <c r="I8134" i="9"/>
  <c r="J8138" i="9"/>
  <c r="I8138" i="9"/>
  <c r="J8142" i="9"/>
  <c r="I8142" i="9"/>
  <c r="J8146" i="9"/>
  <c r="I8146" i="9"/>
  <c r="J8150" i="9"/>
  <c r="I8150" i="9"/>
  <c r="J8154" i="9"/>
  <c r="I8154" i="9"/>
  <c r="J8158" i="9"/>
  <c r="I8158" i="9"/>
  <c r="J8162" i="9"/>
  <c r="I8162" i="9"/>
  <c r="J8166" i="9"/>
  <c r="I8166" i="9"/>
  <c r="J8170" i="9"/>
  <c r="I8170" i="9"/>
  <c r="J8174" i="9"/>
  <c r="I8174" i="9"/>
  <c r="J8178" i="9"/>
  <c r="I8178" i="9"/>
  <c r="J8182" i="9"/>
  <c r="I8182" i="9"/>
  <c r="J8186" i="9"/>
  <c r="I8186" i="9"/>
  <c r="J8190" i="9"/>
  <c r="I8190" i="9"/>
  <c r="J8194" i="9"/>
  <c r="I8194" i="9"/>
  <c r="J8198" i="9"/>
  <c r="I8198" i="9"/>
  <c r="J8202" i="9"/>
  <c r="I8202" i="9"/>
  <c r="J8206" i="9"/>
  <c r="I8206" i="9"/>
  <c r="J8210" i="9"/>
  <c r="I8210" i="9"/>
  <c r="J8214" i="9"/>
  <c r="I8214" i="9"/>
  <c r="J8218" i="9"/>
  <c r="I8218" i="9"/>
  <c r="J8222" i="9"/>
  <c r="I8222" i="9"/>
  <c r="J8226" i="9"/>
  <c r="I8226" i="9"/>
  <c r="J8230" i="9"/>
  <c r="I8230" i="9"/>
  <c r="J8234" i="9"/>
  <c r="I8234" i="9"/>
  <c r="J8238" i="9"/>
  <c r="I8238" i="9"/>
  <c r="J8242" i="9"/>
  <c r="I8242" i="9"/>
  <c r="J8246" i="9"/>
  <c r="I8246" i="9"/>
  <c r="J8250" i="9"/>
  <c r="I8250" i="9"/>
  <c r="J8254" i="9"/>
  <c r="I8254" i="9"/>
  <c r="J8258" i="9"/>
  <c r="I8258" i="9"/>
  <c r="J8262" i="9"/>
  <c r="I8262" i="9"/>
  <c r="J8266" i="9"/>
  <c r="I8266" i="9"/>
  <c r="J8270" i="9"/>
  <c r="I8270" i="9"/>
  <c r="J8274" i="9"/>
  <c r="I8274" i="9"/>
  <c r="J8278" i="9"/>
  <c r="I8278" i="9"/>
  <c r="J8282" i="9"/>
  <c r="I8282" i="9"/>
  <c r="J8286" i="9"/>
  <c r="I8286" i="9"/>
  <c r="J8290" i="9"/>
  <c r="I8290" i="9"/>
  <c r="J8294" i="9"/>
  <c r="I8294" i="9"/>
  <c r="J8298" i="9"/>
  <c r="I8298" i="9"/>
  <c r="J8302" i="9"/>
  <c r="I8302" i="9"/>
  <c r="J8306" i="9"/>
  <c r="I8306" i="9"/>
  <c r="J8310" i="9"/>
  <c r="I8310" i="9"/>
  <c r="J8314" i="9"/>
  <c r="I8314" i="9"/>
  <c r="J8318" i="9"/>
  <c r="I8318" i="9"/>
  <c r="J8322" i="9"/>
  <c r="I8322" i="9"/>
  <c r="J8326" i="9"/>
  <c r="I8326" i="9"/>
  <c r="J8330" i="9"/>
  <c r="I8330" i="9"/>
  <c r="J8334" i="9"/>
  <c r="I8334" i="9"/>
  <c r="J8338" i="9"/>
  <c r="I8338" i="9"/>
  <c r="J8342" i="9"/>
  <c r="I8342" i="9"/>
  <c r="J8346" i="9"/>
  <c r="I8346" i="9"/>
  <c r="J8350" i="9"/>
  <c r="I8350" i="9"/>
  <c r="J8354" i="9"/>
  <c r="I8354" i="9"/>
  <c r="J8358" i="9"/>
  <c r="I8358" i="9"/>
  <c r="J8362" i="9"/>
  <c r="I8362" i="9"/>
  <c r="J8366" i="9"/>
  <c r="I8366" i="9"/>
  <c r="J8370" i="9"/>
  <c r="I8370" i="9"/>
  <c r="J8374" i="9"/>
  <c r="I8374" i="9"/>
  <c r="J8378" i="9"/>
  <c r="I8378" i="9"/>
  <c r="J8382" i="9"/>
  <c r="I8382" i="9"/>
  <c r="J8386" i="9"/>
  <c r="I8386" i="9"/>
  <c r="J8390" i="9"/>
  <c r="I8390" i="9"/>
  <c r="J8394" i="9"/>
  <c r="I8394" i="9"/>
  <c r="J8398" i="9"/>
  <c r="I8398" i="9"/>
  <c r="J8402" i="9"/>
  <c r="I8402" i="9"/>
  <c r="J8406" i="9"/>
  <c r="I8406" i="9"/>
  <c r="J8410" i="9"/>
  <c r="I8410" i="9"/>
  <c r="J8414" i="9"/>
  <c r="I8414" i="9"/>
  <c r="J8418" i="9"/>
  <c r="I8418" i="9"/>
  <c r="J8422" i="9"/>
  <c r="I8422" i="9"/>
  <c r="J8426" i="9"/>
  <c r="I8426" i="9"/>
  <c r="J8430" i="9"/>
  <c r="I8430" i="9"/>
  <c r="J8434" i="9"/>
  <c r="I8434" i="9"/>
  <c r="J8438" i="9"/>
  <c r="I8438" i="9"/>
  <c r="J8442" i="9"/>
  <c r="I8442" i="9"/>
  <c r="J8446" i="9"/>
  <c r="I8446" i="9"/>
  <c r="J8450" i="9"/>
  <c r="I8450" i="9"/>
  <c r="J8454" i="9"/>
  <c r="I8454" i="9"/>
  <c r="J8458" i="9"/>
  <c r="I8458" i="9"/>
  <c r="J8462" i="9"/>
  <c r="I8462" i="9"/>
  <c r="J8466" i="9"/>
  <c r="I8466" i="9"/>
  <c r="J8470" i="9"/>
  <c r="I8470" i="9"/>
  <c r="J8474" i="9"/>
  <c r="I8474" i="9"/>
  <c r="J8478" i="9"/>
  <c r="I8478" i="9"/>
  <c r="J8482" i="9"/>
  <c r="I8482" i="9"/>
  <c r="J8486" i="9"/>
  <c r="I8486" i="9"/>
  <c r="J8490" i="9"/>
  <c r="I8490" i="9"/>
  <c r="J8494" i="9"/>
  <c r="I8494" i="9"/>
  <c r="J8498" i="9"/>
  <c r="I8498" i="9"/>
  <c r="J8502" i="9"/>
  <c r="I8502" i="9"/>
  <c r="J8506" i="9"/>
  <c r="I8506" i="9"/>
  <c r="J8510" i="9"/>
  <c r="I8510" i="9"/>
  <c r="J8514" i="9"/>
  <c r="I8514" i="9"/>
  <c r="J8518" i="9"/>
  <c r="I8518" i="9"/>
  <c r="J8522" i="9"/>
  <c r="I8522" i="9"/>
  <c r="J8526" i="9"/>
  <c r="I8526" i="9"/>
  <c r="J8530" i="9"/>
  <c r="I8530" i="9"/>
  <c r="J8534" i="9"/>
  <c r="I8534" i="9"/>
  <c r="J8538" i="9"/>
  <c r="I8538" i="9"/>
  <c r="J8542" i="9"/>
  <c r="I8542" i="9"/>
  <c r="J8546" i="9"/>
  <c r="I8546" i="9"/>
  <c r="J8550" i="9"/>
  <c r="I8550" i="9"/>
  <c r="J8554" i="9"/>
  <c r="I8554" i="9"/>
  <c r="J8558" i="9"/>
  <c r="I8558" i="9"/>
  <c r="J8562" i="9"/>
  <c r="I8562" i="9"/>
  <c r="J8566" i="9"/>
  <c r="I8566" i="9"/>
  <c r="J8570" i="9"/>
  <c r="I8570" i="9"/>
  <c r="J8574" i="9"/>
  <c r="I8574" i="9"/>
  <c r="J8578" i="9"/>
  <c r="I8578" i="9"/>
  <c r="J8582" i="9"/>
  <c r="I8582" i="9"/>
  <c r="J8586" i="9"/>
  <c r="I8586" i="9"/>
  <c r="J8590" i="9"/>
  <c r="I8590" i="9"/>
  <c r="J8594" i="9"/>
  <c r="I8594" i="9"/>
  <c r="J8598" i="9"/>
  <c r="I8598" i="9"/>
  <c r="J8602" i="9"/>
  <c r="I8602" i="9"/>
  <c r="J8606" i="9"/>
  <c r="I8606" i="9"/>
  <c r="J8610" i="9"/>
  <c r="I8610" i="9"/>
  <c r="J8614" i="9"/>
  <c r="I8614" i="9"/>
  <c r="J8618" i="9"/>
  <c r="I8618" i="9"/>
  <c r="J8622" i="9"/>
  <c r="I8622" i="9"/>
  <c r="J8626" i="9"/>
  <c r="I8626" i="9"/>
  <c r="J8630" i="9"/>
  <c r="I8630" i="9"/>
  <c r="J8634" i="9"/>
  <c r="I8634" i="9"/>
  <c r="J8638" i="9"/>
  <c r="I8638" i="9"/>
  <c r="J8642" i="9"/>
  <c r="I8642" i="9"/>
  <c r="J8646" i="9"/>
  <c r="I8646" i="9"/>
  <c r="J8650" i="9"/>
  <c r="I8650" i="9"/>
  <c r="J8654" i="9"/>
  <c r="I8654" i="9"/>
  <c r="J8658" i="9"/>
  <c r="I8658" i="9"/>
  <c r="J8662" i="9"/>
  <c r="I8662" i="9"/>
  <c r="J8666" i="9"/>
  <c r="I8666" i="9"/>
  <c r="J8670" i="9"/>
  <c r="I8670" i="9"/>
  <c r="J8674" i="9"/>
  <c r="I8674" i="9"/>
  <c r="J8678" i="9"/>
  <c r="I8678" i="9"/>
  <c r="J8682" i="9"/>
  <c r="I8682" i="9"/>
  <c r="J8686" i="9"/>
  <c r="I8686" i="9"/>
  <c r="J8690" i="9"/>
  <c r="I8690" i="9"/>
  <c r="J8694" i="9"/>
  <c r="I8694" i="9"/>
  <c r="J8698" i="9"/>
  <c r="I8698" i="9"/>
  <c r="J8702" i="9"/>
  <c r="I8702" i="9"/>
  <c r="J8706" i="9"/>
  <c r="I8706" i="9"/>
  <c r="J8710" i="9"/>
  <c r="I8710" i="9"/>
  <c r="J8714" i="9"/>
  <c r="I8714" i="9"/>
  <c r="J8718" i="9"/>
  <c r="I8718" i="9"/>
  <c r="J8722" i="9"/>
  <c r="I8722" i="9"/>
  <c r="J8726" i="9"/>
  <c r="I8726" i="9"/>
  <c r="J8730" i="9"/>
  <c r="I8730" i="9"/>
  <c r="J8734" i="9"/>
  <c r="I8734" i="9"/>
  <c r="J8738" i="9"/>
  <c r="I8738" i="9"/>
  <c r="J8742" i="9"/>
  <c r="I8742" i="9"/>
  <c r="J8746" i="9"/>
  <c r="I8746" i="9"/>
  <c r="J8750" i="9"/>
  <c r="I8750" i="9"/>
  <c r="J8754" i="9"/>
  <c r="I8754" i="9"/>
  <c r="J8758" i="9"/>
  <c r="I8758" i="9"/>
  <c r="J8762" i="9"/>
  <c r="I8762" i="9"/>
  <c r="J8766" i="9"/>
  <c r="I8766" i="9"/>
  <c r="J8770" i="9"/>
  <c r="I8770" i="9"/>
  <c r="J8774" i="9"/>
  <c r="I8774" i="9"/>
  <c r="J8778" i="9"/>
  <c r="I8778" i="9"/>
  <c r="J7763" i="9"/>
  <c r="I7763" i="9"/>
  <c r="J7767" i="9"/>
  <c r="I7767" i="9"/>
  <c r="J7771" i="9"/>
  <c r="I7771" i="9"/>
  <c r="J7775" i="9"/>
  <c r="I7775" i="9"/>
  <c r="J7779" i="9"/>
  <c r="I7779" i="9"/>
  <c r="J7783" i="9"/>
  <c r="I7783" i="9"/>
  <c r="J7787" i="9"/>
  <c r="I7787" i="9"/>
  <c r="J7791" i="9"/>
  <c r="I7791" i="9"/>
  <c r="J7795" i="9"/>
  <c r="I7795" i="9"/>
  <c r="J7799" i="9"/>
  <c r="I7799" i="9"/>
  <c r="J7803" i="9"/>
  <c r="I7803" i="9"/>
  <c r="J7807" i="9"/>
  <c r="I7807" i="9"/>
  <c r="J7811" i="9"/>
  <c r="I7811" i="9"/>
  <c r="J7815" i="9"/>
  <c r="I7815" i="9"/>
  <c r="J7819" i="9"/>
  <c r="I7819" i="9"/>
  <c r="J7823" i="9"/>
  <c r="I7823" i="9"/>
  <c r="J7827" i="9"/>
  <c r="I7827" i="9"/>
  <c r="J7831" i="9"/>
  <c r="I7831" i="9"/>
  <c r="J7835" i="9"/>
  <c r="I7835" i="9"/>
  <c r="J7839" i="9"/>
  <c r="I7839" i="9"/>
  <c r="J7843" i="9"/>
  <c r="I7843" i="9"/>
  <c r="J7847" i="9"/>
  <c r="I7847" i="9"/>
  <c r="J7851" i="9"/>
  <c r="I7851" i="9"/>
  <c r="J7855" i="9"/>
  <c r="I7855" i="9"/>
  <c r="J7859" i="9"/>
  <c r="I7859" i="9"/>
  <c r="J7863" i="9"/>
  <c r="I7863" i="9"/>
  <c r="J7867" i="9"/>
  <c r="I7867" i="9"/>
  <c r="J7871" i="9"/>
  <c r="I7871" i="9"/>
  <c r="J7875" i="9"/>
  <c r="I7875" i="9"/>
  <c r="J7879" i="9"/>
  <c r="I7879" i="9"/>
  <c r="J7883" i="9"/>
  <c r="I7883" i="9"/>
  <c r="J7887" i="9"/>
  <c r="I7887" i="9"/>
  <c r="J7891" i="9"/>
  <c r="I7891" i="9"/>
  <c r="J7895" i="9"/>
  <c r="I7895" i="9"/>
  <c r="J7899" i="9"/>
  <c r="I7899" i="9"/>
  <c r="J7903" i="9"/>
  <c r="I7903" i="9"/>
  <c r="J7907" i="9"/>
  <c r="I7907" i="9"/>
  <c r="J7911" i="9"/>
  <c r="I7911" i="9"/>
  <c r="J7915" i="9"/>
  <c r="I7915" i="9"/>
  <c r="J7919" i="9"/>
  <c r="I7919" i="9"/>
  <c r="J7923" i="9"/>
  <c r="I7923" i="9"/>
  <c r="J7927" i="9"/>
  <c r="I7927" i="9"/>
  <c r="J7931" i="9"/>
  <c r="I7931" i="9"/>
  <c r="J7935" i="9"/>
  <c r="I7935" i="9"/>
  <c r="J7939" i="9"/>
  <c r="I7939" i="9"/>
  <c r="J7943" i="9"/>
  <c r="I7943" i="9"/>
  <c r="J7947" i="9"/>
  <c r="I7947" i="9"/>
  <c r="J7951" i="9"/>
  <c r="I7951" i="9"/>
  <c r="J7955" i="9"/>
  <c r="I7955" i="9"/>
  <c r="J7959" i="9"/>
  <c r="I7959" i="9"/>
  <c r="J7963" i="9"/>
  <c r="I7963" i="9"/>
  <c r="J7967" i="9"/>
  <c r="I7967" i="9"/>
  <c r="J7971" i="9"/>
  <c r="I7971" i="9"/>
  <c r="J7975" i="9"/>
  <c r="I7975" i="9"/>
  <c r="J7979" i="9"/>
  <c r="I7979" i="9"/>
  <c r="J7983" i="9"/>
  <c r="I7983" i="9"/>
  <c r="J7987" i="9"/>
  <c r="I7987" i="9"/>
  <c r="J7991" i="9"/>
  <c r="I7991" i="9"/>
  <c r="J7995" i="9"/>
  <c r="I7995" i="9"/>
  <c r="J7999" i="9"/>
  <c r="I7999" i="9"/>
  <c r="J8003" i="9"/>
  <c r="I8003" i="9"/>
  <c r="J8007" i="9"/>
  <c r="I8007" i="9"/>
  <c r="J8011" i="9"/>
  <c r="I8011" i="9"/>
  <c r="J8015" i="9"/>
  <c r="I8015" i="9"/>
  <c r="J8019" i="9"/>
  <c r="I8019" i="9"/>
  <c r="J8023" i="9"/>
  <c r="I8023" i="9"/>
  <c r="J8027" i="9"/>
  <c r="I8027" i="9"/>
  <c r="J8031" i="9"/>
  <c r="I8031" i="9"/>
  <c r="J8035" i="9"/>
  <c r="I8035" i="9"/>
  <c r="J8039" i="9"/>
  <c r="I8039" i="9"/>
  <c r="J8043" i="9"/>
  <c r="I8043" i="9"/>
  <c r="J8047" i="9"/>
  <c r="I8047" i="9"/>
  <c r="J8051" i="9"/>
  <c r="I8051" i="9"/>
  <c r="J8055" i="9"/>
  <c r="I8055" i="9"/>
  <c r="J8059" i="9"/>
  <c r="I8059" i="9"/>
  <c r="J8063" i="9"/>
  <c r="I8063" i="9"/>
  <c r="J8067" i="9"/>
  <c r="I8067" i="9"/>
  <c r="J8071" i="9"/>
  <c r="I8071" i="9"/>
  <c r="J8075" i="9"/>
  <c r="I8075" i="9"/>
  <c r="J8079" i="9"/>
  <c r="I8079" i="9"/>
  <c r="J8083" i="9"/>
  <c r="I8083" i="9"/>
  <c r="J8087" i="9"/>
  <c r="I8087" i="9"/>
  <c r="J8091" i="9"/>
  <c r="I8091" i="9"/>
  <c r="J8095" i="9"/>
  <c r="I8095" i="9"/>
  <c r="J8099" i="9"/>
  <c r="I8099" i="9"/>
  <c r="J8103" i="9"/>
  <c r="I8103" i="9"/>
  <c r="J8107" i="9"/>
  <c r="I8107" i="9"/>
  <c r="J8111" i="9"/>
  <c r="I8111" i="9"/>
  <c r="J8115" i="9"/>
  <c r="I8115" i="9"/>
  <c r="J8119" i="9"/>
  <c r="I8119" i="9"/>
  <c r="J8123" i="9"/>
  <c r="I8123" i="9"/>
  <c r="J8127" i="9"/>
  <c r="I8127" i="9"/>
  <c r="J8131" i="9"/>
  <c r="I8131" i="9"/>
  <c r="J8135" i="9"/>
  <c r="I8135" i="9"/>
  <c r="J8139" i="9"/>
  <c r="I8139" i="9"/>
  <c r="J8143" i="9"/>
  <c r="I8143" i="9"/>
  <c r="J8147" i="9"/>
  <c r="I8147" i="9"/>
  <c r="J8151" i="9"/>
  <c r="I8151" i="9"/>
  <c r="J8155" i="9"/>
  <c r="I8155" i="9"/>
  <c r="J8159" i="9"/>
  <c r="I8159" i="9"/>
  <c r="J8163" i="9"/>
  <c r="I8163" i="9"/>
  <c r="J8167" i="9"/>
  <c r="I8167" i="9"/>
  <c r="J8171" i="9"/>
  <c r="I8171" i="9"/>
  <c r="J8175" i="9"/>
  <c r="I8175" i="9"/>
  <c r="J8179" i="9"/>
  <c r="I8179" i="9"/>
  <c r="J8183" i="9"/>
  <c r="I8183" i="9"/>
  <c r="J8187" i="9"/>
  <c r="I8187" i="9"/>
  <c r="J8191" i="9"/>
  <c r="I8191" i="9"/>
  <c r="J8195" i="9"/>
  <c r="I8195" i="9"/>
  <c r="J8199" i="9"/>
  <c r="I8199" i="9"/>
  <c r="J8203" i="9"/>
  <c r="I8203" i="9"/>
  <c r="J8207" i="9"/>
  <c r="I8207" i="9"/>
  <c r="J8211" i="9"/>
  <c r="I8211" i="9"/>
  <c r="J8215" i="9"/>
  <c r="I8215" i="9"/>
  <c r="J8219" i="9"/>
  <c r="I8219" i="9"/>
  <c r="J8223" i="9"/>
  <c r="I8223" i="9"/>
  <c r="J8227" i="9"/>
  <c r="I8227" i="9"/>
  <c r="J8231" i="9"/>
  <c r="I8231" i="9"/>
  <c r="J8235" i="9"/>
  <c r="I8235" i="9"/>
  <c r="J8239" i="9"/>
  <c r="I8239" i="9"/>
  <c r="J8243" i="9"/>
  <c r="I8243" i="9"/>
  <c r="J8247" i="9"/>
  <c r="I8247" i="9"/>
  <c r="J8251" i="9"/>
  <c r="I8251" i="9"/>
  <c r="J8255" i="9"/>
  <c r="I8255" i="9"/>
  <c r="J8259" i="9"/>
  <c r="I8259" i="9"/>
  <c r="J8263" i="9"/>
  <c r="I8263" i="9"/>
  <c r="J8267" i="9"/>
  <c r="I8267" i="9"/>
  <c r="J8271" i="9"/>
  <c r="I8271" i="9"/>
  <c r="J8275" i="9"/>
  <c r="I8275" i="9"/>
  <c r="J8279" i="9"/>
  <c r="I8279" i="9"/>
  <c r="J8283" i="9"/>
  <c r="I8283" i="9"/>
  <c r="J8287" i="9"/>
  <c r="I8287" i="9"/>
  <c r="J8291" i="9"/>
  <c r="I8291" i="9"/>
  <c r="J8295" i="9"/>
  <c r="I8295" i="9"/>
  <c r="J8299" i="9"/>
  <c r="I8299" i="9"/>
  <c r="J8303" i="9"/>
  <c r="I8303" i="9"/>
  <c r="J8307" i="9"/>
  <c r="I8307" i="9"/>
  <c r="J8311" i="9"/>
  <c r="I8311" i="9"/>
  <c r="J8315" i="9"/>
  <c r="I8315" i="9"/>
  <c r="J8319" i="9"/>
  <c r="I8319" i="9"/>
  <c r="J8323" i="9"/>
  <c r="I8323" i="9"/>
  <c r="J8327" i="9"/>
  <c r="I8327" i="9"/>
  <c r="J8331" i="9"/>
  <c r="I8331" i="9"/>
  <c r="J8335" i="9"/>
  <c r="I8335" i="9"/>
  <c r="J8339" i="9"/>
  <c r="I8339" i="9"/>
  <c r="J8343" i="9"/>
  <c r="I8343" i="9"/>
  <c r="J8347" i="9"/>
  <c r="I8347" i="9"/>
  <c r="J8351" i="9"/>
  <c r="I8351" i="9"/>
  <c r="J8355" i="9"/>
  <c r="I8355" i="9"/>
  <c r="J8359" i="9"/>
  <c r="I8359" i="9"/>
  <c r="J8363" i="9"/>
  <c r="I8363" i="9"/>
  <c r="J8367" i="9"/>
  <c r="I8367" i="9"/>
  <c r="J8371" i="9"/>
  <c r="I8371" i="9"/>
  <c r="J8375" i="9"/>
  <c r="I8375" i="9"/>
  <c r="J8379" i="9"/>
  <c r="I8379" i="9"/>
  <c r="J8383" i="9"/>
  <c r="I8383" i="9"/>
  <c r="J8387" i="9"/>
  <c r="I8387" i="9"/>
  <c r="J8391" i="9"/>
  <c r="I8391" i="9"/>
  <c r="J8395" i="9"/>
  <c r="I8395" i="9"/>
  <c r="J8399" i="9"/>
  <c r="I8399" i="9"/>
  <c r="J8403" i="9"/>
  <c r="I8403" i="9"/>
  <c r="J8407" i="9"/>
  <c r="I8407" i="9"/>
  <c r="J8411" i="9"/>
  <c r="I8411" i="9"/>
  <c r="J8415" i="9"/>
  <c r="I8415" i="9"/>
  <c r="J8419" i="9"/>
  <c r="I8419" i="9"/>
  <c r="J8423" i="9"/>
  <c r="I8423" i="9"/>
  <c r="J8427" i="9"/>
  <c r="I8427" i="9"/>
  <c r="J8431" i="9"/>
  <c r="I8431" i="9"/>
  <c r="J8435" i="9"/>
  <c r="I8435" i="9"/>
  <c r="J8439" i="9"/>
  <c r="I8439" i="9"/>
  <c r="J8443" i="9"/>
  <c r="I8443" i="9"/>
  <c r="J8447" i="9"/>
  <c r="I8447" i="9"/>
  <c r="J8451" i="9"/>
  <c r="I8451" i="9"/>
  <c r="J8455" i="9"/>
  <c r="I8455" i="9"/>
  <c r="J8459" i="9"/>
  <c r="I8459" i="9"/>
  <c r="J8463" i="9"/>
  <c r="I8463" i="9"/>
  <c r="J8467" i="9"/>
  <c r="I8467" i="9"/>
  <c r="J8471" i="9"/>
  <c r="I8471" i="9"/>
  <c r="J8475" i="9"/>
  <c r="I8475" i="9"/>
  <c r="J8479" i="9"/>
  <c r="I8479" i="9"/>
  <c r="J8483" i="9"/>
  <c r="I8483" i="9"/>
  <c r="J8487" i="9"/>
  <c r="I8487" i="9"/>
  <c r="J8491" i="9"/>
  <c r="I8491" i="9"/>
  <c r="J8495" i="9"/>
  <c r="I8495" i="9"/>
  <c r="J8499" i="9"/>
  <c r="I8499" i="9"/>
  <c r="J8503" i="9"/>
  <c r="I8503" i="9"/>
  <c r="J8507" i="9"/>
  <c r="I8507" i="9"/>
  <c r="J8511" i="9"/>
  <c r="I8511" i="9"/>
  <c r="J8515" i="9"/>
  <c r="I8515" i="9"/>
  <c r="J8519" i="9"/>
  <c r="I8519" i="9"/>
  <c r="J8523" i="9"/>
  <c r="I8523" i="9"/>
  <c r="J8527" i="9"/>
  <c r="I8527" i="9"/>
  <c r="J8531" i="9"/>
  <c r="I8531" i="9"/>
  <c r="J8535" i="9"/>
  <c r="I8535" i="9"/>
  <c r="J8539" i="9"/>
  <c r="I8539" i="9"/>
  <c r="J8543" i="9"/>
  <c r="I8543" i="9"/>
  <c r="J8547" i="9"/>
  <c r="I8547" i="9"/>
  <c r="J8551" i="9"/>
  <c r="I8551" i="9"/>
  <c r="J8555" i="9"/>
  <c r="I8555" i="9"/>
  <c r="J8559" i="9"/>
  <c r="I8559" i="9"/>
  <c r="J8563" i="9"/>
  <c r="I8563" i="9"/>
  <c r="J8567" i="9"/>
  <c r="I8567" i="9"/>
  <c r="J8571" i="9"/>
  <c r="I8571" i="9"/>
  <c r="J8575" i="9"/>
  <c r="I8575" i="9"/>
  <c r="J8579" i="9"/>
  <c r="I8579" i="9"/>
  <c r="J8583" i="9"/>
  <c r="I8583" i="9"/>
  <c r="J8587" i="9"/>
  <c r="I8587" i="9"/>
  <c r="J8591" i="9"/>
  <c r="I8591" i="9"/>
  <c r="J8595" i="9"/>
  <c r="I8595" i="9"/>
  <c r="J8599" i="9"/>
  <c r="I8599" i="9"/>
  <c r="J8603" i="9"/>
  <c r="I8603" i="9"/>
  <c r="J8607" i="9"/>
  <c r="I8607" i="9"/>
  <c r="J8611" i="9"/>
  <c r="I8611" i="9"/>
  <c r="J8615" i="9"/>
  <c r="I8615" i="9"/>
  <c r="J8619" i="9"/>
  <c r="I8619" i="9"/>
  <c r="J8623" i="9"/>
  <c r="I8623" i="9"/>
  <c r="J8627" i="9"/>
  <c r="I8627" i="9"/>
  <c r="J8631" i="9"/>
  <c r="I8631" i="9"/>
  <c r="J8635" i="9"/>
  <c r="I8635" i="9"/>
  <c r="J8639" i="9"/>
  <c r="I8639" i="9"/>
  <c r="J8643" i="9"/>
  <c r="I8643" i="9"/>
  <c r="J8647" i="9"/>
  <c r="I8647" i="9"/>
  <c r="J8651" i="9"/>
  <c r="I8651" i="9"/>
  <c r="J8655" i="9"/>
  <c r="I8655" i="9"/>
  <c r="J8659" i="9"/>
  <c r="I8659" i="9"/>
  <c r="J8663" i="9"/>
  <c r="I8663" i="9"/>
  <c r="J8667" i="9"/>
  <c r="I8667" i="9"/>
  <c r="J8671" i="9"/>
  <c r="I8671" i="9"/>
  <c r="J8675" i="9"/>
  <c r="I8675" i="9"/>
  <c r="J8679" i="9"/>
  <c r="I8679" i="9"/>
  <c r="J8683" i="9"/>
  <c r="I8683" i="9"/>
  <c r="J8687" i="9"/>
  <c r="I8687" i="9"/>
  <c r="J8691" i="9"/>
  <c r="I8691" i="9"/>
  <c r="J8695" i="9"/>
  <c r="I8695" i="9"/>
  <c r="J8699" i="9"/>
  <c r="I8699" i="9"/>
  <c r="J8703" i="9"/>
  <c r="I8703" i="9"/>
  <c r="J8707" i="9"/>
  <c r="I8707" i="9"/>
  <c r="J8711" i="9"/>
  <c r="I8711" i="9"/>
  <c r="J8715" i="9"/>
  <c r="I8715" i="9"/>
  <c r="J8719" i="9"/>
  <c r="I8719" i="9"/>
  <c r="J8723" i="9"/>
  <c r="I8723" i="9"/>
  <c r="J8727" i="9"/>
  <c r="I8727" i="9"/>
  <c r="J8731" i="9"/>
  <c r="I8731" i="9"/>
  <c r="J8735" i="9"/>
  <c r="I8735" i="9"/>
  <c r="J8739" i="9"/>
  <c r="I8739" i="9"/>
  <c r="J8743" i="9"/>
  <c r="I8743" i="9"/>
  <c r="J8747" i="9"/>
  <c r="I8747" i="9"/>
  <c r="J8751" i="9"/>
  <c r="I8751" i="9"/>
  <c r="J8755" i="9"/>
  <c r="I8755" i="9"/>
  <c r="J8759" i="9"/>
  <c r="I8759" i="9"/>
  <c r="J8763" i="9"/>
  <c r="I8763" i="9"/>
  <c r="J8767" i="9"/>
  <c r="I8767" i="9"/>
  <c r="J8771" i="9"/>
  <c r="I8771" i="9"/>
  <c r="J8775" i="9"/>
  <c r="I8775" i="9"/>
  <c r="J8779" i="9"/>
  <c r="I8779" i="9"/>
  <c r="J7764" i="9"/>
  <c r="I7764" i="9"/>
  <c r="J7768" i="9"/>
  <c r="I7768" i="9"/>
  <c r="J7772" i="9"/>
  <c r="I7772" i="9"/>
  <c r="J7776" i="9"/>
  <c r="I7776" i="9"/>
  <c r="J7780" i="9"/>
  <c r="I7780" i="9"/>
  <c r="J7784" i="9"/>
  <c r="I7784" i="9"/>
  <c r="J7788" i="9"/>
  <c r="I7788" i="9"/>
  <c r="J7792" i="9"/>
  <c r="I7792" i="9"/>
  <c r="J7796" i="9"/>
  <c r="I7796" i="9"/>
  <c r="J7800" i="9"/>
  <c r="I7800" i="9"/>
  <c r="J7804" i="9"/>
  <c r="I7804" i="9"/>
  <c r="J7808" i="9"/>
  <c r="I7808" i="9"/>
  <c r="J7812" i="9"/>
  <c r="I7812" i="9"/>
  <c r="J7816" i="9"/>
  <c r="I7816" i="9"/>
  <c r="J7820" i="9"/>
  <c r="I7820" i="9"/>
  <c r="J7824" i="9"/>
  <c r="I7824" i="9"/>
  <c r="J7828" i="9"/>
  <c r="I7828" i="9"/>
  <c r="J7832" i="9"/>
  <c r="I7832" i="9"/>
  <c r="J7836" i="9"/>
  <c r="I7836" i="9"/>
  <c r="J7840" i="9"/>
  <c r="I7840" i="9"/>
  <c r="J7844" i="9"/>
  <c r="I7844" i="9"/>
  <c r="J7848" i="9"/>
  <c r="I7848" i="9"/>
  <c r="J7852" i="9"/>
  <c r="I7852" i="9"/>
  <c r="J7856" i="9"/>
  <c r="I7856" i="9"/>
  <c r="J7860" i="9"/>
  <c r="I7860" i="9"/>
  <c r="J7864" i="9"/>
  <c r="I7864" i="9"/>
  <c r="J7868" i="9"/>
  <c r="I7868" i="9"/>
  <c r="J7872" i="9"/>
  <c r="I7872" i="9"/>
  <c r="J7876" i="9"/>
  <c r="I7876" i="9"/>
  <c r="J7880" i="9"/>
  <c r="I7880" i="9"/>
  <c r="J7884" i="9"/>
  <c r="I7884" i="9"/>
  <c r="J7888" i="9"/>
  <c r="I7888" i="9"/>
  <c r="J7892" i="9"/>
  <c r="I7892" i="9"/>
  <c r="J7896" i="9"/>
  <c r="I7896" i="9"/>
  <c r="J7900" i="9"/>
  <c r="I7900" i="9"/>
  <c r="J7904" i="9"/>
  <c r="I7904" i="9"/>
  <c r="J7908" i="9"/>
  <c r="I7908" i="9"/>
  <c r="J7912" i="9"/>
  <c r="I7912" i="9"/>
  <c r="J7916" i="9"/>
  <c r="I7916" i="9"/>
  <c r="J7920" i="9"/>
  <c r="I7920" i="9"/>
  <c r="J7924" i="9"/>
  <c r="I7924" i="9"/>
  <c r="J7928" i="9"/>
  <c r="I7928" i="9"/>
  <c r="J7932" i="9"/>
  <c r="I7932" i="9"/>
  <c r="J7936" i="9"/>
  <c r="I7936" i="9"/>
  <c r="J7940" i="9"/>
  <c r="I7940" i="9"/>
  <c r="J7944" i="9"/>
  <c r="I7944" i="9"/>
  <c r="J7948" i="9"/>
  <c r="I7948" i="9"/>
  <c r="J7952" i="9"/>
  <c r="I7952" i="9"/>
  <c r="J7956" i="9"/>
  <c r="I7956" i="9"/>
  <c r="J7960" i="9"/>
  <c r="I7960" i="9"/>
  <c r="J7964" i="9"/>
  <c r="I7964" i="9"/>
  <c r="J7968" i="9"/>
  <c r="I7968" i="9"/>
  <c r="J7972" i="9"/>
  <c r="I7972" i="9"/>
  <c r="J7976" i="9"/>
  <c r="I7976" i="9"/>
  <c r="J7980" i="9"/>
  <c r="I7980" i="9"/>
  <c r="J7984" i="9"/>
  <c r="I7984" i="9"/>
  <c r="J7988" i="9"/>
  <c r="I7988" i="9"/>
  <c r="J7992" i="9"/>
  <c r="I7992" i="9"/>
  <c r="J7996" i="9"/>
  <c r="I7996" i="9"/>
  <c r="J8000" i="9"/>
  <c r="I8000" i="9"/>
  <c r="J8004" i="9"/>
  <c r="I8004" i="9"/>
  <c r="J8008" i="9"/>
  <c r="I8008" i="9"/>
  <c r="J8012" i="9"/>
  <c r="I8012" i="9"/>
  <c r="J8016" i="9"/>
  <c r="I8016" i="9"/>
  <c r="J8020" i="9"/>
  <c r="I8020" i="9"/>
  <c r="J8024" i="9"/>
  <c r="I8024" i="9"/>
  <c r="J8028" i="9"/>
  <c r="I8028" i="9"/>
  <c r="J8032" i="9"/>
  <c r="I8032" i="9"/>
  <c r="J8036" i="9"/>
  <c r="I8036" i="9"/>
  <c r="J8040" i="9"/>
  <c r="I8040" i="9"/>
  <c r="J8044" i="9"/>
  <c r="I8044" i="9"/>
  <c r="J8048" i="9"/>
  <c r="I8048" i="9"/>
  <c r="J8052" i="9"/>
  <c r="I8052" i="9"/>
  <c r="J8056" i="9"/>
  <c r="I8056" i="9"/>
  <c r="J8060" i="9"/>
  <c r="I8060" i="9"/>
  <c r="J8064" i="9"/>
  <c r="I8064" i="9"/>
  <c r="J8068" i="9"/>
  <c r="I8068" i="9"/>
  <c r="J8072" i="9"/>
  <c r="I8072" i="9"/>
  <c r="J8076" i="9"/>
  <c r="I8076" i="9"/>
  <c r="J8080" i="9"/>
  <c r="I8080" i="9"/>
  <c r="J8084" i="9"/>
  <c r="I8084" i="9"/>
  <c r="J8088" i="9"/>
  <c r="I8088" i="9"/>
  <c r="J8092" i="9"/>
  <c r="I8092" i="9"/>
  <c r="J8096" i="9"/>
  <c r="I8096" i="9"/>
  <c r="J8100" i="9"/>
  <c r="I8100" i="9"/>
  <c r="J8104" i="9"/>
  <c r="I8104" i="9"/>
  <c r="J8108" i="9"/>
  <c r="I8108" i="9"/>
  <c r="J8112" i="9"/>
  <c r="I8112" i="9"/>
  <c r="J8116" i="9"/>
  <c r="I8116" i="9"/>
  <c r="J8120" i="9"/>
  <c r="I8120" i="9"/>
  <c r="J8124" i="9"/>
  <c r="I8124" i="9"/>
  <c r="J8128" i="9"/>
  <c r="I8128" i="9"/>
  <c r="J8132" i="9"/>
  <c r="I8132" i="9"/>
  <c r="J8136" i="9"/>
  <c r="I8136" i="9"/>
  <c r="J8140" i="9"/>
  <c r="I8140" i="9"/>
  <c r="J8144" i="9"/>
  <c r="I8144" i="9"/>
  <c r="J8148" i="9"/>
  <c r="I8148" i="9"/>
  <c r="J8152" i="9"/>
  <c r="I8152" i="9"/>
  <c r="J8156" i="9"/>
  <c r="I8156" i="9"/>
  <c r="J8160" i="9"/>
  <c r="I8160" i="9"/>
  <c r="J8164" i="9"/>
  <c r="I8164" i="9"/>
  <c r="J8168" i="9"/>
  <c r="I8168" i="9"/>
  <c r="J8172" i="9"/>
  <c r="I8172" i="9"/>
  <c r="J8176" i="9"/>
  <c r="I8176" i="9"/>
  <c r="J8180" i="9"/>
  <c r="I8180" i="9"/>
  <c r="J8184" i="9"/>
  <c r="I8184" i="9"/>
  <c r="J8188" i="9"/>
  <c r="I8188" i="9"/>
  <c r="J8192" i="9"/>
  <c r="I8192" i="9"/>
  <c r="J8196" i="9"/>
  <c r="I8196" i="9"/>
  <c r="J8200" i="9"/>
  <c r="I8200" i="9"/>
  <c r="J8204" i="9"/>
  <c r="I8204" i="9"/>
  <c r="J8208" i="9"/>
  <c r="I8208" i="9"/>
  <c r="J8212" i="9"/>
  <c r="I8212" i="9"/>
  <c r="J8216" i="9"/>
  <c r="I8216" i="9"/>
  <c r="J8220" i="9"/>
  <c r="I8220" i="9"/>
  <c r="J8224" i="9"/>
  <c r="I8224" i="9"/>
  <c r="J8228" i="9"/>
  <c r="I8228" i="9"/>
  <c r="J8232" i="9"/>
  <c r="I8232" i="9"/>
  <c r="J8236" i="9"/>
  <c r="I8236" i="9"/>
  <c r="J8240" i="9"/>
  <c r="I8240" i="9"/>
  <c r="J8244" i="9"/>
  <c r="I8244" i="9"/>
  <c r="J8248" i="9"/>
  <c r="I8248" i="9"/>
  <c r="J8252" i="9"/>
  <c r="I8252" i="9"/>
  <c r="J8256" i="9"/>
  <c r="I8256" i="9"/>
  <c r="J8260" i="9"/>
  <c r="I8260" i="9"/>
  <c r="J8264" i="9"/>
  <c r="I8264" i="9"/>
  <c r="J8268" i="9"/>
  <c r="I8268" i="9"/>
  <c r="J8272" i="9"/>
  <c r="I8272" i="9"/>
  <c r="J8276" i="9"/>
  <c r="I8276" i="9"/>
  <c r="J8280" i="9"/>
  <c r="I8280" i="9"/>
  <c r="J8284" i="9"/>
  <c r="I8284" i="9"/>
  <c r="J8288" i="9"/>
  <c r="I8288" i="9"/>
  <c r="J8292" i="9"/>
  <c r="I8292" i="9"/>
  <c r="J8296" i="9"/>
  <c r="I8296" i="9"/>
  <c r="J8300" i="9"/>
  <c r="I8300" i="9"/>
  <c r="J8304" i="9"/>
  <c r="I8304" i="9"/>
  <c r="J8308" i="9"/>
  <c r="I8308" i="9"/>
  <c r="J8312" i="9"/>
  <c r="I8312" i="9"/>
  <c r="J8316" i="9"/>
  <c r="I8316" i="9"/>
  <c r="J8320" i="9"/>
  <c r="I8320" i="9"/>
  <c r="J8324" i="9"/>
  <c r="I8324" i="9"/>
  <c r="J8328" i="9"/>
  <c r="I8328" i="9"/>
  <c r="J8332" i="9"/>
  <c r="I8332" i="9"/>
  <c r="J8336" i="9"/>
  <c r="I8336" i="9"/>
  <c r="J8340" i="9"/>
  <c r="I8340" i="9"/>
  <c r="J8344" i="9"/>
  <c r="I8344" i="9"/>
  <c r="J8348" i="9"/>
  <c r="I8348" i="9"/>
  <c r="J8352" i="9"/>
  <c r="I8352" i="9"/>
  <c r="J8356" i="9"/>
  <c r="I8356" i="9"/>
  <c r="J8360" i="9"/>
  <c r="I8360" i="9"/>
  <c r="J8364" i="9"/>
  <c r="I8364" i="9"/>
  <c r="J8368" i="9"/>
  <c r="I8368" i="9"/>
  <c r="J8372" i="9"/>
  <c r="I8372" i="9"/>
  <c r="J8376" i="9"/>
  <c r="I8376" i="9"/>
  <c r="J8380" i="9"/>
  <c r="I8380" i="9"/>
  <c r="J8384" i="9"/>
  <c r="I8384" i="9"/>
  <c r="J8388" i="9"/>
  <c r="I8388" i="9"/>
  <c r="J8392" i="9"/>
  <c r="I8392" i="9"/>
  <c r="J8396" i="9"/>
  <c r="I8396" i="9"/>
  <c r="J8400" i="9"/>
  <c r="I8400" i="9"/>
  <c r="J8404" i="9"/>
  <c r="I8404" i="9"/>
  <c r="J8408" i="9"/>
  <c r="I8408" i="9"/>
  <c r="J8412" i="9"/>
  <c r="I8412" i="9"/>
  <c r="J8416" i="9"/>
  <c r="I8416" i="9"/>
  <c r="J8420" i="9"/>
  <c r="I8420" i="9"/>
  <c r="J8424" i="9"/>
  <c r="I8424" i="9"/>
  <c r="J8428" i="9"/>
  <c r="I8428" i="9"/>
  <c r="J8432" i="9"/>
  <c r="I8432" i="9"/>
  <c r="J8436" i="9"/>
  <c r="I8436" i="9"/>
  <c r="J8440" i="9"/>
  <c r="I8440" i="9"/>
  <c r="J8444" i="9"/>
  <c r="I8444" i="9"/>
  <c r="J8448" i="9"/>
  <c r="I8448" i="9"/>
  <c r="J8452" i="9"/>
  <c r="I8452" i="9"/>
  <c r="J8456" i="9"/>
  <c r="I8456" i="9"/>
  <c r="J8460" i="9"/>
  <c r="I8460" i="9"/>
  <c r="J8464" i="9"/>
  <c r="I8464" i="9"/>
  <c r="J8468" i="9"/>
  <c r="I8468" i="9"/>
  <c r="J8472" i="9"/>
  <c r="I8472" i="9"/>
  <c r="J8476" i="9"/>
  <c r="I8476" i="9"/>
  <c r="J8480" i="9"/>
  <c r="I8480" i="9"/>
  <c r="J8484" i="9"/>
  <c r="I8484" i="9"/>
  <c r="J8488" i="9"/>
  <c r="I8488" i="9"/>
  <c r="J8492" i="9"/>
  <c r="I8492" i="9"/>
  <c r="J8496" i="9"/>
  <c r="I8496" i="9"/>
  <c r="J8500" i="9"/>
  <c r="I8500" i="9"/>
  <c r="J8504" i="9"/>
  <c r="I8504" i="9"/>
  <c r="J8508" i="9"/>
  <c r="I8508" i="9"/>
  <c r="J8512" i="9"/>
  <c r="I8512" i="9"/>
  <c r="J8516" i="9"/>
  <c r="I8516" i="9"/>
  <c r="J8520" i="9"/>
  <c r="I8520" i="9"/>
  <c r="J8524" i="9"/>
  <c r="I8524" i="9"/>
  <c r="J8528" i="9"/>
  <c r="I8528" i="9"/>
  <c r="J8532" i="9"/>
  <c r="I8532" i="9"/>
  <c r="J8536" i="9"/>
  <c r="I8536" i="9"/>
  <c r="J8540" i="9"/>
  <c r="I8540" i="9"/>
  <c r="J8544" i="9"/>
  <c r="I8544" i="9"/>
  <c r="J8548" i="9"/>
  <c r="I8548" i="9"/>
  <c r="J8552" i="9"/>
  <c r="I8552" i="9"/>
  <c r="J8556" i="9"/>
  <c r="I8556" i="9"/>
  <c r="J8560" i="9"/>
  <c r="I8560" i="9"/>
  <c r="J8564" i="9"/>
  <c r="I8564" i="9"/>
  <c r="J8568" i="9"/>
  <c r="I8568" i="9"/>
  <c r="J8572" i="9"/>
  <c r="I8572" i="9"/>
  <c r="J8576" i="9"/>
  <c r="I8576" i="9"/>
  <c r="J8580" i="9"/>
  <c r="I8580" i="9"/>
  <c r="J8584" i="9"/>
  <c r="I8584" i="9"/>
  <c r="J8588" i="9"/>
  <c r="I8588" i="9"/>
  <c r="J8592" i="9"/>
  <c r="I8592" i="9"/>
  <c r="J8596" i="9"/>
  <c r="I8596" i="9"/>
  <c r="J8600" i="9"/>
  <c r="I8600" i="9"/>
  <c r="J8604" i="9"/>
  <c r="I8604" i="9"/>
  <c r="J8608" i="9"/>
  <c r="I8608" i="9"/>
  <c r="J8612" i="9"/>
  <c r="I8612" i="9"/>
  <c r="J8616" i="9"/>
  <c r="I8616" i="9"/>
  <c r="J8620" i="9"/>
  <c r="I8620" i="9"/>
  <c r="J8624" i="9"/>
  <c r="I8624" i="9"/>
  <c r="J8628" i="9"/>
  <c r="I8628" i="9"/>
  <c r="J8632" i="9"/>
  <c r="I8632" i="9"/>
  <c r="J8636" i="9"/>
  <c r="I8636" i="9"/>
  <c r="J8640" i="9"/>
  <c r="I8640" i="9"/>
  <c r="J8644" i="9"/>
  <c r="I8644" i="9"/>
  <c r="J8648" i="9"/>
  <c r="I8648" i="9"/>
  <c r="J8652" i="9"/>
  <c r="I8652" i="9"/>
  <c r="J8656" i="9"/>
  <c r="I8656" i="9"/>
  <c r="J8660" i="9"/>
  <c r="I8660" i="9"/>
  <c r="J8664" i="9"/>
  <c r="I8664" i="9"/>
  <c r="J8668" i="9"/>
  <c r="I8668" i="9"/>
  <c r="J8672" i="9"/>
  <c r="I8672" i="9"/>
  <c r="J8676" i="9"/>
  <c r="I8676" i="9"/>
  <c r="J8680" i="9"/>
  <c r="I8680" i="9"/>
  <c r="J8684" i="9"/>
  <c r="I8684" i="9"/>
  <c r="J8688" i="9"/>
  <c r="I8688" i="9"/>
  <c r="J8692" i="9"/>
  <c r="I8692" i="9"/>
  <c r="J8696" i="9"/>
  <c r="I8696" i="9"/>
  <c r="J8700" i="9"/>
  <c r="I8700" i="9"/>
  <c r="J8704" i="9"/>
  <c r="I8704" i="9"/>
  <c r="J8708" i="9"/>
  <c r="I8708" i="9"/>
  <c r="J8712" i="9"/>
  <c r="I8712" i="9"/>
  <c r="J8716" i="9"/>
  <c r="I8716" i="9"/>
  <c r="J8720" i="9"/>
  <c r="I8720" i="9"/>
  <c r="J8724" i="9"/>
  <c r="I8724" i="9"/>
  <c r="J8728" i="9"/>
  <c r="I8728" i="9"/>
  <c r="J8732" i="9"/>
  <c r="I8732" i="9"/>
  <c r="J8736" i="9"/>
  <c r="I8736" i="9"/>
  <c r="J8740" i="9"/>
  <c r="I8740" i="9"/>
  <c r="J8744" i="9"/>
  <c r="I8744" i="9"/>
  <c r="J8748" i="9"/>
  <c r="I8748" i="9"/>
  <c r="J8752" i="9"/>
  <c r="I8752" i="9"/>
  <c r="J8756" i="9"/>
  <c r="I8756" i="9"/>
  <c r="J8760" i="9"/>
  <c r="I8760" i="9"/>
  <c r="J8764" i="9"/>
  <c r="I8764" i="9"/>
  <c r="J8768" i="9"/>
  <c r="I8768" i="9"/>
  <c r="J8772" i="9"/>
  <c r="I8772" i="9"/>
  <c r="J8776" i="9"/>
  <c r="I8776" i="9"/>
  <c r="J8780" i="9"/>
  <c r="I8780" i="9"/>
  <c r="J7765" i="9"/>
  <c r="I7765" i="9"/>
  <c r="J7769" i="9"/>
  <c r="I7769" i="9"/>
  <c r="J7773" i="9"/>
  <c r="I7773" i="9"/>
  <c r="J7777" i="9"/>
  <c r="I7777" i="9"/>
  <c r="J7781" i="9"/>
  <c r="I7781" i="9"/>
  <c r="J7785" i="9"/>
  <c r="I7785" i="9"/>
  <c r="J7789" i="9"/>
  <c r="I7789" i="9"/>
  <c r="J7793" i="9"/>
  <c r="I7793" i="9"/>
  <c r="J7797" i="9"/>
  <c r="I7797" i="9"/>
  <c r="J7801" i="9"/>
  <c r="I7801" i="9"/>
  <c r="J7805" i="9"/>
  <c r="I7805" i="9"/>
  <c r="J7809" i="9"/>
  <c r="I7809" i="9"/>
  <c r="J7813" i="9"/>
  <c r="I7813" i="9"/>
  <c r="J7817" i="9"/>
  <c r="I7817" i="9"/>
  <c r="J7821" i="9"/>
  <c r="I7821" i="9"/>
  <c r="J7825" i="9"/>
  <c r="I7825" i="9"/>
  <c r="J7829" i="9"/>
  <c r="I7829" i="9"/>
  <c r="J7833" i="9"/>
  <c r="I7833" i="9"/>
  <c r="J7837" i="9"/>
  <c r="I7837" i="9"/>
  <c r="J7841" i="9"/>
  <c r="I7841" i="9"/>
  <c r="J7845" i="9"/>
  <c r="I7845" i="9"/>
  <c r="J7849" i="9"/>
  <c r="I7849" i="9"/>
  <c r="J7853" i="9"/>
  <c r="I7853" i="9"/>
  <c r="J7857" i="9"/>
  <c r="I7857" i="9"/>
  <c r="J7861" i="9"/>
  <c r="I7861" i="9"/>
  <c r="J7865" i="9"/>
  <c r="I7865" i="9"/>
  <c r="J7869" i="9"/>
  <c r="I7869" i="9"/>
  <c r="J7873" i="9"/>
  <c r="I7873" i="9"/>
  <c r="J7877" i="9"/>
  <c r="I7877" i="9"/>
  <c r="J7881" i="9"/>
  <c r="I7881" i="9"/>
  <c r="J7885" i="9"/>
  <c r="I7885" i="9"/>
  <c r="J7889" i="9"/>
  <c r="I7889" i="9"/>
  <c r="J7893" i="9"/>
  <c r="I7893" i="9"/>
  <c r="J7897" i="9"/>
  <c r="I7897" i="9"/>
  <c r="J7901" i="9"/>
  <c r="I7901" i="9"/>
  <c r="J7905" i="9"/>
  <c r="I7905" i="9"/>
  <c r="J7909" i="9"/>
  <c r="I7909" i="9"/>
  <c r="J7913" i="9"/>
  <c r="I7913" i="9"/>
  <c r="J7917" i="9"/>
  <c r="I7917" i="9"/>
  <c r="J7921" i="9"/>
  <c r="I7921" i="9"/>
  <c r="J7925" i="9"/>
  <c r="I7925" i="9"/>
  <c r="J7929" i="9"/>
  <c r="I7929" i="9"/>
  <c r="J7933" i="9"/>
  <c r="I7933" i="9"/>
  <c r="J7937" i="9"/>
  <c r="I7937" i="9"/>
  <c r="J7941" i="9"/>
  <c r="I7941" i="9"/>
  <c r="J7945" i="9"/>
  <c r="I7945" i="9"/>
  <c r="J7949" i="9"/>
  <c r="I7949" i="9"/>
  <c r="J7953" i="9"/>
  <c r="I7953" i="9"/>
  <c r="J7957" i="9"/>
  <c r="I7957" i="9"/>
  <c r="J7961" i="9"/>
  <c r="I7961" i="9"/>
  <c r="J7965" i="9"/>
  <c r="I7965" i="9"/>
  <c r="J7969" i="9"/>
  <c r="I7969" i="9"/>
  <c r="J7973" i="9"/>
  <c r="I7973" i="9"/>
  <c r="J7977" i="9"/>
  <c r="I7977" i="9"/>
  <c r="J7981" i="9"/>
  <c r="I7981" i="9"/>
  <c r="J7985" i="9"/>
  <c r="I7985" i="9"/>
  <c r="J7989" i="9"/>
  <c r="I7989" i="9"/>
  <c r="J7993" i="9"/>
  <c r="I7993" i="9"/>
  <c r="J7997" i="9"/>
  <c r="I7997" i="9"/>
  <c r="J8001" i="9"/>
  <c r="I8001" i="9"/>
  <c r="J8005" i="9"/>
  <c r="I8005" i="9"/>
  <c r="J8009" i="9"/>
  <c r="I8009" i="9"/>
  <c r="J8013" i="9"/>
  <c r="I8013" i="9"/>
  <c r="J8017" i="9"/>
  <c r="I8017" i="9"/>
  <c r="J8021" i="9"/>
  <c r="I8021" i="9"/>
  <c r="J8025" i="9"/>
  <c r="I8025" i="9"/>
  <c r="J8029" i="9"/>
  <c r="I8029" i="9"/>
  <c r="J8033" i="9"/>
  <c r="I8033" i="9"/>
  <c r="J8037" i="9"/>
  <c r="I8037" i="9"/>
  <c r="J8041" i="9"/>
  <c r="I8041" i="9"/>
  <c r="J8045" i="9"/>
  <c r="I8045" i="9"/>
  <c r="J8049" i="9"/>
  <c r="I8049" i="9"/>
  <c r="J8053" i="9"/>
  <c r="I8053" i="9"/>
  <c r="J8057" i="9"/>
  <c r="I8057" i="9"/>
  <c r="J8061" i="9"/>
  <c r="I8061" i="9"/>
  <c r="J8065" i="9"/>
  <c r="I8065" i="9"/>
  <c r="J8069" i="9"/>
  <c r="I8069" i="9"/>
  <c r="J8073" i="9"/>
  <c r="I8073" i="9"/>
  <c r="J8077" i="9"/>
  <c r="I8077" i="9"/>
  <c r="J8081" i="9"/>
  <c r="I8081" i="9"/>
  <c r="J8085" i="9"/>
  <c r="I8085" i="9"/>
  <c r="J8089" i="9"/>
  <c r="I8089" i="9"/>
  <c r="J8093" i="9"/>
  <c r="I8093" i="9"/>
  <c r="J8097" i="9"/>
  <c r="I8097" i="9"/>
  <c r="J8101" i="9"/>
  <c r="I8101" i="9"/>
  <c r="J8105" i="9"/>
  <c r="I8105" i="9"/>
  <c r="J8109" i="9"/>
  <c r="I8109" i="9"/>
  <c r="J8113" i="9"/>
  <c r="I8113" i="9"/>
  <c r="J8117" i="9"/>
  <c r="I8117" i="9"/>
  <c r="J8121" i="9"/>
  <c r="I8121" i="9"/>
  <c r="J8125" i="9"/>
  <c r="I8125" i="9"/>
  <c r="J8129" i="9"/>
  <c r="I8129" i="9"/>
  <c r="J8133" i="9"/>
  <c r="I8133" i="9"/>
  <c r="J8137" i="9"/>
  <c r="I8137" i="9"/>
  <c r="J8141" i="9"/>
  <c r="I8141" i="9"/>
  <c r="J8145" i="9"/>
  <c r="I8145" i="9"/>
  <c r="J8149" i="9"/>
  <c r="I8149" i="9"/>
  <c r="J8153" i="9"/>
  <c r="I8153" i="9"/>
  <c r="J8157" i="9"/>
  <c r="I8157" i="9"/>
  <c r="J8161" i="9"/>
  <c r="I8161" i="9"/>
  <c r="J8165" i="9"/>
  <c r="I8165" i="9"/>
  <c r="J8169" i="9"/>
  <c r="I8169" i="9"/>
  <c r="J8173" i="9"/>
  <c r="I8173" i="9"/>
  <c r="J8177" i="9"/>
  <c r="I8177" i="9"/>
  <c r="J8181" i="9"/>
  <c r="I8181" i="9"/>
  <c r="J8185" i="9"/>
  <c r="I8185" i="9"/>
  <c r="J8189" i="9"/>
  <c r="I8189" i="9"/>
  <c r="J8193" i="9"/>
  <c r="I8193" i="9"/>
  <c r="J8197" i="9"/>
  <c r="I8197" i="9"/>
  <c r="J8201" i="9"/>
  <c r="I8201" i="9"/>
  <c r="J8205" i="9"/>
  <c r="I8205" i="9"/>
  <c r="J8209" i="9"/>
  <c r="I8209" i="9"/>
  <c r="J8213" i="9"/>
  <c r="I8213" i="9"/>
  <c r="J8217" i="9"/>
  <c r="I8217" i="9"/>
  <c r="J8221" i="9"/>
  <c r="I8221" i="9"/>
  <c r="J8225" i="9"/>
  <c r="I8225" i="9"/>
  <c r="J8229" i="9"/>
  <c r="I8229" i="9"/>
  <c r="J8233" i="9"/>
  <c r="I8233" i="9"/>
  <c r="J8237" i="9"/>
  <c r="I8237" i="9"/>
  <c r="J8241" i="9"/>
  <c r="I8241" i="9"/>
  <c r="J8245" i="9"/>
  <c r="I8245" i="9"/>
  <c r="J8249" i="9"/>
  <c r="I8249" i="9"/>
  <c r="J8253" i="9"/>
  <c r="I8253" i="9"/>
  <c r="J8257" i="9"/>
  <c r="I8257" i="9"/>
  <c r="J8261" i="9"/>
  <c r="I8261" i="9"/>
  <c r="J8265" i="9"/>
  <c r="I8265" i="9"/>
  <c r="J8269" i="9"/>
  <c r="I8269" i="9"/>
  <c r="J8273" i="9"/>
  <c r="I8273" i="9"/>
  <c r="J8277" i="9"/>
  <c r="I8277" i="9"/>
  <c r="J8281" i="9"/>
  <c r="I8281" i="9"/>
  <c r="J8285" i="9"/>
  <c r="I8285" i="9"/>
  <c r="J8289" i="9"/>
  <c r="I8289" i="9"/>
  <c r="J8293" i="9"/>
  <c r="I8293" i="9"/>
  <c r="J8297" i="9"/>
  <c r="I8297" i="9"/>
  <c r="J8301" i="9"/>
  <c r="I8301" i="9"/>
  <c r="J8305" i="9"/>
  <c r="I8305" i="9"/>
  <c r="J8309" i="9"/>
  <c r="I8309" i="9"/>
  <c r="J8313" i="9"/>
  <c r="I8313" i="9"/>
  <c r="J8317" i="9"/>
  <c r="I8317" i="9"/>
  <c r="J8321" i="9"/>
  <c r="I8321" i="9"/>
  <c r="J8325" i="9"/>
  <c r="I8325" i="9"/>
  <c r="J8329" i="9"/>
  <c r="I8329" i="9"/>
  <c r="J8333" i="9"/>
  <c r="I8333" i="9"/>
  <c r="J8337" i="9"/>
  <c r="I8337" i="9"/>
  <c r="J8341" i="9"/>
  <c r="I8341" i="9"/>
  <c r="J8345" i="9"/>
  <c r="I8345" i="9"/>
  <c r="J8349" i="9"/>
  <c r="I8349" i="9"/>
  <c r="J8353" i="9"/>
  <c r="I8353" i="9"/>
  <c r="J8357" i="9"/>
  <c r="I8357" i="9"/>
  <c r="J8361" i="9"/>
  <c r="I8361" i="9"/>
  <c r="J8365" i="9"/>
  <c r="I8365" i="9"/>
  <c r="J8369" i="9"/>
  <c r="I8369" i="9"/>
  <c r="J8373" i="9"/>
  <c r="I8373" i="9"/>
  <c r="J8377" i="9"/>
  <c r="I8377" i="9"/>
  <c r="J8381" i="9"/>
  <c r="I8381" i="9"/>
  <c r="J8385" i="9"/>
  <c r="I8385" i="9"/>
  <c r="J8389" i="9"/>
  <c r="I8389" i="9"/>
  <c r="J8393" i="9"/>
  <c r="I8393" i="9"/>
  <c r="J8397" i="9"/>
  <c r="I8397" i="9"/>
  <c r="J8401" i="9"/>
  <c r="I8401" i="9"/>
  <c r="J8405" i="9"/>
  <c r="I8405" i="9"/>
  <c r="J8409" i="9"/>
  <c r="I8409" i="9"/>
  <c r="J8413" i="9"/>
  <c r="I8413" i="9"/>
  <c r="J8417" i="9"/>
  <c r="I8417" i="9"/>
  <c r="J8421" i="9"/>
  <c r="I8421" i="9"/>
  <c r="J8425" i="9"/>
  <c r="I8425" i="9"/>
  <c r="J8429" i="9"/>
  <c r="I8429" i="9"/>
  <c r="J8433" i="9"/>
  <c r="I8433" i="9"/>
  <c r="J8437" i="9"/>
  <c r="I8437" i="9"/>
  <c r="J8441" i="9"/>
  <c r="I8441" i="9"/>
  <c r="J8445" i="9"/>
  <c r="I8445" i="9"/>
  <c r="J8449" i="9"/>
  <c r="I8449" i="9"/>
  <c r="J8453" i="9"/>
  <c r="I8453" i="9"/>
  <c r="J8457" i="9"/>
  <c r="I8457" i="9"/>
  <c r="J8461" i="9"/>
  <c r="I8461" i="9"/>
  <c r="J8465" i="9"/>
  <c r="I8465" i="9"/>
  <c r="J8469" i="9"/>
  <c r="I8469" i="9"/>
  <c r="J8473" i="9"/>
  <c r="I8473" i="9"/>
  <c r="J8477" i="9"/>
  <c r="I8477" i="9"/>
  <c r="J8481" i="9"/>
  <c r="I8481" i="9"/>
  <c r="J8485" i="9"/>
  <c r="I8485" i="9"/>
  <c r="J8489" i="9"/>
  <c r="I8489" i="9"/>
  <c r="J8493" i="9"/>
  <c r="I8493" i="9"/>
  <c r="J8497" i="9"/>
  <c r="I8497" i="9"/>
  <c r="J8501" i="9"/>
  <c r="I8501" i="9"/>
  <c r="J8505" i="9"/>
  <c r="I8505" i="9"/>
  <c r="J8509" i="9"/>
  <c r="I8509" i="9"/>
  <c r="J8513" i="9"/>
  <c r="I8513" i="9"/>
  <c r="J8517" i="9"/>
  <c r="I8517" i="9"/>
  <c r="J8521" i="9"/>
  <c r="I8521" i="9"/>
  <c r="J8525" i="9"/>
  <c r="I8525" i="9"/>
  <c r="J8529" i="9"/>
  <c r="I8529" i="9"/>
  <c r="J8533" i="9"/>
  <c r="I8533" i="9"/>
  <c r="J8537" i="9"/>
  <c r="I8537" i="9"/>
  <c r="J8541" i="9"/>
  <c r="I8541" i="9"/>
  <c r="J8545" i="9"/>
  <c r="I8545" i="9"/>
  <c r="J8549" i="9"/>
  <c r="I8549" i="9"/>
  <c r="J8553" i="9"/>
  <c r="I8553" i="9"/>
  <c r="J8557" i="9"/>
  <c r="I8557" i="9"/>
  <c r="J8561" i="9"/>
  <c r="I8561" i="9"/>
  <c r="J8565" i="9"/>
  <c r="I8565" i="9"/>
  <c r="J8569" i="9"/>
  <c r="I8569" i="9"/>
  <c r="J8573" i="9"/>
  <c r="I8573" i="9"/>
  <c r="J8577" i="9"/>
  <c r="I8577" i="9"/>
  <c r="J8581" i="9"/>
  <c r="I8581" i="9"/>
  <c r="J8585" i="9"/>
  <c r="I8585" i="9"/>
  <c r="J8589" i="9"/>
  <c r="I8589" i="9"/>
  <c r="J8593" i="9"/>
  <c r="I8593" i="9"/>
  <c r="J8597" i="9"/>
  <c r="I8597" i="9"/>
  <c r="J8601" i="9"/>
  <c r="I8601" i="9"/>
  <c r="J8605" i="9"/>
  <c r="I8605" i="9"/>
  <c r="J8609" i="9"/>
  <c r="I8609" i="9"/>
  <c r="J8613" i="9"/>
  <c r="I8613" i="9"/>
  <c r="J8617" i="9"/>
  <c r="I8617" i="9"/>
  <c r="J8621" i="9"/>
  <c r="I8621" i="9"/>
  <c r="J8625" i="9"/>
  <c r="I8625" i="9"/>
  <c r="J8629" i="9"/>
  <c r="I8629" i="9"/>
  <c r="J8633" i="9"/>
  <c r="I8633" i="9"/>
  <c r="J8637" i="9"/>
  <c r="I8637" i="9"/>
  <c r="J8641" i="9"/>
  <c r="I8641" i="9"/>
  <c r="J8645" i="9"/>
  <c r="I8645" i="9"/>
  <c r="J8649" i="9"/>
  <c r="I8649" i="9"/>
  <c r="J8653" i="9"/>
  <c r="I8653" i="9"/>
  <c r="J8657" i="9"/>
  <c r="I8657" i="9"/>
  <c r="J8661" i="9"/>
  <c r="I8661" i="9"/>
  <c r="J8665" i="9"/>
  <c r="I8665" i="9"/>
  <c r="J8669" i="9"/>
  <c r="I8669" i="9"/>
  <c r="J8673" i="9"/>
  <c r="I8673" i="9"/>
  <c r="J8677" i="9"/>
  <c r="I8677" i="9"/>
  <c r="J8681" i="9"/>
  <c r="I8681" i="9"/>
  <c r="J8685" i="9"/>
  <c r="I8685" i="9"/>
  <c r="J8689" i="9"/>
  <c r="I8689" i="9"/>
  <c r="J8693" i="9"/>
  <c r="I8693" i="9"/>
  <c r="J8697" i="9"/>
  <c r="I8697" i="9"/>
  <c r="J8701" i="9"/>
  <c r="I8701" i="9"/>
  <c r="J8705" i="9"/>
  <c r="I8705" i="9"/>
  <c r="J8709" i="9"/>
  <c r="I8709" i="9"/>
  <c r="J8713" i="9"/>
  <c r="I8713" i="9"/>
  <c r="J8717" i="9"/>
  <c r="I8717" i="9"/>
  <c r="J8721" i="9"/>
  <c r="I8721" i="9"/>
  <c r="J8725" i="9"/>
  <c r="I8725" i="9"/>
  <c r="J8729" i="9"/>
  <c r="I8729" i="9"/>
  <c r="J8733" i="9"/>
  <c r="I8733" i="9"/>
  <c r="J8737" i="9"/>
  <c r="I8737" i="9"/>
  <c r="J8741" i="9"/>
  <c r="I8741" i="9"/>
  <c r="J8745" i="9"/>
  <c r="I8745" i="9"/>
  <c r="J8749" i="9"/>
  <c r="I8749" i="9"/>
  <c r="J8753" i="9"/>
  <c r="I8753" i="9"/>
  <c r="J8757" i="9"/>
  <c r="I8757" i="9"/>
  <c r="J8761" i="9"/>
  <c r="I8761" i="9"/>
  <c r="J8765" i="9"/>
  <c r="I8765" i="9"/>
  <c r="J8769" i="9"/>
  <c r="I8769" i="9"/>
  <c r="J8773" i="9"/>
  <c r="I8773" i="9"/>
  <c r="J8777" i="9"/>
  <c r="I8777" i="9"/>
  <c r="J8781" i="9"/>
  <c r="I8781" i="9"/>
  <c r="C23" i="5"/>
  <c r="C26" i="5"/>
  <c r="C29" i="5"/>
  <c r="C31" i="5"/>
  <c r="C32" i="5"/>
  <c r="C33" i="5"/>
  <c r="C34" i="5"/>
  <c r="C24" i="5"/>
  <c r="C25" i="5"/>
  <c r="C27" i="5"/>
  <c r="C28" i="5"/>
  <c r="C30" i="5"/>
  <c r="D6" i="31"/>
  <c r="D7" i="31"/>
  <c r="D8" i="31"/>
  <c r="D5" i="31"/>
  <c r="E7" i="9" l="1"/>
  <c r="U29" i="9"/>
  <c r="U37" i="9"/>
  <c r="U45" i="9"/>
  <c r="U53" i="9"/>
  <c r="U61" i="9"/>
  <c r="U69" i="9"/>
  <c r="U77" i="9"/>
  <c r="U85" i="9"/>
  <c r="U93" i="9"/>
  <c r="U101" i="9"/>
  <c r="U109" i="9"/>
  <c r="U117" i="9"/>
  <c r="U125" i="9"/>
  <c r="U133" i="9"/>
  <c r="U141" i="9"/>
  <c r="U149" i="9"/>
  <c r="U157" i="9"/>
  <c r="U165" i="9"/>
  <c r="U173" i="9"/>
  <c r="U181" i="9"/>
  <c r="U189" i="9"/>
  <c r="U197" i="9"/>
  <c r="U205" i="9"/>
  <c r="U213" i="9"/>
  <c r="U221" i="9"/>
  <c r="U229" i="9"/>
  <c r="U237" i="9"/>
  <c r="U245" i="9"/>
  <c r="U253" i="9"/>
  <c r="U261" i="9"/>
  <c r="U269" i="9"/>
  <c r="U277" i="9"/>
  <c r="U285" i="9"/>
  <c r="U293" i="9"/>
  <c r="U301" i="9"/>
  <c r="U309" i="9"/>
  <c r="U317" i="9"/>
  <c r="U325" i="9"/>
  <c r="U333" i="9"/>
  <c r="U341" i="9"/>
  <c r="U349" i="9"/>
  <c r="U357" i="9"/>
  <c r="U365" i="9"/>
  <c r="U373" i="9"/>
  <c r="U381" i="9"/>
  <c r="U389" i="9"/>
  <c r="U397" i="9"/>
  <c r="U405" i="9"/>
  <c r="U413" i="9"/>
  <c r="U421" i="9"/>
  <c r="U429" i="9"/>
  <c r="U437" i="9"/>
  <c r="U445" i="9"/>
  <c r="U453" i="9"/>
  <c r="U461" i="9"/>
  <c r="U469" i="9"/>
  <c r="U477" i="9"/>
  <c r="U485" i="9"/>
  <c r="U493" i="9"/>
  <c r="U501" i="9"/>
  <c r="U509" i="9"/>
  <c r="U517" i="9"/>
  <c r="U525" i="9"/>
  <c r="U533" i="9"/>
  <c r="U541" i="9"/>
  <c r="U549" i="9"/>
  <c r="U557" i="9"/>
  <c r="U565" i="9"/>
  <c r="U573" i="9"/>
  <c r="U581" i="9"/>
  <c r="U589" i="9"/>
  <c r="U597" i="9"/>
  <c r="U605" i="9"/>
  <c r="U613" i="9"/>
  <c r="U621" i="9"/>
  <c r="U629" i="9"/>
  <c r="U637" i="9"/>
  <c r="U645" i="9"/>
  <c r="U653" i="9"/>
  <c r="U661" i="9"/>
  <c r="U669" i="9"/>
  <c r="U677" i="9"/>
  <c r="U30" i="9"/>
  <c r="U38" i="9"/>
  <c r="U46" i="9"/>
  <c r="U54" i="9"/>
  <c r="U62" i="9"/>
  <c r="U70" i="9"/>
  <c r="U78" i="9"/>
  <c r="U86" i="9"/>
  <c r="U94" i="9"/>
  <c r="U102" i="9"/>
  <c r="U110" i="9"/>
  <c r="U118" i="9"/>
  <c r="U126" i="9"/>
  <c r="U134" i="9"/>
  <c r="U142" i="9"/>
  <c r="U150" i="9"/>
  <c r="U158" i="9"/>
  <c r="U166" i="9"/>
  <c r="U174" i="9"/>
  <c r="U182" i="9"/>
  <c r="U190" i="9"/>
  <c r="U198" i="9"/>
  <c r="U206" i="9"/>
  <c r="U214" i="9"/>
  <c r="U222" i="9"/>
  <c r="U230" i="9"/>
  <c r="U238" i="9"/>
  <c r="U246" i="9"/>
  <c r="U254" i="9"/>
  <c r="U262" i="9"/>
  <c r="U270" i="9"/>
  <c r="U278" i="9"/>
  <c r="U286" i="9"/>
  <c r="U294" i="9"/>
  <c r="U302" i="9"/>
  <c r="U310" i="9"/>
  <c r="U318" i="9"/>
  <c r="U326" i="9"/>
  <c r="U334" i="9"/>
  <c r="U342" i="9"/>
  <c r="U350" i="9"/>
  <c r="U358" i="9"/>
  <c r="U366" i="9"/>
  <c r="U374" i="9"/>
  <c r="U382" i="9"/>
  <c r="U390" i="9"/>
  <c r="U398" i="9"/>
  <c r="U406" i="9"/>
  <c r="U414" i="9"/>
  <c r="U422" i="9"/>
  <c r="U430" i="9"/>
  <c r="U438" i="9"/>
  <c r="U446" i="9"/>
  <c r="U454" i="9"/>
  <c r="U462" i="9"/>
  <c r="U470" i="9"/>
  <c r="U478" i="9"/>
  <c r="U486" i="9"/>
  <c r="U494" i="9"/>
  <c r="U502" i="9"/>
  <c r="U510" i="9"/>
  <c r="U518" i="9"/>
  <c r="U526" i="9"/>
  <c r="U534" i="9"/>
  <c r="U542" i="9"/>
  <c r="U550" i="9"/>
  <c r="U558" i="9"/>
  <c r="U566" i="9"/>
  <c r="U574" i="9"/>
  <c r="U582" i="9"/>
  <c r="U590" i="9"/>
  <c r="U598" i="9"/>
  <c r="U606" i="9"/>
  <c r="U614" i="9"/>
  <c r="U622" i="9"/>
  <c r="U630" i="9"/>
  <c r="U638" i="9"/>
  <c r="U646" i="9"/>
  <c r="U654" i="9"/>
  <c r="U662" i="9"/>
  <c r="U670" i="9"/>
  <c r="U678" i="9"/>
  <c r="U686" i="9"/>
  <c r="U694" i="9"/>
  <c r="U702" i="9"/>
  <c r="U31" i="9"/>
  <c r="U41" i="9"/>
  <c r="U51" i="9"/>
  <c r="U63" i="9"/>
  <c r="U73" i="9"/>
  <c r="U83" i="9"/>
  <c r="U95" i="9"/>
  <c r="U105" i="9"/>
  <c r="U115" i="9"/>
  <c r="U127" i="9"/>
  <c r="U137" i="9"/>
  <c r="U147" i="9"/>
  <c r="U159" i="9"/>
  <c r="U169" i="9"/>
  <c r="U179" i="9"/>
  <c r="U191" i="9"/>
  <c r="U201" i="9"/>
  <c r="U211" i="9"/>
  <c r="U223" i="9"/>
  <c r="U233" i="9"/>
  <c r="U243" i="9"/>
  <c r="U255" i="9"/>
  <c r="U265" i="9"/>
  <c r="U275" i="9"/>
  <c r="U287" i="9"/>
  <c r="U297" i="9"/>
  <c r="U307" i="9"/>
  <c r="U319" i="9"/>
  <c r="U329" i="9"/>
  <c r="U339" i="9"/>
  <c r="U351" i="9"/>
  <c r="U361" i="9"/>
  <c r="U371" i="9"/>
  <c r="U383" i="9"/>
  <c r="U393" i="9"/>
  <c r="U403" i="9"/>
  <c r="U415" i="9"/>
  <c r="U425" i="9"/>
  <c r="U435" i="9"/>
  <c r="U447" i="9"/>
  <c r="U457" i="9"/>
  <c r="U467" i="9"/>
  <c r="U479" i="9"/>
  <c r="U489" i="9"/>
  <c r="U499" i="9"/>
  <c r="U511" i="9"/>
  <c r="U521" i="9"/>
  <c r="U531" i="9"/>
  <c r="U543" i="9"/>
  <c r="U553" i="9"/>
  <c r="U563" i="9"/>
  <c r="U575" i="9"/>
  <c r="U585" i="9"/>
  <c r="U595" i="9"/>
  <c r="U607" i="9"/>
  <c r="U617" i="9"/>
  <c r="U627" i="9"/>
  <c r="U639" i="9"/>
  <c r="U649" i="9"/>
  <c r="U659" i="9"/>
  <c r="U671" i="9"/>
  <c r="U681" i="9"/>
  <c r="U690" i="9"/>
  <c r="U699" i="9"/>
  <c r="U708" i="9"/>
  <c r="U716" i="9"/>
  <c r="U724" i="9"/>
  <c r="U732" i="9"/>
  <c r="U740" i="9"/>
  <c r="U748" i="9"/>
  <c r="U756" i="9"/>
  <c r="U764" i="9"/>
  <c r="U772" i="9"/>
  <c r="U780" i="9"/>
  <c r="U788" i="9"/>
  <c r="U796" i="9"/>
  <c r="U804" i="9"/>
  <c r="U812" i="9"/>
  <c r="U820" i="9"/>
  <c r="U828" i="9"/>
  <c r="U836" i="9"/>
  <c r="U844" i="9"/>
  <c r="U852" i="9"/>
  <c r="U32" i="9"/>
  <c r="U42" i="9"/>
  <c r="U52" i="9"/>
  <c r="U64" i="9"/>
  <c r="U74" i="9"/>
  <c r="U84" i="9"/>
  <c r="U96" i="9"/>
  <c r="U106" i="9"/>
  <c r="U116" i="9"/>
  <c r="U128" i="9"/>
  <c r="U138" i="9"/>
  <c r="U148" i="9"/>
  <c r="U160" i="9"/>
  <c r="U170" i="9"/>
  <c r="U180" i="9"/>
  <c r="U192" i="9"/>
  <c r="U202" i="9"/>
  <c r="U212" i="9"/>
  <c r="U224" i="9"/>
  <c r="U234" i="9"/>
  <c r="U244" i="9"/>
  <c r="U256" i="9"/>
  <c r="U266" i="9"/>
  <c r="U276" i="9"/>
  <c r="U288" i="9"/>
  <c r="U298" i="9"/>
  <c r="U25" i="9"/>
  <c r="U35" i="9"/>
  <c r="U47" i="9"/>
  <c r="U57" i="9"/>
  <c r="U67" i="9"/>
  <c r="U79" i="9"/>
  <c r="U89" i="9"/>
  <c r="U99" i="9"/>
  <c r="U111" i="9"/>
  <c r="U121" i="9"/>
  <c r="U131" i="9"/>
  <c r="U143" i="9"/>
  <c r="U153" i="9"/>
  <c r="U163" i="9"/>
  <c r="U175" i="9"/>
  <c r="U185" i="9"/>
  <c r="U195" i="9"/>
  <c r="U207" i="9"/>
  <c r="U217" i="9"/>
  <c r="U227" i="9"/>
  <c r="U239" i="9"/>
  <c r="U249" i="9"/>
  <c r="U259" i="9"/>
  <c r="U271" i="9"/>
  <c r="U281" i="9"/>
  <c r="U291" i="9"/>
  <c r="U303" i="9"/>
  <c r="U313" i="9"/>
  <c r="U323" i="9"/>
  <c r="U335" i="9"/>
  <c r="U345" i="9"/>
  <c r="U355" i="9"/>
  <c r="U367" i="9"/>
  <c r="U377" i="9"/>
  <c r="U387" i="9"/>
  <c r="U399" i="9"/>
  <c r="U409" i="9"/>
  <c r="U419" i="9"/>
  <c r="U431" i="9"/>
  <c r="U441" i="9"/>
  <c r="U451" i="9"/>
  <c r="U463" i="9"/>
  <c r="U473" i="9"/>
  <c r="U483" i="9"/>
  <c r="U495" i="9"/>
  <c r="U505" i="9"/>
  <c r="U515" i="9"/>
  <c r="U527" i="9"/>
  <c r="U537" i="9"/>
  <c r="U547" i="9"/>
  <c r="U559" i="9"/>
  <c r="U569" i="9"/>
  <c r="U579" i="9"/>
  <c r="U591" i="9"/>
  <c r="U601" i="9"/>
  <c r="U611" i="9"/>
  <c r="U623" i="9"/>
  <c r="U633" i="9"/>
  <c r="U643" i="9"/>
  <c r="U655" i="9"/>
  <c r="U665" i="9"/>
  <c r="U675" i="9"/>
  <c r="U685" i="9"/>
  <c r="U695" i="9"/>
  <c r="U704" i="9"/>
  <c r="U712" i="9"/>
  <c r="U720" i="9"/>
  <c r="U728" i="9"/>
  <c r="U736" i="9"/>
  <c r="U744" i="9"/>
  <c r="U752" i="9"/>
  <c r="U760" i="9"/>
  <c r="U768" i="9"/>
  <c r="U776" i="9"/>
  <c r="U784" i="9"/>
  <c r="U792" i="9"/>
  <c r="U800" i="9"/>
  <c r="U808" i="9"/>
  <c r="U816" i="9"/>
  <c r="U824" i="9"/>
  <c r="U832" i="9"/>
  <c r="U840" i="9"/>
  <c r="U848" i="9"/>
  <c r="U856" i="9"/>
  <c r="U864" i="9"/>
  <c r="U34" i="9"/>
  <c r="U50" i="9"/>
  <c r="U68" i="9"/>
  <c r="U87" i="9"/>
  <c r="U103" i="9"/>
  <c r="U120" i="9"/>
  <c r="U136" i="9"/>
  <c r="U154" i="9"/>
  <c r="U171" i="9"/>
  <c r="U187" i="9"/>
  <c r="U204" i="9"/>
  <c r="U220" i="9"/>
  <c r="U240" i="9"/>
  <c r="U257" i="9"/>
  <c r="U273" i="9"/>
  <c r="U290" i="9"/>
  <c r="U306" i="9"/>
  <c r="U321" i="9"/>
  <c r="U336" i="9"/>
  <c r="U348" i="9"/>
  <c r="U363" i="9"/>
  <c r="U378" i="9"/>
  <c r="U392" i="9"/>
  <c r="U407" i="9"/>
  <c r="U420" i="9"/>
  <c r="U434" i="9"/>
  <c r="U449" i="9"/>
  <c r="U464" i="9"/>
  <c r="U476" i="9"/>
  <c r="U491" i="9"/>
  <c r="U506" i="9"/>
  <c r="U520" i="9"/>
  <c r="U535" i="9"/>
  <c r="U548" i="9"/>
  <c r="U562" i="9"/>
  <c r="U577" i="9"/>
  <c r="U592" i="9"/>
  <c r="U604" i="9"/>
  <c r="U619" i="9"/>
  <c r="U634" i="9"/>
  <c r="U648" i="9"/>
  <c r="U663" i="9"/>
  <c r="U676" i="9"/>
  <c r="U689" i="9"/>
  <c r="U701" i="9"/>
  <c r="U713" i="9"/>
  <c r="U723" i="9"/>
  <c r="U734" i="9"/>
  <c r="U745" i="9"/>
  <c r="U755" i="9"/>
  <c r="U766" i="9"/>
  <c r="U777" i="9"/>
  <c r="U787" i="9"/>
  <c r="U798" i="9"/>
  <c r="U809" i="9"/>
  <c r="U819" i="9"/>
  <c r="U830" i="9"/>
  <c r="U841" i="9"/>
  <c r="U851" i="9"/>
  <c r="U861" i="9"/>
  <c r="U870" i="9"/>
  <c r="U878" i="9"/>
  <c r="U886" i="9"/>
  <c r="U894" i="9"/>
  <c r="U902" i="9"/>
  <c r="U910" i="9"/>
  <c r="U918" i="9"/>
  <c r="U926" i="9"/>
  <c r="U934" i="9"/>
  <c r="U942" i="9"/>
  <c r="U950" i="9"/>
  <c r="U958" i="9"/>
  <c r="U966" i="9"/>
  <c r="U974" i="9"/>
  <c r="U982" i="9"/>
  <c r="U990" i="9"/>
  <c r="U998" i="9"/>
  <c r="U1006" i="9"/>
  <c r="U1014" i="9"/>
  <c r="U1022" i="9"/>
  <c r="U1030" i="9"/>
  <c r="U1038" i="9"/>
  <c r="U1046" i="9"/>
  <c r="U1054" i="9"/>
  <c r="U1062" i="9"/>
  <c r="U36" i="9"/>
  <c r="U55" i="9"/>
  <c r="U71" i="9"/>
  <c r="U88" i="9"/>
  <c r="U104" i="9"/>
  <c r="U122" i="9"/>
  <c r="U139" i="9"/>
  <c r="U155" i="9"/>
  <c r="U172" i="9"/>
  <c r="U188" i="9"/>
  <c r="U208" i="9"/>
  <c r="U225" i="9"/>
  <c r="U241" i="9"/>
  <c r="U258" i="9"/>
  <c r="U26" i="9"/>
  <c r="U43" i="9"/>
  <c r="U59" i="9"/>
  <c r="U76" i="9"/>
  <c r="U92" i="9"/>
  <c r="U112" i="9"/>
  <c r="U129" i="9"/>
  <c r="U145" i="9"/>
  <c r="U162" i="9"/>
  <c r="U178" i="9"/>
  <c r="U196" i="9"/>
  <c r="U215" i="9"/>
  <c r="U231" i="9"/>
  <c r="U248" i="9"/>
  <c r="U264" i="9"/>
  <c r="U282" i="9"/>
  <c r="U299" i="9"/>
  <c r="U314" i="9"/>
  <c r="U328" i="9"/>
  <c r="U343" i="9"/>
  <c r="U356" i="9"/>
  <c r="U370" i="9"/>
  <c r="U385" i="9"/>
  <c r="U400" i="9"/>
  <c r="U412" i="9"/>
  <c r="U427" i="9"/>
  <c r="U442" i="9"/>
  <c r="U456" i="9"/>
  <c r="U471" i="9"/>
  <c r="U484" i="9"/>
  <c r="U498" i="9"/>
  <c r="U513" i="9"/>
  <c r="U528" i="9"/>
  <c r="U540" i="9"/>
  <c r="U555" i="9"/>
  <c r="U570" i="9"/>
  <c r="U584" i="9"/>
  <c r="U599" i="9"/>
  <c r="U612" i="9"/>
  <c r="U626" i="9"/>
  <c r="U641" i="9"/>
  <c r="U656" i="9"/>
  <c r="U668" i="9"/>
  <c r="U683" i="9"/>
  <c r="U696" i="9"/>
  <c r="U707" i="9"/>
  <c r="U718" i="9"/>
  <c r="U729" i="9"/>
  <c r="U739" i="9"/>
  <c r="U750" i="9"/>
  <c r="U761" i="9"/>
  <c r="U771" i="9"/>
  <c r="U782" i="9"/>
  <c r="U793" i="9"/>
  <c r="U803" i="9"/>
  <c r="U814" i="9"/>
  <c r="U825" i="9"/>
  <c r="U835" i="9"/>
  <c r="U846" i="9"/>
  <c r="U857" i="9"/>
  <c r="U866" i="9"/>
  <c r="U874" i="9"/>
  <c r="U882" i="9"/>
  <c r="U890" i="9"/>
  <c r="U898" i="9"/>
  <c r="U906" i="9"/>
  <c r="U914" i="9"/>
  <c r="U922" i="9"/>
  <c r="U930" i="9"/>
  <c r="U938" i="9"/>
  <c r="U946" i="9"/>
  <c r="U954" i="9"/>
  <c r="U962" i="9"/>
  <c r="U970" i="9"/>
  <c r="U978" i="9"/>
  <c r="U986" i="9"/>
  <c r="U994" i="9"/>
  <c r="U1002" i="9"/>
  <c r="U1010" i="9"/>
  <c r="U1018" i="9"/>
  <c r="U1026" i="9"/>
  <c r="U1034" i="9"/>
  <c r="U1042" i="9"/>
  <c r="U1050" i="9"/>
  <c r="U1058" i="9"/>
  <c r="U1066" i="9"/>
  <c r="U1074" i="9"/>
  <c r="U1082" i="9"/>
  <c r="U1090" i="9"/>
  <c r="U1098" i="9"/>
  <c r="U1106" i="9"/>
  <c r="U1114" i="9"/>
  <c r="U1122" i="9"/>
  <c r="U1130" i="9"/>
  <c r="U1138" i="9"/>
  <c r="U1146" i="9"/>
  <c r="U1154" i="9"/>
  <c r="U1162" i="9"/>
  <c r="U1170" i="9"/>
  <c r="U1178" i="9"/>
  <c r="U1186" i="9"/>
  <c r="U1194" i="9"/>
  <c r="U1202" i="9"/>
  <c r="U1210" i="9"/>
  <c r="U1218" i="9"/>
  <c r="U1226" i="9"/>
  <c r="U1234" i="9"/>
  <c r="U1242" i="9"/>
  <c r="U1250" i="9"/>
  <c r="U1258" i="9"/>
  <c r="U1266" i="9"/>
  <c r="U1274" i="9"/>
  <c r="U1282" i="9"/>
  <c r="U1290" i="9"/>
  <c r="U1298" i="9"/>
  <c r="U1306" i="9"/>
  <c r="U1314" i="9"/>
  <c r="U1322" i="9"/>
  <c r="U1330" i="9"/>
  <c r="U1338" i="9"/>
  <c r="U1346" i="9"/>
  <c r="U1354" i="9"/>
  <c r="U1362" i="9"/>
  <c r="U1370" i="9"/>
  <c r="U1378" i="9"/>
  <c r="U1386" i="9"/>
  <c r="U1394" i="9"/>
  <c r="U1402" i="9"/>
  <c r="U1410" i="9"/>
  <c r="U1418" i="9"/>
  <c r="U1426" i="9"/>
  <c r="U1434" i="9"/>
  <c r="U1442" i="9"/>
  <c r="U1450" i="9"/>
  <c r="U1458" i="9"/>
  <c r="U1466" i="9"/>
  <c r="U1474" i="9"/>
  <c r="U1482" i="9"/>
  <c r="U1490" i="9"/>
  <c r="U1498" i="9"/>
  <c r="U1506" i="9"/>
  <c r="U1514" i="9"/>
  <c r="U1522" i="9"/>
  <c r="U40" i="9"/>
  <c r="U66" i="9"/>
  <c r="U97" i="9"/>
  <c r="U123" i="9"/>
  <c r="U151" i="9"/>
  <c r="U177" i="9"/>
  <c r="U203" i="9"/>
  <c r="U232" i="9"/>
  <c r="U260" i="9"/>
  <c r="U283" i="9"/>
  <c r="U305" i="9"/>
  <c r="U324" i="9"/>
  <c r="U344" i="9"/>
  <c r="U362" i="9"/>
  <c r="U380" i="9"/>
  <c r="U401" i="9"/>
  <c r="U418" i="9"/>
  <c r="U439" i="9"/>
  <c r="U458" i="9"/>
  <c r="U475" i="9"/>
  <c r="U496" i="9"/>
  <c r="U514" i="9"/>
  <c r="U532" i="9"/>
  <c r="U552" i="9"/>
  <c r="U571" i="9"/>
  <c r="U588" i="9"/>
  <c r="U609" i="9"/>
  <c r="U628" i="9"/>
  <c r="U647" i="9"/>
  <c r="U666" i="9"/>
  <c r="U684" i="9"/>
  <c r="U700" i="9"/>
  <c r="U715" i="9"/>
  <c r="U730" i="9"/>
  <c r="U743" i="9"/>
  <c r="U758" i="9"/>
  <c r="U773" i="9"/>
  <c r="U786" i="9"/>
  <c r="U801" i="9"/>
  <c r="U815" i="9"/>
  <c r="U829" i="9"/>
  <c r="U843" i="9"/>
  <c r="U858" i="9"/>
  <c r="U869" i="9"/>
  <c r="U880" i="9"/>
  <c r="U891" i="9"/>
  <c r="U901" i="9"/>
  <c r="U912" i="9"/>
  <c r="U923" i="9"/>
  <c r="U933" i="9"/>
  <c r="U944" i="9"/>
  <c r="U24" i="9"/>
  <c r="U49" i="9"/>
  <c r="U80" i="9"/>
  <c r="U107" i="9"/>
  <c r="U132" i="9"/>
  <c r="U161" i="9"/>
  <c r="U186" i="9"/>
  <c r="U216" i="9"/>
  <c r="U242" i="9"/>
  <c r="U268" i="9"/>
  <c r="U292" i="9"/>
  <c r="U312" i="9"/>
  <c r="U331" i="9"/>
  <c r="U352" i="9"/>
  <c r="U369" i="9"/>
  <c r="U388" i="9"/>
  <c r="U408" i="9"/>
  <c r="U426" i="9"/>
  <c r="U444" i="9"/>
  <c r="U465" i="9"/>
  <c r="U482" i="9"/>
  <c r="U503" i="9"/>
  <c r="U522" i="9"/>
  <c r="U539" i="9"/>
  <c r="U560" i="9"/>
  <c r="U578" i="9"/>
  <c r="U596" i="9"/>
  <c r="U616" i="9"/>
  <c r="U635" i="9"/>
  <c r="U652" i="9"/>
  <c r="U673" i="9"/>
  <c r="U691" i="9"/>
  <c r="U706" i="9"/>
  <c r="U721" i="9"/>
  <c r="U735" i="9"/>
  <c r="U749" i="9"/>
  <c r="U763" i="9"/>
  <c r="U778" i="9"/>
  <c r="U791" i="9"/>
  <c r="U806" i="9"/>
  <c r="U821" i="9"/>
  <c r="U834" i="9"/>
  <c r="U849" i="9"/>
  <c r="U862" i="9"/>
  <c r="U873" i="9"/>
  <c r="U884" i="9"/>
  <c r="U895" i="9"/>
  <c r="U905" i="9"/>
  <c r="U916" i="9"/>
  <c r="U927" i="9"/>
  <c r="U937" i="9"/>
  <c r="U948" i="9"/>
  <c r="U959" i="9"/>
  <c r="U969" i="9"/>
  <c r="U980" i="9"/>
  <c r="U991" i="9"/>
  <c r="U1001" i="9"/>
  <c r="U1012" i="9"/>
  <c r="U1023" i="9"/>
  <c r="U1033" i="9"/>
  <c r="U1044" i="9"/>
  <c r="U1055" i="9"/>
  <c r="U1065" i="9"/>
  <c r="U1075" i="9"/>
  <c r="U1084" i="9"/>
  <c r="U1093" i="9"/>
  <c r="U1102" i="9"/>
  <c r="U1111" i="9"/>
  <c r="U1120" i="9"/>
  <c r="U1129" i="9"/>
  <c r="U1139" i="9"/>
  <c r="U1148" i="9"/>
  <c r="U1157" i="9"/>
  <c r="U1166" i="9"/>
  <c r="U1175" i="9"/>
  <c r="U1184" i="9"/>
  <c r="U1193" i="9"/>
  <c r="U1203" i="9"/>
  <c r="U1212" i="9"/>
  <c r="U1221" i="9"/>
  <c r="U1230" i="9"/>
  <c r="U1239" i="9"/>
  <c r="U1248" i="9"/>
  <c r="U1257" i="9"/>
  <c r="U1267" i="9"/>
  <c r="U48" i="9"/>
  <c r="U82" i="9"/>
  <c r="U119" i="9"/>
  <c r="U156" i="9"/>
  <c r="U194" i="9"/>
  <c r="U228" i="9"/>
  <c r="U267" i="9"/>
  <c r="U296" i="9"/>
  <c r="U322" i="9"/>
  <c r="U347" i="9"/>
  <c r="U375" i="9"/>
  <c r="U396" i="9"/>
  <c r="U424" i="9"/>
  <c r="U450" i="9"/>
  <c r="U474" i="9"/>
  <c r="U500" i="9"/>
  <c r="U524" i="9"/>
  <c r="U551" i="9"/>
  <c r="U576" i="9"/>
  <c r="U602" i="9"/>
  <c r="U625" i="9"/>
  <c r="U651" i="9"/>
  <c r="U679" i="9"/>
  <c r="U698" i="9"/>
  <c r="U719" i="9"/>
  <c r="U738" i="9"/>
  <c r="U757" i="9"/>
  <c r="U775" i="9"/>
  <c r="U795" i="9"/>
  <c r="U813" i="9"/>
  <c r="U833" i="9"/>
  <c r="U853" i="9"/>
  <c r="U868" i="9"/>
  <c r="U883" i="9"/>
  <c r="U897" i="9"/>
  <c r="U911" i="9"/>
  <c r="U925" i="9"/>
  <c r="U940" i="9"/>
  <c r="U953" i="9"/>
  <c r="U965" i="9"/>
  <c r="U977" i="9"/>
  <c r="U989" i="9"/>
  <c r="U1003" i="9"/>
  <c r="U1015" i="9"/>
  <c r="U1027" i="9"/>
  <c r="U1039" i="9"/>
  <c r="U1051" i="9"/>
  <c r="U1063" i="9"/>
  <c r="U1073" i="9"/>
  <c r="U1085" i="9"/>
  <c r="U1095" i="9"/>
  <c r="U1105" i="9"/>
  <c r="U1116" i="9"/>
  <c r="U1126" i="9"/>
  <c r="U1136" i="9"/>
  <c r="U1147" i="9"/>
  <c r="U1158" i="9"/>
  <c r="U1168" i="9"/>
  <c r="U1179" i="9"/>
  <c r="U1189" i="9"/>
  <c r="U1199" i="9"/>
  <c r="U1209" i="9"/>
  <c r="U1220" i="9"/>
  <c r="U1231" i="9"/>
  <c r="U1241" i="9"/>
  <c r="U1252" i="9"/>
  <c r="U1262" i="9"/>
  <c r="U1272" i="9"/>
  <c r="U1281" i="9"/>
  <c r="U1291" i="9"/>
  <c r="U1300" i="9"/>
  <c r="U1309" i="9"/>
  <c r="U1318" i="9"/>
  <c r="U1327" i="9"/>
  <c r="U1336" i="9"/>
  <c r="U1345" i="9"/>
  <c r="U1355" i="9"/>
  <c r="U1364" i="9"/>
  <c r="U1373" i="9"/>
  <c r="U1382" i="9"/>
  <c r="U1391" i="9"/>
  <c r="U1400" i="9"/>
  <c r="U1409" i="9"/>
  <c r="U1419" i="9"/>
  <c r="U1428" i="9"/>
  <c r="U1437" i="9"/>
  <c r="U1446" i="9"/>
  <c r="U1455" i="9"/>
  <c r="U1464" i="9"/>
  <c r="U1473" i="9"/>
  <c r="U1483" i="9"/>
  <c r="U1492" i="9"/>
  <c r="U1501" i="9"/>
  <c r="U1510" i="9"/>
  <c r="U1519" i="9"/>
  <c r="U1528" i="9"/>
  <c r="U1536" i="9"/>
  <c r="U1544" i="9"/>
  <c r="U1552" i="9"/>
  <c r="U1560" i="9"/>
  <c r="U1568" i="9"/>
  <c r="U1576" i="9"/>
  <c r="U1584" i="9"/>
  <c r="U1592" i="9"/>
  <c r="U1600" i="9"/>
  <c r="U1608" i="9"/>
  <c r="U1616" i="9"/>
  <c r="U1624" i="9"/>
  <c r="U1632" i="9"/>
  <c r="U1640" i="9"/>
  <c r="U1648" i="9"/>
  <c r="U1656" i="9"/>
  <c r="U1664" i="9"/>
  <c r="U1672" i="9"/>
  <c r="U1680" i="9"/>
  <c r="U1688" i="9"/>
  <c r="U1696" i="9"/>
  <c r="U1704" i="9"/>
  <c r="U1712" i="9"/>
  <c r="U1720" i="9"/>
  <c r="U1728" i="9"/>
  <c r="U1736" i="9"/>
  <c r="U1744" i="9"/>
  <c r="U1752" i="9"/>
  <c r="U1760" i="9"/>
  <c r="U1768" i="9"/>
  <c r="U1776" i="9"/>
  <c r="U1784" i="9"/>
  <c r="U1792" i="9"/>
  <c r="U1800" i="9"/>
  <c r="U1808" i="9"/>
  <c r="U1816" i="9"/>
  <c r="U1824" i="9"/>
  <c r="U1832" i="9"/>
  <c r="U1840" i="9"/>
  <c r="U1848" i="9"/>
  <c r="U1856" i="9"/>
  <c r="U1864" i="9"/>
  <c r="U1872" i="9"/>
  <c r="U1880" i="9"/>
  <c r="U1888" i="9"/>
  <c r="U1896" i="9"/>
  <c r="U1904" i="9"/>
  <c r="U1912" i="9"/>
  <c r="U1920" i="9"/>
  <c r="U1928" i="9"/>
  <c r="U1936" i="9"/>
  <c r="U27" i="9"/>
  <c r="U60" i="9"/>
  <c r="U98" i="9"/>
  <c r="U135" i="9"/>
  <c r="U168" i="9"/>
  <c r="U209" i="9"/>
  <c r="U247" i="9"/>
  <c r="U279" i="9"/>
  <c r="U308" i="9"/>
  <c r="U332" i="9"/>
  <c r="U359" i="9"/>
  <c r="U384" i="9"/>
  <c r="U410" i="9"/>
  <c r="U433" i="9"/>
  <c r="U459" i="9"/>
  <c r="U487" i="9"/>
  <c r="U508" i="9"/>
  <c r="U536" i="9"/>
  <c r="U561" i="9"/>
  <c r="U586" i="9"/>
  <c r="U610" i="9"/>
  <c r="U636" i="9"/>
  <c r="U660" i="9"/>
  <c r="U687" i="9"/>
  <c r="U709" i="9"/>
  <c r="U726" i="9"/>
  <c r="U746" i="9"/>
  <c r="U765" i="9"/>
  <c r="U783" i="9"/>
  <c r="U802" i="9"/>
  <c r="U822" i="9"/>
  <c r="U839" i="9"/>
  <c r="U859" i="9"/>
  <c r="U875" i="9"/>
  <c r="U888" i="9"/>
  <c r="U903" i="9"/>
  <c r="U917" i="9"/>
  <c r="U931" i="9"/>
  <c r="U945" i="9"/>
  <c r="U957" i="9"/>
  <c r="U971" i="9"/>
  <c r="U983" i="9"/>
  <c r="U995" i="9"/>
  <c r="U1007" i="9"/>
  <c r="U1019" i="9"/>
  <c r="U1031" i="9"/>
  <c r="U1043" i="9"/>
  <c r="U1056" i="9"/>
  <c r="U1068" i="9"/>
  <c r="U1078" i="9"/>
  <c r="U1088" i="9"/>
  <c r="U1099" i="9"/>
  <c r="U1109" i="9"/>
  <c r="U1119" i="9"/>
  <c r="U1131" i="9"/>
  <c r="U1141" i="9"/>
  <c r="U1151" i="9"/>
  <c r="U1161" i="9"/>
  <c r="U1172" i="9"/>
  <c r="U1182" i="9"/>
  <c r="U1192" i="9"/>
  <c r="U1204" i="9"/>
  <c r="U1214" i="9"/>
  <c r="U1224" i="9"/>
  <c r="U1235" i="9"/>
  <c r="U1245" i="9"/>
  <c r="U1255" i="9"/>
  <c r="U1265" i="9"/>
  <c r="U1276" i="9"/>
  <c r="U1285" i="9"/>
  <c r="U1294" i="9"/>
  <c r="U1303" i="9"/>
  <c r="U1312" i="9"/>
  <c r="U1321" i="9"/>
  <c r="U1331" i="9"/>
  <c r="U1340" i="9"/>
  <c r="U1349" i="9"/>
  <c r="U1358" i="9"/>
  <c r="U1367" i="9"/>
  <c r="U1376" i="9"/>
  <c r="U1385" i="9"/>
  <c r="U1395" i="9"/>
  <c r="U1404" i="9"/>
  <c r="U1413" i="9"/>
  <c r="U1422" i="9"/>
  <c r="U1431" i="9"/>
  <c r="U1440" i="9"/>
  <c r="U1449" i="9"/>
  <c r="U1459" i="9"/>
  <c r="U1468" i="9"/>
  <c r="U1477" i="9"/>
  <c r="U1486" i="9"/>
  <c r="U1495" i="9"/>
  <c r="U1504" i="9"/>
  <c r="U1513" i="9"/>
  <c r="U1523" i="9"/>
  <c r="U1531" i="9"/>
  <c r="U1539" i="9"/>
  <c r="U1547" i="9"/>
  <c r="U1555" i="9"/>
  <c r="U1563" i="9"/>
  <c r="U1571" i="9"/>
  <c r="U1579" i="9"/>
  <c r="U1587" i="9"/>
  <c r="U1595" i="9"/>
  <c r="U1603" i="9"/>
  <c r="U1611" i="9"/>
  <c r="U1619" i="9"/>
  <c r="U1627" i="9"/>
  <c r="U1635" i="9"/>
  <c r="U1643" i="9"/>
  <c r="U1651" i="9"/>
  <c r="U1659" i="9"/>
  <c r="U1667" i="9"/>
  <c r="U1675" i="9"/>
  <c r="U1683" i="9"/>
  <c r="U1691" i="9"/>
  <c r="U1699" i="9"/>
  <c r="U1707" i="9"/>
  <c r="U1715" i="9"/>
  <c r="U1723" i="9"/>
  <c r="U1731" i="9"/>
  <c r="U1739" i="9"/>
  <c r="U1747" i="9"/>
  <c r="U1755" i="9"/>
  <c r="U1763" i="9"/>
  <c r="U1771" i="9"/>
  <c r="U1779" i="9"/>
  <c r="U1787" i="9"/>
  <c r="U1795" i="9"/>
  <c r="U1803" i="9"/>
  <c r="U1811" i="9"/>
  <c r="U1819" i="9"/>
  <c r="U1827" i="9"/>
  <c r="U1835" i="9"/>
  <c r="U1843" i="9"/>
  <c r="U1851" i="9"/>
  <c r="U1859" i="9"/>
  <c r="U1867" i="9"/>
  <c r="U1875" i="9"/>
  <c r="U1883" i="9"/>
  <c r="U1891" i="9"/>
  <c r="U1899" i="9"/>
  <c r="U1907" i="9"/>
  <c r="U1915" i="9"/>
  <c r="U1923" i="9"/>
  <c r="U1931" i="9"/>
  <c r="U1939" i="9"/>
  <c r="U1947" i="9"/>
  <c r="U1955" i="9"/>
  <c r="U1963" i="9"/>
  <c r="U1971" i="9"/>
  <c r="U1979" i="9"/>
  <c r="U1987" i="9"/>
  <c r="U1995" i="9"/>
  <c r="U2003" i="9"/>
  <c r="U2011" i="9"/>
  <c r="U2019" i="9"/>
  <c r="U2027" i="9"/>
  <c r="U2035" i="9"/>
  <c r="U2043" i="9"/>
  <c r="U2051" i="9"/>
  <c r="U2059" i="9"/>
  <c r="U2067" i="9"/>
  <c r="U2075" i="9"/>
  <c r="U2083" i="9"/>
  <c r="U2091" i="9"/>
  <c r="U2099" i="9"/>
  <c r="U2107" i="9"/>
  <c r="U2115" i="9"/>
  <c r="U58" i="9"/>
  <c r="U108" i="9"/>
  <c r="U152" i="9"/>
  <c r="U200" i="9"/>
  <c r="U251" i="9"/>
  <c r="U295" i="9"/>
  <c r="U330" i="9"/>
  <c r="U364" i="9"/>
  <c r="U395" i="9"/>
  <c r="U432" i="9"/>
  <c r="U466" i="9"/>
  <c r="U497" i="9"/>
  <c r="U530" i="9"/>
  <c r="U567" i="9"/>
  <c r="U600" i="9"/>
  <c r="U632" i="9"/>
  <c r="U667" i="9"/>
  <c r="U697" i="9"/>
  <c r="U725" i="9"/>
  <c r="U751" i="9"/>
  <c r="U774" i="9"/>
  <c r="U799" i="9"/>
  <c r="U826" i="9"/>
  <c r="U850" i="9"/>
  <c r="U872" i="9"/>
  <c r="U892" i="9"/>
  <c r="U909" i="9"/>
  <c r="U929" i="9"/>
  <c r="U949" i="9"/>
  <c r="U964" i="9"/>
  <c r="U981" i="9"/>
  <c r="U997" i="9"/>
  <c r="U1013" i="9"/>
  <c r="U1029" i="9"/>
  <c r="U1047" i="9"/>
  <c r="U1061" i="9"/>
  <c r="U1077" i="9"/>
  <c r="U1091" i="9"/>
  <c r="U1104" i="9"/>
  <c r="U1118" i="9"/>
  <c r="U1133" i="9"/>
  <c r="U1145" i="9"/>
  <c r="U1160" i="9"/>
  <c r="U1174" i="9"/>
  <c r="U1188" i="9"/>
  <c r="U1201" i="9"/>
  <c r="U1216" i="9"/>
  <c r="U1229" i="9"/>
  <c r="U1244" i="9"/>
  <c r="U1259" i="9"/>
  <c r="U1271" i="9"/>
  <c r="U1284" i="9"/>
  <c r="U1296" i="9"/>
  <c r="U1308" i="9"/>
  <c r="U1320" i="9"/>
  <c r="U1333" i="9"/>
  <c r="U1344" i="9"/>
  <c r="U1357" i="9"/>
  <c r="U1369" i="9"/>
  <c r="U1381" i="9"/>
  <c r="U1393" i="9"/>
  <c r="U1406" i="9"/>
  <c r="U1417" i="9"/>
  <c r="U1430" i="9"/>
  <c r="U1443" i="9"/>
  <c r="U1454" i="9"/>
  <c r="U1467" i="9"/>
  <c r="U1479" i="9"/>
  <c r="U1491" i="9"/>
  <c r="U1503" i="9"/>
  <c r="U1516" i="9"/>
  <c r="U1527" i="9"/>
  <c r="U1538" i="9"/>
  <c r="U1549" i="9"/>
  <c r="U1559" i="9"/>
  <c r="U1570" i="9"/>
  <c r="U1581" i="9"/>
  <c r="U1591" i="9"/>
  <c r="U1602" i="9"/>
  <c r="U1613" i="9"/>
  <c r="U1623" i="9"/>
  <c r="U1634" i="9"/>
  <c r="U1645" i="9"/>
  <c r="U1655" i="9"/>
  <c r="U1666" i="9"/>
  <c r="U1677" i="9"/>
  <c r="U1687" i="9"/>
  <c r="U1698" i="9"/>
  <c r="U1709" i="9"/>
  <c r="U1719" i="9"/>
  <c r="U1730" i="9"/>
  <c r="U1741" i="9"/>
  <c r="U1751" i="9"/>
  <c r="U1762" i="9"/>
  <c r="U1773" i="9"/>
  <c r="U1783" i="9"/>
  <c r="U1794" i="9"/>
  <c r="U1805" i="9"/>
  <c r="U1815" i="9"/>
  <c r="U1826" i="9"/>
  <c r="U1837" i="9"/>
  <c r="U1847" i="9"/>
  <c r="U1858" i="9"/>
  <c r="U1869" i="9"/>
  <c r="U1879" i="9"/>
  <c r="U1890" i="9"/>
  <c r="U1901" i="9"/>
  <c r="U1911" i="9"/>
  <c r="U1922" i="9"/>
  <c r="U1933" i="9"/>
  <c r="U1943" i="9"/>
  <c r="U1952" i="9"/>
  <c r="U1961" i="9"/>
  <c r="U1970" i="9"/>
  <c r="U1980" i="9"/>
  <c r="U1989" i="9"/>
  <c r="U1998" i="9"/>
  <c r="U2007" i="9"/>
  <c r="U2016" i="9"/>
  <c r="U2025" i="9"/>
  <c r="U2034" i="9"/>
  <c r="U2044" i="9"/>
  <c r="U2053" i="9"/>
  <c r="U2062" i="9"/>
  <c r="U2071" i="9"/>
  <c r="U2080" i="9"/>
  <c r="U2089" i="9"/>
  <c r="U2098" i="9"/>
  <c r="U2108" i="9"/>
  <c r="U2117" i="9"/>
  <c r="U2125" i="9"/>
  <c r="U2133" i="9"/>
  <c r="U2141" i="9"/>
  <c r="U2149" i="9"/>
  <c r="U2157" i="9"/>
  <c r="U2165" i="9"/>
  <c r="U2173" i="9"/>
  <c r="U2181" i="9"/>
  <c r="U2189" i="9"/>
  <c r="U2197" i="9"/>
  <c r="U2205" i="9"/>
  <c r="U2213" i="9"/>
  <c r="U2221" i="9"/>
  <c r="U2229" i="9"/>
  <c r="U2237" i="9"/>
  <c r="U2245" i="9"/>
  <c r="U2253" i="9"/>
  <c r="U2261" i="9"/>
  <c r="U2269" i="9"/>
  <c r="U2277" i="9"/>
  <c r="U2285" i="9"/>
  <c r="U2293" i="9"/>
  <c r="U2301" i="9"/>
  <c r="U2309" i="9"/>
  <c r="U2317" i="9"/>
  <c r="U2325" i="9"/>
  <c r="U2333" i="9"/>
  <c r="U2341" i="9"/>
  <c r="U2349" i="9"/>
  <c r="U2357" i="9"/>
  <c r="U2365" i="9"/>
  <c r="U2373" i="9"/>
  <c r="U2381" i="9"/>
  <c r="U2389" i="9"/>
  <c r="U2397" i="9"/>
  <c r="U2405" i="9"/>
  <c r="U2413" i="9"/>
  <c r="U2421" i="9"/>
  <c r="U2429" i="9"/>
  <c r="U2437" i="9"/>
  <c r="U28" i="9"/>
  <c r="U75" i="9"/>
  <c r="U124" i="9"/>
  <c r="U176" i="9"/>
  <c r="U219" i="9"/>
  <c r="U272" i="9"/>
  <c r="U311" i="9"/>
  <c r="U340" i="9"/>
  <c r="U376" i="9"/>
  <c r="U411" i="9"/>
  <c r="U443" i="9"/>
  <c r="U480" i="9"/>
  <c r="U512" i="9"/>
  <c r="U545" i="9"/>
  <c r="U580" i="9"/>
  <c r="U615" i="9"/>
  <c r="U644" i="9"/>
  <c r="U680" i="9"/>
  <c r="U710" i="9"/>
  <c r="U733" i="9"/>
  <c r="U759" i="9"/>
  <c r="U785" i="9"/>
  <c r="U810" i="9"/>
  <c r="U837" i="9"/>
  <c r="U860" i="9"/>
  <c r="U879" i="9"/>
  <c r="U899" i="9"/>
  <c r="U919" i="9"/>
  <c r="U936" i="9"/>
  <c r="U955" i="9"/>
  <c r="U972" i="9"/>
  <c r="U987" i="9"/>
  <c r="U1004" i="9"/>
  <c r="U1020" i="9"/>
  <c r="U1036" i="9"/>
  <c r="U1052" i="9"/>
  <c r="U1069" i="9"/>
  <c r="U1081" i="9"/>
  <c r="U1096" i="9"/>
  <c r="U1110" i="9"/>
  <c r="U1124" i="9"/>
  <c r="U1137" i="9"/>
  <c r="U1152" i="9"/>
  <c r="U1165" i="9"/>
  <c r="U1180" i="9"/>
  <c r="U1195" i="9"/>
  <c r="U1207" i="9"/>
  <c r="U1222" i="9"/>
  <c r="U1236" i="9"/>
  <c r="U1249" i="9"/>
  <c r="U1263" i="9"/>
  <c r="U1277" i="9"/>
  <c r="U1288" i="9"/>
  <c r="U1301" i="9"/>
  <c r="U1313" i="9"/>
  <c r="U1325" i="9"/>
  <c r="U1337" i="9"/>
  <c r="U1350" i="9"/>
  <c r="U1361" i="9"/>
  <c r="U1374" i="9"/>
  <c r="U1387" i="9"/>
  <c r="U1398" i="9"/>
  <c r="U1411" i="9"/>
  <c r="U1423" i="9"/>
  <c r="U1435" i="9"/>
  <c r="U1447" i="9"/>
  <c r="U1460" i="9"/>
  <c r="U1471" i="9"/>
  <c r="U1484" i="9"/>
  <c r="U1496" i="9"/>
  <c r="U1508" i="9"/>
  <c r="U1520" i="9"/>
  <c r="U1532" i="9"/>
  <c r="U1542" i="9"/>
  <c r="U1553" i="9"/>
  <c r="U1564" i="9"/>
  <c r="U1574" i="9"/>
  <c r="U1585" i="9"/>
  <c r="U1596" i="9"/>
  <c r="U1606" i="9"/>
  <c r="U1617" i="9"/>
  <c r="U1628" i="9"/>
  <c r="U1638" i="9"/>
  <c r="U1649" i="9"/>
  <c r="U1660" i="9"/>
  <c r="U1670" i="9"/>
  <c r="U1681" i="9"/>
  <c r="U1692" i="9"/>
  <c r="U1702" i="9"/>
  <c r="U1713" i="9"/>
  <c r="U1724" i="9"/>
  <c r="U1734" i="9"/>
  <c r="U1745" i="9"/>
  <c r="U1756" i="9"/>
  <c r="U1766" i="9"/>
  <c r="U1777" i="9"/>
  <c r="U1788" i="9"/>
  <c r="U1798" i="9"/>
  <c r="U1809" i="9"/>
  <c r="U1820" i="9"/>
  <c r="U1830" i="9"/>
  <c r="U1841" i="9"/>
  <c r="U1852" i="9"/>
  <c r="U1862" i="9"/>
  <c r="U1873" i="9"/>
  <c r="U1884" i="9"/>
  <c r="U1894" i="9"/>
  <c r="U1905" i="9"/>
  <c r="U1916" i="9"/>
  <c r="U1926" i="9"/>
  <c r="U1937" i="9"/>
  <c r="U1946" i="9"/>
  <c r="U1956" i="9"/>
  <c r="U1965" i="9"/>
  <c r="U1974" i="9"/>
  <c r="U1983" i="9"/>
  <c r="U1992" i="9"/>
  <c r="U2001" i="9"/>
  <c r="U2010" i="9"/>
  <c r="U2020" i="9"/>
  <c r="U2029" i="9"/>
  <c r="U2038" i="9"/>
  <c r="U2047" i="9"/>
  <c r="U2056" i="9"/>
  <c r="U2065" i="9"/>
  <c r="U2074" i="9"/>
  <c r="U2084" i="9"/>
  <c r="U2093" i="9"/>
  <c r="U2102" i="9"/>
  <c r="U2111" i="9"/>
  <c r="U2120" i="9"/>
  <c r="U2128" i="9"/>
  <c r="U2136" i="9"/>
  <c r="U2144" i="9"/>
  <c r="U2152" i="9"/>
  <c r="U2160" i="9"/>
  <c r="U2168" i="9"/>
  <c r="U2176" i="9"/>
  <c r="U2184" i="9"/>
  <c r="U2192" i="9"/>
  <c r="U2200" i="9"/>
  <c r="U2208" i="9"/>
  <c r="U2216" i="9"/>
  <c r="U2224" i="9"/>
  <c r="U2232" i="9"/>
  <c r="U2240" i="9"/>
  <c r="U2248" i="9"/>
  <c r="U2256" i="9"/>
  <c r="U2264" i="9"/>
  <c r="U2272" i="9"/>
  <c r="U2280" i="9"/>
  <c r="U2288" i="9"/>
  <c r="U2296" i="9"/>
  <c r="U2304" i="9"/>
  <c r="U2312" i="9"/>
  <c r="U2320" i="9"/>
  <c r="U2328" i="9"/>
  <c r="U2336" i="9"/>
  <c r="U2344" i="9"/>
  <c r="U2352" i="9"/>
  <c r="U2360" i="9"/>
  <c r="U2368" i="9"/>
  <c r="U2376" i="9"/>
  <c r="U2384" i="9"/>
  <c r="U2392" i="9"/>
  <c r="U2400" i="9"/>
  <c r="U2408" i="9"/>
  <c r="U2416" i="9"/>
  <c r="U2424" i="9"/>
  <c r="U2432" i="9"/>
  <c r="U2440" i="9"/>
  <c r="U2448" i="9"/>
  <c r="U2456" i="9"/>
  <c r="U2464" i="9"/>
  <c r="U2472" i="9"/>
  <c r="U2480" i="9"/>
  <c r="U2488" i="9"/>
  <c r="U2496" i="9"/>
  <c r="U2504" i="9"/>
  <c r="U2512" i="9"/>
  <c r="U2520" i="9"/>
  <c r="U2528" i="9"/>
  <c r="U2536" i="9"/>
  <c r="U2544" i="9"/>
  <c r="U2552" i="9"/>
  <c r="U2560" i="9"/>
  <c r="U2568" i="9"/>
  <c r="U2576" i="9"/>
  <c r="U2584" i="9"/>
  <c r="U2592" i="9"/>
  <c r="U2600" i="9"/>
  <c r="U2608" i="9"/>
  <c r="U2616" i="9"/>
  <c r="U2624" i="9"/>
  <c r="U2632" i="9"/>
  <c r="U2640" i="9"/>
  <c r="U2648" i="9"/>
  <c r="U2656" i="9"/>
  <c r="U2664" i="9"/>
  <c r="U2672" i="9"/>
  <c r="U2680" i="9"/>
  <c r="U2688" i="9"/>
  <c r="U2696" i="9"/>
  <c r="U2704" i="9"/>
  <c r="U2712" i="9"/>
  <c r="U2720" i="9"/>
  <c r="U2728" i="9"/>
  <c r="U72" i="9"/>
  <c r="U140" i="9"/>
  <c r="U199" i="9"/>
  <c r="U263" i="9"/>
  <c r="U316" i="9"/>
  <c r="U360" i="9"/>
  <c r="U404" i="9"/>
  <c r="U452" i="9"/>
  <c r="U492" i="9"/>
  <c r="U544" i="9"/>
  <c r="U587" i="9"/>
  <c r="U631" i="9"/>
  <c r="U674" i="9"/>
  <c r="U714" i="9"/>
  <c r="U747" i="9"/>
  <c r="U781" i="9"/>
  <c r="U817" i="9"/>
  <c r="U847" i="9"/>
  <c r="U877" i="9"/>
  <c r="U904" i="9"/>
  <c r="U928" i="9"/>
  <c r="U952" i="9"/>
  <c r="U975" i="9"/>
  <c r="U996" i="9"/>
  <c r="U1017" i="9"/>
  <c r="U1040" i="9"/>
  <c r="U1060" i="9"/>
  <c r="U1080" i="9"/>
  <c r="U1100" i="9"/>
  <c r="U1117" i="9"/>
  <c r="U1135" i="9"/>
  <c r="U1155" i="9"/>
  <c r="U1173" i="9"/>
  <c r="U1191" i="9"/>
  <c r="U1211" i="9"/>
  <c r="U1228" i="9"/>
  <c r="U1247" i="9"/>
  <c r="U1268" i="9"/>
  <c r="U1283" i="9"/>
  <c r="U1299" i="9"/>
  <c r="U1316" i="9"/>
  <c r="U1332" i="9"/>
  <c r="U1348" i="9"/>
  <c r="U1365" i="9"/>
  <c r="U1380" i="9"/>
  <c r="U1397" i="9"/>
  <c r="U1414" i="9"/>
  <c r="U1429" i="9"/>
  <c r="U1445" i="9"/>
  <c r="U1462" i="9"/>
  <c r="U1478" i="9"/>
  <c r="U1494" i="9"/>
  <c r="U1511" i="9"/>
  <c r="U1526" i="9"/>
  <c r="U1541" i="9"/>
  <c r="U1556" i="9"/>
  <c r="U1569" i="9"/>
  <c r="U1583" i="9"/>
  <c r="U1598" i="9"/>
  <c r="U1612" i="9"/>
  <c r="U1626" i="9"/>
  <c r="U1641" i="9"/>
  <c r="U1654" i="9"/>
  <c r="U1669" i="9"/>
  <c r="U1684" i="9"/>
  <c r="U1697" i="9"/>
  <c r="U1711" i="9"/>
  <c r="U1726" i="9"/>
  <c r="U1740" i="9"/>
  <c r="U1754" i="9"/>
  <c r="U1769" i="9"/>
  <c r="U1782" i="9"/>
  <c r="U1797" i="9"/>
  <c r="U1812" i="9"/>
  <c r="U1825" i="9"/>
  <c r="U1839" i="9"/>
  <c r="U1854" i="9"/>
  <c r="U1868" i="9"/>
  <c r="U1882" i="9"/>
  <c r="U1897" i="9"/>
  <c r="U1910" i="9"/>
  <c r="U1925" i="9"/>
  <c r="U1940" i="9"/>
  <c r="U1951" i="9"/>
  <c r="U1964" i="9"/>
  <c r="U1976" i="9"/>
  <c r="U1988" i="9"/>
  <c r="U2000" i="9"/>
  <c r="U2013" i="9"/>
  <c r="U2024" i="9"/>
  <c r="U2037" i="9"/>
  <c r="U2049" i="9"/>
  <c r="U2061" i="9"/>
  <c r="U2073" i="9"/>
  <c r="U2086" i="9"/>
  <c r="U2097" i="9"/>
  <c r="U2110" i="9"/>
  <c r="U2122" i="9"/>
  <c r="U2132" i="9"/>
  <c r="U2143" i="9"/>
  <c r="U2154" i="9"/>
  <c r="U2164" i="9"/>
  <c r="U2175" i="9"/>
  <c r="U2186" i="9"/>
  <c r="U2196" i="9"/>
  <c r="U2207" i="9"/>
  <c r="U2218" i="9"/>
  <c r="U2228" i="9"/>
  <c r="U2239" i="9"/>
  <c r="U2250" i="9"/>
  <c r="U2260" i="9"/>
  <c r="U2271" i="9"/>
  <c r="U2282" i="9"/>
  <c r="U2292" i="9"/>
  <c r="U2303" i="9"/>
  <c r="U2314" i="9"/>
  <c r="U2324" i="9"/>
  <c r="U2335" i="9"/>
  <c r="U2346" i="9"/>
  <c r="U2356" i="9"/>
  <c r="U2367" i="9"/>
  <c r="U2378" i="9"/>
  <c r="U2388" i="9"/>
  <c r="U2399" i="9"/>
  <c r="U2410" i="9"/>
  <c r="U2420" i="9"/>
  <c r="U2431" i="9"/>
  <c r="U2442" i="9"/>
  <c r="U2451" i="9"/>
  <c r="U2460" i="9"/>
  <c r="U2469" i="9"/>
  <c r="U2478" i="9"/>
  <c r="U2487" i="9"/>
  <c r="U2497" i="9"/>
  <c r="U2506" i="9"/>
  <c r="U2515" i="9"/>
  <c r="U2524" i="9"/>
  <c r="U2533" i="9"/>
  <c r="U2542" i="9"/>
  <c r="U2551" i="9"/>
  <c r="U2561" i="9"/>
  <c r="U2570" i="9"/>
  <c r="U2579" i="9"/>
  <c r="U2588" i="9"/>
  <c r="U2597" i="9"/>
  <c r="U2606" i="9"/>
  <c r="U2615" i="9"/>
  <c r="U2625" i="9"/>
  <c r="U2634" i="9"/>
  <c r="U2643" i="9"/>
  <c r="U2652" i="9"/>
  <c r="U2661" i="9"/>
  <c r="U2670" i="9"/>
  <c r="U2679" i="9"/>
  <c r="U2689" i="9"/>
  <c r="U2698" i="9"/>
  <c r="U2707" i="9"/>
  <c r="U2716" i="9"/>
  <c r="U2725" i="9"/>
  <c r="U2734" i="9"/>
  <c r="U2742" i="9"/>
  <c r="U2750" i="9"/>
  <c r="U2758" i="9"/>
  <c r="U2766" i="9"/>
  <c r="U2774" i="9"/>
  <c r="U2782" i="9"/>
  <c r="U2790" i="9"/>
  <c r="U2798" i="9"/>
  <c r="U2806" i="9"/>
  <c r="U2814" i="9"/>
  <c r="U2822" i="9"/>
  <c r="U2830" i="9"/>
  <c r="U2838" i="9"/>
  <c r="U2846" i="9"/>
  <c r="U2854" i="9"/>
  <c r="U2862" i="9"/>
  <c r="U2870" i="9"/>
  <c r="U2878" i="9"/>
  <c r="U2886" i="9"/>
  <c r="U2894" i="9"/>
  <c r="U2902" i="9"/>
  <c r="U2910" i="9"/>
  <c r="U2918" i="9"/>
  <c r="U2926" i="9"/>
  <c r="U2934" i="9"/>
  <c r="U2942" i="9"/>
  <c r="U2950" i="9"/>
  <c r="U2958" i="9"/>
  <c r="U2966" i="9"/>
  <c r="U2974" i="9"/>
  <c r="U2982" i="9"/>
  <c r="U2990" i="9"/>
  <c r="U2998" i="9"/>
  <c r="U3006" i="9"/>
  <c r="U3014" i="9"/>
  <c r="U3022" i="9"/>
  <c r="U3030" i="9"/>
  <c r="U3038" i="9"/>
  <c r="U3046" i="9"/>
  <c r="U3054" i="9"/>
  <c r="U3062" i="9"/>
  <c r="U3070" i="9"/>
  <c r="U3078" i="9"/>
  <c r="U3086" i="9"/>
  <c r="U3094" i="9"/>
  <c r="U3102" i="9"/>
  <c r="U3110" i="9"/>
  <c r="U3118" i="9"/>
  <c r="U3126" i="9"/>
  <c r="U3134" i="9"/>
  <c r="U3142" i="9"/>
  <c r="U3150" i="9"/>
  <c r="U3158" i="9"/>
  <c r="U3166" i="9"/>
  <c r="U3174" i="9"/>
  <c r="U3182" i="9"/>
  <c r="U3190" i="9"/>
  <c r="U3198" i="9"/>
  <c r="U3206" i="9"/>
  <c r="U3214" i="9"/>
  <c r="U3222" i="9"/>
  <c r="U3230" i="9"/>
  <c r="U3238" i="9"/>
  <c r="U3246" i="9"/>
  <c r="U3254" i="9"/>
  <c r="U3262" i="9"/>
  <c r="U3270" i="9"/>
  <c r="U3278" i="9"/>
  <c r="U3286" i="9"/>
  <c r="U3294" i="9"/>
  <c r="U3302" i="9"/>
  <c r="U3310" i="9"/>
  <c r="U3318" i="9"/>
  <c r="U3326" i="9"/>
  <c r="U3334" i="9"/>
  <c r="U3342" i="9"/>
  <c r="U3350" i="9"/>
  <c r="U3358" i="9"/>
  <c r="U3366" i="9"/>
  <c r="U3374" i="9"/>
  <c r="U3382" i="9"/>
  <c r="U3390" i="9"/>
  <c r="U3398" i="9"/>
  <c r="U3406" i="9"/>
  <c r="U3414" i="9"/>
  <c r="U3422" i="9"/>
  <c r="U3430" i="9"/>
  <c r="U3438" i="9"/>
  <c r="U3446" i="9"/>
  <c r="U3454" i="9"/>
  <c r="U3462" i="9"/>
  <c r="U3470" i="9"/>
  <c r="U3478" i="9"/>
  <c r="U3486" i="9"/>
  <c r="U3494" i="9"/>
  <c r="U3502" i="9"/>
  <c r="U3510" i="9"/>
  <c r="U3518" i="9"/>
  <c r="U3526" i="9"/>
  <c r="U3534" i="9"/>
  <c r="U3542" i="9"/>
  <c r="U3550" i="9"/>
  <c r="U3558" i="9"/>
  <c r="U3566" i="9"/>
  <c r="U3574" i="9"/>
  <c r="U3582" i="9"/>
  <c r="U3590" i="9"/>
  <c r="U3598" i="9"/>
  <c r="U3606" i="9"/>
  <c r="U3614" i="9"/>
  <c r="U3622" i="9"/>
  <c r="U3630" i="9"/>
  <c r="U3638" i="9"/>
  <c r="U3646" i="9"/>
  <c r="U3654" i="9"/>
  <c r="U3662" i="9"/>
  <c r="U3670" i="9"/>
  <c r="U3678" i="9"/>
  <c r="U3686" i="9"/>
  <c r="U3694" i="9"/>
  <c r="U3702" i="9"/>
  <c r="U3710" i="9"/>
  <c r="U3718" i="9"/>
  <c r="U3726" i="9"/>
  <c r="U3734" i="9"/>
  <c r="U3742" i="9"/>
  <c r="U3750" i="9"/>
  <c r="U3758" i="9"/>
  <c r="U3766" i="9"/>
  <c r="U3774" i="9"/>
  <c r="U3782" i="9"/>
  <c r="U3790" i="9"/>
  <c r="U3798" i="9"/>
  <c r="U3806" i="9"/>
  <c r="U3814" i="9"/>
  <c r="U3822" i="9"/>
  <c r="U3830" i="9"/>
  <c r="U3838" i="9"/>
  <c r="U3846" i="9"/>
  <c r="U3854" i="9"/>
  <c r="U3862" i="9"/>
  <c r="U3870" i="9"/>
  <c r="U3878" i="9"/>
  <c r="U3886" i="9"/>
  <c r="U3894" i="9"/>
  <c r="U3902" i="9"/>
  <c r="U3910" i="9"/>
  <c r="U3918" i="9"/>
  <c r="U3926" i="9"/>
  <c r="U3934" i="9"/>
  <c r="U3942" i="9"/>
  <c r="U3950" i="9"/>
  <c r="U3958" i="9"/>
  <c r="U3966" i="9"/>
  <c r="U3974" i="9"/>
  <c r="U3982" i="9"/>
  <c r="U3990" i="9"/>
  <c r="U3998" i="9"/>
  <c r="U4006" i="9"/>
  <c r="U4014" i="9"/>
  <c r="U4022" i="9"/>
  <c r="U4030" i="9"/>
  <c r="U4038" i="9"/>
  <c r="U4046" i="9"/>
  <c r="U4054" i="9"/>
  <c r="U4062" i="9"/>
  <c r="U4070" i="9"/>
  <c r="U33" i="9"/>
  <c r="U91" i="9"/>
  <c r="U164" i="9"/>
  <c r="U226" i="9"/>
  <c r="U284" i="9"/>
  <c r="U337" i="9"/>
  <c r="U379" i="9"/>
  <c r="U423" i="9"/>
  <c r="U468" i="9"/>
  <c r="U516" i="9"/>
  <c r="U556" i="9"/>
  <c r="U603" i="9"/>
  <c r="U650" i="9"/>
  <c r="U692" i="9"/>
  <c r="U727" i="9"/>
  <c r="U762" i="9"/>
  <c r="U794" i="9"/>
  <c r="U827" i="9"/>
  <c r="U863" i="9"/>
  <c r="U887" i="9"/>
  <c r="U913" i="9"/>
  <c r="U939" i="9"/>
  <c r="U961" i="9"/>
  <c r="U984" i="9"/>
  <c r="U1005" i="9"/>
  <c r="U1025" i="9"/>
  <c r="U1048" i="9"/>
  <c r="U1070" i="9"/>
  <c r="U1087" i="9"/>
  <c r="U1107" i="9"/>
  <c r="U1125" i="9"/>
  <c r="U1143" i="9"/>
  <c r="U1163" i="9"/>
  <c r="U1181" i="9"/>
  <c r="U1198" i="9"/>
  <c r="U1217" i="9"/>
  <c r="U1237" i="9"/>
  <c r="U1254" i="9"/>
  <c r="U1273" i="9"/>
  <c r="U1289" i="9"/>
  <c r="U1305" i="9"/>
  <c r="U1323" i="9"/>
  <c r="U1339" i="9"/>
  <c r="U1353" i="9"/>
  <c r="U1371" i="9"/>
  <c r="U1388" i="9"/>
  <c r="U1403" i="9"/>
  <c r="U1420" i="9"/>
  <c r="U1436" i="9"/>
  <c r="U1452" i="9"/>
  <c r="U1469" i="9"/>
  <c r="U1485" i="9"/>
  <c r="U1500" i="9"/>
  <c r="U1517" i="9"/>
  <c r="U1533" i="9"/>
  <c r="U1546" i="9"/>
  <c r="U1561" i="9"/>
  <c r="U1575" i="9"/>
  <c r="U1589" i="9"/>
  <c r="U1604" i="9"/>
  <c r="U1618" i="9"/>
  <c r="U1631" i="9"/>
  <c r="U1646" i="9"/>
  <c r="U1661" i="9"/>
  <c r="U1674" i="9"/>
  <c r="U1689" i="9"/>
  <c r="U1703" i="9"/>
  <c r="U1717" i="9"/>
  <c r="U1732" i="9"/>
  <c r="U1746" i="9"/>
  <c r="U1759" i="9"/>
  <c r="U1774" i="9"/>
  <c r="U1789" i="9"/>
  <c r="U1802" i="9"/>
  <c r="U1817" i="9"/>
  <c r="U1831" i="9"/>
  <c r="U1845" i="9"/>
  <c r="U1860" i="9"/>
  <c r="U1874" i="9"/>
  <c r="U1887" i="9"/>
  <c r="U1902" i="9"/>
  <c r="U1917" i="9"/>
  <c r="U1930" i="9"/>
  <c r="U1944" i="9"/>
  <c r="U1957" i="9"/>
  <c r="U1968" i="9"/>
  <c r="U1981" i="9"/>
  <c r="U1993" i="9"/>
  <c r="U2005" i="9"/>
  <c r="U2017" i="9"/>
  <c r="U2030" i="9"/>
  <c r="U2041" i="9"/>
  <c r="U2054" i="9"/>
  <c r="U2066" i="9"/>
  <c r="U2078" i="9"/>
  <c r="U2090" i="9"/>
  <c r="U2103" i="9"/>
  <c r="U2114" i="9"/>
  <c r="U2126" i="9"/>
  <c r="U2137" i="9"/>
  <c r="U2147" i="9"/>
  <c r="U2158" i="9"/>
  <c r="U2169" i="9"/>
  <c r="U2179" i="9"/>
  <c r="U2190" i="9"/>
  <c r="U2201" i="9"/>
  <c r="U2211" i="9"/>
  <c r="U2222" i="9"/>
  <c r="U2233" i="9"/>
  <c r="U2243" i="9"/>
  <c r="U2254" i="9"/>
  <c r="U2265" i="9"/>
  <c r="U2275" i="9"/>
  <c r="U2286" i="9"/>
  <c r="U2297" i="9"/>
  <c r="U2307" i="9"/>
  <c r="U2318" i="9"/>
  <c r="U2329" i="9"/>
  <c r="U2339" i="9"/>
  <c r="U2350" i="9"/>
  <c r="U2361" i="9"/>
  <c r="U2371" i="9"/>
  <c r="U2382" i="9"/>
  <c r="U2393" i="9"/>
  <c r="U2403" i="9"/>
  <c r="U2414" i="9"/>
  <c r="U2425" i="9"/>
  <c r="U2435" i="9"/>
  <c r="U2445" i="9"/>
  <c r="U2454" i="9"/>
  <c r="U2463" i="9"/>
  <c r="U2473" i="9"/>
  <c r="U2482" i="9"/>
  <c r="U2491" i="9"/>
  <c r="U2500" i="9"/>
  <c r="U2509" i="9"/>
  <c r="U2518" i="9"/>
  <c r="U2527" i="9"/>
  <c r="U2537" i="9"/>
  <c r="U2546" i="9"/>
  <c r="U2555" i="9"/>
  <c r="U2564" i="9"/>
  <c r="U2573" i="9"/>
  <c r="U2582" i="9"/>
  <c r="U2591" i="9"/>
  <c r="U2601" i="9"/>
  <c r="U2610" i="9"/>
  <c r="U2619" i="9"/>
  <c r="U2628" i="9"/>
  <c r="U2637" i="9"/>
  <c r="U2646" i="9"/>
  <c r="U2655" i="9"/>
  <c r="U2665" i="9"/>
  <c r="U2674" i="9"/>
  <c r="U2683" i="9"/>
  <c r="U2692" i="9"/>
  <c r="U2701" i="9"/>
  <c r="U2710" i="9"/>
  <c r="U2719" i="9"/>
  <c r="U2729" i="9"/>
  <c r="U2737" i="9"/>
  <c r="U2745" i="9"/>
  <c r="U2753" i="9"/>
  <c r="U2761" i="9"/>
  <c r="U2769" i="9"/>
  <c r="U2777" i="9"/>
  <c r="U2785" i="9"/>
  <c r="U2793" i="9"/>
  <c r="U2801" i="9"/>
  <c r="U2809" i="9"/>
  <c r="U2817" i="9"/>
  <c r="U2825" i="9"/>
  <c r="U2833" i="9"/>
  <c r="U2841" i="9"/>
  <c r="U2849" i="9"/>
  <c r="U2857" i="9"/>
  <c r="U2865" i="9"/>
  <c r="U2873" i="9"/>
  <c r="U2881" i="9"/>
  <c r="U2889" i="9"/>
  <c r="U2897" i="9"/>
  <c r="U2905" i="9"/>
  <c r="U2913" i="9"/>
  <c r="U2921" i="9"/>
  <c r="U2929" i="9"/>
  <c r="U2937" i="9"/>
  <c r="U2945" i="9"/>
  <c r="U2953" i="9"/>
  <c r="U2961" i="9"/>
  <c r="U2969" i="9"/>
  <c r="U2977" i="9"/>
  <c r="U2985" i="9"/>
  <c r="U2993" i="9"/>
  <c r="U3001" i="9"/>
  <c r="U3009" i="9"/>
  <c r="U3017" i="9"/>
  <c r="U3025" i="9"/>
  <c r="U3033" i="9"/>
  <c r="U3041" i="9"/>
  <c r="U3049" i="9"/>
  <c r="U3057" i="9"/>
  <c r="U3065" i="9"/>
  <c r="U3073" i="9"/>
  <c r="U3081" i="9"/>
  <c r="U3089" i="9"/>
  <c r="U3097" i="9"/>
  <c r="U3105" i="9"/>
  <c r="U3113" i="9"/>
  <c r="U3121" i="9"/>
  <c r="U3129" i="9"/>
  <c r="U3137" i="9"/>
  <c r="U3145" i="9"/>
  <c r="U3153" i="9"/>
  <c r="U3161" i="9"/>
  <c r="U3169" i="9"/>
  <c r="U3177" i="9"/>
  <c r="U3185" i="9"/>
  <c r="U3193" i="9"/>
  <c r="U3201" i="9"/>
  <c r="U3209" i="9"/>
  <c r="U3217" i="9"/>
  <c r="U3225" i="9"/>
  <c r="U3233" i="9"/>
  <c r="U3241" i="9"/>
  <c r="U3249" i="9"/>
  <c r="U3257" i="9"/>
  <c r="U3265" i="9"/>
  <c r="U3273" i="9"/>
  <c r="U3281" i="9"/>
  <c r="U3289" i="9"/>
  <c r="U3297" i="9"/>
  <c r="U3305" i="9"/>
  <c r="U3313" i="9"/>
  <c r="U3321" i="9"/>
  <c r="U3329" i="9"/>
  <c r="U3337" i="9"/>
  <c r="U3345" i="9"/>
  <c r="U3353" i="9"/>
  <c r="U3361" i="9"/>
  <c r="U3369" i="9"/>
  <c r="U3377" i="9"/>
  <c r="U3385" i="9"/>
  <c r="U3393" i="9"/>
  <c r="U3401" i="9"/>
  <c r="U3409" i="9"/>
  <c r="U3417" i="9"/>
  <c r="U3425" i="9"/>
  <c r="U3433" i="9"/>
  <c r="U3441" i="9"/>
  <c r="U3449" i="9"/>
  <c r="U3457" i="9"/>
  <c r="U3465" i="9"/>
  <c r="U3473" i="9"/>
  <c r="U3481" i="9"/>
  <c r="U3489" i="9"/>
  <c r="U3497" i="9"/>
  <c r="U3505" i="9"/>
  <c r="U3513" i="9"/>
  <c r="U3521" i="9"/>
  <c r="U3529" i="9"/>
  <c r="U3537" i="9"/>
  <c r="U3545" i="9"/>
  <c r="U3553" i="9"/>
  <c r="U3561" i="9"/>
  <c r="U3569" i="9"/>
  <c r="U3577" i="9"/>
  <c r="U3585" i="9"/>
  <c r="U3593" i="9"/>
  <c r="U3601" i="9"/>
  <c r="U3609" i="9"/>
  <c r="U3617" i="9"/>
  <c r="U3625" i="9"/>
  <c r="U3633" i="9"/>
  <c r="U3641" i="9"/>
  <c r="U3649" i="9"/>
  <c r="U3657" i="9"/>
  <c r="U3665" i="9"/>
  <c r="U3673" i="9"/>
  <c r="U3681" i="9"/>
  <c r="U3689" i="9"/>
  <c r="U3697" i="9"/>
  <c r="U3705" i="9"/>
  <c r="U3713" i="9"/>
  <c r="U3721" i="9"/>
  <c r="U3729" i="9"/>
  <c r="U3737" i="9"/>
  <c r="U3745" i="9"/>
  <c r="U3753" i="9"/>
  <c r="U3761" i="9"/>
  <c r="U3769" i="9"/>
  <c r="U3777" i="9"/>
  <c r="U3785" i="9"/>
  <c r="U3793" i="9"/>
  <c r="U3801" i="9"/>
  <c r="U3809" i="9"/>
  <c r="U3817" i="9"/>
  <c r="U3825" i="9"/>
  <c r="U3833" i="9"/>
  <c r="U3841" i="9"/>
  <c r="U3849" i="9"/>
  <c r="U3857" i="9"/>
  <c r="U3865" i="9"/>
  <c r="U3873" i="9"/>
  <c r="U3881" i="9"/>
  <c r="U3889" i="9"/>
  <c r="U3897" i="9"/>
  <c r="U3905" i="9"/>
  <c r="U3913" i="9"/>
  <c r="U3921" i="9"/>
  <c r="U3929" i="9"/>
  <c r="U3937" i="9"/>
  <c r="U3945" i="9"/>
  <c r="U3953" i="9"/>
  <c r="U3961" i="9"/>
  <c r="U3969" i="9"/>
  <c r="U3977" i="9"/>
  <c r="U3985" i="9"/>
  <c r="U3993" i="9"/>
  <c r="U4001" i="9"/>
  <c r="U4009" i="9"/>
  <c r="U4017" i="9"/>
  <c r="U4025" i="9"/>
  <c r="U4033" i="9"/>
  <c r="U4041" i="9"/>
  <c r="U4049" i="9"/>
  <c r="U4057" i="9"/>
  <c r="U4065" i="9"/>
  <c r="U4073" i="9"/>
  <c r="U4081" i="9"/>
  <c r="U4089" i="9"/>
  <c r="U4097" i="9"/>
  <c r="U4105" i="9"/>
  <c r="U4113" i="9"/>
  <c r="U4121" i="9"/>
  <c r="U4129" i="9"/>
  <c r="U4137" i="9"/>
  <c r="U4145" i="9"/>
  <c r="U4153" i="9"/>
  <c r="U39" i="9"/>
  <c r="U100" i="9"/>
  <c r="U167" i="9"/>
  <c r="U235" i="9"/>
  <c r="U289" i="9"/>
  <c r="U338" i="9"/>
  <c r="U386" i="9"/>
  <c r="U428" i="9"/>
  <c r="U472" i="9"/>
  <c r="U519" i="9"/>
  <c r="U564" i="9"/>
  <c r="U608" i="9"/>
  <c r="U657" i="9"/>
  <c r="U693" i="9"/>
  <c r="U731" i="9"/>
  <c r="U767" i="9"/>
  <c r="U797" i="9"/>
  <c r="U831" i="9"/>
  <c r="U865" i="9"/>
  <c r="U889" i="9"/>
  <c r="U915" i="9"/>
  <c r="U941" i="9"/>
  <c r="U963" i="9"/>
  <c r="U985" i="9"/>
  <c r="U1008" i="9"/>
  <c r="U1028" i="9"/>
  <c r="U1049" i="9"/>
  <c r="U1071" i="9"/>
  <c r="U1089" i="9"/>
  <c r="U1108" i="9"/>
  <c r="U1127" i="9"/>
  <c r="U1144" i="9"/>
  <c r="U1164" i="9"/>
  <c r="U1183" i="9"/>
  <c r="U1200" i="9"/>
  <c r="U1219" i="9"/>
  <c r="U1238" i="9"/>
  <c r="U1256" i="9"/>
  <c r="U1275" i="9"/>
  <c r="U1292" i="9"/>
  <c r="U1307" i="9"/>
  <c r="U1324" i="9"/>
  <c r="U1341" i="9"/>
  <c r="U1356" i="9"/>
  <c r="U1372" i="9"/>
  <c r="U1389" i="9"/>
  <c r="U1405" i="9"/>
  <c r="U1421" i="9"/>
  <c r="U1438" i="9"/>
  <c r="U1453" i="9"/>
  <c r="U1470" i="9"/>
  <c r="U1487" i="9"/>
  <c r="U1502" i="9"/>
  <c r="U1518" i="9"/>
  <c r="U1534" i="9"/>
  <c r="U1548" i="9"/>
  <c r="U1562" i="9"/>
  <c r="U1577" i="9"/>
  <c r="U1590" i="9"/>
  <c r="U1605" i="9"/>
  <c r="U1620" i="9"/>
  <c r="U1633" i="9"/>
  <c r="U1647" i="9"/>
  <c r="U1662" i="9"/>
  <c r="U1676" i="9"/>
  <c r="U1690" i="9"/>
  <c r="U1705" i="9"/>
  <c r="U1718" i="9"/>
  <c r="U1733" i="9"/>
  <c r="U1748" i="9"/>
  <c r="U1761" i="9"/>
  <c r="U1775" i="9"/>
  <c r="U1790" i="9"/>
  <c r="U1804" i="9"/>
  <c r="U1818" i="9"/>
  <c r="U1833" i="9"/>
  <c r="U1846" i="9"/>
  <c r="U1861" i="9"/>
  <c r="U1876" i="9"/>
  <c r="U1889" i="9"/>
  <c r="U1903" i="9"/>
  <c r="U1918" i="9"/>
  <c r="U1932" i="9"/>
  <c r="U1945" i="9"/>
  <c r="U1958" i="9"/>
  <c r="U1969" i="9"/>
  <c r="U1982" i="9"/>
  <c r="U1994" i="9"/>
  <c r="U2006" i="9"/>
  <c r="U2018" i="9"/>
  <c r="U2031" i="9"/>
  <c r="U2042" i="9"/>
  <c r="U2055" i="9"/>
  <c r="U2068" i="9"/>
  <c r="U2079" i="9"/>
  <c r="U2092" i="9"/>
  <c r="U2104" i="9"/>
  <c r="U2116" i="9"/>
  <c r="U2127" i="9"/>
  <c r="U2138" i="9"/>
  <c r="U2148" i="9"/>
  <c r="U2159" i="9"/>
  <c r="U2170" i="9"/>
  <c r="U2180" i="9"/>
  <c r="U2191" i="9"/>
  <c r="U2202" i="9"/>
  <c r="U2212" i="9"/>
  <c r="U2223" i="9"/>
  <c r="U2234" i="9"/>
  <c r="U2244" i="9"/>
  <c r="U2255" i="9"/>
  <c r="U2266" i="9"/>
  <c r="U2276" i="9"/>
  <c r="U2287" i="9"/>
  <c r="U2298" i="9"/>
  <c r="U2308" i="9"/>
  <c r="U2319" i="9"/>
  <c r="U2330" i="9"/>
  <c r="U2340" i="9"/>
  <c r="U2351" i="9"/>
  <c r="U2362" i="9"/>
  <c r="U2372" i="9"/>
  <c r="U2383" i="9"/>
  <c r="U2394" i="9"/>
  <c r="U2404" i="9"/>
  <c r="U2415" i="9"/>
  <c r="U2426" i="9"/>
  <c r="U2436" i="9"/>
  <c r="U2446" i="9"/>
  <c r="U2455" i="9"/>
  <c r="U2465" i="9"/>
  <c r="U2474" i="9"/>
  <c r="U2483" i="9"/>
  <c r="U2492" i="9"/>
  <c r="U2501" i="9"/>
  <c r="U2510" i="9"/>
  <c r="U2519" i="9"/>
  <c r="U2529" i="9"/>
  <c r="U2538" i="9"/>
  <c r="U2547" i="9"/>
  <c r="U2556" i="9"/>
  <c r="U2565" i="9"/>
  <c r="U2574" i="9"/>
  <c r="U2583" i="9"/>
  <c r="U2593" i="9"/>
  <c r="U2602" i="9"/>
  <c r="U2611" i="9"/>
  <c r="U2620" i="9"/>
  <c r="U2629" i="9"/>
  <c r="U2638" i="9"/>
  <c r="U2647" i="9"/>
  <c r="U2657" i="9"/>
  <c r="U2666" i="9"/>
  <c r="U2675" i="9"/>
  <c r="U2684" i="9"/>
  <c r="U2693" i="9"/>
  <c r="U2702" i="9"/>
  <c r="U2711" i="9"/>
  <c r="U2721" i="9"/>
  <c r="U2730" i="9"/>
  <c r="U2738" i="9"/>
  <c r="U2746" i="9"/>
  <c r="U2754" i="9"/>
  <c r="U2762" i="9"/>
  <c r="U2770" i="9"/>
  <c r="U2778" i="9"/>
  <c r="U2786" i="9"/>
  <c r="U2794" i="9"/>
  <c r="U2802" i="9"/>
  <c r="U2810" i="9"/>
  <c r="U113" i="9"/>
  <c r="U210" i="9"/>
  <c r="U304" i="9"/>
  <c r="U372" i="9"/>
  <c r="U448" i="9"/>
  <c r="U523" i="9"/>
  <c r="U593" i="9"/>
  <c r="U664" i="9"/>
  <c r="U722" i="9"/>
  <c r="U779" i="9"/>
  <c r="U838" i="9"/>
  <c r="U881" i="9"/>
  <c r="U921" i="9"/>
  <c r="U960" i="9"/>
  <c r="U993" i="9"/>
  <c r="U1032" i="9"/>
  <c r="U1064" i="9"/>
  <c r="U1094" i="9"/>
  <c r="U1123" i="9"/>
  <c r="U1153" i="9"/>
  <c r="U1185" i="9"/>
  <c r="U1213" i="9"/>
  <c r="U1243" i="9"/>
  <c r="U1270" i="9"/>
  <c r="U1297" i="9"/>
  <c r="U1326" i="9"/>
  <c r="U1351" i="9"/>
  <c r="U1377" i="9"/>
  <c r="U1401" i="9"/>
  <c r="U1427" i="9"/>
  <c r="U1456" i="9"/>
  <c r="U1480" i="9"/>
  <c r="U1507" i="9"/>
  <c r="U1530" i="9"/>
  <c r="U1554" i="9"/>
  <c r="U1578" i="9"/>
  <c r="U1599" i="9"/>
  <c r="U1622" i="9"/>
  <c r="U1644" i="9"/>
  <c r="U1668" i="9"/>
  <c r="U1693" i="9"/>
  <c r="U1714" i="9"/>
  <c r="U1737" i="9"/>
  <c r="U1758" i="9"/>
  <c r="U1781" i="9"/>
  <c r="U1806" i="9"/>
  <c r="U1828" i="9"/>
  <c r="U1850" i="9"/>
  <c r="U1871" i="9"/>
  <c r="U1895" i="9"/>
  <c r="U1919" i="9"/>
  <c r="U1941" i="9"/>
  <c r="U1960" i="9"/>
  <c r="U1978" i="9"/>
  <c r="U1999" i="9"/>
  <c r="U2021" i="9"/>
  <c r="U2039" i="9"/>
  <c r="U2058" i="9"/>
  <c r="U2077" i="9"/>
  <c r="U2096" i="9"/>
  <c r="U2118" i="9"/>
  <c r="U2134" i="9"/>
  <c r="U2151" i="9"/>
  <c r="U2167" i="9"/>
  <c r="U2185" i="9"/>
  <c r="U2203" i="9"/>
  <c r="U2219" i="9"/>
  <c r="U2236" i="9"/>
  <c r="U2252" i="9"/>
  <c r="U2270" i="9"/>
  <c r="U2289" i="9"/>
  <c r="U2305" i="9"/>
  <c r="U2322" i="9"/>
  <c r="U2338" i="9"/>
  <c r="U2355" i="9"/>
  <c r="U2374" i="9"/>
  <c r="U2390" i="9"/>
  <c r="U2407" i="9"/>
  <c r="U2423" i="9"/>
  <c r="U2441" i="9"/>
  <c r="U2457" i="9"/>
  <c r="U2470" i="9"/>
  <c r="U2485" i="9"/>
  <c r="U2499" i="9"/>
  <c r="U2514" i="9"/>
  <c r="U2530" i="9"/>
  <c r="U114" i="9"/>
  <c r="U218" i="9"/>
  <c r="U315" i="9"/>
  <c r="U391" i="9"/>
  <c r="U455" i="9"/>
  <c r="U529" i="9"/>
  <c r="U594" i="9"/>
  <c r="U672" i="9"/>
  <c r="U737" i="9"/>
  <c r="U789" i="9"/>
  <c r="U842" i="9"/>
  <c r="U885" i="9"/>
  <c r="U924" i="9"/>
  <c r="U967" i="9"/>
  <c r="U999" i="9"/>
  <c r="U1035" i="9"/>
  <c r="U1067" i="9"/>
  <c r="U1097" i="9"/>
  <c r="U1128" i="9"/>
  <c r="U1156" i="9"/>
  <c r="U1187" i="9"/>
  <c r="U1215" i="9"/>
  <c r="U1246" i="9"/>
  <c r="U1278" i="9"/>
  <c r="U1302" i="9"/>
  <c r="U1328" i="9"/>
  <c r="U1352" i="9"/>
  <c r="U1379" i="9"/>
  <c r="U1407" i="9"/>
  <c r="U1432" i="9"/>
  <c r="U1457" i="9"/>
  <c r="U1481" i="9"/>
  <c r="U1509" i="9"/>
  <c r="U1535" i="9"/>
  <c r="U1557" i="9"/>
  <c r="U1580" i="9"/>
  <c r="U1601" i="9"/>
  <c r="U1625" i="9"/>
  <c r="U1650" i="9"/>
  <c r="U1671" i="9"/>
  <c r="U1694" i="9"/>
  <c r="U1716" i="9"/>
  <c r="U1738" i="9"/>
  <c r="U1764" i="9"/>
  <c r="U1785" i="9"/>
  <c r="U1807" i="9"/>
  <c r="U1829" i="9"/>
  <c r="U1853" i="9"/>
  <c r="U1877" i="9"/>
  <c r="U1898" i="9"/>
  <c r="U1921" i="9"/>
  <c r="U1942" i="9"/>
  <c r="U1962" i="9"/>
  <c r="U1984" i="9"/>
  <c r="U2002" i="9"/>
  <c r="U2022" i="9"/>
  <c r="U2040" i="9"/>
  <c r="U2060" i="9"/>
  <c r="U2081" i="9"/>
  <c r="U2100" i="9"/>
  <c r="U2119" i="9"/>
  <c r="U2135" i="9"/>
  <c r="U2153" i="9"/>
  <c r="U2171" i="9"/>
  <c r="U2187" i="9"/>
  <c r="U2204" i="9"/>
  <c r="U2220" i="9"/>
  <c r="U2238" i="9"/>
  <c r="U2257" i="9"/>
  <c r="U2273" i="9"/>
  <c r="U2290" i="9"/>
  <c r="U2306" i="9"/>
  <c r="U2323" i="9"/>
  <c r="U2342" i="9"/>
  <c r="U2358" i="9"/>
  <c r="U2375" i="9"/>
  <c r="U2391" i="9"/>
  <c r="U2409" i="9"/>
  <c r="U2427" i="9"/>
  <c r="U2443" i="9"/>
  <c r="U2458" i="9"/>
  <c r="U2471" i="9"/>
  <c r="U2486" i="9"/>
  <c r="U2502" i="9"/>
  <c r="U2516" i="9"/>
  <c r="U2531" i="9"/>
  <c r="U2545" i="9"/>
  <c r="U2559" i="9"/>
  <c r="U2575" i="9"/>
  <c r="U2589" i="9"/>
  <c r="U2604" i="9"/>
  <c r="U2618" i="9"/>
  <c r="U2633" i="9"/>
  <c r="U2649" i="9"/>
  <c r="U2662" i="9"/>
  <c r="U2677" i="9"/>
  <c r="U2691" i="9"/>
  <c r="U2706" i="9"/>
  <c r="U2722" i="9"/>
  <c r="U2735" i="9"/>
  <c r="U2748" i="9"/>
  <c r="U2760" i="9"/>
  <c r="U2773" i="9"/>
  <c r="U2787" i="9"/>
  <c r="U2799" i="9"/>
  <c r="U2812" i="9"/>
  <c r="U2823" i="9"/>
  <c r="U2834" i="9"/>
  <c r="U2844" i="9"/>
  <c r="U2855" i="9"/>
  <c r="U2866" i="9"/>
  <c r="U2876" i="9"/>
  <c r="U2887" i="9"/>
  <c r="U2898" i="9"/>
  <c r="U2908" i="9"/>
  <c r="U2919" i="9"/>
  <c r="U2930" i="9"/>
  <c r="U2940" i="9"/>
  <c r="U2951" i="9"/>
  <c r="U2962" i="9"/>
  <c r="U2972" i="9"/>
  <c r="U2983" i="9"/>
  <c r="U2994" i="9"/>
  <c r="U3004" i="9"/>
  <c r="U3015" i="9"/>
  <c r="U3026" i="9"/>
  <c r="U3036" i="9"/>
  <c r="U3047" i="9"/>
  <c r="U3058" i="9"/>
  <c r="U3068" i="9"/>
  <c r="U23" i="9"/>
  <c r="U130" i="9"/>
  <c r="U236" i="9"/>
  <c r="U320" i="9"/>
  <c r="U394" i="9"/>
  <c r="U460" i="9"/>
  <c r="U538" i="9"/>
  <c r="U618" i="9"/>
  <c r="U682" i="9"/>
  <c r="U741" i="9"/>
  <c r="U790" i="9"/>
  <c r="U845" i="9"/>
  <c r="U893" i="9"/>
  <c r="U932" i="9"/>
  <c r="U968" i="9"/>
  <c r="U1000" i="9"/>
  <c r="U1037" i="9"/>
  <c r="U1072" i="9"/>
  <c r="U1101" i="9"/>
  <c r="U1132" i="9"/>
  <c r="U1159" i="9"/>
  <c r="U1190" i="9"/>
  <c r="U1223" i="9"/>
  <c r="U1251" i="9"/>
  <c r="U1279" i="9"/>
  <c r="U1304" i="9"/>
  <c r="U1329" i="9"/>
  <c r="U1359" i="9"/>
  <c r="U1383" i="9"/>
  <c r="U1408" i="9"/>
  <c r="U1433" i="9"/>
  <c r="U1461" i="9"/>
  <c r="U1488" i="9"/>
  <c r="U1512" i="9"/>
  <c r="U1537" i="9"/>
  <c r="U1558" i="9"/>
  <c r="U1582" i="9"/>
  <c r="U1607" i="9"/>
  <c r="U1629" i="9"/>
  <c r="U1652" i="9"/>
  <c r="U1673" i="9"/>
  <c r="U1695" i="9"/>
  <c r="U1721" i="9"/>
  <c r="U1742" i="9"/>
  <c r="U1765" i="9"/>
  <c r="U1786" i="9"/>
  <c r="U1810" i="9"/>
  <c r="U1834" i="9"/>
  <c r="U1855" i="9"/>
  <c r="U1878" i="9"/>
  <c r="U1900" i="9"/>
  <c r="U1924" i="9"/>
  <c r="U1948" i="9"/>
  <c r="U1966" i="9"/>
  <c r="U1985" i="9"/>
  <c r="U2004" i="9"/>
  <c r="U2023" i="9"/>
  <c r="U2045" i="9"/>
  <c r="U2063" i="9"/>
  <c r="U2082" i="9"/>
  <c r="U2101" i="9"/>
  <c r="U2121" i="9"/>
  <c r="U2139" i="9"/>
  <c r="U2155" i="9"/>
  <c r="U2172" i="9"/>
  <c r="U2188" i="9"/>
  <c r="U2206" i="9"/>
  <c r="U2225" i="9"/>
  <c r="U2241" i="9"/>
  <c r="U2258" i="9"/>
  <c r="U2274" i="9"/>
  <c r="U2291" i="9"/>
  <c r="U2310" i="9"/>
  <c r="U2326" i="9"/>
  <c r="U2343" i="9"/>
  <c r="U2359" i="9"/>
  <c r="U2377" i="9"/>
  <c r="U2395" i="9"/>
  <c r="U2411" i="9"/>
  <c r="U2428" i="9"/>
  <c r="U2444" i="9"/>
  <c r="U2459" i="9"/>
  <c r="U2475" i="9"/>
  <c r="U2489" i="9"/>
  <c r="U2503" i="9"/>
  <c r="U44" i="9"/>
  <c r="U144" i="9"/>
  <c r="U250" i="9"/>
  <c r="U327" i="9"/>
  <c r="U402" i="9"/>
  <c r="U481" i="9"/>
  <c r="U546" i="9"/>
  <c r="U620" i="9"/>
  <c r="U688" i="9"/>
  <c r="U742" i="9"/>
  <c r="U805" i="9"/>
  <c r="U854" i="9"/>
  <c r="U896" i="9"/>
  <c r="U935" i="9"/>
  <c r="U973" i="9"/>
  <c r="U1009" i="9"/>
  <c r="U1041" i="9"/>
  <c r="U1076" i="9"/>
  <c r="U1103" i="9"/>
  <c r="U1134" i="9"/>
  <c r="U1167" i="9"/>
  <c r="U1196" i="9"/>
  <c r="U1225" i="9"/>
  <c r="U1253" i="9"/>
  <c r="U1280" i="9"/>
  <c r="U1310" i="9"/>
  <c r="U1334" i="9"/>
  <c r="U1360" i="9"/>
  <c r="U1384" i="9"/>
  <c r="U1412" i="9"/>
  <c r="U1439" i="9"/>
  <c r="U1463" i="9"/>
  <c r="U1489" i="9"/>
  <c r="U1515" i="9"/>
  <c r="U1540" i="9"/>
  <c r="U1565" i="9"/>
  <c r="U1586" i="9"/>
  <c r="U1609" i="9"/>
  <c r="U1630" i="9"/>
  <c r="U1653" i="9"/>
  <c r="U1678" i="9"/>
  <c r="U1700" i="9"/>
  <c r="U1722" i="9"/>
  <c r="U1743" i="9"/>
  <c r="U1767" i="9"/>
  <c r="U1791" i="9"/>
  <c r="U1813" i="9"/>
  <c r="U1836" i="9"/>
  <c r="U1857" i="9"/>
  <c r="U1881" i="9"/>
  <c r="U1906" i="9"/>
  <c r="U1927" i="9"/>
  <c r="U1949" i="9"/>
  <c r="U1967" i="9"/>
  <c r="U1986" i="9"/>
  <c r="U2008" i="9"/>
  <c r="U2026" i="9"/>
  <c r="U2046" i="9"/>
  <c r="U2064" i="9"/>
  <c r="U2085" i="9"/>
  <c r="U2105" i="9"/>
  <c r="U2123" i="9"/>
  <c r="U2140" i="9"/>
  <c r="U2156" i="9"/>
  <c r="U2174" i="9"/>
  <c r="U2193" i="9"/>
  <c r="U2209" i="9"/>
  <c r="U2226" i="9"/>
  <c r="U2242" i="9"/>
  <c r="U2259" i="9"/>
  <c r="U2278" i="9"/>
  <c r="U2294" i="9"/>
  <c r="U2311" i="9"/>
  <c r="U2327" i="9"/>
  <c r="U2345" i="9"/>
  <c r="U2363" i="9"/>
  <c r="U2379" i="9"/>
  <c r="U2396" i="9"/>
  <c r="U2412" i="9"/>
  <c r="U2430" i="9"/>
  <c r="U2447" i="9"/>
  <c r="U2461" i="9"/>
  <c r="U2476" i="9"/>
  <c r="U2490" i="9"/>
  <c r="U2505" i="9"/>
  <c r="U2521" i="9"/>
  <c r="U2534" i="9"/>
  <c r="U2549" i="9"/>
  <c r="U2563" i="9"/>
  <c r="U184" i="9"/>
  <c r="U354" i="9"/>
  <c r="U504" i="9"/>
  <c r="U642" i="9"/>
  <c r="U769" i="9"/>
  <c r="U871" i="9"/>
  <c r="U951" i="9"/>
  <c r="U1021" i="9"/>
  <c r="U1086" i="9"/>
  <c r="U1149" i="9"/>
  <c r="U1206" i="9"/>
  <c r="U1264" i="9"/>
  <c r="U1317" i="9"/>
  <c r="U1368" i="9"/>
  <c r="U1424" i="9"/>
  <c r="U1475" i="9"/>
  <c r="U1525" i="9"/>
  <c r="U1572" i="9"/>
  <c r="U1615" i="9"/>
  <c r="U1663" i="9"/>
  <c r="U1708" i="9"/>
  <c r="U1753" i="9"/>
  <c r="U1799" i="9"/>
  <c r="U1844" i="9"/>
  <c r="U1892" i="9"/>
  <c r="U1935" i="9"/>
  <c r="U1975" i="9"/>
  <c r="U2014" i="9"/>
  <c r="U2052" i="9"/>
  <c r="U2094" i="9"/>
  <c r="U2130" i="9"/>
  <c r="U2163" i="9"/>
  <c r="U2198" i="9"/>
  <c r="U2231" i="9"/>
  <c r="U2267" i="9"/>
  <c r="U2300" i="9"/>
  <c r="U2334" i="9"/>
  <c r="U2369" i="9"/>
  <c r="U2402" i="9"/>
  <c r="U2438" i="9"/>
  <c r="U2467" i="9"/>
  <c r="U2495" i="9"/>
  <c r="U2523" i="9"/>
  <c r="U2543" i="9"/>
  <c r="U2566" i="9"/>
  <c r="U2581" i="9"/>
  <c r="U2598" i="9"/>
  <c r="U2614" i="9"/>
  <c r="U2631" i="9"/>
  <c r="U2650" i="9"/>
  <c r="U2667" i="9"/>
  <c r="U2682" i="9"/>
  <c r="U2699" i="9"/>
  <c r="U2715" i="9"/>
  <c r="U2732" i="9"/>
  <c r="U2747" i="9"/>
  <c r="U2763" i="9"/>
  <c r="U2776" i="9"/>
  <c r="U2791" i="9"/>
  <c r="U2805" i="9"/>
  <c r="U2819" i="9"/>
  <c r="U2831" i="9"/>
  <c r="U2843" i="9"/>
  <c r="U2856" i="9"/>
  <c r="U2868" i="9"/>
  <c r="U2880" i="9"/>
  <c r="U2892" i="9"/>
  <c r="U2904" i="9"/>
  <c r="U2916" i="9"/>
  <c r="U2928" i="9"/>
  <c r="U2941" i="9"/>
  <c r="U2954" i="9"/>
  <c r="U2965" i="9"/>
  <c r="U2978" i="9"/>
  <c r="U2989" i="9"/>
  <c r="U3002" i="9"/>
  <c r="U3013" i="9"/>
  <c r="U3027" i="9"/>
  <c r="U3039" i="9"/>
  <c r="U3051" i="9"/>
  <c r="U3063" i="9"/>
  <c r="U3075" i="9"/>
  <c r="U3085" i="9"/>
  <c r="U3096" i="9"/>
  <c r="U3107" i="9"/>
  <c r="U3117" i="9"/>
  <c r="U3128" i="9"/>
  <c r="U3139" i="9"/>
  <c r="U3149" i="9"/>
  <c r="U3160" i="9"/>
  <c r="U3171" i="9"/>
  <c r="U3181" i="9"/>
  <c r="U3192" i="9"/>
  <c r="U3203" i="9"/>
  <c r="U3213" i="9"/>
  <c r="U3224" i="9"/>
  <c r="U3235" i="9"/>
  <c r="U3245" i="9"/>
  <c r="U3256" i="9"/>
  <c r="U3267" i="9"/>
  <c r="U3277" i="9"/>
  <c r="U3288" i="9"/>
  <c r="U3299" i="9"/>
  <c r="U3309" i="9"/>
  <c r="U3320" i="9"/>
  <c r="U3331" i="9"/>
  <c r="U3341" i="9"/>
  <c r="U3352" i="9"/>
  <c r="U3363" i="9"/>
  <c r="U3373" i="9"/>
  <c r="U3384" i="9"/>
  <c r="U3395" i="9"/>
  <c r="U3405" i="9"/>
  <c r="U3416" i="9"/>
  <c r="U3427" i="9"/>
  <c r="U3437" i="9"/>
  <c r="U3448" i="9"/>
  <c r="U3459" i="9"/>
  <c r="U3469" i="9"/>
  <c r="U3480" i="9"/>
  <c r="U3491" i="9"/>
  <c r="U3501" i="9"/>
  <c r="U3512" i="9"/>
  <c r="U3523" i="9"/>
  <c r="U3533" i="9"/>
  <c r="U3544" i="9"/>
  <c r="U3555" i="9"/>
  <c r="U3565" i="9"/>
  <c r="U3576" i="9"/>
  <c r="U3587" i="9"/>
  <c r="U3597" i="9"/>
  <c r="U3608" i="9"/>
  <c r="U3619" i="9"/>
  <c r="U3629" i="9"/>
  <c r="U3640" i="9"/>
  <c r="U3651" i="9"/>
  <c r="U3661" i="9"/>
  <c r="U3672" i="9"/>
  <c r="U3683" i="9"/>
  <c r="U3693" i="9"/>
  <c r="U3704" i="9"/>
  <c r="U3715" i="9"/>
  <c r="U3725" i="9"/>
  <c r="U3736" i="9"/>
  <c r="U3747" i="9"/>
  <c r="U3757" i="9"/>
  <c r="U3768" i="9"/>
  <c r="U3779" i="9"/>
  <c r="U3789" i="9"/>
  <c r="U3800" i="9"/>
  <c r="U193" i="9"/>
  <c r="U368" i="9"/>
  <c r="U507" i="9"/>
  <c r="U658" i="9"/>
  <c r="U770" i="9"/>
  <c r="U876" i="9"/>
  <c r="U956" i="9"/>
  <c r="U1024" i="9"/>
  <c r="U1092" i="9"/>
  <c r="U1150" i="9"/>
  <c r="U1208" i="9"/>
  <c r="U1269" i="9"/>
  <c r="U1319" i="9"/>
  <c r="U1375" i="9"/>
  <c r="U1425" i="9"/>
  <c r="U1476" i="9"/>
  <c r="U1529" i="9"/>
  <c r="U1573" i="9"/>
  <c r="U1621" i="9"/>
  <c r="U1665" i="9"/>
  <c r="U1710" i="9"/>
  <c r="U1757" i="9"/>
  <c r="U1801" i="9"/>
  <c r="U1849" i="9"/>
  <c r="U1893" i="9"/>
  <c r="U1938" i="9"/>
  <c r="U1977" i="9"/>
  <c r="U2015" i="9"/>
  <c r="U2057" i="9"/>
  <c r="U2095" i="9"/>
  <c r="U2131" i="9"/>
  <c r="U2166" i="9"/>
  <c r="U2199" i="9"/>
  <c r="U2235" i="9"/>
  <c r="U2268" i="9"/>
  <c r="U2302" i="9"/>
  <c r="U2337" i="9"/>
  <c r="U2370" i="9"/>
  <c r="U2406" i="9"/>
  <c r="U2439" i="9"/>
  <c r="U2468" i="9"/>
  <c r="U2498" i="9"/>
  <c r="U2525" i="9"/>
  <c r="U2548" i="9"/>
  <c r="U2567" i="9"/>
  <c r="U2585" i="9"/>
  <c r="U2599" i="9"/>
  <c r="U2617" i="9"/>
  <c r="U2635" i="9"/>
  <c r="U2651" i="9"/>
  <c r="U2668" i="9"/>
  <c r="U2685" i="9"/>
  <c r="U2700" i="9"/>
  <c r="U2717" i="9"/>
  <c r="U2733" i="9"/>
  <c r="U2749" i="9"/>
  <c r="U2764" i="9"/>
  <c r="U2779" i="9"/>
  <c r="U2792" i="9"/>
  <c r="U2807" i="9"/>
  <c r="U2820" i="9"/>
  <c r="U2832" i="9"/>
  <c r="U2845" i="9"/>
  <c r="U2858" i="9"/>
  <c r="U2869" i="9"/>
  <c r="U2882" i="9"/>
  <c r="U2893" i="9"/>
  <c r="U2906" i="9"/>
  <c r="U2917" i="9"/>
  <c r="U2931" i="9"/>
  <c r="U2943" i="9"/>
  <c r="U2955" i="9"/>
  <c r="U2967" i="9"/>
  <c r="U2979" i="9"/>
  <c r="U2991" i="9"/>
  <c r="U3003" i="9"/>
  <c r="U3016" i="9"/>
  <c r="U3028" i="9"/>
  <c r="U3040" i="9"/>
  <c r="U3052" i="9"/>
  <c r="U3064" i="9"/>
  <c r="U3076" i="9"/>
  <c r="U3087" i="9"/>
  <c r="U3098" i="9"/>
  <c r="U3108" i="9"/>
  <c r="U3119" i="9"/>
  <c r="U3130" i="9"/>
  <c r="U3140" i="9"/>
  <c r="U3151" i="9"/>
  <c r="U3162" i="9"/>
  <c r="U3172" i="9"/>
  <c r="U3183" i="9"/>
  <c r="U3194" i="9"/>
  <c r="U3204" i="9"/>
  <c r="U3215" i="9"/>
  <c r="U3226" i="9"/>
  <c r="U3236" i="9"/>
  <c r="U3247" i="9"/>
  <c r="U3258" i="9"/>
  <c r="U3268" i="9"/>
  <c r="U3279" i="9"/>
  <c r="U3290" i="9"/>
  <c r="U3300" i="9"/>
  <c r="U3311" i="9"/>
  <c r="U3322" i="9"/>
  <c r="U3332" i="9"/>
  <c r="U3343" i="9"/>
  <c r="U3354" i="9"/>
  <c r="U3364" i="9"/>
  <c r="U3375" i="9"/>
  <c r="U3386" i="9"/>
  <c r="U3396" i="9"/>
  <c r="U3407" i="9"/>
  <c r="U3418" i="9"/>
  <c r="U3428" i="9"/>
  <c r="U3439" i="9"/>
  <c r="U3450" i="9"/>
  <c r="U3460" i="9"/>
  <c r="U3471" i="9"/>
  <c r="U3482" i="9"/>
  <c r="U3492" i="9"/>
  <c r="U3503" i="9"/>
  <c r="U3514" i="9"/>
  <c r="U3524" i="9"/>
  <c r="U3535" i="9"/>
  <c r="U3546" i="9"/>
  <c r="U3556" i="9"/>
  <c r="U3567" i="9"/>
  <c r="U3578" i="9"/>
  <c r="U3588" i="9"/>
  <c r="U3599" i="9"/>
  <c r="U3610" i="9"/>
  <c r="U3620" i="9"/>
  <c r="U3631" i="9"/>
  <c r="U3642" i="9"/>
  <c r="U3652" i="9"/>
  <c r="U3663" i="9"/>
  <c r="U3674" i="9"/>
  <c r="U3684" i="9"/>
  <c r="U3695" i="9"/>
  <c r="U3706" i="9"/>
  <c r="U3716" i="9"/>
  <c r="U3727" i="9"/>
  <c r="U3738" i="9"/>
  <c r="U3748" i="9"/>
  <c r="U3759" i="9"/>
  <c r="U3770" i="9"/>
  <c r="U3780" i="9"/>
  <c r="U3791" i="9"/>
  <c r="U3802" i="9"/>
  <c r="U3812" i="9"/>
  <c r="U3823" i="9"/>
  <c r="U3834" i="9"/>
  <c r="U3844" i="9"/>
  <c r="U3855" i="9"/>
  <c r="U3866" i="9"/>
  <c r="U3876" i="9"/>
  <c r="U3887" i="9"/>
  <c r="U3898" i="9"/>
  <c r="U3908" i="9"/>
  <c r="U3919" i="9"/>
  <c r="U3930" i="9"/>
  <c r="U3940" i="9"/>
  <c r="U3951" i="9"/>
  <c r="U3962" i="9"/>
  <c r="U3972" i="9"/>
  <c r="U3983" i="9"/>
  <c r="U3994" i="9"/>
  <c r="U4004" i="9"/>
  <c r="U4015" i="9"/>
  <c r="U56" i="9"/>
  <c r="U252" i="9"/>
  <c r="U416" i="9"/>
  <c r="U554" i="9"/>
  <c r="U703" i="9"/>
  <c r="U807" i="9"/>
  <c r="U900" i="9"/>
  <c r="U976" i="9"/>
  <c r="U1045" i="9"/>
  <c r="U1112" i="9"/>
  <c r="U1169" i="9"/>
  <c r="U1227" i="9"/>
  <c r="U1286" i="9"/>
  <c r="U1335" i="9"/>
  <c r="U1390" i="9"/>
  <c r="U1441" i="9"/>
  <c r="U1493" i="9"/>
  <c r="U1543" i="9"/>
  <c r="U1588" i="9"/>
  <c r="U1636" i="9"/>
  <c r="U1679" i="9"/>
  <c r="U1725" i="9"/>
  <c r="U1770" i="9"/>
  <c r="U1814" i="9"/>
  <c r="U1863" i="9"/>
  <c r="U1908" i="9"/>
  <c r="U1950" i="9"/>
  <c r="U1990" i="9"/>
  <c r="U2028" i="9"/>
  <c r="U2069" i="9"/>
  <c r="U2106" i="9"/>
  <c r="U2142" i="9"/>
  <c r="U2177" i="9"/>
  <c r="U2210" i="9"/>
  <c r="U2246" i="9"/>
  <c r="U2279" i="9"/>
  <c r="U2313" i="9"/>
  <c r="U2347" i="9"/>
  <c r="U2380" i="9"/>
  <c r="U2417" i="9"/>
  <c r="U2449" i="9"/>
  <c r="U2477" i="9"/>
  <c r="U2507" i="9"/>
  <c r="U2526" i="9"/>
  <c r="U2550" i="9"/>
  <c r="U2569" i="9"/>
  <c r="U2586" i="9"/>
  <c r="U2603" i="9"/>
  <c r="U2621" i="9"/>
  <c r="U2636" i="9"/>
  <c r="U2653" i="9"/>
  <c r="U2669" i="9"/>
  <c r="U2686" i="9"/>
  <c r="U2703" i="9"/>
  <c r="U2718" i="9"/>
  <c r="U2736" i="9"/>
  <c r="U2751" i="9"/>
  <c r="U2765" i="9"/>
  <c r="U2780" i="9"/>
  <c r="U2795" i="9"/>
  <c r="U2808" i="9"/>
  <c r="U2821" i="9"/>
  <c r="U2835" i="9"/>
  <c r="U2847" i="9"/>
  <c r="U2859" i="9"/>
  <c r="U2871" i="9"/>
  <c r="U2883" i="9"/>
  <c r="U2895" i="9"/>
  <c r="U2907" i="9"/>
  <c r="U2920" i="9"/>
  <c r="U2932" i="9"/>
  <c r="U2944" i="9"/>
  <c r="U2956" i="9"/>
  <c r="U2968" i="9"/>
  <c r="U2980" i="9"/>
  <c r="U2992" i="9"/>
  <c r="U3005" i="9"/>
  <c r="U3018" i="9"/>
  <c r="U3029" i="9"/>
  <c r="U3042" i="9"/>
  <c r="U3053" i="9"/>
  <c r="U3066" i="9"/>
  <c r="U3077" i="9"/>
  <c r="U3088" i="9"/>
  <c r="U3099" i="9"/>
  <c r="U3109" i="9"/>
  <c r="U3120" i="9"/>
  <c r="U3131" i="9"/>
  <c r="U3141" i="9"/>
  <c r="U3152" i="9"/>
  <c r="U3163" i="9"/>
  <c r="U3173" i="9"/>
  <c r="U3184" i="9"/>
  <c r="U3195" i="9"/>
  <c r="U3205" i="9"/>
  <c r="U3216" i="9"/>
  <c r="U3227" i="9"/>
  <c r="U3237" i="9"/>
  <c r="U3248" i="9"/>
  <c r="U3259" i="9"/>
  <c r="U3269" i="9"/>
  <c r="U3280" i="9"/>
  <c r="U3291" i="9"/>
  <c r="U3301" i="9"/>
  <c r="U3312" i="9"/>
  <c r="U3323" i="9"/>
  <c r="U3333" i="9"/>
  <c r="U3344" i="9"/>
  <c r="U3355" i="9"/>
  <c r="U3365" i="9"/>
  <c r="U3376" i="9"/>
  <c r="U3387" i="9"/>
  <c r="U3397" i="9"/>
  <c r="U3408" i="9"/>
  <c r="U3419" i="9"/>
  <c r="U3429" i="9"/>
  <c r="U3440" i="9"/>
  <c r="U3451" i="9"/>
  <c r="U3461" i="9"/>
  <c r="U3472" i="9"/>
  <c r="U3483" i="9"/>
  <c r="U3493" i="9"/>
  <c r="U3504" i="9"/>
  <c r="U3515" i="9"/>
  <c r="U3525" i="9"/>
  <c r="U3536" i="9"/>
  <c r="U3547" i="9"/>
  <c r="U3557" i="9"/>
  <c r="U3568" i="9"/>
  <c r="U3579" i="9"/>
  <c r="U3589" i="9"/>
  <c r="U3600" i="9"/>
  <c r="U3611" i="9"/>
  <c r="U3621" i="9"/>
  <c r="U3632" i="9"/>
  <c r="U3643" i="9"/>
  <c r="U3653" i="9"/>
  <c r="U3664" i="9"/>
  <c r="U3675" i="9"/>
  <c r="U3685" i="9"/>
  <c r="U3696" i="9"/>
  <c r="U3707" i="9"/>
  <c r="U3717" i="9"/>
  <c r="U3728" i="9"/>
  <c r="U3739" i="9"/>
  <c r="U3749" i="9"/>
  <c r="U3760" i="9"/>
  <c r="U3771" i="9"/>
  <c r="U3781" i="9"/>
  <c r="U3792" i="9"/>
  <c r="U3803" i="9"/>
  <c r="U3813" i="9"/>
  <c r="U3824" i="9"/>
  <c r="U3835" i="9"/>
  <c r="U3845" i="9"/>
  <c r="U3856" i="9"/>
  <c r="U3867" i="9"/>
  <c r="U3877" i="9"/>
  <c r="U3888" i="9"/>
  <c r="U65" i="9"/>
  <c r="U274" i="9"/>
  <c r="U417" i="9"/>
  <c r="U568" i="9"/>
  <c r="U705" i="9"/>
  <c r="U811" i="9"/>
  <c r="U907" i="9"/>
  <c r="U979" i="9"/>
  <c r="U1053" i="9"/>
  <c r="U1113" i="9"/>
  <c r="U1171" i="9"/>
  <c r="U1232" i="9"/>
  <c r="U1287" i="9"/>
  <c r="U1342" i="9"/>
  <c r="U1392" i="9"/>
  <c r="U1444" i="9"/>
  <c r="U1497" i="9"/>
  <c r="U1545" i="9"/>
  <c r="U1593" i="9"/>
  <c r="U1637" i="9"/>
  <c r="U1682" i="9"/>
  <c r="U1727" i="9"/>
  <c r="U1772" i="9"/>
  <c r="U1821" i="9"/>
  <c r="U1865" i="9"/>
  <c r="U1909" i="9"/>
  <c r="U1953" i="9"/>
  <c r="U1991" i="9"/>
  <c r="U2032" i="9"/>
  <c r="U2070" i="9"/>
  <c r="U2109" i="9"/>
  <c r="U2145" i="9"/>
  <c r="U2178" i="9"/>
  <c r="U2214" i="9"/>
  <c r="U2247" i="9"/>
  <c r="U2281" i="9"/>
  <c r="U2315" i="9"/>
  <c r="U2348" i="9"/>
  <c r="U2385" i="9"/>
  <c r="U2418" i="9"/>
  <c r="U2450" i="9"/>
  <c r="U2479" i="9"/>
  <c r="U2508" i="9"/>
  <c r="U2532" i="9"/>
  <c r="U2553" i="9"/>
  <c r="U2571" i="9"/>
  <c r="U2587" i="9"/>
  <c r="U2605" i="9"/>
  <c r="U2622" i="9"/>
  <c r="U2639" i="9"/>
  <c r="U2654" i="9"/>
  <c r="U2671" i="9"/>
  <c r="U2687" i="9"/>
  <c r="U2705" i="9"/>
  <c r="U2723" i="9"/>
  <c r="U2739" i="9"/>
  <c r="U2752" i="9"/>
  <c r="U2767" i="9"/>
  <c r="U2781" i="9"/>
  <c r="U2796" i="9"/>
  <c r="U2811" i="9"/>
  <c r="U2824" i="9"/>
  <c r="U2836" i="9"/>
  <c r="U2848" i="9"/>
  <c r="U2860" i="9"/>
  <c r="U2872" i="9"/>
  <c r="U2884" i="9"/>
  <c r="U2896" i="9"/>
  <c r="U2909" i="9"/>
  <c r="U2922" i="9"/>
  <c r="U2933" i="9"/>
  <c r="U2946" i="9"/>
  <c r="U2957" i="9"/>
  <c r="U2970" i="9"/>
  <c r="U2981" i="9"/>
  <c r="U2995" i="9"/>
  <c r="U3007" i="9"/>
  <c r="U3019" i="9"/>
  <c r="U3031" i="9"/>
  <c r="U3043" i="9"/>
  <c r="U3055" i="9"/>
  <c r="U3067" i="9"/>
  <c r="U3079" i="9"/>
  <c r="U3090" i="9"/>
  <c r="U3100" i="9"/>
  <c r="U3111" i="9"/>
  <c r="U3122" i="9"/>
  <c r="U3132" i="9"/>
  <c r="U3143" i="9"/>
  <c r="U3154" i="9"/>
  <c r="U3164" i="9"/>
  <c r="U3175" i="9"/>
  <c r="U3186" i="9"/>
  <c r="U3196" i="9"/>
  <c r="U3207" i="9"/>
  <c r="U3218" i="9"/>
  <c r="U3228" i="9"/>
  <c r="U3239" i="9"/>
  <c r="U3250" i="9"/>
  <c r="U3260" i="9"/>
  <c r="U3271" i="9"/>
  <c r="U3282" i="9"/>
  <c r="U3292" i="9"/>
  <c r="U3303" i="9"/>
  <c r="U3314" i="9"/>
  <c r="U3324" i="9"/>
  <c r="U3335" i="9"/>
  <c r="U3346" i="9"/>
  <c r="U3356" i="9"/>
  <c r="U3367" i="9"/>
  <c r="U3378" i="9"/>
  <c r="U3388" i="9"/>
  <c r="U3399" i="9"/>
  <c r="U3410" i="9"/>
  <c r="U3420" i="9"/>
  <c r="U3431" i="9"/>
  <c r="U3442" i="9"/>
  <c r="U3452" i="9"/>
  <c r="U3463" i="9"/>
  <c r="U3474" i="9"/>
  <c r="U3484" i="9"/>
  <c r="U3495" i="9"/>
  <c r="U3506" i="9"/>
  <c r="U3516" i="9"/>
  <c r="U3527" i="9"/>
  <c r="U3538" i="9"/>
  <c r="U3548" i="9"/>
  <c r="U3559" i="9"/>
  <c r="U3570" i="9"/>
  <c r="U3580" i="9"/>
  <c r="U3591" i="9"/>
  <c r="U3602" i="9"/>
  <c r="U3612" i="9"/>
  <c r="U3623" i="9"/>
  <c r="U3634" i="9"/>
  <c r="U3644" i="9"/>
  <c r="U3655" i="9"/>
  <c r="U3666" i="9"/>
  <c r="U3676" i="9"/>
  <c r="U3687" i="9"/>
  <c r="U3698" i="9"/>
  <c r="U3708" i="9"/>
  <c r="U3719" i="9"/>
  <c r="U3730" i="9"/>
  <c r="U3740" i="9"/>
  <c r="U3751" i="9"/>
  <c r="U3762" i="9"/>
  <c r="U3772" i="9"/>
  <c r="U3783" i="9"/>
  <c r="U3794" i="9"/>
  <c r="U3804" i="9"/>
  <c r="U3815" i="9"/>
  <c r="U3826" i="9"/>
  <c r="U3836" i="9"/>
  <c r="U3847" i="9"/>
  <c r="U3858" i="9"/>
  <c r="U3868" i="9"/>
  <c r="U3879" i="9"/>
  <c r="U3890" i="9"/>
  <c r="U3900" i="9"/>
  <c r="U3911" i="9"/>
  <c r="U3922" i="9"/>
  <c r="U3932" i="9"/>
  <c r="U3943" i="9"/>
  <c r="U3954" i="9"/>
  <c r="U3964" i="9"/>
  <c r="U3975" i="9"/>
  <c r="U3986" i="9"/>
  <c r="U3996" i="9"/>
  <c r="U4007" i="9"/>
  <c r="U4018" i="9"/>
  <c r="U4028" i="9"/>
  <c r="U4039" i="9"/>
  <c r="U4050" i="9"/>
  <c r="U4060" i="9"/>
  <c r="U4071" i="9"/>
  <c r="U4080" i="9"/>
  <c r="U4090" i="9"/>
  <c r="U4099" i="9"/>
  <c r="U4108" i="9"/>
  <c r="U4117" i="9"/>
  <c r="U4126" i="9"/>
  <c r="U4135" i="9"/>
  <c r="U4144" i="9"/>
  <c r="U4154" i="9"/>
  <c r="U4162" i="9"/>
  <c r="U4170" i="9"/>
  <c r="U4178" i="9"/>
  <c r="U4186" i="9"/>
  <c r="U4194" i="9"/>
  <c r="U4202" i="9"/>
  <c r="U4210" i="9"/>
  <c r="U4218" i="9"/>
  <c r="U4226" i="9"/>
  <c r="U4234" i="9"/>
  <c r="U4242" i="9"/>
  <c r="U4250" i="9"/>
  <c r="U4258" i="9"/>
  <c r="U4266" i="9"/>
  <c r="U4274" i="9"/>
  <c r="U4282" i="9"/>
  <c r="U4290" i="9"/>
  <c r="U4298" i="9"/>
  <c r="U4306" i="9"/>
  <c r="U4314" i="9"/>
  <c r="U4322" i="9"/>
  <c r="U4330" i="9"/>
  <c r="U4338" i="9"/>
  <c r="U4346" i="9"/>
  <c r="U4354" i="9"/>
  <c r="U4362" i="9"/>
  <c r="U4370" i="9"/>
  <c r="U4378" i="9"/>
  <c r="U4386" i="9"/>
  <c r="U4394" i="9"/>
  <c r="U4402" i="9"/>
  <c r="U4410" i="9"/>
  <c r="U4418" i="9"/>
  <c r="U4426" i="9"/>
  <c r="U4434" i="9"/>
  <c r="U4442" i="9"/>
  <c r="U4450" i="9"/>
  <c r="U4458" i="9"/>
  <c r="U4466" i="9"/>
  <c r="U4474" i="9"/>
  <c r="U4482" i="9"/>
  <c r="U4490" i="9"/>
  <c r="U4498" i="9"/>
  <c r="U4506" i="9"/>
  <c r="U4514" i="9"/>
  <c r="U4522" i="9"/>
  <c r="U4530" i="9"/>
  <c r="U4538" i="9"/>
  <c r="U4546" i="9"/>
  <c r="U4554" i="9"/>
  <c r="U4562" i="9"/>
  <c r="U4570" i="9"/>
  <c r="U4578" i="9"/>
  <c r="U4586" i="9"/>
  <c r="U4594" i="9"/>
  <c r="U4602" i="9"/>
  <c r="U346" i="9"/>
  <c r="U624" i="9"/>
  <c r="U855" i="9"/>
  <c r="U1011" i="9"/>
  <c r="U1140" i="9"/>
  <c r="U1260" i="9"/>
  <c r="U1363" i="9"/>
  <c r="U1465" i="9"/>
  <c r="U1566" i="9"/>
  <c r="U1657" i="9"/>
  <c r="U1749" i="9"/>
  <c r="U1838" i="9"/>
  <c r="U1929" i="9"/>
  <c r="U2009" i="9"/>
  <c r="U2087" i="9"/>
  <c r="U2161" i="9"/>
  <c r="U2227" i="9"/>
  <c r="U2295" i="9"/>
  <c r="U2364" i="9"/>
  <c r="U2433" i="9"/>
  <c r="U2493" i="9"/>
  <c r="U2540" i="9"/>
  <c r="U2578" i="9"/>
  <c r="U2612" i="9"/>
  <c r="U2644" i="9"/>
  <c r="U2678" i="9"/>
  <c r="U2713" i="9"/>
  <c r="U2743" i="9"/>
  <c r="U2772" i="9"/>
  <c r="U2803" i="9"/>
  <c r="U2828" i="9"/>
  <c r="U2852" i="9"/>
  <c r="U2877" i="9"/>
  <c r="U2901" i="9"/>
  <c r="U353" i="9"/>
  <c r="U640" i="9"/>
  <c r="U867" i="9"/>
  <c r="U1016" i="9"/>
  <c r="U1142" i="9"/>
  <c r="U1261" i="9"/>
  <c r="U1366" i="9"/>
  <c r="U1472" i="9"/>
  <c r="U1567" i="9"/>
  <c r="U1658" i="9"/>
  <c r="U1750" i="9"/>
  <c r="U1842" i="9"/>
  <c r="U1934" i="9"/>
  <c r="U2012" i="9"/>
  <c r="U2088" i="9"/>
  <c r="U2162" i="9"/>
  <c r="U2230" i="9"/>
  <c r="U2299" i="9"/>
  <c r="U2366" i="9"/>
  <c r="U2434" i="9"/>
  <c r="U2494" i="9"/>
  <c r="U2541" i="9"/>
  <c r="U2580" i="9"/>
  <c r="U2613" i="9"/>
  <c r="U2645" i="9"/>
  <c r="U2681" i="9"/>
  <c r="U2714" i="9"/>
  <c r="U2744" i="9"/>
  <c r="U2775" i="9"/>
  <c r="U2804" i="9"/>
  <c r="U81" i="9"/>
  <c r="U436" i="9"/>
  <c r="U711" i="9"/>
  <c r="U908" i="9"/>
  <c r="U1057" i="9"/>
  <c r="U1176" i="9"/>
  <c r="U1293" i="9"/>
  <c r="U1396" i="9"/>
  <c r="U1499" i="9"/>
  <c r="U1594" i="9"/>
  <c r="U1685" i="9"/>
  <c r="U1778" i="9"/>
  <c r="U1866" i="9"/>
  <c r="U1954" i="9"/>
  <c r="U2033" i="9"/>
  <c r="U2112" i="9"/>
  <c r="U2182" i="9"/>
  <c r="U2249" i="9"/>
  <c r="U2316" i="9"/>
  <c r="U2386" i="9"/>
  <c r="U2452" i="9"/>
  <c r="U2511" i="9"/>
  <c r="U183" i="9"/>
  <c r="U490" i="9"/>
  <c r="U754" i="9"/>
  <c r="U947" i="9"/>
  <c r="U1083" i="9"/>
  <c r="U1205" i="9"/>
  <c r="U1315" i="9"/>
  <c r="U1416" i="9"/>
  <c r="U1524" i="9"/>
  <c r="U1614" i="9"/>
  <c r="U1706" i="9"/>
  <c r="U1796" i="9"/>
  <c r="U1886" i="9"/>
  <c r="U1973" i="9"/>
  <c r="U2050" i="9"/>
  <c r="U2129" i="9"/>
  <c r="U2195" i="9"/>
  <c r="U2263" i="9"/>
  <c r="U2332" i="9"/>
  <c r="U2401" i="9"/>
  <c r="U2466" i="9"/>
  <c r="U2522" i="9"/>
  <c r="U2562" i="9"/>
  <c r="U2596" i="9"/>
  <c r="U2630" i="9"/>
  <c r="U2663" i="9"/>
  <c r="U2697" i="9"/>
  <c r="U2731" i="9"/>
  <c r="U2759" i="9"/>
  <c r="U2789" i="9"/>
  <c r="U2818" i="9"/>
  <c r="U2842" i="9"/>
  <c r="U2867" i="9"/>
  <c r="U2891" i="9"/>
  <c r="U2915" i="9"/>
  <c r="U2939" i="9"/>
  <c r="U2964" i="9"/>
  <c r="U2988" i="9"/>
  <c r="U3012" i="9"/>
  <c r="U3037" i="9"/>
  <c r="U3061" i="9"/>
  <c r="U3084" i="9"/>
  <c r="U3106" i="9"/>
  <c r="U3127" i="9"/>
  <c r="U3148" i="9"/>
  <c r="U3170" i="9"/>
  <c r="U3191" i="9"/>
  <c r="U3212" i="9"/>
  <c r="U3234" i="9"/>
  <c r="U3255" i="9"/>
  <c r="U3276" i="9"/>
  <c r="U3298" i="9"/>
  <c r="U3319" i="9"/>
  <c r="U3340" i="9"/>
  <c r="U3362" i="9"/>
  <c r="U3383" i="9"/>
  <c r="U3404" i="9"/>
  <c r="U3426" i="9"/>
  <c r="U3447" i="9"/>
  <c r="U3468" i="9"/>
  <c r="U3490" i="9"/>
  <c r="U3511" i="9"/>
  <c r="U3532" i="9"/>
  <c r="U3554" i="9"/>
  <c r="U3575" i="9"/>
  <c r="U3596" i="9"/>
  <c r="U3618" i="9"/>
  <c r="U3639" i="9"/>
  <c r="U3660" i="9"/>
  <c r="U3682" i="9"/>
  <c r="U3703" i="9"/>
  <c r="U3724" i="9"/>
  <c r="U3746" i="9"/>
  <c r="U3767" i="9"/>
  <c r="U3788" i="9"/>
  <c r="U3810" i="9"/>
  <c r="U3828" i="9"/>
  <c r="U3843" i="9"/>
  <c r="U3861" i="9"/>
  <c r="U3880" i="9"/>
  <c r="U3895" i="9"/>
  <c r="U3909" i="9"/>
  <c r="U3924" i="9"/>
  <c r="U3938" i="9"/>
  <c r="U3952" i="9"/>
  <c r="U572" i="9"/>
  <c r="U988" i="9"/>
  <c r="U1233" i="9"/>
  <c r="U1448" i="9"/>
  <c r="U1639" i="9"/>
  <c r="U1822" i="9"/>
  <c r="U1996" i="9"/>
  <c r="U2146" i="9"/>
  <c r="U2283" i="9"/>
  <c r="U2419" i="9"/>
  <c r="U2535" i="9"/>
  <c r="U2594" i="9"/>
  <c r="U2642" i="9"/>
  <c r="U2695" i="9"/>
  <c r="U2755" i="9"/>
  <c r="U2797" i="9"/>
  <c r="U2837" i="9"/>
  <c r="U2864" i="9"/>
  <c r="U2900" i="9"/>
  <c r="U2927" i="9"/>
  <c r="U2959" i="9"/>
  <c r="U2986" i="9"/>
  <c r="U3011" i="9"/>
  <c r="U3044" i="9"/>
  <c r="U3071" i="9"/>
  <c r="U3093" i="9"/>
  <c r="U3116" i="9"/>
  <c r="U3144" i="9"/>
  <c r="U3167" i="9"/>
  <c r="U3189" i="9"/>
  <c r="U3219" i="9"/>
  <c r="U3242" i="9"/>
  <c r="U3264" i="9"/>
  <c r="U3287" i="9"/>
  <c r="U3315" i="9"/>
  <c r="U3338" i="9"/>
  <c r="U3360" i="9"/>
  <c r="U3389" i="9"/>
  <c r="U3412" i="9"/>
  <c r="U3435" i="9"/>
  <c r="U3458" i="9"/>
  <c r="U3485" i="9"/>
  <c r="U3508" i="9"/>
  <c r="U3531" i="9"/>
  <c r="U3560" i="9"/>
  <c r="U3583" i="9"/>
  <c r="U3605" i="9"/>
  <c r="U3628" i="9"/>
  <c r="U3656" i="9"/>
  <c r="U3679" i="9"/>
  <c r="U3701" i="9"/>
  <c r="U3731" i="9"/>
  <c r="U3754" i="9"/>
  <c r="U3776" i="9"/>
  <c r="U3799" i="9"/>
  <c r="U3820" i="9"/>
  <c r="U3840" i="9"/>
  <c r="U3860" i="9"/>
  <c r="U3882" i="9"/>
  <c r="U3899" i="9"/>
  <c r="U3915" i="9"/>
  <c r="U3931" i="9"/>
  <c r="U3947" i="9"/>
  <c r="U3963" i="9"/>
  <c r="U3978" i="9"/>
  <c r="U3991" i="9"/>
  <c r="U4005" i="9"/>
  <c r="U4020" i="9"/>
  <c r="U4032" i="9"/>
  <c r="U4044" i="9"/>
  <c r="U4056" i="9"/>
  <c r="U4068" i="9"/>
  <c r="U4079" i="9"/>
  <c r="U4091" i="9"/>
  <c r="U4101" i="9"/>
  <c r="U4111" i="9"/>
  <c r="U4122" i="9"/>
  <c r="U4132" i="9"/>
  <c r="U4142" i="9"/>
  <c r="U4152" i="9"/>
  <c r="U4163" i="9"/>
  <c r="U4172" i="9"/>
  <c r="U4181" i="9"/>
  <c r="U4190" i="9"/>
  <c r="U4199" i="9"/>
  <c r="U4208" i="9"/>
  <c r="U4217" i="9"/>
  <c r="U4227" i="9"/>
  <c r="U4236" i="9"/>
  <c r="U4245" i="9"/>
  <c r="U4254" i="9"/>
  <c r="U4263" i="9"/>
  <c r="U4272" i="9"/>
  <c r="U4281" i="9"/>
  <c r="U4291" i="9"/>
  <c r="U4300" i="9"/>
  <c r="U4309" i="9"/>
  <c r="U4318" i="9"/>
  <c r="U4327" i="9"/>
  <c r="U4336" i="9"/>
  <c r="U4345" i="9"/>
  <c r="U4355" i="9"/>
  <c r="U4364" i="9"/>
  <c r="U4373" i="9"/>
  <c r="U4382" i="9"/>
  <c r="U4391" i="9"/>
  <c r="U4400" i="9"/>
  <c r="U4409" i="9"/>
  <c r="U583" i="9"/>
  <c r="U992" i="9"/>
  <c r="U1240" i="9"/>
  <c r="U1451" i="9"/>
  <c r="U1642" i="9"/>
  <c r="U1823" i="9"/>
  <c r="U1997" i="9"/>
  <c r="U2150" i="9"/>
  <c r="U2284" i="9"/>
  <c r="U2422" i="9"/>
  <c r="U2539" i="9"/>
  <c r="U2595" i="9"/>
  <c r="U2658" i="9"/>
  <c r="U2708" i="9"/>
  <c r="U2756" i="9"/>
  <c r="U2800" i="9"/>
  <c r="U2839" i="9"/>
  <c r="U2874" i="9"/>
  <c r="U2903" i="9"/>
  <c r="U2935" i="9"/>
  <c r="U2960" i="9"/>
  <c r="U2987" i="9"/>
  <c r="U3020" i="9"/>
  <c r="U3045" i="9"/>
  <c r="U3072" i="9"/>
  <c r="U3095" i="9"/>
  <c r="U3123" i="9"/>
  <c r="U3146" i="9"/>
  <c r="U3168" i="9"/>
  <c r="U3197" i="9"/>
  <c r="U3220" i="9"/>
  <c r="U3243" i="9"/>
  <c r="U3266" i="9"/>
  <c r="U3293" i="9"/>
  <c r="U3316" i="9"/>
  <c r="U3339" i="9"/>
  <c r="U3368" i="9"/>
  <c r="U3391" i="9"/>
  <c r="U3413" i="9"/>
  <c r="U3436" i="9"/>
  <c r="U3464" i="9"/>
  <c r="U3487" i="9"/>
  <c r="U3509" i="9"/>
  <c r="U3539" i="9"/>
  <c r="U3562" i="9"/>
  <c r="U3584" i="9"/>
  <c r="U3607" i="9"/>
  <c r="U3635" i="9"/>
  <c r="U3658" i="9"/>
  <c r="U3680" i="9"/>
  <c r="U3709" i="9"/>
  <c r="U3732" i="9"/>
  <c r="U3755" i="9"/>
  <c r="U3778" i="9"/>
  <c r="U3805" i="9"/>
  <c r="U3821" i="9"/>
  <c r="U3842" i="9"/>
  <c r="U3863" i="9"/>
  <c r="U3883" i="9"/>
  <c r="U3901" i="9"/>
  <c r="U3916" i="9"/>
  <c r="U3933" i="9"/>
  <c r="U3948" i="9"/>
  <c r="U3965" i="9"/>
  <c r="U3979" i="9"/>
  <c r="U3992" i="9"/>
  <c r="U4008" i="9"/>
  <c r="U4021" i="9"/>
  <c r="U4034" i="9"/>
  <c r="U4045" i="9"/>
  <c r="U4058" i="9"/>
  <c r="U4069" i="9"/>
  <c r="U4082" i="9"/>
  <c r="U4092" i="9"/>
  <c r="U4102" i="9"/>
  <c r="U4112" i="9"/>
  <c r="U4123" i="9"/>
  <c r="U4133" i="9"/>
  <c r="U4143" i="9"/>
  <c r="U4155" i="9"/>
  <c r="U4164" i="9"/>
  <c r="U4173" i="9"/>
  <c r="U4182" i="9"/>
  <c r="U4191" i="9"/>
  <c r="U4200" i="9"/>
  <c r="U4209" i="9"/>
  <c r="U4219" i="9"/>
  <c r="U4228" i="9"/>
  <c r="U4237" i="9"/>
  <c r="U4246" i="9"/>
  <c r="U4255" i="9"/>
  <c r="U4264" i="9"/>
  <c r="U4273" i="9"/>
  <c r="U4283" i="9"/>
  <c r="U4292" i="9"/>
  <c r="U4301" i="9"/>
  <c r="U4310" i="9"/>
  <c r="U4319" i="9"/>
  <c r="U4328" i="9"/>
  <c r="U4337" i="9"/>
  <c r="U4347" i="9"/>
  <c r="U4356" i="9"/>
  <c r="U4365" i="9"/>
  <c r="U4374" i="9"/>
  <c r="U4383" i="9"/>
  <c r="U90" i="9"/>
  <c r="U717" i="9"/>
  <c r="U1059" i="9"/>
  <c r="U1295" i="9"/>
  <c r="U1505" i="9"/>
  <c r="U1686" i="9"/>
  <c r="U1870" i="9"/>
  <c r="U2036" i="9"/>
  <c r="U2183" i="9"/>
  <c r="U2321" i="9"/>
  <c r="U2453" i="9"/>
  <c r="U2554" i="9"/>
  <c r="U2607" i="9"/>
  <c r="U2659" i="9"/>
  <c r="U2709" i="9"/>
  <c r="U2757" i="9"/>
  <c r="U2813" i="9"/>
  <c r="U2840" i="9"/>
  <c r="U2875" i="9"/>
  <c r="U2911" i="9"/>
  <c r="U2936" i="9"/>
  <c r="U2963" i="9"/>
  <c r="U2996" i="9"/>
  <c r="U3021" i="9"/>
  <c r="U3048" i="9"/>
  <c r="U3074" i="9"/>
  <c r="U3101" i="9"/>
  <c r="U3124" i="9"/>
  <c r="U3147" i="9"/>
  <c r="U3176" i="9"/>
  <c r="U3199" i="9"/>
  <c r="U3221" i="9"/>
  <c r="U3244" i="9"/>
  <c r="U3272" i="9"/>
  <c r="U3295" i="9"/>
  <c r="U3317" i="9"/>
  <c r="U3347" i="9"/>
  <c r="U3370" i="9"/>
  <c r="U3392" i="9"/>
  <c r="U3415" i="9"/>
  <c r="U3443" i="9"/>
  <c r="U3466" i="9"/>
  <c r="U3488" i="9"/>
  <c r="U3517" i="9"/>
  <c r="U3540" i="9"/>
  <c r="U3563" i="9"/>
  <c r="U3586" i="9"/>
  <c r="U3613" i="9"/>
  <c r="U3636" i="9"/>
  <c r="U3659" i="9"/>
  <c r="U3688" i="9"/>
  <c r="U3711" i="9"/>
  <c r="U3733" i="9"/>
  <c r="U3756" i="9"/>
  <c r="U3784" i="9"/>
  <c r="U3807" i="9"/>
  <c r="U3827" i="9"/>
  <c r="U3848" i="9"/>
  <c r="U3864" i="9"/>
  <c r="U3884" i="9"/>
  <c r="U3903" i="9"/>
  <c r="U3917" i="9"/>
  <c r="U3935" i="9"/>
  <c r="U3949" i="9"/>
  <c r="U3967" i="9"/>
  <c r="U3980" i="9"/>
  <c r="U3995" i="9"/>
  <c r="U4010" i="9"/>
  <c r="U4023" i="9"/>
  <c r="U4035" i="9"/>
  <c r="U4047" i="9"/>
  <c r="U4059" i="9"/>
  <c r="U4072" i="9"/>
  <c r="U4083" i="9"/>
  <c r="U4093" i="9"/>
  <c r="U4103" i="9"/>
  <c r="U4114" i="9"/>
  <c r="U4124" i="9"/>
  <c r="U4134" i="9"/>
  <c r="U4146" i="9"/>
  <c r="U4156" i="9"/>
  <c r="U4165" i="9"/>
  <c r="U4174" i="9"/>
  <c r="U4183" i="9"/>
  <c r="U4192" i="9"/>
  <c r="U4201" i="9"/>
  <c r="U4211" i="9"/>
  <c r="U4220" i="9"/>
  <c r="U4229" i="9"/>
  <c r="U4238" i="9"/>
  <c r="U4247" i="9"/>
  <c r="U4256" i="9"/>
  <c r="U4265" i="9"/>
  <c r="U4275" i="9"/>
  <c r="U4284" i="9"/>
  <c r="U4293" i="9"/>
  <c r="U4302" i="9"/>
  <c r="U300" i="9"/>
  <c r="U823" i="9"/>
  <c r="U1121" i="9"/>
  <c r="U1347" i="9"/>
  <c r="U1551" i="9"/>
  <c r="U1735" i="9"/>
  <c r="U1914" i="9"/>
  <c r="U2076" i="9"/>
  <c r="U2217" i="9"/>
  <c r="U2354" i="9"/>
  <c r="U2484" i="9"/>
  <c r="U2572" i="9"/>
  <c r="U2626" i="9"/>
  <c r="U2676" i="9"/>
  <c r="U2727" i="9"/>
  <c r="U2783" i="9"/>
  <c r="U2826" i="9"/>
  <c r="U2853" i="9"/>
  <c r="U2888" i="9"/>
  <c r="U2923" i="9"/>
  <c r="U2948" i="9"/>
  <c r="U2975" i="9"/>
  <c r="U3000" i="9"/>
  <c r="U3032" i="9"/>
  <c r="U3059" i="9"/>
  <c r="U3083" i="9"/>
  <c r="U3112" i="9"/>
  <c r="U3135" i="9"/>
  <c r="U3157" i="9"/>
  <c r="U3180" i="9"/>
  <c r="U3208" i="9"/>
  <c r="U3231" i="9"/>
  <c r="U3253" i="9"/>
  <c r="U3283" i="9"/>
  <c r="U3306" i="9"/>
  <c r="U3328" i="9"/>
  <c r="U3351" i="9"/>
  <c r="U3379" i="9"/>
  <c r="U3402" i="9"/>
  <c r="U3424" i="9"/>
  <c r="U3453" i="9"/>
  <c r="U3476" i="9"/>
  <c r="U3499" i="9"/>
  <c r="U3522" i="9"/>
  <c r="U3549" i="9"/>
  <c r="U3572" i="9"/>
  <c r="U3595" i="9"/>
  <c r="U3624" i="9"/>
  <c r="U3647" i="9"/>
  <c r="U3669" i="9"/>
  <c r="U3692" i="9"/>
  <c r="U3720" i="9"/>
  <c r="U3743" i="9"/>
  <c r="U3765" i="9"/>
  <c r="U3795" i="9"/>
  <c r="U3816" i="9"/>
  <c r="U3832" i="9"/>
  <c r="U3852" i="9"/>
  <c r="U3872" i="9"/>
  <c r="U3892" i="9"/>
  <c r="U3907" i="9"/>
  <c r="U3925" i="9"/>
  <c r="U3941" i="9"/>
  <c r="U3957" i="9"/>
  <c r="U3971" i="9"/>
  <c r="U3987" i="9"/>
  <c r="U4000" i="9"/>
  <c r="U4013" i="9"/>
  <c r="U4027" i="9"/>
  <c r="U4040" i="9"/>
  <c r="U4052" i="9"/>
  <c r="U4064" i="9"/>
  <c r="U4076" i="9"/>
  <c r="U4086" i="9"/>
  <c r="U4096" i="9"/>
  <c r="U4107" i="9"/>
  <c r="U4118" i="9"/>
  <c r="U4128" i="9"/>
  <c r="U4139" i="9"/>
  <c r="U4149" i="9"/>
  <c r="U4159" i="9"/>
  <c r="U4168" i="9"/>
  <c r="U4177" i="9"/>
  <c r="U4187" i="9"/>
  <c r="U4196" i="9"/>
  <c r="U4205" i="9"/>
  <c r="U4214" i="9"/>
  <c r="U4223" i="9"/>
  <c r="U4232" i="9"/>
  <c r="U4241" i="9"/>
  <c r="U4251" i="9"/>
  <c r="U4260" i="9"/>
  <c r="U4269" i="9"/>
  <c r="U4278" i="9"/>
  <c r="U4287" i="9"/>
  <c r="U4296" i="9"/>
  <c r="U4305" i="9"/>
  <c r="U4315" i="9"/>
  <c r="U4324" i="9"/>
  <c r="U4333" i="9"/>
  <c r="U4342" i="9"/>
  <c r="U4351" i="9"/>
  <c r="U4360" i="9"/>
  <c r="U4369" i="9"/>
  <c r="U4379" i="9"/>
  <c r="U4388" i="9"/>
  <c r="U4397" i="9"/>
  <c r="U4406" i="9"/>
  <c r="U4415" i="9"/>
  <c r="U4424" i="9"/>
  <c r="U4433" i="9"/>
  <c r="U4443" i="9"/>
  <c r="U4452" i="9"/>
  <c r="U4461" i="9"/>
  <c r="U4470" i="9"/>
  <c r="U4479" i="9"/>
  <c r="U4488" i="9"/>
  <c r="U4497" i="9"/>
  <c r="U4507" i="9"/>
  <c r="U4516" i="9"/>
  <c r="U4525" i="9"/>
  <c r="U4534" i="9"/>
  <c r="U4543" i="9"/>
  <c r="U4552" i="9"/>
  <c r="U4561" i="9"/>
  <c r="U4571" i="9"/>
  <c r="U4580" i="9"/>
  <c r="U4589" i="9"/>
  <c r="U4598" i="9"/>
  <c r="U4607" i="9"/>
  <c r="U4615" i="9"/>
  <c r="U4623" i="9"/>
  <c r="U4631" i="9"/>
  <c r="U4639" i="9"/>
  <c r="U4647" i="9"/>
  <c r="U4655" i="9"/>
  <c r="U4663" i="9"/>
  <c r="U4671" i="9"/>
  <c r="U4679" i="9"/>
  <c r="U4687" i="9"/>
  <c r="U4695" i="9"/>
  <c r="U4703" i="9"/>
  <c r="U4711" i="9"/>
  <c r="U4719" i="9"/>
  <c r="U4727" i="9"/>
  <c r="U4735" i="9"/>
  <c r="U4743" i="9"/>
  <c r="U4751" i="9"/>
  <c r="U4759" i="9"/>
  <c r="U4767" i="9"/>
  <c r="U4775" i="9"/>
  <c r="U4783" i="9"/>
  <c r="U4791" i="9"/>
  <c r="U4799" i="9"/>
  <c r="U4807" i="9"/>
  <c r="U4815" i="9"/>
  <c r="U4823" i="9"/>
  <c r="U4831" i="9"/>
  <c r="U4839" i="9"/>
  <c r="U4847" i="9"/>
  <c r="U4855" i="9"/>
  <c r="U4863" i="9"/>
  <c r="U4871" i="9"/>
  <c r="U4879" i="9"/>
  <c r="U4887" i="9"/>
  <c r="U4895" i="9"/>
  <c r="U4903" i="9"/>
  <c r="U4911" i="9"/>
  <c r="U4919" i="9"/>
  <c r="U4927" i="9"/>
  <c r="U920" i="9"/>
  <c r="U1399" i="9"/>
  <c r="U1780" i="9"/>
  <c r="U2113" i="9"/>
  <c r="U2387" i="9"/>
  <c r="U2577" i="9"/>
  <c r="U2690" i="9"/>
  <c r="U2784" i="9"/>
  <c r="U2861" i="9"/>
  <c r="U2924" i="9"/>
  <c r="U2976" i="9"/>
  <c r="U3034" i="9"/>
  <c r="U3091" i="9"/>
  <c r="U3136" i="9"/>
  <c r="U3187" i="9"/>
  <c r="U3232" i="9"/>
  <c r="U3284" i="9"/>
  <c r="U3330" i="9"/>
  <c r="U3380" i="9"/>
  <c r="U3432" i="9"/>
  <c r="U3477" i="9"/>
  <c r="U3528" i="9"/>
  <c r="U3573" i="9"/>
  <c r="U3626" i="9"/>
  <c r="U3671" i="9"/>
  <c r="U3722" i="9"/>
  <c r="U3773" i="9"/>
  <c r="U3818" i="9"/>
  <c r="U3853" i="9"/>
  <c r="U3893" i="9"/>
  <c r="U3927" i="9"/>
  <c r="U3959" i="9"/>
  <c r="U3988" i="9"/>
  <c r="U4016" i="9"/>
  <c r="U4042" i="9"/>
  <c r="U4066" i="9"/>
  <c r="U4087" i="9"/>
  <c r="U4109" i="9"/>
  <c r="U4130" i="9"/>
  <c r="U4150" i="9"/>
  <c r="U4169" i="9"/>
  <c r="U4188" i="9"/>
  <c r="U4206" i="9"/>
  <c r="U4224" i="9"/>
  <c r="U4243" i="9"/>
  <c r="U4261" i="9"/>
  <c r="U4279" i="9"/>
  <c r="U4297" i="9"/>
  <c r="U4313" i="9"/>
  <c r="U4329" i="9"/>
  <c r="U4343" i="9"/>
  <c r="U4358" i="9"/>
  <c r="U4372" i="9"/>
  <c r="U4387" i="9"/>
  <c r="U4399" i="9"/>
  <c r="U4412" i="9"/>
  <c r="U4422" i="9"/>
  <c r="U4432" i="9"/>
  <c r="U4444" i="9"/>
  <c r="U4454" i="9"/>
  <c r="U4464" i="9"/>
  <c r="U4475" i="9"/>
  <c r="U4485" i="9"/>
  <c r="U4495" i="9"/>
  <c r="U4505" i="9"/>
  <c r="U4517" i="9"/>
  <c r="U4527" i="9"/>
  <c r="U4537" i="9"/>
  <c r="U4548" i="9"/>
  <c r="U4558" i="9"/>
  <c r="U4568" i="9"/>
  <c r="U4579" i="9"/>
  <c r="U4590" i="9"/>
  <c r="U4600" i="9"/>
  <c r="U4610" i="9"/>
  <c r="U4619" i="9"/>
  <c r="U4628" i="9"/>
  <c r="U4637" i="9"/>
  <c r="U4646" i="9"/>
  <c r="U4656" i="9"/>
  <c r="U4665" i="9"/>
  <c r="U4674" i="9"/>
  <c r="U4683" i="9"/>
  <c r="U4692" i="9"/>
  <c r="U4701" i="9"/>
  <c r="U4710" i="9"/>
  <c r="U4720" i="9"/>
  <c r="U4729" i="9"/>
  <c r="U4738" i="9"/>
  <c r="U4747" i="9"/>
  <c r="U4756" i="9"/>
  <c r="U4765" i="9"/>
  <c r="U4774" i="9"/>
  <c r="U4784" i="9"/>
  <c r="U4793" i="9"/>
  <c r="U4802" i="9"/>
  <c r="U4811" i="9"/>
  <c r="U4820" i="9"/>
  <c r="U4829" i="9"/>
  <c r="U4838" i="9"/>
  <c r="U4848" i="9"/>
  <c r="U4857" i="9"/>
  <c r="U4866" i="9"/>
  <c r="U4875" i="9"/>
  <c r="U4884" i="9"/>
  <c r="U4893" i="9"/>
  <c r="U4902" i="9"/>
  <c r="U4912" i="9"/>
  <c r="U4921" i="9"/>
  <c r="U4930" i="9"/>
  <c r="U4938" i="9"/>
  <c r="U4946" i="9"/>
  <c r="U4954" i="9"/>
  <c r="U4962" i="9"/>
  <c r="U4970" i="9"/>
  <c r="U4978" i="9"/>
  <c r="U4986" i="9"/>
  <c r="U4994" i="9"/>
  <c r="U5002" i="9"/>
  <c r="U5010" i="9"/>
  <c r="U5018" i="9"/>
  <c r="U5026" i="9"/>
  <c r="U5034" i="9"/>
  <c r="U5042" i="9"/>
  <c r="U5050" i="9"/>
  <c r="U5058" i="9"/>
  <c r="U5066" i="9"/>
  <c r="U5074" i="9"/>
  <c r="U5082" i="9"/>
  <c r="U5090" i="9"/>
  <c r="U5098" i="9"/>
  <c r="U5106" i="9"/>
  <c r="U5114" i="9"/>
  <c r="U5122" i="9"/>
  <c r="U5130" i="9"/>
  <c r="U5138" i="9"/>
  <c r="U5146" i="9"/>
  <c r="U5154" i="9"/>
  <c r="U5162" i="9"/>
  <c r="U5170" i="9"/>
  <c r="U5178" i="9"/>
  <c r="U5186" i="9"/>
  <c r="U5194" i="9"/>
  <c r="U5202" i="9"/>
  <c r="U5210" i="9"/>
  <c r="U5218" i="9"/>
  <c r="U5226" i="9"/>
  <c r="U5234" i="9"/>
  <c r="U5242" i="9"/>
  <c r="U5250" i="9"/>
  <c r="U5258" i="9"/>
  <c r="U5266" i="9"/>
  <c r="U5274" i="9"/>
  <c r="U5282" i="9"/>
  <c r="U5290" i="9"/>
  <c r="U5298" i="9"/>
  <c r="U5306" i="9"/>
  <c r="U5314" i="9"/>
  <c r="U5322" i="9"/>
  <c r="U5330" i="9"/>
  <c r="U5338" i="9"/>
  <c r="U5346" i="9"/>
  <c r="U5354" i="9"/>
  <c r="U5362" i="9"/>
  <c r="U5370" i="9"/>
  <c r="U5378" i="9"/>
  <c r="U5386" i="9"/>
  <c r="U5394" i="9"/>
  <c r="U5402" i="9"/>
  <c r="U5410" i="9"/>
  <c r="U5418" i="9"/>
  <c r="U5426" i="9"/>
  <c r="U5434" i="9"/>
  <c r="U5442" i="9"/>
  <c r="U5450" i="9"/>
  <c r="U5458" i="9"/>
  <c r="U5466" i="9"/>
  <c r="U5474" i="9"/>
  <c r="U5482" i="9"/>
  <c r="U5490" i="9"/>
  <c r="U5498" i="9"/>
  <c r="U943" i="9"/>
  <c r="U1415" i="9"/>
  <c r="U1793" i="9"/>
  <c r="U2124" i="9"/>
  <c r="U2398" i="9"/>
  <c r="U2590" i="9"/>
  <c r="U2694" i="9"/>
  <c r="U2788" i="9"/>
  <c r="U2863" i="9"/>
  <c r="U2925" i="9"/>
  <c r="U2984" i="9"/>
  <c r="U3035" i="9"/>
  <c r="U3092" i="9"/>
  <c r="U3138" i="9"/>
  <c r="U3188" i="9"/>
  <c r="U3240" i="9"/>
  <c r="U3285" i="9"/>
  <c r="U3336" i="9"/>
  <c r="U3381" i="9"/>
  <c r="U3434" i="9"/>
  <c r="U3479" i="9"/>
  <c r="U3530" i="9"/>
  <c r="U3581" i="9"/>
  <c r="U3627" i="9"/>
  <c r="U3677" i="9"/>
  <c r="U3723" i="9"/>
  <c r="U3775" i="9"/>
  <c r="U3819" i="9"/>
  <c r="U3859" i="9"/>
  <c r="U3896" i="9"/>
  <c r="U3928" i="9"/>
  <c r="U3960" i="9"/>
  <c r="U3989" i="9"/>
  <c r="U4019" i="9"/>
  <c r="U4043" i="9"/>
  <c r="U4067" i="9"/>
  <c r="U4088" i="9"/>
  <c r="U4110" i="9"/>
  <c r="U4131" i="9"/>
  <c r="U4151" i="9"/>
  <c r="U4171" i="9"/>
  <c r="U4189" i="9"/>
  <c r="U4207" i="9"/>
  <c r="U4225" i="9"/>
  <c r="U4244" i="9"/>
  <c r="U4262" i="9"/>
  <c r="U4280" i="9"/>
  <c r="U4299" i="9"/>
  <c r="U4316" i="9"/>
  <c r="U4331" i="9"/>
  <c r="U4344" i="9"/>
  <c r="U4359" i="9"/>
  <c r="U4375" i="9"/>
  <c r="U4389" i="9"/>
  <c r="U4401" i="9"/>
  <c r="U4413" i="9"/>
  <c r="U4423" i="9"/>
  <c r="U4435" i="9"/>
  <c r="U4445" i="9"/>
  <c r="U4455" i="9"/>
  <c r="U4465" i="9"/>
  <c r="U4476" i="9"/>
  <c r="U4486" i="9"/>
  <c r="U4496" i="9"/>
  <c r="U4508" i="9"/>
  <c r="U4518" i="9"/>
  <c r="U4528" i="9"/>
  <c r="U4539" i="9"/>
  <c r="U4549" i="9"/>
  <c r="U4559" i="9"/>
  <c r="U4569" i="9"/>
  <c r="U4581" i="9"/>
  <c r="U4591" i="9"/>
  <c r="U4601" i="9"/>
  <c r="U4611" i="9"/>
  <c r="U4620" i="9"/>
  <c r="U4629" i="9"/>
  <c r="U4638" i="9"/>
  <c r="U4648" i="9"/>
  <c r="U4657" i="9"/>
  <c r="U4666" i="9"/>
  <c r="U4675" i="9"/>
  <c r="U4684" i="9"/>
  <c r="U4693" i="9"/>
  <c r="U4702" i="9"/>
  <c r="U4712" i="9"/>
  <c r="U4721" i="9"/>
  <c r="U4730" i="9"/>
  <c r="U4739" i="9"/>
  <c r="U4748" i="9"/>
  <c r="U4757" i="9"/>
  <c r="U4766" i="9"/>
  <c r="U4776" i="9"/>
  <c r="U4785" i="9"/>
  <c r="U4794" i="9"/>
  <c r="U4803" i="9"/>
  <c r="U4812" i="9"/>
  <c r="U4821" i="9"/>
  <c r="U4830" i="9"/>
  <c r="U4840" i="9"/>
  <c r="U4849" i="9"/>
  <c r="U4858" i="9"/>
  <c r="U4867" i="9"/>
  <c r="U4876" i="9"/>
  <c r="U4885" i="9"/>
  <c r="U4894" i="9"/>
  <c r="U4904" i="9"/>
  <c r="U4913" i="9"/>
  <c r="U4922" i="9"/>
  <c r="U4931" i="9"/>
  <c r="U4939" i="9"/>
  <c r="U4947" i="9"/>
  <c r="U4955" i="9"/>
  <c r="U4963" i="9"/>
  <c r="U4971" i="9"/>
  <c r="U4979" i="9"/>
  <c r="U4987" i="9"/>
  <c r="U4995" i="9"/>
  <c r="U5003" i="9"/>
  <c r="U5011" i="9"/>
  <c r="U5019" i="9"/>
  <c r="U5027" i="9"/>
  <c r="U5035" i="9"/>
  <c r="U5043" i="9"/>
  <c r="U5051" i="9"/>
  <c r="U5059" i="9"/>
  <c r="U5067" i="9"/>
  <c r="U5075" i="9"/>
  <c r="U5083" i="9"/>
  <c r="U5091" i="9"/>
  <c r="U5099" i="9"/>
  <c r="U5107" i="9"/>
  <c r="U5115" i="9"/>
  <c r="U5123" i="9"/>
  <c r="U5131" i="9"/>
  <c r="U5139" i="9"/>
  <c r="U5147" i="9"/>
  <c r="U5155" i="9"/>
  <c r="U5163" i="9"/>
  <c r="U5171" i="9"/>
  <c r="U5179" i="9"/>
  <c r="U5187" i="9"/>
  <c r="U5195" i="9"/>
  <c r="U5203" i="9"/>
  <c r="U5211" i="9"/>
  <c r="U5219" i="9"/>
  <c r="U5227" i="9"/>
  <c r="U5235" i="9"/>
  <c r="U5243" i="9"/>
  <c r="U5251" i="9"/>
  <c r="U5259" i="9"/>
  <c r="U5267" i="9"/>
  <c r="U5275" i="9"/>
  <c r="U5283" i="9"/>
  <c r="U5291" i="9"/>
  <c r="U5299" i="9"/>
  <c r="U5307" i="9"/>
  <c r="U5315" i="9"/>
  <c r="U5323" i="9"/>
  <c r="U5331" i="9"/>
  <c r="U5339" i="9"/>
  <c r="U5347" i="9"/>
  <c r="U5355" i="9"/>
  <c r="U5363" i="9"/>
  <c r="U5371" i="9"/>
  <c r="U5379" i="9"/>
  <c r="U5387" i="9"/>
  <c r="U5395" i="9"/>
  <c r="U5403" i="9"/>
  <c r="U5411" i="9"/>
  <c r="U5419" i="9"/>
  <c r="U5427" i="9"/>
  <c r="U146" i="9"/>
  <c r="U1079" i="9"/>
  <c r="U1521" i="9"/>
  <c r="U1885" i="9"/>
  <c r="U2194" i="9"/>
  <c r="U2462" i="9"/>
  <c r="U2609" i="9"/>
  <c r="U2724" i="9"/>
  <c r="U2815" i="9"/>
  <c r="U2879" i="9"/>
  <c r="U2938" i="9"/>
  <c r="U2997" i="9"/>
  <c r="U3050" i="9"/>
  <c r="U3103" i="9"/>
  <c r="U3155" i="9"/>
  <c r="U3200" i="9"/>
  <c r="U3251" i="9"/>
  <c r="U3296" i="9"/>
  <c r="U3348" i="9"/>
  <c r="U3394" i="9"/>
  <c r="U3444" i="9"/>
  <c r="U3496" i="9"/>
  <c r="U3541" i="9"/>
  <c r="U3592" i="9"/>
  <c r="U3637" i="9"/>
  <c r="U3690" i="9"/>
  <c r="U3735" i="9"/>
  <c r="U3786" i="9"/>
  <c r="U3829" i="9"/>
  <c r="U3869" i="9"/>
  <c r="U3904" i="9"/>
  <c r="U3936" i="9"/>
  <c r="U3968" i="9"/>
  <c r="U3997" i="9"/>
  <c r="U4024" i="9"/>
  <c r="U4048" i="9"/>
  <c r="U4074" i="9"/>
  <c r="U4094" i="9"/>
  <c r="U4115" i="9"/>
  <c r="U4136" i="9"/>
  <c r="U4157" i="9"/>
  <c r="U4175" i="9"/>
  <c r="U4193" i="9"/>
  <c r="U4212" i="9"/>
  <c r="U4230" i="9"/>
  <c r="U4248" i="9"/>
  <c r="U4267" i="9"/>
  <c r="U4285" i="9"/>
  <c r="U4303" i="9"/>
  <c r="U4317" i="9"/>
  <c r="U4332" i="9"/>
  <c r="U4348" i="9"/>
  <c r="U4361" i="9"/>
  <c r="U4376" i="9"/>
  <c r="U4390" i="9"/>
  <c r="U4403" i="9"/>
  <c r="U4414" i="9"/>
  <c r="U4425" i="9"/>
  <c r="U4436" i="9"/>
  <c r="U4446" i="9"/>
  <c r="U4456" i="9"/>
  <c r="U4467" i="9"/>
  <c r="U4477" i="9"/>
  <c r="U4487" i="9"/>
  <c r="U4499" i="9"/>
  <c r="U4509" i="9"/>
  <c r="U4519" i="9"/>
  <c r="U4529" i="9"/>
  <c r="U4540" i="9"/>
  <c r="U4550" i="9"/>
  <c r="U4560" i="9"/>
  <c r="U4572" i="9"/>
  <c r="U4582" i="9"/>
  <c r="U4592" i="9"/>
  <c r="U4603" i="9"/>
  <c r="U4612" i="9"/>
  <c r="U4621" i="9"/>
  <c r="U4630" i="9"/>
  <c r="U4640" i="9"/>
  <c r="U4649" i="9"/>
  <c r="U4658" i="9"/>
  <c r="U4667" i="9"/>
  <c r="U4676" i="9"/>
  <c r="U4685" i="9"/>
  <c r="U4694" i="9"/>
  <c r="U4704" i="9"/>
  <c r="U4713" i="9"/>
  <c r="U4722" i="9"/>
  <c r="U4731" i="9"/>
  <c r="U4740" i="9"/>
  <c r="U4749" i="9"/>
  <c r="U4758" i="9"/>
  <c r="U4768" i="9"/>
  <c r="U4777" i="9"/>
  <c r="U4786" i="9"/>
  <c r="U4795" i="9"/>
  <c r="U4804" i="9"/>
  <c r="U4813" i="9"/>
  <c r="U4822" i="9"/>
  <c r="U4832" i="9"/>
  <c r="U4841" i="9"/>
  <c r="U4850" i="9"/>
  <c r="U4859" i="9"/>
  <c r="U4868" i="9"/>
  <c r="U4877" i="9"/>
  <c r="U4886" i="9"/>
  <c r="U4896" i="9"/>
  <c r="U4905" i="9"/>
  <c r="U4914" i="9"/>
  <c r="U4923" i="9"/>
  <c r="U4932" i="9"/>
  <c r="U4940" i="9"/>
  <c r="U4948" i="9"/>
  <c r="U4956" i="9"/>
  <c r="U4964" i="9"/>
  <c r="U4972" i="9"/>
  <c r="U4980" i="9"/>
  <c r="U4988" i="9"/>
  <c r="U4996" i="9"/>
  <c r="U5004" i="9"/>
  <c r="U5012" i="9"/>
  <c r="U5020" i="9"/>
  <c r="U5028" i="9"/>
  <c r="U5036" i="9"/>
  <c r="U5044" i="9"/>
  <c r="U5052" i="9"/>
  <c r="U5060" i="9"/>
  <c r="U5068" i="9"/>
  <c r="U5076" i="9"/>
  <c r="U5084" i="9"/>
  <c r="U5092" i="9"/>
  <c r="U5100" i="9"/>
  <c r="U5108" i="9"/>
  <c r="U5116" i="9"/>
  <c r="U5124" i="9"/>
  <c r="U5132" i="9"/>
  <c r="U5140" i="9"/>
  <c r="U5148" i="9"/>
  <c r="U5156" i="9"/>
  <c r="U5164" i="9"/>
  <c r="U5172" i="9"/>
  <c r="U5180" i="9"/>
  <c r="U5188" i="9"/>
  <c r="U5196" i="9"/>
  <c r="U5204" i="9"/>
  <c r="U5212" i="9"/>
  <c r="U5220" i="9"/>
  <c r="U5228" i="9"/>
  <c r="U5236" i="9"/>
  <c r="U5244" i="9"/>
  <c r="U5252" i="9"/>
  <c r="U5260" i="9"/>
  <c r="U5268" i="9"/>
  <c r="U5276" i="9"/>
  <c r="U5284" i="9"/>
  <c r="U5292" i="9"/>
  <c r="U5300" i="9"/>
  <c r="U5308" i="9"/>
  <c r="U5316" i="9"/>
  <c r="U5324" i="9"/>
  <c r="U5332" i="9"/>
  <c r="U5340" i="9"/>
  <c r="U5348" i="9"/>
  <c r="U5356" i="9"/>
  <c r="U5364" i="9"/>
  <c r="U5372" i="9"/>
  <c r="U5380" i="9"/>
  <c r="U5388" i="9"/>
  <c r="U5396" i="9"/>
  <c r="U5404" i="9"/>
  <c r="U488" i="9"/>
  <c r="U1197" i="9"/>
  <c r="U1610" i="9"/>
  <c r="U1972" i="9"/>
  <c r="U2262" i="9"/>
  <c r="U2517" i="9"/>
  <c r="U2641" i="9"/>
  <c r="U2741" i="9"/>
  <c r="U2829" i="9"/>
  <c r="U2899" i="9"/>
  <c r="U2952" i="9"/>
  <c r="U3010" i="9"/>
  <c r="U3069" i="9"/>
  <c r="U3115" i="9"/>
  <c r="U3165" i="9"/>
  <c r="U3211" i="9"/>
  <c r="U3263" i="9"/>
  <c r="U3308" i="9"/>
  <c r="U3359" i="9"/>
  <c r="U3411" i="9"/>
  <c r="U3456" i="9"/>
  <c r="U3507" i="9"/>
  <c r="U3552" i="9"/>
  <c r="U3604" i="9"/>
  <c r="U3650" i="9"/>
  <c r="U3700" i="9"/>
  <c r="U3752" i="9"/>
  <c r="U3797" i="9"/>
  <c r="U3839" i="9"/>
  <c r="U3875" i="9"/>
  <c r="U3914" i="9"/>
  <c r="U3946" i="9"/>
  <c r="U3976" i="9"/>
  <c r="U4003" i="9"/>
  <c r="U4031" i="9"/>
  <c r="U4055" i="9"/>
  <c r="U4078" i="9"/>
  <c r="U4100" i="9"/>
  <c r="U4120" i="9"/>
  <c r="U4141" i="9"/>
  <c r="U4161" i="9"/>
  <c r="U4180" i="9"/>
  <c r="U4198" i="9"/>
  <c r="U4216" i="9"/>
  <c r="U4235" i="9"/>
  <c r="U4253" i="9"/>
  <c r="U4271" i="9"/>
  <c r="U4289" i="9"/>
  <c r="U4308" i="9"/>
  <c r="U4323" i="9"/>
  <c r="U4339" i="9"/>
  <c r="U4352" i="9"/>
  <c r="U4367" i="9"/>
  <c r="U4381" i="9"/>
  <c r="U4395" i="9"/>
  <c r="U4407" i="9"/>
  <c r="U4419" i="9"/>
  <c r="U4429" i="9"/>
  <c r="U4439" i="9"/>
  <c r="U4449" i="9"/>
  <c r="U4460" i="9"/>
  <c r="U4471" i="9"/>
  <c r="U4481" i="9"/>
  <c r="U4492" i="9"/>
  <c r="U4502" i="9"/>
  <c r="U4512" i="9"/>
  <c r="U4523" i="9"/>
  <c r="U4533" i="9"/>
  <c r="U4544" i="9"/>
  <c r="U4555" i="9"/>
  <c r="U4565" i="9"/>
  <c r="U4575" i="9"/>
  <c r="U4585" i="9"/>
  <c r="U4596" i="9"/>
  <c r="U4606" i="9"/>
  <c r="U4616" i="9"/>
  <c r="U4625" i="9"/>
  <c r="U4634" i="9"/>
  <c r="U4643" i="9"/>
  <c r="U4652" i="9"/>
  <c r="U4661" i="9"/>
  <c r="U4670" i="9"/>
  <c r="U4680" i="9"/>
  <c r="U4689" i="9"/>
  <c r="U4698" i="9"/>
  <c r="U4707" i="9"/>
  <c r="U4716" i="9"/>
  <c r="U4725" i="9"/>
  <c r="U4734" i="9"/>
  <c r="U4744" i="9"/>
  <c r="U4753" i="9"/>
  <c r="U4762" i="9"/>
  <c r="U4771" i="9"/>
  <c r="U4780" i="9"/>
  <c r="U4789" i="9"/>
  <c r="U4798" i="9"/>
  <c r="U4808" i="9"/>
  <c r="U4817" i="9"/>
  <c r="U4826" i="9"/>
  <c r="U4835" i="9"/>
  <c r="U4844" i="9"/>
  <c r="U4853" i="9"/>
  <c r="U4862" i="9"/>
  <c r="U4872" i="9"/>
  <c r="U4881" i="9"/>
  <c r="U4890" i="9"/>
  <c r="U4899" i="9"/>
  <c r="U4908" i="9"/>
  <c r="U4917" i="9"/>
  <c r="U4926" i="9"/>
  <c r="U4935" i="9"/>
  <c r="U4943" i="9"/>
  <c r="U4951" i="9"/>
  <c r="U4959" i="9"/>
  <c r="U4967" i="9"/>
  <c r="U4975" i="9"/>
  <c r="U4983" i="9"/>
  <c r="U4991" i="9"/>
  <c r="U4999" i="9"/>
  <c r="U5007" i="9"/>
  <c r="U5015" i="9"/>
  <c r="U5023" i="9"/>
  <c r="U5031" i="9"/>
  <c r="U5039" i="9"/>
  <c r="U5047" i="9"/>
  <c r="U5055" i="9"/>
  <c r="U5063" i="9"/>
  <c r="U5071" i="9"/>
  <c r="U5079" i="9"/>
  <c r="U5087" i="9"/>
  <c r="U5095" i="9"/>
  <c r="U5103" i="9"/>
  <c r="U5111" i="9"/>
  <c r="U5119" i="9"/>
  <c r="U5127" i="9"/>
  <c r="U5135" i="9"/>
  <c r="U5143" i="9"/>
  <c r="U5151" i="9"/>
  <c r="U5159" i="9"/>
  <c r="U5167" i="9"/>
  <c r="U5175" i="9"/>
  <c r="U5183" i="9"/>
  <c r="U5191" i="9"/>
  <c r="U5199" i="9"/>
  <c r="U5207" i="9"/>
  <c r="U5215" i="9"/>
  <c r="U5223" i="9"/>
  <c r="U5231" i="9"/>
  <c r="U5239" i="9"/>
  <c r="U5247" i="9"/>
  <c r="U5255" i="9"/>
  <c r="U5263" i="9"/>
  <c r="U5271" i="9"/>
  <c r="U5279" i="9"/>
  <c r="U5287" i="9"/>
  <c r="U5295" i="9"/>
  <c r="U5303" i="9"/>
  <c r="U5311" i="9"/>
  <c r="U5319" i="9"/>
  <c r="U5327" i="9"/>
  <c r="U5335" i="9"/>
  <c r="U5343" i="9"/>
  <c r="U5351" i="9"/>
  <c r="U5359" i="9"/>
  <c r="U5367" i="9"/>
  <c r="U5375" i="9"/>
  <c r="U5383" i="9"/>
  <c r="U5391" i="9"/>
  <c r="U5399" i="9"/>
  <c r="U5407" i="9"/>
  <c r="U5415" i="9"/>
  <c r="U5423" i="9"/>
  <c r="U5431" i="9"/>
  <c r="U5439" i="9"/>
  <c r="U5447" i="9"/>
  <c r="U5455" i="9"/>
  <c r="U5463" i="9"/>
  <c r="U5471" i="9"/>
  <c r="U5479" i="9"/>
  <c r="U5487" i="9"/>
  <c r="U5495" i="9"/>
  <c r="U5503" i="9"/>
  <c r="U5511" i="9"/>
  <c r="U5519" i="9"/>
  <c r="U5527" i="9"/>
  <c r="U5535" i="9"/>
  <c r="U5543" i="9"/>
  <c r="U5551" i="9"/>
  <c r="U5559" i="9"/>
  <c r="U5567" i="9"/>
  <c r="U5575" i="9"/>
  <c r="U5583" i="9"/>
  <c r="U5591" i="9"/>
  <c r="U5599" i="9"/>
  <c r="U5607" i="9"/>
  <c r="U5615" i="9"/>
  <c r="U5623" i="9"/>
  <c r="U5631" i="9"/>
  <c r="U5639" i="9"/>
  <c r="U5647" i="9"/>
  <c r="U5655" i="9"/>
  <c r="U5663" i="9"/>
  <c r="U5671" i="9"/>
  <c r="U5679" i="9"/>
  <c r="U5687" i="9"/>
  <c r="U5695" i="9"/>
  <c r="U5703" i="9"/>
  <c r="U5711" i="9"/>
  <c r="U5719" i="9"/>
  <c r="U5727" i="9"/>
  <c r="U5735" i="9"/>
  <c r="U5743" i="9"/>
  <c r="U5751" i="9"/>
  <c r="U5759" i="9"/>
  <c r="U5767" i="9"/>
  <c r="U5775" i="9"/>
  <c r="U5783" i="9"/>
  <c r="U5791" i="9"/>
  <c r="U5799" i="9"/>
  <c r="U5807" i="9"/>
  <c r="U5815" i="9"/>
  <c r="U5823" i="9"/>
  <c r="U5831" i="9"/>
  <c r="U5839" i="9"/>
  <c r="U5847" i="9"/>
  <c r="U5855" i="9"/>
  <c r="U5863" i="9"/>
  <c r="U5871" i="9"/>
  <c r="U5879" i="9"/>
  <c r="U5887" i="9"/>
  <c r="U5895" i="9"/>
  <c r="U5903" i="9"/>
  <c r="U5911" i="9"/>
  <c r="U5919" i="9"/>
  <c r="U5927" i="9"/>
  <c r="U5935" i="9"/>
  <c r="U5943" i="9"/>
  <c r="U5951" i="9"/>
  <c r="U5959" i="9"/>
  <c r="U5967" i="9"/>
  <c r="U5975" i="9"/>
  <c r="U5983" i="9"/>
  <c r="U5991" i="9"/>
  <c r="U5999" i="9"/>
  <c r="U6007" i="9"/>
  <c r="U6015" i="9"/>
  <c r="U6023" i="9"/>
  <c r="U6031" i="9"/>
  <c r="U6039" i="9"/>
  <c r="U6047" i="9"/>
  <c r="U6055" i="9"/>
  <c r="U6063" i="9"/>
  <c r="U6071" i="9"/>
  <c r="U6079" i="9"/>
  <c r="U6087" i="9"/>
  <c r="U1311" i="9"/>
  <c r="U2048" i="9"/>
  <c r="U2557" i="9"/>
  <c r="U2768" i="9"/>
  <c r="U2912" i="9"/>
  <c r="U3023" i="9"/>
  <c r="U3125" i="9"/>
  <c r="U3223" i="9"/>
  <c r="U3325" i="9"/>
  <c r="U3421" i="9"/>
  <c r="U3519" i="9"/>
  <c r="U3615" i="9"/>
  <c r="U3712" i="9"/>
  <c r="U3808" i="9"/>
  <c r="U3885" i="9"/>
  <c r="U3955" i="9"/>
  <c r="U4011" i="9"/>
  <c r="U4061" i="9"/>
  <c r="U4104" i="9"/>
  <c r="U4147" i="9"/>
  <c r="U4184" i="9"/>
  <c r="U4221" i="9"/>
  <c r="U4257" i="9"/>
  <c r="U4294" i="9"/>
  <c r="U4325" i="9"/>
  <c r="U4353" i="9"/>
  <c r="U4384" i="9"/>
  <c r="U4408" i="9"/>
  <c r="U4430" i="9"/>
  <c r="U4451" i="9"/>
  <c r="U4472" i="9"/>
  <c r="U4493" i="9"/>
  <c r="U4513" i="9"/>
  <c r="U4535" i="9"/>
  <c r="U4556" i="9"/>
  <c r="U4576" i="9"/>
  <c r="U4597" i="9"/>
  <c r="U4617" i="9"/>
  <c r="U4635" i="9"/>
  <c r="U4653" i="9"/>
  <c r="U4672" i="9"/>
  <c r="U4690" i="9"/>
  <c r="U4708" i="9"/>
  <c r="U4726" i="9"/>
  <c r="U4745" i="9"/>
  <c r="U4763" i="9"/>
  <c r="U4781" i="9"/>
  <c r="U4800" i="9"/>
  <c r="U4818" i="9"/>
  <c r="U4836" i="9"/>
  <c r="U4854" i="9"/>
  <c r="U4873" i="9"/>
  <c r="U4891" i="9"/>
  <c r="U4909" i="9"/>
  <c r="U4928" i="9"/>
  <c r="U4944" i="9"/>
  <c r="U4960" i="9"/>
  <c r="U4976" i="9"/>
  <c r="U4992" i="9"/>
  <c r="U5008" i="9"/>
  <c r="U5024" i="9"/>
  <c r="U5040" i="9"/>
  <c r="U5056" i="9"/>
  <c r="U5072" i="9"/>
  <c r="U5088" i="9"/>
  <c r="U5104" i="9"/>
  <c r="U5120" i="9"/>
  <c r="U5136" i="9"/>
  <c r="U5152" i="9"/>
  <c r="U5168" i="9"/>
  <c r="U5184" i="9"/>
  <c r="U5200" i="9"/>
  <c r="U5216" i="9"/>
  <c r="U5232" i="9"/>
  <c r="U5248" i="9"/>
  <c r="U5264" i="9"/>
  <c r="U5280" i="9"/>
  <c r="U5296" i="9"/>
  <c r="U5312" i="9"/>
  <c r="U5328" i="9"/>
  <c r="U5344" i="9"/>
  <c r="U5360" i="9"/>
  <c r="U5376" i="9"/>
  <c r="U5392" i="9"/>
  <c r="U5408" i="9"/>
  <c r="U5421" i="9"/>
  <c r="U5433" i="9"/>
  <c r="U5444" i="9"/>
  <c r="U5454" i="9"/>
  <c r="U5465" i="9"/>
  <c r="U5476" i="9"/>
  <c r="U5486" i="9"/>
  <c r="U5497" i="9"/>
  <c r="U5507" i="9"/>
  <c r="U5516" i="9"/>
  <c r="U5525" i="9"/>
  <c r="U5534" i="9"/>
  <c r="U5544" i="9"/>
  <c r="U5553" i="9"/>
  <c r="U5562" i="9"/>
  <c r="U5571" i="9"/>
  <c r="U5580" i="9"/>
  <c r="U5589" i="9"/>
  <c r="U5598" i="9"/>
  <c r="U5608" i="9"/>
  <c r="U5617" i="9"/>
  <c r="U5626" i="9"/>
  <c r="U5635" i="9"/>
  <c r="U5644" i="9"/>
  <c r="U5653" i="9"/>
  <c r="U5662" i="9"/>
  <c r="U5672" i="9"/>
  <c r="U5681" i="9"/>
  <c r="U5690" i="9"/>
  <c r="U5699" i="9"/>
  <c r="U5708" i="9"/>
  <c r="U5717" i="9"/>
  <c r="U5726" i="9"/>
  <c r="U5736" i="9"/>
  <c r="U5745" i="9"/>
  <c r="U5754" i="9"/>
  <c r="U5763" i="9"/>
  <c r="U5772" i="9"/>
  <c r="U5781" i="9"/>
  <c r="U5790" i="9"/>
  <c r="U5800" i="9"/>
  <c r="U5809" i="9"/>
  <c r="U5818" i="9"/>
  <c r="U5827" i="9"/>
  <c r="U5836" i="9"/>
  <c r="U5845" i="9"/>
  <c r="U5854" i="9"/>
  <c r="U5864" i="9"/>
  <c r="U5873" i="9"/>
  <c r="U5882" i="9"/>
  <c r="U5891" i="9"/>
  <c r="U5900" i="9"/>
  <c r="U5909" i="9"/>
  <c r="U5918" i="9"/>
  <c r="U5928" i="9"/>
  <c r="U5937" i="9"/>
  <c r="U5946" i="9"/>
  <c r="U5955" i="9"/>
  <c r="U5964" i="9"/>
  <c r="U5973" i="9"/>
  <c r="U5982" i="9"/>
  <c r="U5992" i="9"/>
  <c r="U6001" i="9"/>
  <c r="U6010" i="9"/>
  <c r="U6019" i="9"/>
  <c r="U6028" i="9"/>
  <c r="U6037" i="9"/>
  <c r="U6046" i="9"/>
  <c r="U6056" i="9"/>
  <c r="U6065" i="9"/>
  <c r="U6074" i="9"/>
  <c r="U6083" i="9"/>
  <c r="U6092" i="9"/>
  <c r="U6100" i="9"/>
  <c r="U6108" i="9"/>
  <c r="U6116" i="9"/>
  <c r="U6124" i="9"/>
  <c r="U6132" i="9"/>
  <c r="U6140" i="9"/>
  <c r="U6148" i="9"/>
  <c r="U6156" i="9"/>
  <c r="U6164" i="9"/>
  <c r="U6172" i="9"/>
  <c r="U6180" i="9"/>
  <c r="U6188" i="9"/>
  <c r="U6196" i="9"/>
  <c r="U6204" i="9"/>
  <c r="U6212" i="9"/>
  <c r="U6220" i="9"/>
  <c r="U6228" i="9"/>
  <c r="U6236" i="9"/>
  <c r="U6244" i="9"/>
  <c r="U6252" i="9"/>
  <c r="U6260" i="9"/>
  <c r="U6268" i="9"/>
  <c r="U6276" i="9"/>
  <c r="U6284" i="9"/>
  <c r="U6292" i="9"/>
  <c r="U6300" i="9"/>
  <c r="U6308" i="9"/>
  <c r="U6316" i="9"/>
  <c r="U6324" i="9"/>
  <c r="U6332" i="9"/>
  <c r="U6340" i="9"/>
  <c r="U6348" i="9"/>
  <c r="U6356" i="9"/>
  <c r="U6364" i="9"/>
  <c r="U6372" i="9"/>
  <c r="U6380" i="9"/>
  <c r="U6388" i="9"/>
  <c r="U6396" i="9"/>
  <c r="U6404" i="9"/>
  <c r="U6412" i="9"/>
  <c r="U6420" i="9"/>
  <c r="U6428" i="9"/>
  <c r="U6436" i="9"/>
  <c r="U6444" i="9"/>
  <c r="U6452" i="9"/>
  <c r="U6460" i="9"/>
  <c r="U6468" i="9"/>
  <c r="U6476" i="9"/>
  <c r="U6484" i="9"/>
  <c r="U6492" i="9"/>
  <c r="U6500" i="9"/>
  <c r="U6508" i="9"/>
  <c r="U6516" i="9"/>
  <c r="U6524" i="9"/>
  <c r="U6532" i="9"/>
  <c r="U6540" i="9"/>
  <c r="U6548" i="9"/>
  <c r="U6556" i="9"/>
  <c r="U6564" i="9"/>
  <c r="U6572" i="9"/>
  <c r="U6580" i="9"/>
  <c r="U6588" i="9"/>
  <c r="U6596" i="9"/>
  <c r="U6604" i="9"/>
  <c r="U6612" i="9"/>
  <c r="U6620" i="9"/>
  <c r="U6628" i="9"/>
  <c r="U6636" i="9"/>
  <c r="U6644" i="9"/>
  <c r="U6652" i="9"/>
  <c r="U6660" i="9"/>
  <c r="U6668" i="9"/>
  <c r="U6676" i="9"/>
  <c r="U6684" i="9"/>
  <c r="U6692" i="9"/>
  <c r="U6700" i="9"/>
  <c r="U6708" i="9"/>
  <c r="U6716" i="9"/>
  <c r="U6724" i="9"/>
  <c r="U6732" i="9"/>
  <c r="U6740" i="9"/>
  <c r="U6748" i="9"/>
  <c r="U6756" i="9"/>
  <c r="U6764" i="9"/>
  <c r="U6772" i="9"/>
  <c r="U6780" i="9"/>
  <c r="U6788" i="9"/>
  <c r="U6796" i="9"/>
  <c r="U6804" i="9"/>
  <c r="U6812" i="9"/>
  <c r="U6820" i="9"/>
  <c r="U6828" i="9"/>
  <c r="U6836" i="9"/>
  <c r="U6844" i="9"/>
  <c r="U1343" i="9"/>
  <c r="U2072" i="9"/>
  <c r="U2558" i="9"/>
  <c r="U2771" i="9"/>
  <c r="U2914" i="9"/>
  <c r="U3024" i="9"/>
  <c r="U3133" i="9"/>
  <c r="U3229" i="9"/>
  <c r="U3327" i="9"/>
  <c r="U3423" i="9"/>
  <c r="U3520" i="9"/>
  <c r="U3616" i="9"/>
  <c r="U3714" i="9"/>
  <c r="U3811" i="9"/>
  <c r="U3891" i="9"/>
  <c r="U3956" i="9"/>
  <c r="U4012" i="9"/>
  <c r="U4063" i="9"/>
  <c r="U4106" i="9"/>
  <c r="U4148" i="9"/>
  <c r="U4185" i="9"/>
  <c r="U4222" i="9"/>
  <c r="U4259" i="9"/>
  <c r="U4295" i="9"/>
  <c r="U4326" i="9"/>
  <c r="U4357" i="9"/>
  <c r="U4385" i="9"/>
  <c r="U4411" i="9"/>
  <c r="U4431" i="9"/>
  <c r="U4453" i="9"/>
  <c r="U4473" i="9"/>
  <c r="U4494" i="9"/>
  <c r="U4515" i="9"/>
  <c r="U4536" i="9"/>
  <c r="U4557" i="9"/>
  <c r="U4577" i="9"/>
  <c r="U4599" i="9"/>
  <c r="U4618" i="9"/>
  <c r="U4636" i="9"/>
  <c r="U4654" i="9"/>
  <c r="U4673" i="9"/>
  <c r="U4691" i="9"/>
  <c r="U4709" i="9"/>
  <c r="U4728" i="9"/>
  <c r="U4746" i="9"/>
  <c r="U4764" i="9"/>
  <c r="U4782" i="9"/>
  <c r="U4801" i="9"/>
  <c r="U4819" i="9"/>
  <c r="U4837" i="9"/>
  <c r="U4856" i="9"/>
  <c r="U4874" i="9"/>
  <c r="U4892" i="9"/>
  <c r="U4910" i="9"/>
  <c r="U4929" i="9"/>
  <c r="U4945" i="9"/>
  <c r="U4961" i="9"/>
  <c r="U4977" i="9"/>
  <c r="U4993" i="9"/>
  <c r="U5009" i="9"/>
  <c r="U5025" i="9"/>
  <c r="U5041" i="9"/>
  <c r="U5057" i="9"/>
  <c r="U5073" i="9"/>
  <c r="U5089" i="9"/>
  <c r="U5105" i="9"/>
  <c r="U5121" i="9"/>
  <c r="U5137" i="9"/>
  <c r="U5153" i="9"/>
  <c r="U5169" i="9"/>
  <c r="U5185" i="9"/>
  <c r="U5201" i="9"/>
  <c r="U5217" i="9"/>
  <c r="U5233" i="9"/>
  <c r="U5249" i="9"/>
  <c r="U5265" i="9"/>
  <c r="U5281" i="9"/>
  <c r="U5297" i="9"/>
  <c r="U5313" i="9"/>
  <c r="U5329" i="9"/>
  <c r="U5345" i="9"/>
  <c r="U5361" i="9"/>
  <c r="U5377" i="9"/>
  <c r="U5393" i="9"/>
  <c r="U5409" i="9"/>
  <c r="U5422" i="9"/>
  <c r="U5435" i="9"/>
  <c r="U5445" i="9"/>
  <c r="U5456" i="9"/>
  <c r="U5467" i="9"/>
  <c r="U5477" i="9"/>
  <c r="U5488" i="9"/>
  <c r="U5499" i="9"/>
  <c r="U5508" i="9"/>
  <c r="U5517" i="9"/>
  <c r="U5526" i="9"/>
  <c r="U5536" i="9"/>
  <c r="U5545" i="9"/>
  <c r="U5554" i="9"/>
  <c r="U5563" i="9"/>
  <c r="U5572" i="9"/>
  <c r="U5581" i="9"/>
  <c r="U5590" i="9"/>
  <c r="U5600" i="9"/>
  <c r="U5609" i="9"/>
  <c r="U5618" i="9"/>
  <c r="U5627" i="9"/>
  <c r="U5636" i="9"/>
  <c r="U5645" i="9"/>
  <c r="U5654" i="9"/>
  <c r="U5664" i="9"/>
  <c r="U5673" i="9"/>
  <c r="U5682" i="9"/>
  <c r="U5691" i="9"/>
  <c r="U5700" i="9"/>
  <c r="U5709" i="9"/>
  <c r="U5718" i="9"/>
  <c r="U5728" i="9"/>
  <c r="U5737" i="9"/>
  <c r="U5746" i="9"/>
  <c r="U5755" i="9"/>
  <c r="U5764" i="9"/>
  <c r="U5773" i="9"/>
  <c r="U5782" i="9"/>
  <c r="U5792" i="9"/>
  <c r="U5801" i="9"/>
  <c r="U5810" i="9"/>
  <c r="U5819" i="9"/>
  <c r="U5828" i="9"/>
  <c r="U5837" i="9"/>
  <c r="U5846" i="9"/>
  <c r="U5856" i="9"/>
  <c r="U5865" i="9"/>
  <c r="U5874" i="9"/>
  <c r="U5883" i="9"/>
  <c r="U5892" i="9"/>
  <c r="U5901" i="9"/>
  <c r="U5910" i="9"/>
  <c r="U5920" i="9"/>
  <c r="U5929" i="9"/>
  <c r="U5938" i="9"/>
  <c r="U5947" i="9"/>
  <c r="U5956" i="9"/>
  <c r="U5965" i="9"/>
  <c r="U5974" i="9"/>
  <c r="U5984" i="9"/>
  <c r="U5993" i="9"/>
  <c r="U6002" i="9"/>
  <c r="U6011" i="9"/>
  <c r="U6020" i="9"/>
  <c r="U6029" i="9"/>
  <c r="U6038" i="9"/>
  <c r="U6048" i="9"/>
  <c r="U6057" i="9"/>
  <c r="U6066" i="9"/>
  <c r="U6075" i="9"/>
  <c r="U6084" i="9"/>
  <c r="U6093" i="9"/>
  <c r="U6101" i="9"/>
  <c r="U6109" i="9"/>
  <c r="U6117" i="9"/>
  <c r="U6125" i="9"/>
  <c r="U6133" i="9"/>
  <c r="U6141" i="9"/>
  <c r="U6149" i="9"/>
  <c r="U6157" i="9"/>
  <c r="U6165" i="9"/>
  <c r="U6173" i="9"/>
  <c r="U6181" i="9"/>
  <c r="U6189" i="9"/>
  <c r="U6197" i="9"/>
  <c r="U6205" i="9"/>
  <c r="U6213" i="9"/>
  <c r="U6221" i="9"/>
  <c r="U6229" i="9"/>
  <c r="U6237" i="9"/>
  <c r="U6245" i="9"/>
  <c r="U6253" i="9"/>
  <c r="U6261" i="9"/>
  <c r="U6269" i="9"/>
  <c r="U6277" i="9"/>
  <c r="U6285" i="9"/>
  <c r="U6293" i="9"/>
  <c r="U6301" i="9"/>
  <c r="U6309" i="9"/>
  <c r="U6317" i="9"/>
  <c r="U6325" i="9"/>
  <c r="U6333" i="9"/>
  <c r="U6341" i="9"/>
  <c r="U6349" i="9"/>
  <c r="U6357" i="9"/>
  <c r="U6365" i="9"/>
  <c r="U6373" i="9"/>
  <c r="U6381" i="9"/>
  <c r="U6389" i="9"/>
  <c r="U6397" i="9"/>
  <c r="U6405" i="9"/>
  <c r="U6413" i="9"/>
  <c r="U6421" i="9"/>
  <c r="U6429" i="9"/>
  <c r="U6437" i="9"/>
  <c r="U6445" i="9"/>
  <c r="U6453" i="9"/>
  <c r="U6461" i="9"/>
  <c r="U6469" i="9"/>
  <c r="U6477" i="9"/>
  <c r="U6485" i="9"/>
  <c r="U6493" i="9"/>
  <c r="U6501" i="9"/>
  <c r="U6509" i="9"/>
  <c r="U6517" i="9"/>
  <c r="U6525" i="9"/>
  <c r="U6533" i="9"/>
  <c r="U6541" i="9"/>
  <c r="U6549" i="9"/>
  <c r="U6557" i="9"/>
  <c r="U6565" i="9"/>
  <c r="U6573" i="9"/>
  <c r="U6581" i="9"/>
  <c r="U6589" i="9"/>
  <c r="U6597" i="9"/>
  <c r="U6605" i="9"/>
  <c r="U6613" i="9"/>
  <c r="U6621" i="9"/>
  <c r="U6629" i="9"/>
  <c r="U6637" i="9"/>
  <c r="U6645" i="9"/>
  <c r="U6653" i="9"/>
  <c r="U6661" i="9"/>
  <c r="U6669" i="9"/>
  <c r="U6677" i="9"/>
  <c r="U6685" i="9"/>
  <c r="U6693" i="9"/>
  <c r="U6701" i="9"/>
  <c r="U6709" i="9"/>
  <c r="U6717" i="9"/>
  <c r="U6725" i="9"/>
  <c r="U6733" i="9"/>
  <c r="U6741" i="9"/>
  <c r="U6749" i="9"/>
  <c r="U6757" i="9"/>
  <c r="U6765" i="9"/>
  <c r="U6773" i="9"/>
  <c r="U6781" i="9"/>
  <c r="U6789" i="9"/>
  <c r="U6797" i="9"/>
  <c r="U280" i="9"/>
  <c r="U1550" i="9"/>
  <c r="U2215" i="9"/>
  <c r="U2623" i="9"/>
  <c r="U2816" i="9"/>
  <c r="U2947" i="9"/>
  <c r="U3056" i="9"/>
  <c r="U3156" i="9"/>
  <c r="U3252" i="9"/>
  <c r="U3349" i="9"/>
  <c r="U3445" i="9"/>
  <c r="U3543" i="9"/>
  <c r="U3645" i="9"/>
  <c r="U3741" i="9"/>
  <c r="U3831" i="9"/>
  <c r="U3906" i="9"/>
  <c r="U3970" i="9"/>
  <c r="U4026" i="9"/>
  <c r="U4075" i="9"/>
  <c r="U4116" i="9"/>
  <c r="U4158" i="9"/>
  <c r="U4195" i="9"/>
  <c r="U4231" i="9"/>
  <c r="U4268" i="9"/>
  <c r="U4304" i="9"/>
  <c r="U4334" i="9"/>
  <c r="U4363" i="9"/>
  <c r="U4392" i="9"/>
  <c r="U4416" i="9"/>
  <c r="U4437" i="9"/>
  <c r="U4457" i="9"/>
  <c r="U4478" i="9"/>
  <c r="U4500" i="9"/>
  <c r="U4520" i="9"/>
  <c r="U4541" i="9"/>
  <c r="U4563" i="9"/>
  <c r="U4583" i="9"/>
  <c r="U4604" i="9"/>
  <c r="U4622" i="9"/>
  <c r="U4641" i="9"/>
  <c r="U4659" i="9"/>
  <c r="U4677" i="9"/>
  <c r="U4696" i="9"/>
  <c r="U4714" i="9"/>
  <c r="U4732" i="9"/>
  <c r="U4750" i="9"/>
  <c r="U4769" i="9"/>
  <c r="U4787" i="9"/>
  <c r="U4805" i="9"/>
  <c r="U4824" i="9"/>
  <c r="U4842" i="9"/>
  <c r="U4860" i="9"/>
  <c r="U4878" i="9"/>
  <c r="U4897" i="9"/>
  <c r="U4915" i="9"/>
  <c r="U4933" i="9"/>
  <c r="U4949" i="9"/>
  <c r="U4965" i="9"/>
  <c r="U4981" i="9"/>
  <c r="U4997" i="9"/>
  <c r="U5013" i="9"/>
  <c r="U5029" i="9"/>
  <c r="U5045" i="9"/>
  <c r="U5061" i="9"/>
  <c r="U5077" i="9"/>
  <c r="U5093" i="9"/>
  <c r="U5109" i="9"/>
  <c r="U5125" i="9"/>
  <c r="U5141" i="9"/>
  <c r="U5157" i="9"/>
  <c r="U5173" i="9"/>
  <c r="U5189" i="9"/>
  <c r="U5205" i="9"/>
  <c r="U5221" i="9"/>
  <c r="U5237" i="9"/>
  <c r="U5253" i="9"/>
  <c r="U5269" i="9"/>
  <c r="U5285" i="9"/>
  <c r="U5301" i="9"/>
  <c r="U5317" i="9"/>
  <c r="U5333" i="9"/>
  <c r="U5349" i="9"/>
  <c r="U5365" i="9"/>
  <c r="U5381" i="9"/>
  <c r="U5397" i="9"/>
  <c r="U5412" i="9"/>
  <c r="U5424" i="9"/>
  <c r="U5436" i="9"/>
  <c r="U5446" i="9"/>
  <c r="U5457" i="9"/>
  <c r="U5468" i="9"/>
  <c r="U5478" i="9"/>
  <c r="U5489" i="9"/>
  <c r="U5500" i="9"/>
  <c r="U5509" i="9"/>
  <c r="U5518" i="9"/>
  <c r="U5528" i="9"/>
  <c r="U5537" i="9"/>
  <c r="U5546" i="9"/>
  <c r="U5555" i="9"/>
  <c r="U5564" i="9"/>
  <c r="U5573" i="9"/>
  <c r="U5582" i="9"/>
  <c r="U5592" i="9"/>
  <c r="U5601" i="9"/>
  <c r="U5610" i="9"/>
  <c r="U5619" i="9"/>
  <c r="U5628" i="9"/>
  <c r="U5637" i="9"/>
  <c r="U5646" i="9"/>
  <c r="U5656" i="9"/>
  <c r="U5665" i="9"/>
  <c r="U5674" i="9"/>
  <c r="U5683" i="9"/>
  <c r="U5692" i="9"/>
  <c r="U5701" i="9"/>
  <c r="U5710" i="9"/>
  <c r="U5720" i="9"/>
  <c r="U5729" i="9"/>
  <c r="U5738" i="9"/>
  <c r="U5747" i="9"/>
  <c r="U5756" i="9"/>
  <c r="U5765" i="9"/>
  <c r="U5774" i="9"/>
  <c r="U5784" i="9"/>
  <c r="U5793" i="9"/>
  <c r="U5802" i="9"/>
  <c r="U5811" i="9"/>
  <c r="U5820" i="9"/>
  <c r="U5829" i="9"/>
  <c r="U5838" i="9"/>
  <c r="U5848" i="9"/>
  <c r="U5857" i="9"/>
  <c r="U5866" i="9"/>
  <c r="U5875" i="9"/>
  <c r="U5884" i="9"/>
  <c r="U5893" i="9"/>
  <c r="U5902" i="9"/>
  <c r="U5912" i="9"/>
  <c r="U5921" i="9"/>
  <c r="U5930" i="9"/>
  <c r="U5939" i="9"/>
  <c r="U5948" i="9"/>
  <c r="U5957" i="9"/>
  <c r="U5966" i="9"/>
  <c r="U5976" i="9"/>
  <c r="U5985" i="9"/>
  <c r="U5994" i="9"/>
  <c r="U6003" i="9"/>
  <c r="U6012" i="9"/>
  <c r="U6021" i="9"/>
  <c r="U6030" i="9"/>
  <c r="U6040" i="9"/>
  <c r="U6049" i="9"/>
  <c r="U6058" i="9"/>
  <c r="U6067" i="9"/>
  <c r="U6076" i="9"/>
  <c r="U6085" i="9"/>
  <c r="U6094" i="9"/>
  <c r="U6102" i="9"/>
  <c r="U6110" i="9"/>
  <c r="U6118" i="9"/>
  <c r="U6126" i="9"/>
  <c r="U6134" i="9"/>
  <c r="U6142" i="9"/>
  <c r="U6150" i="9"/>
  <c r="U6158" i="9"/>
  <c r="U6166" i="9"/>
  <c r="U6174" i="9"/>
  <c r="U6182" i="9"/>
  <c r="U6190" i="9"/>
  <c r="U6198" i="9"/>
  <c r="U6206" i="9"/>
  <c r="U6214" i="9"/>
  <c r="U6222" i="9"/>
  <c r="U6230" i="9"/>
  <c r="U6238" i="9"/>
  <c r="U6246" i="9"/>
  <c r="U6254" i="9"/>
  <c r="U6262" i="9"/>
  <c r="U6270" i="9"/>
  <c r="U6278" i="9"/>
  <c r="U6286" i="9"/>
  <c r="U6294" i="9"/>
  <c r="U6302" i="9"/>
  <c r="U6310" i="9"/>
  <c r="U6318" i="9"/>
  <c r="U6326" i="9"/>
  <c r="U6334" i="9"/>
  <c r="U6342" i="9"/>
  <c r="U6350" i="9"/>
  <c r="U6358" i="9"/>
  <c r="U6366" i="9"/>
  <c r="U6374" i="9"/>
  <c r="U6382" i="9"/>
  <c r="U6390" i="9"/>
  <c r="U6398" i="9"/>
  <c r="U6406" i="9"/>
  <c r="U6414" i="9"/>
  <c r="U6422" i="9"/>
  <c r="U6430" i="9"/>
  <c r="U6438" i="9"/>
  <c r="U6446" i="9"/>
  <c r="U6454" i="9"/>
  <c r="U6462" i="9"/>
  <c r="U6470" i="9"/>
  <c r="U6478" i="9"/>
  <c r="U6486" i="9"/>
  <c r="U6494" i="9"/>
  <c r="U6502" i="9"/>
  <c r="U6510" i="9"/>
  <c r="U6518" i="9"/>
  <c r="U6526" i="9"/>
  <c r="U6534" i="9"/>
  <c r="U6542" i="9"/>
  <c r="U6550" i="9"/>
  <c r="U6558" i="9"/>
  <c r="U6566" i="9"/>
  <c r="U6574" i="9"/>
  <c r="U6582" i="9"/>
  <c r="U6590" i="9"/>
  <c r="U6598" i="9"/>
  <c r="U6606" i="9"/>
  <c r="U6614" i="9"/>
  <c r="U6622" i="9"/>
  <c r="U6630" i="9"/>
  <c r="U6638" i="9"/>
  <c r="U6646" i="9"/>
  <c r="U6654" i="9"/>
  <c r="U6662" i="9"/>
  <c r="U6670" i="9"/>
  <c r="U6678" i="9"/>
  <c r="U6686" i="9"/>
  <c r="U6694" i="9"/>
  <c r="U6702" i="9"/>
  <c r="U6710" i="9"/>
  <c r="U6718" i="9"/>
  <c r="U6726" i="9"/>
  <c r="U6734" i="9"/>
  <c r="U818" i="9"/>
  <c r="U1729" i="9"/>
  <c r="U2353" i="9"/>
  <c r="U2673" i="9"/>
  <c r="U2851" i="9"/>
  <c r="U2973" i="9"/>
  <c r="U3082" i="9"/>
  <c r="U3179" i="9"/>
  <c r="U3275" i="9"/>
  <c r="U3372" i="9"/>
  <c r="U3475" i="9"/>
  <c r="U3571" i="9"/>
  <c r="U3668" i="9"/>
  <c r="U3764" i="9"/>
  <c r="U3851" i="9"/>
  <c r="U3923" i="9"/>
  <c r="U3984" i="9"/>
  <c r="U4037" i="9"/>
  <c r="U4085" i="9"/>
  <c r="U4127" i="9"/>
  <c r="U4167" i="9"/>
  <c r="U4204" i="9"/>
  <c r="U4240" i="9"/>
  <c r="U4277" i="9"/>
  <c r="U4312" i="9"/>
  <c r="U4341" i="9"/>
  <c r="U4371" i="9"/>
  <c r="U4398" i="9"/>
  <c r="U4421" i="9"/>
  <c r="U4441" i="9"/>
  <c r="U4463" i="9"/>
  <c r="U4484" i="9"/>
  <c r="U4504" i="9"/>
  <c r="U4526" i="9"/>
  <c r="U4547" i="9"/>
  <c r="U4567" i="9"/>
  <c r="U4588" i="9"/>
  <c r="U4609" i="9"/>
  <c r="U4627" i="9"/>
  <c r="U4645" i="9"/>
  <c r="U4664" i="9"/>
  <c r="U4682" i="9"/>
  <c r="U4700" i="9"/>
  <c r="U4718" i="9"/>
  <c r="U4737" i="9"/>
  <c r="U4755" i="9"/>
  <c r="U4773" i="9"/>
  <c r="U4792" i="9"/>
  <c r="U4810" i="9"/>
  <c r="U4828" i="9"/>
  <c r="U4846" i="9"/>
  <c r="U4865" i="9"/>
  <c r="U4883" i="9"/>
  <c r="U4901" i="9"/>
  <c r="U4920" i="9"/>
  <c r="U4937" i="9"/>
  <c r="U4953" i="9"/>
  <c r="U4969" i="9"/>
  <c r="U4985" i="9"/>
  <c r="U5001" i="9"/>
  <c r="U5017" i="9"/>
  <c r="U5033" i="9"/>
  <c r="U5049" i="9"/>
  <c r="U5065" i="9"/>
  <c r="U5081" i="9"/>
  <c r="U5097" i="9"/>
  <c r="U5113" i="9"/>
  <c r="U5129" i="9"/>
  <c r="U5145" i="9"/>
  <c r="U5161" i="9"/>
  <c r="U5177" i="9"/>
  <c r="U5193" i="9"/>
  <c r="U5209" i="9"/>
  <c r="U5225" i="9"/>
  <c r="U5241" i="9"/>
  <c r="U5257" i="9"/>
  <c r="U5273" i="9"/>
  <c r="U5289" i="9"/>
  <c r="U5305" i="9"/>
  <c r="U5321" i="9"/>
  <c r="U5337" i="9"/>
  <c r="U5353" i="9"/>
  <c r="U5369" i="9"/>
  <c r="U5385" i="9"/>
  <c r="U5401" i="9"/>
  <c r="U5416" i="9"/>
  <c r="U5429" i="9"/>
  <c r="U5440" i="9"/>
  <c r="U5451" i="9"/>
  <c r="U5461" i="9"/>
  <c r="U5472" i="9"/>
  <c r="U5483" i="9"/>
  <c r="U5493" i="9"/>
  <c r="U5504" i="9"/>
  <c r="U5513" i="9"/>
  <c r="U5522" i="9"/>
  <c r="U5531" i="9"/>
  <c r="U5540" i="9"/>
  <c r="U5549" i="9"/>
  <c r="U5558" i="9"/>
  <c r="U5568" i="9"/>
  <c r="U5577" i="9"/>
  <c r="U5586" i="9"/>
  <c r="U5595" i="9"/>
  <c r="U5604" i="9"/>
  <c r="U5613" i="9"/>
  <c r="U5622" i="9"/>
  <c r="U5632" i="9"/>
  <c r="U5641" i="9"/>
  <c r="U5650" i="9"/>
  <c r="U5659" i="9"/>
  <c r="U5668" i="9"/>
  <c r="U5677" i="9"/>
  <c r="U5686" i="9"/>
  <c r="U5696" i="9"/>
  <c r="U5705" i="9"/>
  <c r="U5714" i="9"/>
  <c r="U5723" i="9"/>
  <c r="U5732" i="9"/>
  <c r="U5741" i="9"/>
  <c r="U5750" i="9"/>
  <c r="U5760" i="9"/>
  <c r="U5769" i="9"/>
  <c r="U5778" i="9"/>
  <c r="U5787" i="9"/>
  <c r="U5796" i="9"/>
  <c r="U5805" i="9"/>
  <c r="U5814" i="9"/>
  <c r="U5824" i="9"/>
  <c r="U5833" i="9"/>
  <c r="U5842" i="9"/>
  <c r="U5851" i="9"/>
  <c r="U5860" i="9"/>
  <c r="U5869" i="9"/>
  <c r="U5878" i="9"/>
  <c r="U5888" i="9"/>
  <c r="U5897" i="9"/>
  <c r="U5906" i="9"/>
  <c r="U5915" i="9"/>
  <c r="U5924" i="9"/>
  <c r="U5933" i="9"/>
  <c r="U5942" i="9"/>
  <c r="U5952" i="9"/>
  <c r="U5961" i="9"/>
  <c r="U5970" i="9"/>
  <c r="U5979" i="9"/>
  <c r="U5988" i="9"/>
  <c r="U5997" i="9"/>
  <c r="U6006" i="9"/>
  <c r="U6016" i="9"/>
  <c r="U6025" i="9"/>
  <c r="U6034" i="9"/>
  <c r="U6043" i="9"/>
  <c r="U6052" i="9"/>
  <c r="U6061" i="9"/>
  <c r="U6070" i="9"/>
  <c r="U6080" i="9"/>
  <c r="U6089" i="9"/>
  <c r="U6097" i="9"/>
  <c r="U6105" i="9"/>
  <c r="U6113" i="9"/>
  <c r="U6121" i="9"/>
  <c r="U6129" i="9"/>
  <c r="U6137" i="9"/>
  <c r="U6145" i="9"/>
  <c r="U6153" i="9"/>
  <c r="U6161" i="9"/>
  <c r="U6169" i="9"/>
  <c r="U6177" i="9"/>
  <c r="U6185" i="9"/>
  <c r="U6193" i="9"/>
  <c r="U6201" i="9"/>
  <c r="U6209" i="9"/>
  <c r="U6217" i="9"/>
  <c r="U6225" i="9"/>
  <c r="U6233" i="9"/>
  <c r="U6241" i="9"/>
  <c r="U6249" i="9"/>
  <c r="U6257" i="9"/>
  <c r="U6265" i="9"/>
  <c r="U6273" i="9"/>
  <c r="U6281" i="9"/>
  <c r="U6289" i="9"/>
  <c r="U6297" i="9"/>
  <c r="U6305" i="9"/>
  <c r="U6313" i="9"/>
  <c r="U6321" i="9"/>
  <c r="U6329" i="9"/>
  <c r="U6337" i="9"/>
  <c r="U6345" i="9"/>
  <c r="U6353" i="9"/>
  <c r="U6361" i="9"/>
  <c r="U6369" i="9"/>
  <c r="U6377" i="9"/>
  <c r="U6385" i="9"/>
  <c r="U6393" i="9"/>
  <c r="U6401" i="9"/>
  <c r="U6409" i="9"/>
  <c r="U6417" i="9"/>
  <c r="U6425" i="9"/>
  <c r="U6433" i="9"/>
  <c r="U6441" i="9"/>
  <c r="U6449" i="9"/>
  <c r="U6457" i="9"/>
  <c r="U6465" i="9"/>
  <c r="U6473" i="9"/>
  <c r="U6481" i="9"/>
  <c r="U6489" i="9"/>
  <c r="U6497" i="9"/>
  <c r="U6505" i="9"/>
  <c r="U6513" i="9"/>
  <c r="U6521" i="9"/>
  <c r="U6529" i="9"/>
  <c r="U6537" i="9"/>
  <c r="U6545" i="9"/>
  <c r="U6553" i="9"/>
  <c r="U6561" i="9"/>
  <c r="U6569" i="9"/>
  <c r="U6577" i="9"/>
  <c r="U6585" i="9"/>
  <c r="U6593" i="9"/>
  <c r="U6601" i="9"/>
  <c r="U6609" i="9"/>
  <c r="U6617" i="9"/>
  <c r="U6625" i="9"/>
  <c r="U6633" i="9"/>
  <c r="U6641" i="9"/>
  <c r="U6649" i="9"/>
  <c r="U6657" i="9"/>
  <c r="U6665" i="9"/>
  <c r="U6673" i="9"/>
  <c r="U6681" i="9"/>
  <c r="U6689" i="9"/>
  <c r="U6697" i="9"/>
  <c r="U6705" i="9"/>
  <c r="U6713" i="9"/>
  <c r="U6721" i="9"/>
  <c r="U6729" i="9"/>
  <c r="U6737" i="9"/>
  <c r="U6745" i="9"/>
  <c r="U6753" i="9"/>
  <c r="U6761" i="9"/>
  <c r="U6769" i="9"/>
  <c r="U6777" i="9"/>
  <c r="U6785" i="9"/>
  <c r="U6793" i="9"/>
  <c r="U6801" i="9"/>
  <c r="U6809" i="9"/>
  <c r="U6817" i="9"/>
  <c r="U6825" i="9"/>
  <c r="U6833" i="9"/>
  <c r="U6841" i="9"/>
  <c r="U6849" i="9"/>
  <c r="U6857" i="9"/>
  <c r="U6865" i="9"/>
  <c r="U6873" i="9"/>
  <c r="U6881" i="9"/>
  <c r="U6889" i="9"/>
  <c r="U6897" i="9"/>
  <c r="U6905" i="9"/>
  <c r="U6913" i="9"/>
  <c r="U6921" i="9"/>
  <c r="U6929" i="9"/>
  <c r="U6937" i="9"/>
  <c r="U6945" i="9"/>
  <c r="U6953" i="9"/>
  <c r="U6961" i="9"/>
  <c r="U6969" i="9"/>
  <c r="U6977" i="9"/>
  <c r="U6985" i="9"/>
  <c r="U6993" i="9"/>
  <c r="U7001" i="9"/>
  <c r="U7009" i="9"/>
  <c r="U7017" i="9"/>
  <c r="U7025" i="9"/>
  <c r="U7033" i="9"/>
  <c r="U7041" i="9"/>
  <c r="U7049" i="9"/>
  <c r="U7057" i="9"/>
  <c r="U7065" i="9"/>
  <c r="U7073" i="9"/>
  <c r="U7081" i="9"/>
  <c r="U7089" i="9"/>
  <c r="U7097" i="9"/>
  <c r="U7105" i="9"/>
  <c r="U7113" i="9"/>
  <c r="U7121" i="9"/>
  <c r="U7129" i="9"/>
  <c r="U7137" i="9"/>
  <c r="U7145" i="9"/>
  <c r="U7153" i="9"/>
  <c r="U7161" i="9"/>
  <c r="U7169" i="9"/>
  <c r="U7177" i="9"/>
  <c r="U7185" i="9"/>
  <c r="U7193" i="9"/>
  <c r="U7201" i="9"/>
  <c r="U7209" i="9"/>
  <c r="U7217" i="9"/>
  <c r="U7225" i="9"/>
  <c r="U7233" i="9"/>
  <c r="U7241" i="9"/>
  <c r="U7249" i="9"/>
  <c r="U7257" i="9"/>
  <c r="U7265" i="9"/>
  <c r="U7273" i="9"/>
  <c r="U7281" i="9"/>
  <c r="U7289" i="9"/>
  <c r="U7297" i="9"/>
  <c r="U7305" i="9"/>
  <c r="U7313" i="9"/>
  <c r="U7321" i="9"/>
  <c r="U7329" i="9"/>
  <c r="U7337" i="9"/>
  <c r="U7345" i="9"/>
  <c r="U7353" i="9"/>
  <c r="U7361" i="9"/>
  <c r="U7369" i="9"/>
  <c r="U7377" i="9"/>
  <c r="U7385" i="9"/>
  <c r="U7393" i="9"/>
  <c r="U7401" i="9"/>
  <c r="U7409" i="9"/>
  <c r="U7417" i="9"/>
  <c r="U7425" i="9"/>
  <c r="U7433" i="9"/>
  <c r="U7441" i="9"/>
  <c r="U7449" i="9"/>
  <c r="U7457" i="9"/>
  <c r="U7465" i="9"/>
  <c r="U7473" i="9"/>
  <c r="U7481" i="9"/>
  <c r="U7489" i="9"/>
  <c r="U7497" i="9"/>
  <c r="U7505" i="9"/>
  <c r="U7513" i="9"/>
  <c r="U7521" i="9"/>
  <c r="U7529" i="9"/>
  <c r="U7537" i="9"/>
  <c r="U7545" i="9"/>
  <c r="U7553" i="9"/>
  <c r="U1913" i="9"/>
  <c r="U2726" i="9"/>
  <c r="U2999" i="9"/>
  <c r="U3202" i="9"/>
  <c r="U3400" i="9"/>
  <c r="U3594" i="9"/>
  <c r="U3787" i="9"/>
  <c r="U3939" i="9"/>
  <c r="U4051" i="9"/>
  <c r="U4138" i="9"/>
  <c r="U4213" i="9"/>
  <c r="U4286" i="9"/>
  <c r="U4349" i="9"/>
  <c r="U4404" i="9"/>
  <c r="U4447" i="9"/>
  <c r="U4489" i="9"/>
  <c r="U4531" i="9"/>
  <c r="U4573" i="9"/>
  <c r="U4613" i="9"/>
  <c r="U4650" i="9"/>
  <c r="U4686" i="9"/>
  <c r="U4723" i="9"/>
  <c r="U4760" i="9"/>
  <c r="U4796" i="9"/>
  <c r="U4833" i="9"/>
  <c r="U4869" i="9"/>
  <c r="U4906" i="9"/>
  <c r="U4941" i="9"/>
  <c r="U4973" i="9"/>
  <c r="U5005" i="9"/>
  <c r="U5037" i="9"/>
  <c r="U5069" i="9"/>
  <c r="U5101" i="9"/>
  <c r="U5133" i="9"/>
  <c r="U5165" i="9"/>
  <c r="U5197" i="9"/>
  <c r="U5229" i="9"/>
  <c r="U5261" i="9"/>
  <c r="U5293" i="9"/>
  <c r="U5325" i="9"/>
  <c r="U5357" i="9"/>
  <c r="U5389" i="9"/>
  <c r="U5417" i="9"/>
  <c r="U5441" i="9"/>
  <c r="U5462" i="9"/>
  <c r="U5484" i="9"/>
  <c r="U5505" i="9"/>
  <c r="U5523" i="9"/>
  <c r="U5541" i="9"/>
  <c r="U5560" i="9"/>
  <c r="U5578" i="9"/>
  <c r="U5596" i="9"/>
  <c r="U5614" i="9"/>
  <c r="U5633" i="9"/>
  <c r="U5651" i="9"/>
  <c r="U5669" i="9"/>
  <c r="U5688" i="9"/>
  <c r="U5706" i="9"/>
  <c r="U5724" i="9"/>
  <c r="U5742" i="9"/>
  <c r="U5761" i="9"/>
  <c r="U5779" i="9"/>
  <c r="U5797" i="9"/>
  <c r="U5816" i="9"/>
  <c r="U5834" i="9"/>
  <c r="U5852" i="9"/>
  <c r="U5870" i="9"/>
  <c r="U5889" i="9"/>
  <c r="U5907" i="9"/>
  <c r="U5925" i="9"/>
  <c r="U5944" i="9"/>
  <c r="U5962" i="9"/>
  <c r="U5980" i="9"/>
  <c r="U5998" i="9"/>
  <c r="U6017" i="9"/>
  <c r="U6035" i="9"/>
  <c r="U6053" i="9"/>
  <c r="U6072" i="9"/>
  <c r="U6090" i="9"/>
  <c r="U6106" i="9"/>
  <c r="U6122" i="9"/>
  <c r="U6138" i="9"/>
  <c r="U6154" i="9"/>
  <c r="U6170" i="9"/>
  <c r="U6186" i="9"/>
  <c r="U6202" i="9"/>
  <c r="U6218" i="9"/>
  <c r="U6234" i="9"/>
  <c r="U6250" i="9"/>
  <c r="U6266" i="9"/>
  <c r="U6282" i="9"/>
  <c r="U6298" i="9"/>
  <c r="U6314" i="9"/>
  <c r="U6330" i="9"/>
  <c r="U6346" i="9"/>
  <c r="U6362" i="9"/>
  <c r="U6378" i="9"/>
  <c r="U6394" i="9"/>
  <c r="U6410" i="9"/>
  <c r="U6426" i="9"/>
  <c r="U6442" i="9"/>
  <c r="U6458" i="9"/>
  <c r="U6474" i="9"/>
  <c r="U6490" i="9"/>
  <c r="U6506" i="9"/>
  <c r="U6522" i="9"/>
  <c r="U6538" i="9"/>
  <c r="U6554" i="9"/>
  <c r="U6570" i="9"/>
  <c r="U6586" i="9"/>
  <c r="U6602" i="9"/>
  <c r="U6618" i="9"/>
  <c r="U6634" i="9"/>
  <c r="U6650" i="9"/>
  <c r="U6666" i="9"/>
  <c r="U6682" i="9"/>
  <c r="U6698" i="9"/>
  <c r="U6714" i="9"/>
  <c r="U6730" i="9"/>
  <c r="U6744" i="9"/>
  <c r="U6758" i="9"/>
  <c r="U6770" i="9"/>
  <c r="U6783" i="9"/>
  <c r="U6795" i="9"/>
  <c r="U6807" i="9"/>
  <c r="U6818" i="9"/>
  <c r="U6829" i="9"/>
  <c r="U6839" i="9"/>
  <c r="U6850" i="9"/>
  <c r="U6859" i="9"/>
  <c r="U6868" i="9"/>
  <c r="U6877" i="9"/>
  <c r="U6886" i="9"/>
  <c r="U6895" i="9"/>
  <c r="U6904" i="9"/>
  <c r="U6914" i="9"/>
  <c r="U6923" i="9"/>
  <c r="U6932" i="9"/>
  <c r="U6941" i="9"/>
  <c r="U6950" i="9"/>
  <c r="U6959" i="9"/>
  <c r="U6968" i="9"/>
  <c r="U6978" i="9"/>
  <c r="U6987" i="9"/>
  <c r="U6996" i="9"/>
  <c r="U7005" i="9"/>
  <c r="U7014" i="9"/>
  <c r="U7023" i="9"/>
  <c r="U7032" i="9"/>
  <c r="U7042" i="9"/>
  <c r="U7051" i="9"/>
  <c r="U7060" i="9"/>
  <c r="U7069" i="9"/>
  <c r="U7078" i="9"/>
  <c r="U7087" i="9"/>
  <c r="U7096" i="9"/>
  <c r="U7106" i="9"/>
  <c r="U7115" i="9"/>
  <c r="U7124" i="9"/>
  <c r="U7133" i="9"/>
  <c r="U7142" i="9"/>
  <c r="U7151" i="9"/>
  <c r="U7160" i="9"/>
  <c r="U7170" i="9"/>
  <c r="U7179" i="9"/>
  <c r="U7188" i="9"/>
  <c r="U7197" i="9"/>
  <c r="U7206" i="9"/>
  <c r="U7215" i="9"/>
  <c r="U7224" i="9"/>
  <c r="U7234" i="9"/>
  <c r="U7243" i="9"/>
  <c r="U7252" i="9"/>
  <c r="U7261" i="9"/>
  <c r="U7270" i="9"/>
  <c r="U7279" i="9"/>
  <c r="U7288" i="9"/>
  <c r="U7298" i="9"/>
  <c r="U7307" i="9"/>
  <c r="U7316" i="9"/>
  <c r="U7325" i="9"/>
  <c r="U7334" i="9"/>
  <c r="U7343" i="9"/>
  <c r="U7352" i="9"/>
  <c r="U7362" i="9"/>
  <c r="U7371" i="9"/>
  <c r="U7380" i="9"/>
  <c r="U7389" i="9"/>
  <c r="U7398" i="9"/>
  <c r="U7407" i="9"/>
  <c r="U7416" i="9"/>
  <c r="U7426" i="9"/>
  <c r="U7435" i="9"/>
  <c r="U7444" i="9"/>
  <c r="U7453" i="9"/>
  <c r="U7462" i="9"/>
  <c r="U7471" i="9"/>
  <c r="U7480" i="9"/>
  <c r="U7490" i="9"/>
  <c r="U7499" i="9"/>
  <c r="U7508" i="9"/>
  <c r="U7517" i="9"/>
  <c r="U7526" i="9"/>
  <c r="U7535" i="9"/>
  <c r="U7544" i="9"/>
  <c r="U7554" i="9"/>
  <c r="U7562" i="9"/>
  <c r="U7570" i="9"/>
  <c r="U7578" i="9"/>
  <c r="U7586" i="9"/>
  <c r="U7594" i="9"/>
  <c r="U7602" i="9"/>
  <c r="U7610" i="9"/>
  <c r="U7618" i="9"/>
  <c r="U7626" i="9"/>
  <c r="U7634" i="9"/>
  <c r="U7642" i="9"/>
  <c r="U7650" i="9"/>
  <c r="U7658" i="9"/>
  <c r="U7666" i="9"/>
  <c r="U7674" i="9"/>
  <c r="U7682" i="9"/>
  <c r="U7690" i="9"/>
  <c r="U7698" i="9"/>
  <c r="U7706" i="9"/>
  <c r="U7714" i="9"/>
  <c r="U7722" i="9"/>
  <c r="U7730" i="9"/>
  <c r="U7738" i="9"/>
  <c r="U7746" i="9"/>
  <c r="U7754" i="9"/>
  <c r="U7762" i="9"/>
  <c r="U7770" i="9"/>
  <c r="U7778" i="9"/>
  <c r="U7786" i="9"/>
  <c r="U7794" i="9"/>
  <c r="U7802" i="9"/>
  <c r="U7810" i="9"/>
  <c r="U7818" i="9"/>
  <c r="U7826" i="9"/>
  <c r="U7834" i="9"/>
  <c r="U7842" i="9"/>
  <c r="U7850" i="9"/>
  <c r="U7858" i="9"/>
  <c r="U7866" i="9"/>
  <c r="U7874" i="9"/>
  <c r="U7882" i="9"/>
  <c r="U7890" i="9"/>
  <c r="U7898" i="9"/>
  <c r="U7906" i="9"/>
  <c r="U7914" i="9"/>
  <c r="U7922" i="9"/>
  <c r="U7930" i="9"/>
  <c r="U7938" i="9"/>
  <c r="U7946" i="9"/>
  <c r="U7954" i="9"/>
  <c r="U7962" i="9"/>
  <c r="U7970" i="9"/>
  <c r="U7978" i="9"/>
  <c r="U7986" i="9"/>
  <c r="U7994" i="9"/>
  <c r="U8002" i="9"/>
  <c r="U8010" i="9"/>
  <c r="U8018" i="9"/>
  <c r="U8026" i="9"/>
  <c r="U8034" i="9"/>
  <c r="U8042" i="9"/>
  <c r="U8050" i="9"/>
  <c r="U8058" i="9"/>
  <c r="U8066" i="9"/>
  <c r="U8074" i="9"/>
  <c r="U8082" i="9"/>
  <c r="U8090" i="9"/>
  <c r="U8098" i="9"/>
  <c r="U8106" i="9"/>
  <c r="U8114" i="9"/>
  <c r="U8122" i="9"/>
  <c r="U8130" i="9"/>
  <c r="U8138" i="9"/>
  <c r="U8146" i="9"/>
  <c r="U8154" i="9"/>
  <c r="U8162" i="9"/>
  <c r="U8170" i="9"/>
  <c r="U8178" i="9"/>
  <c r="U8186" i="9"/>
  <c r="U8194" i="9"/>
  <c r="U8202" i="9"/>
  <c r="U8210" i="9"/>
  <c r="U8218" i="9"/>
  <c r="U8226" i="9"/>
  <c r="U8234" i="9"/>
  <c r="U8242" i="9"/>
  <c r="U8250" i="9"/>
  <c r="U8258" i="9"/>
  <c r="U8266" i="9"/>
  <c r="U8274" i="9"/>
  <c r="U8282" i="9"/>
  <c r="U8290" i="9"/>
  <c r="U8298" i="9"/>
  <c r="U8306" i="9"/>
  <c r="U8314" i="9"/>
  <c r="U8322" i="9"/>
  <c r="U8330" i="9"/>
  <c r="U8338" i="9"/>
  <c r="U8346" i="9"/>
  <c r="U8354" i="9"/>
  <c r="U8362" i="9"/>
  <c r="U8370" i="9"/>
  <c r="U8378" i="9"/>
  <c r="U8386" i="9"/>
  <c r="U8394" i="9"/>
  <c r="U8402" i="9"/>
  <c r="U8410" i="9"/>
  <c r="U8418" i="9"/>
  <c r="U8426" i="9"/>
  <c r="U8434" i="9"/>
  <c r="U8442" i="9"/>
  <c r="U8450" i="9"/>
  <c r="U8458" i="9"/>
  <c r="U8466" i="9"/>
  <c r="U8474" i="9"/>
  <c r="U8482" i="9"/>
  <c r="U8490" i="9"/>
  <c r="U8498" i="9"/>
  <c r="U8506" i="9"/>
  <c r="U8514" i="9"/>
  <c r="U8522" i="9"/>
  <c r="U8530" i="9"/>
  <c r="U8538" i="9"/>
  <c r="U8546" i="9"/>
  <c r="U8554" i="9"/>
  <c r="U8562" i="9"/>
  <c r="U8570" i="9"/>
  <c r="U8578" i="9"/>
  <c r="U8586" i="9"/>
  <c r="U8594" i="9"/>
  <c r="U8602" i="9"/>
  <c r="U8610" i="9"/>
  <c r="U8618" i="9"/>
  <c r="U8626" i="9"/>
  <c r="U8634" i="9"/>
  <c r="U1959" i="9"/>
  <c r="U2740" i="9"/>
  <c r="U3008" i="9"/>
  <c r="U3210" i="9"/>
  <c r="U3403" i="9"/>
  <c r="U3603" i="9"/>
  <c r="U3796" i="9"/>
  <c r="U3944" i="9"/>
  <c r="U4053" i="9"/>
  <c r="U4140" i="9"/>
  <c r="U4215" i="9"/>
  <c r="U4288" i="9"/>
  <c r="U4350" i="9"/>
  <c r="U4405" i="9"/>
  <c r="U4448" i="9"/>
  <c r="U4491" i="9"/>
  <c r="U4532" i="9"/>
  <c r="U4574" i="9"/>
  <c r="U4614" i="9"/>
  <c r="U4651" i="9"/>
  <c r="U4688" i="9"/>
  <c r="U4724" i="9"/>
  <c r="U4761" i="9"/>
  <c r="U4797" i="9"/>
  <c r="U4834" i="9"/>
  <c r="U4870" i="9"/>
  <c r="U4907" i="9"/>
  <c r="U4942" i="9"/>
  <c r="U4974" i="9"/>
  <c r="U5006" i="9"/>
  <c r="U5038" i="9"/>
  <c r="U5070" i="9"/>
  <c r="U5102" i="9"/>
  <c r="U5134" i="9"/>
  <c r="U5166" i="9"/>
  <c r="U5198" i="9"/>
  <c r="U5230" i="9"/>
  <c r="U5262" i="9"/>
  <c r="U5294" i="9"/>
  <c r="U5326" i="9"/>
  <c r="U5358" i="9"/>
  <c r="U5390" i="9"/>
  <c r="U5420" i="9"/>
  <c r="U5443" i="9"/>
  <c r="U5464" i="9"/>
  <c r="U5485" i="9"/>
  <c r="U5506" i="9"/>
  <c r="U5524" i="9"/>
  <c r="U5542" i="9"/>
  <c r="U5561" i="9"/>
  <c r="U5579" i="9"/>
  <c r="U5597" i="9"/>
  <c r="U5616" i="9"/>
  <c r="U5634" i="9"/>
  <c r="U5652" i="9"/>
  <c r="U5670" i="9"/>
  <c r="U5689" i="9"/>
  <c r="U5707" i="9"/>
  <c r="U5725" i="9"/>
  <c r="U5744" i="9"/>
  <c r="U5762" i="9"/>
  <c r="U5780" i="9"/>
  <c r="U5798" i="9"/>
  <c r="U5817" i="9"/>
  <c r="U5835" i="9"/>
  <c r="U5853" i="9"/>
  <c r="U5872" i="9"/>
  <c r="U5890" i="9"/>
  <c r="U5908" i="9"/>
  <c r="U5926" i="9"/>
  <c r="U5945" i="9"/>
  <c r="U5963" i="9"/>
  <c r="U5981" i="9"/>
  <c r="U6000" i="9"/>
  <c r="U6018" i="9"/>
  <c r="U6036" i="9"/>
  <c r="U6054" i="9"/>
  <c r="U6073" i="9"/>
  <c r="U6091" i="9"/>
  <c r="U6107" i="9"/>
  <c r="U6123" i="9"/>
  <c r="U6139" i="9"/>
  <c r="U6155" i="9"/>
  <c r="U6171" i="9"/>
  <c r="U6187" i="9"/>
  <c r="U6203" i="9"/>
  <c r="U6219" i="9"/>
  <c r="U6235" i="9"/>
  <c r="U6251" i="9"/>
  <c r="U6267" i="9"/>
  <c r="U6283" i="9"/>
  <c r="U6299" i="9"/>
  <c r="U6315" i="9"/>
  <c r="U6331" i="9"/>
  <c r="U6347" i="9"/>
  <c r="U6363" i="9"/>
  <c r="U6379" i="9"/>
  <c r="U6395" i="9"/>
  <c r="U6411" i="9"/>
  <c r="U6427" i="9"/>
  <c r="U6443" i="9"/>
  <c r="U6459" i="9"/>
  <c r="U6475" i="9"/>
  <c r="U6491" i="9"/>
  <c r="U6507" i="9"/>
  <c r="U6523" i="9"/>
  <c r="U6539" i="9"/>
  <c r="U6555" i="9"/>
  <c r="U6571" i="9"/>
  <c r="U6587" i="9"/>
  <c r="U6603" i="9"/>
  <c r="U6619" i="9"/>
  <c r="U6635" i="9"/>
  <c r="U6651" i="9"/>
  <c r="U6667" i="9"/>
  <c r="U6683" i="9"/>
  <c r="U6699" i="9"/>
  <c r="U6715" i="9"/>
  <c r="U6731" i="9"/>
  <c r="U6746" i="9"/>
  <c r="U6759" i="9"/>
  <c r="U6771" i="9"/>
  <c r="U6784" i="9"/>
  <c r="U6798" i="9"/>
  <c r="U6808" i="9"/>
  <c r="U6819" i="9"/>
  <c r="U6830" i="9"/>
  <c r="U6840" i="9"/>
  <c r="U6851" i="9"/>
  <c r="U6860" i="9"/>
  <c r="U6869" i="9"/>
  <c r="U6878" i="9"/>
  <c r="U6887" i="9"/>
  <c r="U6896" i="9"/>
  <c r="U6906" i="9"/>
  <c r="U6915" i="9"/>
  <c r="U6924" i="9"/>
  <c r="U6933" i="9"/>
  <c r="U6942" i="9"/>
  <c r="U6951" i="9"/>
  <c r="U6960" i="9"/>
  <c r="U6970" i="9"/>
  <c r="U6979" i="9"/>
  <c r="U6988" i="9"/>
  <c r="U6997" i="9"/>
  <c r="U7006" i="9"/>
  <c r="U7015" i="9"/>
  <c r="U7024" i="9"/>
  <c r="U7034" i="9"/>
  <c r="U7043" i="9"/>
  <c r="U7052" i="9"/>
  <c r="U7061" i="9"/>
  <c r="U7070" i="9"/>
  <c r="U7079" i="9"/>
  <c r="U7088" i="9"/>
  <c r="U7098" i="9"/>
  <c r="U7107" i="9"/>
  <c r="U7116" i="9"/>
  <c r="U7125" i="9"/>
  <c r="U7134" i="9"/>
  <c r="U7143" i="9"/>
  <c r="U7152" i="9"/>
  <c r="U7162" i="9"/>
  <c r="U7171" i="9"/>
  <c r="U7180" i="9"/>
  <c r="U7189" i="9"/>
  <c r="U7198" i="9"/>
  <c r="U7207" i="9"/>
  <c r="U7216" i="9"/>
  <c r="U7226" i="9"/>
  <c r="U7235" i="9"/>
  <c r="U7244" i="9"/>
  <c r="U7253" i="9"/>
  <c r="U7262" i="9"/>
  <c r="U7271" i="9"/>
  <c r="U7280" i="9"/>
  <c r="U7290" i="9"/>
  <c r="U7299" i="9"/>
  <c r="U7308" i="9"/>
  <c r="U7317" i="9"/>
  <c r="U7326" i="9"/>
  <c r="U7335" i="9"/>
  <c r="U7344" i="9"/>
  <c r="U7354" i="9"/>
  <c r="U7363" i="9"/>
  <c r="U7372" i="9"/>
  <c r="U7381" i="9"/>
  <c r="U7390" i="9"/>
  <c r="U7399" i="9"/>
  <c r="U7408" i="9"/>
  <c r="U7418" i="9"/>
  <c r="U7427" i="9"/>
  <c r="U7436" i="9"/>
  <c r="U7445" i="9"/>
  <c r="U7454" i="9"/>
  <c r="U7463" i="9"/>
  <c r="U7472" i="9"/>
  <c r="U7482" i="9"/>
  <c r="U7491" i="9"/>
  <c r="U7500" i="9"/>
  <c r="U7509" i="9"/>
  <c r="U7518" i="9"/>
  <c r="U7527" i="9"/>
  <c r="U7536" i="9"/>
  <c r="U7546" i="9"/>
  <c r="U7555" i="9"/>
  <c r="U7563" i="9"/>
  <c r="U7571" i="9"/>
  <c r="U7579" i="9"/>
  <c r="U7587" i="9"/>
  <c r="U7595" i="9"/>
  <c r="U7603" i="9"/>
  <c r="U7611" i="9"/>
  <c r="U7619" i="9"/>
  <c r="U7627" i="9"/>
  <c r="U7635" i="9"/>
  <c r="U7643" i="9"/>
  <c r="U7651" i="9"/>
  <c r="U7659" i="9"/>
  <c r="U7667" i="9"/>
  <c r="U7675" i="9"/>
  <c r="U7683" i="9"/>
  <c r="U7691" i="9"/>
  <c r="U7699" i="9"/>
  <c r="U7707" i="9"/>
  <c r="U7715" i="9"/>
  <c r="U7723" i="9"/>
  <c r="U7731" i="9"/>
  <c r="U7739" i="9"/>
  <c r="U7747" i="9"/>
  <c r="U7755" i="9"/>
  <c r="U7763" i="9"/>
  <c r="U7771" i="9"/>
  <c r="U7779" i="9"/>
  <c r="U7787" i="9"/>
  <c r="U7795" i="9"/>
  <c r="U7803" i="9"/>
  <c r="U7811" i="9"/>
  <c r="U7819" i="9"/>
  <c r="U7827" i="9"/>
  <c r="U7835" i="9"/>
  <c r="U7843" i="9"/>
  <c r="U7851" i="9"/>
  <c r="U7859" i="9"/>
  <c r="U7867" i="9"/>
  <c r="U7875" i="9"/>
  <c r="U7883" i="9"/>
  <c r="U7891" i="9"/>
  <c r="U7899" i="9"/>
  <c r="U7907" i="9"/>
  <c r="U7915" i="9"/>
  <c r="U7923" i="9"/>
  <c r="U7931" i="9"/>
  <c r="U7939" i="9"/>
  <c r="U7947" i="9"/>
  <c r="U7955" i="9"/>
  <c r="U7963" i="9"/>
  <c r="U7971" i="9"/>
  <c r="U7979" i="9"/>
  <c r="U7987" i="9"/>
  <c r="U7995" i="9"/>
  <c r="U8003" i="9"/>
  <c r="U8011" i="9"/>
  <c r="U8019" i="9"/>
  <c r="U8027" i="9"/>
  <c r="U8035" i="9"/>
  <c r="U8043" i="9"/>
  <c r="U8051" i="9"/>
  <c r="U8059" i="9"/>
  <c r="U8067" i="9"/>
  <c r="U8075" i="9"/>
  <c r="U8083" i="9"/>
  <c r="U8091" i="9"/>
  <c r="U8099" i="9"/>
  <c r="U8107" i="9"/>
  <c r="U8115" i="9"/>
  <c r="U8123" i="9"/>
  <c r="U8131" i="9"/>
  <c r="U8139" i="9"/>
  <c r="U8147" i="9"/>
  <c r="U8155" i="9"/>
  <c r="U8163" i="9"/>
  <c r="U8171" i="9"/>
  <c r="U8179" i="9"/>
  <c r="U8187" i="9"/>
  <c r="U8195" i="9"/>
  <c r="U8203" i="9"/>
  <c r="U8211" i="9"/>
  <c r="U8219" i="9"/>
  <c r="U8227" i="9"/>
  <c r="U8235" i="9"/>
  <c r="U8243" i="9"/>
  <c r="U8251" i="9"/>
  <c r="U8259" i="9"/>
  <c r="U8267" i="9"/>
  <c r="U8275" i="9"/>
  <c r="U8283" i="9"/>
  <c r="U8291" i="9"/>
  <c r="U8299" i="9"/>
  <c r="U8307" i="9"/>
  <c r="U8315" i="9"/>
  <c r="U8323" i="9"/>
  <c r="U8331" i="9"/>
  <c r="U8339" i="9"/>
  <c r="U8347" i="9"/>
  <c r="U8355" i="9"/>
  <c r="U8363" i="9"/>
  <c r="U8371" i="9"/>
  <c r="U8379" i="9"/>
  <c r="U8387" i="9"/>
  <c r="U8395" i="9"/>
  <c r="U8403" i="9"/>
  <c r="U8411" i="9"/>
  <c r="U8419" i="9"/>
  <c r="U8427" i="9"/>
  <c r="U8435" i="9"/>
  <c r="U8443" i="9"/>
  <c r="U8451" i="9"/>
  <c r="U8459" i="9"/>
  <c r="U8467" i="9"/>
  <c r="U8475" i="9"/>
  <c r="U8483" i="9"/>
  <c r="U8491" i="9"/>
  <c r="U8499" i="9"/>
  <c r="U8507" i="9"/>
  <c r="U440" i="9"/>
  <c r="U2251" i="9"/>
  <c r="U2827" i="9"/>
  <c r="U3060" i="9"/>
  <c r="U3261" i="9"/>
  <c r="U3455" i="9"/>
  <c r="U3648" i="9"/>
  <c r="U3837" i="9"/>
  <c r="U3973" i="9"/>
  <c r="U4077" i="9"/>
  <c r="U4160" i="9"/>
  <c r="U4233" i="9"/>
  <c r="U4307" i="9"/>
  <c r="U4366" i="9"/>
  <c r="U4417" i="9"/>
  <c r="U4459" i="9"/>
  <c r="U4501" i="9"/>
  <c r="U4542" i="9"/>
  <c r="U4584" i="9"/>
  <c r="U4624" i="9"/>
  <c r="U4660" i="9"/>
  <c r="U4697" i="9"/>
  <c r="U4733" i="9"/>
  <c r="U4770" i="9"/>
  <c r="U4806" i="9"/>
  <c r="U4843" i="9"/>
  <c r="U4880" i="9"/>
  <c r="U4916" i="9"/>
  <c r="U4950" i="9"/>
  <c r="U4982" i="9"/>
  <c r="U5014" i="9"/>
  <c r="U5046" i="9"/>
  <c r="U5078" i="9"/>
  <c r="U5110" i="9"/>
  <c r="U5142" i="9"/>
  <c r="U5174" i="9"/>
  <c r="U5206" i="9"/>
  <c r="U5238" i="9"/>
  <c r="U5270" i="9"/>
  <c r="U5302" i="9"/>
  <c r="U5334" i="9"/>
  <c r="U5366" i="9"/>
  <c r="U5398" i="9"/>
  <c r="U5425" i="9"/>
  <c r="U5448" i="9"/>
  <c r="U5469" i="9"/>
  <c r="U5491" i="9"/>
  <c r="U5510" i="9"/>
  <c r="U5529" i="9"/>
  <c r="U5547" i="9"/>
  <c r="U5565" i="9"/>
  <c r="U5584" i="9"/>
  <c r="U5602" i="9"/>
  <c r="U5620" i="9"/>
  <c r="U5638" i="9"/>
  <c r="U5657" i="9"/>
  <c r="U5675" i="9"/>
  <c r="U5693" i="9"/>
  <c r="U5712" i="9"/>
  <c r="U5730" i="9"/>
  <c r="U5748" i="9"/>
  <c r="U5766" i="9"/>
  <c r="U5785" i="9"/>
  <c r="U5803" i="9"/>
  <c r="U5821" i="9"/>
  <c r="U5840" i="9"/>
  <c r="U5858" i="9"/>
  <c r="U5876" i="9"/>
  <c r="U5894" i="9"/>
  <c r="U5913" i="9"/>
  <c r="U5931" i="9"/>
  <c r="U5949" i="9"/>
  <c r="U5968" i="9"/>
  <c r="U5986" i="9"/>
  <c r="U6004" i="9"/>
  <c r="U6022" i="9"/>
  <c r="U6041" i="9"/>
  <c r="U6059" i="9"/>
  <c r="U6077" i="9"/>
  <c r="U6095" i="9"/>
  <c r="U6111" i="9"/>
  <c r="U6127" i="9"/>
  <c r="U6143" i="9"/>
  <c r="U6159" i="9"/>
  <c r="U6175" i="9"/>
  <c r="U6191" i="9"/>
  <c r="U6207" i="9"/>
  <c r="U6223" i="9"/>
  <c r="U6239" i="9"/>
  <c r="U6255" i="9"/>
  <c r="U6271" i="9"/>
  <c r="U6287" i="9"/>
  <c r="U6303" i="9"/>
  <c r="U6319" i="9"/>
  <c r="U6335" i="9"/>
  <c r="U6351" i="9"/>
  <c r="U6367" i="9"/>
  <c r="U6383" i="9"/>
  <c r="U6399" i="9"/>
  <c r="U6415" i="9"/>
  <c r="U6431" i="9"/>
  <c r="U6447" i="9"/>
  <c r="U6463" i="9"/>
  <c r="U6479" i="9"/>
  <c r="U6495" i="9"/>
  <c r="U6511" i="9"/>
  <c r="U6527" i="9"/>
  <c r="U6543" i="9"/>
  <c r="U6559" i="9"/>
  <c r="U6575" i="9"/>
  <c r="U6591" i="9"/>
  <c r="U6607" i="9"/>
  <c r="U6623" i="9"/>
  <c r="U6639" i="9"/>
  <c r="U6655" i="9"/>
  <c r="U6671" i="9"/>
  <c r="U6687" i="9"/>
  <c r="U6703" i="9"/>
  <c r="U6719" i="9"/>
  <c r="U6735" i="9"/>
  <c r="U6747" i="9"/>
  <c r="U6760" i="9"/>
  <c r="U6774" i="9"/>
  <c r="U6786" i="9"/>
  <c r="U6799" i="9"/>
  <c r="U6810" i="9"/>
  <c r="U6821" i="9"/>
  <c r="U6831" i="9"/>
  <c r="U6842" i="9"/>
  <c r="U6852" i="9"/>
  <c r="U6861" i="9"/>
  <c r="U6870" i="9"/>
  <c r="U6879" i="9"/>
  <c r="U6888" i="9"/>
  <c r="U6898" i="9"/>
  <c r="U6907" i="9"/>
  <c r="U6916" i="9"/>
  <c r="U6925" i="9"/>
  <c r="U6934" i="9"/>
  <c r="U6943" i="9"/>
  <c r="U6952" i="9"/>
  <c r="U6962" i="9"/>
  <c r="U6971" i="9"/>
  <c r="U6980" i="9"/>
  <c r="U6989" i="9"/>
  <c r="U6998" i="9"/>
  <c r="U7007" i="9"/>
  <c r="U7016" i="9"/>
  <c r="U7026" i="9"/>
  <c r="U7035" i="9"/>
  <c r="U7044" i="9"/>
  <c r="U7053" i="9"/>
  <c r="U7062" i="9"/>
  <c r="U7071" i="9"/>
  <c r="U7080" i="9"/>
  <c r="U7090" i="9"/>
  <c r="U7099" i="9"/>
  <c r="U7108" i="9"/>
  <c r="U7117" i="9"/>
  <c r="U7126" i="9"/>
  <c r="U7135" i="9"/>
  <c r="U7144" i="9"/>
  <c r="U7154" i="9"/>
  <c r="U7163" i="9"/>
  <c r="U7172" i="9"/>
  <c r="U7181" i="9"/>
  <c r="U7190" i="9"/>
  <c r="U7199" i="9"/>
  <c r="U7208" i="9"/>
  <c r="U7218" i="9"/>
  <c r="U7227" i="9"/>
  <c r="U7236" i="9"/>
  <c r="U7245" i="9"/>
  <c r="U7254" i="9"/>
  <c r="U7263" i="9"/>
  <c r="U7272" i="9"/>
  <c r="U7282" i="9"/>
  <c r="U7291" i="9"/>
  <c r="U7300" i="9"/>
  <c r="U7309" i="9"/>
  <c r="U7318" i="9"/>
  <c r="U7327" i="9"/>
  <c r="U7336" i="9"/>
  <c r="U7346" i="9"/>
  <c r="U7355" i="9"/>
  <c r="U7364" i="9"/>
  <c r="U7373" i="9"/>
  <c r="U7382" i="9"/>
  <c r="U7391" i="9"/>
  <c r="U7400" i="9"/>
  <c r="U7410" i="9"/>
  <c r="U7419" i="9"/>
  <c r="U7428" i="9"/>
  <c r="U7437" i="9"/>
  <c r="U7446" i="9"/>
  <c r="U7455" i="9"/>
  <c r="U7464" i="9"/>
  <c r="U7474" i="9"/>
  <c r="U7483" i="9"/>
  <c r="U7492" i="9"/>
  <c r="U7501" i="9"/>
  <c r="U7510" i="9"/>
  <c r="U7519" i="9"/>
  <c r="U7528" i="9"/>
  <c r="U7538" i="9"/>
  <c r="U7547" i="9"/>
  <c r="U7556" i="9"/>
  <c r="U7564" i="9"/>
  <c r="U7572" i="9"/>
  <c r="U7580" i="9"/>
  <c r="U7588" i="9"/>
  <c r="U7596" i="9"/>
  <c r="U7604" i="9"/>
  <c r="U7612" i="9"/>
  <c r="U7620" i="9"/>
  <c r="U7628" i="9"/>
  <c r="U7636" i="9"/>
  <c r="U7644" i="9"/>
  <c r="U7652" i="9"/>
  <c r="U7660" i="9"/>
  <c r="U7668" i="9"/>
  <c r="U7676" i="9"/>
  <c r="U7684" i="9"/>
  <c r="U7692" i="9"/>
  <c r="U7700" i="9"/>
  <c r="U7708" i="9"/>
  <c r="U7716" i="9"/>
  <c r="U7724" i="9"/>
  <c r="U7732" i="9"/>
  <c r="U7740" i="9"/>
  <c r="U7748" i="9"/>
  <c r="U7756" i="9"/>
  <c r="U7764" i="9"/>
  <c r="U7772" i="9"/>
  <c r="U7780" i="9"/>
  <c r="U7788" i="9"/>
  <c r="U7796" i="9"/>
  <c r="U7804" i="9"/>
  <c r="U7812" i="9"/>
  <c r="U7820" i="9"/>
  <c r="U7828" i="9"/>
  <c r="U7836" i="9"/>
  <c r="U7844" i="9"/>
  <c r="U7852" i="9"/>
  <c r="U7860" i="9"/>
  <c r="U7868" i="9"/>
  <c r="U7876" i="9"/>
  <c r="U7884" i="9"/>
  <c r="U7892" i="9"/>
  <c r="U7900" i="9"/>
  <c r="U7908" i="9"/>
  <c r="U7916" i="9"/>
  <c r="U7924" i="9"/>
  <c r="U7932" i="9"/>
  <c r="U7940" i="9"/>
  <c r="U7948" i="9"/>
  <c r="U7956" i="9"/>
  <c r="U7964" i="9"/>
  <c r="U7972" i="9"/>
  <c r="U7980" i="9"/>
  <c r="U7988" i="9"/>
  <c r="U7996" i="9"/>
  <c r="U8004" i="9"/>
  <c r="U8012" i="9"/>
  <c r="U8020" i="9"/>
  <c r="U8028" i="9"/>
  <c r="U8036" i="9"/>
  <c r="U8044" i="9"/>
  <c r="U8052" i="9"/>
  <c r="U8060" i="9"/>
  <c r="U8068" i="9"/>
  <c r="U8076" i="9"/>
  <c r="U8084" i="9"/>
  <c r="U8092" i="9"/>
  <c r="U8100" i="9"/>
  <c r="U8108" i="9"/>
  <c r="U8116" i="9"/>
  <c r="U8124" i="9"/>
  <c r="U8132" i="9"/>
  <c r="U8140" i="9"/>
  <c r="U8148" i="9"/>
  <c r="U8156" i="9"/>
  <c r="U8164" i="9"/>
  <c r="U8172" i="9"/>
  <c r="U8180" i="9"/>
  <c r="U8188" i="9"/>
  <c r="U8196" i="9"/>
  <c r="U8204" i="9"/>
  <c r="U8212" i="9"/>
  <c r="U8220" i="9"/>
  <c r="U8228" i="9"/>
  <c r="U8236" i="9"/>
  <c r="U8244" i="9"/>
  <c r="U8252" i="9"/>
  <c r="U8260" i="9"/>
  <c r="U8268" i="9"/>
  <c r="U8276" i="9"/>
  <c r="U8284" i="9"/>
  <c r="U8292" i="9"/>
  <c r="U8300" i="9"/>
  <c r="U8308" i="9"/>
  <c r="U8316" i="9"/>
  <c r="U8324" i="9"/>
  <c r="U8332" i="9"/>
  <c r="U8340" i="9"/>
  <c r="U8348" i="9"/>
  <c r="U8356" i="9"/>
  <c r="U8364" i="9"/>
  <c r="U8372" i="9"/>
  <c r="U8380" i="9"/>
  <c r="U8388" i="9"/>
  <c r="U8396" i="9"/>
  <c r="U8404" i="9"/>
  <c r="U8412" i="9"/>
  <c r="U8420" i="9"/>
  <c r="U8428" i="9"/>
  <c r="U8436" i="9"/>
  <c r="U8444" i="9"/>
  <c r="U8452" i="9"/>
  <c r="U8460" i="9"/>
  <c r="U8468" i="9"/>
  <c r="U8476" i="9"/>
  <c r="U8484" i="9"/>
  <c r="U8492" i="9"/>
  <c r="U8500" i="9"/>
  <c r="U8508" i="9"/>
  <c r="U8516" i="9"/>
  <c r="U8524" i="9"/>
  <c r="U8532" i="9"/>
  <c r="U1177" i="9"/>
  <c r="U2513" i="9"/>
  <c r="U2890" i="9"/>
  <c r="U3114" i="9"/>
  <c r="U3307" i="9"/>
  <c r="U3500" i="9"/>
  <c r="U3699" i="9"/>
  <c r="U3874" i="9"/>
  <c r="U4002" i="9"/>
  <c r="U4098" i="9"/>
  <c r="U4179" i="9"/>
  <c r="U4252" i="9"/>
  <c r="U4321" i="9"/>
  <c r="U4380" i="9"/>
  <c r="U4428" i="9"/>
  <c r="U4469" i="9"/>
  <c r="U4511" i="9"/>
  <c r="U4553" i="9"/>
  <c r="U4595" i="9"/>
  <c r="U4633" i="9"/>
  <c r="U4669" i="9"/>
  <c r="U4706" i="9"/>
  <c r="U4742" i="9"/>
  <c r="U4779" i="9"/>
  <c r="U4816" i="9"/>
  <c r="U4852" i="9"/>
  <c r="U4889" i="9"/>
  <c r="U4925" i="9"/>
  <c r="U4958" i="9"/>
  <c r="U4990" i="9"/>
  <c r="U5022" i="9"/>
  <c r="U5054" i="9"/>
  <c r="U5086" i="9"/>
  <c r="U5118" i="9"/>
  <c r="U5150" i="9"/>
  <c r="U5182" i="9"/>
  <c r="U5214" i="9"/>
  <c r="U5246" i="9"/>
  <c r="U5278" i="9"/>
  <c r="U5310" i="9"/>
  <c r="U5342" i="9"/>
  <c r="U5374" i="9"/>
  <c r="U5406" i="9"/>
  <c r="U5432" i="9"/>
  <c r="U5453" i="9"/>
  <c r="U5475" i="9"/>
  <c r="U5496" i="9"/>
  <c r="U5515" i="9"/>
  <c r="U5533" i="9"/>
  <c r="U5552" i="9"/>
  <c r="U5570" i="9"/>
  <c r="U5588" i="9"/>
  <c r="U5606" i="9"/>
  <c r="U5625" i="9"/>
  <c r="U5643" i="9"/>
  <c r="U5661" i="9"/>
  <c r="U5680" i="9"/>
  <c r="U5698" i="9"/>
  <c r="U5716" i="9"/>
  <c r="U5734" i="9"/>
  <c r="U5753" i="9"/>
  <c r="U5771" i="9"/>
  <c r="U5789" i="9"/>
  <c r="U5808" i="9"/>
  <c r="U5826" i="9"/>
  <c r="U5844" i="9"/>
  <c r="U5862" i="9"/>
  <c r="U5881" i="9"/>
  <c r="U5899" i="9"/>
  <c r="U5917" i="9"/>
  <c r="U5936" i="9"/>
  <c r="U5954" i="9"/>
  <c r="U5972" i="9"/>
  <c r="U5990" i="9"/>
  <c r="U6009" i="9"/>
  <c r="U6027" i="9"/>
  <c r="U6045" i="9"/>
  <c r="U6064" i="9"/>
  <c r="U6082" i="9"/>
  <c r="U6099" i="9"/>
  <c r="U6115" i="9"/>
  <c r="U6131" i="9"/>
  <c r="U6147" i="9"/>
  <c r="U6163" i="9"/>
  <c r="U6179" i="9"/>
  <c r="U6195" i="9"/>
  <c r="U6211" i="9"/>
  <c r="U6227" i="9"/>
  <c r="U6243" i="9"/>
  <c r="U6259" i="9"/>
  <c r="U6275" i="9"/>
  <c r="U6291" i="9"/>
  <c r="U6307" i="9"/>
  <c r="U6323" i="9"/>
  <c r="U6339" i="9"/>
  <c r="U6355" i="9"/>
  <c r="U6371" i="9"/>
  <c r="U6387" i="9"/>
  <c r="U6403" i="9"/>
  <c r="U6419" i="9"/>
  <c r="U6435" i="9"/>
  <c r="U6451" i="9"/>
  <c r="U6467" i="9"/>
  <c r="U6483" i="9"/>
  <c r="U6499" i="9"/>
  <c r="U6515" i="9"/>
  <c r="U6531" i="9"/>
  <c r="U6547" i="9"/>
  <c r="U6563" i="9"/>
  <c r="U6579" i="9"/>
  <c r="U6595" i="9"/>
  <c r="U6611" i="9"/>
  <c r="U6627" i="9"/>
  <c r="U6643" i="9"/>
  <c r="U6659" i="9"/>
  <c r="U6675" i="9"/>
  <c r="U6691" i="9"/>
  <c r="U6707" i="9"/>
  <c r="U6723" i="9"/>
  <c r="U6739" i="9"/>
  <c r="U6752" i="9"/>
  <c r="U6766" i="9"/>
  <c r="U6778" i="9"/>
  <c r="U6791" i="9"/>
  <c r="U6803" i="9"/>
  <c r="U6814" i="9"/>
  <c r="U6824" i="9"/>
  <c r="U6835" i="9"/>
  <c r="U6846" i="9"/>
  <c r="U6855" i="9"/>
  <c r="U6864" i="9"/>
  <c r="U6874" i="9"/>
  <c r="U6883" i="9"/>
  <c r="U6892" i="9"/>
  <c r="U6901" i="9"/>
  <c r="U6910" i="9"/>
  <c r="U6919" i="9"/>
  <c r="U6928" i="9"/>
  <c r="U6938" i="9"/>
  <c r="U6947" i="9"/>
  <c r="U6956" i="9"/>
  <c r="U6965" i="9"/>
  <c r="U6974" i="9"/>
  <c r="U6983" i="9"/>
  <c r="U6992" i="9"/>
  <c r="U7002" i="9"/>
  <c r="U7011" i="9"/>
  <c r="U7020" i="9"/>
  <c r="U7029" i="9"/>
  <c r="U7038" i="9"/>
  <c r="U7047" i="9"/>
  <c r="U7056" i="9"/>
  <c r="U7066" i="9"/>
  <c r="U7075" i="9"/>
  <c r="U7084" i="9"/>
  <c r="U7093" i="9"/>
  <c r="U7102" i="9"/>
  <c r="U7111" i="9"/>
  <c r="U7120" i="9"/>
  <c r="U7130" i="9"/>
  <c r="U7139" i="9"/>
  <c r="U7148" i="9"/>
  <c r="U7157" i="9"/>
  <c r="U7166" i="9"/>
  <c r="U7175" i="9"/>
  <c r="U7184" i="9"/>
  <c r="U7194" i="9"/>
  <c r="U7203" i="9"/>
  <c r="U7212" i="9"/>
  <c r="U7221" i="9"/>
  <c r="U7230" i="9"/>
  <c r="U7239" i="9"/>
  <c r="U7248" i="9"/>
  <c r="U7258" i="9"/>
  <c r="U7267" i="9"/>
  <c r="U7276" i="9"/>
  <c r="U7285" i="9"/>
  <c r="U7294" i="9"/>
  <c r="U7303" i="9"/>
  <c r="U7312" i="9"/>
  <c r="U7322" i="9"/>
  <c r="U7331" i="9"/>
  <c r="U7340" i="9"/>
  <c r="U7349" i="9"/>
  <c r="U7358" i="9"/>
  <c r="U7367" i="9"/>
  <c r="U7376" i="9"/>
  <c r="U7386" i="9"/>
  <c r="U7395" i="9"/>
  <c r="U7404" i="9"/>
  <c r="U7413" i="9"/>
  <c r="U7422" i="9"/>
  <c r="U7431" i="9"/>
  <c r="U7440" i="9"/>
  <c r="U7450" i="9"/>
  <c r="U7459" i="9"/>
  <c r="U7468" i="9"/>
  <c r="U7477" i="9"/>
  <c r="U7486" i="9"/>
  <c r="U7495" i="9"/>
  <c r="U7504" i="9"/>
  <c r="U7514" i="9"/>
  <c r="U7523" i="9"/>
  <c r="U7532" i="9"/>
  <c r="U7541" i="9"/>
  <c r="U7550" i="9"/>
  <c r="U7559" i="9"/>
  <c r="U7567" i="9"/>
  <c r="U7575" i="9"/>
  <c r="U7583" i="9"/>
  <c r="U7591" i="9"/>
  <c r="U7599" i="9"/>
  <c r="U7607" i="9"/>
  <c r="U7615" i="9"/>
  <c r="U7623" i="9"/>
  <c r="U7631" i="9"/>
  <c r="U7639" i="9"/>
  <c r="U7647" i="9"/>
  <c r="U7655" i="9"/>
  <c r="U7663" i="9"/>
  <c r="U7671" i="9"/>
  <c r="U7679" i="9"/>
  <c r="U7687" i="9"/>
  <c r="U7695" i="9"/>
  <c r="U7703" i="9"/>
  <c r="U7711" i="9"/>
  <c r="U7719" i="9"/>
  <c r="U7727" i="9"/>
  <c r="U7735" i="9"/>
  <c r="U7743" i="9"/>
  <c r="U7751" i="9"/>
  <c r="U7759" i="9"/>
  <c r="U7767" i="9"/>
  <c r="U7775" i="9"/>
  <c r="U7783" i="9"/>
  <c r="U7791" i="9"/>
  <c r="U7799" i="9"/>
  <c r="U7807" i="9"/>
  <c r="U7815" i="9"/>
  <c r="U7823" i="9"/>
  <c r="U7831" i="9"/>
  <c r="U7839" i="9"/>
  <c r="U7847" i="9"/>
  <c r="U7855" i="9"/>
  <c r="U7863" i="9"/>
  <c r="U7871" i="9"/>
  <c r="U7879" i="9"/>
  <c r="U7887" i="9"/>
  <c r="U7895" i="9"/>
  <c r="U7903" i="9"/>
  <c r="U7911" i="9"/>
  <c r="U7919" i="9"/>
  <c r="U7927" i="9"/>
  <c r="U7935" i="9"/>
  <c r="U7943" i="9"/>
  <c r="U7951" i="9"/>
  <c r="U7959" i="9"/>
  <c r="U7967" i="9"/>
  <c r="U7975" i="9"/>
  <c r="U7983" i="9"/>
  <c r="U7991" i="9"/>
  <c r="U7999" i="9"/>
  <c r="U8007" i="9"/>
  <c r="U8015" i="9"/>
  <c r="U8023" i="9"/>
  <c r="U8031" i="9"/>
  <c r="U8039" i="9"/>
  <c r="U8047" i="9"/>
  <c r="U8055" i="9"/>
  <c r="U8063" i="9"/>
  <c r="U8071" i="9"/>
  <c r="U8079" i="9"/>
  <c r="U8087" i="9"/>
  <c r="U8095" i="9"/>
  <c r="U8103" i="9"/>
  <c r="U8111" i="9"/>
  <c r="U8119" i="9"/>
  <c r="U8127" i="9"/>
  <c r="U8135" i="9"/>
  <c r="U8143" i="9"/>
  <c r="U8151" i="9"/>
  <c r="U8159" i="9"/>
  <c r="U8167" i="9"/>
  <c r="U8175" i="9"/>
  <c r="U8183" i="9"/>
  <c r="U8191" i="9"/>
  <c r="U8199" i="9"/>
  <c r="U8207" i="9"/>
  <c r="U8215" i="9"/>
  <c r="U8223" i="9"/>
  <c r="U8231" i="9"/>
  <c r="U8239" i="9"/>
  <c r="U8247" i="9"/>
  <c r="U8255" i="9"/>
  <c r="U8263" i="9"/>
  <c r="U8271" i="9"/>
  <c r="U8279" i="9"/>
  <c r="U8287" i="9"/>
  <c r="U8295" i="9"/>
  <c r="U8303" i="9"/>
  <c r="U8311" i="9"/>
  <c r="U8319" i="9"/>
  <c r="U8327" i="9"/>
  <c r="U8335" i="9"/>
  <c r="U8343" i="9"/>
  <c r="U8351" i="9"/>
  <c r="U8359" i="9"/>
  <c r="U8367" i="9"/>
  <c r="U8375" i="9"/>
  <c r="U8383" i="9"/>
  <c r="U8391" i="9"/>
  <c r="U8399" i="9"/>
  <c r="U8407" i="9"/>
  <c r="U8415" i="9"/>
  <c r="U8423" i="9"/>
  <c r="U8431" i="9"/>
  <c r="U8439" i="9"/>
  <c r="U8447" i="9"/>
  <c r="U8455" i="9"/>
  <c r="U8463" i="9"/>
  <c r="U8471" i="9"/>
  <c r="U8479" i="9"/>
  <c r="U8487" i="9"/>
  <c r="U8495" i="9"/>
  <c r="U8503" i="9"/>
  <c r="U8511" i="9"/>
  <c r="U8519" i="9"/>
  <c r="U8527" i="9"/>
  <c r="U8535" i="9"/>
  <c r="U8543" i="9"/>
  <c r="U8551" i="9"/>
  <c r="U8559" i="9"/>
  <c r="U8567" i="9"/>
  <c r="U8575" i="9"/>
  <c r="U8583" i="9"/>
  <c r="U8591" i="9"/>
  <c r="U8599" i="9"/>
  <c r="U8607" i="9"/>
  <c r="U8615" i="9"/>
  <c r="U8623" i="9"/>
  <c r="U8631" i="9"/>
  <c r="U8639" i="9"/>
  <c r="U8647" i="9"/>
  <c r="U8655" i="9"/>
  <c r="U8663" i="9"/>
  <c r="U8671" i="9"/>
  <c r="U8679" i="9"/>
  <c r="U8687" i="9"/>
  <c r="U8695" i="9"/>
  <c r="U8703" i="9"/>
  <c r="U8711" i="9"/>
  <c r="U8719" i="9"/>
  <c r="U8727" i="9"/>
  <c r="U8735" i="9"/>
  <c r="U8743" i="9"/>
  <c r="U8751" i="9"/>
  <c r="U8759" i="9"/>
  <c r="U8767" i="9"/>
  <c r="U8775" i="9"/>
  <c r="U2627" i="9"/>
  <c r="U3159" i="9"/>
  <c r="U3551" i="9"/>
  <c r="U3912" i="9"/>
  <c r="U4119" i="9"/>
  <c r="U4270" i="9"/>
  <c r="U4393" i="9"/>
  <c r="U4480" i="9"/>
  <c r="U4564" i="9"/>
  <c r="U4642" i="9"/>
  <c r="U4715" i="9"/>
  <c r="U4788" i="9"/>
  <c r="U4861" i="9"/>
  <c r="U4934" i="9"/>
  <c r="U4998" i="9"/>
  <c r="U5062" i="9"/>
  <c r="U5126" i="9"/>
  <c r="U5190" i="9"/>
  <c r="U5254" i="9"/>
  <c r="U5318" i="9"/>
  <c r="U5382" i="9"/>
  <c r="U5437" i="9"/>
  <c r="U5480" i="9"/>
  <c r="U5520" i="9"/>
  <c r="U5556" i="9"/>
  <c r="U5593" i="9"/>
  <c r="U5629" i="9"/>
  <c r="U5666" i="9"/>
  <c r="U5702" i="9"/>
  <c r="U5739" i="9"/>
  <c r="U5776" i="9"/>
  <c r="U5812" i="9"/>
  <c r="U5849" i="9"/>
  <c r="U5885" i="9"/>
  <c r="U5922" i="9"/>
  <c r="U5958" i="9"/>
  <c r="U5995" i="9"/>
  <c r="U6032" i="9"/>
  <c r="U6068" i="9"/>
  <c r="U6103" i="9"/>
  <c r="U6135" i="9"/>
  <c r="U6167" i="9"/>
  <c r="U6199" i="9"/>
  <c r="U6231" i="9"/>
  <c r="U6263" i="9"/>
  <c r="U6295" i="9"/>
  <c r="U6327" i="9"/>
  <c r="U6359" i="9"/>
  <c r="U6391" i="9"/>
  <c r="U6423" i="9"/>
  <c r="U6455" i="9"/>
  <c r="U6487" i="9"/>
  <c r="U6519" i="9"/>
  <c r="U6551" i="9"/>
  <c r="U6583" i="9"/>
  <c r="U6615" i="9"/>
  <c r="U6647" i="9"/>
  <c r="U6679" i="9"/>
  <c r="U6711" i="9"/>
  <c r="U6742" i="9"/>
  <c r="U6767" i="9"/>
  <c r="U6792" i="9"/>
  <c r="U6815" i="9"/>
  <c r="U6837" i="9"/>
  <c r="U6856" i="9"/>
  <c r="U6875" i="9"/>
  <c r="U6893" i="9"/>
  <c r="U6911" i="9"/>
  <c r="U6930" i="9"/>
  <c r="U6948" i="9"/>
  <c r="U6966" i="9"/>
  <c r="U6984" i="9"/>
  <c r="U7003" i="9"/>
  <c r="U7021" i="9"/>
  <c r="U7039" i="9"/>
  <c r="U7058" i="9"/>
  <c r="U7076" i="9"/>
  <c r="U7094" i="9"/>
  <c r="U7112" i="9"/>
  <c r="U7131" i="9"/>
  <c r="U7149" i="9"/>
  <c r="U7167" i="9"/>
  <c r="U7186" i="9"/>
  <c r="U7204" i="9"/>
  <c r="U7222" i="9"/>
  <c r="U7240" i="9"/>
  <c r="U7259" i="9"/>
  <c r="U7277" i="9"/>
  <c r="U7295" i="9"/>
  <c r="U7314" i="9"/>
  <c r="U7332" i="9"/>
  <c r="U7350" i="9"/>
  <c r="U7368" i="9"/>
  <c r="U7387" i="9"/>
  <c r="U7405" i="9"/>
  <c r="U7423" i="9"/>
  <c r="U7442" i="9"/>
  <c r="U7460" i="9"/>
  <c r="U7478" i="9"/>
  <c r="U7496" i="9"/>
  <c r="U7515" i="9"/>
  <c r="U7533" i="9"/>
  <c r="U7551" i="9"/>
  <c r="U7568" i="9"/>
  <c r="U7584" i="9"/>
  <c r="U7600" i="9"/>
  <c r="U7616" i="9"/>
  <c r="U7632" i="9"/>
  <c r="U7648" i="9"/>
  <c r="U7664" i="9"/>
  <c r="U7680" i="9"/>
  <c r="U7696" i="9"/>
  <c r="U7712" i="9"/>
  <c r="U7728" i="9"/>
  <c r="U7744" i="9"/>
  <c r="U7760" i="9"/>
  <c r="U7776" i="9"/>
  <c r="U7792" i="9"/>
  <c r="U7808" i="9"/>
  <c r="U7824" i="9"/>
  <c r="U7840" i="9"/>
  <c r="U7856" i="9"/>
  <c r="U7872" i="9"/>
  <c r="U7888" i="9"/>
  <c r="U7904" i="9"/>
  <c r="U7920" i="9"/>
  <c r="U7936" i="9"/>
  <c r="U7952" i="9"/>
  <c r="U7968" i="9"/>
  <c r="U7984" i="9"/>
  <c r="U8000" i="9"/>
  <c r="U8016" i="9"/>
  <c r="U8032" i="9"/>
  <c r="U8048" i="9"/>
  <c r="U8064" i="9"/>
  <c r="U8080" i="9"/>
  <c r="U8096" i="9"/>
  <c r="U8112" i="9"/>
  <c r="U8128" i="9"/>
  <c r="U8144" i="9"/>
  <c r="U8160" i="9"/>
  <c r="U8176" i="9"/>
  <c r="U8192" i="9"/>
  <c r="U8208" i="9"/>
  <c r="U8224" i="9"/>
  <c r="U8240" i="9"/>
  <c r="U8256" i="9"/>
  <c r="U8272" i="9"/>
  <c r="U8288" i="9"/>
  <c r="U8304" i="9"/>
  <c r="U8320" i="9"/>
  <c r="U8336" i="9"/>
  <c r="U8352" i="9"/>
  <c r="U8368" i="9"/>
  <c r="U8384" i="9"/>
  <c r="U8400" i="9"/>
  <c r="U8416" i="9"/>
  <c r="U8432" i="9"/>
  <c r="U8448" i="9"/>
  <c r="U8464" i="9"/>
  <c r="U8480" i="9"/>
  <c r="U8496" i="9"/>
  <c r="U8512" i="9"/>
  <c r="U8525" i="9"/>
  <c r="U8537" i="9"/>
  <c r="U8548" i="9"/>
  <c r="U8558" i="9"/>
  <c r="U8569" i="9"/>
  <c r="U8580" i="9"/>
  <c r="U8590" i="9"/>
  <c r="U8601" i="9"/>
  <c r="U8612" i="9"/>
  <c r="U8622" i="9"/>
  <c r="U8633" i="9"/>
  <c r="U8643" i="9"/>
  <c r="U8652" i="9"/>
  <c r="U8661" i="9"/>
  <c r="U8670" i="9"/>
  <c r="U8680" i="9"/>
  <c r="U8689" i="9"/>
  <c r="U8698" i="9"/>
  <c r="U8707" i="9"/>
  <c r="U8716" i="9"/>
  <c r="U8725" i="9"/>
  <c r="U8734" i="9"/>
  <c r="U8744" i="9"/>
  <c r="U8753" i="9"/>
  <c r="U8762" i="9"/>
  <c r="U8771" i="9"/>
  <c r="U8780" i="9"/>
  <c r="U2660" i="9"/>
  <c r="U3178" i="9"/>
  <c r="U3564" i="9"/>
  <c r="U3920" i="9"/>
  <c r="U4125" i="9"/>
  <c r="U4276" i="9"/>
  <c r="U4396" i="9"/>
  <c r="U4483" i="9"/>
  <c r="U4566" i="9"/>
  <c r="U4644" i="9"/>
  <c r="U4717" i="9"/>
  <c r="U4790" i="9"/>
  <c r="U4864" i="9"/>
  <c r="U4936" i="9"/>
  <c r="U5000" i="9"/>
  <c r="U5064" i="9"/>
  <c r="U5128" i="9"/>
  <c r="U5192" i="9"/>
  <c r="U5256" i="9"/>
  <c r="U5320" i="9"/>
  <c r="U5384" i="9"/>
  <c r="U5438" i="9"/>
  <c r="U5481" i="9"/>
  <c r="U5521" i="9"/>
  <c r="U5557" i="9"/>
  <c r="U5594" i="9"/>
  <c r="U5630" i="9"/>
  <c r="U5667" i="9"/>
  <c r="U5704" i="9"/>
  <c r="U5740" i="9"/>
  <c r="U5777" i="9"/>
  <c r="U5813" i="9"/>
  <c r="U5850" i="9"/>
  <c r="U5886" i="9"/>
  <c r="U5923" i="9"/>
  <c r="U5960" i="9"/>
  <c r="U5996" i="9"/>
  <c r="U6033" i="9"/>
  <c r="U6069" i="9"/>
  <c r="U6104" i="9"/>
  <c r="U6136" i="9"/>
  <c r="U6168" i="9"/>
  <c r="U6200" i="9"/>
  <c r="U6232" i="9"/>
  <c r="U6264" i="9"/>
  <c r="U6296" i="9"/>
  <c r="U6328" i="9"/>
  <c r="U6360" i="9"/>
  <c r="U6392" i="9"/>
  <c r="U6424" i="9"/>
  <c r="U6456" i="9"/>
  <c r="U6488" i="9"/>
  <c r="U6520" i="9"/>
  <c r="U6552" i="9"/>
  <c r="U6584" i="9"/>
  <c r="U6616" i="9"/>
  <c r="U6648" i="9"/>
  <c r="U6680" i="9"/>
  <c r="U6712" i="9"/>
  <c r="U6743" i="9"/>
  <c r="U6768" i="9"/>
  <c r="U6794" i="9"/>
  <c r="U6816" i="9"/>
  <c r="U6838" i="9"/>
  <c r="U6858" i="9"/>
  <c r="U6876" i="9"/>
  <c r="U6894" i="9"/>
  <c r="U6912" i="9"/>
  <c r="U6931" i="9"/>
  <c r="U6949" i="9"/>
  <c r="U6967" i="9"/>
  <c r="U6986" i="9"/>
  <c r="U7004" i="9"/>
  <c r="U7022" i="9"/>
  <c r="U7040" i="9"/>
  <c r="U7059" i="9"/>
  <c r="U7077" i="9"/>
  <c r="U7095" i="9"/>
  <c r="U7114" i="9"/>
  <c r="U7132" i="9"/>
  <c r="U7150" i="9"/>
  <c r="U7168" i="9"/>
  <c r="U7187" i="9"/>
  <c r="U7205" i="9"/>
  <c r="U7223" i="9"/>
  <c r="U7242" i="9"/>
  <c r="U7260" i="9"/>
  <c r="U7278" i="9"/>
  <c r="U7296" i="9"/>
  <c r="U7315" i="9"/>
  <c r="U7333" i="9"/>
  <c r="U7351" i="9"/>
  <c r="U7370" i="9"/>
  <c r="U7388" i="9"/>
  <c r="U7406" i="9"/>
  <c r="U7424" i="9"/>
  <c r="U7443" i="9"/>
  <c r="U7461" i="9"/>
  <c r="U7479" i="9"/>
  <c r="U7498" i="9"/>
  <c r="U7516" i="9"/>
  <c r="U7534" i="9"/>
  <c r="U7552" i="9"/>
  <c r="U7569" i="9"/>
  <c r="U7585" i="9"/>
  <c r="U7601" i="9"/>
  <c r="U7617" i="9"/>
  <c r="U7633" i="9"/>
  <c r="U7649" i="9"/>
  <c r="U7665" i="9"/>
  <c r="U7681" i="9"/>
  <c r="U7697" i="9"/>
  <c r="U7713" i="9"/>
  <c r="U7729" i="9"/>
  <c r="U7745" i="9"/>
  <c r="U7761" i="9"/>
  <c r="U7777" i="9"/>
  <c r="U7793" i="9"/>
  <c r="U7809" i="9"/>
  <c r="U7825" i="9"/>
  <c r="U7841" i="9"/>
  <c r="U7857" i="9"/>
  <c r="U7873" i="9"/>
  <c r="U7889" i="9"/>
  <c r="U7905" i="9"/>
  <c r="U7921" i="9"/>
  <c r="U7937" i="9"/>
  <c r="U7953" i="9"/>
  <c r="U7969" i="9"/>
  <c r="U7985" i="9"/>
  <c r="U8001" i="9"/>
  <c r="U8017" i="9"/>
  <c r="U8033" i="9"/>
  <c r="U8049" i="9"/>
  <c r="U8065" i="9"/>
  <c r="U8081" i="9"/>
  <c r="U8097" i="9"/>
  <c r="U8113" i="9"/>
  <c r="U8129" i="9"/>
  <c r="U8145" i="9"/>
  <c r="U8161" i="9"/>
  <c r="U8177" i="9"/>
  <c r="U8193" i="9"/>
  <c r="U8209" i="9"/>
  <c r="U8225" i="9"/>
  <c r="U8241" i="9"/>
  <c r="U8257" i="9"/>
  <c r="U8273" i="9"/>
  <c r="U8289" i="9"/>
  <c r="U8305" i="9"/>
  <c r="U8321" i="9"/>
  <c r="U8337" i="9"/>
  <c r="U8353" i="9"/>
  <c r="U8369" i="9"/>
  <c r="U8385" i="9"/>
  <c r="U8401" i="9"/>
  <c r="U8417" i="9"/>
  <c r="U8433" i="9"/>
  <c r="U8449" i="9"/>
  <c r="U8465" i="9"/>
  <c r="U8481" i="9"/>
  <c r="U8497" i="9"/>
  <c r="U8513" i="9"/>
  <c r="U8526" i="9"/>
  <c r="U8539" i="9"/>
  <c r="U8549" i="9"/>
  <c r="U8560" i="9"/>
  <c r="U8571" i="9"/>
  <c r="U8581" i="9"/>
  <c r="U8592" i="9"/>
  <c r="U8603" i="9"/>
  <c r="U8613" i="9"/>
  <c r="U8624" i="9"/>
  <c r="U8635" i="9"/>
  <c r="U8644" i="9"/>
  <c r="U8653" i="9"/>
  <c r="U8662" i="9"/>
  <c r="U8672" i="9"/>
  <c r="U8681" i="9"/>
  <c r="U8690" i="9"/>
  <c r="U8699" i="9"/>
  <c r="U8708" i="9"/>
  <c r="U8717" i="9"/>
  <c r="U8726" i="9"/>
  <c r="U8736" i="9"/>
  <c r="U8745" i="9"/>
  <c r="U8754" i="9"/>
  <c r="U8763" i="9"/>
  <c r="U8772" i="9"/>
  <c r="U8781" i="9"/>
  <c r="U753" i="9"/>
  <c r="U2850" i="9"/>
  <c r="U3274" i="9"/>
  <c r="U3667" i="9"/>
  <c r="U3981" i="9"/>
  <c r="U4166" i="9"/>
  <c r="U4311" i="9"/>
  <c r="U4420" i="9"/>
  <c r="U4503" i="9"/>
  <c r="U4587" i="9"/>
  <c r="U4662" i="9"/>
  <c r="U4736" i="9"/>
  <c r="U4809" i="9"/>
  <c r="U4882" i="9"/>
  <c r="U4952" i="9"/>
  <c r="U5016" i="9"/>
  <c r="U5080" i="9"/>
  <c r="U5144" i="9"/>
  <c r="U5208" i="9"/>
  <c r="U5272" i="9"/>
  <c r="U5336" i="9"/>
  <c r="U5400" i="9"/>
  <c r="U5449" i="9"/>
  <c r="U5492" i="9"/>
  <c r="U5530" i="9"/>
  <c r="U5566" i="9"/>
  <c r="U5603" i="9"/>
  <c r="U5640" i="9"/>
  <c r="U5676" i="9"/>
  <c r="U5713" i="9"/>
  <c r="U5749" i="9"/>
  <c r="U5786" i="9"/>
  <c r="U5822" i="9"/>
  <c r="U5859" i="9"/>
  <c r="U5896" i="9"/>
  <c r="U5932" i="9"/>
  <c r="U5969" i="9"/>
  <c r="U6005" i="9"/>
  <c r="U6042" i="9"/>
  <c r="U6078" i="9"/>
  <c r="U6112" i="9"/>
  <c r="U6144" i="9"/>
  <c r="U6176" i="9"/>
  <c r="U6208" i="9"/>
  <c r="U6240" i="9"/>
  <c r="U6272" i="9"/>
  <c r="U6304" i="9"/>
  <c r="U6336" i="9"/>
  <c r="U6368" i="9"/>
  <c r="U6400" i="9"/>
  <c r="U6432" i="9"/>
  <c r="U6464" i="9"/>
  <c r="U6496" i="9"/>
  <c r="U6528" i="9"/>
  <c r="U6560" i="9"/>
  <c r="U6592" i="9"/>
  <c r="U6624" i="9"/>
  <c r="U6656" i="9"/>
  <c r="U6688" i="9"/>
  <c r="U6720" i="9"/>
  <c r="U6750" i="9"/>
  <c r="U6775" i="9"/>
  <c r="U6800" i="9"/>
  <c r="U6822" i="9"/>
  <c r="U6843" i="9"/>
  <c r="U6862" i="9"/>
  <c r="U6880" i="9"/>
  <c r="U6899" i="9"/>
  <c r="U6917" i="9"/>
  <c r="U6935" i="9"/>
  <c r="U6954" i="9"/>
  <c r="U6972" i="9"/>
  <c r="U6990" i="9"/>
  <c r="U7008" i="9"/>
  <c r="U7027" i="9"/>
  <c r="U7045" i="9"/>
  <c r="U7063" i="9"/>
  <c r="U7082" i="9"/>
  <c r="U7100" i="9"/>
  <c r="U7118" i="9"/>
  <c r="U7136" i="9"/>
  <c r="U7155" i="9"/>
  <c r="U7173" i="9"/>
  <c r="U7191" i="9"/>
  <c r="U7210" i="9"/>
  <c r="U7228" i="9"/>
  <c r="U7246" i="9"/>
  <c r="U7264" i="9"/>
  <c r="U7283" i="9"/>
  <c r="U7301" i="9"/>
  <c r="U7319" i="9"/>
  <c r="U7338" i="9"/>
  <c r="U7356" i="9"/>
  <c r="U7374" i="9"/>
  <c r="U7392" i="9"/>
  <c r="U7411" i="9"/>
  <c r="U7429" i="9"/>
  <c r="U7447" i="9"/>
  <c r="U7466" i="9"/>
  <c r="U7484" i="9"/>
  <c r="U7502" i="9"/>
  <c r="U7520" i="9"/>
  <c r="U7539" i="9"/>
  <c r="U7557" i="9"/>
  <c r="U7573" i="9"/>
  <c r="U7589" i="9"/>
  <c r="U7605" i="9"/>
  <c r="U7621" i="9"/>
  <c r="U7637" i="9"/>
  <c r="U7653" i="9"/>
  <c r="U7669" i="9"/>
  <c r="U7685" i="9"/>
  <c r="U7701" i="9"/>
  <c r="U7717" i="9"/>
  <c r="U7733" i="9"/>
  <c r="U7749" i="9"/>
  <c r="U7765" i="9"/>
  <c r="U7781" i="9"/>
  <c r="U7797" i="9"/>
  <c r="U7813" i="9"/>
  <c r="U7829" i="9"/>
  <c r="U7845" i="9"/>
  <c r="U7861" i="9"/>
  <c r="U7877" i="9"/>
  <c r="U7893" i="9"/>
  <c r="U7909" i="9"/>
  <c r="U7925" i="9"/>
  <c r="U7941" i="9"/>
  <c r="U7957" i="9"/>
  <c r="U7973" i="9"/>
  <c r="U7989" i="9"/>
  <c r="U8005" i="9"/>
  <c r="U8021" i="9"/>
  <c r="U8037" i="9"/>
  <c r="U8053" i="9"/>
  <c r="U8069" i="9"/>
  <c r="U8085" i="9"/>
  <c r="U8101" i="9"/>
  <c r="U8117" i="9"/>
  <c r="U8133" i="9"/>
  <c r="U8149" i="9"/>
  <c r="U8165" i="9"/>
  <c r="U8181" i="9"/>
  <c r="U8197" i="9"/>
  <c r="U8213" i="9"/>
  <c r="U8229" i="9"/>
  <c r="U8245" i="9"/>
  <c r="U8261" i="9"/>
  <c r="U8277" i="9"/>
  <c r="U8293" i="9"/>
  <c r="U8309" i="9"/>
  <c r="U8325" i="9"/>
  <c r="U8341" i="9"/>
  <c r="U8357" i="9"/>
  <c r="U8373" i="9"/>
  <c r="U8389" i="9"/>
  <c r="U8405" i="9"/>
  <c r="U8421" i="9"/>
  <c r="U8437" i="9"/>
  <c r="U8453" i="9"/>
  <c r="U8469" i="9"/>
  <c r="U8485" i="9"/>
  <c r="U8501" i="9"/>
  <c r="U8515" i="9"/>
  <c r="U8528" i="9"/>
  <c r="U8540" i="9"/>
  <c r="U8550" i="9"/>
  <c r="U8561" i="9"/>
  <c r="U8572" i="9"/>
  <c r="U8582" i="9"/>
  <c r="U8593" i="9"/>
  <c r="U8604" i="9"/>
  <c r="U8614" i="9"/>
  <c r="U8625" i="9"/>
  <c r="U8636" i="9"/>
  <c r="U8645" i="9"/>
  <c r="U8654" i="9"/>
  <c r="U8664" i="9"/>
  <c r="U8673" i="9"/>
  <c r="U8682" i="9"/>
  <c r="U8691" i="9"/>
  <c r="U8700" i="9"/>
  <c r="U8709" i="9"/>
  <c r="U8718" i="9"/>
  <c r="U8728" i="9"/>
  <c r="U8737" i="9"/>
  <c r="U8746" i="9"/>
  <c r="U8755" i="9"/>
  <c r="U8764" i="9"/>
  <c r="U8773" i="9"/>
  <c r="U22" i="9"/>
  <c r="U1115" i="9"/>
  <c r="U3691" i="9"/>
  <c r="U3999" i="9"/>
  <c r="U4176" i="9"/>
  <c r="U4320" i="9"/>
  <c r="U4427" i="9"/>
  <c r="U4510" i="9"/>
  <c r="U4593" i="9"/>
  <c r="U4668" i="9"/>
  <c r="U4741" i="9"/>
  <c r="U4814" i="9"/>
  <c r="U4888" i="9"/>
  <c r="U4957" i="9"/>
  <c r="U5021" i="9"/>
  <c r="U5085" i="9"/>
  <c r="U5149" i="9"/>
  <c r="U5213" i="9"/>
  <c r="U5277" i="9"/>
  <c r="U5341" i="9"/>
  <c r="U5405" i="9"/>
  <c r="U5452" i="9"/>
  <c r="U5494" i="9"/>
  <c r="U5532" i="9"/>
  <c r="U5569" i="9"/>
  <c r="U5605" i="9"/>
  <c r="U5642" i="9"/>
  <c r="U5678" i="9"/>
  <c r="U5715" i="9"/>
  <c r="U5752" i="9"/>
  <c r="U5788" i="9"/>
  <c r="U5825" i="9"/>
  <c r="U5861" i="9"/>
  <c r="U5898" i="9"/>
  <c r="U5934" i="9"/>
  <c r="U5971" i="9"/>
  <c r="U6008" i="9"/>
  <c r="U6044" i="9"/>
  <c r="U6081" i="9"/>
  <c r="U6114" i="9"/>
  <c r="U6146" i="9"/>
  <c r="U6178" i="9"/>
  <c r="U6210" i="9"/>
  <c r="U6242" i="9"/>
  <c r="U6274" i="9"/>
  <c r="U6306" i="9"/>
  <c r="U6338" i="9"/>
  <c r="U6370" i="9"/>
  <c r="U6402" i="9"/>
  <c r="U6434" i="9"/>
  <c r="U6466" i="9"/>
  <c r="U6498" i="9"/>
  <c r="U6530" i="9"/>
  <c r="U6562" i="9"/>
  <c r="U6594" i="9"/>
  <c r="U6626" i="9"/>
  <c r="U6658" i="9"/>
  <c r="U6690" i="9"/>
  <c r="U6722" i="9"/>
  <c r="U6751" i="9"/>
  <c r="U6776" i="9"/>
  <c r="U6802" i="9"/>
  <c r="U6823" i="9"/>
  <c r="U6845" i="9"/>
  <c r="U6863" i="9"/>
  <c r="U6882" i="9"/>
  <c r="U6900" i="9"/>
  <c r="U6918" i="9"/>
  <c r="U6936" i="9"/>
  <c r="U6955" i="9"/>
  <c r="U6973" i="9"/>
  <c r="U6991" i="9"/>
  <c r="U7010" i="9"/>
  <c r="U7028" i="9"/>
  <c r="U7046" i="9"/>
  <c r="U7064" i="9"/>
  <c r="U7083" i="9"/>
  <c r="U7101" i="9"/>
  <c r="U7119" i="9"/>
  <c r="U7138" i="9"/>
  <c r="U7156" i="9"/>
  <c r="U7174" i="9"/>
  <c r="U7192" i="9"/>
  <c r="U7211" i="9"/>
  <c r="U7229" i="9"/>
  <c r="U7247" i="9"/>
  <c r="U7266" i="9"/>
  <c r="U7284" i="9"/>
  <c r="U7302" i="9"/>
  <c r="U7320" i="9"/>
  <c r="U7339" i="9"/>
  <c r="U7357" i="9"/>
  <c r="U7375" i="9"/>
  <c r="U7394" i="9"/>
  <c r="U7412" i="9"/>
  <c r="U7430" i="9"/>
  <c r="U7448" i="9"/>
  <c r="U7467" i="9"/>
  <c r="U7485" i="9"/>
  <c r="U7503" i="9"/>
  <c r="U7522" i="9"/>
  <c r="U7540" i="9"/>
  <c r="U7558" i="9"/>
  <c r="U7574" i="9"/>
  <c r="U7590" i="9"/>
  <c r="U7606" i="9"/>
  <c r="U7622" i="9"/>
  <c r="U7638" i="9"/>
  <c r="U7654" i="9"/>
  <c r="U7670" i="9"/>
  <c r="U7686" i="9"/>
  <c r="U7702" i="9"/>
  <c r="U7718" i="9"/>
  <c r="U7734" i="9"/>
  <c r="U7750" i="9"/>
  <c r="U7766" i="9"/>
  <c r="U7782" i="9"/>
  <c r="U7798" i="9"/>
  <c r="U7814" i="9"/>
  <c r="U7830" i="9"/>
  <c r="U7846" i="9"/>
  <c r="U7862" i="9"/>
  <c r="U7878" i="9"/>
  <c r="U7894" i="9"/>
  <c r="U7910" i="9"/>
  <c r="U7926" i="9"/>
  <c r="U7942" i="9"/>
  <c r="U7958" i="9"/>
  <c r="U7974" i="9"/>
  <c r="U7990" i="9"/>
  <c r="U8006" i="9"/>
  <c r="U8022" i="9"/>
  <c r="U8038" i="9"/>
  <c r="U8054" i="9"/>
  <c r="U8070" i="9"/>
  <c r="U8086" i="9"/>
  <c r="U8102" i="9"/>
  <c r="U8118" i="9"/>
  <c r="U8134" i="9"/>
  <c r="U8150" i="9"/>
  <c r="U8166" i="9"/>
  <c r="U8182" i="9"/>
  <c r="U8198" i="9"/>
  <c r="U8214" i="9"/>
  <c r="U8230" i="9"/>
  <c r="U8246" i="9"/>
  <c r="U8262" i="9"/>
  <c r="U8278" i="9"/>
  <c r="U8294" i="9"/>
  <c r="U8310" i="9"/>
  <c r="U8326" i="9"/>
  <c r="U1701" i="9"/>
  <c r="U2971" i="9"/>
  <c r="U3371" i="9"/>
  <c r="U3763" i="9"/>
  <c r="U4036" i="9"/>
  <c r="U4203" i="9"/>
  <c r="U4340" i="9"/>
  <c r="U4440" i="9"/>
  <c r="U4524" i="9"/>
  <c r="U4608" i="9"/>
  <c r="U4681" i="9"/>
  <c r="U4754" i="9"/>
  <c r="U4827" i="9"/>
  <c r="U4900" i="9"/>
  <c r="U4968" i="9"/>
  <c r="U5032" i="9"/>
  <c r="U5096" i="9"/>
  <c r="U5160" i="9"/>
  <c r="U5224" i="9"/>
  <c r="U5288" i="9"/>
  <c r="U5352" i="9"/>
  <c r="U5414" i="9"/>
  <c r="U5460" i="9"/>
  <c r="U5502" i="9"/>
  <c r="U5539" i="9"/>
  <c r="U5576" i="9"/>
  <c r="U5612" i="9"/>
  <c r="U5649" i="9"/>
  <c r="U5685" i="9"/>
  <c r="U5722" i="9"/>
  <c r="U5758" i="9"/>
  <c r="U5795" i="9"/>
  <c r="U5832" i="9"/>
  <c r="U5868" i="9"/>
  <c r="U5905" i="9"/>
  <c r="U5941" i="9"/>
  <c r="U5978" i="9"/>
  <c r="U6014" i="9"/>
  <c r="U6051" i="9"/>
  <c r="U6088" i="9"/>
  <c r="U6120" i="9"/>
  <c r="U6152" i="9"/>
  <c r="U6184" i="9"/>
  <c r="U6216" i="9"/>
  <c r="U6248" i="9"/>
  <c r="U6280" i="9"/>
  <c r="U6312" i="9"/>
  <c r="U6344" i="9"/>
  <c r="U6376" i="9"/>
  <c r="U6408" i="9"/>
  <c r="U6440" i="9"/>
  <c r="U6472" i="9"/>
  <c r="U6504" i="9"/>
  <c r="U6536" i="9"/>
  <c r="U6568" i="9"/>
  <c r="U6600" i="9"/>
  <c r="U6632" i="9"/>
  <c r="U6664" i="9"/>
  <c r="U6696" i="9"/>
  <c r="U6728" i="9"/>
  <c r="U6755" i="9"/>
  <c r="U6782" i="9"/>
  <c r="U6806" i="9"/>
  <c r="U6827" i="9"/>
  <c r="U6848" i="9"/>
  <c r="U6867" i="9"/>
  <c r="U6885" i="9"/>
  <c r="U6903" i="9"/>
  <c r="U6922" i="9"/>
  <c r="U6940" i="9"/>
  <c r="U6958" i="9"/>
  <c r="U6976" i="9"/>
  <c r="U6995" i="9"/>
  <c r="U7013" i="9"/>
  <c r="U7031" i="9"/>
  <c r="U7050" i="9"/>
  <c r="U7068" i="9"/>
  <c r="U7086" i="9"/>
  <c r="U7104" i="9"/>
  <c r="U7123" i="9"/>
  <c r="U7141" i="9"/>
  <c r="U7159" i="9"/>
  <c r="U7178" i="9"/>
  <c r="U7196" i="9"/>
  <c r="U7214" i="9"/>
  <c r="U7232" i="9"/>
  <c r="U7251" i="9"/>
  <c r="U7269" i="9"/>
  <c r="U7287" i="9"/>
  <c r="U7306" i="9"/>
  <c r="U7324" i="9"/>
  <c r="U7342" i="9"/>
  <c r="U7360" i="9"/>
  <c r="U7379" i="9"/>
  <c r="U7397" i="9"/>
  <c r="U7415" i="9"/>
  <c r="U7434" i="9"/>
  <c r="U7452" i="9"/>
  <c r="U7470" i="9"/>
  <c r="U7488" i="9"/>
  <c r="U7507" i="9"/>
  <c r="U7525" i="9"/>
  <c r="U7543" i="9"/>
  <c r="U7561" i="9"/>
  <c r="U7577" i="9"/>
  <c r="U7593" i="9"/>
  <c r="U7609" i="9"/>
  <c r="U7625" i="9"/>
  <c r="U7641" i="9"/>
  <c r="U7657" i="9"/>
  <c r="U7673" i="9"/>
  <c r="U7689" i="9"/>
  <c r="U7705" i="9"/>
  <c r="U7721" i="9"/>
  <c r="U7737" i="9"/>
  <c r="U7753" i="9"/>
  <c r="U7769" i="9"/>
  <c r="U7785" i="9"/>
  <c r="U7801" i="9"/>
  <c r="U7817" i="9"/>
  <c r="U7833" i="9"/>
  <c r="U7849" i="9"/>
  <c r="U7865" i="9"/>
  <c r="U7881" i="9"/>
  <c r="U7897" i="9"/>
  <c r="U7913" i="9"/>
  <c r="U7929" i="9"/>
  <c r="U7945" i="9"/>
  <c r="U7961" i="9"/>
  <c r="U7977" i="9"/>
  <c r="U7993" i="9"/>
  <c r="U8009" i="9"/>
  <c r="U8025" i="9"/>
  <c r="U8041" i="9"/>
  <c r="U8057" i="9"/>
  <c r="U8073" i="9"/>
  <c r="U8089" i="9"/>
  <c r="U8105" i="9"/>
  <c r="U8121" i="9"/>
  <c r="U8137" i="9"/>
  <c r="U8153" i="9"/>
  <c r="U8169" i="9"/>
  <c r="U8185" i="9"/>
  <c r="U8201" i="9"/>
  <c r="U8217" i="9"/>
  <c r="U8233" i="9"/>
  <c r="U8249" i="9"/>
  <c r="U8265" i="9"/>
  <c r="U8281" i="9"/>
  <c r="U8297" i="9"/>
  <c r="U8313" i="9"/>
  <c r="U8329" i="9"/>
  <c r="U8345" i="9"/>
  <c r="U8361" i="9"/>
  <c r="U8377" i="9"/>
  <c r="U8393" i="9"/>
  <c r="U8409" i="9"/>
  <c r="U8425" i="9"/>
  <c r="U8441" i="9"/>
  <c r="U8457" i="9"/>
  <c r="U8473" i="9"/>
  <c r="U8489" i="9"/>
  <c r="U8505" i="9"/>
  <c r="U8520" i="9"/>
  <c r="U8533" i="9"/>
  <c r="U8544" i="9"/>
  <c r="U8555" i="9"/>
  <c r="U8565" i="9"/>
  <c r="U8576" i="9"/>
  <c r="U8587" i="9"/>
  <c r="U8597" i="9"/>
  <c r="U8608" i="9"/>
  <c r="U8619" i="9"/>
  <c r="U8629" i="9"/>
  <c r="U8640" i="9"/>
  <c r="U8649" i="9"/>
  <c r="U8658" i="9"/>
  <c r="U8667" i="9"/>
  <c r="U8676" i="9"/>
  <c r="U8685" i="9"/>
  <c r="U8694" i="9"/>
  <c r="U8704" i="9"/>
  <c r="U8713" i="9"/>
  <c r="U8722" i="9"/>
  <c r="U8731" i="9"/>
  <c r="U8740" i="9"/>
  <c r="U8749" i="9"/>
  <c r="U8758" i="9"/>
  <c r="U8768" i="9"/>
  <c r="U8777" i="9"/>
  <c r="U2331" i="9"/>
  <c r="U3080" i="9"/>
  <c r="U3467" i="9"/>
  <c r="U3850" i="9"/>
  <c r="U4084" i="9"/>
  <c r="U4239" i="9"/>
  <c r="U4368" i="9"/>
  <c r="U4462" i="9"/>
  <c r="U4545" i="9"/>
  <c r="U4626" i="9"/>
  <c r="U4699" i="9"/>
  <c r="U4772" i="9"/>
  <c r="U4845" i="9"/>
  <c r="U4918" i="9"/>
  <c r="U4984" i="9"/>
  <c r="U5048" i="9"/>
  <c r="U5112" i="9"/>
  <c r="U5176" i="9"/>
  <c r="U5240" i="9"/>
  <c r="U5304" i="9"/>
  <c r="U5368" i="9"/>
  <c r="U5428" i="9"/>
  <c r="U5470" i="9"/>
  <c r="U5512" i="9"/>
  <c r="U5548" i="9"/>
  <c r="U5585" i="9"/>
  <c r="U5621" i="9"/>
  <c r="U5658" i="9"/>
  <c r="U5694" i="9"/>
  <c r="U5731" i="9"/>
  <c r="U5768" i="9"/>
  <c r="U5804" i="9"/>
  <c r="U5841" i="9"/>
  <c r="U5877" i="9"/>
  <c r="U5914" i="9"/>
  <c r="U5950" i="9"/>
  <c r="U5987" i="9"/>
  <c r="U6024" i="9"/>
  <c r="U6060" i="9"/>
  <c r="U6096" i="9"/>
  <c r="U6128" i="9"/>
  <c r="U6160" i="9"/>
  <c r="U6192" i="9"/>
  <c r="U6224" i="9"/>
  <c r="U6256" i="9"/>
  <c r="U6288" i="9"/>
  <c r="U6320" i="9"/>
  <c r="U6352" i="9"/>
  <c r="U6384" i="9"/>
  <c r="U6416" i="9"/>
  <c r="U6448" i="9"/>
  <c r="U6480" i="9"/>
  <c r="U6512" i="9"/>
  <c r="U6544" i="9"/>
  <c r="U6576" i="9"/>
  <c r="U6608" i="9"/>
  <c r="U6640" i="9"/>
  <c r="U6672" i="9"/>
  <c r="U6704" i="9"/>
  <c r="U6736" i="9"/>
  <c r="U6762" i="9"/>
  <c r="U6787" i="9"/>
  <c r="U6811" i="9"/>
  <c r="U6832" i="9"/>
  <c r="U6853" i="9"/>
  <c r="U6871" i="9"/>
  <c r="U6890" i="9"/>
  <c r="U6908" i="9"/>
  <c r="U6926" i="9"/>
  <c r="U6944" i="9"/>
  <c r="U6963" i="9"/>
  <c r="U6981" i="9"/>
  <c r="U6999" i="9"/>
  <c r="U7018" i="9"/>
  <c r="U7036" i="9"/>
  <c r="U7054" i="9"/>
  <c r="U7072" i="9"/>
  <c r="U7091" i="9"/>
  <c r="U7109" i="9"/>
  <c r="U7127" i="9"/>
  <c r="U7146" i="9"/>
  <c r="U7164" i="9"/>
  <c r="U7182" i="9"/>
  <c r="U7200" i="9"/>
  <c r="U7219" i="9"/>
  <c r="U7237" i="9"/>
  <c r="U7255" i="9"/>
  <c r="U7274" i="9"/>
  <c r="U7292" i="9"/>
  <c r="U7310" i="9"/>
  <c r="U7328" i="9"/>
  <c r="U7347" i="9"/>
  <c r="U7365" i="9"/>
  <c r="U7383" i="9"/>
  <c r="U7402" i="9"/>
  <c r="U7420" i="9"/>
  <c r="U7438" i="9"/>
  <c r="U7456" i="9"/>
  <c r="U7475" i="9"/>
  <c r="U7493" i="9"/>
  <c r="U7511" i="9"/>
  <c r="U7530" i="9"/>
  <c r="U7548" i="9"/>
  <c r="U7565" i="9"/>
  <c r="U7581" i="9"/>
  <c r="U7597" i="9"/>
  <c r="U7613" i="9"/>
  <c r="U7629" i="9"/>
  <c r="U7645" i="9"/>
  <c r="U7661" i="9"/>
  <c r="U7677" i="9"/>
  <c r="U7693" i="9"/>
  <c r="U7709" i="9"/>
  <c r="U7725" i="9"/>
  <c r="U7741" i="9"/>
  <c r="U7757" i="9"/>
  <c r="U7773" i="9"/>
  <c r="U7789" i="9"/>
  <c r="U7805" i="9"/>
  <c r="U7821" i="9"/>
  <c r="U7837" i="9"/>
  <c r="U7853" i="9"/>
  <c r="U7869" i="9"/>
  <c r="U7885" i="9"/>
  <c r="U7901" i="9"/>
  <c r="U7917" i="9"/>
  <c r="U7933" i="9"/>
  <c r="U7949" i="9"/>
  <c r="U7965" i="9"/>
  <c r="U7981" i="9"/>
  <c r="U7997" i="9"/>
  <c r="U8013" i="9"/>
  <c r="U8029" i="9"/>
  <c r="U8045" i="9"/>
  <c r="U8061" i="9"/>
  <c r="U8077" i="9"/>
  <c r="U8093" i="9"/>
  <c r="U8109" i="9"/>
  <c r="U8125" i="9"/>
  <c r="U8141" i="9"/>
  <c r="U8157" i="9"/>
  <c r="U8173" i="9"/>
  <c r="U8189" i="9"/>
  <c r="U8205" i="9"/>
  <c r="U8221" i="9"/>
  <c r="U8237" i="9"/>
  <c r="U8253" i="9"/>
  <c r="U8269" i="9"/>
  <c r="U8285" i="9"/>
  <c r="U8301" i="9"/>
  <c r="U8317" i="9"/>
  <c r="U8333" i="9"/>
  <c r="U8349" i="9"/>
  <c r="U8365" i="9"/>
  <c r="U8381" i="9"/>
  <c r="U8397" i="9"/>
  <c r="U8413" i="9"/>
  <c r="U8429" i="9"/>
  <c r="U8445" i="9"/>
  <c r="U8461" i="9"/>
  <c r="U8477" i="9"/>
  <c r="U8493" i="9"/>
  <c r="U8509" i="9"/>
  <c r="U8521" i="9"/>
  <c r="U8534" i="9"/>
  <c r="U8545" i="9"/>
  <c r="U8556" i="9"/>
  <c r="U8566" i="9"/>
  <c r="U8577" i="9"/>
  <c r="U8588" i="9"/>
  <c r="U8598" i="9"/>
  <c r="U8609" i="9"/>
  <c r="U8620" i="9"/>
  <c r="U8630" i="9"/>
  <c r="U8641" i="9"/>
  <c r="U8650" i="9"/>
  <c r="U8659" i="9"/>
  <c r="U8668" i="9"/>
  <c r="U8677" i="9"/>
  <c r="U8686" i="9"/>
  <c r="U8696" i="9"/>
  <c r="U8705" i="9"/>
  <c r="U8714" i="9"/>
  <c r="U8723" i="9"/>
  <c r="U8732" i="9"/>
  <c r="U8741" i="9"/>
  <c r="U8750" i="9"/>
  <c r="U8760" i="9"/>
  <c r="U8769" i="9"/>
  <c r="U8778" i="9"/>
  <c r="U3357" i="9"/>
  <c r="U4335" i="9"/>
  <c r="U4678" i="9"/>
  <c r="U4966" i="9"/>
  <c r="U5222" i="9"/>
  <c r="U5459" i="9"/>
  <c r="U5611" i="9"/>
  <c r="U5757" i="9"/>
  <c r="U5904" i="9"/>
  <c r="U6050" i="9"/>
  <c r="U6183" i="9"/>
  <c r="U6311" i="9"/>
  <c r="U6439" i="9"/>
  <c r="U6567" i="9"/>
  <c r="U6695" i="9"/>
  <c r="U6805" i="9"/>
  <c r="U6884" i="9"/>
  <c r="U6957" i="9"/>
  <c r="U7030" i="9"/>
  <c r="U7103" i="9"/>
  <c r="U7176" i="9"/>
  <c r="U7250" i="9"/>
  <c r="U7323" i="9"/>
  <c r="U7396" i="9"/>
  <c r="U7469" i="9"/>
  <c r="U7542" i="9"/>
  <c r="U7608" i="9"/>
  <c r="U7672" i="9"/>
  <c r="U7736" i="9"/>
  <c r="U7800" i="9"/>
  <c r="U7864" i="9"/>
  <c r="U7928" i="9"/>
  <c r="U7992" i="9"/>
  <c r="U8056" i="9"/>
  <c r="U8120" i="9"/>
  <c r="U8184" i="9"/>
  <c r="U8248" i="9"/>
  <c r="U8312" i="9"/>
  <c r="U8360" i="9"/>
  <c r="U8406" i="9"/>
  <c r="U8446" i="9"/>
  <c r="U8488" i="9"/>
  <c r="U8529" i="9"/>
  <c r="U8557" i="9"/>
  <c r="U8585" i="9"/>
  <c r="U8616" i="9"/>
  <c r="U8642" i="9"/>
  <c r="U8666" i="9"/>
  <c r="U8692" i="9"/>
  <c r="U8715" i="9"/>
  <c r="U8739" i="9"/>
  <c r="U8765" i="9"/>
  <c r="U4898" i="9"/>
  <c r="U4924" i="9"/>
  <c r="U5181" i="9"/>
  <c r="U6026" i="9"/>
  <c r="U6674" i="9"/>
  <c r="U7019" i="9"/>
  <c r="U7311" i="9"/>
  <c r="U7662" i="9"/>
  <c r="U7918" i="9"/>
  <c r="U8174" i="9"/>
  <c r="U8398" i="9"/>
  <c r="U8553" i="9"/>
  <c r="U8611" i="9"/>
  <c r="U8688" i="9"/>
  <c r="U3498" i="9"/>
  <c r="U4377" i="9"/>
  <c r="U4705" i="9"/>
  <c r="U4989" i="9"/>
  <c r="U5245" i="9"/>
  <c r="U5473" i="9"/>
  <c r="U5624" i="9"/>
  <c r="U5770" i="9"/>
  <c r="U5916" i="9"/>
  <c r="U6062" i="9"/>
  <c r="U6194" i="9"/>
  <c r="U6322" i="9"/>
  <c r="U6450" i="9"/>
  <c r="U6578" i="9"/>
  <c r="U6706" i="9"/>
  <c r="U6813" i="9"/>
  <c r="U6891" i="9"/>
  <c r="U6964" i="9"/>
  <c r="U7037" i="9"/>
  <c r="U7110" i="9"/>
  <c r="U7183" i="9"/>
  <c r="U7256" i="9"/>
  <c r="U7330" i="9"/>
  <c r="U7403" i="9"/>
  <c r="U7476" i="9"/>
  <c r="U7549" i="9"/>
  <c r="U7614" i="9"/>
  <c r="U7678" i="9"/>
  <c r="U7742" i="9"/>
  <c r="U7806" i="9"/>
  <c r="U7870" i="9"/>
  <c r="U7934" i="9"/>
  <c r="U7998" i="9"/>
  <c r="U8062" i="9"/>
  <c r="U8126" i="9"/>
  <c r="U8190" i="9"/>
  <c r="U8254" i="9"/>
  <c r="U8318" i="9"/>
  <c r="U8366" i="9"/>
  <c r="U8408" i="9"/>
  <c r="U8454" i="9"/>
  <c r="U8494" i="9"/>
  <c r="U8531" i="9"/>
  <c r="U8563" i="9"/>
  <c r="U8589" i="9"/>
  <c r="U8617" i="9"/>
  <c r="U8646" i="9"/>
  <c r="U8669" i="9"/>
  <c r="U8693" i="9"/>
  <c r="U8720" i="9"/>
  <c r="U8742" i="9"/>
  <c r="U8766" i="9"/>
  <c r="U4605" i="9"/>
  <c r="U4632" i="9"/>
  <c r="U5587" i="9"/>
  <c r="U6162" i="9"/>
  <c r="U6790" i="9"/>
  <c r="U7092" i="9"/>
  <c r="U7384" i="9"/>
  <c r="U7726" i="9"/>
  <c r="U7982" i="9"/>
  <c r="U8238" i="9"/>
  <c r="U8440" i="9"/>
  <c r="U8584" i="9"/>
  <c r="U8712" i="9"/>
  <c r="U1597" i="9"/>
  <c r="U3744" i="9"/>
  <c r="U4438" i="9"/>
  <c r="U4752" i="9"/>
  <c r="U5030" i="9"/>
  <c r="U5286" i="9"/>
  <c r="U5501" i="9"/>
  <c r="U5648" i="9"/>
  <c r="U5794" i="9"/>
  <c r="U5940" i="9"/>
  <c r="U6086" i="9"/>
  <c r="U6215" i="9"/>
  <c r="U6343" i="9"/>
  <c r="U6471" i="9"/>
  <c r="U6599" i="9"/>
  <c r="U6727" i="9"/>
  <c r="U6826" i="9"/>
  <c r="U6902" i="9"/>
  <c r="U6975" i="9"/>
  <c r="U7048" i="9"/>
  <c r="U7122" i="9"/>
  <c r="U7195" i="9"/>
  <c r="U7268" i="9"/>
  <c r="U7341" i="9"/>
  <c r="U7414" i="9"/>
  <c r="U7487" i="9"/>
  <c r="U7560" i="9"/>
  <c r="U7624" i="9"/>
  <c r="U7688" i="9"/>
  <c r="U7752" i="9"/>
  <c r="U7816" i="9"/>
  <c r="U7880" i="9"/>
  <c r="U7944" i="9"/>
  <c r="U8008" i="9"/>
  <c r="U8072" i="9"/>
  <c r="U8136" i="9"/>
  <c r="U8200" i="9"/>
  <c r="U8264" i="9"/>
  <c r="U8328" i="9"/>
  <c r="U8374" i="9"/>
  <c r="U8414" i="9"/>
  <c r="U8456" i="9"/>
  <c r="U8502" i="9"/>
  <c r="U8536" i="9"/>
  <c r="U8564" i="9"/>
  <c r="U8595" i="9"/>
  <c r="U8621" i="9"/>
  <c r="U8648" i="9"/>
  <c r="U8674" i="9"/>
  <c r="U8697" i="9"/>
  <c r="U8721" i="9"/>
  <c r="U8747" i="9"/>
  <c r="U8770" i="9"/>
  <c r="U4197" i="9"/>
  <c r="U3304" i="9"/>
  <c r="U5733" i="9"/>
  <c r="U6290" i="9"/>
  <c r="U6546" i="9"/>
  <c r="U6946" i="9"/>
  <c r="U7238" i="9"/>
  <c r="U7531" i="9"/>
  <c r="U7790" i="9"/>
  <c r="U8046" i="9"/>
  <c r="U8302" i="9"/>
  <c r="U8486" i="9"/>
  <c r="U8665" i="9"/>
  <c r="U8761" i="9"/>
  <c r="U2481" i="9"/>
  <c r="U3871" i="9"/>
  <c r="U4468" i="9"/>
  <c r="U4778" i="9"/>
  <c r="U5053" i="9"/>
  <c r="U5309" i="9"/>
  <c r="U5514" i="9"/>
  <c r="U5660" i="9"/>
  <c r="U5806" i="9"/>
  <c r="U5953" i="9"/>
  <c r="U6098" i="9"/>
  <c r="U6226" i="9"/>
  <c r="U6354" i="9"/>
  <c r="U6482" i="9"/>
  <c r="U6610" i="9"/>
  <c r="U6738" i="9"/>
  <c r="U6834" i="9"/>
  <c r="U6909" i="9"/>
  <c r="U6982" i="9"/>
  <c r="U7055" i="9"/>
  <c r="U7128" i="9"/>
  <c r="U7202" i="9"/>
  <c r="U7275" i="9"/>
  <c r="U7348" i="9"/>
  <c r="U7421" i="9"/>
  <c r="U7494" i="9"/>
  <c r="U7566" i="9"/>
  <c r="U7630" i="9"/>
  <c r="U7694" i="9"/>
  <c r="U7758" i="9"/>
  <c r="U7822" i="9"/>
  <c r="U7886" i="9"/>
  <c r="U7950" i="9"/>
  <c r="U8014" i="9"/>
  <c r="U8078" i="9"/>
  <c r="U8142" i="9"/>
  <c r="U8206" i="9"/>
  <c r="U8270" i="9"/>
  <c r="U8334" i="9"/>
  <c r="U8376" i="9"/>
  <c r="U8422" i="9"/>
  <c r="U8462" i="9"/>
  <c r="U8504" i="9"/>
  <c r="U8541" i="9"/>
  <c r="U8568" i="9"/>
  <c r="U8596" i="9"/>
  <c r="U8627" i="9"/>
  <c r="U8651" i="9"/>
  <c r="U8675" i="9"/>
  <c r="U8701" i="9"/>
  <c r="U8724" i="9"/>
  <c r="U8748" i="9"/>
  <c r="U8774" i="9"/>
  <c r="U2885" i="9"/>
  <c r="U4029" i="9"/>
  <c r="U4521" i="9"/>
  <c r="U4825" i="9"/>
  <c r="U5094" i="9"/>
  <c r="U5350" i="9"/>
  <c r="U5538" i="9"/>
  <c r="U5684" i="9"/>
  <c r="U5830" i="9"/>
  <c r="U5977" i="9"/>
  <c r="U6119" i="9"/>
  <c r="U6247" i="9"/>
  <c r="U6375" i="9"/>
  <c r="U6503" i="9"/>
  <c r="U6631" i="9"/>
  <c r="U6754" i="9"/>
  <c r="U6847" i="9"/>
  <c r="U6920" i="9"/>
  <c r="U6994" i="9"/>
  <c r="U7067" i="9"/>
  <c r="U7140" i="9"/>
  <c r="U7213" i="9"/>
  <c r="U7286" i="9"/>
  <c r="U7359" i="9"/>
  <c r="U7432" i="9"/>
  <c r="U7506" i="9"/>
  <c r="U7576" i="9"/>
  <c r="U7640" i="9"/>
  <c r="U7704" i="9"/>
  <c r="U7768" i="9"/>
  <c r="U7832" i="9"/>
  <c r="U7896" i="9"/>
  <c r="U7960" i="9"/>
  <c r="U8024" i="9"/>
  <c r="U8088" i="9"/>
  <c r="U8152" i="9"/>
  <c r="U8216" i="9"/>
  <c r="U8280" i="9"/>
  <c r="U8342" i="9"/>
  <c r="U8382" i="9"/>
  <c r="U8424" i="9"/>
  <c r="U8470" i="9"/>
  <c r="U8510" i="9"/>
  <c r="U8542" i="9"/>
  <c r="U8573" i="9"/>
  <c r="U8600" i="9"/>
  <c r="U8628" i="9"/>
  <c r="U8656" i="9"/>
  <c r="U8678" i="9"/>
  <c r="U8702" i="9"/>
  <c r="U8729" i="9"/>
  <c r="U8752" i="9"/>
  <c r="U8776" i="9"/>
  <c r="U2949" i="9"/>
  <c r="U4095" i="9"/>
  <c r="U4551" i="9"/>
  <c r="U4851" i="9"/>
  <c r="U5117" i="9"/>
  <c r="U5373" i="9"/>
  <c r="U5550" i="9"/>
  <c r="U5697" i="9"/>
  <c r="U5843" i="9"/>
  <c r="U5989" i="9"/>
  <c r="U6130" i="9"/>
  <c r="U6258" i="9"/>
  <c r="U6386" i="9"/>
  <c r="U6514" i="9"/>
  <c r="U6642" i="9"/>
  <c r="U6763" i="9"/>
  <c r="U6854" i="9"/>
  <c r="U6927" i="9"/>
  <c r="U7000" i="9"/>
  <c r="U7074" i="9"/>
  <c r="U7147" i="9"/>
  <c r="U7220" i="9"/>
  <c r="U7293" i="9"/>
  <c r="U7366" i="9"/>
  <c r="U7439" i="9"/>
  <c r="U7512" i="9"/>
  <c r="U7582" i="9"/>
  <c r="U7646" i="9"/>
  <c r="U7710" i="9"/>
  <c r="U7774" i="9"/>
  <c r="U7838" i="9"/>
  <c r="U7902" i="9"/>
  <c r="U7966" i="9"/>
  <c r="U8030" i="9"/>
  <c r="U8094" i="9"/>
  <c r="U8158" i="9"/>
  <c r="U8222" i="9"/>
  <c r="U8286" i="9"/>
  <c r="U8344" i="9"/>
  <c r="U8390" i="9"/>
  <c r="U8430" i="9"/>
  <c r="U8472" i="9"/>
  <c r="U8517" i="9"/>
  <c r="U8547" i="9"/>
  <c r="U8574" i="9"/>
  <c r="U8605" i="9"/>
  <c r="U8632" i="9"/>
  <c r="U8657" i="9"/>
  <c r="U8683" i="9"/>
  <c r="U8706" i="9"/>
  <c r="U8730" i="9"/>
  <c r="U8756" i="9"/>
  <c r="U8779" i="9"/>
  <c r="U3104" i="9"/>
  <c r="U5158" i="9"/>
  <c r="U5413" i="9"/>
  <c r="U5574" i="9"/>
  <c r="U5721" i="9"/>
  <c r="U5867" i="9"/>
  <c r="U6013" i="9"/>
  <c r="U6151" i="9"/>
  <c r="U6279" i="9"/>
  <c r="U6407" i="9"/>
  <c r="U6535" i="9"/>
  <c r="U6663" i="9"/>
  <c r="U6779" i="9"/>
  <c r="U6866" i="9"/>
  <c r="U6939" i="9"/>
  <c r="U7012" i="9"/>
  <c r="U7085" i="9"/>
  <c r="U7158" i="9"/>
  <c r="U7231" i="9"/>
  <c r="U7304" i="9"/>
  <c r="U7378" i="9"/>
  <c r="U7451" i="9"/>
  <c r="U7524" i="9"/>
  <c r="U7592" i="9"/>
  <c r="U7656" i="9"/>
  <c r="U7720" i="9"/>
  <c r="U7784" i="9"/>
  <c r="U7848" i="9"/>
  <c r="U7912" i="9"/>
  <c r="U7976" i="9"/>
  <c r="U8040" i="9"/>
  <c r="U8104" i="9"/>
  <c r="U8168" i="9"/>
  <c r="U8232" i="9"/>
  <c r="U8296" i="9"/>
  <c r="U8350" i="9"/>
  <c r="U8392" i="9"/>
  <c r="U8438" i="9"/>
  <c r="U8478" i="9"/>
  <c r="U8518" i="9"/>
  <c r="U8552" i="9"/>
  <c r="U8579" i="9"/>
  <c r="U8606" i="9"/>
  <c r="U8637" i="9"/>
  <c r="U8660" i="9"/>
  <c r="U8684" i="9"/>
  <c r="U8710" i="9"/>
  <c r="U8733" i="9"/>
  <c r="U8757" i="9"/>
  <c r="U4249" i="9"/>
  <c r="U5430" i="9"/>
  <c r="U5880" i="9"/>
  <c r="U6418" i="9"/>
  <c r="U6872" i="9"/>
  <c r="U7165" i="9"/>
  <c r="U7458" i="9"/>
  <c r="U7598" i="9"/>
  <c r="U7854" i="9"/>
  <c r="U8110" i="9"/>
  <c r="U8358" i="9"/>
  <c r="U8523" i="9"/>
  <c r="U8638" i="9"/>
  <c r="U8738" i="9"/>
  <c r="AE22" i="9" l="1"/>
  <c r="AE23" i="9"/>
  <c r="AE24" i="9"/>
  <c r="AE25" i="9"/>
  <c r="AE26" i="9"/>
  <c r="AE27" i="9"/>
  <c r="AE28" i="9"/>
  <c r="AE29" i="9"/>
  <c r="AE30" i="9"/>
  <c r="AE31" i="9"/>
  <c r="AE32" i="9"/>
  <c r="AE33" i="9"/>
  <c r="AE34" i="9"/>
  <c r="AE35" i="9"/>
  <c r="AE36" i="9"/>
  <c r="AE37" i="9"/>
  <c r="AE38" i="9"/>
  <c r="AE39" i="9"/>
  <c r="AE40" i="9"/>
  <c r="AE41" i="9"/>
  <c r="AE42" i="9"/>
  <c r="AE43" i="9"/>
  <c r="AE44" i="9"/>
  <c r="AE45" i="9"/>
  <c r="AE46" i="9"/>
  <c r="AE47" i="9"/>
  <c r="AE48" i="9"/>
  <c r="AE49" i="9"/>
  <c r="AE50" i="9"/>
  <c r="AE51" i="9"/>
  <c r="AE52" i="9"/>
  <c r="AE53" i="9"/>
  <c r="AE54" i="9"/>
  <c r="AE55" i="9"/>
  <c r="AE56" i="9"/>
  <c r="AE57" i="9"/>
  <c r="AE58" i="9"/>
  <c r="AE59" i="9"/>
  <c r="AE60" i="9"/>
  <c r="AE61" i="9"/>
  <c r="AE62" i="9"/>
  <c r="AE63" i="9"/>
  <c r="AE64" i="9"/>
  <c r="AE65" i="9"/>
  <c r="AE66" i="9"/>
  <c r="AE67" i="9"/>
  <c r="AE68" i="9"/>
  <c r="AE69" i="9"/>
  <c r="AE70" i="9"/>
  <c r="AE71" i="9"/>
  <c r="AE72" i="9"/>
  <c r="AE73" i="9"/>
  <c r="AE74" i="9"/>
  <c r="AE75" i="9"/>
  <c r="AE76" i="9"/>
  <c r="AE77" i="9"/>
  <c r="AE78" i="9"/>
  <c r="AE79" i="9"/>
  <c r="AE80" i="9"/>
  <c r="AE81" i="9"/>
  <c r="AE82" i="9"/>
  <c r="AE83" i="9"/>
  <c r="AE84" i="9"/>
  <c r="AE85" i="9"/>
  <c r="AE86" i="9"/>
  <c r="AE87" i="9"/>
  <c r="AE88" i="9"/>
  <c r="AE89" i="9"/>
  <c r="AE90" i="9"/>
  <c r="AE91" i="9"/>
  <c r="AE92" i="9"/>
  <c r="AE93" i="9"/>
  <c r="AE94" i="9"/>
  <c r="AE95" i="9"/>
  <c r="AE96" i="9"/>
  <c r="AE97" i="9"/>
  <c r="AE98" i="9"/>
  <c r="AE99" i="9"/>
  <c r="AE100" i="9"/>
  <c r="AE101" i="9"/>
  <c r="AE102" i="9"/>
  <c r="AE103" i="9"/>
  <c r="AE104" i="9"/>
  <c r="AE105" i="9"/>
  <c r="AE106" i="9"/>
  <c r="AE107" i="9"/>
  <c r="AE108" i="9"/>
  <c r="AE109" i="9"/>
  <c r="AE110" i="9"/>
  <c r="AE111" i="9"/>
  <c r="AE112" i="9"/>
  <c r="AE113" i="9"/>
  <c r="AE114" i="9"/>
  <c r="AE115" i="9"/>
  <c r="AE116" i="9"/>
  <c r="AE117" i="9"/>
  <c r="AE118" i="9"/>
  <c r="AE119" i="9"/>
  <c r="AE120" i="9"/>
  <c r="AE121" i="9"/>
  <c r="AE122" i="9"/>
  <c r="AE123" i="9"/>
  <c r="AE124" i="9"/>
  <c r="AE125" i="9"/>
  <c r="AE126" i="9"/>
  <c r="AE127" i="9"/>
  <c r="AE128" i="9"/>
  <c r="AE129" i="9"/>
  <c r="AE130" i="9"/>
  <c r="AE131" i="9"/>
  <c r="AE132" i="9"/>
  <c r="AE133" i="9"/>
  <c r="AE134" i="9"/>
  <c r="AE135" i="9"/>
  <c r="AE136" i="9"/>
  <c r="AE137" i="9"/>
  <c r="AE138" i="9"/>
  <c r="AE139" i="9"/>
  <c r="AE140" i="9"/>
  <c r="AE141" i="9"/>
  <c r="AE142" i="9"/>
  <c r="AE143" i="9"/>
  <c r="AE144" i="9"/>
  <c r="AE145" i="9"/>
  <c r="AE146" i="9"/>
  <c r="AE147" i="9"/>
  <c r="AE148" i="9"/>
  <c r="AE149" i="9"/>
  <c r="AE150" i="9"/>
  <c r="AE151" i="9"/>
  <c r="AE152" i="9"/>
  <c r="AE153" i="9"/>
  <c r="AE154" i="9"/>
  <c r="AE155" i="9"/>
  <c r="AE156" i="9"/>
  <c r="AE157" i="9"/>
  <c r="AE158" i="9"/>
  <c r="AE159" i="9"/>
  <c r="AE160" i="9"/>
  <c r="AE161" i="9"/>
  <c r="AE162" i="9"/>
  <c r="AE163" i="9"/>
  <c r="AE164" i="9"/>
  <c r="AE165" i="9"/>
  <c r="AE166" i="9"/>
  <c r="AE167" i="9"/>
  <c r="AE168" i="9"/>
  <c r="AE169" i="9"/>
  <c r="AE170" i="9"/>
  <c r="AE171" i="9"/>
  <c r="AE172" i="9"/>
  <c r="AE173" i="9"/>
  <c r="AE174" i="9"/>
  <c r="AE175" i="9"/>
  <c r="AE176" i="9"/>
  <c r="AE177" i="9"/>
  <c r="AE178" i="9"/>
  <c r="AE179" i="9"/>
  <c r="AE180" i="9"/>
  <c r="AE181" i="9"/>
  <c r="AE182" i="9"/>
  <c r="AE183" i="9"/>
  <c r="AE184" i="9"/>
  <c r="AE185" i="9"/>
  <c r="AE186" i="9"/>
  <c r="AE187" i="9"/>
  <c r="AE188" i="9"/>
  <c r="AE189" i="9"/>
  <c r="AE190" i="9"/>
  <c r="AE191" i="9"/>
  <c r="AE192" i="9"/>
  <c r="AE193" i="9"/>
  <c r="AE194" i="9"/>
  <c r="AE195" i="9"/>
  <c r="AE196" i="9"/>
  <c r="AE197" i="9"/>
  <c r="AE198" i="9"/>
  <c r="AE199" i="9"/>
  <c r="AE200" i="9"/>
  <c r="AE201" i="9"/>
  <c r="AE202" i="9"/>
  <c r="AE203" i="9"/>
  <c r="AE204" i="9"/>
  <c r="AE205" i="9"/>
  <c r="AE206" i="9"/>
  <c r="AE207" i="9"/>
  <c r="AE208" i="9"/>
  <c r="AE209" i="9"/>
  <c r="AE210" i="9"/>
  <c r="AE211" i="9"/>
  <c r="AE212" i="9"/>
  <c r="AE213" i="9"/>
  <c r="AE214" i="9"/>
  <c r="AE215" i="9"/>
  <c r="AE216" i="9"/>
  <c r="AE217" i="9"/>
  <c r="AE218" i="9"/>
  <c r="AE219" i="9"/>
  <c r="AE220" i="9"/>
  <c r="AE221" i="9"/>
  <c r="AE222" i="9"/>
  <c r="AE223" i="9"/>
  <c r="AE224" i="9"/>
  <c r="AE225" i="9"/>
  <c r="AE226" i="9"/>
  <c r="AE227" i="9"/>
  <c r="AE228" i="9"/>
  <c r="AE229" i="9"/>
  <c r="AE230" i="9"/>
  <c r="AE231" i="9"/>
  <c r="AE232" i="9"/>
  <c r="AE233" i="9"/>
  <c r="AE234" i="9"/>
  <c r="AE235" i="9"/>
  <c r="AE236" i="9"/>
  <c r="AE237" i="9"/>
  <c r="AE238" i="9"/>
  <c r="AE239" i="9"/>
  <c r="AE240" i="9"/>
  <c r="AE241" i="9"/>
  <c r="AE242" i="9"/>
  <c r="AE243" i="9"/>
  <c r="AE244" i="9"/>
  <c r="AE245" i="9"/>
  <c r="AE246" i="9"/>
  <c r="AE247" i="9"/>
  <c r="AE248" i="9"/>
  <c r="AE249" i="9"/>
  <c r="AE250" i="9"/>
  <c r="AE251" i="9"/>
  <c r="AE252" i="9"/>
  <c r="AE253" i="9"/>
  <c r="AE254" i="9"/>
  <c r="AE255" i="9"/>
  <c r="AE256" i="9"/>
  <c r="AE257" i="9"/>
  <c r="AE258" i="9"/>
  <c r="AE259" i="9"/>
  <c r="AE260" i="9"/>
  <c r="AE261" i="9"/>
  <c r="AE262" i="9"/>
  <c r="AE263" i="9"/>
  <c r="AE264" i="9"/>
  <c r="AE265" i="9"/>
  <c r="AE266" i="9"/>
  <c r="AE267" i="9"/>
  <c r="AE268" i="9"/>
  <c r="AE269" i="9"/>
  <c r="AE270" i="9"/>
  <c r="AE271" i="9"/>
  <c r="AE272" i="9"/>
  <c r="AE273" i="9"/>
  <c r="AE274" i="9"/>
  <c r="AE275" i="9"/>
  <c r="AE276" i="9"/>
  <c r="AE277" i="9"/>
  <c r="AE278" i="9"/>
  <c r="AE279" i="9"/>
  <c r="AE280" i="9"/>
  <c r="AE281" i="9"/>
  <c r="AE282" i="9"/>
  <c r="AE283" i="9"/>
  <c r="AE284" i="9"/>
  <c r="AE285" i="9"/>
  <c r="AE286" i="9"/>
  <c r="AE287" i="9"/>
  <c r="AE288" i="9"/>
  <c r="AE289" i="9"/>
  <c r="AE290" i="9"/>
  <c r="AE291" i="9"/>
  <c r="AE292" i="9"/>
  <c r="AE293" i="9"/>
  <c r="AE294" i="9"/>
  <c r="AE295" i="9"/>
  <c r="AE296" i="9"/>
  <c r="AE297" i="9"/>
  <c r="AE298" i="9"/>
  <c r="AE299" i="9"/>
  <c r="AE300" i="9"/>
  <c r="AE301" i="9"/>
  <c r="AE302" i="9"/>
  <c r="AE303" i="9"/>
  <c r="AE304" i="9"/>
  <c r="AE305" i="9"/>
  <c r="AE306" i="9"/>
  <c r="AE307" i="9"/>
  <c r="AE308" i="9"/>
  <c r="AE309" i="9"/>
  <c r="AE310" i="9"/>
  <c r="AE311" i="9"/>
  <c r="AE312" i="9"/>
  <c r="AE313" i="9"/>
  <c r="AE314" i="9"/>
  <c r="AE315" i="9"/>
  <c r="AE316" i="9"/>
  <c r="AE317" i="9"/>
  <c r="AE318" i="9"/>
  <c r="AE319" i="9"/>
  <c r="AE320" i="9"/>
  <c r="AE321" i="9"/>
  <c r="AE322" i="9"/>
  <c r="AE323" i="9"/>
  <c r="AE324" i="9"/>
  <c r="AE325" i="9"/>
  <c r="AE326" i="9"/>
  <c r="AE327" i="9"/>
  <c r="AE328" i="9"/>
  <c r="AE329" i="9"/>
  <c r="AE330" i="9"/>
  <c r="AE331" i="9"/>
  <c r="AE332" i="9"/>
  <c r="AE333" i="9"/>
  <c r="AE334" i="9"/>
  <c r="AE335" i="9"/>
  <c r="AE336" i="9"/>
  <c r="AE337" i="9"/>
  <c r="AE338" i="9"/>
  <c r="AE339" i="9"/>
  <c r="AE340" i="9"/>
  <c r="AE341" i="9"/>
  <c r="AE342" i="9"/>
  <c r="AE343" i="9"/>
  <c r="AE344" i="9"/>
  <c r="AE345" i="9"/>
  <c r="AE346" i="9"/>
  <c r="AE347" i="9"/>
  <c r="AE348" i="9"/>
  <c r="AE349" i="9"/>
  <c r="AE350" i="9"/>
  <c r="AE351" i="9"/>
  <c r="AE352" i="9"/>
  <c r="AE353" i="9"/>
  <c r="AE354" i="9"/>
  <c r="AE355" i="9"/>
  <c r="AE356" i="9"/>
  <c r="AE357" i="9"/>
  <c r="AE358" i="9"/>
  <c r="AE359" i="9"/>
  <c r="AE360" i="9"/>
  <c r="AE361" i="9"/>
  <c r="AE362" i="9"/>
  <c r="AE363" i="9"/>
  <c r="AE364" i="9"/>
  <c r="AE365" i="9"/>
  <c r="AE366" i="9"/>
  <c r="AE367" i="9"/>
  <c r="AE368" i="9"/>
  <c r="AE369" i="9"/>
  <c r="AE370" i="9"/>
  <c r="AE371" i="9"/>
  <c r="AE372" i="9"/>
  <c r="AE373" i="9"/>
  <c r="AE374" i="9"/>
  <c r="AE375" i="9"/>
  <c r="AE376" i="9"/>
  <c r="AE377" i="9"/>
  <c r="AE378" i="9"/>
  <c r="AE379" i="9"/>
  <c r="AE380" i="9"/>
  <c r="AE381" i="9"/>
  <c r="AE382" i="9"/>
  <c r="AE383" i="9"/>
  <c r="AE384" i="9"/>
  <c r="AE385" i="9"/>
  <c r="AE386" i="9"/>
  <c r="AE387" i="9"/>
  <c r="AE388" i="9"/>
  <c r="AE389" i="9"/>
  <c r="AE390" i="9"/>
  <c r="AE391" i="9"/>
  <c r="AE392" i="9"/>
  <c r="AE393" i="9"/>
  <c r="AE394" i="9"/>
  <c r="AE395" i="9"/>
  <c r="AE396" i="9"/>
  <c r="AE397" i="9"/>
  <c r="AE398" i="9"/>
  <c r="AE399" i="9"/>
  <c r="AE400" i="9"/>
  <c r="AE401" i="9"/>
  <c r="AE402" i="9"/>
  <c r="AE403" i="9"/>
  <c r="AE404" i="9"/>
  <c r="AE405" i="9"/>
  <c r="AE406" i="9"/>
  <c r="AE407" i="9"/>
  <c r="AE408" i="9"/>
  <c r="AE409" i="9"/>
  <c r="AE410" i="9"/>
  <c r="AE411" i="9"/>
  <c r="AE412" i="9"/>
  <c r="AE413" i="9"/>
  <c r="AE414" i="9"/>
  <c r="AE415" i="9"/>
  <c r="AE416" i="9"/>
  <c r="AE417" i="9"/>
  <c r="AE418" i="9"/>
  <c r="AE419" i="9"/>
  <c r="AE420" i="9"/>
  <c r="AE421" i="9"/>
  <c r="AE422" i="9"/>
  <c r="AE423" i="9"/>
  <c r="AE424" i="9"/>
  <c r="AE425" i="9"/>
  <c r="AE426" i="9"/>
  <c r="AE427" i="9"/>
  <c r="AE428" i="9"/>
  <c r="AE429" i="9"/>
  <c r="AE430" i="9"/>
  <c r="AE431" i="9"/>
  <c r="AE432" i="9"/>
  <c r="AE433" i="9"/>
  <c r="AE434" i="9"/>
  <c r="AE435" i="9"/>
  <c r="AE436" i="9"/>
  <c r="AE437" i="9"/>
  <c r="AE438" i="9"/>
  <c r="AE439" i="9"/>
  <c r="AE440" i="9"/>
  <c r="AE441" i="9"/>
  <c r="AE442" i="9"/>
  <c r="AE443" i="9"/>
  <c r="AE444" i="9"/>
  <c r="AE445" i="9"/>
  <c r="AE446" i="9"/>
  <c r="AE447" i="9"/>
  <c r="AE448" i="9"/>
  <c r="AE449" i="9"/>
  <c r="AE450" i="9"/>
  <c r="AE451" i="9"/>
  <c r="AE452" i="9"/>
  <c r="AE453" i="9"/>
  <c r="AE454" i="9"/>
  <c r="AE455" i="9"/>
  <c r="AE456" i="9"/>
  <c r="AE457" i="9"/>
  <c r="AE458" i="9"/>
  <c r="AE459" i="9"/>
  <c r="AE460" i="9"/>
  <c r="AE461" i="9"/>
  <c r="AE462" i="9"/>
  <c r="AE463" i="9"/>
  <c r="AE464" i="9"/>
  <c r="AE465" i="9"/>
  <c r="AE466" i="9"/>
  <c r="AE467" i="9"/>
  <c r="AE468" i="9"/>
  <c r="AE469" i="9"/>
  <c r="AE470" i="9"/>
  <c r="AE471" i="9"/>
  <c r="AE472" i="9"/>
  <c r="AE473" i="9"/>
  <c r="AE474" i="9"/>
  <c r="AE475" i="9"/>
  <c r="AE476" i="9"/>
  <c r="AE477" i="9"/>
  <c r="AE478" i="9"/>
  <c r="AE479" i="9"/>
  <c r="AE480" i="9"/>
  <c r="AE481" i="9"/>
  <c r="AE482" i="9"/>
  <c r="AE483" i="9"/>
  <c r="AE484" i="9"/>
  <c r="AE485" i="9"/>
  <c r="AE486" i="9"/>
  <c r="AE487" i="9"/>
  <c r="AE488" i="9"/>
  <c r="AE489" i="9"/>
  <c r="AE490" i="9"/>
  <c r="AE491" i="9"/>
  <c r="AE492" i="9"/>
  <c r="AE493" i="9"/>
  <c r="AE494" i="9"/>
  <c r="AE495" i="9"/>
  <c r="AE496" i="9"/>
  <c r="AE497" i="9"/>
  <c r="AE498" i="9"/>
  <c r="AE499" i="9"/>
  <c r="AE500" i="9"/>
  <c r="AE501" i="9"/>
  <c r="AE502" i="9"/>
  <c r="AE503" i="9"/>
  <c r="AE504" i="9"/>
  <c r="AE505" i="9"/>
  <c r="AE506" i="9"/>
  <c r="AE507" i="9"/>
  <c r="AE508" i="9"/>
  <c r="AE509" i="9"/>
  <c r="AE510" i="9"/>
  <c r="AE511" i="9"/>
  <c r="AE512" i="9"/>
  <c r="AE513" i="9"/>
  <c r="AE514" i="9"/>
  <c r="AE515" i="9"/>
  <c r="AE516" i="9"/>
  <c r="AE517" i="9"/>
  <c r="AE518" i="9"/>
  <c r="AE519" i="9"/>
  <c r="AE520" i="9"/>
  <c r="AE521" i="9"/>
  <c r="AE522" i="9"/>
  <c r="AE523" i="9"/>
  <c r="AE524" i="9"/>
  <c r="AE525" i="9"/>
  <c r="AE526" i="9"/>
  <c r="AE527" i="9"/>
  <c r="AE528" i="9"/>
  <c r="AE529" i="9"/>
  <c r="AE530" i="9"/>
  <c r="AE531" i="9"/>
  <c r="AE532" i="9"/>
  <c r="AE533" i="9"/>
  <c r="AE534" i="9"/>
  <c r="AE535" i="9"/>
  <c r="AE536" i="9"/>
  <c r="AE537" i="9"/>
  <c r="AE538" i="9"/>
  <c r="AE539" i="9"/>
  <c r="AE540" i="9"/>
  <c r="AE541" i="9"/>
  <c r="AE542" i="9"/>
  <c r="AE543" i="9"/>
  <c r="AE544" i="9"/>
  <c r="AE545" i="9"/>
  <c r="AE546" i="9"/>
  <c r="AE547" i="9"/>
  <c r="AE548" i="9"/>
  <c r="AE549" i="9"/>
  <c r="AE550" i="9"/>
  <c r="AE551" i="9"/>
  <c r="AE552" i="9"/>
  <c r="AE553" i="9"/>
  <c r="AE554" i="9"/>
  <c r="AE555" i="9"/>
  <c r="AE556" i="9"/>
  <c r="AE557" i="9"/>
  <c r="AE558" i="9"/>
  <c r="AE559" i="9"/>
  <c r="AE560" i="9"/>
  <c r="AE561" i="9"/>
  <c r="AE562" i="9"/>
  <c r="AE563" i="9"/>
  <c r="AE564" i="9"/>
  <c r="AE565" i="9"/>
  <c r="AE566" i="9"/>
  <c r="AE567" i="9"/>
  <c r="AE568" i="9"/>
  <c r="AE569" i="9"/>
  <c r="AE570" i="9"/>
  <c r="AE571" i="9"/>
  <c r="AE572" i="9"/>
  <c r="AE573" i="9"/>
  <c r="AE574" i="9"/>
  <c r="AE575" i="9"/>
  <c r="AE576" i="9"/>
  <c r="AE577" i="9"/>
  <c r="AE578" i="9"/>
  <c r="AE579" i="9"/>
  <c r="AE580" i="9"/>
  <c r="AE581" i="9"/>
  <c r="AE582" i="9"/>
  <c r="AE583" i="9"/>
  <c r="AE584" i="9"/>
  <c r="AE585" i="9"/>
  <c r="AE586" i="9"/>
  <c r="AE587" i="9"/>
  <c r="AE588" i="9"/>
  <c r="AE589" i="9"/>
  <c r="AE590" i="9"/>
  <c r="AE591" i="9"/>
  <c r="AE592" i="9"/>
  <c r="AE593" i="9"/>
  <c r="AE594" i="9"/>
  <c r="AE595" i="9"/>
  <c r="AE596" i="9"/>
  <c r="AE597" i="9"/>
  <c r="AE598" i="9"/>
  <c r="AE599" i="9"/>
  <c r="AE600" i="9"/>
  <c r="AE601" i="9"/>
  <c r="AE602" i="9"/>
  <c r="AE603" i="9"/>
  <c r="AE604" i="9"/>
  <c r="AE605" i="9"/>
  <c r="AE606" i="9"/>
  <c r="AE607" i="9"/>
  <c r="AE608" i="9"/>
  <c r="AE609" i="9"/>
  <c r="AE610" i="9"/>
  <c r="AE611" i="9"/>
  <c r="AE612" i="9"/>
  <c r="AE613" i="9"/>
  <c r="AE614" i="9"/>
  <c r="AE615" i="9"/>
  <c r="AE616" i="9"/>
  <c r="AE617" i="9"/>
  <c r="AE618" i="9"/>
  <c r="AE619" i="9"/>
  <c r="AE620" i="9"/>
  <c r="AE621" i="9"/>
  <c r="AE622" i="9"/>
  <c r="AE623" i="9"/>
  <c r="AE624" i="9"/>
  <c r="AE625" i="9"/>
  <c r="AE626" i="9"/>
  <c r="AE627" i="9"/>
  <c r="AE628" i="9"/>
  <c r="AE629" i="9"/>
  <c r="AE630" i="9"/>
  <c r="AE631" i="9"/>
  <c r="AE632" i="9"/>
  <c r="AE633" i="9"/>
  <c r="AE634" i="9"/>
  <c r="AE635" i="9"/>
  <c r="AE636" i="9"/>
  <c r="AE637" i="9"/>
  <c r="AE638" i="9"/>
  <c r="AE639" i="9"/>
  <c r="AE640" i="9"/>
  <c r="AE641" i="9"/>
  <c r="AE642" i="9"/>
  <c r="AE643" i="9"/>
  <c r="AE644" i="9"/>
  <c r="AE645" i="9"/>
  <c r="AE646" i="9"/>
  <c r="AE647" i="9"/>
  <c r="AE648" i="9"/>
  <c r="AE649" i="9"/>
  <c r="AE650" i="9"/>
  <c r="AE651" i="9"/>
  <c r="AE652" i="9"/>
  <c r="AE653" i="9"/>
  <c r="AE654" i="9"/>
  <c r="AE655" i="9"/>
  <c r="AE656" i="9"/>
  <c r="AE657" i="9"/>
  <c r="AE658" i="9"/>
  <c r="AE659" i="9"/>
  <c r="AE660" i="9"/>
  <c r="AE661" i="9"/>
  <c r="AE662" i="9"/>
  <c r="AE663" i="9"/>
  <c r="AE664" i="9"/>
  <c r="AE665" i="9"/>
  <c r="AE666" i="9"/>
  <c r="AE667" i="9"/>
  <c r="AE668" i="9"/>
  <c r="AE669" i="9"/>
  <c r="AE670" i="9"/>
  <c r="AE671" i="9"/>
  <c r="AE672" i="9"/>
  <c r="AE673" i="9"/>
  <c r="AE674" i="9"/>
  <c r="AE675" i="9"/>
  <c r="AE676" i="9"/>
  <c r="AE677" i="9"/>
  <c r="AE678" i="9"/>
  <c r="AE679" i="9"/>
  <c r="AE680" i="9"/>
  <c r="AE681" i="9"/>
  <c r="AE682" i="9"/>
  <c r="AE683" i="9"/>
  <c r="AE684" i="9"/>
  <c r="AE685" i="9"/>
  <c r="AE686" i="9"/>
  <c r="AE687" i="9"/>
  <c r="AE688" i="9"/>
  <c r="AE689" i="9"/>
  <c r="AE690" i="9"/>
  <c r="AE691" i="9"/>
  <c r="AE692" i="9"/>
  <c r="AE693" i="9"/>
  <c r="AE694" i="9"/>
  <c r="AE695" i="9"/>
  <c r="AE696" i="9"/>
  <c r="AE697" i="9"/>
  <c r="AE698" i="9"/>
  <c r="AE699" i="9"/>
  <c r="AE700" i="9"/>
  <c r="AE701" i="9"/>
  <c r="AE702" i="9"/>
  <c r="AE703" i="9"/>
  <c r="AE704" i="9"/>
  <c r="AE705" i="9"/>
  <c r="AE706" i="9"/>
  <c r="AE707" i="9"/>
  <c r="AE708" i="9"/>
  <c r="AE709" i="9"/>
  <c r="AE710" i="9"/>
  <c r="AE711" i="9"/>
  <c r="AE712" i="9"/>
  <c r="AE713" i="9"/>
  <c r="AE714" i="9"/>
  <c r="AE715" i="9"/>
  <c r="AE716" i="9"/>
  <c r="AE717" i="9"/>
  <c r="AE718" i="9"/>
  <c r="AE719" i="9"/>
  <c r="AE720" i="9"/>
  <c r="AE721" i="9"/>
  <c r="AE722" i="9"/>
  <c r="AE723" i="9"/>
  <c r="AE724" i="9"/>
  <c r="AE725" i="9"/>
  <c r="AE726" i="9"/>
  <c r="AE727" i="9"/>
  <c r="AE728" i="9"/>
  <c r="AE729" i="9"/>
  <c r="AE730" i="9"/>
  <c r="AE731" i="9"/>
  <c r="AE732" i="9"/>
  <c r="AE733" i="9"/>
  <c r="AE734" i="9"/>
  <c r="AE735" i="9"/>
  <c r="AE736" i="9"/>
  <c r="AE737" i="9"/>
  <c r="AE738" i="9"/>
  <c r="AE739" i="9"/>
  <c r="AE740" i="9"/>
  <c r="AE741" i="9"/>
  <c r="AE742" i="9"/>
  <c r="AE743" i="9"/>
  <c r="AE744" i="9"/>
  <c r="AE745" i="9"/>
  <c r="AE746" i="9"/>
  <c r="AE747" i="9"/>
  <c r="AE748" i="9"/>
  <c r="AE749" i="9"/>
  <c r="AE750" i="9"/>
  <c r="AE751" i="9"/>
  <c r="AE752" i="9"/>
  <c r="AE753" i="9"/>
  <c r="AE754" i="9"/>
  <c r="AE755" i="9"/>
  <c r="AE756" i="9"/>
  <c r="AE757" i="9"/>
  <c r="AE758" i="9"/>
  <c r="AE759" i="9"/>
  <c r="AE760" i="9"/>
  <c r="AE761" i="9"/>
  <c r="AE762" i="9"/>
  <c r="AE763" i="9"/>
  <c r="AE764" i="9"/>
  <c r="AE765" i="9"/>
  <c r="AE766" i="9"/>
  <c r="AE767" i="9"/>
  <c r="AE768" i="9"/>
  <c r="AE769" i="9"/>
  <c r="AE770" i="9"/>
  <c r="AE771" i="9"/>
  <c r="AE772" i="9"/>
  <c r="AE773" i="9"/>
  <c r="AE774" i="9"/>
  <c r="AE775" i="9"/>
  <c r="AE776" i="9"/>
  <c r="AE777" i="9"/>
  <c r="AE778" i="9"/>
  <c r="AE779" i="9"/>
  <c r="AE780" i="9"/>
  <c r="AE781" i="9"/>
  <c r="AE782" i="9"/>
  <c r="AE783" i="9"/>
  <c r="AE784" i="9"/>
  <c r="AE785" i="9"/>
  <c r="AE786" i="9"/>
  <c r="AE787" i="9"/>
  <c r="AE788" i="9"/>
  <c r="AE789" i="9"/>
  <c r="AE790" i="9"/>
  <c r="AE791" i="9"/>
  <c r="AE792" i="9"/>
  <c r="AE793" i="9"/>
  <c r="AE794" i="9"/>
  <c r="AE795" i="9"/>
  <c r="AE796" i="9"/>
  <c r="AE797" i="9"/>
  <c r="AE798" i="9"/>
  <c r="AE799" i="9"/>
  <c r="AE800" i="9"/>
  <c r="AE801" i="9"/>
  <c r="AE802" i="9"/>
  <c r="AE803" i="9"/>
  <c r="AE804" i="9"/>
  <c r="AE805" i="9"/>
  <c r="AE806" i="9"/>
  <c r="AE807" i="9"/>
  <c r="AE808" i="9"/>
  <c r="AE809" i="9"/>
  <c r="AE810" i="9"/>
  <c r="AE811" i="9"/>
  <c r="AE812" i="9"/>
  <c r="AE813" i="9"/>
  <c r="AE814" i="9"/>
  <c r="AE815" i="9"/>
  <c r="AE816" i="9"/>
  <c r="AE817" i="9"/>
  <c r="AE818" i="9"/>
  <c r="AE819" i="9"/>
  <c r="AE820" i="9"/>
  <c r="AE821" i="9"/>
  <c r="AE822" i="9"/>
  <c r="AE823" i="9"/>
  <c r="AE824" i="9"/>
  <c r="AE825" i="9"/>
  <c r="AE826" i="9"/>
  <c r="AE827" i="9"/>
  <c r="AE828" i="9"/>
  <c r="AE829" i="9"/>
  <c r="AE830" i="9"/>
  <c r="AE831" i="9"/>
  <c r="AE832" i="9"/>
  <c r="AE833" i="9"/>
  <c r="AE834" i="9"/>
  <c r="AE835" i="9"/>
  <c r="AE836" i="9"/>
  <c r="AE837" i="9"/>
  <c r="AE838" i="9"/>
  <c r="AE839" i="9"/>
  <c r="AE840" i="9"/>
  <c r="AE841" i="9"/>
  <c r="AE842" i="9"/>
  <c r="AE843" i="9"/>
  <c r="AE844" i="9"/>
  <c r="AE845" i="9"/>
  <c r="AE846" i="9"/>
  <c r="AE847" i="9"/>
  <c r="AE848" i="9"/>
  <c r="AE849" i="9"/>
  <c r="AE850" i="9"/>
  <c r="AE851" i="9"/>
  <c r="AE852" i="9"/>
  <c r="AE853" i="9"/>
  <c r="AE854" i="9"/>
  <c r="AE855" i="9"/>
  <c r="AE856" i="9"/>
  <c r="AE857" i="9"/>
  <c r="AE858" i="9"/>
  <c r="AE859" i="9"/>
  <c r="AE860" i="9"/>
  <c r="AE861" i="9"/>
  <c r="AE862" i="9"/>
  <c r="AE863" i="9"/>
  <c r="AE864" i="9"/>
  <c r="AE865" i="9"/>
  <c r="AE866" i="9"/>
  <c r="AE867" i="9"/>
  <c r="AE868" i="9"/>
  <c r="AE869" i="9"/>
  <c r="AE870" i="9"/>
  <c r="AE871" i="9"/>
  <c r="AE872" i="9"/>
  <c r="AE873" i="9"/>
  <c r="AE874" i="9"/>
  <c r="AE875" i="9"/>
  <c r="AE876" i="9"/>
  <c r="AE877" i="9"/>
  <c r="AE878" i="9"/>
  <c r="AE879" i="9"/>
  <c r="AE880" i="9"/>
  <c r="AE881" i="9"/>
  <c r="AE882" i="9"/>
  <c r="AE883" i="9"/>
  <c r="AE884" i="9"/>
  <c r="AE885" i="9"/>
  <c r="AE886" i="9"/>
  <c r="AE887" i="9"/>
  <c r="AE888" i="9"/>
  <c r="AE889" i="9"/>
  <c r="AE890" i="9"/>
  <c r="AE891" i="9"/>
  <c r="AE892" i="9"/>
  <c r="AE893" i="9"/>
  <c r="AE894" i="9"/>
  <c r="AE895" i="9"/>
  <c r="AE896" i="9"/>
  <c r="AE897" i="9"/>
  <c r="AE898" i="9"/>
  <c r="AE899" i="9"/>
  <c r="AE900" i="9"/>
  <c r="AE901" i="9"/>
  <c r="AE902" i="9"/>
  <c r="AE903" i="9"/>
  <c r="AE904" i="9"/>
  <c r="AE905" i="9"/>
  <c r="AE906" i="9"/>
  <c r="AE907" i="9"/>
  <c r="AE908" i="9"/>
  <c r="AE909" i="9"/>
  <c r="AE910" i="9"/>
  <c r="AE911" i="9"/>
  <c r="AE912" i="9"/>
  <c r="AE913" i="9"/>
  <c r="AE914" i="9"/>
  <c r="AE915" i="9"/>
  <c r="AE916" i="9"/>
  <c r="AE917" i="9"/>
  <c r="AE918" i="9"/>
  <c r="AE919" i="9"/>
  <c r="AE920" i="9"/>
  <c r="AE921" i="9"/>
  <c r="AE922" i="9"/>
  <c r="AE923" i="9"/>
  <c r="AE924" i="9"/>
  <c r="AE925" i="9"/>
  <c r="AE926" i="9"/>
  <c r="AE927" i="9"/>
  <c r="AE928" i="9"/>
  <c r="AE929" i="9"/>
  <c r="AE930" i="9"/>
  <c r="AE931" i="9"/>
  <c r="AE932" i="9"/>
  <c r="AE933" i="9"/>
  <c r="AE934" i="9"/>
  <c r="AE935" i="9"/>
  <c r="AE936" i="9"/>
  <c r="AE937" i="9"/>
  <c r="AE938" i="9"/>
  <c r="AE939" i="9"/>
  <c r="AE940" i="9"/>
  <c r="AE941" i="9"/>
  <c r="AE942" i="9"/>
  <c r="AE943" i="9"/>
  <c r="AE944" i="9"/>
  <c r="AE945" i="9"/>
  <c r="AE946" i="9"/>
  <c r="AE947" i="9"/>
  <c r="AE948" i="9"/>
  <c r="AE949" i="9"/>
  <c r="AE950" i="9"/>
  <c r="AE951" i="9"/>
  <c r="AE952" i="9"/>
  <c r="AE953" i="9"/>
  <c r="AE954" i="9"/>
  <c r="AE955" i="9"/>
  <c r="AE956" i="9"/>
  <c r="AE957" i="9"/>
  <c r="AE958" i="9"/>
  <c r="AE959" i="9"/>
  <c r="AE960" i="9"/>
  <c r="AE961" i="9"/>
  <c r="AE962" i="9"/>
  <c r="AE963" i="9"/>
  <c r="AE964" i="9"/>
  <c r="AE965" i="9"/>
  <c r="AE966" i="9"/>
  <c r="AE967" i="9"/>
  <c r="AE968" i="9"/>
  <c r="AE969" i="9"/>
  <c r="AE970" i="9"/>
  <c r="AE971" i="9"/>
  <c r="AE972" i="9"/>
  <c r="AE973" i="9"/>
  <c r="AE974" i="9"/>
  <c r="AE975" i="9"/>
  <c r="AE976" i="9"/>
  <c r="AE977" i="9"/>
  <c r="AE978" i="9"/>
  <c r="AE979" i="9"/>
  <c r="AE980" i="9"/>
  <c r="AE981" i="9"/>
  <c r="AE982" i="9"/>
  <c r="AE983" i="9"/>
  <c r="AE984" i="9"/>
  <c r="AE985" i="9"/>
  <c r="AE986" i="9"/>
  <c r="AE987" i="9"/>
  <c r="AE988" i="9"/>
  <c r="AE989" i="9"/>
  <c r="AE990" i="9"/>
  <c r="AE991" i="9"/>
  <c r="AE992" i="9"/>
  <c r="AE993" i="9"/>
  <c r="AE994" i="9"/>
  <c r="AE995" i="9"/>
  <c r="AE996" i="9"/>
  <c r="AE997" i="9"/>
  <c r="AE998" i="9"/>
  <c r="AE999" i="9"/>
  <c r="AE1000" i="9"/>
  <c r="AE1001" i="9"/>
  <c r="AE1002" i="9"/>
  <c r="AE1003" i="9"/>
  <c r="AE1004" i="9"/>
  <c r="AE1005" i="9"/>
  <c r="AE1006" i="9"/>
  <c r="AE1007" i="9"/>
  <c r="AE1008" i="9"/>
  <c r="AE1009" i="9"/>
  <c r="AE1010" i="9"/>
  <c r="AE1011" i="9"/>
  <c r="AE1012" i="9"/>
  <c r="AE1013" i="9"/>
  <c r="AE1014" i="9"/>
  <c r="AE1015" i="9"/>
  <c r="AE1016" i="9"/>
  <c r="AE1017" i="9"/>
  <c r="AE1018" i="9"/>
  <c r="AE1019" i="9"/>
  <c r="AE1020" i="9"/>
  <c r="AE1021" i="9"/>
  <c r="AE1022" i="9"/>
  <c r="AE1023" i="9"/>
  <c r="AE1024" i="9"/>
  <c r="AE1025" i="9"/>
  <c r="AE1026" i="9"/>
  <c r="AE1027" i="9"/>
  <c r="AE1028" i="9"/>
  <c r="AE1029" i="9"/>
  <c r="AE1030" i="9"/>
  <c r="AE1031" i="9"/>
  <c r="AE1032" i="9"/>
  <c r="AE1033" i="9"/>
  <c r="AE1034" i="9"/>
  <c r="AE1035" i="9"/>
  <c r="AE1036" i="9"/>
  <c r="AE1037" i="9"/>
  <c r="AE1038" i="9"/>
  <c r="AE1039" i="9"/>
  <c r="AE1040" i="9"/>
  <c r="AE1041" i="9"/>
  <c r="AE1042" i="9"/>
  <c r="AE1043" i="9"/>
  <c r="AE1044" i="9"/>
  <c r="AE1045" i="9"/>
  <c r="AE1046" i="9"/>
  <c r="AE1047" i="9"/>
  <c r="AE1048" i="9"/>
  <c r="AE1049" i="9"/>
  <c r="AE1050" i="9"/>
  <c r="AE1051" i="9"/>
  <c r="AE1052" i="9"/>
  <c r="AE1053" i="9"/>
  <c r="AE1054" i="9"/>
  <c r="AE1055" i="9"/>
  <c r="AE1056" i="9"/>
  <c r="AE1057" i="9"/>
  <c r="AE1058" i="9"/>
  <c r="AE1059" i="9"/>
  <c r="AE1060" i="9"/>
  <c r="AE1061" i="9"/>
  <c r="AE1062" i="9"/>
  <c r="AE1063" i="9"/>
  <c r="AE1064" i="9"/>
  <c r="AE1065" i="9"/>
  <c r="AE1066" i="9"/>
  <c r="AE1067" i="9"/>
  <c r="AE1068" i="9"/>
  <c r="AE1069" i="9"/>
  <c r="AE1070" i="9"/>
  <c r="AE1071" i="9"/>
  <c r="AE1072" i="9"/>
  <c r="AE1073" i="9"/>
  <c r="AE1074" i="9"/>
  <c r="AE1075" i="9"/>
  <c r="AE1076" i="9"/>
  <c r="AE1077" i="9"/>
  <c r="AE1078" i="9"/>
  <c r="AE1079" i="9"/>
  <c r="AE1080" i="9"/>
  <c r="AE1081" i="9"/>
  <c r="AE1082" i="9"/>
  <c r="AE1083" i="9"/>
  <c r="AE1084" i="9"/>
  <c r="AE1085" i="9"/>
  <c r="AE1086" i="9"/>
  <c r="AE1087" i="9"/>
  <c r="AE1088" i="9"/>
  <c r="AE1089" i="9"/>
  <c r="AE1090" i="9"/>
  <c r="AE1091" i="9"/>
  <c r="AE1092" i="9"/>
  <c r="AE1093" i="9"/>
  <c r="AE1094" i="9"/>
  <c r="AE1095" i="9"/>
  <c r="AE1096" i="9"/>
  <c r="AE1097" i="9"/>
  <c r="AE1098" i="9"/>
  <c r="AE1099" i="9"/>
  <c r="AE1100" i="9"/>
  <c r="AE1101" i="9"/>
  <c r="AE1102" i="9"/>
  <c r="AE1103" i="9"/>
  <c r="AE1104" i="9"/>
  <c r="AE1105" i="9"/>
  <c r="AE1106" i="9"/>
  <c r="AE1107" i="9"/>
  <c r="AE1108" i="9"/>
  <c r="AE1109" i="9"/>
  <c r="AE1110" i="9"/>
  <c r="AE1111" i="9"/>
  <c r="AE1112" i="9"/>
  <c r="AE1113" i="9"/>
  <c r="AE1114" i="9"/>
  <c r="AE1115" i="9"/>
  <c r="AE1116" i="9"/>
  <c r="AE1117" i="9"/>
  <c r="AE1118" i="9"/>
  <c r="AE1119" i="9"/>
  <c r="AE1120" i="9"/>
  <c r="AE1121" i="9"/>
  <c r="AE1122" i="9"/>
  <c r="AE1123" i="9"/>
  <c r="AE1124" i="9"/>
  <c r="AE1125" i="9"/>
  <c r="AE1126" i="9"/>
  <c r="AE1127" i="9"/>
  <c r="AE1128" i="9"/>
  <c r="AE1129" i="9"/>
  <c r="AE1130" i="9"/>
  <c r="AE1131" i="9"/>
  <c r="AE1132" i="9"/>
  <c r="AE1133" i="9"/>
  <c r="AE1134" i="9"/>
  <c r="AE1135" i="9"/>
  <c r="AE1136" i="9"/>
  <c r="AE1137" i="9"/>
  <c r="AE1138" i="9"/>
  <c r="AE1139" i="9"/>
  <c r="AE1140" i="9"/>
  <c r="AE1141" i="9"/>
  <c r="AE1142" i="9"/>
  <c r="AE1143" i="9"/>
  <c r="AE1144" i="9"/>
  <c r="AE1145" i="9"/>
  <c r="AE1146" i="9"/>
  <c r="AE1147" i="9"/>
  <c r="AE1148" i="9"/>
  <c r="AE1149" i="9"/>
  <c r="AE1150" i="9"/>
  <c r="AE1151" i="9"/>
  <c r="AE1152" i="9"/>
  <c r="AE1153" i="9"/>
  <c r="AE1154" i="9"/>
  <c r="AE1155" i="9"/>
  <c r="AE1156" i="9"/>
  <c r="AE1157" i="9"/>
  <c r="AE1158" i="9"/>
  <c r="AE1159" i="9"/>
  <c r="AE1160" i="9"/>
  <c r="AE1161" i="9"/>
  <c r="AE1162" i="9"/>
  <c r="AE1163" i="9"/>
  <c r="AE1164" i="9"/>
  <c r="AE1165" i="9"/>
  <c r="AE1166" i="9"/>
  <c r="AE1167" i="9"/>
  <c r="AE1168" i="9"/>
  <c r="AE1169" i="9"/>
  <c r="AE1170" i="9"/>
  <c r="AE1171" i="9"/>
  <c r="AE1172" i="9"/>
  <c r="AE1173" i="9"/>
  <c r="AE1174" i="9"/>
  <c r="AE1175" i="9"/>
  <c r="AE1176" i="9"/>
  <c r="AE1177" i="9"/>
  <c r="AE1178" i="9"/>
  <c r="AE1179" i="9"/>
  <c r="AE1180" i="9"/>
  <c r="AE1181" i="9"/>
  <c r="AE1182" i="9"/>
  <c r="AE1183" i="9"/>
  <c r="AE1184" i="9"/>
  <c r="AE1185" i="9"/>
  <c r="AE1186" i="9"/>
  <c r="AE1187" i="9"/>
  <c r="AE1188" i="9"/>
  <c r="AE1189" i="9"/>
  <c r="AE1190" i="9"/>
  <c r="AE1191" i="9"/>
  <c r="AE1192" i="9"/>
  <c r="AE1193" i="9"/>
  <c r="AE1194" i="9"/>
  <c r="AE1195" i="9"/>
  <c r="AE1196" i="9"/>
  <c r="AE1197" i="9"/>
  <c r="AE1198" i="9"/>
  <c r="AE1199" i="9"/>
  <c r="AE1200" i="9"/>
  <c r="AE1201" i="9"/>
  <c r="AE1202" i="9"/>
  <c r="AE1203" i="9"/>
  <c r="AE1204" i="9"/>
  <c r="AE1205" i="9"/>
  <c r="AE1206" i="9"/>
  <c r="AE1207" i="9"/>
  <c r="AE1208" i="9"/>
  <c r="AE1209" i="9"/>
  <c r="AE1210" i="9"/>
  <c r="AE1211" i="9"/>
  <c r="AE1212" i="9"/>
  <c r="AE1213" i="9"/>
  <c r="AE1214" i="9"/>
  <c r="AE1215" i="9"/>
  <c r="AE1216" i="9"/>
  <c r="AE1217" i="9"/>
  <c r="AE1218" i="9"/>
  <c r="AE1219" i="9"/>
  <c r="AE1220" i="9"/>
  <c r="AE1221" i="9"/>
  <c r="AE1222" i="9"/>
  <c r="AE1223" i="9"/>
  <c r="AE1224" i="9"/>
  <c r="AE1225" i="9"/>
  <c r="AE1226" i="9"/>
  <c r="AE1227" i="9"/>
  <c r="AE1228" i="9"/>
  <c r="AE1229" i="9"/>
  <c r="AE1230" i="9"/>
  <c r="AE1231" i="9"/>
  <c r="AE1232" i="9"/>
  <c r="AE1233" i="9"/>
  <c r="AE1234" i="9"/>
  <c r="AE1235" i="9"/>
  <c r="AE1236" i="9"/>
  <c r="AE1237" i="9"/>
  <c r="AE1238" i="9"/>
  <c r="AE1239" i="9"/>
  <c r="AE1240" i="9"/>
  <c r="AE1241" i="9"/>
  <c r="AE1242" i="9"/>
  <c r="AE1243" i="9"/>
  <c r="AE1244" i="9"/>
  <c r="AE1245" i="9"/>
  <c r="AE1246" i="9"/>
  <c r="AE1247" i="9"/>
  <c r="AE1248" i="9"/>
  <c r="AE1249" i="9"/>
  <c r="AE1250" i="9"/>
  <c r="AE1251" i="9"/>
  <c r="AE1252" i="9"/>
  <c r="AE1253" i="9"/>
  <c r="AE1254" i="9"/>
  <c r="AE1255" i="9"/>
  <c r="AE1256" i="9"/>
  <c r="AE1257" i="9"/>
  <c r="AE1258" i="9"/>
  <c r="AE1259" i="9"/>
  <c r="AE1260" i="9"/>
  <c r="AE1261" i="9"/>
  <c r="AE1262" i="9"/>
  <c r="AE1263" i="9"/>
  <c r="AE1264" i="9"/>
  <c r="AE1265" i="9"/>
  <c r="AE1266" i="9"/>
  <c r="AE1267" i="9"/>
  <c r="AE1268" i="9"/>
  <c r="AE1269" i="9"/>
  <c r="AE1270" i="9"/>
  <c r="AE1271" i="9"/>
  <c r="AE1272" i="9"/>
  <c r="AE1273" i="9"/>
  <c r="AE1274" i="9"/>
  <c r="AE1275" i="9"/>
  <c r="AE1276" i="9"/>
  <c r="AE1277" i="9"/>
  <c r="AE1278" i="9"/>
  <c r="AE1279" i="9"/>
  <c r="AE1280" i="9"/>
  <c r="AE1281" i="9"/>
  <c r="AE1282" i="9"/>
  <c r="AE1283" i="9"/>
  <c r="AE1284" i="9"/>
  <c r="AE1285" i="9"/>
  <c r="AE1286" i="9"/>
  <c r="AE1287" i="9"/>
  <c r="AE1288" i="9"/>
  <c r="AE1289" i="9"/>
  <c r="AE1290" i="9"/>
  <c r="AE1291" i="9"/>
  <c r="AE1292" i="9"/>
  <c r="AE1293" i="9"/>
  <c r="AE1294" i="9"/>
  <c r="AE1295" i="9"/>
  <c r="AE1296" i="9"/>
  <c r="AE1297" i="9"/>
  <c r="AE1298" i="9"/>
  <c r="AE1299" i="9"/>
  <c r="AE1300" i="9"/>
  <c r="AE1301" i="9"/>
  <c r="AE1302" i="9"/>
  <c r="AE1303" i="9"/>
  <c r="AE1304" i="9"/>
  <c r="AE1305" i="9"/>
  <c r="AE1306" i="9"/>
  <c r="AE1307" i="9"/>
  <c r="AE1308" i="9"/>
  <c r="AE1309" i="9"/>
  <c r="AE1310" i="9"/>
  <c r="AE1311" i="9"/>
  <c r="AE1312" i="9"/>
  <c r="AE1313" i="9"/>
  <c r="AE1314" i="9"/>
  <c r="AE1315" i="9"/>
  <c r="AE1316" i="9"/>
  <c r="AE1317" i="9"/>
  <c r="AE1318" i="9"/>
  <c r="AE1319" i="9"/>
  <c r="AE1320" i="9"/>
  <c r="AE1321" i="9"/>
  <c r="AE1322" i="9"/>
  <c r="AE1323" i="9"/>
  <c r="AE1324" i="9"/>
  <c r="AE1325" i="9"/>
  <c r="AE1326" i="9"/>
  <c r="AE1327" i="9"/>
  <c r="AE1328" i="9"/>
  <c r="AE1329" i="9"/>
  <c r="AE1330" i="9"/>
  <c r="AE1331" i="9"/>
  <c r="AE1332" i="9"/>
  <c r="AE1333" i="9"/>
  <c r="AE1334" i="9"/>
  <c r="AE1335" i="9"/>
  <c r="AE1336" i="9"/>
  <c r="AE1337" i="9"/>
  <c r="AE1338" i="9"/>
  <c r="AE1339" i="9"/>
  <c r="AE1340" i="9"/>
  <c r="AE1341" i="9"/>
  <c r="AE1342" i="9"/>
  <c r="AE1343" i="9"/>
  <c r="AE1344" i="9"/>
  <c r="AE1345" i="9"/>
  <c r="AE1346" i="9"/>
  <c r="AE1347" i="9"/>
  <c r="AE1348" i="9"/>
  <c r="AE1349" i="9"/>
  <c r="AE1350" i="9"/>
  <c r="AE1351" i="9"/>
  <c r="AE1352" i="9"/>
  <c r="AE1353" i="9"/>
  <c r="AE1354" i="9"/>
  <c r="AE1355" i="9"/>
  <c r="AE1356" i="9"/>
  <c r="AE1357" i="9"/>
  <c r="AE1358" i="9"/>
  <c r="AE1359" i="9"/>
  <c r="AE1360" i="9"/>
  <c r="AE1361" i="9"/>
  <c r="AE1362" i="9"/>
  <c r="AE1363" i="9"/>
  <c r="AE1364" i="9"/>
  <c r="AE1365" i="9"/>
  <c r="AE1366" i="9"/>
  <c r="AE1367" i="9"/>
  <c r="AE1368" i="9"/>
  <c r="AE1369" i="9"/>
  <c r="AE1370" i="9"/>
  <c r="AE1371" i="9"/>
  <c r="AE1372" i="9"/>
  <c r="AE1373" i="9"/>
  <c r="AE1374" i="9"/>
  <c r="AE1375" i="9"/>
  <c r="AE1376" i="9"/>
  <c r="AE1377" i="9"/>
  <c r="AE1378" i="9"/>
  <c r="AE1379" i="9"/>
  <c r="AE1380" i="9"/>
  <c r="AE1381" i="9"/>
  <c r="AE1382" i="9"/>
  <c r="AE1383" i="9"/>
  <c r="AE1384" i="9"/>
  <c r="AE1385" i="9"/>
  <c r="AE1386" i="9"/>
  <c r="AE1387" i="9"/>
  <c r="AE1388" i="9"/>
  <c r="AE1389" i="9"/>
  <c r="AE1390" i="9"/>
  <c r="AE1391" i="9"/>
  <c r="AE1392" i="9"/>
  <c r="AE1393" i="9"/>
  <c r="AE1394" i="9"/>
  <c r="AE1395" i="9"/>
  <c r="AE1396" i="9"/>
  <c r="AE1397" i="9"/>
  <c r="AE1398" i="9"/>
  <c r="AE1399" i="9"/>
  <c r="AE1400" i="9"/>
  <c r="AE1401" i="9"/>
  <c r="AE1402" i="9"/>
  <c r="AE1403" i="9"/>
  <c r="AE1404" i="9"/>
  <c r="AE1405" i="9"/>
  <c r="AE1406" i="9"/>
  <c r="AE1407" i="9"/>
  <c r="AE1408" i="9"/>
  <c r="AE1409" i="9"/>
  <c r="AE1410" i="9"/>
  <c r="AE1411" i="9"/>
  <c r="AE1412" i="9"/>
  <c r="AE1413" i="9"/>
  <c r="AE1414" i="9"/>
  <c r="AE1415" i="9"/>
  <c r="AE1416" i="9"/>
  <c r="AE1417" i="9"/>
  <c r="AE1418" i="9"/>
  <c r="AE1419" i="9"/>
  <c r="AE1420" i="9"/>
  <c r="AE1421" i="9"/>
  <c r="AE1422" i="9"/>
  <c r="AE1423" i="9"/>
  <c r="AE1424" i="9"/>
  <c r="AE1425" i="9"/>
  <c r="AE1426" i="9"/>
  <c r="AE1427" i="9"/>
  <c r="AE1428" i="9"/>
  <c r="AE1429" i="9"/>
  <c r="AE1430" i="9"/>
  <c r="AE1431" i="9"/>
  <c r="AE1432" i="9"/>
  <c r="AE1433" i="9"/>
  <c r="AE1434" i="9"/>
  <c r="AE1435" i="9"/>
  <c r="AE1436" i="9"/>
  <c r="AE1437" i="9"/>
  <c r="AE1438" i="9"/>
  <c r="AE1439" i="9"/>
  <c r="AE1440" i="9"/>
  <c r="AE1441" i="9"/>
  <c r="AE1442" i="9"/>
  <c r="AE1443" i="9"/>
  <c r="AE1444" i="9"/>
  <c r="AE1445" i="9"/>
  <c r="AE1446" i="9"/>
  <c r="AE1447" i="9"/>
  <c r="AE1448" i="9"/>
  <c r="AE1449" i="9"/>
  <c r="AE1450" i="9"/>
  <c r="AE1451" i="9"/>
  <c r="AE1452" i="9"/>
  <c r="AE1453" i="9"/>
  <c r="AE1454" i="9"/>
  <c r="AE1455" i="9"/>
  <c r="AE1456" i="9"/>
  <c r="AE1457" i="9"/>
  <c r="AE1458" i="9"/>
  <c r="AE1459" i="9"/>
  <c r="AE1460" i="9"/>
  <c r="AE1461" i="9"/>
  <c r="AE1462" i="9"/>
  <c r="AE1463" i="9"/>
  <c r="AE1464" i="9"/>
  <c r="AE1465" i="9"/>
  <c r="AE1466" i="9"/>
  <c r="AE1467" i="9"/>
  <c r="AE1468" i="9"/>
  <c r="AE1469" i="9"/>
  <c r="AE1470" i="9"/>
  <c r="AE1471" i="9"/>
  <c r="AE1472" i="9"/>
  <c r="AE1473" i="9"/>
  <c r="AE1474" i="9"/>
  <c r="AE1475" i="9"/>
  <c r="AE1476" i="9"/>
  <c r="AE1477" i="9"/>
  <c r="AE1478" i="9"/>
  <c r="AE1479" i="9"/>
  <c r="AE1480" i="9"/>
  <c r="AE1481" i="9"/>
  <c r="AE1482" i="9"/>
  <c r="AE1483" i="9"/>
  <c r="AE1484" i="9"/>
  <c r="AE1485" i="9"/>
  <c r="AE1486" i="9"/>
  <c r="AE1487" i="9"/>
  <c r="AE1488" i="9"/>
  <c r="AE1489" i="9"/>
  <c r="AE1490" i="9"/>
  <c r="AE1491" i="9"/>
  <c r="AE1492" i="9"/>
  <c r="AE1493" i="9"/>
  <c r="AE1494" i="9"/>
  <c r="AE1495" i="9"/>
  <c r="AE1496" i="9"/>
  <c r="AE1497" i="9"/>
  <c r="AE1498" i="9"/>
  <c r="AE1499" i="9"/>
  <c r="AE1500" i="9"/>
  <c r="AE1501" i="9"/>
  <c r="AE1502" i="9"/>
  <c r="AE1503" i="9"/>
  <c r="AE1504" i="9"/>
  <c r="AE1505" i="9"/>
  <c r="AE1506" i="9"/>
  <c r="AE1507" i="9"/>
  <c r="AE1508" i="9"/>
  <c r="AE1509" i="9"/>
  <c r="AE1510" i="9"/>
  <c r="AE1511" i="9"/>
  <c r="AE1512" i="9"/>
  <c r="AE1513" i="9"/>
  <c r="AE1514" i="9"/>
  <c r="AE1515" i="9"/>
  <c r="AE1516" i="9"/>
  <c r="AE1517" i="9"/>
  <c r="AE1518" i="9"/>
  <c r="AE1519" i="9"/>
  <c r="AE1520" i="9"/>
  <c r="AE1521" i="9"/>
  <c r="AE1522" i="9"/>
  <c r="AE1523" i="9"/>
  <c r="AE1524" i="9"/>
  <c r="AE1525" i="9"/>
  <c r="AE1526" i="9"/>
  <c r="AE1527" i="9"/>
  <c r="AE1528" i="9"/>
  <c r="AE1529" i="9"/>
  <c r="AE1530" i="9"/>
  <c r="AE1531" i="9"/>
  <c r="AE1532" i="9"/>
  <c r="AE1533" i="9"/>
  <c r="AE1534" i="9"/>
  <c r="AE1535" i="9"/>
  <c r="AE1536" i="9"/>
  <c r="AE1537" i="9"/>
  <c r="AE1538" i="9"/>
  <c r="AE1539" i="9"/>
  <c r="AE1540" i="9"/>
  <c r="AE1541" i="9"/>
  <c r="AE1542" i="9"/>
  <c r="AE1543" i="9"/>
  <c r="AE1544" i="9"/>
  <c r="AE1545" i="9"/>
  <c r="AE1546" i="9"/>
  <c r="AE1547" i="9"/>
  <c r="AE1548" i="9"/>
  <c r="AE1549" i="9"/>
  <c r="AE1550" i="9"/>
  <c r="AE1551" i="9"/>
  <c r="AE1552" i="9"/>
  <c r="AE1553" i="9"/>
  <c r="AE1554" i="9"/>
  <c r="AE1555" i="9"/>
  <c r="AE1556" i="9"/>
  <c r="AE1557" i="9"/>
  <c r="AE1558" i="9"/>
  <c r="AE1559" i="9"/>
  <c r="AE1560" i="9"/>
  <c r="AE1561" i="9"/>
  <c r="AE1562" i="9"/>
  <c r="AE1563" i="9"/>
  <c r="AE1564" i="9"/>
  <c r="AE1565" i="9"/>
  <c r="AE1566" i="9"/>
  <c r="AE1567" i="9"/>
  <c r="AE1568" i="9"/>
  <c r="AE1569" i="9"/>
  <c r="AE1570" i="9"/>
  <c r="AE1571" i="9"/>
  <c r="AE1572" i="9"/>
  <c r="AE1573" i="9"/>
  <c r="AE1574" i="9"/>
  <c r="AE1575" i="9"/>
  <c r="AE1576" i="9"/>
  <c r="AE1577" i="9"/>
  <c r="AE1578" i="9"/>
  <c r="AE1579" i="9"/>
  <c r="AE1580" i="9"/>
  <c r="AE1581" i="9"/>
  <c r="AE1582" i="9"/>
  <c r="AE1583" i="9"/>
  <c r="AE1584" i="9"/>
  <c r="AE1585" i="9"/>
  <c r="AE1586" i="9"/>
  <c r="AE1587" i="9"/>
  <c r="AE1588" i="9"/>
  <c r="AE1589" i="9"/>
  <c r="AE1590" i="9"/>
  <c r="AE1591" i="9"/>
  <c r="AE1592" i="9"/>
  <c r="AE1593" i="9"/>
  <c r="AE1594" i="9"/>
  <c r="AE1595" i="9"/>
  <c r="AE1596" i="9"/>
  <c r="AE1597" i="9"/>
  <c r="AE1598" i="9"/>
  <c r="AE1599" i="9"/>
  <c r="AE1600" i="9"/>
  <c r="AE1601" i="9"/>
  <c r="AE1602" i="9"/>
  <c r="AE1603" i="9"/>
  <c r="AE1604" i="9"/>
  <c r="AE1605" i="9"/>
  <c r="AE1606" i="9"/>
  <c r="AE1607" i="9"/>
  <c r="AE1608" i="9"/>
  <c r="AE1609" i="9"/>
  <c r="AE1610" i="9"/>
  <c r="AE1611" i="9"/>
  <c r="AE1612" i="9"/>
  <c r="AE1613" i="9"/>
  <c r="AE1614" i="9"/>
  <c r="AE1615" i="9"/>
  <c r="AE1616" i="9"/>
  <c r="AE1617" i="9"/>
  <c r="AE1618" i="9"/>
  <c r="AE1619" i="9"/>
  <c r="AE1620" i="9"/>
  <c r="AE1621" i="9"/>
  <c r="AE1622" i="9"/>
  <c r="AE1623" i="9"/>
  <c r="AE1624" i="9"/>
  <c r="AE1625" i="9"/>
  <c r="AE1626" i="9"/>
  <c r="AE1627" i="9"/>
  <c r="AE1628" i="9"/>
  <c r="AE1629" i="9"/>
  <c r="AE1630" i="9"/>
  <c r="AE1631" i="9"/>
  <c r="AE1632" i="9"/>
  <c r="AE1633" i="9"/>
  <c r="AE1634" i="9"/>
  <c r="AE1635" i="9"/>
  <c r="AE1636" i="9"/>
  <c r="AE1637" i="9"/>
  <c r="AE1638" i="9"/>
  <c r="AE1639" i="9"/>
  <c r="AE1640" i="9"/>
  <c r="AE1641" i="9"/>
  <c r="AE1642" i="9"/>
  <c r="AE1643" i="9"/>
  <c r="AE1644" i="9"/>
  <c r="AE1645" i="9"/>
  <c r="AE1646" i="9"/>
  <c r="AE1647" i="9"/>
  <c r="AE1648" i="9"/>
  <c r="AE1649" i="9"/>
  <c r="AE1650" i="9"/>
  <c r="AE1651" i="9"/>
  <c r="AE1652" i="9"/>
  <c r="AE1653" i="9"/>
  <c r="AE1654" i="9"/>
  <c r="AE1655" i="9"/>
  <c r="AE1656" i="9"/>
  <c r="AE1657" i="9"/>
  <c r="AE1658" i="9"/>
  <c r="AE1659" i="9"/>
  <c r="AE1660" i="9"/>
  <c r="AE1661" i="9"/>
  <c r="AE1662" i="9"/>
  <c r="AE1663" i="9"/>
  <c r="AE1664" i="9"/>
  <c r="AE1665" i="9"/>
  <c r="AE1666" i="9"/>
  <c r="AE1667" i="9"/>
  <c r="AE1668" i="9"/>
  <c r="AE1669" i="9"/>
  <c r="AE1670" i="9"/>
  <c r="AE1671" i="9"/>
  <c r="AE1672" i="9"/>
  <c r="AE1673" i="9"/>
  <c r="AE1674" i="9"/>
  <c r="AE1675" i="9"/>
  <c r="AE1676" i="9"/>
  <c r="AE1677" i="9"/>
  <c r="AE1678" i="9"/>
  <c r="AE1679" i="9"/>
  <c r="AE1680" i="9"/>
  <c r="AE1681" i="9"/>
  <c r="AE1682" i="9"/>
  <c r="AE1683" i="9"/>
  <c r="AE1684" i="9"/>
  <c r="AE1685" i="9"/>
  <c r="AE1686" i="9"/>
  <c r="AE1687" i="9"/>
  <c r="AE1688" i="9"/>
  <c r="AE1689" i="9"/>
  <c r="AE1690" i="9"/>
  <c r="AE1691" i="9"/>
  <c r="AE1692" i="9"/>
  <c r="AE1693" i="9"/>
  <c r="AE1694" i="9"/>
  <c r="AE1695" i="9"/>
  <c r="AE1696" i="9"/>
  <c r="AE1697" i="9"/>
  <c r="AE1698" i="9"/>
  <c r="AE1699" i="9"/>
  <c r="AE1700" i="9"/>
  <c r="AE1701" i="9"/>
  <c r="AE1702" i="9"/>
  <c r="AE1703" i="9"/>
  <c r="AE1704" i="9"/>
  <c r="AE1705" i="9"/>
  <c r="AE1706" i="9"/>
  <c r="AE1707" i="9"/>
  <c r="AE1708" i="9"/>
  <c r="AE1709" i="9"/>
  <c r="AE1710" i="9"/>
  <c r="AE1711" i="9"/>
  <c r="AE1712" i="9"/>
  <c r="AE1713" i="9"/>
  <c r="AE1714" i="9"/>
  <c r="AE1715" i="9"/>
  <c r="AE1716" i="9"/>
  <c r="AE1717" i="9"/>
  <c r="AE1718" i="9"/>
  <c r="AE1719" i="9"/>
  <c r="AE1720" i="9"/>
  <c r="AE1721" i="9"/>
  <c r="AE1722" i="9"/>
  <c r="AE1723" i="9"/>
  <c r="AE1724" i="9"/>
  <c r="AE1725" i="9"/>
  <c r="AE1726" i="9"/>
  <c r="AE1727" i="9"/>
  <c r="AE1728" i="9"/>
  <c r="AE1729" i="9"/>
  <c r="AE1730" i="9"/>
  <c r="AE1731" i="9"/>
  <c r="AE1732" i="9"/>
  <c r="AE1733" i="9"/>
  <c r="AE1734" i="9"/>
  <c r="AE1735" i="9"/>
  <c r="AE1736" i="9"/>
  <c r="AE1737" i="9"/>
  <c r="AE1738" i="9"/>
  <c r="AE1739" i="9"/>
  <c r="AE1740" i="9"/>
  <c r="AE1741" i="9"/>
  <c r="AE1742" i="9"/>
  <c r="AE1743" i="9"/>
  <c r="AE1744" i="9"/>
  <c r="AE1745" i="9"/>
  <c r="AE1746" i="9"/>
  <c r="AE1747" i="9"/>
  <c r="AE1748" i="9"/>
  <c r="AE1749" i="9"/>
  <c r="AE1750" i="9"/>
  <c r="AE1751" i="9"/>
  <c r="AE1752" i="9"/>
  <c r="AE1753" i="9"/>
  <c r="AE1754" i="9"/>
  <c r="AE1755" i="9"/>
  <c r="AE1756" i="9"/>
  <c r="AE1757" i="9"/>
  <c r="AE1758" i="9"/>
  <c r="AE1759" i="9"/>
  <c r="AE1760" i="9"/>
  <c r="AE1761" i="9"/>
  <c r="AE1762" i="9"/>
  <c r="AE1763" i="9"/>
  <c r="AE1764" i="9"/>
  <c r="AE1765" i="9"/>
  <c r="AE1766" i="9"/>
  <c r="AE1767" i="9"/>
  <c r="AE1768" i="9"/>
  <c r="AE1769" i="9"/>
  <c r="AE1770" i="9"/>
  <c r="AE1771" i="9"/>
  <c r="AE1772" i="9"/>
  <c r="AE1773" i="9"/>
  <c r="AE1774" i="9"/>
  <c r="AE1775" i="9"/>
  <c r="AE1776" i="9"/>
  <c r="AE1777" i="9"/>
  <c r="AE1778" i="9"/>
  <c r="AE1779" i="9"/>
  <c r="AE1780" i="9"/>
  <c r="AE1781" i="9"/>
  <c r="AE1782" i="9"/>
  <c r="AE1783" i="9"/>
  <c r="AE1784" i="9"/>
  <c r="AE1785" i="9"/>
  <c r="AE1786" i="9"/>
  <c r="AE1787" i="9"/>
  <c r="AE1788" i="9"/>
  <c r="AE1789" i="9"/>
  <c r="AE1790" i="9"/>
  <c r="AE1791" i="9"/>
  <c r="AE1792" i="9"/>
  <c r="AE1793" i="9"/>
  <c r="AE1794" i="9"/>
  <c r="AE1795" i="9"/>
  <c r="AE1796" i="9"/>
  <c r="AE1797" i="9"/>
  <c r="AE1798" i="9"/>
  <c r="AE1799" i="9"/>
  <c r="AE1800" i="9"/>
  <c r="AE1801" i="9"/>
  <c r="AE1802" i="9"/>
  <c r="AE1803" i="9"/>
  <c r="AE1804" i="9"/>
  <c r="AE1805" i="9"/>
  <c r="AE1806" i="9"/>
  <c r="AE1807" i="9"/>
  <c r="AE1808" i="9"/>
  <c r="AE1809" i="9"/>
  <c r="AE1810" i="9"/>
  <c r="AE1811" i="9"/>
  <c r="AE1812" i="9"/>
  <c r="AE1813" i="9"/>
  <c r="AE1814" i="9"/>
  <c r="AE1815" i="9"/>
  <c r="AE1816" i="9"/>
  <c r="AE1817" i="9"/>
  <c r="AE1818" i="9"/>
  <c r="AE1819" i="9"/>
  <c r="AE1820" i="9"/>
  <c r="AE1821" i="9"/>
  <c r="AE1822" i="9"/>
  <c r="AE1823" i="9"/>
  <c r="AE1824" i="9"/>
  <c r="AE1825" i="9"/>
  <c r="AE1826" i="9"/>
  <c r="AE1827" i="9"/>
  <c r="AE1828" i="9"/>
  <c r="AE1829" i="9"/>
  <c r="AE1830" i="9"/>
  <c r="AE1831" i="9"/>
  <c r="AE1832" i="9"/>
  <c r="AE1833" i="9"/>
  <c r="AE1834" i="9"/>
  <c r="AE1835" i="9"/>
  <c r="AE1836" i="9"/>
  <c r="AE1837" i="9"/>
  <c r="AE1838" i="9"/>
  <c r="AE1839" i="9"/>
  <c r="AE1840" i="9"/>
  <c r="AE1841" i="9"/>
  <c r="AE1842" i="9"/>
  <c r="AE1843" i="9"/>
  <c r="AE1844" i="9"/>
  <c r="AE1845" i="9"/>
  <c r="AE1846" i="9"/>
  <c r="AE1847" i="9"/>
  <c r="AE1848" i="9"/>
  <c r="AE1849" i="9"/>
  <c r="AE1850" i="9"/>
  <c r="AE1851" i="9"/>
  <c r="AE1852" i="9"/>
  <c r="AE1853" i="9"/>
  <c r="AE1854" i="9"/>
  <c r="AE1855" i="9"/>
  <c r="AE1856" i="9"/>
  <c r="AE1857" i="9"/>
  <c r="AE1858" i="9"/>
  <c r="AE1859" i="9"/>
  <c r="AE1860" i="9"/>
  <c r="AE1861" i="9"/>
  <c r="AE1862" i="9"/>
  <c r="AE1863" i="9"/>
  <c r="AE1864" i="9"/>
  <c r="AE1865" i="9"/>
  <c r="AE1866" i="9"/>
  <c r="AE1867" i="9"/>
  <c r="AE1868" i="9"/>
  <c r="AE1869" i="9"/>
  <c r="AE1870" i="9"/>
  <c r="AE1871" i="9"/>
  <c r="AE1872" i="9"/>
  <c r="AE1873" i="9"/>
  <c r="AE1874" i="9"/>
  <c r="AE1875" i="9"/>
  <c r="AE1876" i="9"/>
  <c r="AE1877" i="9"/>
  <c r="AE1878" i="9"/>
  <c r="AE1879" i="9"/>
  <c r="AE1880" i="9"/>
  <c r="AE1881" i="9"/>
  <c r="AE1882" i="9"/>
  <c r="AE1883" i="9"/>
  <c r="AE1884" i="9"/>
  <c r="AE1885" i="9"/>
  <c r="AE1886" i="9"/>
  <c r="AE1887" i="9"/>
  <c r="AE1888" i="9"/>
  <c r="AE1889" i="9"/>
  <c r="AE1890" i="9"/>
  <c r="AE1891" i="9"/>
  <c r="AE1892" i="9"/>
  <c r="AE1893" i="9"/>
  <c r="AE1894" i="9"/>
  <c r="AE1895" i="9"/>
  <c r="AE1896" i="9"/>
  <c r="AE1897" i="9"/>
  <c r="AE1898" i="9"/>
  <c r="AE1899" i="9"/>
  <c r="AE1900" i="9"/>
  <c r="AE1901" i="9"/>
  <c r="AE1902" i="9"/>
  <c r="AE1903" i="9"/>
  <c r="AE1904" i="9"/>
  <c r="AE1905" i="9"/>
  <c r="AE1906" i="9"/>
  <c r="AE1907" i="9"/>
  <c r="AE1908" i="9"/>
  <c r="AE1909" i="9"/>
  <c r="AE1910" i="9"/>
  <c r="AE1911" i="9"/>
  <c r="AE1912" i="9"/>
  <c r="AE1913" i="9"/>
  <c r="AE1914" i="9"/>
  <c r="AE1915" i="9"/>
  <c r="AE1916" i="9"/>
  <c r="AE1917" i="9"/>
  <c r="AE1918" i="9"/>
  <c r="AE1919" i="9"/>
  <c r="AE1920" i="9"/>
  <c r="AE1921" i="9"/>
  <c r="AE1922" i="9"/>
  <c r="AE1923" i="9"/>
  <c r="AE1924" i="9"/>
  <c r="AE1925" i="9"/>
  <c r="AE1926" i="9"/>
  <c r="AE1927" i="9"/>
  <c r="AE1928" i="9"/>
  <c r="AE1929" i="9"/>
  <c r="AE1930" i="9"/>
  <c r="AE1931" i="9"/>
  <c r="AE1932" i="9"/>
  <c r="AE1933" i="9"/>
  <c r="AE1934" i="9"/>
  <c r="AE1935" i="9"/>
  <c r="AE1936" i="9"/>
  <c r="AE1937" i="9"/>
  <c r="AE1938" i="9"/>
  <c r="AE1939" i="9"/>
  <c r="AE1940" i="9"/>
  <c r="AE1941" i="9"/>
  <c r="AE1942" i="9"/>
  <c r="AE1943" i="9"/>
  <c r="AE1944" i="9"/>
  <c r="AE1945" i="9"/>
  <c r="AE1946" i="9"/>
  <c r="AE1947" i="9"/>
  <c r="AE1948" i="9"/>
  <c r="AE1949" i="9"/>
  <c r="AE1950" i="9"/>
  <c r="AE1951" i="9"/>
  <c r="AE1952" i="9"/>
  <c r="AE1953" i="9"/>
  <c r="AE1954" i="9"/>
  <c r="AE1955" i="9"/>
  <c r="AE1956" i="9"/>
  <c r="AE1957" i="9"/>
  <c r="AE1958" i="9"/>
  <c r="AE1959" i="9"/>
  <c r="AE1960" i="9"/>
  <c r="AE1961" i="9"/>
  <c r="AE1962" i="9"/>
  <c r="AE1963" i="9"/>
  <c r="AE1964" i="9"/>
  <c r="AE1965" i="9"/>
  <c r="AE1966" i="9"/>
  <c r="AE1967" i="9"/>
  <c r="AE1968" i="9"/>
  <c r="AE1969" i="9"/>
  <c r="AE1970" i="9"/>
  <c r="AE1971" i="9"/>
  <c r="AE1972" i="9"/>
  <c r="AE1973" i="9"/>
  <c r="AE1974" i="9"/>
  <c r="AE1975" i="9"/>
  <c r="AE1976" i="9"/>
  <c r="AE1977" i="9"/>
  <c r="AE1978" i="9"/>
  <c r="AE1979" i="9"/>
  <c r="AE1980" i="9"/>
  <c r="AE1981" i="9"/>
  <c r="AE1982" i="9"/>
  <c r="AE1983" i="9"/>
  <c r="AE1984" i="9"/>
  <c r="AE1985" i="9"/>
  <c r="AE1986" i="9"/>
  <c r="AE1987" i="9"/>
  <c r="AE1988" i="9"/>
  <c r="AE1989" i="9"/>
  <c r="AE1990" i="9"/>
  <c r="AE1991" i="9"/>
  <c r="AE1992" i="9"/>
  <c r="AE1993" i="9"/>
  <c r="AE1994" i="9"/>
  <c r="AE1995" i="9"/>
  <c r="AE1996" i="9"/>
  <c r="AE1997" i="9"/>
  <c r="AE1998" i="9"/>
  <c r="AE1999" i="9"/>
  <c r="AE2000" i="9"/>
  <c r="AE2001" i="9"/>
  <c r="AE2002" i="9"/>
  <c r="AE2003" i="9"/>
  <c r="AE2004" i="9"/>
  <c r="AE2005" i="9"/>
  <c r="AE2006" i="9"/>
  <c r="AE2007" i="9"/>
  <c r="AE2008" i="9"/>
  <c r="AE2009" i="9"/>
  <c r="AE2010" i="9"/>
  <c r="AE2011" i="9"/>
  <c r="AE2012" i="9"/>
  <c r="AE2013" i="9"/>
  <c r="AE2014" i="9"/>
  <c r="AE2015" i="9"/>
  <c r="AE2016" i="9"/>
  <c r="AE2017" i="9"/>
  <c r="AE2018" i="9"/>
  <c r="AE2019" i="9"/>
  <c r="AE2020" i="9"/>
  <c r="AE2021" i="9"/>
  <c r="AE2022" i="9"/>
  <c r="AE2023" i="9"/>
  <c r="AE2024" i="9"/>
  <c r="AE2025" i="9"/>
  <c r="AE2026" i="9"/>
  <c r="AE2027" i="9"/>
  <c r="AE2028" i="9"/>
  <c r="AE2029" i="9"/>
  <c r="AE2030" i="9"/>
  <c r="AE2031" i="9"/>
  <c r="AE2032" i="9"/>
  <c r="AE2033" i="9"/>
  <c r="AE2034" i="9"/>
  <c r="AE2035" i="9"/>
  <c r="AE2036" i="9"/>
  <c r="AE2037" i="9"/>
  <c r="AE2038" i="9"/>
  <c r="AE2039" i="9"/>
  <c r="AE2040" i="9"/>
  <c r="AE2041" i="9"/>
  <c r="AE2042" i="9"/>
  <c r="AE2043" i="9"/>
  <c r="AE2044" i="9"/>
  <c r="AE2045" i="9"/>
  <c r="AE2046" i="9"/>
  <c r="AE2047" i="9"/>
  <c r="AE2048" i="9"/>
  <c r="AE2049" i="9"/>
  <c r="AE2050" i="9"/>
  <c r="AE2051" i="9"/>
  <c r="AE2052" i="9"/>
  <c r="AE2053" i="9"/>
  <c r="AE2054" i="9"/>
  <c r="AE2055" i="9"/>
  <c r="AE2056" i="9"/>
  <c r="AE2057" i="9"/>
  <c r="AE2058" i="9"/>
  <c r="AE2059" i="9"/>
  <c r="AE2060" i="9"/>
  <c r="AE2061" i="9"/>
  <c r="AE2062" i="9"/>
  <c r="AE2063" i="9"/>
  <c r="AE2064" i="9"/>
  <c r="AE2065" i="9"/>
  <c r="AE2066" i="9"/>
  <c r="AE2067" i="9"/>
  <c r="AE2068" i="9"/>
  <c r="AE2069" i="9"/>
  <c r="AE2070" i="9"/>
  <c r="AE2071" i="9"/>
  <c r="AE2072" i="9"/>
  <c r="AE2073" i="9"/>
  <c r="AE2074" i="9"/>
  <c r="AE2075" i="9"/>
  <c r="AE2076" i="9"/>
  <c r="AE2077" i="9"/>
  <c r="AE2078" i="9"/>
  <c r="AE2079" i="9"/>
  <c r="AE2080" i="9"/>
  <c r="AE2081" i="9"/>
  <c r="AE2082" i="9"/>
  <c r="AE2083" i="9"/>
  <c r="AE2084" i="9"/>
  <c r="AE2085" i="9"/>
  <c r="AE2086" i="9"/>
  <c r="AE2087" i="9"/>
  <c r="AE2088" i="9"/>
  <c r="AE2089" i="9"/>
  <c r="AE2090" i="9"/>
  <c r="AE2091" i="9"/>
  <c r="AE2092" i="9"/>
  <c r="AE2093" i="9"/>
  <c r="AE2094" i="9"/>
  <c r="AE2095" i="9"/>
  <c r="AE2096" i="9"/>
  <c r="AE2097" i="9"/>
  <c r="AE2098" i="9"/>
  <c r="AE2099" i="9"/>
  <c r="AE2100" i="9"/>
  <c r="AE2101" i="9"/>
  <c r="AE2102" i="9"/>
  <c r="AE2103" i="9"/>
  <c r="AE2104" i="9"/>
  <c r="AE2105" i="9"/>
  <c r="AE2106" i="9"/>
  <c r="AE2107" i="9"/>
  <c r="AE2108" i="9"/>
  <c r="AE2109" i="9"/>
  <c r="AE2110" i="9"/>
  <c r="AE2111" i="9"/>
  <c r="AE2112" i="9"/>
  <c r="AE2113" i="9"/>
  <c r="AE2114" i="9"/>
  <c r="AE2115" i="9"/>
  <c r="AE2116" i="9"/>
  <c r="AE2117" i="9"/>
  <c r="AE2118" i="9"/>
  <c r="AE2119" i="9"/>
  <c r="AE2120" i="9"/>
  <c r="AE2121" i="9"/>
  <c r="AE2122" i="9"/>
  <c r="AE2123" i="9"/>
  <c r="AE2124" i="9"/>
  <c r="AE2125" i="9"/>
  <c r="AE2126" i="9"/>
  <c r="AE2127" i="9"/>
  <c r="AE2128" i="9"/>
  <c r="AE2129" i="9"/>
  <c r="AE2130" i="9"/>
  <c r="AE2131" i="9"/>
  <c r="AE2132" i="9"/>
  <c r="AE2133" i="9"/>
  <c r="AE2134" i="9"/>
  <c r="AE2135" i="9"/>
  <c r="AE2136" i="9"/>
  <c r="AE2137" i="9"/>
  <c r="AE2138" i="9"/>
  <c r="AE2139" i="9"/>
  <c r="AE2140" i="9"/>
  <c r="AE2141" i="9"/>
  <c r="AE2142" i="9"/>
  <c r="AE2143" i="9"/>
  <c r="AE2144" i="9"/>
  <c r="AE2145" i="9"/>
  <c r="AE2146" i="9"/>
  <c r="AE2147" i="9"/>
  <c r="AE2148" i="9"/>
  <c r="AE2149" i="9"/>
  <c r="AE2150" i="9"/>
  <c r="AE2151" i="9"/>
  <c r="AE2152" i="9"/>
  <c r="AE2153" i="9"/>
  <c r="AE2154" i="9"/>
  <c r="AE2155" i="9"/>
  <c r="AE2156" i="9"/>
  <c r="AE2157" i="9"/>
  <c r="AE2158" i="9"/>
  <c r="AE2159" i="9"/>
  <c r="AE2160" i="9"/>
  <c r="AE2161" i="9"/>
  <c r="AE2162" i="9"/>
  <c r="AE2163" i="9"/>
  <c r="AE2164" i="9"/>
  <c r="AE2165" i="9"/>
  <c r="AE2166" i="9"/>
  <c r="AE2167" i="9"/>
  <c r="AE2168" i="9"/>
  <c r="AE2169" i="9"/>
  <c r="AE2170" i="9"/>
  <c r="AE2171" i="9"/>
  <c r="AE2172" i="9"/>
  <c r="AE2173" i="9"/>
  <c r="AE2174" i="9"/>
  <c r="AE2175" i="9"/>
  <c r="AE2176" i="9"/>
  <c r="AE2177" i="9"/>
  <c r="AE2178" i="9"/>
  <c r="AE2179" i="9"/>
  <c r="AE2180" i="9"/>
  <c r="AE2181" i="9"/>
  <c r="AE2182" i="9"/>
  <c r="AE2183" i="9"/>
  <c r="AE2184" i="9"/>
  <c r="AE2185" i="9"/>
  <c r="AE2186" i="9"/>
  <c r="AE2187" i="9"/>
  <c r="AE2188" i="9"/>
  <c r="AE2189" i="9"/>
  <c r="AE2190" i="9"/>
  <c r="AE2191" i="9"/>
  <c r="AE2192" i="9"/>
  <c r="AE2193" i="9"/>
  <c r="AE2194" i="9"/>
  <c r="AE2195" i="9"/>
  <c r="AE2196" i="9"/>
  <c r="AE2197" i="9"/>
  <c r="AE2198" i="9"/>
  <c r="AE2199" i="9"/>
  <c r="AE2200" i="9"/>
  <c r="AE2201" i="9"/>
  <c r="AE2202" i="9"/>
  <c r="AE2203" i="9"/>
  <c r="AE2204" i="9"/>
  <c r="AE2205" i="9"/>
  <c r="AE2206" i="9"/>
  <c r="AE2207" i="9"/>
  <c r="AE2208" i="9"/>
  <c r="AE2209" i="9"/>
  <c r="AE2210" i="9"/>
  <c r="AE2211" i="9"/>
  <c r="AE2212" i="9"/>
  <c r="AE2213" i="9"/>
  <c r="AE2214" i="9"/>
  <c r="AE2215" i="9"/>
  <c r="AE2216" i="9"/>
  <c r="AE2217" i="9"/>
  <c r="AE2218" i="9"/>
  <c r="AE2219" i="9"/>
  <c r="AE2220" i="9"/>
  <c r="AE2221" i="9"/>
  <c r="AE2222" i="9"/>
  <c r="AE2223" i="9"/>
  <c r="AE2224" i="9"/>
  <c r="AE2225" i="9"/>
  <c r="AE2226" i="9"/>
  <c r="AE2227" i="9"/>
  <c r="AE2228" i="9"/>
  <c r="AE2229" i="9"/>
  <c r="AE2230" i="9"/>
  <c r="AE2231" i="9"/>
  <c r="AE2232" i="9"/>
  <c r="AE2233" i="9"/>
  <c r="AE2234" i="9"/>
  <c r="AE2235" i="9"/>
  <c r="AE2236" i="9"/>
  <c r="AE2237" i="9"/>
  <c r="AE2238" i="9"/>
  <c r="AE2239" i="9"/>
  <c r="AE2240" i="9"/>
  <c r="AE2241" i="9"/>
  <c r="AE2242" i="9"/>
  <c r="AE2243" i="9"/>
  <c r="AE2244" i="9"/>
  <c r="AE2245" i="9"/>
  <c r="AE2246" i="9"/>
  <c r="AE2247" i="9"/>
  <c r="AE2248" i="9"/>
  <c r="AE2249" i="9"/>
  <c r="AE2250" i="9"/>
  <c r="AE2251" i="9"/>
  <c r="AE2252" i="9"/>
  <c r="AE2253" i="9"/>
  <c r="AE2254" i="9"/>
  <c r="AE2255" i="9"/>
  <c r="AE2256" i="9"/>
  <c r="AE2257" i="9"/>
  <c r="AE2258" i="9"/>
  <c r="AE2259" i="9"/>
  <c r="AE2260" i="9"/>
  <c r="AE2261" i="9"/>
  <c r="AE2262" i="9"/>
  <c r="AE2263" i="9"/>
  <c r="AE2264" i="9"/>
  <c r="AE2265" i="9"/>
  <c r="AE2266" i="9"/>
  <c r="AE2267" i="9"/>
  <c r="AE2268" i="9"/>
  <c r="AE2269" i="9"/>
  <c r="AE2270" i="9"/>
  <c r="AE2271" i="9"/>
  <c r="AE2272" i="9"/>
  <c r="AE2273" i="9"/>
  <c r="AE2274" i="9"/>
  <c r="AE2275" i="9"/>
  <c r="AE2276" i="9"/>
  <c r="AE2277" i="9"/>
  <c r="AE2278" i="9"/>
  <c r="AE2279" i="9"/>
  <c r="AE2280" i="9"/>
  <c r="AE2281" i="9"/>
  <c r="AE2282" i="9"/>
  <c r="AE2283" i="9"/>
  <c r="AE2284" i="9"/>
  <c r="AE2285" i="9"/>
  <c r="AE2286" i="9"/>
  <c r="AE2287" i="9"/>
  <c r="AE2288" i="9"/>
  <c r="AE2289" i="9"/>
  <c r="AE2290" i="9"/>
  <c r="AE2291" i="9"/>
  <c r="AE2292" i="9"/>
  <c r="AE2293" i="9"/>
  <c r="AE2294" i="9"/>
  <c r="AE2295" i="9"/>
  <c r="AE2296" i="9"/>
  <c r="AE2297" i="9"/>
  <c r="AE2298" i="9"/>
  <c r="AE2299" i="9"/>
  <c r="AE2300" i="9"/>
  <c r="AE2301" i="9"/>
  <c r="AE2302" i="9"/>
  <c r="AE2303" i="9"/>
  <c r="AE2304" i="9"/>
  <c r="AE2305" i="9"/>
  <c r="AE2306" i="9"/>
  <c r="AE2307" i="9"/>
  <c r="AE2308" i="9"/>
  <c r="AE2309" i="9"/>
  <c r="AE2310" i="9"/>
  <c r="AE2311" i="9"/>
  <c r="AE2312" i="9"/>
  <c r="AE2313" i="9"/>
  <c r="AE2314" i="9"/>
  <c r="AE2315" i="9"/>
  <c r="AE2316" i="9"/>
  <c r="AE2317" i="9"/>
  <c r="AE2318" i="9"/>
  <c r="AE2319" i="9"/>
  <c r="AE2320" i="9"/>
  <c r="AE2321" i="9"/>
  <c r="AE2322" i="9"/>
  <c r="AE2323" i="9"/>
  <c r="AE2324" i="9"/>
  <c r="AE2325" i="9"/>
  <c r="AE2326" i="9"/>
  <c r="AE2327" i="9"/>
  <c r="AE2328" i="9"/>
  <c r="AE2329" i="9"/>
  <c r="AE2330" i="9"/>
  <c r="AE2331" i="9"/>
  <c r="AE2332" i="9"/>
  <c r="AE2333" i="9"/>
  <c r="AE2334" i="9"/>
  <c r="AE2335" i="9"/>
  <c r="AE2336" i="9"/>
  <c r="AE2337" i="9"/>
  <c r="AE2338" i="9"/>
  <c r="AE2339" i="9"/>
  <c r="AE2340" i="9"/>
  <c r="AE2341" i="9"/>
  <c r="AE2342" i="9"/>
  <c r="AE2343" i="9"/>
  <c r="AE2344" i="9"/>
  <c r="AE2345" i="9"/>
  <c r="AE2346" i="9"/>
  <c r="AE2347" i="9"/>
  <c r="AE2348" i="9"/>
  <c r="AE2349" i="9"/>
  <c r="AE2350" i="9"/>
  <c r="AE2351" i="9"/>
  <c r="AE2352" i="9"/>
  <c r="AE2353" i="9"/>
  <c r="AE2354" i="9"/>
  <c r="AE2355" i="9"/>
  <c r="AE2356" i="9"/>
  <c r="AE2357" i="9"/>
  <c r="AE2358" i="9"/>
  <c r="AE2359" i="9"/>
  <c r="AE2360" i="9"/>
  <c r="AE2361" i="9"/>
  <c r="AE2362" i="9"/>
  <c r="AE2363" i="9"/>
  <c r="AE2364" i="9"/>
  <c r="AE2365" i="9"/>
  <c r="AE2366" i="9"/>
  <c r="AE2367" i="9"/>
  <c r="AE2368" i="9"/>
  <c r="AE2369" i="9"/>
  <c r="AE2370" i="9"/>
  <c r="AE2371" i="9"/>
  <c r="AE2372" i="9"/>
  <c r="AE2373" i="9"/>
  <c r="AE2374" i="9"/>
  <c r="AE2375" i="9"/>
  <c r="AE2376" i="9"/>
  <c r="AE2377" i="9"/>
  <c r="AE2378" i="9"/>
  <c r="AE2379" i="9"/>
  <c r="AE2380" i="9"/>
  <c r="AE2381" i="9"/>
  <c r="AE2382" i="9"/>
  <c r="AE2383" i="9"/>
  <c r="AE2384" i="9"/>
  <c r="AE2385" i="9"/>
  <c r="AE2386" i="9"/>
  <c r="AE2387" i="9"/>
  <c r="AE2388" i="9"/>
  <c r="AE2389" i="9"/>
  <c r="AE2390" i="9"/>
  <c r="AE2391" i="9"/>
  <c r="AE2392" i="9"/>
  <c r="AE2393" i="9"/>
  <c r="AE2394" i="9"/>
  <c r="AE2395" i="9"/>
  <c r="AE2396" i="9"/>
  <c r="AE2397" i="9"/>
  <c r="AE2398" i="9"/>
  <c r="AE2399" i="9"/>
  <c r="AE2400" i="9"/>
  <c r="AE2401" i="9"/>
  <c r="AE2402" i="9"/>
  <c r="AE2403" i="9"/>
  <c r="AE2404" i="9"/>
  <c r="AE2405" i="9"/>
  <c r="AE2406" i="9"/>
  <c r="AE2407" i="9"/>
  <c r="AE2408" i="9"/>
  <c r="AE2409" i="9"/>
  <c r="AE2410" i="9"/>
  <c r="AE2411" i="9"/>
  <c r="AE2412" i="9"/>
  <c r="AE2413" i="9"/>
  <c r="AE2414" i="9"/>
  <c r="AE2415" i="9"/>
  <c r="AE2416" i="9"/>
  <c r="AE2417" i="9"/>
  <c r="AE2418" i="9"/>
  <c r="AE2419" i="9"/>
  <c r="AE2420" i="9"/>
  <c r="AE2421" i="9"/>
  <c r="AE2422" i="9"/>
  <c r="AE2423" i="9"/>
  <c r="AE2424" i="9"/>
  <c r="AE2425" i="9"/>
  <c r="AE2426" i="9"/>
  <c r="AE2427" i="9"/>
  <c r="AE2428" i="9"/>
  <c r="AE2429" i="9"/>
  <c r="AE2430" i="9"/>
  <c r="AE2431" i="9"/>
  <c r="AE2432" i="9"/>
  <c r="AE2433" i="9"/>
  <c r="AE2434" i="9"/>
  <c r="AE2435" i="9"/>
  <c r="AE2436" i="9"/>
  <c r="AE2437" i="9"/>
  <c r="AE2438" i="9"/>
  <c r="AE2439" i="9"/>
  <c r="AE2440" i="9"/>
  <c r="AE2441" i="9"/>
  <c r="AE2442" i="9"/>
  <c r="AE2443" i="9"/>
  <c r="AE2444" i="9"/>
  <c r="AE2445" i="9"/>
  <c r="AE2446" i="9"/>
  <c r="AE2447" i="9"/>
  <c r="AE2448" i="9"/>
  <c r="AE2449" i="9"/>
  <c r="AE2450" i="9"/>
  <c r="AE2451" i="9"/>
  <c r="AE2452" i="9"/>
  <c r="AE2453" i="9"/>
  <c r="AE2454" i="9"/>
  <c r="AE2455" i="9"/>
  <c r="AE2456" i="9"/>
  <c r="AE2457" i="9"/>
  <c r="AE2458" i="9"/>
  <c r="AE2459" i="9"/>
  <c r="AE2460" i="9"/>
  <c r="AE2461" i="9"/>
  <c r="AE2462" i="9"/>
  <c r="AE2463" i="9"/>
  <c r="AE2464" i="9"/>
  <c r="AE2465" i="9"/>
  <c r="AE2466" i="9"/>
  <c r="AE2467" i="9"/>
  <c r="AE2468" i="9"/>
  <c r="AE2469" i="9"/>
  <c r="AE2470" i="9"/>
  <c r="AE2471" i="9"/>
  <c r="AE2472" i="9"/>
  <c r="AE2473" i="9"/>
  <c r="AE2474" i="9"/>
  <c r="AE2475" i="9"/>
  <c r="AE2476" i="9"/>
  <c r="AE2477" i="9"/>
  <c r="AE2478" i="9"/>
  <c r="AE2479" i="9"/>
  <c r="AE2480" i="9"/>
  <c r="AE2481" i="9"/>
  <c r="AE2482" i="9"/>
  <c r="AE2483" i="9"/>
  <c r="AE2484" i="9"/>
  <c r="AE2485" i="9"/>
  <c r="AE2486" i="9"/>
  <c r="AE2487" i="9"/>
  <c r="AE2488" i="9"/>
  <c r="AE2489" i="9"/>
  <c r="AE2490" i="9"/>
  <c r="AE2491" i="9"/>
  <c r="AE2492" i="9"/>
  <c r="AE2493" i="9"/>
  <c r="AE2494" i="9"/>
  <c r="AE2495" i="9"/>
  <c r="AE2496" i="9"/>
  <c r="AE2497" i="9"/>
  <c r="AE2498" i="9"/>
  <c r="AE2499" i="9"/>
  <c r="AE2500" i="9"/>
  <c r="AE2501" i="9"/>
  <c r="AE2502" i="9"/>
  <c r="AE2503" i="9"/>
  <c r="AE2504" i="9"/>
  <c r="AE2505" i="9"/>
  <c r="AE2506" i="9"/>
  <c r="AE2507" i="9"/>
  <c r="AE2508" i="9"/>
  <c r="AE2509" i="9"/>
  <c r="AE2510" i="9"/>
  <c r="AE2511" i="9"/>
  <c r="AE2512" i="9"/>
  <c r="AE2513" i="9"/>
  <c r="AE2514" i="9"/>
  <c r="AE2515" i="9"/>
  <c r="AE2516" i="9"/>
  <c r="AE2517" i="9"/>
  <c r="AE2518" i="9"/>
  <c r="AE2519" i="9"/>
  <c r="AE2520" i="9"/>
  <c r="AE2521" i="9"/>
  <c r="AE2522" i="9"/>
  <c r="AE2523" i="9"/>
  <c r="AE2524" i="9"/>
  <c r="AE2525" i="9"/>
  <c r="AE2526" i="9"/>
  <c r="AE2527" i="9"/>
  <c r="AE2528" i="9"/>
  <c r="AE2529" i="9"/>
  <c r="AE2530" i="9"/>
  <c r="AE2531" i="9"/>
  <c r="AE2532" i="9"/>
  <c r="AE2533" i="9"/>
  <c r="AE2534" i="9"/>
  <c r="AE2535" i="9"/>
  <c r="AE2536" i="9"/>
  <c r="AE2537" i="9"/>
  <c r="AE2538" i="9"/>
  <c r="AE2539" i="9"/>
  <c r="AE2540" i="9"/>
  <c r="AE2541" i="9"/>
  <c r="AE2542" i="9"/>
  <c r="AE2543" i="9"/>
  <c r="AE2544" i="9"/>
  <c r="AE2545" i="9"/>
  <c r="AE2546" i="9"/>
  <c r="AE2547" i="9"/>
  <c r="AE2548" i="9"/>
  <c r="AE2549" i="9"/>
  <c r="AE2550" i="9"/>
  <c r="AE2551" i="9"/>
  <c r="AE2552" i="9"/>
  <c r="AE2553" i="9"/>
  <c r="AE2554" i="9"/>
  <c r="AE2555" i="9"/>
  <c r="AE2556" i="9"/>
  <c r="AE2557" i="9"/>
  <c r="AE2558" i="9"/>
  <c r="AE2559" i="9"/>
  <c r="AE2560" i="9"/>
  <c r="AE2561" i="9"/>
  <c r="AE2562" i="9"/>
  <c r="AE2563" i="9"/>
  <c r="AE2564" i="9"/>
  <c r="AE2565" i="9"/>
  <c r="AE2566" i="9"/>
  <c r="AE2567" i="9"/>
  <c r="AE2568" i="9"/>
  <c r="AE2569" i="9"/>
  <c r="AE2570" i="9"/>
  <c r="AE2571" i="9"/>
  <c r="AE2572" i="9"/>
  <c r="AE2573" i="9"/>
  <c r="AE2574" i="9"/>
  <c r="AE2575" i="9"/>
  <c r="AE2576" i="9"/>
  <c r="AE2577" i="9"/>
  <c r="AE2578" i="9"/>
  <c r="AE2579" i="9"/>
  <c r="AE2580" i="9"/>
  <c r="AE2581" i="9"/>
  <c r="AE2582" i="9"/>
  <c r="AE2583" i="9"/>
  <c r="AE2584" i="9"/>
  <c r="AE2585" i="9"/>
  <c r="AE2586" i="9"/>
  <c r="AE2587" i="9"/>
  <c r="AE2588" i="9"/>
  <c r="AE2589" i="9"/>
  <c r="AE2590" i="9"/>
  <c r="AE2591" i="9"/>
  <c r="AE2592" i="9"/>
  <c r="AE2593" i="9"/>
  <c r="AE2594" i="9"/>
  <c r="AE2595" i="9"/>
  <c r="AE2596" i="9"/>
  <c r="AE2597" i="9"/>
  <c r="AE2598" i="9"/>
  <c r="AE2599" i="9"/>
  <c r="AE2600" i="9"/>
  <c r="AE2601" i="9"/>
  <c r="AE2602" i="9"/>
  <c r="AE2603" i="9"/>
  <c r="AE2604" i="9"/>
  <c r="AE2605" i="9"/>
  <c r="AE2606" i="9"/>
  <c r="AE2607" i="9"/>
  <c r="AE2608" i="9"/>
  <c r="AE2609" i="9"/>
  <c r="AE2610" i="9"/>
  <c r="AE2611" i="9"/>
  <c r="AE2612" i="9"/>
  <c r="AE2613" i="9"/>
  <c r="AE2614" i="9"/>
  <c r="AE2615" i="9"/>
  <c r="AE2616" i="9"/>
  <c r="AE2617" i="9"/>
  <c r="AE2618" i="9"/>
  <c r="AE2619" i="9"/>
  <c r="AE2620" i="9"/>
  <c r="AE2621" i="9"/>
  <c r="AE2622" i="9"/>
  <c r="AE2623" i="9"/>
  <c r="AE2624" i="9"/>
  <c r="AE2625" i="9"/>
  <c r="AE2626" i="9"/>
  <c r="AE2627" i="9"/>
  <c r="AE2628" i="9"/>
  <c r="AE2629" i="9"/>
  <c r="AE2630" i="9"/>
  <c r="AE2631" i="9"/>
  <c r="AE2632" i="9"/>
  <c r="AE2633" i="9"/>
  <c r="AE2634" i="9"/>
  <c r="AE2635" i="9"/>
  <c r="AE2636" i="9"/>
  <c r="AE2637" i="9"/>
  <c r="AE2638" i="9"/>
  <c r="AE2639" i="9"/>
  <c r="AE2640" i="9"/>
  <c r="AE2641" i="9"/>
  <c r="AE2642" i="9"/>
  <c r="AE2643" i="9"/>
  <c r="AE2644" i="9"/>
  <c r="AE2645" i="9"/>
  <c r="AE2646" i="9"/>
  <c r="AE2647" i="9"/>
  <c r="AE2648" i="9"/>
  <c r="AE2649" i="9"/>
  <c r="AE2650" i="9"/>
  <c r="AE2651" i="9"/>
  <c r="AE2652" i="9"/>
  <c r="AE2653" i="9"/>
  <c r="AE2654" i="9"/>
  <c r="AE2655" i="9"/>
  <c r="AE2656" i="9"/>
  <c r="AE2657" i="9"/>
  <c r="AE2658" i="9"/>
  <c r="AE2659" i="9"/>
  <c r="AE2660" i="9"/>
  <c r="AE2661" i="9"/>
  <c r="AE2662" i="9"/>
  <c r="AE2663" i="9"/>
  <c r="AE2664" i="9"/>
  <c r="AE2665" i="9"/>
  <c r="AE2666" i="9"/>
  <c r="AE2667" i="9"/>
  <c r="AE2668" i="9"/>
  <c r="AE2669" i="9"/>
  <c r="AE2670" i="9"/>
  <c r="AE2671" i="9"/>
  <c r="AE2672" i="9"/>
  <c r="AE2673" i="9"/>
  <c r="AE2674" i="9"/>
  <c r="AE2675" i="9"/>
  <c r="AE2676" i="9"/>
  <c r="AE2677" i="9"/>
  <c r="AE2678" i="9"/>
  <c r="AE2679" i="9"/>
  <c r="AE2680" i="9"/>
  <c r="AE2681" i="9"/>
  <c r="AE2682" i="9"/>
  <c r="AE2683" i="9"/>
  <c r="AE2684" i="9"/>
  <c r="AE2685" i="9"/>
  <c r="AE2686" i="9"/>
  <c r="AE2687" i="9"/>
  <c r="AE2688" i="9"/>
  <c r="AE2689" i="9"/>
  <c r="AE2690" i="9"/>
  <c r="AE2691" i="9"/>
  <c r="AE2692" i="9"/>
  <c r="AE2693" i="9"/>
  <c r="AE2694" i="9"/>
  <c r="AE2695" i="9"/>
  <c r="AE2696" i="9"/>
  <c r="AE2697" i="9"/>
  <c r="AE2698" i="9"/>
  <c r="AE2699" i="9"/>
  <c r="AE2700" i="9"/>
  <c r="AE2701" i="9"/>
  <c r="AE2702" i="9"/>
  <c r="AE2703" i="9"/>
  <c r="AE2704" i="9"/>
  <c r="AE2705" i="9"/>
  <c r="AE2706" i="9"/>
  <c r="AE2707" i="9"/>
  <c r="AE2708" i="9"/>
  <c r="AE2709" i="9"/>
  <c r="AE2710" i="9"/>
  <c r="AE2711" i="9"/>
  <c r="AE2712" i="9"/>
  <c r="AE2713" i="9"/>
  <c r="AE2714" i="9"/>
  <c r="AE2715" i="9"/>
  <c r="AE2716" i="9"/>
  <c r="AE2717" i="9"/>
  <c r="AE2718" i="9"/>
  <c r="AE2719" i="9"/>
  <c r="AE2720" i="9"/>
  <c r="AE2721" i="9"/>
  <c r="AE2722" i="9"/>
  <c r="AE2723" i="9"/>
  <c r="AE2724" i="9"/>
  <c r="AE2725" i="9"/>
  <c r="AE2726" i="9"/>
  <c r="AE2727" i="9"/>
  <c r="AE2728" i="9"/>
  <c r="AE2729" i="9"/>
  <c r="AE2730" i="9"/>
  <c r="AE2731" i="9"/>
  <c r="AE2732" i="9"/>
  <c r="AE2733" i="9"/>
  <c r="AE2734" i="9"/>
  <c r="AE2735" i="9"/>
  <c r="AE2736" i="9"/>
  <c r="AE2737" i="9"/>
  <c r="AE2738" i="9"/>
  <c r="AE2739" i="9"/>
  <c r="AE2740" i="9"/>
  <c r="AE2741" i="9"/>
  <c r="AE2742" i="9"/>
  <c r="AE2743" i="9"/>
  <c r="AE2744" i="9"/>
  <c r="AE2745" i="9"/>
  <c r="AE2746" i="9"/>
  <c r="AE2747" i="9"/>
  <c r="AE2748" i="9"/>
  <c r="AE2749" i="9"/>
  <c r="AE2750" i="9"/>
  <c r="AE2751" i="9"/>
  <c r="AE2752" i="9"/>
  <c r="AE2753" i="9"/>
  <c r="AE2754" i="9"/>
  <c r="AE2755" i="9"/>
  <c r="AE2756" i="9"/>
  <c r="AE2757" i="9"/>
  <c r="AE2758" i="9"/>
  <c r="AE2759" i="9"/>
  <c r="AE2760" i="9"/>
  <c r="AE2761" i="9"/>
  <c r="AE2762" i="9"/>
  <c r="AE2763" i="9"/>
  <c r="AE2764" i="9"/>
  <c r="AE2765" i="9"/>
  <c r="AE2766" i="9"/>
  <c r="AE2767" i="9"/>
  <c r="AE2768" i="9"/>
  <c r="AE2769" i="9"/>
  <c r="AE2770" i="9"/>
  <c r="AE2771" i="9"/>
  <c r="AE2772" i="9"/>
  <c r="AE2773" i="9"/>
  <c r="AE2774" i="9"/>
  <c r="AE2775" i="9"/>
  <c r="AE2776" i="9"/>
  <c r="AE2777" i="9"/>
  <c r="AE2778" i="9"/>
  <c r="AE2779" i="9"/>
  <c r="AE2780" i="9"/>
  <c r="AE2781" i="9"/>
  <c r="AE2782" i="9"/>
  <c r="AE2783" i="9"/>
  <c r="AE2784" i="9"/>
  <c r="AE2785" i="9"/>
  <c r="AE2786" i="9"/>
  <c r="AE2787" i="9"/>
  <c r="AE2788" i="9"/>
  <c r="AE2789" i="9"/>
  <c r="AE2790" i="9"/>
  <c r="AE2791" i="9"/>
  <c r="AE2792" i="9"/>
  <c r="AE2793" i="9"/>
  <c r="AE2794" i="9"/>
  <c r="AE2795" i="9"/>
  <c r="AE2796" i="9"/>
  <c r="AE2797" i="9"/>
  <c r="AE2798" i="9"/>
  <c r="AE2799" i="9"/>
  <c r="AE2800" i="9"/>
  <c r="AE2801" i="9"/>
  <c r="AE2802" i="9"/>
  <c r="AE2803" i="9"/>
  <c r="AE2804" i="9"/>
  <c r="AE2805" i="9"/>
  <c r="AE2806" i="9"/>
  <c r="AE2807" i="9"/>
  <c r="AE2808" i="9"/>
  <c r="AE2809" i="9"/>
  <c r="AE2810" i="9"/>
  <c r="AE2811" i="9"/>
  <c r="AE2812" i="9"/>
  <c r="AE2813" i="9"/>
  <c r="AE2814" i="9"/>
  <c r="AE2815" i="9"/>
  <c r="AE2816" i="9"/>
  <c r="AE2817" i="9"/>
  <c r="AE2818" i="9"/>
  <c r="AE2819" i="9"/>
  <c r="AE2820" i="9"/>
  <c r="AE2821" i="9"/>
  <c r="AE2822" i="9"/>
  <c r="AE2823" i="9"/>
  <c r="AE2824" i="9"/>
  <c r="AE2825" i="9"/>
  <c r="AE2826" i="9"/>
  <c r="AE2827" i="9"/>
  <c r="AE2828" i="9"/>
  <c r="AE2829" i="9"/>
  <c r="AE2830" i="9"/>
  <c r="AE2831" i="9"/>
  <c r="AE2832" i="9"/>
  <c r="AE2833" i="9"/>
  <c r="AE2834" i="9"/>
  <c r="AE2835" i="9"/>
  <c r="AE2836" i="9"/>
  <c r="AE2837" i="9"/>
  <c r="AE2838" i="9"/>
  <c r="AE2839" i="9"/>
  <c r="AE2840" i="9"/>
  <c r="AE2841" i="9"/>
  <c r="AE2842" i="9"/>
  <c r="AE2843" i="9"/>
  <c r="AE2844" i="9"/>
  <c r="AE2845" i="9"/>
  <c r="AE2846" i="9"/>
  <c r="AE2847" i="9"/>
  <c r="AE2848" i="9"/>
  <c r="AE2849" i="9"/>
  <c r="AE2850" i="9"/>
  <c r="AE2851" i="9"/>
  <c r="AE2852" i="9"/>
  <c r="AE2853" i="9"/>
  <c r="AE2854" i="9"/>
  <c r="AE2855" i="9"/>
  <c r="AE2856" i="9"/>
  <c r="AE2857" i="9"/>
  <c r="AE2858" i="9"/>
  <c r="AE2859" i="9"/>
  <c r="AE2860" i="9"/>
  <c r="AE2861" i="9"/>
  <c r="AE2862" i="9"/>
  <c r="AE2863" i="9"/>
  <c r="AE2864" i="9"/>
  <c r="AE2865" i="9"/>
  <c r="AE2866" i="9"/>
  <c r="AE2867" i="9"/>
  <c r="AE2868" i="9"/>
  <c r="AE2869" i="9"/>
  <c r="AE2870" i="9"/>
  <c r="AE2871" i="9"/>
  <c r="AE2872" i="9"/>
  <c r="AE2873" i="9"/>
  <c r="AE2874" i="9"/>
  <c r="AE2875" i="9"/>
  <c r="AE2876" i="9"/>
  <c r="AE2877" i="9"/>
  <c r="AE2878" i="9"/>
  <c r="AE2879" i="9"/>
  <c r="AE2880" i="9"/>
  <c r="AE2881" i="9"/>
  <c r="AE2882" i="9"/>
  <c r="AE2883" i="9"/>
  <c r="AE2884" i="9"/>
  <c r="AE2885" i="9"/>
  <c r="AE2886" i="9"/>
  <c r="AE2887" i="9"/>
  <c r="AE2888" i="9"/>
  <c r="AE2889" i="9"/>
  <c r="AE2890" i="9"/>
  <c r="AE2891" i="9"/>
  <c r="AE2892" i="9"/>
  <c r="AE2893" i="9"/>
  <c r="AE2894" i="9"/>
  <c r="AE2895" i="9"/>
  <c r="AE2896" i="9"/>
  <c r="AE2897" i="9"/>
  <c r="AE2898" i="9"/>
  <c r="AE2899" i="9"/>
  <c r="AE2900" i="9"/>
  <c r="AE2901" i="9"/>
  <c r="AE2902" i="9"/>
  <c r="AE2903" i="9"/>
  <c r="AE2904" i="9"/>
  <c r="AE2905" i="9"/>
  <c r="AE2906" i="9"/>
  <c r="AE2907" i="9"/>
  <c r="AE2908" i="9"/>
  <c r="AE2909" i="9"/>
  <c r="AE2910" i="9"/>
  <c r="AE2911" i="9"/>
  <c r="AE2912" i="9"/>
  <c r="AE2913" i="9"/>
  <c r="AE2914" i="9"/>
  <c r="AE2915" i="9"/>
  <c r="AE2916" i="9"/>
  <c r="AE2917" i="9"/>
  <c r="AE2918" i="9"/>
  <c r="AE2919" i="9"/>
  <c r="AE2920" i="9"/>
  <c r="AE2921" i="9"/>
  <c r="AE2922" i="9"/>
  <c r="AE2923" i="9"/>
  <c r="AE2924" i="9"/>
  <c r="AE2925" i="9"/>
  <c r="AE2926" i="9"/>
  <c r="AE2927" i="9"/>
  <c r="AE2928" i="9"/>
  <c r="AE2929" i="9"/>
  <c r="AE2930" i="9"/>
  <c r="AE2931" i="9"/>
  <c r="AE2932" i="9"/>
  <c r="AE2933" i="9"/>
  <c r="AE2934" i="9"/>
  <c r="AE2935" i="9"/>
  <c r="AE2936" i="9"/>
  <c r="AE2937" i="9"/>
  <c r="AE2938" i="9"/>
  <c r="AE2939" i="9"/>
  <c r="AE2940" i="9"/>
  <c r="AE2941" i="9"/>
  <c r="AE2942" i="9"/>
  <c r="AE2943" i="9"/>
  <c r="AE2944" i="9"/>
  <c r="AE2945" i="9"/>
  <c r="AE2946" i="9"/>
  <c r="AE2947" i="9"/>
  <c r="AE2948" i="9"/>
  <c r="AE2949" i="9"/>
  <c r="AE2950" i="9"/>
  <c r="AE2951" i="9"/>
  <c r="AE2952" i="9"/>
  <c r="AE2953" i="9"/>
  <c r="AE2954" i="9"/>
  <c r="AE2955" i="9"/>
  <c r="AE2956" i="9"/>
  <c r="AE2957" i="9"/>
  <c r="AE2958" i="9"/>
  <c r="AE2959" i="9"/>
  <c r="AE2960" i="9"/>
  <c r="AE2961" i="9"/>
  <c r="AE2962" i="9"/>
  <c r="AE2963" i="9"/>
  <c r="AE2964" i="9"/>
  <c r="AE2965" i="9"/>
  <c r="AE2966" i="9"/>
  <c r="AE2967" i="9"/>
  <c r="AE2968" i="9"/>
  <c r="AE2969" i="9"/>
  <c r="AE2970" i="9"/>
  <c r="AE2971" i="9"/>
  <c r="AE2972" i="9"/>
  <c r="AE2973" i="9"/>
  <c r="AE2974" i="9"/>
  <c r="AE2975" i="9"/>
  <c r="AE2976" i="9"/>
  <c r="AE2977" i="9"/>
  <c r="AE2978" i="9"/>
  <c r="AE2979" i="9"/>
  <c r="AE2980" i="9"/>
  <c r="AE2981" i="9"/>
  <c r="AE2982" i="9"/>
  <c r="AE2983" i="9"/>
  <c r="AE2984" i="9"/>
  <c r="AE2985" i="9"/>
  <c r="AE2986" i="9"/>
  <c r="AE2987" i="9"/>
  <c r="AE2988" i="9"/>
  <c r="AE2989" i="9"/>
  <c r="AE2990" i="9"/>
  <c r="AE2991" i="9"/>
  <c r="AE2992" i="9"/>
  <c r="AE2993" i="9"/>
  <c r="AE2994" i="9"/>
  <c r="AE2995" i="9"/>
  <c r="AE2996" i="9"/>
  <c r="AE2997" i="9"/>
  <c r="AE2998" i="9"/>
  <c r="AE2999" i="9"/>
  <c r="AE3000" i="9"/>
  <c r="AE3001" i="9"/>
  <c r="AE3002" i="9"/>
  <c r="AE3003" i="9"/>
  <c r="AE3004" i="9"/>
  <c r="AE3005" i="9"/>
  <c r="AE3006" i="9"/>
  <c r="AE3007" i="9"/>
  <c r="AE3008" i="9"/>
  <c r="AE3009" i="9"/>
  <c r="AE3010" i="9"/>
  <c r="AE3011" i="9"/>
  <c r="AE3012" i="9"/>
  <c r="AE3013" i="9"/>
  <c r="AE3014" i="9"/>
  <c r="AE3015" i="9"/>
  <c r="AE3016" i="9"/>
  <c r="AE3017" i="9"/>
  <c r="AE3018" i="9"/>
  <c r="AE3019" i="9"/>
  <c r="AE3020" i="9"/>
  <c r="AE3021" i="9"/>
  <c r="AE3022" i="9"/>
  <c r="AE3023" i="9"/>
  <c r="AE3024" i="9"/>
  <c r="AE3025" i="9"/>
  <c r="AE3026" i="9"/>
  <c r="AE3027" i="9"/>
  <c r="AE3028" i="9"/>
  <c r="AE3029" i="9"/>
  <c r="AE3030" i="9"/>
  <c r="AE3031" i="9"/>
  <c r="AE3032" i="9"/>
  <c r="AE3033" i="9"/>
  <c r="AE3034" i="9"/>
  <c r="AE3035" i="9"/>
  <c r="AE3036" i="9"/>
  <c r="AE3037" i="9"/>
  <c r="AE3038" i="9"/>
  <c r="AE3039" i="9"/>
  <c r="AE3040" i="9"/>
  <c r="AE3041" i="9"/>
  <c r="AE3042" i="9"/>
  <c r="AE3043" i="9"/>
  <c r="AE3044" i="9"/>
  <c r="AE3045" i="9"/>
  <c r="AE3046" i="9"/>
  <c r="AE3047" i="9"/>
  <c r="AE3048" i="9"/>
  <c r="AE3049" i="9"/>
  <c r="AE3050" i="9"/>
  <c r="AE3051" i="9"/>
  <c r="AE3052" i="9"/>
  <c r="AE3053" i="9"/>
  <c r="AE3054" i="9"/>
  <c r="AE3055" i="9"/>
  <c r="AE3056" i="9"/>
  <c r="AE3057" i="9"/>
  <c r="AE3058" i="9"/>
  <c r="AE3059" i="9"/>
  <c r="AE3060" i="9"/>
  <c r="AE3061" i="9"/>
  <c r="AE3062" i="9"/>
  <c r="AE3063" i="9"/>
  <c r="AE3064" i="9"/>
  <c r="AE3065" i="9"/>
  <c r="AE3066" i="9"/>
  <c r="AE3067" i="9"/>
  <c r="AE3068" i="9"/>
  <c r="AE3069" i="9"/>
  <c r="AE3070" i="9"/>
  <c r="AE3071" i="9"/>
  <c r="AE3072" i="9"/>
  <c r="AE3073" i="9"/>
  <c r="AE3074" i="9"/>
  <c r="AE3075" i="9"/>
  <c r="AE3076" i="9"/>
  <c r="AE3077" i="9"/>
  <c r="AE3078" i="9"/>
  <c r="AE3079" i="9"/>
  <c r="AE3080" i="9"/>
  <c r="AE3081" i="9"/>
  <c r="AE3082" i="9"/>
  <c r="AE3083" i="9"/>
  <c r="AE3084" i="9"/>
  <c r="AE3085" i="9"/>
  <c r="AE3086" i="9"/>
  <c r="AE3087" i="9"/>
  <c r="AE3088" i="9"/>
  <c r="AE3089" i="9"/>
  <c r="AE3090" i="9"/>
  <c r="AE3091" i="9"/>
  <c r="AE3092" i="9"/>
  <c r="AE3093" i="9"/>
  <c r="AE3094" i="9"/>
  <c r="AE3095" i="9"/>
  <c r="AE3096" i="9"/>
  <c r="AE3097" i="9"/>
  <c r="AE3098" i="9"/>
  <c r="AE3099" i="9"/>
  <c r="AE3100" i="9"/>
  <c r="AE3101" i="9"/>
  <c r="AE3102" i="9"/>
  <c r="AE3103" i="9"/>
  <c r="AE3104" i="9"/>
  <c r="AE3105" i="9"/>
  <c r="AE3106" i="9"/>
  <c r="AE3107" i="9"/>
  <c r="AE3108" i="9"/>
  <c r="AE3109" i="9"/>
  <c r="AE3110" i="9"/>
  <c r="AE3111" i="9"/>
  <c r="AE3112" i="9"/>
  <c r="AE3113" i="9"/>
  <c r="AE3114" i="9"/>
  <c r="AE3115" i="9"/>
  <c r="AE3116" i="9"/>
  <c r="AE3117" i="9"/>
  <c r="AE3118" i="9"/>
  <c r="AE3119" i="9"/>
  <c r="AE3120" i="9"/>
  <c r="AE3121" i="9"/>
  <c r="AE3122" i="9"/>
  <c r="AE3123" i="9"/>
  <c r="AE3124" i="9"/>
  <c r="AE3125" i="9"/>
  <c r="AE3126" i="9"/>
  <c r="AE3127" i="9"/>
  <c r="AE3128" i="9"/>
  <c r="AE3129" i="9"/>
  <c r="AE3130" i="9"/>
  <c r="AE3131" i="9"/>
  <c r="AE3132" i="9"/>
  <c r="AE3133" i="9"/>
  <c r="AE3134" i="9"/>
  <c r="AE3135" i="9"/>
  <c r="AE3136" i="9"/>
  <c r="AE3137" i="9"/>
  <c r="AE3138" i="9"/>
  <c r="AE3139" i="9"/>
  <c r="AE3140" i="9"/>
  <c r="AE3141" i="9"/>
  <c r="AE3142" i="9"/>
  <c r="AE3143" i="9"/>
  <c r="AE3144" i="9"/>
  <c r="AE3145" i="9"/>
  <c r="AE3146" i="9"/>
  <c r="AE3147" i="9"/>
  <c r="AE3148" i="9"/>
  <c r="AE3149" i="9"/>
  <c r="AE3150" i="9"/>
  <c r="AE3151" i="9"/>
  <c r="AE3152" i="9"/>
  <c r="AE3153" i="9"/>
  <c r="AE3154" i="9"/>
  <c r="AE3155" i="9"/>
  <c r="AE3156" i="9"/>
  <c r="AE3157" i="9"/>
  <c r="AE3158" i="9"/>
  <c r="AE3159" i="9"/>
  <c r="AE3160" i="9"/>
  <c r="AE3161" i="9"/>
  <c r="AE3162" i="9"/>
  <c r="AE3163" i="9"/>
  <c r="AE3164" i="9"/>
  <c r="AE3165" i="9"/>
  <c r="AE3166" i="9"/>
  <c r="AE3167" i="9"/>
  <c r="AE3168" i="9"/>
  <c r="AE3169" i="9"/>
  <c r="AE3170" i="9"/>
  <c r="AE3171" i="9"/>
  <c r="AE3172" i="9"/>
  <c r="AE3173" i="9"/>
  <c r="AE3174" i="9"/>
  <c r="AE3175" i="9"/>
  <c r="AE3176" i="9"/>
  <c r="AE3177" i="9"/>
  <c r="AE3178" i="9"/>
  <c r="AE3179" i="9"/>
  <c r="AE3180" i="9"/>
  <c r="AE3181" i="9"/>
  <c r="AE3182" i="9"/>
  <c r="AE3183" i="9"/>
  <c r="AE3184" i="9"/>
  <c r="AE3185" i="9"/>
  <c r="AE3186" i="9"/>
  <c r="AE3187" i="9"/>
  <c r="AE3188" i="9"/>
  <c r="AE3189" i="9"/>
  <c r="AE3190" i="9"/>
  <c r="AE3191" i="9"/>
  <c r="AE3192" i="9"/>
  <c r="AE3193" i="9"/>
  <c r="AE3194" i="9"/>
  <c r="AE3195" i="9"/>
  <c r="AE3196" i="9"/>
  <c r="AE3197" i="9"/>
  <c r="AE3198" i="9"/>
  <c r="AE3199" i="9"/>
  <c r="AE3200" i="9"/>
  <c r="AE3201" i="9"/>
  <c r="AE3202" i="9"/>
  <c r="AE3203" i="9"/>
  <c r="AE3204" i="9"/>
  <c r="AE3205" i="9"/>
  <c r="AE3206" i="9"/>
  <c r="AE3207" i="9"/>
  <c r="AE3208" i="9"/>
  <c r="AE3209" i="9"/>
  <c r="AE3210" i="9"/>
  <c r="AE3211" i="9"/>
  <c r="AE3212" i="9"/>
  <c r="AE3213" i="9"/>
  <c r="AE3214" i="9"/>
  <c r="AE3215" i="9"/>
  <c r="AE3216" i="9"/>
  <c r="AE3217" i="9"/>
  <c r="AE3218" i="9"/>
  <c r="AE3219" i="9"/>
  <c r="AE3220" i="9"/>
  <c r="AE3221" i="9"/>
  <c r="AE3222" i="9"/>
  <c r="AE3223" i="9"/>
  <c r="AE3224" i="9"/>
  <c r="AE3225" i="9"/>
  <c r="AE3226" i="9"/>
  <c r="AE3227" i="9"/>
  <c r="AE3228" i="9"/>
  <c r="AE3229" i="9"/>
  <c r="AE3230" i="9"/>
  <c r="AE3231" i="9"/>
  <c r="AE3232" i="9"/>
  <c r="AE3233" i="9"/>
  <c r="AE3234" i="9"/>
  <c r="AE3235" i="9"/>
  <c r="AE3236" i="9"/>
  <c r="AE3237" i="9"/>
  <c r="AE3238" i="9"/>
  <c r="AE3239" i="9"/>
  <c r="AE3240" i="9"/>
  <c r="AE3241" i="9"/>
  <c r="AE3242" i="9"/>
  <c r="AE3243" i="9"/>
  <c r="AE3244" i="9"/>
  <c r="AE3245" i="9"/>
  <c r="AE3246" i="9"/>
  <c r="AE3247" i="9"/>
  <c r="AE3248" i="9"/>
  <c r="AE3249" i="9"/>
  <c r="AE3250" i="9"/>
  <c r="AE3251" i="9"/>
  <c r="AE3252" i="9"/>
  <c r="AE3253" i="9"/>
  <c r="AE3254" i="9"/>
  <c r="AE3255" i="9"/>
  <c r="AE3256" i="9"/>
  <c r="AE3257" i="9"/>
  <c r="AE3258" i="9"/>
  <c r="AE3259" i="9"/>
  <c r="AE3260" i="9"/>
  <c r="AE3261" i="9"/>
  <c r="AE3262" i="9"/>
  <c r="AE3263" i="9"/>
  <c r="AE3264" i="9"/>
  <c r="AE3265" i="9"/>
  <c r="AE3266" i="9"/>
  <c r="AE3267" i="9"/>
  <c r="AE3268" i="9"/>
  <c r="AE3269" i="9"/>
  <c r="AE3270" i="9"/>
  <c r="AE3271" i="9"/>
  <c r="AE3272" i="9"/>
  <c r="AE3273" i="9"/>
  <c r="AE3274" i="9"/>
  <c r="AE3275" i="9"/>
  <c r="AE3276" i="9"/>
  <c r="AE3277" i="9"/>
  <c r="AE3278" i="9"/>
  <c r="AE3279" i="9"/>
  <c r="AE3280" i="9"/>
  <c r="AE3281" i="9"/>
  <c r="AE3282" i="9"/>
  <c r="AE3283" i="9"/>
  <c r="AE3284" i="9"/>
  <c r="AE3285" i="9"/>
  <c r="AE3286" i="9"/>
  <c r="AE3287" i="9"/>
  <c r="AE3288" i="9"/>
  <c r="AE3289" i="9"/>
  <c r="AE3290" i="9"/>
  <c r="AE3291" i="9"/>
  <c r="AE3292" i="9"/>
  <c r="AE3293" i="9"/>
  <c r="AE3294" i="9"/>
  <c r="AE3295" i="9"/>
  <c r="AE3296" i="9"/>
  <c r="AE3297" i="9"/>
  <c r="AE3298" i="9"/>
  <c r="AE3299" i="9"/>
  <c r="AE3300" i="9"/>
  <c r="AE3301" i="9"/>
  <c r="AE3302" i="9"/>
  <c r="AE3303" i="9"/>
  <c r="AE3304" i="9"/>
  <c r="AE3305" i="9"/>
  <c r="AE3306" i="9"/>
  <c r="AE3307" i="9"/>
  <c r="AE3308" i="9"/>
  <c r="AE3309" i="9"/>
  <c r="AE3310" i="9"/>
  <c r="AE3311" i="9"/>
  <c r="AE3312" i="9"/>
  <c r="AE3313" i="9"/>
  <c r="AE3314" i="9"/>
  <c r="AE3315" i="9"/>
  <c r="AE3316" i="9"/>
  <c r="AE3317" i="9"/>
  <c r="AE3318" i="9"/>
  <c r="AE3319" i="9"/>
  <c r="AE3320" i="9"/>
  <c r="AE3321" i="9"/>
  <c r="AE3322" i="9"/>
  <c r="AE3323" i="9"/>
  <c r="AE3324" i="9"/>
  <c r="AE3325" i="9"/>
  <c r="AE3326" i="9"/>
  <c r="AE3327" i="9"/>
  <c r="AE3328" i="9"/>
  <c r="AE3329" i="9"/>
  <c r="AE3330" i="9"/>
  <c r="AE3331" i="9"/>
  <c r="AE3332" i="9"/>
  <c r="AE3333" i="9"/>
  <c r="AE3334" i="9"/>
  <c r="AE3335" i="9"/>
  <c r="AE3336" i="9"/>
  <c r="AE3337" i="9"/>
  <c r="AE3338" i="9"/>
  <c r="AE3339" i="9"/>
  <c r="AE3340" i="9"/>
  <c r="AE3341" i="9"/>
  <c r="AE3342" i="9"/>
  <c r="AE3343" i="9"/>
  <c r="AE3344" i="9"/>
  <c r="AE3345" i="9"/>
  <c r="AE3346" i="9"/>
  <c r="AE3347" i="9"/>
  <c r="AE3348" i="9"/>
  <c r="AE3349" i="9"/>
  <c r="AE3350" i="9"/>
  <c r="AE3351" i="9"/>
  <c r="AE3352" i="9"/>
  <c r="AE3353" i="9"/>
  <c r="AE3354" i="9"/>
  <c r="AE3355" i="9"/>
  <c r="AE3356" i="9"/>
  <c r="AE3357" i="9"/>
  <c r="AE3358" i="9"/>
  <c r="AE3359" i="9"/>
  <c r="AE3360" i="9"/>
  <c r="AE3361" i="9"/>
  <c r="AE3362" i="9"/>
  <c r="AE3363" i="9"/>
  <c r="AE3364" i="9"/>
  <c r="AE3365" i="9"/>
  <c r="AE3366" i="9"/>
  <c r="AE3367" i="9"/>
  <c r="AE3368" i="9"/>
  <c r="AE3369" i="9"/>
  <c r="AE3370" i="9"/>
  <c r="AE3371" i="9"/>
  <c r="AE3372" i="9"/>
  <c r="AE3373" i="9"/>
  <c r="AE3374" i="9"/>
  <c r="AE3375" i="9"/>
  <c r="AE3376" i="9"/>
  <c r="AE3377" i="9"/>
  <c r="AE3378" i="9"/>
  <c r="AE3379" i="9"/>
  <c r="AE3380" i="9"/>
  <c r="AE3381" i="9"/>
  <c r="AE3382" i="9"/>
  <c r="AE3383" i="9"/>
  <c r="AE3384" i="9"/>
  <c r="AE3385" i="9"/>
  <c r="AE3386" i="9"/>
  <c r="AE3387" i="9"/>
  <c r="AE3388" i="9"/>
  <c r="AE3389" i="9"/>
  <c r="AE3390" i="9"/>
  <c r="AE3391" i="9"/>
  <c r="AE3392" i="9"/>
  <c r="AE3393" i="9"/>
  <c r="AE3394" i="9"/>
  <c r="AE3395" i="9"/>
  <c r="AE3396" i="9"/>
  <c r="AE3397" i="9"/>
  <c r="AE3398" i="9"/>
  <c r="AE3399" i="9"/>
  <c r="AE3400" i="9"/>
  <c r="AE3401" i="9"/>
  <c r="AE3402" i="9"/>
  <c r="AE3403" i="9"/>
  <c r="AE3404" i="9"/>
  <c r="AE3405" i="9"/>
  <c r="AE3406" i="9"/>
  <c r="AE3407" i="9"/>
  <c r="AE3408" i="9"/>
  <c r="AE3409" i="9"/>
  <c r="AE3410" i="9"/>
  <c r="AE3411" i="9"/>
  <c r="AE3412" i="9"/>
  <c r="AE3413" i="9"/>
  <c r="AE3414" i="9"/>
  <c r="AE3415" i="9"/>
  <c r="AE3416" i="9"/>
  <c r="AE3417" i="9"/>
  <c r="AE3418" i="9"/>
  <c r="AE3419" i="9"/>
  <c r="AE3420" i="9"/>
  <c r="AE3421" i="9"/>
  <c r="AE3422" i="9"/>
  <c r="AE3423" i="9"/>
  <c r="AE3424" i="9"/>
  <c r="AE3425" i="9"/>
  <c r="AE3426" i="9"/>
  <c r="AE3427" i="9"/>
  <c r="AE3428" i="9"/>
  <c r="AE3429" i="9"/>
  <c r="AE3430" i="9"/>
  <c r="AE3431" i="9"/>
  <c r="AE3432" i="9"/>
  <c r="AE3433" i="9"/>
  <c r="AE3434" i="9"/>
  <c r="AE3435" i="9"/>
  <c r="AE3436" i="9"/>
  <c r="AE3437" i="9"/>
  <c r="AE3438" i="9"/>
  <c r="AE3439" i="9"/>
  <c r="AE3440" i="9"/>
  <c r="AE3441" i="9"/>
  <c r="AE3442" i="9"/>
  <c r="AE3443" i="9"/>
  <c r="AE3444" i="9"/>
  <c r="AE3445" i="9"/>
  <c r="AE3446" i="9"/>
  <c r="AE3447" i="9"/>
  <c r="AE3448" i="9"/>
  <c r="AE3449" i="9"/>
  <c r="AE3450" i="9"/>
  <c r="AE3451" i="9"/>
  <c r="AE3452" i="9"/>
  <c r="AE3453" i="9"/>
  <c r="AE3454" i="9"/>
  <c r="AE3455" i="9"/>
  <c r="AE3456" i="9"/>
  <c r="AE3457" i="9"/>
  <c r="AE3458" i="9"/>
  <c r="AE3459" i="9"/>
  <c r="AE3460" i="9"/>
  <c r="AE3461" i="9"/>
  <c r="AE3462" i="9"/>
  <c r="AE3463" i="9"/>
  <c r="AE3464" i="9"/>
  <c r="AE3465" i="9"/>
  <c r="AE3466" i="9"/>
  <c r="AE3467" i="9"/>
  <c r="AE3468" i="9"/>
  <c r="AE3469" i="9"/>
  <c r="AE3470" i="9"/>
  <c r="AE3471" i="9"/>
  <c r="AE3472" i="9"/>
  <c r="AE3473" i="9"/>
  <c r="AE3474" i="9"/>
  <c r="AE3475" i="9"/>
  <c r="AE3476" i="9"/>
  <c r="AE3477" i="9"/>
  <c r="AE3478" i="9"/>
  <c r="AE3479" i="9"/>
  <c r="AE3480" i="9"/>
  <c r="AE3481" i="9"/>
  <c r="AE3482" i="9"/>
  <c r="AE3483" i="9"/>
  <c r="AE3484" i="9"/>
  <c r="AE3485" i="9"/>
  <c r="AE3486" i="9"/>
  <c r="AE3487" i="9"/>
  <c r="AE3488" i="9"/>
  <c r="AE3489" i="9"/>
  <c r="AE3490" i="9"/>
  <c r="AE3491" i="9"/>
  <c r="AE3492" i="9"/>
  <c r="AE3493" i="9"/>
  <c r="AE3494" i="9"/>
  <c r="AE3495" i="9"/>
  <c r="AE3496" i="9"/>
  <c r="AE3497" i="9"/>
  <c r="AE3498" i="9"/>
  <c r="AE3499" i="9"/>
  <c r="AE3500" i="9"/>
  <c r="AE3501" i="9"/>
  <c r="AE3502" i="9"/>
  <c r="AE3503" i="9"/>
  <c r="AE3504" i="9"/>
  <c r="AE3505" i="9"/>
  <c r="AE3506" i="9"/>
  <c r="AE3507" i="9"/>
  <c r="AE3508" i="9"/>
  <c r="AE3509" i="9"/>
  <c r="AE3510" i="9"/>
  <c r="AE3511" i="9"/>
  <c r="AE3512" i="9"/>
  <c r="AE3513" i="9"/>
  <c r="AE3514" i="9"/>
  <c r="AE3515" i="9"/>
  <c r="AE3516" i="9"/>
  <c r="AE3517" i="9"/>
  <c r="AE3518" i="9"/>
  <c r="AE3519" i="9"/>
  <c r="AE3520" i="9"/>
  <c r="AE3521" i="9"/>
  <c r="AE3522" i="9"/>
  <c r="AE3523" i="9"/>
  <c r="AE3524" i="9"/>
  <c r="AE3525" i="9"/>
  <c r="AE3526" i="9"/>
  <c r="AE3527" i="9"/>
  <c r="AE3528" i="9"/>
  <c r="AE3529" i="9"/>
  <c r="AE3530" i="9"/>
  <c r="AE3531" i="9"/>
  <c r="AE3532" i="9"/>
  <c r="AE3533" i="9"/>
  <c r="AE3534" i="9"/>
  <c r="AE3535" i="9"/>
  <c r="AE3536" i="9"/>
  <c r="AE3537" i="9"/>
  <c r="AE3538" i="9"/>
  <c r="AE3539" i="9"/>
  <c r="AE3540" i="9"/>
  <c r="AE3541" i="9"/>
  <c r="AE3542" i="9"/>
  <c r="AE3543" i="9"/>
  <c r="AE3544" i="9"/>
  <c r="AE3545" i="9"/>
  <c r="AE3546" i="9"/>
  <c r="AE3547" i="9"/>
  <c r="AE3548" i="9"/>
  <c r="AE3549" i="9"/>
  <c r="AE3550" i="9"/>
  <c r="AE3551" i="9"/>
  <c r="AE3552" i="9"/>
  <c r="AE3553" i="9"/>
  <c r="AE3554" i="9"/>
  <c r="AE3555" i="9"/>
  <c r="AE3556" i="9"/>
  <c r="AE3557" i="9"/>
  <c r="AE3558" i="9"/>
  <c r="AE3559" i="9"/>
  <c r="AE3560" i="9"/>
  <c r="AE3561" i="9"/>
  <c r="AE3562" i="9"/>
  <c r="AE3563" i="9"/>
  <c r="AE3564" i="9"/>
  <c r="AE3565" i="9"/>
  <c r="AE3566" i="9"/>
  <c r="AE3567" i="9"/>
  <c r="AE3568" i="9"/>
  <c r="AE3569" i="9"/>
  <c r="AE3570" i="9"/>
  <c r="AE3571" i="9"/>
  <c r="AE3572" i="9"/>
  <c r="AE3573" i="9"/>
  <c r="AE3574" i="9"/>
  <c r="AE3575" i="9"/>
  <c r="AE3576" i="9"/>
  <c r="AE3577" i="9"/>
  <c r="AE3578" i="9"/>
  <c r="AE3579" i="9"/>
  <c r="AE3580" i="9"/>
  <c r="AE3581" i="9"/>
  <c r="AE3582" i="9"/>
  <c r="AE3583" i="9"/>
  <c r="AE3584" i="9"/>
  <c r="AE3585" i="9"/>
  <c r="AE3586" i="9"/>
  <c r="AE3587" i="9"/>
  <c r="AE3588" i="9"/>
  <c r="AE3589" i="9"/>
  <c r="AE3590" i="9"/>
  <c r="AE3591" i="9"/>
  <c r="AE3592" i="9"/>
  <c r="AE3593" i="9"/>
  <c r="AE3594" i="9"/>
  <c r="AE3595" i="9"/>
  <c r="AE3596" i="9"/>
  <c r="AE3597" i="9"/>
  <c r="AE3598" i="9"/>
  <c r="AE3599" i="9"/>
  <c r="AE3600" i="9"/>
  <c r="AE3601" i="9"/>
  <c r="AE3602" i="9"/>
  <c r="AE3603" i="9"/>
  <c r="AE3604" i="9"/>
  <c r="AE3605" i="9"/>
  <c r="AE3606" i="9"/>
  <c r="AE3607" i="9"/>
  <c r="AE3608" i="9"/>
  <c r="AE3609" i="9"/>
  <c r="AE3610" i="9"/>
  <c r="AE3611" i="9"/>
  <c r="AE3612" i="9"/>
  <c r="AE3613" i="9"/>
  <c r="AE3614" i="9"/>
  <c r="AE3615" i="9"/>
  <c r="AE3616" i="9"/>
  <c r="AE3617" i="9"/>
  <c r="AE3618" i="9"/>
  <c r="AE3619" i="9"/>
  <c r="AE3620" i="9"/>
  <c r="AE3621" i="9"/>
  <c r="AE3622" i="9"/>
  <c r="AE3623" i="9"/>
  <c r="AE3624" i="9"/>
  <c r="AE3625" i="9"/>
  <c r="AE3626" i="9"/>
  <c r="AE3627" i="9"/>
  <c r="AE3628" i="9"/>
  <c r="AE3629" i="9"/>
  <c r="AE3630" i="9"/>
  <c r="AE3631" i="9"/>
  <c r="AE3632" i="9"/>
  <c r="AE3633" i="9"/>
  <c r="AE3634" i="9"/>
  <c r="AE3635" i="9"/>
  <c r="AE3636" i="9"/>
  <c r="AE3637" i="9"/>
  <c r="AE3638" i="9"/>
  <c r="AE3639" i="9"/>
  <c r="AE3640" i="9"/>
  <c r="AE3641" i="9"/>
  <c r="AE3642" i="9"/>
  <c r="AE3643" i="9"/>
  <c r="AE3644" i="9"/>
  <c r="AE3645" i="9"/>
  <c r="AE3646" i="9"/>
  <c r="AE3647" i="9"/>
  <c r="AE3648" i="9"/>
  <c r="AE3649" i="9"/>
  <c r="AE3650" i="9"/>
  <c r="AE3651" i="9"/>
  <c r="AE3652" i="9"/>
  <c r="AE3653" i="9"/>
  <c r="AE3654" i="9"/>
  <c r="AE3655" i="9"/>
  <c r="AE3656" i="9"/>
  <c r="AE3657" i="9"/>
  <c r="AE3658" i="9"/>
  <c r="AE3659" i="9"/>
  <c r="AE3660" i="9"/>
  <c r="AE3661" i="9"/>
  <c r="AE3662" i="9"/>
  <c r="AE3663" i="9"/>
  <c r="AE3664" i="9"/>
  <c r="AE3665" i="9"/>
  <c r="AE3666" i="9"/>
  <c r="AE3667" i="9"/>
  <c r="AE3668" i="9"/>
  <c r="AE3669" i="9"/>
  <c r="AE3670" i="9"/>
  <c r="AE3671" i="9"/>
  <c r="AE3672" i="9"/>
  <c r="AE3673" i="9"/>
  <c r="AE3674" i="9"/>
  <c r="AE3675" i="9"/>
  <c r="AE3676" i="9"/>
  <c r="AE3677" i="9"/>
  <c r="AE3678" i="9"/>
  <c r="AE3679" i="9"/>
  <c r="AE3680" i="9"/>
  <c r="AE3681" i="9"/>
  <c r="AE3682" i="9"/>
  <c r="AE3683" i="9"/>
  <c r="AE3684" i="9"/>
  <c r="AE3685" i="9"/>
  <c r="AE3686" i="9"/>
  <c r="AE3687" i="9"/>
  <c r="AE3688" i="9"/>
  <c r="AE3689" i="9"/>
  <c r="AE3690" i="9"/>
  <c r="AE3691" i="9"/>
  <c r="AE3692" i="9"/>
  <c r="AE3693" i="9"/>
  <c r="AE3694" i="9"/>
  <c r="AE3695" i="9"/>
  <c r="AE3696" i="9"/>
  <c r="AE3697" i="9"/>
  <c r="AE3698" i="9"/>
  <c r="AE3699" i="9"/>
  <c r="AE3700" i="9"/>
  <c r="AE3701" i="9"/>
  <c r="AE3702" i="9"/>
  <c r="AE3703" i="9"/>
  <c r="AE3704" i="9"/>
  <c r="AE3705" i="9"/>
  <c r="AE3706" i="9"/>
  <c r="AE3707" i="9"/>
  <c r="AE3708" i="9"/>
  <c r="AE3709" i="9"/>
  <c r="AE3710" i="9"/>
  <c r="AE3711" i="9"/>
  <c r="AE3712" i="9"/>
  <c r="AE3713" i="9"/>
  <c r="AE3714" i="9"/>
  <c r="AE3715" i="9"/>
  <c r="AE3716" i="9"/>
  <c r="AE3717" i="9"/>
  <c r="AE3718" i="9"/>
  <c r="AE3719" i="9"/>
  <c r="AE3720" i="9"/>
  <c r="AE3721" i="9"/>
  <c r="AE3722" i="9"/>
  <c r="AE3723" i="9"/>
  <c r="AE3724" i="9"/>
  <c r="AE3725" i="9"/>
  <c r="AE3726" i="9"/>
  <c r="AE3727" i="9"/>
  <c r="AE3728" i="9"/>
  <c r="AE3729" i="9"/>
  <c r="AE3730" i="9"/>
  <c r="AE3731" i="9"/>
  <c r="AE3732" i="9"/>
  <c r="AE3733" i="9"/>
  <c r="AE3734" i="9"/>
  <c r="AE3735" i="9"/>
  <c r="AE3736" i="9"/>
  <c r="AE3737" i="9"/>
  <c r="AE3738" i="9"/>
  <c r="AE3739" i="9"/>
  <c r="AE3740" i="9"/>
  <c r="AE3741" i="9"/>
  <c r="AE3742" i="9"/>
  <c r="AE3743" i="9"/>
  <c r="AE3744" i="9"/>
  <c r="AE3745" i="9"/>
  <c r="AE3746" i="9"/>
  <c r="AE3747" i="9"/>
  <c r="AE3748" i="9"/>
  <c r="AE3749" i="9"/>
  <c r="AE3750" i="9"/>
  <c r="AE3751" i="9"/>
  <c r="AE3752" i="9"/>
  <c r="AE3753" i="9"/>
  <c r="AE3754" i="9"/>
  <c r="AE3755" i="9"/>
  <c r="AE3756" i="9"/>
  <c r="AE3757" i="9"/>
  <c r="AE3758" i="9"/>
  <c r="AE3759" i="9"/>
  <c r="AE3760" i="9"/>
  <c r="AE3761" i="9"/>
  <c r="AE3762" i="9"/>
  <c r="AE3763" i="9"/>
  <c r="AE3764" i="9"/>
  <c r="AE3765" i="9"/>
  <c r="AE3766" i="9"/>
  <c r="AE3767" i="9"/>
  <c r="AE3768" i="9"/>
  <c r="AE3769" i="9"/>
  <c r="AE3770" i="9"/>
  <c r="AE3771" i="9"/>
  <c r="AE3772" i="9"/>
  <c r="AE3773" i="9"/>
  <c r="AE3774" i="9"/>
  <c r="AE3775" i="9"/>
  <c r="AE3776" i="9"/>
  <c r="AE3777" i="9"/>
  <c r="AE3778" i="9"/>
  <c r="AE3779" i="9"/>
  <c r="AE3780" i="9"/>
  <c r="AE3781" i="9"/>
  <c r="AE3782" i="9"/>
  <c r="AE3783" i="9"/>
  <c r="AE3784" i="9"/>
  <c r="AE3785" i="9"/>
  <c r="AE3786" i="9"/>
  <c r="AE3787" i="9"/>
  <c r="AE3788" i="9"/>
  <c r="AE3789" i="9"/>
  <c r="AE3790" i="9"/>
  <c r="AE3791" i="9"/>
  <c r="AE3792" i="9"/>
  <c r="AE3793" i="9"/>
  <c r="AE3794" i="9"/>
  <c r="AE3795" i="9"/>
  <c r="AE3796" i="9"/>
  <c r="AE3797" i="9"/>
  <c r="AE3798" i="9"/>
  <c r="AE3799" i="9"/>
  <c r="AE3800" i="9"/>
  <c r="AE3801" i="9"/>
  <c r="AE3802" i="9"/>
  <c r="AE3803" i="9"/>
  <c r="AE3804" i="9"/>
  <c r="AE3805" i="9"/>
  <c r="AE3806" i="9"/>
  <c r="AE3807" i="9"/>
  <c r="AE3808" i="9"/>
  <c r="AE3809" i="9"/>
  <c r="AE3810" i="9"/>
  <c r="AE3811" i="9"/>
  <c r="AE3812" i="9"/>
  <c r="AE3813" i="9"/>
  <c r="AE3814" i="9"/>
  <c r="AE3815" i="9"/>
  <c r="AE3816" i="9"/>
  <c r="AE3817" i="9"/>
  <c r="AE3818" i="9"/>
  <c r="AE3819" i="9"/>
  <c r="AE3820" i="9"/>
  <c r="AE3821" i="9"/>
  <c r="AE3822" i="9"/>
  <c r="AE3823" i="9"/>
  <c r="AE3824" i="9"/>
  <c r="AE3825" i="9"/>
  <c r="AE3826" i="9"/>
  <c r="AE3827" i="9"/>
  <c r="AE3828" i="9"/>
  <c r="AE3829" i="9"/>
  <c r="AE3830" i="9"/>
  <c r="AE3831" i="9"/>
  <c r="AE3832" i="9"/>
  <c r="AE3833" i="9"/>
  <c r="AE3834" i="9"/>
  <c r="AE3835" i="9"/>
  <c r="AE3836" i="9"/>
  <c r="AE3837" i="9"/>
  <c r="AE3838" i="9"/>
  <c r="AE3839" i="9"/>
  <c r="AE3840" i="9"/>
  <c r="AE3841" i="9"/>
  <c r="AE3842" i="9"/>
  <c r="AE3843" i="9"/>
  <c r="AE3844" i="9"/>
  <c r="AE3845" i="9"/>
  <c r="AE3846" i="9"/>
  <c r="AE3847" i="9"/>
  <c r="AE3848" i="9"/>
  <c r="AE3849" i="9"/>
  <c r="AE3850" i="9"/>
  <c r="AE3851" i="9"/>
  <c r="AE3852" i="9"/>
  <c r="AE3853" i="9"/>
  <c r="AE3854" i="9"/>
  <c r="AE3855" i="9"/>
  <c r="AE3856" i="9"/>
  <c r="AE3857" i="9"/>
  <c r="AE3858" i="9"/>
  <c r="AE3859" i="9"/>
  <c r="AE3860" i="9"/>
  <c r="AE3861" i="9"/>
  <c r="AE3862" i="9"/>
  <c r="AE3863" i="9"/>
  <c r="AE3864" i="9"/>
  <c r="AE3865" i="9"/>
  <c r="AE3866" i="9"/>
  <c r="AE3867" i="9"/>
  <c r="AE3868" i="9"/>
  <c r="AE3869" i="9"/>
  <c r="AE3870" i="9"/>
  <c r="AE3871" i="9"/>
  <c r="AE3872" i="9"/>
  <c r="AE3873" i="9"/>
  <c r="AE3874" i="9"/>
  <c r="AE3875" i="9"/>
  <c r="AE3876" i="9"/>
  <c r="AE3877" i="9"/>
  <c r="AE3878" i="9"/>
  <c r="AE3879" i="9"/>
  <c r="AE3880" i="9"/>
  <c r="AE3881" i="9"/>
  <c r="AE3882" i="9"/>
  <c r="AE3883" i="9"/>
  <c r="AE3884" i="9"/>
  <c r="AE3885" i="9"/>
  <c r="AE3886" i="9"/>
  <c r="AE3887" i="9"/>
  <c r="AE3888" i="9"/>
  <c r="AE3889" i="9"/>
  <c r="AE3890" i="9"/>
  <c r="AE3891" i="9"/>
  <c r="AE3892" i="9"/>
  <c r="AE3893" i="9"/>
  <c r="AE3894" i="9"/>
  <c r="AE3895" i="9"/>
  <c r="AE3896" i="9"/>
  <c r="AE3897" i="9"/>
  <c r="AE3898" i="9"/>
  <c r="AE3899" i="9"/>
  <c r="AE3900" i="9"/>
  <c r="AE3901" i="9"/>
  <c r="AE3902" i="9"/>
  <c r="AE3903" i="9"/>
  <c r="AE3904" i="9"/>
  <c r="AE3905" i="9"/>
  <c r="AE3906" i="9"/>
  <c r="AE3907" i="9"/>
  <c r="AE3908" i="9"/>
  <c r="AE3909" i="9"/>
  <c r="AE3910" i="9"/>
  <c r="AE3911" i="9"/>
  <c r="AE3912" i="9"/>
  <c r="AE3913" i="9"/>
  <c r="AE3914" i="9"/>
  <c r="AE3915" i="9"/>
  <c r="AE3916" i="9"/>
  <c r="AE3917" i="9"/>
  <c r="AE3918" i="9"/>
  <c r="AE3919" i="9"/>
  <c r="AE3920" i="9"/>
  <c r="AE3921" i="9"/>
  <c r="AE3922" i="9"/>
  <c r="AE3923" i="9"/>
  <c r="AE3924" i="9"/>
  <c r="AE3925" i="9"/>
  <c r="AE3926" i="9"/>
  <c r="AE3927" i="9"/>
  <c r="AE3928" i="9"/>
  <c r="AE3929" i="9"/>
  <c r="AE3930" i="9"/>
  <c r="AE3931" i="9"/>
  <c r="AE3932" i="9"/>
  <c r="AE3933" i="9"/>
  <c r="AE3934" i="9"/>
  <c r="AE3935" i="9"/>
  <c r="AE3936" i="9"/>
  <c r="AE3937" i="9"/>
  <c r="AE3938" i="9"/>
  <c r="AE3939" i="9"/>
  <c r="AE3940" i="9"/>
  <c r="AE3941" i="9"/>
  <c r="AE3942" i="9"/>
  <c r="AE3943" i="9"/>
  <c r="AE3944" i="9"/>
  <c r="AE3945" i="9"/>
  <c r="AE3946" i="9"/>
  <c r="AE3947" i="9"/>
  <c r="AE3948" i="9"/>
  <c r="AE3949" i="9"/>
  <c r="AE3950" i="9"/>
  <c r="AE3951" i="9"/>
  <c r="AE3952" i="9"/>
  <c r="AE3953" i="9"/>
  <c r="AE3954" i="9"/>
  <c r="AE3955" i="9"/>
  <c r="AE3956" i="9"/>
  <c r="AE3957" i="9"/>
  <c r="AE3958" i="9"/>
  <c r="AE3959" i="9"/>
  <c r="AE3960" i="9"/>
  <c r="AE3961" i="9"/>
  <c r="AE3962" i="9"/>
  <c r="AE3963" i="9"/>
  <c r="AE3964" i="9"/>
  <c r="AE3965" i="9"/>
  <c r="AE3966" i="9"/>
  <c r="AE3967" i="9"/>
  <c r="AE3968" i="9"/>
  <c r="AE3969" i="9"/>
  <c r="AE3970" i="9"/>
  <c r="AE3971" i="9"/>
  <c r="AE3972" i="9"/>
  <c r="AE3973" i="9"/>
  <c r="AE3974" i="9"/>
  <c r="AE3975" i="9"/>
  <c r="AE3976" i="9"/>
  <c r="AE3977" i="9"/>
  <c r="AE3978" i="9"/>
  <c r="AE3979" i="9"/>
  <c r="AE3980" i="9"/>
  <c r="AE3981" i="9"/>
  <c r="AE3982" i="9"/>
  <c r="AE3983" i="9"/>
  <c r="AE3984" i="9"/>
  <c r="AE3985" i="9"/>
  <c r="AE3986" i="9"/>
  <c r="AE3987" i="9"/>
  <c r="AE3988" i="9"/>
  <c r="AE3989" i="9"/>
  <c r="AE3990" i="9"/>
  <c r="AE3991" i="9"/>
  <c r="AE3992" i="9"/>
  <c r="AE3993" i="9"/>
  <c r="AE3994" i="9"/>
  <c r="AE3995" i="9"/>
  <c r="AE3996" i="9"/>
  <c r="AE3997" i="9"/>
  <c r="AE3998" i="9"/>
  <c r="AE3999" i="9"/>
  <c r="AE4000" i="9"/>
  <c r="AE4001" i="9"/>
  <c r="AE4002" i="9"/>
  <c r="AE4003" i="9"/>
  <c r="AE4004" i="9"/>
  <c r="AE4005" i="9"/>
  <c r="AE4006" i="9"/>
  <c r="AE4007" i="9"/>
  <c r="AE4008" i="9"/>
  <c r="AE4009" i="9"/>
  <c r="AE4010" i="9"/>
  <c r="AE4011" i="9"/>
  <c r="AE4012" i="9"/>
  <c r="AE4013" i="9"/>
  <c r="AE4014" i="9"/>
  <c r="AE4015" i="9"/>
  <c r="AE4016" i="9"/>
  <c r="AE4017" i="9"/>
  <c r="AE4018" i="9"/>
  <c r="AE4019" i="9"/>
  <c r="AE4020" i="9"/>
  <c r="AE4021" i="9"/>
  <c r="AE4022" i="9"/>
  <c r="AE4023" i="9"/>
  <c r="AE4024" i="9"/>
  <c r="AE4025" i="9"/>
  <c r="AE4026" i="9"/>
  <c r="AE4027" i="9"/>
  <c r="AE4028" i="9"/>
  <c r="AE4029" i="9"/>
  <c r="AE4030" i="9"/>
  <c r="AE4031" i="9"/>
  <c r="AE4032" i="9"/>
  <c r="AE4033" i="9"/>
  <c r="AE4034" i="9"/>
  <c r="AE4035" i="9"/>
  <c r="AE4036" i="9"/>
  <c r="AE4037" i="9"/>
  <c r="AE4038" i="9"/>
  <c r="AE4039" i="9"/>
  <c r="AE4040" i="9"/>
  <c r="AE4041" i="9"/>
  <c r="AE4042" i="9"/>
  <c r="AE4043" i="9"/>
  <c r="AE4044" i="9"/>
  <c r="AE4045" i="9"/>
  <c r="AE4046" i="9"/>
  <c r="AE4047" i="9"/>
  <c r="AE4048" i="9"/>
  <c r="AE4049" i="9"/>
  <c r="AE4050" i="9"/>
  <c r="AE4051" i="9"/>
  <c r="AE4052" i="9"/>
  <c r="AE4053" i="9"/>
  <c r="AE4054" i="9"/>
  <c r="AE4055" i="9"/>
  <c r="AE4056" i="9"/>
  <c r="AE4057" i="9"/>
  <c r="AE4058" i="9"/>
  <c r="AE4059" i="9"/>
  <c r="AE4060" i="9"/>
  <c r="AE4061" i="9"/>
  <c r="AE4062" i="9"/>
  <c r="AE4063" i="9"/>
  <c r="AE4064" i="9"/>
  <c r="AE4065" i="9"/>
  <c r="AE4066" i="9"/>
  <c r="AE4067" i="9"/>
  <c r="AE4068" i="9"/>
  <c r="AE4069" i="9"/>
  <c r="AE4070" i="9"/>
  <c r="AE4071" i="9"/>
  <c r="AE4072" i="9"/>
  <c r="AE4073" i="9"/>
  <c r="AE4074" i="9"/>
  <c r="AE4075" i="9"/>
  <c r="AE4076" i="9"/>
  <c r="AE4077" i="9"/>
  <c r="AE4078" i="9"/>
  <c r="AE4079" i="9"/>
  <c r="AE4080" i="9"/>
  <c r="AE4081" i="9"/>
  <c r="AE4082" i="9"/>
  <c r="AE4083" i="9"/>
  <c r="AE4084" i="9"/>
  <c r="AE4085" i="9"/>
  <c r="AE4086" i="9"/>
  <c r="AE4087" i="9"/>
  <c r="AE4088" i="9"/>
  <c r="AE4089" i="9"/>
  <c r="AE4090" i="9"/>
  <c r="AE4091" i="9"/>
  <c r="AE4092" i="9"/>
  <c r="AE4093" i="9"/>
  <c r="AE4094" i="9"/>
  <c r="AE4095" i="9"/>
  <c r="AE4096" i="9"/>
  <c r="AE4097" i="9"/>
  <c r="AE4098" i="9"/>
  <c r="AE4099" i="9"/>
  <c r="AE4100" i="9"/>
  <c r="AE4101" i="9"/>
  <c r="AE4102" i="9"/>
  <c r="AE4103" i="9"/>
  <c r="AE4104" i="9"/>
  <c r="AE4105" i="9"/>
  <c r="AE4106" i="9"/>
  <c r="AE4107" i="9"/>
  <c r="AE4108" i="9"/>
  <c r="AE4109" i="9"/>
  <c r="AE4110" i="9"/>
  <c r="AE4111" i="9"/>
  <c r="AE4112" i="9"/>
  <c r="AE4113" i="9"/>
  <c r="AE4114" i="9"/>
  <c r="AE4115" i="9"/>
  <c r="AE4116" i="9"/>
  <c r="AE4117" i="9"/>
  <c r="AE4118" i="9"/>
  <c r="AE4119" i="9"/>
  <c r="AE4120" i="9"/>
  <c r="AE4121" i="9"/>
  <c r="AE4122" i="9"/>
  <c r="AE4123" i="9"/>
  <c r="AE4124" i="9"/>
  <c r="AE4125" i="9"/>
  <c r="AE4126" i="9"/>
  <c r="AE4127" i="9"/>
  <c r="AE4128" i="9"/>
  <c r="AE4129" i="9"/>
  <c r="AE4130" i="9"/>
  <c r="AE4131" i="9"/>
  <c r="AE4132" i="9"/>
  <c r="AE4133" i="9"/>
  <c r="AE4134" i="9"/>
  <c r="AE4135" i="9"/>
  <c r="AE4136" i="9"/>
  <c r="AE4137" i="9"/>
  <c r="AE4138" i="9"/>
  <c r="AE4139" i="9"/>
  <c r="AE4140" i="9"/>
  <c r="AE4141" i="9"/>
  <c r="AE4142" i="9"/>
  <c r="AE4143" i="9"/>
  <c r="AE4144" i="9"/>
  <c r="AE4145" i="9"/>
  <c r="AE4146" i="9"/>
  <c r="AE4147" i="9"/>
  <c r="AE4148" i="9"/>
  <c r="AE4149" i="9"/>
  <c r="AE4150" i="9"/>
  <c r="AE4151" i="9"/>
  <c r="AE4152" i="9"/>
  <c r="AE4153" i="9"/>
  <c r="AE4154" i="9"/>
  <c r="AE4155" i="9"/>
  <c r="AE4156" i="9"/>
  <c r="AE4157" i="9"/>
  <c r="AE4158" i="9"/>
  <c r="AE4159" i="9"/>
  <c r="AE4160" i="9"/>
  <c r="AE4161" i="9"/>
  <c r="AE4162" i="9"/>
  <c r="AE4163" i="9"/>
  <c r="AE4164" i="9"/>
  <c r="AE4165" i="9"/>
  <c r="AE4166" i="9"/>
  <c r="AE4167" i="9"/>
  <c r="AE4168" i="9"/>
  <c r="AE4169" i="9"/>
  <c r="AE4170" i="9"/>
  <c r="AE4171" i="9"/>
  <c r="AE4172" i="9"/>
  <c r="AE4173" i="9"/>
  <c r="AE4174" i="9"/>
  <c r="AE4175" i="9"/>
  <c r="AE4176" i="9"/>
  <c r="AE4177" i="9"/>
  <c r="AE4178" i="9"/>
  <c r="AE4179" i="9"/>
  <c r="AE4180" i="9"/>
  <c r="AE4181" i="9"/>
  <c r="AE4182" i="9"/>
  <c r="AE4183" i="9"/>
  <c r="AE4184" i="9"/>
  <c r="AE4185" i="9"/>
  <c r="AE4186" i="9"/>
  <c r="AE4187" i="9"/>
  <c r="AE4188" i="9"/>
  <c r="AE4189" i="9"/>
  <c r="AE4190" i="9"/>
  <c r="AE4191" i="9"/>
  <c r="AE4192" i="9"/>
  <c r="AE4193" i="9"/>
  <c r="AE4194" i="9"/>
  <c r="AE4195" i="9"/>
  <c r="AE4196" i="9"/>
  <c r="AE4197" i="9"/>
  <c r="AE4198" i="9"/>
  <c r="AE4199" i="9"/>
  <c r="AE4200" i="9"/>
  <c r="AE4201" i="9"/>
  <c r="AE4202" i="9"/>
  <c r="AE4203" i="9"/>
  <c r="AE4204" i="9"/>
  <c r="AE4205" i="9"/>
  <c r="AE4206" i="9"/>
  <c r="AE4207" i="9"/>
  <c r="AE4208" i="9"/>
  <c r="AE4209" i="9"/>
  <c r="AE4210" i="9"/>
  <c r="AE4211" i="9"/>
  <c r="AE4212" i="9"/>
  <c r="AE4213" i="9"/>
  <c r="AE4214" i="9"/>
  <c r="AE4215" i="9"/>
  <c r="AE4216" i="9"/>
  <c r="AE4217" i="9"/>
  <c r="AE4218" i="9"/>
  <c r="AE4219" i="9"/>
  <c r="AE4220" i="9"/>
  <c r="AE4221" i="9"/>
  <c r="AE4222" i="9"/>
  <c r="AE4223" i="9"/>
  <c r="AE4224" i="9"/>
  <c r="AE4225" i="9"/>
  <c r="AE4226" i="9"/>
  <c r="AE4227" i="9"/>
  <c r="AE4228" i="9"/>
  <c r="AE4229" i="9"/>
  <c r="AE4230" i="9"/>
  <c r="AE4231" i="9"/>
  <c r="AE4232" i="9"/>
  <c r="AE4233" i="9"/>
  <c r="AE4234" i="9"/>
  <c r="AE4235" i="9"/>
  <c r="AE4236" i="9"/>
  <c r="AE4237" i="9"/>
  <c r="AE4238" i="9"/>
  <c r="AE4239" i="9"/>
  <c r="AE4240" i="9"/>
  <c r="AE4241" i="9"/>
  <c r="AE4242" i="9"/>
  <c r="AE4243" i="9"/>
  <c r="AE4244" i="9"/>
  <c r="AE4245" i="9"/>
  <c r="AE4246" i="9"/>
  <c r="AE4247" i="9"/>
  <c r="AE4248" i="9"/>
  <c r="AE4249" i="9"/>
  <c r="AE4250" i="9"/>
  <c r="AE4251" i="9"/>
  <c r="AE4252" i="9"/>
  <c r="AE4253" i="9"/>
  <c r="AE4254" i="9"/>
  <c r="AE4255" i="9"/>
  <c r="AE4256" i="9"/>
  <c r="AE4257" i="9"/>
  <c r="AE4258" i="9"/>
  <c r="AE4259" i="9"/>
  <c r="AE4260" i="9"/>
  <c r="AE4261" i="9"/>
  <c r="AE4262" i="9"/>
  <c r="AE4263" i="9"/>
  <c r="AE4264" i="9"/>
  <c r="AE4265" i="9"/>
  <c r="AE4266" i="9"/>
  <c r="AE4267" i="9"/>
  <c r="AE4268" i="9"/>
  <c r="AE4269" i="9"/>
  <c r="AE4270" i="9"/>
  <c r="AE4271" i="9"/>
  <c r="AE4272" i="9"/>
  <c r="AE4273" i="9"/>
  <c r="AE4274" i="9"/>
  <c r="AE4275" i="9"/>
  <c r="AE4276" i="9"/>
  <c r="AE4277" i="9"/>
  <c r="AE4278" i="9"/>
  <c r="AE4279" i="9"/>
  <c r="AE4280" i="9"/>
  <c r="AE4281" i="9"/>
  <c r="AE4282" i="9"/>
  <c r="AE4283" i="9"/>
  <c r="AE4284" i="9"/>
  <c r="AE4285" i="9"/>
  <c r="AE4286" i="9"/>
  <c r="AE4287" i="9"/>
  <c r="AE4288" i="9"/>
  <c r="AE4289" i="9"/>
  <c r="AE4290" i="9"/>
  <c r="AE4291" i="9"/>
  <c r="AE4292" i="9"/>
  <c r="AE4293" i="9"/>
  <c r="AE4294" i="9"/>
  <c r="AE4295" i="9"/>
  <c r="AE4296" i="9"/>
  <c r="AE4297" i="9"/>
  <c r="AE4298" i="9"/>
  <c r="AE4299" i="9"/>
  <c r="AE4300" i="9"/>
  <c r="AE4301" i="9"/>
  <c r="AE4302" i="9"/>
  <c r="AE4303" i="9"/>
  <c r="AE4304" i="9"/>
  <c r="AE4305" i="9"/>
  <c r="AE4306" i="9"/>
  <c r="AE4307" i="9"/>
  <c r="AE4308" i="9"/>
  <c r="AE4309" i="9"/>
  <c r="AE4310" i="9"/>
  <c r="AE4311" i="9"/>
  <c r="AE4312" i="9"/>
  <c r="AE4313" i="9"/>
  <c r="AE4314" i="9"/>
  <c r="AE4315" i="9"/>
  <c r="AE4316" i="9"/>
  <c r="AE4317" i="9"/>
  <c r="AE4318" i="9"/>
  <c r="AE4319" i="9"/>
  <c r="AE4320" i="9"/>
  <c r="AE4321" i="9"/>
  <c r="AE4322" i="9"/>
  <c r="AE4323" i="9"/>
  <c r="AE4324" i="9"/>
  <c r="AE4325" i="9"/>
  <c r="AE4326" i="9"/>
  <c r="AE4327" i="9"/>
  <c r="AE4328" i="9"/>
  <c r="AE4329" i="9"/>
  <c r="AE4330" i="9"/>
  <c r="AE4331" i="9"/>
  <c r="AE4332" i="9"/>
  <c r="AE4333" i="9"/>
  <c r="AE4334" i="9"/>
  <c r="AE4335" i="9"/>
  <c r="AE4336" i="9"/>
  <c r="AE4337" i="9"/>
  <c r="AE4338" i="9"/>
  <c r="AE4339" i="9"/>
  <c r="AE4340" i="9"/>
  <c r="AE4341" i="9"/>
  <c r="AE4342" i="9"/>
  <c r="AE4343" i="9"/>
  <c r="AE4344" i="9"/>
  <c r="AE4345" i="9"/>
  <c r="AE4346" i="9"/>
  <c r="AE4347" i="9"/>
  <c r="AE4348" i="9"/>
  <c r="AE4349" i="9"/>
  <c r="AE4350" i="9"/>
  <c r="AE4351" i="9"/>
  <c r="AE4352" i="9"/>
  <c r="AE4353" i="9"/>
  <c r="AE4354" i="9"/>
  <c r="AE4355" i="9"/>
  <c r="AE4356" i="9"/>
  <c r="AE4357" i="9"/>
  <c r="AE4358" i="9"/>
  <c r="AE4359" i="9"/>
  <c r="AE4360" i="9"/>
  <c r="AE4361" i="9"/>
  <c r="AE4362" i="9"/>
  <c r="AE4363" i="9"/>
  <c r="AE4364" i="9"/>
  <c r="AE4365" i="9"/>
  <c r="AE4366" i="9"/>
  <c r="AE4367" i="9"/>
  <c r="AE4368" i="9"/>
  <c r="AE4369" i="9"/>
  <c r="AE4370" i="9"/>
  <c r="AE4371" i="9"/>
  <c r="AE4372" i="9"/>
  <c r="AE4373" i="9"/>
  <c r="AE4374" i="9"/>
  <c r="AE4375" i="9"/>
  <c r="AE4376" i="9"/>
  <c r="AE4377" i="9"/>
  <c r="AE4378" i="9"/>
  <c r="AE4379" i="9"/>
  <c r="AE4380" i="9"/>
  <c r="AE4381" i="9"/>
  <c r="AE4382" i="9"/>
  <c r="AE4383" i="9"/>
  <c r="AE4384" i="9"/>
  <c r="AE4385" i="9"/>
  <c r="AE4386" i="9"/>
  <c r="AE4387" i="9"/>
  <c r="AE4388" i="9"/>
  <c r="AE4389" i="9"/>
  <c r="AE4390" i="9"/>
  <c r="AE4391" i="9"/>
  <c r="AE4392" i="9"/>
  <c r="AE4393" i="9"/>
  <c r="AE4394" i="9"/>
  <c r="AE4395" i="9"/>
  <c r="AE4396" i="9"/>
  <c r="AE4397" i="9"/>
  <c r="AE4398" i="9"/>
  <c r="AE4399" i="9"/>
  <c r="AE4400" i="9"/>
  <c r="AE4401" i="9"/>
  <c r="AE4402" i="9"/>
  <c r="AE4403" i="9"/>
  <c r="AE4404" i="9"/>
  <c r="AE4405" i="9"/>
  <c r="AE4406" i="9"/>
  <c r="AE4407" i="9"/>
  <c r="AE4408" i="9"/>
  <c r="AE4409" i="9"/>
  <c r="AE4410" i="9"/>
  <c r="AE4411" i="9"/>
  <c r="AE4412" i="9"/>
  <c r="AE4413" i="9"/>
  <c r="AE4414" i="9"/>
  <c r="AE4415" i="9"/>
  <c r="AE4416" i="9"/>
  <c r="AE4417" i="9"/>
  <c r="AE4418" i="9"/>
  <c r="AE4419" i="9"/>
  <c r="AE4420" i="9"/>
  <c r="AE4421" i="9"/>
  <c r="AE4422" i="9"/>
  <c r="AE4423" i="9"/>
  <c r="AE4424" i="9"/>
  <c r="AE4425" i="9"/>
  <c r="AE4426" i="9"/>
  <c r="AE4427" i="9"/>
  <c r="AE4428" i="9"/>
  <c r="AE4429" i="9"/>
  <c r="AE4430" i="9"/>
  <c r="AE4431" i="9"/>
  <c r="AE4432" i="9"/>
  <c r="AE4433" i="9"/>
  <c r="AE4434" i="9"/>
  <c r="AE4435" i="9"/>
  <c r="AE4436" i="9"/>
  <c r="AE4437" i="9"/>
  <c r="AE4438" i="9"/>
  <c r="AE4439" i="9"/>
  <c r="AE4440" i="9"/>
  <c r="AE4441" i="9"/>
  <c r="AE4442" i="9"/>
  <c r="AE4443" i="9"/>
  <c r="AE4444" i="9"/>
  <c r="AE4445" i="9"/>
  <c r="AE4446" i="9"/>
  <c r="AE4447" i="9"/>
  <c r="AE4448" i="9"/>
  <c r="AE4449" i="9"/>
  <c r="AE4450" i="9"/>
  <c r="AE4451" i="9"/>
  <c r="AE4452" i="9"/>
  <c r="AE4453" i="9"/>
  <c r="AE4454" i="9"/>
  <c r="AE4455" i="9"/>
  <c r="AE4456" i="9"/>
  <c r="AE4457" i="9"/>
  <c r="AE4458" i="9"/>
  <c r="AE4459" i="9"/>
  <c r="AE4460" i="9"/>
  <c r="AE4461" i="9"/>
  <c r="AE4462" i="9"/>
  <c r="AE4463" i="9"/>
  <c r="AE4464" i="9"/>
  <c r="AE4465" i="9"/>
  <c r="AE4466" i="9"/>
  <c r="AE4467" i="9"/>
  <c r="AE4468" i="9"/>
  <c r="AE4469" i="9"/>
  <c r="AE4470" i="9"/>
  <c r="AE4471" i="9"/>
  <c r="AE4472" i="9"/>
  <c r="AE4473" i="9"/>
  <c r="AE4474" i="9"/>
  <c r="AE4475" i="9"/>
  <c r="AE4476" i="9"/>
  <c r="AE4477" i="9"/>
  <c r="AE4478" i="9"/>
  <c r="AE4479" i="9"/>
  <c r="AE4480" i="9"/>
  <c r="AE4481" i="9"/>
  <c r="AE4482" i="9"/>
  <c r="AE4483" i="9"/>
  <c r="AE4484" i="9"/>
  <c r="AE4485" i="9"/>
  <c r="AE4486" i="9"/>
  <c r="AE4487" i="9"/>
  <c r="AE4488" i="9"/>
  <c r="AE4489" i="9"/>
  <c r="AE4490" i="9"/>
  <c r="AE4491" i="9"/>
  <c r="AE4492" i="9"/>
  <c r="AE4493" i="9"/>
  <c r="AE4494" i="9"/>
  <c r="AE4495" i="9"/>
  <c r="AE4496" i="9"/>
  <c r="AE4497" i="9"/>
  <c r="AE4498" i="9"/>
  <c r="AE4499" i="9"/>
  <c r="AE4500" i="9"/>
  <c r="AE4501" i="9"/>
  <c r="AE4502" i="9"/>
  <c r="AE4503" i="9"/>
  <c r="AE4504" i="9"/>
  <c r="AE4505" i="9"/>
  <c r="AE4506" i="9"/>
  <c r="AE4507" i="9"/>
  <c r="AE4508" i="9"/>
  <c r="AE4509" i="9"/>
  <c r="AE4510" i="9"/>
  <c r="AE4511" i="9"/>
  <c r="AE4512" i="9"/>
  <c r="AE4513" i="9"/>
  <c r="AE4514" i="9"/>
  <c r="AE4515" i="9"/>
  <c r="AE4516" i="9"/>
  <c r="AE4517" i="9"/>
  <c r="AE4518" i="9"/>
  <c r="AE4519" i="9"/>
  <c r="AE4520" i="9"/>
  <c r="AE4521" i="9"/>
  <c r="AE4522" i="9"/>
  <c r="AE4523" i="9"/>
  <c r="AE4524" i="9"/>
  <c r="AE4525" i="9"/>
  <c r="AE4526" i="9"/>
  <c r="AE4527" i="9"/>
  <c r="AE4528" i="9"/>
  <c r="AE4529" i="9"/>
  <c r="AE4530" i="9"/>
  <c r="AE4531" i="9"/>
  <c r="AE4532" i="9"/>
  <c r="AE4533" i="9"/>
  <c r="AE4534" i="9"/>
  <c r="AE4535" i="9"/>
  <c r="AE4536" i="9"/>
  <c r="AE4537" i="9"/>
  <c r="AE4538" i="9"/>
  <c r="AE4539" i="9"/>
  <c r="AE4540" i="9"/>
  <c r="AE4541" i="9"/>
  <c r="AE4542" i="9"/>
  <c r="AE4543" i="9"/>
  <c r="AE4544" i="9"/>
  <c r="AE4545" i="9"/>
  <c r="AE4546" i="9"/>
  <c r="AE4547" i="9"/>
  <c r="AE4548" i="9"/>
  <c r="AE4549" i="9"/>
  <c r="AE4550" i="9"/>
  <c r="AE4551" i="9"/>
  <c r="AE4552" i="9"/>
  <c r="AE4553" i="9"/>
  <c r="AE4554" i="9"/>
  <c r="AE4555" i="9"/>
  <c r="AE4556" i="9"/>
  <c r="AE4557" i="9"/>
  <c r="AE4558" i="9"/>
  <c r="AE4559" i="9"/>
  <c r="AE4560" i="9"/>
  <c r="AE4561" i="9"/>
  <c r="AE4562" i="9"/>
  <c r="AE4563" i="9"/>
  <c r="AE4564" i="9"/>
  <c r="AE4565" i="9"/>
  <c r="AE4566" i="9"/>
  <c r="AE4567" i="9"/>
  <c r="AE4568" i="9"/>
  <c r="AE4569" i="9"/>
  <c r="AE4570" i="9"/>
  <c r="AE4571" i="9"/>
  <c r="AE4572" i="9"/>
  <c r="AE4573" i="9"/>
  <c r="AE4574" i="9"/>
  <c r="AE4575" i="9"/>
  <c r="AE4576" i="9"/>
  <c r="AE4577" i="9"/>
  <c r="AE4578" i="9"/>
  <c r="AE4579" i="9"/>
  <c r="AE4580" i="9"/>
  <c r="AE4581" i="9"/>
  <c r="AE4582" i="9"/>
  <c r="AE4583" i="9"/>
  <c r="AE4584" i="9"/>
  <c r="AE4585" i="9"/>
  <c r="AE4586" i="9"/>
  <c r="AE4587" i="9"/>
  <c r="AE4588" i="9"/>
  <c r="AE4589" i="9"/>
  <c r="AE4590" i="9"/>
  <c r="AE4591" i="9"/>
  <c r="AE4592" i="9"/>
  <c r="AE4593" i="9"/>
  <c r="AE4594" i="9"/>
  <c r="AE4595" i="9"/>
  <c r="AE4596" i="9"/>
  <c r="AE4597" i="9"/>
  <c r="AE4598" i="9"/>
  <c r="AE4599" i="9"/>
  <c r="AE4600" i="9"/>
  <c r="AE4601" i="9"/>
  <c r="AE4602" i="9"/>
  <c r="AE4603" i="9"/>
  <c r="AE4604" i="9"/>
  <c r="AE4605" i="9"/>
  <c r="AE4606" i="9"/>
  <c r="AE4607" i="9"/>
  <c r="AE4608" i="9"/>
  <c r="AE4609" i="9"/>
  <c r="AE4610" i="9"/>
  <c r="AE4611" i="9"/>
  <c r="AE4612" i="9"/>
  <c r="AE4613" i="9"/>
  <c r="AE4614" i="9"/>
  <c r="AE4615" i="9"/>
  <c r="AE4616" i="9"/>
  <c r="AE4617" i="9"/>
  <c r="AE4618" i="9"/>
  <c r="AE4619" i="9"/>
  <c r="AE4620" i="9"/>
  <c r="AE4621" i="9"/>
  <c r="AE4622" i="9"/>
  <c r="AE4623" i="9"/>
  <c r="AE4624" i="9"/>
  <c r="AE4625" i="9"/>
  <c r="AE4626" i="9"/>
  <c r="AE4627" i="9"/>
  <c r="AE4628" i="9"/>
  <c r="AE4629" i="9"/>
  <c r="AE4630" i="9"/>
  <c r="AE4631" i="9"/>
  <c r="AE4632" i="9"/>
  <c r="AE4633" i="9"/>
  <c r="AE4634" i="9"/>
  <c r="AE4635" i="9"/>
  <c r="AE4636" i="9"/>
  <c r="AE4637" i="9"/>
  <c r="AE4638" i="9"/>
  <c r="AE4639" i="9"/>
  <c r="AE4640" i="9"/>
  <c r="AE4641" i="9"/>
  <c r="AE4642" i="9"/>
  <c r="AE4643" i="9"/>
  <c r="AE4644" i="9"/>
  <c r="AE4645" i="9"/>
  <c r="AE4646" i="9"/>
  <c r="AE4647" i="9"/>
  <c r="AE4648" i="9"/>
  <c r="AE4649" i="9"/>
  <c r="AE4650" i="9"/>
  <c r="AE4651" i="9"/>
  <c r="AE4652" i="9"/>
  <c r="AE4653" i="9"/>
  <c r="AE4654" i="9"/>
  <c r="AE4655" i="9"/>
  <c r="AE4656" i="9"/>
  <c r="AE4657" i="9"/>
  <c r="AE4658" i="9"/>
  <c r="AE4659" i="9"/>
  <c r="AE4660" i="9"/>
  <c r="AE4661" i="9"/>
  <c r="AE4662" i="9"/>
  <c r="AE4663" i="9"/>
  <c r="AE4664" i="9"/>
  <c r="AE4665" i="9"/>
  <c r="AE4666" i="9"/>
  <c r="AE4667" i="9"/>
  <c r="AE4668" i="9"/>
  <c r="AE4669" i="9"/>
  <c r="AE4670" i="9"/>
  <c r="AE4671" i="9"/>
  <c r="AE4672" i="9"/>
  <c r="AE4673" i="9"/>
  <c r="AE4674" i="9"/>
  <c r="AE4675" i="9"/>
  <c r="AE4676" i="9"/>
  <c r="AE4677" i="9"/>
  <c r="AE4678" i="9"/>
  <c r="AE4679" i="9"/>
  <c r="AE4680" i="9"/>
  <c r="AE4681" i="9"/>
  <c r="AE4682" i="9"/>
  <c r="AE4683" i="9"/>
  <c r="AE4684" i="9"/>
  <c r="AE4685" i="9"/>
  <c r="AE4686" i="9"/>
  <c r="AE4687" i="9"/>
  <c r="AE4688" i="9"/>
  <c r="AE4689" i="9"/>
  <c r="AE4690" i="9"/>
  <c r="AE4691" i="9"/>
  <c r="AE4692" i="9"/>
  <c r="AE4693" i="9"/>
  <c r="AE4694" i="9"/>
  <c r="AE4695" i="9"/>
  <c r="AE4696" i="9"/>
  <c r="AE4697" i="9"/>
  <c r="AE4698" i="9"/>
  <c r="AE4699" i="9"/>
  <c r="AE4700" i="9"/>
  <c r="AE4701" i="9"/>
  <c r="AE4702" i="9"/>
  <c r="AE4703" i="9"/>
  <c r="AE4704" i="9"/>
  <c r="AE4705" i="9"/>
  <c r="AE4706" i="9"/>
  <c r="AE4707" i="9"/>
  <c r="AE4708" i="9"/>
  <c r="AE4709" i="9"/>
  <c r="AE4710" i="9"/>
  <c r="AE4711" i="9"/>
  <c r="AE4712" i="9"/>
  <c r="AE4713" i="9"/>
  <c r="AE4714" i="9"/>
  <c r="AE4715" i="9"/>
  <c r="AE4716" i="9"/>
  <c r="AE4717" i="9"/>
  <c r="AE4718" i="9"/>
  <c r="AE4719" i="9"/>
  <c r="AE4720" i="9"/>
  <c r="AE4721" i="9"/>
  <c r="AE4722" i="9"/>
  <c r="AE4723" i="9"/>
  <c r="AE4724" i="9"/>
  <c r="AE4725" i="9"/>
  <c r="AE4726" i="9"/>
  <c r="AE4727" i="9"/>
  <c r="AE4728" i="9"/>
  <c r="AE4729" i="9"/>
  <c r="AE4730" i="9"/>
  <c r="AE4731" i="9"/>
  <c r="AE4732" i="9"/>
  <c r="AE4733" i="9"/>
  <c r="AE4734" i="9"/>
  <c r="AE4735" i="9"/>
  <c r="AE4736" i="9"/>
  <c r="AE4737" i="9"/>
  <c r="AE4738" i="9"/>
  <c r="AE4739" i="9"/>
  <c r="AE4740" i="9"/>
  <c r="AE4741" i="9"/>
  <c r="AE4742" i="9"/>
  <c r="AE4743" i="9"/>
  <c r="AE4744" i="9"/>
  <c r="AE4745" i="9"/>
  <c r="AE4746" i="9"/>
  <c r="AE4747" i="9"/>
  <c r="AE4748" i="9"/>
  <c r="AE4749" i="9"/>
  <c r="AE4750" i="9"/>
  <c r="AE4751" i="9"/>
  <c r="AE4752" i="9"/>
  <c r="AE4753" i="9"/>
  <c r="AE4754" i="9"/>
  <c r="AE4755" i="9"/>
  <c r="AE4756" i="9"/>
  <c r="AE4757" i="9"/>
  <c r="AE4758" i="9"/>
  <c r="AE4759" i="9"/>
  <c r="AE4760" i="9"/>
  <c r="AE4761" i="9"/>
  <c r="AE4762" i="9"/>
  <c r="AE4763" i="9"/>
  <c r="AE4764" i="9"/>
  <c r="AE4765" i="9"/>
  <c r="AE4766" i="9"/>
  <c r="AE4767" i="9"/>
  <c r="AE4768" i="9"/>
  <c r="AE4769" i="9"/>
  <c r="AE4770" i="9"/>
  <c r="AE4771" i="9"/>
  <c r="AE4772" i="9"/>
  <c r="AE4773" i="9"/>
  <c r="AE4774" i="9"/>
  <c r="AE4775" i="9"/>
  <c r="AE4776" i="9"/>
  <c r="AE4777" i="9"/>
  <c r="AE4778" i="9"/>
  <c r="AE4779" i="9"/>
  <c r="AE4780" i="9"/>
  <c r="AE4781" i="9"/>
  <c r="AE4782" i="9"/>
  <c r="AE4783" i="9"/>
  <c r="AE4784" i="9"/>
  <c r="AE4785" i="9"/>
  <c r="AE4786" i="9"/>
  <c r="AE4787" i="9"/>
  <c r="AE4788" i="9"/>
  <c r="AE4789" i="9"/>
  <c r="AE4790" i="9"/>
  <c r="AE4791" i="9"/>
  <c r="AE4792" i="9"/>
  <c r="AE4793" i="9"/>
  <c r="AE4794" i="9"/>
  <c r="AE4795" i="9"/>
  <c r="AE4796" i="9"/>
  <c r="AE4797" i="9"/>
  <c r="AE4798" i="9"/>
  <c r="AE4799" i="9"/>
  <c r="AE4800" i="9"/>
  <c r="AE4801" i="9"/>
  <c r="AE4802" i="9"/>
  <c r="AE4803" i="9"/>
  <c r="AE4804" i="9"/>
  <c r="AE4805" i="9"/>
  <c r="AE4806" i="9"/>
  <c r="AE4807" i="9"/>
  <c r="AE4808" i="9"/>
  <c r="AE4809" i="9"/>
  <c r="AE4810" i="9"/>
  <c r="AE4811" i="9"/>
  <c r="AE4812" i="9"/>
  <c r="AE4813" i="9"/>
  <c r="AE4814" i="9"/>
  <c r="AE4815" i="9"/>
  <c r="AE4816" i="9"/>
  <c r="AE4817" i="9"/>
  <c r="AE4818" i="9"/>
  <c r="AE4819" i="9"/>
  <c r="AE4820" i="9"/>
  <c r="AE4821" i="9"/>
  <c r="AE4822" i="9"/>
  <c r="AE4823" i="9"/>
  <c r="AE4824" i="9"/>
  <c r="AE4825" i="9"/>
  <c r="AE4826" i="9"/>
  <c r="AE4827" i="9"/>
  <c r="AE4828" i="9"/>
  <c r="AE4829" i="9"/>
  <c r="AE4830" i="9"/>
  <c r="AE4831" i="9"/>
  <c r="AE4832" i="9"/>
  <c r="AE4833" i="9"/>
  <c r="AE4834" i="9"/>
  <c r="AE4835" i="9"/>
  <c r="AE4836" i="9"/>
  <c r="AE4837" i="9"/>
  <c r="AE4838" i="9"/>
  <c r="AE4839" i="9"/>
  <c r="AE4840" i="9"/>
  <c r="AE4841" i="9"/>
  <c r="AE4842" i="9"/>
  <c r="AE4843" i="9"/>
  <c r="AE4844" i="9"/>
  <c r="AE4845" i="9"/>
  <c r="AE4846" i="9"/>
  <c r="AE4847" i="9"/>
  <c r="AE4848" i="9"/>
  <c r="AE4849" i="9"/>
  <c r="AE4850" i="9"/>
  <c r="AE4851" i="9"/>
  <c r="AE4852" i="9"/>
  <c r="AE4853" i="9"/>
  <c r="AE4854" i="9"/>
  <c r="AE4855" i="9"/>
  <c r="AE4856" i="9"/>
  <c r="AE4857" i="9"/>
  <c r="AE4858" i="9"/>
  <c r="AE4859" i="9"/>
  <c r="AE4860" i="9"/>
  <c r="AE4861" i="9"/>
  <c r="AE4862" i="9"/>
  <c r="AE4863" i="9"/>
  <c r="AE4864" i="9"/>
  <c r="AE4865" i="9"/>
  <c r="AE4866" i="9"/>
  <c r="AE4867" i="9"/>
  <c r="AE4868" i="9"/>
  <c r="AE4869" i="9"/>
  <c r="AE4870" i="9"/>
  <c r="AE4871" i="9"/>
  <c r="AE4872" i="9"/>
  <c r="AE4873" i="9"/>
  <c r="AE4874" i="9"/>
  <c r="AE4875" i="9"/>
  <c r="AE4876" i="9"/>
  <c r="AE4877" i="9"/>
  <c r="AE4878" i="9"/>
  <c r="AE4879" i="9"/>
  <c r="AE4880" i="9"/>
  <c r="AE4881" i="9"/>
  <c r="AE4882" i="9"/>
  <c r="AE4883" i="9"/>
  <c r="AE4884" i="9"/>
  <c r="AE4885" i="9"/>
  <c r="AE4886" i="9"/>
  <c r="AE4887" i="9"/>
  <c r="AE4888" i="9"/>
  <c r="AE4889" i="9"/>
  <c r="AE4890" i="9"/>
  <c r="AE4891" i="9"/>
  <c r="AE4892" i="9"/>
  <c r="AE4893" i="9"/>
  <c r="AE4894" i="9"/>
  <c r="AE4895" i="9"/>
  <c r="AE4896" i="9"/>
  <c r="AE4897" i="9"/>
  <c r="AE4898" i="9"/>
  <c r="AE4899" i="9"/>
  <c r="AE4900" i="9"/>
  <c r="AE4901" i="9"/>
  <c r="AE4902" i="9"/>
  <c r="AE4903" i="9"/>
  <c r="AE4904" i="9"/>
  <c r="AE4905" i="9"/>
  <c r="AE4906" i="9"/>
  <c r="AE4907" i="9"/>
  <c r="AE4908" i="9"/>
  <c r="AE4909" i="9"/>
  <c r="AE4910" i="9"/>
  <c r="AE4911" i="9"/>
  <c r="AE4912" i="9"/>
  <c r="AE4913" i="9"/>
  <c r="AE4914" i="9"/>
  <c r="AE4915" i="9"/>
  <c r="AE4916" i="9"/>
  <c r="AE4917" i="9"/>
  <c r="AE4918" i="9"/>
  <c r="AE4919" i="9"/>
  <c r="AE4920" i="9"/>
  <c r="AE4921" i="9"/>
  <c r="AE4922" i="9"/>
  <c r="AE4923" i="9"/>
  <c r="AE4924" i="9"/>
  <c r="AE4925" i="9"/>
  <c r="AE4926" i="9"/>
  <c r="AE4927" i="9"/>
  <c r="AE4928" i="9"/>
  <c r="AE4929" i="9"/>
  <c r="AE4930" i="9"/>
  <c r="AE4931" i="9"/>
  <c r="AE4932" i="9"/>
  <c r="AE4933" i="9"/>
  <c r="AE4934" i="9"/>
  <c r="AE4935" i="9"/>
  <c r="AE4936" i="9"/>
  <c r="AE4937" i="9"/>
  <c r="AE4938" i="9"/>
  <c r="AE4939" i="9"/>
  <c r="AE4940" i="9"/>
  <c r="AE4941" i="9"/>
  <c r="AE4942" i="9"/>
  <c r="AE4943" i="9"/>
  <c r="AE4944" i="9"/>
  <c r="AE4945" i="9"/>
  <c r="AE4946" i="9"/>
  <c r="AE4947" i="9"/>
  <c r="AE4948" i="9"/>
  <c r="AE4949" i="9"/>
  <c r="AE4950" i="9"/>
  <c r="AE4951" i="9"/>
  <c r="AE4952" i="9"/>
  <c r="AE4953" i="9"/>
  <c r="AE4954" i="9"/>
  <c r="AE4955" i="9"/>
  <c r="AE4956" i="9"/>
  <c r="AE4957" i="9"/>
  <c r="AE4958" i="9"/>
  <c r="AE4959" i="9"/>
  <c r="AE4960" i="9"/>
  <c r="AE4961" i="9"/>
  <c r="AE4962" i="9"/>
  <c r="AE4963" i="9"/>
  <c r="AE4964" i="9"/>
  <c r="AE4965" i="9"/>
  <c r="AE4966" i="9"/>
  <c r="AE4967" i="9"/>
  <c r="AE4968" i="9"/>
  <c r="AE4969" i="9"/>
  <c r="AE4970" i="9"/>
  <c r="AE4971" i="9"/>
  <c r="AE4972" i="9"/>
  <c r="AE4973" i="9"/>
  <c r="AE4974" i="9"/>
  <c r="AE4975" i="9"/>
  <c r="AE4976" i="9"/>
  <c r="AE4977" i="9"/>
  <c r="AE4978" i="9"/>
  <c r="AE4979" i="9"/>
  <c r="AE4980" i="9"/>
  <c r="AE4981" i="9"/>
  <c r="AE4982" i="9"/>
  <c r="AE4983" i="9"/>
  <c r="AE4984" i="9"/>
  <c r="AE4985" i="9"/>
  <c r="AE4986" i="9"/>
  <c r="AE4987" i="9"/>
  <c r="AE4988" i="9"/>
  <c r="AE4989" i="9"/>
  <c r="AE4990" i="9"/>
  <c r="AE4991" i="9"/>
  <c r="AE4992" i="9"/>
  <c r="AE4993" i="9"/>
  <c r="AE4994" i="9"/>
  <c r="AE4995" i="9"/>
  <c r="AE4996" i="9"/>
  <c r="AE4997" i="9"/>
  <c r="AE4998" i="9"/>
  <c r="AE4999" i="9"/>
  <c r="AE5000" i="9"/>
  <c r="AE5001" i="9"/>
  <c r="AE5002" i="9"/>
  <c r="AE5003" i="9"/>
  <c r="AE5004" i="9"/>
  <c r="AE5005" i="9"/>
  <c r="AE5006" i="9"/>
  <c r="AE5007" i="9"/>
  <c r="AE5008" i="9"/>
  <c r="AE5009" i="9"/>
  <c r="AE5010" i="9"/>
  <c r="AE5011" i="9"/>
  <c r="AE5012" i="9"/>
  <c r="AE5013" i="9"/>
  <c r="AE5014" i="9"/>
  <c r="AE5015" i="9"/>
  <c r="AE5016" i="9"/>
  <c r="AE5017" i="9"/>
  <c r="AE5018" i="9"/>
  <c r="AE5019" i="9"/>
  <c r="AE5020" i="9"/>
  <c r="AE5021" i="9"/>
  <c r="AE5022" i="9"/>
  <c r="AE5023" i="9"/>
  <c r="AE5024" i="9"/>
  <c r="AE5025" i="9"/>
  <c r="AE5026" i="9"/>
  <c r="AE5027" i="9"/>
  <c r="AE5028" i="9"/>
  <c r="AE5029" i="9"/>
  <c r="AE5030" i="9"/>
  <c r="AE5031" i="9"/>
  <c r="AE5032" i="9"/>
  <c r="AE5033" i="9"/>
  <c r="AE5034" i="9"/>
  <c r="AE5035" i="9"/>
  <c r="AE5036" i="9"/>
  <c r="AE5037" i="9"/>
  <c r="AE5038" i="9"/>
  <c r="AE5039" i="9"/>
  <c r="AE5040" i="9"/>
  <c r="AE5041" i="9"/>
  <c r="AE5042" i="9"/>
  <c r="AE5043" i="9"/>
  <c r="AE5044" i="9"/>
  <c r="AE5045" i="9"/>
  <c r="AE5046" i="9"/>
  <c r="AE5047" i="9"/>
  <c r="AE5048" i="9"/>
  <c r="AE5049" i="9"/>
  <c r="AE5050" i="9"/>
  <c r="AE5051" i="9"/>
  <c r="AE5052" i="9"/>
  <c r="AE5053" i="9"/>
  <c r="AE5054" i="9"/>
  <c r="AE5055" i="9"/>
  <c r="AE5056" i="9"/>
  <c r="AE5057" i="9"/>
  <c r="AE5058" i="9"/>
  <c r="AE5059" i="9"/>
  <c r="AE5060" i="9"/>
  <c r="AE5061" i="9"/>
  <c r="AE5062" i="9"/>
  <c r="AE5063" i="9"/>
  <c r="AE5064" i="9"/>
  <c r="AE5065" i="9"/>
  <c r="AE5066" i="9"/>
  <c r="AE5067" i="9"/>
  <c r="AE5068" i="9"/>
  <c r="AE5069" i="9"/>
  <c r="AE5070" i="9"/>
  <c r="AE5071" i="9"/>
  <c r="AE5072" i="9"/>
  <c r="AE5073" i="9"/>
  <c r="AE5074" i="9"/>
  <c r="AE5075" i="9"/>
  <c r="AE5076" i="9"/>
  <c r="AE5077" i="9"/>
  <c r="AE5078" i="9"/>
  <c r="AE5079" i="9"/>
  <c r="AE5080" i="9"/>
  <c r="AE5081" i="9"/>
  <c r="AE5082" i="9"/>
  <c r="AE5083" i="9"/>
  <c r="AE5084" i="9"/>
  <c r="AE5085" i="9"/>
  <c r="AE5086" i="9"/>
  <c r="AE5087" i="9"/>
  <c r="AE5088" i="9"/>
  <c r="AE5089" i="9"/>
  <c r="AE5090" i="9"/>
  <c r="AE5091" i="9"/>
  <c r="AE5092" i="9"/>
  <c r="AE5093" i="9"/>
  <c r="AE5094" i="9"/>
  <c r="AE5095" i="9"/>
  <c r="AE5096" i="9"/>
  <c r="AE5097" i="9"/>
  <c r="AE5098" i="9"/>
  <c r="AE5099" i="9"/>
  <c r="AE5100" i="9"/>
  <c r="AE5101" i="9"/>
  <c r="AE5102" i="9"/>
  <c r="AE5103" i="9"/>
  <c r="AE5104" i="9"/>
  <c r="AE5105" i="9"/>
  <c r="AE5106" i="9"/>
  <c r="AE5107" i="9"/>
  <c r="AE5108" i="9"/>
  <c r="AE5109" i="9"/>
  <c r="AE5110" i="9"/>
  <c r="AE5111" i="9"/>
  <c r="AE5112" i="9"/>
  <c r="AE5113" i="9"/>
  <c r="AE5114" i="9"/>
  <c r="AE5115" i="9"/>
  <c r="AE5116" i="9"/>
  <c r="AE5117" i="9"/>
  <c r="AE5118" i="9"/>
  <c r="AE5119" i="9"/>
  <c r="AE5120" i="9"/>
  <c r="AE5121" i="9"/>
  <c r="AE5122" i="9"/>
  <c r="AE5123" i="9"/>
  <c r="AE5124" i="9"/>
  <c r="AE5125" i="9"/>
  <c r="AE5126" i="9"/>
  <c r="AE5127" i="9"/>
  <c r="AE5128" i="9"/>
  <c r="AE5129" i="9"/>
  <c r="AE5130" i="9"/>
  <c r="AE5131" i="9"/>
  <c r="AE5132" i="9"/>
  <c r="AE5133" i="9"/>
  <c r="AE5134" i="9"/>
  <c r="AE5135" i="9"/>
  <c r="AE5136" i="9"/>
  <c r="AE5137" i="9"/>
  <c r="AE5138" i="9"/>
  <c r="AE5139" i="9"/>
  <c r="AE5140" i="9"/>
  <c r="AE5141" i="9"/>
  <c r="AE5142" i="9"/>
  <c r="AE5143" i="9"/>
  <c r="AE5144" i="9"/>
  <c r="AE5145" i="9"/>
  <c r="AE5146" i="9"/>
  <c r="AE5147" i="9"/>
  <c r="AE5148" i="9"/>
  <c r="AE5149" i="9"/>
  <c r="AE5150" i="9"/>
  <c r="AE5151" i="9"/>
  <c r="AE5152" i="9"/>
  <c r="AE5153" i="9"/>
  <c r="AE5154" i="9"/>
  <c r="AE5155" i="9"/>
  <c r="AE5156" i="9"/>
  <c r="AE5157" i="9"/>
  <c r="AE5158" i="9"/>
  <c r="AE5159" i="9"/>
  <c r="AE5160" i="9"/>
  <c r="AE5161" i="9"/>
  <c r="AE5162" i="9"/>
  <c r="AE5163" i="9"/>
  <c r="AE5164" i="9"/>
  <c r="AE5165" i="9"/>
  <c r="AE5166" i="9"/>
  <c r="AE5167" i="9"/>
  <c r="AE5168" i="9"/>
  <c r="AE5169" i="9"/>
  <c r="AE5170" i="9"/>
  <c r="AE5171" i="9"/>
  <c r="AE5172" i="9"/>
  <c r="AE5173" i="9"/>
  <c r="AE5174" i="9"/>
  <c r="AE5175" i="9"/>
  <c r="AE5176" i="9"/>
  <c r="AE5177" i="9"/>
  <c r="AE5178" i="9"/>
  <c r="AE5179" i="9"/>
  <c r="AE5180" i="9"/>
  <c r="AE5181" i="9"/>
  <c r="AE5182" i="9"/>
  <c r="AE5183" i="9"/>
  <c r="AE5184" i="9"/>
  <c r="AE5185" i="9"/>
  <c r="AE5186" i="9"/>
  <c r="AE5187" i="9"/>
  <c r="AE5188" i="9"/>
  <c r="AE5189" i="9"/>
  <c r="AE5190" i="9"/>
  <c r="AE5191" i="9"/>
  <c r="AE5192" i="9"/>
  <c r="AE5193" i="9"/>
  <c r="AE5194" i="9"/>
  <c r="AE5195" i="9"/>
  <c r="AE5196" i="9"/>
  <c r="AE5197" i="9"/>
  <c r="AE5198" i="9"/>
  <c r="AE5199" i="9"/>
  <c r="AE5200" i="9"/>
  <c r="AE5201" i="9"/>
  <c r="AE5202" i="9"/>
  <c r="AE5203" i="9"/>
  <c r="AE5204" i="9"/>
  <c r="AE5205" i="9"/>
  <c r="AE5206" i="9"/>
  <c r="AE5207" i="9"/>
  <c r="AE5208" i="9"/>
  <c r="AE5209" i="9"/>
  <c r="AE5210" i="9"/>
  <c r="AE5211" i="9"/>
  <c r="AE5212" i="9"/>
  <c r="AE5213" i="9"/>
  <c r="AE5214" i="9"/>
  <c r="AE5215" i="9"/>
  <c r="AE5216" i="9"/>
  <c r="AE5217" i="9"/>
  <c r="AE5218" i="9"/>
  <c r="AE5219" i="9"/>
  <c r="AE5220" i="9"/>
  <c r="AE5221" i="9"/>
  <c r="AE5222" i="9"/>
  <c r="AE5223" i="9"/>
  <c r="AE5224" i="9"/>
  <c r="AE5225" i="9"/>
  <c r="AE5226" i="9"/>
  <c r="AE5227" i="9"/>
  <c r="AE5228" i="9"/>
  <c r="AE5229" i="9"/>
  <c r="AE5230" i="9"/>
  <c r="AE5231" i="9"/>
  <c r="AE5232" i="9"/>
  <c r="AE5233" i="9"/>
  <c r="AE5234" i="9"/>
  <c r="AE5235" i="9"/>
  <c r="AE5236" i="9"/>
  <c r="AE5237" i="9"/>
  <c r="AE5238" i="9"/>
  <c r="AE5239" i="9"/>
  <c r="AE5240" i="9"/>
  <c r="AE5241" i="9"/>
  <c r="AE5242" i="9"/>
  <c r="AE5243" i="9"/>
  <c r="AE5244" i="9"/>
  <c r="AE5245" i="9"/>
  <c r="AE5246" i="9"/>
  <c r="AE5247" i="9"/>
  <c r="AE5248" i="9"/>
  <c r="AE5249" i="9"/>
  <c r="AE5250" i="9"/>
  <c r="AE5251" i="9"/>
  <c r="AE5252" i="9"/>
  <c r="AE5253" i="9"/>
  <c r="AE5254" i="9"/>
  <c r="AE5255" i="9"/>
  <c r="AE5256" i="9"/>
  <c r="AE5257" i="9"/>
  <c r="AE5258" i="9"/>
  <c r="AE5259" i="9"/>
  <c r="AE5260" i="9"/>
  <c r="AE5261" i="9"/>
  <c r="AE5262" i="9"/>
  <c r="AE5263" i="9"/>
  <c r="AE5264" i="9"/>
  <c r="AE5265" i="9"/>
  <c r="AE5266" i="9"/>
  <c r="AE5267" i="9"/>
  <c r="AE5268" i="9"/>
  <c r="AE5269" i="9"/>
  <c r="AE5270" i="9"/>
  <c r="AE5271" i="9"/>
  <c r="AE5272" i="9"/>
  <c r="AE5273" i="9"/>
  <c r="AE5274" i="9"/>
  <c r="AE5275" i="9"/>
  <c r="AE5276" i="9"/>
  <c r="AE5277" i="9"/>
  <c r="AE5278" i="9"/>
  <c r="AE5279" i="9"/>
  <c r="AE5280" i="9"/>
  <c r="AE5281" i="9"/>
  <c r="AE5282" i="9"/>
  <c r="AE5283" i="9"/>
  <c r="AE5284" i="9"/>
  <c r="AE5285" i="9"/>
  <c r="AE5286" i="9"/>
  <c r="AE5287" i="9"/>
  <c r="AE5288" i="9"/>
  <c r="AE5289" i="9"/>
  <c r="AE5290" i="9"/>
  <c r="AE5291" i="9"/>
  <c r="AE5292" i="9"/>
  <c r="AE5293" i="9"/>
  <c r="AE5294" i="9"/>
  <c r="AE5295" i="9"/>
  <c r="AE5296" i="9"/>
  <c r="AE5297" i="9"/>
  <c r="AE5298" i="9"/>
  <c r="AE5299" i="9"/>
  <c r="AE5300" i="9"/>
  <c r="AE5301" i="9"/>
  <c r="AE5302" i="9"/>
  <c r="AE5303" i="9"/>
  <c r="AE5304" i="9"/>
  <c r="AE5305" i="9"/>
  <c r="AE5306" i="9"/>
  <c r="AE5307" i="9"/>
  <c r="AE5308" i="9"/>
  <c r="AE5309" i="9"/>
  <c r="AE5310" i="9"/>
  <c r="AE5311" i="9"/>
  <c r="AE5312" i="9"/>
  <c r="AE5313" i="9"/>
  <c r="AE5314" i="9"/>
  <c r="AE5315" i="9"/>
  <c r="AE5316" i="9"/>
  <c r="AE5317" i="9"/>
  <c r="AE5318" i="9"/>
  <c r="AE5319" i="9"/>
  <c r="AE5320" i="9"/>
  <c r="AE5321" i="9"/>
  <c r="AE5322" i="9"/>
  <c r="AE5323" i="9"/>
  <c r="AE5324" i="9"/>
  <c r="AE5325" i="9"/>
  <c r="AE5326" i="9"/>
  <c r="AE5327" i="9"/>
  <c r="AE5328" i="9"/>
  <c r="AE5329" i="9"/>
  <c r="AE5330" i="9"/>
  <c r="AE5331" i="9"/>
  <c r="AE5332" i="9"/>
  <c r="AE5333" i="9"/>
  <c r="AE5334" i="9"/>
  <c r="AE5335" i="9"/>
  <c r="AE5336" i="9"/>
  <c r="AE5337" i="9"/>
  <c r="AE5338" i="9"/>
  <c r="AE5339" i="9"/>
  <c r="AE5340" i="9"/>
  <c r="AE5341" i="9"/>
  <c r="AE5342" i="9"/>
  <c r="AE5343" i="9"/>
  <c r="AE5344" i="9"/>
  <c r="AE5345" i="9"/>
  <c r="AE5346" i="9"/>
  <c r="AE5347" i="9"/>
  <c r="AE5348" i="9"/>
  <c r="AE5349" i="9"/>
  <c r="AE5350" i="9"/>
  <c r="AE5351" i="9"/>
  <c r="AE5352" i="9"/>
  <c r="AE5353" i="9"/>
  <c r="AE5354" i="9"/>
  <c r="AE5355" i="9"/>
  <c r="AE5356" i="9"/>
  <c r="AE5357" i="9"/>
  <c r="AE5358" i="9"/>
  <c r="AE5359" i="9"/>
  <c r="AE5360" i="9"/>
  <c r="AE5361" i="9"/>
  <c r="AE5362" i="9"/>
  <c r="AE5363" i="9"/>
  <c r="AE5364" i="9"/>
  <c r="AE5365" i="9"/>
  <c r="AE5366" i="9"/>
  <c r="AE5367" i="9"/>
  <c r="AE5368" i="9"/>
  <c r="AE5369" i="9"/>
  <c r="AE5370" i="9"/>
  <c r="AE5371" i="9"/>
  <c r="AE5372" i="9"/>
  <c r="AE5373" i="9"/>
  <c r="AE5374" i="9"/>
  <c r="AE5375" i="9"/>
  <c r="AE5376" i="9"/>
  <c r="AE5377" i="9"/>
  <c r="AE5378" i="9"/>
  <c r="AE5379" i="9"/>
  <c r="AE5380" i="9"/>
  <c r="AE5381" i="9"/>
  <c r="AE5382" i="9"/>
  <c r="AE5383" i="9"/>
  <c r="AE5384" i="9"/>
  <c r="AE5385" i="9"/>
  <c r="AE5386" i="9"/>
  <c r="AE5387" i="9"/>
  <c r="AE5388" i="9"/>
  <c r="AE5389" i="9"/>
  <c r="AE5390" i="9"/>
  <c r="AE5391" i="9"/>
  <c r="AE5392" i="9"/>
  <c r="AE5393" i="9"/>
  <c r="AE5394" i="9"/>
  <c r="AE5395" i="9"/>
  <c r="AE5396" i="9"/>
  <c r="AE5397" i="9"/>
  <c r="AE5398" i="9"/>
  <c r="AE5399" i="9"/>
  <c r="AE5400" i="9"/>
  <c r="AE5401" i="9"/>
  <c r="AE5402" i="9"/>
  <c r="AE5403" i="9"/>
  <c r="AE5404" i="9"/>
  <c r="AE5405" i="9"/>
  <c r="AE5406" i="9"/>
  <c r="AE5407" i="9"/>
  <c r="AE5408" i="9"/>
  <c r="AE5409" i="9"/>
  <c r="AE5410" i="9"/>
  <c r="AE5411" i="9"/>
  <c r="AE5412" i="9"/>
  <c r="AE5413" i="9"/>
  <c r="AE5414" i="9"/>
  <c r="AE5415" i="9"/>
  <c r="AE5416" i="9"/>
  <c r="AE5417" i="9"/>
  <c r="AE5418" i="9"/>
  <c r="AE5419" i="9"/>
  <c r="AE5420" i="9"/>
  <c r="AE5421" i="9"/>
  <c r="AE5422" i="9"/>
  <c r="AE5423" i="9"/>
  <c r="AE5424" i="9"/>
  <c r="AE5425" i="9"/>
  <c r="AE5426" i="9"/>
  <c r="AE5427" i="9"/>
  <c r="AE5428" i="9"/>
  <c r="AE5429" i="9"/>
  <c r="AE5430" i="9"/>
  <c r="AE5431" i="9"/>
  <c r="AE5432" i="9"/>
  <c r="AE5433" i="9"/>
  <c r="AE5434" i="9"/>
  <c r="AE5435" i="9"/>
  <c r="AE5436" i="9"/>
  <c r="AE5437" i="9"/>
  <c r="AE5438" i="9"/>
  <c r="AE5439" i="9"/>
  <c r="AE5440" i="9"/>
  <c r="AE5441" i="9"/>
  <c r="AE5442" i="9"/>
  <c r="AE5443" i="9"/>
  <c r="AE5444" i="9"/>
  <c r="AE5445" i="9"/>
  <c r="AE5446" i="9"/>
  <c r="AE5447" i="9"/>
  <c r="AE5448" i="9"/>
  <c r="AE5449" i="9"/>
  <c r="AE5450" i="9"/>
  <c r="AE5451" i="9"/>
  <c r="AE5452" i="9"/>
  <c r="AE5453" i="9"/>
  <c r="AE5454" i="9"/>
  <c r="AE5455" i="9"/>
  <c r="AE5456" i="9"/>
  <c r="AE5457" i="9"/>
  <c r="AE5458" i="9"/>
  <c r="AE5459" i="9"/>
  <c r="AE5460" i="9"/>
  <c r="AE5461" i="9"/>
  <c r="AE5462" i="9"/>
  <c r="AE5463" i="9"/>
  <c r="AE5464" i="9"/>
  <c r="AE5465" i="9"/>
  <c r="AE5466" i="9"/>
  <c r="AE5467" i="9"/>
  <c r="AE5468" i="9"/>
  <c r="AE5469" i="9"/>
  <c r="AE5470" i="9"/>
  <c r="AE5471" i="9"/>
  <c r="AE5472" i="9"/>
  <c r="AE5473" i="9"/>
  <c r="AE5474" i="9"/>
  <c r="AE5475" i="9"/>
  <c r="AE5476" i="9"/>
  <c r="AE5477" i="9"/>
  <c r="AE5478" i="9"/>
  <c r="AE5479" i="9"/>
  <c r="AE5480" i="9"/>
  <c r="AE5481" i="9"/>
  <c r="AE5482" i="9"/>
  <c r="AE5483" i="9"/>
  <c r="AE5484" i="9"/>
  <c r="AE5485" i="9"/>
  <c r="AE5486" i="9"/>
  <c r="AE5487" i="9"/>
  <c r="AE5488" i="9"/>
  <c r="AE5489" i="9"/>
  <c r="AE5490" i="9"/>
  <c r="AE5491" i="9"/>
  <c r="AE5492" i="9"/>
  <c r="AE5493" i="9"/>
  <c r="AE5494" i="9"/>
  <c r="AE5495" i="9"/>
  <c r="AE5496" i="9"/>
  <c r="AE5497" i="9"/>
  <c r="AE5498" i="9"/>
  <c r="AE5499" i="9"/>
  <c r="AE5500" i="9"/>
  <c r="AE5501" i="9"/>
  <c r="AE5502" i="9"/>
  <c r="AE5503" i="9"/>
  <c r="AE5504" i="9"/>
  <c r="AE5505" i="9"/>
  <c r="AE5506" i="9"/>
  <c r="AE5507" i="9"/>
  <c r="AE5508" i="9"/>
  <c r="AE5509" i="9"/>
  <c r="AE5510" i="9"/>
  <c r="AE5511" i="9"/>
  <c r="AE5512" i="9"/>
  <c r="AE5513" i="9"/>
  <c r="AE5514" i="9"/>
  <c r="AE5515" i="9"/>
  <c r="AE5516" i="9"/>
  <c r="AE5517" i="9"/>
  <c r="AE5518" i="9"/>
  <c r="AE5519" i="9"/>
  <c r="AE5520" i="9"/>
  <c r="AE5521" i="9"/>
  <c r="AE5522" i="9"/>
  <c r="AE5523" i="9"/>
  <c r="AE5524" i="9"/>
  <c r="AE5525" i="9"/>
  <c r="AE5526" i="9"/>
  <c r="AE5527" i="9"/>
  <c r="AE5528" i="9"/>
  <c r="AE5529" i="9"/>
  <c r="AE5530" i="9"/>
  <c r="AE5531" i="9"/>
  <c r="AE5532" i="9"/>
  <c r="AE5533" i="9"/>
  <c r="AE5534" i="9"/>
  <c r="AE5535" i="9"/>
  <c r="AE5536" i="9"/>
  <c r="AE5537" i="9"/>
  <c r="AE5538" i="9"/>
  <c r="AE5539" i="9"/>
  <c r="AE5540" i="9"/>
  <c r="AE5541" i="9"/>
  <c r="AE5542" i="9"/>
  <c r="AE5543" i="9"/>
  <c r="AE5544" i="9"/>
  <c r="AE5545" i="9"/>
  <c r="AE5546" i="9"/>
  <c r="AE5547" i="9"/>
  <c r="AE5548" i="9"/>
  <c r="AE5549" i="9"/>
  <c r="AE5550" i="9"/>
  <c r="AE5551" i="9"/>
  <c r="AE5552" i="9"/>
  <c r="AE5553" i="9"/>
  <c r="AE5554" i="9"/>
  <c r="AE5555" i="9"/>
  <c r="AE5556" i="9"/>
  <c r="AE5557" i="9"/>
  <c r="AE5558" i="9"/>
  <c r="AE5559" i="9"/>
  <c r="AE5560" i="9"/>
  <c r="AE5561" i="9"/>
  <c r="AE5562" i="9"/>
  <c r="AE5563" i="9"/>
  <c r="AE5564" i="9"/>
  <c r="AE5565" i="9"/>
  <c r="AE5566" i="9"/>
  <c r="AE5567" i="9"/>
  <c r="AE5568" i="9"/>
  <c r="AE5569" i="9"/>
  <c r="AE5570" i="9"/>
  <c r="AE5571" i="9"/>
  <c r="AE5572" i="9"/>
  <c r="AE5573" i="9"/>
  <c r="AE5574" i="9"/>
  <c r="AE5575" i="9"/>
  <c r="AE5576" i="9"/>
  <c r="AE5577" i="9"/>
  <c r="AE5578" i="9"/>
  <c r="AE5579" i="9"/>
  <c r="AE5580" i="9"/>
  <c r="AE5581" i="9"/>
  <c r="AE5582" i="9"/>
  <c r="AE5583" i="9"/>
  <c r="AE5584" i="9"/>
  <c r="AE5585" i="9"/>
  <c r="AE5586" i="9"/>
  <c r="AE5587" i="9"/>
  <c r="AE5588" i="9"/>
  <c r="AE5589" i="9"/>
  <c r="AE5590" i="9"/>
  <c r="AE5591" i="9"/>
  <c r="AE5592" i="9"/>
  <c r="AE5593" i="9"/>
  <c r="AE5594" i="9"/>
  <c r="AE5595" i="9"/>
  <c r="AE5596" i="9"/>
  <c r="AE5597" i="9"/>
  <c r="AE5598" i="9"/>
  <c r="AE5599" i="9"/>
  <c r="AE5600" i="9"/>
  <c r="AE5601" i="9"/>
  <c r="AE5602" i="9"/>
  <c r="AE5603" i="9"/>
  <c r="AE5604" i="9"/>
  <c r="AE5605" i="9"/>
  <c r="AE5606" i="9"/>
  <c r="AE5607" i="9"/>
  <c r="AE5608" i="9"/>
  <c r="AE5609" i="9"/>
  <c r="AE5610" i="9"/>
  <c r="AE5611" i="9"/>
  <c r="AE5612" i="9"/>
  <c r="AE5613" i="9"/>
  <c r="AE5614" i="9"/>
  <c r="AE5615" i="9"/>
  <c r="AE5616" i="9"/>
  <c r="AE5617" i="9"/>
  <c r="AE5618" i="9"/>
  <c r="AE5619" i="9"/>
  <c r="AE5620" i="9"/>
  <c r="AE5621" i="9"/>
  <c r="AE5622" i="9"/>
  <c r="AE5623" i="9"/>
  <c r="AE5624" i="9"/>
  <c r="AE5625" i="9"/>
  <c r="AE5626" i="9"/>
  <c r="AE5627" i="9"/>
  <c r="AE5628" i="9"/>
  <c r="AE5629" i="9"/>
  <c r="AE5630" i="9"/>
  <c r="AE5631" i="9"/>
  <c r="AE5632" i="9"/>
  <c r="AE5633" i="9"/>
  <c r="AE5634" i="9"/>
  <c r="AE5635" i="9"/>
  <c r="AE5636" i="9"/>
  <c r="AE5637" i="9"/>
  <c r="AE5638" i="9"/>
  <c r="AE5639" i="9"/>
  <c r="AE5640" i="9"/>
  <c r="AE5641" i="9"/>
  <c r="AE5642" i="9"/>
  <c r="AE5643" i="9"/>
  <c r="AE5644" i="9"/>
  <c r="AE5645" i="9"/>
  <c r="AE5646" i="9"/>
  <c r="AE5647" i="9"/>
  <c r="AE5648" i="9"/>
  <c r="AE5649" i="9"/>
  <c r="AE5650" i="9"/>
  <c r="AE5651" i="9"/>
  <c r="AE5652" i="9"/>
  <c r="AE5653" i="9"/>
  <c r="AE5654" i="9"/>
  <c r="AE5655" i="9"/>
  <c r="AE5656" i="9"/>
  <c r="AE5657" i="9"/>
  <c r="AE5658" i="9"/>
  <c r="AE5659" i="9"/>
  <c r="AE5660" i="9"/>
  <c r="AE5661" i="9"/>
  <c r="AE5662" i="9"/>
  <c r="AE5663" i="9"/>
  <c r="AE5664" i="9"/>
  <c r="AE5665" i="9"/>
  <c r="AE5666" i="9"/>
  <c r="AE5667" i="9"/>
  <c r="AE5668" i="9"/>
  <c r="AE5669" i="9"/>
  <c r="AE5670" i="9"/>
  <c r="AE5671" i="9"/>
  <c r="AE5672" i="9"/>
  <c r="AE5673" i="9"/>
  <c r="AE5674" i="9"/>
  <c r="AE5675" i="9"/>
  <c r="AE5676" i="9"/>
  <c r="AE5677" i="9"/>
  <c r="AE5678" i="9"/>
  <c r="AE5679" i="9"/>
  <c r="AE5680" i="9"/>
  <c r="AE5681" i="9"/>
  <c r="AE5682" i="9"/>
  <c r="AE5683" i="9"/>
  <c r="AE5684" i="9"/>
  <c r="AE5685" i="9"/>
  <c r="AE5686" i="9"/>
  <c r="AE5687" i="9"/>
  <c r="AE5688" i="9"/>
  <c r="AE5689" i="9"/>
  <c r="AE5690" i="9"/>
  <c r="AE5691" i="9"/>
  <c r="AE5692" i="9"/>
  <c r="AE5693" i="9"/>
  <c r="AE5694" i="9"/>
  <c r="AE5695" i="9"/>
  <c r="AE5696" i="9"/>
  <c r="AE5697" i="9"/>
  <c r="AE5698" i="9"/>
  <c r="AE5699" i="9"/>
  <c r="AE5700" i="9"/>
  <c r="AE5701" i="9"/>
  <c r="AE5702" i="9"/>
  <c r="AE5703" i="9"/>
  <c r="AE5704" i="9"/>
  <c r="AE5705" i="9"/>
  <c r="AE5706" i="9"/>
  <c r="AE5707" i="9"/>
  <c r="AE5708" i="9"/>
  <c r="AE5709" i="9"/>
  <c r="AE5710" i="9"/>
  <c r="AE5711" i="9"/>
  <c r="AE5712" i="9"/>
  <c r="AE5713" i="9"/>
  <c r="AE5714" i="9"/>
  <c r="AE5715" i="9"/>
  <c r="AE5716" i="9"/>
  <c r="AE5717" i="9"/>
  <c r="AE5718" i="9"/>
  <c r="AE5719" i="9"/>
  <c r="AE5720" i="9"/>
  <c r="AE5721" i="9"/>
  <c r="AE5722" i="9"/>
  <c r="AE5723" i="9"/>
  <c r="AE5724" i="9"/>
  <c r="AE5725" i="9"/>
  <c r="AE5726" i="9"/>
  <c r="AE5727" i="9"/>
  <c r="AE5728" i="9"/>
  <c r="AE5729" i="9"/>
  <c r="AE5730" i="9"/>
  <c r="AE5731" i="9"/>
  <c r="AE5732" i="9"/>
  <c r="AE5733" i="9"/>
  <c r="AE5734" i="9"/>
  <c r="AE5735" i="9"/>
  <c r="AE5736" i="9"/>
  <c r="AE5737" i="9"/>
  <c r="AE5738" i="9"/>
  <c r="AE5739" i="9"/>
  <c r="AE5740" i="9"/>
  <c r="AE5741" i="9"/>
  <c r="AE5742" i="9"/>
  <c r="AE5743" i="9"/>
  <c r="AE5744" i="9"/>
  <c r="AE5745" i="9"/>
  <c r="AE5746" i="9"/>
  <c r="AE5747" i="9"/>
  <c r="AE5748" i="9"/>
  <c r="AE5749" i="9"/>
  <c r="AE5750" i="9"/>
  <c r="AE5751" i="9"/>
  <c r="AE5752" i="9"/>
  <c r="AE5753" i="9"/>
  <c r="AE5754" i="9"/>
  <c r="AE5755" i="9"/>
  <c r="AE5756" i="9"/>
  <c r="AE5757" i="9"/>
  <c r="AE5758" i="9"/>
  <c r="AE5759" i="9"/>
  <c r="AE5760" i="9"/>
  <c r="AE5761" i="9"/>
  <c r="AE5762" i="9"/>
  <c r="AE5763" i="9"/>
  <c r="AE5764" i="9"/>
  <c r="AE5765" i="9"/>
  <c r="AE5766" i="9"/>
  <c r="AE5767" i="9"/>
  <c r="AE5768" i="9"/>
  <c r="AE5769" i="9"/>
  <c r="AE5770" i="9"/>
  <c r="AE5771" i="9"/>
  <c r="AE5772" i="9"/>
  <c r="AE5773" i="9"/>
  <c r="AE5774" i="9"/>
  <c r="AE5775" i="9"/>
  <c r="AE5776" i="9"/>
  <c r="AE5777" i="9"/>
  <c r="AE5778" i="9"/>
  <c r="AE5779" i="9"/>
  <c r="AE5780" i="9"/>
  <c r="AE5781" i="9"/>
  <c r="AE5782" i="9"/>
  <c r="AE5783" i="9"/>
  <c r="AE5784" i="9"/>
  <c r="AE5785" i="9"/>
  <c r="AE5786" i="9"/>
  <c r="AE5787" i="9"/>
  <c r="AE5788" i="9"/>
  <c r="AE5789" i="9"/>
  <c r="AE5790" i="9"/>
  <c r="AE5791" i="9"/>
  <c r="AE5792" i="9"/>
  <c r="AE5793" i="9"/>
  <c r="AE5794" i="9"/>
  <c r="AE5795" i="9"/>
  <c r="AE5796" i="9"/>
  <c r="AE5797" i="9"/>
  <c r="AE5798" i="9"/>
  <c r="AE5799" i="9"/>
  <c r="AE5800" i="9"/>
  <c r="AE5801" i="9"/>
  <c r="AE5802" i="9"/>
  <c r="AE5803" i="9"/>
  <c r="AE5804" i="9"/>
  <c r="AE5805" i="9"/>
  <c r="AE5806" i="9"/>
  <c r="AE5807" i="9"/>
  <c r="AE5808" i="9"/>
  <c r="AE5809" i="9"/>
  <c r="AE5810" i="9"/>
  <c r="AE5811" i="9"/>
  <c r="AE5812" i="9"/>
  <c r="AE5813" i="9"/>
  <c r="AE5814" i="9"/>
  <c r="AE5815" i="9"/>
  <c r="AE5816" i="9"/>
  <c r="AE5817" i="9"/>
  <c r="AE5818" i="9"/>
  <c r="AE5819" i="9"/>
  <c r="AE5820" i="9"/>
  <c r="AE5821" i="9"/>
  <c r="AE5822" i="9"/>
  <c r="AE5823" i="9"/>
  <c r="AE5824" i="9"/>
  <c r="AE5825" i="9"/>
  <c r="AE5826" i="9"/>
  <c r="AE5827" i="9"/>
  <c r="AE5828" i="9"/>
  <c r="AE5829" i="9"/>
  <c r="AE5830" i="9"/>
  <c r="AE5831" i="9"/>
  <c r="AE5832" i="9"/>
  <c r="AE5833" i="9"/>
  <c r="AE5834" i="9"/>
  <c r="AE5835" i="9"/>
  <c r="AE5836" i="9"/>
  <c r="AE5837" i="9"/>
  <c r="AE5838" i="9"/>
  <c r="AE5839" i="9"/>
  <c r="AE5840" i="9"/>
  <c r="AE5841" i="9"/>
  <c r="AE5842" i="9"/>
  <c r="AE5843" i="9"/>
  <c r="AE5844" i="9"/>
  <c r="AE5845" i="9"/>
  <c r="AE5846" i="9"/>
  <c r="AE5847" i="9"/>
  <c r="AE5848" i="9"/>
  <c r="AE5849" i="9"/>
  <c r="AE5850" i="9"/>
  <c r="AE5851" i="9"/>
  <c r="AE5852" i="9"/>
  <c r="AE5853" i="9"/>
  <c r="AE5854" i="9"/>
  <c r="AE5855" i="9"/>
  <c r="AE5856" i="9"/>
  <c r="AE5857" i="9"/>
  <c r="AE5858" i="9"/>
  <c r="AE5859" i="9"/>
  <c r="AE5860" i="9"/>
  <c r="AE5861" i="9"/>
  <c r="AE5862" i="9"/>
  <c r="AE5863" i="9"/>
  <c r="AE5864" i="9"/>
  <c r="AE5865" i="9"/>
  <c r="AE5866" i="9"/>
  <c r="AE5867" i="9"/>
  <c r="AE5868" i="9"/>
  <c r="AE5869" i="9"/>
  <c r="AE5870" i="9"/>
  <c r="AE5871" i="9"/>
  <c r="AE5872" i="9"/>
  <c r="AE5873" i="9"/>
  <c r="AE5874" i="9"/>
  <c r="AE5875" i="9"/>
  <c r="AE5876" i="9"/>
  <c r="AE5877" i="9"/>
  <c r="AE5878" i="9"/>
  <c r="AE5879" i="9"/>
  <c r="AE5880" i="9"/>
  <c r="AE5881" i="9"/>
  <c r="AE5882" i="9"/>
  <c r="AE5883" i="9"/>
  <c r="AE5884" i="9"/>
  <c r="AE5885" i="9"/>
  <c r="AE5886" i="9"/>
  <c r="AE5887" i="9"/>
  <c r="AE5888" i="9"/>
  <c r="AE5889" i="9"/>
  <c r="AE5890" i="9"/>
  <c r="AE5891" i="9"/>
  <c r="AE5892" i="9"/>
  <c r="AE5893" i="9"/>
  <c r="AE5894" i="9"/>
  <c r="AE5895" i="9"/>
  <c r="AE5896" i="9"/>
  <c r="AE5897" i="9"/>
  <c r="AE5898" i="9"/>
  <c r="AE5899" i="9"/>
  <c r="AE5900" i="9"/>
  <c r="AE5901" i="9"/>
  <c r="AE5902" i="9"/>
  <c r="AE5903" i="9"/>
  <c r="AE5904" i="9"/>
  <c r="AE5905" i="9"/>
  <c r="AE5906" i="9"/>
  <c r="AE5907" i="9"/>
  <c r="AE5908" i="9"/>
  <c r="AE5909" i="9"/>
  <c r="AE5910" i="9"/>
  <c r="AE5911" i="9"/>
  <c r="AE5912" i="9"/>
  <c r="AE5913" i="9"/>
  <c r="AE5914" i="9"/>
  <c r="AE5915" i="9"/>
  <c r="AE5916" i="9"/>
  <c r="AE5917" i="9"/>
  <c r="AE5918" i="9"/>
  <c r="AE5919" i="9"/>
  <c r="AE5920" i="9"/>
  <c r="AE5921" i="9"/>
  <c r="AE5922" i="9"/>
  <c r="AE5923" i="9"/>
  <c r="AE5924" i="9"/>
  <c r="AE5925" i="9"/>
  <c r="AE5926" i="9"/>
  <c r="AE5927" i="9"/>
  <c r="AE5928" i="9"/>
  <c r="AE5929" i="9"/>
  <c r="AE5930" i="9"/>
  <c r="AE5931" i="9"/>
  <c r="AE5932" i="9"/>
  <c r="AE5933" i="9"/>
  <c r="AE5934" i="9"/>
  <c r="AE5935" i="9"/>
  <c r="AE5936" i="9"/>
  <c r="AE5937" i="9"/>
  <c r="AE5938" i="9"/>
  <c r="AE5939" i="9"/>
  <c r="AE5940" i="9"/>
  <c r="AE5941" i="9"/>
  <c r="AE5942" i="9"/>
  <c r="AE5943" i="9"/>
  <c r="AE5944" i="9"/>
  <c r="AE5945" i="9"/>
  <c r="AE5946" i="9"/>
  <c r="AE5947" i="9"/>
  <c r="AE5948" i="9"/>
  <c r="AE5949" i="9"/>
  <c r="AE5950" i="9"/>
  <c r="AE5951" i="9"/>
  <c r="AE5952" i="9"/>
  <c r="AE5953" i="9"/>
  <c r="AE5954" i="9"/>
  <c r="AE5955" i="9"/>
  <c r="AE5956" i="9"/>
  <c r="AE5957" i="9"/>
  <c r="AE5958" i="9"/>
  <c r="AE5959" i="9"/>
  <c r="AE5960" i="9"/>
  <c r="AE5961" i="9"/>
  <c r="AE5962" i="9"/>
  <c r="AE5963" i="9"/>
  <c r="AE5964" i="9"/>
  <c r="AE5965" i="9"/>
  <c r="AE5966" i="9"/>
  <c r="AE5967" i="9"/>
  <c r="AE5968" i="9"/>
  <c r="AE5969" i="9"/>
  <c r="AE5970" i="9"/>
  <c r="AE5971" i="9"/>
  <c r="AE5972" i="9"/>
  <c r="AE5973" i="9"/>
  <c r="AE5974" i="9"/>
  <c r="AE5975" i="9"/>
  <c r="AE5976" i="9"/>
  <c r="AE5977" i="9"/>
  <c r="AE5978" i="9"/>
  <c r="AE5979" i="9"/>
  <c r="AE5980" i="9"/>
  <c r="AE5981" i="9"/>
  <c r="AE5982" i="9"/>
  <c r="AE5983" i="9"/>
  <c r="AE5984" i="9"/>
  <c r="AE5985" i="9"/>
  <c r="AE5986" i="9"/>
  <c r="AE5987" i="9"/>
  <c r="AE5988" i="9"/>
  <c r="AE5989" i="9"/>
  <c r="AE5990" i="9"/>
  <c r="AE5991" i="9"/>
  <c r="AE5992" i="9"/>
  <c r="AE5993" i="9"/>
  <c r="AE5994" i="9"/>
  <c r="AE5995" i="9"/>
  <c r="AE5996" i="9"/>
  <c r="AE5997" i="9"/>
  <c r="AE5998" i="9"/>
  <c r="AE5999" i="9"/>
  <c r="AE6000" i="9"/>
  <c r="AE6001" i="9"/>
  <c r="AE6002" i="9"/>
  <c r="AE6003" i="9"/>
  <c r="AE6004" i="9"/>
  <c r="AE6005" i="9"/>
  <c r="AE6006" i="9"/>
  <c r="AE6007" i="9"/>
  <c r="AE6008" i="9"/>
  <c r="AE6009" i="9"/>
  <c r="AE6010" i="9"/>
  <c r="AE6011" i="9"/>
  <c r="AE6012" i="9"/>
  <c r="AE6013" i="9"/>
  <c r="AE6014" i="9"/>
  <c r="AE6015" i="9"/>
  <c r="AE6016" i="9"/>
  <c r="AE6017" i="9"/>
  <c r="AE6018" i="9"/>
  <c r="AE6019" i="9"/>
  <c r="AE6020" i="9"/>
  <c r="AE6021" i="9"/>
  <c r="AE6022" i="9"/>
  <c r="AE6023" i="9"/>
  <c r="AE6024" i="9"/>
  <c r="AE6025" i="9"/>
  <c r="AE6026" i="9"/>
  <c r="AE6027" i="9"/>
  <c r="AE6028" i="9"/>
  <c r="AE6029" i="9"/>
  <c r="AE6030" i="9"/>
  <c r="AE6031" i="9"/>
  <c r="AE6032" i="9"/>
  <c r="AE6033" i="9"/>
  <c r="AE6034" i="9"/>
  <c r="AE6035" i="9"/>
  <c r="AE6036" i="9"/>
  <c r="AE6037" i="9"/>
  <c r="AE6038" i="9"/>
  <c r="AE6039" i="9"/>
  <c r="AE6040" i="9"/>
  <c r="AE6041" i="9"/>
  <c r="AE6042" i="9"/>
  <c r="AE6043" i="9"/>
  <c r="AE6044" i="9"/>
  <c r="AE6045" i="9"/>
  <c r="AE6046" i="9"/>
  <c r="AE6047" i="9"/>
  <c r="AE6048" i="9"/>
  <c r="AE6049" i="9"/>
  <c r="AE6050" i="9"/>
  <c r="AE6051" i="9"/>
  <c r="AE6052" i="9"/>
  <c r="AE6053" i="9"/>
  <c r="AE6054" i="9"/>
  <c r="AE6055" i="9"/>
  <c r="AE6056" i="9"/>
  <c r="AE6057" i="9"/>
  <c r="AE6058" i="9"/>
  <c r="AE6059" i="9"/>
  <c r="AE6060" i="9"/>
  <c r="AE6061" i="9"/>
  <c r="AE6062" i="9"/>
  <c r="AE6063" i="9"/>
  <c r="AE6064" i="9"/>
  <c r="AE6065" i="9"/>
  <c r="AE6066" i="9"/>
  <c r="AE6067" i="9"/>
  <c r="AE6068" i="9"/>
  <c r="AE6069" i="9"/>
  <c r="AE6070" i="9"/>
  <c r="AE6071" i="9"/>
  <c r="AE6072" i="9"/>
  <c r="AE6073" i="9"/>
  <c r="AE6074" i="9"/>
  <c r="AE6075" i="9"/>
  <c r="AE6076" i="9"/>
  <c r="AE6077" i="9"/>
  <c r="AE6078" i="9"/>
  <c r="AE6079" i="9"/>
  <c r="AE6080" i="9"/>
  <c r="AE6081" i="9"/>
  <c r="AE6082" i="9"/>
  <c r="AE6083" i="9"/>
  <c r="AE6084" i="9"/>
  <c r="AE6085" i="9"/>
  <c r="AE6086" i="9"/>
  <c r="AE6087" i="9"/>
  <c r="AE6088" i="9"/>
  <c r="AE6089" i="9"/>
  <c r="AE6090" i="9"/>
  <c r="AE6091" i="9"/>
  <c r="AE6092" i="9"/>
  <c r="AE6093" i="9"/>
  <c r="AE6094" i="9"/>
  <c r="AE6095" i="9"/>
  <c r="AE6096" i="9"/>
  <c r="AE6097" i="9"/>
  <c r="AE6098" i="9"/>
  <c r="AE6099" i="9"/>
  <c r="AE6100" i="9"/>
  <c r="AE6101" i="9"/>
  <c r="AE6102" i="9"/>
  <c r="AE6103" i="9"/>
  <c r="AE6104" i="9"/>
  <c r="AE6105" i="9"/>
  <c r="AE6106" i="9"/>
  <c r="AE6107" i="9"/>
  <c r="AE6108" i="9"/>
  <c r="AE6109" i="9"/>
  <c r="AE6110" i="9"/>
  <c r="AE6111" i="9"/>
  <c r="AE6112" i="9"/>
  <c r="AE6113" i="9"/>
  <c r="AE6114" i="9"/>
  <c r="AE6115" i="9"/>
  <c r="AE6116" i="9"/>
  <c r="AE6117" i="9"/>
  <c r="AE6118" i="9"/>
  <c r="AE6119" i="9"/>
  <c r="AE6120" i="9"/>
  <c r="AE6121" i="9"/>
  <c r="AE6122" i="9"/>
  <c r="AE6123" i="9"/>
  <c r="AE6124" i="9"/>
  <c r="AE6125" i="9"/>
  <c r="AE6126" i="9"/>
  <c r="AE6127" i="9"/>
  <c r="AE6128" i="9"/>
  <c r="AE6129" i="9"/>
  <c r="AE6130" i="9"/>
  <c r="AE6131" i="9"/>
  <c r="AE6132" i="9"/>
  <c r="AE6133" i="9"/>
  <c r="AE6134" i="9"/>
  <c r="AE6135" i="9"/>
  <c r="AE6136" i="9"/>
  <c r="AE6137" i="9"/>
  <c r="AE6138" i="9"/>
  <c r="AE6139" i="9"/>
  <c r="AE6140" i="9"/>
  <c r="AE6141" i="9"/>
  <c r="AE6142" i="9"/>
  <c r="AE6143" i="9"/>
  <c r="AE6144" i="9"/>
  <c r="AE6145" i="9"/>
  <c r="AE6146" i="9"/>
  <c r="AE6147" i="9"/>
  <c r="AE6148" i="9"/>
  <c r="AE6149" i="9"/>
  <c r="AE6150" i="9"/>
  <c r="AE6151" i="9"/>
  <c r="AE6152" i="9"/>
  <c r="AE6153" i="9"/>
  <c r="AE6154" i="9"/>
  <c r="AE6155" i="9"/>
  <c r="AE6156" i="9"/>
  <c r="AE6157" i="9"/>
  <c r="AE6158" i="9"/>
  <c r="AE6159" i="9"/>
  <c r="AE6160" i="9"/>
  <c r="AE6161" i="9"/>
  <c r="AE6162" i="9"/>
  <c r="AE6163" i="9"/>
  <c r="AE6164" i="9"/>
  <c r="AE6165" i="9"/>
  <c r="AE6166" i="9"/>
  <c r="AE6167" i="9"/>
  <c r="AE6168" i="9"/>
  <c r="AE6169" i="9"/>
  <c r="AE6170" i="9"/>
  <c r="AE6171" i="9"/>
  <c r="AE6172" i="9"/>
  <c r="AE6173" i="9"/>
  <c r="AE6174" i="9"/>
  <c r="AE6175" i="9"/>
  <c r="AE6176" i="9"/>
  <c r="AE6177" i="9"/>
  <c r="AE6178" i="9"/>
  <c r="AE6179" i="9"/>
  <c r="AE6180" i="9"/>
  <c r="AE6181" i="9"/>
  <c r="AE6182" i="9"/>
  <c r="AE6183" i="9"/>
  <c r="AE6184" i="9"/>
  <c r="AE6185" i="9"/>
  <c r="AE6186" i="9"/>
  <c r="AE6187" i="9"/>
  <c r="AE6188" i="9"/>
  <c r="AE6189" i="9"/>
  <c r="AE6190" i="9"/>
  <c r="AE6191" i="9"/>
  <c r="AE6192" i="9"/>
  <c r="AE6193" i="9"/>
  <c r="AE6194" i="9"/>
  <c r="AE6195" i="9"/>
  <c r="AE6196" i="9"/>
  <c r="AE6197" i="9"/>
  <c r="AE6198" i="9"/>
  <c r="AE6199" i="9"/>
  <c r="AE6200" i="9"/>
  <c r="AE6201" i="9"/>
  <c r="AE6202" i="9"/>
  <c r="AE6203" i="9"/>
  <c r="AE6204" i="9"/>
  <c r="AE6205" i="9"/>
  <c r="AE6206" i="9"/>
  <c r="AE6207" i="9"/>
  <c r="AE6208" i="9"/>
  <c r="AE6209" i="9"/>
  <c r="AE6210" i="9"/>
  <c r="AE6211" i="9"/>
  <c r="AE6212" i="9"/>
  <c r="AE6213" i="9"/>
  <c r="AE6214" i="9"/>
  <c r="AE6215" i="9"/>
  <c r="AE6216" i="9"/>
  <c r="AE6217" i="9"/>
  <c r="AE6218" i="9"/>
  <c r="AE6219" i="9"/>
  <c r="AE6220" i="9"/>
  <c r="AE6221" i="9"/>
  <c r="AE6222" i="9"/>
  <c r="AE6223" i="9"/>
  <c r="AE6224" i="9"/>
  <c r="AE6225" i="9"/>
  <c r="AE6226" i="9"/>
  <c r="AE6227" i="9"/>
  <c r="AE6228" i="9"/>
  <c r="AE6229" i="9"/>
  <c r="AE6230" i="9"/>
  <c r="AE6231" i="9"/>
  <c r="AE6232" i="9"/>
  <c r="AE6233" i="9"/>
  <c r="AE6234" i="9"/>
  <c r="AE6235" i="9"/>
  <c r="AE6236" i="9"/>
  <c r="AE6237" i="9"/>
  <c r="AE6238" i="9"/>
  <c r="AE6239" i="9"/>
  <c r="AE6240" i="9"/>
  <c r="AE6241" i="9"/>
  <c r="AE6242" i="9"/>
  <c r="AE6243" i="9"/>
  <c r="AE6244" i="9"/>
  <c r="AE6245" i="9"/>
  <c r="AE6246" i="9"/>
  <c r="AE6247" i="9"/>
  <c r="AE6248" i="9"/>
  <c r="AE6249" i="9"/>
  <c r="AE6250" i="9"/>
  <c r="AE6251" i="9"/>
  <c r="AE6252" i="9"/>
  <c r="AE6253" i="9"/>
  <c r="AE6254" i="9"/>
  <c r="AE6255" i="9"/>
  <c r="AE6256" i="9"/>
  <c r="AE6257" i="9"/>
  <c r="AE6258" i="9"/>
  <c r="AE6259" i="9"/>
  <c r="AE6260" i="9"/>
  <c r="AE6261" i="9"/>
  <c r="AE6262" i="9"/>
  <c r="AE6263" i="9"/>
  <c r="AE6264" i="9"/>
  <c r="AE6265" i="9"/>
  <c r="AE6266" i="9"/>
  <c r="AE6267" i="9"/>
  <c r="AE6268" i="9"/>
  <c r="AE6269" i="9"/>
  <c r="AE6270" i="9"/>
  <c r="AE6271" i="9"/>
  <c r="AE6272" i="9"/>
  <c r="AE6273" i="9"/>
  <c r="AE6274" i="9"/>
  <c r="AE6275" i="9"/>
  <c r="AE6276" i="9"/>
  <c r="AE6277" i="9"/>
  <c r="AE6278" i="9"/>
  <c r="AE6279" i="9"/>
  <c r="AE6280" i="9"/>
  <c r="AE6281" i="9"/>
  <c r="AE6282" i="9"/>
  <c r="AE6283" i="9"/>
  <c r="AE6284" i="9"/>
  <c r="AE6285" i="9"/>
  <c r="AE6286" i="9"/>
  <c r="AE6287" i="9"/>
  <c r="AE6288" i="9"/>
  <c r="AE6289" i="9"/>
  <c r="AE6290" i="9"/>
  <c r="AE6291" i="9"/>
  <c r="AE6292" i="9"/>
  <c r="AE6293" i="9"/>
  <c r="AE6294" i="9"/>
  <c r="AE6295" i="9"/>
  <c r="AE6296" i="9"/>
  <c r="AE6297" i="9"/>
  <c r="AE6298" i="9"/>
  <c r="AE6299" i="9"/>
  <c r="AE6300" i="9"/>
  <c r="AE6301" i="9"/>
  <c r="AE6302" i="9"/>
  <c r="AE6303" i="9"/>
  <c r="AE6304" i="9"/>
  <c r="AE6305" i="9"/>
  <c r="AE6306" i="9"/>
  <c r="AE6307" i="9"/>
  <c r="AE6308" i="9"/>
  <c r="AE6309" i="9"/>
  <c r="AE6310" i="9"/>
  <c r="AE6311" i="9"/>
  <c r="AE6312" i="9"/>
  <c r="AE6313" i="9"/>
  <c r="AE6314" i="9"/>
  <c r="AE6315" i="9"/>
  <c r="AE6316" i="9"/>
  <c r="AE6317" i="9"/>
  <c r="AE6318" i="9"/>
  <c r="AE6319" i="9"/>
  <c r="AE6320" i="9"/>
  <c r="AE6321" i="9"/>
  <c r="AE6322" i="9"/>
  <c r="AE6323" i="9"/>
  <c r="AE6324" i="9"/>
  <c r="AE6325" i="9"/>
  <c r="AE6326" i="9"/>
  <c r="AE6327" i="9"/>
  <c r="AE6328" i="9"/>
  <c r="AE6329" i="9"/>
  <c r="AE6330" i="9"/>
  <c r="AE6331" i="9"/>
  <c r="AE6332" i="9"/>
  <c r="AE6333" i="9"/>
  <c r="AE6334" i="9"/>
  <c r="AE6335" i="9"/>
  <c r="AE6336" i="9"/>
  <c r="AE6337" i="9"/>
  <c r="AE6338" i="9"/>
  <c r="AE6339" i="9"/>
  <c r="AE6340" i="9"/>
  <c r="AE6341" i="9"/>
  <c r="AE6342" i="9"/>
  <c r="AE6343" i="9"/>
  <c r="AE6344" i="9"/>
  <c r="AE6345" i="9"/>
  <c r="AE6346" i="9"/>
  <c r="AE6347" i="9"/>
  <c r="AE6348" i="9"/>
  <c r="AE6349" i="9"/>
  <c r="AE6350" i="9"/>
  <c r="AE6351" i="9"/>
  <c r="AE6352" i="9"/>
  <c r="AE6353" i="9"/>
  <c r="AE6354" i="9"/>
  <c r="AE6355" i="9"/>
  <c r="AE6356" i="9"/>
  <c r="AE6357" i="9"/>
  <c r="AE6358" i="9"/>
  <c r="AE6359" i="9"/>
  <c r="AE6360" i="9"/>
  <c r="AE6361" i="9"/>
  <c r="AE6362" i="9"/>
  <c r="AE6363" i="9"/>
  <c r="AE6364" i="9"/>
  <c r="AE6365" i="9"/>
  <c r="AE6366" i="9"/>
  <c r="AE6367" i="9"/>
  <c r="AE6368" i="9"/>
  <c r="AE6369" i="9"/>
  <c r="AE6370" i="9"/>
  <c r="AE6371" i="9"/>
  <c r="AE6372" i="9"/>
  <c r="AE6373" i="9"/>
  <c r="AE6374" i="9"/>
  <c r="AE6375" i="9"/>
  <c r="AE6376" i="9"/>
  <c r="AE6377" i="9"/>
  <c r="AE6378" i="9"/>
  <c r="AE6379" i="9"/>
  <c r="AE6380" i="9"/>
  <c r="AE6381" i="9"/>
  <c r="AE6382" i="9"/>
  <c r="AE6383" i="9"/>
  <c r="AE6384" i="9"/>
  <c r="AE6385" i="9"/>
  <c r="AE6386" i="9"/>
  <c r="AE6387" i="9"/>
  <c r="AE6388" i="9"/>
  <c r="AE6389" i="9"/>
  <c r="AE6390" i="9"/>
  <c r="AE6391" i="9"/>
  <c r="AE6392" i="9"/>
  <c r="AE6393" i="9"/>
  <c r="AE6394" i="9"/>
  <c r="AE6395" i="9"/>
  <c r="AE6396" i="9"/>
  <c r="AE6397" i="9"/>
  <c r="AE6398" i="9"/>
  <c r="AE6399" i="9"/>
  <c r="AE6400" i="9"/>
  <c r="AE6401" i="9"/>
  <c r="AE6402" i="9"/>
  <c r="AE6403" i="9"/>
  <c r="AE6404" i="9"/>
  <c r="AE6405" i="9"/>
  <c r="AE6406" i="9"/>
  <c r="AE6407" i="9"/>
  <c r="AE6408" i="9"/>
  <c r="AE6409" i="9"/>
  <c r="AE6410" i="9"/>
  <c r="AE6411" i="9"/>
  <c r="AE6412" i="9"/>
  <c r="AE6413" i="9"/>
  <c r="AE6414" i="9"/>
  <c r="AE6415" i="9"/>
  <c r="AE6416" i="9"/>
  <c r="AE6417" i="9"/>
  <c r="AE6418" i="9"/>
  <c r="AE6419" i="9"/>
  <c r="AE6420" i="9"/>
  <c r="AE6421" i="9"/>
  <c r="AE6422" i="9"/>
  <c r="AE6423" i="9"/>
  <c r="AE6424" i="9"/>
  <c r="AE6425" i="9"/>
  <c r="AE6426" i="9"/>
  <c r="AE6427" i="9"/>
  <c r="AE6428" i="9"/>
  <c r="AE6429" i="9"/>
  <c r="AE6430" i="9"/>
  <c r="AE6431" i="9"/>
  <c r="AE6432" i="9"/>
  <c r="AE6433" i="9"/>
  <c r="AE6434" i="9"/>
  <c r="AE6435" i="9"/>
  <c r="AE6436" i="9"/>
  <c r="AE6437" i="9"/>
  <c r="AE6438" i="9"/>
  <c r="AE6439" i="9"/>
  <c r="AE6440" i="9"/>
  <c r="AE6441" i="9"/>
  <c r="AE6442" i="9"/>
  <c r="AE6443" i="9"/>
  <c r="AE6444" i="9"/>
  <c r="AE6445" i="9"/>
  <c r="AE6446" i="9"/>
  <c r="AE6447" i="9"/>
  <c r="AE6448" i="9"/>
  <c r="AE6449" i="9"/>
  <c r="AE6450" i="9"/>
  <c r="AE6451" i="9"/>
  <c r="AE6452" i="9"/>
  <c r="AE6453" i="9"/>
  <c r="AE6454" i="9"/>
  <c r="AE6455" i="9"/>
  <c r="AE6456" i="9"/>
  <c r="AE6457" i="9"/>
  <c r="AE6458" i="9"/>
  <c r="AE6459" i="9"/>
  <c r="AE6460" i="9"/>
  <c r="AE6461" i="9"/>
  <c r="AE6462" i="9"/>
  <c r="AE6463" i="9"/>
  <c r="AE6464" i="9"/>
  <c r="AE6465" i="9"/>
  <c r="AE6466" i="9"/>
  <c r="AE6467" i="9"/>
  <c r="AE6468" i="9"/>
  <c r="AE6469" i="9"/>
  <c r="AE6470" i="9"/>
  <c r="AE6471" i="9"/>
  <c r="AE6472" i="9"/>
  <c r="AE6473" i="9"/>
  <c r="AE6474" i="9"/>
  <c r="AE6475" i="9"/>
  <c r="AE6476" i="9"/>
  <c r="AE6477" i="9"/>
  <c r="AE6478" i="9"/>
  <c r="AE6479" i="9"/>
  <c r="AE6480" i="9"/>
  <c r="AE6481" i="9"/>
  <c r="AE6482" i="9"/>
  <c r="AE6483" i="9"/>
  <c r="AE6484" i="9"/>
  <c r="AE6485" i="9"/>
  <c r="AE6486" i="9"/>
  <c r="AE6487" i="9"/>
  <c r="AE6488" i="9"/>
  <c r="AE6489" i="9"/>
  <c r="AE6490" i="9"/>
  <c r="AE6491" i="9"/>
  <c r="AE6492" i="9"/>
  <c r="AE6493" i="9"/>
  <c r="AE6494" i="9"/>
  <c r="AE6495" i="9"/>
  <c r="AE6496" i="9"/>
  <c r="AE6497" i="9"/>
  <c r="AE6498" i="9"/>
  <c r="AE6499" i="9"/>
  <c r="AE6500" i="9"/>
  <c r="AE6501" i="9"/>
  <c r="AE6502" i="9"/>
  <c r="AE6503" i="9"/>
  <c r="AE6504" i="9"/>
  <c r="AE6505" i="9"/>
  <c r="AE6506" i="9"/>
  <c r="AE6507" i="9"/>
  <c r="AE6508" i="9"/>
  <c r="AE6509" i="9"/>
  <c r="AE6510" i="9"/>
  <c r="AE6511" i="9"/>
  <c r="AE6512" i="9"/>
  <c r="AE6513" i="9"/>
  <c r="AE6514" i="9"/>
  <c r="AE6515" i="9"/>
  <c r="AE6516" i="9"/>
  <c r="AE6517" i="9"/>
  <c r="AE6518" i="9"/>
  <c r="AE6519" i="9"/>
  <c r="AE6520" i="9"/>
  <c r="AE6521" i="9"/>
  <c r="AE6522" i="9"/>
  <c r="AE6523" i="9"/>
  <c r="AE6524" i="9"/>
  <c r="AE6525" i="9"/>
  <c r="AE6526" i="9"/>
  <c r="AE6527" i="9"/>
  <c r="AE6528" i="9"/>
  <c r="AE6529" i="9"/>
  <c r="AE6530" i="9"/>
  <c r="AE6531" i="9"/>
  <c r="AE6532" i="9"/>
  <c r="AE6533" i="9"/>
  <c r="AE6534" i="9"/>
  <c r="AE6535" i="9"/>
  <c r="AE6536" i="9"/>
  <c r="AE6537" i="9"/>
  <c r="AE6538" i="9"/>
  <c r="AE6539" i="9"/>
  <c r="AE6540" i="9"/>
  <c r="AE6541" i="9"/>
  <c r="AE6542" i="9"/>
  <c r="AE6543" i="9"/>
  <c r="AE6544" i="9"/>
  <c r="AE6545" i="9"/>
  <c r="AE6546" i="9"/>
  <c r="AE6547" i="9"/>
  <c r="AE6548" i="9"/>
  <c r="AE6549" i="9"/>
  <c r="AE6550" i="9"/>
  <c r="AE6551" i="9"/>
  <c r="AE6552" i="9"/>
  <c r="AE6553" i="9"/>
  <c r="AE6554" i="9"/>
  <c r="AE6555" i="9"/>
  <c r="AE6556" i="9"/>
  <c r="AE6557" i="9"/>
  <c r="AE6558" i="9"/>
  <c r="AE6559" i="9"/>
  <c r="AE6560" i="9"/>
  <c r="AE6561" i="9"/>
  <c r="AE6562" i="9"/>
  <c r="AE6563" i="9"/>
  <c r="AE6564" i="9"/>
  <c r="AE6565" i="9"/>
  <c r="AE6566" i="9"/>
  <c r="AE6567" i="9"/>
  <c r="AE6568" i="9"/>
  <c r="AE6569" i="9"/>
  <c r="AE6570" i="9"/>
  <c r="AE6571" i="9"/>
  <c r="AE6572" i="9"/>
  <c r="AE6573" i="9"/>
  <c r="AE6574" i="9"/>
  <c r="AE6575" i="9"/>
  <c r="AE6576" i="9"/>
  <c r="AE6577" i="9"/>
  <c r="AE6578" i="9"/>
  <c r="AE6579" i="9"/>
  <c r="AE6580" i="9"/>
  <c r="AE6581" i="9"/>
  <c r="AE6582" i="9"/>
  <c r="AE6583" i="9"/>
  <c r="AE6584" i="9"/>
  <c r="AE6585" i="9"/>
  <c r="AE6586" i="9"/>
  <c r="AE6587" i="9"/>
  <c r="AE6588" i="9"/>
  <c r="AE6589" i="9"/>
  <c r="AE6590" i="9"/>
  <c r="AE6591" i="9"/>
  <c r="AE6592" i="9"/>
  <c r="AE6593" i="9"/>
  <c r="AE6594" i="9"/>
  <c r="AE6595" i="9"/>
  <c r="AE6596" i="9"/>
  <c r="AE6597" i="9"/>
  <c r="AE6598" i="9"/>
  <c r="AE6599" i="9"/>
  <c r="AE6600" i="9"/>
  <c r="AE6601" i="9"/>
  <c r="AE6602" i="9"/>
  <c r="AE6603" i="9"/>
  <c r="AE6604" i="9"/>
  <c r="AE6605" i="9"/>
  <c r="AE6606" i="9"/>
  <c r="AE6607" i="9"/>
  <c r="AE6608" i="9"/>
  <c r="AE6609" i="9"/>
  <c r="AE6610" i="9"/>
  <c r="AE6611" i="9"/>
  <c r="AE6612" i="9"/>
  <c r="AE6613" i="9"/>
  <c r="AE6614" i="9"/>
  <c r="AE6615" i="9"/>
  <c r="AE6616" i="9"/>
  <c r="AE6617" i="9"/>
  <c r="AE6618" i="9"/>
  <c r="AE6619" i="9"/>
  <c r="AE6620" i="9"/>
  <c r="AE6621" i="9"/>
  <c r="AE6622" i="9"/>
  <c r="AE6623" i="9"/>
  <c r="AE6624" i="9"/>
  <c r="AE6625" i="9"/>
  <c r="AE6626" i="9"/>
  <c r="AE6627" i="9"/>
  <c r="AE6628" i="9"/>
  <c r="AE6629" i="9"/>
  <c r="AE6630" i="9"/>
  <c r="AE6631" i="9"/>
  <c r="AE6632" i="9"/>
  <c r="AE6633" i="9"/>
  <c r="AE6634" i="9"/>
  <c r="AE6635" i="9"/>
  <c r="AE6636" i="9"/>
  <c r="AE6637" i="9"/>
  <c r="AE6638" i="9"/>
  <c r="AE6639" i="9"/>
  <c r="AE6640" i="9"/>
  <c r="AE6641" i="9"/>
  <c r="AE6642" i="9"/>
  <c r="AE6643" i="9"/>
  <c r="AE6644" i="9"/>
  <c r="AE6645" i="9"/>
  <c r="AE6646" i="9"/>
  <c r="AE6647" i="9"/>
  <c r="AE6648" i="9"/>
  <c r="AE6649" i="9"/>
  <c r="AE6650" i="9"/>
  <c r="AE6651" i="9"/>
  <c r="AE6652" i="9"/>
  <c r="AE6653" i="9"/>
  <c r="AE6654" i="9"/>
  <c r="AE6655" i="9"/>
  <c r="AE6656" i="9"/>
  <c r="AE6657" i="9"/>
  <c r="AE6658" i="9"/>
  <c r="AE6659" i="9"/>
  <c r="AE6660" i="9"/>
  <c r="AE6661" i="9"/>
  <c r="AE6662" i="9"/>
  <c r="AE6663" i="9"/>
  <c r="AE6664" i="9"/>
  <c r="AE6665" i="9"/>
  <c r="AE6666" i="9"/>
  <c r="AE6667" i="9"/>
  <c r="AE6668" i="9"/>
  <c r="AE6669" i="9"/>
  <c r="AE6670" i="9"/>
  <c r="AE6671" i="9"/>
  <c r="AE6672" i="9"/>
  <c r="AE6673" i="9"/>
  <c r="AE6674" i="9"/>
  <c r="AE6675" i="9"/>
  <c r="AE6676" i="9"/>
  <c r="AE6677" i="9"/>
  <c r="AE6678" i="9"/>
  <c r="AE6679" i="9"/>
  <c r="AE6680" i="9"/>
  <c r="AE6681" i="9"/>
  <c r="AE6682" i="9"/>
  <c r="AE6683" i="9"/>
  <c r="AE6684" i="9"/>
  <c r="AE6685" i="9"/>
  <c r="AE6686" i="9"/>
  <c r="AE6687" i="9"/>
  <c r="AE6688" i="9"/>
  <c r="AE6689" i="9"/>
  <c r="AE6690" i="9"/>
  <c r="AE6691" i="9"/>
  <c r="AE6692" i="9"/>
  <c r="AE6693" i="9"/>
  <c r="AE6694" i="9"/>
  <c r="AE6695" i="9"/>
  <c r="AE6696" i="9"/>
  <c r="AE6697" i="9"/>
  <c r="AE6698" i="9"/>
  <c r="AE6699" i="9"/>
  <c r="AE6700" i="9"/>
  <c r="AE6701" i="9"/>
  <c r="AE6702" i="9"/>
  <c r="AE6703" i="9"/>
  <c r="AE6704" i="9"/>
  <c r="AE6705" i="9"/>
  <c r="AE6706" i="9"/>
  <c r="AE6707" i="9"/>
  <c r="AE6708" i="9"/>
  <c r="AE6709" i="9"/>
  <c r="AE6710" i="9"/>
  <c r="AE6711" i="9"/>
  <c r="AE6712" i="9"/>
  <c r="AE6713" i="9"/>
  <c r="AE6714" i="9"/>
  <c r="AE6715" i="9"/>
  <c r="AE6716" i="9"/>
  <c r="AE6717" i="9"/>
  <c r="AE6718" i="9"/>
  <c r="AE6719" i="9"/>
  <c r="AE6720" i="9"/>
  <c r="AE6721" i="9"/>
  <c r="AE6722" i="9"/>
  <c r="AE6723" i="9"/>
  <c r="AE6724" i="9"/>
  <c r="AE6725" i="9"/>
  <c r="AE6726" i="9"/>
  <c r="AE6727" i="9"/>
  <c r="AE6728" i="9"/>
  <c r="AE6729" i="9"/>
  <c r="AE6730" i="9"/>
  <c r="AE6731" i="9"/>
  <c r="AE6732" i="9"/>
  <c r="AE6733" i="9"/>
  <c r="AE6734" i="9"/>
  <c r="AE6735" i="9"/>
  <c r="AE6736" i="9"/>
  <c r="AE6737" i="9"/>
  <c r="AE6738" i="9"/>
  <c r="AE6739" i="9"/>
  <c r="AE6740" i="9"/>
  <c r="AE6741" i="9"/>
  <c r="AE6742" i="9"/>
  <c r="AE6743" i="9"/>
  <c r="AE6744" i="9"/>
  <c r="AE6745" i="9"/>
  <c r="AE6746" i="9"/>
  <c r="AE6747" i="9"/>
  <c r="AE6748" i="9"/>
  <c r="AE6749" i="9"/>
  <c r="AE6750" i="9"/>
  <c r="AE6751" i="9"/>
  <c r="AE6752" i="9"/>
  <c r="AE6753" i="9"/>
  <c r="AE6754" i="9"/>
  <c r="AE6755" i="9"/>
  <c r="AE6756" i="9"/>
  <c r="AE6757" i="9"/>
  <c r="AE6758" i="9"/>
  <c r="AE6759" i="9"/>
  <c r="AE6760" i="9"/>
  <c r="AE6761" i="9"/>
  <c r="AE6762" i="9"/>
  <c r="AE6763" i="9"/>
  <c r="AE6764" i="9"/>
  <c r="AE6765" i="9"/>
  <c r="AE6766" i="9"/>
  <c r="AE6767" i="9"/>
  <c r="AE6768" i="9"/>
  <c r="AE6769" i="9"/>
  <c r="AE6770" i="9"/>
  <c r="AE6771" i="9"/>
  <c r="AE6772" i="9"/>
  <c r="AE6773" i="9"/>
  <c r="AE6774" i="9"/>
  <c r="AE6775" i="9"/>
  <c r="AE6776" i="9"/>
  <c r="AE6777" i="9"/>
  <c r="AE6778" i="9"/>
  <c r="AE6779" i="9"/>
  <c r="AE6780" i="9"/>
  <c r="AE6781" i="9"/>
  <c r="AE6782" i="9"/>
  <c r="AE6783" i="9"/>
  <c r="AE6784" i="9"/>
  <c r="AE6785" i="9"/>
  <c r="AE6786" i="9"/>
  <c r="AE6787" i="9"/>
  <c r="AE6788" i="9"/>
  <c r="AE6789" i="9"/>
  <c r="AE6790" i="9"/>
  <c r="AE6791" i="9"/>
  <c r="AE6792" i="9"/>
  <c r="AE6793" i="9"/>
  <c r="AE6794" i="9"/>
  <c r="AE6795" i="9"/>
  <c r="AE6796" i="9"/>
  <c r="AE6797" i="9"/>
  <c r="AE6798" i="9"/>
  <c r="AE6799" i="9"/>
  <c r="AE6800" i="9"/>
  <c r="AE6801" i="9"/>
  <c r="AE6802" i="9"/>
  <c r="AE6803" i="9"/>
  <c r="AE6804" i="9"/>
  <c r="AE6805" i="9"/>
  <c r="AE6806" i="9"/>
  <c r="AE6807" i="9"/>
  <c r="AE6808" i="9"/>
  <c r="AE6809" i="9"/>
  <c r="AE6810" i="9"/>
  <c r="AE6811" i="9"/>
  <c r="AE6812" i="9"/>
  <c r="AE6813" i="9"/>
  <c r="AE6814" i="9"/>
  <c r="AE6815" i="9"/>
  <c r="AE6816" i="9"/>
  <c r="AE6817" i="9"/>
  <c r="AE6818" i="9"/>
  <c r="AE6819" i="9"/>
  <c r="AE6820" i="9"/>
  <c r="AE6821" i="9"/>
  <c r="AE6822" i="9"/>
  <c r="AE6823" i="9"/>
  <c r="AE6824" i="9"/>
  <c r="AE6825" i="9"/>
  <c r="AE6826" i="9"/>
  <c r="AE6827" i="9"/>
  <c r="AE6828" i="9"/>
  <c r="AE6829" i="9"/>
  <c r="AE6830" i="9"/>
  <c r="AE6831" i="9"/>
  <c r="AE6832" i="9"/>
  <c r="AE6833" i="9"/>
  <c r="AE6834" i="9"/>
  <c r="AE6835" i="9"/>
  <c r="AE6836" i="9"/>
  <c r="AE6837" i="9"/>
  <c r="AE6838" i="9"/>
  <c r="AE6839" i="9"/>
  <c r="AE6840" i="9"/>
  <c r="AE6841" i="9"/>
  <c r="AE6842" i="9"/>
  <c r="AE6843" i="9"/>
  <c r="AE6844" i="9"/>
  <c r="AE6845" i="9"/>
  <c r="AE6846" i="9"/>
  <c r="AE6847" i="9"/>
  <c r="AE6848" i="9"/>
  <c r="AE6849" i="9"/>
  <c r="AE6850" i="9"/>
  <c r="AE6851" i="9"/>
  <c r="AE6852" i="9"/>
  <c r="AE6853" i="9"/>
  <c r="AE6854" i="9"/>
  <c r="AE6855" i="9"/>
  <c r="AE6856" i="9"/>
  <c r="AE6857" i="9"/>
  <c r="AE6858" i="9"/>
  <c r="AE6859" i="9"/>
  <c r="AE6860" i="9"/>
  <c r="AE6861" i="9"/>
  <c r="AE6862" i="9"/>
  <c r="AE6863" i="9"/>
  <c r="AE6864" i="9"/>
  <c r="AE6865" i="9"/>
  <c r="AE6866" i="9"/>
  <c r="AE6867" i="9"/>
  <c r="AE6868" i="9"/>
  <c r="AE6869" i="9"/>
  <c r="AE6870" i="9"/>
  <c r="AE6871" i="9"/>
  <c r="AE6872" i="9"/>
  <c r="AE6873" i="9"/>
  <c r="AE6874" i="9"/>
  <c r="AE6875" i="9"/>
  <c r="AE6876" i="9"/>
  <c r="AE6877" i="9"/>
  <c r="AE6878" i="9"/>
  <c r="AE6879" i="9"/>
  <c r="AE6880" i="9"/>
  <c r="AE6881" i="9"/>
  <c r="AE6882" i="9"/>
  <c r="AE6883" i="9"/>
  <c r="AE6884" i="9"/>
  <c r="AE6885" i="9"/>
  <c r="AE6886" i="9"/>
  <c r="AE6887" i="9"/>
  <c r="AE6888" i="9"/>
  <c r="AE6889" i="9"/>
  <c r="AE6890" i="9"/>
  <c r="AE6891" i="9"/>
  <c r="AE6892" i="9"/>
  <c r="AE6893" i="9"/>
  <c r="AE6894" i="9"/>
  <c r="AE6895" i="9"/>
  <c r="AE6896" i="9"/>
  <c r="AE6897" i="9"/>
  <c r="AE6898" i="9"/>
  <c r="AE6899" i="9"/>
  <c r="AE6900" i="9"/>
  <c r="AE6901" i="9"/>
  <c r="AE6902" i="9"/>
  <c r="AE6903" i="9"/>
  <c r="AE6904" i="9"/>
  <c r="AE6905" i="9"/>
  <c r="AE6906" i="9"/>
  <c r="AE6907" i="9"/>
  <c r="AE6908" i="9"/>
  <c r="AE6909" i="9"/>
  <c r="AE6910" i="9"/>
  <c r="AE6911" i="9"/>
  <c r="AE6912" i="9"/>
  <c r="AE6913" i="9"/>
  <c r="AE6914" i="9"/>
  <c r="AE6915" i="9"/>
  <c r="AE6916" i="9"/>
  <c r="AE6917" i="9"/>
  <c r="AE6918" i="9"/>
  <c r="AE6919" i="9"/>
  <c r="AE6920" i="9"/>
  <c r="AE6921" i="9"/>
  <c r="AE6922" i="9"/>
  <c r="AE6923" i="9"/>
  <c r="AE6924" i="9"/>
  <c r="AE6925" i="9"/>
  <c r="AE6926" i="9"/>
  <c r="AE6927" i="9"/>
  <c r="AE6928" i="9"/>
  <c r="AE6929" i="9"/>
  <c r="AE6930" i="9"/>
  <c r="AE6931" i="9"/>
  <c r="AE6932" i="9"/>
  <c r="AE6933" i="9"/>
  <c r="AE6934" i="9"/>
  <c r="AE6935" i="9"/>
  <c r="AE6936" i="9"/>
  <c r="AE6937" i="9"/>
  <c r="AE6938" i="9"/>
  <c r="AE6939" i="9"/>
  <c r="AE6940" i="9"/>
  <c r="AE6941" i="9"/>
  <c r="AE6942" i="9"/>
  <c r="AE6943" i="9"/>
  <c r="AE6944" i="9"/>
  <c r="AE6945" i="9"/>
  <c r="AE6946" i="9"/>
  <c r="AE6947" i="9"/>
  <c r="AE6948" i="9"/>
  <c r="AE6949" i="9"/>
  <c r="AE6950" i="9"/>
  <c r="AE6951" i="9"/>
  <c r="AE6952" i="9"/>
  <c r="AE6953" i="9"/>
  <c r="AE6954" i="9"/>
  <c r="AE6955" i="9"/>
  <c r="AE6956" i="9"/>
  <c r="AE6957" i="9"/>
  <c r="AE6958" i="9"/>
  <c r="AE6959" i="9"/>
  <c r="AE6960" i="9"/>
  <c r="AE6961" i="9"/>
  <c r="AE6962" i="9"/>
  <c r="AE6963" i="9"/>
  <c r="AE6964" i="9"/>
  <c r="AE6965" i="9"/>
  <c r="AE6966" i="9"/>
  <c r="AE6967" i="9"/>
  <c r="AE6968" i="9"/>
  <c r="AE6969" i="9"/>
  <c r="AE6970" i="9"/>
  <c r="AE6971" i="9"/>
  <c r="AE6972" i="9"/>
  <c r="AE6973" i="9"/>
  <c r="AE6974" i="9"/>
  <c r="AE6975" i="9"/>
  <c r="AE6976" i="9"/>
  <c r="AE6977" i="9"/>
  <c r="AE6978" i="9"/>
  <c r="AE6979" i="9"/>
  <c r="AE6980" i="9"/>
  <c r="AE6981" i="9"/>
  <c r="AE6982" i="9"/>
  <c r="AE6983" i="9"/>
  <c r="AE6984" i="9"/>
  <c r="AE6985" i="9"/>
  <c r="AE6986" i="9"/>
  <c r="AE6987" i="9"/>
  <c r="AE6988" i="9"/>
  <c r="AE6989" i="9"/>
  <c r="AE6990" i="9"/>
  <c r="AE6991" i="9"/>
  <c r="AE6992" i="9"/>
  <c r="AE6993" i="9"/>
  <c r="AE6994" i="9"/>
  <c r="AE6995" i="9"/>
  <c r="AE6996" i="9"/>
  <c r="AE6997" i="9"/>
  <c r="AE6998" i="9"/>
  <c r="AE6999" i="9"/>
  <c r="AE7000" i="9"/>
  <c r="AE7001" i="9"/>
  <c r="AE7002" i="9"/>
  <c r="AE7003" i="9"/>
  <c r="AE7004" i="9"/>
  <c r="AE7005" i="9"/>
  <c r="AE7006" i="9"/>
  <c r="AE7007" i="9"/>
  <c r="AE7008" i="9"/>
  <c r="AE7009" i="9"/>
  <c r="AE7010" i="9"/>
  <c r="AE7011" i="9"/>
  <c r="AE7012" i="9"/>
  <c r="AE7013" i="9"/>
  <c r="AE7014" i="9"/>
  <c r="AE7015" i="9"/>
  <c r="AE7016" i="9"/>
  <c r="AE7017" i="9"/>
  <c r="AE7018" i="9"/>
  <c r="AE7019" i="9"/>
  <c r="AE7020" i="9"/>
  <c r="AE7021" i="9"/>
  <c r="AE7022" i="9"/>
  <c r="AE7023" i="9"/>
  <c r="AE7024" i="9"/>
  <c r="AE7025" i="9"/>
  <c r="AE7026" i="9"/>
  <c r="AE7027" i="9"/>
  <c r="AE7028" i="9"/>
  <c r="AE7029" i="9"/>
  <c r="AE7030" i="9"/>
  <c r="AE7031" i="9"/>
  <c r="AE7032" i="9"/>
  <c r="AE7033" i="9"/>
  <c r="AE7034" i="9"/>
  <c r="AE7035" i="9"/>
  <c r="AE7036" i="9"/>
  <c r="AE7037" i="9"/>
  <c r="AE7038" i="9"/>
  <c r="AE7039" i="9"/>
  <c r="AE7040" i="9"/>
  <c r="AE7041" i="9"/>
  <c r="AE7042" i="9"/>
  <c r="AE7043" i="9"/>
  <c r="AE7044" i="9"/>
  <c r="AE7045" i="9"/>
  <c r="AE7046" i="9"/>
  <c r="AE7047" i="9"/>
  <c r="AE7048" i="9"/>
  <c r="AE7049" i="9"/>
  <c r="AE7050" i="9"/>
  <c r="AE7051" i="9"/>
  <c r="AE7052" i="9"/>
  <c r="AE7053" i="9"/>
  <c r="AE7054" i="9"/>
  <c r="AE7055" i="9"/>
  <c r="AE7056" i="9"/>
  <c r="AE7057" i="9"/>
  <c r="AE7058" i="9"/>
  <c r="AE7059" i="9"/>
  <c r="AE7060" i="9"/>
  <c r="AE7061" i="9"/>
  <c r="AE7062" i="9"/>
  <c r="AE7063" i="9"/>
  <c r="AE7064" i="9"/>
  <c r="AE7065" i="9"/>
  <c r="AE7066" i="9"/>
  <c r="AE7067" i="9"/>
  <c r="AE7068" i="9"/>
  <c r="AE7069" i="9"/>
  <c r="AE7070" i="9"/>
  <c r="AE7071" i="9"/>
  <c r="AE7072" i="9"/>
  <c r="AE7073" i="9"/>
  <c r="AE7074" i="9"/>
  <c r="AE7075" i="9"/>
  <c r="AE7076" i="9"/>
  <c r="AE7077" i="9"/>
  <c r="AE7078" i="9"/>
  <c r="AE7079" i="9"/>
  <c r="AE7080" i="9"/>
  <c r="AE7081" i="9"/>
  <c r="AE7082" i="9"/>
  <c r="AE7083" i="9"/>
  <c r="AE7084" i="9"/>
  <c r="AE7085" i="9"/>
  <c r="AE7086" i="9"/>
  <c r="AE7087" i="9"/>
  <c r="AE7088" i="9"/>
  <c r="AE7089" i="9"/>
  <c r="AE7090" i="9"/>
  <c r="AE7091" i="9"/>
  <c r="AE7092" i="9"/>
  <c r="AE7093" i="9"/>
  <c r="AE7094" i="9"/>
  <c r="AE7095" i="9"/>
  <c r="AE7096" i="9"/>
  <c r="AE7097" i="9"/>
  <c r="AE7098" i="9"/>
  <c r="AE7099" i="9"/>
  <c r="AE7100" i="9"/>
  <c r="AE7101" i="9"/>
  <c r="AE7102" i="9"/>
  <c r="AE7103" i="9"/>
  <c r="AE7104" i="9"/>
  <c r="AE7105" i="9"/>
  <c r="AE7106" i="9"/>
  <c r="AE7107" i="9"/>
  <c r="AE7108" i="9"/>
  <c r="AE7109" i="9"/>
  <c r="AE7110" i="9"/>
  <c r="AE7111" i="9"/>
  <c r="AE7112" i="9"/>
  <c r="AE7113" i="9"/>
  <c r="AE7114" i="9"/>
  <c r="AE7115" i="9"/>
  <c r="AE7116" i="9"/>
  <c r="AE7117" i="9"/>
  <c r="AE7118" i="9"/>
  <c r="AE7119" i="9"/>
  <c r="AE7120" i="9"/>
  <c r="AE7121" i="9"/>
  <c r="AE7122" i="9"/>
  <c r="AE7123" i="9"/>
  <c r="AE7124" i="9"/>
  <c r="AE7125" i="9"/>
  <c r="AE7126" i="9"/>
  <c r="AE7127" i="9"/>
  <c r="AE7128" i="9"/>
  <c r="AE7129" i="9"/>
  <c r="AE7130" i="9"/>
  <c r="AE7131" i="9"/>
  <c r="AE7132" i="9"/>
  <c r="AE7133" i="9"/>
  <c r="AE7134" i="9"/>
  <c r="AE7135" i="9"/>
  <c r="AE7136" i="9"/>
  <c r="AE7137" i="9"/>
  <c r="AE7138" i="9"/>
  <c r="AE7139" i="9"/>
  <c r="AE7140" i="9"/>
  <c r="AE7141" i="9"/>
  <c r="AE7142" i="9"/>
  <c r="AE7143" i="9"/>
  <c r="AE7144" i="9"/>
  <c r="AE7145" i="9"/>
  <c r="AE7146" i="9"/>
  <c r="AE7147" i="9"/>
  <c r="AE7148" i="9"/>
  <c r="AE7149" i="9"/>
  <c r="AE7150" i="9"/>
  <c r="AE7151" i="9"/>
  <c r="AE7152" i="9"/>
  <c r="AE7153" i="9"/>
  <c r="AE7154" i="9"/>
  <c r="AE7155" i="9"/>
  <c r="AE7156" i="9"/>
  <c r="AE7157" i="9"/>
  <c r="AE7158" i="9"/>
  <c r="AE7159" i="9"/>
  <c r="AE7160" i="9"/>
  <c r="AE7161" i="9"/>
  <c r="AE7162" i="9"/>
  <c r="AE7163" i="9"/>
  <c r="AE7164" i="9"/>
  <c r="AE7165" i="9"/>
  <c r="AE7166" i="9"/>
  <c r="AE7167" i="9"/>
  <c r="AE7168" i="9"/>
  <c r="AE7169" i="9"/>
  <c r="AE7170" i="9"/>
  <c r="AE7171" i="9"/>
  <c r="AE7172" i="9"/>
  <c r="AE7173" i="9"/>
  <c r="AE7174" i="9"/>
  <c r="AE7175" i="9"/>
  <c r="AE7176" i="9"/>
  <c r="AE7177" i="9"/>
  <c r="AE7178" i="9"/>
  <c r="AE7179" i="9"/>
  <c r="AE7180" i="9"/>
  <c r="AE7181" i="9"/>
  <c r="AE7182" i="9"/>
  <c r="AE7183" i="9"/>
  <c r="AE7184" i="9"/>
  <c r="AE7185" i="9"/>
  <c r="AE7186" i="9"/>
  <c r="AE7187" i="9"/>
  <c r="AE7188" i="9"/>
  <c r="AE7189" i="9"/>
  <c r="AE7190" i="9"/>
  <c r="AE7191" i="9"/>
  <c r="AE7192" i="9"/>
  <c r="AE7193" i="9"/>
  <c r="AE7194" i="9"/>
  <c r="AE7195" i="9"/>
  <c r="AE7196" i="9"/>
  <c r="AE7197" i="9"/>
  <c r="AE7198" i="9"/>
  <c r="AE7199" i="9"/>
  <c r="AE7200" i="9"/>
  <c r="AE7201" i="9"/>
  <c r="AE7202" i="9"/>
  <c r="AE7203" i="9"/>
  <c r="AE7204" i="9"/>
  <c r="AE7205" i="9"/>
  <c r="AE7206" i="9"/>
  <c r="AE7207" i="9"/>
  <c r="AE7208" i="9"/>
  <c r="AE7209" i="9"/>
  <c r="AE7210" i="9"/>
  <c r="AE7211" i="9"/>
  <c r="AE7212" i="9"/>
  <c r="AE7213" i="9"/>
  <c r="AE7214" i="9"/>
  <c r="AE7215" i="9"/>
  <c r="AE7216" i="9"/>
  <c r="AE7217" i="9"/>
  <c r="AE7218" i="9"/>
  <c r="AE7219" i="9"/>
  <c r="AE7220" i="9"/>
  <c r="AE7221" i="9"/>
  <c r="AE7222" i="9"/>
  <c r="AE7223" i="9"/>
  <c r="AE7224" i="9"/>
  <c r="AE7225" i="9"/>
  <c r="AE7226" i="9"/>
  <c r="AE7227" i="9"/>
  <c r="AE7228" i="9"/>
  <c r="AE7229" i="9"/>
  <c r="AE7230" i="9"/>
  <c r="AE7231" i="9"/>
  <c r="AE7232" i="9"/>
  <c r="AE7233" i="9"/>
  <c r="AE7234" i="9"/>
  <c r="AE7235" i="9"/>
  <c r="AE7236" i="9"/>
  <c r="AE7237" i="9"/>
  <c r="AE7238" i="9"/>
  <c r="AE7239" i="9"/>
  <c r="AE7240" i="9"/>
  <c r="AE7241" i="9"/>
  <c r="AE7242" i="9"/>
  <c r="AE7243" i="9"/>
  <c r="AE7244" i="9"/>
  <c r="AE7245" i="9"/>
  <c r="AE7246" i="9"/>
  <c r="AE7247" i="9"/>
  <c r="AE7248" i="9"/>
  <c r="AE7249" i="9"/>
  <c r="AE7250" i="9"/>
  <c r="AE7251" i="9"/>
  <c r="AE7252" i="9"/>
  <c r="AE7253" i="9"/>
  <c r="AE7254" i="9"/>
  <c r="AE7255" i="9"/>
  <c r="AE7256" i="9"/>
  <c r="AE7257" i="9"/>
  <c r="AE7258" i="9"/>
  <c r="AE7259" i="9"/>
  <c r="AE7260" i="9"/>
  <c r="AE7261" i="9"/>
  <c r="AE7262" i="9"/>
  <c r="AE7263" i="9"/>
  <c r="AE7264" i="9"/>
  <c r="AE7265" i="9"/>
  <c r="AE7266" i="9"/>
  <c r="AE7267" i="9"/>
  <c r="AE7268" i="9"/>
  <c r="AE7269" i="9"/>
  <c r="AE7270" i="9"/>
  <c r="AE7271" i="9"/>
  <c r="AE7272" i="9"/>
  <c r="AE7273" i="9"/>
  <c r="AE7274" i="9"/>
  <c r="AE7275" i="9"/>
  <c r="AE7276" i="9"/>
  <c r="AE7277" i="9"/>
  <c r="AE7278" i="9"/>
  <c r="AE7279" i="9"/>
  <c r="AE7280" i="9"/>
  <c r="AE7281" i="9"/>
  <c r="AE7282" i="9"/>
  <c r="AE7283" i="9"/>
  <c r="AE7284" i="9"/>
  <c r="AE7285" i="9"/>
  <c r="AE7286" i="9"/>
  <c r="AE7287" i="9"/>
  <c r="AE7288" i="9"/>
  <c r="AE7289" i="9"/>
  <c r="AE7290" i="9"/>
  <c r="AE7291" i="9"/>
  <c r="AE7292" i="9"/>
  <c r="AE7293" i="9"/>
  <c r="AE7294" i="9"/>
  <c r="AE7295" i="9"/>
  <c r="AE7296" i="9"/>
  <c r="AE7297" i="9"/>
  <c r="AE7298" i="9"/>
  <c r="AE7299" i="9"/>
  <c r="AE7300" i="9"/>
  <c r="AE7301" i="9"/>
  <c r="AE7302" i="9"/>
  <c r="AE7303" i="9"/>
  <c r="AE7304" i="9"/>
  <c r="AE7305" i="9"/>
  <c r="AE7306" i="9"/>
  <c r="AE7307" i="9"/>
  <c r="AE7308" i="9"/>
  <c r="AE7309" i="9"/>
  <c r="AE7310" i="9"/>
  <c r="AE7311" i="9"/>
  <c r="AE7312" i="9"/>
  <c r="AE7313" i="9"/>
  <c r="AE7314" i="9"/>
  <c r="AE7315" i="9"/>
  <c r="AE7316" i="9"/>
  <c r="AE7317" i="9"/>
  <c r="AE7318" i="9"/>
  <c r="AE7319" i="9"/>
  <c r="AE7320" i="9"/>
  <c r="AE7321" i="9"/>
  <c r="AE7322" i="9"/>
  <c r="AE7323" i="9"/>
  <c r="AE7324" i="9"/>
  <c r="AE7325" i="9"/>
  <c r="AE7326" i="9"/>
  <c r="AE7327" i="9"/>
  <c r="AE7328" i="9"/>
  <c r="AE7329" i="9"/>
  <c r="AE7330" i="9"/>
  <c r="AE7331" i="9"/>
  <c r="AE7332" i="9"/>
  <c r="AE7333" i="9"/>
  <c r="AE7334" i="9"/>
  <c r="AE7335" i="9"/>
  <c r="AE7336" i="9"/>
  <c r="AE7337" i="9"/>
  <c r="AE7338" i="9"/>
  <c r="AE7339" i="9"/>
  <c r="AE7340" i="9"/>
  <c r="AE7341" i="9"/>
  <c r="AE7342" i="9"/>
  <c r="AE7343" i="9"/>
  <c r="AE7344" i="9"/>
  <c r="AE7345" i="9"/>
  <c r="AE7346" i="9"/>
  <c r="AE7347" i="9"/>
  <c r="AE7348" i="9"/>
  <c r="AE7349" i="9"/>
  <c r="AE7350" i="9"/>
  <c r="AE7351" i="9"/>
  <c r="AE7352" i="9"/>
  <c r="AE7353" i="9"/>
  <c r="AE7354" i="9"/>
  <c r="AE7355" i="9"/>
  <c r="AE7356" i="9"/>
  <c r="AE7357" i="9"/>
  <c r="AE7358" i="9"/>
  <c r="AE7359" i="9"/>
  <c r="AE7360" i="9"/>
  <c r="AE7361" i="9"/>
  <c r="AE7362" i="9"/>
  <c r="AE7363" i="9"/>
  <c r="AE7364" i="9"/>
  <c r="AE7365" i="9"/>
  <c r="AE7366" i="9"/>
  <c r="AE7367" i="9"/>
  <c r="AE7368" i="9"/>
  <c r="AE7369" i="9"/>
  <c r="AE7370" i="9"/>
  <c r="AE7371" i="9"/>
  <c r="AE7372" i="9"/>
  <c r="AE7373" i="9"/>
  <c r="AE7374" i="9"/>
  <c r="AE7375" i="9"/>
  <c r="AE7376" i="9"/>
  <c r="AE7377" i="9"/>
  <c r="AE7378" i="9"/>
  <c r="AE7379" i="9"/>
  <c r="AE7380" i="9"/>
  <c r="AE7381" i="9"/>
  <c r="AE7382" i="9"/>
  <c r="AE7383" i="9"/>
  <c r="AE7384" i="9"/>
  <c r="AE7385" i="9"/>
  <c r="AE7386" i="9"/>
  <c r="AE7387" i="9"/>
  <c r="AE7388" i="9"/>
  <c r="AE7389" i="9"/>
  <c r="AE7390" i="9"/>
  <c r="AE7391" i="9"/>
  <c r="AE7392" i="9"/>
  <c r="AE7393" i="9"/>
  <c r="AE7394" i="9"/>
  <c r="AE7395" i="9"/>
  <c r="AE7396" i="9"/>
  <c r="AE7397" i="9"/>
  <c r="AE7398" i="9"/>
  <c r="AE7399" i="9"/>
  <c r="AE7400" i="9"/>
  <c r="AE7401" i="9"/>
  <c r="AE7402" i="9"/>
  <c r="AE7403" i="9"/>
  <c r="AE7404" i="9"/>
  <c r="AE7405" i="9"/>
  <c r="AE7406" i="9"/>
  <c r="AE7407" i="9"/>
  <c r="AE7408" i="9"/>
  <c r="AE7409" i="9"/>
  <c r="AE7410" i="9"/>
  <c r="AE7411" i="9"/>
  <c r="AE7412" i="9"/>
  <c r="AE7413" i="9"/>
  <c r="AE7414" i="9"/>
  <c r="AE7415" i="9"/>
  <c r="AE7416" i="9"/>
  <c r="AE7417" i="9"/>
  <c r="AE7418" i="9"/>
  <c r="AE7419" i="9"/>
  <c r="AE7420" i="9"/>
  <c r="AE7421" i="9"/>
  <c r="AE7422" i="9"/>
  <c r="AE7423" i="9"/>
  <c r="AE7424" i="9"/>
  <c r="AE7425" i="9"/>
  <c r="AE7426" i="9"/>
  <c r="AE7427" i="9"/>
  <c r="AE7428" i="9"/>
  <c r="AE7429" i="9"/>
  <c r="AE7430" i="9"/>
  <c r="AE7431" i="9"/>
  <c r="AE7432" i="9"/>
  <c r="AE7433" i="9"/>
  <c r="AE7434" i="9"/>
  <c r="AE7435" i="9"/>
  <c r="AE7436" i="9"/>
  <c r="AE7437" i="9"/>
  <c r="AE7438" i="9"/>
  <c r="AE7439" i="9"/>
  <c r="AE7440" i="9"/>
  <c r="AE7441" i="9"/>
  <c r="AE7442" i="9"/>
  <c r="AE7443" i="9"/>
  <c r="AE7444" i="9"/>
  <c r="AE7445" i="9"/>
  <c r="AE7446" i="9"/>
  <c r="AE7447" i="9"/>
  <c r="AE7448" i="9"/>
  <c r="AE7449" i="9"/>
  <c r="AE7450" i="9"/>
  <c r="AE7451" i="9"/>
  <c r="AE7452" i="9"/>
  <c r="AE7453" i="9"/>
  <c r="AE7454" i="9"/>
  <c r="AE7455" i="9"/>
  <c r="AE7456" i="9"/>
  <c r="AE7457" i="9"/>
  <c r="AE7458" i="9"/>
  <c r="AE7459" i="9"/>
  <c r="AE7460" i="9"/>
  <c r="AE7461" i="9"/>
  <c r="AE7462" i="9"/>
  <c r="AE7463" i="9"/>
  <c r="AE7464" i="9"/>
  <c r="AE7465" i="9"/>
  <c r="AE7466" i="9"/>
  <c r="AE7467" i="9"/>
  <c r="AE7468" i="9"/>
  <c r="AE7469" i="9"/>
  <c r="AE7470" i="9"/>
  <c r="AE7471" i="9"/>
  <c r="AE7472" i="9"/>
  <c r="AE7473" i="9"/>
  <c r="AE7474" i="9"/>
  <c r="AE7475" i="9"/>
  <c r="AE7476" i="9"/>
  <c r="AE7477" i="9"/>
  <c r="AE7478" i="9"/>
  <c r="AE7479" i="9"/>
  <c r="AE7480" i="9"/>
  <c r="AE7481" i="9"/>
  <c r="AE7482" i="9"/>
  <c r="AE7483" i="9"/>
  <c r="AE7484" i="9"/>
  <c r="AE7485" i="9"/>
  <c r="AE7486" i="9"/>
  <c r="AE7487" i="9"/>
  <c r="AE7488" i="9"/>
  <c r="AE7489" i="9"/>
  <c r="AE7490" i="9"/>
  <c r="AE7491" i="9"/>
  <c r="AE7492" i="9"/>
  <c r="AE7493" i="9"/>
  <c r="AE7494" i="9"/>
  <c r="AE7495" i="9"/>
  <c r="AE7496" i="9"/>
  <c r="AE7497" i="9"/>
  <c r="AE7498" i="9"/>
  <c r="AE7499" i="9"/>
  <c r="AE7500" i="9"/>
  <c r="AE7501" i="9"/>
  <c r="AE7502" i="9"/>
  <c r="AE7503" i="9"/>
  <c r="AE7504" i="9"/>
  <c r="AE7505" i="9"/>
  <c r="AE7506" i="9"/>
  <c r="AE7507" i="9"/>
  <c r="AE7508" i="9"/>
  <c r="AE7509" i="9"/>
  <c r="AE7510" i="9"/>
  <c r="AE7511" i="9"/>
  <c r="AE7512" i="9"/>
  <c r="AE7513" i="9"/>
  <c r="AE7514" i="9"/>
  <c r="AE7515" i="9"/>
  <c r="AE7516" i="9"/>
  <c r="AE7517" i="9"/>
  <c r="AE7518" i="9"/>
  <c r="AE7519" i="9"/>
  <c r="AE7520" i="9"/>
  <c r="AE7521" i="9"/>
  <c r="AE7522" i="9"/>
  <c r="AE7523" i="9"/>
  <c r="AE7524" i="9"/>
  <c r="AE7525" i="9"/>
  <c r="AE7526" i="9"/>
  <c r="AE7527" i="9"/>
  <c r="AE7528" i="9"/>
  <c r="AE7529" i="9"/>
  <c r="AE7530" i="9"/>
  <c r="AE7531" i="9"/>
  <c r="AE7532" i="9"/>
  <c r="AE7533" i="9"/>
  <c r="AE7534" i="9"/>
  <c r="AE7535" i="9"/>
  <c r="AE7536" i="9"/>
  <c r="AE7537" i="9"/>
  <c r="AE7538" i="9"/>
  <c r="AE7539" i="9"/>
  <c r="AE7540" i="9"/>
  <c r="AE7541" i="9"/>
  <c r="AE7542" i="9"/>
  <c r="AE7543" i="9"/>
  <c r="AE7544" i="9"/>
  <c r="AE7545" i="9"/>
  <c r="AE7546" i="9"/>
  <c r="AE7547" i="9"/>
  <c r="AE7548" i="9"/>
  <c r="AE7549" i="9"/>
  <c r="AE7550" i="9"/>
  <c r="AE7551" i="9"/>
  <c r="AE7552" i="9"/>
  <c r="AE7553" i="9"/>
  <c r="AE7554" i="9"/>
  <c r="AE7555" i="9"/>
  <c r="AE7556" i="9"/>
  <c r="AE7557" i="9"/>
  <c r="AE7558" i="9"/>
  <c r="AE7559" i="9"/>
  <c r="AE7560" i="9"/>
  <c r="AE7561" i="9"/>
  <c r="AE7562" i="9"/>
  <c r="AE7563" i="9"/>
  <c r="AE7564" i="9"/>
  <c r="AE7565" i="9"/>
  <c r="AE7566" i="9"/>
  <c r="AE7567" i="9"/>
  <c r="AE7568" i="9"/>
  <c r="AE7569" i="9"/>
  <c r="AE7570" i="9"/>
  <c r="AE7571" i="9"/>
  <c r="AE7572" i="9"/>
  <c r="AE7573" i="9"/>
  <c r="AE7574" i="9"/>
  <c r="AE7575" i="9"/>
  <c r="AE7576" i="9"/>
  <c r="AE7577" i="9"/>
  <c r="AE7578" i="9"/>
  <c r="AE7579" i="9"/>
  <c r="AE7580" i="9"/>
  <c r="AE7581" i="9"/>
  <c r="AE7582" i="9"/>
  <c r="AE7583" i="9"/>
  <c r="AE7584" i="9"/>
  <c r="AE7585" i="9"/>
  <c r="AE7586" i="9"/>
  <c r="AE7587" i="9"/>
  <c r="AE7588" i="9"/>
  <c r="AE7589" i="9"/>
  <c r="AE7590" i="9"/>
  <c r="AE7591" i="9"/>
  <c r="AE7592" i="9"/>
  <c r="AE7593" i="9"/>
  <c r="AE7594" i="9"/>
  <c r="AE7595" i="9"/>
  <c r="AE7596" i="9"/>
  <c r="AE7597" i="9"/>
  <c r="AE7598" i="9"/>
  <c r="AE7599" i="9"/>
  <c r="AE7600" i="9"/>
  <c r="AE7601" i="9"/>
  <c r="AE7602" i="9"/>
  <c r="AE7603" i="9"/>
  <c r="AE7604" i="9"/>
  <c r="AE7605" i="9"/>
  <c r="AE7606" i="9"/>
  <c r="AE7607" i="9"/>
  <c r="AE7608" i="9"/>
  <c r="AE7609" i="9"/>
  <c r="AE7610" i="9"/>
  <c r="AE7611" i="9"/>
  <c r="AE7612" i="9"/>
  <c r="AE7613" i="9"/>
  <c r="AE7614" i="9"/>
  <c r="AE7615" i="9"/>
  <c r="AE7616" i="9"/>
  <c r="AE7617" i="9"/>
  <c r="AE7618" i="9"/>
  <c r="AE7619" i="9"/>
  <c r="AE7620" i="9"/>
  <c r="AE7621" i="9"/>
  <c r="AE7622" i="9"/>
  <c r="AE7623" i="9"/>
  <c r="AE7624" i="9"/>
  <c r="AE7625" i="9"/>
  <c r="AE7626" i="9"/>
  <c r="AE7627" i="9"/>
  <c r="AE7628" i="9"/>
  <c r="AE7629" i="9"/>
  <c r="AE7630" i="9"/>
  <c r="AE7631" i="9"/>
  <c r="AE7632" i="9"/>
  <c r="AE7633" i="9"/>
  <c r="AE7634" i="9"/>
  <c r="AE7635" i="9"/>
  <c r="AE7636" i="9"/>
  <c r="AE7637" i="9"/>
  <c r="AE7638" i="9"/>
  <c r="AE7639" i="9"/>
  <c r="AE7640" i="9"/>
  <c r="AE7641" i="9"/>
  <c r="AE7642" i="9"/>
  <c r="AE7643" i="9"/>
  <c r="AE7644" i="9"/>
  <c r="AE7645" i="9"/>
  <c r="AE7646" i="9"/>
  <c r="AE7647" i="9"/>
  <c r="AE7648" i="9"/>
  <c r="AE7649" i="9"/>
  <c r="AE7650" i="9"/>
  <c r="AE7651" i="9"/>
  <c r="AE7652" i="9"/>
  <c r="AE7653" i="9"/>
  <c r="AE7654" i="9"/>
  <c r="AE7655" i="9"/>
  <c r="AE7656" i="9"/>
  <c r="AE7657" i="9"/>
  <c r="AE7658" i="9"/>
  <c r="AE7659" i="9"/>
  <c r="AE7660" i="9"/>
  <c r="AE7661" i="9"/>
  <c r="AE7662" i="9"/>
  <c r="AE7663" i="9"/>
  <c r="AE7664" i="9"/>
  <c r="AE7665" i="9"/>
  <c r="AE7666" i="9"/>
  <c r="AE7667" i="9"/>
  <c r="AE7668" i="9"/>
  <c r="AE7669" i="9"/>
  <c r="AE7670" i="9"/>
  <c r="AE7671" i="9"/>
  <c r="AE7672" i="9"/>
  <c r="AE7673" i="9"/>
  <c r="AE7674" i="9"/>
  <c r="AE7675" i="9"/>
  <c r="AE7676" i="9"/>
  <c r="AE7677" i="9"/>
  <c r="AE7678" i="9"/>
  <c r="AE7679" i="9"/>
  <c r="AE7680" i="9"/>
  <c r="AE7681" i="9"/>
  <c r="AE7682" i="9"/>
  <c r="AE7683" i="9"/>
  <c r="AE7684" i="9"/>
  <c r="AE7685" i="9"/>
  <c r="AE7686" i="9"/>
  <c r="AE7687" i="9"/>
  <c r="AE7688" i="9"/>
  <c r="AE7689" i="9"/>
  <c r="AE7690" i="9"/>
  <c r="AE7691" i="9"/>
  <c r="AE7692" i="9"/>
  <c r="AE7693" i="9"/>
  <c r="AE7694" i="9"/>
  <c r="AE7695" i="9"/>
  <c r="AE7696" i="9"/>
  <c r="AE7697" i="9"/>
  <c r="AE7698" i="9"/>
  <c r="AE7699" i="9"/>
  <c r="AE7700" i="9"/>
  <c r="AE7701" i="9"/>
  <c r="AE7702" i="9"/>
  <c r="AE7703" i="9"/>
  <c r="AE7704" i="9"/>
  <c r="AE7705" i="9"/>
  <c r="AE7706" i="9"/>
  <c r="AE7707" i="9"/>
  <c r="AE7708" i="9"/>
  <c r="AE7709" i="9"/>
  <c r="AE7710" i="9"/>
  <c r="AE7711" i="9"/>
  <c r="AE7712" i="9"/>
  <c r="AE7713" i="9"/>
  <c r="AE7714" i="9"/>
  <c r="AE7715" i="9"/>
  <c r="AE7716" i="9"/>
  <c r="AE7717" i="9"/>
  <c r="AE7718" i="9"/>
  <c r="AE7719" i="9"/>
  <c r="AE7720" i="9"/>
  <c r="AE7721" i="9"/>
  <c r="AE7722" i="9"/>
  <c r="AE7723" i="9"/>
  <c r="AE7724" i="9"/>
  <c r="AE7725" i="9"/>
  <c r="AE7726" i="9"/>
  <c r="AE7727" i="9"/>
  <c r="AE7728" i="9"/>
  <c r="AE7729" i="9"/>
  <c r="AE7730" i="9"/>
  <c r="AE7731" i="9"/>
  <c r="AE7732" i="9"/>
  <c r="AE7733" i="9"/>
  <c r="AE7734" i="9"/>
  <c r="AE7735" i="9"/>
  <c r="AE7736" i="9"/>
  <c r="AE7737" i="9"/>
  <c r="AE7738" i="9"/>
  <c r="AE7739" i="9"/>
  <c r="AE7740" i="9"/>
  <c r="AE7741" i="9"/>
  <c r="AE7742" i="9"/>
  <c r="AE7743" i="9"/>
  <c r="AE7744" i="9"/>
  <c r="AE7745" i="9"/>
  <c r="AE7746" i="9"/>
  <c r="AE7747" i="9"/>
  <c r="AE7748" i="9"/>
  <c r="AE7749" i="9"/>
  <c r="AE7750" i="9"/>
  <c r="AE7751" i="9"/>
  <c r="AE7752" i="9"/>
  <c r="AE7753" i="9"/>
  <c r="AE7754" i="9"/>
  <c r="AE7755" i="9"/>
  <c r="AE7756" i="9"/>
  <c r="AE7757" i="9"/>
  <c r="AE7758" i="9"/>
  <c r="AE7759" i="9"/>
  <c r="AE7760" i="9"/>
  <c r="AE7761" i="9"/>
  <c r="AE7762" i="9"/>
  <c r="AE7763" i="9"/>
  <c r="AE7764" i="9"/>
  <c r="AE7765" i="9"/>
  <c r="AE7766" i="9"/>
  <c r="AE7767" i="9"/>
  <c r="AE7768" i="9"/>
  <c r="AE7769" i="9"/>
  <c r="AE7770" i="9"/>
  <c r="AE7771" i="9"/>
  <c r="AE7772" i="9"/>
  <c r="AE7773" i="9"/>
  <c r="AE7774" i="9"/>
  <c r="AE7775" i="9"/>
  <c r="AE7776" i="9"/>
  <c r="AE7777" i="9"/>
  <c r="AE7778" i="9"/>
  <c r="AE7779" i="9"/>
  <c r="AE7780" i="9"/>
  <c r="AE7781" i="9"/>
  <c r="AE7782" i="9"/>
  <c r="AE7783" i="9"/>
  <c r="AE7784" i="9"/>
  <c r="AE7785" i="9"/>
  <c r="AE7786" i="9"/>
  <c r="AE7787" i="9"/>
  <c r="AE7788" i="9"/>
  <c r="AE7789" i="9"/>
  <c r="AE7790" i="9"/>
  <c r="AE7791" i="9"/>
  <c r="AE7792" i="9"/>
  <c r="AE7793" i="9"/>
  <c r="AE7794" i="9"/>
  <c r="AE7795" i="9"/>
  <c r="AE7796" i="9"/>
  <c r="AE7797" i="9"/>
  <c r="AE7798" i="9"/>
  <c r="AE7799" i="9"/>
  <c r="AE7800" i="9"/>
  <c r="AE7801" i="9"/>
  <c r="AE7802" i="9"/>
  <c r="AE7803" i="9"/>
  <c r="AE7804" i="9"/>
  <c r="AE7805" i="9"/>
  <c r="AE7806" i="9"/>
  <c r="AE7807" i="9"/>
  <c r="AE7808" i="9"/>
  <c r="AE7809" i="9"/>
  <c r="AE7810" i="9"/>
  <c r="AE7811" i="9"/>
  <c r="AE7812" i="9"/>
  <c r="AE7813" i="9"/>
  <c r="AE7814" i="9"/>
  <c r="AE7815" i="9"/>
  <c r="AE7816" i="9"/>
  <c r="AE7817" i="9"/>
  <c r="AE7818" i="9"/>
  <c r="AE7819" i="9"/>
  <c r="AE7820" i="9"/>
  <c r="AE7821" i="9"/>
  <c r="AE7822" i="9"/>
  <c r="AE7823" i="9"/>
  <c r="AE7824" i="9"/>
  <c r="AE7825" i="9"/>
  <c r="AE7826" i="9"/>
  <c r="AE7827" i="9"/>
  <c r="AE7828" i="9"/>
  <c r="AE7829" i="9"/>
  <c r="AE7830" i="9"/>
  <c r="AE7831" i="9"/>
  <c r="AE7832" i="9"/>
  <c r="AE7833" i="9"/>
  <c r="AE7834" i="9"/>
  <c r="AE7835" i="9"/>
  <c r="AE7836" i="9"/>
  <c r="AE7837" i="9"/>
  <c r="AE7838" i="9"/>
  <c r="AE7839" i="9"/>
  <c r="AE7840" i="9"/>
  <c r="AE7841" i="9"/>
  <c r="AE7842" i="9"/>
  <c r="AE7843" i="9"/>
  <c r="AE7844" i="9"/>
  <c r="AE7845" i="9"/>
  <c r="AE7846" i="9"/>
  <c r="AE7847" i="9"/>
  <c r="AE7848" i="9"/>
  <c r="AE7849" i="9"/>
  <c r="AE7850" i="9"/>
  <c r="AE7851" i="9"/>
  <c r="AE7852" i="9"/>
  <c r="AE7853" i="9"/>
  <c r="AE7854" i="9"/>
  <c r="AE7855" i="9"/>
  <c r="AE7856" i="9"/>
  <c r="AE7857" i="9"/>
  <c r="AE7858" i="9"/>
  <c r="AE7859" i="9"/>
  <c r="AE7860" i="9"/>
  <c r="AE7861" i="9"/>
  <c r="AE7862" i="9"/>
  <c r="AE7863" i="9"/>
  <c r="AE7864" i="9"/>
  <c r="AE7865" i="9"/>
  <c r="AE7866" i="9"/>
  <c r="AE7867" i="9"/>
  <c r="AE7868" i="9"/>
  <c r="AE7869" i="9"/>
  <c r="AE7870" i="9"/>
  <c r="AE7871" i="9"/>
  <c r="AE7872" i="9"/>
  <c r="AE7873" i="9"/>
  <c r="AE7874" i="9"/>
  <c r="AE7875" i="9"/>
  <c r="AE7876" i="9"/>
  <c r="AE7877" i="9"/>
  <c r="AE7878" i="9"/>
  <c r="AE7879" i="9"/>
  <c r="AE7880" i="9"/>
  <c r="AE7881" i="9"/>
  <c r="AE7882" i="9"/>
  <c r="AE7883" i="9"/>
  <c r="AE7884" i="9"/>
  <c r="AE7885" i="9"/>
  <c r="AE7886" i="9"/>
  <c r="AE7887" i="9"/>
  <c r="AE7888" i="9"/>
  <c r="AE7889" i="9"/>
  <c r="AE7890" i="9"/>
  <c r="AE7891" i="9"/>
  <c r="AE7892" i="9"/>
  <c r="AE7893" i="9"/>
  <c r="AE7894" i="9"/>
  <c r="AE7895" i="9"/>
  <c r="AE7896" i="9"/>
  <c r="AE7897" i="9"/>
  <c r="AE7898" i="9"/>
  <c r="AE7899" i="9"/>
  <c r="AE7900" i="9"/>
  <c r="AE7901" i="9"/>
  <c r="AE7902" i="9"/>
  <c r="AE7903" i="9"/>
  <c r="AE7904" i="9"/>
  <c r="AE7905" i="9"/>
  <c r="AE7906" i="9"/>
  <c r="AE7907" i="9"/>
  <c r="AE7908" i="9"/>
  <c r="AE7909" i="9"/>
  <c r="AE7910" i="9"/>
  <c r="AE7911" i="9"/>
  <c r="AE7912" i="9"/>
  <c r="AE7913" i="9"/>
  <c r="AE7914" i="9"/>
  <c r="AE7915" i="9"/>
  <c r="AE7916" i="9"/>
  <c r="AE7917" i="9"/>
  <c r="AE7918" i="9"/>
  <c r="AE7919" i="9"/>
  <c r="AE7920" i="9"/>
  <c r="AE7921" i="9"/>
  <c r="AE7922" i="9"/>
  <c r="AE7923" i="9"/>
  <c r="AE7924" i="9"/>
  <c r="AE7925" i="9"/>
  <c r="AE7926" i="9"/>
  <c r="AE7927" i="9"/>
  <c r="AE7928" i="9"/>
  <c r="AE7929" i="9"/>
  <c r="AE7930" i="9"/>
  <c r="AE7931" i="9"/>
  <c r="AE7932" i="9"/>
  <c r="AE7933" i="9"/>
  <c r="AE7934" i="9"/>
  <c r="AE7935" i="9"/>
  <c r="AE7936" i="9"/>
  <c r="AE7937" i="9"/>
  <c r="AE7938" i="9"/>
  <c r="AE7939" i="9"/>
  <c r="AE7940" i="9"/>
  <c r="AE7941" i="9"/>
  <c r="AE7942" i="9"/>
  <c r="AE7943" i="9"/>
  <c r="AE7944" i="9"/>
  <c r="AE7945" i="9"/>
  <c r="AE7946" i="9"/>
  <c r="AE7947" i="9"/>
  <c r="AE7948" i="9"/>
  <c r="AE7949" i="9"/>
  <c r="AE7950" i="9"/>
  <c r="AE7951" i="9"/>
  <c r="AE7952" i="9"/>
  <c r="AE7953" i="9"/>
  <c r="AE7954" i="9"/>
  <c r="AE7955" i="9"/>
  <c r="AE7956" i="9"/>
  <c r="AE7957" i="9"/>
  <c r="AE7958" i="9"/>
  <c r="AE7959" i="9"/>
  <c r="AE7960" i="9"/>
  <c r="AE7961" i="9"/>
  <c r="AE7962" i="9"/>
  <c r="AE7963" i="9"/>
  <c r="AE7964" i="9"/>
  <c r="AE7965" i="9"/>
  <c r="AE7966" i="9"/>
  <c r="AE7967" i="9"/>
  <c r="AE7968" i="9"/>
  <c r="AE7969" i="9"/>
  <c r="AE7970" i="9"/>
  <c r="AE7971" i="9"/>
  <c r="AE7972" i="9"/>
  <c r="AE7973" i="9"/>
  <c r="AE7974" i="9"/>
  <c r="AE7975" i="9"/>
  <c r="AE7976" i="9"/>
  <c r="AE7977" i="9"/>
  <c r="AE7978" i="9"/>
  <c r="AE7979" i="9"/>
  <c r="AE7980" i="9"/>
  <c r="AE7981" i="9"/>
  <c r="AE7982" i="9"/>
  <c r="AE7983" i="9"/>
  <c r="AE7984" i="9"/>
  <c r="AE7985" i="9"/>
  <c r="AE7986" i="9"/>
  <c r="AE7987" i="9"/>
  <c r="AE7988" i="9"/>
  <c r="AE7989" i="9"/>
  <c r="AE7990" i="9"/>
  <c r="AE7991" i="9"/>
  <c r="AE7992" i="9"/>
  <c r="AE7993" i="9"/>
  <c r="AE7994" i="9"/>
  <c r="AE7995" i="9"/>
  <c r="AE7996" i="9"/>
  <c r="AE7997" i="9"/>
  <c r="AE7998" i="9"/>
  <c r="AE7999" i="9"/>
  <c r="AE8000" i="9"/>
  <c r="AE8001" i="9"/>
  <c r="AE8002" i="9"/>
  <c r="AE8003" i="9"/>
  <c r="AE8004" i="9"/>
  <c r="AE8005" i="9"/>
  <c r="AE8006" i="9"/>
  <c r="AE8007" i="9"/>
  <c r="AE8008" i="9"/>
  <c r="AE8009" i="9"/>
  <c r="AE8010" i="9"/>
  <c r="AE8011" i="9"/>
  <c r="AE8012" i="9"/>
  <c r="AE8013" i="9"/>
  <c r="AE8014" i="9"/>
  <c r="AE8015" i="9"/>
  <c r="AE8016" i="9"/>
  <c r="AE8017" i="9"/>
  <c r="AE8018" i="9"/>
  <c r="AE8019" i="9"/>
  <c r="AE8020" i="9"/>
  <c r="AE8021" i="9"/>
  <c r="AE8022" i="9"/>
  <c r="AE8023" i="9"/>
  <c r="AE8024" i="9"/>
  <c r="AE8025" i="9"/>
  <c r="AE8026" i="9"/>
  <c r="AE8027" i="9"/>
  <c r="AE8028" i="9"/>
  <c r="AE8029" i="9"/>
  <c r="AE8030" i="9"/>
  <c r="AE8031" i="9"/>
  <c r="AE8032" i="9"/>
  <c r="AE8033" i="9"/>
  <c r="AE8034" i="9"/>
  <c r="AE8035" i="9"/>
  <c r="AE8036" i="9"/>
  <c r="AE8037" i="9"/>
  <c r="AE8038" i="9"/>
  <c r="AE8039" i="9"/>
  <c r="AE8040" i="9"/>
  <c r="AE8041" i="9"/>
  <c r="AE8042" i="9"/>
  <c r="AE8043" i="9"/>
  <c r="AE8044" i="9"/>
  <c r="AE8045" i="9"/>
  <c r="AE8046" i="9"/>
  <c r="AE8047" i="9"/>
  <c r="AE8048" i="9"/>
  <c r="AE8049" i="9"/>
  <c r="AE8050" i="9"/>
  <c r="AE8051" i="9"/>
  <c r="AE8052" i="9"/>
  <c r="AE8053" i="9"/>
  <c r="AE8054" i="9"/>
  <c r="AE8055" i="9"/>
  <c r="AE8056" i="9"/>
  <c r="AE8057" i="9"/>
  <c r="AE8058" i="9"/>
  <c r="AE8059" i="9"/>
  <c r="AE8060" i="9"/>
  <c r="AE8061" i="9"/>
  <c r="AE8062" i="9"/>
  <c r="AE8063" i="9"/>
  <c r="AE8064" i="9"/>
  <c r="AE8065" i="9"/>
  <c r="AE8066" i="9"/>
  <c r="AE8067" i="9"/>
  <c r="AE8068" i="9"/>
  <c r="AE8069" i="9"/>
  <c r="AE8070" i="9"/>
  <c r="AE8071" i="9"/>
  <c r="AE8072" i="9"/>
  <c r="AE8073" i="9"/>
  <c r="AE8074" i="9"/>
  <c r="AE8075" i="9"/>
  <c r="AE8076" i="9"/>
  <c r="AE8077" i="9"/>
  <c r="AE8078" i="9"/>
  <c r="AE8079" i="9"/>
  <c r="AE8080" i="9"/>
  <c r="AE8081" i="9"/>
  <c r="AE8082" i="9"/>
  <c r="AE8083" i="9"/>
  <c r="AE8084" i="9"/>
  <c r="AE8085" i="9"/>
  <c r="AE8086" i="9"/>
  <c r="AE8087" i="9"/>
  <c r="AE8088" i="9"/>
  <c r="AE8089" i="9"/>
  <c r="AE8090" i="9"/>
  <c r="AE8091" i="9"/>
  <c r="AE8092" i="9"/>
  <c r="AE8093" i="9"/>
  <c r="AE8094" i="9"/>
  <c r="AE8095" i="9"/>
  <c r="AE8096" i="9"/>
  <c r="AE8097" i="9"/>
  <c r="AE8098" i="9"/>
  <c r="AE8099" i="9"/>
  <c r="AE8100" i="9"/>
  <c r="AE8101" i="9"/>
  <c r="AE8102" i="9"/>
  <c r="AE8103" i="9"/>
  <c r="AE8104" i="9"/>
  <c r="AE8105" i="9"/>
  <c r="AE8106" i="9"/>
  <c r="AE8107" i="9"/>
  <c r="AE8108" i="9"/>
  <c r="AE8109" i="9"/>
  <c r="AE8110" i="9"/>
  <c r="AE8111" i="9"/>
  <c r="AE8112" i="9"/>
  <c r="AE8113" i="9"/>
  <c r="AE8114" i="9"/>
  <c r="AE8115" i="9"/>
  <c r="AE8116" i="9"/>
  <c r="AE8117" i="9"/>
  <c r="AE8118" i="9"/>
  <c r="AE8119" i="9"/>
  <c r="AE8120" i="9"/>
  <c r="AE8121" i="9"/>
  <c r="AE8122" i="9"/>
  <c r="AE8123" i="9"/>
  <c r="AE8124" i="9"/>
  <c r="AE8125" i="9"/>
  <c r="AE8126" i="9"/>
  <c r="AE8127" i="9"/>
  <c r="AE8128" i="9"/>
  <c r="AE8129" i="9"/>
  <c r="AE8130" i="9"/>
  <c r="AE8131" i="9"/>
  <c r="AE8132" i="9"/>
  <c r="AE8133" i="9"/>
  <c r="AE8134" i="9"/>
  <c r="AE8135" i="9"/>
  <c r="AE8136" i="9"/>
  <c r="AE8137" i="9"/>
  <c r="AE8138" i="9"/>
  <c r="AE8139" i="9"/>
  <c r="AE8140" i="9"/>
  <c r="AE8141" i="9"/>
  <c r="AE8142" i="9"/>
  <c r="AE8143" i="9"/>
  <c r="AE8144" i="9"/>
  <c r="AE8145" i="9"/>
  <c r="AE8146" i="9"/>
  <c r="AE8147" i="9"/>
  <c r="AE8148" i="9"/>
  <c r="AE8149" i="9"/>
  <c r="AE8150" i="9"/>
  <c r="AE8151" i="9"/>
  <c r="AE8152" i="9"/>
  <c r="AE8153" i="9"/>
  <c r="AE8154" i="9"/>
  <c r="AE8155" i="9"/>
  <c r="AE8156" i="9"/>
  <c r="AE8157" i="9"/>
  <c r="AE8158" i="9"/>
  <c r="AE8159" i="9"/>
  <c r="AE8160" i="9"/>
  <c r="AE8161" i="9"/>
  <c r="AE8162" i="9"/>
  <c r="AE8163" i="9"/>
  <c r="AE8164" i="9"/>
  <c r="AE8165" i="9"/>
  <c r="AE8166" i="9"/>
  <c r="AE8167" i="9"/>
  <c r="AE8168" i="9"/>
  <c r="AE8169" i="9"/>
  <c r="AE8170" i="9"/>
  <c r="AE8171" i="9"/>
  <c r="AE8172" i="9"/>
  <c r="AE8173" i="9"/>
  <c r="AE8174" i="9"/>
  <c r="AE8175" i="9"/>
  <c r="AE8176" i="9"/>
  <c r="AE8177" i="9"/>
  <c r="AE8178" i="9"/>
  <c r="AE8179" i="9"/>
  <c r="AE8180" i="9"/>
  <c r="AE8181" i="9"/>
  <c r="AE8182" i="9"/>
  <c r="AE8183" i="9"/>
  <c r="AE8184" i="9"/>
  <c r="AE8185" i="9"/>
  <c r="AE8186" i="9"/>
  <c r="AE8187" i="9"/>
  <c r="AE8188" i="9"/>
  <c r="AE8189" i="9"/>
  <c r="AE8190" i="9"/>
  <c r="AE8191" i="9"/>
  <c r="AE8192" i="9"/>
  <c r="AE8193" i="9"/>
  <c r="AE8194" i="9"/>
  <c r="AE8195" i="9"/>
  <c r="AE8196" i="9"/>
  <c r="AE8197" i="9"/>
  <c r="AE8198" i="9"/>
  <c r="AE8199" i="9"/>
  <c r="AE8200" i="9"/>
  <c r="AE8201" i="9"/>
  <c r="AE8202" i="9"/>
  <c r="AE8203" i="9"/>
  <c r="AE8204" i="9"/>
  <c r="AE8205" i="9"/>
  <c r="AE8206" i="9"/>
  <c r="AE8207" i="9"/>
  <c r="AE8208" i="9"/>
  <c r="AE8209" i="9"/>
  <c r="AE8210" i="9"/>
  <c r="AE8211" i="9"/>
  <c r="AE8212" i="9"/>
  <c r="AE8213" i="9"/>
  <c r="AE8214" i="9"/>
  <c r="AE8215" i="9"/>
  <c r="AE8216" i="9"/>
  <c r="AE8217" i="9"/>
  <c r="AE8218" i="9"/>
  <c r="AE8219" i="9"/>
  <c r="AE8220" i="9"/>
  <c r="AE8221" i="9"/>
  <c r="AE8222" i="9"/>
  <c r="AE8223" i="9"/>
  <c r="AE8224" i="9"/>
  <c r="AE8225" i="9"/>
  <c r="AE8226" i="9"/>
  <c r="AE8227" i="9"/>
  <c r="AE8228" i="9"/>
  <c r="AE8229" i="9"/>
  <c r="AE8230" i="9"/>
  <c r="AE8231" i="9"/>
  <c r="AE8232" i="9"/>
  <c r="AE8233" i="9"/>
  <c r="AE8234" i="9"/>
  <c r="AE8235" i="9"/>
  <c r="AE8236" i="9"/>
  <c r="AE8237" i="9"/>
  <c r="AE8238" i="9"/>
  <c r="AE8239" i="9"/>
  <c r="AE8240" i="9"/>
  <c r="AE8241" i="9"/>
  <c r="AE8242" i="9"/>
  <c r="AE8243" i="9"/>
  <c r="AE8244" i="9"/>
  <c r="AE8245" i="9"/>
  <c r="AE8246" i="9"/>
  <c r="AE8247" i="9"/>
  <c r="AE8248" i="9"/>
  <c r="AE8249" i="9"/>
  <c r="AE8250" i="9"/>
  <c r="AE8251" i="9"/>
  <c r="AE8252" i="9"/>
  <c r="AE8253" i="9"/>
  <c r="AE8254" i="9"/>
  <c r="AE8255" i="9"/>
  <c r="AE8256" i="9"/>
  <c r="AE8257" i="9"/>
  <c r="AE8258" i="9"/>
  <c r="AE8259" i="9"/>
  <c r="AE8260" i="9"/>
  <c r="AE8261" i="9"/>
  <c r="AE8262" i="9"/>
  <c r="AE8263" i="9"/>
  <c r="AE8264" i="9"/>
  <c r="AE8265" i="9"/>
  <c r="AE8266" i="9"/>
  <c r="AE8267" i="9"/>
  <c r="AE8268" i="9"/>
  <c r="AE8269" i="9"/>
  <c r="AE8270" i="9"/>
  <c r="AE8271" i="9"/>
  <c r="AE8272" i="9"/>
  <c r="AE8273" i="9"/>
  <c r="AE8274" i="9"/>
  <c r="AE8275" i="9"/>
  <c r="AE8276" i="9"/>
  <c r="AE8277" i="9"/>
  <c r="AE8278" i="9"/>
  <c r="AE8279" i="9"/>
  <c r="AE8280" i="9"/>
  <c r="AE8281" i="9"/>
  <c r="AE8282" i="9"/>
  <c r="AE8283" i="9"/>
  <c r="AE8284" i="9"/>
  <c r="AE8285" i="9"/>
  <c r="AE8286" i="9"/>
  <c r="AE8287" i="9"/>
  <c r="AE8288" i="9"/>
  <c r="AE8289" i="9"/>
  <c r="AE8290" i="9"/>
  <c r="AE8291" i="9"/>
  <c r="AE8292" i="9"/>
  <c r="AE8293" i="9"/>
  <c r="AE8294" i="9"/>
  <c r="AE8295" i="9"/>
  <c r="AE8296" i="9"/>
  <c r="AE8297" i="9"/>
  <c r="AE8298" i="9"/>
  <c r="AE8299" i="9"/>
  <c r="AE8300" i="9"/>
  <c r="AE8301" i="9"/>
  <c r="AE8302" i="9"/>
  <c r="AE8303" i="9"/>
  <c r="AE8304" i="9"/>
  <c r="AE8305" i="9"/>
  <c r="AE8306" i="9"/>
  <c r="AE8307" i="9"/>
  <c r="AE8308" i="9"/>
  <c r="AE8309" i="9"/>
  <c r="AE8310" i="9"/>
  <c r="AE8311" i="9"/>
  <c r="AE8312" i="9"/>
  <c r="AE8313" i="9"/>
  <c r="AE8314" i="9"/>
  <c r="AE8315" i="9"/>
  <c r="AE8316" i="9"/>
  <c r="AE8317" i="9"/>
  <c r="AE8318" i="9"/>
  <c r="AE8319" i="9"/>
  <c r="AE8320" i="9"/>
  <c r="AE8321" i="9"/>
  <c r="AE8322" i="9"/>
  <c r="AE8323" i="9"/>
  <c r="AE8324" i="9"/>
  <c r="AE8325" i="9"/>
  <c r="AE8326" i="9"/>
  <c r="AE8327" i="9"/>
  <c r="AE8328" i="9"/>
  <c r="AE8329" i="9"/>
  <c r="AE8330" i="9"/>
  <c r="AE8331" i="9"/>
  <c r="AE8332" i="9"/>
  <c r="AE8333" i="9"/>
  <c r="AE8334" i="9"/>
  <c r="AE8335" i="9"/>
  <c r="AE8336" i="9"/>
  <c r="AE8337" i="9"/>
  <c r="AE8338" i="9"/>
  <c r="AE8339" i="9"/>
  <c r="AE8340" i="9"/>
  <c r="AE8341" i="9"/>
  <c r="AE8342" i="9"/>
  <c r="AE8343" i="9"/>
  <c r="AE8344" i="9"/>
  <c r="AE8345" i="9"/>
  <c r="AE8346" i="9"/>
  <c r="AE8347" i="9"/>
  <c r="AE8348" i="9"/>
  <c r="AE8349" i="9"/>
  <c r="AE8350" i="9"/>
  <c r="AE8351" i="9"/>
  <c r="AE8352" i="9"/>
  <c r="AE8353" i="9"/>
  <c r="AE8354" i="9"/>
  <c r="AE8355" i="9"/>
  <c r="AE8356" i="9"/>
  <c r="AE8357" i="9"/>
  <c r="AE8358" i="9"/>
  <c r="AE8359" i="9"/>
  <c r="AE8360" i="9"/>
  <c r="AE8361" i="9"/>
  <c r="AE8362" i="9"/>
  <c r="AE8363" i="9"/>
  <c r="AE8364" i="9"/>
  <c r="AE8365" i="9"/>
  <c r="AE8366" i="9"/>
  <c r="AE8367" i="9"/>
  <c r="AE8368" i="9"/>
  <c r="AE8369" i="9"/>
  <c r="AE8370" i="9"/>
  <c r="AE8371" i="9"/>
  <c r="AE8372" i="9"/>
  <c r="AE8373" i="9"/>
  <c r="AE8374" i="9"/>
  <c r="AE8375" i="9"/>
  <c r="AE8376" i="9"/>
  <c r="AE8377" i="9"/>
  <c r="AE8378" i="9"/>
  <c r="AE8379" i="9"/>
  <c r="AE8380" i="9"/>
  <c r="AE8381" i="9"/>
  <c r="AE8382" i="9"/>
  <c r="AE8383" i="9"/>
  <c r="AE8384" i="9"/>
  <c r="AE8385" i="9"/>
  <c r="AE8386" i="9"/>
  <c r="AE8387" i="9"/>
  <c r="AE8388" i="9"/>
  <c r="AE8389" i="9"/>
  <c r="AE8390" i="9"/>
  <c r="AE8391" i="9"/>
  <c r="AE8392" i="9"/>
  <c r="AE8393" i="9"/>
  <c r="AE8394" i="9"/>
  <c r="AE8395" i="9"/>
  <c r="AE8396" i="9"/>
  <c r="AE8397" i="9"/>
  <c r="AE8398" i="9"/>
  <c r="AE8399" i="9"/>
  <c r="AE8400" i="9"/>
  <c r="AE8401" i="9"/>
  <c r="AE8402" i="9"/>
  <c r="AE8403" i="9"/>
  <c r="AE8404" i="9"/>
  <c r="AE8405" i="9"/>
  <c r="AE8406" i="9"/>
  <c r="AE8407" i="9"/>
  <c r="AE8408" i="9"/>
  <c r="AE8409" i="9"/>
  <c r="AE8410" i="9"/>
  <c r="AE8411" i="9"/>
  <c r="AE8412" i="9"/>
  <c r="AE8413" i="9"/>
  <c r="AE8414" i="9"/>
  <c r="AE8415" i="9"/>
  <c r="AE8416" i="9"/>
  <c r="AE8417" i="9"/>
  <c r="AE8418" i="9"/>
  <c r="AE8419" i="9"/>
  <c r="AE8420" i="9"/>
  <c r="AE8421" i="9"/>
  <c r="AE8422" i="9"/>
  <c r="AE8423" i="9"/>
  <c r="AE8424" i="9"/>
  <c r="AE8425" i="9"/>
  <c r="AE8426" i="9"/>
  <c r="AE8427" i="9"/>
  <c r="AE8428" i="9"/>
  <c r="AE8429" i="9"/>
  <c r="AE8430" i="9"/>
  <c r="AE8431" i="9"/>
  <c r="AE8432" i="9"/>
  <c r="AE8433" i="9"/>
  <c r="AE8434" i="9"/>
  <c r="AE8435" i="9"/>
  <c r="AE8436" i="9"/>
  <c r="AE8437" i="9"/>
  <c r="AE8438" i="9"/>
  <c r="AE8439" i="9"/>
  <c r="AE8440" i="9"/>
  <c r="AE8441" i="9"/>
  <c r="AE8442" i="9"/>
  <c r="AE8443" i="9"/>
  <c r="AE8444" i="9"/>
  <c r="AE8445" i="9"/>
  <c r="AE8446" i="9"/>
  <c r="AE8447" i="9"/>
  <c r="AE8448" i="9"/>
  <c r="AE8449" i="9"/>
  <c r="AE8450" i="9"/>
  <c r="AE8451" i="9"/>
  <c r="AE8452" i="9"/>
  <c r="AE8453" i="9"/>
  <c r="AE8454" i="9"/>
  <c r="AE8455" i="9"/>
  <c r="AE8456" i="9"/>
  <c r="AE8457" i="9"/>
  <c r="AE8458" i="9"/>
  <c r="AE8459" i="9"/>
  <c r="AE8460" i="9"/>
  <c r="AE8461" i="9"/>
  <c r="AE8462" i="9"/>
  <c r="AE8463" i="9"/>
  <c r="AE8464" i="9"/>
  <c r="AE8465" i="9"/>
  <c r="AE8466" i="9"/>
  <c r="AE8467" i="9"/>
  <c r="AE8468" i="9"/>
  <c r="AE8469" i="9"/>
  <c r="AE8470" i="9"/>
  <c r="AE8471" i="9"/>
  <c r="AE8472" i="9"/>
  <c r="AE8473" i="9"/>
  <c r="AE8474" i="9"/>
  <c r="AE8475" i="9"/>
  <c r="AE8476" i="9"/>
  <c r="AE8477" i="9"/>
  <c r="AE8478" i="9"/>
  <c r="AE8479" i="9"/>
  <c r="AE8480" i="9"/>
  <c r="AE8481" i="9"/>
  <c r="AE8482" i="9"/>
  <c r="AE8483" i="9"/>
  <c r="AE8484" i="9"/>
  <c r="AE8485" i="9"/>
  <c r="AE8486" i="9"/>
  <c r="AE8487" i="9"/>
  <c r="AE8488" i="9"/>
  <c r="AE8489" i="9"/>
  <c r="AE8490" i="9"/>
  <c r="AE8491" i="9"/>
  <c r="AE8492" i="9"/>
  <c r="AE8493" i="9"/>
  <c r="AE8494" i="9"/>
  <c r="AE8495" i="9"/>
  <c r="AE8496" i="9"/>
  <c r="AE8497" i="9"/>
  <c r="AE8498" i="9"/>
  <c r="AE8499" i="9"/>
  <c r="AE8500" i="9"/>
  <c r="AE8501" i="9"/>
  <c r="AE8502" i="9"/>
  <c r="AE8503" i="9"/>
  <c r="AE8504" i="9"/>
  <c r="AE8505" i="9"/>
  <c r="AE8506" i="9"/>
  <c r="AE8507" i="9"/>
  <c r="AE8508" i="9"/>
  <c r="AE8509" i="9"/>
  <c r="AE8510" i="9"/>
  <c r="AE8511" i="9"/>
  <c r="AE8512" i="9"/>
  <c r="AE8513" i="9"/>
  <c r="AE8514" i="9"/>
  <c r="AE8515" i="9"/>
  <c r="AE8516" i="9"/>
  <c r="AE8517" i="9"/>
  <c r="AE8518" i="9"/>
  <c r="AE8519" i="9"/>
  <c r="AE8520" i="9"/>
  <c r="AE8521" i="9"/>
  <c r="AE8522" i="9"/>
  <c r="AE8523" i="9"/>
  <c r="AE8524" i="9"/>
  <c r="AE8525" i="9"/>
  <c r="AE8526" i="9"/>
  <c r="AE8527" i="9"/>
  <c r="AE8528" i="9"/>
  <c r="AE8529" i="9"/>
  <c r="AE8530" i="9"/>
  <c r="AE8531" i="9"/>
  <c r="AE8532" i="9"/>
  <c r="AE8533" i="9"/>
  <c r="AE8534" i="9"/>
  <c r="AE8535" i="9"/>
  <c r="AE8536" i="9"/>
  <c r="AE8537" i="9"/>
  <c r="AE8538" i="9"/>
  <c r="AE8539" i="9"/>
  <c r="AE8540" i="9"/>
  <c r="AE8541" i="9"/>
  <c r="AE8542" i="9"/>
  <c r="AE8543" i="9"/>
  <c r="AE8544" i="9"/>
  <c r="AE8545" i="9"/>
  <c r="AE8546" i="9"/>
  <c r="AE8547" i="9"/>
  <c r="AE8548" i="9"/>
  <c r="AE8549" i="9"/>
  <c r="AE8550" i="9"/>
  <c r="AE8551" i="9"/>
  <c r="AE8552" i="9"/>
  <c r="AE8553" i="9"/>
  <c r="AE8554" i="9"/>
  <c r="AE8555" i="9"/>
  <c r="AE8556" i="9"/>
  <c r="AE8557" i="9"/>
  <c r="AE8558" i="9"/>
  <c r="AE8559" i="9"/>
  <c r="AE8560" i="9"/>
  <c r="AE8561" i="9"/>
  <c r="AE8562" i="9"/>
  <c r="AE8563" i="9"/>
  <c r="AE8564" i="9"/>
  <c r="AE8565" i="9"/>
  <c r="AE8566" i="9"/>
  <c r="AE8567" i="9"/>
  <c r="AE8568" i="9"/>
  <c r="AE8569" i="9"/>
  <c r="AE8570" i="9"/>
  <c r="AE8571" i="9"/>
  <c r="AE8572" i="9"/>
  <c r="AE8573" i="9"/>
  <c r="AE8574" i="9"/>
  <c r="AE8575" i="9"/>
  <c r="AE8576" i="9"/>
  <c r="AE8577" i="9"/>
  <c r="AE8578" i="9"/>
  <c r="AE8579" i="9"/>
  <c r="AE8580" i="9"/>
  <c r="AE8581" i="9"/>
  <c r="AE8582" i="9"/>
  <c r="AE8583" i="9"/>
  <c r="AE8584" i="9"/>
  <c r="AE8585" i="9"/>
  <c r="AE8586" i="9"/>
  <c r="AE8587" i="9"/>
  <c r="AE8588" i="9"/>
  <c r="AE8589" i="9"/>
  <c r="AE8590" i="9"/>
  <c r="AE8591" i="9"/>
  <c r="AE8592" i="9"/>
  <c r="AE8593" i="9"/>
  <c r="AE8594" i="9"/>
  <c r="AE8595" i="9"/>
  <c r="AE8596" i="9"/>
  <c r="AE8597" i="9"/>
  <c r="AE8598" i="9"/>
  <c r="AE8599" i="9"/>
  <c r="AE8600" i="9"/>
  <c r="AE8601" i="9"/>
  <c r="AE8602" i="9"/>
  <c r="AE8603" i="9"/>
  <c r="AE8604" i="9"/>
  <c r="AE8605" i="9"/>
  <c r="AE8606" i="9"/>
  <c r="AE8607" i="9"/>
  <c r="AE8608" i="9"/>
  <c r="AE8609" i="9"/>
  <c r="AE8610" i="9"/>
  <c r="AE8611" i="9"/>
  <c r="AE8612" i="9"/>
  <c r="AE8613" i="9"/>
  <c r="AE8614" i="9"/>
  <c r="AE8615" i="9"/>
  <c r="AE8616" i="9"/>
  <c r="AE8617" i="9"/>
  <c r="AE8618" i="9"/>
  <c r="AE8619" i="9"/>
  <c r="AE8620" i="9"/>
  <c r="AE8621" i="9"/>
  <c r="AE8622" i="9"/>
  <c r="AE8623" i="9"/>
  <c r="AE8624" i="9"/>
  <c r="AE8625" i="9"/>
  <c r="AE8626" i="9"/>
  <c r="AE8627" i="9"/>
  <c r="AE8628" i="9"/>
  <c r="AE8629" i="9"/>
  <c r="AE8630" i="9"/>
  <c r="AE8631" i="9"/>
  <c r="AE8632" i="9"/>
  <c r="AE8633" i="9"/>
  <c r="AE8634" i="9"/>
  <c r="AE8635" i="9"/>
  <c r="AE8636" i="9"/>
  <c r="AE8637" i="9"/>
  <c r="AE8638" i="9"/>
  <c r="AE8639" i="9"/>
  <c r="AE8640" i="9"/>
  <c r="AE8641" i="9"/>
  <c r="AE8642" i="9"/>
  <c r="AE8643" i="9"/>
  <c r="AE8644" i="9"/>
  <c r="AE8645" i="9"/>
  <c r="AE8646" i="9"/>
  <c r="AE8647" i="9"/>
  <c r="AE8648" i="9"/>
  <c r="AE8649" i="9"/>
  <c r="AE8650" i="9"/>
  <c r="AE8651" i="9"/>
  <c r="AE8652" i="9"/>
  <c r="AE8653" i="9"/>
  <c r="AE8654" i="9"/>
  <c r="AE8655" i="9"/>
  <c r="AE8656" i="9"/>
  <c r="AE8657" i="9"/>
  <c r="AE8658" i="9"/>
  <c r="AE8659" i="9"/>
  <c r="AE8660" i="9"/>
  <c r="AE8661" i="9"/>
  <c r="AE8662" i="9"/>
  <c r="AE8663" i="9"/>
  <c r="AE8664" i="9"/>
  <c r="AE8665" i="9"/>
  <c r="AE8666" i="9"/>
  <c r="AE8667" i="9"/>
  <c r="AE8668" i="9"/>
  <c r="AE8669" i="9"/>
  <c r="AE8670" i="9"/>
  <c r="AE8671" i="9"/>
  <c r="AE8672" i="9"/>
  <c r="AE8673" i="9"/>
  <c r="AE8674" i="9"/>
  <c r="AE8675" i="9"/>
  <c r="AE8676" i="9"/>
  <c r="AE8677" i="9"/>
  <c r="AE8678" i="9"/>
  <c r="AE8679" i="9"/>
  <c r="AE8680" i="9"/>
  <c r="AE8681" i="9"/>
  <c r="AE8682" i="9"/>
  <c r="AE8683" i="9"/>
  <c r="AE8684" i="9"/>
  <c r="AE8685" i="9"/>
  <c r="AE8686" i="9"/>
  <c r="AE8687" i="9"/>
  <c r="AE8688" i="9"/>
  <c r="AE8689" i="9"/>
  <c r="AE8690" i="9"/>
  <c r="AE8691" i="9"/>
  <c r="AE8692" i="9"/>
  <c r="AE8693" i="9"/>
  <c r="AE8694" i="9"/>
  <c r="AE8695" i="9"/>
  <c r="AE8696" i="9"/>
  <c r="AE8697" i="9"/>
  <c r="AE8698" i="9"/>
  <c r="AE8699" i="9"/>
  <c r="AE8700" i="9"/>
  <c r="AE8701" i="9"/>
  <c r="AE8702" i="9"/>
  <c r="AE8703" i="9"/>
  <c r="AE8704" i="9"/>
  <c r="AE8705" i="9"/>
  <c r="AE8706" i="9"/>
  <c r="AE8707" i="9"/>
  <c r="AE8708" i="9"/>
  <c r="AE8709" i="9"/>
  <c r="AE8710" i="9"/>
  <c r="AE8711" i="9"/>
  <c r="AE8712" i="9"/>
  <c r="AE8713" i="9"/>
  <c r="AE8714" i="9"/>
  <c r="AE8715" i="9"/>
  <c r="AE8716" i="9"/>
  <c r="AE8717" i="9"/>
  <c r="AE8718" i="9"/>
  <c r="AE8719" i="9"/>
  <c r="AE8720" i="9"/>
  <c r="AE8721" i="9"/>
  <c r="AE8722" i="9"/>
  <c r="AE8723" i="9"/>
  <c r="AE8724" i="9"/>
  <c r="AE8725" i="9"/>
  <c r="AE8726" i="9"/>
  <c r="AE8727" i="9"/>
  <c r="AE8728" i="9"/>
  <c r="AE8729" i="9"/>
  <c r="AE8730" i="9"/>
  <c r="AE8731" i="9"/>
  <c r="AE8732" i="9"/>
  <c r="AE8733" i="9"/>
  <c r="AE8734" i="9"/>
  <c r="AE8735" i="9"/>
  <c r="AE8736" i="9"/>
  <c r="AE8737" i="9"/>
  <c r="AE8738" i="9"/>
  <c r="AE8739" i="9"/>
  <c r="AE8740" i="9"/>
  <c r="AE8741" i="9"/>
  <c r="AE8742" i="9"/>
  <c r="AE8743" i="9"/>
  <c r="AE8744" i="9"/>
  <c r="AE8745" i="9"/>
  <c r="AE8746" i="9"/>
  <c r="AE8747" i="9"/>
  <c r="AE8748" i="9"/>
  <c r="AE8749" i="9"/>
  <c r="AE8750" i="9"/>
  <c r="AE8751" i="9"/>
  <c r="AE8752" i="9"/>
  <c r="AE8753" i="9"/>
  <c r="AE8754" i="9"/>
  <c r="AE8755" i="9"/>
  <c r="AE8756" i="9"/>
  <c r="AE8757" i="9"/>
  <c r="AE8758" i="9"/>
  <c r="AE8759" i="9"/>
  <c r="AE8760" i="9"/>
  <c r="AE8761" i="9"/>
  <c r="AE8762" i="9"/>
  <c r="AE8763" i="9"/>
  <c r="AE8764" i="9"/>
  <c r="AE8765" i="9"/>
  <c r="AE8766" i="9"/>
  <c r="AE8767" i="9"/>
  <c r="AE8768" i="9"/>
  <c r="AE8769" i="9"/>
  <c r="AE8770" i="9"/>
  <c r="AE8771" i="9"/>
  <c r="AE8772" i="9"/>
  <c r="AE8773" i="9"/>
  <c r="AE8774" i="9"/>
  <c r="AE8775" i="9"/>
  <c r="AE8776" i="9"/>
  <c r="AE8777" i="9"/>
  <c r="AE8778" i="9"/>
  <c r="AE8779" i="9"/>
  <c r="AE8780" i="9"/>
  <c r="AE8781" i="9"/>
  <c r="D14" i="30" l="1"/>
  <c r="E14" i="30" l="1"/>
  <c r="E7" i="30"/>
  <c r="E9" i="30"/>
  <c r="E13" i="30"/>
  <c r="E10" i="30"/>
  <c r="E12" i="30"/>
  <c r="E6" i="30"/>
  <c r="E8" i="30"/>
  <c r="E11" i="30"/>
  <c r="C14" i="5" s="1"/>
  <c r="V22" i="9" l="1"/>
  <c r="W22" i="9" s="1"/>
  <c r="S22" i="9"/>
  <c r="X22" i="9" s="1"/>
  <c r="Y22" i="9" l="1"/>
  <c r="Z22" i="9" s="1"/>
  <c r="AB22" i="9" s="1"/>
  <c r="AD22" i="9" s="1"/>
  <c r="K8768" i="9" l="1"/>
  <c r="K8766" i="9"/>
  <c r="K8764" i="9"/>
  <c r="L8754" i="9"/>
  <c r="AC8754" i="9" s="1"/>
  <c r="K8752" i="9"/>
  <c r="K8750" i="9"/>
  <c r="L8748" i="9"/>
  <c r="AC8748" i="9" s="1"/>
  <c r="L8742" i="9"/>
  <c r="AC8742" i="9" s="1"/>
  <c r="K8735" i="9"/>
  <c r="L8732" i="9"/>
  <c r="AC8732" i="9" s="1"/>
  <c r="K8729" i="9"/>
  <c r="K8725" i="9"/>
  <c r="L8723" i="9"/>
  <c r="AC8723" i="9" s="1"/>
  <c r="K8719" i="9"/>
  <c r="K8717" i="9"/>
  <c r="L8703" i="9"/>
  <c r="AC8703" i="9" s="1"/>
  <c r="K8686" i="9"/>
  <c r="L8684" i="9"/>
  <c r="AC8684" i="9" s="1"/>
  <c r="L8682" i="9"/>
  <c r="AC8682" i="9" s="1"/>
  <c r="L8678" i="9"/>
  <c r="AC8678" i="9" s="1"/>
  <c r="K8676" i="9"/>
  <c r="L8670" i="9"/>
  <c r="AC8670" i="9" s="1"/>
  <c r="L8668" i="9"/>
  <c r="AC8668" i="9" s="1"/>
  <c r="K8664" i="9"/>
  <c r="L8662" i="9"/>
  <c r="AC8662" i="9" s="1"/>
  <c r="L8660" i="9"/>
  <c r="AC8660" i="9" s="1"/>
  <c r="L8659" i="9"/>
  <c r="AC8659" i="9" s="1"/>
  <c r="L8658" i="9"/>
  <c r="AC8658" i="9" s="1"/>
  <c r="L8656" i="9"/>
  <c r="AC8656" i="9" s="1"/>
  <c r="K8652" i="9"/>
  <c r="K8650" i="9"/>
  <c r="L8647" i="9"/>
  <c r="AC8647" i="9" s="1"/>
  <c r="K8645" i="9"/>
  <c r="L8643" i="9"/>
  <c r="AC8643" i="9" s="1"/>
  <c r="L8639" i="9"/>
  <c r="AC8639" i="9" s="1"/>
  <c r="L8637" i="9"/>
  <c r="AC8637" i="9" s="1"/>
  <c r="L8633" i="9"/>
  <c r="AC8633" i="9" s="1"/>
  <c r="L8631" i="9"/>
  <c r="AC8631" i="9" s="1"/>
  <c r="L8629" i="9"/>
  <c r="AC8629" i="9" s="1"/>
  <c r="K8623" i="9"/>
  <c r="L8620" i="9"/>
  <c r="AC8620" i="9" s="1"/>
  <c r="L8617" i="9"/>
  <c r="AC8617" i="9" s="1"/>
  <c r="L8612" i="9"/>
  <c r="AC8612" i="9" s="1"/>
  <c r="K8609" i="9"/>
  <c r="K8607" i="9"/>
  <c r="K8601" i="9"/>
  <c r="K8599" i="9"/>
  <c r="L8596" i="9"/>
  <c r="AC8596" i="9" s="1"/>
  <c r="K8593" i="9"/>
  <c r="L8582" i="9"/>
  <c r="AC8582" i="9" s="1"/>
  <c r="L8580" i="9"/>
  <c r="AC8580" i="9" s="1"/>
  <c r="L8578" i="9"/>
  <c r="AC8578" i="9" s="1"/>
  <c r="L8577" i="9"/>
  <c r="AC8577" i="9" s="1"/>
  <c r="K8576" i="9"/>
  <c r="L8571" i="9"/>
  <c r="AC8571" i="9" s="1"/>
  <c r="L8570" i="9"/>
  <c r="AC8570" i="9" s="1"/>
  <c r="L8569" i="9"/>
  <c r="AC8569" i="9" s="1"/>
  <c r="L8568" i="9"/>
  <c r="AC8568" i="9" s="1"/>
  <c r="L8563" i="9"/>
  <c r="AC8563" i="9" s="1"/>
  <c r="L8562" i="9"/>
  <c r="AC8562" i="9" s="1"/>
  <c r="L8561" i="9"/>
  <c r="AC8561" i="9" s="1"/>
  <c r="K8560" i="9"/>
  <c r="L8559" i="9"/>
  <c r="AC8559" i="9" s="1"/>
  <c r="L8558" i="9"/>
  <c r="AC8558" i="9" s="1"/>
  <c r="L8555" i="9"/>
  <c r="AC8555" i="9" s="1"/>
  <c r="L8554" i="9"/>
  <c r="AC8554" i="9" s="1"/>
  <c r="L8551" i="9"/>
  <c r="AC8551" i="9" s="1"/>
  <c r="L8548" i="9"/>
  <c r="AC8548" i="9" s="1"/>
  <c r="L8546" i="9"/>
  <c r="AC8546" i="9" s="1"/>
  <c r="K8544" i="9"/>
  <c r="K8543" i="9"/>
  <c r="L8540" i="9"/>
  <c r="AC8540" i="9" s="1"/>
  <c r="K8539" i="9"/>
  <c r="L8538" i="9"/>
  <c r="AC8538" i="9" s="1"/>
  <c r="K8537" i="9"/>
  <c r="K8535" i="9"/>
  <c r="K8533" i="9"/>
  <c r="K8531" i="9"/>
  <c r="K8528" i="9"/>
  <c r="K8527" i="9"/>
  <c r="L8524" i="9"/>
  <c r="AC8524" i="9" s="1"/>
  <c r="K8523" i="9"/>
  <c r="L8522" i="9"/>
  <c r="AC8522" i="9" s="1"/>
  <c r="K8521" i="9"/>
  <c r="K8519" i="9"/>
  <c r="K8512" i="9"/>
  <c r="L8504" i="9"/>
  <c r="AC8504" i="9" s="1"/>
  <c r="L8498" i="9"/>
  <c r="AC8498" i="9" s="1"/>
  <c r="K8496" i="9"/>
  <c r="K8492" i="9"/>
  <c r="L8488" i="9"/>
  <c r="AC8488" i="9" s="1"/>
  <c r="K8486" i="9"/>
  <c r="L8480" i="9"/>
  <c r="AC8480" i="9" s="1"/>
  <c r="L8476" i="9"/>
  <c r="AC8476" i="9" s="1"/>
  <c r="L8474" i="9"/>
  <c r="AC8474" i="9" s="1"/>
  <c r="L8468" i="9"/>
  <c r="AC8468" i="9" s="1"/>
  <c r="L8466" i="9"/>
  <c r="AC8466" i="9" s="1"/>
  <c r="K8460" i="9"/>
  <c r="K8458" i="9"/>
  <c r="L8452" i="9"/>
  <c r="AC8452" i="9" s="1"/>
  <c r="K8451" i="9"/>
  <c r="L8448" i="9"/>
  <c r="AC8448" i="9" s="1"/>
  <c r="L8438" i="9"/>
  <c r="AC8438" i="9" s="1"/>
  <c r="K8437" i="9"/>
  <c r="K8436" i="9"/>
  <c r="L8435" i="9"/>
  <c r="AC8435" i="9" s="1"/>
  <c r="K8433" i="9"/>
  <c r="K8432" i="9"/>
  <c r="K8429" i="9"/>
  <c r="K8428" i="9"/>
  <c r="K8427" i="9"/>
  <c r="L8423" i="9"/>
  <c r="AC8423" i="9" s="1"/>
  <c r="K8420" i="9"/>
  <c r="L8419" i="9"/>
  <c r="AC8419" i="9" s="1"/>
  <c r="K8416" i="9"/>
  <c r="L8415" i="9"/>
  <c r="AC8415" i="9" s="1"/>
  <c r="K8412" i="9"/>
  <c r="K8409" i="9"/>
  <c r="K8405" i="9"/>
  <c r="L8401" i="9"/>
  <c r="AC8401" i="9" s="1"/>
  <c r="K8400" i="9"/>
  <c r="K8395" i="9"/>
  <c r="L8393" i="9"/>
  <c r="AC8393" i="9" s="1"/>
  <c r="K8392" i="9"/>
  <c r="L8391" i="9"/>
  <c r="AC8391" i="9" s="1"/>
  <c r="L8383" i="9"/>
  <c r="AC8383" i="9" s="1"/>
  <c r="K8376" i="9"/>
  <c r="L8373" i="9"/>
  <c r="AC8373" i="9" s="1"/>
  <c r="L8372" i="9"/>
  <c r="AC8372" i="9" s="1"/>
  <c r="L8370" i="9"/>
  <c r="AC8370" i="9" s="1"/>
  <c r="K8369" i="9"/>
  <c r="L8366" i="9"/>
  <c r="AC8366" i="9" s="1"/>
  <c r="K8365" i="9"/>
  <c r="L8364" i="9"/>
  <c r="AC8364" i="9" s="1"/>
  <c r="L8362" i="9"/>
  <c r="AC8362" i="9" s="1"/>
  <c r="K8361" i="9"/>
  <c r="K8360" i="9"/>
  <c r="K8359" i="9"/>
  <c r="L8358" i="9"/>
  <c r="AC8358" i="9" s="1"/>
  <c r="L8356" i="9"/>
  <c r="AC8356" i="9" s="1"/>
  <c r="L8354" i="9"/>
  <c r="AC8354" i="9" s="1"/>
  <c r="K8351" i="9"/>
  <c r="L8346" i="9"/>
  <c r="AC8346" i="9" s="1"/>
  <c r="K8345" i="9"/>
  <c r="L8344" i="9"/>
  <c r="AC8344" i="9" s="1"/>
  <c r="K8343" i="9"/>
  <c r="L8342" i="9"/>
  <c r="AC8342" i="9" s="1"/>
  <c r="K8341" i="9"/>
  <c r="L8340" i="9"/>
  <c r="AC8340" i="9" s="1"/>
  <c r="L8338" i="9"/>
  <c r="AC8338" i="9" s="1"/>
  <c r="K8335" i="9"/>
  <c r="L8334" i="9"/>
  <c r="AC8334" i="9" s="1"/>
  <c r="K8329" i="9"/>
  <c r="K8327" i="9"/>
  <c r="K8325" i="9"/>
  <c r="L8324" i="9"/>
  <c r="AC8324" i="9" s="1"/>
  <c r="L8322" i="9"/>
  <c r="AC8322" i="9" s="1"/>
  <c r="K8317" i="9"/>
  <c r="L8314" i="9"/>
  <c r="AC8314" i="9" s="1"/>
  <c r="K8313" i="9"/>
  <c r="K8312" i="9"/>
  <c r="K8311" i="9"/>
  <c r="L8308" i="9"/>
  <c r="AC8308" i="9" s="1"/>
  <c r="L8306" i="9"/>
  <c r="AC8306" i="9" s="1"/>
  <c r="L8300" i="9"/>
  <c r="AC8300" i="9" s="1"/>
  <c r="K8297" i="9"/>
  <c r="K8295" i="9"/>
  <c r="L8292" i="9"/>
  <c r="AC8292" i="9" s="1"/>
  <c r="L8290" i="9"/>
  <c r="AC8290" i="9" s="1"/>
  <c r="K8279" i="9"/>
  <c r="L8278" i="9"/>
  <c r="AC8278" i="9" s="1"/>
  <c r="K8277" i="9"/>
  <c r="L8275" i="9"/>
  <c r="AC8275" i="9" s="1"/>
  <c r="L8274" i="9"/>
  <c r="AC8274" i="9" s="1"/>
  <c r="K8273" i="9"/>
  <c r="L8272" i="9"/>
  <c r="AC8272" i="9" s="1"/>
  <c r="L8271" i="9"/>
  <c r="AC8271" i="9" s="1"/>
  <c r="K8269" i="9"/>
  <c r="K8266" i="9"/>
  <c r="L8263" i="9"/>
  <c r="AC8263" i="9" s="1"/>
  <c r="K8259" i="9"/>
  <c r="K8251" i="9"/>
  <c r="L8250" i="9"/>
  <c r="AC8250" i="9" s="1"/>
  <c r="K8247" i="9"/>
  <c r="L8244" i="9"/>
  <c r="AC8244" i="9" s="1"/>
  <c r="L8240" i="9"/>
  <c r="AC8240" i="9" s="1"/>
  <c r="L8238" i="9"/>
  <c r="AC8238" i="9" s="1"/>
  <c r="K8235" i="9"/>
  <c r="K8231" i="9"/>
  <c r="K8228" i="9"/>
  <c r="K8227" i="9"/>
  <c r="K8223" i="9"/>
  <c r="K8222" i="9"/>
  <c r="L8220" i="9"/>
  <c r="AC8220" i="9" s="1"/>
  <c r="L8216" i="9"/>
  <c r="AC8216" i="9" s="1"/>
  <c r="K8215" i="9"/>
  <c r="L8214" i="9"/>
  <c r="AC8214" i="9" s="1"/>
  <c r="K8211" i="9"/>
  <c r="L8210" i="9"/>
  <c r="AC8210" i="9" s="1"/>
  <c r="K8196" i="9"/>
  <c r="K8195" i="9"/>
  <c r="K8190" i="9"/>
  <c r="K8188" i="9"/>
  <c r="K8187" i="9"/>
  <c r="K8183" i="9"/>
  <c r="K8176" i="9"/>
  <c r="K8166" i="9"/>
  <c r="K8164" i="9"/>
  <c r="L8162" i="9"/>
  <c r="AC8162" i="9" s="1"/>
  <c r="L8154" i="9"/>
  <c r="AC8154" i="9" s="1"/>
  <c r="K8151" i="9"/>
  <c r="L8150" i="9"/>
  <c r="AC8150" i="9" s="1"/>
  <c r="L8142" i="9"/>
  <c r="AC8142" i="9" s="1"/>
  <c r="L8138" i="9"/>
  <c r="AC8138" i="9" s="1"/>
  <c r="K8136" i="9"/>
  <c r="K8135" i="9"/>
  <c r="K8134" i="9"/>
  <c r="L8130" i="9"/>
  <c r="AC8130" i="9" s="1"/>
  <c r="L8126" i="9"/>
  <c r="AC8126" i="9" s="1"/>
  <c r="K8124" i="9"/>
  <c r="K8123" i="9"/>
  <c r="K8122" i="9"/>
  <c r="K8115" i="9"/>
  <c r="K8112" i="9"/>
  <c r="K8110" i="9"/>
  <c r="K8109" i="9"/>
  <c r="K8108" i="9"/>
  <c r="K8105" i="9"/>
  <c r="L8104" i="9"/>
  <c r="AC8104" i="9" s="1"/>
  <c r="K8103" i="9"/>
  <c r="L8100" i="9"/>
  <c r="AC8100" i="9" s="1"/>
  <c r="L8096" i="9"/>
  <c r="AC8096" i="9" s="1"/>
  <c r="L8089" i="9"/>
  <c r="AC8089" i="9" s="1"/>
  <c r="K8088" i="9"/>
  <c r="L8085" i="9"/>
  <c r="AC8085" i="9" s="1"/>
  <c r="L8084" i="9"/>
  <c r="AC8084" i="9" s="1"/>
  <c r="K8080" i="9"/>
  <c r="L8074" i="9"/>
  <c r="AC8074" i="9" s="1"/>
  <c r="L8072" i="9"/>
  <c r="AC8072" i="9" s="1"/>
  <c r="K8068" i="9"/>
  <c r="K8062" i="9"/>
  <c r="K8058" i="9"/>
  <c r="L8052" i="9"/>
  <c r="AC8052" i="9" s="1"/>
  <c r="K8046" i="9"/>
  <c r="L8045" i="9"/>
  <c r="AC8045" i="9" s="1"/>
  <c r="K8044" i="9"/>
  <c r="K8034" i="9"/>
  <c r="K8032" i="9"/>
  <c r="L8031" i="9"/>
  <c r="AC8031" i="9" s="1"/>
  <c r="K8026" i="9"/>
  <c r="L8025" i="9"/>
  <c r="AC8025" i="9" s="1"/>
  <c r="K8024" i="9"/>
  <c r="L8023" i="9"/>
  <c r="AC8023" i="9" s="1"/>
  <c r="K8018" i="9"/>
  <c r="K8016" i="9"/>
  <c r="L8015" i="9"/>
  <c r="AC8015" i="9" s="1"/>
  <c r="K8010" i="9"/>
  <c r="L8009" i="9"/>
  <c r="AC8009" i="9" s="1"/>
  <c r="L8005" i="9"/>
  <c r="AC8005" i="9" s="1"/>
  <c r="L7997" i="9"/>
  <c r="AC7997" i="9" s="1"/>
  <c r="K7984" i="9"/>
  <c r="L7980" i="9"/>
  <c r="AC7980" i="9" s="1"/>
  <c r="K7976" i="9"/>
  <c r="L7971" i="9"/>
  <c r="AC7971" i="9" s="1"/>
  <c r="K7970" i="9"/>
  <c r="K7965" i="9"/>
  <c r="L7963" i="9"/>
  <c r="AC7963" i="9" s="1"/>
  <c r="L7961" i="9"/>
  <c r="AC7961" i="9" s="1"/>
  <c r="L7950" i="9"/>
  <c r="AC7950" i="9" s="1"/>
  <c r="L7946" i="9"/>
  <c r="AC7946" i="9" s="1"/>
  <c r="L7945" i="9"/>
  <c r="AC7945" i="9" s="1"/>
  <c r="L7944" i="9"/>
  <c r="AC7944" i="9" s="1"/>
  <c r="L7942" i="9"/>
  <c r="AC7942" i="9" s="1"/>
  <c r="L7939" i="9"/>
  <c r="AC7939" i="9" s="1"/>
  <c r="L7931" i="9"/>
  <c r="AC7931" i="9" s="1"/>
  <c r="L7930" i="9"/>
  <c r="AC7930" i="9" s="1"/>
  <c r="L7929" i="9"/>
  <c r="AC7929" i="9" s="1"/>
  <c r="L7927" i="9"/>
  <c r="AC7927" i="9" s="1"/>
  <c r="L7921" i="9"/>
  <c r="AC7921" i="9" s="1"/>
  <c r="K7920" i="9"/>
  <c r="K7916" i="9"/>
  <c r="L7915" i="9"/>
  <c r="AC7915" i="9" s="1"/>
  <c r="L7912" i="9"/>
  <c r="AC7912" i="9" s="1"/>
  <c r="K7910" i="9"/>
  <c r="L7908" i="9"/>
  <c r="AC7908" i="9" s="1"/>
  <c r="L7903" i="9"/>
  <c r="AC7903" i="9" s="1"/>
  <c r="K7902" i="9"/>
  <c r="K7896" i="9"/>
  <c r="L7887" i="9"/>
  <c r="AC7887" i="9" s="1"/>
  <c r="L7884" i="9"/>
  <c r="AC7884" i="9" s="1"/>
  <c r="L7883" i="9"/>
  <c r="AC7883" i="9" s="1"/>
  <c r="L7881" i="9"/>
  <c r="AC7881" i="9" s="1"/>
  <c r="L7880" i="9"/>
  <c r="AC7880" i="9" s="1"/>
  <c r="K7878" i="9"/>
  <c r="L7875" i="9"/>
  <c r="AC7875" i="9" s="1"/>
  <c r="L7873" i="9"/>
  <c r="AC7873" i="9" s="1"/>
  <c r="K7872" i="9"/>
  <c r="L7871" i="9"/>
  <c r="AC7871" i="9" s="1"/>
  <c r="L7866" i="9"/>
  <c r="AC7866" i="9" s="1"/>
  <c r="L7860" i="9"/>
  <c r="AC7860" i="9" s="1"/>
  <c r="K7858" i="9"/>
  <c r="L7856" i="9"/>
  <c r="AC7856" i="9" s="1"/>
  <c r="L7855" i="9"/>
  <c r="AC7855" i="9" s="1"/>
  <c r="K7854" i="9"/>
  <c r="L7852" i="9"/>
  <c r="AC7852" i="9" s="1"/>
  <c r="K7846" i="9"/>
  <c r="L7843" i="9"/>
  <c r="AC7843" i="9" s="1"/>
  <c r="K7836" i="9"/>
  <c r="L7828" i="9"/>
  <c r="AC7828" i="9" s="1"/>
  <c r="L7821" i="9"/>
  <c r="AC7821" i="9" s="1"/>
  <c r="L7818" i="9"/>
  <c r="AC7818" i="9" s="1"/>
  <c r="L7815" i="9"/>
  <c r="AC7815" i="9" s="1"/>
  <c r="L7814" i="9"/>
  <c r="AC7814" i="9" s="1"/>
  <c r="K7813" i="9"/>
  <c r="L7811" i="9"/>
  <c r="AC7811" i="9" s="1"/>
  <c r="L7810" i="9"/>
  <c r="AC7810" i="9" s="1"/>
  <c r="K7807" i="9"/>
  <c r="K7805" i="9"/>
  <c r="K7803" i="9"/>
  <c r="L7802" i="9"/>
  <c r="AC7802" i="9" s="1"/>
  <c r="K7797" i="9"/>
  <c r="L7794" i="9"/>
  <c r="AC7794" i="9" s="1"/>
  <c r="L7790" i="9"/>
  <c r="AC7790" i="9" s="1"/>
  <c r="K7789" i="9"/>
  <c r="K7787" i="9"/>
  <c r="L7786" i="9"/>
  <c r="AC7786" i="9" s="1"/>
  <c r="L7782" i="9"/>
  <c r="AC7782" i="9" s="1"/>
  <c r="L7781" i="9"/>
  <c r="AC7781" i="9" s="1"/>
  <c r="L7779" i="9"/>
  <c r="AC7779" i="9" s="1"/>
  <c r="L7778" i="9"/>
  <c r="AC7778" i="9" s="1"/>
  <c r="L7775" i="9"/>
  <c r="AC7775" i="9" s="1"/>
  <c r="L7773" i="9"/>
  <c r="AC7773" i="9" s="1"/>
  <c r="L7772" i="9"/>
  <c r="AC7772" i="9" s="1"/>
  <c r="L7770" i="9"/>
  <c r="AC7770" i="9" s="1"/>
  <c r="K7769" i="9"/>
  <c r="K7767" i="9"/>
  <c r="L7762" i="9"/>
  <c r="AC7762" i="9" s="1"/>
  <c r="L7761" i="9"/>
  <c r="AC7761" i="9" s="1"/>
  <c r="K7759" i="9"/>
  <c r="K7755" i="9"/>
  <c r="L7754" i="9"/>
  <c r="AC7754" i="9" s="1"/>
  <c r="L7746" i="9"/>
  <c r="AC7746" i="9" s="1"/>
  <c r="K7739" i="9"/>
  <c r="L7738" i="9"/>
  <c r="AC7738" i="9" s="1"/>
  <c r="K7735" i="9"/>
  <c r="L7734" i="9"/>
  <c r="AC7734" i="9" s="1"/>
  <c r="K7731" i="9"/>
  <c r="L7730" i="9"/>
  <c r="AC7730" i="9" s="1"/>
  <c r="L7729" i="9"/>
  <c r="AC7729" i="9" s="1"/>
  <c r="L7725" i="9"/>
  <c r="AC7725" i="9" s="1"/>
  <c r="L7723" i="9"/>
  <c r="AC7723" i="9" s="1"/>
  <c r="L7722" i="9"/>
  <c r="AC7722" i="9" s="1"/>
  <c r="K7721" i="9"/>
  <c r="L7714" i="9"/>
  <c r="AC7714" i="9" s="1"/>
  <c r="L7713" i="9"/>
  <c r="AC7713" i="9" s="1"/>
  <c r="K7711" i="9"/>
  <c r="L7708" i="9"/>
  <c r="AC7708" i="9" s="1"/>
  <c r="L7707" i="9"/>
  <c r="AC7707" i="9" s="1"/>
  <c r="L7706" i="9"/>
  <c r="AC7706" i="9" s="1"/>
  <c r="K7705" i="9"/>
  <c r="L7702" i="9"/>
  <c r="AC7702" i="9" s="1"/>
  <c r="L7698" i="9"/>
  <c r="AC7698" i="9" s="1"/>
  <c r="L7694" i="9"/>
  <c r="AC7694" i="9" s="1"/>
  <c r="K7687" i="9"/>
  <c r="K7683" i="9"/>
  <c r="K7681" i="9"/>
  <c r="L7680" i="9"/>
  <c r="AC7680" i="9" s="1"/>
  <c r="L7678" i="9"/>
  <c r="AC7678" i="9" s="1"/>
  <c r="L7677" i="9"/>
  <c r="AC7677" i="9" s="1"/>
  <c r="L7673" i="9"/>
  <c r="AC7673" i="9" s="1"/>
  <c r="L7670" i="9"/>
  <c r="AC7670" i="9" s="1"/>
  <c r="K7663" i="9"/>
  <c r="L7662" i="9"/>
  <c r="AC7662" i="9" s="1"/>
  <c r="L7659" i="9"/>
  <c r="AC7659" i="9" s="1"/>
  <c r="L7654" i="9"/>
  <c r="AC7654" i="9" s="1"/>
  <c r="L7651" i="9"/>
  <c r="AC7651" i="9" s="1"/>
  <c r="L7648" i="9"/>
  <c r="AC7648" i="9" s="1"/>
  <c r="L7645" i="9"/>
  <c r="AC7645" i="9" s="1"/>
  <c r="L7643" i="9"/>
  <c r="AC7643" i="9" s="1"/>
  <c r="L7641" i="9"/>
  <c r="AC7641" i="9" s="1"/>
  <c r="L7638" i="9"/>
  <c r="AC7638" i="9" s="1"/>
  <c r="L7637" i="9"/>
  <c r="AC7637" i="9" s="1"/>
  <c r="L7635" i="9"/>
  <c r="AC7635" i="9" s="1"/>
  <c r="L7633" i="9"/>
  <c r="AC7633" i="9" s="1"/>
  <c r="L7630" i="9"/>
  <c r="AC7630" i="9" s="1"/>
  <c r="L7627" i="9"/>
  <c r="AC7627" i="9" s="1"/>
  <c r="K7625" i="9"/>
  <c r="K7617" i="9"/>
  <c r="L7616" i="9"/>
  <c r="AC7616" i="9" s="1"/>
  <c r="L7614" i="9"/>
  <c r="AC7614" i="9" s="1"/>
  <c r="L7611" i="9"/>
  <c r="AC7611" i="9" s="1"/>
  <c r="L7606" i="9"/>
  <c r="AC7606" i="9" s="1"/>
  <c r="K7599" i="9"/>
  <c r="L7598" i="9"/>
  <c r="AC7598" i="9" s="1"/>
  <c r="K7593" i="9"/>
  <c r="K7591" i="9"/>
  <c r="K7577" i="9"/>
  <c r="L7574" i="9"/>
  <c r="AC7574" i="9" s="1"/>
  <c r="L7572" i="9"/>
  <c r="AC7572" i="9" s="1"/>
  <c r="K7568" i="9"/>
  <c r="L7567" i="9"/>
  <c r="AC7567" i="9" s="1"/>
  <c r="K7566" i="9"/>
  <c r="L7563" i="9"/>
  <c r="AC7563" i="9" s="1"/>
  <c r="K7558" i="9"/>
  <c r="L7557" i="9"/>
  <c r="AC7557" i="9" s="1"/>
  <c r="L7555" i="9"/>
  <c r="AC7555" i="9" s="1"/>
  <c r="K7554" i="9"/>
  <c r="K7552" i="9"/>
  <c r="L7551" i="9"/>
  <c r="AC7551" i="9" s="1"/>
  <c r="K7550" i="9"/>
  <c r="L7547" i="9"/>
  <c r="AC7547" i="9" s="1"/>
  <c r="K7546" i="9"/>
  <c r="L7543" i="9"/>
  <c r="AC7543" i="9" s="1"/>
  <c r="K7542" i="9"/>
  <c r="L7541" i="9"/>
  <c r="AC7541" i="9" s="1"/>
  <c r="L7539" i="9"/>
  <c r="AC7539" i="9" s="1"/>
  <c r="K7538" i="9"/>
  <c r="K7536" i="9"/>
  <c r="K7534" i="9"/>
  <c r="L7531" i="9"/>
  <c r="AC7531" i="9" s="1"/>
  <c r="K7526" i="9"/>
  <c r="L7525" i="9"/>
  <c r="AC7525" i="9" s="1"/>
  <c r="L7523" i="9"/>
  <c r="AC7523" i="9" s="1"/>
  <c r="K7522" i="9"/>
  <c r="K7520" i="9"/>
  <c r="L7519" i="9"/>
  <c r="AC7519" i="9" s="1"/>
  <c r="K7518" i="9"/>
  <c r="L7515" i="9"/>
  <c r="AC7515" i="9" s="1"/>
  <c r="K7514" i="9"/>
  <c r="L7511" i="9"/>
  <c r="AC7511" i="9" s="1"/>
  <c r="K7510" i="9"/>
  <c r="L7507" i="9"/>
  <c r="AC7507" i="9" s="1"/>
  <c r="K7504" i="9"/>
  <c r="K7502" i="9"/>
  <c r="L7499" i="9"/>
  <c r="AC7499" i="9" s="1"/>
  <c r="L7495" i="9"/>
  <c r="AC7495" i="9" s="1"/>
  <c r="K7494" i="9"/>
  <c r="L7491" i="9"/>
  <c r="AC7491" i="9" s="1"/>
  <c r="K7488" i="9"/>
  <c r="K7486" i="9"/>
  <c r="L7483" i="9"/>
  <c r="AC7483" i="9" s="1"/>
  <c r="K7482" i="9"/>
  <c r="L7479" i="9"/>
  <c r="AC7479" i="9" s="1"/>
  <c r="L7469" i="9"/>
  <c r="AC7469" i="9" s="1"/>
  <c r="L7463" i="9"/>
  <c r="AC7463" i="9" s="1"/>
  <c r="K7456" i="9"/>
  <c r="L7455" i="9"/>
  <c r="AC7455" i="9" s="1"/>
  <c r="K7442" i="9"/>
  <c r="L7431" i="9"/>
  <c r="AC7431" i="9" s="1"/>
  <c r="K7424" i="9"/>
  <c r="K7416" i="9"/>
  <c r="K7410" i="9"/>
  <c r="L7399" i="9"/>
  <c r="AC7399" i="9" s="1"/>
  <c r="K7392" i="9"/>
  <c r="L7381" i="9"/>
  <c r="AC7381" i="9" s="1"/>
  <c r="K7376" i="9"/>
  <c r="K7370" i="9"/>
  <c r="L7365" i="9"/>
  <c r="AC7365" i="9" s="1"/>
  <c r="K7362" i="9"/>
  <c r="L7361" i="9"/>
  <c r="AC7361" i="9" s="1"/>
  <c r="K7360" i="9"/>
  <c r="L7355" i="9"/>
  <c r="AC7355" i="9" s="1"/>
  <c r="L7351" i="9"/>
  <c r="AC7351" i="9" s="1"/>
  <c r="L7345" i="9"/>
  <c r="AC7345" i="9" s="1"/>
  <c r="K7344" i="9"/>
  <c r="L7335" i="9"/>
  <c r="AC7335" i="9" s="1"/>
  <c r="K7328" i="9"/>
  <c r="L7327" i="9"/>
  <c r="AC7327" i="9" s="1"/>
  <c r="L7319" i="9"/>
  <c r="AC7319" i="9" s="1"/>
  <c r="K7312" i="9"/>
  <c r="L7311" i="9"/>
  <c r="AC7311" i="9" s="1"/>
  <c r="L7303" i="9"/>
  <c r="AC7303" i="9" s="1"/>
  <c r="K7296" i="9"/>
  <c r="L7291" i="9"/>
  <c r="AC7291" i="9" s="1"/>
  <c r="L7285" i="9"/>
  <c r="AC7285" i="9" s="1"/>
  <c r="K7282" i="9"/>
  <c r="L7281" i="9"/>
  <c r="AC7281" i="9" s="1"/>
  <c r="K7280" i="9"/>
  <c r="L7270" i="9"/>
  <c r="AC7270" i="9" s="1"/>
  <c r="K7269" i="9"/>
  <c r="L7266" i="9"/>
  <c r="AC7266" i="9" s="1"/>
  <c r="K7265" i="9"/>
  <c r="L7262" i="9"/>
  <c r="AC7262" i="9" s="1"/>
  <c r="L7260" i="9"/>
  <c r="AC7260" i="9" s="1"/>
  <c r="K7257" i="9"/>
  <c r="K7253" i="9"/>
  <c r="K7241" i="9"/>
  <c r="K7238" i="9"/>
  <c r="K7233" i="9"/>
  <c r="L7228" i="9"/>
  <c r="AC7228" i="9" s="1"/>
  <c r="K7227" i="9"/>
  <c r="L7226" i="9"/>
  <c r="AC7226" i="9" s="1"/>
  <c r="K7225" i="9"/>
  <c r="K7220" i="9"/>
  <c r="K7211" i="9"/>
  <c r="L7210" i="9"/>
  <c r="AC7210" i="9" s="1"/>
  <c r="K7208" i="9"/>
  <c r="K7207" i="9"/>
  <c r="K7201" i="9"/>
  <c r="K7198" i="9"/>
  <c r="K7190" i="9"/>
  <c r="L7186" i="9"/>
  <c r="AC7186" i="9" s="1"/>
  <c r="K7185" i="9"/>
  <c r="L7182" i="9"/>
  <c r="AC7182" i="9" s="1"/>
  <c r="K7181" i="9"/>
  <c r="K7176" i="9"/>
  <c r="L7174" i="9"/>
  <c r="AC7174" i="9" s="1"/>
  <c r="L7166" i="9"/>
  <c r="AC7166" i="9" s="1"/>
  <c r="L7158" i="9"/>
  <c r="AC7158" i="9" s="1"/>
  <c r="K7155" i="9"/>
  <c r="L7154" i="9"/>
  <c r="AC7154" i="9" s="1"/>
  <c r="L7150" i="9"/>
  <c r="AC7150" i="9" s="1"/>
  <c r="L7142" i="9"/>
  <c r="AC7142" i="9" s="1"/>
  <c r="K7137" i="9"/>
  <c r="L7136" i="9"/>
  <c r="AC7136" i="9" s="1"/>
  <c r="K7133" i="9"/>
  <c r="K7130" i="9"/>
  <c r="K7129" i="9"/>
  <c r="L7118" i="9"/>
  <c r="AC7118" i="9" s="1"/>
  <c r="K7103" i="9"/>
  <c r="L7094" i="9"/>
  <c r="AC7094" i="9" s="1"/>
  <c r="K7087" i="9"/>
  <c r="K7077" i="9"/>
  <c r="L7072" i="9"/>
  <c r="AC7072" i="9" s="1"/>
  <c r="L7066" i="9"/>
  <c r="AC7066" i="9" s="1"/>
  <c r="K7063" i="9"/>
  <c r="K7062" i="9"/>
  <c r="K7055" i="9"/>
  <c r="K7051" i="9"/>
  <c r="K7048" i="9"/>
  <c r="L7044" i="9"/>
  <c r="AC7044" i="9" s="1"/>
  <c r="L7038" i="9"/>
  <c r="AC7038" i="9" s="1"/>
  <c r="K7037" i="9"/>
  <c r="L7030" i="9"/>
  <c r="AC7030" i="9" s="1"/>
  <c r="L7026" i="9"/>
  <c r="AC7026" i="9" s="1"/>
  <c r="L7024" i="9"/>
  <c r="AC7024" i="9" s="1"/>
  <c r="K7023" i="9"/>
  <c r="L7020" i="9"/>
  <c r="AC7020" i="9" s="1"/>
  <c r="K7019" i="9"/>
  <c r="K7017" i="9"/>
  <c r="K7016" i="9"/>
  <c r="K7011" i="9"/>
  <c r="L6996" i="9"/>
  <c r="AC6996" i="9" s="1"/>
  <c r="K6990" i="9"/>
  <c r="L6988" i="9"/>
  <c r="AC6988" i="9" s="1"/>
  <c r="K6986" i="9"/>
  <c r="K6983" i="9"/>
  <c r="L6978" i="9"/>
  <c r="AC6978" i="9" s="1"/>
  <c r="L6970" i="9"/>
  <c r="AC6970" i="9" s="1"/>
  <c r="K6968" i="9"/>
  <c r="K6965" i="9"/>
  <c r="L6963" i="9"/>
  <c r="AC6963" i="9" s="1"/>
  <c r="L6962" i="9"/>
  <c r="AC6962" i="9" s="1"/>
  <c r="L6959" i="9"/>
  <c r="AC6959" i="9" s="1"/>
  <c r="K6951" i="9"/>
  <c r="L6950" i="9"/>
  <c r="AC6950" i="9" s="1"/>
  <c r="L6945" i="9"/>
  <c r="AC6945" i="9" s="1"/>
  <c r="L6942" i="9"/>
  <c r="AC6942" i="9" s="1"/>
  <c r="K6941" i="9"/>
  <c r="L6938" i="9"/>
  <c r="AC6938" i="9" s="1"/>
  <c r="K6931" i="9"/>
  <c r="L6925" i="9"/>
  <c r="AC6925" i="9" s="1"/>
  <c r="K6921" i="9"/>
  <c r="L6915" i="9"/>
  <c r="AC6915" i="9" s="1"/>
  <c r="K6911" i="9"/>
  <c r="L6909" i="9"/>
  <c r="AC6909" i="9" s="1"/>
  <c r="K6903" i="9"/>
  <c r="L6894" i="9"/>
  <c r="AC6894" i="9" s="1"/>
  <c r="K6893" i="9"/>
  <c r="L6890" i="9"/>
  <c r="AC6890" i="9" s="1"/>
  <c r="L6885" i="9"/>
  <c r="AC6885" i="9" s="1"/>
  <c r="K6883" i="9"/>
  <c r="L6878" i="9"/>
  <c r="AC6878" i="9" s="1"/>
  <c r="K6877" i="9"/>
  <c r="L6866" i="9"/>
  <c r="AC6866" i="9" s="1"/>
  <c r="L6859" i="9"/>
  <c r="AC6859" i="9" s="1"/>
  <c r="L6858" i="9"/>
  <c r="AC6858" i="9" s="1"/>
  <c r="L6855" i="9"/>
  <c r="AC6855" i="9" s="1"/>
  <c r="L6854" i="9"/>
  <c r="AC6854" i="9" s="1"/>
  <c r="K6853" i="9"/>
  <c r="L6849" i="9"/>
  <c r="AC6849" i="9" s="1"/>
  <c r="L6847" i="9"/>
  <c r="AC6847" i="9" s="1"/>
  <c r="L6846" i="9"/>
  <c r="AC6846" i="9" s="1"/>
  <c r="L6842" i="9"/>
  <c r="AC6842" i="9" s="1"/>
  <c r="K6839" i="9"/>
  <c r="L6834" i="9"/>
  <c r="AC6834" i="9" s="1"/>
  <c r="K6833" i="9"/>
  <c r="L6830" i="9"/>
  <c r="AC6830" i="9" s="1"/>
  <c r="K6823" i="9"/>
  <c r="L6814" i="9"/>
  <c r="AC6814" i="9" s="1"/>
  <c r="K6813" i="9"/>
  <c r="K6807" i="9"/>
  <c r="L6806" i="9"/>
  <c r="AC6806" i="9" s="1"/>
  <c r="K6803" i="9"/>
  <c r="L6801" i="9"/>
  <c r="AC6801" i="9" s="1"/>
  <c r="L6799" i="9"/>
  <c r="AC6799" i="9" s="1"/>
  <c r="K6797" i="9"/>
  <c r="L6794" i="9"/>
  <c r="AC6794" i="9" s="1"/>
  <c r="K6793" i="9"/>
  <c r="L6790" i="9"/>
  <c r="AC6790" i="9" s="1"/>
  <c r="L6783" i="9"/>
  <c r="AC6783" i="9" s="1"/>
  <c r="L6782" i="9"/>
  <c r="AC6782" i="9" s="1"/>
  <c r="K6775" i="9"/>
  <c r="K6773" i="9"/>
  <c r="L6766" i="9"/>
  <c r="AC6766" i="9" s="1"/>
  <c r="L6762" i="9"/>
  <c r="AC6762" i="9" s="1"/>
  <c r="L6757" i="9"/>
  <c r="AC6757" i="9" s="1"/>
  <c r="K6755" i="9"/>
  <c r="K6753" i="9"/>
  <c r="K6743" i="9"/>
  <c r="L6735" i="9"/>
  <c r="AC6735" i="9" s="1"/>
  <c r="K6729" i="9"/>
  <c r="L6726" i="9"/>
  <c r="AC6726" i="9" s="1"/>
  <c r="L6723" i="9"/>
  <c r="AC6723" i="9" s="1"/>
  <c r="K6707" i="9"/>
  <c r="K6701" i="9"/>
  <c r="L6695" i="9"/>
  <c r="AC6695" i="9" s="1"/>
  <c r="L6694" i="9"/>
  <c r="AC6694" i="9" s="1"/>
  <c r="L6683" i="9"/>
  <c r="AC6683" i="9" s="1"/>
  <c r="K6681" i="9"/>
  <c r="K6679" i="9"/>
  <c r="L6678" i="9"/>
  <c r="AC6678" i="9" s="1"/>
  <c r="L6671" i="9"/>
  <c r="AC6671" i="9" s="1"/>
  <c r="L6670" i="9"/>
  <c r="AC6670" i="9" s="1"/>
  <c r="L6669" i="9"/>
  <c r="AC6669" i="9" s="1"/>
  <c r="L6666" i="9"/>
  <c r="AC6666" i="9" s="1"/>
  <c r="K6663" i="9"/>
  <c r="L6662" i="9"/>
  <c r="AC6662" i="9" s="1"/>
  <c r="L6656" i="9"/>
  <c r="AC6656" i="9" s="1"/>
  <c r="L6655" i="9"/>
  <c r="AC6655" i="9" s="1"/>
  <c r="L6647" i="9"/>
  <c r="AC6647" i="9" s="1"/>
  <c r="L6643" i="9"/>
  <c r="AC6643" i="9" s="1"/>
  <c r="L6640" i="9"/>
  <c r="AC6640" i="9" s="1"/>
  <c r="L6632" i="9"/>
  <c r="AC6632" i="9" s="1"/>
  <c r="K6623" i="9"/>
  <c r="L6619" i="9"/>
  <c r="AC6619" i="9" s="1"/>
  <c r="L6596" i="9"/>
  <c r="AC6596" i="9" s="1"/>
  <c r="L6592" i="9"/>
  <c r="AC6592" i="9" s="1"/>
  <c r="L6576" i="9"/>
  <c r="AC6576" i="9" s="1"/>
  <c r="L6564" i="9"/>
  <c r="AC6564" i="9" s="1"/>
  <c r="K6545" i="9"/>
  <c r="L6532" i="9"/>
  <c r="AC6532" i="9" s="1"/>
  <c r="L6528" i="9"/>
  <c r="AC6528" i="9" s="1"/>
  <c r="K6513" i="9"/>
  <c r="L6500" i="9"/>
  <c r="AC6500" i="9" s="1"/>
  <c r="L6492" i="9"/>
  <c r="AC6492" i="9" s="1"/>
  <c r="K6489" i="9"/>
  <c r="L6486" i="9"/>
  <c r="AC6486" i="9" s="1"/>
  <c r="L6472" i="9"/>
  <c r="AC6472" i="9" s="1"/>
  <c r="K6471" i="9"/>
  <c r="L6468" i="9"/>
  <c r="AC6468" i="9" s="1"/>
  <c r="K6463" i="9"/>
  <c r="L6436" i="9"/>
  <c r="AC6436" i="9" s="1"/>
  <c r="L6420" i="9"/>
  <c r="AC6420" i="9" s="1"/>
  <c r="K6419" i="9"/>
  <c r="K6417" i="9"/>
  <c r="L6416" i="9"/>
  <c r="AC6416" i="9" s="1"/>
  <c r="L6414" i="9"/>
  <c r="AC6414" i="9" s="1"/>
  <c r="K6411" i="9"/>
  <c r="K6409" i="9"/>
  <c r="L6406" i="9"/>
  <c r="AC6406" i="9" s="1"/>
  <c r="L6404" i="9"/>
  <c r="AC6404" i="9" s="1"/>
  <c r="K6395" i="9"/>
  <c r="L6388" i="9"/>
  <c r="AC6388" i="9" s="1"/>
  <c r="L6382" i="9"/>
  <c r="AC6382" i="9" s="1"/>
  <c r="K6379" i="9"/>
  <c r="L6372" i="9"/>
  <c r="AC6372" i="9" s="1"/>
  <c r="K6367" i="9"/>
  <c r="L6352" i="9"/>
  <c r="AC6352" i="9" s="1"/>
  <c r="L6340" i="9"/>
  <c r="AC6340" i="9" s="1"/>
  <c r="K6337" i="9"/>
  <c r="L6336" i="9"/>
  <c r="AC6336" i="9" s="1"/>
  <c r="L6318" i="9"/>
  <c r="AC6318" i="9" s="1"/>
  <c r="K6315" i="9"/>
  <c r="L6308" i="9"/>
  <c r="AC6308" i="9" s="1"/>
  <c r="L6299" i="9"/>
  <c r="AC6299" i="9" s="1"/>
  <c r="L6295" i="9"/>
  <c r="AC6295" i="9" s="1"/>
  <c r="L6287" i="9"/>
  <c r="AC6287" i="9" s="1"/>
  <c r="L6285" i="9"/>
  <c r="AC6285" i="9" s="1"/>
  <c r="L6283" i="9"/>
  <c r="AC6283" i="9" s="1"/>
  <c r="L6279" i="9"/>
  <c r="AC6279" i="9" s="1"/>
  <c r="L6271" i="9"/>
  <c r="AC6271" i="9" s="1"/>
  <c r="L6269" i="9"/>
  <c r="AC6269" i="9" s="1"/>
  <c r="L6267" i="9"/>
  <c r="AC6267" i="9" s="1"/>
  <c r="L6263" i="9"/>
  <c r="AC6263" i="9" s="1"/>
  <c r="L6255" i="9"/>
  <c r="AC6255" i="9" s="1"/>
  <c r="L6251" i="9"/>
  <c r="AC6251" i="9" s="1"/>
  <c r="L6247" i="9"/>
  <c r="AC6247" i="9" s="1"/>
  <c r="L6239" i="9"/>
  <c r="AC6239" i="9" s="1"/>
  <c r="K6234" i="9"/>
  <c r="K6218" i="9"/>
  <c r="K6204" i="9"/>
  <c r="K6198" i="9"/>
  <c r="L6197" i="9"/>
  <c r="AC6197" i="9" s="1"/>
  <c r="L6195" i="9"/>
  <c r="AC6195" i="9" s="1"/>
  <c r="K6188" i="9"/>
  <c r="L6185" i="9"/>
  <c r="AC6185" i="9" s="1"/>
  <c r="L6173" i="9"/>
  <c r="AC6173" i="9" s="1"/>
  <c r="K6172" i="9"/>
  <c r="K6170" i="9"/>
  <c r="L6157" i="9"/>
  <c r="AC6157" i="9" s="1"/>
  <c r="K6156" i="9"/>
  <c r="L6155" i="9"/>
  <c r="AC6155" i="9" s="1"/>
  <c r="K6152" i="9"/>
  <c r="L6149" i="9"/>
  <c r="AC6149" i="9" s="1"/>
  <c r="K6146" i="9"/>
  <c r="K6140" i="9"/>
  <c r="L6139" i="9"/>
  <c r="AC6139" i="9" s="1"/>
  <c r="K6138" i="9"/>
  <c r="L6137" i="9"/>
  <c r="AC6137" i="9" s="1"/>
  <c r="K6136" i="9"/>
  <c r="K6130" i="9"/>
  <c r="K6124" i="9"/>
  <c r="K6122" i="9"/>
  <c r="L6117" i="9"/>
  <c r="AC6117" i="9" s="1"/>
  <c r="K6108" i="9"/>
  <c r="L6107" i="9"/>
  <c r="AC6107" i="9" s="1"/>
  <c r="L6097" i="9"/>
  <c r="AC6097" i="9" s="1"/>
  <c r="K6092" i="9"/>
  <c r="L6087" i="9"/>
  <c r="AC6087" i="9" s="1"/>
  <c r="L6085" i="9"/>
  <c r="AC6085" i="9" s="1"/>
  <c r="K6076" i="9"/>
  <c r="L6061" i="9"/>
  <c r="AC6061" i="9" s="1"/>
  <c r="K6060" i="9"/>
  <c r="K6054" i="9"/>
  <c r="L6053" i="9"/>
  <c r="AC6053" i="9" s="1"/>
  <c r="K6052" i="9"/>
  <c r="K6044" i="9"/>
  <c r="K6042" i="9"/>
  <c r="K6028" i="9"/>
  <c r="L6025" i="9"/>
  <c r="AC6025" i="9" s="1"/>
  <c r="L6021" i="9"/>
  <c r="AC6021" i="9" s="1"/>
  <c r="L6017" i="9"/>
  <c r="AC6017" i="9" s="1"/>
  <c r="K6012" i="9"/>
  <c r="L6011" i="9"/>
  <c r="AC6011" i="9" s="1"/>
  <c r="K6010" i="9"/>
  <c r="K6008" i="9"/>
  <c r="K6006" i="9"/>
  <c r="L6003" i="9"/>
  <c r="AC6003" i="9" s="1"/>
  <c r="K6002" i="9"/>
  <c r="L6001" i="9"/>
  <c r="AC6001" i="9" s="1"/>
  <c r="K6000" i="9"/>
  <c r="K5998" i="9"/>
  <c r="K5996" i="9"/>
  <c r="K5992" i="9"/>
  <c r="L5989" i="9"/>
  <c r="AC5989" i="9" s="1"/>
  <c r="K5988" i="9"/>
  <c r="K5984" i="9"/>
  <c r="L5979" i="9"/>
  <c r="AC5979" i="9" s="1"/>
  <c r="K5976" i="9"/>
  <c r="L5973" i="9"/>
  <c r="AC5973" i="9" s="1"/>
  <c r="K5972" i="9"/>
  <c r="K5968" i="9"/>
  <c r="L5965" i="9"/>
  <c r="AC5965" i="9" s="1"/>
  <c r="K5963" i="9"/>
  <c r="K5960" i="9"/>
  <c r="L5959" i="9"/>
  <c r="AC5959" i="9" s="1"/>
  <c r="L5957" i="9"/>
  <c r="AC5957" i="9" s="1"/>
  <c r="K5952" i="9"/>
  <c r="K5948" i="9"/>
  <c r="K5944" i="9"/>
  <c r="K5936" i="9"/>
  <c r="L5931" i="9"/>
  <c r="AC5931" i="9" s="1"/>
  <c r="L5929" i="9"/>
  <c r="AC5929" i="9" s="1"/>
  <c r="K5928" i="9"/>
  <c r="K5925" i="9"/>
  <c r="K5924" i="9"/>
  <c r="L5923" i="9"/>
  <c r="AC5923" i="9" s="1"/>
  <c r="L5921" i="9"/>
  <c r="AC5921" i="9" s="1"/>
  <c r="L5919" i="9"/>
  <c r="AC5919" i="9" s="1"/>
  <c r="K5917" i="9"/>
  <c r="K5912" i="9"/>
  <c r="K5908" i="9"/>
  <c r="K5906" i="9"/>
  <c r="L5905" i="9"/>
  <c r="AC5905" i="9" s="1"/>
  <c r="L5901" i="9"/>
  <c r="AC5901" i="9" s="1"/>
  <c r="K5898" i="9"/>
  <c r="L5895" i="9"/>
  <c r="AC5895" i="9" s="1"/>
  <c r="K5892" i="9"/>
  <c r="K5882" i="9"/>
  <c r="L5879" i="9"/>
  <c r="AC5879" i="9" s="1"/>
  <c r="L5877" i="9"/>
  <c r="AC5877" i="9" s="1"/>
  <c r="L5875" i="9"/>
  <c r="AC5875" i="9" s="1"/>
  <c r="L5871" i="9"/>
  <c r="AC5871" i="9" s="1"/>
  <c r="L5867" i="9"/>
  <c r="AC5867" i="9" s="1"/>
  <c r="K5864" i="9"/>
  <c r="L5863" i="9"/>
  <c r="AC5863" i="9" s="1"/>
  <c r="L5861" i="9"/>
  <c r="AC5861" i="9" s="1"/>
  <c r="K5860" i="9"/>
  <c r="L5859" i="9"/>
  <c r="AC5859" i="9" s="1"/>
  <c r="K5858" i="9"/>
  <c r="L5845" i="9"/>
  <c r="AC5845" i="9" s="1"/>
  <c r="L5839" i="9"/>
  <c r="AC5839" i="9" s="1"/>
  <c r="L5837" i="9"/>
  <c r="AC5837" i="9" s="1"/>
  <c r="K5836" i="9"/>
  <c r="L5831" i="9"/>
  <c r="AC5831" i="9" s="1"/>
  <c r="K5828" i="9"/>
  <c r="L5823" i="9"/>
  <c r="AC5823" i="9" s="1"/>
  <c r="K5821" i="9"/>
  <c r="K5802" i="9"/>
  <c r="L5799" i="9"/>
  <c r="AC5799" i="9" s="1"/>
  <c r="K5793" i="9"/>
  <c r="L5791" i="9"/>
  <c r="AC5791" i="9" s="1"/>
  <c r="L5787" i="9"/>
  <c r="AC5787" i="9" s="1"/>
  <c r="K5778" i="9"/>
  <c r="K5777" i="9"/>
  <c r="L5775" i="9"/>
  <c r="AC5775" i="9" s="1"/>
  <c r="K5770" i="9"/>
  <c r="L5769" i="9"/>
  <c r="AC5769" i="9" s="1"/>
  <c r="L5761" i="9"/>
  <c r="AC5761" i="9" s="1"/>
  <c r="L5745" i="9"/>
  <c r="AC5745" i="9" s="1"/>
  <c r="K5741" i="9"/>
  <c r="K5735" i="9"/>
  <c r="K5733" i="9"/>
  <c r="K5731" i="9"/>
  <c r="K5723" i="9"/>
  <c r="K5722" i="9"/>
  <c r="K5721" i="9"/>
  <c r="K5714" i="9"/>
  <c r="L5713" i="9"/>
  <c r="AC5713" i="9" s="1"/>
  <c r="K5711" i="9"/>
  <c r="L5709" i="9"/>
  <c r="AC5709" i="9" s="1"/>
  <c r="K5707" i="9"/>
  <c r="K5706" i="9"/>
  <c r="K5705" i="9"/>
  <c r="K5697" i="9"/>
  <c r="K5691" i="9"/>
  <c r="L5689" i="9"/>
  <c r="AC5689" i="9" s="1"/>
  <c r="K5687" i="9"/>
  <c r="K5686" i="9"/>
  <c r="L5683" i="9"/>
  <c r="AC5683" i="9" s="1"/>
  <c r="L5677" i="9"/>
  <c r="AC5677" i="9" s="1"/>
  <c r="K5675" i="9"/>
  <c r="K5673" i="9"/>
  <c r="L5669" i="9"/>
  <c r="AC5669" i="9" s="1"/>
  <c r="K5666" i="9"/>
  <c r="K5662" i="9"/>
  <c r="K5655" i="9"/>
  <c r="K5651" i="9"/>
  <c r="K5646" i="9"/>
  <c r="K5645" i="9"/>
  <c r="K5641" i="9"/>
  <c r="L5639" i="9"/>
  <c r="AC5639" i="9" s="1"/>
  <c r="K5637" i="9"/>
  <c r="L5623" i="9"/>
  <c r="AC5623" i="9" s="1"/>
  <c r="K5621" i="9"/>
  <c r="L5619" i="9"/>
  <c r="AC5619" i="9" s="1"/>
  <c r="K5618" i="9"/>
  <c r="L5617" i="9"/>
  <c r="AC5617" i="9" s="1"/>
  <c r="K5614" i="9"/>
  <c r="L5609" i="9"/>
  <c r="AC5609" i="9" s="1"/>
  <c r="L5603" i="9"/>
  <c r="AC5603" i="9" s="1"/>
  <c r="K5595" i="9"/>
  <c r="K5593" i="9"/>
  <c r="K5585" i="9"/>
  <c r="K5581" i="9"/>
  <c r="L5579" i="9"/>
  <c r="AC5579" i="9" s="1"/>
  <c r="L5569" i="9"/>
  <c r="AC5569" i="9" s="1"/>
  <c r="L5563" i="9"/>
  <c r="AC5563" i="9" s="1"/>
  <c r="K5562" i="9"/>
  <c r="L5557" i="9"/>
  <c r="AC5557" i="9" s="1"/>
  <c r="L5555" i="9"/>
  <c r="AC5555" i="9" s="1"/>
  <c r="K5551" i="9"/>
  <c r="K5550" i="9"/>
  <c r="L5549" i="9"/>
  <c r="AC5549" i="9" s="1"/>
  <c r="K5547" i="9"/>
  <c r="L5545" i="9"/>
  <c r="AC5545" i="9" s="1"/>
  <c r="K5541" i="9"/>
  <c r="L5533" i="9"/>
  <c r="AC5533" i="9" s="1"/>
  <c r="K5530" i="9"/>
  <c r="K5529" i="9"/>
  <c r="K5521" i="9"/>
  <c r="K5514" i="9"/>
  <c r="L5513" i="9"/>
  <c r="AC5513" i="9" s="1"/>
  <c r="K5510" i="9"/>
  <c r="K5509" i="9"/>
  <c r="L5507" i="9"/>
  <c r="AC5507" i="9" s="1"/>
  <c r="K5504" i="9"/>
  <c r="K5503" i="9"/>
  <c r="L5501" i="9"/>
  <c r="AC5501" i="9" s="1"/>
  <c r="K5500" i="9"/>
  <c r="L5497" i="9"/>
  <c r="AC5497" i="9" s="1"/>
  <c r="L5493" i="9"/>
  <c r="AC5493" i="9" s="1"/>
  <c r="K5492" i="9"/>
  <c r="K5489" i="9"/>
  <c r="L5485" i="9"/>
  <c r="AC5485" i="9" s="1"/>
  <c r="K5480" i="9"/>
  <c r="K5478" i="9"/>
  <c r="L5477" i="9"/>
  <c r="AC5477" i="9" s="1"/>
  <c r="L5471" i="9"/>
  <c r="AC5471" i="9" s="1"/>
  <c r="K5470" i="9"/>
  <c r="K5468" i="9"/>
  <c r="K5467" i="9"/>
  <c r="L5465" i="9"/>
  <c r="AC5465" i="9" s="1"/>
  <c r="L5463" i="9"/>
  <c r="AC5463" i="9" s="1"/>
  <c r="K5460" i="9"/>
  <c r="K5454" i="9"/>
  <c r="L5453" i="9"/>
  <c r="AC5453" i="9" s="1"/>
  <c r="K5452" i="9"/>
  <c r="K5449" i="9"/>
  <c r="L5447" i="9"/>
  <c r="AC5447" i="9" s="1"/>
  <c r="K5446" i="9"/>
  <c r="K5442" i="9"/>
  <c r="K5441" i="9"/>
  <c r="K5437" i="9"/>
  <c r="K5434" i="9"/>
  <c r="K5433" i="9"/>
  <c r="K5431" i="9"/>
  <c r="K5430" i="9"/>
  <c r="L5429" i="9"/>
  <c r="AC5429" i="9" s="1"/>
  <c r="L5427" i="9"/>
  <c r="AC5427" i="9" s="1"/>
  <c r="K5426" i="9"/>
  <c r="K5423" i="9"/>
  <c r="L5421" i="9"/>
  <c r="AC5421" i="9" s="1"/>
  <c r="K5420" i="9"/>
  <c r="K5419" i="9"/>
  <c r="K5418" i="9"/>
  <c r="K5417" i="9"/>
  <c r="L5413" i="9"/>
  <c r="AC5413" i="9" s="1"/>
  <c r="K5410" i="9"/>
  <c r="K5408" i="9"/>
  <c r="K5407" i="9"/>
  <c r="K5404" i="9"/>
  <c r="K5401" i="9"/>
  <c r="L5394" i="9"/>
  <c r="AC5394" i="9" s="1"/>
  <c r="K5392" i="9"/>
  <c r="K5388" i="9"/>
  <c r="L5386" i="9"/>
  <c r="AC5386" i="9" s="1"/>
  <c r="L5383" i="9"/>
  <c r="AC5383" i="9" s="1"/>
  <c r="K5382" i="9"/>
  <c r="K5376" i="9"/>
  <c r="L5368" i="9"/>
  <c r="AC5368" i="9" s="1"/>
  <c r="L5367" i="9"/>
  <c r="AC5367" i="9" s="1"/>
  <c r="K5362" i="9"/>
  <c r="K5358" i="9"/>
  <c r="L5355" i="9"/>
  <c r="AC5355" i="9" s="1"/>
  <c r="K5354" i="9"/>
  <c r="L5352" i="9"/>
  <c r="AC5352" i="9" s="1"/>
  <c r="L5351" i="9"/>
  <c r="AC5351" i="9" s="1"/>
  <c r="K5350" i="9"/>
  <c r="L5349" i="9"/>
  <c r="AC5349" i="9" s="1"/>
  <c r="K5348" i="9"/>
  <c r="L5343" i="9"/>
  <c r="AC5343" i="9" s="1"/>
  <c r="K5342" i="9"/>
  <c r="L5341" i="9"/>
  <c r="AC5341" i="9" s="1"/>
  <c r="K5340" i="9"/>
  <c r="L5338" i="9"/>
  <c r="AC5338" i="9" s="1"/>
  <c r="K5336" i="9"/>
  <c r="L5335" i="9"/>
  <c r="AC5335" i="9" s="1"/>
  <c r="L5328" i="9"/>
  <c r="AC5328" i="9" s="1"/>
  <c r="L5327" i="9"/>
  <c r="AC5327" i="9" s="1"/>
  <c r="K5326" i="9"/>
  <c r="L5320" i="9"/>
  <c r="AC5320" i="9" s="1"/>
  <c r="L5314" i="9"/>
  <c r="AC5314" i="9" s="1"/>
  <c r="K5312" i="9"/>
  <c r="L5310" i="9"/>
  <c r="AC5310" i="9" s="1"/>
  <c r="L5306" i="9"/>
  <c r="AC5306" i="9" s="1"/>
  <c r="L5303" i="9"/>
  <c r="AC5303" i="9" s="1"/>
  <c r="K5300" i="9"/>
  <c r="K5298" i="9"/>
  <c r="K5296" i="9"/>
  <c r="L5294" i="9"/>
  <c r="AC5294" i="9" s="1"/>
  <c r="L5291" i="9"/>
  <c r="AC5291" i="9" s="1"/>
  <c r="L5290" i="9"/>
  <c r="AC5290" i="9" s="1"/>
  <c r="K5288" i="9"/>
  <c r="L5286" i="9"/>
  <c r="AC5286" i="9" s="1"/>
  <c r="L5284" i="9"/>
  <c r="AC5284" i="9" s="1"/>
  <c r="L5281" i="9"/>
  <c r="AC5281" i="9" s="1"/>
  <c r="K5278" i="9"/>
  <c r="K5274" i="9"/>
  <c r="L5271" i="9"/>
  <c r="AC5271" i="9" s="1"/>
  <c r="L5269" i="9"/>
  <c r="AC5269" i="9" s="1"/>
  <c r="K5266" i="9"/>
  <c r="L5263" i="9"/>
  <c r="AC5263" i="9" s="1"/>
  <c r="L5261" i="9"/>
  <c r="AC5261" i="9" s="1"/>
  <c r="K5260" i="9"/>
  <c r="L5256" i="9"/>
  <c r="AC5256" i="9" s="1"/>
  <c r="L5254" i="9"/>
  <c r="AC5254" i="9" s="1"/>
  <c r="L5251" i="9"/>
  <c r="AC5251" i="9" s="1"/>
  <c r="K5250" i="9"/>
  <c r="L5244" i="9"/>
  <c r="AC5244" i="9" s="1"/>
  <c r="L5242" i="9"/>
  <c r="AC5242" i="9" s="1"/>
  <c r="K5236" i="9"/>
  <c r="L5234" i="9"/>
  <c r="AC5234" i="9" s="1"/>
  <c r="L5231" i="9"/>
  <c r="AC5231" i="9" s="1"/>
  <c r="L5223" i="9"/>
  <c r="AC5223" i="9" s="1"/>
  <c r="L5222" i="9"/>
  <c r="AC5222" i="9" s="1"/>
  <c r="L5219" i="9"/>
  <c r="AC5219" i="9" s="1"/>
  <c r="L5218" i="9"/>
  <c r="AC5218" i="9" s="1"/>
  <c r="L5216" i="9"/>
  <c r="AC5216" i="9" s="1"/>
  <c r="L5214" i="9"/>
  <c r="AC5214" i="9" s="1"/>
  <c r="L5211" i="9"/>
  <c r="AC5211" i="9" s="1"/>
  <c r="L5207" i="9"/>
  <c r="AC5207" i="9" s="1"/>
  <c r="L5206" i="9"/>
  <c r="AC5206" i="9" s="1"/>
  <c r="L5205" i="9"/>
  <c r="AC5205" i="9" s="1"/>
  <c r="L5204" i="9"/>
  <c r="AC5204" i="9" s="1"/>
  <c r="L5203" i="9"/>
  <c r="AC5203" i="9" s="1"/>
  <c r="K5198" i="9"/>
  <c r="L5196" i="9"/>
  <c r="AC5196" i="9" s="1"/>
  <c r="L5195" i="9"/>
  <c r="AC5195" i="9" s="1"/>
  <c r="L5192" i="9"/>
  <c r="AC5192" i="9" s="1"/>
  <c r="L5191" i="9"/>
  <c r="AC5191" i="9" s="1"/>
  <c r="L5188" i="9"/>
  <c r="AC5188" i="9" s="1"/>
  <c r="L5180" i="9"/>
  <c r="AC5180" i="9" s="1"/>
  <c r="L5174" i="9"/>
  <c r="AC5174" i="9" s="1"/>
  <c r="K5172" i="9"/>
  <c r="L5171" i="9"/>
  <c r="AC5171" i="9" s="1"/>
  <c r="L5165" i="9"/>
  <c r="AC5165" i="9" s="1"/>
  <c r="L5159" i="9"/>
  <c r="AC5159" i="9" s="1"/>
  <c r="L5157" i="9"/>
  <c r="AC5157" i="9" s="1"/>
  <c r="L5155" i="9"/>
  <c r="AC5155" i="9" s="1"/>
  <c r="L5154" i="9"/>
  <c r="AC5154" i="9" s="1"/>
  <c r="K5152" i="9"/>
  <c r="L5149" i="9"/>
  <c r="AC5149" i="9" s="1"/>
  <c r="L5148" i="9"/>
  <c r="AC5148" i="9" s="1"/>
  <c r="L5147" i="9"/>
  <c r="AC5147" i="9" s="1"/>
  <c r="L5146" i="9"/>
  <c r="AC5146" i="9" s="1"/>
  <c r="L5143" i="9"/>
  <c r="AC5143" i="9" s="1"/>
  <c r="L5141" i="9"/>
  <c r="AC5141" i="9" s="1"/>
  <c r="L5138" i="9"/>
  <c r="AC5138" i="9" s="1"/>
  <c r="L5132" i="9"/>
  <c r="AC5132" i="9" s="1"/>
  <c r="L5131" i="9"/>
  <c r="AC5131" i="9" s="1"/>
  <c r="K5130" i="9"/>
  <c r="K5128" i="9"/>
  <c r="L5118" i="9"/>
  <c r="AC5118" i="9" s="1"/>
  <c r="L5117" i="9"/>
  <c r="AC5117" i="9" s="1"/>
  <c r="L5114" i="9"/>
  <c r="AC5114" i="9" s="1"/>
  <c r="L5111" i="9"/>
  <c r="AC5111" i="9" s="1"/>
  <c r="L5109" i="9"/>
  <c r="AC5109" i="9" s="1"/>
  <c r="L5106" i="9"/>
  <c r="AC5106" i="9" s="1"/>
  <c r="L5103" i="9"/>
  <c r="AC5103" i="9" s="1"/>
  <c r="L5100" i="9"/>
  <c r="AC5100" i="9" s="1"/>
  <c r="L5093" i="9"/>
  <c r="AC5093" i="9" s="1"/>
  <c r="K5088" i="9"/>
  <c r="K5080" i="9"/>
  <c r="L5079" i="9"/>
  <c r="AC5079" i="9" s="1"/>
  <c r="L5076" i="9"/>
  <c r="AC5076" i="9" s="1"/>
  <c r="L5075" i="9"/>
  <c r="AC5075" i="9" s="1"/>
  <c r="L5071" i="9"/>
  <c r="AC5071" i="9" s="1"/>
  <c r="L5067" i="9"/>
  <c r="AC5067" i="9" s="1"/>
  <c r="K5064" i="9"/>
  <c r="L5061" i="9"/>
  <c r="AC5061" i="9" s="1"/>
  <c r="K5056" i="9"/>
  <c r="K5050" i="9"/>
  <c r="L5047" i="9"/>
  <c r="AC5047" i="9" s="1"/>
  <c r="L5045" i="9"/>
  <c r="AC5045" i="9" s="1"/>
  <c r="L5042" i="9"/>
  <c r="AC5042" i="9" s="1"/>
  <c r="K5040" i="9"/>
  <c r="L5039" i="9"/>
  <c r="AC5039" i="9" s="1"/>
  <c r="K5034" i="9"/>
  <c r="K5030" i="9"/>
  <c r="L5029" i="9"/>
  <c r="AC5029" i="9" s="1"/>
  <c r="K5024" i="9"/>
  <c r="L5021" i="9"/>
  <c r="AC5021" i="9" s="1"/>
  <c r="K5020" i="9"/>
  <c r="L5015" i="9"/>
  <c r="AC5015" i="9" s="1"/>
  <c r="L5008" i="9"/>
  <c r="AC5008" i="9" s="1"/>
  <c r="L5007" i="9"/>
  <c r="AC5007" i="9" s="1"/>
  <c r="L5004" i="9"/>
  <c r="AC5004" i="9" s="1"/>
  <c r="L5000" i="9"/>
  <c r="AC5000" i="9" s="1"/>
  <c r="L4997" i="9"/>
  <c r="AC4997" i="9" s="1"/>
  <c r="L4994" i="9"/>
  <c r="AC4994" i="9" s="1"/>
  <c r="K4992" i="9"/>
  <c r="L4991" i="9"/>
  <c r="AC4991" i="9" s="1"/>
  <c r="L4988" i="9"/>
  <c r="AC4988" i="9" s="1"/>
  <c r="L4986" i="9"/>
  <c r="AC4986" i="9" s="1"/>
  <c r="K4982" i="9"/>
  <c r="L4979" i="9"/>
  <c r="AC4979" i="9" s="1"/>
  <c r="K4978" i="9"/>
  <c r="L4976" i="9"/>
  <c r="AC4976" i="9" s="1"/>
  <c r="L4975" i="9"/>
  <c r="AC4975" i="9" s="1"/>
  <c r="K4970" i="9"/>
  <c r="L4967" i="9"/>
  <c r="AC4967" i="9" s="1"/>
  <c r="K4966" i="9"/>
  <c r="L4963" i="9"/>
  <c r="AC4963" i="9" s="1"/>
  <c r="L4960" i="9"/>
  <c r="AC4960" i="9" s="1"/>
  <c r="L4955" i="9"/>
  <c r="AC4955" i="9" s="1"/>
  <c r="L4943" i="9"/>
  <c r="AC4943" i="9" s="1"/>
  <c r="K4934" i="9"/>
  <c r="K4928" i="9"/>
  <c r="K4917" i="9"/>
  <c r="K4915" i="9"/>
  <c r="K4911" i="9"/>
  <c r="K4907" i="9"/>
  <c r="L4903" i="9"/>
  <c r="AC4903" i="9" s="1"/>
  <c r="L4899" i="9"/>
  <c r="AC4899" i="9" s="1"/>
  <c r="L4898" i="9"/>
  <c r="AC4898" i="9" s="1"/>
  <c r="L4895" i="9"/>
  <c r="AC4895" i="9" s="1"/>
  <c r="L4893" i="9"/>
  <c r="AC4893" i="9" s="1"/>
  <c r="K4891" i="9"/>
  <c r="L4889" i="9"/>
  <c r="AC4889" i="9" s="1"/>
  <c r="K4878" i="9"/>
  <c r="L4874" i="9"/>
  <c r="AC4874" i="9" s="1"/>
  <c r="K4873" i="9"/>
  <c r="L4862" i="9"/>
  <c r="AC4862" i="9" s="1"/>
  <c r="K4855" i="9"/>
  <c r="L4853" i="9"/>
  <c r="AC4853" i="9" s="1"/>
  <c r="L4850" i="9"/>
  <c r="AC4850" i="9" s="1"/>
  <c r="L4849" i="9"/>
  <c r="AC4849" i="9" s="1"/>
  <c r="L4847" i="9"/>
  <c r="AC4847" i="9" s="1"/>
  <c r="K4843" i="9"/>
  <c r="L4842" i="9"/>
  <c r="AC4842" i="9" s="1"/>
  <c r="K4841" i="9"/>
  <c r="K4839" i="9"/>
  <c r="K4827" i="9"/>
  <c r="L4822" i="9"/>
  <c r="AC4822" i="9" s="1"/>
  <c r="L4819" i="9"/>
  <c r="AC4819" i="9" s="1"/>
  <c r="L4806" i="9"/>
  <c r="AC4806" i="9" s="1"/>
  <c r="L4805" i="9"/>
  <c r="AC4805" i="9" s="1"/>
  <c r="L4799" i="9"/>
  <c r="AC4799" i="9" s="1"/>
  <c r="K4793" i="9"/>
  <c r="L4791" i="9"/>
  <c r="AC4791" i="9" s="1"/>
  <c r="L4781" i="9"/>
  <c r="AC4781" i="9" s="1"/>
  <c r="K4778" i="9"/>
  <c r="K4775" i="9"/>
  <c r="L4773" i="9"/>
  <c r="AC4773" i="9" s="1"/>
  <c r="K4771" i="9"/>
  <c r="K4770" i="9"/>
  <c r="L4769" i="9"/>
  <c r="AC4769" i="9" s="1"/>
  <c r="L4762" i="9"/>
  <c r="AC4762" i="9" s="1"/>
  <c r="L4754" i="9"/>
  <c r="AC4754" i="9" s="1"/>
  <c r="L4753" i="9"/>
  <c r="AC4753" i="9" s="1"/>
  <c r="L4751" i="9"/>
  <c r="AC4751" i="9" s="1"/>
  <c r="K4747" i="9"/>
  <c r="K4742" i="9"/>
  <c r="L4741" i="9"/>
  <c r="AC4741" i="9" s="1"/>
  <c r="K4739" i="9"/>
  <c r="L4738" i="9"/>
  <c r="AC4738" i="9" s="1"/>
  <c r="K4737" i="9"/>
  <c r="K4734" i="9"/>
  <c r="L4733" i="9"/>
  <c r="AC4733" i="9" s="1"/>
  <c r="L4730" i="9"/>
  <c r="AC4730" i="9" s="1"/>
  <c r="L4714" i="9"/>
  <c r="AC4714" i="9" s="1"/>
  <c r="K4713" i="9"/>
  <c r="K4710" i="9"/>
  <c r="L4707" i="9"/>
  <c r="AC4707" i="9" s="1"/>
  <c r="L4706" i="9"/>
  <c r="AC4706" i="9" s="1"/>
  <c r="L4699" i="9"/>
  <c r="AC4699" i="9" s="1"/>
  <c r="L4695" i="9"/>
  <c r="AC4695" i="9" s="1"/>
  <c r="K4693" i="9"/>
  <c r="K4691" i="9"/>
  <c r="L4686" i="9"/>
  <c r="AC4686" i="9" s="1"/>
  <c r="K4683" i="9"/>
  <c r="L4682" i="9"/>
  <c r="AC4682" i="9" s="1"/>
  <c r="K4681" i="9"/>
  <c r="K4675" i="9"/>
  <c r="L4673" i="9"/>
  <c r="AC4673" i="9" s="1"/>
  <c r="L4671" i="9"/>
  <c r="AC4671" i="9" s="1"/>
  <c r="L4670" i="9"/>
  <c r="AC4670" i="9" s="1"/>
  <c r="K4663" i="9"/>
  <c r="K4662" i="9"/>
  <c r="K4659" i="9"/>
  <c r="K4654" i="9"/>
  <c r="K4651" i="9"/>
  <c r="L4649" i="9"/>
  <c r="AC4649" i="9" s="1"/>
  <c r="K4647" i="9"/>
  <c r="L4645" i="9"/>
  <c r="AC4645" i="9" s="1"/>
  <c r="K4644" i="9"/>
  <c r="K4642" i="9"/>
  <c r="L4638" i="9"/>
  <c r="AC4638" i="9" s="1"/>
  <c r="K4637" i="9"/>
  <c r="K4634" i="9"/>
  <c r="K4631" i="9"/>
  <c r="L4628" i="9"/>
  <c r="AC4628" i="9" s="1"/>
  <c r="K4627" i="9"/>
  <c r="K4624" i="9"/>
  <c r="K4615" i="9"/>
  <c r="K4607" i="9"/>
  <c r="K4585" i="9"/>
  <c r="K4584" i="9"/>
  <c r="K4573" i="9"/>
  <c r="K4572" i="9"/>
  <c r="K4560" i="9"/>
  <c r="K4540" i="9"/>
  <c r="L4534" i="9"/>
  <c r="AC4534" i="9" s="1"/>
  <c r="L4526" i="9"/>
  <c r="AC4526" i="9" s="1"/>
  <c r="K4525" i="9"/>
  <c r="K4524" i="9"/>
  <c r="K4512" i="9"/>
  <c r="K4509" i="9"/>
  <c r="K4497" i="9"/>
  <c r="K4496" i="9"/>
  <c r="K4489" i="9"/>
  <c r="K4475" i="9"/>
  <c r="K4474" i="9"/>
  <c r="K4473" i="9"/>
  <c r="K4472" i="9"/>
  <c r="K4464" i="9"/>
  <c r="K4454" i="9"/>
  <c r="K4446" i="9"/>
  <c r="K4441" i="9"/>
  <c r="K4439" i="9"/>
  <c r="K4438" i="9"/>
  <c r="L4435" i="9"/>
  <c r="AC4435" i="9" s="1"/>
  <c r="L4431" i="9"/>
  <c r="AC4431" i="9" s="1"/>
  <c r="K4428" i="9"/>
  <c r="L4425" i="9"/>
  <c r="AC4425" i="9" s="1"/>
  <c r="L4423" i="9"/>
  <c r="AC4423" i="9" s="1"/>
  <c r="K4422" i="9"/>
  <c r="K4409" i="9"/>
  <c r="K4406" i="9"/>
  <c r="K4401" i="9"/>
  <c r="K4395" i="9"/>
  <c r="K4394" i="9"/>
  <c r="L4393" i="9"/>
  <c r="AC4393" i="9" s="1"/>
  <c r="K4390" i="9"/>
  <c r="K4389" i="9"/>
  <c r="L4387" i="9"/>
  <c r="AC4387" i="9" s="1"/>
  <c r="L4385" i="9"/>
  <c r="AC4385" i="9" s="1"/>
  <c r="L4383" i="9"/>
  <c r="AC4383" i="9" s="1"/>
  <c r="K4375" i="9"/>
  <c r="K4374" i="9"/>
  <c r="K4369" i="9"/>
  <c r="K4368" i="9"/>
  <c r="K4365" i="9"/>
  <c r="L4359" i="9"/>
  <c r="AC4359" i="9" s="1"/>
  <c r="L4351" i="9"/>
  <c r="AC4351" i="9" s="1"/>
  <c r="K4349" i="9"/>
  <c r="L4348" i="9"/>
  <c r="AC4348" i="9" s="1"/>
  <c r="K4347" i="9"/>
  <c r="K4345" i="9"/>
  <c r="L4344" i="9"/>
  <c r="AC4344" i="9" s="1"/>
  <c r="L4338" i="9"/>
  <c r="AC4338" i="9" s="1"/>
  <c r="K4336" i="9"/>
  <c r="L4335" i="9"/>
  <c r="AC4335" i="9" s="1"/>
  <c r="K4333" i="9"/>
  <c r="L4325" i="9"/>
  <c r="AC4325" i="9" s="1"/>
  <c r="K4323" i="9"/>
  <c r="K4322" i="9"/>
  <c r="K4321" i="9"/>
  <c r="K4320" i="9"/>
  <c r="K4312" i="9"/>
  <c r="K4309" i="9"/>
  <c r="K4301" i="9"/>
  <c r="L4300" i="9"/>
  <c r="AC4300" i="9" s="1"/>
  <c r="K4293" i="9"/>
  <c r="K4280" i="9"/>
  <c r="L4276" i="9"/>
  <c r="AC4276" i="9" s="1"/>
  <c r="L4275" i="9"/>
  <c r="AC4275" i="9" s="1"/>
  <c r="L4269" i="9"/>
  <c r="AC4269" i="9" s="1"/>
  <c r="K4267" i="9"/>
  <c r="K4261" i="9"/>
  <c r="K4260" i="9"/>
  <c r="L4259" i="9"/>
  <c r="AC4259" i="9" s="1"/>
  <c r="L4254" i="9"/>
  <c r="AC4254" i="9" s="1"/>
  <c r="L4247" i="9"/>
  <c r="AC4247" i="9" s="1"/>
  <c r="L4245" i="9"/>
  <c r="AC4245" i="9" s="1"/>
  <c r="K4239" i="9"/>
  <c r="L4238" i="9"/>
  <c r="AC4238" i="9" s="1"/>
  <c r="L4235" i="9"/>
  <c r="AC4235" i="9" s="1"/>
  <c r="K4223" i="9"/>
  <c r="K4222" i="9"/>
  <c r="K4219" i="9"/>
  <c r="L4218" i="9"/>
  <c r="AC4218" i="9" s="1"/>
  <c r="K4217" i="9"/>
  <c r="K4213" i="9"/>
  <c r="K4211" i="9"/>
  <c r="L4210" i="9"/>
  <c r="AC4210" i="9" s="1"/>
  <c r="L4207" i="9"/>
  <c r="AC4207" i="9" s="1"/>
  <c r="K4203" i="9"/>
  <c r="K4200" i="9"/>
  <c r="K4197" i="9"/>
  <c r="K4196" i="9"/>
  <c r="L4195" i="9"/>
  <c r="AC4195" i="9" s="1"/>
  <c r="K4191" i="9"/>
  <c r="K4188" i="9"/>
  <c r="K4181" i="9"/>
  <c r="K4177" i="9"/>
  <c r="K4175" i="9"/>
  <c r="K4174" i="9"/>
  <c r="L4171" i="9"/>
  <c r="AC4171" i="9" s="1"/>
  <c r="L4167" i="9"/>
  <c r="AC4167" i="9" s="1"/>
  <c r="K4166" i="9"/>
  <c r="L4165" i="9"/>
  <c r="AC4165" i="9" s="1"/>
  <c r="L4163" i="9"/>
  <c r="AC4163" i="9" s="1"/>
  <c r="K4160" i="9"/>
  <c r="L4159" i="9"/>
  <c r="AC4159" i="9" s="1"/>
  <c r="L4154" i="9"/>
  <c r="AC4154" i="9" s="1"/>
  <c r="K4152" i="9"/>
  <c r="K4150" i="9"/>
  <c r="L4149" i="9"/>
  <c r="AC4149" i="9" s="1"/>
  <c r="K4147" i="9"/>
  <c r="L4145" i="9"/>
  <c r="AC4145" i="9" s="1"/>
  <c r="L4144" i="9"/>
  <c r="AC4144" i="9" s="1"/>
  <c r="L4136" i="9"/>
  <c r="AC4136" i="9" s="1"/>
  <c r="K4134" i="9"/>
  <c r="K4133" i="9"/>
  <c r="K4130" i="9"/>
  <c r="K4126" i="9"/>
  <c r="K4121" i="9"/>
  <c r="K4119" i="9"/>
  <c r="L4118" i="9"/>
  <c r="AC4118" i="9" s="1"/>
  <c r="L4117" i="9"/>
  <c r="AC4117" i="9" s="1"/>
  <c r="L4109" i="9"/>
  <c r="AC4109" i="9" s="1"/>
  <c r="K4101" i="9"/>
  <c r="L4093" i="9"/>
  <c r="AC4093" i="9" s="1"/>
  <c r="K4090" i="9"/>
  <c r="L4089" i="9"/>
  <c r="AC4089" i="9" s="1"/>
  <c r="K4086" i="9"/>
  <c r="K4078" i="9"/>
  <c r="L4077" i="9"/>
  <c r="AC4077" i="9" s="1"/>
  <c r="K4073" i="9"/>
  <c r="K4071" i="9"/>
  <c r="L4069" i="9"/>
  <c r="AC4069" i="9" s="1"/>
  <c r="L4067" i="9"/>
  <c r="AC4067" i="9" s="1"/>
  <c r="L4061" i="9"/>
  <c r="AC4061" i="9" s="1"/>
  <c r="K4058" i="9"/>
  <c r="L4057" i="9"/>
  <c r="AC4057" i="9" s="1"/>
  <c r="L4048" i="9"/>
  <c r="AC4048" i="9" s="1"/>
  <c r="K4046" i="9"/>
  <c r="K4042" i="9"/>
  <c r="K4039" i="9"/>
  <c r="L4037" i="9"/>
  <c r="AC4037" i="9" s="1"/>
  <c r="K4035" i="9"/>
  <c r="L4032" i="9"/>
  <c r="AC4032" i="9" s="1"/>
  <c r="K4031" i="9"/>
  <c r="K4022" i="9"/>
  <c r="K4021" i="9"/>
  <c r="K4019" i="9"/>
  <c r="L4017" i="9"/>
  <c r="AC4017" i="9" s="1"/>
  <c r="L4016" i="9"/>
  <c r="AC4016" i="9" s="1"/>
  <c r="K4014" i="9"/>
  <c r="K4007" i="9"/>
  <c r="K4006" i="9"/>
  <c r="L4003" i="9"/>
  <c r="AC4003" i="9" s="1"/>
  <c r="K4002" i="9"/>
  <c r="K4001" i="9"/>
  <c r="L4000" i="9"/>
  <c r="AC4000" i="9" s="1"/>
  <c r="L3999" i="9"/>
  <c r="AC3999" i="9" s="1"/>
  <c r="K3998" i="9"/>
  <c r="K3991" i="9"/>
  <c r="K3990" i="9"/>
  <c r="L3989" i="9"/>
  <c r="AC3989" i="9" s="1"/>
  <c r="L3988" i="9"/>
  <c r="AC3988" i="9" s="1"/>
  <c r="L3987" i="9"/>
  <c r="AC3987" i="9" s="1"/>
  <c r="L3984" i="9"/>
  <c r="AC3984" i="9" s="1"/>
  <c r="L3976" i="9"/>
  <c r="AC3976" i="9" s="1"/>
  <c r="K3974" i="9"/>
  <c r="K3970" i="9"/>
  <c r="K3966" i="9"/>
  <c r="L3964" i="9"/>
  <c r="AC3964" i="9" s="1"/>
  <c r="K3959" i="9"/>
  <c r="K3958" i="9"/>
  <c r="L3950" i="9"/>
  <c r="AC3950" i="9" s="1"/>
  <c r="L3948" i="9"/>
  <c r="AC3948" i="9" s="1"/>
  <c r="K3947" i="9"/>
  <c r="K3945" i="9"/>
  <c r="K3943" i="9"/>
  <c r="K3942" i="9"/>
  <c r="K3938" i="9"/>
  <c r="L3934" i="9"/>
  <c r="AC3934" i="9" s="1"/>
  <c r="K3933" i="9"/>
  <c r="L3932" i="9"/>
  <c r="AC3932" i="9" s="1"/>
  <c r="K3926" i="9"/>
  <c r="L3922" i="9"/>
  <c r="AC3922" i="9" s="1"/>
  <c r="L3921" i="9"/>
  <c r="AC3921" i="9" s="1"/>
  <c r="L3919" i="9"/>
  <c r="AC3919" i="9" s="1"/>
  <c r="K3916" i="9"/>
  <c r="L3911" i="9"/>
  <c r="AC3911" i="9" s="1"/>
  <c r="K3909" i="9"/>
  <c r="L3907" i="9"/>
  <c r="AC3907" i="9" s="1"/>
  <c r="L3899" i="9"/>
  <c r="AC3899" i="9" s="1"/>
  <c r="L3897" i="9"/>
  <c r="AC3897" i="9" s="1"/>
  <c r="K3893" i="9"/>
  <c r="K3890" i="9"/>
  <c r="K3883" i="9"/>
  <c r="K3881" i="9"/>
  <c r="L3880" i="9"/>
  <c r="AC3880" i="9" s="1"/>
  <c r="K3876" i="9"/>
  <c r="K3875" i="9"/>
  <c r="L3872" i="9"/>
  <c r="AC3872" i="9" s="1"/>
  <c r="K3869" i="9"/>
  <c r="K3865" i="9"/>
  <c r="K3863" i="9"/>
  <c r="K3862" i="9"/>
  <c r="K3860" i="9"/>
  <c r="K3857" i="9"/>
  <c r="L3854" i="9"/>
  <c r="AC3854" i="9" s="1"/>
  <c r="K3853" i="9"/>
  <c r="K3851" i="9"/>
  <c r="K3850" i="9"/>
  <c r="K3849" i="9"/>
  <c r="L3838" i="9"/>
  <c r="AC3838" i="9" s="1"/>
  <c r="K3837" i="9"/>
  <c r="K3834" i="9"/>
  <c r="K3833" i="9"/>
  <c r="L3832" i="9"/>
  <c r="AC3832" i="9" s="1"/>
  <c r="K3830" i="9"/>
  <c r="K3821" i="9"/>
  <c r="L3818" i="9"/>
  <c r="AC3818" i="9" s="1"/>
  <c r="K3817" i="9"/>
  <c r="L3816" i="9"/>
  <c r="AC3816" i="9" s="1"/>
  <c r="K3815" i="9"/>
  <c r="K3814" i="9"/>
  <c r="K3811" i="9"/>
  <c r="K3809" i="9"/>
  <c r="K3805" i="9"/>
  <c r="K3801" i="9"/>
  <c r="K3797" i="9"/>
  <c r="L3794" i="9"/>
  <c r="AC3794" i="9" s="1"/>
  <c r="K3792" i="9"/>
  <c r="K3789" i="9"/>
  <c r="K3785" i="9"/>
  <c r="K3783" i="9"/>
  <c r="K3782" i="9"/>
  <c r="K3781" i="9"/>
  <c r="L3778" i="9"/>
  <c r="AC3778" i="9" s="1"/>
  <c r="K3773" i="9"/>
  <c r="K3771" i="9"/>
  <c r="K3769" i="9"/>
  <c r="L3768" i="9"/>
  <c r="AC3768" i="9" s="1"/>
  <c r="K3763" i="9"/>
  <c r="K3761" i="9"/>
  <c r="L3758" i="9"/>
  <c r="AC3758" i="9" s="1"/>
  <c r="K3757" i="9"/>
  <c r="K3755" i="9"/>
  <c r="K3753" i="9"/>
  <c r="K3748" i="9"/>
  <c r="K3745" i="9"/>
  <c r="K3737" i="9"/>
  <c r="L3736" i="9"/>
  <c r="AC3736" i="9" s="1"/>
  <c r="K3734" i="9"/>
  <c r="K3722" i="9"/>
  <c r="K3721" i="9"/>
  <c r="K3719" i="9"/>
  <c r="L3716" i="9"/>
  <c r="AC3716" i="9" s="1"/>
  <c r="K3715" i="9"/>
  <c r="K3714" i="9"/>
  <c r="L3712" i="9"/>
  <c r="AC3712" i="9" s="1"/>
  <c r="L3710" i="9"/>
  <c r="AC3710" i="9" s="1"/>
  <c r="K3709" i="9"/>
  <c r="K3706" i="9"/>
  <c r="K3705" i="9"/>
  <c r="L3704" i="9"/>
  <c r="AC3704" i="9" s="1"/>
  <c r="K3703" i="9"/>
  <c r="K3697" i="9"/>
  <c r="L3694" i="9"/>
  <c r="AC3694" i="9" s="1"/>
  <c r="K3693" i="9"/>
  <c r="K3690" i="9"/>
  <c r="K3689" i="9"/>
  <c r="K3687" i="9"/>
  <c r="K3686" i="9"/>
  <c r="K3683" i="9"/>
  <c r="K3677" i="9"/>
  <c r="K3675" i="9"/>
  <c r="K3674" i="9"/>
  <c r="K3673" i="9"/>
  <c r="K3672" i="9"/>
  <c r="K3670" i="9"/>
  <c r="K3666" i="9"/>
  <c r="K3665" i="9"/>
  <c r="K3659" i="9"/>
  <c r="K3657" i="9"/>
  <c r="K3655" i="9"/>
  <c r="L3652" i="9"/>
  <c r="AC3652" i="9" s="1"/>
  <c r="K3650" i="9"/>
  <c r="K3649" i="9"/>
  <c r="K3645" i="9"/>
  <c r="K3641" i="9"/>
  <c r="L3640" i="9"/>
  <c r="AC3640" i="9" s="1"/>
  <c r="K3638" i="9"/>
  <c r="K3633" i="9"/>
  <c r="L3630" i="9"/>
  <c r="AC3630" i="9" s="1"/>
  <c r="K3629" i="9"/>
  <c r="K3625" i="9"/>
  <c r="L3624" i="9"/>
  <c r="AC3624" i="9" s="1"/>
  <c r="K3623" i="9"/>
  <c r="L3620" i="9"/>
  <c r="AC3620" i="9" s="1"/>
  <c r="K3619" i="9"/>
  <c r="K3613" i="9"/>
  <c r="K3609" i="9"/>
  <c r="K3607" i="9"/>
  <c r="K3606" i="9"/>
  <c r="K3603" i="9"/>
  <c r="K3600" i="9"/>
  <c r="K3597" i="9"/>
  <c r="K3593" i="9"/>
  <c r="K3592" i="9"/>
  <c r="K3591" i="9"/>
  <c r="K3590" i="9"/>
  <c r="K3588" i="9"/>
  <c r="L3586" i="9"/>
  <c r="AC3586" i="9" s="1"/>
  <c r="K3581" i="9"/>
  <c r="K3579" i="9"/>
  <c r="L3578" i="9"/>
  <c r="AC3578" i="9" s="1"/>
  <c r="K3577" i="9"/>
  <c r="K3573" i="9"/>
  <c r="K3571" i="9"/>
  <c r="K3565" i="9"/>
  <c r="K3562" i="9"/>
  <c r="K3561" i="9"/>
  <c r="L3560" i="9"/>
  <c r="AC3560" i="9" s="1"/>
  <c r="K3556" i="9"/>
  <c r="K3549" i="9"/>
  <c r="K3545" i="9"/>
  <c r="K3542" i="9"/>
  <c r="K3541" i="9"/>
  <c r="K3533" i="9"/>
  <c r="K3529" i="9"/>
  <c r="K3526" i="9"/>
  <c r="K3517" i="9"/>
  <c r="K3513" i="9"/>
  <c r="L3512" i="9"/>
  <c r="AC3512" i="9" s="1"/>
  <c r="K3510" i="9"/>
  <c r="K3509" i="9"/>
  <c r="K3505" i="9"/>
  <c r="K3501" i="9"/>
  <c r="K3498" i="9"/>
  <c r="K3497" i="9"/>
  <c r="K3493" i="9"/>
  <c r="L3492" i="9"/>
  <c r="AC3492" i="9" s="1"/>
  <c r="K3489" i="9"/>
  <c r="K3488" i="9"/>
  <c r="L3486" i="9"/>
  <c r="AC3486" i="9" s="1"/>
  <c r="K3485" i="9"/>
  <c r="K3481" i="9"/>
  <c r="L3480" i="9"/>
  <c r="AC3480" i="9" s="1"/>
  <c r="L3472" i="9"/>
  <c r="AC3472" i="9" s="1"/>
  <c r="K3469" i="9"/>
  <c r="K3465" i="9"/>
  <c r="L3464" i="9"/>
  <c r="AC3464" i="9" s="1"/>
  <c r="K3462" i="9"/>
  <c r="K3461" i="9"/>
  <c r="K3459" i="9"/>
  <c r="L3454" i="9"/>
  <c r="AC3454" i="9" s="1"/>
  <c r="K3453" i="9"/>
  <c r="K3451" i="9"/>
  <c r="K3449" i="9"/>
  <c r="L3448" i="9"/>
  <c r="AC3448" i="9" s="1"/>
  <c r="K3447" i="9"/>
  <c r="K3446" i="9"/>
  <c r="L3442" i="9"/>
  <c r="AC3442" i="9" s="1"/>
  <c r="L3438" i="9"/>
  <c r="AC3438" i="9" s="1"/>
  <c r="K3437" i="9"/>
  <c r="K3435" i="9"/>
  <c r="K3433" i="9"/>
  <c r="K3431" i="9"/>
  <c r="L3428" i="9"/>
  <c r="AC3428" i="9" s="1"/>
  <c r="K3427" i="9"/>
  <c r="K3425" i="9"/>
  <c r="K3424" i="9"/>
  <c r="K3421" i="9"/>
  <c r="L3418" i="9"/>
  <c r="AC3418" i="9" s="1"/>
  <c r="K3417" i="9"/>
  <c r="K3415" i="9"/>
  <c r="K3414" i="9"/>
  <c r="K3413" i="9"/>
  <c r="K3412" i="9"/>
  <c r="K3409" i="9"/>
  <c r="K3405" i="9"/>
  <c r="K3403" i="9"/>
  <c r="K3402" i="9"/>
  <c r="K3397" i="9"/>
  <c r="L3396" i="9"/>
  <c r="AC3396" i="9" s="1"/>
  <c r="K3389" i="9"/>
  <c r="K3387" i="9"/>
  <c r="K3383" i="9"/>
  <c r="K3382" i="9"/>
  <c r="K3377" i="9"/>
  <c r="K3373" i="9"/>
  <c r="K3367" i="9"/>
  <c r="K3363" i="9"/>
  <c r="K3357" i="9"/>
  <c r="L3352" i="9"/>
  <c r="AC3352" i="9" s="1"/>
  <c r="K3351" i="9"/>
  <c r="K3349" i="9"/>
  <c r="K3347" i="9"/>
  <c r="L3344" i="9"/>
  <c r="AC3344" i="9" s="1"/>
  <c r="K3341" i="9"/>
  <c r="K3339" i="9"/>
  <c r="K3338" i="9"/>
  <c r="L3336" i="9"/>
  <c r="AC3336" i="9" s="1"/>
  <c r="K3332" i="9"/>
  <c r="K3328" i="9"/>
  <c r="L3326" i="9"/>
  <c r="AC3326" i="9" s="1"/>
  <c r="K3325" i="9"/>
  <c r="K3323" i="9"/>
  <c r="K3322" i="9"/>
  <c r="L3320" i="9"/>
  <c r="AC3320" i="9" s="1"/>
  <c r="L3314" i="9"/>
  <c r="AC3314" i="9" s="1"/>
  <c r="K3311" i="9"/>
  <c r="L3310" i="9"/>
  <c r="AC3310" i="9" s="1"/>
  <c r="L3302" i="9"/>
  <c r="AC3302" i="9" s="1"/>
  <c r="K3301" i="9"/>
  <c r="K3293" i="9"/>
  <c r="L3284" i="9"/>
  <c r="AC3284" i="9" s="1"/>
  <c r="K3269" i="9"/>
  <c r="L3266" i="9"/>
  <c r="AC3266" i="9" s="1"/>
  <c r="K3245" i="9"/>
  <c r="K3237" i="9"/>
  <c r="L3236" i="9"/>
  <c r="AC3236" i="9" s="1"/>
  <c r="L3234" i="9"/>
  <c r="AC3234" i="9" s="1"/>
  <c r="K3229" i="9"/>
  <c r="L3222" i="9"/>
  <c r="AC3222" i="9" s="1"/>
  <c r="L3220" i="9"/>
  <c r="AC3220" i="9" s="1"/>
  <c r="L3214" i="9"/>
  <c r="AC3214" i="9" s="1"/>
  <c r="K3204" i="9"/>
  <c r="K3203" i="9"/>
  <c r="L3202" i="9"/>
  <c r="AC3202" i="9" s="1"/>
  <c r="K3201" i="9"/>
  <c r="K3196" i="9"/>
  <c r="L3194" i="9"/>
  <c r="AC3194" i="9" s="1"/>
  <c r="K3191" i="9"/>
  <c r="L3190" i="9"/>
  <c r="AC3190" i="9" s="1"/>
  <c r="K3182" i="9"/>
  <c r="L3174" i="9"/>
  <c r="AC3174" i="9" s="1"/>
  <c r="K3171" i="9"/>
  <c r="K3169" i="9"/>
  <c r="K3159" i="9"/>
  <c r="K3156" i="9"/>
  <c r="K3150" i="9"/>
  <c r="K3147" i="9"/>
  <c r="K3144" i="9"/>
  <c r="L3136" i="9"/>
  <c r="AC3136" i="9" s="1"/>
  <c r="K3133" i="9"/>
  <c r="K3123" i="9"/>
  <c r="K3122" i="9"/>
  <c r="K3118" i="9"/>
  <c r="K3115" i="9"/>
  <c r="K3111" i="9"/>
  <c r="K3102" i="9"/>
  <c r="K3099" i="9"/>
  <c r="K3089" i="9"/>
  <c r="K3086" i="9"/>
  <c r="K3083" i="9"/>
  <c r="L3062" i="9"/>
  <c r="AC3062" i="9" s="1"/>
  <c r="K3054" i="9"/>
  <c r="K3053" i="9"/>
  <c r="K3051" i="9"/>
  <c r="L3046" i="9"/>
  <c r="AC3046" i="9" s="1"/>
  <c r="K3043" i="9"/>
  <c r="K3035" i="9"/>
  <c r="L3034" i="9"/>
  <c r="AC3034" i="9" s="1"/>
  <c r="K3031" i="9"/>
  <c r="L3024" i="9"/>
  <c r="AC3024" i="9" s="1"/>
  <c r="L3018" i="9"/>
  <c r="AC3018" i="9" s="1"/>
  <c r="K3016" i="9"/>
  <c r="L3014" i="9"/>
  <c r="AC3014" i="9" s="1"/>
  <c r="K3012" i="9"/>
  <c r="K2999" i="9"/>
  <c r="K2990" i="9"/>
  <c r="K2989" i="9"/>
  <c r="K2987" i="9"/>
  <c r="K2984" i="9"/>
  <c r="K2983" i="9"/>
  <c r="K2980" i="9"/>
  <c r="K2977" i="9"/>
  <c r="K2974" i="9"/>
  <c r="K2967" i="9"/>
  <c r="K2966" i="9"/>
  <c r="K2961" i="9"/>
  <c r="K2958" i="9"/>
  <c r="K2955" i="9"/>
  <c r="L2950" i="9"/>
  <c r="AC2950" i="9" s="1"/>
  <c r="K2948" i="9"/>
  <c r="K2947" i="9"/>
  <c r="K2945" i="9"/>
  <c r="L2934" i="9"/>
  <c r="AC2934" i="9" s="1"/>
  <c r="K2932" i="9"/>
  <c r="K2929" i="9"/>
  <c r="L2928" i="9"/>
  <c r="AC2928" i="9" s="1"/>
  <c r="L2922" i="9"/>
  <c r="AC2922" i="9" s="1"/>
  <c r="K2915" i="9"/>
  <c r="L2912" i="9"/>
  <c r="AC2912" i="9" s="1"/>
  <c r="L2906" i="9"/>
  <c r="AC2906" i="9" s="1"/>
  <c r="K2904" i="9"/>
  <c r="K2899" i="9"/>
  <c r="L2898" i="9"/>
  <c r="AC2898" i="9" s="1"/>
  <c r="L2896" i="9"/>
  <c r="AC2896" i="9" s="1"/>
  <c r="K2894" i="9"/>
  <c r="K2876" i="9"/>
  <c r="K2875" i="9"/>
  <c r="L2874" i="9"/>
  <c r="AC2874" i="9" s="1"/>
  <c r="K2872" i="9"/>
  <c r="L2870" i="9"/>
  <c r="AC2870" i="9" s="1"/>
  <c r="K2868" i="9"/>
  <c r="K2867" i="9"/>
  <c r="K2856" i="9"/>
  <c r="L2854" i="9"/>
  <c r="AC2854" i="9" s="1"/>
  <c r="K2846" i="9"/>
  <c r="K2843" i="9"/>
  <c r="L2842" i="9"/>
  <c r="AC2842" i="9" s="1"/>
  <c r="L2838" i="9"/>
  <c r="AC2838" i="9" s="1"/>
  <c r="K2835" i="9"/>
  <c r="K2834" i="9"/>
  <c r="K2833" i="9"/>
  <c r="K2830" i="9"/>
  <c r="K2829" i="9"/>
  <c r="K2827" i="9"/>
  <c r="K2820" i="9"/>
  <c r="K2818" i="9"/>
  <c r="K2817" i="9"/>
  <c r="K2808" i="9"/>
  <c r="K2804" i="9"/>
  <c r="K2803" i="9"/>
  <c r="K2802" i="9"/>
  <c r="L2800" i="9"/>
  <c r="AC2800" i="9" s="1"/>
  <c r="K2798" i="9"/>
  <c r="K2797" i="9"/>
  <c r="L2794" i="9"/>
  <c r="AC2794" i="9" s="1"/>
  <c r="K2792" i="9"/>
  <c r="L2790" i="9"/>
  <c r="AC2790" i="9" s="1"/>
  <c r="L2784" i="9"/>
  <c r="AC2784" i="9" s="1"/>
  <c r="K2779" i="9"/>
  <c r="L2778" i="9"/>
  <c r="AC2778" i="9" s="1"/>
  <c r="K2769" i="9"/>
  <c r="L2768" i="9"/>
  <c r="AC2768" i="9" s="1"/>
  <c r="K2766" i="9"/>
  <c r="K2764" i="9"/>
  <c r="L2762" i="9"/>
  <c r="AC2762" i="9" s="1"/>
  <c r="K2748" i="9"/>
  <c r="K2744" i="9"/>
  <c r="L2736" i="9"/>
  <c r="AC2736" i="9" s="1"/>
  <c r="K2733" i="9"/>
  <c r="L2732" i="9"/>
  <c r="AC2732" i="9" s="1"/>
  <c r="K2728" i="9"/>
  <c r="L2726" i="9"/>
  <c r="AC2726" i="9" s="1"/>
  <c r="K2724" i="9"/>
  <c r="K2722" i="9"/>
  <c r="K2718" i="9"/>
  <c r="K2715" i="9"/>
  <c r="K2705" i="9"/>
  <c r="L2704" i="9"/>
  <c r="AC2704" i="9" s="1"/>
  <c r="K2702" i="9"/>
  <c r="K2699" i="9"/>
  <c r="K2692" i="9"/>
  <c r="K2689" i="9"/>
  <c r="K2686" i="9"/>
  <c r="L2684" i="9"/>
  <c r="AC2684" i="9" s="1"/>
  <c r="K2676" i="9"/>
  <c r="L2672" i="9"/>
  <c r="AC2672" i="9" s="1"/>
  <c r="K2670" i="9"/>
  <c r="L2666" i="9"/>
  <c r="AC2666" i="9" s="1"/>
  <c r="L2656" i="9"/>
  <c r="AC2656" i="9" s="1"/>
  <c r="L2650" i="9"/>
  <c r="AC2650" i="9" s="1"/>
  <c r="L2642" i="9"/>
  <c r="AC2642" i="9" s="1"/>
  <c r="K2632" i="9"/>
  <c r="L2630" i="9"/>
  <c r="AC2630" i="9" s="1"/>
  <c r="K2628" i="9"/>
  <c r="K2627" i="9"/>
  <c r="L2624" i="9"/>
  <c r="AC2624" i="9" s="1"/>
  <c r="K2616" i="9"/>
  <c r="L2614" i="9"/>
  <c r="AC2614" i="9" s="1"/>
  <c r="K2611" i="9"/>
  <c r="K2609" i="9"/>
  <c r="K2606" i="9"/>
  <c r="K2603" i="9"/>
  <c r="L2602" i="9"/>
  <c r="AC2602" i="9" s="1"/>
  <c r="K2599" i="9"/>
  <c r="K2596" i="9"/>
  <c r="K2595" i="9"/>
  <c r="K2593" i="9"/>
  <c r="K2590" i="9"/>
  <c r="K2589" i="9"/>
  <c r="K2588" i="9"/>
  <c r="K2580" i="9"/>
  <c r="L2578" i="9"/>
  <c r="AC2578" i="9" s="1"/>
  <c r="L2576" i="9"/>
  <c r="AC2576" i="9" s="1"/>
  <c r="K2573" i="9"/>
  <c r="L2566" i="9"/>
  <c r="AC2566" i="9" s="1"/>
  <c r="K2564" i="9"/>
  <c r="K2561" i="9"/>
  <c r="L2560" i="9"/>
  <c r="AC2560" i="9" s="1"/>
  <c r="K2557" i="9"/>
  <c r="K2556" i="9"/>
  <c r="L2554" i="9"/>
  <c r="AC2554" i="9" s="1"/>
  <c r="K2552" i="9"/>
  <c r="K2548" i="9"/>
  <c r="L2544" i="9"/>
  <c r="AC2544" i="9" s="1"/>
  <c r="L2534" i="9"/>
  <c r="AC2534" i="9" s="1"/>
  <c r="L2530" i="9"/>
  <c r="AC2530" i="9" s="1"/>
  <c r="K2529" i="9"/>
  <c r="K2526" i="9"/>
  <c r="K2524" i="9"/>
  <c r="K2520" i="9"/>
  <c r="K2519" i="9"/>
  <c r="L2518" i="9"/>
  <c r="AC2518" i="9" s="1"/>
  <c r="K2516" i="9"/>
  <c r="K2515" i="9"/>
  <c r="K2508" i="9"/>
  <c r="K2504" i="9"/>
  <c r="K2503" i="9"/>
  <c r="L2502" i="9"/>
  <c r="AC2502" i="9" s="1"/>
  <c r="K2499" i="9"/>
  <c r="L2496" i="9"/>
  <c r="AC2496" i="9" s="1"/>
  <c r="K2494" i="9"/>
  <c r="K2491" i="9"/>
  <c r="K2487" i="9"/>
  <c r="K2478" i="9"/>
  <c r="K2476" i="9"/>
  <c r="K2475" i="9"/>
  <c r="L2474" i="9"/>
  <c r="AC2474" i="9" s="1"/>
  <c r="K2472" i="9"/>
  <c r="K2471" i="9"/>
  <c r="K2468" i="9"/>
  <c r="K2467" i="9"/>
  <c r="K2465" i="9"/>
  <c r="K2461" i="9"/>
  <c r="K2455" i="9"/>
  <c r="L2454" i="9"/>
  <c r="AC2454" i="9" s="1"/>
  <c r="K2452" i="9"/>
  <c r="K2451" i="9"/>
  <c r="K2450" i="9"/>
  <c r="K2436" i="9"/>
  <c r="K2435" i="9"/>
  <c r="K2433" i="9"/>
  <c r="L2432" i="9"/>
  <c r="AC2432" i="9" s="1"/>
  <c r="L2426" i="9"/>
  <c r="AC2426" i="9" s="1"/>
  <c r="K2419" i="9"/>
  <c r="L2410" i="9"/>
  <c r="AC2410" i="9" s="1"/>
  <c r="L2400" i="9"/>
  <c r="AC2400" i="9" s="1"/>
  <c r="K2395" i="9"/>
  <c r="L2394" i="9"/>
  <c r="AC2394" i="9" s="1"/>
  <c r="K2392" i="9"/>
  <c r="K2391" i="9"/>
  <c r="K2386" i="9"/>
  <c r="K2381" i="9"/>
  <c r="K2376" i="9"/>
  <c r="L2374" i="9"/>
  <c r="AC2374" i="9" s="1"/>
  <c r="K2372" i="9"/>
  <c r="K2366" i="9"/>
  <c r="K2365" i="9"/>
  <c r="K2360" i="9"/>
  <c r="K2359" i="9"/>
  <c r="K2355" i="9"/>
  <c r="K2353" i="9"/>
  <c r="L2352" i="9"/>
  <c r="AC2352" i="9" s="1"/>
  <c r="K2350" i="9"/>
  <c r="K2347" i="9"/>
  <c r="L2346" i="9"/>
  <c r="AC2346" i="9" s="1"/>
  <c r="L2342" i="9"/>
  <c r="AC2342" i="9" s="1"/>
  <c r="K2340" i="9"/>
  <c r="K2338" i="9"/>
  <c r="K2337" i="9"/>
  <c r="K2333" i="9"/>
  <c r="K2324" i="9"/>
  <c r="K2322" i="9"/>
  <c r="K2312" i="9"/>
  <c r="K2307" i="9"/>
  <c r="L2306" i="9"/>
  <c r="AC2306" i="9" s="1"/>
  <c r="L2304" i="9"/>
  <c r="AC2304" i="9" s="1"/>
  <c r="L2300" i="9"/>
  <c r="AC2300" i="9" s="1"/>
  <c r="L2298" i="9"/>
  <c r="AC2298" i="9" s="1"/>
  <c r="K2296" i="9"/>
  <c r="L2294" i="9"/>
  <c r="AC2294" i="9" s="1"/>
  <c r="K2292" i="9"/>
  <c r="K2291" i="9"/>
  <c r="L2290" i="9"/>
  <c r="AC2290" i="9" s="1"/>
  <c r="L2288" i="9"/>
  <c r="AC2288" i="9" s="1"/>
  <c r="K2286" i="9"/>
  <c r="L2282" i="9"/>
  <c r="AC2282" i="9" s="1"/>
  <c r="K2279" i="9"/>
  <c r="L2278" i="9"/>
  <c r="AC2278" i="9" s="1"/>
  <c r="K2275" i="9"/>
  <c r="K2273" i="9"/>
  <c r="L2272" i="9"/>
  <c r="AC2272" i="9" s="1"/>
  <c r="K2270" i="9"/>
  <c r="K2267" i="9"/>
  <c r="L2266" i="9"/>
  <c r="AC2266" i="9" s="1"/>
  <c r="K2264" i="9"/>
  <c r="L2262" i="9"/>
  <c r="AC2262" i="9" s="1"/>
  <c r="K2253" i="9"/>
  <c r="K2248" i="9"/>
  <c r="L2246" i="9"/>
  <c r="AC2246" i="9" s="1"/>
  <c r="K2244" i="9"/>
  <c r="K2238" i="9"/>
  <c r="K2235" i="9"/>
  <c r="K2233" i="9"/>
  <c r="K2227" i="9"/>
  <c r="K2226" i="9"/>
  <c r="K2224" i="9"/>
  <c r="L2222" i="9"/>
  <c r="AC2222" i="9" s="1"/>
  <c r="L2218" i="9"/>
  <c r="AC2218" i="9" s="1"/>
  <c r="K2217" i="9"/>
  <c r="K2211" i="9"/>
  <c r="L2208" i="9"/>
  <c r="AC2208" i="9" s="1"/>
  <c r="K2204" i="9"/>
  <c r="K2203" i="9"/>
  <c r="K2201" i="9"/>
  <c r="K2197" i="9"/>
  <c r="K2195" i="9"/>
  <c r="K2194" i="9"/>
  <c r="K2193" i="9"/>
  <c r="K2191" i="9"/>
  <c r="K2188" i="9"/>
  <c r="K2187" i="9"/>
  <c r="L2186" i="9"/>
  <c r="AC2186" i="9" s="1"/>
  <c r="L2184" i="9"/>
  <c r="AC2184" i="9" s="1"/>
  <c r="K2181" i="9"/>
  <c r="K2179" i="9"/>
  <c r="K2175" i="9"/>
  <c r="K2172" i="9"/>
  <c r="K2169" i="9"/>
  <c r="L2168" i="9"/>
  <c r="AC2168" i="9" s="1"/>
  <c r="K2165" i="9"/>
  <c r="K2163" i="9"/>
  <c r="L2158" i="9"/>
  <c r="AC2158" i="9" s="1"/>
  <c r="K2155" i="9"/>
  <c r="K2154" i="9"/>
  <c r="L2152" i="9"/>
  <c r="AC2152" i="9" s="1"/>
  <c r="K2147" i="9"/>
  <c r="K2146" i="9"/>
  <c r="K2143" i="9"/>
  <c r="K2140" i="9"/>
  <c r="L2138" i="9"/>
  <c r="AC2138" i="9" s="1"/>
  <c r="L2132" i="9"/>
  <c r="AC2132" i="9" s="1"/>
  <c r="K2131" i="9"/>
  <c r="L2126" i="9"/>
  <c r="AC2126" i="9" s="1"/>
  <c r="K2122" i="9"/>
  <c r="K2117" i="9"/>
  <c r="K2116" i="9"/>
  <c r="K2115" i="9"/>
  <c r="L2112" i="9"/>
  <c r="AC2112" i="9" s="1"/>
  <c r="L2110" i="9"/>
  <c r="AC2110" i="9" s="1"/>
  <c r="K2107" i="9"/>
  <c r="L2104" i="9"/>
  <c r="AC2104" i="9" s="1"/>
  <c r="K2099" i="9"/>
  <c r="L2094" i="9"/>
  <c r="AC2094" i="9" s="1"/>
  <c r="K2089" i="9"/>
  <c r="L2088" i="9"/>
  <c r="AC2088" i="9" s="1"/>
  <c r="K2085" i="9"/>
  <c r="K2083" i="9"/>
  <c r="K2081" i="9"/>
  <c r="L2078" i="9"/>
  <c r="AC2078" i="9" s="1"/>
  <c r="K2073" i="9"/>
  <c r="K2067" i="9"/>
  <c r="K2066" i="9"/>
  <c r="K2064" i="9"/>
  <c r="K2063" i="9"/>
  <c r="L2062" i="9"/>
  <c r="AC2062" i="9" s="1"/>
  <c r="K2057" i="9"/>
  <c r="L2052" i="9"/>
  <c r="AC2052" i="9" s="1"/>
  <c r="K2051" i="9"/>
  <c r="K2049" i="9"/>
  <c r="L2047" i="9"/>
  <c r="AC2047" i="9" s="1"/>
  <c r="L2045" i="9"/>
  <c r="AC2045" i="9" s="1"/>
  <c r="K2044" i="9"/>
  <c r="L2040" i="9"/>
  <c r="AC2040" i="9" s="1"/>
  <c r="K2039" i="9"/>
  <c r="L2038" i="9"/>
  <c r="AC2038" i="9" s="1"/>
  <c r="K2028" i="9"/>
  <c r="L2025" i="9"/>
  <c r="AC2025" i="9" s="1"/>
  <c r="L2021" i="9"/>
  <c r="AC2021" i="9" s="1"/>
  <c r="K2018" i="9"/>
  <c r="K2010" i="9"/>
  <c r="K2004" i="9"/>
  <c r="K2002" i="9"/>
  <c r="L2001" i="9"/>
  <c r="AC2001" i="9" s="1"/>
  <c r="K1994" i="9"/>
  <c r="K1983" i="9"/>
  <c r="K1982" i="9"/>
  <c r="K1981" i="9"/>
  <c r="K1979" i="9"/>
  <c r="K1978" i="9"/>
  <c r="L1977" i="9"/>
  <c r="AC1977" i="9" s="1"/>
  <c r="K1972" i="9"/>
  <c r="K1971" i="9"/>
  <c r="K1968" i="9"/>
  <c r="K1967" i="9"/>
  <c r="K1966" i="9"/>
  <c r="K1965" i="9"/>
  <c r="K1964" i="9"/>
  <c r="K1962" i="9"/>
  <c r="K1958" i="9"/>
  <c r="K1957" i="9"/>
  <c r="K1956" i="9"/>
  <c r="K1955" i="9"/>
  <c r="L1951" i="9"/>
  <c r="AC1951" i="9" s="1"/>
  <c r="K1950" i="9"/>
  <c r="K1948" i="9"/>
  <c r="L1947" i="9"/>
  <c r="AC1947" i="9" s="1"/>
  <c r="K1946" i="9"/>
  <c r="K1944" i="9"/>
  <c r="K1940" i="9"/>
  <c r="K1939" i="9"/>
  <c r="K1937" i="9"/>
  <c r="K1933" i="9"/>
  <c r="K1928" i="9"/>
  <c r="K1927" i="9"/>
  <c r="K1924" i="9"/>
  <c r="L1919" i="9"/>
  <c r="AC1919" i="9" s="1"/>
  <c r="L1917" i="9"/>
  <c r="AC1917" i="9" s="1"/>
  <c r="K1916" i="9"/>
  <c r="L1915" i="9"/>
  <c r="AC1915" i="9" s="1"/>
  <c r="K1907" i="9"/>
  <c r="K1905" i="9"/>
  <c r="K1903" i="9"/>
  <c r="L1901" i="9"/>
  <c r="AC1901" i="9" s="1"/>
  <c r="L1897" i="9"/>
  <c r="AC1897" i="9" s="1"/>
  <c r="K1893" i="9"/>
  <c r="K1892" i="9"/>
  <c r="K1891" i="9"/>
  <c r="K1890" i="9"/>
  <c r="K1888" i="9"/>
  <c r="K1886" i="9"/>
  <c r="L1881" i="9"/>
  <c r="AC1881" i="9" s="1"/>
  <c r="K1880" i="9"/>
  <c r="K1878" i="9"/>
  <c r="K1876" i="9"/>
  <c r="L1871" i="9"/>
  <c r="AC1871" i="9" s="1"/>
  <c r="K1868" i="9"/>
  <c r="K1865" i="9"/>
  <c r="K1864" i="9"/>
  <c r="K1862" i="9"/>
  <c r="L1855" i="9"/>
  <c r="AC1855" i="9" s="1"/>
  <c r="K1853" i="9"/>
  <c r="K1852" i="9"/>
  <c r="K1851" i="9"/>
  <c r="K1850" i="9"/>
  <c r="K1845" i="9"/>
  <c r="K1840" i="9"/>
  <c r="K1836" i="9"/>
  <c r="K1834" i="9"/>
  <c r="L1831" i="9"/>
  <c r="AC1831" i="9" s="1"/>
  <c r="K1828" i="9"/>
  <c r="K1826" i="9"/>
  <c r="L1823" i="9"/>
  <c r="AC1823" i="9" s="1"/>
  <c r="K1822" i="9"/>
  <c r="K1820" i="9"/>
  <c r="L1819" i="9"/>
  <c r="AC1819" i="9" s="1"/>
  <c r="K1818" i="9"/>
  <c r="K1816" i="9"/>
  <c r="L1811" i="9"/>
  <c r="AC1811" i="9" s="1"/>
  <c r="K1810" i="9"/>
  <c r="K1808" i="9"/>
  <c r="K1807" i="9"/>
  <c r="K1806" i="9"/>
  <c r="K1805" i="9"/>
  <c r="K1802" i="9"/>
  <c r="K1801" i="9"/>
  <c r="K1800" i="9"/>
  <c r="L1795" i="9"/>
  <c r="AC1795" i="9" s="1"/>
  <c r="L1793" i="9"/>
  <c r="AC1793" i="9" s="1"/>
  <c r="K1788" i="9"/>
  <c r="L1787" i="9"/>
  <c r="AC1787" i="9" s="1"/>
  <c r="L1783" i="9"/>
  <c r="AC1783" i="9" s="1"/>
  <c r="L1781" i="9"/>
  <c r="AC1781" i="9" s="1"/>
  <c r="L1779" i="9"/>
  <c r="AC1779" i="9" s="1"/>
  <c r="K1778" i="9"/>
  <c r="K1771" i="9"/>
  <c r="K1763" i="9"/>
  <c r="K1762" i="9"/>
  <c r="L1761" i="9"/>
  <c r="AC1761" i="9" s="1"/>
  <c r="K1756" i="9"/>
  <c r="K1754" i="9"/>
  <c r="L1753" i="9"/>
  <c r="AC1753" i="9" s="1"/>
  <c r="L1751" i="9"/>
  <c r="AC1751" i="9" s="1"/>
  <c r="L1749" i="9"/>
  <c r="AC1749" i="9" s="1"/>
  <c r="K1747" i="9"/>
  <c r="L1745" i="9"/>
  <c r="AC1745" i="9" s="1"/>
  <c r="L1739" i="9"/>
  <c r="AC1739" i="9" s="1"/>
  <c r="K1738" i="9"/>
  <c r="K1737" i="9"/>
  <c r="K1735" i="9"/>
  <c r="K1733" i="9"/>
  <c r="K1732" i="9"/>
  <c r="L1731" i="9"/>
  <c r="AC1731" i="9" s="1"/>
  <c r="K1730" i="9"/>
  <c r="K1727" i="9"/>
  <c r="L1725" i="9"/>
  <c r="AC1725" i="9" s="1"/>
  <c r="K1723" i="9"/>
  <c r="K1721" i="9"/>
  <c r="K1720" i="9"/>
  <c r="K1716" i="9"/>
  <c r="K1714" i="9"/>
  <c r="L1713" i="9"/>
  <c r="AC1713" i="9" s="1"/>
  <c r="K1712" i="9"/>
  <c r="K1711" i="9"/>
  <c r="K1710" i="9"/>
  <c r="K1709" i="9"/>
  <c r="L1707" i="9"/>
  <c r="AC1707" i="9" s="1"/>
  <c r="K1706" i="9"/>
  <c r="K1704" i="9"/>
  <c r="L1703" i="9"/>
  <c r="AC1703" i="9" s="1"/>
  <c r="K1702" i="9"/>
  <c r="K1701" i="9"/>
  <c r="K1700" i="9"/>
  <c r="K1697" i="9"/>
  <c r="K1694" i="9"/>
  <c r="K1692" i="9"/>
  <c r="K1690" i="9"/>
  <c r="L1687" i="9"/>
  <c r="AC1687" i="9" s="1"/>
  <c r="K1678" i="9"/>
  <c r="K1674" i="9"/>
  <c r="K1670" i="9"/>
  <c r="K1669" i="9"/>
  <c r="L1667" i="9"/>
  <c r="AC1667" i="9" s="1"/>
  <c r="K1666" i="9"/>
  <c r="L1663" i="9"/>
  <c r="AC1663" i="9" s="1"/>
  <c r="L1661" i="9"/>
  <c r="AC1661" i="9" s="1"/>
  <c r="L1659" i="9"/>
  <c r="AC1659" i="9" s="1"/>
  <c r="K1656" i="9"/>
  <c r="K1655" i="9"/>
  <c r="K1653" i="9"/>
  <c r="K1648" i="9"/>
  <c r="K1646" i="9"/>
  <c r="K1645" i="9"/>
  <c r="K1644" i="9"/>
  <c r="K1642" i="9"/>
  <c r="K1639" i="9"/>
  <c r="K1636" i="9"/>
  <c r="L1635" i="9"/>
  <c r="AC1635" i="9" s="1"/>
  <c r="K1631" i="9"/>
  <c r="L1629" i="9"/>
  <c r="AC1629" i="9" s="1"/>
  <c r="K1626" i="9"/>
  <c r="K1625" i="9"/>
  <c r="K1624" i="9"/>
  <c r="K1623" i="9"/>
  <c r="K1621" i="9"/>
  <c r="K1620" i="9"/>
  <c r="K1618" i="9"/>
  <c r="K1614" i="9"/>
  <c r="L1613" i="9"/>
  <c r="AC1613" i="9" s="1"/>
  <c r="K1612" i="9"/>
  <c r="K1610" i="9"/>
  <c r="L1605" i="9"/>
  <c r="AC1605" i="9" s="1"/>
  <c r="L1601" i="9"/>
  <c r="AC1601" i="9" s="1"/>
  <c r="L1591" i="9"/>
  <c r="AC1591" i="9" s="1"/>
  <c r="K1590" i="9"/>
  <c r="K1589" i="9"/>
  <c r="K1587" i="9"/>
  <c r="L1585" i="9"/>
  <c r="AC1585" i="9" s="1"/>
  <c r="L1583" i="9"/>
  <c r="AC1583" i="9" s="1"/>
  <c r="L1577" i="9"/>
  <c r="AC1577" i="9" s="1"/>
  <c r="K1575" i="9"/>
  <c r="K1574" i="9"/>
  <c r="K1572" i="9"/>
  <c r="K1570" i="9"/>
  <c r="K1568" i="9"/>
  <c r="L1567" i="9"/>
  <c r="AC1567" i="9" s="1"/>
  <c r="L1565" i="9"/>
  <c r="AC1565" i="9" s="1"/>
  <c r="L1563" i="9"/>
  <c r="AC1563" i="9" s="1"/>
  <c r="K1562" i="9"/>
  <c r="K1561" i="9"/>
  <c r="K1560" i="9"/>
  <c r="K1559" i="9"/>
  <c r="K1555" i="9"/>
  <c r="K1553" i="9"/>
  <c r="K1552" i="9"/>
  <c r="K1550" i="9"/>
  <c r="K1548" i="9"/>
  <c r="K1546" i="9"/>
  <c r="L1545" i="9"/>
  <c r="AC1545" i="9" s="1"/>
  <c r="K1543" i="9"/>
  <c r="K1542" i="9"/>
  <c r="K1541" i="9"/>
  <c r="K1538" i="9"/>
  <c r="K1537" i="9"/>
  <c r="L1535" i="9"/>
  <c r="AC1535" i="9" s="1"/>
  <c r="K1531" i="9"/>
  <c r="K1529" i="9"/>
  <c r="K1528" i="9"/>
  <c r="K1522" i="9"/>
  <c r="K1518" i="9"/>
  <c r="K1517" i="9"/>
  <c r="K1514" i="9"/>
  <c r="L1513" i="9"/>
  <c r="AC1513" i="9" s="1"/>
  <c r="K1510" i="9"/>
  <c r="K1502" i="9"/>
  <c r="K1501" i="9"/>
  <c r="K1500" i="9"/>
  <c r="K1498" i="9"/>
  <c r="K1496" i="9"/>
  <c r="L1495" i="9"/>
  <c r="AC1495" i="9" s="1"/>
  <c r="L1493" i="9"/>
  <c r="AC1493" i="9" s="1"/>
  <c r="L1491" i="9"/>
  <c r="AC1491" i="9" s="1"/>
  <c r="K1488" i="9"/>
  <c r="K1486" i="9"/>
  <c r="K1484" i="9"/>
  <c r="L1479" i="9"/>
  <c r="AC1479" i="9" s="1"/>
  <c r="K1478" i="9"/>
  <c r="L1477" i="9"/>
  <c r="AC1477" i="9" s="1"/>
  <c r="L1475" i="9"/>
  <c r="AC1475" i="9" s="1"/>
  <c r="K1474" i="9"/>
  <c r="L1471" i="9"/>
  <c r="AC1471" i="9" s="1"/>
  <c r="L1469" i="9"/>
  <c r="AC1469" i="9" s="1"/>
  <c r="L1465" i="9"/>
  <c r="AC1465" i="9" s="1"/>
  <c r="K1463" i="9"/>
  <c r="K1462" i="9"/>
  <c r="K1460" i="9"/>
  <c r="K1459" i="9"/>
  <c r="K1458" i="9"/>
  <c r="L1455" i="9"/>
  <c r="AC1455" i="9" s="1"/>
  <c r="K1449" i="9"/>
  <c r="K1448" i="9"/>
  <c r="L1447" i="9"/>
  <c r="AC1447" i="9" s="1"/>
  <c r="K1443" i="9"/>
  <c r="K1440" i="9"/>
  <c r="K1437" i="9"/>
  <c r="K1436" i="9"/>
  <c r="K1434" i="9"/>
  <c r="K1433" i="9"/>
  <c r="K1429" i="9"/>
  <c r="K1428" i="9"/>
  <c r="K1426" i="9"/>
  <c r="L1423" i="9"/>
  <c r="AC1423" i="9" s="1"/>
  <c r="L1421" i="9"/>
  <c r="AC1421" i="9" s="1"/>
  <c r="K1419" i="9"/>
  <c r="L1417" i="9"/>
  <c r="AC1417" i="9" s="1"/>
  <c r="K1412" i="9"/>
  <c r="K1411" i="9"/>
  <c r="K1410" i="9"/>
  <c r="L1409" i="9"/>
  <c r="AC1409" i="9" s="1"/>
  <c r="K1408" i="9"/>
  <c r="K1406" i="9"/>
  <c r="K1404" i="9"/>
  <c r="L1403" i="9"/>
  <c r="AC1403" i="9" s="1"/>
  <c r="K1402" i="9"/>
  <c r="K1400" i="9"/>
  <c r="K1399" i="9"/>
  <c r="K1398" i="9"/>
  <c r="K1397" i="9"/>
  <c r="K1392" i="9"/>
  <c r="K1390" i="9"/>
  <c r="L1389" i="9"/>
  <c r="AC1389" i="9" s="1"/>
  <c r="K1387" i="9"/>
  <c r="K1385" i="9"/>
  <c r="L1377" i="9"/>
  <c r="AC1377" i="9" s="1"/>
  <c r="K1374" i="9"/>
  <c r="L1371" i="9"/>
  <c r="AC1371" i="9" s="1"/>
  <c r="L1369" i="9"/>
  <c r="AC1369" i="9" s="1"/>
  <c r="K1367" i="9"/>
  <c r="K1366" i="9"/>
  <c r="K1365" i="9"/>
  <c r="K1364" i="9"/>
  <c r="L1363" i="9"/>
  <c r="AC1363" i="9" s="1"/>
  <c r="K1362" i="9"/>
  <c r="K1356" i="9"/>
  <c r="K1354" i="9"/>
  <c r="K1353" i="9"/>
  <c r="L1351" i="9"/>
  <c r="AC1351" i="9" s="1"/>
  <c r="L1349" i="9"/>
  <c r="AC1349" i="9" s="1"/>
  <c r="K1347" i="9"/>
  <c r="L1345" i="9"/>
  <c r="AC1345" i="9" s="1"/>
  <c r="K1344" i="9"/>
  <c r="K1342" i="9"/>
  <c r="K1341" i="9"/>
  <c r="K1340" i="9"/>
  <c r="K1338" i="9"/>
  <c r="L1337" i="9"/>
  <c r="AC1337" i="9" s="1"/>
  <c r="K1333" i="9"/>
  <c r="K1332" i="9"/>
  <c r="L1331" i="9"/>
  <c r="AC1331" i="9" s="1"/>
  <c r="K1330" i="9"/>
  <c r="K1325" i="9"/>
  <c r="K1323" i="9"/>
  <c r="L1321" i="9"/>
  <c r="AC1321" i="9" s="1"/>
  <c r="K1320" i="9"/>
  <c r="L1319" i="9"/>
  <c r="AC1319" i="9" s="1"/>
  <c r="K1315" i="9"/>
  <c r="K1314" i="9"/>
  <c r="K1312" i="9"/>
  <c r="K1311" i="9"/>
  <c r="K1310" i="9"/>
  <c r="K1308" i="9"/>
  <c r="K1304" i="9"/>
  <c r="K1302" i="9"/>
  <c r="K1296" i="9"/>
  <c r="K1291" i="9"/>
  <c r="K1290" i="9"/>
  <c r="K1288" i="9"/>
  <c r="L1283" i="9"/>
  <c r="AC1283" i="9" s="1"/>
  <c r="K1280" i="9"/>
  <c r="K1277" i="9"/>
  <c r="L1271" i="9"/>
  <c r="AC1271" i="9" s="1"/>
  <c r="L1261" i="9"/>
  <c r="AC1261" i="9" s="1"/>
  <c r="L1259" i="9"/>
  <c r="AC1259" i="9" s="1"/>
  <c r="K1256" i="9"/>
  <c r="K1255" i="9"/>
  <c r="K1251" i="9"/>
  <c r="L1249" i="9"/>
  <c r="AC1249" i="9" s="1"/>
  <c r="K1248" i="9"/>
  <c r="K1247" i="9"/>
  <c r="K1246" i="9"/>
  <c r="L1245" i="9"/>
  <c r="AC1245" i="9" s="1"/>
  <c r="K1244" i="9"/>
  <c r="K1243" i="9"/>
  <c r="K1242" i="9"/>
  <c r="K1241" i="9"/>
  <c r="K1239" i="9"/>
  <c r="K1238" i="9"/>
  <c r="K1237" i="9"/>
  <c r="K1236" i="9"/>
  <c r="L1235" i="9"/>
  <c r="AC1235" i="9" s="1"/>
  <c r="K1233" i="9"/>
  <c r="K1231" i="9"/>
  <c r="K1227" i="9"/>
  <c r="L1225" i="9"/>
  <c r="AC1225" i="9" s="1"/>
  <c r="K1224" i="9"/>
  <c r="K1223" i="9"/>
  <c r="K1222" i="9"/>
  <c r="K1220" i="9"/>
  <c r="L1219" i="9"/>
  <c r="AC1219" i="9" s="1"/>
  <c r="L1217" i="9"/>
  <c r="AC1217" i="9" s="1"/>
  <c r="K1216" i="9"/>
  <c r="L1205" i="9"/>
  <c r="AC1205" i="9" s="1"/>
  <c r="K1204" i="9"/>
  <c r="K1203" i="9"/>
  <c r="L1201" i="9"/>
  <c r="AC1201" i="9" s="1"/>
  <c r="L1199" i="9"/>
  <c r="AC1199" i="9" s="1"/>
  <c r="L1197" i="9"/>
  <c r="AC1197" i="9" s="1"/>
  <c r="K1196" i="9"/>
  <c r="K1190" i="9"/>
  <c r="K1185" i="9"/>
  <c r="L1181" i="9"/>
  <c r="AC1181" i="9" s="1"/>
  <c r="K1180" i="9"/>
  <c r="K1179" i="9"/>
  <c r="K1177" i="9"/>
  <c r="K1173" i="9"/>
  <c r="K1172" i="9"/>
  <c r="L1171" i="9"/>
  <c r="AC1171" i="9" s="1"/>
  <c r="L1167" i="9"/>
  <c r="AC1167" i="9" s="1"/>
  <c r="L1165" i="9"/>
  <c r="AC1165" i="9" s="1"/>
  <c r="K1164" i="9"/>
  <c r="K1163" i="9"/>
  <c r="L1161" i="9"/>
  <c r="AC1161" i="9" s="1"/>
  <c r="K1160" i="9"/>
  <c r="K1158" i="9"/>
  <c r="K1156" i="9"/>
  <c r="L1153" i="9"/>
  <c r="AC1153" i="9" s="1"/>
  <c r="K1152" i="9"/>
  <c r="L1149" i="9"/>
  <c r="AC1149" i="9" s="1"/>
  <c r="K1148" i="9"/>
  <c r="L1147" i="9"/>
  <c r="AC1147" i="9" s="1"/>
  <c r="K1145" i="9"/>
  <c r="K1144" i="9"/>
  <c r="L1141" i="9"/>
  <c r="AC1141" i="9" s="1"/>
  <c r="K1140" i="9"/>
  <c r="K1139" i="9"/>
  <c r="K1136" i="9"/>
  <c r="L1135" i="9"/>
  <c r="AC1135" i="9" s="1"/>
  <c r="K1132" i="9"/>
  <c r="K1129" i="9"/>
  <c r="K1128" i="9"/>
  <c r="K1126" i="9"/>
  <c r="L1125" i="9"/>
  <c r="AC1125" i="9" s="1"/>
  <c r="K1124" i="9"/>
  <c r="L1123" i="9"/>
  <c r="AC1123" i="9" s="1"/>
  <c r="L1117" i="9"/>
  <c r="AC1117" i="9" s="1"/>
  <c r="L1115" i="9"/>
  <c r="AC1115" i="9" s="1"/>
  <c r="K1113" i="9"/>
  <c r="L1111" i="9"/>
  <c r="AC1111" i="9" s="1"/>
  <c r="K1110" i="9"/>
  <c r="K1109" i="9"/>
  <c r="K1108" i="9"/>
  <c r="L1107" i="9"/>
  <c r="AC1107" i="9" s="1"/>
  <c r="K1105" i="9"/>
  <c r="K1104" i="9"/>
  <c r="K1103" i="9"/>
  <c r="L1101" i="9"/>
  <c r="AC1101" i="9" s="1"/>
  <c r="L1099" i="9"/>
  <c r="AC1099" i="9" s="1"/>
  <c r="K1097" i="9"/>
  <c r="K1096" i="9"/>
  <c r="K1094" i="9"/>
  <c r="K1093" i="9"/>
  <c r="K1092" i="9"/>
  <c r="L1091" i="9"/>
  <c r="AC1091" i="9" s="1"/>
  <c r="L1089" i="9"/>
  <c r="AC1089" i="9" s="1"/>
  <c r="K1088" i="9"/>
  <c r="L1087" i="9"/>
  <c r="AC1087" i="9" s="1"/>
  <c r="K1083" i="9"/>
  <c r="L1081" i="9"/>
  <c r="AC1081" i="9" s="1"/>
  <c r="K1080" i="9"/>
  <c r="K1079" i="9"/>
  <c r="K1078" i="9"/>
  <c r="K1077" i="9"/>
  <c r="K1076" i="9"/>
  <c r="K1075" i="9"/>
  <c r="L1073" i="9"/>
  <c r="AC1073" i="9" s="1"/>
  <c r="K1072" i="9"/>
  <c r="L1071" i="9"/>
  <c r="AC1071" i="9" s="1"/>
  <c r="L1069" i="9"/>
  <c r="AC1069" i="9" s="1"/>
  <c r="K1068" i="9"/>
  <c r="L1067" i="9"/>
  <c r="AC1067" i="9" s="1"/>
  <c r="K1065" i="9"/>
  <c r="K1064" i="9"/>
  <c r="L1063" i="9"/>
  <c r="AC1063" i="9" s="1"/>
  <c r="K1062" i="9"/>
  <c r="K1060" i="9"/>
  <c r="L1059" i="9"/>
  <c r="AC1059" i="9" s="1"/>
  <c r="K1057" i="9"/>
  <c r="K1056" i="9"/>
  <c r="L1055" i="9"/>
  <c r="AC1055" i="9" s="1"/>
  <c r="K1052" i="9"/>
  <c r="L1051" i="9"/>
  <c r="AC1051" i="9" s="1"/>
  <c r="L1049" i="9"/>
  <c r="AC1049" i="9" s="1"/>
  <c r="K1048" i="9"/>
  <c r="K1047" i="9"/>
  <c r="L1045" i="9"/>
  <c r="AC1045" i="9" s="1"/>
  <c r="K1044" i="9"/>
  <c r="K1041" i="9"/>
  <c r="K1040" i="9"/>
  <c r="L1039" i="9"/>
  <c r="AC1039" i="9" s="1"/>
  <c r="L1037" i="9"/>
  <c r="AC1037" i="9" s="1"/>
  <c r="K1036" i="9"/>
  <c r="L1035" i="9"/>
  <c r="AC1035" i="9" s="1"/>
  <c r="K1033" i="9"/>
  <c r="L1031" i="9"/>
  <c r="AC1031" i="9" s="1"/>
  <c r="L1029" i="9"/>
  <c r="AC1029" i="9" s="1"/>
  <c r="K1028" i="9"/>
  <c r="L1025" i="9"/>
  <c r="AC1025" i="9" s="1"/>
  <c r="K1024" i="9"/>
  <c r="K1020" i="9"/>
  <c r="L1019" i="9"/>
  <c r="AC1019" i="9" s="1"/>
  <c r="K1018" i="9"/>
  <c r="K1016" i="9"/>
  <c r="L1015" i="9"/>
  <c r="AC1015" i="9" s="1"/>
  <c r="L1013" i="9"/>
  <c r="AC1013" i="9" s="1"/>
  <c r="K1012" i="9"/>
  <c r="K1009" i="9"/>
  <c r="K1008" i="9"/>
  <c r="L1007" i="9"/>
  <c r="AC1007" i="9" s="1"/>
  <c r="K1004" i="9"/>
  <c r="K1003" i="9"/>
  <c r="K1002" i="9"/>
  <c r="K1001" i="9"/>
  <c r="K1000" i="9"/>
  <c r="L999" i="9"/>
  <c r="AC999" i="9" s="1"/>
  <c r="L997" i="9"/>
  <c r="AC997" i="9" s="1"/>
  <c r="L995" i="9"/>
  <c r="AC995" i="9" s="1"/>
  <c r="K994" i="9"/>
  <c r="K993" i="9"/>
  <c r="L991" i="9"/>
  <c r="AC991" i="9" s="1"/>
  <c r="L989" i="9"/>
  <c r="AC989" i="9" s="1"/>
  <c r="K988" i="9"/>
  <c r="K986" i="9"/>
  <c r="K984" i="9"/>
  <c r="L983" i="9"/>
  <c r="AC983" i="9" s="1"/>
  <c r="L981" i="9"/>
  <c r="AC981" i="9" s="1"/>
  <c r="K980" i="9"/>
  <c r="K978" i="9"/>
  <c r="L977" i="9"/>
  <c r="AC977" i="9" s="1"/>
  <c r="L975" i="9"/>
  <c r="AC975" i="9" s="1"/>
  <c r="K973" i="9"/>
  <c r="K972" i="9"/>
  <c r="K970" i="9"/>
  <c r="K968" i="9"/>
  <c r="L965" i="9"/>
  <c r="AC965" i="9" s="1"/>
  <c r="K963" i="9"/>
  <c r="L961" i="9"/>
  <c r="AC961" i="9" s="1"/>
  <c r="L959" i="9"/>
  <c r="AC959" i="9" s="1"/>
  <c r="L957" i="9"/>
  <c r="AC957" i="9" s="1"/>
  <c r="K956" i="9"/>
  <c r="K954" i="9"/>
  <c r="K953" i="9"/>
  <c r="K952" i="9"/>
  <c r="K951" i="9"/>
  <c r="K949" i="9"/>
  <c r="K948" i="9"/>
  <c r="K947" i="9"/>
  <c r="L945" i="9"/>
  <c r="AC945" i="9" s="1"/>
  <c r="K944" i="9"/>
  <c r="K943" i="9"/>
  <c r="K941" i="9"/>
  <c r="K940" i="9"/>
  <c r="K938" i="9"/>
  <c r="L937" i="9"/>
  <c r="AC937" i="9" s="1"/>
  <c r="K936" i="9"/>
  <c r="K935" i="9"/>
  <c r="K933" i="9"/>
  <c r="K932" i="9"/>
  <c r="L931" i="9"/>
  <c r="AC931" i="9" s="1"/>
  <c r="L929" i="9"/>
  <c r="AC929" i="9" s="1"/>
  <c r="K928" i="9"/>
  <c r="K925" i="9"/>
  <c r="K924" i="9"/>
  <c r="L923" i="9"/>
  <c r="AC923" i="9" s="1"/>
  <c r="K922" i="9"/>
  <c r="L921" i="9"/>
  <c r="AC921" i="9" s="1"/>
  <c r="K920" i="9"/>
  <c r="L919" i="9"/>
  <c r="AC919" i="9" s="1"/>
  <c r="L917" i="9"/>
  <c r="AC917" i="9" s="1"/>
  <c r="K916" i="9"/>
  <c r="L915" i="9"/>
  <c r="AC915" i="9" s="1"/>
  <c r="K914" i="9"/>
  <c r="L913" i="9"/>
  <c r="AC913" i="9" s="1"/>
  <c r="K912" i="9"/>
  <c r="L911" i="9"/>
  <c r="AC911" i="9" s="1"/>
  <c r="L909" i="9"/>
  <c r="AC909" i="9" s="1"/>
  <c r="K908" i="9"/>
  <c r="L907" i="9"/>
  <c r="AC907" i="9" s="1"/>
  <c r="K906" i="9"/>
  <c r="L905" i="9"/>
  <c r="AC905" i="9" s="1"/>
  <c r="K904" i="9"/>
  <c r="L901" i="9"/>
  <c r="AC901" i="9" s="1"/>
  <c r="K900" i="9"/>
  <c r="K899" i="9"/>
  <c r="K898" i="9"/>
  <c r="L897" i="9"/>
  <c r="AC897" i="9" s="1"/>
  <c r="L895" i="9"/>
  <c r="AC895" i="9" s="1"/>
  <c r="L893" i="9"/>
  <c r="AC893" i="9" s="1"/>
  <c r="K892" i="9"/>
  <c r="K890" i="9"/>
  <c r="L889" i="9"/>
  <c r="AC889" i="9" s="1"/>
  <c r="K888" i="9"/>
  <c r="K887" i="9"/>
  <c r="K885" i="9"/>
  <c r="K884" i="9"/>
  <c r="L883" i="9"/>
  <c r="AC883" i="9" s="1"/>
  <c r="K882" i="9"/>
  <c r="L881" i="9"/>
  <c r="AC881" i="9" s="1"/>
  <c r="K880" i="9"/>
  <c r="L879" i="9"/>
  <c r="AC879" i="9" s="1"/>
  <c r="K877" i="9"/>
  <c r="K876" i="9"/>
  <c r="L875" i="9"/>
  <c r="AC875" i="9" s="1"/>
  <c r="K874" i="9"/>
  <c r="L873" i="9"/>
  <c r="AC873" i="9" s="1"/>
  <c r="K872" i="9"/>
  <c r="L871" i="9"/>
  <c r="AC871" i="9" s="1"/>
  <c r="K869" i="9"/>
  <c r="K868" i="9"/>
  <c r="L867" i="9"/>
  <c r="AC867" i="9" s="1"/>
  <c r="L865" i="9"/>
  <c r="AC865" i="9" s="1"/>
  <c r="K864" i="9"/>
  <c r="L863" i="9"/>
  <c r="AC863" i="9" s="1"/>
  <c r="K861" i="9"/>
  <c r="K860" i="9"/>
  <c r="K859" i="9"/>
  <c r="K858" i="9"/>
  <c r="K856" i="9"/>
  <c r="K852" i="9"/>
  <c r="K850" i="9"/>
  <c r="L849" i="9"/>
  <c r="AC849" i="9" s="1"/>
  <c r="K848" i="9"/>
  <c r="L847" i="9"/>
  <c r="AC847" i="9" s="1"/>
  <c r="K845" i="9"/>
  <c r="K844" i="9"/>
  <c r="K842" i="9"/>
  <c r="L841" i="9"/>
  <c r="AC841" i="9" s="1"/>
  <c r="K840" i="9"/>
  <c r="L837" i="9"/>
  <c r="AC837" i="9" s="1"/>
  <c r="K836" i="9"/>
  <c r="L835" i="9"/>
  <c r="AC835" i="9" s="1"/>
  <c r="K834" i="9"/>
  <c r="L833" i="9"/>
  <c r="AC833" i="9" s="1"/>
  <c r="K832" i="9"/>
  <c r="L831" i="9"/>
  <c r="AC831" i="9" s="1"/>
  <c r="K829" i="9"/>
  <c r="K828" i="9"/>
  <c r="K826" i="9"/>
  <c r="K825" i="9"/>
  <c r="K824" i="9"/>
  <c r="L823" i="9"/>
  <c r="AC823" i="9" s="1"/>
  <c r="K821" i="9"/>
  <c r="K820" i="9"/>
  <c r="K819" i="9"/>
  <c r="K818" i="9"/>
  <c r="L817" i="9"/>
  <c r="AC817" i="9" s="1"/>
  <c r="K816" i="9"/>
  <c r="K813" i="9"/>
  <c r="K812" i="9"/>
  <c r="K811" i="9"/>
  <c r="K810" i="9"/>
  <c r="K809" i="9"/>
  <c r="K808" i="9"/>
  <c r="K807" i="9"/>
  <c r="K804" i="9"/>
  <c r="L801" i="9"/>
  <c r="AC801" i="9" s="1"/>
  <c r="K800" i="9"/>
  <c r="K797" i="9"/>
  <c r="K796" i="9"/>
  <c r="K795" i="9"/>
  <c r="K794" i="9"/>
  <c r="K792" i="9"/>
  <c r="L791" i="9"/>
  <c r="AC791" i="9" s="1"/>
  <c r="K788" i="9"/>
  <c r="L787" i="9"/>
  <c r="AC787" i="9" s="1"/>
  <c r="K786" i="9"/>
  <c r="L785" i="9"/>
  <c r="AC785" i="9" s="1"/>
  <c r="K784" i="9"/>
  <c r="K781" i="9"/>
  <c r="K780" i="9"/>
  <c r="K778" i="9"/>
  <c r="K776" i="9"/>
  <c r="L773" i="9"/>
  <c r="AC773" i="9" s="1"/>
  <c r="K772" i="9"/>
  <c r="K770" i="9"/>
  <c r="L769" i="9"/>
  <c r="AC769" i="9" s="1"/>
  <c r="K768" i="9"/>
  <c r="K767" i="9"/>
  <c r="L765" i="9"/>
  <c r="AC765" i="9" s="1"/>
  <c r="K764" i="9"/>
  <c r="K762" i="9"/>
  <c r="K760" i="9"/>
  <c r="L759" i="9"/>
  <c r="AC759" i="9" s="1"/>
  <c r="L757" i="9"/>
  <c r="AC757" i="9" s="1"/>
  <c r="K756" i="9"/>
  <c r="K754" i="9"/>
  <c r="K753" i="9"/>
  <c r="K752" i="9"/>
  <c r="L749" i="9"/>
  <c r="AC749" i="9" s="1"/>
  <c r="K748" i="9"/>
  <c r="L747" i="9"/>
  <c r="AC747" i="9" s="1"/>
  <c r="K746" i="9"/>
  <c r="K744" i="9"/>
  <c r="K743" i="9"/>
  <c r="K741" i="9"/>
  <c r="K740" i="9"/>
  <c r="L739" i="9"/>
  <c r="AC739" i="9" s="1"/>
  <c r="K738" i="9"/>
  <c r="K735" i="9"/>
  <c r="K733" i="9"/>
  <c r="K732" i="9"/>
  <c r="K731" i="9"/>
  <c r="K730" i="9"/>
  <c r="L729" i="9"/>
  <c r="AC729" i="9" s="1"/>
  <c r="K728" i="9"/>
  <c r="K727" i="9"/>
  <c r="K725" i="9"/>
  <c r="K724" i="9"/>
  <c r="K723" i="9"/>
  <c r="K722" i="9"/>
  <c r="K716" i="9"/>
  <c r="K714" i="9"/>
  <c r="L713" i="9"/>
  <c r="AC713" i="9" s="1"/>
  <c r="K712" i="9"/>
  <c r="L711" i="9"/>
  <c r="AC711" i="9" s="1"/>
  <c r="L709" i="9"/>
  <c r="AC709" i="9" s="1"/>
  <c r="K708" i="9"/>
  <c r="K707" i="9"/>
  <c r="K706" i="9"/>
  <c r="L705" i="9"/>
  <c r="AC705" i="9" s="1"/>
  <c r="K704" i="9"/>
  <c r="L703" i="9"/>
  <c r="AC703" i="9" s="1"/>
  <c r="L701" i="9"/>
  <c r="AC701" i="9" s="1"/>
  <c r="K700" i="9"/>
  <c r="K699" i="9"/>
  <c r="K698" i="9"/>
  <c r="K696" i="9"/>
  <c r="L695" i="9"/>
  <c r="AC695" i="9" s="1"/>
  <c r="L693" i="9"/>
  <c r="AC693" i="9" s="1"/>
  <c r="K692" i="9"/>
  <c r="K690" i="9"/>
  <c r="K689" i="9"/>
  <c r="K688" i="9"/>
  <c r="K687" i="9"/>
  <c r="L685" i="9"/>
  <c r="AC685" i="9" s="1"/>
  <c r="K684" i="9"/>
  <c r="L683" i="9"/>
  <c r="AC683" i="9" s="1"/>
  <c r="K682" i="9"/>
  <c r="K681" i="9"/>
  <c r="K680" i="9"/>
  <c r="L675" i="9"/>
  <c r="AC675" i="9" s="1"/>
  <c r="K674" i="9"/>
  <c r="K673" i="9"/>
  <c r="K672" i="9"/>
  <c r="L669" i="9"/>
  <c r="AC669" i="9" s="1"/>
  <c r="K668" i="9"/>
  <c r="K666" i="9"/>
  <c r="K665" i="9"/>
  <c r="K664" i="9"/>
  <c r="L661" i="9"/>
  <c r="AC661" i="9" s="1"/>
  <c r="K658" i="9"/>
  <c r="K656" i="9"/>
  <c r="L655" i="9"/>
  <c r="AC655" i="9" s="1"/>
  <c r="K650" i="9"/>
  <c r="L649" i="9"/>
  <c r="AC649" i="9" s="1"/>
  <c r="K648" i="9"/>
  <c r="K647" i="9"/>
  <c r="K644" i="9"/>
  <c r="L643" i="9"/>
  <c r="AC643" i="9" s="1"/>
  <c r="K642" i="9"/>
  <c r="L641" i="9"/>
  <c r="AC641" i="9" s="1"/>
  <c r="K639" i="9"/>
  <c r="L637" i="9"/>
  <c r="AC637" i="9" s="1"/>
  <c r="L635" i="9"/>
  <c r="AC635" i="9" s="1"/>
  <c r="K634" i="9"/>
  <c r="L633" i="9"/>
  <c r="AC633" i="9" s="1"/>
  <c r="K632" i="9"/>
  <c r="L631" i="9"/>
  <c r="AC631" i="9" s="1"/>
  <c r="K629" i="9"/>
  <c r="K627" i="9"/>
  <c r="K626" i="9"/>
  <c r="L625" i="9"/>
  <c r="AC625" i="9" s="1"/>
  <c r="K624" i="9"/>
  <c r="K623" i="9"/>
  <c r="K618" i="9"/>
  <c r="K617" i="9"/>
  <c r="K616" i="9"/>
  <c r="L615" i="9"/>
  <c r="AC615" i="9" s="1"/>
  <c r="L613" i="9"/>
  <c r="AC613" i="9" s="1"/>
  <c r="K612" i="9"/>
  <c r="K610" i="9"/>
  <c r="K609" i="9"/>
  <c r="L607" i="9"/>
  <c r="AC607" i="9" s="1"/>
  <c r="L605" i="9"/>
  <c r="AC605" i="9" s="1"/>
  <c r="K604" i="9"/>
  <c r="L603" i="9"/>
  <c r="AC603" i="9" s="1"/>
  <c r="K602" i="9"/>
  <c r="K601" i="9"/>
  <c r="K600" i="9"/>
  <c r="K597" i="9"/>
  <c r="K596" i="9"/>
  <c r="L595" i="9"/>
  <c r="AC595" i="9" s="1"/>
  <c r="K594" i="9"/>
  <c r="L593" i="9"/>
  <c r="AC593" i="9" s="1"/>
  <c r="K591" i="9"/>
  <c r="L589" i="9"/>
  <c r="AC589" i="9" s="1"/>
  <c r="K588" i="9"/>
  <c r="L587" i="9"/>
  <c r="AC587" i="9" s="1"/>
  <c r="K586" i="9"/>
  <c r="K585" i="9"/>
  <c r="K584" i="9"/>
  <c r="K583" i="9"/>
  <c r="L581" i="9"/>
  <c r="AC581" i="9" s="1"/>
  <c r="K580" i="9"/>
  <c r="K578" i="9"/>
  <c r="K576" i="9"/>
  <c r="L573" i="9"/>
  <c r="AC573" i="9" s="1"/>
  <c r="K572" i="9"/>
  <c r="K570" i="9"/>
  <c r="K569" i="9"/>
  <c r="K568" i="9"/>
  <c r="K567" i="9"/>
  <c r="K564" i="9"/>
  <c r="K562" i="9"/>
  <c r="K561" i="9"/>
  <c r="K560" i="9"/>
  <c r="L557" i="9"/>
  <c r="AC557" i="9" s="1"/>
  <c r="K556" i="9"/>
  <c r="K555" i="9"/>
  <c r="K554" i="9"/>
  <c r="K552" i="9"/>
  <c r="K551" i="9"/>
  <c r="K548" i="9"/>
  <c r="L547" i="9"/>
  <c r="AC547" i="9" s="1"/>
  <c r="K546" i="9"/>
  <c r="L545" i="9"/>
  <c r="AC545" i="9" s="1"/>
  <c r="K544" i="9"/>
  <c r="K538" i="9"/>
  <c r="L537" i="9"/>
  <c r="AC537" i="9" s="1"/>
  <c r="K536" i="9"/>
  <c r="K532" i="9"/>
  <c r="K530" i="9"/>
  <c r="L527" i="9"/>
  <c r="AC527" i="9" s="1"/>
  <c r="L525" i="9"/>
  <c r="AC525" i="9" s="1"/>
  <c r="K524" i="9"/>
  <c r="K522" i="9"/>
  <c r="L521" i="9"/>
  <c r="AC521" i="9" s="1"/>
  <c r="K520" i="9"/>
  <c r="L519" i="9"/>
  <c r="AC519" i="9" s="1"/>
  <c r="L517" i="9"/>
  <c r="AC517" i="9" s="1"/>
  <c r="K516" i="9"/>
  <c r="K515" i="9"/>
  <c r="K514" i="9"/>
  <c r="L511" i="9"/>
  <c r="AC511" i="9" s="1"/>
  <c r="K509" i="9"/>
  <c r="K506" i="9"/>
  <c r="K505" i="9"/>
  <c r="L503" i="9"/>
  <c r="AC503" i="9" s="1"/>
  <c r="L501" i="9"/>
  <c r="AC501" i="9" s="1"/>
  <c r="K500" i="9"/>
  <c r="K498" i="9"/>
  <c r="L497" i="9"/>
  <c r="AC497" i="9" s="1"/>
  <c r="K496" i="9"/>
  <c r="K495" i="9"/>
  <c r="K492" i="9"/>
  <c r="L491" i="9"/>
  <c r="AC491" i="9" s="1"/>
  <c r="K490" i="9"/>
  <c r="K488" i="9"/>
  <c r="L485" i="9"/>
  <c r="AC485" i="9" s="1"/>
  <c r="K484" i="9"/>
  <c r="K482" i="9"/>
  <c r="L481" i="9"/>
  <c r="AC481" i="9" s="1"/>
  <c r="K480" i="9"/>
  <c r="L479" i="9"/>
  <c r="AC479" i="9" s="1"/>
  <c r="L477" i="9"/>
  <c r="AC477" i="9" s="1"/>
  <c r="K476" i="9"/>
  <c r="L475" i="9"/>
  <c r="AC475" i="9" s="1"/>
  <c r="K474" i="9"/>
  <c r="L473" i="9"/>
  <c r="AC473" i="9" s="1"/>
  <c r="L471" i="9"/>
  <c r="AC471" i="9" s="1"/>
  <c r="L469" i="9"/>
  <c r="AC469" i="9" s="1"/>
  <c r="K468" i="9"/>
  <c r="K466" i="9"/>
  <c r="L465" i="9"/>
  <c r="AC465" i="9" s="1"/>
  <c r="K464" i="9"/>
  <c r="K459" i="9"/>
  <c r="K458" i="9"/>
  <c r="L457" i="9"/>
  <c r="AC457" i="9" s="1"/>
  <c r="K456" i="9"/>
  <c r="K452" i="9"/>
  <c r="L451" i="9"/>
  <c r="AC451" i="9" s="1"/>
  <c r="K450" i="9"/>
  <c r="L449" i="9"/>
  <c r="AC449" i="9" s="1"/>
  <c r="L445" i="9"/>
  <c r="AC445" i="9" s="1"/>
  <c r="L443" i="9"/>
  <c r="AC443" i="9" s="1"/>
  <c r="K442" i="9"/>
  <c r="L441" i="9"/>
  <c r="AC441" i="9" s="1"/>
  <c r="K440" i="9"/>
  <c r="L439" i="9"/>
  <c r="AC439" i="9" s="1"/>
  <c r="K436" i="9"/>
  <c r="L435" i="9"/>
  <c r="AC435" i="9" s="1"/>
  <c r="K434" i="9"/>
  <c r="K432" i="9"/>
  <c r="L431" i="9"/>
  <c r="AC431" i="9" s="1"/>
  <c r="L429" i="9"/>
  <c r="AC429" i="9" s="1"/>
  <c r="K428" i="9"/>
  <c r="K427" i="9"/>
  <c r="K426" i="9"/>
  <c r="L425" i="9"/>
  <c r="AC425" i="9" s="1"/>
  <c r="K424" i="9"/>
  <c r="K421" i="9"/>
  <c r="K420" i="9"/>
  <c r="L419" i="9"/>
  <c r="AC419" i="9" s="1"/>
  <c r="K418" i="9"/>
  <c r="L417" i="9"/>
  <c r="AC417" i="9" s="1"/>
  <c r="K416" i="9"/>
  <c r="K415" i="9"/>
  <c r="K413" i="9"/>
  <c r="K411" i="9"/>
  <c r="K410" i="9"/>
  <c r="L409" i="9"/>
  <c r="AC409" i="9" s="1"/>
  <c r="K407" i="9"/>
  <c r="K405" i="9"/>
  <c r="K403" i="9"/>
  <c r="K402" i="9"/>
  <c r="K401" i="9"/>
  <c r="K400" i="9"/>
  <c r="L397" i="9"/>
  <c r="AC397" i="9" s="1"/>
  <c r="K396" i="9"/>
  <c r="L395" i="9"/>
  <c r="AC395" i="9" s="1"/>
  <c r="K394" i="9"/>
  <c r="L393" i="9"/>
  <c r="AC393" i="9" s="1"/>
  <c r="K392" i="9"/>
  <c r="K389" i="9"/>
  <c r="K388" i="9"/>
  <c r="K386" i="9"/>
  <c r="K385" i="9"/>
  <c r="K384" i="9"/>
  <c r="K380" i="9"/>
  <c r="L379" i="9"/>
  <c r="AC379" i="9" s="1"/>
  <c r="K378" i="9"/>
  <c r="K376" i="9"/>
  <c r="K373" i="9"/>
  <c r="K372" i="9"/>
  <c r="L371" i="9"/>
  <c r="AC371" i="9" s="1"/>
  <c r="K370" i="9"/>
  <c r="L369" i="9"/>
  <c r="AC369" i="9" s="1"/>
  <c r="K368" i="9"/>
  <c r="L367" i="9"/>
  <c r="AC367" i="9" s="1"/>
  <c r="L365" i="9"/>
  <c r="AC365" i="9" s="1"/>
  <c r="K364" i="9"/>
  <c r="K363" i="9"/>
  <c r="K362" i="9"/>
  <c r="K361" i="9"/>
  <c r="K360" i="9"/>
  <c r="K359" i="9"/>
  <c r="L357" i="9"/>
  <c r="AC357" i="9" s="1"/>
  <c r="K356" i="9"/>
  <c r="L355" i="9"/>
  <c r="AC355" i="9" s="1"/>
  <c r="K354" i="9"/>
  <c r="L353" i="9"/>
  <c r="AC353" i="9" s="1"/>
  <c r="L351" i="9"/>
  <c r="AC351" i="9" s="1"/>
  <c r="L349" i="9"/>
  <c r="AC349" i="9" s="1"/>
  <c r="K348" i="9"/>
  <c r="L347" i="9"/>
  <c r="AC347" i="9" s="1"/>
  <c r="K346" i="9"/>
  <c r="L345" i="9"/>
  <c r="AC345" i="9" s="1"/>
  <c r="K344" i="9"/>
  <c r="L343" i="9"/>
  <c r="AC343" i="9" s="1"/>
  <c r="L341" i="9"/>
  <c r="AC341" i="9" s="1"/>
  <c r="K340" i="9"/>
  <c r="K338" i="9"/>
  <c r="K336" i="9"/>
  <c r="L333" i="9"/>
  <c r="AC333" i="9" s="1"/>
  <c r="K332" i="9"/>
  <c r="L331" i="9"/>
  <c r="AC331" i="9" s="1"/>
  <c r="K330" i="9"/>
  <c r="K328" i="9"/>
  <c r="K325" i="9"/>
  <c r="K324" i="9"/>
  <c r="K322" i="9"/>
  <c r="K321" i="9"/>
  <c r="K320" i="9"/>
  <c r="L319" i="9"/>
  <c r="AC319" i="9" s="1"/>
  <c r="L317" i="9"/>
  <c r="AC317" i="9" s="1"/>
  <c r="K316" i="9"/>
  <c r="L315" i="9"/>
  <c r="AC315" i="9" s="1"/>
  <c r="K314" i="9"/>
  <c r="K312" i="9"/>
  <c r="K311" i="9"/>
  <c r="K309" i="9"/>
  <c r="K308" i="9"/>
  <c r="L307" i="9"/>
  <c r="AC307" i="9" s="1"/>
  <c r="K306" i="9"/>
  <c r="K305" i="9"/>
  <c r="K304" i="9"/>
  <c r="L303" i="9"/>
  <c r="AC303" i="9" s="1"/>
  <c r="L301" i="9"/>
  <c r="AC301" i="9" s="1"/>
  <c r="K300" i="9"/>
  <c r="K299" i="9"/>
  <c r="K298" i="9"/>
  <c r="L297" i="9"/>
  <c r="AC297" i="9" s="1"/>
  <c r="K296" i="9"/>
  <c r="K295" i="9"/>
  <c r="L293" i="9"/>
  <c r="AC293" i="9" s="1"/>
  <c r="K292" i="9"/>
  <c r="L291" i="9"/>
  <c r="AC291" i="9" s="1"/>
  <c r="K290" i="9"/>
  <c r="L289" i="9"/>
  <c r="AC289" i="9" s="1"/>
  <c r="K288" i="9"/>
  <c r="L285" i="9"/>
  <c r="AC285" i="9" s="1"/>
  <c r="L283" i="9"/>
  <c r="AC283" i="9" s="1"/>
  <c r="K282" i="9"/>
  <c r="L281" i="9"/>
  <c r="AC281" i="9" s="1"/>
  <c r="K280" i="9"/>
  <c r="L279" i="9"/>
  <c r="AC279" i="9" s="1"/>
  <c r="L277" i="9"/>
  <c r="AC277" i="9" s="1"/>
  <c r="K276" i="9"/>
  <c r="K274" i="9"/>
  <c r="K272" i="9"/>
  <c r="L269" i="9"/>
  <c r="AC269" i="9" s="1"/>
  <c r="K268" i="9"/>
  <c r="L267" i="9"/>
  <c r="AC267" i="9" s="1"/>
  <c r="K266" i="9"/>
  <c r="L265" i="9"/>
  <c r="AC265" i="9" s="1"/>
  <c r="K264" i="9"/>
  <c r="K261" i="9"/>
  <c r="K260" i="9"/>
  <c r="K258" i="9"/>
  <c r="K257" i="9"/>
  <c r="K256" i="9"/>
  <c r="L255" i="9"/>
  <c r="AC255" i="9" s="1"/>
  <c r="L253" i="9"/>
  <c r="AC253" i="9" s="1"/>
  <c r="K252" i="9"/>
  <c r="K250" i="9"/>
  <c r="L249" i="9"/>
  <c r="AC249" i="9" s="1"/>
  <c r="K248" i="9"/>
  <c r="K247" i="9"/>
  <c r="K245" i="9"/>
  <c r="K244" i="9"/>
  <c r="L243" i="9"/>
  <c r="AC243" i="9" s="1"/>
  <c r="K242" i="9"/>
  <c r="L241" i="9"/>
  <c r="AC241" i="9" s="1"/>
  <c r="K240" i="9"/>
  <c r="K239" i="9"/>
  <c r="L237" i="9"/>
  <c r="AC237" i="9" s="1"/>
  <c r="K236" i="9"/>
  <c r="K235" i="9"/>
  <c r="K234" i="9"/>
  <c r="K233" i="9"/>
  <c r="K232" i="9"/>
  <c r="K231" i="9"/>
  <c r="L229" i="9"/>
  <c r="AC229" i="9" s="1"/>
  <c r="K228" i="9"/>
  <c r="L227" i="9"/>
  <c r="AC227" i="9" s="1"/>
  <c r="K226" i="9"/>
  <c r="L225" i="9"/>
  <c r="AC225" i="9" s="1"/>
  <c r="K224" i="9"/>
  <c r="L223" i="9"/>
  <c r="AC223" i="9" s="1"/>
  <c r="L221" i="9"/>
  <c r="AC221" i="9" s="1"/>
  <c r="K220" i="9"/>
  <c r="L219" i="9"/>
  <c r="AC219" i="9" s="1"/>
  <c r="K218" i="9"/>
  <c r="L217" i="9"/>
  <c r="AC217" i="9" s="1"/>
  <c r="K216" i="9"/>
  <c r="L213" i="9"/>
  <c r="AC213" i="9" s="1"/>
  <c r="K212" i="9"/>
  <c r="K210" i="9"/>
  <c r="K208" i="9"/>
  <c r="L205" i="9"/>
  <c r="AC205" i="9" s="1"/>
  <c r="K204" i="9"/>
  <c r="L203" i="9"/>
  <c r="AC203" i="9" s="1"/>
  <c r="K202" i="9"/>
  <c r="L201" i="9"/>
  <c r="AC201" i="9" s="1"/>
  <c r="K200" i="9"/>
  <c r="K197" i="9"/>
  <c r="K196" i="9"/>
  <c r="K194" i="9"/>
  <c r="K193" i="9"/>
  <c r="K192" i="9"/>
  <c r="L191" i="9"/>
  <c r="AC191" i="9" s="1"/>
  <c r="K188" i="9"/>
  <c r="L187" i="9"/>
  <c r="AC187" i="9" s="1"/>
  <c r="K186" i="9"/>
  <c r="L185" i="9"/>
  <c r="AC185" i="9" s="1"/>
  <c r="K184" i="9"/>
  <c r="L181" i="9"/>
  <c r="AC181" i="9" s="1"/>
  <c r="K180" i="9"/>
  <c r="K179" i="9"/>
  <c r="K178" i="9"/>
  <c r="K177" i="9"/>
  <c r="K176" i="9"/>
  <c r="K175" i="9"/>
  <c r="L173" i="9"/>
  <c r="AC173" i="9" s="1"/>
  <c r="K172" i="9"/>
  <c r="K171" i="9"/>
  <c r="K170" i="9"/>
  <c r="L169" i="9"/>
  <c r="AC169" i="9" s="1"/>
  <c r="K168" i="9"/>
  <c r="K167" i="9"/>
  <c r="L165" i="9"/>
  <c r="AC165" i="9" s="1"/>
  <c r="K164" i="9"/>
  <c r="K163" i="9"/>
  <c r="K162" i="9"/>
  <c r="K161" i="9"/>
  <c r="K160" i="9"/>
  <c r="L159" i="9"/>
  <c r="AC159" i="9" s="1"/>
  <c r="L157" i="9"/>
  <c r="AC157" i="9" s="1"/>
  <c r="K156" i="9"/>
  <c r="L155" i="9"/>
  <c r="AC155" i="9" s="1"/>
  <c r="K154" i="9"/>
  <c r="L153" i="9"/>
  <c r="AC153" i="9" s="1"/>
  <c r="K152" i="9"/>
  <c r="L151" i="9"/>
  <c r="AC151" i="9" s="1"/>
  <c r="L149" i="9"/>
  <c r="AC149" i="9" s="1"/>
  <c r="K146" i="9"/>
  <c r="K144" i="9"/>
  <c r="L141" i="9"/>
  <c r="AC141" i="9" s="1"/>
  <c r="K140" i="9"/>
  <c r="L139" i="9"/>
  <c r="AC139" i="9" s="1"/>
  <c r="K138" i="9"/>
  <c r="L137" i="9"/>
  <c r="AC137" i="9" s="1"/>
  <c r="K136" i="9"/>
  <c r="K133" i="9"/>
  <c r="K132" i="9"/>
  <c r="K130" i="9"/>
  <c r="K129" i="9"/>
  <c r="L127" i="9"/>
  <c r="AC127" i="9" s="1"/>
  <c r="L125" i="9"/>
  <c r="AC125" i="9" s="1"/>
  <c r="K124" i="9"/>
  <c r="L123" i="9"/>
  <c r="AC123" i="9" s="1"/>
  <c r="K122" i="9"/>
  <c r="L121" i="9"/>
  <c r="AC121" i="9" s="1"/>
  <c r="K120" i="9"/>
  <c r="K119" i="9"/>
  <c r="L117" i="9"/>
  <c r="AC117" i="9" s="1"/>
  <c r="K116" i="9"/>
  <c r="K115" i="9"/>
  <c r="K114" i="9"/>
  <c r="K112" i="9"/>
  <c r="L111" i="9"/>
  <c r="AC111" i="9" s="1"/>
  <c r="L109" i="9"/>
  <c r="AC109" i="9" s="1"/>
  <c r="K108" i="9"/>
  <c r="K107" i="9"/>
  <c r="K106" i="9"/>
  <c r="K105" i="9"/>
  <c r="K104" i="9"/>
  <c r="K103" i="9"/>
  <c r="L101" i="9"/>
  <c r="AC101" i="9" s="1"/>
  <c r="K100" i="9"/>
  <c r="K99" i="9"/>
  <c r="K98" i="9"/>
  <c r="K97" i="9"/>
  <c r="K96" i="9"/>
  <c r="L95" i="9"/>
  <c r="AC95" i="9" s="1"/>
  <c r="L93" i="9"/>
  <c r="AC93" i="9" s="1"/>
  <c r="K92" i="9"/>
  <c r="L91" i="9"/>
  <c r="AC91" i="9" s="1"/>
  <c r="K90" i="9"/>
  <c r="K88" i="9"/>
  <c r="L87" i="9"/>
  <c r="AC87" i="9" s="1"/>
  <c r="L85" i="9"/>
  <c r="AC85" i="9" s="1"/>
  <c r="K84" i="9"/>
  <c r="K82" i="9"/>
  <c r="K80" i="9"/>
  <c r="L77" i="9"/>
  <c r="AC77" i="9" s="1"/>
  <c r="L75" i="9"/>
  <c r="AC75" i="9" s="1"/>
  <c r="K74" i="9"/>
  <c r="L73" i="9"/>
  <c r="AC73" i="9" s="1"/>
  <c r="K72" i="9"/>
  <c r="K69" i="9"/>
  <c r="K68" i="9"/>
  <c r="K66" i="9"/>
  <c r="K65" i="9"/>
  <c r="K64" i="9"/>
  <c r="L63" i="9"/>
  <c r="AC63" i="9" s="1"/>
  <c r="K61" i="9"/>
  <c r="K60" i="9"/>
  <c r="L59" i="9"/>
  <c r="AC59" i="9" s="1"/>
  <c r="K58" i="9"/>
  <c r="K56" i="9"/>
  <c r="K55" i="9"/>
  <c r="L53" i="9"/>
  <c r="AC53" i="9" s="1"/>
  <c r="K52" i="9"/>
  <c r="K51" i="9"/>
  <c r="K50" i="9"/>
  <c r="K49" i="9"/>
  <c r="K48" i="9"/>
  <c r="K47" i="9"/>
  <c r="L45" i="9"/>
  <c r="AC45" i="9" s="1"/>
  <c r="K44" i="9"/>
  <c r="K43" i="9"/>
  <c r="K42" i="9"/>
  <c r="K41" i="9"/>
  <c r="K40" i="9"/>
  <c r="K39" i="9"/>
  <c r="L37" i="9"/>
  <c r="AC37" i="9" s="1"/>
  <c r="K36" i="9"/>
  <c r="K35" i="9"/>
  <c r="K34" i="9"/>
  <c r="K33" i="9"/>
  <c r="K32" i="9"/>
  <c r="L31" i="9"/>
  <c r="AC31" i="9" s="1"/>
  <c r="L29" i="9"/>
  <c r="AC29" i="9" s="1"/>
  <c r="K28" i="9"/>
  <c r="K26" i="9"/>
  <c r="L25" i="9"/>
  <c r="AC25" i="9" s="1"/>
  <c r="K24" i="9"/>
  <c r="R23" i="9"/>
  <c r="K23" i="9"/>
  <c r="K4366" i="9" l="1"/>
  <c r="L3646" i="9"/>
  <c r="K1438" i="9"/>
  <c r="L2902" i="9"/>
  <c r="K5192" i="9"/>
  <c r="K5791" i="9"/>
  <c r="L8400" i="9"/>
  <c r="AC8400" i="9" s="1"/>
  <c r="L4793" i="9"/>
  <c r="AC4793" i="9" s="1"/>
  <c r="L4978" i="9"/>
  <c r="AC4978" i="9" s="1"/>
  <c r="L2552" i="9"/>
  <c r="AC2552" i="9" s="1"/>
  <c r="L3311" i="9"/>
  <c r="AC3311" i="9" s="1"/>
  <c r="L4647" i="9"/>
  <c r="AC4647" i="9" s="1"/>
  <c r="L4654" i="9"/>
  <c r="AC4654" i="9" s="1"/>
  <c r="K6053" i="9"/>
  <c r="K6388" i="9"/>
  <c r="L27" i="9"/>
  <c r="AC27" i="9" s="1"/>
  <c r="K5619" i="9"/>
  <c r="L5722" i="9"/>
  <c r="AC5722" i="9" s="1"/>
  <c r="K5761" i="9"/>
  <c r="AA22" i="9"/>
  <c r="K7694" i="9"/>
  <c r="K5000" i="9"/>
  <c r="L5948" i="9"/>
  <c r="AC5948" i="9" s="1"/>
  <c r="L7807" i="9"/>
  <c r="AC7807" i="9" s="1"/>
  <c r="L4627" i="9"/>
  <c r="AC4627" i="9" s="1"/>
  <c r="L5266" i="9"/>
  <c r="AC5266" i="9" s="1"/>
  <c r="K4163" i="9"/>
  <c r="K7345" i="9"/>
  <c r="K8468" i="9"/>
  <c r="K1099" i="9"/>
  <c r="L3600" i="9"/>
  <c r="AC3600" i="9" s="1"/>
  <c r="L4739" i="9"/>
  <c r="AC4739" i="9" s="1"/>
  <c r="L4992" i="9"/>
  <c r="AC4992" i="9" s="1"/>
  <c r="L8122" i="9"/>
  <c r="AC8122" i="9" s="1"/>
  <c r="L208" i="9"/>
  <c r="AC208" i="9" s="1"/>
  <c r="K1731" i="9"/>
  <c r="K5493" i="9"/>
  <c r="K5919" i="9"/>
  <c r="K6021" i="9"/>
  <c r="L912" i="9"/>
  <c r="AC912" i="9" s="1"/>
  <c r="L8750" i="9"/>
  <c r="AC8750" i="9" s="1"/>
  <c r="L1853" i="9"/>
  <c r="AC1853" i="9" s="1"/>
  <c r="K4769" i="9"/>
  <c r="K4895" i="9"/>
  <c r="K5131" i="9"/>
  <c r="L8190" i="9"/>
  <c r="AC8190" i="9" s="1"/>
  <c r="K369" i="9"/>
  <c r="K8631" i="9"/>
  <c r="L3675" i="9"/>
  <c r="AC3675" i="9" s="1"/>
  <c r="L4345" i="9"/>
  <c r="AC4345" i="9" s="1"/>
  <c r="L4512" i="9"/>
  <c r="AC4512" i="9" s="1"/>
  <c r="K5901" i="9"/>
  <c r="K6671" i="9"/>
  <c r="K7270" i="9"/>
  <c r="K7930" i="9"/>
  <c r="K8366" i="9"/>
  <c r="K8373" i="9"/>
  <c r="V23" i="9"/>
  <c r="W23" i="9" s="1"/>
  <c r="S23" i="9"/>
  <c r="K875" i="9"/>
  <c r="K1345" i="9"/>
  <c r="L1568" i="9"/>
  <c r="AC1568" i="9" s="1"/>
  <c r="K5799" i="9"/>
  <c r="L6941" i="9"/>
  <c r="AC6941" i="9" s="1"/>
  <c r="L8044" i="9"/>
  <c r="AC8044" i="9" s="1"/>
  <c r="L836" i="9"/>
  <c r="AC836" i="9" s="1"/>
  <c r="L2989" i="9"/>
  <c r="AC2989" i="9" s="1"/>
  <c r="K3854" i="9"/>
  <c r="L4681" i="9"/>
  <c r="AC4681" i="9" s="1"/>
  <c r="L5340" i="9"/>
  <c r="AC5340" i="9" s="1"/>
  <c r="K6834" i="9"/>
  <c r="L7424" i="9"/>
  <c r="AC7424" i="9" s="1"/>
  <c r="K4003" i="9"/>
  <c r="K4686" i="9"/>
  <c r="L4855" i="9"/>
  <c r="AC4855" i="9" s="1"/>
  <c r="L4934" i="9"/>
  <c r="AC4934" i="9" s="1"/>
  <c r="K5314" i="9"/>
  <c r="K5485" i="9"/>
  <c r="K5639" i="9"/>
  <c r="L5912" i="9"/>
  <c r="AC5912" i="9" s="1"/>
  <c r="K6197" i="9"/>
  <c r="K8240" i="9"/>
  <c r="K8580" i="9"/>
  <c r="K1069" i="9"/>
  <c r="L1834" i="9"/>
  <c r="AC1834" i="9" s="1"/>
  <c r="L2381" i="9"/>
  <c r="AC2381" i="9" s="1"/>
  <c r="L2724" i="9"/>
  <c r="AC2724" i="9" s="1"/>
  <c r="K3314" i="9"/>
  <c r="L4323" i="9"/>
  <c r="AC4323" i="9" s="1"/>
  <c r="L4474" i="9"/>
  <c r="AC4474" i="9" s="1"/>
  <c r="K4754" i="9"/>
  <c r="K4781" i="9"/>
  <c r="K5216" i="9"/>
  <c r="L5521" i="9"/>
  <c r="AC5521" i="9" s="1"/>
  <c r="K7725" i="9"/>
  <c r="K7852" i="9"/>
  <c r="K8162" i="9"/>
  <c r="L8360" i="9"/>
  <c r="AC8360" i="9" s="1"/>
  <c r="L859" i="9"/>
  <c r="AC859" i="9" s="1"/>
  <c r="K1029" i="9"/>
  <c r="L1239" i="9"/>
  <c r="AC1239" i="9" s="1"/>
  <c r="L1474" i="9"/>
  <c r="AC1474" i="9" s="1"/>
  <c r="L1529" i="9"/>
  <c r="AC1529" i="9" s="1"/>
  <c r="K1707" i="9"/>
  <c r="L1762" i="9"/>
  <c r="AC1762" i="9" s="1"/>
  <c r="K3418" i="9"/>
  <c r="K3964" i="9"/>
  <c r="K3987" i="9"/>
  <c r="K4423" i="9"/>
  <c r="L4911" i="9"/>
  <c r="AC4911" i="9" s="1"/>
  <c r="L4970" i="9"/>
  <c r="AC4970" i="9" s="1"/>
  <c r="K5004" i="9"/>
  <c r="K5310" i="9"/>
  <c r="K5463" i="9"/>
  <c r="L5581" i="9"/>
  <c r="AC5581" i="9" s="1"/>
  <c r="K5683" i="9"/>
  <c r="K6003" i="9"/>
  <c r="K6592" i="9"/>
  <c r="L7683" i="9"/>
  <c r="AC7683" i="9" s="1"/>
  <c r="K7761" i="9"/>
  <c r="K7945" i="9"/>
  <c r="L8273" i="9"/>
  <c r="AC8273" i="9" s="1"/>
  <c r="L8766" i="9"/>
  <c r="AC8766" i="9" s="1"/>
  <c r="L164" i="9"/>
  <c r="AC164" i="9" s="1"/>
  <c r="L1893" i="9"/>
  <c r="AC1893" i="9" s="1"/>
  <c r="L2359" i="9"/>
  <c r="AC2359" i="9" s="1"/>
  <c r="L2915" i="9"/>
  <c r="AC2915" i="9" s="1"/>
  <c r="K2950" i="9"/>
  <c r="L3562" i="9"/>
  <c r="AC3562" i="9" s="1"/>
  <c r="L3672" i="9"/>
  <c r="AC3672" i="9" s="1"/>
  <c r="L3815" i="9"/>
  <c r="AC3815" i="9" s="1"/>
  <c r="L4130" i="9"/>
  <c r="AC4130" i="9" s="1"/>
  <c r="L4312" i="9"/>
  <c r="AC4312" i="9" s="1"/>
  <c r="K4534" i="9"/>
  <c r="K4733" i="9"/>
  <c r="L5128" i="9"/>
  <c r="AC5128" i="9" s="1"/>
  <c r="L5437" i="9"/>
  <c r="AC5437" i="9" s="1"/>
  <c r="L5731" i="9"/>
  <c r="AC5731" i="9" s="1"/>
  <c r="L5778" i="9"/>
  <c r="AC5778" i="9" s="1"/>
  <c r="K5863" i="9"/>
  <c r="K7150" i="9"/>
  <c r="L7181" i="9"/>
  <c r="AC7181" i="9" s="1"/>
  <c r="K7291" i="9"/>
  <c r="L7625" i="9"/>
  <c r="AC7625" i="9" s="1"/>
  <c r="L7711" i="9"/>
  <c r="AC7711" i="9" s="1"/>
  <c r="K7856" i="9"/>
  <c r="L8080" i="9"/>
  <c r="AC8080" i="9" s="1"/>
  <c r="L8231" i="9"/>
  <c r="AC8231" i="9" s="1"/>
  <c r="K8480" i="9"/>
  <c r="K8570" i="9"/>
  <c r="L8601" i="9"/>
  <c r="AC8601" i="9" s="1"/>
  <c r="K8748" i="9"/>
  <c r="L1185" i="9"/>
  <c r="AC1185" i="9" s="1"/>
  <c r="L1697" i="9"/>
  <c r="AC1697" i="9" s="1"/>
  <c r="K2045" i="9"/>
  <c r="K2288" i="9"/>
  <c r="L3645" i="9"/>
  <c r="AC3645" i="9" s="1"/>
  <c r="L4119" i="9"/>
  <c r="AC4119" i="9" s="1"/>
  <c r="L4301" i="9"/>
  <c r="AC4301" i="9" s="1"/>
  <c r="L4365" i="9"/>
  <c r="AC4365" i="9" s="1"/>
  <c r="K4730" i="9"/>
  <c r="K4842" i="9"/>
  <c r="K5061" i="9"/>
  <c r="L5288" i="9"/>
  <c r="AC5288" i="9" s="1"/>
  <c r="L5641" i="9"/>
  <c r="AC5641" i="9" s="1"/>
  <c r="L5860" i="9"/>
  <c r="AC5860" i="9" s="1"/>
  <c r="K7154" i="9"/>
  <c r="K7633" i="9"/>
  <c r="K7790" i="9"/>
  <c r="L7872" i="9"/>
  <c r="AC7872" i="9" s="1"/>
  <c r="K8100" i="9"/>
  <c r="K8130" i="9"/>
  <c r="L8228" i="9"/>
  <c r="AC8228" i="9" s="1"/>
  <c r="K8488" i="9"/>
  <c r="L415" i="9"/>
  <c r="AC415" i="9" s="1"/>
  <c r="L1666" i="9"/>
  <c r="AC1666" i="9" s="1"/>
  <c r="K2642" i="9"/>
  <c r="L4174" i="9"/>
  <c r="AC4174" i="9" s="1"/>
  <c r="L4496" i="9"/>
  <c r="AC4496" i="9" s="1"/>
  <c r="K4649" i="9"/>
  <c r="K4707" i="9"/>
  <c r="K4799" i="9"/>
  <c r="L5152" i="9"/>
  <c r="AC5152" i="9" s="1"/>
  <c r="K5234" i="9"/>
  <c r="L5821" i="9"/>
  <c r="AC5821" i="9" s="1"/>
  <c r="K6996" i="9"/>
  <c r="K7912" i="9"/>
  <c r="L8046" i="9"/>
  <c r="AC8046" i="9" s="1"/>
  <c r="K8415" i="9"/>
  <c r="K8438" i="9"/>
  <c r="L8512" i="9"/>
  <c r="AC8512" i="9" s="1"/>
  <c r="K683" i="9"/>
  <c r="L2797" i="9"/>
  <c r="AC2797" i="9" s="1"/>
  <c r="K3428" i="9"/>
  <c r="K4351" i="9"/>
  <c r="L4615" i="9"/>
  <c r="AC4615" i="9" s="1"/>
  <c r="K5231" i="9"/>
  <c r="K5242" i="9"/>
  <c r="L5431" i="9"/>
  <c r="AC5431" i="9" s="1"/>
  <c r="L5446" i="9"/>
  <c r="AC5446" i="9" s="1"/>
  <c r="L6411" i="9"/>
  <c r="AC6411" i="9" s="1"/>
  <c r="K7072" i="9"/>
  <c r="K7226" i="9"/>
  <c r="L8058" i="9"/>
  <c r="AC8058" i="9" s="1"/>
  <c r="L321" i="9"/>
  <c r="AC321" i="9" s="1"/>
  <c r="L735" i="9"/>
  <c r="AC735" i="9" s="1"/>
  <c r="L2436" i="9"/>
  <c r="AC2436" i="9" s="1"/>
  <c r="K2762" i="9"/>
  <c r="L3623" i="9"/>
  <c r="AC3623" i="9" s="1"/>
  <c r="L3876" i="9"/>
  <c r="AC3876" i="9" s="1"/>
  <c r="K4017" i="9"/>
  <c r="K4348" i="9"/>
  <c r="K227" i="9"/>
  <c r="K345" i="9"/>
  <c r="K475" i="9"/>
  <c r="L809" i="9"/>
  <c r="AC809" i="9" s="1"/>
  <c r="K1059" i="9"/>
  <c r="L1411" i="9"/>
  <c r="AC1411" i="9" s="1"/>
  <c r="L1560" i="9"/>
  <c r="AC1560" i="9" s="1"/>
  <c r="K1871" i="9"/>
  <c r="K1917" i="9"/>
  <c r="K1947" i="9"/>
  <c r="K2300" i="9"/>
  <c r="L2386" i="9"/>
  <c r="AC2386" i="9" s="1"/>
  <c r="L2468" i="9"/>
  <c r="AC2468" i="9" s="1"/>
  <c r="K2732" i="9"/>
  <c r="L3425" i="9"/>
  <c r="AC3425" i="9" s="1"/>
  <c r="K3492" i="9"/>
  <c r="L3638" i="9"/>
  <c r="AC3638" i="9" s="1"/>
  <c r="L3942" i="9"/>
  <c r="AC3942" i="9" s="1"/>
  <c r="L3945" i="9"/>
  <c r="AC3945" i="9" s="1"/>
  <c r="L4014" i="9"/>
  <c r="AC4014" i="9" s="1"/>
  <c r="L4021" i="9"/>
  <c r="AC4021" i="9" s="1"/>
  <c r="K4171" i="9"/>
  <c r="K4247" i="9"/>
  <c r="L4497" i="9"/>
  <c r="AC4497" i="9" s="1"/>
  <c r="L4524" i="9"/>
  <c r="AC4524" i="9" s="1"/>
  <c r="L4624" i="9"/>
  <c r="AC4624" i="9" s="1"/>
  <c r="K4695" i="9"/>
  <c r="K4714" i="9"/>
  <c r="L4778" i="9"/>
  <c r="AC4778" i="9" s="1"/>
  <c r="L4878" i="9"/>
  <c r="AC4878" i="9" s="1"/>
  <c r="K4893" i="9"/>
  <c r="K5254" i="9"/>
  <c r="L5300" i="9"/>
  <c r="AC5300" i="9" s="1"/>
  <c r="L5326" i="9"/>
  <c r="AC5326" i="9" s="1"/>
  <c r="K5471" i="9"/>
  <c r="L5551" i="9"/>
  <c r="AC5551" i="9" s="1"/>
  <c r="K5895" i="9"/>
  <c r="L5906" i="9"/>
  <c r="AC5906" i="9" s="1"/>
  <c r="K6117" i="9"/>
  <c r="K6723" i="9"/>
  <c r="K6762" i="9"/>
  <c r="L6903" i="9"/>
  <c r="AC6903" i="9" s="1"/>
  <c r="L6921" i="9"/>
  <c r="AC6921" i="9" s="1"/>
  <c r="K7495" i="9"/>
  <c r="K7729" i="9"/>
  <c r="L7803" i="9"/>
  <c r="AC7803" i="9" s="1"/>
  <c r="K7814" i="9"/>
  <c r="K7884" i="9"/>
  <c r="K7942" i="9"/>
  <c r="K8005" i="9"/>
  <c r="K8074" i="9"/>
  <c r="K8089" i="9"/>
  <c r="L8112" i="9"/>
  <c r="AC8112" i="9" s="1"/>
  <c r="K8126" i="9"/>
  <c r="K8271" i="9"/>
  <c r="K8278" i="9"/>
  <c r="L555" i="9"/>
  <c r="AC555" i="9" s="1"/>
  <c r="L629" i="9"/>
  <c r="AC629" i="9" s="1"/>
  <c r="L648" i="9"/>
  <c r="AC648" i="9" s="1"/>
  <c r="K695" i="9"/>
  <c r="L993" i="9"/>
  <c r="AC993" i="9" s="1"/>
  <c r="K1225" i="9"/>
  <c r="L1236" i="9"/>
  <c r="AC1236" i="9" s="1"/>
  <c r="L1243" i="9"/>
  <c r="AC1243" i="9" s="1"/>
  <c r="K1349" i="9"/>
  <c r="K1475" i="9"/>
  <c r="K1667" i="9"/>
  <c r="L1670" i="9"/>
  <c r="AC1670" i="9" s="1"/>
  <c r="L1778" i="9"/>
  <c r="AC1778" i="9" s="1"/>
  <c r="L1801" i="9"/>
  <c r="AC1801" i="9" s="1"/>
  <c r="L1828" i="9"/>
  <c r="AC1828" i="9" s="1"/>
  <c r="L1981" i="9"/>
  <c r="AC1981" i="9" s="1"/>
  <c r="L2044" i="9"/>
  <c r="AC2044" i="9" s="1"/>
  <c r="L2275" i="9"/>
  <c r="AC2275" i="9" s="1"/>
  <c r="L2670" i="9"/>
  <c r="AC2670" i="9" s="1"/>
  <c r="L2764" i="9"/>
  <c r="AC2764" i="9" s="1"/>
  <c r="L2779" i="9"/>
  <c r="AC2779" i="9" s="1"/>
  <c r="L2802" i="9"/>
  <c r="AC2802" i="9" s="1"/>
  <c r="L3269" i="9"/>
  <c r="AC3269" i="9" s="1"/>
  <c r="L3323" i="9"/>
  <c r="AC3323" i="9" s="1"/>
  <c r="K3620" i="9"/>
  <c r="L3809" i="9"/>
  <c r="AC3809" i="9" s="1"/>
  <c r="L3893" i="9"/>
  <c r="AC3893" i="9" s="1"/>
  <c r="L4309" i="9"/>
  <c r="AC4309" i="9" s="1"/>
  <c r="L4320" i="9"/>
  <c r="AC4320" i="9" s="1"/>
  <c r="K4335" i="9"/>
  <c r="L4349" i="9"/>
  <c r="AC4349" i="9" s="1"/>
  <c r="L4475" i="9"/>
  <c r="AC4475" i="9" s="1"/>
  <c r="L4644" i="9"/>
  <c r="AC4644" i="9" s="1"/>
  <c r="L5056" i="9"/>
  <c r="AC5056" i="9" s="1"/>
  <c r="K5118" i="9"/>
  <c r="K5206" i="9"/>
  <c r="L5354" i="9"/>
  <c r="AC5354" i="9" s="1"/>
  <c r="L5417" i="9"/>
  <c r="AC5417" i="9" s="1"/>
  <c r="L5454" i="9"/>
  <c r="AC5454" i="9" s="1"/>
  <c r="K5465" i="9"/>
  <c r="L5529" i="9"/>
  <c r="AC5529" i="9" s="1"/>
  <c r="K5563" i="9"/>
  <c r="L5662" i="9"/>
  <c r="AC5662" i="9" s="1"/>
  <c r="K6492" i="9"/>
  <c r="L6911" i="9"/>
  <c r="AC6911" i="9" s="1"/>
  <c r="K7024" i="9"/>
  <c r="L7055" i="9"/>
  <c r="AC7055" i="9" s="1"/>
  <c r="K7066" i="9"/>
  <c r="K7673" i="9"/>
  <c r="K7723" i="9"/>
  <c r="L8134" i="9"/>
  <c r="AC8134" i="9" s="1"/>
  <c r="L8432" i="9"/>
  <c r="AC8432" i="9" s="1"/>
  <c r="L8528" i="9"/>
  <c r="AC8528" i="9" s="1"/>
  <c r="K8559" i="9"/>
  <c r="K607" i="9"/>
  <c r="K641" i="9"/>
  <c r="L935" i="9"/>
  <c r="AC935" i="9" s="1"/>
  <c r="L1233" i="9"/>
  <c r="AC1233" i="9" s="1"/>
  <c r="K1319" i="9"/>
  <c r="K1389" i="9"/>
  <c r="L1978" i="9"/>
  <c r="AC1978" i="9" s="1"/>
  <c r="L2154" i="9"/>
  <c r="AC2154" i="9" s="1"/>
  <c r="L2193" i="9"/>
  <c r="AC2193" i="9" s="1"/>
  <c r="L2264" i="9"/>
  <c r="AC2264" i="9" s="1"/>
  <c r="K2768" i="9"/>
  <c r="K3136" i="9"/>
  <c r="K3586" i="9"/>
  <c r="K3716" i="9"/>
  <c r="L3719" i="9"/>
  <c r="AC3719" i="9" s="1"/>
  <c r="L3782" i="9"/>
  <c r="AC3782" i="9" s="1"/>
  <c r="L3863" i="9"/>
  <c r="AC3863" i="9" s="1"/>
  <c r="K3897" i="9"/>
  <c r="L3943" i="9"/>
  <c r="AC3943" i="9" s="1"/>
  <c r="K4118" i="9"/>
  <c r="L4147" i="9"/>
  <c r="AC4147" i="9" s="1"/>
  <c r="K4154" i="9"/>
  <c r="K4195" i="9"/>
  <c r="L4213" i="9"/>
  <c r="AC4213" i="9" s="1"/>
  <c r="K4387" i="9"/>
  <c r="L4394" i="9"/>
  <c r="AC4394" i="9" s="1"/>
  <c r="L4401" i="9"/>
  <c r="AC4401" i="9" s="1"/>
  <c r="K4431" i="9"/>
  <c r="L4446" i="9"/>
  <c r="AC4446" i="9" s="1"/>
  <c r="L4473" i="9"/>
  <c r="AC4473" i="9" s="1"/>
  <c r="L4525" i="9"/>
  <c r="AC4525" i="9" s="1"/>
  <c r="L4891" i="9"/>
  <c r="AC4891" i="9" s="1"/>
  <c r="L5172" i="9"/>
  <c r="AC5172" i="9" s="1"/>
  <c r="K5294" i="9"/>
  <c r="K5386" i="9"/>
  <c r="K5421" i="9"/>
  <c r="L5503" i="9"/>
  <c r="AC5503" i="9" s="1"/>
  <c r="K5549" i="9"/>
  <c r="L5651" i="9"/>
  <c r="AC5651" i="9" s="1"/>
  <c r="L5666" i="9"/>
  <c r="AC5666" i="9" s="1"/>
  <c r="L5705" i="9"/>
  <c r="AC5705" i="9" s="1"/>
  <c r="K5823" i="9"/>
  <c r="K6149" i="9"/>
  <c r="K6251" i="9"/>
  <c r="L6489" i="9"/>
  <c r="AC6489" i="9" s="1"/>
  <c r="K6666" i="9"/>
  <c r="K6885" i="9"/>
  <c r="K6915" i="9"/>
  <c r="K7044" i="9"/>
  <c r="L7063" i="9"/>
  <c r="AC7063" i="9" s="1"/>
  <c r="K7351" i="9"/>
  <c r="K8342" i="9"/>
  <c r="L115" i="9"/>
  <c r="AC115" i="9" s="1"/>
  <c r="L943" i="9"/>
  <c r="AC943" i="9" s="1"/>
  <c r="L1139" i="9"/>
  <c r="AC1139" i="9" s="1"/>
  <c r="K1725" i="9"/>
  <c r="L1851" i="9"/>
  <c r="AC1851" i="9" s="1"/>
  <c r="L1971" i="9"/>
  <c r="AC1971" i="9" s="1"/>
  <c r="K2052" i="9"/>
  <c r="L2557" i="9"/>
  <c r="AC2557" i="9" s="1"/>
  <c r="K2624" i="9"/>
  <c r="L2834" i="9"/>
  <c r="AC2834" i="9" s="1"/>
  <c r="L3031" i="9"/>
  <c r="AC3031" i="9" s="1"/>
  <c r="L3133" i="9"/>
  <c r="AC3133" i="9" s="1"/>
  <c r="L3156" i="9"/>
  <c r="AC3156" i="9" s="1"/>
  <c r="L3203" i="9"/>
  <c r="AC3203" i="9" s="1"/>
  <c r="L3571" i="9"/>
  <c r="AC3571" i="9" s="1"/>
  <c r="L3674" i="9"/>
  <c r="AC3674" i="9" s="1"/>
  <c r="L3771" i="9"/>
  <c r="AC3771" i="9" s="1"/>
  <c r="L3909" i="9"/>
  <c r="AC3909" i="9" s="1"/>
  <c r="K3989" i="9"/>
  <c r="L4121" i="9"/>
  <c r="AC4121" i="9" s="1"/>
  <c r="K4136" i="9"/>
  <c r="K4210" i="9"/>
  <c r="L4409" i="9"/>
  <c r="AC4409" i="9" s="1"/>
  <c r="L4428" i="9"/>
  <c r="AC4428" i="9" s="1"/>
  <c r="L4439" i="9"/>
  <c r="AC4439" i="9" s="1"/>
  <c r="L4560" i="9"/>
  <c r="AC4560" i="9" s="1"/>
  <c r="L4607" i="9"/>
  <c r="AC4607" i="9" s="1"/>
  <c r="L4659" i="9"/>
  <c r="AC4659" i="9" s="1"/>
  <c r="K4682" i="9"/>
  <c r="K4791" i="9"/>
  <c r="K4988" i="9"/>
  <c r="L5034" i="9"/>
  <c r="AC5034" i="9" s="1"/>
  <c r="L5064" i="9"/>
  <c r="AC5064" i="9" s="1"/>
  <c r="K5165" i="9"/>
  <c r="K5180" i="9"/>
  <c r="K5218" i="9"/>
  <c r="K5429" i="9"/>
  <c r="K5507" i="9"/>
  <c r="L5595" i="9"/>
  <c r="AC5595" i="9" s="1"/>
  <c r="L5614" i="9"/>
  <c r="AC5614" i="9" s="1"/>
  <c r="L5621" i="9"/>
  <c r="AC5621" i="9" s="1"/>
  <c r="K5787" i="9"/>
  <c r="K5839" i="9"/>
  <c r="K6001" i="9"/>
  <c r="L6146" i="9"/>
  <c r="AC6146" i="9" s="1"/>
  <c r="K6157" i="9"/>
  <c r="K6283" i="9"/>
  <c r="K6528" i="9"/>
  <c r="L6623" i="9"/>
  <c r="AC6623" i="9" s="1"/>
  <c r="K6855" i="9"/>
  <c r="K6866" i="9"/>
  <c r="L6990" i="9"/>
  <c r="AC6990" i="9" s="1"/>
  <c r="K7094" i="9"/>
  <c r="L7227" i="9"/>
  <c r="AC7227" i="9" s="1"/>
  <c r="K7262" i="9"/>
  <c r="L7410" i="9"/>
  <c r="AC7410" i="9" s="1"/>
  <c r="K7627" i="9"/>
  <c r="K7782" i="9"/>
  <c r="K7929" i="9"/>
  <c r="L8026" i="9"/>
  <c r="AC8026" i="9" s="1"/>
  <c r="K8138" i="9"/>
  <c r="L8176" i="9"/>
  <c r="AC8176" i="9" s="1"/>
  <c r="L8215" i="9"/>
  <c r="AC8215" i="9" s="1"/>
  <c r="K8346" i="9"/>
  <c r="K8391" i="9"/>
  <c r="L8460" i="9"/>
  <c r="AC8460" i="9" s="1"/>
  <c r="K8498" i="9"/>
  <c r="L92" i="9"/>
  <c r="AC92" i="9" s="1"/>
  <c r="K983" i="9"/>
  <c r="K1787" i="9"/>
  <c r="L1822" i="9"/>
  <c r="AC1822" i="9" s="1"/>
  <c r="L1836" i="9"/>
  <c r="AC1836" i="9" s="1"/>
  <c r="L1862" i="9"/>
  <c r="AC1862" i="9" s="1"/>
  <c r="L1916" i="9"/>
  <c r="AC1916" i="9" s="1"/>
  <c r="K1919" i="9"/>
  <c r="L1946" i="9"/>
  <c r="AC1946" i="9" s="1"/>
  <c r="L1957" i="9"/>
  <c r="AC1957" i="9" s="1"/>
  <c r="L1964" i="9"/>
  <c r="AC1964" i="9" s="1"/>
  <c r="L2018" i="9"/>
  <c r="AC2018" i="9" s="1"/>
  <c r="L2455" i="9"/>
  <c r="AC2455" i="9" s="1"/>
  <c r="L2609" i="9"/>
  <c r="AC2609" i="9" s="1"/>
  <c r="L2803" i="9"/>
  <c r="AC2803" i="9" s="1"/>
  <c r="L3043" i="9"/>
  <c r="AC3043" i="9" s="1"/>
  <c r="K3062" i="9"/>
  <c r="L3196" i="9"/>
  <c r="AC3196" i="9" s="1"/>
  <c r="L3509" i="9"/>
  <c r="AC3509" i="9" s="1"/>
  <c r="K4207" i="9"/>
  <c r="L4261" i="9"/>
  <c r="AC4261" i="9" s="1"/>
  <c r="K4276" i="9"/>
  <c r="L4572" i="9"/>
  <c r="AC4572" i="9" s="1"/>
  <c r="K4822" i="9"/>
  <c r="L5050" i="9"/>
  <c r="AC5050" i="9" s="1"/>
  <c r="L5470" i="9"/>
  <c r="AC5470" i="9" s="1"/>
  <c r="K5603" i="9"/>
  <c r="L5882" i="9"/>
  <c r="AC5882" i="9" s="1"/>
  <c r="L5908" i="9"/>
  <c r="AC5908" i="9" s="1"/>
  <c r="K6139" i="9"/>
  <c r="K6173" i="9"/>
  <c r="L6513" i="9"/>
  <c r="AC6513" i="9" s="1"/>
  <c r="K6678" i="9"/>
  <c r="L6729" i="9"/>
  <c r="AC6729" i="9" s="1"/>
  <c r="K6859" i="9"/>
  <c r="K6909" i="9"/>
  <c r="L7130" i="9"/>
  <c r="AC7130" i="9" s="1"/>
  <c r="K7399" i="9"/>
  <c r="K8023" i="9"/>
  <c r="L8135" i="9"/>
  <c r="AC8135" i="9" s="1"/>
  <c r="L8376" i="9"/>
  <c r="AC8376" i="9" s="1"/>
  <c r="L41" i="9"/>
  <c r="AC41" i="9" s="1"/>
  <c r="L309" i="9"/>
  <c r="AC309" i="9" s="1"/>
  <c r="L624" i="9"/>
  <c r="AC624" i="9" s="1"/>
  <c r="L933" i="9"/>
  <c r="AC933" i="9" s="1"/>
  <c r="L1093" i="9"/>
  <c r="AC1093" i="9" s="1"/>
  <c r="L1496" i="9"/>
  <c r="AC1496" i="9" s="1"/>
  <c r="K1703" i="9"/>
  <c r="K1761" i="9"/>
  <c r="K1855" i="9"/>
  <c r="L1905" i="9"/>
  <c r="AC1905" i="9" s="1"/>
  <c r="L1939" i="9"/>
  <c r="AC1939" i="9" s="1"/>
  <c r="L2187" i="9"/>
  <c r="AC2187" i="9" s="1"/>
  <c r="L2366" i="9"/>
  <c r="AC2366" i="9" s="1"/>
  <c r="L3498" i="9"/>
  <c r="AC3498" i="9" s="1"/>
  <c r="L3591" i="9"/>
  <c r="AC3591" i="9" s="1"/>
  <c r="K3652" i="9"/>
  <c r="L3706" i="9"/>
  <c r="AC3706" i="9" s="1"/>
  <c r="L3850" i="9"/>
  <c r="AC3850" i="9" s="1"/>
  <c r="L3857" i="9"/>
  <c r="AC3857" i="9" s="1"/>
  <c r="K3872" i="9"/>
  <c r="K4159" i="9"/>
  <c r="L4181" i="9"/>
  <c r="AC4181" i="9" s="1"/>
  <c r="L4200" i="9"/>
  <c r="AC4200" i="9" s="1"/>
  <c r="K4269" i="9"/>
  <c r="K4300" i="9"/>
  <c r="L4369" i="9"/>
  <c r="AC4369" i="9" s="1"/>
  <c r="L4395" i="9"/>
  <c r="AC4395" i="9" s="1"/>
  <c r="K4526" i="9"/>
  <c r="K1698" i="9"/>
  <c r="L1698" i="9"/>
  <c r="AC1698" i="9" s="1"/>
  <c r="K1765" i="9"/>
  <c r="L1765" i="9"/>
  <c r="AC1765" i="9" s="1"/>
  <c r="L2192" i="9"/>
  <c r="AC2192" i="9" s="1"/>
  <c r="K2192" i="9"/>
  <c r="L3254" i="9"/>
  <c r="AC3254" i="9" s="1"/>
  <c r="K3254" i="9"/>
  <c r="K3810" i="9"/>
  <c r="L3810" i="9"/>
  <c r="AC3810" i="9" s="1"/>
  <c r="L4029" i="9"/>
  <c r="AC4029" i="9" s="1"/>
  <c r="K4029" i="9"/>
  <c r="L4125" i="9"/>
  <c r="AC4125" i="9" s="1"/>
  <c r="K4125" i="9"/>
  <c r="K4206" i="9"/>
  <c r="L4206" i="9"/>
  <c r="AC4206" i="9" s="1"/>
  <c r="K4491" i="9"/>
  <c r="L4491" i="9"/>
  <c r="AC4491" i="9" s="1"/>
  <c r="K4625" i="9"/>
  <c r="L4625" i="9"/>
  <c r="AC4625" i="9" s="1"/>
  <c r="L5344" i="9"/>
  <c r="AC5344" i="9" s="1"/>
  <c r="K5344" i="9"/>
  <c r="L5783" i="9"/>
  <c r="AC5783" i="9" s="1"/>
  <c r="K5783" i="9"/>
  <c r="L7897" i="9"/>
  <c r="AC7897" i="9" s="1"/>
  <c r="K7897" i="9"/>
  <c r="L8090" i="9"/>
  <c r="AC8090" i="9" s="1"/>
  <c r="K8090" i="9"/>
  <c r="L8252" i="9"/>
  <c r="AC8252" i="9" s="1"/>
  <c r="K8252" i="9"/>
  <c r="L2490" i="9"/>
  <c r="AC2490" i="9" s="1"/>
  <c r="K2490" i="9"/>
  <c r="K3460" i="9"/>
  <c r="L3460" i="9"/>
  <c r="AC3460" i="9" s="1"/>
  <c r="K3787" i="9"/>
  <c r="L3787" i="9"/>
  <c r="AC3787" i="9" s="1"/>
  <c r="K3879" i="9"/>
  <c r="L3879" i="9"/>
  <c r="AC3879" i="9" s="1"/>
  <c r="K3955" i="9"/>
  <c r="L3955" i="9"/>
  <c r="AC3955" i="9" s="1"/>
  <c r="K4199" i="9"/>
  <c r="L4199" i="9"/>
  <c r="AC4199" i="9" s="1"/>
  <c r="K4488" i="9"/>
  <c r="L4488" i="9"/>
  <c r="AC4488" i="9" s="1"/>
  <c r="L4622" i="9"/>
  <c r="AC4622" i="9" s="1"/>
  <c r="K4622" i="9"/>
  <c r="K4678" i="9"/>
  <c r="L4678" i="9"/>
  <c r="AC4678" i="9" s="1"/>
  <c r="L5213" i="9"/>
  <c r="AC5213" i="9" s="1"/>
  <c r="K5213" i="9"/>
  <c r="K5515" i="9"/>
  <c r="L5515" i="9"/>
  <c r="AC5515" i="9" s="1"/>
  <c r="K5542" i="9"/>
  <c r="L5542" i="9"/>
  <c r="AC5542" i="9" s="1"/>
  <c r="K5698" i="9"/>
  <c r="L5698" i="9"/>
  <c r="AC5698" i="9" s="1"/>
  <c r="K7003" i="9"/>
  <c r="L7003" i="9"/>
  <c r="AC7003" i="9" s="1"/>
  <c r="L7050" i="9"/>
  <c r="AC7050" i="9" s="1"/>
  <c r="K7050" i="9"/>
  <c r="L7955" i="9"/>
  <c r="AC7955" i="9" s="1"/>
  <c r="K7955" i="9"/>
  <c r="L8226" i="9"/>
  <c r="AC8226" i="9" s="1"/>
  <c r="K8226" i="9"/>
  <c r="K8733" i="9"/>
  <c r="L8733" i="9"/>
  <c r="AC8733" i="9" s="1"/>
  <c r="K1297" i="9"/>
  <c r="L1297" i="9"/>
  <c r="AC1297" i="9" s="1"/>
  <c r="K1540" i="9"/>
  <c r="L1540" i="9"/>
  <c r="AC1540" i="9" s="1"/>
  <c r="K1622" i="9"/>
  <c r="L1622" i="9"/>
  <c r="AC1622" i="9" s="1"/>
  <c r="L1849" i="9"/>
  <c r="AC1849" i="9" s="1"/>
  <c r="K1849" i="9"/>
  <c r="L295" i="9"/>
  <c r="AC295" i="9" s="1"/>
  <c r="L332" i="9"/>
  <c r="AC332" i="9" s="1"/>
  <c r="L363" i="9"/>
  <c r="AC363" i="9" s="1"/>
  <c r="K409" i="9"/>
  <c r="K511" i="9"/>
  <c r="L681" i="9"/>
  <c r="AC681" i="9" s="1"/>
  <c r="K787" i="9"/>
  <c r="K917" i="9"/>
  <c r="L1060" i="9"/>
  <c r="AC1060" i="9" s="1"/>
  <c r="K1091" i="9"/>
  <c r="L1129" i="9"/>
  <c r="AC1129" i="9" s="1"/>
  <c r="L1160" i="9"/>
  <c r="AC1160" i="9" s="1"/>
  <c r="L1320" i="9"/>
  <c r="AC1320" i="9" s="1"/>
  <c r="L1374" i="9"/>
  <c r="AC1374" i="9" s="1"/>
  <c r="K1401" i="9"/>
  <c r="L1401" i="9"/>
  <c r="AC1401" i="9" s="1"/>
  <c r="K1513" i="9"/>
  <c r="K1634" i="9"/>
  <c r="L1634" i="9"/>
  <c r="AC1634" i="9" s="1"/>
  <c r="K1729" i="9"/>
  <c r="L1729" i="9"/>
  <c r="AC1729" i="9" s="1"/>
  <c r="K1831" i="9"/>
  <c r="L1950" i="9"/>
  <c r="AC1950" i="9" s="1"/>
  <c r="L2212" i="9"/>
  <c r="AC2212" i="9" s="1"/>
  <c r="K2212" i="9"/>
  <c r="L2340" i="9"/>
  <c r="AC2340" i="9" s="1"/>
  <c r="K2374" i="9"/>
  <c r="L2829" i="9"/>
  <c r="AC2829" i="9" s="1"/>
  <c r="K2935" i="9"/>
  <c r="L2935" i="9"/>
  <c r="AC2935" i="9" s="1"/>
  <c r="L3083" i="9"/>
  <c r="AC3083" i="9" s="1"/>
  <c r="K3302" i="9"/>
  <c r="L3588" i="9"/>
  <c r="AC3588" i="9" s="1"/>
  <c r="L3776" i="9"/>
  <c r="AC3776" i="9" s="1"/>
  <c r="K3776" i="9"/>
  <c r="K3937" i="9"/>
  <c r="L3937" i="9"/>
  <c r="AC3937" i="9" s="1"/>
  <c r="K3997" i="9"/>
  <c r="L3997" i="9"/>
  <c r="AC3997" i="9" s="1"/>
  <c r="L4133" i="9"/>
  <c r="AC4133" i="9" s="1"/>
  <c r="K4144" i="9"/>
  <c r="L4263" i="9"/>
  <c r="AC4263" i="9" s="1"/>
  <c r="K4263" i="9"/>
  <c r="L4399" i="9"/>
  <c r="AC4399" i="9" s="1"/>
  <c r="K4399" i="9"/>
  <c r="K4429" i="9"/>
  <c r="L4429" i="9"/>
  <c r="AC4429" i="9" s="1"/>
  <c r="L4637" i="9"/>
  <c r="AC4637" i="9" s="1"/>
  <c r="L4655" i="9"/>
  <c r="AC4655" i="9" s="1"/>
  <c r="K4655" i="9"/>
  <c r="K4755" i="9"/>
  <c r="L4755" i="9"/>
  <c r="AC4755" i="9" s="1"/>
  <c r="L4785" i="9"/>
  <c r="AC4785" i="9" s="1"/>
  <c r="K4785" i="9"/>
  <c r="L4962" i="9"/>
  <c r="AC4962" i="9" s="1"/>
  <c r="K4962" i="9"/>
  <c r="L5179" i="9"/>
  <c r="AC5179" i="9" s="1"/>
  <c r="K5179" i="9"/>
  <c r="K5501" i="9"/>
  <c r="L5504" i="9"/>
  <c r="AC5504" i="9" s="1"/>
  <c r="K6154" i="9"/>
  <c r="L6154" i="9"/>
  <c r="AC6154" i="9" s="1"/>
  <c r="K6603" i="9"/>
  <c r="L6603" i="9"/>
  <c r="AC6603" i="9" s="1"/>
  <c r="K6794" i="9"/>
  <c r="L6826" i="9"/>
  <c r="AC6826" i="9" s="1"/>
  <c r="K6826" i="9"/>
  <c r="K7218" i="9"/>
  <c r="L7218" i="9"/>
  <c r="AC7218" i="9" s="1"/>
  <c r="K7346" i="9"/>
  <c r="L7346" i="9"/>
  <c r="AC7346" i="9" s="1"/>
  <c r="K7679" i="9"/>
  <c r="L7679" i="9"/>
  <c r="AC7679" i="9" s="1"/>
  <c r="K7779" i="9"/>
  <c r="K7871" i="9"/>
  <c r="K8207" i="9"/>
  <c r="L8207" i="9"/>
  <c r="AC8207" i="9" s="1"/>
  <c r="L1603" i="9"/>
  <c r="AC1603" i="9" s="1"/>
  <c r="K1603" i="9"/>
  <c r="K1838" i="9"/>
  <c r="L1838" i="9"/>
  <c r="AC1838" i="9" s="1"/>
  <c r="K2268" i="9"/>
  <c r="L2268" i="9"/>
  <c r="AC2268" i="9" s="1"/>
  <c r="L3158" i="9"/>
  <c r="AC3158" i="9" s="1"/>
  <c r="K3158" i="9"/>
  <c r="L3642" i="9"/>
  <c r="AC3642" i="9" s="1"/>
  <c r="K3642" i="9"/>
  <c r="L4256" i="9"/>
  <c r="AC4256" i="9" s="1"/>
  <c r="K4256" i="9"/>
  <c r="L4343" i="9"/>
  <c r="AC4343" i="9" s="1"/>
  <c r="K4343" i="9"/>
  <c r="K4576" i="9"/>
  <c r="L4576" i="9"/>
  <c r="AC4576" i="9" s="1"/>
  <c r="L4835" i="9"/>
  <c r="AC4835" i="9" s="1"/>
  <c r="K4835" i="9"/>
  <c r="L5330" i="9"/>
  <c r="AC5330" i="9" s="1"/>
  <c r="K5330" i="9"/>
  <c r="L5475" i="9"/>
  <c r="AC5475" i="9" s="1"/>
  <c r="K5475" i="9"/>
  <c r="K6132" i="9"/>
  <c r="L6132" i="9"/>
  <c r="AC6132" i="9" s="1"/>
  <c r="L7140" i="9"/>
  <c r="AC7140" i="9" s="1"/>
  <c r="K7140" i="9"/>
  <c r="L7339" i="9"/>
  <c r="AC7339" i="9" s="1"/>
  <c r="K7339" i="9"/>
  <c r="K7868" i="9"/>
  <c r="L7868" i="9"/>
  <c r="AC7868" i="9" s="1"/>
  <c r="K8180" i="9"/>
  <c r="L8180" i="9"/>
  <c r="AC8180" i="9" s="1"/>
  <c r="L8506" i="9"/>
  <c r="AC8506" i="9" s="1"/>
  <c r="K8506" i="9"/>
  <c r="L32" i="9"/>
  <c r="AC32" i="9" s="1"/>
  <c r="K59" i="9"/>
  <c r="K125" i="9"/>
  <c r="L144" i="9"/>
  <c r="AC144" i="9" s="1"/>
  <c r="L167" i="9"/>
  <c r="AC167" i="9" s="1"/>
  <c r="L583" i="9"/>
  <c r="AC583" i="9" s="1"/>
  <c r="K613" i="9"/>
  <c r="L811" i="9"/>
  <c r="AC811" i="9" s="1"/>
  <c r="L952" i="9"/>
  <c r="AC952" i="9" s="1"/>
  <c r="L1180" i="9"/>
  <c r="AC1180" i="9" s="1"/>
  <c r="K1259" i="9"/>
  <c r="L1310" i="9"/>
  <c r="AC1310" i="9" s="1"/>
  <c r="K1318" i="9"/>
  <c r="L1318" i="9"/>
  <c r="AC1318" i="9" s="1"/>
  <c r="K1545" i="9"/>
  <c r="L1756" i="9"/>
  <c r="AC1756" i="9" s="1"/>
  <c r="L2049" i="9"/>
  <c r="AC2049" i="9" s="1"/>
  <c r="K2272" i="9"/>
  <c r="K2644" i="9"/>
  <c r="L2644" i="9"/>
  <c r="AC2644" i="9" s="1"/>
  <c r="K2995" i="9"/>
  <c r="L2995" i="9"/>
  <c r="AC2995" i="9" s="1"/>
  <c r="K3139" i="9"/>
  <c r="L3139" i="9"/>
  <c r="AC3139" i="9" s="1"/>
  <c r="K3381" i="9"/>
  <c r="L3381" i="9"/>
  <c r="AC3381" i="9" s="1"/>
  <c r="K3531" i="9"/>
  <c r="L3531" i="9"/>
  <c r="AC3531" i="9" s="1"/>
  <c r="K3635" i="9"/>
  <c r="L3635" i="9"/>
  <c r="AC3635" i="9" s="1"/>
  <c r="K3899" i="9"/>
  <c r="L4001" i="9"/>
  <c r="AC4001" i="9" s="1"/>
  <c r="L4059" i="9"/>
  <c r="AC4059" i="9" s="1"/>
  <c r="K4059" i="9"/>
  <c r="K4117" i="9"/>
  <c r="K4245" i="9"/>
  <c r="K4332" i="9"/>
  <c r="L4332" i="9"/>
  <c r="AC4332" i="9" s="1"/>
  <c r="K4393" i="9"/>
  <c r="K4396" i="9"/>
  <c r="L4396" i="9"/>
  <c r="AC4396" i="9" s="1"/>
  <c r="K4415" i="9"/>
  <c r="L4415" i="9"/>
  <c r="AC4415" i="9" s="1"/>
  <c r="L4489" i="9"/>
  <c r="AC4489" i="9" s="1"/>
  <c r="K4561" i="9"/>
  <c r="L4561" i="9"/>
  <c r="AC4561" i="9" s="1"/>
  <c r="L4694" i="9"/>
  <c r="AC4694" i="9" s="1"/>
  <c r="K4694" i="9"/>
  <c r="L4775" i="9"/>
  <c r="AC4775" i="9" s="1"/>
  <c r="L4782" i="9"/>
  <c r="AC4782" i="9" s="1"/>
  <c r="K4782" i="9"/>
  <c r="K4797" i="9"/>
  <c r="L4797" i="9"/>
  <c r="AC4797" i="9" s="1"/>
  <c r="K5134" i="9"/>
  <c r="L5134" i="9"/>
  <c r="AC5134" i="9" s="1"/>
  <c r="K5286" i="9"/>
  <c r="L5323" i="9"/>
  <c r="AC5323" i="9" s="1"/>
  <c r="K5323" i="9"/>
  <c r="K5719" i="9"/>
  <c r="L5719" i="9"/>
  <c r="AC5719" i="9" s="1"/>
  <c r="L5883" i="9"/>
  <c r="AC5883" i="9" s="1"/>
  <c r="K5883" i="9"/>
  <c r="K5951" i="9"/>
  <c r="L5951" i="9"/>
  <c r="AC5951" i="9" s="1"/>
  <c r="L6233" i="9"/>
  <c r="AC6233" i="9" s="1"/>
  <c r="K6233" i="9"/>
  <c r="L6701" i="9"/>
  <c r="AC6701" i="9" s="1"/>
  <c r="L6713" i="9"/>
  <c r="AC6713" i="9" s="1"/>
  <c r="K6713" i="9"/>
  <c r="K7105" i="9"/>
  <c r="L7105" i="9"/>
  <c r="AC7105" i="9" s="1"/>
  <c r="K7567" i="9"/>
  <c r="K7598" i="9"/>
  <c r="L7622" i="9"/>
  <c r="AC7622" i="9" s="1"/>
  <c r="K7622" i="9"/>
  <c r="L7745" i="9"/>
  <c r="AC7745" i="9" s="1"/>
  <c r="K7745" i="9"/>
  <c r="L8054" i="9"/>
  <c r="AC8054" i="9" s="1"/>
  <c r="K8054" i="9"/>
  <c r="K315" i="9"/>
  <c r="L403" i="9"/>
  <c r="AC403" i="9" s="1"/>
  <c r="K595" i="9"/>
  <c r="L900" i="9"/>
  <c r="AC900" i="9" s="1"/>
  <c r="K1165" i="9"/>
  <c r="K1271" i="9"/>
  <c r="L1402" i="9"/>
  <c r="AC1402" i="9" s="1"/>
  <c r="K1421" i="9"/>
  <c r="L1441" i="9"/>
  <c r="AC1441" i="9" s="1"/>
  <c r="K1441" i="9"/>
  <c r="K1576" i="9"/>
  <c r="L1576" i="9"/>
  <c r="AC1576" i="9" s="1"/>
  <c r="K1635" i="9"/>
  <c r="L1730" i="9"/>
  <c r="AC1730" i="9" s="1"/>
  <c r="K1749" i="9"/>
  <c r="K1941" i="9"/>
  <c r="L1941" i="9"/>
  <c r="AC1941" i="9" s="1"/>
  <c r="K1977" i="9"/>
  <c r="K1988" i="9"/>
  <c r="L1988" i="9"/>
  <c r="AC1988" i="9" s="1"/>
  <c r="L2064" i="9"/>
  <c r="AC2064" i="9" s="1"/>
  <c r="L2476" i="9"/>
  <c r="AC2476" i="9" s="1"/>
  <c r="L2590" i="9"/>
  <c r="AC2590" i="9" s="1"/>
  <c r="L2956" i="9"/>
  <c r="AC2956" i="9" s="1"/>
  <c r="K2956" i="9"/>
  <c r="L3409" i="9"/>
  <c r="AC3409" i="9" s="1"/>
  <c r="L3424" i="9"/>
  <c r="AC3424" i="9" s="1"/>
  <c r="L3427" i="9"/>
  <c r="AC3427" i="9" s="1"/>
  <c r="K3442" i="9"/>
  <c r="L3650" i="9"/>
  <c r="AC3650" i="9" s="1"/>
  <c r="L3998" i="9"/>
  <c r="AC3998" i="9" s="1"/>
  <c r="K4013" i="9"/>
  <c r="L4013" i="9"/>
  <c r="AC4013" i="9" s="1"/>
  <c r="K4067" i="9"/>
  <c r="L4086" i="9"/>
  <c r="AC4086" i="9" s="1"/>
  <c r="L4098" i="9"/>
  <c r="AC4098" i="9" s="1"/>
  <c r="K4098" i="9"/>
  <c r="L4211" i="9"/>
  <c r="AC4211" i="9" s="1"/>
  <c r="K4218" i="9"/>
  <c r="L4242" i="9"/>
  <c r="AC4242" i="9" s="1"/>
  <c r="K4242" i="9"/>
  <c r="K4383" i="9"/>
  <c r="L4441" i="9"/>
  <c r="AC4441" i="9" s="1"/>
  <c r="L4558" i="9"/>
  <c r="AC4558" i="9" s="1"/>
  <c r="K4558" i="9"/>
  <c r="L4779" i="9"/>
  <c r="AC4779" i="9" s="1"/>
  <c r="K4779" i="9"/>
  <c r="L4928" i="9"/>
  <c r="AC4928" i="9" s="1"/>
  <c r="K5008" i="9"/>
  <c r="L5088" i="9"/>
  <c r="AC5088" i="9" s="1"/>
  <c r="L5116" i="9"/>
  <c r="AC5116" i="9" s="1"/>
  <c r="K5116" i="9"/>
  <c r="K5244" i="9"/>
  <c r="L5267" i="9"/>
  <c r="AC5267" i="9" s="1"/>
  <c r="K5267" i="9"/>
  <c r="L6463" i="9"/>
  <c r="AC6463" i="9" s="1"/>
  <c r="K6561" i="9"/>
  <c r="L6561" i="9"/>
  <c r="AC6561" i="9" s="1"/>
  <c r="K6694" i="9"/>
  <c r="L6698" i="9"/>
  <c r="AC6698" i="9" s="1"/>
  <c r="K6698" i="9"/>
  <c r="L7086" i="9"/>
  <c r="AC7086" i="9" s="1"/>
  <c r="K7086" i="9"/>
  <c r="L7254" i="9"/>
  <c r="AC7254" i="9" s="1"/>
  <c r="K7254" i="9"/>
  <c r="K95" i="9"/>
  <c r="K191" i="9"/>
  <c r="K893" i="9"/>
  <c r="K1235" i="9"/>
  <c r="L1238" i="9"/>
  <c r="AC1238" i="9" s="1"/>
  <c r="L1241" i="9"/>
  <c r="AC1241" i="9" s="1"/>
  <c r="L1399" i="9"/>
  <c r="AC1399" i="9" s="1"/>
  <c r="L1527" i="9"/>
  <c r="AC1527" i="9" s="1"/>
  <c r="K1527" i="9"/>
  <c r="L1561" i="9"/>
  <c r="AC1561" i="9" s="1"/>
  <c r="L1727" i="9"/>
  <c r="AC1727" i="9" s="1"/>
  <c r="L1865" i="9"/>
  <c r="AC1865" i="9" s="1"/>
  <c r="L2365" i="9"/>
  <c r="AC2365" i="9" s="1"/>
  <c r="L2520" i="9"/>
  <c r="AC2520" i="9" s="1"/>
  <c r="K2610" i="9"/>
  <c r="L2610" i="9"/>
  <c r="AC2610" i="9" s="1"/>
  <c r="K2716" i="9"/>
  <c r="L2716" i="9"/>
  <c r="AC2716" i="9" s="1"/>
  <c r="K2898" i="9"/>
  <c r="K3085" i="9"/>
  <c r="L3085" i="9"/>
  <c r="AC3085" i="9" s="1"/>
  <c r="L3159" i="9"/>
  <c r="AC3159" i="9" s="1"/>
  <c r="K3330" i="9"/>
  <c r="L3330" i="9"/>
  <c r="AC3330" i="9" s="1"/>
  <c r="L3991" i="9"/>
  <c r="AC3991" i="9" s="1"/>
  <c r="L4036" i="9"/>
  <c r="AC4036" i="9" s="1"/>
  <c r="K4036" i="9"/>
  <c r="L4071" i="9"/>
  <c r="AC4071" i="9" s="1"/>
  <c r="L4079" i="9"/>
  <c r="AC4079" i="9" s="1"/>
  <c r="K4079" i="9"/>
  <c r="K4344" i="9"/>
  <c r="L4357" i="9"/>
  <c r="AC4357" i="9" s="1"/>
  <c r="K4357" i="9"/>
  <c r="K4527" i="9"/>
  <c r="L4527" i="9"/>
  <c r="AC4527" i="9" s="1"/>
  <c r="K4613" i="9"/>
  <c r="L4613" i="9"/>
  <c r="AC4613" i="9" s="1"/>
  <c r="K4706" i="9"/>
  <c r="L4713" i="9"/>
  <c r="AC4713" i="9" s="1"/>
  <c r="L4734" i="9"/>
  <c r="AC4734" i="9" s="1"/>
  <c r="K4805" i="9"/>
  <c r="L4879" i="9"/>
  <c r="AC4879" i="9" s="1"/>
  <c r="K4879" i="9"/>
  <c r="L5020" i="9"/>
  <c r="AC5020" i="9" s="1"/>
  <c r="K5028" i="9"/>
  <c r="L5028" i="9"/>
  <c r="AC5028" i="9" s="1"/>
  <c r="L5120" i="9"/>
  <c r="AC5120" i="9" s="1"/>
  <c r="K5120" i="9"/>
  <c r="K5154" i="9"/>
  <c r="L6218" i="9"/>
  <c r="AC6218" i="9" s="1"/>
  <c r="K6230" i="9"/>
  <c r="L6230" i="9"/>
  <c r="AC6230" i="9" s="1"/>
  <c r="L6882" i="9"/>
  <c r="AC6882" i="9" s="1"/>
  <c r="K6882" i="9"/>
  <c r="L7056" i="9"/>
  <c r="AC7056" i="9" s="1"/>
  <c r="K7056" i="9"/>
  <c r="K7900" i="9"/>
  <c r="L7900" i="9"/>
  <c r="AC7900" i="9" s="1"/>
  <c r="L8166" i="9"/>
  <c r="AC8166" i="9" s="1"/>
  <c r="L8174" i="9"/>
  <c r="AC8174" i="9" s="1"/>
  <c r="K8174" i="9"/>
  <c r="L8550" i="9"/>
  <c r="AC8550" i="9" s="1"/>
  <c r="K8550" i="9"/>
  <c r="L1361" i="9"/>
  <c r="AC1361" i="9" s="1"/>
  <c r="K1361" i="9"/>
  <c r="K1705" i="9"/>
  <c r="L1705" i="9"/>
  <c r="AC1705" i="9" s="1"/>
  <c r="K1877" i="9"/>
  <c r="L1877" i="9"/>
  <c r="AC1877" i="9" s="1"/>
  <c r="K2339" i="9"/>
  <c r="L2339" i="9"/>
  <c r="AC2339" i="9" s="1"/>
  <c r="K2673" i="9"/>
  <c r="L2673" i="9"/>
  <c r="AC2673" i="9" s="1"/>
  <c r="K2824" i="9"/>
  <c r="L2824" i="9"/>
  <c r="AC2824" i="9" s="1"/>
  <c r="L3074" i="9"/>
  <c r="AC3074" i="9" s="1"/>
  <c r="K3074" i="9"/>
  <c r="K3277" i="9"/>
  <c r="L3277" i="9"/>
  <c r="AC3277" i="9" s="1"/>
  <c r="K3747" i="9"/>
  <c r="L3747" i="9"/>
  <c r="AC3747" i="9" s="1"/>
  <c r="L3985" i="9"/>
  <c r="AC3985" i="9" s="1"/>
  <c r="K3985" i="9"/>
  <c r="K4424" i="9"/>
  <c r="L4424" i="9"/>
  <c r="AC4424" i="9" s="1"/>
  <c r="K4513" i="9"/>
  <c r="L4513" i="9"/>
  <c r="AC4513" i="9" s="1"/>
  <c r="L4750" i="9"/>
  <c r="AC4750" i="9" s="1"/>
  <c r="K4750" i="9"/>
  <c r="L5455" i="9"/>
  <c r="AC5455" i="9" s="1"/>
  <c r="K5455" i="9"/>
  <c r="K5763" i="9"/>
  <c r="L5763" i="9"/>
  <c r="AC5763" i="9" s="1"/>
  <c r="L5797" i="9"/>
  <c r="AC5797" i="9" s="1"/>
  <c r="K5797" i="9"/>
  <c r="L6023" i="9"/>
  <c r="AC6023" i="9" s="1"/>
  <c r="K6023" i="9"/>
  <c r="L6863" i="9"/>
  <c r="AC6863" i="9" s="1"/>
  <c r="K6863" i="9"/>
  <c r="K7978" i="9"/>
  <c r="L7978" i="9"/>
  <c r="AC7978" i="9" s="1"/>
  <c r="L4931" i="9"/>
  <c r="AC4931" i="9" s="1"/>
  <c r="K4931" i="9"/>
  <c r="K4974" i="9"/>
  <c r="L4974" i="9"/>
  <c r="AC4974" i="9" s="1"/>
  <c r="K5194" i="9"/>
  <c r="L5194" i="9"/>
  <c r="AC5194" i="9" s="1"/>
  <c r="K5232" i="9"/>
  <c r="L5232" i="9"/>
  <c r="AC5232" i="9" s="1"/>
  <c r="K5395" i="9"/>
  <c r="L5395" i="9"/>
  <c r="AC5395" i="9" s="1"/>
  <c r="L7904" i="9"/>
  <c r="AC7904" i="9" s="1"/>
  <c r="K7904" i="9"/>
  <c r="L8443" i="9"/>
  <c r="AC8443" i="9" s="1"/>
  <c r="K8443" i="9"/>
  <c r="L4906" i="9"/>
  <c r="AC4906" i="9" s="1"/>
  <c r="K4906" i="9"/>
  <c r="K5170" i="9"/>
  <c r="L5170" i="9"/>
  <c r="AC5170" i="9" s="1"/>
  <c r="L5729" i="9"/>
  <c r="AC5729" i="9" s="1"/>
  <c r="K5729" i="9"/>
  <c r="L5961" i="9"/>
  <c r="AC5961" i="9" s="1"/>
  <c r="K5961" i="9"/>
  <c r="L6199" i="9"/>
  <c r="AC6199" i="9" s="1"/>
  <c r="K6199" i="9"/>
  <c r="K7047" i="9"/>
  <c r="L7047" i="9"/>
  <c r="AC7047" i="9" s="1"/>
  <c r="L7258" i="9"/>
  <c r="AC7258" i="9" s="1"/>
  <c r="K7258" i="9"/>
  <c r="L7587" i="9"/>
  <c r="AC7587" i="9" s="1"/>
  <c r="K7587" i="9"/>
  <c r="L7753" i="9"/>
  <c r="AC7753" i="9" s="1"/>
  <c r="K7753" i="9"/>
  <c r="L7975" i="9"/>
  <c r="AC7975" i="9" s="1"/>
  <c r="K7975" i="9"/>
  <c r="K8407" i="9"/>
  <c r="L8407" i="9"/>
  <c r="AC8407" i="9" s="1"/>
  <c r="L1486" i="9"/>
  <c r="AC1486" i="9" s="1"/>
  <c r="L1575" i="9"/>
  <c r="AC1575" i="9" s="1"/>
  <c r="L1590" i="9"/>
  <c r="AC1590" i="9" s="1"/>
  <c r="L1621" i="9"/>
  <c r="AC1621" i="9" s="1"/>
  <c r="L1624" i="9"/>
  <c r="AC1624" i="9" s="1"/>
  <c r="L1631" i="9"/>
  <c r="AC1631" i="9" s="1"/>
  <c r="L1948" i="9"/>
  <c r="AC1948" i="9" s="1"/>
  <c r="L1955" i="9"/>
  <c r="AC1955" i="9" s="1"/>
  <c r="L1962" i="9"/>
  <c r="AC1962" i="9" s="1"/>
  <c r="L2002" i="9"/>
  <c r="AC2002" i="9" s="1"/>
  <c r="K2025" i="9"/>
  <c r="K2132" i="9"/>
  <c r="L2224" i="9"/>
  <c r="AC2224" i="9" s="1"/>
  <c r="L2267" i="9"/>
  <c r="AC2267" i="9" s="1"/>
  <c r="L2270" i="9"/>
  <c r="AC2270" i="9" s="1"/>
  <c r="L2273" i="9"/>
  <c r="AC2273" i="9" s="1"/>
  <c r="L2588" i="9"/>
  <c r="AC2588" i="9" s="1"/>
  <c r="L2722" i="9"/>
  <c r="AC2722" i="9" s="1"/>
  <c r="L3111" i="9"/>
  <c r="AC3111" i="9" s="1"/>
  <c r="L3229" i="9"/>
  <c r="AC3229" i="9" s="1"/>
  <c r="L3332" i="9"/>
  <c r="AC3332" i="9" s="1"/>
  <c r="L3403" i="9"/>
  <c r="AC3403" i="9" s="1"/>
  <c r="L3414" i="9"/>
  <c r="AC3414" i="9" s="1"/>
  <c r="K3578" i="9"/>
  <c r="L3670" i="9"/>
  <c r="AC3670" i="9" s="1"/>
  <c r="L3734" i="9"/>
  <c r="AC3734" i="9" s="1"/>
  <c r="L3875" i="9"/>
  <c r="AC3875" i="9" s="1"/>
  <c r="L3926" i="9"/>
  <c r="AC3926" i="9" s="1"/>
  <c r="L3970" i="9"/>
  <c r="AC3970" i="9" s="1"/>
  <c r="L4031" i="9"/>
  <c r="AC4031" i="9" s="1"/>
  <c r="L4058" i="9"/>
  <c r="AC4058" i="9" s="1"/>
  <c r="K4061" i="9"/>
  <c r="K4145" i="9"/>
  <c r="L4177" i="9"/>
  <c r="AC4177" i="9" s="1"/>
  <c r="K4235" i="9"/>
  <c r="L4267" i="9"/>
  <c r="AC4267" i="9" s="1"/>
  <c r="K4845" i="9"/>
  <c r="L4845" i="9"/>
  <c r="AC4845" i="9" s="1"/>
  <c r="L4984" i="9"/>
  <c r="AC4984" i="9" s="1"/>
  <c r="K4984" i="9"/>
  <c r="L5238" i="9"/>
  <c r="AC5238" i="9" s="1"/>
  <c r="K5238" i="9"/>
  <c r="L5505" i="9"/>
  <c r="AC5505" i="9" s="1"/>
  <c r="K5505" i="9"/>
  <c r="K6184" i="9"/>
  <c r="L6184" i="9"/>
  <c r="AC6184" i="9" s="1"/>
  <c r="K7948" i="9"/>
  <c r="L7948" i="9"/>
  <c r="AC7948" i="9" s="1"/>
  <c r="L8076" i="9"/>
  <c r="AC8076" i="9" s="1"/>
  <c r="K8076" i="9"/>
  <c r="L4865" i="9"/>
  <c r="AC4865" i="9" s="1"/>
  <c r="K4865" i="9"/>
  <c r="L5495" i="9"/>
  <c r="AC5495" i="9" s="1"/>
  <c r="K5495" i="9"/>
  <c r="L5927" i="9"/>
  <c r="AC5927" i="9" s="1"/>
  <c r="K5927" i="9"/>
  <c r="L6165" i="9"/>
  <c r="AC6165" i="9" s="1"/>
  <c r="K6165" i="9"/>
  <c r="L6398" i="9"/>
  <c r="AC6398" i="9" s="1"/>
  <c r="K6398" i="9"/>
  <c r="L7248" i="9"/>
  <c r="AC7248" i="9" s="1"/>
  <c r="K7248" i="9"/>
  <c r="L7407" i="9"/>
  <c r="AC7407" i="9" s="1"/>
  <c r="K7407" i="9"/>
  <c r="L8389" i="9"/>
  <c r="AC8389" i="9" s="1"/>
  <c r="K8389" i="9"/>
  <c r="K6107" i="9"/>
  <c r="L6130" i="9"/>
  <c r="AC6130" i="9" s="1"/>
  <c r="K6137" i="9"/>
  <c r="K6336" i="9"/>
  <c r="L6417" i="9"/>
  <c r="AC6417" i="9" s="1"/>
  <c r="K6632" i="9"/>
  <c r="K6655" i="9"/>
  <c r="K6670" i="9"/>
  <c r="L6753" i="9"/>
  <c r="AC6753" i="9" s="1"/>
  <c r="L6951" i="9"/>
  <c r="AC6951" i="9" s="1"/>
  <c r="K6978" i="9"/>
  <c r="L7023" i="9"/>
  <c r="AC7023" i="9" s="1"/>
  <c r="K7026" i="9"/>
  <c r="L7037" i="9"/>
  <c r="AC7037" i="9" s="1"/>
  <c r="L7208" i="9"/>
  <c r="AC7208" i="9" s="1"/>
  <c r="K7381" i="9"/>
  <c r="K7645" i="9"/>
  <c r="L7687" i="9"/>
  <c r="AC7687" i="9" s="1"/>
  <c r="K7702" i="9"/>
  <c r="K7713" i="9"/>
  <c r="L7735" i="9"/>
  <c r="AC7735" i="9" s="1"/>
  <c r="L7769" i="9"/>
  <c r="AC7769" i="9" s="1"/>
  <c r="L7787" i="9"/>
  <c r="AC7787" i="9" s="1"/>
  <c r="K7828" i="9"/>
  <c r="L7858" i="9"/>
  <c r="AC7858" i="9" s="1"/>
  <c r="K7880" i="9"/>
  <c r="K7883" i="9"/>
  <c r="K7939" i="9"/>
  <c r="L8018" i="9"/>
  <c r="AC8018" i="9" s="1"/>
  <c r="L8062" i="9"/>
  <c r="AC8062" i="9" s="1"/>
  <c r="K8220" i="9"/>
  <c r="K8334" i="9"/>
  <c r="K8393" i="9"/>
  <c r="K8419" i="9"/>
  <c r="K8474" i="9"/>
  <c r="L8492" i="9"/>
  <c r="AC8492" i="9" s="1"/>
  <c r="K8563" i="9"/>
  <c r="L4843" i="9"/>
  <c r="AC4843" i="9" s="1"/>
  <c r="K5146" i="9"/>
  <c r="K5171" i="9"/>
  <c r="K5174" i="9"/>
  <c r="K6285" i="9"/>
  <c r="K6640" i="9"/>
  <c r="L6681" i="9"/>
  <c r="AC6681" i="9" s="1"/>
  <c r="K6858" i="9"/>
  <c r="K6963" i="9"/>
  <c r="K7020" i="9"/>
  <c r="L7048" i="9"/>
  <c r="AC7048" i="9" s="1"/>
  <c r="L7238" i="9"/>
  <c r="AC7238" i="9" s="1"/>
  <c r="K7463" i="9"/>
  <c r="K7821" i="9"/>
  <c r="L7836" i="9"/>
  <c r="AC7836" i="9" s="1"/>
  <c r="K8052" i="9"/>
  <c r="K8300" i="9"/>
  <c r="L8427" i="9"/>
  <c r="AC8427" i="9" s="1"/>
  <c r="K489" i="9"/>
  <c r="L489" i="9"/>
  <c r="AC489" i="9" s="1"/>
  <c r="L779" i="9"/>
  <c r="AC779" i="9" s="1"/>
  <c r="K779" i="9"/>
  <c r="K1021" i="9"/>
  <c r="L1021" i="9"/>
  <c r="AC1021" i="9" s="1"/>
  <c r="K1435" i="9"/>
  <c r="L1435" i="9"/>
  <c r="AC1435" i="9" s="1"/>
  <c r="K1461" i="9"/>
  <c r="L1461" i="9"/>
  <c r="AC1461" i="9" s="1"/>
  <c r="K1476" i="9"/>
  <c r="L1476" i="9"/>
  <c r="AC1476" i="9" s="1"/>
  <c r="K1503" i="9"/>
  <c r="L1503" i="9"/>
  <c r="AC1503" i="9" s="1"/>
  <c r="K1526" i="9"/>
  <c r="L1526" i="9"/>
  <c r="AC1526" i="9" s="1"/>
  <c r="K1533" i="9"/>
  <c r="L1533" i="9"/>
  <c r="AC1533" i="9" s="1"/>
  <c r="L1649" i="9"/>
  <c r="AC1649" i="9" s="1"/>
  <c r="K1649" i="9"/>
  <c r="K1744" i="9"/>
  <c r="L1744" i="9"/>
  <c r="AC1744" i="9" s="1"/>
  <c r="K1814" i="9"/>
  <c r="L1814" i="9"/>
  <c r="AC1814" i="9" s="1"/>
  <c r="L2058" i="9"/>
  <c r="AC2058" i="9" s="1"/>
  <c r="K2058" i="9"/>
  <c r="K2323" i="9"/>
  <c r="L2323" i="9"/>
  <c r="AC2323" i="9" s="1"/>
  <c r="L2498" i="9"/>
  <c r="AC2498" i="9" s="1"/>
  <c r="K2498" i="9"/>
  <c r="L2572" i="9"/>
  <c r="AC2572" i="9" s="1"/>
  <c r="K2572" i="9"/>
  <c r="L2598" i="9"/>
  <c r="AC2598" i="9" s="1"/>
  <c r="K2598" i="9"/>
  <c r="K2636" i="9"/>
  <c r="L2636" i="9"/>
  <c r="AC2636" i="9" s="1"/>
  <c r="K2667" i="9"/>
  <c r="L2667" i="9"/>
  <c r="AC2667" i="9" s="1"/>
  <c r="K3015" i="9"/>
  <c r="L3015" i="9"/>
  <c r="AC3015" i="9" s="1"/>
  <c r="L3316" i="9"/>
  <c r="AC3316" i="9" s="1"/>
  <c r="K3316" i="9"/>
  <c r="L3514" i="9"/>
  <c r="AC3514" i="9" s="1"/>
  <c r="K3514" i="9"/>
  <c r="K3530" i="9"/>
  <c r="L3530" i="9"/>
  <c r="AC3530" i="9" s="1"/>
  <c r="L4413" i="9"/>
  <c r="AC4413" i="9" s="1"/>
  <c r="K4413" i="9"/>
  <c r="L4552" i="9"/>
  <c r="AC4552" i="9" s="1"/>
  <c r="K4552" i="9"/>
  <c r="L6071" i="9"/>
  <c r="AC6071" i="9" s="1"/>
  <c r="K6071" i="9"/>
  <c r="L119" i="9"/>
  <c r="AC119" i="9" s="1"/>
  <c r="K253" i="9"/>
  <c r="L276" i="9"/>
  <c r="AC276" i="9" s="1"/>
  <c r="K355" i="9"/>
  <c r="L377" i="9"/>
  <c r="AC377" i="9" s="1"/>
  <c r="K377" i="9"/>
  <c r="K455" i="9"/>
  <c r="L455" i="9"/>
  <c r="AC455" i="9" s="1"/>
  <c r="L505" i="9"/>
  <c r="AC505" i="9" s="1"/>
  <c r="K540" i="9"/>
  <c r="L540" i="9"/>
  <c r="AC540" i="9" s="1"/>
  <c r="L799" i="9"/>
  <c r="AC799" i="9" s="1"/>
  <c r="K799" i="9"/>
  <c r="L949" i="9"/>
  <c r="AC949" i="9" s="1"/>
  <c r="L956" i="9"/>
  <c r="AC956" i="9" s="1"/>
  <c r="K964" i="9"/>
  <c r="L964" i="9"/>
  <c r="AC964" i="9" s="1"/>
  <c r="K991" i="9"/>
  <c r="L1048" i="9"/>
  <c r="AC1048" i="9" s="1"/>
  <c r="K1191" i="9"/>
  <c r="L1191" i="9"/>
  <c r="AC1191" i="9" s="1"/>
  <c r="L1315" i="9"/>
  <c r="AC1315" i="9" s="1"/>
  <c r="K1321" i="9"/>
  <c r="L1381" i="9"/>
  <c r="AC1381" i="9" s="1"/>
  <c r="K1381" i="9"/>
  <c r="K1409" i="9"/>
  <c r="L1412" i="9"/>
  <c r="AC1412" i="9" s="1"/>
  <c r="K1416" i="9"/>
  <c r="L1416" i="9"/>
  <c r="AC1416" i="9" s="1"/>
  <c r="K1493" i="9"/>
  <c r="L1555" i="9"/>
  <c r="AC1555" i="9" s="1"/>
  <c r="L1807" i="9"/>
  <c r="AC1807" i="9" s="1"/>
  <c r="L1869" i="9"/>
  <c r="AC1869" i="9" s="1"/>
  <c r="K1869" i="9"/>
  <c r="K2011" i="9"/>
  <c r="L2011" i="9"/>
  <c r="AC2011" i="9" s="1"/>
  <c r="L2116" i="9"/>
  <c r="AC2116" i="9" s="1"/>
  <c r="L2362" i="9"/>
  <c r="AC2362" i="9" s="1"/>
  <c r="K2362" i="9"/>
  <c r="K2434" i="9"/>
  <c r="L2434" i="9"/>
  <c r="AC2434" i="9" s="1"/>
  <c r="K2754" i="9"/>
  <c r="L2754" i="9"/>
  <c r="AC2754" i="9" s="1"/>
  <c r="L2818" i="9"/>
  <c r="AC2818" i="9" s="1"/>
  <c r="K3069" i="9"/>
  <c r="L3069" i="9"/>
  <c r="AC3069" i="9" s="1"/>
  <c r="K3202" i="9"/>
  <c r="L3244" i="9"/>
  <c r="AC3244" i="9" s="1"/>
  <c r="K3244" i="9"/>
  <c r="L3496" i="9"/>
  <c r="AC3496" i="9" s="1"/>
  <c r="K3496" i="9"/>
  <c r="L3690" i="9"/>
  <c r="AC3690" i="9" s="1"/>
  <c r="L4767" i="9"/>
  <c r="AC4767" i="9" s="1"/>
  <c r="K4767" i="9"/>
  <c r="K5677" i="9"/>
  <c r="L8039" i="9"/>
  <c r="AC8039" i="9" s="1"/>
  <c r="K8039" i="9"/>
  <c r="K185" i="9"/>
  <c r="L235" i="9"/>
  <c r="AC235" i="9" s="1"/>
  <c r="L292" i="9"/>
  <c r="AC292" i="9" s="1"/>
  <c r="K444" i="9"/>
  <c r="L444" i="9"/>
  <c r="AC444" i="9" s="1"/>
  <c r="K463" i="9"/>
  <c r="L463" i="9"/>
  <c r="AC463" i="9" s="1"/>
  <c r="L544" i="9"/>
  <c r="AC544" i="9" s="1"/>
  <c r="K563" i="9"/>
  <c r="L563" i="9"/>
  <c r="AC563" i="9" s="1"/>
  <c r="K713" i="9"/>
  <c r="K717" i="9"/>
  <c r="L717" i="9"/>
  <c r="AC717" i="9" s="1"/>
  <c r="K849" i="9"/>
  <c r="K946" i="9"/>
  <c r="L946" i="9"/>
  <c r="AC946" i="9" s="1"/>
  <c r="L1173" i="9"/>
  <c r="AC1173" i="9" s="1"/>
  <c r="K1211" i="9"/>
  <c r="L1211" i="9"/>
  <c r="AC1211" i="9" s="1"/>
  <c r="K1278" i="9"/>
  <c r="L1278" i="9"/>
  <c r="AC1278" i="9" s="1"/>
  <c r="L1293" i="9"/>
  <c r="AC1293" i="9" s="1"/>
  <c r="K1293" i="9"/>
  <c r="L1325" i="9"/>
  <c r="AC1325" i="9" s="1"/>
  <c r="L1385" i="9"/>
  <c r="AC1385" i="9" s="1"/>
  <c r="L1406" i="9"/>
  <c r="AC1406" i="9" s="1"/>
  <c r="L1484" i="9"/>
  <c r="AC1484" i="9" s="1"/>
  <c r="L1559" i="9"/>
  <c r="AC1559" i="9" s="1"/>
  <c r="L1607" i="9"/>
  <c r="AC1607" i="9" s="1"/>
  <c r="K1607" i="9"/>
  <c r="L1671" i="9"/>
  <c r="AC1671" i="9" s="1"/>
  <c r="K1671" i="9"/>
  <c r="L1737" i="9"/>
  <c r="AC1737" i="9" s="1"/>
  <c r="L1741" i="9"/>
  <c r="AC1741" i="9" s="1"/>
  <c r="K1741" i="9"/>
  <c r="L1797" i="9"/>
  <c r="AC1797" i="9" s="1"/>
  <c r="K1797" i="9"/>
  <c r="K1866" i="9"/>
  <c r="L1866" i="9"/>
  <c r="AC1866" i="9" s="1"/>
  <c r="K2000" i="9"/>
  <c r="L2000" i="9"/>
  <c r="AC2000" i="9" s="1"/>
  <c r="L2081" i="9"/>
  <c r="AC2081" i="9" s="1"/>
  <c r="K2113" i="9"/>
  <c r="L2113" i="9"/>
  <c r="AC2113" i="9" s="1"/>
  <c r="K2171" i="9"/>
  <c r="L2171" i="9"/>
  <c r="AC2171" i="9" s="1"/>
  <c r="K2332" i="9"/>
  <c r="L2332" i="9"/>
  <c r="AC2332" i="9" s="1"/>
  <c r="L2419" i="9"/>
  <c r="AC2419" i="9" s="1"/>
  <c r="K2577" i="9"/>
  <c r="L2577" i="9"/>
  <c r="AC2577" i="9" s="1"/>
  <c r="K2622" i="9"/>
  <c r="L2622" i="9"/>
  <c r="AC2622" i="9" s="1"/>
  <c r="K2648" i="9"/>
  <c r="L2648" i="9"/>
  <c r="AC2648" i="9" s="1"/>
  <c r="L2686" i="9"/>
  <c r="AC2686" i="9" s="1"/>
  <c r="L2706" i="9"/>
  <c r="AC2706" i="9" s="1"/>
  <c r="K2706" i="9"/>
  <c r="K2739" i="9"/>
  <c r="L2739" i="9"/>
  <c r="AC2739" i="9" s="1"/>
  <c r="K2973" i="9"/>
  <c r="L2973" i="9"/>
  <c r="AC2973" i="9" s="1"/>
  <c r="L3123" i="9"/>
  <c r="AC3123" i="9" s="1"/>
  <c r="L3446" i="9"/>
  <c r="AC3446" i="9" s="1"/>
  <c r="L3570" i="9"/>
  <c r="AC3570" i="9" s="1"/>
  <c r="K3570" i="9"/>
  <c r="L3602" i="9"/>
  <c r="AC3602" i="9" s="1"/>
  <c r="K3602" i="9"/>
  <c r="L3812" i="9"/>
  <c r="AC3812" i="9" s="1"/>
  <c r="K3812" i="9"/>
  <c r="L3905" i="9"/>
  <c r="AC3905" i="9" s="1"/>
  <c r="K3905" i="9"/>
  <c r="K4298" i="9"/>
  <c r="L4298" i="9"/>
  <c r="AC4298" i="9" s="1"/>
  <c r="K4327" i="9"/>
  <c r="L4327" i="9"/>
  <c r="AC4327" i="9" s="1"/>
  <c r="K4738" i="9"/>
  <c r="K4741" i="9"/>
  <c r="L4839" i="9"/>
  <c r="AC4839" i="9" s="1"/>
  <c r="K4849" i="9"/>
  <c r="K5108" i="9"/>
  <c r="L5108" i="9"/>
  <c r="AC5108" i="9" s="1"/>
  <c r="L7801" i="9"/>
  <c r="AC7801" i="9" s="1"/>
  <c r="K7801" i="9"/>
  <c r="K460" i="9"/>
  <c r="L460" i="9"/>
  <c r="AC460" i="9" s="1"/>
  <c r="K579" i="9"/>
  <c r="L579" i="9"/>
  <c r="AC579" i="9" s="1"/>
  <c r="L939" i="9"/>
  <c r="AC939" i="9" s="1"/>
  <c r="K939" i="9"/>
  <c r="L1159" i="9"/>
  <c r="AC1159" i="9" s="1"/>
  <c r="K1159" i="9"/>
  <c r="K1188" i="9"/>
  <c r="L1188" i="9"/>
  <c r="AC1188" i="9" s="1"/>
  <c r="L1267" i="9"/>
  <c r="AC1267" i="9" s="1"/>
  <c r="K1267" i="9"/>
  <c r="K1566" i="9"/>
  <c r="L1566" i="9"/>
  <c r="AC1566" i="9" s="1"/>
  <c r="K1611" i="9"/>
  <c r="L1611" i="9"/>
  <c r="AC1611" i="9" s="1"/>
  <c r="K1658" i="9"/>
  <c r="L1658" i="9"/>
  <c r="AC1658" i="9" s="1"/>
  <c r="K1860" i="9"/>
  <c r="L1860" i="9"/>
  <c r="AC1860" i="9" s="1"/>
  <c r="L1889" i="9"/>
  <c r="AC1889" i="9" s="1"/>
  <c r="K1889" i="9"/>
  <c r="L2019" i="9"/>
  <c r="AC2019" i="9" s="1"/>
  <c r="K2019" i="9"/>
  <c r="K2144" i="9"/>
  <c r="L2144" i="9"/>
  <c r="AC2144" i="9" s="1"/>
  <c r="L2954" i="9"/>
  <c r="AC2954" i="9" s="1"/>
  <c r="K2954" i="9"/>
  <c r="K3924" i="9"/>
  <c r="L3924" i="9"/>
  <c r="AC3924" i="9" s="1"/>
  <c r="L4025" i="9"/>
  <c r="AC4025" i="9" s="1"/>
  <c r="K4025" i="9"/>
  <c r="L204" i="9"/>
  <c r="AC204" i="9" s="1"/>
  <c r="L247" i="9"/>
  <c r="AC247" i="9" s="1"/>
  <c r="K483" i="9"/>
  <c r="L483" i="9"/>
  <c r="AC483" i="9" s="1"/>
  <c r="K499" i="9"/>
  <c r="L499" i="9"/>
  <c r="AC499" i="9" s="1"/>
  <c r="L597" i="9"/>
  <c r="AC597" i="9" s="1"/>
  <c r="K620" i="9"/>
  <c r="L620" i="9"/>
  <c r="AC620" i="9" s="1"/>
  <c r="K985" i="9"/>
  <c r="L985" i="9"/>
  <c r="AC985" i="9" s="1"/>
  <c r="K1019" i="9"/>
  <c r="K1087" i="9"/>
  <c r="K1279" i="9"/>
  <c r="L1279" i="9"/>
  <c r="AC1279" i="9" s="1"/>
  <c r="L1313" i="9"/>
  <c r="AC1313" i="9" s="1"/>
  <c r="K1313" i="9"/>
  <c r="K1363" i="9"/>
  <c r="K1407" i="9"/>
  <c r="L1407" i="9"/>
  <c r="AC1407" i="9" s="1"/>
  <c r="L1459" i="9"/>
  <c r="AC1459" i="9" s="1"/>
  <c r="K1467" i="9"/>
  <c r="L1467" i="9"/>
  <c r="AC1467" i="9" s="1"/>
  <c r="K1643" i="9"/>
  <c r="L1643" i="9"/>
  <c r="AC1643" i="9" s="1"/>
  <c r="K1676" i="9"/>
  <c r="L1676" i="9"/>
  <c r="AC1676" i="9" s="1"/>
  <c r="L1808" i="9"/>
  <c r="AC1808" i="9" s="1"/>
  <c r="K1812" i="9"/>
  <c r="L1812" i="9"/>
  <c r="AC1812" i="9" s="1"/>
  <c r="K1819" i="9"/>
  <c r="K1830" i="9"/>
  <c r="L1830" i="9"/>
  <c r="AC1830" i="9" s="1"/>
  <c r="K2016" i="9"/>
  <c r="L2016" i="9"/>
  <c r="AC2016" i="9" s="1"/>
  <c r="L2194" i="9"/>
  <c r="AC2194" i="9" s="1"/>
  <c r="K2711" i="9"/>
  <c r="L2711" i="9"/>
  <c r="AC2711" i="9" s="1"/>
  <c r="L2947" i="9"/>
  <c r="AC2947" i="9" s="1"/>
  <c r="L3528" i="9"/>
  <c r="AC3528" i="9" s="1"/>
  <c r="K3528" i="9"/>
  <c r="K3866" i="9"/>
  <c r="L3866" i="9"/>
  <c r="AC3866" i="9" s="1"/>
  <c r="K4018" i="9"/>
  <c r="L4018" i="9"/>
  <c r="AC4018" i="9" s="1"/>
  <c r="K4240" i="9"/>
  <c r="L4240" i="9"/>
  <c r="AC4240" i="9" s="1"/>
  <c r="K4299" i="9"/>
  <c r="L4299" i="9"/>
  <c r="AC4299" i="9" s="1"/>
  <c r="L4355" i="9"/>
  <c r="AC4355" i="9" s="1"/>
  <c r="K4355" i="9"/>
  <c r="K5338" i="9"/>
  <c r="L5348" i="9"/>
  <c r="AC5348" i="9" s="1"/>
  <c r="K5398" i="9"/>
  <c r="L5398" i="9"/>
  <c r="AC5398" i="9" s="1"/>
  <c r="K7607" i="9"/>
  <c r="L7607" i="9"/>
  <c r="AC7607" i="9" s="1"/>
  <c r="K8529" i="9"/>
  <c r="L8529" i="9"/>
  <c r="AC8529" i="9" s="1"/>
  <c r="L35" i="9"/>
  <c r="AC35" i="9" s="1"/>
  <c r="L65" i="9"/>
  <c r="AC65" i="9" s="1"/>
  <c r="K151" i="9"/>
  <c r="K169" i="9"/>
  <c r="L179" i="9"/>
  <c r="AC179" i="9" s="1"/>
  <c r="L197" i="9"/>
  <c r="AC197" i="9" s="1"/>
  <c r="L233" i="9"/>
  <c r="AC233" i="9" s="1"/>
  <c r="K307" i="9"/>
  <c r="L383" i="9"/>
  <c r="AC383" i="9" s="1"/>
  <c r="K383" i="9"/>
  <c r="K587" i="9"/>
  <c r="K711" i="9"/>
  <c r="L843" i="9"/>
  <c r="AC843" i="9" s="1"/>
  <c r="K843" i="9"/>
  <c r="K865" i="9"/>
  <c r="K921" i="9"/>
  <c r="K962" i="9"/>
  <c r="L962" i="9"/>
  <c r="AC962" i="9" s="1"/>
  <c r="L1080" i="9"/>
  <c r="AC1080" i="9" s="1"/>
  <c r="K1084" i="9"/>
  <c r="L1084" i="9"/>
  <c r="AC1084" i="9" s="1"/>
  <c r="L1105" i="9"/>
  <c r="AC1105" i="9" s="1"/>
  <c r="L1189" i="9"/>
  <c r="AC1189" i="9" s="1"/>
  <c r="K1189" i="9"/>
  <c r="L1291" i="9"/>
  <c r="AC1291" i="9" s="1"/>
  <c r="K1298" i="9"/>
  <c r="L1298" i="9"/>
  <c r="AC1298" i="9" s="1"/>
  <c r="L1330" i="9"/>
  <c r="AC1330" i="9" s="1"/>
  <c r="L1383" i="9"/>
  <c r="AC1383" i="9" s="1"/>
  <c r="K1383" i="9"/>
  <c r="L1437" i="9"/>
  <c r="AC1437" i="9" s="1"/>
  <c r="L1448" i="9"/>
  <c r="AC1448" i="9" s="1"/>
  <c r="K1452" i="9"/>
  <c r="L1452" i="9"/>
  <c r="AC1452" i="9" s="1"/>
  <c r="L1478" i="9"/>
  <c r="AC1478" i="9" s="1"/>
  <c r="L1488" i="9"/>
  <c r="AC1488" i="9" s="1"/>
  <c r="K1535" i="9"/>
  <c r="K1633" i="9"/>
  <c r="L1633" i="9"/>
  <c r="AC1633" i="9" s="1"/>
  <c r="L1655" i="9"/>
  <c r="AC1655" i="9" s="1"/>
  <c r="L1669" i="9"/>
  <c r="AC1669" i="9" s="1"/>
  <c r="K1688" i="9"/>
  <c r="L1688" i="9"/>
  <c r="AC1688" i="9" s="1"/>
  <c r="K1764" i="9"/>
  <c r="L1764" i="9"/>
  <c r="AC1764" i="9" s="1"/>
  <c r="L1816" i="9"/>
  <c r="AC1816" i="9" s="1"/>
  <c r="L1864" i="9"/>
  <c r="AC1864" i="9" s="1"/>
  <c r="L1965" i="9"/>
  <c r="AC1965" i="9" s="1"/>
  <c r="L1979" i="9"/>
  <c r="AC1979" i="9" s="1"/>
  <c r="L1982" i="9"/>
  <c r="AC1982" i="9" s="1"/>
  <c r="K2283" i="9"/>
  <c r="L2283" i="9"/>
  <c r="AC2283" i="9" s="1"/>
  <c r="L2364" i="9"/>
  <c r="AC2364" i="9" s="1"/>
  <c r="K2364" i="9"/>
  <c r="K2401" i="9"/>
  <c r="L2401" i="9"/>
  <c r="AC2401" i="9" s="1"/>
  <c r="K2578" i="9"/>
  <c r="L2733" i="9"/>
  <c r="AC2733" i="9" s="1"/>
  <c r="K2842" i="9"/>
  <c r="L2882" i="9"/>
  <c r="AC2882" i="9" s="1"/>
  <c r="K2882" i="9"/>
  <c r="K2951" i="9"/>
  <c r="L2951" i="9"/>
  <c r="AC2951" i="9" s="1"/>
  <c r="K2994" i="9"/>
  <c r="L2994" i="9"/>
  <c r="AC2994" i="9" s="1"/>
  <c r="K3741" i="9"/>
  <c r="L3741" i="9"/>
  <c r="AC3741" i="9" s="1"/>
  <c r="K3829" i="9"/>
  <c r="L3829" i="9"/>
  <c r="AC3829" i="9" s="1"/>
  <c r="K3965" i="9"/>
  <c r="L3965" i="9"/>
  <c r="AC3965" i="9" s="1"/>
  <c r="K4129" i="9"/>
  <c r="L4129" i="9"/>
  <c r="AC4129" i="9" s="1"/>
  <c r="L4265" i="9"/>
  <c r="AC4265" i="9" s="1"/>
  <c r="K4265" i="9"/>
  <c r="L5003" i="9"/>
  <c r="AC5003" i="9" s="1"/>
  <c r="K5003" i="9"/>
  <c r="K5302" i="9"/>
  <c r="L5302" i="9"/>
  <c r="AC5302" i="9" s="1"/>
  <c r="L5324" i="9"/>
  <c r="AC5324" i="9" s="1"/>
  <c r="K5324" i="9"/>
  <c r="L8772" i="9"/>
  <c r="AC8772" i="9" s="1"/>
  <c r="K8772" i="9"/>
  <c r="L719" i="9"/>
  <c r="AC719" i="9" s="1"/>
  <c r="K719" i="9"/>
  <c r="K805" i="9"/>
  <c r="L805" i="9"/>
  <c r="AC805" i="9" s="1"/>
  <c r="L855" i="9"/>
  <c r="AC855" i="9" s="1"/>
  <c r="K855" i="9"/>
  <c r="K896" i="9"/>
  <c r="L896" i="9"/>
  <c r="AC896" i="9" s="1"/>
  <c r="L1133" i="9"/>
  <c r="AC1133" i="9" s="1"/>
  <c r="K1133" i="9"/>
  <c r="L1221" i="9"/>
  <c r="AC1221" i="9" s="1"/>
  <c r="K1221" i="9"/>
  <c r="K1284" i="9"/>
  <c r="L1284" i="9"/>
  <c r="AC1284" i="9" s="1"/>
  <c r="L1295" i="9"/>
  <c r="AC1295" i="9" s="1"/>
  <c r="K1295" i="9"/>
  <c r="L1445" i="9"/>
  <c r="AC1445" i="9" s="1"/>
  <c r="K1445" i="9"/>
  <c r="L1525" i="9"/>
  <c r="AC1525" i="9" s="1"/>
  <c r="K1525" i="9"/>
  <c r="L1685" i="9"/>
  <c r="AC1685" i="9" s="1"/>
  <c r="K1685" i="9"/>
  <c r="L1743" i="9"/>
  <c r="AC1743" i="9" s="1"/>
  <c r="K1743" i="9"/>
  <c r="L1949" i="9"/>
  <c r="AC1949" i="9" s="1"/>
  <c r="K1949" i="9"/>
  <c r="K2053" i="9"/>
  <c r="L2053" i="9"/>
  <c r="AC2053" i="9" s="1"/>
  <c r="K2210" i="9"/>
  <c r="L2210" i="9"/>
  <c r="AC2210" i="9" s="1"/>
  <c r="K2429" i="9"/>
  <c r="L2429" i="9"/>
  <c r="AC2429" i="9" s="1"/>
  <c r="L2658" i="9"/>
  <c r="AC2658" i="9" s="1"/>
  <c r="K2658" i="9"/>
  <c r="K2839" i="9"/>
  <c r="L2839" i="9"/>
  <c r="AC2839" i="9" s="1"/>
  <c r="K2914" i="9"/>
  <c r="L2914" i="9"/>
  <c r="AC2914" i="9" s="1"/>
  <c r="L3162" i="9"/>
  <c r="AC3162" i="9" s="1"/>
  <c r="K3162" i="9"/>
  <c r="K3285" i="9"/>
  <c r="L3285" i="9"/>
  <c r="AC3285" i="9" s="1"/>
  <c r="K3393" i="9"/>
  <c r="L3393" i="9"/>
  <c r="AC3393" i="9" s="1"/>
  <c r="K3568" i="9"/>
  <c r="L3568" i="9"/>
  <c r="AC3568" i="9" s="1"/>
  <c r="L3738" i="9"/>
  <c r="AC3738" i="9" s="1"/>
  <c r="K3738" i="9"/>
  <c r="K3951" i="9"/>
  <c r="L3951" i="9"/>
  <c r="AC3951" i="9" s="1"/>
  <c r="K4049" i="9"/>
  <c r="L4049" i="9"/>
  <c r="AC4049" i="9" s="1"/>
  <c r="L4063" i="9"/>
  <c r="AC4063" i="9" s="1"/>
  <c r="K4063" i="9"/>
  <c r="L4122" i="9"/>
  <c r="AC4122" i="9" s="1"/>
  <c r="K4122" i="9"/>
  <c r="K4198" i="9"/>
  <c r="L4198" i="9"/>
  <c r="AC4198" i="9" s="1"/>
  <c r="K4996" i="9"/>
  <c r="L4996" i="9"/>
  <c r="AC4996" i="9" s="1"/>
  <c r="K6150" i="9"/>
  <c r="L6150" i="9"/>
  <c r="AC6150" i="9" s="1"/>
  <c r="L6291" i="9"/>
  <c r="AC6291" i="9" s="1"/>
  <c r="K6291" i="9"/>
  <c r="L6358" i="9"/>
  <c r="AC6358" i="9" s="1"/>
  <c r="K6358" i="9"/>
  <c r="K6439" i="9"/>
  <c r="L6439" i="9"/>
  <c r="AC6439" i="9" s="1"/>
  <c r="L6661" i="9"/>
  <c r="AC6661" i="9" s="1"/>
  <c r="K6661" i="9"/>
  <c r="L6709" i="9"/>
  <c r="AC6709" i="9" s="1"/>
  <c r="K6709" i="9"/>
  <c r="L6770" i="9"/>
  <c r="AC6770" i="9" s="1"/>
  <c r="K6770" i="9"/>
  <c r="K533" i="9"/>
  <c r="L533" i="9"/>
  <c r="AC533" i="9" s="1"/>
  <c r="K541" i="9"/>
  <c r="L541" i="9"/>
  <c r="AC541" i="9" s="1"/>
  <c r="K571" i="9"/>
  <c r="L571" i="9"/>
  <c r="AC571" i="9" s="1"/>
  <c r="L969" i="9"/>
  <c r="AC969" i="9" s="1"/>
  <c r="K969" i="9"/>
  <c r="K1011" i="9"/>
  <c r="L1011" i="9"/>
  <c r="AC1011" i="9" s="1"/>
  <c r="K1200" i="9"/>
  <c r="L1200" i="9"/>
  <c r="AC1200" i="9" s="1"/>
  <c r="K1734" i="9"/>
  <c r="L1734" i="9"/>
  <c r="AC1734" i="9" s="1"/>
  <c r="K1786" i="9"/>
  <c r="L1786" i="9"/>
  <c r="AC1786" i="9" s="1"/>
  <c r="K1885" i="9"/>
  <c r="L1885" i="9"/>
  <c r="AC1885" i="9" s="1"/>
  <c r="K1922" i="9"/>
  <c r="L1922" i="9"/>
  <c r="AC1922" i="9" s="1"/>
  <c r="K2012" i="9"/>
  <c r="L2012" i="9"/>
  <c r="AC2012" i="9" s="1"/>
  <c r="K2074" i="9"/>
  <c r="L2074" i="9"/>
  <c r="AC2074" i="9" s="1"/>
  <c r="L2396" i="9"/>
  <c r="AC2396" i="9" s="1"/>
  <c r="K2396" i="9"/>
  <c r="K2488" i="9"/>
  <c r="L2488" i="9"/>
  <c r="AC2488" i="9" s="1"/>
  <c r="K2675" i="9"/>
  <c r="L2675" i="9"/>
  <c r="AC2675" i="9" s="1"/>
  <c r="K3348" i="9"/>
  <c r="L3348" i="9"/>
  <c r="AC3348" i="9" s="1"/>
  <c r="K3547" i="9"/>
  <c r="L3547" i="9"/>
  <c r="AC3547" i="9" s="1"/>
  <c r="L3979" i="9"/>
  <c r="AC3979" i="9" s="1"/>
  <c r="K3979" i="9"/>
  <c r="K4377" i="9"/>
  <c r="L4377" i="9"/>
  <c r="AC4377" i="9" s="1"/>
  <c r="L5525" i="9"/>
  <c r="AC5525" i="9" s="1"/>
  <c r="K5525" i="9"/>
  <c r="L5663" i="9"/>
  <c r="AC5663" i="9" s="1"/>
  <c r="K5663" i="9"/>
  <c r="L68" i="9"/>
  <c r="AC68" i="9" s="1"/>
  <c r="K815" i="9"/>
  <c r="L815" i="9"/>
  <c r="AC815" i="9" s="1"/>
  <c r="K1046" i="9"/>
  <c r="L1046" i="9"/>
  <c r="AC1046" i="9" s="1"/>
  <c r="K1491" i="9"/>
  <c r="K1497" i="9"/>
  <c r="L1497" i="9"/>
  <c r="AC1497" i="9" s="1"/>
  <c r="K1516" i="9"/>
  <c r="L1516" i="9"/>
  <c r="AC1516" i="9" s="1"/>
  <c r="L1639" i="9"/>
  <c r="AC1639" i="9" s="1"/>
  <c r="L1767" i="9"/>
  <c r="AC1767" i="9" s="1"/>
  <c r="K1767" i="9"/>
  <c r="L1805" i="9"/>
  <c r="AC1805" i="9" s="1"/>
  <c r="K1912" i="9"/>
  <c r="L1912" i="9"/>
  <c r="AC1912" i="9" s="1"/>
  <c r="L2090" i="9"/>
  <c r="AC2090" i="9" s="1"/>
  <c r="K2090" i="9"/>
  <c r="L2197" i="9"/>
  <c r="AC2197" i="9" s="1"/>
  <c r="K2619" i="9"/>
  <c r="L2619" i="9"/>
  <c r="AC2619" i="9" s="1"/>
  <c r="L2924" i="9"/>
  <c r="AC2924" i="9" s="1"/>
  <c r="K2924" i="9"/>
  <c r="K3005" i="9"/>
  <c r="L3005" i="9"/>
  <c r="AC3005" i="9" s="1"/>
  <c r="K3392" i="9"/>
  <c r="L3392" i="9"/>
  <c r="AC3392" i="9" s="1"/>
  <c r="L3432" i="9"/>
  <c r="AC3432" i="9" s="1"/>
  <c r="K3432" i="9"/>
  <c r="K3764" i="9"/>
  <c r="L3764" i="9"/>
  <c r="AC3764" i="9" s="1"/>
  <c r="K3779" i="9"/>
  <c r="L3779" i="9"/>
  <c r="AC3779" i="9" s="1"/>
  <c r="L4458" i="9"/>
  <c r="AC4458" i="9" s="1"/>
  <c r="K4458" i="9"/>
  <c r="K4480" i="9"/>
  <c r="L4480" i="9"/>
  <c r="AC4480" i="9" s="1"/>
  <c r="K4671" i="9"/>
  <c r="L5006" i="9"/>
  <c r="AC5006" i="9" s="1"/>
  <c r="K5006" i="9"/>
  <c r="K5341" i="9"/>
  <c r="K5462" i="9"/>
  <c r="L5462" i="9"/>
  <c r="AC5462" i="9" s="1"/>
  <c r="K7308" i="9"/>
  <c r="L7308" i="9"/>
  <c r="AC7308" i="9" s="1"/>
  <c r="L103" i="9"/>
  <c r="AC103" i="9" s="1"/>
  <c r="L224" i="9"/>
  <c r="AC224" i="9" s="1"/>
  <c r="L325" i="9"/>
  <c r="AC325" i="9" s="1"/>
  <c r="L569" i="9"/>
  <c r="AC569" i="9" s="1"/>
  <c r="L577" i="9"/>
  <c r="AC577" i="9" s="1"/>
  <c r="K577" i="9"/>
  <c r="L689" i="9"/>
  <c r="AC689" i="9" s="1"/>
  <c r="L971" i="9"/>
  <c r="AC971" i="9" s="1"/>
  <c r="K971" i="9"/>
  <c r="K997" i="9"/>
  <c r="K1017" i="9"/>
  <c r="L1017" i="9"/>
  <c r="AC1017" i="9" s="1"/>
  <c r="K1183" i="9"/>
  <c r="L1183" i="9"/>
  <c r="AC1183" i="9" s="1"/>
  <c r="K1265" i="9"/>
  <c r="L1265" i="9"/>
  <c r="AC1265" i="9" s="1"/>
  <c r="K1335" i="9"/>
  <c r="L1335" i="9"/>
  <c r="AC1335" i="9" s="1"/>
  <c r="L1387" i="9"/>
  <c r="AC1387" i="9" s="1"/>
  <c r="K1457" i="9"/>
  <c r="L1457" i="9"/>
  <c r="AC1457" i="9" s="1"/>
  <c r="L1489" i="9"/>
  <c r="AC1489" i="9" s="1"/>
  <c r="K1489" i="9"/>
  <c r="L1510" i="9"/>
  <c r="AC1510" i="9" s="1"/>
  <c r="K1564" i="9"/>
  <c r="L1564" i="9"/>
  <c r="AC1564" i="9" s="1"/>
  <c r="K1609" i="9"/>
  <c r="L1609" i="9"/>
  <c r="AC1609" i="9" s="1"/>
  <c r="L1868" i="9"/>
  <c r="AC1868" i="9" s="1"/>
  <c r="K1887" i="9"/>
  <c r="L1887" i="9"/>
  <c r="AC1887" i="9" s="1"/>
  <c r="K1936" i="9"/>
  <c r="L1936" i="9"/>
  <c r="AC1936" i="9" s="1"/>
  <c r="L2036" i="9"/>
  <c r="AC2036" i="9" s="1"/>
  <c r="K2036" i="9"/>
  <c r="K2050" i="9"/>
  <c r="L2050" i="9"/>
  <c r="AC2050" i="9" s="1"/>
  <c r="L2072" i="9"/>
  <c r="AC2072" i="9" s="1"/>
  <c r="K2072" i="9"/>
  <c r="K2225" i="9"/>
  <c r="L2225" i="9"/>
  <c r="AC2225" i="9" s="1"/>
  <c r="K2398" i="9"/>
  <c r="L2398" i="9"/>
  <c r="AC2398" i="9" s="1"/>
  <c r="K2418" i="9"/>
  <c r="L2418" i="9"/>
  <c r="AC2418" i="9" s="1"/>
  <c r="L2467" i="9"/>
  <c r="AC2467" i="9" s="1"/>
  <c r="K2643" i="9"/>
  <c r="L2643" i="9"/>
  <c r="AC2643" i="9" s="1"/>
  <c r="L2832" i="9"/>
  <c r="AC2832" i="9" s="1"/>
  <c r="K2832" i="9"/>
  <c r="K2891" i="9"/>
  <c r="L2891" i="9"/>
  <c r="AC2891" i="9" s="1"/>
  <c r="L3072" i="9"/>
  <c r="AC3072" i="9" s="1"/>
  <c r="K3072" i="9"/>
  <c r="L3579" i="9"/>
  <c r="AC3579" i="9" s="1"/>
  <c r="L3746" i="9"/>
  <c r="AC3746" i="9" s="1"/>
  <c r="K3746" i="9"/>
  <c r="K3941" i="9"/>
  <c r="L3941" i="9"/>
  <c r="AC3941" i="9" s="1"/>
  <c r="K4053" i="9"/>
  <c r="L4053" i="9"/>
  <c r="AC4053" i="9" s="1"/>
  <c r="K4405" i="9"/>
  <c r="L4405" i="9"/>
  <c r="AC4405" i="9" s="1"/>
  <c r="K4503" i="9"/>
  <c r="L4503" i="9"/>
  <c r="AC4503" i="9" s="1"/>
  <c r="K4528" i="9"/>
  <c r="L4528" i="9"/>
  <c r="AC4528" i="9" s="1"/>
  <c r="L4573" i="9"/>
  <c r="AC4573" i="9" s="1"/>
  <c r="K4608" i="9"/>
  <c r="L4608" i="9"/>
  <c r="AC4608" i="9" s="1"/>
  <c r="L4927" i="9"/>
  <c r="AC4927" i="9" s="1"/>
  <c r="K4927" i="9"/>
  <c r="K4986" i="9"/>
  <c r="L4989" i="9"/>
  <c r="AC4989" i="9" s="1"/>
  <c r="K4989" i="9"/>
  <c r="K5699" i="9"/>
  <c r="L5699" i="9"/>
  <c r="AC5699" i="9" s="1"/>
  <c r="L6147" i="9"/>
  <c r="AC6147" i="9" s="1"/>
  <c r="K6147" i="9"/>
  <c r="L6315" i="9"/>
  <c r="AC6315" i="9" s="1"/>
  <c r="K6319" i="9"/>
  <c r="L6319" i="9"/>
  <c r="AC6319" i="9" s="1"/>
  <c r="K6529" i="9"/>
  <c r="L6529" i="9"/>
  <c r="AC6529" i="9" s="1"/>
  <c r="L6755" i="9"/>
  <c r="AC6755" i="9" s="1"/>
  <c r="L6797" i="9"/>
  <c r="AC6797" i="9" s="1"/>
  <c r="K6925" i="9"/>
  <c r="K7128" i="9"/>
  <c r="L7128" i="9"/>
  <c r="AC7128" i="9" s="1"/>
  <c r="K7235" i="9"/>
  <c r="L7235" i="9"/>
  <c r="AC7235" i="9" s="1"/>
  <c r="K1911" i="9"/>
  <c r="L1911" i="9"/>
  <c r="AC1911" i="9" s="1"/>
  <c r="K2387" i="9"/>
  <c r="L2387" i="9"/>
  <c r="AC2387" i="9" s="1"/>
  <c r="L2620" i="9"/>
  <c r="AC2620" i="9" s="1"/>
  <c r="K2620" i="9"/>
  <c r="L2890" i="9"/>
  <c r="AC2890" i="9" s="1"/>
  <c r="K2890" i="9"/>
  <c r="K2993" i="9"/>
  <c r="L2993" i="9"/>
  <c r="AC2993" i="9" s="1"/>
  <c r="K3076" i="9"/>
  <c r="L3076" i="9"/>
  <c r="AC3076" i="9" s="1"/>
  <c r="L3315" i="9"/>
  <c r="AC3315" i="9" s="1"/>
  <c r="K3315" i="9"/>
  <c r="K3365" i="9"/>
  <c r="L3365" i="9"/>
  <c r="AC3365" i="9" s="1"/>
  <c r="K3443" i="9"/>
  <c r="L3443" i="9"/>
  <c r="AC3443" i="9" s="1"/>
  <c r="K3527" i="9"/>
  <c r="L3527" i="9"/>
  <c r="AC3527" i="9" s="1"/>
  <c r="L3806" i="9"/>
  <c r="AC3806" i="9" s="1"/>
  <c r="K3806" i="9"/>
  <c r="K4015" i="9"/>
  <c r="L4015" i="9"/>
  <c r="AC4015" i="9" s="1"/>
  <c r="K4132" i="9"/>
  <c r="L4132" i="9"/>
  <c r="AC4132" i="9" s="1"/>
  <c r="L4243" i="9"/>
  <c r="AC4243" i="9" s="1"/>
  <c r="K4243" i="9"/>
  <c r="K4543" i="9"/>
  <c r="L4543" i="9"/>
  <c r="AC4543" i="9" s="1"/>
  <c r="K4611" i="9"/>
  <c r="L4611" i="9"/>
  <c r="AC4611" i="9" s="1"/>
  <c r="L5022" i="9"/>
  <c r="AC5022" i="9" s="1"/>
  <c r="K5022" i="9"/>
  <c r="L5561" i="9"/>
  <c r="AC5561" i="9" s="1"/>
  <c r="K5561" i="9"/>
  <c r="K5674" i="9"/>
  <c r="L5674" i="9"/>
  <c r="AC5674" i="9" s="1"/>
  <c r="L6982" i="9"/>
  <c r="AC6982" i="9" s="1"/>
  <c r="K6982" i="9"/>
  <c r="K8705" i="9"/>
  <c r="L8705" i="9"/>
  <c r="AC8705" i="9" s="1"/>
  <c r="K1930" i="9"/>
  <c r="L1930" i="9"/>
  <c r="AC1930" i="9" s="1"/>
  <c r="K1961" i="9"/>
  <c r="L1961" i="9"/>
  <c r="AC1961" i="9" s="1"/>
  <c r="L2043" i="9"/>
  <c r="AC2043" i="9" s="1"/>
  <c r="K2043" i="9"/>
  <c r="K2284" i="9"/>
  <c r="L2284" i="9"/>
  <c r="AC2284" i="9" s="1"/>
  <c r="K2349" i="9"/>
  <c r="L2349" i="9"/>
  <c r="AC2349" i="9" s="1"/>
  <c r="L2700" i="9"/>
  <c r="AC2700" i="9" s="1"/>
  <c r="K2700" i="9"/>
  <c r="K2737" i="9"/>
  <c r="L2737" i="9"/>
  <c r="AC2737" i="9" s="1"/>
  <c r="L2930" i="9"/>
  <c r="AC2930" i="9" s="1"/>
  <c r="K2930" i="9"/>
  <c r="K3047" i="9"/>
  <c r="L3047" i="9"/>
  <c r="AC3047" i="9" s="1"/>
  <c r="L3390" i="9"/>
  <c r="AC3390" i="9" s="1"/>
  <c r="K3390" i="9"/>
  <c r="K4113" i="9"/>
  <c r="L4113" i="9"/>
  <c r="AC4113" i="9" s="1"/>
  <c r="K4187" i="9"/>
  <c r="L4187" i="9"/>
  <c r="AC4187" i="9" s="1"/>
  <c r="L4262" i="9"/>
  <c r="AC4262" i="9" s="1"/>
  <c r="K4262" i="9"/>
  <c r="K4329" i="9"/>
  <c r="L4329" i="9"/>
  <c r="AC4329" i="9" s="1"/>
  <c r="K4508" i="9"/>
  <c r="L4508" i="9"/>
  <c r="AC4508" i="9" s="1"/>
  <c r="K4556" i="9"/>
  <c r="L4556" i="9"/>
  <c r="AC4556" i="9" s="1"/>
  <c r="L5479" i="9"/>
  <c r="AC5479" i="9" s="1"/>
  <c r="K5479" i="9"/>
  <c r="K5862" i="9"/>
  <c r="L5862" i="9"/>
  <c r="AC5862" i="9" s="1"/>
  <c r="L6083" i="9"/>
  <c r="AC6083" i="9" s="1"/>
  <c r="K6083" i="9"/>
  <c r="K6351" i="9"/>
  <c r="L6351" i="9"/>
  <c r="AC6351" i="9" s="1"/>
  <c r="L6639" i="9"/>
  <c r="AC6639" i="9" s="1"/>
  <c r="K6639" i="9"/>
  <c r="L6706" i="9"/>
  <c r="AC6706" i="9" s="1"/>
  <c r="K6706" i="9"/>
  <c r="K8128" i="9"/>
  <c r="L8128" i="9"/>
  <c r="AC8128" i="9" s="1"/>
  <c r="K8182" i="9"/>
  <c r="L8182" i="9"/>
  <c r="AC8182" i="9" s="1"/>
  <c r="K8526" i="9"/>
  <c r="L8526" i="9"/>
  <c r="AC8526" i="9" s="1"/>
  <c r="K3371" i="9"/>
  <c r="L3371" i="9"/>
  <c r="AC3371" i="9" s="1"/>
  <c r="K3691" i="9"/>
  <c r="L3691" i="9"/>
  <c r="AC3691" i="9" s="1"/>
  <c r="L3928" i="9"/>
  <c r="AC3928" i="9" s="1"/>
  <c r="K3928" i="9"/>
  <c r="L4050" i="9"/>
  <c r="AC4050" i="9" s="1"/>
  <c r="K4050" i="9"/>
  <c r="L4352" i="9"/>
  <c r="AC4352" i="9" s="1"/>
  <c r="K4352" i="9"/>
  <c r="L4461" i="9"/>
  <c r="AC4461" i="9" s="1"/>
  <c r="K4461" i="9"/>
  <c r="K4537" i="9"/>
  <c r="L4537" i="9"/>
  <c r="AC4537" i="9" s="1"/>
  <c r="L5240" i="9"/>
  <c r="AC5240" i="9" s="1"/>
  <c r="K5240" i="9"/>
  <c r="K5318" i="9"/>
  <c r="L5318" i="9"/>
  <c r="AC5318" i="9" s="1"/>
  <c r="L5855" i="9"/>
  <c r="AC5855" i="9" s="1"/>
  <c r="K5855" i="9"/>
  <c r="L5987" i="9"/>
  <c r="AC5987" i="9" s="1"/>
  <c r="K5987" i="9"/>
  <c r="K7940" i="9"/>
  <c r="L7940" i="9"/>
  <c r="AC7940" i="9" s="1"/>
  <c r="K8168" i="9"/>
  <c r="L8168" i="9"/>
  <c r="AC8168" i="9" s="1"/>
  <c r="L8194" i="9"/>
  <c r="AC8194" i="9" s="1"/>
  <c r="K8194" i="9"/>
  <c r="L8434" i="9"/>
  <c r="AC8434" i="9" s="1"/>
  <c r="K8434" i="9"/>
  <c r="K1935" i="9"/>
  <c r="L1935" i="9"/>
  <c r="AC1935" i="9" s="1"/>
  <c r="K2075" i="9"/>
  <c r="L2075" i="9"/>
  <c r="AC2075" i="9" s="1"/>
  <c r="K2129" i="9"/>
  <c r="L2129" i="9"/>
  <c r="AC2129" i="9" s="1"/>
  <c r="L2242" i="9"/>
  <c r="AC2242" i="9" s="1"/>
  <c r="K2242" i="9"/>
  <c r="K2331" i="9"/>
  <c r="L2331" i="9"/>
  <c r="AC2331" i="9" s="1"/>
  <c r="K2413" i="9"/>
  <c r="L2413" i="9"/>
  <c r="AC2413" i="9" s="1"/>
  <c r="K2923" i="9"/>
  <c r="L2923" i="9"/>
  <c r="AC2923" i="9" s="1"/>
  <c r="K3472" i="9"/>
  <c r="K3575" i="9"/>
  <c r="L3575" i="9"/>
  <c r="AC3575" i="9" s="1"/>
  <c r="L3619" i="9"/>
  <c r="AC3619" i="9" s="1"/>
  <c r="L3688" i="9"/>
  <c r="AC3688" i="9" s="1"/>
  <c r="K3688" i="9"/>
  <c r="L3811" i="9"/>
  <c r="AC3811" i="9" s="1"/>
  <c r="L3830" i="9"/>
  <c r="AC3830" i="9" s="1"/>
  <c r="K3903" i="9"/>
  <c r="L3903" i="9"/>
  <c r="AC3903" i="9" s="1"/>
  <c r="K4047" i="9"/>
  <c r="L4047" i="9"/>
  <c r="AC4047" i="9" s="1"/>
  <c r="L4333" i="9"/>
  <c r="AC4333" i="9" s="1"/>
  <c r="L4454" i="9"/>
  <c r="AC4454" i="9" s="1"/>
  <c r="K4501" i="9"/>
  <c r="L4501" i="9"/>
  <c r="AC4501" i="9" s="1"/>
  <c r="L4691" i="9"/>
  <c r="AC4691" i="9" s="1"/>
  <c r="L4698" i="9"/>
  <c r="AC4698" i="9" s="1"/>
  <c r="K4698" i="9"/>
  <c r="K4751" i="9"/>
  <c r="L4758" i="9"/>
  <c r="AC4758" i="9" s="1"/>
  <c r="K4758" i="9"/>
  <c r="K4773" i="9"/>
  <c r="L4789" i="9"/>
  <c r="AC4789" i="9" s="1"/>
  <c r="K4789" i="9"/>
  <c r="L5080" i="9"/>
  <c r="AC5080" i="9" s="1"/>
  <c r="K5132" i="9"/>
  <c r="L5237" i="9"/>
  <c r="AC5237" i="9" s="1"/>
  <c r="K5237" i="9"/>
  <c r="K5270" i="9"/>
  <c r="L5270" i="9"/>
  <c r="AC5270" i="9" s="1"/>
  <c r="L5687" i="9"/>
  <c r="AC5687" i="9" s="1"/>
  <c r="L5721" i="9"/>
  <c r="AC5721" i="9" s="1"/>
  <c r="K5743" i="9"/>
  <c r="L5743" i="9"/>
  <c r="AC5743" i="9" s="1"/>
  <c r="L5795" i="9"/>
  <c r="AC5795" i="9" s="1"/>
  <c r="K5795" i="9"/>
  <c r="K5832" i="9"/>
  <c r="L5832" i="9"/>
  <c r="AC5832" i="9" s="1"/>
  <c r="K5949" i="9"/>
  <c r="L5949" i="9"/>
  <c r="AC5949" i="9" s="1"/>
  <c r="L7675" i="9"/>
  <c r="AC7675" i="9" s="1"/>
  <c r="K7675" i="9"/>
  <c r="L7764" i="9"/>
  <c r="AC7764" i="9" s="1"/>
  <c r="K7764" i="9"/>
  <c r="L7789" i="9"/>
  <c r="AC7789" i="9" s="1"/>
  <c r="K7811" i="9"/>
  <c r="L7874" i="9"/>
  <c r="AC7874" i="9" s="1"/>
  <c r="K7874" i="9"/>
  <c r="L7918" i="9"/>
  <c r="AC7918" i="9" s="1"/>
  <c r="K7918" i="9"/>
  <c r="L8093" i="9"/>
  <c r="AC8093" i="9" s="1"/>
  <c r="K8093" i="9"/>
  <c r="L8108" i="9"/>
  <c r="AC8108" i="9" s="1"/>
  <c r="K8424" i="9"/>
  <c r="L8424" i="9"/>
  <c r="AC8424" i="9" s="1"/>
  <c r="K3885" i="9"/>
  <c r="L3885" i="9"/>
  <c r="AC3885" i="9" s="1"/>
  <c r="L4143" i="9"/>
  <c r="AC4143" i="9" s="1"/>
  <c r="K4143" i="9"/>
  <c r="L4146" i="9"/>
  <c r="AC4146" i="9" s="1"/>
  <c r="K4146" i="9"/>
  <c r="K4505" i="9"/>
  <c r="L4505" i="9"/>
  <c r="AC4505" i="9" s="1"/>
  <c r="L4520" i="9"/>
  <c r="AC4520" i="9" s="1"/>
  <c r="K4520" i="9"/>
  <c r="K4549" i="9"/>
  <c r="L4549" i="9"/>
  <c r="AC4549" i="9" s="1"/>
  <c r="K4609" i="9"/>
  <c r="L4609" i="9"/>
  <c r="AC4609" i="9" s="1"/>
  <c r="L4679" i="9"/>
  <c r="AC4679" i="9" s="1"/>
  <c r="K4679" i="9"/>
  <c r="L5026" i="9"/>
  <c r="AC5026" i="9" s="1"/>
  <c r="K5026" i="9"/>
  <c r="L5384" i="9"/>
  <c r="AC5384" i="9" s="1"/>
  <c r="K5384" i="9"/>
  <c r="K6220" i="9"/>
  <c r="L6220" i="9"/>
  <c r="AC6220" i="9" s="1"/>
  <c r="L7301" i="9"/>
  <c r="AC7301" i="9" s="1"/>
  <c r="K7301" i="9"/>
  <c r="L7592" i="9"/>
  <c r="AC7592" i="9" s="1"/>
  <c r="K7592" i="9"/>
  <c r="K8301" i="9"/>
  <c r="L8301" i="9"/>
  <c r="AC8301" i="9" s="1"/>
  <c r="L8456" i="9"/>
  <c r="AC8456" i="9" s="1"/>
  <c r="K8456" i="9"/>
  <c r="L1927" i="9"/>
  <c r="AC1927" i="9" s="1"/>
  <c r="L1944" i="9"/>
  <c r="AC1944" i="9" s="1"/>
  <c r="L1994" i="9"/>
  <c r="AC1994" i="9" s="1"/>
  <c r="K2001" i="9"/>
  <c r="L2004" i="9"/>
  <c r="AC2004" i="9" s="1"/>
  <c r="L2028" i="9"/>
  <c r="AC2028" i="9" s="1"/>
  <c r="L2117" i="9"/>
  <c r="AC2117" i="9" s="1"/>
  <c r="K2246" i="9"/>
  <c r="L2360" i="9"/>
  <c r="AC2360" i="9" s="1"/>
  <c r="L2471" i="9"/>
  <c r="AC2471" i="9" s="1"/>
  <c r="L2508" i="9"/>
  <c r="AC2508" i="9" s="1"/>
  <c r="L2519" i="9"/>
  <c r="AC2519" i="9" s="1"/>
  <c r="K2934" i="9"/>
  <c r="L2966" i="9"/>
  <c r="AC2966" i="9" s="1"/>
  <c r="L3051" i="9"/>
  <c r="AC3051" i="9" s="1"/>
  <c r="K3482" i="9"/>
  <c r="L3482" i="9"/>
  <c r="AC3482" i="9" s="1"/>
  <c r="K3508" i="9"/>
  <c r="L3508" i="9"/>
  <c r="AC3508" i="9" s="1"/>
  <c r="K3754" i="9"/>
  <c r="L3754" i="9"/>
  <c r="AC3754" i="9" s="1"/>
  <c r="K3878" i="9"/>
  <c r="L3878" i="9"/>
  <c r="AC3878" i="9" s="1"/>
  <c r="K4193" i="9"/>
  <c r="L4193" i="9"/>
  <c r="AC4193" i="9" s="1"/>
  <c r="K4209" i="9"/>
  <c r="L4209" i="9"/>
  <c r="AC4209" i="9" s="1"/>
  <c r="K4407" i="9"/>
  <c r="L4407" i="9"/>
  <c r="AC4407" i="9" s="1"/>
  <c r="K4726" i="9"/>
  <c r="L4726" i="9"/>
  <c r="AC4726" i="9" s="1"/>
  <c r="K4803" i="9"/>
  <c r="L4803" i="9"/>
  <c r="AC4803" i="9" s="1"/>
  <c r="L5173" i="9"/>
  <c r="AC5173" i="9" s="1"/>
  <c r="K5173" i="9"/>
  <c r="L5671" i="9"/>
  <c r="AC5671" i="9" s="1"/>
  <c r="K5671" i="9"/>
  <c r="L5887" i="9"/>
  <c r="AC5887" i="9" s="1"/>
  <c r="K5887" i="9"/>
  <c r="L6217" i="9"/>
  <c r="AC6217" i="9" s="1"/>
  <c r="K6217" i="9"/>
  <c r="K7243" i="9"/>
  <c r="L7243" i="9"/>
  <c r="AC7243" i="9" s="1"/>
  <c r="K7298" i="9"/>
  <c r="L7298" i="9"/>
  <c r="AC7298" i="9" s="1"/>
  <c r="L7487" i="9"/>
  <c r="AC7487" i="9" s="1"/>
  <c r="K7487" i="9"/>
  <c r="K7581" i="9"/>
  <c r="L7581" i="9"/>
  <c r="AC7581" i="9" s="1"/>
  <c r="L8294" i="9"/>
  <c r="AC8294" i="9" s="1"/>
  <c r="K8294" i="9"/>
  <c r="L8399" i="9"/>
  <c r="AC8399" i="9" s="1"/>
  <c r="K8399" i="9"/>
  <c r="L8464" i="9"/>
  <c r="AC8464" i="9" s="1"/>
  <c r="K8464" i="9"/>
  <c r="L8508" i="9"/>
  <c r="AC8508" i="9" s="1"/>
  <c r="K8508" i="9"/>
  <c r="K3813" i="9"/>
  <c r="L3813" i="9"/>
  <c r="AC3813" i="9" s="1"/>
  <c r="K3904" i="9"/>
  <c r="L3904" i="9"/>
  <c r="AC3904" i="9" s="1"/>
  <c r="L4123" i="9"/>
  <c r="AC4123" i="9" s="1"/>
  <c r="K4123" i="9"/>
  <c r="L4328" i="9"/>
  <c r="AC4328" i="9" s="1"/>
  <c r="K4328" i="9"/>
  <c r="K4502" i="9"/>
  <c r="L4502" i="9"/>
  <c r="AC4502" i="9" s="1"/>
  <c r="K4506" i="9"/>
  <c r="L4506" i="9"/>
  <c r="AC4506" i="9" s="1"/>
  <c r="K4538" i="9"/>
  <c r="L4538" i="9"/>
  <c r="AC4538" i="9" s="1"/>
  <c r="L4913" i="9"/>
  <c r="AC4913" i="9" s="1"/>
  <c r="K4913" i="9"/>
  <c r="L5167" i="9"/>
  <c r="AC5167" i="9" s="1"/>
  <c r="K5167" i="9"/>
  <c r="K5582" i="9"/>
  <c r="L5582" i="9"/>
  <c r="AC5582" i="9" s="1"/>
  <c r="L5653" i="9"/>
  <c r="AC5653" i="9" s="1"/>
  <c r="K5653" i="9"/>
  <c r="L6175" i="9"/>
  <c r="AC6175" i="9" s="1"/>
  <c r="K6175" i="9"/>
  <c r="K7025" i="9"/>
  <c r="L7025" i="9"/>
  <c r="AC7025" i="9" s="1"/>
  <c r="L7036" i="9"/>
  <c r="AC7036" i="9" s="1"/>
  <c r="K7036" i="9"/>
  <c r="K8148" i="9"/>
  <c r="L8148" i="9"/>
  <c r="AC8148" i="9" s="1"/>
  <c r="K8212" i="9"/>
  <c r="L8212" i="9"/>
  <c r="AC8212" i="9" s="1"/>
  <c r="L8268" i="9"/>
  <c r="AC8268" i="9" s="1"/>
  <c r="K8268" i="9"/>
  <c r="L8516" i="9"/>
  <c r="AC8516" i="9" s="1"/>
  <c r="K8516" i="9"/>
  <c r="K3494" i="9"/>
  <c r="L3494" i="9"/>
  <c r="AC3494" i="9" s="1"/>
  <c r="K3682" i="9"/>
  <c r="L3682" i="9"/>
  <c r="AC3682" i="9" s="1"/>
  <c r="L3722" i="9"/>
  <c r="AC3722" i="9" s="1"/>
  <c r="L3781" i="9"/>
  <c r="AC3781" i="9" s="1"/>
  <c r="L3848" i="9"/>
  <c r="AC3848" i="9" s="1"/>
  <c r="K3848" i="9"/>
  <c r="K3901" i="9"/>
  <c r="L3901" i="9"/>
  <c r="AC3901" i="9" s="1"/>
  <c r="L3933" i="9"/>
  <c r="AC3933" i="9" s="1"/>
  <c r="L3974" i="9"/>
  <c r="AC3974" i="9" s="1"/>
  <c r="K4055" i="9"/>
  <c r="L4055" i="9"/>
  <c r="AC4055" i="9" s="1"/>
  <c r="L4099" i="9"/>
  <c r="AC4099" i="9" s="1"/>
  <c r="K4099" i="9"/>
  <c r="L4175" i="9"/>
  <c r="AC4175" i="9" s="1"/>
  <c r="L4182" i="9"/>
  <c r="AC4182" i="9" s="1"/>
  <c r="K4182" i="9"/>
  <c r="K4194" i="9"/>
  <c r="L4194" i="9"/>
  <c r="AC4194" i="9" s="1"/>
  <c r="L4197" i="9"/>
  <c r="AC4197" i="9" s="1"/>
  <c r="L4239" i="9"/>
  <c r="AC4239" i="9" s="1"/>
  <c r="L4293" i="9"/>
  <c r="AC4293" i="9" s="1"/>
  <c r="L4322" i="9"/>
  <c r="AC4322" i="9" s="1"/>
  <c r="K4325" i="9"/>
  <c r="L4368" i="9"/>
  <c r="AC4368" i="9" s="1"/>
  <c r="L4375" i="9"/>
  <c r="AC4375" i="9" s="1"/>
  <c r="K4385" i="9"/>
  <c r="K4535" i="9"/>
  <c r="L4535" i="9"/>
  <c r="AC4535" i="9" s="1"/>
  <c r="L4631" i="9"/>
  <c r="AC4631" i="9" s="1"/>
  <c r="K4638" i="9"/>
  <c r="K4645" i="9"/>
  <c r="L4651" i="9"/>
  <c r="AC4651" i="9" s="1"/>
  <c r="L4658" i="9"/>
  <c r="AC4658" i="9" s="1"/>
  <c r="K4658" i="9"/>
  <c r="L4701" i="9"/>
  <c r="AC4701" i="9" s="1"/>
  <c r="K4701" i="9"/>
  <c r="K4761" i="9"/>
  <c r="L4761" i="9"/>
  <c r="AC4761" i="9" s="1"/>
  <c r="K4903" i="9"/>
  <c r="K5138" i="9"/>
  <c r="L5164" i="9"/>
  <c r="AC5164" i="9" s="1"/>
  <c r="K5164" i="9"/>
  <c r="K5579" i="9"/>
  <c r="L5646" i="9"/>
  <c r="AC5646" i="9" s="1"/>
  <c r="K5650" i="9"/>
  <c r="L5650" i="9"/>
  <c r="AC5650" i="9" s="1"/>
  <c r="L5717" i="9"/>
  <c r="AC5717" i="9" s="1"/>
  <c r="K5717" i="9"/>
  <c r="K5750" i="9"/>
  <c r="L5750" i="9"/>
  <c r="AC5750" i="9" s="1"/>
  <c r="L5858" i="9"/>
  <c r="AC5858" i="9" s="1"/>
  <c r="L5913" i="9"/>
  <c r="AC5913" i="9" s="1"/>
  <c r="K5913" i="9"/>
  <c r="L6800" i="9"/>
  <c r="AC6800" i="9" s="1"/>
  <c r="K6800" i="9"/>
  <c r="K6851" i="9"/>
  <c r="L6851" i="9"/>
  <c r="AC6851" i="9" s="1"/>
  <c r="K6970" i="9"/>
  <c r="L7011" i="9"/>
  <c r="AC7011" i="9" s="1"/>
  <c r="L4990" i="9"/>
  <c r="AC4990" i="9" s="1"/>
  <c r="K4990" i="9"/>
  <c r="L5283" i="9"/>
  <c r="AC5283" i="9" s="1"/>
  <c r="K5283" i="9"/>
  <c r="L5325" i="9"/>
  <c r="AC5325" i="9" s="1"/>
  <c r="K5325" i="9"/>
  <c r="K6022" i="9"/>
  <c r="L6022" i="9"/>
  <c r="AC6022" i="9" s="1"/>
  <c r="L6550" i="9"/>
  <c r="AC6550" i="9" s="1"/>
  <c r="K6550" i="9"/>
  <c r="K6791" i="9"/>
  <c r="L6791" i="9"/>
  <c r="AC6791" i="9" s="1"/>
  <c r="L6922" i="9"/>
  <c r="AC6922" i="9" s="1"/>
  <c r="K6922" i="9"/>
  <c r="L6929" i="9"/>
  <c r="AC6929" i="9" s="1"/>
  <c r="K6929" i="9"/>
  <c r="L7012" i="9"/>
  <c r="AC7012" i="9" s="1"/>
  <c r="K7012" i="9"/>
  <c r="L7126" i="9"/>
  <c r="AC7126" i="9" s="1"/>
  <c r="K7126" i="9"/>
  <c r="K7149" i="9"/>
  <c r="L7149" i="9"/>
  <c r="AC7149" i="9" s="1"/>
  <c r="K7222" i="9"/>
  <c r="L7222" i="9"/>
  <c r="AC7222" i="9" s="1"/>
  <c r="L7240" i="9"/>
  <c r="AC7240" i="9" s="1"/>
  <c r="K7240" i="9"/>
  <c r="K7394" i="9"/>
  <c r="L7394" i="9"/>
  <c r="AC7394" i="9" s="1"/>
  <c r="L7503" i="9"/>
  <c r="AC7503" i="9" s="1"/>
  <c r="K7503" i="9"/>
  <c r="L7657" i="9"/>
  <c r="AC7657" i="9" s="1"/>
  <c r="K7657" i="9"/>
  <c r="L8411" i="9"/>
  <c r="AC8411" i="9" s="1"/>
  <c r="K8411" i="9"/>
  <c r="L5483" i="9"/>
  <c r="AC5483" i="9" s="1"/>
  <c r="K5483" i="9"/>
  <c r="L5647" i="9"/>
  <c r="AC5647" i="9" s="1"/>
  <c r="K5647" i="9"/>
  <c r="K5789" i="9"/>
  <c r="L5789" i="9"/>
  <c r="AC5789" i="9" s="1"/>
  <c r="K5955" i="9"/>
  <c r="L5955" i="9"/>
  <c r="AC5955" i="9" s="1"/>
  <c r="L6019" i="9"/>
  <c r="AC6019" i="9" s="1"/>
  <c r="K6019" i="9"/>
  <c r="L6161" i="9"/>
  <c r="AC6161" i="9" s="1"/>
  <c r="K6161" i="9"/>
  <c r="K6224" i="9"/>
  <c r="L6224" i="9"/>
  <c r="AC6224" i="9" s="1"/>
  <c r="K6949" i="9"/>
  <c r="L6949" i="9"/>
  <c r="AC6949" i="9" s="1"/>
  <c r="L6994" i="9"/>
  <c r="AC6994" i="9" s="1"/>
  <c r="K6994" i="9"/>
  <c r="K7134" i="9"/>
  <c r="L7134" i="9"/>
  <c r="AC7134" i="9" s="1"/>
  <c r="K7204" i="9"/>
  <c r="L7204" i="9"/>
  <c r="AC7204" i="9" s="1"/>
  <c r="K7352" i="9"/>
  <c r="L7352" i="9"/>
  <c r="AC7352" i="9" s="1"/>
  <c r="L7743" i="9"/>
  <c r="AC7743" i="9" s="1"/>
  <c r="K7743" i="9"/>
  <c r="L7865" i="9"/>
  <c r="AC7865" i="9" s="1"/>
  <c r="K7865" i="9"/>
  <c r="L7986" i="9"/>
  <c r="AC7986" i="9" s="1"/>
  <c r="K7986" i="9"/>
  <c r="K8326" i="9"/>
  <c r="L8326" i="9"/>
  <c r="AC8326" i="9" s="1"/>
  <c r="K8378" i="9"/>
  <c r="L8378" i="9"/>
  <c r="AC8378" i="9" s="1"/>
  <c r="K8502" i="9"/>
  <c r="L8502" i="9"/>
  <c r="AC8502" i="9" s="1"/>
  <c r="L8672" i="9"/>
  <c r="AC8672" i="9" s="1"/>
  <c r="K8672" i="9"/>
  <c r="K4894" i="9"/>
  <c r="L4894" i="9"/>
  <c r="AC4894" i="9" s="1"/>
  <c r="L4948" i="9"/>
  <c r="AC4948" i="9" s="1"/>
  <c r="K4948" i="9"/>
  <c r="L5182" i="9"/>
  <c r="AC5182" i="9" s="1"/>
  <c r="K5182" i="9"/>
  <c r="K5246" i="9"/>
  <c r="L5246" i="9"/>
  <c r="AC5246" i="9" s="1"/>
  <c r="L5309" i="9"/>
  <c r="AC5309" i="9" s="1"/>
  <c r="K5309" i="9"/>
  <c r="L5537" i="9"/>
  <c r="AC5537" i="9" s="1"/>
  <c r="K5537" i="9"/>
  <c r="K5682" i="9"/>
  <c r="L5682" i="9"/>
  <c r="AC5682" i="9" s="1"/>
  <c r="L5771" i="9"/>
  <c r="AC5771" i="9" s="1"/>
  <c r="K5771" i="9"/>
  <c r="K5815" i="9"/>
  <c r="L5815" i="9"/>
  <c r="AC5815" i="9" s="1"/>
  <c r="L6145" i="9"/>
  <c r="AC6145" i="9" s="1"/>
  <c r="K6145" i="9"/>
  <c r="L6215" i="9"/>
  <c r="AC6215" i="9" s="1"/>
  <c r="K6215" i="9"/>
  <c r="L6235" i="9"/>
  <c r="AC6235" i="9" s="1"/>
  <c r="K6235" i="9"/>
  <c r="K6403" i="9"/>
  <c r="L6403" i="9"/>
  <c r="AC6403" i="9" s="1"/>
  <c r="L6857" i="9"/>
  <c r="AC6857" i="9" s="1"/>
  <c r="K6857" i="9"/>
  <c r="L7349" i="9"/>
  <c r="AC7349" i="9" s="1"/>
  <c r="K7349" i="9"/>
  <c r="L7605" i="9"/>
  <c r="AC7605" i="9" s="1"/>
  <c r="K7605" i="9"/>
  <c r="L7695" i="9"/>
  <c r="AC7695" i="9" s="1"/>
  <c r="K7695" i="9"/>
  <c r="K7747" i="9"/>
  <c r="L7747" i="9"/>
  <c r="AC7747" i="9" s="1"/>
  <c r="K8214" i="9"/>
  <c r="K8254" i="9"/>
  <c r="L8254" i="9"/>
  <c r="AC8254" i="9" s="1"/>
  <c r="K8484" i="9"/>
  <c r="L8484" i="9"/>
  <c r="AC8484" i="9" s="1"/>
  <c r="K8510" i="9"/>
  <c r="L8510" i="9"/>
  <c r="AC8510" i="9" s="1"/>
  <c r="L8645" i="9"/>
  <c r="AC8645" i="9" s="1"/>
  <c r="K4670" i="9"/>
  <c r="L4693" i="9"/>
  <c r="AC4693" i="9" s="1"/>
  <c r="L4747" i="9"/>
  <c r="AC4747" i="9" s="1"/>
  <c r="K4753" i="9"/>
  <c r="K4762" i="9"/>
  <c r="K4819" i="9"/>
  <c r="K4834" i="9"/>
  <c r="L4834" i="9"/>
  <c r="AC4834" i="9" s="1"/>
  <c r="K4862" i="9"/>
  <c r="L4873" i="9"/>
  <c r="AC4873" i="9" s="1"/>
  <c r="L4915" i="9"/>
  <c r="AC4915" i="9" s="1"/>
  <c r="K5106" i="9"/>
  <c r="K5148" i="9"/>
  <c r="L5176" i="9"/>
  <c r="AC5176" i="9" s="1"/>
  <c r="K5176" i="9"/>
  <c r="K5222" i="9"/>
  <c r="L5236" i="9"/>
  <c r="AC5236" i="9" s="1"/>
  <c r="L5243" i="9"/>
  <c r="AC5243" i="9" s="1"/>
  <c r="K5243" i="9"/>
  <c r="L5298" i="9"/>
  <c r="AC5298" i="9" s="1"/>
  <c r="L5370" i="9"/>
  <c r="AC5370" i="9" s="1"/>
  <c r="K5370" i="9"/>
  <c r="K5669" i="9"/>
  <c r="K5745" i="9"/>
  <c r="K5875" i="9"/>
  <c r="K5894" i="9"/>
  <c r="L5894" i="9"/>
  <c r="AC5894" i="9" s="1"/>
  <c r="K5929" i="9"/>
  <c r="L5998" i="9"/>
  <c r="AC5998" i="9" s="1"/>
  <c r="L6008" i="9"/>
  <c r="AC6008" i="9" s="1"/>
  <c r="K6085" i="9"/>
  <c r="L6105" i="9"/>
  <c r="AC6105" i="9" s="1"/>
  <c r="K6105" i="9"/>
  <c r="L6524" i="9"/>
  <c r="AC6524" i="9" s="1"/>
  <c r="K6524" i="9"/>
  <c r="L6803" i="9"/>
  <c r="AC6803" i="9" s="1"/>
  <c r="K6819" i="9"/>
  <c r="L6819" i="9"/>
  <c r="AC6819" i="9" s="1"/>
  <c r="K6871" i="9"/>
  <c r="L6871" i="9"/>
  <c r="AC6871" i="9" s="1"/>
  <c r="K6879" i="9"/>
  <c r="L6879" i="9"/>
  <c r="AC6879" i="9" s="1"/>
  <c r="K7052" i="9"/>
  <c r="L7052" i="9"/>
  <c r="AC7052" i="9" s="1"/>
  <c r="K7319" i="9"/>
  <c r="L7681" i="9"/>
  <c r="AC7681" i="9" s="1"/>
  <c r="L7740" i="9"/>
  <c r="AC7740" i="9" s="1"/>
  <c r="K7740" i="9"/>
  <c r="L7953" i="9"/>
  <c r="AC7953" i="9" s="1"/>
  <c r="K7953" i="9"/>
  <c r="K8155" i="9"/>
  <c r="L8155" i="9"/>
  <c r="AC8155" i="9" s="1"/>
  <c r="K8192" i="9"/>
  <c r="L8192" i="9"/>
  <c r="AC8192" i="9" s="1"/>
  <c r="L8211" i="9"/>
  <c r="AC8211" i="9" s="1"/>
  <c r="K8642" i="9"/>
  <c r="L8642" i="9"/>
  <c r="AC8642" i="9" s="1"/>
  <c r="K6745" i="9"/>
  <c r="L6745" i="9"/>
  <c r="AC6745" i="9" s="1"/>
  <c r="L6760" i="9"/>
  <c r="AC6760" i="9" s="1"/>
  <c r="K6760" i="9"/>
  <c r="K6831" i="9"/>
  <c r="L6831" i="9"/>
  <c r="AC6831" i="9" s="1"/>
  <c r="K7008" i="9"/>
  <c r="L7008" i="9"/>
  <c r="AC7008" i="9" s="1"/>
  <c r="K7059" i="9"/>
  <c r="L7059" i="9"/>
  <c r="AC7059" i="9" s="1"/>
  <c r="K7138" i="9"/>
  <c r="L7138" i="9"/>
  <c r="AC7138" i="9" s="1"/>
  <c r="K7418" i="9"/>
  <c r="L7418" i="9"/>
  <c r="AC7418" i="9" s="1"/>
  <c r="L7783" i="9"/>
  <c r="AC7783" i="9" s="1"/>
  <c r="K7783" i="9"/>
  <c r="K7850" i="9"/>
  <c r="L7850" i="9"/>
  <c r="AC7850" i="9" s="1"/>
  <c r="K7892" i="9"/>
  <c r="L7892" i="9"/>
  <c r="AC7892" i="9" s="1"/>
  <c r="L8040" i="9"/>
  <c r="AC8040" i="9" s="1"/>
  <c r="K8040" i="9"/>
  <c r="K8179" i="9"/>
  <c r="L8179" i="9"/>
  <c r="AC8179" i="9" s="1"/>
  <c r="K8186" i="9"/>
  <c r="L8186" i="9"/>
  <c r="AC8186" i="9" s="1"/>
  <c r="L8318" i="9"/>
  <c r="AC8318" i="9" s="1"/>
  <c r="K8318" i="9"/>
  <c r="L8374" i="9"/>
  <c r="AC8374" i="9" s="1"/>
  <c r="K8374" i="9"/>
  <c r="L8442" i="9"/>
  <c r="AC8442" i="9" s="1"/>
  <c r="K8442" i="9"/>
  <c r="K8635" i="9"/>
  <c r="L8635" i="9"/>
  <c r="AC8635" i="9" s="1"/>
  <c r="L8780" i="9"/>
  <c r="AC8780" i="9" s="1"/>
  <c r="K8780" i="9"/>
  <c r="K6305" i="9"/>
  <c r="L6305" i="9"/>
  <c r="AC6305" i="9" s="1"/>
  <c r="L6629" i="9"/>
  <c r="AC6629" i="9" s="1"/>
  <c r="K6629" i="9"/>
  <c r="L6738" i="9"/>
  <c r="AC6738" i="9" s="1"/>
  <c r="K6738" i="9"/>
  <c r="K6961" i="9"/>
  <c r="L6961" i="9"/>
  <c r="AC6961" i="9" s="1"/>
  <c r="K7135" i="9"/>
  <c r="L7135" i="9"/>
  <c r="AC7135" i="9" s="1"/>
  <c r="K7320" i="9"/>
  <c r="L7320" i="9"/>
  <c r="AC7320" i="9" s="1"/>
  <c r="L7415" i="9"/>
  <c r="AC7415" i="9" s="1"/>
  <c r="K7415" i="9"/>
  <c r="L7669" i="9"/>
  <c r="AC7669" i="9" s="1"/>
  <c r="K7669" i="9"/>
  <c r="K8116" i="9"/>
  <c r="L8116" i="9"/>
  <c r="AC8116" i="9" s="1"/>
  <c r="L4841" i="9"/>
  <c r="AC4841" i="9" s="1"/>
  <c r="K4847" i="9"/>
  <c r="K4850" i="9"/>
  <c r="K4853" i="9"/>
  <c r="K4889" i="9"/>
  <c r="L4907" i="9"/>
  <c r="AC4907" i="9" s="1"/>
  <c r="L4966" i="9"/>
  <c r="AC4966" i="9" s="1"/>
  <c r="K4976" i="9"/>
  <c r="L4982" i="9"/>
  <c r="AC4982" i="9" s="1"/>
  <c r="K5100" i="9"/>
  <c r="L5130" i="9"/>
  <c r="AC5130" i="9" s="1"/>
  <c r="K5147" i="9"/>
  <c r="K5211" i="9"/>
  <c r="K5214" i="9"/>
  <c r="L5250" i="9"/>
  <c r="AC5250" i="9" s="1"/>
  <c r="L5296" i="9"/>
  <c r="AC5296" i="9" s="1"/>
  <c r="K5306" i="9"/>
  <c r="L5336" i="9"/>
  <c r="AC5336" i="9" s="1"/>
  <c r="L5342" i="9"/>
  <c r="AC5342" i="9" s="1"/>
  <c r="K5352" i="9"/>
  <c r="L5410" i="9"/>
  <c r="AC5410" i="9" s="1"/>
  <c r="K5413" i="9"/>
  <c r="L5480" i="9"/>
  <c r="AC5480" i="9" s="1"/>
  <c r="K5513" i="9"/>
  <c r="L5541" i="9"/>
  <c r="AC5541" i="9" s="1"/>
  <c r="K5689" i="9"/>
  <c r="L5714" i="9"/>
  <c r="AC5714" i="9" s="1"/>
  <c r="K5845" i="9"/>
  <c r="K5877" i="9"/>
  <c r="K5921" i="9"/>
  <c r="K5959" i="9"/>
  <c r="K6017" i="9"/>
  <c r="K6061" i="9"/>
  <c r="L6727" i="9"/>
  <c r="AC6727" i="9" s="1"/>
  <c r="K6727" i="9"/>
  <c r="K6899" i="9"/>
  <c r="L6899" i="9"/>
  <c r="AC6899" i="9" s="1"/>
  <c r="K7002" i="9"/>
  <c r="L7002" i="9"/>
  <c r="AC7002" i="9" s="1"/>
  <c r="L7774" i="9"/>
  <c r="AC7774" i="9" s="1"/>
  <c r="K7774" i="9"/>
  <c r="L7862" i="9"/>
  <c r="AC7862" i="9" s="1"/>
  <c r="K7862" i="9"/>
  <c r="K8142" i="9"/>
  <c r="L8316" i="9"/>
  <c r="AC8316" i="9" s="1"/>
  <c r="K8316" i="9"/>
  <c r="L8514" i="9"/>
  <c r="AC8514" i="9" s="1"/>
  <c r="K8514" i="9"/>
  <c r="L8576" i="9"/>
  <c r="AC8576" i="9" s="1"/>
  <c r="L8606" i="9"/>
  <c r="AC8606" i="9" s="1"/>
  <c r="K8606" i="9"/>
  <c r="K8682" i="9"/>
  <c r="L8717" i="9"/>
  <c r="AC8717" i="9" s="1"/>
  <c r="K4898" i="9"/>
  <c r="L4917" i="9"/>
  <c r="AC4917" i="9" s="1"/>
  <c r="K4960" i="9"/>
  <c r="K4963" i="9"/>
  <c r="K4979" i="9"/>
  <c r="K4994" i="9"/>
  <c r="K4997" i="9"/>
  <c r="K5021" i="9"/>
  <c r="L5024" i="9"/>
  <c r="AC5024" i="9" s="1"/>
  <c r="K5075" i="9"/>
  <c r="K5093" i="9"/>
  <c r="K5114" i="9"/>
  <c r="K5117" i="9"/>
  <c r="K5205" i="9"/>
  <c r="K5290" i="9"/>
  <c r="K5320" i="9"/>
  <c r="K5349" i="9"/>
  <c r="L5423" i="9"/>
  <c r="AC5423" i="9" s="1"/>
  <c r="L5478" i="9"/>
  <c r="AC5478" i="9" s="1"/>
  <c r="K5569" i="9"/>
  <c r="L5645" i="9"/>
  <c r="AC5645" i="9" s="1"/>
  <c r="L5697" i="9"/>
  <c r="AC5697" i="9" s="1"/>
  <c r="L5711" i="9"/>
  <c r="AC5711" i="9" s="1"/>
  <c r="L5741" i="9"/>
  <c r="AC5741" i="9" s="1"/>
  <c r="K5769" i="9"/>
  <c r="L5802" i="9"/>
  <c r="AC5802" i="9" s="1"/>
  <c r="K5831" i="9"/>
  <c r="L5925" i="9"/>
  <c r="AC5925" i="9" s="1"/>
  <c r="K5931" i="9"/>
  <c r="L6054" i="9"/>
  <c r="AC6054" i="9" s="1"/>
  <c r="L6152" i="9"/>
  <c r="AC6152" i="9" s="1"/>
  <c r="K6155" i="9"/>
  <c r="K6195" i="9"/>
  <c r="L6198" i="9"/>
  <c r="AC6198" i="9" s="1"/>
  <c r="K6267" i="9"/>
  <c r="L6302" i="9"/>
  <c r="AC6302" i="9" s="1"/>
  <c r="K6302" i="9"/>
  <c r="L6395" i="9"/>
  <c r="AC6395" i="9" s="1"/>
  <c r="L6471" i="9"/>
  <c r="AC6471" i="9" s="1"/>
  <c r="K6645" i="9"/>
  <c r="L6645" i="9"/>
  <c r="AC6645" i="9" s="1"/>
  <c r="L6675" i="9"/>
  <c r="AC6675" i="9" s="1"/>
  <c r="K6675" i="9"/>
  <c r="L6773" i="9"/>
  <c r="AC6773" i="9" s="1"/>
  <c r="L6907" i="9"/>
  <c r="AC6907" i="9" s="1"/>
  <c r="K6907" i="9"/>
  <c r="L6931" i="9"/>
  <c r="AC6931" i="9" s="1"/>
  <c r="L7017" i="9"/>
  <c r="AC7017" i="9" s="1"/>
  <c r="K7030" i="9"/>
  <c r="L7034" i="9"/>
  <c r="AC7034" i="9" s="1"/>
  <c r="K7034" i="9"/>
  <c r="L7106" i="9"/>
  <c r="AC7106" i="9" s="1"/>
  <c r="K7106" i="9"/>
  <c r="K7166" i="9"/>
  <c r="K7455" i="9"/>
  <c r="L7591" i="9"/>
  <c r="AC7591" i="9" s="1"/>
  <c r="L7595" i="9"/>
  <c r="AC7595" i="9" s="1"/>
  <c r="K7595" i="9"/>
  <c r="K7635" i="9"/>
  <c r="L7705" i="9"/>
  <c r="AC7705" i="9" s="1"/>
  <c r="L7767" i="9"/>
  <c r="AC7767" i="9" s="1"/>
  <c r="K7908" i="9"/>
  <c r="K7938" i="9"/>
  <c r="L7938" i="9"/>
  <c r="AC7938" i="9" s="1"/>
  <c r="K7997" i="9"/>
  <c r="L8001" i="9"/>
  <c r="AC8001" i="9" s="1"/>
  <c r="K8001" i="9"/>
  <c r="L8110" i="9"/>
  <c r="AC8110" i="9" s="1"/>
  <c r="L8136" i="9"/>
  <c r="AC8136" i="9" s="1"/>
  <c r="K8146" i="9"/>
  <c r="L8146" i="9"/>
  <c r="AC8146" i="9" s="1"/>
  <c r="K8216" i="9"/>
  <c r="K8230" i="9"/>
  <c r="L8230" i="9"/>
  <c r="AC8230" i="9" s="1"/>
  <c r="L8405" i="9"/>
  <c r="AC8405" i="9" s="1"/>
  <c r="L8451" i="9"/>
  <c r="AC8451" i="9" s="1"/>
  <c r="L8458" i="9"/>
  <c r="AC8458" i="9" s="1"/>
  <c r="K8504" i="9"/>
  <c r="L8532" i="9"/>
  <c r="AC8532" i="9" s="1"/>
  <c r="K8532" i="9"/>
  <c r="K8562" i="9"/>
  <c r="K6269" i="9"/>
  <c r="K6299" i="9"/>
  <c r="K6382" i="9"/>
  <c r="L6545" i="9"/>
  <c r="AC6545" i="9" s="1"/>
  <c r="L6707" i="9"/>
  <c r="AC6707" i="9" s="1"/>
  <c r="L6743" i="9"/>
  <c r="AC6743" i="9" s="1"/>
  <c r="K6757" i="9"/>
  <c r="K6782" i="9"/>
  <c r="L6813" i="9"/>
  <c r="AC6813" i="9" s="1"/>
  <c r="K6842" i="9"/>
  <c r="L6893" i="9"/>
  <c r="AC6893" i="9" s="1"/>
  <c r="L7016" i="9"/>
  <c r="AC7016" i="9" s="1"/>
  <c r="L7220" i="9"/>
  <c r="AC7220" i="9" s="1"/>
  <c r="K7361" i="9"/>
  <c r="L7416" i="9"/>
  <c r="AC7416" i="9" s="1"/>
  <c r="L7442" i="9"/>
  <c r="AC7442" i="9" s="1"/>
  <c r="K7511" i="9"/>
  <c r="L7514" i="9"/>
  <c r="AC7514" i="9" s="1"/>
  <c r="K7606" i="9"/>
  <c r="K7641" i="9"/>
  <c r="K7775" i="9"/>
  <c r="K7860" i="9"/>
  <c r="K7875" i="9"/>
  <c r="L7896" i="9"/>
  <c r="AC7896" i="9" s="1"/>
  <c r="L7920" i="9"/>
  <c r="AC7920" i="9" s="1"/>
  <c r="K7944" i="9"/>
  <c r="L7984" i="9"/>
  <c r="AC7984" i="9" s="1"/>
  <c r="L8034" i="9"/>
  <c r="AC8034" i="9" s="1"/>
  <c r="L8088" i="9"/>
  <c r="AC8088" i="9" s="1"/>
  <c r="K8150" i="9"/>
  <c r="L8279" i="9"/>
  <c r="AC8279" i="9" s="1"/>
  <c r="L8341" i="9"/>
  <c r="AC8341" i="9" s="1"/>
  <c r="K8344" i="9"/>
  <c r="K8362" i="9"/>
  <c r="L8409" i="9"/>
  <c r="AC8409" i="9" s="1"/>
  <c r="L8533" i="9"/>
  <c r="AC8533" i="9" s="1"/>
  <c r="K8558" i="9"/>
  <c r="K8561" i="9"/>
  <c r="K8684" i="9"/>
  <c r="L6379" i="9"/>
  <c r="AC6379" i="9" s="1"/>
  <c r="K6576" i="9"/>
  <c r="L6679" i="9"/>
  <c r="AC6679" i="9" s="1"/>
  <c r="L6775" i="9"/>
  <c r="AC6775" i="9" s="1"/>
  <c r="L6793" i="9"/>
  <c r="AC6793" i="9" s="1"/>
  <c r="K6799" i="9"/>
  <c r="L6839" i="9"/>
  <c r="AC6839" i="9" s="1"/>
  <c r="K6846" i="9"/>
  <c r="L6853" i="9"/>
  <c r="AC6853" i="9" s="1"/>
  <c r="L6883" i="9"/>
  <c r="AC6883" i="9" s="1"/>
  <c r="K6890" i="9"/>
  <c r="L6965" i="9"/>
  <c r="AC6965" i="9" s="1"/>
  <c r="L6986" i="9"/>
  <c r="AC6986" i="9" s="1"/>
  <c r="K7038" i="9"/>
  <c r="L7133" i="9"/>
  <c r="AC7133" i="9" s="1"/>
  <c r="L7176" i="9"/>
  <c r="AC7176" i="9" s="1"/>
  <c r="K7210" i="9"/>
  <c r="K7303" i="9"/>
  <c r="L7376" i="9"/>
  <c r="AC7376" i="9" s="1"/>
  <c r="K7431" i="9"/>
  <c r="K7572" i="9"/>
  <c r="L7617" i="9"/>
  <c r="AC7617" i="9" s="1"/>
  <c r="K7680" i="9"/>
  <c r="L7731" i="9"/>
  <c r="AC7731" i="9" s="1"/>
  <c r="K7873" i="9"/>
  <c r="L7910" i="9"/>
  <c r="AC7910" i="9" s="1"/>
  <c r="L8010" i="9"/>
  <c r="AC8010" i="9" s="1"/>
  <c r="K8031" i="9"/>
  <c r="K8072" i="9"/>
  <c r="K8085" i="9"/>
  <c r="L8115" i="9"/>
  <c r="AC8115" i="9" s="1"/>
  <c r="L8124" i="9"/>
  <c r="AC8124" i="9" s="1"/>
  <c r="L8195" i="9"/>
  <c r="AC8195" i="9" s="1"/>
  <c r="K8210" i="9"/>
  <c r="L8222" i="9"/>
  <c r="AC8222" i="9" s="1"/>
  <c r="L8235" i="9"/>
  <c r="AC8235" i="9" s="1"/>
  <c r="K8238" i="9"/>
  <c r="K8263" i="9"/>
  <c r="L8416" i="9"/>
  <c r="AC8416" i="9" s="1"/>
  <c r="L8433" i="9"/>
  <c r="AC8433" i="9" s="1"/>
  <c r="K8466" i="9"/>
  <c r="L8486" i="9"/>
  <c r="AC8486" i="9" s="1"/>
  <c r="L8496" i="9"/>
  <c r="AC8496" i="9" s="1"/>
  <c r="L8544" i="9"/>
  <c r="AC8544" i="9" s="1"/>
  <c r="K8555" i="9"/>
  <c r="K8568" i="9"/>
  <c r="L8623" i="9"/>
  <c r="AC8623" i="9" s="1"/>
  <c r="K8742" i="9"/>
  <c r="L8752" i="9"/>
  <c r="AC8752" i="9" s="1"/>
  <c r="L215" i="9"/>
  <c r="AC215" i="9" s="1"/>
  <c r="K215" i="9"/>
  <c r="L251" i="9"/>
  <c r="AC251" i="9" s="1"/>
  <c r="K251" i="9"/>
  <c r="K472" i="9"/>
  <c r="L472" i="9"/>
  <c r="AC472" i="9" s="1"/>
  <c r="K528" i="9"/>
  <c r="L528" i="9"/>
  <c r="AC528" i="9" s="1"/>
  <c r="K1482" i="9"/>
  <c r="L1482" i="9"/>
  <c r="AC1482" i="9" s="1"/>
  <c r="L1681" i="9"/>
  <c r="AC1681" i="9" s="1"/>
  <c r="K1681" i="9"/>
  <c r="K128" i="9"/>
  <c r="L128" i="9"/>
  <c r="AC128" i="9" s="1"/>
  <c r="K183" i="9"/>
  <c r="L183" i="9"/>
  <c r="AC183" i="9" s="1"/>
  <c r="K375" i="9"/>
  <c r="L375" i="9"/>
  <c r="AC375" i="9" s="1"/>
  <c r="L487" i="9"/>
  <c r="AC487" i="9" s="1"/>
  <c r="K487" i="9"/>
  <c r="K575" i="9"/>
  <c r="L575" i="9"/>
  <c r="AC575" i="9" s="1"/>
  <c r="K621" i="9"/>
  <c r="L621" i="9"/>
  <c r="AC621" i="9" s="1"/>
  <c r="K715" i="9"/>
  <c r="L715" i="9"/>
  <c r="AC715" i="9" s="1"/>
  <c r="K853" i="9"/>
  <c r="L853" i="9"/>
  <c r="AC853" i="9" s="1"/>
  <c r="L1005" i="9"/>
  <c r="AC1005" i="9" s="1"/>
  <c r="K1005" i="9"/>
  <c r="K1339" i="9"/>
  <c r="L1339" i="9"/>
  <c r="AC1339" i="9" s="1"/>
  <c r="L1595" i="9"/>
  <c r="AC1595" i="9" s="1"/>
  <c r="K1595" i="9"/>
  <c r="L1879" i="9"/>
  <c r="AC1879" i="9" s="1"/>
  <c r="K1879" i="9"/>
  <c r="K2096" i="9"/>
  <c r="L2096" i="9"/>
  <c r="AC2096" i="9" s="1"/>
  <c r="L89" i="9"/>
  <c r="AC89" i="9" s="1"/>
  <c r="K89" i="9"/>
  <c r="K148" i="9"/>
  <c r="L148" i="9"/>
  <c r="AC148" i="9" s="1"/>
  <c r="K611" i="9"/>
  <c r="L611" i="9"/>
  <c r="AC611" i="9" s="1"/>
  <c r="K1027" i="9"/>
  <c r="L1027" i="9"/>
  <c r="AC1027" i="9" s="1"/>
  <c r="K1588" i="9"/>
  <c r="L1588" i="9"/>
  <c r="AC1588" i="9" s="1"/>
  <c r="K1651" i="9"/>
  <c r="L1651" i="9"/>
  <c r="AC1651" i="9" s="1"/>
  <c r="K1872" i="9"/>
  <c r="L1872" i="9"/>
  <c r="AC1872" i="9" s="1"/>
  <c r="L1929" i="9"/>
  <c r="AC1929" i="9" s="1"/>
  <c r="K1929" i="9"/>
  <c r="K2037" i="9"/>
  <c r="L2037" i="9"/>
  <c r="AC2037" i="9" s="1"/>
  <c r="L287" i="9"/>
  <c r="AC287" i="9" s="1"/>
  <c r="K287" i="9"/>
  <c r="L329" i="9"/>
  <c r="AC329" i="9" s="1"/>
  <c r="K329" i="9"/>
  <c r="L1137" i="9"/>
  <c r="AC1137" i="9" s="1"/>
  <c r="K1137" i="9"/>
  <c r="L1289" i="9"/>
  <c r="AC1289" i="9" s="1"/>
  <c r="K1289" i="9"/>
  <c r="K1926" i="9"/>
  <c r="L1926" i="9"/>
  <c r="AC1926" i="9" s="1"/>
  <c r="K1993" i="9"/>
  <c r="L1993" i="9"/>
  <c r="AC1993" i="9" s="1"/>
  <c r="L2003" i="9"/>
  <c r="AC2003" i="9" s="1"/>
  <c r="K2003" i="9"/>
  <c r="K2013" i="9"/>
  <c r="L2013" i="9"/>
  <c r="AC2013" i="9" s="1"/>
  <c r="K2034" i="9"/>
  <c r="L2034" i="9"/>
  <c r="AC2034" i="9" s="1"/>
  <c r="K2285" i="9"/>
  <c r="L2285" i="9"/>
  <c r="AC2285" i="9" s="1"/>
  <c r="K448" i="9"/>
  <c r="L448" i="9"/>
  <c r="AC448" i="9" s="1"/>
  <c r="K507" i="9"/>
  <c r="L507" i="9"/>
  <c r="AC507" i="9" s="1"/>
  <c r="K660" i="9"/>
  <c r="L660" i="9"/>
  <c r="AC660" i="9" s="1"/>
  <c r="L803" i="9"/>
  <c r="AC803" i="9" s="1"/>
  <c r="K803" i="9"/>
  <c r="L1547" i="9"/>
  <c r="AC1547" i="9" s="1"/>
  <c r="K1547" i="9"/>
  <c r="K1780" i="9"/>
  <c r="L1780" i="9"/>
  <c r="AC1780" i="9" s="1"/>
  <c r="K1854" i="9"/>
  <c r="L1854" i="9"/>
  <c r="AC1854" i="9" s="1"/>
  <c r="K1986" i="9"/>
  <c r="L1986" i="9"/>
  <c r="AC1986" i="9" s="1"/>
  <c r="K2791" i="9"/>
  <c r="L2791" i="9"/>
  <c r="AC2791" i="9" s="1"/>
  <c r="K2907" i="9"/>
  <c r="L2907" i="9"/>
  <c r="AC2907" i="9" s="1"/>
  <c r="K3669" i="9"/>
  <c r="L3669" i="9"/>
  <c r="AC3669" i="9" s="1"/>
  <c r="K3701" i="9"/>
  <c r="L3701" i="9"/>
  <c r="AC3701" i="9" s="1"/>
  <c r="K284" i="9"/>
  <c r="L284" i="9"/>
  <c r="AC284" i="9" s="1"/>
  <c r="L559" i="9"/>
  <c r="AC559" i="9" s="1"/>
  <c r="K559" i="9"/>
  <c r="L927" i="9"/>
  <c r="AC927" i="9" s="1"/>
  <c r="K927" i="9"/>
  <c r="K1127" i="9"/>
  <c r="L1127" i="9"/>
  <c r="AC1127" i="9" s="1"/>
  <c r="L1521" i="9"/>
  <c r="AC1521" i="9" s="1"/>
  <c r="K1521" i="9"/>
  <c r="L1715" i="9"/>
  <c r="AC1715" i="9" s="1"/>
  <c r="K1715" i="9"/>
  <c r="K1760" i="9"/>
  <c r="L1760" i="9"/>
  <c r="AC1760" i="9" s="1"/>
  <c r="L1973" i="9"/>
  <c r="AC1973" i="9" s="1"/>
  <c r="K1973" i="9"/>
  <c r="K2440" i="9"/>
  <c r="L2440" i="9"/>
  <c r="AC2440" i="9" s="1"/>
  <c r="K2444" i="9"/>
  <c r="L2444" i="9"/>
  <c r="AC2444" i="9" s="1"/>
  <c r="K2657" i="9"/>
  <c r="L2657" i="9"/>
  <c r="AC2657" i="9" s="1"/>
  <c r="L2668" i="9"/>
  <c r="AC2668" i="9" s="1"/>
  <c r="K2668" i="9"/>
  <c r="K3658" i="9"/>
  <c r="L3658" i="9"/>
  <c r="AC3658" i="9" s="1"/>
  <c r="L57" i="9"/>
  <c r="AC57" i="9" s="1"/>
  <c r="K57" i="9"/>
  <c r="K352" i="9"/>
  <c r="L352" i="9"/>
  <c r="AC352" i="9" s="1"/>
  <c r="L381" i="9"/>
  <c r="AC381" i="9" s="1"/>
  <c r="K381" i="9"/>
  <c r="K467" i="9"/>
  <c r="L467" i="9"/>
  <c r="AC467" i="9" s="1"/>
  <c r="K493" i="9"/>
  <c r="L493" i="9"/>
  <c r="AC493" i="9" s="1"/>
  <c r="K653" i="9"/>
  <c r="L653" i="9"/>
  <c r="AC653" i="9" s="1"/>
  <c r="K691" i="9"/>
  <c r="L691" i="9"/>
  <c r="AC691" i="9" s="1"/>
  <c r="K793" i="9"/>
  <c r="L793" i="9"/>
  <c r="AC793" i="9" s="1"/>
  <c r="K976" i="9"/>
  <c r="L976" i="9"/>
  <c r="AC976" i="9" s="1"/>
  <c r="L1215" i="9"/>
  <c r="AC1215" i="9" s="1"/>
  <c r="K1215" i="9"/>
  <c r="L1895" i="9"/>
  <c r="AC1895" i="9" s="1"/>
  <c r="K1895" i="9"/>
  <c r="K3648" i="9"/>
  <c r="L3648" i="9"/>
  <c r="AC3648" i="9" s="1"/>
  <c r="K76" i="9"/>
  <c r="L76" i="9"/>
  <c r="AC76" i="9" s="1"/>
  <c r="K113" i="9"/>
  <c r="L113" i="9"/>
  <c r="AC113" i="9" s="1"/>
  <c r="L189" i="9"/>
  <c r="AC189" i="9" s="1"/>
  <c r="K189" i="9"/>
  <c r="L313" i="9"/>
  <c r="AC313" i="9" s="1"/>
  <c r="K313" i="9"/>
  <c r="L553" i="9"/>
  <c r="AC553" i="9" s="1"/>
  <c r="K553" i="9"/>
  <c r="K721" i="9"/>
  <c r="L721" i="9"/>
  <c r="AC721" i="9" s="1"/>
  <c r="K1120" i="9"/>
  <c r="L1120" i="9"/>
  <c r="AC1120" i="9" s="1"/>
  <c r="L1193" i="9"/>
  <c r="AC1193" i="9" s="1"/>
  <c r="K1193" i="9"/>
  <c r="K1352" i="9"/>
  <c r="L1352" i="9"/>
  <c r="AC1352" i="9" s="1"/>
  <c r="L1695" i="9"/>
  <c r="AC1695" i="9" s="1"/>
  <c r="K1695" i="9"/>
  <c r="K2604" i="9"/>
  <c r="L2604" i="9"/>
  <c r="AC2604" i="9" s="1"/>
  <c r="K3627" i="9"/>
  <c r="L3627" i="9"/>
  <c r="AC3627" i="9" s="1"/>
  <c r="L39" i="9"/>
  <c r="AC39" i="9" s="1"/>
  <c r="L51" i="9"/>
  <c r="AC51" i="9" s="1"/>
  <c r="L80" i="9"/>
  <c r="AC80" i="9" s="1"/>
  <c r="L96" i="9"/>
  <c r="AC96" i="9" s="1"/>
  <c r="L99" i="9"/>
  <c r="AC99" i="9" s="1"/>
  <c r="K123" i="9"/>
  <c r="L132" i="9"/>
  <c r="AC132" i="9" s="1"/>
  <c r="L156" i="9"/>
  <c r="AC156" i="9" s="1"/>
  <c r="L226" i="9"/>
  <c r="AC226" i="9" s="1"/>
  <c r="L231" i="9"/>
  <c r="AC231" i="9" s="1"/>
  <c r="K243" i="9"/>
  <c r="L261" i="9"/>
  <c r="AC261" i="9" s="1"/>
  <c r="L268" i="9"/>
  <c r="AC268" i="9" s="1"/>
  <c r="K291" i="9"/>
  <c r="L299" i="9"/>
  <c r="AC299" i="9" s="1"/>
  <c r="L305" i="9"/>
  <c r="AC305" i="9" s="1"/>
  <c r="L361" i="9"/>
  <c r="AC361" i="9" s="1"/>
  <c r="K379" i="9"/>
  <c r="L456" i="9"/>
  <c r="AC456" i="9" s="1"/>
  <c r="L459" i="9"/>
  <c r="AC459" i="9" s="1"/>
  <c r="K465" i="9"/>
  <c r="K479" i="9"/>
  <c r="K485" i="9"/>
  <c r="L515" i="9"/>
  <c r="AC515" i="9" s="1"/>
  <c r="L567" i="9"/>
  <c r="AC567" i="9" s="1"/>
  <c r="K605" i="9"/>
  <c r="L668" i="9"/>
  <c r="AC668" i="9" s="1"/>
  <c r="K729" i="9"/>
  <c r="K791" i="9"/>
  <c r="L857" i="9"/>
  <c r="AC857" i="9" s="1"/>
  <c r="K857" i="9"/>
  <c r="K873" i="9"/>
  <c r="L882" i="9"/>
  <c r="AC882" i="9" s="1"/>
  <c r="L885" i="9"/>
  <c r="AC885" i="9" s="1"/>
  <c r="L892" i="9"/>
  <c r="AC892" i="9" s="1"/>
  <c r="K931" i="9"/>
  <c r="K981" i="9"/>
  <c r="L1009" i="9"/>
  <c r="AC1009" i="9" s="1"/>
  <c r="L1033" i="9"/>
  <c r="AC1033" i="9" s="1"/>
  <c r="L1075" i="9"/>
  <c r="AC1075" i="9" s="1"/>
  <c r="L1097" i="9"/>
  <c r="AC1097" i="9" s="1"/>
  <c r="L1131" i="9"/>
  <c r="AC1131" i="9" s="1"/>
  <c r="K1131" i="9"/>
  <c r="K1171" i="9"/>
  <c r="L1255" i="9"/>
  <c r="AC1255" i="9" s="1"/>
  <c r="L1269" i="9"/>
  <c r="AC1269" i="9" s="1"/>
  <c r="K1269" i="9"/>
  <c r="K1276" i="9"/>
  <c r="L1276" i="9"/>
  <c r="AC1276" i="9" s="1"/>
  <c r="K1303" i="9"/>
  <c r="L1303" i="9"/>
  <c r="AC1303" i="9" s="1"/>
  <c r="L1307" i="9"/>
  <c r="AC1307" i="9" s="1"/>
  <c r="K1307" i="9"/>
  <c r="L1317" i="9"/>
  <c r="AC1317" i="9" s="1"/>
  <c r="K1317" i="9"/>
  <c r="K1360" i="9"/>
  <c r="L1360" i="9"/>
  <c r="AC1360" i="9" s="1"/>
  <c r="L1390" i="9"/>
  <c r="AC1390" i="9" s="1"/>
  <c r="K1394" i="9"/>
  <c r="L1394" i="9"/>
  <c r="AC1394" i="9" s="1"/>
  <c r="L1413" i="9"/>
  <c r="AC1413" i="9" s="1"/>
  <c r="K1413" i="9"/>
  <c r="K1423" i="9"/>
  <c r="K1571" i="9"/>
  <c r="L1571" i="9"/>
  <c r="AC1571" i="9" s="1"/>
  <c r="K1689" i="9"/>
  <c r="L1689" i="9"/>
  <c r="AC1689" i="9" s="1"/>
  <c r="L1709" i="9"/>
  <c r="AC1709" i="9" s="1"/>
  <c r="K1745" i="9"/>
  <c r="K1792" i="9"/>
  <c r="L1792" i="9"/>
  <c r="AC1792" i="9" s="1"/>
  <c r="K1811" i="9"/>
  <c r="K1823" i="9"/>
  <c r="K1842" i="9"/>
  <c r="L1842" i="9"/>
  <c r="AC1842" i="9" s="1"/>
  <c r="K1858" i="9"/>
  <c r="L1858" i="9"/>
  <c r="AC1858" i="9" s="1"/>
  <c r="K1914" i="9"/>
  <c r="L1914" i="9"/>
  <c r="AC1914" i="9" s="1"/>
  <c r="L1933" i="9"/>
  <c r="AC1933" i="9" s="1"/>
  <c r="L1987" i="9"/>
  <c r="AC1987" i="9" s="1"/>
  <c r="K1987" i="9"/>
  <c r="K2008" i="9"/>
  <c r="L2008" i="9"/>
  <c r="AC2008" i="9" s="1"/>
  <c r="K2048" i="9"/>
  <c r="L2048" i="9"/>
  <c r="AC2048" i="9" s="1"/>
  <c r="K2130" i="9"/>
  <c r="L2130" i="9"/>
  <c r="AC2130" i="9" s="1"/>
  <c r="L2296" i="9"/>
  <c r="AC2296" i="9" s="1"/>
  <c r="K2306" i="9"/>
  <c r="L2491" i="9"/>
  <c r="AC2491" i="9" s="1"/>
  <c r="L2516" i="9"/>
  <c r="AC2516" i="9" s="1"/>
  <c r="K2530" i="9"/>
  <c r="L2556" i="9"/>
  <c r="AC2556" i="9" s="1"/>
  <c r="K3149" i="9"/>
  <c r="L3149" i="9"/>
  <c r="AC3149" i="9" s="1"/>
  <c r="K3499" i="9"/>
  <c r="L3499" i="9"/>
  <c r="AC3499" i="9" s="1"/>
  <c r="K3525" i="9"/>
  <c r="L3525" i="9"/>
  <c r="AC3525" i="9" s="1"/>
  <c r="K3621" i="9"/>
  <c r="L3621" i="9"/>
  <c r="AC3621" i="9" s="1"/>
  <c r="K3923" i="9"/>
  <c r="L3923" i="9"/>
  <c r="AC3923" i="9" s="1"/>
  <c r="L4065" i="9"/>
  <c r="AC4065" i="9" s="1"/>
  <c r="K4065" i="9"/>
  <c r="K4109" i="9"/>
  <c r="K4141" i="9"/>
  <c r="L4141" i="9"/>
  <c r="AC4141" i="9" s="1"/>
  <c r="L4296" i="9"/>
  <c r="AC4296" i="9" s="1"/>
  <c r="K4296" i="9"/>
  <c r="L4302" i="9"/>
  <c r="AC4302" i="9" s="1"/>
  <c r="K4302" i="9"/>
  <c r="K4453" i="9"/>
  <c r="L4453" i="9"/>
  <c r="AC4453" i="9" s="1"/>
  <c r="K4529" i="9"/>
  <c r="L4529" i="9"/>
  <c r="AC4529" i="9" s="1"/>
  <c r="L4689" i="9"/>
  <c r="AC4689" i="9" s="1"/>
  <c r="K4689" i="9"/>
  <c r="L4746" i="9"/>
  <c r="AC4746" i="9" s="1"/>
  <c r="K4746" i="9"/>
  <c r="K4814" i="9"/>
  <c r="L4814" i="9"/>
  <c r="AC4814" i="9" s="1"/>
  <c r="L4998" i="9"/>
  <c r="AC4998" i="9" s="1"/>
  <c r="K4998" i="9"/>
  <c r="L5072" i="9"/>
  <c r="AC5072" i="9" s="1"/>
  <c r="K5072" i="9"/>
  <c r="K5807" i="9"/>
  <c r="L5807" i="9"/>
  <c r="AC5807" i="9" s="1"/>
  <c r="L5811" i="9"/>
  <c r="AC5811" i="9" s="1"/>
  <c r="K5811" i="9"/>
  <c r="L3891" i="9"/>
  <c r="AC3891" i="9" s="1"/>
  <c r="K3891" i="9"/>
  <c r="K3994" i="9"/>
  <c r="L3994" i="9"/>
  <c r="AC3994" i="9" s="1"/>
  <c r="L4249" i="9"/>
  <c r="AC4249" i="9" s="1"/>
  <c r="K4249" i="9"/>
  <c r="K4279" i="9"/>
  <c r="L4279" i="9"/>
  <c r="AC4279" i="9" s="1"/>
  <c r="K4437" i="9"/>
  <c r="L4437" i="9"/>
  <c r="AC4437" i="9" s="1"/>
  <c r="K5136" i="9"/>
  <c r="L5136" i="9"/>
  <c r="AC5136" i="9" s="1"/>
  <c r="L5425" i="9"/>
  <c r="AC5425" i="9" s="1"/>
  <c r="K5425" i="9"/>
  <c r="L1719" i="9"/>
  <c r="AC1719" i="9" s="1"/>
  <c r="K1719" i="9"/>
  <c r="K1742" i="9"/>
  <c r="L1742" i="9"/>
  <c r="AC1742" i="9" s="1"/>
  <c r="L1945" i="9"/>
  <c r="AC1945" i="9" s="1"/>
  <c r="K1945" i="9"/>
  <c r="K2712" i="9"/>
  <c r="L2712" i="9"/>
  <c r="AC2712" i="9" s="1"/>
  <c r="L3981" i="9"/>
  <c r="AC3981" i="9" s="1"/>
  <c r="K3981" i="9"/>
  <c r="L4809" i="9"/>
  <c r="AC4809" i="9" s="1"/>
  <c r="K4809" i="9"/>
  <c r="L5221" i="9"/>
  <c r="AC5221" i="9" s="1"/>
  <c r="K5221" i="9"/>
  <c r="L5701" i="9"/>
  <c r="AC5701" i="9" s="1"/>
  <c r="K5701" i="9"/>
  <c r="K6811" i="9"/>
  <c r="L6811" i="9"/>
  <c r="AC6811" i="9" s="1"/>
  <c r="K8055" i="9"/>
  <c r="L8055" i="9"/>
  <c r="AC8055" i="9" s="1"/>
  <c r="L36" i="9"/>
  <c r="AC36" i="9" s="1"/>
  <c r="K63" i="9"/>
  <c r="L192" i="9"/>
  <c r="AC192" i="9" s="1"/>
  <c r="L257" i="9"/>
  <c r="AC257" i="9" s="1"/>
  <c r="L413" i="9"/>
  <c r="AC413" i="9" s="1"/>
  <c r="K497" i="9"/>
  <c r="L601" i="9"/>
  <c r="AC601" i="9" s="1"/>
  <c r="L664" i="9"/>
  <c r="AC664" i="9" s="1"/>
  <c r="L679" i="9"/>
  <c r="AC679" i="9" s="1"/>
  <c r="K679" i="9"/>
  <c r="L797" i="9"/>
  <c r="AC797" i="9" s="1"/>
  <c r="L888" i="9"/>
  <c r="AC888" i="9" s="1"/>
  <c r="L1085" i="9"/>
  <c r="AC1085" i="9" s="1"/>
  <c r="K1085" i="9"/>
  <c r="L1124" i="9"/>
  <c r="AC1124" i="9" s="1"/>
  <c r="L1581" i="9"/>
  <c r="AC1581" i="9" s="1"/>
  <c r="K1581" i="9"/>
  <c r="K1739" i="9"/>
  <c r="K1751" i="9"/>
  <c r="K1766" i="9"/>
  <c r="L1766" i="9"/>
  <c r="AC1766" i="9" s="1"/>
  <c r="L2148" i="9"/>
  <c r="AC2148" i="9" s="1"/>
  <c r="K2148" i="9"/>
  <c r="L3178" i="9"/>
  <c r="AC3178" i="9" s="1"/>
  <c r="K3178" i="9"/>
  <c r="L4215" i="9"/>
  <c r="AC4215" i="9" s="1"/>
  <c r="K4215" i="9"/>
  <c r="L7601" i="9"/>
  <c r="AC7601" i="9" s="1"/>
  <c r="K7601" i="9"/>
  <c r="L7960" i="9"/>
  <c r="AC7960" i="9" s="1"/>
  <c r="K7960" i="9"/>
  <c r="K8208" i="9"/>
  <c r="L8208" i="9"/>
  <c r="AC8208" i="9" s="1"/>
  <c r="L288" i="9"/>
  <c r="AC288" i="9" s="1"/>
  <c r="K317" i="9"/>
  <c r="L373" i="9"/>
  <c r="AC373" i="9" s="1"/>
  <c r="L396" i="9"/>
  <c r="AC396" i="9" s="1"/>
  <c r="K443" i="9"/>
  <c r="K676" i="9"/>
  <c r="L676" i="9"/>
  <c r="AC676" i="9" s="1"/>
  <c r="L699" i="9"/>
  <c r="AC699" i="9" s="1"/>
  <c r="L733" i="9"/>
  <c r="AC733" i="9" s="1"/>
  <c r="K785" i="9"/>
  <c r="L824" i="9"/>
  <c r="AC824" i="9" s="1"/>
  <c r="L834" i="9"/>
  <c r="AC834" i="9" s="1"/>
  <c r="L851" i="9"/>
  <c r="AC851" i="9" s="1"/>
  <c r="K851" i="9"/>
  <c r="K919" i="9"/>
  <c r="L941" i="9"/>
  <c r="AC941" i="9" s="1"/>
  <c r="K1025" i="9"/>
  <c r="L1079" i="9"/>
  <c r="AC1079" i="9" s="1"/>
  <c r="K1523" i="9"/>
  <c r="L1523" i="9"/>
  <c r="AC1523" i="9" s="1"/>
  <c r="K1616" i="9"/>
  <c r="L1616" i="9"/>
  <c r="AC1616" i="9" s="1"/>
  <c r="L1693" i="9"/>
  <c r="AC1693" i="9" s="1"/>
  <c r="K1693" i="9"/>
  <c r="K1740" i="9"/>
  <c r="L1740" i="9"/>
  <c r="AC1740" i="9" s="1"/>
  <c r="K1846" i="9"/>
  <c r="L1846" i="9"/>
  <c r="AC1846" i="9" s="1"/>
  <c r="K1975" i="9"/>
  <c r="L1975" i="9"/>
  <c r="AC1975" i="9" s="1"/>
  <c r="K1984" i="9"/>
  <c r="L1984" i="9"/>
  <c r="AC1984" i="9" s="1"/>
  <c r="K2042" i="9"/>
  <c r="L2042" i="9"/>
  <c r="AC2042" i="9" s="1"/>
  <c r="K2509" i="9"/>
  <c r="L2509" i="9"/>
  <c r="AC2509" i="9" s="1"/>
  <c r="K2909" i="9"/>
  <c r="L2909" i="9"/>
  <c r="AC2909" i="9" s="1"/>
  <c r="K3179" i="9"/>
  <c r="L3179" i="9"/>
  <c r="AC3179" i="9" s="1"/>
  <c r="K3475" i="9"/>
  <c r="L3475" i="9"/>
  <c r="AC3475" i="9" s="1"/>
  <c r="K3543" i="9"/>
  <c r="L3543" i="9"/>
  <c r="AC3543" i="9" s="1"/>
  <c r="L3889" i="9"/>
  <c r="AC3889" i="9" s="1"/>
  <c r="K3889" i="9"/>
  <c r="K4095" i="9"/>
  <c r="L4095" i="9"/>
  <c r="AC4095" i="9" s="1"/>
  <c r="L4102" i="9"/>
  <c r="AC4102" i="9" s="1"/>
  <c r="K4102" i="9"/>
  <c r="L4462" i="9"/>
  <c r="AC4462" i="9" s="1"/>
  <c r="K4462" i="9"/>
  <c r="K4705" i="9"/>
  <c r="L4705" i="9"/>
  <c r="AC4705" i="9" s="1"/>
  <c r="L4719" i="9"/>
  <c r="AC4719" i="9" s="1"/>
  <c r="K4719" i="9"/>
  <c r="K4922" i="9"/>
  <c r="L4922" i="9"/>
  <c r="AC4922" i="9" s="1"/>
  <c r="L5390" i="9"/>
  <c r="AC5390" i="9" s="1"/>
  <c r="K5390" i="9"/>
  <c r="L23" i="9"/>
  <c r="AC23" i="9" s="1"/>
  <c r="K25" i="9"/>
  <c r="L49" i="9"/>
  <c r="AC49" i="9" s="1"/>
  <c r="L61" i="9"/>
  <c r="AC61" i="9" s="1"/>
  <c r="L64" i="9"/>
  <c r="AC64" i="9" s="1"/>
  <c r="L84" i="9"/>
  <c r="AC84" i="9" s="1"/>
  <c r="L105" i="9"/>
  <c r="AC105" i="9" s="1"/>
  <c r="K121" i="9"/>
  <c r="L140" i="9"/>
  <c r="AC140" i="9" s="1"/>
  <c r="L160" i="9"/>
  <c r="AC160" i="9" s="1"/>
  <c r="L163" i="9"/>
  <c r="AC163" i="9" s="1"/>
  <c r="L193" i="9"/>
  <c r="AC193" i="9" s="1"/>
  <c r="K241" i="9"/>
  <c r="K255" i="9"/>
  <c r="L272" i="9"/>
  <c r="AC272" i="9" s="1"/>
  <c r="K297" i="9"/>
  <c r="L359" i="9"/>
  <c r="AC359" i="9" s="1"/>
  <c r="K371" i="9"/>
  <c r="L389" i="9"/>
  <c r="AC389" i="9" s="1"/>
  <c r="L402" i="9"/>
  <c r="AC402" i="9" s="1"/>
  <c r="L405" i="9"/>
  <c r="AC405" i="9" s="1"/>
  <c r="L411" i="9"/>
  <c r="AC411" i="9" s="1"/>
  <c r="L421" i="9"/>
  <c r="AC421" i="9" s="1"/>
  <c r="L468" i="9"/>
  <c r="AC468" i="9" s="1"/>
  <c r="K471" i="9"/>
  <c r="L509" i="9"/>
  <c r="AC509" i="9" s="1"/>
  <c r="K593" i="9"/>
  <c r="L599" i="9"/>
  <c r="AC599" i="9" s="1"/>
  <c r="K599" i="9"/>
  <c r="K637" i="9"/>
  <c r="L687" i="9"/>
  <c r="AC687" i="9" s="1"/>
  <c r="K693" i="9"/>
  <c r="K703" i="9"/>
  <c r="L723" i="9"/>
  <c r="AC723" i="9" s="1"/>
  <c r="L737" i="9"/>
  <c r="AC737" i="9" s="1"/>
  <c r="K737" i="9"/>
  <c r="L821" i="9"/>
  <c r="AC821" i="9" s="1"/>
  <c r="L828" i="9"/>
  <c r="AC828" i="9" s="1"/>
  <c r="K913" i="9"/>
  <c r="K1089" i="9"/>
  <c r="K1206" i="9"/>
  <c r="L1206" i="9"/>
  <c r="AC1206" i="9" s="1"/>
  <c r="K1249" i="9"/>
  <c r="K1294" i="9"/>
  <c r="L1294" i="9"/>
  <c r="AC1294" i="9" s="1"/>
  <c r="L1311" i="9"/>
  <c r="AC1311" i="9" s="1"/>
  <c r="L1327" i="9"/>
  <c r="AC1327" i="9" s="1"/>
  <c r="K1327" i="9"/>
  <c r="L1391" i="9"/>
  <c r="AC1391" i="9" s="1"/>
  <c r="K1391" i="9"/>
  <c r="K1414" i="9"/>
  <c r="L1414" i="9"/>
  <c r="AC1414" i="9" s="1"/>
  <c r="K1417" i="9"/>
  <c r="K1464" i="9"/>
  <c r="L1464" i="9"/>
  <c r="AC1464" i="9" s="1"/>
  <c r="L1539" i="9"/>
  <c r="AC1539" i="9" s="1"/>
  <c r="K1539" i="9"/>
  <c r="L1553" i="9"/>
  <c r="AC1553" i="9" s="1"/>
  <c r="L1610" i="9"/>
  <c r="AC1610" i="9" s="1"/>
  <c r="K1613" i="9"/>
  <c r="L1623" i="9"/>
  <c r="AC1623" i="9" s="1"/>
  <c r="K1629" i="9"/>
  <c r="L1653" i="9"/>
  <c r="AC1653" i="9" s="1"/>
  <c r="L1717" i="9"/>
  <c r="AC1717" i="9" s="1"/>
  <c r="K1717" i="9"/>
  <c r="L1775" i="9"/>
  <c r="AC1775" i="9" s="1"/>
  <c r="K1775" i="9"/>
  <c r="L1800" i="9"/>
  <c r="AC1800" i="9" s="1"/>
  <c r="L1806" i="9"/>
  <c r="AC1806" i="9" s="1"/>
  <c r="K1821" i="9"/>
  <c r="L1821" i="9"/>
  <c r="AC1821" i="9" s="1"/>
  <c r="K1897" i="9"/>
  <c r="K1921" i="9"/>
  <c r="L1921" i="9"/>
  <c r="AC1921" i="9" s="1"/>
  <c r="K2262" i="9"/>
  <c r="L2435" i="9"/>
  <c r="AC2435" i="9" s="1"/>
  <c r="L2450" i="9"/>
  <c r="AC2450" i="9" s="1"/>
  <c r="L2486" i="9"/>
  <c r="AC2486" i="9" s="1"/>
  <c r="K2486" i="9"/>
  <c r="K2492" i="9"/>
  <c r="L2492" i="9"/>
  <c r="AC2492" i="9" s="1"/>
  <c r="L2564" i="9"/>
  <c r="AC2564" i="9" s="1"/>
  <c r="L2595" i="9"/>
  <c r="AC2595" i="9" s="1"/>
  <c r="K2812" i="9"/>
  <c r="L2812" i="9"/>
  <c r="AC2812" i="9" s="1"/>
  <c r="K2819" i="9"/>
  <c r="L2819" i="9"/>
  <c r="AC2819" i="9" s="1"/>
  <c r="K2883" i="9"/>
  <c r="L2883" i="9"/>
  <c r="AC2883" i="9" s="1"/>
  <c r="K2887" i="9"/>
  <c r="L2887" i="9"/>
  <c r="AC2887" i="9" s="1"/>
  <c r="L3036" i="9"/>
  <c r="AC3036" i="9" s="1"/>
  <c r="K3036" i="9"/>
  <c r="L3262" i="9"/>
  <c r="AC3262" i="9" s="1"/>
  <c r="K3262" i="9"/>
  <c r="L3400" i="9"/>
  <c r="AC3400" i="9" s="1"/>
  <c r="K3400" i="9"/>
  <c r="K3555" i="9"/>
  <c r="L3555" i="9"/>
  <c r="AC3555" i="9" s="1"/>
  <c r="K3920" i="9"/>
  <c r="L3920" i="9"/>
  <c r="AC3920" i="9" s="1"/>
  <c r="K4204" i="9"/>
  <c r="L4204" i="9"/>
  <c r="AC4204" i="9" s="1"/>
  <c r="K4630" i="9"/>
  <c r="L4630" i="9"/>
  <c r="AC4630" i="9" s="1"/>
  <c r="L4683" i="9"/>
  <c r="AC4683" i="9" s="1"/>
  <c r="L4807" i="9"/>
  <c r="AC4807" i="9" s="1"/>
  <c r="K4807" i="9"/>
  <c r="L5285" i="9"/>
  <c r="AC5285" i="9" s="1"/>
  <c r="K5285" i="9"/>
  <c r="L5304" i="9"/>
  <c r="AC5304" i="9" s="1"/>
  <c r="K5304" i="9"/>
  <c r="K5394" i="9"/>
  <c r="K5427" i="9"/>
  <c r="K5605" i="9"/>
  <c r="L5605" i="9"/>
  <c r="AC5605" i="9" s="1"/>
  <c r="K5630" i="9"/>
  <c r="L5630" i="9"/>
  <c r="AC5630" i="9" s="1"/>
  <c r="L5703" i="9"/>
  <c r="AC5703" i="9" s="1"/>
  <c r="K5703" i="9"/>
  <c r="L5995" i="9"/>
  <c r="AC5995" i="9" s="1"/>
  <c r="K5995" i="9"/>
  <c r="K7689" i="9"/>
  <c r="L7689" i="9"/>
  <c r="AC7689" i="9" s="1"/>
  <c r="L7700" i="9"/>
  <c r="AC7700" i="9" s="1"/>
  <c r="K7700" i="9"/>
  <c r="L7703" i="9"/>
  <c r="AC7703" i="9" s="1"/>
  <c r="K7703" i="9"/>
  <c r="K8218" i="9"/>
  <c r="L8218" i="9"/>
  <c r="AC8218" i="9" s="1"/>
  <c r="K8337" i="9"/>
  <c r="L8337" i="9"/>
  <c r="AC8337" i="9" s="1"/>
  <c r="L3910" i="9"/>
  <c r="AC3910" i="9" s="1"/>
  <c r="K3910" i="9"/>
  <c r="K4027" i="9"/>
  <c r="L4027" i="9"/>
  <c r="AC4027" i="9" s="1"/>
  <c r="L4214" i="9"/>
  <c r="AC4214" i="9" s="1"/>
  <c r="K4214" i="9"/>
  <c r="L4417" i="9"/>
  <c r="AC4417" i="9" s="1"/>
  <c r="K4417" i="9"/>
  <c r="L5060" i="9"/>
  <c r="AC5060" i="9" s="1"/>
  <c r="K5060" i="9"/>
  <c r="L5123" i="9"/>
  <c r="AC5123" i="9" s="1"/>
  <c r="K5123" i="9"/>
  <c r="K5409" i="9"/>
  <c r="L5409" i="9"/>
  <c r="AC5409" i="9" s="1"/>
  <c r="K504" i="9"/>
  <c r="L504" i="9"/>
  <c r="AC504" i="9" s="1"/>
  <c r="K628" i="9"/>
  <c r="L628" i="9"/>
  <c r="AC628" i="9" s="1"/>
  <c r="K1187" i="9"/>
  <c r="L1187" i="9"/>
  <c r="AC1187" i="9" s="1"/>
  <c r="K1258" i="9"/>
  <c r="L1258" i="9"/>
  <c r="AC1258" i="9" s="1"/>
  <c r="K1316" i="9"/>
  <c r="L1316" i="9"/>
  <c r="AC1316" i="9" s="1"/>
  <c r="K1456" i="9"/>
  <c r="L1456" i="9"/>
  <c r="AC1456" i="9" s="1"/>
  <c r="L1769" i="9"/>
  <c r="AC1769" i="9" s="1"/>
  <c r="K1769" i="9"/>
  <c r="K1832" i="9"/>
  <c r="L1832" i="9"/>
  <c r="AC1832" i="9" s="1"/>
  <c r="K1970" i="9"/>
  <c r="L1970" i="9"/>
  <c r="AC1970" i="9" s="1"/>
  <c r="K2892" i="9"/>
  <c r="L2892" i="9"/>
  <c r="AC2892" i="9" s="1"/>
  <c r="L3416" i="9"/>
  <c r="AC3416" i="9" s="1"/>
  <c r="K3416" i="9"/>
  <c r="L4813" i="9"/>
  <c r="AC4813" i="9" s="1"/>
  <c r="K4813" i="9"/>
  <c r="L6334" i="9"/>
  <c r="AC6334" i="9" s="1"/>
  <c r="K6334" i="9"/>
  <c r="L6677" i="9"/>
  <c r="AC6677" i="9" s="1"/>
  <c r="K6677" i="9"/>
  <c r="L7989" i="9"/>
  <c r="AC7989" i="9" s="1"/>
  <c r="K7989" i="9"/>
  <c r="L8709" i="9"/>
  <c r="AC8709" i="9" s="1"/>
  <c r="K8709" i="9"/>
  <c r="L212" i="9"/>
  <c r="AC212" i="9" s="1"/>
  <c r="K281" i="9"/>
  <c r="L407" i="9"/>
  <c r="AC407" i="9" s="1"/>
  <c r="K525" i="9"/>
  <c r="L572" i="9"/>
  <c r="AC572" i="9" s="1"/>
  <c r="K1403" i="9"/>
  <c r="L1426" i="9"/>
  <c r="AC1426" i="9" s="1"/>
  <c r="K1447" i="9"/>
  <c r="K1577" i="9"/>
  <c r="L1678" i="9"/>
  <c r="AC1678" i="9" s="1"/>
  <c r="L1754" i="9"/>
  <c r="AC1754" i="9" s="1"/>
  <c r="L1763" i="9"/>
  <c r="AC1763" i="9" s="1"/>
  <c r="L1967" i="9"/>
  <c r="AC1967" i="9" s="1"/>
  <c r="L1983" i="9"/>
  <c r="AC1983" i="9" s="1"/>
  <c r="L2694" i="9"/>
  <c r="AC2694" i="9" s="1"/>
  <c r="K2694" i="9"/>
  <c r="K3084" i="9"/>
  <c r="L3084" i="9"/>
  <c r="AC3084" i="9" s="1"/>
  <c r="K3253" i="9"/>
  <c r="L3253" i="9"/>
  <c r="AC3253" i="9" s="1"/>
  <c r="K6024" i="9"/>
  <c r="L6024" i="9"/>
  <c r="AC6024" i="9" s="1"/>
  <c r="L7780" i="9"/>
  <c r="AC7780" i="9" s="1"/>
  <c r="K7780" i="9"/>
  <c r="K31" i="9"/>
  <c r="K87" i="9"/>
  <c r="L129" i="9"/>
  <c r="AC129" i="9" s="1"/>
  <c r="L220" i="9"/>
  <c r="AC220" i="9" s="1"/>
  <c r="K249" i="9"/>
  <c r="L311" i="9"/>
  <c r="AC311" i="9" s="1"/>
  <c r="L356" i="9"/>
  <c r="AC356" i="9" s="1"/>
  <c r="K417" i="9"/>
  <c r="L476" i="9"/>
  <c r="AC476" i="9" s="1"/>
  <c r="K867" i="9"/>
  <c r="L987" i="9"/>
  <c r="AC987" i="9" s="1"/>
  <c r="K987" i="9"/>
  <c r="L1128" i="9"/>
  <c r="AC1128" i="9" s="1"/>
  <c r="K1175" i="9"/>
  <c r="L1175" i="9"/>
  <c r="AC1175" i="9" s="1"/>
  <c r="L1213" i="9"/>
  <c r="AC1213" i="9" s="1"/>
  <c r="K1213" i="9"/>
  <c r="K1266" i="9"/>
  <c r="L1266" i="9"/>
  <c r="AC1266" i="9" s="1"/>
  <c r="K1431" i="9"/>
  <c r="L1431" i="9"/>
  <c r="AC1431" i="9" s="1"/>
  <c r="K1952" i="9"/>
  <c r="L1952" i="9"/>
  <c r="AC1952" i="9" s="1"/>
  <c r="K2919" i="9"/>
  <c r="L2919" i="9"/>
  <c r="AC2919" i="9" s="1"/>
  <c r="L3050" i="9"/>
  <c r="AC3050" i="9" s="1"/>
  <c r="K3050" i="9"/>
  <c r="K3539" i="9"/>
  <c r="L3539" i="9"/>
  <c r="AC3539" i="9" s="1"/>
  <c r="L3930" i="9"/>
  <c r="AC3930" i="9" s="1"/>
  <c r="K3930" i="9"/>
  <c r="L43" i="9"/>
  <c r="AC43" i="9" s="1"/>
  <c r="L100" i="9"/>
  <c r="AC100" i="9" s="1"/>
  <c r="K127" i="9"/>
  <c r="L133" i="9"/>
  <c r="AC133" i="9" s="1"/>
  <c r="L348" i="9"/>
  <c r="AC348" i="9" s="1"/>
  <c r="K351" i="9"/>
  <c r="L400" i="9"/>
  <c r="AC400" i="9" s="1"/>
  <c r="K513" i="9"/>
  <c r="L513" i="9"/>
  <c r="AC513" i="9" s="1"/>
  <c r="L565" i="9"/>
  <c r="AC565" i="9" s="1"/>
  <c r="K565" i="9"/>
  <c r="K652" i="9"/>
  <c r="L652" i="9"/>
  <c r="AC652" i="9" s="1"/>
  <c r="L727" i="9"/>
  <c r="AC727" i="9" s="1"/>
  <c r="L768" i="9"/>
  <c r="AC768" i="9" s="1"/>
  <c r="L789" i="9"/>
  <c r="AC789" i="9" s="1"/>
  <c r="K789" i="9"/>
  <c r="L818" i="9"/>
  <c r="AC818" i="9" s="1"/>
  <c r="L861" i="9"/>
  <c r="AC861" i="9" s="1"/>
  <c r="K871" i="9"/>
  <c r="K975" i="9"/>
  <c r="K979" i="9"/>
  <c r="L979" i="9"/>
  <c r="AC979" i="9" s="1"/>
  <c r="K1073" i="9"/>
  <c r="L1095" i="9"/>
  <c r="AC1095" i="9" s="1"/>
  <c r="K1095" i="9"/>
  <c r="L1108" i="9"/>
  <c r="AC1108" i="9" s="1"/>
  <c r="K1115" i="9"/>
  <c r="L1119" i="9"/>
  <c r="AC1119" i="9" s="1"/>
  <c r="K1119" i="9"/>
  <c r="K1169" i="9"/>
  <c r="L1169" i="9"/>
  <c r="AC1169" i="9" s="1"/>
  <c r="L1231" i="9"/>
  <c r="AC1231" i="9" s="1"/>
  <c r="L1253" i="9"/>
  <c r="AC1253" i="9" s="1"/>
  <c r="K1253" i="9"/>
  <c r="K1351" i="9"/>
  <c r="L1354" i="9"/>
  <c r="AC1354" i="9" s="1"/>
  <c r="L1379" i="9"/>
  <c r="AC1379" i="9" s="1"/>
  <c r="K1379" i="9"/>
  <c r="K1471" i="9"/>
  <c r="K1506" i="9"/>
  <c r="L1506" i="9"/>
  <c r="AC1506" i="9" s="1"/>
  <c r="K1520" i="9"/>
  <c r="L1520" i="9"/>
  <c r="AC1520" i="9" s="1"/>
  <c r="K1557" i="9"/>
  <c r="L1557" i="9"/>
  <c r="AC1557" i="9" s="1"/>
  <c r="K1594" i="9"/>
  <c r="L1594" i="9"/>
  <c r="AC1594" i="9" s="1"/>
  <c r="K1598" i="9"/>
  <c r="L1598" i="9"/>
  <c r="AC1598" i="9" s="1"/>
  <c r="K1608" i="9"/>
  <c r="L1608" i="9"/>
  <c r="AC1608" i="9" s="1"/>
  <c r="K1617" i="9"/>
  <c r="L1617" i="9"/>
  <c r="AC1617" i="9" s="1"/>
  <c r="L1721" i="9"/>
  <c r="AC1721" i="9" s="1"/>
  <c r="L1759" i="9"/>
  <c r="AC1759" i="9" s="1"/>
  <c r="K1759" i="9"/>
  <c r="K1804" i="9"/>
  <c r="L1804" i="9"/>
  <c r="AC1804" i="9" s="1"/>
  <c r="K1881" i="9"/>
  <c r="L1891" i="9"/>
  <c r="AC1891" i="9" s="1"/>
  <c r="K1894" i="9"/>
  <c r="L1894" i="9"/>
  <c r="AC1894" i="9" s="1"/>
  <c r="K1901" i="9"/>
  <c r="K1918" i="9"/>
  <c r="L1918" i="9"/>
  <c r="AC1918" i="9" s="1"/>
  <c r="K1953" i="9"/>
  <c r="L1953" i="9"/>
  <c r="AC1953" i="9" s="1"/>
  <c r="K1960" i="9"/>
  <c r="L1960" i="9"/>
  <c r="AC1960" i="9" s="1"/>
  <c r="K1992" i="9"/>
  <c r="L1992" i="9"/>
  <c r="AC1992" i="9" s="1"/>
  <c r="L2172" i="9"/>
  <c r="AC2172" i="9" s="1"/>
  <c r="L2180" i="9"/>
  <c r="AC2180" i="9" s="1"/>
  <c r="K2180" i="9"/>
  <c r="K2219" i="9"/>
  <c r="L2219" i="9"/>
  <c r="AC2219" i="9" s="1"/>
  <c r="L2244" i="9"/>
  <c r="AC2244" i="9" s="1"/>
  <c r="K2259" i="9"/>
  <c r="L2259" i="9"/>
  <c r="AC2259" i="9" s="1"/>
  <c r="K2375" i="9"/>
  <c r="L2375" i="9"/>
  <c r="AC2375" i="9" s="1"/>
  <c r="L2461" i="9"/>
  <c r="AC2461" i="9" s="1"/>
  <c r="K2496" i="9"/>
  <c r="L2524" i="9"/>
  <c r="AC2524" i="9" s="1"/>
  <c r="K2696" i="9"/>
  <c r="L2696" i="9"/>
  <c r="AC2696" i="9" s="1"/>
  <c r="K2852" i="9"/>
  <c r="L2852" i="9"/>
  <c r="AC2852" i="9" s="1"/>
  <c r="K2860" i="9"/>
  <c r="L2860" i="9"/>
  <c r="AC2860" i="9" s="1"/>
  <c r="K3457" i="9"/>
  <c r="L3457" i="9"/>
  <c r="AC3457" i="9" s="1"/>
  <c r="L3476" i="9"/>
  <c r="AC3476" i="9" s="1"/>
  <c r="K3476" i="9"/>
  <c r="K3827" i="9"/>
  <c r="L3827" i="9"/>
  <c r="AC3827" i="9" s="1"/>
  <c r="K3846" i="9"/>
  <c r="L3846" i="9"/>
  <c r="AC3846" i="9" s="1"/>
  <c r="K3856" i="9"/>
  <c r="L3856" i="9"/>
  <c r="AC3856" i="9" s="1"/>
  <c r="K4033" i="9"/>
  <c r="L4033" i="9"/>
  <c r="AC4033" i="9" s="1"/>
  <c r="L4103" i="9"/>
  <c r="AC4103" i="9" s="1"/>
  <c r="K4103" i="9"/>
  <c r="K4185" i="9"/>
  <c r="L4185" i="9"/>
  <c r="AC4185" i="9" s="1"/>
  <c r="L4403" i="9"/>
  <c r="AC4403" i="9" s="1"/>
  <c r="K4403" i="9"/>
  <c r="L4766" i="9"/>
  <c r="AC4766" i="9" s="1"/>
  <c r="K4766" i="9"/>
  <c r="L5274" i="9"/>
  <c r="AC5274" i="9" s="1"/>
  <c r="L5308" i="9"/>
  <c r="AC5308" i="9" s="1"/>
  <c r="K5308" i="9"/>
  <c r="L5577" i="9"/>
  <c r="AC5577" i="9" s="1"/>
  <c r="K5577" i="9"/>
  <c r="L4379" i="9"/>
  <c r="AC4379" i="9" s="1"/>
  <c r="K4379" i="9"/>
  <c r="L4421" i="9"/>
  <c r="AC4421" i="9" s="1"/>
  <c r="K4421" i="9"/>
  <c r="L4901" i="9"/>
  <c r="AC4901" i="9" s="1"/>
  <c r="K4901" i="9"/>
  <c r="K5439" i="9"/>
  <c r="L5439" i="9"/>
  <c r="AC5439" i="9" s="1"/>
  <c r="L777" i="9"/>
  <c r="AC777" i="9" s="1"/>
  <c r="K777" i="9"/>
  <c r="K1268" i="9"/>
  <c r="L1268" i="9"/>
  <c r="AC1268" i="9" s="1"/>
  <c r="K1282" i="9"/>
  <c r="L1282" i="9"/>
  <c r="AC1282" i="9" s="1"/>
  <c r="K1393" i="9"/>
  <c r="L1393" i="9"/>
  <c r="AC1393" i="9" s="1"/>
  <c r="L1777" i="9"/>
  <c r="AC1777" i="9" s="1"/>
  <c r="K1777" i="9"/>
  <c r="K1942" i="9"/>
  <c r="L1942" i="9"/>
  <c r="AC1942" i="9" s="1"/>
  <c r="L2380" i="9"/>
  <c r="AC2380" i="9" s="1"/>
  <c r="K2380" i="9"/>
  <c r="K3313" i="9"/>
  <c r="L3313" i="9"/>
  <c r="AC3313" i="9" s="1"/>
  <c r="K3713" i="9"/>
  <c r="L3713" i="9"/>
  <c r="AC3713" i="9" s="1"/>
  <c r="K4373" i="9"/>
  <c r="L4373" i="9"/>
  <c r="AC4373" i="9" s="1"/>
  <c r="L4875" i="9"/>
  <c r="AC4875" i="9" s="1"/>
  <c r="K4875" i="9"/>
  <c r="L6840" i="9"/>
  <c r="AC6840" i="9" s="1"/>
  <c r="K6840" i="9"/>
  <c r="L69" i="9"/>
  <c r="AC69" i="9" s="1"/>
  <c r="L107" i="9"/>
  <c r="AC107" i="9" s="1"/>
  <c r="L177" i="9"/>
  <c r="AC177" i="9" s="1"/>
  <c r="L228" i="9"/>
  <c r="AC228" i="9" s="1"/>
  <c r="L245" i="9"/>
  <c r="AC245" i="9" s="1"/>
  <c r="K319" i="9"/>
  <c r="L336" i="9"/>
  <c r="AC336" i="9" s="1"/>
  <c r="L401" i="9"/>
  <c r="AC401" i="9" s="1"/>
  <c r="K709" i="9"/>
  <c r="K960" i="9"/>
  <c r="L960" i="9"/>
  <c r="AC960" i="9" s="1"/>
  <c r="K989" i="9"/>
  <c r="K1015" i="9"/>
  <c r="L1040" i="9"/>
  <c r="AC1040" i="9" s="1"/>
  <c r="K1181" i="9"/>
  <c r="K1286" i="9"/>
  <c r="L1286" i="9"/>
  <c r="AC1286" i="9" s="1"/>
  <c r="K1343" i="9"/>
  <c r="L1343" i="9"/>
  <c r="AC1343" i="9" s="1"/>
  <c r="K1384" i="9"/>
  <c r="L1384" i="9"/>
  <c r="AC1384" i="9" s="1"/>
  <c r="L1397" i="9"/>
  <c r="AC1397" i="9" s="1"/>
  <c r="K1596" i="9"/>
  <c r="L1596" i="9"/>
  <c r="AC1596" i="9" s="1"/>
  <c r="K1696" i="9"/>
  <c r="L1696" i="9"/>
  <c r="AC1696" i="9" s="1"/>
  <c r="L1712" i="9"/>
  <c r="AC1712" i="9" s="1"/>
  <c r="L1799" i="9"/>
  <c r="AC1799" i="9" s="1"/>
  <c r="K1799" i="9"/>
  <c r="L1845" i="9"/>
  <c r="AC1845" i="9" s="1"/>
  <c r="K2112" i="9"/>
  <c r="L2354" i="9"/>
  <c r="AC2354" i="9" s="1"/>
  <c r="K2354" i="9"/>
  <c r="K2566" i="9"/>
  <c r="K2690" i="9"/>
  <c r="L2690" i="9"/>
  <c r="AC2690" i="9" s="1"/>
  <c r="L2698" i="9"/>
  <c r="AC2698" i="9" s="1"/>
  <c r="K2698" i="9"/>
  <c r="K2765" i="9"/>
  <c r="L2765" i="9"/>
  <c r="AC2765" i="9" s="1"/>
  <c r="K3186" i="9"/>
  <c r="L3186" i="9"/>
  <c r="AC3186" i="9" s="1"/>
  <c r="K3334" i="9"/>
  <c r="L3334" i="9"/>
  <c r="AC3334" i="9" s="1"/>
  <c r="K3786" i="9"/>
  <c r="L3786" i="9"/>
  <c r="AC3786" i="9" s="1"/>
  <c r="K3948" i="9"/>
  <c r="L5899" i="9"/>
  <c r="AC5899" i="9" s="1"/>
  <c r="K5899" i="9"/>
  <c r="K6635" i="9"/>
  <c r="L6635" i="9"/>
  <c r="AC6635" i="9" s="1"/>
  <c r="L6759" i="9"/>
  <c r="AC6759" i="9" s="1"/>
  <c r="K6759" i="9"/>
  <c r="L7922" i="9"/>
  <c r="AC7922" i="9" s="1"/>
  <c r="K7922" i="9"/>
  <c r="L8049" i="9"/>
  <c r="AC8049" i="9" s="1"/>
  <c r="K8049" i="9"/>
  <c r="L28" i="9"/>
  <c r="AC28" i="9" s="1"/>
  <c r="L55" i="9"/>
  <c r="AC55" i="9" s="1"/>
  <c r="L171" i="9"/>
  <c r="AC171" i="9" s="1"/>
  <c r="K187" i="9"/>
  <c r="L196" i="9"/>
  <c r="AC196" i="9" s="1"/>
  <c r="K265" i="9"/>
  <c r="L340" i="9"/>
  <c r="AC340" i="9" s="1"/>
  <c r="L385" i="9"/>
  <c r="AC385" i="9" s="1"/>
  <c r="L658" i="9"/>
  <c r="AC658" i="9" s="1"/>
  <c r="L848" i="9"/>
  <c r="AC848" i="9" s="1"/>
  <c r="K879" i="9"/>
  <c r="L925" i="9"/>
  <c r="AC925" i="9" s="1"/>
  <c r="L944" i="9"/>
  <c r="AC944" i="9" s="1"/>
  <c r="K957" i="9"/>
  <c r="L1427" i="9"/>
  <c r="AC1427" i="9" s="1"/>
  <c r="K1427" i="9"/>
  <c r="K1782" i="9"/>
  <c r="L1782" i="9"/>
  <c r="AC1782" i="9" s="1"/>
  <c r="L1817" i="9"/>
  <c r="AC1817" i="9" s="1"/>
  <c r="K1817" i="9"/>
  <c r="K1904" i="9"/>
  <c r="L1904" i="9"/>
  <c r="AC1904" i="9" s="1"/>
  <c r="K2079" i="9"/>
  <c r="L2079" i="9"/>
  <c r="AC2079" i="9" s="1"/>
  <c r="K2123" i="9"/>
  <c r="L2123" i="9"/>
  <c r="AC2123" i="9" s="1"/>
  <c r="L2442" i="9"/>
  <c r="AC2442" i="9" s="1"/>
  <c r="K2442" i="9"/>
  <c r="L2538" i="9"/>
  <c r="AC2538" i="9" s="1"/>
  <c r="K2538" i="9"/>
  <c r="L3138" i="9"/>
  <c r="AC3138" i="9" s="1"/>
  <c r="K3138" i="9"/>
  <c r="K3175" i="9"/>
  <c r="L3175" i="9"/>
  <c r="AC3175" i="9" s="1"/>
  <c r="L4106" i="9"/>
  <c r="AC4106" i="9" s="1"/>
  <c r="K4106" i="9"/>
  <c r="K4255" i="9"/>
  <c r="L4255" i="9"/>
  <c r="AC4255" i="9" s="1"/>
  <c r="K5397" i="9"/>
  <c r="L5397" i="9"/>
  <c r="AC5397" i="9" s="1"/>
  <c r="K645" i="9"/>
  <c r="L645" i="9"/>
  <c r="AC645" i="9" s="1"/>
  <c r="K697" i="9"/>
  <c r="L697" i="9"/>
  <c r="AC697" i="9" s="1"/>
  <c r="L783" i="9"/>
  <c r="AC783" i="9" s="1"/>
  <c r="K783" i="9"/>
  <c r="L1023" i="9"/>
  <c r="AC1023" i="9" s="1"/>
  <c r="K1023" i="9"/>
  <c r="K1112" i="9"/>
  <c r="L1112" i="9"/>
  <c r="AC1112" i="9" s="1"/>
  <c r="K1301" i="9"/>
  <c r="L1301" i="9"/>
  <c r="AC1301" i="9" s="1"/>
  <c r="K1305" i="9"/>
  <c r="L1305" i="9"/>
  <c r="AC1305" i="9" s="1"/>
  <c r="K1358" i="9"/>
  <c r="L1358" i="9"/>
  <c r="AC1358" i="9" s="1"/>
  <c r="K1439" i="9"/>
  <c r="L1439" i="9"/>
  <c r="AC1439" i="9" s="1"/>
  <c r="K1573" i="9"/>
  <c r="L1573" i="9"/>
  <c r="AC1573" i="9" s="1"/>
  <c r="K1657" i="9"/>
  <c r="L1657" i="9"/>
  <c r="AC1657" i="9" s="1"/>
  <c r="K1768" i="9"/>
  <c r="L1768" i="9"/>
  <c r="AC1768" i="9" s="1"/>
  <c r="K1790" i="9"/>
  <c r="L1790" i="9"/>
  <c r="AC1790" i="9" s="1"/>
  <c r="K1856" i="9"/>
  <c r="L1856" i="9"/>
  <c r="AC1856" i="9" s="1"/>
  <c r="L1909" i="9"/>
  <c r="AC1909" i="9" s="1"/>
  <c r="K1909" i="9"/>
  <c r="K1996" i="9"/>
  <c r="L1996" i="9"/>
  <c r="AC1996" i="9" s="1"/>
  <c r="K2006" i="9"/>
  <c r="L2006" i="9"/>
  <c r="AC2006" i="9" s="1"/>
  <c r="K2223" i="9"/>
  <c r="L2223" i="9"/>
  <c r="AC2223" i="9" s="1"/>
  <c r="L2252" i="9"/>
  <c r="AC2252" i="9" s="1"/>
  <c r="K2252" i="9"/>
  <c r="K2308" i="9"/>
  <c r="L2308" i="9"/>
  <c r="AC2308" i="9" s="1"/>
  <c r="K2327" i="9"/>
  <c r="L2327" i="9"/>
  <c r="AC2327" i="9" s="1"/>
  <c r="K2334" i="9"/>
  <c r="L2334" i="9"/>
  <c r="AC2334" i="9" s="1"/>
  <c r="K2483" i="9"/>
  <c r="L2483" i="9"/>
  <c r="AC2483" i="9" s="1"/>
  <c r="K2771" i="9"/>
  <c r="L2771" i="9"/>
  <c r="AC2771" i="9" s="1"/>
  <c r="K2884" i="9"/>
  <c r="L2884" i="9"/>
  <c r="AC2884" i="9" s="1"/>
  <c r="K3003" i="9"/>
  <c r="L3003" i="9"/>
  <c r="AC3003" i="9" s="1"/>
  <c r="L3066" i="9"/>
  <c r="AC3066" i="9" s="1"/>
  <c r="K3066" i="9"/>
  <c r="L3364" i="9"/>
  <c r="AC3364" i="9" s="1"/>
  <c r="K3364" i="9"/>
  <c r="L3913" i="9"/>
  <c r="AC3913" i="9" s="1"/>
  <c r="K3913" i="9"/>
  <c r="K4531" i="9"/>
  <c r="L4531" i="9"/>
  <c r="AC4531" i="9" s="1"/>
  <c r="K4592" i="9"/>
  <c r="L4592" i="9"/>
  <c r="AC4592" i="9" s="1"/>
  <c r="L4596" i="9"/>
  <c r="AC4596" i="9" s="1"/>
  <c r="K4596" i="9"/>
  <c r="L4687" i="9"/>
  <c r="AC4687" i="9" s="1"/>
  <c r="K4687" i="9"/>
  <c r="K4930" i="9"/>
  <c r="L4930" i="9"/>
  <c r="AC4930" i="9" s="1"/>
  <c r="K2795" i="9"/>
  <c r="L2795" i="9"/>
  <c r="AC2795" i="9" s="1"/>
  <c r="K2861" i="9"/>
  <c r="L2861" i="9"/>
  <c r="AC2861" i="9" s="1"/>
  <c r="K2877" i="9"/>
  <c r="L2877" i="9"/>
  <c r="AC2877" i="9" s="1"/>
  <c r="K2931" i="9"/>
  <c r="L2931" i="9"/>
  <c r="AC2931" i="9" s="1"/>
  <c r="K3010" i="9"/>
  <c r="L3010" i="9"/>
  <c r="AC3010" i="9" s="1"/>
  <c r="K3021" i="9"/>
  <c r="L3021" i="9"/>
  <c r="AC3021" i="9" s="1"/>
  <c r="K3105" i="9"/>
  <c r="L3105" i="9"/>
  <c r="AC3105" i="9" s="1"/>
  <c r="L3154" i="9"/>
  <c r="AC3154" i="9" s="1"/>
  <c r="K3154" i="9"/>
  <c r="L3164" i="9"/>
  <c r="AC3164" i="9" s="1"/>
  <c r="K3164" i="9"/>
  <c r="K3213" i="9"/>
  <c r="L3213" i="9"/>
  <c r="AC3213" i="9" s="1"/>
  <c r="K3429" i="9"/>
  <c r="L3429" i="9"/>
  <c r="AC3429" i="9" s="1"/>
  <c r="K3450" i="9"/>
  <c r="L3450" i="9"/>
  <c r="AC3450" i="9" s="1"/>
  <c r="L3536" i="9"/>
  <c r="AC3536" i="9" s="1"/>
  <c r="K3536" i="9"/>
  <c r="L3544" i="9"/>
  <c r="AC3544" i="9" s="1"/>
  <c r="K3544" i="9"/>
  <c r="L3636" i="9"/>
  <c r="AC3636" i="9" s="1"/>
  <c r="K3636" i="9"/>
  <c r="K3750" i="9"/>
  <c r="L3750" i="9"/>
  <c r="AC3750" i="9" s="1"/>
  <c r="K3765" i="9"/>
  <c r="L3765" i="9"/>
  <c r="AC3765" i="9" s="1"/>
  <c r="L3824" i="9"/>
  <c r="AC3824" i="9" s="1"/>
  <c r="K3824" i="9"/>
  <c r="L3828" i="9"/>
  <c r="AC3828" i="9" s="1"/>
  <c r="K3828" i="9"/>
  <c r="L3927" i="9"/>
  <c r="AC3927" i="9" s="1"/>
  <c r="K3927" i="9"/>
  <c r="L4023" i="9"/>
  <c r="AC4023" i="9" s="1"/>
  <c r="K4023" i="9"/>
  <c r="K4192" i="9"/>
  <c r="L4192" i="9"/>
  <c r="AC4192" i="9" s="1"/>
  <c r="L4427" i="9"/>
  <c r="AC4427" i="9" s="1"/>
  <c r="K4427" i="9"/>
  <c r="L4829" i="9"/>
  <c r="AC4829" i="9" s="1"/>
  <c r="K4829" i="9"/>
  <c r="K5038" i="9"/>
  <c r="L5038" i="9"/>
  <c r="AC5038" i="9" s="1"/>
  <c r="L5104" i="9"/>
  <c r="AC5104" i="9" s="1"/>
  <c r="K5104" i="9"/>
  <c r="L5373" i="9"/>
  <c r="AC5373" i="9" s="1"/>
  <c r="K5373" i="9"/>
  <c r="L5415" i="9"/>
  <c r="AC5415" i="9" s="1"/>
  <c r="K5415" i="9"/>
  <c r="K5469" i="9"/>
  <c r="L5469" i="9"/>
  <c r="AC5469" i="9" s="1"/>
  <c r="L5591" i="9"/>
  <c r="AC5591" i="9" s="1"/>
  <c r="K5591" i="9"/>
  <c r="K5964" i="9"/>
  <c r="L5964" i="9"/>
  <c r="AC5964" i="9" s="1"/>
  <c r="L5991" i="9"/>
  <c r="AC5991" i="9" s="1"/>
  <c r="K5991" i="9"/>
  <c r="L6033" i="9"/>
  <c r="AC6033" i="9" s="1"/>
  <c r="K6033" i="9"/>
  <c r="L6041" i="9"/>
  <c r="AC6041" i="9" s="1"/>
  <c r="K6041" i="9"/>
  <c r="L6875" i="9"/>
  <c r="AC6875" i="9" s="1"/>
  <c r="K6875" i="9"/>
  <c r="L6896" i="9"/>
  <c r="AC6896" i="9" s="1"/>
  <c r="K6896" i="9"/>
  <c r="K6957" i="9"/>
  <c r="L6957" i="9"/>
  <c r="AC6957" i="9" s="1"/>
  <c r="L8350" i="9"/>
  <c r="AC8350" i="9" s="1"/>
  <c r="K8350" i="9"/>
  <c r="K1368" i="9"/>
  <c r="L1368" i="9"/>
  <c r="AC1368" i="9" s="1"/>
  <c r="K1372" i="9"/>
  <c r="L1372" i="9"/>
  <c r="AC1372" i="9" s="1"/>
  <c r="K1450" i="9"/>
  <c r="L1450" i="9"/>
  <c r="AC1450" i="9" s="1"/>
  <c r="K1752" i="9"/>
  <c r="L1752" i="9"/>
  <c r="AC1752" i="9" s="1"/>
  <c r="K1824" i="9"/>
  <c r="L1824" i="9"/>
  <c r="AC1824" i="9" s="1"/>
  <c r="K1870" i="9"/>
  <c r="L1870" i="9"/>
  <c r="AC1870" i="9" s="1"/>
  <c r="K1899" i="9"/>
  <c r="L1899" i="9"/>
  <c r="AC1899" i="9" s="1"/>
  <c r="K1934" i="9"/>
  <c r="L1934" i="9"/>
  <c r="AC1934" i="9" s="1"/>
  <c r="K1963" i="9"/>
  <c r="L1963" i="9"/>
  <c r="AC1963" i="9" s="1"/>
  <c r="K1990" i="9"/>
  <c r="L1990" i="9"/>
  <c r="AC1990" i="9" s="1"/>
  <c r="K2069" i="9"/>
  <c r="L2069" i="9"/>
  <c r="AC2069" i="9" s="1"/>
  <c r="K2269" i="9"/>
  <c r="L2269" i="9"/>
  <c r="AC2269" i="9" s="1"/>
  <c r="K2343" i="9"/>
  <c r="L2343" i="9"/>
  <c r="AC2343" i="9" s="1"/>
  <c r="K2370" i="9"/>
  <c r="L2370" i="9"/>
  <c r="AC2370" i="9" s="1"/>
  <c r="L2448" i="9"/>
  <c r="AC2448" i="9" s="1"/>
  <c r="K2448" i="9"/>
  <c r="L2466" i="9"/>
  <c r="AC2466" i="9" s="1"/>
  <c r="K2466" i="9"/>
  <c r="K2493" i="9"/>
  <c r="L2493" i="9"/>
  <c r="AC2493" i="9" s="1"/>
  <c r="L2528" i="9"/>
  <c r="AC2528" i="9" s="1"/>
  <c r="K2528" i="9"/>
  <c r="K2647" i="9"/>
  <c r="L2647" i="9"/>
  <c r="AC2647" i="9" s="1"/>
  <c r="K2679" i="9"/>
  <c r="L2679" i="9"/>
  <c r="AC2679" i="9" s="1"/>
  <c r="K2727" i="9"/>
  <c r="L2727" i="9"/>
  <c r="AC2727" i="9" s="1"/>
  <c r="K2796" i="9"/>
  <c r="L2796" i="9"/>
  <c r="AC2796" i="9" s="1"/>
  <c r="K2850" i="9"/>
  <c r="L2850" i="9"/>
  <c r="AC2850" i="9" s="1"/>
  <c r="K2866" i="9"/>
  <c r="L2866" i="9"/>
  <c r="AC2866" i="9" s="1"/>
  <c r="K2878" i="9"/>
  <c r="L2878" i="9"/>
  <c r="AC2878" i="9" s="1"/>
  <c r="L3098" i="9"/>
  <c r="AC3098" i="9" s="1"/>
  <c r="K3098" i="9"/>
  <c r="K3106" i="9"/>
  <c r="L3106" i="9"/>
  <c r="AC3106" i="9" s="1"/>
  <c r="L3292" i="9"/>
  <c r="AC3292" i="9" s="1"/>
  <c r="K3292" i="9"/>
  <c r="L3384" i="9"/>
  <c r="AC3384" i="9" s="1"/>
  <c r="K3384" i="9"/>
  <c r="K3495" i="9"/>
  <c r="L3495" i="9"/>
  <c r="AC3495" i="9" s="1"/>
  <c r="K3685" i="9"/>
  <c r="L3685" i="9"/>
  <c r="AC3685" i="9" s="1"/>
  <c r="K3717" i="9"/>
  <c r="L3717" i="9"/>
  <c r="AC3717" i="9" s="1"/>
  <c r="L4024" i="9"/>
  <c r="AC4024" i="9" s="1"/>
  <c r="K4024" i="9"/>
  <c r="K4161" i="9"/>
  <c r="L4161" i="9"/>
  <c r="AC4161" i="9" s="1"/>
  <c r="K4189" i="9"/>
  <c r="L4189" i="9"/>
  <c r="AC4189" i="9" s="1"/>
  <c r="K4228" i="9"/>
  <c r="L4228" i="9"/>
  <c r="AC4228" i="9" s="1"/>
  <c r="K4258" i="9"/>
  <c r="L4258" i="9"/>
  <c r="AC4258" i="9" s="1"/>
  <c r="K4277" i="9"/>
  <c r="L4277" i="9"/>
  <c r="AC4277" i="9" s="1"/>
  <c r="K4281" i="9"/>
  <c r="L4281" i="9"/>
  <c r="AC4281" i="9" s="1"/>
  <c r="K4414" i="9"/>
  <c r="L4414" i="9"/>
  <c r="AC4414" i="9" s="1"/>
  <c r="K4522" i="9"/>
  <c r="L4522" i="9"/>
  <c r="AC4522" i="9" s="1"/>
  <c r="L4926" i="9"/>
  <c r="AC4926" i="9" s="1"/>
  <c r="K4926" i="9"/>
  <c r="L5258" i="9"/>
  <c r="AC5258" i="9" s="1"/>
  <c r="K5258" i="9"/>
  <c r="L5272" i="9"/>
  <c r="AC5272" i="9" s="1"/>
  <c r="K5272" i="9"/>
  <c r="L5316" i="9"/>
  <c r="AC5316" i="9" s="1"/>
  <c r="K5316" i="9"/>
  <c r="L5693" i="9"/>
  <c r="AC5693" i="9" s="1"/>
  <c r="K5693" i="9"/>
  <c r="L6835" i="9"/>
  <c r="AC6835" i="9" s="1"/>
  <c r="K6835" i="9"/>
  <c r="L495" i="9"/>
  <c r="AC495" i="9" s="1"/>
  <c r="K501" i="9"/>
  <c r="L576" i="9"/>
  <c r="AC576" i="9" s="1"/>
  <c r="L585" i="9"/>
  <c r="AC585" i="9" s="1"/>
  <c r="L591" i="9"/>
  <c r="AC591" i="9" s="1"/>
  <c r="L707" i="9"/>
  <c r="AC707" i="9" s="1"/>
  <c r="L731" i="9"/>
  <c r="AC731" i="9" s="1"/>
  <c r="L741" i="9"/>
  <c r="AC741" i="9" s="1"/>
  <c r="L795" i="9"/>
  <c r="AC795" i="9" s="1"/>
  <c r="K801" i="9"/>
  <c r="L807" i="9"/>
  <c r="AC807" i="9" s="1"/>
  <c r="L813" i="9"/>
  <c r="AC813" i="9" s="1"/>
  <c r="L829" i="9"/>
  <c r="AC829" i="9" s="1"/>
  <c r="L832" i="9"/>
  <c r="AC832" i="9" s="1"/>
  <c r="L898" i="9"/>
  <c r="AC898" i="9" s="1"/>
  <c r="K923" i="9"/>
  <c r="K937" i="9"/>
  <c r="L1008" i="9"/>
  <c r="AC1008" i="9" s="1"/>
  <c r="K1013" i="9"/>
  <c r="L1044" i="9"/>
  <c r="AC1044" i="9" s="1"/>
  <c r="K1071" i="9"/>
  <c r="K1101" i="9"/>
  <c r="L1104" i="9"/>
  <c r="AC1104" i="9" s="1"/>
  <c r="L1179" i="9"/>
  <c r="AC1179" i="9" s="1"/>
  <c r="K1219" i="9"/>
  <c r="K1270" i="9"/>
  <c r="L1270" i="9"/>
  <c r="AC1270" i="9" s="1"/>
  <c r="L1359" i="9"/>
  <c r="AC1359" i="9" s="1"/>
  <c r="K1359" i="9"/>
  <c r="K1376" i="9"/>
  <c r="L1376" i="9"/>
  <c r="AC1376" i="9" s="1"/>
  <c r="L1415" i="9"/>
  <c r="AC1415" i="9" s="1"/>
  <c r="K1415" i="9"/>
  <c r="L1483" i="9"/>
  <c r="AC1483" i="9" s="1"/>
  <c r="K1483" i="9"/>
  <c r="K1508" i="9"/>
  <c r="L1508" i="9"/>
  <c r="AC1508" i="9" s="1"/>
  <c r="L1551" i="9"/>
  <c r="AC1551" i="9" s="1"/>
  <c r="K1551" i="9"/>
  <c r="K1586" i="9"/>
  <c r="L1586" i="9"/>
  <c r="AC1586" i="9" s="1"/>
  <c r="L1615" i="9"/>
  <c r="AC1615" i="9" s="1"/>
  <c r="K1615" i="9"/>
  <c r="L1641" i="9"/>
  <c r="AC1641" i="9" s="1"/>
  <c r="K1641" i="9"/>
  <c r="L1665" i="9"/>
  <c r="AC1665" i="9" s="1"/>
  <c r="K1665" i="9"/>
  <c r="K1680" i="9"/>
  <c r="L1680" i="9"/>
  <c r="AC1680" i="9" s="1"/>
  <c r="K1758" i="9"/>
  <c r="L1758" i="9"/>
  <c r="AC1758" i="9" s="1"/>
  <c r="K1896" i="9"/>
  <c r="L1896" i="9"/>
  <c r="AC1896" i="9" s="1"/>
  <c r="K1931" i="9"/>
  <c r="L1931" i="9"/>
  <c r="AC1931" i="9" s="1"/>
  <c r="K1943" i="9"/>
  <c r="L1943" i="9"/>
  <c r="AC1943" i="9" s="1"/>
  <c r="K1976" i="9"/>
  <c r="L1976" i="9"/>
  <c r="AC1976" i="9" s="1"/>
  <c r="K1998" i="9"/>
  <c r="L1998" i="9"/>
  <c r="AC1998" i="9" s="1"/>
  <c r="K2080" i="9"/>
  <c r="L2080" i="9"/>
  <c r="AC2080" i="9" s="1"/>
  <c r="K2091" i="9"/>
  <c r="L2091" i="9"/>
  <c r="AC2091" i="9" s="1"/>
  <c r="K2153" i="9"/>
  <c r="L2153" i="9"/>
  <c r="AC2153" i="9" s="1"/>
  <c r="L2326" i="9"/>
  <c r="AC2326" i="9" s="1"/>
  <c r="K2326" i="9"/>
  <c r="L2358" i="9"/>
  <c r="AC2358" i="9" s="1"/>
  <c r="K2358" i="9"/>
  <c r="K2445" i="9"/>
  <c r="L2445" i="9"/>
  <c r="AC2445" i="9" s="1"/>
  <c r="K2525" i="9"/>
  <c r="L2525" i="9"/>
  <c r="AC2525" i="9" s="1"/>
  <c r="L2582" i="9"/>
  <c r="AC2582" i="9" s="1"/>
  <c r="K2582" i="9"/>
  <c r="L2616" i="9"/>
  <c r="AC2616" i="9" s="1"/>
  <c r="L2626" i="9"/>
  <c r="AC2626" i="9" s="1"/>
  <c r="K2626" i="9"/>
  <c r="K2651" i="9"/>
  <c r="L2651" i="9"/>
  <c r="AC2651" i="9" s="1"/>
  <c r="K2691" i="9"/>
  <c r="L2691" i="9"/>
  <c r="AC2691" i="9" s="1"/>
  <c r="L2918" i="9"/>
  <c r="AC2918" i="9" s="1"/>
  <c r="K2918" i="9"/>
  <c r="L2978" i="9"/>
  <c r="AC2978" i="9" s="1"/>
  <c r="K2978" i="9"/>
  <c r="K3000" i="9"/>
  <c r="L3000" i="9"/>
  <c r="AC3000" i="9" s="1"/>
  <c r="K3524" i="9"/>
  <c r="L3524" i="9"/>
  <c r="AC3524" i="9" s="1"/>
  <c r="K3557" i="9"/>
  <c r="L3557" i="9"/>
  <c r="AC3557" i="9" s="1"/>
  <c r="K3626" i="9"/>
  <c r="L3626" i="9"/>
  <c r="AC3626" i="9" s="1"/>
  <c r="K3700" i="9"/>
  <c r="L3700" i="9"/>
  <c r="AC3700" i="9" s="1"/>
  <c r="K3707" i="9"/>
  <c r="L3707" i="9"/>
  <c r="AC3707" i="9" s="1"/>
  <c r="K3732" i="9"/>
  <c r="L3732" i="9"/>
  <c r="AC3732" i="9" s="1"/>
  <c r="K3892" i="9"/>
  <c r="L3892" i="9"/>
  <c r="AC3892" i="9" s="1"/>
  <c r="L3908" i="9"/>
  <c r="AC3908" i="9" s="1"/>
  <c r="K3908" i="9"/>
  <c r="L4078" i="9"/>
  <c r="AC4078" i="9" s="1"/>
  <c r="K4097" i="9"/>
  <c r="L4097" i="9"/>
  <c r="AC4097" i="9" s="1"/>
  <c r="K4169" i="9"/>
  <c r="L4169" i="9"/>
  <c r="AC4169" i="9" s="1"/>
  <c r="L4274" i="9"/>
  <c r="AC4274" i="9" s="1"/>
  <c r="K4274" i="9"/>
  <c r="L4542" i="9"/>
  <c r="AC4542" i="9" s="1"/>
  <c r="K4542" i="9"/>
  <c r="L4870" i="9"/>
  <c r="AC4870" i="9" s="1"/>
  <c r="K4870" i="9"/>
  <c r="L5012" i="9"/>
  <c r="AC5012" i="9" s="1"/>
  <c r="K5012" i="9"/>
  <c r="L5142" i="9"/>
  <c r="AC5142" i="9" s="1"/>
  <c r="K5142" i="9"/>
  <c r="L5163" i="9"/>
  <c r="AC5163" i="9" s="1"/>
  <c r="K5163" i="9"/>
  <c r="L5198" i="9"/>
  <c r="AC5198" i="9" s="1"/>
  <c r="L5202" i="9"/>
  <c r="AC5202" i="9" s="1"/>
  <c r="K5202" i="9"/>
  <c r="L5611" i="9"/>
  <c r="AC5611" i="9" s="1"/>
  <c r="K5611" i="9"/>
  <c r="L6225" i="9"/>
  <c r="AC6225" i="9" s="1"/>
  <c r="K6225" i="9"/>
  <c r="K6232" i="9"/>
  <c r="L6232" i="9"/>
  <c r="AC6232" i="9" s="1"/>
  <c r="L6390" i="9"/>
  <c r="AC6390" i="9" s="1"/>
  <c r="K6390" i="9"/>
  <c r="L6446" i="9"/>
  <c r="AC6446" i="9" s="1"/>
  <c r="K6446" i="9"/>
  <c r="K6751" i="9"/>
  <c r="L6751" i="9"/>
  <c r="AC6751" i="9" s="1"/>
  <c r="L6779" i="9"/>
  <c r="AC6779" i="9" s="1"/>
  <c r="K6779" i="9"/>
  <c r="K6972" i="9"/>
  <c r="L6972" i="9"/>
  <c r="AC6972" i="9" s="1"/>
  <c r="K7013" i="9"/>
  <c r="L7013" i="9"/>
  <c r="AC7013" i="9" s="1"/>
  <c r="K7042" i="9"/>
  <c r="L7042" i="9"/>
  <c r="AC7042" i="9" s="1"/>
  <c r="K517" i="9"/>
  <c r="L524" i="9"/>
  <c r="AC524" i="9" s="1"/>
  <c r="K603" i="9"/>
  <c r="L609" i="9"/>
  <c r="AC609" i="9" s="1"/>
  <c r="L639" i="9"/>
  <c r="AC639" i="9" s="1"/>
  <c r="L725" i="9"/>
  <c r="AC725" i="9" s="1"/>
  <c r="L764" i="9"/>
  <c r="AC764" i="9" s="1"/>
  <c r="L820" i="9"/>
  <c r="AC820" i="9" s="1"/>
  <c r="K863" i="9"/>
  <c r="L869" i="9"/>
  <c r="AC869" i="9" s="1"/>
  <c r="L877" i="9"/>
  <c r="AC877" i="9" s="1"/>
  <c r="K915" i="9"/>
  <c r="K929" i="9"/>
  <c r="L1077" i="9"/>
  <c r="AC1077" i="9" s="1"/>
  <c r="L1083" i="9"/>
  <c r="AC1083" i="9" s="1"/>
  <c r="L1163" i="9"/>
  <c r="AC1163" i="9" s="1"/>
  <c r="K1201" i="9"/>
  <c r="L1204" i="9"/>
  <c r="AC1204" i="9" s="1"/>
  <c r="L1216" i="9"/>
  <c r="AC1216" i="9" s="1"/>
  <c r="L1257" i="9"/>
  <c r="AC1257" i="9" s="1"/>
  <c r="K1257" i="9"/>
  <c r="K1274" i="9"/>
  <c r="L1274" i="9"/>
  <c r="AC1274" i="9" s="1"/>
  <c r="L1277" i="9"/>
  <c r="AC1277" i="9" s="1"/>
  <c r="K1306" i="9"/>
  <c r="L1306" i="9"/>
  <c r="AC1306" i="9" s="1"/>
  <c r="K1331" i="9"/>
  <c r="L1341" i="9"/>
  <c r="AC1341" i="9" s="1"/>
  <c r="L1356" i="9"/>
  <c r="AC1356" i="9" s="1"/>
  <c r="L1365" i="9"/>
  <c r="AC1365" i="9" s="1"/>
  <c r="K1454" i="9"/>
  <c r="L1454" i="9"/>
  <c r="AC1454" i="9" s="1"/>
  <c r="L1501" i="9"/>
  <c r="AC1501" i="9" s="1"/>
  <c r="L1515" i="9"/>
  <c r="AC1515" i="9" s="1"/>
  <c r="K1515" i="9"/>
  <c r="L1562" i="9"/>
  <c r="AC1562" i="9" s="1"/>
  <c r="K1600" i="9"/>
  <c r="L1600" i="9"/>
  <c r="AC1600" i="9" s="1"/>
  <c r="K1638" i="9"/>
  <c r="L1638" i="9"/>
  <c r="AC1638" i="9" s="1"/>
  <c r="K1668" i="9"/>
  <c r="L1668" i="9"/>
  <c r="AC1668" i="9" s="1"/>
  <c r="L1674" i="9"/>
  <c r="AC1674" i="9" s="1"/>
  <c r="K1691" i="9"/>
  <c r="L1691" i="9"/>
  <c r="AC1691" i="9" s="1"/>
  <c r="L1701" i="9"/>
  <c r="AC1701" i="9" s="1"/>
  <c r="L1710" i="9"/>
  <c r="AC1710" i="9" s="1"/>
  <c r="K1713" i="9"/>
  <c r="L1732" i="9"/>
  <c r="AC1732" i="9" s="1"/>
  <c r="L1735" i="9"/>
  <c r="AC1735" i="9" s="1"/>
  <c r="L1738" i="9"/>
  <c r="AC1738" i="9" s="1"/>
  <c r="L1788" i="9"/>
  <c r="AC1788" i="9" s="1"/>
  <c r="L1810" i="9"/>
  <c r="AC1810" i="9" s="1"/>
  <c r="K1844" i="9"/>
  <c r="L1844" i="9"/>
  <c r="AC1844" i="9" s="1"/>
  <c r="L1859" i="9"/>
  <c r="AC1859" i="9" s="1"/>
  <c r="K1859" i="9"/>
  <c r="L1880" i="9"/>
  <c r="AC1880" i="9" s="1"/>
  <c r="L1903" i="9"/>
  <c r="AC1903" i="9" s="1"/>
  <c r="L1913" i="9"/>
  <c r="AC1913" i="9" s="1"/>
  <c r="K1913" i="9"/>
  <c r="L1937" i="9"/>
  <c r="AC1937" i="9" s="1"/>
  <c r="K1951" i="9"/>
  <c r="L1966" i="9"/>
  <c r="AC1966" i="9" s="1"/>
  <c r="K1969" i="9"/>
  <c r="L1969" i="9"/>
  <c r="AC1969" i="9" s="1"/>
  <c r="L2010" i="9"/>
  <c r="AC2010" i="9" s="1"/>
  <c r="L2023" i="9"/>
  <c r="AC2023" i="9" s="1"/>
  <c r="K2023" i="9"/>
  <c r="K2059" i="9"/>
  <c r="L2059" i="9"/>
  <c r="AC2059" i="9" s="1"/>
  <c r="L2084" i="9"/>
  <c r="AC2084" i="9" s="1"/>
  <c r="K2084" i="9"/>
  <c r="L2160" i="9"/>
  <c r="AC2160" i="9" s="1"/>
  <c r="K2160" i="9"/>
  <c r="L2203" i="9"/>
  <c r="AC2203" i="9" s="1"/>
  <c r="L2235" i="9"/>
  <c r="AC2235" i="9" s="1"/>
  <c r="K2278" i="9"/>
  <c r="K2295" i="9"/>
  <c r="L2295" i="9"/>
  <c r="AC2295" i="9" s="1"/>
  <c r="K2311" i="9"/>
  <c r="L2311" i="9"/>
  <c r="AC2311" i="9" s="1"/>
  <c r="L2333" i="9"/>
  <c r="AC2333" i="9" s="1"/>
  <c r="L2348" i="9"/>
  <c r="AC2348" i="9" s="1"/>
  <c r="K2348" i="9"/>
  <c r="K2371" i="9"/>
  <c r="L2371" i="9"/>
  <c r="AC2371" i="9" s="1"/>
  <c r="L2562" i="9"/>
  <c r="AC2562" i="9" s="1"/>
  <c r="K2562" i="9"/>
  <c r="K2579" i="9"/>
  <c r="L2579" i="9"/>
  <c r="AC2579" i="9" s="1"/>
  <c r="L2596" i="9"/>
  <c r="AC2596" i="9" s="1"/>
  <c r="L2599" i="9"/>
  <c r="AC2599" i="9" s="1"/>
  <c r="K2851" i="9"/>
  <c r="L2851" i="9"/>
  <c r="AC2851" i="9" s="1"/>
  <c r="K3080" i="9"/>
  <c r="L3080" i="9"/>
  <c r="AC3080" i="9" s="1"/>
  <c r="K3091" i="9"/>
  <c r="L3091" i="9"/>
  <c r="AC3091" i="9" s="1"/>
  <c r="K3170" i="9"/>
  <c r="L3170" i="9"/>
  <c r="AC3170" i="9" s="1"/>
  <c r="L3237" i="9"/>
  <c r="AC3237" i="9" s="1"/>
  <c r="K3267" i="9"/>
  <c r="L3267" i="9"/>
  <c r="AC3267" i="9" s="1"/>
  <c r="K3355" i="9"/>
  <c r="L3355" i="9"/>
  <c r="AC3355" i="9" s="1"/>
  <c r="K3467" i="9"/>
  <c r="L3467" i="9"/>
  <c r="AC3467" i="9" s="1"/>
  <c r="K3478" i="9"/>
  <c r="L3478" i="9"/>
  <c r="AC3478" i="9" s="1"/>
  <c r="L3546" i="9"/>
  <c r="AC3546" i="9" s="1"/>
  <c r="K3546" i="9"/>
  <c r="K3594" i="9"/>
  <c r="L3594" i="9"/>
  <c r="AC3594" i="9" s="1"/>
  <c r="K3704" i="9"/>
  <c r="L3902" i="9"/>
  <c r="AC3902" i="9" s="1"/>
  <c r="K3902" i="9"/>
  <c r="L3938" i="9"/>
  <c r="AC3938" i="9" s="1"/>
  <c r="L3947" i="9"/>
  <c r="AC3947" i="9" s="1"/>
  <c r="K3961" i="9"/>
  <c r="L3961" i="9"/>
  <c r="AC3961" i="9" s="1"/>
  <c r="K3976" i="9"/>
  <c r="K3999" i="9"/>
  <c r="L4002" i="9"/>
  <c r="AC4002" i="9" s="1"/>
  <c r="L4005" i="9"/>
  <c r="AC4005" i="9" s="1"/>
  <c r="K4005" i="9"/>
  <c r="L4035" i="9"/>
  <c r="AC4035" i="9" s="1"/>
  <c r="L4075" i="9"/>
  <c r="AC4075" i="9" s="1"/>
  <c r="K4075" i="9"/>
  <c r="L4140" i="9"/>
  <c r="AC4140" i="9" s="1"/>
  <c r="K4140" i="9"/>
  <c r="K4148" i="9"/>
  <c r="L4148" i="9"/>
  <c r="AC4148" i="9" s="1"/>
  <c r="L4162" i="9"/>
  <c r="AC4162" i="9" s="1"/>
  <c r="K4162" i="9"/>
  <c r="L4221" i="9"/>
  <c r="AC4221" i="9" s="1"/>
  <c r="K4221" i="9"/>
  <c r="K4465" i="9"/>
  <c r="L4465" i="9"/>
  <c r="AC4465" i="9" s="1"/>
  <c r="K4567" i="9"/>
  <c r="L4567" i="9"/>
  <c r="AC4567" i="9" s="1"/>
  <c r="K4571" i="9"/>
  <c r="L4571" i="9"/>
  <c r="AC4571" i="9" s="1"/>
  <c r="K4838" i="9"/>
  <c r="L4838" i="9"/>
  <c r="AC4838" i="9" s="1"/>
  <c r="K4863" i="9"/>
  <c r="L4863" i="9"/>
  <c r="AC4863" i="9" s="1"/>
  <c r="K4885" i="9"/>
  <c r="L4885" i="9"/>
  <c r="AC4885" i="9" s="1"/>
  <c r="K4940" i="9"/>
  <c r="L4940" i="9"/>
  <c r="AC4940" i="9" s="1"/>
  <c r="L5084" i="9"/>
  <c r="AC5084" i="9" s="1"/>
  <c r="K5084" i="9"/>
  <c r="L5095" i="9"/>
  <c r="AC5095" i="9" s="1"/>
  <c r="K5095" i="9"/>
  <c r="L5099" i="9"/>
  <c r="AC5099" i="9" s="1"/>
  <c r="K5099" i="9"/>
  <c r="K5126" i="9"/>
  <c r="L5126" i="9"/>
  <c r="AC5126" i="9" s="1"/>
  <c r="K5195" i="9"/>
  <c r="L5519" i="9"/>
  <c r="AC5519" i="9" s="1"/>
  <c r="K5519" i="9"/>
  <c r="K5681" i="9"/>
  <c r="L5681" i="9"/>
  <c r="AC5681" i="9" s="1"/>
  <c r="L6843" i="9"/>
  <c r="AC6843" i="9" s="1"/>
  <c r="K6843" i="9"/>
  <c r="L2674" i="9"/>
  <c r="AC2674" i="9" s="1"/>
  <c r="K2674" i="9"/>
  <c r="K2775" i="9"/>
  <c r="L2775" i="9"/>
  <c r="AC2775" i="9" s="1"/>
  <c r="K2916" i="9"/>
  <c r="L2916" i="9"/>
  <c r="AC2916" i="9" s="1"/>
  <c r="K2971" i="9"/>
  <c r="L2971" i="9"/>
  <c r="AC2971" i="9" s="1"/>
  <c r="K3020" i="9"/>
  <c r="L3020" i="9"/>
  <c r="AC3020" i="9" s="1"/>
  <c r="K3063" i="9"/>
  <c r="L3063" i="9"/>
  <c r="AC3063" i="9" s="1"/>
  <c r="L3090" i="9"/>
  <c r="AC3090" i="9" s="1"/>
  <c r="K3090" i="9"/>
  <c r="L3142" i="9"/>
  <c r="AC3142" i="9" s="1"/>
  <c r="K3142" i="9"/>
  <c r="L3212" i="9"/>
  <c r="AC3212" i="9" s="1"/>
  <c r="K3212" i="9"/>
  <c r="L3270" i="9"/>
  <c r="AC3270" i="9" s="1"/>
  <c r="K3270" i="9"/>
  <c r="L3374" i="9"/>
  <c r="AC3374" i="9" s="1"/>
  <c r="K3374" i="9"/>
  <c r="L3554" i="9"/>
  <c r="AC3554" i="9" s="1"/>
  <c r="K3554" i="9"/>
  <c r="K3622" i="9"/>
  <c r="L3622" i="9"/>
  <c r="AC3622" i="9" s="1"/>
  <c r="K3661" i="9"/>
  <c r="L3661" i="9"/>
  <c r="AC3661" i="9" s="1"/>
  <c r="K3723" i="9"/>
  <c r="L3723" i="9"/>
  <c r="AC3723" i="9" s="1"/>
  <c r="L3895" i="9"/>
  <c r="AC3895" i="9" s="1"/>
  <c r="K3895" i="9"/>
  <c r="K4284" i="9"/>
  <c r="L4284" i="9"/>
  <c r="AC4284" i="9" s="1"/>
  <c r="K4288" i="9"/>
  <c r="L4288" i="9"/>
  <c r="AC4288" i="9" s="1"/>
  <c r="K4486" i="9"/>
  <c r="L4486" i="9"/>
  <c r="AC4486" i="9" s="1"/>
  <c r="K4570" i="9"/>
  <c r="L4570" i="9"/>
  <c r="AC4570" i="9" s="1"/>
  <c r="K4604" i="9"/>
  <c r="L4604" i="9"/>
  <c r="AC4604" i="9" s="1"/>
  <c r="K4617" i="9"/>
  <c r="L4617" i="9"/>
  <c r="AC4617" i="9" s="1"/>
  <c r="L4787" i="9"/>
  <c r="AC4787" i="9" s="1"/>
  <c r="K4787" i="9"/>
  <c r="L4881" i="9"/>
  <c r="AC4881" i="9" s="1"/>
  <c r="K4881" i="9"/>
  <c r="K4897" i="9"/>
  <c r="L4897" i="9"/>
  <c r="AC4897" i="9" s="1"/>
  <c r="L4910" i="9"/>
  <c r="AC4910" i="9" s="1"/>
  <c r="K4910" i="9"/>
  <c r="L5011" i="9"/>
  <c r="AC5011" i="9" s="1"/>
  <c r="K5011" i="9"/>
  <c r="L5019" i="9"/>
  <c r="AC5019" i="9" s="1"/>
  <c r="K5019" i="9"/>
  <c r="L5139" i="9"/>
  <c r="AC5139" i="9" s="1"/>
  <c r="K5139" i="9"/>
  <c r="L5224" i="9"/>
  <c r="AC5224" i="9" s="1"/>
  <c r="K5224" i="9"/>
  <c r="L5268" i="9"/>
  <c r="AC5268" i="9" s="1"/>
  <c r="K5268" i="9"/>
  <c r="K5594" i="9"/>
  <c r="L5594" i="9"/>
  <c r="AC5594" i="9" s="1"/>
  <c r="L5601" i="9"/>
  <c r="AC5601" i="9" s="1"/>
  <c r="K5601" i="9"/>
  <c r="L5625" i="9"/>
  <c r="AC5625" i="9" s="1"/>
  <c r="K5625" i="9"/>
  <c r="K5730" i="9"/>
  <c r="L5730" i="9"/>
  <c r="AC5730" i="9" s="1"/>
  <c r="K5785" i="9"/>
  <c r="L5785" i="9"/>
  <c r="AC5785" i="9" s="1"/>
  <c r="L5971" i="9"/>
  <c r="AC5971" i="9" s="1"/>
  <c r="K5971" i="9"/>
  <c r="L6213" i="9"/>
  <c r="AC6213" i="9" s="1"/>
  <c r="K6213" i="9"/>
  <c r="L6219" i="9"/>
  <c r="AC6219" i="9" s="1"/>
  <c r="K6219" i="9"/>
  <c r="K6222" i="9"/>
  <c r="L6222" i="9"/>
  <c r="AC6222" i="9" s="1"/>
  <c r="L6376" i="9"/>
  <c r="AC6376" i="9" s="1"/>
  <c r="K6376" i="9"/>
  <c r="K6387" i="9"/>
  <c r="L6387" i="9"/>
  <c r="AC6387" i="9" s="1"/>
  <c r="L6765" i="9"/>
  <c r="AC6765" i="9" s="1"/>
  <c r="K6765" i="9"/>
  <c r="L6821" i="9"/>
  <c r="AC6821" i="9" s="1"/>
  <c r="K6821" i="9"/>
  <c r="L6832" i="9"/>
  <c r="AC6832" i="9" s="1"/>
  <c r="K6832" i="9"/>
  <c r="K7145" i="9"/>
  <c r="L7145" i="9"/>
  <c r="AC7145" i="9" s="1"/>
  <c r="K2654" i="9"/>
  <c r="L2654" i="9"/>
  <c r="AC2654" i="9" s="1"/>
  <c r="K2755" i="9"/>
  <c r="L2755" i="9"/>
  <c r="AC2755" i="9" s="1"/>
  <c r="K2871" i="9"/>
  <c r="L2871" i="9"/>
  <c r="AC2871" i="9" s="1"/>
  <c r="K2942" i="9"/>
  <c r="L2942" i="9"/>
  <c r="AC2942" i="9" s="1"/>
  <c r="L3040" i="9"/>
  <c r="AC3040" i="9" s="1"/>
  <c r="K3040" i="9"/>
  <c r="K3155" i="9"/>
  <c r="L3155" i="9"/>
  <c r="AC3155" i="9" s="1"/>
  <c r="K3176" i="9"/>
  <c r="L3176" i="9"/>
  <c r="AC3176" i="9" s="1"/>
  <c r="K3180" i="9"/>
  <c r="L3180" i="9"/>
  <c r="AC3180" i="9" s="1"/>
  <c r="L3228" i="9"/>
  <c r="AC3228" i="9" s="1"/>
  <c r="K3228" i="9"/>
  <c r="L3246" i="9"/>
  <c r="AC3246" i="9" s="1"/>
  <c r="K3246" i="9"/>
  <c r="L3317" i="9"/>
  <c r="AC3317" i="9" s="1"/>
  <c r="K3317" i="9"/>
  <c r="L3368" i="9"/>
  <c r="AC3368" i="9" s="1"/>
  <c r="K3368" i="9"/>
  <c r="K3434" i="9"/>
  <c r="L3434" i="9"/>
  <c r="AC3434" i="9" s="1"/>
  <c r="K3483" i="9"/>
  <c r="L3483" i="9"/>
  <c r="AC3483" i="9" s="1"/>
  <c r="K3559" i="9"/>
  <c r="L3559" i="9"/>
  <c r="AC3559" i="9" s="1"/>
  <c r="K3589" i="9"/>
  <c r="L3589" i="9"/>
  <c r="AC3589" i="9" s="1"/>
  <c r="K3770" i="9"/>
  <c r="L3770" i="9"/>
  <c r="AC3770" i="9" s="1"/>
  <c r="K3825" i="9"/>
  <c r="L3825" i="9"/>
  <c r="AC3825" i="9" s="1"/>
  <c r="K3835" i="9"/>
  <c r="L3835" i="9"/>
  <c r="AC3835" i="9" s="1"/>
  <c r="K3847" i="9"/>
  <c r="L3847" i="9"/>
  <c r="AC3847" i="9" s="1"/>
  <c r="L3864" i="9"/>
  <c r="AC3864" i="9" s="1"/>
  <c r="K3864" i="9"/>
  <c r="L3914" i="9"/>
  <c r="AC3914" i="9" s="1"/>
  <c r="K3914" i="9"/>
  <c r="K4010" i="9"/>
  <c r="L4010" i="9"/>
  <c r="AC4010" i="9" s="1"/>
  <c r="L4044" i="9"/>
  <c r="AC4044" i="9" s="1"/>
  <c r="K4044" i="9"/>
  <c r="L4082" i="9"/>
  <c r="AC4082" i="9" s="1"/>
  <c r="K4082" i="9"/>
  <c r="L4111" i="9"/>
  <c r="AC4111" i="9" s="1"/>
  <c r="K4111" i="9"/>
  <c r="K4142" i="9"/>
  <c r="L4142" i="9"/>
  <c r="AC4142" i="9" s="1"/>
  <c r="L4153" i="9"/>
  <c r="AC4153" i="9" s="1"/>
  <c r="K4153" i="9"/>
  <c r="L4170" i="9"/>
  <c r="AC4170" i="9" s="1"/>
  <c r="K4170" i="9"/>
  <c r="K4201" i="9"/>
  <c r="L4201" i="9"/>
  <c r="AC4201" i="9" s="1"/>
  <c r="L4230" i="9"/>
  <c r="AC4230" i="9" s="1"/>
  <c r="K4230" i="9"/>
  <c r="L4246" i="9"/>
  <c r="AC4246" i="9" s="1"/>
  <c r="K4246" i="9"/>
  <c r="L4268" i="9"/>
  <c r="AC4268" i="9" s="1"/>
  <c r="K4268" i="9"/>
  <c r="K4314" i="9"/>
  <c r="L4314" i="9"/>
  <c r="AC4314" i="9" s="1"/>
  <c r="L4340" i="9"/>
  <c r="AC4340" i="9" s="1"/>
  <c r="K4340" i="9"/>
  <c r="K4367" i="9"/>
  <c r="L4367" i="9"/>
  <c r="AC4367" i="9" s="1"/>
  <c r="L4639" i="9"/>
  <c r="AC4639" i="9" s="1"/>
  <c r="K4639" i="9"/>
  <c r="K4643" i="9"/>
  <c r="L4643" i="9"/>
  <c r="AC4643" i="9" s="1"/>
  <c r="L4725" i="9"/>
  <c r="AC4725" i="9" s="1"/>
  <c r="K4725" i="9"/>
  <c r="L4794" i="9"/>
  <c r="AC4794" i="9" s="1"/>
  <c r="K4794" i="9"/>
  <c r="L4811" i="9"/>
  <c r="AC4811" i="9" s="1"/>
  <c r="K4811" i="9"/>
  <c r="K4905" i="9"/>
  <c r="L4905" i="9"/>
  <c r="AC4905" i="9" s="1"/>
  <c r="L4952" i="9"/>
  <c r="AC4952" i="9" s="1"/>
  <c r="K4952" i="9"/>
  <c r="L4956" i="9"/>
  <c r="AC4956" i="9" s="1"/>
  <c r="K4956" i="9"/>
  <c r="L5090" i="9"/>
  <c r="AC5090" i="9" s="1"/>
  <c r="K5090" i="9"/>
  <c r="L5124" i="9"/>
  <c r="AC5124" i="9" s="1"/>
  <c r="K5124" i="9"/>
  <c r="L5156" i="9"/>
  <c r="AC5156" i="9" s="1"/>
  <c r="K5156" i="9"/>
  <c r="L5374" i="9"/>
  <c r="AC5374" i="9" s="1"/>
  <c r="K5374" i="9"/>
  <c r="K5466" i="9"/>
  <c r="L5466" i="9"/>
  <c r="AC5466" i="9" s="1"/>
  <c r="K5570" i="9"/>
  <c r="L5570" i="9"/>
  <c r="AC5570" i="9" s="1"/>
  <c r="K5638" i="9"/>
  <c r="L5638" i="9"/>
  <c r="AC5638" i="9" s="1"/>
  <c r="K5827" i="9"/>
  <c r="L5827" i="9"/>
  <c r="AC5827" i="9" s="1"/>
  <c r="L6227" i="9"/>
  <c r="AC6227" i="9" s="1"/>
  <c r="K6227" i="9"/>
  <c r="K6475" i="9"/>
  <c r="L6475" i="9"/>
  <c r="AC6475" i="9" s="1"/>
  <c r="K6479" i="9"/>
  <c r="L6479" i="9"/>
  <c r="AC6479" i="9" s="1"/>
  <c r="K6483" i="9"/>
  <c r="L6483" i="9"/>
  <c r="AC6483" i="9" s="1"/>
  <c r="L6502" i="9"/>
  <c r="AC6502" i="9" s="1"/>
  <c r="K6502" i="9"/>
  <c r="L6621" i="9"/>
  <c r="AC6621" i="9" s="1"/>
  <c r="K6621" i="9"/>
  <c r="K6815" i="9"/>
  <c r="L6815" i="9"/>
  <c r="AC6815" i="9" s="1"/>
  <c r="K7108" i="9"/>
  <c r="L7108" i="9"/>
  <c r="AC7108" i="9" s="1"/>
  <c r="K7180" i="9"/>
  <c r="L7180" i="9"/>
  <c r="AC7180" i="9" s="1"/>
  <c r="K2963" i="9"/>
  <c r="L2963" i="9"/>
  <c r="AC2963" i="9" s="1"/>
  <c r="L3206" i="9"/>
  <c r="AC3206" i="9" s="1"/>
  <c r="K3206" i="9"/>
  <c r="K3221" i="9"/>
  <c r="L3221" i="9"/>
  <c r="AC3221" i="9" s="1"/>
  <c r="L3380" i="9"/>
  <c r="AC3380" i="9" s="1"/>
  <c r="K3380" i="9"/>
  <c r="K3444" i="9"/>
  <c r="L3444" i="9"/>
  <c r="AC3444" i="9" s="1"/>
  <c r="K3466" i="9"/>
  <c r="L3466" i="9"/>
  <c r="AC3466" i="9" s="1"/>
  <c r="K3511" i="9"/>
  <c r="L3511" i="9"/>
  <c r="AC3511" i="9" s="1"/>
  <c r="L3538" i="9"/>
  <c r="AC3538" i="9" s="1"/>
  <c r="K3538" i="9"/>
  <c r="K3563" i="9"/>
  <c r="L3563" i="9"/>
  <c r="AC3563" i="9" s="1"/>
  <c r="K3595" i="9"/>
  <c r="L3595" i="9"/>
  <c r="AC3595" i="9" s="1"/>
  <c r="L3634" i="9"/>
  <c r="AC3634" i="9" s="1"/>
  <c r="K3634" i="9"/>
  <c r="K3733" i="9"/>
  <c r="L3733" i="9"/>
  <c r="AC3733" i="9" s="1"/>
  <c r="L3752" i="9"/>
  <c r="AC3752" i="9" s="1"/>
  <c r="K3752" i="9"/>
  <c r="K3931" i="9"/>
  <c r="L3931" i="9"/>
  <c r="AC3931" i="9" s="1"/>
  <c r="L3995" i="9"/>
  <c r="AC3995" i="9" s="1"/>
  <c r="K3995" i="9"/>
  <c r="L4094" i="9"/>
  <c r="AC4094" i="9" s="1"/>
  <c r="K4094" i="9"/>
  <c r="L4115" i="9"/>
  <c r="AC4115" i="9" s="1"/>
  <c r="K4115" i="9"/>
  <c r="L4271" i="9"/>
  <c r="AC4271" i="9" s="1"/>
  <c r="K4271" i="9"/>
  <c r="K4360" i="9"/>
  <c r="L4360" i="9"/>
  <c r="AC4360" i="9" s="1"/>
  <c r="K4426" i="9"/>
  <c r="L4426" i="9"/>
  <c r="AC4426" i="9" s="1"/>
  <c r="K4455" i="9"/>
  <c r="L4455" i="9"/>
  <c r="AC4455" i="9" s="1"/>
  <c r="K4467" i="9"/>
  <c r="L4467" i="9"/>
  <c r="AC4467" i="9" s="1"/>
  <c r="K4507" i="9"/>
  <c r="L4507" i="9"/>
  <c r="AC4507" i="9" s="1"/>
  <c r="K4517" i="9"/>
  <c r="L4517" i="9"/>
  <c r="AC4517" i="9" s="1"/>
  <c r="L4554" i="9"/>
  <c r="AC4554" i="9" s="1"/>
  <c r="K4554" i="9"/>
  <c r="L4602" i="9"/>
  <c r="AC4602" i="9" s="1"/>
  <c r="K4602" i="9"/>
  <c r="L4606" i="9"/>
  <c r="AC4606" i="9" s="1"/>
  <c r="K4606" i="9"/>
  <c r="K4619" i="9"/>
  <c r="L4619" i="9"/>
  <c r="AC4619" i="9" s="1"/>
  <c r="L4729" i="9"/>
  <c r="AC4729" i="9" s="1"/>
  <c r="K4729" i="9"/>
  <c r="K4745" i="9"/>
  <c r="L4745" i="9"/>
  <c r="AC4745" i="9" s="1"/>
  <c r="L4798" i="9"/>
  <c r="AC4798" i="9" s="1"/>
  <c r="K4798" i="9"/>
  <c r="K4859" i="9"/>
  <c r="L4859" i="9"/>
  <c r="AC4859" i="9" s="1"/>
  <c r="K5144" i="9"/>
  <c r="L5144" i="9"/>
  <c r="AC5144" i="9" s="1"/>
  <c r="K5226" i="9"/>
  <c r="L5226" i="9"/>
  <c r="AC5226" i="9" s="1"/>
  <c r="K5230" i="9"/>
  <c r="L5230" i="9"/>
  <c r="AC5230" i="9" s="1"/>
  <c r="K5553" i="9"/>
  <c r="L5553" i="9"/>
  <c r="AC5553" i="9" s="1"/>
  <c r="L5567" i="9"/>
  <c r="AC5567" i="9" s="1"/>
  <c r="K5567" i="9"/>
  <c r="L5627" i="9"/>
  <c r="AC5627" i="9" s="1"/>
  <c r="K5627" i="9"/>
  <c r="L5657" i="9"/>
  <c r="AC5657" i="9" s="1"/>
  <c r="K5657" i="9"/>
  <c r="K5739" i="9"/>
  <c r="L5739" i="9"/>
  <c r="AC5739" i="9" s="1"/>
  <c r="K5790" i="9"/>
  <c r="L5790" i="9"/>
  <c r="AC5790" i="9" s="1"/>
  <c r="K5915" i="9"/>
  <c r="L5915" i="9"/>
  <c r="AC5915" i="9" s="1"/>
  <c r="L6211" i="9"/>
  <c r="AC6211" i="9" s="1"/>
  <c r="K6211" i="9"/>
  <c r="L6464" i="9"/>
  <c r="AC6464" i="9" s="1"/>
  <c r="K6464" i="9"/>
  <c r="K6693" i="9"/>
  <c r="L6693" i="9"/>
  <c r="AC6693" i="9" s="1"/>
  <c r="K2807" i="9"/>
  <c r="L2807" i="9"/>
  <c r="AC2807" i="9" s="1"/>
  <c r="L2998" i="9"/>
  <c r="AC2998" i="9" s="1"/>
  <c r="K2998" i="9"/>
  <c r="L3012" i="9"/>
  <c r="AC3012" i="9" s="1"/>
  <c r="L3030" i="9"/>
  <c r="AC3030" i="9" s="1"/>
  <c r="K3030" i="9"/>
  <c r="L3100" i="9"/>
  <c r="AC3100" i="9" s="1"/>
  <c r="K3100" i="9"/>
  <c r="L3115" i="9"/>
  <c r="AC3115" i="9" s="1"/>
  <c r="L3144" i="9"/>
  <c r="AC3144" i="9" s="1"/>
  <c r="L3276" i="9"/>
  <c r="AC3276" i="9" s="1"/>
  <c r="K3276" i="9"/>
  <c r="L3294" i="9"/>
  <c r="AC3294" i="9" s="1"/>
  <c r="K3294" i="9"/>
  <c r="K3362" i="9"/>
  <c r="L3362" i="9"/>
  <c r="AC3362" i="9" s="1"/>
  <c r="L3387" i="9"/>
  <c r="AC3387" i="9" s="1"/>
  <c r="L3412" i="9"/>
  <c r="AC3412" i="9" s="1"/>
  <c r="K3463" i="9"/>
  <c r="L3463" i="9"/>
  <c r="AC3463" i="9" s="1"/>
  <c r="K3515" i="9"/>
  <c r="L3515" i="9"/>
  <c r="AC3515" i="9" s="1"/>
  <c r="L3542" i="9"/>
  <c r="AC3542" i="9" s="1"/>
  <c r="L3556" i="9"/>
  <c r="AC3556" i="9" s="1"/>
  <c r="K3574" i="9"/>
  <c r="L3574" i="9"/>
  <c r="AC3574" i="9" s="1"/>
  <c r="L3592" i="9"/>
  <c r="AC3592" i="9" s="1"/>
  <c r="L3606" i="9"/>
  <c r="AC3606" i="9" s="1"/>
  <c r="K3681" i="9"/>
  <c r="L3681" i="9"/>
  <c r="AC3681" i="9" s="1"/>
  <c r="K3702" i="9"/>
  <c r="L3702" i="9"/>
  <c r="AC3702" i="9" s="1"/>
  <c r="K3799" i="9"/>
  <c r="L3799" i="9"/>
  <c r="AC3799" i="9" s="1"/>
  <c r="L3822" i="9"/>
  <c r="AC3822" i="9" s="1"/>
  <c r="K3822" i="9"/>
  <c r="K3832" i="9"/>
  <c r="L3840" i="9"/>
  <c r="AC3840" i="9" s="1"/>
  <c r="K3840" i="9"/>
  <c r="K3867" i="9"/>
  <c r="L3867" i="9"/>
  <c r="AC3867" i="9" s="1"/>
  <c r="L3915" i="9"/>
  <c r="AC3915" i="9" s="1"/>
  <c r="K3915" i="9"/>
  <c r="K3960" i="9"/>
  <c r="L3960" i="9"/>
  <c r="AC3960" i="9" s="1"/>
  <c r="K3986" i="9"/>
  <c r="L3986" i="9"/>
  <c r="AC3986" i="9" s="1"/>
  <c r="L4007" i="9"/>
  <c r="AC4007" i="9" s="1"/>
  <c r="L4011" i="9"/>
  <c r="AC4011" i="9" s="1"/>
  <c r="K4011" i="9"/>
  <c r="L4019" i="9"/>
  <c r="AC4019" i="9" s="1"/>
  <c r="L4022" i="9"/>
  <c r="AC4022" i="9" s="1"/>
  <c r="K4037" i="9"/>
  <c r="K4048" i="9"/>
  <c r="K4069" i="9"/>
  <c r="L4126" i="9"/>
  <c r="AC4126" i="9" s="1"/>
  <c r="L4157" i="9"/>
  <c r="AC4157" i="9" s="1"/>
  <c r="K4157" i="9"/>
  <c r="K4167" i="9"/>
  <c r="L4184" i="9"/>
  <c r="AC4184" i="9" s="1"/>
  <c r="K4184" i="9"/>
  <c r="K4205" i="9"/>
  <c r="L4205" i="9"/>
  <c r="AC4205" i="9" s="1"/>
  <c r="L4223" i="9"/>
  <c r="AC4223" i="9" s="1"/>
  <c r="L4231" i="9"/>
  <c r="AC4231" i="9" s="1"/>
  <c r="K4231" i="9"/>
  <c r="L4331" i="9"/>
  <c r="AC4331" i="9" s="1"/>
  <c r="K4331" i="9"/>
  <c r="K4337" i="9"/>
  <c r="L4337" i="9"/>
  <c r="AC4337" i="9" s="1"/>
  <c r="K4435" i="9"/>
  <c r="L4445" i="9"/>
  <c r="AC4445" i="9" s="1"/>
  <c r="K4445" i="9"/>
  <c r="L4464" i="9"/>
  <c r="AC4464" i="9" s="1"/>
  <c r="K4477" i="9"/>
  <c r="L4477" i="9"/>
  <c r="AC4477" i="9" s="1"/>
  <c r="L4540" i="9"/>
  <c r="AC4540" i="9" s="1"/>
  <c r="K4583" i="9"/>
  <c r="L4583" i="9"/>
  <c r="AC4583" i="9" s="1"/>
  <c r="K4653" i="9"/>
  <c r="L4653" i="9"/>
  <c r="AC4653" i="9" s="1"/>
  <c r="K4722" i="9"/>
  <c r="L4722" i="9"/>
  <c r="AC4722" i="9" s="1"/>
  <c r="K4749" i="9"/>
  <c r="L4749" i="9"/>
  <c r="AC4749" i="9" s="1"/>
  <c r="L4770" i="9"/>
  <c r="AC4770" i="9" s="1"/>
  <c r="L4869" i="9"/>
  <c r="AC4869" i="9" s="1"/>
  <c r="K4869" i="9"/>
  <c r="L4938" i="9"/>
  <c r="AC4938" i="9" s="1"/>
  <c r="K4938" i="9"/>
  <c r="K4946" i="9"/>
  <c r="L4946" i="9"/>
  <c r="AC4946" i="9" s="1"/>
  <c r="L4957" i="9"/>
  <c r="AC4957" i="9" s="1"/>
  <c r="K4957" i="9"/>
  <c r="L5040" i="9"/>
  <c r="AC5040" i="9" s="1"/>
  <c r="K5044" i="9"/>
  <c r="L5044" i="9"/>
  <c r="AC5044" i="9" s="1"/>
  <c r="K5141" i="9"/>
  <c r="K5196" i="9"/>
  <c r="K5203" i="9"/>
  <c r="L5307" i="9"/>
  <c r="AC5307" i="9" s="1"/>
  <c r="K5307" i="9"/>
  <c r="L5333" i="9"/>
  <c r="AC5333" i="9" s="1"/>
  <c r="K5333" i="9"/>
  <c r="K5447" i="9"/>
  <c r="K5473" i="9"/>
  <c r="L5473" i="9"/>
  <c r="AC5473" i="9" s="1"/>
  <c r="K5512" i="9"/>
  <c r="L5512" i="9"/>
  <c r="AC5512" i="9" s="1"/>
  <c r="L5543" i="9"/>
  <c r="AC5543" i="9" s="1"/>
  <c r="K5543" i="9"/>
  <c r="L5571" i="9"/>
  <c r="AC5571" i="9" s="1"/>
  <c r="K5571" i="9"/>
  <c r="L5635" i="9"/>
  <c r="AC5635" i="9" s="1"/>
  <c r="K5635" i="9"/>
  <c r="L5661" i="9"/>
  <c r="AC5661" i="9" s="1"/>
  <c r="K5661" i="9"/>
  <c r="K5713" i="9"/>
  <c r="K5753" i="9"/>
  <c r="L5753" i="9"/>
  <c r="AC5753" i="9" s="1"/>
  <c r="L5777" i="9"/>
  <c r="AC5777" i="9" s="1"/>
  <c r="L6057" i="9"/>
  <c r="AC6057" i="9" s="1"/>
  <c r="K6057" i="9"/>
  <c r="L6079" i="9"/>
  <c r="AC6079" i="9" s="1"/>
  <c r="K6079" i="9"/>
  <c r="L6151" i="9"/>
  <c r="AC6151" i="9" s="1"/>
  <c r="K6151" i="9"/>
  <c r="K6200" i="9"/>
  <c r="L6200" i="9"/>
  <c r="AC6200" i="9" s="1"/>
  <c r="K6313" i="9"/>
  <c r="L6313" i="9"/>
  <c r="AC6313" i="9" s="1"/>
  <c r="L6320" i="9"/>
  <c r="AC6320" i="9" s="1"/>
  <c r="K6320" i="9"/>
  <c r="K6457" i="9"/>
  <c r="L6457" i="9"/>
  <c r="AC6457" i="9" s="1"/>
  <c r="L6488" i="9"/>
  <c r="AC6488" i="9" s="1"/>
  <c r="K6488" i="9"/>
  <c r="K6499" i="9"/>
  <c r="L6499" i="9"/>
  <c r="AC6499" i="9" s="1"/>
  <c r="K6537" i="9"/>
  <c r="L6537" i="9"/>
  <c r="AC6537" i="9" s="1"/>
  <c r="L6556" i="9"/>
  <c r="AC6556" i="9" s="1"/>
  <c r="K6556" i="9"/>
  <c r="K6591" i="9"/>
  <c r="L6591" i="9"/>
  <c r="AC6591" i="9" s="1"/>
  <c r="L6606" i="9"/>
  <c r="AC6606" i="9" s="1"/>
  <c r="K6606" i="9"/>
  <c r="L6614" i="9"/>
  <c r="AC6614" i="9" s="1"/>
  <c r="K6614" i="9"/>
  <c r="L4285" i="9"/>
  <c r="AC4285" i="9" s="1"/>
  <c r="K4285" i="9"/>
  <c r="K4289" i="9"/>
  <c r="L4289" i="9"/>
  <c r="AC4289" i="9" s="1"/>
  <c r="K4400" i="9"/>
  <c r="L4400" i="9"/>
  <c r="AC4400" i="9" s="1"/>
  <c r="L4450" i="9"/>
  <c r="AC4450" i="9" s="1"/>
  <c r="K4450" i="9"/>
  <c r="K4459" i="9"/>
  <c r="L4459" i="9"/>
  <c r="AC4459" i="9" s="1"/>
  <c r="K4481" i="9"/>
  <c r="L4481" i="9"/>
  <c r="AC4481" i="9" s="1"/>
  <c r="K4521" i="9"/>
  <c r="L4521" i="9"/>
  <c r="AC4521" i="9" s="1"/>
  <c r="K4633" i="9"/>
  <c r="L4633" i="9"/>
  <c r="AC4633" i="9" s="1"/>
  <c r="K4690" i="9"/>
  <c r="L4690" i="9"/>
  <c r="AC4690" i="9" s="1"/>
  <c r="L4757" i="9"/>
  <c r="AC4757" i="9" s="1"/>
  <c r="K4757" i="9"/>
  <c r="L4821" i="9"/>
  <c r="AC4821" i="9" s="1"/>
  <c r="K4821" i="9"/>
  <c r="K4882" i="9"/>
  <c r="L4882" i="9"/>
  <c r="AC4882" i="9" s="1"/>
  <c r="L5083" i="9"/>
  <c r="AC5083" i="9" s="1"/>
  <c r="K5083" i="9"/>
  <c r="L5229" i="9"/>
  <c r="AC5229" i="9" s="1"/>
  <c r="K5229" i="9"/>
  <c r="K5332" i="9"/>
  <c r="L5332" i="9"/>
  <c r="AC5332" i="9" s="1"/>
  <c r="K5445" i="9"/>
  <c r="L5445" i="9"/>
  <c r="AC5445" i="9" s="1"/>
  <c r="L5451" i="9"/>
  <c r="AC5451" i="9" s="1"/>
  <c r="K5451" i="9"/>
  <c r="L5583" i="9"/>
  <c r="AC5583" i="9" s="1"/>
  <c r="K5583" i="9"/>
  <c r="K5810" i="9"/>
  <c r="L5810" i="9"/>
  <c r="AC5810" i="9" s="1"/>
  <c r="L5835" i="9"/>
  <c r="AC5835" i="9" s="1"/>
  <c r="K5835" i="9"/>
  <c r="L5857" i="9"/>
  <c r="AC5857" i="9" s="1"/>
  <c r="K5857" i="9"/>
  <c r="K5953" i="9"/>
  <c r="L5953" i="9"/>
  <c r="AC5953" i="9" s="1"/>
  <c r="K6004" i="9"/>
  <c r="L6004" i="9"/>
  <c r="AC6004" i="9" s="1"/>
  <c r="K6036" i="9"/>
  <c r="L6036" i="9"/>
  <c r="AC6036" i="9" s="1"/>
  <c r="L6075" i="9"/>
  <c r="AC6075" i="9" s="1"/>
  <c r="K6075" i="9"/>
  <c r="L6189" i="9"/>
  <c r="AC6189" i="9" s="1"/>
  <c r="K6189" i="9"/>
  <c r="L6243" i="9"/>
  <c r="AC6243" i="9" s="1"/>
  <c r="K6243" i="9"/>
  <c r="L6310" i="9"/>
  <c r="AC6310" i="9" s="1"/>
  <c r="K6310" i="9"/>
  <c r="L6422" i="9"/>
  <c r="AC6422" i="9" s="1"/>
  <c r="K6422" i="9"/>
  <c r="L6548" i="9"/>
  <c r="AC6548" i="9" s="1"/>
  <c r="K6548" i="9"/>
  <c r="K6571" i="9"/>
  <c r="L6571" i="9"/>
  <c r="AC6571" i="9" s="1"/>
  <c r="L6674" i="9"/>
  <c r="AC6674" i="9" s="1"/>
  <c r="K6674" i="9"/>
  <c r="K6741" i="9"/>
  <c r="L6741" i="9"/>
  <c r="AC6741" i="9" s="1"/>
  <c r="L6872" i="9"/>
  <c r="AC6872" i="9" s="1"/>
  <c r="K6872" i="9"/>
  <c r="L7156" i="9"/>
  <c r="AC7156" i="9" s="1"/>
  <c r="K7156" i="9"/>
  <c r="L7164" i="9"/>
  <c r="AC7164" i="9" s="1"/>
  <c r="K7164" i="9"/>
  <c r="K7206" i="9"/>
  <c r="L7206" i="9"/>
  <c r="AC7206" i="9" s="1"/>
  <c r="L7367" i="9"/>
  <c r="AC7367" i="9" s="1"/>
  <c r="K7367" i="9"/>
  <c r="K7386" i="9"/>
  <c r="L7386" i="9"/>
  <c r="AC7386" i="9" s="1"/>
  <c r="L7733" i="9"/>
  <c r="AC7733" i="9" s="1"/>
  <c r="K7733" i="9"/>
  <c r="K4311" i="9"/>
  <c r="L4311" i="9"/>
  <c r="AC4311" i="9" s="1"/>
  <c r="L4318" i="9"/>
  <c r="AC4318" i="9" s="1"/>
  <c r="K4318" i="9"/>
  <c r="L4342" i="9"/>
  <c r="AC4342" i="9" s="1"/>
  <c r="K4342" i="9"/>
  <c r="K4358" i="9"/>
  <c r="L4358" i="9"/>
  <c r="AC4358" i="9" s="1"/>
  <c r="K4362" i="9"/>
  <c r="L4362" i="9"/>
  <c r="AC4362" i="9" s="1"/>
  <c r="K4384" i="9"/>
  <c r="L4384" i="9"/>
  <c r="AC4384" i="9" s="1"/>
  <c r="K4432" i="9"/>
  <c r="L4432" i="9"/>
  <c r="AC4432" i="9" s="1"/>
  <c r="L4448" i="9"/>
  <c r="AC4448" i="9" s="1"/>
  <c r="K4448" i="9"/>
  <c r="L4500" i="9"/>
  <c r="AC4500" i="9" s="1"/>
  <c r="K4500" i="9"/>
  <c r="L4564" i="9"/>
  <c r="AC4564" i="9" s="1"/>
  <c r="K4564" i="9"/>
  <c r="L4574" i="9"/>
  <c r="AC4574" i="9" s="1"/>
  <c r="K4574" i="9"/>
  <c r="K4593" i="9"/>
  <c r="L4593" i="9"/>
  <c r="AC4593" i="9" s="1"/>
  <c r="K4685" i="9"/>
  <c r="L4685" i="9"/>
  <c r="AC4685" i="9" s="1"/>
  <c r="L4777" i="9"/>
  <c r="AC4777" i="9" s="1"/>
  <c r="K4777" i="9"/>
  <c r="K4854" i="9"/>
  <c r="L4854" i="9"/>
  <c r="AC4854" i="9" s="1"/>
  <c r="K4890" i="9"/>
  <c r="L4890" i="9"/>
  <c r="AC4890" i="9" s="1"/>
  <c r="K4902" i="9"/>
  <c r="L4902" i="9"/>
  <c r="AC4902" i="9" s="1"/>
  <c r="L5053" i="9"/>
  <c r="AC5053" i="9" s="1"/>
  <c r="K5053" i="9"/>
  <c r="L5187" i="9"/>
  <c r="AC5187" i="9" s="1"/>
  <c r="K5187" i="9"/>
  <c r="L5356" i="9"/>
  <c r="AC5356" i="9" s="1"/>
  <c r="K5356" i="9"/>
  <c r="L5378" i="9"/>
  <c r="AC5378" i="9" s="1"/>
  <c r="K5378" i="9"/>
  <c r="K5727" i="9"/>
  <c r="L5727" i="9"/>
  <c r="AC5727" i="9" s="1"/>
  <c r="L5751" i="9"/>
  <c r="AC5751" i="9" s="1"/>
  <c r="K5751" i="9"/>
  <c r="K5916" i="9"/>
  <c r="L5916" i="9"/>
  <c r="AC5916" i="9" s="1"/>
  <c r="L5969" i="9"/>
  <c r="AC5969" i="9" s="1"/>
  <c r="K5969" i="9"/>
  <c r="L6121" i="9"/>
  <c r="AC6121" i="9" s="1"/>
  <c r="K6121" i="9"/>
  <c r="K6443" i="9"/>
  <c r="L6443" i="9"/>
  <c r="AC6443" i="9" s="1"/>
  <c r="K6481" i="9"/>
  <c r="L6481" i="9"/>
  <c r="AC6481" i="9" s="1"/>
  <c r="K6881" i="9"/>
  <c r="L6881" i="9"/>
  <c r="AC6881" i="9" s="1"/>
  <c r="L7098" i="9"/>
  <c r="AC7098" i="9" s="1"/>
  <c r="K7098" i="9"/>
  <c r="K7450" i="9"/>
  <c r="L7450" i="9"/>
  <c r="AC7450" i="9" s="1"/>
  <c r="L7477" i="9"/>
  <c r="AC7477" i="9" s="1"/>
  <c r="K7477" i="9"/>
  <c r="K4287" i="9"/>
  <c r="L4287" i="9"/>
  <c r="AC4287" i="9" s="1"/>
  <c r="K4291" i="9"/>
  <c r="L4291" i="9"/>
  <c r="AC4291" i="9" s="1"/>
  <c r="K4356" i="9"/>
  <c r="L4356" i="9"/>
  <c r="AC4356" i="9" s="1"/>
  <c r="K4419" i="9"/>
  <c r="L4419" i="9"/>
  <c r="AC4419" i="9" s="1"/>
  <c r="L4452" i="9"/>
  <c r="AC4452" i="9" s="1"/>
  <c r="K4452" i="9"/>
  <c r="K4487" i="9"/>
  <c r="L4487" i="9"/>
  <c r="AC4487" i="9" s="1"/>
  <c r="K4597" i="9"/>
  <c r="L4597" i="9"/>
  <c r="AC4597" i="9" s="1"/>
  <c r="K4605" i="9"/>
  <c r="L4605" i="9"/>
  <c r="AC4605" i="9" s="1"/>
  <c r="L4666" i="9"/>
  <c r="AC4666" i="9" s="1"/>
  <c r="K4666" i="9"/>
  <c r="K4765" i="9"/>
  <c r="L4765" i="9"/>
  <c r="AC4765" i="9" s="1"/>
  <c r="K4786" i="9"/>
  <c r="L4786" i="9"/>
  <c r="AC4786" i="9" s="1"/>
  <c r="L4826" i="9"/>
  <c r="AC4826" i="9" s="1"/>
  <c r="K4826" i="9"/>
  <c r="L4858" i="9"/>
  <c r="AC4858" i="9" s="1"/>
  <c r="K4858" i="9"/>
  <c r="K4877" i="9"/>
  <c r="L4877" i="9"/>
  <c r="AC4877" i="9" s="1"/>
  <c r="L4968" i="9"/>
  <c r="AC4968" i="9" s="1"/>
  <c r="K4968" i="9"/>
  <c r="L5046" i="9"/>
  <c r="AC5046" i="9" s="1"/>
  <c r="K5046" i="9"/>
  <c r="L5096" i="9"/>
  <c r="AC5096" i="9" s="1"/>
  <c r="K5096" i="9"/>
  <c r="L5140" i="9"/>
  <c r="AC5140" i="9" s="1"/>
  <c r="K5140" i="9"/>
  <c r="L5158" i="9"/>
  <c r="AC5158" i="9" s="1"/>
  <c r="K5158" i="9"/>
  <c r="L5210" i="9"/>
  <c r="AC5210" i="9" s="1"/>
  <c r="K5210" i="9"/>
  <c r="L5227" i="9"/>
  <c r="AC5227" i="9" s="1"/>
  <c r="K5227" i="9"/>
  <c r="L5459" i="9"/>
  <c r="AC5459" i="9" s="1"/>
  <c r="K5459" i="9"/>
  <c r="K5508" i="9"/>
  <c r="L5508" i="9"/>
  <c r="AC5508" i="9" s="1"/>
  <c r="K5531" i="9"/>
  <c r="L5531" i="9"/>
  <c r="AC5531" i="9" s="1"/>
  <c r="K5606" i="9"/>
  <c r="L5606" i="9"/>
  <c r="AC5606" i="9" s="1"/>
  <c r="K5786" i="9"/>
  <c r="L5786" i="9"/>
  <c r="AC5786" i="9" s="1"/>
  <c r="K5798" i="9"/>
  <c r="L5798" i="9"/>
  <c r="AC5798" i="9" s="1"/>
  <c r="K6009" i="9"/>
  <c r="L6009" i="9"/>
  <c r="AC6009" i="9" s="1"/>
  <c r="L6143" i="9"/>
  <c r="AC6143" i="9" s="1"/>
  <c r="K6143" i="9"/>
  <c r="L6169" i="9"/>
  <c r="AC6169" i="9" s="1"/>
  <c r="K6169" i="9"/>
  <c r="L6237" i="9"/>
  <c r="AC6237" i="9" s="1"/>
  <c r="K6237" i="9"/>
  <c r="K6323" i="9"/>
  <c r="L6323" i="9"/>
  <c r="AC6323" i="9" s="1"/>
  <c r="L6384" i="9"/>
  <c r="AC6384" i="9" s="1"/>
  <c r="K6384" i="9"/>
  <c r="L6432" i="9"/>
  <c r="AC6432" i="9" s="1"/>
  <c r="K6432" i="9"/>
  <c r="K6717" i="9"/>
  <c r="L6717" i="9"/>
  <c r="AC6717" i="9" s="1"/>
  <c r="L6728" i="9"/>
  <c r="AC6728" i="9" s="1"/>
  <c r="K6728" i="9"/>
  <c r="K6895" i="9"/>
  <c r="L6895" i="9"/>
  <c r="AC6895" i="9" s="1"/>
  <c r="K6984" i="9"/>
  <c r="L6984" i="9"/>
  <c r="AC6984" i="9" s="1"/>
  <c r="L3748" i="9"/>
  <c r="AC3748" i="9" s="1"/>
  <c r="L3761" i="9"/>
  <c r="AC3761" i="9" s="1"/>
  <c r="K3794" i="9"/>
  <c r="L3814" i="9"/>
  <c r="AC3814" i="9" s="1"/>
  <c r="K3816" i="9"/>
  <c r="L3834" i="9"/>
  <c r="AC3834" i="9" s="1"/>
  <c r="L3860" i="9"/>
  <c r="AC3860" i="9" s="1"/>
  <c r="K3880" i="9"/>
  <c r="K3911" i="9"/>
  <c r="K3919" i="9"/>
  <c r="K3921" i="9"/>
  <c r="L3959" i="9"/>
  <c r="AC3959" i="9" s="1"/>
  <c r="L3966" i="9"/>
  <c r="AC3966" i="9" s="1"/>
  <c r="L3990" i="9"/>
  <c r="AC3990" i="9" s="1"/>
  <c r="L4006" i="9"/>
  <c r="AC4006" i="9" s="1"/>
  <c r="L4039" i="9"/>
  <c r="AC4039" i="9" s="1"/>
  <c r="K4077" i="9"/>
  <c r="K4089" i="9"/>
  <c r="L4101" i="9"/>
  <c r="AC4101" i="9" s="1"/>
  <c r="L4134" i="9"/>
  <c r="AC4134" i="9" s="1"/>
  <c r="K4149" i="9"/>
  <c r="L4152" i="9"/>
  <c r="AC4152" i="9" s="1"/>
  <c r="L4160" i="9"/>
  <c r="AC4160" i="9" s="1"/>
  <c r="K4165" i="9"/>
  <c r="L4188" i="9"/>
  <c r="AC4188" i="9" s="1"/>
  <c r="L4191" i="9"/>
  <c r="AC4191" i="9" s="1"/>
  <c r="L4196" i="9"/>
  <c r="AC4196" i="9" s="1"/>
  <c r="K4259" i="9"/>
  <c r="L4280" i="9"/>
  <c r="AC4280" i="9" s="1"/>
  <c r="L4336" i="9"/>
  <c r="AC4336" i="9" s="1"/>
  <c r="K4391" i="9"/>
  <c r="L4391" i="9"/>
  <c r="AC4391" i="9" s="1"/>
  <c r="L4411" i="9"/>
  <c r="AC4411" i="9" s="1"/>
  <c r="K4411" i="9"/>
  <c r="K4425" i="9"/>
  <c r="L4509" i="9"/>
  <c r="AC4509" i="9" s="1"/>
  <c r="L4516" i="9"/>
  <c r="AC4516" i="9" s="1"/>
  <c r="K4516" i="9"/>
  <c r="K4565" i="9"/>
  <c r="L4565" i="9"/>
  <c r="AC4565" i="9" s="1"/>
  <c r="K4569" i="9"/>
  <c r="L4569" i="9"/>
  <c r="AC4569" i="9" s="1"/>
  <c r="K4618" i="9"/>
  <c r="L4618" i="9"/>
  <c r="AC4618" i="9" s="1"/>
  <c r="L4642" i="9"/>
  <c r="AC4642" i="9" s="1"/>
  <c r="L4663" i="9"/>
  <c r="AC4663" i="9" s="1"/>
  <c r="K4673" i="9"/>
  <c r="L4677" i="9"/>
  <c r="AC4677" i="9" s="1"/>
  <c r="K4677" i="9"/>
  <c r="L4710" i="9"/>
  <c r="AC4710" i="9" s="1"/>
  <c r="L4721" i="9"/>
  <c r="AC4721" i="9" s="1"/>
  <c r="K4721" i="9"/>
  <c r="L4771" i="9"/>
  <c r="AC4771" i="9" s="1"/>
  <c r="K4837" i="9"/>
  <c r="L4837" i="9"/>
  <c r="AC4837" i="9" s="1"/>
  <c r="K4874" i="9"/>
  <c r="K4899" i="9"/>
  <c r="L4941" i="9"/>
  <c r="AC4941" i="9" s="1"/>
  <c r="K4941" i="9"/>
  <c r="K4955" i="9"/>
  <c r="L4965" i="9"/>
  <c r="AC4965" i="9" s="1"/>
  <c r="K4965" i="9"/>
  <c r="K5029" i="9"/>
  <c r="L5054" i="9"/>
  <c r="AC5054" i="9" s="1"/>
  <c r="K5054" i="9"/>
  <c r="L5068" i="9"/>
  <c r="AC5068" i="9" s="1"/>
  <c r="K5068" i="9"/>
  <c r="K5109" i="9"/>
  <c r="K5149" i="9"/>
  <c r="K5155" i="9"/>
  <c r="K5204" i="9"/>
  <c r="L5220" i="9"/>
  <c r="AC5220" i="9" s="1"/>
  <c r="K5220" i="9"/>
  <c r="K5256" i="9"/>
  <c r="K5284" i="9"/>
  <c r="K5327" i="9"/>
  <c r="L5350" i="9"/>
  <c r="AC5350" i="9" s="1"/>
  <c r="L5403" i="9"/>
  <c r="AC5403" i="9" s="1"/>
  <c r="K5403" i="9"/>
  <c r="K5453" i="9"/>
  <c r="K5477" i="9"/>
  <c r="L5539" i="9"/>
  <c r="AC5539" i="9" s="1"/>
  <c r="K5539" i="9"/>
  <c r="L5585" i="9"/>
  <c r="AC5585" i="9" s="1"/>
  <c r="K5617" i="9"/>
  <c r="K5626" i="9"/>
  <c r="L5626" i="9"/>
  <c r="AC5626" i="9" s="1"/>
  <c r="L5686" i="9"/>
  <c r="AC5686" i="9" s="1"/>
  <c r="K5709" i="9"/>
  <c r="K5837" i="9"/>
  <c r="K5910" i="9"/>
  <c r="L5910" i="9"/>
  <c r="AC5910" i="9" s="1"/>
  <c r="L5963" i="9"/>
  <c r="AC5963" i="9" s="1"/>
  <c r="L6081" i="9"/>
  <c r="AC6081" i="9" s="1"/>
  <c r="K6081" i="9"/>
  <c r="L6253" i="9"/>
  <c r="AC6253" i="9" s="1"/>
  <c r="K6253" i="9"/>
  <c r="L6392" i="9"/>
  <c r="AC6392" i="9" s="1"/>
  <c r="K6392" i="9"/>
  <c r="K6539" i="9"/>
  <c r="L6539" i="9"/>
  <c r="AC6539" i="9" s="1"/>
  <c r="L6612" i="9"/>
  <c r="AC6612" i="9" s="1"/>
  <c r="K6612" i="9"/>
  <c r="K6627" i="9"/>
  <c r="L6627" i="9"/>
  <c r="AC6627" i="9" s="1"/>
  <c r="K6647" i="9"/>
  <c r="K6651" i="9"/>
  <c r="L6651" i="9"/>
  <c r="AC6651" i="9" s="1"/>
  <c r="K6725" i="9"/>
  <c r="L6725" i="9"/>
  <c r="AC6725" i="9" s="1"/>
  <c r="K5718" i="9"/>
  <c r="L5718" i="9"/>
  <c r="AC5718" i="9" s="1"/>
  <c r="K5747" i="9"/>
  <c r="L5747" i="9"/>
  <c r="AC5747" i="9" s="1"/>
  <c r="L5781" i="9"/>
  <c r="AC5781" i="9" s="1"/>
  <c r="K5781" i="9"/>
  <c r="K5801" i="9"/>
  <c r="L5801" i="9"/>
  <c r="AC5801" i="9" s="1"/>
  <c r="L5841" i="9"/>
  <c r="AC5841" i="9" s="1"/>
  <c r="K5841" i="9"/>
  <c r="L5909" i="9"/>
  <c r="AC5909" i="9" s="1"/>
  <c r="K5909" i="9"/>
  <c r="L5981" i="9"/>
  <c r="AC5981" i="9" s="1"/>
  <c r="K5981" i="9"/>
  <c r="K6068" i="9"/>
  <c r="L6068" i="9"/>
  <c r="AC6068" i="9" s="1"/>
  <c r="L6129" i="9"/>
  <c r="AC6129" i="9" s="1"/>
  <c r="K6129" i="9"/>
  <c r="K6178" i="9"/>
  <c r="L6178" i="9"/>
  <c r="AC6178" i="9" s="1"/>
  <c r="L6207" i="9"/>
  <c r="AC6207" i="9" s="1"/>
  <c r="K6207" i="9"/>
  <c r="K6214" i="9"/>
  <c r="L6214" i="9"/>
  <c r="AC6214" i="9" s="1"/>
  <c r="K6401" i="9"/>
  <c r="L6401" i="9"/>
  <c r="AC6401" i="9" s="1"/>
  <c r="K6491" i="9"/>
  <c r="L6491" i="9"/>
  <c r="AC6491" i="9" s="1"/>
  <c r="L6631" i="9"/>
  <c r="AC6631" i="9" s="1"/>
  <c r="K6631" i="9"/>
  <c r="L6641" i="9"/>
  <c r="AC6641" i="9" s="1"/>
  <c r="K6641" i="9"/>
  <c r="K6673" i="9"/>
  <c r="L6673" i="9"/>
  <c r="AC6673" i="9" s="1"/>
  <c r="L6734" i="9"/>
  <c r="AC6734" i="9" s="1"/>
  <c r="K6734" i="9"/>
  <c r="L6818" i="9"/>
  <c r="AC6818" i="9" s="1"/>
  <c r="K6818" i="9"/>
  <c r="K6829" i="9"/>
  <c r="L6829" i="9"/>
  <c r="AC6829" i="9" s="1"/>
  <c r="K6865" i="9"/>
  <c r="L6865" i="9"/>
  <c r="AC6865" i="9" s="1"/>
  <c r="L6912" i="9"/>
  <c r="AC6912" i="9" s="1"/>
  <c r="K6912" i="9"/>
  <c r="L6919" i="9"/>
  <c r="AC6919" i="9" s="1"/>
  <c r="K6919" i="9"/>
  <c r="L6928" i="9"/>
  <c r="AC6928" i="9" s="1"/>
  <c r="K6928" i="9"/>
  <c r="K6966" i="9"/>
  <c r="L6966" i="9"/>
  <c r="AC6966" i="9" s="1"/>
  <c r="L7000" i="9"/>
  <c r="AC7000" i="9" s="1"/>
  <c r="K7000" i="9"/>
  <c r="K7324" i="9"/>
  <c r="L7324" i="9"/>
  <c r="AC7324" i="9" s="1"/>
  <c r="K7426" i="9"/>
  <c r="L7426" i="9"/>
  <c r="AC7426" i="9" s="1"/>
  <c r="L7685" i="9"/>
  <c r="AC7685" i="9" s="1"/>
  <c r="K7685" i="9"/>
  <c r="K7757" i="9"/>
  <c r="L7757" i="9"/>
  <c r="AC7757" i="9" s="1"/>
  <c r="K7830" i="9"/>
  <c r="L7830" i="9"/>
  <c r="AC7830" i="9" s="1"/>
  <c r="L5725" i="9"/>
  <c r="AC5725" i="9" s="1"/>
  <c r="K5725" i="9"/>
  <c r="K5742" i="9"/>
  <c r="L5742" i="9"/>
  <c r="AC5742" i="9" s="1"/>
  <c r="L5975" i="9"/>
  <c r="AC5975" i="9" s="1"/>
  <c r="K5975" i="9"/>
  <c r="K6026" i="9"/>
  <c r="L6026" i="9"/>
  <c r="AC6026" i="9" s="1"/>
  <c r="K6034" i="9"/>
  <c r="L6034" i="9"/>
  <c r="AC6034" i="9" s="1"/>
  <c r="L6101" i="9"/>
  <c r="AC6101" i="9" s="1"/>
  <c r="K6101" i="9"/>
  <c r="L6187" i="9"/>
  <c r="AC6187" i="9" s="1"/>
  <c r="K6187" i="9"/>
  <c r="L6191" i="9"/>
  <c r="AC6191" i="9" s="1"/>
  <c r="K6191" i="9"/>
  <c r="L6259" i="9"/>
  <c r="AC6259" i="9" s="1"/>
  <c r="K6259" i="9"/>
  <c r="K6355" i="9"/>
  <c r="L6355" i="9"/>
  <c r="AC6355" i="9" s="1"/>
  <c r="K6459" i="9"/>
  <c r="L6459" i="9"/>
  <c r="AC6459" i="9" s="1"/>
  <c r="K6599" i="9"/>
  <c r="L6599" i="9"/>
  <c r="AC6599" i="9" s="1"/>
  <c r="K6711" i="9"/>
  <c r="L6711" i="9"/>
  <c r="AC6711" i="9" s="1"/>
  <c r="L6763" i="9"/>
  <c r="AC6763" i="9" s="1"/>
  <c r="K6763" i="9"/>
  <c r="K6923" i="9"/>
  <c r="L6923" i="9"/>
  <c r="AC6923" i="9" s="1"/>
  <c r="K7109" i="9"/>
  <c r="L7109" i="9"/>
  <c r="AC7109" i="9" s="1"/>
  <c r="L7373" i="9"/>
  <c r="AC7373" i="9" s="1"/>
  <c r="K7373" i="9"/>
  <c r="L7439" i="9"/>
  <c r="AC7439" i="9" s="1"/>
  <c r="K7439" i="9"/>
  <c r="K7882" i="9"/>
  <c r="L7882" i="9"/>
  <c r="AC7882" i="9" s="1"/>
  <c r="K8167" i="9"/>
  <c r="L8167" i="9"/>
  <c r="AC8167" i="9" s="1"/>
  <c r="L8730" i="9"/>
  <c r="AC8730" i="9" s="1"/>
  <c r="K8730" i="9"/>
  <c r="L5749" i="9"/>
  <c r="AC5749" i="9" s="1"/>
  <c r="K5749" i="9"/>
  <c r="L5809" i="9"/>
  <c r="AC5809" i="9" s="1"/>
  <c r="K5809" i="9"/>
  <c r="K6070" i="9"/>
  <c r="L6070" i="9"/>
  <c r="AC6070" i="9" s="1"/>
  <c r="L6123" i="9"/>
  <c r="AC6123" i="9" s="1"/>
  <c r="K6123" i="9"/>
  <c r="K6180" i="9"/>
  <c r="L6180" i="9"/>
  <c r="AC6180" i="9" s="1"/>
  <c r="L6205" i="9"/>
  <c r="AC6205" i="9" s="1"/>
  <c r="K6205" i="9"/>
  <c r="K6236" i="9"/>
  <c r="L6236" i="9"/>
  <c r="AC6236" i="9" s="1"/>
  <c r="K6307" i="9"/>
  <c r="L6307" i="9"/>
  <c r="AC6307" i="9" s="1"/>
  <c r="L6344" i="9"/>
  <c r="AC6344" i="9" s="1"/>
  <c r="K6344" i="9"/>
  <c r="L6456" i="9"/>
  <c r="AC6456" i="9" s="1"/>
  <c r="K6456" i="9"/>
  <c r="L6478" i="9"/>
  <c r="AC6478" i="9" s="1"/>
  <c r="K6478" i="9"/>
  <c r="L6542" i="9"/>
  <c r="AC6542" i="9" s="1"/>
  <c r="K6542" i="9"/>
  <c r="K6611" i="9"/>
  <c r="L6611" i="9"/>
  <c r="AC6611" i="9" s="1"/>
  <c r="K6705" i="9"/>
  <c r="L6705" i="9"/>
  <c r="AC6705" i="9" s="1"/>
  <c r="L6778" i="9"/>
  <c r="AC6778" i="9" s="1"/>
  <c r="K6778" i="9"/>
  <c r="L6954" i="9"/>
  <c r="AC6954" i="9" s="1"/>
  <c r="K6954" i="9"/>
  <c r="L7022" i="9"/>
  <c r="AC7022" i="9" s="1"/>
  <c r="K7022" i="9"/>
  <c r="K7080" i="9"/>
  <c r="L7080" i="9"/>
  <c r="AC7080" i="9" s="1"/>
  <c r="L7742" i="9"/>
  <c r="AC7742" i="9" s="1"/>
  <c r="K7742" i="9"/>
  <c r="L8078" i="9"/>
  <c r="AC8078" i="9" s="1"/>
  <c r="K8078" i="9"/>
  <c r="L8118" i="9"/>
  <c r="AC8118" i="9" s="1"/>
  <c r="K8118" i="9"/>
  <c r="L8379" i="9"/>
  <c r="AC8379" i="9" s="1"/>
  <c r="K8379" i="9"/>
  <c r="L8655" i="9"/>
  <c r="AC8655" i="9" s="1"/>
  <c r="K8655" i="9"/>
  <c r="L5030" i="9"/>
  <c r="AC5030" i="9" s="1"/>
  <c r="K5042" i="9"/>
  <c r="K5045" i="9"/>
  <c r="K5067" i="9"/>
  <c r="K5076" i="9"/>
  <c r="K5157" i="9"/>
  <c r="K5219" i="9"/>
  <c r="K5251" i="9"/>
  <c r="K5291" i="9"/>
  <c r="K5355" i="9"/>
  <c r="L5358" i="9"/>
  <c r="AC5358" i="9" s="1"/>
  <c r="L5392" i="9"/>
  <c r="AC5392" i="9" s="1"/>
  <c r="L5407" i="9"/>
  <c r="AC5407" i="9" s="1"/>
  <c r="L5418" i="9"/>
  <c r="AC5418" i="9" s="1"/>
  <c r="L5449" i="9"/>
  <c r="AC5449" i="9" s="1"/>
  <c r="L5467" i="9"/>
  <c r="AC5467" i="9" s="1"/>
  <c r="L5489" i="9"/>
  <c r="AC5489" i="9" s="1"/>
  <c r="L5530" i="9"/>
  <c r="AC5530" i="9" s="1"/>
  <c r="K5533" i="9"/>
  <c r="K5545" i="9"/>
  <c r="K5557" i="9"/>
  <c r="L5593" i="9"/>
  <c r="AC5593" i="9" s="1"/>
  <c r="K5773" i="9"/>
  <c r="L5773" i="9"/>
  <c r="AC5773" i="9" s="1"/>
  <c r="L5847" i="9"/>
  <c r="AC5847" i="9" s="1"/>
  <c r="K5847" i="9"/>
  <c r="K5867" i="9"/>
  <c r="K5905" i="9"/>
  <c r="L5917" i="9"/>
  <c r="AC5917" i="9" s="1"/>
  <c r="K5923" i="9"/>
  <c r="K5957" i="9"/>
  <c r="K5965" i="9"/>
  <c r="L6027" i="9"/>
  <c r="AC6027" i="9" s="1"/>
  <c r="K6027" i="9"/>
  <c r="L6042" i="9"/>
  <c r="AC6042" i="9" s="1"/>
  <c r="K6050" i="9"/>
  <c r="L6050" i="9"/>
  <c r="AC6050" i="9" s="1"/>
  <c r="L6063" i="9"/>
  <c r="AC6063" i="9" s="1"/>
  <c r="K6063" i="9"/>
  <c r="L6141" i="9"/>
  <c r="AC6141" i="9" s="1"/>
  <c r="K6141" i="9"/>
  <c r="L6275" i="9"/>
  <c r="AC6275" i="9" s="1"/>
  <c r="K6275" i="9"/>
  <c r="L6367" i="9"/>
  <c r="AC6367" i="9" s="1"/>
  <c r="K6375" i="9"/>
  <c r="L6375" i="9"/>
  <c r="AC6375" i="9" s="1"/>
  <c r="K6393" i="9"/>
  <c r="L6393" i="9"/>
  <c r="AC6393" i="9" s="1"/>
  <c r="K6486" i="9"/>
  <c r="L6516" i="9"/>
  <c r="AC6516" i="9" s="1"/>
  <c r="K6516" i="9"/>
  <c r="L6520" i="9"/>
  <c r="AC6520" i="9" s="1"/>
  <c r="K6520" i="9"/>
  <c r="L6600" i="9"/>
  <c r="AC6600" i="9" s="1"/>
  <c r="K6600" i="9"/>
  <c r="L6633" i="9"/>
  <c r="AC6633" i="9" s="1"/>
  <c r="K6633" i="9"/>
  <c r="K6665" i="9"/>
  <c r="L6665" i="9"/>
  <c r="AC6665" i="9" s="1"/>
  <c r="K6695" i="9"/>
  <c r="K6715" i="9"/>
  <c r="L6715" i="9"/>
  <c r="AC6715" i="9" s="1"/>
  <c r="K6719" i="9"/>
  <c r="L6719" i="9"/>
  <c r="AC6719" i="9" s="1"/>
  <c r="L6789" i="9"/>
  <c r="AC6789" i="9" s="1"/>
  <c r="K6789" i="9"/>
  <c r="L6848" i="9"/>
  <c r="AC6848" i="9" s="1"/>
  <c r="K6848" i="9"/>
  <c r="L6898" i="9"/>
  <c r="AC6898" i="9" s="1"/>
  <c r="K6898" i="9"/>
  <c r="K7073" i="9"/>
  <c r="L7073" i="9"/>
  <c r="AC7073" i="9" s="1"/>
  <c r="L7092" i="9"/>
  <c r="AC7092" i="9" s="1"/>
  <c r="K7092" i="9"/>
  <c r="K7216" i="9"/>
  <c r="L7216" i="9"/>
  <c r="AC7216" i="9" s="1"/>
  <c r="L7739" i="9"/>
  <c r="AC7739" i="9" s="1"/>
  <c r="L8310" i="9"/>
  <c r="AC8310" i="9" s="1"/>
  <c r="K8310" i="9"/>
  <c r="K8518" i="9"/>
  <c r="L8518" i="9"/>
  <c r="AC8518" i="9" s="1"/>
  <c r="K8525" i="9"/>
  <c r="L8525" i="9"/>
  <c r="AC8525" i="9" s="1"/>
  <c r="L8627" i="9"/>
  <c r="AC8627" i="9" s="1"/>
  <c r="K8627" i="9"/>
  <c r="K6431" i="9"/>
  <c r="L6431" i="9"/>
  <c r="AC6431" i="9" s="1"/>
  <c r="L6518" i="9"/>
  <c r="AC6518" i="9" s="1"/>
  <c r="K6518" i="9"/>
  <c r="K6569" i="9"/>
  <c r="L6569" i="9"/>
  <c r="AC6569" i="9" s="1"/>
  <c r="L6634" i="9"/>
  <c r="AC6634" i="9" s="1"/>
  <c r="K6634" i="9"/>
  <c r="L6650" i="9"/>
  <c r="AC6650" i="9" s="1"/>
  <c r="K6650" i="9"/>
  <c r="L6714" i="9"/>
  <c r="AC6714" i="9" s="1"/>
  <c r="K6714" i="9"/>
  <c r="L6758" i="9"/>
  <c r="AC6758" i="9" s="1"/>
  <c r="K6758" i="9"/>
  <c r="K6897" i="9"/>
  <c r="L6897" i="9"/>
  <c r="AC6897" i="9" s="1"/>
  <c r="L6913" i="9"/>
  <c r="AC6913" i="9" s="1"/>
  <c r="K6913" i="9"/>
  <c r="K7146" i="9"/>
  <c r="L7146" i="9"/>
  <c r="AC7146" i="9" s="1"/>
  <c r="L7275" i="9"/>
  <c r="AC7275" i="9" s="1"/>
  <c r="K7275" i="9"/>
  <c r="L7391" i="9"/>
  <c r="AC7391" i="9" s="1"/>
  <c r="K7391" i="9"/>
  <c r="L7461" i="9"/>
  <c r="AC7461" i="9" s="1"/>
  <c r="K7461" i="9"/>
  <c r="L7699" i="9"/>
  <c r="AC7699" i="9" s="1"/>
  <c r="K7699" i="9"/>
  <c r="L7709" i="9"/>
  <c r="AC7709" i="9" s="1"/>
  <c r="K7709" i="9"/>
  <c r="L8158" i="9"/>
  <c r="AC8158" i="9" s="1"/>
  <c r="K8158" i="9"/>
  <c r="K8472" i="9"/>
  <c r="L8472" i="9"/>
  <c r="AC8472" i="9" s="1"/>
  <c r="L8482" i="9"/>
  <c r="AC8482" i="9" s="1"/>
  <c r="K8482" i="9"/>
  <c r="L8530" i="9"/>
  <c r="AC8530" i="9" s="1"/>
  <c r="K8530" i="9"/>
  <c r="K8721" i="9"/>
  <c r="L8721" i="9"/>
  <c r="AC8721" i="9" s="1"/>
  <c r="L6342" i="9"/>
  <c r="AC6342" i="9" s="1"/>
  <c r="K6342" i="9"/>
  <c r="K6399" i="9"/>
  <c r="L6399" i="9"/>
  <c r="AC6399" i="9" s="1"/>
  <c r="K6625" i="9"/>
  <c r="L6625" i="9"/>
  <c r="AC6625" i="9" s="1"/>
  <c r="K6749" i="9"/>
  <c r="L6749" i="9"/>
  <c r="AC6749" i="9" s="1"/>
  <c r="K6845" i="9"/>
  <c r="L6845" i="9"/>
  <c r="AC6845" i="9" s="1"/>
  <c r="K6974" i="9"/>
  <c r="L6974" i="9"/>
  <c r="AC6974" i="9" s="1"/>
  <c r="K6991" i="9"/>
  <c r="L6991" i="9"/>
  <c r="AC6991" i="9" s="1"/>
  <c r="L7058" i="9"/>
  <c r="AC7058" i="9" s="1"/>
  <c r="K7058" i="9"/>
  <c r="L7096" i="9"/>
  <c r="AC7096" i="9" s="1"/>
  <c r="K7096" i="9"/>
  <c r="L7110" i="9"/>
  <c r="AC7110" i="9" s="1"/>
  <c r="K7110" i="9"/>
  <c r="L7162" i="9"/>
  <c r="AC7162" i="9" s="1"/>
  <c r="K7162" i="9"/>
  <c r="K7224" i="9"/>
  <c r="L7224" i="9"/>
  <c r="AC7224" i="9" s="1"/>
  <c r="K7771" i="9"/>
  <c r="L7771" i="9"/>
  <c r="AC7771" i="9" s="1"/>
  <c r="K7834" i="9"/>
  <c r="L7834" i="9"/>
  <c r="AC7834" i="9" s="1"/>
  <c r="L7898" i="9"/>
  <c r="AC7898" i="9" s="1"/>
  <c r="K7898" i="9"/>
  <c r="K8067" i="9"/>
  <c r="L8067" i="9"/>
  <c r="AC8067" i="9" s="1"/>
  <c r="L8440" i="9"/>
  <c r="AC8440" i="9" s="1"/>
  <c r="K8440" i="9"/>
  <c r="L8500" i="9"/>
  <c r="AC8500" i="9" s="1"/>
  <c r="K8500" i="9"/>
  <c r="L8572" i="9"/>
  <c r="AC8572" i="9" s="1"/>
  <c r="K8572" i="9"/>
  <c r="L8590" i="9"/>
  <c r="AC8590" i="9" s="1"/>
  <c r="K8590" i="9"/>
  <c r="L6697" i="9"/>
  <c r="AC6697" i="9" s="1"/>
  <c r="K6697" i="9"/>
  <c r="L6944" i="9"/>
  <c r="AC6944" i="9" s="1"/>
  <c r="K6944" i="9"/>
  <c r="L7144" i="9"/>
  <c r="AC7144" i="9" s="1"/>
  <c r="K7144" i="9"/>
  <c r="L7148" i="9"/>
  <c r="AC7148" i="9" s="1"/>
  <c r="K7148" i="9"/>
  <c r="K7221" i="9"/>
  <c r="L7221" i="9"/>
  <c r="AC7221" i="9" s="1"/>
  <c r="K7231" i="9"/>
  <c r="L7231" i="9"/>
  <c r="AC7231" i="9" s="1"/>
  <c r="K7251" i="9"/>
  <c r="L7251" i="9"/>
  <c r="AC7251" i="9" s="1"/>
  <c r="K7490" i="9"/>
  <c r="L7490" i="9"/>
  <c r="AC7490" i="9" s="1"/>
  <c r="L7701" i="9"/>
  <c r="AC7701" i="9" s="1"/>
  <c r="K7701" i="9"/>
  <c r="L7741" i="9"/>
  <c r="AC7741" i="9" s="1"/>
  <c r="K7741" i="9"/>
  <c r="K7809" i="9"/>
  <c r="L7809" i="9"/>
  <c r="AC7809" i="9" s="1"/>
  <c r="L8050" i="9"/>
  <c r="AC8050" i="9" s="1"/>
  <c r="K8050" i="9"/>
  <c r="K8131" i="9"/>
  <c r="L8131" i="9"/>
  <c r="AC8131" i="9" s="1"/>
  <c r="K8160" i="9"/>
  <c r="L8160" i="9"/>
  <c r="AC8160" i="9" s="1"/>
  <c r="K8163" i="9"/>
  <c r="L8163" i="9"/>
  <c r="AC8163" i="9" s="1"/>
  <c r="K8357" i="9"/>
  <c r="L8357" i="9"/>
  <c r="AC8357" i="9" s="1"/>
  <c r="L8490" i="9"/>
  <c r="AC8490" i="9" s="1"/>
  <c r="K8490" i="9"/>
  <c r="K6321" i="9"/>
  <c r="L6321" i="9"/>
  <c r="AC6321" i="9" s="1"/>
  <c r="L6484" i="9"/>
  <c r="AC6484" i="9" s="1"/>
  <c r="K6484" i="9"/>
  <c r="L6494" i="9"/>
  <c r="AC6494" i="9" s="1"/>
  <c r="K6494" i="9"/>
  <c r="K6619" i="9"/>
  <c r="K6777" i="9"/>
  <c r="L6777" i="9"/>
  <c r="AC6777" i="9" s="1"/>
  <c r="K6787" i="9"/>
  <c r="L6787" i="9"/>
  <c r="AC6787" i="9" s="1"/>
  <c r="K6806" i="9"/>
  <c r="L6810" i="9"/>
  <c r="AC6810" i="9" s="1"/>
  <c r="K6810" i="9"/>
  <c r="L6823" i="9"/>
  <c r="AC6823" i="9" s="1"/>
  <c r="K6849" i="9"/>
  <c r="L6877" i="9"/>
  <c r="AC6877" i="9" s="1"/>
  <c r="L6906" i="9"/>
  <c r="AC6906" i="9" s="1"/>
  <c r="K6906" i="9"/>
  <c r="K6937" i="9"/>
  <c r="L6937" i="9"/>
  <c r="AC6937" i="9" s="1"/>
  <c r="L6968" i="9"/>
  <c r="AC6968" i="9" s="1"/>
  <c r="K6992" i="9"/>
  <c r="L6992" i="9"/>
  <c r="AC6992" i="9" s="1"/>
  <c r="K6998" i="9"/>
  <c r="L6998" i="9"/>
  <c r="AC6998" i="9" s="1"/>
  <c r="K7027" i="9"/>
  <c r="L7027" i="9"/>
  <c r="AC7027" i="9" s="1"/>
  <c r="L7062" i="9"/>
  <c r="AC7062" i="9" s="1"/>
  <c r="K7118" i="9"/>
  <c r="L7122" i="9"/>
  <c r="AC7122" i="9" s="1"/>
  <c r="K7122" i="9"/>
  <c r="L7257" i="9"/>
  <c r="AC7257" i="9" s="1"/>
  <c r="K7260" i="9"/>
  <c r="K7281" i="9"/>
  <c r="K7288" i="9"/>
  <c r="L7288" i="9"/>
  <c r="AC7288" i="9" s="1"/>
  <c r="L7653" i="9"/>
  <c r="AC7653" i="9" s="1"/>
  <c r="K7653" i="9"/>
  <c r="L7795" i="9"/>
  <c r="AC7795" i="9" s="1"/>
  <c r="K7795" i="9"/>
  <c r="K7799" i="9"/>
  <c r="L7799" i="9"/>
  <c r="AC7799" i="9" s="1"/>
  <c r="L7806" i="9"/>
  <c r="AC7806" i="9" s="1"/>
  <c r="K7806" i="9"/>
  <c r="K8094" i="9"/>
  <c r="L8094" i="9"/>
  <c r="AC8094" i="9" s="1"/>
  <c r="K8234" i="9"/>
  <c r="L8234" i="9"/>
  <c r="AC8234" i="9" s="1"/>
  <c r="K8258" i="9"/>
  <c r="L8258" i="9"/>
  <c r="AC8258" i="9" s="1"/>
  <c r="K8421" i="9"/>
  <c r="L8421" i="9"/>
  <c r="AC8421" i="9" s="1"/>
  <c r="L7040" i="9"/>
  <c r="AC7040" i="9" s="1"/>
  <c r="K7040" i="9"/>
  <c r="L7076" i="9"/>
  <c r="AC7076" i="9" s="1"/>
  <c r="K7076" i="9"/>
  <c r="L7090" i="9"/>
  <c r="AC7090" i="9" s="1"/>
  <c r="K7090" i="9"/>
  <c r="K7104" i="9"/>
  <c r="L7104" i="9"/>
  <c r="AC7104" i="9" s="1"/>
  <c r="L7120" i="9"/>
  <c r="AC7120" i="9" s="1"/>
  <c r="K7120" i="9"/>
  <c r="K7127" i="9"/>
  <c r="L7127" i="9"/>
  <c r="AC7127" i="9" s="1"/>
  <c r="L7256" i="9"/>
  <c r="AC7256" i="9" s="1"/>
  <c r="K7256" i="9"/>
  <c r="L7297" i="9"/>
  <c r="AC7297" i="9" s="1"/>
  <c r="K7297" i="9"/>
  <c r="K7562" i="9"/>
  <c r="L7562" i="9"/>
  <c r="AC7562" i="9" s="1"/>
  <c r="L7864" i="9"/>
  <c r="AC7864" i="9" s="1"/>
  <c r="K7864" i="9"/>
  <c r="K8006" i="9"/>
  <c r="L8006" i="9"/>
  <c r="AC8006" i="9" s="1"/>
  <c r="L8017" i="9"/>
  <c r="AC8017" i="9" s="1"/>
  <c r="K8017" i="9"/>
  <c r="L8060" i="9"/>
  <c r="AC8060" i="9" s="1"/>
  <c r="K8060" i="9"/>
  <c r="L8387" i="9"/>
  <c r="AC8387" i="9" s="1"/>
  <c r="K8387" i="9"/>
  <c r="K8446" i="9"/>
  <c r="L8446" i="9"/>
  <c r="AC8446" i="9" s="1"/>
  <c r="L8574" i="9"/>
  <c r="AC8574" i="9" s="1"/>
  <c r="K8574" i="9"/>
  <c r="K7067" i="9"/>
  <c r="L7067" i="9"/>
  <c r="AC7067" i="9" s="1"/>
  <c r="K7097" i="9"/>
  <c r="L7097" i="9"/>
  <c r="AC7097" i="9" s="1"/>
  <c r="K7114" i="9"/>
  <c r="L7114" i="9"/>
  <c r="AC7114" i="9" s="1"/>
  <c r="L7287" i="9"/>
  <c r="AC7287" i="9" s="1"/>
  <c r="K7287" i="9"/>
  <c r="L7397" i="9"/>
  <c r="AC7397" i="9" s="1"/>
  <c r="K7397" i="9"/>
  <c r="L7493" i="9"/>
  <c r="AC7493" i="9" s="1"/>
  <c r="K7493" i="9"/>
  <c r="L7758" i="9"/>
  <c r="AC7758" i="9" s="1"/>
  <c r="K7758" i="9"/>
  <c r="L7765" i="9"/>
  <c r="AC7765" i="9" s="1"/>
  <c r="K7765" i="9"/>
  <c r="L7798" i="9"/>
  <c r="AC7798" i="9" s="1"/>
  <c r="K7798" i="9"/>
  <c r="L7952" i="9"/>
  <c r="AC7952" i="9" s="1"/>
  <c r="K7952" i="9"/>
  <c r="K7959" i="9"/>
  <c r="L7959" i="9"/>
  <c r="AC7959" i="9" s="1"/>
  <c r="L8007" i="9"/>
  <c r="AC8007" i="9" s="1"/>
  <c r="K8007" i="9"/>
  <c r="K8200" i="9"/>
  <c r="L8200" i="9"/>
  <c r="AC8200" i="9" s="1"/>
  <c r="L8330" i="9"/>
  <c r="AC8330" i="9" s="1"/>
  <c r="K8330" i="9"/>
  <c r="L8431" i="9"/>
  <c r="AC8431" i="9" s="1"/>
  <c r="K8431" i="9"/>
  <c r="L8447" i="9"/>
  <c r="AC8447" i="9" s="1"/>
  <c r="K8447" i="9"/>
  <c r="K6999" i="9"/>
  <c r="L6999" i="9"/>
  <c r="AC6999" i="9" s="1"/>
  <c r="K7021" i="9"/>
  <c r="L7021" i="9"/>
  <c r="AC7021" i="9" s="1"/>
  <c r="L7054" i="9"/>
  <c r="AC7054" i="9" s="1"/>
  <c r="K7054" i="9"/>
  <c r="L7214" i="9"/>
  <c r="AC7214" i="9" s="1"/>
  <c r="K7214" i="9"/>
  <c r="K7229" i="9"/>
  <c r="L7229" i="9"/>
  <c r="AC7229" i="9" s="1"/>
  <c r="K7239" i="9"/>
  <c r="L7239" i="9"/>
  <c r="AC7239" i="9" s="1"/>
  <c r="L7619" i="9"/>
  <c r="AC7619" i="9" s="1"/>
  <c r="K7619" i="9"/>
  <c r="L7646" i="9"/>
  <c r="AC7646" i="9" s="1"/>
  <c r="K7646" i="9"/>
  <c r="K7665" i="9"/>
  <c r="L7665" i="9"/>
  <c r="AC7665" i="9" s="1"/>
  <c r="K7824" i="9"/>
  <c r="L7824" i="9"/>
  <c r="AC7824" i="9" s="1"/>
  <c r="L7838" i="9"/>
  <c r="AC7838" i="9" s="1"/>
  <c r="K7838" i="9"/>
  <c r="L7888" i="9"/>
  <c r="AC7888" i="9" s="1"/>
  <c r="K7888" i="9"/>
  <c r="K8243" i="9"/>
  <c r="L8243" i="9"/>
  <c r="AC8243" i="9" s="1"/>
  <c r="K8296" i="9"/>
  <c r="L8296" i="9"/>
  <c r="AC8296" i="9" s="1"/>
  <c r="L8478" i="9"/>
  <c r="AC8478" i="9" s="1"/>
  <c r="K8478" i="9"/>
  <c r="K8542" i="9"/>
  <c r="L8542" i="9"/>
  <c r="AC8542" i="9" s="1"/>
  <c r="K8727" i="9"/>
  <c r="L8727" i="9"/>
  <c r="AC8727" i="9" s="1"/>
  <c r="L8738" i="9"/>
  <c r="AC8738" i="9" s="1"/>
  <c r="K8738" i="9"/>
  <c r="K6406" i="9"/>
  <c r="L6409" i="9"/>
  <c r="AC6409" i="9" s="1"/>
  <c r="K6416" i="9"/>
  <c r="L6419" i="9"/>
  <c r="AC6419" i="9" s="1"/>
  <c r="K6472" i="9"/>
  <c r="K6656" i="9"/>
  <c r="L6663" i="9"/>
  <c r="AC6663" i="9" s="1"/>
  <c r="K6683" i="9"/>
  <c r="K6783" i="9"/>
  <c r="K6801" i="9"/>
  <c r="L6807" i="9"/>
  <c r="AC6807" i="9" s="1"/>
  <c r="L6833" i="9"/>
  <c r="AC6833" i="9" s="1"/>
  <c r="K6950" i="9"/>
  <c r="K6959" i="9"/>
  <c r="K6962" i="9"/>
  <c r="L7006" i="9"/>
  <c r="AC7006" i="9" s="1"/>
  <c r="K7006" i="9"/>
  <c r="K7039" i="9"/>
  <c r="L7039" i="9"/>
  <c r="AC7039" i="9" s="1"/>
  <c r="L7051" i="9"/>
  <c r="AC7051" i="9" s="1"/>
  <c r="K7082" i="9"/>
  <c r="L7082" i="9"/>
  <c r="AC7082" i="9" s="1"/>
  <c r="K7186" i="9"/>
  <c r="K7194" i="9"/>
  <c r="L7194" i="9"/>
  <c r="AC7194" i="9" s="1"/>
  <c r="K7249" i="9"/>
  <c r="L7249" i="9"/>
  <c r="AC7249" i="9" s="1"/>
  <c r="K7255" i="9"/>
  <c r="L7255" i="9"/>
  <c r="AC7255" i="9" s="1"/>
  <c r="L7268" i="9"/>
  <c r="AC7268" i="9" s="1"/>
  <c r="K7268" i="9"/>
  <c r="K7335" i="9"/>
  <c r="L7370" i="9"/>
  <c r="AC7370" i="9" s="1"/>
  <c r="L7554" i="9"/>
  <c r="AC7554" i="9" s="1"/>
  <c r="K7557" i="9"/>
  <c r="L7590" i="9"/>
  <c r="AC7590" i="9" s="1"/>
  <c r="K7590" i="9"/>
  <c r="L7603" i="9"/>
  <c r="AC7603" i="9" s="1"/>
  <c r="K7603" i="9"/>
  <c r="K7643" i="9"/>
  <c r="L7721" i="9"/>
  <c r="AC7721" i="9" s="1"/>
  <c r="K7817" i="9"/>
  <c r="L7817" i="9"/>
  <c r="AC7817" i="9" s="1"/>
  <c r="L7835" i="9"/>
  <c r="AC7835" i="9" s="1"/>
  <c r="K7835" i="9"/>
  <c r="K7870" i="9"/>
  <c r="L7870" i="9"/>
  <c r="AC7870" i="9" s="1"/>
  <c r="K7957" i="9"/>
  <c r="L7957" i="9"/>
  <c r="AC7957" i="9" s="1"/>
  <c r="L8070" i="9"/>
  <c r="AC8070" i="9" s="1"/>
  <c r="K8070" i="9"/>
  <c r="K8154" i="9"/>
  <c r="L8198" i="9"/>
  <c r="AC8198" i="9" s="1"/>
  <c r="K8198" i="9"/>
  <c r="K8202" i="9"/>
  <c r="L8202" i="9"/>
  <c r="AC8202" i="9" s="1"/>
  <c r="K8293" i="9"/>
  <c r="L8293" i="9"/>
  <c r="AC8293" i="9" s="1"/>
  <c r="K8731" i="9"/>
  <c r="L8731" i="9"/>
  <c r="AC8731" i="9" s="1"/>
  <c r="L7905" i="9"/>
  <c r="AC7905" i="9" s="1"/>
  <c r="K7905" i="9"/>
  <c r="L8013" i="9"/>
  <c r="AC8013" i="9" s="1"/>
  <c r="K8013" i="9"/>
  <c r="L8170" i="9"/>
  <c r="AC8170" i="9" s="1"/>
  <c r="K8170" i="9"/>
  <c r="K8248" i="9"/>
  <c r="L8248" i="9"/>
  <c r="AC8248" i="9" s="1"/>
  <c r="K8309" i="9"/>
  <c r="L8309" i="9"/>
  <c r="AC8309" i="9" s="1"/>
  <c r="K8333" i="9"/>
  <c r="L8333" i="9"/>
  <c r="AC8333" i="9" s="1"/>
  <c r="K8349" i="9"/>
  <c r="L8349" i="9"/>
  <c r="AC8349" i="9" s="1"/>
  <c r="K8615" i="9"/>
  <c r="L8615" i="9"/>
  <c r="AC8615" i="9" s="1"/>
  <c r="K8776" i="9"/>
  <c r="L8776" i="9"/>
  <c r="AC8776" i="9" s="1"/>
  <c r="L7825" i="9"/>
  <c r="AC7825" i="9" s="1"/>
  <c r="K7825" i="9"/>
  <c r="K7842" i="9"/>
  <c r="L7842" i="9"/>
  <c r="AC7842" i="9" s="1"/>
  <c r="L8178" i="9"/>
  <c r="AC8178" i="9" s="1"/>
  <c r="K8178" i="9"/>
  <c r="K8321" i="9"/>
  <c r="L8321" i="9"/>
  <c r="AC8321" i="9" s="1"/>
  <c r="K8470" i="9"/>
  <c r="L8470" i="9"/>
  <c r="AC8470" i="9" s="1"/>
  <c r="K8648" i="9"/>
  <c r="L8648" i="9"/>
  <c r="AC8648" i="9" s="1"/>
  <c r="K7890" i="9"/>
  <c r="L7890" i="9"/>
  <c r="AC7890" i="9" s="1"/>
  <c r="L8048" i="9"/>
  <c r="AC8048" i="9" s="1"/>
  <c r="K8048" i="9"/>
  <c r="K8064" i="9"/>
  <c r="L8064" i="9"/>
  <c r="AC8064" i="9" s="1"/>
  <c r="K8087" i="9"/>
  <c r="L8087" i="9"/>
  <c r="AC8087" i="9" s="1"/>
  <c r="K8144" i="9"/>
  <c r="L8144" i="9"/>
  <c r="AC8144" i="9" s="1"/>
  <c r="K8147" i="9"/>
  <c r="L8147" i="9"/>
  <c r="AC8147" i="9" s="1"/>
  <c r="K8175" i="9"/>
  <c r="L8175" i="9"/>
  <c r="AC8175" i="9" s="1"/>
  <c r="K8199" i="9"/>
  <c r="L8199" i="9"/>
  <c r="AC8199" i="9" s="1"/>
  <c r="L8206" i="9"/>
  <c r="AC8206" i="9" s="1"/>
  <c r="K8206" i="9"/>
  <c r="K8384" i="9"/>
  <c r="L8384" i="9"/>
  <c r="AC8384" i="9" s="1"/>
  <c r="L8566" i="9"/>
  <c r="AC8566" i="9" s="1"/>
  <c r="K8566" i="9"/>
  <c r="K8591" i="9"/>
  <c r="L8591" i="9"/>
  <c r="AC8591" i="9" s="1"/>
  <c r="K8666" i="9"/>
  <c r="L8666" i="9"/>
  <c r="AC8666" i="9" s="1"/>
  <c r="K8732" i="9"/>
  <c r="L7282" i="9"/>
  <c r="AC7282" i="9" s="1"/>
  <c r="K7285" i="9"/>
  <c r="K7355" i="9"/>
  <c r="L7362" i="9"/>
  <c r="AC7362" i="9" s="1"/>
  <c r="K7365" i="9"/>
  <c r="L7456" i="9"/>
  <c r="AC7456" i="9" s="1"/>
  <c r="K7519" i="9"/>
  <c r="L7577" i="9"/>
  <c r="AC7577" i="9" s="1"/>
  <c r="L7593" i="9"/>
  <c r="AC7593" i="9" s="1"/>
  <c r="K7614" i="9"/>
  <c r="K7707" i="9"/>
  <c r="K7734" i="9"/>
  <c r="K7781" i="9"/>
  <c r="L7797" i="9"/>
  <c r="AC7797" i="9" s="1"/>
  <c r="L7813" i="9"/>
  <c r="AC7813" i="9" s="1"/>
  <c r="K7823" i="9"/>
  <c r="L7823" i="9"/>
  <c r="AC7823" i="9" s="1"/>
  <c r="K7887" i="9"/>
  <c r="K7894" i="9"/>
  <c r="L7894" i="9"/>
  <c r="AC7894" i="9" s="1"/>
  <c r="K7936" i="9"/>
  <c r="L7936" i="9"/>
  <c r="AC7936" i="9" s="1"/>
  <c r="K7969" i="9"/>
  <c r="L7969" i="9"/>
  <c r="AC7969" i="9" s="1"/>
  <c r="K8045" i="9"/>
  <c r="L8077" i="9"/>
  <c r="AC8077" i="9" s="1"/>
  <c r="K8077" i="9"/>
  <c r="K8084" i="9"/>
  <c r="K8104" i="9"/>
  <c r="L8187" i="9"/>
  <c r="AC8187" i="9" s="1"/>
  <c r="L8223" i="9"/>
  <c r="AC8223" i="9" s="1"/>
  <c r="L8325" i="9"/>
  <c r="AC8325" i="9" s="1"/>
  <c r="K8358" i="9"/>
  <c r="K8381" i="9"/>
  <c r="L8381" i="9"/>
  <c r="AC8381" i="9" s="1"/>
  <c r="K8388" i="9"/>
  <c r="L8388" i="9"/>
  <c r="AC8388" i="9" s="1"/>
  <c r="L8420" i="9"/>
  <c r="AC8420" i="9" s="1"/>
  <c r="L8436" i="9"/>
  <c r="AC8436" i="9" s="1"/>
  <c r="K8452" i="9"/>
  <c r="K8524" i="9"/>
  <c r="L8632" i="9"/>
  <c r="AC8632" i="9" s="1"/>
  <c r="K8632" i="9"/>
  <c r="K8656" i="9"/>
  <c r="K8659" i="9"/>
  <c r="L8736" i="9"/>
  <c r="AC8736" i="9" s="1"/>
  <c r="K8736" i="9"/>
  <c r="L8764" i="9"/>
  <c r="AC8764" i="9" s="1"/>
  <c r="L8251" i="9"/>
  <c r="AC8251" i="9" s="1"/>
  <c r="K8476" i="9"/>
  <c r="K8703" i="9"/>
  <c r="L8719" i="9"/>
  <c r="AC8719" i="9" s="1"/>
  <c r="L8729" i="9"/>
  <c r="AC8729" i="9" s="1"/>
  <c r="K8754" i="9"/>
  <c r="L7854" i="9"/>
  <c r="AC7854" i="9" s="1"/>
  <c r="K7881" i="9"/>
  <c r="K7915" i="9"/>
  <c r="K7921" i="9"/>
  <c r="K7931" i="9"/>
  <c r="K7946" i="9"/>
  <c r="K7971" i="9"/>
  <c r="K8015" i="9"/>
  <c r="L8068" i="9"/>
  <c r="AC8068" i="9" s="1"/>
  <c r="K8096" i="9"/>
  <c r="L8109" i="9"/>
  <c r="AC8109" i="9" s="1"/>
  <c r="L8123" i="9"/>
  <c r="AC8123" i="9" s="1"/>
  <c r="L8266" i="9"/>
  <c r="AC8266" i="9" s="1"/>
  <c r="K8314" i="9"/>
  <c r="L8317" i="9"/>
  <c r="AC8317" i="9" s="1"/>
  <c r="L8365" i="9"/>
  <c r="AC8365" i="9" s="1"/>
  <c r="L8437" i="9"/>
  <c r="AC8437" i="9" s="1"/>
  <c r="K8578" i="9"/>
  <c r="K8660" i="9"/>
  <c r="L8768" i="9"/>
  <c r="AC8768" i="9" s="1"/>
  <c r="K75" i="9"/>
  <c r="K111" i="9"/>
  <c r="K139" i="9"/>
  <c r="K279" i="9"/>
  <c r="L324" i="9"/>
  <c r="AC324" i="9" s="1"/>
  <c r="K337" i="9"/>
  <c r="L337" i="9"/>
  <c r="AC337" i="9" s="1"/>
  <c r="K343" i="9"/>
  <c r="L420" i="9"/>
  <c r="AC420" i="9" s="1"/>
  <c r="K535" i="9"/>
  <c r="L535" i="9"/>
  <c r="AC535" i="9" s="1"/>
  <c r="K547" i="9"/>
  <c r="L612" i="9"/>
  <c r="AC612" i="9" s="1"/>
  <c r="L644" i="9"/>
  <c r="AC644" i="9" s="1"/>
  <c r="L651" i="9"/>
  <c r="AC651" i="9" s="1"/>
  <c r="K651" i="9"/>
  <c r="K677" i="9"/>
  <c r="L677" i="9"/>
  <c r="AC677" i="9" s="1"/>
  <c r="K1161" i="9"/>
  <c r="K1176" i="9"/>
  <c r="L1176" i="9"/>
  <c r="AC1176" i="9" s="1"/>
  <c r="L1207" i="9"/>
  <c r="AC1207" i="9" s="1"/>
  <c r="K1207" i="9"/>
  <c r="K1329" i="9"/>
  <c r="L1329" i="9"/>
  <c r="AC1329" i="9" s="1"/>
  <c r="K1371" i="9"/>
  <c r="L1579" i="9"/>
  <c r="AC1579" i="9" s="1"/>
  <c r="K1579" i="9"/>
  <c r="K1663" i="9"/>
  <c r="K1722" i="9"/>
  <c r="L1722" i="9"/>
  <c r="AC1722" i="9" s="1"/>
  <c r="L1773" i="9"/>
  <c r="AC1773" i="9" s="1"/>
  <c r="K1773" i="9"/>
  <c r="K2020" i="9"/>
  <c r="L2020" i="9"/>
  <c r="AC2020" i="9" s="1"/>
  <c r="K2065" i="9"/>
  <c r="L2065" i="9"/>
  <c r="AC2065" i="9" s="1"/>
  <c r="K3041" i="9"/>
  <c r="L3041" i="9"/>
  <c r="AC3041" i="9" s="1"/>
  <c r="K3346" i="9"/>
  <c r="L3346" i="9"/>
  <c r="AC3346" i="9" s="1"/>
  <c r="K3430" i="9"/>
  <c r="L3430" i="9"/>
  <c r="AC3430" i="9" s="1"/>
  <c r="L4008" i="9"/>
  <c r="AC4008" i="9" s="1"/>
  <c r="K4008" i="9"/>
  <c r="K37" i="9"/>
  <c r="L47" i="9"/>
  <c r="AC47" i="9" s="1"/>
  <c r="K101" i="9"/>
  <c r="K155" i="9"/>
  <c r="K165" i="9"/>
  <c r="L175" i="9"/>
  <c r="AC175" i="9" s="1"/>
  <c r="K219" i="9"/>
  <c r="K267" i="9"/>
  <c r="K303" i="9"/>
  <c r="K395" i="9"/>
  <c r="L461" i="9"/>
  <c r="AC461" i="9" s="1"/>
  <c r="K461" i="9"/>
  <c r="K529" i="9"/>
  <c r="L529" i="9"/>
  <c r="AC529" i="9" s="1"/>
  <c r="L594" i="9"/>
  <c r="AC594" i="9" s="1"/>
  <c r="L632" i="9"/>
  <c r="AC632" i="9" s="1"/>
  <c r="K705" i="9"/>
  <c r="L771" i="9"/>
  <c r="AC771" i="9" s="1"/>
  <c r="K771" i="9"/>
  <c r="K847" i="9"/>
  <c r="K1260" i="9"/>
  <c r="L1260" i="9"/>
  <c r="AC1260" i="9" s="1"/>
  <c r="L1304" i="9"/>
  <c r="AC1304" i="9" s="1"/>
  <c r="L1355" i="9"/>
  <c r="AC1355" i="9" s="1"/>
  <c r="K1355" i="9"/>
  <c r="K1386" i="9"/>
  <c r="L1386" i="9"/>
  <c r="AC1386" i="9" s="1"/>
  <c r="K1425" i="9"/>
  <c r="L1425" i="9"/>
  <c r="AC1425" i="9" s="1"/>
  <c r="L1549" i="9"/>
  <c r="AC1549" i="9" s="1"/>
  <c r="K1549" i="9"/>
  <c r="L2412" i="9"/>
  <c r="AC2412" i="9" s="1"/>
  <c r="K2412" i="9"/>
  <c r="L2738" i="9"/>
  <c r="AC2738" i="9" s="1"/>
  <c r="K2738" i="9"/>
  <c r="L2748" i="9"/>
  <c r="AC2748" i="9" s="1"/>
  <c r="L2752" i="9"/>
  <c r="AC2752" i="9" s="1"/>
  <c r="K2752" i="9"/>
  <c r="K2782" i="9"/>
  <c r="L2782" i="9"/>
  <c r="AC2782" i="9" s="1"/>
  <c r="L3887" i="9"/>
  <c r="AC3887" i="9" s="1"/>
  <c r="K3887" i="9"/>
  <c r="L4297" i="9"/>
  <c r="AC4297" i="9" s="1"/>
  <c r="K4297" i="9"/>
  <c r="K5092" i="9"/>
  <c r="L5092" i="9"/>
  <c r="AC5092" i="9" s="1"/>
  <c r="K143" i="9"/>
  <c r="L143" i="9"/>
  <c r="AC143" i="9" s="1"/>
  <c r="K225" i="9"/>
  <c r="K229" i="9"/>
  <c r="L239" i="9"/>
  <c r="AC239" i="9" s="1"/>
  <c r="K283" i="9"/>
  <c r="K293" i="9"/>
  <c r="K439" i="9"/>
  <c r="K481" i="9"/>
  <c r="L520" i="9"/>
  <c r="AC520" i="9" s="1"/>
  <c r="K539" i="9"/>
  <c r="L539" i="9"/>
  <c r="AC539" i="9" s="1"/>
  <c r="K573" i="9"/>
  <c r="K747" i="9"/>
  <c r="L761" i="9"/>
  <c r="AC761" i="9" s="1"/>
  <c r="K761" i="9"/>
  <c r="L775" i="9"/>
  <c r="AC775" i="9" s="1"/>
  <c r="K775" i="9"/>
  <c r="K907" i="9"/>
  <c r="L967" i="9"/>
  <c r="AC967" i="9" s="1"/>
  <c r="K967" i="9"/>
  <c r="K1032" i="9"/>
  <c r="L1032" i="9"/>
  <c r="AC1032" i="9" s="1"/>
  <c r="K1125" i="9"/>
  <c r="K1168" i="9"/>
  <c r="L1168" i="9"/>
  <c r="AC1168" i="9" s="1"/>
  <c r="L1287" i="9"/>
  <c r="AC1287" i="9" s="1"/>
  <c r="K1287" i="9"/>
  <c r="K1336" i="9"/>
  <c r="L1336" i="9"/>
  <c r="AC1336" i="9" s="1"/>
  <c r="L1451" i="9"/>
  <c r="AC1451" i="9" s="1"/>
  <c r="K1451" i="9"/>
  <c r="K1512" i="9"/>
  <c r="L1512" i="9"/>
  <c r="AC1512" i="9" s="1"/>
  <c r="L1720" i="9"/>
  <c r="AC1720" i="9" s="1"/>
  <c r="L1852" i="9"/>
  <c r="AC1852" i="9" s="1"/>
  <c r="L1956" i="9"/>
  <c r="AC1956" i="9" s="1"/>
  <c r="K2133" i="9"/>
  <c r="L2133" i="9"/>
  <c r="AC2133" i="9" s="1"/>
  <c r="K2186" i="9"/>
  <c r="K2840" i="9"/>
  <c r="L2840" i="9"/>
  <c r="AC2840" i="9" s="1"/>
  <c r="L2984" i="9"/>
  <c r="AC2984" i="9" s="1"/>
  <c r="L2988" i="9"/>
  <c r="AC2988" i="9" s="1"/>
  <c r="K2988" i="9"/>
  <c r="K3668" i="9"/>
  <c r="L3668" i="9"/>
  <c r="AC3668" i="9" s="1"/>
  <c r="L3993" i="9"/>
  <c r="AC3993" i="9" s="1"/>
  <c r="K3993" i="9"/>
  <c r="L4504" i="9"/>
  <c r="AC4504" i="9" s="1"/>
  <c r="K4504" i="9"/>
  <c r="K4833" i="9"/>
  <c r="L4833" i="9"/>
  <c r="AC4833" i="9" s="1"/>
  <c r="L4925" i="9"/>
  <c r="AC4925" i="9" s="1"/>
  <c r="K4925" i="9"/>
  <c r="K7169" i="9"/>
  <c r="L7169" i="9"/>
  <c r="AC7169" i="9" s="1"/>
  <c r="L7983" i="9"/>
  <c r="AC7983" i="9" s="1"/>
  <c r="K7983" i="9"/>
  <c r="L33" i="9"/>
  <c r="AC33" i="9" s="1"/>
  <c r="K45" i="9"/>
  <c r="K53" i="9"/>
  <c r="K73" i="9"/>
  <c r="L97" i="9"/>
  <c r="AC97" i="9" s="1"/>
  <c r="K109" i="9"/>
  <c r="K117" i="9"/>
  <c r="K137" i="9"/>
  <c r="L161" i="9"/>
  <c r="AC161" i="9" s="1"/>
  <c r="K173" i="9"/>
  <c r="K181" i="9"/>
  <c r="K201" i="9"/>
  <c r="K271" i="9"/>
  <c r="L271" i="9"/>
  <c r="AC271" i="9" s="1"/>
  <c r="K289" i="9"/>
  <c r="L335" i="9"/>
  <c r="AC335" i="9" s="1"/>
  <c r="K335" i="9"/>
  <c r="K353" i="9"/>
  <c r="K399" i="9"/>
  <c r="L399" i="9"/>
  <c r="AC399" i="9" s="1"/>
  <c r="K412" i="9"/>
  <c r="L412" i="9"/>
  <c r="AC412" i="9" s="1"/>
  <c r="L427" i="9"/>
  <c r="AC427" i="9" s="1"/>
  <c r="L433" i="9"/>
  <c r="AC433" i="9" s="1"/>
  <c r="K433" i="9"/>
  <c r="K457" i="9"/>
  <c r="K469" i="9"/>
  <c r="L492" i="9"/>
  <c r="AC492" i="9" s="1"/>
  <c r="L536" i="9"/>
  <c r="AC536" i="9" s="1"/>
  <c r="L551" i="9"/>
  <c r="AC551" i="9" s="1"/>
  <c r="L561" i="9"/>
  <c r="AC561" i="9" s="1"/>
  <c r="K581" i="9"/>
  <c r="K589" i="9"/>
  <c r="K592" i="9"/>
  <c r="L592" i="9"/>
  <c r="AC592" i="9" s="1"/>
  <c r="K636" i="9"/>
  <c r="L636" i="9"/>
  <c r="AC636" i="9" s="1"/>
  <c r="K720" i="9"/>
  <c r="L720" i="9"/>
  <c r="AC720" i="9" s="1"/>
  <c r="K751" i="9"/>
  <c r="L751" i="9"/>
  <c r="AC751" i="9" s="1"/>
  <c r="L816" i="9"/>
  <c r="AC816" i="9" s="1"/>
  <c r="L1004" i="9"/>
  <c r="AC1004" i="9" s="1"/>
  <c r="K1039" i="9"/>
  <c r="K1055" i="9"/>
  <c r="K1061" i="9"/>
  <c r="L1061" i="9"/>
  <c r="AC1061" i="9" s="1"/>
  <c r="K1067" i="9"/>
  <c r="K1081" i="9"/>
  <c r="K1192" i="9"/>
  <c r="L1192" i="9"/>
  <c r="AC1192" i="9" s="1"/>
  <c r="L1302" i="9"/>
  <c r="AC1302" i="9" s="1"/>
  <c r="L1398" i="9"/>
  <c r="AC1398" i="9" s="1"/>
  <c r="K1432" i="9"/>
  <c r="L1432" i="9"/>
  <c r="AC1432" i="9" s="1"/>
  <c r="K1477" i="9"/>
  <c r="K1524" i="9"/>
  <c r="L1524" i="9"/>
  <c r="AC1524" i="9" s="1"/>
  <c r="L1541" i="9"/>
  <c r="AC1541" i="9" s="1"/>
  <c r="K1584" i="9"/>
  <c r="L1584" i="9"/>
  <c r="AC1584" i="9" s="1"/>
  <c r="L1612" i="9"/>
  <c r="AC1612" i="9" s="1"/>
  <c r="K1718" i="9"/>
  <c r="L1718" i="9"/>
  <c r="AC1718" i="9" s="1"/>
  <c r="L1755" i="9"/>
  <c r="AC1755" i="9" s="1"/>
  <c r="K1755" i="9"/>
  <c r="L1789" i="9"/>
  <c r="AC1789" i="9" s="1"/>
  <c r="K1789" i="9"/>
  <c r="K1795" i="9"/>
  <c r="L1850" i="9"/>
  <c r="AC1850" i="9" s="1"/>
  <c r="L2338" i="9"/>
  <c r="AC2338" i="9" s="1"/>
  <c r="L2406" i="9"/>
  <c r="AC2406" i="9" s="1"/>
  <c r="K2406" i="9"/>
  <c r="K2547" i="9"/>
  <c r="L2547" i="9"/>
  <c r="AC2547" i="9" s="1"/>
  <c r="K2615" i="9"/>
  <c r="L2615" i="9"/>
  <c r="AC2615" i="9" s="1"/>
  <c r="K2621" i="9"/>
  <c r="L2621" i="9"/>
  <c r="AC2621" i="9" s="1"/>
  <c r="L2929" i="9"/>
  <c r="AC2929" i="9" s="1"/>
  <c r="L3122" i="9"/>
  <c r="AC3122" i="9" s="1"/>
  <c r="K3610" i="9"/>
  <c r="L3610" i="9"/>
  <c r="AC3610" i="9" s="1"/>
  <c r="L3618" i="9"/>
  <c r="AC3618" i="9" s="1"/>
  <c r="K3618" i="9"/>
  <c r="K3718" i="9"/>
  <c r="L3718" i="9"/>
  <c r="AC3718" i="9" s="1"/>
  <c r="L3728" i="9"/>
  <c r="AC3728" i="9" s="1"/>
  <c r="K3728" i="9"/>
  <c r="K4492" i="9"/>
  <c r="L4492" i="9"/>
  <c r="AC4492" i="9" s="1"/>
  <c r="L4718" i="9"/>
  <c r="AC4718" i="9" s="1"/>
  <c r="K4718" i="9"/>
  <c r="L4818" i="9"/>
  <c r="AC4818" i="9" s="1"/>
  <c r="K4818" i="9"/>
  <c r="K4861" i="9"/>
  <c r="L4861" i="9"/>
  <c r="AC4861" i="9" s="1"/>
  <c r="L5002" i="9"/>
  <c r="AC5002" i="9" s="1"/>
  <c r="K5002" i="9"/>
  <c r="K327" i="9"/>
  <c r="L327" i="9"/>
  <c r="AC327" i="9" s="1"/>
  <c r="L391" i="9"/>
  <c r="AC391" i="9" s="1"/>
  <c r="K391" i="9"/>
  <c r="K408" i="9"/>
  <c r="L408" i="9"/>
  <c r="AC408" i="9" s="1"/>
  <c r="K447" i="9"/>
  <c r="L447" i="9"/>
  <c r="AC447" i="9" s="1"/>
  <c r="L453" i="9"/>
  <c r="AC453" i="9" s="1"/>
  <c r="K453" i="9"/>
  <c r="L619" i="9"/>
  <c r="AC619" i="9" s="1"/>
  <c r="K619" i="9"/>
  <c r="L657" i="9"/>
  <c r="AC657" i="9" s="1"/>
  <c r="K657" i="9"/>
  <c r="K736" i="9"/>
  <c r="L736" i="9"/>
  <c r="AC736" i="9" s="1"/>
  <c r="L891" i="9"/>
  <c r="AC891" i="9" s="1"/>
  <c r="K891" i="9"/>
  <c r="K996" i="9"/>
  <c r="L996" i="9"/>
  <c r="AC996" i="9" s="1"/>
  <c r="K1121" i="9"/>
  <c r="L1121" i="9"/>
  <c r="AC1121" i="9" s="1"/>
  <c r="L5125" i="9"/>
  <c r="AC5125" i="9" s="1"/>
  <c r="K5125" i="9"/>
  <c r="K6955" i="9"/>
  <c r="L6955" i="9"/>
  <c r="AC6955" i="9" s="1"/>
  <c r="K203" i="9"/>
  <c r="L260" i="9"/>
  <c r="AC260" i="9" s="1"/>
  <c r="L273" i="9"/>
  <c r="AC273" i="9" s="1"/>
  <c r="K273" i="9"/>
  <c r="L388" i="9"/>
  <c r="AC388" i="9" s="1"/>
  <c r="K435" i="9"/>
  <c r="K441" i="9"/>
  <c r="K473" i="9"/>
  <c r="L516" i="9"/>
  <c r="AC516" i="9" s="1"/>
  <c r="L671" i="9"/>
  <c r="AC671" i="9" s="1"/>
  <c r="K671" i="9"/>
  <c r="K1155" i="9"/>
  <c r="L1155" i="9"/>
  <c r="AC1155" i="9" s="1"/>
  <c r="K1272" i="9"/>
  <c r="L1272" i="9"/>
  <c r="AC1272" i="9" s="1"/>
  <c r="K1326" i="9"/>
  <c r="L1326" i="9"/>
  <c r="AC1326" i="9" s="1"/>
  <c r="K1453" i="9"/>
  <c r="L1453" i="9"/>
  <c r="AC1453" i="9" s="1"/>
  <c r="K1470" i="9"/>
  <c r="L1470" i="9"/>
  <c r="AC1470" i="9" s="1"/>
  <c r="L1514" i="9"/>
  <c r="AC1514" i="9" s="1"/>
  <c r="L1531" i="9"/>
  <c r="AC1531" i="9" s="1"/>
  <c r="K1637" i="9"/>
  <c r="L1637" i="9"/>
  <c r="AC1637" i="9" s="1"/>
  <c r="K1652" i="9"/>
  <c r="L1652" i="9"/>
  <c r="AC1652" i="9" s="1"/>
  <c r="K1708" i="9"/>
  <c r="L1708" i="9"/>
  <c r="AC1708" i="9" s="1"/>
  <c r="K1746" i="9"/>
  <c r="L1746" i="9"/>
  <c r="AC1746" i="9" s="1"/>
  <c r="K1874" i="9"/>
  <c r="L1874" i="9"/>
  <c r="AC1874" i="9" s="1"/>
  <c r="K2014" i="9"/>
  <c r="L2014" i="9"/>
  <c r="AC2014" i="9" s="1"/>
  <c r="K2098" i="9"/>
  <c r="L2098" i="9"/>
  <c r="AC2098" i="9" s="1"/>
  <c r="K2106" i="9"/>
  <c r="L2106" i="9"/>
  <c r="AC2106" i="9" s="1"/>
  <c r="L2146" i="9"/>
  <c r="AC2146" i="9" s="1"/>
  <c r="L2438" i="9"/>
  <c r="AC2438" i="9" s="1"/>
  <c r="K2438" i="9"/>
  <c r="L2470" i="9"/>
  <c r="AC2470" i="9" s="1"/>
  <c r="K2470" i="9"/>
  <c r="K2637" i="9"/>
  <c r="L2637" i="9"/>
  <c r="AC2637" i="9" s="1"/>
  <c r="L2678" i="9"/>
  <c r="AC2678" i="9" s="1"/>
  <c r="K2678" i="9"/>
  <c r="K3006" i="9"/>
  <c r="L3006" i="9"/>
  <c r="AC3006" i="9" s="1"/>
  <c r="L3184" i="9"/>
  <c r="AC3184" i="9" s="1"/>
  <c r="K3184" i="9"/>
  <c r="K5188" i="9"/>
  <c r="K27" i="9"/>
  <c r="K91" i="9"/>
  <c r="K331" i="9"/>
  <c r="K367" i="9"/>
  <c r="K508" i="9"/>
  <c r="L508" i="9"/>
  <c r="AC508" i="9" s="1"/>
  <c r="K523" i="9"/>
  <c r="L523" i="9"/>
  <c r="AC523" i="9" s="1"/>
  <c r="L532" i="9"/>
  <c r="AC532" i="9" s="1"/>
  <c r="L722" i="9"/>
  <c r="AC722" i="9" s="1"/>
  <c r="L740" i="9"/>
  <c r="AC740" i="9" s="1"/>
  <c r="K841" i="9"/>
  <c r="K866" i="9"/>
  <c r="L866" i="9"/>
  <c r="AC866" i="9" s="1"/>
  <c r="L948" i="9"/>
  <c r="AC948" i="9" s="1"/>
  <c r="K1063" i="9"/>
  <c r="L1136" i="9"/>
  <c r="AC1136" i="9" s="1"/>
  <c r="K1232" i="9"/>
  <c r="L1232" i="9"/>
  <c r="AC1232" i="9" s="1"/>
  <c r="L1400" i="9"/>
  <c r="AC1400" i="9" s="1"/>
  <c r="K1422" i="9"/>
  <c r="L1422" i="9"/>
  <c r="AC1422" i="9" s="1"/>
  <c r="K1479" i="9"/>
  <c r="L1499" i="9"/>
  <c r="AC1499" i="9" s="1"/>
  <c r="K1499" i="9"/>
  <c r="L1620" i="9"/>
  <c r="AC1620" i="9" s="1"/>
  <c r="L1694" i="9"/>
  <c r="AC1694" i="9" s="1"/>
  <c r="K1757" i="9"/>
  <c r="L1757" i="9"/>
  <c r="AC1757" i="9" s="1"/>
  <c r="K1770" i="9"/>
  <c r="L1770" i="9"/>
  <c r="AC1770" i="9" s="1"/>
  <c r="L1888" i="9"/>
  <c r="AC1888" i="9" s="1"/>
  <c r="K1906" i="9"/>
  <c r="L1906" i="9"/>
  <c r="AC1906" i="9" s="1"/>
  <c r="L1959" i="9"/>
  <c r="AC1959" i="9" s="1"/>
  <c r="K1959" i="9"/>
  <c r="L2140" i="9"/>
  <c r="AC2140" i="9" s="1"/>
  <c r="L2422" i="9"/>
  <c r="AC2422" i="9" s="1"/>
  <c r="K2422" i="9"/>
  <c r="K2659" i="9"/>
  <c r="L2659" i="9"/>
  <c r="AC2659" i="9" s="1"/>
  <c r="K3335" i="9"/>
  <c r="L3335" i="9"/>
  <c r="AC3335" i="9" s="1"/>
  <c r="K5010" i="9"/>
  <c r="L5010" i="9"/>
  <c r="AC5010" i="9" s="1"/>
  <c r="K79" i="9"/>
  <c r="L79" i="9"/>
  <c r="AC79" i="9" s="1"/>
  <c r="K207" i="9"/>
  <c r="L207" i="9"/>
  <c r="AC207" i="9" s="1"/>
  <c r="K347" i="9"/>
  <c r="K357" i="9"/>
  <c r="K451" i="9"/>
  <c r="L500" i="9"/>
  <c r="AC500" i="9" s="1"/>
  <c r="K675" i="9"/>
  <c r="K955" i="9"/>
  <c r="L955" i="9"/>
  <c r="AC955" i="9" s="1"/>
  <c r="K1051" i="9"/>
  <c r="L1195" i="9"/>
  <c r="AC1195" i="9" s="1"/>
  <c r="K1195" i="9"/>
  <c r="K1229" i="9"/>
  <c r="L1229" i="9"/>
  <c r="AC1229" i="9" s="1"/>
  <c r="L1509" i="9"/>
  <c r="AC1509" i="9" s="1"/>
  <c r="K1509" i="9"/>
  <c r="K1647" i="9"/>
  <c r="L1647" i="9"/>
  <c r="AC1647" i="9" s="1"/>
  <c r="L1677" i="9"/>
  <c r="AC1677" i="9" s="1"/>
  <c r="K1677" i="9"/>
  <c r="L1683" i="9"/>
  <c r="AC1683" i="9" s="1"/>
  <c r="K1683" i="9"/>
  <c r="K2137" i="9"/>
  <c r="L2137" i="9"/>
  <c r="AC2137" i="9" s="1"/>
  <c r="K2344" i="9"/>
  <c r="L2344" i="9"/>
  <c r="AC2344" i="9" s="1"/>
  <c r="L2618" i="9"/>
  <c r="AC2618" i="9" s="1"/>
  <c r="K2618" i="9"/>
  <c r="L2962" i="9"/>
  <c r="AC2962" i="9" s="1"/>
  <c r="K2962" i="9"/>
  <c r="K3802" i="9"/>
  <c r="L3802" i="9"/>
  <c r="AC3802" i="9" s="1"/>
  <c r="K4866" i="9"/>
  <c r="L4866" i="9"/>
  <c r="AC4866" i="9" s="1"/>
  <c r="L4964" i="9"/>
  <c r="AC4964" i="9" s="1"/>
  <c r="K4964" i="9"/>
  <c r="L7973" i="9"/>
  <c r="AC7973" i="9" s="1"/>
  <c r="K7973" i="9"/>
  <c r="K67" i="9"/>
  <c r="L67" i="9"/>
  <c r="AC67" i="9" s="1"/>
  <c r="L83" i="9"/>
  <c r="AC83" i="9" s="1"/>
  <c r="K83" i="9"/>
  <c r="K131" i="9"/>
  <c r="L131" i="9"/>
  <c r="AC131" i="9" s="1"/>
  <c r="L147" i="9"/>
  <c r="AC147" i="9" s="1"/>
  <c r="K147" i="9"/>
  <c r="K153" i="9"/>
  <c r="K159" i="9"/>
  <c r="L195" i="9"/>
  <c r="AC195" i="9" s="1"/>
  <c r="K195" i="9"/>
  <c r="K211" i="9"/>
  <c r="L211" i="9"/>
  <c r="AC211" i="9" s="1"/>
  <c r="K217" i="9"/>
  <c r="K223" i="9"/>
  <c r="K237" i="9"/>
  <c r="K301" i="9"/>
  <c r="K365" i="9"/>
  <c r="K393" i="9"/>
  <c r="K404" i="9"/>
  <c r="L404" i="9"/>
  <c r="AC404" i="9" s="1"/>
  <c r="K425" i="9"/>
  <c r="L659" i="9"/>
  <c r="AC659" i="9" s="1"/>
  <c r="K659" i="9"/>
  <c r="K745" i="9"/>
  <c r="L745" i="9"/>
  <c r="AC745" i="9" s="1"/>
  <c r="L755" i="9"/>
  <c r="AC755" i="9" s="1"/>
  <c r="K755" i="9"/>
  <c r="K802" i="9"/>
  <c r="L802" i="9"/>
  <c r="AC802" i="9" s="1"/>
  <c r="L839" i="9"/>
  <c r="AC839" i="9" s="1"/>
  <c r="K839" i="9"/>
  <c r="L880" i="9"/>
  <c r="AC880" i="9" s="1"/>
  <c r="K905" i="9"/>
  <c r="K911" i="9"/>
  <c r="K930" i="9"/>
  <c r="L930" i="9"/>
  <c r="AC930" i="9" s="1"/>
  <c r="K992" i="9"/>
  <c r="L992" i="9"/>
  <c r="AC992" i="9" s="1"/>
  <c r="K1117" i="9"/>
  <c r="K1123" i="9"/>
  <c r="K1143" i="9"/>
  <c r="L1143" i="9"/>
  <c r="AC1143" i="9" s="1"/>
  <c r="L1157" i="9"/>
  <c r="AC1157" i="9" s="1"/>
  <c r="K1157" i="9"/>
  <c r="L1314" i="9"/>
  <c r="AC1314" i="9" s="1"/>
  <c r="L1410" i="9"/>
  <c r="AC1410" i="9" s="1"/>
  <c r="L1507" i="9"/>
  <c r="AC1507" i="9" s="1"/>
  <c r="K1507" i="9"/>
  <c r="K1556" i="9"/>
  <c r="L1556" i="9"/>
  <c r="AC1556" i="9" s="1"/>
  <c r="K1672" i="9"/>
  <c r="L1672" i="9"/>
  <c r="AC1672" i="9" s="1"/>
  <c r="L1675" i="9"/>
  <c r="AC1675" i="9" s="1"/>
  <c r="K1675" i="9"/>
  <c r="K1883" i="9"/>
  <c r="L1883" i="9"/>
  <c r="AC1883" i="9" s="1"/>
  <c r="K2032" i="9"/>
  <c r="L2032" i="9"/>
  <c r="AC2032" i="9" s="1"/>
  <c r="L2128" i="9"/>
  <c r="AC2128" i="9" s="1"/>
  <c r="K2128" i="9"/>
  <c r="L2176" i="9"/>
  <c r="AC2176" i="9" s="1"/>
  <c r="K2176" i="9"/>
  <c r="K2229" i="9"/>
  <c r="L2229" i="9"/>
  <c r="AC2229" i="9" s="1"/>
  <c r="K2514" i="9"/>
  <c r="L2514" i="9"/>
  <c r="AC2514" i="9" s="1"/>
  <c r="K2540" i="9"/>
  <c r="L2540" i="9"/>
  <c r="AC2540" i="9" s="1"/>
  <c r="K2723" i="9"/>
  <c r="L2723" i="9"/>
  <c r="AC2723" i="9" s="1"/>
  <c r="L2828" i="9"/>
  <c r="AC2828" i="9" s="1"/>
  <c r="K2828" i="9"/>
  <c r="K2926" i="9"/>
  <c r="L2926" i="9"/>
  <c r="AC2926" i="9" s="1"/>
  <c r="L3078" i="9"/>
  <c r="AC3078" i="9" s="1"/>
  <c r="K3078" i="9"/>
  <c r="L3584" i="9"/>
  <c r="AC3584" i="9" s="1"/>
  <c r="K3584" i="9"/>
  <c r="L3684" i="9"/>
  <c r="AC3684" i="9" s="1"/>
  <c r="K3684" i="9"/>
  <c r="L3983" i="9"/>
  <c r="AC3983" i="9" s="1"/>
  <c r="K3983" i="9"/>
  <c r="K4457" i="9"/>
  <c r="L4457" i="9"/>
  <c r="AC4457" i="9" s="1"/>
  <c r="K4483" i="9"/>
  <c r="L4483" i="9"/>
  <c r="AC4483" i="9" s="1"/>
  <c r="L4703" i="9"/>
  <c r="AC4703" i="9" s="1"/>
  <c r="K4703" i="9"/>
  <c r="L4735" i="9"/>
  <c r="AC4735" i="9" s="1"/>
  <c r="K4735" i="9"/>
  <c r="K4806" i="9"/>
  <c r="L4827" i="9"/>
  <c r="AC4827" i="9" s="1"/>
  <c r="L4830" i="9"/>
  <c r="AC4830" i="9" s="1"/>
  <c r="K4830" i="9"/>
  <c r="K259" i="9"/>
  <c r="L259" i="9"/>
  <c r="AC259" i="9" s="1"/>
  <c r="K275" i="9"/>
  <c r="L275" i="9"/>
  <c r="AC275" i="9" s="1"/>
  <c r="L323" i="9"/>
  <c r="AC323" i="9" s="1"/>
  <c r="K323" i="9"/>
  <c r="K339" i="9"/>
  <c r="L339" i="9"/>
  <c r="AC339" i="9" s="1"/>
  <c r="K387" i="9"/>
  <c r="L387" i="9"/>
  <c r="AC387" i="9" s="1"/>
  <c r="K437" i="9"/>
  <c r="L437" i="9"/>
  <c r="AC437" i="9" s="1"/>
  <c r="K512" i="9"/>
  <c r="L512" i="9"/>
  <c r="AC512" i="9" s="1"/>
  <c r="K543" i="9"/>
  <c r="L543" i="9"/>
  <c r="AC543" i="9" s="1"/>
  <c r="K549" i="9"/>
  <c r="L549" i="9"/>
  <c r="AC549" i="9" s="1"/>
  <c r="K608" i="9"/>
  <c r="L608" i="9"/>
  <c r="AC608" i="9" s="1"/>
  <c r="L663" i="9"/>
  <c r="AC663" i="9" s="1"/>
  <c r="K663" i="9"/>
  <c r="L827" i="9"/>
  <c r="AC827" i="9" s="1"/>
  <c r="K827" i="9"/>
  <c r="K1010" i="9"/>
  <c r="L1010" i="9"/>
  <c r="AC1010" i="9" s="1"/>
  <c r="L1209" i="9"/>
  <c r="AC1209" i="9" s="1"/>
  <c r="K1209" i="9"/>
  <c r="K1254" i="9"/>
  <c r="L1254" i="9"/>
  <c r="AC1254" i="9" s="1"/>
  <c r="K1300" i="9"/>
  <c r="L1300" i="9"/>
  <c r="AC1300" i="9" s="1"/>
  <c r="K1334" i="9"/>
  <c r="L1334" i="9"/>
  <c r="AC1334" i="9" s="1"/>
  <c r="L1373" i="9"/>
  <c r="AC1373" i="9" s="1"/>
  <c r="K1373" i="9"/>
  <c r="K1396" i="9"/>
  <c r="L1396" i="9"/>
  <c r="AC1396" i="9" s="1"/>
  <c r="L1481" i="9"/>
  <c r="AC1481" i="9" s="1"/>
  <c r="K1481" i="9"/>
  <c r="K1492" i="9"/>
  <c r="L1492" i="9"/>
  <c r="AC1492" i="9" s="1"/>
  <c r="K1504" i="9"/>
  <c r="L1504" i="9"/>
  <c r="AC1504" i="9" s="1"/>
  <c r="K1519" i="9"/>
  <c r="L1519" i="9"/>
  <c r="AC1519" i="9" s="1"/>
  <c r="L1569" i="9"/>
  <c r="AC1569" i="9" s="1"/>
  <c r="K1569" i="9"/>
  <c r="K1627" i="9"/>
  <c r="L1627" i="9"/>
  <c r="AC1627" i="9" s="1"/>
  <c r="K1848" i="9"/>
  <c r="L1848" i="9"/>
  <c r="AC1848" i="9" s="1"/>
  <c r="K2213" i="9"/>
  <c r="L2213" i="9"/>
  <c r="AC2213" i="9" s="1"/>
  <c r="K2403" i="9"/>
  <c r="L2403" i="9"/>
  <c r="AC2403" i="9" s="1"/>
  <c r="L2714" i="9"/>
  <c r="AC2714" i="9" s="1"/>
  <c r="K2714" i="9"/>
  <c r="K2717" i="9"/>
  <c r="L2717" i="9"/>
  <c r="AC2717" i="9" s="1"/>
  <c r="K2855" i="9"/>
  <c r="L2855" i="9"/>
  <c r="AC2855" i="9" s="1"/>
  <c r="K3075" i="9"/>
  <c r="L3075" i="9"/>
  <c r="AC3075" i="9" s="1"/>
  <c r="K3261" i="9"/>
  <c r="L3261" i="9"/>
  <c r="AC3261" i="9" s="1"/>
  <c r="L3656" i="9"/>
  <c r="AC3656" i="9" s="1"/>
  <c r="K3656" i="9"/>
  <c r="L3977" i="9"/>
  <c r="AC3977" i="9" s="1"/>
  <c r="K3977" i="9"/>
  <c r="L4709" i="9"/>
  <c r="AC4709" i="9" s="1"/>
  <c r="K4709" i="9"/>
  <c r="L7018" i="9"/>
  <c r="AC7018" i="9" s="1"/>
  <c r="K7018" i="9"/>
  <c r="K81" i="9"/>
  <c r="L81" i="9"/>
  <c r="AC81" i="9" s="1"/>
  <c r="K145" i="9"/>
  <c r="L145" i="9"/>
  <c r="AC145" i="9" s="1"/>
  <c r="L209" i="9"/>
  <c r="AC209" i="9" s="1"/>
  <c r="K209" i="9"/>
  <c r="K263" i="9"/>
  <c r="L263" i="9"/>
  <c r="AC263" i="9" s="1"/>
  <c r="K423" i="9"/>
  <c r="L423" i="9"/>
  <c r="AC423" i="9" s="1"/>
  <c r="L903" i="9"/>
  <c r="AC903" i="9" s="1"/>
  <c r="K903" i="9"/>
  <c r="L1151" i="9"/>
  <c r="AC1151" i="9" s="1"/>
  <c r="K1151" i="9"/>
  <c r="L1263" i="9"/>
  <c r="AC1263" i="9" s="1"/>
  <c r="K1263" i="9"/>
  <c r="K1292" i="9"/>
  <c r="L1292" i="9"/>
  <c r="AC1292" i="9" s="1"/>
  <c r="K1357" i="9"/>
  <c r="L1357" i="9"/>
  <c r="AC1357" i="9" s="1"/>
  <c r="K1388" i="9"/>
  <c r="L1388" i="9"/>
  <c r="AC1388" i="9" s="1"/>
  <c r="K1442" i="9"/>
  <c r="L1442" i="9"/>
  <c r="AC1442" i="9" s="1"/>
  <c r="L1473" i="9"/>
  <c r="AC1473" i="9" s="1"/>
  <c r="K1473" i="9"/>
  <c r="K1606" i="9"/>
  <c r="L1606" i="9"/>
  <c r="AC1606" i="9" s="1"/>
  <c r="L1699" i="9"/>
  <c r="AC1699" i="9" s="1"/>
  <c r="K1699" i="9"/>
  <c r="L1825" i="9"/>
  <c r="AC1825" i="9" s="1"/>
  <c r="K1825" i="9"/>
  <c r="K1932" i="9"/>
  <c r="L1932" i="9"/>
  <c r="AC1932" i="9" s="1"/>
  <c r="K2149" i="9"/>
  <c r="L2149" i="9"/>
  <c r="AC2149" i="9" s="1"/>
  <c r="L2390" i="9"/>
  <c r="AC2390" i="9" s="1"/>
  <c r="K2390" i="9"/>
  <c r="L2594" i="9"/>
  <c r="AC2594" i="9" s="1"/>
  <c r="K2594" i="9"/>
  <c r="K2785" i="9"/>
  <c r="L2785" i="9"/>
  <c r="AC2785" i="9" s="1"/>
  <c r="K2881" i="9"/>
  <c r="L2881" i="9"/>
  <c r="AC2881" i="9" s="1"/>
  <c r="K2893" i="9"/>
  <c r="L2893" i="9"/>
  <c r="AC2893" i="9" s="1"/>
  <c r="K3207" i="9"/>
  <c r="L3207" i="9"/>
  <c r="AC3207" i="9" s="1"/>
  <c r="L3360" i="9"/>
  <c r="AC3360" i="9" s="1"/>
  <c r="K3360" i="9"/>
  <c r="L4173" i="9"/>
  <c r="AC4173" i="9" s="1"/>
  <c r="K4173" i="9"/>
  <c r="K4667" i="9"/>
  <c r="L4667" i="9"/>
  <c r="AC4667" i="9" s="1"/>
  <c r="L6952" i="9"/>
  <c r="AC6952" i="9" s="1"/>
  <c r="K6952" i="9"/>
  <c r="L71" i="9"/>
  <c r="AC71" i="9" s="1"/>
  <c r="K71" i="9"/>
  <c r="L135" i="9"/>
  <c r="AC135" i="9" s="1"/>
  <c r="K135" i="9"/>
  <c r="K199" i="9"/>
  <c r="L199" i="9"/>
  <c r="AC199" i="9" s="1"/>
  <c r="L256" i="9"/>
  <c r="AC256" i="9" s="1"/>
  <c r="L320" i="9"/>
  <c r="AC320" i="9" s="1"/>
  <c r="L384" i="9"/>
  <c r="AC384" i="9" s="1"/>
  <c r="L416" i="9"/>
  <c r="AC416" i="9" s="1"/>
  <c r="K431" i="9"/>
  <c r="K477" i="9"/>
  <c r="L496" i="9"/>
  <c r="AC496" i="9" s="1"/>
  <c r="L531" i="9"/>
  <c r="AC531" i="9" s="1"/>
  <c r="K531" i="9"/>
  <c r="K557" i="9"/>
  <c r="K640" i="9"/>
  <c r="L640" i="9"/>
  <c r="AC640" i="9" s="1"/>
  <c r="K667" i="9"/>
  <c r="L667" i="9"/>
  <c r="AC667" i="9" s="1"/>
  <c r="K685" i="9"/>
  <c r="K701" i="9"/>
  <c r="K759" i="9"/>
  <c r="K763" i="9"/>
  <c r="L763" i="9"/>
  <c r="AC763" i="9" s="1"/>
  <c r="L884" i="9"/>
  <c r="AC884" i="9" s="1"/>
  <c r="K977" i="9"/>
  <c r="K1043" i="9"/>
  <c r="L1043" i="9"/>
  <c r="AC1043" i="9" s="1"/>
  <c r="L1053" i="9"/>
  <c r="AC1053" i="9" s="1"/>
  <c r="K1053" i="9"/>
  <c r="K1100" i="9"/>
  <c r="L1100" i="9"/>
  <c r="AC1100" i="9" s="1"/>
  <c r="L1140" i="9"/>
  <c r="AC1140" i="9" s="1"/>
  <c r="K1147" i="9"/>
  <c r="K1184" i="9"/>
  <c r="L1184" i="9"/>
  <c r="AC1184" i="9" s="1"/>
  <c r="K1309" i="9"/>
  <c r="L1309" i="9"/>
  <c r="AC1309" i="9" s="1"/>
  <c r="K1346" i="9"/>
  <c r="L1346" i="9"/>
  <c r="AC1346" i="9" s="1"/>
  <c r="K1405" i="9"/>
  <c r="L1405" i="9"/>
  <c r="AC1405" i="9" s="1"/>
  <c r="K1430" i="9"/>
  <c r="L1430" i="9"/>
  <c r="AC1430" i="9" s="1"/>
  <c r="K1455" i="9"/>
  <c r="K1536" i="9"/>
  <c r="L1536" i="9"/>
  <c r="AC1536" i="9" s="1"/>
  <c r="K1654" i="9"/>
  <c r="L1654" i="9"/>
  <c r="AC1654" i="9" s="1"/>
  <c r="L1839" i="9"/>
  <c r="AC1839" i="9" s="1"/>
  <c r="K1839" i="9"/>
  <c r="K1915" i="9"/>
  <c r="K1974" i="9"/>
  <c r="L1974" i="9"/>
  <c r="AC1974" i="9" s="1"/>
  <c r="K2026" i="9"/>
  <c r="L2026" i="9"/>
  <c r="AC2026" i="9" s="1"/>
  <c r="K2162" i="9"/>
  <c r="L2162" i="9"/>
  <c r="AC2162" i="9" s="1"/>
  <c r="L2170" i="9"/>
  <c r="AC2170" i="9" s="1"/>
  <c r="K2170" i="9"/>
  <c r="K2207" i="9"/>
  <c r="L2207" i="9"/>
  <c r="AC2207" i="9" s="1"/>
  <c r="K2316" i="9"/>
  <c r="L2316" i="9"/>
  <c r="AC2316" i="9" s="1"/>
  <c r="K2896" i="9"/>
  <c r="K3220" i="9"/>
  <c r="L3230" i="9"/>
  <c r="AC3230" i="9" s="1"/>
  <c r="K3230" i="9"/>
  <c r="K5803" i="9"/>
  <c r="L5803" i="9"/>
  <c r="AC5803" i="9" s="1"/>
  <c r="K1252" i="9"/>
  <c r="L1252" i="9"/>
  <c r="AC1252" i="9" s="1"/>
  <c r="K1544" i="9"/>
  <c r="L1544" i="9"/>
  <c r="AC1544" i="9" s="1"/>
  <c r="L1593" i="9"/>
  <c r="AC1593" i="9" s="1"/>
  <c r="K1593" i="9"/>
  <c r="K1798" i="9"/>
  <c r="L1798" i="9"/>
  <c r="AC1798" i="9" s="1"/>
  <c r="L1857" i="9"/>
  <c r="AC1857" i="9" s="1"/>
  <c r="K1857" i="9"/>
  <c r="L1867" i="9"/>
  <c r="AC1867" i="9" s="1"/>
  <c r="K1867" i="9"/>
  <c r="K1902" i="9"/>
  <c r="L1902" i="9"/>
  <c r="AC1902" i="9" s="1"/>
  <c r="K1954" i="9"/>
  <c r="L1954" i="9"/>
  <c r="AC1954" i="9" s="1"/>
  <c r="L1985" i="9"/>
  <c r="AC1985" i="9" s="1"/>
  <c r="K1985" i="9"/>
  <c r="L2033" i="9"/>
  <c r="AC2033" i="9" s="1"/>
  <c r="K2033" i="9"/>
  <c r="L2234" i="9"/>
  <c r="AC2234" i="9" s="1"/>
  <c r="K2234" i="9"/>
  <c r="K2477" i="9"/>
  <c r="L2477" i="9"/>
  <c r="AC2477" i="9" s="1"/>
  <c r="K2631" i="9"/>
  <c r="L2631" i="9"/>
  <c r="AC2631" i="9" s="1"/>
  <c r="K2786" i="9"/>
  <c r="L2786" i="9"/>
  <c r="AC2786" i="9" s="1"/>
  <c r="L3004" i="9"/>
  <c r="AC3004" i="9" s="1"/>
  <c r="K3004" i="9"/>
  <c r="K3038" i="9"/>
  <c r="L3038" i="9"/>
  <c r="AC3038" i="9" s="1"/>
  <c r="K3197" i="9"/>
  <c r="L3197" i="9"/>
  <c r="AC3197" i="9" s="1"/>
  <c r="L3268" i="9"/>
  <c r="AC3268" i="9" s="1"/>
  <c r="K3268" i="9"/>
  <c r="L3604" i="9"/>
  <c r="AC3604" i="9" s="1"/>
  <c r="K3604" i="9"/>
  <c r="K3725" i="9"/>
  <c r="L3725" i="9"/>
  <c r="AC3725" i="9" s="1"/>
  <c r="L4054" i="9"/>
  <c r="AC4054" i="9" s="1"/>
  <c r="K4054" i="9"/>
  <c r="L4294" i="9"/>
  <c r="AC4294" i="9" s="1"/>
  <c r="K4294" i="9"/>
  <c r="K4815" i="9"/>
  <c r="L4815" i="9"/>
  <c r="AC4815" i="9" s="1"/>
  <c r="K6825" i="9"/>
  <c r="L6825" i="9"/>
  <c r="AC6825" i="9" s="1"/>
  <c r="L6936" i="9"/>
  <c r="AC6936" i="9" s="1"/>
  <c r="K6936" i="9"/>
  <c r="K7914" i="9"/>
  <c r="L7914" i="9"/>
  <c r="AC7914" i="9" s="1"/>
  <c r="L8061" i="9"/>
  <c r="AC8061" i="9" s="1"/>
  <c r="K8061" i="9"/>
  <c r="K631" i="9"/>
  <c r="K649" i="9"/>
  <c r="K655" i="9"/>
  <c r="L716" i="9"/>
  <c r="AC716" i="9" s="1"/>
  <c r="L724" i="9"/>
  <c r="AC724" i="9" s="1"/>
  <c r="K757" i="9"/>
  <c r="L800" i="9"/>
  <c r="AC800" i="9" s="1"/>
  <c r="K823" i="9"/>
  <c r="K835" i="9"/>
  <c r="L876" i="9"/>
  <c r="AC876" i="9" s="1"/>
  <c r="K883" i="9"/>
  <c r="K889" i="9"/>
  <c r="K909" i="9"/>
  <c r="L928" i="9"/>
  <c r="AC928" i="9" s="1"/>
  <c r="L1024" i="9"/>
  <c r="AC1024" i="9" s="1"/>
  <c r="K1037" i="9"/>
  <c r="K1049" i="9"/>
  <c r="L1078" i="9"/>
  <c r="AC1078" i="9" s="1"/>
  <c r="L1096" i="9"/>
  <c r="AC1096" i="9" s="1"/>
  <c r="K1111" i="9"/>
  <c r="K1149" i="9"/>
  <c r="K1205" i="9"/>
  <c r="K1212" i="9"/>
  <c r="L1212" i="9"/>
  <c r="AC1212" i="9" s="1"/>
  <c r="L1237" i="9"/>
  <c r="AC1237" i="9" s="1"/>
  <c r="L1285" i="9"/>
  <c r="AC1285" i="9" s="1"/>
  <c r="K1285" i="9"/>
  <c r="K1337" i="9"/>
  <c r="K1468" i="9"/>
  <c r="L1468" i="9"/>
  <c r="AC1468" i="9" s="1"/>
  <c r="K1490" i="9"/>
  <c r="L1490" i="9"/>
  <c r="AC1490" i="9" s="1"/>
  <c r="K1495" i="9"/>
  <c r="L1502" i="9"/>
  <c r="AC1502" i="9" s="1"/>
  <c r="K1567" i="9"/>
  <c r="K1591" i="9"/>
  <c r="K1604" i="9"/>
  <c r="L1604" i="9"/>
  <c r="AC1604" i="9" s="1"/>
  <c r="K1661" i="9"/>
  <c r="K1686" i="9"/>
  <c r="L1686" i="9"/>
  <c r="AC1686" i="9" s="1"/>
  <c r="L1692" i="9"/>
  <c r="AC1692" i="9" s="1"/>
  <c r="L1700" i="9"/>
  <c r="AC1700" i="9" s="1"/>
  <c r="L1711" i="9"/>
  <c r="AC1711" i="9" s="1"/>
  <c r="K1753" i="9"/>
  <c r="L1785" i="9"/>
  <c r="AC1785" i="9" s="1"/>
  <c r="K1785" i="9"/>
  <c r="L1840" i="9"/>
  <c r="AC1840" i="9" s="1"/>
  <c r="L1886" i="9"/>
  <c r="AC1886" i="9" s="1"/>
  <c r="K1920" i="9"/>
  <c r="L1920" i="9"/>
  <c r="AC1920" i="9" s="1"/>
  <c r="K1980" i="9"/>
  <c r="L1980" i="9"/>
  <c r="AC1980" i="9" s="1"/>
  <c r="L1991" i="9"/>
  <c r="AC1991" i="9" s="1"/>
  <c r="K1991" i="9"/>
  <c r="K2021" i="9"/>
  <c r="K2218" i="9"/>
  <c r="K2397" i="9"/>
  <c r="L2397" i="9"/>
  <c r="AC2397" i="9" s="1"/>
  <c r="L2416" i="9"/>
  <c r="AC2416" i="9" s="1"/>
  <c r="K2416" i="9"/>
  <c r="K2423" i="9"/>
  <c r="L2423" i="9"/>
  <c r="AC2423" i="9" s="1"/>
  <c r="K2600" i="9"/>
  <c r="L2600" i="9"/>
  <c r="AC2600" i="9" s="1"/>
  <c r="K2749" i="9"/>
  <c r="L2749" i="9"/>
  <c r="AC2749" i="9" s="1"/>
  <c r="K2838" i="9"/>
  <c r="K3137" i="9"/>
  <c r="L3137" i="9"/>
  <c r="AC3137" i="9" s="1"/>
  <c r="L3169" i="9"/>
  <c r="AC3169" i="9" s="1"/>
  <c r="L3339" i="9"/>
  <c r="AC3339" i="9" s="1"/>
  <c r="L3607" i="9"/>
  <c r="AC3607" i="9" s="1"/>
  <c r="L4046" i="9"/>
  <c r="AC4046" i="9" s="1"/>
  <c r="K4057" i="9"/>
  <c r="L4107" i="9"/>
  <c r="AC4107" i="9" s="1"/>
  <c r="K4107" i="9"/>
  <c r="K4412" i="9"/>
  <c r="L4412" i="9"/>
  <c r="AC4412" i="9" s="1"/>
  <c r="K4640" i="9"/>
  <c r="L4640" i="9"/>
  <c r="AC4640" i="9" s="1"/>
  <c r="K4795" i="9"/>
  <c r="L4795" i="9"/>
  <c r="AC4795" i="9" s="1"/>
  <c r="L8598" i="9"/>
  <c r="AC8598" i="9" s="1"/>
  <c r="K8598" i="9"/>
  <c r="K29" i="9"/>
  <c r="L60" i="9"/>
  <c r="AC60" i="9" s="1"/>
  <c r="K77" i="9"/>
  <c r="K85" i="9"/>
  <c r="K93" i="9"/>
  <c r="L124" i="9"/>
  <c r="AC124" i="9" s="1"/>
  <c r="K141" i="9"/>
  <c r="K149" i="9"/>
  <c r="K157" i="9"/>
  <c r="L188" i="9"/>
  <c r="AC188" i="9" s="1"/>
  <c r="K205" i="9"/>
  <c r="K213" i="9"/>
  <c r="K221" i="9"/>
  <c r="L252" i="9"/>
  <c r="AC252" i="9" s="1"/>
  <c r="K269" i="9"/>
  <c r="K277" i="9"/>
  <c r="K285" i="9"/>
  <c r="L316" i="9"/>
  <c r="AC316" i="9" s="1"/>
  <c r="K333" i="9"/>
  <c r="K341" i="9"/>
  <c r="K349" i="9"/>
  <c r="L380" i="9"/>
  <c r="AC380" i="9" s="1"/>
  <c r="K397" i="9"/>
  <c r="K419" i="9"/>
  <c r="K429" i="9"/>
  <c r="K445" i="9"/>
  <c r="K449" i="9"/>
  <c r="L466" i="9"/>
  <c r="AC466" i="9" s="1"/>
  <c r="L484" i="9"/>
  <c r="AC484" i="9" s="1"/>
  <c r="K491" i="9"/>
  <c r="K503" i="9"/>
  <c r="K519" i="9"/>
  <c r="K521" i="9"/>
  <c r="K527" i="9"/>
  <c r="K537" i="9"/>
  <c r="K545" i="9"/>
  <c r="L584" i="9"/>
  <c r="AC584" i="9" s="1"/>
  <c r="L588" i="9"/>
  <c r="AC588" i="9" s="1"/>
  <c r="L596" i="9"/>
  <c r="AC596" i="9" s="1"/>
  <c r="L600" i="9"/>
  <c r="AC600" i="9" s="1"/>
  <c r="L604" i="9"/>
  <c r="AC604" i="9" s="1"/>
  <c r="K615" i="9"/>
  <c r="L617" i="9"/>
  <c r="AC617" i="9" s="1"/>
  <c r="L623" i="9"/>
  <c r="AC623" i="9" s="1"/>
  <c r="K625" i="9"/>
  <c r="L627" i="9"/>
  <c r="AC627" i="9" s="1"/>
  <c r="K633" i="9"/>
  <c r="K635" i="9"/>
  <c r="K643" i="9"/>
  <c r="L647" i="9"/>
  <c r="AC647" i="9" s="1"/>
  <c r="K661" i="9"/>
  <c r="L665" i="9"/>
  <c r="AC665" i="9" s="1"/>
  <c r="K669" i="9"/>
  <c r="L673" i="9"/>
  <c r="AC673" i="9" s="1"/>
  <c r="L684" i="9"/>
  <c r="AC684" i="9" s="1"/>
  <c r="L688" i="9"/>
  <c r="AC688" i="9" s="1"/>
  <c r="L692" i="9"/>
  <c r="AC692" i="9" s="1"/>
  <c r="L696" i="9"/>
  <c r="AC696" i="9" s="1"/>
  <c r="L708" i="9"/>
  <c r="AC708" i="9" s="1"/>
  <c r="K739" i="9"/>
  <c r="L743" i="9"/>
  <c r="AC743" i="9" s="1"/>
  <c r="K749" i="9"/>
  <c r="L753" i="9"/>
  <c r="AC753" i="9" s="1"/>
  <c r="K765" i="9"/>
  <c r="L767" i="9"/>
  <c r="AC767" i="9" s="1"/>
  <c r="K769" i="9"/>
  <c r="K773" i="9"/>
  <c r="L781" i="9"/>
  <c r="AC781" i="9" s="1"/>
  <c r="L788" i="9"/>
  <c r="AC788" i="9" s="1"/>
  <c r="K817" i="9"/>
  <c r="L819" i="9"/>
  <c r="AC819" i="9" s="1"/>
  <c r="L825" i="9"/>
  <c r="AC825" i="9" s="1"/>
  <c r="K831" i="9"/>
  <c r="K833" i="9"/>
  <c r="K837" i="9"/>
  <c r="L845" i="9"/>
  <c r="AC845" i="9" s="1"/>
  <c r="L852" i="9"/>
  <c r="AC852" i="9" s="1"/>
  <c r="K881" i="9"/>
  <c r="L887" i="9"/>
  <c r="AC887" i="9" s="1"/>
  <c r="K895" i="9"/>
  <c r="K897" i="9"/>
  <c r="L899" i="9"/>
  <c r="AC899" i="9" s="1"/>
  <c r="K901" i="9"/>
  <c r="L916" i="9"/>
  <c r="AC916" i="9" s="1"/>
  <c r="K945" i="9"/>
  <c r="L947" i="9"/>
  <c r="AC947" i="9" s="1"/>
  <c r="L951" i="9"/>
  <c r="AC951" i="9" s="1"/>
  <c r="L953" i="9"/>
  <c r="AC953" i="9" s="1"/>
  <c r="K959" i="9"/>
  <c r="K961" i="9"/>
  <c r="L963" i="9"/>
  <c r="AC963" i="9" s="1"/>
  <c r="K965" i="9"/>
  <c r="L973" i="9"/>
  <c r="AC973" i="9" s="1"/>
  <c r="L980" i="9"/>
  <c r="AC980" i="9" s="1"/>
  <c r="K995" i="9"/>
  <c r="K999" i="9"/>
  <c r="L1001" i="9"/>
  <c r="AC1001" i="9" s="1"/>
  <c r="L1003" i="9"/>
  <c r="AC1003" i="9" s="1"/>
  <c r="K1007" i="9"/>
  <c r="L1012" i="9"/>
  <c r="AC1012" i="9" s="1"/>
  <c r="L1016" i="9"/>
  <c r="AC1016" i="9" s="1"/>
  <c r="L1020" i="9"/>
  <c r="AC1020" i="9" s="1"/>
  <c r="K1031" i="9"/>
  <c r="K1035" i="9"/>
  <c r="L1041" i="9"/>
  <c r="AC1041" i="9" s="1"/>
  <c r="K1045" i="9"/>
  <c r="L1047" i="9"/>
  <c r="AC1047" i="9" s="1"/>
  <c r="L1057" i="9"/>
  <c r="AC1057" i="9" s="1"/>
  <c r="L1065" i="9"/>
  <c r="AC1065" i="9" s="1"/>
  <c r="L1088" i="9"/>
  <c r="AC1088" i="9" s="1"/>
  <c r="L1103" i="9"/>
  <c r="AC1103" i="9" s="1"/>
  <c r="K1107" i="9"/>
  <c r="L1109" i="9"/>
  <c r="AC1109" i="9" s="1"/>
  <c r="L1113" i="9"/>
  <c r="AC1113" i="9" s="1"/>
  <c r="K1135" i="9"/>
  <c r="K1141" i="9"/>
  <c r="L1145" i="9"/>
  <c r="AC1145" i="9" s="1"/>
  <c r="K1153" i="9"/>
  <c r="K1167" i="9"/>
  <c r="L1172" i="9"/>
  <c r="AC1172" i="9" s="1"/>
  <c r="L1177" i="9"/>
  <c r="AC1177" i="9" s="1"/>
  <c r="K1199" i="9"/>
  <c r="L1203" i="9"/>
  <c r="AC1203" i="9" s="1"/>
  <c r="K1217" i="9"/>
  <c r="L1227" i="9"/>
  <c r="AC1227" i="9" s="1"/>
  <c r="K1240" i="9"/>
  <c r="L1240" i="9"/>
  <c r="AC1240" i="9" s="1"/>
  <c r="K1245" i="9"/>
  <c r="L1247" i="9"/>
  <c r="AC1247" i="9" s="1"/>
  <c r="K1250" i="9"/>
  <c r="L1250" i="9"/>
  <c r="AC1250" i="9" s="1"/>
  <c r="K1261" i="9"/>
  <c r="K1264" i="9"/>
  <c r="L1264" i="9"/>
  <c r="AC1264" i="9" s="1"/>
  <c r="L1280" i="9"/>
  <c r="AC1280" i="9" s="1"/>
  <c r="K1283" i="9"/>
  <c r="L1288" i="9"/>
  <c r="AC1288" i="9" s="1"/>
  <c r="K1322" i="9"/>
  <c r="L1322" i="9"/>
  <c r="AC1322" i="9" s="1"/>
  <c r="L1332" i="9"/>
  <c r="AC1332" i="9" s="1"/>
  <c r="L1353" i="9"/>
  <c r="AC1353" i="9" s="1"/>
  <c r="L1367" i="9"/>
  <c r="AC1367" i="9" s="1"/>
  <c r="K1377" i="9"/>
  <c r="K1380" i="9"/>
  <c r="L1380" i="9"/>
  <c r="AC1380" i="9" s="1"/>
  <c r="K1418" i="9"/>
  <c r="L1418" i="9"/>
  <c r="AC1418" i="9" s="1"/>
  <c r="L1428" i="9"/>
  <c r="AC1428" i="9" s="1"/>
  <c r="L1433" i="9"/>
  <c r="AC1433" i="9" s="1"/>
  <c r="L1449" i="9"/>
  <c r="AC1449" i="9" s="1"/>
  <c r="L1463" i="9"/>
  <c r="AC1463" i="9" s="1"/>
  <c r="K1480" i="9"/>
  <c r="L1480" i="9"/>
  <c r="AC1480" i="9" s="1"/>
  <c r="L1500" i="9"/>
  <c r="AC1500" i="9" s="1"/>
  <c r="L1505" i="9"/>
  <c r="AC1505" i="9" s="1"/>
  <c r="K1505" i="9"/>
  <c r="L1517" i="9"/>
  <c r="AC1517" i="9" s="1"/>
  <c r="K1532" i="9"/>
  <c r="L1532" i="9"/>
  <c r="AC1532" i="9" s="1"/>
  <c r="L1537" i="9"/>
  <c r="AC1537" i="9" s="1"/>
  <c r="L1542" i="9"/>
  <c r="AC1542" i="9" s="1"/>
  <c r="K1563" i="9"/>
  <c r="K1565" i="9"/>
  <c r="K1585" i="9"/>
  <c r="L1587" i="9"/>
  <c r="AC1587" i="9" s="1"/>
  <c r="L1589" i="9"/>
  <c r="AC1589" i="9" s="1"/>
  <c r="L1618" i="9"/>
  <c r="AC1618" i="9" s="1"/>
  <c r="L1625" i="9"/>
  <c r="AC1625" i="9" s="1"/>
  <c r="K1630" i="9"/>
  <c r="L1630" i="9"/>
  <c r="AC1630" i="9" s="1"/>
  <c r="L1645" i="9"/>
  <c r="AC1645" i="9" s="1"/>
  <c r="K1659" i="9"/>
  <c r="L1673" i="9"/>
  <c r="AC1673" i="9" s="1"/>
  <c r="K1673" i="9"/>
  <c r="L1704" i="9"/>
  <c r="AC1704" i="9" s="1"/>
  <c r="L1714" i="9"/>
  <c r="AC1714" i="9" s="1"/>
  <c r="L1716" i="9"/>
  <c r="AC1716" i="9" s="1"/>
  <c r="K1736" i="9"/>
  <c r="L1736" i="9"/>
  <c r="AC1736" i="9" s="1"/>
  <c r="L1771" i="9"/>
  <c r="AC1771" i="9" s="1"/>
  <c r="K1774" i="9"/>
  <c r="L1774" i="9"/>
  <c r="AC1774" i="9" s="1"/>
  <c r="K1779" i="9"/>
  <c r="K1781" i="9"/>
  <c r="K1783" i="9"/>
  <c r="K1793" i="9"/>
  <c r="K1796" i="9"/>
  <c r="L1796" i="9"/>
  <c r="AC1796" i="9" s="1"/>
  <c r="L1875" i="9"/>
  <c r="AC1875" i="9" s="1"/>
  <c r="K1875" i="9"/>
  <c r="L1923" i="9"/>
  <c r="AC1923" i="9" s="1"/>
  <c r="K1923" i="9"/>
  <c r="L1928" i="9"/>
  <c r="AC1928" i="9" s="1"/>
  <c r="K1938" i="9"/>
  <c r="L1938" i="9"/>
  <c r="AC1938" i="9" s="1"/>
  <c r="L1972" i="9"/>
  <c r="AC1972" i="9" s="1"/>
  <c r="L2005" i="9"/>
  <c r="AC2005" i="9" s="1"/>
  <c r="K2005" i="9"/>
  <c r="L2027" i="9"/>
  <c r="AC2027" i="9" s="1"/>
  <c r="K2027" i="9"/>
  <c r="K2030" i="9"/>
  <c r="L2030" i="9"/>
  <c r="AC2030" i="9" s="1"/>
  <c r="L2063" i="9"/>
  <c r="AC2063" i="9" s="1"/>
  <c r="L2100" i="9"/>
  <c r="AC2100" i="9" s="1"/>
  <c r="K2100" i="9"/>
  <c r="L2107" i="9"/>
  <c r="AC2107" i="9" s="1"/>
  <c r="K2111" i="9"/>
  <c r="L2111" i="9"/>
  <c r="AC2111" i="9" s="1"/>
  <c r="L2122" i="9"/>
  <c r="AC2122" i="9" s="1"/>
  <c r="K2138" i="9"/>
  <c r="K2257" i="9"/>
  <c r="L2257" i="9"/>
  <c r="AC2257" i="9" s="1"/>
  <c r="K2260" i="9"/>
  <c r="L2260" i="9"/>
  <c r="AC2260" i="9" s="1"/>
  <c r="L2310" i="9"/>
  <c r="AC2310" i="9" s="1"/>
  <c r="K2310" i="9"/>
  <c r="K2317" i="9"/>
  <c r="L2317" i="9"/>
  <c r="AC2317" i="9" s="1"/>
  <c r="L2391" i="9"/>
  <c r="AC2391" i="9" s="1"/>
  <c r="K2449" i="9"/>
  <c r="L2449" i="9"/>
  <c r="AC2449" i="9" s="1"/>
  <c r="K2567" i="9"/>
  <c r="L2567" i="9"/>
  <c r="AC2567" i="9" s="1"/>
  <c r="L2742" i="9"/>
  <c r="AC2742" i="9" s="1"/>
  <c r="K2742" i="9"/>
  <c r="K2787" i="9"/>
  <c r="L2787" i="9"/>
  <c r="AC2787" i="9" s="1"/>
  <c r="K2813" i="9"/>
  <c r="L2813" i="9"/>
  <c r="AC2813" i="9" s="1"/>
  <c r="L2822" i="9"/>
  <c r="AC2822" i="9" s="1"/>
  <c r="K2822" i="9"/>
  <c r="L2835" i="9"/>
  <c r="AC2835" i="9" s="1"/>
  <c r="L2848" i="9"/>
  <c r="AC2848" i="9" s="1"/>
  <c r="K2848" i="9"/>
  <c r="L2867" i="9"/>
  <c r="AC2867" i="9" s="1"/>
  <c r="K2870" i="9"/>
  <c r="L2876" i="9"/>
  <c r="AC2876" i="9" s="1"/>
  <c r="K2913" i="9"/>
  <c r="L2913" i="9"/>
  <c r="AC2913" i="9" s="1"/>
  <c r="L2940" i="9"/>
  <c r="AC2940" i="9" s="1"/>
  <c r="K2940" i="9"/>
  <c r="L2982" i="9"/>
  <c r="AC2982" i="9" s="1"/>
  <c r="K2982" i="9"/>
  <c r="L3054" i="9"/>
  <c r="AC3054" i="9" s="1"/>
  <c r="L3058" i="9"/>
  <c r="AC3058" i="9" s="1"/>
  <c r="K3058" i="9"/>
  <c r="K3092" i="9"/>
  <c r="L3092" i="9"/>
  <c r="AC3092" i="9" s="1"/>
  <c r="L3110" i="9"/>
  <c r="AC3110" i="9" s="1"/>
  <c r="K3110" i="9"/>
  <c r="K3127" i="9"/>
  <c r="L3127" i="9"/>
  <c r="AC3127" i="9" s="1"/>
  <c r="L3147" i="9"/>
  <c r="AC3147" i="9" s="1"/>
  <c r="K3208" i="9"/>
  <c r="L3208" i="9"/>
  <c r="AC3208" i="9" s="1"/>
  <c r="L3300" i="9"/>
  <c r="AC3300" i="9" s="1"/>
  <c r="K3300" i="9"/>
  <c r="K3396" i="9"/>
  <c r="K3399" i="9"/>
  <c r="L3399" i="9"/>
  <c r="AC3399" i="9" s="1"/>
  <c r="L3505" i="9"/>
  <c r="AC3505" i="9" s="1"/>
  <c r="L3540" i="9"/>
  <c r="AC3540" i="9" s="1"/>
  <c r="K3540" i="9"/>
  <c r="K3605" i="9"/>
  <c r="L3605" i="9"/>
  <c r="AC3605" i="9" s="1"/>
  <c r="K3639" i="9"/>
  <c r="L3639" i="9"/>
  <c r="AC3639" i="9" s="1"/>
  <c r="L3662" i="9"/>
  <c r="AC3662" i="9" s="1"/>
  <c r="K3662" i="9"/>
  <c r="K3843" i="9"/>
  <c r="L3843" i="9"/>
  <c r="AC3843" i="9" s="1"/>
  <c r="L3888" i="9"/>
  <c r="AC3888" i="9" s="1"/>
  <c r="K3888" i="9"/>
  <c r="L3975" i="9"/>
  <c r="AC3975" i="9" s="1"/>
  <c r="K3975" i="9"/>
  <c r="L4040" i="9"/>
  <c r="AC4040" i="9" s="1"/>
  <c r="K4040" i="9"/>
  <c r="L4073" i="9"/>
  <c r="AC4073" i="9" s="1"/>
  <c r="L4090" i="9"/>
  <c r="AC4090" i="9" s="1"/>
  <c r="K4252" i="9"/>
  <c r="L4252" i="9"/>
  <c r="AC4252" i="9" s="1"/>
  <c r="L4260" i="9"/>
  <c r="AC4260" i="9" s="1"/>
  <c r="L4371" i="9"/>
  <c r="AC4371" i="9" s="1"/>
  <c r="K4371" i="9"/>
  <c r="K4657" i="9"/>
  <c r="L4657" i="9"/>
  <c r="AC4657" i="9" s="1"/>
  <c r="K5878" i="9"/>
  <c r="L5878" i="9"/>
  <c r="AC5878" i="9" s="1"/>
  <c r="L6013" i="9"/>
  <c r="AC6013" i="9" s="1"/>
  <c r="K6013" i="9"/>
  <c r="K1776" i="9"/>
  <c r="L1776" i="9"/>
  <c r="AC1776" i="9" s="1"/>
  <c r="L1829" i="9"/>
  <c r="AC1829" i="9" s="1"/>
  <c r="K1829" i="9"/>
  <c r="L1837" i="9"/>
  <c r="AC1837" i="9" s="1"/>
  <c r="K1837" i="9"/>
  <c r="L1843" i="9"/>
  <c r="AC1843" i="9" s="1"/>
  <c r="K1843" i="9"/>
  <c r="K2439" i="9"/>
  <c r="L2439" i="9"/>
  <c r="AC2439" i="9" s="1"/>
  <c r="L2570" i="9"/>
  <c r="AC2570" i="9" s="1"/>
  <c r="K2570" i="9"/>
  <c r="K2759" i="9"/>
  <c r="L2759" i="9"/>
  <c r="AC2759" i="9" s="1"/>
  <c r="K3060" i="9"/>
  <c r="L3060" i="9"/>
  <c r="AC3060" i="9" s="1"/>
  <c r="K3095" i="9"/>
  <c r="L3095" i="9"/>
  <c r="AC3095" i="9" s="1"/>
  <c r="L3678" i="9"/>
  <c r="AC3678" i="9" s="1"/>
  <c r="K3678" i="9"/>
  <c r="K4043" i="9"/>
  <c r="L4043" i="9"/>
  <c r="AC4043" i="9" s="1"/>
  <c r="L4081" i="9"/>
  <c r="AC4081" i="9" s="1"/>
  <c r="K4081" i="9"/>
  <c r="K4282" i="9"/>
  <c r="L4282" i="9"/>
  <c r="AC4282" i="9" s="1"/>
  <c r="K4376" i="9"/>
  <c r="L4376" i="9"/>
  <c r="AC4376" i="9" s="1"/>
  <c r="L4442" i="9"/>
  <c r="AC4442" i="9" s="1"/>
  <c r="K4442" i="9"/>
  <c r="K5062" i="9"/>
  <c r="L5062" i="9"/>
  <c r="AC5062" i="9" s="1"/>
  <c r="K5086" i="9"/>
  <c r="L5086" i="9"/>
  <c r="AC5086" i="9" s="1"/>
  <c r="K5779" i="9"/>
  <c r="L5779" i="9"/>
  <c r="AC5779" i="9" s="1"/>
  <c r="L6946" i="9"/>
  <c r="AC6946" i="9" s="1"/>
  <c r="K6946" i="9"/>
  <c r="L728" i="9"/>
  <c r="AC728" i="9" s="1"/>
  <c r="L868" i="9"/>
  <c r="AC868" i="9" s="1"/>
  <c r="L932" i="9"/>
  <c r="AC932" i="9" s="1"/>
  <c r="L940" i="9"/>
  <c r="AC940" i="9" s="1"/>
  <c r="L1076" i="9"/>
  <c r="AC1076" i="9" s="1"/>
  <c r="L1092" i="9"/>
  <c r="AC1092" i="9" s="1"/>
  <c r="K1174" i="9"/>
  <c r="L1174" i="9"/>
  <c r="AC1174" i="9" s="1"/>
  <c r="L1347" i="9"/>
  <c r="AC1347" i="9" s="1"/>
  <c r="K1369" i="9"/>
  <c r="L1408" i="9"/>
  <c r="AC1408" i="9" s="1"/>
  <c r="L1443" i="9"/>
  <c r="AC1443" i="9" s="1"/>
  <c r="L1487" i="9"/>
  <c r="AC1487" i="9" s="1"/>
  <c r="K1487" i="9"/>
  <c r="L1522" i="9"/>
  <c r="AC1522" i="9" s="1"/>
  <c r="K1601" i="9"/>
  <c r="L1702" i="9"/>
  <c r="AC1702" i="9" s="1"/>
  <c r="L1706" i="9"/>
  <c r="AC1706" i="9" s="1"/>
  <c r="L1723" i="9"/>
  <c r="AC1723" i="9" s="1"/>
  <c r="K1728" i="9"/>
  <c r="L1728" i="9"/>
  <c r="AC1728" i="9" s="1"/>
  <c r="L1733" i="9"/>
  <c r="AC1733" i="9" s="1"/>
  <c r="K2060" i="9"/>
  <c r="L2060" i="9"/>
  <c r="AC2060" i="9" s="1"/>
  <c r="L2068" i="9"/>
  <c r="AC2068" i="9" s="1"/>
  <c r="K2068" i="9"/>
  <c r="K2208" i="9"/>
  <c r="K2263" i="9"/>
  <c r="L2263" i="9"/>
  <c r="AC2263" i="9" s="1"/>
  <c r="K2410" i="9"/>
  <c r="K2481" i="9"/>
  <c r="L2481" i="9"/>
  <c r="AC2481" i="9" s="1"/>
  <c r="K2541" i="9"/>
  <c r="L2541" i="9"/>
  <c r="AC2541" i="9" s="1"/>
  <c r="K2551" i="9"/>
  <c r="L2551" i="9"/>
  <c r="AC2551" i="9" s="1"/>
  <c r="K2660" i="9"/>
  <c r="L2660" i="9"/>
  <c r="AC2660" i="9" s="1"/>
  <c r="K2903" i="9"/>
  <c r="L2903" i="9"/>
  <c r="AC2903" i="9" s="1"/>
  <c r="K2952" i="9"/>
  <c r="L2952" i="9"/>
  <c r="AC2952" i="9" s="1"/>
  <c r="K3032" i="9"/>
  <c r="L3032" i="9"/>
  <c r="AC3032" i="9" s="1"/>
  <c r="K3042" i="9"/>
  <c r="L3042" i="9"/>
  <c r="AC3042" i="9" s="1"/>
  <c r="K3181" i="9"/>
  <c r="L3181" i="9"/>
  <c r="AC3181" i="9" s="1"/>
  <c r="K3969" i="9"/>
  <c r="L3969" i="9"/>
  <c r="AC3969" i="9" s="1"/>
  <c r="L7471" i="9"/>
  <c r="AC7471" i="9" s="1"/>
  <c r="K7471" i="9"/>
  <c r="L8653" i="9"/>
  <c r="AC8653" i="9" s="1"/>
  <c r="K8653" i="9"/>
  <c r="L34" i="9"/>
  <c r="AC34" i="9" s="1"/>
  <c r="L40" i="9"/>
  <c r="AC40" i="9" s="1"/>
  <c r="L44" i="9"/>
  <c r="AC44" i="9" s="1"/>
  <c r="L48" i="9"/>
  <c r="AC48" i="9" s="1"/>
  <c r="L50" i="9"/>
  <c r="AC50" i="9" s="1"/>
  <c r="L52" i="9"/>
  <c r="AC52" i="9" s="1"/>
  <c r="L98" i="9"/>
  <c r="AC98" i="9" s="1"/>
  <c r="L104" i="9"/>
  <c r="AC104" i="9" s="1"/>
  <c r="L108" i="9"/>
  <c r="AC108" i="9" s="1"/>
  <c r="L112" i="9"/>
  <c r="AC112" i="9" s="1"/>
  <c r="L114" i="9"/>
  <c r="AC114" i="9" s="1"/>
  <c r="L116" i="9"/>
  <c r="AC116" i="9" s="1"/>
  <c r="L162" i="9"/>
  <c r="AC162" i="9" s="1"/>
  <c r="L168" i="9"/>
  <c r="AC168" i="9" s="1"/>
  <c r="L172" i="9"/>
  <c r="AC172" i="9" s="1"/>
  <c r="L176" i="9"/>
  <c r="AC176" i="9" s="1"/>
  <c r="L178" i="9"/>
  <c r="AC178" i="9" s="1"/>
  <c r="L180" i="9"/>
  <c r="AC180" i="9" s="1"/>
  <c r="L232" i="9"/>
  <c r="AC232" i="9" s="1"/>
  <c r="L236" i="9"/>
  <c r="AC236" i="9" s="1"/>
  <c r="L240" i="9"/>
  <c r="AC240" i="9" s="1"/>
  <c r="L242" i="9"/>
  <c r="AC242" i="9" s="1"/>
  <c r="L244" i="9"/>
  <c r="AC244" i="9" s="1"/>
  <c r="L290" i="9"/>
  <c r="AC290" i="9" s="1"/>
  <c r="L296" i="9"/>
  <c r="AC296" i="9" s="1"/>
  <c r="L300" i="9"/>
  <c r="AC300" i="9" s="1"/>
  <c r="L304" i="9"/>
  <c r="AC304" i="9" s="1"/>
  <c r="L306" i="9"/>
  <c r="AC306" i="9" s="1"/>
  <c r="L308" i="9"/>
  <c r="AC308" i="9" s="1"/>
  <c r="L354" i="9"/>
  <c r="AC354" i="9" s="1"/>
  <c r="L360" i="9"/>
  <c r="AC360" i="9" s="1"/>
  <c r="L364" i="9"/>
  <c r="AC364" i="9" s="1"/>
  <c r="L368" i="9"/>
  <c r="AC368" i="9" s="1"/>
  <c r="L370" i="9"/>
  <c r="AC370" i="9" s="1"/>
  <c r="L372" i="9"/>
  <c r="AC372" i="9" s="1"/>
  <c r="L464" i="9"/>
  <c r="AC464" i="9" s="1"/>
  <c r="L480" i="9"/>
  <c r="AC480" i="9" s="1"/>
  <c r="L556" i="9"/>
  <c r="AC556" i="9" s="1"/>
  <c r="L560" i="9"/>
  <c r="AC560" i="9" s="1"/>
  <c r="L564" i="9"/>
  <c r="AC564" i="9" s="1"/>
  <c r="L568" i="9"/>
  <c r="AC568" i="9" s="1"/>
  <c r="L580" i="9"/>
  <c r="AC580" i="9" s="1"/>
  <c r="L700" i="9"/>
  <c r="AC700" i="9" s="1"/>
  <c r="L704" i="9"/>
  <c r="AC704" i="9" s="1"/>
  <c r="L784" i="9"/>
  <c r="AC784" i="9" s="1"/>
  <c r="L1273" i="9"/>
  <c r="AC1273" i="9" s="1"/>
  <c r="K1273" i="9"/>
  <c r="K1350" i="9"/>
  <c r="L1350" i="9"/>
  <c r="AC1350" i="9" s="1"/>
  <c r="K1370" i="9"/>
  <c r="L1370" i="9"/>
  <c r="AC1370" i="9" s="1"/>
  <c r="K1446" i="9"/>
  <c r="L1446" i="9"/>
  <c r="AC1446" i="9" s="1"/>
  <c r="K1466" i="9"/>
  <c r="L1466" i="9"/>
  <c r="AC1466" i="9" s="1"/>
  <c r="L1485" i="9"/>
  <c r="AC1485" i="9" s="1"/>
  <c r="K1485" i="9"/>
  <c r="K1580" i="9"/>
  <c r="L1580" i="9"/>
  <c r="AC1580" i="9" s="1"/>
  <c r="L1599" i="9"/>
  <c r="AC1599" i="9" s="1"/>
  <c r="K1599" i="9"/>
  <c r="K1602" i="9"/>
  <c r="L1602" i="9"/>
  <c r="AC1602" i="9" s="1"/>
  <c r="K1628" i="9"/>
  <c r="L1628" i="9"/>
  <c r="AC1628" i="9" s="1"/>
  <c r="K1662" i="9"/>
  <c r="L1662" i="9"/>
  <c r="AC1662" i="9" s="1"/>
  <c r="K1684" i="9"/>
  <c r="L1684" i="9"/>
  <c r="AC1684" i="9" s="1"/>
  <c r="K1726" i="9"/>
  <c r="L1726" i="9"/>
  <c r="AC1726" i="9" s="1"/>
  <c r="K1750" i="9"/>
  <c r="L1750" i="9"/>
  <c r="AC1750" i="9" s="1"/>
  <c r="L1803" i="9"/>
  <c r="AC1803" i="9" s="1"/>
  <c r="K1803" i="9"/>
  <c r="L1815" i="9"/>
  <c r="AC1815" i="9" s="1"/>
  <c r="K1815" i="9"/>
  <c r="L1827" i="9"/>
  <c r="AC1827" i="9" s="1"/>
  <c r="K1827" i="9"/>
  <c r="L1835" i="9"/>
  <c r="AC1835" i="9" s="1"/>
  <c r="K1835" i="9"/>
  <c r="L1841" i="9"/>
  <c r="AC1841" i="9" s="1"/>
  <c r="K1841" i="9"/>
  <c r="L1863" i="9"/>
  <c r="AC1863" i="9" s="1"/>
  <c r="K1863" i="9"/>
  <c r="K1884" i="9"/>
  <c r="L1884" i="9"/>
  <c r="AC1884" i="9" s="1"/>
  <c r="K1898" i="9"/>
  <c r="L1898" i="9"/>
  <c r="AC1898" i="9" s="1"/>
  <c r="K1910" i="9"/>
  <c r="L1910" i="9"/>
  <c r="AC1910" i="9" s="1"/>
  <c r="K2022" i="9"/>
  <c r="L2022" i="9"/>
  <c r="AC2022" i="9" s="1"/>
  <c r="K2114" i="9"/>
  <c r="L2114" i="9"/>
  <c r="AC2114" i="9" s="1"/>
  <c r="L2142" i="9"/>
  <c r="AC2142" i="9" s="1"/>
  <c r="K2142" i="9"/>
  <c r="L2164" i="9"/>
  <c r="AC2164" i="9" s="1"/>
  <c r="K2164" i="9"/>
  <c r="L2202" i="9"/>
  <c r="AC2202" i="9" s="1"/>
  <c r="K2202" i="9"/>
  <c r="K2247" i="9"/>
  <c r="L2247" i="9"/>
  <c r="AC2247" i="9" s="1"/>
  <c r="L2314" i="9"/>
  <c r="AC2314" i="9" s="1"/>
  <c r="K2314" i="9"/>
  <c r="K2388" i="9"/>
  <c r="L2388" i="9"/>
  <c r="AC2388" i="9" s="1"/>
  <c r="L2428" i="9"/>
  <c r="AC2428" i="9" s="1"/>
  <c r="K2428" i="9"/>
  <c r="K2459" i="9"/>
  <c r="L2459" i="9"/>
  <c r="AC2459" i="9" s="1"/>
  <c r="L2482" i="9"/>
  <c r="AC2482" i="9" s="1"/>
  <c r="K2482" i="9"/>
  <c r="K2535" i="9"/>
  <c r="L2535" i="9"/>
  <c r="AC2535" i="9" s="1"/>
  <c r="K2542" i="9"/>
  <c r="L2542" i="9"/>
  <c r="AC2542" i="9" s="1"/>
  <c r="K2583" i="9"/>
  <c r="L2583" i="9"/>
  <c r="AC2583" i="9" s="1"/>
  <c r="L2652" i="9"/>
  <c r="AC2652" i="9" s="1"/>
  <c r="K2652" i="9"/>
  <c r="K2750" i="9"/>
  <c r="L2750" i="9"/>
  <c r="AC2750" i="9" s="1"/>
  <c r="L2770" i="9"/>
  <c r="AC2770" i="9" s="1"/>
  <c r="K2770" i="9"/>
  <c r="L2780" i="9"/>
  <c r="AC2780" i="9" s="1"/>
  <c r="K2780" i="9"/>
  <c r="K2845" i="9"/>
  <c r="L2845" i="9"/>
  <c r="AC2845" i="9" s="1"/>
  <c r="K2910" i="9"/>
  <c r="L2910" i="9"/>
  <c r="AC2910" i="9" s="1"/>
  <c r="L2960" i="9"/>
  <c r="AC2960" i="9" s="1"/>
  <c r="K2960" i="9"/>
  <c r="L2972" i="9"/>
  <c r="AC2972" i="9" s="1"/>
  <c r="K2972" i="9"/>
  <c r="K3026" i="9"/>
  <c r="L3026" i="9"/>
  <c r="AC3026" i="9" s="1"/>
  <c r="K3117" i="9"/>
  <c r="L3117" i="9"/>
  <c r="AC3117" i="9" s="1"/>
  <c r="L3286" i="9"/>
  <c r="AC3286" i="9" s="1"/>
  <c r="K3286" i="9"/>
  <c r="K3410" i="9"/>
  <c r="L3410" i="9"/>
  <c r="AC3410" i="9" s="1"/>
  <c r="L3502" i="9"/>
  <c r="AC3502" i="9" s="1"/>
  <c r="K3502" i="9"/>
  <c r="K3558" i="9"/>
  <c r="L3558" i="9"/>
  <c r="AC3558" i="9" s="1"/>
  <c r="L3576" i="9"/>
  <c r="AC3576" i="9" s="1"/>
  <c r="K3576" i="9"/>
  <c r="K3654" i="9"/>
  <c r="L3654" i="9"/>
  <c r="AC3654" i="9" s="1"/>
  <c r="L3720" i="9"/>
  <c r="AC3720" i="9" s="1"/>
  <c r="K3720" i="9"/>
  <c r="K3766" i="9"/>
  <c r="L3766" i="9"/>
  <c r="AC3766" i="9" s="1"/>
  <c r="K3935" i="9"/>
  <c r="L3935" i="9"/>
  <c r="AC3935" i="9" s="1"/>
  <c r="L3944" i="9"/>
  <c r="AC3944" i="9" s="1"/>
  <c r="K3944" i="9"/>
  <c r="L4241" i="9"/>
  <c r="AC4241" i="9" s="1"/>
  <c r="K4241" i="9"/>
  <c r="L4273" i="9"/>
  <c r="AC4273" i="9" s="1"/>
  <c r="K4273" i="9"/>
  <c r="K4635" i="9"/>
  <c r="L4635" i="9"/>
  <c r="AC4635" i="9" s="1"/>
  <c r="L4641" i="9"/>
  <c r="AC4641" i="9" s="1"/>
  <c r="K4641" i="9"/>
  <c r="L5643" i="9"/>
  <c r="AC5643" i="9" s="1"/>
  <c r="K5643" i="9"/>
  <c r="L5843" i="9"/>
  <c r="AC5843" i="9" s="1"/>
  <c r="K5843" i="9"/>
  <c r="K1208" i="9"/>
  <c r="L1208" i="9"/>
  <c r="AC1208" i="9" s="1"/>
  <c r="K1262" i="9"/>
  <c r="L1262" i="9"/>
  <c r="AC1262" i="9" s="1"/>
  <c r="L1281" i="9"/>
  <c r="AC1281" i="9" s="1"/>
  <c r="K1281" i="9"/>
  <c r="K1348" i="9"/>
  <c r="L1348" i="9"/>
  <c r="AC1348" i="9" s="1"/>
  <c r="L1375" i="9"/>
  <c r="AC1375" i="9" s="1"/>
  <c r="K1375" i="9"/>
  <c r="K1378" i="9"/>
  <c r="L1378" i="9"/>
  <c r="AC1378" i="9" s="1"/>
  <c r="K1444" i="9"/>
  <c r="L1444" i="9"/>
  <c r="AC1444" i="9" s="1"/>
  <c r="K1530" i="9"/>
  <c r="L1530" i="9"/>
  <c r="AC1530" i="9" s="1"/>
  <c r="K1592" i="9"/>
  <c r="L1592" i="9"/>
  <c r="AC1592" i="9" s="1"/>
  <c r="L1619" i="9"/>
  <c r="AC1619" i="9" s="1"/>
  <c r="K1619" i="9"/>
  <c r="K1724" i="9"/>
  <c r="L1724" i="9"/>
  <c r="AC1724" i="9" s="1"/>
  <c r="K1748" i="9"/>
  <c r="L1748" i="9"/>
  <c r="AC1748" i="9" s="1"/>
  <c r="K1772" i="9"/>
  <c r="L1772" i="9"/>
  <c r="AC1772" i="9" s="1"/>
  <c r="L1791" i="9"/>
  <c r="AC1791" i="9" s="1"/>
  <c r="K1791" i="9"/>
  <c r="K1794" i="9"/>
  <c r="L1794" i="9"/>
  <c r="AC1794" i="9" s="1"/>
  <c r="K1908" i="9"/>
  <c r="L1908" i="9"/>
  <c r="AC1908" i="9" s="1"/>
  <c r="L1989" i="9"/>
  <c r="AC1989" i="9" s="1"/>
  <c r="K1989" i="9"/>
  <c r="L2031" i="9"/>
  <c r="AC2031" i="9" s="1"/>
  <c r="K2031" i="9"/>
  <c r="K2082" i="9"/>
  <c r="L2082" i="9"/>
  <c r="AC2082" i="9" s="1"/>
  <c r="K2097" i="9"/>
  <c r="L2097" i="9"/>
  <c r="AC2097" i="9" s="1"/>
  <c r="K2139" i="9"/>
  <c r="L2139" i="9"/>
  <c r="AC2139" i="9" s="1"/>
  <c r="K2145" i="9"/>
  <c r="L2145" i="9"/>
  <c r="AC2145" i="9" s="1"/>
  <c r="K2178" i="9"/>
  <c r="L2178" i="9"/>
  <c r="AC2178" i="9" s="1"/>
  <c r="L2206" i="9"/>
  <c r="AC2206" i="9" s="1"/>
  <c r="K2206" i="9"/>
  <c r="L2216" i="9"/>
  <c r="AC2216" i="9" s="1"/>
  <c r="K2216" i="9"/>
  <c r="L2228" i="9"/>
  <c r="AC2228" i="9" s="1"/>
  <c r="K2228" i="9"/>
  <c r="L2232" i="9"/>
  <c r="AC2232" i="9" s="1"/>
  <c r="K2232" i="9"/>
  <c r="L2258" i="9"/>
  <c r="AC2258" i="9" s="1"/>
  <c r="K2258" i="9"/>
  <c r="K2301" i="9"/>
  <c r="L2301" i="9"/>
  <c r="AC2301" i="9" s="1"/>
  <c r="K2318" i="9"/>
  <c r="L2318" i="9"/>
  <c r="AC2318" i="9" s="1"/>
  <c r="K2523" i="9"/>
  <c r="L2523" i="9"/>
  <c r="AC2523" i="9" s="1"/>
  <c r="L2646" i="9"/>
  <c r="AC2646" i="9" s="1"/>
  <c r="K2646" i="9"/>
  <c r="K2743" i="9"/>
  <c r="L2743" i="9"/>
  <c r="AC2743" i="9" s="1"/>
  <c r="K2788" i="9"/>
  <c r="L2788" i="9"/>
  <c r="AC2788" i="9" s="1"/>
  <c r="K2811" i="9"/>
  <c r="L2811" i="9"/>
  <c r="AC2811" i="9" s="1"/>
  <c r="L2886" i="9"/>
  <c r="AC2886" i="9" s="1"/>
  <c r="K2886" i="9"/>
  <c r="K2941" i="9"/>
  <c r="L2941" i="9"/>
  <c r="AC2941" i="9" s="1"/>
  <c r="K2979" i="9"/>
  <c r="L2979" i="9"/>
  <c r="AC2979" i="9" s="1"/>
  <c r="K3011" i="9"/>
  <c r="L3011" i="9"/>
  <c r="AC3011" i="9" s="1"/>
  <c r="L3052" i="9"/>
  <c r="AC3052" i="9" s="1"/>
  <c r="K3052" i="9"/>
  <c r="L3104" i="9"/>
  <c r="AC3104" i="9" s="1"/>
  <c r="K3104" i="9"/>
  <c r="K3107" i="9"/>
  <c r="L3107" i="9"/>
  <c r="AC3107" i="9" s="1"/>
  <c r="K3124" i="9"/>
  <c r="L3124" i="9"/>
  <c r="AC3124" i="9" s="1"/>
  <c r="L3132" i="9"/>
  <c r="AC3132" i="9" s="1"/>
  <c r="K3132" i="9"/>
  <c r="L3148" i="9"/>
  <c r="AC3148" i="9" s="1"/>
  <c r="K3148" i="9"/>
  <c r="L3308" i="9"/>
  <c r="AC3308" i="9" s="1"/>
  <c r="K3308" i="9"/>
  <c r="K3419" i="9"/>
  <c r="L3419" i="9"/>
  <c r="AC3419" i="9" s="1"/>
  <c r="K3479" i="9"/>
  <c r="L3479" i="9"/>
  <c r="AC3479" i="9" s="1"/>
  <c r="K3731" i="9"/>
  <c r="L3731" i="9"/>
  <c r="AC3731" i="9" s="1"/>
  <c r="L3912" i="9"/>
  <c r="AC3912" i="9" s="1"/>
  <c r="K3912" i="9"/>
  <c r="L3973" i="9"/>
  <c r="AC3973" i="9" s="1"/>
  <c r="K3973" i="9"/>
  <c r="L4253" i="9"/>
  <c r="AC4253" i="9" s="1"/>
  <c r="K4253" i="9"/>
  <c r="L4456" i="9"/>
  <c r="AC4456" i="9" s="1"/>
  <c r="K4456" i="9"/>
  <c r="K4632" i="9"/>
  <c r="L4632" i="9"/>
  <c r="AC4632" i="9" s="1"/>
  <c r="L5212" i="9"/>
  <c r="AC5212" i="9" s="1"/>
  <c r="K5212" i="9"/>
  <c r="K5840" i="9"/>
  <c r="L5840" i="9"/>
  <c r="AC5840" i="9" s="1"/>
  <c r="K1324" i="9"/>
  <c r="L1324" i="9"/>
  <c r="AC1324" i="9" s="1"/>
  <c r="K1382" i="9"/>
  <c r="L1382" i="9"/>
  <c r="AC1382" i="9" s="1"/>
  <c r="K1420" i="9"/>
  <c r="L1420" i="9"/>
  <c r="AC1420" i="9" s="1"/>
  <c r="K1554" i="9"/>
  <c r="L1554" i="9"/>
  <c r="AC1554" i="9" s="1"/>
  <c r="K1632" i="9"/>
  <c r="L1632" i="9"/>
  <c r="AC1632" i="9" s="1"/>
  <c r="L1809" i="9"/>
  <c r="AC1809" i="9" s="1"/>
  <c r="K1809" i="9"/>
  <c r="L2015" i="9"/>
  <c r="AC2015" i="9" s="1"/>
  <c r="K2015" i="9"/>
  <c r="L2320" i="9"/>
  <c r="AC2320" i="9" s="1"/>
  <c r="K2320" i="9"/>
  <c r="K2939" i="9"/>
  <c r="L2939" i="9"/>
  <c r="AC2939" i="9" s="1"/>
  <c r="K3523" i="9"/>
  <c r="L3523" i="9"/>
  <c r="AC3523" i="9" s="1"/>
  <c r="K4264" i="9"/>
  <c r="L4264" i="9"/>
  <c r="AC4264" i="9" s="1"/>
  <c r="K4715" i="9"/>
  <c r="L4715" i="9"/>
  <c r="AC4715" i="9" s="1"/>
  <c r="K4727" i="9"/>
  <c r="L4727" i="9"/>
  <c r="AC4727" i="9" s="1"/>
  <c r="L7822" i="9"/>
  <c r="AC7822" i="9" s="1"/>
  <c r="K7822" i="9"/>
  <c r="L712" i="9"/>
  <c r="AC712" i="9" s="1"/>
  <c r="L732" i="9"/>
  <c r="AC732" i="9" s="1"/>
  <c r="L796" i="9"/>
  <c r="AC796" i="9" s="1"/>
  <c r="L804" i="9"/>
  <c r="AC804" i="9" s="1"/>
  <c r="L812" i="9"/>
  <c r="AC812" i="9" s="1"/>
  <c r="L860" i="9"/>
  <c r="AC860" i="9" s="1"/>
  <c r="L864" i="9"/>
  <c r="AC864" i="9" s="1"/>
  <c r="L924" i="9"/>
  <c r="AC924" i="9" s="1"/>
  <c r="L984" i="9"/>
  <c r="AC984" i="9" s="1"/>
  <c r="L988" i="9"/>
  <c r="AC988" i="9" s="1"/>
  <c r="L1028" i="9"/>
  <c r="AC1028" i="9" s="1"/>
  <c r="L1072" i="9"/>
  <c r="AC1072" i="9" s="1"/>
  <c r="L1275" i="9"/>
  <c r="AC1275" i="9" s="1"/>
  <c r="K1275" i="9"/>
  <c r="L1290" i="9"/>
  <c r="AC1290" i="9" s="1"/>
  <c r="L1312" i="9"/>
  <c r="AC1312" i="9" s="1"/>
  <c r="K1465" i="9"/>
  <c r="K1534" i="9"/>
  <c r="L1534" i="9"/>
  <c r="AC1534" i="9" s="1"/>
  <c r="K1582" i="9"/>
  <c r="L1582" i="9"/>
  <c r="AC1582" i="9" s="1"/>
  <c r="K1640" i="9"/>
  <c r="L1640" i="9"/>
  <c r="AC1640" i="9" s="1"/>
  <c r="K1650" i="9"/>
  <c r="L1650" i="9"/>
  <c r="AC1650" i="9" s="1"/>
  <c r="K1664" i="9"/>
  <c r="L1664" i="9"/>
  <c r="AC1664" i="9" s="1"/>
  <c r="L1690" i="9"/>
  <c r="AC1690" i="9" s="1"/>
  <c r="L1747" i="9"/>
  <c r="AC1747" i="9" s="1"/>
  <c r="L1802" i="9"/>
  <c r="AC1802" i="9" s="1"/>
  <c r="L1826" i="9"/>
  <c r="AC1826" i="9" s="1"/>
  <c r="K1900" i="9"/>
  <c r="L1900" i="9"/>
  <c r="AC1900" i="9" s="1"/>
  <c r="L1907" i="9"/>
  <c r="AC1907" i="9" s="1"/>
  <c r="L1940" i="9"/>
  <c r="AC1940" i="9" s="1"/>
  <c r="K2394" i="9"/>
  <c r="L2515" i="9"/>
  <c r="AC2515" i="9" s="1"/>
  <c r="K2726" i="9"/>
  <c r="L2806" i="9"/>
  <c r="AC2806" i="9" s="1"/>
  <c r="K2806" i="9"/>
  <c r="K3025" i="9"/>
  <c r="L3025" i="9"/>
  <c r="AC3025" i="9" s="1"/>
  <c r="K3079" i="9"/>
  <c r="L3079" i="9"/>
  <c r="AC3079" i="9" s="1"/>
  <c r="K3310" i="9"/>
  <c r="L3552" i="9"/>
  <c r="AC3552" i="9" s="1"/>
  <c r="K3552" i="9"/>
  <c r="K3560" i="9"/>
  <c r="K3611" i="9"/>
  <c r="L3611" i="9"/>
  <c r="AC3611" i="9" s="1"/>
  <c r="L3665" i="9"/>
  <c r="AC3665" i="9" s="1"/>
  <c r="L3851" i="9"/>
  <c r="AC3851" i="9" s="1"/>
  <c r="K4051" i="9"/>
  <c r="L4051" i="9"/>
  <c r="AC4051" i="9" s="1"/>
  <c r="L4087" i="9"/>
  <c r="AC4087" i="9" s="1"/>
  <c r="K4087" i="9"/>
  <c r="K4093" i="9"/>
  <c r="K4275" i="9"/>
  <c r="L4662" i="9"/>
  <c r="AC4662" i="9" s="1"/>
  <c r="L6930" i="9"/>
  <c r="AC6930" i="9" s="1"/>
  <c r="K6930" i="9"/>
  <c r="L82" i="9"/>
  <c r="AC82" i="9" s="1"/>
  <c r="L146" i="9"/>
  <c r="AC146" i="9" s="1"/>
  <c r="L210" i="9"/>
  <c r="AC210" i="9" s="1"/>
  <c r="L274" i="9"/>
  <c r="AC274" i="9" s="1"/>
  <c r="L338" i="9"/>
  <c r="AC338" i="9" s="1"/>
  <c r="L428" i="9"/>
  <c r="AC428" i="9" s="1"/>
  <c r="L432" i="9"/>
  <c r="AC432" i="9" s="1"/>
  <c r="L436" i="9"/>
  <c r="AC436" i="9" s="1"/>
  <c r="L440" i="9"/>
  <c r="AC440" i="9" s="1"/>
  <c r="L452" i="9"/>
  <c r="AC452" i="9" s="1"/>
  <c r="L530" i="9"/>
  <c r="AC530" i="9" s="1"/>
  <c r="L548" i="9"/>
  <c r="AC548" i="9" s="1"/>
  <c r="L656" i="9"/>
  <c r="AC656" i="9" s="1"/>
  <c r="L672" i="9"/>
  <c r="AC672" i="9" s="1"/>
  <c r="L748" i="9"/>
  <c r="AC748" i="9" s="1"/>
  <c r="L752" i="9"/>
  <c r="AC752" i="9" s="1"/>
  <c r="L756" i="9"/>
  <c r="AC756" i="9" s="1"/>
  <c r="L760" i="9"/>
  <c r="AC760" i="9" s="1"/>
  <c r="L772" i="9"/>
  <c r="AC772" i="9" s="1"/>
  <c r="L780" i="9"/>
  <c r="AC780" i="9" s="1"/>
  <c r="L844" i="9"/>
  <c r="AC844" i="9" s="1"/>
  <c r="L908" i="9"/>
  <c r="AC908" i="9" s="1"/>
  <c r="L972" i="9"/>
  <c r="AC972" i="9" s="1"/>
  <c r="L1052" i="9"/>
  <c r="AC1052" i="9" s="1"/>
  <c r="L1056" i="9"/>
  <c r="AC1056" i="9" s="1"/>
  <c r="L1064" i="9"/>
  <c r="AC1064" i="9" s="1"/>
  <c r="L1110" i="9"/>
  <c r="AC1110" i="9" s="1"/>
  <c r="L1144" i="9"/>
  <c r="AC1144" i="9" s="1"/>
  <c r="L1148" i="9"/>
  <c r="AC1148" i="9" s="1"/>
  <c r="L1152" i="9"/>
  <c r="AC1152" i="9" s="1"/>
  <c r="L1156" i="9"/>
  <c r="AC1156" i="9" s="1"/>
  <c r="K1197" i="9"/>
  <c r="L1223" i="9"/>
  <c r="AC1223" i="9" s="1"/>
  <c r="K1228" i="9"/>
  <c r="L1228" i="9"/>
  <c r="AC1228" i="9" s="1"/>
  <c r="L1251" i="9"/>
  <c r="AC1251" i="9" s="1"/>
  <c r="L1296" i="9"/>
  <c r="AC1296" i="9" s="1"/>
  <c r="L1299" i="9"/>
  <c r="AC1299" i="9" s="1"/>
  <c r="K1299" i="9"/>
  <c r="L1308" i="9"/>
  <c r="AC1308" i="9" s="1"/>
  <c r="L1323" i="9"/>
  <c r="AC1323" i="9" s="1"/>
  <c r="K1328" i="9"/>
  <c r="L1328" i="9"/>
  <c r="AC1328" i="9" s="1"/>
  <c r="L1333" i="9"/>
  <c r="AC1333" i="9" s="1"/>
  <c r="L1392" i="9"/>
  <c r="AC1392" i="9" s="1"/>
  <c r="L1395" i="9"/>
  <c r="AC1395" i="9" s="1"/>
  <c r="K1395" i="9"/>
  <c r="L1404" i="9"/>
  <c r="AC1404" i="9" s="1"/>
  <c r="L1419" i="9"/>
  <c r="AC1419" i="9" s="1"/>
  <c r="K1424" i="9"/>
  <c r="L1424" i="9"/>
  <c r="AC1424" i="9" s="1"/>
  <c r="L1429" i="9"/>
  <c r="AC1429" i="9" s="1"/>
  <c r="K1469" i="9"/>
  <c r="K1472" i="9"/>
  <c r="L1472" i="9"/>
  <c r="AC1472" i="9" s="1"/>
  <c r="K1494" i="9"/>
  <c r="L1494" i="9"/>
  <c r="AC1494" i="9" s="1"/>
  <c r="L1498" i="9"/>
  <c r="AC1498" i="9" s="1"/>
  <c r="L1511" i="9"/>
  <c r="AC1511" i="9" s="1"/>
  <c r="K1511" i="9"/>
  <c r="L1518" i="9"/>
  <c r="AC1518" i="9" s="1"/>
  <c r="L1528" i="9"/>
  <c r="AC1528" i="9" s="1"/>
  <c r="L1538" i="9"/>
  <c r="AC1538" i="9" s="1"/>
  <c r="L1543" i="9"/>
  <c r="AC1543" i="9" s="1"/>
  <c r="K1558" i="9"/>
  <c r="L1558" i="9"/>
  <c r="AC1558" i="9" s="1"/>
  <c r="K1578" i="9"/>
  <c r="L1578" i="9"/>
  <c r="AC1578" i="9" s="1"/>
  <c r="K1583" i="9"/>
  <c r="L1597" i="9"/>
  <c r="AC1597" i="9" s="1"/>
  <c r="K1597" i="9"/>
  <c r="K1605" i="9"/>
  <c r="L1614" i="9"/>
  <c r="AC1614" i="9" s="1"/>
  <c r="L1626" i="9"/>
  <c r="AC1626" i="9" s="1"/>
  <c r="L1636" i="9"/>
  <c r="AC1636" i="9" s="1"/>
  <c r="K1660" i="9"/>
  <c r="L1660" i="9"/>
  <c r="AC1660" i="9" s="1"/>
  <c r="L1679" i="9"/>
  <c r="AC1679" i="9" s="1"/>
  <c r="K1679" i="9"/>
  <c r="K1682" i="9"/>
  <c r="L1682" i="9"/>
  <c r="AC1682" i="9" s="1"/>
  <c r="K1687" i="9"/>
  <c r="K1784" i="9"/>
  <c r="L1784" i="9"/>
  <c r="AC1784" i="9" s="1"/>
  <c r="L1813" i="9"/>
  <c r="AC1813" i="9" s="1"/>
  <c r="K1813" i="9"/>
  <c r="L1818" i="9"/>
  <c r="AC1818" i="9" s="1"/>
  <c r="L1820" i="9"/>
  <c r="AC1820" i="9" s="1"/>
  <c r="L1833" i="9"/>
  <c r="AC1833" i="9" s="1"/>
  <c r="K1833" i="9"/>
  <c r="L1847" i="9"/>
  <c r="AC1847" i="9" s="1"/>
  <c r="K1847" i="9"/>
  <c r="L1861" i="9"/>
  <c r="AC1861" i="9" s="1"/>
  <c r="K1861" i="9"/>
  <c r="L1873" i="9"/>
  <c r="AC1873" i="9" s="1"/>
  <c r="K1873" i="9"/>
  <c r="L1876" i="9"/>
  <c r="AC1876" i="9" s="1"/>
  <c r="L1878" i="9"/>
  <c r="AC1878" i="9" s="1"/>
  <c r="K1882" i="9"/>
  <c r="L1882" i="9"/>
  <c r="AC1882" i="9" s="1"/>
  <c r="L1890" i="9"/>
  <c r="AC1890" i="9" s="1"/>
  <c r="L1892" i="9"/>
  <c r="AC1892" i="9" s="1"/>
  <c r="L1924" i="9"/>
  <c r="AC1924" i="9" s="1"/>
  <c r="L1958" i="9"/>
  <c r="AC1958" i="9" s="1"/>
  <c r="L1968" i="9"/>
  <c r="AC1968" i="9" s="1"/>
  <c r="L1995" i="9"/>
  <c r="AC1995" i="9" s="1"/>
  <c r="K1995" i="9"/>
  <c r="L2017" i="9"/>
  <c r="AC2017" i="9" s="1"/>
  <c r="K2017" i="9"/>
  <c r="L2035" i="9"/>
  <c r="AC2035" i="9" s="1"/>
  <c r="K2035" i="9"/>
  <c r="K2047" i="9"/>
  <c r="L2085" i="9"/>
  <c r="AC2085" i="9" s="1"/>
  <c r="K2088" i="9"/>
  <c r="K2101" i="9"/>
  <c r="L2101" i="9"/>
  <c r="AC2101" i="9" s="1"/>
  <c r="L2136" i="9"/>
  <c r="AC2136" i="9" s="1"/>
  <c r="K2136" i="9"/>
  <c r="K2152" i="9"/>
  <c r="K2161" i="9"/>
  <c r="L2161" i="9"/>
  <c r="AC2161" i="9" s="1"/>
  <c r="L2188" i="9"/>
  <c r="AC2188" i="9" s="1"/>
  <c r="L2191" i="9"/>
  <c r="AC2191" i="9" s="1"/>
  <c r="L2196" i="9"/>
  <c r="AC2196" i="9" s="1"/>
  <c r="K2196" i="9"/>
  <c r="K2290" i="9"/>
  <c r="L2322" i="9"/>
  <c r="AC2322" i="9" s="1"/>
  <c r="L2402" i="9"/>
  <c r="AC2402" i="9" s="1"/>
  <c r="K2402" i="9"/>
  <c r="L2460" i="9"/>
  <c r="AC2460" i="9" s="1"/>
  <c r="K2460" i="9"/>
  <c r="L2503" i="9"/>
  <c r="AC2503" i="9" s="1"/>
  <c r="K2539" i="9"/>
  <c r="L2539" i="9"/>
  <c r="AC2539" i="9" s="1"/>
  <c r="L2546" i="9"/>
  <c r="AC2546" i="9" s="1"/>
  <c r="K2546" i="9"/>
  <c r="K2605" i="9"/>
  <c r="L2605" i="9"/>
  <c r="AC2605" i="9" s="1"/>
  <c r="L2611" i="9"/>
  <c r="AC2611" i="9" s="1"/>
  <c r="K2614" i="9"/>
  <c r="K2653" i="9"/>
  <c r="L2653" i="9"/>
  <c r="AC2653" i="9" s="1"/>
  <c r="L2662" i="9"/>
  <c r="AC2662" i="9" s="1"/>
  <c r="K2662" i="9"/>
  <c r="K2669" i="9"/>
  <c r="L2669" i="9"/>
  <c r="AC2669" i="9" s="1"/>
  <c r="K2684" i="9"/>
  <c r="L2758" i="9"/>
  <c r="AC2758" i="9" s="1"/>
  <c r="K2758" i="9"/>
  <c r="L2774" i="9"/>
  <c r="AC2774" i="9" s="1"/>
  <c r="K2774" i="9"/>
  <c r="K2781" i="9"/>
  <c r="L2781" i="9"/>
  <c r="AC2781" i="9" s="1"/>
  <c r="K2801" i="9"/>
  <c r="L2801" i="9"/>
  <c r="AC2801" i="9" s="1"/>
  <c r="K2814" i="9"/>
  <c r="L2814" i="9"/>
  <c r="AC2814" i="9" s="1"/>
  <c r="L2908" i="9"/>
  <c r="AC2908" i="9" s="1"/>
  <c r="K2908" i="9"/>
  <c r="K2957" i="9"/>
  <c r="L2957" i="9"/>
  <c r="AC2957" i="9" s="1"/>
  <c r="K3027" i="9"/>
  <c r="L3027" i="9"/>
  <c r="AC3027" i="9" s="1"/>
  <c r="K3037" i="9"/>
  <c r="L3037" i="9"/>
  <c r="AC3037" i="9" s="1"/>
  <c r="L3260" i="9"/>
  <c r="AC3260" i="9" s="1"/>
  <c r="K3260" i="9"/>
  <c r="L3301" i="9"/>
  <c r="AC3301" i="9" s="1"/>
  <c r="L3447" i="9"/>
  <c r="AC3447" i="9" s="1"/>
  <c r="L3461" i="9"/>
  <c r="AC3461" i="9" s="1"/>
  <c r="L3541" i="9"/>
  <c r="AC3541" i="9" s="1"/>
  <c r="K3587" i="9"/>
  <c r="L3587" i="9"/>
  <c r="AC3587" i="9" s="1"/>
  <c r="K3624" i="9"/>
  <c r="L3629" i="9"/>
  <c r="AC3629" i="9" s="1"/>
  <c r="K3643" i="9"/>
  <c r="L3643" i="9"/>
  <c r="AC3643" i="9" s="1"/>
  <c r="L3703" i="9"/>
  <c r="AC3703" i="9" s="1"/>
  <c r="K3739" i="9"/>
  <c r="L3739" i="9"/>
  <c r="AC3739" i="9" s="1"/>
  <c r="K3751" i="9"/>
  <c r="L3751" i="9"/>
  <c r="AC3751" i="9" s="1"/>
  <c r="K3819" i="9"/>
  <c r="L3819" i="9"/>
  <c r="AC3819" i="9" s="1"/>
  <c r="K3925" i="9"/>
  <c r="L3925" i="9"/>
  <c r="AC3925" i="9" s="1"/>
  <c r="L3992" i="9"/>
  <c r="AC3992" i="9" s="1"/>
  <c r="K3992" i="9"/>
  <c r="K4127" i="9"/>
  <c r="L4127" i="9"/>
  <c r="AC4127" i="9" s="1"/>
  <c r="K4232" i="9"/>
  <c r="L4232" i="9"/>
  <c r="AC4232" i="9" s="1"/>
  <c r="K4305" i="9"/>
  <c r="L4305" i="9"/>
  <c r="AC4305" i="9" s="1"/>
  <c r="L4347" i="9"/>
  <c r="AC4347" i="9" s="1"/>
  <c r="L4449" i="9"/>
  <c r="AC4449" i="9" s="1"/>
  <c r="K4449" i="9"/>
  <c r="K4495" i="9"/>
  <c r="L4495" i="9"/>
  <c r="AC4495" i="9" s="1"/>
  <c r="L4600" i="9"/>
  <c r="AC4600" i="9" s="1"/>
  <c r="K4600" i="9"/>
  <c r="L4823" i="9"/>
  <c r="AC4823" i="9" s="1"/>
  <c r="K4823" i="9"/>
  <c r="K4909" i="9"/>
  <c r="L4909" i="9"/>
  <c r="AC4909" i="9" s="1"/>
  <c r="K4921" i="9"/>
  <c r="L4921" i="9"/>
  <c r="AC4921" i="9" s="1"/>
  <c r="K5094" i="9"/>
  <c r="L5094" i="9"/>
  <c r="AC5094" i="9" s="1"/>
  <c r="L5119" i="9"/>
  <c r="AC5119" i="9" s="1"/>
  <c r="K5119" i="9"/>
  <c r="K5122" i="9"/>
  <c r="L5122" i="9"/>
  <c r="AC5122" i="9" s="1"/>
  <c r="L5160" i="9"/>
  <c r="AC5160" i="9" s="1"/>
  <c r="K5160" i="9"/>
  <c r="L5175" i="9"/>
  <c r="AC5175" i="9" s="1"/>
  <c r="K5175" i="9"/>
  <c r="L5181" i="9"/>
  <c r="AC5181" i="9" s="1"/>
  <c r="K5181" i="9"/>
  <c r="K5615" i="9"/>
  <c r="L5615" i="9"/>
  <c r="AC5615" i="9" s="1"/>
  <c r="K2024" i="9"/>
  <c r="L2024" i="9"/>
  <c r="AC2024" i="9" s="1"/>
  <c r="L2029" i="9"/>
  <c r="AC2029" i="9" s="1"/>
  <c r="K2029" i="9"/>
  <c r="K2108" i="9"/>
  <c r="L2108" i="9"/>
  <c r="AC2108" i="9" s="1"/>
  <c r="K2177" i="9"/>
  <c r="L2177" i="9"/>
  <c r="AC2177" i="9" s="1"/>
  <c r="K2209" i="9"/>
  <c r="L2209" i="9"/>
  <c r="AC2209" i="9" s="1"/>
  <c r="K2236" i="9"/>
  <c r="L2236" i="9"/>
  <c r="AC2236" i="9" s="1"/>
  <c r="L2274" i="9"/>
  <c r="AC2274" i="9" s="1"/>
  <c r="K2274" i="9"/>
  <c r="K2321" i="9"/>
  <c r="L2321" i="9"/>
  <c r="AC2321" i="9" s="1"/>
  <c r="K2407" i="9"/>
  <c r="L2407" i="9"/>
  <c r="AC2407" i="9" s="1"/>
  <c r="K2462" i="9"/>
  <c r="L2462" i="9"/>
  <c r="AC2462" i="9" s="1"/>
  <c r="K2513" i="9"/>
  <c r="L2513" i="9"/>
  <c r="AC2513" i="9" s="1"/>
  <c r="K2568" i="9"/>
  <c r="L2568" i="9"/>
  <c r="AC2568" i="9" s="1"/>
  <c r="K2587" i="9"/>
  <c r="L2587" i="9"/>
  <c r="AC2587" i="9" s="1"/>
  <c r="K2663" i="9"/>
  <c r="L2663" i="9"/>
  <c r="AC2663" i="9" s="1"/>
  <c r="L2710" i="9"/>
  <c r="AC2710" i="9" s="1"/>
  <c r="K2710" i="9"/>
  <c r="K2823" i="9"/>
  <c r="L2823" i="9"/>
  <c r="AC2823" i="9" s="1"/>
  <c r="L2844" i="9"/>
  <c r="AC2844" i="9" s="1"/>
  <c r="K2844" i="9"/>
  <c r="L2880" i="9"/>
  <c r="AC2880" i="9" s="1"/>
  <c r="K2880" i="9"/>
  <c r="K3044" i="9"/>
  <c r="L3044" i="9"/>
  <c r="AC3044" i="9" s="1"/>
  <c r="L3094" i="9"/>
  <c r="AC3094" i="9" s="1"/>
  <c r="K3094" i="9"/>
  <c r="K3101" i="9"/>
  <c r="L3101" i="9"/>
  <c r="AC3101" i="9" s="1"/>
  <c r="L3116" i="9"/>
  <c r="AC3116" i="9" s="1"/>
  <c r="K3116" i="9"/>
  <c r="L3126" i="9"/>
  <c r="AC3126" i="9" s="1"/>
  <c r="K3126" i="9"/>
  <c r="K3187" i="9"/>
  <c r="L3187" i="9"/>
  <c r="AC3187" i="9" s="1"/>
  <c r="L3394" i="9"/>
  <c r="AC3394" i="9" s="1"/>
  <c r="K3394" i="9"/>
  <c r="K3477" i="9"/>
  <c r="L3477" i="9"/>
  <c r="AC3477" i="9" s="1"/>
  <c r="L3572" i="9"/>
  <c r="AC3572" i="9" s="1"/>
  <c r="K3572" i="9"/>
  <c r="K3671" i="9"/>
  <c r="L3671" i="9"/>
  <c r="AC3671" i="9" s="1"/>
  <c r="L3844" i="9"/>
  <c r="AC3844" i="9" s="1"/>
  <c r="K3844" i="9"/>
  <c r="K3873" i="9"/>
  <c r="L3873" i="9"/>
  <c r="AC3873" i="9" s="1"/>
  <c r="L3906" i="9"/>
  <c r="AC3906" i="9" s="1"/>
  <c r="K3906" i="9"/>
  <c r="K4041" i="9"/>
  <c r="L4041" i="9"/>
  <c r="AC4041" i="9" s="1"/>
  <c r="L4074" i="9"/>
  <c r="AC4074" i="9" s="1"/>
  <c r="K4074" i="9"/>
  <c r="K4278" i="9"/>
  <c r="L4278" i="9"/>
  <c r="AC4278" i="9" s="1"/>
  <c r="L4283" i="9"/>
  <c r="AC4283" i="9" s="1"/>
  <c r="K4283" i="9"/>
  <c r="K4350" i="9"/>
  <c r="L4350" i="9"/>
  <c r="AC4350" i="9" s="1"/>
  <c r="K4493" i="9"/>
  <c r="L4493" i="9"/>
  <c r="AC4493" i="9" s="1"/>
  <c r="L4612" i="9"/>
  <c r="AC4612" i="9" s="1"/>
  <c r="K4612" i="9"/>
  <c r="K4621" i="9"/>
  <c r="L4621" i="9"/>
  <c r="AC4621" i="9" s="1"/>
  <c r="K4665" i="9"/>
  <c r="L4665" i="9"/>
  <c r="AC4665" i="9" s="1"/>
  <c r="K5014" i="9"/>
  <c r="L5014" i="9"/>
  <c r="AC5014" i="9" s="1"/>
  <c r="L5018" i="9"/>
  <c r="AC5018" i="9" s="1"/>
  <c r="K5018" i="9"/>
  <c r="K5098" i="9"/>
  <c r="L5098" i="9"/>
  <c r="AC5098" i="9" s="1"/>
  <c r="L5273" i="9"/>
  <c r="AC5273" i="9" s="1"/>
  <c r="K5273" i="9"/>
  <c r="L5276" i="9"/>
  <c r="AC5276" i="9" s="1"/>
  <c r="K5276" i="9"/>
  <c r="K5280" i="9"/>
  <c r="L5280" i="9"/>
  <c r="AC5280" i="9" s="1"/>
  <c r="K5456" i="9"/>
  <c r="L5456" i="9"/>
  <c r="AC5456" i="9" s="1"/>
  <c r="K5472" i="9"/>
  <c r="L5472" i="9"/>
  <c r="AC5472" i="9" s="1"/>
  <c r="L5499" i="9"/>
  <c r="AC5499" i="9" s="1"/>
  <c r="K5499" i="9"/>
  <c r="K5518" i="9"/>
  <c r="L5518" i="9"/>
  <c r="AC5518" i="9" s="1"/>
  <c r="L5527" i="9"/>
  <c r="AC5527" i="9" s="1"/>
  <c r="K5527" i="9"/>
  <c r="K5586" i="9"/>
  <c r="L5586" i="9"/>
  <c r="AC5586" i="9" s="1"/>
  <c r="K5590" i="9"/>
  <c r="L5590" i="9"/>
  <c r="AC5590" i="9" s="1"/>
  <c r="K5598" i="9"/>
  <c r="L5598" i="9"/>
  <c r="AC5598" i="9" s="1"/>
  <c r="L5759" i="9"/>
  <c r="AC5759" i="9" s="1"/>
  <c r="K5759" i="9"/>
  <c r="K5774" i="9"/>
  <c r="L5774" i="9"/>
  <c r="AC5774" i="9" s="1"/>
  <c r="L6089" i="9"/>
  <c r="AC6089" i="9" s="1"/>
  <c r="K6089" i="9"/>
  <c r="L6177" i="9"/>
  <c r="AC6177" i="9" s="1"/>
  <c r="K6177" i="9"/>
  <c r="L1220" i="9"/>
  <c r="AC1220" i="9" s="1"/>
  <c r="L1224" i="9"/>
  <c r="AC1224" i="9" s="1"/>
  <c r="L1242" i="9"/>
  <c r="AC1242" i="9" s="1"/>
  <c r="L1244" i="9"/>
  <c r="AC1244" i="9" s="1"/>
  <c r="L1246" i="9"/>
  <c r="AC1246" i="9" s="1"/>
  <c r="L1248" i="9"/>
  <c r="AC1248" i="9" s="1"/>
  <c r="L1256" i="9"/>
  <c r="AC1256" i="9" s="1"/>
  <c r="L1338" i="9"/>
  <c r="AC1338" i="9" s="1"/>
  <c r="L1340" i="9"/>
  <c r="AC1340" i="9" s="1"/>
  <c r="L1342" i="9"/>
  <c r="AC1342" i="9" s="1"/>
  <c r="L1344" i="9"/>
  <c r="AC1344" i="9" s="1"/>
  <c r="L1362" i="9"/>
  <c r="AC1362" i="9" s="1"/>
  <c r="L1364" i="9"/>
  <c r="AC1364" i="9" s="1"/>
  <c r="L1366" i="9"/>
  <c r="AC1366" i="9" s="1"/>
  <c r="L1434" i="9"/>
  <c r="AC1434" i="9" s="1"/>
  <c r="L1436" i="9"/>
  <c r="AC1436" i="9" s="1"/>
  <c r="L1440" i="9"/>
  <c r="AC1440" i="9" s="1"/>
  <c r="L1458" i="9"/>
  <c r="AC1458" i="9" s="1"/>
  <c r="L1460" i="9"/>
  <c r="AC1460" i="9" s="1"/>
  <c r="L1462" i="9"/>
  <c r="AC1462" i="9" s="1"/>
  <c r="L1546" i="9"/>
  <c r="AC1546" i="9" s="1"/>
  <c r="L1548" i="9"/>
  <c r="AC1548" i="9" s="1"/>
  <c r="L1550" i="9"/>
  <c r="AC1550" i="9" s="1"/>
  <c r="L1552" i="9"/>
  <c r="AC1552" i="9" s="1"/>
  <c r="L1570" i="9"/>
  <c r="AC1570" i="9" s="1"/>
  <c r="L1572" i="9"/>
  <c r="AC1572" i="9" s="1"/>
  <c r="L1574" i="9"/>
  <c r="AC1574" i="9" s="1"/>
  <c r="L1642" i="9"/>
  <c r="AC1642" i="9" s="1"/>
  <c r="L1644" i="9"/>
  <c r="AC1644" i="9" s="1"/>
  <c r="L1646" i="9"/>
  <c r="AC1646" i="9" s="1"/>
  <c r="L1648" i="9"/>
  <c r="AC1648" i="9" s="1"/>
  <c r="L1656" i="9"/>
  <c r="AC1656" i="9" s="1"/>
  <c r="L1925" i="9"/>
  <c r="AC1925" i="9" s="1"/>
  <c r="K1925" i="9"/>
  <c r="L1999" i="9"/>
  <c r="AC1999" i="9" s="1"/>
  <c r="K1999" i="9"/>
  <c r="L2009" i="9"/>
  <c r="AC2009" i="9" s="1"/>
  <c r="K2009" i="9"/>
  <c r="K2092" i="9"/>
  <c r="L2092" i="9"/>
  <c r="AC2092" i="9" s="1"/>
  <c r="K2159" i="9"/>
  <c r="L2159" i="9"/>
  <c r="AC2159" i="9" s="1"/>
  <c r="K2243" i="9"/>
  <c r="L2243" i="9"/>
  <c r="AC2243" i="9" s="1"/>
  <c r="L2368" i="9"/>
  <c r="AC2368" i="9" s="1"/>
  <c r="K2368" i="9"/>
  <c r="K2411" i="9"/>
  <c r="L2411" i="9"/>
  <c r="AC2411" i="9" s="1"/>
  <c r="K2531" i="9"/>
  <c r="L2531" i="9"/>
  <c r="AC2531" i="9" s="1"/>
  <c r="L2550" i="9"/>
  <c r="AC2550" i="9" s="1"/>
  <c r="K2550" i="9"/>
  <c r="K2685" i="9"/>
  <c r="L2685" i="9"/>
  <c r="AC2685" i="9" s="1"/>
  <c r="K2707" i="9"/>
  <c r="L2707" i="9"/>
  <c r="AC2707" i="9" s="1"/>
  <c r="L2946" i="9"/>
  <c r="AC2946" i="9" s="1"/>
  <c r="K2946" i="9"/>
  <c r="L3130" i="9"/>
  <c r="AC3130" i="9" s="1"/>
  <c r="K3130" i="9"/>
  <c r="L3238" i="9"/>
  <c r="AC3238" i="9" s="1"/>
  <c r="K3238" i="9"/>
  <c r="L3252" i="9"/>
  <c r="AC3252" i="9" s="1"/>
  <c r="K3252" i="9"/>
  <c r="L3278" i="9"/>
  <c r="AC3278" i="9" s="1"/>
  <c r="K3278" i="9"/>
  <c r="K3309" i="9"/>
  <c r="L3309" i="9"/>
  <c r="AC3309" i="9" s="1"/>
  <c r="L3319" i="9"/>
  <c r="AC3319" i="9" s="1"/>
  <c r="K3319" i="9"/>
  <c r="L3354" i="9"/>
  <c r="AC3354" i="9" s="1"/>
  <c r="K3354" i="9"/>
  <c r="L3490" i="9"/>
  <c r="AC3490" i="9" s="1"/>
  <c r="K3490" i="9"/>
  <c r="L3520" i="9"/>
  <c r="AC3520" i="9" s="1"/>
  <c r="K3520" i="9"/>
  <c r="L3608" i="9"/>
  <c r="AC3608" i="9" s="1"/>
  <c r="K3608" i="9"/>
  <c r="K3699" i="9"/>
  <c r="L3699" i="9"/>
  <c r="AC3699" i="9" s="1"/>
  <c r="L3796" i="9"/>
  <c r="AC3796" i="9" s="1"/>
  <c r="K3796" i="9"/>
  <c r="K3826" i="9"/>
  <c r="L3826" i="9"/>
  <c r="AC3826" i="9" s="1"/>
  <c r="L3882" i="9"/>
  <c r="AC3882" i="9" s="1"/>
  <c r="K3882" i="9"/>
  <c r="K3894" i="9"/>
  <c r="L3894" i="9"/>
  <c r="AC3894" i="9" s="1"/>
  <c r="L4009" i="9"/>
  <c r="AC4009" i="9" s="1"/>
  <c r="K4009" i="9"/>
  <c r="K4038" i="9"/>
  <c r="L4038" i="9"/>
  <c r="AC4038" i="9" s="1"/>
  <c r="L4066" i="9"/>
  <c r="AC4066" i="9" s="1"/>
  <c r="K4066" i="9"/>
  <c r="L4105" i="9"/>
  <c r="AC4105" i="9" s="1"/>
  <c r="K4105" i="9"/>
  <c r="K4155" i="9"/>
  <c r="L4155" i="9"/>
  <c r="AC4155" i="9" s="1"/>
  <c r="L4212" i="9"/>
  <c r="AC4212" i="9" s="1"/>
  <c r="K4212" i="9"/>
  <c r="L4227" i="9"/>
  <c r="AC4227" i="9" s="1"/>
  <c r="K4227" i="9"/>
  <c r="L4286" i="9"/>
  <c r="AC4286" i="9" s="1"/>
  <c r="K4286" i="9"/>
  <c r="L4353" i="9"/>
  <c r="AC4353" i="9" s="1"/>
  <c r="K4353" i="9"/>
  <c r="K4490" i="9"/>
  <c r="L4490" i="9"/>
  <c r="AC4490" i="9" s="1"/>
  <c r="K4536" i="9"/>
  <c r="L4536" i="9"/>
  <c r="AC4536" i="9" s="1"/>
  <c r="K4547" i="9"/>
  <c r="L4547" i="9"/>
  <c r="AC4547" i="9" s="1"/>
  <c r="K4588" i="9"/>
  <c r="L4588" i="9"/>
  <c r="AC4588" i="9" s="1"/>
  <c r="K4601" i="9"/>
  <c r="L4601" i="9"/>
  <c r="AC4601" i="9" s="1"/>
  <c r="K4636" i="9"/>
  <c r="L4636" i="9"/>
  <c r="AC4636" i="9" s="1"/>
  <c r="L4759" i="9"/>
  <c r="AC4759" i="9" s="1"/>
  <c r="K4759" i="9"/>
  <c r="K4790" i="9"/>
  <c r="L4790" i="9"/>
  <c r="AC4790" i="9" s="1"/>
  <c r="L4971" i="9"/>
  <c r="AC4971" i="9" s="1"/>
  <c r="K4971" i="9"/>
  <c r="L4980" i="9"/>
  <c r="AC4980" i="9" s="1"/>
  <c r="K4980" i="9"/>
  <c r="L5659" i="9"/>
  <c r="AC5659" i="9" s="1"/>
  <c r="K5659" i="9"/>
  <c r="L5667" i="9"/>
  <c r="AC5667" i="9" s="1"/>
  <c r="K5667" i="9"/>
  <c r="K5685" i="9"/>
  <c r="L5685" i="9"/>
  <c r="AC5685" i="9" s="1"/>
  <c r="K5766" i="9"/>
  <c r="L5766" i="9"/>
  <c r="AC5766" i="9" s="1"/>
  <c r="K6018" i="9"/>
  <c r="L6018" i="9"/>
  <c r="AC6018" i="9" s="1"/>
  <c r="K6040" i="9"/>
  <c r="L6040" i="9"/>
  <c r="AC6040" i="9" s="1"/>
  <c r="K6168" i="9"/>
  <c r="L6168" i="9"/>
  <c r="AC6168" i="9" s="1"/>
  <c r="L3168" i="9"/>
  <c r="AC3168" i="9" s="1"/>
  <c r="K3168" i="9"/>
  <c r="L3200" i="9"/>
  <c r="AC3200" i="9" s="1"/>
  <c r="K3200" i="9"/>
  <c r="L3408" i="9"/>
  <c r="AC3408" i="9" s="1"/>
  <c r="K3408" i="9"/>
  <c r="L3616" i="9"/>
  <c r="AC3616" i="9" s="1"/>
  <c r="K3616" i="9"/>
  <c r="K3735" i="9"/>
  <c r="L3735" i="9"/>
  <c r="AC3735" i="9" s="1"/>
  <c r="K3874" i="9"/>
  <c r="L3874" i="9"/>
  <c r="AC3874" i="9" s="1"/>
  <c r="K3963" i="9"/>
  <c r="L3963" i="9"/>
  <c r="AC3963" i="9" s="1"/>
  <c r="K4026" i="9"/>
  <c r="L4026" i="9"/>
  <c r="AC4026" i="9" s="1"/>
  <c r="K4135" i="9"/>
  <c r="L4135" i="9"/>
  <c r="AC4135" i="9" s="1"/>
  <c r="K4266" i="9"/>
  <c r="L4266" i="9"/>
  <c r="AC4266" i="9" s="1"/>
  <c r="L4316" i="9"/>
  <c r="AC4316" i="9" s="1"/>
  <c r="K4316" i="9"/>
  <c r="L4319" i="9"/>
  <c r="AC4319" i="9" s="1"/>
  <c r="K4319" i="9"/>
  <c r="K4341" i="9"/>
  <c r="L4341" i="9"/>
  <c r="AC4341" i="9" s="1"/>
  <c r="K4381" i="9"/>
  <c r="L4381" i="9"/>
  <c r="AC4381" i="9" s="1"/>
  <c r="K4463" i="9"/>
  <c r="L4463" i="9"/>
  <c r="AC4463" i="9" s="1"/>
  <c r="K4539" i="9"/>
  <c r="L4539" i="9"/>
  <c r="AC4539" i="9" s="1"/>
  <c r="L4743" i="9"/>
  <c r="AC4743" i="9" s="1"/>
  <c r="K4743" i="9"/>
  <c r="L4774" i="9"/>
  <c r="AC4774" i="9" s="1"/>
  <c r="K4774" i="9"/>
  <c r="L5252" i="9"/>
  <c r="AC5252" i="9" s="1"/>
  <c r="K5252" i="9"/>
  <c r="K5457" i="9"/>
  <c r="L5457" i="9"/>
  <c r="AC5457" i="9" s="1"/>
  <c r="K5690" i="9"/>
  <c r="L5690" i="9"/>
  <c r="AC5690" i="9" s="1"/>
  <c r="K6098" i="9"/>
  <c r="L6098" i="9"/>
  <c r="AC6098" i="9" s="1"/>
  <c r="L1997" i="9"/>
  <c r="AC1997" i="9" s="1"/>
  <c r="K1997" i="9"/>
  <c r="L2007" i="9"/>
  <c r="AC2007" i="9" s="1"/>
  <c r="K2007" i="9"/>
  <c r="K2363" i="9"/>
  <c r="L2363" i="9"/>
  <c r="AC2363" i="9" s="1"/>
  <c r="K2414" i="9"/>
  <c r="L2414" i="9"/>
  <c r="AC2414" i="9" s="1"/>
  <c r="K2563" i="9"/>
  <c r="L2563" i="9"/>
  <c r="AC2563" i="9" s="1"/>
  <c r="L2608" i="9"/>
  <c r="AC2608" i="9" s="1"/>
  <c r="K2608" i="9"/>
  <c r="K2683" i="9"/>
  <c r="L2683" i="9"/>
  <c r="AC2683" i="9" s="1"/>
  <c r="K2695" i="9"/>
  <c r="L2695" i="9"/>
  <c r="AC2695" i="9" s="1"/>
  <c r="K2701" i="9"/>
  <c r="L2701" i="9"/>
  <c r="AC2701" i="9" s="1"/>
  <c r="L2720" i="9"/>
  <c r="AC2720" i="9" s="1"/>
  <c r="K2720" i="9"/>
  <c r="K2763" i="9"/>
  <c r="L2763" i="9"/>
  <c r="AC2763" i="9" s="1"/>
  <c r="K2772" i="9"/>
  <c r="L2772" i="9"/>
  <c r="AC2772" i="9" s="1"/>
  <c r="K2925" i="9"/>
  <c r="L2925" i="9"/>
  <c r="AC2925" i="9" s="1"/>
  <c r="L2986" i="9"/>
  <c r="AC2986" i="9" s="1"/>
  <c r="K2986" i="9"/>
  <c r="K3048" i="9"/>
  <c r="L3048" i="9"/>
  <c r="AC3048" i="9" s="1"/>
  <c r="K3059" i="9"/>
  <c r="L3059" i="9"/>
  <c r="AC3059" i="9" s="1"/>
  <c r="L3068" i="9"/>
  <c r="AC3068" i="9" s="1"/>
  <c r="K3068" i="9"/>
  <c r="K3143" i="9"/>
  <c r="L3143" i="9"/>
  <c r="AC3143" i="9" s="1"/>
  <c r="K3165" i="9"/>
  <c r="L3165" i="9"/>
  <c r="AC3165" i="9" s="1"/>
  <c r="L3171" i="9"/>
  <c r="AC3171" i="9" s="1"/>
  <c r="K3174" i="9"/>
  <c r="L3191" i="9"/>
  <c r="AC3191" i="9" s="1"/>
  <c r="K3194" i="9"/>
  <c r="K3222" i="9"/>
  <c r="L3351" i="9"/>
  <c r="AC3351" i="9" s="1"/>
  <c r="L3367" i="9"/>
  <c r="AC3367" i="9" s="1"/>
  <c r="K3370" i="9"/>
  <c r="L3370" i="9"/>
  <c r="AC3370" i="9" s="1"/>
  <c r="L3383" i="9"/>
  <c r="AC3383" i="9" s="1"/>
  <c r="L3386" i="9"/>
  <c r="AC3386" i="9" s="1"/>
  <c r="K3386" i="9"/>
  <c r="L3510" i="9"/>
  <c r="AC3510" i="9" s="1"/>
  <c r="K3512" i="9"/>
  <c r="L3517" i="9"/>
  <c r="AC3517" i="9" s="1"/>
  <c r="L3526" i="9"/>
  <c r="AC3526" i="9" s="1"/>
  <c r="L3573" i="9"/>
  <c r="AC3573" i="9" s="1"/>
  <c r="L3590" i="9"/>
  <c r="AC3590" i="9" s="1"/>
  <c r="L3603" i="9"/>
  <c r="AC3603" i="9" s="1"/>
  <c r="L3683" i="9"/>
  <c r="AC3683" i="9" s="1"/>
  <c r="L3686" i="9"/>
  <c r="AC3686" i="9" s="1"/>
  <c r="L3696" i="9"/>
  <c r="AC3696" i="9" s="1"/>
  <c r="K3696" i="9"/>
  <c r="K3710" i="9"/>
  <c r="K3768" i="9"/>
  <c r="L3783" i="9"/>
  <c r="AC3783" i="9" s="1"/>
  <c r="K3877" i="9"/>
  <c r="L3877" i="9"/>
  <c r="AC3877" i="9" s="1"/>
  <c r="L3916" i="9"/>
  <c r="AC3916" i="9" s="1"/>
  <c r="K3929" i="9"/>
  <c r="L3929" i="9"/>
  <c r="AC3929" i="9" s="1"/>
  <c r="K3949" i="9"/>
  <c r="L3949" i="9"/>
  <c r="AC3949" i="9" s="1"/>
  <c r="L3958" i="9"/>
  <c r="AC3958" i="9" s="1"/>
  <c r="L3971" i="9"/>
  <c r="AC3971" i="9" s="1"/>
  <c r="K3971" i="9"/>
  <c r="L4004" i="9"/>
  <c r="AC4004" i="9" s="1"/>
  <c r="K4004" i="9"/>
  <c r="K4034" i="9"/>
  <c r="L4034" i="9"/>
  <c r="AC4034" i="9" s="1"/>
  <c r="L4114" i="9"/>
  <c r="AC4114" i="9" s="1"/>
  <c r="K4114" i="9"/>
  <c r="K4139" i="9"/>
  <c r="L4139" i="9"/>
  <c r="AC4139" i="9" s="1"/>
  <c r="K4178" i="9"/>
  <c r="L4178" i="9"/>
  <c r="AC4178" i="9" s="1"/>
  <c r="L4203" i="9"/>
  <c r="AC4203" i="9" s="1"/>
  <c r="K4208" i="9"/>
  <c r="L4208" i="9"/>
  <c r="AC4208" i="9" s="1"/>
  <c r="L4389" i="9"/>
  <c r="AC4389" i="9" s="1"/>
  <c r="K4566" i="9"/>
  <c r="L4566" i="9"/>
  <c r="AC4566" i="9" s="1"/>
  <c r="K4579" i="9"/>
  <c r="L4579" i="9"/>
  <c r="AC4579" i="9" s="1"/>
  <c r="L4585" i="9"/>
  <c r="AC4585" i="9" s="1"/>
  <c r="K4589" i="9"/>
  <c r="L4589" i="9"/>
  <c r="AC4589" i="9" s="1"/>
  <c r="K4598" i="9"/>
  <c r="L4598" i="9"/>
  <c r="AC4598" i="9" s="1"/>
  <c r="L4711" i="9"/>
  <c r="AC4711" i="9" s="1"/>
  <c r="K4711" i="9"/>
  <c r="K4723" i="9"/>
  <c r="L4723" i="9"/>
  <c r="AC4723" i="9" s="1"/>
  <c r="K4763" i="9"/>
  <c r="L4763" i="9"/>
  <c r="AC4763" i="9" s="1"/>
  <c r="L4933" i="9"/>
  <c r="AC4933" i="9" s="1"/>
  <c r="K4933" i="9"/>
  <c r="K4972" i="9"/>
  <c r="L4972" i="9"/>
  <c r="AC4972" i="9" s="1"/>
  <c r="K5380" i="9"/>
  <c r="L5380" i="9"/>
  <c r="AC5380" i="9" s="1"/>
  <c r="K5414" i="9"/>
  <c r="L5414" i="9"/>
  <c r="AC5414" i="9" s="1"/>
  <c r="L5426" i="9"/>
  <c r="AC5426" i="9" s="1"/>
  <c r="K5435" i="9"/>
  <c r="L5435" i="9"/>
  <c r="AC5435" i="9" s="1"/>
  <c r="L5933" i="9"/>
  <c r="AC5933" i="9" s="1"/>
  <c r="K5933" i="9"/>
  <c r="L5941" i="9"/>
  <c r="AC5941" i="9" s="1"/>
  <c r="K5941" i="9"/>
  <c r="L3784" i="9"/>
  <c r="AC3784" i="9" s="1"/>
  <c r="K3784" i="9"/>
  <c r="L3800" i="9"/>
  <c r="AC3800" i="9" s="1"/>
  <c r="K3800" i="9"/>
  <c r="K3803" i="9"/>
  <c r="L3803" i="9"/>
  <c r="AC3803" i="9" s="1"/>
  <c r="K3831" i="9"/>
  <c r="L3831" i="9"/>
  <c r="AC3831" i="9" s="1"/>
  <c r="L3858" i="9"/>
  <c r="AC3858" i="9" s="1"/>
  <c r="K3858" i="9"/>
  <c r="K3861" i="9"/>
  <c r="L3861" i="9"/>
  <c r="AC3861" i="9" s="1"/>
  <c r="L3900" i="9"/>
  <c r="AC3900" i="9" s="1"/>
  <c r="K3900" i="9"/>
  <c r="K3978" i="9"/>
  <c r="L3978" i="9"/>
  <c r="AC3978" i="9" s="1"/>
  <c r="L4052" i="9"/>
  <c r="AC4052" i="9" s="1"/>
  <c r="K4052" i="9"/>
  <c r="L4062" i="9"/>
  <c r="AC4062" i="9" s="1"/>
  <c r="K4062" i="9"/>
  <c r="L4085" i="9"/>
  <c r="AC4085" i="9" s="1"/>
  <c r="K4085" i="9"/>
  <c r="K4156" i="9"/>
  <c r="L4156" i="9"/>
  <c r="AC4156" i="9" s="1"/>
  <c r="K4179" i="9"/>
  <c r="L4179" i="9"/>
  <c r="AC4179" i="9" s="1"/>
  <c r="K4382" i="9"/>
  <c r="L4382" i="9"/>
  <c r="AC4382" i="9" s="1"/>
  <c r="K4392" i="9"/>
  <c r="L4392" i="9"/>
  <c r="AC4392" i="9" s="1"/>
  <c r="L4478" i="9"/>
  <c r="AC4478" i="9" s="1"/>
  <c r="K4478" i="9"/>
  <c r="K4586" i="9"/>
  <c r="L4586" i="9"/>
  <c r="AC4586" i="9" s="1"/>
  <c r="L4590" i="9"/>
  <c r="AC4590" i="9" s="1"/>
  <c r="K4590" i="9"/>
  <c r="K4919" i="9"/>
  <c r="L4919" i="9"/>
  <c r="AC4919" i="9" s="1"/>
  <c r="L4949" i="9"/>
  <c r="AC4949" i="9" s="1"/>
  <c r="K4949" i="9"/>
  <c r="L5247" i="9"/>
  <c r="AC5247" i="9" s="1"/>
  <c r="K5247" i="9"/>
  <c r="L5282" i="9"/>
  <c r="AC5282" i="9" s="1"/>
  <c r="K5282" i="9"/>
  <c r="L5360" i="9"/>
  <c r="AC5360" i="9" s="1"/>
  <c r="K5360" i="9"/>
  <c r="K5364" i="9"/>
  <c r="L5364" i="9"/>
  <c r="AC5364" i="9" s="1"/>
  <c r="K5399" i="9"/>
  <c r="L5399" i="9"/>
  <c r="AC5399" i="9" s="1"/>
  <c r="L5411" i="9"/>
  <c r="AC5411" i="9" s="1"/>
  <c r="K5411" i="9"/>
  <c r="K5631" i="9"/>
  <c r="L5631" i="9"/>
  <c r="AC5631" i="9" s="1"/>
  <c r="K5654" i="9"/>
  <c r="L5654" i="9"/>
  <c r="AC5654" i="9" s="1"/>
  <c r="L5757" i="9"/>
  <c r="AC5757" i="9" s="1"/>
  <c r="K5757" i="9"/>
  <c r="L5999" i="9"/>
  <c r="AC5999" i="9" s="1"/>
  <c r="K5999" i="9"/>
  <c r="K6345" i="9"/>
  <c r="L6345" i="9"/>
  <c r="AC6345" i="9" s="1"/>
  <c r="K6415" i="9"/>
  <c r="L6415" i="9"/>
  <c r="AC6415" i="9" s="1"/>
  <c r="L6781" i="9"/>
  <c r="AC6781" i="9" s="1"/>
  <c r="K6781" i="9"/>
  <c r="K2062" i="9"/>
  <c r="L2066" i="9"/>
  <c r="AC2066" i="9" s="1"/>
  <c r="L2143" i="9"/>
  <c r="AC2143" i="9" s="1"/>
  <c r="L2155" i="9"/>
  <c r="AC2155" i="9" s="1"/>
  <c r="L2165" i="9"/>
  <c r="AC2165" i="9" s="1"/>
  <c r="K2168" i="9"/>
  <c r="L2181" i="9"/>
  <c r="AC2181" i="9" s="1"/>
  <c r="K2184" i="9"/>
  <c r="L2204" i="9"/>
  <c r="AC2204" i="9" s="1"/>
  <c r="L2226" i="9"/>
  <c r="AC2226" i="9" s="1"/>
  <c r="L2253" i="9"/>
  <c r="AC2253" i="9" s="1"/>
  <c r="L2279" i="9"/>
  <c r="AC2279" i="9" s="1"/>
  <c r="K2282" i="9"/>
  <c r="L2286" i="9"/>
  <c r="AC2286" i="9" s="1"/>
  <c r="L2291" i="9"/>
  <c r="AC2291" i="9" s="1"/>
  <c r="K2294" i="9"/>
  <c r="L2307" i="9"/>
  <c r="AC2307" i="9" s="1"/>
  <c r="L2312" i="9"/>
  <c r="AC2312" i="9" s="1"/>
  <c r="K2342" i="9"/>
  <c r="L2353" i="9"/>
  <c r="AC2353" i="9" s="1"/>
  <c r="L2355" i="9"/>
  <c r="AC2355" i="9" s="1"/>
  <c r="L2392" i="9"/>
  <c r="AC2392" i="9" s="1"/>
  <c r="L2395" i="9"/>
  <c r="AC2395" i="9" s="1"/>
  <c r="K2400" i="9"/>
  <c r="L2451" i="9"/>
  <c r="AC2451" i="9" s="1"/>
  <c r="K2454" i="9"/>
  <c r="L2487" i="9"/>
  <c r="AC2487" i="9" s="1"/>
  <c r="L2494" i="9"/>
  <c r="AC2494" i="9" s="1"/>
  <c r="L2499" i="9"/>
  <c r="AC2499" i="9" s="1"/>
  <c r="K2502" i="9"/>
  <c r="K2518" i="9"/>
  <c r="L2526" i="9"/>
  <c r="AC2526" i="9" s="1"/>
  <c r="L2529" i="9"/>
  <c r="AC2529" i="9" s="1"/>
  <c r="K2534" i="9"/>
  <c r="K2544" i="9"/>
  <c r="L2573" i="9"/>
  <c r="AC2573" i="9" s="1"/>
  <c r="K2576" i="9"/>
  <c r="L2589" i="9"/>
  <c r="AC2589" i="9" s="1"/>
  <c r="K2602" i="9"/>
  <c r="L2627" i="9"/>
  <c r="AC2627" i="9" s="1"/>
  <c r="K2630" i="9"/>
  <c r="K2790" i="9"/>
  <c r="L2798" i="9"/>
  <c r="AC2798" i="9" s="1"/>
  <c r="K2854" i="9"/>
  <c r="L2868" i="9"/>
  <c r="AC2868" i="9" s="1"/>
  <c r="K2874" i="9"/>
  <c r="L2894" i="9"/>
  <c r="AC2894" i="9" s="1"/>
  <c r="L2899" i="9"/>
  <c r="AC2899" i="9" s="1"/>
  <c r="L2904" i="9"/>
  <c r="AC2904" i="9" s="1"/>
  <c r="L2967" i="9"/>
  <c r="AC2967" i="9" s="1"/>
  <c r="L2974" i="9"/>
  <c r="AC2974" i="9" s="1"/>
  <c r="L2983" i="9"/>
  <c r="AC2983" i="9" s="1"/>
  <c r="L2999" i="9"/>
  <c r="AC2999" i="9" s="1"/>
  <c r="K3014" i="9"/>
  <c r="K3046" i="9"/>
  <c r="L3053" i="9"/>
  <c r="AC3053" i="9" s="1"/>
  <c r="L3086" i="9"/>
  <c r="AC3086" i="9" s="1"/>
  <c r="L3118" i="9"/>
  <c r="AC3118" i="9" s="1"/>
  <c r="L3150" i="9"/>
  <c r="AC3150" i="9" s="1"/>
  <c r="L3182" i="9"/>
  <c r="AC3182" i="9" s="1"/>
  <c r="K3190" i="9"/>
  <c r="K3214" i="9"/>
  <c r="K3236" i="9"/>
  <c r="L3245" i="9"/>
  <c r="AC3245" i="9" s="1"/>
  <c r="K3266" i="9"/>
  <c r="K3284" i="9"/>
  <c r="L3293" i="9"/>
  <c r="AC3293" i="9" s="1"/>
  <c r="L3322" i="9"/>
  <c r="AC3322" i="9" s="1"/>
  <c r="L3328" i="9"/>
  <c r="AC3328" i="9" s="1"/>
  <c r="L3338" i="9"/>
  <c r="AC3338" i="9" s="1"/>
  <c r="K3344" i="9"/>
  <c r="K3352" i="9"/>
  <c r="L3363" i="9"/>
  <c r="AC3363" i="9" s="1"/>
  <c r="L3402" i="9"/>
  <c r="AC3402" i="9" s="1"/>
  <c r="L3413" i="9"/>
  <c r="AC3413" i="9" s="1"/>
  <c r="L3415" i="9"/>
  <c r="AC3415" i="9" s="1"/>
  <c r="L3435" i="9"/>
  <c r="AC3435" i="9" s="1"/>
  <c r="K3438" i="9"/>
  <c r="K3448" i="9"/>
  <c r="L3462" i="9"/>
  <c r="AC3462" i="9" s="1"/>
  <c r="K3464" i="9"/>
  <c r="K3767" i="9"/>
  <c r="L3767" i="9"/>
  <c r="AC3767" i="9" s="1"/>
  <c r="L3917" i="9"/>
  <c r="AC3917" i="9" s="1"/>
  <c r="K3917" i="9"/>
  <c r="K3939" i="9"/>
  <c r="L3939" i="9"/>
  <c r="AC3939" i="9" s="1"/>
  <c r="K3953" i="9"/>
  <c r="L3953" i="9"/>
  <c r="AC3953" i="9" s="1"/>
  <c r="L4110" i="9"/>
  <c r="AC4110" i="9" s="1"/>
  <c r="K4110" i="9"/>
  <c r="L4224" i="9"/>
  <c r="AC4224" i="9" s="1"/>
  <c r="K4224" i="9"/>
  <c r="L4233" i="9"/>
  <c r="AC4233" i="9" s="1"/>
  <c r="K4233" i="9"/>
  <c r="K4303" i="9"/>
  <c r="L4303" i="9"/>
  <c r="AC4303" i="9" s="1"/>
  <c r="K4339" i="9"/>
  <c r="L4339" i="9"/>
  <c r="AC4339" i="9" s="1"/>
  <c r="K4361" i="9"/>
  <c r="L4361" i="9"/>
  <c r="AC4361" i="9" s="1"/>
  <c r="K4397" i="9"/>
  <c r="L4397" i="9"/>
  <c r="AC4397" i="9" s="1"/>
  <c r="K4408" i="9"/>
  <c r="L4408" i="9"/>
  <c r="AC4408" i="9" s="1"/>
  <c r="K4443" i="9"/>
  <c r="L4443" i="9"/>
  <c r="AC4443" i="9" s="1"/>
  <c r="K4471" i="9"/>
  <c r="L4471" i="9"/>
  <c r="AC4471" i="9" s="1"/>
  <c r="K4485" i="9"/>
  <c r="L4485" i="9"/>
  <c r="AC4485" i="9" s="1"/>
  <c r="L4518" i="9"/>
  <c r="AC4518" i="9" s="1"/>
  <c r="K4518" i="9"/>
  <c r="K4544" i="9"/>
  <c r="L4544" i="9"/>
  <c r="AC4544" i="9" s="1"/>
  <c r="K4551" i="9"/>
  <c r="L4551" i="9"/>
  <c r="AC4551" i="9" s="1"/>
  <c r="L4568" i="9"/>
  <c r="AC4568" i="9" s="1"/>
  <c r="K4568" i="9"/>
  <c r="K4599" i="9"/>
  <c r="L4599" i="9"/>
  <c r="AC4599" i="9" s="1"/>
  <c r="K4650" i="9"/>
  <c r="L4650" i="9"/>
  <c r="AC4650" i="9" s="1"/>
  <c r="K4887" i="9"/>
  <c r="L4887" i="9"/>
  <c r="AC4887" i="9" s="1"/>
  <c r="L4932" i="9"/>
  <c r="AC4932" i="9" s="1"/>
  <c r="K4932" i="9"/>
  <c r="L4944" i="9"/>
  <c r="AC4944" i="9" s="1"/>
  <c r="K4944" i="9"/>
  <c r="L5150" i="9"/>
  <c r="AC5150" i="9" s="1"/>
  <c r="K5150" i="9"/>
  <c r="L5357" i="9"/>
  <c r="AC5357" i="9" s="1"/>
  <c r="K5357" i="9"/>
  <c r="L5371" i="9"/>
  <c r="AC5371" i="9" s="1"/>
  <c r="K5371" i="9"/>
  <c r="K5506" i="9"/>
  <c r="L5506" i="9"/>
  <c r="AC5506" i="9" s="1"/>
  <c r="K5587" i="9"/>
  <c r="L5587" i="9"/>
  <c r="AC5587" i="9" s="1"/>
  <c r="K5613" i="9"/>
  <c r="L5613" i="9"/>
  <c r="AC5613" i="9" s="1"/>
  <c r="L5737" i="9"/>
  <c r="AC5737" i="9" s="1"/>
  <c r="K5737" i="9"/>
  <c r="K5890" i="9"/>
  <c r="L5890" i="9"/>
  <c r="AC5890" i="9" s="1"/>
  <c r="L5903" i="9"/>
  <c r="AC5903" i="9" s="1"/>
  <c r="K5903" i="9"/>
  <c r="K5932" i="9"/>
  <c r="L5932" i="9"/>
  <c r="AC5932" i="9" s="1"/>
  <c r="K6270" i="9"/>
  <c r="L6270" i="9"/>
  <c r="AC6270" i="9" s="1"/>
  <c r="L6277" i="9"/>
  <c r="AC6277" i="9" s="1"/>
  <c r="K6277" i="9"/>
  <c r="L6281" i="9"/>
  <c r="AC6281" i="9" s="1"/>
  <c r="K6281" i="9"/>
  <c r="L6324" i="9"/>
  <c r="AC6324" i="9" s="1"/>
  <c r="K6324" i="9"/>
  <c r="L6328" i="9"/>
  <c r="AC6328" i="9" s="1"/>
  <c r="K6328" i="9"/>
  <c r="K3798" i="9"/>
  <c r="L3798" i="9"/>
  <c r="AC3798" i="9" s="1"/>
  <c r="K3957" i="9"/>
  <c r="L3957" i="9"/>
  <c r="AC3957" i="9" s="1"/>
  <c r="K4030" i="9"/>
  <c r="L4030" i="9"/>
  <c r="AC4030" i="9" s="1"/>
  <c r="L4083" i="9"/>
  <c r="AC4083" i="9" s="1"/>
  <c r="K4083" i="9"/>
  <c r="L4091" i="9"/>
  <c r="AC4091" i="9" s="1"/>
  <c r="K4091" i="9"/>
  <c r="L4151" i="9"/>
  <c r="AC4151" i="9" s="1"/>
  <c r="K4151" i="9"/>
  <c r="L4180" i="9"/>
  <c r="AC4180" i="9" s="1"/>
  <c r="K4180" i="9"/>
  <c r="K4202" i="9"/>
  <c r="L4202" i="9"/>
  <c r="AC4202" i="9" s="1"/>
  <c r="L4237" i="9"/>
  <c r="AC4237" i="9" s="1"/>
  <c r="K4237" i="9"/>
  <c r="K4313" i="9"/>
  <c r="L4313" i="9"/>
  <c r="AC4313" i="9" s="1"/>
  <c r="K4380" i="9"/>
  <c r="L4380" i="9"/>
  <c r="AC4380" i="9" s="1"/>
  <c r="K4451" i="9"/>
  <c r="L4451" i="9"/>
  <c r="AC4451" i="9" s="1"/>
  <c r="L4460" i="9"/>
  <c r="AC4460" i="9" s="1"/>
  <c r="K4460" i="9"/>
  <c r="K4476" i="9"/>
  <c r="L4476" i="9"/>
  <c r="AC4476" i="9" s="1"/>
  <c r="L4510" i="9"/>
  <c r="AC4510" i="9" s="1"/>
  <c r="K4510" i="9"/>
  <c r="K4557" i="9"/>
  <c r="L4557" i="9"/>
  <c r="AC4557" i="9" s="1"/>
  <c r="K4577" i="9"/>
  <c r="L4577" i="9"/>
  <c r="AC4577" i="9" s="1"/>
  <c r="K4587" i="9"/>
  <c r="L4587" i="9"/>
  <c r="AC4587" i="9" s="1"/>
  <c r="L4614" i="9"/>
  <c r="AC4614" i="9" s="1"/>
  <c r="K4614" i="9"/>
  <c r="K4669" i="9"/>
  <c r="L4669" i="9"/>
  <c r="AC4669" i="9" s="1"/>
  <c r="K4783" i="9"/>
  <c r="L4783" i="9"/>
  <c r="AC4783" i="9" s="1"/>
  <c r="K4802" i="9"/>
  <c r="L4802" i="9"/>
  <c r="AC4802" i="9" s="1"/>
  <c r="L4935" i="9"/>
  <c r="AC4935" i="9" s="1"/>
  <c r="K4935" i="9"/>
  <c r="K4950" i="9"/>
  <c r="L4950" i="9"/>
  <c r="AC4950" i="9" s="1"/>
  <c r="K5248" i="9"/>
  <c r="L5248" i="9"/>
  <c r="AC5248" i="9" s="1"/>
  <c r="K5322" i="9"/>
  <c r="L5322" i="9"/>
  <c r="AC5322" i="9" s="1"/>
  <c r="K5573" i="9"/>
  <c r="L5573" i="9"/>
  <c r="AC5573" i="9" s="1"/>
  <c r="K5599" i="9"/>
  <c r="L5599" i="9"/>
  <c r="AC5599" i="9" s="1"/>
  <c r="L5695" i="9"/>
  <c r="AC5695" i="9" s="1"/>
  <c r="K5695" i="9"/>
  <c r="L5881" i="9"/>
  <c r="AC5881" i="9" s="1"/>
  <c r="K5881" i="9"/>
  <c r="K5956" i="9"/>
  <c r="L5956" i="9"/>
  <c r="AC5956" i="9" s="1"/>
  <c r="K6186" i="9"/>
  <c r="L6186" i="9"/>
  <c r="AC6186" i="9" s="1"/>
  <c r="K6238" i="9"/>
  <c r="L6238" i="9"/>
  <c r="AC6238" i="9" s="1"/>
  <c r="L6245" i="9"/>
  <c r="AC6245" i="9" s="1"/>
  <c r="K6245" i="9"/>
  <c r="L6249" i="9"/>
  <c r="AC6249" i="9" s="1"/>
  <c r="K6249" i="9"/>
  <c r="K6296" i="9"/>
  <c r="L6296" i="9"/>
  <c r="AC6296" i="9" s="1"/>
  <c r="K6339" i="9"/>
  <c r="L6339" i="9"/>
  <c r="AC6339" i="9" s="1"/>
  <c r="K3320" i="9"/>
  <c r="K3326" i="9"/>
  <c r="K3336" i="9"/>
  <c r="L3347" i="9"/>
  <c r="AC3347" i="9" s="1"/>
  <c r="L3377" i="9"/>
  <c r="AC3377" i="9" s="1"/>
  <c r="L3382" i="9"/>
  <c r="AC3382" i="9" s="1"/>
  <c r="L3397" i="9"/>
  <c r="AC3397" i="9" s="1"/>
  <c r="L3431" i="9"/>
  <c r="AC3431" i="9" s="1"/>
  <c r="L3451" i="9"/>
  <c r="AC3451" i="9" s="1"/>
  <c r="K3454" i="9"/>
  <c r="K3480" i="9"/>
  <c r="L3488" i="9"/>
  <c r="AC3488" i="9" s="1"/>
  <c r="K3630" i="9"/>
  <c r="K3640" i="9"/>
  <c r="L3655" i="9"/>
  <c r="AC3655" i="9" s="1"/>
  <c r="L3659" i="9"/>
  <c r="AC3659" i="9" s="1"/>
  <c r="L3687" i="9"/>
  <c r="AC3687" i="9" s="1"/>
  <c r="K3694" i="9"/>
  <c r="L3697" i="9"/>
  <c r="AC3697" i="9" s="1"/>
  <c r="K3712" i="9"/>
  <c r="L3715" i="9"/>
  <c r="AC3715" i="9" s="1"/>
  <c r="K3736" i="9"/>
  <c r="L3755" i="9"/>
  <c r="AC3755" i="9" s="1"/>
  <c r="K3758" i="9"/>
  <c r="L3780" i="9"/>
  <c r="AC3780" i="9" s="1"/>
  <c r="K3780" i="9"/>
  <c r="K3818" i="9"/>
  <c r="L3842" i="9"/>
  <c r="AC3842" i="9" s="1"/>
  <c r="K3842" i="9"/>
  <c r="L3862" i="9"/>
  <c r="AC3862" i="9" s="1"/>
  <c r="L3883" i="9"/>
  <c r="AC3883" i="9" s="1"/>
  <c r="L3896" i="9"/>
  <c r="AC3896" i="9" s="1"/>
  <c r="K3896" i="9"/>
  <c r="K3907" i="9"/>
  <c r="K3922" i="9"/>
  <c r="K3932" i="9"/>
  <c r="L3940" i="9"/>
  <c r="AC3940" i="9" s="1"/>
  <c r="K3940" i="9"/>
  <c r="K3954" i="9"/>
  <c r="L3954" i="9"/>
  <c r="AC3954" i="9" s="1"/>
  <c r="K3967" i="9"/>
  <c r="L3967" i="9"/>
  <c r="AC3967" i="9" s="1"/>
  <c r="L3972" i="9"/>
  <c r="AC3972" i="9" s="1"/>
  <c r="K3972" i="9"/>
  <c r="K3982" i="9"/>
  <c r="L3982" i="9"/>
  <c r="AC3982" i="9" s="1"/>
  <c r="L4042" i="9"/>
  <c r="AC4042" i="9" s="1"/>
  <c r="K4045" i="9"/>
  <c r="L4045" i="9"/>
  <c r="AC4045" i="9" s="1"/>
  <c r="L4070" i="9"/>
  <c r="AC4070" i="9" s="1"/>
  <c r="K4070" i="9"/>
  <c r="K4131" i="9"/>
  <c r="L4131" i="9"/>
  <c r="AC4131" i="9" s="1"/>
  <c r="L4166" i="9"/>
  <c r="AC4166" i="9" s="1"/>
  <c r="K4183" i="9"/>
  <c r="L4183" i="9"/>
  <c r="AC4183" i="9" s="1"/>
  <c r="L4217" i="9"/>
  <c r="AC4217" i="9" s="1"/>
  <c r="L4219" i="9"/>
  <c r="AC4219" i="9" s="1"/>
  <c r="L4222" i="9"/>
  <c r="AC4222" i="9" s="1"/>
  <c r="K4248" i="9"/>
  <c r="L4248" i="9"/>
  <c r="AC4248" i="9" s="1"/>
  <c r="L4251" i="9"/>
  <c r="AC4251" i="9" s="1"/>
  <c r="K4251" i="9"/>
  <c r="K4272" i="9"/>
  <c r="L4272" i="9"/>
  <c r="AC4272" i="9" s="1"/>
  <c r="K4308" i="9"/>
  <c r="L4308" i="9"/>
  <c r="AC4308" i="9" s="1"/>
  <c r="L4321" i="9"/>
  <c r="AC4321" i="9" s="1"/>
  <c r="K4324" i="9"/>
  <c r="L4324" i="9"/>
  <c r="AC4324" i="9" s="1"/>
  <c r="K4359" i="9"/>
  <c r="K4398" i="9"/>
  <c r="L4398" i="9"/>
  <c r="AC4398" i="9" s="1"/>
  <c r="K4416" i="9"/>
  <c r="L4416" i="9"/>
  <c r="AC4416" i="9" s="1"/>
  <c r="K4433" i="9"/>
  <c r="L4433" i="9"/>
  <c r="AC4433" i="9" s="1"/>
  <c r="K4444" i="9"/>
  <c r="L4444" i="9"/>
  <c r="AC4444" i="9" s="1"/>
  <c r="K4479" i="9"/>
  <c r="L4479" i="9"/>
  <c r="AC4479" i="9" s="1"/>
  <c r="K4519" i="9"/>
  <c r="L4519" i="9"/>
  <c r="AC4519" i="9" s="1"/>
  <c r="K4545" i="9"/>
  <c r="L4545" i="9"/>
  <c r="AC4545" i="9" s="1"/>
  <c r="K4555" i="9"/>
  <c r="L4555" i="9"/>
  <c r="AC4555" i="9" s="1"/>
  <c r="K4563" i="9"/>
  <c r="L4563" i="9"/>
  <c r="AC4563" i="9" s="1"/>
  <c r="K4591" i="9"/>
  <c r="L4591" i="9"/>
  <c r="AC4591" i="9" s="1"/>
  <c r="K4620" i="9"/>
  <c r="L4620" i="9"/>
  <c r="AC4620" i="9" s="1"/>
  <c r="K4623" i="9"/>
  <c r="L4623" i="9"/>
  <c r="AC4623" i="9" s="1"/>
  <c r="K4629" i="9"/>
  <c r="L4629" i="9"/>
  <c r="AC4629" i="9" s="1"/>
  <c r="L4634" i="9"/>
  <c r="AC4634" i="9" s="1"/>
  <c r="L4661" i="9"/>
  <c r="AC4661" i="9" s="1"/>
  <c r="K4661" i="9"/>
  <c r="L4675" i="9"/>
  <c r="AC4675" i="9" s="1"/>
  <c r="K4699" i="9"/>
  <c r="K4702" i="9"/>
  <c r="L4702" i="9"/>
  <c r="AC4702" i="9" s="1"/>
  <c r="K4717" i="9"/>
  <c r="L4717" i="9"/>
  <c r="AC4717" i="9" s="1"/>
  <c r="L4737" i="9"/>
  <c r="AC4737" i="9" s="1"/>
  <c r="L4742" i="9"/>
  <c r="AC4742" i="9" s="1"/>
  <c r="L4871" i="9"/>
  <c r="AC4871" i="9" s="1"/>
  <c r="K4871" i="9"/>
  <c r="K4914" i="9"/>
  <c r="L4914" i="9"/>
  <c r="AC4914" i="9" s="1"/>
  <c r="L4924" i="9"/>
  <c r="AC4924" i="9" s="1"/>
  <c r="K4924" i="9"/>
  <c r="K4954" i="9"/>
  <c r="L4954" i="9"/>
  <c r="AC4954" i="9" s="1"/>
  <c r="L5037" i="9"/>
  <c r="AC5037" i="9" s="1"/>
  <c r="K5037" i="9"/>
  <c r="K5052" i="9"/>
  <c r="L5052" i="9"/>
  <c r="AC5052" i="9" s="1"/>
  <c r="L5127" i="9"/>
  <c r="AC5127" i="9" s="1"/>
  <c r="K5127" i="9"/>
  <c r="L5151" i="9"/>
  <c r="AC5151" i="9" s="1"/>
  <c r="K5151" i="9"/>
  <c r="K5346" i="9"/>
  <c r="L5346" i="9"/>
  <c r="AC5346" i="9" s="1"/>
  <c r="L5547" i="9"/>
  <c r="AC5547" i="9" s="1"/>
  <c r="L5679" i="9"/>
  <c r="AC5679" i="9" s="1"/>
  <c r="K5679" i="9"/>
  <c r="L5706" i="9"/>
  <c r="AC5706" i="9" s="1"/>
  <c r="L5715" i="9"/>
  <c r="AC5715" i="9" s="1"/>
  <c r="K5715" i="9"/>
  <c r="L5891" i="9"/>
  <c r="AC5891" i="9" s="1"/>
  <c r="K5891" i="9"/>
  <c r="K6264" i="9"/>
  <c r="L6264" i="9"/>
  <c r="AC6264" i="9" s="1"/>
  <c r="K6278" i="9"/>
  <c r="L6278" i="9"/>
  <c r="AC6278" i="9" s="1"/>
  <c r="K4137" i="9"/>
  <c r="L4137" i="9"/>
  <c r="AC4137" i="9" s="1"/>
  <c r="K4225" i="9"/>
  <c r="L4225" i="9"/>
  <c r="AC4225" i="9" s="1"/>
  <c r="K4236" i="9"/>
  <c r="L4236" i="9"/>
  <c r="AC4236" i="9" s="1"/>
  <c r="K4295" i="9"/>
  <c r="L4295" i="9"/>
  <c r="AC4295" i="9" s="1"/>
  <c r="K4378" i="9"/>
  <c r="L4378" i="9"/>
  <c r="AC4378" i="9" s="1"/>
  <c r="K4430" i="9"/>
  <c r="L4430" i="9"/>
  <c r="AC4430" i="9" s="1"/>
  <c r="K4440" i="9"/>
  <c r="L4440" i="9"/>
  <c r="AC4440" i="9" s="1"/>
  <c r="K4447" i="9"/>
  <c r="L4447" i="9"/>
  <c r="AC4447" i="9" s="1"/>
  <c r="K4469" i="9"/>
  <c r="L4469" i="9"/>
  <c r="AC4469" i="9" s="1"/>
  <c r="K4499" i="9"/>
  <c r="L4499" i="9"/>
  <c r="AC4499" i="9" s="1"/>
  <c r="K4511" i="9"/>
  <c r="L4511" i="9"/>
  <c r="AC4511" i="9" s="1"/>
  <c r="K4550" i="9"/>
  <c r="L4550" i="9"/>
  <c r="AC4550" i="9" s="1"/>
  <c r="K4553" i="9"/>
  <c r="L4553" i="9"/>
  <c r="AC4553" i="9" s="1"/>
  <c r="K4603" i="9"/>
  <c r="L4603" i="9"/>
  <c r="AC4603" i="9" s="1"/>
  <c r="L4697" i="9"/>
  <c r="AC4697" i="9" s="1"/>
  <c r="K4697" i="9"/>
  <c r="L4801" i="9"/>
  <c r="AC4801" i="9" s="1"/>
  <c r="K4801" i="9"/>
  <c r="K4825" i="9"/>
  <c r="L4825" i="9"/>
  <c r="AC4825" i="9" s="1"/>
  <c r="K4867" i="9"/>
  <c r="L4867" i="9"/>
  <c r="AC4867" i="9" s="1"/>
  <c r="L4886" i="9"/>
  <c r="AC4886" i="9" s="1"/>
  <c r="K4886" i="9"/>
  <c r="K4936" i="9"/>
  <c r="L4936" i="9"/>
  <c r="AC4936" i="9" s="1"/>
  <c r="L4973" i="9"/>
  <c r="AC4973" i="9" s="1"/>
  <c r="K4973" i="9"/>
  <c r="K5066" i="9"/>
  <c r="L5066" i="9"/>
  <c r="AC5066" i="9" s="1"/>
  <c r="L5112" i="9"/>
  <c r="AC5112" i="9" s="1"/>
  <c r="K5112" i="9"/>
  <c r="L5253" i="9"/>
  <c r="AC5253" i="9" s="1"/>
  <c r="K5253" i="9"/>
  <c r="L5262" i="9"/>
  <c r="AC5262" i="9" s="1"/>
  <c r="K5262" i="9"/>
  <c r="L5311" i="9"/>
  <c r="AC5311" i="9" s="1"/>
  <c r="K5311" i="9"/>
  <c r="L5331" i="9"/>
  <c r="AC5331" i="9" s="1"/>
  <c r="K5331" i="9"/>
  <c r="L5334" i="9"/>
  <c r="AC5334" i="9" s="1"/>
  <c r="K5334" i="9"/>
  <c r="K5372" i="9"/>
  <c r="L5372" i="9"/>
  <c r="AC5372" i="9" s="1"/>
  <c r="K5629" i="9"/>
  <c r="L5629" i="9"/>
  <c r="AC5629" i="9" s="1"/>
  <c r="K5738" i="9"/>
  <c r="L5738" i="9"/>
  <c r="AC5738" i="9" s="1"/>
  <c r="K5746" i="9"/>
  <c r="L5746" i="9"/>
  <c r="AC5746" i="9" s="1"/>
  <c r="K5767" i="9"/>
  <c r="L5767" i="9"/>
  <c r="AC5767" i="9" s="1"/>
  <c r="K5813" i="9"/>
  <c r="L5813" i="9"/>
  <c r="AC5813" i="9" s="1"/>
  <c r="L5851" i="9"/>
  <c r="AC5851" i="9" s="1"/>
  <c r="K5851" i="9"/>
  <c r="L5885" i="9"/>
  <c r="AC5885" i="9" s="1"/>
  <c r="K5885" i="9"/>
  <c r="L5907" i="9"/>
  <c r="AC5907" i="9" s="1"/>
  <c r="K5907" i="9"/>
  <c r="L6051" i="9"/>
  <c r="AC6051" i="9" s="1"/>
  <c r="K6051" i="9"/>
  <c r="K6116" i="9"/>
  <c r="L6116" i="9"/>
  <c r="AC6116" i="9" s="1"/>
  <c r="K6246" i="9"/>
  <c r="L6246" i="9"/>
  <c r="AC6246" i="9" s="1"/>
  <c r="L6761" i="9"/>
  <c r="AC6761" i="9" s="1"/>
  <c r="K6761" i="9"/>
  <c r="K7924" i="9"/>
  <c r="L7924" i="9"/>
  <c r="AC7924" i="9" s="1"/>
  <c r="L7928" i="9"/>
  <c r="AC7928" i="9" s="1"/>
  <c r="K7928" i="9"/>
  <c r="L8021" i="9"/>
  <c r="AC8021" i="9" s="1"/>
  <c r="K8021" i="9"/>
  <c r="K8303" i="9"/>
  <c r="L8303" i="9"/>
  <c r="AC8303" i="9" s="1"/>
  <c r="K8367" i="9"/>
  <c r="L8367" i="9"/>
  <c r="AC8367" i="9" s="1"/>
  <c r="K8425" i="9"/>
  <c r="L8425" i="9"/>
  <c r="AC8425" i="9" s="1"/>
  <c r="K4244" i="9"/>
  <c r="L4244" i="9"/>
  <c r="AC4244" i="9" s="1"/>
  <c r="K4317" i="9"/>
  <c r="L4317" i="9"/>
  <c r="AC4317" i="9" s="1"/>
  <c r="K4363" i="9"/>
  <c r="L4363" i="9"/>
  <c r="AC4363" i="9" s="1"/>
  <c r="L4494" i="9"/>
  <c r="AC4494" i="9" s="1"/>
  <c r="K4494" i="9"/>
  <c r="K4533" i="9"/>
  <c r="L4533" i="9"/>
  <c r="AC4533" i="9" s="1"/>
  <c r="K4575" i="9"/>
  <c r="L4575" i="9"/>
  <c r="AC4575" i="9" s="1"/>
  <c r="K4581" i="9"/>
  <c r="L4581" i="9"/>
  <c r="AC4581" i="9" s="1"/>
  <c r="K4595" i="9"/>
  <c r="L4595" i="9"/>
  <c r="AC4595" i="9" s="1"/>
  <c r="K4810" i="9"/>
  <c r="L4810" i="9"/>
  <c r="AC4810" i="9" s="1"/>
  <c r="L4831" i="9"/>
  <c r="AC4831" i="9" s="1"/>
  <c r="K4831" i="9"/>
  <c r="K4851" i="9"/>
  <c r="L4851" i="9"/>
  <c r="AC4851" i="9" s="1"/>
  <c r="K4883" i="9"/>
  <c r="L4883" i="9"/>
  <c r="AC4883" i="9" s="1"/>
  <c r="K4942" i="9"/>
  <c r="L4942" i="9"/>
  <c r="AC4942" i="9" s="1"/>
  <c r="L5048" i="9"/>
  <c r="AC5048" i="9" s="1"/>
  <c r="K5048" i="9"/>
  <c r="L5069" i="9"/>
  <c r="AC5069" i="9" s="1"/>
  <c r="K5069" i="9"/>
  <c r="K5078" i="9"/>
  <c r="L5078" i="9"/>
  <c r="AC5078" i="9" s="1"/>
  <c r="K5162" i="9"/>
  <c r="L5162" i="9"/>
  <c r="AC5162" i="9" s="1"/>
  <c r="K5168" i="9"/>
  <c r="L5168" i="9"/>
  <c r="AC5168" i="9" s="1"/>
  <c r="L5186" i="9"/>
  <c r="AC5186" i="9" s="1"/>
  <c r="K5186" i="9"/>
  <c r="L5228" i="9"/>
  <c r="AC5228" i="9" s="1"/>
  <c r="K5228" i="9"/>
  <c r="L5239" i="9"/>
  <c r="AC5239" i="9" s="1"/>
  <c r="K5239" i="9"/>
  <c r="L5259" i="9"/>
  <c r="AC5259" i="9" s="1"/>
  <c r="K5259" i="9"/>
  <c r="K5366" i="9"/>
  <c r="L5366" i="9"/>
  <c r="AC5366" i="9" s="1"/>
  <c r="L5487" i="9"/>
  <c r="AC5487" i="9" s="1"/>
  <c r="K5487" i="9"/>
  <c r="L5805" i="9"/>
  <c r="AC5805" i="9" s="1"/>
  <c r="K5805" i="9"/>
  <c r="K5822" i="9"/>
  <c r="L5822" i="9"/>
  <c r="AC5822" i="9" s="1"/>
  <c r="K5876" i="9"/>
  <c r="L5876" i="9"/>
  <c r="AC5876" i="9" s="1"/>
  <c r="L5993" i="9"/>
  <c r="AC5993" i="9" s="1"/>
  <c r="K5993" i="9"/>
  <c r="L6091" i="9"/>
  <c r="AC6091" i="9" s="1"/>
  <c r="K6091" i="9"/>
  <c r="L6095" i="9"/>
  <c r="AC6095" i="9" s="1"/>
  <c r="K6095" i="9"/>
  <c r="L6526" i="9"/>
  <c r="AC6526" i="9" s="1"/>
  <c r="K6526" i="9"/>
  <c r="L7383" i="9"/>
  <c r="AC7383" i="9" s="1"/>
  <c r="K7383" i="9"/>
  <c r="L7841" i="9"/>
  <c r="AC7841" i="9" s="1"/>
  <c r="K7841" i="9"/>
  <c r="L7857" i="9"/>
  <c r="AC7857" i="9" s="1"/>
  <c r="K7857" i="9"/>
  <c r="L7906" i="9"/>
  <c r="AC7906" i="9" s="1"/>
  <c r="K7906" i="9"/>
  <c r="K5412" i="9"/>
  <c r="L5412" i="9"/>
  <c r="AC5412" i="9" s="1"/>
  <c r="L5481" i="9"/>
  <c r="AC5481" i="9" s="1"/>
  <c r="K5481" i="9"/>
  <c r="K5575" i="9"/>
  <c r="L5575" i="9"/>
  <c r="AC5575" i="9" s="1"/>
  <c r="L5589" i="9"/>
  <c r="AC5589" i="9" s="1"/>
  <c r="K5589" i="9"/>
  <c r="K5622" i="9"/>
  <c r="L5622" i="9"/>
  <c r="AC5622" i="9" s="1"/>
  <c r="L5633" i="9"/>
  <c r="AC5633" i="9" s="1"/>
  <c r="K5633" i="9"/>
  <c r="K5678" i="9"/>
  <c r="L5678" i="9"/>
  <c r="AC5678" i="9" s="1"/>
  <c r="K5694" i="9"/>
  <c r="L5694" i="9"/>
  <c r="AC5694" i="9" s="1"/>
  <c r="K5755" i="9"/>
  <c r="L5755" i="9"/>
  <c r="AC5755" i="9" s="1"/>
  <c r="L5817" i="9"/>
  <c r="AC5817" i="9" s="1"/>
  <c r="K5817" i="9"/>
  <c r="L5829" i="9"/>
  <c r="AC5829" i="9" s="1"/>
  <c r="K5829" i="9"/>
  <c r="L5869" i="9"/>
  <c r="AC5869" i="9" s="1"/>
  <c r="K5869" i="9"/>
  <c r="L5873" i="9"/>
  <c r="AC5873" i="9" s="1"/>
  <c r="K5873" i="9"/>
  <c r="L6049" i="9"/>
  <c r="AC6049" i="9" s="1"/>
  <c r="K6049" i="9"/>
  <c r="L6109" i="9"/>
  <c r="AC6109" i="9" s="1"/>
  <c r="K6109" i="9"/>
  <c r="L6113" i="9"/>
  <c r="AC6113" i="9" s="1"/>
  <c r="K6113" i="9"/>
  <c r="K6473" i="9"/>
  <c r="L6473" i="9"/>
  <c r="AC6473" i="9" s="1"/>
  <c r="L6558" i="9"/>
  <c r="AC6558" i="9" s="1"/>
  <c r="K6558" i="9"/>
  <c r="K6601" i="9"/>
  <c r="L6601" i="9"/>
  <c r="AC6601" i="9" s="1"/>
  <c r="K6607" i="9"/>
  <c r="L6607" i="9"/>
  <c r="AC6607" i="9" s="1"/>
  <c r="K6617" i="9"/>
  <c r="L6617" i="9"/>
  <c r="AC6617" i="9" s="1"/>
  <c r="L4158" i="9"/>
  <c r="AC4158" i="9" s="1"/>
  <c r="K4158" i="9"/>
  <c r="K4229" i="9"/>
  <c r="L4229" i="9"/>
  <c r="AC4229" i="9" s="1"/>
  <c r="K4257" i="9"/>
  <c r="L4257" i="9"/>
  <c r="AC4257" i="9" s="1"/>
  <c r="K4307" i="9"/>
  <c r="L4307" i="9"/>
  <c r="AC4307" i="9" s="1"/>
  <c r="K4315" i="9"/>
  <c r="L4315" i="9"/>
  <c r="AC4315" i="9" s="1"/>
  <c r="K4515" i="9"/>
  <c r="L4515" i="9"/>
  <c r="AC4515" i="9" s="1"/>
  <c r="K4523" i="9"/>
  <c r="L4523" i="9"/>
  <c r="AC4523" i="9" s="1"/>
  <c r="K4541" i="9"/>
  <c r="L4541" i="9"/>
  <c r="AC4541" i="9" s="1"/>
  <c r="K4559" i="9"/>
  <c r="L4559" i="9"/>
  <c r="AC4559" i="9" s="1"/>
  <c r="K4674" i="9"/>
  <c r="L4674" i="9"/>
  <c r="AC4674" i="9" s="1"/>
  <c r="L4731" i="9"/>
  <c r="AC4731" i="9" s="1"/>
  <c r="K4731" i="9"/>
  <c r="K4817" i="9"/>
  <c r="L4817" i="9"/>
  <c r="AC4817" i="9" s="1"/>
  <c r="L4846" i="9"/>
  <c r="AC4846" i="9" s="1"/>
  <c r="K4846" i="9"/>
  <c r="K4857" i="9"/>
  <c r="L4857" i="9"/>
  <c r="AC4857" i="9" s="1"/>
  <c r="L4923" i="9"/>
  <c r="AC4923" i="9" s="1"/>
  <c r="K4923" i="9"/>
  <c r="L4958" i="9"/>
  <c r="AC4958" i="9" s="1"/>
  <c r="K4958" i="9"/>
  <c r="L5013" i="9"/>
  <c r="AC5013" i="9" s="1"/>
  <c r="K5013" i="9"/>
  <c r="L5058" i="9"/>
  <c r="AC5058" i="9" s="1"/>
  <c r="K5058" i="9"/>
  <c r="K5070" i="9"/>
  <c r="L5070" i="9"/>
  <c r="AC5070" i="9" s="1"/>
  <c r="K5082" i="9"/>
  <c r="L5082" i="9"/>
  <c r="AC5082" i="9" s="1"/>
  <c r="K5102" i="9"/>
  <c r="L5102" i="9"/>
  <c r="AC5102" i="9" s="1"/>
  <c r="L5491" i="9"/>
  <c r="AC5491" i="9" s="1"/>
  <c r="K5491" i="9"/>
  <c r="K5511" i="9"/>
  <c r="L5511" i="9"/>
  <c r="AC5511" i="9" s="1"/>
  <c r="K5522" i="9"/>
  <c r="L5522" i="9"/>
  <c r="AC5522" i="9" s="1"/>
  <c r="K5546" i="9"/>
  <c r="L5546" i="9"/>
  <c r="AC5546" i="9" s="1"/>
  <c r="K5578" i="9"/>
  <c r="L5578" i="9"/>
  <c r="AC5578" i="9" s="1"/>
  <c r="L5765" i="9"/>
  <c r="AC5765" i="9" s="1"/>
  <c r="K5765" i="9"/>
  <c r="K5806" i="9"/>
  <c r="L5806" i="9"/>
  <c r="AC5806" i="9" s="1"/>
  <c r="L5935" i="9"/>
  <c r="AC5935" i="9" s="1"/>
  <c r="K5935" i="9"/>
  <c r="L5939" i="9"/>
  <c r="AC5939" i="9" s="1"/>
  <c r="K5939" i="9"/>
  <c r="K5979" i="9"/>
  <c r="L5985" i="9"/>
  <c r="AC5985" i="9" s="1"/>
  <c r="K5985" i="9"/>
  <c r="K6311" i="9"/>
  <c r="L6311" i="9"/>
  <c r="AC6311" i="9" s="1"/>
  <c r="K6467" i="9"/>
  <c r="L6467" i="9"/>
  <c r="AC6467" i="9" s="1"/>
  <c r="L6637" i="9"/>
  <c r="AC6637" i="9" s="1"/>
  <c r="K6637" i="9"/>
  <c r="L6653" i="9"/>
  <c r="AC6653" i="9" s="1"/>
  <c r="K6653" i="9"/>
  <c r="L6672" i="9"/>
  <c r="AC6672" i="9" s="1"/>
  <c r="K6672" i="9"/>
  <c r="L4939" i="9"/>
  <c r="AC4939" i="9" s="1"/>
  <c r="K4939" i="9"/>
  <c r="L5032" i="9"/>
  <c r="AC5032" i="9" s="1"/>
  <c r="K5032" i="9"/>
  <c r="L5043" i="9"/>
  <c r="AC5043" i="9" s="1"/>
  <c r="K5043" i="9"/>
  <c r="L5085" i="9"/>
  <c r="AC5085" i="9" s="1"/>
  <c r="K5085" i="9"/>
  <c r="L5091" i="9"/>
  <c r="AC5091" i="9" s="1"/>
  <c r="K5091" i="9"/>
  <c r="L5115" i="9"/>
  <c r="AC5115" i="9" s="1"/>
  <c r="K5115" i="9"/>
  <c r="L5189" i="9"/>
  <c r="AC5189" i="9" s="1"/>
  <c r="K5189" i="9"/>
  <c r="L5197" i="9"/>
  <c r="AC5197" i="9" s="1"/>
  <c r="K5197" i="9"/>
  <c r="L5215" i="9"/>
  <c r="AC5215" i="9" s="1"/>
  <c r="K5215" i="9"/>
  <c r="L5301" i="9"/>
  <c r="AC5301" i="9" s="1"/>
  <c r="K5301" i="9"/>
  <c r="L5387" i="9"/>
  <c r="AC5387" i="9" s="1"/>
  <c r="K5387" i="9"/>
  <c r="K5450" i="9"/>
  <c r="L5450" i="9"/>
  <c r="AC5450" i="9" s="1"/>
  <c r="L5517" i="9"/>
  <c r="AC5517" i="9" s="1"/>
  <c r="K5517" i="9"/>
  <c r="L5523" i="9"/>
  <c r="AC5523" i="9" s="1"/>
  <c r="K5523" i="9"/>
  <c r="K5597" i="9"/>
  <c r="L5597" i="9"/>
  <c r="AC5597" i="9" s="1"/>
  <c r="K5607" i="9"/>
  <c r="L5607" i="9"/>
  <c r="AC5607" i="9" s="1"/>
  <c r="K5642" i="9"/>
  <c r="L5642" i="9"/>
  <c r="AC5642" i="9" s="1"/>
  <c r="K5658" i="9"/>
  <c r="L5658" i="9"/>
  <c r="AC5658" i="9" s="1"/>
  <c r="L5893" i="9"/>
  <c r="AC5893" i="9" s="1"/>
  <c r="K5893" i="9"/>
  <c r="K6196" i="9"/>
  <c r="L6196" i="9"/>
  <c r="AC6196" i="9" s="1"/>
  <c r="L6229" i="9"/>
  <c r="AC6229" i="9" s="1"/>
  <c r="K6229" i="9"/>
  <c r="L6368" i="9"/>
  <c r="AC6368" i="9" s="1"/>
  <c r="K6368" i="9"/>
  <c r="K6563" i="9"/>
  <c r="L6563" i="9"/>
  <c r="AC6563" i="9" s="1"/>
  <c r="K6567" i="9"/>
  <c r="L6567" i="9"/>
  <c r="AC6567" i="9" s="1"/>
  <c r="K6809" i="9"/>
  <c r="L6809" i="9"/>
  <c r="AC6809" i="9" s="1"/>
  <c r="L6837" i="9"/>
  <c r="AC6837" i="9" s="1"/>
  <c r="K6837" i="9"/>
  <c r="L6869" i="9"/>
  <c r="AC6869" i="9" s="1"/>
  <c r="K6869" i="9"/>
  <c r="L6917" i="9"/>
  <c r="AC6917" i="9" s="1"/>
  <c r="K6917" i="9"/>
  <c r="K7060" i="9"/>
  <c r="L7060" i="9"/>
  <c r="AC7060" i="9" s="1"/>
  <c r="L7132" i="9"/>
  <c r="AC7132" i="9" s="1"/>
  <c r="K7132" i="9"/>
  <c r="L7692" i="9"/>
  <c r="AC7692" i="9" s="1"/>
  <c r="K7692" i="9"/>
  <c r="L7718" i="9"/>
  <c r="AC7718" i="9" s="1"/>
  <c r="K7718" i="9"/>
  <c r="L7727" i="9"/>
  <c r="AC7727" i="9" s="1"/>
  <c r="K7727" i="9"/>
  <c r="L7785" i="9"/>
  <c r="AC7785" i="9" s="1"/>
  <c r="K7785" i="9"/>
  <c r="K8106" i="9"/>
  <c r="L8106" i="9"/>
  <c r="AC8106" i="9" s="1"/>
  <c r="K8219" i="9"/>
  <c r="L8219" i="9"/>
  <c r="AC8219" i="9" s="1"/>
  <c r="L8280" i="9"/>
  <c r="AC8280" i="9" s="1"/>
  <c r="K8280" i="9"/>
  <c r="L8284" i="9"/>
  <c r="AC8284" i="9" s="1"/>
  <c r="K8284" i="9"/>
  <c r="K8413" i="9"/>
  <c r="L8413" i="9"/>
  <c r="AC8413" i="9" s="1"/>
  <c r="L8462" i="9"/>
  <c r="AC8462" i="9" s="1"/>
  <c r="K8462" i="9"/>
  <c r="L8520" i="9"/>
  <c r="AC8520" i="9" s="1"/>
  <c r="K8520" i="9"/>
  <c r="L8699" i="9"/>
  <c r="AC8699" i="9" s="1"/>
  <c r="K8699" i="9"/>
  <c r="L4947" i="9"/>
  <c r="AC4947" i="9" s="1"/>
  <c r="K4947" i="9"/>
  <c r="L4981" i="9"/>
  <c r="AC4981" i="9" s="1"/>
  <c r="K4981" i="9"/>
  <c r="L4987" i="9"/>
  <c r="AC4987" i="9" s="1"/>
  <c r="K4987" i="9"/>
  <c r="L4995" i="9"/>
  <c r="AC4995" i="9" s="1"/>
  <c r="K4995" i="9"/>
  <c r="L5035" i="9"/>
  <c r="AC5035" i="9" s="1"/>
  <c r="K5035" i="9"/>
  <c r="K5074" i="9"/>
  <c r="L5074" i="9"/>
  <c r="AC5074" i="9" s="1"/>
  <c r="L5107" i="9"/>
  <c r="AC5107" i="9" s="1"/>
  <c r="K5107" i="9"/>
  <c r="K5166" i="9"/>
  <c r="L5166" i="9"/>
  <c r="AC5166" i="9" s="1"/>
  <c r="L5178" i="9"/>
  <c r="AC5178" i="9" s="1"/>
  <c r="K5178" i="9"/>
  <c r="K5200" i="9"/>
  <c r="L5200" i="9"/>
  <c r="AC5200" i="9" s="1"/>
  <c r="L5235" i="9"/>
  <c r="AC5235" i="9" s="1"/>
  <c r="K5235" i="9"/>
  <c r="K5264" i="9"/>
  <c r="L5264" i="9"/>
  <c r="AC5264" i="9" s="1"/>
  <c r="L5292" i="9"/>
  <c r="AC5292" i="9" s="1"/>
  <c r="K5292" i="9"/>
  <c r="L5381" i="9"/>
  <c r="AC5381" i="9" s="1"/>
  <c r="K5381" i="9"/>
  <c r="L5559" i="9"/>
  <c r="AC5559" i="9" s="1"/>
  <c r="K5559" i="9"/>
  <c r="L5565" i="9"/>
  <c r="AC5565" i="9" s="1"/>
  <c r="K5565" i="9"/>
  <c r="L5853" i="9"/>
  <c r="AC5853" i="9" s="1"/>
  <c r="K5853" i="9"/>
  <c r="L5977" i="9"/>
  <c r="AC5977" i="9" s="1"/>
  <c r="K5977" i="9"/>
  <c r="L5983" i="9"/>
  <c r="AC5983" i="9" s="1"/>
  <c r="K5983" i="9"/>
  <c r="L6065" i="9"/>
  <c r="AC6065" i="9" s="1"/>
  <c r="K6065" i="9"/>
  <c r="K6148" i="9"/>
  <c r="L6148" i="9"/>
  <c r="AC6148" i="9" s="1"/>
  <c r="K6254" i="9"/>
  <c r="L6254" i="9"/>
  <c r="AC6254" i="9" s="1"/>
  <c r="L6261" i="9"/>
  <c r="AC6261" i="9" s="1"/>
  <c r="K6261" i="9"/>
  <c r="L6265" i="9"/>
  <c r="AC6265" i="9" s="1"/>
  <c r="K6265" i="9"/>
  <c r="K6286" i="9"/>
  <c r="L6286" i="9"/>
  <c r="AC6286" i="9" s="1"/>
  <c r="L6293" i="9"/>
  <c r="AC6293" i="9" s="1"/>
  <c r="K6293" i="9"/>
  <c r="L6297" i="9"/>
  <c r="AC6297" i="9" s="1"/>
  <c r="K6297" i="9"/>
  <c r="K6347" i="9"/>
  <c r="L6347" i="9"/>
  <c r="AC6347" i="9" s="1"/>
  <c r="K6361" i="9"/>
  <c r="L6361" i="9"/>
  <c r="AC6361" i="9" s="1"/>
  <c r="K6385" i="9"/>
  <c r="L6385" i="9"/>
  <c r="AC6385" i="9" s="1"/>
  <c r="L6400" i="9"/>
  <c r="AC6400" i="9" s="1"/>
  <c r="K6400" i="9"/>
  <c r="L6430" i="9"/>
  <c r="AC6430" i="9" s="1"/>
  <c r="K6430" i="9"/>
  <c r="K7049" i="9"/>
  <c r="L7049" i="9"/>
  <c r="AC7049" i="9" s="1"/>
  <c r="K7102" i="9"/>
  <c r="L7102" i="9"/>
  <c r="AC7102" i="9" s="1"/>
  <c r="K7124" i="9"/>
  <c r="L7124" i="9"/>
  <c r="AC7124" i="9" s="1"/>
  <c r="L6181" i="9"/>
  <c r="AC6181" i="9" s="1"/>
  <c r="K6181" i="9"/>
  <c r="L6736" i="9"/>
  <c r="AC6736" i="9" s="1"/>
  <c r="K6736" i="9"/>
  <c r="L6901" i="9"/>
  <c r="AC6901" i="9" s="1"/>
  <c r="K6901" i="9"/>
  <c r="L6918" i="9"/>
  <c r="AC6918" i="9" s="1"/>
  <c r="K6918" i="9"/>
  <c r="L6934" i="9"/>
  <c r="AC6934" i="9" s="1"/>
  <c r="K6934" i="9"/>
  <c r="K7434" i="9"/>
  <c r="L7434" i="9"/>
  <c r="AC7434" i="9" s="1"/>
  <c r="K5016" i="9"/>
  <c r="L5016" i="9"/>
  <c r="AC5016" i="9" s="1"/>
  <c r="K5036" i="9"/>
  <c r="L5036" i="9"/>
  <c r="AC5036" i="9" s="1"/>
  <c r="K5184" i="9"/>
  <c r="L5184" i="9"/>
  <c r="AC5184" i="9" s="1"/>
  <c r="L5190" i="9"/>
  <c r="AC5190" i="9" s="1"/>
  <c r="K5190" i="9"/>
  <c r="K5208" i="9"/>
  <c r="L5208" i="9"/>
  <c r="AC5208" i="9" s="1"/>
  <c r="L5255" i="9"/>
  <c r="AC5255" i="9" s="1"/>
  <c r="K5255" i="9"/>
  <c r="L5287" i="9"/>
  <c r="AC5287" i="9" s="1"/>
  <c r="K5287" i="9"/>
  <c r="L5293" i="9"/>
  <c r="AC5293" i="9" s="1"/>
  <c r="K5293" i="9"/>
  <c r="L5375" i="9"/>
  <c r="AC5375" i="9" s="1"/>
  <c r="K5375" i="9"/>
  <c r="L5391" i="9"/>
  <c r="AC5391" i="9" s="1"/>
  <c r="K5391" i="9"/>
  <c r="K5405" i="9"/>
  <c r="L5405" i="9"/>
  <c r="AC5405" i="9" s="1"/>
  <c r="K5443" i="9"/>
  <c r="L5443" i="9"/>
  <c r="AC5443" i="9" s="1"/>
  <c r="K5461" i="9"/>
  <c r="L5461" i="9"/>
  <c r="AC5461" i="9" s="1"/>
  <c r="K5554" i="9"/>
  <c r="L5554" i="9"/>
  <c r="AC5554" i="9" s="1"/>
  <c r="K5566" i="9"/>
  <c r="L5566" i="9"/>
  <c r="AC5566" i="9" s="1"/>
  <c r="K5649" i="9"/>
  <c r="L5649" i="9"/>
  <c r="AC5649" i="9" s="1"/>
  <c r="K5665" i="9"/>
  <c r="L5665" i="9"/>
  <c r="AC5665" i="9" s="1"/>
  <c r="K5670" i="9"/>
  <c r="L5670" i="9"/>
  <c r="AC5670" i="9" s="1"/>
  <c r="K5762" i="9"/>
  <c r="L5762" i="9"/>
  <c r="AC5762" i="9" s="1"/>
  <c r="L5819" i="9"/>
  <c r="AC5819" i="9" s="1"/>
  <c r="K5819" i="9"/>
  <c r="K5850" i="9"/>
  <c r="L5850" i="9"/>
  <c r="AC5850" i="9" s="1"/>
  <c r="L5897" i="9"/>
  <c r="AC5897" i="9" s="1"/>
  <c r="K5897" i="9"/>
  <c r="L5911" i="9"/>
  <c r="AC5911" i="9" s="1"/>
  <c r="K5911" i="9"/>
  <c r="L5967" i="9"/>
  <c r="AC5967" i="9" s="1"/>
  <c r="K5967" i="9"/>
  <c r="K6066" i="9"/>
  <c r="L6066" i="9"/>
  <c r="AC6066" i="9" s="1"/>
  <c r="L6115" i="9"/>
  <c r="AC6115" i="9" s="1"/>
  <c r="K6115" i="9"/>
  <c r="L6163" i="9"/>
  <c r="AC6163" i="9" s="1"/>
  <c r="K6163" i="9"/>
  <c r="K6248" i="9"/>
  <c r="L6248" i="9"/>
  <c r="AC6248" i="9" s="1"/>
  <c r="K6262" i="9"/>
  <c r="L6262" i="9"/>
  <c r="AC6262" i="9" s="1"/>
  <c r="K6280" i="9"/>
  <c r="L6280" i="9"/>
  <c r="AC6280" i="9" s="1"/>
  <c r="K6294" i="9"/>
  <c r="L6294" i="9"/>
  <c r="AC6294" i="9" s="1"/>
  <c r="K6649" i="9"/>
  <c r="L6649" i="9"/>
  <c r="AC6649" i="9" s="1"/>
  <c r="K6887" i="9"/>
  <c r="L6887" i="9"/>
  <c r="AC6887" i="9" s="1"/>
  <c r="L6910" i="9"/>
  <c r="AC6910" i="9" s="1"/>
  <c r="K6910" i="9"/>
  <c r="L7078" i="9"/>
  <c r="AC7078" i="9" s="1"/>
  <c r="K7078" i="9"/>
  <c r="L7188" i="9"/>
  <c r="AC7188" i="9" s="1"/>
  <c r="K7188" i="9"/>
  <c r="L7272" i="9"/>
  <c r="AC7272" i="9" s="1"/>
  <c r="K7272" i="9"/>
  <c r="L5183" i="9"/>
  <c r="AC5183" i="9" s="1"/>
  <c r="K5183" i="9"/>
  <c r="L5245" i="9"/>
  <c r="AC5245" i="9" s="1"/>
  <c r="K5245" i="9"/>
  <c r="L5363" i="9"/>
  <c r="AC5363" i="9" s="1"/>
  <c r="K5363" i="9"/>
  <c r="L5389" i="9"/>
  <c r="AC5389" i="9" s="1"/>
  <c r="K5389" i="9"/>
  <c r="K5402" i="9"/>
  <c r="L5402" i="9"/>
  <c r="AC5402" i="9" s="1"/>
  <c r="L5535" i="9"/>
  <c r="AC5535" i="9" s="1"/>
  <c r="K5535" i="9"/>
  <c r="K5568" i="9"/>
  <c r="L5568" i="9"/>
  <c r="AC5568" i="9" s="1"/>
  <c r="K5610" i="9"/>
  <c r="L5610" i="9"/>
  <c r="AC5610" i="9" s="1"/>
  <c r="K5734" i="9"/>
  <c r="L5734" i="9"/>
  <c r="AC5734" i="9" s="1"/>
  <c r="K5794" i="9"/>
  <c r="L5794" i="9"/>
  <c r="AC5794" i="9" s="1"/>
  <c r="L5945" i="9"/>
  <c r="AC5945" i="9" s="1"/>
  <c r="K5945" i="9"/>
  <c r="L5997" i="9"/>
  <c r="AC5997" i="9" s="1"/>
  <c r="K5997" i="9"/>
  <c r="L6007" i="9"/>
  <c r="AC6007" i="9" s="1"/>
  <c r="K6007" i="9"/>
  <c r="L6031" i="9"/>
  <c r="AC6031" i="9" s="1"/>
  <c r="K6031" i="9"/>
  <c r="L6039" i="9"/>
  <c r="AC6039" i="9" s="1"/>
  <c r="K6039" i="9"/>
  <c r="L6045" i="9"/>
  <c r="AC6045" i="9" s="1"/>
  <c r="K6045" i="9"/>
  <c r="L6099" i="9"/>
  <c r="AC6099" i="9" s="1"/>
  <c r="K6099" i="9"/>
  <c r="L6153" i="9"/>
  <c r="AC6153" i="9" s="1"/>
  <c r="K6153" i="9"/>
  <c r="L6159" i="9"/>
  <c r="AC6159" i="9" s="1"/>
  <c r="K6159" i="9"/>
  <c r="L6201" i="9"/>
  <c r="AC6201" i="9" s="1"/>
  <c r="K6201" i="9"/>
  <c r="K6210" i="9"/>
  <c r="L6210" i="9"/>
  <c r="AC6210" i="9" s="1"/>
  <c r="K6335" i="9"/>
  <c r="L6335" i="9"/>
  <c r="AC6335" i="9" s="1"/>
  <c r="L6534" i="9"/>
  <c r="AC6534" i="9" s="1"/>
  <c r="K6534" i="9"/>
  <c r="L6580" i="9"/>
  <c r="AC6580" i="9" s="1"/>
  <c r="K6580" i="9"/>
  <c r="K6595" i="9"/>
  <c r="L6595" i="9"/>
  <c r="AC6595" i="9" s="1"/>
  <c r="K6659" i="9"/>
  <c r="L6659" i="9"/>
  <c r="AC6659" i="9" s="1"/>
  <c r="L6682" i="9"/>
  <c r="AC6682" i="9" s="1"/>
  <c r="K6682" i="9"/>
  <c r="L6920" i="9"/>
  <c r="AC6920" i="9" s="1"/>
  <c r="K6920" i="9"/>
  <c r="K6933" i="9"/>
  <c r="L6933" i="9"/>
  <c r="AC6933" i="9" s="1"/>
  <c r="K7041" i="9"/>
  <c r="L7041" i="9"/>
  <c r="AC7041" i="9" s="1"/>
  <c r="K7189" i="9"/>
  <c r="L7189" i="9"/>
  <c r="AC7189" i="9" s="1"/>
  <c r="L7307" i="9"/>
  <c r="AC7307" i="9" s="1"/>
  <c r="K7307" i="9"/>
  <c r="K7749" i="9"/>
  <c r="L7749" i="9"/>
  <c r="AC7749" i="9" s="1"/>
  <c r="L5005" i="9"/>
  <c r="AC5005" i="9" s="1"/>
  <c r="K5005" i="9"/>
  <c r="L5027" i="9"/>
  <c r="AC5027" i="9" s="1"/>
  <c r="K5027" i="9"/>
  <c r="L5055" i="9"/>
  <c r="AC5055" i="9" s="1"/>
  <c r="K5055" i="9"/>
  <c r="L5133" i="9"/>
  <c r="AC5133" i="9" s="1"/>
  <c r="K5133" i="9"/>
  <c r="L5299" i="9"/>
  <c r="AC5299" i="9" s="1"/>
  <c r="K5299" i="9"/>
  <c r="L5339" i="9"/>
  <c r="AC5339" i="9" s="1"/>
  <c r="K5339" i="9"/>
  <c r="L5347" i="9"/>
  <c r="AC5347" i="9" s="1"/>
  <c r="K5347" i="9"/>
  <c r="K5448" i="9"/>
  <c r="L5448" i="9"/>
  <c r="AC5448" i="9" s="1"/>
  <c r="K5488" i="9"/>
  <c r="L5488" i="9"/>
  <c r="AC5488" i="9" s="1"/>
  <c r="K5574" i="9"/>
  <c r="L5574" i="9"/>
  <c r="AC5574" i="9" s="1"/>
  <c r="K5634" i="9"/>
  <c r="L5634" i="9"/>
  <c r="AC5634" i="9" s="1"/>
  <c r="K5702" i="9"/>
  <c r="L5702" i="9"/>
  <c r="AC5702" i="9" s="1"/>
  <c r="K5848" i="9"/>
  <c r="L5848" i="9"/>
  <c r="AC5848" i="9" s="1"/>
  <c r="K5874" i="9"/>
  <c r="L5874" i="9"/>
  <c r="AC5874" i="9" s="1"/>
  <c r="L5943" i="9"/>
  <c r="AC5943" i="9" s="1"/>
  <c r="K5943" i="9"/>
  <c r="L6005" i="9"/>
  <c r="AC6005" i="9" s="1"/>
  <c r="K6005" i="9"/>
  <c r="K6020" i="9"/>
  <c r="L6020" i="9"/>
  <c r="AC6020" i="9" s="1"/>
  <c r="L6037" i="9"/>
  <c r="AC6037" i="9" s="1"/>
  <c r="K6037" i="9"/>
  <c r="L6055" i="9"/>
  <c r="AC6055" i="9" s="1"/>
  <c r="K6055" i="9"/>
  <c r="K6058" i="9"/>
  <c r="L6058" i="9"/>
  <c r="AC6058" i="9" s="1"/>
  <c r="K6072" i="9"/>
  <c r="L6072" i="9"/>
  <c r="AC6072" i="9" s="1"/>
  <c r="K6086" i="9"/>
  <c r="L6086" i="9"/>
  <c r="AC6086" i="9" s="1"/>
  <c r="L6093" i="9"/>
  <c r="AC6093" i="9" s="1"/>
  <c r="K6093" i="9"/>
  <c r="L6103" i="9"/>
  <c r="AC6103" i="9" s="1"/>
  <c r="K6103" i="9"/>
  <c r="K6120" i="9"/>
  <c r="L6120" i="9"/>
  <c r="AC6120" i="9" s="1"/>
  <c r="K6240" i="9"/>
  <c r="L6240" i="9"/>
  <c r="AC6240" i="9" s="1"/>
  <c r="K6256" i="9"/>
  <c r="L6256" i="9"/>
  <c r="AC6256" i="9" s="1"/>
  <c r="K6272" i="9"/>
  <c r="L6272" i="9"/>
  <c r="AC6272" i="9" s="1"/>
  <c r="K6288" i="9"/>
  <c r="L6288" i="9"/>
  <c r="AC6288" i="9" s="1"/>
  <c r="K6329" i="9"/>
  <c r="L6329" i="9"/>
  <c r="AC6329" i="9" s="1"/>
  <c r="K6363" i="9"/>
  <c r="L6363" i="9"/>
  <c r="AC6363" i="9" s="1"/>
  <c r="L6462" i="9"/>
  <c r="AC6462" i="9" s="1"/>
  <c r="K6462" i="9"/>
  <c r="L6560" i="9"/>
  <c r="AC6560" i="9" s="1"/>
  <c r="K6560" i="9"/>
  <c r="L6618" i="9"/>
  <c r="AC6618" i="9" s="1"/>
  <c r="K6618" i="9"/>
  <c r="K6687" i="9"/>
  <c r="L6687" i="9"/>
  <c r="AC6687" i="9" s="1"/>
  <c r="L6696" i="9"/>
  <c r="AC6696" i="9" s="1"/>
  <c r="K6696" i="9"/>
  <c r="L6699" i="9"/>
  <c r="AC6699" i="9" s="1"/>
  <c r="K6699" i="9"/>
  <c r="L6767" i="9"/>
  <c r="AC6767" i="9" s="1"/>
  <c r="K6767" i="9"/>
  <c r="L6856" i="9"/>
  <c r="AC6856" i="9" s="1"/>
  <c r="K6856" i="9"/>
  <c r="L6864" i="9"/>
  <c r="AC6864" i="9" s="1"/>
  <c r="K6864" i="9"/>
  <c r="K6867" i="9"/>
  <c r="L6867" i="9"/>
  <c r="AC6867" i="9" s="1"/>
  <c r="L6873" i="9"/>
  <c r="AC6873" i="9" s="1"/>
  <c r="K6873" i="9"/>
  <c r="L6891" i="9"/>
  <c r="AC6891" i="9" s="1"/>
  <c r="K6891" i="9"/>
  <c r="L6905" i="9"/>
  <c r="AC6905" i="9" s="1"/>
  <c r="K6905" i="9"/>
  <c r="L6976" i="9"/>
  <c r="AC6976" i="9" s="1"/>
  <c r="K6976" i="9"/>
  <c r="K6987" i="9"/>
  <c r="L6987" i="9"/>
  <c r="AC6987" i="9" s="1"/>
  <c r="K7064" i="9"/>
  <c r="L7064" i="9"/>
  <c r="AC7064" i="9" s="1"/>
  <c r="K7141" i="9"/>
  <c r="L7141" i="9"/>
  <c r="AC7141" i="9" s="1"/>
  <c r="K7340" i="9"/>
  <c r="L7340" i="9"/>
  <c r="AC7340" i="9" s="1"/>
  <c r="L7583" i="9"/>
  <c r="AC7583" i="9" s="1"/>
  <c r="K7583" i="9"/>
  <c r="L7629" i="9"/>
  <c r="AC7629" i="9" s="1"/>
  <c r="K7629" i="9"/>
  <c r="L5275" i="9"/>
  <c r="AC5275" i="9" s="1"/>
  <c r="K5275" i="9"/>
  <c r="L5317" i="9"/>
  <c r="AC5317" i="9" s="1"/>
  <c r="K5317" i="9"/>
  <c r="K5458" i="9"/>
  <c r="L5458" i="9"/>
  <c r="AC5458" i="9" s="1"/>
  <c r="K5474" i="9"/>
  <c r="L5474" i="9"/>
  <c r="AC5474" i="9" s="1"/>
  <c r="K5516" i="9"/>
  <c r="L5516" i="9"/>
  <c r="AC5516" i="9" s="1"/>
  <c r="K5526" i="9"/>
  <c r="L5526" i="9"/>
  <c r="AC5526" i="9" s="1"/>
  <c r="K5758" i="9"/>
  <c r="L5758" i="9"/>
  <c r="AC5758" i="9" s="1"/>
  <c r="K5818" i="9"/>
  <c r="L5818" i="9"/>
  <c r="AC5818" i="9" s="1"/>
  <c r="L5825" i="9"/>
  <c r="AC5825" i="9" s="1"/>
  <c r="K5825" i="9"/>
  <c r="L5833" i="9"/>
  <c r="AC5833" i="9" s="1"/>
  <c r="K5833" i="9"/>
  <c r="L5937" i="9"/>
  <c r="AC5937" i="9" s="1"/>
  <c r="K5937" i="9"/>
  <c r="L6029" i="9"/>
  <c r="AC6029" i="9" s="1"/>
  <c r="K6029" i="9"/>
  <c r="L6127" i="9"/>
  <c r="AC6127" i="9" s="1"/>
  <c r="K6127" i="9"/>
  <c r="K6164" i="9"/>
  <c r="L6164" i="9"/>
  <c r="AC6164" i="9" s="1"/>
  <c r="K6228" i="9"/>
  <c r="L6228" i="9"/>
  <c r="AC6228" i="9" s="1"/>
  <c r="L6304" i="9"/>
  <c r="AC6304" i="9" s="1"/>
  <c r="K6304" i="9"/>
  <c r="L6356" i="9"/>
  <c r="AC6356" i="9" s="1"/>
  <c r="K6356" i="9"/>
  <c r="K6371" i="9"/>
  <c r="L6371" i="9"/>
  <c r="AC6371" i="9" s="1"/>
  <c r="K6377" i="9"/>
  <c r="L6377" i="9"/>
  <c r="AC6377" i="9" s="1"/>
  <c r="K6407" i="9"/>
  <c r="L6407" i="9"/>
  <c r="AC6407" i="9" s="1"/>
  <c r="L6448" i="9"/>
  <c r="AC6448" i="9" s="1"/>
  <c r="K6448" i="9"/>
  <c r="L6452" i="9"/>
  <c r="AC6452" i="9" s="1"/>
  <c r="K6452" i="9"/>
  <c r="K6497" i="9"/>
  <c r="L6497" i="9"/>
  <c r="AC6497" i="9" s="1"/>
  <c r="L6568" i="9"/>
  <c r="AC6568" i="9" s="1"/>
  <c r="K6568" i="9"/>
  <c r="L6582" i="9"/>
  <c r="AC6582" i="9" s="1"/>
  <c r="K6582" i="9"/>
  <c r="L6657" i="9"/>
  <c r="AC6657" i="9" s="1"/>
  <c r="K6657" i="9"/>
  <c r="L6664" i="9"/>
  <c r="AC6664" i="9" s="1"/>
  <c r="K6664" i="9"/>
  <c r="K6667" i="9"/>
  <c r="L6667" i="9"/>
  <c r="AC6667" i="9" s="1"/>
  <c r="K6691" i="9"/>
  <c r="L6691" i="9"/>
  <c r="AC6691" i="9" s="1"/>
  <c r="L6712" i="9"/>
  <c r="AC6712" i="9" s="1"/>
  <c r="K6712" i="9"/>
  <c r="K6721" i="9"/>
  <c r="L6721" i="9"/>
  <c r="AC6721" i="9" s="1"/>
  <c r="L6744" i="9"/>
  <c r="AC6744" i="9" s="1"/>
  <c r="K6744" i="9"/>
  <c r="L6747" i="9"/>
  <c r="AC6747" i="9" s="1"/>
  <c r="K6747" i="9"/>
  <c r="K6771" i="9"/>
  <c r="L6771" i="9"/>
  <c r="AC6771" i="9" s="1"/>
  <c r="L6888" i="9"/>
  <c r="AC6888" i="9" s="1"/>
  <c r="K6888" i="9"/>
  <c r="K7032" i="9"/>
  <c r="L7032" i="9"/>
  <c r="AC7032" i="9" s="1"/>
  <c r="L7234" i="9"/>
  <c r="AC7234" i="9" s="1"/>
  <c r="K7234" i="9"/>
  <c r="L7559" i="9"/>
  <c r="AC7559" i="9" s="1"/>
  <c r="K7559" i="9"/>
  <c r="L5051" i="9"/>
  <c r="AC5051" i="9" s="1"/>
  <c r="K5051" i="9"/>
  <c r="L5059" i="9"/>
  <c r="AC5059" i="9" s="1"/>
  <c r="K5059" i="9"/>
  <c r="L5077" i="9"/>
  <c r="AC5077" i="9" s="1"/>
  <c r="K5077" i="9"/>
  <c r="L5101" i="9"/>
  <c r="AC5101" i="9" s="1"/>
  <c r="K5101" i="9"/>
  <c r="L5260" i="9"/>
  <c r="AC5260" i="9" s="1"/>
  <c r="L5278" i="9"/>
  <c r="AC5278" i="9" s="1"/>
  <c r="K5281" i="9"/>
  <c r="L5312" i="9"/>
  <c r="AC5312" i="9" s="1"/>
  <c r="L5315" i="9"/>
  <c r="AC5315" i="9" s="1"/>
  <c r="K5315" i="9"/>
  <c r="K5328" i="9"/>
  <c r="L5362" i="9"/>
  <c r="AC5362" i="9" s="1"/>
  <c r="L5365" i="9"/>
  <c r="AC5365" i="9" s="1"/>
  <c r="K5365" i="9"/>
  <c r="K5368" i="9"/>
  <c r="L5376" i="9"/>
  <c r="AC5376" i="9" s="1"/>
  <c r="L5379" i="9"/>
  <c r="AC5379" i="9" s="1"/>
  <c r="K5379" i="9"/>
  <c r="L5382" i="9"/>
  <c r="AC5382" i="9" s="1"/>
  <c r="L5388" i="9"/>
  <c r="AC5388" i="9" s="1"/>
  <c r="L5401" i="9"/>
  <c r="AC5401" i="9" s="1"/>
  <c r="L5419" i="9"/>
  <c r="AC5419" i="9" s="1"/>
  <c r="L5433" i="9"/>
  <c r="AC5433" i="9" s="1"/>
  <c r="L5441" i="9"/>
  <c r="AC5441" i="9" s="1"/>
  <c r="L5460" i="9"/>
  <c r="AC5460" i="9" s="1"/>
  <c r="K5497" i="9"/>
  <c r="L5509" i="9"/>
  <c r="AC5509" i="9" s="1"/>
  <c r="L5550" i="9"/>
  <c r="AC5550" i="9" s="1"/>
  <c r="K5555" i="9"/>
  <c r="K5602" i="9"/>
  <c r="L5602" i="9"/>
  <c r="AC5602" i="9" s="1"/>
  <c r="K5609" i="9"/>
  <c r="L5618" i="9"/>
  <c r="AC5618" i="9" s="1"/>
  <c r="K5623" i="9"/>
  <c r="L5637" i="9"/>
  <c r="AC5637" i="9" s="1"/>
  <c r="L5655" i="9"/>
  <c r="AC5655" i="9" s="1"/>
  <c r="L5673" i="9"/>
  <c r="AC5673" i="9" s="1"/>
  <c r="L5675" i="9"/>
  <c r="AC5675" i="9" s="1"/>
  <c r="L5691" i="9"/>
  <c r="AC5691" i="9" s="1"/>
  <c r="L5707" i="9"/>
  <c r="AC5707" i="9" s="1"/>
  <c r="K5710" i="9"/>
  <c r="L5710" i="9"/>
  <c r="AC5710" i="9" s="1"/>
  <c r="L5723" i="9"/>
  <c r="AC5723" i="9" s="1"/>
  <c r="K5726" i="9"/>
  <c r="L5726" i="9"/>
  <c r="AC5726" i="9" s="1"/>
  <c r="L5733" i="9"/>
  <c r="AC5733" i="9" s="1"/>
  <c r="L5735" i="9"/>
  <c r="AC5735" i="9" s="1"/>
  <c r="K5754" i="9"/>
  <c r="L5754" i="9"/>
  <c r="AC5754" i="9" s="1"/>
  <c r="L5770" i="9"/>
  <c r="AC5770" i="9" s="1"/>
  <c r="K5775" i="9"/>
  <c r="K5782" i="9"/>
  <c r="L5782" i="9"/>
  <c r="AC5782" i="9" s="1"/>
  <c r="L5793" i="9"/>
  <c r="AC5793" i="9" s="1"/>
  <c r="K5814" i="9"/>
  <c r="L5814" i="9"/>
  <c r="AC5814" i="9" s="1"/>
  <c r="L5828" i="9"/>
  <c r="AC5828" i="9" s="1"/>
  <c r="L5849" i="9"/>
  <c r="AC5849" i="9" s="1"/>
  <c r="K5849" i="9"/>
  <c r="L5865" i="9"/>
  <c r="AC5865" i="9" s="1"/>
  <c r="K5865" i="9"/>
  <c r="L5889" i="9"/>
  <c r="AC5889" i="9" s="1"/>
  <c r="K5889" i="9"/>
  <c r="L5892" i="9"/>
  <c r="AC5892" i="9" s="1"/>
  <c r="L5947" i="9"/>
  <c r="AC5947" i="9" s="1"/>
  <c r="K5947" i="9"/>
  <c r="K5973" i="9"/>
  <c r="K5989" i="9"/>
  <c r="L6015" i="9"/>
  <c r="AC6015" i="9" s="1"/>
  <c r="K6015" i="9"/>
  <c r="L6035" i="9"/>
  <c r="AC6035" i="9" s="1"/>
  <c r="K6035" i="9"/>
  <c r="K6038" i="9"/>
  <c r="L6038" i="9"/>
  <c r="AC6038" i="9" s="1"/>
  <c r="K6056" i="9"/>
  <c r="L6056" i="9"/>
  <c r="AC6056" i="9" s="1"/>
  <c r="K6084" i="9"/>
  <c r="L6084" i="9"/>
  <c r="AC6084" i="9" s="1"/>
  <c r="L6133" i="9"/>
  <c r="AC6133" i="9" s="1"/>
  <c r="K6133" i="9"/>
  <c r="K6185" i="9"/>
  <c r="K6216" i="9"/>
  <c r="L6216" i="9"/>
  <c r="AC6216" i="9" s="1"/>
  <c r="L6223" i="9"/>
  <c r="AC6223" i="9" s="1"/>
  <c r="K6223" i="9"/>
  <c r="L6241" i="9"/>
  <c r="AC6241" i="9" s="1"/>
  <c r="K6241" i="9"/>
  <c r="L6257" i="9"/>
  <c r="AC6257" i="9" s="1"/>
  <c r="K6257" i="9"/>
  <c r="L6273" i="9"/>
  <c r="AC6273" i="9" s="1"/>
  <c r="K6273" i="9"/>
  <c r="L6289" i="9"/>
  <c r="AC6289" i="9" s="1"/>
  <c r="K6289" i="9"/>
  <c r="L6326" i="9"/>
  <c r="AC6326" i="9" s="1"/>
  <c r="K6326" i="9"/>
  <c r="L6350" i="9"/>
  <c r="AC6350" i="9" s="1"/>
  <c r="K6350" i="9"/>
  <c r="K6353" i="9"/>
  <c r="L6353" i="9"/>
  <c r="AC6353" i="9" s="1"/>
  <c r="L6424" i="9"/>
  <c r="AC6424" i="9" s="1"/>
  <c r="K6424" i="9"/>
  <c r="L6428" i="9"/>
  <c r="AC6428" i="9" s="1"/>
  <c r="K6428" i="9"/>
  <c r="K6435" i="9"/>
  <c r="L6435" i="9"/>
  <c r="AC6435" i="9" s="1"/>
  <c r="K6543" i="9"/>
  <c r="L6543" i="9"/>
  <c r="AC6543" i="9" s="1"/>
  <c r="K6735" i="9"/>
  <c r="L6754" i="9"/>
  <c r="AC6754" i="9" s="1"/>
  <c r="K6754" i="9"/>
  <c r="L6768" i="9"/>
  <c r="AC6768" i="9" s="1"/>
  <c r="K6768" i="9"/>
  <c r="L6785" i="9"/>
  <c r="AC6785" i="9" s="1"/>
  <c r="K6785" i="9"/>
  <c r="L6874" i="9"/>
  <c r="AC6874" i="9" s="1"/>
  <c r="K6874" i="9"/>
  <c r="L6939" i="9"/>
  <c r="AC6939" i="9" s="1"/>
  <c r="K6939" i="9"/>
  <c r="K6945" i="9"/>
  <c r="K6980" i="9"/>
  <c r="L6980" i="9"/>
  <c r="AC6980" i="9" s="1"/>
  <c r="K7009" i="9"/>
  <c r="L7009" i="9"/>
  <c r="AC7009" i="9" s="1"/>
  <c r="K7100" i="9"/>
  <c r="L7100" i="9"/>
  <c r="AC7100" i="9" s="1"/>
  <c r="L7242" i="9"/>
  <c r="AC7242" i="9" s="1"/>
  <c r="K7242" i="9"/>
  <c r="L6073" i="9"/>
  <c r="AC6073" i="9" s="1"/>
  <c r="K6073" i="9"/>
  <c r="K6118" i="9"/>
  <c r="L6118" i="9"/>
  <c r="AC6118" i="9" s="1"/>
  <c r="L6135" i="9"/>
  <c r="AC6135" i="9" s="1"/>
  <c r="K6135" i="9"/>
  <c r="K6166" i="9"/>
  <c r="L6166" i="9"/>
  <c r="AC6166" i="9" s="1"/>
  <c r="L6183" i="9"/>
  <c r="AC6183" i="9" s="1"/>
  <c r="K6183" i="9"/>
  <c r="K6194" i="9"/>
  <c r="L6194" i="9"/>
  <c r="AC6194" i="9" s="1"/>
  <c r="K6212" i="9"/>
  <c r="L6212" i="9"/>
  <c r="AC6212" i="9" s="1"/>
  <c r="L6221" i="9"/>
  <c r="AC6221" i="9" s="1"/>
  <c r="K6221" i="9"/>
  <c r="K6226" i="9"/>
  <c r="L6226" i="9"/>
  <c r="AC6226" i="9" s="1"/>
  <c r="L6231" i="9"/>
  <c r="AC6231" i="9" s="1"/>
  <c r="K6231" i="9"/>
  <c r="L6360" i="9"/>
  <c r="AC6360" i="9" s="1"/>
  <c r="K6360" i="9"/>
  <c r="L6364" i="9"/>
  <c r="AC6364" i="9" s="1"/>
  <c r="K6364" i="9"/>
  <c r="L6374" i="9"/>
  <c r="AC6374" i="9" s="1"/>
  <c r="K6374" i="9"/>
  <c r="K6425" i="9"/>
  <c r="L6425" i="9"/>
  <c r="AC6425" i="9" s="1"/>
  <c r="K6449" i="9"/>
  <c r="L6449" i="9"/>
  <c r="AC6449" i="9" s="1"/>
  <c r="L6510" i="9"/>
  <c r="AC6510" i="9" s="1"/>
  <c r="K6510" i="9"/>
  <c r="K6527" i="9"/>
  <c r="L6527" i="9"/>
  <c r="AC6527" i="9" s="1"/>
  <c r="L6544" i="9"/>
  <c r="AC6544" i="9" s="1"/>
  <c r="K6544" i="9"/>
  <c r="L6608" i="9"/>
  <c r="AC6608" i="9" s="1"/>
  <c r="K6608" i="9"/>
  <c r="L6626" i="9"/>
  <c r="AC6626" i="9" s="1"/>
  <c r="K6626" i="9"/>
  <c r="L6658" i="9"/>
  <c r="AC6658" i="9" s="1"/>
  <c r="K6658" i="9"/>
  <c r="L6722" i="9"/>
  <c r="AC6722" i="9" s="1"/>
  <c r="K6722" i="9"/>
  <c r="L6733" i="9"/>
  <c r="AC6733" i="9" s="1"/>
  <c r="K6733" i="9"/>
  <c r="L6739" i="9"/>
  <c r="AC6739" i="9" s="1"/>
  <c r="K6739" i="9"/>
  <c r="L6742" i="9"/>
  <c r="AC6742" i="9" s="1"/>
  <c r="K6742" i="9"/>
  <c r="L6776" i="9"/>
  <c r="AC6776" i="9" s="1"/>
  <c r="K6776" i="9"/>
  <c r="L6784" i="9"/>
  <c r="AC6784" i="9" s="1"/>
  <c r="K6784" i="9"/>
  <c r="L6824" i="9"/>
  <c r="AC6824" i="9" s="1"/>
  <c r="K6824" i="9"/>
  <c r="L6827" i="9"/>
  <c r="AC6827" i="9" s="1"/>
  <c r="K6827" i="9"/>
  <c r="L6904" i="9"/>
  <c r="AC6904" i="9" s="1"/>
  <c r="K6904" i="9"/>
  <c r="L6943" i="9"/>
  <c r="AC6943" i="9" s="1"/>
  <c r="K6943" i="9"/>
  <c r="L6960" i="9"/>
  <c r="AC6960" i="9" s="1"/>
  <c r="K6960" i="9"/>
  <c r="K7007" i="9"/>
  <c r="L7007" i="9"/>
  <c r="AC7007" i="9" s="1"/>
  <c r="L7010" i="9"/>
  <c r="AC7010" i="9" s="1"/>
  <c r="K7010" i="9"/>
  <c r="L7046" i="9"/>
  <c r="AC7046" i="9" s="1"/>
  <c r="K7046" i="9"/>
  <c r="L7070" i="9"/>
  <c r="AC7070" i="9" s="1"/>
  <c r="K7070" i="9"/>
  <c r="K7088" i="9"/>
  <c r="L7088" i="9"/>
  <c r="AC7088" i="9" s="1"/>
  <c r="K7099" i="9"/>
  <c r="L7099" i="9"/>
  <c r="AC7099" i="9" s="1"/>
  <c r="K7116" i="9"/>
  <c r="L7116" i="9"/>
  <c r="AC7116" i="9" s="1"/>
  <c r="L7279" i="9"/>
  <c r="AC7279" i="9" s="1"/>
  <c r="K7279" i="9"/>
  <c r="L7329" i="9"/>
  <c r="AC7329" i="9" s="1"/>
  <c r="K7329" i="9"/>
  <c r="L7333" i="9"/>
  <c r="AC7333" i="9" s="1"/>
  <c r="K7333" i="9"/>
  <c r="K7384" i="9"/>
  <c r="L7384" i="9"/>
  <c r="AC7384" i="9" s="1"/>
  <c r="L7788" i="9"/>
  <c r="AC7788" i="9" s="1"/>
  <c r="K7788" i="9"/>
  <c r="L7791" i="9"/>
  <c r="AC7791" i="9" s="1"/>
  <c r="K7791" i="9"/>
  <c r="L7886" i="9"/>
  <c r="AC7886" i="9" s="1"/>
  <c r="K7886" i="9"/>
  <c r="L6043" i="9"/>
  <c r="AC6043" i="9" s="1"/>
  <c r="K6043" i="9"/>
  <c r="L6069" i="9"/>
  <c r="AC6069" i="9" s="1"/>
  <c r="K6069" i="9"/>
  <c r="K6082" i="9"/>
  <c r="L6082" i="9"/>
  <c r="AC6082" i="9" s="1"/>
  <c r="K6102" i="9"/>
  <c r="L6102" i="9"/>
  <c r="AC6102" i="9" s="1"/>
  <c r="L6111" i="9"/>
  <c r="AC6111" i="9" s="1"/>
  <c r="K6111" i="9"/>
  <c r="L6125" i="9"/>
  <c r="AC6125" i="9" s="1"/>
  <c r="K6125" i="9"/>
  <c r="K6244" i="9"/>
  <c r="L6244" i="9"/>
  <c r="AC6244" i="9" s="1"/>
  <c r="K6252" i="9"/>
  <c r="L6252" i="9"/>
  <c r="AC6252" i="9" s="1"/>
  <c r="K6260" i="9"/>
  <c r="L6260" i="9"/>
  <c r="AC6260" i="9" s="1"/>
  <c r="K6268" i="9"/>
  <c r="L6268" i="9"/>
  <c r="AC6268" i="9" s="1"/>
  <c r="K6276" i="9"/>
  <c r="L6276" i="9"/>
  <c r="AC6276" i="9" s="1"/>
  <c r="K6284" i="9"/>
  <c r="L6284" i="9"/>
  <c r="AC6284" i="9" s="1"/>
  <c r="K6292" i="9"/>
  <c r="L6292" i="9"/>
  <c r="AC6292" i="9" s="1"/>
  <c r="K6343" i="9"/>
  <c r="L6343" i="9"/>
  <c r="AC6343" i="9" s="1"/>
  <c r="K6433" i="9"/>
  <c r="L6433" i="9"/>
  <c r="AC6433" i="9" s="1"/>
  <c r="L6440" i="9"/>
  <c r="AC6440" i="9" s="1"/>
  <c r="K6440" i="9"/>
  <c r="L6504" i="9"/>
  <c r="AC6504" i="9" s="1"/>
  <c r="K6504" i="9"/>
  <c r="K6535" i="9"/>
  <c r="L6535" i="9"/>
  <c r="AC6535" i="9" s="1"/>
  <c r="K6555" i="9"/>
  <c r="L6555" i="9"/>
  <c r="AC6555" i="9" s="1"/>
  <c r="L6590" i="9"/>
  <c r="AC6590" i="9" s="1"/>
  <c r="K6590" i="9"/>
  <c r="L6624" i="9"/>
  <c r="AC6624" i="9" s="1"/>
  <c r="K6624" i="9"/>
  <c r="L6630" i="9"/>
  <c r="AC6630" i="9" s="1"/>
  <c r="K6630" i="9"/>
  <c r="L6688" i="9"/>
  <c r="AC6688" i="9" s="1"/>
  <c r="K6688" i="9"/>
  <c r="K6737" i="9"/>
  <c r="L6737" i="9"/>
  <c r="AC6737" i="9" s="1"/>
  <c r="L6752" i="9"/>
  <c r="AC6752" i="9" s="1"/>
  <c r="K6752" i="9"/>
  <c r="K6805" i="9"/>
  <c r="L6805" i="9"/>
  <c r="AC6805" i="9" s="1"/>
  <c r="L6822" i="9"/>
  <c r="AC6822" i="9" s="1"/>
  <c r="K6822" i="9"/>
  <c r="L6841" i="9"/>
  <c r="AC6841" i="9" s="1"/>
  <c r="K6841" i="9"/>
  <c r="K7170" i="9"/>
  <c r="L7170" i="9"/>
  <c r="AC7170" i="9" s="1"/>
  <c r="K7196" i="9"/>
  <c r="L7196" i="9"/>
  <c r="AC7196" i="9" s="1"/>
  <c r="L7200" i="9"/>
  <c r="AC7200" i="9" s="1"/>
  <c r="K7200" i="9"/>
  <c r="L7323" i="9"/>
  <c r="AC7323" i="9" s="1"/>
  <c r="K7323" i="9"/>
  <c r="L7413" i="9"/>
  <c r="AC7413" i="9" s="1"/>
  <c r="K7413" i="9"/>
  <c r="L7423" i="9"/>
  <c r="AC7423" i="9" s="1"/>
  <c r="K7423" i="9"/>
  <c r="L7693" i="9"/>
  <c r="AC7693" i="9" s="1"/>
  <c r="K7693" i="9"/>
  <c r="L7751" i="9"/>
  <c r="AC7751" i="9" s="1"/>
  <c r="K7751" i="9"/>
  <c r="K7826" i="9"/>
  <c r="L7826" i="9"/>
  <c r="AC7826" i="9" s="1"/>
  <c r="K8143" i="9"/>
  <c r="L8143" i="9"/>
  <c r="AC8143" i="9" s="1"/>
  <c r="L6047" i="9"/>
  <c r="AC6047" i="9" s="1"/>
  <c r="K6047" i="9"/>
  <c r="L6077" i="9"/>
  <c r="AC6077" i="9" s="1"/>
  <c r="K6077" i="9"/>
  <c r="K6114" i="9"/>
  <c r="L6114" i="9"/>
  <c r="AC6114" i="9" s="1"/>
  <c r="L6119" i="9"/>
  <c r="AC6119" i="9" s="1"/>
  <c r="K6119" i="9"/>
  <c r="L6131" i="9"/>
  <c r="AC6131" i="9" s="1"/>
  <c r="K6131" i="9"/>
  <c r="K6134" i="9"/>
  <c r="L6134" i="9"/>
  <c r="AC6134" i="9" s="1"/>
  <c r="K6162" i="9"/>
  <c r="L6162" i="9"/>
  <c r="AC6162" i="9" s="1"/>
  <c r="L6167" i="9"/>
  <c r="AC6167" i="9" s="1"/>
  <c r="K6167" i="9"/>
  <c r="L6179" i="9"/>
  <c r="AC6179" i="9" s="1"/>
  <c r="K6179" i="9"/>
  <c r="K6182" i="9"/>
  <c r="L6182" i="9"/>
  <c r="AC6182" i="9" s="1"/>
  <c r="L6193" i="9"/>
  <c r="AC6193" i="9" s="1"/>
  <c r="K6193" i="9"/>
  <c r="L6203" i="9"/>
  <c r="AC6203" i="9" s="1"/>
  <c r="K6203" i="9"/>
  <c r="K6303" i="9"/>
  <c r="L6303" i="9"/>
  <c r="AC6303" i="9" s="1"/>
  <c r="L6312" i="9"/>
  <c r="AC6312" i="9" s="1"/>
  <c r="K6312" i="9"/>
  <c r="L6366" i="9"/>
  <c r="AC6366" i="9" s="1"/>
  <c r="K6366" i="9"/>
  <c r="K6427" i="9"/>
  <c r="L6427" i="9"/>
  <c r="AC6427" i="9" s="1"/>
  <c r="K6451" i="9"/>
  <c r="L6451" i="9"/>
  <c r="AC6451" i="9" s="1"/>
  <c r="L6512" i="9"/>
  <c r="AC6512" i="9" s="1"/>
  <c r="K6512" i="9"/>
  <c r="L6552" i="9"/>
  <c r="AC6552" i="9" s="1"/>
  <c r="K6552" i="9"/>
  <c r="L6566" i="9"/>
  <c r="AC6566" i="9" s="1"/>
  <c r="K6566" i="9"/>
  <c r="K6579" i="9"/>
  <c r="L6579" i="9"/>
  <c r="AC6579" i="9" s="1"/>
  <c r="L6616" i="9"/>
  <c r="AC6616" i="9" s="1"/>
  <c r="K6616" i="9"/>
  <c r="L6703" i="9"/>
  <c r="AC6703" i="9" s="1"/>
  <c r="K6703" i="9"/>
  <c r="K6731" i="9"/>
  <c r="L6731" i="9"/>
  <c r="AC6731" i="9" s="1"/>
  <c r="L6746" i="9"/>
  <c r="AC6746" i="9" s="1"/>
  <c r="K6746" i="9"/>
  <c r="K6769" i="9"/>
  <c r="L6769" i="9"/>
  <c r="AC6769" i="9" s="1"/>
  <c r="L6786" i="9"/>
  <c r="AC6786" i="9" s="1"/>
  <c r="K6786" i="9"/>
  <c r="L6792" i="9"/>
  <c r="AC6792" i="9" s="1"/>
  <c r="K6792" i="9"/>
  <c r="L6795" i="9"/>
  <c r="AC6795" i="9" s="1"/>
  <c r="K6795" i="9"/>
  <c r="L6808" i="9"/>
  <c r="AC6808" i="9" s="1"/>
  <c r="K6808" i="9"/>
  <c r="K6889" i="9"/>
  <c r="L6889" i="9"/>
  <c r="AC6889" i="9" s="1"/>
  <c r="K6927" i="9"/>
  <c r="L6927" i="9"/>
  <c r="AC6927" i="9" s="1"/>
  <c r="L6935" i="9"/>
  <c r="AC6935" i="9" s="1"/>
  <c r="K6935" i="9"/>
  <c r="L6947" i="9"/>
  <c r="AC6947" i="9" s="1"/>
  <c r="K6947" i="9"/>
  <c r="K6953" i="9"/>
  <c r="L6953" i="9"/>
  <c r="AC6953" i="9" s="1"/>
  <c r="L7074" i="9"/>
  <c r="AC7074" i="9" s="1"/>
  <c r="K7074" i="9"/>
  <c r="K7123" i="9"/>
  <c r="L7123" i="9"/>
  <c r="AC7123" i="9" s="1"/>
  <c r="K7440" i="9"/>
  <c r="L7440" i="9"/>
  <c r="AC7440" i="9" s="1"/>
  <c r="L7684" i="9"/>
  <c r="AC7684" i="9" s="1"/>
  <c r="K7684" i="9"/>
  <c r="K7876" i="9"/>
  <c r="L7876" i="9"/>
  <c r="AC7876" i="9" s="1"/>
  <c r="L8029" i="9"/>
  <c r="AC8029" i="9" s="1"/>
  <c r="K8029" i="9"/>
  <c r="K8191" i="9"/>
  <c r="L8191" i="9"/>
  <c r="AC8191" i="9" s="1"/>
  <c r="K5859" i="9"/>
  <c r="K5861" i="9"/>
  <c r="K5871" i="9"/>
  <c r="K5879" i="9"/>
  <c r="L5996" i="9"/>
  <c r="AC5996" i="9" s="1"/>
  <c r="L6000" i="9"/>
  <c r="AC6000" i="9" s="1"/>
  <c r="K6011" i="9"/>
  <c r="K6025" i="9"/>
  <c r="L6052" i="9"/>
  <c r="AC6052" i="9" s="1"/>
  <c r="L6059" i="9"/>
  <c r="AC6059" i="9" s="1"/>
  <c r="K6059" i="9"/>
  <c r="L6067" i="9"/>
  <c r="AC6067" i="9" s="1"/>
  <c r="K6067" i="9"/>
  <c r="K6087" i="9"/>
  <c r="K6097" i="9"/>
  <c r="K6100" i="9"/>
  <c r="L6100" i="9"/>
  <c r="AC6100" i="9" s="1"/>
  <c r="L6171" i="9"/>
  <c r="AC6171" i="9" s="1"/>
  <c r="K6171" i="9"/>
  <c r="L6209" i="9"/>
  <c r="AC6209" i="9" s="1"/>
  <c r="K6209" i="9"/>
  <c r="L6234" i="9"/>
  <c r="AC6234" i="9" s="1"/>
  <c r="K6239" i="9"/>
  <c r="K6242" i="9"/>
  <c r="L6242" i="9"/>
  <c r="AC6242" i="9" s="1"/>
  <c r="K6247" i="9"/>
  <c r="K6250" i="9"/>
  <c r="L6250" i="9"/>
  <c r="AC6250" i="9" s="1"/>
  <c r="K6255" i="9"/>
  <c r="K6258" i="9"/>
  <c r="L6258" i="9"/>
  <c r="AC6258" i="9" s="1"/>
  <c r="K6263" i="9"/>
  <c r="K6266" i="9"/>
  <c r="L6266" i="9"/>
  <c r="AC6266" i="9" s="1"/>
  <c r="K6271" i="9"/>
  <c r="K6274" i="9"/>
  <c r="L6274" i="9"/>
  <c r="AC6274" i="9" s="1"/>
  <c r="K6279" i="9"/>
  <c r="K6282" i="9"/>
  <c r="L6282" i="9"/>
  <c r="AC6282" i="9" s="1"/>
  <c r="K6287" i="9"/>
  <c r="K6290" i="9"/>
  <c r="L6290" i="9"/>
  <c r="AC6290" i="9" s="1"/>
  <c r="K6295" i="9"/>
  <c r="K6298" i="9"/>
  <c r="L6298" i="9"/>
  <c r="AC6298" i="9" s="1"/>
  <c r="L6301" i="9"/>
  <c r="AC6301" i="9" s="1"/>
  <c r="K6301" i="9"/>
  <c r="K6318" i="9"/>
  <c r="K6331" i="9"/>
  <c r="L6331" i="9"/>
  <c r="AC6331" i="9" s="1"/>
  <c r="L6337" i="9"/>
  <c r="AC6337" i="9" s="1"/>
  <c r="K6352" i="9"/>
  <c r="K6369" i="9"/>
  <c r="L6369" i="9"/>
  <c r="AC6369" i="9" s="1"/>
  <c r="L6408" i="9"/>
  <c r="AC6408" i="9" s="1"/>
  <c r="K6408" i="9"/>
  <c r="K6414" i="9"/>
  <c r="K6420" i="9"/>
  <c r="L6438" i="9"/>
  <c r="AC6438" i="9" s="1"/>
  <c r="K6438" i="9"/>
  <c r="K6441" i="9"/>
  <c r="L6441" i="9"/>
  <c r="AC6441" i="9" s="1"/>
  <c r="K6495" i="9"/>
  <c r="L6495" i="9"/>
  <c r="AC6495" i="9" s="1"/>
  <c r="K6505" i="9"/>
  <c r="L6505" i="9"/>
  <c r="AC6505" i="9" s="1"/>
  <c r="L6536" i="9"/>
  <c r="AC6536" i="9" s="1"/>
  <c r="K6536" i="9"/>
  <c r="K6559" i="9"/>
  <c r="L6559" i="9"/>
  <c r="AC6559" i="9" s="1"/>
  <c r="K6587" i="9"/>
  <c r="L6587" i="9"/>
  <c r="AC6587" i="9" s="1"/>
  <c r="K6643" i="9"/>
  <c r="L6648" i="9"/>
  <c r="AC6648" i="9" s="1"/>
  <c r="K6648" i="9"/>
  <c r="L6654" i="9"/>
  <c r="AC6654" i="9" s="1"/>
  <c r="K6654" i="9"/>
  <c r="K6669" i="9"/>
  <c r="K6685" i="9"/>
  <c r="L6685" i="9"/>
  <c r="AC6685" i="9" s="1"/>
  <c r="K6689" i="9"/>
  <c r="L6689" i="9"/>
  <c r="AC6689" i="9" s="1"/>
  <c r="L6798" i="9"/>
  <c r="AC6798" i="9" s="1"/>
  <c r="K6798" i="9"/>
  <c r="K6817" i="9"/>
  <c r="L6817" i="9"/>
  <c r="AC6817" i="9" s="1"/>
  <c r="K6847" i="9"/>
  <c r="K6861" i="9"/>
  <c r="L6861" i="9"/>
  <c r="AC6861" i="9" s="1"/>
  <c r="L6870" i="9"/>
  <c r="AC6870" i="9" s="1"/>
  <c r="K6870" i="9"/>
  <c r="L6886" i="9"/>
  <c r="AC6886" i="9" s="1"/>
  <c r="K6886" i="9"/>
  <c r="K6938" i="9"/>
  <c r="L6967" i="9"/>
  <c r="AC6967" i="9" s="1"/>
  <c r="K6967" i="9"/>
  <c r="L6983" i="9"/>
  <c r="AC6983" i="9" s="1"/>
  <c r="K6988" i="9"/>
  <c r="K7084" i="9"/>
  <c r="L7084" i="9"/>
  <c r="AC7084" i="9" s="1"/>
  <c r="K7136" i="9"/>
  <c r="K7142" i="9"/>
  <c r="L7184" i="9"/>
  <c r="AC7184" i="9" s="1"/>
  <c r="K7184" i="9"/>
  <c r="L7804" i="9"/>
  <c r="AC7804" i="9" s="1"/>
  <c r="K7804" i="9"/>
  <c r="K7819" i="9"/>
  <c r="L7819" i="9"/>
  <c r="AC7819" i="9" s="1"/>
  <c r="L7827" i="9"/>
  <c r="AC7827" i="9" s="1"/>
  <c r="K7827" i="9"/>
  <c r="K6465" i="9"/>
  <c r="L6465" i="9"/>
  <c r="AC6465" i="9" s="1"/>
  <c r="L6480" i="9"/>
  <c r="AC6480" i="9" s="1"/>
  <c r="K6480" i="9"/>
  <c r="K6507" i="9"/>
  <c r="L6507" i="9"/>
  <c r="AC6507" i="9" s="1"/>
  <c r="K6523" i="9"/>
  <c r="L6523" i="9"/>
  <c r="AC6523" i="9" s="1"/>
  <c r="K6593" i="9"/>
  <c r="L6593" i="9"/>
  <c r="AC6593" i="9" s="1"/>
  <c r="K6609" i="9"/>
  <c r="L6609" i="9"/>
  <c r="AC6609" i="9" s="1"/>
  <c r="L6690" i="9"/>
  <c r="AC6690" i="9" s="1"/>
  <c r="K6690" i="9"/>
  <c r="L6720" i="9"/>
  <c r="AC6720" i="9" s="1"/>
  <c r="K6720" i="9"/>
  <c r="L6730" i="9"/>
  <c r="AC6730" i="9" s="1"/>
  <c r="K6730" i="9"/>
  <c r="L6816" i="9"/>
  <c r="AC6816" i="9" s="1"/>
  <c r="K6816" i="9"/>
  <c r="L6850" i="9"/>
  <c r="AC6850" i="9" s="1"/>
  <c r="K6850" i="9"/>
  <c r="K6995" i="9"/>
  <c r="L6995" i="9"/>
  <c r="AC6995" i="9" s="1"/>
  <c r="K7112" i="9"/>
  <c r="L7112" i="9"/>
  <c r="AC7112" i="9" s="1"/>
  <c r="K7192" i="9"/>
  <c r="L7192" i="9"/>
  <c r="AC7192" i="9" s="1"/>
  <c r="L7202" i="9"/>
  <c r="AC7202" i="9" s="1"/>
  <c r="K7202" i="9"/>
  <c r="L7232" i="9"/>
  <c r="AC7232" i="9" s="1"/>
  <c r="K7232" i="9"/>
  <c r="L7264" i="9"/>
  <c r="AC7264" i="9" s="1"/>
  <c r="K7264" i="9"/>
  <c r="K7267" i="9"/>
  <c r="L7267" i="9"/>
  <c r="AC7267" i="9" s="1"/>
  <c r="L7295" i="9"/>
  <c r="AC7295" i="9" s="1"/>
  <c r="K7295" i="9"/>
  <c r="K7458" i="9"/>
  <c r="L7458" i="9"/>
  <c r="AC7458" i="9" s="1"/>
  <c r="L7535" i="9"/>
  <c r="AC7535" i="9" s="1"/>
  <c r="K7535" i="9"/>
  <c r="L7570" i="9"/>
  <c r="AC7570" i="9" s="1"/>
  <c r="K7570" i="9"/>
  <c r="L7686" i="9"/>
  <c r="AC7686" i="9" s="1"/>
  <c r="K7686" i="9"/>
  <c r="K7777" i="9"/>
  <c r="L7777" i="9"/>
  <c r="AC7777" i="9" s="1"/>
  <c r="K7934" i="9"/>
  <c r="L7934" i="9"/>
  <c r="AC7934" i="9" s="1"/>
  <c r="L8232" i="9"/>
  <c r="AC8232" i="9" s="1"/>
  <c r="K8232" i="9"/>
  <c r="L6454" i="9"/>
  <c r="AC6454" i="9" s="1"/>
  <c r="K6454" i="9"/>
  <c r="L6470" i="9"/>
  <c r="AC6470" i="9" s="1"/>
  <c r="K6470" i="9"/>
  <c r="L6496" i="9"/>
  <c r="AC6496" i="9" s="1"/>
  <c r="K6496" i="9"/>
  <c r="K6515" i="9"/>
  <c r="L6515" i="9"/>
  <c r="AC6515" i="9" s="1"/>
  <c r="K6521" i="9"/>
  <c r="L6521" i="9"/>
  <c r="AC6521" i="9" s="1"/>
  <c r="K6577" i="9"/>
  <c r="L6577" i="9"/>
  <c r="AC6577" i="9" s="1"/>
  <c r="L6584" i="9"/>
  <c r="AC6584" i="9" s="1"/>
  <c r="K6584" i="9"/>
  <c r="L6588" i="9"/>
  <c r="AC6588" i="9" s="1"/>
  <c r="K6588" i="9"/>
  <c r="L6598" i="9"/>
  <c r="AC6598" i="9" s="1"/>
  <c r="K6598" i="9"/>
  <c r="L6642" i="9"/>
  <c r="AC6642" i="9" s="1"/>
  <c r="K6642" i="9"/>
  <c r="L6680" i="9"/>
  <c r="AC6680" i="9" s="1"/>
  <c r="K6680" i="9"/>
  <c r="L6704" i="9"/>
  <c r="AC6704" i="9" s="1"/>
  <c r="K6704" i="9"/>
  <c r="L6718" i="9"/>
  <c r="AC6718" i="9" s="1"/>
  <c r="K6718" i="9"/>
  <c r="L6802" i="9"/>
  <c r="AC6802" i="9" s="1"/>
  <c r="K6802" i="9"/>
  <c r="L6880" i="9"/>
  <c r="AC6880" i="9" s="1"/>
  <c r="K6880" i="9"/>
  <c r="K7028" i="9"/>
  <c r="L7028" i="9"/>
  <c r="AC7028" i="9" s="1"/>
  <c r="K7119" i="9"/>
  <c r="L7119" i="9"/>
  <c r="AC7119" i="9" s="1"/>
  <c r="K7178" i="9"/>
  <c r="L7178" i="9"/>
  <c r="AC7178" i="9" s="1"/>
  <c r="L7252" i="9"/>
  <c r="AC7252" i="9" s="1"/>
  <c r="K7252" i="9"/>
  <c r="L7313" i="9"/>
  <c r="AC7313" i="9" s="1"/>
  <c r="K7313" i="9"/>
  <c r="L7317" i="9"/>
  <c r="AC7317" i="9" s="1"/>
  <c r="K7317" i="9"/>
  <c r="K7466" i="9"/>
  <c r="L7466" i="9"/>
  <c r="AC7466" i="9" s="1"/>
  <c r="K7585" i="9"/>
  <c r="L7585" i="9"/>
  <c r="AC7585" i="9" s="1"/>
  <c r="K7615" i="9"/>
  <c r="L7615" i="9"/>
  <c r="AC7615" i="9" s="1"/>
  <c r="L7656" i="9"/>
  <c r="AC7656" i="9" s="1"/>
  <c r="K7656" i="9"/>
  <c r="K8092" i="9"/>
  <c r="L8092" i="9"/>
  <c r="AC8092" i="9" s="1"/>
  <c r="K8098" i="9"/>
  <c r="L8098" i="9"/>
  <c r="AC8098" i="9" s="1"/>
  <c r="K8204" i="9"/>
  <c r="L8204" i="9"/>
  <c r="AC8204" i="9" s="1"/>
  <c r="K8298" i="9"/>
  <c r="L8298" i="9"/>
  <c r="AC8298" i="9" s="1"/>
  <c r="L8332" i="9"/>
  <c r="AC8332" i="9" s="1"/>
  <c r="K8332" i="9"/>
  <c r="K7212" i="9"/>
  <c r="L7212" i="9"/>
  <c r="AC7212" i="9" s="1"/>
  <c r="K7356" i="9"/>
  <c r="L7356" i="9"/>
  <c r="AC7356" i="9" s="1"/>
  <c r="L7589" i="9"/>
  <c r="AC7589" i="9" s="1"/>
  <c r="K7589" i="9"/>
  <c r="L7649" i="9"/>
  <c r="AC7649" i="9" s="1"/>
  <c r="K7649" i="9"/>
  <c r="L7766" i="9"/>
  <c r="AC7766" i="9" s="1"/>
  <c r="K7766" i="9"/>
  <c r="L7831" i="9"/>
  <c r="AC7831" i="9" s="1"/>
  <c r="K7831" i="9"/>
  <c r="L7840" i="9"/>
  <c r="AC7840" i="9" s="1"/>
  <c r="K7840" i="9"/>
  <c r="L7891" i="9"/>
  <c r="AC7891" i="9" s="1"/>
  <c r="K7891" i="9"/>
  <c r="K8119" i="9"/>
  <c r="L8119" i="9"/>
  <c r="AC8119" i="9" s="1"/>
  <c r="K6503" i="9"/>
  <c r="L6503" i="9"/>
  <c r="AC6503" i="9" s="1"/>
  <c r="K6531" i="9"/>
  <c r="L6531" i="9"/>
  <c r="AC6531" i="9" s="1"/>
  <c r="K6547" i="9"/>
  <c r="L6547" i="9"/>
  <c r="AC6547" i="9" s="1"/>
  <c r="K6553" i="9"/>
  <c r="L6553" i="9"/>
  <c r="AC6553" i="9" s="1"/>
  <c r="K6585" i="9"/>
  <c r="L6585" i="9"/>
  <c r="AC6585" i="9" s="1"/>
  <c r="L6914" i="9"/>
  <c r="AC6914" i="9" s="1"/>
  <c r="K6914" i="9"/>
  <c r="K7004" i="9"/>
  <c r="L7004" i="9"/>
  <c r="AC7004" i="9" s="1"/>
  <c r="L7014" i="9"/>
  <c r="AC7014" i="9" s="1"/>
  <c r="K7014" i="9"/>
  <c r="K7061" i="9"/>
  <c r="L7061" i="9"/>
  <c r="AC7061" i="9" s="1"/>
  <c r="K7117" i="9"/>
  <c r="L7117" i="9"/>
  <c r="AC7117" i="9" s="1"/>
  <c r="L7160" i="9"/>
  <c r="AC7160" i="9" s="1"/>
  <c r="K7160" i="9"/>
  <c r="K7215" i="9"/>
  <c r="L7215" i="9"/>
  <c r="AC7215" i="9" s="1"/>
  <c r="K7236" i="9"/>
  <c r="L7236" i="9"/>
  <c r="AC7236" i="9" s="1"/>
  <c r="L7250" i="9"/>
  <c r="AC7250" i="9" s="1"/>
  <c r="K7250" i="9"/>
  <c r="L7375" i="9"/>
  <c r="AC7375" i="9" s="1"/>
  <c r="K7375" i="9"/>
  <c r="K7498" i="9"/>
  <c r="L7498" i="9"/>
  <c r="AC7498" i="9" s="1"/>
  <c r="L7609" i="9"/>
  <c r="AC7609" i="9" s="1"/>
  <c r="K7609" i="9"/>
  <c r="L7667" i="9"/>
  <c r="AC7667" i="9" s="1"/>
  <c r="K7667" i="9"/>
  <c r="L7717" i="9"/>
  <c r="AC7717" i="9" s="1"/>
  <c r="K7717" i="9"/>
  <c r="L7726" i="9"/>
  <c r="AC7726" i="9" s="1"/>
  <c r="K7726" i="9"/>
  <c r="L7755" i="9"/>
  <c r="AC7755" i="9" s="1"/>
  <c r="K7848" i="9"/>
  <c r="L7848" i="9"/>
  <c r="AC7848" i="9" s="1"/>
  <c r="K7962" i="9"/>
  <c r="L7962" i="9"/>
  <c r="AC7962" i="9" s="1"/>
  <c r="L8114" i="9"/>
  <c r="AC8114" i="9" s="1"/>
  <c r="K8114" i="9"/>
  <c r="K8172" i="9"/>
  <c r="L8172" i="9"/>
  <c r="AC8172" i="9" s="1"/>
  <c r="K7033" i="9"/>
  <c r="L7033" i="9"/>
  <c r="AC7033" i="9" s="1"/>
  <c r="K7053" i="9"/>
  <c r="L7053" i="9"/>
  <c r="AC7053" i="9" s="1"/>
  <c r="K7057" i="9"/>
  <c r="L7057" i="9"/>
  <c r="AC7057" i="9" s="1"/>
  <c r="L7068" i="9"/>
  <c r="AC7068" i="9" s="1"/>
  <c r="K7068" i="9"/>
  <c r="K7111" i="9"/>
  <c r="L7111" i="9"/>
  <c r="AC7111" i="9" s="1"/>
  <c r="K7121" i="9"/>
  <c r="L7121" i="9"/>
  <c r="AC7121" i="9" s="1"/>
  <c r="L7172" i="9"/>
  <c r="AC7172" i="9" s="1"/>
  <c r="K7172" i="9"/>
  <c r="L7244" i="9"/>
  <c r="AC7244" i="9" s="1"/>
  <c r="K7244" i="9"/>
  <c r="K7259" i="9"/>
  <c r="L7259" i="9"/>
  <c r="AC7259" i="9" s="1"/>
  <c r="K7276" i="9"/>
  <c r="L7276" i="9"/>
  <c r="AC7276" i="9" s="1"/>
  <c r="L7359" i="9"/>
  <c r="AC7359" i="9" s="1"/>
  <c r="K7359" i="9"/>
  <c r="L7447" i="9"/>
  <c r="AC7447" i="9" s="1"/>
  <c r="K7447" i="9"/>
  <c r="K7474" i="9"/>
  <c r="L7474" i="9"/>
  <c r="AC7474" i="9" s="1"/>
  <c r="L7579" i="9"/>
  <c r="AC7579" i="9" s="1"/>
  <c r="K7579" i="9"/>
  <c r="L7737" i="9"/>
  <c r="AC7737" i="9" s="1"/>
  <c r="K7737" i="9"/>
  <c r="L7748" i="9"/>
  <c r="AC7748" i="9" s="1"/>
  <c r="K7748" i="9"/>
  <c r="L7763" i="9"/>
  <c r="AC7763" i="9" s="1"/>
  <c r="K7763" i="9"/>
  <c r="K7832" i="9"/>
  <c r="L7832" i="9"/>
  <c r="AC7832" i="9" s="1"/>
  <c r="L7844" i="9"/>
  <c r="AC7844" i="9" s="1"/>
  <c r="K7844" i="9"/>
  <c r="L7867" i="9"/>
  <c r="AC7867" i="9" s="1"/>
  <c r="K7867" i="9"/>
  <c r="L8053" i="9"/>
  <c r="AC8053" i="9" s="1"/>
  <c r="K8053" i="9"/>
  <c r="K8184" i="9"/>
  <c r="L8184" i="9"/>
  <c r="AC8184" i="9" s="1"/>
  <c r="K8224" i="9"/>
  <c r="L8224" i="9"/>
  <c r="AC8224" i="9" s="1"/>
  <c r="K8319" i="9"/>
  <c r="L8319" i="9"/>
  <c r="AC8319" i="9" s="1"/>
  <c r="L8385" i="9"/>
  <c r="AC8385" i="9" s="1"/>
  <c r="K8385" i="9"/>
  <c r="K7029" i="9"/>
  <c r="L7029" i="9"/>
  <c r="AC7029" i="9" s="1"/>
  <c r="K7045" i="9"/>
  <c r="L7045" i="9"/>
  <c r="AC7045" i="9" s="1"/>
  <c r="K7079" i="9"/>
  <c r="L7079" i="9"/>
  <c r="AC7079" i="9" s="1"/>
  <c r="K7131" i="9"/>
  <c r="L7131" i="9"/>
  <c r="AC7131" i="9" s="1"/>
  <c r="L7152" i="9"/>
  <c r="AC7152" i="9" s="1"/>
  <c r="K7152" i="9"/>
  <c r="K7203" i="9"/>
  <c r="L7203" i="9"/>
  <c r="AC7203" i="9" s="1"/>
  <c r="L7230" i="9"/>
  <c r="AC7230" i="9" s="1"/>
  <c r="K7230" i="9"/>
  <c r="K7292" i="9"/>
  <c r="L7292" i="9"/>
  <c r="AC7292" i="9" s="1"/>
  <c r="K7304" i="9"/>
  <c r="L7304" i="9"/>
  <c r="AC7304" i="9" s="1"/>
  <c r="K7314" i="9"/>
  <c r="L7314" i="9"/>
  <c r="AC7314" i="9" s="1"/>
  <c r="K7330" i="9"/>
  <c r="L7330" i="9"/>
  <c r="AC7330" i="9" s="1"/>
  <c r="K7336" i="9"/>
  <c r="L7336" i="9"/>
  <c r="AC7336" i="9" s="1"/>
  <c r="K7378" i="9"/>
  <c r="L7378" i="9"/>
  <c r="AC7378" i="9" s="1"/>
  <c r="K7408" i="9"/>
  <c r="L7408" i="9"/>
  <c r="AC7408" i="9" s="1"/>
  <c r="L7445" i="9"/>
  <c r="AC7445" i="9" s="1"/>
  <c r="K7445" i="9"/>
  <c r="L7509" i="9"/>
  <c r="AC7509" i="9" s="1"/>
  <c r="K7509" i="9"/>
  <c r="K7530" i="9"/>
  <c r="L7530" i="9"/>
  <c r="AC7530" i="9" s="1"/>
  <c r="K7671" i="9"/>
  <c r="L7671" i="9"/>
  <c r="AC7671" i="9" s="1"/>
  <c r="L7715" i="9"/>
  <c r="AC7715" i="9" s="1"/>
  <c r="K7715" i="9"/>
  <c r="L7719" i="9"/>
  <c r="AC7719" i="9" s="1"/>
  <c r="K7719" i="9"/>
  <c r="L7833" i="9"/>
  <c r="AC7833" i="9" s="1"/>
  <c r="K7833" i="9"/>
  <c r="L7849" i="9"/>
  <c r="AC7849" i="9" s="1"/>
  <c r="K7849" i="9"/>
  <c r="L7899" i="9"/>
  <c r="AC7899" i="9" s="1"/>
  <c r="K7899" i="9"/>
  <c r="K8121" i="9"/>
  <c r="L8121" i="9"/>
  <c r="AC8121" i="9" s="1"/>
  <c r="L8368" i="9"/>
  <c r="AC8368" i="9" s="1"/>
  <c r="K8368" i="9"/>
  <c r="K7085" i="9"/>
  <c r="L7085" i="9"/>
  <c r="AC7085" i="9" s="1"/>
  <c r="K7163" i="9"/>
  <c r="L7163" i="9"/>
  <c r="AC7163" i="9" s="1"/>
  <c r="L7168" i="9"/>
  <c r="AC7168" i="9" s="1"/>
  <c r="K7168" i="9"/>
  <c r="K7209" i="9"/>
  <c r="L7209" i="9"/>
  <c r="AC7209" i="9" s="1"/>
  <c r="K7223" i="9"/>
  <c r="L7223" i="9"/>
  <c r="AC7223" i="9" s="1"/>
  <c r="L7246" i="9"/>
  <c r="AC7246" i="9" s="1"/>
  <c r="K7246" i="9"/>
  <c r="K7472" i="9"/>
  <c r="L7472" i="9"/>
  <c r="AC7472" i="9" s="1"/>
  <c r="K7506" i="9"/>
  <c r="L7506" i="9"/>
  <c r="AC7506" i="9" s="1"/>
  <c r="L7613" i="9"/>
  <c r="AC7613" i="9" s="1"/>
  <c r="K7613" i="9"/>
  <c r="K7631" i="9"/>
  <c r="L7631" i="9"/>
  <c r="AC7631" i="9" s="1"/>
  <c r="L7889" i="9"/>
  <c r="AC7889" i="9" s="1"/>
  <c r="K7889" i="9"/>
  <c r="L7913" i="9"/>
  <c r="AC7913" i="9" s="1"/>
  <c r="K7913" i="9"/>
  <c r="L7919" i="9"/>
  <c r="AC7919" i="9" s="1"/>
  <c r="K7919" i="9"/>
  <c r="K8008" i="9"/>
  <c r="L8008" i="9"/>
  <c r="AC8008" i="9" s="1"/>
  <c r="L8033" i="9"/>
  <c r="AC8033" i="9" s="1"/>
  <c r="K8033" i="9"/>
  <c r="K8042" i="9"/>
  <c r="L8042" i="9"/>
  <c r="AC8042" i="9" s="1"/>
  <c r="K8102" i="9"/>
  <c r="L8102" i="9"/>
  <c r="AC8102" i="9" s="1"/>
  <c r="K8113" i="9"/>
  <c r="L8113" i="9"/>
  <c r="AC8113" i="9" s="1"/>
  <c r="L8262" i="9"/>
  <c r="AC8262" i="9" s="1"/>
  <c r="K8262" i="9"/>
  <c r="L8267" i="9"/>
  <c r="AC8267" i="9" s="1"/>
  <c r="K8267" i="9"/>
  <c r="L8270" i="9"/>
  <c r="AC8270" i="9" s="1"/>
  <c r="K8270" i="9"/>
  <c r="K7043" i="9"/>
  <c r="L7043" i="9"/>
  <c r="AC7043" i="9" s="1"/>
  <c r="K7065" i="9"/>
  <c r="L7065" i="9"/>
  <c r="AC7065" i="9" s="1"/>
  <c r="L7077" i="9"/>
  <c r="AC7077" i="9" s="1"/>
  <c r="L7087" i="9"/>
  <c r="AC7087" i="9" s="1"/>
  <c r="K7125" i="9"/>
  <c r="L7125" i="9"/>
  <c r="AC7125" i="9" s="1"/>
  <c r="L7129" i="9"/>
  <c r="AC7129" i="9" s="1"/>
  <c r="K7158" i="9"/>
  <c r="K7171" i="9"/>
  <c r="L7171" i="9"/>
  <c r="AC7171" i="9" s="1"/>
  <c r="K7174" i="9"/>
  <c r="K7182" i="9"/>
  <c r="L7190" i="9"/>
  <c r="AC7190" i="9" s="1"/>
  <c r="L7198" i="9"/>
  <c r="AC7198" i="9" s="1"/>
  <c r="L7211" i="9"/>
  <c r="AC7211" i="9" s="1"/>
  <c r="K7228" i="9"/>
  <c r="K7266" i="9"/>
  <c r="K7311" i="9"/>
  <c r="K7327" i="9"/>
  <c r="L7343" i="9"/>
  <c r="AC7343" i="9" s="1"/>
  <c r="K7343" i="9"/>
  <c r="L7392" i="9"/>
  <c r="AC7392" i="9" s="1"/>
  <c r="K7402" i="9"/>
  <c r="L7402" i="9"/>
  <c r="AC7402" i="9" s="1"/>
  <c r="L7429" i="9"/>
  <c r="AC7429" i="9" s="1"/>
  <c r="K7429" i="9"/>
  <c r="L7527" i="9"/>
  <c r="AC7527" i="9" s="1"/>
  <c r="K7527" i="9"/>
  <c r="L7538" i="9"/>
  <c r="AC7538" i="9" s="1"/>
  <c r="K7541" i="9"/>
  <c r="K7551" i="9"/>
  <c r="L7584" i="9"/>
  <c r="AC7584" i="9" s="1"/>
  <c r="K7584" i="9"/>
  <c r="L7640" i="9"/>
  <c r="AC7640" i="9" s="1"/>
  <c r="K7640" i="9"/>
  <c r="K7655" i="9"/>
  <c r="L7655" i="9"/>
  <c r="AC7655" i="9" s="1"/>
  <c r="K7677" i="9"/>
  <c r="L7691" i="9"/>
  <c r="AC7691" i="9" s="1"/>
  <c r="K7691" i="9"/>
  <c r="L7697" i="9"/>
  <c r="AC7697" i="9" s="1"/>
  <c r="K7697" i="9"/>
  <c r="L7710" i="9"/>
  <c r="AC7710" i="9" s="1"/>
  <c r="K7710" i="9"/>
  <c r="L7716" i="9"/>
  <c r="AC7716" i="9" s="1"/>
  <c r="K7716" i="9"/>
  <c r="L7750" i="9"/>
  <c r="AC7750" i="9" s="1"/>
  <c r="K7750" i="9"/>
  <c r="K7773" i="9"/>
  <c r="K7793" i="9"/>
  <c r="L7793" i="9"/>
  <c r="AC7793" i="9" s="1"/>
  <c r="L7863" i="9"/>
  <c r="AC7863" i="9" s="1"/>
  <c r="K7863" i="9"/>
  <c r="L7916" i="9"/>
  <c r="AC7916" i="9" s="1"/>
  <c r="L8037" i="9"/>
  <c r="AC8037" i="9" s="1"/>
  <c r="K8037" i="9"/>
  <c r="L8105" i="9"/>
  <c r="AC8105" i="9" s="1"/>
  <c r="K8156" i="9"/>
  <c r="L8156" i="9"/>
  <c r="AC8156" i="9" s="1"/>
  <c r="K8203" i="9"/>
  <c r="L8203" i="9"/>
  <c r="AC8203" i="9" s="1"/>
  <c r="K8265" i="9"/>
  <c r="L8265" i="9"/>
  <c r="AC8265" i="9" s="1"/>
  <c r="L8312" i="9"/>
  <c r="AC8312" i="9" s="1"/>
  <c r="L8348" i="9"/>
  <c r="AC8348" i="9" s="1"/>
  <c r="K8348" i="9"/>
  <c r="L7847" i="9"/>
  <c r="AC7847" i="9" s="1"/>
  <c r="K7847" i="9"/>
  <c r="L7937" i="9"/>
  <c r="AC7937" i="9" s="1"/>
  <c r="K7937" i="9"/>
  <c r="L7996" i="9"/>
  <c r="AC7996" i="9" s="1"/>
  <c r="K7996" i="9"/>
  <c r="K8002" i="9"/>
  <c r="L8002" i="9"/>
  <c r="AC8002" i="9" s="1"/>
  <c r="K8036" i="9"/>
  <c r="L8036" i="9"/>
  <c r="AC8036" i="9" s="1"/>
  <c r="L8056" i="9"/>
  <c r="AC8056" i="9" s="1"/>
  <c r="K8056" i="9"/>
  <c r="L8081" i="9"/>
  <c r="AC8081" i="9" s="1"/>
  <c r="K8081" i="9"/>
  <c r="L8086" i="9"/>
  <c r="AC8086" i="9" s="1"/>
  <c r="K8086" i="9"/>
  <c r="L8097" i="9"/>
  <c r="AC8097" i="9" s="1"/>
  <c r="K8097" i="9"/>
  <c r="K8111" i="9"/>
  <c r="L8111" i="9"/>
  <c r="AC8111" i="9" s="1"/>
  <c r="K8281" i="9"/>
  <c r="L8281" i="9"/>
  <c r="AC8281" i="9" s="1"/>
  <c r="K8289" i="9"/>
  <c r="L8289" i="9"/>
  <c r="AC8289" i="9" s="1"/>
  <c r="K8353" i="9"/>
  <c r="L8353" i="9"/>
  <c r="AC8353" i="9" s="1"/>
  <c r="L8377" i="9"/>
  <c r="AC8377" i="9" s="1"/>
  <c r="K8377" i="9"/>
  <c r="L7851" i="9"/>
  <c r="AC7851" i="9" s="1"/>
  <c r="K7851" i="9"/>
  <c r="K7926" i="9"/>
  <c r="L7926" i="9"/>
  <c r="AC7926" i="9" s="1"/>
  <c r="L7932" i="9"/>
  <c r="AC7932" i="9" s="1"/>
  <c r="K7932" i="9"/>
  <c r="K7958" i="9"/>
  <c r="L7958" i="9"/>
  <c r="AC7958" i="9" s="1"/>
  <c r="L7964" i="9"/>
  <c r="AC7964" i="9" s="1"/>
  <c r="K7964" i="9"/>
  <c r="L7977" i="9"/>
  <c r="AC7977" i="9" s="1"/>
  <c r="K7977" i="9"/>
  <c r="L8057" i="9"/>
  <c r="AC8057" i="9" s="1"/>
  <c r="K8057" i="9"/>
  <c r="K8066" i="9"/>
  <c r="L8066" i="9"/>
  <c r="AC8066" i="9" s="1"/>
  <c r="L8082" i="9"/>
  <c r="AC8082" i="9" s="1"/>
  <c r="K8082" i="9"/>
  <c r="K8107" i="9"/>
  <c r="L8107" i="9"/>
  <c r="AC8107" i="9" s="1"/>
  <c r="K8127" i="9"/>
  <c r="L8127" i="9"/>
  <c r="AC8127" i="9" s="1"/>
  <c r="K8139" i="9"/>
  <c r="L8139" i="9"/>
  <c r="AC8139" i="9" s="1"/>
  <c r="L8242" i="9"/>
  <c r="AC8242" i="9" s="1"/>
  <c r="K8242" i="9"/>
  <c r="K8276" i="9"/>
  <c r="L8276" i="9"/>
  <c r="AC8276" i="9" s="1"/>
  <c r="K8305" i="9"/>
  <c r="L8305" i="9"/>
  <c r="AC8305" i="9" s="1"/>
  <c r="K8454" i="9"/>
  <c r="L8454" i="9"/>
  <c r="AC8454" i="9" s="1"/>
  <c r="K8541" i="9"/>
  <c r="L8541" i="9"/>
  <c r="AC8541" i="9" s="1"/>
  <c r="L7895" i="9"/>
  <c r="AC7895" i="9" s="1"/>
  <c r="K7895" i="9"/>
  <c r="L7907" i="9"/>
  <c r="AC7907" i="9" s="1"/>
  <c r="K7907" i="9"/>
  <c r="K7994" i="9"/>
  <c r="L7994" i="9"/>
  <c r="AC7994" i="9" s="1"/>
  <c r="K8028" i="9"/>
  <c r="L8028" i="9"/>
  <c r="AC8028" i="9" s="1"/>
  <c r="K8043" i="9"/>
  <c r="L8043" i="9"/>
  <c r="AC8043" i="9" s="1"/>
  <c r="L8069" i="9"/>
  <c r="AC8069" i="9" s="1"/>
  <c r="K8069" i="9"/>
  <c r="L8101" i="9"/>
  <c r="AC8101" i="9" s="1"/>
  <c r="K8101" i="9"/>
  <c r="K8120" i="9"/>
  <c r="L8120" i="9"/>
  <c r="AC8120" i="9" s="1"/>
  <c r="K8132" i="9"/>
  <c r="L8132" i="9"/>
  <c r="AC8132" i="9" s="1"/>
  <c r="K8239" i="9"/>
  <c r="L8239" i="9"/>
  <c r="AC8239" i="9" s="1"/>
  <c r="L8246" i="9"/>
  <c r="AC8246" i="9" s="1"/>
  <c r="K8246" i="9"/>
  <c r="K8408" i="9"/>
  <c r="L8408" i="9"/>
  <c r="AC8408" i="9" s="1"/>
  <c r="L8417" i="9"/>
  <c r="AC8417" i="9" s="1"/>
  <c r="K8417" i="9"/>
  <c r="K7479" i="9"/>
  <c r="L7482" i="9"/>
  <c r="AC7482" i="9" s="1"/>
  <c r="L7522" i="9"/>
  <c r="AC7522" i="9" s="1"/>
  <c r="K7525" i="9"/>
  <c r="K7543" i="9"/>
  <c r="L7546" i="9"/>
  <c r="AC7546" i="9" s="1"/>
  <c r="K7611" i="9"/>
  <c r="K7616" i="9"/>
  <c r="K7630" i="9"/>
  <c r="K7638" i="9"/>
  <c r="K7651" i="9"/>
  <c r="K7654" i="9"/>
  <c r="K7659" i="9"/>
  <c r="K7662" i="9"/>
  <c r="K7670" i="9"/>
  <c r="K7678" i="9"/>
  <c r="L7759" i="9"/>
  <c r="AC7759" i="9" s="1"/>
  <c r="L7805" i="9"/>
  <c r="AC7805" i="9" s="1"/>
  <c r="K7815" i="9"/>
  <c r="K7843" i="9"/>
  <c r="L7846" i="9"/>
  <c r="AC7846" i="9" s="1"/>
  <c r="L7859" i="9"/>
  <c r="AC7859" i="9" s="1"/>
  <c r="K7859" i="9"/>
  <c r="K7866" i="9"/>
  <c r="L7878" i="9"/>
  <c r="AC7878" i="9" s="1"/>
  <c r="L7902" i="9"/>
  <c r="AC7902" i="9" s="1"/>
  <c r="L7923" i="9"/>
  <c r="AC7923" i="9" s="1"/>
  <c r="K7923" i="9"/>
  <c r="L7947" i="9"/>
  <c r="AC7947" i="9" s="1"/>
  <c r="K7947" i="9"/>
  <c r="K7950" i="9"/>
  <c r="L7968" i="9"/>
  <c r="AC7968" i="9" s="1"/>
  <c r="K7968" i="9"/>
  <c r="L7981" i="9"/>
  <c r="AC7981" i="9" s="1"/>
  <c r="K7981" i="9"/>
  <c r="K8025" i="9"/>
  <c r="K8075" i="9"/>
  <c r="L8075" i="9"/>
  <c r="AC8075" i="9" s="1"/>
  <c r="K8140" i="9"/>
  <c r="L8140" i="9"/>
  <c r="AC8140" i="9" s="1"/>
  <c r="K8152" i="9"/>
  <c r="L8152" i="9"/>
  <c r="AC8152" i="9" s="1"/>
  <c r="K8159" i="9"/>
  <c r="L8159" i="9"/>
  <c r="AC8159" i="9" s="1"/>
  <c r="K8171" i="9"/>
  <c r="L8171" i="9"/>
  <c r="AC8171" i="9" s="1"/>
  <c r="L8188" i="9"/>
  <c r="AC8188" i="9" s="1"/>
  <c r="L8236" i="9"/>
  <c r="AC8236" i="9" s="1"/>
  <c r="K8236" i="9"/>
  <c r="L8320" i="9"/>
  <c r="AC8320" i="9" s="1"/>
  <c r="K8320" i="9"/>
  <c r="K8396" i="9"/>
  <c r="L8396" i="9"/>
  <c r="AC8396" i="9" s="1"/>
  <c r="K7982" i="9"/>
  <c r="L7982" i="9"/>
  <c r="AC7982" i="9" s="1"/>
  <c r="L7988" i="9"/>
  <c r="AC7988" i="9" s="1"/>
  <c r="K7988" i="9"/>
  <c r="L7991" i="9"/>
  <c r="AC7991" i="9" s="1"/>
  <c r="K7991" i="9"/>
  <c r="L8041" i="9"/>
  <c r="AC8041" i="9" s="1"/>
  <c r="K8041" i="9"/>
  <c r="L8065" i="9"/>
  <c r="AC8065" i="9" s="1"/>
  <c r="K8065" i="9"/>
  <c r="L8073" i="9"/>
  <c r="AC8073" i="9" s="1"/>
  <c r="K8073" i="9"/>
  <c r="L8256" i="9"/>
  <c r="AC8256" i="9" s="1"/>
  <c r="K8256" i="9"/>
  <c r="L8302" i="9"/>
  <c r="AC8302" i="9" s="1"/>
  <c r="K8302" i="9"/>
  <c r="L8328" i="9"/>
  <c r="AC8328" i="9" s="1"/>
  <c r="K8328" i="9"/>
  <c r="K8473" i="9"/>
  <c r="L8473" i="9"/>
  <c r="AC8473" i="9" s="1"/>
  <c r="L8494" i="9"/>
  <c r="AC8494" i="9" s="1"/>
  <c r="K8494" i="9"/>
  <c r="L8619" i="9"/>
  <c r="AC8619" i="9" s="1"/>
  <c r="K8619" i="9"/>
  <c r="L7935" i="9"/>
  <c r="AC7935" i="9" s="1"/>
  <c r="K7935" i="9"/>
  <c r="L7999" i="9"/>
  <c r="AC7999" i="9" s="1"/>
  <c r="K7999" i="9"/>
  <c r="K8020" i="9"/>
  <c r="L8020" i="9"/>
  <c r="AC8020" i="9" s="1"/>
  <c r="K8079" i="9"/>
  <c r="L8079" i="9"/>
  <c r="AC8079" i="9" s="1"/>
  <c r="L8260" i="9"/>
  <c r="AC8260" i="9" s="1"/>
  <c r="K8260" i="9"/>
  <c r="L8282" i="9"/>
  <c r="AC8282" i="9" s="1"/>
  <c r="K8282" i="9"/>
  <c r="L8286" i="9"/>
  <c r="AC8286" i="9" s="1"/>
  <c r="K8286" i="9"/>
  <c r="K8501" i="9"/>
  <c r="L8501" i="9"/>
  <c r="AC8501" i="9" s="1"/>
  <c r="K8774" i="9"/>
  <c r="L8774" i="9"/>
  <c r="AC8774" i="9" s="1"/>
  <c r="L8403" i="9"/>
  <c r="AC8403" i="9" s="1"/>
  <c r="K8403" i="9"/>
  <c r="K8449" i="9"/>
  <c r="L8449" i="9"/>
  <c r="AC8449" i="9" s="1"/>
  <c r="L8621" i="9"/>
  <c r="AC8621" i="9" s="1"/>
  <c r="K8621" i="9"/>
  <c r="L8628" i="9"/>
  <c r="AC8628" i="9" s="1"/>
  <c r="K8628" i="9"/>
  <c r="K8674" i="9"/>
  <c r="L8674" i="9"/>
  <c r="AC8674" i="9" s="1"/>
  <c r="L8707" i="9"/>
  <c r="AC8707" i="9" s="1"/>
  <c r="K8707" i="9"/>
  <c r="L7972" i="9"/>
  <c r="AC7972" i="9" s="1"/>
  <c r="K7972" i="9"/>
  <c r="K8012" i="9"/>
  <c r="L8012" i="9"/>
  <c r="AC8012" i="9" s="1"/>
  <c r="K8047" i="9"/>
  <c r="L8047" i="9"/>
  <c r="AC8047" i="9" s="1"/>
  <c r="K8091" i="9"/>
  <c r="L8091" i="9"/>
  <c r="AC8091" i="9" s="1"/>
  <c r="K8099" i="9"/>
  <c r="L8099" i="9"/>
  <c r="AC8099" i="9" s="1"/>
  <c r="K8117" i="9"/>
  <c r="L8117" i="9"/>
  <c r="AC8117" i="9" s="1"/>
  <c r="L8151" i="9"/>
  <c r="AC8151" i="9" s="1"/>
  <c r="L8164" i="9"/>
  <c r="AC8164" i="9" s="1"/>
  <c r="L8183" i="9"/>
  <c r="AC8183" i="9" s="1"/>
  <c r="L8196" i="9"/>
  <c r="AC8196" i="9" s="1"/>
  <c r="K8287" i="9"/>
  <c r="L8287" i="9"/>
  <c r="AC8287" i="9" s="1"/>
  <c r="L8335" i="9"/>
  <c r="AC8335" i="9" s="1"/>
  <c r="L8352" i="9"/>
  <c r="AC8352" i="9" s="1"/>
  <c r="K8352" i="9"/>
  <c r="K8380" i="9"/>
  <c r="L8380" i="9"/>
  <c r="AC8380" i="9" s="1"/>
  <c r="K8564" i="9"/>
  <c r="L8564" i="9"/>
  <c r="AC8564" i="9" s="1"/>
  <c r="K8255" i="9"/>
  <c r="L8255" i="9"/>
  <c r="AC8255" i="9" s="1"/>
  <c r="L8375" i="9"/>
  <c r="AC8375" i="9" s="1"/>
  <c r="K8375" i="9"/>
  <c r="L8746" i="9"/>
  <c r="AC8746" i="9" s="1"/>
  <c r="K8746" i="9"/>
  <c r="L8760" i="9"/>
  <c r="AC8760" i="9" s="1"/>
  <c r="K8760" i="9"/>
  <c r="L8397" i="9"/>
  <c r="AC8397" i="9" s="1"/>
  <c r="K8397" i="9"/>
  <c r="K8441" i="9"/>
  <c r="L8441" i="9"/>
  <c r="AC8441" i="9" s="1"/>
  <c r="K8469" i="9"/>
  <c r="L8469" i="9"/>
  <c r="AC8469" i="9" s="1"/>
  <c r="K8517" i="9"/>
  <c r="L8517" i="9"/>
  <c r="AC8517" i="9" s="1"/>
  <c r="L8536" i="9"/>
  <c r="AC8536" i="9" s="1"/>
  <c r="K8536" i="9"/>
  <c r="L8552" i="9"/>
  <c r="AC8552" i="9" s="1"/>
  <c r="K8552" i="9"/>
  <c r="L8625" i="9"/>
  <c r="AC8625" i="9" s="1"/>
  <c r="K8625" i="9"/>
  <c r="L8264" i="9"/>
  <c r="AC8264" i="9" s="1"/>
  <c r="K8264" i="9"/>
  <c r="L8336" i="9"/>
  <c r="AC8336" i="9" s="1"/>
  <c r="K8336" i="9"/>
  <c r="K8439" i="9"/>
  <c r="L8439" i="9"/>
  <c r="AC8439" i="9" s="1"/>
  <c r="K8485" i="9"/>
  <c r="L8485" i="9"/>
  <c r="AC8485" i="9" s="1"/>
  <c r="K8493" i="9"/>
  <c r="L8493" i="9"/>
  <c r="AC8493" i="9" s="1"/>
  <c r="L8593" i="9"/>
  <c r="AC8593" i="9" s="1"/>
  <c r="K8622" i="9"/>
  <c r="L8622" i="9"/>
  <c r="AC8622" i="9" s="1"/>
  <c r="L8641" i="9"/>
  <c r="AC8641" i="9" s="1"/>
  <c r="K8641" i="9"/>
  <c r="K8644" i="9"/>
  <c r="L8644" i="9"/>
  <c r="AC8644" i="9" s="1"/>
  <c r="L8650" i="9"/>
  <c r="AC8650" i="9" s="1"/>
  <c r="L8227" i="9"/>
  <c r="AC8227" i="9" s="1"/>
  <c r="L8247" i="9"/>
  <c r="AC8247" i="9" s="1"/>
  <c r="K8275" i="9"/>
  <c r="L8288" i="9"/>
  <c r="AC8288" i="9" s="1"/>
  <c r="K8288" i="9"/>
  <c r="L8304" i="9"/>
  <c r="AC8304" i="9" s="1"/>
  <c r="K8304" i="9"/>
  <c r="L8351" i="9"/>
  <c r="AC8351" i="9" s="1"/>
  <c r="K8364" i="9"/>
  <c r="L8369" i="9"/>
  <c r="AC8369" i="9" s="1"/>
  <c r="L8395" i="9"/>
  <c r="AC8395" i="9" s="1"/>
  <c r="K8404" i="9"/>
  <c r="L8404" i="9"/>
  <c r="AC8404" i="9" s="1"/>
  <c r="L8453" i="9"/>
  <c r="AC8453" i="9" s="1"/>
  <c r="K8453" i="9"/>
  <c r="K8461" i="9"/>
  <c r="L8461" i="9"/>
  <c r="AC8461" i="9" s="1"/>
  <c r="K8505" i="9"/>
  <c r="L8505" i="9"/>
  <c r="AC8505" i="9" s="1"/>
  <c r="L8553" i="9"/>
  <c r="AC8553" i="9" s="1"/>
  <c r="K8553" i="9"/>
  <c r="L8575" i="9"/>
  <c r="AC8575" i="9" s="1"/>
  <c r="K8575" i="9"/>
  <c r="K8715" i="9"/>
  <c r="L8715" i="9"/>
  <c r="AC8715" i="9" s="1"/>
  <c r="K8481" i="9"/>
  <c r="L8481" i="9"/>
  <c r="AC8481" i="9" s="1"/>
  <c r="K8513" i="9"/>
  <c r="L8513" i="9"/>
  <c r="AC8513" i="9" s="1"/>
  <c r="L8556" i="9"/>
  <c r="AC8556" i="9" s="1"/>
  <c r="K8556" i="9"/>
  <c r="L8651" i="9"/>
  <c r="AC8651" i="9" s="1"/>
  <c r="K8651" i="9"/>
  <c r="L8444" i="9"/>
  <c r="AC8444" i="9" s="1"/>
  <c r="K8444" i="9"/>
  <c r="L8450" i="9"/>
  <c r="AC8450" i="9" s="1"/>
  <c r="K8450" i="9"/>
  <c r="K8457" i="9"/>
  <c r="L8457" i="9"/>
  <c r="AC8457" i="9" s="1"/>
  <c r="K8489" i="9"/>
  <c r="L8489" i="9"/>
  <c r="AC8489" i="9" s="1"/>
  <c r="K8585" i="9"/>
  <c r="L8585" i="9"/>
  <c r="AC8585" i="9" s="1"/>
  <c r="L8616" i="9"/>
  <c r="AC8616" i="9" s="1"/>
  <c r="K8616" i="9"/>
  <c r="K8244" i="9"/>
  <c r="K8250" i="9"/>
  <c r="L8259" i="9"/>
  <c r="AC8259" i="9" s="1"/>
  <c r="K8272" i="9"/>
  <c r="K8274" i="9"/>
  <c r="L8277" i="9"/>
  <c r="AC8277" i="9" s="1"/>
  <c r="K8290" i="9"/>
  <c r="K8292" i="9"/>
  <c r="L8295" i="9"/>
  <c r="AC8295" i="9" s="1"/>
  <c r="L8297" i="9"/>
  <c r="AC8297" i="9" s="1"/>
  <c r="K8306" i="9"/>
  <c r="K8308" i="9"/>
  <c r="L8311" i="9"/>
  <c r="AC8311" i="9" s="1"/>
  <c r="L8313" i="9"/>
  <c r="AC8313" i="9" s="1"/>
  <c r="K8322" i="9"/>
  <c r="K8324" i="9"/>
  <c r="L8327" i="9"/>
  <c r="AC8327" i="9" s="1"/>
  <c r="L8329" i="9"/>
  <c r="AC8329" i="9" s="1"/>
  <c r="K8338" i="9"/>
  <c r="K8340" i="9"/>
  <c r="L8343" i="9"/>
  <c r="AC8343" i="9" s="1"/>
  <c r="L8345" i="9"/>
  <c r="AC8345" i="9" s="1"/>
  <c r="K8354" i="9"/>
  <c r="K8356" i="9"/>
  <c r="L8359" i="9"/>
  <c r="AC8359" i="9" s="1"/>
  <c r="L8361" i="9"/>
  <c r="AC8361" i="9" s="1"/>
  <c r="K8370" i="9"/>
  <c r="K8372" i="9"/>
  <c r="K8383" i="9"/>
  <c r="K8477" i="9"/>
  <c r="L8477" i="9"/>
  <c r="AC8477" i="9" s="1"/>
  <c r="K8509" i="9"/>
  <c r="L8509" i="9"/>
  <c r="AC8509" i="9" s="1"/>
  <c r="K8634" i="9"/>
  <c r="L8634" i="9"/>
  <c r="AC8634" i="9" s="1"/>
  <c r="L8649" i="9"/>
  <c r="AC8649" i="9" s="1"/>
  <c r="K8649" i="9"/>
  <c r="L8713" i="9"/>
  <c r="AC8713" i="9" s="1"/>
  <c r="K8713" i="9"/>
  <c r="L8269" i="9"/>
  <c r="AC8269" i="9" s="1"/>
  <c r="L8392" i="9"/>
  <c r="AC8392" i="9" s="1"/>
  <c r="L8429" i="9"/>
  <c r="AC8429" i="9" s="1"/>
  <c r="K8465" i="9"/>
  <c r="L8465" i="9"/>
  <c r="AC8465" i="9" s="1"/>
  <c r="K8497" i="9"/>
  <c r="L8497" i="9"/>
  <c r="AC8497" i="9" s="1"/>
  <c r="K8522" i="9"/>
  <c r="L8534" i="9"/>
  <c r="AC8534" i="9" s="1"/>
  <c r="K8534" i="9"/>
  <c r="L8537" i="9"/>
  <c r="AC8537" i="9" s="1"/>
  <c r="K8551" i="9"/>
  <c r="L8560" i="9"/>
  <c r="AC8560" i="9" s="1"/>
  <c r="L8579" i="9"/>
  <c r="AC8579" i="9" s="1"/>
  <c r="K8579" i="9"/>
  <c r="K8620" i="9"/>
  <c r="K8646" i="9"/>
  <c r="L8646" i="9"/>
  <c r="AC8646" i="9" s="1"/>
  <c r="L8664" i="9"/>
  <c r="AC8664" i="9" s="1"/>
  <c r="L8725" i="9"/>
  <c r="AC8725" i="9" s="1"/>
  <c r="L8758" i="9"/>
  <c r="AC8758" i="9" s="1"/>
  <c r="K8758" i="9"/>
  <c r="K8401" i="9"/>
  <c r="L8412" i="9"/>
  <c r="AC8412" i="9" s="1"/>
  <c r="K8423" i="9"/>
  <c r="L8428" i="9"/>
  <c r="AC8428" i="9" s="1"/>
  <c r="K8435" i="9"/>
  <c r="K8448" i="9"/>
  <c r="L8521" i="9"/>
  <c r="AC8521" i="9" s="1"/>
  <c r="K8538" i="9"/>
  <c r="K8540" i="9"/>
  <c r="K8546" i="9"/>
  <c r="K8548" i="9"/>
  <c r="K8554" i="9"/>
  <c r="K8571" i="9"/>
  <c r="K8577" i="9"/>
  <c r="K8582" i="9"/>
  <c r="K8617" i="9"/>
  <c r="K8629" i="9"/>
  <c r="K8633" i="9"/>
  <c r="K8637" i="9"/>
  <c r="K8639" i="9"/>
  <c r="K8643" i="9"/>
  <c r="K8647" i="9"/>
  <c r="K8662" i="9"/>
  <c r="K8670" i="9"/>
  <c r="K8678" i="9"/>
  <c r="K8723" i="9"/>
  <c r="L8735" i="9"/>
  <c r="AC8735" i="9" s="1"/>
  <c r="K8569" i="9"/>
  <c r="L8609" i="9"/>
  <c r="AC8609" i="9" s="1"/>
  <c r="K8612" i="9"/>
  <c r="K8658" i="9"/>
  <c r="K8668" i="9"/>
  <c r="L8686" i="9"/>
  <c r="AC8686" i="9" s="1"/>
  <c r="K254" i="9"/>
  <c r="L254" i="9"/>
  <c r="AC254" i="9" s="1"/>
  <c r="K1162" i="9"/>
  <c r="L1162" i="9"/>
  <c r="AC1162" i="9" s="1"/>
  <c r="K38" i="9"/>
  <c r="L38" i="9"/>
  <c r="AC38" i="9" s="1"/>
  <c r="K102" i="9"/>
  <c r="L102" i="9"/>
  <c r="AC102" i="9" s="1"/>
  <c r="K166" i="9"/>
  <c r="L166" i="9"/>
  <c r="AC166" i="9" s="1"/>
  <c r="K230" i="9"/>
  <c r="L230" i="9"/>
  <c r="AC230" i="9" s="1"/>
  <c r="K294" i="9"/>
  <c r="L294" i="9"/>
  <c r="AC294" i="9" s="1"/>
  <c r="K358" i="9"/>
  <c r="L358" i="9"/>
  <c r="AC358" i="9" s="1"/>
  <c r="K414" i="9"/>
  <c r="L414" i="9"/>
  <c r="AC414" i="9" s="1"/>
  <c r="K478" i="9"/>
  <c r="L478" i="9"/>
  <c r="AC478" i="9" s="1"/>
  <c r="K542" i="9"/>
  <c r="L542" i="9"/>
  <c r="AC542" i="9" s="1"/>
  <c r="K606" i="9"/>
  <c r="L606" i="9"/>
  <c r="AC606" i="9" s="1"/>
  <c r="K670" i="9"/>
  <c r="L670" i="9"/>
  <c r="AC670" i="9" s="1"/>
  <c r="K734" i="9"/>
  <c r="L734" i="9"/>
  <c r="AC734" i="9" s="1"/>
  <c r="K822" i="9"/>
  <c r="L822" i="9"/>
  <c r="AC822" i="9" s="1"/>
  <c r="K886" i="9"/>
  <c r="L886" i="9"/>
  <c r="AC886" i="9" s="1"/>
  <c r="K950" i="9"/>
  <c r="L950" i="9"/>
  <c r="AC950" i="9" s="1"/>
  <c r="K1022" i="9"/>
  <c r="L1022" i="9"/>
  <c r="AC1022" i="9" s="1"/>
  <c r="K2151" i="9"/>
  <c r="L2151" i="9"/>
  <c r="AC2151" i="9" s="1"/>
  <c r="K2183" i="9"/>
  <c r="L2183" i="9"/>
  <c r="AC2183" i="9" s="1"/>
  <c r="K2356" i="9"/>
  <c r="L2356" i="9"/>
  <c r="AC2356" i="9" s="1"/>
  <c r="L4290" i="9"/>
  <c r="AC4290" i="9" s="1"/>
  <c r="K4290" i="9"/>
  <c r="L56" i="9"/>
  <c r="AC56" i="9" s="1"/>
  <c r="K78" i="9"/>
  <c r="L78" i="9"/>
  <c r="AC78" i="9" s="1"/>
  <c r="L120" i="9"/>
  <c r="AC120" i="9" s="1"/>
  <c r="K142" i="9"/>
  <c r="L142" i="9"/>
  <c r="AC142" i="9" s="1"/>
  <c r="L184" i="9"/>
  <c r="AC184" i="9" s="1"/>
  <c r="K206" i="9"/>
  <c r="L206" i="9"/>
  <c r="AC206" i="9" s="1"/>
  <c r="L248" i="9"/>
  <c r="AC248" i="9" s="1"/>
  <c r="K270" i="9"/>
  <c r="L270" i="9"/>
  <c r="AC270" i="9" s="1"/>
  <c r="L312" i="9"/>
  <c r="AC312" i="9" s="1"/>
  <c r="K334" i="9"/>
  <c r="L334" i="9"/>
  <c r="AC334" i="9" s="1"/>
  <c r="L376" i="9"/>
  <c r="AC376" i="9" s="1"/>
  <c r="K398" i="9"/>
  <c r="L398" i="9"/>
  <c r="AC398" i="9" s="1"/>
  <c r="L418" i="9"/>
  <c r="AC418" i="9" s="1"/>
  <c r="K422" i="9"/>
  <c r="L422" i="9"/>
  <c r="AC422" i="9" s="1"/>
  <c r="L482" i="9"/>
  <c r="AC482" i="9" s="1"/>
  <c r="K486" i="9"/>
  <c r="L486" i="9"/>
  <c r="AC486" i="9" s="1"/>
  <c r="L546" i="9"/>
  <c r="AC546" i="9" s="1"/>
  <c r="K550" i="9"/>
  <c r="L550" i="9"/>
  <c r="AC550" i="9" s="1"/>
  <c r="L610" i="9"/>
  <c r="AC610" i="9" s="1"/>
  <c r="K614" i="9"/>
  <c r="L614" i="9"/>
  <c r="AC614" i="9" s="1"/>
  <c r="L674" i="9"/>
  <c r="AC674" i="9" s="1"/>
  <c r="K678" i="9"/>
  <c r="L678" i="9"/>
  <c r="AC678" i="9" s="1"/>
  <c r="L738" i="9"/>
  <c r="AC738" i="9" s="1"/>
  <c r="K742" i="9"/>
  <c r="L742" i="9"/>
  <c r="AC742" i="9" s="1"/>
  <c r="L776" i="9"/>
  <c r="AC776" i="9" s="1"/>
  <c r="K798" i="9"/>
  <c r="L798" i="9"/>
  <c r="AC798" i="9" s="1"/>
  <c r="L840" i="9"/>
  <c r="AC840" i="9" s="1"/>
  <c r="K862" i="9"/>
  <c r="L862" i="9"/>
  <c r="AC862" i="9" s="1"/>
  <c r="L904" i="9"/>
  <c r="AC904" i="9" s="1"/>
  <c r="K926" i="9"/>
  <c r="L926" i="9"/>
  <c r="AC926" i="9" s="1"/>
  <c r="L968" i="9"/>
  <c r="AC968" i="9" s="1"/>
  <c r="K1006" i="9"/>
  <c r="L1006" i="9"/>
  <c r="AC1006" i="9" s="1"/>
  <c r="K1030" i="9"/>
  <c r="L1030" i="9"/>
  <c r="AC1030" i="9" s="1"/>
  <c r="K1034" i="9"/>
  <c r="L1034" i="9"/>
  <c r="AC1034" i="9" s="1"/>
  <c r="K1116" i="9"/>
  <c r="L1116" i="9"/>
  <c r="AC1116" i="9" s="1"/>
  <c r="K2071" i="9"/>
  <c r="L2071" i="9"/>
  <c r="AC2071" i="9" s="1"/>
  <c r="K2293" i="9"/>
  <c r="L2293" i="9"/>
  <c r="AC2293" i="9" s="1"/>
  <c r="L2522" i="9"/>
  <c r="AC2522" i="9" s="1"/>
  <c r="K2522" i="9"/>
  <c r="L2730" i="9"/>
  <c r="AC2730" i="9" s="1"/>
  <c r="K2730" i="9"/>
  <c r="K2921" i="9"/>
  <c r="L2921" i="9"/>
  <c r="AC2921" i="9" s="1"/>
  <c r="K406" i="9"/>
  <c r="L406" i="9"/>
  <c r="AC406" i="9" s="1"/>
  <c r="K534" i="9"/>
  <c r="L534" i="9"/>
  <c r="AC534" i="9" s="1"/>
  <c r="K782" i="9"/>
  <c r="L782" i="9"/>
  <c r="AC782" i="9" s="1"/>
  <c r="K1014" i="9"/>
  <c r="L1014" i="9"/>
  <c r="AC1014" i="9" s="1"/>
  <c r="K86" i="9"/>
  <c r="L86" i="9"/>
  <c r="AC86" i="9" s="1"/>
  <c r="K150" i="9"/>
  <c r="L150" i="9"/>
  <c r="AC150" i="9" s="1"/>
  <c r="K214" i="9"/>
  <c r="L214" i="9"/>
  <c r="AC214" i="9" s="1"/>
  <c r="K278" i="9"/>
  <c r="L278" i="9"/>
  <c r="AC278" i="9" s="1"/>
  <c r="K342" i="9"/>
  <c r="L342" i="9"/>
  <c r="AC342" i="9" s="1"/>
  <c r="K462" i="9"/>
  <c r="L462" i="9"/>
  <c r="AC462" i="9" s="1"/>
  <c r="K526" i="9"/>
  <c r="L526" i="9"/>
  <c r="AC526" i="9" s="1"/>
  <c r="K590" i="9"/>
  <c r="L590" i="9"/>
  <c r="AC590" i="9" s="1"/>
  <c r="K654" i="9"/>
  <c r="L654" i="9"/>
  <c r="AC654" i="9" s="1"/>
  <c r="K718" i="9"/>
  <c r="L718" i="9"/>
  <c r="AC718" i="9" s="1"/>
  <c r="K806" i="9"/>
  <c r="L806" i="9"/>
  <c r="AC806" i="9" s="1"/>
  <c r="K870" i="9"/>
  <c r="L870" i="9"/>
  <c r="AC870" i="9" s="1"/>
  <c r="K934" i="9"/>
  <c r="L934" i="9"/>
  <c r="AC934" i="9" s="1"/>
  <c r="K990" i="9"/>
  <c r="L990" i="9"/>
  <c r="AC990" i="9" s="1"/>
  <c r="K1038" i="9"/>
  <c r="L1038" i="9"/>
  <c r="AC1038" i="9" s="1"/>
  <c r="K1090" i="9"/>
  <c r="L1090" i="9"/>
  <c r="AC1090" i="9" s="1"/>
  <c r="K1218" i="9"/>
  <c r="L1218" i="9"/>
  <c r="AC1218" i="9" s="1"/>
  <c r="L2054" i="9"/>
  <c r="AC2054" i="9" s="1"/>
  <c r="K2054" i="9"/>
  <c r="K2430" i="9"/>
  <c r="L2430" i="9"/>
  <c r="AC2430" i="9" s="1"/>
  <c r="L2458" i="9"/>
  <c r="AC2458" i="9" s="1"/>
  <c r="K2458" i="9"/>
  <c r="K2500" i="9"/>
  <c r="L2500" i="9"/>
  <c r="AC2500" i="9" s="1"/>
  <c r="K2900" i="9"/>
  <c r="L2900" i="9"/>
  <c r="AC2900" i="9" s="1"/>
  <c r="K3140" i="9"/>
  <c r="L3140" i="9"/>
  <c r="AC3140" i="9" s="1"/>
  <c r="L3298" i="9"/>
  <c r="AC3298" i="9" s="1"/>
  <c r="K3298" i="9"/>
  <c r="K190" i="9"/>
  <c r="L190" i="9"/>
  <c r="AC190" i="9" s="1"/>
  <c r="K470" i="9"/>
  <c r="L470" i="9"/>
  <c r="AC470" i="9" s="1"/>
  <c r="K598" i="9"/>
  <c r="L598" i="9"/>
  <c r="AC598" i="9" s="1"/>
  <c r="K662" i="9"/>
  <c r="L662" i="9"/>
  <c r="AC662" i="9" s="1"/>
  <c r="K726" i="9"/>
  <c r="L726" i="9"/>
  <c r="AC726" i="9" s="1"/>
  <c r="L2506" i="9"/>
  <c r="AC2506" i="9" s="1"/>
  <c r="K2506" i="9"/>
  <c r="L66" i="9"/>
  <c r="AC66" i="9" s="1"/>
  <c r="L130" i="9"/>
  <c r="AC130" i="9" s="1"/>
  <c r="K262" i="9"/>
  <c r="L262" i="9"/>
  <c r="AC262" i="9" s="1"/>
  <c r="L322" i="9"/>
  <c r="AC322" i="9" s="1"/>
  <c r="L386" i="9"/>
  <c r="AC386" i="9" s="1"/>
  <c r="L424" i="9"/>
  <c r="AC424" i="9" s="1"/>
  <c r="K446" i="9"/>
  <c r="L446" i="9"/>
  <c r="AC446" i="9" s="1"/>
  <c r="L552" i="9"/>
  <c r="AC552" i="9" s="1"/>
  <c r="L616" i="9"/>
  <c r="AC616" i="9" s="1"/>
  <c r="K638" i="9"/>
  <c r="L638" i="9"/>
  <c r="AC638" i="9" s="1"/>
  <c r="L744" i="9"/>
  <c r="AC744" i="9" s="1"/>
  <c r="L786" i="9"/>
  <c r="AC786" i="9" s="1"/>
  <c r="K918" i="9"/>
  <c r="L918" i="9"/>
  <c r="AC918" i="9" s="1"/>
  <c r="L994" i="9"/>
  <c r="AC994" i="9" s="1"/>
  <c r="L1126" i="9"/>
  <c r="AC1126" i="9" s="1"/>
  <c r="K1142" i="9"/>
  <c r="L1142" i="9"/>
  <c r="AC1142" i="9" s="1"/>
  <c r="K2985" i="9"/>
  <c r="L2985" i="9"/>
  <c r="AC2985" i="9" s="1"/>
  <c r="L24" i="9"/>
  <c r="AC24" i="9" s="1"/>
  <c r="K46" i="9"/>
  <c r="L46" i="9"/>
  <c r="AC46" i="9" s="1"/>
  <c r="L88" i="9"/>
  <c r="AC88" i="9" s="1"/>
  <c r="K110" i="9"/>
  <c r="L110" i="9"/>
  <c r="AC110" i="9" s="1"/>
  <c r="L152" i="9"/>
  <c r="AC152" i="9" s="1"/>
  <c r="K174" i="9"/>
  <c r="L174" i="9"/>
  <c r="AC174" i="9" s="1"/>
  <c r="L216" i="9"/>
  <c r="AC216" i="9" s="1"/>
  <c r="K238" i="9"/>
  <c r="L238" i="9"/>
  <c r="AC238" i="9" s="1"/>
  <c r="L280" i="9"/>
  <c r="AC280" i="9" s="1"/>
  <c r="K302" i="9"/>
  <c r="L302" i="9"/>
  <c r="AC302" i="9" s="1"/>
  <c r="L344" i="9"/>
  <c r="AC344" i="9" s="1"/>
  <c r="K366" i="9"/>
  <c r="L366" i="9"/>
  <c r="AC366" i="9" s="1"/>
  <c r="L450" i="9"/>
  <c r="AC450" i="9" s="1"/>
  <c r="K454" i="9"/>
  <c r="L454" i="9"/>
  <c r="AC454" i="9" s="1"/>
  <c r="L514" i="9"/>
  <c r="AC514" i="9" s="1"/>
  <c r="K518" i="9"/>
  <c r="L518" i="9"/>
  <c r="AC518" i="9" s="1"/>
  <c r="L578" i="9"/>
  <c r="AC578" i="9" s="1"/>
  <c r="K582" i="9"/>
  <c r="L582" i="9"/>
  <c r="AC582" i="9" s="1"/>
  <c r="L642" i="9"/>
  <c r="AC642" i="9" s="1"/>
  <c r="K646" i="9"/>
  <c r="L646" i="9"/>
  <c r="AC646" i="9" s="1"/>
  <c r="L706" i="9"/>
  <c r="AC706" i="9" s="1"/>
  <c r="K710" i="9"/>
  <c r="L710" i="9"/>
  <c r="AC710" i="9" s="1"/>
  <c r="L770" i="9"/>
  <c r="AC770" i="9" s="1"/>
  <c r="L808" i="9"/>
  <c r="AC808" i="9" s="1"/>
  <c r="K830" i="9"/>
  <c r="L830" i="9"/>
  <c r="AC830" i="9" s="1"/>
  <c r="L872" i="9"/>
  <c r="AC872" i="9" s="1"/>
  <c r="K894" i="9"/>
  <c r="L894" i="9"/>
  <c r="AC894" i="9" s="1"/>
  <c r="L936" i="9"/>
  <c r="AC936" i="9" s="1"/>
  <c r="K958" i="9"/>
  <c r="L958" i="9"/>
  <c r="AC958" i="9" s="1"/>
  <c r="L978" i="9"/>
  <c r="AC978" i="9" s="1"/>
  <c r="K982" i="9"/>
  <c r="L982" i="9"/>
  <c r="AC982" i="9" s="1"/>
  <c r="K1050" i="9"/>
  <c r="L1050" i="9"/>
  <c r="AC1050" i="9" s="1"/>
  <c r="K1086" i="9"/>
  <c r="L1086" i="9"/>
  <c r="AC1086" i="9" s="1"/>
  <c r="K1106" i="9"/>
  <c r="L1106" i="9"/>
  <c r="AC1106" i="9" s="1"/>
  <c r="K1214" i="9"/>
  <c r="L1214" i="9"/>
  <c r="AC1214" i="9" s="1"/>
  <c r="K1234" i="9"/>
  <c r="L1234" i="9"/>
  <c r="AC1234" i="9" s="1"/>
  <c r="K2121" i="9"/>
  <c r="L2121" i="9"/>
  <c r="AC2121" i="9" s="1"/>
  <c r="K2215" i="9"/>
  <c r="L2215" i="9"/>
  <c r="AC2215" i="9" s="1"/>
  <c r="K2299" i="9"/>
  <c r="L2299" i="9"/>
  <c r="AC2299" i="9" s="1"/>
  <c r="K390" i="9"/>
  <c r="L390" i="9"/>
  <c r="AC390" i="9" s="1"/>
  <c r="L680" i="9"/>
  <c r="AC680" i="9" s="1"/>
  <c r="K702" i="9"/>
  <c r="L702" i="9"/>
  <c r="AC702" i="9" s="1"/>
  <c r="K54" i="9"/>
  <c r="L54" i="9"/>
  <c r="AC54" i="9" s="1"/>
  <c r="K118" i="9"/>
  <c r="L118" i="9"/>
  <c r="AC118" i="9" s="1"/>
  <c r="K182" i="9"/>
  <c r="L182" i="9"/>
  <c r="AC182" i="9" s="1"/>
  <c r="K246" i="9"/>
  <c r="L246" i="9"/>
  <c r="AC246" i="9" s="1"/>
  <c r="K310" i="9"/>
  <c r="L310" i="9"/>
  <c r="AC310" i="9" s="1"/>
  <c r="K374" i="9"/>
  <c r="L374" i="9"/>
  <c r="AC374" i="9" s="1"/>
  <c r="K430" i="9"/>
  <c r="L430" i="9"/>
  <c r="AC430" i="9" s="1"/>
  <c r="K494" i="9"/>
  <c r="L494" i="9"/>
  <c r="AC494" i="9" s="1"/>
  <c r="K558" i="9"/>
  <c r="L558" i="9"/>
  <c r="AC558" i="9" s="1"/>
  <c r="K622" i="9"/>
  <c r="L622" i="9"/>
  <c r="AC622" i="9" s="1"/>
  <c r="K686" i="9"/>
  <c r="L686" i="9"/>
  <c r="AC686" i="9" s="1"/>
  <c r="K750" i="9"/>
  <c r="L750" i="9"/>
  <c r="AC750" i="9" s="1"/>
  <c r="K774" i="9"/>
  <c r="L774" i="9"/>
  <c r="AC774" i="9" s="1"/>
  <c r="K838" i="9"/>
  <c r="L838" i="9"/>
  <c r="AC838" i="9" s="1"/>
  <c r="K902" i="9"/>
  <c r="L902" i="9"/>
  <c r="AC902" i="9" s="1"/>
  <c r="K966" i="9"/>
  <c r="L966" i="9"/>
  <c r="AC966" i="9" s="1"/>
  <c r="K1070" i="9"/>
  <c r="L1070" i="9"/>
  <c r="AC1070" i="9" s="1"/>
  <c r="K1178" i="9"/>
  <c r="L1178" i="9"/>
  <c r="AC1178" i="9" s="1"/>
  <c r="K2533" i="9"/>
  <c r="L2533" i="9"/>
  <c r="AC2533" i="9" s="1"/>
  <c r="K62" i="9"/>
  <c r="L62" i="9"/>
  <c r="AC62" i="9" s="1"/>
  <c r="K126" i="9"/>
  <c r="L126" i="9"/>
  <c r="AC126" i="9" s="1"/>
  <c r="K318" i="9"/>
  <c r="L318" i="9"/>
  <c r="AC318" i="9" s="1"/>
  <c r="K382" i="9"/>
  <c r="L382" i="9"/>
  <c r="AC382" i="9" s="1"/>
  <c r="K846" i="9"/>
  <c r="L846" i="9"/>
  <c r="AC846" i="9" s="1"/>
  <c r="K910" i="9"/>
  <c r="L910" i="9"/>
  <c r="AC910" i="9" s="1"/>
  <c r="K974" i="9"/>
  <c r="L974" i="9"/>
  <c r="AC974" i="9" s="1"/>
  <c r="K2156" i="9"/>
  <c r="L2156" i="9"/>
  <c r="AC2156" i="9" s="1"/>
  <c r="K70" i="9"/>
  <c r="L70" i="9"/>
  <c r="AC70" i="9" s="1"/>
  <c r="K134" i="9"/>
  <c r="L134" i="9"/>
  <c r="AC134" i="9" s="1"/>
  <c r="L194" i="9"/>
  <c r="AC194" i="9" s="1"/>
  <c r="K198" i="9"/>
  <c r="L198" i="9"/>
  <c r="AC198" i="9" s="1"/>
  <c r="L258" i="9"/>
  <c r="AC258" i="9" s="1"/>
  <c r="K326" i="9"/>
  <c r="L326" i="9"/>
  <c r="AC326" i="9" s="1"/>
  <c r="L488" i="9"/>
  <c r="AC488" i="9" s="1"/>
  <c r="K510" i="9"/>
  <c r="L510" i="9"/>
  <c r="AC510" i="9" s="1"/>
  <c r="K574" i="9"/>
  <c r="L574" i="9"/>
  <c r="AC574" i="9" s="1"/>
  <c r="K790" i="9"/>
  <c r="L790" i="9"/>
  <c r="AC790" i="9" s="1"/>
  <c r="L850" i="9"/>
  <c r="AC850" i="9" s="1"/>
  <c r="K854" i="9"/>
  <c r="L854" i="9"/>
  <c r="AC854" i="9" s="1"/>
  <c r="L914" i="9"/>
  <c r="AC914" i="9" s="1"/>
  <c r="K998" i="9"/>
  <c r="L998" i="9"/>
  <c r="AC998" i="9" s="1"/>
  <c r="R24" i="9"/>
  <c r="K30" i="9"/>
  <c r="L30" i="9"/>
  <c r="AC30" i="9" s="1"/>
  <c r="L72" i="9"/>
  <c r="AC72" i="9" s="1"/>
  <c r="K94" i="9"/>
  <c r="L94" i="9"/>
  <c r="AC94" i="9" s="1"/>
  <c r="L136" i="9"/>
  <c r="AC136" i="9" s="1"/>
  <c r="K158" i="9"/>
  <c r="L158" i="9"/>
  <c r="AC158" i="9" s="1"/>
  <c r="L200" i="9"/>
  <c r="AC200" i="9" s="1"/>
  <c r="K222" i="9"/>
  <c r="L222" i="9"/>
  <c r="AC222" i="9" s="1"/>
  <c r="L264" i="9"/>
  <c r="AC264" i="9" s="1"/>
  <c r="K286" i="9"/>
  <c r="L286" i="9"/>
  <c r="AC286" i="9" s="1"/>
  <c r="L328" i="9"/>
  <c r="AC328" i="9" s="1"/>
  <c r="K350" i="9"/>
  <c r="L350" i="9"/>
  <c r="AC350" i="9" s="1"/>
  <c r="L392" i="9"/>
  <c r="AC392" i="9" s="1"/>
  <c r="L434" i="9"/>
  <c r="AC434" i="9" s="1"/>
  <c r="K438" i="9"/>
  <c r="L438" i="9"/>
  <c r="AC438" i="9" s="1"/>
  <c r="L498" i="9"/>
  <c r="AC498" i="9" s="1"/>
  <c r="K502" i="9"/>
  <c r="L502" i="9"/>
  <c r="AC502" i="9" s="1"/>
  <c r="L562" i="9"/>
  <c r="AC562" i="9" s="1"/>
  <c r="K566" i="9"/>
  <c r="L566" i="9"/>
  <c r="AC566" i="9" s="1"/>
  <c r="L626" i="9"/>
  <c r="AC626" i="9" s="1"/>
  <c r="K630" i="9"/>
  <c r="L630" i="9"/>
  <c r="AC630" i="9" s="1"/>
  <c r="L690" i="9"/>
  <c r="AC690" i="9" s="1"/>
  <c r="K694" i="9"/>
  <c r="L694" i="9"/>
  <c r="AC694" i="9" s="1"/>
  <c r="L754" i="9"/>
  <c r="AC754" i="9" s="1"/>
  <c r="K758" i="9"/>
  <c r="L758" i="9"/>
  <c r="AC758" i="9" s="1"/>
  <c r="L792" i="9"/>
  <c r="AC792" i="9" s="1"/>
  <c r="K814" i="9"/>
  <c r="L814" i="9"/>
  <c r="AC814" i="9" s="1"/>
  <c r="L856" i="9"/>
  <c r="AC856" i="9" s="1"/>
  <c r="K878" i="9"/>
  <c r="L878" i="9"/>
  <c r="AC878" i="9" s="1"/>
  <c r="L920" i="9"/>
  <c r="AC920" i="9" s="1"/>
  <c r="K942" i="9"/>
  <c r="L942" i="9"/>
  <c r="AC942" i="9" s="1"/>
  <c r="L1000" i="9"/>
  <c r="AC1000" i="9" s="1"/>
  <c r="K1198" i="9"/>
  <c r="L1198" i="9"/>
  <c r="AC1198" i="9" s="1"/>
  <c r="L2256" i="9"/>
  <c r="AC2256" i="9" s="1"/>
  <c r="K2256" i="9"/>
  <c r="K2421" i="9"/>
  <c r="L2421" i="9"/>
  <c r="AC2421" i="9" s="1"/>
  <c r="L2561" i="9"/>
  <c r="AC2561" i="9" s="1"/>
  <c r="K2571" i="9"/>
  <c r="L2571" i="9"/>
  <c r="AC2571" i="9" s="1"/>
  <c r="K2968" i="9"/>
  <c r="L2968" i="9"/>
  <c r="AC2968" i="9" s="1"/>
  <c r="K3024" i="9"/>
  <c r="K1058" i="9"/>
  <c r="L1058" i="9"/>
  <c r="AC1058" i="9" s="1"/>
  <c r="K1130" i="9"/>
  <c r="L1130" i="9"/>
  <c r="AC1130" i="9" s="1"/>
  <c r="K1166" i="9"/>
  <c r="L1166" i="9"/>
  <c r="AC1166" i="9" s="1"/>
  <c r="K1186" i="9"/>
  <c r="L1186" i="9"/>
  <c r="AC1186" i="9" s="1"/>
  <c r="L2070" i="9"/>
  <c r="AC2070" i="9" s="1"/>
  <c r="K2070" i="9"/>
  <c r="K2277" i="9"/>
  <c r="L2277" i="9"/>
  <c r="AC2277" i="9" s="1"/>
  <c r="K2446" i="9"/>
  <c r="L2446" i="9"/>
  <c r="AC2446" i="9" s="1"/>
  <c r="K2574" i="9"/>
  <c r="L2574" i="9"/>
  <c r="AC2574" i="9" s="1"/>
  <c r="K2597" i="9"/>
  <c r="L2597" i="9"/>
  <c r="AC2597" i="9" s="1"/>
  <c r="K2681" i="9"/>
  <c r="L2681" i="9"/>
  <c r="AC2681" i="9" s="1"/>
  <c r="L2992" i="9"/>
  <c r="AC2992" i="9" s="1"/>
  <c r="K2992" i="9"/>
  <c r="K3065" i="9"/>
  <c r="L3065" i="9"/>
  <c r="AC3065" i="9" s="1"/>
  <c r="K3398" i="9"/>
  <c r="L3398" i="9"/>
  <c r="AC3398" i="9" s="1"/>
  <c r="K3845" i="9"/>
  <c r="L3845" i="9"/>
  <c r="AC3845" i="9" s="1"/>
  <c r="K1054" i="9"/>
  <c r="L1054" i="9"/>
  <c r="AC1054" i="9" s="1"/>
  <c r="L1068" i="9"/>
  <c r="AC1068" i="9" s="1"/>
  <c r="K1074" i="9"/>
  <c r="L1074" i="9"/>
  <c r="AC1074" i="9" s="1"/>
  <c r="L1094" i="9"/>
  <c r="AC1094" i="9" s="1"/>
  <c r="K1146" i="9"/>
  <c r="L1146" i="9"/>
  <c r="AC1146" i="9" s="1"/>
  <c r="K1182" i="9"/>
  <c r="L1182" i="9"/>
  <c r="AC1182" i="9" s="1"/>
  <c r="L1196" i="9"/>
  <c r="AC1196" i="9" s="1"/>
  <c r="K1202" i="9"/>
  <c r="L1202" i="9"/>
  <c r="AC1202" i="9" s="1"/>
  <c r="L1222" i="9"/>
  <c r="AC1222" i="9" s="1"/>
  <c r="L2056" i="9"/>
  <c r="AC2056" i="9" s="1"/>
  <c r="K2056" i="9"/>
  <c r="K2076" i="9"/>
  <c r="L2076" i="9"/>
  <c r="AC2076" i="9" s="1"/>
  <c r="K2104" i="9"/>
  <c r="K2110" i="9"/>
  <c r="K2127" i="9"/>
  <c r="L2127" i="9"/>
  <c r="AC2127" i="9" s="1"/>
  <c r="K2173" i="9"/>
  <c r="L2173" i="9"/>
  <c r="AC2173" i="9" s="1"/>
  <c r="K2220" i="9"/>
  <c r="L2220" i="9"/>
  <c r="AC2220" i="9" s="1"/>
  <c r="L2238" i="9"/>
  <c r="AC2238" i="9" s="1"/>
  <c r="K2305" i="9"/>
  <c r="L2305" i="9"/>
  <c r="AC2305" i="9" s="1"/>
  <c r="K2420" i="9"/>
  <c r="L2420" i="9"/>
  <c r="AC2420" i="9" s="1"/>
  <c r="L2472" i="9"/>
  <c r="AC2472" i="9" s="1"/>
  <c r="K2821" i="9"/>
  <c r="L2821" i="9"/>
  <c r="AC2821" i="9" s="1"/>
  <c r="K2964" i="9"/>
  <c r="L2964" i="9"/>
  <c r="AC2964" i="9" s="1"/>
  <c r="K3219" i="9"/>
  <c r="L3219" i="9"/>
  <c r="AC3219" i="9" s="1"/>
  <c r="L4951" i="9"/>
  <c r="AC4951" i="9" s="1"/>
  <c r="K4951" i="9"/>
  <c r="K1102" i="9"/>
  <c r="L1102" i="9"/>
  <c r="AC1102" i="9" s="1"/>
  <c r="K2254" i="9"/>
  <c r="L2254" i="9"/>
  <c r="AC2254" i="9" s="1"/>
  <c r="K2443" i="9"/>
  <c r="L2443" i="9"/>
  <c r="AC2443" i="9" s="1"/>
  <c r="L3282" i="9"/>
  <c r="AC3282" i="9" s="1"/>
  <c r="K3282" i="9"/>
  <c r="K1082" i="9"/>
  <c r="L1082" i="9"/>
  <c r="AC1082" i="9" s="1"/>
  <c r="K1118" i="9"/>
  <c r="L1118" i="9"/>
  <c r="AC1118" i="9" s="1"/>
  <c r="L1132" i="9"/>
  <c r="AC1132" i="9" s="1"/>
  <c r="K1138" i="9"/>
  <c r="L1138" i="9"/>
  <c r="AC1138" i="9" s="1"/>
  <c r="L1158" i="9"/>
  <c r="AC1158" i="9" s="1"/>
  <c r="K1210" i="9"/>
  <c r="L1210" i="9"/>
  <c r="AC1210" i="9" s="1"/>
  <c r="K2055" i="9"/>
  <c r="L2055" i="9"/>
  <c r="AC2055" i="9" s="1"/>
  <c r="L2057" i="9"/>
  <c r="AC2057" i="9" s="1"/>
  <c r="L2073" i="9"/>
  <c r="AC2073" i="9" s="1"/>
  <c r="K2185" i="9"/>
  <c r="L2185" i="9"/>
  <c r="AC2185" i="9" s="1"/>
  <c r="K2199" i="9"/>
  <c r="L2199" i="9"/>
  <c r="AC2199" i="9" s="1"/>
  <c r="K2237" i="9"/>
  <c r="L2237" i="9"/>
  <c r="AC2237" i="9" s="1"/>
  <c r="K2315" i="9"/>
  <c r="L2315" i="9"/>
  <c r="AC2315" i="9" s="1"/>
  <c r="K2731" i="9"/>
  <c r="L2731" i="9"/>
  <c r="AC2731" i="9" s="1"/>
  <c r="L2858" i="9"/>
  <c r="AC2858" i="9" s="1"/>
  <c r="K2858" i="9"/>
  <c r="K3009" i="9"/>
  <c r="L3009" i="9"/>
  <c r="AC3009" i="9" s="1"/>
  <c r="K3119" i="9"/>
  <c r="L3119" i="9"/>
  <c r="AC3119" i="9" s="1"/>
  <c r="K3255" i="9"/>
  <c r="L3255" i="9"/>
  <c r="AC3255" i="9" s="1"/>
  <c r="L3726" i="9"/>
  <c r="AC3726" i="9" s="1"/>
  <c r="K3726" i="9"/>
  <c r="K1026" i="9"/>
  <c r="L1026" i="9"/>
  <c r="AC1026" i="9" s="1"/>
  <c r="K1098" i="9"/>
  <c r="L1098" i="9"/>
  <c r="AC1098" i="9" s="1"/>
  <c r="K1134" i="9"/>
  <c r="L1134" i="9"/>
  <c r="AC1134" i="9" s="1"/>
  <c r="K1154" i="9"/>
  <c r="L1154" i="9"/>
  <c r="AC1154" i="9" s="1"/>
  <c r="K1226" i="9"/>
  <c r="L1226" i="9"/>
  <c r="AC1226" i="9" s="1"/>
  <c r="L2046" i="9"/>
  <c r="AC2046" i="9" s="1"/>
  <c r="K2046" i="9"/>
  <c r="L2120" i="9"/>
  <c r="AC2120" i="9" s="1"/>
  <c r="K2120" i="9"/>
  <c r="K2124" i="9"/>
  <c r="L2124" i="9"/>
  <c r="AC2124" i="9" s="1"/>
  <c r="L2240" i="9"/>
  <c r="AC2240" i="9" s="1"/>
  <c r="K2240" i="9"/>
  <c r="K2276" i="9"/>
  <c r="L2276" i="9"/>
  <c r="AC2276" i="9" s="1"/>
  <c r="K2313" i="9"/>
  <c r="L2313" i="9"/>
  <c r="AC2313" i="9" s="1"/>
  <c r="K2424" i="9"/>
  <c r="L2424" i="9"/>
  <c r="AC2424" i="9" s="1"/>
  <c r="K2431" i="9"/>
  <c r="L2431" i="9"/>
  <c r="AC2431" i="9" s="1"/>
  <c r="K2489" i="9"/>
  <c r="L2489" i="9"/>
  <c r="AC2489" i="9" s="1"/>
  <c r="K2549" i="9"/>
  <c r="L2549" i="9"/>
  <c r="AC2549" i="9" s="1"/>
  <c r="L2746" i="9"/>
  <c r="AC2746" i="9" s="1"/>
  <c r="K2746" i="9"/>
  <c r="K2815" i="9"/>
  <c r="L2815" i="9"/>
  <c r="AC2815" i="9" s="1"/>
  <c r="K3064" i="9"/>
  <c r="L3064" i="9"/>
  <c r="AC3064" i="9" s="1"/>
  <c r="L3452" i="9"/>
  <c r="AC3452" i="9" s="1"/>
  <c r="K3452" i="9"/>
  <c r="K1066" i="9"/>
  <c r="L1066" i="9"/>
  <c r="AC1066" i="9" s="1"/>
  <c r="K1122" i="9"/>
  <c r="L1122" i="9"/>
  <c r="AC1122" i="9" s="1"/>
  <c r="K1194" i="9"/>
  <c r="L1194" i="9"/>
  <c r="AC1194" i="9" s="1"/>
  <c r="K1230" i="9"/>
  <c r="L1230" i="9"/>
  <c r="AC1230" i="9" s="1"/>
  <c r="K2105" i="9"/>
  <c r="L2105" i="9"/>
  <c r="AC2105" i="9" s="1"/>
  <c r="K2135" i="9"/>
  <c r="L2135" i="9"/>
  <c r="AC2135" i="9" s="1"/>
  <c r="L2174" i="9"/>
  <c r="AC2174" i="9" s="1"/>
  <c r="K2174" i="9"/>
  <c r="L2190" i="9"/>
  <c r="AC2190" i="9" s="1"/>
  <c r="K2190" i="9"/>
  <c r="L3550" i="9"/>
  <c r="AC3550" i="9" s="1"/>
  <c r="K3550" i="9"/>
  <c r="L26" i="9"/>
  <c r="AC26" i="9" s="1"/>
  <c r="L42" i="9"/>
  <c r="AC42" i="9" s="1"/>
  <c r="L58" i="9"/>
  <c r="AC58" i="9" s="1"/>
  <c r="L74" i="9"/>
  <c r="AC74" i="9" s="1"/>
  <c r="L90" i="9"/>
  <c r="AC90" i="9" s="1"/>
  <c r="L106" i="9"/>
  <c r="AC106" i="9" s="1"/>
  <c r="L122" i="9"/>
  <c r="AC122" i="9" s="1"/>
  <c r="L138" i="9"/>
  <c r="AC138" i="9" s="1"/>
  <c r="L154" i="9"/>
  <c r="AC154" i="9" s="1"/>
  <c r="L170" i="9"/>
  <c r="AC170" i="9" s="1"/>
  <c r="L186" i="9"/>
  <c r="AC186" i="9" s="1"/>
  <c r="L202" i="9"/>
  <c r="AC202" i="9" s="1"/>
  <c r="L218" i="9"/>
  <c r="AC218" i="9" s="1"/>
  <c r="L234" i="9"/>
  <c r="AC234" i="9" s="1"/>
  <c r="L250" i="9"/>
  <c r="AC250" i="9" s="1"/>
  <c r="L266" i="9"/>
  <c r="AC266" i="9" s="1"/>
  <c r="L282" i="9"/>
  <c r="AC282" i="9" s="1"/>
  <c r="L298" i="9"/>
  <c r="AC298" i="9" s="1"/>
  <c r="L314" i="9"/>
  <c r="AC314" i="9" s="1"/>
  <c r="L330" i="9"/>
  <c r="AC330" i="9" s="1"/>
  <c r="L346" i="9"/>
  <c r="AC346" i="9" s="1"/>
  <c r="L362" i="9"/>
  <c r="AC362" i="9" s="1"/>
  <c r="L378" i="9"/>
  <c r="AC378" i="9" s="1"/>
  <c r="L394" i="9"/>
  <c r="AC394" i="9" s="1"/>
  <c r="L410" i="9"/>
  <c r="AC410" i="9" s="1"/>
  <c r="L426" i="9"/>
  <c r="AC426" i="9" s="1"/>
  <c r="L442" i="9"/>
  <c r="AC442" i="9" s="1"/>
  <c r="L458" i="9"/>
  <c r="AC458" i="9" s="1"/>
  <c r="L474" i="9"/>
  <c r="AC474" i="9" s="1"/>
  <c r="L490" i="9"/>
  <c r="AC490" i="9" s="1"/>
  <c r="L506" i="9"/>
  <c r="AC506" i="9" s="1"/>
  <c r="L522" i="9"/>
  <c r="AC522" i="9" s="1"/>
  <c r="L538" i="9"/>
  <c r="AC538" i="9" s="1"/>
  <c r="L554" i="9"/>
  <c r="AC554" i="9" s="1"/>
  <c r="L570" i="9"/>
  <c r="AC570" i="9" s="1"/>
  <c r="L586" i="9"/>
  <c r="AC586" i="9" s="1"/>
  <c r="L602" i="9"/>
  <c r="AC602" i="9" s="1"/>
  <c r="L618" i="9"/>
  <c r="AC618" i="9" s="1"/>
  <c r="L634" i="9"/>
  <c r="AC634" i="9" s="1"/>
  <c r="L650" i="9"/>
  <c r="AC650" i="9" s="1"/>
  <c r="L666" i="9"/>
  <c r="AC666" i="9" s="1"/>
  <c r="L682" i="9"/>
  <c r="AC682" i="9" s="1"/>
  <c r="L698" i="9"/>
  <c r="AC698" i="9" s="1"/>
  <c r="L714" i="9"/>
  <c r="AC714" i="9" s="1"/>
  <c r="L730" i="9"/>
  <c r="AC730" i="9" s="1"/>
  <c r="L746" i="9"/>
  <c r="AC746" i="9" s="1"/>
  <c r="L762" i="9"/>
  <c r="AC762" i="9" s="1"/>
  <c r="L778" i="9"/>
  <c r="AC778" i="9" s="1"/>
  <c r="L794" i="9"/>
  <c r="AC794" i="9" s="1"/>
  <c r="L810" i="9"/>
  <c r="AC810" i="9" s="1"/>
  <c r="L826" i="9"/>
  <c r="AC826" i="9" s="1"/>
  <c r="L842" i="9"/>
  <c r="AC842" i="9" s="1"/>
  <c r="L858" i="9"/>
  <c r="AC858" i="9" s="1"/>
  <c r="L874" i="9"/>
  <c r="AC874" i="9" s="1"/>
  <c r="L890" i="9"/>
  <c r="AC890" i="9" s="1"/>
  <c r="L906" i="9"/>
  <c r="AC906" i="9" s="1"/>
  <c r="L922" i="9"/>
  <c r="AC922" i="9" s="1"/>
  <c r="L938" i="9"/>
  <c r="AC938" i="9" s="1"/>
  <c r="L954" i="9"/>
  <c r="AC954" i="9" s="1"/>
  <c r="L970" i="9"/>
  <c r="AC970" i="9" s="1"/>
  <c r="L986" i="9"/>
  <c r="AC986" i="9" s="1"/>
  <c r="L1002" i="9"/>
  <c r="AC1002" i="9" s="1"/>
  <c r="L1018" i="9"/>
  <c r="AC1018" i="9" s="1"/>
  <c r="L1036" i="9"/>
  <c r="AC1036" i="9" s="1"/>
  <c r="K1042" i="9"/>
  <c r="L1042" i="9"/>
  <c r="AC1042" i="9" s="1"/>
  <c r="L1062" i="9"/>
  <c r="AC1062" i="9" s="1"/>
  <c r="K1114" i="9"/>
  <c r="L1114" i="9"/>
  <c r="AC1114" i="9" s="1"/>
  <c r="K1150" i="9"/>
  <c r="L1150" i="9"/>
  <c r="AC1150" i="9" s="1"/>
  <c r="L1164" i="9"/>
  <c r="AC1164" i="9" s="1"/>
  <c r="K1170" i="9"/>
  <c r="L1170" i="9"/>
  <c r="AC1170" i="9" s="1"/>
  <c r="L1190" i="9"/>
  <c r="AC1190" i="9" s="1"/>
  <c r="K2093" i="9"/>
  <c r="L2093" i="9"/>
  <c r="AC2093" i="9" s="1"/>
  <c r="K2095" i="9"/>
  <c r="L2095" i="9"/>
  <c r="AC2095" i="9" s="1"/>
  <c r="L2102" i="9"/>
  <c r="AC2102" i="9" s="1"/>
  <c r="K2102" i="9"/>
  <c r="K2126" i="9"/>
  <c r="L2200" i="9"/>
  <c r="AC2200" i="9" s="1"/>
  <c r="K2200" i="9"/>
  <c r="K2266" i="9"/>
  <c r="K2352" i="9"/>
  <c r="K2382" i="9"/>
  <c r="L2382" i="9"/>
  <c r="AC2382" i="9" s="1"/>
  <c r="K2713" i="9"/>
  <c r="L2713" i="9"/>
  <c r="AC2713" i="9" s="1"/>
  <c r="L3056" i="9"/>
  <c r="AC3056" i="9" s="1"/>
  <c r="K3056" i="9"/>
  <c r="K3275" i="9"/>
  <c r="L3275" i="9"/>
  <c r="AC3275" i="9" s="1"/>
  <c r="L3744" i="9"/>
  <c r="AC3744" i="9" s="1"/>
  <c r="K3744" i="9"/>
  <c r="L2118" i="9"/>
  <c r="AC2118" i="9" s="1"/>
  <c r="K2118" i="9"/>
  <c r="L2250" i="9"/>
  <c r="AC2250" i="9" s="1"/>
  <c r="K2250" i="9"/>
  <c r="K2341" i="9"/>
  <c r="L2341" i="9"/>
  <c r="AC2341" i="9" s="1"/>
  <c r="K2408" i="9"/>
  <c r="L2408" i="9"/>
  <c r="AC2408" i="9" s="1"/>
  <c r="K2510" i="9"/>
  <c r="L2510" i="9"/>
  <c r="AC2510" i="9" s="1"/>
  <c r="L2512" i="9"/>
  <c r="AC2512" i="9" s="1"/>
  <c r="K2512" i="9"/>
  <c r="K2569" i="9"/>
  <c r="L2569" i="9"/>
  <c r="AC2569" i="9" s="1"/>
  <c r="K2612" i="9"/>
  <c r="L2612" i="9"/>
  <c r="AC2612" i="9" s="1"/>
  <c r="K2638" i="9"/>
  <c r="L2638" i="9"/>
  <c r="AC2638" i="9" s="1"/>
  <c r="K2665" i="9"/>
  <c r="L2665" i="9"/>
  <c r="AC2665" i="9" s="1"/>
  <c r="K2703" i="9"/>
  <c r="L2703" i="9"/>
  <c r="AC2703" i="9" s="1"/>
  <c r="K2847" i="9"/>
  <c r="L2847" i="9"/>
  <c r="AC2847" i="9" s="1"/>
  <c r="L3008" i="9"/>
  <c r="AC3008" i="9" s="1"/>
  <c r="K3008" i="9"/>
  <c r="K3329" i="9"/>
  <c r="L3329" i="9"/>
  <c r="AC3329" i="9" s="1"/>
  <c r="K3331" i="9"/>
  <c r="L3331" i="9"/>
  <c r="AC3331" i="9" s="1"/>
  <c r="K3345" i="9"/>
  <c r="L3345" i="9"/>
  <c r="AC3345" i="9" s="1"/>
  <c r="L3406" i="9"/>
  <c r="AC3406" i="9" s="1"/>
  <c r="K3406" i="9"/>
  <c r="L3596" i="9"/>
  <c r="AC3596" i="9" s="1"/>
  <c r="K3596" i="9"/>
  <c r="L3898" i="9"/>
  <c r="AC3898" i="9" s="1"/>
  <c r="K3898" i="9"/>
  <c r="L4918" i="9"/>
  <c r="AC4918" i="9" s="1"/>
  <c r="K4918" i="9"/>
  <c r="L2041" i="9"/>
  <c r="AC2041" i="9" s="1"/>
  <c r="K2041" i="9"/>
  <c r="K2109" i="9"/>
  <c r="L2109" i="9"/>
  <c r="AC2109" i="9" s="1"/>
  <c r="L2150" i="9"/>
  <c r="AC2150" i="9" s="1"/>
  <c r="K2150" i="9"/>
  <c r="K2249" i="9"/>
  <c r="L2249" i="9"/>
  <c r="AC2249" i="9" s="1"/>
  <c r="K2302" i="9"/>
  <c r="L2302" i="9"/>
  <c r="AC2302" i="9" s="1"/>
  <c r="K2441" i="9"/>
  <c r="L2441" i="9"/>
  <c r="AC2441" i="9" s="1"/>
  <c r="L2480" i="9"/>
  <c r="AC2480" i="9" s="1"/>
  <c r="K2480" i="9"/>
  <c r="K2585" i="9"/>
  <c r="L2585" i="9"/>
  <c r="AC2585" i="9" s="1"/>
  <c r="L3152" i="9"/>
  <c r="AC3152" i="9" s="1"/>
  <c r="K3152" i="9"/>
  <c r="K3160" i="9"/>
  <c r="L3160" i="9"/>
  <c r="AC3160" i="9" s="1"/>
  <c r="L3226" i="9"/>
  <c r="AC3226" i="9" s="1"/>
  <c r="K3226" i="9"/>
  <c r="K3299" i="9"/>
  <c r="L3299" i="9"/>
  <c r="AC3299" i="9" s="1"/>
  <c r="L4270" i="9"/>
  <c r="AC4270" i="9" s="1"/>
  <c r="K4270" i="9"/>
  <c r="K2103" i="9"/>
  <c r="L2103" i="9"/>
  <c r="AC2103" i="9" s="1"/>
  <c r="K2125" i="9"/>
  <c r="L2125" i="9"/>
  <c r="AC2125" i="9" s="1"/>
  <c r="L2134" i="9"/>
  <c r="AC2134" i="9" s="1"/>
  <c r="K2134" i="9"/>
  <c r="L2214" i="9"/>
  <c r="AC2214" i="9" s="1"/>
  <c r="K2214" i="9"/>
  <c r="K2289" i="9"/>
  <c r="L2289" i="9"/>
  <c r="AC2289" i="9" s="1"/>
  <c r="K2329" i="9"/>
  <c r="L2329" i="9"/>
  <c r="AC2329" i="9" s="1"/>
  <c r="K2457" i="9"/>
  <c r="L2457" i="9"/>
  <c r="AC2457" i="9" s="1"/>
  <c r="K2558" i="9"/>
  <c r="L2558" i="9"/>
  <c r="AC2558" i="9" s="1"/>
  <c r="L2592" i="9"/>
  <c r="AC2592" i="9" s="1"/>
  <c r="K2592" i="9"/>
  <c r="K2641" i="9"/>
  <c r="L2641" i="9"/>
  <c r="AC2641" i="9" s="1"/>
  <c r="K2729" i="9"/>
  <c r="L2729" i="9"/>
  <c r="AC2729" i="9" s="1"/>
  <c r="K2865" i="9"/>
  <c r="L2865" i="9"/>
  <c r="AC2865" i="9" s="1"/>
  <c r="K3017" i="9"/>
  <c r="L3017" i="9"/>
  <c r="AC3017" i="9" s="1"/>
  <c r="L3120" i="9"/>
  <c r="AC3120" i="9" s="1"/>
  <c r="K3120" i="9"/>
  <c r="K3361" i="9"/>
  <c r="L3361" i="9"/>
  <c r="AC3361" i="9" s="1"/>
  <c r="L4648" i="9"/>
  <c r="AC4648" i="9" s="1"/>
  <c r="K4648" i="9"/>
  <c r="K2040" i="9"/>
  <c r="K2094" i="9"/>
  <c r="K2119" i="9"/>
  <c r="L2119" i="9"/>
  <c r="AC2119" i="9" s="1"/>
  <c r="L2175" i="9"/>
  <c r="AC2175" i="9" s="1"/>
  <c r="K2189" i="9"/>
  <c r="L2189" i="9"/>
  <c r="AC2189" i="9" s="1"/>
  <c r="L2198" i="9"/>
  <c r="AC2198" i="9" s="1"/>
  <c r="K2198" i="9"/>
  <c r="L2201" i="9"/>
  <c r="AC2201" i="9" s="1"/>
  <c r="L2217" i="9"/>
  <c r="AC2217" i="9" s="1"/>
  <c r="L2336" i="9"/>
  <c r="AC2336" i="9" s="1"/>
  <c r="K2336" i="9"/>
  <c r="K2346" i="9"/>
  <c r="K2385" i="9"/>
  <c r="L2385" i="9"/>
  <c r="AC2385" i="9" s="1"/>
  <c r="K2447" i="9"/>
  <c r="L2447" i="9"/>
  <c r="AC2447" i="9" s="1"/>
  <c r="K2484" i="9"/>
  <c r="L2484" i="9"/>
  <c r="AC2484" i="9" s="1"/>
  <c r="K2495" i="9"/>
  <c r="L2495" i="9"/>
  <c r="AC2495" i="9" s="1"/>
  <c r="K2734" i="9"/>
  <c r="L2734" i="9"/>
  <c r="AC2734" i="9" s="1"/>
  <c r="K2747" i="9"/>
  <c r="L2747" i="9"/>
  <c r="AC2747" i="9" s="1"/>
  <c r="K2836" i="9"/>
  <c r="L2836" i="9"/>
  <c r="AC2836" i="9" s="1"/>
  <c r="K2936" i="9"/>
  <c r="L2936" i="9"/>
  <c r="AC2936" i="9" s="1"/>
  <c r="K3189" i="9"/>
  <c r="L3189" i="9"/>
  <c r="AC3189" i="9" s="1"/>
  <c r="K3375" i="9"/>
  <c r="L3375" i="9"/>
  <c r="AC3375" i="9" s="1"/>
  <c r="L3378" i="9"/>
  <c r="AC3378" i="9" s="1"/>
  <c r="K3378" i="9"/>
  <c r="L3522" i="9"/>
  <c r="AC3522" i="9" s="1"/>
  <c r="K3522" i="9"/>
  <c r="L3760" i="9"/>
  <c r="AC3760" i="9" s="1"/>
  <c r="K3760" i="9"/>
  <c r="L3868" i="9"/>
  <c r="AC3868" i="9" s="1"/>
  <c r="K3868" i="9"/>
  <c r="L3962" i="9"/>
  <c r="AC3962" i="9" s="1"/>
  <c r="K3962" i="9"/>
  <c r="K4372" i="9"/>
  <c r="L4372" i="9"/>
  <c r="AC4372" i="9" s="1"/>
  <c r="K5600" i="9"/>
  <c r="L5600" i="9"/>
  <c r="AC5600" i="9" s="1"/>
  <c r="K2328" i="9"/>
  <c r="L2328" i="9"/>
  <c r="AC2328" i="9" s="1"/>
  <c r="K2351" i="9"/>
  <c r="L2351" i="9"/>
  <c r="AC2351" i="9" s="1"/>
  <c r="K2369" i="9"/>
  <c r="L2369" i="9"/>
  <c r="AC2369" i="9" s="1"/>
  <c r="K2379" i="9"/>
  <c r="L2379" i="9"/>
  <c r="AC2379" i="9" s="1"/>
  <c r="K2453" i="9"/>
  <c r="L2453" i="9"/>
  <c r="AC2453" i="9" s="1"/>
  <c r="K2505" i="9"/>
  <c r="L2505" i="9"/>
  <c r="AC2505" i="9" s="1"/>
  <c r="K2532" i="9"/>
  <c r="L2532" i="9"/>
  <c r="AC2532" i="9" s="1"/>
  <c r="K2545" i="9"/>
  <c r="L2545" i="9"/>
  <c r="AC2545" i="9" s="1"/>
  <c r="K2555" i="9"/>
  <c r="L2555" i="9"/>
  <c r="AC2555" i="9" s="1"/>
  <c r="K2584" i="9"/>
  <c r="L2584" i="9"/>
  <c r="AC2584" i="9" s="1"/>
  <c r="K2607" i="9"/>
  <c r="L2607" i="9"/>
  <c r="AC2607" i="9" s="1"/>
  <c r="K2625" i="9"/>
  <c r="L2625" i="9"/>
  <c r="AC2625" i="9" s="1"/>
  <c r="K2635" i="9"/>
  <c r="L2635" i="9"/>
  <c r="AC2635" i="9" s="1"/>
  <c r="K2655" i="9"/>
  <c r="L2655" i="9"/>
  <c r="AC2655" i="9" s="1"/>
  <c r="K2671" i="9"/>
  <c r="L2671" i="9"/>
  <c r="AC2671" i="9" s="1"/>
  <c r="K2719" i="9"/>
  <c r="L2719" i="9"/>
  <c r="AC2719" i="9" s="1"/>
  <c r="K2753" i="9"/>
  <c r="L2753" i="9"/>
  <c r="AC2753" i="9" s="1"/>
  <c r="K2757" i="9"/>
  <c r="L2757" i="9"/>
  <c r="AC2757" i="9" s="1"/>
  <c r="K2760" i="9"/>
  <c r="L2760" i="9"/>
  <c r="AC2760" i="9" s="1"/>
  <c r="L2810" i="9"/>
  <c r="AC2810" i="9" s="1"/>
  <c r="K2810" i="9"/>
  <c r="L2826" i="9"/>
  <c r="AC2826" i="9" s="1"/>
  <c r="K2826" i="9"/>
  <c r="K2949" i="9"/>
  <c r="L2949" i="9"/>
  <c r="AC2949" i="9" s="1"/>
  <c r="L3088" i="9"/>
  <c r="AC3088" i="9" s="1"/>
  <c r="K3088" i="9"/>
  <c r="L3146" i="9"/>
  <c r="AC3146" i="9" s="1"/>
  <c r="K3146" i="9"/>
  <c r="L3224" i="9"/>
  <c r="AC3224" i="9" s="1"/>
  <c r="K3224" i="9"/>
  <c r="L3258" i="9"/>
  <c r="AC3258" i="9" s="1"/>
  <c r="K3258" i="9"/>
  <c r="L3342" i="9"/>
  <c r="AC3342" i="9" s="1"/>
  <c r="K3342" i="9"/>
  <c r="K3663" i="9"/>
  <c r="L3663" i="9"/>
  <c r="AC3663" i="9" s="1"/>
  <c r="K3749" i="9"/>
  <c r="L3749" i="9"/>
  <c r="AC3749" i="9" s="1"/>
  <c r="L3790" i="9"/>
  <c r="AC3790" i="9" s="1"/>
  <c r="K3790" i="9"/>
  <c r="L4172" i="9"/>
  <c r="AC4172" i="9" s="1"/>
  <c r="K4172" i="9"/>
  <c r="K2077" i="9"/>
  <c r="L2077" i="9"/>
  <c r="AC2077" i="9" s="1"/>
  <c r="K2157" i="9"/>
  <c r="L2157" i="9"/>
  <c r="AC2157" i="9" s="1"/>
  <c r="K2221" i="9"/>
  <c r="L2221" i="9"/>
  <c r="AC2221" i="9" s="1"/>
  <c r="L2378" i="9"/>
  <c r="AC2378" i="9" s="1"/>
  <c r="K2378" i="9"/>
  <c r="L2384" i="9"/>
  <c r="AC2384" i="9" s="1"/>
  <c r="K2384" i="9"/>
  <c r="K2405" i="9"/>
  <c r="L2405" i="9"/>
  <c r="AC2405" i="9" s="1"/>
  <c r="L2634" i="9"/>
  <c r="AC2634" i="9" s="1"/>
  <c r="K2634" i="9"/>
  <c r="L2640" i="9"/>
  <c r="AC2640" i="9" s="1"/>
  <c r="K2640" i="9"/>
  <c r="K2740" i="9"/>
  <c r="L2740" i="9"/>
  <c r="AC2740" i="9" s="1"/>
  <c r="K2831" i="9"/>
  <c r="L2831" i="9"/>
  <c r="AC2831" i="9" s="1"/>
  <c r="K2897" i="9"/>
  <c r="L2897" i="9"/>
  <c r="AC2897" i="9" s="1"/>
  <c r="K3028" i="9"/>
  <c r="L3028" i="9"/>
  <c r="AC3028" i="9" s="1"/>
  <c r="K3112" i="9"/>
  <c r="L3112" i="9"/>
  <c r="AC3112" i="9" s="1"/>
  <c r="K3235" i="9"/>
  <c r="L3235" i="9"/>
  <c r="AC3235" i="9" s="1"/>
  <c r="K3411" i="9"/>
  <c r="L3411" i="9"/>
  <c r="AC3411" i="9" s="1"/>
  <c r="K3426" i="9"/>
  <c r="L3426" i="9"/>
  <c r="AC3426" i="9" s="1"/>
  <c r="L3742" i="9"/>
  <c r="AC3742" i="9" s="1"/>
  <c r="K3742" i="9"/>
  <c r="L3918" i="9"/>
  <c r="AC3918" i="9" s="1"/>
  <c r="K3918" i="9"/>
  <c r="K2038" i="9"/>
  <c r="K2078" i="9"/>
  <c r="L2086" i="9"/>
  <c r="AC2086" i="9" s="1"/>
  <c r="K2086" i="9"/>
  <c r="K2087" i="9"/>
  <c r="L2087" i="9"/>
  <c r="AC2087" i="9" s="1"/>
  <c r="K2158" i="9"/>
  <c r="L2166" i="9"/>
  <c r="AC2166" i="9" s="1"/>
  <c r="K2166" i="9"/>
  <c r="K2167" i="9"/>
  <c r="L2167" i="9"/>
  <c r="AC2167" i="9" s="1"/>
  <c r="K2222" i="9"/>
  <c r="L2230" i="9"/>
  <c r="AC2230" i="9" s="1"/>
  <c r="K2230" i="9"/>
  <c r="K2231" i="9"/>
  <c r="L2231" i="9"/>
  <c r="AC2231" i="9" s="1"/>
  <c r="K2280" i="9"/>
  <c r="L2280" i="9"/>
  <c r="AC2280" i="9" s="1"/>
  <c r="K2303" i="9"/>
  <c r="L2303" i="9"/>
  <c r="AC2303" i="9" s="1"/>
  <c r="K2319" i="9"/>
  <c r="L2319" i="9"/>
  <c r="AC2319" i="9" s="1"/>
  <c r="L2330" i="9"/>
  <c r="AC2330" i="9" s="1"/>
  <c r="K2330" i="9"/>
  <c r="K2361" i="9"/>
  <c r="L2361" i="9"/>
  <c r="AC2361" i="9" s="1"/>
  <c r="K2367" i="9"/>
  <c r="L2367" i="9"/>
  <c r="AC2367" i="9" s="1"/>
  <c r="L2433" i="9"/>
  <c r="AC2433" i="9" s="1"/>
  <c r="L2464" i="9"/>
  <c r="AC2464" i="9" s="1"/>
  <c r="K2464" i="9"/>
  <c r="K2469" i="9"/>
  <c r="L2469" i="9"/>
  <c r="AC2469" i="9" s="1"/>
  <c r="K2474" i="9"/>
  <c r="K2536" i="9"/>
  <c r="L2536" i="9"/>
  <c r="AC2536" i="9" s="1"/>
  <c r="K2559" i="9"/>
  <c r="L2559" i="9"/>
  <c r="AC2559" i="9" s="1"/>
  <c r="K2575" i="9"/>
  <c r="L2575" i="9"/>
  <c r="AC2575" i="9" s="1"/>
  <c r="L2586" i="9"/>
  <c r="AC2586" i="9" s="1"/>
  <c r="K2586" i="9"/>
  <c r="K2617" i="9"/>
  <c r="L2617" i="9"/>
  <c r="AC2617" i="9" s="1"/>
  <c r="K2623" i="9"/>
  <c r="L2623" i="9"/>
  <c r="AC2623" i="9" s="1"/>
  <c r="K2650" i="9"/>
  <c r="K2664" i="9"/>
  <c r="L2664" i="9"/>
  <c r="AC2664" i="9" s="1"/>
  <c r="K2680" i="9"/>
  <c r="L2680" i="9"/>
  <c r="AC2680" i="9" s="1"/>
  <c r="K2697" i="9"/>
  <c r="L2697" i="9"/>
  <c r="AC2697" i="9" s="1"/>
  <c r="K2704" i="9"/>
  <c r="K2756" i="9"/>
  <c r="L2756" i="9"/>
  <c r="AC2756" i="9" s="1"/>
  <c r="L2766" i="9"/>
  <c r="AC2766" i="9" s="1"/>
  <c r="K2776" i="9"/>
  <c r="L2776" i="9"/>
  <c r="AC2776" i="9" s="1"/>
  <c r="L2816" i="9"/>
  <c r="AC2816" i="9" s="1"/>
  <c r="K2816" i="9"/>
  <c r="K2859" i="9"/>
  <c r="L2859" i="9"/>
  <c r="AC2859" i="9" s="1"/>
  <c r="K2862" i="9"/>
  <c r="L2862" i="9"/>
  <c r="AC2862" i="9" s="1"/>
  <c r="K2901" i="9"/>
  <c r="L2901" i="9"/>
  <c r="AC2901" i="9" s="1"/>
  <c r="K2969" i="9"/>
  <c r="L2969" i="9"/>
  <c r="AC2969" i="9" s="1"/>
  <c r="K2991" i="9"/>
  <c r="L2991" i="9"/>
  <c r="AC2991" i="9" s="1"/>
  <c r="L3002" i="9"/>
  <c r="AC3002" i="9" s="1"/>
  <c r="K3002" i="9"/>
  <c r="L3089" i="9"/>
  <c r="AC3089" i="9" s="1"/>
  <c r="K3096" i="9"/>
  <c r="L3096" i="9"/>
  <c r="AC3096" i="9" s="1"/>
  <c r="L3288" i="9"/>
  <c r="AC3288" i="9" s="1"/>
  <c r="K3288" i="9"/>
  <c r="K3291" i="9"/>
  <c r="L3291" i="9"/>
  <c r="AC3291" i="9" s="1"/>
  <c r="L4216" i="9"/>
  <c r="AC4216" i="9" s="1"/>
  <c r="K4216" i="9"/>
  <c r="L2039" i="9"/>
  <c r="AC2039" i="9" s="1"/>
  <c r="K2061" i="9"/>
  <c r="L2061" i="9"/>
  <c r="AC2061" i="9" s="1"/>
  <c r="L2089" i="9"/>
  <c r="AC2089" i="9" s="1"/>
  <c r="K2141" i="9"/>
  <c r="L2141" i="9"/>
  <c r="AC2141" i="9" s="1"/>
  <c r="L2169" i="9"/>
  <c r="AC2169" i="9" s="1"/>
  <c r="K2205" i="9"/>
  <c r="L2205" i="9"/>
  <c r="AC2205" i="9" s="1"/>
  <c r="L2233" i="9"/>
  <c r="AC2233" i="9" s="1"/>
  <c r="K2241" i="9"/>
  <c r="L2241" i="9"/>
  <c r="AC2241" i="9" s="1"/>
  <c r="K2251" i="9"/>
  <c r="L2251" i="9"/>
  <c r="AC2251" i="9" s="1"/>
  <c r="L2292" i="9"/>
  <c r="AC2292" i="9" s="1"/>
  <c r="K2325" i="9"/>
  <c r="L2325" i="9"/>
  <c r="AC2325" i="9" s="1"/>
  <c r="L2372" i="9"/>
  <c r="AC2372" i="9" s="1"/>
  <c r="K2377" i="9"/>
  <c r="L2377" i="9"/>
  <c r="AC2377" i="9" s="1"/>
  <c r="K2404" i="9"/>
  <c r="L2404" i="9"/>
  <c r="AC2404" i="9" s="1"/>
  <c r="K2417" i="9"/>
  <c r="L2417" i="9"/>
  <c r="AC2417" i="9" s="1"/>
  <c r="K2427" i="9"/>
  <c r="L2427" i="9"/>
  <c r="AC2427" i="9" s="1"/>
  <c r="K2456" i="9"/>
  <c r="L2456" i="9"/>
  <c r="AC2456" i="9" s="1"/>
  <c r="K2479" i="9"/>
  <c r="L2479" i="9"/>
  <c r="AC2479" i="9" s="1"/>
  <c r="K2497" i="9"/>
  <c r="L2497" i="9"/>
  <c r="AC2497" i="9" s="1"/>
  <c r="K2507" i="9"/>
  <c r="L2507" i="9"/>
  <c r="AC2507" i="9" s="1"/>
  <c r="L2548" i="9"/>
  <c r="AC2548" i="9" s="1"/>
  <c r="K2581" i="9"/>
  <c r="L2581" i="9"/>
  <c r="AC2581" i="9" s="1"/>
  <c r="L2628" i="9"/>
  <c r="AC2628" i="9" s="1"/>
  <c r="K2633" i="9"/>
  <c r="L2633" i="9"/>
  <c r="AC2633" i="9" s="1"/>
  <c r="L2864" i="9"/>
  <c r="AC2864" i="9" s="1"/>
  <c r="K2864" i="9"/>
  <c r="L2875" i="9"/>
  <c r="AC2875" i="9" s="1"/>
  <c r="K2920" i="9"/>
  <c r="L2920" i="9"/>
  <c r="AC2920" i="9" s="1"/>
  <c r="K2937" i="9"/>
  <c r="L2937" i="9"/>
  <c r="AC2937" i="9" s="1"/>
  <c r="K2953" i="9"/>
  <c r="L2953" i="9"/>
  <c r="AC2953" i="9" s="1"/>
  <c r="K3131" i="9"/>
  <c r="L3131" i="9"/>
  <c r="AC3131" i="9" s="1"/>
  <c r="K3151" i="9"/>
  <c r="L3151" i="9"/>
  <c r="AC3151" i="9" s="1"/>
  <c r="K3172" i="9"/>
  <c r="L3172" i="9"/>
  <c r="AC3172" i="9" s="1"/>
  <c r="L3242" i="9"/>
  <c r="AC3242" i="9" s="1"/>
  <c r="K3242" i="9"/>
  <c r="K3519" i="9"/>
  <c r="L3519" i="9"/>
  <c r="AC3519" i="9" s="1"/>
  <c r="L3870" i="9"/>
  <c r="AC3870" i="9" s="1"/>
  <c r="K3870" i="9"/>
  <c r="K2309" i="9"/>
  <c r="L2309" i="9"/>
  <c r="AC2309" i="9" s="1"/>
  <c r="K2335" i="9"/>
  <c r="L2335" i="9"/>
  <c r="AC2335" i="9" s="1"/>
  <c r="K2345" i="9"/>
  <c r="L2345" i="9"/>
  <c r="AC2345" i="9" s="1"/>
  <c r="K2437" i="9"/>
  <c r="L2437" i="9"/>
  <c r="AC2437" i="9" s="1"/>
  <c r="K2463" i="9"/>
  <c r="L2463" i="9"/>
  <c r="AC2463" i="9" s="1"/>
  <c r="K2473" i="9"/>
  <c r="L2473" i="9"/>
  <c r="AC2473" i="9" s="1"/>
  <c r="K2565" i="9"/>
  <c r="L2565" i="9"/>
  <c r="AC2565" i="9" s="1"/>
  <c r="K2591" i="9"/>
  <c r="L2591" i="9"/>
  <c r="AC2591" i="9" s="1"/>
  <c r="K2601" i="9"/>
  <c r="L2601" i="9"/>
  <c r="AC2601" i="9" s="1"/>
  <c r="L2682" i="9"/>
  <c r="AC2682" i="9" s="1"/>
  <c r="K2682" i="9"/>
  <c r="K2687" i="9"/>
  <c r="L2687" i="9"/>
  <c r="AC2687" i="9" s="1"/>
  <c r="L2688" i="9"/>
  <c r="AC2688" i="9" s="1"/>
  <c r="K2688" i="9"/>
  <c r="K2783" i="9"/>
  <c r="L2783" i="9"/>
  <c r="AC2783" i="9" s="1"/>
  <c r="K2799" i="9"/>
  <c r="L2799" i="9"/>
  <c r="AC2799" i="9" s="1"/>
  <c r="K2849" i="9"/>
  <c r="L2849" i="9"/>
  <c r="AC2849" i="9" s="1"/>
  <c r="K2917" i="9"/>
  <c r="L2917" i="9"/>
  <c r="AC2917" i="9" s="1"/>
  <c r="K2933" i="9"/>
  <c r="L2933" i="9"/>
  <c r="AC2933" i="9" s="1"/>
  <c r="L2970" i="9"/>
  <c r="AC2970" i="9" s="1"/>
  <c r="K2970" i="9"/>
  <c r="K2975" i="9"/>
  <c r="L2975" i="9"/>
  <c r="AC2975" i="9" s="1"/>
  <c r="L2976" i="9"/>
  <c r="AC2976" i="9" s="1"/>
  <c r="K2976" i="9"/>
  <c r="K3045" i="9"/>
  <c r="L3045" i="9"/>
  <c r="AC3045" i="9" s="1"/>
  <c r="K3093" i="9"/>
  <c r="L3093" i="9"/>
  <c r="AC3093" i="9" s="1"/>
  <c r="K3109" i="9"/>
  <c r="L3109" i="9"/>
  <c r="AC3109" i="9" s="1"/>
  <c r="L3114" i="9"/>
  <c r="AC3114" i="9" s="1"/>
  <c r="K3114" i="9"/>
  <c r="K3129" i="9"/>
  <c r="L3129" i="9"/>
  <c r="AC3129" i="9" s="1"/>
  <c r="K3193" i="9"/>
  <c r="L3193" i="9"/>
  <c r="AC3193" i="9" s="1"/>
  <c r="K3259" i="9"/>
  <c r="L3259" i="9"/>
  <c r="AC3259" i="9" s="1"/>
  <c r="K3350" i="9"/>
  <c r="L3350" i="9"/>
  <c r="AC3350" i="9" s="1"/>
  <c r="K3385" i="9"/>
  <c r="L3385" i="9"/>
  <c r="AC3385" i="9" s="1"/>
  <c r="L3660" i="9"/>
  <c r="AC3660" i="9" s="1"/>
  <c r="K3660" i="9"/>
  <c r="L3730" i="9"/>
  <c r="AC3730" i="9" s="1"/>
  <c r="K3730" i="9"/>
  <c r="K3777" i="9"/>
  <c r="L3777" i="9"/>
  <c r="AC3777" i="9" s="1"/>
  <c r="K3841" i="9"/>
  <c r="L3841" i="9"/>
  <c r="AC3841" i="9" s="1"/>
  <c r="L5241" i="9"/>
  <c r="AC5241" i="9" s="1"/>
  <c r="K5241" i="9"/>
  <c r="K2261" i="9"/>
  <c r="L2261" i="9"/>
  <c r="AC2261" i="9" s="1"/>
  <c r="K2287" i="9"/>
  <c r="L2287" i="9"/>
  <c r="AC2287" i="9" s="1"/>
  <c r="K2297" i="9"/>
  <c r="L2297" i="9"/>
  <c r="AC2297" i="9" s="1"/>
  <c r="K2389" i="9"/>
  <c r="L2389" i="9"/>
  <c r="AC2389" i="9" s="1"/>
  <c r="K2415" i="9"/>
  <c r="L2415" i="9"/>
  <c r="AC2415" i="9" s="1"/>
  <c r="K2425" i="9"/>
  <c r="L2425" i="9"/>
  <c r="AC2425" i="9" s="1"/>
  <c r="K2517" i="9"/>
  <c r="L2517" i="9"/>
  <c r="AC2517" i="9" s="1"/>
  <c r="K2543" i="9"/>
  <c r="L2543" i="9"/>
  <c r="AC2543" i="9" s="1"/>
  <c r="K2553" i="9"/>
  <c r="L2553" i="9"/>
  <c r="AC2553" i="9" s="1"/>
  <c r="K2645" i="9"/>
  <c r="L2645" i="9"/>
  <c r="AC2645" i="9" s="1"/>
  <c r="K2661" i="9"/>
  <c r="L2661" i="9"/>
  <c r="AC2661" i="9" s="1"/>
  <c r="K2677" i="9"/>
  <c r="L2677" i="9"/>
  <c r="AC2677" i="9" s="1"/>
  <c r="K2773" i="9"/>
  <c r="L2773" i="9"/>
  <c r="AC2773" i="9" s="1"/>
  <c r="K2793" i="9"/>
  <c r="L2793" i="9"/>
  <c r="AC2793" i="9" s="1"/>
  <c r="K2809" i="9"/>
  <c r="L2809" i="9"/>
  <c r="AC2809" i="9" s="1"/>
  <c r="K2911" i="9"/>
  <c r="L2911" i="9"/>
  <c r="AC2911" i="9" s="1"/>
  <c r="K2927" i="9"/>
  <c r="L2927" i="9"/>
  <c r="AC2927" i="9" s="1"/>
  <c r="K3007" i="9"/>
  <c r="L3007" i="9"/>
  <c r="AC3007" i="9" s="1"/>
  <c r="K3022" i="9"/>
  <c r="L3022" i="9"/>
  <c r="AC3022" i="9" s="1"/>
  <c r="K3108" i="9"/>
  <c r="L3108" i="9"/>
  <c r="AC3108" i="9" s="1"/>
  <c r="K3128" i="9"/>
  <c r="L3128" i="9"/>
  <c r="AC3128" i="9" s="1"/>
  <c r="K3225" i="9"/>
  <c r="L3225" i="9"/>
  <c r="AC3225" i="9" s="1"/>
  <c r="L3250" i="9"/>
  <c r="AC3250" i="9" s="1"/>
  <c r="K3250" i="9"/>
  <c r="L3306" i="9"/>
  <c r="AC3306" i="9" s="1"/>
  <c r="K3306" i="9"/>
  <c r="L3372" i="9"/>
  <c r="AC3372" i="9" s="1"/>
  <c r="K3372" i="9"/>
  <c r="L3456" i="9"/>
  <c r="AC3456" i="9" s="1"/>
  <c r="K3456" i="9"/>
  <c r="K3491" i="9"/>
  <c r="L3491" i="9"/>
  <c r="AC3491" i="9" s="1"/>
  <c r="K3503" i="9"/>
  <c r="L3503" i="9"/>
  <c r="AC3503" i="9" s="1"/>
  <c r="K3506" i="9"/>
  <c r="L3506" i="9"/>
  <c r="AC3506" i="9" s="1"/>
  <c r="K3653" i="9"/>
  <c r="L3653" i="9"/>
  <c r="AC3653" i="9" s="1"/>
  <c r="L3680" i="9"/>
  <c r="AC3680" i="9" s="1"/>
  <c r="K3680" i="9"/>
  <c r="L3740" i="9"/>
  <c r="AC3740" i="9" s="1"/>
  <c r="K3740" i="9"/>
  <c r="L3808" i="9"/>
  <c r="AC3808" i="9" s="1"/>
  <c r="K3808" i="9"/>
  <c r="K3859" i="9"/>
  <c r="L3859" i="9"/>
  <c r="AC3859" i="9" s="1"/>
  <c r="L4716" i="9"/>
  <c r="AC4716" i="9" s="1"/>
  <c r="K4716" i="9"/>
  <c r="L4792" i="9"/>
  <c r="AC4792" i="9" s="1"/>
  <c r="K4792" i="9"/>
  <c r="K2239" i="9"/>
  <c r="L2239" i="9"/>
  <c r="AC2239" i="9" s="1"/>
  <c r="K2245" i="9"/>
  <c r="L2245" i="9"/>
  <c r="AC2245" i="9" s="1"/>
  <c r="K2271" i="9"/>
  <c r="L2271" i="9"/>
  <c r="AC2271" i="9" s="1"/>
  <c r="K2281" i="9"/>
  <c r="L2281" i="9"/>
  <c r="AC2281" i="9" s="1"/>
  <c r="K2373" i="9"/>
  <c r="L2373" i="9"/>
  <c r="AC2373" i="9" s="1"/>
  <c r="K2399" i="9"/>
  <c r="L2399" i="9"/>
  <c r="AC2399" i="9" s="1"/>
  <c r="K2409" i="9"/>
  <c r="L2409" i="9"/>
  <c r="AC2409" i="9" s="1"/>
  <c r="K2501" i="9"/>
  <c r="L2501" i="9"/>
  <c r="AC2501" i="9" s="1"/>
  <c r="K2527" i="9"/>
  <c r="L2527" i="9"/>
  <c r="AC2527" i="9" s="1"/>
  <c r="K2537" i="9"/>
  <c r="L2537" i="9"/>
  <c r="AC2537" i="9" s="1"/>
  <c r="K2629" i="9"/>
  <c r="L2629" i="9"/>
  <c r="AC2629" i="9" s="1"/>
  <c r="K2693" i="9"/>
  <c r="L2693" i="9"/>
  <c r="AC2693" i="9" s="1"/>
  <c r="K2708" i="9"/>
  <c r="L2708" i="9"/>
  <c r="AC2708" i="9" s="1"/>
  <c r="K2825" i="9"/>
  <c r="L2825" i="9"/>
  <c r="AC2825" i="9" s="1"/>
  <c r="K2857" i="9"/>
  <c r="L2857" i="9"/>
  <c r="AC2857" i="9" s="1"/>
  <c r="K2888" i="9"/>
  <c r="L2888" i="9"/>
  <c r="AC2888" i="9" s="1"/>
  <c r="K2959" i="9"/>
  <c r="L2959" i="9"/>
  <c r="AC2959" i="9" s="1"/>
  <c r="K2981" i="9"/>
  <c r="L2981" i="9"/>
  <c r="AC2981" i="9" s="1"/>
  <c r="K3001" i="9"/>
  <c r="L3001" i="9"/>
  <c r="AC3001" i="9" s="1"/>
  <c r="K3019" i="9"/>
  <c r="L3019" i="9"/>
  <c r="AC3019" i="9" s="1"/>
  <c r="K3057" i="9"/>
  <c r="L3057" i="9"/>
  <c r="AC3057" i="9" s="1"/>
  <c r="K3073" i="9"/>
  <c r="L3073" i="9"/>
  <c r="AC3073" i="9" s="1"/>
  <c r="K3097" i="9"/>
  <c r="L3097" i="9"/>
  <c r="AC3097" i="9" s="1"/>
  <c r="K3161" i="9"/>
  <c r="L3161" i="9"/>
  <c r="AC3161" i="9" s="1"/>
  <c r="K3188" i="9"/>
  <c r="L3188" i="9"/>
  <c r="AC3188" i="9" s="1"/>
  <c r="L3210" i="9"/>
  <c r="AC3210" i="9" s="1"/>
  <c r="K3210" i="9"/>
  <c r="K3283" i="9"/>
  <c r="L3283" i="9"/>
  <c r="AC3283" i="9" s="1"/>
  <c r="K3289" i="9"/>
  <c r="L3289" i="9"/>
  <c r="AC3289" i="9" s="1"/>
  <c r="K3441" i="9"/>
  <c r="L3441" i="9"/>
  <c r="AC3441" i="9" s="1"/>
  <c r="K3551" i="9"/>
  <c r="L3551" i="9"/>
  <c r="AC3551" i="9" s="1"/>
  <c r="K4410" i="9"/>
  <c r="L4410" i="9"/>
  <c r="AC4410" i="9" s="1"/>
  <c r="L5177" i="9"/>
  <c r="AC5177" i="9" s="1"/>
  <c r="K5177" i="9"/>
  <c r="L2051" i="9"/>
  <c r="AC2051" i="9" s="1"/>
  <c r="L2067" i="9"/>
  <c r="AC2067" i="9" s="1"/>
  <c r="L2083" i="9"/>
  <c r="AC2083" i="9" s="1"/>
  <c r="L2099" i="9"/>
  <c r="AC2099" i="9" s="1"/>
  <c r="L2115" i="9"/>
  <c r="AC2115" i="9" s="1"/>
  <c r="L2131" i="9"/>
  <c r="AC2131" i="9" s="1"/>
  <c r="L2147" i="9"/>
  <c r="AC2147" i="9" s="1"/>
  <c r="L2163" i="9"/>
  <c r="AC2163" i="9" s="1"/>
  <c r="L2179" i="9"/>
  <c r="AC2179" i="9" s="1"/>
  <c r="L2195" i="9"/>
  <c r="AC2195" i="9" s="1"/>
  <c r="L2211" i="9"/>
  <c r="AC2211" i="9" s="1"/>
  <c r="L2227" i="9"/>
  <c r="AC2227" i="9" s="1"/>
  <c r="L2248" i="9"/>
  <c r="AC2248" i="9" s="1"/>
  <c r="K2255" i="9"/>
  <c r="L2255" i="9"/>
  <c r="AC2255" i="9" s="1"/>
  <c r="K2265" i="9"/>
  <c r="L2265" i="9"/>
  <c r="AC2265" i="9" s="1"/>
  <c r="K2298" i="9"/>
  <c r="K2304" i="9"/>
  <c r="L2324" i="9"/>
  <c r="AC2324" i="9" s="1"/>
  <c r="L2337" i="9"/>
  <c r="AC2337" i="9" s="1"/>
  <c r="L2347" i="9"/>
  <c r="AC2347" i="9" s="1"/>
  <c r="L2350" i="9"/>
  <c r="AC2350" i="9" s="1"/>
  <c r="K2357" i="9"/>
  <c r="L2357" i="9"/>
  <c r="AC2357" i="9" s="1"/>
  <c r="L2376" i="9"/>
  <c r="AC2376" i="9" s="1"/>
  <c r="K2383" i="9"/>
  <c r="L2383" i="9"/>
  <c r="AC2383" i="9" s="1"/>
  <c r="K2393" i="9"/>
  <c r="L2393" i="9"/>
  <c r="AC2393" i="9" s="1"/>
  <c r="K2426" i="9"/>
  <c r="K2432" i="9"/>
  <c r="L2452" i="9"/>
  <c r="AC2452" i="9" s="1"/>
  <c r="L2465" i="9"/>
  <c r="AC2465" i="9" s="1"/>
  <c r="L2475" i="9"/>
  <c r="AC2475" i="9" s="1"/>
  <c r="L2478" i="9"/>
  <c r="AC2478" i="9" s="1"/>
  <c r="K2485" i="9"/>
  <c r="L2485" i="9"/>
  <c r="AC2485" i="9" s="1"/>
  <c r="L2504" i="9"/>
  <c r="AC2504" i="9" s="1"/>
  <c r="K2511" i="9"/>
  <c r="L2511" i="9"/>
  <c r="AC2511" i="9" s="1"/>
  <c r="K2521" i="9"/>
  <c r="L2521" i="9"/>
  <c r="AC2521" i="9" s="1"/>
  <c r="K2554" i="9"/>
  <c r="K2560" i="9"/>
  <c r="L2580" i="9"/>
  <c r="AC2580" i="9" s="1"/>
  <c r="L2593" i="9"/>
  <c r="AC2593" i="9" s="1"/>
  <c r="L2603" i="9"/>
  <c r="AC2603" i="9" s="1"/>
  <c r="L2606" i="9"/>
  <c r="AC2606" i="9" s="1"/>
  <c r="K2613" i="9"/>
  <c r="L2613" i="9"/>
  <c r="AC2613" i="9" s="1"/>
  <c r="L2632" i="9"/>
  <c r="AC2632" i="9" s="1"/>
  <c r="K2639" i="9"/>
  <c r="L2639" i="9"/>
  <c r="AC2639" i="9" s="1"/>
  <c r="K2649" i="9"/>
  <c r="L2649" i="9"/>
  <c r="AC2649" i="9" s="1"/>
  <c r="K2721" i="9"/>
  <c r="L2721" i="9"/>
  <c r="AC2721" i="9" s="1"/>
  <c r="K2736" i="9"/>
  <c r="L2769" i="9"/>
  <c r="AC2769" i="9" s="1"/>
  <c r="K2789" i="9"/>
  <c r="L2789" i="9"/>
  <c r="AC2789" i="9" s="1"/>
  <c r="L2792" i="9"/>
  <c r="AC2792" i="9" s="1"/>
  <c r="K2805" i="9"/>
  <c r="L2805" i="9"/>
  <c r="AC2805" i="9" s="1"/>
  <c r="L2808" i="9"/>
  <c r="AC2808" i="9" s="1"/>
  <c r="K2841" i="9"/>
  <c r="L2841" i="9"/>
  <c r="AC2841" i="9" s="1"/>
  <c r="K2885" i="9"/>
  <c r="L2885" i="9"/>
  <c r="AC2885" i="9" s="1"/>
  <c r="L2938" i="9"/>
  <c r="AC2938" i="9" s="1"/>
  <c r="K2938" i="9"/>
  <c r="K2943" i="9"/>
  <c r="L2943" i="9"/>
  <c r="AC2943" i="9" s="1"/>
  <c r="L2944" i="9"/>
  <c r="AC2944" i="9" s="1"/>
  <c r="K2944" i="9"/>
  <c r="K2996" i="9"/>
  <c r="L2996" i="9"/>
  <c r="AC2996" i="9" s="1"/>
  <c r="K3018" i="9"/>
  <c r="K3034" i="9"/>
  <c r="L3035" i="9"/>
  <c r="AC3035" i="9" s="1"/>
  <c r="K3061" i="9"/>
  <c r="L3061" i="9"/>
  <c r="AC3061" i="9" s="1"/>
  <c r="L3082" i="9"/>
  <c r="AC3082" i="9" s="1"/>
  <c r="K3082" i="9"/>
  <c r="K3145" i="9"/>
  <c r="L3145" i="9"/>
  <c r="AC3145" i="9" s="1"/>
  <c r="K3192" i="9"/>
  <c r="L3192" i="9"/>
  <c r="AC3192" i="9" s="1"/>
  <c r="L3204" i="9"/>
  <c r="AC3204" i="9" s="1"/>
  <c r="K3243" i="9"/>
  <c r="L3243" i="9"/>
  <c r="AC3243" i="9" s="1"/>
  <c r="K3287" i="9"/>
  <c r="L3287" i="9"/>
  <c r="AC3287" i="9" s="1"/>
  <c r="L3349" i="9"/>
  <c r="AC3349" i="9" s="1"/>
  <c r="K3401" i="9"/>
  <c r="L3401" i="9"/>
  <c r="AC3401" i="9" s="1"/>
  <c r="K3407" i="9"/>
  <c r="L3407" i="9"/>
  <c r="AC3407" i="9" s="1"/>
  <c r="K3473" i="9"/>
  <c r="L3473" i="9"/>
  <c r="AC3473" i="9" s="1"/>
  <c r="K3507" i="9"/>
  <c r="L3507" i="9"/>
  <c r="AC3507" i="9" s="1"/>
  <c r="L3612" i="9"/>
  <c r="AC3612" i="9" s="1"/>
  <c r="K3612" i="9"/>
  <c r="L3649" i="9"/>
  <c r="AC3649" i="9" s="1"/>
  <c r="L3664" i="9"/>
  <c r="AC3664" i="9" s="1"/>
  <c r="K3664" i="9"/>
  <c r="L3792" i="9"/>
  <c r="AC3792" i="9" s="1"/>
  <c r="L4020" i="9"/>
  <c r="AC4020" i="9" s="1"/>
  <c r="K4020" i="9"/>
  <c r="K3615" i="9"/>
  <c r="L3615" i="9"/>
  <c r="AC3615" i="9" s="1"/>
  <c r="K3793" i="9"/>
  <c r="L3793" i="9"/>
  <c r="AC3793" i="9" s="1"/>
  <c r="L3852" i="9"/>
  <c r="AC3852" i="9" s="1"/>
  <c r="K3852" i="9"/>
  <c r="L4084" i="9"/>
  <c r="AC4084" i="9" s="1"/>
  <c r="K4084" i="9"/>
  <c r="L4310" i="9"/>
  <c r="AC4310" i="9" s="1"/>
  <c r="K4310" i="9"/>
  <c r="L4354" i="9"/>
  <c r="AC4354" i="9" s="1"/>
  <c r="K4354" i="9"/>
  <c r="L4652" i="9"/>
  <c r="AC4652" i="9" s="1"/>
  <c r="K4652" i="9"/>
  <c r="L5057" i="9"/>
  <c r="AC5057" i="9" s="1"/>
  <c r="K5057" i="9"/>
  <c r="L6646" i="9"/>
  <c r="AC6646" i="9" s="1"/>
  <c r="K6646" i="9"/>
  <c r="K2741" i="9"/>
  <c r="L2741" i="9"/>
  <c r="AC2741" i="9" s="1"/>
  <c r="K2767" i="9"/>
  <c r="L2767" i="9"/>
  <c r="AC2767" i="9" s="1"/>
  <c r="K2777" i="9"/>
  <c r="L2777" i="9"/>
  <c r="AC2777" i="9" s="1"/>
  <c r="K2869" i="9"/>
  <c r="L2869" i="9"/>
  <c r="AC2869" i="9" s="1"/>
  <c r="K2895" i="9"/>
  <c r="L2895" i="9"/>
  <c r="AC2895" i="9" s="1"/>
  <c r="L2905" i="9"/>
  <c r="AC2905" i="9" s="1"/>
  <c r="K3029" i="9"/>
  <c r="L3029" i="9"/>
  <c r="AC3029" i="9" s="1"/>
  <c r="K3087" i="9"/>
  <c r="L3087" i="9"/>
  <c r="AC3087" i="9" s="1"/>
  <c r="K3125" i="9"/>
  <c r="L3125" i="9"/>
  <c r="AC3125" i="9" s="1"/>
  <c r="K3157" i="9"/>
  <c r="L3157" i="9"/>
  <c r="AC3157" i="9" s="1"/>
  <c r="K3185" i="9"/>
  <c r="L3185" i="9"/>
  <c r="AC3185" i="9" s="1"/>
  <c r="L3218" i="9"/>
  <c r="AC3218" i="9" s="1"/>
  <c r="K3218" i="9"/>
  <c r="K3227" i="9"/>
  <c r="L3227" i="9"/>
  <c r="AC3227" i="9" s="1"/>
  <c r="K3251" i="9"/>
  <c r="L3251" i="9"/>
  <c r="AC3251" i="9" s="1"/>
  <c r="K3257" i="9"/>
  <c r="L3257" i="9"/>
  <c r="AC3257" i="9" s="1"/>
  <c r="L3504" i="9"/>
  <c r="AC3504" i="9" s="1"/>
  <c r="K3504" i="9"/>
  <c r="L3532" i="9"/>
  <c r="AC3532" i="9" s="1"/>
  <c r="K3532" i="9"/>
  <c r="K3553" i="9"/>
  <c r="L3553" i="9"/>
  <c r="AC3553" i="9" s="1"/>
  <c r="K3599" i="9"/>
  <c r="L3599" i="9"/>
  <c r="AC3599" i="9" s="1"/>
  <c r="L3772" i="9"/>
  <c r="AC3772" i="9" s="1"/>
  <c r="K3772" i="9"/>
  <c r="L3774" i="9"/>
  <c r="AC3774" i="9" s="1"/>
  <c r="K3774" i="9"/>
  <c r="K3795" i="9"/>
  <c r="L3795" i="9"/>
  <c r="AC3795" i="9" s="1"/>
  <c r="L3980" i="9"/>
  <c r="AC3980" i="9" s="1"/>
  <c r="K3980" i="9"/>
  <c r="L4124" i="9"/>
  <c r="AC4124" i="9" s="1"/>
  <c r="K4124" i="9"/>
  <c r="L4346" i="9"/>
  <c r="AC4346" i="9" s="1"/>
  <c r="K4346" i="9"/>
  <c r="K4386" i="9"/>
  <c r="L4386" i="9"/>
  <c r="AC4386" i="9" s="1"/>
  <c r="L4626" i="9"/>
  <c r="AC4626" i="9" s="1"/>
  <c r="K4626" i="9"/>
  <c r="K2666" i="9"/>
  <c r="K2672" i="9"/>
  <c r="L2692" i="9"/>
  <c r="AC2692" i="9" s="1"/>
  <c r="L2705" i="9"/>
  <c r="AC2705" i="9" s="1"/>
  <c r="L2715" i="9"/>
  <c r="AC2715" i="9" s="1"/>
  <c r="L2718" i="9"/>
  <c r="AC2718" i="9" s="1"/>
  <c r="K2725" i="9"/>
  <c r="L2725" i="9"/>
  <c r="AC2725" i="9" s="1"/>
  <c r="L2744" i="9"/>
  <c r="AC2744" i="9" s="1"/>
  <c r="K2751" i="9"/>
  <c r="L2751" i="9"/>
  <c r="AC2751" i="9" s="1"/>
  <c r="K2761" i="9"/>
  <c r="L2761" i="9"/>
  <c r="AC2761" i="9" s="1"/>
  <c r="K2794" i="9"/>
  <c r="K2800" i="9"/>
  <c r="L2820" i="9"/>
  <c r="AC2820" i="9" s="1"/>
  <c r="L2833" i="9"/>
  <c r="AC2833" i="9" s="1"/>
  <c r="L2843" i="9"/>
  <c r="AC2843" i="9" s="1"/>
  <c r="L2846" i="9"/>
  <c r="AC2846" i="9" s="1"/>
  <c r="K2853" i="9"/>
  <c r="L2853" i="9"/>
  <c r="AC2853" i="9" s="1"/>
  <c r="L2872" i="9"/>
  <c r="AC2872" i="9" s="1"/>
  <c r="K2879" i="9"/>
  <c r="L2879" i="9"/>
  <c r="AC2879" i="9" s="1"/>
  <c r="K2889" i="9"/>
  <c r="L2889" i="9"/>
  <c r="AC2889" i="9" s="1"/>
  <c r="K2922" i="9"/>
  <c r="K2928" i="9"/>
  <c r="L2948" i="9"/>
  <c r="AC2948" i="9" s="1"/>
  <c r="L2961" i="9"/>
  <c r="AC2961" i="9" s="1"/>
  <c r="L2980" i="9"/>
  <c r="AC2980" i="9" s="1"/>
  <c r="K3013" i="9"/>
  <c r="L3013" i="9"/>
  <c r="AC3013" i="9" s="1"/>
  <c r="K3039" i="9"/>
  <c r="L3039" i="9"/>
  <c r="AC3039" i="9" s="1"/>
  <c r="K3055" i="9"/>
  <c r="L3055" i="9"/>
  <c r="AC3055" i="9" s="1"/>
  <c r="K3067" i="9"/>
  <c r="L3067" i="9"/>
  <c r="AC3067" i="9" s="1"/>
  <c r="K3070" i="9"/>
  <c r="L3070" i="9"/>
  <c r="AC3070" i="9" s="1"/>
  <c r="L3099" i="9"/>
  <c r="AC3099" i="9" s="1"/>
  <c r="L3102" i="9"/>
  <c r="AC3102" i="9" s="1"/>
  <c r="K3135" i="9"/>
  <c r="L3135" i="9"/>
  <c r="AC3135" i="9" s="1"/>
  <c r="K3163" i="9"/>
  <c r="L3163" i="9"/>
  <c r="AC3163" i="9" s="1"/>
  <c r="K3166" i="9"/>
  <c r="L3166" i="9"/>
  <c r="AC3166" i="9" s="1"/>
  <c r="L3201" i="9"/>
  <c r="AC3201" i="9" s="1"/>
  <c r="K3211" i="9"/>
  <c r="L3211" i="9"/>
  <c r="AC3211" i="9" s="1"/>
  <c r="K3223" i="9"/>
  <c r="L3223" i="9"/>
  <c r="AC3223" i="9" s="1"/>
  <c r="K3234" i="9"/>
  <c r="L3290" i="9"/>
  <c r="AC3290" i="9" s="1"/>
  <c r="K3290" i="9"/>
  <c r="K3353" i="9"/>
  <c r="L3353" i="9"/>
  <c r="AC3353" i="9" s="1"/>
  <c r="K3376" i="9"/>
  <c r="L3376" i="9"/>
  <c r="AC3376" i="9" s="1"/>
  <c r="K3379" i="9"/>
  <c r="L3379" i="9"/>
  <c r="AC3379" i="9" s="1"/>
  <c r="K3440" i="9"/>
  <c r="L3440" i="9"/>
  <c r="AC3440" i="9" s="1"/>
  <c r="K3698" i="9"/>
  <c r="L3698" i="9"/>
  <c r="AC3698" i="9" s="1"/>
  <c r="K3729" i="9"/>
  <c r="L3729" i="9"/>
  <c r="AC3729" i="9" s="1"/>
  <c r="K3934" i="9"/>
  <c r="K3950" i="9"/>
  <c r="L4186" i="9"/>
  <c r="AC4186" i="9" s="1"/>
  <c r="K4186" i="9"/>
  <c r="K4436" i="9"/>
  <c r="L4436" i="9"/>
  <c r="AC4436" i="9" s="1"/>
  <c r="L4484" i="9"/>
  <c r="AC4484" i="9" s="1"/>
  <c r="K4484" i="9"/>
  <c r="L4664" i="9"/>
  <c r="AC4664" i="9" s="1"/>
  <c r="K4664" i="9"/>
  <c r="K2656" i="9"/>
  <c r="L2676" i="9"/>
  <c r="AC2676" i="9" s="1"/>
  <c r="L2689" i="9"/>
  <c r="AC2689" i="9" s="1"/>
  <c r="L2699" i="9"/>
  <c r="AC2699" i="9" s="1"/>
  <c r="L2702" i="9"/>
  <c r="AC2702" i="9" s="1"/>
  <c r="K2709" i="9"/>
  <c r="L2709" i="9"/>
  <c r="AC2709" i="9" s="1"/>
  <c r="L2728" i="9"/>
  <c r="AC2728" i="9" s="1"/>
  <c r="K2735" i="9"/>
  <c r="L2735" i="9"/>
  <c r="AC2735" i="9" s="1"/>
  <c r="K2745" i="9"/>
  <c r="L2745" i="9"/>
  <c r="AC2745" i="9" s="1"/>
  <c r="K2778" i="9"/>
  <c r="K2784" i="9"/>
  <c r="L2804" i="9"/>
  <c r="AC2804" i="9" s="1"/>
  <c r="L2817" i="9"/>
  <c r="AC2817" i="9" s="1"/>
  <c r="L2827" i="9"/>
  <c r="AC2827" i="9" s="1"/>
  <c r="L2830" i="9"/>
  <c r="AC2830" i="9" s="1"/>
  <c r="K2837" i="9"/>
  <c r="L2837" i="9"/>
  <c r="AC2837" i="9" s="1"/>
  <c r="L2856" i="9"/>
  <c r="AC2856" i="9" s="1"/>
  <c r="K2863" i="9"/>
  <c r="L2863" i="9"/>
  <c r="AC2863" i="9" s="1"/>
  <c r="K2873" i="9"/>
  <c r="L2873" i="9"/>
  <c r="AC2873" i="9" s="1"/>
  <c r="K2906" i="9"/>
  <c r="K2912" i="9"/>
  <c r="L2932" i="9"/>
  <c r="AC2932" i="9" s="1"/>
  <c r="L2945" i="9"/>
  <c r="AC2945" i="9" s="1"/>
  <c r="L2955" i="9"/>
  <c r="AC2955" i="9" s="1"/>
  <c r="L2958" i="9"/>
  <c r="AC2958" i="9" s="1"/>
  <c r="K2965" i="9"/>
  <c r="L2965" i="9"/>
  <c r="AC2965" i="9" s="1"/>
  <c r="L2977" i="9"/>
  <c r="AC2977" i="9" s="1"/>
  <c r="L2987" i="9"/>
  <c r="AC2987" i="9" s="1"/>
  <c r="L2990" i="9"/>
  <c r="AC2990" i="9" s="1"/>
  <c r="K2997" i="9"/>
  <c r="L2997" i="9"/>
  <c r="AC2997" i="9" s="1"/>
  <c r="L3016" i="9"/>
  <c r="AC3016" i="9" s="1"/>
  <c r="K3023" i="9"/>
  <c r="L3023" i="9"/>
  <c r="AC3023" i="9" s="1"/>
  <c r="K3033" i="9"/>
  <c r="L3033" i="9"/>
  <c r="AC3033" i="9" s="1"/>
  <c r="K3121" i="9"/>
  <c r="L3121" i="9"/>
  <c r="AC3121" i="9" s="1"/>
  <c r="K3134" i="9"/>
  <c r="L3134" i="9"/>
  <c r="AC3134" i="9" s="1"/>
  <c r="K3153" i="9"/>
  <c r="L3153" i="9"/>
  <c r="AC3153" i="9" s="1"/>
  <c r="K3183" i="9"/>
  <c r="L3183" i="9"/>
  <c r="AC3183" i="9" s="1"/>
  <c r="K3195" i="9"/>
  <c r="L3195" i="9"/>
  <c r="AC3195" i="9" s="1"/>
  <c r="K3198" i="9"/>
  <c r="L3198" i="9"/>
  <c r="AC3198" i="9" s="1"/>
  <c r="L3256" i="9"/>
  <c r="AC3256" i="9" s="1"/>
  <c r="K3256" i="9"/>
  <c r="L3274" i="9"/>
  <c r="AC3274" i="9" s="1"/>
  <c r="K3274" i="9"/>
  <c r="K3307" i="9"/>
  <c r="L3307" i="9"/>
  <c r="AC3307" i="9" s="1"/>
  <c r="K3333" i="9"/>
  <c r="L3333" i="9"/>
  <c r="AC3333" i="9" s="1"/>
  <c r="L3340" i="9"/>
  <c r="AC3340" i="9" s="1"/>
  <c r="K3340" i="9"/>
  <c r="L3388" i="9"/>
  <c r="AC3388" i="9" s="1"/>
  <c r="K3388" i="9"/>
  <c r="L3420" i="9"/>
  <c r="AC3420" i="9" s="1"/>
  <c r="K3420" i="9"/>
  <c r="K3445" i="9"/>
  <c r="L3445" i="9"/>
  <c r="AC3445" i="9" s="1"/>
  <c r="K3455" i="9"/>
  <c r="L3455" i="9"/>
  <c r="AC3455" i="9" s="1"/>
  <c r="L3470" i="9"/>
  <c r="AC3470" i="9" s="1"/>
  <c r="K3470" i="9"/>
  <c r="L3474" i="9"/>
  <c r="AC3474" i="9" s="1"/>
  <c r="K3474" i="9"/>
  <c r="K3535" i="9"/>
  <c r="L3535" i="9"/>
  <c r="AC3535" i="9" s="1"/>
  <c r="K3583" i="9"/>
  <c r="L3583" i="9"/>
  <c r="AC3583" i="9" s="1"/>
  <c r="K3667" i="9"/>
  <c r="L3667" i="9"/>
  <c r="AC3667" i="9" s="1"/>
  <c r="L3714" i="9"/>
  <c r="AC3714" i="9" s="1"/>
  <c r="L3956" i="9"/>
  <c r="AC3956" i="9" s="1"/>
  <c r="K3956" i="9"/>
  <c r="L4060" i="9"/>
  <c r="AC4060" i="9" s="1"/>
  <c r="K4060" i="9"/>
  <c r="L4068" i="9"/>
  <c r="AC4068" i="9" s="1"/>
  <c r="K4068" i="9"/>
  <c r="L4168" i="9"/>
  <c r="AC4168" i="9" s="1"/>
  <c r="K4168" i="9"/>
  <c r="L4176" i="9"/>
  <c r="AC4176" i="9" s="1"/>
  <c r="K4176" i="9"/>
  <c r="L4250" i="9"/>
  <c r="AC4250" i="9" s="1"/>
  <c r="K4250" i="9"/>
  <c r="L4482" i="9"/>
  <c r="AC4482" i="9" s="1"/>
  <c r="K4482" i="9"/>
  <c r="L4780" i="9"/>
  <c r="AC4780" i="9" s="1"/>
  <c r="K4780" i="9"/>
  <c r="K3049" i="9"/>
  <c r="L3049" i="9"/>
  <c r="AC3049" i="9" s="1"/>
  <c r="K3141" i="9"/>
  <c r="L3141" i="9"/>
  <c r="AC3141" i="9" s="1"/>
  <c r="K3167" i="9"/>
  <c r="L3167" i="9"/>
  <c r="AC3167" i="9" s="1"/>
  <c r="K3177" i="9"/>
  <c r="L3177" i="9"/>
  <c r="AC3177" i="9" s="1"/>
  <c r="K3231" i="9"/>
  <c r="L3231" i="9"/>
  <c r="AC3231" i="9" s="1"/>
  <c r="L3232" i="9"/>
  <c r="AC3232" i="9" s="1"/>
  <c r="K3232" i="9"/>
  <c r="K3233" i="9"/>
  <c r="L3233" i="9"/>
  <c r="AC3233" i="9" s="1"/>
  <c r="K3263" i="9"/>
  <c r="L3263" i="9"/>
  <c r="AC3263" i="9" s="1"/>
  <c r="L3264" i="9"/>
  <c r="AC3264" i="9" s="1"/>
  <c r="K3264" i="9"/>
  <c r="K3265" i="9"/>
  <c r="L3265" i="9"/>
  <c r="AC3265" i="9" s="1"/>
  <c r="K3295" i="9"/>
  <c r="L3295" i="9"/>
  <c r="AC3295" i="9" s="1"/>
  <c r="L3296" i="9"/>
  <c r="AC3296" i="9" s="1"/>
  <c r="K3296" i="9"/>
  <c r="K3297" i="9"/>
  <c r="L3297" i="9"/>
  <c r="AC3297" i="9" s="1"/>
  <c r="K3321" i="9"/>
  <c r="L3321" i="9"/>
  <c r="AC3321" i="9" s="1"/>
  <c r="K3391" i="9"/>
  <c r="L3391" i="9"/>
  <c r="AC3391" i="9" s="1"/>
  <c r="L3548" i="9"/>
  <c r="AC3548" i="9" s="1"/>
  <c r="K3548" i="9"/>
  <c r="L3566" i="9"/>
  <c r="AC3566" i="9" s="1"/>
  <c r="K3566" i="9"/>
  <c r="K3569" i="9"/>
  <c r="L3569" i="9"/>
  <c r="AC3569" i="9" s="1"/>
  <c r="L3628" i="9"/>
  <c r="AC3628" i="9" s="1"/>
  <c r="K3628" i="9"/>
  <c r="L3632" i="9"/>
  <c r="AC3632" i="9" s="1"/>
  <c r="K3632" i="9"/>
  <c r="K3839" i="9"/>
  <c r="L3839" i="9"/>
  <c r="AC3839" i="9" s="1"/>
  <c r="L3884" i="9"/>
  <c r="AC3884" i="9" s="1"/>
  <c r="K3884" i="9"/>
  <c r="L4226" i="9"/>
  <c r="AC4226" i="9" s="1"/>
  <c r="K4226" i="9"/>
  <c r="L4234" i="9"/>
  <c r="AC4234" i="9" s="1"/>
  <c r="K4234" i="9"/>
  <c r="K4420" i="9"/>
  <c r="L4420" i="9"/>
  <c r="AC4420" i="9" s="1"/>
  <c r="K4434" i="9"/>
  <c r="L4434" i="9"/>
  <c r="AC4434" i="9" s="1"/>
  <c r="L4532" i="9"/>
  <c r="AC4532" i="9" s="1"/>
  <c r="K4532" i="9"/>
  <c r="L4610" i="9"/>
  <c r="AC4610" i="9" s="1"/>
  <c r="K4610" i="9"/>
  <c r="L4840" i="9"/>
  <c r="AC4840" i="9" s="1"/>
  <c r="K4840" i="9"/>
  <c r="L4920" i="9"/>
  <c r="AC4920" i="9" s="1"/>
  <c r="K4920" i="9"/>
  <c r="K3077" i="9"/>
  <c r="L3077" i="9"/>
  <c r="AC3077" i="9" s="1"/>
  <c r="K3103" i="9"/>
  <c r="L3103" i="9"/>
  <c r="AC3103" i="9" s="1"/>
  <c r="K3113" i="9"/>
  <c r="L3113" i="9"/>
  <c r="AC3113" i="9" s="1"/>
  <c r="K3205" i="9"/>
  <c r="L3205" i="9"/>
  <c r="AC3205" i="9" s="1"/>
  <c r="K3215" i="9"/>
  <c r="L3215" i="9"/>
  <c r="AC3215" i="9" s="1"/>
  <c r="L3216" i="9"/>
  <c r="AC3216" i="9" s="1"/>
  <c r="K3216" i="9"/>
  <c r="K3217" i="9"/>
  <c r="L3217" i="9"/>
  <c r="AC3217" i="9" s="1"/>
  <c r="K3247" i="9"/>
  <c r="L3247" i="9"/>
  <c r="AC3247" i="9" s="1"/>
  <c r="L3248" i="9"/>
  <c r="AC3248" i="9" s="1"/>
  <c r="K3248" i="9"/>
  <c r="K3249" i="9"/>
  <c r="L3249" i="9"/>
  <c r="AC3249" i="9" s="1"/>
  <c r="K3279" i="9"/>
  <c r="L3279" i="9"/>
  <c r="AC3279" i="9" s="1"/>
  <c r="L3280" i="9"/>
  <c r="AC3280" i="9" s="1"/>
  <c r="K3280" i="9"/>
  <c r="K3281" i="9"/>
  <c r="L3281" i="9"/>
  <c r="AC3281" i="9" s="1"/>
  <c r="L3358" i="9"/>
  <c r="AC3358" i="9" s="1"/>
  <c r="K3358" i="9"/>
  <c r="K3395" i="9"/>
  <c r="L3395" i="9"/>
  <c r="AC3395" i="9" s="1"/>
  <c r="K3423" i="9"/>
  <c r="L3423" i="9"/>
  <c r="AC3423" i="9" s="1"/>
  <c r="L3458" i="9"/>
  <c r="AC3458" i="9" s="1"/>
  <c r="K3458" i="9"/>
  <c r="K3471" i="9"/>
  <c r="L3471" i="9"/>
  <c r="AC3471" i="9" s="1"/>
  <c r="L3534" i="9"/>
  <c r="AC3534" i="9" s="1"/>
  <c r="K3534" i="9"/>
  <c r="K3537" i="9"/>
  <c r="L3537" i="9"/>
  <c r="AC3537" i="9" s="1"/>
  <c r="L3580" i="9"/>
  <c r="AC3580" i="9" s="1"/>
  <c r="K3580" i="9"/>
  <c r="L3614" i="9"/>
  <c r="AC3614" i="9" s="1"/>
  <c r="K3614" i="9"/>
  <c r="K3617" i="9"/>
  <c r="L3617" i="9"/>
  <c r="AC3617" i="9" s="1"/>
  <c r="K3651" i="9"/>
  <c r="L3651" i="9"/>
  <c r="AC3651" i="9" s="1"/>
  <c r="K3711" i="9"/>
  <c r="L3711" i="9"/>
  <c r="AC3711" i="9" s="1"/>
  <c r="K3727" i="9"/>
  <c r="L3727" i="9"/>
  <c r="AC3727" i="9" s="1"/>
  <c r="L3756" i="9"/>
  <c r="AC3756" i="9" s="1"/>
  <c r="K3756" i="9"/>
  <c r="K3823" i="9"/>
  <c r="L3823" i="9"/>
  <c r="AC3823" i="9" s="1"/>
  <c r="L3886" i="9"/>
  <c r="AC3886" i="9" s="1"/>
  <c r="K3886" i="9"/>
  <c r="L3936" i="9"/>
  <c r="AC3936" i="9" s="1"/>
  <c r="K3936" i="9"/>
  <c r="L3946" i="9"/>
  <c r="AC3946" i="9" s="1"/>
  <c r="K3946" i="9"/>
  <c r="L3996" i="9"/>
  <c r="AC3996" i="9" s="1"/>
  <c r="K3996" i="9"/>
  <c r="L4076" i="9"/>
  <c r="AC4076" i="9" s="1"/>
  <c r="K4076" i="9"/>
  <c r="L4100" i="9"/>
  <c r="AC4100" i="9" s="1"/>
  <c r="K4100" i="9"/>
  <c r="L4138" i="9"/>
  <c r="AC4138" i="9" s="1"/>
  <c r="K4138" i="9"/>
  <c r="L4330" i="9"/>
  <c r="AC4330" i="9" s="1"/>
  <c r="K4330" i="9"/>
  <c r="L4334" i="9"/>
  <c r="AC4334" i="9" s="1"/>
  <c r="K4334" i="9"/>
  <c r="L4364" i="9"/>
  <c r="AC4364" i="9" s="1"/>
  <c r="K4364" i="9"/>
  <c r="K4388" i="9"/>
  <c r="L4388" i="9"/>
  <c r="AC4388" i="9" s="1"/>
  <c r="K4402" i="9"/>
  <c r="L4402" i="9"/>
  <c r="AC4402" i="9" s="1"/>
  <c r="K4582" i="9"/>
  <c r="L4582" i="9"/>
  <c r="AC4582" i="9" s="1"/>
  <c r="L4616" i="9"/>
  <c r="AC4616" i="9" s="1"/>
  <c r="K4616" i="9"/>
  <c r="L4668" i="9"/>
  <c r="AC4668" i="9" s="1"/>
  <c r="K4668" i="9"/>
  <c r="L5121" i="9"/>
  <c r="AC5121" i="9" s="1"/>
  <c r="K5121" i="9"/>
  <c r="L3468" i="9"/>
  <c r="AC3468" i="9" s="1"/>
  <c r="K3468" i="9"/>
  <c r="K3567" i="9"/>
  <c r="L3567" i="9"/>
  <c r="AC3567" i="9" s="1"/>
  <c r="L3598" i="9"/>
  <c r="AC3598" i="9" s="1"/>
  <c r="K3598" i="9"/>
  <c r="K3601" i="9"/>
  <c r="L3601" i="9"/>
  <c r="AC3601" i="9" s="1"/>
  <c r="K3695" i="9"/>
  <c r="L3695" i="9"/>
  <c r="AC3695" i="9" s="1"/>
  <c r="K3759" i="9"/>
  <c r="L3759" i="9"/>
  <c r="AC3759" i="9" s="1"/>
  <c r="L4012" i="9"/>
  <c r="AC4012" i="9" s="1"/>
  <c r="K4012" i="9"/>
  <c r="L4092" i="9"/>
  <c r="AC4092" i="9" s="1"/>
  <c r="K4092" i="9"/>
  <c r="L4116" i="9"/>
  <c r="AC4116" i="9" s="1"/>
  <c r="K4116" i="9"/>
  <c r="L4220" i="9"/>
  <c r="AC4220" i="9" s="1"/>
  <c r="K4220" i="9"/>
  <c r="L4304" i="9"/>
  <c r="AC4304" i="9" s="1"/>
  <c r="K4304" i="9"/>
  <c r="L4326" i="9"/>
  <c r="AC4326" i="9" s="1"/>
  <c r="K4326" i="9"/>
  <c r="L4580" i="9"/>
  <c r="AC4580" i="9" s="1"/>
  <c r="K4580" i="9"/>
  <c r="L5233" i="9"/>
  <c r="AC5233" i="9" s="1"/>
  <c r="K5233" i="9"/>
  <c r="K3071" i="9"/>
  <c r="L3071" i="9"/>
  <c r="AC3071" i="9" s="1"/>
  <c r="K3081" i="9"/>
  <c r="L3081" i="9"/>
  <c r="AC3081" i="9" s="1"/>
  <c r="K3173" i="9"/>
  <c r="L3173" i="9"/>
  <c r="AC3173" i="9" s="1"/>
  <c r="K3199" i="9"/>
  <c r="L3199" i="9"/>
  <c r="AC3199" i="9" s="1"/>
  <c r="K3209" i="9"/>
  <c r="L3209" i="9"/>
  <c r="AC3209" i="9" s="1"/>
  <c r="K3239" i="9"/>
  <c r="L3239" i="9"/>
  <c r="AC3239" i="9" s="1"/>
  <c r="L3240" i="9"/>
  <c r="AC3240" i="9" s="1"/>
  <c r="K3240" i="9"/>
  <c r="K3241" i="9"/>
  <c r="L3241" i="9"/>
  <c r="AC3241" i="9" s="1"/>
  <c r="K3271" i="9"/>
  <c r="L3271" i="9"/>
  <c r="AC3271" i="9" s="1"/>
  <c r="L3272" i="9"/>
  <c r="AC3272" i="9" s="1"/>
  <c r="K3272" i="9"/>
  <c r="K3273" i="9"/>
  <c r="L3273" i="9"/>
  <c r="AC3273" i="9" s="1"/>
  <c r="K3303" i="9"/>
  <c r="L3303" i="9"/>
  <c r="AC3303" i="9" s="1"/>
  <c r="L3304" i="9"/>
  <c r="AC3304" i="9" s="1"/>
  <c r="K3304" i="9"/>
  <c r="K3305" i="9"/>
  <c r="L3305" i="9"/>
  <c r="AC3305" i="9" s="1"/>
  <c r="L3312" i="9"/>
  <c r="AC3312" i="9" s="1"/>
  <c r="K3312" i="9"/>
  <c r="K3327" i="9"/>
  <c r="L3327" i="9"/>
  <c r="AC3327" i="9" s="1"/>
  <c r="L3356" i="9"/>
  <c r="AC3356" i="9" s="1"/>
  <c r="K3356" i="9"/>
  <c r="K3366" i="9"/>
  <c r="L3366" i="9"/>
  <c r="AC3366" i="9" s="1"/>
  <c r="K3369" i="9"/>
  <c r="L3369" i="9"/>
  <c r="AC3369" i="9" s="1"/>
  <c r="L3422" i="9"/>
  <c r="AC3422" i="9" s="1"/>
  <c r="K3422" i="9"/>
  <c r="K3486" i="9"/>
  <c r="L3489" i="9"/>
  <c r="AC3489" i="9" s="1"/>
  <c r="L3518" i="9"/>
  <c r="AC3518" i="9" s="1"/>
  <c r="K3518" i="9"/>
  <c r="K3521" i="9"/>
  <c r="L3521" i="9"/>
  <c r="AC3521" i="9" s="1"/>
  <c r="L3564" i="9"/>
  <c r="AC3564" i="9" s="1"/>
  <c r="K3564" i="9"/>
  <c r="L3582" i="9"/>
  <c r="AC3582" i="9" s="1"/>
  <c r="K3582" i="9"/>
  <c r="K3585" i="9"/>
  <c r="L3585" i="9"/>
  <c r="AC3585" i="9" s="1"/>
  <c r="K3637" i="9"/>
  <c r="L3637" i="9"/>
  <c r="AC3637" i="9" s="1"/>
  <c r="L3666" i="9"/>
  <c r="AC3666" i="9" s="1"/>
  <c r="K3679" i="9"/>
  <c r="L3679" i="9"/>
  <c r="AC3679" i="9" s="1"/>
  <c r="L3762" i="9"/>
  <c r="AC3762" i="9" s="1"/>
  <c r="K3762" i="9"/>
  <c r="K3775" i="9"/>
  <c r="L3775" i="9"/>
  <c r="AC3775" i="9" s="1"/>
  <c r="K3778" i="9"/>
  <c r="K3807" i="9"/>
  <c r="L3807" i="9"/>
  <c r="AC3807" i="9" s="1"/>
  <c r="L3890" i="9"/>
  <c r="AC3890" i="9" s="1"/>
  <c r="L3952" i="9"/>
  <c r="AC3952" i="9" s="1"/>
  <c r="K3952" i="9"/>
  <c r="K3988" i="9"/>
  <c r="L4028" i="9"/>
  <c r="AC4028" i="9" s="1"/>
  <c r="K4028" i="9"/>
  <c r="L4108" i="9"/>
  <c r="AC4108" i="9" s="1"/>
  <c r="K4108" i="9"/>
  <c r="L4150" i="9"/>
  <c r="AC4150" i="9" s="1"/>
  <c r="K4404" i="9"/>
  <c r="L4404" i="9"/>
  <c r="AC4404" i="9" s="1"/>
  <c r="K4418" i="9"/>
  <c r="L4418" i="9"/>
  <c r="AC4418" i="9" s="1"/>
  <c r="L4470" i="9"/>
  <c r="AC4470" i="9" s="1"/>
  <c r="K4470" i="9"/>
  <c r="L4546" i="9"/>
  <c r="AC4546" i="9" s="1"/>
  <c r="K4546" i="9"/>
  <c r="L4562" i="9"/>
  <c r="AC4562" i="9" s="1"/>
  <c r="K4562" i="9"/>
  <c r="L4760" i="9"/>
  <c r="AC4760" i="9" s="1"/>
  <c r="K4760" i="9"/>
  <c r="L4908" i="9"/>
  <c r="AC4908" i="9" s="1"/>
  <c r="K4908" i="9"/>
  <c r="L3404" i="9"/>
  <c r="AC3404" i="9" s="1"/>
  <c r="K3404" i="9"/>
  <c r="L3436" i="9"/>
  <c r="AC3436" i="9" s="1"/>
  <c r="K3436" i="9"/>
  <c r="K3487" i="9"/>
  <c r="L3487" i="9"/>
  <c r="AC3487" i="9" s="1"/>
  <c r="L3644" i="9"/>
  <c r="AC3644" i="9" s="1"/>
  <c r="K3644" i="9"/>
  <c r="K3791" i="9"/>
  <c r="L3791" i="9"/>
  <c r="AC3791" i="9" s="1"/>
  <c r="L4064" i="9"/>
  <c r="AC4064" i="9" s="1"/>
  <c r="K4064" i="9"/>
  <c r="L4080" i="9"/>
  <c r="AC4080" i="9" s="1"/>
  <c r="K4080" i="9"/>
  <c r="L4096" i="9"/>
  <c r="AC4096" i="9" s="1"/>
  <c r="K4096" i="9"/>
  <c r="L4112" i="9"/>
  <c r="AC4112" i="9" s="1"/>
  <c r="K4112" i="9"/>
  <c r="L4128" i="9"/>
  <c r="AC4128" i="9" s="1"/>
  <c r="K4128" i="9"/>
  <c r="L4468" i="9"/>
  <c r="AC4468" i="9" s="1"/>
  <c r="K4468" i="9"/>
  <c r="L4548" i="9"/>
  <c r="AC4548" i="9" s="1"/>
  <c r="K4548" i="9"/>
  <c r="L4680" i="9"/>
  <c r="AC4680" i="9" s="1"/>
  <c r="K4680" i="9"/>
  <c r="L4728" i="9"/>
  <c r="AC4728" i="9" s="1"/>
  <c r="K4728" i="9"/>
  <c r="L4860" i="9"/>
  <c r="AC4860" i="9" s="1"/>
  <c r="K4860" i="9"/>
  <c r="L4999" i="9"/>
  <c r="AC4999" i="9" s="1"/>
  <c r="K4999" i="9"/>
  <c r="L5169" i="9"/>
  <c r="AC5169" i="9" s="1"/>
  <c r="K5169" i="9"/>
  <c r="L3318" i="9"/>
  <c r="AC3318" i="9" s="1"/>
  <c r="K3318" i="9"/>
  <c r="L3324" i="9"/>
  <c r="AC3324" i="9" s="1"/>
  <c r="K3324" i="9"/>
  <c r="K3337" i="9"/>
  <c r="L3337" i="9"/>
  <c r="AC3337" i="9" s="1"/>
  <c r="K3343" i="9"/>
  <c r="L3343" i="9"/>
  <c r="AC3343" i="9" s="1"/>
  <c r="K3359" i="9"/>
  <c r="L3359" i="9"/>
  <c r="AC3359" i="9" s="1"/>
  <c r="K3439" i="9"/>
  <c r="L3439" i="9"/>
  <c r="AC3439" i="9" s="1"/>
  <c r="K3631" i="9"/>
  <c r="L3631" i="9"/>
  <c r="AC3631" i="9" s="1"/>
  <c r="K3743" i="9"/>
  <c r="L3743" i="9"/>
  <c r="AC3743" i="9" s="1"/>
  <c r="L3836" i="9"/>
  <c r="AC3836" i="9" s="1"/>
  <c r="K3836" i="9"/>
  <c r="L4292" i="9"/>
  <c r="AC4292" i="9" s="1"/>
  <c r="K4292" i="9"/>
  <c r="L4306" i="9"/>
  <c r="AC4306" i="9" s="1"/>
  <c r="K4306" i="9"/>
  <c r="L5023" i="9"/>
  <c r="AC5023" i="9" s="1"/>
  <c r="K5023" i="9"/>
  <c r="L3500" i="9"/>
  <c r="AC3500" i="9" s="1"/>
  <c r="K3500" i="9"/>
  <c r="L3516" i="9"/>
  <c r="AC3516" i="9" s="1"/>
  <c r="K3516" i="9"/>
  <c r="L3676" i="9"/>
  <c r="AC3676" i="9" s="1"/>
  <c r="K3676" i="9"/>
  <c r="L3692" i="9"/>
  <c r="AC3692" i="9" s="1"/>
  <c r="K3692" i="9"/>
  <c r="L3708" i="9"/>
  <c r="AC3708" i="9" s="1"/>
  <c r="K3708" i="9"/>
  <c r="L3724" i="9"/>
  <c r="AC3724" i="9" s="1"/>
  <c r="K3724" i="9"/>
  <c r="L3804" i="9"/>
  <c r="AC3804" i="9" s="1"/>
  <c r="K3804" i="9"/>
  <c r="L3820" i="9"/>
  <c r="AC3820" i="9" s="1"/>
  <c r="K3820" i="9"/>
  <c r="K3871" i="9"/>
  <c r="L3871" i="9"/>
  <c r="AC3871" i="9" s="1"/>
  <c r="L4056" i="9"/>
  <c r="AC4056" i="9" s="1"/>
  <c r="K4056" i="9"/>
  <c r="L4072" i="9"/>
  <c r="AC4072" i="9" s="1"/>
  <c r="K4072" i="9"/>
  <c r="L4088" i="9"/>
  <c r="AC4088" i="9" s="1"/>
  <c r="K4088" i="9"/>
  <c r="L4104" i="9"/>
  <c r="AC4104" i="9" s="1"/>
  <c r="K4104" i="9"/>
  <c r="L4120" i="9"/>
  <c r="AC4120" i="9" s="1"/>
  <c r="K4120" i="9"/>
  <c r="L4514" i="9"/>
  <c r="AC4514" i="9" s="1"/>
  <c r="K4514" i="9"/>
  <c r="L4684" i="9"/>
  <c r="AC4684" i="9" s="1"/>
  <c r="K4684" i="9"/>
  <c r="L5087" i="9"/>
  <c r="AC5087" i="9" s="1"/>
  <c r="K5087" i="9"/>
  <c r="L5249" i="9"/>
  <c r="AC5249" i="9" s="1"/>
  <c r="K5249" i="9"/>
  <c r="L5313" i="9"/>
  <c r="AC5313" i="9" s="1"/>
  <c r="K5313" i="9"/>
  <c r="K5926" i="9"/>
  <c r="L5926" i="9"/>
  <c r="AC5926" i="9" s="1"/>
  <c r="L3459" i="9"/>
  <c r="AC3459" i="9" s="1"/>
  <c r="L3484" i="9"/>
  <c r="AC3484" i="9" s="1"/>
  <c r="K3484" i="9"/>
  <c r="L3493" i="9"/>
  <c r="AC3493" i="9" s="1"/>
  <c r="L3633" i="9"/>
  <c r="AC3633" i="9" s="1"/>
  <c r="L3745" i="9"/>
  <c r="AC3745" i="9" s="1"/>
  <c r="L3763" i="9"/>
  <c r="AC3763" i="9" s="1"/>
  <c r="L3788" i="9"/>
  <c r="AC3788" i="9" s="1"/>
  <c r="K3788" i="9"/>
  <c r="L3797" i="9"/>
  <c r="AC3797" i="9" s="1"/>
  <c r="K3838" i="9"/>
  <c r="K3855" i="9"/>
  <c r="L3855" i="9"/>
  <c r="AC3855" i="9" s="1"/>
  <c r="L3968" i="9"/>
  <c r="AC3968" i="9" s="1"/>
  <c r="K3968" i="9"/>
  <c r="K3984" i="9"/>
  <c r="K4000" i="9"/>
  <c r="K4016" i="9"/>
  <c r="K4032" i="9"/>
  <c r="L4164" i="9"/>
  <c r="AC4164" i="9" s="1"/>
  <c r="K4164" i="9"/>
  <c r="L4190" i="9"/>
  <c r="AC4190" i="9" s="1"/>
  <c r="K4190" i="9"/>
  <c r="K4238" i="9"/>
  <c r="K4254" i="9"/>
  <c r="K4338" i="9"/>
  <c r="L4374" i="9"/>
  <c r="AC4374" i="9" s="1"/>
  <c r="L4390" i="9"/>
  <c r="AC4390" i="9" s="1"/>
  <c r="L4406" i="9"/>
  <c r="AC4406" i="9" s="1"/>
  <c r="L4422" i="9"/>
  <c r="AC4422" i="9" s="1"/>
  <c r="L4438" i="9"/>
  <c r="AC4438" i="9" s="1"/>
  <c r="L4472" i="9"/>
  <c r="AC4472" i="9" s="1"/>
  <c r="L4498" i="9"/>
  <c r="AC4498" i="9" s="1"/>
  <c r="K4498" i="9"/>
  <c r="L4584" i="9"/>
  <c r="AC4584" i="9" s="1"/>
  <c r="L4594" i="9"/>
  <c r="AC4594" i="9" s="1"/>
  <c r="K4594" i="9"/>
  <c r="L5063" i="9"/>
  <c r="AC5063" i="9" s="1"/>
  <c r="K5063" i="9"/>
  <c r="K5191" i="9"/>
  <c r="L5277" i="9"/>
  <c r="AC5277" i="9" s="1"/>
  <c r="K5277" i="9"/>
  <c r="L4744" i="9"/>
  <c r="AC4744" i="9" s="1"/>
  <c r="K4744" i="9"/>
  <c r="L4764" i="9"/>
  <c r="AC4764" i="9" s="1"/>
  <c r="K4764" i="9"/>
  <c r="L4824" i="9"/>
  <c r="AC4824" i="9" s="1"/>
  <c r="K4824" i="9"/>
  <c r="L4844" i="9"/>
  <c r="AC4844" i="9" s="1"/>
  <c r="K4844" i="9"/>
  <c r="L4904" i="9"/>
  <c r="AC4904" i="9" s="1"/>
  <c r="K4904" i="9"/>
  <c r="L5049" i="9"/>
  <c r="AC5049" i="9" s="1"/>
  <c r="K5049" i="9"/>
  <c r="K5888" i="9"/>
  <c r="L5888" i="9"/>
  <c r="AC5888" i="9" s="1"/>
  <c r="K5982" i="9"/>
  <c r="L5982" i="9"/>
  <c r="AC5982" i="9" s="1"/>
  <c r="L4466" i="9"/>
  <c r="AC4466" i="9" s="1"/>
  <c r="K4466" i="9"/>
  <c r="L4530" i="9"/>
  <c r="AC4530" i="9" s="1"/>
  <c r="K4530" i="9"/>
  <c r="L4700" i="9"/>
  <c r="AC4700" i="9" s="1"/>
  <c r="K4700" i="9"/>
  <c r="L4776" i="9"/>
  <c r="AC4776" i="9" s="1"/>
  <c r="K4776" i="9"/>
  <c r="L4796" i="9"/>
  <c r="AC4796" i="9" s="1"/>
  <c r="K4796" i="9"/>
  <c r="L4856" i="9"/>
  <c r="AC4856" i="9" s="1"/>
  <c r="K4856" i="9"/>
  <c r="L4876" i="9"/>
  <c r="AC4876" i="9" s="1"/>
  <c r="K4876" i="9"/>
  <c r="L5257" i="9"/>
  <c r="AC5257" i="9" s="1"/>
  <c r="K5257" i="9"/>
  <c r="L5279" i="9"/>
  <c r="AC5279" i="9" s="1"/>
  <c r="K5279" i="9"/>
  <c r="L4696" i="9"/>
  <c r="AC4696" i="9" s="1"/>
  <c r="K4696" i="9"/>
  <c r="L4732" i="9"/>
  <c r="AC4732" i="9" s="1"/>
  <c r="K4732" i="9"/>
  <c r="L4812" i="9"/>
  <c r="AC4812" i="9" s="1"/>
  <c r="K4812" i="9"/>
  <c r="L4872" i="9"/>
  <c r="AC4872" i="9" s="1"/>
  <c r="K4872" i="9"/>
  <c r="L4892" i="9"/>
  <c r="AC4892" i="9" s="1"/>
  <c r="K4892" i="9"/>
  <c r="L5017" i="9"/>
  <c r="AC5017" i="9" s="1"/>
  <c r="K5017" i="9"/>
  <c r="L5031" i="9"/>
  <c r="AC5031" i="9" s="1"/>
  <c r="K5031" i="9"/>
  <c r="L4578" i="9"/>
  <c r="AC4578" i="9" s="1"/>
  <c r="K4578" i="9"/>
  <c r="K4628" i="9"/>
  <c r="L4712" i="9"/>
  <c r="AC4712" i="9" s="1"/>
  <c r="K4712" i="9"/>
  <c r="L4748" i="9"/>
  <c r="AC4748" i="9" s="1"/>
  <c r="K4748" i="9"/>
  <c r="L4808" i="9"/>
  <c r="AC4808" i="9" s="1"/>
  <c r="K4808" i="9"/>
  <c r="L4828" i="9"/>
  <c r="AC4828" i="9" s="1"/>
  <c r="K4828" i="9"/>
  <c r="L4888" i="9"/>
  <c r="AC4888" i="9" s="1"/>
  <c r="K4888" i="9"/>
  <c r="L4983" i="9"/>
  <c r="AC4983" i="9" s="1"/>
  <c r="K4983" i="9"/>
  <c r="K5113" i="9"/>
  <c r="L5319" i="9"/>
  <c r="AC5319" i="9" s="1"/>
  <c r="K5319" i="9"/>
  <c r="L5377" i="9"/>
  <c r="AC5377" i="9" s="1"/>
  <c r="K5377" i="9"/>
  <c r="K5416" i="9"/>
  <c r="L5416" i="9"/>
  <c r="AC5416" i="9" s="1"/>
  <c r="K5476" i="9"/>
  <c r="L5476" i="9"/>
  <c r="AC5476" i="9" s="1"/>
  <c r="K5628" i="9"/>
  <c r="L5628" i="9"/>
  <c r="AC5628" i="9" s="1"/>
  <c r="K5824" i="9"/>
  <c r="L5824" i="9"/>
  <c r="AC5824" i="9" s="1"/>
  <c r="K6144" i="9"/>
  <c r="L6144" i="9"/>
  <c r="AC6144" i="9" s="1"/>
  <c r="K5588" i="9"/>
  <c r="L5588" i="9"/>
  <c r="AC5588" i="9" s="1"/>
  <c r="K5640" i="9"/>
  <c r="L5640" i="9"/>
  <c r="AC5640" i="9" s="1"/>
  <c r="K5990" i="9"/>
  <c r="L5990" i="9"/>
  <c r="AC5990" i="9" s="1"/>
  <c r="L6638" i="9"/>
  <c r="AC6638" i="9" s="1"/>
  <c r="K6638" i="9"/>
  <c r="L4646" i="9"/>
  <c r="AC4646" i="9" s="1"/>
  <c r="K4646" i="9"/>
  <c r="L5025" i="9"/>
  <c r="AC5025" i="9" s="1"/>
  <c r="K5025" i="9"/>
  <c r="K5780" i="9"/>
  <c r="L5780" i="9"/>
  <c r="AC5780" i="9" s="1"/>
  <c r="K5796" i="9"/>
  <c r="L5796" i="9"/>
  <c r="AC5796" i="9" s="1"/>
  <c r="K5880" i="9"/>
  <c r="L5880" i="9"/>
  <c r="AC5880" i="9" s="1"/>
  <c r="L3325" i="9"/>
  <c r="AC3325" i="9" s="1"/>
  <c r="L3341" i="9"/>
  <c r="AC3341" i="9" s="1"/>
  <c r="L3357" i="9"/>
  <c r="AC3357" i="9" s="1"/>
  <c r="L3373" i="9"/>
  <c r="AC3373" i="9" s="1"/>
  <c r="L3389" i="9"/>
  <c r="AC3389" i="9" s="1"/>
  <c r="L3405" i="9"/>
  <c r="AC3405" i="9" s="1"/>
  <c r="L3421" i="9"/>
  <c r="AC3421" i="9" s="1"/>
  <c r="L3437" i="9"/>
  <c r="AC3437" i="9" s="1"/>
  <c r="L3453" i="9"/>
  <c r="AC3453" i="9" s="1"/>
  <c r="L3469" i="9"/>
  <c r="AC3469" i="9" s="1"/>
  <c r="L3485" i="9"/>
  <c r="AC3485" i="9" s="1"/>
  <c r="L3501" i="9"/>
  <c r="AC3501" i="9" s="1"/>
  <c r="L3533" i="9"/>
  <c r="AC3533" i="9" s="1"/>
  <c r="L3549" i="9"/>
  <c r="AC3549" i="9" s="1"/>
  <c r="L3565" i="9"/>
  <c r="AC3565" i="9" s="1"/>
  <c r="L3581" i="9"/>
  <c r="AC3581" i="9" s="1"/>
  <c r="L3597" i="9"/>
  <c r="AC3597" i="9" s="1"/>
  <c r="L3613" i="9"/>
  <c r="AC3613" i="9" s="1"/>
  <c r="L3677" i="9"/>
  <c r="AC3677" i="9" s="1"/>
  <c r="L3693" i="9"/>
  <c r="AC3693" i="9" s="1"/>
  <c r="L3709" i="9"/>
  <c r="AC3709" i="9" s="1"/>
  <c r="L3757" i="9"/>
  <c r="AC3757" i="9" s="1"/>
  <c r="L3773" i="9"/>
  <c r="AC3773" i="9" s="1"/>
  <c r="L3789" i="9"/>
  <c r="AC3789" i="9" s="1"/>
  <c r="L3805" i="9"/>
  <c r="AC3805" i="9" s="1"/>
  <c r="L3821" i="9"/>
  <c r="AC3821" i="9" s="1"/>
  <c r="L3837" i="9"/>
  <c r="AC3837" i="9" s="1"/>
  <c r="L3853" i="9"/>
  <c r="AC3853" i="9" s="1"/>
  <c r="L3869" i="9"/>
  <c r="AC3869" i="9" s="1"/>
  <c r="L4656" i="9"/>
  <c r="AC4656" i="9" s="1"/>
  <c r="K4656" i="9"/>
  <c r="L4672" i="9"/>
  <c r="AC4672" i="9" s="1"/>
  <c r="K4672" i="9"/>
  <c r="L4688" i="9"/>
  <c r="AC4688" i="9" s="1"/>
  <c r="K4688" i="9"/>
  <c r="L4704" i="9"/>
  <c r="AC4704" i="9" s="1"/>
  <c r="K4704" i="9"/>
  <c r="L4720" i="9"/>
  <c r="AC4720" i="9" s="1"/>
  <c r="K4720" i="9"/>
  <c r="L4736" i="9"/>
  <c r="AC4736" i="9" s="1"/>
  <c r="K4736" i="9"/>
  <c r="L4752" i="9"/>
  <c r="AC4752" i="9" s="1"/>
  <c r="K4752" i="9"/>
  <c r="L4768" i="9"/>
  <c r="AC4768" i="9" s="1"/>
  <c r="K4768" i="9"/>
  <c r="L4784" i="9"/>
  <c r="AC4784" i="9" s="1"/>
  <c r="K4784" i="9"/>
  <c r="L4800" i="9"/>
  <c r="AC4800" i="9" s="1"/>
  <c r="K4800" i="9"/>
  <c r="L4816" i="9"/>
  <c r="AC4816" i="9" s="1"/>
  <c r="K4816" i="9"/>
  <c r="L4832" i="9"/>
  <c r="AC4832" i="9" s="1"/>
  <c r="K4832" i="9"/>
  <c r="L4848" i="9"/>
  <c r="AC4848" i="9" s="1"/>
  <c r="K4848" i="9"/>
  <c r="L4864" i="9"/>
  <c r="AC4864" i="9" s="1"/>
  <c r="K4864" i="9"/>
  <c r="L4880" i="9"/>
  <c r="AC4880" i="9" s="1"/>
  <c r="K4880" i="9"/>
  <c r="L4896" i="9"/>
  <c r="AC4896" i="9" s="1"/>
  <c r="K4896" i="9"/>
  <c r="L4912" i="9"/>
  <c r="AC4912" i="9" s="1"/>
  <c r="K4912" i="9"/>
  <c r="L4929" i="9"/>
  <c r="AC4929" i="9" s="1"/>
  <c r="K4929" i="9"/>
  <c r="K4943" i="9"/>
  <c r="L4959" i="9"/>
  <c r="AC4959" i="9" s="1"/>
  <c r="K4959" i="9"/>
  <c r="L5081" i="9"/>
  <c r="AC5081" i="9" s="1"/>
  <c r="K5081" i="9"/>
  <c r="L5393" i="9"/>
  <c r="AC5393" i="9" s="1"/>
  <c r="K5393" i="9"/>
  <c r="K5396" i="9"/>
  <c r="L5396" i="9"/>
  <c r="AC5396" i="9" s="1"/>
  <c r="K5422" i="9"/>
  <c r="L5422" i="9"/>
  <c r="AC5422" i="9" s="1"/>
  <c r="K5424" i="9"/>
  <c r="L5424" i="9"/>
  <c r="AC5424" i="9" s="1"/>
  <c r="K5920" i="9"/>
  <c r="L5920" i="9"/>
  <c r="AC5920" i="9" s="1"/>
  <c r="L5972" i="9"/>
  <c r="AC5972" i="9" s="1"/>
  <c r="K6088" i="9"/>
  <c r="L6088" i="9"/>
  <c r="AC6088" i="9" s="1"/>
  <c r="L6396" i="9"/>
  <c r="AC6396" i="9" s="1"/>
  <c r="K6396" i="9"/>
  <c r="L4977" i="9"/>
  <c r="AC4977" i="9" s="1"/>
  <c r="K4977" i="9"/>
  <c r="L5089" i="9"/>
  <c r="AC5089" i="9" s="1"/>
  <c r="K5089" i="9"/>
  <c r="L5135" i="9"/>
  <c r="AC5135" i="9" s="1"/>
  <c r="K5135" i="9"/>
  <c r="L5161" i="9"/>
  <c r="AC5161" i="9" s="1"/>
  <c r="K5161" i="9"/>
  <c r="L5199" i="9"/>
  <c r="AC5199" i="9" s="1"/>
  <c r="K5199" i="9"/>
  <c r="L5225" i="9"/>
  <c r="AC5225" i="9" s="1"/>
  <c r="K5225" i="9"/>
  <c r="K5536" i="9"/>
  <c r="L5536" i="9"/>
  <c r="AC5536" i="9" s="1"/>
  <c r="L3417" i="9"/>
  <c r="AC3417" i="9" s="1"/>
  <c r="L3433" i="9"/>
  <c r="AC3433" i="9" s="1"/>
  <c r="L3449" i="9"/>
  <c r="AC3449" i="9" s="1"/>
  <c r="L3465" i="9"/>
  <c r="AC3465" i="9" s="1"/>
  <c r="L3481" i="9"/>
  <c r="AC3481" i="9" s="1"/>
  <c r="L3497" i="9"/>
  <c r="AC3497" i="9" s="1"/>
  <c r="L3513" i="9"/>
  <c r="AC3513" i="9" s="1"/>
  <c r="L3529" i="9"/>
  <c r="AC3529" i="9" s="1"/>
  <c r="L3545" i="9"/>
  <c r="AC3545" i="9" s="1"/>
  <c r="L3561" i="9"/>
  <c r="AC3561" i="9" s="1"/>
  <c r="L3577" i="9"/>
  <c r="AC3577" i="9" s="1"/>
  <c r="L3593" i="9"/>
  <c r="AC3593" i="9" s="1"/>
  <c r="L3609" i="9"/>
  <c r="AC3609" i="9" s="1"/>
  <c r="L3625" i="9"/>
  <c r="AC3625" i="9" s="1"/>
  <c r="L3641" i="9"/>
  <c r="AC3641" i="9" s="1"/>
  <c r="L3657" i="9"/>
  <c r="AC3657" i="9" s="1"/>
  <c r="L3673" i="9"/>
  <c r="AC3673" i="9" s="1"/>
  <c r="L3689" i="9"/>
  <c r="AC3689" i="9" s="1"/>
  <c r="L3705" i="9"/>
  <c r="AC3705" i="9" s="1"/>
  <c r="L3721" i="9"/>
  <c r="AC3721" i="9" s="1"/>
  <c r="L3737" i="9"/>
  <c r="AC3737" i="9" s="1"/>
  <c r="L3753" i="9"/>
  <c r="AC3753" i="9" s="1"/>
  <c r="L3769" i="9"/>
  <c r="AC3769" i="9" s="1"/>
  <c r="L3785" i="9"/>
  <c r="AC3785" i="9" s="1"/>
  <c r="L3801" i="9"/>
  <c r="AC3801" i="9" s="1"/>
  <c r="L3817" i="9"/>
  <c r="AC3817" i="9" s="1"/>
  <c r="L3833" i="9"/>
  <c r="AC3833" i="9" s="1"/>
  <c r="L3849" i="9"/>
  <c r="AC3849" i="9" s="1"/>
  <c r="L3865" i="9"/>
  <c r="AC3865" i="9" s="1"/>
  <c r="L3881" i="9"/>
  <c r="AC3881" i="9" s="1"/>
  <c r="L4660" i="9"/>
  <c r="AC4660" i="9" s="1"/>
  <c r="K4660" i="9"/>
  <c r="L4676" i="9"/>
  <c r="AC4676" i="9" s="1"/>
  <c r="K4676" i="9"/>
  <c r="L4692" i="9"/>
  <c r="AC4692" i="9" s="1"/>
  <c r="K4692" i="9"/>
  <c r="L4708" i="9"/>
  <c r="AC4708" i="9" s="1"/>
  <c r="K4708" i="9"/>
  <c r="L4724" i="9"/>
  <c r="AC4724" i="9" s="1"/>
  <c r="K4724" i="9"/>
  <c r="L4740" i="9"/>
  <c r="AC4740" i="9" s="1"/>
  <c r="K4740" i="9"/>
  <c r="L4756" i="9"/>
  <c r="AC4756" i="9" s="1"/>
  <c r="K4756" i="9"/>
  <c r="L4772" i="9"/>
  <c r="AC4772" i="9" s="1"/>
  <c r="K4772" i="9"/>
  <c r="L4788" i="9"/>
  <c r="AC4788" i="9" s="1"/>
  <c r="K4788" i="9"/>
  <c r="L4804" i="9"/>
  <c r="AC4804" i="9" s="1"/>
  <c r="K4804" i="9"/>
  <c r="L4820" i="9"/>
  <c r="AC4820" i="9" s="1"/>
  <c r="K4820" i="9"/>
  <c r="L4836" i="9"/>
  <c r="AC4836" i="9" s="1"/>
  <c r="K4836" i="9"/>
  <c r="L4852" i="9"/>
  <c r="AC4852" i="9" s="1"/>
  <c r="K4852" i="9"/>
  <c r="L4868" i="9"/>
  <c r="AC4868" i="9" s="1"/>
  <c r="K4868" i="9"/>
  <c r="L4884" i="9"/>
  <c r="AC4884" i="9" s="1"/>
  <c r="K4884" i="9"/>
  <c r="L4900" i="9"/>
  <c r="AC4900" i="9" s="1"/>
  <c r="K4900" i="9"/>
  <c r="L4916" i="9"/>
  <c r="AC4916" i="9" s="1"/>
  <c r="K4916" i="9"/>
  <c r="L4937" i="9"/>
  <c r="AC4937" i="9" s="1"/>
  <c r="K4937" i="9"/>
  <c r="L4985" i="9"/>
  <c r="AC4985" i="9" s="1"/>
  <c r="K4985" i="9"/>
  <c r="K4991" i="9"/>
  <c r="L5153" i="9"/>
  <c r="AC5153" i="9" s="1"/>
  <c r="K5153" i="9"/>
  <c r="L5217" i="9"/>
  <c r="AC5217" i="9" s="1"/>
  <c r="K5217" i="9"/>
  <c r="L5289" i="9"/>
  <c r="AC5289" i="9" s="1"/>
  <c r="K5289" i="9"/>
  <c r="L5297" i="9"/>
  <c r="AC5297" i="9" s="1"/>
  <c r="K5297" i="9"/>
  <c r="K5540" i="9"/>
  <c r="L5540" i="9"/>
  <c r="AC5540" i="9" s="1"/>
  <c r="K5896" i="9"/>
  <c r="L5896" i="9"/>
  <c r="AC5896" i="9" s="1"/>
  <c r="L7475" i="9"/>
  <c r="AC7475" i="9" s="1"/>
  <c r="K7475" i="9"/>
  <c r="L4945" i="9"/>
  <c r="AC4945" i="9" s="1"/>
  <c r="K4945" i="9"/>
  <c r="L5185" i="9"/>
  <c r="AC5185" i="9" s="1"/>
  <c r="K5185" i="9"/>
  <c r="L5265" i="9"/>
  <c r="AC5265" i="9" s="1"/>
  <c r="K5265" i="9"/>
  <c r="L5295" i="9"/>
  <c r="AC5295" i="9" s="1"/>
  <c r="K5295" i="9"/>
  <c r="L5337" i="9"/>
  <c r="AC5337" i="9" s="1"/>
  <c r="K5337" i="9"/>
  <c r="L5361" i="9"/>
  <c r="AC5361" i="9" s="1"/>
  <c r="K5361" i="9"/>
  <c r="K5576" i="9"/>
  <c r="L5576" i="9"/>
  <c r="AC5576" i="9" s="1"/>
  <c r="K5800" i="9"/>
  <c r="L5800" i="9"/>
  <c r="AC5800" i="9" s="1"/>
  <c r="K5870" i="9"/>
  <c r="L5870" i="9"/>
  <c r="AC5870" i="9" s="1"/>
  <c r="K6192" i="9"/>
  <c r="L6192" i="9"/>
  <c r="AC6192" i="9" s="1"/>
  <c r="K6493" i="9"/>
  <c r="L6493" i="9"/>
  <c r="AC6493" i="9" s="1"/>
  <c r="K6551" i="9"/>
  <c r="L6551" i="9"/>
  <c r="AC6551" i="9" s="1"/>
  <c r="L4953" i="9"/>
  <c r="AC4953" i="9" s="1"/>
  <c r="K4953" i="9"/>
  <c r="K4967" i="9"/>
  <c r="L4993" i="9"/>
  <c r="AC4993" i="9" s="1"/>
  <c r="K4993" i="9"/>
  <c r="K5007" i="9"/>
  <c r="L5033" i="9"/>
  <c r="AC5033" i="9" s="1"/>
  <c r="K5033" i="9"/>
  <c r="K5039" i="9"/>
  <c r="L5065" i="9"/>
  <c r="AC5065" i="9" s="1"/>
  <c r="K5065" i="9"/>
  <c r="K5071" i="9"/>
  <c r="L5097" i="9"/>
  <c r="AC5097" i="9" s="1"/>
  <c r="K5097" i="9"/>
  <c r="K5103" i="9"/>
  <c r="L5129" i="9"/>
  <c r="AC5129" i="9" s="1"/>
  <c r="K5129" i="9"/>
  <c r="K5143" i="9"/>
  <c r="L5193" i="9"/>
  <c r="AC5193" i="9" s="1"/>
  <c r="K5193" i="9"/>
  <c r="K5207" i="9"/>
  <c r="K5269" i="9"/>
  <c r="L5321" i="9"/>
  <c r="AC5321" i="9" s="1"/>
  <c r="K5321" i="9"/>
  <c r="L5329" i="9"/>
  <c r="AC5329" i="9" s="1"/>
  <c r="K5329" i="9"/>
  <c r="K5343" i="9"/>
  <c r="K5464" i="9"/>
  <c r="L5464" i="9"/>
  <c r="AC5464" i="9" s="1"/>
  <c r="K5760" i="9"/>
  <c r="L5760" i="9"/>
  <c r="AC5760" i="9" s="1"/>
  <c r="L6006" i="9"/>
  <c r="AC6006" i="9" s="1"/>
  <c r="K6365" i="9"/>
  <c r="L6365" i="9"/>
  <c r="AC6365" i="9" s="1"/>
  <c r="L6460" i="9"/>
  <c r="AC6460" i="9" s="1"/>
  <c r="K6460" i="9"/>
  <c r="L4961" i="9"/>
  <c r="AC4961" i="9" s="1"/>
  <c r="K4961" i="9"/>
  <c r="L5001" i="9"/>
  <c r="AC5001" i="9" s="1"/>
  <c r="K5001" i="9"/>
  <c r="L5137" i="9"/>
  <c r="AC5137" i="9" s="1"/>
  <c r="K5137" i="9"/>
  <c r="L5201" i="9"/>
  <c r="AC5201" i="9" s="1"/>
  <c r="K5201" i="9"/>
  <c r="K5484" i="9"/>
  <c r="L5484" i="9"/>
  <c r="AC5484" i="9" s="1"/>
  <c r="K5538" i="9"/>
  <c r="L5538" i="9"/>
  <c r="AC5538" i="9" s="1"/>
  <c r="K5596" i="9"/>
  <c r="L5596" i="9"/>
  <c r="AC5596" i="9" s="1"/>
  <c r="K5608" i="9"/>
  <c r="L5608" i="9"/>
  <c r="AC5608" i="9" s="1"/>
  <c r="K5620" i="9"/>
  <c r="L5620" i="9"/>
  <c r="AC5620" i="9" s="1"/>
  <c r="K5636" i="9"/>
  <c r="L5636" i="9"/>
  <c r="AC5636" i="9" s="1"/>
  <c r="K6094" i="9"/>
  <c r="L6094" i="9"/>
  <c r="AC6094" i="9" s="1"/>
  <c r="L4969" i="9"/>
  <c r="AC4969" i="9" s="1"/>
  <c r="K4969" i="9"/>
  <c r="K4975" i="9"/>
  <c r="L5009" i="9"/>
  <c r="AC5009" i="9" s="1"/>
  <c r="K5009" i="9"/>
  <c r="K5015" i="9"/>
  <c r="L5041" i="9"/>
  <c r="AC5041" i="9" s="1"/>
  <c r="K5041" i="9"/>
  <c r="K5047" i="9"/>
  <c r="L5073" i="9"/>
  <c r="AC5073" i="9" s="1"/>
  <c r="K5073" i="9"/>
  <c r="K5079" i="9"/>
  <c r="L5105" i="9"/>
  <c r="AC5105" i="9" s="1"/>
  <c r="K5105" i="9"/>
  <c r="L5145" i="9"/>
  <c r="AC5145" i="9" s="1"/>
  <c r="K5145" i="9"/>
  <c r="K5159" i="9"/>
  <c r="L5209" i="9"/>
  <c r="AC5209" i="9" s="1"/>
  <c r="K5209" i="9"/>
  <c r="K5223" i="9"/>
  <c r="K5271" i="9"/>
  <c r="K5335" i="9"/>
  <c r="K5351" i="9"/>
  <c r="L5359" i="9"/>
  <c r="AC5359" i="9" s="1"/>
  <c r="K5359" i="9"/>
  <c r="L5385" i="9"/>
  <c r="AC5385" i="9" s="1"/>
  <c r="K5385" i="9"/>
  <c r="L5452" i="9"/>
  <c r="AC5452" i="9" s="1"/>
  <c r="K5572" i="9"/>
  <c r="L5572" i="9"/>
  <c r="AC5572" i="9" s="1"/>
  <c r="K5604" i="9"/>
  <c r="L5604" i="9"/>
  <c r="AC5604" i="9" s="1"/>
  <c r="K5812" i="9"/>
  <c r="L5812" i="9"/>
  <c r="AC5812" i="9" s="1"/>
  <c r="L5836" i="9"/>
  <c r="AC5836" i="9" s="1"/>
  <c r="K6014" i="9"/>
  <c r="L6014" i="9"/>
  <c r="AC6014" i="9" s="1"/>
  <c r="K6519" i="9"/>
  <c r="L6519" i="9"/>
  <c r="AC6519" i="9" s="1"/>
  <c r="L5345" i="9"/>
  <c r="AC5345" i="9" s="1"/>
  <c r="K5345" i="9"/>
  <c r="K5444" i="9"/>
  <c r="L5444" i="9"/>
  <c r="AC5444" i="9" s="1"/>
  <c r="K5502" i="9"/>
  <c r="L5502" i="9"/>
  <c r="AC5502" i="9" s="1"/>
  <c r="K5632" i="9"/>
  <c r="L5632" i="9"/>
  <c r="AC5632" i="9" s="1"/>
  <c r="K5652" i="9"/>
  <c r="L5652" i="9"/>
  <c r="AC5652" i="9" s="1"/>
  <c r="K5660" i="9"/>
  <c r="L5660" i="9"/>
  <c r="AC5660" i="9" s="1"/>
  <c r="K5668" i="9"/>
  <c r="L5668" i="9"/>
  <c r="AC5668" i="9" s="1"/>
  <c r="K5672" i="9"/>
  <c r="L5672" i="9"/>
  <c r="AC5672" i="9" s="1"/>
  <c r="K5846" i="9"/>
  <c r="L5846" i="9"/>
  <c r="AC5846" i="9" s="1"/>
  <c r="K5852" i="9"/>
  <c r="L5852" i="9"/>
  <c r="AC5852" i="9" s="1"/>
  <c r="K5940" i="9"/>
  <c r="L5940" i="9"/>
  <c r="AC5940" i="9" s="1"/>
  <c r="K5950" i="9"/>
  <c r="L5950" i="9"/>
  <c r="AC5950" i="9" s="1"/>
  <c r="K6046" i="9"/>
  <c r="L6046" i="9"/>
  <c r="AC6046" i="9" s="1"/>
  <c r="K6078" i="9"/>
  <c r="L6078" i="9"/>
  <c r="AC6078" i="9" s="1"/>
  <c r="K6104" i="9"/>
  <c r="L6104" i="9"/>
  <c r="AC6104" i="9" s="1"/>
  <c r="K6413" i="9"/>
  <c r="L6413" i="9"/>
  <c r="AC6413" i="9" s="1"/>
  <c r="K5261" i="9"/>
  <c r="K5263" i="9"/>
  <c r="K5303" i="9"/>
  <c r="L5353" i="9"/>
  <c r="AC5353" i="9" s="1"/>
  <c r="K5353" i="9"/>
  <c r="K5367" i="9"/>
  <c r="K5406" i="9"/>
  <c r="L5406" i="9"/>
  <c r="AC5406" i="9" s="1"/>
  <c r="L5408" i="9"/>
  <c r="AC5408" i="9" s="1"/>
  <c r="K5432" i="9"/>
  <c r="L5432" i="9"/>
  <c r="AC5432" i="9" s="1"/>
  <c r="L5434" i="9"/>
  <c r="AC5434" i="9" s="1"/>
  <c r="K5438" i="9"/>
  <c r="L5438" i="9"/>
  <c r="AC5438" i="9" s="1"/>
  <c r="K5440" i="9"/>
  <c r="L5440" i="9"/>
  <c r="AC5440" i="9" s="1"/>
  <c r="L5510" i="9"/>
  <c r="AC5510" i="9" s="1"/>
  <c r="L5514" i="9"/>
  <c r="AC5514" i="9" s="1"/>
  <c r="K5564" i="9"/>
  <c r="L5564" i="9"/>
  <c r="AC5564" i="9" s="1"/>
  <c r="K5664" i="9"/>
  <c r="L5664" i="9"/>
  <c r="AC5664" i="9" s="1"/>
  <c r="K5684" i="9"/>
  <c r="L5684" i="9"/>
  <c r="AC5684" i="9" s="1"/>
  <c r="K5692" i="9"/>
  <c r="L5692" i="9"/>
  <c r="AC5692" i="9" s="1"/>
  <c r="K5700" i="9"/>
  <c r="L5700" i="9"/>
  <c r="AC5700" i="9" s="1"/>
  <c r="K5704" i="9"/>
  <c r="L5704" i="9"/>
  <c r="AC5704" i="9" s="1"/>
  <c r="K5792" i="9"/>
  <c r="L5792" i="9"/>
  <c r="AC5792" i="9" s="1"/>
  <c r="K5884" i="9"/>
  <c r="L5884" i="9"/>
  <c r="AC5884" i="9" s="1"/>
  <c r="K6074" i="9"/>
  <c r="L6074" i="9"/>
  <c r="AC6074" i="9" s="1"/>
  <c r="L6122" i="9"/>
  <c r="AC6122" i="9" s="1"/>
  <c r="K6445" i="9"/>
  <c r="L6445" i="9"/>
  <c r="AC6445" i="9" s="1"/>
  <c r="K5552" i="9"/>
  <c r="L5552" i="9"/>
  <c r="AC5552" i="9" s="1"/>
  <c r="K5558" i="9"/>
  <c r="L5558" i="9"/>
  <c r="AC5558" i="9" s="1"/>
  <c r="K5560" i="9"/>
  <c r="L5560" i="9"/>
  <c r="AC5560" i="9" s="1"/>
  <c r="K5696" i="9"/>
  <c r="L5696" i="9"/>
  <c r="AC5696" i="9" s="1"/>
  <c r="K5716" i="9"/>
  <c r="L5716" i="9"/>
  <c r="AC5716" i="9" s="1"/>
  <c r="K5724" i="9"/>
  <c r="L5724" i="9"/>
  <c r="AC5724" i="9" s="1"/>
  <c r="K5732" i="9"/>
  <c r="L5732" i="9"/>
  <c r="AC5732" i="9" s="1"/>
  <c r="K5736" i="9"/>
  <c r="L5736" i="9"/>
  <c r="AC5736" i="9" s="1"/>
  <c r="K5844" i="9"/>
  <c r="L5844" i="9"/>
  <c r="AC5844" i="9" s="1"/>
  <c r="K5914" i="9"/>
  <c r="L5914" i="9"/>
  <c r="AC5914" i="9" s="1"/>
  <c r="K5966" i="9"/>
  <c r="L5966" i="9"/>
  <c r="AC5966" i="9" s="1"/>
  <c r="K5974" i="9"/>
  <c r="L5974" i="9"/>
  <c r="AC5974" i="9" s="1"/>
  <c r="K6106" i="9"/>
  <c r="L6106" i="9"/>
  <c r="AC6106" i="9" s="1"/>
  <c r="K6128" i="9"/>
  <c r="L6128" i="9"/>
  <c r="AC6128" i="9" s="1"/>
  <c r="K6202" i="9"/>
  <c r="L6202" i="9"/>
  <c r="AC6202" i="9" s="1"/>
  <c r="L5305" i="9"/>
  <c r="AC5305" i="9" s="1"/>
  <c r="K5305" i="9"/>
  <c r="L5369" i="9"/>
  <c r="AC5369" i="9" s="1"/>
  <c r="K5369" i="9"/>
  <c r="K5383" i="9"/>
  <c r="K5400" i="9"/>
  <c r="L5400" i="9"/>
  <c r="AC5400" i="9" s="1"/>
  <c r="L5430" i="9"/>
  <c r="AC5430" i="9" s="1"/>
  <c r="K5482" i="9"/>
  <c r="L5482" i="9"/>
  <c r="AC5482" i="9" s="1"/>
  <c r="K5490" i="9"/>
  <c r="L5490" i="9"/>
  <c r="AC5490" i="9" s="1"/>
  <c r="L5492" i="9"/>
  <c r="AC5492" i="9" s="1"/>
  <c r="K5496" i="9"/>
  <c r="L5496" i="9"/>
  <c r="AC5496" i="9" s="1"/>
  <c r="K5498" i="9"/>
  <c r="L5498" i="9"/>
  <c r="AC5498" i="9" s="1"/>
  <c r="K5728" i="9"/>
  <c r="L5728" i="9"/>
  <c r="AC5728" i="9" s="1"/>
  <c r="K5748" i="9"/>
  <c r="L5748" i="9"/>
  <c r="AC5748" i="9" s="1"/>
  <c r="K5756" i="9"/>
  <c r="L5756" i="9"/>
  <c r="AC5756" i="9" s="1"/>
  <c r="K5764" i="9"/>
  <c r="L5764" i="9"/>
  <c r="AC5764" i="9" s="1"/>
  <c r="K5768" i="9"/>
  <c r="L5768" i="9"/>
  <c r="AC5768" i="9" s="1"/>
  <c r="K5842" i="9"/>
  <c r="L5842" i="9"/>
  <c r="AC5842" i="9" s="1"/>
  <c r="K5886" i="9"/>
  <c r="L5886" i="9"/>
  <c r="AC5886" i="9" s="1"/>
  <c r="K5980" i="9"/>
  <c r="L5980" i="9"/>
  <c r="AC5980" i="9" s="1"/>
  <c r="K5544" i="9"/>
  <c r="L5544" i="9"/>
  <c r="AC5544" i="9" s="1"/>
  <c r="K5580" i="9"/>
  <c r="L5580" i="9"/>
  <c r="AC5580" i="9" s="1"/>
  <c r="K5612" i="9"/>
  <c r="L5612" i="9"/>
  <c r="AC5612" i="9" s="1"/>
  <c r="K5644" i="9"/>
  <c r="L5644" i="9"/>
  <c r="AC5644" i="9" s="1"/>
  <c r="K5676" i="9"/>
  <c r="L5676" i="9"/>
  <c r="AC5676" i="9" s="1"/>
  <c r="K5708" i="9"/>
  <c r="L5708" i="9"/>
  <c r="AC5708" i="9" s="1"/>
  <c r="K5740" i="9"/>
  <c r="L5740" i="9"/>
  <c r="AC5740" i="9" s="1"/>
  <c r="K5772" i="9"/>
  <c r="L5772" i="9"/>
  <c r="AC5772" i="9" s="1"/>
  <c r="K5838" i="9"/>
  <c r="L5838" i="9"/>
  <c r="AC5838" i="9" s="1"/>
  <c r="K5934" i="9"/>
  <c r="L5934" i="9"/>
  <c r="AC5934" i="9" s="1"/>
  <c r="K6016" i="9"/>
  <c r="L6016" i="9"/>
  <c r="AC6016" i="9" s="1"/>
  <c r="K6317" i="9"/>
  <c r="L6317" i="9"/>
  <c r="AC6317" i="9" s="1"/>
  <c r="L5404" i="9"/>
  <c r="AC5404" i="9" s="1"/>
  <c r="L5420" i="9"/>
  <c r="AC5420" i="9" s="1"/>
  <c r="K5428" i="9"/>
  <c r="L5428" i="9"/>
  <c r="AC5428" i="9" s="1"/>
  <c r="L5442" i="9"/>
  <c r="AC5442" i="9" s="1"/>
  <c r="L5468" i="9"/>
  <c r="AC5468" i="9" s="1"/>
  <c r="K5486" i="9"/>
  <c r="L5486" i="9"/>
  <c r="AC5486" i="9" s="1"/>
  <c r="L5500" i="9"/>
  <c r="AC5500" i="9" s="1"/>
  <c r="K5520" i="9"/>
  <c r="L5520" i="9"/>
  <c r="AC5520" i="9" s="1"/>
  <c r="K5524" i="9"/>
  <c r="L5524" i="9"/>
  <c r="AC5524" i="9" s="1"/>
  <c r="K5528" i="9"/>
  <c r="L5528" i="9"/>
  <c r="AC5528" i="9" s="1"/>
  <c r="K5532" i="9"/>
  <c r="L5532" i="9"/>
  <c r="AC5532" i="9" s="1"/>
  <c r="K5548" i="9"/>
  <c r="L5548" i="9"/>
  <c r="AC5548" i="9" s="1"/>
  <c r="L5562" i="9"/>
  <c r="AC5562" i="9" s="1"/>
  <c r="K5584" i="9"/>
  <c r="L5584" i="9"/>
  <c r="AC5584" i="9" s="1"/>
  <c r="K5616" i="9"/>
  <c r="L5616" i="9"/>
  <c r="AC5616" i="9" s="1"/>
  <c r="K5648" i="9"/>
  <c r="L5648" i="9"/>
  <c r="AC5648" i="9" s="1"/>
  <c r="K5680" i="9"/>
  <c r="L5680" i="9"/>
  <c r="AC5680" i="9" s="1"/>
  <c r="K5712" i="9"/>
  <c r="L5712" i="9"/>
  <c r="AC5712" i="9" s="1"/>
  <c r="K5744" i="9"/>
  <c r="L5744" i="9"/>
  <c r="AC5744" i="9" s="1"/>
  <c r="K5776" i="9"/>
  <c r="L5776" i="9"/>
  <c r="AC5776" i="9" s="1"/>
  <c r="K5788" i="9"/>
  <c r="L5788" i="9"/>
  <c r="AC5788" i="9" s="1"/>
  <c r="K5804" i="9"/>
  <c r="L5804" i="9"/>
  <c r="AC5804" i="9" s="1"/>
  <c r="K5820" i="9"/>
  <c r="L5820" i="9"/>
  <c r="AC5820" i="9" s="1"/>
  <c r="K5826" i="9"/>
  <c r="L5826" i="9"/>
  <c r="AC5826" i="9" s="1"/>
  <c r="K5904" i="9"/>
  <c r="L5904" i="9"/>
  <c r="AC5904" i="9" s="1"/>
  <c r="L5924" i="9"/>
  <c r="AC5924" i="9" s="1"/>
  <c r="K5942" i="9"/>
  <c r="L5942" i="9"/>
  <c r="AC5942" i="9" s="1"/>
  <c r="L5988" i="9"/>
  <c r="AC5988" i="9" s="1"/>
  <c r="K6048" i="9"/>
  <c r="L6048" i="9"/>
  <c r="AC6048" i="9" s="1"/>
  <c r="K6062" i="9"/>
  <c r="L6062" i="9"/>
  <c r="AC6062" i="9" s="1"/>
  <c r="K6142" i="9"/>
  <c r="L6142" i="9"/>
  <c r="AC6142" i="9" s="1"/>
  <c r="K6160" i="9"/>
  <c r="L6160" i="9"/>
  <c r="AC6160" i="9" s="1"/>
  <c r="L6170" i="9"/>
  <c r="AC6170" i="9" s="1"/>
  <c r="K6206" i="9"/>
  <c r="L6206" i="9"/>
  <c r="AC6206" i="9" s="1"/>
  <c r="L6332" i="9"/>
  <c r="AC6332" i="9" s="1"/>
  <c r="K6332" i="9"/>
  <c r="K6391" i="9"/>
  <c r="L6391" i="9"/>
  <c r="AC6391" i="9" s="1"/>
  <c r="K6429" i="9"/>
  <c r="L6429" i="9"/>
  <c r="AC6429" i="9" s="1"/>
  <c r="K6573" i="9"/>
  <c r="L6573" i="9"/>
  <c r="AC6573" i="9" s="1"/>
  <c r="K6032" i="9"/>
  <c r="L6032" i="9"/>
  <c r="AC6032" i="9" s="1"/>
  <c r="K6090" i="9"/>
  <c r="L6090" i="9"/>
  <c r="AC6090" i="9" s="1"/>
  <c r="L6458" i="9"/>
  <c r="AC6458" i="9" s="1"/>
  <c r="K6458" i="9"/>
  <c r="L6602" i="9"/>
  <c r="AC6602" i="9" s="1"/>
  <c r="K6602" i="9"/>
  <c r="L6604" i="9"/>
  <c r="AC6604" i="9" s="1"/>
  <c r="K6604" i="9"/>
  <c r="K5436" i="9"/>
  <c r="L5436" i="9"/>
  <c r="AC5436" i="9" s="1"/>
  <c r="K5494" i="9"/>
  <c r="L5494" i="9"/>
  <c r="AC5494" i="9" s="1"/>
  <c r="K5534" i="9"/>
  <c r="L5534" i="9"/>
  <c r="AC5534" i="9" s="1"/>
  <c r="K5556" i="9"/>
  <c r="L5556" i="9"/>
  <c r="AC5556" i="9" s="1"/>
  <c r="K5592" i="9"/>
  <c r="L5592" i="9"/>
  <c r="AC5592" i="9" s="1"/>
  <c r="K5624" i="9"/>
  <c r="L5624" i="9"/>
  <c r="AC5624" i="9" s="1"/>
  <c r="K5656" i="9"/>
  <c r="L5656" i="9"/>
  <c r="AC5656" i="9" s="1"/>
  <c r="K5688" i="9"/>
  <c r="L5688" i="9"/>
  <c r="AC5688" i="9" s="1"/>
  <c r="K5720" i="9"/>
  <c r="L5720" i="9"/>
  <c r="AC5720" i="9" s="1"/>
  <c r="K5752" i="9"/>
  <c r="L5752" i="9"/>
  <c r="AC5752" i="9" s="1"/>
  <c r="K5784" i="9"/>
  <c r="L5784" i="9"/>
  <c r="AC5784" i="9" s="1"/>
  <c r="K5816" i="9"/>
  <c r="L5816" i="9"/>
  <c r="AC5816" i="9" s="1"/>
  <c r="K5834" i="9"/>
  <c r="L5834" i="9"/>
  <c r="AC5834" i="9" s="1"/>
  <c r="K5866" i="9"/>
  <c r="L5866" i="9"/>
  <c r="AC5866" i="9" s="1"/>
  <c r="K5958" i="9"/>
  <c r="L5958" i="9"/>
  <c r="AC5958" i="9" s="1"/>
  <c r="K6096" i="9"/>
  <c r="L6096" i="9"/>
  <c r="AC6096" i="9" s="1"/>
  <c r="K6447" i="9"/>
  <c r="L6447" i="9"/>
  <c r="AC6447" i="9" s="1"/>
  <c r="K6583" i="9"/>
  <c r="L6583" i="9"/>
  <c r="AC6583" i="9" s="1"/>
  <c r="K5872" i="9"/>
  <c r="L5872" i="9"/>
  <c r="AC5872" i="9" s="1"/>
  <c r="K6064" i="9"/>
  <c r="L6064" i="9"/>
  <c r="AC6064" i="9" s="1"/>
  <c r="K6110" i="9"/>
  <c r="L6110" i="9"/>
  <c r="AC6110" i="9" s="1"/>
  <c r="K6383" i="9"/>
  <c r="L6383" i="9"/>
  <c r="AC6383" i="9" s="1"/>
  <c r="L6394" i="9"/>
  <c r="AC6394" i="9" s="1"/>
  <c r="K6394" i="9"/>
  <c r="L7497" i="9"/>
  <c r="AC7497" i="9" s="1"/>
  <c r="K7497" i="9"/>
  <c r="K5808" i="9"/>
  <c r="L5808" i="9"/>
  <c r="AC5808" i="9" s="1"/>
  <c r="K5830" i="9"/>
  <c r="L5830" i="9"/>
  <c r="AC5830" i="9" s="1"/>
  <c r="K5856" i="9"/>
  <c r="L5856" i="9"/>
  <c r="AC5856" i="9" s="1"/>
  <c r="L5864" i="9"/>
  <c r="AC5864" i="9" s="1"/>
  <c r="L5898" i="9"/>
  <c r="AC5898" i="9" s="1"/>
  <c r="K5900" i="9"/>
  <c r="L5900" i="9"/>
  <c r="AC5900" i="9" s="1"/>
  <c r="L5928" i="9"/>
  <c r="AC5928" i="9" s="1"/>
  <c r="L5936" i="9"/>
  <c r="AC5936" i="9" s="1"/>
  <c r="L5944" i="9"/>
  <c r="AC5944" i="9" s="1"/>
  <c r="L5952" i="9"/>
  <c r="AC5952" i="9" s="1"/>
  <c r="L5960" i="9"/>
  <c r="AC5960" i="9" s="1"/>
  <c r="L5968" i="9"/>
  <c r="AC5968" i="9" s="1"/>
  <c r="L5976" i="9"/>
  <c r="AC5976" i="9" s="1"/>
  <c r="L5984" i="9"/>
  <c r="AC5984" i="9" s="1"/>
  <c r="L5992" i="9"/>
  <c r="AC5992" i="9" s="1"/>
  <c r="L6002" i="9"/>
  <c r="AC6002" i="9" s="1"/>
  <c r="L6010" i="9"/>
  <c r="AC6010" i="9" s="1"/>
  <c r="K6030" i="9"/>
  <c r="L6030" i="9"/>
  <c r="AC6030" i="9" s="1"/>
  <c r="K6112" i="9"/>
  <c r="L6112" i="9"/>
  <c r="AC6112" i="9" s="1"/>
  <c r="L6136" i="9"/>
  <c r="AC6136" i="9" s="1"/>
  <c r="L6138" i="9"/>
  <c r="AC6138" i="9" s="1"/>
  <c r="K6158" i="9"/>
  <c r="L6158" i="9"/>
  <c r="AC6158" i="9" s="1"/>
  <c r="L6330" i="9"/>
  <c r="AC6330" i="9" s="1"/>
  <c r="K6330" i="9"/>
  <c r="K6525" i="9"/>
  <c r="L6525" i="9"/>
  <c r="AC6525" i="9" s="1"/>
  <c r="L6780" i="9"/>
  <c r="AC6780" i="9" s="1"/>
  <c r="K6780" i="9"/>
  <c r="L6540" i="9"/>
  <c r="AC6540" i="9" s="1"/>
  <c r="K6540" i="9"/>
  <c r="K6557" i="9"/>
  <c r="L6557" i="9"/>
  <c r="AC6557" i="9" s="1"/>
  <c r="L6828" i="9"/>
  <c r="AC6828" i="9" s="1"/>
  <c r="K6828" i="9"/>
  <c r="L6902" i="9"/>
  <c r="AC6902" i="9" s="1"/>
  <c r="K6902" i="9"/>
  <c r="K5868" i="9"/>
  <c r="L5868" i="9"/>
  <c r="AC5868" i="9" s="1"/>
  <c r="K5902" i="9"/>
  <c r="L5902" i="9"/>
  <c r="AC5902" i="9" s="1"/>
  <c r="K5918" i="9"/>
  <c r="L5918" i="9"/>
  <c r="AC5918" i="9" s="1"/>
  <c r="K5922" i="9"/>
  <c r="L5922" i="9"/>
  <c r="AC5922" i="9" s="1"/>
  <c r="K5930" i="9"/>
  <c r="L5930" i="9"/>
  <c r="AC5930" i="9" s="1"/>
  <c r="K5938" i="9"/>
  <c r="L5938" i="9"/>
  <c r="AC5938" i="9" s="1"/>
  <c r="K5946" i="9"/>
  <c r="L5946" i="9"/>
  <c r="AC5946" i="9" s="1"/>
  <c r="K5954" i="9"/>
  <c r="L5954" i="9"/>
  <c r="AC5954" i="9" s="1"/>
  <c r="K5962" i="9"/>
  <c r="L5962" i="9"/>
  <c r="AC5962" i="9" s="1"/>
  <c r="K5970" i="9"/>
  <c r="L5970" i="9"/>
  <c r="AC5970" i="9" s="1"/>
  <c r="K5978" i="9"/>
  <c r="L5978" i="9"/>
  <c r="AC5978" i="9" s="1"/>
  <c r="K5986" i="9"/>
  <c r="L5986" i="9"/>
  <c r="AC5986" i="9" s="1"/>
  <c r="K5994" i="9"/>
  <c r="L5994" i="9"/>
  <c r="AC5994" i="9" s="1"/>
  <c r="K6080" i="9"/>
  <c r="L6080" i="9"/>
  <c r="AC6080" i="9" s="1"/>
  <c r="K6126" i="9"/>
  <c r="L6126" i="9"/>
  <c r="AC6126" i="9" s="1"/>
  <c r="K6174" i="9"/>
  <c r="L6174" i="9"/>
  <c r="AC6174" i="9" s="1"/>
  <c r="K6176" i="9"/>
  <c r="L6176" i="9"/>
  <c r="AC6176" i="9" s="1"/>
  <c r="K6208" i="9"/>
  <c r="L6208" i="9"/>
  <c r="AC6208" i="9" s="1"/>
  <c r="L6348" i="9"/>
  <c r="AC6348" i="9" s="1"/>
  <c r="K6348" i="9"/>
  <c r="L6442" i="9"/>
  <c r="AC6442" i="9" s="1"/>
  <c r="K6442" i="9"/>
  <c r="L6474" i="9"/>
  <c r="AC6474" i="9" s="1"/>
  <c r="K6474" i="9"/>
  <c r="L6476" i="9"/>
  <c r="AC6476" i="9" s="1"/>
  <c r="K6476" i="9"/>
  <c r="L6750" i="9"/>
  <c r="AC6750" i="9" s="1"/>
  <c r="K6750" i="9"/>
  <c r="L6900" i="9"/>
  <c r="AC6900" i="9" s="1"/>
  <c r="K6900" i="9"/>
  <c r="K6541" i="9"/>
  <c r="L6541" i="9"/>
  <c r="AC6541" i="9" s="1"/>
  <c r="L6586" i="9"/>
  <c r="AC6586" i="9" s="1"/>
  <c r="K6586" i="9"/>
  <c r="K6605" i="9"/>
  <c r="L6605" i="9"/>
  <c r="AC6605" i="9" s="1"/>
  <c r="L6702" i="9"/>
  <c r="AC6702" i="9" s="1"/>
  <c r="K6702" i="9"/>
  <c r="L6764" i="9"/>
  <c r="AC6764" i="9" s="1"/>
  <c r="K6764" i="9"/>
  <c r="K7091" i="9"/>
  <c r="L7091" i="9"/>
  <c r="AC7091" i="9" s="1"/>
  <c r="K7095" i="9"/>
  <c r="L7095" i="9"/>
  <c r="AC7095" i="9" s="1"/>
  <c r="K6190" i="9"/>
  <c r="L6190" i="9"/>
  <c r="AC6190" i="9" s="1"/>
  <c r="L6316" i="9"/>
  <c r="AC6316" i="9" s="1"/>
  <c r="K6316" i="9"/>
  <c r="K6327" i="9"/>
  <c r="L6327" i="9"/>
  <c r="AC6327" i="9" s="1"/>
  <c r="K6381" i="9"/>
  <c r="L6381" i="9"/>
  <c r="AC6381" i="9" s="1"/>
  <c r="L6410" i="9"/>
  <c r="AC6410" i="9" s="1"/>
  <c r="K6410" i="9"/>
  <c r="L6788" i="9"/>
  <c r="AC6788" i="9" s="1"/>
  <c r="K6788" i="9"/>
  <c r="L6852" i="9"/>
  <c r="AC6852" i="9" s="1"/>
  <c r="K6852" i="9"/>
  <c r="L6346" i="9"/>
  <c r="AC6346" i="9" s="1"/>
  <c r="K6346" i="9"/>
  <c r="L6412" i="9"/>
  <c r="AC6412" i="9" s="1"/>
  <c r="K6412" i="9"/>
  <c r="L6426" i="9"/>
  <c r="AC6426" i="9" s="1"/>
  <c r="K6426" i="9"/>
  <c r="K6455" i="9"/>
  <c r="L6455" i="9"/>
  <c r="AC6455" i="9" s="1"/>
  <c r="K6509" i="9"/>
  <c r="L6509" i="9"/>
  <c r="AC6509" i="9" s="1"/>
  <c r="K6511" i="9"/>
  <c r="L6511" i="9"/>
  <c r="AC6511" i="9" s="1"/>
  <c r="L6636" i="9"/>
  <c r="AC6636" i="9" s="1"/>
  <c r="K6636" i="9"/>
  <c r="L7632" i="9"/>
  <c r="AC7632" i="9" s="1"/>
  <c r="K7632" i="9"/>
  <c r="K6349" i="9"/>
  <c r="L6349" i="9"/>
  <c r="AC6349" i="9" s="1"/>
  <c r="L6362" i="9"/>
  <c r="AC6362" i="9" s="1"/>
  <c r="K6362" i="9"/>
  <c r="L6378" i="9"/>
  <c r="AC6378" i="9" s="1"/>
  <c r="K6378" i="9"/>
  <c r="K6461" i="9"/>
  <c r="L6461" i="9"/>
  <c r="AC6461" i="9" s="1"/>
  <c r="K6487" i="9"/>
  <c r="L6487" i="9"/>
  <c r="AC6487" i="9" s="1"/>
  <c r="L6508" i="9"/>
  <c r="AC6508" i="9" s="1"/>
  <c r="K6508" i="9"/>
  <c r="L6554" i="9"/>
  <c r="AC6554" i="9" s="1"/>
  <c r="K6554" i="9"/>
  <c r="L6570" i="9"/>
  <c r="AC6570" i="9" s="1"/>
  <c r="K6570" i="9"/>
  <c r="L6622" i="9"/>
  <c r="AC6622" i="9" s="1"/>
  <c r="K6622" i="9"/>
  <c r="L6756" i="9"/>
  <c r="AC6756" i="9" s="1"/>
  <c r="K6756" i="9"/>
  <c r="L6956" i="9"/>
  <c r="AC6956" i="9" s="1"/>
  <c r="K6956" i="9"/>
  <c r="K7213" i="9"/>
  <c r="L7213" i="9"/>
  <c r="AC7213" i="9" s="1"/>
  <c r="K6333" i="9"/>
  <c r="L6333" i="9"/>
  <c r="AC6333" i="9" s="1"/>
  <c r="K6359" i="9"/>
  <c r="L6359" i="9"/>
  <c r="AC6359" i="9" s="1"/>
  <c r="L6380" i="9"/>
  <c r="AC6380" i="9" s="1"/>
  <c r="K6380" i="9"/>
  <c r="K6477" i="9"/>
  <c r="L6477" i="9"/>
  <c r="AC6477" i="9" s="1"/>
  <c r="L6490" i="9"/>
  <c r="AC6490" i="9" s="1"/>
  <c r="K6490" i="9"/>
  <c r="L6506" i="9"/>
  <c r="AC6506" i="9" s="1"/>
  <c r="K6506" i="9"/>
  <c r="L6572" i="9"/>
  <c r="AC6572" i="9" s="1"/>
  <c r="K6572" i="9"/>
  <c r="L6924" i="9"/>
  <c r="AC6924" i="9" s="1"/>
  <c r="K6924" i="9"/>
  <c r="K7015" i="9"/>
  <c r="L7015" i="9"/>
  <c r="AC7015" i="9" s="1"/>
  <c r="K7179" i="9"/>
  <c r="L7179" i="9"/>
  <c r="AC7179" i="9" s="1"/>
  <c r="L7369" i="9"/>
  <c r="AC7369" i="9" s="1"/>
  <c r="K7369" i="9"/>
  <c r="L7389" i="9"/>
  <c r="AC7389" i="9" s="1"/>
  <c r="K7389" i="9"/>
  <c r="K7480" i="9"/>
  <c r="L7480" i="9"/>
  <c r="AC7480" i="9" s="1"/>
  <c r="L7501" i="9"/>
  <c r="AC7501" i="9" s="1"/>
  <c r="K7501" i="9"/>
  <c r="L7569" i="9"/>
  <c r="AC7569" i="9" s="1"/>
  <c r="K7569" i="9"/>
  <c r="L7672" i="9"/>
  <c r="AC7672" i="9" s="1"/>
  <c r="K7672" i="9"/>
  <c r="L6314" i="9"/>
  <c r="AC6314" i="9" s="1"/>
  <c r="K6314" i="9"/>
  <c r="K6397" i="9"/>
  <c r="L6397" i="9"/>
  <c r="AC6397" i="9" s="1"/>
  <c r="K6423" i="9"/>
  <c r="L6423" i="9"/>
  <c r="AC6423" i="9" s="1"/>
  <c r="L6444" i="9"/>
  <c r="AC6444" i="9" s="1"/>
  <c r="K6444" i="9"/>
  <c r="L6522" i="9"/>
  <c r="AC6522" i="9" s="1"/>
  <c r="K6522" i="9"/>
  <c r="L6538" i="9"/>
  <c r="AC6538" i="9" s="1"/>
  <c r="K6538" i="9"/>
  <c r="K6589" i="9"/>
  <c r="L6589" i="9"/>
  <c r="AC6589" i="9" s="1"/>
  <c r="K6615" i="9"/>
  <c r="L6615" i="9"/>
  <c r="AC6615" i="9" s="1"/>
  <c r="L6692" i="9"/>
  <c r="AC6692" i="9" s="1"/>
  <c r="K6692" i="9"/>
  <c r="L6716" i="9"/>
  <c r="AC6716" i="9" s="1"/>
  <c r="K6716" i="9"/>
  <c r="L6892" i="9"/>
  <c r="AC6892" i="9" s="1"/>
  <c r="K6892" i="9"/>
  <c r="K6894" i="9"/>
  <c r="K6969" i="9"/>
  <c r="L6969" i="9"/>
  <c r="AC6969" i="9" s="1"/>
  <c r="L7808" i="9"/>
  <c r="AC7808" i="9" s="1"/>
  <c r="K7808" i="9"/>
  <c r="L6322" i="9"/>
  <c r="AC6322" i="9" s="1"/>
  <c r="K6322" i="9"/>
  <c r="K6325" i="9"/>
  <c r="L6325" i="9"/>
  <c r="AC6325" i="9" s="1"/>
  <c r="L6354" i="9"/>
  <c r="AC6354" i="9" s="1"/>
  <c r="K6354" i="9"/>
  <c r="K6357" i="9"/>
  <c r="L6357" i="9"/>
  <c r="AC6357" i="9" s="1"/>
  <c r="L6386" i="9"/>
  <c r="AC6386" i="9" s="1"/>
  <c r="K6386" i="9"/>
  <c r="K6389" i="9"/>
  <c r="L6389" i="9"/>
  <c r="AC6389" i="9" s="1"/>
  <c r="L6418" i="9"/>
  <c r="AC6418" i="9" s="1"/>
  <c r="K6418" i="9"/>
  <c r="K6421" i="9"/>
  <c r="L6421" i="9"/>
  <c r="AC6421" i="9" s="1"/>
  <c r="L6450" i="9"/>
  <c r="AC6450" i="9" s="1"/>
  <c r="K6450" i="9"/>
  <c r="K6453" i="9"/>
  <c r="L6453" i="9"/>
  <c r="AC6453" i="9" s="1"/>
  <c r="L6482" i="9"/>
  <c r="AC6482" i="9" s="1"/>
  <c r="K6482" i="9"/>
  <c r="K6485" i="9"/>
  <c r="L6485" i="9"/>
  <c r="AC6485" i="9" s="1"/>
  <c r="L6514" i="9"/>
  <c r="AC6514" i="9" s="1"/>
  <c r="K6514" i="9"/>
  <c r="K6517" i="9"/>
  <c r="L6517" i="9"/>
  <c r="AC6517" i="9" s="1"/>
  <c r="L6546" i="9"/>
  <c r="AC6546" i="9" s="1"/>
  <c r="K6546" i="9"/>
  <c r="K6549" i="9"/>
  <c r="L6549" i="9"/>
  <c r="AC6549" i="9" s="1"/>
  <c r="L6578" i="9"/>
  <c r="AC6578" i="9" s="1"/>
  <c r="K6578" i="9"/>
  <c r="K6581" i="9"/>
  <c r="L6581" i="9"/>
  <c r="AC6581" i="9" s="1"/>
  <c r="L6610" i="9"/>
  <c r="AC6610" i="9" s="1"/>
  <c r="K6610" i="9"/>
  <c r="K6613" i="9"/>
  <c r="L6613" i="9"/>
  <c r="AC6613" i="9" s="1"/>
  <c r="L6660" i="9"/>
  <c r="AC6660" i="9" s="1"/>
  <c r="K6660" i="9"/>
  <c r="L6774" i="9"/>
  <c r="AC6774" i="9" s="1"/>
  <c r="K6774" i="9"/>
  <c r="L6860" i="9"/>
  <c r="AC6860" i="9" s="1"/>
  <c r="K6860" i="9"/>
  <c r="L6958" i="9"/>
  <c r="AC6958" i="9" s="1"/>
  <c r="K6958" i="9"/>
  <c r="K7151" i="9"/>
  <c r="L7151" i="9"/>
  <c r="AC7151" i="9" s="1"/>
  <c r="K7274" i="9"/>
  <c r="L7274" i="9"/>
  <c r="AC7274" i="9" s="1"/>
  <c r="L6628" i="9"/>
  <c r="AC6628" i="9" s="1"/>
  <c r="K6628" i="9"/>
  <c r="L6710" i="9"/>
  <c r="AC6710" i="9" s="1"/>
  <c r="K6710" i="9"/>
  <c r="K7573" i="9"/>
  <c r="L7573" i="9"/>
  <c r="AC7573" i="9" s="1"/>
  <c r="L6306" i="9"/>
  <c r="AC6306" i="9" s="1"/>
  <c r="K6306" i="9"/>
  <c r="K6309" i="9"/>
  <c r="L6309" i="9"/>
  <c r="AC6309" i="9" s="1"/>
  <c r="L6338" i="9"/>
  <c r="AC6338" i="9" s="1"/>
  <c r="K6338" i="9"/>
  <c r="K6341" i="9"/>
  <c r="L6341" i="9"/>
  <c r="AC6341" i="9" s="1"/>
  <c r="L6370" i="9"/>
  <c r="AC6370" i="9" s="1"/>
  <c r="K6370" i="9"/>
  <c r="K6373" i="9"/>
  <c r="L6373" i="9"/>
  <c r="AC6373" i="9" s="1"/>
  <c r="L6402" i="9"/>
  <c r="AC6402" i="9" s="1"/>
  <c r="K6402" i="9"/>
  <c r="K6405" i="9"/>
  <c r="L6405" i="9"/>
  <c r="AC6405" i="9" s="1"/>
  <c r="L6434" i="9"/>
  <c r="AC6434" i="9" s="1"/>
  <c r="K6434" i="9"/>
  <c r="K6437" i="9"/>
  <c r="L6437" i="9"/>
  <c r="AC6437" i="9" s="1"/>
  <c r="L6466" i="9"/>
  <c r="AC6466" i="9" s="1"/>
  <c r="K6466" i="9"/>
  <c r="K6469" i="9"/>
  <c r="L6469" i="9"/>
  <c r="AC6469" i="9" s="1"/>
  <c r="L6498" i="9"/>
  <c r="AC6498" i="9" s="1"/>
  <c r="K6498" i="9"/>
  <c r="K6501" i="9"/>
  <c r="L6501" i="9"/>
  <c r="AC6501" i="9" s="1"/>
  <c r="L6530" i="9"/>
  <c r="AC6530" i="9" s="1"/>
  <c r="K6530" i="9"/>
  <c r="K6533" i="9"/>
  <c r="L6533" i="9"/>
  <c r="AC6533" i="9" s="1"/>
  <c r="L6562" i="9"/>
  <c r="AC6562" i="9" s="1"/>
  <c r="K6562" i="9"/>
  <c r="K6565" i="9"/>
  <c r="L6565" i="9"/>
  <c r="AC6565" i="9" s="1"/>
  <c r="L6594" i="9"/>
  <c r="AC6594" i="9" s="1"/>
  <c r="K6594" i="9"/>
  <c r="K6597" i="9"/>
  <c r="L6597" i="9"/>
  <c r="AC6597" i="9" s="1"/>
  <c r="L6652" i="9"/>
  <c r="AC6652" i="9" s="1"/>
  <c r="K6652" i="9"/>
  <c r="L6686" i="9"/>
  <c r="AC6686" i="9" s="1"/>
  <c r="K6686" i="9"/>
  <c r="L6700" i="9"/>
  <c r="AC6700" i="9" s="1"/>
  <c r="K6700" i="9"/>
  <c r="L6836" i="9"/>
  <c r="AC6836" i="9" s="1"/>
  <c r="K6836" i="9"/>
  <c r="L6862" i="9"/>
  <c r="AC6862" i="9" s="1"/>
  <c r="K6862" i="9"/>
  <c r="L6964" i="9"/>
  <c r="AC6964" i="9" s="1"/>
  <c r="K6964" i="9"/>
  <c r="K6975" i="9"/>
  <c r="L6975" i="9"/>
  <c r="AC6975" i="9" s="1"/>
  <c r="K7031" i="9"/>
  <c r="L7031" i="9"/>
  <c r="AC7031" i="9" s="1"/>
  <c r="L6012" i="9"/>
  <c r="AC6012" i="9" s="1"/>
  <c r="L6028" i="9"/>
  <c r="AC6028" i="9" s="1"/>
  <c r="L6044" i="9"/>
  <c r="AC6044" i="9" s="1"/>
  <c r="L6060" i="9"/>
  <c r="AC6060" i="9" s="1"/>
  <c r="L6076" i="9"/>
  <c r="AC6076" i="9" s="1"/>
  <c r="L6092" i="9"/>
  <c r="AC6092" i="9" s="1"/>
  <c r="L6108" i="9"/>
  <c r="AC6108" i="9" s="1"/>
  <c r="L6124" i="9"/>
  <c r="AC6124" i="9" s="1"/>
  <c r="L6140" i="9"/>
  <c r="AC6140" i="9" s="1"/>
  <c r="L6156" i="9"/>
  <c r="AC6156" i="9" s="1"/>
  <c r="L6172" i="9"/>
  <c r="AC6172" i="9" s="1"/>
  <c r="L6188" i="9"/>
  <c r="AC6188" i="9" s="1"/>
  <c r="L6204" i="9"/>
  <c r="AC6204" i="9" s="1"/>
  <c r="L6300" i="9"/>
  <c r="AC6300" i="9" s="1"/>
  <c r="K6300" i="9"/>
  <c r="K6308" i="9"/>
  <c r="K6340" i="9"/>
  <c r="K6372" i="9"/>
  <c r="K6404" i="9"/>
  <c r="K6436" i="9"/>
  <c r="K6468" i="9"/>
  <c r="K6500" i="9"/>
  <c r="K6532" i="9"/>
  <c r="K6564" i="9"/>
  <c r="K6596" i="9"/>
  <c r="L6724" i="9"/>
  <c r="AC6724" i="9" s="1"/>
  <c r="K6724" i="9"/>
  <c r="K6766" i="9"/>
  <c r="K6830" i="9"/>
  <c r="L6838" i="9"/>
  <c r="AC6838" i="9" s="1"/>
  <c r="K6838" i="9"/>
  <c r="K6854" i="9"/>
  <c r="L6916" i="9"/>
  <c r="AC6916" i="9" s="1"/>
  <c r="K6916" i="9"/>
  <c r="K7075" i="9"/>
  <c r="L7075" i="9"/>
  <c r="AC7075" i="9" s="1"/>
  <c r="K7147" i="9"/>
  <c r="L7147" i="9"/>
  <c r="AC7147" i="9" s="1"/>
  <c r="L7565" i="9"/>
  <c r="AC7565" i="9" s="1"/>
  <c r="K7565" i="9"/>
  <c r="L7600" i="9"/>
  <c r="AC7600" i="9" s="1"/>
  <c r="K7600" i="9"/>
  <c r="L7853" i="9"/>
  <c r="AC7853" i="9" s="1"/>
  <c r="K7853" i="9"/>
  <c r="L7885" i="9"/>
  <c r="AC7885" i="9" s="1"/>
  <c r="K7885" i="9"/>
  <c r="K7157" i="9"/>
  <c r="L7157" i="9"/>
  <c r="AC7157" i="9" s="1"/>
  <c r="K7187" i="9"/>
  <c r="L7187" i="9"/>
  <c r="AC7187" i="9" s="1"/>
  <c r="K7273" i="9"/>
  <c r="L7273" i="9"/>
  <c r="AC7273" i="9" s="1"/>
  <c r="K7300" i="9"/>
  <c r="L7300" i="9"/>
  <c r="AC7300" i="9" s="1"/>
  <c r="L7379" i="9"/>
  <c r="AC7379" i="9" s="1"/>
  <c r="K7379" i="9"/>
  <c r="L7385" i="9"/>
  <c r="AC7385" i="9" s="1"/>
  <c r="K7385" i="9"/>
  <c r="L7505" i="9"/>
  <c r="AC7505" i="9" s="1"/>
  <c r="K7505" i="9"/>
  <c r="K7540" i="9"/>
  <c r="L7540" i="9"/>
  <c r="AC7540" i="9" s="1"/>
  <c r="K6979" i="9"/>
  <c r="L6979" i="9"/>
  <c r="AC6979" i="9" s="1"/>
  <c r="K7400" i="9"/>
  <c r="L7400" i="9"/>
  <c r="AC7400" i="9" s="1"/>
  <c r="K7516" i="9"/>
  <c r="L7516" i="9"/>
  <c r="AC7516" i="9" s="1"/>
  <c r="K8071" i="9"/>
  <c r="L8071" i="9"/>
  <c r="AC8071" i="9" s="1"/>
  <c r="L7561" i="9"/>
  <c r="AC7561" i="9" s="1"/>
  <c r="K7561" i="9"/>
  <c r="L6926" i="9"/>
  <c r="AC6926" i="9" s="1"/>
  <c r="K6926" i="9"/>
  <c r="K7193" i="9"/>
  <c r="L7193" i="9"/>
  <c r="AC7193" i="9" s="1"/>
  <c r="K7263" i="9"/>
  <c r="L7263" i="9"/>
  <c r="AC7263" i="9" s="1"/>
  <c r="L6644" i="9"/>
  <c r="AC6644" i="9" s="1"/>
  <c r="K6644" i="9"/>
  <c r="L6708" i="9"/>
  <c r="AC6708" i="9" s="1"/>
  <c r="K6708" i="9"/>
  <c r="L6772" i="9"/>
  <c r="AC6772" i="9" s="1"/>
  <c r="K6772" i="9"/>
  <c r="L6844" i="9"/>
  <c r="AC6844" i="9" s="1"/>
  <c r="K6844" i="9"/>
  <c r="L6908" i="9"/>
  <c r="AC6908" i="9" s="1"/>
  <c r="K6908" i="9"/>
  <c r="K7083" i="9"/>
  <c r="L7083" i="9"/>
  <c r="AC7083" i="9" s="1"/>
  <c r="K7089" i="9"/>
  <c r="L7089" i="9"/>
  <c r="AC7089" i="9" s="1"/>
  <c r="K7310" i="9"/>
  <c r="L7310" i="9"/>
  <c r="AC7310" i="9" s="1"/>
  <c r="K7372" i="9"/>
  <c r="L7372" i="9"/>
  <c r="AC7372" i="9" s="1"/>
  <c r="L7401" i="9"/>
  <c r="AC7401" i="9" s="1"/>
  <c r="K7401" i="9"/>
  <c r="K7484" i="9"/>
  <c r="L7484" i="9"/>
  <c r="AC7484" i="9" s="1"/>
  <c r="K7548" i="9"/>
  <c r="L7548" i="9"/>
  <c r="AC7548" i="9" s="1"/>
  <c r="L7720" i="9"/>
  <c r="AC7720" i="9" s="1"/>
  <c r="K7720" i="9"/>
  <c r="L6668" i="9"/>
  <c r="AC6668" i="9" s="1"/>
  <c r="K6668" i="9"/>
  <c r="L6732" i="9"/>
  <c r="AC6732" i="9" s="1"/>
  <c r="K6732" i="9"/>
  <c r="L6796" i="9"/>
  <c r="AC6796" i="9" s="1"/>
  <c r="K6796" i="9"/>
  <c r="L6868" i="9"/>
  <c r="AC6868" i="9" s="1"/>
  <c r="K6868" i="9"/>
  <c r="L6932" i="9"/>
  <c r="AC6932" i="9" s="1"/>
  <c r="K6932" i="9"/>
  <c r="L7513" i="9"/>
  <c r="AC7513" i="9" s="1"/>
  <c r="K7513" i="9"/>
  <c r="K7528" i="9"/>
  <c r="L7528" i="9"/>
  <c r="AC7528" i="9" s="1"/>
  <c r="L7533" i="9"/>
  <c r="AC7533" i="9" s="1"/>
  <c r="K7533" i="9"/>
  <c r="L7620" i="9"/>
  <c r="AC7620" i="9" s="1"/>
  <c r="K7620" i="9"/>
  <c r="L7879" i="9"/>
  <c r="AC7879" i="9" s="1"/>
  <c r="K7879" i="9"/>
  <c r="L7901" i="9"/>
  <c r="AC7901" i="9" s="1"/>
  <c r="K7901" i="9"/>
  <c r="L6676" i="9"/>
  <c r="AC6676" i="9" s="1"/>
  <c r="K6676" i="9"/>
  <c r="L6740" i="9"/>
  <c r="AC6740" i="9" s="1"/>
  <c r="K6740" i="9"/>
  <c r="L6804" i="9"/>
  <c r="AC6804" i="9" s="1"/>
  <c r="K6804" i="9"/>
  <c r="L6812" i="9"/>
  <c r="AC6812" i="9" s="1"/>
  <c r="K6812" i="9"/>
  <c r="L6876" i="9"/>
  <c r="AC6876" i="9" s="1"/>
  <c r="K6876" i="9"/>
  <c r="L6940" i="9"/>
  <c r="AC6940" i="9" s="1"/>
  <c r="K6940" i="9"/>
  <c r="K7035" i="9"/>
  <c r="L7035" i="9"/>
  <c r="AC7035" i="9" s="1"/>
  <c r="K7081" i="9"/>
  <c r="L7081" i="9"/>
  <c r="AC7081" i="9" s="1"/>
  <c r="K7093" i="9"/>
  <c r="L7093" i="9"/>
  <c r="AC7093" i="9" s="1"/>
  <c r="K7167" i="9"/>
  <c r="L7167" i="9"/>
  <c r="AC7167" i="9" s="1"/>
  <c r="K7175" i="9"/>
  <c r="L7175" i="9"/>
  <c r="AC7175" i="9" s="1"/>
  <c r="K7278" i="9"/>
  <c r="L7278" i="9"/>
  <c r="AC7278" i="9" s="1"/>
  <c r="L7321" i="9"/>
  <c r="AC7321" i="9" s="1"/>
  <c r="K7321" i="9"/>
  <c r="L7411" i="9"/>
  <c r="AC7411" i="9" s="1"/>
  <c r="K7411" i="9"/>
  <c r="L7666" i="9"/>
  <c r="AC7666" i="9" s="1"/>
  <c r="K7666" i="9"/>
  <c r="L7845" i="9"/>
  <c r="AC7845" i="9" s="1"/>
  <c r="K7845" i="9"/>
  <c r="L6620" i="9"/>
  <c r="AC6620" i="9" s="1"/>
  <c r="K6620" i="9"/>
  <c r="K6662" i="9"/>
  <c r="L6684" i="9"/>
  <c r="AC6684" i="9" s="1"/>
  <c r="K6684" i="9"/>
  <c r="K6726" i="9"/>
  <c r="L6748" i="9"/>
  <c r="AC6748" i="9" s="1"/>
  <c r="K6748" i="9"/>
  <c r="K6790" i="9"/>
  <c r="K6814" i="9"/>
  <c r="L6820" i="9"/>
  <c r="AC6820" i="9" s="1"/>
  <c r="K6820" i="9"/>
  <c r="K6878" i="9"/>
  <c r="L6884" i="9"/>
  <c r="AC6884" i="9" s="1"/>
  <c r="K6884" i="9"/>
  <c r="K6942" i="9"/>
  <c r="L6948" i="9"/>
  <c r="AC6948" i="9" s="1"/>
  <c r="K6948" i="9"/>
  <c r="K6971" i="9"/>
  <c r="L6971" i="9"/>
  <c r="AC6971" i="9" s="1"/>
  <c r="L7019" i="9"/>
  <c r="AC7019" i="9" s="1"/>
  <c r="L7155" i="9"/>
  <c r="AC7155" i="9" s="1"/>
  <c r="K7177" i="9"/>
  <c r="L7177" i="9"/>
  <c r="AC7177" i="9" s="1"/>
  <c r="K7217" i="9"/>
  <c r="L7217" i="9"/>
  <c r="AC7217" i="9" s="1"/>
  <c r="K7261" i="9"/>
  <c r="L7261" i="9"/>
  <c r="AC7261" i="9" s="1"/>
  <c r="L7325" i="9"/>
  <c r="AC7325" i="9" s="1"/>
  <c r="K7325" i="9"/>
  <c r="K7436" i="9"/>
  <c r="L7436" i="9"/>
  <c r="AC7436" i="9" s="1"/>
  <c r="K7462" i="9"/>
  <c r="L7462" i="9"/>
  <c r="AC7462" i="9" s="1"/>
  <c r="K7496" i="9"/>
  <c r="L7496" i="9"/>
  <c r="AC7496" i="9" s="1"/>
  <c r="L7521" i="9"/>
  <c r="AC7521" i="9" s="1"/>
  <c r="K7521" i="9"/>
  <c r="K7524" i="9"/>
  <c r="L7524" i="9"/>
  <c r="AC7524" i="9" s="1"/>
  <c r="K7560" i="9"/>
  <c r="L7560" i="9"/>
  <c r="AC7560" i="9" s="1"/>
  <c r="K6977" i="9"/>
  <c r="L6977" i="9"/>
  <c r="AC6977" i="9" s="1"/>
  <c r="K7139" i="9"/>
  <c r="L7139" i="9"/>
  <c r="AC7139" i="9" s="1"/>
  <c r="K7197" i="9"/>
  <c r="L7197" i="9"/>
  <c r="AC7197" i="9" s="1"/>
  <c r="K7348" i="9"/>
  <c r="L7348" i="9"/>
  <c r="AC7348" i="9" s="1"/>
  <c r="K7350" i="9"/>
  <c r="L7350" i="9"/>
  <c r="AC7350" i="9" s="1"/>
  <c r="L7353" i="9"/>
  <c r="AC7353" i="9" s="1"/>
  <c r="K7353" i="9"/>
  <c r="K7420" i="9"/>
  <c r="L7420" i="9"/>
  <c r="AC7420" i="9" s="1"/>
  <c r="L7465" i="9"/>
  <c r="AC7465" i="9" s="1"/>
  <c r="K7465" i="9"/>
  <c r="K7500" i="9"/>
  <c r="L7500" i="9"/>
  <c r="AC7500" i="9" s="1"/>
  <c r="L7517" i="9"/>
  <c r="AC7517" i="9" s="1"/>
  <c r="K7517" i="9"/>
  <c r="K7544" i="9"/>
  <c r="L7544" i="9"/>
  <c r="AC7544" i="9" s="1"/>
  <c r="K7564" i="9"/>
  <c r="L7564" i="9"/>
  <c r="AC7564" i="9" s="1"/>
  <c r="L7596" i="9"/>
  <c r="AC7596" i="9" s="1"/>
  <c r="K7596" i="9"/>
  <c r="L7792" i="9"/>
  <c r="AC7792" i="9" s="1"/>
  <c r="K7792" i="9"/>
  <c r="L7943" i="9"/>
  <c r="AC7943" i="9" s="1"/>
  <c r="K7943" i="9"/>
  <c r="L8004" i="9"/>
  <c r="AC8004" i="9" s="1"/>
  <c r="K8004" i="9"/>
  <c r="K6981" i="9"/>
  <c r="L6981" i="9"/>
  <c r="AC6981" i="9" s="1"/>
  <c r="K6985" i="9"/>
  <c r="L6985" i="9"/>
  <c r="AC6985" i="9" s="1"/>
  <c r="K6989" i="9"/>
  <c r="L6989" i="9"/>
  <c r="AC6989" i="9" s="1"/>
  <c r="K6993" i="9"/>
  <c r="L6993" i="9"/>
  <c r="AC6993" i="9" s="1"/>
  <c r="K6997" i="9"/>
  <c r="L6997" i="9"/>
  <c r="AC6997" i="9" s="1"/>
  <c r="K7001" i="9"/>
  <c r="L7001" i="9"/>
  <c r="AC7001" i="9" s="1"/>
  <c r="K7005" i="9"/>
  <c r="L7005" i="9"/>
  <c r="AC7005" i="9" s="1"/>
  <c r="K7115" i="9"/>
  <c r="L7115" i="9"/>
  <c r="AC7115" i="9" s="1"/>
  <c r="K7161" i="9"/>
  <c r="L7161" i="9"/>
  <c r="AC7161" i="9" s="1"/>
  <c r="K7205" i="9"/>
  <c r="L7205" i="9"/>
  <c r="AC7205" i="9" s="1"/>
  <c r="K7338" i="9"/>
  <c r="L7338" i="9"/>
  <c r="AC7338" i="9" s="1"/>
  <c r="K7342" i="9"/>
  <c r="L7342" i="9"/>
  <c r="AC7342" i="9" s="1"/>
  <c r="K7364" i="9"/>
  <c r="L7364" i="9"/>
  <c r="AC7364" i="9" s="1"/>
  <c r="L7421" i="9"/>
  <c r="AC7421" i="9" s="1"/>
  <c r="K7421" i="9"/>
  <c r="K7446" i="9"/>
  <c r="L7446" i="9"/>
  <c r="AC7446" i="9" s="1"/>
  <c r="L7489" i="9"/>
  <c r="AC7489" i="9" s="1"/>
  <c r="K7489" i="9"/>
  <c r="K7508" i="9"/>
  <c r="L7508" i="9"/>
  <c r="AC7508" i="9" s="1"/>
  <c r="L7545" i="9"/>
  <c r="AC7545" i="9" s="1"/>
  <c r="K7545" i="9"/>
  <c r="L7553" i="9"/>
  <c r="AC7553" i="9" s="1"/>
  <c r="K7553" i="9"/>
  <c r="L7664" i="9"/>
  <c r="AC7664" i="9" s="1"/>
  <c r="K7664" i="9"/>
  <c r="L7744" i="9"/>
  <c r="AC7744" i="9" s="1"/>
  <c r="K7744" i="9"/>
  <c r="K8000" i="9"/>
  <c r="L8000" i="9"/>
  <c r="AC8000" i="9" s="1"/>
  <c r="K6973" i="9"/>
  <c r="L6973" i="9"/>
  <c r="AC6973" i="9" s="1"/>
  <c r="K7107" i="9"/>
  <c r="L7107" i="9"/>
  <c r="AC7107" i="9" s="1"/>
  <c r="K7113" i="9"/>
  <c r="L7113" i="9"/>
  <c r="AC7113" i="9" s="1"/>
  <c r="K7159" i="9"/>
  <c r="L7159" i="9"/>
  <c r="AC7159" i="9" s="1"/>
  <c r="K7191" i="9"/>
  <c r="L7191" i="9"/>
  <c r="AC7191" i="9" s="1"/>
  <c r="K7284" i="9"/>
  <c r="L7284" i="9"/>
  <c r="AC7284" i="9" s="1"/>
  <c r="K7286" i="9"/>
  <c r="L7286" i="9"/>
  <c r="AC7286" i="9" s="1"/>
  <c r="L7289" i="9"/>
  <c r="AC7289" i="9" s="1"/>
  <c r="K7289" i="9"/>
  <c r="K7306" i="9"/>
  <c r="L7306" i="9"/>
  <c r="AC7306" i="9" s="1"/>
  <c r="L7309" i="9"/>
  <c r="AC7309" i="9" s="1"/>
  <c r="K7309" i="9"/>
  <c r="L7405" i="9"/>
  <c r="AC7405" i="9" s="1"/>
  <c r="K7405" i="9"/>
  <c r="K7414" i="9"/>
  <c r="L7414" i="9"/>
  <c r="AC7414" i="9" s="1"/>
  <c r="K7468" i="9"/>
  <c r="L7468" i="9"/>
  <c r="AC7468" i="9" s="1"/>
  <c r="L7485" i="9"/>
  <c r="AC7485" i="9" s="1"/>
  <c r="K7485" i="9"/>
  <c r="K7512" i="9"/>
  <c r="L7512" i="9"/>
  <c r="AC7512" i="9" s="1"/>
  <c r="K7532" i="9"/>
  <c r="L7532" i="9"/>
  <c r="AC7532" i="9" s="1"/>
  <c r="L7549" i="9"/>
  <c r="AC7549" i="9" s="1"/>
  <c r="K7549" i="9"/>
  <c r="L7578" i="9"/>
  <c r="AC7578" i="9" s="1"/>
  <c r="K7578" i="9"/>
  <c r="L7597" i="9"/>
  <c r="AC7597" i="9" s="1"/>
  <c r="K7597" i="9"/>
  <c r="L7624" i="9"/>
  <c r="AC7624" i="9" s="1"/>
  <c r="K7624" i="9"/>
  <c r="K7639" i="9"/>
  <c r="L7639" i="9"/>
  <c r="AC7639" i="9" s="1"/>
  <c r="L7728" i="9"/>
  <c r="AC7728" i="9" s="1"/>
  <c r="K7728" i="9"/>
  <c r="L7756" i="9"/>
  <c r="AC7756" i="9" s="1"/>
  <c r="K7756" i="9"/>
  <c r="K7101" i="9"/>
  <c r="L7101" i="9"/>
  <c r="AC7101" i="9" s="1"/>
  <c r="L7103" i="9"/>
  <c r="AC7103" i="9" s="1"/>
  <c r="L7201" i="9"/>
  <c r="AC7201" i="9" s="1"/>
  <c r="K7219" i="9"/>
  <c r="L7219" i="9"/>
  <c r="AC7219" i="9" s="1"/>
  <c r="K7271" i="9"/>
  <c r="L7271" i="9"/>
  <c r="AC7271" i="9" s="1"/>
  <c r="K7366" i="9"/>
  <c r="L7366" i="9"/>
  <c r="AC7366" i="9" s="1"/>
  <c r="K7430" i="9"/>
  <c r="L7430" i="9"/>
  <c r="AC7430" i="9" s="1"/>
  <c r="K7432" i="9"/>
  <c r="L7432" i="9"/>
  <c r="AC7432" i="9" s="1"/>
  <c r="L7437" i="9"/>
  <c r="AC7437" i="9" s="1"/>
  <c r="K7437" i="9"/>
  <c r="K7448" i="9"/>
  <c r="L7448" i="9"/>
  <c r="AC7448" i="9" s="1"/>
  <c r="K7452" i="9"/>
  <c r="L7452" i="9"/>
  <c r="AC7452" i="9" s="1"/>
  <c r="L7459" i="9"/>
  <c r="AC7459" i="9" s="1"/>
  <c r="K7459" i="9"/>
  <c r="K7470" i="9"/>
  <c r="L7470" i="9"/>
  <c r="AC7470" i="9" s="1"/>
  <c r="K7492" i="9"/>
  <c r="L7492" i="9"/>
  <c r="AC7492" i="9" s="1"/>
  <c r="L7529" i="9"/>
  <c r="AC7529" i="9" s="1"/>
  <c r="K7529" i="9"/>
  <c r="L7537" i="9"/>
  <c r="AC7537" i="9" s="1"/>
  <c r="K7537" i="9"/>
  <c r="K7556" i="9"/>
  <c r="L7556" i="9"/>
  <c r="AC7556" i="9" s="1"/>
  <c r="L7752" i="9"/>
  <c r="AC7752" i="9" s="1"/>
  <c r="K7752" i="9"/>
  <c r="L7816" i="9"/>
  <c r="AC7816" i="9" s="1"/>
  <c r="K7816" i="9"/>
  <c r="L7909" i="9"/>
  <c r="AC7909" i="9" s="1"/>
  <c r="K7909" i="9"/>
  <c r="K7069" i="9"/>
  <c r="L7069" i="9"/>
  <c r="AC7069" i="9" s="1"/>
  <c r="K7143" i="9"/>
  <c r="L7143" i="9"/>
  <c r="AC7143" i="9" s="1"/>
  <c r="K7165" i="9"/>
  <c r="L7165" i="9"/>
  <c r="AC7165" i="9" s="1"/>
  <c r="K7183" i="9"/>
  <c r="L7183" i="9"/>
  <c r="AC7183" i="9" s="1"/>
  <c r="K7245" i="9"/>
  <c r="L7245" i="9"/>
  <c r="AC7245" i="9" s="1"/>
  <c r="K7302" i="9"/>
  <c r="L7302" i="9"/>
  <c r="AC7302" i="9" s="1"/>
  <c r="L7305" i="9"/>
  <c r="AC7305" i="9" s="1"/>
  <c r="K7305" i="9"/>
  <c r="K7322" i="9"/>
  <c r="L7322" i="9"/>
  <c r="AC7322" i="9" s="1"/>
  <c r="K7326" i="9"/>
  <c r="L7326" i="9"/>
  <c r="AC7326" i="9" s="1"/>
  <c r="L7395" i="9"/>
  <c r="AC7395" i="9" s="1"/>
  <c r="K7395" i="9"/>
  <c r="K7406" i="9"/>
  <c r="L7406" i="9"/>
  <c r="AC7406" i="9" s="1"/>
  <c r="L7449" i="9"/>
  <c r="AC7449" i="9" s="1"/>
  <c r="K7449" i="9"/>
  <c r="L7602" i="9"/>
  <c r="AC7602" i="9" s="1"/>
  <c r="K7602" i="9"/>
  <c r="L7660" i="9"/>
  <c r="AC7660" i="9" s="1"/>
  <c r="K7660" i="9"/>
  <c r="L7724" i="9"/>
  <c r="AC7724" i="9" s="1"/>
  <c r="K7724" i="9"/>
  <c r="L7812" i="9"/>
  <c r="AC7812" i="9" s="1"/>
  <c r="K7812" i="9"/>
  <c r="L7820" i="9"/>
  <c r="AC7820" i="9" s="1"/>
  <c r="K7820" i="9"/>
  <c r="K7071" i="9"/>
  <c r="L7071" i="9"/>
  <c r="AC7071" i="9" s="1"/>
  <c r="K7173" i="9"/>
  <c r="L7173" i="9"/>
  <c r="AC7173" i="9" s="1"/>
  <c r="K7195" i="9"/>
  <c r="L7195" i="9"/>
  <c r="AC7195" i="9" s="1"/>
  <c r="K7247" i="9"/>
  <c r="L7247" i="9"/>
  <c r="AC7247" i="9" s="1"/>
  <c r="L7277" i="9"/>
  <c r="AC7277" i="9" s="1"/>
  <c r="K7277" i="9"/>
  <c r="K7316" i="9"/>
  <c r="L7316" i="9"/>
  <c r="AC7316" i="9" s="1"/>
  <c r="L7341" i="9"/>
  <c r="AC7341" i="9" s="1"/>
  <c r="K7341" i="9"/>
  <c r="K7374" i="9"/>
  <c r="L7374" i="9"/>
  <c r="AC7374" i="9" s="1"/>
  <c r="L7417" i="9"/>
  <c r="AC7417" i="9" s="1"/>
  <c r="K7417" i="9"/>
  <c r="K7464" i="9"/>
  <c r="L7464" i="9"/>
  <c r="AC7464" i="9" s="1"/>
  <c r="K7478" i="9"/>
  <c r="L7478" i="9"/>
  <c r="AC7478" i="9" s="1"/>
  <c r="L7642" i="9"/>
  <c r="AC7642" i="9" s="1"/>
  <c r="K7642" i="9"/>
  <c r="L7732" i="9"/>
  <c r="AC7732" i="9" s="1"/>
  <c r="K7732" i="9"/>
  <c r="K7199" i="9"/>
  <c r="L7199" i="9"/>
  <c r="AC7199" i="9" s="1"/>
  <c r="K7290" i="9"/>
  <c r="L7290" i="9"/>
  <c r="AC7290" i="9" s="1"/>
  <c r="K7294" i="9"/>
  <c r="L7294" i="9"/>
  <c r="AC7294" i="9" s="1"/>
  <c r="K7334" i="9"/>
  <c r="L7334" i="9"/>
  <c r="AC7334" i="9" s="1"/>
  <c r="L7337" i="9"/>
  <c r="AC7337" i="9" s="1"/>
  <c r="K7337" i="9"/>
  <c r="K7354" i="9"/>
  <c r="L7354" i="9"/>
  <c r="AC7354" i="9" s="1"/>
  <c r="K7358" i="9"/>
  <c r="L7358" i="9"/>
  <c r="AC7358" i="9" s="1"/>
  <c r="K7368" i="9"/>
  <c r="L7368" i="9"/>
  <c r="AC7368" i="9" s="1"/>
  <c r="K7382" i="9"/>
  <c r="L7382" i="9"/>
  <c r="AC7382" i="9" s="1"/>
  <c r="K7388" i="9"/>
  <c r="L7388" i="9"/>
  <c r="AC7388" i="9" s="1"/>
  <c r="K7398" i="9"/>
  <c r="L7398" i="9"/>
  <c r="AC7398" i="9" s="1"/>
  <c r="K7404" i="9"/>
  <c r="L7404" i="9"/>
  <c r="AC7404" i="9" s="1"/>
  <c r="L7433" i="9"/>
  <c r="AC7433" i="9" s="1"/>
  <c r="K7433" i="9"/>
  <c r="L7443" i="9"/>
  <c r="AC7443" i="9" s="1"/>
  <c r="K7443" i="9"/>
  <c r="L7453" i="9"/>
  <c r="AC7453" i="9" s="1"/>
  <c r="K7453" i="9"/>
  <c r="L7571" i="9"/>
  <c r="AC7571" i="9" s="1"/>
  <c r="K7571" i="9"/>
  <c r="L7608" i="9"/>
  <c r="AC7608" i="9" s="1"/>
  <c r="K7608" i="9"/>
  <c r="L7628" i="9"/>
  <c r="AC7628" i="9" s="1"/>
  <c r="K7628" i="9"/>
  <c r="L7661" i="9"/>
  <c r="AC7661" i="9" s="1"/>
  <c r="K7661" i="9"/>
  <c r="L7784" i="9"/>
  <c r="AC7784" i="9" s="1"/>
  <c r="K7784" i="9"/>
  <c r="K7153" i="9"/>
  <c r="L7153" i="9"/>
  <c r="AC7153" i="9" s="1"/>
  <c r="L7185" i="9"/>
  <c r="AC7185" i="9" s="1"/>
  <c r="L7207" i="9"/>
  <c r="AC7207" i="9" s="1"/>
  <c r="L7225" i="9"/>
  <c r="AC7225" i="9" s="1"/>
  <c r="K7237" i="9"/>
  <c r="L7237" i="9"/>
  <c r="AC7237" i="9" s="1"/>
  <c r="L7241" i="9"/>
  <c r="AC7241" i="9" s="1"/>
  <c r="L7265" i="9"/>
  <c r="AC7265" i="9" s="1"/>
  <c r="L7293" i="9"/>
  <c r="AC7293" i="9" s="1"/>
  <c r="K7293" i="9"/>
  <c r="K7332" i="9"/>
  <c r="L7332" i="9"/>
  <c r="AC7332" i="9" s="1"/>
  <c r="L7357" i="9"/>
  <c r="AC7357" i="9" s="1"/>
  <c r="K7357" i="9"/>
  <c r="L7427" i="9"/>
  <c r="AC7427" i="9" s="1"/>
  <c r="K7427" i="9"/>
  <c r="K7438" i="9"/>
  <c r="L7438" i="9"/>
  <c r="AC7438" i="9" s="1"/>
  <c r="K7469" i="9"/>
  <c r="L7481" i="9"/>
  <c r="AC7481" i="9" s="1"/>
  <c r="K7481" i="9"/>
  <c r="L7488" i="9"/>
  <c r="AC7488" i="9" s="1"/>
  <c r="L7504" i="9"/>
  <c r="AC7504" i="9" s="1"/>
  <c r="L7520" i="9"/>
  <c r="AC7520" i="9" s="1"/>
  <c r="L7536" i="9"/>
  <c r="AC7536" i="9" s="1"/>
  <c r="L7552" i="9"/>
  <c r="AC7552" i="9" s="1"/>
  <c r="L7568" i="9"/>
  <c r="AC7568" i="9" s="1"/>
  <c r="L7576" i="9"/>
  <c r="AC7576" i="9" s="1"/>
  <c r="K7576" i="9"/>
  <c r="L7621" i="9"/>
  <c r="AC7621" i="9" s="1"/>
  <c r="K7621" i="9"/>
  <c r="K7647" i="9"/>
  <c r="L7647" i="9"/>
  <c r="AC7647" i="9" s="1"/>
  <c r="L8027" i="9"/>
  <c r="AC8027" i="9" s="1"/>
  <c r="K8027" i="9"/>
  <c r="K8083" i="9"/>
  <c r="L8083" i="9"/>
  <c r="AC8083" i="9" s="1"/>
  <c r="L7377" i="9"/>
  <c r="AC7377" i="9" s="1"/>
  <c r="K7377" i="9"/>
  <c r="L7387" i="9"/>
  <c r="AC7387" i="9" s="1"/>
  <c r="K7387" i="9"/>
  <c r="K7396" i="9"/>
  <c r="L7396" i="9"/>
  <c r="AC7396" i="9" s="1"/>
  <c r="L7409" i="9"/>
  <c r="AC7409" i="9" s="1"/>
  <c r="K7409" i="9"/>
  <c r="L7419" i="9"/>
  <c r="AC7419" i="9" s="1"/>
  <c r="K7419" i="9"/>
  <c r="K7428" i="9"/>
  <c r="L7428" i="9"/>
  <c r="AC7428" i="9" s="1"/>
  <c r="L7441" i="9"/>
  <c r="AC7441" i="9" s="1"/>
  <c r="K7441" i="9"/>
  <c r="L7451" i="9"/>
  <c r="AC7451" i="9" s="1"/>
  <c r="K7451" i="9"/>
  <c r="K7460" i="9"/>
  <c r="L7460" i="9"/>
  <c r="AC7460" i="9" s="1"/>
  <c r="L7473" i="9"/>
  <c r="AC7473" i="9" s="1"/>
  <c r="K7473" i="9"/>
  <c r="L7690" i="9"/>
  <c r="AC7690" i="9" s="1"/>
  <c r="K7690" i="9"/>
  <c r="K7954" i="9"/>
  <c r="L7954" i="9"/>
  <c r="AC7954" i="9" s="1"/>
  <c r="K7967" i="9"/>
  <c r="L7967" i="9"/>
  <c r="AC7967" i="9" s="1"/>
  <c r="L7283" i="9"/>
  <c r="AC7283" i="9" s="1"/>
  <c r="K7283" i="9"/>
  <c r="L7299" i="9"/>
  <c r="AC7299" i="9" s="1"/>
  <c r="K7299" i="9"/>
  <c r="L7315" i="9"/>
  <c r="AC7315" i="9" s="1"/>
  <c r="K7315" i="9"/>
  <c r="L7331" i="9"/>
  <c r="AC7331" i="9" s="1"/>
  <c r="K7331" i="9"/>
  <c r="L7347" i="9"/>
  <c r="AC7347" i="9" s="1"/>
  <c r="K7347" i="9"/>
  <c r="L7363" i="9"/>
  <c r="AC7363" i="9" s="1"/>
  <c r="K7363" i="9"/>
  <c r="K7390" i="9"/>
  <c r="L7390" i="9"/>
  <c r="AC7390" i="9" s="1"/>
  <c r="K7422" i="9"/>
  <c r="L7422" i="9"/>
  <c r="AC7422" i="9" s="1"/>
  <c r="K7454" i="9"/>
  <c r="L7454" i="9"/>
  <c r="AC7454" i="9" s="1"/>
  <c r="L7582" i="9"/>
  <c r="AC7582" i="9" s="1"/>
  <c r="K7582" i="9"/>
  <c r="L7634" i="9"/>
  <c r="AC7634" i="9" s="1"/>
  <c r="K7634" i="9"/>
  <c r="L7941" i="9"/>
  <c r="AC7941" i="9" s="1"/>
  <c r="K7941" i="9"/>
  <c r="L8035" i="9"/>
  <c r="AC8035" i="9" s="1"/>
  <c r="K8035" i="9"/>
  <c r="L7137" i="9"/>
  <c r="AC7137" i="9" s="1"/>
  <c r="L7233" i="9"/>
  <c r="AC7233" i="9" s="1"/>
  <c r="L7253" i="9"/>
  <c r="AC7253" i="9" s="1"/>
  <c r="L7269" i="9"/>
  <c r="AC7269" i="9" s="1"/>
  <c r="L7280" i="9"/>
  <c r="AC7280" i="9" s="1"/>
  <c r="L7296" i="9"/>
  <c r="AC7296" i="9" s="1"/>
  <c r="L7312" i="9"/>
  <c r="AC7312" i="9" s="1"/>
  <c r="L7328" i="9"/>
  <c r="AC7328" i="9" s="1"/>
  <c r="L7344" i="9"/>
  <c r="AC7344" i="9" s="1"/>
  <c r="L7360" i="9"/>
  <c r="AC7360" i="9" s="1"/>
  <c r="L7371" i="9"/>
  <c r="AC7371" i="9" s="1"/>
  <c r="K7371" i="9"/>
  <c r="K7380" i="9"/>
  <c r="L7380" i="9"/>
  <c r="AC7380" i="9" s="1"/>
  <c r="L7393" i="9"/>
  <c r="AC7393" i="9" s="1"/>
  <c r="K7393" i="9"/>
  <c r="L7403" i="9"/>
  <c r="AC7403" i="9" s="1"/>
  <c r="K7403" i="9"/>
  <c r="K7412" i="9"/>
  <c r="L7412" i="9"/>
  <c r="AC7412" i="9" s="1"/>
  <c r="L7425" i="9"/>
  <c r="AC7425" i="9" s="1"/>
  <c r="K7425" i="9"/>
  <c r="L7435" i="9"/>
  <c r="AC7435" i="9" s="1"/>
  <c r="K7435" i="9"/>
  <c r="K7444" i="9"/>
  <c r="L7444" i="9"/>
  <c r="AC7444" i="9" s="1"/>
  <c r="L7457" i="9"/>
  <c r="AC7457" i="9" s="1"/>
  <c r="K7457" i="9"/>
  <c r="L7467" i="9"/>
  <c r="AC7467" i="9" s="1"/>
  <c r="K7467" i="9"/>
  <c r="K7476" i="9"/>
  <c r="L7476" i="9"/>
  <c r="AC7476" i="9" s="1"/>
  <c r="K7575" i="9"/>
  <c r="L7575" i="9"/>
  <c r="AC7575" i="9" s="1"/>
  <c r="L7580" i="9"/>
  <c r="AC7580" i="9" s="1"/>
  <c r="K7580" i="9"/>
  <c r="L7594" i="9"/>
  <c r="AC7594" i="9" s="1"/>
  <c r="K7594" i="9"/>
  <c r="L7604" i="9"/>
  <c r="AC7604" i="9" s="1"/>
  <c r="K7604" i="9"/>
  <c r="K7623" i="9"/>
  <c r="L7623" i="9"/>
  <c r="AC7623" i="9" s="1"/>
  <c r="L7658" i="9"/>
  <c r="AC7658" i="9" s="1"/>
  <c r="K7658" i="9"/>
  <c r="L7668" i="9"/>
  <c r="AC7668" i="9" s="1"/>
  <c r="K7668" i="9"/>
  <c r="L7951" i="9"/>
  <c r="AC7951" i="9" s="1"/>
  <c r="K7951" i="9"/>
  <c r="L7796" i="9"/>
  <c r="AC7796" i="9" s="1"/>
  <c r="K7796" i="9"/>
  <c r="K7992" i="9"/>
  <c r="L7992" i="9"/>
  <c r="AC7992" i="9" s="1"/>
  <c r="L8011" i="9"/>
  <c r="AC8011" i="9" s="1"/>
  <c r="K8011" i="9"/>
  <c r="L7586" i="9"/>
  <c r="AC7586" i="9" s="1"/>
  <c r="K7586" i="9"/>
  <c r="L7612" i="9"/>
  <c r="AC7612" i="9" s="1"/>
  <c r="K7612" i="9"/>
  <c r="L7650" i="9"/>
  <c r="AC7650" i="9" s="1"/>
  <c r="K7650" i="9"/>
  <c r="L7676" i="9"/>
  <c r="AC7676" i="9" s="1"/>
  <c r="K7676" i="9"/>
  <c r="L7736" i="9"/>
  <c r="AC7736" i="9" s="1"/>
  <c r="K7736" i="9"/>
  <c r="L7800" i="9"/>
  <c r="AC7800" i="9" s="1"/>
  <c r="K7800" i="9"/>
  <c r="L7949" i="9"/>
  <c r="AC7949" i="9" s="1"/>
  <c r="K7949" i="9"/>
  <c r="L7985" i="9"/>
  <c r="AC7985" i="9" s="1"/>
  <c r="K7985" i="9"/>
  <c r="K7990" i="9"/>
  <c r="L7990" i="9"/>
  <c r="AC7990" i="9" s="1"/>
  <c r="L7610" i="9"/>
  <c r="AC7610" i="9" s="1"/>
  <c r="K7610" i="9"/>
  <c r="L7636" i="9"/>
  <c r="AC7636" i="9" s="1"/>
  <c r="K7636" i="9"/>
  <c r="L7674" i="9"/>
  <c r="AC7674" i="9" s="1"/>
  <c r="K7674" i="9"/>
  <c r="L7696" i="9"/>
  <c r="AC7696" i="9" s="1"/>
  <c r="K7696" i="9"/>
  <c r="L7760" i="9"/>
  <c r="AC7760" i="9" s="1"/>
  <c r="K7760" i="9"/>
  <c r="L7893" i="9"/>
  <c r="AC7893" i="9" s="1"/>
  <c r="K7893" i="9"/>
  <c r="L7618" i="9"/>
  <c r="AC7618" i="9" s="1"/>
  <c r="K7618" i="9"/>
  <c r="L7644" i="9"/>
  <c r="AC7644" i="9" s="1"/>
  <c r="K7644" i="9"/>
  <c r="L7682" i="9"/>
  <c r="AC7682" i="9" s="1"/>
  <c r="K7682" i="9"/>
  <c r="L7688" i="9"/>
  <c r="AC7688" i="9" s="1"/>
  <c r="K7688" i="9"/>
  <c r="L7704" i="9"/>
  <c r="AC7704" i="9" s="1"/>
  <c r="K7704" i="9"/>
  <c r="L7768" i="9"/>
  <c r="AC7768" i="9" s="1"/>
  <c r="K7768" i="9"/>
  <c r="L7839" i="9"/>
  <c r="AC7839" i="9" s="1"/>
  <c r="K7839" i="9"/>
  <c r="L8019" i="9"/>
  <c r="AC8019" i="9" s="1"/>
  <c r="K8019" i="9"/>
  <c r="L8283" i="9"/>
  <c r="AC8283" i="9" s="1"/>
  <c r="K8283" i="9"/>
  <c r="K7483" i="9"/>
  <c r="L7486" i="9"/>
  <c r="AC7486" i="9" s="1"/>
  <c r="K7491" i="9"/>
  <c r="L7494" i="9"/>
  <c r="AC7494" i="9" s="1"/>
  <c r="K7499" i="9"/>
  <c r="L7502" i="9"/>
  <c r="AC7502" i="9" s="1"/>
  <c r="K7507" i="9"/>
  <c r="L7510" i="9"/>
  <c r="AC7510" i="9" s="1"/>
  <c r="K7515" i="9"/>
  <c r="L7518" i="9"/>
  <c r="AC7518" i="9" s="1"/>
  <c r="K7523" i="9"/>
  <c r="L7526" i="9"/>
  <c r="AC7526" i="9" s="1"/>
  <c r="K7531" i="9"/>
  <c r="L7534" i="9"/>
  <c r="AC7534" i="9" s="1"/>
  <c r="K7539" i="9"/>
  <c r="L7542" i="9"/>
  <c r="AC7542" i="9" s="1"/>
  <c r="K7547" i="9"/>
  <c r="L7550" i="9"/>
  <c r="AC7550" i="9" s="1"/>
  <c r="K7555" i="9"/>
  <c r="L7558" i="9"/>
  <c r="AC7558" i="9" s="1"/>
  <c r="K7563" i="9"/>
  <c r="L7566" i="9"/>
  <c r="AC7566" i="9" s="1"/>
  <c r="K7574" i="9"/>
  <c r="L7588" i="9"/>
  <c r="AC7588" i="9" s="1"/>
  <c r="K7588" i="9"/>
  <c r="L7599" i="9"/>
  <c r="AC7599" i="9" s="1"/>
  <c r="L7626" i="9"/>
  <c r="AC7626" i="9" s="1"/>
  <c r="K7626" i="9"/>
  <c r="K7637" i="9"/>
  <c r="K7648" i="9"/>
  <c r="L7652" i="9"/>
  <c r="AC7652" i="9" s="1"/>
  <c r="K7652" i="9"/>
  <c r="L7663" i="9"/>
  <c r="AC7663" i="9" s="1"/>
  <c r="K7708" i="9"/>
  <c r="L7712" i="9"/>
  <c r="AC7712" i="9" s="1"/>
  <c r="K7712" i="9"/>
  <c r="K7772" i="9"/>
  <c r="L7776" i="9"/>
  <c r="AC7776" i="9" s="1"/>
  <c r="K7776" i="9"/>
  <c r="L7829" i="9"/>
  <c r="AC7829" i="9" s="1"/>
  <c r="K7829" i="9"/>
  <c r="K7903" i="9"/>
  <c r="L7911" i="9"/>
  <c r="AC7911" i="9" s="1"/>
  <c r="K7911" i="9"/>
  <c r="L7837" i="9"/>
  <c r="AC7837" i="9" s="1"/>
  <c r="K7837" i="9"/>
  <c r="K8059" i="9"/>
  <c r="L8059" i="9"/>
  <c r="AC8059" i="9" s="1"/>
  <c r="K8063" i="9"/>
  <c r="L8063" i="9"/>
  <c r="AC8063" i="9" s="1"/>
  <c r="L7861" i="9"/>
  <c r="AC7861" i="9" s="1"/>
  <c r="K7861" i="9"/>
  <c r="L7917" i="9"/>
  <c r="AC7917" i="9" s="1"/>
  <c r="K7917" i="9"/>
  <c r="K7974" i="9"/>
  <c r="L7974" i="9"/>
  <c r="AC7974" i="9" s="1"/>
  <c r="K8051" i="9"/>
  <c r="L8051" i="9"/>
  <c r="AC8051" i="9" s="1"/>
  <c r="L7869" i="9"/>
  <c r="AC7869" i="9" s="1"/>
  <c r="K7869" i="9"/>
  <c r="L7925" i="9"/>
  <c r="AC7925" i="9" s="1"/>
  <c r="K7925" i="9"/>
  <c r="L7966" i="9"/>
  <c r="AC7966" i="9" s="1"/>
  <c r="K7966" i="9"/>
  <c r="K7698" i="9"/>
  <c r="K7706" i="9"/>
  <c r="K7714" i="9"/>
  <c r="K7722" i="9"/>
  <c r="K7730" i="9"/>
  <c r="K7738" i="9"/>
  <c r="K7746" i="9"/>
  <c r="K7754" i="9"/>
  <c r="K7762" i="9"/>
  <c r="K7770" i="9"/>
  <c r="K7778" i="9"/>
  <c r="K7786" i="9"/>
  <c r="K7794" i="9"/>
  <c r="K7802" i="9"/>
  <c r="K7810" i="9"/>
  <c r="K7818" i="9"/>
  <c r="K7855" i="9"/>
  <c r="L7877" i="9"/>
  <c r="AC7877" i="9" s="1"/>
  <c r="K7877" i="9"/>
  <c r="K7927" i="9"/>
  <c r="L7933" i="9"/>
  <c r="AC7933" i="9" s="1"/>
  <c r="K7933" i="9"/>
  <c r="K7956" i="9"/>
  <c r="L7956" i="9"/>
  <c r="AC7956" i="9" s="1"/>
  <c r="L7979" i="9"/>
  <c r="AC7979" i="9" s="1"/>
  <c r="K7979" i="9"/>
  <c r="L7993" i="9"/>
  <c r="AC7993" i="9" s="1"/>
  <c r="K7993" i="9"/>
  <c r="K7998" i="9"/>
  <c r="L7998" i="9"/>
  <c r="AC7998" i="9" s="1"/>
  <c r="K8009" i="9"/>
  <c r="K8095" i="9"/>
  <c r="L8095" i="9"/>
  <c r="AC8095" i="9" s="1"/>
  <c r="L7987" i="9"/>
  <c r="AC7987" i="9" s="1"/>
  <c r="K7987" i="9"/>
  <c r="K8014" i="9"/>
  <c r="L8014" i="9"/>
  <c r="AC8014" i="9" s="1"/>
  <c r="K8022" i="9"/>
  <c r="L8022" i="9"/>
  <c r="AC8022" i="9" s="1"/>
  <c r="K8030" i="9"/>
  <c r="L8030" i="9"/>
  <c r="AC8030" i="9" s="1"/>
  <c r="L7995" i="9"/>
  <c r="AC7995" i="9" s="1"/>
  <c r="K7995" i="9"/>
  <c r="K8398" i="9"/>
  <c r="L8398" i="9"/>
  <c r="AC8398" i="9" s="1"/>
  <c r="K7961" i="9"/>
  <c r="K7963" i="9"/>
  <c r="L7965" i="9"/>
  <c r="AC7965" i="9" s="1"/>
  <c r="L7970" i="9"/>
  <c r="AC7970" i="9" s="1"/>
  <c r="L7976" i="9"/>
  <c r="AC7976" i="9" s="1"/>
  <c r="K7980" i="9"/>
  <c r="L8003" i="9"/>
  <c r="AC8003" i="9" s="1"/>
  <c r="K8003" i="9"/>
  <c r="L8016" i="9"/>
  <c r="AC8016" i="9" s="1"/>
  <c r="L8024" i="9"/>
  <c r="AC8024" i="9" s="1"/>
  <c r="L8032" i="9"/>
  <c r="AC8032" i="9" s="1"/>
  <c r="K8125" i="9"/>
  <c r="L8125" i="9"/>
  <c r="AC8125" i="9" s="1"/>
  <c r="K8129" i="9"/>
  <c r="L8129" i="9"/>
  <c r="AC8129" i="9" s="1"/>
  <c r="K8133" i="9"/>
  <c r="L8133" i="9"/>
  <c r="AC8133" i="9" s="1"/>
  <c r="K8137" i="9"/>
  <c r="L8137" i="9"/>
  <c r="AC8137" i="9" s="1"/>
  <c r="K8141" i="9"/>
  <c r="L8141" i="9"/>
  <c r="AC8141" i="9" s="1"/>
  <c r="K8145" i="9"/>
  <c r="L8145" i="9"/>
  <c r="AC8145" i="9" s="1"/>
  <c r="K8149" i="9"/>
  <c r="L8149" i="9"/>
  <c r="AC8149" i="9" s="1"/>
  <c r="K8153" i="9"/>
  <c r="L8153" i="9"/>
  <c r="AC8153" i="9" s="1"/>
  <c r="K8157" i="9"/>
  <c r="L8157" i="9"/>
  <c r="AC8157" i="9" s="1"/>
  <c r="K8161" i="9"/>
  <c r="L8161" i="9"/>
  <c r="AC8161" i="9" s="1"/>
  <c r="K8165" i="9"/>
  <c r="L8165" i="9"/>
  <c r="AC8165" i="9" s="1"/>
  <c r="K8169" i="9"/>
  <c r="L8169" i="9"/>
  <c r="AC8169" i="9" s="1"/>
  <c r="K8173" i="9"/>
  <c r="L8173" i="9"/>
  <c r="AC8173" i="9" s="1"/>
  <c r="K8177" i="9"/>
  <c r="L8177" i="9"/>
  <c r="AC8177" i="9" s="1"/>
  <c r="K8181" i="9"/>
  <c r="L8181" i="9"/>
  <c r="AC8181" i="9" s="1"/>
  <c r="K8185" i="9"/>
  <c r="L8185" i="9"/>
  <c r="AC8185" i="9" s="1"/>
  <c r="K8189" i="9"/>
  <c r="L8189" i="9"/>
  <c r="AC8189" i="9" s="1"/>
  <c r="K8193" i="9"/>
  <c r="L8193" i="9"/>
  <c r="AC8193" i="9" s="1"/>
  <c r="K8197" i="9"/>
  <c r="L8197" i="9"/>
  <c r="AC8197" i="9" s="1"/>
  <c r="K8201" i="9"/>
  <c r="L8201" i="9"/>
  <c r="AC8201" i="9" s="1"/>
  <c r="K8205" i="9"/>
  <c r="L8205" i="9"/>
  <c r="AC8205" i="9" s="1"/>
  <c r="K8209" i="9"/>
  <c r="L8209" i="9"/>
  <c r="AC8209" i="9" s="1"/>
  <c r="K8213" i="9"/>
  <c r="L8213" i="9"/>
  <c r="AC8213" i="9" s="1"/>
  <c r="K8221" i="9"/>
  <c r="L8221" i="9"/>
  <c r="AC8221" i="9" s="1"/>
  <c r="K8229" i="9"/>
  <c r="L8229" i="9"/>
  <c r="AC8229" i="9" s="1"/>
  <c r="K8237" i="9"/>
  <c r="L8237" i="9"/>
  <c r="AC8237" i="9" s="1"/>
  <c r="K8245" i="9"/>
  <c r="L8245" i="9"/>
  <c r="AC8245" i="9" s="1"/>
  <c r="K8253" i="9"/>
  <c r="L8253" i="9"/>
  <c r="AC8253" i="9" s="1"/>
  <c r="K8261" i="9"/>
  <c r="L8261" i="9"/>
  <c r="AC8261" i="9" s="1"/>
  <c r="K8299" i="9"/>
  <c r="L8299" i="9"/>
  <c r="AC8299" i="9" s="1"/>
  <c r="K8315" i="9"/>
  <c r="L8315" i="9"/>
  <c r="AC8315" i="9" s="1"/>
  <c r="K8331" i="9"/>
  <c r="L8331" i="9"/>
  <c r="AC8331" i="9" s="1"/>
  <c r="K8347" i="9"/>
  <c r="L8347" i="9"/>
  <c r="AC8347" i="9" s="1"/>
  <c r="K8363" i="9"/>
  <c r="L8363" i="9"/>
  <c r="AC8363" i="9" s="1"/>
  <c r="K8394" i="9"/>
  <c r="L8394" i="9"/>
  <c r="AC8394" i="9" s="1"/>
  <c r="K8382" i="9"/>
  <c r="L8382" i="9"/>
  <c r="AC8382" i="9" s="1"/>
  <c r="K8217" i="9"/>
  <c r="L8217" i="9"/>
  <c r="AC8217" i="9" s="1"/>
  <c r="K8225" i="9"/>
  <c r="L8225" i="9"/>
  <c r="AC8225" i="9" s="1"/>
  <c r="K8233" i="9"/>
  <c r="L8233" i="9"/>
  <c r="AC8233" i="9" s="1"/>
  <c r="K8241" i="9"/>
  <c r="L8241" i="9"/>
  <c r="AC8241" i="9" s="1"/>
  <c r="K8249" i="9"/>
  <c r="L8249" i="9"/>
  <c r="AC8249" i="9" s="1"/>
  <c r="K8257" i="9"/>
  <c r="L8257" i="9"/>
  <c r="AC8257" i="9" s="1"/>
  <c r="K8291" i="9"/>
  <c r="L8291" i="9"/>
  <c r="AC8291" i="9" s="1"/>
  <c r="K8307" i="9"/>
  <c r="L8307" i="9"/>
  <c r="AC8307" i="9" s="1"/>
  <c r="K8323" i="9"/>
  <c r="L8323" i="9"/>
  <c r="AC8323" i="9" s="1"/>
  <c r="K8339" i="9"/>
  <c r="L8339" i="9"/>
  <c r="AC8339" i="9" s="1"/>
  <c r="K8355" i="9"/>
  <c r="L8355" i="9"/>
  <c r="AC8355" i="9" s="1"/>
  <c r="K8371" i="9"/>
  <c r="L8371" i="9"/>
  <c r="AC8371" i="9" s="1"/>
  <c r="K8445" i="9"/>
  <c r="L8445" i="9"/>
  <c r="AC8445" i="9" s="1"/>
  <c r="L8103" i="9"/>
  <c r="AC8103" i="9" s="1"/>
  <c r="L8285" i="9"/>
  <c r="AC8285" i="9" s="1"/>
  <c r="K8285" i="9"/>
  <c r="K8386" i="9"/>
  <c r="L8386" i="9"/>
  <c r="AC8386" i="9" s="1"/>
  <c r="K8418" i="9"/>
  <c r="L8418" i="9"/>
  <c r="AC8418" i="9" s="1"/>
  <c r="K8414" i="9"/>
  <c r="L8414" i="9"/>
  <c r="AC8414" i="9" s="1"/>
  <c r="L8600" i="9"/>
  <c r="AC8600" i="9" s="1"/>
  <c r="K8600" i="9"/>
  <c r="K8390" i="9"/>
  <c r="L8390" i="9"/>
  <c r="AC8390" i="9" s="1"/>
  <c r="K8426" i="9"/>
  <c r="L8426" i="9"/>
  <c r="AC8426" i="9" s="1"/>
  <c r="K8589" i="9"/>
  <c r="L8589" i="9"/>
  <c r="AC8589" i="9" s="1"/>
  <c r="K8402" i="9"/>
  <c r="L8402" i="9"/>
  <c r="AC8402" i="9" s="1"/>
  <c r="K8422" i="9"/>
  <c r="L8422" i="9"/>
  <c r="AC8422" i="9" s="1"/>
  <c r="K8406" i="9"/>
  <c r="L8406" i="9"/>
  <c r="AC8406" i="9" s="1"/>
  <c r="K8583" i="9"/>
  <c r="L8583" i="9"/>
  <c r="AC8583" i="9" s="1"/>
  <c r="K8410" i="9"/>
  <c r="L8410" i="9"/>
  <c r="AC8410" i="9" s="1"/>
  <c r="K8430" i="9"/>
  <c r="L8430" i="9"/>
  <c r="AC8430" i="9" s="1"/>
  <c r="K8455" i="9"/>
  <c r="L8455" i="9"/>
  <c r="AC8455" i="9" s="1"/>
  <c r="K8459" i="9"/>
  <c r="L8459" i="9"/>
  <c r="AC8459" i="9" s="1"/>
  <c r="K8463" i="9"/>
  <c r="L8463" i="9"/>
  <c r="AC8463" i="9" s="1"/>
  <c r="K8467" i="9"/>
  <c r="L8467" i="9"/>
  <c r="AC8467" i="9" s="1"/>
  <c r="K8471" i="9"/>
  <c r="L8471" i="9"/>
  <c r="AC8471" i="9" s="1"/>
  <c r="K8475" i="9"/>
  <c r="L8475" i="9"/>
  <c r="AC8475" i="9" s="1"/>
  <c r="K8479" i="9"/>
  <c r="L8479" i="9"/>
  <c r="AC8479" i="9" s="1"/>
  <c r="K8483" i="9"/>
  <c r="L8483" i="9"/>
  <c r="AC8483" i="9" s="1"/>
  <c r="K8487" i="9"/>
  <c r="L8487" i="9"/>
  <c r="AC8487" i="9" s="1"/>
  <c r="K8491" i="9"/>
  <c r="L8491" i="9"/>
  <c r="AC8491" i="9" s="1"/>
  <c r="K8495" i="9"/>
  <c r="L8495" i="9"/>
  <c r="AC8495" i="9" s="1"/>
  <c r="K8499" i="9"/>
  <c r="L8499" i="9"/>
  <c r="AC8499" i="9" s="1"/>
  <c r="K8503" i="9"/>
  <c r="L8503" i="9"/>
  <c r="AC8503" i="9" s="1"/>
  <c r="K8507" i="9"/>
  <c r="L8507" i="9"/>
  <c r="AC8507" i="9" s="1"/>
  <c r="K8511" i="9"/>
  <c r="L8511" i="9"/>
  <c r="AC8511" i="9" s="1"/>
  <c r="K8515" i="9"/>
  <c r="L8515" i="9"/>
  <c r="AC8515" i="9" s="1"/>
  <c r="K8545" i="9"/>
  <c r="L8545" i="9"/>
  <c r="AC8545" i="9" s="1"/>
  <c r="L8557" i="9"/>
  <c r="AC8557" i="9" s="1"/>
  <c r="K8557" i="9"/>
  <c r="L8565" i="9"/>
  <c r="AC8565" i="9" s="1"/>
  <c r="K8565" i="9"/>
  <c r="L8626" i="9"/>
  <c r="AC8626" i="9" s="1"/>
  <c r="K8626" i="9"/>
  <c r="K8630" i="9"/>
  <c r="L8630" i="9"/>
  <c r="AC8630" i="9" s="1"/>
  <c r="L8567" i="9"/>
  <c r="AC8567" i="9" s="1"/>
  <c r="K8567" i="9"/>
  <c r="L8588" i="9"/>
  <c r="AC8588" i="9" s="1"/>
  <c r="K8588" i="9"/>
  <c r="L8604" i="9"/>
  <c r="AC8604" i="9" s="1"/>
  <c r="K8604" i="9"/>
  <c r="L8594" i="9"/>
  <c r="AC8594" i="9" s="1"/>
  <c r="K8594" i="9"/>
  <c r="L8657" i="9"/>
  <c r="AC8657" i="9" s="1"/>
  <c r="K8657" i="9"/>
  <c r="L8547" i="9"/>
  <c r="AC8547" i="9" s="1"/>
  <c r="K8547" i="9"/>
  <c r="L8573" i="9"/>
  <c r="AC8573" i="9" s="1"/>
  <c r="K8573" i="9"/>
  <c r="L8610" i="9"/>
  <c r="AC8610" i="9" s="1"/>
  <c r="K8610" i="9"/>
  <c r="L8581" i="9"/>
  <c r="AC8581" i="9" s="1"/>
  <c r="K8581" i="9"/>
  <c r="L8584" i="9"/>
  <c r="AC8584" i="9" s="1"/>
  <c r="K8584" i="9"/>
  <c r="K8603" i="9"/>
  <c r="L8603" i="9"/>
  <c r="AC8603" i="9" s="1"/>
  <c r="K8613" i="9"/>
  <c r="L8613" i="9"/>
  <c r="AC8613" i="9" s="1"/>
  <c r="K8618" i="9"/>
  <c r="L8618" i="9"/>
  <c r="AC8618" i="9" s="1"/>
  <c r="L8519" i="9"/>
  <c r="AC8519" i="9" s="1"/>
  <c r="L8523" i="9"/>
  <c r="AC8523" i="9" s="1"/>
  <c r="L8527" i="9"/>
  <c r="AC8527" i="9" s="1"/>
  <c r="L8531" i="9"/>
  <c r="AC8531" i="9" s="1"/>
  <c r="L8535" i="9"/>
  <c r="AC8535" i="9" s="1"/>
  <c r="L8539" i="9"/>
  <c r="AC8539" i="9" s="1"/>
  <c r="L8543" i="9"/>
  <c r="AC8543" i="9" s="1"/>
  <c r="L8549" i="9"/>
  <c r="AC8549" i="9" s="1"/>
  <c r="K8549" i="9"/>
  <c r="K8587" i="9"/>
  <c r="L8587" i="9"/>
  <c r="AC8587" i="9" s="1"/>
  <c r="L8599" i="9"/>
  <c r="AC8599" i="9" s="1"/>
  <c r="K8624" i="9"/>
  <c r="L8624" i="9"/>
  <c r="AC8624" i="9" s="1"/>
  <c r="L8592" i="9"/>
  <c r="AC8592" i="9" s="1"/>
  <c r="K8592" i="9"/>
  <c r="L8602" i="9"/>
  <c r="AC8602" i="9" s="1"/>
  <c r="K8602" i="9"/>
  <c r="K8611" i="9"/>
  <c r="L8611" i="9"/>
  <c r="AC8611" i="9" s="1"/>
  <c r="K8614" i="9"/>
  <c r="L8614" i="9"/>
  <c r="AC8614" i="9" s="1"/>
  <c r="K8690" i="9"/>
  <c r="L8690" i="9"/>
  <c r="AC8690" i="9" s="1"/>
  <c r="K8605" i="9"/>
  <c r="L8605" i="9"/>
  <c r="AC8605" i="9" s="1"/>
  <c r="K8636" i="9"/>
  <c r="L8636" i="9"/>
  <c r="AC8636" i="9" s="1"/>
  <c r="K8701" i="9"/>
  <c r="L8701" i="9"/>
  <c r="AC8701" i="9" s="1"/>
  <c r="L8586" i="9"/>
  <c r="AC8586" i="9" s="1"/>
  <c r="K8586" i="9"/>
  <c r="K8595" i="9"/>
  <c r="L8595" i="9"/>
  <c r="AC8595" i="9" s="1"/>
  <c r="L8608" i="9"/>
  <c r="AC8608" i="9" s="1"/>
  <c r="K8608" i="9"/>
  <c r="L8665" i="9"/>
  <c r="AC8665" i="9" s="1"/>
  <c r="K8665" i="9"/>
  <c r="K8596" i="9"/>
  <c r="K8597" i="9"/>
  <c r="L8597" i="9"/>
  <c r="AC8597" i="9" s="1"/>
  <c r="L8607" i="9"/>
  <c r="AC8607" i="9" s="1"/>
  <c r="K8640" i="9"/>
  <c r="L8640" i="9"/>
  <c r="AC8640" i="9" s="1"/>
  <c r="K8661" i="9"/>
  <c r="L8661" i="9"/>
  <c r="AC8661" i="9" s="1"/>
  <c r="L8688" i="9"/>
  <c r="AC8688" i="9" s="1"/>
  <c r="K8688" i="9"/>
  <c r="L8654" i="9"/>
  <c r="AC8654" i="9" s="1"/>
  <c r="K8654" i="9"/>
  <c r="L8689" i="9"/>
  <c r="AC8689" i="9" s="1"/>
  <c r="K8689" i="9"/>
  <c r="L8697" i="9"/>
  <c r="AC8697" i="9" s="1"/>
  <c r="K8697" i="9"/>
  <c r="L8706" i="9"/>
  <c r="AC8706" i="9" s="1"/>
  <c r="K8706" i="9"/>
  <c r="L8734" i="9"/>
  <c r="AC8734" i="9" s="1"/>
  <c r="K8734" i="9"/>
  <c r="L8663" i="9"/>
  <c r="AC8663" i="9" s="1"/>
  <c r="K8663" i="9"/>
  <c r="L8692" i="9"/>
  <c r="AC8692" i="9" s="1"/>
  <c r="K8692" i="9"/>
  <c r="K8638" i="9"/>
  <c r="L8638" i="9"/>
  <c r="AC8638" i="9" s="1"/>
  <c r="L8676" i="9"/>
  <c r="AC8676" i="9" s="1"/>
  <c r="L8756" i="9"/>
  <c r="AC8756" i="9" s="1"/>
  <c r="K8756" i="9"/>
  <c r="K8680" i="9"/>
  <c r="L8680" i="9"/>
  <c r="AC8680" i="9" s="1"/>
  <c r="L8652" i="9"/>
  <c r="AC8652" i="9" s="1"/>
  <c r="L8700" i="9"/>
  <c r="AC8700" i="9" s="1"/>
  <c r="K8700" i="9"/>
  <c r="L8675" i="9"/>
  <c r="AC8675" i="9" s="1"/>
  <c r="K8675" i="9"/>
  <c r="L8744" i="9"/>
  <c r="AC8744" i="9" s="1"/>
  <c r="K8744" i="9"/>
  <c r="L8671" i="9"/>
  <c r="AC8671" i="9" s="1"/>
  <c r="K8671" i="9"/>
  <c r="L8679" i="9"/>
  <c r="AC8679" i="9" s="1"/>
  <c r="K8679" i="9"/>
  <c r="L8695" i="9"/>
  <c r="AC8695" i="9" s="1"/>
  <c r="K8695" i="9"/>
  <c r="L8747" i="9"/>
  <c r="AC8747" i="9" s="1"/>
  <c r="K8747" i="9"/>
  <c r="L8669" i="9"/>
  <c r="AC8669" i="9" s="1"/>
  <c r="K8669" i="9"/>
  <c r="L8677" i="9"/>
  <c r="AC8677" i="9" s="1"/>
  <c r="K8677" i="9"/>
  <c r="L8761" i="9"/>
  <c r="AC8761" i="9" s="1"/>
  <c r="K8761" i="9"/>
  <c r="L8667" i="9"/>
  <c r="AC8667" i="9" s="1"/>
  <c r="K8667" i="9"/>
  <c r="L8769" i="9"/>
  <c r="AC8769" i="9" s="1"/>
  <c r="K8769" i="9"/>
  <c r="L8673" i="9"/>
  <c r="AC8673" i="9" s="1"/>
  <c r="K8673" i="9"/>
  <c r="L8683" i="9"/>
  <c r="AC8683" i="9" s="1"/>
  <c r="K8683" i="9"/>
  <c r="L8685" i="9"/>
  <c r="AC8685" i="9" s="1"/>
  <c r="K8685" i="9"/>
  <c r="L8693" i="9"/>
  <c r="AC8693" i="9" s="1"/>
  <c r="K8693" i="9"/>
  <c r="L8722" i="9"/>
  <c r="AC8722" i="9" s="1"/>
  <c r="K8722" i="9"/>
  <c r="L8743" i="9"/>
  <c r="AC8743" i="9" s="1"/>
  <c r="K8743" i="9"/>
  <c r="L8691" i="9"/>
  <c r="AC8691" i="9" s="1"/>
  <c r="K8691" i="9"/>
  <c r="L8711" i="9"/>
  <c r="AC8711" i="9" s="1"/>
  <c r="K8711" i="9"/>
  <c r="L8714" i="9"/>
  <c r="AC8714" i="9" s="1"/>
  <c r="K8714" i="9"/>
  <c r="L8724" i="9"/>
  <c r="AC8724" i="9" s="1"/>
  <c r="K8724" i="9"/>
  <c r="L8687" i="9"/>
  <c r="AC8687" i="9" s="1"/>
  <c r="K8687" i="9"/>
  <c r="L8718" i="9"/>
  <c r="AC8718" i="9" s="1"/>
  <c r="K8718" i="9"/>
  <c r="L8726" i="9"/>
  <c r="AC8726" i="9" s="1"/>
  <c r="K8726" i="9"/>
  <c r="L8740" i="9"/>
  <c r="AC8740" i="9" s="1"/>
  <c r="K8740" i="9"/>
  <c r="L8681" i="9"/>
  <c r="AC8681" i="9" s="1"/>
  <c r="K8681" i="9"/>
  <c r="L8698" i="9"/>
  <c r="AC8698" i="9" s="1"/>
  <c r="K8698" i="9"/>
  <c r="L8702" i="9"/>
  <c r="AC8702" i="9" s="1"/>
  <c r="K8702" i="9"/>
  <c r="L8704" i="9"/>
  <c r="AC8704" i="9" s="1"/>
  <c r="K8704" i="9"/>
  <c r="L8716" i="9"/>
  <c r="AC8716" i="9" s="1"/>
  <c r="K8716" i="9"/>
  <c r="L8762" i="9"/>
  <c r="AC8762" i="9" s="1"/>
  <c r="K8762" i="9"/>
  <c r="L8696" i="9"/>
  <c r="AC8696" i="9" s="1"/>
  <c r="K8696" i="9"/>
  <c r="L8712" i="9"/>
  <c r="AC8712" i="9" s="1"/>
  <c r="K8712" i="9"/>
  <c r="L8778" i="9"/>
  <c r="AC8778" i="9" s="1"/>
  <c r="K8778" i="9"/>
  <c r="L8694" i="9"/>
  <c r="AC8694" i="9" s="1"/>
  <c r="K8694" i="9"/>
  <c r="L8710" i="9"/>
  <c r="AC8710" i="9" s="1"/>
  <c r="K8710" i="9"/>
  <c r="L8720" i="9"/>
  <c r="AC8720" i="9" s="1"/>
  <c r="K8720" i="9"/>
  <c r="L8728" i="9"/>
  <c r="AC8728" i="9" s="1"/>
  <c r="K8728" i="9"/>
  <c r="L8771" i="9"/>
  <c r="AC8771" i="9" s="1"/>
  <c r="K8771" i="9"/>
  <c r="L8708" i="9"/>
  <c r="AC8708" i="9" s="1"/>
  <c r="K8708" i="9"/>
  <c r="L8745" i="9"/>
  <c r="AC8745" i="9" s="1"/>
  <c r="K8745" i="9"/>
  <c r="L8751" i="9"/>
  <c r="AC8751" i="9" s="1"/>
  <c r="K8751" i="9"/>
  <c r="L8763" i="9"/>
  <c r="AC8763" i="9" s="1"/>
  <c r="K8763" i="9"/>
  <c r="L8770" i="9"/>
  <c r="AC8770" i="9" s="1"/>
  <c r="K8770" i="9"/>
  <c r="L8777" i="9"/>
  <c r="AC8777" i="9" s="1"/>
  <c r="K8777" i="9"/>
  <c r="L8741" i="9"/>
  <c r="AC8741" i="9" s="1"/>
  <c r="K8741" i="9"/>
  <c r="L8779" i="9"/>
  <c r="AC8779" i="9" s="1"/>
  <c r="K8779" i="9"/>
  <c r="L8739" i="9"/>
  <c r="AC8739" i="9" s="1"/>
  <c r="K8739" i="9"/>
  <c r="L8749" i="9"/>
  <c r="AC8749" i="9" s="1"/>
  <c r="K8749" i="9"/>
  <c r="L8737" i="9"/>
  <c r="AC8737" i="9" s="1"/>
  <c r="K8737" i="9"/>
  <c r="L8757" i="9"/>
  <c r="AC8757" i="9" s="1"/>
  <c r="K8757" i="9"/>
  <c r="L8765" i="9"/>
  <c r="AC8765" i="9" s="1"/>
  <c r="K8765" i="9"/>
  <c r="L8773" i="9"/>
  <c r="AC8773" i="9" s="1"/>
  <c r="K8773" i="9"/>
  <c r="L8781" i="9"/>
  <c r="AC8781" i="9" s="1"/>
  <c r="K8781" i="9"/>
  <c r="L8755" i="9"/>
  <c r="AC8755" i="9" s="1"/>
  <c r="K8755" i="9"/>
  <c r="L8753" i="9"/>
  <c r="AC8753" i="9" s="1"/>
  <c r="K8753" i="9"/>
  <c r="L8759" i="9"/>
  <c r="AC8759" i="9" s="1"/>
  <c r="K8759" i="9"/>
  <c r="L8767" i="9"/>
  <c r="AC8767" i="9" s="1"/>
  <c r="K8767" i="9"/>
  <c r="L8775" i="9"/>
  <c r="AC8775" i="9" s="1"/>
  <c r="K8775" i="9"/>
  <c r="C6" i="9" l="1"/>
  <c r="X23" i="9"/>
  <c r="E9" i="9"/>
  <c r="AC2902" i="9"/>
  <c r="H10" i="9" s="1"/>
  <c r="D10" i="9"/>
  <c r="E27" i="5" s="1"/>
  <c r="F9" i="9"/>
  <c r="G26" i="5" s="1"/>
  <c r="L4366" i="9"/>
  <c r="F12" i="9"/>
  <c r="G29" i="5" s="1"/>
  <c r="K6574" i="9"/>
  <c r="E15" i="9"/>
  <c r="F32" i="5" s="1"/>
  <c r="E8" i="9"/>
  <c r="F25" i="5" s="1"/>
  <c r="F14" i="9"/>
  <c r="G31" i="5" s="1"/>
  <c r="L6574" i="9"/>
  <c r="F15" i="9"/>
  <c r="G32" i="5" s="1"/>
  <c r="C8" i="9"/>
  <c r="D25" i="5" s="1"/>
  <c r="F11" i="9"/>
  <c r="G28" i="5" s="1"/>
  <c r="AC3646" i="9"/>
  <c r="E16" i="9"/>
  <c r="F33" i="5" s="1"/>
  <c r="F7" i="9"/>
  <c r="G24" i="5" s="1"/>
  <c r="K3646" i="9"/>
  <c r="E11" i="9"/>
  <c r="F28" i="5" s="1"/>
  <c r="E6" i="9"/>
  <c r="F23" i="5" s="1"/>
  <c r="E14" i="9"/>
  <c r="F31" i="5" s="1"/>
  <c r="F16" i="9"/>
  <c r="G33" i="5" s="1"/>
  <c r="E17" i="9"/>
  <c r="F34" i="5" s="1"/>
  <c r="F24" i="5"/>
  <c r="K2902" i="9"/>
  <c r="E10" i="9"/>
  <c r="F27" i="5" s="1"/>
  <c r="K5110" i="9"/>
  <c r="E13" i="9"/>
  <c r="F30" i="5" s="1"/>
  <c r="E12" i="9"/>
  <c r="F29" i="5" s="1"/>
  <c r="L22" i="9"/>
  <c r="AC22" i="9" s="1"/>
  <c r="F6" i="9"/>
  <c r="G23" i="5" s="1"/>
  <c r="F17" i="9"/>
  <c r="G34" i="5" s="1"/>
  <c r="L1438" i="9"/>
  <c r="F8" i="9"/>
  <c r="G25" i="5" s="1"/>
  <c r="L5110" i="9"/>
  <c r="F13" i="9"/>
  <c r="G30" i="5" s="1"/>
  <c r="D23" i="5"/>
  <c r="F10" i="9"/>
  <c r="G27" i="5" s="1"/>
  <c r="Y23" i="9"/>
  <c r="Z23" i="9" s="1"/>
  <c r="V24" i="9"/>
  <c r="W24" i="9" s="1"/>
  <c r="S24" i="9"/>
  <c r="K8038" i="9"/>
  <c r="L6575" i="9"/>
  <c r="AC6575" i="9" s="1"/>
  <c r="L3647" i="9"/>
  <c r="AC3647" i="9" s="1"/>
  <c r="L4370" i="9"/>
  <c r="AC4370" i="9" s="1"/>
  <c r="K2905" i="9"/>
  <c r="K2182" i="9"/>
  <c r="F26" i="5"/>
  <c r="L5854" i="9"/>
  <c r="K5111" i="9"/>
  <c r="L5113" i="9"/>
  <c r="AC5113" i="9" s="1"/>
  <c r="L2182" i="9"/>
  <c r="K766" i="9"/>
  <c r="K3647" i="9"/>
  <c r="K4370" i="9"/>
  <c r="C12" i="9" s="1"/>
  <c r="L766" i="9"/>
  <c r="D7" i="9" s="1"/>
  <c r="K5854" i="9"/>
  <c r="L7318" i="9"/>
  <c r="R25" i="9"/>
  <c r="K6575" i="9"/>
  <c r="L8038" i="9"/>
  <c r="K7318" i="9"/>
  <c r="D6" i="9" l="1"/>
  <c r="E23" i="5" s="1"/>
  <c r="H6" i="9"/>
  <c r="X24" i="9"/>
  <c r="D11" i="9"/>
  <c r="E28" i="5" s="1"/>
  <c r="H11" i="9"/>
  <c r="C15" i="9"/>
  <c r="D32" i="5" s="1"/>
  <c r="AC4366" i="9"/>
  <c r="H12" i="9" s="1"/>
  <c r="D12" i="9"/>
  <c r="E29" i="5" s="1"/>
  <c r="C16" i="9"/>
  <c r="D33" i="5" s="1"/>
  <c r="AC7318" i="9"/>
  <c r="H16" i="9" s="1"/>
  <c r="D16" i="9"/>
  <c r="E33" i="5" s="1"/>
  <c r="AC766" i="9"/>
  <c r="H7" i="9" s="1"/>
  <c r="E24" i="5"/>
  <c r="AC5854" i="9"/>
  <c r="H14" i="9" s="1"/>
  <c r="D14" i="9"/>
  <c r="E31" i="5" s="1"/>
  <c r="C17" i="9"/>
  <c r="D34" i="5" s="1"/>
  <c r="D29" i="5"/>
  <c r="AC2182" i="9"/>
  <c r="H9" i="9" s="1"/>
  <c r="D9" i="9"/>
  <c r="E26" i="5" s="1"/>
  <c r="C9" i="9"/>
  <c r="D26" i="5" s="1"/>
  <c r="C13" i="9"/>
  <c r="D30" i="5" s="1"/>
  <c r="AC1438" i="9"/>
  <c r="H8" i="9" s="1"/>
  <c r="D8" i="9"/>
  <c r="E25" i="5" s="1"/>
  <c r="C11" i="9"/>
  <c r="D28" i="5" s="1"/>
  <c r="AC6574" i="9"/>
  <c r="H15" i="9" s="1"/>
  <c r="D15" i="9"/>
  <c r="E32" i="5" s="1"/>
  <c r="AC5110" i="9"/>
  <c r="H13" i="9" s="1"/>
  <c r="D13" i="9"/>
  <c r="E30" i="5" s="1"/>
  <c r="AC8038" i="9"/>
  <c r="H17" i="9" s="1"/>
  <c r="D17" i="9"/>
  <c r="E34" i="5" s="1"/>
  <c r="C14" i="9"/>
  <c r="D31" i="5" s="1"/>
  <c r="C7" i="9"/>
  <c r="D24" i="5" s="1"/>
  <c r="C10" i="9"/>
  <c r="D27" i="5" s="1"/>
  <c r="V25" i="9"/>
  <c r="W25" i="9" s="1"/>
  <c r="S25" i="9"/>
  <c r="AA23" i="9"/>
  <c r="AB23" i="9"/>
  <c r="AD23" i="9" s="1"/>
  <c r="R26" i="9"/>
  <c r="X25" i="9" l="1"/>
  <c r="V26" i="9"/>
  <c r="W26" i="9" s="1"/>
  <c r="S26" i="9"/>
  <c r="Y24" i="9"/>
  <c r="Z24" i="9" s="1"/>
  <c r="R27" i="9"/>
  <c r="X26" i="9" l="1"/>
  <c r="V27" i="9"/>
  <c r="W27" i="9" s="1"/>
  <c r="S27" i="9"/>
  <c r="AB24" i="9"/>
  <c r="AA24" i="9"/>
  <c r="R28" i="9"/>
  <c r="Y25" i="9"/>
  <c r="Z25" i="9" s="1"/>
  <c r="X27" i="9" l="1"/>
  <c r="V28" i="9"/>
  <c r="W28" i="9" s="1"/>
  <c r="S28" i="9"/>
  <c r="AA25" i="9"/>
  <c r="AB25" i="9"/>
  <c r="R29" i="9"/>
  <c r="Y26" i="9"/>
  <c r="Z26" i="9" s="1"/>
  <c r="AD24" i="9"/>
  <c r="X28" i="9" l="1"/>
  <c r="AD25" i="9"/>
  <c r="V29" i="9"/>
  <c r="W29" i="9" s="1"/>
  <c r="S29" i="9"/>
  <c r="R30" i="9"/>
  <c r="Y27" i="9"/>
  <c r="Z27" i="9" s="1"/>
  <c r="AB26" i="9"/>
  <c r="AA26" i="9"/>
  <c r="X29" i="9" l="1"/>
  <c r="V30" i="9"/>
  <c r="W30" i="9" s="1"/>
  <c r="S30" i="9"/>
  <c r="AA27" i="9"/>
  <c r="AB27" i="9"/>
  <c r="Y28" i="9"/>
  <c r="Z28" i="9" s="1"/>
  <c r="R31" i="9"/>
  <c r="AD26" i="9"/>
  <c r="X30" i="9" l="1"/>
  <c r="V31" i="9"/>
  <c r="W31" i="9" s="1"/>
  <c r="S31" i="9"/>
  <c r="AB28" i="9"/>
  <c r="AA28" i="9"/>
  <c r="Y29" i="9"/>
  <c r="Z29" i="9" s="1"/>
  <c r="R32" i="9"/>
  <c r="AD27" i="9"/>
  <c r="X31" i="9" l="1"/>
  <c r="V32" i="9"/>
  <c r="W32" i="9" s="1"/>
  <c r="S32" i="9"/>
  <c r="AA29" i="9"/>
  <c r="AB29" i="9"/>
  <c r="AD28" i="9"/>
  <c r="R33" i="9"/>
  <c r="Y30" i="9"/>
  <c r="Z30" i="9" s="1"/>
  <c r="X32" i="9" l="1"/>
  <c r="V33" i="9"/>
  <c r="W33" i="9" s="1"/>
  <c r="S33" i="9"/>
  <c r="Y31" i="9"/>
  <c r="Z31" i="9" s="1"/>
  <c r="AB30" i="9"/>
  <c r="AA30" i="9"/>
  <c r="AD29" i="9"/>
  <c r="R34" i="9"/>
  <c r="X33" i="9" l="1"/>
  <c r="AD30" i="9"/>
  <c r="V34" i="9"/>
  <c r="W34" i="9" s="1"/>
  <c r="X34" i="9" s="1"/>
  <c r="S34" i="9"/>
  <c r="AA31" i="9"/>
  <c r="AB31" i="9"/>
  <c r="R35" i="9"/>
  <c r="Y32" i="9"/>
  <c r="Z32" i="9" s="1"/>
  <c r="AD31" i="9" l="1"/>
  <c r="V35" i="9"/>
  <c r="W35" i="9" s="1"/>
  <c r="S35" i="9"/>
  <c r="R36" i="9"/>
  <c r="Y33" i="9"/>
  <c r="Z33" i="9" s="1"/>
  <c r="AB32" i="9"/>
  <c r="AA32" i="9"/>
  <c r="X35" i="9" l="1"/>
  <c r="AD32" i="9"/>
  <c r="V36" i="9"/>
  <c r="W36" i="9" s="1"/>
  <c r="S36" i="9"/>
  <c r="AA33" i="9"/>
  <c r="AB33" i="9"/>
  <c r="Y34" i="9"/>
  <c r="Z34" i="9" s="1"/>
  <c r="R37" i="9"/>
  <c r="X36" i="9" l="1"/>
  <c r="AD33" i="9"/>
  <c r="V37" i="9"/>
  <c r="W37" i="9" s="1"/>
  <c r="S37" i="9"/>
  <c r="AB34" i="9"/>
  <c r="AA34" i="9"/>
  <c r="R38" i="9"/>
  <c r="Y35" i="9"/>
  <c r="Z35" i="9" s="1"/>
  <c r="X37" i="9" l="1"/>
  <c r="AD34" i="9"/>
  <c r="V38" i="9"/>
  <c r="W38" i="9" s="1"/>
  <c r="S38" i="9"/>
  <c r="AA35" i="9"/>
  <c r="AB35" i="9"/>
  <c r="R39" i="9"/>
  <c r="Y36" i="9"/>
  <c r="Z36" i="9" s="1"/>
  <c r="X38" i="9" l="1"/>
  <c r="AD35" i="9"/>
  <c r="V39" i="9"/>
  <c r="W39" i="9" s="1"/>
  <c r="S39" i="9"/>
  <c r="AB36" i="9"/>
  <c r="AA36" i="9"/>
  <c r="R40" i="9"/>
  <c r="Y37" i="9"/>
  <c r="Z37" i="9" s="1"/>
  <c r="X39" i="9" l="1"/>
  <c r="AD36" i="9"/>
  <c r="V40" i="9"/>
  <c r="W40" i="9" s="1"/>
  <c r="S40" i="9"/>
  <c r="Y38" i="9"/>
  <c r="Z38" i="9" s="1"/>
  <c r="R41" i="9"/>
  <c r="AA37" i="9"/>
  <c r="AB37" i="9"/>
  <c r="X40" i="9" l="1"/>
  <c r="AD37" i="9"/>
  <c r="V41" i="9"/>
  <c r="W41" i="9" s="1"/>
  <c r="S41" i="9"/>
  <c r="Y39" i="9"/>
  <c r="Z39" i="9" s="1"/>
  <c r="R42" i="9"/>
  <c r="AB38" i="9"/>
  <c r="AA38" i="9"/>
  <c r="X41" i="9" l="1"/>
  <c r="AD38" i="9"/>
  <c r="V42" i="9"/>
  <c r="W42" i="9" s="1"/>
  <c r="S42" i="9"/>
  <c r="Y40" i="9"/>
  <c r="Z40" i="9" s="1"/>
  <c r="R43" i="9"/>
  <c r="AA39" i="9"/>
  <c r="AB39" i="9"/>
  <c r="X42" i="9" l="1"/>
  <c r="AD39" i="9"/>
  <c r="V43" i="9"/>
  <c r="W43" i="9" s="1"/>
  <c r="S43" i="9"/>
  <c r="Y41" i="9"/>
  <c r="Z41" i="9" s="1"/>
  <c r="R44" i="9"/>
  <c r="AB40" i="9"/>
  <c r="AA40" i="9"/>
  <c r="X43" i="9" l="1"/>
  <c r="AD40" i="9"/>
  <c r="V44" i="9"/>
  <c r="W44" i="9" s="1"/>
  <c r="S44" i="9"/>
  <c r="AA41" i="9"/>
  <c r="AB41" i="9"/>
  <c r="Y42" i="9"/>
  <c r="Z42" i="9" s="1"/>
  <c r="R45" i="9"/>
  <c r="X44" i="9" l="1"/>
  <c r="AD41" i="9"/>
  <c r="V45" i="9"/>
  <c r="W45" i="9" s="1"/>
  <c r="S45" i="9"/>
  <c r="AB42" i="9"/>
  <c r="AA42" i="9"/>
  <c r="Y43" i="9"/>
  <c r="Z43" i="9" s="1"/>
  <c r="R46" i="9"/>
  <c r="X45" i="9" l="1"/>
  <c r="AD42" i="9"/>
  <c r="V46" i="9"/>
  <c r="W46" i="9" s="1"/>
  <c r="S46" i="9"/>
  <c r="AA43" i="9"/>
  <c r="AB43" i="9"/>
  <c r="Y44" i="9"/>
  <c r="Z44" i="9" s="1"/>
  <c r="R47" i="9"/>
  <c r="X46" i="9" l="1"/>
  <c r="AD43" i="9"/>
  <c r="V47" i="9"/>
  <c r="W47" i="9" s="1"/>
  <c r="S47" i="9"/>
  <c r="AB44" i="9"/>
  <c r="AA44" i="9"/>
  <c r="R48" i="9"/>
  <c r="Y45" i="9"/>
  <c r="Z45" i="9" s="1"/>
  <c r="X47" i="9" l="1"/>
  <c r="AD44" i="9"/>
  <c r="V48" i="9"/>
  <c r="W48" i="9" s="1"/>
  <c r="S48" i="9"/>
  <c r="AA45" i="9"/>
  <c r="AB45" i="9"/>
  <c r="Y46" i="9"/>
  <c r="Z46" i="9" s="1"/>
  <c r="R49" i="9"/>
  <c r="X48" i="9" l="1"/>
  <c r="AD45" i="9"/>
  <c r="V49" i="9"/>
  <c r="W49" i="9" s="1"/>
  <c r="S49" i="9"/>
  <c r="AB46" i="9"/>
  <c r="AA46" i="9"/>
  <c r="R50" i="9"/>
  <c r="Y47" i="9"/>
  <c r="Z47" i="9" s="1"/>
  <c r="X49" i="9" l="1"/>
  <c r="AD46" i="9"/>
  <c r="V50" i="9"/>
  <c r="W50" i="9" s="1"/>
  <c r="S50" i="9"/>
  <c r="AA47" i="9"/>
  <c r="AB47" i="9"/>
  <c r="R51" i="9"/>
  <c r="Y48" i="9"/>
  <c r="Z48" i="9" s="1"/>
  <c r="X50" i="9" l="1"/>
  <c r="AD47" i="9"/>
  <c r="V51" i="9"/>
  <c r="W51" i="9" s="1"/>
  <c r="S51" i="9"/>
  <c r="Y49" i="9"/>
  <c r="Z49" i="9" s="1"/>
  <c r="AB48" i="9"/>
  <c r="AA48" i="9"/>
  <c r="R52" i="9"/>
  <c r="X51" i="9" l="1"/>
  <c r="AD48" i="9"/>
  <c r="V52" i="9"/>
  <c r="W52" i="9" s="1"/>
  <c r="S52" i="9"/>
  <c r="AA49" i="9"/>
  <c r="AB49" i="9"/>
  <c r="Y50" i="9"/>
  <c r="Z50" i="9" s="1"/>
  <c r="R53" i="9"/>
  <c r="X52" i="9" l="1"/>
  <c r="AD49" i="9"/>
  <c r="V53" i="9"/>
  <c r="W53" i="9" s="1"/>
  <c r="S53" i="9"/>
  <c r="AB50" i="9"/>
  <c r="AA50" i="9"/>
  <c r="R54" i="9"/>
  <c r="Y51" i="9"/>
  <c r="Z51" i="9" s="1"/>
  <c r="X53" i="9" l="1"/>
  <c r="AD50" i="9"/>
  <c r="V54" i="9"/>
  <c r="W54" i="9" s="1"/>
  <c r="S54" i="9"/>
  <c r="AA51" i="9"/>
  <c r="AB51" i="9"/>
  <c r="R55" i="9"/>
  <c r="Y52" i="9"/>
  <c r="Z52" i="9" s="1"/>
  <c r="X54" i="9" l="1"/>
  <c r="AD51" i="9"/>
  <c r="V55" i="9"/>
  <c r="W55" i="9" s="1"/>
  <c r="X55" i="9" s="1"/>
  <c r="S55" i="9"/>
  <c r="Y53" i="9"/>
  <c r="Z53" i="9" s="1"/>
  <c r="R56" i="9"/>
  <c r="AB52" i="9"/>
  <c r="AA52" i="9"/>
  <c r="AD52" i="9" l="1"/>
  <c r="V56" i="9"/>
  <c r="W56" i="9" s="1"/>
  <c r="X56" i="9" s="1"/>
  <c r="S56" i="9"/>
  <c r="AA53" i="9"/>
  <c r="AB53" i="9"/>
  <c r="R57" i="9"/>
  <c r="Y54" i="9"/>
  <c r="Z54" i="9" s="1"/>
  <c r="AD53" i="9" l="1"/>
  <c r="V57" i="9"/>
  <c r="W57" i="9" s="1"/>
  <c r="S57" i="9"/>
  <c r="AB54" i="9"/>
  <c r="AA54" i="9"/>
  <c r="R58" i="9"/>
  <c r="Y55" i="9"/>
  <c r="Z55" i="9" s="1"/>
  <c r="X57" i="9" l="1"/>
  <c r="AD54" i="9"/>
  <c r="V58" i="9"/>
  <c r="W58" i="9" s="1"/>
  <c r="X58" i="9" s="1"/>
  <c r="S58" i="9"/>
  <c r="AA55" i="9"/>
  <c r="AB55" i="9"/>
  <c r="R59" i="9"/>
  <c r="Y56" i="9"/>
  <c r="Z56" i="9" s="1"/>
  <c r="AD55" i="9" l="1"/>
  <c r="V59" i="9"/>
  <c r="W59" i="9" s="1"/>
  <c r="X59" i="9" s="1"/>
  <c r="S59" i="9"/>
  <c r="R60" i="9"/>
  <c r="AB56" i="9"/>
  <c r="AA56" i="9"/>
  <c r="Y57" i="9"/>
  <c r="Z57" i="9" s="1"/>
  <c r="AD56" i="9" l="1"/>
  <c r="V60" i="9"/>
  <c r="W60" i="9" s="1"/>
  <c r="X60" i="9" s="1"/>
  <c r="S60" i="9"/>
  <c r="AA57" i="9"/>
  <c r="AB57" i="9"/>
  <c r="R61" i="9"/>
  <c r="Y58" i="9"/>
  <c r="Z58" i="9" s="1"/>
  <c r="AD57" i="9" l="1"/>
  <c r="V61" i="9"/>
  <c r="W61" i="9" s="1"/>
  <c r="X61" i="9" s="1"/>
  <c r="S61" i="9"/>
  <c r="Y59" i="9"/>
  <c r="Z59" i="9" s="1"/>
  <c r="AB58" i="9"/>
  <c r="AA58" i="9"/>
  <c r="R62" i="9"/>
  <c r="AD58" i="9" l="1"/>
  <c r="V62" i="9"/>
  <c r="W62" i="9" s="1"/>
  <c r="S62" i="9"/>
  <c r="AA59" i="9"/>
  <c r="AB59" i="9"/>
  <c r="Y60" i="9"/>
  <c r="Z60" i="9" s="1"/>
  <c r="R63" i="9"/>
  <c r="X62" i="9" l="1"/>
  <c r="AD59" i="9"/>
  <c r="V63" i="9"/>
  <c r="W63" i="9" s="1"/>
  <c r="S63" i="9"/>
  <c r="R64" i="9"/>
  <c r="Y61" i="9"/>
  <c r="Z61" i="9" s="1"/>
  <c r="AB60" i="9"/>
  <c r="AA60" i="9"/>
  <c r="X63" i="9" l="1"/>
  <c r="AD60" i="9"/>
  <c r="V64" i="9"/>
  <c r="W64" i="9" s="1"/>
  <c r="S64" i="9"/>
  <c r="AA61" i="9"/>
  <c r="AB61" i="9"/>
  <c r="R65" i="9"/>
  <c r="Y62" i="9"/>
  <c r="Z62" i="9" s="1"/>
  <c r="X64" i="9" l="1"/>
  <c r="AD61" i="9"/>
  <c r="V65" i="9"/>
  <c r="W65" i="9" s="1"/>
  <c r="X65" i="9" s="1"/>
  <c r="S65" i="9"/>
  <c r="AB62" i="9"/>
  <c r="AA62" i="9"/>
  <c r="R66" i="9"/>
  <c r="Y63" i="9"/>
  <c r="Z63" i="9" s="1"/>
  <c r="AD62" i="9" l="1"/>
  <c r="V66" i="9"/>
  <c r="W66" i="9" s="1"/>
  <c r="S66" i="9"/>
  <c r="X66" i="9" s="1"/>
  <c r="AA63" i="9"/>
  <c r="AB63" i="9"/>
  <c r="R67" i="9"/>
  <c r="Y64" i="9"/>
  <c r="Z64" i="9" s="1"/>
  <c r="AD63" i="9" l="1"/>
  <c r="V67" i="9"/>
  <c r="W67" i="9" s="1"/>
  <c r="S67" i="9"/>
  <c r="AB64" i="9"/>
  <c r="AA64" i="9"/>
  <c r="Y65" i="9"/>
  <c r="Z65" i="9" s="1"/>
  <c r="R68" i="9"/>
  <c r="X67" i="9" l="1"/>
  <c r="AD64" i="9"/>
  <c r="V68" i="9"/>
  <c r="W68" i="9" s="1"/>
  <c r="S68" i="9"/>
  <c r="AA65" i="9"/>
  <c r="AB65" i="9"/>
  <c r="Y66" i="9"/>
  <c r="Z66" i="9" s="1"/>
  <c r="R69" i="9"/>
  <c r="X68" i="9" l="1"/>
  <c r="AD65" i="9"/>
  <c r="V69" i="9"/>
  <c r="W69" i="9" s="1"/>
  <c r="S69" i="9"/>
  <c r="AB66" i="9"/>
  <c r="AA66" i="9"/>
  <c r="R70" i="9"/>
  <c r="Y67" i="9"/>
  <c r="Z67" i="9" s="1"/>
  <c r="X69" i="9" l="1"/>
  <c r="AD66" i="9"/>
  <c r="V70" i="9"/>
  <c r="W70" i="9" s="1"/>
  <c r="S70" i="9"/>
  <c r="X70" i="9" s="1"/>
  <c r="AA67" i="9"/>
  <c r="AB67" i="9"/>
  <c r="Y68" i="9"/>
  <c r="Z68" i="9" s="1"/>
  <c r="R71" i="9"/>
  <c r="AD67" i="9" l="1"/>
  <c r="V71" i="9"/>
  <c r="W71" i="9" s="1"/>
  <c r="S71" i="9"/>
  <c r="AB68" i="9"/>
  <c r="AA68" i="9"/>
  <c r="R72" i="9"/>
  <c r="Y69" i="9"/>
  <c r="Z69" i="9" s="1"/>
  <c r="X71" i="9" l="1"/>
  <c r="AD68" i="9"/>
  <c r="V72" i="9"/>
  <c r="W72" i="9" s="1"/>
  <c r="S72" i="9"/>
  <c r="X72" i="9" s="1"/>
  <c r="AA69" i="9"/>
  <c r="AB69" i="9"/>
  <c r="Y70" i="9"/>
  <c r="Z70" i="9" s="1"/>
  <c r="R73" i="9"/>
  <c r="AD69" i="9" l="1"/>
  <c r="V73" i="9"/>
  <c r="W73" i="9" s="1"/>
  <c r="X73" i="9" s="1"/>
  <c r="S73" i="9"/>
  <c r="AB70" i="9"/>
  <c r="AA70" i="9"/>
  <c r="R74" i="9"/>
  <c r="Y71" i="9"/>
  <c r="Z71" i="9" s="1"/>
  <c r="AD70" i="9" l="1"/>
  <c r="V74" i="9"/>
  <c r="W74" i="9" s="1"/>
  <c r="X74" i="9" s="1"/>
  <c r="S74" i="9"/>
  <c r="R75" i="9"/>
  <c r="AA71" i="9"/>
  <c r="AB71" i="9"/>
  <c r="Y72" i="9"/>
  <c r="Z72" i="9" s="1"/>
  <c r="AD71" i="9" l="1"/>
  <c r="V75" i="9"/>
  <c r="W75" i="9" s="1"/>
  <c r="S75" i="9"/>
  <c r="AB72" i="9"/>
  <c r="AA72" i="9"/>
  <c r="R76" i="9"/>
  <c r="Y73" i="9"/>
  <c r="Z73" i="9" s="1"/>
  <c r="X75" i="9" l="1"/>
  <c r="AD72" i="9"/>
  <c r="V76" i="9"/>
  <c r="W76" i="9" s="1"/>
  <c r="S76" i="9"/>
  <c r="X76" i="9" s="1"/>
  <c r="Y74" i="9"/>
  <c r="Z74" i="9" s="1"/>
  <c r="R77" i="9"/>
  <c r="AA73" i="9"/>
  <c r="AB73" i="9"/>
  <c r="AD73" i="9" l="1"/>
  <c r="V77" i="9"/>
  <c r="W77" i="9" s="1"/>
  <c r="S77" i="9"/>
  <c r="Y75" i="9"/>
  <c r="Z75" i="9" s="1"/>
  <c r="R78" i="9"/>
  <c r="AB74" i="9"/>
  <c r="AA74" i="9"/>
  <c r="X77" i="9" l="1"/>
  <c r="AD74" i="9"/>
  <c r="V78" i="9"/>
  <c r="W78" i="9" s="1"/>
  <c r="S78" i="9"/>
  <c r="X78" i="9" s="1"/>
  <c r="Y76" i="9"/>
  <c r="Z76" i="9" s="1"/>
  <c r="R79" i="9"/>
  <c r="AA75" i="9"/>
  <c r="AB75" i="9"/>
  <c r="AD75" i="9" l="1"/>
  <c r="V79" i="9"/>
  <c r="W79" i="9" s="1"/>
  <c r="S79" i="9"/>
  <c r="Y77" i="9"/>
  <c r="Z77" i="9" s="1"/>
  <c r="R80" i="9"/>
  <c r="AB76" i="9"/>
  <c r="AA76" i="9"/>
  <c r="X79" i="9" l="1"/>
  <c r="AD76" i="9"/>
  <c r="V80" i="9"/>
  <c r="W80" i="9" s="1"/>
  <c r="S80" i="9"/>
  <c r="AA77" i="9"/>
  <c r="AB77" i="9"/>
  <c r="Y78" i="9"/>
  <c r="Z78" i="9" s="1"/>
  <c r="R81" i="9"/>
  <c r="X80" i="9" l="1"/>
  <c r="AD77" i="9"/>
  <c r="V81" i="9"/>
  <c r="W81" i="9" s="1"/>
  <c r="S81" i="9"/>
  <c r="AB78" i="9"/>
  <c r="AA78" i="9"/>
  <c r="R82" i="9"/>
  <c r="Y79" i="9"/>
  <c r="Z79" i="9" s="1"/>
  <c r="X81" i="9" l="1"/>
  <c r="AD78" i="9"/>
  <c r="V82" i="9"/>
  <c r="W82" i="9" s="1"/>
  <c r="S82" i="9"/>
  <c r="AA79" i="9"/>
  <c r="AB79" i="9"/>
  <c r="R83" i="9"/>
  <c r="Y80" i="9"/>
  <c r="Z80" i="9" s="1"/>
  <c r="X82" i="9" l="1"/>
  <c r="AD79" i="9"/>
  <c r="V83" i="9"/>
  <c r="W83" i="9" s="1"/>
  <c r="X83" i="9" s="1"/>
  <c r="S83" i="9"/>
  <c r="AB80" i="9"/>
  <c r="AA80" i="9"/>
  <c r="R84" i="9"/>
  <c r="Y81" i="9"/>
  <c r="Z81" i="9" s="1"/>
  <c r="AD80" i="9" l="1"/>
  <c r="V84" i="9"/>
  <c r="W84" i="9" s="1"/>
  <c r="S84" i="9"/>
  <c r="X84" i="9" s="1"/>
  <c r="AA81" i="9"/>
  <c r="AB81" i="9"/>
  <c r="R85" i="9"/>
  <c r="Y82" i="9"/>
  <c r="Z82" i="9" s="1"/>
  <c r="AD81" i="9" l="1"/>
  <c r="V85" i="9"/>
  <c r="W85" i="9" s="1"/>
  <c r="X85" i="9" s="1"/>
  <c r="S85" i="9"/>
  <c r="AB82" i="9"/>
  <c r="AA82" i="9"/>
  <c r="R86" i="9"/>
  <c r="Y83" i="9"/>
  <c r="Z83" i="9" s="1"/>
  <c r="AD82" i="9" l="1"/>
  <c r="V86" i="9"/>
  <c r="W86" i="9" s="1"/>
  <c r="S86" i="9"/>
  <c r="X86" i="9" s="1"/>
  <c r="AA83" i="9"/>
  <c r="AB83" i="9"/>
  <c r="R87" i="9"/>
  <c r="Y84" i="9"/>
  <c r="Z84" i="9" s="1"/>
  <c r="AD83" i="9" l="1"/>
  <c r="V87" i="9"/>
  <c r="W87" i="9" s="1"/>
  <c r="S87" i="9"/>
  <c r="X87" i="9" s="1"/>
  <c r="AB84" i="9"/>
  <c r="AA84" i="9"/>
  <c r="R88" i="9"/>
  <c r="Y85" i="9"/>
  <c r="Z85" i="9" s="1"/>
  <c r="AD84" i="9" l="1"/>
  <c r="V88" i="9"/>
  <c r="W88" i="9" s="1"/>
  <c r="S88" i="9"/>
  <c r="X88" i="9" s="1"/>
  <c r="Y86" i="9"/>
  <c r="Z86" i="9" s="1"/>
  <c r="R89" i="9"/>
  <c r="AA85" i="9"/>
  <c r="AB85" i="9"/>
  <c r="AD85" i="9" l="1"/>
  <c r="V89" i="9"/>
  <c r="W89" i="9" s="1"/>
  <c r="S89" i="9"/>
  <c r="Y87" i="9"/>
  <c r="Z87" i="9" s="1"/>
  <c r="R90" i="9"/>
  <c r="AB86" i="9"/>
  <c r="AA86" i="9"/>
  <c r="X89" i="9" l="1"/>
  <c r="AD86" i="9"/>
  <c r="V90" i="9"/>
  <c r="W90" i="9" s="1"/>
  <c r="S90" i="9"/>
  <c r="X90" i="9" s="1"/>
  <c r="Y88" i="9"/>
  <c r="Z88" i="9" s="1"/>
  <c r="R91" i="9"/>
  <c r="AA87" i="9"/>
  <c r="AB87" i="9"/>
  <c r="AD87" i="9" l="1"/>
  <c r="V91" i="9"/>
  <c r="W91" i="9" s="1"/>
  <c r="S91" i="9"/>
  <c r="X91" i="9" s="1"/>
  <c r="Y89" i="9"/>
  <c r="Z89" i="9" s="1"/>
  <c r="R92" i="9"/>
  <c r="AB88" i="9"/>
  <c r="AA88" i="9"/>
  <c r="AD88" i="9" l="1"/>
  <c r="V92" i="9"/>
  <c r="W92" i="9" s="1"/>
  <c r="S92" i="9"/>
  <c r="AA89" i="9"/>
  <c r="AB89" i="9"/>
  <c r="Y90" i="9"/>
  <c r="Z90" i="9" s="1"/>
  <c r="R93" i="9"/>
  <c r="X92" i="9" l="1"/>
  <c r="AD89" i="9"/>
  <c r="V93" i="9"/>
  <c r="W93" i="9" s="1"/>
  <c r="S93" i="9"/>
  <c r="AB90" i="9"/>
  <c r="AA90" i="9"/>
  <c r="Y91" i="9"/>
  <c r="Z91" i="9" s="1"/>
  <c r="R94" i="9"/>
  <c r="X93" i="9" l="1"/>
  <c r="AD90" i="9"/>
  <c r="V94" i="9"/>
  <c r="W94" i="9" s="1"/>
  <c r="X94" i="9" s="1"/>
  <c r="S94" i="9"/>
  <c r="AA91" i="9"/>
  <c r="AB91" i="9"/>
  <c r="R95" i="9"/>
  <c r="Y92" i="9"/>
  <c r="Z92" i="9" s="1"/>
  <c r="AD91" i="9" l="1"/>
  <c r="V95" i="9"/>
  <c r="W95" i="9" s="1"/>
  <c r="S95" i="9"/>
  <c r="AB92" i="9"/>
  <c r="AA92" i="9"/>
  <c r="R96" i="9"/>
  <c r="Y93" i="9"/>
  <c r="Z93" i="9" s="1"/>
  <c r="X95" i="9" l="1"/>
  <c r="AD92" i="9"/>
  <c r="V96" i="9"/>
  <c r="W96" i="9" s="1"/>
  <c r="S96" i="9"/>
  <c r="X96" i="9" s="1"/>
  <c r="Y94" i="9"/>
  <c r="Z94" i="9" s="1"/>
  <c r="AA93" i="9"/>
  <c r="AB93" i="9"/>
  <c r="R97" i="9"/>
  <c r="AD93" i="9" l="1"/>
  <c r="V97" i="9"/>
  <c r="W97" i="9" s="1"/>
  <c r="S97" i="9"/>
  <c r="AB94" i="9"/>
  <c r="AA94" i="9"/>
  <c r="R98" i="9"/>
  <c r="Y95" i="9"/>
  <c r="Z95" i="9" s="1"/>
  <c r="X97" i="9" l="1"/>
  <c r="AD94" i="9"/>
  <c r="V98" i="9"/>
  <c r="W98" i="9" s="1"/>
  <c r="S98" i="9"/>
  <c r="AA95" i="9"/>
  <c r="AB95" i="9"/>
  <c r="R99" i="9"/>
  <c r="Y96" i="9"/>
  <c r="Z96" i="9" s="1"/>
  <c r="X98" i="9" l="1"/>
  <c r="AD95" i="9"/>
  <c r="V99" i="9"/>
  <c r="W99" i="9" s="1"/>
  <c r="S99" i="9"/>
  <c r="R100" i="9"/>
  <c r="Y97" i="9"/>
  <c r="Z97" i="9" s="1"/>
  <c r="AB96" i="9"/>
  <c r="AA96" i="9"/>
  <c r="X99" i="9" l="1"/>
  <c r="AD96" i="9"/>
  <c r="V100" i="9"/>
  <c r="W100" i="9" s="1"/>
  <c r="S100" i="9"/>
  <c r="X100" i="9" s="1"/>
  <c r="AA97" i="9"/>
  <c r="AB97" i="9"/>
  <c r="R101" i="9"/>
  <c r="Y98" i="9"/>
  <c r="Z98" i="9" s="1"/>
  <c r="AD97" i="9" l="1"/>
  <c r="V101" i="9"/>
  <c r="W101" i="9" s="1"/>
  <c r="S101" i="9"/>
  <c r="X101" i="9" s="1"/>
  <c r="Y99" i="9"/>
  <c r="Z99" i="9" s="1"/>
  <c r="R102" i="9"/>
  <c r="AB98" i="9"/>
  <c r="AA98" i="9"/>
  <c r="AD98" i="9" l="1"/>
  <c r="V102" i="9"/>
  <c r="W102" i="9" s="1"/>
  <c r="S102" i="9"/>
  <c r="AA99" i="9"/>
  <c r="AB99" i="9"/>
  <c r="R103" i="9"/>
  <c r="Y100" i="9"/>
  <c r="Z100" i="9" s="1"/>
  <c r="X102" i="9" l="1"/>
  <c r="AD99" i="9"/>
  <c r="V103" i="9"/>
  <c r="W103" i="9" s="1"/>
  <c r="S103" i="9"/>
  <c r="AB100" i="9"/>
  <c r="AA100" i="9"/>
  <c r="Y101" i="9"/>
  <c r="Z101" i="9" s="1"/>
  <c r="R104" i="9"/>
  <c r="X103" i="9" l="1"/>
  <c r="AD100" i="9"/>
  <c r="V104" i="9"/>
  <c r="W104" i="9" s="1"/>
  <c r="S104" i="9"/>
  <c r="X104" i="9" s="1"/>
  <c r="R105" i="9"/>
  <c r="AA101" i="9"/>
  <c r="AB101" i="9"/>
  <c r="Y102" i="9"/>
  <c r="Z102" i="9" s="1"/>
  <c r="AD101" i="9" l="1"/>
  <c r="V105" i="9"/>
  <c r="W105" i="9" s="1"/>
  <c r="S105" i="9"/>
  <c r="X105" i="9" s="1"/>
  <c r="R106" i="9"/>
  <c r="AB102" i="9"/>
  <c r="AA102" i="9"/>
  <c r="Y103" i="9"/>
  <c r="Z103" i="9" s="1"/>
  <c r="AD102" i="9" l="1"/>
  <c r="V106" i="9"/>
  <c r="W106" i="9" s="1"/>
  <c r="S106" i="9"/>
  <c r="AA103" i="9"/>
  <c r="AB103" i="9"/>
  <c r="Y104" i="9"/>
  <c r="Z104" i="9" s="1"/>
  <c r="R107" i="9"/>
  <c r="X106" i="9" l="1"/>
  <c r="AD103" i="9"/>
  <c r="V107" i="9"/>
  <c r="W107" i="9" s="1"/>
  <c r="S107" i="9"/>
  <c r="AB104" i="9"/>
  <c r="AA104" i="9"/>
  <c r="R108" i="9"/>
  <c r="Y105" i="9"/>
  <c r="Z105" i="9" s="1"/>
  <c r="X107" i="9" l="1"/>
  <c r="AD104" i="9"/>
  <c r="V108" i="9"/>
  <c r="W108" i="9" s="1"/>
  <c r="S108" i="9"/>
  <c r="X108" i="9" s="1"/>
  <c r="Y106" i="9"/>
  <c r="Z106" i="9" s="1"/>
  <c r="AA105" i="9"/>
  <c r="AB105" i="9"/>
  <c r="R109" i="9"/>
  <c r="AD105" i="9" l="1"/>
  <c r="V109" i="9"/>
  <c r="W109" i="9" s="1"/>
  <c r="S109" i="9"/>
  <c r="Y107" i="9"/>
  <c r="Z107" i="9" s="1"/>
  <c r="R110" i="9"/>
  <c r="AB106" i="9"/>
  <c r="AA106" i="9"/>
  <c r="X109" i="9" l="1"/>
  <c r="AD106" i="9"/>
  <c r="V110" i="9"/>
  <c r="W110" i="9" s="1"/>
  <c r="S110" i="9"/>
  <c r="AA107" i="9"/>
  <c r="AB107" i="9"/>
  <c r="R111" i="9"/>
  <c r="Y108" i="9"/>
  <c r="Z108" i="9" s="1"/>
  <c r="X110" i="9" l="1"/>
  <c r="AD107" i="9"/>
  <c r="V111" i="9"/>
  <c r="W111" i="9" s="1"/>
  <c r="S111" i="9"/>
  <c r="R112" i="9"/>
  <c r="Y109" i="9"/>
  <c r="Z109" i="9" s="1"/>
  <c r="AB108" i="9"/>
  <c r="AA108" i="9"/>
  <c r="X111" i="9" l="1"/>
  <c r="AD108" i="9"/>
  <c r="V112" i="9"/>
  <c r="W112" i="9" s="1"/>
  <c r="S112" i="9"/>
  <c r="X112" i="9" s="1"/>
  <c r="AA109" i="9"/>
  <c r="AB109" i="9"/>
  <c r="R113" i="9"/>
  <c r="Y110" i="9"/>
  <c r="Z110" i="9" s="1"/>
  <c r="AD109" i="9" l="1"/>
  <c r="V113" i="9"/>
  <c r="W113" i="9" s="1"/>
  <c r="S113" i="9"/>
  <c r="X113" i="9" s="1"/>
  <c r="Y111" i="9"/>
  <c r="Z111" i="9" s="1"/>
  <c r="R114" i="9"/>
  <c r="AB110" i="9"/>
  <c r="AA110" i="9"/>
  <c r="AD110" i="9" l="1"/>
  <c r="V114" i="9"/>
  <c r="W114" i="9" s="1"/>
  <c r="S114" i="9"/>
  <c r="Y112" i="9"/>
  <c r="Z112" i="9" s="1"/>
  <c r="R115" i="9"/>
  <c r="AA111" i="9"/>
  <c r="AB111" i="9"/>
  <c r="X114" i="9" l="1"/>
  <c r="AD111" i="9"/>
  <c r="V115" i="9"/>
  <c r="W115" i="9" s="1"/>
  <c r="S115" i="9"/>
  <c r="R116" i="9"/>
  <c r="AB112" i="9"/>
  <c r="AA112" i="9"/>
  <c r="Y113" i="9"/>
  <c r="Z113" i="9" s="1"/>
  <c r="X115" i="9" l="1"/>
  <c r="AD112" i="9"/>
  <c r="V116" i="9"/>
  <c r="W116" i="9" s="1"/>
  <c r="S116" i="9"/>
  <c r="AA113" i="9"/>
  <c r="AB113" i="9"/>
  <c r="Y114" i="9"/>
  <c r="Z114" i="9" s="1"/>
  <c r="R117" i="9"/>
  <c r="X116" i="9" l="1"/>
  <c r="AD113" i="9"/>
  <c r="V117" i="9"/>
  <c r="W117" i="9" s="1"/>
  <c r="S117" i="9"/>
  <c r="AB114" i="9"/>
  <c r="AA114" i="9"/>
  <c r="R118" i="9"/>
  <c r="Y115" i="9"/>
  <c r="Z115" i="9" s="1"/>
  <c r="X117" i="9" l="1"/>
  <c r="AD114" i="9"/>
  <c r="V118" i="9"/>
  <c r="W118" i="9" s="1"/>
  <c r="X118" i="9" s="1"/>
  <c r="S118" i="9"/>
  <c r="AA115" i="9"/>
  <c r="AB115" i="9"/>
  <c r="Y116" i="9"/>
  <c r="Z116" i="9" s="1"/>
  <c r="R119" i="9"/>
  <c r="AD115" i="9" l="1"/>
  <c r="V119" i="9"/>
  <c r="W119" i="9" s="1"/>
  <c r="X119" i="9" s="1"/>
  <c r="S119" i="9"/>
  <c r="AB116" i="9"/>
  <c r="AA116" i="9"/>
  <c r="Y117" i="9"/>
  <c r="Z117" i="9" s="1"/>
  <c r="R120" i="9"/>
  <c r="AD116" i="9" l="1"/>
  <c r="V120" i="9"/>
  <c r="W120" i="9" s="1"/>
  <c r="X120" i="9" s="1"/>
  <c r="S120" i="9"/>
  <c r="AA117" i="9"/>
  <c r="AB117" i="9"/>
  <c r="Y118" i="9"/>
  <c r="Z118" i="9" s="1"/>
  <c r="R121" i="9"/>
  <c r="AD117" i="9" l="1"/>
  <c r="V121" i="9"/>
  <c r="W121" i="9" s="1"/>
  <c r="S121" i="9"/>
  <c r="X121" i="9" s="1"/>
  <c r="AB118" i="9"/>
  <c r="AA118" i="9"/>
  <c r="R122" i="9"/>
  <c r="Y119" i="9"/>
  <c r="Z119" i="9" s="1"/>
  <c r="AD118" i="9" l="1"/>
  <c r="V122" i="9"/>
  <c r="W122" i="9" s="1"/>
  <c r="S122" i="9"/>
  <c r="AA119" i="9"/>
  <c r="AB119" i="9"/>
  <c r="R123" i="9"/>
  <c r="Y120" i="9"/>
  <c r="Z120" i="9" s="1"/>
  <c r="X122" i="9" l="1"/>
  <c r="AD119" i="9"/>
  <c r="V123" i="9"/>
  <c r="W123" i="9" s="1"/>
  <c r="S123" i="9"/>
  <c r="X123" i="9" s="1"/>
  <c r="AB120" i="9"/>
  <c r="AA120" i="9"/>
  <c r="R124" i="9"/>
  <c r="Y121" i="9"/>
  <c r="Z121" i="9" s="1"/>
  <c r="AD120" i="9" l="1"/>
  <c r="V124" i="9"/>
  <c r="W124" i="9" s="1"/>
  <c r="S124" i="9"/>
  <c r="X124" i="9" s="1"/>
  <c r="AA121" i="9"/>
  <c r="AB121" i="9"/>
  <c r="R125" i="9"/>
  <c r="Y122" i="9"/>
  <c r="Z122" i="9" s="1"/>
  <c r="AD121" i="9" l="1"/>
  <c r="V125" i="9"/>
  <c r="W125" i="9" s="1"/>
  <c r="X125" i="9" s="1"/>
  <c r="S125" i="9"/>
  <c r="R126" i="9"/>
  <c r="Y123" i="9"/>
  <c r="Z123" i="9" s="1"/>
  <c r="AB122" i="9"/>
  <c r="AA122" i="9"/>
  <c r="AD122" i="9" l="1"/>
  <c r="V126" i="9"/>
  <c r="W126" i="9" s="1"/>
  <c r="X126" i="9" s="1"/>
  <c r="S126" i="9"/>
  <c r="AA123" i="9"/>
  <c r="AB123" i="9"/>
  <c r="R127" i="9"/>
  <c r="Y124" i="9"/>
  <c r="Z124" i="9" s="1"/>
  <c r="AD123" i="9" l="1"/>
  <c r="V127" i="9"/>
  <c r="W127" i="9" s="1"/>
  <c r="S127" i="9"/>
  <c r="AB124" i="9"/>
  <c r="AA124" i="9"/>
  <c r="Y125" i="9"/>
  <c r="Z125" i="9" s="1"/>
  <c r="R128" i="9"/>
  <c r="X127" i="9" l="1"/>
  <c r="AD124" i="9"/>
  <c r="V128" i="9"/>
  <c r="W128" i="9" s="1"/>
  <c r="S128" i="9"/>
  <c r="AA125" i="9"/>
  <c r="AB125" i="9"/>
  <c r="Y126" i="9"/>
  <c r="Z126" i="9" s="1"/>
  <c r="R129" i="9"/>
  <c r="X128" i="9" l="1"/>
  <c r="AD125" i="9"/>
  <c r="V129" i="9"/>
  <c r="W129" i="9" s="1"/>
  <c r="X129" i="9" s="1"/>
  <c r="S129" i="9"/>
  <c r="AB126" i="9"/>
  <c r="AA126" i="9"/>
  <c r="R130" i="9"/>
  <c r="Y127" i="9"/>
  <c r="Z127" i="9" s="1"/>
  <c r="AD126" i="9" l="1"/>
  <c r="V130" i="9"/>
  <c r="W130" i="9" s="1"/>
  <c r="S130" i="9"/>
  <c r="AA127" i="9"/>
  <c r="AB127" i="9"/>
  <c r="R131" i="9"/>
  <c r="Y128" i="9"/>
  <c r="Z128" i="9" s="1"/>
  <c r="X130" i="9" l="1"/>
  <c r="AD127" i="9"/>
  <c r="V131" i="9"/>
  <c r="W131" i="9" s="1"/>
  <c r="S131" i="9"/>
  <c r="X131" i="9" s="1"/>
  <c r="AB128" i="9"/>
  <c r="AA128" i="9"/>
  <c r="R132" i="9"/>
  <c r="Y129" i="9"/>
  <c r="Z129" i="9" s="1"/>
  <c r="AD128" i="9" l="1"/>
  <c r="V132" i="9"/>
  <c r="W132" i="9" s="1"/>
  <c r="S132" i="9"/>
  <c r="AA129" i="9"/>
  <c r="AB129" i="9"/>
  <c r="Y130" i="9"/>
  <c r="Z130" i="9" s="1"/>
  <c r="R133" i="9"/>
  <c r="X132" i="9" l="1"/>
  <c r="AD129" i="9"/>
  <c r="V133" i="9"/>
  <c r="W133" i="9" s="1"/>
  <c r="S133" i="9"/>
  <c r="X133" i="9" s="1"/>
  <c r="AB130" i="9"/>
  <c r="AA130" i="9"/>
  <c r="R134" i="9"/>
  <c r="Y131" i="9"/>
  <c r="Z131" i="9" s="1"/>
  <c r="AD130" i="9" l="1"/>
  <c r="V134" i="9"/>
  <c r="W134" i="9" s="1"/>
  <c r="S134" i="9"/>
  <c r="X134" i="9" s="1"/>
  <c r="AA131" i="9"/>
  <c r="AB131" i="9"/>
  <c r="R135" i="9"/>
  <c r="Y132" i="9"/>
  <c r="Z132" i="9" s="1"/>
  <c r="AD131" i="9" l="1"/>
  <c r="V135" i="9"/>
  <c r="W135" i="9" s="1"/>
  <c r="S135" i="9"/>
  <c r="AB132" i="9"/>
  <c r="AA132" i="9"/>
  <c r="R136" i="9"/>
  <c r="Y133" i="9"/>
  <c r="Z133" i="9" s="1"/>
  <c r="X135" i="9" l="1"/>
  <c r="AD132" i="9"/>
  <c r="V136" i="9"/>
  <c r="W136" i="9" s="1"/>
  <c r="S136" i="9"/>
  <c r="AA133" i="9"/>
  <c r="AB133" i="9"/>
  <c r="Y134" i="9"/>
  <c r="Z134" i="9" s="1"/>
  <c r="R137" i="9"/>
  <c r="X136" i="9" l="1"/>
  <c r="AD133" i="9"/>
  <c r="V137" i="9"/>
  <c r="W137" i="9" s="1"/>
  <c r="X137" i="9" s="1"/>
  <c r="S137" i="9"/>
  <c r="R138" i="9"/>
  <c r="AB134" i="9"/>
  <c r="AA134" i="9"/>
  <c r="Y135" i="9"/>
  <c r="Z135" i="9" s="1"/>
  <c r="AD134" i="9" l="1"/>
  <c r="V138" i="9"/>
  <c r="W138" i="9" s="1"/>
  <c r="X138" i="9" s="1"/>
  <c r="S138" i="9"/>
  <c r="AA135" i="9"/>
  <c r="AB135" i="9"/>
  <c r="R139" i="9"/>
  <c r="Y136" i="9"/>
  <c r="Z136" i="9" s="1"/>
  <c r="AD135" i="9" l="1"/>
  <c r="V139" i="9"/>
  <c r="W139" i="9" s="1"/>
  <c r="X139" i="9" s="1"/>
  <c r="S139" i="9"/>
  <c r="AB136" i="9"/>
  <c r="AA136" i="9"/>
  <c r="R140" i="9"/>
  <c r="Y137" i="9"/>
  <c r="Z137" i="9" s="1"/>
  <c r="AD136" i="9" l="1"/>
  <c r="V140" i="9"/>
  <c r="W140" i="9" s="1"/>
  <c r="X140" i="9" s="1"/>
  <c r="S140" i="9"/>
  <c r="AA137" i="9"/>
  <c r="AB137" i="9"/>
  <c r="R141" i="9"/>
  <c r="Y138" i="9"/>
  <c r="Z138" i="9" s="1"/>
  <c r="AD137" i="9" l="1"/>
  <c r="V141" i="9"/>
  <c r="W141" i="9" s="1"/>
  <c r="S141" i="9"/>
  <c r="X141" i="9" s="1"/>
  <c r="AB138" i="9"/>
  <c r="AA138" i="9"/>
  <c r="R142" i="9"/>
  <c r="Y139" i="9"/>
  <c r="Z139" i="9" s="1"/>
  <c r="AD138" i="9" l="1"/>
  <c r="V142" i="9"/>
  <c r="W142" i="9" s="1"/>
  <c r="X142" i="9" s="1"/>
  <c r="S142" i="9"/>
  <c r="AA139" i="9"/>
  <c r="AB139" i="9"/>
  <c r="Y140" i="9"/>
  <c r="Z140" i="9" s="1"/>
  <c r="R143" i="9"/>
  <c r="AD139" i="9" l="1"/>
  <c r="V143" i="9"/>
  <c r="W143" i="9" s="1"/>
  <c r="S143" i="9"/>
  <c r="R144" i="9"/>
  <c r="AB140" i="9"/>
  <c r="AA140" i="9"/>
  <c r="Y141" i="9"/>
  <c r="Z141" i="9" s="1"/>
  <c r="X143" i="9" l="1"/>
  <c r="AD140" i="9"/>
  <c r="V144" i="9"/>
  <c r="W144" i="9" s="1"/>
  <c r="S144" i="9"/>
  <c r="X144" i="9" s="1"/>
  <c r="AA141" i="9"/>
  <c r="AB141" i="9"/>
  <c r="R145" i="9"/>
  <c r="Y142" i="9"/>
  <c r="Z142" i="9" s="1"/>
  <c r="AD141" i="9" l="1"/>
  <c r="V145" i="9"/>
  <c r="W145" i="9" s="1"/>
  <c r="S145" i="9"/>
  <c r="Y143" i="9"/>
  <c r="Z143" i="9" s="1"/>
  <c r="AB142" i="9"/>
  <c r="AA142" i="9"/>
  <c r="R146" i="9"/>
  <c r="X145" i="9" l="1"/>
  <c r="AD142" i="9"/>
  <c r="V146" i="9"/>
  <c r="W146" i="9" s="1"/>
  <c r="S146" i="9"/>
  <c r="Y144" i="9"/>
  <c r="Z144" i="9" s="1"/>
  <c r="R147" i="9"/>
  <c r="AA143" i="9"/>
  <c r="AB143" i="9"/>
  <c r="X146" i="9" l="1"/>
  <c r="AD143" i="9"/>
  <c r="V147" i="9"/>
  <c r="W147" i="9" s="1"/>
  <c r="S147" i="9"/>
  <c r="AB144" i="9"/>
  <c r="AA144" i="9"/>
  <c r="Y145" i="9"/>
  <c r="Z145" i="9" s="1"/>
  <c r="R148" i="9"/>
  <c r="X147" i="9" l="1"/>
  <c r="AD144" i="9"/>
  <c r="V148" i="9"/>
  <c r="W148" i="9" s="1"/>
  <c r="S148" i="9"/>
  <c r="X148" i="9" s="1"/>
  <c r="AA145" i="9"/>
  <c r="AB145" i="9"/>
  <c r="Y146" i="9"/>
  <c r="Z146" i="9" s="1"/>
  <c r="R149" i="9"/>
  <c r="AD145" i="9" l="1"/>
  <c r="V149" i="9"/>
  <c r="W149" i="9" s="1"/>
  <c r="S149" i="9"/>
  <c r="X149" i="9" s="1"/>
  <c r="AB146" i="9"/>
  <c r="AA146" i="9"/>
  <c r="R150" i="9"/>
  <c r="Y147" i="9"/>
  <c r="Z147" i="9" s="1"/>
  <c r="AD146" i="9" l="1"/>
  <c r="V150" i="9"/>
  <c r="W150" i="9" s="1"/>
  <c r="S150" i="9"/>
  <c r="AA147" i="9"/>
  <c r="AB147" i="9"/>
  <c r="Y148" i="9"/>
  <c r="Z148" i="9" s="1"/>
  <c r="R151" i="9"/>
  <c r="X150" i="9" l="1"/>
  <c r="AD147" i="9"/>
  <c r="V151" i="9"/>
  <c r="W151" i="9" s="1"/>
  <c r="S151" i="9"/>
  <c r="AB148" i="9"/>
  <c r="AA148" i="9"/>
  <c r="R152" i="9"/>
  <c r="Y149" i="9"/>
  <c r="Z149" i="9" s="1"/>
  <c r="X151" i="9" l="1"/>
  <c r="AD148" i="9"/>
  <c r="V152" i="9"/>
  <c r="W152" i="9" s="1"/>
  <c r="S152" i="9"/>
  <c r="X152" i="9" s="1"/>
  <c r="AA149" i="9"/>
  <c r="AB149" i="9"/>
  <c r="Y150" i="9"/>
  <c r="Z150" i="9" s="1"/>
  <c r="R153" i="9"/>
  <c r="AD149" i="9" l="1"/>
  <c r="V153" i="9"/>
  <c r="W153" i="9" s="1"/>
  <c r="S153" i="9"/>
  <c r="X153" i="9" s="1"/>
  <c r="R154" i="9"/>
  <c r="AB150" i="9"/>
  <c r="AA150" i="9"/>
  <c r="Y151" i="9"/>
  <c r="Z151" i="9" s="1"/>
  <c r="AD150" i="9" l="1"/>
  <c r="V154" i="9"/>
  <c r="W154" i="9" s="1"/>
  <c r="S154" i="9"/>
  <c r="AA151" i="9"/>
  <c r="AB151" i="9"/>
  <c r="R155" i="9"/>
  <c r="Y152" i="9"/>
  <c r="Z152" i="9" s="1"/>
  <c r="X154" i="9" l="1"/>
  <c r="AD151" i="9"/>
  <c r="V155" i="9"/>
  <c r="W155" i="9" s="1"/>
  <c r="S155" i="9"/>
  <c r="AB152" i="9"/>
  <c r="AA152" i="9"/>
  <c r="R156" i="9"/>
  <c r="Y153" i="9"/>
  <c r="Z153" i="9" s="1"/>
  <c r="X155" i="9" l="1"/>
  <c r="AD152" i="9"/>
  <c r="V156" i="9"/>
  <c r="W156" i="9" s="1"/>
  <c r="S156" i="9"/>
  <c r="X156" i="9" s="1"/>
  <c r="AA153" i="9"/>
  <c r="AB153" i="9"/>
  <c r="Y154" i="9"/>
  <c r="Z154" i="9" s="1"/>
  <c r="R157" i="9"/>
  <c r="AD153" i="9" l="1"/>
  <c r="V157" i="9"/>
  <c r="W157" i="9" s="1"/>
  <c r="X157" i="9" s="1"/>
  <c r="S157" i="9"/>
  <c r="AB154" i="9"/>
  <c r="AA154" i="9"/>
  <c r="R158" i="9"/>
  <c r="Y155" i="9"/>
  <c r="Z155" i="9" s="1"/>
  <c r="AD154" i="9" l="1"/>
  <c r="V158" i="9"/>
  <c r="W158" i="9" s="1"/>
  <c r="S158" i="9"/>
  <c r="AA155" i="9"/>
  <c r="AB155" i="9"/>
  <c r="R159" i="9"/>
  <c r="Y156" i="9"/>
  <c r="Z156" i="9" s="1"/>
  <c r="X158" i="9" l="1"/>
  <c r="AD155" i="9"/>
  <c r="V159" i="9"/>
  <c r="W159" i="9" s="1"/>
  <c r="S159" i="9"/>
  <c r="AB156" i="9"/>
  <c r="AA156" i="9"/>
  <c r="R160" i="9"/>
  <c r="Y157" i="9"/>
  <c r="Z157" i="9" s="1"/>
  <c r="X159" i="9" l="1"/>
  <c r="AD156" i="9"/>
  <c r="V160" i="9"/>
  <c r="W160" i="9" s="1"/>
  <c r="X160" i="9" s="1"/>
  <c r="S160" i="9"/>
  <c r="AA157" i="9"/>
  <c r="AB157" i="9"/>
  <c r="R161" i="9"/>
  <c r="Y158" i="9"/>
  <c r="Z158" i="9" s="1"/>
  <c r="AD157" i="9" l="1"/>
  <c r="V161" i="9"/>
  <c r="W161" i="9" s="1"/>
  <c r="X161" i="9" s="1"/>
  <c r="S161" i="9"/>
  <c r="AB158" i="9"/>
  <c r="AA158" i="9"/>
  <c r="R162" i="9"/>
  <c r="Y159" i="9"/>
  <c r="Z159" i="9" s="1"/>
  <c r="AD158" i="9" l="1"/>
  <c r="V162" i="9"/>
  <c r="W162" i="9" s="1"/>
  <c r="S162" i="9"/>
  <c r="AA159" i="9"/>
  <c r="AB159" i="9"/>
  <c r="R163" i="9"/>
  <c r="Y160" i="9"/>
  <c r="Z160" i="9" s="1"/>
  <c r="X162" i="9" l="1"/>
  <c r="AD159" i="9"/>
  <c r="V163" i="9"/>
  <c r="W163" i="9" s="1"/>
  <c r="S163" i="9"/>
  <c r="AB160" i="9"/>
  <c r="AA160" i="9"/>
  <c r="Y161" i="9"/>
  <c r="Z161" i="9" s="1"/>
  <c r="R164" i="9"/>
  <c r="X163" i="9" l="1"/>
  <c r="AD160" i="9"/>
  <c r="V164" i="9"/>
  <c r="W164" i="9" s="1"/>
  <c r="X164" i="9" s="1"/>
  <c r="S164" i="9"/>
  <c r="AA161" i="9"/>
  <c r="AB161" i="9"/>
  <c r="Y162" i="9"/>
  <c r="Z162" i="9" s="1"/>
  <c r="R165" i="9"/>
  <c r="AD161" i="9" l="1"/>
  <c r="V165" i="9"/>
  <c r="W165" i="9" s="1"/>
  <c r="X165" i="9" s="1"/>
  <c r="S165" i="9"/>
  <c r="AB162" i="9"/>
  <c r="AA162" i="9"/>
  <c r="R166" i="9"/>
  <c r="Y163" i="9"/>
  <c r="Z163" i="9" s="1"/>
  <c r="AD162" i="9" l="1"/>
  <c r="V166" i="9"/>
  <c r="W166" i="9" s="1"/>
  <c r="S166" i="9"/>
  <c r="AA163" i="9"/>
  <c r="AB163" i="9"/>
  <c r="R167" i="9"/>
  <c r="Y164" i="9"/>
  <c r="Z164" i="9" s="1"/>
  <c r="X166" i="9" l="1"/>
  <c r="AD163" i="9"/>
  <c r="V167" i="9"/>
  <c r="W167" i="9" s="1"/>
  <c r="X167" i="9" s="1"/>
  <c r="S167" i="9"/>
  <c r="AB164" i="9"/>
  <c r="AA164" i="9"/>
  <c r="R168" i="9"/>
  <c r="Y165" i="9"/>
  <c r="Z165" i="9" s="1"/>
  <c r="AD164" i="9" l="1"/>
  <c r="V168" i="9"/>
  <c r="W168" i="9" s="1"/>
  <c r="S168" i="9"/>
  <c r="AA165" i="9"/>
  <c r="AB165" i="9"/>
  <c r="Y166" i="9"/>
  <c r="Z166" i="9" s="1"/>
  <c r="R169" i="9"/>
  <c r="X168" i="9" l="1"/>
  <c r="AD165" i="9"/>
  <c r="V169" i="9"/>
  <c r="W169" i="9" s="1"/>
  <c r="S169" i="9"/>
  <c r="R170" i="9"/>
  <c r="AB166" i="9"/>
  <c r="AA166" i="9"/>
  <c r="Y167" i="9"/>
  <c r="Z167" i="9" s="1"/>
  <c r="X169" i="9" l="1"/>
  <c r="AD166" i="9"/>
  <c r="V170" i="9"/>
  <c r="W170" i="9" s="1"/>
  <c r="X170" i="9" s="1"/>
  <c r="S170" i="9"/>
  <c r="AA167" i="9"/>
  <c r="AB167" i="9"/>
  <c r="R171" i="9"/>
  <c r="Y168" i="9"/>
  <c r="Z168" i="9" s="1"/>
  <c r="AD167" i="9" l="1"/>
  <c r="V171" i="9"/>
  <c r="W171" i="9" s="1"/>
  <c r="S171" i="9"/>
  <c r="AB168" i="9"/>
  <c r="AA168" i="9"/>
  <c r="Y169" i="9"/>
  <c r="Z169" i="9" s="1"/>
  <c r="R172" i="9"/>
  <c r="X171" i="9" l="1"/>
  <c r="AD168" i="9"/>
  <c r="V172" i="9"/>
  <c r="W172" i="9" s="1"/>
  <c r="X172" i="9" s="1"/>
  <c r="S172" i="9"/>
  <c r="R173" i="9"/>
  <c r="AA169" i="9"/>
  <c r="AB169" i="9"/>
  <c r="Y170" i="9"/>
  <c r="Z170" i="9" s="1"/>
  <c r="AD169" i="9" l="1"/>
  <c r="V173" i="9"/>
  <c r="W173" i="9" s="1"/>
  <c r="S173" i="9"/>
  <c r="X173" i="9" s="1"/>
  <c r="AB170" i="9"/>
  <c r="AA170" i="9"/>
  <c r="R174" i="9"/>
  <c r="Y171" i="9"/>
  <c r="Z171" i="9" s="1"/>
  <c r="AD170" i="9" l="1"/>
  <c r="V174" i="9"/>
  <c r="W174" i="9" s="1"/>
  <c r="S174" i="9"/>
  <c r="X174" i="9" s="1"/>
  <c r="R175" i="9"/>
  <c r="AA171" i="9"/>
  <c r="AB171" i="9"/>
  <c r="Y172" i="9"/>
  <c r="Z172" i="9" s="1"/>
  <c r="AD171" i="9" l="1"/>
  <c r="V175" i="9"/>
  <c r="W175" i="9" s="1"/>
  <c r="S175" i="9"/>
  <c r="X175" i="9" s="1"/>
  <c r="AB172" i="9"/>
  <c r="AA172" i="9"/>
  <c r="R176" i="9"/>
  <c r="Y173" i="9"/>
  <c r="Z173" i="9" s="1"/>
  <c r="AD172" i="9" l="1"/>
  <c r="V176" i="9"/>
  <c r="W176" i="9" s="1"/>
  <c r="S176" i="9"/>
  <c r="AA173" i="9"/>
  <c r="AB173" i="9"/>
  <c r="Y174" i="9"/>
  <c r="Z174" i="9" s="1"/>
  <c r="R177" i="9"/>
  <c r="X176" i="9" l="1"/>
  <c r="AD173" i="9"/>
  <c r="V177" i="9"/>
  <c r="W177" i="9" s="1"/>
  <c r="X177" i="9" s="1"/>
  <c r="S177" i="9"/>
  <c r="AB174" i="9"/>
  <c r="AA174" i="9"/>
  <c r="R178" i="9"/>
  <c r="Y175" i="9"/>
  <c r="Z175" i="9" s="1"/>
  <c r="AD174" i="9" l="1"/>
  <c r="V178" i="9"/>
  <c r="W178" i="9" s="1"/>
  <c r="S178" i="9"/>
  <c r="Y176" i="9"/>
  <c r="Z176" i="9" s="1"/>
  <c r="AA175" i="9"/>
  <c r="AB175" i="9"/>
  <c r="R179" i="9"/>
  <c r="X178" i="9" l="1"/>
  <c r="AD175" i="9"/>
  <c r="V179" i="9"/>
  <c r="W179" i="9" s="1"/>
  <c r="S179" i="9"/>
  <c r="X179" i="9" s="1"/>
  <c r="AB176" i="9"/>
  <c r="AA176" i="9"/>
  <c r="R180" i="9"/>
  <c r="Y177" i="9"/>
  <c r="Z177" i="9" s="1"/>
  <c r="AD176" i="9" l="1"/>
  <c r="V180" i="9"/>
  <c r="W180" i="9" s="1"/>
  <c r="S180" i="9"/>
  <c r="X180" i="9" s="1"/>
  <c r="AA177" i="9"/>
  <c r="AB177" i="9"/>
  <c r="R181" i="9"/>
  <c r="Y178" i="9"/>
  <c r="Z178" i="9" s="1"/>
  <c r="AD177" i="9" l="1"/>
  <c r="V181" i="9"/>
  <c r="W181" i="9" s="1"/>
  <c r="S181" i="9"/>
  <c r="AB178" i="9"/>
  <c r="AA178" i="9"/>
  <c r="Y179" i="9"/>
  <c r="Z179" i="9" s="1"/>
  <c r="R182" i="9"/>
  <c r="X181" i="9" l="1"/>
  <c r="AD178" i="9"/>
  <c r="V182" i="9"/>
  <c r="W182" i="9" s="1"/>
  <c r="S182" i="9"/>
  <c r="R183" i="9"/>
  <c r="AA179" i="9"/>
  <c r="AB179" i="9"/>
  <c r="Y180" i="9"/>
  <c r="Z180" i="9" s="1"/>
  <c r="X182" i="9" l="1"/>
  <c r="AD179" i="9"/>
  <c r="V183" i="9"/>
  <c r="W183" i="9" s="1"/>
  <c r="S183" i="9"/>
  <c r="AB180" i="9"/>
  <c r="AA180" i="9"/>
  <c r="Y181" i="9"/>
  <c r="Z181" i="9" s="1"/>
  <c r="R184" i="9"/>
  <c r="X183" i="9" l="1"/>
  <c r="AD180" i="9"/>
  <c r="V184" i="9"/>
  <c r="W184" i="9" s="1"/>
  <c r="S184" i="9"/>
  <c r="Y182" i="9"/>
  <c r="Z182" i="9" s="1"/>
  <c r="R185" i="9"/>
  <c r="AA181" i="9"/>
  <c r="AB181" i="9"/>
  <c r="X184" i="9" l="1"/>
  <c r="AD181" i="9"/>
  <c r="V185" i="9"/>
  <c r="W185" i="9" s="1"/>
  <c r="X185" i="9" s="1"/>
  <c r="S185" i="9"/>
  <c r="AB182" i="9"/>
  <c r="AA182" i="9"/>
  <c r="R186" i="9"/>
  <c r="Y183" i="9"/>
  <c r="Z183" i="9" s="1"/>
  <c r="AD182" i="9" l="1"/>
  <c r="V186" i="9"/>
  <c r="W186" i="9" s="1"/>
  <c r="S186" i="9"/>
  <c r="AA183" i="9"/>
  <c r="AB183" i="9"/>
  <c r="Y184" i="9"/>
  <c r="Z184" i="9" s="1"/>
  <c r="R187" i="9"/>
  <c r="X186" i="9" l="1"/>
  <c r="AD183" i="9"/>
  <c r="V187" i="9"/>
  <c r="W187" i="9" s="1"/>
  <c r="S187" i="9"/>
  <c r="AB184" i="9"/>
  <c r="AA184" i="9"/>
  <c r="Y185" i="9"/>
  <c r="Z185" i="9" s="1"/>
  <c r="R188" i="9"/>
  <c r="X187" i="9" l="1"/>
  <c r="AD184" i="9"/>
  <c r="V188" i="9"/>
  <c r="W188" i="9" s="1"/>
  <c r="S188" i="9"/>
  <c r="AA185" i="9"/>
  <c r="AB185" i="9"/>
  <c r="R189" i="9"/>
  <c r="Y186" i="9"/>
  <c r="Z186" i="9" s="1"/>
  <c r="X188" i="9" l="1"/>
  <c r="AD185" i="9"/>
  <c r="V189" i="9"/>
  <c r="W189" i="9" s="1"/>
  <c r="S189" i="9"/>
  <c r="AB186" i="9"/>
  <c r="AA186" i="9"/>
  <c r="R190" i="9"/>
  <c r="Y187" i="9"/>
  <c r="Z187" i="9" s="1"/>
  <c r="X189" i="9" l="1"/>
  <c r="AD186" i="9"/>
  <c r="V190" i="9"/>
  <c r="W190" i="9" s="1"/>
  <c r="S190" i="9"/>
  <c r="AA187" i="9"/>
  <c r="AB187" i="9"/>
  <c r="R191" i="9"/>
  <c r="Y188" i="9"/>
  <c r="Z188" i="9" s="1"/>
  <c r="X190" i="9" l="1"/>
  <c r="AD187" i="9"/>
  <c r="V191" i="9"/>
  <c r="W191" i="9" s="1"/>
  <c r="S191" i="9"/>
  <c r="Y189" i="9"/>
  <c r="Z189" i="9" s="1"/>
  <c r="AB188" i="9"/>
  <c r="AA188" i="9"/>
  <c r="R192" i="9"/>
  <c r="X191" i="9" l="1"/>
  <c r="AD188" i="9"/>
  <c r="V192" i="9"/>
  <c r="W192" i="9" s="1"/>
  <c r="S192" i="9"/>
  <c r="AA189" i="9"/>
  <c r="AB189" i="9"/>
  <c r="Y190" i="9"/>
  <c r="Z190" i="9" s="1"/>
  <c r="R193" i="9"/>
  <c r="X192" i="9" l="1"/>
  <c r="AD189" i="9"/>
  <c r="V193" i="9"/>
  <c r="W193" i="9" s="1"/>
  <c r="S193" i="9"/>
  <c r="X193" i="9" s="1"/>
  <c r="AB190" i="9"/>
  <c r="AA190" i="9"/>
  <c r="R194" i="9"/>
  <c r="Y191" i="9"/>
  <c r="Z191" i="9" s="1"/>
  <c r="AD190" i="9" l="1"/>
  <c r="V194" i="9"/>
  <c r="W194" i="9" s="1"/>
  <c r="S194" i="9"/>
  <c r="AA191" i="9"/>
  <c r="AB191" i="9"/>
  <c r="R195" i="9"/>
  <c r="Y192" i="9"/>
  <c r="Z192" i="9" s="1"/>
  <c r="X194" i="9" l="1"/>
  <c r="AD191" i="9"/>
  <c r="V195" i="9"/>
  <c r="W195" i="9" s="1"/>
  <c r="X195" i="9" s="1"/>
  <c r="S195" i="9"/>
  <c r="AB192" i="9"/>
  <c r="AA192" i="9"/>
  <c r="R196" i="9"/>
  <c r="Y193" i="9"/>
  <c r="Z193" i="9" s="1"/>
  <c r="AD192" i="9" l="1"/>
  <c r="V196" i="9"/>
  <c r="W196" i="9" s="1"/>
  <c r="S196" i="9"/>
  <c r="X196" i="9" s="1"/>
  <c r="R197" i="9"/>
  <c r="AA193" i="9"/>
  <c r="AB193" i="9"/>
  <c r="Y194" i="9"/>
  <c r="Z194" i="9" s="1"/>
  <c r="AD193" i="9" l="1"/>
  <c r="V197" i="9"/>
  <c r="W197" i="9" s="1"/>
  <c r="S197" i="9"/>
  <c r="X197" i="9" s="1"/>
  <c r="AB194" i="9"/>
  <c r="AA194" i="9"/>
  <c r="R198" i="9"/>
  <c r="Y195" i="9"/>
  <c r="Z195" i="9" s="1"/>
  <c r="AD194" i="9" l="1"/>
  <c r="V198" i="9"/>
  <c r="W198" i="9" s="1"/>
  <c r="S198" i="9"/>
  <c r="X198" i="9" s="1"/>
  <c r="Y196" i="9"/>
  <c r="Z196" i="9" s="1"/>
  <c r="R199" i="9"/>
  <c r="AA195" i="9"/>
  <c r="AB195" i="9"/>
  <c r="AD195" i="9" l="1"/>
  <c r="V199" i="9"/>
  <c r="W199" i="9" s="1"/>
  <c r="S199" i="9"/>
  <c r="X199" i="9" s="1"/>
  <c r="AB196" i="9"/>
  <c r="AA196" i="9"/>
  <c r="Y197" i="9"/>
  <c r="Z197" i="9" s="1"/>
  <c r="R200" i="9"/>
  <c r="AD196" i="9" l="1"/>
  <c r="V200" i="9"/>
  <c r="W200" i="9" s="1"/>
  <c r="S200" i="9"/>
  <c r="X200" i="9" s="1"/>
  <c r="AA197" i="9"/>
  <c r="AB197" i="9"/>
  <c r="Y198" i="9"/>
  <c r="Z198" i="9" s="1"/>
  <c r="R201" i="9"/>
  <c r="AD197" i="9" l="1"/>
  <c r="V201" i="9"/>
  <c r="W201" i="9" s="1"/>
  <c r="S201" i="9"/>
  <c r="R202" i="9"/>
  <c r="AB198" i="9"/>
  <c r="AA198" i="9"/>
  <c r="Y199" i="9"/>
  <c r="Z199" i="9" s="1"/>
  <c r="X201" i="9" l="1"/>
  <c r="AD198" i="9"/>
  <c r="V202" i="9"/>
  <c r="W202" i="9" s="1"/>
  <c r="S202" i="9"/>
  <c r="AA199" i="9"/>
  <c r="AB199" i="9"/>
  <c r="R203" i="9"/>
  <c r="Y200" i="9"/>
  <c r="Z200" i="9" s="1"/>
  <c r="X202" i="9" l="1"/>
  <c r="AD199" i="9"/>
  <c r="V203" i="9"/>
  <c r="W203" i="9" s="1"/>
  <c r="S203" i="9"/>
  <c r="AB200" i="9"/>
  <c r="AA200" i="9"/>
  <c r="Y201" i="9"/>
  <c r="Z201" i="9" s="1"/>
  <c r="R204" i="9"/>
  <c r="X203" i="9" l="1"/>
  <c r="AD200" i="9"/>
  <c r="V204" i="9"/>
  <c r="W204" i="9" s="1"/>
  <c r="S204" i="9"/>
  <c r="AA201" i="9"/>
  <c r="AB201" i="9"/>
  <c r="R205" i="9"/>
  <c r="Y202" i="9"/>
  <c r="Z202" i="9" s="1"/>
  <c r="X204" i="9" l="1"/>
  <c r="AD201" i="9"/>
  <c r="V205" i="9"/>
  <c r="W205" i="9" s="1"/>
  <c r="S205" i="9"/>
  <c r="Y203" i="9"/>
  <c r="Z203" i="9" s="1"/>
  <c r="AB202" i="9"/>
  <c r="AA202" i="9"/>
  <c r="R206" i="9"/>
  <c r="X205" i="9" l="1"/>
  <c r="AD202" i="9"/>
  <c r="V206" i="9"/>
  <c r="W206" i="9" s="1"/>
  <c r="S206" i="9"/>
  <c r="AA203" i="9"/>
  <c r="AB203" i="9"/>
  <c r="Y204" i="9"/>
  <c r="Z204" i="9" s="1"/>
  <c r="R207" i="9"/>
  <c r="X206" i="9" l="1"/>
  <c r="AD203" i="9"/>
  <c r="V207" i="9"/>
  <c r="W207" i="9" s="1"/>
  <c r="S207" i="9"/>
  <c r="R208" i="9"/>
  <c r="AB204" i="9"/>
  <c r="AA204" i="9"/>
  <c r="Y205" i="9"/>
  <c r="Z205" i="9" s="1"/>
  <c r="X207" i="9" l="1"/>
  <c r="AD204" i="9"/>
  <c r="V208" i="9"/>
  <c r="W208" i="9" s="1"/>
  <c r="S208" i="9"/>
  <c r="AA205" i="9"/>
  <c r="AB205" i="9"/>
  <c r="R209" i="9"/>
  <c r="Y206" i="9"/>
  <c r="Z206" i="9" s="1"/>
  <c r="X208" i="9" l="1"/>
  <c r="AD205" i="9"/>
  <c r="V209" i="9"/>
  <c r="W209" i="9" s="1"/>
  <c r="S209" i="9"/>
  <c r="AB206" i="9"/>
  <c r="AA206" i="9"/>
  <c r="Y207" i="9"/>
  <c r="Z207" i="9" s="1"/>
  <c r="R210" i="9"/>
  <c r="X209" i="9" l="1"/>
  <c r="AD206" i="9"/>
  <c r="V210" i="9"/>
  <c r="W210" i="9" s="1"/>
  <c r="X210" i="9" s="1"/>
  <c r="S210" i="9"/>
  <c r="R211" i="9"/>
  <c r="AA207" i="9"/>
  <c r="AB207" i="9"/>
  <c r="Y208" i="9"/>
  <c r="Z208" i="9" s="1"/>
  <c r="AD207" i="9" l="1"/>
  <c r="V211" i="9"/>
  <c r="W211" i="9" s="1"/>
  <c r="S211" i="9"/>
  <c r="AB208" i="9"/>
  <c r="AA208" i="9"/>
  <c r="R212" i="9"/>
  <c r="Y209" i="9"/>
  <c r="Z209" i="9" s="1"/>
  <c r="X211" i="9" l="1"/>
  <c r="AD208" i="9"/>
  <c r="V212" i="9"/>
  <c r="W212" i="9" s="1"/>
  <c r="S212" i="9"/>
  <c r="Y210" i="9"/>
  <c r="Z210" i="9" s="1"/>
  <c r="AA209" i="9"/>
  <c r="AB209" i="9"/>
  <c r="R213" i="9"/>
  <c r="X212" i="9" l="1"/>
  <c r="AD209" i="9"/>
  <c r="V213" i="9"/>
  <c r="W213" i="9" s="1"/>
  <c r="S213" i="9"/>
  <c r="AB210" i="9"/>
  <c r="AA210" i="9"/>
  <c r="R214" i="9"/>
  <c r="Y211" i="9"/>
  <c r="Z211" i="9" s="1"/>
  <c r="X213" i="9" l="1"/>
  <c r="AD210" i="9"/>
  <c r="V214" i="9"/>
  <c r="W214" i="9" s="1"/>
  <c r="S214" i="9"/>
  <c r="X214" i="9" s="1"/>
  <c r="AA211" i="9"/>
  <c r="AB211" i="9"/>
  <c r="R215" i="9"/>
  <c r="Y212" i="9"/>
  <c r="Z212" i="9" s="1"/>
  <c r="AD211" i="9" l="1"/>
  <c r="V215" i="9"/>
  <c r="W215" i="9" s="1"/>
  <c r="S215" i="9"/>
  <c r="X215" i="9" s="1"/>
  <c r="AB212" i="9"/>
  <c r="AA212" i="9"/>
  <c r="Y213" i="9"/>
  <c r="Z213" i="9" s="1"/>
  <c r="R216" i="9"/>
  <c r="AD212" i="9" l="1"/>
  <c r="V216" i="9"/>
  <c r="W216" i="9" s="1"/>
  <c r="S216" i="9"/>
  <c r="X216" i="9" s="1"/>
  <c r="AA213" i="9"/>
  <c r="AB213" i="9"/>
  <c r="R217" i="9"/>
  <c r="Y214" i="9"/>
  <c r="Z214" i="9" s="1"/>
  <c r="AD213" i="9" l="1"/>
  <c r="V217" i="9"/>
  <c r="W217" i="9" s="1"/>
  <c r="S217" i="9"/>
  <c r="X217" i="9" s="1"/>
  <c r="AB214" i="9"/>
  <c r="AA214" i="9"/>
  <c r="R218" i="9"/>
  <c r="Y215" i="9"/>
  <c r="Z215" i="9" s="1"/>
  <c r="AD214" i="9" l="1"/>
  <c r="V218" i="9"/>
  <c r="W218" i="9" s="1"/>
  <c r="S218" i="9"/>
  <c r="X218" i="9" s="1"/>
  <c r="AA215" i="9"/>
  <c r="AB215" i="9"/>
  <c r="R219" i="9"/>
  <c r="Y216" i="9"/>
  <c r="Z216" i="9" s="1"/>
  <c r="AD215" i="9" l="1"/>
  <c r="V219" i="9"/>
  <c r="W219" i="9" s="1"/>
  <c r="S219" i="9"/>
  <c r="X219" i="9" s="1"/>
  <c r="AB216" i="9"/>
  <c r="AA216" i="9"/>
  <c r="R220" i="9"/>
  <c r="Y217" i="9"/>
  <c r="Z217" i="9" s="1"/>
  <c r="AD216" i="9" l="1"/>
  <c r="V220" i="9"/>
  <c r="W220" i="9" s="1"/>
  <c r="S220" i="9"/>
  <c r="AA217" i="9"/>
  <c r="AB217" i="9"/>
  <c r="R221" i="9"/>
  <c r="Y218" i="9"/>
  <c r="Z218" i="9" s="1"/>
  <c r="X220" i="9" l="1"/>
  <c r="AD217" i="9"/>
  <c r="V221" i="9"/>
  <c r="W221" i="9" s="1"/>
  <c r="S221" i="9"/>
  <c r="R222" i="9"/>
  <c r="Y219" i="9"/>
  <c r="Z219" i="9" s="1"/>
  <c r="AB218" i="9"/>
  <c r="AA218" i="9"/>
  <c r="X221" i="9" l="1"/>
  <c r="AD218" i="9"/>
  <c r="V222" i="9"/>
  <c r="W222" i="9" s="1"/>
  <c r="S222" i="9"/>
  <c r="X222" i="9" s="1"/>
  <c r="AA219" i="9"/>
  <c r="AB219" i="9"/>
  <c r="R223" i="9"/>
  <c r="Y220" i="9"/>
  <c r="Z220" i="9" s="1"/>
  <c r="AD219" i="9" l="1"/>
  <c r="V223" i="9"/>
  <c r="W223" i="9" s="1"/>
  <c r="S223" i="9"/>
  <c r="X223" i="9" s="1"/>
  <c r="AB220" i="9"/>
  <c r="AA220" i="9"/>
  <c r="R224" i="9"/>
  <c r="Y221" i="9"/>
  <c r="Z221" i="9" s="1"/>
  <c r="AD220" i="9" l="1"/>
  <c r="V224" i="9"/>
  <c r="W224" i="9" s="1"/>
  <c r="S224" i="9"/>
  <c r="Y222" i="9"/>
  <c r="Z222" i="9" s="1"/>
  <c r="AA221" i="9"/>
  <c r="AB221" i="9"/>
  <c r="R225" i="9"/>
  <c r="X224" i="9" l="1"/>
  <c r="AD221" i="9"/>
  <c r="V225" i="9"/>
  <c r="W225" i="9" s="1"/>
  <c r="S225" i="9"/>
  <c r="AB222" i="9"/>
  <c r="AA222" i="9"/>
  <c r="R226" i="9"/>
  <c r="Y223" i="9"/>
  <c r="Z223" i="9" s="1"/>
  <c r="X225" i="9" l="1"/>
  <c r="AD222" i="9"/>
  <c r="V226" i="9"/>
  <c r="W226" i="9" s="1"/>
  <c r="S226" i="9"/>
  <c r="AA223" i="9"/>
  <c r="AB223" i="9"/>
  <c r="R227" i="9"/>
  <c r="Y224" i="9"/>
  <c r="Z224" i="9" s="1"/>
  <c r="X226" i="9" l="1"/>
  <c r="AD223" i="9"/>
  <c r="V227" i="9"/>
  <c r="W227" i="9" s="1"/>
  <c r="S227" i="9"/>
  <c r="X227" i="9" s="1"/>
  <c r="AB224" i="9"/>
  <c r="AA224" i="9"/>
  <c r="R228" i="9"/>
  <c r="Y225" i="9"/>
  <c r="Z225" i="9" s="1"/>
  <c r="AD224" i="9" l="1"/>
  <c r="V228" i="9"/>
  <c r="W228" i="9" s="1"/>
  <c r="S228" i="9"/>
  <c r="AA225" i="9"/>
  <c r="AB225" i="9"/>
  <c r="R229" i="9"/>
  <c r="Y226" i="9"/>
  <c r="Z226" i="9" s="1"/>
  <c r="X228" i="9" l="1"/>
  <c r="AD225" i="9"/>
  <c r="V229" i="9"/>
  <c r="W229" i="9" s="1"/>
  <c r="S229" i="9"/>
  <c r="X229" i="9" s="1"/>
  <c r="AB226" i="9"/>
  <c r="AA226" i="9"/>
  <c r="Y227" i="9"/>
  <c r="Z227" i="9" s="1"/>
  <c r="R230" i="9"/>
  <c r="AD226" i="9" l="1"/>
  <c r="V230" i="9"/>
  <c r="W230" i="9" s="1"/>
  <c r="S230" i="9"/>
  <c r="X230" i="9" s="1"/>
  <c r="Y228" i="9"/>
  <c r="Z228" i="9" s="1"/>
  <c r="R231" i="9"/>
  <c r="AA227" i="9"/>
  <c r="AB227" i="9"/>
  <c r="AD227" i="9" l="1"/>
  <c r="V231" i="9"/>
  <c r="W231" i="9" s="1"/>
  <c r="S231" i="9"/>
  <c r="X231" i="9" s="1"/>
  <c r="R232" i="9"/>
  <c r="AB228" i="9"/>
  <c r="AA228" i="9"/>
  <c r="Y229" i="9"/>
  <c r="Z229" i="9" s="1"/>
  <c r="AD228" i="9" l="1"/>
  <c r="V232" i="9"/>
  <c r="W232" i="9" s="1"/>
  <c r="S232" i="9"/>
  <c r="X232" i="9" s="1"/>
  <c r="AA229" i="9"/>
  <c r="AB229" i="9"/>
  <c r="Y230" i="9"/>
  <c r="Z230" i="9" s="1"/>
  <c r="R233" i="9"/>
  <c r="AD229" i="9" l="1"/>
  <c r="V233" i="9"/>
  <c r="W233" i="9" s="1"/>
  <c r="S233" i="9"/>
  <c r="X233" i="9" s="1"/>
  <c r="R234" i="9"/>
  <c r="AB230" i="9"/>
  <c r="AA230" i="9"/>
  <c r="Y231" i="9"/>
  <c r="Z231" i="9" s="1"/>
  <c r="AD230" i="9" l="1"/>
  <c r="V234" i="9"/>
  <c r="W234" i="9" s="1"/>
  <c r="S234" i="9"/>
  <c r="AA231" i="9"/>
  <c r="AB231" i="9"/>
  <c r="R235" i="9"/>
  <c r="Y232" i="9"/>
  <c r="Z232" i="9" s="1"/>
  <c r="X234" i="9" l="1"/>
  <c r="AD231" i="9"/>
  <c r="V235" i="9"/>
  <c r="W235" i="9" s="1"/>
  <c r="S235" i="9"/>
  <c r="Y233" i="9"/>
  <c r="Z233" i="9" s="1"/>
  <c r="AB232" i="9"/>
  <c r="AA232" i="9"/>
  <c r="R236" i="9"/>
  <c r="X235" i="9" l="1"/>
  <c r="AD232" i="9"/>
  <c r="V236" i="9"/>
  <c r="W236" i="9" s="1"/>
  <c r="S236" i="9"/>
  <c r="X236" i="9" s="1"/>
  <c r="AA233" i="9"/>
  <c r="AB233" i="9"/>
  <c r="R237" i="9"/>
  <c r="Y234" i="9"/>
  <c r="Z234" i="9" s="1"/>
  <c r="AD233" i="9" l="1"/>
  <c r="V237" i="9"/>
  <c r="W237" i="9" s="1"/>
  <c r="S237" i="9"/>
  <c r="AB234" i="9"/>
  <c r="AA234" i="9"/>
  <c r="R238" i="9"/>
  <c r="Y235" i="9"/>
  <c r="Z235" i="9" s="1"/>
  <c r="X237" i="9" l="1"/>
  <c r="AD234" i="9"/>
  <c r="V238" i="9"/>
  <c r="W238" i="9" s="1"/>
  <c r="S238" i="9"/>
  <c r="Y236" i="9"/>
  <c r="Z236" i="9" s="1"/>
  <c r="R239" i="9"/>
  <c r="AA235" i="9"/>
  <c r="AB235" i="9"/>
  <c r="X238" i="9" l="1"/>
  <c r="AD235" i="9"/>
  <c r="V239" i="9"/>
  <c r="W239" i="9" s="1"/>
  <c r="S239" i="9"/>
  <c r="X239" i="9" s="1"/>
  <c r="AB236" i="9"/>
  <c r="AA236" i="9"/>
  <c r="R240" i="9"/>
  <c r="Y237" i="9"/>
  <c r="Z237" i="9" s="1"/>
  <c r="AD236" i="9" l="1"/>
  <c r="V240" i="9"/>
  <c r="W240" i="9" s="1"/>
  <c r="S240" i="9"/>
  <c r="X240" i="9" s="1"/>
  <c r="AA237" i="9"/>
  <c r="AB237" i="9"/>
  <c r="Y238" i="9"/>
  <c r="Z238" i="9" s="1"/>
  <c r="R241" i="9"/>
  <c r="AD237" i="9" l="1"/>
  <c r="V241" i="9"/>
  <c r="W241" i="9" s="1"/>
  <c r="S241" i="9"/>
  <c r="Y239" i="9"/>
  <c r="Z239" i="9" s="1"/>
  <c r="AB238" i="9"/>
  <c r="AA238" i="9"/>
  <c r="R242" i="9"/>
  <c r="X241" i="9" l="1"/>
  <c r="AD238" i="9"/>
  <c r="V242" i="9"/>
  <c r="W242" i="9" s="1"/>
  <c r="S242" i="9"/>
  <c r="X242" i="9" s="1"/>
  <c r="R243" i="9"/>
  <c r="Y240" i="9"/>
  <c r="Z240" i="9" s="1"/>
  <c r="AA239" i="9"/>
  <c r="AB239" i="9"/>
  <c r="AD239" i="9" l="1"/>
  <c r="V243" i="9"/>
  <c r="W243" i="9" s="1"/>
  <c r="S243" i="9"/>
  <c r="AB240" i="9"/>
  <c r="AA240" i="9"/>
  <c r="Y241" i="9"/>
  <c r="Z241" i="9" s="1"/>
  <c r="R244" i="9"/>
  <c r="X243" i="9" l="1"/>
  <c r="AD240" i="9"/>
  <c r="V244" i="9"/>
  <c r="W244" i="9" s="1"/>
  <c r="S244" i="9"/>
  <c r="X244" i="9" s="1"/>
  <c r="AA241" i="9"/>
  <c r="AB241" i="9"/>
  <c r="R245" i="9"/>
  <c r="Y242" i="9"/>
  <c r="Z242" i="9" s="1"/>
  <c r="AD241" i="9" l="1"/>
  <c r="V245" i="9"/>
  <c r="W245" i="9" s="1"/>
  <c r="S245" i="9"/>
  <c r="X245" i="9" s="1"/>
  <c r="AB242" i="9"/>
  <c r="AA242" i="9"/>
  <c r="R246" i="9"/>
  <c r="Y243" i="9"/>
  <c r="Z243" i="9" s="1"/>
  <c r="AD242" i="9" l="1"/>
  <c r="V246" i="9"/>
  <c r="W246" i="9" s="1"/>
  <c r="S246" i="9"/>
  <c r="X246" i="9" s="1"/>
  <c r="AA243" i="9"/>
  <c r="AB243" i="9"/>
  <c r="R247" i="9"/>
  <c r="Y244" i="9"/>
  <c r="Z244" i="9" s="1"/>
  <c r="AD243" i="9" l="1"/>
  <c r="V247" i="9"/>
  <c r="W247" i="9" s="1"/>
  <c r="S247" i="9"/>
  <c r="Y245" i="9"/>
  <c r="Z245" i="9" s="1"/>
  <c r="R248" i="9"/>
  <c r="AB244" i="9"/>
  <c r="AA244" i="9"/>
  <c r="X247" i="9" l="1"/>
  <c r="AD244" i="9"/>
  <c r="V248" i="9"/>
  <c r="W248" i="9" s="1"/>
  <c r="S248" i="9"/>
  <c r="X248" i="9" s="1"/>
  <c r="AA245" i="9"/>
  <c r="AB245" i="9"/>
  <c r="Y246" i="9"/>
  <c r="Z246" i="9" s="1"/>
  <c r="R249" i="9"/>
  <c r="AD245" i="9" l="1"/>
  <c r="V249" i="9"/>
  <c r="W249" i="9" s="1"/>
  <c r="S249" i="9"/>
  <c r="X249" i="9" s="1"/>
  <c r="AB246" i="9"/>
  <c r="AA246" i="9"/>
  <c r="Y247" i="9"/>
  <c r="Z247" i="9" s="1"/>
  <c r="R250" i="9"/>
  <c r="AD246" i="9" l="1"/>
  <c r="V250" i="9"/>
  <c r="W250" i="9" s="1"/>
  <c r="S250" i="9"/>
  <c r="X250" i="9" s="1"/>
  <c r="AA247" i="9"/>
  <c r="AB247" i="9"/>
  <c r="Y248" i="9"/>
  <c r="Z248" i="9" s="1"/>
  <c r="R251" i="9"/>
  <c r="AD247" i="9" l="1"/>
  <c r="V251" i="9"/>
  <c r="W251" i="9" s="1"/>
  <c r="S251" i="9"/>
  <c r="X251" i="9" s="1"/>
  <c r="AB248" i="9"/>
  <c r="AA248" i="9"/>
  <c r="Y249" i="9"/>
  <c r="Z249" i="9" s="1"/>
  <c r="R252" i="9"/>
  <c r="AD248" i="9" l="1"/>
  <c r="V252" i="9"/>
  <c r="W252" i="9" s="1"/>
  <c r="S252" i="9"/>
  <c r="X252" i="9" s="1"/>
  <c r="AA249" i="9"/>
  <c r="AB249" i="9"/>
  <c r="R253" i="9"/>
  <c r="Y250" i="9"/>
  <c r="Z250" i="9" s="1"/>
  <c r="AD249" i="9" l="1"/>
  <c r="V253" i="9"/>
  <c r="W253" i="9" s="1"/>
  <c r="S253" i="9"/>
  <c r="X253" i="9" s="1"/>
  <c r="AB250" i="9"/>
  <c r="AA250" i="9"/>
  <c r="R254" i="9"/>
  <c r="Y251" i="9"/>
  <c r="Z251" i="9" s="1"/>
  <c r="AD250" i="9" l="1"/>
  <c r="V254" i="9"/>
  <c r="W254" i="9" s="1"/>
  <c r="S254" i="9"/>
  <c r="AA251" i="9"/>
  <c r="AB251" i="9"/>
  <c r="R255" i="9"/>
  <c r="Y252" i="9"/>
  <c r="Z252" i="9" s="1"/>
  <c r="X254" i="9" l="1"/>
  <c r="AD251" i="9"/>
  <c r="V255" i="9"/>
  <c r="W255" i="9" s="1"/>
  <c r="S255" i="9"/>
  <c r="X255" i="9" s="1"/>
  <c r="AB252" i="9"/>
  <c r="AA252" i="9"/>
  <c r="R256" i="9"/>
  <c r="Y253" i="9"/>
  <c r="Z253" i="9" s="1"/>
  <c r="AD252" i="9" l="1"/>
  <c r="V256" i="9"/>
  <c r="W256" i="9" s="1"/>
  <c r="S256" i="9"/>
  <c r="X256" i="9" s="1"/>
  <c r="AA253" i="9"/>
  <c r="AB253" i="9"/>
  <c r="R257" i="9"/>
  <c r="Y254" i="9"/>
  <c r="Z254" i="9" s="1"/>
  <c r="AD253" i="9" l="1"/>
  <c r="V257" i="9"/>
  <c r="W257" i="9" s="1"/>
  <c r="S257" i="9"/>
  <c r="X257" i="9" s="1"/>
  <c r="AB254" i="9"/>
  <c r="AA254" i="9"/>
  <c r="Y255" i="9"/>
  <c r="Z255" i="9" s="1"/>
  <c r="R258" i="9"/>
  <c r="AD254" i="9" l="1"/>
  <c r="V258" i="9"/>
  <c r="W258" i="9" s="1"/>
  <c r="S258" i="9"/>
  <c r="R259" i="9"/>
  <c r="AA255" i="9"/>
  <c r="AB255" i="9"/>
  <c r="Y256" i="9"/>
  <c r="Z256" i="9" s="1"/>
  <c r="X258" i="9" l="1"/>
  <c r="AD255" i="9"/>
  <c r="V259" i="9"/>
  <c r="W259" i="9" s="1"/>
  <c r="S259" i="9"/>
  <c r="AB256" i="9"/>
  <c r="AA256" i="9"/>
  <c r="R260" i="9"/>
  <c r="Y257" i="9"/>
  <c r="Z257" i="9" s="1"/>
  <c r="X259" i="9" l="1"/>
  <c r="AD256" i="9"/>
  <c r="V260" i="9"/>
  <c r="W260" i="9" s="1"/>
  <c r="S260" i="9"/>
  <c r="Y258" i="9"/>
  <c r="Z258" i="9" s="1"/>
  <c r="AA257" i="9"/>
  <c r="AB257" i="9"/>
  <c r="R261" i="9"/>
  <c r="X260" i="9" l="1"/>
  <c r="AD257" i="9"/>
  <c r="V261" i="9"/>
  <c r="W261" i="9" s="1"/>
  <c r="S261" i="9"/>
  <c r="AB258" i="9"/>
  <c r="AA258" i="9"/>
  <c r="R262" i="9"/>
  <c r="Y259" i="9"/>
  <c r="Z259" i="9" s="1"/>
  <c r="X261" i="9" l="1"/>
  <c r="AD258" i="9"/>
  <c r="V262" i="9"/>
  <c r="W262" i="9" s="1"/>
  <c r="S262" i="9"/>
  <c r="AA259" i="9"/>
  <c r="AB259" i="9"/>
  <c r="R263" i="9"/>
  <c r="Y260" i="9"/>
  <c r="Z260" i="9" s="1"/>
  <c r="X262" i="9" l="1"/>
  <c r="AD259" i="9"/>
  <c r="V263" i="9"/>
  <c r="W263" i="9" s="1"/>
  <c r="S263" i="9"/>
  <c r="Y261" i="9"/>
  <c r="Z261" i="9" s="1"/>
  <c r="AB260" i="9"/>
  <c r="AA260" i="9"/>
  <c r="R264" i="9"/>
  <c r="X263" i="9" l="1"/>
  <c r="AD260" i="9"/>
  <c r="V264" i="9"/>
  <c r="W264" i="9" s="1"/>
  <c r="S264" i="9"/>
  <c r="AA261" i="9"/>
  <c r="AB261" i="9"/>
  <c r="R265" i="9"/>
  <c r="Y262" i="9"/>
  <c r="Z262" i="9" s="1"/>
  <c r="X264" i="9" l="1"/>
  <c r="AD261" i="9"/>
  <c r="V265" i="9"/>
  <c r="W265" i="9" s="1"/>
  <c r="S265" i="9"/>
  <c r="X265" i="9" s="1"/>
  <c r="AB262" i="9"/>
  <c r="AA262" i="9"/>
  <c r="R266" i="9"/>
  <c r="Y263" i="9"/>
  <c r="Z263" i="9" s="1"/>
  <c r="AD262" i="9" l="1"/>
  <c r="V266" i="9"/>
  <c r="W266" i="9" s="1"/>
  <c r="S266" i="9"/>
  <c r="X266" i="9" s="1"/>
  <c r="AA263" i="9"/>
  <c r="AB263" i="9"/>
  <c r="R267" i="9"/>
  <c r="Y264" i="9"/>
  <c r="Z264" i="9" s="1"/>
  <c r="AD263" i="9" l="1"/>
  <c r="V267" i="9"/>
  <c r="W267" i="9" s="1"/>
  <c r="S267" i="9"/>
  <c r="X267" i="9" s="1"/>
  <c r="AB264" i="9"/>
  <c r="AA264" i="9"/>
  <c r="R268" i="9"/>
  <c r="Y265" i="9"/>
  <c r="Z265" i="9" s="1"/>
  <c r="AD264" i="9" l="1"/>
  <c r="V268" i="9"/>
  <c r="W268" i="9" s="1"/>
  <c r="S268" i="9"/>
  <c r="AA265" i="9"/>
  <c r="AB265" i="9"/>
  <c r="R269" i="9"/>
  <c r="Y266" i="9"/>
  <c r="Z266" i="9" s="1"/>
  <c r="X268" i="9" l="1"/>
  <c r="AD265" i="9"/>
  <c r="V269" i="9"/>
  <c r="W269" i="9" s="1"/>
  <c r="S269" i="9"/>
  <c r="Y267" i="9"/>
  <c r="Z267" i="9" s="1"/>
  <c r="AB266" i="9"/>
  <c r="AA266" i="9"/>
  <c r="R270" i="9"/>
  <c r="X269" i="9" l="1"/>
  <c r="AD266" i="9"/>
  <c r="V270" i="9"/>
  <c r="W270" i="9" s="1"/>
  <c r="S270" i="9"/>
  <c r="AA267" i="9"/>
  <c r="AB267" i="9"/>
  <c r="Y268" i="9"/>
  <c r="Z268" i="9" s="1"/>
  <c r="R271" i="9"/>
  <c r="X270" i="9" l="1"/>
  <c r="AD267" i="9"/>
  <c r="V271" i="9"/>
  <c r="W271" i="9" s="1"/>
  <c r="S271" i="9"/>
  <c r="X271" i="9" s="1"/>
  <c r="R272" i="9"/>
  <c r="AB268" i="9"/>
  <c r="AA268" i="9"/>
  <c r="Y269" i="9"/>
  <c r="Z269" i="9" s="1"/>
  <c r="AD268" i="9" l="1"/>
  <c r="V272" i="9"/>
  <c r="W272" i="9" s="1"/>
  <c r="S272" i="9"/>
  <c r="X272" i="9" s="1"/>
  <c r="AA269" i="9"/>
  <c r="AB269" i="9"/>
  <c r="R273" i="9"/>
  <c r="Y270" i="9"/>
  <c r="Z270" i="9" s="1"/>
  <c r="AD269" i="9" l="1"/>
  <c r="V273" i="9"/>
  <c r="W273" i="9" s="1"/>
  <c r="S273" i="9"/>
  <c r="X273" i="9" s="1"/>
  <c r="AB270" i="9"/>
  <c r="AA270" i="9"/>
  <c r="R274" i="9"/>
  <c r="Y271" i="9"/>
  <c r="Z271" i="9" s="1"/>
  <c r="AD270" i="9" l="1"/>
  <c r="V274" i="9"/>
  <c r="W274" i="9" s="1"/>
  <c r="S274" i="9"/>
  <c r="Y272" i="9"/>
  <c r="Z272" i="9" s="1"/>
  <c r="R275" i="9"/>
  <c r="AA271" i="9"/>
  <c r="AB271" i="9"/>
  <c r="X274" i="9" l="1"/>
  <c r="AD271" i="9"/>
  <c r="V275" i="9"/>
  <c r="W275" i="9" s="1"/>
  <c r="S275" i="9"/>
  <c r="AB272" i="9"/>
  <c r="AA272" i="9"/>
  <c r="Y273" i="9"/>
  <c r="Z273" i="9" s="1"/>
  <c r="R276" i="9"/>
  <c r="X275" i="9" l="1"/>
  <c r="AD272" i="9"/>
  <c r="V276" i="9"/>
  <c r="W276" i="9" s="1"/>
  <c r="S276" i="9"/>
  <c r="AA273" i="9"/>
  <c r="AB273" i="9"/>
  <c r="Y274" i="9"/>
  <c r="Z274" i="9" s="1"/>
  <c r="R277" i="9"/>
  <c r="X276" i="9" l="1"/>
  <c r="AD273" i="9"/>
  <c r="V277" i="9"/>
  <c r="W277" i="9" s="1"/>
  <c r="S277" i="9"/>
  <c r="X277" i="9" s="1"/>
  <c r="R278" i="9"/>
  <c r="AB274" i="9"/>
  <c r="AA274" i="9"/>
  <c r="Y275" i="9"/>
  <c r="Z275" i="9" s="1"/>
  <c r="AD274" i="9" l="1"/>
  <c r="V278" i="9"/>
  <c r="W278" i="9" s="1"/>
  <c r="S278" i="9"/>
  <c r="AA275" i="9"/>
  <c r="AB275" i="9"/>
  <c r="Y276" i="9"/>
  <c r="Z276" i="9" s="1"/>
  <c r="R279" i="9"/>
  <c r="X278" i="9" l="1"/>
  <c r="AD275" i="9"/>
  <c r="V279" i="9"/>
  <c r="W279" i="9" s="1"/>
  <c r="S279" i="9"/>
  <c r="X279" i="9" s="1"/>
  <c r="AB276" i="9"/>
  <c r="AA276" i="9"/>
  <c r="R280" i="9"/>
  <c r="Y277" i="9"/>
  <c r="Z277" i="9" s="1"/>
  <c r="AD276" i="9" l="1"/>
  <c r="V280" i="9"/>
  <c r="W280" i="9" s="1"/>
  <c r="S280" i="9"/>
  <c r="AA277" i="9"/>
  <c r="AB277" i="9"/>
  <c r="R281" i="9"/>
  <c r="Y278" i="9"/>
  <c r="Z278" i="9" s="1"/>
  <c r="X280" i="9" l="1"/>
  <c r="AD277" i="9"/>
  <c r="V281" i="9"/>
  <c r="W281" i="9" s="1"/>
  <c r="S281" i="9"/>
  <c r="X281" i="9" s="1"/>
  <c r="R282" i="9"/>
  <c r="AB278" i="9"/>
  <c r="AA278" i="9"/>
  <c r="Y279" i="9"/>
  <c r="Z279" i="9" s="1"/>
  <c r="AD278" i="9" l="1"/>
  <c r="V282" i="9"/>
  <c r="W282" i="9" s="1"/>
  <c r="S282" i="9"/>
  <c r="AA279" i="9"/>
  <c r="AB279" i="9"/>
  <c r="Y280" i="9"/>
  <c r="Z280" i="9" s="1"/>
  <c r="R283" i="9"/>
  <c r="X282" i="9" l="1"/>
  <c r="AD279" i="9"/>
  <c r="V283" i="9"/>
  <c r="W283" i="9" s="1"/>
  <c r="X283" i="9" s="1"/>
  <c r="S283" i="9"/>
  <c r="AB280" i="9"/>
  <c r="AA280" i="9"/>
  <c r="R284" i="9"/>
  <c r="Y281" i="9"/>
  <c r="Z281" i="9" s="1"/>
  <c r="AD280" i="9" l="1"/>
  <c r="V284" i="9"/>
  <c r="W284" i="9" s="1"/>
  <c r="S284" i="9"/>
  <c r="Y282" i="9"/>
  <c r="Z282" i="9" s="1"/>
  <c r="AA281" i="9"/>
  <c r="AB281" i="9"/>
  <c r="R285" i="9"/>
  <c r="X284" i="9" l="1"/>
  <c r="AD281" i="9"/>
  <c r="V285" i="9"/>
  <c r="W285" i="9" s="1"/>
  <c r="X285" i="9" s="1"/>
  <c r="S285" i="9"/>
  <c r="Y283" i="9"/>
  <c r="Z283" i="9" s="1"/>
  <c r="R286" i="9"/>
  <c r="AB282" i="9"/>
  <c r="AA282" i="9"/>
  <c r="AD282" i="9" l="1"/>
  <c r="V286" i="9"/>
  <c r="W286" i="9" s="1"/>
  <c r="S286" i="9"/>
  <c r="AA283" i="9"/>
  <c r="AB283" i="9"/>
  <c r="R287" i="9"/>
  <c r="Y284" i="9"/>
  <c r="Z284" i="9" s="1"/>
  <c r="X286" i="9" l="1"/>
  <c r="AD283" i="9"/>
  <c r="V287" i="9"/>
  <c r="W287" i="9" s="1"/>
  <c r="S287" i="9"/>
  <c r="X287" i="9" s="1"/>
  <c r="AB284" i="9"/>
  <c r="AA284" i="9"/>
  <c r="Y285" i="9"/>
  <c r="Z285" i="9" s="1"/>
  <c r="R288" i="9"/>
  <c r="AD284" i="9" l="1"/>
  <c r="V288" i="9"/>
  <c r="W288" i="9" s="1"/>
  <c r="S288" i="9"/>
  <c r="X288" i="9" s="1"/>
  <c r="AA285" i="9"/>
  <c r="AB285" i="9"/>
  <c r="R289" i="9"/>
  <c r="Y286" i="9"/>
  <c r="Z286" i="9" s="1"/>
  <c r="AD285" i="9" l="1"/>
  <c r="V289" i="9"/>
  <c r="W289" i="9" s="1"/>
  <c r="S289" i="9"/>
  <c r="X289" i="9" s="1"/>
  <c r="R290" i="9"/>
  <c r="AB286" i="9"/>
  <c r="AA286" i="9"/>
  <c r="Y287" i="9"/>
  <c r="Z287" i="9" s="1"/>
  <c r="AD286" i="9" l="1"/>
  <c r="V290" i="9"/>
  <c r="W290" i="9" s="1"/>
  <c r="S290" i="9"/>
  <c r="X290" i="9" s="1"/>
  <c r="AA287" i="9"/>
  <c r="AB287" i="9"/>
  <c r="Y288" i="9"/>
  <c r="Z288" i="9" s="1"/>
  <c r="R291" i="9"/>
  <c r="AD287" i="9" l="1"/>
  <c r="V291" i="9"/>
  <c r="W291" i="9" s="1"/>
  <c r="S291" i="9"/>
  <c r="X291" i="9" s="1"/>
  <c r="AB288" i="9"/>
  <c r="AA288" i="9"/>
  <c r="Y289" i="9"/>
  <c r="Z289" i="9" s="1"/>
  <c r="R292" i="9"/>
  <c r="AD288" i="9" l="1"/>
  <c r="V292" i="9"/>
  <c r="W292" i="9" s="1"/>
  <c r="S292" i="9"/>
  <c r="R293" i="9"/>
  <c r="AA289" i="9"/>
  <c r="AB289" i="9"/>
  <c r="Y290" i="9"/>
  <c r="Z290" i="9" s="1"/>
  <c r="X292" i="9" l="1"/>
  <c r="AD289" i="9"/>
  <c r="V293" i="9"/>
  <c r="W293" i="9" s="1"/>
  <c r="S293" i="9"/>
  <c r="X293" i="9" s="1"/>
  <c r="AB290" i="9"/>
  <c r="AA290" i="9"/>
  <c r="Y291" i="9"/>
  <c r="Z291" i="9" s="1"/>
  <c r="R294" i="9"/>
  <c r="AD290" i="9" l="1"/>
  <c r="V294" i="9"/>
  <c r="W294" i="9" s="1"/>
  <c r="S294" i="9"/>
  <c r="AA291" i="9"/>
  <c r="AB291" i="9"/>
  <c r="R295" i="9"/>
  <c r="Y292" i="9"/>
  <c r="Z292" i="9" s="1"/>
  <c r="X294" i="9" l="1"/>
  <c r="AD291" i="9"/>
  <c r="V295" i="9"/>
  <c r="W295" i="9" s="1"/>
  <c r="S295" i="9"/>
  <c r="AB292" i="9"/>
  <c r="AA292" i="9"/>
  <c r="R296" i="9"/>
  <c r="Y293" i="9"/>
  <c r="Z293" i="9" s="1"/>
  <c r="X295" i="9" l="1"/>
  <c r="AD292" i="9"/>
  <c r="V296" i="9"/>
  <c r="W296" i="9" s="1"/>
  <c r="S296" i="9"/>
  <c r="AA293" i="9"/>
  <c r="AB293" i="9"/>
  <c r="R297" i="9"/>
  <c r="Y294" i="9"/>
  <c r="Z294" i="9" s="1"/>
  <c r="X296" i="9" l="1"/>
  <c r="AD293" i="9"/>
  <c r="V297" i="9"/>
  <c r="W297" i="9" s="1"/>
  <c r="S297" i="9"/>
  <c r="X297" i="9" s="1"/>
  <c r="AB294" i="9"/>
  <c r="AA294" i="9"/>
  <c r="R298" i="9"/>
  <c r="Y295" i="9"/>
  <c r="Z295" i="9" s="1"/>
  <c r="AD294" i="9" l="1"/>
  <c r="V298" i="9"/>
  <c r="W298" i="9" s="1"/>
  <c r="S298" i="9"/>
  <c r="AA295" i="9"/>
  <c r="AB295" i="9"/>
  <c r="R299" i="9"/>
  <c r="Y296" i="9"/>
  <c r="Z296" i="9" s="1"/>
  <c r="X298" i="9" l="1"/>
  <c r="AD295" i="9"/>
  <c r="V299" i="9"/>
  <c r="W299" i="9" s="1"/>
  <c r="S299" i="9"/>
  <c r="X299" i="9" s="1"/>
  <c r="Y297" i="9"/>
  <c r="Z297" i="9" s="1"/>
  <c r="AB296" i="9"/>
  <c r="AA296" i="9"/>
  <c r="R300" i="9"/>
  <c r="AD296" i="9" l="1"/>
  <c r="V300" i="9"/>
  <c r="W300" i="9" s="1"/>
  <c r="S300" i="9"/>
  <c r="AA297" i="9"/>
  <c r="AB297" i="9"/>
  <c r="R301" i="9"/>
  <c r="Y298" i="9"/>
  <c r="Z298" i="9" s="1"/>
  <c r="X300" i="9" l="1"/>
  <c r="AD297" i="9"/>
  <c r="V301" i="9"/>
  <c r="W301" i="9" s="1"/>
  <c r="S301" i="9"/>
  <c r="X301" i="9" s="1"/>
  <c r="AB298" i="9"/>
  <c r="AA298" i="9"/>
  <c r="Y299" i="9"/>
  <c r="Z299" i="9" s="1"/>
  <c r="R302" i="9"/>
  <c r="AD298" i="9" l="1"/>
  <c r="V302" i="9"/>
  <c r="W302" i="9" s="1"/>
  <c r="S302" i="9"/>
  <c r="R303" i="9"/>
  <c r="AA299" i="9"/>
  <c r="AB299" i="9"/>
  <c r="Y300" i="9"/>
  <c r="Z300" i="9" s="1"/>
  <c r="X302" i="9" l="1"/>
  <c r="AD299" i="9"/>
  <c r="V303" i="9"/>
  <c r="W303" i="9" s="1"/>
  <c r="S303" i="9"/>
  <c r="X303" i="9" s="1"/>
  <c r="AB300" i="9"/>
  <c r="AA300" i="9"/>
  <c r="Y301" i="9"/>
  <c r="Z301" i="9" s="1"/>
  <c r="R304" i="9"/>
  <c r="AD300" i="9" l="1"/>
  <c r="V304" i="9"/>
  <c r="W304" i="9" s="1"/>
  <c r="S304" i="9"/>
  <c r="AA301" i="9"/>
  <c r="AB301" i="9"/>
  <c r="R305" i="9"/>
  <c r="Y302" i="9"/>
  <c r="Z302" i="9" s="1"/>
  <c r="X304" i="9" l="1"/>
  <c r="AD301" i="9"/>
  <c r="V305" i="9"/>
  <c r="W305" i="9" s="1"/>
  <c r="S305" i="9"/>
  <c r="AB302" i="9"/>
  <c r="AA302" i="9"/>
  <c r="R306" i="9"/>
  <c r="Y303" i="9"/>
  <c r="Z303" i="9" s="1"/>
  <c r="X305" i="9" l="1"/>
  <c r="AD302" i="9"/>
  <c r="V306" i="9"/>
  <c r="W306" i="9" s="1"/>
  <c r="S306" i="9"/>
  <c r="X306" i="9" s="1"/>
  <c r="Y304" i="9"/>
  <c r="Z304" i="9" s="1"/>
  <c r="AA303" i="9"/>
  <c r="AB303" i="9"/>
  <c r="R307" i="9"/>
  <c r="AD303" i="9" l="1"/>
  <c r="V307" i="9"/>
  <c r="W307" i="9" s="1"/>
  <c r="S307" i="9"/>
  <c r="X307" i="9" s="1"/>
  <c r="Y305" i="9"/>
  <c r="Z305" i="9" s="1"/>
  <c r="R308" i="9"/>
  <c r="AB304" i="9"/>
  <c r="AA304" i="9"/>
  <c r="AD304" i="9" l="1"/>
  <c r="V308" i="9"/>
  <c r="W308" i="9" s="1"/>
  <c r="S308" i="9"/>
  <c r="AA305" i="9"/>
  <c r="AB305" i="9"/>
  <c r="R309" i="9"/>
  <c r="Y306" i="9"/>
  <c r="Z306" i="9" s="1"/>
  <c r="X308" i="9" l="1"/>
  <c r="AD305" i="9"/>
  <c r="V309" i="9"/>
  <c r="W309" i="9" s="1"/>
  <c r="S309" i="9"/>
  <c r="X309" i="9" s="1"/>
  <c r="AB306" i="9"/>
  <c r="AA306" i="9"/>
  <c r="R310" i="9"/>
  <c r="Y307" i="9"/>
  <c r="Z307" i="9" s="1"/>
  <c r="AD306" i="9" l="1"/>
  <c r="V310" i="9"/>
  <c r="W310" i="9" s="1"/>
  <c r="S310" i="9"/>
  <c r="X310" i="9" s="1"/>
  <c r="AA307" i="9"/>
  <c r="AB307" i="9"/>
  <c r="Y308" i="9"/>
  <c r="Z308" i="9" s="1"/>
  <c r="R311" i="9"/>
  <c r="AD307" i="9" l="1"/>
  <c r="V311" i="9"/>
  <c r="W311" i="9" s="1"/>
  <c r="S311" i="9"/>
  <c r="AB308" i="9"/>
  <c r="AA308" i="9"/>
  <c r="Y309" i="9"/>
  <c r="Z309" i="9" s="1"/>
  <c r="R312" i="9"/>
  <c r="X311" i="9" l="1"/>
  <c r="AD308" i="9"/>
  <c r="V312" i="9"/>
  <c r="W312" i="9" s="1"/>
  <c r="S312" i="9"/>
  <c r="X312" i="9" s="1"/>
  <c r="AA309" i="9"/>
  <c r="AB309" i="9"/>
  <c r="Y310" i="9"/>
  <c r="Z310" i="9" s="1"/>
  <c r="R313" i="9"/>
  <c r="AD309" i="9" l="1"/>
  <c r="V313" i="9"/>
  <c r="W313" i="9" s="1"/>
  <c r="S313" i="9"/>
  <c r="X313" i="9" s="1"/>
  <c r="AB310" i="9"/>
  <c r="AA310" i="9"/>
  <c r="R314" i="9"/>
  <c r="Y311" i="9"/>
  <c r="Z311" i="9" s="1"/>
  <c r="AD310" i="9" l="1"/>
  <c r="V314" i="9"/>
  <c r="W314" i="9" s="1"/>
  <c r="S314" i="9"/>
  <c r="X314" i="9" s="1"/>
  <c r="Y312" i="9"/>
  <c r="Z312" i="9" s="1"/>
  <c r="R315" i="9"/>
  <c r="AA311" i="9"/>
  <c r="AB311" i="9"/>
  <c r="AD311" i="9" l="1"/>
  <c r="V315" i="9"/>
  <c r="W315" i="9" s="1"/>
  <c r="S315" i="9"/>
  <c r="X315" i="9" s="1"/>
  <c r="AB312" i="9"/>
  <c r="AA312" i="9"/>
  <c r="R316" i="9"/>
  <c r="Y313" i="9"/>
  <c r="Z313" i="9" s="1"/>
  <c r="AD312" i="9" l="1"/>
  <c r="V316" i="9"/>
  <c r="W316" i="9" s="1"/>
  <c r="S316" i="9"/>
  <c r="Y314" i="9"/>
  <c r="Z314" i="9" s="1"/>
  <c r="AA313" i="9"/>
  <c r="AB313" i="9"/>
  <c r="R317" i="9"/>
  <c r="X316" i="9" l="1"/>
  <c r="AD313" i="9"/>
  <c r="V317" i="9"/>
  <c r="W317" i="9" s="1"/>
  <c r="S317" i="9"/>
  <c r="X317" i="9" s="1"/>
  <c r="Y315" i="9"/>
  <c r="Z315" i="9" s="1"/>
  <c r="R318" i="9"/>
  <c r="AB314" i="9"/>
  <c r="AA314" i="9"/>
  <c r="AD314" i="9" l="1"/>
  <c r="V318" i="9"/>
  <c r="W318" i="9" s="1"/>
  <c r="S318" i="9"/>
  <c r="AA315" i="9"/>
  <c r="AB315" i="9"/>
  <c r="R319" i="9"/>
  <c r="Y316" i="9"/>
  <c r="Z316" i="9" s="1"/>
  <c r="X318" i="9" l="1"/>
  <c r="AD315" i="9"/>
  <c r="V319" i="9"/>
  <c r="W319" i="9" s="1"/>
  <c r="S319" i="9"/>
  <c r="Y317" i="9"/>
  <c r="Z317" i="9" s="1"/>
  <c r="AB316" i="9"/>
  <c r="AA316" i="9"/>
  <c r="R320" i="9"/>
  <c r="X319" i="9" l="1"/>
  <c r="AD316" i="9"/>
  <c r="V320" i="9"/>
  <c r="W320" i="9" s="1"/>
  <c r="S320" i="9"/>
  <c r="X320" i="9" s="1"/>
  <c r="Y318" i="9"/>
  <c r="Z318" i="9" s="1"/>
  <c r="R321" i="9"/>
  <c r="AA317" i="9"/>
  <c r="AB317" i="9"/>
  <c r="AD317" i="9" l="1"/>
  <c r="V321" i="9"/>
  <c r="W321" i="9" s="1"/>
  <c r="S321" i="9"/>
  <c r="X321" i="9" s="1"/>
  <c r="AB318" i="9"/>
  <c r="AA318" i="9"/>
  <c r="R322" i="9"/>
  <c r="Y319" i="9"/>
  <c r="Z319" i="9" s="1"/>
  <c r="AD318" i="9" l="1"/>
  <c r="V322" i="9"/>
  <c r="W322" i="9" s="1"/>
  <c r="S322" i="9"/>
  <c r="X322" i="9" s="1"/>
  <c r="AA319" i="9"/>
  <c r="AB319" i="9"/>
  <c r="R323" i="9"/>
  <c r="Y320" i="9"/>
  <c r="Z320" i="9" s="1"/>
  <c r="AD319" i="9" l="1"/>
  <c r="V323" i="9"/>
  <c r="W323" i="9" s="1"/>
  <c r="S323" i="9"/>
  <c r="X323" i="9" s="1"/>
  <c r="Y321" i="9"/>
  <c r="Z321" i="9" s="1"/>
  <c r="R324" i="9"/>
  <c r="AB320" i="9"/>
  <c r="AA320" i="9"/>
  <c r="AD320" i="9" l="1"/>
  <c r="V324" i="9"/>
  <c r="W324" i="9" s="1"/>
  <c r="S324" i="9"/>
  <c r="AA321" i="9"/>
  <c r="AB321" i="9"/>
  <c r="Y322" i="9"/>
  <c r="Z322" i="9" s="1"/>
  <c r="R325" i="9"/>
  <c r="X324" i="9" l="1"/>
  <c r="AD321" i="9"/>
  <c r="V325" i="9"/>
  <c r="W325" i="9" s="1"/>
  <c r="S325" i="9"/>
  <c r="X325" i="9" s="1"/>
  <c r="AB322" i="9"/>
  <c r="AA322" i="9"/>
  <c r="R326" i="9"/>
  <c r="Y323" i="9"/>
  <c r="Z323" i="9" s="1"/>
  <c r="AD322" i="9" l="1"/>
  <c r="V326" i="9"/>
  <c r="W326" i="9" s="1"/>
  <c r="S326" i="9"/>
  <c r="AA323" i="9"/>
  <c r="AB323" i="9"/>
  <c r="R327" i="9"/>
  <c r="Y324" i="9"/>
  <c r="Z324" i="9" s="1"/>
  <c r="X326" i="9" l="1"/>
  <c r="AD323" i="9"/>
  <c r="V327" i="9"/>
  <c r="W327" i="9" s="1"/>
  <c r="S327" i="9"/>
  <c r="AB324" i="9"/>
  <c r="AA324" i="9"/>
  <c r="R328" i="9"/>
  <c r="Y325" i="9"/>
  <c r="Z325" i="9" s="1"/>
  <c r="X327" i="9" l="1"/>
  <c r="AD324" i="9"/>
  <c r="V328" i="9"/>
  <c r="W328" i="9" s="1"/>
  <c r="S328" i="9"/>
  <c r="AA325" i="9"/>
  <c r="AB325" i="9"/>
  <c r="Y326" i="9"/>
  <c r="Z326" i="9" s="1"/>
  <c r="R329" i="9"/>
  <c r="X328" i="9" l="1"/>
  <c r="AD325" i="9"/>
  <c r="V329" i="9"/>
  <c r="W329" i="9" s="1"/>
  <c r="S329" i="9"/>
  <c r="R330" i="9"/>
  <c r="AB326" i="9"/>
  <c r="AA326" i="9"/>
  <c r="Y327" i="9"/>
  <c r="Z327" i="9" s="1"/>
  <c r="X329" i="9" l="1"/>
  <c r="AD326" i="9"/>
  <c r="V330" i="9"/>
  <c r="W330" i="9" s="1"/>
  <c r="S330" i="9"/>
  <c r="X330" i="9" s="1"/>
  <c r="AA327" i="9"/>
  <c r="AB327" i="9"/>
  <c r="R331" i="9"/>
  <c r="Y328" i="9"/>
  <c r="Z328" i="9" s="1"/>
  <c r="AD327" i="9" l="1"/>
  <c r="V331" i="9"/>
  <c r="W331" i="9" s="1"/>
  <c r="S331" i="9"/>
  <c r="AB328" i="9"/>
  <c r="AA328" i="9"/>
  <c r="Y329" i="9"/>
  <c r="Z329" i="9" s="1"/>
  <c r="R332" i="9"/>
  <c r="X331" i="9" l="1"/>
  <c r="AD328" i="9"/>
  <c r="V332" i="9"/>
  <c r="W332" i="9" s="1"/>
  <c r="S332" i="9"/>
  <c r="X332" i="9" s="1"/>
  <c r="R333" i="9"/>
  <c r="AA329" i="9"/>
  <c r="AB329" i="9"/>
  <c r="Y330" i="9"/>
  <c r="Z330" i="9" s="1"/>
  <c r="AD329" i="9" l="1"/>
  <c r="V333" i="9"/>
  <c r="W333" i="9" s="1"/>
  <c r="S333" i="9"/>
  <c r="X333" i="9" s="1"/>
  <c r="Y331" i="9"/>
  <c r="Z331" i="9" s="1"/>
  <c r="AB330" i="9"/>
  <c r="AA330" i="9"/>
  <c r="R334" i="9"/>
  <c r="AD330" i="9" l="1"/>
  <c r="V334" i="9"/>
  <c r="W334" i="9" s="1"/>
  <c r="S334" i="9"/>
  <c r="X334" i="9" s="1"/>
  <c r="R335" i="9"/>
  <c r="Y332" i="9"/>
  <c r="Z332" i="9" s="1"/>
  <c r="AA331" i="9"/>
  <c r="AB331" i="9"/>
  <c r="AD331" i="9" l="1"/>
  <c r="V335" i="9"/>
  <c r="W335" i="9" s="1"/>
  <c r="S335" i="9"/>
  <c r="X335" i="9" s="1"/>
  <c r="AB332" i="9"/>
  <c r="AA332" i="9"/>
  <c r="Y333" i="9"/>
  <c r="Z333" i="9" s="1"/>
  <c r="R336" i="9"/>
  <c r="AD332" i="9" l="1"/>
  <c r="V336" i="9"/>
  <c r="W336" i="9" s="1"/>
  <c r="S336" i="9"/>
  <c r="X336" i="9" s="1"/>
  <c r="AA333" i="9"/>
  <c r="AB333" i="9"/>
  <c r="R337" i="9"/>
  <c r="Y334" i="9"/>
  <c r="Z334" i="9" s="1"/>
  <c r="AD333" i="9" l="1"/>
  <c r="V337" i="9"/>
  <c r="W337" i="9" s="1"/>
  <c r="S337" i="9"/>
  <c r="X337" i="9" s="1"/>
  <c r="Y335" i="9"/>
  <c r="Z335" i="9" s="1"/>
  <c r="R338" i="9"/>
  <c r="AB334" i="9"/>
  <c r="AA334" i="9"/>
  <c r="AD334" i="9" l="1"/>
  <c r="V338" i="9"/>
  <c r="W338" i="9" s="1"/>
  <c r="S338" i="9"/>
  <c r="X338" i="9" s="1"/>
  <c r="Y336" i="9"/>
  <c r="Z336" i="9" s="1"/>
  <c r="R339" i="9"/>
  <c r="AA335" i="9"/>
  <c r="AB335" i="9"/>
  <c r="AD335" i="9" l="1"/>
  <c r="V339" i="9"/>
  <c r="W339" i="9" s="1"/>
  <c r="S339" i="9"/>
  <c r="R340" i="9"/>
  <c r="AB336" i="9"/>
  <c r="AA336" i="9"/>
  <c r="Y337" i="9"/>
  <c r="Z337" i="9" s="1"/>
  <c r="X339" i="9" l="1"/>
  <c r="AD336" i="9"/>
  <c r="V340" i="9"/>
  <c r="W340" i="9" s="1"/>
  <c r="S340" i="9"/>
  <c r="AA337" i="9"/>
  <c r="AB337" i="9"/>
  <c r="Y338" i="9"/>
  <c r="Z338" i="9" s="1"/>
  <c r="R341" i="9"/>
  <c r="X340" i="9" l="1"/>
  <c r="AD337" i="9"/>
  <c r="V341" i="9"/>
  <c r="W341" i="9" s="1"/>
  <c r="S341" i="9"/>
  <c r="AB338" i="9"/>
  <c r="AA338" i="9"/>
  <c r="R342" i="9"/>
  <c r="Y339" i="9"/>
  <c r="Z339" i="9" s="1"/>
  <c r="X341" i="9" l="1"/>
  <c r="AD338" i="9"/>
  <c r="V342" i="9"/>
  <c r="W342" i="9" s="1"/>
  <c r="S342" i="9"/>
  <c r="X342" i="9" s="1"/>
  <c r="AA339" i="9"/>
  <c r="AB339" i="9"/>
  <c r="R343" i="9"/>
  <c r="Y340" i="9"/>
  <c r="Z340" i="9" s="1"/>
  <c r="AD339" i="9" l="1"/>
  <c r="V343" i="9"/>
  <c r="W343" i="9" s="1"/>
  <c r="S343" i="9"/>
  <c r="X343" i="9" s="1"/>
  <c r="AB340" i="9"/>
  <c r="AA340" i="9"/>
  <c r="R344" i="9"/>
  <c r="Y341" i="9"/>
  <c r="Z341" i="9" s="1"/>
  <c r="AD340" i="9" l="1"/>
  <c r="V344" i="9"/>
  <c r="W344" i="9" s="1"/>
  <c r="S344" i="9"/>
  <c r="X344" i="9" s="1"/>
  <c r="Y342" i="9"/>
  <c r="Z342" i="9" s="1"/>
  <c r="AA341" i="9"/>
  <c r="AB341" i="9"/>
  <c r="R345" i="9"/>
  <c r="AD341" i="9" l="1"/>
  <c r="V345" i="9"/>
  <c r="W345" i="9" s="1"/>
  <c r="S345" i="9"/>
  <c r="X345" i="9" s="1"/>
  <c r="R346" i="9"/>
  <c r="Y343" i="9"/>
  <c r="Z343" i="9" s="1"/>
  <c r="AB342" i="9"/>
  <c r="AA342" i="9"/>
  <c r="AD342" i="9" l="1"/>
  <c r="V346" i="9"/>
  <c r="W346" i="9" s="1"/>
  <c r="S346" i="9"/>
  <c r="AA343" i="9"/>
  <c r="AB343" i="9"/>
  <c r="Y344" i="9"/>
  <c r="Z344" i="9" s="1"/>
  <c r="R347" i="9"/>
  <c r="X346" i="9" l="1"/>
  <c r="AD343" i="9"/>
  <c r="V347" i="9"/>
  <c r="W347" i="9" s="1"/>
  <c r="S347" i="9"/>
  <c r="X347" i="9" s="1"/>
  <c r="AB344" i="9"/>
  <c r="AA344" i="9"/>
  <c r="R348" i="9"/>
  <c r="Y345" i="9"/>
  <c r="Z345" i="9" s="1"/>
  <c r="AD344" i="9" l="1"/>
  <c r="V348" i="9"/>
  <c r="W348" i="9" s="1"/>
  <c r="S348" i="9"/>
  <c r="X348" i="9" s="1"/>
  <c r="AA345" i="9"/>
  <c r="AB345" i="9"/>
  <c r="Y346" i="9"/>
  <c r="Z346" i="9" s="1"/>
  <c r="R349" i="9"/>
  <c r="AD345" i="9" l="1"/>
  <c r="V349" i="9"/>
  <c r="W349" i="9" s="1"/>
  <c r="S349" i="9"/>
  <c r="X349" i="9" s="1"/>
  <c r="AB346" i="9"/>
  <c r="AA346" i="9"/>
  <c r="R350" i="9"/>
  <c r="Y347" i="9"/>
  <c r="Z347" i="9" s="1"/>
  <c r="AD346" i="9" l="1"/>
  <c r="V350" i="9"/>
  <c r="W350" i="9" s="1"/>
  <c r="S350" i="9"/>
  <c r="AA347" i="9"/>
  <c r="AB347" i="9"/>
  <c r="R351" i="9"/>
  <c r="Y348" i="9"/>
  <c r="Z348" i="9" s="1"/>
  <c r="X350" i="9" l="1"/>
  <c r="AD347" i="9"/>
  <c r="V351" i="9"/>
  <c r="W351" i="9" s="1"/>
  <c r="S351" i="9"/>
  <c r="X351" i="9" s="1"/>
  <c r="R352" i="9"/>
  <c r="AB348" i="9"/>
  <c r="AA348" i="9"/>
  <c r="Y349" i="9"/>
  <c r="Z349" i="9" s="1"/>
  <c r="AD348" i="9" l="1"/>
  <c r="V352" i="9"/>
  <c r="W352" i="9" s="1"/>
  <c r="S352" i="9"/>
  <c r="X352" i="9" s="1"/>
  <c r="AA349" i="9"/>
  <c r="AB349" i="9"/>
  <c r="Y350" i="9"/>
  <c r="Z350" i="9" s="1"/>
  <c r="R353" i="9"/>
  <c r="AD349" i="9" l="1"/>
  <c r="V353" i="9"/>
  <c r="W353" i="9" s="1"/>
  <c r="S353" i="9"/>
  <c r="AB350" i="9"/>
  <c r="AA350" i="9"/>
  <c r="R354" i="9"/>
  <c r="Y351" i="9"/>
  <c r="Z351" i="9" s="1"/>
  <c r="X353" i="9" l="1"/>
  <c r="AD350" i="9"/>
  <c r="V354" i="9"/>
  <c r="W354" i="9" s="1"/>
  <c r="S354" i="9"/>
  <c r="X354" i="9" s="1"/>
  <c r="Y352" i="9"/>
  <c r="Z352" i="9" s="1"/>
  <c r="AA351" i="9"/>
  <c r="AB351" i="9"/>
  <c r="R355" i="9"/>
  <c r="AD351" i="9" l="1"/>
  <c r="V355" i="9"/>
  <c r="W355" i="9" s="1"/>
  <c r="S355" i="9"/>
  <c r="X355" i="9" s="1"/>
  <c r="Y353" i="9"/>
  <c r="Z353" i="9" s="1"/>
  <c r="R356" i="9"/>
  <c r="AB352" i="9"/>
  <c r="AA352" i="9"/>
  <c r="AD352" i="9" l="1"/>
  <c r="V356" i="9"/>
  <c r="W356" i="9" s="1"/>
  <c r="S356" i="9"/>
  <c r="X356" i="9" s="1"/>
  <c r="AA353" i="9"/>
  <c r="AB353" i="9"/>
  <c r="R357" i="9"/>
  <c r="Y354" i="9"/>
  <c r="Z354" i="9" s="1"/>
  <c r="AD353" i="9" l="1"/>
  <c r="V357" i="9"/>
  <c r="W357" i="9" s="1"/>
  <c r="S357" i="9"/>
  <c r="X357" i="9" s="1"/>
  <c r="AB354" i="9"/>
  <c r="AA354" i="9"/>
  <c r="R358" i="9"/>
  <c r="Y355" i="9"/>
  <c r="Z355" i="9" s="1"/>
  <c r="AD354" i="9" l="1"/>
  <c r="V358" i="9"/>
  <c r="W358" i="9" s="1"/>
  <c r="S358" i="9"/>
  <c r="X358" i="9" s="1"/>
  <c r="AA355" i="9"/>
  <c r="AB355" i="9"/>
  <c r="Y356" i="9"/>
  <c r="Z356" i="9" s="1"/>
  <c r="R359" i="9"/>
  <c r="AD355" i="9" l="1"/>
  <c r="V359" i="9"/>
  <c r="W359" i="9" s="1"/>
  <c r="S359" i="9"/>
  <c r="AB356" i="9"/>
  <c r="AA356" i="9"/>
  <c r="Y357" i="9"/>
  <c r="Z357" i="9" s="1"/>
  <c r="R360" i="9"/>
  <c r="X359" i="9" l="1"/>
  <c r="AD356" i="9"/>
  <c r="V360" i="9"/>
  <c r="W360" i="9" s="1"/>
  <c r="S360" i="9"/>
  <c r="X360" i="9" s="1"/>
  <c r="AA357" i="9"/>
  <c r="AB357" i="9"/>
  <c r="R361" i="9"/>
  <c r="Y358" i="9"/>
  <c r="Z358" i="9" s="1"/>
  <c r="AD357" i="9" l="1"/>
  <c r="V361" i="9"/>
  <c r="W361" i="9" s="1"/>
  <c r="S361" i="9"/>
  <c r="X361" i="9" s="1"/>
  <c r="AB358" i="9"/>
  <c r="AA358" i="9"/>
  <c r="R362" i="9"/>
  <c r="Y359" i="9"/>
  <c r="Z359" i="9" s="1"/>
  <c r="AD358" i="9" l="1"/>
  <c r="V362" i="9"/>
  <c r="W362" i="9" s="1"/>
  <c r="S362" i="9"/>
  <c r="X362" i="9" s="1"/>
  <c r="Y360" i="9"/>
  <c r="Z360" i="9" s="1"/>
  <c r="AA359" i="9"/>
  <c r="AB359" i="9"/>
  <c r="R363" i="9"/>
  <c r="AD359" i="9" l="1"/>
  <c r="V363" i="9"/>
  <c r="W363" i="9" s="1"/>
  <c r="S363" i="9"/>
  <c r="X363" i="9" s="1"/>
  <c r="AB360" i="9"/>
  <c r="AA360" i="9"/>
  <c r="R364" i="9"/>
  <c r="Y361" i="9"/>
  <c r="Z361" i="9" s="1"/>
  <c r="AD360" i="9" l="1"/>
  <c r="V364" i="9"/>
  <c r="W364" i="9" s="1"/>
  <c r="S364" i="9"/>
  <c r="X364" i="9" s="1"/>
  <c r="AA361" i="9"/>
  <c r="AB361" i="9"/>
  <c r="Y362" i="9"/>
  <c r="Z362" i="9" s="1"/>
  <c r="R365" i="9"/>
  <c r="AD361" i="9" l="1"/>
  <c r="V365" i="9"/>
  <c r="W365" i="9" s="1"/>
  <c r="S365" i="9"/>
  <c r="X365" i="9" s="1"/>
  <c r="R366" i="9"/>
  <c r="AB362" i="9"/>
  <c r="AA362" i="9"/>
  <c r="Y363" i="9"/>
  <c r="Z363" i="9" s="1"/>
  <c r="AD362" i="9" l="1"/>
  <c r="V366" i="9"/>
  <c r="W366" i="9" s="1"/>
  <c r="S366" i="9"/>
  <c r="AA363" i="9"/>
  <c r="AB363" i="9"/>
  <c r="Y364" i="9"/>
  <c r="Z364" i="9" s="1"/>
  <c r="R367" i="9"/>
  <c r="X366" i="9" l="1"/>
  <c r="AD363" i="9"/>
  <c r="V367" i="9"/>
  <c r="W367" i="9" s="1"/>
  <c r="S367" i="9"/>
  <c r="X367" i="9" s="1"/>
  <c r="AB364" i="9"/>
  <c r="AA364" i="9"/>
  <c r="Y365" i="9"/>
  <c r="Z365" i="9" s="1"/>
  <c r="R368" i="9"/>
  <c r="AD364" i="9" l="1"/>
  <c r="V368" i="9"/>
  <c r="W368" i="9" s="1"/>
  <c r="S368" i="9"/>
  <c r="X368" i="9" s="1"/>
  <c r="AA365" i="9"/>
  <c r="AB365" i="9"/>
  <c r="Y366" i="9"/>
  <c r="Z366" i="9" s="1"/>
  <c r="R369" i="9"/>
  <c r="AD365" i="9" l="1"/>
  <c r="V369" i="9"/>
  <c r="W369" i="9" s="1"/>
  <c r="S369" i="9"/>
  <c r="X369" i="9" s="1"/>
  <c r="R370" i="9"/>
  <c r="AB366" i="9"/>
  <c r="AA366" i="9"/>
  <c r="Y367" i="9"/>
  <c r="Z367" i="9" s="1"/>
  <c r="AD366" i="9" l="1"/>
  <c r="V370" i="9"/>
  <c r="W370" i="9" s="1"/>
  <c r="S370" i="9"/>
  <c r="Y368" i="9"/>
  <c r="Z368" i="9" s="1"/>
  <c r="AA367" i="9"/>
  <c r="AB367" i="9"/>
  <c r="R371" i="9"/>
  <c r="X370" i="9" l="1"/>
  <c r="AD367" i="9"/>
  <c r="V371" i="9"/>
  <c r="W371" i="9" s="1"/>
  <c r="S371" i="9"/>
  <c r="AB368" i="9"/>
  <c r="AA368" i="9"/>
  <c r="Y369" i="9"/>
  <c r="Z369" i="9" s="1"/>
  <c r="R372" i="9"/>
  <c r="X371" i="9" l="1"/>
  <c r="AD368" i="9"/>
  <c r="V372" i="9"/>
  <c r="W372" i="9" s="1"/>
  <c r="S372" i="9"/>
  <c r="X372" i="9" s="1"/>
  <c r="AA369" i="9"/>
  <c r="AB369" i="9"/>
  <c r="Y370" i="9"/>
  <c r="Z370" i="9" s="1"/>
  <c r="R373" i="9"/>
  <c r="AD369" i="9" l="1"/>
  <c r="V373" i="9"/>
  <c r="W373" i="9" s="1"/>
  <c r="S373" i="9"/>
  <c r="X373" i="9" s="1"/>
  <c r="AB370" i="9"/>
  <c r="AA370" i="9"/>
  <c r="R374" i="9"/>
  <c r="Y371" i="9"/>
  <c r="Z371" i="9" s="1"/>
  <c r="AD370" i="9" l="1"/>
  <c r="V374" i="9"/>
  <c r="W374" i="9" s="1"/>
  <c r="S374" i="9"/>
  <c r="X374" i="9" s="1"/>
  <c r="AA371" i="9"/>
  <c r="AB371" i="9"/>
  <c r="R375" i="9"/>
  <c r="Y372" i="9"/>
  <c r="Z372" i="9" s="1"/>
  <c r="AD371" i="9" l="1"/>
  <c r="V375" i="9"/>
  <c r="W375" i="9" s="1"/>
  <c r="S375" i="9"/>
  <c r="X375" i="9" s="1"/>
  <c r="Y373" i="9"/>
  <c r="Z373" i="9" s="1"/>
  <c r="R376" i="9"/>
  <c r="AB372" i="9"/>
  <c r="AA372" i="9"/>
  <c r="AD372" i="9" l="1"/>
  <c r="V376" i="9"/>
  <c r="W376" i="9" s="1"/>
  <c r="S376" i="9"/>
  <c r="X376" i="9" s="1"/>
  <c r="AA373" i="9"/>
  <c r="AB373" i="9"/>
  <c r="Y374" i="9"/>
  <c r="Z374" i="9" s="1"/>
  <c r="R377" i="9"/>
  <c r="AD373" i="9" l="1"/>
  <c r="V377" i="9"/>
  <c r="W377" i="9" s="1"/>
  <c r="S377" i="9"/>
  <c r="AB374" i="9"/>
  <c r="AA374" i="9"/>
  <c r="R378" i="9"/>
  <c r="Y375" i="9"/>
  <c r="Z375" i="9" s="1"/>
  <c r="X377" i="9" l="1"/>
  <c r="AD374" i="9"/>
  <c r="V378" i="9"/>
  <c r="W378" i="9" s="1"/>
  <c r="S378" i="9"/>
  <c r="AA375" i="9"/>
  <c r="AB375" i="9"/>
  <c r="Y376" i="9"/>
  <c r="Z376" i="9" s="1"/>
  <c r="R379" i="9"/>
  <c r="X378" i="9" l="1"/>
  <c r="AD375" i="9"/>
  <c r="V379" i="9"/>
  <c r="W379" i="9" s="1"/>
  <c r="S379" i="9"/>
  <c r="X379" i="9" s="1"/>
  <c r="AB376" i="9"/>
  <c r="AA376" i="9"/>
  <c r="R380" i="9"/>
  <c r="Y377" i="9"/>
  <c r="Z377" i="9" s="1"/>
  <c r="AD376" i="9" l="1"/>
  <c r="V380" i="9"/>
  <c r="W380" i="9" s="1"/>
  <c r="S380" i="9"/>
  <c r="Y378" i="9"/>
  <c r="Z378" i="9" s="1"/>
  <c r="AA377" i="9"/>
  <c r="AB377" i="9"/>
  <c r="R381" i="9"/>
  <c r="X380" i="9" l="1"/>
  <c r="AD377" i="9"/>
  <c r="V381" i="9"/>
  <c r="W381" i="9" s="1"/>
  <c r="S381" i="9"/>
  <c r="AB378" i="9"/>
  <c r="AA378" i="9"/>
  <c r="Y379" i="9"/>
  <c r="Z379" i="9" s="1"/>
  <c r="R382" i="9"/>
  <c r="X381" i="9" l="1"/>
  <c r="AD378" i="9"/>
  <c r="V382" i="9"/>
  <c r="W382" i="9" s="1"/>
  <c r="S382" i="9"/>
  <c r="X382" i="9" s="1"/>
  <c r="AA379" i="9"/>
  <c r="AB379" i="9"/>
  <c r="Y380" i="9"/>
  <c r="Z380" i="9" s="1"/>
  <c r="R383" i="9"/>
  <c r="AD379" i="9" l="1"/>
  <c r="V383" i="9"/>
  <c r="W383" i="9" s="1"/>
  <c r="S383" i="9"/>
  <c r="R384" i="9"/>
  <c r="AB380" i="9"/>
  <c r="AA380" i="9"/>
  <c r="Y381" i="9"/>
  <c r="Z381" i="9" s="1"/>
  <c r="X383" i="9" l="1"/>
  <c r="AD380" i="9"/>
  <c r="V384" i="9"/>
  <c r="W384" i="9" s="1"/>
  <c r="S384" i="9"/>
  <c r="AA381" i="9"/>
  <c r="AB381" i="9"/>
  <c r="Y382" i="9"/>
  <c r="Z382" i="9" s="1"/>
  <c r="R385" i="9"/>
  <c r="X384" i="9" l="1"/>
  <c r="AD381" i="9"/>
  <c r="V385" i="9"/>
  <c r="W385" i="9" s="1"/>
  <c r="S385" i="9"/>
  <c r="AB382" i="9"/>
  <c r="AA382" i="9"/>
  <c r="R386" i="9"/>
  <c r="Y383" i="9"/>
  <c r="Z383" i="9" s="1"/>
  <c r="X385" i="9" l="1"/>
  <c r="AD382" i="9"/>
  <c r="V386" i="9"/>
  <c r="W386" i="9" s="1"/>
  <c r="S386" i="9"/>
  <c r="AA383" i="9"/>
  <c r="AB383" i="9"/>
  <c r="Y384" i="9"/>
  <c r="Z384" i="9" s="1"/>
  <c r="R387" i="9"/>
  <c r="X386" i="9" l="1"/>
  <c r="AD383" i="9"/>
  <c r="V387" i="9"/>
  <c r="W387" i="9" s="1"/>
  <c r="S387" i="9"/>
  <c r="AB384" i="9"/>
  <c r="AA384" i="9"/>
  <c r="Y385" i="9"/>
  <c r="Z385" i="9" s="1"/>
  <c r="R388" i="9"/>
  <c r="X387" i="9" l="1"/>
  <c r="AD384" i="9"/>
  <c r="V388" i="9"/>
  <c r="W388" i="9" s="1"/>
  <c r="S388" i="9"/>
  <c r="X388" i="9" s="1"/>
  <c r="AA385" i="9"/>
  <c r="AB385" i="9"/>
  <c r="Y386" i="9"/>
  <c r="Z386" i="9" s="1"/>
  <c r="R389" i="9"/>
  <c r="AD385" i="9" l="1"/>
  <c r="V389" i="9"/>
  <c r="W389" i="9" s="1"/>
  <c r="S389" i="9"/>
  <c r="X389" i="9" s="1"/>
  <c r="AB386" i="9"/>
  <c r="AA386" i="9"/>
  <c r="Y387" i="9"/>
  <c r="Z387" i="9" s="1"/>
  <c r="R390" i="9"/>
  <c r="AD386" i="9" l="1"/>
  <c r="V390" i="9"/>
  <c r="W390" i="9" s="1"/>
  <c r="S390" i="9"/>
  <c r="X390" i="9" s="1"/>
  <c r="AA387" i="9"/>
  <c r="AB387" i="9"/>
  <c r="Y388" i="9"/>
  <c r="Z388" i="9" s="1"/>
  <c r="R391" i="9"/>
  <c r="AD387" i="9" l="1"/>
  <c r="V391" i="9"/>
  <c r="W391" i="9" s="1"/>
  <c r="S391" i="9"/>
  <c r="AB388" i="9"/>
  <c r="AA388" i="9"/>
  <c r="R392" i="9"/>
  <c r="Y389" i="9"/>
  <c r="Z389" i="9" s="1"/>
  <c r="X391" i="9" l="1"/>
  <c r="AD388" i="9"/>
  <c r="V392" i="9"/>
  <c r="W392" i="9" s="1"/>
  <c r="S392" i="9"/>
  <c r="R393" i="9"/>
  <c r="AA389" i="9"/>
  <c r="AB389" i="9"/>
  <c r="Y390" i="9"/>
  <c r="Z390" i="9" s="1"/>
  <c r="X392" i="9" l="1"/>
  <c r="AD389" i="9"/>
  <c r="V393" i="9"/>
  <c r="W393" i="9" s="1"/>
  <c r="S393" i="9"/>
  <c r="X393" i="9" s="1"/>
  <c r="R394" i="9"/>
  <c r="AB390" i="9"/>
  <c r="AA390" i="9"/>
  <c r="Y391" i="9"/>
  <c r="Z391" i="9" s="1"/>
  <c r="AD390" i="9" l="1"/>
  <c r="V394" i="9"/>
  <c r="W394" i="9" s="1"/>
  <c r="S394" i="9"/>
  <c r="AA391" i="9"/>
  <c r="AB391" i="9"/>
  <c r="Y392" i="9"/>
  <c r="Z392" i="9" s="1"/>
  <c r="R395" i="9"/>
  <c r="X394" i="9" l="1"/>
  <c r="AD391" i="9"/>
  <c r="V395" i="9"/>
  <c r="W395" i="9" s="1"/>
  <c r="S395" i="9"/>
  <c r="AB392" i="9"/>
  <c r="AA392" i="9"/>
  <c r="R396" i="9"/>
  <c r="Y393" i="9"/>
  <c r="Z393" i="9" s="1"/>
  <c r="X395" i="9" l="1"/>
  <c r="AD392" i="9"/>
  <c r="V396" i="9"/>
  <c r="W396" i="9" s="1"/>
  <c r="S396" i="9"/>
  <c r="AA393" i="9"/>
  <c r="AB393" i="9"/>
  <c r="R397" i="9"/>
  <c r="Y394" i="9"/>
  <c r="Z394" i="9" s="1"/>
  <c r="X396" i="9" l="1"/>
  <c r="AD393" i="9"/>
  <c r="V397" i="9"/>
  <c r="W397" i="9" s="1"/>
  <c r="S397" i="9"/>
  <c r="AB394" i="9"/>
  <c r="AA394" i="9"/>
  <c r="R398" i="9"/>
  <c r="Y395" i="9"/>
  <c r="Z395" i="9" s="1"/>
  <c r="X397" i="9" l="1"/>
  <c r="AD394" i="9"/>
  <c r="V398" i="9"/>
  <c r="W398" i="9" s="1"/>
  <c r="S398" i="9"/>
  <c r="X398" i="9" s="1"/>
  <c r="AA395" i="9"/>
  <c r="AB395" i="9"/>
  <c r="R399" i="9"/>
  <c r="Y396" i="9"/>
  <c r="Z396" i="9" s="1"/>
  <c r="AD395" i="9" l="1"/>
  <c r="V399" i="9"/>
  <c r="W399" i="9" s="1"/>
  <c r="S399" i="9"/>
  <c r="X399" i="9" s="1"/>
  <c r="AB396" i="9"/>
  <c r="AA396" i="9"/>
  <c r="R400" i="9"/>
  <c r="Y397" i="9"/>
  <c r="Z397" i="9" s="1"/>
  <c r="AD396" i="9" l="1"/>
  <c r="V400" i="9"/>
  <c r="W400" i="9" s="1"/>
  <c r="S400" i="9"/>
  <c r="AA397" i="9"/>
  <c r="AB397" i="9"/>
  <c r="R401" i="9"/>
  <c r="Y398" i="9"/>
  <c r="Z398" i="9" s="1"/>
  <c r="X400" i="9" l="1"/>
  <c r="AD397" i="9"/>
  <c r="V401" i="9"/>
  <c r="W401" i="9" s="1"/>
  <c r="S401" i="9"/>
  <c r="X401" i="9" s="1"/>
  <c r="AB398" i="9"/>
  <c r="AA398" i="9"/>
  <c r="R402" i="9"/>
  <c r="Y399" i="9"/>
  <c r="Z399" i="9" s="1"/>
  <c r="AD398" i="9" l="1"/>
  <c r="V402" i="9"/>
  <c r="W402" i="9" s="1"/>
  <c r="S402" i="9"/>
  <c r="AA399" i="9"/>
  <c r="AB399" i="9"/>
  <c r="R403" i="9"/>
  <c r="Y400" i="9"/>
  <c r="Z400" i="9" s="1"/>
  <c r="X402" i="9" l="1"/>
  <c r="AD399" i="9"/>
  <c r="V403" i="9"/>
  <c r="W403" i="9" s="1"/>
  <c r="S403" i="9"/>
  <c r="AB400" i="9"/>
  <c r="AA400" i="9"/>
  <c r="R404" i="9"/>
  <c r="Y401" i="9"/>
  <c r="Z401" i="9" s="1"/>
  <c r="X403" i="9" l="1"/>
  <c r="AD400" i="9"/>
  <c r="V404" i="9"/>
  <c r="W404" i="9" s="1"/>
  <c r="S404" i="9"/>
  <c r="AA401" i="9"/>
  <c r="AB401" i="9"/>
  <c r="R405" i="9"/>
  <c r="Y402" i="9"/>
  <c r="Z402" i="9" s="1"/>
  <c r="X404" i="9" l="1"/>
  <c r="AD401" i="9"/>
  <c r="V405" i="9"/>
  <c r="W405" i="9" s="1"/>
  <c r="S405" i="9"/>
  <c r="R406" i="9"/>
  <c r="AB402" i="9"/>
  <c r="AA402" i="9"/>
  <c r="Y403" i="9"/>
  <c r="Z403" i="9" s="1"/>
  <c r="X405" i="9" l="1"/>
  <c r="AD402" i="9"/>
  <c r="V406" i="9"/>
  <c r="W406" i="9" s="1"/>
  <c r="S406" i="9"/>
  <c r="X406" i="9" s="1"/>
  <c r="AA403" i="9"/>
  <c r="AB403" i="9"/>
  <c r="R407" i="9"/>
  <c r="Y404" i="9"/>
  <c r="Z404" i="9" s="1"/>
  <c r="AD403" i="9" l="1"/>
  <c r="V407" i="9"/>
  <c r="W407" i="9" s="1"/>
  <c r="S407" i="9"/>
  <c r="X407" i="9" s="1"/>
  <c r="AB404" i="9"/>
  <c r="AA404" i="9"/>
  <c r="R408" i="9"/>
  <c r="Y405" i="9"/>
  <c r="Z405" i="9" s="1"/>
  <c r="AD404" i="9" l="1"/>
  <c r="V408" i="9"/>
  <c r="W408" i="9" s="1"/>
  <c r="S408" i="9"/>
  <c r="X408" i="9" s="1"/>
  <c r="AA405" i="9"/>
  <c r="AB405" i="9"/>
  <c r="R409" i="9"/>
  <c r="Y406" i="9"/>
  <c r="Z406" i="9" s="1"/>
  <c r="AD405" i="9" l="1"/>
  <c r="V409" i="9"/>
  <c r="W409" i="9" s="1"/>
  <c r="S409" i="9"/>
  <c r="AB406" i="9"/>
  <c r="AA406" i="9"/>
  <c r="R410" i="9"/>
  <c r="Y407" i="9"/>
  <c r="Z407" i="9" s="1"/>
  <c r="X409" i="9" l="1"/>
  <c r="AD406" i="9"/>
  <c r="V410" i="9"/>
  <c r="W410" i="9" s="1"/>
  <c r="S410" i="9"/>
  <c r="AA407" i="9"/>
  <c r="AB407" i="9"/>
  <c r="R411" i="9"/>
  <c r="Y408" i="9"/>
  <c r="Z408" i="9" s="1"/>
  <c r="X410" i="9" l="1"/>
  <c r="AD407" i="9"/>
  <c r="V411" i="9"/>
  <c r="W411" i="9" s="1"/>
  <c r="S411" i="9"/>
  <c r="R412" i="9"/>
  <c r="AB408" i="9"/>
  <c r="AA408" i="9"/>
  <c r="Y409" i="9"/>
  <c r="Z409" i="9" s="1"/>
  <c r="X411" i="9" l="1"/>
  <c r="AD408" i="9"/>
  <c r="V412" i="9"/>
  <c r="W412" i="9" s="1"/>
  <c r="S412" i="9"/>
  <c r="X412" i="9" s="1"/>
  <c r="AA409" i="9"/>
  <c r="AB409" i="9"/>
  <c r="Y410" i="9"/>
  <c r="Z410" i="9" s="1"/>
  <c r="R413" i="9"/>
  <c r="AD409" i="9" l="1"/>
  <c r="V413" i="9"/>
  <c r="W413" i="9" s="1"/>
  <c r="S413" i="9"/>
  <c r="AB410" i="9"/>
  <c r="AA410" i="9"/>
  <c r="Y411" i="9"/>
  <c r="Z411" i="9" s="1"/>
  <c r="R414" i="9"/>
  <c r="X413" i="9" l="1"/>
  <c r="AD410" i="9"/>
  <c r="V414" i="9"/>
  <c r="W414" i="9" s="1"/>
  <c r="S414" i="9"/>
  <c r="X414" i="9" s="1"/>
  <c r="R415" i="9"/>
  <c r="AA411" i="9"/>
  <c r="AB411" i="9"/>
  <c r="Y412" i="9"/>
  <c r="Z412" i="9" s="1"/>
  <c r="AD411" i="9" l="1"/>
  <c r="V415" i="9"/>
  <c r="W415" i="9" s="1"/>
  <c r="S415" i="9"/>
  <c r="X415" i="9" s="1"/>
  <c r="R416" i="9"/>
  <c r="AB412" i="9"/>
  <c r="AA412" i="9"/>
  <c r="Y413" i="9"/>
  <c r="Z413" i="9" s="1"/>
  <c r="AD412" i="9" l="1"/>
  <c r="V416" i="9"/>
  <c r="W416" i="9" s="1"/>
  <c r="S416" i="9"/>
  <c r="AA413" i="9"/>
  <c r="AB413" i="9"/>
  <c r="Y414" i="9"/>
  <c r="Z414" i="9" s="1"/>
  <c r="R417" i="9"/>
  <c r="X416" i="9" l="1"/>
  <c r="AD413" i="9"/>
  <c r="V417" i="9"/>
  <c r="W417" i="9" s="1"/>
  <c r="S417" i="9"/>
  <c r="X417" i="9" s="1"/>
  <c r="AB414" i="9"/>
  <c r="AA414" i="9"/>
  <c r="R418" i="9"/>
  <c r="Y415" i="9"/>
  <c r="Z415" i="9" s="1"/>
  <c r="AD414" i="9" l="1"/>
  <c r="V418" i="9"/>
  <c r="W418" i="9" s="1"/>
  <c r="S418" i="9"/>
  <c r="X418" i="9" s="1"/>
  <c r="AA415" i="9"/>
  <c r="AB415" i="9"/>
  <c r="Y416" i="9"/>
  <c r="Z416" i="9" s="1"/>
  <c r="R419" i="9"/>
  <c r="AD415" i="9" l="1"/>
  <c r="V419" i="9"/>
  <c r="W419" i="9" s="1"/>
  <c r="S419" i="9"/>
  <c r="R420" i="9"/>
  <c r="Y417" i="9"/>
  <c r="Z417" i="9" s="1"/>
  <c r="AB416" i="9"/>
  <c r="AA416" i="9"/>
  <c r="X419" i="9" l="1"/>
  <c r="AD416" i="9"/>
  <c r="V420" i="9"/>
  <c r="W420" i="9" s="1"/>
  <c r="S420" i="9"/>
  <c r="AA417" i="9"/>
  <c r="AB417" i="9"/>
  <c r="Y418" i="9"/>
  <c r="Z418" i="9" s="1"/>
  <c r="R421" i="9"/>
  <c r="X420" i="9" l="1"/>
  <c r="AD417" i="9"/>
  <c r="V421" i="9"/>
  <c r="W421" i="9" s="1"/>
  <c r="S421" i="9"/>
  <c r="X421" i="9" s="1"/>
  <c r="R422" i="9"/>
  <c r="AB418" i="9"/>
  <c r="AA418" i="9"/>
  <c r="Y419" i="9"/>
  <c r="Z419" i="9" s="1"/>
  <c r="AD418" i="9" l="1"/>
  <c r="V422" i="9"/>
  <c r="W422" i="9" s="1"/>
  <c r="S422" i="9"/>
  <c r="X422" i="9" s="1"/>
  <c r="AA419" i="9"/>
  <c r="AB419" i="9"/>
  <c r="R423" i="9"/>
  <c r="Y420" i="9"/>
  <c r="Z420" i="9" s="1"/>
  <c r="AD419" i="9" l="1"/>
  <c r="V423" i="9"/>
  <c r="W423" i="9" s="1"/>
  <c r="S423" i="9"/>
  <c r="X423" i="9" s="1"/>
  <c r="AB420" i="9"/>
  <c r="AA420" i="9"/>
  <c r="R424" i="9"/>
  <c r="Y421" i="9"/>
  <c r="Z421" i="9" s="1"/>
  <c r="AD420" i="9" l="1"/>
  <c r="V424" i="9"/>
  <c r="W424" i="9" s="1"/>
  <c r="S424" i="9"/>
  <c r="X424" i="9" s="1"/>
  <c r="AA421" i="9"/>
  <c r="AB421" i="9"/>
  <c r="R425" i="9"/>
  <c r="Y422" i="9"/>
  <c r="Z422" i="9" s="1"/>
  <c r="AD421" i="9" l="1"/>
  <c r="V425" i="9"/>
  <c r="W425" i="9" s="1"/>
  <c r="S425" i="9"/>
  <c r="AB422" i="9"/>
  <c r="AA422" i="9"/>
  <c r="R426" i="9"/>
  <c r="Y423" i="9"/>
  <c r="Z423" i="9" s="1"/>
  <c r="X425" i="9" l="1"/>
  <c r="AD422" i="9"/>
  <c r="V426" i="9"/>
  <c r="W426" i="9" s="1"/>
  <c r="S426" i="9"/>
  <c r="AA423" i="9"/>
  <c r="AB423" i="9"/>
  <c r="Y424" i="9"/>
  <c r="Z424" i="9" s="1"/>
  <c r="R427" i="9"/>
  <c r="X426" i="9" l="1"/>
  <c r="AD423" i="9"/>
  <c r="V427" i="9"/>
  <c r="W427" i="9" s="1"/>
  <c r="S427" i="9"/>
  <c r="AB424" i="9"/>
  <c r="AA424" i="9"/>
  <c r="Y425" i="9"/>
  <c r="Z425" i="9" s="1"/>
  <c r="R428" i="9"/>
  <c r="X427" i="9" l="1"/>
  <c r="AD424" i="9"/>
  <c r="V428" i="9"/>
  <c r="W428" i="9" s="1"/>
  <c r="S428" i="9"/>
  <c r="AA425" i="9"/>
  <c r="AB425" i="9"/>
  <c r="R429" i="9"/>
  <c r="Y426" i="9"/>
  <c r="Z426" i="9" s="1"/>
  <c r="X428" i="9" l="1"/>
  <c r="AD425" i="9"/>
  <c r="V429" i="9"/>
  <c r="W429" i="9" s="1"/>
  <c r="S429" i="9"/>
  <c r="X429" i="9" s="1"/>
  <c r="AB426" i="9"/>
  <c r="AA426" i="9"/>
  <c r="R430" i="9"/>
  <c r="Y427" i="9"/>
  <c r="Z427" i="9" s="1"/>
  <c r="AD426" i="9" l="1"/>
  <c r="V430" i="9"/>
  <c r="W430" i="9" s="1"/>
  <c r="S430" i="9"/>
  <c r="X430" i="9" s="1"/>
  <c r="Y428" i="9"/>
  <c r="Z428" i="9" s="1"/>
  <c r="R431" i="9"/>
  <c r="AA427" i="9"/>
  <c r="AB427" i="9"/>
  <c r="AD427" i="9" l="1"/>
  <c r="V431" i="9"/>
  <c r="W431" i="9" s="1"/>
  <c r="S431" i="9"/>
  <c r="AB428" i="9"/>
  <c r="AA428" i="9"/>
  <c r="R432" i="9"/>
  <c r="Y429" i="9"/>
  <c r="Z429" i="9" s="1"/>
  <c r="X431" i="9" l="1"/>
  <c r="AD428" i="9"/>
  <c r="V432" i="9"/>
  <c r="W432" i="9" s="1"/>
  <c r="S432" i="9"/>
  <c r="Y430" i="9"/>
  <c r="Z430" i="9" s="1"/>
  <c r="AA429" i="9"/>
  <c r="AB429" i="9"/>
  <c r="R433" i="9"/>
  <c r="X432" i="9" l="1"/>
  <c r="AD429" i="9"/>
  <c r="V433" i="9"/>
  <c r="W433" i="9" s="1"/>
  <c r="S433" i="9"/>
  <c r="AB430" i="9"/>
  <c r="AA430" i="9"/>
  <c r="R434" i="9"/>
  <c r="Y431" i="9"/>
  <c r="Z431" i="9" s="1"/>
  <c r="X433" i="9" l="1"/>
  <c r="AD430" i="9"/>
  <c r="V434" i="9"/>
  <c r="W434" i="9" s="1"/>
  <c r="S434" i="9"/>
  <c r="R435" i="9"/>
  <c r="AA431" i="9"/>
  <c r="AB431" i="9"/>
  <c r="Y432" i="9"/>
  <c r="Z432" i="9" s="1"/>
  <c r="X434" i="9" l="1"/>
  <c r="AD431" i="9"/>
  <c r="V435" i="9"/>
  <c r="W435" i="9" s="1"/>
  <c r="S435" i="9"/>
  <c r="AB432" i="9"/>
  <c r="AA432" i="9"/>
  <c r="R436" i="9"/>
  <c r="Y433" i="9"/>
  <c r="Z433" i="9" s="1"/>
  <c r="X435" i="9" l="1"/>
  <c r="AD432" i="9"/>
  <c r="V436" i="9"/>
  <c r="W436" i="9" s="1"/>
  <c r="S436" i="9"/>
  <c r="X436" i="9" s="1"/>
  <c r="Y434" i="9"/>
  <c r="Z434" i="9" s="1"/>
  <c r="AA433" i="9"/>
  <c r="AB433" i="9"/>
  <c r="R437" i="9"/>
  <c r="AD433" i="9" l="1"/>
  <c r="V437" i="9"/>
  <c r="W437" i="9" s="1"/>
  <c r="X437" i="9" s="1"/>
  <c r="S437" i="9"/>
  <c r="AB434" i="9"/>
  <c r="AA434" i="9"/>
  <c r="R438" i="9"/>
  <c r="Y435" i="9"/>
  <c r="Z435" i="9" s="1"/>
  <c r="AD434" i="9" l="1"/>
  <c r="V438" i="9"/>
  <c r="W438" i="9" s="1"/>
  <c r="S438" i="9"/>
  <c r="R439" i="9"/>
  <c r="Y436" i="9"/>
  <c r="Z436" i="9" s="1"/>
  <c r="AA435" i="9"/>
  <c r="AB435" i="9"/>
  <c r="X438" i="9" l="1"/>
  <c r="AD435" i="9"/>
  <c r="V439" i="9"/>
  <c r="W439" i="9" s="1"/>
  <c r="S439" i="9"/>
  <c r="AB436" i="9"/>
  <c r="AA436" i="9"/>
  <c r="Y437" i="9"/>
  <c r="Z437" i="9" s="1"/>
  <c r="R440" i="9"/>
  <c r="X439" i="9" l="1"/>
  <c r="AD436" i="9"/>
  <c r="V440" i="9"/>
  <c r="W440" i="9" s="1"/>
  <c r="S440" i="9"/>
  <c r="AA437" i="9"/>
  <c r="AB437" i="9"/>
  <c r="R441" i="9"/>
  <c r="Y438" i="9"/>
  <c r="Z438" i="9" s="1"/>
  <c r="X440" i="9" l="1"/>
  <c r="AD437" i="9"/>
  <c r="V441" i="9"/>
  <c r="W441" i="9" s="1"/>
  <c r="S441" i="9"/>
  <c r="X441" i="9" s="1"/>
  <c r="AB438" i="9"/>
  <c r="AA438" i="9"/>
  <c r="R442" i="9"/>
  <c r="Y439" i="9"/>
  <c r="Z439" i="9" s="1"/>
  <c r="AD438" i="9" l="1"/>
  <c r="V442" i="9"/>
  <c r="W442" i="9" s="1"/>
  <c r="S442" i="9"/>
  <c r="X442" i="9" s="1"/>
  <c r="AA439" i="9"/>
  <c r="AB439" i="9"/>
  <c r="R443" i="9"/>
  <c r="Y440" i="9"/>
  <c r="Z440" i="9" s="1"/>
  <c r="AD439" i="9" l="1"/>
  <c r="V443" i="9"/>
  <c r="W443" i="9" s="1"/>
  <c r="S443" i="9"/>
  <c r="X443" i="9" s="1"/>
  <c r="R444" i="9"/>
  <c r="AB440" i="9"/>
  <c r="AA440" i="9"/>
  <c r="Y441" i="9"/>
  <c r="Z441" i="9" s="1"/>
  <c r="AD440" i="9" l="1"/>
  <c r="V444" i="9"/>
  <c r="W444" i="9" s="1"/>
  <c r="S444" i="9"/>
  <c r="AA441" i="9"/>
  <c r="AB441" i="9"/>
  <c r="Y442" i="9"/>
  <c r="Z442" i="9" s="1"/>
  <c r="R445" i="9"/>
  <c r="X444" i="9" l="1"/>
  <c r="AD441" i="9"/>
  <c r="V445" i="9"/>
  <c r="W445" i="9" s="1"/>
  <c r="S445" i="9"/>
  <c r="X445" i="9" s="1"/>
  <c r="AB442" i="9"/>
  <c r="AA442" i="9"/>
  <c r="Y443" i="9"/>
  <c r="Z443" i="9" s="1"/>
  <c r="R446" i="9"/>
  <c r="AD442" i="9" l="1"/>
  <c r="V446" i="9"/>
  <c r="W446" i="9" s="1"/>
  <c r="S446" i="9"/>
  <c r="AA443" i="9"/>
  <c r="AB443" i="9"/>
  <c r="Y444" i="9"/>
  <c r="Z444" i="9" s="1"/>
  <c r="R447" i="9"/>
  <c r="X446" i="9" l="1"/>
  <c r="AD443" i="9"/>
  <c r="V447" i="9"/>
  <c r="W447" i="9" s="1"/>
  <c r="S447" i="9"/>
  <c r="X447" i="9" s="1"/>
  <c r="AB444" i="9"/>
  <c r="AA444" i="9"/>
  <c r="R448" i="9"/>
  <c r="Y445" i="9"/>
  <c r="Z445" i="9" s="1"/>
  <c r="AD444" i="9" l="1"/>
  <c r="V448" i="9"/>
  <c r="W448" i="9" s="1"/>
  <c r="S448" i="9"/>
  <c r="Y446" i="9"/>
  <c r="Z446" i="9" s="1"/>
  <c r="R449" i="9"/>
  <c r="AA445" i="9"/>
  <c r="AB445" i="9"/>
  <c r="X448" i="9" l="1"/>
  <c r="AD445" i="9"/>
  <c r="V449" i="9"/>
  <c r="W449" i="9" s="1"/>
  <c r="S449" i="9"/>
  <c r="AB446" i="9"/>
  <c r="AA446" i="9"/>
  <c r="R450" i="9"/>
  <c r="Y447" i="9"/>
  <c r="Z447" i="9" s="1"/>
  <c r="X449" i="9" l="1"/>
  <c r="AD446" i="9"/>
  <c r="V450" i="9"/>
  <c r="W450" i="9" s="1"/>
  <c r="S450" i="9"/>
  <c r="AA447" i="9"/>
  <c r="AB447" i="9"/>
  <c r="Y448" i="9"/>
  <c r="Z448" i="9" s="1"/>
  <c r="R451" i="9"/>
  <c r="X450" i="9" l="1"/>
  <c r="AD447" i="9"/>
  <c r="V451" i="9"/>
  <c r="W451" i="9" s="1"/>
  <c r="S451" i="9"/>
  <c r="AB448" i="9"/>
  <c r="AA448" i="9"/>
  <c r="R452" i="9"/>
  <c r="Y449" i="9"/>
  <c r="Z449" i="9" s="1"/>
  <c r="X451" i="9" l="1"/>
  <c r="AD448" i="9"/>
  <c r="V452" i="9"/>
  <c r="W452" i="9" s="1"/>
  <c r="S452" i="9"/>
  <c r="R453" i="9"/>
  <c r="AA449" i="9"/>
  <c r="AB449" i="9"/>
  <c r="Y450" i="9"/>
  <c r="Z450" i="9" s="1"/>
  <c r="X452" i="9" l="1"/>
  <c r="AD449" i="9"/>
  <c r="V453" i="9"/>
  <c r="W453" i="9" s="1"/>
  <c r="S453" i="9"/>
  <c r="AB450" i="9"/>
  <c r="AA450" i="9"/>
  <c r="Y451" i="9"/>
  <c r="Z451" i="9" s="1"/>
  <c r="R454" i="9"/>
  <c r="X453" i="9" l="1"/>
  <c r="AD450" i="9"/>
  <c r="V454" i="9"/>
  <c r="W454" i="9" s="1"/>
  <c r="S454" i="9"/>
  <c r="AA451" i="9"/>
  <c r="AB451" i="9"/>
  <c r="R455" i="9"/>
  <c r="Y452" i="9"/>
  <c r="Z452" i="9" s="1"/>
  <c r="X454" i="9" l="1"/>
  <c r="AD451" i="9"/>
  <c r="V455" i="9"/>
  <c r="W455" i="9" s="1"/>
  <c r="S455" i="9"/>
  <c r="R456" i="9"/>
  <c r="AB452" i="9"/>
  <c r="AA452" i="9"/>
  <c r="Y453" i="9"/>
  <c r="Z453" i="9" s="1"/>
  <c r="X455" i="9" l="1"/>
  <c r="AD452" i="9"/>
  <c r="V456" i="9"/>
  <c r="W456" i="9" s="1"/>
  <c r="S456" i="9"/>
  <c r="AA453" i="9"/>
  <c r="AB453" i="9"/>
  <c r="Y454" i="9"/>
  <c r="Z454" i="9" s="1"/>
  <c r="R457" i="9"/>
  <c r="X456" i="9" l="1"/>
  <c r="AD453" i="9"/>
  <c r="V457" i="9"/>
  <c r="W457" i="9" s="1"/>
  <c r="S457" i="9"/>
  <c r="AB454" i="9"/>
  <c r="AA454" i="9"/>
  <c r="R458" i="9"/>
  <c r="Y455" i="9"/>
  <c r="Z455" i="9" s="1"/>
  <c r="X457" i="9" l="1"/>
  <c r="AD454" i="9"/>
  <c r="V458" i="9"/>
  <c r="W458" i="9" s="1"/>
  <c r="S458" i="9"/>
  <c r="AA455" i="9"/>
  <c r="AB455" i="9"/>
  <c r="R459" i="9"/>
  <c r="Y456" i="9"/>
  <c r="Z456" i="9" s="1"/>
  <c r="X458" i="9" l="1"/>
  <c r="AD455" i="9"/>
  <c r="V459" i="9"/>
  <c r="W459" i="9" s="1"/>
  <c r="S459" i="9"/>
  <c r="Y457" i="9"/>
  <c r="Z457" i="9" s="1"/>
  <c r="AB456" i="9"/>
  <c r="AA456" i="9"/>
  <c r="R460" i="9"/>
  <c r="X459" i="9" l="1"/>
  <c r="AD456" i="9"/>
  <c r="V460" i="9"/>
  <c r="W460" i="9" s="1"/>
  <c r="S460" i="9"/>
  <c r="AA457" i="9"/>
  <c r="AB457" i="9"/>
  <c r="R461" i="9"/>
  <c r="Y458" i="9"/>
  <c r="Z458" i="9" s="1"/>
  <c r="X460" i="9" l="1"/>
  <c r="AD457" i="9"/>
  <c r="V461" i="9"/>
  <c r="W461" i="9" s="1"/>
  <c r="S461" i="9"/>
  <c r="AB458" i="9"/>
  <c r="AA458" i="9"/>
  <c r="R462" i="9"/>
  <c r="Y459" i="9"/>
  <c r="Z459" i="9" s="1"/>
  <c r="X461" i="9" l="1"/>
  <c r="AD458" i="9"/>
  <c r="V462" i="9"/>
  <c r="W462" i="9" s="1"/>
  <c r="S462" i="9"/>
  <c r="AA459" i="9"/>
  <c r="AB459" i="9"/>
  <c r="R463" i="9"/>
  <c r="Y460" i="9"/>
  <c r="Z460" i="9" s="1"/>
  <c r="X462" i="9" l="1"/>
  <c r="AD459" i="9"/>
  <c r="V463" i="9"/>
  <c r="W463" i="9" s="1"/>
  <c r="S463" i="9"/>
  <c r="AB460" i="9"/>
  <c r="AA460" i="9"/>
  <c r="R464" i="9"/>
  <c r="Y461" i="9"/>
  <c r="Z461" i="9" s="1"/>
  <c r="X463" i="9" l="1"/>
  <c r="AD460" i="9"/>
  <c r="V464" i="9"/>
  <c r="W464" i="9" s="1"/>
  <c r="S464" i="9"/>
  <c r="AA461" i="9"/>
  <c r="AB461" i="9"/>
  <c r="R465" i="9"/>
  <c r="Y462" i="9"/>
  <c r="Z462" i="9" s="1"/>
  <c r="X464" i="9" l="1"/>
  <c r="AD461" i="9"/>
  <c r="V465" i="9"/>
  <c r="W465" i="9" s="1"/>
  <c r="S465" i="9"/>
  <c r="AB462" i="9"/>
  <c r="AA462" i="9"/>
  <c r="Y463" i="9"/>
  <c r="Z463" i="9" s="1"/>
  <c r="R466" i="9"/>
  <c r="X465" i="9" l="1"/>
  <c r="AD462" i="9"/>
  <c r="V466" i="9"/>
  <c r="W466" i="9" s="1"/>
  <c r="S466" i="9"/>
  <c r="R467" i="9"/>
  <c r="Y464" i="9"/>
  <c r="Z464" i="9" s="1"/>
  <c r="AA463" i="9"/>
  <c r="AB463" i="9"/>
  <c r="X466" i="9" l="1"/>
  <c r="AD463" i="9"/>
  <c r="V467" i="9"/>
  <c r="W467" i="9" s="1"/>
  <c r="S467" i="9"/>
  <c r="AB464" i="9"/>
  <c r="AA464" i="9"/>
  <c r="R468" i="9"/>
  <c r="Y465" i="9"/>
  <c r="Z465" i="9" s="1"/>
  <c r="X467" i="9" l="1"/>
  <c r="AD464" i="9"/>
  <c r="V468" i="9"/>
  <c r="W468" i="9" s="1"/>
  <c r="X468" i="9" s="1"/>
  <c r="S468" i="9"/>
  <c r="AA465" i="9"/>
  <c r="AB465" i="9"/>
  <c r="Y466" i="9"/>
  <c r="Z466" i="9" s="1"/>
  <c r="R469" i="9"/>
  <c r="AD465" i="9" l="1"/>
  <c r="V469" i="9"/>
  <c r="W469" i="9" s="1"/>
  <c r="S469" i="9"/>
  <c r="X469" i="9" s="1"/>
  <c r="AB466" i="9"/>
  <c r="AA466" i="9"/>
  <c r="Y467" i="9"/>
  <c r="Z467" i="9" s="1"/>
  <c r="R470" i="9"/>
  <c r="AD466" i="9" l="1"/>
  <c r="V470" i="9"/>
  <c r="W470" i="9" s="1"/>
  <c r="S470" i="9"/>
  <c r="X470" i="9" s="1"/>
  <c r="R471" i="9"/>
  <c r="AA467" i="9"/>
  <c r="AB467" i="9"/>
  <c r="Y468" i="9"/>
  <c r="Z468" i="9" s="1"/>
  <c r="AD467" i="9" l="1"/>
  <c r="V471" i="9"/>
  <c r="W471" i="9" s="1"/>
  <c r="S471" i="9"/>
  <c r="X471" i="9" s="1"/>
  <c r="R472" i="9"/>
  <c r="AB468" i="9"/>
  <c r="AA468" i="9"/>
  <c r="Y469" i="9"/>
  <c r="Z469" i="9" s="1"/>
  <c r="AD468" i="9" l="1"/>
  <c r="V472" i="9"/>
  <c r="W472" i="9" s="1"/>
  <c r="S472" i="9"/>
  <c r="AA469" i="9"/>
  <c r="AB469" i="9"/>
  <c r="AD469" i="9" s="1"/>
  <c r="Y470" i="9"/>
  <c r="Z470" i="9" s="1"/>
  <c r="R473" i="9"/>
  <c r="X472" i="9" l="1"/>
  <c r="V473" i="9"/>
  <c r="W473" i="9" s="1"/>
  <c r="S473" i="9"/>
  <c r="X473" i="9" s="1"/>
  <c r="AB470" i="9"/>
  <c r="AA470" i="9"/>
  <c r="Y471" i="9"/>
  <c r="Z471" i="9" s="1"/>
  <c r="R474" i="9"/>
  <c r="AD470" i="9" l="1"/>
  <c r="V474" i="9"/>
  <c r="W474" i="9" s="1"/>
  <c r="S474" i="9"/>
  <c r="X474" i="9" s="1"/>
  <c r="AA471" i="9"/>
  <c r="AB471" i="9"/>
  <c r="AD471" i="9" s="1"/>
  <c r="Y472" i="9"/>
  <c r="Z472" i="9" s="1"/>
  <c r="R475" i="9"/>
  <c r="V475" i="9" l="1"/>
  <c r="W475" i="9" s="1"/>
  <c r="S475" i="9"/>
  <c r="X475" i="9" s="1"/>
  <c r="R476" i="9"/>
  <c r="AB472" i="9"/>
  <c r="AA472" i="9"/>
  <c r="Y473" i="9"/>
  <c r="Z473" i="9" s="1"/>
  <c r="AD472" i="9" l="1"/>
  <c r="V476" i="9"/>
  <c r="W476" i="9" s="1"/>
  <c r="S476" i="9"/>
  <c r="Y474" i="9"/>
  <c r="Z474" i="9" s="1"/>
  <c r="AA473" i="9"/>
  <c r="AB473" i="9"/>
  <c r="AD473" i="9" s="1"/>
  <c r="R477" i="9"/>
  <c r="X476" i="9" l="1"/>
  <c r="V477" i="9"/>
  <c r="W477" i="9" s="1"/>
  <c r="S477" i="9"/>
  <c r="AB474" i="9"/>
  <c r="AA474" i="9"/>
  <c r="Y475" i="9"/>
  <c r="Z475" i="9" s="1"/>
  <c r="R478" i="9"/>
  <c r="X477" i="9" l="1"/>
  <c r="AD474" i="9"/>
  <c r="V478" i="9"/>
  <c r="W478" i="9" s="1"/>
  <c r="S478" i="9"/>
  <c r="AA475" i="9"/>
  <c r="AB475" i="9"/>
  <c r="AD475" i="9" s="1"/>
  <c r="Y476" i="9"/>
  <c r="Z476" i="9" s="1"/>
  <c r="R479" i="9"/>
  <c r="X478" i="9" l="1"/>
  <c r="V479" i="9"/>
  <c r="W479" i="9" s="1"/>
  <c r="S479" i="9"/>
  <c r="X479" i="9" s="1"/>
  <c r="R480" i="9"/>
  <c r="Y477" i="9"/>
  <c r="Z477" i="9" s="1"/>
  <c r="AB476" i="9"/>
  <c r="AA476" i="9"/>
  <c r="AD476" i="9" l="1"/>
  <c r="V480" i="9"/>
  <c r="W480" i="9" s="1"/>
  <c r="S480" i="9"/>
  <c r="X480" i="9" s="1"/>
  <c r="AA477" i="9"/>
  <c r="AB477" i="9"/>
  <c r="AD477" i="9" s="1"/>
  <c r="Y478" i="9"/>
  <c r="Z478" i="9" s="1"/>
  <c r="R481" i="9"/>
  <c r="V481" i="9" l="1"/>
  <c r="W481" i="9" s="1"/>
  <c r="S481" i="9"/>
  <c r="AB478" i="9"/>
  <c r="AA478" i="9"/>
  <c r="R482" i="9"/>
  <c r="Y479" i="9"/>
  <c r="Z479" i="9" s="1"/>
  <c r="X481" i="9" l="1"/>
  <c r="AD478" i="9"/>
  <c r="V482" i="9"/>
  <c r="W482" i="9" s="1"/>
  <c r="S482" i="9"/>
  <c r="AA479" i="9"/>
  <c r="AB479" i="9"/>
  <c r="AD479" i="9" s="1"/>
  <c r="Y480" i="9"/>
  <c r="Z480" i="9" s="1"/>
  <c r="R483" i="9"/>
  <c r="X482" i="9" l="1"/>
  <c r="V483" i="9"/>
  <c r="W483" i="9" s="1"/>
  <c r="S483" i="9"/>
  <c r="AB480" i="9"/>
  <c r="AA480" i="9"/>
  <c r="R484" i="9"/>
  <c r="Y481" i="9"/>
  <c r="Z481" i="9" s="1"/>
  <c r="X483" i="9" l="1"/>
  <c r="AD480" i="9"/>
  <c r="V484" i="9"/>
  <c r="W484" i="9" s="1"/>
  <c r="X484" i="9" s="1"/>
  <c r="S484" i="9"/>
  <c r="R485" i="9"/>
  <c r="AA481" i="9"/>
  <c r="AB481" i="9"/>
  <c r="AD481" i="9" s="1"/>
  <c r="Y482" i="9"/>
  <c r="Z482" i="9" s="1"/>
  <c r="V485" i="9" l="1"/>
  <c r="W485" i="9" s="1"/>
  <c r="S485" i="9"/>
  <c r="X485" i="9" s="1"/>
  <c r="AB482" i="9"/>
  <c r="AA482" i="9"/>
  <c r="Y483" i="9"/>
  <c r="Z483" i="9" s="1"/>
  <c r="R486" i="9"/>
  <c r="AD482" i="9" l="1"/>
  <c r="V486" i="9"/>
  <c r="W486" i="9" s="1"/>
  <c r="S486" i="9"/>
  <c r="X486" i="9" s="1"/>
  <c r="AA483" i="9"/>
  <c r="AB483" i="9"/>
  <c r="AD483" i="9" s="1"/>
  <c r="R487" i="9"/>
  <c r="Y484" i="9"/>
  <c r="Z484" i="9" s="1"/>
  <c r="V487" i="9" l="1"/>
  <c r="W487" i="9" s="1"/>
  <c r="S487" i="9"/>
  <c r="AB484" i="9"/>
  <c r="AA484" i="9"/>
  <c r="Y485" i="9"/>
  <c r="Z485" i="9" s="1"/>
  <c r="R488" i="9"/>
  <c r="X487" i="9" l="1"/>
  <c r="AD484" i="9"/>
  <c r="V488" i="9"/>
  <c r="W488" i="9" s="1"/>
  <c r="S488" i="9"/>
  <c r="AA485" i="9"/>
  <c r="AB485" i="9"/>
  <c r="AD485" i="9" s="1"/>
  <c r="R489" i="9"/>
  <c r="Y486" i="9"/>
  <c r="Z486" i="9" s="1"/>
  <c r="X488" i="9" l="1"/>
  <c r="V489" i="9"/>
  <c r="W489" i="9" s="1"/>
  <c r="S489" i="9"/>
  <c r="AB486" i="9"/>
  <c r="AA486" i="9"/>
  <c r="R490" i="9"/>
  <c r="Y487" i="9"/>
  <c r="Z487" i="9" s="1"/>
  <c r="X489" i="9" l="1"/>
  <c r="AD486" i="9"/>
  <c r="V490" i="9"/>
  <c r="W490" i="9" s="1"/>
  <c r="S490" i="9"/>
  <c r="R491" i="9"/>
  <c r="AA487" i="9"/>
  <c r="AB487" i="9"/>
  <c r="AD487" i="9" s="1"/>
  <c r="Y488" i="9"/>
  <c r="Z488" i="9" s="1"/>
  <c r="X490" i="9" l="1"/>
  <c r="V491" i="9"/>
  <c r="W491" i="9" s="1"/>
  <c r="S491" i="9"/>
  <c r="AB488" i="9"/>
  <c r="AA488" i="9"/>
  <c r="R492" i="9"/>
  <c r="Y489" i="9"/>
  <c r="Z489" i="9" s="1"/>
  <c r="X491" i="9" l="1"/>
  <c r="AD488" i="9"/>
  <c r="V492" i="9"/>
  <c r="W492" i="9" s="1"/>
  <c r="S492" i="9"/>
  <c r="AA489" i="9"/>
  <c r="AB489" i="9"/>
  <c r="AD489" i="9" s="1"/>
  <c r="R493" i="9"/>
  <c r="Y490" i="9"/>
  <c r="Z490" i="9" s="1"/>
  <c r="X492" i="9" l="1"/>
  <c r="V493" i="9"/>
  <c r="W493" i="9" s="1"/>
  <c r="S493" i="9"/>
  <c r="AB490" i="9"/>
  <c r="AA490" i="9"/>
  <c r="Y491" i="9"/>
  <c r="Z491" i="9" s="1"/>
  <c r="R494" i="9"/>
  <c r="X493" i="9" l="1"/>
  <c r="AD490" i="9"/>
  <c r="V494" i="9"/>
  <c r="W494" i="9" s="1"/>
  <c r="S494" i="9"/>
  <c r="R495" i="9"/>
  <c r="AA491" i="9"/>
  <c r="AB491" i="9"/>
  <c r="AD491" i="9" s="1"/>
  <c r="Y492" i="9"/>
  <c r="Z492" i="9" s="1"/>
  <c r="X494" i="9" l="1"/>
  <c r="V495" i="9"/>
  <c r="W495" i="9" s="1"/>
  <c r="S495" i="9"/>
  <c r="AB492" i="9"/>
  <c r="AA492" i="9"/>
  <c r="Y493" i="9"/>
  <c r="Z493" i="9" s="1"/>
  <c r="R496" i="9"/>
  <c r="X495" i="9" l="1"/>
  <c r="AD492" i="9"/>
  <c r="V496" i="9"/>
  <c r="W496" i="9" s="1"/>
  <c r="S496" i="9"/>
  <c r="Y494" i="9"/>
  <c r="Z494" i="9" s="1"/>
  <c r="R497" i="9"/>
  <c r="AA493" i="9"/>
  <c r="AB493" i="9"/>
  <c r="AD493" i="9" s="1"/>
  <c r="X496" i="9" l="1"/>
  <c r="V497" i="9"/>
  <c r="W497" i="9" s="1"/>
  <c r="S497" i="9"/>
  <c r="AB494" i="9"/>
  <c r="AA494" i="9"/>
  <c r="Y495" i="9"/>
  <c r="Z495" i="9" s="1"/>
  <c r="R498" i="9"/>
  <c r="X497" i="9" l="1"/>
  <c r="AD494" i="9"/>
  <c r="V498" i="9"/>
  <c r="W498" i="9" s="1"/>
  <c r="S498" i="9"/>
  <c r="Y496" i="9"/>
  <c r="Z496" i="9" s="1"/>
  <c r="R499" i="9"/>
  <c r="AA495" i="9"/>
  <c r="AB495" i="9"/>
  <c r="AD495" i="9" s="1"/>
  <c r="X498" i="9" l="1"/>
  <c r="V499" i="9"/>
  <c r="W499" i="9" s="1"/>
  <c r="S499" i="9"/>
  <c r="AB496" i="9"/>
  <c r="AA496" i="9"/>
  <c r="R500" i="9"/>
  <c r="Y497" i="9"/>
  <c r="Z497" i="9" s="1"/>
  <c r="X499" i="9" l="1"/>
  <c r="AD496" i="9"/>
  <c r="V500" i="9"/>
  <c r="W500" i="9" s="1"/>
  <c r="S500" i="9"/>
  <c r="X500" i="9" s="1"/>
  <c r="R501" i="9"/>
  <c r="AA497" i="9"/>
  <c r="AB497" i="9"/>
  <c r="AD497" i="9" s="1"/>
  <c r="Y498" i="9"/>
  <c r="Z498" i="9" s="1"/>
  <c r="V501" i="9" l="1"/>
  <c r="W501" i="9" s="1"/>
  <c r="S501" i="9"/>
  <c r="X501" i="9" s="1"/>
  <c r="AB498" i="9"/>
  <c r="AA498" i="9"/>
  <c r="Y499" i="9"/>
  <c r="Z499" i="9" s="1"/>
  <c r="R502" i="9"/>
  <c r="AD498" i="9" l="1"/>
  <c r="V502" i="9"/>
  <c r="W502" i="9" s="1"/>
  <c r="S502" i="9"/>
  <c r="Y500" i="9"/>
  <c r="Z500" i="9" s="1"/>
  <c r="R503" i="9"/>
  <c r="AA499" i="9"/>
  <c r="AB499" i="9"/>
  <c r="AD499" i="9" s="1"/>
  <c r="X502" i="9" l="1"/>
  <c r="V503" i="9"/>
  <c r="W503" i="9" s="1"/>
  <c r="S503" i="9"/>
  <c r="AB500" i="9"/>
  <c r="AA500" i="9"/>
  <c r="R504" i="9"/>
  <c r="Y501" i="9"/>
  <c r="Z501" i="9" s="1"/>
  <c r="X503" i="9" l="1"/>
  <c r="AD500" i="9"/>
  <c r="V504" i="9"/>
  <c r="W504" i="9" s="1"/>
  <c r="S504" i="9"/>
  <c r="X504" i="9" s="1"/>
  <c r="AA501" i="9"/>
  <c r="AB501" i="9"/>
  <c r="AD501" i="9" s="1"/>
  <c r="R505" i="9"/>
  <c r="Y502" i="9"/>
  <c r="Z502" i="9" s="1"/>
  <c r="V505" i="9" l="1"/>
  <c r="W505" i="9" s="1"/>
  <c r="S505" i="9"/>
  <c r="X505" i="9" s="1"/>
  <c r="AB502" i="9"/>
  <c r="AA502" i="9"/>
  <c r="R506" i="9"/>
  <c r="Y503" i="9"/>
  <c r="Z503" i="9" s="1"/>
  <c r="AD502" i="9" l="1"/>
  <c r="V506" i="9"/>
  <c r="W506" i="9" s="1"/>
  <c r="S506" i="9"/>
  <c r="AA503" i="9"/>
  <c r="AB503" i="9"/>
  <c r="AD503" i="9" s="1"/>
  <c r="Y504" i="9"/>
  <c r="Z504" i="9" s="1"/>
  <c r="R507" i="9"/>
  <c r="X506" i="9" l="1"/>
  <c r="V507" i="9"/>
  <c r="W507" i="9" s="1"/>
  <c r="S507" i="9"/>
  <c r="X507" i="9" s="1"/>
  <c r="R508" i="9"/>
  <c r="AB504" i="9"/>
  <c r="AA504" i="9"/>
  <c r="Y505" i="9"/>
  <c r="Z505" i="9" s="1"/>
  <c r="AD504" i="9" l="1"/>
  <c r="V508" i="9"/>
  <c r="W508" i="9" s="1"/>
  <c r="S508" i="9"/>
  <c r="AA505" i="9"/>
  <c r="AB505" i="9"/>
  <c r="AD505" i="9" s="1"/>
  <c r="Y506" i="9"/>
  <c r="Z506" i="9" s="1"/>
  <c r="R509" i="9"/>
  <c r="X508" i="9" l="1"/>
  <c r="V509" i="9"/>
  <c r="W509" i="9" s="1"/>
  <c r="S509" i="9"/>
  <c r="AB506" i="9"/>
  <c r="AA506" i="9"/>
  <c r="Y507" i="9"/>
  <c r="Z507" i="9" s="1"/>
  <c r="R510" i="9"/>
  <c r="X509" i="9" l="1"/>
  <c r="AD506" i="9"/>
  <c r="V510" i="9"/>
  <c r="W510" i="9" s="1"/>
  <c r="S510" i="9"/>
  <c r="X510" i="9" s="1"/>
  <c r="AA507" i="9"/>
  <c r="AB507" i="9"/>
  <c r="AD507" i="9" s="1"/>
  <c r="R511" i="9"/>
  <c r="Y508" i="9"/>
  <c r="Z508" i="9" s="1"/>
  <c r="V511" i="9" l="1"/>
  <c r="W511" i="9" s="1"/>
  <c r="S511" i="9"/>
  <c r="AB508" i="9"/>
  <c r="AA508" i="9"/>
  <c r="R512" i="9"/>
  <c r="Y509" i="9"/>
  <c r="Z509" i="9" s="1"/>
  <c r="X511" i="9" l="1"/>
  <c r="AD508" i="9"/>
  <c r="V512" i="9"/>
  <c r="W512" i="9" s="1"/>
  <c r="S512" i="9"/>
  <c r="R513" i="9"/>
  <c r="AA509" i="9"/>
  <c r="AB509" i="9"/>
  <c r="AD509" i="9" s="1"/>
  <c r="Y510" i="9"/>
  <c r="Z510" i="9" s="1"/>
  <c r="X512" i="9" l="1"/>
  <c r="V513" i="9"/>
  <c r="W513" i="9" s="1"/>
  <c r="S513" i="9"/>
  <c r="AB510" i="9"/>
  <c r="AA510" i="9"/>
  <c r="Y511" i="9"/>
  <c r="Z511" i="9" s="1"/>
  <c r="R514" i="9"/>
  <c r="X513" i="9" l="1"/>
  <c r="AD510" i="9"/>
  <c r="V514" i="9"/>
  <c r="W514" i="9" s="1"/>
  <c r="S514" i="9"/>
  <c r="X514" i="9" s="1"/>
  <c r="R515" i="9"/>
  <c r="Y512" i="9"/>
  <c r="Z512" i="9" s="1"/>
  <c r="AA511" i="9"/>
  <c r="AB511" i="9"/>
  <c r="AD511" i="9" s="1"/>
  <c r="V515" i="9" l="1"/>
  <c r="W515" i="9" s="1"/>
  <c r="S515" i="9"/>
  <c r="X515" i="9" s="1"/>
  <c r="AB512" i="9"/>
  <c r="AA512" i="9"/>
  <c r="R516" i="9"/>
  <c r="Y513" i="9"/>
  <c r="Z513" i="9" s="1"/>
  <c r="AD512" i="9" l="1"/>
  <c r="V516" i="9"/>
  <c r="W516" i="9" s="1"/>
  <c r="S516" i="9"/>
  <c r="X516" i="9" s="1"/>
  <c r="AA513" i="9"/>
  <c r="AB513" i="9"/>
  <c r="AD513" i="9" s="1"/>
  <c r="R517" i="9"/>
  <c r="Y514" i="9"/>
  <c r="Z514" i="9" s="1"/>
  <c r="V517" i="9" l="1"/>
  <c r="W517" i="9" s="1"/>
  <c r="S517" i="9"/>
  <c r="AB514" i="9"/>
  <c r="AA514" i="9"/>
  <c r="R518" i="9"/>
  <c r="Y515" i="9"/>
  <c r="Z515" i="9" s="1"/>
  <c r="X517" i="9" l="1"/>
  <c r="AD514" i="9"/>
  <c r="V518" i="9"/>
  <c r="W518" i="9" s="1"/>
  <c r="S518" i="9"/>
  <c r="AA515" i="9"/>
  <c r="AB515" i="9"/>
  <c r="AD515" i="9" s="1"/>
  <c r="Y516" i="9"/>
  <c r="Z516" i="9" s="1"/>
  <c r="R519" i="9"/>
  <c r="X518" i="9" l="1"/>
  <c r="V519" i="9"/>
  <c r="W519" i="9" s="1"/>
  <c r="S519" i="9"/>
  <c r="AB516" i="9"/>
  <c r="AA516" i="9"/>
  <c r="Y517" i="9"/>
  <c r="Z517" i="9" s="1"/>
  <c r="R520" i="9"/>
  <c r="X519" i="9" l="1"/>
  <c r="AD516" i="9"/>
  <c r="V520" i="9"/>
  <c r="W520" i="9" s="1"/>
  <c r="S520" i="9"/>
  <c r="AA517" i="9"/>
  <c r="AB517" i="9"/>
  <c r="AD517" i="9" s="1"/>
  <c r="R521" i="9"/>
  <c r="Y518" i="9"/>
  <c r="Z518" i="9" s="1"/>
  <c r="X520" i="9" l="1"/>
  <c r="V521" i="9"/>
  <c r="W521" i="9" s="1"/>
  <c r="S521" i="9"/>
  <c r="AB518" i="9"/>
  <c r="AA518" i="9"/>
  <c r="R522" i="9"/>
  <c r="Y519" i="9"/>
  <c r="Z519" i="9" s="1"/>
  <c r="X521" i="9" l="1"/>
  <c r="AD518" i="9"/>
  <c r="V522" i="9"/>
  <c r="W522" i="9" s="1"/>
  <c r="S522" i="9"/>
  <c r="AA519" i="9"/>
  <c r="AB519" i="9"/>
  <c r="AD519" i="9" s="1"/>
  <c r="R523" i="9"/>
  <c r="Y520" i="9"/>
  <c r="Z520" i="9" s="1"/>
  <c r="X522" i="9" l="1"/>
  <c r="V523" i="9"/>
  <c r="W523" i="9" s="1"/>
  <c r="S523" i="9"/>
  <c r="AB520" i="9"/>
  <c r="AA520" i="9"/>
  <c r="Y521" i="9"/>
  <c r="Z521" i="9" s="1"/>
  <c r="R524" i="9"/>
  <c r="X523" i="9" l="1"/>
  <c r="AD520" i="9"/>
  <c r="V524" i="9"/>
  <c r="W524" i="9" s="1"/>
  <c r="S524" i="9"/>
  <c r="AA521" i="9"/>
  <c r="AB521" i="9"/>
  <c r="AD521" i="9" s="1"/>
  <c r="R525" i="9"/>
  <c r="Y522" i="9"/>
  <c r="Z522" i="9" s="1"/>
  <c r="X524" i="9" l="1"/>
  <c r="V525" i="9"/>
  <c r="W525" i="9" s="1"/>
  <c r="S525" i="9"/>
  <c r="AB522" i="9"/>
  <c r="AA522" i="9"/>
  <c r="R526" i="9"/>
  <c r="Y523" i="9"/>
  <c r="Z523" i="9" s="1"/>
  <c r="X525" i="9" l="1"/>
  <c r="AD522" i="9"/>
  <c r="V526" i="9"/>
  <c r="W526" i="9" s="1"/>
  <c r="S526" i="9"/>
  <c r="X526" i="9" s="1"/>
  <c r="Y524" i="9"/>
  <c r="Z524" i="9" s="1"/>
  <c r="R527" i="9"/>
  <c r="AA523" i="9"/>
  <c r="AB523" i="9"/>
  <c r="AD523" i="9" s="1"/>
  <c r="V527" i="9" l="1"/>
  <c r="W527" i="9" s="1"/>
  <c r="S527" i="9"/>
  <c r="Y525" i="9"/>
  <c r="Z525" i="9" s="1"/>
  <c r="R528" i="9"/>
  <c r="AB524" i="9"/>
  <c r="AA524" i="9"/>
  <c r="X527" i="9" l="1"/>
  <c r="AD524" i="9"/>
  <c r="V528" i="9"/>
  <c r="W528" i="9" s="1"/>
  <c r="S528" i="9"/>
  <c r="AA525" i="9"/>
  <c r="AB525" i="9"/>
  <c r="AD525" i="9" s="1"/>
  <c r="Y526" i="9"/>
  <c r="Z526" i="9" s="1"/>
  <c r="R529" i="9"/>
  <c r="X528" i="9" l="1"/>
  <c r="V529" i="9"/>
  <c r="W529" i="9" s="1"/>
  <c r="S529" i="9"/>
  <c r="X529" i="9" s="1"/>
  <c r="AB526" i="9"/>
  <c r="AA526" i="9"/>
  <c r="R530" i="9"/>
  <c r="Y527" i="9"/>
  <c r="Z527" i="9" s="1"/>
  <c r="AD526" i="9" l="1"/>
  <c r="V530" i="9"/>
  <c r="W530" i="9" s="1"/>
  <c r="S530" i="9"/>
  <c r="X530" i="9" s="1"/>
  <c r="AA527" i="9"/>
  <c r="AB527" i="9"/>
  <c r="AD527" i="9" s="1"/>
  <c r="R531" i="9"/>
  <c r="Y528" i="9"/>
  <c r="Z528" i="9" s="1"/>
  <c r="V531" i="9" l="1"/>
  <c r="W531" i="9" s="1"/>
  <c r="S531" i="9"/>
  <c r="R532" i="9"/>
  <c r="AB528" i="9"/>
  <c r="AA528" i="9"/>
  <c r="Y529" i="9"/>
  <c r="Z529" i="9" s="1"/>
  <c r="X531" i="9" l="1"/>
  <c r="AD528" i="9"/>
  <c r="V532" i="9"/>
  <c r="W532" i="9" s="1"/>
  <c r="S532" i="9"/>
  <c r="AA529" i="9"/>
  <c r="AB529" i="9"/>
  <c r="AD529" i="9" s="1"/>
  <c r="Y530" i="9"/>
  <c r="Z530" i="9" s="1"/>
  <c r="R533" i="9"/>
  <c r="X532" i="9" l="1"/>
  <c r="V533" i="9"/>
  <c r="W533" i="9" s="1"/>
  <c r="S533" i="9"/>
  <c r="AB530" i="9"/>
  <c r="AA530" i="9"/>
  <c r="R534" i="9"/>
  <c r="Y531" i="9"/>
  <c r="Z531" i="9" s="1"/>
  <c r="X533" i="9" l="1"/>
  <c r="AD530" i="9"/>
  <c r="V534" i="9"/>
  <c r="W534" i="9" s="1"/>
  <c r="S534" i="9"/>
  <c r="Y532" i="9"/>
  <c r="Z532" i="9" s="1"/>
  <c r="R535" i="9"/>
  <c r="AA531" i="9"/>
  <c r="AB531" i="9"/>
  <c r="AD531" i="9" s="1"/>
  <c r="X534" i="9" l="1"/>
  <c r="V535" i="9"/>
  <c r="W535" i="9" s="1"/>
  <c r="S535" i="9"/>
  <c r="R536" i="9"/>
  <c r="AB532" i="9"/>
  <c r="AA532" i="9"/>
  <c r="Y533" i="9"/>
  <c r="Z533" i="9" s="1"/>
  <c r="X535" i="9" l="1"/>
  <c r="AD532" i="9"/>
  <c r="V536" i="9"/>
  <c r="W536" i="9" s="1"/>
  <c r="S536" i="9"/>
  <c r="X536" i="9" s="1"/>
  <c r="Y534" i="9"/>
  <c r="Z534" i="9" s="1"/>
  <c r="AA533" i="9"/>
  <c r="AB533" i="9"/>
  <c r="AD533" i="9" s="1"/>
  <c r="R537" i="9"/>
  <c r="V537" i="9" l="1"/>
  <c r="W537" i="9" s="1"/>
  <c r="S537" i="9"/>
  <c r="X537" i="9" s="1"/>
  <c r="AB534" i="9"/>
  <c r="AA534" i="9"/>
  <c r="R538" i="9"/>
  <c r="Y535" i="9"/>
  <c r="Z535" i="9" s="1"/>
  <c r="AD534" i="9" l="1"/>
  <c r="V538" i="9"/>
  <c r="W538" i="9" s="1"/>
  <c r="S538" i="9"/>
  <c r="AA535" i="9"/>
  <c r="AB535" i="9"/>
  <c r="AD535" i="9" s="1"/>
  <c r="R539" i="9"/>
  <c r="Y536" i="9"/>
  <c r="Z536" i="9" s="1"/>
  <c r="X538" i="9" l="1"/>
  <c r="V539" i="9"/>
  <c r="W539" i="9" s="1"/>
  <c r="S539" i="9"/>
  <c r="AB536" i="9"/>
  <c r="AA536" i="9"/>
  <c r="Y537" i="9"/>
  <c r="Z537" i="9" s="1"/>
  <c r="R540" i="9"/>
  <c r="X539" i="9" l="1"/>
  <c r="AD536" i="9"/>
  <c r="V540" i="9"/>
  <c r="W540" i="9" s="1"/>
  <c r="S540" i="9"/>
  <c r="X540" i="9" s="1"/>
  <c r="AA537" i="9"/>
  <c r="AB537" i="9"/>
  <c r="AD537" i="9" s="1"/>
  <c r="R541" i="9"/>
  <c r="Y538" i="9"/>
  <c r="Z538" i="9" s="1"/>
  <c r="V541" i="9" l="1"/>
  <c r="W541" i="9" s="1"/>
  <c r="S541" i="9"/>
  <c r="AB538" i="9"/>
  <c r="AA538" i="9"/>
  <c r="R542" i="9"/>
  <c r="Y539" i="9"/>
  <c r="Z539" i="9" s="1"/>
  <c r="X541" i="9" l="1"/>
  <c r="AD538" i="9"/>
  <c r="V542" i="9"/>
  <c r="W542" i="9" s="1"/>
  <c r="S542" i="9"/>
  <c r="X542" i="9" s="1"/>
  <c r="AA539" i="9"/>
  <c r="AB539" i="9"/>
  <c r="AD539" i="9" s="1"/>
  <c r="Y540" i="9"/>
  <c r="Z540" i="9" s="1"/>
  <c r="R543" i="9"/>
  <c r="V543" i="9" l="1"/>
  <c r="W543" i="9" s="1"/>
  <c r="S543" i="9"/>
  <c r="X543" i="9" s="1"/>
  <c r="AB540" i="9"/>
  <c r="AA540" i="9"/>
  <c r="Y541" i="9"/>
  <c r="Z541" i="9" s="1"/>
  <c r="R544" i="9"/>
  <c r="AD540" i="9" l="1"/>
  <c r="V544" i="9"/>
  <c r="W544" i="9" s="1"/>
  <c r="S544" i="9"/>
  <c r="X544" i="9" s="1"/>
  <c r="AA541" i="9"/>
  <c r="AB541" i="9"/>
  <c r="AD541" i="9" s="1"/>
  <c r="Y542" i="9"/>
  <c r="Z542" i="9" s="1"/>
  <c r="R545" i="9"/>
  <c r="V545" i="9" l="1"/>
  <c r="W545" i="9" s="1"/>
  <c r="S545" i="9"/>
  <c r="AB542" i="9"/>
  <c r="AA542" i="9"/>
  <c r="R546" i="9"/>
  <c r="Y543" i="9"/>
  <c r="Z543" i="9" s="1"/>
  <c r="X545" i="9" l="1"/>
  <c r="AD542" i="9"/>
  <c r="V546" i="9"/>
  <c r="W546" i="9" s="1"/>
  <c r="S546" i="9"/>
  <c r="AA543" i="9"/>
  <c r="AB543" i="9"/>
  <c r="AD543" i="9" s="1"/>
  <c r="Y544" i="9"/>
  <c r="Z544" i="9" s="1"/>
  <c r="R547" i="9"/>
  <c r="X546" i="9" l="1"/>
  <c r="V547" i="9"/>
  <c r="W547" i="9" s="1"/>
  <c r="S547" i="9"/>
  <c r="AB544" i="9"/>
  <c r="AA544" i="9"/>
  <c r="R548" i="9"/>
  <c r="Y545" i="9"/>
  <c r="Z545" i="9" s="1"/>
  <c r="X547" i="9" l="1"/>
  <c r="AD544" i="9"/>
  <c r="V548" i="9"/>
  <c r="W548" i="9" s="1"/>
  <c r="S548" i="9"/>
  <c r="X548" i="9" s="1"/>
  <c r="AA545" i="9"/>
  <c r="AB545" i="9"/>
  <c r="AD545" i="9" s="1"/>
  <c r="R549" i="9"/>
  <c r="Y546" i="9"/>
  <c r="Z546" i="9" s="1"/>
  <c r="V549" i="9" l="1"/>
  <c r="W549" i="9" s="1"/>
  <c r="S549" i="9"/>
  <c r="X549" i="9" s="1"/>
  <c r="AB546" i="9"/>
  <c r="AA546" i="9"/>
  <c r="R550" i="9"/>
  <c r="Y547" i="9"/>
  <c r="Z547" i="9" s="1"/>
  <c r="AD546" i="9" l="1"/>
  <c r="V550" i="9"/>
  <c r="W550" i="9" s="1"/>
  <c r="S550" i="9"/>
  <c r="X550" i="9" s="1"/>
  <c r="Y548" i="9"/>
  <c r="Z548" i="9" s="1"/>
  <c r="R551" i="9"/>
  <c r="AA547" i="9"/>
  <c r="AB547" i="9"/>
  <c r="AD547" i="9" s="1"/>
  <c r="S551" i="9" l="1"/>
  <c r="V551" i="9"/>
  <c r="W551" i="9" s="1"/>
  <c r="AB548" i="9"/>
  <c r="AA548" i="9"/>
  <c r="R552" i="9"/>
  <c r="Y549" i="9"/>
  <c r="Z549" i="9" s="1"/>
  <c r="X551" i="9" l="1"/>
  <c r="AD548" i="9"/>
  <c r="V552" i="9"/>
  <c r="W552" i="9" s="1"/>
  <c r="S552" i="9"/>
  <c r="X552" i="9" s="1"/>
  <c r="AA549" i="9"/>
  <c r="AB549" i="9"/>
  <c r="AD549" i="9" s="1"/>
  <c r="R553" i="9"/>
  <c r="Y550" i="9"/>
  <c r="Z550" i="9" s="1"/>
  <c r="V553" i="9" l="1"/>
  <c r="W553" i="9" s="1"/>
  <c r="S553" i="9"/>
  <c r="X553" i="9" s="1"/>
  <c r="Y551" i="9"/>
  <c r="Z551" i="9" s="1"/>
  <c r="R554" i="9"/>
  <c r="AB550" i="9"/>
  <c r="AA550" i="9"/>
  <c r="AD550" i="9" l="1"/>
  <c r="V554" i="9"/>
  <c r="W554" i="9" s="1"/>
  <c r="S554" i="9"/>
  <c r="AA551" i="9"/>
  <c r="AB551" i="9"/>
  <c r="AD551" i="9" s="1"/>
  <c r="R555" i="9"/>
  <c r="Y552" i="9"/>
  <c r="Z552" i="9" s="1"/>
  <c r="X554" i="9" l="1"/>
  <c r="V555" i="9"/>
  <c r="W555" i="9" s="1"/>
  <c r="S555" i="9"/>
  <c r="R556" i="9"/>
  <c r="Y553" i="9"/>
  <c r="Z553" i="9" s="1"/>
  <c r="AB552" i="9"/>
  <c r="AA552" i="9"/>
  <c r="X555" i="9" l="1"/>
  <c r="AD552" i="9"/>
  <c r="V556" i="9"/>
  <c r="W556" i="9" s="1"/>
  <c r="S556" i="9"/>
  <c r="X556" i="9" s="1"/>
  <c r="AA553" i="9"/>
  <c r="AB553" i="9"/>
  <c r="AD553" i="9" s="1"/>
  <c r="R557" i="9"/>
  <c r="Y554" i="9"/>
  <c r="Z554" i="9" s="1"/>
  <c r="V557" i="9" l="1"/>
  <c r="W557" i="9" s="1"/>
  <c r="S557" i="9"/>
  <c r="X557" i="9" s="1"/>
  <c r="AB554" i="9"/>
  <c r="AA554" i="9"/>
  <c r="R558" i="9"/>
  <c r="Y555" i="9"/>
  <c r="Z555" i="9" s="1"/>
  <c r="AD554" i="9" l="1"/>
  <c r="V558" i="9"/>
  <c r="W558" i="9" s="1"/>
  <c r="S558" i="9"/>
  <c r="R559" i="9"/>
  <c r="Y556" i="9"/>
  <c r="Z556" i="9" s="1"/>
  <c r="AA555" i="9"/>
  <c r="AB555" i="9"/>
  <c r="AD555" i="9" s="1"/>
  <c r="X558" i="9" l="1"/>
  <c r="V559" i="9"/>
  <c r="W559" i="9" s="1"/>
  <c r="S559" i="9"/>
  <c r="X559" i="9" s="1"/>
  <c r="AB556" i="9"/>
  <c r="AA556" i="9"/>
  <c r="R560" i="9"/>
  <c r="Y557" i="9"/>
  <c r="Z557" i="9" s="1"/>
  <c r="AD556" i="9" l="1"/>
  <c r="V560" i="9"/>
  <c r="W560" i="9" s="1"/>
  <c r="S560" i="9"/>
  <c r="AA557" i="9"/>
  <c r="AB557" i="9"/>
  <c r="AD557" i="9" s="1"/>
  <c r="R561" i="9"/>
  <c r="Y558" i="9"/>
  <c r="Z558" i="9" s="1"/>
  <c r="X560" i="9" l="1"/>
  <c r="V561" i="9"/>
  <c r="W561" i="9" s="1"/>
  <c r="S561" i="9"/>
  <c r="Y559" i="9"/>
  <c r="Z559" i="9" s="1"/>
  <c r="R562" i="9"/>
  <c r="AB558" i="9"/>
  <c r="AA558" i="9"/>
  <c r="X561" i="9" l="1"/>
  <c r="AD558" i="9"/>
  <c r="V562" i="9"/>
  <c r="W562" i="9" s="1"/>
  <c r="S562" i="9"/>
  <c r="X562" i="9" s="1"/>
  <c r="AA559" i="9"/>
  <c r="AB559" i="9"/>
  <c r="AD559" i="9" s="1"/>
  <c r="R563" i="9"/>
  <c r="Y560" i="9"/>
  <c r="Z560" i="9" s="1"/>
  <c r="V563" i="9" l="1"/>
  <c r="W563" i="9" s="1"/>
  <c r="S563" i="9"/>
  <c r="X563" i="9" s="1"/>
  <c r="AB560" i="9"/>
  <c r="AA560" i="9"/>
  <c r="R564" i="9"/>
  <c r="Y561" i="9"/>
  <c r="Z561" i="9" s="1"/>
  <c r="AD560" i="9" l="1"/>
  <c r="V564" i="9"/>
  <c r="W564" i="9" s="1"/>
  <c r="S564" i="9"/>
  <c r="X564" i="9" s="1"/>
  <c r="R565" i="9"/>
  <c r="AA561" i="9"/>
  <c r="AB561" i="9"/>
  <c r="AD561" i="9" s="1"/>
  <c r="Y562" i="9"/>
  <c r="Z562" i="9" s="1"/>
  <c r="V565" i="9" l="1"/>
  <c r="W565" i="9" s="1"/>
  <c r="S565" i="9"/>
  <c r="R566" i="9"/>
  <c r="AB562" i="9"/>
  <c r="AA562" i="9"/>
  <c r="Y563" i="9"/>
  <c r="Z563" i="9" s="1"/>
  <c r="X565" i="9" l="1"/>
  <c r="AD562" i="9"/>
  <c r="V566" i="9"/>
  <c r="W566" i="9" s="1"/>
  <c r="S566" i="9"/>
  <c r="Y564" i="9"/>
  <c r="Z564" i="9" s="1"/>
  <c r="R567" i="9"/>
  <c r="AA563" i="9"/>
  <c r="AB563" i="9"/>
  <c r="AD563" i="9" s="1"/>
  <c r="X566" i="9" l="1"/>
  <c r="V567" i="9"/>
  <c r="W567" i="9" s="1"/>
  <c r="S567" i="9"/>
  <c r="X567" i="9" s="1"/>
  <c r="AB564" i="9"/>
  <c r="AA564" i="9"/>
  <c r="R568" i="9"/>
  <c r="Y565" i="9"/>
  <c r="Z565" i="9" s="1"/>
  <c r="AD564" i="9" l="1"/>
  <c r="V568" i="9"/>
  <c r="W568" i="9" s="1"/>
  <c r="S568" i="9"/>
  <c r="X568" i="9" s="1"/>
  <c r="AA565" i="9"/>
  <c r="AB565" i="9"/>
  <c r="AD565" i="9" s="1"/>
  <c r="Y566" i="9"/>
  <c r="Z566" i="9" s="1"/>
  <c r="R569" i="9"/>
  <c r="V569" i="9" l="1"/>
  <c r="W569" i="9" s="1"/>
  <c r="S569" i="9"/>
  <c r="X569" i="9" s="1"/>
  <c r="AB566" i="9"/>
  <c r="AA566" i="9"/>
  <c r="R570" i="9"/>
  <c r="Y567" i="9"/>
  <c r="Z567" i="9" s="1"/>
  <c r="AD566" i="9" l="1"/>
  <c r="V570" i="9"/>
  <c r="W570" i="9" s="1"/>
  <c r="S570" i="9"/>
  <c r="AA567" i="9"/>
  <c r="AB567" i="9"/>
  <c r="AD567" i="9" s="1"/>
  <c r="R571" i="9"/>
  <c r="Y568" i="9"/>
  <c r="Z568" i="9" s="1"/>
  <c r="X570" i="9" l="1"/>
  <c r="V571" i="9"/>
  <c r="W571" i="9" s="1"/>
  <c r="S571" i="9"/>
  <c r="AB568" i="9"/>
  <c r="AA568" i="9"/>
  <c r="R572" i="9"/>
  <c r="Y569" i="9"/>
  <c r="Z569" i="9" s="1"/>
  <c r="X571" i="9" l="1"/>
  <c r="AD568" i="9"/>
  <c r="V572" i="9"/>
  <c r="W572" i="9" s="1"/>
  <c r="S572" i="9"/>
  <c r="AA569" i="9"/>
  <c r="AB569" i="9"/>
  <c r="AD569" i="9" s="1"/>
  <c r="R573" i="9"/>
  <c r="Y570" i="9"/>
  <c r="Z570" i="9" s="1"/>
  <c r="X572" i="9" l="1"/>
  <c r="V573" i="9"/>
  <c r="W573" i="9" s="1"/>
  <c r="S573" i="9"/>
  <c r="AB570" i="9"/>
  <c r="AA570" i="9"/>
  <c r="R574" i="9"/>
  <c r="Y571" i="9"/>
  <c r="Z571" i="9" s="1"/>
  <c r="X573" i="9" l="1"/>
  <c r="AD570" i="9"/>
  <c r="V574" i="9"/>
  <c r="W574" i="9" s="1"/>
  <c r="S574" i="9"/>
  <c r="R575" i="9"/>
  <c r="AA571" i="9"/>
  <c r="AB571" i="9"/>
  <c r="AD571" i="9" s="1"/>
  <c r="Y572" i="9"/>
  <c r="Z572" i="9" s="1"/>
  <c r="X574" i="9" l="1"/>
  <c r="V575" i="9"/>
  <c r="W575" i="9" s="1"/>
  <c r="S575" i="9"/>
  <c r="X575" i="9" s="1"/>
  <c r="R576" i="9"/>
  <c r="AB572" i="9"/>
  <c r="AA572" i="9"/>
  <c r="Y573" i="9"/>
  <c r="Z573" i="9" s="1"/>
  <c r="AD572" i="9" l="1"/>
  <c r="V576" i="9"/>
  <c r="W576" i="9" s="1"/>
  <c r="S576" i="9"/>
  <c r="R577" i="9"/>
  <c r="AA573" i="9"/>
  <c r="AB573" i="9"/>
  <c r="AD573" i="9" s="1"/>
  <c r="Y574" i="9"/>
  <c r="Z574" i="9" s="1"/>
  <c r="X576" i="9" l="1"/>
  <c r="V577" i="9"/>
  <c r="W577" i="9" s="1"/>
  <c r="S577" i="9"/>
  <c r="AB574" i="9"/>
  <c r="AA574" i="9"/>
  <c r="R578" i="9"/>
  <c r="Y575" i="9"/>
  <c r="Z575" i="9" s="1"/>
  <c r="X577" i="9" l="1"/>
  <c r="AD574" i="9"/>
  <c r="V578" i="9"/>
  <c r="W578" i="9" s="1"/>
  <c r="S578" i="9"/>
  <c r="R579" i="9"/>
  <c r="Y576" i="9"/>
  <c r="Z576" i="9" s="1"/>
  <c r="AA575" i="9"/>
  <c r="AB575" i="9"/>
  <c r="AD575" i="9" s="1"/>
  <c r="X578" i="9" l="1"/>
  <c r="V579" i="9"/>
  <c r="W579" i="9" s="1"/>
  <c r="S579" i="9"/>
  <c r="AB576" i="9"/>
  <c r="AA576" i="9"/>
  <c r="R580" i="9"/>
  <c r="Y577" i="9"/>
  <c r="Z577" i="9" s="1"/>
  <c r="X579" i="9" l="1"/>
  <c r="AD576" i="9"/>
  <c r="V580" i="9"/>
  <c r="W580" i="9" s="1"/>
  <c r="S580" i="9"/>
  <c r="AA577" i="9"/>
  <c r="AB577" i="9"/>
  <c r="AD577" i="9" s="1"/>
  <c r="R581" i="9"/>
  <c r="Y578" i="9"/>
  <c r="Z578" i="9" s="1"/>
  <c r="X580" i="9" l="1"/>
  <c r="V581" i="9"/>
  <c r="W581" i="9" s="1"/>
  <c r="S581" i="9"/>
  <c r="AB578" i="9"/>
  <c r="AA578" i="9"/>
  <c r="R582" i="9"/>
  <c r="Y579" i="9"/>
  <c r="Z579" i="9" s="1"/>
  <c r="X581" i="9" l="1"/>
  <c r="AD578" i="9"/>
  <c r="V582" i="9"/>
  <c r="W582" i="9" s="1"/>
  <c r="S582" i="9"/>
  <c r="X582" i="9" s="1"/>
  <c r="Y580" i="9"/>
  <c r="Z580" i="9" s="1"/>
  <c r="AA579" i="9"/>
  <c r="AB579" i="9"/>
  <c r="R583" i="9"/>
  <c r="AD579" i="9" l="1"/>
  <c r="V583" i="9"/>
  <c r="W583" i="9" s="1"/>
  <c r="S583" i="9"/>
  <c r="R584" i="9"/>
  <c r="Y581" i="9"/>
  <c r="Z581" i="9" s="1"/>
  <c r="AB580" i="9"/>
  <c r="AA580" i="9"/>
  <c r="X583" i="9" l="1"/>
  <c r="AD580" i="9"/>
  <c r="V584" i="9"/>
  <c r="W584" i="9" s="1"/>
  <c r="S584" i="9"/>
  <c r="AA581" i="9"/>
  <c r="AB581" i="9"/>
  <c r="R585" i="9"/>
  <c r="Y582" i="9"/>
  <c r="Z582" i="9" s="1"/>
  <c r="X584" i="9" l="1"/>
  <c r="AD581" i="9"/>
  <c r="V585" i="9"/>
  <c r="W585" i="9" s="1"/>
  <c r="S585" i="9"/>
  <c r="R586" i="9"/>
  <c r="AB582" i="9"/>
  <c r="AA582" i="9"/>
  <c r="Y583" i="9"/>
  <c r="Z583" i="9" s="1"/>
  <c r="X585" i="9" l="1"/>
  <c r="AD582" i="9"/>
  <c r="V586" i="9"/>
  <c r="W586" i="9" s="1"/>
  <c r="S586" i="9"/>
  <c r="Y584" i="9"/>
  <c r="Z584" i="9" s="1"/>
  <c r="AA583" i="9"/>
  <c r="AB583" i="9"/>
  <c r="R587" i="9"/>
  <c r="X586" i="9" l="1"/>
  <c r="AD583" i="9"/>
  <c r="V587" i="9"/>
  <c r="W587" i="9" s="1"/>
  <c r="S587" i="9"/>
  <c r="AB584" i="9"/>
  <c r="AA584" i="9"/>
  <c r="R588" i="9"/>
  <c r="Y585" i="9"/>
  <c r="Z585" i="9" s="1"/>
  <c r="X587" i="9" l="1"/>
  <c r="AD584" i="9"/>
  <c r="V588" i="9"/>
  <c r="W588" i="9" s="1"/>
  <c r="S588" i="9"/>
  <c r="AA585" i="9"/>
  <c r="AB585" i="9"/>
  <c r="Y586" i="9"/>
  <c r="Z586" i="9" s="1"/>
  <c r="R589" i="9"/>
  <c r="X588" i="9" l="1"/>
  <c r="AD585" i="9"/>
  <c r="V589" i="9"/>
  <c r="W589" i="9" s="1"/>
  <c r="S589" i="9"/>
  <c r="AB586" i="9"/>
  <c r="AA586" i="9"/>
  <c r="Y587" i="9"/>
  <c r="Z587" i="9" s="1"/>
  <c r="R590" i="9"/>
  <c r="X589" i="9" l="1"/>
  <c r="AD586" i="9"/>
  <c r="V590" i="9"/>
  <c r="W590" i="9" s="1"/>
  <c r="S590" i="9"/>
  <c r="AA587" i="9"/>
  <c r="AB587" i="9"/>
  <c r="Y588" i="9"/>
  <c r="Z588" i="9" s="1"/>
  <c r="R591" i="9"/>
  <c r="X590" i="9" l="1"/>
  <c r="AD587" i="9"/>
  <c r="V591" i="9"/>
  <c r="W591" i="9" s="1"/>
  <c r="S591" i="9"/>
  <c r="AB588" i="9"/>
  <c r="AA588" i="9"/>
  <c r="R592" i="9"/>
  <c r="Y589" i="9"/>
  <c r="Z589" i="9" s="1"/>
  <c r="X591" i="9" l="1"/>
  <c r="AD588" i="9"/>
  <c r="V592" i="9"/>
  <c r="W592" i="9" s="1"/>
  <c r="S592" i="9"/>
  <c r="AA589" i="9"/>
  <c r="AB589" i="9"/>
  <c r="R593" i="9"/>
  <c r="Y590" i="9"/>
  <c r="Z590" i="9" s="1"/>
  <c r="X592" i="9" l="1"/>
  <c r="AD589" i="9"/>
  <c r="V593" i="9"/>
  <c r="W593" i="9" s="1"/>
  <c r="S593" i="9"/>
  <c r="AB590" i="9"/>
  <c r="AA590" i="9"/>
  <c r="R594" i="9"/>
  <c r="Y591" i="9"/>
  <c r="Z591" i="9" s="1"/>
  <c r="X593" i="9" l="1"/>
  <c r="AD590" i="9"/>
  <c r="V594" i="9"/>
  <c r="W594" i="9" s="1"/>
  <c r="S594" i="9"/>
  <c r="R595" i="9"/>
  <c r="Y592" i="9"/>
  <c r="Z592" i="9" s="1"/>
  <c r="AA591" i="9"/>
  <c r="AB591" i="9"/>
  <c r="X594" i="9" l="1"/>
  <c r="AD591" i="9"/>
  <c r="V595" i="9"/>
  <c r="W595" i="9" s="1"/>
  <c r="S595" i="9"/>
  <c r="AB592" i="9"/>
  <c r="AA592" i="9"/>
  <c r="R596" i="9"/>
  <c r="Y593" i="9"/>
  <c r="Z593" i="9" s="1"/>
  <c r="X595" i="9" l="1"/>
  <c r="AD592" i="9"/>
  <c r="V596" i="9"/>
  <c r="W596" i="9" s="1"/>
  <c r="S596" i="9"/>
  <c r="AA593" i="9"/>
  <c r="AB593" i="9"/>
  <c r="Y594" i="9"/>
  <c r="Z594" i="9" s="1"/>
  <c r="R597" i="9"/>
  <c r="X596" i="9" l="1"/>
  <c r="AD593" i="9"/>
  <c r="V597" i="9"/>
  <c r="W597" i="9" s="1"/>
  <c r="S597" i="9"/>
  <c r="AB594" i="9"/>
  <c r="AA594" i="9"/>
  <c r="R598" i="9"/>
  <c r="Y595" i="9"/>
  <c r="Z595" i="9" s="1"/>
  <c r="X597" i="9" l="1"/>
  <c r="AD594" i="9"/>
  <c r="V598" i="9"/>
  <c r="W598" i="9" s="1"/>
  <c r="S598" i="9"/>
  <c r="X598" i="9" s="1"/>
  <c r="AA595" i="9"/>
  <c r="AB595" i="9"/>
  <c r="R599" i="9"/>
  <c r="Y596" i="9"/>
  <c r="Z596" i="9" s="1"/>
  <c r="AD595" i="9" l="1"/>
  <c r="V599" i="9"/>
  <c r="W599" i="9" s="1"/>
  <c r="S599" i="9"/>
  <c r="AB596" i="9"/>
  <c r="AA596" i="9"/>
  <c r="R600" i="9"/>
  <c r="Y597" i="9"/>
  <c r="Z597" i="9" s="1"/>
  <c r="X599" i="9" l="1"/>
  <c r="AD596" i="9"/>
  <c r="V600" i="9"/>
  <c r="W600" i="9" s="1"/>
  <c r="S600" i="9"/>
  <c r="AA597" i="9"/>
  <c r="AB597" i="9"/>
  <c r="Y598" i="9"/>
  <c r="Z598" i="9" s="1"/>
  <c r="R601" i="9"/>
  <c r="X600" i="9" l="1"/>
  <c r="AD597" i="9"/>
  <c r="V601" i="9"/>
  <c r="W601" i="9" s="1"/>
  <c r="S601" i="9"/>
  <c r="AB598" i="9"/>
  <c r="AA598" i="9"/>
  <c r="R602" i="9"/>
  <c r="Y599" i="9"/>
  <c r="Z599" i="9" s="1"/>
  <c r="X601" i="9" l="1"/>
  <c r="AD598" i="9"/>
  <c r="V602" i="9"/>
  <c r="W602" i="9" s="1"/>
  <c r="S602" i="9"/>
  <c r="X602" i="9" s="1"/>
  <c r="Y600" i="9"/>
  <c r="Z600" i="9" s="1"/>
  <c r="AA599" i="9"/>
  <c r="AB599" i="9"/>
  <c r="R603" i="9"/>
  <c r="AD599" i="9" l="1"/>
  <c r="V603" i="9"/>
  <c r="W603" i="9" s="1"/>
  <c r="S603" i="9"/>
  <c r="R604" i="9"/>
  <c r="Y601" i="9"/>
  <c r="Z601" i="9" s="1"/>
  <c r="AB600" i="9"/>
  <c r="AA600" i="9"/>
  <c r="X603" i="9" l="1"/>
  <c r="AD600" i="9"/>
  <c r="V604" i="9"/>
  <c r="W604" i="9" s="1"/>
  <c r="S604" i="9"/>
  <c r="AA601" i="9"/>
  <c r="AB601" i="9"/>
  <c r="R605" i="9"/>
  <c r="Y602" i="9"/>
  <c r="Z602" i="9" s="1"/>
  <c r="X604" i="9" l="1"/>
  <c r="AD601" i="9"/>
  <c r="V605" i="9"/>
  <c r="W605" i="9" s="1"/>
  <c r="S605" i="9"/>
  <c r="Y603" i="9"/>
  <c r="Z603" i="9" s="1"/>
  <c r="AB602" i="9"/>
  <c r="AA602" i="9"/>
  <c r="R606" i="9"/>
  <c r="X605" i="9" l="1"/>
  <c r="AD602" i="9"/>
  <c r="V606" i="9"/>
  <c r="W606" i="9" s="1"/>
  <c r="S606" i="9"/>
  <c r="X606" i="9" s="1"/>
  <c r="AA603" i="9"/>
  <c r="AB603" i="9"/>
  <c r="R607" i="9"/>
  <c r="Y604" i="9"/>
  <c r="Z604" i="9" s="1"/>
  <c r="AD603" i="9" l="1"/>
  <c r="V607" i="9"/>
  <c r="W607" i="9" s="1"/>
  <c r="S607" i="9"/>
  <c r="AB604" i="9"/>
  <c r="AA604" i="9"/>
  <c r="Y605" i="9"/>
  <c r="Z605" i="9" s="1"/>
  <c r="R608" i="9"/>
  <c r="X607" i="9" l="1"/>
  <c r="AD604" i="9"/>
  <c r="V608" i="9"/>
  <c r="W608" i="9" s="1"/>
  <c r="S608" i="9"/>
  <c r="X608" i="9" s="1"/>
  <c r="AA605" i="9"/>
  <c r="AB605" i="9"/>
  <c r="R609" i="9"/>
  <c r="Y606" i="9"/>
  <c r="Z606" i="9" s="1"/>
  <c r="AD605" i="9" l="1"/>
  <c r="V609" i="9"/>
  <c r="W609" i="9" s="1"/>
  <c r="S609" i="9"/>
  <c r="AB606" i="9"/>
  <c r="AA606" i="9"/>
  <c r="R610" i="9"/>
  <c r="Y607" i="9"/>
  <c r="Z607" i="9" s="1"/>
  <c r="X609" i="9" l="1"/>
  <c r="AD606" i="9"/>
  <c r="V610" i="9"/>
  <c r="W610" i="9" s="1"/>
  <c r="S610" i="9"/>
  <c r="X610" i="9" s="1"/>
  <c r="AA607" i="9"/>
  <c r="AB607" i="9"/>
  <c r="R611" i="9"/>
  <c r="Y608" i="9"/>
  <c r="Z608" i="9" s="1"/>
  <c r="AD607" i="9" l="1"/>
  <c r="V611" i="9"/>
  <c r="W611" i="9" s="1"/>
  <c r="S611" i="9"/>
  <c r="Y609" i="9"/>
  <c r="Z609" i="9" s="1"/>
  <c r="AB608" i="9"/>
  <c r="AA608" i="9"/>
  <c r="R612" i="9"/>
  <c r="X611" i="9" l="1"/>
  <c r="AD608" i="9"/>
  <c r="V612" i="9"/>
  <c r="W612" i="9" s="1"/>
  <c r="S612" i="9"/>
  <c r="X612" i="9" s="1"/>
  <c r="R613" i="9"/>
  <c r="Y610" i="9"/>
  <c r="Z610" i="9" s="1"/>
  <c r="AA609" i="9"/>
  <c r="AB609" i="9"/>
  <c r="AD609" i="9" l="1"/>
  <c r="V613" i="9"/>
  <c r="W613" i="9" s="1"/>
  <c r="S613" i="9"/>
  <c r="AB610" i="9"/>
  <c r="AA610" i="9"/>
  <c r="R614" i="9"/>
  <c r="Y611" i="9"/>
  <c r="Z611" i="9" s="1"/>
  <c r="X613" i="9" l="1"/>
  <c r="AD610" i="9"/>
  <c r="V614" i="9"/>
  <c r="W614" i="9" s="1"/>
  <c r="S614" i="9"/>
  <c r="X614" i="9" s="1"/>
  <c r="AA611" i="9"/>
  <c r="AB611" i="9"/>
  <c r="R615" i="9"/>
  <c r="Y612" i="9"/>
  <c r="Z612" i="9" s="1"/>
  <c r="AD611" i="9" l="1"/>
  <c r="V615" i="9"/>
  <c r="W615" i="9" s="1"/>
  <c r="S615" i="9"/>
  <c r="AB612" i="9"/>
  <c r="AA612" i="9"/>
  <c r="R616" i="9"/>
  <c r="Y613" i="9"/>
  <c r="Z613" i="9" s="1"/>
  <c r="X615" i="9" l="1"/>
  <c r="AD612" i="9"/>
  <c r="V616" i="9"/>
  <c r="W616" i="9" s="1"/>
  <c r="S616" i="9"/>
  <c r="AA613" i="9"/>
  <c r="AB613" i="9"/>
  <c r="R617" i="9"/>
  <c r="Y614" i="9"/>
  <c r="Z614" i="9" s="1"/>
  <c r="X616" i="9" l="1"/>
  <c r="AD613" i="9"/>
  <c r="V617" i="9"/>
  <c r="W617" i="9" s="1"/>
  <c r="S617" i="9"/>
  <c r="AB614" i="9"/>
  <c r="AA614" i="9"/>
  <c r="R618" i="9"/>
  <c r="Y615" i="9"/>
  <c r="Z615" i="9" s="1"/>
  <c r="X617" i="9" l="1"/>
  <c r="AD614" i="9"/>
  <c r="V618" i="9"/>
  <c r="W618" i="9" s="1"/>
  <c r="S618" i="9"/>
  <c r="X618" i="9" s="1"/>
  <c r="AA615" i="9"/>
  <c r="AB615" i="9"/>
  <c r="Y616" i="9"/>
  <c r="Z616" i="9" s="1"/>
  <c r="R619" i="9"/>
  <c r="AD615" i="9" l="1"/>
  <c r="V619" i="9"/>
  <c r="W619" i="9" s="1"/>
  <c r="S619" i="9"/>
  <c r="R620" i="9"/>
  <c r="AB616" i="9"/>
  <c r="AA616" i="9"/>
  <c r="Y617" i="9"/>
  <c r="Z617" i="9" s="1"/>
  <c r="X619" i="9" l="1"/>
  <c r="AD616" i="9"/>
  <c r="V620" i="9"/>
  <c r="W620" i="9" s="1"/>
  <c r="S620" i="9"/>
  <c r="X620" i="9" s="1"/>
  <c r="AA617" i="9"/>
  <c r="AB617" i="9"/>
  <c r="R621" i="9"/>
  <c r="Y618" i="9"/>
  <c r="Z618" i="9" s="1"/>
  <c r="AD617" i="9" l="1"/>
  <c r="V621" i="9"/>
  <c r="W621" i="9" s="1"/>
  <c r="S621" i="9"/>
  <c r="AB618" i="9"/>
  <c r="AA618" i="9"/>
  <c r="R622" i="9"/>
  <c r="Y619" i="9"/>
  <c r="Z619" i="9" s="1"/>
  <c r="X621" i="9" l="1"/>
  <c r="AD618" i="9"/>
  <c r="V622" i="9"/>
  <c r="W622" i="9" s="1"/>
  <c r="S622" i="9"/>
  <c r="X622" i="9" s="1"/>
  <c r="R623" i="9"/>
  <c r="AA619" i="9"/>
  <c r="AB619" i="9"/>
  <c r="Y620" i="9"/>
  <c r="Z620" i="9" s="1"/>
  <c r="AD619" i="9" l="1"/>
  <c r="V623" i="9"/>
  <c r="W623" i="9" s="1"/>
  <c r="S623" i="9"/>
  <c r="AB620" i="9"/>
  <c r="AA620" i="9"/>
  <c r="R624" i="9"/>
  <c r="Y621" i="9"/>
  <c r="Z621" i="9" s="1"/>
  <c r="X623" i="9" l="1"/>
  <c r="AD620" i="9"/>
  <c r="V624" i="9"/>
  <c r="W624" i="9" s="1"/>
  <c r="S624" i="9"/>
  <c r="X624" i="9" s="1"/>
  <c r="AA621" i="9"/>
  <c r="AB621" i="9"/>
  <c r="R625" i="9"/>
  <c r="Y622" i="9"/>
  <c r="Z622" i="9" s="1"/>
  <c r="AD621" i="9" l="1"/>
  <c r="V625" i="9"/>
  <c r="W625" i="9" s="1"/>
  <c r="S625" i="9"/>
  <c r="AB622" i="9"/>
  <c r="AA622" i="9"/>
  <c r="R626" i="9"/>
  <c r="Y623" i="9"/>
  <c r="Z623" i="9" s="1"/>
  <c r="X625" i="9" l="1"/>
  <c r="AD622" i="9"/>
  <c r="V626" i="9"/>
  <c r="W626" i="9" s="1"/>
  <c r="S626" i="9"/>
  <c r="X626" i="9" s="1"/>
  <c r="AA623" i="9"/>
  <c r="AB623" i="9"/>
  <c r="R627" i="9"/>
  <c r="Y624" i="9"/>
  <c r="Z624" i="9" s="1"/>
  <c r="AD623" i="9" l="1"/>
  <c r="V627" i="9"/>
  <c r="W627" i="9" s="1"/>
  <c r="S627" i="9"/>
  <c r="R628" i="9"/>
  <c r="AB624" i="9"/>
  <c r="AA624" i="9"/>
  <c r="Y625" i="9"/>
  <c r="Z625" i="9" s="1"/>
  <c r="X627" i="9" l="1"/>
  <c r="AD624" i="9"/>
  <c r="V628" i="9"/>
  <c r="W628" i="9" s="1"/>
  <c r="S628" i="9"/>
  <c r="X628" i="9" s="1"/>
  <c r="AA625" i="9"/>
  <c r="AB625" i="9"/>
  <c r="Y626" i="9"/>
  <c r="Z626" i="9" s="1"/>
  <c r="R629" i="9"/>
  <c r="AD625" i="9" l="1"/>
  <c r="V629" i="9"/>
  <c r="W629" i="9" s="1"/>
  <c r="S629" i="9"/>
  <c r="AB626" i="9"/>
  <c r="AA626" i="9"/>
  <c r="R630" i="9"/>
  <c r="Y627" i="9"/>
  <c r="Z627" i="9" s="1"/>
  <c r="X629" i="9" l="1"/>
  <c r="AD626" i="9"/>
  <c r="V630" i="9"/>
  <c r="W630" i="9" s="1"/>
  <c r="S630" i="9"/>
  <c r="R631" i="9"/>
  <c r="AA627" i="9"/>
  <c r="AB627" i="9"/>
  <c r="Y628" i="9"/>
  <c r="Z628" i="9" s="1"/>
  <c r="X630" i="9" l="1"/>
  <c r="AD627" i="9"/>
  <c r="V631" i="9"/>
  <c r="W631" i="9" s="1"/>
  <c r="S631" i="9"/>
  <c r="Y629" i="9"/>
  <c r="Z629" i="9" s="1"/>
  <c r="AB628" i="9"/>
  <c r="AA628" i="9"/>
  <c r="R632" i="9"/>
  <c r="X631" i="9" l="1"/>
  <c r="AD628" i="9"/>
  <c r="V632" i="9"/>
  <c r="W632" i="9" s="1"/>
  <c r="S632" i="9"/>
  <c r="X632" i="9" s="1"/>
  <c r="AA629" i="9"/>
  <c r="AB629" i="9"/>
  <c r="R633" i="9"/>
  <c r="Y630" i="9"/>
  <c r="Z630" i="9" s="1"/>
  <c r="AD629" i="9" l="1"/>
  <c r="V633" i="9"/>
  <c r="W633" i="9" s="1"/>
  <c r="S633" i="9"/>
  <c r="AB630" i="9"/>
  <c r="AA630" i="9"/>
  <c r="R634" i="9"/>
  <c r="Y631" i="9"/>
  <c r="Z631" i="9" s="1"/>
  <c r="X633" i="9" l="1"/>
  <c r="AD630" i="9"/>
  <c r="V634" i="9"/>
  <c r="W634" i="9" s="1"/>
  <c r="S634" i="9"/>
  <c r="AA631" i="9"/>
  <c r="AB631" i="9"/>
  <c r="R635" i="9"/>
  <c r="Y632" i="9"/>
  <c r="Z632" i="9" s="1"/>
  <c r="X634" i="9" l="1"/>
  <c r="AD631" i="9"/>
  <c r="V635" i="9"/>
  <c r="W635" i="9" s="1"/>
  <c r="S635" i="9"/>
  <c r="AB632" i="9"/>
  <c r="AA632" i="9"/>
  <c r="R636" i="9"/>
  <c r="Y633" i="9"/>
  <c r="Z633" i="9" s="1"/>
  <c r="X635" i="9" l="1"/>
  <c r="AD632" i="9"/>
  <c r="V636" i="9"/>
  <c r="W636" i="9" s="1"/>
  <c r="S636" i="9"/>
  <c r="X636" i="9" s="1"/>
  <c r="AA633" i="9"/>
  <c r="AB633" i="9"/>
  <c r="Y634" i="9"/>
  <c r="Z634" i="9" s="1"/>
  <c r="R637" i="9"/>
  <c r="AD633" i="9" l="1"/>
  <c r="V637" i="9"/>
  <c r="W637" i="9" s="1"/>
  <c r="S637" i="9"/>
  <c r="AB634" i="9"/>
  <c r="AA634" i="9"/>
  <c r="Y635" i="9"/>
  <c r="Z635" i="9" s="1"/>
  <c r="R638" i="9"/>
  <c r="X637" i="9" l="1"/>
  <c r="AD634" i="9"/>
  <c r="V638" i="9"/>
  <c r="W638" i="9" s="1"/>
  <c r="S638" i="9"/>
  <c r="AA635" i="9"/>
  <c r="AB635" i="9"/>
  <c r="R639" i="9"/>
  <c r="Y636" i="9"/>
  <c r="Z636" i="9" s="1"/>
  <c r="X638" i="9" l="1"/>
  <c r="AD635" i="9"/>
  <c r="V639" i="9"/>
  <c r="W639" i="9" s="1"/>
  <c r="S639" i="9"/>
  <c r="AB636" i="9"/>
  <c r="AA636" i="9"/>
  <c r="R640" i="9"/>
  <c r="Y637" i="9"/>
  <c r="Z637" i="9" s="1"/>
  <c r="X639" i="9" l="1"/>
  <c r="AD636" i="9"/>
  <c r="V640" i="9"/>
  <c r="W640" i="9" s="1"/>
  <c r="S640" i="9"/>
  <c r="X640" i="9" s="1"/>
  <c r="R641" i="9"/>
  <c r="Y638" i="9"/>
  <c r="Z638" i="9" s="1"/>
  <c r="AA637" i="9"/>
  <c r="AB637" i="9"/>
  <c r="AD637" i="9" l="1"/>
  <c r="V641" i="9"/>
  <c r="W641" i="9" s="1"/>
  <c r="S641" i="9"/>
  <c r="R642" i="9"/>
  <c r="AB638" i="9"/>
  <c r="AA638" i="9"/>
  <c r="Y639" i="9"/>
  <c r="Z639" i="9" s="1"/>
  <c r="X641" i="9" l="1"/>
  <c r="AD638" i="9"/>
  <c r="V642" i="9"/>
  <c r="W642" i="9" s="1"/>
  <c r="S642" i="9"/>
  <c r="X642" i="9" s="1"/>
  <c r="AA639" i="9"/>
  <c r="AB639" i="9"/>
  <c r="Y640" i="9"/>
  <c r="Z640" i="9" s="1"/>
  <c r="R643" i="9"/>
  <c r="AD639" i="9" l="1"/>
  <c r="V643" i="9"/>
  <c r="W643" i="9" s="1"/>
  <c r="S643" i="9"/>
  <c r="AB640" i="9"/>
  <c r="AA640" i="9"/>
  <c r="Y641" i="9"/>
  <c r="Z641" i="9" s="1"/>
  <c r="R644" i="9"/>
  <c r="X643" i="9" l="1"/>
  <c r="AD640" i="9"/>
  <c r="V644" i="9"/>
  <c r="W644" i="9" s="1"/>
  <c r="S644" i="9"/>
  <c r="AA641" i="9"/>
  <c r="AB641" i="9"/>
  <c r="Y642" i="9"/>
  <c r="Z642" i="9" s="1"/>
  <c r="R645" i="9"/>
  <c r="X644" i="9" l="1"/>
  <c r="AD641" i="9"/>
  <c r="V645" i="9"/>
  <c r="W645" i="9" s="1"/>
  <c r="S645" i="9"/>
  <c r="AB642" i="9"/>
  <c r="AA642" i="9"/>
  <c r="Y643" i="9"/>
  <c r="Z643" i="9" s="1"/>
  <c r="R646" i="9"/>
  <c r="X645" i="9" l="1"/>
  <c r="AD642" i="9"/>
  <c r="V646" i="9"/>
  <c r="W646" i="9" s="1"/>
  <c r="S646" i="9"/>
  <c r="X646" i="9" s="1"/>
  <c r="AA643" i="9"/>
  <c r="AB643" i="9"/>
  <c r="R647" i="9"/>
  <c r="Y644" i="9"/>
  <c r="Z644" i="9" s="1"/>
  <c r="AD643" i="9" l="1"/>
  <c r="V647" i="9"/>
  <c r="W647" i="9" s="1"/>
  <c r="S647" i="9"/>
  <c r="AB644" i="9"/>
  <c r="AA644" i="9"/>
  <c r="R648" i="9"/>
  <c r="Y645" i="9"/>
  <c r="Z645" i="9" s="1"/>
  <c r="X647" i="9" l="1"/>
  <c r="AD644" i="9"/>
  <c r="V648" i="9"/>
  <c r="W648" i="9" s="1"/>
  <c r="S648" i="9"/>
  <c r="X648" i="9" s="1"/>
  <c r="AA645" i="9"/>
  <c r="AB645" i="9"/>
  <c r="R649" i="9"/>
  <c r="Y646" i="9"/>
  <c r="Z646" i="9" s="1"/>
  <c r="AD645" i="9" l="1"/>
  <c r="V649" i="9"/>
  <c r="W649" i="9" s="1"/>
  <c r="S649" i="9"/>
  <c r="AB646" i="9"/>
  <c r="AA646" i="9"/>
  <c r="R650" i="9"/>
  <c r="Y647" i="9"/>
  <c r="Z647" i="9" s="1"/>
  <c r="X649" i="9" l="1"/>
  <c r="AD646" i="9"/>
  <c r="V650" i="9"/>
  <c r="W650" i="9" s="1"/>
  <c r="S650" i="9"/>
  <c r="AA647" i="9"/>
  <c r="AB647" i="9"/>
  <c r="R651" i="9"/>
  <c r="Y648" i="9"/>
  <c r="Z648" i="9" s="1"/>
  <c r="X650" i="9" l="1"/>
  <c r="AD647" i="9"/>
  <c r="V651" i="9"/>
  <c r="W651" i="9" s="1"/>
  <c r="S651" i="9"/>
  <c r="AB648" i="9"/>
  <c r="AA648" i="9"/>
  <c r="Y649" i="9"/>
  <c r="Z649" i="9" s="1"/>
  <c r="R652" i="9"/>
  <c r="X651" i="9" l="1"/>
  <c r="AD648" i="9"/>
  <c r="V652" i="9"/>
  <c r="W652" i="9" s="1"/>
  <c r="S652" i="9"/>
  <c r="AA649" i="9"/>
  <c r="AB649" i="9"/>
  <c r="R653" i="9"/>
  <c r="Y650" i="9"/>
  <c r="Z650" i="9" s="1"/>
  <c r="X652" i="9" l="1"/>
  <c r="AD649" i="9"/>
  <c r="V653" i="9"/>
  <c r="W653" i="9" s="1"/>
  <c r="S653" i="9"/>
  <c r="X653" i="9" s="1"/>
  <c r="AB650" i="9"/>
  <c r="AA650" i="9"/>
  <c r="R654" i="9"/>
  <c r="Y651" i="9"/>
  <c r="Z651" i="9" s="1"/>
  <c r="AD650" i="9" l="1"/>
  <c r="V654" i="9"/>
  <c r="W654" i="9" s="1"/>
  <c r="S654" i="9"/>
  <c r="AA651" i="9"/>
  <c r="AB651" i="9"/>
  <c r="R655" i="9"/>
  <c r="Y652" i="9"/>
  <c r="Z652" i="9" s="1"/>
  <c r="X654" i="9" l="1"/>
  <c r="AD651" i="9"/>
  <c r="V655" i="9"/>
  <c r="W655" i="9" s="1"/>
  <c r="S655" i="9"/>
  <c r="X655" i="9" s="1"/>
  <c r="R656" i="9"/>
  <c r="AB652" i="9"/>
  <c r="AA652" i="9"/>
  <c r="Y653" i="9"/>
  <c r="Z653" i="9" s="1"/>
  <c r="AD652" i="9" l="1"/>
  <c r="V656" i="9"/>
  <c r="W656" i="9" s="1"/>
  <c r="S656" i="9"/>
  <c r="X656" i="9" s="1"/>
  <c r="AA653" i="9"/>
  <c r="AB653" i="9"/>
  <c r="R657" i="9"/>
  <c r="Y654" i="9"/>
  <c r="Z654" i="9" s="1"/>
  <c r="AD653" i="9" l="1"/>
  <c r="V657" i="9"/>
  <c r="W657" i="9" s="1"/>
  <c r="S657" i="9"/>
  <c r="AB654" i="9"/>
  <c r="AA654" i="9"/>
  <c r="R658" i="9"/>
  <c r="Y655" i="9"/>
  <c r="Z655" i="9" s="1"/>
  <c r="X657" i="9" l="1"/>
  <c r="AD654" i="9"/>
  <c r="V658" i="9"/>
  <c r="W658" i="9" s="1"/>
  <c r="S658" i="9"/>
  <c r="X658" i="9" s="1"/>
  <c r="AA655" i="9"/>
  <c r="AB655" i="9"/>
  <c r="R659" i="9"/>
  <c r="Y656" i="9"/>
  <c r="Z656" i="9" s="1"/>
  <c r="AD655" i="9" l="1"/>
  <c r="V659" i="9"/>
  <c r="W659" i="9" s="1"/>
  <c r="S659" i="9"/>
  <c r="X659" i="9" s="1"/>
  <c r="AB656" i="9"/>
  <c r="AA656" i="9"/>
  <c r="R660" i="9"/>
  <c r="Y657" i="9"/>
  <c r="Z657" i="9" s="1"/>
  <c r="AD656" i="9" l="1"/>
  <c r="V660" i="9"/>
  <c r="W660" i="9" s="1"/>
  <c r="S660" i="9"/>
  <c r="AA657" i="9"/>
  <c r="AB657" i="9"/>
  <c r="R661" i="9"/>
  <c r="Y658" i="9"/>
  <c r="Z658" i="9" s="1"/>
  <c r="X660" i="9" l="1"/>
  <c r="AD657" i="9"/>
  <c r="V661" i="9"/>
  <c r="W661" i="9" s="1"/>
  <c r="S661" i="9"/>
  <c r="X661" i="9" s="1"/>
  <c r="AB658" i="9"/>
  <c r="AA658" i="9"/>
  <c r="R662" i="9"/>
  <c r="Y659" i="9"/>
  <c r="Z659" i="9" s="1"/>
  <c r="AD658" i="9" l="1"/>
  <c r="V662" i="9"/>
  <c r="W662" i="9" s="1"/>
  <c r="S662" i="9"/>
  <c r="X662" i="9" s="1"/>
  <c r="Y660" i="9"/>
  <c r="Z660" i="9" s="1"/>
  <c r="AA659" i="9"/>
  <c r="AB659" i="9"/>
  <c r="R663" i="9"/>
  <c r="AD659" i="9" l="1"/>
  <c r="V663" i="9"/>
  <c r="W663" i="9" s="1"/>
  <c r="S663" i="9"/>
  <c r="X663" i="9" s="1"/>
  <c r="AB660" i="9"/>
  <c r="AA660" i="9"/>
  <c r="Y661" i="9"/>
  <c r="Z661" i="9" s="1"/>
  <c r="R664" i="9"/>
  <c r="AD660" i="9" l="1"/>
  <c r="V664" i="9"/>
  <c r="W664" i="9" s="1"/>
  <c r="S664" i="9"/>
  <c r="R665" i="9"/>
  <c r="AA661" i="9"/>
  <c r="AB661" i="9"/>
  <c r="Y662" i="9"/>
  <c r="Z662" i="9" s="1"/>
  <c r="X664" i="9" l="1"/>
  <c r="AD661" i="9"/>
  <c r="V665" i="9"/>
  <c r="W665" i="9" s="1"/>
  <c r="S665" i="9"/>
  <c r="AB662" i="9"/>
  <c r="AA662" i="9"/>
  <c r="R666" i="9"/>
  <c r="Y663" i="9"/>
  <c r="Z663" i="9" s="1"/>
  <c r="X665" i="9" l="1"/>
  <c r="AD662" i="9"/>
  <c r="V666" i="9"/>
  <c r="W666" i="9" s="1"/>
  <c r="S666" i="9"/>
  <c r="AA663" i="9"/>
  <c r="AB663" i="9"/>
  <c r="Y664" i="9"/>
  <c r="Z664" i="9" s="1"/>
  <c r="R667" i="9"/>
  <c r="X666" i="9" l="1"/>
  <c r="AD663" i="9"/>
  <c r="V667" i="9"/>
  <c r="W667" i="9" s="1"/>
  <c r="S667" i="9"/>
  <c r="R668" i="9"/>
  <c r="AB664" i="9"/>
  <c r="AA664" i="9"/>
  <c r="Y665" i="9"/>
  <c r="Z665" i="9" s="1"/>
  <c r="X667" i="9" l="1"/>
  <c r="AD664" i="9"/>
  <c r="V668" i="9"/>
  <c r="W668" i="9" s="1"/>
  <c r="S668" i="9"/>
  <c r="X668" i="9" s="1"/>
  <c r="Y666" i="9"/>
  <c r="Z666" i="9" s="1"/>
  <c r="AA665" i="9"/>
  <c r="AB665" i="9"/>
  <c r="R669" i="9"/>
  <c r="AD665" i="9" l="1"/>
  <c r="V669" i="9"/>
  <c r="W669" i="9" s="1"/>
  <c r="S669" i="9"/>
  <c r="AB666" i="9"/>
  <c r="AA666" i="9"/>
  <c r="Y667" i="9"/>
  <c r="Z667" i="9" s="1"/>
  <c r="R670" i="9"/>
  <c r="X669" i="9" l="1"/>
  <c r="AD666" i="9"/>
  <c r="V670" i="9"/>
  <c r="W670" i="9" s="1"/>
  <c r="S670" i="9"/>
  <c r="AA667" i="9"/>
  <c r="AB667" i="9"/>
  <c r="Y668" i="9"/>
  <c r="Z668" i="9" s="1"/>
  <c r="R671" i="9"/>
  <c r="X670" i="9" l="1"/>
  <c r="AD667" i="9"/>
  <c r="V671" i="9"/>
  <c r="W671" i="9" s="1"/>
  <c r="S671" i="9"/>
  <c r="R672" i="9"/>
  <c r="AB668" i="9"/>
  <c r="AA668" i="9"/>
  <c r="Y669" i="9"/>
  <c r="Z669" i="9" s="1"/>
  <c r="X671" i="9" l="1"/>
  <c r="AD668" i="9"/>
  <c r="V672" i="9"/>
  <c r="W672" i="9" s="1"/>
  <c r="S672" i="9"/>
  <c r="Y670" i="9"/>
  <c r="Z670" i="9" s="1"/>
  <c r="R673" i="9"/>
  <c r="AA669" i="9"/>
  <c r="AB669" i="9"/>
  <c r="X672" i="9" l="1"/>
  <c r="AD669" i="9"/>
  <c r="V673" i="9"/>
  <c r="W673" i="9" s="1"/>
  <c r="S673" i="9"/>
  <c r="R674" i="9"/>
  <c r="Y671" i="9"/>
  <c r="Z671" i="9" s="1"/>
  <c r="AB670" i="9"/>
  <c r="AA670" i="9"/>
  <c r="X673" i="9" l="1"/>
  <c r="AD670" i="9"/>
  <c r="V674" i="9"/>
  <c r="W674" i="9" s="1"/>
  <c r="S674" i="9"/>
  <c r="X674" i="9" s="1"/>
  <c r="AA671" i="9"/>
  <c r="AB671" i="9"/>
  <c r="Y672" i="9"/>
  <c r="Z672" i="9" s="1"/>
  <c r="R675" i="9"/>
  <c r="AD671" i="9" l="1"/>
  <c r="V675" i="9"/>
  <c r="W675" i="9" s="1"/>
  <c r="S675" i="9"/>
  <c r="X675" i="9" s="1"/>
  <c r="R676" i="9"/>
  <c r="Y673" i="9"/>
  <c r="Z673" i="9" s="1"/>
  <c r="AB672" i="9"/>
  <c r="AA672" i="9"/>
  <c r="AD672" i="9" l="1"/>
  <c r="V676" i="9"/>
  <c r="W676" i="9" s="1"/>
  <c r="S676" i="9"/>
  <c r="AA673" i="9"/>
  <c r="AB673" i="9"/>
  <c r="R677" i="9"/>
  <c r="Y674" i="9"/>
  <c r="Z674" i="9" s="1"/>
  <c r="X676" i="9" l="1"/>
  <c r="AD673" i="9"/>
  <c r="V677" i="9"/>
  <c r="W677" i="9" s="1"/>
  <c r="S677" i="9"/>
  <c r="AB674" i="9"/>
  <c r="AA674" i="9"/>
  <c r="Y675" i="9"/>
  <c r="Z675" i="9" s="1"/>
  <c r="R678" i="9"/>
  <c r="X677" i="9" l="1"/>
  <c r="AD674" i="9"/>
  <c r="V678" i="9"/>
  <c r="W678" i="9" s="1"/>
  <c r="S678" i="9"/>
  <c r="X678" i="9" s="1"/>
  <c r="R679" i="9"/>
  <c r="AA675" i="9"/>
  <c r="AB675" i="9"/>
  <c r="Y676" i="9"/>
  <c r="Z676" i="9" s="1"/>
  <c r="AD675" i="9" l="1"/>
  <c r="V679" i="9"/>
  <c r="W679" i="9" s="1"/>
  <c r="S679" i="9"/>
  <c r="X679" i="9" s="1"/>
  <c r="R680" i="9"/>
  <c r="AB676" i="9"/>
  <c r="AA676" i="9"/>
  <c r="Y677" i="9"/>
  <c r="Z677" i="9" s="1"/>
  <c r="AD676" i="9" l="1"/>
  <c r="V680" i="9"/>
  <c r="W680" i="9" s="1"/>
  <c r="S680" i="9"/>
  <c r="Y678" i="9"/>
  <c r="Z678" i="9" s="1"/>
  <c r="R681" i="9"/>
  <c r="AA677" i="9"/>
  <c r="AB677" i="9"/>
  <c r="X680" i="9" l="1"/>
  <c r="AD677" i="9"/>
  <c r="V681" i="9"/>
  <c r="W681" i="9" s="1"/>
  <c r="S681" i="9"/>
  <c r="AB678" i="9"/>
  <c r="AA678" i="9"/>
  <c r="R682" i="9"/>
  <c r="Y679" i="9"/>
  <c r="Z679" i="9" s="1"/>
  <c r="X681" i="9" l="1"/>
  <c r="AD678" i="9"/>
  <c r="V682" i="9"/>
  <c r="W682" i="9" s="1"/>
  <c r="S682" i="9"/>
  <c r="AA679" i="9"/>
  <c r="AB679" i="9"/>
  <c r="R683" i="9"/>
  <c r="Y680" i="9"/>
  <c r="Z680" i="9" s="1"/>
  <c r="X682" i="9" l="1"/>
  <c r="AD679" i="9"/>
  <c r="V683" i="9"/>
  <c r="W683" i="9" s="1"/>
  <c r="S683" i="9"/>
  <c r="AB680" i="9"/>
  <c r="AA680" i="9"/>
  <c r="R684" i="9"/>
  <c r="Y681" i="9"/>
  <c r="Z681" i="9" s="1"/>
  <c r="X683" i="9" l="1"/>
  <c r="AD680" i="9"/>
  <c r="V684" i="9"/>
  <c r="W684" i="9" s="1"/>
  <c r="S684" i="9"/>
  <c r="AA681" i="9"/>
  <c r="AB681" i="9"/>
  <c r="R685" i="9"/>
  <c r="Y682" i="9"/>
  <c r="Z682" i="9" s="1"/>
  <c r="X684" i="9" l="1"/>
  <c r="AD681" i="9"/>
  <c r="V685" i="9"/>
  <c r="W685" i="9" s="1"/>
  <c r="S685" i="9"/>
  <c r="Y683" i="9"/>
  <c r="Z683" i="9" s="1"/>
  <c r="R686" i="9"/>
  <c r="AB682" i="9"/>
  <c r="AA682" i="9"/>
  <c r="X685" i="9" l="1"/>
  <c r="AD682" i="9"/>
  <c r="V686" i="9"/>
  <c r="W686" i="9" s="1"/>
  <c r="S686" i="9"/>
  <c r="R687" i="9"/>
  <c r="Y684" i="9"/>
  <c r="Z684" i="9" s="1"/>
  <c r="AA683" i="9"/>
  <c r="AB683" i="9"/>
  <c r="X686" i="9" l="1"/>
  <c r="AD683" i="9"/>
  <c r="V687" i="9"/>
  <c r="W687" i="9" s="1"/>
  <c r="S687" i="9"/>
  <c r="X687" i="9" s="1"/>
  <c r="AB684" i="9"/>
  <c r="AA684" i="9"/>
  <c r="R688" i="9"/>
  <c r="Y685" i="9"/>
  <c r="Z685" i="9" s="1"/>
  <c r="AD684" i="9" l="1"/>
  <c r="V688" i="9"/>
  <c r="W688" i="9" s="1"/>
  <c r="S688" i="9"/>
  <c r="AA685" i="9"/>
  <c r="AB685" i="9"/>
  <c r="R689" i="9"/>
  <c r="Y686" i="9"/>
  <c r="Z686" i="9" s="1"/>
  <c r="X688" i="9" l="1"/>
  <c r="AD685" i="9"/>
  <c r="V689" i="9"/>
  <c r="W689" i="9" s="1"/>
  <c r="S689" i="9"/>
  <c r="X689" i="9" s="1"/>
  <c r="AB686" i="9"/>
  <c r="AA686" i="9"/>
  <c r="R690" i="9"/>
  <c r="Y687" i="9"/>
  <c r="Z687" i="9" s="1"/>
  <c r="AD686" i="9" l="1"/>
  <c r="V690" i="9"/>
  <c r="W690" i="9" s="1"/>
  <c r="S690" i="9"/>
  <c r="X690" i="9" s="1"/>
  <c r="AA687" i="9"/>
  <c r="AB687" i="9"/>
  <c r="AD687" i="9" s="1"/>
  <c r="Y688" i="9"/>
  <c r="Z688" i="9" s="1"/>
  <c r="R691" i="9"/>
  <c r="V691" i="9" l="1"/>
  <c r="W691" i="9" s="1"/>
  <c r="S691" i="9"/>
  <c r="AB688" i="9"/>
  <c r="AA688" i="9"/>
  <c r="R692" i="9"/>
  <c r="Y689" i="9"/>
  <c r="Z689" i="9" s="1"/>
  <c r="X691" i="9" l="1"/>
  <c r="AD688" i="9"/>
  <c r="V692" i="9"/>
  <c r="W692" i="9" s="1"/>
  <c r="S692" i="9"/>
  <c r="X692" i="9" s="1"/>
  <c r="AA689" i="9"/>
  <c r="AB689" i="9"/>
  <c r="AD689" i="9" s="1"/>
  <c r="R693" i="9"/>
  <c r="Y690" i="9"/>
  <c r="Z690" i="9" s="1"/>
  <c r="V693" i="9" l="1"/>
  <c r="W693" i="9" s="1"/>
  <c r="S693" i="9"/>
  <c r="AB690" i="9"/>
  <c r="AA690" i="9"/>
  <c r="R694" i="9"/>
  <c r="Y691" i="9"/>
  <c r="Z691" i="9" s="1"/>
  <c r="X693" i="9" l="1"/>
  <c r="AD690" i="9"/>
  <c r="V694" i="9"/>
  <c r="W694" i="9" s="1"/>
  <c r="S694" i="9"/>
  <c r="Y692" i="9"/>
  <c r="Z692" i="9" s="1"/>
  <c r="R695" i="9"/>
  <c r="AA691" i="9"/>
  <c r="AB691" i="9"/>
  <c r="AD691" i="9" s="1"/>
  <c r="X694" i="9" l="1"/>
  <c r="V695" i="9"/>
  <c r="W695" i="9" s="1"/>
  <c r="S695" i="9"/>
  <c r="Y693" i="9"/>
  <c r="Z693" i="9" s="1"/>
  <c r="R696" i="9"/>
  <c r="AB692" i="9"/>
  <c r="AA692" i="9"/>
  <c r="X695" i="9" l="1"/>
  <c r="AD692" i="9"/>
  <c r="V696" i="9"/>
  <c r="W696" i="9" s="1"/>
  <c r="S696" i="9"/>
  <c r="AA693" i="9"/>
  <c r="AB693" i="9"/>
  <c r="AD693" i="9" s="1"/>
  <c r="R697" i="9"/>
  <c r="Y694" i="9"/>
  <c r="Z694" i="9" s="1"/>
  <c r="X696" i="9" l="1"/>
  <c r="V697" i="9"/>
  <c r="W697" i="9" s="1"/>
  <c r="S697" i="9"/>
  <c r="R698" i="9"/>
  <c r="AB694" i="9"/>
  <c r="AA694" i="9"/>
  <c r="Y695" i="9"/>
  <c r="Z695" i="9" s="1"/>
  <c r="X697" i="9" l="1"/>
  <c r="AD694" i="9"/>
  <c r="V698" i="9"/>
  <c r="W698" i="9" s="1"/>
  <c r="S698" i="9"/>
  <c r="AA695" i="9"/>
  <c r="AB695" i="9"/>
  <c r="AD695" i="9" s="1"/>
  <c r="R699" i="9"/>
  <c r="Y696" i="9"/>
  <c r="Z696" i="9" s="1"/>
  <c r="X698" i="9" l="1"/>
  <c r="V699" i="9"/>
  <c r="W699" i="9" s="1"/>
  <c r="S699" i="9"/>
  <c r="X699" i="9" s="1"/>
  <c r="AB696" i="9"/>
  <c r="AA696" i="9"/>
  <c r="Y697" i="9"/>
  <c r="Z697" i="9" s="1"/>
  <c r="R700" i="9"/>
  <c r="AD696" i="9" l="1"/>
  <c r="V700" i="9"/>
  <c r="W700" i="9" s="1"/>
  <c r="S700" i="9"/>
  <c r="R701" i="9"/>
  <c r="Y698" i="9"/>
  <c r="Z698" i="9" s="1"/>
  <c r="AA697" i="9"/>
  <c r="AB697" i="9"/>
  <c r="AD697" i="9" s="1"/>
  <c r="X700" i="9" l="1"/>
  <c r="V701" i="9"/>
  <c r="W701" i="9" s="1"/>
  <c r="S701" i="9"/>
  <c r="X701" i="9" s="1"/>
  <c r="AB698" i="9"/>
  <c r="AA698" i="9"/>
  <c r="R702" i="9"/>
  <c r="Y699" i="9"/>
  <c r="Z699" i="9" s="1"/>
  <c r="AD698" i="9" l="1"/>
  <c r="V702" i="9"/>
  <c r="W702" i="9" s="1"/>
  <c r="S702" i="9"/>
  <c r="X702" i="9" s="1"/>
  <c r="R703" i="9"/>
  <c r="AA699" i="9"/>
  <c r="AB699" i="9"/>
  <c r="AD699" i="9" s="1"/>
  <c r="Y700" i="9"/>
  <c r="Z700" i="9" s="1"/>
  <c r="V703" i="9" l="1"/>
  <c r="W703" i="9" s="1"/>
  <c r="S703" i="9"/>
  <c r="AB700" i="9"/>
  <c r="AA700" i="9"/>
  <c r="R704" i="9"/>
  <c r="Y701" i="9"/>
  <c r="Z701" i="9" s="1"/>
  <c r="X703" i="9" l="1"/>
  <c r="AD700" i="9"/>
  <c r="V704" i="9"/>
  <c r="W704" i="9" s="1"/>
  <c r="S704" i="9"/>
  <c r="X704" i="9" s="1"/>
  <c r="AA701" i="9"/>
  <c r="AB701" i="9"/>
  <c r="AD701" i="9" s="1"/>
  <c r="R705" i="9"/>
  <c r="Y702" i="9"/>
  <c r="Z702" i="9" s="1"/>
  <c r="V705" i="9" l="1"/>
  <c r="W705" i="9" s="1"/>
  <c r="S705" i="9"/>
  <c r="Y703" i="9"/>
  <c r="Z703" i="9" s="1"/>
  <c r="R706" i="9"/>
  <c r="AB702" i="9"/>
  <c r="AA702" i="9"/>
  <c r="X705" i="9" l="1"/>
  <c r="AD702" i="9"/>
  <c r="V706" i="9"/>
  <c r="W706" i="9" s="1"/>
  <c r="S706" i="9"/>
  <c r="X706" i="9" s="1"/>
  <c r="AA703" i="9"/>
  <c r="AB703" i="9"/>
  <c r="AD703" i="9" s="1"/>
  <c r="R707" i="9"/>
  <c r="Y704" i="9"/>
  <c r="Z704" i="9" s="1"/>
  <c r="V707" i="9" l="1"/>
  <c r="W707" i="9" s="1"/>
  <c r="S707" i="9"/>
  <c r="AB704" i="9"/>
  <c r="AA704" i="9"/>
  <c r="R708" i="9"/>
  <c r="Y705" i="9"/>
  <c r="Z705" i="9" s="1"/>
  <c r="X707" i="9" l="1"/>
  <c r="AD704" i="9"/>
  <c r="V708" i="9"/>
  <c r="W708" i="9" s="1"/>
  <c r="S708" i="9"/>
  <c r="AA705" i="9"/>
  <c r="AB705" i="9"/>
  <c r="AD705" i="9" s="1"/>
  <c r="R709" i="9"/>
  <c r="Y706" i="9"/>
  <c r="Z706" i="9" s="1"/>
  <c r="X708" i="9" l="1"/>
  <c r="V709" i="9"/>
  <c r="W709" i="9" s="1"/>
  <c r="S709" i="9"/>
  <c r="AB706" i="9"/>
  <c r="AA706" i="9"/>
  <c r="R710" i="9"/>
  <c r="Y707" i="9"/>
  <c r="Z707" i="9" s="1"/>
  <c r="X709" i="9" l="1"/>
  <c r="AD706" i="9"/>
  <c r="V710" i="9"/>
  <c r="W710" i="9" s="1"/>
  <c r="S710" i="9"/>
  <c r="AA707" i="9"/>
  <c r="AB707" i="9"/>
  <c r="AD707" i="9" s="1"/>
  <c r="R711" i="9"/>
  <c r="Y708" i="9"/>
  <c r="Z708" i="9" s="1"/>
  <c r="X710" i="9" l="1"/>
  <c r="V711" i="9"/>
  <c r="W711" i="9" s="1"/>
  <c r="S711" i="9"/>
  <c r="R712" i="9"/>
  <c r="AB708" i="9"/>
  <c r="AA708" i="9"/>
  <c r="Y709" i="9"/>
  <c r="Z709" i="9" s="1"/>
  <c r="X711" i="9" l="1"/>
  <c r="AD708" i="9"/>
  <c r="V712" i="9"/>
  <c r="W712" i="9" s="1"/>
  <c r="S712" i="9"/>
  <c r="X712" i="9" s="1"/>
  <c r="AA709" i="9"/>
  <c r="AB709" i="9"/>
  <c r="AD709" i="9" s="1"/>
  <c r="R713" i="9"/>
  <c r="Y710" i="9"/>
  <c r="Z710" i="9" s="1"/>
  <c r="V713" i="9" l="1"/>
  <c r="W713" i="9" s="1"/>
  <c r="S713" i="9"/>
  <c r="X713" i="9" s="1"/>
  <c r="AB710" i="9"/>
  <c r="AA710" i="9"/>
  <c r="R714" i="9"/>
  <c r="Y711" i="9"/>
  <c r="Z711" i="9" s="1"/>
  <c r="AD710" i="9" l="1"/>
  <c r="V714" i="9"/>
  <c r="W714" i="9" s="1"/>
  <c r="S714" i="9"/>
  <c r="AA711" i="9"/>
  <c r="AB711" i="9"/>
  <c r="AD711" i="9" s="1"/>
  <c r="R715" i="9"/>
  <c r="Y712" i="9"/>
  <c r="Z712" i="9" s="1"/>
  <c r="X714" i="9" l="1"/>
  <c r="V715" i="9"/>
  <c r="W715" i="9" s="1"/>
  <c r="S715" i="9"/>
  <c r="Y713" i="9"/>
  <c r="Z713" i="9" s="1"/>
  <c r="AB712" i="9"/>
  <c r="AA712" i="9"/>
  <c r="R716" i="9"/>
  <c r="X715" i="9" l="1"/>
  <c r="AD712" i="9"/>
  <c r="V716" i="9"/>
  <c r="W716" i="9" s="1"/>
  <c r="S716" i="9"/>
  <c r="AA713" i="9"/>
  <c r="AB713" i="9"/>
  <c r="AD713" i="9" s="1"/>
  <c r="R717" i="9"/>
  <c r="Y714" i="9"/>
  <c r="Z714" i="9" s="1"/>
  <c r="X716" i="9" l="1"/>
  <c r="V717" i="9"/>
  <c r="W717" i="9" s="1"/>
  <c r="S717" i="9"/>
  <c r="AB714" i="9"/>
  <c r="AA714" i="9"/>
  <c r="R718" i="9"/>
  <c r="Y715" i="9"/>
  <c r="Z715" i="9" s="1"/>
  <c r="X717" i="9" l="1"/>
  <c r="AD714" i="9"/>
  <c r="V718" i="9"/>
  <c r="W718" i="9" s="1"/>
  <c r="S718" i="9"/>
  <c r="AA715" i="9"/>
  <c r="AB715" i="9"/>
  <c r="AD715" i="9" s="1"/>
  <c r="R719" i="9"/>
  <c r="Y716" i="9"/>
  <c r="Z716" i="9" s="1"/>
  <c r="X718" i="9" l="1"/>
  <c r="V719" i="9"/>
  <c r="W719" i="9" s="1"/>
  <c r="S719" i="9"/>
  <c r="R720" i="9"/>
  <c r="AB716" i="9"/>
  <c r="AA716" i="9"/>
  <c r="Y717" i="9"/>
  <c r="Z717" i="9" s="1"/>
  <c r="X719" i="9" l="1"/>
  <c r="AD716" i="9"/>
  <c r="V720" i="9"/>
  <c r="W720" i="9" s="1"/>
  <c r="S720" i="9"/>
  <c r="AA717" i="9"/>
  <c r="AB717" i="9"/>
  <c r="AD717" i="9" s="1"/>
  <c r="Y718" i="9"/>
  <c r="Z718" i="9" s="1"/>
  <c r="R721" i="9"/>
  <c r="X720" i="9" l="1"/>
  <c r="V721" i="9"/>
  <c r="W721" i="9" s="1"/>
  <c r="S721" i="9"/>
  <c r="Y719" i="9"/>
  <c r="Z719" i="9" s="1"/>
  <c r="R722" i="9"/>
  <c r="AB718" i="9"/>
  <c r="AA718" i="9"/>
  <c r="X721" i="9" l="1"/>
  <c r="AD718" i="9"/>
  <c r="V722" i="9"/>
  <c r="W722" i="9" s="1"/>
  <c r="S722" i="9"/>
  <c r="X722" i="9" s="1"/>
  <c r="AA719" i="9"/>
  <c r="AB719" i="9"/>
  <c r="AD719" i="9" s="1"/>
  <c r="R723" i="9"/>
  <c r="Y720" i="9"/>
  <c r="Z720" i="9" s="1"/>
  <c r="V723" i="9" l="1"/>
  <c r="W723" i="9" s="1"/>
  <c r="S723" i="9"/>
  <c r="AB720" i="9"/>
  <c r="AA720" i="9"/>
  <c r="R724" i="9"/>
  <c r="Y721" i="9"/>
  <c r="Z721" i="9" s="1"/>
  <c r="X723" i="9" l="1"/>
  <c r="AD720" i="9"/>
  <c r="V724" i="9"/>
  <c r="W724" i="9" s="1"/>
  <c r="S724" i="9"/>
  <c r="Y722" i="9"/>
  <c r="Z722" i="9" s="1"/>
  <c r="AA721" i="9"/>
  <c r="AB721" i="9"/>
  <c r="AD721" i="9" s="1"/>
  <c r="R725" i="9"/>
  <c r="X724" i="9" l="1"/>
  <c r="V725" i="9"/>
  <c r="W725" i="9" s="1"/>
  <c r="S725" i="9"/>
  <c r="R726" i="9"/>
  <c r="Y723" i="9"/>
  <c r="Z723" i="9" s="1"/>
  <c r="AB722" i="9"/>
  <c r="AA722" i="9"/>
  <c r="X725" i="9" l="1"/>
  <c r="AD722" i="9"/>
  <c r="V726" i="9"/>
  <c r="W726" i="9" s="1"/>
  <c r="S726" i="9"/>
  <c r="AA723" i="9"/>
  <c r="AB723" i="9"/>
  <c r="AD723" i="9" s="1"/>
  <c r="R727" i="9"/>
  <c r="Y724" i="9"/>
  <c r="Z724" i="9" s="1"/>
  <c r="X726" i="9" l="1"/>
  <c r="V727" i="9"/>
  <c r="W727" i="9" s="1"/>
  <c r="S727" i="9"/>
  <c r="Y725" i="9"/>
  <c r="Z725" i="9" s="1"/>
  <c r="AB724" i="9"/>
  <c r="AA724" i="9"/>
  <c r="R728" i="9"/>
  <c r="X727" i="9" l="1"/>
  <c r="AD724" i="9"/>
  <c r="V728" i="9"/>
  <c r="W728" i="9" s="1"/>
  <c r="S728" i="9"/>
  <c r="X728" i="9" s="1"/>
  <c r="AA725" i="9"/>
  <c r="AB725" i="9"/>
  <c r="AD725" i="9" s="1"/>
  <c r="R729" i="9"/>
  <c r="Y726" i="9"/>
  <c r="Z726" i="9" s="1"/>
  <c r="V729" i="9" l="1"/>
  <c r="W729" i="9" s="1"/>
  <c r="S729" i="9"/>
  <c r="Y727" i="9"/>
  <c r="Z727" i="9" s="1"/>
  <c r="R730" i="9"/>
  <c r="AB726" i="9"/>
  <c r="AA726" i="9"/>
  <c r="X729" i="9" l="1"/>
  <c r="AD726" i="9"/>
  <c r="V730" i="9"/>
  <c r="W730" i="9" s="1"/>
  <c r="S730" i="9"/>
  <c r="X730" i="9" s="1"/>
  <c r="R731" i="9"/>
  <c r="Y728" i="9"/>
  <c r="Z728" i="9" s="1"/>
  <c r="AA727" i="9"/>
  <c r="AB727" i="9"/>
  <c r="AD727" i="9" s="1"/>
  <c r="V731" i="9" l="1"/>
  <c r="W731" i="9" s="1"/>
  <c r="S731" i="9"/>
  <c r="AB728" i="9"/>
  <c r="AA728" i="9"/>
  <c r="R732" i="9"/>
  <c r="Y729" i="9"/>
  <c r="Z729" i="9" s="1"/>
  <c r="X731" i="9" l="1"/>
  <c r="AD728" i="9"/>
  <c r="V732" i="9"/>
  <c r="W732" i="9" s="1"/>
  <c r="S732" i="9"/>
  <c r="AA729" i="9"/>
  <c r="AB729" i="9"/>
  <c r="AD729" i="9" s="1"/>
  <c r="R733" i="9"/>
  <c r="Y730" i="9"/>
  <c r="Z730" i="9" s="1"/>
  <c r="X732" i="9" l="1"/>
  <c r="V733" i="9"/>
  <c r="W733" i="9" s="1"/>
  <c r="X733" i="9" s="1"/>
  <c r="S733" i="9"/>
  <c r="R734" i="9"/>
  <c r="AB730" i="9"/>
  <c r="AA730" i="9"/>
  <c r="Y731" i="9"/>
  <c r="Z731" i="9" s="1"/>
  <c r="AD730" i="9" l="1"/>
  <c r="V734" i="9"/>
  <c r="W734" i="9" s="1"/>
  <c r="S734" i="9"/>
  <c r="AA731" i="9"/>
  <c r="AB731" i="9"/>
  <c r="AD731" i="9" s="1"/>
  <c r="R735" i="9"/>
  <c r="Y732" i="9"/>
  <c r="Z732" i="9" s="1"/>
  <c r="X734" i="9" l="1"/>
  <c r="V735" i="9"/>
  <c r="W735" i="9" s="1"/>
  <c r="S735" i="9"/>
  <c r="Y733" i="9"/>
  <c r="Z733" i="9" s="1"/>
  <c r="R736" i="9"/>
  <c r="AB732" i="9"/>
  <c r="AA732" i="9"/>
  <c r="X735" i="9" l="1"/>
  <c r="AD732" i="9"/>
  <c r="V736" i="9"/>
  <c r="W736" i="9" s="1"/>
  <c r="S736" i="9"/>
  <c r="AA733" i="9"/>
  <c r="AB733" i="9"/>
  <c r="AD733" i="9" s="1"/>
  <c r="R737" i="9"/>
  <c r="Y734" i="9"/>
  <c r="Z734" i="9" s="1"/>
  <c r="X736" i="9" l="1"/>
  <c r="V737" i="9"/>
  <c r="W737" i="9" s="1"/>
  <c r="S737" i="9"/>
  <c r="AB734" i="9"/>
  <c r="AA734" i="9"/>
  <c r="R738" i="9"/>
  <c r="Y735" i="9"/>
  <c r="Z735" i="9" s="1"/>
  <c r="X737" i="9" l="1"/>
  <c r="AD734" i="9"/>
  <c r="V738" i="9"/>
  <c r="W738" i="9" s="1"/>
  <c r="S738" i="9"/>
  <c r="AA735" i="9"/>
  <c r="AB735" i="9"/>
  <c r="AD735" i="9" s="1"/>
  <c r="Y736" i="9"/>
  <c r="Z736" i="9" s="1"/>
  <c r="R739" i="9"/>
  <c r="X738" i="9" l="1"/>
  <c r="V739" i="9"/>
  <c r="W739" i="9" s="1"/>
  <c r="S739" i="9"/>
  <c r="AB736" i="9"/>
  <c r="AA736" i="9"/>
  <c r="Y737" i="9"/>
  <c r="Z737" i="9" s="1"/>
  <c r="R740" i="9"/>
  <c r="X739" i="9" l="1"/>
  <c r="AD736" i="9"/>
  <c r="V740" i="9"/>
  <c r="W740" i="9" s="1"/>
  <c r="S740" i="9"/>
  <c r="AA737" i="9"/>
  <c r="AB737" i="9"/>
  <c r="AD737" i="9" s="1"/>
  <c r="Y738" i="9"/>
  <c r="Z738" i="9" s="1"/>
  <c r="R741" i="9"/>
  <c r="X740" i="9" l="1"/>
  <c r="V741" i="9"/>
  <c r="W741" i="9" s="1"/>
  <c r="S741" i="9"/>
  <c r="R742" i="9"/>
  <c r="AB738" i="9"/>
  <c r="AA738" i="9"/>
  <c r="Y739" i="9"/>
  <c r="Z739" i="9" s="1"/>
  <c r="X741" i="9" l="1"/>
  <c r="AD738" i="9"/>
  <c r="V742" i="9"/>
  <c r="W742" i="9" s="1"/>
  <c r="S742" i="9"/>
  <c r="X742" i="9" s="1"/>
  <c r="AA739" i="9"/>
  <c r="AB739" i="9"/>
  <c r="AD739" i="9" s="1"/>
  <c r="Y740" i="9"/>
  <c r="Z740" i="9" s="1"/>
  <c r="R743" i="9"/>
  <c r="V743" i="9" l="1"/>
  <c r="W743" i="9" s="1"/>
  <c r="S743" i="9"/>
  <c r="R744" i="9"/>
  <c r="Y741" i="9"/>
  <c r="Z741" i="9" s="1"/>
  <c r="AB740" i="9"/>
  <c r="AA740" i="9"/>
  <c r="X743" i="9" l="1"/>
  <c r="AD740" i="9"/>
  <c r="V744" i="9"/>
  <c r="W744" i="9" s="1"/>
  <c r="S744" i="9"/>
  <c r="X744" i="9" s="1"/>
  <c r="AA741" i="9"/>
  <c r="AB741" i="9"/>
  <c r="AD741" i="9" s="1"/>
  <c r="R745" i="9"/>
  <c r="Y742" i="9"/>
  <c r="Z742" i="9" s="1"/>
  <c r="V745" i="9" l="1"/>
  <c r="W745" i="9" s="1"/>
  <c r="S745" i="9"/>
  <c r="Y743" i="9"/>
  <c r="Z743" i="9" s="1"/>
  <c r="R746" i="9"/>
  <c r="AB742" i="9"/>
  <c r="AA742" i="9"/>
  <c r="X745" i="9" l="1"/>
  <c r="AD742" i="9"/>
  <c r="V746" i="9"/>
  <c r="W746" i="9" s="1"/>
  <c r="S746" i="9"/>
  <c r="AA743" i="9"/>
  <c r="AB743" i="9"/>
  <c r="AD743" i="9" s="1"/>
  <c r="R747" i="9"/>
  <c r="Y744" i="9"/>
  <c r="Z744" i="9" s="1"/>
  <c r="X746" i="9" l="1"/>
  <c r="V747" i="9"/>
  <c r="W747" i="9" s="1"/>
  <c r="S747" i="9"/>
  <c r="AB744" i="9"/>
  <c r="AA744" i="9"/>
  <c r="Y745" i="9"/>
  <c r="Z745" i="9" s="1"/>
  <c r="R748" i="9"/>
  <c r="X747" i="9" l="1"/>
  <c r="AD744" i="9"/>
  <c r="V748" i="9"/>
  <c r="W748" i="9" s="1"/>
  <c r="S748" i="9"/>
  <c r="AA745" i="9"/>
  <c r="AB745" i="9"/>
  <c r="AD745" i="9" s="1"/>
  <c r="R749" i="9"/>
  <c r="Y746" i="9"/>
  <c r="Z746" i="9" s="1"/>
  <c r="X748" i="9" l="1"/>
  <c r="V749" i="9"/>
  <c r="W749" i="9" s="1"/>
  <c r="S749" i="9"/>
  <c r="Y747" i="9"/>
  <c r="Z747" i="9" s="1"/>
  <c r="AB746" i="9"/>
  <c r="AA746" i="9"/>
  <c r="R750" i="9"/>
  <c r="X749" i="9" l="1"/>
  <c r="AD746" i="9"/>
  <c r="V750" i="9"/>
  <c r="W750" i="9" s="1"/>
  <c r="S750" i="9"/>
  <c r="X750" i="9" s="1"/>
  <c r="AA747" i="9"/>
  <c r="AB747" i="9"/>
  <c r="AD747" i="9" s="1"/>
  <c r="Y748" i="9"/>
  <c r="Z748" i="9" s="1"/>
  <c r="R751" i="9"/>
  <c r="V751" i="9" l="1"/>
  <c r="W751" i="9" s="1"/>
  <c r="S751" i="9"/>
  <c r="AB748" i="9"/>
  <c r="AA748" i="9"/>
  <c r="R752" i="9"/>
  <c r="Y749" i="9"/>
  <c r="Z749" i="9" s="1"/>
  <c r="X751" i="9" l="1"/>
  <c r="AD748" i="9"/>
  <c r="V752" i="9"/>
  <c r="W752" i="9" s="1"/>
  <c r="S752" i="9"/>
  <c r="AA749" i="9"/>
  <c r="AB749" i="9"/>
  <c r="AD749" i="9" s="1"/>
  <c r="R753" i="9"/>
  <c r="Y750" i="9"/>
  <c r="Z750" i="9" s="1"/>
  <c r="X752" i="9" l="1"/>
  <c r="V753" i="9"/>
  <c r="W753" i="9" s="1"/>
  <c r="S753" i="9"/>
  <c r="R754" i="9"/>
  <c r="AB750" i="9"/>
  <c r="AA750" i="9"/>
  <c r="Y751" i="9"/>
  <c r="Z751" i="9" s="1"/>
  <c r="X753" i="9" l="1"/>
  <c r="AD750" i="9"/>
  <c r="V754" i="9"/>
  <c r="W754" i="9" s="1"/>
  <c r="S754" i="9"/>
  <c r="AA751" i="9"/>
  <c r="AB751" i="9"/>
  <c r="AD751" i="9" s="1"/>
  <c r="R755" i="9"/>
  <c r="Y752" i="9"/>
  <c r="Z752" i="9" s="1"/>
  <c r="X754" i="9" l="1"/>
  <c r="V755" i="9"/>
  <c r="W755" i="9" s="1"/>
  <c r="S755" i="9"/>
  <c r="R756" i="9"/>
  <c r="AB752" i="9"/>
  <c r="AA752" i="9"/>
  <c r="Y753" i="9"/>
  <c r="Z753" i="9" s="1"/>
  <c r="X755" i="9" l="1"/>
  <c r="AD752" i="9"/>
  <c r="V756" i="9"/>
  <c r="W756" i="9" s="1"/>
  <c r="X756" i="9" s="1"/>
  <c r="S756" i="9"/>
  <c r="AA753" i="9"/>
  <c r="AB753" i="9"/>
  <c r="Y754" i="9"/>
  <c r="Z754" i="9" s="1"/>
  <c r="R757" i="9"/>
  <c r="AD753" i="9" l="1"/>
  <c r="V757" i="9"/>
  <c r="W757" i="9" s="1"/>
  <c r="S757" i="9"/>
  <c r="AB754" i="9"/>
  <c r="AA754" i="9"/>
  <c r="R758" i="9"/>
  <c r="Y755" i="9"/>
  <c r="Z755" i="9" s="1"/>
  <c r="X757" i="9" l="1"/>
  <c r="AD754" i="9"/>
  <c r="V758" i="9"/>
  <c r="W758" i="9" s="1"/>
  <c r="S758" i="9"/>
  <c r="X758" i="9" s="1"/>
  <c r="AA755" i="9"/>
  <c r="AB755" i="9"/>
  <c r="R759" i="9"/>
  <c r="Y756" i="9"/>
  <c r="Z756" i="9" s="1"/>
  <c r="AD755" i="9" l="1"/>
  <c r="V759" i="9"/>
  <c r="W759" i="9" s="1"/>
  <c r="S759" i="9"/>
  <c r="X759" i="9" s="1"/>
  <c r="AB756" i="9"/>
  <c r="AA756" i="9"/>
  <c r="Y757" i="9"/>
  <c r="Z757" i="9" s="1"/>
  <c r="R760" i="9"/>
  <c r="AD756" i="9" l="1"/>
  <c r="V760" i="9"/>
  <c r="W760" i="9" s="1"/>
  <c r="S760" i="9"/>
  <c r="AA757" i="9"/>
  <c r="AB757" i="9"/>
  <c r="R761" i="9"/>
  <c r="Y758" i="9"/>
  <c r="Z758" i="9" s="1"/>
  <c r="X760" i="9" l="1"/>
  <c r="AD757" i="9"/>
  <c r="V761" i="9"/>
  <c r="W761" i="9" s="1"/>
  <c r="S761" i="9"/>
  <c r="X761" i="9" s="1"/>
  <c r="Y759" i="9"/>
  <c r="Z759" i="9" s="1"/>
  <c r="AB758" i="9"/>
  <c r="AA758" i="9"/>
  <c r="R762" i="9"/>
  <c r="AD758" i="9" l="1"/>
  <c r="V762" i="9"/>
  <c r="W762" i="9" s="1"/>
  <c r="S762" i="9"/>
  <c r="AA759" i="9"/>
  <c r="AB759" i="9"/>
  <c r="R763" i="9"/>
  <c r="Y760" i="9"/>
  <c r="Z760" i="9" s="1"/>
  <c r="X762" i="9" l="1"/>
  <c r="AD759" i="9"/>
  <c r="V763" i="9"/>
  <c r="W763" i="9" s="1"/>
  <c r="S763" i="9"/>
  <c r="R764" i="9"/>
  <c r="AB760" i="9"/>
  <c r="AA760" i="9"/>
  <c r="Y761" i="9"/>
  <c r="Z761" i="9" s="1"/>
  <c r="X763" i="9" l="1"/>
  <c r="AD760" i="9"/>
  <c r="V764" i="9"/>
  <c r="W764" i="9" s="1"/>
  <c r="S764" i="9"/>
  <c r="AA761" i="9"/>
  <c r="AB761" i="9"/>
  <c r="R765" i="9"/>
  <c r="Y762" i="9"/>
  <c r="Z762" i="9" s="1"/>
  <c r="X764" i="9" l="1"/>
  <c r="AD761" i="9"/>
  <c r="V765" i="9"/>
  <c r="W765" i="9" s="1"/>
  <c r="S765" i="9"/>
  <c r="X765" i="9" s="1"/>
  <c r="AB762" i="9"/>
  <c r="AA762" i="9"/>
  <c r="R766" i="9"/>
  <c r="Y763" i="9"/>
  <c r="Z763" i="9" s="1"/>
  <c r="AD762" i="9" l="1"/>
  <c r="V766" i="9"/>
  <c r="W766" i="9" s="1"/>
  <c r="S766" i="9"/>
  <c r="AA763" i="9"/>
  <c r="AB763" i="9"/>
  <c r="R767" i="9"/>
  <c r="Y764" i="9"/>
  <c r="Z764" i="9" s="1"/>
  <c r="X766" i="9" l="1"/>
  <c r="AD763" i="9"/>
  <c r="V767" i="9"/>
  <c r="W767" i="9" s="1"/>
  <c r="S767" i="9"/>
  <c r="AB764" i="9"/>
  <c r="AA764" i="9"/>
  <c r="R768" i="9"/>
  <c r="Y765" i="9"/>
  <c r="Z765" i="9" s="1"/>
  <c r="X767" i="9" l="1"/>
  <c r="AD764" i="9"/>
  <c r="V768" i="9"/>
  <c r="W768" i="9" s="1"/>
  <c r="S768" i="9"/>
  <c r="R769" i="9"/>
  <c r="AA765" i="9"/>
  <c r="AB765" i="9"/>
  <c r="Y766" i="9"/>
  <c r="Z766" i="9" s="1"/>
  <c r="X768" i="9" l="1"/>
  <c r="V769" i="9"/>
  <c r="W769" i="9" s="1"/>
  <c r="S769" i="9"/>
  <c r="X769" i="9" s="1"/>
  <c r="Y767" i="9"/>
  <c r="Z767" i="9" s="1"/>
  <c r="R770" i="9"/>
  <c r="AB766" i="9"/>
  <c r="AA766" i="9"/>
  <c r="AD765" i="9"/>
  <c r="I23" i="5"/>
  <c r="V770" i="9" l="1"/>
  <c r="W770" i="9" s="1"/>
  <c r="S770" i="9"/>
  <c r="AA767" i="9"/>
  <c r="AB767" i="9"/>
  <c r="AD766" i="9"/>
  <c r="R771" i="9"/>
  <c r="Y768" i="9"/>
  <c r="Z768" i="9" s="1"/>
  <c r="X770" i="9" l="1"/>
  <c r="AD767" i="9"/>
  <c r="V771" i="9"/>
  <c r="W771" i="9" s="1"/>
  <c r="S771" i="9"/>
  <c r="AB768" i="9"/>
  <c r="AA768" i="9"/>
  <c r="Y769" i="9"/>
  <c r="Z769" i="9" s="1"/>
  <c r="R772" i="9"/>
  <c r="X771" i="9" l="1"/>
  <c r="V772" i="9"/>
  <c r="W772" i="9" s="1"/>
  <c r="S772" i="9"/>
  <c r="AA769" i="9"/>
  <c r="AB769" i="9"/>
  <c r="Y770" i="9"/>
  <c r="Z770" i="9" s="1"/>
  <c r="R773" i="9"/>
  <c r="AD768" i="9"/>
  <c r="X772" i="9" l="1"/>
  <c r="V773" i="9"/>
  <c r="W773" i="9" s="1"/>
  <c r="S773" i="9"/>
  <c r="AB770" i="9"/>
  <c r="AA770" i="9"/>
  <c r="R774" i="9"/>
  <c r="AD769" i="9"/>
  <c r="Y771" i="9"/>
  <c r="Z771" i="9" s="1"/>
  <c r="X773" i="9" l="1"/>
  <c r="V774" i="9"/>
  <c r="W774" i="9" s="1"/>
  <c r="S774" i="9"/>
  <c r="AA771" i="9"/>
  <c r="AB771" i="9"/>
  <c r="Y772" i="9"/>
  <c r="Z772" i="9" s="1"/>
  <c r="R775" i="9"/>
  <c r="AD770" i="9"/>
  <c r="X774" i="9" l="1"/>
  <c r="V775" i="9"/>
  <c r="W775" i="9" s="1"/>
  <c r="S775" i="9"/>
  <c r="X775" i="9" s="1"/>
  <c r="AB772" i="9"/>
  <c r="AA772" i="9"/>
  <c r="Y773" i="9"/>
  <c r="Z773" i="9" s="1"/>
  <c r="R776" i="9"/>
  <c r="AD771" i="9"/>
  <c r="V776" i="9" l="1"/>
  <c r="W776" i="9" s="1"/>
  <c r="S776" i="9"/>
  <c r="X776" i="9" s="1"/>
  <c r="AA773" i="9"/>
  <c r="AB773" i="9"/>
  <c r="R777" i="9"/>
  <c r="Y774" i="9"/>
  <c r="Z774" i="9" s="1"/>
  <c r="AD772" i="9"/>
  <c r="V777" i="9" l="1"/>
  <c r="W777" i="9" s="1"/>
  <c r="S777" i="9"/>
  <c r="X777" i="9" s="1"/>
  <c r="AB774" i="9"/>
  <c r="AA774" i="9"/>
  <c r="R778" i="9"/>
  <c r="AD773" i="9"/>
  <c r="Y775" i="9"/>
  <c r="Z775" i="9" s="1"/>
  <c r="V778" i="9" l="1"/>
  <c r="W778" i="9" s="1"/>
  <c r="S778" i="9"/>
  <c r="AA775" i="9"/>
  <c r="AB775" i="9"/>
  <c r="R779" i="9"/>
  <c r="Y776" i="9"/>
  <c r="Z776" i="9" s="1"/>
  <c r="AD774" i="9"/>
  <c r="X778" i="9" l="1"/>
  <c r="AD775" i="9"/>
  <c r="V779" i="9"/>
  <c r="W779" i="9" s="1"/>
  <c r="S779" i="9"/>
  <c r="X779" i="9" s="1"/>
  <c r="AB776" i="9"/>
  <c r="AA776" i="9"/>
  <c r="R780" i="9"/>
  <c r="Y777" i="9"/>
  <c r="Z777" i="9" s="1"/>
  <c r="AD776" i="9" l="1"/>
  <c r="V780" i="9"/>
  <c r="W780" i="9" s="1"/>
  <c r="S780" i="9"/>
  <c r="AA777" i="9"/>
  <c r="AB777" i="9"/>
  <c r="R781" i="9"/>
  <c r="Y778" i="9"/>
  <c r="Z778" i="9" s="1"/>
  <c r="X780" i="9" l="1"/>
  <c r="AD777" i="9"/>
  <c r="V781" i="9"/>
  <c r="W781" i="9" s="1"/>
  <c r="S781" i="9"/>
  <c r="AB778" i="9"/>
  <c r="AA778" i="9"/>
  <c r="R782" i="9"/>
  <c r="Y779" i="9"/>
  <c r="Z779" i="9" s="1"/>
  <c r="X781" i="9" l="1"/>
  <c r="AD778" i="9"/>
  <c r="V782" i="9"/>
  <c r="W782" i="9" s="1"/>
  <c r="S782" i="9"/>
  <c r="AA779" i="9"/>
  <c r="AB779" i="9"/>
  <c r="R783" i="9"/>
  <c r="Y780" i="9"/>
  <c r="Z780" i="9" s="1"/>
  <c r="X782" i="9" l="1"/>
  <c r="AD779" i="9"/>
  <c r="V783" i="9"/>
  <c r="W783" i="9" s="1"/>
  <c r="S783" i="9"/>
  <c r="X783" i="9" s="1"/>
  <c r="AB780" i="9"/>
  <c r="AA780" i="9"/>
  <c r="R784" i="9"/>
  <c r="Y781" i="9"/>
  <c r="Z781" i="9" s="1"/>
  <c r="AD780" i="9" l="1"/>
  <c r="V784" i="9"/>
  <c r="W784" i="9" s="1"/>
  <c r="S784" i="9"/>
  <c r="AA781" i="9"/>
  <c r="AB781" i="9"/>
  <c r="R785" i="9"/>
  <c r="Y782" i="9"/>
  <c r="Z782" i="9" s="1"/>
  <c r="X784" i="9" l="1"/>
  <c r="AD781" i="9"/>
  <c r="V785" i="9"/>
  <c r="W785" i="9" s="1"/>
  <c r="S785" i="9"/>
  <c r="R786" i="9"/>
  <c r="AB782" i="9"/>
  <c r="AA782" i="9"/>
  <c r="Y783" i="9"/>
  <c r="Z783" i="9" s="1"/>
  <c r="X785" i="9" l="1"/>
  <c r="AD782" i="9"/>
  <c r="V786" i="9"/>
  <c r="W786" i="9" s="1"/>
  <c r="S786" i="9"/>
  <c r="AA783" i="9"/>
  <c r="AB783" i="9"/>
  <c r="R787" i="9"/>
  <c r="Y784" i="9"/>
  <c r="Z784" i="9" s="1"/>
  <c r="X786" i="9" l="1"/>
  <c r="AD783" i="9"/>
  <c r="V787" i="9"/>
  <c r="W787" i="9" s="1"/>
  <c r="S787" i="9"/>
  <c r="X787" i="9" s="1"/>
  <c r="R788" i="9"/>
  <c r="Y785" i="9"/>
  <c r="Z785" i="9" s="1"/>
  <c r="AB784" i="9"/>
  <c r="AA784" i="9"/>
  <c r="AD784" i="9" l="1"/>
  <c r="V788" i="9"/>
  <c r="W788" i="9" s="1"/>
  <c r="S788" i="9"/>
  <c r="R789" i="9"/>
  <c r="AA785" i="9"/>
  <c r="AB785" i="9"/>
  <c r="Y786" i="9"/>
  <c r="Z786" i="9" s="1"/>
  <c r="X788" i="9" l="1"/>
  <c r="AD785" i="9"/>
  <c r="V789" i="9"/>
  <c r="W789" i="9" s="1"/>
  <c r="S789" i="9"/>
  <c r="R790" i="9"/>
  <c r="AB786" i="9"/>
  <c r="AA786" i="9"/>
  <c r="Y787" i="9"/>
  <c r="Z787" i="9" s="1"/>
  <c r="X789" i="9" l="1"/>
  <c r="AD786" i="9"/>
  <c r="V790" i="9"/>
  <c r="W790" i="9" s="1"/>
  <c r="S790" i="9"/>
  <c r="X790" i="9" s="1"/>
  <c r="AA787" i="9"/>
  <c r="AB787" i="9"/>
  <c r="Y788" i="9"/>
  <c r="Z788" i="9" s="1"/>
  <c r="R791" i="9"/>
  <c r="AD787" i="9" l="1"/>
  <c r="V791" i="9"/>
  <c r="W791" i="9" s="1"/>
  <c r="S791" i="9"/>
  <c r="AB788" i="9"/>
  <c r="AA788" i="9"/>
  <c r="Y789" i="9"/>
  <c r="Z789" i="9" s="1"/>
  <c r="R792" i="9"/>
  <c r="X791" i="9" l="1"/>
  <c r="AD788" i="9"/>
  <c r="V792" i="9"/>
  <c r="W792" i="9" s="1"/>
  <c r="S792" i="9"/>
  <c r="AA789" i="9"/>
  <c r="AB789" i="9"/>
  <c r="R793" i="9"/>
  <c r="Y790" i="9"/>
  <c r="Z790" i="9" s="1"/>
  <c r="X792" i="9" l="1"/>
  <c r="AD789" i="9"/>
  <c r="V793" i="9"/>
  <c r="W793" i="9" s="1"/>
  <c r="S793" i="9"/>
  <c r="X793" i="9" s="1"/>
  <c r="AB790" i="9"/>
  <c r="AA790" i="9"/>
  <c r="R794" i="9"/>
  <c r="Y791" i="9"/>
  <c r="Z791" i="9" s="1"/>
  <c r="AD790" i="9" l="1"/>
  <c r="V794" i="9"/>
  <c r="W794" i="9" s="1"/>
  <c r="S794" i="9"/>
  <c r="AA791" i="9"/>
  <c r="AB791" i="9"/>
  <c r="R795" i="9"/>
  <c r="Y792" i="9"/>
  <c r="Z792" i="9" s="1"/>
  <c r="X794" i="9" l="1"/>
  <c r="AD791" i="9"/>
  <c r="V795" i="9"/>
  <c r="W795" i="9" s="1"/>
  <c r="S795" i="9"/>
  <c r="R796" i="9"/>
  <c r="AB792" i="9"/>
  <c r="AA792" i="9"/>
  <c r="Y793" i="9"/>
  <c r="Z793" i="9" s="1"/>
  <c r="X795" i="9" l="1"/>
  <c r="AD792" i="9"/>
  <c r="V796" i="9"/>
  <c r="W796" i="9" s="1"/>
  <c r="S796" i="9"/>
  <c r="AA793" i="9"/>
  <c r="AB793" i="9"/>
  <c r="R797" i="9"/>
  <c r="Y794" i="9"/>
  <c r="Z794" i="9" s="1"/>
  <c r="X796" i="9" l="1"/>
  <c r="AD793" i="9"/>
  <c r="V797" i="9"/>
  <c r="W797" i="9" s="1"/>
  <c r="S797" i="9"/>
  <c r="AB794" i="9"/>
  <c r="AA794" i="9"/>
  <c r="R798" i="9"/>
  <c r="Y795" i="9"/>
  <c r="Z795" i="9" s="1"/>
  <c r="X797" i="9" l="1"/>
  <c r="AD794" i="9"/>
  <c r="V798" i="9"/>
  <c r="W798" i="9" s="1"/>
  <c r="X798" i="9" s="1"/>
  <c r="S798" i="9"/>
  <c r="Y796" i="9"/>
  <c r="Z796" i="9" s="1"/>
  <c r="AA795" i="9"/>
  <c r="AB795" i="9"/>
  <c r="R799" i="9"/>
  <c r="AD795" i="9" l="1"/>
  <c r="V799" i="9"/>
  <c r="W799" i="9" s="1"/>
  <c r="S799" i="9"/>
  <c r="X799" i="9" s="1"/>
  <c r="AB796" i="9"/>
  <c r="AA796" i="9"/>
  <c r="R800" i="9"/>
  <c r="Y797" i="9"/>
  <c r="Z797" i="9" s="1"/>
  <c r="AD796" i="9" l="1"/>
  <c r="V800" i="9"/>
  <c r="W800" i="9" s="1"/>
  <c r="S800" i="9"/>
  <c r="AA797" i="9"/>
  <c r="AB797" i="9"/>
  <c r="Y798" i="9"/>
  <c r="Z798" i="9" s="1"/>
  <c r="R801" i="9"/>
  <c r="X800" i="9" l="1"/>
  <c r="AD797" i="9"/>
  <c r="V801" i="9"/>
  <c r="W801" i="9" s="1"/>
  <c r="S801" i="9"/>
  <c r="X801" i="9" s="1"/>
  <c r="AB798" i="9"/>
  <c r="AA798" i="9"/>
  <c r="R802" i="9"/>
  <c r="Y799" i="9"/>
  <c r="Z799" i="9" s="1"/>
  <c r="AD798" i="9" l="1"/>
  <c r="V802" i="9"/>
  <c r="W802" i="9" s="1"/>
  <c r="S802" i="9"/>
  <c r="Y800" i="9"/>
  <c r="Z800" i="9" s="1"/>
  <c r="AA799" i="9"/>
  <c r="AB799" i="9"/>
  <c r="R803" i="9"/>
  <c r="X802" i="9" l="1"/>
  <c r="AD799" i="9"/>
  <c r="V803" i="9"/>
  <c r="W803" i="9" s="1"/>
  <c r="S803" i="9"/>
  <c r="AB800" i="9"/>
  <c r="AA800" i="9"/>
  <c r="R804" i="9"/>
  <c r="Y801" i="9"/>
  <c r="Z801" i="9" s="1"/>
  <c r="X803" i="9" l="1"/>
  <c r="AD800" i="9"/>
  <c r="V804" i="9"/>
  <c r="W804" i="9" s="1"/>
  <c r="X804" i="9" s="1"/>
  <c r="S804" i="9"/>
  <c r="R805" i="9"/>
  <c r="AA801" i="9"/>
  <c r="AB801" i="9"/>
  <c r="Y802" i="9"/>
  <c r="Z802" i="9" s="1"/>
  <c r="AD801" i="9" l="1"/>
  <c r="V805" i="9"/>
  <c r="W805" i="9" s="1"/>
  <c r="S805" i="9"/>
  <c r="AB802" i="9"/>
  <c r="AA802" i="9"/>
  <c r="R806" i="9"/>
  <c r="Y803" i="9"/>
  <c r="Z803" i="9" s="1"/>
  <c r="X805" i="9" l="1"/>
  <c r="AD802" i="9"/>
  <c r="V806" i="9"/>
  <c r="W806" i="9" s="1"/>
  <c r="X806" i="9" s="1"/>
  <c r="S806" i="9"/>
  <c r="R807" i="9"/>
  <c r="AA803" i="9"/>
  <c r="AB803" i="9"/>
  <c r="Y804" i="9"/>
  <c r="Z804" i="9" s="1"/>
  <c r="AD803" i="9" l="1"/>
  <c r="V807" i="9"/>
  <c r="W807" i="9" s="1"/>
  <c r="S807" i="9"/>
  <c r="AB804" i="9"/>
  <c r="AA804" i="9"/>
  <c r="R808" i="9"/>
  <c r="Y805" i="9"/>
  <c r="Z805" i="9" s="1"/>
  <c r="X807" i="9" l="1"/>
  <c r="AD804" i="9"/>
  <c r="V808" i="9"/>
  <c r="W808" i="9" s="1"/>
  <c r="S808" i="9"/>
  <c r="Y806" i="9"/>
  <c r="Z806" i="9" s="1"/>
  <c r="AA805" i="9"/>
  <c r="AB805" i="9"/>
  <c r="R809" i="9"/>
  <c r="X808" i="9" l="1"/>
  <c r="AD805" i="9"/>
  <c r="V809" i="9"/>
  <c r="W809" i="9" s="1"/>
  <c r="S809" i="9"/>
  <c r="AB806" i="9"/>
  <c r="AA806" i="9"/>
  <c r="R810" i="9"/>
  <c r="Y807" i="9"/>
  <c r="Z807" i="9" s="1"/>
  <c r="X809" i="9" l="1"/>
  <c r="AD806" i="9"/>
  <c r="V810" i="9"/>
  <c r="W810" i="9" s="1"/>
  <c r="S810" i="9"/>
  <c r="X810" i="9" s="1"/>
  <c r="AA807" i="9"/>
  <c r="AB807" i="9"/>
  <c r="R811" i="9"/>
  <c r="Y808" i="9"/>
  <c r="Z808" i="9" s="1"/>
  <c r="AD807" i="9" l="1"/>
  <c r="V811" i="9"/>
  <c r="W811" i="9" s="1"/>
  <c r="S811" i="9"/>
  <c r="Y809" i="9"/>
  <c r="Z809" i="9" s="1"/>
  <c r="AB808" i="9"/>
  <c r="AA808" i="9"/>
  <c r="R812" i="9"/>
  <c r="X811" i="9" l="1"/>
  <c r="AD808" i="9"/>
  <c r="V812" i="9"/>
  <c r="W812" i="9" s="1"/>
  <c r="X812" i="9" s="1"/>
  <c r="S812" i="9"/>
  <c r="AA809" i="9"/>
  <c r="AB809" i="9"/>
  <c r="R813" i="9"/>
  <c r="Y810" i="9"/>
  <c r="Z810" i="9" s="1"/>
  <c r="AD809" i="9" l="1"/>
  <c r="V813" i="9"/>
  <c r="W813" i="9" s="1"/>
  <c r="S813" i="9"/>
  <c r="AB810" i="9"/>
  <c r="AA810" i="9"/>
  <c r="Y811" i="9"/>
  <c r="Z811" i="9" s="1"/>
  <c r="R814" i="9"/>
  <c r="X813" i="9" l="1"/>
  <c r="AD810" i="9"/>
  <c r="V814" i="9"/>
  <c r="W814" i="9" s="1"/>
  <c r="X814" i="9" s="1"/>
  <c r="S814" i="9"/>
  <c r="R815" i="9"/>
  <c r="AA811" i="9"/>
  <c r="AB811" i="9"/>
  <c r="Y812" i="9"/>
  <c r="Z812" i="9" s="1"/>
  <c r="AD811" i="9" l="1"/>
  <c r="V815" i="9"/>
  <c r="W815" i="9" s="1"/>
  <c r="S815" i="9"/>
  <c r="R816" i="9"/>
  <c r="AB812" i="9"/>
  <c r="AA812" i="9"/>
  <c r="Y813" i="9"/>
  <c r="Z813" i="9" s="1"/>
  <c r="X815" i="9" l="1"/>
  <c r="AD812" i="9"/>
  <c r="V816" i="9"/>
  <c r="W816" i="9" s="1"/>
  <c r="X816" i="9" s="1"/>
  <c r="S816" i="9"/>
  <c r="AA813" i="9"/>
  <c r="AB813" i="9"/>
  <c r="R817" i="9"/>
  <c r="Y814" i="9"/>
  <c r="Z814" i="9" s="1"/>
  <c r="AD813" i="9" l="1"/>
  <c r="V817" i="9"/>
  <c r="W817" i="9" s="1"/>
  <c r="S817" i="9"/>
  <c r="AB814" i="9"/>
  <c r="AA814" i="9"/>
  <c r="Y815" i="9"/>
  <c r="Z815" i="9" s="1"/>
  <c r="R818" i="9"/>
  <c r="X817" i="9" l="1"/>
  <c r="AD814" i="9"/>
  <c r="V818" i="9"/>
  <c r="W818" i="9" s="1"/>
  <c r="S818" i="9"/>
  <c r="AA815" i="9"/>
  <c r="AB815" i="9"/>
  <c r="R819" i="9"/>
  <c r="Y816" i="9"/>
  <c r="Z816" i="9" s="1"/>
  <c r="X818" i="9" l="1"/>
  <c r="AD815" i="9"/>
  <c r="V819" i="9"/>
  <c r="W819" i="9" s="1"/>
  <c r="X819" i="9" s="1"/>
  <c r="S819" i="9"/>
  <c r="AB816" i="9"/>
  <c r="AA816" i="9"/>
  <c r="R820" i="9"/>
  <c r="Y817" i="9"/>
  <c r="Z817" i="9" s="1"/>
  <c r="AD816" i="9" l="1"/>
  <c r="V820" i="9"/>
  <c r="W820" i="9" s="1"/>
  <c r="S820" i="9"/>
  <c r="AA817" i="9"/>
  <c r="AB817" i="9"/>
  <c r="R821" i="9"/>
  <c r="Y818" i="9"/>
  <c r="Z818" i="9" s="1"/>
  <c r="X820" i="9" l="1"/>
  <c r="AD817" i="9"/>
  <c r="V821" i="9"/>
  <c r="W821" i="9" s="1"/>
  <c r="S821" i="9"/>
  <c r="AB818" i="9"/>
  <c r="AA818" i="9"/>
  <c r="R822" i="9"/>
  <c r="Y819" i="9"/>
  <c r="Z819" i="9" s="1"/>
  <c r="X821" i="9" l="1"/>
  <c r="AD818" i="9"/>
  <c r="V822" i="9"/>
  <c r="W822" i="9" s="1"/>
  <c r="X822" i="9" s="1"/>
  <c r="S822" i="9"/>
  <c r="AA819" i="9"/>
  <c r="AB819" i="9"/>
  <c r="R823" i="9"/>
  <c r="Y820" i="9"/>
  <c r="Z820" i="9" s="1"/>
  <c r="AD819" i="9" l="1"/>
  <c r="V823" i="9"/>
  <c r="W823" i="9" s="1"/>
  <c r="S823" i="9"/>
  <c r="X823" i="9" s="1"/>
  <c r="AB820" i="9"/>
  <c r="AA820" i="9"/>
  <c r="R824" i="9"/>
  <c r="Y821" i="9"/>
  <c r="Z821" i="9" s="1"/>
  <c r="AD820" i="9" l="1"/>
  <c r="V824" i="9"/>
  <c r="W824" i="9" s="1"/>
  <c r="S824" i="9"/>
  <c r="AA821" i="9"/>
  <c r="AB821" i="9"/>
  <c r="Y822" i="9"/>
  <c r="Z822" i="9" s="1"/>
  <c r="R825" i="9"/>
  <c r="X824" i="9" l="1"/>
  <c r="AD821" i="9"/>
  <c r="V825" i="9"/>
  <c r="W825" i="9" s="1"/>
  <c r="S825" i="9"/>
  <c r="X825" i="9" s="1"/>
  <c r="AB822" i="9"/>
  <c r="AA822" i="9"/>
  <c r="R826" i="9"/>
  <c r="Y823" i="9"/>
  <c r="Z823" i="9" s="1"/>
  <c r="AD822" i="9" l="1"/>
  <c r="V826" i="9"/>
  <c r="W826" i="9" s="1"/>
  <c r="S826" i="9"/>
  <c r="AA823" i="9"/>
  <c r="AB823" i="9"/>
  <c r="R827" i="9"/>
  <c r="Y824" i="9"/>
  <c r="Z824" i="9" s="1"/>
  <c r="X826" i="9" l="1"/>
  <c r="AD823" i="9"/>
  <c r="V827" i="9"/>
  <c r="W827" i="9" s="1"/>
  <c r="S827" i="9"/>
  <c r="X827" i="9" s="1"/>
  <c r="AB824" i="9"/>
  <c r="AA824" i="9"/>
  <c r="R828" i="9"/>
  <c r="Y825" i="9"/>
  <c r="Z825" i="9" s="1"/>
  <c r="AD824" i="9" l="1"/>
  <c r="V828" i="9"/>
  <c r="W828" i="9" s="1"/>
  <c r="S828" i="9"/>
  <c r="Y826" i="9"/>
  <c r="Z826" i="9" s="1"/>
  <c r="AA825" i="9"/>
  <c r="AB825" i="9"/>
  <c r="R829" i="9"/>
  <c r="X828" i="9" l="1"/>
  <c r="AD825" i="9"/>
  <c r="V829" i="9"/>
  <c r="W829" i="9" s="1"/>
  <c r="S829" i="9"/>
  <c r="X829" i="9" s="1"/>
  <c r="AB826" i="9"/>
  <c r="AA826" i="9"/>
  <c r="Y827" i="9"/>
  <c r="Z827" i="9" s="1"/>
  <c r="R830" i="9"/>
  <c r="AD826" i="9" l="1"/>
  <c r="V830" i="9"/>
  <c r="W830" i="9" s="1"/>
  <c r="S830" i="9"/>
  <c r="AA827" i="9"/>
  <c r="AB827" i="9"/>
  <c r="R831" i="9"/>
  <c r="Y828" i="9"/>
  <c r="Z828" i="9" s="1"/>
  <c r="X830" i="9" l="1"/>
  <c r="AD827" i="9"/>
  <c r="V831" i="9"/>
  <c r="W831" i="9" s="1"/>
  <c r="S831" i="9"/>
  <c r="X831" i="9" s="1"/>
  <c r="AB828" i="9"/>
  <c r="AA828" i="9"/>
  <c r="R832" i="9"/>
  <c r="Y829" i="9"/>
  <c r="Z829" i="9" s="1"/>
  <c r="AD828" i="9" l="1"/>
  <c r="V832" i="9"/>
  <c r="W832" i="9" s="1"/>
  <c r="S832" i="9"/>
  <c r="AA829" i="9"/>
  <c r="AB829" i="9"/>
  <c r="R833" i="9"/>
  <c r="Y830" i="9"/>
  <c r="Z830" i="9" s="1"/>
  <c r="X832" i="9" l="1"/>
  <c r="AD829" i="9"/>
  <c r="V833" i="9"/>
  <c r="W833" i="9" s="1"/>
  <c r="S833" i="9"/>
  <c r="X833" i="9" s="1"/>
  <c r="AB830" i="9"/>
  <c r="AA830" i="9"/>
  <c r="Y831" i="9"/>
  <c r="Z831" i="9" s="1"/>
  <c r="R834" i="9"/>
  <c r="AD830" i="9" l="1"/>
  <c r="V834" i="9"/>
  <c r="W834" i="9" s="1"/>
  <c r="S834" i="9"/>
  <c r="AA831" i="9"/>
  <c r="AB831" i="9"/>
  <c r="R835" i="9"/>
  <c r="Y832" i="9"/>
  <c r="Z832" i="9" s="1"/>
  <c r="X834" i="9" l="1"/>
  <c r="AD831" i="9"/>
  <c r="V835" i="9"/>
  <c r="W835" i="9" s="1"/>
  <c r="S835" i="9"/>
  <c r="X835" i="9" s="1"/>
  <c r="Y833" i="9"/>
  <c r="Z833" i="9" s="1"/>
  <c r="R836" i="9"/>
  <c r="AB832" i="9"/>
  <c r="AA832" i="9"/>
  <c r="AD832" i="9" l="1"/>
  <c r="V836" i="9"/>
  <c r="W836" i="9" s="1"/>
  <c r="S836" i="9"/>
  <c r="Y834" i="9"/>
  <c r="Z834" i="9" s="1"/>
  <c r="R837" i="9"/>
  <c r="AA833" i="9"/>
  <c r="AB833" i="9"/>
  <c r="X836" i="9" l="1"/>
  <c r="AD833" i="9"/>
  <c r="V837" i="9"/>
  <c r="W837" i="9" s="1"/>
  <c r="S837" i="9"/>
  <c r="AB834" i="9"/>
  <c r="AA834" i="9"/>
  <c r="R838" i="9"/>
  <c r="Y835" i="9"/>
  <c r="Z835" i="9" s="1"/>
  <c r="X837" i="9" l="1"/>
  <c r="AD834" i="9"/>
  <c r="V838" i="9"/>
  <c r="W838" i="9" s="1"/>
  <c r="X838" i="9" s="1"/>
  <c r="S838" i="9"/>
  <c r="AA835" i="9"/>
  <c r="AB835" i="9"/>
  <c r="Y836" i="9"/>
  <c r="Z836" i="9" s="1"/>
  <c r="R839" i="9"/>
  <c r="AD835" i="9" l="1"/>
  <c r="V839" i="9"/>
  <c r="W839" i="9" s="1"/>
  <c r="S839" i="9"/>
  <c r="R840" i="9"/>
  <c r="AB836" i="9"/>
  <c r="AA836" i="9"/>
  <c r="Y837" i="9"/>
  <c r="Z837" i="9" s="1"/>
  <c r="X839" i="9" l="1"/>
  <c r="AD836" i="9"/>
  <c r="V840" i="9"/>
  <c r="W840" i="9" s="1"/>
  <c r="S840" i="9"/>
  <c r="AA837" i="9"/>
  <c r="AB837" i="9"/>
  <c r="Y838" i="9"/>
  <c r="Z838" i="9" s="1"/>
  <c r="R841" i="9"/>
  <c r="X840" i="9" l="1"/>
  <c r="AD837" i="9"/>
  <c r="V841" i="9"/>
  <c r="W841" i="9" s="1"/>
  <c r="S841" i="9"/>
  <c r="AB838" i="9"/>
  <c r="AA838" i="9"/>
  <c r="Y839" i="9"/>
  <c r="Z839" i="9" s="1"/>
  <c r="R842" i="9"/>
  <c r="X841" i="9" l="1"/>
  <c r="AD838" i="9"/>
  <c r="V842" i="9"/>
  <c r="W842" i="9" s="1"/>
  <c r="S842" i="9"/>
  <c r="AA839" i="9"/>
  <c r="AB839" i="9"/>
  <c r="Y840" i="9"/>
  <c r="Z840" i="9" s="1"/>
  <c r="R843" i="9"/>
  <c r="X842" i="9" l="1"/>
  <c r="AD839" i="9"/>
  <c r="V843" i="9"/>
  <c r="W843" i="9" s="1"/>
  <c r="X843" i="9" s="1"/>
  <c r="S843" i="9"/>
  <c r="R844" i="9"/>
  <c r="AB840" i="9"/>
  <c r="AA840" i="9"/>
  <c r="Y841" i="9"/>
  <c r="Z841" i="9" s="1"/>
  <c r="AD840" i="9" l="1"/>
  <c r="V844" i="9"/>
  <c r="W844" i="9" s="1"/>
  <c r="S844" i="9"/>
  <c r="AA841" i="9"/>
  <c r="AB841" i="9"/>
  <c r="R845" i="9"/>
  <c r="Y842" i="9"/>
  <c r="Z842" i="9" s="1"/>
  <c r="X844" i="9" l="1"/>
  <c r="AD841" i="9"/>
  <c r="V845" i="9"/>
  <c r="W845" i="9" s="1"/>
  <c r="X845" i="9" s="1"/>
  <c r="S845" i="9"/>
  <c r="R846" i="9"/>
  <c r="AB842" i="9"/>
  <c r="AA842" i="9"/>
  <c r="Y843" i="9"/>
  <c r="Z843" i="9" s="1"/>
  <c r="AD842" i="9" l="1"/>
  <c r="V846" i="9"/>
  <c r="W846" i="9" s="1"/>
  <c r="S846" i="9"/>
  <c r="AA843" i="9"/>
  <c r="AB843" i="9"/>
  <c r="R847" i="9"/>
  <c r="Y844" i="9"/>
  <c r="Z844" i="9" s="1"/>
  <c r="X846" i="9" l="1"/>
  <c r="AD843" i="9"/>
  <c r="V847" i="9"/>
  <c r="W847" i="9" s="1"/>
  <c r="X847" i="9" s="1"/>
  <c r="S847" i="9"/>
  <c r="AB844" i="9"/>
  <c r="AA844" i="9"/>
  <c r="Y845" i="9"/>
  <c r="Z845" i="9" s="1"/>
  <c r="R848" i="9"/>
  <c r="AD844" i="9" l="1"/>
  <c r="V848" i="9"/>
  <c r="W848" i="9" s="1"/>
  <c r="S848" i="9"/>
  <c r="Y846" i="9"/>
  <c r="Z846" i="9" s="1"/>
  <c r="R849" i="9"/>
  <c r="AA845" i="9"/>
  <c r="AB845" i="9"/>
  <c r="X848" i="9" l="1"/>
  <c r="AD845" i="9"/>
  <c r="V849" i="9"/>
  <c r="W849" i="9" s="1"/>
  <c r="S849" i="9"/>
  <c r="AB846" i="9"/>
  <c r="AA846" i="9"/>
  <c r="R850" i="9"/>
  <c r="Y847" i="9"/>
  <c r="Z847" i="9" s="1"/>
  <c r="X849" i="9" l="1"/>
  <c r="AD846" i="9"/>
  <c r="V850" i="9"/>
  <c r="W850" i="9" s="1"/>
  <c r="S850" i="9"/>
  <c r="Y848" i="9"/>
  <c r="Z848" i="9" s="1"/>
  <c r="R851" i="9"/>
  <c r="AA847" i="9"/>
  <c r="AB847" i="9"/>
  <c r="X850" i="9" l="1"/>
  <c r="AD847" i="9"/>
  <c r="V851" i="9"/>
  <c r="W851" i="9" s="1"/>
  <c r="X851" i="9" s="1"/>
  <c r="S851" i="9"/>
  <c r="AB848" i="9"/>
  <c r="AA848" i="9"/>
  <c r="R852" i="9"/>
  <c r="Y849" i="9"/>
  <c r="Z849" i="9" s="1"/>
  <c r="AD848" i="9" l="1"/>
  <c r="V852" i="9"/>
  <c r="W852" i="9" s="1"/>
  <c r="S852" i="9"/>
  <c r="X852" i="9" s="1"/>
  <c r="AA849" i="9"/>
  <c r="AB849" i="9"/>
  <c r="R853" i="9"/>
  <c r="Y850" i="9"/>
  <c r="Z850" i="9" s="1"/>
  <c r="AD849" i="9" l="1"/>
  <c r="V853" i="9"/>
  <c r="W853" i="9" s="1"/>
  <c r="S853" i="9"/>
  <c r="X853" i="9" s="1"/>
  <c r="AB850" i="9"/>
  <c r="AA850" i="9"/>
  <c r="R854" i="9"/>
  <c r="Y851" i="9"/>
  <c r="Z851" i="9" s="1"/>
  <c r="AD850" i="9" l="1"/>
  <c r="V854" i="9"/>
  <c r="W854" i="9" s="1"/>
  <c r="S854" i="9"/>
  <c r="Y852" i="9"/>
  <c r="Z852" i="9" s="1"/>
  <c r="AA851" i="9"/>
  <c r="AB851" i="9"/>
  <c r="R855" i="9"/>
  <c r="X854" i="9" l="1"/>
  <c r="AD851" i="9"/>
  <c r="V855" i="9"/>
  <c r="W855" i="9" s="1"/>
  <c r="X855" i="9" s="1"/>
  <c r="S855" i="9"/>
  <c r="AB852" i="9"/>
  <c r="AA852" i="9"/>
  <c r="Y853" i="9"/>
  <c r="Z853" i="9" s="1"/>
  <c r="R856" i="9"/>
  <c r="AD852" i="9" l="1"/>
  <c r="V856" i="9"/>
  <c r="W856" i="9" s="1"/>
  <c r="S856" i="9"/>
  <c r="X856" i="9" s="1"/>
  <c r="AA853" i="9"/>
  <c r="AB853" i="9"/>
  <c r="R857" i="9"/>
  <c r="Y854" i="9"/>
  <c r="Z854" i="9" s="1"/>
  <c r="AD853" i="9" l="1"/>
  <c r="V857" i="9"/>
  <c r="W857" i="9" s="1"/>
  <c r="S857" i="9"/>
  <c r="AB854" i="9"/>
  <c r="AA854" i="9"/>
  <c r="R858" i="9"/>
  <c r="Y855" i="9"/>
  <c r="Z855" i="9" s="1"/>
  <c r="X857" i="9" l="1"/>
  <c r="AD854" i="9"/>
  <c r="V858" i="9"/>
  <c r="W858" i="9" s="1"/>
  <c r="S858" i="9"/>
  <c r="X858" i="9" s="1"/>
  <c r="AA855" i="9"/>
  <c r="AB855" i="9"/>
  <c r="R859" i="9"/>
  <c r="Y856" i="9"/>
  <c r="Z856" i="9" s="1"/>
  <c r="AD855" i="9" l="1"/>
  <c r="V859" i="9"/>
  <c r="W859" i="9" s="1"/>
  <c r="S859" i="9"/>
  <c r="X859" i="9" s="1"/>
  <c r="AB856" i="9"/>
  <c r="AA856" i="9"/>
  <c r="Y857" i="9"/>
  <c r="Z857" i="9" s="1"/>
  <c r="R860" i="9"/>
  <c r="AD856" i="9" l="1"/>
  <c r="V860" i="9"/>
  <c r="W860" i="9" s="1"/>
  <c r="S860" i="9"/>
  <c r="AA857" i="9"/>
  <c r="AB857" i="9"/>
  <c r="R861" i="9"/>
  <c r="Y858" i="9"/>
  <c r="Z858" i="9" s="1"/>
  <c r="X860" i="9" l="1"/>
  <c r="AD857" i="9"/>
  <c r="V861" i="9"/>
  <c r="W861" i="9" s="1"/>
  <c r="S861" i="9"/>
  <c r="X861" i="9" s="1"/>
  <c r="AB858" i="9"/>
  <c r="AA858" i="9"/>
  <c r="R862" i="9"/>
  <c r="Y859" i="9"/>
  <c r="Z859" i="9" s="1"/>
  <c r="AD858" i="9" l="1"/>
  <c r="V862" i="9"/>
  <c r="W862" i="9" s="1"/>
  <c r="S862" i="9"/>
  <c r="R863" i="9"/>
  <c r="AA859" i="9"/>
  <c r="AB859" i="9"/>
  <c r="Y860" i="9"/>
  <c r="Z860" i="9" s="1"/>
  <c r="X862" i="9" l="1"/>
  <c r="AD859" i="9"/>
  <c r="V863" i="9"/>
  <c r="W863" i="9" s="1"/>
  <c r="S863" i="9"/>
  <c r="X863" i="9" s="1"/>
  <c r="AB860" i="9"/>
  <c r="AA860" i="9"/>
  <c r="Y861" i="9"/>
  <c r="Z861" i="9" s="1"/>
  <c r="R864" i="9"/>
  <c r="AD860" i="9" l="1"/>
  <c r="V864" i="9"/>
  <c r="W864" i="9" s="1"/>
  <c r="S864" i="9"/>
  <c r="X864" i="9" s="1"/>
  <c r="AA861" i="9"/>
  <c r="AB861" i="9"/>
  <c r="R865" i="9"/>
  <c r="Y862" i="9"/>
  <c r="Z862" i="9" s="1"/>
  <c r="AD861" i="9" l="1"/>
  <c r="V865" i="9"/>
  <c r="W865" i="9" s="1"/>
  <c r="S865" i="9"/>
  <c r="X865" i="9" s="1"/>
  <c r="R866" i="9"/>
  <c r="AB862" i="9"/>
  <c r="AA862" i="9"/>
  <c r="Y863" i="9"/>
  <c r="Z863" i="9" s="1"/>
  <c r="AD862" i="9" l="1"/>
  <c r="V866" i="9"/>
  <c r="W866" i="9" s="1"/>
  <c r="S866" i="9"/>
  <c r="X866" i="9" s="1"/>
  <c r="AA863" i="9"/>
  <c r="AB863" i="9"/>
  <c r="R867" i="9"/>
  <c r="Y864" i="9"/>
  <c r="Z864" i="9" s="1"/>
  <c r="AD863" i="9" l="1"/>
  <c r="V867" i="9"/>
  <c r="W867" i="9" s="1"/>
  <c r="S867" i="9"/>
  <c r="AB864" i="9"/>
  <c r="AA864" i="9"/>
  <c r="R868" i="9"/>
  <c r="Y865" i="9"/>
  <c r="Z865" i="9" s="1"/>
  <c r="X867" i="9" l="1"/>
  <c r="AD864" i="9"/>
  <c r="V868" i="9"/>
  <c r="W868" i="9" s="1"/>
  <c r="S868" i="9"/>
  <c r="X868" i="9" s="1"/>
  <c r="AA865" i="9"/>
  <c r="AB865" i="9"/>
  <c r="Y866" i="9"/>
  <c r="Z866" i="9" s="1"/>
  <c r="R869" i="9"/>
  <c r="AD865" i="9" l="1"/>
  <c r="V869" i="9"/>
  <c r="W869" i="9" s="1"/>
  <c r="S869" i="9"/>
  <c r="R870" i="9"/>
  <c r="AB866" i="9"/>
  <c r="AA866" i="9"/>
  <c r="Y867" i="9"/>
  <c r="Z867" i="9" s="1"/>
  <c r="X869" i="9" l="1"/>
  <c r="AD866" i="9"/>
  <c r="V870" i="9"/>
  <c r="W870" i="9" s="1"/>
  <c r="S870" i="9"/>
  <c r="AA867" i="9"/>
  <c r="AB867" i="9"/>
  <c r="Y868" i="9"/>
  <c r="Z868" i="9" s="1"/>
  <c r="R871" i="9"/>
  <c r="X870" i="9" l="1"/>
  <c r="AD867" i="9"/>
  <c r="V871" i="9"/>
  <c r="W871" i="9" s="1"/>
  <c r="S871" i="9"/>
  <c r="AB868" i="9"/>
  <c r="AA868" i="9"/>
  <c r="R872" i="9"/>
  <c r="Y869" i="9"/>
  <c r="Z869" i="9" s="1"/>
  <c r="X871" i="9" l="1"/>
  <c r="AD868" i="9"/>
  <c r="V872" i="9"/>
  <c r="W872" i="9" s="1"/>
  <c r="S872" i="9"/>
  <c r="AA869" i="9"/>
  <c r="AB869" i="9"/>
  <c r="Y870" i="9"/>
  <c r="Z870" i="9" s="1"/>
  <c r="R873" i="9"/>
  <c r="X872" i="9" l="1"/>
  <c r="AD869" i="9"/>
  <c r="V873" i="9"/>
  <c r="W873" i="9" s="1"/>
  <c r="S873" i="9"/>
  <c r="AB870" i="9"/>
  <c r="AA870" i="9"/>
  <c r="R874" i="9"/>
  <c r="Y871" i="9"/>
  <c r="Z871" i="9" s="1"/>
  <c r="X873" i="9" l="1"/>
  <c r="AD870" i="9"/>
  <c r="V874" i="9"/>
  <c r="W874" i="9" s="1"/>
  <c r="S874" i="9"/>
  <c r="X874" i="9" s="1"/>
  <c r="R875" i="9"/>
  <c r="Y872" i="9"/>
  <c r="Z872" i="9" s="1"/>
  <c r="AA871" i="9"/>
  <c r="AB871" i="9"/>
  <c r="AD871" i="9" l="1"/>
  <c r="V875" i="9"/>
  <c r="W875" i="9" s="1"/>
  <c r="S875" i="9"/>
  <c r="AB872" i="9"/>
  <c r="AA872" i="9"/>
  <c r="R876" i="9"/>
  <c r="Y873" i="9"/>
  <c r="Z873" i="9" s="1"/>
  <c r="X875" i="9" l="1"/>
  <c r="AD872" i="9"/>
  <c r="V876" i="9"/>
  <c r="W876" i="9" s="1"/>
  <c r="X876" i="9" s="1"/>
  <c r="S876" i="9"/>
  <c r="AA873" i="9"/>
  <c r="AB873" i="9"/>
  <c r="R877" i="9"/>
  <c r="Y874" i="9"/>
  <c r="Z874" i="9" s="1"/>
  <c r="AD873" i="9" l="1"/>
  <c r="V877" i="9"/>
  <c r="W877" i="9" s="1"/>
  <c r="S877" i="9"/>
  <c r="X877" i="9" s="1"/>
  <c r="R878" i="9"/>
  <c r="AB874" i="9"/>
  <c r="AA874" i="9"/>
  <c r="Y875" i="9"/>
  <c r="Z875" i="9" s="1"/>
  <c r="AD874" i="9" l="1"/>
  <c r="V878" i="9"/>
  <c r="W878" i="9" s="1"/>
  <c r="S878" i="9"/>
  <c r="AA875" i="9"/>
  <c r="AB875" i="9"/>
  <c r="R879" i="9"/>
  <c r="Y876" i="9"/>
  <c r="Z876" i="9" s="1"/>
  <c r="X878" i="9" l="1"/>
  <c r="AD875" i="9"/>
  <c r="V879" i="9"/>
  <c r="W879" i="9" s="1"/>
  <c r="S879" i="9"/>
  <c r="R880" i="9"/>
  <c r="AB876" i="9"/>
  <c r="AA876" i="9"/>
  <c r="Y877" i="9"/>
  <c r="Z877" i="9" s="1"/>
  <c r="X879" i="9" l="1"/>
  <c r="AD876" i="9"/>
  <c r="V880" i="9"/>
  <c r="W880" i="9" s="1"/>
  <c r="S880" i="9"/>
  <c r="R881" i="9"/>
  <c r="AA877" i="9"/>
  <c r="AB877" i="9"/>
  <c r="Y878" i="9"/>
  <c r="Z878" i="9" s="1"/>
  <c r="X880" i="9" l="1"/>
  <c r="AD877" i="9"/>
  <c r="V881" i="9"/>
  <c r="W881" i="9" s="1"/>
  <c r="S881" i="9"/>
  <c r="AB878" i="9"/>
  <c r="AA878" i="9"/>
  <c r="R882" i="9"/>
  <c r="Y879" i="9"/>
  <c r="Z879" i="9" s="1"/>
  <c r="X881" i="9" l="1"/>
  <c r="AD878" i="9"/>
  <c r="V882" i="9"/>
  <c r="W882" i="9" s="1"/>
  <c r="S882" i="9"/>
  <c r="X882" i="9" s="1"/>
  <c r="Y880" i="9"/>
  <c r="Z880" i="9" s="1"/>
  <c r="R883" i="9"/>
  <c r="AA879" i="9"/>
  <c r="AB879" i="9"/>
  <c r="AD879" i="9" l="1"/>
  <c r="V883" i="9"/>
  <c r="W883" i="9" s="1"/>
  <c r="S883" i="9"/>
  <c r="AB880" i="9"/>
  <c r="AA880" i="9"/>
  <c r="Y881" i="9"/>
  <c r="Z881" i="9" s="1"/>
  <c r="R884" i="9"/>
  <c r="X883" i="9" l="1"/>
  <c r="AD880" i="9"/>
  <c r="V884" i="9"/>
  <c r="W884" i="9" s="1"/>
  <c r="S884" i="9"/>
  <c r="AA881" i="9"/>
  <c r="AB881" i="9"/>
  <c r="Y882" i="9"/>
  <c r="Z882" i="9" s="1"/>
  <c r="R885" i="9"/>
  <c r="X884" i="9" l="1"/>
  <c r="AD881" i="9"/>
  <c r="V885" i="9"/>
  <c r="W885" i="9" s="1"/>
  <c r="X885" i="9" s="1"/>
  <c r="S885" i="9"/>
  <c r="R886" i="9"/>
  <c r="AB882" i="9"/>
  <c r="AA882" i="9"/>
  <c r="Y883" i="9"/>
  <c r="Z883" i="9" s="1"/>
  <c r="AD882" i="9" l="1"/>
  <c r="V886" i="9"/>
  <c r="W886" i="9" s="1"/>
  <c r="S886" i="9"/>
  <c r="AA883" i="9"/>
  <c r="AB883" i="9"/>
  <c r="R887" i="9"/>
  <c r="Y884" i="9"/>
  <c r="Z884" i="9" s="1"/>
  <c r="X886" i="9" l="1"/>
  <c r="AD883" i="9"/>
  <c r="V887" i="9"/>
  <c r="W887" i="9" s="1"/>
  <c r="S887" i="9"/>
  <c r="AB884" i="9"/>
  <c r="AA884" i="9"/>
  <c r="R888" i="9"/>
  <c r="Y885" i="9"/>
  <c r="Z885" i="9" s="1"/>
  <c r="X887" i="9" l="1"/>
  <c r="AD884" i="9"/>
  <c r="V888" i="9"/>
  <c r="W888" i="9" s="1"/>
  <c r="S888" i="9"/>
  <c r="X888" i="9" s="1"/>
  <c r="Y886" i="9"/>
  <c r="Z886" i="9" s="1"/>
  <c r="AA885" i="9"/>
  <c r="AB885" i="9"/>
  <c r="R889" i="9"/>
  <c r="AD885" i="9" l="1"/>
  <c r="V889" i="9"/>
  <c r="W889" i="9" s="1"/>
  <c r="S889" i="9"/>
  <c r="R890" i="9"/>
  <c r="AB886" i="9"/>
  <c r="AA886" i="9"/>
  <c r="Y887" i="9"/>
  <c r="Z887" i="9" s="1"/>
  <c r="X889" i="9" l="1"/>
  <c r="AD886" i="9"/>
  <c r="V890" i="9"/>
  <c r="W890" i="9" s="1"/>
  <c r="S890" i="9"/>
  <c r="X890" i="9" s="1"/>
  <c r="AA887" i="9"/>
  <c r="AB887" i="9"/>
  <c r="R891" i="9"/>
  <c r="Y888" i="9"/>
  <c r="Z888" i="9" s="1"/>
  <c r="AD887" i="9" l="1"/>
  <c r="V891" i="9"/>
  <c r="W891" i="9" s="1"/>
  <c r="S891" i="9"/>
  <c r="X891" i="9" s="1"/>
  <c r="AB888" i="9"/>
  <c r="AA888" i="9"/>
  <c r="Y889" i="9"/>
  <c r="Z889" i="9" s="1"/>
  <c r="R892" i="9"/>
  <c r="AD888" i="9" l="1"/>
  <c r="V892" i="9"/>
  <c r="W892" i="9" s="1"/>
  <c r="S892" i="9"/>
  <c r="AA889" i="9"/>
  <c r="AB889" i="9"/>
  <c r="R893" i="9"/>
  <c r="Y890" i="9"/>
  <c r="Z890" i="9" s="1"/>
  <c r="X892" i="9" l="1"/>
  <c r="AD889" i="9"/>
  <c r="V893" i="9"/>
  <c r="W893" i="9" s="1"/>
  <c r="S893" i="9"/>
  <c r="AB890" i="9"/>
  <c r="AA890" i="9"/>
  <c r="Y891" i="9"/>
  <c r="Z891" i="9" s="1"/>
  <c r="R894" i="9"/>
  <c r="X893" i="9" l="1"/>
  <c r="AD890" i="9"/>
  <c r="V894" i="9"/>
  <c r="W894" i="9" s="1"/>
  <c r="S894" i="9"/>
  <c r="X894" i="9" s="1"/>
  <c r="AA891" i="9"/>
  <c r="AB891" i="9"/>
  <c r="R895" i="9"/>
  <c r="Y892" i="9"/>
  <c r="Z892" i="9" s="1"/>
  <c r="AD891" i="9" l="1"/>
  <c r="V895" i="9"/>
  <c r="W895" i="9" s="1"/>
  <c r="S895" i="9"/>
  <c r="AB892" i="9"/>
  <c r="AA892" i="9"/>
  <c r="R896" i="9"/>
  <c r="Y893" i="9"/>
  <c r="Z893" i="9" s="1"/>
  <c r="X895" i="9" l="1"/>
  <c r="AD892" i="9"/>
  <c r="V896" i="9"/>
  <c r="W896" i="9" s="1"/>
  <c r="S896" i="9"/>
  <c r="X896" i="9" s="1"/>
  <c r="Y894" i="9"/>
  <c r="Z894" i="9" s="1"/>
  <c r="AA893" i="9"/>
  <c r="AB893" i="9"/>
  <c r="R897" i="9"/>
  <c r="AD893" i="9" l="1"/>
  <c r="V897" i="9"/>
  <c r="W897" i="9" s="1"/>
  <c r="S897" i="9"/>
  <c r="R898" i="9"/>
  <c r="Y895" i="9"/>
  <c r="Z895" i="9" s="1"/>
  <c r="AB894" i="9"/>
  <c r="AA894" i="9"/>
  <c r="X897" i="9" l="1"/>
  <c r="AD894" i="9"/>
  <c r="V898" i="9"/>
  <c r="W898" i="9" s="1"/>
  <c r="S898" i="9"/>
  <c r="X898" i="9" s="1"/>
  <c r="AA895" i="9"/>
  <c r="AB895" i="9"/>
  <c r="Y896" i="9"/>
  <c r="Z896" i="9" s="1"/>
  <c r="R899" i="9"/>
  <c r="AD895" i="9" l="1"/>
  <c r="V899" i="9"/>
  <c r="W899" i="9" s="1"/>
  <c r="X899" i="9" s="1"/>
  <c r="S899" i="9"/>
  <c r="R900" i="9"/>
  <c r="Y897" i="9"/>
  <c r="Z897" i="9" s="1"/>
  <c r="AB896" i="9"/>
  <c r="AA896" i="9"/>
  <c r="AD896" i="9" l="1"/>
  <c r="V900" i="9"/>
  <c r="W900" i="9" s="1"/>
  <c r="S900" i="9"/>
  <c r="R901" i="9"/>
  <c r="AA897" i="9"/>
  <c r="AB897" i="9"/>
  <c r="Y898" i="9"/>
  <c r="Z898" i="9" s="1"/>
  <c r="X900" i="9" l="1"/>
  <c r="AD897" i="9"/>
  <c r="V901" i="9"/>
  <c r="W901" i="9" s="1"/>
  <c r="S901" i="9"/>
  <c r="AB898" i="9"/>
  <c r="AA898" i="9"/>
  <c r="Y899" i="9"/>
  <c r="Z899" i="9" s="1"/>
  <c r="R902" i="9"/>
  <c r="X901" i="9" l="1"/>
  <c r="AD898" i="9"/>
  <c r="V902" i="9"/>
  <c r="W902" i="9" s="1"/>
  <c r="S902" i="9"/>
  <c r="AA899" i="9"/>
  <c r="AB899" i="9"/>
  <c r="R903" i="9"/>
  <c r="Y900" i="9"/>
  <c r="Z900" i="9" s="1"/>
  <c r="X902" i="9" l="1"/>
  <c r="AD899" i="9"/>
  <c r="V903" i="9"/>
  <c r="W903" i="9" s="1"/>
  <c r="S903" i="9"/>
  <c r="AB900" i="9"/>
  <c r="AA900" i="9"/>
  <c r="Y901" i="9"/>
  <c r="Z901" i="9" s="1"/>
  <c r="R904" i="9"/>
  <c r="X903" i="9" l="1"/>
  <c r="AD900" i="9"/>
  <c r="V904" i="9"/>
  <c r="W904" i="9" s="1"/>
  <c r="S904" i="9"/>
  <c r="AA901" i="9"/>
  <c r="AB901" i="9"/>
  <c r="R905" i="9"/>
  <c r="Y902" i="9"/>
  <c r="Z902" i="9" s="1"/>
  <c r="X904" i="9" l="1"/>
  <c r="AD901" i="9"/>
  <c r="V905" i="9"/>
  <c r="W905" i="9" s="1"/>
  <c r="S905" i="9"/>
  <c r="AB902" i="9"/>
  <c r="AA902" i="9"/>
  <c r="R906" i="9"/>
  <c r="Y903" i="9"/>
  <c r="Z903" i="9" s="1"/>
  <c r="X905" i="9" l="1"/>
  <c r="AD902" i="9"/>
  <c r="V906" i="9"/>
  <c r="W906" i="9" s="1"/>
  <c r="S906" i="9"/>
  <c r="AA903" i="9"/>
  <c r="AB903" i="9"/>
  <c r="R907" i="9"/>
  <c r="Y904" i="9"/>
  <c r="Z904" i="9" s="1"/>
  <c r="X906" i="9" l="1"/>
  <c r="AD903" i="9"/>
  <c r="V907" i="9"/>
  <c r="W907" i="9" s="1"/>
  <c r="S907" i="9"/>
  <c r="R908" i="9"/>
  <c r="AB904" i="9"/>
  <c r="AA904" i="9"/>
  <c r="Y905" i="9"/>
  <c r="Z905" i="9" s="1"/>
  <c r="X907" i="9" l="1"/>
  <c r="AD904" i="9"/>
  <c r="V908" i="9"/>
  <c r="W908" i="9" s="1"/>
  <c r="S908" i="9"/>
  <c r="AA905" i="9"/>
  <c r="AB905" i="9"/>
  <c r="R909" i="9"/>
  <c r="Y906" i="9"/>
  <c r="Z906" i="9" s="1"/>
  <c r="X908" i="9" l="1"/>
  <c r="AD905" i="9"/>
  <c r="V909" i="9"/>
  <c r="W909" i="9" s="1"/>
  <c r="S909" i="9"/>
  <c r="X909" i="9" s="1"/>
  <c r="AB906" i="9"/>
  <c r="AA906" i="9"/>
  <c r="R910" i="9"/>
  <c r="Y907" i="9"/>
  <c r="Z907" i="9" s="1"/>
  <c r="AD906" i="9" l="1"/>
  <c r="V910" i="9"/>
  <c r="W910" i="9" s="1"/>
  <c r="S910" i="9"/>
  <c r="AA907" i="9"/>
  <c r="AB907" i="9"/>
  <c r="Y908" i="9"/>
  <c r="Z908" i="9" s="1"/>
  <c r="R911" i="9"/>
  <c r="X910" i="9" l="1"/>
  <c r="AD907" i="9"/>
  <c r="V911" i="9"/>
  <c r="W911" i="9" s="1"/>
  <c r="S911" i="9"/>
  <c r="X911" i="9" s="1"/>
  <c r="R912" i="9"/>
  <c r="AB908" i="9"/>
  <c r="AA908" i="9"/>
  <c r="Y909" i="9"/>
  <c r="Z909" i="9" s="1"/>
  <c r="AD908" i="9" l="1"/>
  <c r="V912" i="9"/>
  <c r="W912" i="9" s="1"/>
  <c r="S912" i="9"/>
  <c r="AA909" i="9"/>
  <c r="AB909" i="9"/>
  <c r="R913" i="9"/>
  <c r="Y910" i="9"/>
  <c r="Z910" i="9" s="1"/>
  <c r="X912" i="9" l="1"/>
  <c r="AD909" i="9"/>
  <c r="V913" i="9"/>
  <c r="W913" i="9" s="1"/>
  <c r="S913" i="9"/>
  <c r="X913" i="9" s="1"/>
  <c r="AB910" i="9"/>
  <c r="AA910" i="9"/>
  <c r="R914" i="9"/>
  <c r="Y911" i="9"/>
  <c r="Z911" i="9" s="1"/>
  <c r="AD910" i="9" l="1"/>
  <c r="V914" i="9"/>
  <c r="W914" i="9" s="1"/>
  <c r="S914" i="9"/>
  <c r="Y912" i="9"/>
  <c r="Z912" i="9" s="1"/>
  <c r="R915" i="9"/>
  <c r="AA911" i="9"/>
  <c r="AB911" i="9"/>
  <c r="X914" i="9" l="1"/>
  <c r="AD911" i="9"/>
  <c r="V915" i="9"/>
  <c r="W915" i="9" s="1"/>
  <c r="S915" i="9"/>
  <c r="Y913" i="9"/>
  <c r="Z913" i="9" s="1"/>
  <c r="R916" i="9"/>
  <c r="AB912" i="9"/>
  <c r="AA912" i="9"/>
  <c r="X915" i="9" l="1"/>
  <c r="AD912" i="9"/>
  <c r="V916" i="9"/>
  <c r="W916" i="9" s="1"/>
  <c r="X916" i="9" s="1"/>
  <c r="S916" i="9"/>
  <c r="R917" i="9"/>
  <c r="AA913" i="9"/>
  <c r="AB913" i="9"/>
  <c r="Y914" i="9"/>
  <c r="Z914" i="9" s="1"/>
  <c r="AD913" i="9" l="1"/>
  <c r="V917" i="9"/>
  <c r="W917" i="9" s="1"/>
  <c r="S917" i="9"/>
  <c r="Y915" i="9"/>
  <c r="Z915" i="9" s="1"/>
  <c r="R918" i="9"/>
  <c r="AB914" i="9"/>
  <c r="AA914" i="9"/>
  <c r="X917" i="9" l="1"/>
  <c r="AD914" i="9"/>
  <c r="V918" i="9"/>
  <c r="W918" i="9" s="1"/>
  <c r="S918" i="9"/>
  <c r="AA915" i="9"/>
  <c r="AB915" i="9"/>
  <c r="R919" i="9"/>
  <c r="Y916" i="9"/>
  <c r="Z916" i="9" s="1"/>
  <c r="X918" i="9" l="1"/>
  <c r="AD915" i="9"/>
  <c r="V919" i="9"/>
  <c r="W919" i="9" s="1"/>
  <c r="S919" i="9"/>
  <c r="X919" i="9" s="1"/>
  <c r="AB916" i="9"/>
  <c r="AA916" i="9"/>
  <c r="R920" i="9"/>
  <c r="Y917" i="9"/>
  <c r="Z917" i="9" s="1"/>
  <c r="AD916" i="9" l="1"/>
  <c r="V920" i="9"/>
  <c r="W920" i="9" s="1"/>
  <c r="S920" i="9"/>
  <c r="Y918" i="9"/>
  <c r="Z918" i="9" s="1"/>
  <c r="R921" i="9"/>
  <c r="AA917" i="9"/>
  <c r="AB917" i="9"/>
  <c r="X920" i="9" l="1"/>
  <c r="AD917" i="9"/>
  <c r="V921" i="9"/>
  <c r="W921" i="9" s="1"/>
  <c r="S921" i="9"/>
  <c r="X921" i="9" s="1"/>
  <c r="AB918" i="9"/>
  <c r="AA918" i="9"/>
  <c r="R922" i="9"/>
  <c r="Y919" i="9"/>
  <c r="Z919" i="9" s="1"/>
  <c r="AD918" i="9" l="1"/>
  <c r="V922" i="9"/>
  <c r="W922" i="9" s="1"/>
  <c r="S922" i="9"/>
  <c r="R923" i="9"/>
  <c r="AA919" i="9"/>
  <c r="AB919" i="9"/>
  <c r="Y920" i="9"/>
  <c r="Z920" i="9" s="1"/>
  <c r="X922" i="9" l="1"/>
  <c r="AD919" i="9"/>
  <c r="V923" i="9"/>
  <c r="W923" i="9" s="1"/>
  <c r="S923" i="9"/>
  <c r="X923" i="9" s="1"/>
  <c r="AB920" i="9"/>
  <c r="AA920" i="9"/>
  <c r="Y921" i="9"/>
  <c r="Z921" i="9" s="1"/>
  <c r="R924" i="9"/>
  <c r="AD920" i="9" l="1"/>
  <c r="V924" i="9"/>
  <c r="W924" i="9" s="1"/>
  <c r="S924" i="9"/>
  <c r="AA921" i="9"/>
  <c r="AB921" i="9"/>
  <c r="R925" i="9"/>
  <c r="Y922" i="9"/>
  <c r="Z922" i="9" s="1"/>
  <c r="X924" i="9" l="1"/>
  <c r="AD921" i="9"/>
  <c r="V925" i="9"/>
  <c r="W925" i="9" s="1"/>
  <c r="S925" i="9"/>
  <c r="Y923" i="9"/>
  <c r="Z923" i="9" s="1"/>
  <c r="R926" i="9"/>
  <c r="AB922" i="9"/>
  <c r="AA922" i="9"/>
  <c r="X925" i="9" l="1"/>
  <c r="AD922" i="9"/>
  <c r="V926" i="9"/>
  <c r="W926" i="9" s="1"/>
  <c r="S926" i="9"/>
  <c r="R927" i="9"/>
  <c r="Y924" i="9"/>
  <c r="Z924" i="9" s="1"/>
  <c r="AA923" i="9"/>
  <c r="AB923" i="9"/>
  <c r="X926" i="9" l="1"/>
  <c r="AD923" i="9"/>
  <c r="V927" i="9"/>
  <c r="W927" i="9" s="1"/>
  <c r="S927" i="9"/>
  <c r="AB924" i="9"/>
  <c r="AA924" i="9"/>
  <c r="R928" i="9"/>
  <c r="Y925" i="9"/>
  <c r="Z925" i="9" s="1"/>
  <c r="X927" i="9" l="1"/>
  <c r="AD924" i="9"/>
  <c r="V928" i="9"/>
  <c r="W928" i="9" s="1"/>
  <c r="S928" i="9"/>
  <c r="AA925" i="9"/>
  <c r="AB925" i="9"/>
  <c r="R929" i="9"/>
  <c r="Y926" i="9"/>
  <c r="Z926" i="9" s="1"/>
  <c r="X928" i="9" l="1"/>
  <c r="AD925" i="9"/>
  <c r="V929" i="9"/>
  <c r="W929" i="9" s="1"/>
  <c r="S929" i="9"/>
  <c r="X929" i="9" s="1"/>
  <c r="Y927" i="9"/>
  <c r="Z927" i="9" s="1"/>
  <c r="R930" i="9"/>
  <c r="AB926" i="9"/>
  <c r="AA926" i="9"/>
  <c r="AD926" i="9" l="1"/>
  <c r="V930" i="9"/>
  <c r="W930" i="9" s="1"/>
  <c r="S930" i="9"/>
  <c r="AA927" i="9"/>
  <c r="AB927" i="9"/>
  <c r="R931" i="9"/>
  <c r="Y928" i="9"/>
  <c r="Z928" i="9" s="1"/>
  <c r="X930" i="9" l="1"/>
  <c r="AD927" i="9"/>
  <c r="V931" i="9"/>
  <c r="W931" i="9" s="1"/>
  <c r="S931" i="9"/>
  <c r="X931" i="9" s="1"/>
  <c r="AB928" i="9"/>
  <c r="AA928" i="9"/>
  <c r="R932" i="9"/>
  <c r="Y929" i="9"/>
  <c r="Z929" i="9" s="1"/>
  <c r="AD928" i="9" l="1"/>
  <c r="V932" i="9"/>
  <c r="W932" i="9" s="1"/>
  <c r="S932" i="9"/>
  <c r="AA929" i="9"/>
  <c r="AB929" i="9"/>
  <c r="Y930" i="9"/>
  <c r="Z930" i="9" s="1"/>
  <c r="R933" i="9"/>
  <c r="X932" i="9" l="1"/>
  <c r="AD929" i="9"/>
  <c r="V933" i="9"/>
  <c r="W933" i="9" s="1"/>
  <c r="S933" i="9"/>
  <c r="R934" i="9"/>
  <c r="Y931" i="9"/>
  <c r="Z931" i="9" s="1"/>
  <c r="AB930" i="9"/>
  <c r="AA930" i="9"/>
  <c r="X933" i="9" l="1"/>
  <c r="AD930" i="9"/>
  <c r="V934" i="9"/>
  <c r="W934" i="9" s="1"/>
  <c r="X934" i="9" s="1"/>
  <c r="S934" i="9"/>
  <c r="AA931" i="9"/>
  <c r="AB931" i="9"/>
  <c r="R935" i="9"/>
  <c r="Y932" i="9"/>
  <c r="Z932" i="9" s="1"/>
  <c r="AD931" i="9" l="1"/>
  <c r="V935" i="9"/>
  <c r="W935" i="9" s="1"/>
  <c r="S935" i="9"/>
  <c r="Y933" i="9"/>
  <c r="Z933" i="9" s="1"/>
  <c r="R936" i="9"/>
  <c r="AB932" i="9"/>
  <c r="AA932" i="9"/>
  <c r="X935" i="9" l="1"/>
  <c r="AD932" i="9"/>
  <c r="V936" i="9"/>
  <c r="W936" i="9" s="1"/>
  <c r="S936" i="9"/>
  <c r="AA933" i="9"/>
  <c r="AB933" i="9"/>
  <c r="R937" i="9"/>
  <c r="Y934" i="9"/>
  <c r="Z934" i="9" s="1"/>
  <c r="X936" i="9" l="1"/>
  <c r="AD933" i="9"/>
  <c r="V937" i="9"/>
  <c r="W937" i="9" s="1"/>
  <c r="S937" i="9"/>
  <c r="X937" i="9" s="1"/>
  <c r="AB934" i="9"/>
  <c r="AA934" i="9"/>
  <c r="R938" i="9"/>
  <c r="Y935" i="9"/>
  <c r="Z935" i="9" s="1"/>
  <c r="AD934" i="9" l="1"/>
  <c r="V938" i="9"/>
  <c r="W938" i="9" s="1"/>
  <c r="S938" i="9"/>
  <c r="AA935" i="9"/>
  <c r="AB935" i="9"/>
  <c r="R939" i="9"/>
  <c r="Y936" i="9"/>
  <c r="Z936" i="9" s="1"/>
  <c r="X938" i="9" l="1"/>
  <c r="AD935" i="9"/>
  <c r="V939" i="9"/>
  <c r="W939" i="9" s="1"/>
  <c r="S939" i="9"/>
  <c r="X939" i="9" s="1"/>
  <c r="Y937" i="9"/>
  <c r="Z937" i="9" s="1"/>
  <c r="AB936" i="9"/>
  <c r="AA936" i="9"/>
  <c r="R940" i="9"/>
  <c r="AD936" i="9" l="1"/>
  <c r="V940" i="9"/>
  <c r="W940" i="9" s="1"/>
  <c r="S940" i="9"/>
  <c r="R941" i="9"/>
  <c r="Y938" i="9"/>
  <c r="Z938" i="9" s="1"/>
  <c r="AA937" i="9"/>
  <c r="AB937" i="9"/>
  <c r="X940" i="9" l="1"/>
  <c r="AD937" i="9"/>
  <c r="V941" i="9"/>
  <c r="W941" i="9" s="1"/>
  <c r="S941" i="9"/>
  <c r="X941" i="9" s="1"/>
  <c r="AB938" i="9"/>
  <c r="AA938" i="9"/>
  <c r="R942" i="9"/>
  <c r="Y939" i="9"/>
  <c r="Z939" i="9" s="1"/>
  <c r="AD938" i="9" l="1"/>
  <c r="V942" i="9"/>
  <c r="W942" i="9" s="1"/>
  <c r="S942" i="9"/>
  <c r="R943" i="9"/>
  <c r="Y940" i="9"/>
  <c r="Z940" i="9" s="1"/>
  <c r="AA939" i="9"/>
  <c r="AB939" i="9"/>
  <c r="X942" i="9" l="1"/>
  <c r="AD939" i="9"/>
  <c r="V943" i="9"/>
  <c r="W943" i="9" s="1"/>
  <c r="S943" i="9"/>
  <c r="AB940" i="9"/>
  <c r="AA940" i="9"/>
  <c r="Y941" i="9"/>
  <c r="Z941" i="9" s="1"/>
  <c r="R944" i="9"/>
  <c r="X943" i="9" l="1"/>
  <c r="AD940" i="9"/>
  <c r="V944" i="9"/>
  <c r="W944" i="9" s="1"/>
  <c r="S944" i="9"/>
  <c r="R945" i="9"/>
  <c r="Y942" i="9"/>
  <c r="Z942" i="9" s="1"/>
  <c r="AA941" i="9"/>
  <c r="AB941" i="9"/>
  <c r="X944" i="9" l="1"/>
  <c r="AD941" i="9"/>
  <c r="V945" i="9"/>
  <c r="W945" i="9" s="1"/>
  <c r="S945" i="9"/>
  <c r="X945" i="9" s="1"/>
  <c r="AB942" i="9"/>
  <c r="AA942" i="9"/>
  <c r="R946" i="9"/>
  <c r="Y943" i="9"/>
  <c r="Z943" i="9" s="1"/>
  <c r="AD942" i="9" l="1"/>
  <c r="V946" i="9"/>
  <c r="W946" i="9" s="1"/>
  <c r="S946" i="9"/>
  <c r="AA943" i="9"/>
  <c r="AB943" i="9"/>
  <c r="R947" i="9"/>
  <c r="Y944" i="9"/>
  <c r="Z944" i="9" s="1"/>
  <c r="X946" i="9" l="1"/>
  <c r="AD943" i="9"/>
  <c r="V947" i="9"/>
  <c r="W947" i="9" s="1"/>
  <c r="S947" i="9"/>
  <c r="X947" i="9" s="1"/>
  <c r="AB944" i="9"/>
  <c r="AA944" i="9"/>
  <c r="R948" i="9"/>
  <c r="Y945" i="9"/>
  <c r="Z945" i="9" s="1"/>
  <c r="AD944" i="9" l="1"/>
  <c r="V948" i="9"/>
  <c r="W948" i="9" s="1"/>
  <c r="S948" i="9"/>
  <c r="AA945" i="9"/>
  <c r="AB945" i="9"/>
  <c r="Y946" i="9"/>
  <c r="Z946" i="9" s="1"/>
  <c r="R949" i="9"/>
  <c r="X948" i="9" l="1"/>
  <c r="AD945" i="9"/>
  <c r="V949" i="9"/>
  <c r="W949" i="9" s="1"/>
  <c r="X949" i="9" s="1"/>
  <c r="S949" i="9"/>
  <c r="AB946" i="9"/>
  <c r="AA946" i="9"/>
  <c r="R950" i="9"/>
  <c r="Y947" i="9"/>
  <c r="Z947" i="9" s="1"/>
  <c r="AD946" i="9" l="1"/>
  <c r="V950" i="9"/>
  <c r="W950" i="9" s="1"/>
  <c r="S950" i="9"/>
  <c r="Y948" i="9"/>
  <c r="Z948" i="9" s="1"/>
  <c r="R951" i="9"/>
  <c r="AA947" i="9"/>
  <c r="AB947" i="9"/>
  <c r="X950" i="9" l="1"/>
  <c r="AD947" i="9"/>
  <c r="V951" i="9"/>
  <c r="W951" i="9" s="1"/>
  <c r="S951" i="9"/>
  <c r="R952" i="9"/>
  <c r="Y949" i="9"/>
  <c r="Z949" i="9" s="1"/>
  <c r="AB948" i="9"/>
  <c r="AA948" i="9"/>
  <c r="X951" i="9" l="1"/>
  <c r="AD948" i="9"/>
  <c r="V952" i="9"/>
  <c r="W952" i="9" s="1"/>
  <c r="S952" i="9"/>
  <c r="X952" i="9" s="1"/>
  <c r="AA949" i="9"/>
  <c r="AB949" i="9"/>
  <c r="Y950" i="9"/>
  <c r="Z950" i="9" s="1"/>
  <c r="R953" i="9"/>
  <c r="AD949" i="9" l="1"/>
  <c r="V953" i="9"/>
  <c r="W953" i="9" s="1"/>
  <c r="S953" i="9"/>
  <c r="X953" i="9" s="1"/>
  <c r="AB950" i="9"/>
  <c r="AA950" i="9"/>
  <c r="R954" i="9"/>
  <c r="Y951" i="9"/>
  <c r="Z951" i="9" s="1"/>
  <c r="AD950" i="9" l="1"/>
  <c r="V954" i="9"/>
  <c r="W954" i="9" s="1"/>
  <c r="S954" i="9"/>
  <c r="AA951" i="9"/>
  <c r="AB951" i="9"/>
  <c r="R955" i="9"/>
  <c r="Y952" i="9"/>
  <c r="Z952" i="9" s="1"/>
  <c r="X954" i="9" l="1"/>
  <c r="AD951" i="9"/>
  <c r="V955" i="9"/>
  <c r="W955" i="9" s="1"/>
  <c r="S955" i="9"/>
  <c r="X955" i="9" s="1"/>
  <c r="AB952" i="9"/>
  <c r="AA952" i="9"/>
  <c r="R956" i="9"/>
  <c r="Y953" i="9"/>
  <c r="Z953" i="9" s="1"/>
  <c r="AD952" i="9" l="1"/>
  <c r="V956" i="9"/>
  <c r="W956" i="9" s="1"/>
  <c r="S956" i="9"/>
  <c r="Y954" i="9"/>
  <c r="Z954" i="9" s="1"/>
  <c r="R957" i="9"/>
  <c r="AA953" i="9"/>
  <c r="AB953" i="9"/>
  <c r="X956" i="9" l="1"/>
  <c r="AD953" i="9"/>
  <c r="V957" i="9"/>
  <c r="W957" i="9" s="1"/>
  <c r="S957" i="9"/>
  <c r="AB954" i="9"/>
  <c r="AA954" i="9"/>
  <c r="Y955" i="9"/>
  <c r="Z955" i="9" s="1"/>
  <c r="R958" i="9"/>
  <c r="X957" i="9" l="1"/>
  <c r="AD954" i="9"/>
  <c r="V958" i="9"/>
  <c r="W958" i="9" s="1"/>
  <c r="S958" i="9"/>
  <c r="R959" i="9"/>
  <c r="Y956" i="9"/>
  <c r="Z956" i="9" s="1"/>
  <c r="AA955" i="9"/>
  <c r="AB955" i="9"/>
  <c r="X958" i="9" l="1"/>
  <c r="AD955" i="9"/>
  <c r="V959" i="9"/>
  <c r="W959" i="9" s="1"/>
  <c r="S959" i="9"/>
  <c r="AB956" i="9"/>
  <c r="AA956" i="9"/>
  <c r="R960" i="9"/>
  <c r="Y957" i="9"/>
  <c r="Z957" i="9" s="1"/>
  <c r="X959" i="9" l="1"/>
  <c r="AD956" i="9"/>
  <c r="V960" i="9"/>
  <c r="W960" i="9" s="1"/>
  <c r="S960" i="9"/>
  <c r="X960" i="9" s="1"/>
  <c r="R961" i="9"/>
  <c r="Y958" i="9"/>
  <c r="Z958" i="9" s="1"/>
  <c r="AA957" i="9"/>
  <c r="AB957" i="9"/>
  <c r="AD957" i="9" l="1"/>
  <c r="V961" i="9"/>
  <c r="W961" i="9" s="1"/>
  <c r="S961" i="9"/>
  <c r="AB958" i="9"/>
  <c r="AA958" i="9"/>
  <c r="R962" i="9"/>
  <c r="Y959" i="9"/>
  <c r="Z959" i="9" s="1"/>
  <c r="X961" i="9" l="1"/>
  <c r="AD958" i="9"/>
  <c r="V962" i="9"/>
  <c r="W962" i="9" s="1"/>
  <c r="S962" i="9"/>
  <c r="AA959" i="9"/>
  <c r="AB959" i="9"/>
  <c r="R963" i="9"/>
  <c r="Y960" i="9"/>
  <c r="Z960" i="9" s="1"/>
  <c r="X962" i="9" l="1"/>
  <c r="AD959" i="9"/>
  <c r="V963" i="9"/>
  <c r="W963" i="9" s="1"/>
  <c r="X963" i="9" s="1"/>
  <c r="S963" i="9"/>
  <c r="AB960" i="9"/>
  <c r="AA960" i="9"/>
  <c r="R964" i="9"/>
  <c r="Y961" i="9"/>
  <c r="Z961" i="9" s="1"/>
  <c r="AD960" i="9" l="1"/>
  <c r="V964" i="9"/>
  <c r="W964" i="9" s="1"/>
  <c r="S964" i="9"/>
  <c r="AA961" i="9"/>
  <c r="AB961" i="9"/>
  <c r="Y962" i="9"/>
  <c r="Z962" i="9" s="1"/>
  <c r="R965" i="9"/>
  <c r="X964" i="9" l="1"/>
  <c r="AD961" i="9"/>
  <c r="V965" i="9"/>
  <c r="W965" i="9" s="1"/>
  <c r="S965" i="9"/>
  <c r="X965" i="9" s="1"/>
  <c r="R966" i="9"/>
  <c r="AB962" i="9"/>
  <c r="AA962" i="9"/>
  <c r="Y963" i="9"/>
  <c r="Z963" i="9" s="1"/>
  <c r="AD962" i="9" l="1"/>
  <c r="V966" i="9"/>
  <c r="W966" i="9" s="1"/>
  <c r="S966" i="9"/>
  <c r="AA963" i="9"/>
  <c r="AB963" i="9"/>
  <c r="R967" i="9"/>
  <c r="Y964" i="9"/>
  <c r="Z964" i="9" s="1"/>
  <c r="X966" i="9" l="1"/>
  <c r="AD963" i="9"/>
  <c r="V967" i="9"/>
  <c r="W967" i="9" s="1"/>
  <c r="S967" i="9"/>
  <c r="R968" i="9"/>
  <c r="AB964" i="9"/>
  <c r="AA964" i="9"/>
  <c r="Y965" i="9"/>
  <c r="Z965" i="9" s="1"/>
  <c r="X967" i="9" l="1"/>
  <c r="AD964" i="9"/>
  <c r="V968" i="9"/>
  <c r="W968" i="9" s="1"/>
  <c r="S968" i="9"/>
  <c r="AA965" i="9"/>
  <c r="AB965" i="9"/>
  <c r="R969" i="9"/>
  <c r="Y966" i="9"/>
  <c r="Z966" i="9" s="1"/>
  <c r="X968" i="9" l="1"/>
  <c r="AD965" i="9"/>
  <c r="V969" i="9"/>
  <c r="W969" i="9" s="1"/>
  <c r="S969" i="9"/>
  <c r="AB966" i="9"/>
  <c r="AA966" i="9"/>
  <c r="R970" i="9"/>
  <c r="Y967" i="9"/>
  <c r="Z967" i="9" s="1"/>
  <c r="X969" i="9" l="1"/>
  <c r="AD966" i="9"/>
  <c r="V970" i="9"/>
  <c r="W970" i="9" s="1"/>
  <c r="S970" i="9"/>
  <c r="Y968" i="9"/>
  <c r="Z968" i="9" s="1"/>
  <c r="R971" i="9"/>
  <c r="AA967" i="9"/>
  <c r="AB967" i="9"/>
  <c r="X970" i="9" l="1"/>
  <c r="AD967" i="9"/>
  <c r="V971" i="9"/>
  <c r="W971" i="9" s="1"/>
  <c r="S971" i="9"/>
  <c r="R972" i="9"/>
  <c r="AB968" i="9"/>
  <c r="AA968" i="9"/>
  <c r="Y969" i="9"/>
  <c r="Z969" i="9" s="1"/>
  <c r="X971" i="9" l="1"/>
  <c r="AD968" i="9"/>
  <c r="V972" i="9"/>
  <c r="W972" i="9" s="1"/>
  <c r="S972" i="9"/>
  <c r="AA969" i="9"/>
  <c r="AB969" i="9"/>
  <c r="R973" i="9"/>
  <c r="Y970" i="9"/>
  <c r="Z970" i="9" s="1"/>
  <c r="X972" i="9" l="1"/>
  <c r="AD969" i="9"/>
  <c r="V973" i="9"/>
  <c r="W973" i="9" s="1"/>
  <c r="X973" i="9" s="1"/>
  <c r="S973" i="9"/>
  <c r="Y971" i="9"/>
  <c r="Z971" i="9" s="1"/>
  <c r="AB970" i="9"/>
  <c r="AA970" i="9"/>
  <c r="R974" i="9"/>
  <c r="AD970" i="9" l="1"/>
  <c r="V974" i="9"/>
  <c r="W974" i="9" s="1"/>
  <c r="S974" i="9"/>
  <c r="AA971" i="9"/>
  <c r="AB971" i="9"/>
  <c r="Y972" i="9"/>
  <c r="Z972" i="9" s="1"/>
  <c r="R975" i="9"/>
  <c r="X974" i="9" l="1"/>
  <c r="AD971" i="9"/>
  <c r="V975" i="9"/>
  <c r="W975" i="9" s="1"/>
  <c r="X975" i="9" s="1"/>
  <c r="S975" i="9"/>
  <c r="R976" i="9"/>
  <c r="AB972" i="9"/>
  <c r="AA972" i="9"/>
  <c r="Y973" i="9"/>
  <c r="Z973" i="9" s="1"/>
  <c r="AD972" i="9" l="1"/>
  <c r="V976" i="9"/>
  <c r="W976" i="9" s="1"/>
  <c r="S976" i="9"/>
  <c r="AA973" i="9"/>
  <c r="AB973" i="9"/>
  <c r="Y974" i="9"/>
  <c r="Z974" i="9" s="1"/>
  <c r="R977" i="9"/>
  <c r="X976" i="9" l="1"/>
  <c r="AD973" i="9"/>
  <c r="V977" i="9"/>
  <c r="W977" i="9" s="1"/>
  <c r="S977" i="9"/>
  <c r="AB974" i="9"/>
  <c r="AA974" i="9"/>
  <c r="R978" i="9"/>
  <c r="Y975" i="9"/>
  <c r="Z975" i="9" s="1"/>
  <c r="X977" i="9" l="1"/>
  <c r="AD974" i="9"/>
  <c r="V978" i="9"/>
  <c r="W978" i="9" s="1"/>
  <c r="S978" i="9"/>
  <c r="AA975" i="9"/>
  <c r="AB975" i="9"/>
  <c r="R979" i="9"/>
  <c r="Y976" i="9"/>
  <c r="Z976" i="9" s="1"/>
  <c r="X978" i="9" l="1"/>
  <c r="AD975" i="9"/>
  <c r="V979" i="9"/>
  <c r="W979" i="9" s="1"/>
  <c r="X979" i="9" s="1"/>
  <c r="S979" i="9"/>
  <c r="AB976" i="9"/>
  <c r="AA976" i="9"/>
  <c r="R980" i="9"/>
  <c r="Y977" i="9"/>
  <c r="Z977" i="9" s="1"/>
  <c r="AD976" i="9" l="1"/>
  <c r="V980" i="9"/>
  <c r="W980" i="9" s="1"/>
  <c r="S980" i="9"/>
  <c r="AA977" i="9"/>
  <c r="AB977" i="9"/>
  <c r="Y978" i="9"/>
  <c r="Z978" i="9" s="1"/>
  <c r="R981" i="9"/>
  <c r="X980" i="9" l="1"/>
  <c r="AD977" i="9"/>
  <c r="V981" i="9"/>
  <c r="W981" i="9" s="1"/>
  <c r="S981" i="9"/>
  <c r="AB978" i="9"/>
  <c r="AA978" i="9"/>
  <c r="R982" i="9"/>
  <c r="Y979" i="9"/>
  <c r="Z979" i="9" s="1"/>
  <c r="X981" i="9" l="1"/>
  <c r="AD978" i="9"/>
  <c r="V982" i="9"/>
  <c r="W982" i="9" s="1"/>
  <c r="X982" i="9" s="1"/>
  <c r="S982" i="9"/>
  <c r="Y980" i="9"/>
  <c r="Z980" i="9" s="1"/>
  <c r="AA979" i="9"/>
  <c r="AB979" i="9"/>
  <c r="R983" i="9"/>
  <c r="AD979" i="9" l="1"/>
  <c r="V983" i="9"/>
  <c r="W983" i="9" s="1"/>
  <c r="S983" i="9"/>
  <c r="X983" i="9" s="1"/>
  <c r="AB980" i="9"/>
  <c r="AA980" i="9"/>
  <c r="R984" i="9"/>
  <c r="Y981" i="9"/>
  <c r="Z981" i="9" s="1"/>
  <c r="AD980" i="9" l="1"/>
  <c r="V984" i="9"/>
  <c r="W984" i="9" s="1"/>
  <c r="S984" i="9"/>
  <c r="AA981" i="9"/>
  <c r="AB981" i="9"/>
  <c r="R985" i="9"/>
  <c r="Y982" i="9"/>
  <c r="Z982" i="9" s="1"/>
  <c r="X984" i="9" l="1"/>
  <c r="AD981" i="9"/>
  <c r="V985" i="9"/>
  <c r="W985" i="9" s="1"/>
  <c r="S985" i="9"/>
  <c r="R986" i="9"/>
  <c r="AB982" i="9"/>
  <c r="AA982" i="9"/>
  <c r="Y983" i="9"/>
  <c r="Z983" i="9" s="1"/>
  <c r="X985" i="9" l="1"/>
  <c r="AD982" i="9"/>
  <c r="V986" i="9"/>
  <c r="W986" i="9" s="1"/>
  <c r="S986" i="9"/>
  <c r="AA983" i="9"/>
  <c r="AB983" i="9"/>
  <c r="R987" i="9"/>
  <c r="Y984" i="9"/>
  <c r="Z984" i="9" s="1"/>
  <c r="X986" i="9" l="1"/>
  <c r="AD983" i="9"/>
  <c r="V987" i="9"/>
  <c r="W987" i="9" s="1"/>
  <c r="S987" i="9"/>
  <c r="X987" i="9" s="1"/>
  <c r="R988" i="9"/>
  <c r="AB984" i="9"/>
  <c r="AA984" i="9"/>
  <c r="Y985" i="9"/>
  <c r="Z985" i="9" s="1"/>
  <c r="AD984" i="9" l="1"/>
  <c r="V988" i="9"/>
  <c r="W988" i="9" s="1"/>
  <c r="S988" i="9"/>
  <c r="AA985" i="9"/>
  <c r="AB985" i="9"/>
  <c r="R989" i="9"/>
  <c r="Y986" i="9"/>
  <c r="Z986" i="9" s="1"/>
  <c r="X988" i="9" l="1"/>
  <c r="AD985" i="9"/>
  <c r="V989" i="9"/>
  <c r="W989" i="9" s="1"/>
  <c r="S989" i="9"/>
  <c r="X989" i="9" s="1"/>
  <c r="AB986" i="9"/>
  <c r="AA986" i="9"/>
  <c r="R990" i="9"/>
  <c r="Y987" i="9"/>
  <c r="Z987" i="9" s="1"/>
  <c r="AD986" i="9" l="1"/>
  <c r="V990" i="9"/>
  <c r="W990" i="9" s="1"/>
  <c r="S990" i="9"/>
  <c r="AA987" i="9"/>
  <c r="AB987" i="9"/>
  <c r="R991" i="9"/>
  <c r="Y988" i="9"/>
  <c r="Z988" i="9" s="1"/>
  <c r="X990" i="9" l="1"/>
  <c r="AD987" i="9"/>
  <c r="V991" i="9"/>
  <c r="W991" i="9" s="1"/>
  <c r="X991" i="9" s="1"/>
  <c r="S991" i="9"/>
  <c r="R992" i="9"/>
  <c r="AB988" i="9"/>
  <c r="AA988" i="9"/>
  <c r="Y989" i="9"/>
  <c r="Z989" i="9" s="1"/>
  <c r="AD988" i="9" l="1"/>
  <c r="V992" i="9"/>
  <c r="W992" i="9" s="1"/>
  <c r="S992" i="9"/>
  <c r="AA989" i="9"/>
  <c r="AB989" i="9"/>
  <c r="R993" i="9"/>
  <c r="Y990" i="9"/>
  <c r="Z990" i="9" s="1"/>
  <c r="X992" i="9" l="1"/>
  <c r="AD989" i="9"/>
  <c r="V993" i="9"/>
  <c r="W993" i="9" s="1"/>
  <c r="S993" i="9"/>
  <c r="X993" i="9" s="1"/>
  <c r="Y991" i="9"/>
  <c r="Z991" i="9" s="1"/>
  <c r="AB990" i="9"/>
  <c r="AA990" i="9"/>
  <c r="R994" i="9"/>
  <c r="AD990" i="9" l="1"/>
  <c r="V994" i="9"/>
  <c r="W994" i="9" s="1"/>
  <c r="S994" i="9"/>
  <c r="AA991" i="9"/>
  <c r="AB991" i="9"/>
  <c r="R995" i="9"/>
  <c r="Y992" i="9"/>
  <c r="Z992" i="9" s="1"/>
  <c r="X994" i="9" l="1"/>
  <c r="AD991" i="9"/>
  <c r="V995" i="9"/>
  <c r="W995" i="9" s="1"/>
  <c r="S995" i="9"/>
  <c r="X995" i="9" s="1"/>
  <c r="AB992" i="9"/>
  <c r="AA992" i="9"/>
  <c r="R996" i="9"/>
  <c r="Y993" i="9"/>
  <c r="Z993" i="9" s="1"/>
  <c r="AD992" i="9" l="1"/>
  <c r="V996" i="9"/>
  <c r="W996" i="9" s="1"/>
  <c r="S996" i="9"/>
  <c r="R997" i="9"/>
  <c r="AA993" i="9"/>
  <c r="AB993" i="9"/>
  <c r="Y994" i="9"/>
  <c r="Z994" i="9" s="1"/>
  <c r="X996" i="9" l="1"/>
  <c r="AD993" i="9"/>
  <c r="V997" i="9"/>
  <c r="W997" i="9" s="1"/>
  <c r="S997" i="9"/>
  <c r="X997" i="9" s="1"/>
  <c r="AB994" i="9"/>
  <c r="AA994" i="9"/>
  <c r="R998" i="9"/>
  <c r="Y995" i="9"/>
  <c r="Z995" i="9" s="1"/>
  <c r="AD994" i="9" l="1"/>
  <c r="V998" i="9"/>
  <c r="W998" i="9" s="1"/>
  <c r="S998" i="9"/>
  <c r="AA995" i="9"/>
  <c r="AB995" i="9"/>
  <c r="R999" i="9"/>
  <c r="Y996" i="9"/>
  <c r="Z996" i="9" s="1"/>
  <c r="X998" i="9" l="1"/>
  <c r="AD995" i="9"/>
  <c r="V999" i="9"/>
  <c r="W999" i="9" s="1"/>
  <c r="S999" i="9"/>
  <c r="R1000" i="9"/>
  <c r="Y997" i="9"/>
  <c r="Z997" i="9" s="1"/>
  <c r="AB996" i="9"/>
  <c r="AA996" i="9"/>
  <c r="X999" i="9" l="1"/>
  <c r="AD996" i="9"/>
  <c r="V1000" i="9"/>
  <c r="W1000" i="9" s="1"/>
  <c r="S1000" i="9"/>
  <c r="AA997" i="9"/>
  <c r="AB997" i="9"/>
  <c r="R1001" i="9"/>
  <c r="Y998" i="9"/>
  <c r="Z998" i="9" s="1"/>
  <c r="X1000" i="9" l="1"/>
  <c r="AD997" i="9"/>
  <c r="V1001" i="9"/>
  <c r="W1001" i="9" s="1"/>
  <c r="S1001" i="9"/>
  <c r="AB998" i="9"/>
  <c r="AA998" i="9"/>
  <c r="R1002" i="9"/>
  <c r="Y999" i="9"/>
  <c r="Z999" i="9" s="1"/>
  <c r="X1001" i="9" l="1"/>
  <c r="AD998" i="9"/>
  <c r="V1002" i="9"/>
  <c r="W1002" i="9" s="1"/>
  <c r="S1002" i="9"/>
  <c r="AA999" i="9"/>
  <c r="AB999" i="9"/>
  <c r="Y1000" i="9"/>
  <c r="Z1000" i="9" s="1"/>
  <c r="R1003" i="9"/>
  <c r="X1002" i="9" l="1"/>
  <c r="AD999" i="9"/>
  <c r="V1003" i="9"/>
  <c r="W1003" i="9" s="1"/>
  <c r="S1003" i="9"/>
  <c r="AB1000" i="9"/>
  <c r="AA1000" i="9"/>
  <c r="Y1001" i="9"/>
  <c r="Z1001" i="9" s="1"/>
  <c r="R1004" i="9"/>
  <c r="X1003" i="9" l="1"/>
  <c r="AD1000" i="9"/>
  <c r="V1004" i="9"/>
  <c r="W1004" i="9" s="1"/>
  <c r="S1004" i="9"/>
  <c r="R1005" i="9"/>
  <c r="AA1001" i="9"/>
  <c r="AB1001" i="9"/>
  <c r="Y1002" i="9"/>
  <c r="Z1002" i="9" s="1"/>
  <c r="X1004" i="9" l="1"/>
  <c r="AD1001" i="9"/>
  <c r="V1005" i="9"/>
  <c r="W1005" i="9" s="1"/>
  <c r="S1005" i="9"/>
  <c r="X1005" i="9" s="1"/>
  <c r="AB1002" i="9"/>
  <c r="AA1002" i="9"/>
  <c r="R1006" i="9"/>
  <c r="Y1003" i="9"/>
  <c r="Z1003" i="9" s="1"/>
  <c r="AD1002" i="9" l="1"/>
  <c r="V1006" i="9"/>
  <c r="W1006" i="9" s="1"/>
  <c r="S1006" i="9"/>
  <c r="AA1003" i="9"/>
  <c r="AB1003" i="9"/>
  <c r="R1007" i="9"/>
  <c r="Y1004" i="9"/>
  <c r="Z1004" i="9" s="1"/>
  <c r="X1006" i="9" l="1"/>
  <c r="AD1003" i="9"/>
  <c r="V1007" i="9"/>
  <c r="W1007" i="9" s="1"/>
  <c r="S1007" i="9"/>
  <c r="AB1004" i="9"/>
  <c r="AA1004" i="9"/>
  <c r="R1008" i="9"/>
  <c r="Y1005" i="9"/>
  <c r="Z1005" i="9" s="1"/>
  <c r="X1007" i="9" l="1"/>
  <c r="AD1004" i="9"/>
  <c r="V1008" i="9"/>
  <c r="W1008" i="9" s="1"/>
  <c r="S1008" i="9"/>
  <c r="AA1005" i="9"/>
  <c r="AB1005" i="9"/>
  <c r="Y1006" i="9"/>
  <c r="Z1006" i="9" s="1"/>
  <c r="R1009" i="9"/>
  <c r="X1008" i="9" l="1"/>
  <c r="AD1005" i="9"/>
  <c r="V1009" i="9"/>
  <c r="W1009" i="9" s="1"/>
  <c r="S1009" i="9"/>
  <c r="X1009" i="9" s="1"/>
  <c r="R1010" i="9"/>
  <c r="AB1006" i="9"/>
  <c r="AA1006" i="9"/>
  <c r="Y1007" i="9"/>
  <c r="Z1007" i="9" s="1"/>
  <c r="AD1006" i="9" l="1"/>
  <c r="V1010" i="9"/>
  <c r="W1010" i="9" s="1"/>
  <c r="S1010" i="9"/>
  <c r="AA1007" i="9"/>
  <c r="AB1007" i="9"/>
  <c r="Y1008" i="9"/>
  <c r="Z1008" i="9" s="1"/>
  <c r="R1011" i="9"/>
  <c r="X1010" i="9" l="1"/>
  <c r="AD1007" i="9"/>
  <c r="V1011" i="9"/>
  <c r="W1011" i="9" s="1"/>
  <c r="X1011" i="9" s="1"/>
  <c r="S1011" i="9"/>
  <c r="AB1008" i="9"/>
  <c r="AA1008" i="9"/>
  <c r="Y1009" i="9"/>
  <c r="Z1009" i="9" s="1"/>
  <c r="R1012" i="9"/>
  <c r="AD1008" i="9" l="1"/>
  <c r="V1012" i="9"/>
  <c r="W1012" i="9" s="1"/>
  <c r="S1012" i="9"/>
  <c r="R1013" i="9"/>
  <c r="AA1009" i="9"/>
  <c r="AB1009" i="9"/>
  <c r="Y1010" i="9"/>
  <c r="Z1010" i="9" s="1"/>
  <c r="X1012" i="9" l="1"/>
  <c r="AD1009" i="9"/>
  <c r="V1013" i="9"/>
  <c r="W1013" i="9" s="1"/>
  <c r="S1013" i="9"/>
  <c r="AB1010" i="9"/>
  <c r="AA1010" i="9"/>
  <c r="Y1011" i="9"/>
  <c r="Z1011" i="9" s="1"/>
  <c r="R1014" i="9"/>
  <c r="X1013" i="9" l="1"/>
  <c r="AD1010" i="9"/>
  <c r="V1014" i="9"/>
  <c r="W1014" i="9" s="1"/>
  <c r="S1014" i="9"/>
  <c r="R1015" i="9"/>
  <c r="Y1012" i="9"/>
  <c r="Z1012" i="9" s="1"/>
  <c r="AA1011" i="9"/>
  <c r="AB1011" i="9"/>
  <c r="X1014" i="9" l="1"/>
  <c r="AD1011" i="9"/>
  <c r="V1015" i="9"/>
  <c r="W1015" i="9" s="1"/>
  <c r="S1015" i="9"/>
  <c r="X1015" i="9" s="1"/>
  <c r="R1016" i="9"/>
  <c r="AB1012" i="9"/>
  <c r="AA1012" i="9"/>
  <c r="Y1013" i="9"/>
  <c r="Z1013" i="9" s="1"/>
  <c r="AD1012" i="9" l="1"/>
  <c r="V1016" i="9"/>
  <c r="W1016" i="9" s="1"/>
  <c r="S1016" i="9"/>
  <c r="X1016" i="9" s="1"/>
  <c r="AA1013" i="9"/>
  <c r="AB1013" i="9"/>
  <c r="Y1014" i="9"/>
  <c r="Z1014" i="9" s="1"/>
  <c r="R1017" i="9"/>
  <c r="AD1013" i="9" l="1"/>
  <c r="V1017" i="9"/>
  <c r="W1017" i="9" s="1"/>
  <c r="S1017" i="9"/>
  <c r="AB1014" i="9"/>
  <c r="AA1014" i="9"/>
  <c r="R1018" i="9"/>
  <c r="Y1015" i="9"/>
  <c r="Z1015" i="9" s="1"/>
  <c r="X1017" i="9" l="1"/>
  <c r="AD1014" i="9"/>
  <c r="V1018" i="9"/>
  <c r="W1018" i="9" s="1"/>
  <c r="S1018" i="9"/>
  <c r="X1018" i="9" s="1"/>
  <c r="AA1015" i="9"/>
  <c r="AB1015" i="9"/>
  <c r="R1019" i="9"/>
  <c r="Y1016" i="9"/>
  <c r="Z1016" i="9" s="1"/>
  <c r="AD1015" i="9" l="1"/>
  <c r="V1019" i="9"/>
  <c r="W1019" i="9" s="1"/>
  <c r="S1019" i="9"/>
  <c r="X1019" i="9" s="1"/>
  <c r="AB1016" i="9"/>
  <c r="AA1016" i="9"/>
  <c r="R1020" i="9"/>
  <c r="Y1017" i="9"/>
  <c r="Z1017" i="9" s="1"/>
  <c r="AD1016" i="9" l="1"/>
  <c r="V1020" i="9"/>
  <c r="W1020" i="9" s="1"/>
  <c r="S1020" i="9"/>
  <c r="Y1018" i="9"/>
  <c r="Z1018" i="9" s="1"/>
  <c r="AA1017" i="9"/>
  <c r="AB1017" i="9"/>
  <c r="R1021" i="9"/>
  <c r="X1020" i="9" l="1"/>
  <c r="AD1017" i="9"/>
  <c r="V1021" i="9"/>
  <c r="W1021" i="9" s="1"/>
  <c r="S1021" i="9"/>
  <c r="X1021" i="9" s="1"/>
  <c r="AB1018" i="9"/>
  <c r="AA1018" i="9"/>
  <c r="Y1019" i="9"/>
  <c r="Z1019" i="9" s="1"/>
  <c r="R1022" i="9"/>
  <c r="AD1018" i="9" l="1"/>
  <c r="V1022" i="9"/>
  <c r="W1022" i="9" s="1"/>
  <c r="S1022" i="9"/>
  <c r="X1022" i="9" s="1"/>
  <c r="AA1019" i="9"/>
  <c r="AB1019" i="9"/>
  <c r="Y1020" i="9"/>
  <c r="Z1020" i="9" s="1"/>
  <c r="R1023" i="9"/>
  <c r="AD1019" i="9" l="1"/>
  <c r="V1023" i="9"/>
  <c r="W1023" i="9" s="1"/>
  <c r="S1023" i="9"/>
  <c r="R1024" i="9"/>
  <c r="AB1020" i="9"/>
  <c r="AA1020" i="9"/>
  <c r="Y1021" i="9"/>
  <c r="Z1021" i="9" s="1"/>
  <c r="X1023" i="9" l="1"/>
  <c r="AD1020" i="9"/>
  <c r="V1024" i="9"/>
  <c r="W1024" i="9" s="1"/>
  <c r="S1024" i="9"/>
  <c r="AA1021" i="9"/>
  <c r="AB1021" i="9"/>
  <c r="R1025" i="9"/>
  <c r="Y1022" i="9"/>
  <c r="Z1022" i="9" s="1"/>
  <c r="X1024" i="9" l="1"/>
  <c r="AD1021" i="9"/>
  <c r="V1025" i="9"/>
  <c r="W1025" i="9" s="1"/>
  <c r="S1025" i="9"/>
  <c r="X1025" i="9" s="1"/>
  <c r="AB1022" i="9"/>
  <c r="AA1022" i="9"/>
  <c r="R1026" i="9"/>
  <c r="Y1023" i="9"/>
  <c r="Z1023" i="9" s="1"/>
  <c r="AD1022" i="9" l="1"/>
  <c r="V1026" i="9"/>
  <c r="W1026" i="9" s="1"/>
  <c r="X1026" i="9" s="1"/>
  <c r="S1026" i="9"/>
  <c r="Y1024" i="9"/>
  <c r="Z1024" i="9" s="1"/>
  <c r="R1027" i="9"/>
  <c r="AA1023" i="9"/>
  <c r="AB1023" i="9"/>
  <c r="AD1023" i="9" l="1"/>
  <c r="V1027" i="9"/>
  <c r="W1027" i="9" s="1"/>
  <c r="S1027" i="9"/>
  <c r="X1027" i="9" s="1"/>
  <c r="AB1024" i="9"/>
  <c r="AA1024" i="9"/>
  <c r="Y1025" i="9"/>
  <c r="Z1025" i="9" s="1"/>
  <c r="R1028" i="9"/>
  <c r="AD1024" i="9" l="1"/>
  <c r="V1028" i="9"/>
  <c r="W1028" i="9" s="1"/>
  <c r="S1028" i="9"/>
  <c r="X1028" i="9" s="1"/>
  <c r="AA1025" i="9"/>
  <c r="AB1025" i="9"/>
  <c r="R1029" i="9"/>
  <c r="Y1026" i="9"/>
  <c r="Z1026" i="9" s="1"/>
  <c r="AD1025" i="9" l="1"/>
  <c r="V1029" i="9"/>
  <c r="W1029" i="9" s="1"/>
  <c r="S1029" i="9"/>
  <c r="R1030" i="9"/>
  <c r="AB1026" i="9"/>
  <c r="AA1026" i="9"/>
  <c r="Y1027" i="9"/>
  <c r="Z1027" i="9" s="1"/>
  <c r="X1029" i="9" l="1"/>
  <c r="AD1026" i="9"/>
  <c r="V1030" i="9"/>
  <c r="W1030" i="9" s="1"/>
  <c r="S1030" i="9"/>
  <c r="AA1027" i="9"/>
  <c r="AB1027" i="9"/>
  <c r="R1031" i="9"/>
  <c r="Y1028" i="9"/>
  <c r="Z1028" i="9" s="1"/>
  <c r="X1030" i="9" l="1"/>
  <c r="AD1027" i="9"/>
  <c r="V1031" i="9"/>
  <c r="W1031" i="9" s="1"/>
  <c r="X1031" i="9" s="1"/>
  <c r="S1031" i="9"/>
  <c r="AB1028" i="9"/>
  <c r="AA1028" i="9"/>
  <c r="R1032" i="9"/>
  <c r="Y1029" i="9"/>
  <c r="Z1029" i="9" s="1"/>
  <c r="AD1028" i="9" l="1"/>
  <c r="V1032" i="9"/>
  <c r="W1032" i="9" s="1"/>
  <c r="S1032" i="9"/>
  <c r="X1032" i="9" s="1"/>
  <c r="AA1029" i="9"/>
  <c r="AB1029" i="9"/>
  <c r="Y1030" i="9"/>
  <c r="Z1030" i="9" s="1"/>
  <c r="R1033" i="9"/>
  <c r="AD1029" i="9" l="1"/>
  <c r="V1033" i="9"/>
  <c r="W1033" i="9" s="1"/>
  <c r="S1033" i="9"/>
  <c r="R1034" i="9"/>
  <c r="AB1030" i="9"/>
  <c r="AA1030" i="9"/>
  <c r="Y1031" i="9"/>
  <c r="Z1031" i="9" s="1"/>
  <c r="X1033" i="9" l="1"/>
  <c r="AD1030" i="9"/>
  <c r="V1034" i="9"/>
  <c r="W1034" i="9" s="1"/>
  <c r="X1034" i="9" s="1"/>
  <c r="S1034" i="9"/>
  <c r="AA1031" i="9"/>
  <c r="AB1031" i="9"/>
  <c r="R1035" i="9"/>
  <c r="Y1032" i="9"/>
  <c r="Z1032" i="9" s="1"/>
  <c r="AD1031" i="9" l="1"/>
  <c r="V1035" i="9"/>
  <c r="W1035" i="9" s="1"/>
  <c r="S1035" i="9"/>
  <c r="AB1032" i="9"/>
  <c r="AA1032" i="9"/>
  <c r="R1036" i="9"/>
  <c r="Y1033" i="9"/>
  <c r="Z1033" i="9" s="1"/>
  <c r="X1035" i="9" l="1"/>
  <c r="AD1032" i="9"/>
  <c r="V1036" i="9"/>
  <c r="W1036" i="9" s="1"/>
  <c r="X1036" i="9" s="1"/>
  <c r="S1036" i="9"/>
  <c r="R1037" i="9"/>
  <c r="AA1033" i="9"/>
  <c r="AB1033" i="9"/>
  <c r="Y1034" i="9"/>
  <c r="Z1034" i="9" s="1"/>
  <c r="AD1033" i="9" l="1"/>
  <c r="V1037" i="9"/>
  <c r="W1037" i="9" s="1"/>
  <c r="S1037" i="9"/>
  <c r="R1038" i="9"/>
  <c r="AB1034" i="9"/>
  <c r="AA1034" i="9"/>
  <c r="Y1035" i="9"/>
  <c r="Z1035" i="9" s="1"/>
  <c r="X1037" i="9" l="1"/>
  <c r="AD1034" i="9"/>
  <c r="V1038" i="9"/>
  <c r="W1038" i="9" s="1"/>
  <c r="S1038" i="9"/>
  <c r="AA1035" i="9"/>
  <c r="AB1035" i="9"/>
  <c r="Y1036" i="9"/>
  <c r="Z1036" i="9" s="1"/>
  <c r="R1039" i="9"/>
  <c r="X1038" i="9" l="1"/>
  <c r="AD1035" i="9"/>
  <c r="V1039" i="9"/>
  <c r="W1039" i="9" s="1"/>
  <c r="X1039" i="9" s="1"/>
  <c r="S1039" i="9"/>
  <c r="AB1036" i="9"/>
  <c r="AA1036" i="9"/>
  <c r="R1040" i="9"/>
  <c r="Y1037" i="9"/>
  <c r="Z1037" i="9" s="1"/>
  <c r="AD1036" i="9" l="1"/>
  <c r="V1040" i="9"/>
  <c r="W1040" i="9" s="1"/>
  <c r="S1040" i="9"/>
  <c r="X1040" i="9" s="1"/>
  <c r="AA1037" i="9"/>
  <c r="AB1037" i="9"/>
  <c r="R1041" i="9"/>
  <c r="Y1038" i="9"/>
  <c r="Z1038" i="9" s="1"/>
  <c r="AD1037" i="9" l="1"/>
  <c r="V1041" i="9"/>
  <c r="W1041" i="9" s="1"/>
  <c r="S1041" i="9"/>
  <c r="AB1038" i="9"/>
  <c r="AA1038" i="9"/>
  <c r="R1042" i="9"/>
  <c r="Y1039" i="9"/>
  <c r="Z1039" i="9" s="1"/>
  <c r="X1041" i="9" l="1"/>
  <c r="AD1038" i="9"/>
  <c r="V1042" i="9"/>
  <c r="W1042" i="9" s="1"/>
  <c r="S1042" i="9"/>
  <c r="X1042" i="9" s="1"/>
  <c r="AA1039" i="9"/>
  <c r="AB1039" i="9"/>
  <c r="R1043" i="9"/>
  <c r="Y1040" i="9"/>
  <c r="Z1040" i="9" s="1"/>
  <c r="AD1039" i="9" l="1"/>
  <c r="V1043" i="9"/>
  <c r="W1043" i="9" s="1"/>
  <c r="S1043" i="9"/>
  <c r="AB1040" i="9"/>
  <c r="AA1040" i="9"/>
  <c r="R1044" i="9"/>
  <c r="Y1041" i="9"/>
  <c r="Z1041" i="9" s="1"/>
  <c r="X1043" i="9" l="1"/>
  <c r="AD1040" i="9"/>
  <c r="V1044" i="9"/>
  <c r="W1044" i="9" s="1"/>
  <c r="S1044" i="9"/>
  <c r="Y1042" i="9"/>
  <c r="Z1042" i="9" s="1"/>
  <c r="R1045" i="9"/>
  <c r="AA1041" i="9"/>
  <c r="AB1041" i="9"/>
  <c r="X1044" i="9" l="1"/>
  <c r="AD1041" i="9"/>
  <c r="V1045" i="9"/>
  <c r="W1045" i="9" s="1"/>
  <c r="S1045" i="9"/>
  <c r="Y1043" i="9"/>
  <c r="Z1043" i="9" s="1"/>
  <c r="R1046" i="9"/>
  <c r="AB1042" i="9"/>
  <c r="AA1042" i="9"/>
  <c r="X1045" i="9" l="1"/>
  <c r="AD1042" i="9"/>
  <c r="V1046" i="9"/>
  <c r="W1046" i="9" s="1"/>
  <c r="S1046" i="9"/>
  <c r="X1046" i="9" s="1"/>
  <c r="R1047" i="9"/>
  <c r="Y1044" i="9"/>
  <c r="Z1044" i="9" s="1"/>
  <c r="AA1043" i="9"/>
  <c r="AB1043" i="9"/>
  <c r="AD1043" i="9" l="1"/>
  <c r="V1047" i="9"/>
  <c r="W1047" i="9" s="1"/>
  <c r="S1047" i="9"/>
  <c r="AB1044" i="9"/>
  <c r="AA1044" i="9"/>
  <c r="R1048" i="9"/>
  <c r="Y1045" i="9"/>
  <c r="Z1045" i="9" s="1"/>
  <c r="X1047" i="9" l="1"/>
  <c r="AD1044" i="9"/>
  <c r="V1048" i="9"/>
  <c r="W1048" i="9" s="1"/>
  <c r="S1048" i="9"/>
  <c r="Y1046" i="9"/>
  <c r="Z1046" i="9" s="1"/>
  <c r="R1049" i="9"/>
  <c r="AA1045" i="9"/>
  <c r="AB1045" i="9"/>
  <c r="X1048" i="9" l="1"/>
  <c r="AD1045" i="9"/>
  <c r="V1049" i="9"/>
  <c r="W1049" i="9" s="1"/>
  <c r="S1049" i="9"/>
  <c r="AB1046" i="9"/>
  <c r="AA1046" i="9"/>
  <c r="R1050" i="9"/>
  <c r="Y1047" i="9"/>
  <c r="Z1047" i="9" s="1"/>
  <c r="X1049" i="9" l="1"/>
  <c r="AD1046" i="9"/>
  <c r="V1050" i="9"/>
  <c r="W1050" i="9" s="1"/>
  <c r="S1050" i="9"/>
  <c r="X1050" i="9" s="1"/>
  <c r="Y1048" i="9"/>
  <c r="Z1048" i="9" s="1"/>
  <c r="R1051" i="9"/>
  <c r="AA1047" i="9"/>
  <c r="AB1047" i="9"/>
  <c r="AD1047" i="9" l="1"/>
  <c r="V1051" i="9"/>
  <c r="W1051" i="9" s="1"/>
  <c r="S1051" i="9"/>
  <c r="AB1048" i="9"/>
  <c r="AA1048" i="9"/>
  <c r="Y1049" i="9"/>
  <c r="Z1049" i="9" s="1"/>
  <c r="R1052" i="9"/>
  <c r="X1051" i="9" l="1"/>
  <c r="AD1048" i="9"/>
  <c r="V1052" i="9"/>
  <c r="W1052" i="9" s="1"/>
  <c r="S1052" i="9"/>
  <c r="AA1049" i="9"/>
  <c r="AB1049" i="9"/>
  <c r="R1053" i="9"/>
  <c r="Y1050" i="9"/>
  <c r="Z1050" i="9" s="1"/>
  <c r="X1052" i="9" l="1"/>
  <c r="AD1049" i="9"/>
  <c r="V1053" i="9"/>
  <c r="W1053" i="9" s="1"/>
  <c r="S1053" i="9"/>
  <c r="AB1050" i="9"/>
  <c r="AA1050" i="9"/>
  <c r="Y1051" i="9"/>
  <c r="Z1051" i="9" s="1"/>
  <c r="R1054" i="9"/>
  <c r="X1053" i="9" l="1"/>
  <c r="AD1050" i="9"/>
  <c r="V1054" i="9"/>
  <c r="W1054" i="9" s="1"/>
  <c r="S1054" i="9"/>
  <c r="X1054" i="9" s="1"/>
  <c r="AA1051" i="9"/>
  <c r="AB1051" i="9"/>
  <c r="R1055" i="9"/>
  <c r="Y1052" i="9"/>
  <c r="Z1052" i="9" s="1"/>
  <c r="AD1051" i="9" l="1"/>
  <c r="V1055" i="9"/>
  <c r="W1055" i="9" s="1"/>
  <c r="S1055" i="9"/>
  <c r="AB1052" i="9"/>
  <c r="AA1052" i="9"/>
  <c r="Y1053" i="9"/>
  <c r="Z1053" i="9" s="1"/>
  <c r="R1056" i="9"/>
  <c r="X1055" i="9" l="1"/>
  <c r="AD1052" i="9"/>
  <c r="V1056" i="9"/>
  <c r="W1056" i="9" s="1"/>
  <c r="S1056" i="9"/>
  <c r="AA1053" i="9"/>
  <c r="AB1053" i="9"/>
  <c r="R1057" i="9"/>
  <c r="Y1054" i="9"/>
  <c r="Z1054" i="9" s="1"/>
  <c r="X1056" i="9" l="1"/>
  <c r="AD1053" i="9"/>
  <c r="V1057" i="9"/>
  <c r="W1057" i="9" s="1"/>
  <c r="X1057" i="9" s="1"/>
  <c r="S1057" i="9"/>
  <c r="AB1054" i="9"/>
  <c r="AA1054" i="9"/>
  <c r="R1058" i="9"/>
  <c r="Y1055" i="9"/>
  <c r="Z1055" i="9" s="1"/>
  <c r="AD1054" i="9" l="1"/>
  <c r="V1058" i="9"/>
  <c r="W1058" i="9" s="1"/>
  <c r="S1058" i="9"/>
  <c r="X1058" i="9" s="1"/>
  <c r="AA1055" i="9"/>
  <c r="AB1055" i="9"/>
  <c r="R1059" i="9"/>
  <c r="Y1056" i="9"/>
  <c r="Z1056" i="9" s="1"/>
  <c r="AD1055" i="9" l="1"/>
  <c r="V1059" i="9"/>
  <c r="W1059" i="9" s="1"/>
  <c r="S1059" i="9"/>
  <c r="R1060" i="9"/>
  <c r="AB1056" i="9"/>
  <c r="AA1056" i="9"/>
  <c r="Y1057" i="9"/>
  <c r="Z1057" i="9" s="1"/>
  <c r="X1059" i="9" l="1"/>
  <c r="AD1056" i="9"/>
  <c r="V1060" i="9"/>
  <c r="W1060" i="9" s="1"/>
  <c r="S1060" i="9"/>
  <c r="X1060" i="9" s="1"/>
  <c r="AA1057" i="9"/>
  <c r="AB1057" i="9"/>
  <c r="Y1058" i="9"/>
  <c r="Z1058" i="9" s="1"/>
  <c r="R1061" i="9"/>
  <c r="AD1057" i="9" l="1"/>
  <c r="V1061" i="9"/>
  <c r="W1061" i="9" s="1"/>
  <c r="S1061" i="9"/>
  <c r="Y1059" i="9"/>
  <c r="Z1059" i="9" s="1"/>
  <c r="AB1058" i="9"/>
  <c r="AA1058" i="9"/>
  <c r="R1062" i="9"/>
  <c r="X1061" i="9" l="1"/>
  <c r="AD1058" i="9"/>
  <c r="V1062" i="9"/>
  <c r="W1062" i="9" s="1"/>
  <c r="S1062" i="9"/>
  <c r="AA1059" i="9"/>
  <c r="AB1059" i="9"/>
  <c r="Y1060" i="9"/>
  <c r="Z1060" i="9" s="1"/>
  <c r="R1063" i="9"/>
  <c r="X1062" i="9" l="1"/>
  <c r="AD1059" i="9"/>
  <c r="V1063" i="9"/>
  <c r="W1063" i="9" s="1"/>
  <c r="S1063" i="9"/>
  <c r="R1064" i="9"/>
  <c r="AB1060" i="9"/>
  <c r="AA1060" i="9"/>
  <c r="Y1061" i="9"/>
  <c r="Z1061" i="9" s="1"/>
  <c r="X1063" i="9" l="1"/>
  <c r="AD1060" i="9"/>
  <c r="V1064" i="9"/>
  <c r="W1064" i="9" s="1"/>
  <c r="S1064" i="9"/>
  <c r="AA1061" i="9"/>
  <c r="AB1061" i="9"/>
  <c r="Y1062" i="9"/>
  <c r="Z1062" i="9" s="1"/>
  <c r="R1065" i="9"/>
  <c r="X1064" i="9" l="1"/>
  <c r="AD1061" i="9"/>
  <c r="V1065" i="9"/>
  <c r="W1065" i="9" s="1"/>
  <c r="S1065" i="9"/>
  <c r="AB1062" i="9"/>
  <c r="AA1062" i="9"/>
  <c r="R1066" i="9"/>
  <c r="Y1063" i="9"/>
  <c r="Z1063" i="9" s="1"/>
  <c r="X1065" i="9" l="1"/>
  <c r="AD1062" i="9"/>
  <c r="V1066" i="9"/>
  <c r="W1066" i="9" s="1"/>
  <c r="S1066" i="9"/>
  <c r="X1066" i="9" s="1"/>
  <c r="AA1063" i="9"/>
  <c r="AB1063" i="9"/>
  <c r="R1067" i="9"/>
  <c r="Y1064" i="9"/>
  <c r="Z1064" i="9" s="1"/>
  <c r="AD1063" i="9" l="1"/>
  <c r="V1067" i="9"/>
  <c r="W1067" i="9" s="1"/>
  <c r="S1067" i="9"/>
  <c r="R1068" i="9"/>
  <c r="AB1064" i="9"/>
  <c r="AA1064" i="9"/>
  <c r="Y1065" i="9"/>
  <c r="Z1065" i="9" s="1"/>
  <c r="X1067" i="9" l="1"/>
  <c r="AD1064" i="9"/>
  <c r="V1068" i="9"/>
  <c r="W1068" i="9" s="1"/>
  <c r="S1068" i="9"/>
  <c r="X1068" i="9" s="1"/>
  <c r="AA1065" i="9"/>
  <c r="AB1065" i="9"/>
  <c r="Y1066" i="9"/>
  <c r="Z1066" i="9" s="1"/>
  <c r="R1069" i="9"/>
  <c r="AD1065" i="9" l="1"/>
  <c r="V1069" i="9"/>
  <c r="W1069" i="9" s="1"/>
  <c r="S1069" i="9"/>
  <c r="AB1066" i="9"/>
  <c r="AA1066" i="9"/>
  <c r="R1070" i="9"/>
  <c r="Y1067" i="9"/>
  <c r="Z1067" i="9" s="1"/>
  <c r="X1069" i="9" l="1"/>
  <c r="AD1066" i="9"/>
  <c r="V1070" i="9"/>
  <c r="W1070" i="9" s="1"/>
  <c r="S1070" i="9"/>
  <c r="X1070" i="9" s="1"/>
  <c r="AA1067" i="9"/>
  <c r="AB1067" i="9"/>
  <c r="R1071" i="9"/>
  <c r="Y1068" i="9"/>
  <c r="Z1068" i="9" s="1"/>
  <c r="AD1067" i="9" l="1"/>
  <c r="V1071" i="9"/>
  <c r="W1071" i="9" s="1"/>
  <c r="S1071" i="9"/>
  <c r="AB1068" i="9"/>
  <c r="AA1068" i="9"/>
  <c r="R1072" i="9"/>
  <c r="Y1069" i="9"/>
  <c r="Z1069" i="9" s="1"/>
  <c r="X1071" i="9" l="1"/>
  <c r="AD1068" i="9"/>
  <c r="V1072" i="9"/>
  <c r="W1072" i="9" s="1"/>
  <c r="S1072" i="9"/>
  <c r="AA1069" i="9"/>
  <c r="AB1069" i="9"/>
  <c r="Y1070" i="9"/>
  <c r="Z1070" i="9" s="1"/>
  <c r="R1073" i="9"/>
  <c r="X1072" i="9" l="1"/>
  <c r="AD1069" i="9"/>
  <c r="V1073" i="9"/>
  <c r="W1073" i="9" s="1"/>
  <c r="S1073" i="9"/>
  <c r="AB1070" i="9"/>
  <c r="AA1070" i="9"/>
  <c r="R1074" i="9"/>
  <c r="Y1071" i="9"/>
  <c r="Z1071" i="9" s="1"/>
  <c r="X1073" i="9" l="1"/>
  <c r="AD1070" i="9"/>
  <c r="V1074" i="9"/>
  <c r="W1074" i="9" s="1"/>
  <c r="S1074" i="9"/>
  <c r="X1074" i="9" s="1"/>
  <c r="AA1071" i="9"/>
  <c r="AB1071" i="9"/>
  <c r="R1075" i="9"/>
  <c r="Y1072" i="9"/>
  <c r="Z1072" i="9" s="1"/>
  <c r="AD1071" i="9" l="1"/>
  <c r="V1075" i="9"/>
  <c r="W1075" i="9" s="1"/>
  <c r="S1075" i="9"/>
  <c r="R1076" i="9"/>
  <c r="AB1072" i="9"/>
  <c r="AA1072" i="9"/>
  <c r="Y1073" i="9"/>
  <c r="Z1073" i="9" s="1"/>
  <c r="X1075" i="9" l="1"/>
  <c r="AD1072" i="9"/>
  <c r="V1076" i="9"/>
  <c r="W1076" i="9" s="1"/>
  <c r="S1076" i="9"/>
  <c r="AA1073" i="9"/>
  <c r="AB1073" i="9"/>
  <c r="R1077" i="9"/>
  <c r="Y1074" i="9"/>
  <c r="Z1074" i="9" s="1"/>
  <c r="X1076" i="9" l="1"/>
  <c r="AD1073" i="9"/>
  <c r="V1077" i="9"/>
  <c r="W1077" i="9" s="1"/>
  <c r="S1077" i="9"/>
  <c r="Y1075" i="9"/>
  <c r="Z1075" i="9" s="1"/>
  <c r="R1078" i="9"/>
  <c r="AB1074" i="9"/>
  <c r="AA1074" i="9"/>
  <c r="X1077" i="9" l="1"/>
  <c r="AD1074" i="9"/>
  <c r="V1078" i="9"/>
  <c r="W1078" i="9" s="1"/>
  <c r="S1078" i="9"/>
  <c r="X1078" i="9" s="1"/>
  <c r="AA1075" i="9"/>
  <c r="AB1075" i="9"/>
  <c r="R1079" i="9"/>
  <c r="Y1076" i="9"/>
  <c r="Z1076" i="9" s="1"/>
  <c r="AD1075" i="9" l="1"/>
  <c r="V1079" i="9"/>
  <c r="W1079" i="9" s="1"/>
  <c r="X1079" i="9" s="1"/>
  <c r="S1079" i="9"/>
  <c r="R1080" i="9"/>
  <c r="AB1076" i="9"/>
  <c r="AA1076" i="9"/>
  <c r="Y1077" i="9"/>
  <c r="Z1077" i="9" s="1"/>
  <c r="AD1076" i="9" l="1"/>
  <c r="V1080" i="9"/>
  <c r="W1080" i="9" s="1"/>
  <c r="S1080" i="9"/>
  <c r="X1080" i="9" s="1"/>
  <c r="AA1077" i="9"/>
  <c r="AB1077" i="9"/>
  <c r="R1081" i="9"/>
  <c r="Y1078" i="9"/>
  <c r="Z1078" i="9" s="1"/>
  <c r="AD1077" i="9" l="1"/>
  <c r="V1081" i="9"/>
  <c r="W1081" i="9" s="1"/>
  <c r="S1081" i="9"/>
  <c r="AB1078" i="9"/>
  <c r="AA1078" i="9"/>
  <c r="R1082" i="9"/>
  <c r="Y1079" i="9"/>
  <c r="Z1079" i="9" s="1"/>
  <c r="X1081" i="9" l="1"/>
  <c r="AD1078" i="9"/>
  <c r="V1082" i="9"/>
  <c r="W1082" i="9" s="1"/>
  <c r="S1082" i="9"/>
  <c r="X1082" i="9" s="1"/>
  <c r="AA1079" i="9"/>
  <c r="AB1079" i="9"/>
  <c r="R1083" i="9"/>
  <c r="Y1080" i="9"/>
  <c r="Z1080" i="9" s="1"/>
  <c r="AD1079" i="9" l="1"/>
  <c r="V1083" i="9"/>
  <c r="W1083" i="9" s="1"/>
  <c r="S1083" i="9"/>
  <c r="AB1080" i="9"/>
  <c r="AA1080" i="9"/>
  <c r="Y1081" i="9"/>
  <c r="Z1081" i="9" s="1"/>
  <c r="R1084" i="9"/>
  <c r="X1083" i="9" l="1"/>
  <c r="AD1080" i="9"/>
  <c r="V1084" i="9"/>
  <c r="W1084" i="9" s="1"/>
  <c r="S1084" i="9"/>
  <c r="AA1081" i="9"/>
  <c r="AB1081" i="9"/>
  <c r="R1085" i="9"/>
  <c r="Y1082" i="9"/>
  <c r="Z1082" i="9" s="1"/>
  <c r="X1084" i="9" l="1"/>
  <c r="AD1081" i="9"/>
  <c r="V1085" i="9"/>
  <c r="W1085" i="9" s="1"/>
  <c r="X1085" i="9" s="1"/>
  <c r="S1085" i="9"/>
  <c r="AB1082" i="9"/>
  <c r="AA1082" i="9"/>
  <c r="R1086" i="9"/>
  <c r="Y1083" i="9"/>
  <c r="Z1083" i="9" s="1"/>
  <c r="AD1082" i="9" l="1"/>
  <c r="V1086" i="9"/>
  <c r="W1086" i="9" s="1"/>
  <c r="S1086" i="9"/>
  <c r="X1086" i="9" s="1"/>
  <c r="AA1083" i="9"/>
  <c r="AB1083" i="9"/>
  <c r="R1087" i="9"/>
  <c r="Y1084" i="9"/>
  <c r="Z1084" i="9" s="1"/>
  <c r="AD1083" i="9" l="1"/>
  <c r="V1087" i="9"/>
  <c r="W1087" i="9" s="1"/>
  <c r="S1087" i="9"/>
  <c r="AB1084" i="9"/>
  <c r="AA1084" i="9"/>
  <c r="R1088" i="9"/>
  <c r="Y1085" i="9"/>
  <c r="Z1085" i="9" s="1"/>
  <c r="X1087" i="9" l="1"/>
  <c r="AD1084" i="9"/>
  <c r="V1088" i="9"/>
  <c r="W1088" i="9" s="1"/>
  <c r="X1088" i="9" s="1"/>
  <c r="S1088" i="9"/>
  <c r="AA1085" i="9"/>
  <c r="AB1085" i="9"/>
  <c r="R1089" i="9"/>
  <c r="Y1086" i="9"/>
  <c r="Z1086" i="9" s="1"/>
  <c r="AD1085" i="9" l="1"/>
  <c r="V1089" i="9"/>
  <c r="W1089" i="9" s="1"/>
  <c r="S1089" i="9"/>
  <c r="AB1086" i="9"/>
  <c r="AA1086" i="9"/>
  <c r="R1090" i="9"/>
  <c r="Y1087" i="9"/>
  <c r="Z1087" i="9" s="1"/>
  <c r="X1089" i="9" l="1"/>
  <c r="AD1086" i="9"/>
  <c r="V1090" i="9"/>
  <c r="W1090" i="9" s="1"/>
  <c r="X1090" i="9" s="1"/>
  <c r="S1090" i="9"/>
  <c r="AA1087" i="9"/>
  <c r="AB1087" i="9"/>
  <c r="R1091" i="9"/>
  <c r="Y1088" i="9"/>
  <c r="Z1088" i="9" s="1"/>
  <c r="AD1087" i="9" l="1"/>
  <c r="V1091" i="9"/>
  <c r="W1091" i="9" s="1"/>
  <c r="S1091" i="9"/>
  <c r="Y1089" i="9"/>
  <c r="Z1089" i="9" s="1"/>
  <c r="R1092" i="9"/>
  <c r="AB1088" i="9"/>
  <c r="AA1088" i="9"/>
  <c r="X1091" i="9" l="1"/>
  <c r="AD1088" i="9"/>
  <c r="V1092" i="9"/>
  <c r="W1092" i="9" s="1"/>
  <c r="S1092" i="9"/>
  <c r="R1093" i="9"/>
  <c r="Y1090" i="9"/>
  <c r="Z1090" i="9" s="1"/>
  <c r="AA1089" i="9"/>
  <c r="AB1089" i="9"/>
  <c r="X1092" i="9" l="1"/>
  <c r="AD1089" i="9"/>
  <c r="V1093" i="9"/>
  <c r="W1093" i="9" s="1"/>
  <c r="S1093" i="9"/>
  <c r="AB1090" i="9"/>
  <c r="AA1090" i="9"/>
  <c r="R1094" i="9"/>
  <c r="Y1091" i="9"/>
  <c r="Z1091" i="9" s="1"/>
  <c r="X1093" i="9" l="1"/>
  <c r="AD1090" i="9"/>
  <c r="V1094" i="9"/>
  <c r="W1094" i="9" s="1"/>
  <c r="X1094" i="9" s="1"/>
  <c r="S1094" i="9"/>
  <c r="AA1091" i="9"/>
  <c r="AB1091" i="9"/>
  <c r="R1095" i="9"/>
  <c r="Y1092" i="9"/>
  <c r="Z1092" i="9" s="1"/>
  <c r="AD1091" i="9" l="1"/>
  <c r="V1095" i="9"/>
  <c r="W1095" i="9" s="1"/>
  <c r="S1095" i="9"/>
  <c r="AB1092" i="9"/>
  <c r="AA1092" i="9"/>
  <c r="R1096" i="9"/>
  <c r="Y1093" i="9"/>
  <c r="Z1093" i="9" s="1"/>
  <c r="X1095" i="9" l="1"/>
  <c r="AD1092" i="9"/>
  <c r="V1096" i="9"/>
  <c r="W1096" i="9" s="1"/>
  <c r="S1096" i="9"/>
  <c r="AA1093" i="9"/>
  <c r="AB1093" i="9"/>
  <c r="Y1094" i="9"/>
  <c r="Z1094" i="9" s="1"/>
  <c r="R1097" i="9"/>
  <c r="X1096" i="9" l="1"/>
  <c r="AD1093" i="9"/>
  <c r="V1097" i="9"/>
  <c r="W1097" i="9" s="1"/>
  <c r="X1097" i="9" s="1"/>
  <c r="S1097" i="9"/>
  <c r="AB1094" i="9"/>
  <c r="AA1094" i="9"/>
  <c r="R1098" i="9"/>
  <c r="Y1095" i="9"/>
  <c r="Z1095" i="9" s="1"/>
  <c r="AD1094" i="9" l="1"/>
  <c r="V1098" i="9"/>
  <c r="W1098" i="9" s="1"/>
  <c r="S1098" i="9"/>
  <c r="X1098" i="9" s="1"/>
  <c r="AA1095" i="9"/>
  <c r="AB1095" i="9"/>
  <c r="R1099" i="9"/>
  <c r="Y1096" i="9"/>
  <c r="Z1096" i="9" s="1"/>
  <c r="AD1095" i="9" l="1"/>
  <c r="V1099" i="9"/>
  <c r="W1099" i="9" s="1"/>
  <c r="S1099" i="9"/>
  <c r="R1100" i="9"/>
  <c r="AB1096" i="9"/>
  <c r="AA1096" i="9"/>
  <c r="Y1097" i="9"/>
  <c r="Z1097" i="9" s="1"/>
  <c r="X1099" i="9" l="1"/>
  <c r="AD1096" i="9"/>
  <c r="V1100" i="9"/>
  <c r="W1100" i="9" s="1"/>
  <c r="S1100" i="9"/>
  <c r="R1101" i="9"/>
  <c r="AA1097" i="9"/>
  <c r="AB1097" i="9"/>
  <c r="Y1098" i="9"/>
  <c r="Z1098" i="9" s="1"/>
  <c r="X1100" i="9" l="1"/>
  <c r="AD1097" i="9"/>
  <c r="V1101" i="9"/>
  <c r="W1101" i="9" s="1"/>
  <c r="X1101" i="9" s="1"/>
  <c r="S1101" i="9"/>
  <c r="AB1098" i="9"/>
  <c r="AA1098" i="9"/>
  <c r="R1102" i="9"/>
  <c r="Y1099" i="9"/>
  <c r="Z1099" i="9" s="1"/>
  <c r="AD1098" i="9" l="1"/>
  <c r="V1102" i="9"/>
  <c r="W1102" i="9" s="1"/>
  <c r="S1102" i="9"/>
  <c r="AA1099" i="9"/>
  <c r="AB1099" i="9"/>
  <c r="R1103" i="9"/>
  <c r="Y1100" i="9"/>
  <c r="Z1100" i="9" s="1"/>
  <c r="X1102" i="9" l="1"/>
  <c r="AD1099" i="9"/>
  <c r="V1103" i="9"/>
  <c r="W1103" i="9" s="1"/>
  <c r="S1103" i="9"/>
  <c r="AB1100" i="9"/>
  <c r="AA1100" i="9"/>
  <c r="R1104" i="9"/>
  <c r="Y1101" i="9"/>
  <c r="Z1101" i="9" s="1"/>
  <c r="X1103" i="9" l="1"/>
  <c r="AD1100" i="9"/>
  <c r="V1104" i="9"/>
  <c r="W1104" i="9" s="1"/>
  <c r="S1104" i="9"/>
  <c r="X1104" i="9" s="1"/>
  <c r="R1105" i="9"/>
  <c r="AA1101" i="9"/>
  <c r="AB1101" i="9"/>
  <c r="Y1102" i="9"/>
  <c r="Z1102" i="9" s="1"/>
  <c r="AD1101" i="9" l="1"/>
  <c r="V1105" i="9"/>
  <c r="W1105" i="9" s="1"/>
  <c r="X1105" i="9" s="1"/>
  <c r="S1105" i="9"/>
  <c r="AB1102" i="9"/>
  <c r="AA1102" i="9"/>
  <c r="R1106" i="9"/>
  <c r="Y1103" i="9"/>
  <c r="Z1103" i="9" s="1"/>
  <c r="AD1102" i="9" l="1"/>
  <c r="V1106" i="9"/>
  <c r="W1106" i="9" s="1"/>
  <c r="S1106" i="9"/>
  <c r="X1106" i="9" s="1"/>
  <c r="AA1103" i="9"/>
  <c r="AB1103" i="9"/>
  <c r="R1107" i="9"/>
  <c r="Y1104" i="9"/>
  <c r="Z1104" i="9" s="1"/>
  <c r="AD1103" i="9" l="1"/>
  <c r="S1107" i="9"/>
  <c r="V1107" i="9"/>
  <c r="W1107" i="9" s="1"/>
  <c r="X1107" i="9" s="1"/>
  <c r="AB1104" i="9"/>
  <c r="AA1104" i="9"/>
  <c r="R1108" i="9"/>
  <c r="Y1105" i="9"/>
  <c r="Z1105" i="9" s="1"/>
  <c r="AD1104" i="9" l="1"/>
  <c r="V1108" i="9"/>
  <c r="W1108" i="9" s="1"/>
  <c r="S1108" i="9"/>
  <c r="AA1105" i="9"/>
  <c r="AB1105" i="9"/>
  <c r="R1109" i="9"/>
  <c r="Y1106" i="9"/>
  <c r="Z1106" i="9" s="1"/>
  <c r="X1108" i="9" l="1"/>
  <c r="AD1105" i="9"/>
  <c r="V1109" i="9"/>
  <c r="W1109" i="9" s="1"/>
  <c r="S1109" i="9"/>
  <c r="AB1106" i="9"/>
  <c r="AA1106" i="9"/>
  <c r="Y1107" i="9"/>
  <c r="Z1107" i="9" s="1"/>
  <c r="R1110" i="9"/>
  <c r="X1109" i="9" l="1"/>
  <c r="AD1106" i="9"/>
  <c r="V1110" i="9"/>
  <c r="W1110" i="9" s="1"/>
  <c r="S1110" i="9"/>
  <c r="AA1107" i="9"/>
  <c r="AB1107" i="9"/>
  <c r="R1111" i="9"/>
  <c r="Y1108" i="9"/>
  <c r="Z1108" i="9" s="1"/>
  <c r="X1110" i="9" l="1"/>
  <c r="AD1107" i="9"/>
  <c r="V1111" i="9"/>
  <c r="W1111" i="9" s="1"/>
  <c r="S1111" i="9"/>
  <c r="Y1109" i="9"/>
  <c r="Z1109" i="9" s="1"/>
  <c r="AB1108" i="9"/>
  <c r="AA1108" i="9"/>
  <c r="R1112" i="9"/>
  <c r="X1111" i="9" l="1"/>
  <c r="AD1108" i="9"/>
  <c r="V1112" i="9"/>
  <c r="W1112" i="9" s="1"/>
  <c r="S1112" i="9"/>
  <c r="X1112" i="9" s="1"/>
  <c r="AA1109" i="9"/>
  <c r="AB1109" i="9"/>
  <c r="R1113" i="9"/>
  <c r="Y1110" i="9"/>
  <c r="Z1110" i="9" s="1"/>
  <c r="AD1109" i="9" l="1"/>
  <c r="V1113" i="9"/>
  <c r="W1113" i="9" s="1"/>
  <c r="S1113" i="9"/>
  <c r="AB1110" i="9"/>
  <c r="AA1110" i="9"/>
  <c r="R1114" i="9"/>
  <c r="Y1111" i="9"/>
  <c r="Z1111" i="9" s="1"/>
  <c r="X1113" i="9" l="1"/>
  <c r="AD1110" i="9"/>
  <c r="V1114" i="9"/>
  <c r="W1114" i="9" s="1"/>
  <c r="S1114" i="9"/>
  <c r="R1115" i="9"/>
  <c r="Y1112" i="9"/>
  <c r="Z1112" i="9" s="1"/>
  <c r="AA1111" i="9"/>
  <c r="AB1111" i="9"/>
  <c r="X1114" i="9" l="1"/>
  <c r="AD1111" i="9"/>
  <c r="V1115" i="9"/>
  <c r="W1115" i="9" s="1"/>
  <c r="S1115" i="9"/>
  <c r="AB1112" i="9"/>
  <c r="AA1112" i="9"/>
  <c r="R1116" i="9"/>
  <c r="Y1113" i="9"/>
  <c r="Z1113" i="9" s="1"/>
  <c r="X1115" i="9" l="1"/>
  <c r="AD1112" i="9"/>
  <c r="V1116" i="9"/>
  <c r="W1116" i="9" s="1"/>
  <c r="S1116" i="9"/>
  <c r="Y1114" i="9"/>
  <c r="Z1114" i="9" s="1"/>
  <c r="AA1113" i="9"/>
  <c r="AB1113" i="9"/>
  <c r="R1117" i="9"/>
  <c r="X1116" i="9" l="1"/>
  <c r="AD1113" i="9"/>
  <c r="V1117" i="9"/>
  <c r="W1117" i="9" s="1"/>
  <c r="X1117" i="9" s="1"/>
  <c r="S1117" i="9"/>
  <c r="AB1114" i="9"/>
  <c r="AA1114" i="9"/>
  <c r="Y1115" i="9"/>
  <c r="Z1115" i="9" s="1"/>
  <c r="R1118" i="9"/>
  <c r="AD1114" i="9" l="1"/>
  <c r="V1118" i="9"/>
  <c r="W1118" i="9" s="1"/>
  <c r="S1118" i="9"/>
  <c r="X1118" i="9" s="1"/>
  <c r="AA1115" i="9"/>
  <c r="AB1115" i="9"/>
  <c r="R1119" i="9"/>
  <c r="Y1116" i="9"/>
  <c r="Z1116" i="9" s="1"/>
  <c r="AD1115" i="9" l="1"/>
  <c r="V1119" i="9"/>
  <c r="W1119" i="9" s="1"/>
  <c r="S1119" i="9"/>
  <c r="AB1116" i="9"/>
  <c r="AA1116" i="9"/>
  <c r="Y1117" i="9"/>
  <c r="Z1117" i="9" s="1"/>
  <c r="R1120" i="9"/>
  <c r="X1119" i="9" l="1"/>
  <c r="AD1116" i="9"/>
  <c r="V1120" i="9"/>
  <c r="W1120" i="9" s="1"/>
  <c r="S1120" i="9"/>
  <c r="AA1117" i="9"/>
  <c r="AB1117" i="9"/>
  <c r="R1121" i="9"/>
  <c r="Y1118" i="9"/>
  <c r="Z1118" i="9" s="1"/>
  <c r="X1120" i="9" l="1"/>
  <c r="AD1117" i="9"/>
  <c r="V1121" i="9"/>
  <c r="W1121" i="9" s="1"/>
  <c r="X1121" i="9" s="1"/>
  <c r="S1121" i="9"/>
  <c r="AB1118" i="9"/>
  <c r="AA1118" i="9"/>
  <c r="R1122" i="9"/>
  <c r="Y1119" i="9"/>
  <c r="Z1119" i="9" s="1"/>
  <c r="AD1118" i="9" l="1"/>
  <c r="V1122" i="9"/>
  <c r="W1122" i="9" s="1"/>
  <c r="S1122" i="9"/>
  <c r="R1123" i="9"/>
  <c r="AA1119" i="9"/>
  <c r="AB1119" i="9"/>
  <c r="Y1120" i="9"/>
  <c r="Z1120" i="9" s="1"/>
  <c r="X1122" i="9" l="1"/>
  <c r="AD1119" i="9"/>
  <c r="V1123" i="9"/>
  <c r="W1123" i="9" s="1"/>
  <c r="S1123" i="9"/>
  <c r="R1124" i="9"/>
  <c r="AB1120" i="9"/>
  <c r="AA1120" i="9"/>
  <c r="Y1121" i="9"/>
  <c r="Z1121" i="9" s="1"/>
  <c r="X1123" i="9" l="1"/>
  <c r="AD1120" i="9"/>
  <c r="V1124" i="9"/>
  <c r="W1124" i="9" s="1"/>
  <c r="S1124" i="9"/>
  <c r="AA1121" i="9"/>
  <c r="AB1121" i="9"/>
  <c r="Y1122" i="9"/>
  <c r="Z1122" i="9" s="1"/>
  <c r="R1125" i="9"/>
  <c r="X1124" i="9" l="1"/>
  <c r="AD1121" i="9"/>
  <c r="V1125" i="9"/>
  <c r="W1125" i="9" s="1"/>
  <c r="S1125" i="9"/>
  <c r="AB1122" i="9"/>
  <c r="AA1122" i="9"/>
  <c r="R1126" i="9"/>
  <c r="Y1123" i="9"/>
  <c r="Z1123" i="9" s="1"/>
  <c r="X1125" i="9" l="1"/>
  <c r="AD1122" i="9"/>
  <c r="V1126" i="9"/>
  <c r="W1126" i="9" s="1"/>
  <c r="S1126" i="9"/>
  <c r="Y1124" i="9"/>
  <c r="Z1124" i="9" s="1"/>
  <c r="R1127" i="9"/>
  <c r="AA1123" i="9"/>
  <c r="AB1123" i="9"/>
  <c r="X1126" i="9" l="1"/>
  <c r="AD1123" i="9"/>
  <c r="V1127" i="9"/>
  <c r="W1127" i="9" s="1"/>
  <c r="S1127" i="9"/>
  <c r="R1128" i="9"/>
  <c r="AB1124" i="9"/>
  <c r="AA1124" i="9"/>
  <c r="Y1125" i="9"/>
  <c r="Z1125" i="9" s="1"/>
  <c r="X1127" i="9" l="1"/>
  <c r="AD1124" i="9"/>
  <c r="V1128" i="9"/>
  <c r="W1128" i="9" s="1"/>
  <c r="S1128" i="9"/>
  <c r="AA1125" i="9"/>
  <c r="AB1125" i="9"/>
  <c r="R1129" i="9"/>
  <c r="Y1126" i="9"/>
  <c r="Z1126" i="9" s="1"/>
  <c r="X1128" i="9" l="1"/>
  <c r="AD1125" i="9"/>
  <c r="V1129" i="9"/>
  <c r="W1129" i="9" s="1"/>
  <c r="S1129" i="9"/>
  <c r="R1130" i="9"/>
  <c r="AB1126" i="9"/>
  <c r="AA1126" i="9"/>
  <c r="Y1127" i="9"/>
  <c r="Z1127" i="9" s="1"/>
  <c r="X1129" i="9" l="1"/>
  <c r="AD1126" i="9"/>
  <c r="V1130" i="9"/>
  <c r="W1130" i="9" s="1"/>
  <c r="S1130" i="9"/>
  <c r="R1131" i="9"/>
  <c r="AA1127" i="9"/>
  <c r="AB1127" i="9"/>
  <c r="Y1128" i="9"/>
  <c r="Z1128" i="9" s="1"/>
  <c r="X1130" i="9" l="1"/>
  <c r="AD1127" i="9"/>
  <c r="V1131" i="9"/>
  <c r="W1131" i="9" s="1"/>
  <c r="S1131" i="9"/>
  <c r="AB1128" i="9"/>
  <c r="AA1128" i="9"/>
  <c r="Y1129" i="9"/>
  <c r="Z1129" i="9" s="1"/>
  <c r="R1132" i="9"/>
  <c r="X1131" i="9" l="1"/>
  <c r="AD1128" i="9"/>
  <c r="V1132" i="9"/>
  <c r="W1132" i="9" s="1"/>
  <c r="S1132" i="9"/>
  <c r="AA1129" i="9"/>
  <c r="AB1129" i="9"/>
  <c r="R1133" i="9"/>
  <c r="Y1130" i="9"/>
  <c r="Z1130" i="9" s="1"/>
  <c r="X1132" i="9" l="1"/>
  <c r="AD1129" i="9"/>
  <c r="V1133" i="9"/>
  <c r="W1133" i="9" s="1"/>
  <c r="X1133" i="9" s="1"/>
  <c r="S1133" i="9"/>
  <c r="AB1130" i="9"/>
  <c r="AA1130" i="9"/>
  <c r="R1134" i="9"/>
  <c r="Y1131" i="9"/>
  <c r="Z1131" i="9" s="1"/>
  <c r="AD1130" i="9" l="1"/>
  <c r="V1134" i="9"/>
  <c r="W1134" i="9" s="1"/>
  <c r="S1134" i="9"/>
  <c r="AA1131" i="9"/>
  <c r="AB1131" i="9"/>
  <c r="R1135" i="9"/>
  <c r="Y1132" i="9"/>
  <c r="Z1132" i="9" s="1"/>
  <c r="X1134" i="9" l="1"/>
  <c r="AD1131" i="9"/>
  <c r="V1135" i="9"/>
  <c r="W1135" i="9" s="1"/>
  <c r="S1135" i="9"/>
  <c r="R1136" i="9"/>
  <c r="AB1132" i="9"/>
  <c r="AD1132" i="9" s="1"/>
  <c r="AA1132" i="9"/>
  <c r="Y1133" i="9"/>
  <c r="Z1133" i="9" s="1"/>
  <c r="X1135" i="9" l="1"/>
  <c r="V1136" i="9"/>
  <c r="W1136" i="9" s="1"/>
  <c r="S1136" i="9"/>
  <c r="AA1133" i="9"/>
  <c r="AB1133" i="9"/>
  <c r="R1137" i="9"/>
  <c r="Y1134" i="9"/>
  <c r="Z1134" i="9" s="1"/>
  <c r="X1136" i="9" l="1"/>
  <c r="AD1133" i="9"/>
  <c r="V1137" i="9"/>
  <c r="W1137" i="9" s="1"/>
  <c r="X1137" i="9" s="1"/>
  <c r="S1137" i="9"/>
  <c r="AB1134" i="9"/>
  <c r="AA1134" i="9"/>
  <c r="R1138" i="9"/>
  <c r="Y1135" i="9"/>
  <c r="Z1135" i="9" s="1"/>
  <c r="AD1134" i="9" l="1"/>
  <c r="V1138" i="9"/>
  <c r="W1138" i="9" s="1"/>
  <c r="S1138" i="9"/>
  <c r="AA1135" i="9"/>
  <c r="AB1135" i="9"/>
  <c r="R1139" i="9"/>
  <c r="Y1136" i="9"/>
  <c r="Z1136" i="9" s="1"/>
  <c r="X1138" i="9" l="1"/>
  <c r="AD1135" i="9"/>
  <c r="V1139" i="9"/>
  <c r="W1139" i="9" s="1"/>
  <c r="S1139" i="9"/>
  <c r="AB1136" i="9"/>
  <c r="AA1136" i="9"/>
  <c r="R1140" i="9"/>
  <c r="Y1137" i="9"/>
  <c r="Z1137" i="9" s="1"/>
  <c r="X1139" i="9" l="1"/>
  <c r="AD1136" i="9"/>
  <c r="V1140" i="9"/>
  <c r="W1140" i="9" s="1"/>
  <c r="S1140" i="9"/>
  <c r="AA1137" i="9"/>
  <c r="AB1137" i="9"/>
  <c r="R1141" i="9"/>
  <c r="Y1138" i="9"/>
  <c r="Z1138" i="9" s="1"/>
  <c r="X1140" i="9" l="1"/>
  <c r="AD1137" i="9"/>
  <c r="V1141" i="9"/>
  <c r="W1141" i="9" s="1"/>
  <c r="S1141" i="9"/>
  <c r="X1141" i="9" s="1"/>
  <c r="R1142" i="9"/>
  <c r="AB1138" i="9"/>
  <c r="AA1138" i="9"/>
  <c r="Y1139" i="9"/>
  <c r="Z1139" i="9" s="1"/>
  <c r="AD1138" i="9" l="1"/>
  <c r="V1142" i="9"/>
  <c r="W1142" i="9" s="1"/>
  <c r="S1142" i="9"/>
  <c r="AA1139" i="9"/>
  <c r="AB1139" i="9"/>
  <c r="R1143" i="9"/>
  <c r="Y1140" i="9"/>
  <c r="Z1140" i="9" s="1"/>
  <c r="X1142" i="9" l="1"/>
  <c r="AD1139" i="9"/>
  <c r="V1143" i="9"/>
  <c r="W1143" i="9" s="1"/>
  <c r="S1143" i="9"/>
  <c r="X1143" i="9" s="1"/>
  <c r="R1144" i="9"/>
  <c r="AB1140" i="9"/>
  <c r="AA1140" i="9"/>
  <c r="Y1141" i="9"/>
  <c r="Z1141" i="9" s="1"/>
  <c r="AD1140" i="9" l="1"/>
  <c r="V1144" i="9"/>
  <c r="W1144" i="9" s="1"/>
  <c r="S1144" i="9"/>
  <c r="AA1141" i="9"/>
  <c r="AB1141" i="9"/>
  <c r="R1145" i="9"/>
  <c r="Y1142" i="9"/>
  <c r="Z1142" i="9" s="1"/>
  <c r="X1144" i="9" l="1"/>
  <c r="AD1141" i="9"/>
  <c r="V1145" i="9"/>
  <c r="W1145" i="9" s="1"/>
  <c r="S1145" i="9"/>
  <c r="AB1142" i="9"/>
  <c r="AA1142" i="9"/>
  <c r="R1146" i="9"/>
  <c r="Y1143" i="9"/>
  <c r="Z1143" i="9" s="1"/>
  <c r="X1145" i="9" l="1"/>
  <c r="AD1142" i="9"/>
  <c r="V1146" i="9"/>
  <c r="W1146" i="9" s="1"/>
  <c r="S1146" i="9"/>
  <c r="R1147" i="9"/>
  <c r="AA1143" i="9"/>
  <c r="AB1143" i="9"/>
  <c r="Y1144" i="9"/>
  <c r="Z1144" i="9" s="1"/>
  <c r="X1146" i="9" l="1"/>
  <c r="AD1143" i="9"/>
  <c r="V1147" i="9"/>
  <c r="W1147" i="9" s="1"/>
  <c r="X1147" i="9" s="1"/>
  <c r="S1147" i="9"/>
  <c r="AB1144" i="9"/>
  <c r="AA1144" i="9"/>
  <c r="R1148" i="9"/>
  <c r="Y1145" i="9"/>
  <c r="Z1145" i="9" s="1"/>
  <c r="AD1144" i="9" l="1"/>
  <c r="V1148" i="9"/>
  <c r="W1148" i="9" s="1"/>
  <c r="S1148" i="9"/>
  <c r="AA1145" i="9"/>
  <c r="AB1145" i="9"/>
  <c r="R1149" i="9"/>
  <c r="Y1146" i="9"/>
  <c r="Z1146" i="9" s="1"/>
  <c r="X1148" i="9" l="1"/>
  <c r="AD1145" i="9"/>
  <c r="V1149" i="9"/>
  <c r="W1149" i="9" s="1"/>
  <c r="S1149" i="9"/>
  <c r="X1149" i="9" s="1"/>
  <c r="R1150" i="9"/>
  <c r="AB1146" i="9"/>
  <c r="AA1146" i="9"/>
  <c r="Y1147" i="9"/>
  <c r="Z1147" i="9" s="1"/>
  <c r="AD1146" i="9" l="1"/>
  <c r="V1150" i="9"/>
  <c r="W1150" i="9" s="1"/>
  <c r="S1150" i="9"/>
  <c r="AA1147" i="9"/>
  <c r="AB1147" i="9"/>
  <c r="R1151" i="9"/>
  <c r="Y1148" i="9"/>
  <c r="Z1148" i="9" s="1"/>
  <c r="X1150" i="9" l="1"/>
  <c r="AD1147" i="9"/>
  <c r="V1151" i="9"/>
  <c r="W1151" i="9" s="1"/>
  <c r="S1151" i="9"/>
  <c r="AB1148" i="9"/>
  <c r="AA1148" i="9"/>
  <c r="Y1149" i="9"/>
  <c r="Z1149" i="9" s="1"/>
  <c r="R1152" i="9"/>
  <c r="X1151" i="9" l="1"/>
  <c r="AD1148" i="9"/>
  <c r="V1152" i="9"/>
  <c r="W1152" i="9" s="1"/>
  <c r="S1152" i="9"/>
  <c r="R1153" i="9"/>
  <c r="Y1150" i="9"/>
  <c r="Z1150" i="9" s="1"/>
  <c r="AA1149" i="9"/>
  <c r="AB1149" i="9"/>
  <c r="X1152" i="9" l="1"/>
  <c r="AD1149" i="9"/>
  <c r="V1153" i="9"/>
  <c r="W1153" i="9" s="1"/>
  <c r="S1153" i="9"/>
  <c r="AB1150" i="9"/>
  <c r="AA1150" i="9"/>
  <c r="R1154" i="9"/>
  <c r="Y1151" i="9"/>
  <c r="Z1151" i="9" s="1"/>
  <c r="X1153" i="9" l="1"/>
  <c r="AD1150" i="9"/>
  <c r="V1154" i="9"/>
  <c r="W1154" i="9" s="1"/>
  <c r="X1154" i="9" s="1"/>
  <c r="S1154" i="9"/>
  <c r="Y1152" i="9"/>
  <c r="Z1152" i="9" s="1"/>
  <c r="R1155" i="9"/>
  <c r="AA1151" i="9"/>
  <c r="AB1151" i="9"/>
  <c r="AD1151" i="9" l="1"/>
  <c r="V1155" i="9"/>
  <c r="W1155" i="9" s="1"/>
  <c r="S1155" i="9"/>
  <c r="R1156" i="9"/>
  <c r="Y1153" i="9"/>
  <c r="Z1153" i="9" s="1"/>
  <c r="AB1152" i="9"/>
  <c r="AA1152" i="9"/>
  <c r="X1155" i="9" l="1"/>
  <c r="AD1152" i="9"/>
  <c r="V1156" i="9"/>
  <c r="W1156" i="9" s="1"/>
  <c r="S1156" i="9"/>
  <c r="AA1153" i="9"/>
  <c r="AB1153" i="9"/>
  <c r="Y1154" i="9"/>
  <c r="Z1154" i="9" s="1"/>
  <c r="R1157" i="9"/>
  <c r="X1156" i="9" l="1"/>
  <c r="AD1153" i="9"/>
  <c r="V1157" i="9"/>
  <c r="W1157" i="9" s="1"/>
  <c r="S1157" i="9"/>
  <c r="AB1154" i="9"/>
  <c r="AA1154" i="9"/>
  <c r="R1158" i="9"/>
  <c r="Y1155" i="9"/>
  <c r="Z1155" i="9" s="1"/>
  <c r="X1157" i="9" l="1"/>
  <c r="AD1154" i="9"/>
  <c r="V1158" i="9"/>
  <c r="W1158" i="9" s="1"/>
  <c r="S1158" i="9"/>
  <c r="R1159" i="9"/>
  <c r="AA1155" i="9"/>
  <c r="AB1155" i="9"/>
  <c r="Y1156" i="9"/>
  <c r="Z1156" i="9" s="1"/>
  <c r="X1158" i="9" l="1"/>
  <c r="AD1155" i="9"/>
  <c r="V1159" i="9"/>
  <c r="W1159" i="9" s="1"/>
  <c r="S1159" i="9"/>
  <c r="Y1157" i="9"/>
  <c r="Z1157" i="9" s="1"/>
  <c r="R1160" i="9"/>
  <c r="AB1156" i="9"/>
  <c r="AA1156" i="9"/>
  <c r="X1159" i="9" l="1"/>
  <c r="AD1156" i="9"/>
  <c r="V1160" i="9"/>
  <c r="W1160" i="9" s="1"/>
  <c r="S1160" i="9"/>
  <c r="R1161" i="9"/>
  <c r="Y1158" i="9"/>
  <c r="Z1158" i="9" s="1"/>
  <c r="AA1157" i="9"/>
  <c r="AB1157" i="9"/>
  <c r="X1160" i="9" l="1"/>
  <c r="AD1157" i="9"/>
  <c r="V1161" i="9"/>
  <c r="W1161" i="9" s="1"/>
  <c r="S1161" i="9"/>
  <c r="X1161" i="9" s="1"/>
  <c r="AB1158" i="9"/>
  <c r="AA1158" i="9"/>
  <c r="R1162" i="9"/>
  <c r="Y1159" i="9"/>
  <c r="Z1159" i="9" s="1"/>
  <c r="AD1158" i="9" l="1"/>
  <c r="V1162" i="9"/>
  <c r="W1162" i="9" s="1"/>
  <c r="S1162" i="9"/>
  <c r="AA1159" i="9"/>
  <c r="AB1159" i="9"/>
  <c r="R1163" i="9"/>
  <c r="Y1160" i="9"/>
  <c r="Z1160" i="9" s="1"/>
  <c r="X1162" i="9" l="1"/>
  <c r="AD1159" i="9"/>
  <c r="V1163" i="9"/>
  <c r="W1163" i="9" s="1"/>
  <c r="S1163" i="9"/>
  <c r="AB1160" i="9"/>
  <c r="AA1160" i="9"/>
  <c r="Y1161" i="9"/>
  <c r="Z1161" i="9" s="1"/>
  <c r="R1164" i="9"/>
  <c r="X1163" i="9" l="1"/>
  <c r="AD1160" i="9"/>
  <c r="V1164" i="9"/>
  <c r="W1164" i="9" s="1"/>
  <c r="S1164" i="9"/>
  <c r="R1165" i="9"/>
  <c r="Y1162" i="9"/>
  <c r="Z1162" i="9" s="1"/>
  <c r="AA1161" i="9"/>
  <c r="AB1161" i="9"/>
  <c r="X1164" i="9" l="1"/>
  <c r="AD1161" i="9"/>
  <c r="V1165" i="9"/>
  <c r="W1165" i="9" s="1"/>
  <c r="S1165" i="9"/>
  <c r="R1166" i="9"/>
  <c r="AB1162" i="9"/>
  <c r="AA1162" i="9"/>
  <c r="Y1163" i="9"/>
  <c r="Z1163" i="9" s="1"/>
  <c r="X1165" i="9" l="1"/>
  <c r="AD1162" i="9"/>
  <c r="V1166" i="9"/>
  <c r="W1166" i="9" s="1"/>
  <c r="S1166" i="9"/>
  <c r="AA1163" i="9"/>
  <c r="AB1163" i="9"/>
  <c r="R1167" i="9"/>
  <c r="Y1164" i="9"/>
  <c r="Z1164" i="9" s="1"/>
  <c r="X1166" i="9" l="1"/>
  <c r="AD1163" i="9"/>
  <c r="V1167" i="9"/>
  <c r="W1167" i="9" s="1"/>
  <c r="S1167" i="9"/>
  <c r="AB1164" i="9"/>
  <c r="AA1164" i="9"/>
  <c r="R1168" i="9"/>
  <c r="Y1165" i="9"/>
  <c r="Z1165" i="9" s="1"/>
  <c r="X1167" i="9" l="1"/>
  <c r="AD1164" i="9"/>
  <c r="V1168" i="9"/>
  <c r="W1168" i="9" s="1"/>
  <c r="S1168" i="9"/>
  <c r="AA1165" i="9"/>
  <c r="AB1165" i="9"/>
  <c r="Y1166" i="9"/>
  <c r="Z1166" i="9" s="1"/>
  <c r="R1169" i="9"/>
  <c r="X1168" i="9" l="1"/>
  <c r="AD1165" i="9"/>
  <c r="V1169" i="9"/>
  <c r="W1169" i="9" s="1"/>
  <c r="S1169" i="9"/>
  <c r="R1170" i="9"/>
  <c r="Y1167" i="9"/>
  <c r="Z1167" i="9" s="1"/>
  <c r="AB1166" i="9"/>
  <c r="AA1166" i="9"/>
  <c r="X1169" i="9" l="1"/>
  <c r="AD1166" i="9"/>
  <c r="V1170" i="9"/>
  <c r="W1170" i="9" s="1"/>
  <c r="X1170" i="9" s="1"/>
  <c r="S1170" i="9"/>
  <c r="AA1167" i="9"/>
  <c r="AB1167" i="9"/>
  <c r="R1171" i="9"/>
  <c r="Y1168" i="9"/>
  <c r="Z1168" i="9" s="1"/>
  <c r="AD1167" i="9" l="1"/>
  <c r="V1171" i="9"/>
  <c r="W1171" i="9" s="1"/>
  <c r="S1171" i="9"/>
  <c r="AB1168" i="9"/>
  <c r="AA1168" i="9"/>
  <c r="Y1169" i="9"/>
  <c r="Z1169" i="9" s="1"/>
  <c r="R1172" i="9"/>
  <c r="X1171" i="9" l="1"/>
  <c r="AD1168" i="9"/>
  <c r="V1172" i="9"/>
  <c r="W1172" i="9" s="1"/>
  <c r="S1172" i="9"/>
  <c r="R1173" i="9"/>
  <c r="AA1169" i="9"/>
  <c r="AB1169" i="9"/>
  <c r="Y1170" i="9"/>
  <c r="Z1170" i="9" s="1"/>
  <c r="X1172" i="9" l="1"/>
  <c r="AD1169" i="9"/>
  <c r="V1173" i="9"/>
  <c r="W1173" i="9" s="1"/>
  <c r="S1173" i="9"/>
  <c r="AB1170" i="9"/>
  <c r="AA1170" i="9"/>
  <c r="R1174" i="9"/>
  <c r="Y1171" i="9"/>
  <c r="Z1171" i="9" s="1"/>
  <c r="X1173" i="9" l="1"/>
  <c r="AD1170" i="9"/>
  <c r="V1174" i="9"/>
  <c r="W1174" i="9" s="1"/>
  <c r="S1174" i="9"/>
  <c r="Y1172" i="9"/>
  <c r="Z1172" i="9" s="1"/>
  <c r="AA1171" i="9"/>
  <c r="AB1171" i="9"/>
  <c r="R1175" i="9"/>
  <c r="X1174" i="9" l="1"/>
  <c r="AD1171" i="9"/>
  <c r="V1175" i="9"/>
  <c r="W1175" i="9" s="1"/>
  <c r="S1175" i="9"/>
  <c r="AB1172" i="9"/>
  <c r="AA1172" i="9"/>
  <c r="R1176" i="9"/>
  <c r="Y1173" i="9"/>
  <c r="Z1173" i="9" s="1"/>
  <c r="X1175" i="9" l="1"/>
  <c r="AD1172" i="9"/>
  <c r="V1176" i="9"/>
  <c r="W1176" i="9" s="1"/>
  <c r="S1176" i="9"/>
  <c r="AA1173" i="9"/>
  <c r="AB1173" i="9"/>
  <c r="R1177" i="9"/>
  <c r="Y1174" i="9"/>
  <c r="Z1174" i="9" s="1"/>
  <c r="X1176" i="9" l="1"/>
  <c r="AD1173" i="9"/>
  <c r="V1177" i="9"/>
  <c r="W1177" i="9" s="1"/>
  <c r="S1177" i="9"/>
  <c r="AB1174" i="9"/>
  <c r="AA1174" i="9"/>
  <c r="R1178" i="9"/>
  <c r="Y1175" i="9"/>
  <c r="Z1175" i="9" s="1"/>
  <c r="X1177" i="9" l="1"/>
  <c r="AD1174" i="9"/>
  <c r="V1178" i="9"/>
  <c r="W1178" i="9" s="1"/>
  <c r="S1178" i="9"/>
  <c r="AA1175" i="9"/>
  <c r="AB1175" i="9"/>
  <c r="Y1176" i="9"/>
  <c r="Z1176" i="9" s="1"/>
  <c r="R1179" i="9"/>
  <c r="X1178" i="9" l="1"/>
  <c r="AD1175" i="9"/>
  <c r="V1179" i="9"/>
  <c r="W1179" i="9" s="1"/>
  <c r="S1179" i="9"/>
  <c r="AB1176" i="9"/>
  <c r="AA1176" i="9"/>
  <c r="R1180" i="9"/>
  <c r="Y1177" i="9"/>
  <c r="Z1177" i="9" s="1"/>
  <c r="X1179" i="9" l="1"/>
  <c r="AD1176" i="9"/>
  <c r="V1180" i="9"/>
  <c r="W1180" i="9" s="1"/>
  <c r="S1180" i="9"/>
  <c r="X1180" i="9" s="1"/>
  <c r="R1181" i="9"/>
  <c r="AA1177" i="9"/>
  <c r="AB1177" i="9"/>
  <c r="Y1178" i="9"/>
  <c r="Z1178" i="9" s="1"/>
  <c r="AD1177" i="9" l="1"/>
  <c r="V1181" i="9"/>
  <c r="W1181" i="9" s="1"/>
  <c r="S1181" i="9"/>
  <c r="AB1178" i="9"/>
  <c r="AA1178" i="9"/>
  <c r="R1182" i="9"/>
  <c r="Y1179" i="9"/>
  <c r="Z1179" i="9" s="1"/>
  <c r="X1181" i="9" l="1"/>
  <c r="AD1178" i="9"/>
  <c r="V1182" i="9"/>
  <c r="W1182" i="9" s="1"/>
  <c r="S1182" i="9"/>
  <c r="AA1179" i="9"/>
  <c r="AB1179" i="9"/>
  <c r="R1183" i="9"/>
  <c r="Y1180" i="9"/>
  <c r="Z1180" i="9" s="1"/>
  <c r="X1182" i="9" l="1"/>
  <c r="AD1179" i="9"/>
  <c r="V1183" i="9"/>
  <c r="W1183" i="9" s="1"/>
  <c r="X1183" i="9" s="1"/>
  <c r="S1183" i="9"/>
  <c r="Y1181" i="9"/>
  <c r="Z1181" i="9" s="1"/>
  <c r="R1184" i="9"/>
  <c r="AB1180" i="9"/>
  <c r="AA1180" i="9"/>
  <c r="AD1180" i="9" l="1"/>
  <c r="V1184" i="9"/>
  <c r="W1184" i="9" s="1"/>
  <c r="S1184" i="9"/>
  <c r="Y1182" i="9"/>
  <c r="Z1182" i="9" s="1"/>
  <c r="R1185" i="9"/>
  <c r="AA1181" i="9"/>
  <c r="AB1181" i="9"/>
  <c r="X1184" i="9" l="1"/>
  <c r="AD1181" i="9"/>
  <c r="V1185" i="9"/>
  <c r="W1185" i="9" s="1"/>
  <c r="S1185" i="9"/>
  <c r="AB1182" i="9"/>
  <c r="AA1182" i="9"/>
  <c r="R1186" i="9"/>
  <c r="Y1183" i="9"/>
  <c r="Z1183" i="9" s="1"/>
  <c r="X1185" i="9" l="1"/>
  <c r="AD1182" i="9"/>
  <c r="V1186" i="9"/>
  <c r="W1186" i="9" s="1"/>
  <c r="S1186" i="9"/>
  <c r="Y1184" i="9"/>
  <c r="Z1184" i="9" s="1"/>
  <c r="AA1183" i="9"/>
  <c r="AB1183" i="9"/>
  <c r="R1187" i="9"/>
  <c r="X1186" i="9" l="1"/>
  <c r="AD1183" i="9"/>
  <c r="V1187" i="9"/>
  <c r="W1187" i="9" s="1"/>
  <c r="S1187" i="9"/>
  <c r="R1188" i="9"/>
  <c r="AB1184" i="9"/>
  <c r="AA1184" i="9"/>
  <c r="Y1185" i="9"/>
  <c r="Z1185" i="9" s="1"/>
  <c r="X1187" i="9" l="1"/>
  <c r="AD1184" i="9"/>
  <c r="V1188" i="9"/>
  <c r="W1188" i="9" s="1"/>
  <c r="S1188" i="9"/>
  <c r="X1188" i="9" s="1"/>
  <c r="AA1185" i="9"/>
  <c r="AB1185" i="9"/>
  <c r="R1189" i="9"/>
  <c r="Y1186" i="9"/>
  <c r="Z1186" i="9" s="1"/>
  <c r="AD1185" i="9" l="1"/>
  <c r="V1189" i="9"/>
  <c r="W1189" i="9" s="1"/>
  <c r="S1189" i="9"/>
  <c r="Y1187" i="9"/>
  <c r="Z1187" i="9" s="1"/>
  <c r="R1190" i="9"/>
  <c r="AB1186" i="9"/>
  <c r="AA1186" i="9"/>
  <c r="X1189" i="9" l="1"/>
  <c r="AD1186" i="9"/>
  <c r="V1190" i="9"/>
  <c r="W1190" i="9" s="1"/>
  <c r="S1190" i="9"/>
  <c r="X1190" i="9" s="1"/>
  <c r="R1191" i="9"/>
  <c r="Y1188" i="9"/>
  <c r="Z1188" i="9" s="1"/>
  <c r="AA1187" i="9"/>
  <c r="AB1187" i="9"/>
  <c r="AD1187" i="9" l="1"/>
  <c r="V1191" i="9"/>
  <c r="W1191" i="9" s="1"/>
  <c r="S1191" i="9"/>
  <c r="AB1188" i="9"/>
  <c r="AA1188" i="9"/>
  <c r="R1192" i="9"/>
  <c r="Y1189" i="9"/>
  <c r="Z1189" i="9" s="1"/>
  <c r="X1191" i="9" l="1"/>
  <c r="AD1188" i="9"/>
  <c r="V1192" i="9"/>
  <c r="W1192" i="9" s="1"/>
  <c r="S1192" i="9"/>
  <c r="AA1189" i="9"/>
  <c r="AB1189" i="9"/>
  <c r="R1193" i="9"/>
  <c r="Y1190" i="9"/>
  <c r="Z1190" i="9" s="1"/>
  <c r="X1192" i="9" l="1"/>
  <c r="AD1189" i="9"/>
  <c r="V1193" i="9"/>
  <c r="W1193" i="9" s="1"/>
  <c r="X1193" i="9" s="1"/>
  <c r="S1193" i="9"/>
  <c r="AB1190" i="9"/>
  <c r="AA1190" i="9"/>
  <c r="R1194" i="9"/>
  <c r="Y1191" i="9"/>
  <c r="Z1191" i="9" s="1"/>
  <c r="AD1190" i="9" l="1"/>
  <c r="V1194" i="9"/>
  <c r="W1194" i="9" s="1"/>
  <c r="S1194" i="9"/>
  <c r="R1195" i="9"/>
  <c r="AA1191" i="9"/>
  <c r="AB1191" i="9"/>
  <c r="Y1192" i="9"/>
  <c r="Z1192" i="9" s="1"/>
  <c r="X1194" i="9" l="1"/>
  <c r="AD1191" i="9"/>
  <c r="V1195" i="9"/>
  <c r="W1195" i="9" s="1"/>
  <c r="S1195" i="9"/>
  <c r="R1196" i="9"/>
  <c r="AB1192" i="9"/>
  <c r="AA1192" i="9"/>
  <c r="Y1193" i="9"/>
  <c r="Z1193" i="9" s="1"/>
  <c r="X1195" i="9" l="1"/>
  <c r="AD1192" i="9"/>
  <c r="V1196" i="9"/>
  <c r="W1196" i="9" s="1"/>
  <c r="S1196" i="9"/>
  <c r="AA1193" i="9"/>
  <c r="AB1193" i="9"/>
  <c r="Y1194" i="9"/>
  <c r="Z1194" i="9" s="1"/>
  <c r="R1197" i="9"/>
  <c r="X1196" i="9" l="1"/>
  <c r="AD1193" i="9"/>
  <c r="V1197" i="9"/>
  <c r="W1197" i="9" s="1"/>
  <c r="S1197" i="9"/>
  <c r="AB1194" i="9"/>
  <c r="AA1194" i="9"/>
  <c r="R1198" i="9"/>
  <c r="Y1195" i="9"/>
  <c r="Z1195" i="9" s="1"/>
  <c r="X1197" i="9" l="1"/>
  <c r="AD1194" i="9"/>
  <c r="V1198" i="9"/>
  <c r="W1198" i="9" s="1"/>
  <c r="S1198" i="9"/>
  <c r="Y1196" i="9"/>
  <c r="Z1196" i="9" s="1"/>
  <c r="AA1195" i="9"/>
  <c r="AB1195" i="9"/>
  <c r="R1199" i="9"/>
  <c r="X1198" i="9" l="1"/>
  <c r="AD1195" i="9"/>
  <c r="V1199" i="9"/>
  <c r="W1199" i="9" s="1"/>
  <c r="S1199" i="9"/>
  <c r="Y1197" i="9"/>
  <c r="Z1197" i="9" s="1"/>
  <c r="R1200" i="9"/>
  <c r="AB1196" i="9"/>
  <c r="AA1196" i="9"/>
  <c r="X1199" i="9" l="1"/>
  <c r="AD1196" i="9"/>
  <c r="V1200" i="9"/>
  <c r="W1200" i="9" s="1"/>
  <c r="X1200" i="9" s="1"/>
  <c r="S1200" i="9"/>
  <c r="AA1197" i="9"/>
  <c r="AB1197" i="9"/>
  <c r="AD1197" i="9" s="1"/>
  <c r="R1201" i="9"/>
  <c r="Y1198" i="9"/>
  <c r="Z1198" i="9" s="1"/>
  <c r="V1201" i="9" l="1"/>
  <c r="W1201" i="9" s="1"/>
  <c r="S1201" i="9"/>
  <c r="AB1198" i="9"/>
  <c r="AA1198" i="9"/>
  <c r="R1202" i="9"/>
  <c r="Y1199" i="9"/>
  <c r="Z1199" i="9" s="1"/>
  <c r="X1201" i="9" l="1"/>
  <c r="AD1198" i="9"/>
  <c r="V1202" i="9"/>
  <c r="W1202" i="9" s="1"/>
  <c r="S1202" i="9"/>
  <c r="X1202" i="9" s="1"/>
  <c r="AA1199" i="9"/>
  <c r="AB1199" i="9"/>
  <c r="AD1199" i="9" s="1"/>
  <c r="R1203" i="9"/>
  <c r="Y1200" i="9"/>
  <c r="Z1200" i="9" s="1"/>
  <c r="V1203" i="9" l="1"/>
  <c r="W1203" i="9" s="1"/>
  <c r="S1203" i="9"/>
  <c r="X1203" i="9" s="1"/>
  <c r="R1204" i="9"/>
  <c r="AB1200" i="9"/>
  <c r="AA1200" i="9"/>
  <c r="Y1201" i="9"/>
  <c r="Z1201" i="9" s="1"/>
  <c r="AD1200" i="9" l="1"/>
  <c r="V1204" i="9"/>
  <c r="W1204" i="9" s="1"/>
  <c r="S1204" i="9"/>
  <c r="X1204" i="9" s="1"/>
  <c r="AA1201" i="9"/>
  <c r="AB1201" i="9"/>
  <c r="AD1201" i="9" s="1"/>
  <c r="R1205" i="9"/>
  <c r="Y1202" i="9"/>
  <c r="Z1202" i="9" s="1"/>
  <c r="V1205" i="9" l="1"/>
  <c r="W1205" i="9" s="1"/>
  <c r="S1205" i="9"/>
  <c r="X1205" i="9" s="1"/>
  <c r="AB1202" i="9"/>
  <c r="AA1202" i="9"/>
  <c r="Y1203" i="9"/>
  <c r="Z1203" i="9" s="1"/>
  <c r="R1206" i="9"/>
  <c r="AD1202" i="9" l="1"/>
  <c r="V1206" i="9"/>
  <c r="W1206" i="9" s="1"/>
  <c r="S1206" i="9"/>
  <c r="X1206" i="9" s="1"/>
  <c r="AA1203" i="9"/>
  <c r="AB1203" i="9"/>
  <c r="AD1203" i="9" s="1"/>
  <c r="R1207" i="9"/>
  <c r="Y1204" i="9"/>
  <c r="Z1204" i="9" s="1"/>
  <c r="V1207" i="9" l="1"/>
  <c r="W1207" i="9" s="1"/>
  <c r="S1207" i="9"/>
  <c r="X1207" i="9" s="1"/>
  <c r="AB1204" i="9"/>
  <c r="AA1204" i="9"/>
  <c r="R1208" i="9"/>
  <c r="Y1205" i="9"/>
  <c r="Z1205" i="9" s="1"/>
  <c r="AD1204" i="9" l="1"/>
  <c r="V1208" i="9"/>
  <c r="W1208" i="9" s="1"/>
  <c r="S1208" i="9"/>
  <c r="R1209" i="9"/>
  <c r="AA1205" i="9"/>
  <c r="AB1205" i="9"/>
  <c r="AD1205" i="9" s="1"/>
  <c r="Y1206" i="9"/>
  <c r="Z1206" i="9" s="1"/>
  <c r="X1208" i="9" l="1"/>
  <c r="V1209" i="9"/>
  <c r="W1209" i="9" s="1"/>
  <c r="S1209" i="9"/>
  <c r="Y1207" i="9"/>
  <c r="Z1207" i="9" s="1"/>
  <c r="R1210" i="9"/>
  <c r="AB1206" i="9"/>
  <c r="AA1206" i="9"/>
  <c r="X1209" i="9" l="1"/>
  <c r="AD1206" i="9"/>
  <c r="V1210" i="9"/>
  <c r="W1210" i="9" s="1"/>
  <c r="S1210" i="9"/>
  <c r="X1210" i="9" s="1"/>
  <c r="AA1207" i="9"/>
  <c r="AB1207" i="9"/>
  <c r="AD1207" i="9" s="1"/>
  <c r="R1211" i="9"/>
  <c r="Y1208" i="9"/>
  <c r="Z1208" i="9" s="1"/>
  <c r="V1211" i="9" l="1"/>
  <c r="W1211" i="9" s="1"/>
  <c r="S1211" i="9"/>
  <c r="AB1208" i="9"/>
  <c r="AA1208" i="9"/>
  <c r="R1212" i="9"/>
  <c r="Y1209" i="9"/>
  <c r="Z1209" i="9" s="1"/>
  <c r="X1211" i="9" l="1"/>
  <c r="AD1208" i="9"/>
  <c r="V1212" i="9"/>
  <c r="W1212" i="9" s="1"/>
  <c r="S1212" i="9"/>
  <c r="AA1209" i="9"/>
  <c r="AB1209" i="9"/>
  <c r="Y1210" i="9"/>
  <c r="Z1210" i="9" s="1"/>
  <c r="R1213" i="9"/>
  <c r="X1212" i="9" l="1"/>
  <c r="AD1209" i="9"/>
  <c r="V1213" i="9"/>
  <c r="W1213" i="9" s="1"/>
  <c r="S1213" i="9"/>
  <c r="X1213" i="9" s="1"/>
  <c r="AB1210" i="9"/>
  <c r="AA1210" i="9"/>
  <c r="R1214" i="9"/>
  <c r="Y1211" i="9"/>
  <c r="Z1211" i="9" s="1"/>
  <c r="AD1210" i="9" l="1"/>
  <c r="V1214" i="9"/>
  <c r="W1214" i="9" s="1"/>
  <c r="S1214" i="9"/>
  <c r="AA1211" i="9"/>
  <c r="AB1211" i="9"/>
  <c r="Y1212" i="9"/>
  <c r="Z1212" i="9" s="1"/>
  <c r="R1215" i="9"/>
  <c r="X1214" i="9" l="1"/>
  <c r="AD1211" i="9"/>
  <c r="V1215" i="9"/>
  <c r="W1215" i="9" s="1"/>
  <c r="S1215" i="9"/>
  <c r="AB1212" i="9"/>
  <c r="AA1212" i="9"/>
  <c r="Y1213" i="9"/>
  <c r="Z1213" i="9" s="1"/>
  <c r="R1216" i="9"/>
  <c r="X1215" i="9" l="1"/>
  <c r="AD1212" i="9"/>
  <c r="V1216" i="9"/>
  <c r="W1216" i="9" s="1"/>
  <c r="S1216" i="9"/>
  <c r="AA1213" i="9"/>
  <c r="AB1213" i="9"/>
  <c r="R1217" i="9"/>
  <c r="Y1214" i="9"/>
  <c r="Z1214" i="9" s="1"/>
  <c r="X1216" i="9" l="1"/>
  <c r="AD1213" i="9"/>
  <c r="V1217" i="9"/>
  <c r="W1217" i="9" s="1"/>
  <c r="X1217" i="9" s="1"/>
  <c r="S1217" i="9"/>
  <c r="AB1214" i="9"/>
  <c r="AA1214" i="9"/>
  <c r="R1218" i="9"/>
  <c r="Y1215" i="9"/>
  <c r="Z1215" i="9" s="1"/>
  <c r="AD1214" i="9" l="1"/>
  <c r="V1218" i="9"/>
  <c r="W1218" i="9" s="1"/>
  <c r="S1218" i="9"/>
  <c r="X1218" i="9" s="1"/>
  <c r="R1219" i="9"/>
  <c r="Y1216" i="9"/>
  <c r="Z1216" i="9" s="1"/>
  <c r="AA1215" i="9"/>
  <c r="AB1215" i="9"/>
  <c r="AD1215" i="9" l="1"/>
  <c r="V1219" i="9"/>
  <c r="W1219" i="9" s="1"/>
  <c r="S1219" i="9"/>
  <c r="AB1216" i="9"/>
  <c r="AA1216" i="9"/>
  <c r="R1220" i="9"/>
  <c r="Y1217" i="9"/>
  <c r="Z1217" i="9" s="1"/>
  <c r="X1219" i="9" l="1"/>
  <c r="AD1216" i="9"/>
  <c r="V1220" i="9"/>
  <c r="W1220" i="9" s="1"/>
  <c r="S1220" i="9"/>
  <c r="AA1217" i="9"/>
  <c r="AB1217" i="9"/>
  <c r="R1221" i="9"/>
  <c r="Y1218" i="9"/>
  <c r="Z1218" i="9" s="1"/>
  <c r="X1220" i="9" l="1"/>
  <c r="AD1217" i="9"/>
  <c r="V1221" i="9"/>
  <c r="W1221" i="9" s="1"/>
  <c r="S1221" i="9"/>
  <c r="AB1218" i="9"/>
  <c r="AA1218" i="9"/>
  <c r="R1222" i="9"/>
  <c r="Y1219" i="9"/>
  <c r="Z1219" i="9" s="1"/>
  <c r="X1221" i="9" l="1"/>
  <c r="AD1218" i="9"/>
  <c r="V1222" i="9"/>
  <c r="W1222" i="9" s="1"/>
  <c r="S1222" i="9"/>
  <c r="X1222" i="9" s="1"/>
  <c r="AA1219" i="9"/>
  <c r="AB1219" i="9"/>
  <c r="R1223" i="9"/>
  <c r="Y1220" i="9"/>
  <c r="Z1220" i="9" s="1"/>
  <c r="AD1219" i="9" l="1"/>
  <c r="V1223" i="9"/>
  <c r="W1223" i="9" s="1"/>
  <c r="S1223" i="9"/>
  <c r="AB1220" i="9"/>
  <c r="AA1220" i="9"/>
  <c r="R1224" i="9"/>
  <c r="Y1221" i="9"/>
  <c r="Z1221" i="9" s="1"/>
  <c r="X1223" i="9" l="1"/>
  <c r="AD1220" i="9"/>
  <c r="V1224" i="9"/>
  <c r="W1224" i="9" s="1"/>
  <c r="S1224" i="9"/>
  <c r="X1224" i="9" s="1"/>
  <c r="AA1221" i="9"/>
  <c r="AB1221" i="9"/>
  <c r="R1225" i="9"/>
  <c r="Y1222" i="9"/>
  <c r="Z1222" i="9" s="1"/>
  <c r="AD1221" i="9" l="1"/>
  <c r="V1225" i="9"/>
  <c r="W1225" i="9" s="1"/>
  <c r="S1225" i="9"/>
  <c r="Y1223" i="9"/>
  <c r="Z1223" i="9" s="1"/>
  <c r="R1226" i="9"/>
  <c r="AB1222" i="9"/>
  <c r="AA1222" i="9"/>
  <c r="X1225" i="9" l="1"/>
  <c r="AD1222" i="9"/>
  <c r="V1226" i="9"/>
  <c r="W1226" i="9" s="1"/>
  <c r="S1226" i="9"/>
  <c r="R1227" i="9"/>
  <c r="Y1224" i="9"/>
  <c r="Z1224" i="9" s="1"/>
  <c r="AA1223" i="9"/>
  <c r="AB1223" i="9"/>
  <c r="X1226" i="9" l="1"/>
  <c r="AD1223" i="9"/>
  <c r="V1227" i="9"/>
  <c r="W1227" i="9" s="1"/>
  <c r="X1227" i="9" s="1"/>
  <c r="S1227" i="9"/>
  <c r="AB1224" i="9"/>
  <c r="AA1224" i="9"/>
  <c r="R1228" i="9"/>
  <c r="Y1225" i="9"/>
  <c r="Z1225" i="9" s="1"/>
  <c r="AD1224" i="9" l="1"/>
  <c r="V1228" i="9"/>
  <c r="W1228" i="9" s="1"/>
  <c r="S1228" i="9"/>
  <c r="X1228" i="9" s="1"/>
  <c r="AA1225" i="9"/>
  <c r="AB1225" i="9"/>
  <c r="Y1226" i="9"/>
  <c r="Z1226" i="9" s="1"/>
  <c r="R1229" i="9"/>
  <c r="AD1225" i="9" l="1"/>
  <c r="V1229" i="9"/>
  <c r="W1229" i="9" s="1"/>
  <c r="S1229" i="9"/>
  <c r="AB1226" i="9"/>
  <c r="AA1226" i="9"/>
  <c r="Y1227" i="9"/>
  <c r="Z1227" i="9" s="1"/>
  <c r="R1230" i="9"/>
  <c r="X1229" i="9" l="1"/>
  <c r="AD1226" i="9"/>
  <c r="V1230" i="9"/>
  <c r="W1230" i="9" s="1"/>
  <c r="X1230" i="9" s="1"/>
  <c r="S1230" i="9"/>
  <c r="AA1227" i="9"/>
  <c r="AB1227" i="9"/>
  <c r="R1231" i="9"/>
  <c r="Y1228" i="9"/>
  <c r="Z1228" i="9" s="1"/>
  <c r="AD1227" i="9" l="1"/>
  <c r="V1231" i="9"/>
  <c r="W1231" i="9" s="1"/>
  <c r="S1231" i="9"/>
  <c r="AB1228" i="9"/>
  <c r="AA1228" i="9"/>
  <c r="Y1229" i="9"/>
  <c r="Z1229" i="9" s="1"/>
  <c r="R1232" i="9"/>
  <c r="X1231" i="9" l="1"/>
  <c r="AD1228" i="9"/>
  <c r="V1232" i="9"/>
  <c r="W1232" i="9" s="1"/>
  <c r="S1232" i="9"/>
  <c r="X1232" i="9" s="1"/>
  <c r="AA1229" i="9"/>
  <c r="AB1229" i="9"/>
  <c r="R1233" i="9"/>
  <c r="Y1230" i="9"/>
  <c r="Z1230" i="9" s="1"/>
  <c r="AD1229" i="9" l="1"/>
  <c r="V1233" i="9"/>
  <c r="W1233" i="9" s="1"/>
  <c r="S1233" i="9"/>
  <c r="AB1230" i="9"/>
  <c r="AA1230" i="9"/>
  <c r="Y1231" i="9"/>
  <c r="Z1231" i="9" s="1"/>
  <c r="R1234" i="9"/>
  <c r="X1233" i="9" l="1"/>
  <c r="AD1230" i="9"/>
  <c r="V1234" i="9"/>
  <c r="W1234" i="9" s="1"/>
  <c r="S1234" i="9"/>
  <c r="AA1231" i="9"/>
  <c r="AB1231" i="9"/>
  <c r="R1235" i="9"/>
  <c r="Y1232" i="9"/>
  <c r="Z1232" i="9" s="1"/>
  <c r="X1234" i="9" l="1"/>
  <c r="AD1231" i="9"/>
  <c r="V1235" i="9"/>
  <c r="W1235" i="9" s="1"/>
  <c r="S1235" i="9"/>
  <c r="AB1232" i="9"/>
  <c r="AA1232" i="9"/>
  <c r="R1236" i="9"/>
  <c r="Y1233" i="9"/>
  <c r="Z1233" i="9" s="1"/>
  <c r="X1235" i="9" l="1"/>
  <c r="AD1232" i="9"/>
  <c r="V1236" i="9"/>
  <c r="W1236" i="9" s="1"/>
  <c r="S1236" i="9"/>
  <c r="AA1233" i="9"/>
  <c r="AB1233" i="9"/>
  <c r="R1237" i="9"/>
  <c r="Y1234" i="9"/>
  <c r="Z1234" i="9" s="1"/>
  <c r="X1236" i="9" l="1"/>
  <c r="AD1233" i="9"/>
  <c r="V1237" i="9"/>
  <c r="W1237" i="9" s="1"/>
  <c r="S1237" i="9"/>
  <c r="AB1234" i="9"/>
  <c r="AA1234" i="9"/>
  <c r="R1238" i="9"/>
  <c r="Y1235" i="9"/>
  <c r="Z1235" i="9" s="1"/>
  <c r="X1237" i="9" l="1"/>
  <c r="AD1234" i="9"/>
  <c r="V1238" i="9"/>
  <c r="W1238" i="9" s="1"/>
  <c r="S1238" i="9"/>
  <c r="R1239" i="9"/>
  <c r="AA1235" i="9"/>
  <c r="AB1235" i="9"/>
  <c r="Y1236" i="9"/>
  <c r="Z1236" i="9" s="1"/>
  <c r="X1238" i="9" l="1"/>
  <c r="AD1235" i="9"/>
  <c r="V1239" i="9"/>
  <c r="W1239" i="9" s="1"/>
  <c r="S1239" i="9"/>
  <c r="AB1236" i="9"/>
  <c r="AA1236" i="9"/>
  <c r="R1240" i="9"/>
  <c r="Y1237" i="9"/>
  <c r="Z1237" i="9" s="1"/>
  <c r="X1239" i="9" l="1"/>
  <c r="AD1236" i="9"/>
  <c r="V1240" i="9"/>
  <c r="W1240" i="9" s="1"/>
  <c r="X1240" i="9" s="1"/>
  <c r="S1240" i="9"/>
  <c r="AA1237" i="9"/>
  <c r="AB1237" i="9"/>
  <c r="R1241" i="9"/>
  <c r="Y1238" i="9"/>
  <c r="Z1238" i="9" s="1"/>
  <c r="AD1237" i="9" l="1"/>
  <c r="V1241" i="9"/>
  <c r="W1241" i="9" s="1"/>
  <c r="S1241" i="9"/>
  <c r="AB1238" i="9"/>
  <c r="AA1238" i="9"/>
  <c r="Y1239" i="9"/>
  <c r="Z1239" i="9" s="1"/>
  <c r="R1242" i="9"/>
  <c r="X1241" i="9" l="1"/>
  <c r="AD1238" i="9"/>
  <c r="V1242" i="9"/>
  <c r="W1242" i="9" s="1"/>
  <c r="S1242" i="9"/>
  <c r="X1242" i="9" s="1"/>
  <c r="AA1239" i="9"/>
  <c r="AB1239" i="9"/>
  <c r="Y1240" i="9"/>
  <c r="Z1240" i="9" s="1"/>
  <c r="R1243" i="9"/>
  <c r="AD1239" i="9" l="1"/>
  <c r="V1243" i="9"/>
  <c r="W1243" i="9" s="1"/>
  <c r="S1243" i="9"/>
  <c r="AB1240" i="9"/>
  <c r="AA1240" i="9"/>
  <c r="Y1241" i="9"/>
  <c r="Z1241" i="9" s="1"/>
  <c r="R1244" i="9"/>
  <c r="X1243" i="9" l="1"/>
  <c r="AD1240" i="9"/>
  <c r="V1244" i="9"/>
  <c r="W1244" i="9" s="1"/>
  <c r="S1244" i="9"/>
  <c r="X1244" i="9" s="1"/>
  <c r="AA1241" i="9"/>
  <c r="AB1241" i="9"/>
  <c r="R1245" i="9"/>
  <c r="Y1242" i="9"/>
  <c r="Z1242" i="9" s="1"/>
  <c r="AD1241" i="9" l="1"/>
  <c r="V1245" i="9"/>
  <c r="W1245" i="9" s="1"/>
  <c r="S1245" i="9"/>
  <c r="AB1242" i="9"/>
  <c r="AA1242" i="9"/>
  <c r="R1246" i="9"/>
  <c r="Y1243" i="9"/>
  <c r="Z1243" i="9" s="1"/>
  <c r="X1245" i="9" l="1"/>
  <c r="AD1242" i="9"/>
  <c r="V1246" i="9"/>
  <c r="W1246" i="9" s="1"/>
  <c r="S1246" i="9"/>
  <c r="X1246" i="9" s="1"/>
  <c r="AA1243" i="9"/>
  <c r="AB1243" i="9"/>
  <c r="R1247" i="9"/>
  <c r="Y1244" i="9"/>
  <c r="Z1244" i="9" s="1"/>
  <c r="AD1243" i="9" l="1"/>
  <c r="V1247" i="9"/>
  <c r="W1247" i="9" s="1"/>
  <c r="S1247" i="9"/>
  <c r="AB1244" i="9"/>
  <c r="AA1244" i="9"/>
  <c r="Y1245" i="9"/>
  <c r="Z1245" i="9" s="1"/>
  <c r="R1248" i="9"/>
  <c r="X1247" i="9" l="1"/>
  <c r="AD1244" i="9"/>
  <c r="V1248" i="9"/>
  <c r="W1248" i="9" s="1"/>
  <c r="S1248" i="9"/>
  <c r="X1248" i="9" s="1"/>
  <c r="Y1246" i="9"/>
  <c r="Z1246" i="9" s="1"/>
  <c r="R1249" i="9"/>
  <c r="AA1245" i="9"/>
  <c r="AB1245" i="9"/>
  <c r="AD1245" i="9" l="1"/>
  <c r="V1249" i="9"/>
  <c r="W1249" i="9" s="1"/>
  <c r="S1249" i="9"/>
  <c r="AB1246" i="9"/>
  <c r="AA1246" i="9"/>
  <c r="R1250" i="9"/>
  <c r="Y1247" i="9"/>
  <c r="Z1247" i="9" s="1"/>
  <c r="X1249" i="9" l="1"/>
  <c r="AD1246" i="9"/>
  <c r="V1250" i="9"/>
  <c r="W1250" i="9" s="1"/>
  <c r="S1250" i="9"/>
  <c r="AA1247" i="9"/>
  <c r="AB1247" i="9"/>
  <c r="Y1248" i="9"/>
  <c r="Z1248" i="9" s="1"/>
  <c r="R1251" i="9"/>
  <c r="X1250" i="9" l="1"/>
  <c r="AD1247" i="9"/>
  <c r="V1251" i="9"/>
  <c r="W1251" i="9" s="1"/>
  <c r="S1251" i="9"/>
  <c r="AB1248" i="9"/>
  <c r="AA1248" i="9"/>
  <c r="Y1249" i="9"/>
  <c r="Z1249" i="9" s="1"/>
  <c r="R1252" i="9"/>
  <c r="X1251" i="9" l="1"/>
  <c r="AD1248" i="9"/>
  <c r="V1252" i="9"/>
  <c r="W1252" i="9" s="1"/>
  <c r="S1252" i="9"/>
  <c r="R1253" i="9"/>
  <c r="AA1249" i="9"/>
  <c r="AB1249" i="9"/>
  <c r="Y1250" i="9"/>
  <c r="Z1250" i="9" s="1"/>
  <c r="X1252" i="9" l="1"/>
  <c r="AD1249" i="9"/>
  <c r="V1253" i="9"/>
  <c r="W1253" i="9" s="1"/>
  <c r="S1253" i="9"/>
  <c r="AB1250" i="9"/>
  <c r="AA1250" i="9"/>
  <c r="R1254" i="9"/>
  <c r="Y1251" i="9"/>
  <c r="Z1251" i="9" s="1"/>
  <c r="X1253" i="9" l="1"/>
  <c r="AD1250" i="9"/>
  <c r="V1254" i="9"/>
  <c r="W1254" i="9" s="1"/>
  <c r="S1254" i="9"/>
  <c r="X1254" i="9" s="1"/>
  <c r="AA1251" i="9"/>
  <c r="AB1251" i="9"/>
  <c r="R1255" i="9"/>
  <c r="Y1252" i="9"/>
  <c r="Z1252" i="9" s="1"/>
  <c r="AD1251" i="9" l="1"/>
  <c r="V1255" i="9"/>
  <c r="W1255" i="9" s="1"/>
  <c r="S1255" i="9"/>
  <c r="R1256" i="9"/>
  <c r="AB1252" i="9"/>
  <c r="AA1252" i="9"/>
  <c r="Y1253" i="9"/>
  <c r="Z1253" i="9" s="1"/>
  <c r="X1255" i="9" l="1"/>
  <c r="AD1252" i="9"/>
  <c r="V1256" i="9"/>
  <c r="W1256" i="9" s="1"/>
  <c r="S1256" i="9"/>
  <c r="R1257" i="9"/>
  <c r="AA1253" i="9"/>
  <c r="AB1253" i="9"/>
  <c r="Y1254" i="9"/>
  <c r="Z1254" i="9" s="1"/>
  <c r="X1256" i="9" l="1"/>
  <c r="AD1253" i="9"/>
  <c r="V1257" i="9"/>
  <c r="W1257" i="9" s="1"/>
  <c r="S1257" i="9"/>
  <c r="AB1254" i="9"/>
  <c r="AA1254" i="9"/>
  <c r="Y1255" i="9"/>
  <c r="Z1255" i="9" s="1"/>
  <c r="R1258" i="9"/>
  <c r="X1257" i="9" l="1"/>
  <c r="AD1254" i="9"/>
  <c r="V1258" i="9"/>
  <c r="W1258" i="9" s="1"/>
  <c r="S1258" i="9"/>
  <c r="AA1255" i="9"/>
  <c r="AB1255" i="9"/>
  <c r="Y1256" i="9"/>
  <c r="Z1256" i="9" s="1"/>
  <c r="R1259" i="9"/>
  <c r="X1258" i="9" l="1"/>
  <c r="AD1255" i="9"/>
  <c r="V1259" i="9"/>
  <c r="W1259" i="9" s="1"/>
  <c r="X1259" i="9" s="1"/>
  <c r="S1259" i="9"/>
  <c r="R1260" i="9"/>
  <c r="AB1256" i="9"/>
  <c r="AA1256" i="9"/>
  <c r="Y1257" i="9"/>
  <c r="Z1257" i="9" s="1"/>
  <c r="AD1256" i="9" l="1"/>
  <c r="V1260" i="9"/>
  <c r="W1260" i="9" s="1"/>
  <c r="S1260" i="9"/>
  <c r="AA1257" i="9"/>
  <c r="AB1257" i="9"/>
  <c r="R1261" i="9"/>
  <c r="Y1258" i="9"/>
  <c r="Z1258" i="9" s="1"/>
  <c r="X1260" i="9" l="1"/>
  <c r="AD1257" i="9"/>
  <c r="V1261" i="9"/>
  <c r="W1261" i="9" s="1"/>
  <c r="X1261" i="9" s="1"/>
  <c r="S1261" i="9"/>
  <c r="Y1259" i="9"/>
  <c r="Z1259" i="9" s="1"/>
  <c r="R1262" i="9"/>
  <c r="AB1258" i="9"/>
  <c r="AA1258" i="9"/>
  <c r="AD1258" i="9" l="1"/>
  <c r="V1262" i="9"/>
  <c r="W1262" i="9" s="1"/>
  <c r="S1262" i="9"/>
  <c r="Y1260" i="9"/>
  <c r="Z1260" i="9" s="1"/>
  <c r="R1263" i="9"/>
  <c r="AA1259" i="9"/>
  <c r="AB1259" i="9"/>
  <c r="X1262" i="9" l="1"/>
  <c r="AD1259" i="9"/>
  <c r="V1263" i="9"/>
  <c r="W1263" i="9" s="1"/>
  <c r="S1263" i="9"/>
  <c r="AB1260" i="9"/>
  <c r="AA1260" i="9"/>
  <c r="R1264" i="9"/>
  <c r="Y1261" i="9"/>
  <c r="Z1261" i="9" s="1"/>
  <c r="X1263" i="9" l="1"/>
  <c r="AD1260" i="9"/>
  <c r="V1264" i="9"/>
  <c r="W1264" i="9" s="1"/>
  <c r="S1264" i="9"/>
  <c r="AA1261" i="9"/>
  <c r="AB1261" i="9"/>
  <c r="R1265" i="9"/>
  <c r="Y1262" i="9"/>
  <c r="Z1262" i="9" s="1"/>
  <c r="X1264" i="9" l="1"/>
  <c r="AD1261" i="9"/>
  <c r="V1265" i="9"/>
  <c r="W1265" i="9" s="1"/>
  <c r="S1265" i="9"/>
  <c r="R1266" i="9"/>
  <c r="AB1262" i="9"/>
  <c r="AA1262" i="9"/>
  <c r="Y1263" i="9"/>
  <c r="Z1263" i="9" s="1"/>
  <c r="X1265" i="9" l="1"/>
  <c r="AD1262" i="9"/>
  <c r="V1266" i="9"/>
  <c r="W1266" i="9" s="1"/>
  <c r="S1266" i="9"/>
  <c r="AA1263" i="9"/>
  <c r="AB1263" i="9"/>
  <c r="R1267" i="9"/>
  <c r="Y1264" i="9"/>
  <c r="Z1264" i="9" s="1"/>
  <c r="X1266" i="9" l="1"/>
  <c r="AD1263" i="9"/>
  <c r="V1267" i="9"/>
  <c r="W1267" i="9" s="1"/>
  <c r="S1267" i="9"/>
  <c r="Y1265" i="9"/>
  <c r="Z1265" i="9" s="1"/>
  <c r="R1268" i="9"/>
  <c r="AB1264" i="9"/>
  <c r="AA1264" i="9"/>
  <c r="X1267" i="9" l="1"/>
  <c r="AD1264" i="9"/>
  <c r="V1268" i="9"/>
  <c r="W1268" i="9" s="1"/>
  <c r="S1268" i="9"/>
  <c r="R1269" i="9"/>
  <c r="Y1266" i="9"/>
  <c r="Z1266" i="9" s="1"/>
  <c r="AA1265" i="9"/>
  <c r="AB1265" i="9"/>
  <c r="X1268" i="9" l="1"/>
  <c r="AD1265" i="9"/>
  <c r="V1269" i="9"/>
  <c r="W1269" i="9" s="1"/>
  <c r="S1269" i="9"/>
  <c r="AB1266" i="9"/>
  <c r="AA1266" i="9"/>
  <c r="R1270" i="9"/>
  <c r="Y1267" i="9"/>
  <c r="Z1267" i="9" s="1"/>
  <c r="X1269" i="9" l="1"/>
  <c r="AD1266" i="9"/>
  <c r="V1270" i="9"/>
  <c r="W1270" i="9" s="1"/>
  <c r="S1270" i="9"/>
  <c r="AA1267" i="9"/>
  <c r="AB1267" i="9"/>
  <c r="R1271" i="9"/>
  <c r="Y1268" i="9"/>
  <c r="Z1268" i="9" s="1"/>
  <c r="X1270" i="9" l="1"/>
  <c r="AD1267" i="9"/>
  <c r="V1271" i="9"/>
  <c r="W1271" i="9" s="1"/>
  <c r="S1271" i="9"/>
  <c r="R1272" i="9"/>
  <c r="AB1268" i="9"/>
  <c r="AA1268" i="9"/>
  <c r="Y1269" i="9"/>
  <c r="Z1269" i="9" s="1"/>
  <c r="X1271" i="9" l="1"/>
  <c r="AD1268" i="9"/>
  <c r="V1272" i="9"/>
  <c r="W1272" i="9" s="1"/>
  <c r="S1272" i="9"/>
  <c r="Y1270" i="9"/>
  <c r="Z1270" i="9" s="1"/>
  <c r="R1273" i="9"/>
  <c r="AA1269" i="9"/>
  <c r="AB1269" i="9"/>
  <c r="X1272" i="9" l="1"/>
  <c r="AD1269" i="9"/>
  <c r="V1273" i="9"/>
  <c r="W1273" i="9" s="1"/>
  <c r="S1273" i="9"/>
  <c r="R1274" i="9"/>
  <c r="Y1271" i="9"/>
  <c r="Z1271" i="9" s="1"/>
  <c r="AB1270" i="9"/>
  <c r="AA1270" i="9"/>
  <c r="X1273" i="9" l="1"/>
  <c r="AD1270" i="9"/>
  <c r="V1274" i="9"/>
  <c r="W1274" i="9" s="1"/>
  <c r="S1274" i="9"/>
  <c r="X1274" i="9" s="1"/>
  <c r="AA1271" i="9"/>
  <c r="AB1271" i="9"/>
  <c r="Y1272" i="9"/>
  <c r="Z1272" i="9" s="1"/>
  <c r="R1275" i="9"/>
  <c r="AD1271" i="9" l="1"/>
  <c r="V1275" i="9"/>
  <c r="W1275" i="9" s="1"/>
  <c r="S1275" i="9"/>
  <c r="Y1273" i="9"/>
  <c r="Z1273" i="9" s="1"/>
  <c r="R1276" i="9"/>
  <c r="AB1272" i="9"/>
  <c r="AA1272" i="9"/>
  <c r="X1275" i="9" l="1"/>
  <c r="AD1272" i="9"/>
  <c r="V1276" i="9"/>
  <c r="W1276" i="9" s="1"/>
  <c r="S1276" i="9"/>
  <c r="AA1273" i="9"/>
  <c r="AB1273" i="9"/>
  <c r="R1277" i="9"/>
  <c r="Y1274" i="9"/>
  <c r="Z1274" i="9" s="1"/>
  <c r="X1276" i="9" l="1"/>
  <c r="AD1273" i="9"/>
  <c r="V1277" i="9"/>
  <c r="W1277" i="9" s="1"/>
  <c r="S1277" i="9"/>
  <c r="AB1274" i="9"/>
  <c r="AA1274" i="9"/>
  <c r="R1278" i="9"/>
  <c r="Y1275" i="9"/>
  <c r="Z1275" i="9" s="1"/>
  <c r="X1277" i="9" l="1"/>
  <c r="AD1274" i="9"/>
  <c r="V1278" i="9"/>
  <c r="W1278" i="9" s="1"/>
  <c r="S1278" i="9"/>
  <c r="X1278" i="9" s="1"/>
  <c r="AA1275" i="9"/>
  <c r="AB1275" i="9"/>
  <c r="R1279" i="9"/>
  <c r="Y1276" i="9"/>
  <c r="Z1276" i="9" s="1"/>
  <c r="AD1275" i="9" l="1"/>
  <c r="V1279" i="9"/>
  <c r="W1279" i="9" s="1"/>
  <c r="S1279" i="9"/>
  <c r="AB1276" i="9"/>
  <c r="AA1276" i="9"/>
  <c r="R1280" i="9"/>
  <c r="Y1277" i="9"/>
  <c r="Z1277" i="9" s="1"/>
  <c r="X1279" i="9" l="1"/>
  <c r="AD1276" i="9"/>
  <c r="V1280" i="9"/>
  <c r="W1280" i="9" s="1"/>
  <c r="S1280" i="9"/>
  <c r="AA1277" i="9"/>
  <c r="AB1277" i="9"/>
  <c r="R1281" i="9"/>
  <c r="Y1278" i="9"/>
  <c r="Z1278" i="9" s="1"/>
  <c r="X1280" i="9" l="1"/>
  <c r="AD1277" i="9"/>
  <c r="V1281" i="9"/>
  <c r="W1281" i="9" s="1"/>
  <c r="X1281" i="9" s="1"/>
  <c r="S1281" i="9"/>
  <c r="Y1279" i="9"/>
  <c r="Z1279" i="9" s="1"/>
  <c r="AB1278" i="9"/>
  <c r="AA1278" i="9"/>
  <c r="R1282" i="9"/>
  <c r="AD1278" i="9" l="1"/>
  <c r="V1282" i="9"/>
  <c r="W1282" i="9" s="1"/>
  <c r="S1282" i="9"/>
  <c r="X1282" i="9" s="1"/>
  <c r="AA1279" i="9"/>
  <c r="AB1279" i="9"/>
  <c r="Y1280" i="9"/>
  <c r="Z1280" i="9" s="1"/>
  <c r="R1283" i="9"/>
  <c r="AD1279" i="9" l="1"/>
  <c r="V1283" i="9"/>
  <c r="W1283" i="9" s="1"/>
  <c r="S1283" i="9"/>
  <c r="R1284" i="9"/>
  <c r="AB1280" i="9"/>
  <c r="AA1280" i="9"/>
  <c r="Y1281" i="9"/>
  <c r="Z1281" i="9" s="1"/>
  <c r="X1283" i="9" l="1"/>
  <c r="AD1280" i="9"/>
  <c r="V1284" i="9"/>
  <c r="W1284" i="9" s="1"/>
  <c r="S1284" i="9"/>
  <c r="Y1282" i="9"/>
  <c r="Z1282" i="9" s="1"/>
  <c r="R1285" i="9"/>
  <c r="AA1281" i="9"/>
  <c r="AB1281" i="9"/>
  <c r="X1284" i="9" l="1"/>
  <c r="AD1281" i="9"/>
  <c r="V1285" i="9"/>
  <c r="W1285" i="9" s="1"/>
  <c r="S1285" i="9"/>
  <c r="AB1282" i="9"/>
  <c r="AA1282" i="9"/>
  <c r="R1286" i="9"/>
  <c r="Y1283" i="9"/>
  <c r="Z1283" i="9" s="1"/>
  <c r="X1285" i="9" l="1"/>
  <c r="AD1282" i="9"/>
  <c r="V1286" i="9"/>
  <c r="W1286" i="9" s="1"/>
  <c r="S1286" i="9"/>
  <c r="X1286" i="9" s="1"/>
  <c r="Y1284" i="9"/>
  <c r="Z1284" i="9" s="1"/>
  <c r="R1287" i="9"/>
  <c r="AA1283" i="9"/>
  <c r="AB1283" i="9"/>
  <c r="AD1283" i="9" l="1"/>
  <c r="V1287" i="9"/>
  <c r="W1287" i="9" s="1"/>
  <c r="S1287" i="9"/>
  <c r="AB1284" i="9"/>
  <c r="AA1284" i="9"/>
  <c r="R1288" i="9"/>
  <c r="Y1285" i="9"/>
  <c r="Z1285" i="9" s="1"/>
  <c r="X1287" i="9" l="1"/>
  <c r="AD1284" i="9"/>
  <c r="V1288" i="9"/>
  <c r="W1288" i="9" s="1"/>
  <c r="S1288" i="9"/>
  <c r="X1288" i="9" s="1"/>
  <c r="AA1285" i="9"/>
  <c r="AB1285" i="9"/>
  <c r="R1289" i="9"/>
  <c r="Y1286" i="9"/>
  <c r="Z1286" i="9" s="1"/>
  <c r="AD1285" i="9" l="1"/>
  <c r="V1289" i="9"/>
  <c r="W1289" i="9" s="1"/>
  <c r="S1289" i="9"/>
  <c r="AB1286" i="9"/>
  <c r="AA1286" i="9"/>
  <c r="R1290" i="9"/>
  <c r="Y1287" i="9"/>
  <c r="Z1287" i="9" s="1"/>
  <c r="X1289" i="9" l="1"/>
  <c r="AD1286" i="9"/>
  <c r="V1290" i="9"/>
  <c r="W1290" i="9" s="1"/>
  <c r="S1290" i="9"/>
  <c r="Y1288" i="9"/>
  <c r="Z1288" i="9" s="1"/>
  <c r="AA1287" i="9"/>
  <c r="AB1287" i="9"/>
  <c r="R1291" i="9"/>
  <c r="X1290" i="9" l="1"/>
  <c r="AD1287" i="9"/>
  <c r="V1291" i="9"/>
  <c r="W1291" i="9" s="1"/>
  <c r="S1291" i="9"/>
  <c r="AB1288" i="9"/>
  <c r="AA1288" i="9"/>
  <c r="Y1289" i="9"/>
  <c r="Z1289" i="9" s="1"/>
  <c r="R1292" i="9"/>
  <c r="X1291" i="9" l="1"/>
  <c r="AD1288" i="9"/>
  <c r="V1292" i="9"/>
  <c r="W1292" i="9" s="1"/>
  <c r="S1292" i="9"/>
  <c r="X1292" i="9" s="1"/>
  <c r="R1293" i="9"/>
  <c r="AA1289" i="9"/>
  <c r="AB1289" i="9"/>
  <c r="Y1290" i="9"/>
  <c r="Z1290" i="9" s="1"/>
  <c r="AD1289" i="9" l="1"/>
  <c r="V1293" i="9"/>
  <c r="W1293" i="9" s="1"/>
  <c r="S1293" i="9"/>
  <c r="AB1290" i="9"/>
  <c r="AA1290" i="9"/>
  <c r="R1294" i="9"/>
  <c r="Y1291" i="9"/>
  <c r="Z1291" i="9" s="1"/>
  <c r="X1293" i="9" l="1"/>
  <c r="AD1290" i="9"/>
  <c r="V1294" i="9"/>
  <c r="W1294" i="9" s="1"/>
  <c r="S1294" i="9"/>
  <c r="X1294" i="9" s="1"/>
  <c r="AA1291" i="9"/>
  <c r="AB1291" i="9"/>
  <c r="R1295" i="9"/>
  <c r="Y1292" i="9"/>
  <c r="Z1292" i="9" s="1"/>
  <c r="AD1291" i="9" l="1"/>
  <c r="V1295" i="9"/>
  <c r="W1295" i="9" s="1"/>
  <c r="S1295" i="9"/>
  <c r="AB1292" i="9"/>
  <c r="AA1292" i="9"/>
  <c r="R1296" i="9"/>
  <c r="Y1293" i="9"/>
  <c r="Z1293" i="9" s="1"/>
  <c r="X1295" i="9" l="1"/>
  <c r="AD1292" i="9"/>
  <c r="V1296" i="9"/>
  <c r="W1296" i="9" s="1"/>
  <c r="S1296" i="9"/>
  <c r="X1296" i="9" s="1"/>
  <c r="AA1293" i="9"/>
  <c r="AB1293" i="9"/>
  <c r="R1297" i="9"/>
  <c r="Y1294" i="9"/>
  <c r="Z1294" i="9" s="1"/>
  <c r="AD1293" i="9" l="1"/>
  <c r="V1297" i="9"/>
  <c r="W1297" i="9" s="1"/>
  <c r="S1297" i="9"/>
  <c r="AB1294" i="9"/>
  <c r="AA1294" i="9"/>
  <c r="R1298" i="9"/>
  <c r="Y1295" i="9"/>
  <c r="Z1295" i="9" s="1"/>
  <c r="X1297" i="9" l="1"/>
  <c r="AD1294" i="9"/>
  <c r="V1298" i="9"/>
  <c r="W1298" i="9" s="1"/>
  <c r="S1298" i="9"/>
  <c r="R1299" i="9"/>
  <c r="Y1296" i="9"/>
  <c r="Z1296" i="9" s="1"/>
  <c r="AA1295" i="9"/>
  <c r="AB1295" i="9"/>
  <c r="X1298" i="9" l="1"/>
  <c r="AD1295" i="9"/>
  <c r="V1299" i="9"/>
  <c r="W1299" i="9" s="1"/>
  <c r="X1299" i="9" s="1"/>
  <c r="S1299" i="9"/>
  <c r="AB1296" i="9"/>
  <c r="AA1296" i="9"/>
  <c r="R1300" i="9"/>
  <c r="Y1297" i="9"/>
  <c r="Z1297" i="9" s="1"/>
  <c r="AD1296" i="9" l="1"/>
  <c r="V1300" i="9"/>
  <c r="W1300" i="9" s="1"/>
  <c r="S1300" i="9"/>
  <c r="AA1297" i="9"/>
  <c r="AB1297" i="9"/>
  <c r="R1301" i="9"/>
  <c r="Y1298" i="9"/>
  <c r="Z1298" i="9" s="1"/>
  <c r="X1300" i="9" l="1"/>
  <c r="AD1297" i="9"/>
  <c r="V1301" i="9"/>
  <c r="W1301" i="9" s="1"/>
  <c r="S1301" i="9"/>
  <c r="AB1298" i="9"/>
  <c r="AA1298" i="9"/>
  <c r="Y1299" i="9"/>
  <c r="Z1299" i="9" s="1"/>
  <c r="R1302" i="9"/>
  <c r="X1301" i="9" l="1"/>
  <c r="AD1298" i="9"/>
  <c r="V1302" i="9"/>
  <c r="W1302" i="9" s="1"/>
  <c r="S1302" i="9"/>
  <c r="AA1299" i="9"/>
  <c r="AB1299" i="9"/>
  <c r="R1303" i="9"/>
  <c r="Y1300" i="9"/>
  <c r="Z1300" i="9" s="1"/>
  <c r="X1302" i="9" l="1"/>
  <c r="AD1299" i="9"/>
  <c r="V1303" i="9"/>
  <c r="W1303" i="9" s="1"/>
  <c r="S1303" i="9"/>
  <c r="Y1301" i="9"/>
  <c r="Z1301" i="9" s="1"/>
  <c r="R1304" i="9"/>
  <c r="AB1300" i="9"/>
  <c r="AA1300" i="9"/>
  <c r="X1303" i="9" l="1"/>
  <c r="AD1300" i="9"/>
  <c r="V1304" i="9"/>
  <c r="W1304" i="9" s="1"/>
  <c r="S1304" i="9"/>
  <c r="X1304" i="9" s="1"/>
  <c r="AA1301" i="9"/>
  <c r="AB1301" i="9"/>
  <c r="R1305" i="9"/>
  <c r="Y1302" i="9"/>
  <c r="Z1302" i="9" s="1"/>
  <c r="AD1301" i="9" l="1"/>
  <c r="V1305" i="9"/>
  <c r="W1305" i="9" s="1"/>
  <c r="S1305" i="9"/>
  <c r="AB1302" i="9"/>
  <c r="AA1302" i="9"/>
  <c r="R1306" i="9"/>
  <c r="Y1303" i="9"/>
  <c r="Z1303" i="9" s="1"/>
  <c r="X1305" i="9" l="1"/>
  <c r="AD1302" i="9"/>
  <c r="V1306" i="9"/>
  <c r="W1306" i="9" s="1"/>
  <c r="S1306" i="9"/>
  <c r="Y1304" i="9"/>
  <c r="Z1304" i="9" s="1"/>
  <c r="AA1303" i="9"/>
  <c r="AB1303" i="9"/>
  <c r="R1307" i="9"/>
  <c r="X1306" i="9" l="1"/>
  <c r="AD1303" i="9"/>
  <c r="V1307" i="9"/>
  <c r="W1307" i="9" s="1"/>
  <c r="S1307" i="9"/>
  <c r="AB1304" i="9"/>
  <c r="AA1304" i="9"/>
  <c r="Y1305" i="9"/>
  <c r="Z1305" i="9" s="1"/>
  <c r="R1308" i="9"/>
  <c r="X1307" i="9" l="1"/>
  <c r="AD1304" i="9"/>
  <c r="V1308" i="9"/>
  <c r="W1308" i="9" s="1"/>
  <c r="S1308" i="9"/>
  <c r="AA1305" i="9"/>
  <c r="AB1305" i="9"/>
  <c r="R1309" i="9"/>
  <c r="Y1306" i="9"/>
  <c r="Z1306" i="9" s="1"/>
  <c r="X1308" i="9" l="1"/>
  <c r="AD1305" i="9"/>
  <c r="V1309" i="9"/>
  <c r="W1309" i="9" s="1"/>
  <c r="S1309" i="9"/>
  <c r="AB1306" i="9"/>
  <c r="AA1306" i="9"/>
  <c r="R1310" i="9"/>
  <c r="Y1307" i="9"/>
  <c r="Z1307" i="9" s="1"/>
  <c r="X1309" i="9" l="1"/>
  <c r="AD1306" i="9"/>
  <c r="V1310" i="9"/>
  <c r="W1310" i="9" s="1"/>
  <c r="S1310" i="9"/>
  <c r="X1310" i="9" s="1"/>
  <c r="AA1307" i="9"/>
  <c r="AB1307" i="9"/>
  <c r="Y1308" i="9"/>
  <c r="Z1308" i="9" s="1"/>
  <c r="R1311" i="9"/>
  <c r="AD1307" i="9" l="1"/>
  <c r="V1311" i="9"/>
  <c r="W1311" i="9" s="1"/>
  <c r="S1311" i="9"/>
  <c r="R1312" i="9"/>
  <c r="AB1308" i="9"/>
  <c r="AA1308" i="9"/>
  <c r="Y1309" i="9"/>
  <c r="Z1309" i="9" s="1"/>
  <c r="X1311" i="9" l="1"/>
  <c r="AD1308" i="9"/>
  <c r="V1312" i="9"/>
  <c r="W1312" i="9" s="1"/>
  <c r="S1312" i="9"/>
  <c r="X1312" i="9" s="1"/>
  <c r="AA1309" i="9"/>
  <c r="AB1309" i="9"/>
  <c r="Y1310" i="9"/>
  <c r="Z1310" i="9" s="1"/>
  <c r="R1313" i="9"/>
  <c r="AD1309" i="9" l="1"/>
  <c r="V1313" i="9"/>
  <c r="W1313" i="9" s="1"/>
  <c r="S1313" i="9"/>
  <c r="R1314" i="9"/>
  <c r="AB1310" i="9"/>
  <c r="AA1310" i="9"/>
  <c r="Y1311" i="9"/>
  <c r="Z1311" i="9" s="1"/>
  <c r="X1313" i="9" l="1"/>
  <c r="AD1310" i="9"/>
  <c r="V1314" i="9"/>
  <c r="W1314" i="9" s="1"/>
  <c r="S1314" i="9"/>
  <c r="AA1311" i="9"/>
  <c r="AB1311" i="9"/>
  <c r="Y1312" i="9"/>
  <c r="Z1312" i="9" s="1"/>
  <c r="R1315" i="9"/>
  <c r="X1314" i="9" l="1"/>
  <c r="AD1311" i="9"/>
  <c r="V1315" i="9"/>
  <c r="W1315" i="9" s="1"/>
  <c r="S1315" i="9"/>
  <c r="AB1312" i="9"/>
  <c r="AA1312" i="9"/>
  <c r="R1316" i="9"/>
  <c r="Y1313" i="9"/>
  <c r="Z1313" i="9" s="1"/>
  <c r="X1315" i="9" l="1"/>
  <c r="AD1312" i="9"/>
  <c r="V1316" i="9"/>
  <c r="W1316" i="9" s="1"/>
  <c r="X1316" i="9" s="1"/>
  <c r="S1316" i="9"/>
  <c r="AA1313" i="9"/>
  <c r="AB1313" i="9"/>
  <c r="Y1314" i="9"/>
  <c r="Z1314" i="9" s="1"/>
  <c r="R1317" i="9"/>
  <c r="AD1313" i="9" l="1"/>
  <c r="V1317" i="9"/>
  <c r="W1317" i="9" s="1"/>
  <c r="S1317" i="9"/>
  <c r="AB1314" i="9"/>
  <c r="AA1314" i="9"/>
  <c r="Y1315" i="9"/>
  <c r="Z1315" i="9" s="1"/>
  <c r="R1318" i="9"/>
  <c r="X1317" i="9" l="1"/>
  <c r="AD1314" i="9"/>
  <c r="V1318" i="9"/>
  <c r="W1318" i="9" s="1"/>
  <c r="S1318" i="9"/>
  <c r="X1318" i="9" s="1"/>
  <c r="AA1315" i="9"/>
  <c r="AB1315" i="9"/>
  <c r="R1319" i="9"/>
  <c r="Y1316" i="9"/>
  <c r="Z1316" i="9" s="1"/>
  <c r="AD1315" i="9" l="1"/>
  <c r="V1319" i="9"/>
  <c r="W1319" i="9" s="1"/>
  <c r="S1319" i="9"/>
  <c r="AB1316" i="9"/>
  <c r="AA1316" i="9"/>
  <c r="R1320" i="9"/>
  <c r="Y1317" i="9"/>
  <c r="Z1317" i="9" s="1"/>
  <c r="X1319" i="9" l="1"/>
  <c r="AD1316" i="9"/>
  <c r="V1320" i="9"/>
  <c r="W1320" i="9" s="1"/>
  <c r="S1320" i="9"/>
  <c r="X1320" i="9" s="1"/>
  <c r="AA1317" i="9"/>
  <c r="AB1317" i="9"/>
  <c r="Y1318" i="9"/>
  <c r="Z1318" i="9" s="1"/>
  <c r="R1321" i="9"/>
  <c r="AD1317" i="9" l="1"/>
  <c r="V1321" i="9"/>
  <c r="W1321" i="9" s="1"/>
  <c r="S1321" i="9"/>
  <c r="R1322" i="9"/>
  <c r="AB1318" i="9"/>
  <c r="AA1318" i="9"/>
  <c r="Y1319" i="9"/>
  <c r="Z1319" i="9" s="1"/>
  <c r="X1321" i="9" l="1"/>
  <c r="AD1318" i="9"/>
  <c r="V1322" i="9"/>
  <c r="W1322" i="9" s="1"/>
  <c r="S1322" i="9"/>
  <c r="X1322" i="9" s="1"/>
  <c r="Y1320" i="9"/>
  <c r="Z1320" i="9" s="1"/>
  <c r="AA1319" i="9"/>
  <c r="AB1319" i="9"/>
  <c r="R1323" i="9"/>
  <c r="AD1319" i="9" l="1"/>
  <c r="V1323" i="9"/>
  <c r="W1323" i="9" s="1"/>
  <c r="S1323" i="9"/>
  <c r="AB1320" i="9"/>
  <c r="AA1320" i="9"/>
  <c r="R1324" i="9"/>
  <c r="Y1321" i="9"/>
  <c r="Z1321" i="9" s="1"/>
  <c r="X1323" i="9" l="1"/>
  <c r="AD1320" i="9"/>
  <c r="V1324" i="9"/>
  <c r="W1324" i="9" s="1"/>
  <c r="S1324" i="9"/>
  <c r="X1324" i="9" s="1"/>
  <c r="AA1321" i="9"/>
  <c r="AB1321" i="9"/>
  <c r="R1325" i="9"/>
  <c r="Y1322" i="9"/>
  <c r="Z1322" i="9" s="1"/>
  <c r="AD1321" i="9" l="1"/>
  <c r="V1325" i="9"/>
  <c r="W1325" i="9" s="1"/>
  <c r="S1325" i="9"/>
  <c r="AB1322" i="9"/>
  <c r="AA1322" i="9"/>
  <c r="R1326" i="9"/>
  <c r="Y1323" i="9"/>
  <c r="Z1323" i="9" s="1"/>
  <c r="X1325" i="9" l="1"/>
  <c r="AD1322" i="9"/>
  <c r="V1326" i="9"/>
  <c r="W1326" i="9" s="1"/>
  <c r="S1326" i="9"/>
  <c r="X1326" i="9" s="1"/>
  <c r="AA1323" i="9"/>
  <c r="AB1323" i="9"/>
  <c r="Y1324" i="9"/>
  <c r="Z1324" i="9" s="1"/>
  <c r="R1327" i="9"/>
  <c r="AD1323" i="9" l="1"/>
  <c r="V1327" i="9"/>
  <c r="W1327" i="9" s="1"/>
  <c r="S1327" i="9"/>
  <c r="R1328" i="9"/>
  <c r="AB1324" i="9"/>
  <c r="AA1324" i="9"/>
  <c r="Y1325" i="9"/>
  <c r="Z1325" i="9" s="1"/>
  <c r="X1327" i="9" l="1"/>
  <c r="AD1324" i="9"/>
  <c r="V1328" i="9"/>
  <c r="W1328" i="9" s="1"/>
  <c r="S1328" i="9"/>
  <c r="AA1325" i="9"/>
  <c r="AB1325" i="9"/>
  <c r="R1329" i="9"/>
  <c r="Y1326" i="9"/>
  <c r="Z1326" i="9" s="1"/>
  <c r="X1328" i="9" l="1"/>
  <c r="AD1325" i="9"/>
  <c r="V1329" i="9"/>
  <c r="W1329" i="9" s="1"/>
  <c r="S1329" i="9"/>
  <c r="AB1326" i="9"/>
  <c r="AA1326" i="9"/>
  <c r="R1330" i="9"/>
  <c r="Y1327" i="9"/>
  <c r="Z1327" i="9" s="1"/>
  <c r="X1329" i="9" l="1"/>
  <c r="AD1326" i="9"/>
  <c r="V1330" i="9"/>
  <c r="W1330" i="9" s="1"/>
  <c r="S1330" i="9"/>
  <c r="AA1327" i="9"/>
  <c r="AB1327" i="9"/>
  <c r="R1331" i="9"/>
  <c r="Y1328" i="9"/>
  <c r="Z1328" i="9" s="1"/>
  <c r="X1330" i="9" l="1"/>
  <c r="AD1327" i="9"/>
  <c r="V1331" i="9"/>
  <c r="W1331" i="9" s="1"/>
  <c r="S1331" i="9"/>
  <c r="AB1328" i="9"/>
  <c r="AA1328" i="9"/>
  <c r="R1332" i="9"/>
  <c r="Y1329" i="9"/>
  <c r="Z1329" i="9" s="1"/>
  <c r="X1331" i="9" l="1"/>
  <c r="AD1328" i="9"/>
  <c r="V1332" i="9"/>
  <c r="W1332" i="9" s="1"/>
  <c r="S1332" i="9"/>
  <c r="AA1329" i="9"/>
  <c r="AB1329" i="9"/>
  <c r="R1333" i="9"/>
  <c r="Y1330" i="9"/>
  <c r="Z1330" i="9" s="1"/>
  <c r="X1332" i="9" l="1"/>
  <c r="AD1329" i="9"/>
  <c r="V1333" i="9"/>
  <c r="W1333" i="9" s="1"/>
  <c r="X1333" i="9" s="1"/>
  <c r="S1333" i="9"/>
  <c r="AB1330" i="9"/>
  <c r="AA1330" i="9"/>
  <c r="Y1331" i="9"/>
  <c r="Z1331" i="9" s="1"/>
  <c r="R1334" i="9"/>
  <c r="AD1330" i="9" l="1"/>
  <c r="V1334" i="9"/>
  <c r="W1334" i="9" s="1"/>
  <c r="S1334" i="9"/>
  <c r="X1334" i="9" s="1"/>
  <c r="AA1331" i="9"/>
  <c r="AB1331" i="9"/>
  <c r="R1335" i="9"/>
  <c r="Y1332" i="9"/>
  <c r="Z1332" i="9" s="1"/>
  <c r="AD1331" i="9" l="1"/>
  <c r="V1335" i="9"/>
  <c r="W1335" i="9" s="1"/>
  <c r="S1335" i="9"/>
  <c r="AB1332" i="9"/>
  <c r="AA1332" i="9"/>
  <c r="R1336" i="9"/>
  <c r="Y1333" i="9"/>
  <c r="Z1333" i="9" s="1"/>
  <c r="X1335" i="9" l="1"/>
  <c r="AD1332" i="9"/>
  <c r="V1336" i="9"/>
  <c r="W1336" i="9" s="1"/>
  <c r="S1336" i="9"/>
  <c r="X1336" i="9" s="1"/>
  <c r="Y1334" i="9"/>
  <c r="Z1334" i="9" s="1"/>
  <c r="R1337" i="9"/>
  <c r="AA1333" i="9"/>
  <c r="AB1333" i="9"/>
  <c r="AD1333" i="9" l="1"/>
  <c r="V1337" i="9"/>
  <c r="W1337" i="9" s="1"/>
  <c r="S1337" i="9"/>
  <c r="R1338" i="9"/>
  <c r="AB1334" i="9"/>
  <c r="AA1334" i="9"/>
  <c r="Y1335" i="9"/>
  <c r="Z1335" i="9" s="1"/>
  <c r="X1337" i="9" l="1"/>
  <c r="AD1334" i="9"/>
  <c r="V1338" i="9"/>
  <c r="W1338" i="9" s="1"/>
  <c r="S1338" i="9"/>
  <c r="AA1335" i="9"/>
  <c r="AB1335" i="9"/>
  <c r="R1339" i="9"/>
  <c r="Y1336" i="9"/>
  <c r="Z1336" i="9" s="1"/>
  <c r="X1338" i="9" l="1"/>
  <c r="AD1335" i="9"/>
  <c r="V1339" i="9"/>
  <c r="W1339" i="9" s="1"/>
  <c r="S1339" i="9"/>
  <c r="R1340" i="9"/>
  <c r="Y1337" i="9"/>
  <c r="Z1337" i="9" s="1"/>
  <c r="AB1336" i="9"/>
  <c r="AA1336" i="9"/>
  <c r="X1339" i="9" l="1"/>
  <c r="AD1336" i="9"/>
  <c r="V1340" i="9"/>
  <c r="W1340" i="9" s="1"/>
  <c r="S1340" i="9"/>
  <c r="AA1337" i="9"/>
  <c r="AB1337" i="9"/>
  <c r="R1341" i="9"/>
  <c r="Y1338" i="9"/>
  <c r="Z1338" i="9" s="1"/>
  <c r="X1340" i="9" l="1"/>
  <c r="AD1337" i="9"/>
  <c r="V1341" i="9"/>
  <c r="W1341" i="9" s="1"/>
  <c r="S1341" i="9"/>
  <c r="R1342" i="9"/>
  <c r="Y1339" i="9"/>
  <c r="Z1339" i="9" s="1"/>
  <c r="AB1338" i="9"/>
  <c r="AA1338" i="9"/>
  <c r="X1341" i="9" l="1"/>
  <c r="AD1338" i="9"/>
  <c r="V1342" i="9"/>
  <c r="W1342" i="9" s="1"/>
  <c r="S1342" i="9"/>
  <c r="X1342" i="9" s="1"/>
  <c r="AA1339" i="9"/>
  <c r="AB1339" i="9"/>
  <c r="R1343" i="9"/>
  <c r="Y1340" i="9"/>
  <c r="Z1340" i="9" s="1"/>
  <c r="AD1339" i="9" l="1"/>
  <c r="V1343" i="9"/>
  <c r="W1343" i="9" s="1"/>
  <c r="S1343" i="9"/>
  <c r="AB1340" i="9"/>
  <c r="AA1340" i="9"/>
  <c r="Y1341" i="9"/>
  <c r="Z1341" i="9" s="1"/>
  <c r="R1344" i="9"/>
  <c r="X1343" i="9" l="1"/>
  <c r="AD1340" i="9"/>
  <c r="V1344" i="9"/>
  <c r="W1344" i="9" s="1"/>
  <c r="S1344" i="9"/>
  <c r="AA1341" i="9"/>
  <c r="AB1341" i="9"/>
  <c r="R1345" i="9"/>
  <c r="Y1342" i="9"/>
  <c r="Z1342" i="9" s="1"/>
  <c r="X1344" i="9" l="1"/>
  <c r="AD1341" i="9"/>
  <c r="V1345" i="9"/>
  <c r="W1345" i="9" s="1"/>
  <c r="S1345" i="9"/>
  <c r="AB1342" i="9"/>
  <c r="AA1342" i="9"/>
  <c r="R1346" i="9"/>
  <c r="Y1343" i="9"/>
  <c r="Z1343" i="9" s="1"/>
  <c r="X1345" i="9" l="1"/>
  <c r="AD1342" i="9"/>
  <c r="V1346" i="9"/>
  <c r="W1346" i="9" s="1"/>
  <c r="S1346" i="9"/>
  <c r="X1346" i="9" s="1"/>
  <c r="AA1343" i="9"/>
  <c r="AB1343" i="9"/>
  <c r="R1347" i="9"/>
  <c r="Y1344" i="9"/>
  <c r="Z1344" i="9" s="1"/>
  <c r="AD1343" i="9" l="1"/>
  <c r="V1347" i="9"/>
  <c r="W1347" i="9" s="1"/>
  <c r="S1347" i="9"/>
  <c r="AB1344" i="9"/>
  <c r="AA1344" i="9"/>
  <c r="R1348" i="9"/>
  <c r="Y1345" i="9"/>
  <c r="Z1345" i="9" s="1"/>
  <c r="X1347" i="9" l="1"/>
  <c r="AD1344" i="9"/>
  <c r="V1348" i="9"/>
  <c r="W1348" i="9" s="1"/>
  <c r="S1348" i="9"/>
  <c r="X1348" i="9" s="1"/>
  <c r="AA1345" i="9"/>
  <c r="AB1345" i="9"/>
  <c r="R1349" i="9"/>
  <c r="Y1346" i="9"/>
  <c r="Z1346" i="9" s="1"/>
  <c r="AD1345" i="9" l="1"/>
  <c r="V1349" i="9"/>
  <c r="W1349" i="9" s="1"/>
  <c r="S1349" i="9"/>
  <c r="R1350" i="9"/>
  <c r="AB1346" i="9"/>
  <c r="AA1346" i="9"/>
  <c r="Y1347" i="9"/>
  <c r="Z1347" i="9" s="1"/>
  <c r="X1349" i="9" l="1"/>
  <c r="AD1346" i="9"/>
  <c r="V1350" i="9"/>
  <c r="W1350" i="9" s="1"/>
  <c r="S1350" i="9"/>
  <c r="X1350" i="9" s="1"/>
  <c r="AA1347" i="9"/>
  <c r="AB1347" i="9"/>
  <c r="R1351" i="9"/>
  <c r="Y1348" i="9"/>
  <c r="Z1348" i="9" s="1"/>
  <c r="AD1347" i="9" l="1"/>
  <c r="V1351" i="9"/>
  <c r="W1351" i="9" s="1"/>
  <c r="S1351" i="9"/>
  <c r="AB1348" i="9"/>
  <c r="AA1348" i="9"/>
  <c r="R1352" i="9"/>
  <c r="Y1349" i="9"/>
  <c r="Z1349" i="9" s="1"/>
  <c r="X1351" i="9" l="1"/>
  <c r="AD1348" i="9"/>
  <c r="V1352" i="9"/>
  <c r="W1352" i="9" s="1"/>
  <c r="S1352" i="9"/>
  <c r="AA1349" i="9"/>
  <c r="AB1349" i="9"/>
  <c r="Y1350" i="9"/>
  <c r="Z1350" i="9" s="1"/>
  <c r="R1353" i="9"/>
  <c r="X1352" i="9" l="1"/>
  <c r="AD1349" i="9"/>
  <c r="V1353" i="9"/>
  <c r="W1353" i="9" s="1"/>
  <c r="S1353" i="9"/>
  <c r="AB1350" i="9"/>
  <c r="AA1350" i="9"/>
  <c r="R1354" i="9"/>
  <c r="Y1351" i="9"/>
  <c r="Z1351" i="9" s="1"/>
  <c r="X1353" i="9" l="1"/>
  <c r="AD1350" i="9"/>
  <c r="V1354" i="9"/>
  <c r="W1354" i="9" s="1"/>
  <c r="X1354" i="9" s="1"/>
  <c r="S1354" i="9"/>
  <c r="AA1351" i="9"/>
  <c r="AB1351" i="9"/>
  <c r="R1355" i="9"/>
  <c r="Y1352" i="9"/>
  <c r="Z1352" i="9" s="1"/>
  <c r="AD1351" i="9" l="1"/>
  <c r="V1355" i="9"/>
  <c r="W1355" i="9" s="1"/>
  <c r="S1355" i="9"/>
  <c r="AB1352" i="9"/>
  <c r="AA1352" i="9"/>
  <c r="R1356" i="9"/>
  <c r="Y1353" i="9"/>
  <c r="Z1353" i="9" s="1"/>
  <c r="X1355" i="9" l="1"/>
  <c r="AD1352" i="9"/>
  <c r="V1356" i="9"/>
  <c r="W1356" i="9" s="1"/>
  <c r="S1356" i="9"/>
  <c r="X1356" i="9" s="1"/>
  <c r="AA1353" i="9"/>
  <c r="AB1353" i="9"/>
  <c r="R1357" i="9"/>
  <c r="Y1354" i="9"/>
  <c r="Z1354" i="9" s="1"/>
  <c r="AD1353" i="9" l="1"/>
  <c r="V1357" i="9"/>
  <c r="W1357" i="9" s="1"/>
  <c r="S1357" i="9"/>
  <c r="AB1354" i="9"/>
  <c r="AA1354" i="9"/>
  <c r="R1358" i="9"/>
  <c r="Y1355" i="9"/>
  <c r="Z1355" i="9" s="1"/>
  <c r="X1357" i="9" l="1"/>
  <c r="AD1354" i="9"/>
  <c r="V1358" i="9"/>
  <c r="W1358" i="9" s="1"/>
  <c r="S1358" i="9"/>
  <c r="X1358" i="9" s="1"/>
  <c r="AA1355" i="9"/>
  <c r="AB1355" i="9"/>
  <c r="R1359" i="9"/>
  <c r="Y1356" i="9"/>
  <c r="Z1356" i="9" s="1"/>
  <c r="AD1355" i="9" l="1"/>
  <c r="V1359" i="9"/>
  <c r="W1359" i="9" s="1"/>
  <c r="S1359" i="9"/>
  <c r="AB1356" i="9"/>
  <c r="AA1356" i="9"/>
  <c r="Y1357" i="9"/>
  <c r="Z1357" i="9" s="1"/>
  <c r="R1360" i="9"/>
  <c r="X1359" i="9" l="1"/>
  <c r="AD1356" i="9"/>
  <c r="V1360" i="9"/>
  <c r="W1360" i="9" s="1"/>
  <c r="S1360" i="9"/>
  <c r="AA1357" i="9"/>
  <c r="AB1357" i="9"/>
  <c r="R1361" i="9"/>
  <c r="Y1358" i="9"/>
  <c r="Z1358" i="9" s="1"/>
  <c r="X1360" i="9" l="1"/>
  <c r="AD1357" i="9"/>
  <c r="V1361" i="9"/>
  <c r="W1361" i="9" s="1"/>
  <c r="S1361" i="9"/>
  <c r="AB1358" i="9"/>
  <c r="AA1358" i="9"/>
  <c r="R1362" i="9"/>
  <c r="Y1359" i="9"/>
  <c r="Z1359" i="9" s="1"/>
  <c r="X1361" i="9" l="1"/>
  <c r="AD1358" i="9"/>
  <c r="V1362" i="9"/>
  <c r="W1362" i="9" s="1"/>
  <c r="S1362" i="9"/>
  <c r="Y1360" i="9"/>
  <c r="Z1360" i="9" s="1"/>
  <c r="R1363" i="9"/>
  <c r="AA1359" i="9"/>
  <c r="AB1359" i="9"/>
  <c r="X1362" i="9" l="1"/>
  <c r="AD1359" i="9"/>
  <c r="V1363" i="9"/>
  <c r="W1363" i="9" s="1"/>
  <c r="X1363" i="9" s="1"/>
  <c r="S1363" i="9"/>
  <c r="Y1361" i="9"/>
  <c r="Z1361" i="9" s="1"/>
  <c r="R1364" i="9"/>
  <c r="AB1360" i="9"/>
  <c r="AA1360" i="9"/>
  <c r="AD1360" i="9" l="1"/>
  <c r="V1364" i="9"/>
  <c r="W1364" i="9" s="1"/>
  <c r="S1364" i="9"/>
  <c r="AA1361" i="9"/>
  <c r="AB1361" i="9"/>
  <c r="R1365" i="9"/>
  <c r="Y1362" i="9"/>
  <c r="Z1362" i="9" s="1"/>
  <c r="X1364" i="9" l="1"/>
  <c r="AD1361" i="9"/>
  <c r="V1365" i="9"/>
  <c r="W1365" i="9" s="1"/>
  <c r="S1365" i="9"/>
  <c r="R1366" i="9"/>
  <c r="AB1362" i="9"/>
  <c r="AA1362" i="9"/>
  <c r="Y1363" i="9"/>
  <c r="Z1363" i="9" s="1"/>
  <c r="X1365" i="9" l="1"/>
  <c r="AD1362" i="9"/>
  <c r="V1366" i="9"/>
  <c r="W1366" i="9" s="1"/>
  <c r="X1366" i="9" s="1"/>
  <c r="S1366" i="9"/>
  <c r="AA1363" i="9"/>
  <c r="AB1363" i="9"/>
  <c r="R1367" i="9"/>
  <c r="Y1364" i="9"/>
  <c r="Z1364" i="9" s="1"/>
  <c r="AD1363" i="9" l="1"/>
  <c r="V1367" i="9"/>
  <c r="W1367" i="9" s="1"/>
  <c r="S1367" i="9"/>
  <c r="AB1364" i="9"/>
  <c r="AA1364" i="9"/>
  <c r="R1368" i="9"/>
  <c r="Y1365" i="9"/>
  <c r="Z1365" i="9" s="1"/>
  <c r="X1367" i="9" l="1"/>
  <c r="AD1364" i="9"/>
  <c r="V1368" i="9"/>
  <c r="W1368" i="9" s="1"/>
  <c r="S1368" i="9"/>
  <c r="X1368" i="9" s="1"/>
  <c r="AA1365" i="9"/>
  <c r="AB1365" i="9"/>
  <c r="R1369" i="9"/>
  <c r="Y1366" i="9"/>
  <c r="Z1366" i="9" s="1"/>
  <c r="AD1365" i="9" l="1"/>
  <c r="V1369" i="9"/>
  <c r="W1369" i="9" s="1"/>
  <c r="S1369" i="9"/>
  <c r="AB1366" i="9"/>
  <c r="AA1366" i="9"/>
  <c r="R1370" i="9"/>
  <c r="Y1367" i="9"/>
  <c r="Z1367" i="9" s="1"/>
  <c r="X1369" i="9" l="1"/>
  <c r="AD1366" i="9"/>
  <c r="V1370" i="9"/>
  <c r="W1370" i="9" s="1"/>
  <c r="X1370" i="9" s="1"/>
  <c r="S1370" i="9"/>
  <c r="AA1367" i="9"/>
  <c r="AB1367" i="9"/>
  <c r="R1371" i="9"/>
  <c r="Y1368" i="9"/>
  <c r="Z1368" i="9" s="1"/>
  <c r="AD1367" i="9" l="1"/>
  <c r="V1371" i="9"/>
  <c r="W1371" i="9" s="1"/>
  <c r="S1371" i="9"/>
  <c r="AB1368" i="9"/>
  <c r="AA1368" i="9"/>
  <c r="Y1369" i="9"/>
  <c r="Z1369" i="9" s="1"/>
  <c r="R1372" i="9"/>
  <c r="X1371" i="9" l="1"/>
  <c r="AD1368" i="9"/>
  <c r="V1372" i="9"/>
  <c r="W1372" i="9" s="1"/>
  <c r="S1372" i="9"/>
  <c r="R1373" i="9"/>
  <c r="AA1369" i="9"/>
  <c r="AB1369" i="9"/>
  <c r="Y1370" i="9"/>
  <c r="Z1370" i="9" s="1"/>
  <c r="X1372" i="9" l="1"/>
  <c r="AD1369" i="9"/>
  <c r="V1373" i="9"/>
  <c r="W1373" i="9" s="1"/>
  <c r="X1373" i="9" s="1"/>
  <c r="S1373" i="9"/>
  <c r="R1374" i="9"/>
  <c r="AB1370" i="9"/>
  <c r="AA1370" i="9"/>
  <c r="Y1371" i="9"/>
  <c r="Z1371" i="9" s="1"/>
  <c r="AD1370" i="9" l="1"/>
  <c r="V1374" i="9"/>
  <c r="W1374" i="9" s="1"/>
  <c r="S1374" i="9"/>
  <c r="X1374" i="9" s="1"/>
  <c r="Y1372" i="9"/>
  <c r="Z1372" i="9" s="1"/>
  <c r="R1375" i="9"/>
  <c r="AA1371" i="9"/>
  <c r="AB1371" i="9"/>
  <c r="AD1371" i="9" l="1"/>
  <c r="V1375" i="9"/>
  <c r="W1375" i="9" s="1"/>
  <c r="S1375" i="9"/>
  <c r="R1376" i="9"/>
  <c r="Y1373" i="9"/>
  <c r="Z1373" i="9" s="1"/>
  <c r="AB1372" i="9"/>
  <c r="AA1372" i="9"/>
  <c r="X1375" i="9" l="1"/>
  <c r="AD1372" i="9"/>
  <c r="V1376" i="9"/>
  <c r="W1376" i="9" s="1"/>
  <c r="S1376" i="9"/>
  <c r="X1376" i="9" s="1"/>
  <c r="AA1373" i="9"/>
  <c r="AB1373" i="9"/>
  <c r="Y1374" i="9"/>
  <c r="Z1374" i="9" s="1"/>
  <c r="R1377" i="9"/>
  <c r="AD1373" i="9" l="1"/>
  <c r="V1377" i="9"/>
  <c r="W1377" i="9" s="1"/>
  <c r="S1377" i="9"/>
  <c r="AB1374" i="9"/>
  <c r="AA1374" i="9"/>
  <c r="R1378" i="9"/>
  <c r="Y1375" i="9"/>
  <c r="Z1375" i="9" s="1"/>
  <c r="X1377" i="9" l="1"/>
  <c r="AD1374" i="9"/>
  <c r="V1378" i="9"/>
  <c r="W1378" i="9" s="1"/>
  <c r="S1378" i="9"/>
  <c r="X1378" i="9" s="1"/>
  <c r="AA1375" i="9"/>
  <c r="AB1375" i="9"/>
  <c r="Y1376" i="9"/>
  <c r="Z1376" i="9" s="1"/>
  <c r="R1379" i="9"/>
  <c r="AD1375" i="9" l="1"/>
  <c r="V1379" i="9"/>
  <c r="W1379" i="9" s="1"/>
  <c r="S1379" i="9"/>
  <c r="AB1376" i="9"/>
  <c r="AA1376" i="9"/>
  <c r="R1380" i="9"/>
  <c r="Y1377" i="9"/>
  <c r="Z1377" i="9" s="1"/>
  <c r="X1379" i="9" l="1"/>
  <c r="AD1376" i="9"/>
  <c r="V1380" i="9"/>
  <c r="W1380" i="9" s="1"/>
  <c r="S1380" i="9"/>
  <c r="X1380" i="9" s="1"/>
  <c r="AA1377" i="9"/>
  <c r="AB1377" i="9"/>
  <c r="R1381" i="9"/>
  <c r="Y1378" i="9"/>
  <c r="Z1378" i="9" s="1"/>
  <c r="AD1377" i="9" l="1"/>
  <c r="V1381" i="9"/>
  <c r="W1381" i="9" s="1"/>
  <c r="S1381" i="9"/>
  <c r="AB1378" i="9"/>
  <c r="AA1378" i="9"/>
  <c r="R1382" i="9"/>
  <c r="Y1379" i="9"/>
  <c r="Z1379" i="9" s="1"/>
  <c r="X1381" i="9" l="1"/>
  <c r="AD1378" i="9"/>
  <c r="V1382" i="9"/>
  <c r="W1382" i="9" s="1"/>
  <c r="S1382" i="9"/>
  <c r="X1382" i="9" s="1"/>
  <c r="AA1379" i="9"/>
  <c r="AB1379" i="9"/>
  <c r="Y1380" i="9"/>
  <c r="Z1380" i="9" s="1"/>
  <c r="R1383" i="9"/>
  <c r="AD1379" i="9" l="1"/>
  <c r="V1383" i="9"/>
  <c r="W1383" i="9" s="1"/>
  <c r="S1383" i="9"/>
  <c r="R1384" i="9"/>
  <c r="Y1381" i="9"/>
  <c r="Z1381" i="9" s="1"/>
  <c r="AB1380" i="9"/>
  <c r="AA1380" i="9"/>
  <c r="X1383" i="9" l="1"/>
  <c r="AD1380" i="9"/>
  <c r="V1384" i="9"/>
  <c r="W1384" i="9" s="1"/>
  <c r="S1384" i="9"/>
  <c r="AA1381" i="9"/>
  <c r="AB1381" i="9"/>
  <c r="R1385" i="9"/>
  <c r="Y1382" i="9"/>
  <c r="Z1382" i="9" s="1"/>
  <c r="X1384" i="9" l="1"/>
  <c r="AD1381" i="9"/>
  <c r="V1385" i="9"/>
  <c r="W1385" i="9" s="1"/>
  <c r="S1385" i="9"/>
  <c r="AB1382" i="9"/>
  <c r="AA1382" i="9"/>
  <c r="R1386" i="9"/>
  <c r="Y1383" i="9"/>
  <c r="Z1383" i="9" s="1"/>
  <c r="X1385" i="9" l="1"/>
  <c r="AD1382" i="9"/>
  <c r="V1386" i="9"/>
  <c r="W1386" i="9" s="1"/>
  <c r="S1386" i="9"/>
  <c r="AA1383" i="9"/>
  <c r="AB1383" i="9"/>
  <c r="R1387" i="9"/>
  <c r="Y1384" i="9"/>
  <c r="Z1384" i="9" s="1"/>
  <c r="X1386" i="9" l="1"/>
  <c r="AD1383" i="9"/>
  <c r="V1387" i="9"/>
  <c r="W1387" i="9" s="1"/>
  <c r="S1387" i="9"/>
  <c r="AB1384" i="9"/>
  <c r="AA1384" i="9"/>
  <c r="R1388" i="9"/>
  <c r="Y1385" i="9"/>
  <c r="Z1385" i="9" s="1"/>
  <c r="X1387" i="9" l="1"/>
  <c r="AD1384" i="9"/>
  <c r="V1388" i="9"/>
  <c r="W1388" i="9" s="1"/>
  <c r="S1388" i="9"/>
  <c r="AA1385" i="9"/>
  <c r="AB1385" i="9"/>
  <c r="Y1386" i="9"/>
  <c r="Z1386" i="9" s="1"/>
  <c r="R1389" i="9"/>
  <c r="X1388" i="9" l="1"/>
  <c r="AD1385" i="9"/>
  <c r="V1389" i="9"/>
  <c r="W1389" i="9" s="1"/>
  <c r="S1389" i="9"/>
  <c r="R1390" i="9"/>
  <c r="Y1387" i="9"/>
  <c r="Z1387" i="9" s="1"/>
  <c r="AB1386" i="9"/>
  <c r="AA1386" i="9"/>
  <c r="X1389" i="9" l="1"/>
  <c r="AD1386" i="9"/>
  <c r="V1390" i="9"/>
  <c r="W1390" i="9" s="1"/>
  <c r="S1390" i="9"/>
  <c r="R1391" i="9"/>
  <c r="Y1388" i="9"/>
  <c r="Z1388" i="9" s="1"/>
  <c r="AA1387" i="9"/>
  <c r="AB1387" i="9"/>
  <c r="X1390" i="9" l="1"/>
  <c r="AD1387" i="9"/>
  <c r="V1391" i="9"/>
  <c r="W1391" i="9" s="1"/>
  <c r="X1391" i="9" s="1"/>
  <c r="S1391" i="9"/>
  <c r="AB1388" i="9"/>
  <c r="AA1388" i="9"/>
  <c r="R1392" i="9"/>
  <c r="Y1389" i="9"/>
  <c r="Z1389" i="9" s="1"/>
  <c r="AD1388" i="9" l="1"/>
  <c r="V1392" i="9"/>
  <c r="W1392" i="9" s="1"/>
  <c r="S1392" i="9"/>
  <c r="AA1389" i="9"/>
  <c r="AB1389" i="9"/>
  <c r="R1393" i="9"/>
  <c r="Y1390" i="9"/>
  <c r="Z1390" i="9" s="1"/>
  <c r="X1392" i="9" l="1"/>
  <c r="AD1389" i="9"/>
  <c r="V1393" i="9"/>
  <c r="W1393" i="9" s="1"/>
  <c r="S1393" i="9"/>
  <c r="X1393" i="9" s="1"/>
  <c r="AB1390" i="9"/>
  <c r="AA1390" i="9"/>
  <c r="R1394" i="9"/>
  <c r="Y1391" i="9"/>
  <c r="Z1391" i="9" s="1"/>
  <c r="AD1390" i="9" l="1"/>
  <c r="V1394" i="9"/>
  <c r="W1394" i="9" s="1"/>
  <c r="S1394" i="9"/>
  <c r="AA1391" i="9"/>
  <c r="AB1391" i="9"/>
  <c r="R1395" i="9"/>
  <c r="Y1392" i="9"/>
  <c r="Z1392" i="9" s="1"/>
  <c r="X1394" i="9" l="1"/>
  <c r="AD1391" i="9"/>
  <c r="V1395" i="9"/>
  <c r="W1395" i="9" s="1"/>
  <c r="S1395" i="9"/>
  <c r="X1395" i="9" s="1"/>
  <c r="AB1392" i="9"/>
  <c r="AA1392" i="9"/>
  <c r="R1396" i="9"/>
  <c r="Y1393" i="9"/>
  <c r="Z1393" i="9" s="1"/>
  <c r="AD1392" i="9" l="1"/>
  <c r="V1396" i="9"/>
  <c r="W1396" i="9" s="1"/>
  <c r="S1396" i="9"/>
  <c r="AA1393" i="9"/>
  <c r="AB1393" i="9"/>
  <c r="R1397" i="9"/>
  <c r="Y1394" i="9"/>
  <c r="Z1394" i="9" s="1"/>
  <c r="X1396" i="9" l="1"/>
  <c r="AD1393" i="9"/>
  <c r="V1397" i="9"/>
  <c r="W1397" i="9" s="1"/>
  <c r="X1397" i="9" s="1"/>
  <c r="S1397" i="9"/>
  <c r="AB1394" i="9"/>
  <c r="AA1394" i="9"/>
  <c r="R1398" i="9"/>
  <c r="Y1395" i="9"/>
  <c r="Z1395" i="9" s="1"/>
  <c r="AD1394" i="9" l="1"/>
  <c r="V1398" i="9"/>
  <c r="W1398" i="9" s="1"/>
  <c r="S1398" i="9"/>
  <c r="AA1395" i="9"/>
  <c r="AB1395" i="9"/>
  <c r="Y1396" i="9"/>
  <c r="Z1396" i="9" s="1"/>
  <c r="R1399" i="9"/>
  <c r="X1398" i="9" l="1"/>
  <c r="AD1395" i="9"/>
  <c r="V1399" i="9"/>
  <c r="W1399" i="9" s="1"/>
  <c r="S1399" i="9"/>
  <c r="AB1396" i="9"/>
  <c r="AA1396" i="9"/>
  <c r="R1400" i="9"/>
  <c r="Y1397" i="9"/>
  <c r="Z1397" i="9" s="1"/>
  <c r="X1399" i="9" l="1"/>
  <c r="AD1396" i="9"/>
  <c r="V1400" i="9"/>
  <c r="W1400" i="9" s="1"/>
  <c r="S1400" i="9"/>
  <c r="AA1397" i="9"/>
  <c r="AB1397" i="9"/>
  <c r="R1401" i="9"/>
  <c r="Y1398" i="9"/>
  <c r="Z1398" i="9" s="1"/>
  <c r="X1400" i="9" l="1"/>
  <c r="AD1397" i="9"/>
  <c r="V1401" i="9"/>
  <c r="W1401" i="9" s="1"/>
  <c r="S1401" i="9"/>
  <c r="R1402" i="9"/>
  <c r="AB1398" i="9"/>
  <c r="AA1398" i="9"/>
  <c r="Y1399" i="9"/>
  <c r="Z1399" i="9" s="1"/>
  <c r="X1401" i="9" l="1"/>
  <c r="AD1398" i="9"/>
  <c r="V1402" i="9"/>
  <c r="W1402" i="9" s="1"/>
  <c r="X1402" i="9" s="1"/>
  <c r="S1402" i="9"/>
  <c r="AA1399" i="9"/>
  <c r="AB1399" i="9"/>
  <c r="R1403" i="9"/>
  <c r="Y1400" i="9"/>
  <c r="Z1400" i="9" s="1"/>
  <c r="AD1399" i="9" l="1"/>
  <c r="V1403" i="9"/>
  <c r="W1403" i="9" s="1"/>
  <c r="S1403" i="9"/>
  <c r="X1403" i="9" s="1"/>
  <c r="AB1400" i="9"/>
  <c r="AA1400" i="9"/>
  <c r="R1404" i="9"/>
  <c r="Y1401" i="9"/>
  <c r="Z1401" i="9" s="1"/>
  <c r="AD1400" i="9" l="1"/>
  <c r="V1404" i="9"/>
  <c r="W1404" i="9" s="1"/>
  <c r="S1404" i="9"/>
  <c r="AA1401" i="9"/>
  <c r="AB1401" i="9"/>
  <c r="R1405" i="9"/>
  <c r="Y1402" i="9"/>
  <c r="Z1402" i="9" s="1"/>
  <c r="X1404" i="9" l="1"/>
  <c r="AD1401" i="9"/>
  <c r="V1405" i="9"/>
  <c r="W1405" i="9" s="1"/>
  <c r="S1405" i="9"/>
  <c r="AB1402" i="9"/>
  <c r="AA1402" i="9"/>
  <c r="Y1403" i="9"/>
  <c r="Z1403" i="9" s="1"/>
  <c r="R1406" i="9"/>
  <c r="X1405" i="9" l="1"/>
  <c r="AD1402" i="9"/>
  <c r="V1406" i="9"/>
  <c r="W1406" i="9" s="1"/>
  <c r="S1406" i="9"/>
  <c r="AA1403" i="9"/>
  <c r="AB1403" i="9"/>
  <c r="Y1404" i="9"/>
  <c r="Z1404" i="9" s="1"/>
  <c r="R1407" i="9"/>
  <c r="X1406" i="9" l="1"/>
  <c r="AD1403" i="9"/>
  <c r="V1407" i="9"/>
  <c r="W1407" i="9" s="1"/>
  <c r="X1407" i="9" s="1"/>
  <c r="S1407" i="9"/>
  <c r="AB1404" i="9"/>
  <c r="AA1404" i="9"/>
  <c r="R1408" i="9"/>
  <c r="Y1405" i="9"/>
  <c r="Z1405" i="9" s="1"/>
  <c r="AD1404" i="9" l="1"/>
  <c r="V1408" i="9"/>
  <c r="W1408" i="9" s="1"/>
  <c r="S1408" i="9"/>
  <c r="AA1405" i="9"/>
  <c r="AB1405" i="9"/>
  <c r="R1409" i="9"/>
  <c r="Y1406" i="9"/>
  <c r="Z1406" i="9" s="1"/>
  <c r="X1408" i="9" l="1"/>
  <c r="AD1405" i="9"/>
  <c r="V1409" i="9"/>
  <c r="W1409" i="9" s="1"/>
  <c r="S1409" i="9"/>
  <c r="AB1406" i="9"/>
  <c r="AA1406" i="9"/>
  <c r="Y1407" i="9"/>
  <c r="Z1407" i="9" s="1"/>
  <c r="R1410" i="9"/>
  <c r="X1409" i="9" l="1"/>
  <c r="AD1406" i="9"/>
  <c r="V1410" i="9"/>
  <c r="W1410" i="9" s="1"/>
  <c r="S1410" i="9"/>
  <c r="X1410" i="9" s="1"/>
  <c r="AA1407" i="9"/>
  <c r="AB1407" i="9"/>
  <c r="R1411" i="9"/>
  <c r="Y1408" i="9"/>
  <c r="Z1408" i="9" s="1"/>
  <c r="AD1407" i="9" l="1"/>
  <c r="V1411" i="9"/>
  <c r="W1411" i="9" s="1"/>
  <c r="S1411" i="9"/>
  <c r="R1412" i="9"/>
  <c r="AB1408" i="9"/>
  <c r="AA1408" i="9"/>
  <c r="Y1409" i="9"/>
  <c r="Z1409" i="9" s="1"/>
  <c r="X1411" i="9" l="1"/>
  <c r="AD1408" i="9"/>
  <c r="V1412" i="9"/>
  <c r="W1412" i="9" s="1"/>
  <c r="S1412" i="9"/>
  <c r="Y1410" i="9"/>
  <c r="Z1410" i="9" s="1"/>
  <c r="R1413" i="9"/>
  <c r="AA1409" i="9"/>
  <c r="AB1409" i="9"/>
  <c r="X1412" i="9" l="1"/>
  <c r="AD1409" i="9"/>
  <c r="V1413" i="9"/>
  <c r="W1413" i="9" s="1"/>
  <c r="S1413" i="9"/>
  <c r="R1414" i="9"/>
  <c r="AB1410" i="9"/>
  <c r="AA1410" i="9"/>
  <c r="Y1411" i="9"/>
  <c r="Z1411" i="9" s="1"/>
  <c r="X1413" i="9" l="1"/>
  <c r="AD1410" i="9"/>
  <c r="V1414" i="9"/>
  <c r="W1414" i="9" s="1"/>
  <c r="S1414" i="9"/>
  <c r="AA1411" i="9"/>
  <c r="AB1411" i="9"/>
  <c r="R1415" i="9"/>
  <c r="Y1412" i="9"/>
  <c r="Z1412" i="9" s="1"/>
  <c r="X1414" i="9" l="1"/>
  <c r="AD1411" i="9"/>
  <c r="V1415" i="9"/>
  <c r="W1415" i="9" s="1"/>
  <c r="X1415" i="9" s="1"/>
  <c r="S1415" i="9"/>
  <c r="AB1412" i="9"/>
  <c r="AA1412" i="9"/>
  <c r="Y1413" i="9"/>
  <c r="Z1413" i="9" s="1"/>
  <c r="R1416" i="9"/>
  <c r="AD1412" i="9" l="1"/>
  <c r="V1416" i="9"/>
  <c r="W1416" i="9" s="1"/>
  <c r="S1416" i="9"/>
  <c r="AA1413" i="9"/>
  <c r="AB1413" i="9"/>
  <c r="R1417" i="9"/>
  <c r="Y1414" i="9"/>
  <c r="Z1414" i="9" s="1"/>
  <c r="X1416" i="9" l="1"/>
  <c r="AD1413" i="9"/>
  <c r="V1417" i="9"/>
  <c r="W1417" i="9" s="1"/>
  <c r="S1417" i="9"/>
  <c r="AB1414" i="9"/>
  <c r="AA1414" i="9"/>
  <c r="R1418" i="9"/>
  <c r="Y1415" i="9"/>
  <c r="Z1415" i="9" s="1"/>
  <c r="X1417" i="9" l="1"/>
  <c r="AD1414" i="9"/>
  <c r="V1418" i="9"/>
  <c r="W1418" i="9" s="1"/>
  <c r="S1418" i="9"/>
  <c r="AA1415" i="9"/>
  <c r="AB1415" i="9"/>
  <c r="R1419" i="9"/>
  <c r="Y1416" i="9"/>
  <c r="Z1416" i="9" s="1"/>
  <c r="X1418" i="9" l="1"/>
  <c r="AD1415" i="9"/>
  <c r="V1419" i="9"/>
  <c r="W1419" i="9" s="1"/>
  <c r="X1419" i="9" s="1"/>
  <c r="S1419" i="9"/>
  <c r="R1420" i="9"/>
  <c r="AB1416" i="9"/>
  <c r="AA1416" i="9"/>
  <c r="Y1417" i="9"/>
  <c r="Z1417" i="9" s="1"/>
  <c r="AD1416" i="9" l="1"/>
  <c r="V1420" i="9"/>
  <c r="W1420" i="9" s="1"/>
  <c r="S1420" i="9"/>
  <c r="AA1417" i="9"/>
  <c r="AB1417" i="9"/>
  <c r="R1421" i="9"/>
  <c r="Y1418" i="9"/>
  <c r="Z1418" i="9" s="1"/>
  <c r="X1420" i="9" l="1"/>
  <c r="AD1417" i="9"/>
  <c r="V1421" i="9"/>
  <c r="W1421" i="9" s="1"/>
  <c r="S1421" i="9"/>
  <c r="AB1418" i="9"/>
  <c r="AA1418" i="9"/>
  <c r="Y1419" i="9"/>
  <c r="Z1419" i="9" s="1"/>
  <c r="R1422" i="9"/>
  <c r="X1421" i="9" l="1"/>
  <c r="AD1418" i="9"/>
  <c r="V1422" i="9"/>
  <c r="W1422" i="9" s="1"/>
  <c r="X1422" i="9" s="1"/>
  <c r="S1422" i="9"/>
  <c r="AA1419" i="9"/>
  <c r="AB1419" i="9"/>
  <c r="Y1420" i="9"/>
  <c r="Z1420" i="9" s="1"/>
  <c r="R1423" i="9"/>
  <c r="AD1419" i="9" l="1"/>
  <c r="V1423" i="9"/>
  <c r="W1423" i="9" s="1"/>
  <c r="S1423" i="9"/>
  <c r="AB1420" i="9"/>
  <c r="AA1420" i="9"/>
  <c r="Y1421" i="9"/>
  <c r="Z1421" i="9" s="1"/>
  <c r="R1424" i="9"/>
  <c r="X1423" i="9" l="1"/>
  <c r="AD1420" i="9"/>
  <c r="V1424" i="9"/>
  <c r="W1424" i="9" s="1"/>
  <c r="S1424" i="9"/>
  <c r="Y1422" i="9"/>
  <c r="Z1422" i="9" s="1"/>
  <c r="R1425" i="9"/>
  <c r="AA1421" i="9"/>
  <c r="AB1421" i="9"/>
  <c r="X1424" i="9" l="1"/>
  <c r="AD1421" i="9"/>
  <c r="V1425" i="9"/>
  <c r="W1425" i="9" s="1"/>
  <c r="S1425" i="9"/>
  <c r="AB1422" i="9"/>
  <c r="AA1422" i="9"/>
  <c r="R1426" i="9"/>
  <c r="Y1423" i="9"/>
  <c r="Z1423" i="9" s="1"/>
  <c r="X1425" i="9" l="1"/>
  <c r="AD1422" i="9"/>
  <c r="V1426" i="9"/>
  <c r="W1426" i="9" s="1"/>
  <c r="X1426" i="9" s="1"/>
  <c r="S1426" i="9"/>
  <c r="Y1424" i="9"/>
  <c r="Z1424" i="9" s="1"/>
  <c r="R1427" i="9"/>
  <c r="AA1423" i="9"/>
  <c r="AB1423" i="9"/>
  <c r="AD1423" i="9" l="1"/>
  <c r="V1427" i="9"/>
  <c r="W1427" i="9" s="1"/>
  <c r="S1427" i="9"/>
  <c r="R1428" i="9"/>
  <c r="Y1425" i="9"/>
  <c r="Z1425" i="9" s="1"/>
  <c r="AB1424" i="9"/>
  <c r="AA1424" i="9"/>
  <c r="X1427" i="9" l="1"/>
  <c r="AD1424" i="9"/>
  <c r="V1428" i="9"/>
  <c r="W1428" i="9" s="1"/>
  <c r="S1428" i="9"/>
  <c r="AA1425" i="9"/>
  <c r="AB1425" i="9"/>
  <c r="R1429" i="9"/>
  <c r="Y1426" i="9"/>
  <c r="Z1426" i="9" s="1"/>
  <c r="X1428" i="9" l="1"/>
  <c r="AD1425" i="9"/>
  <c r="V1429" i="9"/>
  <c r="W1429" i="9" s="1"/>
  <c r="S1429" i="9"/>
  <c r="R1430" i="9"/>
  <c r="Y1427" i="9"/>
  <c r="Z1427" i="9" s="1"/>
  <c r="AB1426" i="9"/>
  <c r="AA1426" i="9"/>
  <c r="X1429" i="9" l="1"/>
  <c r="AD1426" i="9"/>
  <c r="V1430" i="9"/>
  <c r="W1430" i="9" s="1"/>
  <c r="S1430" i="9"/>
  <c r="AA1427" i="9"/>
  <c r="AB1427" i="9"/>
  <c r="R1431" i="9"/>
  <c r="Y1428" i="9"/>
  <c r="Z1428" i="9" s="1"/>
  <c r="X1430" i="9" l="1"/>
  <c r="AD1427" i="9"/>
  <c r="V1431" i="9"/>
  <c r="W1431" i="9" s="1"/>
  <c r="X1431" i="9" s="1"/>
  <c r="S1431" i="9"/>
  <c r="AB1428" i="9"/>
  <c r="AA1428" i="9"/>
  <c r="R1432" i="9"/>
  <c r="Y1429" i="9"/>
  <c r="Z1429" i="9" s="1"/>
  <c r="AD1428" i="9" l="1"/>
  <c r="V1432" i="9"/>
  <c r="W1432" i="9" s="1"/>
  <c r="S1432" i="9"/>
  <c r="Y1430" i="9"/>
  <c r="Z1430" i="9" s="1"/>
  <c r="R1433" i="9"/>
  <c r="AA1429" i="9"/>
  <c r="AB1429" i="9"/>
  <c r="X1432" i="9" l="1"/>
  <c r="AD1429" i="9"/>
  <c r="V1433" i="9"/>
  <c r="W1433" i="9" s="1"/>
  <c r="X1433" i="9" s="1"/>
  <c r="S1433" i="9"/>
  <c r="AB1430" i="9"/>
  <c r="AA1430" i="9"/>
  <c r="R1434" i="9"/>
  <c r="Y1431" i="9"/>
  <c r="Z1431" i="9" s="1"/>
  <c r="AD1430" i="9" l="1"/>
  <c r="V1434" i="9"/>
  <c r="W1434" i="9" s="1"/>
  <c r="S1434" i="9"/>
  <c r="AA1431" i="9"/>
  <c r="AB1431" i="9"/>
  <c r="R1435" i="9"/>
  <c r="Y1432" i="9"/>
  <c r="Z1432" i="9" s="1"/>
  <c r="X1434" i="9" l="1"/>
  <c r="AD1431" i="9"/>
  <c r="V1435" i="9"/>
  <c r="W1435" i="9" s="1"/>
  <c r="S1435" i="9"/>
  <c r="AB1432" i="9"/>
  <c r="AA1432" i="9"/>
  <c r="Y1433" i="9"/>
  <c r="Z1433" i="9" s="1"/>
  <c r="R1436" i="9"/>
  <c r="X1435" i="9" l="1"/>
  <c r="AD1432" i="9"/>
  <c r="V1436" i="9"/>
  <c r="W1436" i="9" s="1"/>
  <c r="S1436" i="9"/>
  <c r="X1436" i="9" s="1"/>
  <c r="AA1433" i="9"/>
  <c r="AB1433" i="9"/>
  <c r="R1437" i="9"/>
  <c r="Y1434" i="9"/>
  <c r="Z1434" i="9" s="1"/>
  <c r="AD1433" i="9" l="1"/>
  <c r="V1437" i="9"/>
  <c r="W1437" i="9" s="1"/>
  <c r="S1437" i="9"/>
  <c r="R1438" i="9"/>
  <c r="AB1434" i="9"/>
  <c r="AA1434" i="9"/>
  <c r="Y1435" i="9"/>
  <c r="Z1435" i="9" s="1"/>
  <c r="X1437" i="9" l="1"/>
  <c r="AD1434" i="9"/>
  <c r="V1438" i="9"/>
  <c r="W1438" i="9" s="1"/>
  <c r="S1438" i="9"/>
  <c r="AA1435" i="9"/>
  <c r="AB1435" i="9"/>
  <c r="R1439" i="9"/>
  <c r="Y1436" i="9"/>
  <c r="Z1436" i="9" s="1"/>
  <c r="X1438" i="9" l="1"/>
  <c r="AD1435" i="9"/>
  <c r="V1439" i="9"/>
  <c r="W1439" i="9" s="1"/>
  <c r="X1439" i="9" s="1"/>
  <c r="S1439" i="9"/>
  <c r="AB1436" i="9"/>
  <c r="AA1436" i="9"/>
  <c r="Y1437" i="9"/>
  <c r="Z1437" i="9" s="1"/>
  <c r="R1440" i="9"/>
  <c r="AD1436" i="9" l="1"/>
  <c r="V1440" i="9"/>
  <c r="W1440" i="9" s="1"/>
  <c r="S1440" i="9"/>
  <c r="X1440" i="9" s="1"/>
  <c r="R1441" i="9"/>
  <c r="AA1437" i="9"/>
  <c r="AB1437" i="9"/>
  <c r="Y1438" i="9"/>
  <c r="Z1438" i="9" s="1"/>
  <c r="V1441" i="9" l="1"/>
  <c r="W1441" i="9" s="1"/>
  <c r="S1441" i="9"/>
  <c r="R1442" i="9"/>
  <c r="AB1438" i="9"/>
  <c r="AA1438" i="9"/>
  <c r="AD1437" i="9"/>
  <c r="I24" i="5"/>
  <c r="Y1439" i="9"/>
  <c r="Z1439" i="9" s="1"/>
  <c r="X1441" i="9" l="1"/>
  <c r="V1442" i="9"/>
  <c r="W1442" i="9" s="1"/>
  <c r="S1442" i="9"/>
  <c r="X1442" i="9" s="1"/>
  <c r="AA1439" i="9"/>
  <c r="AB1439" i="9"/>
  <c r="AD1439" i="9" s="1"/>
  <c r="AD1438" i="9"/>
  <c r="Y1440" i="9"/>
  <c r="Z1440" i="9" s="1"/>
  <c r="R1443" i="9"/>
  <c r="V1443" i="9" l="1"/>
  <c r="W1443" i="9" s="1"/>
  <c r="S1443" i="9"/>
  <c r="AB1440" i="9"/>
  <c r="AA1440" i="9"/>
  <c r="R1444" i="9"/>
  <c r="Y1441" i="9"/>
  <c r="Z1441" i="9" s="1"/>
  <c r="X1443" i="9" l="1"/>
  <c r="V1444" i="9"/>
  <c r="W1444" i="9" s="1"/>
  <c r="X1444" i="9" s="1"/>
  <c r="S1444" i="9"/>
  <c r="AA1441" i="9"/>
  <c r="AB1441" i="9"/>
  <c r="R1445" i="9"/>
  <c r="AD1440" i="9"/>
  <c r="Y1442" i="9"/>
  <c r="Z1442" i="9" s="1"/>
  <c r="AD1441" i="9" l="1"/>
  <c r="V1445" i="9"/>
  <c r="W1445" i="9" s="1"/>
  <c r="S1445" i="9"/>
  <c r="AB1442" i="9"/>
  <c r="AA1442" i="9"/>
  <c r="R1446" i="9"/>
  <c r="Y1443" i="9"/>
  <c r="Z1443" i="9" s="1"/>
  <c r="X1445" i="9" l="1"/>
  <c r="V1446" i="9"/>
  <c r="W1446" i="9" s="1"/>
  <c r="S1446" i="9"/>
  <c r="AA1443" i="9"/>
  <c r="AB1443" i="9"/>
  <c r="R1447" i="9"/>
  <c r="Y1444" i="9"/>
  <c r="Z1444" i="9" s="1"/>
  <c r="AD1442" i="9"/>
  <c r="X1446" i="9" l="1"/>
  <c r="AD1443" i="9"/>
  <c r="V1447" i="9"/>
  <c r="W1447" i="9" s="1"/>
  <c r="S1447" i="9"/>
  <c r="AB1444" i="9"/>
  <c r="AA1444" i="9"/>
  <c r="R1448" i="9"/>
  <c r="Y1445" i="9"/>
  <c r="Z1445" i="9" s="1"/>
  <c r="X1447" i="9" l="1"/>
  <c r="V1448" i="9"/>
  <c r="W1448" i="9" s="1"/>
  <c r="S1448" i="9"/>
  <c r="AA1445" i="9"/>
  <c r="AB1445" i="9"/>
  <c r="R1449" i="9"/>
  <c r="Y1446" i="9"/>
  <c r="Z1446" i="9" s="1"/>
  <c r="AD1444" i="9"/>
  <c r="X1448" i="9" l="1"/>
  <c r="AD1445" i="9"/>
  <c r="V1449" i="9"/>
  <c r="W1449" i="9" s="1"/>
  <c r="S1449" i="9"/>
  <c r="R1450" i="9"/>
  <c r="Y1447" i="9"/>
  <c r="Z1447" i="9" s="1"/>
  <c r="AB1446" i="9"/>
  <c r="AA1446" i="9"/>
  <c r="X1449" i="9" l="1"/>
  <c r="V1450" i="9"/>
  <c r="W1450" i="9" s="1"/>
  <c r="S1450" i="9"/>
  <c r="AA1447" i="9"/>
  <c r="AB1447" i="9"/>
  <c r="AD1446" i="9"/>
  <c r="R1451" i="9"/>
  <c r="Y1448" i="9"/>
  <c r="Z1448" i="9" s="1"/>
  <c r="X1450" i="9" l="1"/>
  <c r="AD1447" i="9"/>
  <c r="V1451" i="9"/>
  <c r="W1451" i="9" s="1"/>
  <c r="S1451" i="9"/>
  <c r="R1452" i="9"/>
  <c r="AB1448" i="9"/>
  <c r="AA1448" i="9"/>
  <c r="Y1449" i="9"/>
  <c r="Z1449" i="9" s="1"/>
  <c r="X1451" i="9" l="1"/>
  <c r="AD1448" i="9"/>
  <c r="V1452" i="9"/>
  <c r="W1452" i="9" s="1"/>
  <c r="S1452" i="9"/>
  <c r="X1452" i="9" s="1"/>
  <c r="Y1450" i="9"/>
  <c r="Z1450" i="9" s="1"/>
  <c r="R1453" i="9"/>
  <c r="AA1449" i="9"/>
  <c r="AB1449" i="9"/>
  <c r="AD1449" i="9" l="1"/>
  <c r="V1453" i="9"/>
  <c r="W1453" i="9" s="1"/>
  <c r="S1453" i="9"/>
  <c r="AB1450" i="9"/>
  <c r="AA1450" i="9"/>
  <c r="R1454" i="9"/>
  <c r="Y1451" i="9"/>
  <c r="Z1451" i="9" s="1"/>
  <c r="X1453" i="9" l="1"/>
  <c r="AD1450" i="9"/>
  <c r="V1454" i="9"/>
  <c r="W1454" i="9" s="1"/>
  <c r="S1454" i="9"/>
  <c r="AA1451" i="9"/>
  <c r="AB1451" i="9"/>
  <c r="R1455" i="9"/>
  <c r="Y1452" i="9"/>
  <c r="Z1452" i="9" s="1"/>
  <c r="X1454" i="9" l="1"/>
  <c r="AD1451" i="9"/>
  <c r="V1455" i="9"/>
  <c r="W1455" i="9" s="1"/>
  <c r="S1455" i="9"/>
  <c r="AB1452" i="9"/>
  <c r="AA1452" i="9"/>
  <c r="R1456" i="9"/>
  <c r="Y1453" i="9"/>
  <c r="Z1453" i="9" s="1"/>
  <c r="X1455" i="9" l="1"/>
  <c r="AD1452" i="9"/>
  <c r="V1456" i="9"/>
  <c r="W1456" i="9" s="1"/>
  <c r="S1456" i="9"/>
  <c r="Y1454" i="9"/>
  <c r="Z1454" i="9" s="1"/>
  <c r="AA1453" i="9"/>
  <c r="AB1453" i="9"/>
  <c r="R1457" i="9"/>
  <c r="X1456" i="9" l="1"/>
  <c r="AD1453" i="9"/>
  <c r="V1457" i="9"/>
  <c r="W1457" i="9" s="1"/>
  <c r="S1457" i="9"/>
  <c r="AB1454" i="9"/>
  <c r="AA1454" i="9"/>
  <c r="Y1455" i="9"/>
  <c r="Z1455" i="9" s="1"/>
  <c r="R1458" i="9"/>
  <c r="X1457" i="9" l="1"/>
  <c r="AD1454" i="9"/>
  <c r="V1458" i="9"/>
  <c r="W1458" i="9" s="1"/>
  <c r="S1458" i="9"/>
  <c r="R1459" i="9"/>
  <c r="AA1455" i="9"/>
  <c r="AB1455" i="9"/>
  <c r="Y1456" i="9"/>
  <c r="Z1456" i="9" s="1"/>
  <c r="X1458" i="9" l="1"/>
  <c r="AD1455" i="9"/>
  <c r="V1459" i="9"/>
  <c r="W1459" i="9" s="1"/>
  <c r="S1459" i="9"/>
  <c r="AB1456" i="9"/>
  <c r="AA1456" i="9"/>
  <c r="Y1457" i="9"/>
  <c r="Z1457" i="9" s="1"/>
  <c r="R1460" i="9"/>
  <c r="X1459" i="9" l="1"/>
  <c r="AD1456" i="9"/>
  <c r="V1460" i="9"/>
  <c r="W1460" i="9" s="1"/>
  <c r="S1460" i="9"/>
  <c r="AA1457" i="9"/>
  <c r="AB1457" i="9"/>
  <c r="R1461" i="9"/>
  <c r="Y1458" i="9"/>
  <c r="Z1458" i="9" s="1"/>
  <c r="X1460" i="9" l="1"/>
  <c r="AD1457" i="9"/>
  <c r="V1461" i="9"/>
  <c r="W1461" i="9" s="1"/>
  <c r="X1461" i="9" s="1"/>
  <c r="S1461" i="9"/>
  <c r="AB1458" i="9"/>
  <c r="AA1458" i="9"/>
  <c r="R1462" i="9"/>
  <c r="Y1459" i="9"/>
  <c r="Z1459" i="9" s="1"/>
  <c r="AD1458" i="9" l="1"/>
  <c r="V1462" i="9"/>
  <c r="W1462" i="9" s="1"/>
  <c r="S1462" i="9"/>
  <c r="AA1459" i="9"/>
  <c r="AB1459" i="9"/>
  <c r="R1463" i="9"/>
  <c r="Y1460" i="9"/>
  <c r="Z1460" i="9" s="1"/>
  <c r="X1462" i="9" l="1"/>
  <c r="AD1459" i="9"/>
  <c r="V1463" i="9"/>
  <c r="W1463" i="9" s="1"/>
  <c r="S1463" i="9"/>
  <c r="AB1460" i="9"/>
  <c r="AA1460" i="9"/>
  <c r="R1464" i="9"/>
  <c r="Y1461" i="9"/>
  <c r="Z1461" i="9" s="1"/>
  <c r="X1463" i="9" l="1"/>
  <c r="AD1460" i="9"/>
  <c r="V1464" i="9"/>
  <c r="W1464" i="9" s="1"/>
  <c r="S1464" i="9"/>
  <c r="Y1462" i="9"/>
  <c r="Z1462" i="9" s="1"/>
  <c r="R1465" i="9"/>
  <c r="AA1461" i="9"/>
  <c r="AB1461" i="9"/>
  <c r="X1464" i="9" l="1"/>
  <c r="AD1461" i="9"/>
  <c r="V1465" i="9"/>
  <c r="W1465" i="9" s="1"/>
  <c r="S1465" i="9"/>
  <c r="R1466" i="9"/>
  <c r="AB1462" i="9"/>
  <c r="AA1462" i="9"/>
  <c r="Y1463" i="9"/>
  <c r="Z1463" i="9" s="1"/>
  <c r="X1465" i="9" l="1"/>
  <c r="AD1462" i="9"/>
  <c r="V1466" i="9"/>
  <c r="W1466" i="9" s="1"/>
  <c r="S1466" i="9"/>
  <c r="AA1463" i="9"/>
  <c r="AB1463" i="9"/>
  <c r="R1467" i="9"/>
  <c r="Y1464" i="9"/>
  <c r="Z1464" i="9" s="1"/>
  <c r="X1466" i="9" l="1"/>
  <c r="AD1463" i="9"/>
  <c r="V1467" i="9"/>
  <c r="W1467" i="9" s="1"/>
  <c r="S1467" i="9"/>
  <c r="R1468" i="9"/>
  <c r="AB1464" i="9"/>
  <c r="AA1464" i="9"/>
  <c r="Y1465" i="9"/>
  <c r="Z1465" i="9" s="1"/>
  <c r="X1467" i="9" l="1"/>
  <c r="AD1464" i="9"/>
  <c r="V1468" i="9"/>
  <c r="W1468" i="9" s="1"/>
  <c r="S1468" i="9"/>
  <c r="R1469" i="9"/>
  <c r="AA1465" i="9"/>
  <c r="AB1465" i="9"/>
  <c r="Y1466" i="9"/>
  <c r="Z1466" i="9" s="1"/>
  <c r="X1468" i="9" l="1"/>
  <c r="AD1465" i="9"/>
  <c r="V1469" i="9"/>
  <c r="W1469" i="9" s="1"/>
  <c r="S1469" i="9"/>
  <c r="AB1466" i="9"/>
  <c r="AA1466" i="9"/>
  <c r="R1470" i="9"/>
  <c r="Y1467" i="9"/>
  <c r="Z1467" i="9" s="1"/>
  <c r="X1469" i="9" l="1"/>
  <c r="AD1466" i="9"/>
  <c r="V1470" i="9"/>
  <c r="W1470" i="9" s="1"/>
  <c r="S1470" i="9"/>
  <c r="AA1467" i="9"/>
  <c r="AB1467" i="9"/>
  <c r="R1471" i="9"/>
  <c r="Y1468" i="9"/>
  <c r="Z1468" i="9" s="1"/>
  <c r="X1470" i="9" l="1"/>
  <c r="AD1467" i="9"/>
  <c r="V1471" i="9"/>
  <c r="W1471" i="9" s="1"/>
  <c r="X1471" i="9" s="1"/>
  <c r="S1471" i="9"/>
  <c r="AB1468" i="9"/>
  <c r="AA1468" i="9"/>
  <c r="R1472" i="9"/>
  <c r="Y1469" i="9"/>
  <c r="Z1469" i="9" s="1"/>
  <c r="AD1468" i="9" l="1"/>
  <c r="V1472" i="9"/>
  <c r="W1472" i="9" s="1"/>
  <c r="S1472" i="9"/>
  <c r="X1472" i="9" s="1"/>
  <c r="AA1469" i="9"/>
  <c r="AB1469" i="9"/>
  <c r="R1473" i="9"/>
  <c r="Y1470" i="9"/>
  <c r="Z1470" i="9" s="1"/>
  <c r="AD1469" i="9" l="1"/>
  <c r="V1473" i="9"/>
  <c r="W1473" i="9" s="1"/>
  <c r="S1473" i="9"/>
  <c r="R1474" i="9"/>
  <c r="AB1470" i="9"/>
  <c r="AA1470" i="9"/>
  <c r="Y1471" i="9"/>
  <c r="Z1471" i="9" s="1"/>
  <c r="X1473" i="9" l="1"/>
  <c r="AD1470" i="9"/>
  <c r="V1474" i="9"/>
  <c r="W1474" i="9" s="1"/>
  <c r="S1474" i="9"/>
  <c r="R1475" i="9"/>
  <c r="AA1471" i="9"/>
  <c r="AB1471" i="9"/>
  <c r="Y1472" i="9"/>
  <c r="Z1472" i="9" s="1"/>
  <c r="X1474" i="9" l="1"/>
  <c r="AD1471" i="9"/>
  <c r="V1475" i="9"/>
  <c r="W1475" i="9" s="1"/>
  <c r="S1475" i="9"/>
  <c r="AB1472" i="9"/>
  <c r="AA1472" i="9"/>
  <c r="R1476" i="9"/>
  <c r="Y1473" i="9"/>
  <c r="Z1473" i="9" s="1"/>
  <c r="X1475" i="9" l="1"/>
  <c r="AD1472" i="9"/>
  <c r="V1476" i="9"/>
  <c r="W1476" i="9" s="1"/>
  <c r="S1476" i="9"/>
  <c r="AA1473" i="9"/>
  <c r="AB1473" i="9"/>
  <c r="R1477" i="9"/>
  <c r="Y1474" i="9"/>
  <c r="Z1474" i="9" s="1"/>
  <c r="X1476" i="9" l="1"/>
  <c r="AD1473" i="9"/>
  <c r="V1477" i="9"/>
  <c r="W1477" i="9" s="1"/>
  <c r="X1477" i="9" s="1"/>
  <c r="S1477" i="9"/>
  <c r="R1478" i="9"/>
  <c r="AB1474" i="9"/>
  <c r="AA1474" i="9"/>
  <c r="Y1475" i="9"/>
  <c r="Z1475" i="9" s="1"/>
  <c r="AD1474" i="9" l="1"/>
  <c r="V1478" i="9"/>
  <c r="W1478" i="9" s="1"/>
  <c r="S1478" i="9"/>
  <c r="X1478" i="9" s="1"/>
  <c r="AA1475" i="9"/>
  <c r="AB1475" i="9"/>
  <c r="R1479" i="9"/>
  <c r="Y1476" i="9"/>
  <c r="Z1476" i="9" s="1"/>
  <c r="AD1475" i="9" l="1"/>
  <c r="V1479" i="9"/>
  <c r="W1479" i="9" s="1"/>
  <c r="S1479" i="9"/>
  <c r="AB1476" i="9"/>
  <c r="AA1476" i="9"/>
  <c r="R1480" i="9"/>
  <c r="Y1477" i="9"/>
  <c r="Z1477" i="9" s="1"/>
  <c r="X1479" i="9" l="1"/>
  <c r="AD1476" i="9"/>
  <c r="V1480" i="9"/>
  <c r="W1480" i="9" s="1"/>
  <c r="S1480" i="9"/>
  <c r="R1481" i="9"/>
  <c r="AA1477" i="9"/>
  <c r="AB1477" i="9"/>
  <c r="Y1478" i="9"/>
  <c r="Z1478" i="9" s="1"/>
  <c r="X1480" i="9" l="1"/>
  <c r="AD1477" i="9"/>
  <c r="V1481" i="9"/>
  <c r="W1481" i="9" s="1"/>
  <c r="S1481" i="9"/>
  <c r="R1482" i="9"/>
  <c r="AB1478" i="9"/>
  <c r="AA1478" i="9"/>
  <c r="Y1479" i="9"/>
  <c r="Z1479" i="9" s="1"/>
  <c r="X1481" i="9" l="1"/>
  <c r="AD1478" i="9"/>
  <c r="V1482" i="9"/>
  <c r="W1482" i="9" s="1"/>
  <c r="S1482" i="9"/>
  <c r="X1482" i="9" s="1"/>
  <c r="AA1479" i="9"/>
  <c r="AB1479" i="9"/>
  <c r="Y1480" i="9"/>
  <c r="Z1480" i="9" s="1"/>
  <c r="R1483" i="9"/>
  <c r="AD1479" i="9" l="1"/>
  <c r="V1483" i="9"/>
  <c r="W1483" i="9" s="1"/>
  <c r="S1483" i="9"/>
  <c r="AB1480" i="9"/>
  <c r="AA1480" i="9"/>
  <c r="R1484" i="9"/>
  <c r="Y1481" i="9"/>
  <c r="Z1481" i="9" s="1"/>
  <c r="X1483" i="9" l="1"/>
  <c r="AD1480" i="9"/>
  <c r="V1484" i="9"/>
  <c r="W1484" i="9" s="1"/>
  <c r="S1484" i="9"/>
  <c r="Y1482" i="9"/>
  <c r="Z1482" i="9" s="1"/>
  <c r="R1485" i="9"/>
  <c r="AA1481" i="9"/>
  <c r="AB1481" i="9"/>
  <c r="X1484" i="9" l="1"/>
  <c r="AD1481" i="9"/>
  <c r="V1485" i="9"/>
  <c r="W1485" i="9" s="1"/>
  <c r="S1485" i="9"/>
  <c r="AB1482" i="9"/>
  <c r="AA1482" i="9"/>
  <c r="R1486" i="9"/>
  <c r="Y1483" i="9"/>
  <c r="Z1483" i="9" s="1"/>
  <c r="X1485" i="9" l="1"/>
  <c r="AD1482" i="9"/>
  <c r="V1486" i="9"/>
  <c r="W1486" i="9" s="1"/>
  <c r="S1486" i="9"/>
  <c r="X1486" i="9" s="1"/>
  <c r="R1487" i="9"/>
  <c r="AA1483" i="9"/>
  <c r="AB1483" i="9"/>
  <c r="Y1484" i="9"/>
  <c r="Z1484" i="9" s="1"/>
  <c r="AD1483" i="9" l="1"/>
  <c r="V1487" i="9"/>
  <c r="W1487" i="9" s="1"/>
  <c r="S1487" i="9"/>
  <c r="AB1484" i="9"/>
  <c r="AA1484" i="9"/>
  <c r="Y1485" i="9"/>
  <c r="Z1485" i="9" s="1"/>
  <c r="R1488" i="9"/>
  <c r="X1487" i="9" l="1"/>
  <c r="AD1484" i="9"/>
  <c r="V1488" i="9"/>
  <c r="W1488" i="9" s="1"/>
  <c r="S1488" i="9"/>
  <c r="X1488" i="9" s="1"/>
  <c r="AA1485" i="9"/>
  <c r="AB1485" i="9"/>
  <c r="R1489" i="9"/>
  <c r="Y1486" i="9"/>
  <c r="Z1486" i="9" s="1"/>
  <c r="AD1485" i="9" l="1"/>
  <c r="V1489" i="9"/>
  <c r="W1489" i="9" s="1"/>
  <c r="S1489" i="9"/>
  <c r="AB1486" i="9"/>
  <c r="AA1486" i="9"/>
  <c r="R1490" i="9"/>
  <c r="Y1487" i="9"/>
  <c r="Z1487" i="9" s="1"/>
  <c r="X1489" i="9" l="1"/>
  <c r="AD1486" i="9"/>
  <c r="V1490" i="9"/>
  <c r="W1490" i="9" s="1"/>
  <c r="S1490" i="9"/>
  <c r="X1490" i="9" s="1"/>
  <c r="Y1488" i="9"/>
  <c r="Z1488" i="9" s="1"/>
  <c r="R1491" i="9"/>
  <c r="AA1487" i="9"/>
  <c r="AB1487" i="9"/>
  <c r="AD1487" i="9" l="1"/>
  <c r="V1491" i="9"/>
  <c r="W1491" i="9" s="1"/>
  <c r="S1491" i="9"/>
  <c r="AB1488" i="9"/>
  <c r="AA1488" i="9"/>
  <c r="R1492" i="9"/>
  <c r="Y1489" i="9"/>
  <c r="Z1489" i="9" s="1"/>
  <c r="X1491" i="9" l="1"/>
  <c r="AD1488" i="9"/>
  <c r="V1492" i="9"/>
  <c r="W1492" i="9" s="1"/>
  <c r="S1492" i="9"/>
  <c r="X1492" i="9" s="1"/>
  <c r="AA1489" i="9"/>
  <c r="AB1489" i="9"/>
  <c r="R1493" i="9"/>
  <c r="Y1490" i="9"/>
  <c r="Z1490" i="9" s="1"/>
  <c r="AD1489" i="9" l="1"/>
  <c r="V1493" i="9"/>
  <c r="W1493" i="9" s="1"/>
  <c r="S1493" i="9"/>
  <c r="AB1490" i="9"/>
  <c r="AA1490" i="9"/>
  <c r="Y1491" i="9"/>
  <c r="Z1491" i="9" s="1"/>
  <c r="R1494" i="9"/>
  <c r="X1493" i="9" l="1"/>
  <c r="AD1490" i="9"/>
  <c r="V1494" i="9"/>
  <c r="W1494" i="9" s="1"/>
  <c r="S1494" i="9"/>
  <c r="X1494" i="9" s="1"/>
  <c r="AA1491" i="9"/>
  <c r="AB1491" i="9"/>
  <c r="R1495" i="9"/>
  <c r="Y1492" i="9"/>
  <c r="Z1492" i="9" s="1"/>
  <c r="AD1491" i="9" l="1"/>
  <c r="V1495" i="9"/>
  <c r="W1495" i="9" s="1"/>
  <c r="S1495" i="9"/>
  <c r="AB1492" i="9"/>
  <c r="AA1492" i="9"/>
  <c r="R1496" i="9"/>
  <c r="Y1493" i="9"/>
  <c r="Z1493" i="9" s="1"/>
  <c r="X1495" i="9" l="1"/>
  <c r="AD1492" i="9"/>
  <c r="V1496" i="9"/>
  <c r="W1496" i="9" s="1"/>
  <c r="S1496" i="9"/>
  <c r="Y1494" i="9"/>
  <c r="Z1494" i="9" s="1"/>
  <c r="AA1493" i="9"/>
  <c r="AB1493" i="9"/>
  <c r="R1497" i="9"/>
  <c r="X1496" i="9" l="1"/>
  <c r="AD1493" i="9"/>
  <c r="V1497" i="9"/>
  <c r="W1497" i="9" s="1"/>
  <c r="S1497" i="9"/>
  <c r="AB1494" i="9"/>
  <c r="AA1494" i="9"/>
  <c r="Y1495" i="9"/>
  <c r="Z1495" i="9" s="1"/>
  <c r="R1498" i="9"/>
  <c r="X1497" i="9" l="1"/>
  <c r="AD1494" i="9"/>
  <c r="S1498" i="9"/>
  <c r="V1498" i="9"/>
  <c r="W1498" i="9" s="1"/>
  <c r="AA1495" i="9"/>
  <c r="AB1495" i="9"/>
  <c r="R1499" i="9"/>
  <c r="Y1496" i="9"/>
  <c r="Z1496" i="9" s="1"/>
  <c r="X1498" i="9" l="1"/>
  <c r="AD1495" i="9"/>
  <c r="V1499" i="9"/>
  <c r="W1499" i="9" s="1"/>
  <c r="S1499" i="9"/>
  <c r="R1500" i="9"/>
  <c r="AB1496" i="9"/>
  <c r="AA1496" i="9"/>
  <c r="Y1497" i="9"/>
  <c r="Z1497" i="9" s="1"/>
  <c r="X1499" i="9" l="1"/>
  <c r="AD1496" i="9"/>
  <c r="V1500" i="9"/>
  <c r="W1500" i="9" s="1"/>
  <c r="S1500" i="9"/>
  <c r="X1500" i="9" s="1"/>
  <c r="AA1497" i="9"/>
  <c r="AB1497" i="9"/>
  <c r="Y1498" i="9"/>
  <c r="Z1498" i="9" s="1"/>
  <c r="R1501" i="9"/>
  <c r="AD1497" i="9" l="1"/>
  <c r="V1501" i="9"/>
  <c r="W1501" i="9" s="1"/>
  <c r="S1501" i="9"/>
  <c r="AB1498" i="9"/>
  <c r="AA1498" i="9"/>
  <c r="R1502" i="9"/>
  <c r="Y1499" i="9"/>
  <c r="Z1499" i="9" s="1"/>
  <c r="X1501" i="9" l="1"/>
  <c r="AD1498" i="9"/>
  <c r="V1502" i="9"/>
  <c r="W1502" i="9" s="1"/>
  <c r="S1502" i="9"/>
  <c r="Y1500" i="9"/>
  <c r="Z1500" i="9" s="1"/>
  <c r="R1503" i="9"/>
  <c r="AA1499" i="9"/>
  <c r="AB1499" i="9"/>
  <c r="X1502" i="9" l="1"/>
  <c r="AD1499" i="9"/>
  <c r="V1503" i="9"/>
  <c r="W1503" i="9" s="1"/>
  <c r="S1503" i="9"/>
  <c r="R1504" i="9"/>
  <c r="Y1501" i="9"/>
  <c r="Z1501" i="9" s="1"/>
  <c r="AB1500" i="9"/>
  <c r="AA1500" i="9"/>
  <c r="X1503" i="9" l="1"/>
  <c r="AD1500" i="9"/>
  <c r="V1504" i="9"/>
  <c r="W1504" i="9" s="1"/>
  <c r="S1504" i="9"/>
  <c r="X1504" i="9" s="1"/>
  <c r="AA1501" i="9"/>
  <c r="AB1501" i="9"/>
  <c r="R1505" i="9"/>
  <c r="Y1502" i="9"/>
  <c r="Z1502" i="9" s="1"/>
  <c r="AD1501" i="9" l="1"/>
  <c r="V1505" i="9"/>
  <c r="W1505" i="9" s="1"/>
  <c r="S1505" i="9"/>
  <c r="R1506" i="9"/>
  <c r="AB1502" i="9"/>
  <c r="AA1502" i="9"/>
  <c r="Y1503" i="9"/>
  <c r="Z1503" i="9" s="1"/>
  <c r="X1505" i="9" l="1"/>
  <c r="AD1502" i="9"/>
  <c r="V1506" i="9"/>
  <c r="W1506" i="9" s="1"/>
  <c r="S1506" i="9"/>
  <c r="X1506" i="9" s="1"/>
  <c r="AA1503" i="9"/>
  <c r="AB1503" i="9"/>
  <c r="R1507" i="9"/>
  <c r="Y1504" i="9"/>
  <c r="Z1504" i="9" s="1"/>
  <c r="AD1503" i="9" l="1"/>
  <c r="V1507" i="9"/>
  <c r="W1507" i="9" s="1"/>
  <c r="S1507" i="9"/>
  <c r="AB1504" i="9"/>
  <c r="AA1504" i="9"/>
  <c r="R1508" i="9"/>
  <c r="Y1505" i="9"/>
  <c r="Z1505" i="9" s="1"/>
  <c r="X1507" i="9" l="1"/>
  <c r="AD1504" i="9"/>
  <c r="V1508" i="9"/>
  <c r="W1508" i="9" s="1"/>
  <c r="S1508" i="9"/>
  <c r="X1508" i="9" s="1"/>
  <c r="Y1506" i="9"/>
  <c r="Z1506" i="9" s="1"/>
  <c r="R1509" i="9"/>
  <c r="AA1505" i="9"/>
  <c r="AB1505" i="9"/>
  <c r="AD1505" i="9" l="1"/>
  <c r="V1509" i="9"/>
  <c r="W1509" i="9" s="1"/>
  <c r="S1509" i="9"/>
  <c r="AB1506" i="9"/>
  <c r="AA1506" i="9"/>
  <c r="R1510" i="9"/>
  <c r="Y1507" i="9"/>
  <c r="Z1507" i="9" s="1"/>
  <c r="X1509" i="9" l="1"/>
  <c r="AD1506" i="9"/>
  <c r="V1510" i="9"/>
  <c r="W1510" i="9" s="1"/>
  <c r="S1510" i="9"/>
  <c r="AA1507" i="9"/>
  <c r="AB1507" i="9"/>
  <c r="R1511" i="9"/>
  <c r="Y1508" i="9"/>
  <c r="Z1508" i="9" s="1"/>
  <c r="X1510" i="9" l="1"/>
  <c r="AD1507" i="9"/>
  <c r="V1511" i="9"/>
  <c r="W1511" i="9" s="1"/>
  <c r="S1511" i="9"/>
  <c r="AB1508" i="9"/>
  <c r="AA1508" i="9"/>
  <c r="R1512" i="9"/>
  <c r="Y1509" i="9"/>
  <c r="Z1509" i="9" s="1"/>
  <c r="X1511" i="9" l="1"/>
  <c r="AD1508" i="9"/>
  <c r="V1512" i="9"/>
  <c r="W1512" i="9" s="1"/>
  <c r="S1512" i="9"/>
  <c r="AA1509" i="9"/>
  <c r="AB1509" i="9"/>
  <c r="R1513" i="9"/>
  <c r="Y1510" i="9"/>
  <c r="Z1510" i="9" s="1"/>
  <c r="X1512" i="9" l="1"/>
  <c r="AD1509" i="9"/>
  <c r="V1513" i="9"/>
  <c r="W1513" i="9" s="1"/>
  <c r="S1513" i="9"/>
  <c r="AB1510" i="9"/>
  <c r="AA1510" i="9"/>
  <c r="R1514" i="9"/>
  <c r="Y1511" i="9"/>
  <c r="Z1511" i="9" s="1"/>
  <c r="X1513" i="9" l="1"/>
  <c r="AD1510" i="9"/>
  <c r="V1514" i="9"/>
  <c r="W1514" i="9" s="1"/>
  <c r="S1514" i="9"/>
  <c r="X1514" i="9" s="1"/>
  <c r="R1515" i="9"/>
  <c r="AA1511" i="9"/>
  <c r="AB1511" i="9"/>
  <c r="Y1512" i="9"/>
  <c r="Z1512" i="9" s="1"/>
  <c r="AD1511" i="9" l="1"/>
  <c r="V1515" i="9"/>
  <c r="W1515" i="9" s="1"/>
  <c r="S1515" i="9"/>
  <c r="AB1512" i="9"/>
  <c r="AA1512" i="9"/>
  <c r="R1516" i="9"/>
  <c r="Y1513" i="9"/>
  <c r="Z1513" i="9" s="1"/>
  <c r="X1515" i="9" l="1"/>
  <c r="AD1512" i="9"/>
  <c r="V1516" i="9"/>
  <c r="W1516" i="9" s="1"/>
  <c r="S1516" i="9"/>
  <c r="X1516" i="9" s="1"/>
  <c r="AA1513" i="9"/>
  <c r="AB1513" i="9"/>
  <c r="Y1514" i="9"/>
  <c r="Z1514" i="9" s="1"/>
  <c r="R1517" i="9"/>
  <c r="AD1513" i="9" l="1"/>
  <c r="V1517" i="9"/>
  <c r="W1517" i="9" s="1"/>
  <c r="S1517" i="9"/>
  <c r="Y1515" i="9"/>
  <c r="Z1515" i="9" s="1"/>
  <c r="R1518" i="9"/>
  <c r="AB1514" i="9"/>
  <c r="AA1514" i="9"/>
  <c r="X1517" i="9" l="1"/>
  <c r="AD1514" i="9"/>
  <c r="V1518" i="9"/>
  <c r="W1518" i="9" s="1"/>
  <c r="X1518" i="9" s="1"/>
  <c r="S1518" i="9"/>
  <c r="R1519" i="9"/>
  <c r="AA1515" i="9"/>
  <c r="AB1515" i="9"/>
  <c r="Y1516" i="9"/>
  <c r="Z1516" i="9" s="1"/>
  <c r="AD1515" i="9" l="1"/>
  <c r="V1519" i="9"/>
  <c r="W1519" i="9" s="1"/>
  <c r="S1519" i="9"/>
  <c r="AB1516" i="9"/>
  <c r="AA1516" i="9"/>
  <c r="R1520" i="9"/>
  <c r="Y1517" i="9"/>
  <c r="Z1517" i="9" s="1"/>
  <c r="X1519" i="9" l="1"/>
  <c r="AD1516" i="9"/>
  <c r="V1520" i="9"/>
  <c r="W1520" i="9" s="1"/>
  <c r="S1520" i="9"/>
  <c r="AA1517" i="9"/>
  <c r="AB1517" i="9"/>
  <c r="R1521" i="9"/>
  <c r="Y1518" i="9"/>
  <c r="Z1518" i="9" s="1"/>
  <c r="X1520" i="9" l="1"/>
  <c r="AD1517" i="9"/>
  <c r="V1521" i="9"/>
  <c r="W1521" i="9" s="1"/>
  <c r="S1521" i="9"/>
  <c r="AB1518" i="9"/>
  <c r="AA1518" i="9"/>
  <c r="R1522" i="9"/>
  <c r="Y1519" i="9"/>
  <c r="Z1519" i="9" s="1"/>
  <c r="X1521" i="9" l="1"/>
  <c r="AD1518" i="9"/>
  <c r="V1522" i="9"/>
  <c r="W1522" i="9" s="1"/>
  <c r="S1522" i="9"/>
  <c r="X1522" i="9" s="1"/>
  <c r="AA1519" i="9"/>
  <c r="AB1519" i="9"/>
  <c r="R1523" i="9"/>
  <c r="Y1520" i="9"/>
  <c r="Z1520" i="9" s="1"/>
  <c r="AD1519" i="9" l="1"/>
  <c r="V1523" i="9"/>
  <c r="W1523" i="9" s="1"/>
  <c r="S1523" i="9"/>
  <c r="Y1521" i="9"/>
  <c r="Z1521" i="9" s="1"/>
  <c r="AB1520" i="9"/>
  <c r="AA1520" i="9"/>
  <c r="R1524" i="9"/>
  <c r="X1523" i="9" l="1"/>
  <c r="AD1520" i="9"/>
  <c r="V1524" i="9"/>
  <c r="W1524" i="9" s="1"/>
  <c r="S1524" i="9"/>
  <c r="AA1521" i="9"/>
  <c r="AB1521" i="9"/>
  <c r="Y1522" i="9"/>
  <c r="Z1522" i="9" s="1"/>
  <c r="R1525" i="9"/>
  <c r="X1524" i="9" l="1"/>
  <c r="AD1521" i="9"/>
  <c r="V1525" i="9"/>
  <c r="W1525" i="9" s="1"/>
  <c r="S1525" i="9"/>
  <c r="R1526" i="9"/>
  <c r="Y1523" i="9"/>
  <c r="Z1523" i="9" s="1"/>
  <c r="AB1522" i="9"/>
  <c r="AA1522" i="9"/>
  <c r="X1525" i="9" l="1"/>
  <c r="AD1522" i="9"/>
  <c r="V1526" i="9"/>
  <c r="W1526" i="9" s="1"/>
  <c r="S1526" i="9"/>
  <c r="AA1523" i="9"/>
  <c r="AB1523" i="9"/>
  <c r="R1527" i="9"/>
  <c r="Y1524" i="9"/>
  <c r="Z1524" i="9" s="1"/>
  <c r="X1526" i="9" l="1"/>
  <c r="AD1523" i="9"/>
  <c r="V1527" i="9"/>
  <c r="W1527" i="9" s="1"/>
  <c r="S1527" i="9"/>
  <c r="AB1524" i="9"/>
  <c r="AA1524" i="9"/>
  <c r="Y1525" i="9"/>
  <c r="Z1525" i="9" s="1"/>
  <c r="R1528" i="9"/>
  <c r="X1527" i="9" l="1"/>
  <c r="AD1524" i="9"/>
  <c r="V1528" i="9"/>
  <c r="W1528" i="9" s="1"/>
  <c r="S1528" i="9"/>
  <c r="X1528" i="9" s="1"/>
  <c r="R1529" i="9"/>
  <c r="Y1526" i="9"/>
  <c r="Z1526" i="9" s="1"/>
  <c r="AA1525" i="9"/>
  <c r="AB1525" i="9"/>
  <c r="AD1525" i="9" l="1"/>
  <c r="V1529" i="9"/>
  <c r="W1529" i="9" s="1"/>
  <c r="S1529" i="9"/>
  <c r="R1530" i="9"/>
  <c r="AB1526" i="9"/>
  <c r="AA1526" i="9"/>
  <c r="Y1527" i="9"/>
  <c r="Z1527" i="9" s="1"/>
  <c r="X1529" i="9" l="1"/>
  <c r="AD1526" i="9"/>
  <c r="V1530" i="9"/>
  <c r="W1530" i="9" s="1"/>
  <c r="S1530" i="9"/>
  <c r="AA1527" i="9"/>
  <c r="AB1527" i="9"/>
  <c r="R1531" i="9"/>
  <c r="Y1528" i="9"/>
  <c r="Z1528" i="9" s="1"/>
  <c r="X1530" i="9" l="1"/>
  <c r="AD1527" i="9"/>
  <c r="V1531" i="9"/>
  <c r="W1531" i="9" s="1"/>
  <c r="S1531" i="9"/>
  <c r="Y1529" i="9"/>
  <c r="Z1529" i="9" s="1"/>
  <c r="R1532" i="9"/>
  <c r="AB1528" i="9"/>
  <c r="AA1528" i="9"/>
  <c r="X1531" i="9" l="1"/>
  <c r="AD1528" i="9"/>
  <c r="V1532" i="9"/>
  <c r="W1532" i="9" s="1"/>
  <c r="S1532" i="9"/>
  <c r="X1532" i="9" s="1"/>
  <c r="AA1529" i="9"/>
  <c r="AB1529" i="9"/>
  <c r="R1533" i="9"/>
  <c r="Y1530" i="9"/>
  <c r="Z1530" i="9" s="1"/>
  <c r="AD1529" i="9" l="1"/>
  <c r="V1533" i="9"/>
  <c r="W1533" i="9" s="1"/>
  <c r="S1533" i="9"/>
  <c r="Y1531" i="9"/>
  <c r="Z1531" i="9" s="1"/>
  <c r="R1534" i="9"/>
  <c r="AB1530" i="9"/>
  <c r="AA1530" i="9"/>
  <c r="X1533" i="9" l="1"/>
  <c r="AD1530" i="9"/>
  <c r="V1534" i="9"/>
  <c r="W1534" i="9" s="1"/>
  <c r="S1534" i="9"/>
  <c r="AA1531" i="9"/>
  <c r="AB1531" i="9"/>
  <c r="R1535" i="9"/>
  <c r="Y1532" i="9"/>
  <c r="Z1532" i="9" s="1"/>
  <c r="X1534" i="9" l="1"/>
  <c r="AD1531" i="9"/>
  <c r="V1535" i="9"/>
  <c r="W1535" i="9" s="1"/>
  <c r="X1535" i="9" s="1"/>
  <c r="S1535" i="9"/>
  <c r="AB1532" i="9"/>
  <c r="AA1532" i="9"/>
  <c r="R1536" i="9"/>
  <c r="Y1533" i="9"/>
  <c r="Z1533" i="9" s="1"/>
  <c r="AD1532" i="9" l="1"/>
  <c r="V1536" i="9"/>
  <c r="W1536" i="9" s="1"/>
  <c r="S1536" i="9"/>
  <c r="X1536" i="9" s="1"/>
  <c r="Y1534" i="9"/>
  <c r="Z1534" i="9" s="1"/>
  <c r="R1537" i="9"/>
  <c r="AA1533" i="9"/>
  <c r="AB1533" i="9"/>
  <c r="AD1533" i="9" l="1"/>
  <c r="V1537" i="9"/>
  <c r="W1537" i="9" s="1"/>
  <c r="S1537" i="9"/>
  <c r="R1538" i="9"/>
  <c r="Y1535" i="9"/>
  <c r="Z1535" i="9" s="1"/>
  <c r="AB1534" i="9"/>
  <c r="AA1534" i="9"/>
  <c r="X1537" i="9" l="1"/>
  <c r="AD1534" i="9"/>
  <c r="V1538" i="9"/>
  <c r="W1538" i="9" s="1"/>
  <c r="S1538" i="9"/>
  <c r="X1538" i="9" s="1"/>
  <c r="AA1535" i="9"/>
  <c r="AB1535" i="9"/>
  <c r="R1539" i="9"/>
  <c r="Y1536" i="9"/>
  <c r="Z1536" i="9" s="1"/>
  <c r="AD1535" i="9" l="1"/>
  <c r="V1539" i="9"/>
  <c r="W1539" i="9" s="1"/>
  <c r="S1539" i="9"/>
  <c r="Y1537" i="9"/>
  <c r="Z1537" i="9" s="1"/>
  <c r="R1540" i="9"/>
  <c r="AB1536" i="9"/>
  <c r="AA1536" i="9"/>
  <c r="X1539" i="9" l="1"/>
  <c r="AD1536" i="9"/>
  <c r="V1540" i="9"/>
  <c r="W1540" i="9" s="1"/>
  <c r="S1540" i="9"/>
  <c r="Y1538" i="9"/>
  <c r="Z1538" i="9" s="1"/>
  <c r="R1541" i="9"/>
  <c r="AA1537" i="9"/>
  <c r="AB1537" i="9"/>
  <c r="X1540" i="9" l="1"/>
  <c r="AD1537" i="9"/>
  <c r="V1541" i="9"/>
  <c r="W1541" i="9" s="1"/>
  <c r="X1541" i="9" s="1"/>
  <c r="S1541" i="9"/>
  <c r="R1542" i="9"/>
  <c r="AB1538" i="9"/>
  <c r="AA1538" i="9"/>
  <c r="Y1539" i="9"/>
  <c r="Z1539" i="9" s="1"/>
  <c r="AD1538" i="9" l="1"/>
  <c r="V1542" i="9"/>
  <c r="W1542" i="9" s="1"/>
  <c r="S1542" i="9"/>
  <c r="X1542" i="9" s="1"/>
  <c r="AA1539" i="9"/>
  <c r="AB1539" i="9"/>
  <c r="R1543" i="9"/>
  <c r="Y1540" i="9"/>
  <c r="Z1540" i="9" s="1"/>
  <c r="AD1539" i="9" l="1"/>
  <c r="V1543" i="9"/>
  <c r="W1543" i="9" s="1"/>
  <c r="S1543" i="9"/>
  <c r="R1544" i="9"/>
  <c r="AB1540" i="9"/>
  <c r="AA1540" i="9"/>
  <c r="Y1541" i="9"/>
  <c r="Z1541" i="9" s="1"/>
  <c r="X1543" i="9" l="1"/>
  <c r="AD1540" i="9"/>
  <c r="V1544" i="9"/>
  <c r="W1544" i="9" s="1"/>
  <c r="X1544" i="9" s="1"/>
  <c r="S1544" i="9"/>
  <c r="AA1541" i="9"/>
  <c r="AB1541" i="9"/>
  <c r="Y1542" i="9"/>
  <c r="Z1542" i="9" s="1"/>
  <c r="R1545" i="9"/>
  <c r="AD1541" i="9" l="1"/>
  <c r="V1545" i="9"/>
  <c r="W1545" i="9" s="1"/>
  <c r="S1545" i="9"/>
  <c r="R1546" i="9"/>
  <c r="AB1542" i="9"/>
  <c r="AA1542" i="9"/>
  <c r="Y1543" i="9"/>
  <c r="Z1543" i="9" s="1"/>
  <c r="X1545" i="9" l="1"/>
  <c r="AD1542" i="9"/>
  <c r="V1546" i="9"/>
  <c r="W1546" i="9" s="1"/>
  <c r="S1546" i="9"/>
  <c r="X1546" i="9" s="1"/>
  <c r="AA1543" i="9"/>
  <c r="AB1543" i="9"/>
  <c r="R1547" i="9"/>
  <c r="Y1544" i="9"/>
  <c r="Z1544" i="9" s="1"/>
  <c r="AD1543" i="9" l="1"/>
  <c r="V1547" i="9"/>
  <c r="W1547" i="9" s="1"/>
  <c r="S1547" i="9"/>
  <c r="Y1545" i="9"/>
  <c r="Z1545" i="9" s="1"/>
  <c r="AB1544" i="9"/>
  <c r="AA1544" i="9"/>
  <c r="R1548" i="9"/>
  <c r="X1547" i="9" l="1"/>
  <c r="AD1544" i="9"/>
  <c r="V1548" i="9"/>
  <c r="W1548" i="9" s="1"/>
  <c r="S1548" i="9"/>
  <c r="AA1545" i="9"/>
  <c r="AB1545" i="9"/>
  <c r="R1549" i="9"/>
  <c r="Y1546" i="9"/>
  <c r="Z1546" i="9" s="1"/>
  <c r="X1548" i="9" l="1"/>
  <c r="AD1545" i="9"/>
  <c r="V1549" i="9"/>
  <c r="W1549" i="9" s="1"/>
  <c r="X1549" i="9" s="1"/>
  <c r="S1549" i="9"/>
  <c r="AB1546" i="9"/>
  <c r="AA1546" i="9"/>
  <c r="R1550" i="9"/>
  <c r="Y1547" i="9"/>
  <c r="Z1547" i="9" s="1"/>
  <c r="AD1546" i="9" l="1"/>
  <c r="V1550" i="9"/>
  <c r="W1550" i="9" s="1"/>
  <c r="S1550" i="9"/>
  <c r="X1550" i="9" s="1"/>
  <c r="AA1547" i="9"/>
  <c r="AB1547" i="9"/>
  <c r="Y1548" i="9"/>
  <c r="Z1548" i="9" s="1"/>
  <c r="R1551" i="9"/>
  <c r="AD1547" i="9" l="1"/>
  <c r="V1551" i="9"/>
  <c r="W1551" i="9" s="1"/>
  <c r="S1551" i="9"/>
  <c r="AB1548" i="9"/>
  <c r="AA1548" i="9"/>
  <c r="R1552" i="9"/>
  <c r="Y1549" i="9"/>
  <c r="Z1549" i="9" s="1"/>
  <c r="X1551" i="9" l="1"/>
  <c r="AD1548" i="9"/>
  <c r="V1552" i="9"/>
  <c r="W1552" i="9" s="1"/>
  <c r="S1552" i="9"/>
  <c r="AA1549" i="9"/>
  <c r="AB1549" i="9"/>
  <c r="R1553" i="9"/>
  <c r="Y1550" i="9"/>
  <c r="Z1550" i="9" s="1"/>
  <c r="X1552" i="9" l="1"/>
  <c r="AD1549" i="9"/>
  <c r="V1553" i="9"/>
  <c r="W1553" i="9" s="1"/>
  <c r="X1553" i="9" s="1"/>
  <c r="S1553" i="9"/>
  <c r="AB1550" i="9"/>
  <c r="AA1550" i="9"/>
  <c r="Y1551" i="9"/>
  <c r="Z1551" i="9" s="1"/>
  <c r="R1554" i="9"/>
  <c r="AD1550" i="9" l="1"/>
  <c r="V1554" i="9"/>
  <c r="W1554" i="9" s="1"/>
  <c r="S1554" i="9"/>
  <c r="AA1551" i="9"/>
  <c r="AB1551" i="9"/>
  <c r="R1555" i="9"/>
  <c r="Y1552" i="9"/>
  <c r="Z1552" i="9" s="1"/>
  <c r="X1554" i="9" l="1"/>
  <c r="AD1551" i="9"/>
  <c r="V1555" i="9"/>
  <c r="W1555" i="9" s="1"/>
  <c r="X1555" i="9" s="1"/>
  <c r="S1555" i="9"/>
  <c r="R1556" i="9"/>
  <c r="AB1552" i="9"/>
  <c r="AA1552" i="9"/>
  <c r="Y1553" i="9"/>
  <c r="Z1553" i="9" s="1"/>
  <c r="AD1552" i="9" l="1"/>
  <c r="V1556" i="9"/>
  <c r="W1556" i="9" s="1"/>
  <c r="S1556" i="9"/>
  <c r="AA1553" i="9"/>
  <c r="AB1553" i="9"/>
  <c r="R1557" i="9"/>
  <c r="Y1554" i="9"/>
  <c r="Z1554" i="9" s="1"/>
  <c r="X1556" i="9" l="1"/>
  <c r="AD1553" i="9"/>
  <c r="V1557" i="9"/>
  <c r="W1557" i="9" s="1"/>
  <c r="S1557" i="9"/>
  <c r="R1558" i="9"/>
  <c r="AB1554" i="9"/>
  <c r="AA1554" i="9"/>
  <c r="Y1555" i="9"/>
  <c r="Z1555" i="9" s="1"/>
  <c r="X1557" i="9" l="1"/>
  <c r="AD1554" i="9"/>
  <c r="V1558" i="9"/>
  <c r="W1558" i="9" s="1"/>
  <c r="X1558" i="9" s="1"/>
  <c r="S1558" i="9"/>
  <c r="AA1555" i="9"/>
  <c r="AB1555" i="9"/>
  <c r="R1559" i="9"/>
  <c r="Y1556" i="9"/>
  <c r="Z1556" i="9" s="1"/>
  <c r="AD1555" i="9" l="1"/>
  <c r="V1559" i="9"/>
  <c r="W1559" i="9" s="1"/>
  <c r="S1559" i="9"/>
  <c r="AB1556" i="9"/>
  <c r="AA1556" i="9"/>
  <c r="R1560" i="9"/>
  <c r="Y1557" i="9"/>
  <c r="Z1557" i="9" s="1"/>
  <c r="X1559" i="9" l="1"/>
  <c r="AD1556" i="9"/>
  <c r="V1560" i="9"/>
  <c r="W1560" i="9" s="1"/>
  <c r="S1560" i="9"/>
  <c r="AA1557" i="9"/>
  <c r="AB1557" i="9"/>
  <c r="R1561" i="9"/>
  <c r="Y1558" i="9"/>
  <c r="Z1558" i="9" s="1"/>
  <c r="X1560" i="9" l="1"/>
  <c r="AD1557" i="9"/>
  <c r="V1561" i="9"/>
  <c r="W1561" i="9" s="1"/>
  <c r="S1561" i="9"/>
  <c r="AB1558" i="9"/>
  <c r="AA1558" i="9"/>
  <c r="R1562" i="9"/>
  <c r="Y1559" i="9"/>
  <c r="Z1559" i="9" s="1"/>
  <c r="X1561" i="9" l="1"/>
  <c r="AD1558" i="9"/>
  <c r="V1562" i="9"/>
  <c r="W1562" i="9" s="1"/>
  <c r="S1562" i="9"/>
  <c r="AA1559" i="9"/>
  <c r="AB1559" i="9"/>
  <c r="R1563" i="9"/>
  <c r="Y1560" i="9"/>
  <c r="Z1560" i="9" s="1"/>
  <c r="X1562" i="9" l="1"/>
  <c r="AD1559" i="9"/>
  <c r="V1563" i="9"/>
  <c r="W1563" i="9" s="1"/>
  <c r="X1563" i="9" s="1"/>
  <c r="S1563" i="9"/>
  <c r="AB1560" i="9"/>
  <c r="AA1560" i="9"/>
  <c r="R1564" i="9"/>
  <c r="Y1561" i="9"/>
  <c r="Z1561" i="9" s="1"/>
  <c r="AD1560" i="9" l="1"/>
  <c r="V1564" i="9"/>
  <c r="W1564" i="9" s="1"/>
  <c r="S1564" i="9"/>
  <c r="AA1561" i="9"/>
  <c r="AB1561" i="9"/>
  <c r="R1565" i="9"/>
  <c r="Y1562" i="9"/>
  <c r="Z1562" i="9" s="1"/>
  <c r="X1564" i="9" l="1"/>
  <c r="AD1561" i="9"/>
  <c r="V1565" i="9"/>
  <c r="W1565" i="9" s="1"/>
  <c r="S1565" i="9"/>
  <c r="R1566" i="9"/>
  <c r="AB1562" i="9"/>
  <c r="AA1562" i="9"/>
  <c r="Y1563" i="9"/>
  <c r="Z1563" i="9" s="1"/>
  <c r="X1565" i="9" l="1"/>
  <c r="AD1562" i="9"/>
  <c r="V1566" i="9"/>
  <c r="W1566" i="9" s="1"/>
  <c r="S1566" i="9"/>
  <c r="AA1563" i="9"/>
  <c r="AB1563" i="9"/>
  <c r="R1567" i="9"/>
  <c r="Y1564" i="9"/>
  <c r="Z1564" i="9" s="1"/>
  <c r="X1566" i="9" l="1"/>
  <c r="AD1563" i="9"/>
  <c r="V1567" i="9"/>
  <c r="W1567" i="9" s="1"/>
  <c r="S1567" i="9"/>
  <c r="AB1564" i="9"/>
  <c r="AA1564" i="9"/>
  <c r="Y1565" i="9"/>
  <c r="Z1565" i="9" s="1"/>
  <c r="R1568" i="9"/>
  <c r="X1567" i="9" l="1"/>
  <c r="AD1564" i="9"/>
  <c r="V1568" i="9"/>
  <c r="W1568" i="9" s="1"/>
  <c r="S1568" i="9"/>
  <c r="X1568" i="9" s="1"/>
  <c r="Y1566" i="9"/>
  <c r="Z1566" i="9" s="1"/>
  <c r="R1569" i="9"/>
  <c r="AA1565" i="9"/>
  <c r="AB1565" i="9"/>
  <c r="AD1565" i="9" l="1"/>
  <c r="V1569" i="9"/>
  <c r="W1569" i="9" s="1"/>
  <c r="S1569" i="9"/>
  <c r="AB1566" i="9"/>
  <c r="AA1566" i="9"/>
  <c r="R1570" i="9"/>
  <c r="Y1567" i="9"/>
  <c r="Z1567" i="9" s="1"/>
  <c r="X1569" i="9" l="1"/>
  <c r="AD1566" i="9"/>
  <c r="V1570" i="9"/>
  <c r="W1570" i="9" s="1"/>
  <c r="X1570" i="9" s="1"/>
  <c r="S1570" i="9"/>
  <c r="AA1567" i="9"/>
  <c r="AB1567" i="9"/>
  <c r="R1571" i="9"/>
  <c r="Y1568" i="9"/>
  <c r="Z1568" i="9" s="1"/>
  <c r="AD1567" i="9" l="1"/>
  <c r="V1571" i="9"/>
  <c r="W1571" i="9" s="1"/>
  <c r="S1571" i="9"/>
  <c r="R1572" i="9"/>
  <c r="AB1568" i="9"/>
  <c r="AA1568" i="9"/>
  <c r="Y1569" i="9"/>
  <c r="Z1569" i="9" s="1"/>
  <c r="X1571" i="9" l="1"/>
  <c r="AD1568" i="9"/>
  <c r="V1572" i="9"/>
  <c r="W1572" i="9" s="1"/>
  <c r="S1572" i="9"/>
  <c r="AA1569" i="9"/>
  <c r="AB1569" i="9"/>
  <c r="Y1570" i="9"/>
  <c r="Z1570" i="9" s="1"/>
  <c r="R1573" i="9"/>
  <c r="X1572" i="9" l="1"/>
  <c r="AD1569" i="9"/>
  <c r="V1573" i="9"/>
  <c r="W1573" i="9" s="1"/>
  <c r="S1573" i="9"/>
  <c r="AB1570" i="9"/>
  <c r="AA1570" i="9"/>
  <c r="Y1571" i="9"/>
  <c r="Z1571" i="9" s="1"/>
  <c r="R1574" i="9"/>
  <c r="X1573" i="9" l="1"/>
  <c r="AD1570" i="9"/>
  <c r="V1574" i="9"/>
  <c r="W1574" i="9" s="1"/>
  <c r="S1574" i="9"/>
  <c r="X1574" i="9" s="1"/>
  <c r="AA1571" i="9"/>
  <c r="AB1571" i="9"/>
  <c r="R1575" i="9"/>
  <c r="Y1572" i="9"/>
  <c r="Z1572" i="9" s="1"/>
  <c r="AD1571" i="9" l="1"/>
  <c r="V1575" i="9"/>
  <c r="W1575" i="9" s="1"/>
  <c r="S1575" i="9"/>
  <c r="R1576" i="9"/>
  <c r="AB1572" i="9"/>
  <c r="AA1572" i="9"/>
  <c r="Y1573" i="9"/>
  <c r="Z1573" i="9" s="1"/>
  <c r="X1575" i="9" l="1"/>
  <c r="AD1572" i="9"/>
  <c r="V1576" i="9"/>
  <c r="W1576" i="9" s="1"/>
  <c r="S1576" i="9"/>
  <c r="X1576" i="9" s="1"/>
  <c r="Y1574" i="9"/>
  <c r="Z1574" i="9" s="1"/>
  <c r="R1577" i="9"/>
  <c r="AA1573" i="9"/>
  <c r="AB1573" i="9"/>
  <c r="AD1573" i="9" l="1"/>
  <c r="V1577" i="9"/>
  <c r="W1577" i="9" s="1"/>
  <c r="S1577" i="9"/>
  <c r="AB1574" i="9"/>
  <c r="AA1574" i="9"/>
  <c r="R1578" i="9"/>
  <c r="Y1575" i="9"/>
  <c r="Z1575" i="9" s="1"/>
  <c r="X1577" i="9" l="1"/>
  <c r="AD1574" i="9"/>
  <c r="V1578" i="9"/>
  <c r="W1578" i="9" s="1"/>
  <c r="S1578" i="9"/>
  <c r="X1578" i="9" s="1"/>
  <c r="AA1575" i="9"/>
  <c r="AB1575" i="9"/>
  <c r="R1579" i="9"/>
  <c r="Y1576" i="9"/>
  <c r="Z1576" i="9" s="1"/>
  <c r="AD1575" i="9" l="1"/>
  <c r="V1579" i="9"/>
  <c r="W1579" i="9" s="1"/>
  <c r="S1579" i="9"/>
  <c r="AB1576" i="9"/>
  <c r="AA1576" i="9"/>
  <c r="R1580" i="9"/>
  <c r="Y1577" i="9"/>
  <c r="Z1577" i="9" s="1"/>
  <c r="X1579" i="9" l="1"/>
  <c r="AD1576" i="9"/>
  <c r="V1580" i="9"/>
  <c r="W1580" i="9" s="1"/>
  <c r="S1580" i="9"/>
  <c r="Y1578" i="9"/>
  <c r="Z1578" i="9" s="1"/>
  <c r="R1581" i="9"/>
  <c r="AA1577" i="9"/>
  <c r="AB1577" i="9"/>
  <c r="X1580" i="9" l="1"/>
  <c r="AD1577" i="9"/>
  <c r="V1581" i="9"/>
  <c r="W1581" i="9" s="1"/>
  <c r="S1581" i="9"/>
  <c r="AB1578" i="9"/>
  <c r="AA1578" i="9"/>
  <c r="R1582" i="9"/>
  <c r="Y1579" i="9"/>
  <c r="Z1579" i="9" s="1"/>
  <c r="X1581" i="9" l="1"/>
  <c r="AD1578" i="9"/>
  <c r="V1582" i="9"/>
  <c r="W1582" i="9" s="1"/>
  <c r="S1582" i="9"/>
  <c r="X1582" i="9" s="1"/>
  <c r="AA1579" i="9"/>
  <c r="AB1579" i="9"/>
  <c r="R1583" i="9"/>
  <c r="Y1580" i="9"/>
  <c r="Z1580" i="9" s="1"/>
  <c r="AD1579" i="9" l="1"/>
  <c r="V1583" i="9"/>
  <c r="W1583" i="9" s="1"/>
  <c r="S1583" i="9"/>
  <c r="AB1580" i="9"/>
  <c r="AD1580" i="9" s="1"/>
  <c r="AA1580" i="9"/>
  <c r="R1584" i="9"/>
  <c r="Y1581" i="9"/>
  <c r="Z1581" i="9" s="1"/>
  <c r="X1583" i="9" l="1"/>
  <c r="V1584" i="9"/>
  <c r="W1584" i="9" s="1"/>
  <c r="S1584" i="9"/>
  <c r="AA1581" i="9"/>
  <c r="AB1581" i="9"/>
  <c r="R1585" i="9"/>
  <c r="Y1582" i="9"/>
  <c r="Z1582" i="9" s="1"/>
  <c r="X1584" i="9" l="1"/>
  <c r="AD1581" i="9"/>
  <c r="V1585" i="9"/>
  <c r="W1585" i="9" s="1"/>
  <c r="S1585" i="9"/>
  <c r="AB1582" i="9"/>
  <c r="AA1582" i="9"/>
  <c r="R1586" i="9"/>
  <c r="Y1583" i="9"/>
  <c r="Z1583" i="9" s="1"/>
  <c r="X1585" i="9" l="1"/>
  <c r="AD1582" i="9"/>
  <c r="V1586" i="9"/>
  <c r="W1586" i="9" s="1"/>
  <c r="S1586" i="9"/>
  <c r="AA1583" i="9"/>
  <c r="AB1583" i="9"/>
  <c r="Y1584" i="9"/>
  <c r="Z1584" i="9" s="1"/>
  <c r="R1587" i="9"/>
  <c r="X1586" i="9" l="1"/>
  <c r="AD1583" i="9"/>
  <c r="V1587" i="9"/>
  <c r="W1587" i="9" s="1"/>
  <c r="S1587" i="9"/>
  <c r="X1587" i="9" s="1"/>
  <c r="AB1584" i="9"/>
  <c r="AA1584" i="9"/>
  <c r="R1588" i="9"/>
  <c r="Y1585" i="9"/>
  <c r="Z1585" i="9" s="1"/>
  <c r="AD1584" i="9" l="1"/>
  <c r="V1588" i="9"/>
  <c r="W1588" i="9" s="1"/>
  <c r="S1588" i="9"/>
  <c r="R1589" i="9"/>
  <c r="Y1586" i="9"/>
  <c r="Z1586" i="9" s="1"/>
  <c r="AA1585" i="9"/>
  <c r="AB1585" i="9"/>
  <c r="X1588" i="9" l="1"/>
  <c r="AD1585" i="9"/>
  <c r="V1589" i="9"/>
  <c r="W1589" i="9" s="1"/>
  <c r="S1589" i="9"/>
  <c r="X1589" i="9" s="1"/>
  <c r="R1590" i="9"/>
  <c r="AB1586" i="9"/>
  <c r="AA1586" i="9"/>
  <c r="Y1587" i="9"/>
  <c r="Z1587" i="9" s="1"/>
  <c r="AD1586" i="9" l="1"/>
  <c r="V1590" i="9"/>
  <c r="W1590" i="9" s="1"/>
  <c r="S1590" i="9"/>
  <c r="R1591" i="9"/>
  <c r="AA1587" i="9"/>
  <c r="AB1587" i="9"/>
  <c r="Y1588" i="9"/>
  <c r="Z1588" i="9" s="1"/>
  <c r="X1590" i="9" l="1"/>
  <c r="AD1587" i="9"/>
  <c r="V1591" i="9"/>
  <c r="W1591" i="9" s="1"/>
  <c r="X1591" i="9" s="1"/>
  <c r="S1591" i="9"/>
  <c r="AB1588" i="9"/>
  <c r="AA1588" i="9"/>
  <c r="R1592" i="9"/>
  <c r="Y1589" i="9"/>
  <c r="Z1589" i="9" s="1"/>
  <c r="AD1588" i="9" l="1"/>
  <c r="V1592" i="9"/>
  <c r="W1592" i="9" s="1"/>
  <c r="S1592" i="9"/>
  <c r="AA1589" i="9"/>
  <c r="AB1589" i="9"/>
  <c r="R1593" i="9"/>
  <c r="Y1590" i="9"/>
  <c r="Z1590" i="9" s="1"/>
  <c r="X1592" i="9" l="1"/>
  <c r="AD1589" i="9"/>
  <c r="V1593" i="9"/>
  <c r="W1593" i="9" s="1"/>
  <c r="S1593" i="9"/>
  <c r="X1593" i="9" s="1"/>
  <c r="R1594" i="9"/>
  <c r="AB1590" i="9"/>
  <c r="AA1590" i="9"/>
  <c r="Y1591" i="9"/>
  <c r="Z1591" i="9" s="1"/>
  <c r="AD1590" i="9" l="1"/>
  <c r="V1594" i="9"/>
  <c r="W1594" i="9" s="1"/>
  <c r="S1594" i="9"/>
  <c r="R1595" i="9"/>
  <c r="Y1592" i="9"/>
  <c r="Z1592" i="9" s="1"/>
  <c r="AA1591" i="9"/>
  <c r="AB1591" i="9"/>
  <c r="X1594" i="9" l="1"/>
  <c r="AD1591" i="9"/>
  <c r="V1595" i="9"/>
  <c r="W1595" i="9" s="1"/>
  <c r="S1595" i="9"/>
  <c r="AB1592" i="9"/>
  <c r="AA1592" i="9"/>
  <c r="R1596" i="9"/>
  <c r="Y1593" i="9"/>
  <c r="Z1593" i="9" s="1"/>
  <c r="X1595" i="9" l="1"/>
  <c r="AD1592" i="9"/>
  <c r="V1596" i="9"/>
  <c r="W1596" i="9" s="1"/>
  <c r="S1596" i="9"/>
  <c r="R1597" i="9"/>
  <c r="AA1593" i="9"/>
  <c r="AB1593" i="9"/>
  <c r="Y1594" i="9"/>
  <c r="Z1594" i="9" s="1"/>
  <c r="X1596" i="9" l="1"/>
  <c r="AD1593" i="9"/>
  <c r="V1597" i="9"/>
  <c r="W1597" i="9" s="1"/>
  <c r="S1597" i="9"/>
  <c r="X1597" i="9" s="1"/>
  <c r="AB1594" i="9"/>
  <c r="AA1594" i="9"/>
  <c r="R1598" i="9"/>
  <c r="Y1595" i="9"/>
  <c r="Z1595" i="9" s="1"/>
  <c r="AD1594" i="9" l="1"/>
  <c r="V1598" i="9"/>
  <c r="W1598" i="9" s="1"/>
  <c r="S1598" i="9"/>
  <c r="Y1596" i="9"/>
  <c r="Z1596" i="9" s="1"/>
  <c r="R1599" i="9"/>
  <c r="AA1595" i="9"/>
  <c r="AB1595" i="9"/>
  <c r="X1598" i="9" l="1"/>
  <c r="AD1595" i="9"/>
  <c r="V1599" i="9"/>
  <c r="W1599" i="9" s="1"/>
  <c r="S1599" i="9"/>
  <c r="X1599" i="9" s="1"/>
  <c r="R1600" i="9"/>
  <c r="Y1597" i="9"/>
  <c r="Z1597" i="9" s="1"/>
  <c r="AB1596" i="9"/>
  <c r="AA1596" i="9"/>
  <c r="AD1596" i="9" l="1"/>
  <c r="V1600" i="9"/>
  <c r="W1600" i="9" s="1"/>
  <c r="S1600" i="9"/>
  <c r="AA1597" i="9"/>
  <c r="AB1597" i="9"/>
  <c r="R1601" i="9"/>
  <c r="Y1598" i="9"/>
  <c r="Z1598" i="9" s="1"/>
  <c r="X1600" i="9" l="1"/>
  <c r="AD1597" i="9"/>
  <c r="V1601" i="9"/>
  <c r="W1601" i="9" s="1"/>
  <c r="S1601" i="9"/>
  <c r="AB1598" i="9"/>
  <c r="AA1598" i="9"/>
  <c r="R1602" i="9"/>
  <c r="Y1599" i="9"/>
  <c r="Z1599" i="9" s="1"/>
  <c r="X1601" i="9" l="1"/>
  <c r="AD1598" i="9"/>
  <c r="V1602" i="9"/>
  <c r="W1602" i="9" s="1"/>
  <c r="S1602" i="9"/>
  <c r="X1602" i="9" s="1"/>
  <c r="AA1599" i="9"/>
  <c r="AB1599" i="9"/>
  <c r="R1603" i="9"/>
  <c r="Y1600" i="9"/>
  <c r="Z1600" i="9" s="1"/>
  <c r="AD1599" i="9" l="1"/>
  <c r="V1603" i="9"/>
  <c r="W1603" i="9" s="1"/>
  <c r="S1603" i="9"/>
  <c r="X1603" i="9" s="1"/>
  <c r="Y1601" i="9"/>
  <c r="Z1601" i="9" s="1"/>
  <c r="AB1600" i="9"/>
  <c r="AA1600" i="9"/>
  <c r="R1604" i="9"/>
  <c r="AD1600" i="9" l="1"/>
  <c r="V1604" i="9"/>
  <c r="W1604" i="9" s="1"/>
  <c r="S1604" i="9"/>
  <c r="X1604" i="9" s="1"/>
  <c r="AA1601" i="9"/>
  <c r="AB1601" i="9"/>
  <c r="R1605" i="9"/>
  <c r="Y1602" i="9"/>
  <c r="Z1602" i="9" s="1"/>
  <c r="AD1601" i="9" l="1"/>
  <c r="V1605" i="9"/>
  <c r="W1605" i="9" s="1"/>
  <c r="S1605" i="9"/>
  <c r="R1606" i="9"/>
  <c r="AB1602" i="9"/>
  <c r="AA1602" i="9"/>
  <c r="Y1603" i="9"/>
  <c r="Z1603" i="9" s="1"/>
  <c r="X1605" i="9" l="1"/>
  <c r="AD1602" i="9"/>
  <c r="V1606" i="9"/>
  <c r="W1606" i="9" s="1"/>
  <c r="X1606" i="9" s="1"/>
  <c r="S1606" i="9"/>
  <c r="AA1603" i="9"/>
  <c r="AB1603" i="9"/>
  <c r="R1607" i="9"/>
  <c r="Y1604" i="9"/>
  <c r="Z1604" i="9" s="1"/>
  <c r="AD1603" i="9" l="1"/>
  <c r="V1607" i="9"/>
  <c r="W1607" i="9" s="1"/>
  <c r="S1607" i="9"/>
  <c r="X1607" i="9" s="1"/>
  <c r="AB1604" i="9"/>
  <c r="AA1604" i="9"/>
  <c r="Y1605" i="9"/>
  <c r="Z1605" i="9" s="1"/>
  <c r="R1608" i="9"/>
  <c r="AD1604" i="9" l="1"/>
  <c r="V1608" i="9"/>
  <c r="W1608" i="9" s="1"/>
  <c r="S1608" i="9"/>
  <c r="X1608" i="9" s="1"/>
  <c r="R1609" i="9"/>
  <c r="AA1605" i="9"/>
  <c r="AB1605" i="9"/>
  <c r="Y1606" i="9"/>
  <c r="Z1606" i="9" s="1"/>
  <c r="AD1605" i="9" l="1"/>
  <c r="V1609" i="9"/>
  <c r="W1609" i="9" s="1"/>
  <c r="S1609" i="9"/>
  <c r="AB1606" i="9"/>
  <c r="AA1606" i="9"/>
  <c r="R1610" i="9"/>
  <c r="Y1607" i="9"/>
  <c r="Z1607" i="9" s="1"/>
  <c r="X1609" i="9" l="1"/>
  <c r="AD1606" i="9"/>
  <c r="V1610" i="9"/>
  <c r="W1610" i="9" s="1"/>
  <c r="S1610" i="9"/>
  <c r="AA1607" i="9"/>
  <c r="AB1607" i="9"/>
  <c r="Y1608" i="9"/>
  <c r="Z1608" i="9" s="1"/>
  <c r="R1611" i="9"/>
  <c r="X1610" i="9" l="1"/>
  <c r="AD1607" i="9"/>
  <c r="V1611" i="9"/>
  <c r="W1611" i="9" s="1"/>
  <c r="S1611" i="9"/>
  <c r="AB1608" i="9"/>
  <c r="AA1608" i="9"/>
  <c r="Y1609" i="9"/>
  <c r="Z1609" i="9" s="1"/>
  <c r="R1612" i="9"/>
  <c r="X1611" i="9" l="1"/>
  <c r="AD1608" i="9"/>
  <c r="V1612" i="9"/>
  <c r="W1612" i="9" s="1"/>
  <c r="S1612" i="9"/>
  <c r="X1612" i="9" s="1"/>
  <c r="AA1609" i="9"/>
  <c r="AB1609" i="9"/>
  <c r="R1613" i="9"/>
  <c r="Y1610" i="9"/>
  <c r="Z1610" i="9" s="1"/>
  <c r="AD1609" i="9" l="1"/>
  <c r="V1613" i="9"/>
  <c r="W1613" i="9" s="1"/>
  <c r="S1613" i="9"/>
  <c r="AB1610" i="9"/>
  <c r="AA1610" i="9"/>
  <c r="R1614" i="9"/>
  <c r="Y1611" i="9"/>
  <c r="Z1611" i="9" s="1"/>
  <c r="X1613" i="9" l="1"/>
  <c r="AD1610" i="9"/>
  <c r="V1614" i="9"/>
  <c r="W1614" i="9" s="1"/>
  <c r="S1614" i="9"/>
  <c r="X1614" i="9" s="1"/>
  <c r="R1615" i="9"/>
  <c r="AA1611" i="9"/>
  <c r="AB1611" i="9"/>
  <c r="Y1612" i="9"/>
  <c r="Z1612" i="9" s="1"/>
  <c r="AD1611" i="9" l="1"/>
  <c r="V1615" i="9"/>
  <c r="W1615" i="9" s="1"/>
  <c r="S1615" i="9"/>
  <c r="X1615" i="9" s="1"/>
  <c r="AB1612" i="9"/>
  <c r="AA1612" i="9"/>
  <c r="R1616" i="9"/>
  <c r="Y1613" i="9"/>
  <c r="Z1613" i="9" s="1"/>
  <c r="AD1612" i="9" l="1"/>
  <c r="V1616" i="9"/>
  <c r="W1616" i="9" s="1"/>
  <c r="S1616" i="9"/>
  <c r="AA1613" i="9"/>
  <c r="AB1613" i="9"/>
  <c r="R1617" i="9"/>
  <c r="Y1614" i="9"/>
  <c r="Z1614" i="9" s="1"/>
  <c r="X1616" i="9" l="1"/>
  <c r="AD1613" i="9"/>
  <c r="V1617" i="9"/>
  <c r="W1617" i="9" s="1"/>
  <c r="S1617" i="9"/>
  <c r="AB1614" i="9"/>
  <c r="AA1614" i="9"/>
  <c r="R1618" i="9"/>
  <c r="Y1615" i="9"/>
  <c r="Z1615" i="9" s="1"/>
  <c r="X1617" i="9" l="1"/>
  <c r="AD1614" i="9"/>
  <c r="V1618" i="9"/>
  <c r="W1618" i="9" s="1"/>
  <c r="S1618" i="9"/>
  <c r="AA1615" i="9"/>
  <c r="AB1615" i="9"/>
  <c r="R1619" i="9"/>
  <c r="Y1616" i="9"/>
  <c r="Z1616" i="9" s="1"/>
  <c r="X1618" i="9" l="1"/>
  <c r="AD1615" i="9"/>
  <c r="V1619" i="9"/>
  <c r="W1619" i="9" s="1"/>
  <c r="S1619" i="9"/>
  <c r="X1619" i="9" s="1"/>
  <c r="Y1617" i="9"/>
  <c r="Z1617" i="9" s="1"/>
  <c r="AB1616" i="9"/>
  <c r="AA1616" i="9"/>
  <c r="R1620" i="9"/>
  <c r="AD1616" i="9" l="1"/>
  <c r="V1620" i="9"/>
  <c r="W1620" i="9" s="1"/>
  <c r="S1620" i="9"/>
  <c r="R1621" i="9"/>
  <c r="Y1618" i="9"/>
  <c r="Z1618" i="9" s="1"/>
  <c r="AA1617" i="9"/>
  <c r="AB1617" i="9"/>
  <c r="X1620" i="9" l="1"/>
  <c r="AD1617" i="9"/>
  <c r="V1621" i="9"/>
  <c r="W1621" i="9" s="1"/>
  <c r="S1621" i="9"/>
  <c r="R1622" i="9"/>
  <c r="AB1618" i="9"/>
  <c r="AA1618" i="9"/>
  <c r="Y1619" i="9"/>
  <c r="Z1619" i="9" s="1"/>
  <c r="X1621" i="9" l="1"/>
  <c r="AD1618" i="9"/>
  <c r="V1622" i="9"/>
  <c r="W1622" i="9" s="1"/>
  <c r="S1622" i="9"/>
  <c r="AA1619" i="9"/>
  <c r="AB1619" i="9"/>
  <c r="R1623" i="9"/>
  <c r="Y1620" i="9"/>
  <c r="Z1620" i="9" s="1"/>
  <c r="X1622" i="9" l="1"/>
  <c r="AD1619" i="9"/>
  <c r="V1623" i="9"/>
  <c r="W1623" i="9" s="1"/>
  <c r="S1623" i="9"/>
  <c r="X1623" i="9" s="1"/>
  <c r="AB1620" i="9"/>
  <c r="AA1620" i="9"/>
  <c r="R1624" i="9"/>
  <c r="Y1621" i="9"/>
  <c r="Z1621" i="9" s="1"/>
  <c r="AD1620" i="9" l="1"/>
  <c r="V1624" i="9"/>
  <c r="W1624" i="9" s="1"/>
  <c r="S1624" i="9"/>
  <c r="R1625" i="9"/>
  <c r="AA1621" i="9"/>
  <c r="AB1621" i="9"/>
  <c r="Y1622" i="9"/>
  <c r="Z1622" i="9" s="1"/>
  <c r="X1624" i="9" l="1"/>
  <c r="AD1621" i="9"/>
  <c r="V1625" i="9"/>
  <c r="W1625" i="9" s="1"/>
  <c r="S1625" i="9"/>
  <c r="AB1622" i="9"/>
  <c r="AA1622" i="9"/>
  <c r="R1626" i="9"/>
  <c r="Y1623" i="9"/>
  <c r="Z1623" i="9" s="1"/>
  <c r="X1625" i="9" l="1"/>
  <c r="AD1622" i="9"/>
  <c r="V1626" i="9"/>
  <c r="W1626" i="9" s="1"/>
  <c r="S1626" i="9"/>
  <c r="Y1624" i="9"/>
  <c r="Z1624" i="9" s="1"/>
  <c r="AA1623" i="9"/>
  <c r="AB1623" i="9"/>
  <c r="R1627" i="9"/>
  <c r="X1626" i="9" l="1"/>
  <c r="AD1623" i="9"/>
  <c r="V1627" i="9"/>
  <c r="W1627" i="9" s="1"/>
  <c r="S1627" i="9"/>
  <c r="AB1624" i="9"/>
  <c r="AA1624" i="9"/>
  <c r="Y1625" i="9"/>
  <c r="Z1625" i="9" s="1"/>
  <c r="R1628" i="9"/>
  <c r="X1627" i="9" l="1"/>
  <c r="AD1624" i="9"/>
  <c r="V1628" i="9"/>
  <c r="W1628" i="9" s="1"/>
  <c r="S1628" i="9"/>
  <c r="X1628" i="9" s="1"/>
  <c r="AA1625" i="9"/>
  <c r="AB1625" i="9"/>
  <c r="R1629" i="9"/>
  <c r="Y1626" i="9"/>
  <c r="Z1626" i="9" s="1"/>
  <c r="AD1625" i="9" l="1"/>
  <c r="V1629" i="9"/>
  <c r="W1629" i="9" s="1"/>
  <c r="S1629" i="9"/>
  <c r="X1629" i="9" s="1"/>
  <c r="AB1626" i="9"/>
  <c r="AA1626" i="9"/>
  <c r="R1630" i="9"/>
  <c r="Y1627" i="9"/>
  <c r="Z1627" i="9" s="1"/>
  <c r="AD1626" i="9" l="1"/>
  <c r="V1630" i="9"/>
  <c r="W1630" i="9" s="1"/>
  <c r="S1630" i="9"/>
  <c r="X1630" i="9" s="1"/>
  <c r="AA1627" i="9"/>
  <c r="AB1627" i="9"/>
  <c r="R1631" i="9"/>
  <c r="Y1628" i="9"/>
  <c r="Z1628" i="9" s="1"/>
  <c r="AD1627" i="9" l="1"/>
  <c r="V1631" i="9"/>
  <c r="W1631" i="9" s="1"/>
  <c r="S1631" i="9"/>
  <c r="X1631" i="9" s="1"/>
  <c r="AB1628" i="9"/>
  <c r="AA1628" i="9"/>
  <c r="Y1629" i="9"/>
  <c r="Z1629" i="9" s="1"/>
  <c r="R1632" i="9"/>
  <c r="AD1628" i="9" l="1"/>
  <c r="V1632" i="9"/>
  <c r="W1632" i="9" s="1"/>
  <c r="S1632" i="9"/>
  <c r="X1632" i="9" s="1"/>
  <c r="R1633" i="9"/>
  <c r="AA1629" i="9"/>
  <c r="AB1629" i="9"/>
  <c r="Y1630" i="9"/>
  <c r="Z1630" i="9" s="1"/>
  <c r="AD1629" i="9" l="1"/>
  <c r="V1633" i="9"/>
  <c r="W1633" i="9" s="1"/>
  <c r="S1633" i="9"/>
  <c r="X1633" i="9" s="1"/>
  <c r="Y1631" i="9"/>
  <c r="Z1631" i="9" s="1"/>
  <c r="AB1630" i="9"/>
  <c r="AA1630" i="9"/>
  <c r="R1634" i="9"/>
  <c r="AD1630" i="9" l="1"/>
  <c r="V1634" i="9"/>
  <c r="W1634" i="9" s="1"/>
  <c r="S1634" i="9"/>
  <c r="R1635" i="9"/>
  <c r="Y1632" i="9"/>
  <c r="Z1632" i="9" s="1"/>
  <c r="AA1631" i="9"/>
  <c r="AB1631" i="9"/>
  <c r="X1634" i="9" l="1"/>
  <c r="AD1631" i="9"/>
  <c r="V1635" i="9"/>
  <c r="W1635" i="9" s="1"/>
  <c r="S1635" i="9"/>
  <c r="X1635" i="9" s="1"/>
  <c r="AB1632" i="9"/>
  <c r="AA1632" i="9"/>
  <c r="Y1633" i="9"/>
  <c r="Z1633" i="9" s="1"/>
  <c r="R1636" i="9"/>
  <c r="AD1632" i="9" l="1"/>
  <c r="V1636" i="9"/>
  <c r="W1636" i="9" s="1"/>
  <c r="S1636" i="9"/>
  <c r="AA1633" i="9"/>
  <c r="AB1633" i="9"/>
  <c r="R1637" i="9"/>
  <c r="Y1634" i="9"/>
  <c r="Z1634" i="9" s="1"/>
  <c r="X1636" i="9" l="1"/>
  <c r="AD1633" i="9"/>
  <c r="V1637" i="9"/>
  <c r="W1637" i="9" s="1"/>
  <c r="S1637" i="9"/>
  <c r="AB1634" i="9"/>
  <c r="AA1634" i="9"/>
  <c r="R1638" i="9"/>
  <c r="Y1635" i="9"/>
  <c r="Z1635" i="9" s="1"/>
  <c r="X1637" i="9" l="1"/>
  <c r="AD1634" i="9"/>
  <c r="V1638" i="9"/>
  <c r="W1638" i="9" s="1"/>
  <c r="S1638" i="9"/>
  <c r="X1638" i="9" s="1"/>
  <c r="AA1635" i="9"/>
  <c r="AB1635" i="9"/>
  <c r="R1639" i="9"/>
  <c r="Y1636" i="9"/>
  <c r="Z1636" i="9" s="1"/>
  <c r="AD1635" i="9" l="1"/>
  <c r="V1639" i="9"/>
  <c r="W1639" i="9" s="1"/>
  <c r="S1639" i="9"/>
  <c r="AB1636" i="9"/>
  <c r="AA1636" i="9"/>
  <c r="R1640" i="9"/>
  <c r="Y1637" i="9"/>
  <c r="Z1637" i="9" s="1"/>
  <c r="X1639" i="9" l="1"/>
  <c r="AD1636" i="9"/>
  <c r="V1640" i="9"/>
  <c r="W1640" i="9" s="1"/>
  <c r="S1640" i="9"/>
  <c r="AA1637" i="9"/>
  <c r="AB1637" i="9"/>
  <c r="R1641" i="9"/>
  <c r="Y1638" i="9"/>
  <c r="Z1638" i="9" s="1"/>
  <c r="X1640" i="9" l="1"/>
  <c r="AD1637" i="9"/>
  <c r="V1641" i="9"/>
  <c r="W1641" i="9" s="1"/>
  <c r="S1641" i="9"/>
  <c r="AB1638" i="9"/>
  <c r="AA1638" i="9"/>
  <c r="R1642" i="9"/>
  <c r="Y1639" i="9"/>
  <c r="Z1639" i="9" s="1"/>
  <c r="X1641" i="9" l="1"/>
  <c r="AD1638" i="9"/>
  <c r="V1642" i="9"/>
  <c r="W1642" i="9" s="1"/>
  <c r="S1642" i="9"/>
  <c r="X1642" i="9" s="1"/>
  <c r="R1643" i="9"/>
  <c r="AA1639" i="9"/>
  <c r="AB1639" i="9"/>
  <c r="Y1640" i="9"/>
  <c r="Z1640" i="9" s="1"/>
  <c r="AD1639" i="9" l="1"/>
  <c r="V1643" i="9"/>
  <c r="W1643" i="9" s="1"/>
  <c r="S1643" i="9"/>
  <c r="R1644" i="9"/>
  <c r="AB1640" i="9"/>
  <c r="AA1640" i="9"/>
  <c r="Y1641" i="9"/>
  <c r="Z1641" i="9" s="1"/>
  <c r="X1643" i="9" l="1"/>
  <c r="AD1640" i="9"/>
  <c r="V1644" i="9"/>
  <c r="W1644" i="9" s="1"/>
  <c r="S1644" i="9"/>
  <c r="AA1641" i="9"/>
  <c r="AB1641" i="9"/>
  <c r="R1645" i="9"/>
  <c r="Y1642" i="9"/>
  <c r="Z1642" i="9" s="1"/>
  <c r="X1644" i="9" l="1"/>
  <c r="AD1641" i="9"/>
  <c r="V1645" i="9"/>
  <c r="W1645" i="9" s="1"/>
  <c r="S1645" i="9"/>
  <c r="X1645" i="9" s="1"/>
  <c r="R1646" i="9"/>
  <c r="AB1642" i="9"/>
  <c r="AA1642" i="9"/>
  <c r="Y1643" i="9"/>
  <c r="Z1643" i="9" s="1"/>
  <c r="AD1642" i="9" l="1"/>
  <c r="V1646" i="9"/>
  <c r="W1646" i="9" s="1"/>
  <c r="S1646" i="9"/>
  <c r="X1646" i="9" s="1"/>
  <c r="AA1643" i="9"/>
  <c r="AB1643" i="9"/>
  <c r="R1647" i="9"/>
  <c r="Y1644" i="9"/>
  <c r="Z1644" i="9" s="1"/>
  <c r="AD1643" i="9" l="1"/>
  <c r="V1647" i="9"/>
  <c r="W1647" i="9" s="1"/>
  <c r="S1647" i="9"/>
  <c r="R1648" i="9"/>
  <c r="Y1645" i="9"/>
  <c r="Z1645" i="9" s="1"/>
  <c r="AB1644" i="9"/>
  <c r="AA1644" i="9"/>
  <c r="X1647" i="9" l="1"/>
  <c r="AD1644" i="9"/>
  <c r="V1648" i="9"/>
  <c r="W1648" i="9" s="1"/>
  <c r="S1648" i="9"/>
  <c r="AA1645" i="9"/>
  <c r="AB1645" i="9"/>
  <c r="R1649" i="9"/>
  <c r="Y1646" i="9"/>
  <c r="Z1646" i="9" s="1"/>
  <c r="X1648" i="9" l="1"/>
  <c r="AD1645" i="9"/>
  <c r="V1649" i="9"/>
  <c r="W1649" i="9" s="1"/>
  <c r="S1649" i="9"/>
  <c r="X1649" i="9" s="1"/>
  <c r="AB1646" i="9"/>
  <c r="AA1646" i="9"/>
  <c r="R1650" i="9"/>
  <c r="Y1647" i="9"/>
  <c r="Z1647" i="9" s="1"/>
  <c r="AD1646" i="9" l="1"/>
  <c r="V1650" i="9"/>
  <c r="W1650" i="9" s="1"/>
  <c r="S1650" i="9"/>
  <c r="X1650" i="9" s="1"/>
  <c r="AA1647" i="9"/>
  <c r="AB1647" i="9"/>
  <c r="R1651" i="9"/>
  <c r="Y1648" i="9"/>
  <c r="Z1648" i="9" s="1"/>
  <c r="AD1647" i="9" l="1"/>
  <c r="V1651" i="9"/>
  <c r="W1651" i="9" s="1"/>
  <c r="S1651" i="9"/>
  <c r="X1651" i="9" s="1"/>
  <c r="AB1648" i="9"/>
  <c r="AA1648" i="9"/>
  <c r="Y1649" i="9"/>
  <c r="Z1649" i="9" s="1"/>
  <c r="R1652" i="9"/>
  <c r="AD1648" i="9" l="1"/>
  <c r="V1652" i="9"/>
  <c r="W1652" i="9" s="1"/>
  <c r="S1652" i="9"/>
  <c r="X1652" i="9" s="1"/>
  <c r="AA1649" i="9"/>
  <c r="AB1649" i="9"/>
  <c r="R1653" i="9"/>
  <c r="Y1650" i="9"/>
  <c r="Z1650" i="9" s="1"/>
  <c r="AD1649" i="9" l="1"/>
  <c r="V1653" i="9"/>
  <c r="W1653" i="9" s="1"/>
  <c r="S1653" i="9"/>
  <c r="AB1650" i="9"/>
  <c r="AA1650" i="9"/>
  <c r="R1654" i="9"/>
  <c r="Y1651" i="9"/>
  <c r="Z1651" i="9" s="1"/>
  <c r="X1653" i="9" l="1"/>
  <c r="AD1650" i="9"/>
  <c r="V1654" i="9"/>
  <c r="W1654" i="9" s="1"/>
  <c r="X1654" i="9" s="1"/>
  <c r="S1654" i="9"/>
  <c r="AA1651" i="9"/>
  <c r="AB1651" i="9"/>
  <c r="Y1652" i="9"/>
  <c r="Z1652" i="9" s="1"/>
  <c r="R1655" i="9"/>
  <c r="AD1651" i="9" l="1"/>
  <c r="V1655" i="9"/>
  <c r="W1655" i="9" s="1"/>
  <c r="S1655" i="9"/>
  <c r="X1655" i="9" s="1"/>
  <c r="R1656" i="9"/>
  <c r="Y1653" i="9"/>
  <c r="Z1653" i="9" s="1"/>
  <c r="AB1652" i="9"/>
  <c r="AA1652" i="9"/>
  <c r="AD1652" i="9" l="1"/>
  <c r="V1656" i="9"/>
  <c r="W1656" i="9" s="1"/>
  <c r="S1656" i="9"/>
  <c r="X1656" i="9" s="1"/>
  <c r="Y1654" i="9"/>
  <c r="Z1654" i="9" s="1"/>
  <c r="R1657" i="9"/>
  <c r="AA1653" i="9"/>
  <c r="AB1653" i="9"/>
  <c r="AD1653" i="9" l="1"/>
  <c r="V1657" i="9"/>
  <c r="W1657" i="9" s="1"/>
  <c r="S1657" i="9"/>
  <c r="AB1654" i="9"/>
  <c r="AA1654" i="9"/>
  <c r="R1658" i="9"/>
  <c r="Y1655" i="9"/>
  <c r="Z1655" i="9" s="1"/>
  <c r="X1657" i="9" l="1"/>
  <c r="AD1654" i="9"/>
  <c r="V1658" i="9"/>
  <c r="W1658" i="9" s="1"/>
  <c r="S1658" i="9"/>
  <c r="X1658" i="9" s="1"/>
  <c r="AA1655" i="9"/>
  <c r="AB1655" i="9"/>
  <c r="R1659" i="9"/>
  <c r="Y1656" i="9"/>
  <c r="Z1656" i="9" s="1"/>
  <c r="AD1655" i="9" l="1"/>
  <c r="V1659" i="9"/>
  <c r="W1659" i="9" s="1"/>
  <c r="S1659" i="9"/>
  <c r="X1659" i="9" s="1"/>
  <c r="Y1657" i="9"/>
  <c r="Z1657" i="9" s="1"/>
  <c r="R1660" i="9"/>
  <c r="AB1656" i="9"/>
  <c r="AA1656" i="9"/>
  <c r="AD1656" i="9" l="1"/>
  <c r="V1660" i="9"/>
  <c r="W1660" i="9" s="1"/>
  <c r="S1660" i="9"/>
  <c r="X1660" i="9" s="1"/>
  <c r="AA1657" i="9"/>
  <c r="AB1657" i="9"/>
  <c r="R1661" i="9"/>
  <c r="Y1658" i="9"/>
  <c r="Z1658" i="9" s="1"/>
  <c r="AD1657" i="9" l="1"/>
  <c r="V1661" i="9"/>
  <c r="W1661" i="9" s="1"/>
  <c r="S1661" i="9"/>
  <c r="R1662" i="9"/>
  <c r="AB1658" i="9"/>
  <c r="AA1658" i="9"/>
  <c r="Y1659" i="9"/>
  <c r="Z1659" i="9" s="1"/>
  <c r="X1661" i="9" l="1"/>
  <c r="AD1658" i="9"/>
  <c r="V1662" i="9"/>
  <c r="W1662" i="9" s="1"/>
  <c r="S1662" i="9"/>
  <c r="AA1659" i="9"/>
  <c r="AB1659" i="9"/>
  <c r="R1663" i="9"/>
  <c r="Y1660" i="9"/>
  <c r="Z1660" i="9" s="1"/>
  <c r="X1662" i="9" l="1"/>
  <c r="AD1659" i="9"/>
  <c r="V1663" i="9"/>
  <c r="W1663" i="9" s="1"/>
  <c r="S1663" i="9"/>
  <c r="R1664" i="9"/>
  <c r="Y1661" i="9"/>
  <c r="Z1661" i="9" s="1"/>
  <c r="AB1660" i="9"/>
  <c r="AA1660" i="9"/>
  <c r="X1663" i="9" l="1"/>
  <c r="AD1660" i="9"/>
  <c r="V1664" i="9"/>
  <c r="W1664" i="9" s="1"/>
  <c r="S1664" i="9"/>
  <c r="X1664" i="9" s="1"/>
  <c r="AA1661" i="9"/>
  <c r="AB1661" i="9"/>
  <c r="R1665" i="9"/>
  <c r="Y1662" i="9"/>
  <c r="Z1662" i="9" s="1"/>
  <c r="AD1661" i="9" l="1"/>
  <c r="V1665" i="9"/>
  <c r="W1665" i="9" s="1"/>
  <c r="S1665" i="9"/>
  <c r="X1665" i="9" s="1"/>
  <c r="AB1662" i="9"/>
  <c r="AA1662" i="9"/>
  <c r="R1666" i="9"/>
  <c r="Y1663" i="9"/>
  <c r="Z1663" i="9" s="1"/>
  <c r="AD1662" i="9" l="1"/>
  <c r="V1666" i="9"/>
  <c r="W1666" i="9" s="1"/>
  <c r="S1666" i="9"/>
  <c r="X1666" i="9" s="1"/>
  <c r="AA1663" i="9"/>
  <c r="AB1663" i="9"/>
  <c r="Y1664" i="9"/>
  <c r="Z1664" i="9" s="1"/>
  <c r="R1667" i="9"/>
  <c r="AD1663" i="9" l="1"/>
  <c r="V1667" i="9"/>
  <c r="W1667" i="9" s="1"/>
  <c r="S1667" i="9"/>
  <c r="AB1664" i="9"/>
  <c r="AA1664" i="9"/>
  <c r="R1668" i="9"/>
  <c r="Y1665" i="9"/>
  <c r="Z1665" i="9" s="1"/>
  <c r="X1667" i="9" l="1"/>
  <c r="AD1664" i="9"/>
  <c r="V1668" i="9"/>
  <c r="W1668" i="9" s="1"/>
  <c r="S1668" i="9"/>
  <c r="AA1665" i="9"/>
  <c r="AB1665" i="9"/>
  <c r="R1669" i="9"/>
  <c r="Y1666" i="9"/>
  <c r="Z1666" i="9" s="1"/>
  <c r="X1668" i="9" l="1"/>
  <c r="AD1665" i="9"/>
  <c r="V1669" i="9"/>
  <c r="W1669" i="9" s="1"/>
  <c r="S1669" i="9"/>
  <c r="Y1667" i="9"/>
  <c r="Z1667" i="9" s="1"/>
  <c r="AB1666" i="9"/>
  <c r="AA1666" i="9"/>
  <c r="R1670" i="9"/>
  <c r="X1669" i="9" l="1"/>
  <c r="AD1666" i="9"/>
  <c r="V1670" i="9"/>
  <c r="W1670" i="9" s="1"/>
  <c r="S1670" i="9"/>
  <c r="R1671" i="9"/>
  <c r="AA1667" i="9"/>
  <c r="AB1667" i="9"/>
  <c r="Y1668" i="9"/>
  <c r="Z1668" i="9" s="1"/>
  <c r="X1670" i="9" l="1"/>
  <c r="AD1667" i="9"/>
  <c r="V1671" i="9"/>
  <c r="W1671" i="9" s="1"/>
  <c r="S1671" i="9"/>
  <c r="AB1668" i="9"/>
  <c r="AA1668" i="9"/>
  <c r="Y1669" i="9"/>
  <c r="Z1669" i="9" s="1"/>
  <c r="R1672" i="9"/>
  <c r="X1671" i="9" l="1"/>
  <c r="AD1668" i="9"/>
  <c r="V1672" i="9"/>
  <c r="W1672" i="9" s="1"/>
  <c r="S1672" i="9"/>
  <c r="R1673" i="9"/>
  <c r="AA1669" i="9"/>
  <c r="AB1669" i="9"/>
  <c r="Y1670" i="9"/>
  <c r="Z1670" i="9" s="1"/>
  <c r="X1672" i="9" l="1"/>
  <c r="AD1669" i="9"/>
  <c r="V1673" i="9"/>
  <c r="W1673" i="9" s="1"/>
  <c r="S1673" i="9"/>
  <c r="X1673" i="9" s="1"/>
  <c r="AB1670" i="9"/>
  <c r="AA1670" i="9"/>
  <c r="R1674" i="9"/>
  <c r="Y1671" i="9"/>
  <c r="Z1671" i="9" s="1"/>
  <c r="AD1670" i="9" l="1"/>
  <c r="V1674" i="9"/>
  <c r="W1674" i="9" s="1"/>
  <c r="S1674" i="9"/>
  <c r="Y1672" i="9"/>
  <c r="Z1672" i="9" s="1"/>
  <c r="AA1671" i="9"/>
  <c r="AB1671" i="9"/>
  <c r="R1675" i="9"/>
  <c r="X1674" i="9" l="1"/>
  <c r="AD1671" i="9"/>
  <c r="V1675" i="9"/>
  <c r="W1675" i="9" s="1"/>
  <c r="S1675" i="9"/>
  <c r="X1675" i="9" s="1"/>
  <c r="AB1672" i="9"/>
  <c r="AA1672" i="9"/>
  <c r="R1676" i="9"/>
  <c r="Y1673" i="9"/>
  <c r="Z1673" i="9" s="1"/>
  <c r="AD1672" i="9" l="1"/>
  <c r="V1676" i="9"/>
  <c r="W1676" i="9" s="1"/>
  <c r="S1676" i="9"/>
  <c r="R1677" i="9"/>
  <c r="AA1673" i="9"/>
  <c r="AB1673" i="9"/>
  <c r="Y1674" i="9"/>
  <c r="Z1674" i="9" s="1"/>
  <c r="X1676" i="9" l="1"/>
  <c r="AD1673" i="9"/>
  <c r="V1677" i="9"/>
  <c r="W1677" i="9" s="1"/>
  <c r="S1677" i="9"/>
  <c r="X1677" i="9" s="1"/>
  <c r="AB1674" i="9"/>
  <c r="AA1674" i="9"/>
  <c r="R1678" i="9"/>
  <c r="Y1675" i="9"/>
  <c r="Z1675" i="9" s="1"/>
  <c r="AD1674" i="9" l="1"/>
  <c r="V1678" i="9"/>
  <c r="W1678" i="9" s="1"/>
  <c r="S1678" i="9"/>
  <c r="X1678" i="9" s="1"/>
  <c r="R1679" i="9"/>
  <c r="Y1676" i="9"/>
  <c r="Z1676" i="9" s="1"/>
  <c r="AA1675" i="9"/>
  <c r="AB1675" i="9"/>
  <c r="AD1675" i="9" l="1"/>
  <c r="V1679" i="9"/>
  <c r="W1679" i="9" s="1"/>
  <c r="S1679" i="9"/>
  <c r="AB1676" i="9"/>
  <c r="AA1676" i="9"/>
  <c r="R1680" i="9"/>
  <c r="Y1677" i="9"/>
  <c r="Z1677" i="9" s="1"/>
  <c r="X1679" i="9" l="1"/>
  <c r="AD1676" i="9"/>
  <c r="V1680" i="9"/>
  <c r="W1680" i="9" s="1"/>
  <c r="S1680" i="9"/>
  <c r="X1680" i="9" s="1"/>
  <c r="AA1677" i="9"/>
  <c r="AB1677" i="9"/>
  <c r="R1681" i="9"/>
  <c r="Y1678" i="9"/>
  <c r="Z1678" i="9" s="1"/>
  <c r="AD1677" i="9" l="1"/>
  <c r="V1681" i="9"/>
  <c r="W1681" i="9" s="1"/>
  <c r="S1681" i="9"/>
  <c r="R1682" i="9"/>
  <c r="Y1679" i="9"/>
  <c r="Z1679" i="9" s="1"/>
  <c r="AB1678" i="9"/>
  <c r="AA1678" i="9"/>
  <c r="X1681" i="9" l="1"/>
  <c r="AD1678" i="9"/>
  <c r="V1682" i="9"/>
  <c r="W1682" i="9" s="1"/>
  <c r="S1682" i="9"/>
  <c r="AA1679" i="9"/>
  <c r="AB1679" i="9"/>
  <c r="R1683" i="9"/>
  <c r="Y1680" i="9"/>
  <c r="Z1680" i="9" s="1"/>
  <c r="X1682" i="9" l="1"/>
  <c r="AD1679" i="9"/>
  <c r="V1683" i="9"/>
  <c r="W1683" i="9" s="1"/>
  <c r="S1683" i="9"/>
  <c r="AB1680" i="9"/>
  <c r="AA1680" i="9"/>
  <c r="Y1681" i="9"/>
  <c r="Z1681" i="9" s="1"/>
  <c r="R1684" i="9"/>
  <c r="X1683" i="9" l="1"/>
  <c r="AD1680" i="9"/>
  <c r="V1684" i="9"/>
  <c r="W1684" i="9" s="1"/>
  <c r="S1684" i="9"/>
  <c r="AA1681" i="9"/>
  <c r="AB1681" i="9"/>
  <c r="R1685" i="9"/>
  <c r="Y1682" i="9"/>
  <c r="Z1682" i="9" s="1"/>
  <c r="X1684" i="9" l="1"/>
  <c r="AD1681" i="9"/>
  <c r="V1685" i="9"/>
  <c r="W1685" i="9" s="1"/>
  <c r="S1685" i="9"/>
  <c r="X1685" i="9" s="1"/>
  <c r="Y1683" i="9"/>
  <c r="Z1683" i="9" s="1"/>
  <c r="AB1682" i="9"/>
  <c r="AA1682" i="9"/>
  <c r="R1686" i="9"/>
  <c r="AD1682" i="9" l="1"/>
  <c r="V1686" i="9"/>
  <c r="W1686" i="9" s="1"/>
  <c r="S1686" i="9"/>
  <c r="X1686" i="9" s="1"/>
  <c r="AA1683" i="9"/>
  <c r="AB1683" i="9"/>
  <c r="Y1684" i="9"/>
  <c r="Z1684" i="9" s="1"/>
  <c r="R1687" i="9"/>
  <c r="AD1683" i="9" l="1"/>
  <c r="V1687" i="9"/>
  <c r="W1687" i="9" s="1"/>
  <c r="S1687" i="9"/>
  <c r="X1687" i="9" s="1"/>
  <c r="AB1684" i="9"/>
  <c r="AA1684" i="9"/>
  <c r="R1688" i="9"/>
  <c r="Y1685" i="9"/>
  <c r="Z1685" i="9" s="1"/>
  <c r="AD1684" i="9" l="1"/>
  <c r="V1688" i="9"/>
  <c r="W1688" i="9" s="1"/>
  <c r="S1688" i="9"/>
  <c r="X1688" i="9" s="1"/>
  <c r="AA1685" i="9"/>
  <c r="AB1685" i="9"/>
  <c r="R1689" i="9"/>
  <c r="Y1686" i="9"/>
  <c r="Z1686" i="9" s="1"/>
  <c r="AD1685" i="9" l="1"/>
  <c r="V1689" i="9"/>
  <c r="W1689" i="9" s="1"/>
  <c r="S1689" i="9"/>
  <c r="X1689" i="9" s="1"/>
  <c r="AB1686" i="9"/>
  <c r="AA1686" i="9"/>
  <c r="Y1687" i="9"/>
  <c r="Z1687" i="9" s="1"/>
  <c r="R1690" i="9"/>
  <c r="AD1686" i="9" l="1"/>
  <c r="V1690" i="9"/>
  <c r="W1690" i="9" s="1"/>
  <c r="S1690" i="9"/>
  <c r="AA1687" i="9"/>
  <c r="AB1687" i="9"/>
  <c r="Y1688" i="9"/>
  <c r="Z1688" i="9" s="1"/>
  <c r="R1691" i="9"/>
  <c r="X1690" i="9" l="1"/>
  <c r="AD1687" i="9"/>
  <c r="V1691" i="9"/>
  <c r="W1691" i="9" s="1"/>
  <c r="S1691" i="9"/>
  <c r="X1691" i="9" s="1"/>
  <c r="AB1688" i="9"/>
  <c r="AA1688" i="9"/>
  <c r="Y1689" i="9"/>
  <c r="Z1689" i="9" s="1"/>
  <c r="R1692" i="9"/>
  <c r="AD1688" i="9" l="1"/>
  <c r="V1692" i="9"/>
  <c r="W1692" i="9" s="1"/>
  <c r="S1692" i="9"/>
  <c r="X1692" i="9" s="1"/>
  <c r="AA1689" i="9"/>
  <c r="AB1689" i="9"/>
  <c r="R1693" i="9"/>
  <c r="Y1690" i="9"/>
  <c r="Z1690" i="9" s="1"/>
  <c r="AD1689" i="9" l="1"/>
  <c r="V1693" i="9"/>
  <c r="W1693" i="9" s="1"/>
  <c r="S1693" i="9"/>
  <c r="AB1690" i="9"/>
  <c r="AA1690" i="9"/>
  <c r="R1694" i="9"/>
  <c r="Y1691" i="9"/>
  <c r="Z1691" i="9" s="1"/>
  <c r="X1693" i="9" l="1"/>
  <c r="AD1690" i="9"/>
  <c r="V1694" i="9"/>
  <c r="W1694" i="9" s="1"/>
  <c r="S1694" i="9"/>
  <c r="Y1692" i="9"/>
  <c r="Z1692" i="9" s="1"/>
  <c r="AA1691" i="9"/>
  <c r="AB1691" i="9"/>
  <c r="R1695" i="9"/>
  <c r="X1694" i="9" l="1"/>
  <c r="AD1691" i="9"/>
  <c r="V1695" i="9"/>
  <c r="W1695" i="9" s="1"/>
  <c r="S1695" i="9"/>
  <c r="X1695" i="9" s="1"/>
  <c r="AB1692" i="9"/>
  <c r="AA1692" i="9"/>
  <c r="Y1693" i="9"/>
  <c r="Z1693" i="9" s="1"/>
  <c r="R1696" i="9"/>
  <c r="AD1692" i="9" l="1"/>
  <c r="V1696" i="9"/>
  <c r="W1696" i="9" s="1"/>
  <c r="S1696" i="9"/>
  <c r="X1696" i="9" s="1"/>
  <c r="AA1693" i="9"/>
  <c r="AB1693" i="9"/>
  <c r="R1697" i="9"/>
  <c r="Y1694" i="9"/>
  <c r="Z1694" i="9" s="1"/>
  <c r="AD1693" i="9" l="1"/>
  <c r="V1697" i="9"/>
  <c r="W1697" i="9" s="1"/>
  <c r="S1697" i="9"/>
  <c r="R1698" i="9"/>
  <c r="AB1694" i="9"/>
  <c r="AA1694" i="9"/>
  <c r="Y1695" i="9"/>
  <c r="Z1695" i="9" s="1"/>
  <c r="X1697" i="9" l="1"/>
  <c r="AD1694" i="9"/>
  <c r="V1698" i="9"/>
  <c r="W1698" i="9" s="1"/>
  <c r="S1698" i="9"/>
  <c r="R1699" i="9"/>
  <c r="Y1696" i="9"/>
  <c r="Z1696" i="9" s="1"/>
  <c r="AA1695" i="9"/>
  <c r="AB1695" i="9"/>
  <c r="X1698" i="9" l="1"/>
  <c r="AD1695" i="9"/>
  <c r="V1699" i="9"/>
  <c r="W1699" i="9" s="1"/>
  <c r="S1699" i="9"/>
  <c r="X1699" i="9" s="1"/>
  <c r="AB1696" i="9"/>
  <c r="AA1696" i="9"/>
  <c r="Y1697" i="9"/>
  <c r="Z1697" i="9" s="1"/>
  <c r="R1700" i="9"/>
  <c r="AD1696" i="9" l="1"/>
  <c r="V1700" i="9"/>
  <c r="W1700" i="9" s="1"/>
  <c r="S1700" i="9"/>
  <c r="AA1697" i="9"/>
  <c r="AB1697" i="9"/>
  <c r="R1701" i="9"/>
  <c r="Y1698" i="9"/>
  <c r="Z1698" i="9" s="1"/>
  <c r="X1700" i="9" l="1"/>
  <c r="AD1697" i="9"/>
  <c r="V1701" i="9"/>
  <c r="W1701" i="9" s="1"/>
  <c r="S1701" i="9"/>
  <c r="X1701" i="9" s="1"/>
  <c r="AB1698" i="9"/>
  <c r="AA1698" i="9"/>
  <c r="R1702" i="9"/>
  <c r="Y1699" i="9"/>
  <c r="Z1699" i="9" s="1"/>
  <c r="AD1698" i="9" l="1"/>
  <c r="V1702" i="9"/>
  <c r="W1702" i="9" s="1"/>
  <c r="S1702" i="9"/>
  <c r="Y1700" i="9"/>
  <c r="Z1700" i="9" s="1"/>
  <c r="R1703" i="9"/>
  <c r="AA1699" i="9"/>
  <c r="AB1699" i="9"/>
  <c r="X1702" i="9" l="1"/>
  <c r="AD1699" i="9"/>
  <c r="V1703" i="9"/>
  <c r="W1703" i="9" s="1"/>
  <c r="S1703" i="9"/>
  <c r="X1703" i="9" s="1"/>
  <c r="AB1700" i="9"/>
  <c r="AA1700" i="9"/>
  <c r="Y1701" i="9"/>
  <c r="Z1701" i="9" s="1"/>
  <c r="R1704" i="9"/>
  <c r="AD1700" i="9" l="1"/>
  <c r="V1704" i="9"/>
  <c r="W1704" i="9" s="1"/>
  <c r="S1704" i="9"/>
  <c r="X1704" i="9" s="1"/>
  <c r="AA1701" i="9"/>
  <c r="AB1701" i="9"/>
  <c r="R1705" i="9"/>
  <c r="Y1702" i="9"/>
  <c r="Z1702" i="9" s="1"/>
  <c r="AD1701" i="9" l="1"/>
  <c r="V1705" i="9"/>
  <c r="W1705" i="9" s="1"/>
  <c r="S1705" i="9"/>
  <c r="X1705" i="9" s="1"/>
  <c r="R1706" i="9"/>
  <c r="AB1702" i="9"/>
  <c r="AA1702" i="9"/>
  <c r="Y1703" i="9"/>
  <c r="Z1703" i="9" s="1"/>
  <c r="AD1702" i="9" l="1"/>
  <c r="V1706" i="9"/>
  <c r="W1706" i="9" s="1"/>
  <c r="S1706" i="9"/>
  <c r="X1706" i="9" s="1"/>
  <c r="R1707" i="9"/>
  <c r="Y1704" i="9"/>
  <c r="Z1704" i="9" s="1"/>
  <c r="AA1703" i="9"/>
  <c r="AB1703" i="9"/>
  <c r="AD1703" i="9" l="1"/>
  <c r="V1707" i="9"/>
  <c r="W1707" i="9" s="1"/>
  <c r="S1707" i="9"/>
  <c r="AB1704" i="9"/>
  <c r="AA1704" i="9"/>
  <c r="R1708" i="9"/>
  <c r="Y1705" i="9"/>
  <c r="Z1705" i="9" s="1"/>
  <c r="X1707" i="9" l="1"/>
  <c r="AD1704" i="9"/>
  <c r="V1708" i="9"/>
  <c r="W1708" i="9" s="1"/>
  <c r="S1708" i="9"/>
  <c r="R1709" i="9"/>
  <c r="Y1706" i="9"/>
  <c r="Z1706" i="9" s="1"/>
  <c r="AA1705" i="9"/>
  <c r="AB1705" i="9"/>
  <c r="X1708" i="9" l="1"/>
  <c r="AD1705" i="9"/>
  <c r="V1709" i="9"/>
  <c r="W1709" i="9" s="1"/>
  <c r="S1709" i="9"/>
  <c r="X1709" i="9" s="1"/>
  <c r="AB1706" i="9"/>
  <c r="AA1706" i="9"/>
  <c r="Y1707" i="9"/>
  <c r="Z1707" i="9" s="1"/>
  <c r="R1710" i="9"/>
  <c r="AD1706" i="9" l="1"/>
  <c r="V1710" i="9"/>
  <c r="W1710" i="9" s="1"/>
  <c r="S1710" i="9"/>
  <c r="X1710" i="9" s="1"/>
  <c r="AA1707" i="9"/>
  <c r="AB1707" i="9"/>
  <c r="R1711" i="9"/>
  <c r="Y1708" i="9"/>
  <c r="Z1708" i="9" s="1"/>
  <c r="AD1707" i="9" l="1"/>
  <c r="V1711" i="9"/>
  <c r="W1711" i="9" s="1"/>
  <c r="S1711" i="9"/>
  <c r="AB1708" i="9"/>
  <c r="AA1708" i="9"/>
  <c r="R1712" i="9"/>
  <c r="Y1709" i="9"/>
  <c r="Z1709" i="9" s="1"/>
  <c r="X1711" i="9" l="1"/>
  <c r="AD1708" i="9"/>
  <c r="V1712" i="9"/>
  <c r="W1712" i="9" s="1"/>
  <c r="S1712" i="9"/>
  <c r="Y1710" i="9"/>
  <c r="Z1710" i="9" s="1"/>
  <c r="R1713" i="9"/>
  <c r="AA1709" i="9"/>
  <c r="AB1709" i="9"/>
  <c r="X1712" i="9" l="1"/>
  <c r="AD1709" i="9"/>
  <c r="V1713" i="9"/>
  <c r="W1713" i="9" s="1"/>
  <c r="X1713" i="9" s="1"/>
  <c r="S1713" i="9"/>
  <c r="AB1710" i="9"/>
  <c r="AA1710" i="9"/>
  <c r="R1714" i="9"/>
  <c r="Y1711" i="9"/>
  <c r="Z1711" i="9" s="1"/>
  <c r="AD1710" i="9" l="1"/>
  <c r="V1714" i="9"/>
  <c r="W1714" i="9" s="1"/>
  <c r="S1714" i="9"/>
  <c r="AA1711" i="9"/>
  <c r="AB1711" i="9"/>
  <c r="R1715" i="9"/>
  <c r="Y1712" i="9"/>
  <c r="Z1712" i="9" s="1"/>
  <c r="X1714" i="9" l="1"/>
  <c r="AD1711" i="9"/>
  <c r="V1715" i="9"/>
  <c r="W1715" i="9" s="1"/>
  <c r="S1715" i="9"/>
  <c r="X1715" i="9" s="1"/>
  <c r="AB1712" i="9"/>
  <c r="AA1712" i="9"/>
  <c r="R1716" i="9"/>
  <c r="Y1713" i="9"/>
  <c r="Z1713" i="9" s="1"/>
  <c r="AD1712" i="9" l="1"/>
  <c r="V1716" i="9"/>
  <c r="W1716" i="9" s="1"/>
  <c r="S1716" i="9"/>
  <c r="X1716" i="9" s="1"/>
  <c r="AA1713" i="9"/>
  <c r="AB1713" i="9"/>
  <c r="R1717" i="9"/>
  <c r="Y1714" i="9"/>
  <c r="Z1714" i="9" s="1"/>
  <c r="AD1713" i="9" l="1"/>
  <c r="V1717" i="9"/>
  <c r="W1717" i="9" s="1"/>
  <c r="S1717" i="9"/>
  <c r="AB1714" i="9"/>
  <c r="AA1714" i="9"/>
  <c r="R1718" i="9"/>
  <c r="Y1715" i="9"/>
  <c r="Z1715" i="9" s="1"/>
  <c r="X1717" i="9" l="1"/>
  <c r="AD1714" i="9"/>
  <c r="V1718" i="9"/>
  <c r="W1718" i="9" s="1"/>
  <c r="S1718" i="9"/>
  <c r="AA1715" i="9"/>
  <c r="AB1715" i="9"/>
  <c r="Y1716" i="9"/>
  <c r="Z1716" i="9" s="1"/>
  <c r="R1719" i="9"/>
  <c r="X1718" i="9" l="1"/>
  <c r="AD1715" i="9"/>
  <c r="V1719" i="9"/>
  <c r="W1719" i="9" s="1"/>
  <c r="S1719" i="9"/>
  <c r="AB1716" i="9"/>
  <c r="AA1716" i="9"/>
  <c r="R1720" i="9"/>
  <c r="Y1717" i="9"/>
  <c r="Z1717" i="9" s="1"/>
  <c r="X1719" i="9" l="1"/>
  <c r="AD1716" i="9"/>
  <c r="V1720" i="9"/>
  <c r="W1720" i="9" s="1"/>
  <c r="S1720" i="9"/>
  <c r="AA1717" i="9"/>
  <c r="AB1717" i="9"/>
  <c r="R1721" i="9"/>
  <c r="Y1718" i="9"/>
  <c r="Z1718" i="9" s="1"/>
  <c r="X1720" i="9" l="1"/>
  <c r="AD1717" i="9"/>
  <c r="V1721" i="9"/>
  <c r="W1721" i="9" s="1"/>
  <c r="S1721" i="9"/>
  <c r="X1721" i="9" s="1"/>
  <c r="AB1718" i="9"/>
  <c r="AA1718" i="9"/>
  <c r="R1722" i="9"/>
  <c r="Y1719" i="9"/>
  <c r="Z1719" i="9" s="1"/>
  <c r="AD1718" i="9" l="1"/>
  <c r="V1722" i="9"/>
  <c r="W1722" i="9" s="1"/>
  <c r="S1722" i="9"/>
  <c r="R1723" i="9"/>
  <c r="AA1719" i="9"/>
  <c r="AB1719" i="9"/>
  <c r="Y1720" i="9"/>
  <c r="Z1720" i="9" s="1"/>
  <c r="X1722" i="9" l="1"/>
  <c r="AD1719" i="9"/>
  <c r="V1723" i="9"/>
  <c r="W1723" i="9" s="1"/>
  <c r="S1723" i="9"/>
  <c r="AB1720" i="9"/>
  <c r="AA1720" i="9"/>
  <c r="Y1721" i="9"/>
  <c r="Z1721" i="9" s="1"/>
  <c r="R1724" i="9"/>
  <c r="X1723" i="9" l="1"/>
  <c r="AD1720" i="9"/>
  <c r="V1724" i="9"/>
  <c r="W1724" i="9" s="1"/>
  <c r="S1724" i="9"/>
  <c r="R1725" i="9"/>
  <c r="Y1722" i="9"/>
  <c r="Z1722" i="9" s="1"/>
  <c r="AA1721" i="9"/>
  <c r="AB1721" i="9"/>
  <c r="X1724" i="9" l="1"/>
  <c r="AD1721" i="9"/>
  <c r="V1725" i="9"/>
  <c r="W1725" i="9" s="1"/>
  <c r="S1725" i="9"/>
  <c r="X1725" i="9" s="1"/>
  <c r="AB1722" i="9"/>
  <c r="AA1722" i="9"/>
  <c r="Y1723" i="9"/>
  <c r="Z1723" i="9" s="1"/>
  <c r="R1726" i="9"/>
  <c r="AD1722" i="9" l="1"/>
  <c r="V1726" i="9"/>
  <c r="W1726" i="9" s="1"/>
  <c r="S1726" i="9"/>
  <c r="X1726" i="9" s="1"/>
  <c r="AA1723" i="9"/>
  <c r="AB1723" i="9"/>
  <c r="R1727" i="9"/>
  <c r="Y1724" i="9"/>
  <c r="Z1724" i="9" s="1"/>
  <c r="AD1723" i="9" l="1"/>
  <c r="V1727" i="9"/>
  <c r="W1727" i="9" s="1"/>
  <c r="S1727" i="9"/>
  <c r="R1728" i="9"/>
  <c r="AB1724" i="9"/>
  <c r="AA1724" i="9"/>
  <c r="Y1725" i="9"/>
  <c r="Z1725" i="9" s="1"/>
  <c r="X1727" i="9" l="1"/>
  <c r="AD1724" i="9"/>
  <c r="V1728" i="9"/>
  <c r="W1728" i="9" s="1"/>
  <c r="S1728" i="9"/>
  <c r="X1728" i="9" s="1"/>
  <c r="AA1725" i="9"/>
  <c r="AB1725" i="9"/>
  <c r="Y1726" i="9"/>
  <c r="Z1726" i="9" s="1"/>
  <c r="R1729" i="9"/>
  <c r="AD1725" i="9" l="1"/>
  <c r="V1729" i="9"/>
  <c r="W1729" i="9" s="1"/>
  <c r="S1729" i="9"/>
  <c r="X1729" i="9" s="1"/>
  <c r="AB1726" i="9"/>
  <c r="AA1726" i="9"/>
  <c r="Y1727" i="9"/>
  <c r="Z1727" i="9" s="1"/>
  <c r="R1730" i="9"/>
  <c r="AD1726" i="9" l="1"/>
  <c r="V1730" i="9"/>
  <c r="W1730" i="9" s="1"/>
  <c r="S1730" i="9"/>
  <c r="X1730" i="9" s="1"/>
  <c r="AA1727" i="9"/>
  <c r="AB1727" i="9"/>
  <c r="Y1728" i="9"/>
  <c r="Z1728" i="9" s="1"/>
  <c r="R1731" i="9"/>
  <c r="AD1727" i="9" l="1"/>
  <c r="V1731" i="9"/>
  <c r="W1731" i="9" s="1"/>
  <c r="S1731" i="9"/>
  <c r="X1731" i="9" s="1"/>
  <c r="R1732" i="9"/>
  <c r="Y1729" i="9"/>
  <c r="Z1729" i="9" s="1"/>
  <c r="AB1728" i="9"/>
  <c r="AA1728" i="9"/>
  <c r="AD1728" i="9" l="1"/>
  <c r="V1732" i="9"/>
  <c r="W1732" i="9" s="1"/>
  <c r="S1732" i="9"/>
  <c r="X1732" i="9" s="1"/>
  <c r="AA1729" i="9"/>
  <c r="AB1729" i="9"/>
  <c r="R1733" i="9"/>
  <c r="Y1730" i="9"/>
  <c r="Z1730" i="9" s="1"/>
  <c r="AD1729" i="9" l="1"/>
  <c r="V1733" i="9"/>
  <c r="W1733" i="9" s="1"/>
  <c r="S1733" i="9"/>
  <c r="AB1730" i="9"/>
  <c r="AA1730" i="9"/>
  <c r="Y1731" i="9"/>
  <c r="Z1731" i="9" s="1"/>
  <c r="R1734" i="9"/>
  <c r="X1733" i="9" l="1"/>
  <c r="AD1730" i="9"/>
  <c r="V1734" i="9"/>
  <c r="W1734" i="9" s="1"/>
  <c r="S1734" i="9"/>
  <c r="AA1731" i="9"/>
  <c r="AB1731" i="9"/>
  <c r="R1735" i="9"/>
  <c r="Y1732" i="9"/>
  <c r="Z1732" i="9" s="1"/>
  <c r="X1734" i="9" l="1"/>
  <c r="AD1731" i="9"/>
  <c r="V1735" i="9"/>
  <c r="W1735" i="9" s="1"/>
  <c r="S1735" i="9"/>
  <c r="X1735" i="9" s="1"/>
  <c r="Y1733" i="9"/>
  <c r="Z1733" i="9" s="1"/>
  <c r="R1736" i="9"/>
  <c r="AB1732" i="9"/>
  <c r="AA1732" i="9"/>
  <c r="AD1732" i="9" l="1"/>
  <c r="V1736" i="9"/>
  <c r="W1736" i="9" s="1"/>
  <c r="S1736" i="9"/>
  <c r="X1736" i="9" s="1"/>
  <c r="R1737" i="9"/>
  <c r="Y1734" i="9"/>
  <c r="Z1734" i="9" s="1"/>
  <c r="AA1733" i="9"/>
  <c r="AB1733" i="9"/>
  <c r="AD1733" i="9" l="1"/>
  <c r="V1737" i="9"/>
  <c r="W1737" i="9" s="1"/>
  <c r="S1737" i="9"/>
  <c r="X1737" i="9" s="1"/>
  <c r="AB1734" i="9"/>
  <c r="AA1734" i="9"/>
  <c r="R1738" i="9"/>
  <c r="Y1735" i="9"/>
  <c r="Z1735" i="9" s="1"/>
  <c r="AD1734" i="9" l="1"/>
  <c r="V1738" i="9"/>
  <c r="W1738" i="9" s="1"/>
  <c r="S1738" i="9"/>
  <c r="AA1735" i="9"/>
  <c r="AB1735" i="9"/>
  <c r="R1739" i="9"/>
  <c r="Y1736" i="9"/>
  <c r="Z1736" i="9" s="1"/>
  <c r="X1738" i="9" l="1"/>
  <c r="AD1735" i="9"/>
  <c r="V1739" i="9"/>
  <c r="W1739" i="9" s="1"/>
  <c r="S1739" i="9"/>
  <c r="X1739" i="9" s="1"/>
  <c r="R1740" i="9"/>
  <c r="Y1737" i="9"/>
  <c r="Z1737" i="9" s="1"/>
  <c r="AB1736" i="9"/>
  <c r="AA1736" i="9"/>
  <c r="AD1736" i="9" l="1"/>
  <c r="V1740" i="9"/>
  <c r="W1740" i="9" s="1"/>
  <c r="S1740" i="9"/>
  <c r="AA1737" i="9"/>
  <c r="AB1737" i="9"/>
  <c r="R1741" i="9"/>
  <c r="Y1738" i="9"/>
  <c r="Z1738" i="9" s="1"/>
  <c r="X1740" i="9" l="1"/>
  <c r="AD1737" i="9"/>
  <c r="V1741" i="9"/>
  <c r="W1741" i="9" s="1"/>
  <c r="S1741" i="9"/>
  <c r="X1741" i="9" s="1"/>
  <c r="AB1738" i="9"/>
  <c r="AA1738" i="9"/>
  <c r="Y1739" i="9"/>
  <c r="Z1739" i="9" s="1"/>
  <c r="R1742" i="9"/>
  <c r="AD1738" i="9" l="1"/>
  <c r="V1742" i="9"/>
  <c r="W1742" i="9" s="1"/>
  <c r="S1742" i="9"/>
  <c r="R1743" i="9"/>
  <c r="AA1739" i="9"/>
  <c r="AB1739" i="9"/>
  <c r="Y1740" i="9"/>
  <c r="Z1740" i="9" s="1"/>
  <c r="X1742" i="9" l="1"/>
  <c r="AD1739" i="9"/>
  <c r="V1743" i="9"/>
  <c r="W1743" i="9" s="1"/>
  <c r="S1743" i="9"/>
  <c r="AB1740" i="9"/>
  <c r="AA1740" i="9"/>
  <c r="R1744" i="9"/>
  <c r="Y1741" i="9"/>
  <c r="Z1741" i="9" s="1"/>
  <c r="X1743" i="9" l="1"/>
  <c r="AD1740" i="9"/>
  <c r="V1744" i="9"/>
  <c r="W1744" i="9" s="1"/>
  <c r="S1744" i="9"/>
  <c r="AA1741" i="9"/>
  <c r="AB1741" i="9"/>
  <c r="Y1742" i="9"/>
  <c r="Z1742" i="9" s="1"/>
  <c r="R1745" i="9"/>
  <c r="X1744" i="9" l="1"/>
  <c r="AD1741" i="9"/>
  <c r="V1745" i="9"/>
  <c r="W1745" i="9" s="1"/>
  <c r="S1745" i="9"/>
  <c r="X1745" i="9" s="1"/>
  <c r="AB1742" i="9"/>
  <c r="AA1742" i="9"/>
  <c r="Y1743" i="9"/>
  <c r="Z1743" i="9" s="1"/>
  <c r="R1746" i="9"/>
  <c r="AD1742" i="9" l="1"/>
  <c r="V1746" i="9"/>
  <c r="W1746" i="9" s="1"/>
  <c r="S1746" i="9"/>
  <c r="AA1743" i="9"/>
  <c r="AB1743" i="9"/>
  <c r="Y1744" i="9"/>
  <c r="Z1744" i="9" s="1"/>
  <c r="R1747" i="9"/>
  <c r="X1746" i="9" l="1"/>
  <c r="AD1743" i="9"/>
  <c r="V1747" i="9"/>
  <c r="W1747" i="9" s="1"/>
  <c r="S1747" i="9"/>
  <c r="AB1744" i="9"/>
  <c r="AA1744" i="9"/>
  <c r="Y1745" i="9"/>
  <c r="Z1745" i="9" s="1"/>
  <c r="R1748" i="9"/>
  <c r="X1747" i="9" l="1"/>
  <c r="AD1744" i="9"/>
  <c r="V1748" i="9"/>
  <c r="W1748" i="9" s="1"/>
  <c r="S1748" i="9"/>
  <c r="X1748" i="9" s="1"/>
  <c r="R1749" i="9"/>
  <c r="AA1745" i="9"/>
  <c r="AB1745" i="9"/>
  <c r="Y1746" i="9"/>
  <c r="Z1746" i="9" s="1"/>
  <c r="AD1745" i="9" l="1"/>
  <c r="V1749" i="9"/>
  <c r="W1749" i="9" s="1"/>
  <c r="S1749" i="9"/>
  <c r="X1749" i="9" s="1"/>
  <c r="AB1746" i="9"/>
  <c r="AA1746" i="9"/>
  <c r="R1750" i="9"/>
  <c r="Y1747" i="9"/>
  <c r="Z1747" i="9" s="1"/>
  <c r="AD1746" i="9" l="1"/>
  <c r="V1750" i="9"/>
  <c r="W1750" i="9" s="1"/>
  <c r="S1750" i="9"/>
  <c r="Y1748" i="9"/>
  <c r="Z1748" i="9" s="1"/>
  <c r="AA1747" i="9"/>
  <c r="AB1747" i="9"/>
  <c r="R1751" i="9"/>
  <c r="X1750" i="9" l="1"/>
  <c r="AD1747" i="9"/>
  <c r="V1751" i="9"/>
  <c r="W1751" i="9" s="1"/>
  <c r="S1751" i="9"/>
  <c r="X1751" i="9" s="1"/>
  <c r="R1752" i="9"/>
  <c r="Y1749" i="9"/>
  <c r="Z1749" i="9" s="1"/>
  <c r="AB1748" i="9"/>
  <c r="AA1748" i="9"/>
  <c r="AD1748" i="9" l="1"/>
  <c r="V1752" i="9"/>
  <c r="W1752" i="9" s="1"/>
  <c r="S1752" i="9"/>
  <c r="AA1749" i="9"/>
  <c r="AB1749" i="9"/>
  <c r="Y1750" i="9"/>
  <c r="Z1750" i="9" s="1"/>
  <c r="R1753" i="9"/>
  <c r="X1752" i="9" l="1"/>
  <c r="AD1749" i="9"/>
  <c r="V1753" i="9"/>
  <c r="W1753" i="9" s="1"/>
  <c r="S1753" i="9"/>
  <c r="X1753" i="9" s="1"/>
  <c r="AB1750" i="9"/>
  <c r="AA1750" i="9"/>
  <c r="Y1751" i="9"/>
  <c r="Z1751" i="9" s="1"/>
  <c r="R1754" i="9"/>
  <c r="AD1750" i="9" l="1"/>
  <c r="V1754" i="9"/>
  <c r="W1754" i="9" s="1"/>
  <c r="S1754" i="9"/>
  <c r="X1754" i="9" s="1"/>
  <c r="AA1751" i="9"/>
  <c r="AB1751" i="9"/>
  <c r="Y1752" i="9"/>
  <c r="Z1752" i="9" s="1"/>
  <c r="R1755" i="9"/>
  <c r="AD1751" i="9" l="1"/>
  <c r="V1755" i="9"/>
  <c r="W1755" i="9" s="1"/>
  <c r="X1755" i="9" s="1"/>
  <c r="S1755" i="9"/>
  <c r="AB1752" i="9"/>
  <c r="AA1752" i="9"/>
  <c r="Y1753" i="9"/>
  <c r="Z1753" i="9" s="1"/>
  <c r="R1756" i="9"/>
  <c r="AD1752" i="9" l="1"/>
  <c r="V1756" i="9"/>
  <c r="W1756" i="9" s="1"/>
  <c r="S1756" i="9"/>
  <c r="X1756" i="9" s="1"/>
  <c r="R1757" i="9"/>
  <c r="AA1753" i="9"/>
  <c r="AB1753" i="9"/>
  <c r="Y1754" i="9"/>
  <c r="Z1754" i="9" s="1"/>
  <c r="AD1753" i="9" l="1"/>
  <c r="V1757" i="9"/>
  <c r="W1757" i="9" s="1"/>
  <c r="S1757" i="9"/>
  <c r="X1757" i="9" s="1"/>
  <c r="AB1754" i="9"/>
  <c r="AA1754" i="9"/>
  <c r="R1758" i="9"/>
  <c r="Y1755" i="9"/>
  <c r="Z1755" i="9" s="1"/>
  <c r="AD1754" i="9" l="1"/>
  <c r="V1758" i="9"/>
  <c r="W1758" i="9" s="1"/>
  <c r="S1758" i="9"/>
  <c r="X1758" i="9" s="1"/>
  <c r="R1759" i="9"/>
  <c r="Y1756" i="9"/>
  <c r="Z1756" i="9" s="1"/>
  <c r="AA1755" i="9"/>
  <c r="AB1755" i="9"/>
  <c r="AD1755" i="9" l="1"/>
  <c r="V1759" i="9"/>
  <c r="W1759" i="9" s="1"/>
  <c r="S1759" i="9"/>
  <c r="X1759" i="9" s="1"/>
  <c r="AB1756" i="9"/>
  <c r="AA1756" i="9"/>
  <c r="R1760" i="9"/>
  <c r="Y1757" i="9"/>
  <c r="Z1757" i="9" s="1"/>
  <c r="AD1756" i="9" l="1"/>
  <c r="V1760" i="9"/>
  <c r="W1760" i="9" s="1"/>
  <c r="S1760" i="9"/>
  <c r="AA1757" i="9"/>
  <c r="AB1757" i="9"/>
  <c r="Y1758" i="9"/>
  <c r="Z1758" i="9" s="1"/>
  <c r="R1761" i="9"/>
  <c r="X1760" i="9" l="1"/>
  <c r="AD1757" i="9"/>
  <c r="V1761" i="9"/>
  <c r="W1761" i="9" s="1"/>
  <c r="S1761" i="9"/>
  <c r="AB1758" i="9"/>
  <c r="AA1758" i="9"/>
  <c r="Y1759" i="9"/>
  <c r="Z1759" i="9" s="1"/>
  <c r="R1762" i="9"/>
  <c r="X1761" i="9" l="1"/>
  <c r="AD1758" i="9"/>
  <c r="V1762" i="9"/>
  <c r="W1762" i="9" s="1"/>
  <c r="S1762" i="9"/>
  <c r="X1762" i="9" s="1"/>
  <c r="R1763" i="9"/>
  <c r="AA1759" i="9"/>
  <c r="AB1759" i="9"/>
  <c r="Y1760" i="9"/>
  <c r="Z1760" i="9" s="1"/>
  <c r="AD1759" i="9" l="1"/>
  <c r="V1763" i="9"/>
  <c r="W1763" i="9" s="1"/>
  <c r="S1763" i="9"/>
  <c r="X1763" i="9" s="1"/>
  <c r="AB1760" i="9"/>
  <c r="AA1760" i="9"/>
  <c r="Y1761" i="9"/>
  <c r="Z1761" i="9" s="1"/>
  <c r="R1764" i="9"/>
  <c r="AD1760" i="9" l="1"/>
  <c r="V1764" i="9"/>
  <c r="W1764" i="9" s="1"/>
  <c r="S1764" i="9"/>
  <c r="X1764" i="9" s="1"/>
  <c r="AA1761" i="9"/>
  <c r="AB1761" i="9"/>
  <c r="Y1762" i="9"/>
  <c r="Z1762" i="9" s="1"/>
  <c r="R1765" i="9"/>
  <c r="AD1761" i="9" l="1"/>
  <c r="V1765" i="9"/>
  <c r="W1765" i="9" s="1"/>
  <c r="S1765" i="9"/>
  <c r="X1765" i="9" s="1"/>
  <c r="AB1762" i="9"/>
  <c r="AA1762" i="9"/>
  <c r="Y1763" i="9"/>
  <c r="Z1763" i="9" s="1"/>
  <c r="R1766" i="9"/>
  <c r="AD1762" i="9" l="1"/>
  <c r="V1766" i="9"/>
  <c r="W1766" i="9" s="1"/>
  <c r="S1766" i="9"/>
  <c r="X1766" i="9" s="1"/>
  <c r="AA1763" i="9"/>
  <c r="AB1763" i="9"/>
  <c r="Y1764" i="9"/>
  <c r="Z1764" i="9" s="1"/>
  <c r="R1767" i="9"/>
  <c r="AD1763" i="9" l="1"/>
  <c r="V1767" i="9"/>
  <c r="W1767" i="9" s="1"/>
  <c r="S1767" i="9"/>
  <c r="X1767" i="9" s="1"/>
  <c r="AB1764" i="9"/>
  <c r="AA1764" i="9"/>
  <c r="R1768" i="9"/>
  <c r="Y1765" i="9"/>
  <c r="Z1765" i="9" s="1"/>
  <c r="AD1764" i="9" l="1"/>
  <c r="V1768" i="9"/>
  <c r="W1768" i="9" s="1"/>
  <c r="S1768" i="9"/>
  <c r="R1769" i="9"/>
  <c r="AA1765" i="9"/>
  <c r="AB1765" i="9"/>
  <c r="Y1766" i="9"/>
  <c r="Z1766" i="9" s="1"/>
  <c r="X1768" i="9" l="1"/>
  <c r="AD1765" i="9"/>
  <c r="V1769" i="9"/>
  <c r="W1769" i="9" s="1"/>
  <c r="S1769" i="9"/>
  <c r="X1769" i="9" s="1"/>
  <c r="AB1766" i="9"/>
  <c r="AA1766" i="9"/>
  <c r="R1770" i="9"/>
  <c r="Y1767" i="9"/>
  <c r="Z1767" i="9" s="1"/>
  <c r="AD1766" i="9" l="1"/>
  <c r="V1770" i="9"/>
  <c r="W1770" i="9" s="1"/>
  <c r="S1770" i="9"/>
  <c r="AA1767" i="9"/>
  <c r="AB1767" i="9"/>
  <c r="R1771" i="9"/>
  <c r="Y1768" i="9"/>
  <c r="Z1768" i="9" s="1"/>
  <c r="X1770" i="9" l="1"/>
  <c r="AD1767" i="9"/>
  <c r="V1771" i="9"/>
  <c r="W1771" i="9" s="1"/>
  <c r="S1771" i="9"/>
  <c r="AB1768" i="9"/>
  <c r="AA1768" i="9"/>
  <c r="R1772" i="9"/>
  <c r="Y1769" i="9"/>
  <c r="Z1769" i="9" s="1"/>
  <c r="X1771" i="9" l="1"/>
  <c r="AD1768" i="9"/>
  <c r="V1772" i="9"/>
  <c r="W1772" i="9" s="1"/>
  <c r="S1772" i="9"/>
  <c r="Y1770" i="9"/>
  <c r="Z1770" i="9" s="1"/>
  <c r="R1773" i="9"/>
  <c r="AA1769" i="9"/>
  <c r="AB1769" i="9"/>
  <c r="X1772" i="9" l="1"/>
  <c r="AD1769" i="9"/>
  <c r="V1773" i="9"/>
  <c r="W1773" i="9" s="1"/>
  <c r="S1773" i="9"/>
  <c r="R1774" i="9"/>
  <c r="Y1771" i="9"/>
  <c r="Z1771" i="9" s="1"/>
  <c r="AB1770" i="9"/>
  <c r="AA1770" i="9"/>
  <c r="X1773" i="9" l="1"/>
  <c r="AD1770" i="9"/>
  <c r="V1774" i="9"/>
  <c r="W1774" i="9" s="1"/>
  <c r="S1774" i="9"/>
  <c r="X1774" i="9" s="1"/>
  <c r="AA1771" i="9"/>
  <c r="AB1771" i="9"/>
  <c r="Y1772" i="9"/>
  <c r="Z1772" i="9" s="1"/>
  <c r="R1775" i="9"/>
  <c r="AD1771" i="9" l="1"/>
  <c r="V1775" i="9"/>
  <c r="W1775" i="9" s="1"/>
  <c r="S1775" i="9"/>
  <c r="X1775" i="9" s="1"/>
  <c r="AB1772" i="9"/>
  <c r="AA1772" i="9"/>
  <c r="R1776" i="9"/>
  <c r="Y1773" i="9"/>
  <c r="Z1773" i="9" s="1"/>
  <c r="AD1772" i="9" l="1"/>
  <c r="V1776" i="9"/>
  <c r="W1776" i="9" s="1"/>
  <c r="S1776" i="9"/>
  <c r="X1776" i="9" s="1"/>
  <c r="AA1773" i="9"/>
  <c r="AB1773" i="9"/>
  <c r="Y1774" i="9"/>
  <c r="Z1774" i="9" s="1"/>
  <c r="R1777" i="9"/>
  <c r="AD1773" i="9" l="1"/>
  <c r="V1777" i="9"/>
  <c r="W1777" i="9" s="1"/>
  <c r="S1777" i="9"/>
  <c r="AB1774" i="9"/>
  <c r="AA1774" i="9"/>
  <c r="Y1775" i="9"/>
  <c r="Z1775" i="9" s="1"/>
  <c r="R1778" i="9"/>
  <c r="X1777" i="9" l="1"/>
  <c r="AD1774" i="9"/>
  <c r="V1778" i="9"/>
  <c r="W1778" i="9" s="1"/>
  <c r="S1778" i="9"/>
  <c r="X1778" i="9" s="1"/>
  <c r="AA1775" i="9"/>
  <c r="AB1775" i="9"/>
  <c r="Y1776" i="9"/>
  <c r="Z1776" i="9" s="1"/>
  <c r="R1779" i="9"/>
  <c r="AD1775" i="9" l="1"/>
  <c r="V1779" i="9"/>
  <c r="W1779" i="9" s="1"/>
  <c r="S1779" i="9"/>
  <c r="AB1776" i="9"/>
  <c r="AA1776" i="9"/>
  <c r="Y1777" i="9"/>
  <c r="Z1777" i="9" s="1"/>
  <c r="R1780" i="9"/>
  <c r="X1779" i="9" l="1"/>
  <c r="AD1776" i="9"/>
  <c r="V1780" i="9"/>
  <c r="W1780" i="9" s="1"/>
  <c r="S1780" i="9"/>
  <c r="X1780" i="9" s="1"/>
  <c r="AA1777" i="9"/>
  <c r="AB1777" i="9"/>
  <c r="R1781" i="9"/>
  <c r="Y1778" i="9"/>
  <c r="Z1778" i="9" s="1"/>
  <c r="AD1777" i="9" l="1"/>
  <c r="V1781" i="9"/>
  <c r="W1781" i="9" s="1"/>
  <c r="S1781" i="9"/>
  <c r="X1781" i="9" s="1"/>
  <c r="AB1778" i="9"/>
  <c r="AA1778" i="9"/>
  <c r="R1782" i="9"/>
  <c r="Y1779" i="9"/>
  <c r="Z1779" i="9" s="1"/>
  <c r="AD1778" i="9" l="1"/>
  <c r="V1782" i="9"/>
  <c r="W1782" i="9" s="1"/>
  <c r="S1782" i="9"/>
  <c r="X1782" i="9" s="1"/>
  <c r="Y1780" i="9"/>
  <c r="Z1780" i="9" s="1"/>
  <c r="R1783" i="9"/>
  <c r="AA1779" i="9"/>
  <c r="AB1779" i="9"/>
  <c r="AD1779" i="9" l="1"/>
  <c r="V1783" i="9"/>
  <c r="W1783" i="9" s="1"/>
  <c r="S1783" i="9"/>
  <c r="AB1780" i="9"/>
  <c r="AA1780" i="9"/>
  <c r="R1784" i="9"/>
  <c r="Y1781" i="9"/>
  <c r="Z1781" i="9" s="1"/>
  <c r="X1783" i="9" l="1"/>
  <c r="AD1780" i="9"/>
  <c r="V1784" i="9"/>
  <c r="W1784" i="9" s="1"/>
  <c r="S1784" i="9"/>
  <c r="AA1781" i="9"/>
  <c r="AB1781" i="9"/>
  <c r="R1785" i="9"/>
  <c r="Y1782" i="9"/>
  <c r="Z1782" i="9" s="1"/>
  <c r="X1784" i="9" l="1"/>
  <c r="AD1781" i="9"/>
  <c r="V1785" i="9"/>
  <c r="W1785" i="9" s="1"/>
  <c r="S1785" i="9"/>
  <c r="X1785" i="9" s="1"/>
  <c r="AB1782" i="9"/>
  <c r="AA1782" i="9"/>
  <c r="R1786" i="9"/>
  <c r="Y1783" i="9"/>
  <c r="Z1783" i="9" s="1"/>
  <c r="AD1782" i="9" l="1"/>
  <c r="V1786" i="9"/>
  <c r="W1786" i="9" s="1"/>
  <c r="S1786" i="9"/>
  <c r="X1786" i="9" s="1"/>
  <c r="AA1783" i="9"/>
  <c r="AB1783" i="9"/>
  <c r="Y1784" i="9"/>
  <c r="Z1784" i="9" s="1"/>
  <c r="R1787" i="9"/>
  <c r="AD1783" i="9" l="1"/>
  <c r="V1787" i="9"/>
  <c r="W1787" i="9" s="1"/>
  <c r="S1787" i="9"/>
  <c r="AB1784" i="9"/>
  <c r="AA1784" i="9"/>
  <c r="R1788" i="9"/>
  <c r="Y1785" i="9"/>
  <c r="Z1785" i="9" s="1"/>
  <c r="X1787" i="9" l="1"/>
  <c r="AD1784" i="9"/>
  <c r="V1788" i="9"/>
  <c r="W1788" i="9" s="1"/>
  <c r="S1788" i="9"/>
  <c r="AA1785" i="9"/>
  <c r="AB1785" i="9"/>
  <c r="R1789" i="9"/>
  <c r="Y1786" i="9"/>
  <c r="Z1786" i="9" s="1"/>
  <c r="X1788" i="9" l="1"/>
  <c r="AD1785" i="9"/>
  <c r="V1789" i="9"/>
  <c r="W1789" i="9" s="1"/>
  <c r="S1789" i="9"/>
  <c r="Y1787" i="9"/>
  <c r="Z1787" i="9" s="1"/>
  <c r="R1790" i="9"/>
  <c r="AB1786" i="9"/>
  <c r="AA1786" i="9"/>
  <c r="X1789" i="9" l="1"/>
  <c r="AD1786" i="9"/>
  <c r="V1790" i="9"/>
  <c r="W1790" i="9" s="1"/>
  <c r="S1790" i="9"/>
  <c r="X1790" i="9" s="1"/>
  <c r="AA1787" i="9"/>
  <c r="AB1787" i="9"/>
  <c r="Y1788" i="9"/>
  <c r="Z1788" i="9" s="1"/>
  <c r="R1791" i="9"/>
  <c r="AD1787" i="9" l="1"/>
  <c r="V1791" i="9"/>
  <c r="W1791" i="9" s="1"/>
  <c r="S1791" i="9"/>
  <c r="R1792" i="9"/>
  <c r="Y1789" i="9"/>
  <c r="Z1789" i="9" s="1"/>
  <c r="AB1788" i="9"/>
  <c r="AA1788" i="9"/>
  <c r="X1791" i="9" l="1"/>
  <c r="AD1788" i="9"/>
  <c r="V1792" i="9"/>
  <c r="W1792" i="9" s="1"/>
  <c r="S1792" i="9"/>
  <c r="Y1790" i="9"/>
  <c r="Z1790" i="9" s="1"/>
  <c r="R1793" i="9"/>
  <c r="AA1789" i="9"/>
  <c r="AB1789" i="9"/>
  <c r="X1792" i="9" l="1"/>
  <c r="AD1789" i="9"/>
  <c r="V1793" i="9"/>
  <c r="W1793" i="9" s="1"/>
  <c r="S1793" i="9"/>
  <c r="AB1790" i="9"/>
  <c r="AA1790" i="9"/>
  <c r="R1794" i="9"/>
  <c r="Y1791" i="9"/>
  <c r="Z1791" i="9" s="1"/>
  <c r="X1793" i="9" l="1"/>
  <c r="AD1790" i="9"/>
  <c r="V1794" i="9"/>
  <c r="W1794" i="9" s="1"/>
  <c r="S1794" i="9"/>
  <c r="X1794" i="9" s="1"/>
  <c r="AA1791" i="9"/>
  <c r="AB1791" i="9"/>
  <c r="R1795" i="9"/>
  <c r="Y1792" i="9"/>
  <c r="Z1792" i="9" s="1"/>
  <c r="AD1791" i="9" l="1"/>
  <c r="V1795" i="9"/>
  <c r="W1795" i="9" s="1"/>
  <c r="S1795" i="9"/>
  <c r="AB1792" i="9"/>
  <c r="AA1792" i="9"/>
  <c r="R1796" i="9"/>
  <c r="Y1793" i="9"/>
  <c r="Z1793" i="9" s="1"/>
  <c r="X1795" i="9" l="1"/>
  <c r="AD1792" i="9"/>
  <c r="V1796" i="9"/>
  <c r="W1796" i="9" s="1"/>
  <c r="S1796" i="9"/>
  <c r="AA1793" i="9"/>
  <c r="AB1793" i="9"/>
  <c r="Y1794" i="9"/>
  <c r="Z1794" i="9" s="1"/>
  <c r="R1797" i="9"/>
  <c r="X1796" i="9" l="1"/>
  <c r="AD1793" i="9"/>
  <c r="V1797" i="9"/>
  <c r="W1797" i="9" s="1"/>
  <c r="S1797" i="9"/>
  <c r="AB1794" i="9"/>
  <c r="AA1794" i="9"/>
  <c r="Y1795" i="9"/>
  <c r="Z1795" i="9" s="1"/>
  <c r="R1798" i="9"/>
  <c r="X1797" i="9" l="1"/>
  <c r="AD1794" i="9"/>
  <c r="V1798" i="9"/>
  <c r="W1798" i="9" s="1"/>
  <c r="S1798" i="9"/>
  <c r="X1798" i="9" s="1"/>
  <c r="AA1795" i="9"/>
  <c r="AB1795" i="9"/>
  <c r="Y1796" i="9"/>
  <c r="Z1796" i="9" s="1"/>
  <c r="R1799" i="9"/>
  <c r="AD1795" i="9" l="1"/>
  <c r="V1799" i="9"/>
  <c r="W1799" i="9" s="1"/>
  <c r="S1799" i="9"/>
  <c r="X1799" i="9" s="1"/>
  <c r="AB1796" i="9"/>
  <c r="AA1796" i="9"/>
  <c r="Y1797" i="9"/>
  <c r="Z1797" i="9" s="1"/>
  <c r="R1800" i="9"/>
  <c r="AD1796" i="9" l="1"/>
  <c r="V1800" i="9"/>
  <c r="W1800" i="9" s="1"/>
  <c r="S1800" i="9"/>
  <c r="AA1797" i="9"/>
  <c r="AB1797" i="9"/>
  <c r="R1801" i="9"/>
  <c r="Y1798" i="9"/>
  <c r="Z1798" i="9" s="1"/>
  <c r="X1800" i="9" l="1"/>
  <c r="AD1797" i="9"/>
  <c r="V1801" i="9"/>
  <c r="W1801" i="9" s="1"/>
  <c r="S1801" i="9"/>
  <c r="R1802" i="9"/>
  <c r="AB1798" i="9"/>
  <c r="AA1798" i="9"/>
  <c r="Y1799" i="9"/>
  <c r="Z1799" i="9" s="1"/>
  <c r="X1801" i="9" l="1"/>
  <c r="AD1798" i="9"/>
  <c r="V1802" i="9"/>
  <c r="W1802" i="9" s="1"/>
  <c r="X1802" i="9" s="1"/>
  <c r="S1802" i="9"/>
  <c r="R1803" i="9"/>
  <c r="Y1800" i="9"/>
  <c r="Z1800" i="9" s="1"/>
  <c r="AA1799" i="9"/>
  <c r="AB1799" i="9"/>
  <c r="AD1799" i="9" l="1"/>
  <c r="V1803" i="9"/>
  <c r="W1803" i="9" s="1"/>
  <c r="S1803" i="9"/>
  <c r="X1803" i="9" s="1"/>
  <c r="AB1800" i="9"/>
  <c r="AA1800" i="9"/>
  <c r="R1804" i="9"/>
  <c r="Y1801" i="9"/>
  <c r="Z1801" i="9" s="1"/>
  <c r="AD1800" i="9" l="1"/>
  <c r="V1804" i="9"/>
  <c r="W1804" i="9" s="1"/>
  <c r="S1804" i="9"/>
  <c r="AA1801" i="9"/>
  <c r="AB1801" i="9"/>
  <c r="Y1802" i="9"/>
  <c r="Z1802" i="9" s="1"/>
  <c r="R1805" i="9"/>
  <c r="X1804" i="9" l="1"/>
  <c r="AD1801" i="9"/>
  <c r="V1805" i="9"/>
  <c r="W1805" i="9" s="1"/>
  <c r="S1805" i="9"/>
  <c r="R1806" i="9"/>
  <c r="Y1803" i="9"/>
  <c r="Z1803" i="9" s="1"/>
  <c r="AB1802" i="9"/>
  <c r="AA1802" i="9"/>
  <c r="X1805" i="9" l="1"/>
  <c r="AD1802" i="9"/>
  <c r="V1806" i="9"/>
  <c r="W1806" i="9" s="1"/>
  <c r="X1806" i="9" s="1"/>
  <c r="S1806" i="9"/>
  <c r="R1807" i="9"/>
  <c r="Y1804" i="9"/>
  <c r="Z1804" i="9" s="1"/>
  <c r="AA1803" i="9"/>
  <c r="AB1803" i="9"/>
  <c r="AD1803" i="9" l="1"/>
  <c r="V1807" i="9"/>
  <c r="W1807" i="9" s="1"/>
  <c r="S1807" i="9"/>
  <c r="X1807" i="9" s="1"/>
  <c r="AB1804" i="9"/>
  <c r="AA1804" i="9"/>
  <c r="R1808" i="9"/>
  <c r="Y1805" i="9"/>
  <c r="Z1805" i="9" s="1"/>
  <c r="AD1804" i="9" l="1"/>
  <c r="V1808" i="9"/>
  <c r="W1808" i="9" s="1"/>
  <c r="S1808" i="9"/>
  <c r="AA1805" i="9"/>
  <c r="AB1805" i="9"/>
  <c r="R1809" i="9"/>
  <c r="Y1806" i="9"/>
  <c r="Z1806" i="9" s="1"/>
  <c r="X1808" i="9" l="1"/>
  <c r="AD1805" i="9"/>
  <c r="V1809" i="9"/>
  <c r="W1809" i="9" s="1"/>
  <c r="S1809" i="9"/>
  <c r="AB1806" i="9"/>
  <c r="AA1806" i="9"/>
  <c r="R1810" i="9"/>
  <c r="Y1807" i="9"/>
  <c r="Z1807" i="9" s="1"/>
  <c r="X1809" i="9" l="1"/>
  <c r="AD1806" i="9"/>
  <c r="V1810" i="9"/>
  <c r="W1810" i="9" s="1"/>
  <c r="X1810" i="9" s="1"/>
  <c r="S1810" i="9"/>
  <c r="AA1807" i="9"/>
  <c r="AB1807" i="9"/>
  <c r="R1811" i="9"/>
  <c r="Y1808" i="9"/>
  <c r="Z1808" i="9" s="1"/>
  <c r="AD1807" i="9" l="1"/>
  <c r="V1811" i="9"/>
  <c r="W1811" i="9" s="1"/>
  <c r="S1811" i="9"/>
  <c r="AB1808" i="9"/>
  <c r="AA1808" i="9"/>
  <c r="R1812" i="9"/>
  <c r="Y1809" i="9"/>
  <c r="Z1809" i="9" s="1"/>
  <c r="X1811" i="9" l="1"/>
  <c r="AD1808" i="9"/>
  <c r="V1812" i="9"/>
  <c r="W1812" i="9" s="1"/>
  <c r="S1812" i="9"/>
  <c r="R1813" i="9"/>
  <c r="AA1809" i="9"/>
  <c r="AB1809" i="9"/>
  <c r="Y1810" i="9"/>
  <c r="Z1810" i="9" s="1"/>
  <c r="X1812" i="9" l="1"/>
  <c r="AD1809" i="9"/>
  <c r="V1813" i="9"/>
  <c r="W1813" i="9" s="1"/>
  <c r="S1813" i="9"/>
  <c r="X1813" i="9" s="1"/>
  <c r="AB1810" i="9"/>
  <c r="AA1810" i="9"/>
  <c r="R1814" i="9"/>
  <c r="Y1811" i="9"/>
  <c r="Z1811" i="9" s="1"/>
  <c r="AD1810" i="9" l="1"/>
  <c r="V1814" i="9"/>
  <c r="W1814" i="9" s="1"/>
  <c r="S1814" i="9"/>
  <c r="X1814" i="9" s="1"/>
  <c r="AA1811" i="9"/>
  <c r="AB1811" i="9"/>
  <c r="Y1812" i="9"/>
  <c r="Z1812" i="9" s="1"/>
  <c r="R1815" i="9"/>
  <c r="AD1811" i="9" l="1"/>
  <c r="V1815" i="9"/>
  <c r="W1815" i="9" s="1"/>
  <c r="S1815" i="9"/>
  <c r="X1815" i="9" s="1"/>
  <c r="AB1812" i="9"/>
  <c r="AA1812" i="9"/>
  <c r="Y1813" i="9"/>
  <c r="Z1813" i="9" s="1"/>
  <c r="R1816" i="9"/>
  <c r="AD1812" i="9" l="1"/>
  <c r="V1816" i="9"/>
  <c r="W1816" i="9" s="1"/>
  <c r="S1816" i="9"/>
  <c r="R1817" i="9"/>
  <c r="AA1813" i="9"/>
  <c r="AB1813" i="9"/>
  <c r="Y1814" i="9"/>
  <c r="Z1814" i="9" s="1"/>
  <c r="X1816" i="9" l="1"/>
  <c r="AD1813" i="9"/>
  <c r="V1817" i="9"/>
  <c r="W1817" i="9" s="1"/>
  <c r="X1817" i="9" s="1"/>
  <c r="S1817" i="9"/>
  <c r="AB1814" i="9"/>
  <c r="AA1814" i="9"/>
  <c r="Y1815" i="9"/>
  <c r="Z1815" i="9" s="1"/>
  <c r="R1818" i="9"/>
  <c r="AD1814" i="9" l="1"/>
  <c r="V1818" i="9"/>
  <c r="W1818" i="9" s="1"/>
  <c r="S1818" i="9"/>
  <c r="AA1815" i="9"/>
  <c r="AB1815" i="9"/>
  <c r="R1819" i="9"/>
  <c r="Y1816" i="9"/>
  <c r="Z1816" i="9" s="1"/>
  <c r="X1818" i="9" l="1"/>
  <c r="AD1815" i="9"/>
  <c r="V1819" i="9"/>
  <c r="W1819" i="9" s="1"/>
  <c r="S1819" i="9"/>
  <c r="X1819" i="9" s="1"/>
  <c r="AB1816" i="9"/>
  <c r="AA1816" i="9"/>
  <c r="R1820" i="9"/>
  <c r="Y1817" i="9"/>
  <c r="Z1817" i="9" s="1"/>
  <c r="AD1816" i="9" l="1"/>
  <c r="V1820" i="9"/>
  <c r="W1820" i="9" s="1"/>
  <c r="S1820" i="9"/>
  <c r="R1821" i="9"/>
  <c r="AA1817" i="9"/>
  <c r="AB1817" i="9"/>
  <c r="Y1818" i="9"/>
  <c r="Z1818" i="9" s="1"/>
  <c r="X1820" i="9" l="1"/>
  <c r="AD1817" i="9"/>
  <c r="V1821" i="9"/>
  <c r="W1821" i="9" s="1"/>
  <c r="S1821" i="9"/>
  <c r="X1821" i="9" s="1"/>
  <c r="AB1818" i="9"/>
  <c r="AA1818" i="9"/>
  <c r="R1822" i="9"/>
  <c r="Y1819" i="9"/>
  <c r="Z1819" i="9" s="1"/>
  <c r="AD1818" i="9" l="1"/>
  <c r="V1822" i="9"/>
  <c r="W1822" i="9" s="1"/>
  <c r="S1822" i="9"/>
  <c r="X1822" i="9" s="1"/>
  <c r="AA1819" i="9"/>
  <c r="AB1819" i="9"/>
  <c r="R1823" i="9"/>
  <c r="Y1820" i="9"/>
  <c r="Z1820" i="9" s="1"/>
  <c r="AD1819" i="9" l="1"/>
  <c r="V1823" i="9"/>
  <c r="W1823" i="9" s="1"/>
  <c r="S1823" i="9"/>
  <c r="AB1820" i="9"/>
  <c r="AA1820" i="9"/>
  <c r="R1824" i="9"/>
  <c r="Y1821" i="9"/>
  <c r="Z1821" i="9" s="1"/>
  <c r="X1823" i="9" l="1"/>
  <c r="AD1820" i="9"/>
  <c r="V1824" i="9"/>
  <c r="W1824" i="9" s="1"/>
  <c r="S1824" i="9"/>
  <c r="AA1821" i="9"/>
  <c r="AB1821" i="9"/>
  <c r="R1825" i="9"/>
  <c r="Y1822" i="9"/>
  <c r="Z1822" i="9" s="1"/>
  <c r="X1824" i="9" l="1"/>
  <c r="AD1821" i="9"/>
  <c r="V1825" i="9"/>
  <c r="W1825" i="9" s="1"/>
  <c r="X1825" i="9" s="1"/>
  <c r="S1825" i="9"/>
  <c r="AB1822" i="9"/>
  <c r="AA1822" i="9"/>
  <c r="R1826" i="9"/>
  <c r="Y1823" i="9"/>
  <c r="Z1823" i="9" s="1"/>
  <c r="AD1822" i="9" l="1"/>
  <c r="V1826" i="9"/>
  <c r="W1826" i="9" s="1"/>
  <c r="S1826" i="9"/>
  <c r="AA1823" i="9"/>
  <c r="AB1823" i="9"/>
  <c r="R1827" i="9"/>
  <c r="Y1824" i="9"/>
  <c r="Z1824" i="9" s="1"/>
  <c r="X1826" i="9" l="1"/>
  <c r="AD1823" i="9"/>
  <c r="V1827" i="9"/>
  <c r="W1827" i="9" s="1"/>
  <c r="S1827" i="9"/>
  <c r="AB1824" i="9"/>
  <c r="AA1824" i="9"/>
  <c r="R1828" i="9"/>
  <c r="Y1825" i="9"/>
  <c r="Z1825" i="9" s="1"/>
  <c r="X1827" i="9" l="1"/>
  <c r="AD1824" i="9"/>
  <c r="V1828" i="9"/>
  <c r="W1828" i="9" s="1"/>
  <c r="S1828" i="9"/>
  <c r="AA1825" i="9"/>
  <c r="AB1825" i="9"/>
  <c r="R1829" i="9"/>
  <c r="Y1826" i="9"/>
  <c r="Z1826" i="9" s="1"/>
  <c r="X1828" i="9" l="1"/>
  <c r="AD1825" i="9"/>
  <c r="V1829" i="9"/>
  <c r="W1829" i="9" s="1"/>
  <c r="S1829" i="9"/>
  <c r="X1829" i="9" s="1"/>
  <c r="AB1826" i="9"/>
  <c r="AA1826" i="9"/>
  <c r="R1830" i="9"/>
  <c r="Y1827" i="9"/>
  <c r="Z1827" i="9" s="1"/>
  <c r="AD1826" i="9" l="1"/>
  <c r="V1830" i="9"/>
  <c r="W1830" i="9" s="1"/>
  <c r="S1830" i="9"/>
  <c r="AA1827" i="9"/>
  <c r="AB1827" i="9"/>
  <c r="R1831" i="9"/>
  <c r="Y1828" i="9"/>
  <c r="Z1828" i="9" s="1"/>
  <c r="X1830" i="9" l="1"/>
  <c r="AD1827" i="9"/>
  <c r="V1831" i="9"/>
  <c r="W1831" i="9" s="1"/>
  <c r="S1831" i="9"/>
  <c r="X1831" i="9" s="1"/>
  <c r="AB1828" i="9"/>
  <c r="AA1828" i="9"/>
  <c r="R1832" i="9"/>
  <c r="Y1829" i="9"/>
  <c r="Z1829" i="9" s="1"/>
  <c r="AD1828" i="9" l="1"/>
  <c r="V1832" i="9"/>
  <c r="W1832" i="9" s="1"/>
  <c r="S1832" i="9"/>
  <c r="Y1830" i="9"/>
  <c r="Z1830" i="9" s="1"/>
  <c r="R1833" i="9"/>
  <c r="AA1829" i="9"/>
  <c r="AB1829" i="9"/>
  <c r="X1832" i="9" l="1"/>
  <c r="AD1829" i="9"/>
  <c r="V1833" i="9"/>
  <c r="W1833" i="9" s="1"/>
  <c r="S1833" i="9"/>
  <c r="X1833" i="9" s="1"/>
  <c r="AB1830" i="9"/>
  <c r="AA1830" i="9"/>
  <c r="R1834" i="9"/>
  <c r="Y1831" i="9"/>
  <c r="Z1831" i="9" s="1"/>
  <c r="AD1830" i="9" l="1"/>
  <c r="V1834" i="9"/>
  <c r="W1834" i="9" s="1"/>
  <c r="S1834" i="9"/>
  <c r="X1834" i="9" s="1"/>
  <c r="AA1831" i="9"/>
  <c r="AB1831" i="9"/>
  <c r="R1835" i="9"/>
  <c r="Y1832" i="9"/>
  <c r="Z1832" i="9" s="1"/>
  <c r="AD1831" i="9" l="1"/>
  <c r="V1835" i="9"/>
  <c r="W1835" i="9" s="1"/>
  <c r="S1835" i="9"/>
  <c r="X1835" i="9" s="1"/>
  <c r="AB1832" i="9"/>
  <c r="AA1832" i="9"/>
  <c r="Y1833" i="9"/>
  <c r="Z1833" i="9" s="1"/>
  <c r="R1836" i="9"/>
  <c r="AD1832" i="9" l="1"/>
  <c r="V1836" i="9"/>
  <c r="W1836" i="9" s="1"/>
  <c r="S1836" i="9"/>
  <c r="AA1833" i="9"/>
  <c r="AB1833" i="9"/>
  <c r="R1837" i="9"/>
  <c r="Y1834" i="9"/>
  <c r="Z1834" i="9" s="1"/>
  <c r="X1836" i="9" l="1"/>
  <c r="AD1833" i="9"/>
  <c r="V1837" i="9"/>
  <c r="W1837" i="9" s="1"/>
  <c r="S1837" i="9"/>
  <c r="Y1835" i="9"/>
  <c r="Z1835" i="9" s="1"/>
  <c r="R1838" i="9"/>
  <c r="AB1834" i="9"/>
  <c r="AA1834" i="9"/>
  <c r="X1837" i="9" l="1"/>
  <c r="AD1834" i="9"/>
  <c r="V1838" i="9"/>
  <c r="W1838" i="9" s="1"/>
  <c r="X1838" i="9" s="1"/>
  <c r="S1838" i="9"/>
  <c r="AA1835" i="9"/>
  <c r="AB1835" i="9"/>
  <c r="R1839" i="9"/>
  <c r="Y1836" i="9"/>
  <c r="Z1836" i="9" s="1"/>
  <c r="AD1835" i="9" l="1"/>
  <c r="V1839" i="9"/>
  <c r="W1839" i="9" s="1"/>
  <c r="S1839" i="9"/>
  <c r="AB1836" i="9"/>
  <c r="AA1836" i="9"/>
  <c r="R1840" i="9"/>
  <c r="Y1837" i="9"/>
  <c r="Z1837" i="9" s="1"/>
  <c r="X1839" i="9" l="1"/>
  <c r="AD1836" i="9"/>
  <c r="V1840" i="9"/>
  <c r="W1840" i="9" s="1"/>
  <c r="S1840" i="9"/>
  <c r="Y1838" i="9"/>
  <c r="Z1838" i="9" s="1"/>
  <c r="R1841" i="9"/>
  <c r="AA1837" i="9"/>
  <c r="AB1837" i="9"/>
  <c r="X1840" i="9" l="1"/>
  <c r="AD1837" i="9"/>
  <c r="V1841" i="9"/>
  <c r="W1841" i="9" s="1"/>
  <c r="S1841" i="9"/>
  <c r="R1842" i="9"/>
  <c r="Y1839" i="9"/>
  <c r="Z1839" i="9" s="1"/>
  <c r="AB1838" i="9"/>
  <c r="AA1838" i="9"/>
  <c r="X1841" i="9" l="1"/>
  <c r="AD1838" i="9"/>
  <c r="V1842" i="9"/>
  <c r="W1842" i="9" s="1"/>
  <c r="S1842" i="9"/>
  <c r="AA1839" i="9"/>
  <c r="AB1839" i="9"/>
  <c r="Y1840" i="9"/>
  <c r="Z1840" i="9" s="1"/>
  <c r="R1843" i="9"/>
  <c r="X1842" i="9" l="1"/>
  <c r="AD1839" i="9"/>
  <c r="V1843" i="9"/>
  <c r="W1843" i="9" s="1"/>
  <c r="X1843" i="9" s="1"/>
  <c r="S1843" i="9"/>
  <c r="AB1840" i="9"/>
  <c r="AA1840" i="9"/>
  <c r="R1844" i="9"/>
  <c r="Y1841" i="9"/>
  <c r="Z1841" i="9" s="1"/>
  <c r="AD1840" i="9" l="1"/>
  <c r="V1844" i="9"/>
  <c r="W1844" i="9" s="1"/>
  <c r="S1844" i="9"/>
  <c r="AA1841" i="9"/>
  <c r="AB1841" i="9"/>
  <c r="R1845" i="9"/>
  <c r="Y1842" i="9"/>
  <c r="Z1842" i="9" s="1"/>
  <c r="X1844" i="9" l="1"/>
  <c r="AD1841" i="9"/>
  <c r="V1845" i="9"/>
  <c r="W1845" i="9" s="1"/>
  <c r="S1845" i="9"/>
  <c r="X1845" i="9" s="1"/>
  <c r="Y1843" i="9"/>
  <c r="Z1843" i="9" s="1"/>
  <c r="R1846" i="9"/>
  <c r="AB1842" i="9"/>
  <c r="AA1842" i="9"/>
  <c r="AD1842" i="9" l="1"/>
  <c r="V1846" i="9"/>
  <c r="W1846" i="9" s="1"/>
  <c r="S1846" i="9"/>
  <c r="X1846" i="9" s="1"/>
  <c r="AA1843" i="9"/>
  <c r="AB1843" i="9"/>
  <c r="R1847" i="9"/>
  <c r="Y1844" i="9"/>
  <c r="Z1844" i="9" s="1"/>
  <c r="AD1843" i="9" l="1"/>
  <c r="V1847" i="9"/>
  <c r="W1847" i="9" s="1"/>
  <c r="S1847" i="9"/>
  <c r="R1848" i="9"/>
  <c r="Y1845" i="9"/>
  <c r="Z1845" i="9" s="1"/>
  <c r="AB1844" i="9"/>
  <c r="AA1844" i="9"/>
  <c r="X1847" i="9" l="1"/>
  <c r="AD1844" i="9"/>
  <c r="V1848" i="9"/>
  <c r="W1848" i="9" s="1"/>
  <c r="S1848" i="9"/>
  <c r="AA1845" i="9"/>
  <c r="AB1845" i="9"/>
  <c r="R1849" i="9"/>
  <c r="Y1846" i="9"/>
  <c r="Z1846" i="9" s="1"/>
  <c r="X1848" i="9" l="1"/>
  <c r="AD1845" i="9"/>
  <c r="V1849" i="9"/>
  <c r="W1849" i="9" s="1"/>
  <c r="S1849" i="9"/>
  <c r="X1849" i="9" s="1"/>
  <c r="AB1846" i="9"/>
  <c r="AA1846" i="9"/>
  <c r="Y1847" i="9"/>
  <c r="Z1847" i="9" s="1"/>
  <c r="R1850" i="9"/>
  <c r="AD1846" i="9" l="1"/>
  <c r="V1850" i="9"/>
  <c r="W1850" i="9" s="1"/>
  <c r="S1850" i="9"/>
  <c r="X1850" i="9" s="1"/>
  <c r="AA1847" i="9"/>
  <c r="AB1847" i="9"/>
  <c r="R1851" i="9"/>
  <c r="Y1848" i="9"/>
  <c r="Z1848" i="9" s="1"/>
  <c r="AD1847" i="9" l="1"/>
  <c r="V1851" i="9"/>
  <c r="W1851" i="9" s="1"/>
  <c r="S1851" i="9"/>
  <c r="AB1848" i="9"/>
  <c r="AA1848" i="9"/>
  <c r="R1852" i="9"/>
  <c r="Y1849" i="9"/>
  <c r="Z1849" i="9" s="1"/>
  <c r="X1851" i="9" l="1"/>
  <c r="AD1848" i="9"/>
  <c r="V1852" i="9"/>
  <c r="W1852" i="9" s="1"/>
  <c r="X1852" i="9" s="1"/>
  <c r="S1852" i="9"/>
  <c r="AA1849" i="9"/>
  <c r="AB1849" i="9"/>
  <c r="R1853" i="9"/>
  <c r="Y1850" i="9"/>
  <c r="Z1850" i="9" s="1"/>
  <c r="AD1849" i="9" l="1"/>
  <c r="V1853" i="9"/>
  <c r="W1853" i="9" s="1"/>
  <c r="S1853" i="9"/>
  <c r="X1853" i="9" s="1"/>
  <c r="Y1851" i="9"/>
  <c r="Z1851" i="9" s="1"/>
  <c r="AB1850" i="9"/>
  <c r="AA1850" i="9"/>
  <c r="R1854" i="9"/>
  <c r="AD1850" i="9" l="1"/>
  <c r="V1854" i="9"/>
  <c r="W1854" i="9" s="1"/>
  <c r="S1854" i="9"/>
  <c r="X1854" i="9" s="1"/>
  <c r="R1855" i="9"/>
  <c r="AA1851" i="9"/>
  <c r="AB1851" i="9"/>
  <c r="Y1852" i="9"/>
  <c r="Z1852" i="9" s="1"/>
  <c r="AD1851" i="9" l="1"/>
  <c r="V1855" i="9"/>
  <c r="W1855" i="9" s="1"/>
  <c r="S1855" i="9"/>
  <c r="AB1852" i="9"/>
  <c r="AA1852" i="9"/>
  <c r="Y1853" i="9"/>
  <c r="Z1853" i="9" s="1"/>
  <c r="R1856" i="9"/>
  <c r="X1855" i="9" l="1"/>
  <c r="AD1852" i="9"/>
  <c r="V1856" i="9"/>
  <c r="W1856" i="9" s="1"/>
  <c r="S1856" i="9"/>
  <c r="AA1853" i="9"/>
  <c r="AB1853" i="9"/>
  <c r="R1857" i="9"/>
  <c r="Y1854" i="9"/>
  <c r="Z1854" i="9" s="1"/>
  <c r="X1856" i="9" l="1"/>
  <c r="AD1853" i="9"/>
  <c r="V1857" i="9"/>
  <c r="W1857" i="9" s="1"/>
  <c r="S1857" i="9"/>
  <c r="X1857" i="9" s="1"/>
  <c r="AB1854" i="9"/>
  <c r="AA1854" i="9"/>
  <c r="R1858" i="9"/>
  <c r="Y1855" i="9"/>
  <c r="Z1855" i="9" s="1"/>
  <c r="AD1854" i="9" l="1"/>
  <c r="V1858" i="9"/>
  <c r="W1858" i="9" s="1"/>
  <c r="S1858" i="9"/>
  <c r="X1858" i="9" s="1"/>
  <c r="AA1855" i="9"/>
  <c r="AB1855" i="9"/>
  <c r="R1859" i="9"/>
  <c r="Y1856" i="9"/>
  <c r="Z1856" i="9" s="1"/>
  <c r="AD1855" i="9" l="1"/>
  <c r="V1859" i="9"/>
  <c r="W1859" i="9" s="1"/>
  <c r="S1859" i="9"/>
  <c r="Y1857" i="9"/>
  <c r="Z1857" i="9" s="1"/>
  <c r="AB1856" i="9"/>
  <c r="AA1856" i="9"/>
  <c r="R1860" i="9"/>
  <c r="X1859" i="9" l="1"/>
  <c r="AD1856" i="9"/>
  <c r="V1860" i="9"/>
  <c r="W1860" i="9" s="1"/>
  <c r="S1860" i="9"/>
  <c r="AA1857" i="9"/>
  <c r="AB1857" i="9"/>
  <c r="Y1858" i="9"/>
  <c r="Z1858" i="9" s="1"/>
  <c r="R1861" i="9"/>
  <c r="X1860" i="9" l="1"/>
  <c r="AD1857" i="9"/>
  <c r="V1861" i="9"/>
  <c r="W1861" i="9" s="1"/>
  <c r="S1861" i="9"/>
  <c r="X1861" i="9" s="1"/>
  <c r="Y1859" i="9"/>
  <c r="Z1859" i="9" s="1"/>
  <c r="R1862" i="9"/>
  <c r="AB1858" i="9"/>
  <c r="AA1858" i="9"/>
  <c r="AD1858" i="9" l="1"/>
  <c r="V1862" i="9"/>
  <c r="W1862" i="9" s="1"/>
  <c r="S1862" i="9"/>
  <c r="X1862" i="9" s="1"/>
  <c r="AA1859" i="9"/>
  <c r="AB1859" i="9"/>
  <c r="R1863" i="9"/>
  <c r="Y1860" i="9"/>
  <c r="Z1860" i="9" s="1"/>
  <c r="AD1859" i="9" l="1"/>
  <c r="V1863" i="9"/>
  <c r="W1863" i="9" s="1"/>
  <c r="S1863" i="9"/>
  <c r="R1864" i="9"/>
  <c r="AB1860" i="9"/>
  <c r="AA1860" i="9"/>
  <c r="Y1861" i="9"/>
  <c r="Z1861" i="9" s="1"/>
  <c r="X1863" i="9" l="1"/>
  <c r="AD1860" i="9"/>
  <c r="V1864" i="9"/>
  <c r="W1864" i="9" s="1"/>
  <c r="S1864" i="9"/>
  <c r="AA1861" i="9"/>
  <c r="AB1861" i="9"/>
  <c r="R1865" i="9"/>
  <c r="Y1862" i="9"/>
  <c r="Z1862" i="9" s="1"/>
  <c r="X1864" i="9" l="1"/>
  <c r="AD1861" i="9"/>
  <c r="V1865" i="9"/>
  <c r="W1865" i="9" s="1"/>
  <c r="S1865" i="9"/>
  <c r="X1865" i="9" s="1"/>
  <c r="AB1862" i="9"/>
  <c r="AA1862" i="9"/>
  <c r="Y1863" i="9"/>
  <c r="Z1863" i="9" s="1"/>
  <c r="R1866" i="9"/>
  <c r="AD1862" i="9" l="1"/>
  <c r="V1866" i="9"/>
  <c r="W1866" i="9" s="1"/>
  <c r="S1866" i="9"/>
  <c r="X1866" i="9" s="1"/>
  <c r="R1867" i="9"/>
  <c r="Y1864" i="9"/>
  <c r="Z1864" i="9" s="1"/>
  <c r="AA1863" i="9"/>
  <c r="AB1863" i="9"/>
  <c r="AD1863" i="9" l="1"/>
  <c r="V1867" i="9"/>
  <c r="W1867" i="9" s="1"/>
  <c r="S1867" i="9"/>
  <c r="X1867" i="9" s="1"/>
  <c r="R1868" i="9"/>
  <c r="AB1864" i="9"/>
  <c r="AA1864" i="9"/>
  <c r="Y1865" i="9"/>
  <c r="Z1865" i="9" s="1"/>
  <c r="AD1864" i="9" l="1"/>
  <c r="V1868" i="9"/>
  <c r="W1868" i="9" s="1"/>
  <c r="S1868" i="9"/>
  <c r="AA1865" i="9"/>
  <c r="AB1865" i="9"/>
  <c r="R1869" i="9"/>
  <c r="Y1866" i="9"/>
  <c r="Z1866" i="9" s="1"/>
  <c r="X1868" i="9" l="1"/>
  <c r="AD1865" i="9"/>
  <c r="V1869" i="9"/>
  <c r="W1869" i="9" s="1"/>
  <c r="S1869" i="9"/>
  <c r="X1869" i="9" s="1"/>
  <c r="Y1867" i="9"/>
  <c r="Z1867" i="9" s="1"/>
  <c r="AB1866" i="9"/>
  <c r="AA1866" i="9"/>
  <c r="R1870" i="9"/>
  <c r="AD1866" i="9" l="1"/>
  <c r="V1870" i="9"/>
  <c r="W1870" i="9" s="1"/>
  <c r="S1870" i="9"/>
  <c r="Y1868" i="9"/>
  <c r="Z1868" i="9" s="1"/>
  <c r="R1871" i="9"/>
  <c r="AA1867" i="9"/>
  <c r="AB1867" i="9"/>
  <c r="X1870" i="9" l="1"/>
  <c r="AD1867" i="9"/>
  <c r="V1871" i="9"/>
  <c r="W1871" i="9" s="1"/>
  <c r="S1871" i="9"/>
  <c r="X1871" i="9" s="1"/>
  <c r="AB1868" i="9"/>
  <c r="AA1868" i="9"/>
  <c r="R1872" i="9"/>
  <c r="Y1869" i="9"/>
  <c r="Z1869" i="9" s="1"/>
  <c r="AD1868" i="9" l="1"/>
  <c r="V1872" i="9"/>
  <c r="W1872" i="9" s="1"/>
  <c r="S1872" i="9"/>
  <c r="R1873" i="9"/>
  <c r="AA1869" i="9"/>
  <c r="AB1869" i="9"/>
  <c r="Y1870" i="9"/>
  <c r="Z1870" i="9" s="1"/>
  <c r="X1872" i="9" l="1"/>
  <c r="AD1869" i="9"/>
  <c r="V1873" i="9"/>
  <c r="W1873" i="9" s="1"/>
  <c r="S1873" i="9"/>
  <c r="X1873" i="9" s="1"/>
  <c r="AB1870" i="9"/>
  <c r="AA1870" i="9"/>
  <c r="R1874" i="9"/>
  <c r="Y1871" i="9"/>
  <c r="Z1871" i="9" s="1"/>
  <c r="AD1870" i="9" l="1"/>
  <c r="V1874" i="9"/>
  <c r="W1874" i="9" s="1"/>
  <c r="S1874" i="9"/>
  <c r="X1874" i="9" s="1"/>
  <c r="Y1872" i="9"/>
  <c r="Z1872" i="9" s="1"/>
  <c r="R1875" i="9"/>
  <c r="AA1871" i="9"/>
  <c r="AB1871" i="9"/>
  <c r="AD1871" i="9" l="1"/>
  <c r="V1875" i="9"/>
  <c r="W1875" i="9" s="1"/>
  <c r="S1875" i="9"/>
  <c r="R1876" i="9"/>
  <c r="AB1872" i="9"/>
  <c r="AA1872" i="9"/>
  <c r="Y1873" i="9"/>
  <c r="Z1873" i="9" s="1"/>
  <c r="X1875" i="9" l="1"/>
  <c r="AD1872" i="9"/>
  <c r="V1876" i="9"/>
  <c r="W1876" i="9" s="1"/>
  <c r="S1876" i="9"/>
  <c r="AA1873" i="9"/>
  <c r="AB1873" i="9"/>
  <c r="R1877" i="9"/>
  <c r="Y1874" i="9"/>
  <c r="Z1874" i="9" s="1"/>
  <c r="X1876" i="9" l="1"/>
  <c r="AD1873" i="9"/>
  <c r="V1877" i="9"/>
  <c r="W1877" i="9" s="1"/>
  <c r="S1877" i="9"/>
  <c r="AB1874" i="9"/>
  <c r="AA1874" i="9"/>
  <c r="R1878" i="9"/>
  <c r="Y1875" i="9"/>
  <c r="Z1875" i="9" s="1"/>
  <c r="X1877" i="9" l="1"/>
  <c r="AD1874" i="9"/>
  <c r="V1878" i="9"/>
  <c r="W1878" i="9" s="1"/>
  <c r="S1878" i="9"/>
  <c r="X1878" i="9" s="1"/>
  <c r="R1879" i="9"/>
  <c r="AA1875" i="9"/>
  <c r="AB1875" i="9"/>
  <c r="Y1876" i="9"/>
  <c r="Z1876" i="9" s="1"/>
  <c r="AD1875" i="9" l="1"/>
  <c r="V1879" i="9"/>
  <c r="W1879" i="9" s="1"/>
  <c r="S1879" i="9"/>
  <c r="AB1876" i="9"/>
  <c r="AD1876" i="9" s="1"/>
  <c r="AA1876" i="9"/>
  <c r="R1880" i="9"/>
  <c r="Y1877" i="9"/>
  <c r="Z1877" i="9" s="1"/>
  <c r="X1879" i="9" l="1"/>
  <c r="V1880" i="9"/>
  <c r="W1880" i="9" s="1"/>
  <c r="S1880" i="9"/>
  <c r="AA1877" i="9"/>
  <c r="AB1877" i="9"/>
  <c r="Y1878" i="9"/>
  <c r="Z1878" i="9" s="1"/>
  <c r="R1881" i="9"/>
  <c r="X1880" i="9" l="1"/>
  <c r="AD1877" i="9"/>
  <c r="V1881" i="9"/>
  <c r="W1881" i="9" s="1"/>
  <c r="S1881" i="9"/>
  <c r="X1881" i="9" s="1"/>
  <c r="AB1878" i="9"/>
  <c r="AD1878" i="9" s="1"/>
  <c r="AA1878" i="9"/>
  <c r="Y1879" i="9"/>
  <c r="Z1879" i="9" s="1"/>
  <c r="R1882" i="9"/>
  <c r="V1882" i="9" l="1"/>
  <c r="W1882" i="9" s="1"/>
  <c r="S1882" i="9"/>
  <c r="AA1879" i="9"/>
  <c r="AB1879" i="9"/>
  <c r="Y1880" i="9"/>
  <c r="Z1880" i="9" s="1"/>
  <c r="R1883" i="9"/>
  <c r="X1882" i="9" l="1"/>
  <c r="AD1879" i="9"/>
  <c r="V1883" i="9"/>
  <c r="W1883" i="9" s="1"/>
  <c r="S1883" i="9"/>
  <c r="X1883" i="9" s="1"/>
  <c r="AB1880" i="9"/>
  <c r="AD1880" i="9" s="1"/>
  <c r="AA1880" i="9"/>
  <c r="Y1881" i="9"/>
  <c r="Z1881" i="9" s="1"/>
  <c r="R1884" i="9"/>
  <c r="V1884" i="9" l="1"/>
  <c r="W1884" i="9" s="1"/>
  <c r="S1884" i="9"/>
  <c r="AA1881" i="9"/>
  <c r="AB1881" i="9"/>
  <c r="R1885" i="9"/>
  <c r="Y1882" i="9"/>
  <c r="Z1882" i="9" s="1"/>
  <c r="X1884" i="9" l="1"/>
  <c r="AD1881" i="9"/>
  <c r="V1885" i="9"/>
  <c r="W1885" i="9" s="1"/>
  <c r="S1885" i="9"/>
  <c r="X1885" i="9" s="1"/>
  <c r="R1886" i="9"/>
  <c r="AB1882" i="9"/>
  <c r="AD1882" i="9" s="1"/>
  <c r="AA1882" i="9"/>
  <c r="Y1883" i="9"/>
  <c r="Z1883" i="9" s="1"/>
  <c r="V1886" i="9" l="1"/>
  <c r="W1886" i="9" s="1"/>
  <c r="S1886" i="9"/>
  <c r="AA1883" i="9"/>
  <c r="AB1883" i="9"/>
  <c r="R1887" i="9"/>
  <c r="Y1884" i="9"/>
  <c r="Z1884" i="9" s="1"/>
  <c r="X1886" i="9" l="1"/>
  <c r="AD1883" i="9"/>
  <c r="V1887" i="9"/>
  <c r="W1887" i="9" s="1"/>
  <c r="S1887" i="9"/>
  <c r="X1887" i="9" s="1"/>
  <c r="AB1884" i="9"/>
  <c r="AD1884" i="9" s="1"/>
  <c r="AA1884" i="9"/>
  <c r="R1888" i="9"/>
  <c r="Y1885" i="9"/>
  <c r="Z1885" i="9" s="1"/>
  <c r="V1888" i="9" l="1"/>
  <c r="W1888" i="9" s="1"/>
  <c r="S1888" i="9"/>
  <c r="Y1886" i="9"/>
  <c r="Z1886" i="9" s="1"/>
  <c r="AA1885" i="9"/>
  <c r="AB1885" i="9"/>
  <c r="R1889" i="9"/>
  <c r="X1888" i="9" l="1"/>
  <c r="AD1885" i="9"/>
  <c r="V1889" i="9"/>
  <c r="W1889" i="9" s="1"/>
  <c r="S1889" i="9"/>
  <c r="X1889" i="9" s="1"/>
  <c r="AB1886" i="9"/>
  <c r="AD1886" i="9" s="1"/>
  <c r="AA1886" i="9"/>
  <c r="Y1887" i="9"/>
  <c r="Z1887" i="9" s="1"/>
  <c r="R1890" i="9"/>
  <c r="V1890" i="9" l="1"/>
  <c r="W1890" i="9" s="1"/>
  <c r="S1890" i="9"/>
  <c r="R1891" i="9"/>
  <c r="AA1887" i="9"/>
  <c r="AB1887" i="9"/>
  <c r="Y1888" i="9"/>
  <c r="Z1888" i="9" s="1"/>
  <c r="X1890" i="9" l="1"/>
  <c r="AD1887" i="9"/>
  <c r="V1891" i="9"/>
  <c r="W1891" i="9" s="1"/>
  <c r="X1891" i="9" s="1"/>
  <c r="S1891" i="9"/>
  <c r="AB1888" i="9"/>
  <c r="AD1888" i="9" s="1"/>
  <c r="AA1888" i="9"/>
  <c r="R1892" i="9"/>
  <c r="Y1889" i="9"/>
  <c r="Z1889" i="9" s="1"/>
  <c r="V1892" i="9" l="1"/>
  <c r="W1892" i="9" s="1"/>
  <c r="S1892" i="9"/>
  <c r="X1892" i="9" s="1"/>
  <c r="AA1889" i="9"/>
  <c r="AB1889" i="9"/>
  <c r="Y1890" i="9"/>
  <c r="Z1890" i="9" s="1"/>
  <c r="R1893" i="9"/>
  <c r="AD1889" i="9" l="1"/>
  <c r="V1893" i="9"/>
  <c r="W1893" i="9" s="1"/>
  <c r="S1893" i="9"/>
  <c r="X1893" i="9" s="1"/>
  <c r="AB1890" i="9"/>
  <c r="AD1890" i="9" s="1"/>
  <c r="AA1890" i="9"/>
  <c r="R1894" i="9"/>
  <c r="Y1891" i="9"/>
  <c r="Z1891" i="9" s="1"/>
  <c r="V1894" i="9" l="1"/>
  <c r="W1894" i="9" s="1"/>
  <c r="S1894" i="9"/>
  <c r="X1894" i="9" s="1"/>
  <c r="Y1892" i="9"/>
  <c r="Z1892" i="9" s="1"/>
  <c r="AA1891" i="9"/>
  <c r="AB1891" i="9"/>
  <c r="R1895" i="9"/>
  <c r="AD1891" i="9" l="1"/>
  <c r="V1895" i="9"/>
  <c r="W1895" i="9" s="1"/>
  <c r="S1895" i="9"/>
  <c r="AB1892" i="9"/>
  <c r="AD1892" i="9" s="1"/>
  <c r="AA1892" i="9"/>
  <c r="Y1893" i="9"/>
  <c r="Z1893" i="9" s="1"/>
  <c r="R1896" i="9"/>
  <c r="X1895" i="9" l="1"/>
  <c r="V1896" i="9"/>
  <c r="W1896" i="9" s="1"/>
  <c r="S1896" i="9"/>
  <c r="R1897" i="9"/>
  <c r="AA1893" i="9"/>
  <c r="AB1893" i="9"/>
  <c r="Y1894" i="9"/>
  <c r="Z1894" i="9" s="1"/>
  <c r="X1896" i="9" l="1"/>
  <c r="AD1893" i="9"/>
  <c r="V1897" i="9"/>
  <c r="W1897" i="9" s="1"/>
  <c r="S1897" i="9"/>
  <c r="AB1894" i="9"/>
  <c r="AD1894" i="9" s="1"/>
  <c r="AA1894" i="9"/>
  <c r="R1898" i="9"/>
  <c r="Y1895" i="9"/>
  <c r="Z1895" i="9" s="1"/>
  <c r="X1897" i="9" l="1"/>
  <c r="V1898" i="9"/>
  <c r="W1898" i="9" s="1"/>
  <c r="S1898" i="9"/>
  <c r="AA1895" i="9"/>
  <c r="AB1895" i="9"/>
  <c r="R1899" i="9"/>
  <c r="Y1896" i="9"/>
  <c r="Z1896" i="9" s="1"/>
  <c r="X1898" i="9" l="1"/>
  <c r="AD1895" i="9"/>
  <c r="V1899" i="9"/>
  <c r="W1899" i="9" s="1"/>
  <c r="S1899" i="9"/>
  <c r="X1899" i="9" s="1"/>
  <c r="Y1897" i="9"/>
  <c r="Z1897" i="9" s="1"/>
  <c r="R1900" i="9"/>
  <c r="AB1896" i="9"/>
  <c r="AD1896" i="9" s="1"/>
  <c r="AA1896" i="9"/>
  <c r="V1900" i="9" l="1"/>
  <c r="W1900" i="9" s="1"/>
  <c r="S1900" i="9"/>
  <c r="AA1897" i="9"/>
  <c r="AB1897" i="9"/>
  <c r="R1901" i="9"/>
  <c r="Y1898" i="9"/>
  <c r="Z1898" i="9" s="1"/>
  <c r="X1900" i="9" l="1"/>
  <c r="AD1897" i="9"/>
  <c r="V1901" i="9"/>
  <c r="W1901" i="9" s="1"/>
  <c r="S1901" i="9"/>
  <c r="X1901" i="9" s="1"/>
  <c r="AB1898" i="9"/>
  <c r="AD1898" i="9" s="1"/>
  <c r="AA1898" i="9"/>
  <c r="R1902" i="9"/>
  <c r="Y1899" i="9"/>
  <c r="Z1899" i="9" s="1"/>
  <c r="V1902" i="9" l="1"/>
  <c r="W1902" i="9" s="1"/>
  <c r="S1902" i="9"/>
  <c r="X1902" i="9" s="1"/>
  <c r="AA1899" i="9"/>
  <c r="AB1899" i="9"/>
  <c r="Y1900" i="9"/>
  <c r="Z1900" i="9" s="1"/>
  <c r="R1903" i="9"/>
  <c r="AD1899" i="9" l="1"/>
  <c r="V1903" i="9"/>
  <c r="W1903" i="9" s="1"/>
  <c r="S1903" i="9"/>
  <c r="AB1900" i="9"/>
  <c r="AD1900" i="9" s="1"/>
  <c r="AA1900" i="9"/>
  <c r="Y1901" i="9"/>
  <c r="Z1901" i="9" s="1"/>
  <c r="R1904" i="9"/>
  <c r="X1903" i="9" l="1"/>
  <c r="V1904" i="9"/>
  <c r="W1904" i="9" s="1"/>
  <c r="S1904" i="9"/>
  <c r="AA1901" i="9"/>
  <c r="AB1901" i="9"/>
  <c r="Y1902" i="9"/>
  <c r="Z1902" i="9" s="1"/>
  <c r="R1905" i="9"/>
  <c r="X1904" i="9" l="1"/>
  <c r="AD1901" i="9"/>
  <c r="V1905" i="9"/>
  <c r="W1905" i="9" s="1"/>
  <c r="S1905" i="9"/>
  <c r="AB1902" i="9"/>
  <c r="AD1902" i="9" s="1"/>
  <c r="AA1902" i="9"/>
  <c r="Y1903" i="9"/>
  <c r="Z1903" i="9" s="1"/>
  <c r="R1906" i="9"/>
  <c r="X1905" i="9" l="1"/>
  <c r="V1906" i="9"/>
  <c r="W1906" i="9" s="1"/>
  <c r="S1906" i="9"/>
  <c r="AA1903" i="9"/>
  <c r="AB1903" i="9"/>
  <c r="Y1904" i="9"/>
  <c r="Z1904" i="9" s="1"/>
  <c r="R1907" i="9"/>
  <c r="X1906" i="9" l="1"/>
  <c r="AD1903" i="9"/>
  <c r="V1907" i="9"/>
  <c r="W1907" i="9" s="1"/>
  <c r="S1907" i="9"/>
  <c r="X1907" i="9" s="1"/>
  <c r="AB1904" i="9"/>
  <c r="AD1904" i="9" s="1"/>
  <c r="AA1904" i="9"/>
  <c r="Y1905" i="9"/>
  <c r="Z1905" i="9" s="1"/>
  <c r="R1908" i="9"/>
  <c r="V1908" i="9" l="1"/>
  <c r="W1908" i="9" s="1"/>
  <c r="S1908" i="9"/>
  <c r="X1908" i="9" s="1"/>
  <c r="AA1905" i="9"/>
  <c r="AB1905" i="9"/>
  <c r="R1909" i="9"/>
  <c r="Y1906" i="9"/>
  <c r="Z1906" i="9" s="1"/>
  <c r="AD1905" i="9" l="1"/>
  <c r="V1909" i="9"/>
  <c r="W1909" i="9" s="1"/>
  <c r="S1909" i="9"/>
  <c r="X1909" i="9" s="1"/>
  <c r="AB1906" i="9"/>
  <c r="AD1906" i="9" s="1"/>
  <c r="AA1906" i="9"/>
  <c r="R1910" i="9"/>
  <c r="Y1907" i="9"/>
  <c r="Z1907" i="9" s="1"/>
  <c r="V1910" i="9" l="1"/>
  <c r="W1910" i="9" s="1"/>
  <c r="S1910" i="9"/>
  <c r="X1910" i="9" s="1"/>
  <c r="Y1908" i="9"/>
  <c r="Z1908" i="9" s="1"/>
  <c r="R1911" i="9"/>
  <c r="AA1907" i="9"/>
  <c r="AB1907" i="9"/>
  <c r="AD1907" i="9" l="1"/>
  <c r="V1911" i="9"/>
  <c r="W1911" i="9" s="1"/>
  <c r="S1911" i="9"/>
  <c r="AB1908" i="9"/>
  <c r="AD1908" i="9" s="1"/>
  <c r="AA1908" i="9"/>
  <c r="R1912" i="9"/>
  <c r="Y1909" i="9"/>
  <c r="Z1909" i="9" s="1"/>
  <c r="X1911" i="9" l="1"/>
  <c r="V1912" i="9"/>
  <c r="W1912" i="9" s="1"/>
  <c r="S1912" i="9"/>
  <c r="AA1909" i="9"/>
  <c r="AB1909" i="9"/>
  <c r="R1913" i="9"/>
  <c r="Y1910" i="9"/>
  <c r="Z1910" i="9" s="1"/>
  <c r="X1912" i="9" l="1"/>
  <c r="AD1909" i="9"/>
  <c r="V1913" i="9"/>
  <c r="W1913" i="9" s="1"/>
  <c r="S1913" i="9"/>
  <c r="R1914" i="9"/>
  <c r="AB1910" i="9"/>
  <c r="AD1910" i="9" s="1"/>
  <c r="AA1910" i="9"/>
  <c r="Y1911" i="9"/>
  <c r="Z1911" i="9" s="1"/>
  <c r="X1913" i="9" l="1"/>
  <c r="V1914" i="9"/>
  <c r="W1914" i="9" s="1"/>
  <c r="S1914" i="9"/>
  <c r="AA1911" i="9"/>
  <c r="AB1911" i="9"/>
  <c r="R1915" i="9"/>
  <c r="Y1912" i="9"/>
  <c r="Z1912" i="9" s="1"/>
  <c r="X1914" i="9" l="1"/>
  <c r="AD1911" i="9"/>
  <c r="V1915" i="9"/>
  <c r="W1915" i="9" s="1"/>
  <c r="X1915" i="9" s="1"/>
  <c r="S1915" i="9"/>
  <c r="AB1912" i="9"/>
  <c r="AD1912" i="9" s="1"/>
  <c r="AA1912" i="9"/>
  <c r="R1916" i="9"/>
  <c r="Y1913" i="9"/>
  <c r="Z1913" i="9" s="1"/>
  <c r="V1916" i="9" l="1"/>
  <c r="W1916" i="9" s="1"/>
  <c r="S1916" i="9"/>
  <c r="AA1913" i="9"/>
  <c r="AB1913" i="9"/>
  <c r="R1917" i="9"/>
  <c r="Y1914" i="9"/>
  <c r="Z1914" i="9" s="1"/>
  <c r="X1916" i="9" l="1"/>
  <c r="AD1913" i="9"/>
  <c r="V1917" i="9"/>
  <c r="W1917" i="9" s="1"/>
  <c r="S1917" i="9"/>
  <c r="X1917" i="9" s="1"/>
  <c r="AB1914" i="9"/>
  <c r="AA1914" i="9"/>
  <c r="R1918" i="9"/>
  <c r="Y1915" i="9"/>
  <c r="Z1915" i="9" s="1"/>
  <c r="AD1914" i="9" l="1"/>
  <c r="V1918" i="9"/>
  <c r="W1918" i="9" s="1"/>
  <c r="S1918" i="9"/>
  <c r="AA1915" i="9"/>
  <c r="AB1915" i="9"/>
  <c r="R1919" i="9"/>
  <c r="Y1916" i="9"/>
  <c r="Z1916" i="9" s="1"/>
  <c r="X1918" i="9" l="1"/>
  <c r="AD1915" i="9"/>
  <c r="V1919" i="9"/>
  <c r="W1919" i="9" s="1"/>
  <c r="S1919" i="9"/>
  <c r="X1919" i="9" s="1"/>
  <c r="Y1917" i="9"/>
  <c r="Z1917" i="9" s="1"/>
  <c r="R1920" i="9"/>
  <c r="AB1916" i="9"/>
  <c r="AA1916" i="9"/>
  <c r="AD1916" i="9" l="1"/>
  <c r="V1920" i="9"/>
  <c r="W1920" i="9" s="1"/>
  <c r="S1920" i="9"/>
  <c r="AA1917" i="9"/>
  <c r="AB1917" i="9"/>
  <c r="R1921" i="9"/>
  <c r="Y1918" i="9"/>
  <c r="Z1918" i="9" s="1"/>
  <c r="X1920" i="9" l="1"/>
  <c r="AD1917" i="9"/>
  <c r="V1921" i="9"/>
  <c r="W1921" i="9" s="1"/>
  <c r="S1921" i="9"/>
  <c r="X1921" i="9" s="1"/>
  <c r="AB1918" i="9"/>
  <c r="AA1918" i="9"/>
  <c r="R1922" i="9"/>
  <c r="Y1919" i="9"/>
  <c r="Z1919" i="9" s="1"/>
  <c r="AD1918" i="9" l="1"/>
  <c r="V1922" i="9"/>
  <c r="W1922" i="9" s="1"/>
  <c r="S1922" i="9"/>
  <c r="AA1919" i="9"/>
  <c r="AB1919" i="9"/>
  <c r="R1923" i="9"/>
  <c r="Y1920" i="9"/>
  <c r="Z1920" i="9" s="1"/>
  <c r="X1922" i="9" l="1"/>
  <c r="AD1919" i="9"/>
  <c r="V1923" i="9"/>
  <c r="W1923" i="9" s="1"/>
  <c r="S1923" i="9"/>
  <c r="X1923" i="9" s="1"/>
  <c r="AB1920" i="9"/>
  <c r="AA1920" i="9"/>
  <c r="R1924" i="9"/>
  <c r="Y1921" i="9"/>
  <c r="Z1921" i="9" s="1"/>
  <c r="AD1920" i="9" l="1"/>
  <c r="V1924" i="9"/>
  <c r="W1924" i="9" s="1"/>
  <c r="S1924" i="9"/>
  <c r="R1925" i="9"/>
  <c r="AA1921" i="9"/>
  <c r="AB1921" i="9"/>
  <c r="Y1922" i="9"/>
  <c r="Z1922" i="9" s="1"/>
  <c r="X1924" i="9" l="1"/>
  <c r="AD1921" i="9"/>
  <c r="V1925" i="9"/>
  <c r="W1925" i="9" s="1"/>
  <c r="S1925" i="9"/>
  <c r="X1925" i="9" s="1"/>
  <c r="AB1922" i="9"/>
  <c r="AA1922" i="9"/>
  <c r="R1926" i="9"/>
  <c r="Y1923" i="9"/>
  <c r="Z1923" i="9" s="1"/>
  <c r="AD1922" i="9" l="1"/>
  <c r="V1926" i="9"/>
  <c r="W1926" i="9" s="1"/>
  <c r="S1926" i="9"/>
  <c r="Y1924" i="9"/>
  <c r="Z1924" i="9" s="1"/>
  <c r="R1927" i="9"/>
  <c r="AA1923" i="9"/>
  <c r="AB1923" i="9"/>
  <c r="X1926" i="9" l="1"/>
  <c r="AD1923" i="9"/>
  <c r="V1927" i="9"/>
  <c r="W1927" i="9" s="1"/>
  <c r="S1927" i="9"/>
  <c r="X1927" i="9" s="1"/>
  <c r="AB1924" i="9"/>
  <c r="AA1924" i="9"/>
  <c r="R1928" i="9"/>
  <c r="Y1925" i="9"/>
  <c r="Z1925" i="9" s="1"/>
  <c r="AD1924" i="9" l="1"/>
  <c r="V1928" i="9"/>
  <c r="W1928" i="9" s="1"/>
  <c r="S1928" i="9"/>
  <c r="AA1925" i="9"/>
  <c r="AB1925" i="9"/>
  <c r="R1929" i="9"/>
  <c r="Y1926" i="9"/>
  <c r="Z1926" i="9" s="1"/>
  <c r="X1928" i="9" l="1"/>
  <c r="AD1925" i="9"/>
  <c r="V1929" i="9"/>
  <c r="W1929" i="9" s="1"/>
  <c r="S1929" i="9"/>
  <c r="X1929" i="9" s="1"/>
  <c r="AB1926" i="9"/>
  <c r="AA1926" i="9"/>
  <c r="R1930" i="9"/>
  <c r="Y1927" i="9"/>
  <c r="Z1927" i="9" s="1"/>
  <c r="AD1926" i="9" l="1"/>
  <c r="V1930" i="9"/>
  <c r="W1930" i="9" s="1"/>
  <c r="S1930" i="9"/>
  <c r="AA1927" i="9"/>
  <c r="AB1927" i="9"/>
  <c r="Y1928" i="9"/>
  <c r="Z1928" i="9" s="1"/>
  <c r="R1931" i="9"/>
  <c r="X1930" i="9" l="1"/>
  <c r="AD1927" i="9"/>
  <c r="V1931" i="9"/>
  <c r="W1931" i="9" s="1"/>
  <c r="X1931" i="9" s="1"/>
  <c r="S1931" i="9"/>
  <c r="AB1928" i="9"/>
  <c r="AA1928" i="9"/>
  <c r="Y1929" i="9"/>
  <c r="Z1929" i="9" s="1"/>
  <c r="R1932" i="9"/>
  <c r="AD1928" i="9" l="1"/>
  <c r="V1932" i="9"/>
  <c r="W1932" i="9" s="1"/>
  <c r="S1932" i="9"/>
  <c r="AA1929" i="9"/>
  <c r="AB1929" i="9"/>
  <c r="Y1930" i="9"/>
  <c r="Z1930" i="9" s="1"/>
  <c r="R1933" i="9"/>
  <c r="X1932" i="9" l="1"/>
  <c r="AD1929" i="9"/>
  <c r="V1933" i="9"/>
  <c r="W1933" i="9" s="1"/>
  <c r="S1933" i="9"/>
  <c r="X1933" i="9" s="1"/>
  <c r="R1934" i="9"/>
  <c r="AB1930" i="9"/>
  <c r="AA1930" i="9"/>
  <c r="Y1931" i="9"/>
  <c r="Z1931" i="9" s="1"/>
  <c r="AD1930" i="9" l="1"/>
  <c r="V1934" i="9"/>
  <c r="W1934" i="9" s="1"/>
  <c r="S1934" i="9"/>
  <c r="AA1931" i="9"/>
  <c r="AB1931" i="9"/>
  <c r="R1935" i="9"/>
  <c r="Y1932" i="9"/>
  <c r="Z1932" i="9" s="1"/>
  <c r="X1934" i="9" l="1"/>
  <c r="AD1931" i="9"/>
  <c r="V1935" i="9"/>
  <c r="W1935" i="9" s="1"/>
  <c r="S1935" i="9"/>
  <c r="X1935" i="9" s="1"/>
  <c r="AB1932" i="9"/>
  <c r="AA1932" i="9"/>
  <c r="R1936" i="9"/>
  <c r="Y1933" i="9"/>
  <c r="Z1933" i="9" s="1"/>
  <c r="AD1932" i="9" l="1"/>
  <c r="V1936" i="9"/>
  <c r="W1936" i="9" s="1"/>
  <c r="S1936" i="9"/>
  <c r="Y1934" i="9"/>
  <c r="Z1934" i="9" s="1"/>
  <c r="AA1933" i="9"/>
  <c r="AB1933" i="9"/>
  <c r="R1937" i="9"/>
  <c r="X1936" i="9" l="1"/>
  <c r="AD1933" i="9"/>
  <c r="V1937" i="9"/>
  <c r="W1937" i="9" s="1"/>
  <c r="S1937" i="9"/>
  <c r="R1938" i="9"/>
  <c r="AB1934" i="9"/>
  <c r="AA1934" i="9"/>
  <c r="Y1935" i="9"/>
  <c r="Z1935" i="9" s="1"/>
  <c r="X1937" i="9" l="1"/>
  <c r="AD1934" i="9"/>
  <c r="S1938" i="9"/>
  <c r="V1938" i="9"/>
  <c r="W1938" i="9" s="1"/>
  <c r="X1938" i="9" s="1"/>
  <c r="AA1935" i="9"/>
  <c r="AB1935" i="9"/>
  <c r="R1939" i="9"/>
  <c r="Y1936" i="9"/>
  <c r="Z1936" i="9" s="1"/>
  <c r="AD1935" i="9" l="1"/>
  <c r="V1939" i="9"/>
  <c r="W1939" i="9" s="1"/>
  <c r="S1939" i="9"/>
  <c r="X1939" i="9" s="1"/>
  <c r="R1940" i="9"/>
  <c r="AB1936" i="9"/>
  <c r="AA1936" i="9"/>
  <c r="Y1937" i="9"/>
  <c r="Z1937" i="9" s="1"/>
  <c r="AD1936" i="9" l="1"/>
  <c r="V1940" i="9"/>
  <c r="W1940" i="9" s="1"/>
  <c r="S1940" i="9"/>
  <c r="AA1937" i="9"/>
  <c r="AB1937" i="9"/>
  <c r="Y1938" i="9"/>
  <c r="Z1938" i="9" s="1"/>
  <c r="R1941" i="9"/>
  <c r="X1940" i="9" l="1"/>
  <c r="AD1937" i="9"/>
  <c r="V1941" i="9"/>
  <c r="W1941" i="9" s="1"/>
  <c r="S1941" i="9"/>
  <c r="X1941" i="9" s="1"/>
  <c r="R1942" i="9"/>
  <c r="AB1938" i="9"/>
  <c r="AA1938" i="9"/>
  <c r="Y1939" i="9"/>
  <c r="Z1939" i="9" s="1"/>
  <c r="AD1938" i="9" l="1"/>
  <c r="V1942" i="9"/>
  <c r="W1942" i="9" s="1"/>
  <c r="S1942" i="9"/>
  <c r="AA1939" i="9"/>
  <c r="AB1939" i="9"/>
  <c r="Y1940" i="9"/>
  <c r="Z1940" i="9" s="1"/>
  <c r="R1943" i="9"/>
  <c r="X1942" i="9" l="1"/>
  <c r="AD1939" i="9"/>
  <c r="V1943" i="9"/>
  <c r="W1943" i="9" s="1"/>
  <c r="S1943" i="9"/>
  <c r="R1944" i="9"/>
  <c r="AB1940" i="9"/>
  <c r="AA1940" i="9"/>
  <c r="Y1941" i="9"/>
  <c r="Z1941" i="9" s="1"/>
  <c r="X1943" i="9" l="1"/>
  <c r="AD1940" i="9"/>
  <c r="V1944" i="9"/>
  <c r="W1944" i="9" s="1"/>
  <c r="S1944" i="9"/>
  <c r="Y1942" i="9"/>
  <c r="Z1942" i="9" s="1"/>
  <c r="R1945" i="9"/>
  <c r="AA1941" i="9"/>
  <c r="AB1941" i="9"/>
  <c r="X1944" i="9" l="1"/>
  <c r="AD1941" i="9"/>
  <c r="V1945" i="9"/>
  <c r="W1945" i="9" s="1"/>
  <c r="S1945" i="9"/>
  <c r="X1945" i="9" s="1"/>
  <c r="AB1942" i="9"/>
  <c r="AA1942" i="9"/>
  <c r="R1946" i="9"/>
  <c r="Y1943" i="9"/>
  <c r="Z1943" i="9" s="1"/>
  <c r="AD1942" i="9" l="1"/>
  <c r="V1946" i="9"/>
  <c r="W1946" i="9" s="1"/>
  <c r="S1946" i="9"/>
  <c r="AA1943" i="9"/>
  <c r="AB1943" i="9"/>
  <c r="R1947" i="9"/>
  <c r="Y1944" i="9"/>
  <c r="Z1944" i="9" s="1"/>
  <c r="X1946" i="9" l="1"/>
  <c r="AD1943" i="9"/>
  <c r="V1947" i="9"/>
  <c r="W1947" i="9" s="1"/>
  <c r="S1947" i="9"/>
  <c r="AB1944" i="9"/>
  <c r="AA1944" i="9"/>
  <c r="Y1945" i="9"/>
  <c r="Z1945" i="9" s="1"/>
  <c r="R1948" i="9"/>
  <c r="X1947" i="9" l="1"/>
  <c r="AD1944" i="9"/>
  <c r="V1948" i="9"/>
  <c r="W1948" i="9" s="1"/>
  <c r="S1948" i="9"/>
  <c r="R1949" i="9"/>
  <c r="AA1945" i="9"/>
  <c r="AB1945" i="9"/>
  <c r="Y1946" i="9"/>
  <c r="Z1946" i="9" s="1"/>
  <c r="X1948" i="9" l="1"/>
  <c r="AD1945" i="9"/>
  <c r="V1949" i="9"/>
  <c r="W1949" i="9" s="1"/>
  <c r="S1949" i="9"/>
  <c r="X1949" i="9" s="1"/>
  <c r="AB1946" i="9"/>
  <c r="AA1946" i="9"/>
  <c r="R1950" i="9"/>
  <c r="Y1947" i="9"/>
  <c r="Z1947" i="9" s="1"/>
  <c r="AD1946" i="9" l="1"/>
  <c r="V1950" i="9"/>
  <c r="W1950" i="9" s="1"/>
  <c r="S1950" i="9"/>
  <c r="AA1947" i="9"/>
  <c r="AB1947" i="9"/>
  <c r="Y1948" i="9"/>
  <c r="Z1948" i="9" s="1"/>
  <c r="R1951" i="9"/>
  <c r="X1950" i="9" l="1"/>
  <c r="AD1947" i="9"/>
  <c r="V1951" i="9"/>
  <c r="W1951" i="9" s="1"/>
  <c r="S1951" i="9"/>
  <c r="AB1948" i="9"/>
  <c r="AA1948" i="9"/>
  <c r="Y1949" i="9"/>
  <c r="Z1949" i="9" s="1"/>
  <c r="R1952" i="9"/>
  <c r="X1951" i="9" l="1"/>
  <c r="AD1948" i="9"/>
  <c r="V1952" i="9"/>
  <c r="W1952" i="9" s="1"/>
  <c r="S1952" i="9"/>
  <c r="AA1949" i="9"/>
  <c r="AB1949" i="9"/>
  <c r="Y1950" i="9"/>
  <c r="Z1950" i="9" s="1"/>
  <c r="R1953" i="9"/>
  <c r="X1952" i="9" l="1"/>
  <c r="AD1949" i="9"/>
  <c r="V1953" i="9"/>
  <c r="W1953" i="9" s="1"/>
  <c r="S1953" i="9"/>
  <c r="AB1950" i="9"/>
  <c r="AA1950" i="9"/>
  <c r="Y1951" i="9"/>
  <c r="Z1951" i="9" s="1"/>
  <c r="R1954" i="9"/>
  <c r="X1953" i="9" l="1"/>
  <c r="AD1950" i="9"/>
  <c r="V1954" i="9"/>
  <c r="W1954" i="9" s="1"/>
  <c r="S1954" i="9"/>
  <c r="R1955" i="9"/>
  <c r="AA1951" i="9"/>
  <c r="AB1951" i="9"/>
  <c r="Y1952" i="9"/>
  <c r="Z1952" i="9" s="1"/>
  <c r="X1954" i="9" l="1"/>
  <c r="AD1951" i="9"/>
  <c r="V1955" i="9"/>
  <c r="W1955" i="9" s="1"/>
  <c r="S1955" i="9"/>
  <c r="AB1952" i="9"/>
  <c r="AA1952" i="9"/>
  <c r="Y1953" i="9"/>
  <c r="Z1953" i="9" s="1"/>
  <c r="R1956" i="9"/>
  <c r="X1955" i="9" l="1"/>
  <c r="AD1952" i="9"/>
  <c r="V1956" i="9"/>
  <c r="W1956" i="9" s="1"/>
  <c r="S1956" i="9"/>
  <c r="AA1953" i="9"/>
  <c r="AB1953" i="9"/>
  <c r="Y1954" i="9"/>
  <c r="Z1954" i="9" s="1"/>
  <c r="R1957" i="9"/>
  <c r="X1956" i="9" l="1"/>
  <c r="AD1953" i="9"/>
  <c r="V1957" i="9"/>
  <c r="W1957" i="9" s="1"/>
  <c r="S1957" i="9"/>
  <c r="AB1954" i="9"/>
  <c r="AA1954" i="9"/>
  <c r="Y1955" i="9"/>
  <c r="Z1955" i="9" s="1"/>
  <c r="R1958" i="9"/>
  <c r="X1957" i="9" l="1"/>
  <c r="AD1954" i="9"/>
  <c r="V1958" i="9"/>
  <c r="W1958" i="9" s="1"/>
  <c r="S1958" i="9"/>
  <c r="AA1955" i="9"/>
  <c r="AB1955" i="9"/>
  <c r="R1959" i="9"/>
  <c r="Y1956" i="9"/>
  <c r="Z1956" i="9" s="1"/>
  <c r="X1958" i="9" l="1"/>
  <c r="AD1955" i="9"/>
  <c r="V1959" i="9"/>
  <c r="W1959" i="9" s="1"/>
  <c r="S1959" i="9"/>
  <c r="X1959" i="9" s="1"/>
  <c r="AB1956" i="9"/>
  <c r="AA1956" i="9"/>
  <c r="R1960" i="9"/>
  <c r="Y1957" i="9"/>
  <c r="Z1957" i="9" s="1"/>
  <c r="AD1956" i="9" l="1"/>
  <c r="V1960" i="9"/>
  <c r="W1960" i="9" s="1"/>
  <c r="S1960" i="9"/>
  <c r="AA1957" i="9"/>
  <c r="AB1957" i="9"/>
  <c r="R1961" i="9"/>
  <c r="Y1958" i="9"/>
  <c r="Z1958" i="9" s="1"/>
  <c r="X1960" i="9" l="1"/>
  <c r="AD1957" i="9"/>
  <c r="V1961" i="9"/>
  <c r="W1961" i="9" s="1"/>
  <c r="S1961" i="9"/>
  <c r="X1961" i="9" s="1"/>
  <c r="AB1958" i="9"/>
  <c r="AA1958" i="9"/>
  <c r="R1962" i="9"/>
  <c r="Y1959" i="9"/>
  <c r="Z1959" i="9" s="1"/>
  <c r="AD1958" i="9" l="1"/>
  <c r="V1962" i="9"/>
  <c r="W1962" i="9" s="1"/>
  <c r="S1962" i="9"/>
  <c r="AA1959" i="9"/>
  <c r="AB1959" i="9"/>
  <c r="R1963" i="9"/>
  <c r="Y1960" i="9"/>
  <c r="Z1960" i="9" s="1"/>
  <c r="X1962" i="9" l="1"/>
  <c r="AD1959" i="9"/>
  <c r="V1963" i="9"/>
  <c r="W1963" i="9" s="1"/>
  <c r="S1963" i="9"/>
  <c r="X1963" i="9" s="1"/>
  <c r="Y1961" i="9"/>
  <c r="Z1961" i="9" s="1"/>
  <c r="R1964" i="9"/>
  <c r="AB1960" i="9"/>
  <c r="AA1960" i="9"/>
  <c r="AD1960" i="9" l="1"/>
  <c r="V1964" i="9"/>
  <c r="W1964" i="9" s="1"/>
  <c r="S1964" i="9"/>
  <c r="R1965" i="9"/>
  <c r="Y1962" i="9"/>
  <c r="Z1962" i="9" s="1"/>
  <c r="AA1961" i="9"/>
  <c r="AB1961" i="9"/>
  <c r="X1964" i="9" l="1"/>
  <c r="AD1961" i="9"/>
  <c r="V1965" i="9"/>
  <c r="W1965" i="9" s="1"/>
  <c r="S1965" i="9"/>
  <c r="R1966" i="9"/>
  <c r="AB1962" i="9"/>
  <c r="AA1962" i="9"/>
  <c r="Y1963" i="9"/>
  <c r="Z1963" i="9" s="1"/>
  <c r="X1965" i="9" l="1"/>
  <c r="AD1962" i="9"/>
  <c r="V1966" i="9"/>
  <c r="W1966" i="9" s="1"/>
  <c r="S1966" i="9"/>
  <c r="Y1964" i="9"/>
  <c r="Z1964" i="9" s="1"/>
  <c r="R1967" i="9"/>
  <c r="AA1963" i="9"/>
  <c r="AB1963" i="9"/>
  <c r="X1966" i="9" l="1"/>
  <c r="AD1963" i="9"/>
  <c r="V1967" i="9"/>
  <c r="W1967" i="9" s="1"/>
  <c r="S1967" i="9"/>
  <c r="X1967" i="9" s="1"/>
  <c r="AB1964" i="9"/>
  <c r="AA1964" i="9"/>
  <c r="R1968" i="9"/>
  <c r="Y1965" i="9"/>
  <c r="Z1965" i="9" s="1"/>
  <c r="AD1964" i="9" l="1"/>
  <c r="V1968" i="9"/>
  <c r="W1968" i="9" s="1"/>
  <c r="S1968" i="9"/>
  <c r="AA1965" i="9"/>
  <c r="AB1965" i="9"/>
  <c r="R1969" i="9"/>
  <c r="Y1966" i="9"/>
  <c r="Z1966" i="9" s="1"/>
  <c r="X1968" i="9" l="1"/>
  <c r="AD1965" i="9"/>
  <c r="V1969" i="9"/>
  <c r="W1969" i="9" s="1"/>
  <c r="S1969" i="9"/>
  <c r="X1969" i="9" s="1"/>
  <c r="AB1966" i="9"/>
  <c r="AA1966" i="9"/>
  <c r="R1970" i="9"/>
  <c r="Y1967" i="9"/>
  <c r="Z1967" i="9" s="1"/>
  <c r="AD1966" i="9" l="1"/>
  <c r="V1970" i="9"/>
  <c r="W1970" i="9" s="1"/>
  <c r="S1970" i="9"/>
  <c r="AA1967" i="9"/>
  <c r="AB1967" i="9"/>
  <c r="R1971" i="9"/>
  <c r="Y1968" i="9"/>
  <c r="Z1968" i="9" s="1"/>
  <c r="X1970" i="9" l="1"/>
  <c r="AD1967" i="9"/>
  <c r="V1971" i="9"/>
  <c r="W1971" i="9" s="1"/>
  <c r="S1971" i="9"/>
  <c r="X1971" i="9" s="1"/>
  <c r="AB1968" i="9"/>
  <c r="AA1968" i="9"/>
  <c r="R1972" i="9"/>
  <c r="Y1969" i="9"/>
  <c r="Z1969" i="9" s="1"/>
  <c r="AD1968" i="9" l="1"/>
  <c r="V1972" i="9"/>
  <c r="W1972" i="9" s="1"/>
  <c r="S1972" i="9"/>
  <c r="AA1969" i="9"/>
  <c r="AB1969" i="9"/>
  <c r="R1973" i="9"/>
  <c r="Y1970" i="9"/>
  <c r="Z1970" i="9" s="1"/>
  <c r="X1972" i="9" l="1"/>
  <c r="AD1969" i="9"/>
  <c r="V1973" i="9"/>
  <c r="W1973" i="9" s="1"/>
  <c r="S1973" i="9"/>
  <c r="X1973" i="9" s="1"/>
  <c r="AB1970" i="9"/>
  <c r="AA1970" i="9"/>
  <c r="R1974" i="9"/>
  <c r="Y1971" i="9"/>
  <c r="Z1971" i="9" s="1"/>
  <c r="AD1970" i="9" l="1"/>
  <c r="V1974" i="9"/>
  <c r="W1974" i="9" s="1"/>
  <c r="S1974" i="9"/>
  <c r="AA1971" i="9"/>
  <c r="AB1971" i="9"/>
  <c r="R1975" i="9"/>
  <c r="Y1972" i="9"/>
  <c r="Z1972" i="9" s="1"/>
  <c r="X1974" i="9" l="1"/>
  <c r="AD1971" i="9"/>
  <c r="V1975" i="9"/>
  <c r="W1975" i="9" s="1"/>
  <c r="S1975" i="9"/>
  <c r="AB1972" i="9"/>
  <c r="AA1972" i="9"/>
  <c r="R1976" i="9"/>
  <c r="Y1973" i="9"/>
  <c r="Z1973" i="9" s="1"/>
  <c r="X1975" i="9" l="1"/>
  <c r="AD1972" i="9"/>
  <c r="V1976" i="9"/>
  <c r="W1976" i="9" s="1"/>
  <c r="S1976" i="9"/>
  <c r="Y1974" i="9"/>
  <c r="Z1974" i="9" s="1"/>
  <c r="AA1973" i="9"/>
  <c r="AB1973" i="9"/>
  <c r="R1977" i="9"/>
  <c r="X1976" i="9" l="1"/>
  <c r="AD1973" i="9"/>
  <c r="V1977" i="9"/>
  <c r="W1977" i="9" s="1"/>
  <c r="S1977" i="9"/>
  <c r="X1977" i="9" s="1"/>
  <c r="Y1975" i="9"/>
  <c r="Z1975" i="9" s="1"/>
  <c r="R1978" i="9"/>
  <c r="AB1974" i="9"/>
  <c r="AA1974" i="9"/>
  <c r="AD1974" i="9" l="1"/>
  <c r="V1978" i="9"/>
  <c r="W1978" i="9" s="1"/>
  <c r="S1978" i="9"/>
  <c r="R1979" i="9"/>
  <c r="AA1975" i="9"/>
  <c r="AB1975" i="9"/>
  <c r="Y1976" i="9"/>
  <c r="Z1976" i="9" s="1"/>
  <c r="X1978" i="9" l="1"/>
  <c r="AD1975" i="9"/>
  <c r="V1979" i="9"/>
  <c r="W1979" i="9" s="1"/>
  <c r="S1979" i="9"/>
  <c r="X1979" i="9" s="1"/>
  <c r="R1980" i="9"/>
  <c r="AB1976" i="9"/>
  <c r="AA1976" i="9"/>
  <c r="Y1977" i="9"/>
  <c r="Z1977" i="9" s="1"/>
  <c r="AD1976" i="9" l="1"/>
  <c r="V1980" i="9"/>
  <c r="W1980" i="9" s="1"/>
  <c r="S1980" i="9"/>
  <c r="AA1977" i="9"/>
  <c r="AB1977" i="9"/>
  <c r="R1981" i="9"/>
  <c r="Y1978" i="9"/>
  <c r="Z1978" i="9" s="1"/>
  <c r="X1980" i="9" l="1"/>
  <c r="AD1977" i="9"/>
  <c r="V1981" i="9"/>
  <c r="W1981" i="9" s="1"/>
  <c r="S1981" i="9"/>
  <c r="AB1978" i="9"/>
  <c r="AA1978" i="9"/>
  <c r="R1982" i="9"/>
  <c r="Y1979" i="9"/>
  <c r="Z1979" i="9" s="1"/>
  <c r="X1981" i="9" l="1"/>
  <c r="AD1978" i="9"/>
  <c r="V1982" i="9"/>
  <c r="W1982" i="9" s="1"/>
  <c r="S1982" i="9"/>
  <c r="R1983" i="9"/>
  <c r="AA1979" i="9"/>
  <c r="AB1979" i="9"/>
  <c r="Y1980" i="9"/>
  <c r="Z1980" i="9" s="1"/>
  <c r="X1982" i="9" l="1"/>
  <c r="AD1979" i="9"/>
  <c r="V1983" i="9"/>
  <c r="W1983" i="9" s="1"/>
  <c r="S1983" i="9"/>
  <c r="AB1980" i="9"/>
  <c r="AA1980" i="9"/>
  <c r="R1984" i="9"/>
  <c r="Y1981" i="9"/>
  <c r="Z1981" i="9" s="1"/>
  <c r="X1983" i="9" l="1"/>
  <c r="AD1980" i="9"/>
  <c r="V1984" i="9"/>
  <c r="W1984" i="9" s="1"/>
  <c r="S1984" i="9"/>
  <c r="AA1981" i="9"/>
  <c r="AB1981" i="9"/>
  <c r="R1985" i="9"/>
  <c r="Y1982" i="9"/>
  <c r="Z1982" i="9" s="1"/>
  <c r="X1984" i="9" l="1"/>
  <c r="AD1981" i="9"/>
  <c r="V1985" i="9"/>
  <c r="W1985" i="9" s="1"/>
  <c r="S1985" i="9"/>
  <c r="R1986" i="9"/>
  <c r="AB1982" i="9"/>
  <c r="AA1982" i="9"/>
  <c r="Y1983" i="9"/>
  <c r="Z1983" i="9" s="1"/>
  <c r="X1985" i="9" l="1"/>
  <c r="AD1982" i="9"/>
  <c r="V1986" i="9"/>
  <c r="W1986" i="9" s="1"/>
  <c r="S1986" i="9"/>
  <c r="AA1983" i="9"/>
  <c r="AB1983" i="9"/>
  <c r="R1987" i="9"/>
  <c r="Y1984" i="9"/>
  <c r="Z1984" i="9" s="1"/>
  <c r="X1986" i="9" l="1"/>
  <c r="AD1983" i="9"/>
  <c r="V1987" i="9"/>
  <c r="W1987" i="9" s="1"/>
  <c r="S1987" i="9"/>
  <c r="AB1984" i="9"/>
  <c r="AA1984" i="9"/>
  <c r="R1988" i="9"/>
  <c r="Y1985" i="9"/>
  <c r="Z1985" i="9" s="1"/>
  <c r="X1987" i="9" l="1"/>
  <c r="AD1984" i="9"/>
  <c r="V1988" i="9"/>
  <c r="W1988" i="9" s="1"/>
  <c r="S1988" i="9"/>
  <c r="AA1985" i="9"/>
  <c r="AB1985" i="9"/>
  <c r="R1989" i="9"/>
  <c r="Y1986" i="9"/>
  <c r="Z1986" i="9" s="1"/>
  <c r="X1988" i="9" l="1"/>
  <c r="AD1985" i="9"/>
  <c r="V1989" i="9"/>
  <c r="W1989" i="9" s="1"/>
  <c r="S1989" i="9"/>
  <c r="R1990" i="9"/>
  <c r="AB1986" i="9"/>
  <c r="AA1986" i="9"/>
  <c r="Y1987" i="9"/>
  <c r="Z1987" i="9" s="1"/>
  <c r="X1989" i="9" l="1"/>
  <c r="AD1986" i="9"/>
  <c r="V1990" i="9"/>
  <c r="W1990" i="9" s="1"/>
  <c r="X1990" i="9" s="1"/>
  <c r="S1990" i="9"/>
  <c r="AA1987" i="9"/>
  <c r="AB1987" i="9"/>
  <c r="Y1988" i="9"/>
  <c r="Z1988" i="9" s="1"/>
  <c r="R1991" i="9"/>
  <c r="AD1987" i="9" l="1"/>
  <c r="V1991" i="9"/>
  <c r="W1991" i="9" s="1"/>
  <c r="S1991" i="9"/>
  <c r="AB1988" i="9"/>
  <c r="AA1988" i="9"/>
  <c r="Y1989" i="9"/>
  <c r="Z1989" i="9" s="1"/>
  <c r="R1992" i="9"/>
  <c r="X1991" i="9" l="1"/>
  <c r="AD1988" i="9"/>
  <c r="V1992" i="9"/>
  <c r="W1992" i="9" s="1"/>
  <c r="S1992" i="9"/>
  <c r="R1993" i="9"/>
  <c r="AA1989" i="9"/>
  <c r="AB1989" i="9"/>
  <c r="Y1990" i="9"/>
  <c r="Z1990" i="9" s="1"/>
  <c r="X1992" i="9" l="1"/>
  <c r="AD1989" i="9"/>
  <c r="V1993" i="9"/>
  <c r="W1993" i="9" s="1"/>
  <c r="S1993" i="9"/>
  <c r="AB1990" i="9"/>
  <c r="AA1990" i="9"/>
  <c r="R1994" i="9"/>
  <c r="Y1991" i="9"/>
  <c r="Z1991" i="9" s="1"/>
  <c r="X1993" i="9" l="1"/>
  <c r="AD1990" i="9"/>
  <c r="V1994" i="9"/>
  <c r="W1994" i="9" s="1"/>
  <c r="S1994" i="9"/>
  <c r="Y1992" i="9"/>
  <c r="Z1992" i="9" s="1"/>
  <c r="AA1991" i="9"/>
  <c r="AB1991" i="9"/>
  <c r="R1995" i="9"/>
  <c r="X1994" i="9" l="1"/>
  <c r="AD1991" i="9"/>
  <c r="V1995" i="9"/>
  <c r="W1995" i="9" s="1"/>
  <c r="S1995" i="9"/>
  <c r="AB1992" i="9"/>
  <c r="AA1992" i="9"/>
  <c r="R1996" i="9"/>
  <c r="Y1993" i="9"/>
  <c r="Z1993" i="9" s="1"/>
  <c r="X1995" i="9" l="1"/>
  <c r="AD1992" i="9"/>
  <c r="V1996" i="9"/>
  <c r="W1996" i="9" s="1"/>
  <c r="X1996" i="9" s="1"/>
  <c r="S1996" i="9"/>
  <c r="AA1993" i="9"/>
  <c r="AB1993" i="9"/>
  <c r="Y1994" i="9"/>
  <c r="Z1994" i="9" s="1"/>
  <c r="R1997" i="9"/>
  <c r="AD1993" i="9" l="1"/>
  <c r="V1997" i="9"/>
  <c r="W1997" i="9" s="1"/>
  <c r="S1997" i="9"/>
  <c r="Y1995" i="9"/>
  <c r="Z1995" i="9" s="1"/>
  <c r="R1998" i="9"/>
  <c r="AB1994" i="9"/>
  <c r="AA1994" i="9"/>
  <c r="X1997" i="9" l="1"/>
  <c r="AD1994" i="9"/>
  <c r="V1998" i="9"/>
  <c r="W1998" i="9" s="1"/>
  <c r="S1998" i="9"/>
  <c r="AA1995" i="9"/>
  <c r="AB1995" i="9"/>
  <c r="R1999" i="9"/>
  <c r="Y1996" i="9"/>
  <c r="Z1996" i="9" s="1"/>
  <c r="X1998" i="9" l="1"/>
  <c r="AD1995" i="9"/>
  <c r="V1999" i="9"/>
  <c r="W1999" i="9" s="1"/>
  <c r="S1999" i="9"/>
  <c r="AB1996" i="9"/>
  <c r="AA1996" i="9"/>
  <c r="Y1997" i="9"/>
  <c r="Z1997" i="9" s="1"/>
  <c r="R2000" i="9"/>
  <c r="X1999" i="9" l="1"/>
  <c r="AD1996" i="9"/>
  <c r="V2000" i="9"/>
  <c r="W2000" i="9" s="1"/>
  <c r="S2000" i="9"/>
  <c r="AA1997" i="9"/>
  <c r="AB1997" i="9"/>
  <c r="Y1998" i="9"/>
  <c r="Z1998" i="9" s="1"/>
  <c r="R2001" i="9"/>
  <c r="X2000" i="9" l="1"/>
  <c r="AD1997" i="9"/>
  <c r="V2001" i="9"/>
  <c r="W2001" i="9" s="1"/>
  <c r="S2001" i="9"/>
  <c r="R2002" i="9"/>
  <c r="AB1998" i="9"/>
  <c r="AA1998" i="9"/>
  <c r="Y1999" i="9"/>
  <c r="Z1999" i="9" s="1"/>
  <c r="X2001" i="9" l="1"/>
  <c r="AD1998" i="9"/>
  <c r="V2002" i="9"/>
  <c r="W2002" i="9" s="1"/>
  <c r="X2002" i="9" s="1"/>
  <c r="S2002" i="9"/>
  <c r="AA1999" i="9"/>
  <c r="AB1999" i="9"/>
  <c r="Y2000" i="9"/>
  <c r="Z2000" i="9" s="1"/>
  <c r="R2003" i="9"/>
  <c r="AD1999" i="9" l="1"/>
  <c r="V2003" i="9"/>
  <c r="W2003" i="9" s="1"/>
  <c r="S2003" i="9"/>
  <c r="AB2000" i="9"/>
  <c r="AA2000" i="9"/>
  <c r="R2004" i="9"/>
  <c r="Y2001" i="9"/>
  <c r="Z2001" i="9" s="1"/>
  <c r="X2003" i="9" l="1"/>
  <c r="AD2000" i="9"/>
  <c r="V2004" i="9"/>
  <c r="W2004" i="9" s="1"/>
  <c r="S2004" i="9"/>
  <c r="AA2001" i="9"/>
  <c r="AB2001" i="9"/>
  <c r="R2005" i="9"/>
  <c r="Y2002" i="9"/>
  <c r="Z2002" i="9" s="1"/>
  <c r="X2004" i="9" l="1"/>
  <c r="AD2001" i="9"/>
  <c r="V2005" i="9"/>
  <c r="W2005" i="9" s="1"/>
  <c r="X2005" i="9" s="1"/>
  <c r="S2005" i="9"/>
  <c r="R2006" i="9"/>
  <c r="AB2002" i="9"/>
  <c r="AA2002" i="9"/>
  <c r="Y2003" i="9"/>
  <c r="Z2003" i="9" s="1"/>
  <c r="AD2002" i="9" l="1"/>
  <c r="V2006" i="9"/>
  <c r="W2006" i="9" s="1"/>
  <c r="S2006" i="9"/>
  <c r="Y2004" i="9"/>
  <c r="Z2004" i="9" s="1"/>
  <c r="R2007" i="9"/>
  <c r="AA2003" i="9"/>
  <c r="AB2003" i="9"/>
  <c r="X2006" i="9" l="1"/>
  <c r="AD2003" i="9"/>
  <c r="V2007" i="9"/>
  <c r="W2007" i="9" s="1"/>
  <c r="S2007" i="9"/>
  <c r="AB2004" i="9"/>
  <c r="AA2004" i="9"/>
  <c r="R2008" i="9"/>
  <c r="Y2005" i="9"/>
  <c r="Z2005" i="9" s="1"/>
  <c r="X2007" i="9" l="1"/>
  <c r="AD2004" i="9"/>
  <c r="V2008" i="9"/>
  <c r="W2008" i="9" s="1"/>
  <c r="S2008" i="9"/>
  <c r="AA2005" i="9"/>
  <c r="AB2005" i="9"/>
  <c r="Y2006" i="9"/>
  <c r="Z2006" i="9" s="1"/>
  <c r="R2009" i="9"/>
  <c r="X2008" i="9" l="1"/>
  <c r="AD2005" i="9"/>
  <c r="V2009" i="9"/>
  <c r="W2009" i="9" s="1"/>
  <c r="S2009" i="9"/>
  <c r="AB2006" i="9"/>
  <c r="AA2006" i="9"/>
  <c r="Y2007" i="9"/>
  <c r="Z2007" i="9" s="1"/>
  <c r="R2010" i="9"/>
  <c r="X2009" i="9" l="1"/>
  <c r="AD2006" i="9"/>
  <c r="S2010" i="9"/>
  <c r="V2010" i="9"/>
  <c r="W2010" i="9" s="1"/>
  <c r="X2010" i="9" s="1"/>
  <c r="AA2007" i="9"/>
  <c r="AB2007" i="9"/>
  <c r="Y2008" i="9"/>
  <c r="Z2008" i="9" s="1"/>
  <c r="R2011" i="9"/>
  <c r="AD2007" i="9" l="1"/>
  <c r="V2011" i="9"/>
  <c r="W2011" i="9" s="1"/>
  <c r="S2011" i="9"/>
  <c r="X2011" i="9" s="1"/>
  <c r="R2012" i="9"/>
  <c r="AB2008" i="9"/>
  <c r="AA2008" i="9"/>
  <c r="Y2009" i="9"/>
  <c r="Z2009" i="9" s="1"/>
  <c r="AD2008" i="9" l="1"/>
  <c r="V2012" i="9"/>
  <c r="W2012" i="9" s="1"/>
  <c r="S2012" i="9"/>
  <c r="AA2009" i="9"/>
  <c r="AB2009" i="9"/>
  <c r="R2013" i="9"/>
  <c r="Y2010" i="9"/>
  <c r="Z2010" i="9" s="1"/>
  <c r="X2012" i="9" l="1"/>
  <c r="AD2009" i="9"/>
  <c r="V2013" i="9"/>
  <c r="W2013" i="9" s="1"/>
  <c r="S2013" i="9"/>
  <c r="X2013" i="9" s="1"/>
  <c r="AB2010" i="9"/>
  <c r="AA2010" i="9"/>
  <c r="R2014" i="9"/>
  <c r="Y2011" i="9"/>
  <c r="Z2011" i="9" s="1"/>
  <c r="AD2010" i="9" l="1"/>
  <c r="V2014" i="9"/>
  <c r="W2014" i="9" s="1"/>
  <c r="S2014" i="9"/>
  <c r="Y2012" i="9"/>
  <c r="Z2012" i="9" s="1"/>
  <c r="AA2011" i="9"/>
  <c r="AB2011" i="9"/>
  <c r="R2015" i="9"/>
  <c r="X2014" i="9" l="1"/>
  <c r="AD2011" i="9"/>
  <c r="V2015" i="9"/>
  <c r="W2015" i="9" s="1"/>
  <c r="X2015" i="9" s="1"/>
  <c r="S2015" i="9"/>
  <c r="AB2012" i="9"/>
  <c r="AA2012" i="9"/>
  <c r="Y2013" i="9"/>
  <c r="Z2013" i="9" s="1"/>
  <c r="R2016" i="9"/>
  <c r="AD2012" i="9" l="1"/>
  <c r="V2016" i="9"/>
  <c r="W2016" i="9" s="1"/>
  <c r="S2016" i="9"/>
  <c r="AA2013" i="9"/>
  <c r="AB2013" i="9"/>
  <c r="Y2014" i="9"/>
  <c r="Z2014" i="9" s="1"/>
  <c r="R2017" i="9"/>
  <c r="X2016" i="9" l="1"/>
  <c r="AD2013" i="9"/>
  <c r="V2017" i="9"/>
  <c r="W2017" i="9" s="1"/>
  <c r="S2017" i="9"/>
  <c r="X2017" i="9" s="1"/>
  <c r="AB2014" i="9"/>
  <c r="AA2014" i="9"/>
  <c r="Y2015" i="9"/>
  <c r="Z2015" i="9" s="1"/>
  <c r="R2018" i="9"/>
  <c r="AD2014" i="9" l="1"/>
  <c r="V2018" i="9"/>
  <c r="W2018" i="9" s="1"/>
  <c r="S2018" i="9"/>
  <c r="AA2015" i="9"/>
  <c r="AB2015" i="9"/>
  <c r="R2019" i="9"/>
  <c r="Y2016" i="9"/>
  <c r="Z2016" i="9" s="1"/>
  <c r="X2018" i="9" l="1"/>
  <c r="AD2015" i="9"/>
  <c r="V2019" i="9"/>
  <c r="W2019" i="9" s="1"/>
  <c r="S2019" i="9"/>
  <c r="AB2016" i="9"/>
  <c r="AA2016" i="9"/>
  <c r="R2020" i="9"/>
  <c r="Y2017" i="9"/>
  <c r="Z2017" i="9" s="1"/>
  <c r="X2019" i="9" l="1"/>
  <c r="AD2016" i="9"/>
  <c r="V2020" i="9"/>
  <c r="W2020" i="9" s="1"/>
  <c r="S2020" i="9"/>
  <c r="AA2017" i="9"/>
  <c r="AB2017" i="9"/>
  <c r="R2021" i="9"/>
  <c r="Y2018" i="9"/>
  <c r="Z2018" i="9" s="1"/>
  <c r="X2020" i="9" l="1"/>
  <c r="AD2017" i="9"/>
  <c r="V2021" i="9"/>
  <c r="W2021" i="9" s="1"/>
  <c r="S2021" i="9"/>
  <c r="AB2018" i="9"/>
  <c r="AA2018" i="9"/>
  <c r="R2022" i="9"/>
  <c r="Y2019" i="9"/>
  <c r="Z2019" i="9" s="1"/>
  <c r="X2021" i="9" l="1"/>
  <c r="AD2018" i="9"/>
  <c r="V2022" i="9"/>
  <c r="W2022" i="9" s="1"/>
  <c r="X2022" i="9" s="1"/>
  <c r="S2022" i="9"/>
  <c r="AA2019" i="9"/>
  <c r="AB2019" i="9"/>
  <c r="R2023" i="9"/>
  <c r="Y2020" i="9"/>
  <c r="Z2020" i="9" s="1"/>
  <c r="AD2019" i="9" l="1"/>
  <c r="V2023" i="9"/>
  <c r="W2023" i="9" s="1"/>
  <c r="S2023" i="9"/>
  <c r="AB2020" i="9"/>
  <c r="AA2020" i="9"/>
  <c r="R2024" i="9"/>
  <c r="Y2021" i="9"/>
  <c r="Z2021" i="9" s="1"/>
  <c r="X2023" i="9" l="1"/>
  <c r="AD2020" i="9"/>
  <c r="V2024" i="9"/>
  <c r="W2024" i="9" s="1"/>
  <c r="S2024" i="9"/>
  <c r="Y2022" i="9"/>
  <c r="Z2022" i="9" s="1"/>
  <c r="AA2021" i="9"/>
  <c r="AB2021" i="9"/>
  <c r="R2025" i="9"/>
  <c r="X2024" i="9" l="1"/>
  <c r="AD2021" i="9"/>
  <c r="V2025" i="9"/>
  <c r="W2025" i="9" s="1"/>
  <c r="S2025" i="9"/>
  <c r="AB2022" i="9"/>
  <c r="AA2022" i="9"/>
  <c r="Y2023" i="9"/>
  <c r="Z2023" i="9" s="1"/>
  <c r="R2026" i="9"/>
  <c r="X2025" i="9" l="1"/>
  <c r="AD2022" i="9"/>
  <c r="V2026" i="9"/>
  <c r="W2026" i="9" s="1"/>
  <c r="S2026" i="9"/>
  <c r="R2027" i="9"/>
  <c r="AA2023" i="9"/>
  <c r="AB2023" i="9"/>
  <c r="Y2024" i="9"/>
  <c r="Z2024" i="9" s="1"/>
  <c r="X2026" i="9" l="1"/>
  <c r="AD2023" i="9"/>
  <c r="V2027" i="9"/>
  <c r="W2027" i="9" s="1"/>
  <c r="S2027" i="9"/>
  <c r="AB2024" i="9"/>
  <c r="AA2024" i="9"/>
  <c r="Y2025" i="9"/>
  <c r="Z2025" i="9" s="1"/>
  <c r="R2028" i="9"/>
  <c r="X2027" i="9" l="1"/>
  <c r="AD2024" i="9"/>
  <c r="V2028" i="9"/>
  <c r="W2028" i="9" s="1"/>
  <c r="S2028" i="9"/>
  <c r="AA2025" i="9"/>
  <c r="AB2025" i="9"/>
  <c r="R2029" i="9"/>
  <c r="Y2026" i="9"/>
  <c r="Z2026" i="9" s="1"/>
  <c r="X2028" i="9" l="1"/>
  <c r="AD2025" i="9"/>
  <c r="V2029" i="9"/>
  <c r="W2029" i="9" s="1"/>
  <c r="S2029" i="9"/>
  <c r="X2029" i="9" s="1"/>
  <c r="R2030" i="9"/>
  <c r="AB2026" i="9"/>
  <c r="AA2026" i="9"/>
  <c r="Y2027" i="9"/>
  <c r="Z2027" i="9" s="1"/>
  <c r="AD2026" i="9" l="1"/>
  <c r="V2030" i="9"/>
  <c r="W2030" i="9" s="1"/>
  <c r="S2030" i="9"/>
  <c r="R2031" i="9"/>
  <c r="Y2028" i="9"/>
  <c r="Z2028" i="9" s="1"/>
  <c r="AA2027" i="9"/>
  <c r="AB2027" i="9"/>
  <c r="X2030" i="9" l="1"/>
  <c r="AD2027" i="9"/>
  <c r="V2031" i="9"/>
  <c r="W2031" i="9" s="1"/>
  <c r="S2031" i="9"/>
  <c r="X2031" i="9" s="1"/>
  <c r="AB2028" i="9"/>
  <c r="AA2028" i="9"/>
  <c r="Y2029" i="9"/>
  <c r="Z2029" i="9" s="1"/>
  <c r="R2032" i="9"/>
  <c r="AD2028" i="9" l="1"/>
  <c r="V2032" i="9"/>
  <c r="W2032" i="9" s="1"/>
  <c r="S2032" i="9"/>
  <c r="AA2029" i="9"/>
  <c r="AB2029" i="9"/>
  <c r="R2033" i="9"/>
  <c r="Y2030" i="9"/>
  <c r="Z2030" i="9" s="1"/>
  <c r="X2032" i="9" l="1"/>
  <c r="AD2029" i="9"/>
  <c r="V2033" i="9"/>
  <c r="W2033" i="9" s="1"/>
  <c r="S2033" i="9"/>
  <c r="R2034" i="9"/>
  <c r="Y2031" i="9"/>
  <c r="Z2031" i="9" s="1"/>
  <c r="AB2030" i="9"/>
  <c r="AA2030" i="9"/>
  <c r="X2033" i="9" l="1"/>
  <c r="AD2030" i="9"/>
  <c r="V2034" i="9"/>
  <c r="W2034" i="9" s="1"/>
  <c r="S2034" i="9"/>
  <c r="AA2031" i="9"/>
  <c r="AB2031" i="9"/>
  <c r="R2035" i="9"/>
  <c r="Y2032" i="9"/>
  <c r="Z2032" i="9" s="1"/>
  <c r="X2034" i="9" l="1"/>
  <c r="AD2031" i="9"/>
  <c r="V2035" i="9"/>
  <c r="W2035" i="9" s="1"/>
  <c r="S2035" i="9"/>
  <c r="X2035" i="9" s="1"/>
  <c r="AB2032" i="9"/>
  <c r="AA2032" i="9"/>
  <c r="R2036" i="9"/>
  <c r="Y2033" i="9"/>
  <c r="Z2033" i="9" s="1"/>
  <c r="AD2032" i="9" l="1"/>
  <c r="V2036" i="9"/>
  <c r="W2036" i="9" s="1"/>
  <c r="S2036" i="9"/>
  <c r="AA2033" i="9"/>
  <c r="AB2033" i="9"/>
  <c r="R2037" i="9"/>
  <c r="Y2034" i="9"/>
  <c r="Z2034" i="9" s="1"/>
  <c r="X2036" i="9" l="1"/>
  <c r="AD2033" i="9"/>
  <c r="V2037" i="9"/>
  <c r="W2037" i="9" s="1"/>
  <c r="S2037" i="9"/>
  <c r="AB2034" i="9"/>
  <c r="AA2034" i="9"/>
  <c r="R2038" i="9"/>
  <c r="Y2035" i="9"/>
  <c r="Z2035" i="9" s="1"/>
  <c r="X2037" i="9" l="1"/>
  <c r="AD2034" i="9"/>
  <c r="V2038" i="9"/>
  <c r="W2038" i="9" s="1"/>
  <c r="S2038" i="9"/>
  <c r="R2039" i="9"/>
  <c r="AB2035" i="9"/>
  <c r="AA2035" i="9"/>
  <c r="Y2036" i="9"/>
  <c r="Z2036" i="9" s="1"/>
  <c r="X2038" i="9" l="1"/>
  <c r="AD2035" i="9"/>
  <c r="V2039" i="9"/>
  <c r="W2039" i="9" s="1"/>
  <c r="S2039" i="9"/>
  <c r="Y2037" i="9"/>
  <c r="Z2037" i="9" s="1"/>
  <c r="AB2036" i="9"/>
  <c r="AA2036" i="9"/>
  <c r="R2040" i="9"/>
  <c r="X2039" i="9" l="1"/>
  <c r="AD2036" i="9"/>
  <c r="V2040" i="9"/>
  <c r="W2040" i="9" s="1"/>
  <c r="X2040" i="9" s="1"/>
  <c r="S2040" i="9"/>
  <c r="AB2037" i="9"/>
  <c r="AA2037" i="9"/>
  <c r="R2041" i="9"/>
  <c r="Y2038" i="9"/>
  <c r="Z2038" i="9" s="1"/>
  <c r="AD2037" i="9" l="1"/>
  <c r="V2041" i="9"/>
  <c r="W2041" i="9" s="1"/>
  <c r="S2041" i="9"/>
  <c r="R2042" i="9"/>
  <c r="Y2039" i="9"/>
  <c r="Z2039" i="9" s="1"/>
  <c r="AB2038" i="9"/>
  <c r="AA2038" i="9"/>
  <c r="X2041" i="9" l="1"/>
  <c r="AD2038" i="9"/>
  <c r="V2042" i="9"/>
  <c r="W2042" i="9" s="1"/>
  <c r="X2042" i="9" s="1"/>
  <c r="S2042" i="9"/>
  <c r="R2043" i="9"/>
  <c r="AA2039" i="9"/>
  <c r="AB2039" i="9"/>
  <c r="Y2040" i="9"/>
  <c r="Z2040" i="9" s="1"/>
  <c r="AD2039" i="9" l="1"/>
  <c r="V2043" i="9"/>
  <c r="W2043" i="9" s="1"/>
  <c r="S2043" i="9"/>
  <c r="X2043" i="9" s="1"/>
  <c r="AB2040" i="9"/>
  <c r="AA2040" i="9"/>
  <c r="Y2041" i="9"/>
  <c r="Z2041" i="9" s="1"/>
  <c r="R2044" i="9"/>
  <c r="AD2040" i="9" l="1"/>
  <c r="V2044" i="9"/>
  <c r="W2044" i="9" s="1"/>
  <c r="S2044" i="9"/>
  <c r="AA2041" i="9"/>
  <c r="AB2041" i="9"/>
  <c r="R2045" i="9"/>
  <c r="Y2042" i="9"/>
  <c r="Z2042" i="9" s="1"/>
  <c r="X2044" i="9" l="1"/>
  <c r="AD2041" i="9"/>
  <c r="V2045" i="9"/>
  <c r="W2045" i="9" s="1"/>
  <c r="X2045" i="9" s="1"/>
  <c r="S2045" i="9"/>
  <c r="AB2042" i="9"/>
  <c r="AA2042" i="9"/>
  <c r="R2046" i="9"/>
  <c r="Y2043" i="9"/>
  <c r="Z2043" i="9" s="1"/>
  <c r="AD2042" i="9" l="1"/>
  <c r="V2046" i="9"/>
  <c r="W2046" i="9" s="1"/>
  <c r="S2046" i="9"/>
  <c r="AB2043" i="9"/>
  <c r="AA2043" i="9"/>
  <c r="R2047" i="9"/>
  <c r="Y2044" i="9"/>
  <c r="Z2044" i="9" s="1"/>
  <c r="X2046" i="9" l="1"/>
  <c r="AD2043" i="9"/>
  <c r="V2047" i="9"/>
  <c r="W2047" i="9" s="1"/>
  <c r="S2047" i="9"/>
  <c r="Y2045" i="9"/>
  <c r="Z2045" i="9" s="1"/>
  <c r="AA2044" i="9"/>
  <c r="AB2044" i="9"/>
  <c r="R2048" i="9"/>
  <c r="X2047" i="9" l="1"/>
  <c r="AD2044" i="9"/>
  <c r="V2048" i="9"/>
  <c r="W2048" i="9" s="1"/>
  <c r="S2048" i="9"/>
  <c r="R2049" i="9"/>
  <c r="Y2046" i="9"/>
  <c r="Z2046" i="9" s="1"/>
  <c r="AA2045" i="9"/>
  <c r="AB2045" i="9"/>
  <c r="X2048" i="9" l="1"/>
  <c r="AD2045" i="9"/>
  <c r="V2049" i="9"/>
  <c r="W2049" i="9" s="1"/>
  <c r="S2049" i="9"/>
  <c r="AA2046" i="9"/>
  <c r="AB2046" i="9"/>
  <c r="R2050" i="9"/>
  <c r="Y2047" i="9"/>
  <c r="Z2047" i="9" s="1"/>
  <c r="X2049" i="9" l="1"/>
  <c r="AD2046" i="9"/>
  <c r="V2050" i="9"/>
  <c r="W2050" i="9" s="1"/>
  <c r="S2050" i="9"/>
  <c r="AA2047" i="9"/>
  <c r="AB2047" i="9"/>
  <c r="R2051" i="9"/>
  <c r="Y2048" i="9"/>
  <c r="Z2048" i="9" s="1"/>
  <c r="X2050" i="9" l="1"/>
  <c r="AD2047" i="9"/>
  <c r="V2051" i="9"/>
  <c r="W2051" i="9" s="1"/>
  <c r="S2051" i="9"/>
  <c r="X2051" i="9" s="1"/>
  <c r="AB2048" i="9"/>
  <c r="AA2048" i="9"/>
  <c r="R2052" i="9"/>
  <c r="Y2049" i="9"/>
  <c r="Z2049" i="9" s="1"/>
  <c r="AD2048" i="9" l="1"/>
  <c r="V2052" i="9"/>
  <c r="W2052" i="9" s="1"/>
  <c r="S2052" i="9"/>
  <c r="AB2049" i="9"/>
  <c r="AA2049" i="9"/>
  <c r="Y2050" i="9"/>
  <c r="Z2050" i="9" s="1"/>
  <c r="R2053" i="9"/>
  <c r="X2052" i="9" l="1"/>
  <c r="AD2049" i="9"/>
  <c r="V2053" i="9"/>
  <c r="W2053" i="9" s="1"/>
  <c r="S2053" i="9"/>
  <c r="AB2050" i="9"/>
  <c r="AA2050" i="9"/>
  <c r="R2054" i="9"/>
  <c r="Y2051" i="9"/>
  <c r="Z2051" i="9" s="1"/>
  <c r="X2053" i="9" l="1"/>
  <c r="AD2050" i="9"/>
  <c r="V2054" i="9"/>
  <c r="W2054" i="9" s="1"/>
  <c r="S2054" i="9"/>
  <c r="AB2051" i="9"/>
  <c r="AA2051" i="9"/>
  <c r="R2055" i="9"/>
  <c r="Y2052" i="9"/>
  <c r="Z2052" i="9" s="1"/>
  <c r="X2054" i="9" l="1"/>
  <c r="AD2051" i="9"/>
  <c r="V2055" i="9"/>
  <c r="W2055" i="9" s="1"/>
  <c r="S2055" i="9"/>
  <c r="X2055" i="9" s="1"/>
  <c r="AA2052" i="9"/>
  <c r="AB2052" i="9"/>
  <c r="R2056" i="9"/>
  <c r="Y2053" i="9"/>
  <c r="Z2053" i="9" s="1"/>
  <c r="AD2052" i="9" l="1"/>
  <c r="V2056" i="9"/>
  <c r="W2056" i="9" s="1"/>
  <c r="S2056" i="9"/>
  <c r="AB2053" i="9"/>
  <c r="AA2053" i="9"/>
  <c r="Y2054" i="9"/>
  <c r="Z2054" i="9" s="1"/>
  <c r="R2057" i="9"/>
  <c r="X2056" i="9" l="1"/>
  <c r="AD2053" i="9"/>
  <c r="V2057" i="9"/>
  <c r="W2057" i="9" s="1"/>
  <c r="S2057" i="9"/>
  <c r="X2057" i="9" s="1"/>
  <c r="AB2054" i="9"/>
  <c r="AA2054" i="9"/>
  <c r="R2058" i="9"/>
  <c r="Y2055" i="9"/>
  <c r="Z2055" i="9" s="1"/>
  <c r="AD2054" i="9" l="1"/>
  <c r="V2058" i="9"/>
  <c r="W2058" i="9" s="1"/>
  <c r="S2058" i="9"/>
  <c r="AB2055" i="9"/>
  <c r="AA2055" i="9"/>
  <c r="R2059" i="9"/>
  <c r="Y2056" i="9"/>
  <c r="Z2056" i="9" s="1"/>
  <c r="X2058" i="9" l="1"/>
  <c r="AD2055" i="9"/>
  <c r="V2059" i="9"/>
  <c r="W2059" i="9" s="1"/>
  <c r="S2059" i="9"/>
  <c r="X2059" i="9" s="1"/>
  <c r="AB2056" i="9"/>
  <c r="AA2056" i="9"/>
  <c r="R2060" i="9"/>
  <c r="Y2057" i="9"/>
  <c r="Z2057" i="9" s="1"/>
  <c r="AD2056" i="9" l="1"/>
  <c r="V2060" i="9"/>
  <c r="W2060" i="9" s="1"/>
  <c r="S2060" i="9"/>
  <c r="AB2057" i="9"/>
  <c r="AA2057" i="9"/>
  <c r="R2061" i="9"/>
  <c r="Y2058" i="9"/>
  <c r="Z2058" i="9" s="1"/>
  <c r="X2060" i="9" l="1"/>
  <c r="AD2057" i="9"/>
  <c r="V2061" i="9"/>
  <c r="W2061" i="9" s="1"/>
  <c r="S2061" i="9"/>
  <c r="X2061" i="9" s="1"/>
  <c r="AA2058" i="9"/>
  <c r="AB2058" i="9"/>
  <c r="R2062" i="9"/>
  <c r="Y2059" i="9"/>
  <c r="Z2059" i="9" s="1"/>
  <c r="AD2058" i="9" l="1"/>
  <c r="V2062" i="9"/>
  <c r="W2062" i="9" s="1"/>
  <c r="S2062" i="9"/>
  <c r="AB2059" i="9"/>
  <c r="AA2059" i="9"/>
  <c r="R2063" i="9"/>
  <c r="Y2060" i="9"/>
  <c r="Z2060" i="9" s="1"/>
  <c r="X2062" i="9" l="1"/>
  <c r="AD2059" i="9"/>
  <c r="V2063" i="9"/>
  <c r="W2063" i="9" s="1"/>
  <c r="S2063" i="9"/>
  <c r="AB2060" i="9"/>
  <c r="AA2060" i="9"/>
  <c r="R2064" i="9"/>
  <c r="Y2061" i="9"/>
  <c r="Z2061" i="9" s="1"/>
  <c r="X2063" i="9" l="1"/>
  <c r="AD2060" i="9"/>
  <c r="V2064" i="9"/>
  <c r="W2064" i="9" s="1"/>
  <c r="X2064" i="9" s="1"/>
  <c r="S2064" i="9"/>
  <c r="AB2061" i="9"/>
  <c r="AA2061" i="9"/>
  <c r="Y2062" i="9"/>
  <c r="Z2062" i="9" s="1"/>
  <c r="R2065" i="9"/>
  <c r="AD2061" i="9" l="1"/>
  <c r="V2065" i="9"/>
  <c r="W2065" i="9" s="1"/>
  <c r="S2065" i="9"/>
  <c r="X2065" i="9" s="1"/>
  <c r="AB2062" i="9"/>
  <c r="AA2062" i="9"/>
  <c r="R2066" i="9"/>
  <c r="Y2063" i="9"/>
  <c r="Z2063" i="9" s="1"/>
  <c r="AD2062" i="9" l="1"/>
  <c r="S2066" i="9"/>
  <c r="V2066" i="9"/>
  <c r="W2066" i="9" s="1"/>
  <c r="X2066" i="9" s="1"/>
  <c r="AB2063" i="9"/>
  <c r="AA2063" i="9"/>
  <c r="R2067" i="9"/>
  <c r="Y2064" i="9"/>
  <c r="Z2064" i="9" s="1"/>
  <c r="AD2063" i="9" l="1"/>
  <c r="V2067" i="9"/>
  <c r="W2067" i="9" s="1"/>
  <c r="S2067" i="9"/>
  <c r="Y2065" i="9"/>
  <c r="Z2065" i="9" s="1"/>
  <c r="R2068" i="9"/>
  <c r="AB2064" i="9"/>
  <c r="AA2064" i="9"/>
  <c r="X2067" i="9" l="1"/>
  <c r="AD2064" i="9"/>
  <c r="V2068" i="9"/>
  <c r="W2068" i="9" s="1"/>
  <c r="S2068" i="9"/>
  <c r="R2069" i="9"/>
  <c r="Y2066" i="9"/>
  <c r="Z2066" i="9" s="1"/>
  <c r="AB2065" i="9"/>
  <c r="AA2065" i="9"/>
  <c r="X2068" i="9" l="1"/>
  <c r="AD2065" i="9"/>
  <c r="V2069" i="9"/>
  <c r="W2069" i="9" s="1"/>
  <c r="S2069" i="9"/>
  <c r="X2069" i="9" s="1"/>
  <c r="AB2066" i="9"/>
  <c r="AA2066" i="9"/>
  <c r="Y2067" i="9"/>
  <c r="Z2067" i="9" s="1"/>
  <c r="R2070" i="9"/>
  <c r="AD2066" i="9" l="1"/>
  <c r="V2070" i="9"/>
  <c r="W2070" i="9" s="1"/>
  <c r="S2070" i="9"/>
  <c r="AB2067" i="9"/>
  <c r="AA2067" i="9"/>
  <c r="Y2068" i="9"/>
  <c r="Z2068" i="9" s="1"/>
  <c r="R2071" i="9"/>
  <c r="X2070" i="9" l="1"/>
  <c r="AD2067" i="9"/>
  <c r="V2071" i="9"/>
  <c r="W2071" i="9" s="1"/>
  <c r="S2071" i="9"/>
  <c r="X2071" i="9" s="1"/>
  <c r="AA2068" i="9"/>
  <c r="AB2068" i="9"/>
  <c r="Y2069" i="9"/>
  <c r="Z2069" i="9" s="1"/>
  <c r="R2072" i="9"/>
  <c r="AD2068" i="9" l="1"/>
  <c r="V2072" i="9"/>
  <c r="W2072" i="9" s="1"/>
  <c r="S2072" i="9"/>
  <c r="AB2069" i="9"/>
  <c r="AA2069" i="9"/>
  <c r="R2073" i="9"/>
  <c r="Y2070" i="9"/>
  <c r="Z2070" i="9" s="1"/>
  <c r="X2072" i="9" l="1"/>
  <c r="AD2069" i="9"/>
  <c r="V2073" i="9"/>
  <c r="W2073" i="9" s="1"/>
  <c r="S2073" i="9"/>
  <c r="X2073" i="9" s="1"/>
  <c r="AB2070" i="9"/>
  <c r="AA2070" i="9"/>
  <c r="Y2071" i="9"/>
  <c r="Z2071" i="9" s="1"/>
  <c r="R2074" i="9"/>
  <c r="AD2070" i="9" l="1"/>
  <c r="V2074" i="9"/>
  <c r="W2074" i="9" s="1"/>
  <c r="S2074" i="9"/>
  <c r="AB2071" i="9"/>
  <c r="AA2071" i="9"/>
  <c r="R2075" i="9"/>
  <c r="Y2072" i="9"/>
  <c r="Z2072" i="9" s="1"/>
  <c r="X2074" i="9" l="1"/>
  <c r="AD2071" i="9"/>
  <c r="V2075" i="9"/>
  <c r="W2075" i="9" s="1"/>
  <c r="S2075" i="9"/>
  <c r="X2075" i="9" s="1"/>
  <c r="AB2072" i="9"/>
  <c r="AA2072" i="9"/>
  <c r="R2076" i="9"/>
  <c r="Y2073" i="9"/>
  <c r="Z2073" i="9" s="1"/>
  <c r="AD2072" i="9" l="1"/>
  <c r="V2076" i="9"/>
  <c r="W2076" i="9" s="1"/>
  <c r="S2076" i="9"/>
  <c r="AB2073" i="9"/>
  <c r="AA2073" i="9"/>
  <c r="Y2074" i="9"/>
  <c r="Z2074" i="9" s="1"/>
  <c r="R2077" i="9"/>
  <c r="X2076" i="9" l="1"/>
  <c r="AD2073" i="9"/>
  <c r="V2077" i="9"/>
  <c r="W2077" i="9" s="1"/>
  <c r="S2077" i="9"/>
  <c r="AA2074" i="9"/>
  <c r="AB2074" i="9"/>
  <c r="R2078" i="9"/>
  <c r="Y2075" i="9"/>
  <c r="Z2075" i="9" s="1"/>
  <c r="X2077" i="9" l="1"/>
  <c r="AD2074" i="9"/>
  <c r="V2078" i="9"/>
  <c r="W2078" i="9" s="1"/>
  <c r="S2078" i="9"/>
  <c r="AB2075" i="9"/>
  <c r="AA2075" i="9"/>
  <c r="R2079" i="9"/>
  <c r="Y2076" i="9"/>
  <c r="Z2076" i="9" s="1"/>
  <c r="X2078" i="9" l="1"/>
  <c r="AD2075" i="9"/>
  <c r="V2079" i="9"/>
  <c r="W2079" i="9" s="1"/>
  <c r="S2079" i="9"/>
  <c r="X2079" i="9" s="1"/>
  <c r="R2080" i="9"/>
  <c r="AB2076" i="9"/>
  <c r="AA2076" i="9"/>
  <c r="Y2077" i="9"/>
  <c r="Z2077" i="9" s="1"/>
  <c r="AD2076" i="9" l="1"/>
  <c r="V2080" i="9"/>
  <c r="W2080" i="9" s="1"/>
  <c r="S2080" i="9"/>
  <c r="AB2077" i="9"/>
  <c r="AA2077" i="9"/>
  <c r="R2081" i="9"/>
  <c r="Y2078" i="9"/>
  <c r="Z2078" i="9" s="1"/>
  <c r="X2080" i="9" l="1"/>
  <c r="AD2077" i="9"/>
  <c r="V2081" i="9"/>
  <c r="W2081" i="9" s="1"/>
  <c r="S2081" i="9"/>
  <c r="Y2079" i="9"/>
  <c r="Z2079" i="9" s="1"/>
  <c r="R2082" i="9"/>
  <c r="AB2078" i="9"/>
  <c r="AA2078" i="9"/>
  <c r="X2081" i="9" l="1"/>
  <c r="AD2078" i="9"/>
  <c r="V2082" i="9"/>
  <c r="W2082" i="9" s="1"/>
  <c r="S2082" i="9"/>
  <c r="AB2079" i="9"/>
  <c r="AA2079" i="9"/>
  <c r="Y2080" i="9"/>
  <c r="Z2080" i="9" s="1"/>
  <c r="R2083" i="9"/>
  <c r="X2082" i="9" l="1"/>
  <c r="AD2079" i="9"/>
  <c r="S2083" i="9"/>
  <c r="V2083" i="9"/>
  <c r="W2083" i="9" s="1"/>
  <c r="R2084" i="9"/>
  <c r="AB2080" i="9"/>
  <c r="AA2080" i="9"/>
  <c r="Y2081" i="9"/>
  <c r="Z2081" i="9" s="1"/>
  <c r="X2083" i="9" l="1"/>
  <c r="AD2080" i="9"/>
  <c r="V2084" i="9"/>
  <c r="W2084" i="9" s="1"/>
  <c r="X2084" i="9" s="1"/>
  <c r="S2084" i="9"/>
  <c r="R2085" i="9"/>
  <c r="AB2081" i="9"/>
  <c r="AA2081" i="9"/>
  <c r="Y2082" i="9"/>
  <c r="Z2082" i="9" s="1"/>
  <c r="AD2081" i="9" l="1"/>
  <c r="V2085" i="9"/>
  <c r="W2085" i="9" s="1"/>
  <c r="S2085" i="9"/>
  <c r="AA2082" i="9"/>
  <c r="AB2082" i="9"/>
  <c r="Y2083" i="9"/>
  <c r="Z2083" i="9" s="1"/>
  <c r="R2086" i="9"/>
  <c r="X2085" i="9" l="1"/>
  <c r="AD2082" i="9"/>
  <c r="V2086" i="9"/>
  <c r="W2086" i="9" s="1"/>
  <c r="S2086" i="9"/>
  <c r="AB2083" i="9"/>
  <c r="AA2083" i="9"/>
  <c r="R2087" i="9"/>
  <c r="Y2084" i="9"/>
  <c r="Z2084" i="9" s="1"/>
  <c r="X2086" i="9" l="1"/>
  <c r="AD2083" i="9"/>
  <c r="V2087" i="9"/>
  <c r="W2087" i="9" s="1"/>
  <c r="S2087" i="9"/>
  <c r="X2087" i="9" s="1"/>
  <c r="AA2084" i="9"/>
  <c r="AB2084" i="9"/>
  <c r="Y2085" i="9"/>
  <c r="Z2085" i="9" s="1"/>
  <c r="R2088" i="9"/>
  <c r="AD2084" i="9" l="1"/>
  <c r="V2088" i="9"/>
  <c r="W2088" i="9" s="1"/>
  <c r="S2088" i="9"/>
  <c r="AB2085" i="9"/>
  <c r="AA2085" i="9"/>
  <c r="R2089" i="9"/>
  <c r="Y2086" i="9"/>
  <c r="Z2086" i="9" s="1"/>
  <c r="X2088" i="9" l="1"/>
  <c r="AD2085" i="9"/>
  <c r="V2089" i="9"/>
  <c r="W2089" i="9" s="1"/>
  <c r="S2089" i="9"/>
  <c r="X2089" i="9" s="1"/>
  <c r="R2090" i="9"/>
  <c r="AB2086" i="9"/>
  <c r="AA2086" i="9"/>
  <c r="Y2087" i="9"/>
  <c r="Z2087" i="9" s="1"/>
  <c r="AD2086" i="9" l="1"/>
  <c r="V2090" i="9"/>
  <c r="W2090" i="9" s="1"/>
  <c r="S2090" i="9"/>
  <c r="AB2087" i="9"/>
  <c r="AA2087" i="9"/>
  <c r="Y2088" i="9"/>
  <c r="Z2088" i="9" s="1"/>
  <c r="R2091" i="9"/>
  <c r="X2090" i="9" l="1"/>
  <c r="AD2087" i="9"/>
  <c r="V2091" i="9"/>
  <c r="W2091" i="9" s="1"/>
  <c r="S2091" i="9"/>
  <c r="AB2088" i="9"/>
  <c r="AA2088" i="9"/>
  <c r="R2092" i="9"/>
  <c r="Y2089" i="9"/>
  <c r="Z2089" i="9" s="1"/>
  <c r="X2091" i="9" l="1"/>
  <c r="AD2088" i="9"/>
  <c r="V2092" i="9"/>
  <c r="W2092" i="9" s="1"/>
  <c r="S2092" i="9"/>
  <c r="AB2089" i="9"/>
  <c r="AA2089" i="9"/>
  <c r="R2093" i="9"/>
  <c r="Y2090" i="9"/>
  <c r="Z2090" i="9" s="1"/>
  <c r="X2092" i="9" l="1"/>
  <c r="AD2089" i="9"/>
  <c r="V2093" i="9"/>
  <c r="W2093" i="9" s="1"/>
  <c r="S2093" i="9"/>
  <c r="X2093" i="9" s="1"/>
  <c r="Y2091" i="9"/>
  <c r="Z2091" i="9" s="1"/>
  <c r="R2094" i="9"/>
  <c r="AA2090" i="9"/>
  <c r="AB2090" i="9"/>
  <c r="AD2090" i="9" l="1"/>
  <c r="V2094" i="9"/>
  <c r="W2094" i="9" s="1"/>
  <c r="S2094" i="9"/>
  <c r="AB2091" i="9"/>
  <c r="AA2091" i="9"/>
  <c r="R2095" i="9"/>
  <c r="Y2092" i="9"/>
  <c r="Z2092" i="9" s="1"/>
  <c r="X2094" i="9" l="1"/>
  <c r="AD2091" i="9"/>
  <c r="V2095" i="9"/>
  <c r="W2095" i="9" s="1"/>
  <c r="S2095" i="9"/>
  <c r="X2095" i="9" s="1"/>
  <c r="AB2092" i="9"/>
  <c r="AA2092" i="9"/>
  <c r="R2096" i="9"/>
  <c r="Y2093" i="9"/>
  <c r="Z2093" i="9" s="1"/>
  <c r="AD2092" i="9" l="1"/>
  <c r="V2096" i="9"/>
  <c r="W2096" i="9" s="1"/>
  <c r="S2096" i="9"/>
  <c r="AB2093" i="9"/>
  <c r="AA2093" i="9"/>
  <c r="R2097" i="9"/>
  <c r="Y2094" i="9"/>
  <c r="Z2094" i="9" s="1"/>
  <c r="X2096" i="9" l="1"/>
  <c r="AD2093" i="9"/>
  <c r="V2097" i="9"/>
  <c r="W2097" i="9" s="1"/>
  <c r="S2097" i="9"/>
  <c r="X2097" i="9" s="1"/>
  <c r="AB2094" i="9"/>
  <c r="AA2094" i="9"/>
  <c r="R2098" i="9"/>
  <c r="Y2095" i="9"/>
  <c r="Z2095" i="9" s="1"/>
  <c r="AD2094" i="9" l="1"/>
  <c r="V2098" i="9"/>
  <c r="W2098" i="9" s="1"/>
  <c r="S2098" i="9"/>
  <c r="AB2095" i="9"/>
  <c r="AA2095" i="9"/>
  <c r="R2099" i="9"/>
  <c r="Y2096" i="9"/>
  <c r="Z2096" i="9" s="1"/>
  <c r="X2098" i="9" l="1"/>
  <c r="AD2095" i="9"/>
  <c r="V2099" i="9"/>
  <c r="W2099" i="9" s="1"/>
  <c r="S2099" i="9"/>
  <c r="Y2097" i="9"/>
  <c r="Z2097" i="9" s="1"/>
  <c r="R2100" i="9"/>
  <c r="AB2096" i="9"/>
  <c r="AA2096" i="9"/>
  <c r="X2099" i="9" l="1"/>
  <c r="AD2096" i="9"/>
  <c r="V2100" i="9"/>
  <c r="W2100" i="9" s="1"/>
  <c r="S2100" i="9"/>
  <c r="R2101" i="9"/>
  <c r="Y2098" i="9"/>
  <c r="Z2098" i="9" s="1"/>
  <c r="AB2097" i="9"/>
  <c r="AA2097" i="9"/>
  <c r="X2100" i="9" l="1"/>
  <c r="AD2097" i="9"/>
  <c r="V2101" i="9"/>
  <c r="W2101" i="9" s="1"/>
  <c r="X2101" i="9" s="1"/>
  <c r="S2101" i="9"/>
  <c r="Y2099" i="9"/>
  <c r="Z2099" i="9" s="1"/>
  <c r="AB2098" i="9"/>
  <c r="AA2098" i="9"/>
  <c r="R2102" i="9"/>
  <c r="AD2098" i="9" l="1"/>
  <c r="V2102" i="9"/>
  <c r="W2102" i="9" s="1"/>
  <c r="S2102" i="9"/>
  <c r="AB2099" i="9"/>
  <c r="AA2099" i="9"/>
  <c r="Y2100" i="9"/>
  <c r="Z2100" i="9" s="1"/>
  <c r="R2103" i="9"/>
  <c r="X2102" i="9" l="1"/>
  <c r="AD2099" i="9"/>
  <c r="V2103" i="9"/>
  <c r="W2103" i="9" s="1"/>
  <c r="S2103" i="9"/>
  <c r="AA2100" i="9"/>
  <c r="AB2100" i="9"/>
  <c r="Y2101" i="9"/>
  <c r="Z2101" i="9" s="1"/>
  <c r="R2104" i="9"/>
  <c r="X2103" i="9" l="1"/>
  <c r="AD2100" i="9"/>
  <c r="V2104" i="9"/>
  <c r="W2104" i="9" s="1"/>
  <c r="S2104" i="9"/>
  <c r="R2105" i="9"/>
  <c r="AB2101" i="9"/>
  <c r="AA2101" i="9"/>
  <c r="Y2102" i="9"/>
  <c r="Z2102" i="9" s="1"/>
  <c r="X2104" i="9" l="1"/>
  <c r="AD2101" i="9"/>
  <c r="V2105" i="9"/>
  <c r="W2105" i="9" s="1"/>
  <c r="S2105" i="9"/>
  <c r="X2105" i="9" s="1"/>
  <c r="AB2102" i="9"/>
  <c r="AA2102" i="9"/>
  <c r="Y2103" i="9"/>
  <c r="Z2103" i="9" s="1"/>
  <c r="R2106" i="9"/>
  <c r="AD2102" i="9" l="1"/>
  <c r="V2106" i="9"/>
  <c r="W2106" i="9" s="1"/>
  <c r="S2106" i="9"/>
  <c r="R2107" i="9"/>
  <c r="AB2103" i="9"/>
  <c r="AA2103" i="9"/>
  <c r="Y2104" i="9"/>
  <c r="Z2104" i="9" s="1"/>
  <c r="X2106" i="9" l="1"/>
  <c r="AD2103" i="9"/>
  <c r="V2107" i="9"/>
  <c r="W2107" i="9" s="1"/>
  <c r="S2107" i="9"/>
  <c r="X2107" i="9" s="1"/>
  <c r="AB2104" i="9"/>
  <c r="AA2104" i="9"/>
  <c r="Y2105" i="9"/>
  <c r="Z2105" i="9" s="1"/>
  <c r="R2108" i="9"/>
  <c r="AD2104" i="9" l="1"/>
  <c r="V2108" i="9"/>
  <c r="W2108" i="9" s="1"/>
  <c r="S2108" i="9"/>
  <c r="AB2105" i="9"/>
  <c r="AA2105" i="9"/>
  <c r="R2109" i="9"/>
  <c r="Y2106" i="9"/>
  <c r="Z2106" i="9" s="1"/>
  <c r="X2108" i="9" l="1"/>
  <c r="AD2105" i="9"/>
  <c r="V2109" i="9"/>
  <c r="W2109" i="9" s="1"/>
  <c r="S2109" i="9"/>
  <c r="X2109" i="9" s="1"/>
  <c r="AA2106" i="9"/>
  <c r="AB2106" i="9"/>
  <c r="R2110" i="9"/>
  <c r="Y2107" i="9"/>
  <c r="Z2107" i="9" s="1"/>
  <c r="AD2106" i="9" l="1"/>
  <c r="V2110" i="9"/>
  <c r="W2110" i="9" s="1"/>
  <c r="S2110" i="9"/>
  <c r="R2111" i="9"/>
  <c r="AB2107" i="9"/>
  <c r="AA2107" i="9"/>
  <c r="Y2108" i="9"/>
  <c r="Z2108" i="9" s="1"/>
  <c r="X2110" i="9" l="1"/>
  <c r="AD2107" i="9"/>
  <c r="V2111" i="9"/>
  <c r="W2111" i="9" s="1"/>
  <c r="S2111" i="9"/>
  <c r="X2111" i="9" s="1"/>
  <c r="AB2108" i="9"/>
  <c r="AA2108" i="9"/>
  <c r="R2112" i="9"/>
  <c r="Y2109" i="9"/>
  <c r="Z2109" i="9" s="1"/>
  <c r="AD2108" i="9" l="1"/>
  <c r="V2112" i="9"/>
  <c r="W2112" i="9" s="1"/>
  <c r="S2112" i="9"/>
  <c r="AB2109" i="9"/>
  <c r="AA2109" i="9"/>
  <c r="R2113" i="9"/>
  <c r="Y2110" i="9"/>
  <c r="Z2110" i="9" s="1"/>
  <c r="X2112" i="9" l="1"/>
  <c r="AD2109" i="9"/>
  <c r="V2113" i="9"/>
  <c r="W2113" i="9" s="1"/>
  <c r="S2113" i="9"/>
  <c r="X2113" i="9" s="1"/>
  <c r="AB2110" i="9"/>
  <c r="AA2110" i="9"/>
  <c r="R2114" i="9"/>
  <c r="Y2111" i="9"/>
  <c r="Z2111" i="9" s="1"/>
  <c r="AD2110" i="9" l="1"/>
  <c r="V2114" i="9"/>
  <c r="W2114" i="9" s="1"/>
  <c r="S2114" i="9"/>
  <c r="AB2111" i="9"/>
  <c r="AA2111" i="9"/>
  <c r="R2115" i="9"/>
  <c r="Y2112" i="9"/>
  <c r="Z2112" i="9" s="1"/>
  <c r="X2114" i="9" l="1"/>
  <c r="AD2111" i="9"/>
  <c r="V2115" i="9"/>
  <c r="W2115" i="9" s="1"/>
  <c r="S2115" i="9"/>
  <c r="AB2112" i="9"/>
  <c r="AA2112" i="9"/>
  <c r="R2116" i="9"/>
  <c r="Y2113" i="9"/>
  <c r="Z2113" i="9" s="1"/>
  <c r="X2115" i="9" l="1"/>
  <c r="AD2112" i="9"/>
  <c r="V2116" i="9"/>
  <c r="W2116" i="9" s="1"/>
  <c r="S2116" i="9"/>
  <c r="Y2114" i="9"/>
  <c r="Z2114" i="9" s="1"/>
  <c r="AB2113" i="9"/>
  <c r="AA2113" i="9"/>
  <c r="R2117" i="9"/>
  <c r="X2116" i="9" l="1"/>
  <c r="AD2113" i="9"/>
  <c r="V2117" i="9"/>
  <c r="W2117" i="9" s="1"/>
  <c r="S2117" i="9"/>
  <c r="X2117" i="9" s="1"/>
  <c r="Y2115" i="9"/>
  <c r="Z2115" i="9" s="1"/>
  <c r="R2118" i="9"/>
  <c r="AA2114" i="9"/>
  <c r="AB2114" i="9"/>
  <c r="AD2114" i="9" l="1"/>
  <c r="V2118" i="9"/>
  <c r="W2118" i="9" s="1"/>
  <c r="S2118" i="9"/>
  <c r="AB2115" i="9"/>
  <c r="AA2115" i="9"/>
  <c r="R2119" i="9"/>
  <c r="Y2116" i="9"/>
  <c r="Z2116" i="9" s="1"/>
  <c r="X2118" i="9" l="1"/>
  <c r="AD2115" i="9"/>
  <c r="V2119" i="9"/>
  <c r="W2119" i="9" s="1"/>
  <c r="S2119" i="9"/>
  <c r="AA2116" i="9"/>
  <c r="AB2116" i="9"/>
  <c r="Y2117" i="9"/>
  <c r="Z2117" i="9" s="1"/>
  <c r="R2120" i="9"/>
  <c r="X2119" i="9" l="1"/>
  <c r="AD2116" i="9"/>
  <c r="V2120" i="9"/>
  <c r="W2120" i="9" s="1"/>
  <c r="S2120" i="9"/>
  <c r="AB2117" i="9"/>
  <c r="AA2117" i="9"/>
  <c r="R2121" i="9"/>
  <c r="Y2118" i="9"/>
  <c r="Z2118" i="9" s="1"/>
  <c r="X2120" i="9" l="1"/>
  <c r="AD2117" i="9"/>
  <c r="V2121" i="9"/>
  <c r="W2121" i="9" s="1"/>
  <c r="S2121" i="9"/>
  <c r="X2121" i="9" s="1"/>
  <c r="AB2118" i="9"/>
  <c r="AA2118" i="9"/>
  <c r="Y2119" i="9"/>
  <c r="Z2119" i="9" s="1"/>
  <c r="R2122" i="9"/>
  <c r="AD2118" i="9" l="1"/>
  <c r="V2122" i="9"/>
  <c r="W2122" i="9" s="1"/>
  <c r="S2122" i="9"/>
  <c r="R2123" i="9"/>
  <c r="Y2120" i="9"/>
  <c r="Z2120" i="9" s="1"/>
  <c r="AB2119" i="9"/>
  <c r="AA2119" i="9"/>
  <c r="X2122" i="9" l="1"/>
  <c r="AD2119" i="9"/>
  <c r="V2123" i="9"/>
  <c r="W2123" i="9" s="1"/>
  <c r="S2123" i="9"/>
  <c r="X2123" i="9" s="1"/>
  <c r="AA2120" i="9"/>
  <c r="AB2120" i="9"/>
  <c r="Y2121" i="9"/>
  <c r="Z2121" i="9" s="1"/>
  <c r="R2124" i="9"/>
  <c r="AD2120" i="9" l="1"/>
  <c r="V2124" i="9"/>
  <c r="W2124" i="9" s="1"/>
  <c r="S2124" i="9"/>
  <c r="R2125" i="9"/>
  <c r="AB2121" i="9"/>
  <c r="AA2121" i="9"/>
  <c r="Y2122" i="9"/>
  <c r="Z2122" i="9" s="1"/>
  <c r="X2124" i="9" l="1"/>
  <c r="AD2121" i="9"/>
  <c r="V2125" i="9"/>
  <c r="W2125" i="9" s="1"/>
  <c r="S2125" i="9"/>
  <c r="X2125" i="9" s="1"/>
  <c r="AA2122" i="9"/>
  <c r="AB2122" i="9"/>
  <c r="Y2123" i="9"/>
  <c r="Z2123" i="9" s="1"/>
  <c r="R2126" i="9"/>
  <c r="AD2122" i="9" l="1"/>
  <c r="V2126" i="9"/>
  <c r="W2126" i="9" s="1"/>
  <c r="S2126" i="9"/>
  <c r="AB2123" i="9"/>
  <c r="AA2123" i="9"/>
  <c r="R2127" i="9"/>
  <c r="Y2124" i="9"/>
  <c r="Z2124" i="9" s="1"/>
  <c r="X2126" i="9" l="1"/>
  <c r="AD2123" i="9"/>
  <c r="V2127" i="9"/>
  <c r="W2127" i="9" s="1"/>
  <c r="S2127" i="9"/>
  <c r="X2127" i="9" s="1"/>
  <c r="AB2124" i="9"/>
  <c r="AA2124" i="9"/>
  <c r="R2128" i="9"/>
  <c r="Y2125" i="9"/>
  <c r="Z2125" i="9" s="1"/>
  <c r="AD2124" i="9" l="1"/>
  <c r="V2128" i="9"/>
  <c r="W2128" i="9" s="1"/>
  <c r="S2128" i="9"/>
  <c r="AB2125" i="9"/>
  <c r="AA2125" i="9"/>
  <c r="Y2126" i="9"/>
  <c r="Z2126" i="9" s="1"/>
  <c r="R2129" i="9"/>
  <c r="X2128" i="9" l="1"/>
  <c r="AD2125" i="9"/>
  <c r="V2129" i="9"/>
  <c r="W2129" i="9" s="1"/>
  <c r="S2129" i="9"/>
  <c r="X2129" i="9" s="1"/>
  <c r="R2130" i="9"/>
  <c r="AB2126" i="9"/>
  <c r="AA2126" i="9"/>
  <c r="Y2127" i="9"/>
  <c r="Z2127" i="9" s="1"/>
  <c r="AD2126" i="9" l="1"/>
  <c r="V2130" i="9"/>
  <c r="W2130" i="9" s="1"/>
  <c r="S2130" i="9"/>
  <c r="AB2127" i="9"/>
  <c r="AA2127" i="9"/>
  <c r="R2131" i="9"/>
  <c r="Y2128" i="9"/>
  <c r="Z2128" i="9" s="1"/>
  <c r="X2130" i="9" l="1"/>
  <c r="AD2127" i="9"/>
  <c r="V2131" i="9"/>
  <c r="W2131" i="9" s="1"/>
  <c r="X2131" i="9" s="1"/>
  <c r="S2131" i="9"/>
  <c r="Y2129" i="9"/>
  <c r="Z2129" i="9" s="1"/>
  <c r="AB2128" i="9"/>
  <c r="AA2128" i="9"/>
  <c r="R2132" i="9"/>
  <c r="AD2128" i="9" l="1"/>
  <c r="V2132" i="9"/>
  <c r="W2132" i="9" s="1"/>
  <c r="S2132" i="9"/>
  <c r="AB2129" i="9"/>
  <c r="AA2129" i="9"/>
  <c r="Y2130" i="9"/>
  <c r="Z2130" i="9" s="1"/>
  <c r="R2133" i="9"/>
  <c r="X2132" i="9" l="1"/>
  <c r="AD2129" i="9"/>
  <c r="V2133" i="9"/>
  <c r="W2133" i="9" s="1"/>
  <c r="S2133" i="9"/>
  <c r="X2133" i="9" s="1"/>
  <c r="AB2130" i="9"/>
  <c r="AA2130" i="9"/>
  <c r="R2134" i="9"/>
  <c r="Y2131" i="9"/>
  <c r="Z2131" i="9" s="1"/>
  <c r="AD2130" i="9" l="1"/>
  <c r="V2134" i="9"/>
  <c r="W2134" i="9" s="1"/>
  <c r="S2134" i="9"/>
  <c r="AB2131" i="9"/>
  <c r="AA2131" i="9"/>
  <c r="R2135" i="9"/>
  <c r="Y2132" i="9"/>
  <c r="Z2132" i="9" s="1"/>
  <c r="X2134" i="9" l="1"/>
  <c r="AD2131" i="9"/>
  <c r="V2135" i="9"/>
  <c r="W2135" i="9" s="1"/>
  <c r="S2135" i="9"/>
  <c r="X2135" i="9" s="1"/>
  <c r="Y2133" i="9"/>
  <c r="Z2133" i="9" s="1"/>
  <c r="AA2132" i="9"/>
  <c r="AB2132" i="9"/>
  <c r="R2136" i="9"/>
  <c r="AD2132" i="9" l="1"/>
  <c r="V2136" i="9"/>
  <c r="W2136" i="9" s="1"/>
  <c r="S2136" i="9"/>
  <c r="Y2134" i="9"/>
  <c r="Z2134" i="9" s="1"/>
  <c r="R2137" i="9"/>
  <c r="AB2133" i="9"/>
  <c r="AA2133" i="9"/>
  <c r="X2136" i="9" l="1"/>
  <c r="AD2133" i="9"/>
  <c r="V2137" i="9"/>
  <c r="W2137" i="9" s="1"/>
  <c r="S2137" i="9"/>
  <c r="X2137" i="9" s="1"/>
  <c r="AB2134" i="9"/>
  <c r="AA2134" i="9"/>
  <c r="R2138" i="9"/>
  <c r="Y2135" i="9"/>
  <c r="Z2135" i="9" s="1"/>
  <c r="AD2134" i="9" l="1"/>
  <c r="V2138" i="9"/>
  <c r="W2138" i="9" s="1"/>
  <c r="S2138" i="9"/>
  <c r="R2139" i="9"/>
  <c r="AB2135" i="9"/>
  <c r="AA2135" i="9"/>
  <c r="Y2136" i="9"/>
  <c r="Z2136" i="9" s="1"/>
  <c r="X2138" i="9" l="1"/>
  <c r="AD2135" i="9"/>
  <c r="V2139" i="9"/>
  <c r="W2139" i="9" s="1"/>
  <c r="S2139" i="9"/>
  <c r="X2139" i="9" s="1"/>
  <c r="AB2136" i="9"/>
  <c r="AA2136" i="9"/>
  <c r="R2140" i="9"/>
  <c r="Y2137" i="9"/>
  <c r="Z2137" i="9" s="1"/>
  <c r="AD2136" i="9" l="1"/>
  <c r="V2140" i="9"/>
  <c r="W2140" i="9" s="1"/>
  <c r="S2140" i="9"/>
  <c r="AB2137" i="9"/>
  <c r="AA2137" i="9"/>
  <c r="R2141" i="9"/>
  <c r="Y2138" i="9"/>
  <c r="Z2138" i="9" s="1"/>
  <c r="X2140" i="9" l="1"/>
  <c r="AD2137" i="9"/>
  <c r="V2141" i="9"/>
  <c r="W2141" i="9" s="1"/>
  <c r="S2141" i="9"/>
  <c r="X2141" i="9" s="1"/>
  <c r="AA2138" i="9"/>
  <c r="AB2138" i="9"/>
  <c r="Y2139" i="9"/>
  <c r="Z2139" i="9" s="1"/>
  <c r="R2142" i="9"/>
  <c r="AD2138" i="9" l="1"/>
  <c r="V2142" i="9"/>
  <c r="W2142" i="9" s="1"/>
  <c r="S2142" i="9"/>
  <c r="AB2139" i="9"/>
  <c r="AA2139" i="9"/>
  <c r="Y2140" i="9"/>
  <c r="Z2140" i="9" s="1"/>
  <c r="R2143" i="9"/>
  <c r="X2142" i="9" l="1"/>
  <c r="AD2139" i="9"/>
  <c r="V2143" i="9"/>
  <c r="W2143" i="9" s="1"/>
  <c r="S2143" i="9"/>
  <c r="AB2140" i="9"/>
  <c r="AA2140" i="9"/>
  <c r="Y2141" i="9"/>
  <c r="Z2141" i="9" s="1"/>
  <c r="R2144" i="9"/>
  <c r="X2143" i="9" l="1"/>
  <c r="AD2140" i="9"/>
  <c r="V2144" i="9"/>
  <c r="W2144" i="9" s="1"/>
  <c r="S2144" i="9"/>
  <c r="AB2141" i="9"/>
  <c r="AA2141" i="9"/>
  <c r="R2145" i="9"/>
  <c r="Y2142" i="9"/>
  <c r="Z2142" i="9" s="1"/>
  <c r="X2144" i="9" l="1"/>
  <c r="AD2141" i="9"/>
  <c r="V2145" i="9"/>
  <c r="W2145" i="9" s="1"/>
  <c r="S2145" i="9"/>
  <c r="X2145" i="9" s="1"/>
  <c r="Y2143" i="9"/>
  <c r="Z2143" i="9" s="1"/>
  <c r="AB2142" i="9"/>
  <c r="AA2142" i="9"/>
  <c r="R2146" i="9"/>
  <c r="AD2142" i="9" l="1"/>
  <c r="V2146" i="9"/>
  <c r="W2146" i="9" s="1"/>
  <c r="S2146" i="9"/>
  <c r="AB2143" i="9"/>
  <c r="AA2143" i="9"/>
  <c r="Y2144" i="9"/>
  <c r="Z2144" i="9" s="1"/>
  <c r="R2147" i="9"/>
  <c r="X2146" i="9" l="1"/>
  <c r="AD2143" i="9"/>
  <c r="V2147" i="9"/>
  <c r="W2147" i="9" s="1"/>
  <c r="X2147" i="9" s="1"/>
  <c r="S2147" i="9"/>
  <c r="AB2144" i="9"/>
  <c r="AA2144" i="9"/>
  <c r="Y2145" i="9"/>
  <c r="Z2145" i="9" s="1"/>
  <c r="R2148" i="9"/>
  <c r="AD2144" i="9" l="1"/>
  <c r="V2148" i="9"/>
  <c r="W2148" i="9" s="1"/>
  <c r="S2148" i="9"/>
  <c r="AB2145" i="9"/>
  <c r="AA2145" i="9"/>
  <c r="R2149" i="9"/>
  <c r="Y2146" i="9"/>
  <c r="Z2146" i="9" s="1"/>
  <c r="X2148" i="9" l="1"/>
  <c r="AD2145" i="9"/>
  <c r="V2149" i="9"/>
  <c r="W2149" i="9" s="1"/>
  <c r="S2149" i="9"/>
  <c r="AB2146" i="9"/>
  <c r="AA2146" i="9"/>
  <c r="Y2147" i="9"/>
  <c r="Z2147" i="9" s="1"/>
  <c r="R2150" i="9"/>
  <c r="X2149" i="9" l="1"/>
  <c r="AD2146" i="9"/>
  <c r="V2150" i="9"/>
  <c r="W2150" i="9" s="1"/>
  <c r="S2150" i="9"/>
  <c r="AB2147" i="9"/>
  <c r="AA2147" i="9"/>
  <c r="R2151" i="9"/>
  <c r="Y2148" i="9"/>
  <c r="Z2148" i="9" s="1"/>
  <c r="X2150" i="9" l="1"/>
  <c r="AD2147" i="9"/>
  <c r="V2151" i="9"/>
  <c r="W2151" i="9" s="1"/>
  <c r="S2151" i="9"/>
  <c r="X2151" i="9" s="1"/>
  <c r="AA2148" i="9"/>
  <c r="AB2148" i="9"/>
  <c r="R2152" i="9"/>
  <c r="Y2149" i="9"/>
  <c r="Z2149" i="9" s="1"/>
  <c r="AD2148" i="9" l="1"/>
  <c r="V2152" i="9"/>
  <c r="W2152" i="9" s="1"/>
  <c r="S2152" i="9"/>
  <c r="AB2149" i="9"/>
  <c r="AA2149" i="9"/>
  <c r="R2153" i="9"/>
  <c r="Y2150" i="9"/>
  <c r="Z2150" i="9" s="1"/>
  <c r="X2152" i="9" l="1"/>
  <c r="AD2149" i="9"/>
  <c r="V2153" i="9"/>
  <c r="W2153" i="9" s="1"/>
  <c r="S2153" i="9"/>
  <c r="X2153" i="9" s="1"/>
  <c r="R2154" i="9"/>
  <c r="AB2150" i="9"/>
  <c r="AA2150" i="9"/>
  <c r="Y2151" i="9"/>
  <c r="Z2151" i="9" s="1"/>
  <c r="AD2150" i="9" l="1"/>
  <c r="V2154" i="9"/>
  <c r="W2154" i="9" s="1"/>
  <c r="S2154" i="9"/>
  <c r="AB2151" i="9"/>
  <c r="AA2151" i="9"/>
  <c r="Y2152" i="9"/>
  <c r="Z2152" i="9" s="1"/>
  <c r="R2155" i="9"/>
  <c r="X2154" i="9" l="1"/>
  <c r="AD2151" i="9"/>
  <c r="V2155" i="9"/>
  <c r="W2155" i="9" s="1"/>
  <c r="S2155" i="9"/>
  <c r="X2155" i="9" s="1"/>
  <c r="AB2152" i="9"/>
  <c r="AA2152" i="9"/>
  <c r="R2156" i="9"/>
  <c r="Y2153" i="9"/>
  <c r="Z2153" i="9" s="1"/>
  <c r="AD2152" i="9" l="1"/>
  <c r="V2156" i="9"/>
  <c r="W2156" i="9" s="1"/>
  <c r="S2156" i="9"/>
  <c r="AB2153" i="9"/>
  <c r="AA2153" i="9"/>
  <c r="R2157" i="9"/>
  <c r="Y2154" i="9"/>
  <c r="Z2154" i="9" s="1"/>
  <c r="X2156" i="9" l="1"/>
  <c r="AD2153" i="9"/>
  <c r="V2157" i="9"/>
  <c r="W2157" i="9" s="1"/>
  <c r="S2157" i="9"/>
  <c r="AA2154" i="9"/>
  <c r="AB2154" i="9"/>
  <c r="R2158" i="9"/>
  <c r="Y2155" i="9"/>
  <c r="Z2155" i="9" s="1"/>
  <c r="X2157" i="9" l="1"/>
  <c r="AD2154" i="9"/>
  <c r="V2158" i="9"/>
  <c r="W2158" i="9" s="1"/>
  <c r="S2158" i="9"/>
  <c r="Y2156" i="9"/>
  <c r="Z2156" i="9" s="1"/>
  <c r="R2159" i="9"/>
  <c r="AB2155" i="9"/>
  <c r="AA2155" i="9"/>
  <c r="X2158" i="9" l="1"/>
  <c r="AD2155" i="9"/>
  <c r="V2159" i="9"/>
  <c r="W2159" i="9" s="1"/>
  <c r="S2159" i="9"/>
  <c r="AB2156" i="9"/>
  <c r="AA2156" i="9"/>
  <c r="R2160" i="9"/>
  <c r="Y2157" i="9"/>
  <c r="Z2157" i="9" s="1"/>
  <c r="X2159" i="9" l="1"/>
  <c r="AD2156" i="9"/>
  <c r="V2160" i="9"/>
  <c r="W2160" i="9" s="1"/>
  <c r="X2160" i="9" s="1"/>
  <c r="S2160" i="9"/>
  <c r="R2161" i="9"/>
  <c r="AB2157" i="9"/>
  <c r="AA2157" i="9"/>
  <c r="Y2158" i="9"/>
  <c r="Z2158" i="9" s="1"/>
  <c r="AD2157" i="9" l="1"/>
  <c r="V2161" i="9"/>
  <c r="W2161" i="9" s="1"/>
  <c r="S2161" i="9"/>
  <c r="AB2158" i="9"/>
  <c r="AA2158" i="9"/>
  <c r="Y2159" i="9"/>
  <c r="Z2159" i="9" s="1"/>
  <c r="R2162" i="9"/>
  <c r="X2161" i="9" l="1"/>
  <c r="AD2158" i="9"/>
  <c r="V2162" i="9"/>
  <c r="W2162" i="9" s="1"/>
  <c r="S2162" i="9"/>
  <c r="AB2159" i="9"/>
  <c r="AA2159" i="9"/>
  <c r="R2163" i="9"/>
  <c r="Y2160" i="9"/>
  <c r="Z2160" i="9" s="1"/>
  <c r="X2162" i="9" l="1"/>
  <c r="AD2159" i="9"/>
  <c r="V2163" i="9"/>
  <c r="W2163" i="9" s="1"/>
  <c r="S2163" i="9"/>
  <c r="X2163" i="9" s="1"/>
  <c r="AB2160" i="9"/>
  <c r="AA2160" i="9"/>
  <c r="R2164" i="9"/>
  <c r="Y2161" i="9"/>
  <c r="Z2161" i="9" s="1"/>
  <c r="AD2160" i="9" l="1"/>
  <c r="V2164" i="9"/>
  <c r="W2164" i="9" s="1"/>
  <c r="S2164" i="9"/>
  <c r="AB2161" i="9"/>
  <c r="AA2161" i="9"/>
  <c r="Y2162" i="9"/>
  <c r="Z2162" i="9" s="1"/>
  <c r="R2165" i="9"/>
  <c r="X2164" i="9" l="1"/>
  <c r="AD2161" i="9"/>
  <c r="V2165" i="9"/>
  <c r="W2165" i="9" s="1"/>
  <c r="S2165" i="9"/>
  <c r="X2165" i="9" s="1"/>
  <c r="AA2162" i="9"/>
  <c r="AB2162" i="9"/>
  <c r="R2166" i="9"/>
  <c r="Y2163" i="9"/>
  <c r="Z2163" i="9" s="1"/>
  <c r="AD2162" i="9" l="1"/>
  <c r="V2166" i="9"/>
  <c r="W2166" i="9" s="1"/>
  <c r="S2166" i="9"/>
  <c r="R2167" i="9"/>
  <c r="AB2163" i="9"/>
  <c r="AA2163" i="9"/>
  <c r="Y2164" i="9"/>
  <c r="Z2164" i="9" s="1"/>
  <c r="X2166" i="9" l="1"/>
  <c r="AD2163" i="9"/>
  <c r="V2167" i="9"/>
  <c r="W2167" i="9" s="1"/>
  <c r="S2167" i="9"/>
  <c r="X2167" i="9" s="1"/>
  <c r="AA2164" i="9"/>
  <c r="AB2164" i="9"/>
  <c r="R2168" i="9"/>
  <c r="Y2165" i="9"/>
  <c r="Z2165" i="9" s="1"/>
  <c r="AD2164" i="9" l="1"/>
  <c r="V2168" i="9"/>
  <c r="W2168" i="9" s="1"/>
  <c r="S2168" i="9"/>
  <c r="AB2165" i="9"/>
  <c r="AA2165" i="9"/>
  <c r="R2169" i="9"/>
  <c r="Y2166" i="9"/>
  <c r="Z2166" i="9" s="1"/>
  <c r="X2168" i="9" l="1"/>
  <c r="AD2165" i="9"/>
  <c r="V2169" i="9"/>
  <c r="W2169" i="9" s="1"/>
  <c r="S2169" i="9"/>
  <c r="X2169" i="9" s="1"/>
  <c r="AB2166" i="9"/>
  <c r="AA2166" i="9"/>
  <c r="R2170" i="9"/>
  <c r="Y2167" i="9"/>
  <c r="Z2167" i="9" s="1"/>
  <c r="AD2166" i="9" l="1"/>
  <c r="V2170" i="9"/>
  <c r="W2170" i="9" s="1"/>
  <c r="S2170" i="9"/>
  <c r="R2171" i="9"/>
  <c r="AB2167" i="9"/>
  <c r="AA2167" i="9"/>
  <c r="Y2168" i="9"/>
  <c r="Z2168" i="9" s="1"/>
  <c r="X2170" i="9" l="1"/>
  <c r="AD2167" i="9"/>
  <c r="V2171" i="9"/>
  <c r="W2171" i="9" s="1"/>
  <c r="S2171" i="9"/>
  <c r="AB2168" i="9"/>
  <c r="AA2168" i="9"/>
  <c r="Y2169" i="9"/>
  <c r="Z2169" i="9" s="1"/>
  <c r="R2172" i="9"/>
  <c r="X2171" i="9" l="1"/>
  <c r="AD2168" i="9"/>
  <c r="V2172" i="9"/>
  <c r="W2172" i="9" s="1"/>
  <c r="X2172" i="9" s="1"/>
  <c r="S2172" i="9"/>
  <c r="R2173" i="9"/>
  <c r="AB2169" i="9"/>
  <c r="AA2169" i="9"/>
  <c r="Y2170" i="9"/>
  <c r="Z2170" i="9" s="1"/>
  <c r="AD2169" i="9" l="1"/>
  <c r="V2173" i="9"/>
  <c r="W2173" i="9" s="1"/>
  <c r="S2173" i="9"/>
  <c r="X2173" i="9" s="1"/>
  <c r="Y2171" i="9"/>
  <c r="Z2171" i="9" s="1"/>
  <c r="R2174" i="9"/>
  <c r="AA2170" i="9"/>
  <c r="AB2170" i="9"/>
  <c r="AD2170" i="9" l="1"/>
  <c r="V2174" i="9"/>
  <c r="W2174" i="9" s="1"/>
  <c r="S2174" i="9"/>
  <c r="AB2171" i="9"/>
  <c r="AA2171" i="9"/>
  <c r="R2175" i="9"/>
  <c r="Y2172" i="9"/>
  <c r="Z2172" i="9" s="1"/>
  <c r="X2174" i="9" l="1"/>
  <c r="AD2171" i="9"/>
  <c r="V2175" i="9"/>
  <c r="W2175" i="9" s="1"/>
  <c r="S2175" i="9"/>
  <c r="R2176" i="9"/>
  <c r="AB2172" i="9"/>
  <c r="AA2172" i="9"/>
  <c r="Y2173" i="9"/>
  <c r="Z2173" i="9" s="1"/>
  <c r="X2175" i="9" l="1"/>
  <c r="AD2172" i="9"/>
  <c r="V2176" i="9"/>
  <c r="W2176" i="9" s="1"/>
  <c r="X2176" i="9" s="1"/>
  <c r="S2176" i="9"/>
  <c r="R2177" i="9"/>
  <c r="AB2173" i="9"/>
  <c r="AA2173" i="9"/>
  <c r="Y2174" i="9"/>
  <c r="Z2174" i="9" s="1"/>
  <c r="AD2173" i="9" l="1"/>
  <c r="V2177" i="9"/>
  <c r="W2177" i="9" s="1"/>
  <c r="S2177" i="9"/>
  <c r="X2177" i="9" s="1"/>
  <c r="Y2175" i="9"/>
  <c r="Z2175" i="9" s="1"/>
  <c r="R2178" i="9"/>
  <c r="AB2174" i="9"/>
  <c r="AA2174" i="9"/>
  <c r="AD2174" i="9" l="1"/>
  <c r="V2178" i="9"/>
  <c r="W2178" i="9" s="1"/>
  <c r="S2178" i="9"/>
  <c r="AB2175" i="9"/>
  <c r="AA2175" i="9"/>
  <c r="Y2176" i="9"/>
  <c r="Z2176" i="9" s="1"/>
  <c r="R2179" i="9"/>
  <c r="X2178" i="9" l="1"/>
  <c r="AD2175" i="9"/>
  <c r="V2179" i="9"/>
  <c r="W2179" i="9" s="1"/>
  <c r="S2179" i="9"/>
  <c r="AB2176" i="9"/>
  <c r="AA2176" i="9"/>
  <c r="Y2177" i="9"/>
  <c r="Z2177" i="9" s="1"/>
  <c r="R2180" i="9"/>
  <c r="X2179" i="9" l="1"/>
  <c r="AD2176" i="9"/>
  <c r="V2180" i="9"/>
  <c r="W2180" i="9" s="1"/>
  <c r="S2180" i="9"/>
  <c r="AB2177" i="9"/>
  <c r="AA2177" i="9"/>
  <c r="R2181" i="9"/>
  <c r="Y2178" i="9"/>
  <c r="Z2178" i="9" s="1"/>
  <c r="X2180" i="9" l="1"/>
  <c r="AD2177" i="9"/>
  <c r="V2181" i="9"/>
  <c r="W2181" i="9" s="1"/>
  <c r="S2181" i="9"/>
  <c r="X2181" i="9" s="1"/>
  <c r="AB2178" i="9"/>
  <c r="AA2178" i="9"/>
  <c r="R2182" i="9"/>
  <c r="Y2179" i="9"/>
  <c r="Z2179" i="9" s="1"/>
  <c r="AD2178" i="9" l="1"/>
  <c r="V2182" i="9"/>
  <c r="W2182" i="9" s="1"/>
  <c r="S2182" i="9"/>
  <c r="AB2179" i="9"/>
  <c r="AA2179" i="9"/>
  <c r="R2183" i="9"/>
  <c r="Y2180" i="9"/>
  <c r="Z2180" i="9" s="1"/>
  <c r="X2182" i="9" l="1"/>
  <c r="AD2179" i="9"/>
  <c r="V2183" i="9"/>
  <c r="W2183" i="9" s="1"/>
  <c r="S2183" i="9"/>
  <c r="X2183" i="9" s="1"/>
  <c r="AA2180" i="9"/>
  <c r="AB2180" i="9"/>
  <c r="Y2181" i="9"/>
  <c r="Z2181" i="9" s="1"/>
  <c r="R2184" i="9"/>
  <c r="AD2180" i="9" l="1"/>
  <c r="V2184" i="9"/>
  <c r="W2184" i="9" s="1"/>
  <c r="S2184" i="9"/>
  <c r="R2185" i="9"/>
  <c r="AB2181" i="9"/>
  <c r="AA2181" i="9"/>
  <c r="Y2182" i="9"/>
  <c r="Z2182" i="9" s="1"/>
  <c r="X2184" i="9" l="1"/>
  <c r="V2185" i="9"/>
  <c r="W2185" i="9" s="1"/>
  <c r="S2185" i="9"/>
  <c r="AB2182" i="9"/>
  <c r="AA2182" i="9"/>
  <c r="Y2183" i="9"/>
  <c r="Z2183" i="9" s="1"/>
  <c r="R2186" i="9"/>
  <c r="AD2181" i="9"/>
  <c r="I25" i="5"/>
  <c r="X2185" i="9" l="1"/>
  <c r="V2186" i="9"/>
  <c r="W2186" i="9" s="1"/>
  <c r="S2186" i="9"/>
  <c r="R2187" i="9"/>
  <c r="AB2183" i="9"/>
  <c r="AA2183" i="9"/>
  <c r="Y2184" i="9"/>
  <c r="Z2184" i="9" s="1"/>
  <c r="AD2182" i="9"/>
  <c r="X2186" i="9" l="1"/>
  <c r="AD2183" i="9"/>
  <c r="V2187" i="9"/>
  <c r="W2187" i="9" s="1"/>
  <c r="S2187" i="9"/>
  <c r="AB2184" i="9"/>
  <c r="AA2184" i="9"/>
  <c r="Y2185" i="9"/>
  <c r="Z2185" i="9" s="1"/>
  <c r="R2188" i="9"/>
  <c r="X2187" i="9" l="1"/>
  <c r="AD2184" i="9"/>
  <c r="V2188" i="9"/>
  <c r="W2188" i="9" s="1"/>
  <c r="S2188" i="9"/>
  <c r="AB2185" i="9"/>
  <c r="AA2185" i="9"/>
  <c r="R2189" i="9"/>
  <c r="Y2186" i="9"/>
  <c r="Z2186" i="9" s="1"/>
  <c r="X2188" i="9" l="1"/>
  <c r="V2189" i="9"/>
  <c r="W2189" i="9" s="1"/>
  <c r="S2189" i="9"/>
  <c r="AA2186" i="9"/>
  <c r="AB2186" i="9"/>
  <c r="R2190" i="9"/>
  <c r="Y2187" i="9"/>
  <c r="Z2187" i="9" s="1"/>
  <c r="AD2185" i="9"/>
  <c r="X2189" i="9" l="1"/>
  <c r="V2190" i="9"/>
  <c r="W2190" i="9" s="1"/>
  <c r="X2190" i="9" s="1"/>
  <c r="S2190" i="9"/>
  <c r="R2191" i="9"/>
  <c r="AD2186" i="9"/>
  <c r="AB2187" i="9"/>
  <c r="AA2187" i="9"/>
  <c r="Y2188" i="9"/>
  <c r="Z2188" i="9" s="1"/>
  <c r="AD2187" i="9" l="1"/>
  <c r="V2191" i="9"/>
  <c r="W2191" i="9" s="1"/>
  <c r="S2191" i="9"/>
  <c r="X2191" i="9" s="1"/>
  <c r="AB2188" i="9"/>
  <c r="AA2188" i="9"/>
  <c r="R2192" i="9"/>
  <c r="Y2189" i="9"/>
  <c r="Z2189" i="9" s="1"/>
  <c r="AD2188" i="9" l="1"/>
  <c r="V2192" i="9"/>
  <c r="W2192" i="9" s="1"/>
  <c r="S2192" i="9"/>
  <c r="AB2189" i="9"/>
  <c r="AA2189" i="9"/>
  <c r="R2193" i="9"/>
  <c r="Y2190" i="9"/>
  <c r="Z2190" i="9" s="1"/>
  <c r="X2192" i="9" l="1"/>
  <c r="AD2189" i="9"/>
  <c r="V2193" i="9"/>
  <c r="W2193" i="9" s="1"/>
  <c r="S2193" i="9"/>
  <c r="Y2191" i="9"/>
  <c r="Z2191" i="9" s="1"/>
  <c r="R2194" i="9"/>
  <c r="AB2190" i="9"/>
  <c r="AA2190" i="9"/>
  <c r="X2193" i="9" l="1"/>
  <c r="AD2190" i="9"/>
  <c r="V2194" i="9"/>
  <c r="W2194" i="9" s="1"/>
  <c r="S2194" i="9"/>
  <c r="AB2191" i="9"/>
  <c r="AA2191" i="9"/>
  <c r="R2195" i="9"/>
  <c r="Y2192" i="9"/>
  <c r="Z2192" i="9" s="1"/>
  <c r="X2194" i="9" l="1"/>
  <c r="AD2191" i="9"/>
  <c r="V2195" i="9"/>
  <c r="W2195" i="9" s="1"/>
  <c r="X2195" i="9" s="1"/>
  <c r="S2195" i="9"/>
  <c r="R2196" i="9"/>
  <c r="AB2192" i="9"/>
  <c r="AA2192" i="9"/>
  <c r="Y2193" i="9"/>
  <c r="Z2193" i="9" s="1"/>
  <c r="AD2192" i="9" l="1"/>
  <c r="V2196" i="9"/>
  <c r="W2196" i="9" s="1"/>
  <c r="S2196" i="9"/>
  <c r="R2197" i="9"/>
  <c r="AB2193" i="9"/>
  <c r="AA2193" i="9"/>
  <c r="Y2194" i="9"/>
  <c r="Z2194" i="9" s="1"/>
  <c r="X2196" i="9" l="1"/>
  <c r="AD2193" i="9"/>
  <c r="V2197" i="9"/>
  <c r="W2197" i="9" s="1"/>
  <c r="S2197" i="9"/>
  <c r="X2197" i="9" s="1"/>
  <c r="AA2194" i="9"/>
  <c r="AB2194" i="9"/>
  <c r="Y2195" i="9"/>
  <c r="Z2195" i="9" s="1"/>
  <c r="R2198" i="9"/>
  <c r="AD2194" i="9" l="1"/>
  <c r="V2198" i="9"/>
  <c r="W2198" i="9" s="1"/>
  <c r="S2198" i="9"/>
  <c r="R2199" i="9"/>
  <c r="AB2195" i="9"/>
  <c r="AA2195" i="9"/>
  <c r="Y2196" i="9"/>
  <c r="Z2196" i="9" s="1"/>
  <c r="X2198" i="9" l="1"/>
  <c r="AD2195" i="9"/>
  <c r="V2199" i="9"/>
  <c r="W2199" i="9" s="1"/>
  <c r="S2199" i="9"/>
  <c r="X2199" i="9" s="1"/>
  <c r="AA2196" i="9"/>
  <c r="AB2196" i="9"/>
  <c r="R2200" i="9"/>
  <c r="Y2197" i="9"/>
  <c r="Z2197" i="9" s="1"/>
  <c r="AD2196" i="9" l="1"/>
  <c r="V2200" i="9"/>
  <c r="W2200" i="9" s="1"/>
  <c r="S2200" i="9"/>
  <c r="AB2197" i="9"/>
  <c r="AA2197" i="9"/>
  <c r="R2201" i="9"/>
  <c r="Y2198" i="9"/>
  <c r="Z2198" i="9" s="1"/>
  <c r="X2200" i="9" l="1"/>
  <c r="AD2197" i="9"/>
  <c r="V2201" i="9"/>
  <c r="W2201" i="9" s="1"/>
  <c r="S2201" i="9"/>
  <c r="AB2198" i="9"/>
  <c r="AA2198" i="9"/>
  <c r="R2202" i="9"/>
  <c r="Y2199" i="9"/>
  <c r="Z2199" i="9" s="1"/>
  <c r="X2201" i="9" l="1"/>
  <c r="AD2198" i="9"/>
  <c r="V2202" i="9"/>
  <c r="W2202" i="9" s="1"/>
  <c r="S2202" i="9"/>
  <c r="AB2199" i="9"/>
  <c r="AA2199" i="9"/>
  <c r="R2203" i="9"/>
  <c r="Y2200" i="9"/>
  <c r="Z2200" i="9" s="1"/>
  <c r="X2202" i="9" l="1"/>
  <c r="AD2199" i="9"/>
  <c r="V2203" i="9"/>
  <c r="W2203" i="9" s="1"/>
  <c r="S2203" i="9"/>
  <c r="Y2201" i="9"/>
  <c r="Z2201" i="9" s="1"/>
  <c r="AB2200" i="9"/>
  <c r="AA2200" i="9"/>
  <c r="R2204" i="9"/>
  <c r="X2203" i="9" l="1"/>
  <c r="AD2200" i="9"/>
  <c r="V2204" i="9"/>
  <c r="W2204" i="9" s="1"/>
  <c r="S2204" i="9"/>
  <c r="R2205" i="9"/>
  <c r="Y2202" i="9"/>
  <c r="Z2202" i="9" s="1"/>
  <c r="AB2201" i="9"/>
  <c r="AA2201" i="9"/>
  <c r="X2204" i="9" l="1"/>
  <c r="AD2201" i="9"/>
  <c r="V2205" i="9"/>
  <c r="W2205" i="9" s="1"/>
  <c r="S2205" i="9"/>
  <c r="AA2202" i="9"/>
  <c r="AB2202" i="9"/>
  <c r="R2206" i="9"/>
  <c r="Y2203" i="9"/>
  <c r="Z2203" i="9" s="1"/>
  <c r="X2205" i="9" l="1"/>
  <c r="AD2202" i="9"/>
  <c r="V2206" i="9"/>
  <c r="W2206" i="9" s="1"/>
  <c r="X2206" i="9" s="1"/>
  <c r="S2206" i="9"/>
  <c r="Y2204" i="9"/>
  <c r="Z2204" i="9" s="1"/>
  <c r="AB2203" i="9"/>
  <c r="AA2203" i="9"/>
  <c r="R2207" i="9"/>
  <c r="AD2203" i="9" l="1"/>
  <c r="V2207" i="9"/>
  <c r="W2207" i="9" s="1"/>
  <c r="S2207" i="9"/>
  <c r="AB2204" i="9"/>
  <c r="AA2204" i="9"/>
  <c r="Y2205" i="9"/>
  <c r="Z2205" i="9" s="1"/>
  <c r="R2208" i="9"/>
  <c r="X2207" i="9" l="1"/>
  <c r="AD2204" i="9"/>
  <c r="V2208" i="9"/>
  <c r="W2208" i="9" s="1"/>
  <c r="S2208" i="9"/>
  <c r="AB2205" i="9"/>
  <c r="AA2205" i="9"/>
  <c r="Y2206" i="9"/>
  <c r="Z2206" i="9" s="1"/>
  <c r="R2209" i="9"/>
  <c r="X2208" i="9" l="1"/>
  <c r="AD2205" i="9"/>
  <c r="V2209" i="9"/>
  <c r="W2209" i="9" s="1"/>
  <c r="S2209" i="9"/>
  <c r="X2209" i="9" s="1"/>
  <c r="AB2206" i="9"/>
  <c r="AA2206" i="9"/>
  <c r="R2210" i="9"/>
  <c r="Y2207" i="9"/>
  <c r="Z2207" i="9" s="1"/>
  <c r="AD2206" i="9" l="1"/>
  <c r="V2210" i="9"/>
  <c r="W2210" i="9" s="1"/>
  <c r="S2210" i="9"/>
  <c r="AB2207" i="9"/>
  <c r="AA2207" i="9"/>
  <c r="R2211" i="9"/>
  <c r="Y2208" i="9"/>
  <c r="Z2208" i="9" s="1"/>
  <c r="X2210" i="9" l="1"/>
  <c r="AD2207" i="9"/>
  <c r="V2211" i="9"/>
  <c r="W2211" i="9" s="1"/>
  <c r="S2211" i="9"/>
  <c r="X2211" i="9" s="1"/>
  <c r="AB2208" i="9"/>
  <c r="AA2208" i="9"/>
  <c r="Y2209" i="9"/>
  <c r="Z2209" i="9" s="1"/>
  <c r="R2212" i="9"/>
  <c r="AD2208" i="9" l="1"/>
  <c r="V2212" i="9"/>
  <c r="W2212" i="9" s="1"/>
  <c r="S2212" i="9"/>
  <c r="AB2209" i="9"/>
  <c r="AA2209" i="9"/>
  <c r="R2213" i="9"/>
  <c r="Y2210" i="9"/>
  <c r="Z2210" i="9" s="1"/>
  <c r="X2212" i="9" l="1"/>
  <c r="AD2209" i="9"/>
  <c r="V2213" i="9"/>
  <c r="W2213" i="9" s="1"/>
  <c r="S2213" i="9"/>
  <c r="X2213" i="9" s="1"/>
  <c r="AA2210" i="9"/>
  <c r="AB2210" i="9"/>
  <c r="Y2211" i="9"/>
  <c r="Z2211" i="9" s="1"/>
  <c r="R2214" i="9"/>
  <c r="AD2210" i="9" l="1"/>
  <c r="V2214" i="9"/>
  <c r="W2214" i="9" s="1"/>
  <c r="S2214" i="9"/>
  <c r="Y2212" i="9"/>
  <c r="Z2212" i="9" s="1"/>
  <c r="R2215" i="9"/>
  <c r="AB2211" i="9"/>
  <c r="AA2211" i="9"/>
  <c r="X2214" i="9" l="1"/>
  <c r="AD2211" i="9"/>
  <c r="V2215" i="9"/>
  <c r="W2215" i="9" s="1"/>
  <c r="S2215" i="9"/>
  <c r="AA2212" i="9"/>
  <c r="AB2212" i="9"/>
  <c r="R2216" i="9"/>
  <c r="Y2213" i="9"/>
  <c r="Z2213" i="9" s="1"/>
  <c r="X2215" i="9" l="1"/>
  <c r="AD2212" i="9"/>
  <c r="V2216" i="9"/>
  <c r="W2216" i="9" s="1"/>
  <c r="S2216" i="9"/>
  <c r="AB2213" i="9"/>
  <c r="AA2213" i="9"/>
  <c r="R2217" i="9"/>
  <c r="Y2214" i="9"/>
  <c r="Z2214" i="9" s="1"/>
  <c r="X2216" i="9" l="1"/>
  <c r="AD2213" i="9"/>
  <c r="V2217" i="9"/>
  <c r="W2217" i="9" s="1"/>
  <c r="S2217" i="9"/>
  <c r="X2217" i="9" s="1"/>
  <c r="AB2214" i="9"/>
  <c r="AA2214" i="9"/>
  <c r="Y2215" i="9"/>
  <c r="Z2215" i="9" s="1"/>
  <c r="R2218" i="9"/>
  <c r="AD2214" i="9" l="1"/>
  <c r="V2218" i="9"/>
  <c r="W2218" i="9" s="1"/>
  <c r="S2218" i="9"/>
  <c r="R2219" i="9"/>
  <c r="Y2216" i="9"/>
  <c r="Z2216" i="9" s="1"/>
  <c r="AB2215" i="9"/>
  <c r="AA2215" i="9"/>
  <c r="X2218" i="9" l="1"/>
  <c r="AD2215" i="9"/>
  <c r="V2219" i="9"/>
  <c r="W2219" i="9" s="1"/>
  <c r="S2219" i="9"/>
  <c r="AB2216" i="9"/>
  <c r="AA2216" i="9"/>
  <c r="Y2217" i="9"/>
  <c r="Z2217" i="9" s="1"/>
  <c r="R2220" i="9"/>
  <c r="X2219" i="9" l="1"/>
  <c r="AD2216" i="9"/>
  <c r="V2220" i="9"/>
  <c r="W2220" i="9" s="1"/>
  <c r="S2220" i="9"/>
  <c r="R2221" i="9"/>
  <c r="AB2217" i="9"/>
  <c r="AA2217" i="9"/>
  <c r="Y2218" i="9"/>
  <c r="Z2218" i="9" s="1"/>
  <c r="X2220" i="9" l="1"/>
  <c r="AD2217" i="9"/>
  <c r="V2221" i="9"/>
  <c r="W2221" i="9" s="1"/>
  <c r="S2221" i="9"/>
  <c r="Y2219" i="9"/>
  <c r="Z2219" i="9" s="1"/>
  <c r="R2222" i="9"/>
  <c r="AA2218" i="9"/>
  <c r="AB2218" i="9"/>
  <c r="X2221" i="9" l="1"/>
  <c r="AD2218" i="9"/>
  <c r="V2222" i="9"/>
  <c r="W2222" i="9" s="1"/>
  <c r="S2222" i="9"/>
  <c r="R2223" i="9"/>
  <c r="Y2220" i="9"/>
  <c r="Z2220" i="9" s="1"/>
  <c r="AB2219" i="9"/>
  <c r="AA2219" i="9"/>
  <c r="X2222" i="9" l="1"/>
  <c r="AD2219" i="9"/>
  <c r="V2223" i="9"/>
  <c r="W2223" i="9" s="1"/>
  <c r="S2223" i="9"/>
  <c r="X2223" i="9" s="1"/>
  <c r="AB2220" i="9"/>
  <c r="AA2220" i="9"/>
  <c r="R2224" i="9"/>
  <c r="Y2221" i="9"/>
  <c r="Z2221" i="9" s="1"/>
  <c r="AD2220" i="9" l="1"/>
  <c r="V2224" i="9"/>
  <c r="W2224" i="9" s="1"/>
  <c r="S2224" i="9"/>
  <c r="Y2222" i="9"/>
  <c r="Z2222" i="9" s="1"/>
  <c r="AB2221" i="9"/>
  <c r="AA2221" i="9"/>
  <c r="R2225" i="9"/>
  <c r="X2224" i="9" l="1"/>
  <c r="AD2221" i="9"/>
  <c r="V2225" i="9"/>
  <c r="W2225" i="9" s="1"/>
  <c r="S2225" i="9"/>
  <c r="X2225" i="9" s="1"/>
  <c r="R2226" i="9"/>
  <c r="AB2222" i="9"/>
  <c r="AA2222" i="9"/>
  <c r="Y2223" i="9"/>
  <c r="Z2223" i="9" s="1"/>
  <c r="AD2222" i="9" l="1"/>
  <c r="V2226" i="9"/>
  <c r="W2226" i="9" s="1"/>
  <c r="S2226" i="9"/>
  <c r="R2227" i="9"/>
  <c r="AB2223" i="9"/>
  <c r="AA2223" i="9"/>
  <c r="Y2224" i="9"/>
  <c r="Z2224" i="9" s="1"/>
  <c r="X2226" i="9" l="1"/>
  <c r="AD2223" i="9"/>
  <c r="V2227" i="9"/>
  <c r="W2227" i="9" s="1"/>
  <c r="S2227" i="9"/>
  <c r="X2227" i="9" s="1"/>
  <c r="Y2225" i="9"/>
  <c r="Z2225" i="9" s="1"/>
  <c r="AB2224" i="9"/>
  <c r="AA2224" i="9"/>
  <c r="R2228" i="9"/>
  <c r="AD2224" i="9" l="1"/>
  <c r="V2228" i="9"/>
  <c r="W2228" i="9" s="1"/>
  <c r="S2228" i="9"/>
  <c r="AB2225" i="9"/>
  <c r="AA2225" i="9"/>
  <c r="R2229" i="9"/>
  <c r="Y2226" i="9"/>
  <c r="Z2226" i="9" s="1"/>
  <c r="X2228" i="9" l="1"/>
  <c r="AD2225" i="9"/>
  <c r="V2229" i="9"/>
  <c r="W2229" i="9" s="1"/>
  <c r="S2229" i="9"/>
  <c r="AA2226" i="9"/>
  <c r="AB2226" i="9"/>
  <c r="R2230" i="9"/>
  <c r="Y2227" i="9"/>
  <c r="Z2227" i="9" s="1"/>
  <c r="X2229" i="9" l="1"/>
  <c r="AD2226" i="9"/>
  <c r="V2230" i="9"/>
  <c r="W2230" i="9" s="1"/>
  <c r="X2230" i="9" s="1"/>
  <c r="S2230" i="9"/>
  <c r="Y2228" i="9"/>
  <c r="Z2228" i="9" s="1"/>
  <c r="AB2227" i="9"/>
  <c r="AA2227" i="9"/>
  <c r="R2231" i="9"/>
  <c r="AD2227" i="9" l="1"/>
  <c r="V2231" i="9"/>
  <c r="W2231" i="9" s="1"/>
  <c r="S2231" i="9"/>
  <c r="AA2228" i="9"/>
  <c r="AB2228" i="9"/>
  <c r="Y2229" i="9"/>
  <c r="Z2229" i="9" s="1"/>
  <c r="R2232" i="9"/>
  <c r="X2231" i="9" l="1"/>
  <c r="AD2228" i="9"/>
  <c r="V2232" i="9"/>
  <c r="W2232" i="9" s="1"/>
  <c r="S2232" i="9"/>
  <c r="AB2229" i="9"/>
  <c r="AA2229" i="9"/>
  <c r="Y2230" i="9"/>
  <c r="Z2230" i="9" s="1"/>
  <c r="R2233" i="9"/>
  <c r="X2232" i="9" l="1"/>
  <c r="AD2229" i="9"/>
  <c r="V2233" i="9"/>
  <c r="W2233" i="9" s="1"/>
  <c r="S2233" i="9"/>
  <c r="X2233" i="9" s="1"/>
  <c r="R2234" i="9"/>
  <c r="AB2230" i="9"/>
  <c r="AA2230" i="9"/>
  <c r="Y2231" i="9"/>
  <c r="Z2231" i="9" s="1"/>
  <c r="AD2230" i="9" l="1"/>
  <c r="V2234" i="9"/>
  <c r="W2234" i="9" s="1"/>
  <c r="S2234" i="9"/>
  <c r="AB2231" i="9"/>
  <c r="AA2231" i="9"/>
  <c r="Y2232" i="9"/>
  <c r="Z2232" i="9" s="1"/>
  <c r="R2235" i="9"/>
  <c r="X2234" i="9" l="1"/>
  <c r="AD2231" i="9"/>
  <c r="V2235" i="9"/>
  <c r="W2235" i="9" s="1"/>
  <c r="S2235" i="9"/>
  <c r="X2235" i="9" s="1"/>
  <c r="Y2233" i="9"/>
  <c r="Z2233" i="9" s="1"/>
  <c r="R2236" i="9"/>
  <c r="AB2232" i="9"/>
  <c r="AA2232" i="9"/>
  <c r="AD2232" i="9" l="1"/>
  <c r="V2236" i="9"/>
  <c r="W2236" i="9" s="1"/>
  <c r="S2236" i="9"/>
  <c r="AB2233" i="9"/>
  <c r="AA2233" i="9"/>
  <c r="R2237" i="9"/>
  <c r="Y2234" i="9"/>
  <c r="Z2234" i="9" s="1"/>
  <c r="X2236" i="9" l="1"/>
  <c r="AD2233" i="9"/>
  <c r="V2237" i="9"/>
  <c r="W2237" i="9" s="1"/>
  <c r="S2237" i="9"/>
  <c r="X2237" i="9" s="1"/>
  <c r="R2238" i="9"/>
  <c r="AA2234" i="9"/>
  <c r="AB2234" i="9"/>
  <c r="Y2235" i="9"/>
  <c r="Z2235" i="9" s="1"/>
  <c r="AD2234" i="9" l="1"/>
  <c r="V2238" i="9"/>
  <c r="W2238" i="9" s="1"/>
  <c r="S2238" i="9"/>
  <c r="AB2235" i="9"/>
  <c r="AA2235" i="9"/>
  <c r="R2239" i="9"/>
  <c r="Y2236" i="9"/>
  <c r="Z2236" i="9" s="1"/>
  <c r="X2238" i="9" l="1"/>
  <c r="AD2235" i="9"/>
  <c r="V2239" i="9"/>
  <c r="W2239" i="9" s="1"/>
  <c r="S2239" i="9"/>
  <c r="AB2236" i="9"/>
  <c r="AA2236" i="9"/>
  <c r="R2240" i="9"/>
  <c r="Y2237" i="9"/>
  <c r="Z2237" i="9" s="1"/>
  <c r="X2239" i="9" l="1"/>
  <c r="AD2236" i="9"/>
  <c r="V2240" i="9"/>
  <c r="W2240" i="9" s="1"/>
  <c r="S2240" i="9"/>
  <c r="AB2237" i="9"/>
  <c r="AA2237" i="9"/>
  <c r="Y2238" i="9"/>
  <c r="Z2238" i="9" s="1"/>
  <c r="R2241" i="9"/>
  <c r="X2240" i="9" l="1"/>
  <c r="AD2237" i="9"/>
  <c r="V2241" i="9"/>
  <c r="W2241" i="9" s="1"/>
  <c r="S2241" i="9"/>
  <c r="R2242" i="9"/>
  <c r="AB2238" i="9"/>
  <c r="AA2238" i="9"/>
  <c r="Y2239" i="9"/>
  <c r="Z2239" i="9" s="1"/>
  <c r="X2241" i="9" l="1"/>
  <c r="AD2238" i="9"/>
  <c r="V2242" i="9"/>
  <c r="W2242" i="9" s="1"/>
  <c r="S2242" i="9"/>
  <c r="AB2239" i="9"/>
  <c r="AA2239" i="9"/>
  <c r="R2243" i="9"/>
  <c r="Y2240" i="9"/>
  <c r="Z2240" i="9" s="1"/>
  <c r="X2242" i="9" l="1"/>
  <c r="AD2239" i="9"/>
  <c r="V2243" i="9"/>
  <c r="W2243" i="9" s="1"/>
  <c r="S2243" i="9"/>
  <c r="R2244" i="9"/>
  <c r="AA2240" i="9"/>
  <c r="AB2240" i="9"/>
  <c r="Y2241" i="9"/>
  <c r="Z2241" i="9" s="1"/>
  <c r="X2243" i="9" l="1"/>
  <c r="AD2240" i="9"/>
  <c r="V2244" i="9"/>
  <c r="W2244" i="9" s="1"/>
  <c r="S2244" i="9"/>
  <c r="AB2241" i="9"/>
  <c r="AA2241" i="9"/>
  <c r="R2245" i="9"/>
  <c r="Y2242" i="9"/>
  <c r="Z2242" i="9" s="1"/>
  <c r="X2244" i="9" l="1"/>
  <c r="AD2241" i="9"/>
  <c r="V2245" i="9"/>
  <c r="W2245" i="9" s="1"/>
  <c r="S2245" i="9"/>
  <c r="AB2242" i="9"/>
  <c r="AA2242" i="9"/>
  <c r="Y2243" i="9"/>
  <c r="Z2243" i="9" s="1"/>
  <c r="R2246" i="9"/>
  <c r="X2245" i="9" l="1"/>
  <c r="AD2242" i="9"/>
  <c r="V2246" i="9"/>
  <c r="W2246" i="9" s="1"/>
  <c r="S2246" i="9"/>
  <c r="AB2243" i="9"/>
  <c r="AA2243" i="9"/>
  <c r="R2247" i="9"/>
  <c r="Y2244" i="9"/>
  <c r="Z2244" i="9" s="1"/>
  <c r="X2246" i="9" l="1"/>
  <c r="AD2243" i="9"/>
  <c r="V2247" i="9"/>
  <c r="W2247" i="9" s="1"/>
  <c r="S2247" i="9"/>
  <c r="X2247" i="9" s="1"/>
  <c r="AB2244" i="9"/>
  <c r="AA2244" i="9"/>
  <c r="R2248" i="9"/>
  <c r="Y2245" i="9"/>
  <c r="Z2245" i="9" s="1"/>
  <c r="AD2244" i="9" l="1"/>
  <c r="V2248" i="9"/>
  <c r="W2248" i="9" s="1"/>
  <c r="S2248" i="9"/>
  <c r="AB2245" i="9"/>
  <c r="AA2245" i="9"/>
  <c r="R2249" i="9"/>
  <c r="Y2246" i="9"/>
  <c r="Z2246" i="9" s="1"/>
  <c r="X2248" i="9" l="1"/>
  <c r="AD2245" i="9"/>
  <c r="V2249" i="9"/>
  <c r="W2249" i="9" s="1"/>
  <c r="S2249" i="9"/>
  <c r="X2249" i="9" s="1"/>
  <c r="AA2246" i="9"/>
  <c r="AB2246" i="9"/>
  <c r="R2250" i="9"/>
  <c r="Y2247" i="9"/>
  <c r="Z2247" i="9" s="1"/>
  <c r="AD2246" i="9" l="1"/>
  <c r="V2250" i="9"/>
  <c r="W2250" i="9" s="1"/>
  <c r="S2250" i="9"/>
  <c r="Y2248" i="9"/>
  <c r="Z2248" i="9" s="1"/>
  <c r="AB2247" i="9"/>
  <c r="AA2247" i="9"/>
  <c r="R2251" i="9"/>
  <c r="X2250" i="9" l="1"/>
  <c r="AD2247" i="9"/>
  <c r="V2251" i="9"/>
  <c r="W2251" i="9" s="1"/>
  <c r="S2251" i="9"/>
  <c r="X2251" i="9" s="1"/>
  <c r="AB2248" i="9"/>
  <c r="AA2248" i="9"/>
  <c r="R2252" i="9"/>
  <c r="Y2249" i="9"/>
  <c r="Z2249" i="9" s="1"/>
  <c r="AD2248" i="9" l="1"/>
  <c r="V2252" i="9"/>
  <c r="W2252" i="9" s="1"/>
  <c r="S2252" i="9"/>
  <c r="AB2249" i="9"/>
  <c r="AA2249" i="9"/>
  <c r="R2253" i="9"/>
  <c r="Y2250" i="9"/>
  <c r="Z2250" i="9" s="1"/>
  <c r="X2252" i="9" l="1"/>
  <c r="AD2249" i="9"/>
  <c r="V2253" i="9"/>
  <c r="W2253" i="9" s="1"/>
  <c r="S2253" i="9"/>
  <c r="AA2250" i="9"/>
  <c r="AB2250" i="9"/>
  <c r="R2254" i="9"/>
  <c r="Y2251" i="9"/>
  <c r="Z2251" i="9" s="1"/>
  <c r="X2253" i="9" l="1"/>
  <c r="AD2250" i="9"/>
  <c r="V2254" i="9"/>
  <c r="W2254" i="9" s="1"/>
  <c r="S2254" i="9"/>
  <c r="AB2251" i="9"/>
  <c r="AA2251" i="9"/>
  <c r="R2255" i="9"/>
  <c r="Y2252" i="9"/>
  <c r="Z2252" i="9" s="1"/>
  <c r="X2254" i="9" l="1"/>
  <c r="AD2251" i="9"/>
  <c r="V2255" i="9"/>
  <c r="W2255" i="9" s="1"/>
  <c r="S2255" i="9"/>
  <c r="X2255" i="9" s="1"/>
  <c r="R2256" i="9"/>
  <c r="Y2253" i="9"/>
  <c r="Z2253" i="9" s="1"/>
  <c r="AA2252" i="9"/>
  <c r="AB2252" i="9"/>
  <c r="AD2252" i="9" l="1"/>
  <c r="V2256" i="9"/>
  <c r="W2256" i="9" s="1"/>
  <c r="S2256" i="9"/>
  <c r="Y2254" i="9"/>
  <c r="Z2254" i="9" s="1"/>
  <c r="R2257" i="9"/>
  <c r="AB2253" i="9"/>
  <c r="AA2253" i="9"/>
  <c r="X2256" i="9" l="1"/>
  <c r="AD2253" i="9"/>
  <c r="V2257" i="9"/>
  <c r="W2257" i="9" s="1"/>
  <c r="S2257" i="9"/>
  <c r="X2257" i="9" s="1"/>
  <c r="R2258" i="9"/>
  <c r="Y2255" i="9"/>
  <c r="Z2255" i="9" s="1"/>
  <c r="AB2254" i="9"/>
  <c r="AA2254" i="9"/>
  <c r="AD2254" i="9" l="1"/>
  <c r="V2258" i="9"/>
  <c r="W2258" i="9" s="1"/>
  <c r="S2258" i="9"/>
  <c r="AB2255" i="9"/>
  <c r="AA2255" i="9"/>
  <c r="R2259" i="9"/>
  <c r="Y2256" i="9"/>
  <c r="Z2256" i="9" s="1"/>
  <c r="X2258" i="9" l="1"/>
  <c r="AD2255" i="9"/>
  <c r="V2259" i="9"/>
  <c r="W2259" i="9" s="1"/>
  <c r="X2259" i="9" s="1"/>
  <c r="S2259" i="9"/>
  <c r="Y2257" i="9"/>
  <c r="Z2257" i="9" s="1"/>
  <c r="AA2256" i="9"/>
  <c r="AB2256" i="9"/>
  <c r="R2260" i="9"/>
  <c r="AD2256" i="9" l="1"/>
  <c r="V2260" i="9"/>
  <c r="W2260" i="9" s="1"/>
  <c r="S2260" i="9"/>
  <c r="AB2257" i="9"/>
  <c r="AA2257" i="9"/>
  <c r="Y2258" i="9"/>
  <c r="Z2258" i="9" s="1"/>
  <c r="R2261" i="9"/>
  <c r="X2260" i="9" l="1"/>
  <c r="AD2257" i="9"/>
  <c r="V2261" i="9"/>
  <c r="W2261" i="9" s="1"/>
  <c r="S2261" i="9"/>
  <c r="X2261" i="9" s="1"/>
  <c r="R2262" i="9"/>
  <c r="AB2258" i="9"/>
  <c r="AA2258" i="9"/>
  <c r="Y2259" i="9"/>
  <c r="Z2259" i="9" s="1"/>
  <c r="AD2258" i="9" l="1"/>
  <c r="V2262" i="9"/>
  <c r="W2262" i="9" s="1"/>
  <c r="S2262" i="9"/>
  <c r="AB2259" i="9"/>
  <c r="AA2259" i="9"/>
  <c r="Y2260" i="9"/>
  <c r="Z2260" i="9" s="1"/>
  <c r="R2263" i="9"/>
  <c r="X2262" i="9" l="1"/>
  <c r="AD2259" i="9"/>
  <c r="V2263" i="9"/>
  <c r="W2263" i="9" s="1"/>
  <c r="S2263" i="9"/>
  <c r="X2263" i="9" s="1"/>
  <c r="R2264" i="9"/>
  <c r="Y2261" i="9"/>
  <c r="Z2261" i="9" s="1"/>
  <c r="AB2260" i="9"/>
  <c r="AA2260" i="9"/>
  <c r="AD2260" i="9" l="1"/>
  <c r="V2264" i="9"/>
  <c r="W2264" i="9" s="1"/>
  <c r="S2264" i="9"/>
  <c r="AB2261" i="9"/>
  <c r="AA2261" i="9"/>
  <c r="R2265" i="9"/>
  <c r="Y2262" i="9"/>
  <c r="Z2262" i="9" s="1"/>
  <c r="X2264" i="9" l="1"/>
  <c r="AD2261" i="9"/>
  <c r="V2265" i="9"/>
  <c r="W2265" i="9" s="1"/>
  <c r="S2265" i="9"/>
  <c r="Y2263" i="9"/>
  <c r="Z2263" i="9" s="1"/>
  <c r="R2266" i="9"/>
  <c r="AA2262" i="9"/>
  <c r="AB2262" i="9"/>
  <c r="X2265" i="9" l="1"/>
  <c r="AD2262" i="9"/>
  <c r="V2266" i="9"/>
  <c r="W2266" i="9" s="1"/>
  <c r="S2266" i="9"/>
  <c r="AB2263" i="9"/>
  <c r="AA2263" i="9"/>
  <c r="R2267" i="9"/>
  <c r="Y2264" i="9"/>
  <c r="Z2264" i="9" s="1"/>
  <c r="X2266" i="9" l="1"/>
  <c r="AD2263" i="9"/>
  <c r="V2267" i="9"/>
  <c r="W2267" i="9" s="1"/>
  <c r="S2267" i="9"/>
  <c r="AB2264" i="9"/>
  <c r="AA2264" i="9"/>
  <c r="R2268" i="9"/>
  <c r="Y2265" i="9"/>
  <c r="Z2265" i="9" s="1"/>
  <c r="X2267" i="9" l="1"/>
  <c r="AD2264" i="9"/>
  <c r="V2268" i="9"/>
  <c r="W2268" i="9" s="1"/>
  <c r="S2268" i="9"/>
  <c r="AB2265" i="9"/>
  <c r="AA2265" i="9"/>
  <c r="R2269" i="9"/>
  <c r="Y2266" i="9"/>
  <c r="Z2266" i="9" s="1"/>
  <c r="X2268" i="9" l="1"/>
  <c r="AD2265" i="9"/>
  <c r="V2269" i="9"/>
  <c r="W2269" i="9" s="1"/>
  <c r="S2269" i="9"/>
  <c r="X2269" i="9" s="1"/>
  <c r="AB2266" i="9"/>
  <c r="AA2266" i="9"/>
  <c r="R2270" i="9"/>
  <c r="Y2267" i="9"/>
  <c r="Z2267" i="9" s="1"/>
  <c r="AD2266" i="9" l="1"/>
  <c r="V2270" i="9"/>
  <c r="W2270" i="9" s="1"/>
  <c r="S2270" i="9"/>
  <c r="AB2267" i="9"/>
  <c r="AA2267" i="9"/>
  <c r="R2271" i="9"/>
  <c r="Y2268" i="9"/>
  <c r="Z2268" i="9" s="1"/>
  <c r="X2270" i="9" l="1"/>
  <c r="AD2267" i="9"/>
  <c r="V2271" i="9"/>
  <c r="W2271" i="9" s="1"/>
  <c r="S2271" i="9"/>
  <c r="X2271" i="9" s="1"/>
  <c r="AA2268" i="9"/>
  <c r="AB2268" i="9"/>
  <c r="R2272" i="9"/>
  <c r="Y2269" i="9"/>
  <c r="Z2269" i="9" s="1"/>
  <c r="AD2268" i="9" l="1"/>
  <c r="V2272" i="9"/>
  <c r="W2272" i="9" s="1"/>
  <c r="S2272" i="9"/>
  <c r="AB2269" i="9"/>
  <c r="AA2269" i="9"/>
  <c r="R2273" i="9"/>
  <c r="Y2270" i="9"/>
  <c r="Z2270" i="9" s="1"/>
  <c r="X2272" i="9" l="1"/>
  <c r="AD2269" i="9"/>
  <c r="V2273" i="9"/>
  <c r="W2273" i="9" s="1"/>
  <c r="S2273" i="9"/>
  <c r="X2273" i="9" s="1"/>
  <c r="AB2270" i="9"/>
  <c r="AA2270" i="9"/>
  <c r="Y2271" i="9"/>
  <c r="Z2271" i="9" s="1"/>
  <c r="R2274" i="9"/>
  <c r="AD2270" i="9" l="1"/>
  <c r="V2274" i="9"/>
  <c r="W2274" i="9" s="1"/>
  <c r="S2274" i="9"/>
  <c r="R2275" i="9"/>
  <c r="Y2272" i="9"/>
  <c r="Z2272" i="9" s="1"/>
  <c r="AB2271" i="9"/>
  <c r="AA2271" i="9"/>
  <c r="X2274" i="9" l="1"/>
  <c r="AD2271" i="9"/>
  <c r="V2275" i="9"/>
  <c r="W2275" i="9" s="1"/>
  <c r="S2275" i="9"/>
  <c r="X2275" i="9" s="1"/>
  <c r="AA2272" i="9"/>
  <c r="AB2272" i="9"/>
  <c r="R2276" i="9"/>
  <c r="Y2273" i="9"/>
  <c r="Z2273" i="9" s="1"/>
  <c r="AD2272" i="9" l="1"/>
  <c r="V2276" i="9"/>
  <c r="W2276" i="9" s="1"/>
  <c r="S2276" i="9"/>
  <c r="AB2273" i="9"/>
  <c r="AA2273" i="9"/>
  <c r="R2277" i="9"/>
  <c r="Y2274" i="9"/>
  <c r="Z2274" i="9" s="1"/>
  <c r="X2276" i="9" l="1"/>
  <c r="AD2273" i="9"/>
  <c r="V2277" i="9"/>
  <c r="W2277" i="9" s="1"/>
  <c r="S2277" i="9"/>
  <c r="R2278" i="9"/>
  <c r="Y2275" i="9"/>
  <c r="Z2275" i="9" s="1"/>
  <c r="AB2274" i="9"/>
  <c r="AA2274" i="9"/>
  <c r="X2277" i="9" l="1"/>
  <c r="AD2274" i="9"/>
  <c r="V2278" i="9"/>
  <c r="W2278" i="9" s="1"/>
  <c r="X2278" i="9" s="1"/>
  <c r="S2278" i="9"/>
  <c r="AB2275" i="9"/>
  <c r="AA2275" i="9"/>
  <c r="R2279" i="9"/>
  <c r="Y2276" i="9"/>
  <c r="Z2276" i="9" s="1"/>
  <c r="AD2275" i="9" l="1"/>
  <c r="V2279" i="9"/>
  <c r="W2279" i="9" s="1"/>
  <c r="S2279" i="9"/>
  <c r="AA2276" i="9"/>
  <c r="AB2276" i="9"/>
  <c r="R2280" i="9"/>
  <c r="Y2277" i="9"/>
  <c r="Z2277" i="9" s="1"/>
  <c r="X2279" i="9" l="1"/>
  <c r="AD2276" i="9"/>
  <c r="V2280" i="9"/>
  <c r="W2280" i="9" s="1"/>
  <c r="X2280" i="9" s="1"/>
  <c r="S2280" i="9"/>
  <c r="R2281" i="9"/>
  <c r="AB2277" i="9"/>
  <c r="AA2277" i="9"/>
  <c r="Y2278" i="9"/>
  <c r="Z2278" i="9" s="1"/>
  <c r="AD2277" i="9" l="1"/>
  <c r="V2281" i="9"/>
  <c r="W2281" i="9" s="1"/>
  <c r="S2281" i="9"/>
  <c r="AA2278" i="9"/>
  <c r="AB2278" i="9"/>
  <c r="R2282" i="9"/>
  <c r="Y2279" i="9"/>
  <c r="Z2279" i="9" s="1"/>
  <c r="X2281" i="9" l="1"/>
  <c r="AD2278" i="9"/>
  <c r="V2282" i="9"/>
  <c r="W2282" i="9" s="1"/>
  <c r="S2282" i="9"/>
  <c r="AB2279" i="9"/>
  <c r="AA2279" i="9"/>
  <c r="R2283" i="9"/>
  <c r="Y2280" i="9"/>
  <c r="Z2280" i="9" s="1"/>
  <c r="X2282" i="9" l="1"/>
  <c r="AD2279" i="9"/>
  <c r="V2283" i="9"/>
  <c r="W2283" i="9" s="1"/>
  <c r="S2283" i="9"/>
  <c r="AB2280" i="9"/>
  <c r="AA2280" i="9"/>
  <c r="R2284" i="9"/>
  <c r="Y2281" i="9"/>
  <c r="Z2281" i="9" s="1"/>
  <c r="X2283" i="9" l="1"/>
  <c r="AD2280" i="9"/>
  <c r="V2284" i="9"/>
  <c r="W2284" i="9" s="1"/>
  <c r="S2284" i="9"/>
  <c r="AB2281" i="9"/>
  <c r="AA2281" i="9"/>
  <c r="R2285" i="9"/>
  <c r="Y2282" i="9"/>
  <c r="Z2282" i="9" s="1"/>
  <c r="X2284" i="9" l="1"/>
  <c r="AD2281" i="9"/>
  <c r="V2285" i="9"/>
  <c r="W2285" i="9" s="1"/>
  <c r="S2285" i="9"/>
  <c r="R2286" i="9"/>
  <c r="Y2283" i="9"/>
  <c r="Z2283" i="9" s="1"/>
  <c r="AA2282" i="9"/>
  <c r="AB2282" i="9"/>
  <c r="X2285" i="9" l="1"/>
  <c r="AD2282" i="9"/>
  <c r="V2286" i="9"/>
  <c r="W2286" i="9" s="1"/>
  <c r="X2286" i="9" s="1"/>
  <c r="S2286" i="9"/>
  <c r="AB2283" i="9"/>
  <c r="AA2283" i="9"/>
  <c r="R2287" i="9"/>
  <c r="Y2284" i="9"/>
  <c r="Z2284" i="9" s="1"/>
  <c r="AD2283" i="9" l="1"/>
  <c r="V2287" i="9"/>
  <c r="W2287" i="9" s="1"/>
  <c r="S2287" i="9"/>
  <c r="AA2284" i="9"/>
  <c r="AB2284" i="9"/>
  <c r="R2288" i="9"/>
  <c r="Y2285" i="9"/>
  <c r="Z2285" i="9" s="1"/>
  <c r="X2287" i="9" l="1"/>
  <c r="AD2284" i="9"/>
  <c r="V2288" i="9"/>
  <c r="W2288" i="9" s="1"/>
  <c r="S2288" i="9"/>
  <c r="R2289" i="9"/>
  <c r="AB2285" i="9"/>
  <c r="AA2285" i="9"/>
  <c r="Y2286" i="9"/>
  <c r="Z2286" i="9" s="1"/>
  <c r="X2288" i="9" l="1"/>
  <c r="AD2285" i="9"/>
  <c r="V2289" i="9"/>
  <c r="W2289" i="9" s="1"/>
  <c r="S2289" i="9"/>
  <c r="X2289" i="9" s="1"/>
  <c r="AB2286" i="9"/>
  <c r="AA2286" i="9"/>
  <c r="Y2287" i="9"/>
  <c r="Z2287" i="9" s="1"/>
  <c r="R2290" i="9"/>
  <c r="AD2286" i="9" l="1"/>
  <c r="V2290" i="9"/>
  <c r="W2290" i="9" s="1"/>
  <c r="S2290" i="9"/>
  <c r="AB2287" i="9"/>
  <c r="AA2287" i="9"/>
  <c r="R2291" i="9"/>
  <c r="Y2288" i="9"/>
  <c r="Z2288" i="9" s="1"/>
  <c r="X2290" i="9" l="1"/>
  <c r="AD2287" i="9"/>
  <c r="V2291" i="9"/>
  <c r="W2291" i="9" s="1"/>
  <c r="S2291" i="9"/>
  <c r="X2291" i="9" s="1"/>
  <c r="Y2289" i="9"/>
  <c r="Z2289" i="9" s="1"/>
  <c r="AA2288" i="9"/>
  <c r="AB2288" i="9"/>
  <c r="R2292" i="9"/>
  <c r="AD2288" i="9" l="1"/>
  <c r="V2292" i="9"/>
  <c r="W2292" i="9" s="1"/>
  <c r="S2292" i="9"/>
  <c r="AB2289" i="9"/>
  <c r="AA2289" i="9"/>
  <c r="Y2290" i="9"/>
  <c r="Z2290" i="9" s="1"/>
  <c r="R2293" i="9"/>
  <c r="X2292" i="9" l="1"/>
  <c r="AD2289" i="9"/>
  <c r="V2293" i="9"/>
  <c r="W2293" i="9" s="1"/>
  <c r="S2293" i="9"/>
  <c r="R2294" i="9"/>
  <c r="AB2290" i="9"/>
  <c r="AA2290" i="9"/>
  <c r="Y2291" i="9"/>
  <c r="Z2291" i="9" s="1"/>
  <c r="X2293" i="9" l="1"/>
  <c r="AD2290" i="9"/>
  <c r="V2294" i="9"/>
  <c r="W2294" i="9" s="1"/>
  <c r="X2294" i="9" s="1"/>
  <c r="S2294" i="9"/>
  <c r="Y2292" i="9"/>
  <c r="Z2292" i="9" s="1"/>
  <c r="R2295" i="9"/>
  <c r="AB2291" i="9"/>
  <c r="AA2291" i="9"/>
  <c r="AD2291" i="9" l="1"/>
  <c r="V2295" i="9"/>
  <c r="W2295" i="9" s="1"/>
  <c r="S2295" i="9"/>
  <c r="X2295" i="9" s="1"/>
  <c r="R2296" i="9"/>
  <c r="Y2293" i="9"/>
  <c r="Z2293" i="9" s="1"/>
  <c r="AB2292" i="9"/>
  <c r="AA2292" i="9"/>
  <c r="AD2292" i="9" l="1"/>
  <c r="V2296" i="9"/>
  <c r="W2296" i="9" s="1"/>
  <c r="S2296" i="9"/>
  <c r="AB2293" i="9"/>
  <c r="AA2293" i="9"/>
  <c r="R2297" i="9"/>
  <c r="Y2294" i="9"/>
  <c r="Z2294" i="9" s="1"/>
  <c r="X2296" i="9" l="1"/>
  <c r="AD2293" i="9"/>
  <c r="V2297" i="9"/>
  <c r="W2297" i="9" s="1"/>
  <c r="S2297" i="9"/>
  <c r="X2297" i="9" s="1"/>
  <c r="AA2294" i="9"/>
  <c r="AB2294" i="9"/>
  <c r="Y2295" i="9"/>
  <c r="Z2295" i="9" s="1"/>
  <c r="R2298" i="9"/>
  <c r="AD2294" i="9" l="1"/>
  <c r="V2298" i="9"/>
  <c r="W2298" i="9" s="1"/>
  <c r="S2298" i="9"/>
  <c r="AB2295" i="9"/>
  <c r="AA2295" i="9"/>
  <c r="Y2296" i="9"/>
  <c r="Z2296" i="9" s="1"/>
  <c r="R2299" i="9"/>
  <c r="X2298" i="9" l="1"/>
  <c r="AD2295" i="9"/>
  <c r="V2299" i="9"/>
  <c r="W2299" i="9" s="1"/>
  <c r="S2299" i="9"/>
  <c r="X2299" i="9" s="1"/>
  <c r="AB2296" i="9"/>
  <c r="AA2296" i="9"/>
  <c r="R2300" i="9"/>
  <c r="Y2297" i="9"/>
  <c r="Z2297" i="9" s="1"/>
  <c r="AD2296" i="9" l="1"/>
  <c r="V2300" i="9"/>
  <c r="W2300" i="9" s="1"/>
  <c r="S2300" i="9"/>
  <c r="AB2297" i="9"/>
  <c r="AA2297" i="9"/>
  <c r="R2301" i="9"/>
  <c r="Y2298" i="9"/>
  <c r="Z2298" i="9" s="1"/>
  <c r="X2300" i="9" l="1"/>
  <c r="AD2297" i="9"/>
  <c r="V2301" i="9"/>
  <c r="W2301" i="9" s="1"/>
  <c r="S2301" i="9"/>
  <c r="X2301" i="9" s="1"/>
  <c r="AA2298" i="9"/>
  <c r="AB2298" i="9"/>
  <c r="Y2299" i="9"/>
  <c r="Z2299" i="9" s="1"/>
  <c r="R2302" i="9"/>
  <c r="AD2298" i="9" l="1"/>
  <c r="V2302" i="9"/>
  <c r="W2302" i="9" s="1"/>
  <c r="S2302" i="9"/>
  <c r="AB2299" i="9"/>
  <c r="AA2299" i="9"/>
  <c r="R2303" i="9"/>
  <c r="Y2300" i="9"/>
  <c r="Z2300" i="9" s="1"/>
  <c r="X2302" i="9" l="1"/>
  <c r="AD2299" i="9"/>
  <c r="V2303" i="9"/>
  <c r="W2303" i="9" s="1"/>
  <c r="S2303" i="9"/>
  <c r="AA2300" i="9"/>
  <c r="AB2300" i="9"/>
  <c r="Y2301" i="9"/>
  <c r="Z2301" i="9" s="1"/>
  <c r="R2304" i="9"/>
  <c r="X2303" i="9" l="1"/>
  <c r="AD2300" i="9"/>
  <c r="V2304" i="9"/>
  <c r="W2304" i="9" s="1"/>
  <c r="S2304" i="9"/>
  <c r="AB2301" i="9"/>
  <c r="AA2301" i="9"/>
  <c r="Y2302" i="9"/>
  <c r="Z2302" i="9" s="1"/>
  <c r="R2305" i="9"/>
  <c r="X2304" i="9" l="1"/>
  <c r="AD2301" i="9"/>
  <c r="V2305" i="9"/>
  <c r="W2305" i="9" s="1"/>
  <c r="S2305" i="9"/>
  <c r="X2305" i="9" s="1"/>
  <c r="AB2302" i="9"/>
  <c r="AA2302" i="9"/>
  <c r="R2306" i="9"/>
  <c r="Y2303" i="9"/>
  <c r="Z2303" i="9" s="1"/>
  <c r="AD2302" i="9" l="1"/>
  <c r="V2306" i="9"/>
  <c r="W2306" i="9" s="1"/>
  <c r="S2306" i="9"/>
  <c r="AB2303" i="9"/>
  <c r="AA2303" i="9"/>
  <c r="R2307" i="9"/>
  <c r="Y2304" i="9"/>
  <c r="Z2304" i="9" s="1"/>
  <c r="X2306" i="9" l="1"/>
  <c r="AD2303" i="9"/>
  <c r="V2307" i="9"/>
  <c r="W2307" i="9" s="1"/>
  <c r="S2307" i="9"/>
  <c r="X2307" i="9" s="1"/>
  <c r="AA2304" i="9"/>
  <c r="AB2304" i="9"/>
  <c r="Y2305" i="9"/>
  <c r="Z2305" i="9" s="1"/>
  <c r="R2308" i="9"/>
  <c r="AD2304" i="9" l="1"/>
  <c r="V2308" i="9"/>
  <c r="W2308" i="9" s="1"/>
  <c r="S2308" i="9"/>
  <c r="R2309" i="9"/>
  <c r="AB2305" i="9"/>
  <c r="AA2305" i="9"/>
  <c r="Y2306" i="9"/>
  <c r="Z2306" i="9" s="1"/>
  <c r="X2308" i="9" l="1"/>
  <c r="AD2305" i="9"/>
  <c r="V2309" i="9"/>
  <c r="W2309" i="9" s="1"/>
  <c r="S2309" i="9"/>
  <c r="X2309" i="9" s="1"/>
  <c r="AB2306" i="9"/>
  <c r="AA2306" i="9"/>
  <c r="Y2307" i="9"/>
  <c r="Z2307" i="9" s="1"/>
  <c r="R2310" i="9"/>
  <c r="AD2306" i="9" l="1"/>
  <c r="V2310" i="9"/>
  <c r="W2310" i="9" s="1"/>
  <c r="S2310" i="9"/>
  <c r="AB2307" i="9"/>
  <c r="AA2307" i="9"/>
  <c r="R2311" i="9"/>
  <c r="Y2308" i="9"/>
  <c r="Z2308" i="9" s="1"/>
  <c r="X2310" i="9" l="1"/>
  <c r="AD2307" i="9"/>
  <c r="V2311" i="9"/>
  <c r="W2311" i="9" s="1"/>
  <c r="S2311" i="9"/>
  <c r="X2311" i="9" s="1"/>
  <c r="AB2308" i="9"/>
  <c r="AA2308" i="9"/>
  <c r="R2312" i="9"/>
  <c r="Y2309" i="9"/>
  <c r="Z2309" i="9" s="1"/>
  <c r="AD2308" i="9" l="1"/>
  <c r="V2312" i="9"/>
  <c r="W2312" i="9" s="1"/>
  <c r="S2312" i="9"/>
  <c r="R2313" i="9"/>
  <c r="AB2309" i="9"/>
  <c r="AA2309" i="9"/>
  <c r="Y2310" i="9"/>
  <c r="Z2310" i="9" s="1"/>
  <c r="X2312" i="9" l="1"/>
  <c r="AD2309" i="9"/>
  <c r="V2313" i="9"/>
  <c r="W2313" i="9" s="1"/>
  <c r="S2313" i="9"/>
  <c r="X2313" i="9" s="1"/>
  <c r="R2314" i="9"/>
  <c r="AA2310" i="9"/>
  <c r="AB2310" i="9"/>
  <c r="Y2311" i="9"/>
  <c r="Z2311" i="9" s="1"/>
  <c r="AD2310" i="9" l="1"/>
  <c r="V2314" i="9"/>
  <c r="W2314" i="9" s="1"/>
  <c r="S2314" i="9"/>
  <c r="AB2311" i="9"/>
  <c r="AA2311" i="9"/>
  <c r="R2315" i="9"/>
  <c r="Y2312" i="9"/>
  <c r="Z2312" i="9" s="1"/>
  <c r="X2314" i="9" l="1"/>
  <c r="AD2311" i="9"/>
  <c r="V2315" i="9"/>
  <c r="W2315" i="9" s="1"/>
  <c r="S2315" i="9"/>
  <c r="AB2312" i="9"/>
  <c r="AA2312" i="9"/>
  <c r="R2316" i="9"/>
  <c r="Y2313" i="9"/>
  <c r="Z2313" i="9" s="1"/>
  <c r="X2315" i="9" l="1"/>
  <c r="AD2312" i="9"/>
  <c r="V2316" i="9"/>
  <c r="W2316" i="9" s="1"/>
  <c r="X2316" i="9" s="1"/>
  <c r="S2316" i="9"/>
  <c r="AB2313" i="9"/>
  <c r="AA2313" i="9"/>
  <c r="R2317" i="9"/>
  <c r="Y2314" i="9"/>
  <c r="Z2314" i="9" s="1"/>
  <c r="AD2313" i="9" l="1"/>
  <c r="V2317" i="9"/>
  <c r="W2317" i="9" s="1"/>
  <c r="S2317" i="9"/>
  <c r="X2317" i="9" s="1"/>
  <c r="Y2315" i="9"/>
  <c r="Z2315" i="9" s="1"/>
  <c r="AB2314" i="9"/>
  <c r="AA2314" i="9"/>
  <c r="R2318" i="9"/>
  <c r="AD2314" i="9" l="1"/>
  <c r="V2318" i="9"/>
  <c r="W2318" i="9" s="1"/>
  <c r="S2318" i="9"/>
  <c r="AB2315" i="9"/>
  <c r="AA2315" i="9"/>
  <c r="Y2316" i="9"/>
  <c r="Z2316" i="9" s="1"/>
  <c r="R2319" i="9"/>
  <c r="X2318" i="9" l="1"/>
  <c r="AD2315" i="9"/>
  <c r="V2319" i="9"/>
  <c r="W2319" i="9" s="1"/>
  <c r="S2319" i="9"/>
  <c r="AA2316" i="9"/>
  <c r="AB2316" i="9"/>
  <c r="R2320" i="9"/>
  <c r="Y2317" i="9"/>
  <c r="Z2317" i="9" s="1"/>
  <c r="X2319" i="9" l="1"/>
  <c r="AD2316" i="9"/>
  <c r="V2320" i="9"/>
  <c r="W2320" i="9" s="1"/>
  <c r="X2320" i="9" s="1"/>
  <c r="S2320" i="9"/>
  <c r="AB2317" i="9"/>
  <c r="AA2317" i="9"/>
  <c r="R2321" i="9"/>
  <c r="Y2318" i="9"/>
  <c r="Z2318" i="9" s="1"/>
  <c r="AD2317" i="9" l="1"/>
  <c r="V2321" i="9"/>
  <c r="W2321" i="9" s="1"/>
  <c r="S2321" i="9"/>
  <c r="Y2319" i="9"/>
  <c r="Z2319" i="9" s="1"/>
  <c r="AB2318" i="9"/>
  <c r="AA2318" i="9"/>
  <c r="R2322" i="9"/>
  <c r="X2321" i="9" l="1"/>
  <c r="AD2318" i="9"/>
  <c r="V2322" i="9"/>
  <c r="W2322" i="9" s="1"/>
  <c r="S2322" i="9"/>
  <c r="AB2319" i="9"/>
  <c r="AA2319" i="9"/>
  <c r="Y2320" i="9"/>
  <c r="Z2320" i="9" s="1"/>
  <c r="R2323" i="9"/>
  <c r="X2322" i="9" l="1"/>
  <c r="AD2319" i="9"/>
  <c r="V2323" i="9"/>
  <c r="W2323" i="9" s="1"/>
  <c r="S2323" i="9"/>
  <c r="AA2320" i="9"/>
  <c r="AB2320" i="9"/>
  <c r="Y2321" i="9"/>
  <c r="Z2321" i="9" s="1"/>
  <c r="R2324" i="9"/>
  <c r="X2323" i="9" l="1"/>
  <c r="AD2320" i="9"/>
  <c r="V2324" i="9"/>
  <c r="W2324" i="9" s="1"/>
  <c r="S2324" i="9"/>
  <c r="AB2321" i="9"/>
  <c r="AA2321" i="9"/>
  <c r="Y2322" i="9"/>
  <c r="Z2322" i="9" s="1"/>
  <c r="R2325" i="9"/>
  <c r="X2324" i="9" l="1"/>
  <c r="AD2321" i="9"/>
  <c r="V2325" i="9"/>
  <c r="W2325" i="9" s="1"/>
  <c r="S2325" i="9"/>
  <c r="AB2322" i="9"/>
  <c r="AA2322" i="9"/>
  <c r="R2326" i="9"/>
  <c r="Y2323" i="9"/>
  <c r="Z2323" i="9" s="1"/>
  <c r="X2325" i="9" l="1"/>
  <c r="AD2322" i="9"/>
  <c r="V2326" i="9"/>
  <c r="W2326" i="9" s="1"/>
  <c r="S2326" i="9"/>
  <c r="AB2323" i="9"/>
  <c r="AA2323" i="9"/>
  <c r="R2327" i="9"/>
  <c r="Y2324" i="9"/>
  <c r="Z2324" i="9" s="1"/>
  <c r="X2326" i="9" l="1"/>
  <c r="AD2323" i="9"/>
  <c r="V2327" i="9"/>
  <c r="W2327" i="9" s="1"/>
  <c r="S2327" i="9"/>
  <c r="X2327" i="9" s="1"/>
  <c r="Y2325" i="9"/>
  <c r="Z2325" i="9" s="1"/>
  <c r="AA2324" i="9"/>
  <c r="AB2324" i="9"/>
  <c r="R2328" i="9"/>
  <c r="AD2324" i="9" l="1"/>
  <c r="V2328" i="9"/>
  <c r="W2328" i="9" s="1"/>
  <c r="S2328" i="9"/>
  <c r="AB2325" i="9"/>
  <c r="AA2325" i="9"/>
  <c r="R2329" i="9"/>
  <c r="Y2326" i="9"/>
  <c r="Z2326" i="9" s="1"/>
  <c r="X2328" i="9" l="1"/>
  <c r="AD2325" i="9"/>
  <c r="V2329" i="9"/>
  <c r="W2329" i="9" s="1"/>
  <c r="X2329" i="9" s="1"/>
  <c r="S2329" i="9"/>
  <c r="Y2327" i="9"/>
  <c r="Z2327" i="9" s="1"/>
  <c r="R2330" i="9"/>
  <c r="AA2326" i="9"/>
  <c r="AB2326" i="9"/>
  <c r="AD2326" i="9" l="1"/>
  <c r="V2330" i="9"/>
  <c r="W2330" i="9" s="1"/>
  <c r="S2330" i="9"/>
  <c r="AB2327" i="9"/>
  <c r="AA2327" i="9"/>
  <c r="R2331" i="9"/>
  <c r="Y2328" i="9"/>
  <c r="Z2328" i="9" s="1"/>
  <c r="X2330" i="9" l="1"/>
  <c r="AD2327" i="9"/>
  <c r="V2331" i="9"/>
  <c r="W2331" i="9" s="1"/>
  <c r="S2331" i="9"/>
  <c r="X2331" i="9" s="1"/>
  <c r="R2332" i="9"/>
  <c r="AB2328" i="9"/>
  <c r="AA2328" i="9"/>
  <c r="Y2329" i="9"/>
  <c r="Z2329" i="9" s="1"/>
  <c r="AD2328" i="9" l="1"/>
  <c r="V2332" i="9"/>
  <c r="W2332" i="9" s="1"/>
  <c r="S2332" i="9"/>
  <c r="AB2329" i="9"/>
  <c r="AA2329" i="9"/>
  <c r="R2333" i="9"/>
  <c r="Y2330" i="9"/>
  <c r="Z2330" i="9" s="1"/>
  <c r="X2332" i="9" l="1"/>
  <c r="AD2329" i="9"/>
  <c r="V2333" i="9"/>
  <c r="W2333" i="9" s="1"/>
  <c r="S2333" i="9"/>
  <c r="AB2330" i="9"/>
  <c r="AA2330" i="9"/>
  <c r="R2334" i="9"/>
  <c r="Y2331" i="9"/>
  <c r="Z2331" i="9" s="1"/>
  <c r="X2333" i="9" l="1"/>
  <c r="AD2330" i="9"/>
  <c r="V2334" i="9"/>
  <c r="W2334" i="9" s="1"/>
  <c r="S2334" i="9"/>
  <c r="AB2331" i="9"/>
  <c r="AA2331" i="9"/>
  <c r="Y2332" i="9"/>
  <c r="Z2332" i="9" s="1"/>
  <c r="R2335" i="9"/>
  <c r="X2334" i="9" l="1"/>
  <c r="AD2331" i="9"/>
  <c r="V2335" i="9"/>
  <c r="W2335" i="9" s="1"/>
  <c r="S2335" i="9"/>
  <c r="X2335" i="9" s="1"/>
  <c r="R2336" i="9"/>
  <c r="AA2332" i="9"/>
  <c r="AB2332" i="9"/>
  <c r="Y2333" i="9"/>
  <c r="Z2333" i="9" s="1"/>
  <c r="AD2332" i="9" l="1"/>
  <c r="V2336" i="9"/>
  <c r="W2336" i="9" s="1"/>
  <c r="S2336" i="9"/>
  <c r="AB2333" i="9"/>
  <c r="AA2333" i="9"/>
  <c r="Y2334" i="9"/>
  <c r="Z2334" i="9" s="1"/>
  <c r="R2337" i="9"/>
  <c r="X2336" i="9" l="1"/>
  <c r="AD2333" i="9"/>
  <c r="V2337" i="9"/>
  <c r="W2337" i="9" s="1"/>
  <c r="S2337" i="9"/>
  <c r="X2337" i="9" s="1"/>
  <c r="AB2334" i="9"/>
  <c r="AA2334" i="9"/>
  <c r="R2338" i="9"/>
  <c r="Y2335" i="9"/>
  <c r="Z2335" i="9" s="1"/>
  <c r="AD2334" i="9" l="1"/>
  <c r="V2338" i="9"/>
  <c r="W2338" i="9" s="1"/>
  <c r="S2338" i="9"/>
  <c r="AB2335" i="9"/>
  <c r="AA2335" i="9"/>
  <c r="R2339" i="9"/>
  <c r="Y2336" i="9"/>
  <c r="Z2336" i="9" s="1"/>
  <c r="X2338" i="9" l="1"/>
  <c r="AD2335" i="9"/>
  <c r="V2339" i="9"/>
  <c r="W2339" i="9" s="1"/>
  <c r="S2339" i="9"/>
  <c r="AA2336" i="9"/>
  <c r="AB2336" i="9"/>
  <c r="R2340" i="9"/>
  <c r="Y2337" i="9"/>
  <c r="Z2337" i="9" s="1"/>
  <c r="X2339" i="9" l="1"/>
  <c r="AD2336" i="9"/>
  <c r="V2340" i="9"/>
  <c r="W2340" i="9" s="1"/>
  <c r="S2340" i="9"/>
  <c r="Y2338" i="9"/>
  <c r="Z2338" i="9" s="1"/>
  <c r="AB2337" i="9"/>
  <c r="AA2337" i="9"/>
  <c r="R2341" i="9"/>
  <c r="X2340" i="9" l="1"/>
  <c r="AD2337" i="9"/>
  <c r="V2341" i="9"/>
  <c r="W2341" i="9" s="1"/>
  <c r="S2341" i="9"/>
  <c r="X2341" i="9" s="1"/>
  <c r="AB2338" i="9"/>
  <c r="AA2338" i="9"/>
  <c r="R2342" i="9"/>
  <c r="Y2339" i="9"/>
  <c r="Z2339" i="9" s="1"/>
  <c r="AD2338" i="9" l="1"/>
  <c r="V2342" i="9"/>
  <c r="W2342" i="9" s="1"/>
  <c r="S2342" i="9"/>
  <c r="AB2339" i="9"/>
  <c r="AA2339" i="9"/>
  <c r="R2343" i="9"/>
  <c r="Y2340" i="9"/>
  <c r="Z2340" i="9" s="1"/>
  <c r="X2342" i="9" l="1"/>
  <c r="AD2339" i="9"/>
  <c r="V2343" i="9"/>
  <c r="W2343" i="9" s="1"/>
  <c r="S2343" i="9"/>
  <c r="X2343" i="9" s="1"/>
  <c r="Y2341" i="9"/>
  <c r="Z2341" i="9" s="1"/>
  <c r="R2344" i="9"/>
  <c r="AB2340" i="9"/>
  <c r="AA2340" i="9"/>
  <c r="AD2340" i="9" l="1"/>
  <c r="V2344" i="9"/>
  <c r="W2344" i="9" s="1"/>
  <c r="S2344" i="9"/>
  <c r="R2345" i="9"/>
  <c r="AB2341" i="9"/>
  <c r="AA2341" i="9"/>
  <c r="Y2342" i="9"/>
  <c r="Z2342" i="9" s="1"/>
  <c r="X2344" i="9" l="1"/>
  <c r="AD2341" i="9"/>
  <c r="V2345" i="9"/>
  <c r="W2345" i="9" s="1"/>
  <c r="S2345" i="9"/>
  <c r="R2346" i="9"/>
  <c r="AA2342" i="9"/>
  <c r="AB2342" i="9"/>
  <c r="Y2343" i="9"/>
  <c r="Z2343" i="9" s="1"/>
  <c r="X2345" i="9" l="1"/>
  <c r="AD2342" i="9"/>
  <c r="V2346" i="9"/>
  <c r="W2346" i="9" s="1"/>
  <c r="S2346" i="9"/>
  <c r="Y2344" i="9"/>
  <c r="Z2344" i="9" s="1"/>
  <c r="R2347" i="9"/>
  <c r="AB2343" i="9"/>
  <c r="AA2343" i="9"/>
  <c r="X2346" i="9" l="1"/>
  <c r="AD2343" i="9"/>
  <c r="V2347" i="9"/>
  <c r="W2347" i="9" s="1"/>
  <c r="S2347" i="9"/>
  <c r="R2348" i="9"/>
  <c r="Y2345" i="9"/>
  <c r="Z2345" i="9" s="1"/>
  <c r="AB2344" i="9"/>
  <c r="AA2344" i="9"/>
  <c r="X2347" i="9" l="1"/>
  <c r="AD2344" i="9"/>
  <c r="V2348" i="9"/>
  <c r="W2348" i="9" s="1"/>
  <c r="S2348" i="9"/>
  <c r="AB2345" i="9"/>
  <c r="AA2345" i="9"/>
  <c r="R2349" i="9"/>
  <c r="Y2346" i="9"/>
  <c r="Z2346" i="9" s="1"/>
  <c r="X2348" i="9" l="1"/>
  <c r="AD2345" i="9"/>
  <c r="V2349" i="9"/>
  <c r="W2349" i="9" s="1"/>
  <c r="S2349" i="9"/>
  <c r="Y2347" i="9"/>
  <c r="Z2347" i="9" s="1"/>
  <c r="AB2346" i="9"/>
  <c r="AA2346" i="9"/>
  <c r="R2350" i="9"/>
  <c r="X2349" i="9" l="1"/>
  <c r="AD2346" i="9"/>
  <c r="V2350" i="9"/>
  <c r="W2350" i="9" s="1"/>
  <c r="S2350" i="9"/>
  <c r="Y2348" i="9"/>
  <c r="Z2348" i="9" s="1"/>
  <c r="R2351" i="9"/>
  <c r="AB2347" i="9"/>
  <c r="AA2347" i="9"/>
  <c r="X2350" i="9" l="1"/>
  <c r="AD2347" i="9"/>
  <c r="V2351" i="9"/>
  <c r="W2351" i="9" s="1"/>
  <c r="S2351" i="9"/>
  <c r="AA2348" i="9"/>
  <c r="AB2348" i="9"/>
  <c r="R2352" i="9"/>
  <c r="Y2349" i="9"/>
  <c r="Z2349" i="9" s="1"/>
  <c r="X2351" i="9" l="1"/>
  <c r="AD2348" i="9"/>
  <c r="V2352" i="9"/>
  <c r="W2352" i="9" s="1"/>
  <c r="S2352" i="9"/>
  <c r="R2353" i="9"/>
  <c r="Y2350" i="9"/>
  <c r="Z2350" i="9" s="1"/>
  <c r="AB2349" i="9"/>
  <c r="AA2349" i="9"/>
  <c r="X2352" i="9" l="1"/>
  <c r="AD2349" i="9"/>
  <c r="V2353" i="9"/>
  <c r="W2353" i="9" s="1"/>
  <c r="S2353" i="9"/>
  <c r="AB2350" i="9"/>
  <c r="AA2350" i="9"/>
  <c r="R2354" i="9"/>
  <c r="Y2351" i="9"/>
  <c r="Z2351" i="9" s="1"/>
  <c r="X2353" i="9" l="1"/>
  <c r="AD2350" i="9"/>
  <c r="V2354" i="9"/>
  <c r="W2354" i="9" s="1"/>
  <c r="S2354" i="9"/>
  <c r="AB2351" i="9"/>
  <c r="AA2351" i="9"/>
  <c r="R2355" i="9"/>
  <c r="Y2352" i="9"/>
  <c r="Z2352" i="9" s="1"/>
  <c r="X2354" i="9" l="1"/>
  <c r="AD2351" i="9"/>
  <c r="V2355" i="9"/>
  <c r="W2355" i="9" s="1"/>
  <c r="S2355" i="9"/>
  <c r="AA2352" i="9"/>
  <c r="AB2352" i="9"/>
  <c r="R2356" i="9"/>
  <c r="Y2353" i="9"/>
  <c r="Z2353" i="9" s="1"/>
  <c r="X2355" i="9" l="1"/>
  <c r="AD2352" i="9"/>
  <c r="V2356" i="9"/>
  <c r="W2356" i="9" s="1"/>
  <c r="S2356" i="9"/>
  <c r="Y2354" i="9"/>
  <c r="Z2354" i="9" s="1"/>
  <c r="R2357" i="9"/>
  <c r="AB2353" i="9"/>
  <c r="AA2353" i="9"/>
  <c r="X2356" i="9" l="1"/>
  <c r="AD2353" i="9"/>
  <c r="V2357" i="9"/>
  <c r="W2357" i="9" s="1"/>
  <c r="S2357" i="9"/>
  <c r="AB2354" i="9"/>
  <c r="AA2354" i="9"/>
  <c r="R2358" i="9"/>
  <c r="Y2355" i="9"/>
  <c r="Z2355" i="9" s="1"/>
  <c r="X2357" i="9" l="1"/>
  <c r="AD2354" i="9"/>
  <c r="V2358" i="9"/>
  <c r="W2358" i="9" s="1"/>
  <c r="S2358" i="9"/>
  <c r="AB2355" i="9"/>
  <c r="AA2355" i="9"/>
  <c r="R2359" i="9"/>
  <c r="Y2356" i="9"/>
  <c r="Z2356" i="9" s="1"/>
  <c r="X2358" i="9" l="1"/>
  <c r="AD2355" i="9"/>
  <c r="V2359" i="9"/>
  <c r="W2359" i="9" s="1"/>
  <c r="S2359" i="9"/>
  <c r="X2359" i="9" s="1"/>
  <c r="Y2357" i="9"/>
  <c r="Z2357" i="9" s="1"/>
  <c r="R2360" i="9"/>
  <c r="AB2356" i="9"/>
  <c r="AA2356" i="9"/>
  <c r="AD2356" i="9" l="1"/>
  <c r="V2360" i="9"/>
  <c r="W2360" i="9" s="1"/>
  <c r="S2360" i="9"/>
  <c r="AB2357" i="9"/>
  <c r="AA2357" i="9"/>
  <c r="R2361" i="9"/>
  <c r="Y2358" i="9"/>
  <c r="Z2358" i="9" s="1"/>
  <c r="X2360" i="9" l="1"/>
  <c r="AD2357" i="9"/>
  <c r="V2361" i="9"/>
  <c r="W2361" i="9" s="1"/>
  <c r="S2361" i="9"/>
  <c r="X2361" i="9" s="1"/>
  <c r="AA2358" i="9"/>
  <c r="AB2358" i="9"/>
  <c r="R2362" i="9"/>
  <c r="Y2359" i="9"/>
  <c r="Z2359" i="9" s="1"/>
  <c r="AD2358" i="9" l="1"/>
  <c r="V2362" i="9"/>
  <c r="W2362" i="9" s="1"/>
  <c r="S2362" i="9"/>
  <c r="Y2360" i="9"/>
  <c r="Z2360" i="9" s="1"/>
  <c r="R2363" i="9"/>
  <c r="AB2359" i="9"/>
  <c r="AA2359" i="9"/>
  <c r="X2362" i="9" l="1"/>
  <c r="AD2359" i="9"/>
  <c r="V2363" i="9"/>
  <c r="W2363" i="9" s="1"/>
  <c r="S2363" i="9"/>
  <c r="AB2360" i="9"/>
  <c r="AA2360" i="9"/>
  <c r="R2364" i="9"/>
  <c r="Y2361" i="9"/>
  <c r="Z2361" i="9" s="1"/>
  <c r="X2363" i="9" l="1"/>
  <c r="AD2360" i="9"/>
  <c r="V2364" i="9"/>
  <c r="W2364" i="9" s="1"/>
  <c r="S2364" i="9"/>
  <c r="AB2361" i="9"/>
  <c r="AA2361" i="9"/>
  <c r="R2365" i="9"/>
  <c r="Y2362" i="9"/>
  <c r="Z2362" i="9" s="1"/>
  <c r="X2364" i="9" l="1"/>
  <c r="AD2361" i="9"/>
  <c r="V2365" i="9"/>
  <c r="W2365" i="9" s="1"/>
  <c r="S2365" i="9"/>
  <c r="Y2363" i="9"/>
  <c r="Z2363" i="9" s="1"/>
  <c r="R2366" i="9"/>
  <c r="AA2362" i="9"/>
  <c r="AB2362" i="9"/>
  <c r="X2365" i="9" l="1"/>
  <c r="AD2362" i="9"/>
  <c r="V2366" i="9"/>
  <c r="W2366" i="9" s="1"/>
  <c r="X2366" i="9" s="1"/>
  <c r="S2366" i="9"/>
  <c r="R2367" i="9"/>
  <c r="Y2364" i="9"/>
  <c r="Z2364" i="9" s="1"/>
  <c r="AB2363" i="9"/>
  <c r="AA2363" i="9"/>
  <c r="AD2363" i="9" l="1"/>
  <c r="V2367" i="9"/>
  <c r="W2367" i="9" s="1"/>
  <c r="S2367" i="9"/>
  <c r="AA2364" i="9"/>
  <c r="AB2364" i="9"/>
  <c r="Y2365" i="9"/>
  <c r="Z2365" i="9" s="1"/>
  <c r="R2368" i="9"/>
  <c r="X2367" i="9" l="1"/>
  <c r="AD2364" i="9"/>
  <c r="V2368" i="9"/>
  <c r="W2368" i="9" s="1"/>
  <c r="X2368" i="9" s="1"/>
  <c r="S2368" i="9"/>
  <c r="AB2365" i="9"/>
  <c r="AA2365" i="9"/>
  <c r="R2369" i="9"/>
  <c r="Y2366" i="9"/>
  <c r="Z2366" i="9" s="1"/>
  <c r="AD2365" i="9" l="1"/>
  <c r="V2369" i="9"/>
  <c r="W2369" i="9" s="1"/>
  <c r="S2369" i="9"/>
  <c r="X2369" i="9" s="1"/>
  <c r="AB2366" i="9"/>
  <c r="AA2366" i="9"/>
  <c r="Y2367" i="9"/>
  <c r="Z2367" i="9" s="1"/>
  <c r="R2370" i="9"/>
  <c r="AD2366" i="9" l="1"/>
  <c r="V2370" i="9"/>
  <c r="W2370" i="9" s="1"/>
  <c r="S2370" i="9"/>
  <c r="AB2367" i="9"/>
  <c r="AA2367" i="9"/>
  <c r="Y2368" i="9"/>
  <c r="Z2368" i="9" s="1"/>
  <c r="R2371" i="9"/>
  <c r="X2370" i="9" l="1"/>
  <c r="AD2367" i="9"/>
  <c r="V2371" i="9"/>
  <c r="W2371" i="9" s="1"/>
  <c r="S2371" i="9"/>
  <c r="AA2368" i="9"/>
  <c r="AB2368" i="9"/>
  <c r="Y2369" i="9"/>
  <c r="Z2369" i="9" s="1"/>
  <c r="R2372" i="9"/>
  <c r="X2371" i="9" l="1"/>
  <c r="AD2368" i="9"/>
  <c r="V2372" i="9"/>
  <c r="W2372" i="9" s="1"/>
  <c r="S2372" i="9"/>
  <c r="AB2369" i="9"/>
  <c r="AA2369" i="9"/>
  <c r="R2373" i="9"/>
  <c r="Y2370" i="9"/>
  <c r="Z2370" i="9" s="1"/>
  <c r="X2372" i="9" l="1"/>
  <c r="AD2369" i="9"/>
  <c r="V2373" i="9"/>
  <c r="W2373" i="9" s="1"/>
  <c r="S2373" i="9"/>
  <c r="R2374" i="9"/>
  <c r="AB2370" i="9"/>
  <c r="AA2370" i="9"/>
  <c r="Y2371" i="9"/>
  <c r="Z2371" i="9" s="1"/>
  <c r="X2373" i="9" l="1"/>
  <c r="AD2370" i="9"/>
  <c r="S2374" i="9"/>
  <c r="V2374" i="9"/>
  <c r="W2374" i="9" s="1"/>
  <c r="X2374" i="9" s="1"/>
  <c r="Y2372" i="9"/>
  <c r="Z2372" i="9" s="1"/>
  <c r="AB2371" i="9"/>
  <c r="AA2371" i="9"/>
  <c r="R2375" i="9"/>
  <c r="AD2371" i="9" l="1"/>
  <c r="V2375" i="9"/>
  <c r="W2375" i="9" s="1"/>
  <c r="S2375" i="9"/>
  <c r="X2375" i="9" s="1"/>
  <c r="AB2372" i="9"/>
  <c r="AA2372" i="9"/>
  <c r="R2376" i="9"/>
  <c r="Y2373" i="9"/>
  <c r="Z2373" i="9" s="1"/>
  <c r="AD2372" i="9" l="1"/>
  <c r="V2376" i="9"/>
  <c r="W2376" i="9" s="1"/>
  <c r="S2376" i="9"/>
  <c r="R2377" i="9"/>
  <c r="AB2373" i="9"/>
  <c r="AA2373" i="9"/>
  <c r="Y2374" i="9"/>
  <c r="Z2374" i="9" s="1"/>
  <c r="X2376" i="9" l="1"/>
  <c r="AD2373" i="9"/>
  <c r="V2377" i="9"/>
  <c r="W2377" i="9" s="1"/>
  <c r="S2377" i="9"/>
  <c r="X2377" i="9" s="1"/>
  <c r="AA2374" i="9"/>
  <c r="AB2374" i="9"/>
  <c r="R2378" i="9"/>
  <c r="Y2375" i="9"/>
  <c r="Z2375" i="9" s="1"/>
  <c r="AD2374" i="9" l="1"/>
  <c r="V2378" i="9"/>
  <c r="W2378" i="9" s="1"/>
  <c r="S2378" i="9"/>
  <c r="AB2375" i="9"/>
  <c r="AA2375" i="9"/>
  <c r="Y2376" i="9"/>
  <c r="Z2376" i="9" s="1"/>
  <c r="R2379" i="9"/>
  <c r="X2378" i="9" l="1"/>
  <c r="AD2375" i="9"/>
  <c r="V2379" i="9"/>
  <c r="W2379" i="9" s="1"/>
  <c r="S2379" i="9"/>
  <c r="X2379" i="9" s="1"/>
  <c r="AB2376" i="9"/>
  <c r="AA2376" i="9"/>
  <c r="R2380" i="9"/>
  <c r="Y2377" i="9"/>
  <c r="Z2377" i="9" s="1"/>
  <c r="AD2376" i="9" l="1"/>
  <c r="V2380" i="9"/>
  <c r="W2380" i="9" s="1"/>
  <c r="S2380" i="9"/>
  <c r="R2381" i="9"/>
  <c r="AB2377" i="9"/>
  <c r="AA2377" i="9"/>
  <c r="Y2378" i="9"/>
  <c r="Z2378" i="9" s="1"/>
  <c r="X2380" i="9" l="1"/>
  <c r="AD2377" i="9"/>
  <c r="V2381" i="9"/>
  <c r="W2381" i="9" s="1"/>
  <c r="S2381" i="9"/>
  <c r="Y2379" i="9"/>
  <c r="Z2379" i="9" s="1"/>
  <c r="AA2378" i="9"/>
  <c r="AB2378" i="9"/>
  <c r="R2382" i="9"/>
  <c r="X2381" i="9" l="1"/>
  <c r="AD2378" i="9"/>
  <c r="V2382" i="9"/>
  <c r="W2382" i="9" s="1"/>
  <c r="X2382" i="9" s="1"/>
  <c r="S2382" i="9"/>
  <c r="AB2379" i="9"/>
  <c r="AA2379" i="9"/>
  <c r="Y2380" i="9"/>
  <c r="Z2380" i="9" s="1"/>
  <c r="R2383" i="9"/>
  <c r="AD2379" i="9" l="1"/>
  <c r="V2383" i="9"/>
  <c r="W2383" i="9" s="1"/>
  <c r="S2383" i="9"/>
  <c r="AA2380" i="9"/>
  <c r="AB2380" i="9"/>
  <c r="Y2381" i="9"/>
  <c r="Z2381" i="9" s="1"/>
  <c r="R2384" i="9"/>
  <c r="X2383" i="9" l="1"/>
  <c r="AD2380" i="9"/>
  <c r="V2384" i="9"/>
  <c r="W2384" i="9" s="1"/>
  <c r="X2384" i="9" s="1"/>
  <c r="S2384" i="9"/>
  <c r="R2385" i="9"/>
  <c r="AB2381" i="9"/>
  <c r="AA2381" i="9"/>
  <c r="Y2382" i="9"/>
  <c r="Z2382" i="9" s="1"/>
  <c r="AD2381" i="9" l="1"/>
  <c r="V2385" i="9"/>
  <c r="W2385" i="9" s="1"/>
  <c r="S2385" i="9"/>
  <c r="X2385" i="9" s="1"/>
  <c r="AB2382" i="9"/>
  <c r="AA2382" i="9"/>
  <c r="Y2383" i="9"/>
  <c r="Z2383" i="9" s="1"/>
  <c r="R2386" i="9"/>
  <c r="AD2382" i="9" l="1"/>
  <c r="V2386" i="9"/>
  <c r="W2386" i="9" s="1"/>
  <c r="X2386" i="9" s="1"/>
  <c r="S2386" i="9"/>
  <c r="AB2383" i="9"/>
  <c r="AA2383" i="9"/>
  <c r="Y2384" i="9"/>
  <c r="Z2384" i="9" s="1"/>
  <c r="R2387" i="9"/>
  <c r="AD2383" i="9" l="1"/>
  <c r="V2387" i="9"/>
  <c r="W2387" i="9" s="1"/>
  <c r="S2387" i="9"/>
  <c r="AA2384" i="9"/>
  <c r="AB2384" i="9"/>
  <c r="R2388" i="9"/>
  <c r="Y2385" i="9"/>
  <c r="Z2385" i="9" s="1"/>
  <c r="X2387" i="9" l="1"/>
  <c r="AD2384" i="9"/>
  <c r="V2388" i="9"/>
  <c r="W2388" i="9" s="1"/>
  <c r="S2388" i="9"/>
  <c r="AB2385" i="9"/>
  <c r="AA2385" i="9"/>
  <c r="R2389" i="9"/>
  <c r="Y2386" i="9"/>
  <c r="Z2386" i="9" s="1"/>
  <c r="X2388" i="9" l="1"/>
  <c r="AD2385" i="9"/>
  <c r="V2389" i="9"/>
  <c r="W2389" i="9" s="1"/>
  <c r="S2389" i="9"/>
  <c r="AB2386" i="9"/>
  <c r="AA2386" i="9"/>
  <c r="Y2387" i="9"/>
  <c r="Z2387" i="9" s="1"/>
  <c r="R2390" i="9"/>
  <c r="X2389" i="9" l="1"/>
  <c r="AD2386" i="9"/>
  <c r="V2390" i="9"/>
  <c r="W2390" i="9" s="1"/>
  <c r="X2390" i="9" s="1"/>
  <c r="S2390" i="9"/>
  <c r="R2391" i="9"/>
  <c r="AB2387" i="9"/>
  <c r="AA2387" i="9"/>
  <c r="Y2388" i="9"/>
  <c r="Z2388" i="9" s="1"/>
  <c r="AD2387" i="9" l="1"/>
  <c r="V2391" i="9"/>
  <c r="W2391" i="9" s="1"/>
  <c r="S2391" i="9"/>
  <c r="X2391" i="9" s="1"/>
  <c r="AB2388" i="9"/>
  <c r="AA2388" i="9"/>
  <c r="Y2389" i="9"/>
  <c r="Z2389" i="9" s="1"/>
  <c r="R2392" i="9"/>
  <c r="AD2388" i="9" l="1"/>
  <c r="V2392" i="9"/>
  <c r="W2392" i="9" s="1"/>
  <c r="S2392" i="9"/>
  <c r="AB2389" i="9"/>
  <c r="AA2389" i="9"/>
  <c r="R2393" i="9"/>
  <c r="Y2390" i="9"/>
  <c r="Z2390" i="9" s="1"/>
  <c r="X2392" i="9" l="1"/>
  <c r="AD2389" i="9"/>
  <c r="V2393" i="9"/>
  <c r="W2393" i="9" s="1"/>
  <c r="X2393" i="9" s="1"/>
  <c r="S2393" i="9"/>
  <c r="AA2390" i="9"/>
  <c r="AB2390" i="9"/>
  <c r="Y2391" i="9"/>
  <c r="Z2391" i="9" s="1"/>
  <c r="R2394" i="9"/>
  <c r="AD2390" i="9" l="1"/>
  <c r="V2394" i="9"/>
  <c r="W2394" i="9" s="1"/>
  <c r="S2394" i="9"/>
  <c r="AB2391" i="9"/>
  <c r="AA2391" i="9"/>
  <c r="Y2392" i="9"/>
  <c r="Z2392" i="9" s="1"/>
  <c r="R2395" i="9"/>
  <c r="X2394" i="9" l="1"/>
  <c r="AD2391" i="9"/>
  <c r="V2395" i="9"/>
  <c r="W2395" i="9" s="1"/>
  <c r="S2395" i="9"/>
  <c r="AB2392" i="9"/>
  <c r="AA2392" i="9"/>
  <c r="R2396" i="9"/>
  <c r="Y2393" i="9"/>
  <c r="Z2393" i="9" s="1"/>
  <c r="X2395" i="9" l="1"/>
  <c r="AD2392" i="9"/>
  <c r="V2396" i="9"/>
  <c r="W2396" i="9" s="1"/>
  <c r="S2396" i="9"/>
  <c r="AB2393" i="9"/>
  <c r="AA2393" i="9"/>
  <c r="R2397" i="9"/>
  <c r="Y2394" i="9"/>
  <c r="Z2394" i="9" s="1"/>
  <c r="X2396" i="9" l="1"/>
  <c r="AD2393" i="9"/>
  <c r="V2397" i="9"/>
  <c r="W2397" i="9" s="1"/>
  <c r="S2397" i="9"/>
  <c r="X2397" i="9" s="1"/>
  <c r="AB2394" i="9"/>
  <c r="AA2394" i="9"/>
  <c r="R2398" i="9"/>
  <c r="Y2395" i="9"/>
  <c r="Z2395" i="9" s="1"/>
  <c r="AD2394" i="9" l="1"/>
  <c r="V2398" i="9"/>
  <c r="W2398" i="9" s="1"/>
  <c r="S2398" i="9"/>
  <c r="AB2395" i="9"/>
  <c r="AA2395" i="9"/>
  <c r="R2399" i="9"/>
  <c r="Y2396" i="9"/>
  <c r="Z2396" i="9" s="1"/>
  <c r="X2398" i="9" l="1"/>
  <c r="AD2395" i="9"/>
  <c r="V2399" i="9"/>
  <c r="W2399" i="9" s="1"/>
  <c r="S2399" i="9"/>
  <c r="Y2397" i="9"/>
  <c r="Z2397" i="9" s="1"/>
  <c r="AA2396" i="9"/>
  <c r="AB2396" i="9"/>
  <c r="R2400" i="9"/>
  <c r="X2399" i="9" l="1"/>
  <c r="AD2396" i="9"/>
  <c r="V2400" i="9"/>
  <c r="W2400" i="9" s="1"/>
  <c r="S2400" i="9"/>
  <c r="AB2397" i="9"/>
  <c r="AA2397" i="9"/>
  <c r="Y2398" i="9"/>
  <c r="Z2398" i="9" s="1"/>
  <c r="R2401" i="9"/>
  <c r="X2400" i="9" l="1"/>
  <c r="AD2397" i="9"/>
  <c r="V2401" i="9"/>
  <c r="W2401" i="9" s="1"/>
  <c r="S2401" i="9"/>
  <c r="R2402" i="9"/>
  <c r="AB2398" i="9"/>
  <c r="AA2398" i="9"/>
  <c r="Y2399" i="9"/>
  <c r="Z2399" i="9" s="1"/>
  <c r="X2401" i="9" l="1"/>
  <c r="AD2398" i="9"/>
  <c r="V2402" i="9"/>
  <c r="W2402" i="9" s="1"/>
  <c r="X2402" i="9" s="1"/>
  <c r="S2402" i="9"/>
  <c r="AB2399" i="9"/>
  <c r="AA2399" i="9"/>
  <c r="R2403" i="9"/>
  <c r="Y2400" i="9"/>
  <c r="Z2400" i="9" s="1"/>
  <c r="AD2399" i="9" l="1"/>
  <c r="V2403" i="9"/>
  <c r="W2403" i="9" s="1"/>
  <c r="S2403" i="9"/>
  <c r="R2404" i="9"/>
  <c r="AA2400" i="9"/>
  <c r="AB2400" i="9"/>
  <c r="Y2401" i="9"/>
  <c r="Z2401" i="9" s="1"/>
  <c r="X2403" i="9" l="1"/>
  <c r="AD2400" i="9"/>
  <c r="V2404" i="9"/>
  <c r="W2404" i="9" s="1"/>
  <c r="X2404" i="9" s="1"/>
  <c r="S2404" i="9"/>
  <c r="AB2401" i="9"/>
  <c r="AA2401" i="9"/>
  <c r="R2405" i="9"/>
  <c r="Y2402" i="9"/>
  <c r="Z2402" i="9" s="1"/>
  <c r="AD2401" i="9" l="1"/>
  <c r="V2405" i="9"/>
  <c r="W2405" i="9" s="1"/>
  <c r="S2405" i="9"/>
  <c r="Y2403" i="9"/>
  <c r="Z2403" i="9" s="1"/>
  <c r="AB2402" i="9"/>
  <c r="AA2402" i="9"/>
  <c r="R2406" i="9"/>
  <c r="X2405" i="9" l="1"/>
  <c r="AD2402" i="9"/>
  <c r="V2406" i="9"/>
  <c r="W2406" i="9" s="1"/>
  <c r="X2406" i="9" s="1"/>
  <c r="S2406" i="9"/>
  <c r="AB2403" i="9"/>
  <c r="AA2403" i="9"/>
  <c r="R2407" i="9"/>
  <c r="Y2404" i="9"/>
  <c r="Z2404" i="9" s="1"/>
  <c r="AD2403" i="9" l="1"/>
  <c r="V2407" i="9"/>
  <c r="W2407" i="9" s="1"/>
  <c r="X2407" i="9" s="1"/>
  <c r="S2407" i="9"/>
  <c r="AA2404" i="9"/>
  <c r="AB2404" i="9"/>
  <c r="Y2405" i="9"/>
  <c r="Z2405" i="9" s="1"/>
  <c r="R2408" i="9"/>
  <c r="AD2404" i="9" l="1"/>
  <c r="V2408" i="9"/>
  <c r="W2408" i="9" s="1"/>
  <c r="S2408" i="9"/>
  <c r="R2409" i="9"/>
  <c r="AB2405" i="9"/>
  <c r="AA2405" i="9"/>
  <c r="Y2406" i="9"/>
  <c r="Z2406" i="9" s="1"/>
  <c r="X2408" i="9" l="1"/>
  <c r="AD2405" i="9"/>
  <c r="V2409" i="9"/>
  <c r="W2409" i="9" s="1"/>
  <c r="S2409" i="9"/>
  <c r="X2409" i="9" s="1"/>
  <c r="AA2406" i="9"/>
  <c r="AB2406" i="9"/>
  <c r="R2410" i="9"/>
  <c r="Y2407" i="9"/>
  <c r="Z2407" i="9" s="1"/>
  <c r="AD2406" i="9" l="1"/>
  <c r="V2410" i="9"/>
  <c r="W2410" i="9" s="1"/>
  <c r="X2410" i="9" s="1"/>
  <c r="S2410" i="9"/>
  <c r="Y2408" i="9"/>
  <c r="Z2408" i="9" s="1"/>
  <c r="R2411" i="9"/>
  <c r="AB2407" i="9"/>
  <c r="AA2407" i="9"/>
  <c r="AD2407" i="9" l="1"/>
  <c r="V2411" i="9"/>
  <c r="W2411" i="9" s="1"/>
  <c r="S2411" i="9"/>
  <c r="R2412" i="9"/>
  <c r="Y2409" i="9"/>
  <c r="Z2409" i="9" s="1"/>
  <c r="AB2408" i="9"/>
  <c r="AD2408" i="9" s="1"/>
  <c r="AA2408" i="9"/>
  <c r="X2411" i="9" l="1"/>
  <c r="V2412" i="9"/>
  <c r="W2412" i="9" s="1"/>
  <c r="S2412" i="9"/>
  <c r="R2413" i="9"/>
  <c r="AB2409" i="9"/>
  <c r="AA2409" i="9"/>
  <c r="Y2410" i="9"/>
  <c r="Z2410" i="9" s="1"/>
  <c r="X2412" i="9" l="1"/>
  <c r="AD2409" i="9"/>
  <c r="V2413" i="9"/>
  <c r="W2413" i="9" s="1"/>
  <c r="S2413" i="9"/>
  <c r="AA2410" i="9"/>
  <c r="AB2410" i="9"/>
  <c r="AD2410" i="9" s="1"/>
  <c r="Y2411" i="9"/>
  <c r="Z2411" i="9" s="1"/>
  <c r="R2414" i="9"/>
  <c r="X2413" i="9" l="1"/>
  <c r="V2414" i="9"/>
  <c r="W2414" i="9" s="1"/>
  <c r="S2414" i="9"/>
  <c r="AB2411" i="9"/>
  <c r="AA2411" i="9"/>
  <c r="Y2412" i="9"/>
  <c r="Z2412" i="9" s="1"/>
  <c r="R2415" i="9"/>
  <c r="X2414" i="9" l="1"/>
  <c r="AD2411" i="9"/>
  <c r="V2415" i="9"/>
  <c r="W2415" i="9" s="1"/>
  <c r="S2415" i="9"/>
  <c r="X2415" i="9" s="1"/>
  <c r="AA2412" i="9"/>
  <c r="AB2412" i="9"/>
  <c r="AD2412" i="9" s="1"/>
  <c r="Y2413" i="9"/>
  <c r="Z2413" i="9" s="1"/>
  <c r="R2416" i="9"/>
  <c r="V2416" i="9" l="1"/>
  <c r="W2416" i="9" s="1"/>
  <c r="S2416" i="9"/>
  <c r="X2416" i="9" s="1"/>
  <c r="AB2413" i="9"/>
  <c r="AA2413" i="9"/>
  <c r="Y2414" i="9"/>
  <c r="Z2414" i="9" s="1"/>
  <c r="R2417" i="9"/>
  <c r="AD2413" i="9" l="1"/>
  <c r="V2417" i="9"/>
  <c r="W2417" i="9" s="1"/>
  <c r="S2417" i="9"/>
  <c r="AB2414" i="9"/>
  <c r="AD2414" i="9" s="1"/>
  <c r="AA2414" i="9"/>
  <c r="R2418" i="9"/>
  <c r="Y2415" i="9"/>
  <c r="Z2415" i="9" s="1"/>
  <c r="X2417" i="9" l="1"/>
  <c r="V2418" i="9"/>
  <c r="W2418" i="9" s="1"/>
  <c r="S2418" i="9"/>
  <c r="X2418" i="9" s="1"/>
  <c r="AB2415" i="9"/>
  <c r="AA2415" i="9"/>
  <c r="Y2416" i="9"/>
  <c r="Z2416" i="9" s="1"/>
  <c r="R2419" i="9"/>
  <c r="AD2415" i="9" l="1"/>
  <c r="V2419" i="9"/>
  <c r="W2419" i="9" s="1"/>
  <c r="S2419" i="9"/>
  <c r="X2419" i="9" s="1"/>
  <c r="AA2416" i="9"/>
  <c r="AB2416" i="9"/>
  <c r="AD2416" i="9" s="1"/>
  <c r="R2420" i="9"/>
  <c r="Y2417" i="9"/>
  <c r="Z2417" i="9" s="1"/>
  <c r="V2420" i="9" l="1"/>
  <c r="W2420" i="9" s="1"/>
  <c r="S2420" i="9"/>
  <c r="X2420" i="9" s="1"/>
  <c r="AB2417" i="9"/>
  <c r="AA2417" i="9"/>
  <c r="R2421" i="9"/>
  <c r="Y2418" i="9"/>
  <c r="Z2418" i="9" s="1"/>
  <c r="AD2417" i="9" l="1"/>
  <c r="V2421" i="9"/>
  <c r="W2421" i="9" s="1"/>
  <c r="S2421" i="9"/>
  <c r="R2422" i="9"/>
  <c r="AB2418" i="9"/>
  <c r="AD2418" i="9" s="1"/>
  <c r="AA2418" i="9"/>
  <c r="Y2419" i="9"/>
  <c r="Z2419" i="9" s="1"/>
  <c r="X2421" i="9" l="1"/>
  <c r="V2422" i="9"/>
  <c r="W2422" i="9" s="1"/>
  <c r="S2422" i="9"/>
  <c r="X2422" i="9" s="1"/>
  <c r="AB2419" i="9"/>
  <c r="AA2419" i="9"/>
  <c r="R2423" i="9"/>
  <c r="Y2420" i="9"/>
  <c r="Z2420" i="9" s="1"/>
  <c r="AD2419" i="9" l="1"/>
  <c r="V2423" i="9"/>
  <c r="W2423" i="9" s="1"/>
  <c r="S2423" i="9"/>
  <c r="X2423" i="9" s="1"/>
  <c r="AB2420" i="9"/>
  <c r="AD2420" i="9" s="1"/>
  <c r="AA2420" i="9"/>
  <c r="R2424" i="9"/>
  <c r="Y2421" i="9"/>
  <c r="Z2421" i="9" s="1"/>
  <c r="V2424" i="9" l="1"/>
  <c r="W2424" i="9" s="1"/>
  <c r="S2424" i="9"/>
  <c r="X2424" i="9" s="1"/>
  <c r="AB2421" i="9"/>
  <c r="AA2421" i="9"/>
  <c r="R2425" i="9"/>
  <c r="Y2422" i="9"/>
  <c r="Z2422" i="9" s="1"/>
  <c r="AD2421" i="9" l="1"/>
  <c r="V2425" i="9"/>
  <c r="W2425" i="9" s="1"/>
  <c r="S2425" i="9"/>
  <c r="X2425" i="9" s="1"/>
  <c r="AA2422" i="9"/>
  <c r="AB2422" i="9"/>
  <c r="AD2422" i="9" s="1"/>
  <c r="Y2423" i="9"/>
  <c r="Z2423" i="9" s="1"/>
  <c r="R2426" i="9"/>
  <c r="V2426" i="9" l="1"/>
  <c r="W2426" i="9" s="1"/>
  <c r="S2426" i="9"/>
  <c r="AB2423" i="9"/>
  <c r="AA2423" i="9"/>
  <c r="R2427" i="9"/>
  <c r="Y2424" i="9"/>
  <c r="Z2424" i="9" s="1"/>
  <c r="X2426" i="9" l="1"/>
  <c r="AD2423" i="9"/>
  <c r="V2427" i="9"/>
  <c r="W2427" i="9" s="1"/>
  <c r="S2427" i="9"/>
  <c r="AB2424" i="9"/>
  <c r="AD2424" i="9" s="1"/>
  <c r="AA2424" i="9"/>
  <c r="R2428" i="9"/>
  <c r="Y2425" i="9"/>
  <c r="Z2425" i="9" s="1"/>
  <c r="X2427" i="9" l="1"/>
  <c r="V2428" i="9"/>
  <c r="W2428" i="9" s="1"/>
  <c r="S2428" i="9"/>
  <c r="AB2425" i="9"/>
  <c r="AA2425" i="9"/>
  <c r="R2429" i="9"/>
  <c r="Y2426" i="9"/>
  <c r="Z2426" i="9" s="1"/>
  <c r="X2428" i="9" l="1"/>
  <c r="AD2425" i="9"/>
  <c r="V2429" i="9"/>
  <c r="W2429" i="9" s="1"/>
  <c r="S2429" i="9"/>
  <c r="AA2426" i="9"/>
  <c r="AB2426" i="9"/>
  <c r="AD2426" i="9" s="1"/>
  <c r="R2430" i="9"/>
  <c r="Y2427" i="9"/>
  <c r="Z2427" i="9" s="1"/>
  <c r="X2429" i="9" l="1"/>
  <c r="V2430" i="9"/>
  <c r="W2430" i="9" s="1"/>
  <c r="S2430" i="9"/>
  <c r="X2430" i="9" s="1"/>
  <c r="AB2427" i="9"/>
  <c r="AA2427" i="9"/>
  <c r="R2431" i="9"/>
  <c r="Y2428" i="9"/>
  <c r="Z2428" i="9" s="1"/>
  <c r="AD2427" i="9" l="1"/>
  <c r="V2431" i="9"/>
  <c r="W2431" i="9" s="1"/>
  <c r="X2431" i="9" s="1"/>
  <c r="S2431" i="9"/>
  <c r="AA2428" i="9"/>
  <c r="AB2428" i="9"/>
  <c r="AD2428" i="9" s="1"/>
  <c r="R2432" i="9"/>
  <c r="Y2429" i="9"/>
  <c r="Z2429" i="9" s="1"/>
  <c r="V2432" i="9" l="1"/>
  <c r="W2432" i="9" s="1"/>
  <c r="S2432" i="9"/>
  <c r="X2432" i="9" s="1"/>
  <c r="AB2429" i="9"/>
  <c r="AA2429" i="9"/>
  <c r="R2433" i="9"/>
  <c r="Y2430" i="9"/>
  <c r="Z2430" i="9" s="1"/>
  <c r="AD2429" i="9" l="1"/>
  <c r="V2433" i="9"/>
  <c r="W2433" i="9" s="1"/>
  <c r="S2433" i="9"/>
  <c r="Y2431" i="9"/>
  <c r="Z2431" i="9" s="1"/>
  <c r="R2434" i="9"/>
  <c r="AB2430" i="9"/>
  <c r="AD2430" i="9" s="1"/>
  <c r="AA2430" i="9"/>
  <c r="X2433" i="9" l="1"/>
  <c r="V2434" i="9"/>
  <c r="W2434" i="9" s="1"/>
  <c r="S2434" i="9"/>
  <c r="R2435" i="9"/>
  <c r="Y2432" i="9"/>
  <c r="Z2432" i="9" s="1"/>
  <c r="AB2431" i="9"/>
  <c r="AA2431" i="9"/>
  <c r="X2434" i="9" l="1"/>
  <c r="AD2431" i="9"/>
  <c r="V2435" i="9"/>
  <c r="W2435" i="9" s="1"/>
  <c r="S2435" i="9"/>
  <c r="X2435" i="9" s="1"/>
  <c r="AA2432" i="9"/>
  <c r="AB2432" i="9"/>
  <c r="AD2432" i="9" s="1"/>
  <c r="R2436" i="9"/>
  <c r="Y2433" i="9"/>
  <c r="Z2433" i="9" s="1"/>
  <c r="V2436" i="9" l="1"/>
  <c r="W2436" i="9" s="1"/>
  <c r="S2436" i="9"/>
  <c r="X2436" i="9" s="1"/>
  <c r="AB2433" i="9"/>
  <c r="AA2433" i="9"/>
  <c r="R2437" i="9"/>
  <c r="Y2434" i="9"/>
  <c r="Z2434" i="9" s="1"/>
  <c r="AD2433" i="9" l="1"/>
  <c r="V2437" i="9"/>
  <c r="W2437" i="9" s="1"/>
  <c r="X2437" i="9" s="1"/>
  <c r="S2437" i="9"/>
  <c r="AB2434" i="9"/>
  <c r="AD2434" i="9" s="1"/>
  <c r="AA2434" i="9"/>
  <c r="R2438" i="9"/>
  <c r="Y2435" i="9"/>
  <c r="Z2435" i="9" s="1"/>
  <c r="V2438" i="9" l="1"/>
  <c r="W2438" i="9" s="1"/>
  <c r="S2438" i="9"/>
  <c r="AB2435" i="9"/>
  <c r="AA2435" i="9"/>
  <c r="R2439" i="9"/>
  <c r="Y2436" i="9"/>
  <c r="Z2436" i="9" s="1"/>
  <c r="X2438" i="9" l="1"/>
  <c r="AD2435" i="9"/>
  <c r="V2439" i="9"/>
  <c r="W2439" i="9" s="1"/>
  <c r="S2439" i="9"/>
  <c r="X2439" i="9" s="1"/>
  <c r="AA2436" i="9"/>
  <c r="AB2436" i="9"/>
  <c r="AD2436" i="9" s="1"/>
  <c r="Y2437" i="9"/>
  <c r="Z2437" i="9" s="1"/>
  <c r="R2440" i="9"/>
  <c r="V2440" i="9" l="1"/>
  <c r="W2440" i="9" s="1"/>
  <c r="S2440" i="9"/>
  <c r="R2441" i="9"/>
  <c r="Y2438" i="9"/>
  <c r="Z2438" i="9" s="1"/>
  <c r="AB2437" i="9"/>
  <c r="AA2437" i="9"/>
  <c r="X2440" i="9" l="1"/>
  <c r="AD2437" i="9"/>
  <c r="V2441" i="9"/>
  <c r="W2441" i="9" s="1"/>
  <c r="S2441" i="9"/>
  <c r="X2441" i="9" s="1"/>
  <c r="AA2438" i="9"/>
  <c r="AB2438" i="9"/>
  <c r="R2442" i="9"/>
  <c r="Y2439" i="9"/>
  <c r="Z2439" i="9" s="1"/>
  <c r="AD2438" i="9" l="1"/>
  <c r="V2442" i="9"/>
  <c r="W2442" i="9" s="1"/>
  <c r="S2442" i="9"/>
  <c r="AB2439" i="9"/>
  <c r="AA2439" i="9"/>
  <c r="Y2440" i="9"/>
  <c r="Z2440" i="9" s="1"/>
  <c r="R2443" i="9"/>
  <c r="X2442" i="9" l="1"/>
  <c r="AD2439" i="9"/>
  <c r="V2443" i="9"/>
  <c r="W2443" i="9" s="1"/>
  <c r="S2443" i="9"/>
  <c r="R2444" i="9"/>
  <c r="AB2440" i="9"/>
  <c r="AA2440" i="9"/>
  <c r="Y2441" i="9"/>
  <c r="Z2441" i="9" s="1"/>
  <c r="X2443" i="9" l="1"/>
  <c r="AD2440" i="9"/>
  <c r="V2444" i="9"/>
  <c r="W2444" i="9" s="1"/>
  <c r="X2444" i="9" s="1"/>
  <c r="S2444" i="9"/>
  <c r="AB2441" i="9"/>
  <c r="AA2441" i="9"/>
  <c r="R2445" i="9"/>
  <c r="Y2442" i="9"/>
  <c r="Z2442" i="9" s="1"/>
  <c r="AD2441" i="9" l="1"/>
  <c r="V2445" i="9"/>
  <c r="W2445" i="9" s="1"/>
  <c r="S2445" i="9"/>
  <c r="X2445" i="9" s="1"/>
  <c r="AB2442" i="9"/>
  <c r="AA2442" i="9"/>
  <c r="R2446" i="9"/>
  <c r="Y2443" i="9"/>
  <c r="Z2443" i="9" s="1"/>
  <c r="AD2442" i="9" l="1"/>
  <c r="V2446" i="9"/>
  <c r="W2446" i="9" s="1"/>
  <c r="S2446" i="9"/>
  <c r="R2447" i="9"/>
  <c r="AB2443" i="9"/>
  <c r="AA2443" i="9"/>
  <c r="Y2444" i="9"/>
  <c r="Z2444" i="9" s="1"/>
  <c r="X2446" i="9" l="1"/>
  <c r="AD2443" i="9"/>
  <c r="V2447" i="9"/>
  <c r="W2447" i="9" s="1"/>
  <c r="S2447" i="9"/>
  <c r="X2447" i="9" s="1"/>
  <c r="AA2444" i="9"/>
  <c r="AB2444" i="9"/>
  <c r="R2448" i="9"/>
  <c r="Y2445" i="9"/>
  <c r="Z2445" i="9" s="1"/>
  <c r="AD2444" i="9" l="1"/>
  <c r="V2448" i="9"/>
  <c r="W2448" i="9" s="1"/>
  <c r="S2448" i="9"/>
  <c r="AB2445" i="9"/>
  <c r="AA2445" i="9"/>
  <c r="R2449" i="9"/>
  <c r="Y2446" i="9"/>
  <c r="Z2446" i="9" s="1"/>
  <c r="X2448" i="9" l="1"/>
  <c r="AD2445" i="9"/>
  <c r="V2449" i="9"/>
  <c r="W2449" i="9" s="1"/>
  <c r="S2449" i="9"/>
  <c r="X2449" i="9" s="1"/>
  <c r="AB2446" i="9"/>
  <c r="AA2446" i="9"/>
  <c r="R2450" i="9"/>
  <c r="Y2447" i="9"/>
  <c r="Z2447" i="9" s="1"/>
  <c r="AD2446" i="9" l="1"/>
  <c r="V2450" i="9"/>
  <c r="W2450" i="9" s="1"/>
  <c r="X2450" i="9" s="1"/>
  <c r="S2450" i="9"/>
  <c r="AB2447" i="9"/>
  <c r="AA2447" i="9"/>
  <c r="R2451" i="9"/>
  <c r="Y2448" i="9"/>
  <c r="Z2448" i="9" s="1"/>
  <c r="AD2447" i="9" l="1"/>
  <c r="V2451" i="9"/>
  <c r="W2451" i="9" s="1"/>
  <c r="S2451" i="9"/>
  <c r="X2451" i="9" s="1"/>
  <c r="R2452" i="9"/>
  <c r="AA2448" i="9"/>
  <c r="AB2448" i="9"/>
  <c r="Y2449" i="9"/>
  <c r="Z2449" i="9" s="1"/>
  <c r="AD2448" i="9" l="1"/>
  <c r="V2452" i="9"/>
  <c r="W2452" i="9" s="1"/>
  <c r="S2452" i="9"/>
  <c r="AB2449" i="9"/>
  <c r="AA2449" i="9"/>
  <c r="Y2450" i="9"/>
  <c r="Z2450" i="9" s="1"/>
  <c r="R2453" i="9"/>
  <c r="X2452" i="9" l="1"/>
  <c r="AD2449" i="9"/>
  <c r="V2453" i="9"/>
  <c r="W2453" i="9" s="1"/>
  <c r="S2453" i="9"/>
  <c r="X2453" i="9" s="1"/>
  <c r="Y2451" i="9"/>
  <c r="Z2451" i="9" s="1"/>
  <c r="AB2450" i="9"/>
  <c r="AA2450" i="9"/>
  <c r="R2454" i="9"/>
  <c r="AD2450" i="9" l="1"/>
  <c r="V2454" i="9"/>
  <c r="W2454" i="9" s="1"/>
  <c r="X2454" i="9" s="1"/>
  <c r="S2454" i="9"/>
  <c r="AB2451" i="9"/>
  <c r="AA2451" i="9"/>
  <c r="R2455" i="9"/>
  <c r="Y2452" i="9"/>
  <c r="Z2452" i="9" s="1"/>
  <c r="AD2451" i="9" l="1"/>
  <c r="V2455" i="9"/>
  <c r="W2455" i="9" s="1"/>
  <c r="S2455" i="9"/>
  <c r="X2455" i="9" s="1"/>
  <c r="AA2452" i="9"/>
  <c r="AB2452" i="9"/>
  <c r="R2456" i="9"/>
  <c r="Y2453" i="9"/>
  <c r="Z2453" i="9" s="1"/>
  <c r="AD2452" i="9" l="1"/>
  <c r="V2456" i="9"/>
  <c r="W2456" i="9" s="1"/>
  <c r="S2456" i="9"/>
  <c r="R2457" i="9"/>
  <c r="AB2453" i="9"/>
  <c r="AA2453" i="9"/>
  <c r="Y2454" i="9"/>
  <c r="Z2454" i="9" s="1"/>
  <c r="X2456" i="9" l="1"/>
  <c r="AD2453" i="9"/>
  <c r="V2457" i="9"/>
  <c r="W2457" i="9" s="1"/>
  <c r="X2457" i="9" s="1"/>
  <c r="S2457" i="9"/>
  <c r="AA2454" i="9"/>
  <c r="AB2454" i="9"/>
  <c r="R2458" i="9"/>
  <c r="Y2455" i="9"/>
  <c r="Z2455" i="9" s="1"/>
  <c r="AD2454" i="9" l="1"/>
  <c r="V2458" i="9"/>
  <c r="W2458" i="9" s="1"/>
  <c r="S2458" i="9"/>
  <c r="Y2456" i="9"/>
  <c r="Z2456" i="9" s="1"/>
  <c r="R2459" i="9"/>
  <c r="AB2455" i="9"/>
  <c r="AA2455" i="9"/>
  <c r="X2458" i="9" l="1"/>
  <c r="AD2455" i="9"/>
  <c r="V2459" i="9"/>
  <c r="W2459" i="9" s="1"/>
  <c r="S2459" i="9"/>
  <c r="R2460" i="9"/>
  <c r="Y2457" i="9"/>
  <c r="Z2457" i="9" s="1"/>
  <c r="AB2456" i="9"/>
  <c r="AA2456" i="9"/>
  <c r="X2459" i="9" l="1"/>
  <c r="AD2456" i="9"/>
  <c r="V2460" i="9"/>
  <c r="W2460" i="9" s="1"/>
  <c r="S2460" i="9"/>
  <c r="AB2457" i="9"/>
  <c r="AA2457" i="9"/>
  <c r="R2461" i="9"/>
  <c r="Y2458" i="9"/>
  <c r="Z2458" i="9" s="1"/>
  <c r="X2460" i="9" l="1"/>
  <c r="AD2457" i="9"/>
  <c r="V2461" i="9"/>
  <c r="W2461" i="9" s="1"/>
  <c r="S2461" i="9"/>
  <c r="X2461" i="9" s="1"/>
  <c r="AB2458" i="9"/>
  <c r="AA2458" i="9"/>
  <c r="R2462" i="9"/>
  <c r="Y2459" i="9"/>
  <c r="Z2459" i="9" s="1"/>
  <c r="AD2458" i="9" l="1"/>
  <c r="V2462" i="9"/>
  <c r="W2462" i="9" s="1"/>
  <c r="S2462" i="9"/>
  <c r="R2463" i="9"/>
  <c r="AB2459" i="9"/>
  <c r="AA2459" i="9"/>
  <c r="Y2460" i="9"/>
  <c r="Z2460" i="9" s="1"/>
  <c r="X2462" i="9" l="1"/>
  <c r="AD2459" i="9"/>
  <c r="V2463" i="9"/>
  <c r="W2463" i="9" s="1"/>
  <c r="S2463" i="9"/>
  <c r="AA2460" i="9"/>
  <c r="AB2460" i="9"/>
  <c r="R2464" i="9"/>
  <c r="Y2461" i="9"/>
  <c r="Z2461" i="9" s="1"/>
  <c r="X2463" i="9" l="1"/>
  <c r="AD2460" i="9"/>
  <c r="V2464" i="9"/>
  <c r="W2464" i="9" s="1"/>
  <c r="X2464" i="9" s="1"/>
  <c r="S2464" i="9"/>
  <c r="Y2462" i="9"/>
  <c r="Z2462" i="9" s="1"/>
  <c r="AB2461" i="9"/>
  <c r="AA2461" i="9"/>
  <c r="R2465" i="9"/>
  <c r="AD2461" i="9" l="1"/>
  <c r="V2465" i="9"/>
  <c r="W2465" i="9" s="1"/>
  <c r="S2465" i="9"/>
  <c r="AB2462" i="9"/>
  <c r="AA2462" i="9"/>
  <c r="Y2463" i="9"/>
  <c r="Z2463" i="9" s="1"/>
  <c r="R2466" i="9"/>
  <c r="X2465" i="9" l="1"/>
  <c r="AD2462" i="9"/>
  <c r="V2466" i="9"/>
  <c r="W2466" i="9" s="1"/>
  <c r="X2466" i="9" s="1"/>
  <c r="S2466" i="9"/>
  <c r="Y2464" i="9"/>
  <c r="Z2464" i="9" s="1"/>
  <c r="R2467" i="9"/>
  <c r="AB2463" i="9"/>
  <c r="AA2463" i="9"/>
  <c r="AD2463" i="9" l="1"/>
  <c r="V2467" i="9"/>
  <c r="W2467" i="9" s="1"/>
  <c r="S2467" i="9"/>
  <c r="X2467" i="9" s="1"/>
  <c r="AA2464" i="9"/>
  <c r="AB2464" i="9"/>
  <c r="Y2465" i="9"/>
  <c r="Z2465" i="9" s="1"/>
  <c r="R2468" i="9"/>
  <c r="AD2464" i="9" l="1"/>
  <c r="V2468" i="9"/>
  <c r="W2468" i="9" s="1"/>
  <c r="X2468" i="9" s="1"/>
  <c r="S2468" i="9"/>
  <c r="AB2465" i="9"/>
  <c r="AA2465" i="9"/>
  <c r="Y2466" i="9"/>
  <c r="Z2466" i="9" s="1"/>
  <c r="R2469" i="9"/>
  <c r="AD2465" i="9" l="1"/>
  <c r="V2469" i="9"/>
  <c r="W2469" i="9" s="1"/>
  <c r="S2469" i="9"/>
  <c r="AB2466" i="9"/>
  <c r="AA2466" i="9"/>
  <c r="Y2467" i="9"/>
  <c r="Z2467" i="9" s="1"/>
  <c r="R2470" i="9"/>
  <c r="X2469" i="9" l="1"/>
  <c r="AD2466" i="9"/>
  <c r="V2470" i="9"/>
  <c r="W2470" i="9" s="1"/>
  <c r="X2470" i="9" s="1"/>
  <c r="S2470" i="9"/>
  <c r="AB2467" i="9"/>
  <c r="AA2467" i="9"/>
  <c r="R2471" i="9"/>
  <c r="Y2468" i="9"/>
  <c r="Z2468" i="9" s="1"/>
  <c r="AD2467" i="9" l="1"/>
  <c r="V2471" i="9"/>
  <c r="W2471" i="9" s="1"/>
  <c r="S2471" i="9"/>
  <c r="X2471" i="9" s="1"/>
  <c r="AB2468" i="9"/>
  <c r="AA2468" i="9"/>
  <c r="R2472" i="9"/>
  <c r="Y2469" i="9"/>
  <c r="Z2469" i="9" s="1"/>
  <c r="AD2468" i="9" l="1"/>
  <c r="V2472" i="9"/>
  <c r="W2472" i="9" s="1"/>
  <c r="S2472" i="9"/>
  <c r="R2473" i="9"/>
  <c r="AB2469" i="9"/>
  <c r="AA2469" i="9"/>
  <c r="Y2470" i="9"/>
  <c r="Z2470" i="9" s="1"/>
  <c r="X2472" i="9" l="1"/>
  <c r="AD2469" i="9"/>
  <c r="V2473" i="9"/>
  <c r="W2473" i="9" s="1"/>
  <c r="S2473" i="9"/>
  <c r="X2473" i="9" s="1"/>
  <c r="AA2470" i="9"/>
  <c r="AB2470" i="9"/>
  <c r="R2474" i="9"/>
  <c r="Y2471" i="9"/>
  <c r="Z2471" i="9" s="1"/>
  <c r="AD2470" i="9" l="1"/>
  <c r="V2474" i="9"/>
  <c r="W2474" i="9" s="1"/>
  <c r="S2474" i="9"/>
  <c r="Y2472" i="9"/>
  <c r="Z2472" i="9" s="1"/>
  <c r="R2475" i="9"/>
  <c r="AB2471" i="9"/>
  <c r="AA2471" i="9"/>
  <c r="X2474" i="9" l="1"/>
  <c r="AD2471" i="9"/>
  <c r="V2475" i="9"/>
  <c r="W2475" i="9" s="1"/>
  <c r="S2475" i="9"/>
  <c r="X2475" i="9" s="1"/>
  <c r="AB2472" i="9"/>
  <c r="AA2472" i="9"/>
  <c r="Y2473" i="9"/>
  <c r="Z2473" i="9" s="1"/>
  <c r="R2476" i="9"/>
  <c r="AD2472" i="9" l="1"/>
  <c r="V2476" i="9"/>
  <c r="W2476" i="9" s="1"/>
  <c r="X2476" i="9" s="1"/>
  <c r="S2476" i="9"/>
  <c r="Y2474" i="9"/>
  <c r="Z2474" i="9" s="1"/>
  <c r="R2477" i="9"/>
  <c r="AB2473" i="9"/>
  <c r="AA2473" i="9"/>
  <c r="AD2473" i="9" l="1"/>
  <c r="V2477" i="9"/>
  <c r="W2477" i="9" s="1"/>
  <c r="S2477" i="9"/>
  <c r="X2477" i="9" s="1"/>
  <c r="AB2474" i="9"/>
  <c r="AA2474" i="9"/>
  <c r="R2478" i="9"/>
  <c r="Y2475" i="9"/>
  <c r="Z2475" i="9" s="1"/>
  <c r="AD2474" i="9" l="1"/>
  <c r="V2478" i="9"/>
  <c r="W2478" i="9" s="1"/>
  <c r="S2478" i="9"/>
  <c r="AB2475" i="9"/>
  <c r="AA2475" i="9"/>
  <c r="R2479" i="9"/>
  <c r="Y2476" i="9"/>
  <c r="Z2476" i="9" s="1"/>
  <c r="X2478" i="9" l="1"/>
  <c r="AD2475" i="9"/>
  <c r="V2479" i="9"/>
  <c r="W2479" i="9" s="1"/>
  <c r="S2479" i="9"/>
  <c r="AA2476" i="9"/>
  <c r="AB2476" i="9"/>
  <c r="R2480" i="9"/>
  <c r="Y2477" i="9"/>
  <c r="Z2477" i="9" s="1"/>
  <c r="X2479" i="9" l="1"/>
  <c r="AD2476" i="9"/>
  <c r="V2480" i="9"/>
  <c r="W2480" i="9" s="1"/>
  <c r="X2480" i="9" s="1"/>
  <c r="S2480" i="9"/>
  <c r="AB2477" i="9"/>
  <c r="AA2477" i="9"/>
  <c r="Y2478" i="9"/>
  <c r="Z2478" i="9" s="1"/>
  <c r="R2481" i="9"/>
  <c r="AD2477" i="9" l="1"/>
  <c r="V2481" i="9"/>
  <c r="W2481" i="9" s="1"/>
  <c r="S2481" i="9"/>
  <c r="X2481" i="9" s="1"/>
  <c r="AB2478" i="9"/>
  <c r="AA2478" i="9"/>
  <c r="Y2479" i="9"/>
  <c r="Z2479" i="9" s="1"/>
  <c r="R2482" i="9"/>
  <c r="AD2478" i="9" l="1"/>
  <c r="S2482" i="9"/>
  <c r="V2482" i="9"/>
  <c r="W2482" i="9" s="1"/>
  <c r="X2482" i="9" s="1"/>
  <c r="AB2479" i="9"/>
  <c r="AA2479" i="9"/>
  <c r="R2483" i="9"/>
  <c r="Y2480" i="9"/>
  <c r="Z2480" i="9" s="1"/>
  <c r="AD2479" i="9" l="1"/>
  <c r="V2483" i="9"/>
  <c r="W2483" i="9" s="1"/>
  <c r="S2483" i="9"/>
  <c r="AA2480" i="9"/>
  <c r="AB2480" i="9"/>
  <c r="R2484" i="9"/>
  <c r="Y2481" i="9"/>
  <c r="Z2481" i="9" s="1"/>
  <c r="X2483" i="9" l="1"/>
  <c r="AD2480" i="9"/>
  <c r="V2484" i="9"/>
  <c r="W2484" i="9" s="1"/>
  <c r="S2484" i="9"/>
  <c r="AB2481" i="9"/>
  <c r="AA2481" i="9"/>
  <c r="R2485" i="9"/>
  <c r="Y2482" i="9"/>
  <c r="Z2482" i="9" s="1"/>
  <c r="X2484" i="9" l="1"/>
  <c r="AD2481" i="9"/>
  <c r="V2485" i="9"/>
  <c r="W2485" i="9" s="1"/>
  <c r="S2485" i="9"/>
  <c r="AB2482" i="9"/>
  <c r="AA2482" i="9"/>
  <c r="R2486" i="9"/>
  <c r="Y2483" i="9"/>
  <c r="Z2483" i="9" s="1"/>
  <c r="X2485" i="9" l="1"/>
  <c r="AD2482" i="9"/>
  <c r="V2486" i="9"/>
  <c r="W2486" i="9" s="1"/>
  <c r="X2486" i="9" s="1"/>
  <c r="S2486" i="9"/>
  <c r="AB2483" i="9"/>
  <c r="AA2483" i="9"/>
  <c r="R2487" i="9"/>
  <c r="Y2484" i="9"/>
  <c r="Z2484" i="9" s="1"/>
  <c r="AD2483" i="9" l="1"/>
  <c r="V2487" i="9"/>
  <c r="W2487" i="9" s="1"/>
  <c r="S2487" i="9"/>
  <c r="R2488" i="9"/>
  <c r="Y2485" i="9"/>
  <c r="Z2485" i="9" s="1"/>
  <c r="AB2484" i="9"/>
  <c r="AA2484" i="9"/>
  <c r="X2487" i="9" l="1"/>
  <c r="AD2484" i="9"/>
  <c r="V2488" i="9"/>
  <c r="W2488" i="9" s="1"/>
  <c r="S2488" i="9"/>
  <c r="R2489" i="9"/>
  <c r="AB2485" i="9"/>
  <c r="AA2485" i="9"/>
  <c r="Y2486" i="9"/>
  <c r="Z2486" i="9" s="1"/>
  <c r="X2488" i="9" l="1"/>
  <c r="AD2485" i="9"/>
  <c r="V2489" i="9"/>
  <c r="W2489" i="9" s="1"/>
  <c r="S2489" i="9"/>
  <c r="X2489" i="9" s="1"/>
  <c r="AA2486" i="9"/>
  <c r="AB2486" i="9"/>
  <c r="R2490" i="9"/>
  <c r="Y2487" i="9"/>
  <c r="Z2487" i="9" s="1"/>
  <c r="AD2486" i="9" l="1"/>
  <c r="V2490" i="9"/>
  <c r="W2490" i="9" s="1"/>
  <c r="X2490" i="9" s="1"/>
  <c r="S2490" i="9"/>
  <c r="AB2487" i="9"/>
  <c r="AA2487" i="9"/>
  <c r="Y2488" i="9"/>
  <c r="Z2488" i="9" s="1"/>
  <c r="R2491" i="9"/>
  <c r="AD2487" i="9" l="1"/>
  <c r="V2491" i="9"/>
  <c r="W2491" i="9" s="1"/>
  <c r="S2491" i="9"/>
  <c r="Y2489" i="9"/>
  <c r="Z2489" i="9" s="1"/>
  <c r="R2492" i="9"/>
  <c r="AB2488" i="9"/>
  <c r="AA2488" i="9"/>
  <c r="X2491" i="9" l="1"/>
  <c r="AD2488" i="9"/>
  <c r="V2492" i="9"/>
  <c r="W2492" i="9" s="1"/>
  <c r="S2492" i="9"/>
  <c r="AB2489" i="9"/>
  <c r="AA2489" i="9"/>
  <c r="R2493" i="9"/>
  <c r="Y2490" i="9"/>
  <c r="Z2490" i="9" s="1"/>
  <c r="X2492" i="9" l="1"/>
  <c r="AD2489" i="9"/>
  <c r="V2493" i="9"/>
  <c r="W2493" i="9" s="1"/>
  <c r="S2493" i="9"/>
  <c r="R2494" i="9"/>
  <c r="AB2490" i="9"/>
  <c r="AA2490" i="9"/>
  <c r="Y2491" i="9"/>
  <c r="Z2491" i="9" s="1"/>
  <c r="X2493" i="9" l="1"/>
  <c r="AD2490" i="9"/>
  <c r="V2494" i="9"/>
  <c r="W2494" i="9" s="1"/>
  <c r="S2494" i="9"/>
  <c r="AB2491" i="9"/>
  <c r="AA2491" i="9"/>
  <c r="R2495" i="9"/>
  <c r="Y2492" i="9"/>
  <c r="Z2492" i="9" s="1"/>
  <c r="X2494" i="9" l="1"/>
  <c r="AD2491" i="9"/>
  <c r="V2495" i="9"/>
  <c r="W2495" i="9" s="1"/>
  <c r="S2495" i="9"/>
  <c r="R2496" i="9"/>
  <c r="AA2492" i="9"/>
  <c r="AB2492" i="9"/>
  <c r="Y2493" i="9"/>
  <c r="Z2493" i="9" s="1"/>
  <c r="X2495" i="9" l="1"/>
  <c r="AD2492" i="9"/>
  <c r="V2496" i="9"/>
  <c r="W2496" i="9" s="1"/>
  <c r="S2496" i="9"/>
  <c r="AB2493" i="9"/>
  <c r="AA2493" i="9"/>
  <c r="R2497" i="9"/>
  <c r="Y2494" i="9"/>
  <c r="Z2494" i="9" s="1"/>
  <c r="X2496" i="9" l="1"/>
  <c r="AD2493" i="9"/>
  <c r="V2497" i="9"/>
  <c r="W2497" i="9" s="1"/>
  <c r="S2497" i="9"/>
  <c r="AB2494" i="9"/>
  <c r="AA2494" i="9"/>
  <c r="Y2495" i="9"/>
  <c r="Z2495" i="9" s="1"/>
  <c r="R2498" i="9"/>
  <c r="X2497" i="9" l="1"/>
  <c r="AD2494" i="9"/>
  <c r="V2498" i="9"/>
  <c r="W2498" i="9" s="1"/>
  <c r="X2498" i="9" s="1"/>
  <c r="S2498" i="9"/>
  <c r="AB2495" i="9"/>
  <c r="AA2495" i="9"/>
  <c r="R2499" i="9"/>
  <c r="Y2496" i="9"/>
  <c r="Z2496" i="9" s="1"/>
  <c r="AD2495" i="9" l="1"/>
  <c r="V2499" i="9"/>
  <c r="W2499" i="9" s="1"/>
  <c r="S2499" i="9"/>
  <c r="AA2496" i="9"/>
  <c r="AB2496" i="9"/>
  <c r="Y2497" i="9"/>
  <c r="Z2497" i="9" s="1"/>
  <c r="R2500" i="9"/>
  <c r="X2499" i="9" l="1"/>
  <c r="AD2496" i="9"/>
  <c r="V2500" i="9"/>
  <c r="W2500" i="9" s="1"/>
  <c r="S2500" i="9"/>
  <c r="R2501" i="9"/>
  <c r="AB2497" i="9"/>
  <c r="AA2497" i="9"/>
  <c r="Y2498" i="9"/>
  <c r="Z2498" i="9" s="1"/>
  <c r="X2500" i="9" l="1"/>
  <c r="AD2497" i="9"/>
  <c r="V2501" i="9"/>
  <c r="W2501" i="9" s="1"/>
  <c r="S2501" i="9"/>
  <c r="X2501" i="9" s="1"/>
  <c r="AB2498" i="9"/>
  <c r="AA2498" i="9"/>
  <c r="Y2499" i="9"/>
  <c r="Z2499" i="9" s="1"/>
  <c r="R2502" i="9"/>
  <c r="AD2498" i="9" l="1"/>
  <c r="V2502" i="9"/>
  <c r="W2502" i="9" s="1"/>
  <c r="S2502" i="9"/>
  <c r="AB2499" i="9"/>
  <c r="AA2499" i="9"/>
  <c r="R2503" i="9"/>
  <c r="Y2500" i="9"/>
  <c r="Z2500" i="9" s="1"/>
  <c r="X2502" i="9" l="1"/>
  <c r="AD2499" i="9"/>
  <c r="V2503" i="9"/>
  <c r="W2503" i="9" s="1"/>
  <c r="S2503" i="9"/>
  <c r="AB2500" i="9"/>
  <c r="AA2500" i="9"/>
  <c r="Y2501" i="9"/>
  <c r="Z2501" i="9" s="1"/>
  <c r="R2504" i="9"/>
  <c r="X2503" i="9" l="1"/>
  <c r="AD2500" i="9"/>
  <c r="V2504" i="9"/>
  <c r="W2504" i="9" s="1"/>
  <c r="S2504" i="9"/>
  <c r="AB2501" i="9"/>
  <c r="AA2501" i="9"/>
  <c r="R2505" i="9"/>
  <c r="Y2502" i="9"/>
  <c r="Z2502" i="9" s="1"/>
  <c r="X2504" i="9" l="1"/>
  <c r="AD2501" i="9"/>
  <c r="V2505" i="9"/>
  <c r="W2505" i="9" s="1"/>
  <c r="S2505" i="9"/>
  <c r="R2506" i="9"/>
  <c r="AA2502" i="9"/>
  <c r="AB2502" i="9"/>
  <c r="Y2503" i="9"/>
  <c r="Z2503" i="9" s="1"/>
  <c r="X2505" i="9" l="1"/>
  <c r="AD2502" i="9"/>
  <c r="V2506" i="9"/>
  <c r="W2506" i="9" s="1"/>
  <c r="S2506" i="9"/>
  <c r="AB2503" i="9"/>
  <c r="AA2503" i="9"/>
  <c r="Y2504" i="9"/>
  <c r="Z2504" i="9" s="1"/>
  <c r="R2507" i="9"/>
  <c r="X2506" i="9" l="1"/>
  <c r="AD2503" i="9"/>
  <c r="V2507" i="9"/>
  <c r="W2507" i="9" s="1"/>
  <c r="S2507" i="9"/>
  <c r="R2508" i="9"/>
  <c r="Y2505" i="9"/>
  <c r="Z2505" i="9" s="1"/>
  <c r="AB2504" i="9"/>
  <c r="AA2504" i="9"/>
  <c r="X2507" i="9" l="1"/>
  <c r="AD2504" i="9"/>
  <c r="V2508" i="9"/>
  <c r="W2508" i="9" s="1"/>
  <c r="S2508" i="9"/>
  <c r="R2509" i="9"/>
  <c r="AB2505" i="9"/>
  <c r="AA2505" i="9"/>
  <c r="Y2506" i="9"/>
  <c r="Z2506" i="9" s="1"/>
  <c r="X2508" i="9" l="1"/>
  <c r="AD2505" i="9"/>
  <c r="V2509" i="9"/>
  <c r="W2509" i="9" s="1"/>
  <c r="S2509" i="9"/>
  <c r="AA2506" i="9"/>
  <c r="AB2506" i="9"/>
  <c r="R2510" i="9"/>
  <c r="Y2507" i="9"/>
  <c r="Z2507" i="9" s="1"/>
  <c r="X2509" i="9" l="1"/>
  <c r="AD2506" i="9"/>
  <c r="V2510" i="9"/>
  <c r="W2510" i="9" s="1"/>
  <c r="S2510" i="9"/>
  <c r="R2511" i="9"/>
  <c r="AB2507" i="9"/>
  <c r="AA2507" i="9"/>
  <c r="Y2508" i="9"/>
  <c r="Z2508" i="9" s="1"/>
  <c r="X2510" i="9" l="1"/>
  <c r="AD2507" i="9"/>
  <c r="V2511" i="9"/>
  <c r="W2511" i="9" s="1"/>
  <c r="S2511" i="9"/>
  <c r="AA2508" i="9"/>
  <c r="AB2508" i="9"/>
  <c r="Y2509" i="9"/>
  <c r="Z2509" i="9" s="1"/>
  <c r="R2512" i="9"/>
  <c r="X2511" i="9" l="1"/>
  <c r="AD2508" i="9"/>
  <c r="V2512" i="9"/>
  <c r="W2512" i="9" s="1"/>
  <c r="S2512" i="9"/>
  <c r="AB2509" i="9"/>
  <c r="AA2509" i="9"/>
  <c r="R2513" i="9"/>
  <c r="Y2510" i="9"/>
  <c r="Z2510" i="9" s="1"/>
  <c r="X2512" i="9" l="1"/>
  <c r="AD2509" i="9"/>
  <c r="V2513" i="9"/>
  <c r="W2513" i="9" s="1"/>
  <c r="S2513" i="9"/>
  <c r="AB2510" i="9"/>
  <c r="AA2510" i="9"/>
  <c r="R2514" i="9"/>
  <c r="Y2511" i="9"/>
  <c r="Z2511" i="9" s="1"/>
  <c r="X2513" i="9" l="1"/>
  <c r="AD2510" i="9"/>
  <c r="V2514" i="9"/>
  <c r="W2514" i="9" s="1"/>
  <c r="S2514" i="9"/>
  <c r="AB2511" i="9"/>
  <c r="AA2511" i="9"/>
  <c r="R2515" i="9"/>
  <c r="Y2512" i="9"/>
  <c r="Z2512" i="9" s="1"/>
  <c r="X2514" i="9" l="1"/>
  <c r="AD2511" i="9"/>
  <c r="V2515" i="9"/>
  <c r="W2515" i="9" s="1"/>
  <c r="S2515" i="9"/>
  <c r="X2515" i="9" s="1"/>
  <c r="AA2512" i="9"/>
  <c r="AB2512" i="9"/>
  <c r="R2516" i="9"/>
  <c r="Y2513" i="9"/>
  <c r="Z2513" i="9" s="1"/>
  <c r="AD2512" i="9" l="1"/>
  <c r="V2516" i="9"/>
  <c r="W2516" i="9" s="1"/>
  <c r="S2516" i="9"/>
  <c r="AB2513" i="9"/>
  <c r="AA2513" i="9"/>
  <c r="Y2514" i="9"/>
  <c r="Z2514" i="9" s="1"/>
  <c r="R2517" i="9"/>
  <c r="X2516" i="9" l="1"/>
  <c r="AD2513" i="9"/>
  <c r="V2517" i="9"/>
  <c r="W2517" i="9" s="1"/>
  <c r="S2517" i="9"/>
  <c r="X2517" i="9" s="1"/>
  <c r="AB2514" i="9"/>
  <c r="AA2514" i="9"/>
  <c r="R2518" i="9"/>
  <c r="Y2515" i="9"/>
  <c r="Z2515" i="9" s="1"/>
  <c r="AD2514" i="9" l="1"/>
  <c r="V2518" i="9"/>
  <c r="W2518" i="9" s="1"/>
  <c r="S2518" i="9"/>
  <c r="AB2515" i="9"/>
  <c r="AA2515" i="9"/>
  <c r="R2519" i="9"/>
  <c r="Y2516" i="9"/>
  <c r="Z2516" i="9" s="1"/>
  <c r="X2518" i="9" l="1"/>
  <c r="AD2515" i="9"/>
  <c r="V2519" i="9"/>
  <c r="W2519" i="9" s="1"/>
  <c r="S2519" i="9"/>
  <c r="X2519" i="9" s="1"/>
  <c r="AB2516" i="9"/>
  <c r="AA2516" i="9"/>
  <c r="Y2517" i="9"/>
  <c r="Z2517" i="9" s="1"/>
  <c r="R2520" i="9"/>
  <c r="AD2516" i="9" l="1"/>
  <c r="V2520" i="9"/>
  <c r="W2520" i="9" s="1"/>
  <c r="X2520" i="9" s="1"/>
  <c r="S2520" i="9"/>
  <c r="Y2518" i="9"/>
  <c r="Z2518" i="9" s="1"/>
  <c r="R2521" i="9"/>
  <c r="AB2517" i="9"/>
  <c r="AA2517" i="9"/>
  <c r="AD2517" i="9" l="1"/>
  <c r="V2521" i="9"/>
  <c r="W2521" i="9" s="1"/>
  <c r="S2521" i="9"/>
  <c r="X2521" i="9" s="1"/>
  <c r="AA2518" i="9"/>
  <c r="AB2518" i="9"/>
  <c r="R2522" i="9"/>
  <c r="Y2519" i="9"/>
  <c r="Z2519" i="9" s="1"/>
  <c r="AD2518" i="9" l="1"/>
  <c r="V2522" i="9"/>
  <c r="W2522" i="9" s="1"/>
  <c r="S2522" i="9"/>
  <c r="AB2519" i="9"/>
  <c r="AA2519" i="9"/>
  <c r="R2523" i="9"/>
  <c r="Y2520" i="9"/>
  <c r="Z2520" i="9" s="1"/>
  <c r="X2522" i="9" l="1"/>
  <c r="AD2519" i="9"/>
  <c r="V2523" i="9"/>
  <c r="W2523" i="9" s="1"/>
  <c r="S2523" i="9"/>
  <c r="AB2520" i="9"/>
  <c r="AA2520" i="9"/>
  <c r="R2524" i="9"/>
  <c r="Y2521" i="9"/>
  <c r="Z2521" i="9" s="1"/>
  <c r="X2523" i="9" l="1"/>
  <c r="AD2520" i="9"/>
  <c r="V2524" i="9"/>
  <c r="W2524" i="9" s="1"/>
  <c r="S2524" i="9"/>
  <c r="AB2521" i="9"/>
  <c r="AA2521" i="9"/>
  <c r="R2525" i="9"/>
  <c r="Y2522" i="9"/>
  <c r="Z2522" i="9" s="1"/>
  <c r="X2524" i="9" l="1"/>
  <c r="AD2521" i="9"/>
  <c r="V2525" i="9"/>
  <c r="W2525" i="9" s="1"/>
  <c r="S2525" i="9"/>
  <c r="R2526" i="9"/>
  <c r="AB2522" i="9"/>
  <c r="AA2522" i="9"/>
  <c r="Y2523" i="9"/>
  <c r="Z2523" i="9" s="1"/>
  <c r="X2525" i="9" l="1"/>
  <c r="AD2522" i="9"/>
  <c r="V2526" i="9"/>
  <c r="W2526" i="9" s="1"/>
  <c r="S2526" i="9"/>
  <c r="AB2523" i="9"/>
  <c r="AA2523" i="9"/>
  <c r="R2527" i="9"/>
  <c r="Y2524" i="9"/>
  <c r="Z2524" i="9" s="1"/>
  <c r="X2526" i="9" l="1"/>
  <c r="AD2523" i="9"/>
  <c r="V2527" i="9"/>
  <c r="W2527" i="9" s="1"/>
  <c r="S2527" i="9"/>
  <c r="R2528" i="9"/>
  <c r="AA2524" i="9"/>
  <c r="AB2524" i="9"/>
  <c r="Y2525" i="9"/>
  <c r="Z2525" i="9" s="1"/>
  <c r="X2527" i="9" l="1"/>
  <c r="AD2524" i="9"/>
  <c r="V2528" i="9"/>
  <c r="W2528" i="9" s="1"/>
  <c r="S2528" i="9"/>
  <c r="AB2525" i="9"/>
  <c r="AA2525" i="9"/>
  <c r="R2529" i="9"/>
  <c r="Y2526" i="9"/>
  <c r="Z2526" i="9" s="1"/>
  <c r="X2528" i="9" l="1"/>
  <c r="AD2525" i="9"/>
  <c r="V2529" i="9"/>
  <c r="W2529" i="9" s="1"/>
  <c r="S2529" i="9"/>
  <c r="AB2526" i="9"/>
  <c r="AA2526" i="9"/>
  <c r="Y2527" i="9"/>
  <c r="Z2527" i="9" s="1"/>
  <c r="R2530" i="9"/>
  <c r="X2529" i="9" l="1"/>
  <c r="AD2526" i="9"/>
  <c r="V2530" i="9"/>
  <c r="W2530" i="9" s="1"/>
  <c r="S2530" i="9"/>
  <c r="AB2527" i="9"/>
  <c r="AA2527" i="9"/>
  <c r="R2531" i="9"/>
  <c r="Y2528" i="9"/>
  <c r="Z2528" i="9" s="1"/>
  <c r="X2530" i="9" l="1"/>
  <c r="AD2527" i="9"/>
  <c r="V2531" i="9"/>
  <c r="W2531" i="9" s="1"/>
  <c r="S2531" i="9"/>
  <c r="AA2528" i="9"/>
  <c r="AB2528" i="9"/>
  <c r="R2532" i="9"/>
  <c r="Y2529" i="9"/>
  <c r="Z2529" i="9" s="1"/>
  <c r="X2531" i="9" l="1"/>
  <c r="AD2528" i="9"/>
  <c r="S2532" i="9"/>
  <c r="V2532" i="9"/>
  <c r="W2532" i="9" s="1"/>
  <c r="X2532" i="9" s="1"/>
  <c r="R2533" i="9"/>
  <c r="AB2529" i="9"/>
  <c r="AA2529" i="9"/>
  <c r="Y2530" i="9"/>
  <c r="Z2530" i="9" s="1"/>
  <c r="AD2529" i="9" l="1"/>
  <c r="V2533" i="9"/>
  <c r="W2533" i="9" s="1"/>
  <c r="S2533" i="9"/>
  <c r="R2534" i="9"/>
  <c r="AB2530" i="9"/>
  <c r="AA2530" i="9"/>
  <c r="Y2531" i="9"/>
  <c r="Z2531" i="9" s="1"/>
  <c r="X2533" i="9" l="1"/>
  <c r="AD2530" i="9"/>
  <c r="V2534" i="9"/>
  <c r="W2534" i="9" s="1"/>
  <c r="S2534" i="9"/>
  <c r="AB2531" i="9"/>
  <c r="AA2531" i="9"/>
  <c r="Y2532" i="9"/>
  <c r="Z2532" i="9" s="1"/>
  <c r="R2535" i="9"/>
  <c r="X2534" i="9" l="1"/>
  <c r="AD2531" i="9"/>
  <c r="V2535" i="9"/>
  <c r="W2535" i="9" s="1"/>
  <c r="S2535" i="9"/>
  <c r="X2535" i="9" s="1"/>
  <c r="AA2532" i="9"/>
  <c r="AB2532" i="9"/>
  <c r="R2536" i="9"/>
  <c r="Y2533" i="9"/>
  <c r="Z2533" i="9" s="1"/>
  <c r="AD2532" i="9" l="1"/>
  <c r="V2536" i="9"/>
  <c r="W2536" i="9" s="1"/>
  <c r="X2536" i="9" s="1"/>
  <c r="S2536" i="9"/>
  <c r="R2537" i="9"/>
  <c r="AB2533" i="9"/>
  <c r="AA2533" i="9"/>
  <c r="Y2534" i="9"/>
  <c r="Z2534" i="9" s="1"/>
  <c r="AD2533" i="9" l="1"/>
  <c r="V2537" i="9"/>
  <c r="W2537" i="9" s="1"/>
  <c r="S2537" i="9"/>
  <c r="X2537" i="9" s="1"/>
  <c r="AA2534" i="9"/>
  <c r="AB2534" i="9"/>
  <c r="Y2535" i="9"/>
  <c r="Z2535" i="9" s="1"/>
  <c r="R2538" i="9"/>
  <c r="AD2534" i="9" l="1"/>
  <c r="V2538" i="9"/>
  <c r="W2538" i="9" s="1"/>
  <c r="S2538" i="9"/>
  <c r="R2539" i="9"/>
  <c r="Y2536" i="9"/>
  <c r="Z2536" i="9" s="1"/>
  <c r="AB2535" i="9"/>
  <c r="AA2535" i="9"/>
  <c r="X2538" i="9" l="1"/>
  <c r="AD2535" i="9"/>
  <c r="V2539" i="9"/>
  <c r="W2539" i="9" s="1"/>
  <c r="S2539" i="9"/>
  <c r="AB2536" i="9"/>
  <c r="AA2536" i="9"/>
  <c r="Y2537" i="9"/>
  <c r="Z2537" i="9" s="1"/>
  <c r="R2540" i="9"/>
  <c r="X2539" i="9" l="1"/>
  <c r="AD2536" i="9"/>
  <c r="V2540" i="9"/>
  <c r="W2540" i="9" s="1"/>
  <c r="S2540" i="9"/>
  <c r="R2541" i="9"/>
  <c r="AB2537" i="9"/>
  <c r="AA2537" i="9"/>
  <c r="Y2538" i="9"/>
  <c r="Z2538" i="9" s="1"/>
  <c r="X2540" i="9" l="1"/>
  <c r="AD2537" i="9"/>
  <c r="V2541" i="9"/>
  <c r="W2541" i="9" s="1"/>
  <c r="S2541" i="9"/>
  <c r="AA2538" i="9"/>
  <c r="AB2538" i="9"/>
  <c r="Y2539" i="9"/>
  <c r="Z2539" i="9" s="1"/>
  <c r="R2542" i="9"/>
  <c r="X2541" i="9" l="1"/>
  <c r="AD2538" i="9"/>
  <c r="V2542" i="9"/>
  <c r="W2542" i="9" s="1"/>
  <c r="S2542" i="9"/>
  <c r="AB2539" i="9"/>
  <c r="AA2539" i="9"/>
  <c r="R2543" i="9"/>
  <c r="Y2540" i="9"/>
  <c r="Z2540" i="9" s="1"/>
  <c r="X2542" i="9" l="1"/>
  <c r="AD2539" i="9"/>
  <c r="V2543" i="9"/>
  <c r="W2543" i="9" s="1"/>
  <c r="S2543" i="9"/>
  <c r="R2544" i="9"/>
  <c r="AA2540" i="9"/>
  <c r="AB2540" i="9"/>
  <c r="Y2541" i="9"/>
  <c r="Z2541" i="9" s="1"/>
  <c r="X2543" i="9" l="1"/>
  <c r="AD2540" i="9"/>
  <c r="V2544" i="9"/>
  <c r="W2544" i="9" s="1"/>
  <c r="S2544" i="9"/>
  <c r="AB2541" i="9"/>
  <c r="AA2541" i="9"/>
  <c r="R2545" i="9"/>
  <c r="Y2542" i="9"/>
  <c r="Z2542" i="9" s="1"/>
  <c r="X2544" i="9" l="1"/>
  <c r="AD2541" i="9"/>
  <c r="V2545" i="9"/>
  <c r="W2545" i="9" s="1"/>
  <c r="S2545" i="9"/>
  <c r="AB2542" i="9"/>
  <c r="AA2542" i="9"/>
  <c r="R2546" i="9"/>
  <c r="Y2543" i="9"/>
  <c r="Z2543" i="9" s="1"/>
  <c r="X2545" i="9" l="1"/>
  <c r="AD2542" i="9"/>
  <c r="V2546" i="9"/>
  <c r="W2546" i="9" s="1"/>
  <c r="S2546" i="9"/>
  <c r="AB2543" i="9"/>
  <c r="AA2543" i="9"/>
  <c r="R2547" i="9"/>
  <c r="Y2544" i="9"/>
  <c r="Z2544" i="9" s="1"/>
  <c r="X2546" i="9" l="1"/>
  <c r="AD2543" i="9"/>
  <c r="V2547" i="9"/>
  <c r="W2547" i="9" s="1"/>
  <c r="S2547" i="9"/>
  <c r="AA2544" i="9"/>
  <c r="AB2544" i="9"/>
  <c r="R2548" i="9"/>
  <c r="Y2545" i="9"/>
  <c r="Z2545" i="9" s="1"/>
  <c r="X2547" i="9" l="1"/>
  <c r="AD2544" i="9"/>
  <c r="V2548" i="9"/>
  <c r="W2548" i="9" s="1"/>
  <c r="X2548" i="9" s="1"/>
  <c r="S2548" i="9"/>
  <c r="R2549" i="9"/>
  <c r="AB2545" i="9"/>
  <c r="AA2545" i="9"/>
  <c r="Y2546" i="9"/>
  <c r="Z2546" i="9" s="1"/>
  <c r="AD2545" i="9" l="1"/>
  <c r="V2549" i="9"/>
  <c r="W2549" i="9" s="1"/>
  <c r="S2549" i="9"/>
  <c r="Y2547" i="9"/>
  <c r="Z2547" i="9" s="1"/>
  <c r="AB2546" i="9"/>
  <c r="AA2546" i="9"/>
  <c r="R2550" i="9"/>
  <c r="X2549" i="9" l="1"/>
  <c r="AD2546" i="9"/>
  <c r="V2550" i="9"/>
  <c r="W2550" i="9" s="1"/>
  <c r="S2550" i="9"/>
  <c r="Y2548" i="9"/>
  <c r="Z2548" i="9" s="1"/>
  <c r="R2551" i="9"/>
  <c r="AB2547" i="9"/>
  <c r="AA2547" i="9"/>
  <c r="X2550" i="9" l="1"/>
  <c r="AD2547" i="9"/>
  <c r="V2551" i="9"/>
  <c r="W2551" i="9" s="1"/>
  <c r="S2551" i="9"/>
  <c r="X2551" i="9" s="1"/>
  <c r="AB2548" i="9"/>
  <c r="AA2548" i="9"/>
  <c r="R2552" i="9"/>
  <c r="Y2549" i="9"/>
  <c r="Z2549" i="9" s="1"/>
  <c r="AD2548" i="9" l="1"/>
  <c r="V2552" i="9"/>
  <c r="W2552" i="9" s="1"/>
  <c r="S2552" i="9"/>
  <c r="AB2549" i="9"/>
  <c r="AA2549" i="9"/>
  <c r="R2553" i="9"/>
  <c r="Y2550" i="9"/>
  <c r="Z2550" i="9" s="1"/>
  <c r="X2552" i="9" l="1"/>
  <c r="AD2549" i="9"/>
  <c r="V2553" i="9"/>
  <c r="W2553" i="9" s="1"/>
  <c r="S2553" i="9"/>
  <c r="X2553" i="9" s="1"/>
  <c r="AA2550" i="9"/>
  <c r="AB2550" i="9"/>
  <c r="Y2551" i="9"/>
  <c r="Z2551" i="9" s="1"/>
  <c r="R2554" i="9"/>
  <c r="AD2550" i="9" l="1"/>
  <c r="V2554" i="9"/>
  <c r="W2554" i="9" s="1"/>
  <c r="S2554" i="9"/>
  <c r="AB2551" i="9"/>
  <c r="AA2551" i="9"/>
  <c r="Y2552" i="9"/>
  <c r="Z2552" i="9" s="1"/>
  <c r="R2555" i="9"/>
  <c r="X2554" i="9" l="1"/>
  <c r="AD2551" i="9"/>
  <c r="V2555" i="9"/>
  <c r="W2555" i="9" s="1"/>
  <c r="S2555" i="9"/>
  <c r="X2555" i="9" s="1"/>
  <c r="AB2552" i="9"/>
  <c r="AA2552" i="9"/>
  <c r="R2556" i="9"/>
  <c r="Y2553" i="9"/>
  <c r="Z2553" i="9" s="1"/>
  <c r="AD2552" i="9" l="1"/>
  <c r="V2556" i="9"/>
  <c r="W2556" i="9" s="1"/>
  <c r="S2556" i="9"/>
  <c r="AB2553" i="9"/>
  <c r="AA2553" i="9"/>
  <c r="R2557" i="9"/>
  <c r="Y2554" i="9"/>
  <c r="Z2554" i="9" s="1"/>
  <c r="X2556" i="9" l="1"/>
  <c r="AD2553" i="9"/>
  <c r="V2557" i="9"/>
  <c r="W2557" i="9" s="1"/>
  <c r="S2557" i="9"/>
  <c r="AA2554" i="9"/>
  <c r="AB2554" i="9"/>
  <c r="Y2555" i="9"/>
  <c r="Z2555" i="9" s="1"/>
  <c r="R2558" i="9"/>
  <c r="X2557" i="9" l="1"/>
  <c r="AD2554" i="9"/>
  <c r="V2558" i="9"/>
  <c r="W2558" i="9" s="1"/>
  <c r="X2558" i="9" s="1"/>
  <c r="S2558" i="9"/>
  <c r="AB2555" i="9"/>
  <c r="AA2555" i="9"/>
  <c r="R2559" i="9"/>
  <c r="Y2556" i="9"/>
  <c r="Z2556" i="9" s="1"/>
  <c r="AD2555" i="9" l="1"/>
  <c r="V2559" i="9"/>
  <c r="W2559" i="9" s="1"/>
  <c r="S2559" i="9"/>
  <c r="AA2556" i="9"/>
  <c r="AB2556" i="9"/>
  <c r="R2560" i="9"/>
  <c r="Y2557" i="9"/>
  <c r="Z2557" i="9" s="1"/>
  <c r="X2559" i="9" l="1"/>
  <c r="AD2556" i="9"/>
  <c r="V2560" i="9"/>
  <c r="W2560" i="9" s="1"/>
  <c r="S2560" i="9"/>
  <c r="AB2557" i="9"/>
  <c r="AA2557" i="9"/>
  <c r="R2561" i="9"/>
  <c r="Y2558" i="9"/>
  <c r="Z2558" i="9" s="1"/>
  <c r="X2560" i="9" l="1"/>
  <c r="AD2557" i="9"/>
  <c r="V2561" i="9"/>
  <c r="W2561" i="9" s="1"/>
  <c r="S2561" i="9"/>
  <c r="X2561" i="9" s="1"/>
  <c r="AB2558" i="9"/>
  <c r="AA2558" i="9"/>
  <c r="R2562" i="9"/>
  <c r="Y2559" i="9"/>
  <c r="Z2559" i="9" s="1"/>
  <c r="AD2558" i="9" l="1"/>
  <c r="V2562" i="9"/>
  <c r="W2562" i="9" s="1"/>
  <c r="X2562" i="9" s="1"/>
  <c r="S2562" i="9"/>
  <c r="AB2559" i="9"/>
  <c r="AA2559" i="9"/>
  <c r="R2563" i="9"/>
  <c r="Y2560" i="9"/>
  <c r="Z2560" i="9" s="1"/>
  <c r="AD2559" i="9" l="1"/>
  <c r="V2563" i="9"/>
  <c r="W2563" i="9" s="1"/>
  <c r="S2563" i="9"/>
  <c r="AA2560" i="9"/>
  <c r="AB2560" i="9"/>
  <c r="R2564" i="9"/>
  <c r="Y2561" i="9"/>
  <c r="Z2561" i="9" s="1"/>
  <c r="X2563" i="9" l="1"/>
  <c r="AD2560" i="9"/>
  <c r="V2564" i="9"/>
  <c r="W2564" i="9" s="1"/>
  <c r="X2564" i="9" s="1"/>
  <c r="S2564" i="9"/>
  <c r="R2565" i="9"/>
  <c r="AB2561" i="9"/>
  <c r="AA2561" i="9"/>
  <c r="Y2562" i="9"/>
  <c r="Z2562" i="9" s="1"/>
  <c r="AD2561" i="9" l="1"/>
  <c r="V2565" i="9"/>
  <c r="W2565" i="9" s="1"/>
  <c r="S2565" i="9"/>
  <c r="X2565" i="9" s="1"/>
  <c r="AB2562" i="9"/>
  <c r="AA2562" i="9"/>
  <c r="R2566" i="9"/>
  <c r="Y2563" i="9"/>
  <c r="Z2563" i="9" s="1"/>
  <c r="AD2562" i="9" l="1"/>
  <c r="V2566" i="9"/>
  <c r="W2566" i="9" s="1"/>
  <c r="S2566" i="9"/>
  <c r="AB2563" i="9"/>
  <c r="AA2563" i="9"/>
  <c r="R2567" i="9"/>
  <c r="Y2564" i="9"/>
  <c r="Z2564" i="9" s="1"/>
  <c r="X2566" i="9" l="1"/>
  <c r="AD2563" i="9"/>
  <c r="V2567" i="9"/>
  <c r="W2567" i="9" s="1"/>
  <c r="S2567" i="9"/>
  <c r="X2567" i="9" s="1"/>
  <c r="AB2564" i="9"/>
  <c r="AA2564" i="9"/>
  <c r="R2568" i="9"/>
  <c r="Y2565" i="9"/>
  <c r="Z2565" i="9" s="1"/>
  <c r="AD2564" i="9" l="1"/>
  <c r="V2568" i="9"/>
  <c r="W2568" i="9" s="1"/>
  <c r="S2568" i="9"/>
  <c r="Y2566" i="9"/>
  <c r="Z2566" i="9" s="1"/>
  <c r="R2569" i="9"/>
  <c r="AB2565" i="9"/>
  <c r="AA2565" i="9"/>
  <c r="X2568" i="9" l="1"/>
  <c r="AD2565" i="9"/>
  <c r="V2569" i="9"/>
  <c r="W2569" i="9" s="1"/>
  <c r="S2569" i="9"/>
  <c r="AA2566" i="9"/>
  <c r="AB2566" i="9"/>
  <c r="R2570" i="9"/>
  <c r="Y2567" i="9"/>
  <c r="Z2567" i="9" s="1"/>
  <c r="X2569" i="9" l="1"/>
  <c r="AD2566" i="9"/>
  <c r="V2570" i="9"/>
  <c r="W2570" i="9" s="1"/>
  <c r="X2570" i="9" s="1"/>
  <c r="S2570" i="9"/>
  <c r="AB2567" i="9"/>
  <c r="AA2567" i="9"/>
  <c r="R2571" i="9"/>
  <c r="Y2568" i="9"/>
  <c r="Z2568" i="9" s="1"/>
  <c r="AD2567" i="9" l="1"/>
  <c r="S2571" i="9"/>
  <c r="V2571" i="9"/>
  <c r="W2571" i="9" s="1"/>
  <c r="R2572" i="9"/>
  <c r="AB2568" i="9"/>
  <c r="AA2568" i="9"/>
  <c r="Y2569" i="9"/>
  <c r="Z2569" i="9" s="1"/>
  <c r="X2571" i="9" l="1"/>
  <c r="AD2568" i="9"/>
  <c r="V2572" i="9"/>
  <c r="W2572" i="9" s="1"/>
  <c r="S2572" i="9"/>
  <c r="AB2569" i="9"/>
  <c r="AA2569" i="9"/>
  <c r="R2573" i="9"/>
  <c r="Y2570" i="9"/>
  <c r="Z2570" i="9" s="1"/>
  <c r="X2572" i="9" l="1"/>
  <c r="AD2569" i="9"/>
  <c r="V2573" i="9"/>
  <c r="W2573" i="9" s="1"/>
  <c r="S2573" i="9"/>
  <c r="X2573" i="9" s="1"/>
  <c r="AB2570" i="9"/>
  <c r="AA2570" i="9"/>
  <c r="R2574" i="9"/>
  <c r="Y2571" i="9"/>
  <c r="Z2571" i="9" s="1"/>
  <c r="AD2570" i="9" l="1"/>
  <c r="V2574" i="9"/>
  <c r="W2574" i="9" s="1"/>
  <c r="S2574" i="9"/>
  <c r="AB2571" i="9"/>
  <c r="AA2571" i="9"/>
  <c r="R2575" i="9"/>
  <c r="Y2572" i="9"/>
  <c r="Z2572" i="9" s="1"/>
  <c r="X2574" i="9" l="1"/>
  <c r="AD2571" i="9"/>
  <c r="V2575" i="9"/>
  <c r="W2575" i="9" s="1"/>
  <c r="S2575" i="9"/>
  <c r="X2575" i="9" s="1"/>
  <c r="AA2572" i="9"/>
  <c r="AB2572" i="9"/>
  <c r="Y2573" i="9"/>
  <c r="Z2573" i="9" s="1"/>
  <c r="R2576" i="9"/>
  <c r="AD2572" i="9" l="1"/>
  <c r="V2576" i="9"/>
  <c r="W2576" i="9" s="1"/>
  <c r="S2576" i="9"/>
  <c r="AB2573" i="9"/>
  <c r="AA2573" i="9"/>
  <c r="R2577" i="9"/>
  <c r="Y2574" i="9"/>
  <c r="Z2574" i="9" s="1"/>
  <c r="X2576" i="9" l="1"/>
  <c r="AD2573" i="9"/>
  <c r="V2577" i="9"/>
  <c r="W2577" i="9" s="1"/>
  <c r="S2577" i="9"/>
  <c r="X2577" i="9" s="1"/>
  <c r="AB2574" i="9"/>
  <c r="AA2574" i="9"/>
  <c r="Y2575" i="9"/>
  <c r="Z2575" i="9" s="1"/>
  <c r="R2578" i="9"/>
  <c r="AD2574" i="9" l="1"/>
  <c r="V2578" i="9"/>
  <c r="W2578" i="9" s="1"/>
  <c r="S2578" i="9"/>
  <c r="R2579" i="9"/>
  <c r="AB2575" i="9"/>
  <c r="AA2575" i="9"/>
  <c r="Y2576" i="9"/>
  <c r="Z2576" i="9" s="1"/>
  <c r="X2578" i="9" l="1"/>
  <c r="AD2575" i="9"/>
  <c r="V2579" i="9"/>
  <c r="W2579" i="9" s="1"/>
  <c r="S2579" i="9"/>
  <c r="AA2576" i="9"/>
  <c r="AB2576" i="9"/>
  <c r="R2580" i="9"/>
  <c r="Y2577" i="9"/>
  <c r="Z2577" i="9" s="1"/>
  <c r="X2579" i="9" l="1"/>
  <c r="AD2576" i="9"/>
  <c r="V2580" i="9"/>
  <c r="W2580" i="9" s="1"/>
  <c r="S2580" i="9"/>
  <c r="AB2577" i="9"/>
  <c r="AA2577" i="9"/>
  <c r="R2581" i="9"/>
  <c r="Y2578" i="9"/>
  <c r="Z2578" i="9" s="1"/>
  <c r="X2580" i="9" l="1"/>
  <c r="AD2577" i="9"/>
  <c r="V2581" i="9"/>
  <c r="W2581" i="9" s="1"/>
  <c r="S2581" i="9"/>
  <c r="Y2579" i="9"/>
  <c r="Z2579" i="9" s="1"/>
  <c r="R2582" i="9"/>
  <c r="AB2578" i="9"/>
  <c r="AA2578" i="9"/>
  <c r="X2581" i="9" l="1"/>
  <c r="AD2578" i="9"/>
  <c r="V2582" i="9"/>
  <c r="W2582" i="9" s="1"/>
  <c r="S2582" i="9"/>
  <c r="AB2579" i="9"/>
  <c r="AA2579" i="9"/>
  <c r="R2583" i="9"/>
  <c r="Y2580" i="9"/>
  <c r="Z2580" i="9" s="1"/>
  <c r="X2582" i="9" l="1"/>
  <c r="AD2579" i="9"/>
  <c r="S2583" i="9"/>
  <c r="V2583" i="9"/>
  <c r="W2583" i="9" s="1"/>
  <c r="AA2580" i="9"/>
  <c r="AB2580" i="9"/>
  <c r="Y2581" i="9"/>
  <c r="Z2581" i="9" s="1"/>
  <c r="R2584" i="9"/>
  <c r="X2583" i="9" l="1"/>
  <c r="AD2580" i="9"/>
  <c r="V2584" i="9"/>
  <c r="W2584" i="9" s="1"/>
  <c r="X2584" i="9" s="1"/>
  <c r="S2584" i="9"/>
  <c r="AB2581" i="9"/>
  <c r="AA2581" i="9"/>
  <c r="R2585" i="9"/>
  <c r="Y2582" i="9"/>
  <c r="Z2582" i="9" s="1"/>
  <c r="AD2581" i="9" l="1"/>
  <c r="V2585" i="9"/>
  <c r="W2585" i="9" s="1"/>
  <c r="S2585" i="9"/>
  <c r="X2585" i="9" s="1"/>
  <c r="AA2582" i="9"/>
  <c r="AB2582" i="9"/>
  <c r="R2586" i="9"/>
  <c r="Y2583" i="9"/>
  <c r="Z2583" i="9" s="1"/>
  <c r="AD2582" i="9" l="1"/>
  <c r="V2586" i="9"/>
  <c r="W2586" i="9" s="1"/>
  <c r="S2586" i="9"/>
  <c r="AB2583" i="9"/>
  <c r="AA2583" i="9"/>
  <c r="R2587" i="9"/>
  <c r="Y2584" i="9"/>
  <c r="Z2584" i="9" s="1"/>
  <c r="X2586" i="9" l="1"/>
  <c r="AD2583" i="9"/>
  <c r="V2587" i="9"/>
  <c r="W2587" i="9" s="1"/>
  <c r="S2587" i="9"/>
  <c r="AB2584" i="9"/>
  <c r="AA2584" i="9"/>
  <c r="R2588" i="9"/>
  <c r="Y2585" i="9"/>
  <c r="Z2585" i="9" s="1"/>
  <c r="X2587" i="9" l="1"/>
  <c r="AD2584" i="9"/>
  <c r="V2588" i="9"/>
  <c r="W2588" i="9" s="1"/>
  <c r="X2588" i="9" s="1"/>
  <c r="S2588" i="9"/>
  <c r="Y2586" i="9"/>
  <c r="Z2586" i="9" s="1"/>
  <c r="AB2585" i="9"/>
  <c r="AA2585" i="9"/>
  <c r="R2589" i="9"/>
  <c r="AD2585" i="9" l="1"/>
  <c r="V2589" i="9"/>
  <c r="W2589" i="9" s="1"/>
  <c r="S2589" i="9"/>
  <c r="Y2587" i="9"/>
  <c r="Z2587" i="9" s="1"/>
  <c r="R2590" i="9"/>
  <c r="AB2586" i="9"/>
  <c r="AA2586" i="9"/>
  <c r="X2589" i="9" l="1"/>
  <c r="AD2586" i="9"/>
  <c r="V2590" i="9"/>
  <c r="W2590" i="9" s="1"/>
  <c r="X2590" i="9" s="1"/>
  <c r="S2590" i="9"/>
  <c r="R2591" i="9"/>
  <c r="Y2588" i="9"/>
  <c r="Z2588" i="9" s="1"/>
  <c r="AB2587" i="9"/>
  <c r="AA2587" i="9"/>
  <c r="AD2587" i="9" l="1"/>
  <c r="V2591" i="9"/>
  <c r="W2591" i="9" s="1"/>
  <c r="S2591" i="9"/>
  <c r="X2591" i="9" s="1"/>
  <c r="AA2588" i="9"/>
  <c r="AB2588" i="9"/>
  <c r="R2592" i="9"/>
  <c r="Y2589" i="9"/>
  <c r="Z2589" i="9" s="1"/>
  <c r="AD2588" i="9" l="1"/>
  <c r="V2592" i="9"/>
  <c r="W2592" i="9" s="1"/>
  <c r="S2592" i="9"/>
  <c r="Y2590" i="9"/>
  <c r="Z2590" i="9" s="1"/>
  <c r="AB2589" i="9"/>
  <c r="AA2589" i="9"/>
  <c r="R2593" i="9"/>
  <c r="X2592" i="9" l="1"/>
  <c r="AD2589" i="9"/>
  <c r="V2593" i="9"/>
  <c r="W2593" i="9" s="1"/>
  <c r="S2593" i="9"/>
  <c r="AB2590" i="9"/>
  <c r="AA2590" i="9"/>
  <c r="R2594" i="9"/>
  <c r="Y2591" i="9"/>
  <c r="Z2591" i="9" s="1"/>
  <c r="X2593" i="9" l="1"/>
  <c r="AD2590" i="9"/>
  <c r="V2594" i="9"/>
  <c r="W2594" i="9" s="1"/>
  <c r="S2594" i="9"/>
  <c r="AB2591" i="9"/>
  <c r="AA2591" i="9"/>
  <c r="Y2592" i="9"/>
  <c r="Z2592" i="9" s="1"/>
  <c r="R2595" i="9"/>
  <c r="X2594" i="9" l="1"/>
  <c r="AD2591" i="9"/>
  <c r="V2595" i="9"/>
  <c r="W2595" i="9" s="1"/>
  <c r="X2595" i="9" s="1"/>
  <c r="S2595" i="9"/>
  <c r="AA2592" i="9"/>
  <c r="AB2592" i="9"/>
  <c r="R2596" i="9"/>
  <c r="Y2593" i="9"/>
  <c r="Z2593" i="9" s="1"/>
  <c r="AD2592" i="9" l="1"/>
  <c r="V2596" i="9"/>
  <c r="W2596" i="9" s="1"/>
  <c r="S2596" i="9"/>
  <c r="R2597" i="9"/>
  <c r="Y2594" i="9"/>
  <c r="Z2594" i="9" s="1"/>
  <c r="AB2593" i="9"/>
  <c r="AA2593" i="9"/>
  <c r="X2596" i="9" l="1"/>
  <c r="AD2593" i="9"/>
  <c r="V2597" i="9"/>
  <c r="W2597" i="9" s="1"/>
  <c r="S2597" i="9"/>
  <c r="X2597" i="9" s="1"/>
  <c r="Y2595" i="9"/>
  <c r="Z2595" i="9" s="1"/>
  <c r="R2598" i="9"/>
  <c r="AB2594" i="9"/>
  <c r="AA2594" i="9"/>
  <c r="AD2594" i="9" l="1"/>
  <c r="V2598" i="9"/>
  <c r="W2598" i="9" s="1"/>
  <c r="X2598" i="9" s="1"/>
  <c r="S2598" i="9"/>
  <c r="Y2596" i="9"/>
  <c r="Z2596" i="9" s="1"/>
  <c r="R2599" i="9"/>
  <c r="AB2595" i="9"/>
  <c r="AA2595" i="9"/>
  <c r="AD2595" i="9" l="1"/>
  <c r="V2599" i="9"/>
  <c r="W2599" i="9" s="1"/>
  <c r="S2599" i="9"/>
  <c r="X2599" i="9" s="1"/>
  <c r="AB2596" i="9"/>
  <c r="AA2596" i="9"/>
  <c r="Y2597" i="9"/>
  <c r="Z2597" i="9" s="1"/>
  <c r="R2600" i="9"/>
  <c r="AD2596" i="9" l="1"/>
  <c r="V2600" i="9"/>
  <c r="W2600" i="9" s="1"/>
  <c r="S2600" i="9"/>
  <c r="AB2597" i="9"/>
  <c r="AA2597" i="9"/>
  <c r="Y2598" i="9"/>
  <c r="Z2598" i="9" s="1"/>
  <c r="R2601" i="9"/>
  <c r="X2600" i="9" l="1"/>
  <c r="AD2597" i="9"/>
  <c r="V2601" i="9"/>
  <c r="W2601" i="9" s="1"/>
  <c r="S2601" i="9"/>
  <c r="AA2598" i="9"/>
  <c r="AB2598" i="9"/>
  <c r="R2602" i="9"/>
  <c r="Y2599" i="9"/>
  <c r="Z2599" i="9" s="1"/>
  <c r="X2601" i="9" l="1"/>
  <c r="AD2598" i="9"/>
  <c r="V2602" i="9"/>
  <c r="W2602" i="9" s="1"/>
  <c r="X2602" i="9" s="1"/>
  <c r="S2602" i="9"/>
  <c r="AB2599" i="9"/>
  <c r="AA2599" i="9"/>
  <c r="R2603" i="9"/>
  <c r="Y2600" i="9"/>
  <c r="Z2600" i="9" s="1"/>
  <c r="AD2599" i="9" l="1"/>
  <c r="V2603" i="9"/>
  <c r="W2603" i="9" s="1"/>
  <c r="S2603" i="9"/>
  <c r="AB2600" i="9"/>
  <c r="AA2600" i="9"/>
  <c r="R2604" i="9"/>
  <c r="Y2601" i="9"/>
  <c r="Z2601" i="9" s="1"/>
  <c r="X2603" i="9" l="1"/>
  <c r="AD2600" i="9"/>
  <c r="V2604" i="9"/>
  <c r="W2604" i="9" s="1"/>
  <c r="S2604" i="9"/>
  <c r="AB2601" i="9"/>
  <c r="AA2601" i="9"/>
  <c r="R2605" i="9"/>
  <c r="Y2602" i="9"/>
  <c r="Z2602" i="9" s="1"/>
  <c r="X2604" i="9" l="1"/>
  <c r="AD2601" i="9"/>
  <c r="V2605" i="9"/>
  <c r="W2605" i="9" s="1"/>
  <c r="S2605" i="9"/>
  <c r="X2605" i="9" s="1"/>
  <c r="AB2602" i="9"/>
  <c r="AA2602" i="9"/>
  <c r="R2606" i="9"/>
  <c r="Y2603" i="9"/>
  <c r="Z2603" i="9" s="1"/>
  <c r="AD2602" i="9" l="1"/>
  <c r="V2606" i="9"/>
  <c r="W2606" i="9" s="1"/>
  <c r="X2606" i="9" s="1"/>
  <c r="S2606" i="9"/>
  <c r="R2607" i="9"/>
  <c r="AB2603" i="9"/>
  <c r="AA2603" i="9"/>
  <c r="Y2604" i="9"/>
  <c r="Z2604" i="9" s="1"/>
  <c r="AD2603" i="9" l="1"/>
  <c r="V2607" i="9"/>
  <c r="W2607" i="9" s="1"/>
  <c r="S2607" i="9"/>
  <c r="Y2605" i="9"/>
  <c r="Z2605" i="9" s="1"/>
  <c r="R2608" i="9"/>
  <c r="AA2604" i="9"/>
  <c r="AB2604" i="9"/>
  <c r="X2607" i="9" l="1"/>
  <c r="AD2604" i="9"/>
  <c r="V2608" i="9"/>
  <c r="W2608" i="9" s="1"/>
  <c r="S2608" i="9"/>
  <c r="R2609" i="9"/>
  <c r="Y2606" i="9"/>
  <c r="Z2606" i="9" s="1"/>
  <c r="AB2605" i="9"/>
  <c r="AA2605" i="9"/>
  <c r="X2608" i="9" l="1"/>
  <c r="AD2605" i="9"/>
  <c r="V2609" i="9"/>
  <c r="W2609" i="9" s="1"/>
  <c r="S2609" i="9"/>
  <c r="X2609" i="9" s="1"/>
  <c r="Y2607" i="9"/>
  <c r="Z2607" i="9" s="1"/>
  <c r="AB2606" i="9"/>
  <c r="AA2606" i="9"/>
  <c r="R2610" i="9"/>
  <c r="AD2606" i="9" l="1"/>
  <c r="V2610" i="9"/>
  <c r="W2610" i="9" s="1"/>
  <c r="S2610" i="9"/>
  <c r="AB2607" i="9"/>
  <c r="AA2607" i="9"/>
  <c r="Y2608" i="9"/>
  <c r="Z2608" i="9" s="1"/>
  <c r="R2611" i="9"/>
  <c r="X2610" i="9" l="1"/>
  <c r="AD2607" i="9"/>
  <c r="V2611" i="9"/>
  <c r="W2611" i="9" s="1"/>
  <c r="S2611" i="9"/>
  <c r="X2611" i="9" s="1"/>
  <c r="AA2608" i="9"/>
  <c r="AB2608" i="9"/>
  <c r="Y2609" i="9"/>
  <c r="Z2609" i="9" s="1"/>
  <c r="R2612" i="9"/>
  <c r="AD2608" i="9" l="1"/>
  <c r="V2612" i="9"/>
  <c r="W2612" i="9" s="1"/>
  <c r="X2612" i="9" s="1"/>
  <c r="S2612" i="9"/>
  <c r="R2613" i="9"/>
  <c r="Y2610" i="9"/>
  <c r="Z2610" i="9" s="1"/>
  <c r="AB2609" i="9"/>
  <c r="AA2609" i="9"/>
  <c r="AD2609" i="9" l="1"/>
  <c r="V2613" i="9"/>
  <c r="W2613" i="9" s="1"/>
  <c r="S2613" i="9"/>
  <c r="AB2610" i="9"/>
  <c r="AA2610" i="9"/>
  <c r="R2614" i="9"/>
  <c r="Y2611" i="9"/>
  <c r="Z2611" i="9" s="1"/>
  <c r="X2613" i="9" l="1"/>
  <c r="AD2610" i="9"/>
  <c r="V2614" i="9"/>
  <c r="W2614" i="9" s="1"/>
  <c r="S2614" i="9"/>
  <c r="Y2612" i="9"/>
  <c r="Z2612" i="9" s="1"/>
  <c r="R2615" i="9"/>
  <c r="AB2611" i="9"/>
  <c r="AA2611" i="9"/>
  <c r="X2614" i="9" l="1"/>
  <c r="AD2611" i="9"/>
  <c r="V2615" i="9"/>
  <c r="W2615" i="9" s="1"/>
  <c r="S2615" i="9"/>
  <c r="X2615" i="9" s="1"/>
  <c r="R2616" i="9"/>
  <c r="Y2613" i="9"/>
  <c r="Z2613" i="9" s="1"/>
  <c r="AB2612" i="9"/>
  <c r="AA2612" i="9"/>
  <c r="AD2612" i="9" l="1"/>
  <c r="V2616" i="9"/>
  <c r="W2616" i="9" s="1"/>
  <c r="S2616" i="9"/>
  <c r="R2617" i="9"/>
  <c r="AB2613" i="9"/>
  <c r="AA2613" i="9"/>
  <c r="Y2614" i="9"/>
  <c r="Z2614" i="9" s="1"/>
  <c r="X2616" i="9" l="1"/>
  <c r="AD2613" i="9"/>
  <c r="V2617" i="9"/>
  <c r="W2617" i="9" s="1"/>
  <c r="S2617" i="9"/>
  <c r="X2617" i="9" s="1"/>
  <c r="AA2614" i="9"/>
  <c r="AB2614" i="9"/>
  <c r="R2618" i="9"/>
  <c r="Y2615" i="9"/>
  <c r="Z2615" i="9" s="1"/>
  <c r="AD2614" i="9" l="1"/>
  <c r="V2618" i="9"/>
  <c r="W2618" i="9" s="1"/>
  <c r="S2618" i="9"/>
  <c r="AB2615" i="9"/>
  <c r="AA2615" i="9"/>
  <c r="R2619" i="9"/>
  <c r="Y2616" i="9"/>
  <c r="Z2616" i="9" s="1"/>
  <c r="X2618" i="9" l="1"/>
  <c r="AD2615" i="9"/>
  <c r="V2619" i="9"/>
  <c r="W2619" i="9" s="1"/>
  <c r="S2619" i="9"/>
  <c r="AB2616" i="9"/>
  <c r="AA2616" i="9"/>
  <c r="R2620" i="9"/>
  <c r="Y2617" i="9"/>
  <c r="Z2617" i="9" s="1"/>
  <c r="X2619" i="9" l="1"/>
  <c r="AD2616" i="9"/>
  <c r="V2620" i="9"/>
  <c r="W2620" i="9" s="1"/>
  <c r="X2620" i="9" s="1"/>
  <c r="S2620" i="9"/>
  <c r="R2621" i="9"/>
  <c r="AB2617" i="9"/>
  <c r="AA2617" i="9"/>
  <c r="Y2618" i="9"/>
  <c r="Z2618" i="9" s="1"/>
  <c r="AD2617" i="9" l="1"/>
  <c r="V2621" i="9"/>
  <c r="W2621" i="9" s="1"/>
  <c r="S2621" i="9"/>
  <c r="X2621" i="9" s="1"/>
  <c r="AA2618" i="9"/>
  <c r="AB2618" i="9"/>
  <c r="Y2619" i="9"/>
  <c r="Z2619" i="9" s="1"/>
  <c r="R2622" i="9"/>
  <c r="AD2618" i="9" l="1"/>
  <c r="V2622" i="9"/>
  <c r="W2622" i="9" s="1"/>
  <c r="S2622" i="9"/>
  <c r="AB2619" i="9"/>
  <c r="AA2619" i="9"/>
  <c r="Y2620" i="9"/>
  <c r="Z2620" i="9" s="1"/>
  <c r="R2623" i="9"/>
  <c r="X2622" i="9" l="1"/>
  <c r="AD2619" i="9"/>
  <c r="V2623" i="9"/>
  <c r="W2623" i="9" s="1"/>
  <c r="S2623" i="9"/>
  <c r="X2623" i="9" s="1"/>
  <c r="AA2620" i="9"/>
  <c r="AB2620" i="9"/>
  <c r="Y2621" i="9"/>
  <c r="Z2621" i="9" s="1"/>
  <c r="R2624" i="9"/>
  <c r="AD2620" i="9" l="1"/>
  <c r="V2624" i="9"/>
  <c r="W2624" i="9" s="1"/>
  <c r="X2624" i="9" s="1"/>
  <c r="S2624" i="9"/>
  <c r="AB2621" i="9"/>
  <c r="AA2621" i="9"/>
  <c r="Y2622" i="9"/>
  <c r="Z2622" i="9" s="1"/>
  <c r="R2625" i="9"/>
  <c r="AD2621" i="9" l="1"/>
  <c r="V2625" i="9"/>
  <c r="W2625" i="9" s="1"/>
  <c r="S2625" i="9"/>
  <c r="X2625" i="9" s="1"/>
  <c r="R2626" i="9"/>
  <c r="AB2622" i="9"/>
  <c r="AA2622" i="9"/>
  <c r="Y2623" i="9"/>
  <c r="Z2623" i="9" s="1"/>
  <c r="AD2622" i="9" l="1"/>
  <c r="V2626" i="9"/>
  <c r="W2626" i="9" s="1"/>
  <c r="S2626" i="9"/>
  <c r="AB2623" i="9"/>
  <c r="AA2623" i="9"/>
  <c r="R2627" i="9"/>
  <c r="Y2624" i="9"/>
  <c r="Z2624" i="9" s="1"/>
  <c r="X2626" i="9" l="1"/>
  <c r="AD2623" i="9"/>
  <c r="V2627" i="9"/>
  <c r="W2627" i="9" s="1"/>
  <c r="S2627" i="9"/>
  <c r="AA2624" i="9"/>
  <c r="AB2624" i="9"/>
  <c r="R2628" i="9"/>
  <c r="Y2625" i="9"/>
  <c r="Z2625" i="9" s="1"/>
  <c r="X2627" i="9" l="1"/>
  <c r="AD2624" i="9"/>
  <c r="V2628" i="9"/>
  <c r="W2628" i="9" s="1"/>
  <c r="S2628" i="9"/>
  <c r="AB2625" i="9"/>
  <c r="AA2625" i="9"/>
  <c r="R2629" i="9"/>
  <c r="Y2626" i="9"/>
  <c r="Z2626" i="9" s="1"/>
  <c r="X2628" i="9" l="1"/>
  <c r="AD2625" i="9"/>
  <c r="V2629" i="9"/>
  <c r="W2629" i="9" s="1"/>
  <c r="S2629" i="9"/>
  <c r="X2629" i="9" s="1"/>
  <c r="AB2626" i="9"/>
  <c r="AA2626" i="9"/>
  <c r="R2630" i="9"/>
  <c r="Y2627" i="9"/>
  <c r="Z2627" i="9" s="1"/>
  <c r="AD2626" i="9" l="1"/>
  <c r="V2630" i="9"/>
  <c r="W2630" i="9" s="1"/>
  <c r="X2630" i="9" s="1"/>
  <c r="S2630" i="9"/>
  <c r="AB2627" i="9"/>
  <c r="AA2627" i="9"/>
  <c r="R2631" i="9"/>
  <c r="Y2628" i="9"/>
  <c r="Z2628" i="9" s="1"/>
  <c r="AD2627" i="9" l="1"/>
  <c r="V2631" i="9"/>
  <c r="W2631" i="9" s="1"/>
  <c r="S2631" i="9"/>
  <c r="AB2628" i="9"/>
  <c r="AA2628" i="9"/>
  <c r="Y2629" i="9"/>
  <c r="Z2629" i="9" s="1"/>
  <c r="R2632" i="9"/>
  <c r="X2631" i="9" l="1"/>
  <c r="AD2628" i="9"/>
  <c r="V2632" i="9"/>
  <c r="W2632" i="9" s="1"/>
  <c r="S2632" i="9"/>
  <c r="AB2629" i="9"/>
  <c r="AA2629" i="9"/>
  <c r="Y2630" i="9"/>
  <c r="Z2630" i="9" s="1"/>
  <c r="R2633" i="9"/>
  <c r="X2632" i="9" l="1"/>
  <c r="AD2629" i="9"/>
  <c r="V2633" i="9"/>
  <c r="W2633" i="9" s="1"/>
  <c r="S2633" i="9"/>
  <c r="AA2630" i="9"/>
  <c r="AB2630" i="9"/>
  <c r="Y2631" i="9"/>
  <c r="Z2631" i="9" s="1"/>
  <c r="R2634" i="9"/>
  <c r="X2633" i="9" l="1"/>
  <c r="AD2630" i="9"/>
  <c r="V2634" i="9"/>
  <c r="W2634" i="9" s="1"/>
  <c r="S2634" i="9"/>
  <c r="AB2631" i="9"/>
  <c r="AA2631" i="9"/>
  <c r="Y2632" i="9"/>
  <c r="Z2632" i="9" s="1"/>
  <c r="R2635" i="9"/>
  <c r="X2634" i="9" l="1"/>
  <c r="AD2631" i="9"/>
  <c r="V2635" i="9"/>
  <c r="W2635" i="9" s="1"/>
  <c r="S2635" i="9"/>
  <c r="AB2632" i="9"/>
  <c r="AA2632" i="9"/>
  <c r="Y2633" i="9"/>
  <c r="Z2633" i="9" s="1"/>
  <c r="R2636" i="9"/>
  <c r="X2635" i="9" l="1"/>
  <c r="AD2632" i="9"/>
  <c r="V2636" i="9"/>
  <c r="W2636" i="9" s="1"/>
  <c r="X2636" i="9" s="1"/>
  <c r="S2636" i="9"/>
  <c r="AB2633" i="9"/>
  <c r="AA2633" i="9"/>
  <c r="R2637" i="9"/>
  <c r="Y2634" i="9"/>
  <c r="Z2634" i="9" s="1"/>
  <c r="AD2633" i="9" l="1"/>
  <c r="V2637" i="9"/>
  <c r="W2637" i="9" s="1"/>
  <c r="S2637" i="9"/>
  <c r="X2637" i="9" s="1"/>
  <c r="AA2634" i="9"/>
  <c r="AB2634" i="9"/>
  <c r="R2638" i="9"/>
  <c r="Y2635" i="9"/>
  <c r="Z2635" i="9" s="1"/>
  <c r="AD2634" i="9" l="1"/>
  <c r="V2638" i="9"/>
  <c r="W2638" i="9" s="1"/>
  <c r="S2638" i="9"/>
  <c r="R2639" i="9"/>
  <c r="AB2635" i="9"/>
  <c r="AA2635" i="9"/>
  <c r="Y2636" i="9"/>
  <c r="Z2636" i="9" s="1"/>
  <c r="X2638" i="9" l="1"/>
  <c r="AD2635" i="9"/>
  <c r="V2639" i="9"/>
  <c r="W2639" i="9" s="1"/>
  <c r="S2639" i="9"/>
  <c r="R2640" i="9"/>
  <c r="AA2636" i="9"/>
  <c r="AB2636" i="9"/>
  <c r="Y2637" i="9"/>
  <c r="Z2637" i="9" s="1"/>
  <c r="X2639" i="9" l="1"/>
  <c r="AD2636" i="9"/>
  <c r="V2640" i="9"/>
  <c r="W2640" i="9" s="1"/>
  <c r="X2640" i="9" s="1"/>
  <c r="S2640" i="9"/>
  <c r="Y2638" i="9"/>
  <c r="Z2638" i="9" s="1"/>
  <c r="AB2637" i="9"/>
  <c r="AA2637" i="9"/>
  <c r="R2641" i="9"/>
  <c r="AD2637" i="9" l="1"/>
  <c r="V2641" i="9"/>
  <c r="W2641" i="9" s="1"/>
  <c r="S2641" i="9"/>
  <c r="X2641" i="9" s="1"/>
  <c r="AB2638" i="9"/>
  <c r="AA2638" i="9"/>
  <c r="R2642" i="9"/>
  <c r="Y2639" i="9"/>
  <c r="Z2639" i="9" s="1"/>
  <c r="AD2638" i="9" l="1"/>
  <c r="V2642" i="9"/>
  <c r="W2642" i="9" s="1"/>
  <c r="S2642" i="9"/>
  <c r="AB2639" i="9"/>
  <c r="AA2639" i="9"/>
  <c r="R2643" i="9"/>
  <c r="Y2640" i="9"/>
  <c r="Z2640" i="9" s="1"/>
  <c r="X2642" i="9" l="1"/>
  <c r="AD2639" i="9"/>
  <c r="V2643" i="9"/>
  <c r="W2643" i="9" s="1"/>
  <c r="S2643" i="9"/>
  <c r="X2643" i="9" s="1"/>
  <c r="AA2640" i="9"/>
  <c r="AB2640" i="9"/>
  <c r="R2644" i="9"/>
  <c r="Y2641" i="9"/>
  <c r="Z2641" i="9" s="1"/>
  <c r="AD2640" i="9" l="1"/>
  <c r="V2644" i="9"/>
  <c r="W2644" i="9" s="1"/>
  <c r="S2644" i="9"/>
  <c r="Y2642" i="9"/>
  <c r="Z2642" i="9" s="1"/>
  <c r="AB2641" i="9"/>
  <c r="AA2641" i="9"/>
  <c r="R2645" i="9"/>
  <c r="X2644" i="9" l="1"/>
  <c r="AD2641" i="9"/>
  <c r="V2645" i="9"/>
  <c r="W2645" i="9" s="1"/>
  <c r="S2645" i="9"/>
  <c r="Y2643" i="9"/>
  <c r="Z2643" i="9" s="1"/>
  <c r="R2646" i="9"/>
  <c r="AB2642" i="9"/>
  <c r="AA2642" i="9"/>
  <c r="X2645" i="9" l="1"/>
  <c r="AD2642" i="9"/>
  <c r="V2646" i="9"/>
  <c r="W2646" i="9" s="1"/>
  <c r="S2646" i="9"/>
  <c r="AB2643" i="9"/>
  <c r="AA2643" i="9"/>
  <c r="R2647" i="9"/>
  <c r="Y2644" i="9"/>
  <c r="Z2644" i="9" s="1"/>
  <c r="X2646" i="9" l="1"/>
  <c r="AD2643" i="9"/>
  <c r="V2647" i="9"/>
  <c r="W2647" i="9" s="1"/>
  <c r="S2647" i="9"/>
  <c r="X2647" i="9" s="1"/>
  <c r="AB2644" i="9"/>
  <c r="AA2644" i="9"/>
  <c r="R2648" i="9"/>
  <c r="Y2645" i="9"/>
  <c r="Z2645" i="9" s="1"/>
  <c r="AD2644" i="9" l="1"/>
  <c r="V2648" i="9"/>
  <c r="W2648" i="9" s="1"/>
  <c r="S2648" i="9"/>
  <c r="AB2645" i="9"/>
  <c r="AA2645" i="9"/>
  <c r="Y2646" i="9"/>
  <c r="Z2646" i="9" s="1"/>
  <c r="R2649" i="9"/>
  <c r="X2648" i="9" l="1"/>
  <c r="AD2645" i="9"/>
  <c r="V2649" i="9"/>
  <c r="W2649" i="9" s="1"/>
  <c r="S2649" i="9"/>
  <c r="X2649" i="9" s="1"/>
  <c r="AA2646" i="9"/>
  <c r="AB2646" i="9"/>
  <c r="Y2647" i="9"/>
  <c r="Z2647" i="9" s="1"/>
  <c r="R2650" i="9"/>
  <c r="AD2646" i="9" l="1"/>
  <c r="V2650" i="9"/>
  <c r="W2650" i="9" s="1"/>
  <c r="X2650" i="9" s="1"/>
  <c r="S2650" i="9"/>
  <c r="AB2647" i="9"/>
  <c r="AA2647" i="9"/>
  <c r="Y2648" i="9"/>
  <c r="Z2648" i="9" s="1"/>
  <c r="R2651" i="9"/>
  <c r="AD2647" i="9" l="1"/>
  <c r="V2651" i="9"/>
  <c r="W2651" i="9" s="1"/>
  <c r="S2651" i="9"/>
  <c r="AB2648" i="9"/>
  <c r="AA2648" i="9"/>
  <c r="R2652" i="9"/>
  <c r="Y2649" i="9"/>
  <c r="Z2649" i="9" s="1"/>
  <c r="X2651" i="9" l="1"/>
  <c r="AD2648" i="9"/>
  <c r="V2652" i="9"/>
  <c r="W2652" i="9" s="1"/>
  <c r="S2652" i="9"/>
  <c r="AB2649" i="9"/>
  <c r="AA2649" i="9"/>
  <c r="R2653" i="9"/>
  <c r="Y2650" i="9"/>
  <c r="Z2650" i="9" s="1"/>
  <c r="X2652" i="9" l="1"/>
  <c r="AD2649" i="9"/>
  <c r="V2653" i="9"/>
  <c r="W2653" i="9" s="1"/>
  <c r="S2653" i="9"/>
  <c r="AA2650" i="9"/>
  <c r="AB2650" i="9"/>
  <c r="Y2651" i="9"/>
  <c r="Z2651" i="9" s="1"/>
  <c r="R2654" i="9"/>
  <c r="X2653" i="9" l="1"/>
  <c r="AD2650" i="9"/>
  <c r="V2654" i="9"/>
  <c r="W2654" i="9" s="1"/>
  <c r="S2654" i="9"/>
  <c r="AB2651" i="9"/>
  <c r="AA2651" i="9"/>
  <c r="R2655" i="9"/>
  <c r="Y2652" i="9"/>
  <c r="Z2652" i="9" s="1"/>
  <c r="X2654" i="9" l="1"/>
  <c r="AD2651" i="9"/>
  <c r="V2655" i="9"/>
  <c r="W2655" i="9" s="1"/>
  <c r="S2655" i="9"/>
  <c r="X2655" i="9" s="1"/>
  <c r="AA2652" i="9"/>
  <c r="AB2652" i="9"/>
  <c r="R2656" i="9"/>
  <c r="Y2653" i="9"/>
  <c r="Z2653" i="9" s="1"/>
  <c r="AD2652" i="9" l="1"/>
  <c r="V2656" i="9"/>
  <c r="W2656" i="9" s="1"/>
  <c r="S2656" i="9"/>
  <c r="AB2653" i="9"/>
  <c r="AA2653" i="9"/>
  <c r="Y2654" i="9"/>
  <c r="Z2654" i="9" s="1"/>
  <c r="R2657" i="9"/>
  <c r="X2656" i="9" l="1"/>
  <c r="AD2653" i="9"/>
  <c r="V2657" i="9"/>
  <c r="W2657" i="9" s="1"/>
  <c r="S2657" i="9"/>
  <c r="X2657" i="9" s="1"/>
  <c r="AB2654" i="9"/>
  <c r="AA2654" i="9"/>
  <c r="Y2655" i="9"/>
  <c r="Z2655" i="9" s="1"/>
  <c r="R2658" i="9"/>
  <c r="AD2654" i="9" l="1"/>
  <c r="V2658" i="9"/>
  <c r="W2658" i="9" s="1"/>
  <c r="X2658" i="9" s="1"/>
  <c r="S2658" i="9"/>
  <c r="AB2655" i="9"/>
  <c r="AA2655" i="9"/>
  <c r="R2659" i="9"/>
  <c r="Y2656" i="9"/>
  <c r="Z2656" i="9" s="1"/>
  <c r="AD2655" i="9" l="1"/>
  <c r="V2659" i="9"/>
  <c r="W2659" i="9" s="1"/>
  <c r="S2659" i="9"/>
  <c r="AA2656" i="9"/>
  <c r="AB2656" i="9"/>
  <c r="R2660" i="9"/>
  <c r="Y2657" i="9"/>
  <c r="Z2657" i="9" s="1"/>
  <c r="X2659" i="9" l="1"/>
  <c r="AD2656" i="9"/>
  <c r="V2660" i="9"/>
  <c r="W2660" i="9" s="1"/>
  <c r="X2660" i="9" s="1"/>
  <c r="S2660" i="9"/>
  <c r="R2661" i="9"/>
  <c r="AB2657" i="9"/>
  <c r="AA2657" i="9"/>
  <c r="Y2658" i="9"/>
  <c r="Z2658" i="9" s="1"/>
  <c r="AD2657" i="9" l="1"/>
  <c r="V2661" i="9"/>
  <c r="W2661" i="9" s="1"/>
  <c r="S2661" i="9"/>
  <c r="AB2658" i="9"/>
  <c r="AA2658" i="9"/>
  <c r="R2662" i="9"/>
  <c r="Y2659" i="9"/>
  <c r="Z2659" i="9" s="1"/>
  <c r="X2661" i="9" l="1"/>
  <c r="AD2658" i="9"/>
  <c r="V2662" i="9"/>
  <c r="W2662" i="9" s="1"/>
  <c r="S2662" i="9"/>
  <c r="AB2659" i="9"/>
  <c r="AA2659" i="9"/>
  <c r="R2663" i="9"/>
  <c r="Y2660" i="9"/>
  <c r="Z2660" i="9" s="1"/>
  <c r="X2662" i="9" l="1"/>
  <c r="AD2659" i="9"/>
  <c r="V2663" i="9"/>
  <c r="W2663" i="9" s="1"/>
  <c r="S2663" i="9"/>
  <c r="AB2660" i="9"/>
  <c r="AA2660" i="9"/>
  <c r="R2664" i="9"/>
  <c r="Y2661" i="9"/>
  <c r="Z2661" i="9" s="1"/>
  <c r="X2663" i="9" l="1"/>
  <c r="AD2660" i="9"/>
  <c r="V2664" i="9"/>
  <c r="W2664" i="9" s="1"/>
  <c r="S2664" i="9"/>
  <c r="R2665" i="9"/>
  <c r="AB2661" i="9"/>
  <c r="AA2661" i="9"/>
  <c r="Y2662" i="9"/>
  <c r="Z2662" i="9" s="1"/>
  <c r="X2664" i="9" l="1"/>
  <c r="AD2661" i="9"/>
  <c r="V2665" i="9"/>
  <c r="W2665" i="9" s="1"/>
  <c r="S2665" i="9"/>
  <c r="X2665" i="9" s="1"/>
  <c r="AA2662" i="9"/>
  <c r="AB2662" i="9"/>
  <c r="R2666" i="9"/>
  <c r="Y2663" i="9"/>
  <c r="Z2663" i="9" s="1"/>
  <c r="AD2662" i="9" l="1"/>
  <c r="V2666" i="9"/>
  <c r="W2666" i="9" s="1"/>
  <c r="S2666" i="9"/>
  <c r="Y2664" i="9"/>
  <c r="Z2664" i="9" s="1"/>
  <c r="AB2663" i="9"/>
  <c r="AA2663" i="9"/>
  <c r="R2667" i="9"/>
  <c r="X2666" i="9" l="1"/>
  <c r="AD2663" i="9"/>
  <c r="V2667" i="9"/>
  <c r="W2667" i="9" s="1"/>
  <c r="S2667" i="9"/>
  <c r="AB2664" i="9"/>
  <c r="AA2664" i="9"/>
  <c r="R2668" i="9"/>
  <c r="Y2665" i="9"/>
  <c r="Z2665" i="9" s="1"/>
  <c r="X2667" i="9" l="1"/>
  <c r="AD2664" i="9"/>
  <c r="V2668" i="9"/>
  <c r="W2668" i="9" s="1"/>
  <c r="S2668" i="9"/>
  <c r="AB2665" i="9"/>
  <c r="AA2665" i="9"/>
  <c r="R2669" i="9"/>
  <c r="Y2666" i="9"/>
  <c r="Z2666" i="9" s="1"/>
  <c r="X2668" i="9" l="1"/>
  <c r="AD2665" i="9"/>
  <c r="V2669" i="9"/>
  <c r="W2669" i="9" s="1"/>
  <c r="S2669" i="9"/>
  <c r="X2669" i="9" s="1"/>
  <c r="R2670" i="9"/>
  <c r="AB2666" i="9"/>
  <c r="AA2666" i="9"/>
  <c r="Y2667" i="9"/>
  <c r="Z2667" i="9" s="1"/>
  <c r="AD2666" i="9" l="1"/>
  <c r="V2670" i="9"/>
  <c r="W2670" i="9" s="1"/>
  <c r="S2670" i="9"/>
  <c r="AB2667" i="9"/>
  <c r="AA2667" i="9"/>
  <c r="R2671" i="9"/>
  <c r="Y2668" i="9"/>
  <c r="Z2668" i="9" s="1"/>
  <c r="X2670" i="9" l="1"/>
  <c r="AD2667" i="9"/>
  <c r="V2671" i="9"/>
  <c r="W2671" i="9" s="1"/>
  <c r="S2671" i="9"/>
  <c r="X2671" i="9" s="1"/>
  <c r="AA2668" i="9"/>
  <c r="AB2668" i="9"/>
  <c r="R2672" i="9"/>
  <c r="Y2669" i="9"/>
  <c r="Z2669" i="9" s="1"/>
  <c r="AD2668" i="9" l="1"/>
  <c r="V2672" i="9"/>
  <c r="W2672" i="9" s="1"/>
  <c r="X2672" i="9" s="1"/>
  <c r="S2672" i="9"/>
  <c r="AB2669" i="9"/>
  <c r="AA2669" i="9"/>
  <c r="R2673" i="9"/>
  <c r="Y2670" i="9"/>
  <c r="Z2670" i="9" s="1"/>
  <c r="AD2669" i="9" l="1"/>
  <c r="V2673" i="9"/>
  <c r="W2673" i="9" s="1"/>
  <c r="S2673" i="9"/>
  <c r="X2673" i="9" s="1"/>
  <c r="AB2670" i="9"/>
  <c r="AA2670" i="9"/>
  <c r="Y2671" i="9"/>
  <c r="Z2671" i="9" s="1"/>
  <c r="R2674" i="9"/>
  <c r="AD2670" i="9" l="1"/>
  <c r="V2674" i="9"/>
  <c r="W2674" i="9" s="1"/>
  <c r="S2674" i="9"/>
  <c r="AB2671" i="9"/>
  <c r="AA2671" i="9"/>
  <c r="Y2672" i="9"/>
  <c r="Z2672" i="9" s="1"/>
  <c r="R2675" i="9"/>
  <c r="X2674" i="9" l="1"/>
  <c r="AD2671" i="9"/>
  <c r="V2675" i="9"/>
  <c r="W2675" i="9" s="1"/>
  <c r="S2675" i="9"/>
  <c r="X2675" i="9" s="1"/>
  <c r="AA2672" i="9"/>
  <c r="AB2672" i="9"/>
  <c r="Y2673" i="9"/>
  <c r="Z2673" i="9" s="1"/>
  <c r="R2676" i="9"/>
  <c r="AD2672" i="9" l="1"/>
  <c r="V2676" i="9"/>
  <c r="W2676" i="9" s="1"/>
  <c r="X2676" i="9" s="1"/>
  <c r="S2676" i="9"/>
  <c r="R2677" i="9"/>
  <c r="AB2673" i="9"/>
  <c r="AA2673" i="9"/>
  <c r="Y2674" i="9"/>
  <c r="Z2674" i="9" s="1"/>
  <c r="AD2673" i="9" l="1"/>
  <c r="V2677" i="9"/>
  <c r="W2677" i="9" s="1"/>
  <c r="S2677" i="9"/>
  <c r="X2677" i="9" s="1"/>
  <c r="AB2674" i="9"/>
  <c r="AA2674" i="9"/>
  <c r="Y2675" i="9"/>
  <c r="Z2675" i="9" s="1"/>
  <c r="R2678" i="9"/>
  <c r="AD2674" i="9" l="1"/>
  <c r="V2678" i="9"/>
  <c r="W2678" i="9" s="1"/>
  <c r="S2678" i="9"/>
  <c r="AB2675" i="9"/>
  <c r="AA2675" i="9"/>
  <c r="Y2676" i="9"/>
  <c r="Z2676" i="9" s="1"/>
  <c r="R2679" i="9"/>
  <c r="X2678" i="9" l="1"/>
  <c r="AD2675" i="9"/>
  <c r="V2679" i="9"/>
  <c r="W2679" i="9" s="1"/>
  <c r="S2679" i="9"/>
  <c r="AA2676" i="9"/>
  <c r="AB2676" i="9"/>
  <c r="R2680" i="9"/>
  <c r="Y2677" i="9"/>
  <c r="Z2677" i="9" s="1"/>
  <c r="X2679" i="9" l="1"/>
  <c r="AD2676" i="9"/>
  <c r="V2680" i="9"/>
  <c r="W2680" i="9" s="1"/>
  <c r="S2680" i="9"/>
  <c r="AB2677" i="9"/>
  <c r="AA2677" i="9"/>
  <c r="R2681" i="9"/>
  <c r="Y2678" i="9"/>
  <c r="Z2678" i="9" s="1"/>
  <c r="X2680" i="9" l="1"/>
  <c r="AD2677" i="9"/>
  <c r="V2681" i="9"/>
  <c r="W2681" i="9" s="1"/>
  <c r="S2681" i="9"/>
  <c r="Y2679" i="9"/>
  <c r="Z2679" i="9" s="1"/>
  <c r="R2682" i="9"/>
  <c r="AA2678" i="9"/>
  <c r="AB2678" i="9"/>
  <c r="X2681" i="9" l="1"/>
  <c r="AD2678" i="9"/>
  <c r="V2682" i="9"/>
  <c r="W2682" i="9" s="1"/>
  <c r="S2682" i="9"/>
  <c r="R2683" i="9"/>
  <c r="Y2680" i="9"/>
  <c r="Z2680" i="9" s="1"/>
  <c r="AB2679" i="9"/>
  <c r="AA2679" i="9"/>
  <c r="X2682" i="9" l="1"/>
  <c r="AD2679" i="9"/>
  <c r="V2683" i="9"/>
  <c r="W2683" i="9" s="1"/>
  <c r="S2683" i="9"/>
  <c r="X2683" i="9" s="1"/>
  <c r="Y2681" i="9"/>
  <c r="Z2681" i="9" s="1"/>
  <c r="R2684" i="9"/>
  <c r="AB2680" i="9"/>
  <c r="AA2680" i="9"/>
  <c r="AD2680" i="9" l="1"/>
  <c r="V2684" i="9"/>
  <c r="W2684" i="9" s="1"/>
  <c r="S2684" i="9"/>
  <c r="AB2681" i="9"/>
  <c r="AA2681" i="9"/>
  <c r="R2685" i="9"/>
  <c r="Y2682" i="9"/>
  <c r="Z2682" i="9" s="1"/>
  <c r="X2684" i="9" l="1"/>
  <c r="AD2681" i="9"/>
  <c r="V2685" i="9"/>
  <c r="W2685" i="9" s="1"/>
  <c r="S2685" i="9"/>
  <c r="X2685" i="9" s="1"/>
  <c r="R2686" i="9"/>
  <c r="AB2682" i="9"/>
  <c r="AA2682" i="9"/>
  <c r="Y2683" i="9"/>
  <c r="Z2683" i="9" s="1"/>
  <c r="AD2682" i="9" l="1"/>
  <c r="V2686" i="9"/>
  <c r="W2686" i="9" s="1"/>
  <c r="S2686" i="9"/>
  <c r="AB2683" i="9"/>
  <c r="AA2683" i="9"/>
  <c r="R2687" i="9"/>
  <c r="Y2684" i="9"/>
  <c r="Z2684" i="9" s="1"/>
  <c r="X2686" i="9" l="1"/>
  <c r="AD2683" i="9"/>
  <c r="V2687" i="9"/>
  <c r="W2687" i="9" s="1"/>
  <c r="S2687" i="9"/>
  <c r="X2687" i="9" s="1"/>
  <c r="AA2684" i="9"/>
  <c r="AB2684" i="9"/>
  <c r="R2688" i="9"/>
  <c r="Y2685" i="9"/>
  <c r="Z2685" i="9" s="1"/>
  <c r="AD2684" i="9" l="1"/>
  <c r="V2688" i="9"/>
  <c r="W2688" i="9" s="1"/>
  <c r="S2688" i="9"/>
  <c r="R2689" i="9"/>
  <c r="AB2685" i="9"/>
  <c r="AA2685" i="9"/>
  <c r="Y2686" i="9"/>
  <c r="Z2686" i="9" s="1"/>
  <c r="X2688" i="9" l="1"/>
  <c r="AD2685" i="9"/>
  <c r="V2689" i="9"/>
  <c r="W2689" i="9" s="1"/>
  <c r="S2689" i="9"/>
  <c r="X2689" i="9" s="1"/>
  <c r="AB2686" i="9"/>
  <c r="AA2686" i="9"/>
  <c r="R2690" i="9"/>
  <c r="Y2687" i="9"/>
  <c r="Z2687" i="9" s="1"/>
  <c r="AD2686" i="9" l="1"/>
  <c r="V2690" i="9"/>
  <c r="W2690" i="9" s="1"/>
  <c r="S2690" i="9"/>
  <c r="R2691" i="9"/>
  <c r="Y2688" i="9"/>
  <c r="Z2688" i="9" s="1"/>
  <c r="AB2687" i="9"/>
  <c r="AA2687" i="9"/>
  <c r="X2690" i="9" l="1"/>
  <c r="AD2687" i="9"/>
  <c r="V2691" i="9"/>
  <c r="W2691" i="9" s="1"/>
  <c r="S2691" i="9"/>
  <c r="X2691" i="9" s="1"/>
  <c r="AA2688" i="9"/>
  <c r="AB2688" i="9"/>
  <c r="R2692" i="9"/>
  <c r="Y2689" i="9"/>
  <c r="Z2689" i="9" s="1"/>
  <c r="AD2688" i="9" l="1"/>
  <c r="V2692" i="9"/>
  <c r="W2692" i="9" s="1"/>
  <c r="S2692" i="9"/>
  <c r="AB2689" i="9"/>
  <c r="AA2689" i="9"/>
  <c r="R2693" i="9"/>
  <c r="Y2690" i="9"/>
  <c r="Z2690" i="9" s="1"/>
  <c r="X2692" i="9" l="1"/>
  <c r="AD2689" i="9"/>
  <c r="V2693" i="9"/>
  <c r="W2693" i="9" s="1"/>
  <c r="S2693" i="9"/>
  <c r="AB2690" i="9"/>
  <c r="AA2690" i="9"/>
  <c r="Y2691" i="9"/>
  <c r="Z2691" i="9" s="1"/>
  <c r="R2694" i="9"/>
  <c r="X2693" i="9" l="1"/>
  <c r="AD2690" i="9"/>
  <c r="V2694" i="9"/>
  <c r="W2694" i="9" s="1"/>
  <c r="S2694" i="9"/>
  <c r="AB2691" i="9"/>
  <c r="AA2691" i="9"/>
  <c r="R2695" i="9"/>
  <c r="Y2692" i="9"/>
  <c r="Z2692" i="9" s="1"/>
  <c r="X2694" i="9" l="1"/>
  <c r="AD2691" i="9"/>
  <c r="V2695" i="9"/>
  <c r="W2695" i="9" s="1"/>
  <c r="S2695" i="9"/>
  <c r="X2695" i="9" s="1"/>
  <c r="AB2692" i="9"/>
  <c r="AA2692" i="9"/>
  <c r="R2696" i="9"/>
  <c r="Y2693" i="9"/>
  <c r="Z2693" i="9" s="1"/>
  <c r="AD2692" i="9" l="1"/>
  <c r="V2696" i="9"/>
  <c r="W2696" i="9" s="1"/>
  <c r="S2696" i="9"/>
  <c r="AB2693" i="9"/>
  <c r="AA2693" i="9"/>
  <c r="Y2694" i="9"/>
  <c r="Z2694" i="9" s="1"/>
  <c r="R2697" i="9"/>
  <c r="X2696" i="9" l="1"/>
  <c r="AD2693" i="9"/>
  <c r="V2697" i="9"/>
  <c r="W2697" i="9" s="1"/>
  <c r="S2697" i="9"/>
  <c r="X2697" i="9" s="1"/>
  <c r="AA2694" i="9"/>
  <c r="AB2694" i="9"/>
  <c r="R2698" i="9"/>
  <c r="Y2695" i="9"/>
  <c r="Z2695" i="9" s="1"/>
  <c r="AD2694" i="9" l="1"/>
  <c r="V2698" i="9"/>
  <c r="W2698" i="9" s="1"/>
  <c r="X2698" i="9" s="1"/>
  <c r="S2698" i="9"/>
  <c r="AB2695" i="9"/>
  <c r="AA2695" i="9"/>
  <c r="R2699" i="9"/>
  <c r="Y2696" i="9"/>
  <c r="Z2696" i="9" s="1"/>
  <c r="AD2695" i="9" l="1"/>
  <c r="V2699" i="9"/>
  <c r="W2699" i="9" s="1"/>
  <c r="S2699" i="9"/>
  <c r="X2699" i="9" s="1"/>
  <c r="AB2696" i="9"/>
  <c r="AA2696" i="9"/>
  <c r="R2700" i="9"/>
  <c r="Y2697" i="9"/>
  <c r="Z2697" i="9" s="1"/>
  <c r="AD2696" i="9" l="1"/>
  <c r="V2700" i="9"/>
  <c r="W2700" i="9" s="1"/>
  <c r="S2700" i="9"/>
  <c r="AB2697" i="9"/>
  <c r="AA2697" i="9"/>
  <c r="R2701" i="9"/>
  <c r="Y2698" i="9"/>
  <c r="Z2698" i="9" s="1"/>
  <c r="X2700" i="9" l="1"/>
  <c r="AD2697" i="9"/>
  <c r="V2701" i="9"/>
  <c r="W2701" i="9" s="1"/>
  <c r="S2701" i="9"/>
  <c r="AB2698" i="9"/>
  <c r="AA2698" i="9"/>
  <c r="Y2699" i="9"/>
  <c r="Z2699" i="9" s="1"/>
  <c r="R2702" i="9"/>
  <c r="X2701" i="9" l="1"/>
  <c r="AD2698" i="9"/>
  <c r="V2702" i="9"/>
  <c r="W2702" i="9" s="1"/>
  <c r="S2702" i="9"/>
  <c r="AB2699" i="9"/>
  <c r="AA2699" i="9"/>
  <c r="Y2700" i="9"/>
  <c r="Z2700" i="9" s="1"/>
  <c r="R2703" i="9"/>
  <c r="X2702" i="9" l="1"/>
  <c r="AD2699" i="9"/>
  <c r="V2703" i="9"/>
  <c r="W2703" i="9" s="1"/>
  <c r="S2703" i="9"/>
  <c r="X2703" i="9" s="1"/>
  <c r="AA2700" i="9"/>
  <c r="AB2700" i="9"/>
  <c r="R2704" i="9"/>
  <c r="Y2701" i="9"/>
  <c r="Z2701" i="9" s="1"/>
  <c r="AD2700" i="9" l="1"/>
  <c r="V2704" i="9"/>
  <c r="W2704" i="9" s="1"/>
  <c r="S2704" i="9"/>
  <c r="Y2702" i="9"/>
  <c r="Z2702" i="9" s="1"/>
  <c r="R2705" i="9"/>
  <c r="AB2701" i="9"/>
  <c r="AA2701" i="9"/>
  <c r="X2704" i="9" l="1"/>
  <c r="AD2701" i="9"/>
  <c r="V2705" i="9"/>
  <c r="W2705" i="9" s="1"/>
  <c r="S2705" i="9"/>
  <c r="AB2702" i="9"/>
  <c r="AA2702" i="9"/>
  <c r="R2706" i="9"/>
  <c r="Y2703" i="9"/>
  <c r="Z2703" i="9" s="1"/>
  <c r="X2705" i="9" l="1"/>
  <c r="AD2702" i="9"/>
  <c r="V2706" i="9"/>
  <c r="W2706" i="9" s="1"/>
  <c r="X2706" i="9" s="1"/>
  <c r="S2706" i="9"/>
  <c r="AB2703" i="9"/>
  <c r="AA2703" i="9"/>
  <c r="R2707" i="9"/>
  <c r="Y2704" i="9"/>
  <c r="Z2704" i="9" s="1"/>
  <c r="AD2703" i="9" l="1"/>
  <c r="V2707" i="9"/>
  <c r="W2707" i="9" s="1"/>
  <c r="S2707" i="9"/>
  <c r="X2707" i="9" s="1"/>
  <c r="Y2705" i="9"/>
  <c r="Z2705" i="9" s="1"/>
  <c r="R2708" i="9"/>
  <c r="AA2704" i="9"/>
  <c r="AB2704" i="9"/>
  <c r="AD2704" i="9" l="1"/>
  <c r="V2708" i="9"/>
  <c r="W2708" i="9" s="1"/>
  <c r="S2708" i="9"/>
  <c r="AB2705" i="9"/>
  <c r="AA2705" i="9"/>
  <c r="R2709" i="9"/>
  <c r="Y2706" i="9"/>
  <c r="Z2706" i="9" s="1"/>
  <c r="X2708" i="9" l="1"/>
  <c r="AD2705" i="9"/>
  <c r="V2709" i="9"/>
  <c r="W2709" i="9" s="1"/>
  <c r="S2709" i="9"/>
  <c r="Y2707" i="9"/>
  <c r="Z2707" i="9" s="1"/>
  <c r="R2710" i="9"/>
  <c r="AB2706" i="9"/>
  <c r="AA2706" i="9"/>
  <c r="X2709" i="9" l="1"/>
  <c r="AD2706" i="9"/>
  <c r="V2710" i="9"/>
  <c r="W2710" i="9" s="1"/>
  <c r="X2710" i="9" s="1"/>
  <c r="S2710" i="9"/>
  <c r="R2711" i="9"/>
  <c r="Y2708" i="9"/>
  <c r="Z2708" i="9" s="1"/>
  <c r="AB2707" i="9"/>
  <c r="AA2707" i="9"/>
  <c r="AD2707" i="9" l="1"/>
  <c r="V2711" i="9"/>
  <c r="W2711" i="9" s="1"/>
  <c r="S2711" i="9"/>
  <c r="X2711" i="9" s="1"/>
  <c r="AB2708" i="9"/>
  <c r="AA2708" i="9"/>
  <c r="Y2709" i="9"/>
  <c r="Z2709" i="9" s="1"/>
  <c r="R2712" i="9"/>
  <c r="AD2708" i="9" l="1"/>
  <c r="V2712" i="9"/>
  <c r="W2712" i="9" s="1"/>
  <c r="S2712" i="9"/>
  <c r="AB2709" i="9"/>
  <c r="AA2709" i="9"/>
  <c r="Y2710" i="9"/>
  <c r="Z2710" i="9" s="1"/>
  <c r="R2713" i="9"/>
  <c r="X2712" i="9" l="1"/>
  <c r="AD2709" i="9"/>
  <c r="V2713" i="9"/>
  <c r="W2713" i="9" s="1"/>
  <c r="S2713" i="9"/>
  <c r="AA2710" i="9"/>
  <c r="AB2710" i="9"/>
  <c r="R2714" i="9"/>
  <c r="Y2711" i="9"/>
  <c r="Z2711" i="9" s="1"/>
  <c r="X2713" i="9" l="1"/>
  <c r="AD2710" i="9"/>
  <c r="V2714" i="9"/>
  <c r="W2714" i="9" s="1"/>
  <c r="S2714" i="9"/>
  <c r="Y2712" i="9"/>
  <c r="Z2712" i="9" s="1"/>
  <c r="R2715" i="9"/>
  <c r="AB2711" i="9"/>
  <c r="AA2711" i="9"/>
  <c r="X2714" i="9" l="1"/>
  <c r="AD2711" i="9"/>
  <c r="V2715" i="9"/>
  <c r="W2715" i="9" s="1"/>
  <c r="S2715" i="9"/>
  <c r="X2715" i="9" s="1"/>
  <c r="AB2712" i="9"/>
  <c r="AA2712" i="9"/>
  <c r="R2716" i="9"/>
  <c r="Y2713" i="9"/>
  <c r="Z2713" i="9" s="1"/>
  <c r="AD2712" i="9" l="1"/>
  <c r="V2716" i="9"/>
  <c r="W2716" i="9" s="1"/>
  <c r="X2716" i="9" s="1"/>
  <c r="S2716" i="9"/>
  <c r="AB2713" i="9"/>
  <c r="AA2713" i="9"/>
  <c r="R2717" i="9"/>
  <c r="Y2714" i="9"/>
  <c r="Z2714" i="9" s="1"/>
  <c r="AD2713" i="9" l="1"/>
  <c r="V2717" i="9"/>
  <c r="W2717" i="9" s="1"/>
  <c r="S2717" i="9"/>
  <c r="X2717" i="9" s="1"/>
  <c r="R2718" i="9"/>
  <c r="AB2714" i="9"/>
  <c r="AA2714" i="9"/>
  <c r="Y2715" i="9"/>
  <c r="Z2715" i="9" s="1"/>
  <c r="AD2714" i="9" l="1"/>
  <c r="V2718" i="9"/>
  <c r="W2718" i="9" s="1"/>
  <c r="S2718" i="9"/>
  <c r="AB2715" i="9"/>
  <c r="AA2715" i="9"/>
  <c r="R2719" i="9"/>
  <c r="Y2716" i="9"/>
  <c r="Z2716" i="9" s="1"/>
  <c r="X2718" i="9" l="1"/>
  <c r="AD2715" i="9"/>
  <c r="V2719" i="9"/>
  <c r="W2719" i="9" s="1"/>
  <c r="S2719" i="9"/>
  <c r="X2719" i="9" s="1"/>
  <c r="AA2716" i="9"/>
  <c r="AB2716" i="9"/>
  <c r="R2720" i="9"/>
  <c r="Y2717" i="9"/>
  <c r="Z2717" i="9" s="1"/>
  <c r="AD2716" i="9" l="1"/>
  <c r="V2720" i="9"/>
  <c r="W2720" i="9" s="1"/>
  <c r="S2720" i="9"/>
  <c r="Y2718" i="9"/>
  <c r="Z2718" i="9" s="1"/>
  <c r="AB2717" i="9"/>
  <c r="AA2717" i="9"/>
  <c r="R2721" i="9"/>
  <c r="X2720" i="9" l="1"/>
  <c r="AD2717" i="9"/>
  <c r="V2721" i="9"/>
  <c r="W2721" i="9" s="1"/>
  <c r="S2721" i="9"/>
  <c r="X2721" i="9" s="1"/>
  <c r="AB2718" i="9"/>
  <c r="AA2718" i="9"/>
  <c r="R2722" i="9"/>
  <c r="Y2719" i="9"/>
  <c r="Z2719" i="9" s="1"/>
  <c r="AD2718" i="9" l="1"/>
  <c r="V2722" i="9"/>
  <c r="W2722" i="9" s="1"/>
  <c r="S2722" i="9"/>
  <c r="AB2719" i="9"/>
  <c r="AA2719" i="9"/>
  <c r="R2723" i="9"/>
  <c r="Y2720" i="9"/>
  <c r="Z2720" i="9" s="1"/>
  <c r="X2722" i="9" l="1"/>
  <c r="AD2719" i="9"/>
  <c r="V2723" i="9"/>
  <c r="W2723" i="9" s="1"/>
  <c r="S2723" i="9"/>
  <c r="X2723" i="9" s="1"/>
  <c r="R2724" i="9"/>
  <c r="AA2720" i="9"/>
  <c r="AB2720" i="9"/>
  <c r="Y2721" i="9"/>
  <c r="Z2721" i="9" s="1"/>
  <c r="AD2720" i="9" l="1"/>
  <c r="V2724" i="9"/>
  <c r="W2724" i="9" s="1"/>
  <c r="X2724" i="9" s="1"/>
  <c r="S2724" i="9"/>
  <c r="AB2721" i="9"/>
  <c r="AA2721" i="9"/>
  <c r="R2725" i="9"/>
  <c r="Y2722" i="9"/>
  <c r="Z2722" i="9" s="1"/>
  <c r="AD2721" i="9" l="1"/>
  <c r="V2725" i="9"/>
  <c r="W2725" i="9" s="1"/>
  <c r="S2725" i="9"/>
  <c r="X2725" i="9" s="1"/>
  <c r="AB2722" i="9"/>
  <c r="AA2722" i="9"/>
  <c r="Y2723" i="9"/>
  <c r="Z2723" i="9" s="1"/>
  <c r="R2726" i="9"/>
  <c r="AD2722" i="9" l="1"/>
  <c r="V2726" i="9"/>
  <c r="W2726" i="9" s="1"/>
  <c r="S2726" i="9"/>
  <c r="AB2723" i="9"/>
  <c r="AA2723" i="9"/>
  <c r="R2727" i="9"/>
  <c r="Y2724" i="9"/>
  <c r="Z2724" i="9" s="1"/>
  <c r="X2726" i="9" l="1"/>
  <c r="AD2723" i="9"/>
  <c r="V2727" i="9"/>
  <c r="W2727" i="9" s="1"/>
  <c r="S2727" i="9"/>
  <c r="AB2724" i="9"/>
  <c r="AA2724" i="9"/>
  <c r="Y2725" i="9"/>
  <c r="Z2725" i="9" s="1"/>
  <c r="R2728" i="9"/>
  <c r="X2727" i="9" l="1"/>
  <c r="AD2724" i="9"/>
  <c r="V2728" i="9"/>
  <c r="W2728" i="9" s="1"/>
  <c r="X2728" i="9" s="1"/>
  <c r="S2728" i="9"/>
  <c r="R2729" i="9"/>
  <c r="Y2726" i="9"/>
  <c r="Z2726" i="9" s="1"/>
  <c r="AB2725" i="9"/>
  <c r="AA2725" i="9"/>
  <c r="AD2725" i="9" l="1"/>
  <c r="V2729" i="9"/>
  <c r="W2729" i="9" s="1"/>
  <c r="S2729" i="9"/>
  <c r="X2729" i="9" s="1"/>
  <c r="AA2726" i="9"/>
  <c r="AB2726" i="9"/>
  <c r="R2730" i="9"/>
  <c r="Y2727" i="9"/>
  <c r="Z2727" i="9" s="1"/>
  <c r="AD2726" i="9" l="1"/>
  <c r="V2730" i="9"/>
  <c r="W2730" i="9" s="1"/>
  <c r="S2730" i="9"/>
  <c r="Y2728" i="9"/>
  <c r="Z2728" i="9" s="1"/>
  <c r="AB2727" i="9"/>
  <c r="AA2727" i="9"/>
  <c r="R2731" i="9"/>
  <c r="X2730" i="9" l="1"/>
  <c r="AD2727" i="9"/>
  <c r="V2731" i="9"/>
  <c r="W2731" i="9" s="1"/>
  <c r="S2731" i="9"/>
  <c r="X2731" i="9" s="1"/>
  <c r="AB2728" i="9"/>
  <c r="AA2728" i="9"/>
  <c r="Y2729" i="9"/>
  <c r="Z2729" i="9" s="1"/>
  <c r="R2732" i="9"/>
  <c r="AD2728" i="9" l="1"/>
  <c r="V2732" i="9"/>
  <c r="W2732" i="9" s="1"/>
  <c r="S2732" i="9"/>
  <c r="AB2729" i="9"/>
  <c r="AA2729" i="9"/>
  <c r="R2733" i="9"/>
  <c r="Y2730" i="9"/>
  <c r="Z2730" i="9" s="1"/>
  <c r="X2732" i="9" l="1"/>
  <c r="AD2729" i="9"/>
  <c r="V2733" i="9"/>
  <c r="W2733" i="9" s="1"/>
  <c r="S2733" i="9"/>
  <c r="X2733" i="9" s="1"/>
  <c r="AA2730" i="9"/>
  <c r="AB2730" i="9"/>
  <c r="Y2731" i="9"/>
  <c r="Z2731" i="9" s="1"/>
  <c r="R2734" i="9"/>
  <c r="AD2730" i="9" l="1"/>
  <c r="V2734" i="9"/>
  <c r="W2734" i="9" s="1"/>
  <c r="S2734" i="9"/>
  <c r="AB2731" i="9"/>
  <c r="AA2731" i="9"/>
  <c r="Y2732" i="9"/>
  <c r="Z2732" i="9" s="1"/>
  <c r="R2735" i="9"/>
  <c r="X2734" i="9" l="1"/>
  <c r="AD2731" i="9"/>
  <c r="V2735" i="9"/>
  <c r="W2735" i="9" s="1"/>
  <c r="S2735" i="9"/>
  <c r="X2735" i="9" s="1"/>
  <c r="AA2732" i="9"/>
  <c r="AB2732" i="9"/>
  <c r="R2736" i="9"/>
  <c r="Y2733" i="9"/>
  <c r="Z2733" i="9" s="1"/>
  <c r="AD2732" i="9" l="1"/>
  <c r="V2736" i="9"/>
  <c r="W2736" i="9" s="1"/>
  <c r="S2736" i="9"/>
  <c r="AB2733" i="9"/>
  <c r="AA2733" i="9"/>
  <c r="R2737" i="9"/>
  <c r="Y2734" i="9"/>
  <c r="Z2734" i="9" s="1"/>
  <c r="X2736" i="9" l="1"/>
  <c r="AD2733" i="9"/>
  <c r="V2737" i="9"/>
  <c r="W2737" i="9" s="1"/>
  <c r="S2737" i="9"/>
  <c r="AB2734" i="9"/>
  <c r="AA2734" i="9"/>
  <c r="Y2735" i="9"/>
  <c r="Z2735" i="9" s="1"/>
  <c r="R2738" i="9"/>
  <c r="X2737" i="9" l="1"/>
  <c r="AD2734" i="9"/>
  <c r="V2738" i="9"/>
  <c r="W2738" i="9" s="1"/>
  <c r="S2738" i="9"/>
  <c r="R2739" i="9"/>
  <c r="AB2735" i="9"/>
  <c r="AA2735" i="9"/>
  <c r="Y2736" i="9"/>
  <c r="Z2736" i="9" s="1"/>
  <c r="X2738" i="9" l="1"/>
  <c r="AD2735" i="9"/>
  <c r="V2739" i="9"/>
  <c r="W2739" i="9" s="1"/>
  <c r="S2739" i="9"/>
  <c r="X2739" i="9" s="1"/>
  <c r="AA2736" i="9"/>
  <c r="AB2736" i="9"/>
  <c r="Y2737" i="9"/>
  <c r="Z2737" i="9" s="1"/>
  <c r="R2740" i="9"/>
  <c r="AD2736" i="9" l="1"/>
  <c r="V2740" i="9"/>
  <c r="W2740" i="9" s="1"/>
  <c r="X2740" i="9" s="1"/>
  <c r="S2740" i="9"/>
  <c r="AB2737" i="9"/>
  <c r="AA2737" i="9"/>
  <c r="R2741" i="9"/>
  <c r="Y2738" i="9"/>
  <c r="Z2738" i="9" s="1"/>
  <c r="AD2737" i="9" l="1"/>
  <c r="V2741" i="9"/>
  <c r="W2741" i="9" s="1"/>
  <c r="S2741" i="9"/>
  <c r="X2741" i="9" s="1"/>
  <c r="AB2738" i="9"/>
  <c r="AA2738" i="9"/>
  <c r="R2742" i="9"/>
  <c r="Y2739" i="9"/>
  <c r="Z2739" i="9" s="1"/>
  <c r="AD2738" i="9" l="1"/>
  <c r="V2742" i="9"/>
  <c r="W2742" i="9" s="1"/>
  <c r="S2742" i="9"/>
  <c r="AB2739" i="9"/>
  <c r="AA2739" i="9"/>
  <c r="R2743" i="9"/>
  <c r="Y2740" i="9"/>
  <c r="Z2740" i="9" s="1"/>
  <c r="X2742" i="9" l="1"/>
  <c r="AD2739" i="9"/>
  <c r="V2743" i="9"/>
  <c r="W2743" i="9" s="1"/>
  <c r="S2743" i="9"/>
  <c r="X2743" i="9" s="1"/>
  <c r="AA2740" i="9"/>
  <c r="AB2740" i="9"/>
  <c r="R2744" i="9"/>
  <c r="Y2741" i="9"/>
  <c r="Z2741" i="9" s="1"/>
  <c r="AD2740" i="9" l="1"/>
  <c r="V2744" i="9"/>
  <c r="W2744" i="9" s="1"/>
  <c r="S2744" i="9"/>
  <c r="AB2741" i="9"/>
  <c r="AA2741" i="9"/>
  <c r="R2745" i="9"/>
  <c r="Y2742" i="9"/>
  <c r="Z2742" i="9" s="1"/>
  <c r="X2744" i="9" l="1"/>
  <c r="AD2741" i="9"/>
  <c r="V2745" i="9"/>
  <c r="W2745" i="9" s="1"/>
  <c r="S2745" i="9"/>
  <c r="X2745" i="9" s="1"/>
  <c r="AA2742" i="9"/>
  <c r="AB2742" i="9"/>
  <c r="Y2743" i="9"/>
  <c r="Z2743" i="9" s="1"/>
  <c r="R2746" i="9"/>
  <c r="AD2742" i="9" l="1"/>
  <c r="V2746" i="9"/>
  <c r="W2746" i="9" s="1"/>
  <c r="S2746" i="9"/>
  <c r="R2747" i="9"/>
  <c r="AB2743" i="9"/>
  <c r="AA2743" i="9"/>
  <c r="Y2744" i="9"/>
  <c r="Z2744" i="9" s="1"/>
  <c r="X2746" i="9" l="1"/>
  <c r="AD2743" i="9"/>
  <c r="V2747" i="9"/>
  <c r="W2747" i="9" s="1"/>
  <c r="S2747" i="9"/>
  <c r="X2747" i="9" s="1"/>
  <c r="Y2745" i="9"/>
  <c r="Z2745" i="9" s="1"/>
  <c r="R2748" i="9"/>
  <c r="AB2744" i="9"/>
  <c r="AA2744" i="9"/>
  <c r="AD2744" i="9" l="1"/>
  <c r="V2748" i="9"/>
  <c r="W2748" i="9" s="1"/>
  <c r="S2748" i="9"/>
  <c r="R2749" i="9"/>
  <c r="AB2745" i="9"/>
  <c r="AA2745" i="9"/>
  <c r="Y2746" i="9"/>
  <c r="Z2746" i="9" s="1"/>
  <c r="X2748" i="9" l="1"/>
  <c r="AD2745" i="9"/>
  <c r="V2749" i="9"/>
  <c r="W2749" i="9" s="1"/>
  <c r="S2749" i="9"/>
  <c r="AB2746" i="9"/>
  <c r="AA2746" i="9"/>
  <c r="R2750" i="9"/>
  <c r="Y2747" i="9"/>
  <c r="Z2747" i="9" s="1"/>
  <c r="X2749" i="9" l="1"/>
  <c r="AD2746" i="9"/>
  <c r="V2750" i="9"/>
  <c r="W2750" i="9" s="1"/>
  <c r="S2750" i="9"/>
  <c r="AB2747" i="9"/>
  <c r="AA2747" i="9"/>
  <c r="R2751" i="9"/>
  <c r="Y2748" i="9"/>
  <c r="Z2748" i="9" s="1"/>
  <c r="X2750" i="9" l="1"/>
  <c r="AD2747" i="9"/>
  <c r="V2751" i="9"/>
  <c r="W2751" i="9" s="1"/>
  <c r="S2751" i="9"/>
  <c r="X2751" i="9" s="1"/>
  <c r="AA2748" i="9"/>
  <c r="AB2748" i="9"/>
  <c r="Y2749" i="9"/>
  <c r="Z2749" i="9" s="1"/>
  <c r="R2752" i="9"/>
  <c r="AD2748" i="9" l="1"/>
  <c r="V2752" i="9"/>
  <c r="W2752" i="9" s="1"/>
  <c r="X2752" i="9" s="1"/>
  <c r="S2752" i="9"/>
  <c r="R2753" i="9"/>
  <c r="Y2750" i="9"/>
  <c r="Z2750" i="9" s="1"/>
  <c r="AB2749" i="9"/>
  <c r="AA2749" i="9"/>
  <c r="AD2749" i="9" l="1"/>
  <c r="V2753" i="9"/>
  <c r="W2753" i="9" s="1"/>
  <c r="S2753" i="9"/>
  <c r="AB2750" i="9"/>
  <c r="AA2750" i="9"/>
  <c r="Y2751" i="9"/>
  <c r="Z2751" i="9" s="1"/>
  <c r="R2754" i="9"/>
  <c r="X2753" i="9" l="1"/>
  <c r="AD2750" i="9"/>
  <c r="V2754" i="9"/>
  <c r="W2754" i="9" s="1"/>
  <c r="S2754" i="9"/>
  <c r="R2755" i="9"/>
  <c r="AB2751" i="9"/>
  <c r="AA2751" i="9"/>
  <c r="Y2752" i="9"/>
  <c r="Z2752" i="9" s="1"/>
  <c r="X2754" i="9" l="1"/>
  <c r="AD2751" i="9"/>
  <c r="V2755" i="9"/>
  <c r="W2755" i="9" s="1"/>
  <c r="S2755" i="9"/>
  <c r="AA2752" i="9"/>
  <c r="AB2752" i="9"/>
  <c r="R2756" i="9"/>
  <c r="Y2753" i="9"/>
  <c r="Z2753" i="9" s="1"/>
  <c r="X2755" i="9" l="1"/>
  <c r="AD2752" i="9"/>
  <c r="V2756" i="9"/>
  <c r="W2756" i="9" s="1"/>
  <c r="X2756" i="9" s="1"/>
  <c r="S2756" i="9"/>
  <c r="AB2753" i="9"/>
  <c r="AA2753" i="9"/>
  <c r="R2757" i="9"/>
  <c r="Y2754" i="9"/>
  <c r="Z2754" i="9" s="1"/>
  <c r="AD2753" i="9" l="1"/>
  <c r="V2757" i="9"/>
  <c r="W2757" i="9" s="1"/>
  <c r="S2757" i="9"/>
  <c r="AB2754" i="9"/>
  <c r="AA2754" i="9"/>
  <c r="R2758" i="9"/>
  <c r="Y2755" i="9"/>
  <c r="Z2755" i="9" s="1"/>
  <c r="X2757" i="9" l="1"/>
  <c r="AD2754" i="9"/>
  <c r="V2758" i="9"/>
  <c r="W2758" i="9" s="1"/>
  <c r="S2758" i="9"/>
  <c r="Y2756" i="9"/>
  <c r="Z2756" i="9" s="1"/>
  <c r="R2759" i="9"/>
  <c r="AB2755" i="9"/>
  <c r="AA2755" i="9"/>
  <c r="X2758" i="9" l="1"/>
  <c r="AD2755" i="9"/>
  <c r="V2759" i="9"/>
  <c r="W2759" i="9" s="1"/>
  <c r="S2759" i="9"/>
  <c r="X2759" i="9" s="1"/>
  <c r="AA2756" i="9"/>
  <c r="AB2756" i="9"/>
  <c r="R2760" i="9"/>
  <c r="Y2757" i="9"/>
  <c r="Z2757" i="9" s="1"/>
  <c r="AD2756" i="9" l="1"/>
  <c r="V2760" i="9"/>
  <c r="W2760" i="9" s="1"/>
  <c r="S2760" i="9"/>
  <c r="R2761" i="9"/>
  <c r="AB2757" i="9"/>
  <c r="AA2757" i="9"/>
  <c r="Y2758" i="9"/>
  <c r="Z2758" i="9" s="1"/>
  <c r="X2760" i="9" l="1"/>
  <c r="AD2757" i="9"/>
  <c r="V2761" i="9"/>
  <c r="W2761" i="9" s="1"/>
  <c r="S2761" i="9"/>
  <c r="AA2758" i="9"/>
  <c r="AB2758" i="9"/>
  <c r="R2762" i="9"/>
  <c r="Y2759" i="9"/>
  <c r="Z2759" i="9" s="1"/>
  <c r="X2761" i="9" l="1"/>
  <c r="AD2758" i="9"/>
  <c r="V2762" i="9"/>
  <c r="W2762" i="9" s="1"/>
  <c r="S2762" i="9"/>
  <c r="AB2759" i="9"/>
  <c r="AA2759" i="9"/>
  <c r="R2763" i="9"/>
  <c r="Y2760" i="9"/>
  <c r="Z2760" i="9" s="1"/>
  <c r="X2762" i="9" l="1"/>
  <c r="AD2759" i="9"/>
  <c r="V2763" i="9"/>
  <c r="W2763" i="9" s="1"/>
  <c r="S2763" i="9"/>
  <c r="X2763" i="9" s="1"/>
  <c r="AB2760" i="9"/>
  <c r="AA2760" i="9"/>
  <c r="R2764" i="9"/>
  <c r="Y2761" i="9"/>
  <c r="Z2761" i="9" s="1"/>
  <c r="AD2760" i="9" l="1"/>
  <c r="V2764" i="9"/>
  <c r="W2764" i="9" s="1"/>
  <c r="S2764" i="9"/>
  <c r="AB2761" i="9"/>
  <c r="AA2761" i="9"/>
  <c r="R2765" i="9"/>
  <c r="Y2762" i="9"/>
  <c r="Z2762" i="9" s="1"/>
  <c r="X2764" i="9" l="1"/>
  <c r="AD2761" i="9"/>
  <c r="V2765" i="9"/>
  <c r="W2765" i="9" s="1"/>
  <c r="S2765" i="9"/>
  <c r="X2765" i="9" s="1"/>
  <c r="AB2762" i="9"/>
  <c r="AA2762" i="9"/>
  <c r="Y2763" i="9"/>
  <c r="Z2763" i="9" s="1"/>
  <c r="R2766" i="9"/>
  <c r="AD2762" i="9" l="1"/>
  <c r="V2766" i="9"/>
  <c r="W2766" i="9" s="1"/>
  <c r="S2766" i="9"/>
  <c r="AB2763" i="9"/>
  <c r="AA2763" i="9"/>
  <c r="R2767" i="9"/>
  <c r="Y2764" i="9"/>
  <c r="Z2764" i="9" s="1"/>
  <c r="X2766" i="9" l="1"/>
  <c r="AD2763" i="9"/>
  <c r="V2767" i="9"/>
  <c r="W2767" i="9" s="1"/>
  <c r="S2767" i="9"/>
  <c r="R2768" i="9"/>
  <c r="AA2764" i="9"/>
  <c r="AB2764" i="9"/>
  <c r="Y2765" i="9"/>
  <c r="Z2765" i="9" s="1"/>
  <c r="X2767" i="9" l="1"/>
  <c r="AD2764" i="9"/>
  <c r="V2768" i="9"/>
  <c r="W2768" i="9" s="1"/>
  <c r="S2768" i="9"/>
  <c r="AB2765" i="9"/>
  <c r="AA2765" i="9"/>
  <c r="Y2766" i="9"/>
  <c r="Z2766" i="9" s="1"/>
  <c r="R2769" i="9"/>
  <c r="X2768" i="9" l="1"/>
  <c r="AD2765" i="9"/>
  <c r="V2769" i="9"/>
  <c r="W2769" i="9" s="1"/>
  <c r="S2769" i="9"/>
  <c r="X2769" i="9" s="1"/>
  <c r="Y2767" i="9"/>
  <c r="Z2767" i="9" s="1"/>
  <c r="R2770" i="9"/>
  <c r="AB2766" i="9"/>
  <c r="AA2766" i="9"/>
  <c r="AD2766" i="9" l="1"/>
  <c r="V2770" i="9"/>
  <c r="W2770" i="9" s="1"/>
  <c r="S2770" i="9"/>
  <c r="AB2767" i="9"/>
  <c r="AA2767" i="9"/>
  <c r="R2771" i="9"/>
  <c r="Y2768" i="9"/>
  <c r="Z2768" i="9" s="1"/>
  <c r="X2770" i="9" l="1"/>
  <c r="AD2767" i="9"/>
  <c r="V2771" i="9"/>
  <c r="W2771" i="9" s="1"/>
  <c r="X2771" i="9" s="1"/>
  <c r="S2771" i="9"/>
  <c r="AA2768" i="9"/>
  <c r="AB2768" i="9"/>
  <c r="R2772" i="9"/>
  <c r="Y2769" i="9"/>
  <c r="Z2769" i="9" s="1"/>
  <c r="AD2768" i="9" l="1"/>
  <c r="V2772" i="9"/>
  <c r="W2772" i="9" s="1"/>
  <c r="S2772" i="9"/>
  <c r="AB2769" i="9"/>
  <c r="AA2769" i="9"/>
  <c r="R2773" i="9"/>
  <c r="Y2770" i="9"/>
  <c r="Z2770" i="9" s="1"/>
  <c r="X2772" i="9" l="1"/>
  <c r="AD2769" i="9"/>
  <c r="V2773" i="9"/>
  <c r="W2773" i="9" s="1"/>
  <c r="S2773" i="9"/>
  <c r="AB2770" i="9"/>
  <c r="AA2770" i="9"/>
  <c r="Y2771" i="9"/>
  <c r="Z2771" i="9" s="1"/>
  <c r="R2774" i="9"/>
  <c r="X2773" i="9" l="1"/>
  <c r="AD2770" i="9"/>
  <c r="V2774" i="9"/>
  <c r="W2774" i="9" s="1"/>
  <c r="X2774" i="9" s="1"/>
  <c r="S2774" i="9"/>
  <c r="AB2771" i="9"/>
  <c r="AA2771" i="9"/>
  <c r="R2775" i="9"/>
  <c r="Y2772" i="9"/>
  <c r="Z2772" i="9" s="1"/>
  <c r="AD2771" i="9" l="1"/>
  <c r="V2775" i="9"/>
  <c r="W2775" i="9" s="1"/>
  <c r="S2775" i="9"/>
  <c r="R2776" i="9"/>
  <c r="Y2773" i="9"/>
  <c r="Z2773" i="9" s="1"/>
  <c r="AB2772" i="9"/>
  <c r="AA2772" i="9"/>
  <c r="X2775" i="9" l="1"/>
  <c r="AD2772" i="9"/>
  <c r="V2776" i="9"/>
  <c r="W2776" i="9" s="1"/>
  <c r="X2776" i="9" s="1"/>
  <c r="S2776" i="9"/>
  <c r="AB2773" i="9"/>
  <c r="AA2773" i="9"/>
  <c r="R2777" i="9"/>
  <c r="Y2774" i="9"/>
  <c r="Z2774" i="9" s="1"/>
  <c r="AD2773" i="9" l="1"/>
  <c r="V2777" i="9"/>
  <c r="W2777" i="9" s="1"/>
  <c r="S2777" i="9"/>
  <c r="AA2774" i="9"/>
  <c r="AB2774" i="9"/>
  <c r="Y2775" i="9"/>
  <c r="Z2775" i="9" s="1"/>
  <c r="R2778" i="9"/>
  <c r="X2777" i="9" l="1"/>
  <c r="AD2774" i="9"/>
  <c r="V2778" i="9"/>
  <c r="W2778" i="9" s="1"/>
  <c r="S2778" i="9"/>
  <c r="AB2775" i="9"/>
  <c r="AA2775" i="9"/>
  <c r="R2779" i="9"/>
  <c r="Y2776" i="9"/>
  <c r="Z2776" i="9" s="1"/>
  <c r="X2778" i="9" l="1"/>
  <c r="AD2775" i="9"/>
  <c r="V2779" i="9"/>
  <c r="W2779" i="9" s="1"/>
  <c r="S2779" i="9"/>
  <c r="R2780" i="9"/>
  <c r="AB2776" i="9"/>
  <c r="AA2776" i="9"/>
  <c r="Y2777" i="9"/>
  <c r="Z2777" i="9" s="1"/>
  <c r="X2779" i="9" l="1"/>
  <c r="AD2776" i="9"/>
  <c r="V2780" i="9"/>
  <c r="W2780" i="9" s="1"/>
  <c r="X2780" i="9" s="1"/>
  <c r="S2780" i="9"/>
  <c r="R2781" i="9"/>
  <c r="AB2777" i="9"/>
  <c r="AA2777" i="9"/>
  <c r="Y2778" i="9"/>
  <c r="Z2778" i="9" s="1"/>
  <c r="AD2777" i="9" l="1"/>
  <c r="V2781" i="9"/>
  <c r="W2781" i="9" s="1"/>
  <c r="S2781" i="9"/>
  <c r="X2781" i="9" s="1"/>
  <c r="AA2778" i="9"/>
  <c r="AB2778" i="9"/>
  <c r="R2782" i="9"/>
  <c r="Y2779" i="9"/>
  <c r="Z2779" i="9" s="1"/>
  <c r="AD2778" i="9" l="1"/>
  <c r="V2782" i="9"/>
  <c r="W2782" i="9" s="1"/>
  <c r="S2782" i="9"/>
  <c r="AB2779" i="9"/>
  <c r="AA2779" i="9"/>
  <c r="Y2780" i="9"/>
  <c r="Z2780" i="9" s="1"/>
  <c r="R2783" i="9"/>
  <c r="X2782" i="9" l="1"/>
  <c r="AD2779" i="9"/>
  <c r="V2783" i="9"/>
  <c r="W2783" i="9" s="1"/>
  <c r="S2783" i="9"/>
  <c r="X2783" i="9" s="1"/>
  <c r="AA2780" i="9"/>
  <c r="AB2780" i="9"/>
  <c r="R2784" i="9"/>
  <c r="Y2781" i="9"/>
  <c r="Z2781" i="9" s="1"/>
  <c r="AD2780" i="9" l="1"/>
  <c r="V2784" i="9"/>
  <c r="W2784" i="9" s="1"/>
  <c r="S2784" i="9"/>
  <c r="AB2781" i="9"/>
  <c r="AA2781" i="9"/>
  <c r="R2785" i="9"/>
  <c r="Y2782" i="9"/>
  <c r="Z2782" i="9" s="1"/>
  <c r="X2784" i="9" l="1"/>
  <c r="AD2781" i="9"/>
  <c r="V2785" i="9"/>
  <c r="W2785" i="9" s="1"/>
  <c r="S2785" i="9"/>
  <c r="X2785" i="9" s="1"/>
  <c r="AB2782" i="9"/>
  <c r="AA2782" i="9"/>
  <c r="R2786" i="9"/>
  <c r="Y2783" i="9"/>
  <c r="Z2783" i="9" s="1"/>
  <c r="AD2782" i="9" l="1"/>
  <c r="V2786" i="9"/>
  <c r="W2786" i="9" s="1"/>
  <c r="S2786" i="9"/>
  <c r="AB2783" i="9"/>
  <c r="AA2783" i="9"/>
  <c r="R2787" i="9"/>
  <c r="Y2784" i="9"/>
  <c r="Z2784" i="9" s="1"/>
  <c r="X2786" i="9" l="1"/>
  <c r="AD2783" i="9"/>
  <c r="V2787" i="9"/>
  <c r="W2787" i="9" s="1"/>
  <c r="S2787" i="9"/>
  <c r="X2787" i="9" s="1"/>
  <c r="AA2784" i="9"/>
  <c r="AB2784" i="9"/>
  <c r="R2788" i="9"/>
  <c r="Y2785" i="9"/>
  <c r="Z2785" i="9" s="1"/>
  <c r="AD2784" i="9" l="1"/>
  <c r="V2788" i="9"/>
  <c r="W2788" i="9" s="1"/>
  <c r="X2788" i="9" s="1"/>
  <c r="S2788" i="9"/>
  <c r="AB2785" i="9"/>
  <c r="AA2785" i="9"/>
  <c r="R2789" i="9"/>
  <c r="Y2786" i="9"/>
  <c r="Z2786" i="9" s="1"/>
  <c r="AD2785" i="9" l="1"/>
  <c r="V2789" i="9"/>
  <c r="W2789" i="9" s="1"/>
  <c r="S2789" i="9"/>
  <c r="X2789" i="9" s="1"/>
  <c r="R2790" i="9"/>
  <c r="AB2786" i="9"/>
  <c r="AA2786" i="9"/>
  <c r="Y2787" i="9"/>
  <c r="Z2787" i="9" s="1"/>
  <c r="AD2786" i="9" l="1"/>
  <c r="V2790" i="9"/>
  <c r="W2790" i="9" s="1"/>
  <c r="X2790" i="9" s="1"/>
  <c r="S2790" i="9"/>
  <c r="R2791" i="9"/>
  <c r="AB2787" i="9"/>
  <c r="AA2787" i="9"/>
  <c r="Y2788" i="9"/>
  <c r="Z2788" i="9" s="1"/>
  <c r="AD2787" i="9" l="1"/>
  <c r="V2791" i="9"/>
  <c r="W2791" i="9" s="1"/>
  <c r="S2791" i="9"/>
  <c r="X2791" i="9" s="1"/>
  <c r="Y2789" i="9"/>
  <c r="Z2789" i="9" s="1"/>
  <c r="AB2788" i="9"/>
  <c r="AA2788" i="9"/>
  <c r="R2792" i="9"/>
  <c r="AD2788" i="9" l="1"/>
  <c r="V2792" i="9"/>
  <c r="W2792" i="9" s="1"/>
  <c r="S2792" i="9"/>
  <c r="AB2789" i="9"/>
  <c r="AA2789" i="9"/>
  <c r="Y2790" i="9"/>
  <c r="Z2790" i="9" s="1"/>
  <c r="R2793" i="9"/>
  <c r="X2792" i="9" l="1"/>
  <c r="AD2789" i="9"/>
  <c r="V2793" i="9"/>
  <c r="W2793" i="9" s="1"/>
  <c r="S2793" i="9"/>
  <c r="X2793" i="9" s="1"/>
  <c r="AA2790" i="9"/>
  <c r="AB2790" i="9"/>
  <c r="Y2791" i="9"/>
  <c r="Z2791" i="9" s="1"/>
  <c r="R2794" i="9"/>
  <c r="AD2790" i="9" l="1"/>
  <c r="V2794" i="9"/>
  <c r="W2794" i="9" s="1"/>
  <c r="S2794" i="9"/>
  <c r="R2795" i="9"/>
  <c r="AB2791" i="9"/>
  <c r="AA2791" i="9"/>
  <c r="Y2792" i="9"/>
  <c r="Z2792" i="9" s="1"/>
  <c r="X2794" i="9" l="1"/>
  <c r="AD2791" i="9"/>
  <c r="V2795" i="9"/>
  <c r="W2795" i="9" s="1"/>
  <c r="S2795" i="9"/>
  <c r="Y2793" i="9"/>
  <c r="Z2793" i="9" s="1"/>
  <c r="R2796" i="9"/>
  <c r="AB2792" i="9"/>
  <c r="AA2792" i="9"/>
  <c r="X2795" i="9" l="1"/>
  <c r="AD2792" i="9"/>
  <c r="V2796" i="9"/>
  <c r="W2796" i="9" s="1"/>
  <c r="X2796" i="9" s="1"/>
  <c r="S2796" i="9"/>
  <c r="AB2793" i="9"/>
  <c r="AA2793" i="9"/>
  <c r="R2797" i="9"/>
  <c r="Y2794" i="9"/>
  <c r="Z2794" i="9" s="1"/>
  <c r="AD2793" i="9" l="1"/>
  <c r="V2797" i="9"/>
  <c r="W2797" i="9" s="1"/>
  <c r="S2797" i="9"/>
  <c r="X2797" i="9" s="1"/>
  <c r="AB2794" i="9"/>
  <c r="AA2794" i="9"/>
  <c r="R2798" i="9"/>
  <c r="Y2795" i="9"/>
  <c r="Z2795" i="9" s="1"/>
  <c r="AD2794" i="9" l="1"/>
  <c r="V2798" i="9"/>
  <c r="W2798" i="9" s="1"/>
  <c r="S2798" i="9"/>
  <c r="AB2795" i="9"/>
  <c r="AA2795" i="9"/>
  <c r="Y2796" i="9"/>
  <c r="Z2796" i="9" s="1"/>
  <c r="R2799" i="9"/>
  <c r="X2798" i="9" l="1"/>
  <c r="AD2795" i="9"/>
  <c r="V2799" i="9"/>
  <c r="W2799" i="9" s="1"/>
  <c r="S2799" i="9"/>
  <c r="AA2796" i="9"/>
  <c r="AB2796" i="9"/>
  <c r="R2800" i="9"/>
  <c r="Y2797" i="9"/>
  <c r="Z2797" i="9" s="1"/>
  <c r="X2799" i="9" l="1"/>
  <c r="AD2796" i="9"/>
  <c r="V2800" i="9"/>
  <c r="W2800" i="9" s="1"/>
  <c r="S2800" i="9"/>
  <c r="AB2797" i="9"/>
  <c r="AA2797" i="9"/>
  <c r="Y2798" i="9"/>
  <c r="Z2798" i="9" s="1"/>
  <c r="R2801" i="9"/>
  <c r="X2800" i="9" l="1"/>
  <c r="AD2797" i="9"/>
  <c r="V2801" i="9"/>
  <c r="W2801" i="9" s="1"/>
  <c r="S2801" i="9"/>
  <c r="Y2799" i="9"/>
  <c r="Z2799" i="9" s="1"/>
  <c r="R2802" i="9"/>
  <c r="AB2798" i="9"/>
  <c r="AA2798" i="9"/>
  <c r="X2801" i="9" l="1"/>
  <c r="AD2798" i="9"/>
  <c r="V2802" i="9"/>
  <c r="W2802" i="9" s="1"/>
  <c r="S2802" i="9"/>
  <c r="AB2799" i="9"/>
  <c r="AA2799" i="9"/>
  <c r="R2803" i="9"/>
  <c r="Y2800" i="9"/>
  <c r="Z2800" i="9" s="1"/>
  <c r="X2802" i="9" l="1"/>
  <c r="AD2799" i="9"/>
  <c r="V2803" i="9"/>
  <c r="W2803" i="9" s="1"/>
  <c r="S2803" i="9"/>
  <c r="AA2800" i="9"/>
  <c r="AB2800" i="9"/>
  <c r="Y2801" i="9"/>
  <c r="Z2801" i="9" s="1"/>
  <c r="R2804" i="9"/>
  <c r="X2803" i="9" l="1"/>
  <c r="AD2800" i="9"/>
  <c r="V2804" i="9"/>
  <c r="W2804" i="9" s="1"/>
  <c r="X2804" i="9" s="1"/>
  <c r="S2804" i="9"/>
  <c r="AB2801" i="9"/>
  <c r="AA2801" i="9"/>
  <c r="R2805" i="9"/>
  <c r="Y2802" i="9"/>
  <c r="Z2802" i="9" s="1"/>
  <c r="AD2801" i="9" l="1"/>
  <c r="V2805" i="9"/>
  <c r="W2805" i="9" s="1"/>
  <c r="S2805" i="9"/>
  <c r="X2805" i="9" s="1"/>
  <c r="AB2802" i="9"/>
  <c r="AA2802" i="9"/>
  <c r="Y2803" i="9"/>
  <c r="Z2803" i="9" s="1"/>
  <c r="R2806" i="9"/>
  <c r="AD2802" i="9" l="1"/>
  <c r="V2806" i="9"/>
  <c r="W2806" i="9" s="1"/>
  <c r="S2806" i="9"/>
  <c r="AB2803" i="9"/>
  <c r="AA2803" i="9"/>
  <c r="R2807" i="9"/>
  <c r="Y2804" i="9"/>
  <c r="Z2804" i="9" s="1"/>
  <c r="X2806" i="9" l="1"/>
  <c r="AD2803" i="9"/>
  <c r="V2807" i="9"/>
  <c r="W2807" i="9" s="1"/>
  <c r="S2807" i="9"/>
  <c r="AA2804" i="9"/>
  <c r="AB2804" i="9"/>
  <c r="Y2805" i="9"/>
  <c r="Z2805" i="9" s="1"/>
  <c r="R2808" i="9"/>
  <c r="X2807" i="9" l="1"/>
  <c r="AD2804" i="9"/>
  <c r="V2808" i="9"/>
  <c r="W2808" i="9" s="1"/>
  <c r="X2808" i="9" s="1"/>
  <c r="S2808" i="9"/>
  <c r="R2809" i="9"/>
  <c r="AB2805" i="9"/>
  <c r="AA2805" i="9"/>
  <c r="Y2806" i="9"/>
  <c r="Z2806" i="9" s="1"/>
  <c r="AD2805" i="9" l="1"/>
  <c r="V2809" i="9"/>
  <c r="W2809" i="9" s="1"/>
  <c r="S2809" i="9"/>
  <c r="AA2806" i="9"/>
  <c r="AB2806" i="9"/>
  <c r="R2810" i="9"/>
  <c r="Y2807" i="9"/>
  <c r="Z2807" i="9" s="1"/>
  <c r="X2809" i="9" l="1"/>
  <c r="AD2806" i="9"/>
  <c r="V2810" i="9"/>
  <c r="W2810" i="9" s="1"/>
  <c r="S2810" i="9"/>
  <c r="Y2808" i="9"/>
  <c r="Z2808" i="9" s="1"/>
  <c r="AB2807" i="9"/>
  <c r="AA2807" i="9"/>
  <c r="R2811" i="9"/>
  <c r="X2810" i="9" l="1"/>
  <c r="AD2807" i="9"/>
  <c r="V2811" i="9"/>
  <c r="W2811" i="9" s="1"/>
  <c r="S2811" i="9"/>
  <c r="AB2808" i="9"/>
  <c r="AA2808" i="9"/>
  <c r="R2812" i="9"/>
  <c r="Y2809" i="9"/>
  <c r="Z2809" i="9" s="1"/>
  <c r="X2811" i="9" l="1"/>
  <c r="AD2808" i="9"/>
  <c r="V2812" i="9"/>
  <c r="W2812" i="9" s="1"/>
  <c r="S2812" i="9"/>
  <c r="AB2809" i="9"/>
  <c r="AA2809" i="9"/>
  <c r="Y2810" i="9"/>
  <c r="Z2810" i="9" s="1"/>
  <c r="R2813" i="9"/>
  <c r="X2812" i="9" l="1"/>
  <c r="AD2809" i="9"/>
  <c r="V2813" i="9"/>
  <c r="W2813" i="9" s="1"/>
  <c r="X2813" i="9" s="1"/>
  <c r="S2813" i="9"/>
  <c r="AB2810" i="9"/>
  <c r="AA2810" i="9"/>
  <c r="R2814" i="9"/>
  <c r="Y2811" i="9"/>
  <c r="Z2811" i="9" s="1"/>
  <c r="AD2810" i="9" l="1"/>
  <c r="V2814" i="9"/>
  <c r="W2814" i="9" s="1"/>
  <c r="X2814" i="9" s="1"/>
  <c r="S2814" i="9"/>
  <c r="AB2811" i="9"/>
  <c r="AA2811" i="9"/>
  <c r="R2815" i="9"/>
  <c r="Y2812" i="9"/>
  <c r="Z2812" i="9" s="1"/>
  <c r="AD2811" i="9" l="1"/>
  <c r="V2815" i="9"/>
  <c r="W2815" i="9" s="1"/>
  <c r="S2815" i="9"/>
  <c r="AA2812" i="9"/>
  <c r="AB2812" i="9"/>
  <c r="R2816" i="9"/>
  <c r="Y2813" i="9"/>
  <c r="Z2813" i="9" s="1"/>
  <c r="X2815" i="9" l="1"/>
  <c r="AD2812" i="9"/>
  <c r="V2816" i="9"/>
  <c r="W2816" i="9" s="1"/>
  <c r="X2816" i="9" s="1"/>
  <c r="S2816" i="9"/>
  <c r="Y2814" i="9"/>
  <c r="Z2814" i="9" s="1"/>
  <c r="R2817" i="9"/>
  <c r="AB2813" i="9"/>
  <c r="AA2813" i="9"/>
  <c r="AD2813" i="9" l="1"/>
  <c r="V2817" i="9"/>
  <c r="W2817" i="9" s="1"/>
  <c r="S2817" i="9"/>
  <c r="X2817" i="9" s="1"/>
  <c r="AB2814" i="9"/>
  <c r="AA2814" i="9"/>
  <c r="R2818" i="9"/>
  <c r="Y2815" i="9"/>
  <c r="Z2815" i="9" s="1"/>
  <c r="AD2814" i="9" l="1"/>
  <c r="V2818" i="9"/>
  <c r="W2818" i="9" s="1"/>
  <c r="S2818" i="9"/>
  <c r="R2819" i="9"/>
  <c r="AB2815" i="9"/>
  <c r="AA2815" i="9"/>
  <c r="Y2816" i="9"/>
  <c r="Z2816" i="9" s="1"/>
  <c r="X2818" i="9" l="1"/>
  <c r="AD2815" i="9"/>
  <c r="V2819" i="9"/>
  <c r="W2819" i="9" s="1"/>
  <c r="S2819" i="9"/>
  <c r="R2820" i="9"/>
  <c r="AA2816" i="9"/>
  <c r="AB2816" i="9"/>
  <c r="Y2817" i="9"/>
  <c r="Z2817" i="9" s="1"/>
  <c r="X2819" i="9" l="1"/>
  <c r="AD2816" i="9"/>
  <c r="V2820" i="9"/>
  <c r="W2820" i="9" s="1"/>
  <c r="S2820" i="9"/>
  <c r="AB2817" i="9"/>
  <c r="AA2817" i="9"/>
  <c r="R2821" i="9"/>
  <c r="Y2818" i="9"/>
  <c r="Z2818" i="9" s="1"/>
  <c r="X2820" i="9" l="1"/>
  <c r="AD2817" i="9"/>
  <c r="V2821" i="9"/>
  <c r="W2821" i="9" s="1"/>
  <c r="S2821" i="9"/>
  <c r="X2821" i="9" s="1"/>
  <c r="AB2818" i="9"/>
  <c r="AA2818" i="9"/>
  <c r="Y2819" i="9"/>
  <c r="Z2819" i="9" s="1"/>
  <c r="R2822" i="9"/>
  <c r="AD2818" i="9" l="1"/>
  <c r="V2822" i="9"/>
  <c r="W2822" i="9" s="1"/>
  <c r="X2822" i="9" s="1"/>
  <c r="S2822" i="9"/>
  <c r="AB2819" i="9"/>
  <c r="AA2819" i="9"/>
  <c r="R2823" i="9"/>
  <c r="Y2820" i="9"/>
  <c r="Z2820" i="9" s="1"/>
  <c r="AD2819" i="9" l="1"/>
  <c r="V2823" i="9"/>
  <c r="W2823" i="9" s="1"/>
  <c r="S2823" i="9"/>
  <c r="X2823" i="9" s="1"/>
  <c r="AB2820" i="9"/>
  <c r="AA2820" i="9"/>
  <c r="R2824" i="9"/>
  <c r="Y2821" i="9"/>
  <c r="Z2821" i="9" s="1"/>
  <c r="AD2820" i="9" l="1"/>
  <c r="V2824" i="9"/>
  <c r="W2824" i="9" s="1"/>
  <c r="S2824" i="9"/>
  <c r="AB2821" i="9"/>
  <c r="AA2821" i="9"/>
  <c r="R2825" i="9"/>
  <c r="Y2822" i="9"/>
  <c r="Z2822" i="9" s="1"/>
  <c r="X2824" i="9" l="1"/>
  <c r="AD2821" i="9"/>
  <c r="V2825" i="9"/>
  <c r="W2825" i="9" s="1"/>
  <c r="S2825" i="9"/>
  <c r="R2826" i="9"/>
  <c r="AA2822" i="9"/>
  <c r="AB2822" i="9"/>
  <c r="Y2823" i="9"/>
  <c r="Z2823" i="9" s="1"/>
  <c r="X2825" i="9" l="1"/>
  <c r="AD2822" i="9"/>
  <c r="V2826" i="9"/>
  <c r="W2826" i="9" s="1"/>
  <c r="S2826" i="9"/>
  <c r="R2827" i="9"/>
  <c r="AB2823" i="9"/>
  <c r="AA2823" i="9"/>
  <c r="Y2824" i="9"/>
  <c r="Z2824" i="9" s="1"/>
  <c r="X2826" i="9" l="1"/>
  <c r="AD2823" i="9"/>
  <c r="V2827" i="9"/>
  <c r="W2827" i="9" s="1"/>
  <c r="S2827" i="9"/>
  <c r="AB2824" i="9"/>
  <c r="AA2824" i="9"/>
  <c r="R2828" i="9"/>
  <c r="Y2825" i="9"/>
  <c r="Z2825" i="9" s="1"/>
  <c r="X2827" i="9" l="1"/>
  <c r="AD2824" i="9"/>
  <c r="V2828" i="9"/>
  <c r="W2828" i="9" s="1"/>
  <c r="X2828" i="9" s="1"/>
  <c r="S2828" i="9"/>
  <c r="AB2825" i="9"/>
  <c r="AA2825" i="9"/>
  <c r="R2829" i="9"/>
  <c r="Y2826" i="9"/>
  <c r="Z2826" i="9" s="1"/>
  <c r="AD2825" i="9" l="1"/>
  <c r="V2829" i="9"/>
  <c r="W2829" i="9" s="1"/>
  <c r="S2829" i="9"/>
  <c r="X2829" i="9" s="1"/>
  <c r="AB2826" i="9"/>
  <c r="AA2826" i="9"/>
  <c r="R2830" i="9"/>
  <c r="Y2827" i="9"/>
  <c r="Z2827" i="9" s="1"/>
  <c r="AD2826" i="9" l="1"/>
  <c r="V2830" i="9"/>
  <c r="W2830" i="9" s="1"/>
  <c r="S2830" i="9"/>
  <c r="R2831" i="9"/>
  <c r="AB2827" i="9"/>
  <c r="AA2827" i="9"/>
  <c r="Y2828" i="9"/>
  <c r="Z2828" i="9" s="1"/>
  <c r="X2830" i="9" l="1"/>
  <c r="AD2827" i="9"/>
  <c r="V2831" i="9"/>
  <c r="W2831" i="9" s="1"/>
  <c r="S2831" i="9"/>
  <c r="X2831" i="9" s="1"/>
  <c r="AA2828" i="9"/>
  <c r="AB2828" i="9"/>
  <c r="R2832" i="9"/>
  <c r="Y2829" i="9"/>
  <c r="Z2829" i="9" s="1"/>
  <c r="AD2828" i="9" l="1"/>
  <c r="V2832" i="9"/>
  <c r="W2832" i="9" s="1"/>
  <c r="X2832" i="9" s="1"/>
  <c r="S2832" i="9"/>
  <c r="Y2830" i="9"/>
  <c r="Z2830" i="9" s="1"/>
  <c r="AB2829" i="9"/>
  <c r="AA2829" i="9"/>
  <c r="R2833" i="9"/>
  <c r="AD2829" i="9" l="1"/>
  <c r="V2833" i="9"/>
  <c r="W2833" i="9" s="1"/>
  <c r="S2833" i="9"/>
  <c r="AB2830" i="9"/>
  <c r="AA2830" i="9"/>
  <c r="R2834" i="9"/>
  <c r="Y2831" i="9"/>
  <c r="Z2831" i="9" s="1"/>
  <c r="X2833" i="9" l="1"/>
  <c r="AD2830" i="9"/>
  <c r="V2834" i="9"/>
  <c r="W2834" i="9" s="1"/>
  <c r="X2834" i="9" s="1"/>
  <c r="S2834" i="9"/>
  <c r="AB2831" i="9"/>
  <c r="AA2831" i="9"/>
  <c r="R2835" i="9"/>
  <c r="Y2832" i="9"/>
  <c r="Z2832" i="9" s="1"/>
  <c r="AD2831" i="9" l="1"/>
  <c r="V2835" i="9"/>
  <c r="W2835" i="9" s="1"/>
  <c r="S2835" i="9"/>
  <c r="R2836" i="9"/>
  <c r="Y2833" i="9"/>
  <c r="Z2833" i="9" s="1"/>
  <c r="AA2832" i="9"/>
  <c r="AB2832" i="9"/>
  <c r="X2835" i="9" l="1"/>
  <c r="AD2832" i="9"/>
  <c r="V2836" i="9"/>
  <c r="W2836" i="9" s="1"/>
  <c r="X2836" i="9" s="1"/>
  <c r="S2836" i="9"/>
  <c r="AB2833" i="9"/>
  <c r="AA2833" i="9"/>
  <c r="R2837" i="9"/>
  <c r="Y2834" i="9"/>
  <c r="Z2834" i="9" s="1"/>
  <c r="AD2833" i="9" l="1"/>
  <c r="V2837" i="9"/>
  <c r="W2837" i="9" s="1"/>
  <c r="S2837" i="9"/>
  <c r="X2837" i="9" s="1"/>
  <c r="AB2834" i="9"/>
  <c r="AA2834" i="9"/>
  <c r="Y2835" i="9"/>
  <c r="Z2835" i="9" s="1"/>
  <c r="R2838" i="9"/>
  <c r="AD2834" i="9" l="1"/>
  <c r="V2838" i="9"/>
  <c r="W2838" i="9" s="1"/>
  <c r="S2838" i="9"/>
  <c r="R2839" i="9"/>
  <c r="AB2835" i="9"/>
  <c r="AA2835" i="9"/>
  <c r="Y2836" i="9"/>
  <c r="Z2836" i="9" s="1"/>
  <c r="X2838" i="9" l="1"/>
  <c r="AD2835" i="9"/>
  <c r="V2839" i="9"/>
  <c r="W2839" i="9" s="1"/>
  <c r="S2839" i="9"/>
  <c r="AB2836" i="9"/>
  <c r="AA2836" i="9"/>
  <c r="Y2837" i="9"/>
  <c r="Z2837" i="9" s="1"/>
  <c r="R2840" i="9"/>
  <c r="X2839" i="9" l="1"/>
  <c r="AD2836" i="9"/>
  <c r="V2840" i="9"/>
  <c r="W2840" i="9" s="1"/>
  <c r="X2840" i="9" s="1"/>
  <c r="S2840" i="9"/>
  <c r="AB2837" i="9"/>
  <c r="AA2837" i="9"/>
  <c r="Y2838" i="9"/>
  <c r="Z2838" i="9" s="1"/>
  <c r="R2841" i="9"/>
  <c r="AD2837" i="9" l="1"/>
  <c r="V2841" i="9"/>
  <c r="W2841" i="9" s="1"/>
  <c r="S2841" i="9"/>
  <c r="X2841" i="9" s="1"/>
  <c r="R2842" i="9"/>
  <c r="AA2838" i="9"/>
  <c r="AB2838" i="9"/>
  <c r="Y2839" i="9"/>
  <c r="Z2839" i="9" s="1"/>
  <c r="AD2838" i="9" l="1"/>
  <c r="V2842" i="9"/>
  <c r="W2842" i="9" s="1"/>
  <c r="S2842" i="9"/>
  <c r="Y2840" i="9"/>
  <c r="Z2840" i="9" s="1"/>
  <c r="R2843" i="9"/>
  <c r="AB2839" i="9"/>
  <c r="AA2839" i="9"/>
  <c r="X2842" i="9" l="1"/>
  <c r="AD2839" i="9"/>
  <c r="V2843" i="9"/>
  <c r="W2843" i="9" s="1"/>
  <c r="S2843" i="9"/>
  <c r="X2843" i="9" s="1"/>
  <c r="AB2840" i="9"/>
  <c r="AA2840" i="9"/>
  <c r="R2844" i="9"/>
  <c r="Y2841" i="9"/>
  <c r="Z2841" i="9" s="1"/>
  <c r="AD2840" i="9" l="1"/>
  <c r="V2844" i="9"/>
  <c r="W2844" i="9" s="1"/>
  <c r="S2844" i="9"/>
  <c r="AB2841" i="9"/>
  <c r="AA2841" i="9"/>
  <c r="R2845" i="9"/>
  <c r="Y2842" i="9"/>
  <c r="Z2842" i="9" s="1"/>
  <c r="X2844" i="9" l="1"/>
  <c r="AD2841" i="9"/>
  <c r="V2845" i="9"/>
  <c r="W2845" i="9" s="1"/>
  <c r="S2845" i="9"/>
  <c r="AB2842" i="9"/>
  <c r="AA2842" i="9"/>
  <c r="R2846" i="9"/>
  <c r="Y2843" i="9"/>
  <c r="Z2843" i="9" s="1"/>
  <c r="X2845" i="9" l="1"/>
  <c r="AD2842" i="9"/>
  <c r="V2846" i="9"/>
  <c r="W2846" i="9" s="1"/>
  <c r="X2846" i="9" s="1"/>
  <c r="S2846" i="9"/>
  <c r="R2847" i="9"/>
  <c r="AB2843" i="9"/>
  <c r="AA2843" i="9"/>
  <c r="Y2844" i="9"/>
  <c r="Z2844" i="9" s="1"/>
  <c r="AD2843" i="9" l="1"/>
  <c r="V2847" i="9"/>
  <c r="W2847" i="9" s="1"/>
  <c r="S2847" i="9"/>
  <c r="X2847" i="9" s="1"/>
  <c r="AA2844" i="9"/>
  <c r="AB2844" i="9"/>
  <c r="Y2845" i="9"/>
  <c r="Z2845" i="9" s="1"/>
  <c r="R2848" i="9"/>
  <c r="AD2844" i="9" l="1"/>
  <c r="V2848" i="9"/>
  <c r="W2848" i="9" s="1"/>
  <c r="S2848" i="9"/>
  <c r="AB2845" i="9"/>
  <c r="AA2845" i="9"/>
  <c r="R2849" i="9"/>
  <c r="Y2846" i="9"/>
  <c r="Z2846" i="9" s="1"/>
  <c r="X2848" i="9" l="1"/>
  <c r="AD2845" i="9"/>
  <c r="V2849" i="9"/>
  <c r="W2849" i="9" s="1"/>
  <c r="S2849" i="9"/>
  <c r="X2849" i="9" s="1"/>
  <c r="Y2847" i="9"/>
  <c r="Z2847" i="9" s="1"/>
  <c r="AB2846" i="9"/>
  <c r="AA2846" i="9"/>
  <c r="R2850" i="9"/>
  <c r="AD2846" i="9" l="1"/>
  <c r="V2850" i="9"/>
  <c r="W2850" i="9" s="1"/>
  <c r="X2850" i="9" s="1"/>
  <c r="S2850" i="9"/>
  <c r="AB2847" i="9"/>
  <c r="AA2847" i="9"/>
  <c r="R2851" i="9"/>
  <c r="Y2848" i="9"/>
  <c r="Z2848" i="9" s="1"/>
  <c r="AD2847" i="9" l="1"/>
  <c r="V2851" i="9"/>
  <c r="W2851" i="9" s="1"/>
  <c r="S2851" i="9"/>
  <c r="X2851" i="9" s="1"/>
  <c r="AA2848" i="9"/>
  <c r="AB2848" i="9"/>
  <c r="R2852" i="9"/>
  <c r="Y2849" i="9"/>
  <c r="Z2849" i="9" s="1"/>
  <c r="AD2848" i="9" l="1"/>
  <c r="V2852" i="9"/>
  <c r="W2852" i="9" s="1"/>
  <c r="S2852" i="9"/>
  <c r="Y2850" i="9"/>
  <c r="Z2850" i="9" s="1"/>
  <c r="AB2849" i="9"/>
  <c r="AA2849" i="9"/>
  <c r="R2853" i="9"/>
  <c r="X2852" i="9" l="1"/>
  <c r="AD2849" i="9"/>
  <c r="V2853" i="9"/>
  <c r="W2853" i="9" s="1"/>
  <c r="S2853" i="9"/>
  <c r="R2854" i="9"/>
  <c r="Y2851" i="9"/>
  <c r="Z2851" i="9" s="1"/>
  <c r="AB2850" i="9"/>
  <c r="AA2850" i="9"/>
  <c r="X2853" i="9" l="1"/>
  <c r="AD2850" i="9"/>
  <c r="V2854" i="9"/>
  <c r="W2854" i="9" s="1"/>
  <c r="X2854" i="9" s="1"/>
  <c r="S2854" i="9"/>
  <c r="AB2851" i="9"/>
  <c r="AA2851" i="9"/>
  <c r="R2855" i="9"/>
  <c r="Y2852" i="9"/>
  <c r="Z2852" i="9" s="1"/>
  <c r="AD2851" i="9" l="1"/>
  <c r="V2855" i="9"/>
  <c r="W2855" i="9" s="1"/>
  <c r="S2855" i="9"/>
  <c r="X2855" i="9" s="1"/>
  <c r="AB2852" i="9"/>
  <c r="AA2852" i="9"/>
  <c r="R2856" i="9"/>
  <c r="Y2853" i="9"/>
  <c r="Z2853" i="9" s="1"/>
  <c r="AD2852" i="9" l="1"/>
  <c r="V2856" i="9"/>
  <c r="W2856" i="9" s="1"/>
  <c r="S2856" i="9"/>
  <c r="R2857" i="9"/>
  <c r="AB2853" i="9"/>
  <c r="AA2853" i="9"/>
  <c r="Y2854" i="9"/>
  <c r="Z2854" i="9" s="1"/>
  <c r="X2856" i="9" l="1"/>
  <c r="AD2853" i="9"/>
  <c r="V2857" i="9"/>
  <c r="W2857" i="9" s="1"/>
  <c r="S2857" i="9"/>
  <c r="Y2855" i="9"/>
  <c r="Z2855" i="9" s="1"/>
  <c r="R2858" i="9"/>
  <c r="AA2854" i="9"/>
  <c r="AB2854" i="9"/>
  <c r="X2857" i="9" l="1"/>
  <c r="AD2854" i="9"/>
  <c r="V2858" i="9"/>
  <c r="W2858" i="9" s="1"/>
  <c r="X2858" i="9" s="1"/>
  <c r="S2858" i="9"/>
  <c r="R2859" i="9"/>
  <c r="Y2856" i="9"/>
  <c r="Z2856" i="9" s="1"/>
  <c r="AB2855" i="9"/>
  <c r="AA2855" i="9"/>
  <c r="AD2855" i="9" l="1"/>
  <c r="V2859" i="9"/>
  <c r="W2859" i="9" s="1"/>
  <c r="S2859" i="9"/>
  <c r="X2859" i="9" s="1"/>
  <c r="R2860" i="9"/>
  <c r="Y2857" i="9"/>
  <c r="Z2857" i="9" s="1"/>
  <c r="AB2856" i="9"/>
  <c r="AA2856" i="9"/>
  <c r="AD2856" i="9" l="1"/>
  <c r="V2860" i="9"/>
  <c r="W2860" i="9" s="1"/>
  <c r="S2860" i="9"/>
  <c r="Y2858" i="9"/>
  <c r="Z2858" i="9" s="1"/>
  <c r="R2861" i="9"/>
  <c r="AB2857" i="9"/>
  <c r="AA2857" i="9"/>
  <c r="X2860" i="9" l="1"/>
  <c r="AD2857" i="9"/>
  <c r="V2861" i="9"/>
  <c r="W2861" i="9" s="1"/>
  <c r="S2861" i="9"/>
  <c r="AA2858" i="9"/>
  <c r="AB2858" i="9"/>
  <c r="R2862" i="9"/>
  <c r="Y2859" i="9"/>
  <c r="Z2859" i="9" s="1"/>
  <c r="X2861" i="9" l="1"/>
  <c r="AD2858" i="9"/>
  <c r="V2862" i="9"/>
  <c r="W2862" i="9" s="1"/>
  <c r="X2862" i="9" s="1"/>
  <c r="S2862" i="9"/>
  <c r="Y2860" i="9"/>
  <c r="Z2860" i="9" s="1"/>
  <c r="AB2859" i="9"/>
  <c r="AA2859" i="9"/>
  <c r="R2863" i="9"/>
  <c r="AD2859" i="9" l="1"/>
  <c r="V2863" i="9"/>
  <c r="W2863" i="9" s="1"/>
  <c r="S2863" i="9"/>
  <c r="AA2860" i="9"/>
  <c r="AB2860" i="9"/>
  <c r="Y2861" i="9"/>
  <c r="Z2861" i="9" s="1"/>
  <c r="R2864" i="9"/>
  <c r="X2863" i="9" l="1"/>
  <c r="AD2860" i="9"/>
  <c r="V2864" i="9"/>
  <c r="W2864" i="9" s="1"/>
  <c r="S2864" i="9"/>
  <c r="AB2861" i="9"/>
  <c r="AA2861" i="9"/>
  <c r="Y2862" i="9"/>
  <c r="Z2862" i="9" s="1"/>
  <c r="R2865" i="9"/>
  <c r="X2864" i="9" l="1"/>
  <c r="AD2861" i="9"/>
  <c r="V2865" i="9"/>
  <c r="W2865" i="9" s="1"/>
  <c r="S2865" i="9"/>
  <c r="R2866" i="9"/>
  <c r="AB2862" i="9"/>
  <c r="AA2862" i="9"/>
  <c r="Y2863" i="9"/>
  <c r="Z2863" i="9" s="1"/>
  <c r="X2865" i="9" l="1"/>
  <c r="AD2862" i="9"/>
  <c r="V2866" i="9"/>
  <c r="W2866" i="9" s="1"/>
  <c r="X2866" i="9" s="1"/>
  <c r="S2866" i="9"/>
  <c r="AB2863" i="9"/>
  <c r="AA2863" i="9"/>
  <c r="R2867" i="9"/>
  <c r="Y2864" i="9"/>
  <c r="Z2864" i="9" s="1"/>
  <c r="AD2863" i="9" l="1"/>
  <c r="V2867" i="9"/>
  <c r="W2867" i="9" s="1"/>
  <c r="S2867" i="9"/>
  <c r="X2867" i="9" s="1"/>
  <c r="R2868" i="9"/>
  <c r="Y2865" i="9"/>
  <c r="Z2865" i="9" s="1"/>
  <c r="AA2864" i="9"/>
  <c r="AB2864" i="9"/>
  <c r="AD2864" i="9" l="1"/>
  <c r="V2868" i="9"/>
  <c r="W2868" i="9" s="1"/>
  <c r="S2868" i="9"/>
  <c r="R2869" i="9"/>
  <c r="AB2865" i="9"/>
  <c r="AA2865" i="9"/>
  <c r="Y2866" i="9"/>
  <c r="Z2866" i="9" s="1"/>
  <c r="X2868" i="9" l="1"/>
  <c r="AD2865" i="9"/>
  <c r="V2869" i="9"/>
  <c r="W2869" i="9" s="1"/>
  <c r="S2869" i="9"/>
  <c r="AB2866" i="9"/>
  <c r="AA2866" i="9"/>
  <c r="R2870" i="9"/>
  <c r="Y2867" i="9"/>
  <c r="Z2867" i="9" s="1"/>
  <c r="X2869" i="9" l="1"/>
  <c r="AD2866" i="9"/>
  <c r="V2870" i="9"/>
  <c r="W2870" i="9" s="1"/>
  <c r="X2870" i="9" s="1"/>
  <c r="S2870" i="9"/>
  <c r="Y2868" i="9"/>
  <c r="Z2868" i="9" s="1"/>
  <c r="R2871" i="9"/>
  <c r="AB2867" i="9"/>
  <c r="AA2867" i="9"/>
  <c r="AD2867" i="9" l="1"/>
  <c r="V2871" i="9"/>
  <c r="W2871" i="9" s="1"/>
  <c r="S2871" i="9"/>
  <c r="X2871" i="9" s="1"/>
  <c r="AB2868" i="9"/>
  <c r="AA2868" i="9"/>
  <c r="R2872" i="9"/>
  <c r="Y2869" i="9"/>
  <c r="Z2869" i="9" s="1"/>
  <c r="AD2868" i="9" l="1"/>
  <c r="V2872" i="9"/>
  <c r="W2872" i="9" s="1"/>
  <c r="S2872" i="9"/>
  <c r="AB2869" i="9"/>
  <c r="AA2869" i="9"/>
  <c r="R2873" i="9"/>
  <c r="Y2870" i="9"/>
  <c r="Z2870" i="9" s="1"/>
  <c r="X2872" i="9" l="1"/>
  <c r="AD2869" i="9"/>
  <c r="V2873" i="9"/>
  <c r="W2873" i="9" s="1"/>
  <c r="S2873" i="9"/>
  <c r="R2874" i="9"/>
  <c r="AA2870" i="9"/>
  <c r="AB2870" i="9"/>
  <c r="Y2871" i="9"/>
  <c r="Z2871" i="9" s="1"/>
  <c r="X2873" i="9" l="1"/>
  <c r="AD2870" i="9"/>
  <c r="V2874" i="9"/>
  <c r="W2874" i="9" s="1"/>
  <c r="X2874" i="9" s="1"/>
  <c r="S2874" i="9"/>
  <c r="AB2871" i="9"/>
  <c r="AA2871" i="9"/>
  <c r="Y2872" i="9"/>
  <c r="Z2872" i="9" s="1"/>
  <c r="R2875" i="9"/>
  <c r="AD2871" i="9" l="1"/>
  <c r="V2875" i="9"/>
  <c r="W2875" i="9" s="1"/>
  <c r="S2875" i="9"/>
  <c r="AB2872" i="9"/>
  <c r="AA2872" i="9"/>
  <c r="Y2873" i="9"/>
  <c r="Z2873" i="9" s="1"/>
  <c r="R2876" i="9"/>
  <c r="X2875" i="9" l="1"/>
  <c r="AD2872" i="9"/>
  <c r="V2876" i="9"/>
  <c r="W2876" i="9" s="1"/>
  <c r="S2876" i="9"/>
  <c r="R2877" i="9"/>
  <c r="Y2874" i="9"/>
  <c r="Z2874" i="9" s="1"/>
  <c r="AB2873" i="9"/>
  <c r="AA2873" i="9"/>
  <c r="X2876" i="9" l="1"/>
  <c r="AD2873" i="9"/>
  <c r="V2877" i="9"/>
  <c r="W2877" i="9" s="1"/>
  <c r="S2877" i="9"/>
  <c r="X2877" i="9" s="1"/>
  <c r="AB2874" i="9"/>
  <c r="AA2874" i="9"/>
  <c r="Y2875" i="9"/>
  <c r="Z2875" i="9" s="1"/>
  <c r="R2878" i="9"/>
  <c r="AD2874" i="9" l="1"/>
  <c r="V2878" i="9"/>
  <c r="W2878" i="9" s="1"/>
  <c r="X2878" i="9" s="1"/>
  <c r="S2878" i="9"/>
  <c r="R2879" i="9"/>
  <c r="Y2876" i="9"/>
  <c r="Z2876" i="9" s="1"/>
  <c r="AB2875" i="9"/>
  <c r="AA2875" i="9"/>
  <c r="AD2875" i="9" l="1"/>
  <c r="V2879" i="9"/>
  <c r="W2879" i="9" s="1"/>
  <c r="S2879" i="9"/>
  <c r="AA2876" i="9"/>
  <c r="AB2876" i="9"/>
  <c r="Y2877" i="9"/>
  <c r="Z2877" i="9" s="1"/>
  <c r="R2880" i="9"/>
  <c r="X2879" i="9" l="1"/>
  <c r="AD2876" i="9"/>
  <c r="V2880" i="9"/>
  <c r="W2880" i="9" s="1"/>
  <c r="S2880" i="9"/>
  <c r="R2881" i="9"/>
  <c r="Y2878" i="9"/>
  <c r="Z2878" i="9" s="1"/>
  <c r="AB2877" i="9"/>
  <c r="AA2877" i="9"/>
  <c r="X2880" i="9" l="1"/>
  <c r="AD2877" i="9"/>
  <c r="V2881" i="9"/>
  <c r="W2881" i="9" s="1"/>
  <c r="S2881" i="9"/>
  <c r="X2881" i="9" s="1"/>
  <c r="AB2878" i="9"/>
  <c r="AA2878" i="9"/>
  <c r="Y2879" i="9"/>
  <c r="Z2879" i="9" s="1"/>
  <c r="R2882" i="9"/>
  <c r="AD2878" i="9" l="1"/>
  <c r="V2882" i="9"/>
  <c r="W2882" i="9" s="1"/>
  <c r="S2882" i="9"/>
  <c r="AB2879" i="9"/>
  <c r="AA2879" i="9"/>
  <c r="Y2880" i="9"/>
  <c r="Z2880" i="9" s="1"/>
  <c r="R2883" i="9"/>
  <c r="X2882" i="9" l="1"/>
  <c r="AD2879" i="9"/>
  <c r="V2883" i="9"/>
  <c r="W2883" i="9" s="1"/>
  <c r="S2883" i="9"/>
  <c r="AA2880" i="9"/>
  <c r="AB2880" i="9"/>
  <c r="Y2881" i="9"/>
  <c r="Z2881" i="9" s="1"/>
  <c r="R2884" i="9"/>
  <c r="X2883" i="9" l="1"/>
  <c r="AD2880" i="9"/>
  <c r="V2884" i="9"/>
  <c r="W2884" i="9" s="1"/>
  <c r="S2884" i="9"/>
  <c r="AB2881" i="9"/>
  <c r="AA2881" i="9"/>
  <c r="R2885" i="9"/>
  <c r="Y2882" i="9"/>
  <c r="Z2882" i="9" s="1"/>
  <c r="X2884" i="9" l="1"/>
  <c r="AD2881" i="9"/>
  <c r="V2885" i="9"/>
  <c r="W2885" i="9" s="1"/>
  <c r="S2885" i="9"/>
  <c r="AB2882" i="9"/>
  <c r="AA2882" i="9"/>
  <c r="R2886" i="9"/>
  <c r="Y2883" i="9"/>
  <c r="Z2883" i="9" s="1"/>
  <c r="X2885" i="9" l="1"/>
  <c r="AD2882" i="9"/>
  <c r="V2886" i="9"/>
  <c r="W2886" i="9" s="1"/>
  <c r="X2886" i="9" s="1"/>
  <c r="S2886" i="9"/>
  <c r="AB2883" i="9"/>
  <c r="AA2883" i="9"/>
  <c r="Y2884" i="9"/>
  <c r="Z2884" i="9" s="1"/>
  <c r="R2887" i="9"/>
  <c r="AD2883" i="9" l="1"/>
  <c r="V2887" i="9"/>
  <c r="W2887" i="9" s="1"/>
  <c r="S2887" i="9"/>
  <c r="R2888" i="9"/>
  <c r="Y2885" i="9"/>
  <c r="Z2885" i="9" s="1"/>
  <c r="AB2884" i="9"/>
  <c r="AA2884" i="9"/>
  <c r="X2887" i="9" l="1"/>
  <c r="AD2884" i="9"/>
  <c r="V2888" i="9"/>
  <c r="W2888" i="9" s="1"/>
  <c r="S2888" i="9"/>
  <c r="AB2885" i="9"/>
  <c r="AA2885" i="9"/>
  <c r="R2889" i="9"/>
  <c r="Y2886" i="9"/>
  <c r="Z2886" i="9" s="1"/>
  <c r="X2888" i="9" l="1"/>
  <c r="AD2885" i="9"/>
  <c r="V2889" i="9"/>
  <c r="W2889" i="9" s="1"/>
  <c r="S2889" i="9"/>
  <c r="AA2886" i="9"/>
  <c r="AB2886" i="9"/>
  <c r="R2890" i="9"/>
  <c r="Y2887" i="9"/>
  <c r="Z2887" i="9" s="1"/>
  <c r="X2889" i="9" l="1"/>
  <c r="AD2886" i="9"/>
  <c r="V2890" i="9"/>
  <c r="W2890" i="9" s="1"/>
  <c r="S2890" i="9"/>
  <c r="AB2887" i="9"/>
  <c r="AA2887" i="9"/>
  <c r="R2891" i="9"/>
  <c r="Y2888" i="9"/>
  <c r="Z2888" i="9" s="1"/>
  <c r="X2890" i="9" l="1"/>
  <c r="AD2887" i="9"/>
  <c r="V2891" i="9"/>
  <c r="W2891" i="9" s="1"/>
  <c r="S2891" i="9"/>
  <c r="Y2889" i="9"/>
  <c r="Z2889" i="9" s="1"/>
  <c r="R2892" i="9"/>
  <c r="AB2888" i="9"/>
  <c r="AA2888" i="9"/>
  <c r="X2891" i="9" l="1"/>
  <c r="AD2888" i="9"/>
  <c r="V2892" i="9"/>
  <c r="W2892" i="9" s="1"/>
  <c r="X2892" i="9" s="1"/>
  <c r="S2892" i="9"/>
  <c r="AB2889" i="9"/>
  <c r="AA2889" i="9"/>
  <c r="R2893" i="9"/>
  <c r="Y2890" i="9"/>
  <c r="Z2890" i="9" s="1"/>
  <c r="AD2889" i="9" l="1"/>
  <c r="V2893" i="9"/>
  <c r="W2893" i="9" s="1"/>
  <c r="S2893" i="9"/>
  <c r="AB2890" i="9"/>
  <c r="AA2890" i="9"/>
  <c r="R2894" i="9"/>
  <c r="Y2891" i="9"/>
  <c r="Z2891" i="9" s="1"/>
  <c r="X2893" i="9" l="1"/>
  <c r="AD2890" i="9"/>
  <c r="V2894" i="9"/>
  <c r="W2894" i="9" s="1"/>
  <c r="S2894" i="9"/>
  <c r="AB2891" i="9"/>
  <c r="AA2891" i="9"/>
  <c r="R2895" i="9"/>
  <c r="Y2892" i="9"/>
  <c r="Z2892" i="9" s="1"/>
  <c r="X2894" i="9" l="1"/>
  <c r="AD2891" i="9"/>
  <c r="V2895" i="9"/>
  <c r="W2895" i="9" s="1"/>
  <c r="S2895" i="9"/>
  <c r="X2895" i="9" s="1"/>
  <c r="AA2892" i="9"/>
  <c r="AB2892" i="9"/>
  <c r="R2896" i="9"/>
  <c r="Y2893" i="9"/>
  <c r="Z2893" i="9" s="1"/>
  <c r="AD2892" i="9" l="1"/>
  <c r="V2896" i="9"/>
  <c r="W2896" i="9" s="1"/>
  <c r="S2896" i="9"/>
  <c r="AB2893" i="9"/>
  <c r="AA2893" i="9"/>
  <c r="R2897" i="9"/>
  <c r="Y2894" i="9"/>
  <c r="Z2894" i="9" s="1"/>
  <c r="X2896" i="9" l="1"/>
  <c r="AD2893" i="9"/>
  <c r="V2897" i="9"/>
  <c r="W2897" i="9" s="1"/>
  <c r="S2897" i="9"/>
  <c r="AB2894" i="9"/>
  <c r="AA2894" i="9"/>
  <c r="R2898" i="9"/>
  <c r="Y2895" i="9"/>
  <c r="Z2895" i="9" s="1"/>
  <c r="X2897" i="9" l="1"/>
  <c r="AD2894" i="9"/>
  <c r="V2898" i="9"/>
  <c r="W2898" i="9" s="1"/>
  <c r="S2898" i="9"/>
  <c r="AB2895" i="9"/>
  <c r="AA2895" i="9"/>
  <c r="R2899" i="9"/>
  <c r="Y2896" i="9"/>
  <c r="Z2896" i="9" s="1"/>
  <c r="X2898" i="9" l="1"/>
  <c r="AD2895" i="9"/>
  <c r="V2899" i="9"/>
  <c r="W2899" i="9" s="1"/>
  <c r="S2899" i="9"/>
  <c r="AA2896" i="9"/>
  <c r="AB2896" i="9"/>
  <c r="R2900" i="9"/>
  <c r="Y2897" i="9"/>
  <c r="Z2897" i="9" s="1"/>
  <c r="X2899" i="9" l="1"/>
  <c r="AD2896" i="9"/>
  <c r="V2900" i="9"/>
  <c r="W2900" i="9" s="1"/>
  <c r="X2900" i="9" s="1"/>
  <c r="S2900" i="9"/>
  <c r="AB2897" i="9"/>
  <c r="AA2897" i="9"/>
  <c r="R2901" i="9"/>
  <c r="Y2898" i="9"/>
  <c r="Z2898" i="9" s="1"/>
  <c r="AD2897" i="9" l="1"/>
  <c r="V2901" i="9"/>
  <c r="W2901" i="9" s="1"/>
  <c r="S2901" i="9"/>
  <c r="X2901" i="9" s="1"/>
  <c r="R2902" i="9"/>
  <c r="AB2898" i="9"/>
  <c r="AA2898" i="9"/>
  <c r="Y2899" i="9"/>
  <c r="Z2899" i="9" s="1"/>
  <c r="AD2898" i="9" l="1"/>
  <c r="V2902" i="9"/>
  <c r="W2902" i="9" s="1"/>
  <c r="S2902" i="9"/>
  <c r="AB2899" i="9"/>
  <c r="AA2899" i="9"/>
  <c r="R2903" i="9"/>
  <c r="Y2900" i="9"/>
  <c r="Z2900" i="9" s="1"/>
  <c r="X2902" i="9" l="1"/>
  <c r="AD2899" i="9"/>
  <c r="V2903" i="9"/>
  <c r="W2903" i="9" s="1"/>
  <c r="S2903" i="9"/>
  <c r="R2904" i="9"/>
  <c r="AB2900" i="9"/>
  <c r="AA2900" i="9"/>
  <c r="Y2901" i="9"/>
  <c r="Z2901" i="9" s="1"/>
  <c r="X2903" i="9" l="1"/>
  <c r="AD2900" i="9"/>
  <c r="V2904" i="9"/>
  <c r="W2904" i="9" s="1"/>
  <c r="S2904" i="9"/>
  <c r="AB2901" i="9"/>
  <c r="AA2901" i="9"/>
  <c r="Y2902" i="9"/>
  <c r="Z2902" i="9" s="1"/>
  <c r="R2905" i="9"/>
  <c r="X2904" i="9" l="1"/>
  <c r="V2905" i="9"/>
  <c r="W2905" i="9" s="1"/>
  <c r="S2905" i="9"/>
  <c r="AA2902" i="9"/>
  <c r="AB2902" i="9"/>
  <c r="Y2903" i="9"/>
  <c r="Z2903" i="9" s="1"/>
  <c r="R2906" i="9"/>
  <c r="AD2901" i="9"/>
  <c r="I26" i="5"/>
  <c r="X2905" i="9" l="1"/>
  <c r="V2906" i="9"/>
  <c r="W2906" i="9" s="1"/>
  <c r="S2906" i="9"/>
  <c r="AB2903" i="9"/>
  <c r="AA2903" i="9"/>
  <c r="AD2902" i="9"/>
  <c r="Y2904" i="9"/>
  <c r="Z2904" i="9" s="1"/>
  <c r="R2907" i="9"/>
  <c r="X2906" i="9" l="1"/>
  <c r="AD2903" i="9"/>
  <c r="V2907" i="9"/>
  <c r="W2907" i="9" s="1"/>
  <c r="X2907" i="9" s="1"/>
  <c r="S2907" i="9"/>
  <c r="Y2905" i="9"/>
  <c r="Z2905" i="9" s="1"/>
  <c r="AB2904" i="9"/>
  <c r="AA2904" i="9"/>
  <c r="R2908" i="9"/>
  <c r="V2908" i="9" l="1"/>
  <c r="W2908" i="9" s="1"/>
  <c r="S2908" i="9"/>
  <c r="Y2906" i="9"/>
  <c r="Z2906" i="9" s="1"/>
  <c r="AD2904" i="9"/>
  <c r="R2909" i="9"/>
  <c r="AB2905" i="9"/>
  <c r="AA2905" i="9"/>
  <c r="X2908" i="9" l="1"/>
  <c r="AD2905" i="9"/>
  <c r="V2909" i="9"/>
  <c r="W2909" i="9" s="1"/>
  <c r="S2909" i="9"/>
  <c r="AA2906" i="9"/>
  <c r="AB2906" i="9"/>
  <c r="R2910" i="9"/>
  <c r="Y2907" i="9"/>
  <c r="Z2907" i="9" s="1"/>
  <c r="X2909" i="9" l="1"/>
  <c r="V2910" i="9"/>
  <c r="W2910" i="9" s="1"/>
  <c r="X2910" i="9" s="1"/>
  <c r="S2910" i="9"/>
  <c r="Y2908" i="9"/>
  <c r="Z2908" i="9" s="1"/>
  <c r="R2911" i="9"/>
  <c r="AD2906" i="9"/>
  <c r="AB2907" i="9"/>
  <c r="AA2907" i="9"/>
  <c r="AD2907" i="9" l="1"/>
  <c r="V2911" i="9"/>
  <c r="W2911" i="9" s="1"/>
  <c r="S2911" i="9"/>
  <c r="X2911" i="9" s="1"/>
  <c r="AA2908" i="9"/>
  <c r="AB2908" i="9"/>
  <c r="R2912" i="9"/>
  <c r="Y2909" i="9"/>
  <c r="Z2909" i="9" s="1"/>
  <c r="AD2908" i="9" l="1"/>
  <c r="V2912" i="9"/>
  <c r="W2912" i="9" s="1"/>
  <c r="S2912" i="9"/>
  <c r="AB2909" i="9"/>
  <c r="AA2909" i="9"/>
  <c r="R2913" i="9"/>
  <c r="Y2910" i="9"/>
  <c r="Z2910" i="9" s="1"/>
  <c r="X2912" i="9" l="1"/>
  <c r="V2913" i="9"/>
  <c r="W2913" i="9" s="1"/>
  <c r="S2913" i="9"/>
  <c r="AB2910" i="9"/>
  <c r="AA2910" i="9"/>
  <c r="R2914" i="9"/>
  <c r="Y2911" i="9"/>
  <c r="Z2911" i="9" s="1"/>
  <c r="AD2909" i="9"/>
  <c r="X2913" i="9" l="1"/>
  <c r="AD2910" i="9"/>
  <c r="V2914" i="9"/>
  <c r="W2914" i="9" s="1"/>
  <c r="S2914" i="9"/>
  <c r="R2915" i="9"/>
  <c r="AB2911" i="9"/>
  <c r="AA2911" i="9"/>
  <c r="Y2912" i="9"/>
  <c r="Z2912" i="9" s="1"/>
  <c r="X2914" i="9" l="1"/>
  <c r="AD2911" i="9"/>
  <c r="V2915" i="9"/>
  <c r="W2915" i="9" s="1"/>
  <c r="S2915" i="9"/>
  <c r="R2916" i="9"/>
  <c r="AA2912" i="9"/>
  <c r="AB2912" i="9"/>
  <c r="Y2913" i="9"/>
  <c r="Z2913" i="9" s="1"/>
  <c r="X2915" i="9" l="1"/>
  <c r="AD2912" i="9"/>
  <c r="V2916" i="9"/>
  <c r="W2916" i="9" s="1"/>
  <c r="S2916" i="9"/>
  <c r="AB2913" i="9"/>
  <c r="AA2913" i="9"/>
  <c r="R2917" i="9"/>
  <c r="Y2914" i="9"/>
  <c r="Z2914" i="9" s="1"/>
  <c r="X2916" i="9" l="1"/>
  <c r="AD2913" i="9"/>
  <c r="V2917" i="9"/>
  <c r="W2917" i="9" s="1"/>
  <c r="S2917" i="9"/>
  <c r="AB2914" i="9"/>
  <c r="AA2914" i="9"/>
  <c r="Y2915" i="9"/>
  <c r="Z2915" i="9" s="1"/>
  <c r="R2918" i="9"/>
  <c r="X2917" i="9" l="1"/>
  <c r="AD2914" i="9"/>
  <c r="V2918" i="9"/>
  <c r="W2918" i="9" s="1"/>
  <c r="S2918" i="9"/>
  <c r="AB2915" i="9"/>
  <c r="AA2915" i="9"/>
  <c r="R2919" i="9"/>
  <c r="Y2916" i="9"/>
  <c r="Z2916" i="9" s="1"/>
  <c r="X2918" i="9" l="1"/>
  <c r="AD2915" i="9"/>
  <c r="V2919" i="9"/>
  <c r="W2919" i="9" s="1"/>
  <c r="S2919" i="9"/>
  <c r="X2919" i="9" s="1"/>
  <c r="AB2916" i="9"/>
  <c r="AA2916" i="9"/>
  <c r="R2920" i="9"/>
  <c r="Y2917" i="9"/>
  <c r="Z2917" i="9" s="1"/>
  <c r="AD2916" i="9" l="1"/>
  <c r="V2920" i="9"/>
  <c r="W2920" i="9" s="1"/>
  <c r="S2920" i="9"/>
  <c r="R2921" i="9"/>
  <c r="AB2917" i="9"/>
  <c r="AA2917" i="9"/>
  <c r="Y2918" i="9"/>
  <c r="Z2918" i="9" s="1"/>
  <c r="X2920" i="9" l="1"/>
  <c r="AD2917" i="9"/>
  <c r="V2921" i="9"/>
  <c r="W2921" i="9" s="1"/>
  <c r="S2921" i="9"/>
  <c r="Y2919" i="9"/>
  <c r="Z2919" i="9" s="1"/>
  <c r="R2922" i="9"/>
  <c r="AA2918" i="9"/>
  <c r="AB2918" i="9"/>
  <c r="X2921" i="9" l="1"/>
  <c r="AD2918" i="9"/>
  <c r="V2922" i="9"/>
  <c r="W2922" i="9" s="1"/>
  <c r="X2922" i="9" s="1"/>
  <c r="S2922" i="9"/>
  <c r="AB2919" i="9"/>
  <c r="AA2919" i="9"/>
  <c r="R2923" i="9"/>
  <c r="Y2920" i="9"/>
  <c r="Z2920" i="9" s="1"/>
  <c r="AD2919" i="9" l="1"/>
  <c r="V2923" i="9"/>
  <c r="W2923" i="9" s="1"/>
  <c r="S2923" i="9"/>
  <c r="Y2921" i="9"/>
  <c r="Z2921" i="9" s="1"/>
  <c r="R2924" i="9"/>
  <c r="AB2920" i="9"/>
  <c r="AA2920" i="9"/>
  <c r="X2923" i="9" l="1"/>
  <c r="AD2920" i="9"/>
  <c r="V2924" i="9"/>
  <c r="W2924" i="9" s="1"/>
  <c r="X2924" i="9" s="1"/>
  <c r="S2924" i="9"/>
  <c r="AB2921" i="9"/>
  <c r="AA2921" i="9"/>
  <c r="Y2922" i="9"/>
  <c r="Z2922" i="9" s="1"/>
  <c r="R2925" i="9"/>
  <c r="AD2921" i="9" l="1"/>
  <c r="V2925" i="9"/>
  <c r="W2925" i="9" s="1"/>
  <c r="S2925" i="9"/>
  <c r="X2925" i="9" s="1"/>
  <c r="R2926" i="9"/>
  <c r="AB2922" i="9"/>
  <c r="AA2922" i="9"/>
  <c r="Y2923" i="9"/>
  <c r="Z2923" i="9" s="1"/>
  <c r="AD2922" i="9" l="1"/>
  <c r="V2926" i="9"/>
  <c r="W2926" i="9" s="1"/>
  <c r="S2926" i="9"/>
  <c r="AB2923" i="9"/>
  <c r="AA2923" i="9"/>
  <c r="R2927" i="9"/>
  <c r="Y2924" i="9"/>
  <c r="Z2924" i="9" s="1"/>
  <c r="X2926" i="9" l="1"/>
  <c r="AD2923" i="9"/>
  <c r="V2927" i="9"/>
  <c r="W2927" i="9" s="1"/>
  <c r="S2927" i="9"/>
  <c r="AA2924" i="9"/>
  <c r="AB2924" i="9"/>
  <c r="Y2925" i="9"/>
  <c r="Z2925" i="9" s="1"/>
  <c r="R2928" i="9"/>
  <c r="X2927" i="9" l="1"/>
  <c r="AD2924" i="9"/>
  <c r="V2928" i="9"/>
  <c r="W2928" i="9" s="1"/>
  <c r="S2928" i="9"/>
  <c r="AB2925" i="9"/>
  <c r="AA2925" i="9"/>
  <c r="Y2926" i="9"/>
  <c r="Z2926" i="9" s="1"/>
  <c r="R2929" i="9"/>
  <c r="X2928" i="9" l="1"/>
  <c r="AD2925" i="9"/>
  <c r="V2929" i="9"/>
  <c r="W2929" i="9" s="1"/>
  <c r="S2929" i="9"/>
  <c r="AB2926" i="9"/>
  <c r="AA2926" i="9"/>
  <c r="R2930" i="9"/>
  <c r="Y2927" i="9"/>
  <c r="Z2927" i="9" s="1"/>
  <c r="X2929" i="9" l="1"/>
  <c r="AD2926" i="9"/>
  <c r="V2930" i="9"/>
  <c r="W2930" i="9" s="1"/>
  <c r="X2930" i="9" s="1"/>
  <c r="S2930" i="9"/>
  <c r="Y2928" i="9"/>
  <c r="Z2928" i="9" s="1"/>
  <c r="AB2927" i="9"/>
  <c r="AA2927" i="9"/>
  <c r="R2931" i="9"/>
  <c r="AD2927" i="9" l="1"/>
  <c r="V2931" i="9"/>
  <c r="W2931" i="9" s="1"/>
  <c r="S2931" i="9"/>
  <c r="AA2928" i="9"/>
  <c r="AB2928" i="9"/>
  <c r="R2932" i="9"/>
  <c r="Y2929" i="9"/>
  <c r="Z2929" i="9" s="1"/>
  <c r="X2931" i="9" l="1"/>
  <c r="AD2928" i="9"/>
  <c r="V2932" i="9"/>
  <c r="W2932" i="9" s="1"/>
  <c r="S2932" i="9"/>
  <c r="R2933" i="9"/>
  <c r="AB2929" i="9"/>
  <c r="AA2929" i="9"/>
  <c r="Y2930" i="9"/>
  <c r="Z2930" i="9" s="1"/>
  <c r="X2932" i="9" l="1"/>
  <c r="AD2929" i="9"/>
  <c r="V2933" i="9"/>
  <c r="W2933" i="9" s="1"/>
  <c r="S2933" i="9"/>
  <c r="X2933" i="9" s="1"/>
  <c r="AB2930" i="9"/>
  <c r="AA2930" i="9"/>
  <c r="R2934" i="9"/>
  <c r="Y2931" i="9"/>
  <c r="Z2931" i="9" s="1"/>
  <c r="AD2930" i="9" l="1"/>
  <c r="V2934" i="9"/>
  <c r="W2934" i="9" s="1"/>
  <c r="S2934" i="9"/>
  <c r="AB2931" i="9"/>
  <c r="AA2931" i="9"/>
  <c r="R2935" i="9"/>
  <c r="Y2932" i="9"/>
  <c r="Z2932" i="9" s="1"/>
  <c r="X2934" i="9" l="1"/>
  <c r="AD2931" i="9"/>
  <c r="V2935" i="9"/>
  <c r="W2935" i="9" s="1"/>
  <c r="S2935" i="9"/>
  <c r="R2936" i="9"/>
  <c r="AA2932" i="9"/>
  <c r="AB2932" i="9"/>
  <c r="Y2933" i="9"/>
  <c r="Z2933" i="9" s="1"/>
  <c r="X2935" i="9" l="1"/>
  <c r="AD2932" i="9"/>
  <c r="V2936" i="9"/>
  <c r="W2936" i="9" s="1"/>
  <c r="S2936" i="9"/>
  <c r="AB2933" i="9"/>
  <c r="AA2933" i="9"/>
  <c r="R2937" i="9"/>
  <c r="Y2934" i="9"/>
  <c r="Z2934" i="9" s="1"/>
  <c r="X2936" i="9" l="1"/>
  <c r="AD2933" i="9"/>
  <c r="V2937" i="9"/>
  <c r="W2937" i="9" s="1"/>
  <c r="S2937" i="9"/>
  <c r="X2937" i="9" s="1"/>
  <c r="Y2935" i="9"/>
  <c r="Z2935" i="9" s="1"/>
  <c r="AA2934" i="9"/>
  <c r="AB2934" i="9"/>
  <c r="R2938" i="9"/>
  <c r="AD2934" i="9" l="1"/>
  <c r="V2938" i="9"/>
  <c r="W2938" i="9" s="1"/>
  <c r="S2938" i="9"/>
  <c r="AB2935" i="9"/>
  <c r="AA2935" i="9"/>
  <c r="Y2936" i="9"/>
  <c r="Z2936" i="9" s="1"/>
  <c r="R2939" i="9"/>
  <c r="X2938" i="9" l="1"/>
  <c r="AD2935" i="9"/>
  <c r="V2939" i="9"/>
  <c r="W2939" i="9" s="1"/>
  <c r="S2939" i="9"/>
  <c r="X2939" i="9" s="1"/>
  <c r="AB2936" i="9"/>
  <c r="AA2936" i="9"/>
  <c r="R2940" i="9"/>
  <c r="Y2937" i="9"/>
  <c r="Z2937" i="9" s="1"/>
  <c r="AD2936" i="9" l="1"/>
  <c r="V2940" i="9"/>
  <c r="W2940" i="9" s="1"/>
  <c r="X2940" i="9" s="1"/>
  <c r="S2940" i="9"/>
  <c r="AB2937" i="9"/>
  <c r="AA2937" i="9"/>
  <c r="R2941" i="9"/>
  <c r="Y2938" i="9"/>
  <c r="Z2938" i="9" s="1"/>
  <c r="AD2937" i="9" l="1"/>
  <c r="V2941" i="9"/>
  <c r="W2941" i="9" s="1"/>
  <c r="S2941" i="9"/>
  <c r="AB2938" i="9"/>
  <c r="AA2938" i="9"/>
  <c r="Y2939" i="9"/>
  <c r="Z2939" i="9" s="1"/>
  <c r="R2942" i="9"/>
  <c r="X2941" i="9" l="1"/>
  <c r="AD2938" i="9"/>
  <c r="V2942" i="9"/>
  <c r="W2942" i="9" s="1"/>
  <c r="X2942" i="9" s="1"/>
  <c r="S2942" i="9"/>
  <c r="AB2939" i="9"/>
  <c r="AA2939" i="9"/>
  <c r="Y2940" i="9"/>
  <c r="Z2940" i="9" s="1"/>
  <c r="R2943" i="9"/>
  <c r="AD2939" i="9" l="1"/>
  <c r="V2943" i="9"/>
  <c r="W2943" i="9" s="1"/>
  <c r="S2943" i="9"/>
  <c r="AA2940" i="9"/>
  <c r="AB2940" i="9"/>
  <c r="R2944" i="9"/>
  <c r="Y2941" i="9"/>
  <c r="Z2941" i="9" s="1"/>
  <c r="X2943" i="9" l="1"/>
  <c r="AD2940" i="9"/>
  <c r="V2944" i="9"/>
  <c r="W2944" i="9" s="1"/>
  <c r="S2944" i="9"/>
  <c r="AB2941" i="9"/>
  <c r="AA2941" i="9"/>
  <c r="R2945" i="9"/>
  <c r="Y2942" i="9"/>
  <c r="Z2942" i="9" s="1"/>
  <c r="X2944" i="9" l="1"/>
  <c r="AD2941" i="9"/>
  <c r="V2945" i="9"/>
  <c r="W2945" i="9" s="1"/>
  <c r="S2945" i="9"/>
  <c r="R2946" i="9"/>
  <c r="AB2942" i="9"/>
  <c r="AA2942" i="9"/>
  <c r="Y2943" i="9"/>
  <c r="Z2943" i="9" s="1"/>
  <c r="X2945" i="9" l="1"/>
  <c r="AD2942" i="9"/>
  <c r="V2946" i="9"/>
  <c r="W2946" i="9" s="1"/>
  <c r="X2946" i="9" s="1"/>
  <c r="S2946" i="9"/>
  <c r="AB2943" i="9"/>
  <c r="AA2943" i="9"/>
  <c r="R2947" i="9"/>
  <c r="Y2944" i="9"/>
  <c r="Z2944" i="9" s="1"/>
  <c r="AD2943" i="9" l="1"/>
  <c r="V2947" i="9"/>
  <c r="W2947" i="9" s="1"/>
  <c r="S2947" i="9"/>
  <c r="X2947" i="9" s="1"/>
  <c r="AA2944" i="9"/>
  <c r="AB2944" i="9"/>
  <c r="R2948" i="9"/>
  <c r="Y2945" i="9"/>
  <c r="Z2945" i="9" s="1"/>
  <c r="AD2944" i="9" l="1"/>
  <c r="V2948" i="9"/>
  <c r="W2948" i="9" s="1"/>
  <c r="S2948" i="9"/>
  <c r="Y2946" i="9"/>
  <c r="Z2946" i="9" s="1"/>
  <c r="AB2945" i="9"/>
  <c r="AA2945" i="9"/>
  <c r="R2949" i="9"/>
  <c r="X2948" i="9" l="1"/>
  <c r="AD2945" i="9"/>
  <c r="V2949" i="9"/>
  <c r="W2949" i="9" s="1"/>
  <c r="S2949" i="9"/>
  <c r="AB2946" i="9"/>
  <c r="AA2946" i="9"/>
  <c r="R2950" i="9"/>
  <c r="Y2947" i="9"/>
  <c r="Z2947" i="9" s="1"/>
  <c r="X2949" i="9" l="1"/>
  <c r="AD2946" i="9"/>
  <c r="V2950" i="9"/>
  <c r="W2950" i="9" s="1"/>
  <c r="X2950" i="9" s="1"/>
  <c r="S2950" i="9"/>
  <c r="R2951" i="9"/>
  <c r="AB2947" i="9"/>
  <c r="AA2947" i="9"/>
  <c r="Y2948" i="9"/>
  <c r="Z2948" i="9" s="1"/>
  <c r="AD2947" i="9" l="1"/>
  <c r="V2951" i="9"/>
  <c r="W2951" i="9" s="1"/>
  <c r="S2951" i="9"/>
  <c r="AB2948" i="9"/>
  <c r="AA2948" i="9"/>
  <c r="Y2949" i="9"/>
  <c r="Z2949" i="9" s="1"/>
  <c r="R2952" i="9"/>
  <c r="X2951" i="9" l="1"/>
  <c r="AD2948" i="9"/>
  <c r="V2952" i="9"/>
  <c r="W2952" i="9" s="1"/>
  <c r="X2952" i="9" s="1"/>
  <c r="S2952" i="9"/>
  <c r="AB2949" i="9"/>
  <c r="AA2949" i="9"/>
  <c r="Y2950" i="9"/>
  <c r="Z2950" i="9" s="1"/>
  <c r="R2953" i="9"/>
  <c r="AD2949" i="9" l="1"/>
  <c r="V2953" i="9"/>
  <c r="W2953" i="9" s="1"/>
  <c r="S2953" i="9"/>
  <c r="AA2950" i="9"/>
  <c r="AB2950" i="9"/>
  <c r="R2954" i="9"/>
  <c r="Y2951" i="9"/>
  <c r="Z2951" i="9" s="1"/>
  <c r="X2953" i="9" l="1"/>
  <c r="AD2950" i="9"/>
  <c r="V2954" i="9"/>
  <c r="W2954" i="9" s="1"/>
  <c r="S2954" i="9"/>
  <c r="AB2951" i="9"/>
  <c r="AA2951" i="9"/>
  <c r="R2955" i="9"/>
  <c r="Y2952" i="9"/>
  <c r="Z2952" i="9" s="1"/>
  <c r="X2954" i="9" l="1"/>
  <c r="AD2951" i="9"/>
  <c r="V2955" i="9"/>
  <c r="W2955" i="9" s="1"/>
  <c r="S2955" i="9"/>
  <c r="Y2953" i="9"/>
  <c r="Z2953" i="9" s="1"/>
  <c r="AB2952" i="9"/>
  <c r="AA2952" i="9"/>
  <c r="R2956" i="9"/>
  <c r="X2955" i="9" l="1"/>
  <c r="AD2952" i="9"/>
  <c r="V2956" i="9"/>
  <c r="W2956" i="9" s="1"/>
  <c r="S2956" i="9"/>
  <c r="AB2953" i="9"/>
  <c r="AA2953" i="9"/>
  <c r="Y2954" i="9"/>
  <c r="Z2954" i="9" s="1"/>
  <c r="R2957" i="9"/>
  <c r="X2956" i="9" l="1"/>
  <c r="AD2953" i="9"/>
  <c r="V2957" i="9"/>
  <c r="W2957" i="9" s="1"/>
  <c r="S2957" i="9"/>
  <c r="R2958" i="9"/>
  <c r="AB2954" i="9"/>
  <c r="AA2954" i="9"/>
  <c r="Y2955" i="9"/>
  <c r="Z2955" i="9" s="1"/>
  <c r="X2957" i="9" l="1"/>
  <c r="AD2954" i="9"/>
  <c r="V2958" i="9"/>
  <c r="W2958" i="9" s="1"/>
  <c r="X2958" i="9" s="1"/>
  <c r="S2958" i="9"/>
  <c r="AB2955" i="9"/>
  <c r="AA2955" i="9"/>
  <c r="R2959" i="9"/>
  <c r="Y2956" i="9"/>
  <c r="Z2956" i="9" s="1"/>
  <c r="AD2955" i="9" l="1"/>
  <c r="V2959" i="9"/>
  <c r="W2959" i="9" s="1"/>
  <c r="S2959" i="9"/>
  <c r="X2959" i="9" s="1"/>
  <c r="Y2957" i="9"/>
  <c r="Z2957" i="9" s="1"/>
  <c r="R2960" i="9"/>
  <c r="AA2956" i="9"/>
  <c r="AB2956" i="9"/>
  <c r="AD2956" i="9" l="1"/>
  <c r="V2960" i="9"/>
  <c r="W2960" i="9" s="1"/>
  <c r="S2960" i="9"/>
  <c r="AB2957" i="9"/>
  <c r="AA2957" i="9"/>
  <c r="Y2958" i="9"/>
  <c r="Z2958" i="9" s="1"/>
  <c r="R2961" i="9"/>
  <c r="X2960" i="9" l="1"/>
  <c r="AD2957" i="9"/>
  <c r="V2961" i="9"/>
  <c r="W2961" i="9" s="1"/>
  <c r="X2961" i="9" s="1"/>
  <c r="S2961" i="9"/>
  <c r="Y2959" i="9"/>
  <c r="Z2959" i="9" s="1"/>
  <c r="R2962" i="9"/>
  <c r="AB2958" i="9"/>
  <c r="AA2958" i="9"/>
  <c r="AD2958" i="9" l="1"/>
  <c r="V2962" i="9"/>
  <c r="W2962" i="9" s="1"/>
  <c r="S2962" i="9"/>
  <c r="AB2959" i="9"/>
  <c r="AA2959" i="9"/>
  <c r="R2963" i="9"/>
  <c r="Y2960" i="9"/>
  <c r="Z2960" i="9" s="1"/>
  <c r="X2962" i="9" l="1"/>
  <c r="AD2959" i="9"/>
  <c r="V2963" i="9"/>
  <c r="W2963" i="9" s="1"/>
  <c r="S2963" i="9"/>
  <c r="AA2960" i="9"/>
  <c r="AB2960" i="9"/>
  <c r="R2964" i="9"/>
  <c r="Y2961" i="9"/>
  <c r="Z2961" i="9" s="1"/>
  <c r="X2963" i="9" l="1"/>
  <c r="AD2960" i="9"/>
  <c r="V2964" i="9"/>
  <c r="W2964" i="9" s="1"/>
  <c r="X2964" i="9" s="1"/>
  <c r="S2964" i="9"/>
  <c r="AB2961" i="9"/>
  <c r="AA2961" i="9"/>
  <c r="Y2962" i="9"/>
  <c r="Z2962" i="9" s="1"/>
  <c r="R2965" i="9"/>
  <c r="AD2961" i="9" l="1"/>
  <c r="V2965" i="9"/>
  <c r="W2965" i="9" s="1"/>
  <c r="S2965" i="9"/>
  <c r="Y2963" i="9"/>
  <c r="Z2963" i="9" s="1"/>
  <c r="R2966" i="9"/>
  <c r="AB2962" i="9"/>
  <c r="AA2962" i="9"/>
  <c r="X2965" i="9" l="1"/>
  <c r="AD2962" i="9"/>
  <c r="V2966" i="9"/>
  <c r="W2966" i="9" s="1"/>
  <c r="X2966" i="9" s="1"/>
  <c r="S2966" i="9"/>
  <c r="R2967" i="9"/>
  <c r="AB2963" i="9"/>
  <c r="AA2963" i="9"/>
  <c r="Y2964" i="9"/>
  <c r="Z2964" i="9" s="1"/>
  <c r="AD2963" i="9" l="1"/>
  <c r="V2967" i="9"/>
  <c r="W2967" i="9" s="1"/>
  <c r="S2967" i="9"/>
  <c r="AB2964" i="9"/>
  <c r="AA2964" i="9"/>
  <c r="Y2965" i="9"/>
  <c r="Z2965" i="9" s="1"/>
  <c r="R2968" i="9"/>
  <c r="X2967" i="9" l="1"/>
  <c r="AD2964" i="9"/>
  <c r="V2968" i="9"/>
  <c r="W2968" i="9" s="1"/>
  <c r="S2968" i="9"/>
  <c r="R2969" i="9"/>
  <c r="Y2966" i="9"/>
  <c r="Z2966" i="9" s="1"/>
  <c r="AB2965" i="9"/>
  <c r="AA2965" i="9"/>
  <c r="X2968" i="9" l="1"/>
  <c r="AD2965" i="9"/>
  <c r="V2969" i="9"/>
  <c r="W2969" i="9" s="1"/>
  <c r="X2969" i="9" s="1"/>
  <c r="S2969" i="9"/>
  <c r="AA2966" i="9"/>
  <c r="AB2966" i="9"/>
  <c r="R2970" i="9"/>
  <c r="Y2967" i="9"/>
  <c r="Z2967" i="9" s="1"/>
  <c r="AD2966" i="9" l="1"/>
  <c r="V2970" i="9"/>
  <c r="W2970" i="9" s="1"/>
  <c r="S2970" i="9"/>
  <c r="AB2967" i="9"/>
  <c r="AA2967" i="9"/>
  <c r="R2971" i="9"/>
  <c r="Y2968" i="9"/>
  <c r="Z2968" i="9" s="1"/>
  <c r="X2970" i="9" l="1"/>
  <c r="AD2967" i="9"/>
  <c r="V2971" i="9"/>
  <c r="W2971" i="9" s="1"/>
  <c r="S2971" i="9"/>
  <c r="X2971" i="9" s="1"/>
  <c r="AB2968" i="9"/>
  <c r="AA2968" i="9"/>
  <c r="Y2969" i="9"/>
  <c r="Z2969" i="9" s="1"/>
  <c r="R2972" i="9"/>
  <c r="AD2968" i="9" l="1"/>
  <c r="V2972" i="9"/>
  <c r="W2972" i="9" s="1"/>
  <c r="X2972" i="9" s="1"/>
  <c r="S2972" i="9"/>
  <c r="R2973" i="9"/>
  <c r="Y2970" i="9"/>
  <c r="Z2970" i="9" s="1"/>
  <c r="AB2969" i="9"/>
  <c r="AA2969" i="9"/>
  <c r="AD2969" i="9" l="1"/>
  <c r="V2973" i="9"/>
  <c r="W2973" i="9" s="1"/>
  <c r="S2973" i="9"/>
  <c r="Y2971" i="9"/>
  <c r="Z2971" i="9" s="1"/>
  <c r="AB2970" i="9"/>
  <c r="AA2970" i="9"/>
  <c r="R2974" i="9"/>
  <c r="X2973" i="9" l="1"/>
  <c r="AD2970" i="9"/>
  <c r="V2974" i="9"/>
  <c r="W2974" i="9" s="1"/>
  <c r="S2974" i="9"/>
  <c r="AB2971" i="9"/>
  <c r="AA2971" i="9"/>
  <c r="R2975" i="9"/>
  <c r="Y2972" i="9"/>
  <c r="Z2972" i="9" s="1"/>
  <c r="X2974" i="9" l="1"/>
  <c r="AD2971" i="9"/>
  <c r="V2975" i="9"/>
  <c r="W2975" i="9" s="1"/>
  <c r="S2975" i="9"/>
  <c r="AA2972" i="9"/>
  <c r="AB2972" i="9"/>
  <c r="R2976" i="9"/>
  <c r="Y2973" i="9"/>
  <c r="Z2973" i="9" s="1"/>
  <c r="X2975" i="9" l="1"/>
  <c r="AD2972" i="9"/>
  <c r="V2976" i="9"/>
  <c r="W2976" i="9" s="1"/>
  <c r="S2976" i="9"/>
  <c r="AB2973" i="9"/>
  <c r="AA2973" i="9"/>
  <c r="R2977" i="9"/>
  <c r="Y2974" i="9"/>
  <c r="Z2974" i="9" s="1"/>
  <c r="X2976" i="9" l="1"/>
  <c r="AD2973" i="9"/>
  <c r="V2977" i="9"/>
  <c r="W2977" i="9" s="1"/>
  <c r="S2977" i="9"/>
  <c r="Y2975" i="9"/>
  <c r="Z2975" i="9" s="1"/>
  <c r="R2978" i="9"/>
  <c r="AB2974" i="9"/>
  <c r="AA2974" i="9"/>
  <c r="X2977" i="9" l="1"/>
  <c r="AD2974" i="9"/>
  <c r="V2978" i="9"/>
  <c r="W2978" i="9" s="1"/>
  <c r="X2978" i="9" s="1"/>
  <c r="S2978" i="9"/>
  <c r="AB2975" i="9"/>
  <c r="AA2975" i="9"/>
  <c r="Y2976" i="9"/>
  <c r="Z2976" i="9" s="1"/>
  <c r="R2979" i="9"/>
  <c r="AD2975" i="9" l="1"/>
  <c r="V2979" i="9"/>
  <c r="W2979" i="9" s="1"/>
  <c r="S2979" i="9"/>
  <c r="AA2976" i="9"/>
  <c r="AB2976" i="9"/>
  <c r="R2980" i="9"/>
  <c r="Y2977" i="9"/>
  <c r="Z2977" i="9" s="1"/>
  <c r="X2979" i="9" l="1"/>
  <c r="AD2976" i="9"/>
  <c r="V2980" i="9"/>
  <c r="W2980" i="9" s="1"/>
  <c r="S2980" i="9"/>
  <c r="AB2977" i="9"/>
  <c r="AA2977" i="9"/>
  <c r="Y2978" i="9"/>
  <c r="Z2978" i="9" s="1"/>
  <c r="R2981" i="9"/>
  <c r="X2980" i="9" l="1"/>
  <c r="AD2977" i="9"/>
  <c r="V2981" i="9"/>
  <c r="W2981" i="9" s="1"/>
  <c r="S2981" i="9"/>
  <c r="X2981" i="9" s="1"/>
  <c r="R2982" i="9"/>
  <c r="AB2978" i="9"/>
  <c r="AA2978" i="9"/>
  <c r="Y2979" i="9"/>
  <c r="Z2979" i="9" s="1"/>
  <c r="AD2978" i="9" l="1"/>
  <c r="V2982" i="9"/>
  <c r="W2982" i="9" s="1"/>
  <c r="X2982" i="9" s="1"/>
  <c r="S2982" i="9"/>
  <c r="AB2979" i="9"/>
  <c r="AA2979" i="9"/>
  <c r="Y2980" i="9"/>
  <c r="Z2980" i="9" s="1"/>
  <c r="R2983" i="9"/>
  <c r="AD2979" i="9" l="1"/>
  <c r="V2983" i="9"/>
  <c r="W2983" i="9" s="1"/>
  <c r="S2983" i="9"/>
  <c r="X2983" i="9" s="1"/>
  <c r="AB2980" i="9"/>
  <c r="AA2980" i="9"/>
  <c r="R2984" i="9"/>
  <c r="Y2981" i="9"/>
  <c r="Z2981" i="9" s="1"/>
  <c r="AD2980" i="9" l="1"/>
  <c r="V2984" i="9"/>
  <c r="W2984" i="9" s="1"/>
  <c r="S2984" i="9"/>
  <c r="AB2981" i="9"/>
  <c r="AA2981" i="9"/>
  <c r="Y2982" i="9"/>
  <c r="Z2982" i="9" s="1"/>
  <c r="R2985" i="9"/>
  <c r="X2984" i="9" l="1"/>
  <c r="AD2981" i="9"/>
  <c r="V2985" i="9"/>
  <c r="W2985" i="9" s="1"/>
  <c r="S2985" i="9"/>
  <c r="AA2982" i="9"/>
  <c r="AB2982" i="9"/>
  <c r="Y2983" i="9"/>
  <c r="Z2983" i="9" s="1"/>
  <c r="R2986" i="9"/>
  <c r="X2985" i="9" l="1"/>
  <c r="AD2982" i="9"/>
  <c r="V2986" i="9"/>
  <c r="W2986" i="9" s="1"/>
  <c r="S2986" i="9"/>
  <c r="AB2983" i="9"/>
  <c r="AA2983" i="9"/>
  <c r="Y2984" i="9"/>
  <c r="Z2984" i="9" s="1"/>
  <c r="R2987" i="9"/>
  <c r="X2986" i="9" l="1"/>
  <c r="AD2983" i="9"/>
  <c r="V2987" i="9"/>
  <c r="W2987" i="9" s="1"/>
  <c r="S2987" i="9"/>
  <c r="X2987" i="9" s="1"/>
  <c r="R2988" i="9"/>
  <c r="AB2984" i="9"/>
  <c r="AA2984" i="9"/>
  <c r="Y2985" i="9"/>
  <c r="Z2985" i="9" s="1"/>
  <c r="AD2984" i="9" l="1"/>
  <c r="V2988" i="9"/>
  <c r="W2988" i="9" s="1"/>
  <c r="X2988" i="9" s="1"/>
  <c r="S2988" i="9"/>
  <c r="AB2985" i="9"/>
  <c r="AA2985" i="9"/>
  <c r="R2989" i="9"/>
  <c r="Y2986" i="9"/>
  <c r="Z2986" i="9" s="1"/>
  <c r="AD2985" i="9" l="1"/>
  <c r="V2989" i="9"/>
  <c r="W2989" i="9" s="1"/>
  <c r="S2989" i="9"/>
  <c r="Y2987" i="9"/>
  <c r="Z2987" i="9" s="1"/>
  <c r="R2990" i="9"/>
  <c r="AB2986" i="9"/>
  <c r="AA2986" i="9"/>
  <c r="X2989" i="9" l="1"/>
  <c r="AD2986" i="9"/>
  <c r="V2990" i="9"/>
  <c r="W2990" i="9" s="1"/>
  <c r="S2990" i="9"/>
  <c r="AB2987" i="9"/>
  <c r="AA2987" i="9"/>
  <c r="R2991" i="9"/>
  <c r="Y2988" i="9"/>
  <c r="Z2988" i="9" s="1"/>
  <c r="X2990" i="9" l="1"/>
  <c r="AD2987" i="9"/>
  <c r="V2991" i="9"/>
  <c r="W2991" i="9" s="1"/>
  <c r="S2991" i="9"/>
  <c r="X2991" i="9" s="1"/>
  <c r="AA2988" i="9"/>
  <c r="AB2988" i="9"/>
  <c r="R2992" i="9"/>
  <c r="Y2989" i="9"/>
  <c r="Z2989" i="9" s="1"/>
  <c r="AD2988" i="9" l="1"/>
  <c r="V2992" i="9"/>
  <c r="W2992" i="9" s="1"/>
  <c r="S2992" i="9"/>
  <c r="R2993" i="9"/>
  <c r="AB2989" i="9"/>
  <c r="AA2989" i="9"/>
  <c r="Y2990" i="9"/>
  <c r="Z2990" i="9" s="1"/>
  <c r="X2992" i="9" l="1"/>
  <c r="AD2989" i="9"/>
  <c r="V2993" i="9"/>
  <c r="W2993" i="9" s="1"/>
  <c r="S2993" i="9"/>
  <c r="X2993" i="9" s="1"/>
  <c r="Y2991" i="9"/>
  <c r="Z2991" i="9" s="1"/>
  <c r="R2994" i="9"/>
  <c r="AB2990" i="9"/>
  <c r="AA2990" i="9"/>
  <c r="AD2990" i="9" l="1"/>
  <c r="V2994" i="9"/>
  <c r="W2994" i="9" s="1"/>
  <c r="S2994" i="9"/>
  <c r="R2995" i="9"/>
  <c r="AB2991" i="9"/>
  <c r="AA2991" i="9"/>
  <c r="Y2992" i="9"/>
  <c r="Z2992" i="9" s="1"/>
  <c r="X2994" i="9" l="1"/>
  <c r="AD2991" i="9"/>
  <c r="V2995" i="9"/>
  <c r="W2995" i="9" s="1"/>
  <c r="S2995" i="9"/>
  <c r="X2995" i="9" s="1"/>
  <c r="AA2992" i="9"/>
  <c r="AB2992" i="9"/>
  <c r="R2996" i="9"/>
  <c r="Y2993" i="9"/>
  <c r="Z2993" i="9" s="1"/>
  <c r="AD2992" i="9" l="1"/>
  <c r="V2996" i="9"/>
  <c r="W2996" i="9" s="1"/>
  <c r="X2996" i="9" s="1"/>
  <c r="S2996" i="9"/>
  <c r="AB2993" i="9"/>
  <c r="AA2993" i="9"/>
  <c r="R2997" i="9"/>
  <c r="Y2994" i="9"/>
  <c r="Z2994" i="9" s="1"/>
  <c r="AD2993" i="9" l="1"/>
  <c r="V2997" i="9"/>
  <c r="W2997" i="9" s="1"/>
  <c r="S2997" i="9"/>
  <c r="X2997" i="9" s="1"/>
  <c r="AB2994" i="9"/>
  <c r="AA2994" i="9"/>
  <c r="R2998" i="9"/>
  <c r="Y2995" i="9"/>
  <c r="Z2995" i="9" s="1"/>
  <c r="AD2994" i="9" l="1"/>
  <c r="V2998" i="9"/>
  <c r="W2998" i="9" s="1"/>
  <c r="S2998" i="9"/>
  <c r="AB2995" i="9"/>
  <c r="AA2995" i="9"/>
  <c r="R2999" i="9"/>
  <c r="Y2996" i="9"/>
  <c r="Z2996" i="9" s="1"/>
  <c r="X2998" i="9" l="1"/>
  <c r="AD2995" i="9"/>
  <c r="V2999" i="9"/>
  <c r="W2999" i="9" s="1"/>
  <c r="S2999" i="9"/>
  <c r="X2999" i="9" s="1"/>
  <c r="AB2996" i="9"/>
  <c r="AA2996" i="9"/>
  <c r="R3000" i="9"/>
  <c r="Y2997" i="9"/>
  <c r="Z2997" i="9" s="1"/>
  <c r="AD2996" i="9" l="1"/>
  <c r="V3000" i="9"/>
  <c r="W3000" i="9" s="1"/>
  <c r="S3000" i="9"/>
  <c r="AB2997" i="9"/>
  <c r="AA2997" i="9"/>
  <c r="R3001" i="9"/>
  <c r="Y2998" i="9"/>
  <c r="Z2998" i="9" s="1"/>
  <c r="X3000" i="9" l="1"/>
  <c r="AD2997" i="9"/>
  <c r="V3001" i="9"/>
  <c r="W3001" i="9" s="1"/>
  <c r="S3001" i="9"/>
  <c r="X3001" i="9" s="1"/>
  <c r="AA2998" i="9"/>
  <c r="AB2998" i="9"/>
  <c r="R3002" i="9"/>
  <c r="Y2999" i="9"/>
  <c r="Z2999" i="9" s="1"/>
  <c r="AD2998" i="9" l="1"/>
  <c r="V3002" i="9"/>
  <c r="W3002" i="9" s="1"/>
  <c r="S3002" i="9"/>
  <c r="AB2999" i="9"/>
  <c r="AA2999" i="9"/>
  <c r="Y3000" i="9"/>
  <c r="Z3000" i="9" s="1"/>
  <c r="R3003" i="9"/>
  <c r="X3002" i="9" l="1"/>
  <c r="AD2999" i="9"/>
  <c r="V3003" i="9"/>
  <c r="W3003" i="9" s="1"/>
  <c r="S3003" i="9"/>
  <c r="X3003" i="9" s="1"/>
  <c r="AB3000" i="9"/>
  <c r="AA3000" i="9"/>
  <c r="R3004" i="9"/>
  <c r="Y3001" i="9"/>
  <c r="Z3001" i="9" s="1"/>
  <c r="AD3000" i="9" l="1"/>
  <c r="V3004" i="9"/>
  <c r="W3004" i="9" s="1"/>
  <c r="X3004" i="9" s="1"/>
  <c r="S3004" i="9"/>
  <c r="R3005" i="9"/>
  <c r="AB3001" i="9"/>
  <c r="AA3001" i="9"/>
  <c r="Y3002" i="9"/>
  <c r="Z3002" i="9" s="1"/>
  <c r="AD3001" i="9" l="1"/>
  <c r="V3005" i="9"/>
  <c r="W3005" i="9" s="1"/>
  <c r="S3005" i="9"/>
  <c r="AB3002" i="9"/>
  <c r="AA3002" i="9"/>
  <c r="R3006" i="9"/>
  <c r="Y3003" i="9"/>
  <c r="Z3003" i="9" s="1"/>
  <c r="X3005" i="9" l="1"/>
  <c r="AD3002" i="9"/>
  <c r="V3006" i="9"/>
  <c r="W3006" i="9" s="1"/>
  <c r="S3006" i="9"/>
  <c r="R3007" i="9"/>
  <c r="Y3004" i="9"/>
  <c r="Z3004" i="9" s="1"/>
  <c r="AB3003" i="9"/>
  <c r="AA3003" i="9"/>
  <c r="X3006" i="9" l="1"/>
  <c r="AD3003" i="9"/>
  <c r="V3007" i="9"/>
  <c r="W3007" i="9" s="1"/>
  <c r="S3007" i="9"/>
  <c r="X3007" i="9" s="1"/>
  <c r="AA3004" i="9"/>
  <c r="AB3004" i="9"/>
  <c r="R3008" i="9"/>
  <c r="Y3005" i="9"/>
  <c r="Z3005" i="9" s="1"/>
  <c r="AD3004" i="9" l="1"/>
  <c r="V3008" i="9"/>
  <c r="W3008" i="9" s="1"/>
  <c r="S3008" i="9"/>
  <c r="AB3005" i="9"/>
  <c r="AA3005" i="9"/>
  <c r="R3009" i="9"/>
  <c r="Y3006" i="9"/>
  <c r="Z3006" i="9" s="1"/>
  <c r="X3008" i="9" l="1"/>
  <c r="AD3005" i="9"/>
  <c r="V3009" i="9"/>
  <c r="W3009" i="9" s="1"/>
  <c r="S3009" i="9"/>
  <c r="AB3006" i="9"/>
  <c r="AA3006" i="9"/>
  <c r="R3010" i="9"/>
  <c r="Y3007" i="9"/>
  <c r="Z3007" i="9" s="1"/>
  <c r="X3009" i="9" l="1"/>
  <c r="AD3006" i="9"/>
  <c r="V3010" i="9"/>
  <c r="W3010" i="9" s="1"/>
  <c r="S3010" i="9"/>
  <c r="R3011" i="9"/>
  <c r="AB3007" i="9"/>
  <c r="AA3007" i="9"/>
  <c r="Y3008" i="9"/>
  <c r="Z3008" i="9" s="1"/>
  <c r="X3010" i="9" l="1"/>
  <c r="AD3007" i="9"/>
  <c r="V3011" i="9"/>
  <c r="W3011" i="9" s="1"/>
  <c r="S3011" i="9"/>
  <c r="AA3008" i="9"/>
  <c r="AB3008" i="9"/>
  <c r="R3012" i="9"/>
  <c r="Y3009" i="9"/>
  <c r="Z3009" i="9" s="1"/>
  <c r="X3011" i="9" l="1"/>
  <c r="AD3008" i="9"/>
  <c r="V3012" i="9"/>
  <c r="W3012" i="9" s="1"/>
  <c r="S3012" i="9"/>
  <c r="AB3009" i="9"/>
  <c r="AA3009" i="9"/>
  <c r="Y3010" i="9"/>
  <c r="Z3010" i="9" s="1"/>
  <c r="R3013" i="9"/>
  <c r="X3012" i="9" l="1"/>
  <c r="AD3009" i="9"/>
  <c r="V3013" i="9"/>
  <c r="W3013" i="9" s="1"/>
  <c r="S3013" i="9"/>
  <c r="AB3010" i="9"/>
  <c r="AA3010" i="9"/>
  <c r="R3014" i="9"/>
  <c r="Y3011" i="9"/>
  <c r="Z3011" i="9" s="1"/>
  <c r="X3013" i="9" l="1"/>
  <c r="AD3010" i="9"/>
  <c r="V3014" i="9"/>
  <c r="W3014" i="9" s="1"/>
  <c r="X3014" i="9" s="1"/>
  <c r="S3014" i="9"/>
  <c r="AB3011" i="9"/>
  <c r="AA3011" i="9"/>
  <c r="R3015" i="9"/>
  <c r="Y3012" i="9"/>
  <c r="Z3012" i="9" s="1"/>
  <c r="AD3011" i="9" l="1"/>
  <c r="V3015" i="9"/>
  <c r="W3015" i="9" s="1"/>
  <c r="S3015" i="9"/>
  <c r="AB3012" i="9"/>
  <c r="AA3012" i="9"/>
  <c r="R3016" i="9"/>
  <c r="Y3013" i="9"/>
  <c r="Z3013" i="9" s="1"/>
  <c r="X3015" i="9" l="1"/>
  <c r="AD3012" i="9"/>
  <c r="V3016" i="9"/>
  <c r="W3016" i="9" s="1"/>
  <c r="S3016" i="9"/>
  <c r="AB3013" i="9"/>
  <c r="AA3013" i="9"/>
  <c r="R3017" i="9"/>
  <c r="Y3014" i="9"/>
  <c r="Z3014" i="9" s="1"/>
  <c r="X3016" i="9" l="1"/>
  <c r="AD3013" i="9"/>
  <c r="V3017" i="9"/>
  <c r="W3017" i="9" s="1"/>
  <c r="S3017" i="9"/>
  <c r="X3017" i="9" s="1"/>
  <c r="Y3015" i="9"/>
  <c r="Z3015" i="9" s="1"/>
  <c r="R3018" i="9"/>
  <c r="AA3014" i="9"/>
  <c r="AB3014" i="9"/>
  <c r="AD3014" i="9" l="1"/>
  <c r="V3018" i="9"/>
  <c r="W3018" i="9" s="1"/>
  <c r="X3018" i="9" s="1"/>
  <c r="S3018" i="9"/>
  <c r="R3019" i="9"/>
  <c r="Y3016" i="9"/>
  <c r="Z3016" i="9" s="1"/>
  <c r="AB3015" i="9"/>
  <c r="AA3015" i="9"/>
  <c r="AD3015" i="9" l="1"/>
  <c r="V3019" i="9"/>
  <c r="W3019" i="9" s="1"/>
  <c r="S3019" i="9"/>
  <c r="AB3016" i="9"/>
  <c r="AA3016" i="9"/>
  <c r="R3020" i="9"/>
  <c r="Y3017" i="9"/>
  <c r="Z3017" i="9" s="1"/>
  <c r="X3019" i="9" l="1"/>
  <c r="AD3016" i="9"/>
  <c r="V3020" i="9"/>
  <c r="W3020" i="9" s="1"/>
  <c r="S3020" i="9"/>
  <c r="AB3017" i="9"/>
  <c r="AA3017" i="9"/>
  <c r="R3021" i="9"/>
  <c r="Y3018" i="9"/>
  <c r="Z3018" i="9" s="1"/>
  <c r="X3020" i="9" l="1"/>
  <c r="AD3017" i="9"/>
  <c r="V3021" i="9"/>
  <c r="W3021" i="9" s="1"/>
  <c r="S3021" i="9"/>
  <c r="X3021" i="9" s="1"/>
  <c r="AB3018" i="9"/>
  <c r="AA3018" i="9"/>
  <c r="Y3019" i="9"/>
  <c r="Z3019" i="9" s="1"/>
  <c r="R3022" i="9"/>
  <c r="AD3018" i="9" l="1"/>
  <c r="V3022" i="9"/>
  <c r="W3022" i="9" s="1"/>
  <c r="X3022" i="9" s="1"/>
  <c r="S3022" i="9"/>
  <c r="AB3019" i="9"/>
  <c r="AA3019" i="9"/>
  <c r="Y3020" i="9"/>
  <c r="Z3020" i="9" s="1"/>
  <c r="R3023" i="9"/>
  <c r="AD3019" i="9" l="1"/>
  <c r="V3023" i="9"/>
  <c r="W3023" i="9" s="1"/>
  <c r="S3023" i="9"/>
  <c r="X3023" i="9" s="1"/>
  <c r="AA3020" i="9"/>
  <c r="AB3020" i="9"/>
  <c r="Y3021" i="9"/>
  <c r="Z3021" i="9" s="1"/>
  <c r="R3024" i="9"/>
  <c r="AD3020" i="9" l="1"/>
  <c r="V3024" i="9"/>
  <c r="W3024" i="9" s="1"/>
  <c r="S3024" i="9"/>
  <c r="AB3021" i="9"/>
  <c r="AA3021" i="9"/>
  <c r="Y3022" i="9"/>
  <c r="Z3022" i="9" s="1"/>
  <c r="R3025" i="9"/>
  <c r="X3024" i="9" l="1"/>
  <c r="AD3021" i="9"/>
  <c r="V3025" i="9"/>
  <c r="W3025" i="9" s="1"/>
  <c r="S3025" i="9"/>
  <c r="X3025" i="9" s="1"/>
  <c r="AB3022" i="9"/>
  <c r="AA3022" i="9"/>
  <c r="Y3023" i="9"/>
  <c r="Z3023" i="9" s="1"/>
  <c r="R3026" i="9"/>
  <c r="AD3022" i="9" l="1"/>
  <c r="V3026" i="9"/>
  <c r="W3026" i="9" s="1"/>
  <c r="X3026" i="9" s="1"/>
  <c r="S3026" i="9"/>
  <c r="AB3023" i="9"/>
  <c r="AA3023" i="9"/>
  <c r="R3027" i="9"/>
  <c r="Y3024" i="9"/>
  <c r="Z3024" i="9" s="1"/>
  <c r="AD3023" i="9" l="1"/>
  <c r="V3027" i="9"/>
  <c r="W3027" i="9" s="1"/>
  <c r="S3027" i="9"/>
  <c r="R3028" i="9"/>
  <c r="Y3025" i="9"/>
  <c r="Z3025" i="9" s="1"/>
  <c r="AA3024" i="9"/>
  <c r="AB3024" i="9"/>
  <c r="X3027" i="9" l="1"/>
  <c r="AD3024" i="9"/>
  <c r="V3028" i="9"/>
  <c r="W3028" i="9" s="1"/>
  <c r="X3028" i="9" s="1"/>
  <c r="S3028" i="9"/>
  <c r="AB3025" i="9"/>
  <c r="AA3025" i="9"/>
  <c r="Y3026" i="9"/>
  <c r="Z3026" i="9" s="1"/>
  <c r="R3029" i="9"/>
  <c r="AD3025" i="9" l="1"/>
  <c r="V3029" i="9"/>
  <c r="W3029" i="9" s="1"/>
  <c r="S3029" i="9"/>
  <c r="R3030" i="9"/>
  <c r="Y3027" i="9"/>
  <c r="Z3027" i="9" s="1"/>
  <c r="AB3026" i="9"/>
  <c r="AA3026" i="9"/>
  <c r="X3029" i="9" l="1"/>
  <c r="AD3026" i="9"/>
  <c r="V3030" i="9"/>
  <c r="W3030" i="9" s="1"/>
  <c r="X3030" i="9" s="1"/>
  <c r="S3030" i="9"/>
  <c r="AB3027" i="9"/>
  <c r="AA3027" i="9"/>
  <c r="R3031" i="9"/>
  <c r="Y3028" i="9"/>
  <c r="Z3028" i="9" s="1"/>
  <c r="AD3027" i="9" l="1"/>
  <c r="V3031" i="9"/>
  <c r="W3031" i="9" s="1"/>
  <c r="S3031" i="9"/>
  <c r="AB3028" i="9"/>
  <c r="AA3028" i="9"/>
  <c r="R3032" i="9"/>
  <c r="Y3029" i="9"/>
  <c r="Z3029" i="9" s="1"/>
  <c r="X3031" i="9" l="1"/>
  <c r="AD3028" i="9"/>
  <c r="V3032" i="9"/>
  <c r="W3032" i="9" s="1"/>
  <c r="S3032" i="9"/>
  <c r="AB3029" i="9"/>
  <c r="AA3029" i="9"/>
  <c r="R3033" i="9"/>
  <c r="Y3030" i="9"/>
  <c r="Z3030" i="9" s="1"/>
  <c r="X3032" i="9" l="1"/>
  <c r="AD3029" i="9"/>
  <c r="V3033" i="9"/>
  <c r="W3033" i="9" s="1"/>
  <c r="S3033" i="9"/>
  <c r="X3033" i="9" s="1"/>
  <c r="AA3030" i="9"/>
  <c r="AB3030" i="9"/>
  <c r="R3034" i="9"/>
  <c r="Y3031" i="9"/>
  <c r="Z3031" i="9" s="1"/>
  <c r="AD3030" i="9" l="1"/>
  <c r="V3034" i="9"/>
  <c r="W3034" i="9" s="1"/>
  <c r="S3034" i="9"/>
  <c r="AB3031" i="9"/>
  <c r="AA3031" i="9"/>
  <c r="R3035" i="9"/>
  <c r="Y3032" i="9"/>
  <c r="Z3032" i="9" s="1"/>
  <c r="X3034" i="9" l="1"/>
  <c r="AD3031" i="9"/>
  <c r="V3035" i="9"/>
  <c r="W3035" i="9" s="1"/>
  <c r="S3035" i="9"/>
  <c r="AB3032" i="9"/>
  <c r="AA3032" i="9"/>
  <c r="R3036" i="9"/>
  <c r="Y3033" i="9"/>
  <c r="Z3033" i="9" s="1"/>
  <c r="X3035" i="9" l="1"/>
  <c r="AD3032" i="9"/>
  <c r="V3036" i="9"/>
  <c r="W3036" i="9" s="1"/>
  <c r="S3036" i="9"/>
  <c r="AB3033" i="9"/>
  <c r="AA3033" i="9"/>
  <c r="R3037" i="9"/>
  <c r="Y3034" i="9"/>
  <c r="Z3034" i="9" s="1"/>
  <c r="X3036" i="9" l="1"/>
  <c r="AD3033" i="9"/>
  <c r="V3037" i="9"/>
  <c r="W3037" i="9" s="1"/>
  <c r="S3037" i="9"/>
  <c r="AB3034" i="9"/>
  <c r="AA3034" i="9"/>
  <c r="Y3035" i="9"/>
  <c r="Z3035" i="9" s="1"/>
  <c r="R3038" i="9"/>
  <c r="X3037" i="9" l="1"/>
  <c r="AD3034" i="9"/>
  <c r="V3038" i="9"/>
  <c r="W3038" i="9" s="1"/>
  <c r="X3038" i="9" s="1"/>
  <c r="S3038" i="9"/>
  <c r="AB3035" i="9"/>
  <c r="AA3035" i="9"/>
  <c r="R3039" i="9"/>
  <c r="Y3036" i="9"/>
  <c r="Z3036" i="9" s="1"/>
  <c r="AD3035" i="9" l="1"/>
  <c r="V3039" i="9"/>
  <c r="W3039" i="9" s="1"/>
  <c r="S3039" i="9"/>
  <c r="AA3036" i="9"/>
  <c r="AB3036" i="9"/>
  <c r="R3040" i="9"/>
  <c r="Y3037" i="9"/>
  <c r="Z3037" i="9" s="1"/>
  <c r="X3039" i="9" l="1"/>
  <c r="AD3036" i="9"/>
  <c r="V3040" i="9"/>
  <c r="W3040" i="9" s="1"/>
  <c r="S3040" i="9"/>
  <c r="AB3037" i="9"/>
  <c r="AA3037" i="9"/>
  <c r="R3041" i="9"/>
  <c r="Y3038" i="9"/>
  <c r="Z3038" i="9" s="1"/>
  <c r="X3040" i="9" l="1"/>
  <c r="AD3037" i="9"/>
  <c r="V3041" i="9"/>
  <c r="W3041" i="9" s="1"/>
  <c r="S3041" i="9"/>
  <c r="X3041" i="9" s="1"/>
  <c r="Y3039" i="9"/>
  <c r="Z3039" i="9" s="1"/>
  <c r="R3042" i="9"/>
  <c r="AB3038" i="9"/>
  <c r="AA3038" i="9"/>
  <c r="AD3038" i="9" l="1"/>
  <c r="V3042" i="9"/>
  <c r="W3042" i="9" s="1"/>
  <c r="X3042" i="9" s="1"/>
  <c r="S3042" i="9"/>
  <c r="AB3039" i="9"/>
  <c r="AA3039" i="9"/>
  <c r="R3043" i="9"/>
  <c r="Y3040" i="9"/>
  <c r="Z3040" i="9" s="1"/>
  <c r="AD3039" i="9" l="1"/>
  <c r="V3043" i="9"/>
  <c r="W3043" i="9" s="1"/>
  <c r="S3043" i="9"/>
  <c r="X3043" i="9" s="1"/>
  <c r="AA3040" i="9"/>
  <c r="AB3040" i="9"/>
  <c r="R3044" i="9"/>
  <c r="Y3041" i="9"/>
  <c r="Z3041" i="9" s="1"/>
  <c r="AD3040" i="9" l="1"/>
  <c r="V3044" i="9"/>
  <c r="W3044" i="9" s="1"/>
  <c r="X3044" i="9" s="1"/>
  <c r="S3044" i="9"/>
  <c r="R3045" i="9"/>
  <c r="AB3041" i="9"/>
  <c r="AA3041" i="9"/>
  <c r="Y3042" i="9"/>
  <c r="Z3042" i="9" s="1"/>
  <c r="AD3041" i="9" l="1"/>
  <c r="V3045" i="9"/>
  <c r="W3045" i="9" s="1"/>
  <c r="S3045" i="9"/>
  <c r="X3045" i="9" s="1"/>
  <c r="AB3042" i="9"/>
  <c r="AA3042" i="9"/>
  <c r="Y3043" i="9"/>
  <c r="Z3043" i="9" s="1"/>
  <c r="R3046" i="9"/>
  <c r="AD3042" i="9" l="1"/>
  <c r="V3046" i="9"/>
  <c r="W3046" i="9" s="1"/>
  <c r="X3046" i="9" s="1"/>
  <c r="S3046" i="9"/>
  <c r="Y3044" i="9"/>
  <c r="Z3044" i="9" s="1"/>
  <c r="R3047" i="9"/>
  <c r="AB3043" i="9"/>
  <c r="AA3043" i="9"/>
  <c r="AD3043" i="9" l="1"/>
  <c r="V3047" i="9"/>
  <c r="W3047" i="9" s="1"/>
  <c r="S3047" i="9"/>
  <c r="AB3044" i="9"/>
  <c r="AA3044" i="9"/>
  <c r="R3048" i="9"/>
  <c r="Y3045" i="9"/>
  <c r="Z3045" i="9" s="1"/>
  <c r="X3047" i="9" l="1"/>
  <c r="AD3044" i="9"/>
  <c r="V3048" i="9"/>
  <c r="W3048" i="9" s="1"/>
  <c r="X3048" i="9" s="1"/>
  <c r="S3048" i="9"/>
  <c r="R3049" i="9"/>
  <c r="AB3045" i="9"/>
  <c r="AA3045" i="9"/>
  <c r="Y3046" i="9"/>
  <c r="Z3046" i="9" s="1"/>
  <c r="AD3045" i="9" l="1"/>
  <c r="V3049" i="9"/>
  <c r="W3049" i="9" s="1"/>
  <c r="S3049" i="9"/>
  <c r="X3049" i="9" s="1"/>
  <c r="AA3046" i="9"/>
  <c r="AB3046" i="9"/>
  <c r="R3050" i="9"/>
  <c r="Y3047" i="9"/>
  <c r="Z3047" i="9" s="1"/>
  <c r="AD3046" i="9" l="1"/>
  <c r="V3050" i="9"/>
  <c r="W3050" i="9" s="1"/>
  <c r="S3050" i="9"/>
  <c r="AB3047" i="9"/>
  <c r="AA3047" i="9"/>
  <c r="R3051" i="9"/>
  <c r="Y3048" i="9"/>
  <c r="Z3048" i="9" s="1"/>
  <c r="X3050" i="9" l="1"/>
  <c r="AD3047" i="9"/>
  <c r="V3051" i="9"/>
  <c r="W3051" i="9" s="1"/>
  <c r="S3051" i="9"/>
  <c r="X3051" i="9" s="1"/>
  <c r="AB3048" i="9"/>
  <c r="AA3048" i="9"/>
  <c r="R3052" i="9"/>
  <c r="Y3049" i="9"/>
  <c r="Z3049" i="9" s="1"/>
  <c r="AD3048" i="9" l="1"/>
  <c r="V3052" i="9"/>
  <c r="W3052" i="9" s="1"/>
  <c r="S3052" i="9"/>
  <c r="AB3049" i="9"/>
  <c r="AA3049" i="9"/>
  <c r="R3053" i="9"/>
  <c r="Y3050" i="9"/>
  <c r="Z3050" i="9" s="1"/>
  <c r="X3052" i="9" l="1"/>
  <c r="AD3049" i="9"/>
  <c r="V3053" i="9"/>
  <c r="W3053" i="9" s="1"/>
  <c r="S3053" i="9"/>
  <c r="X3053" i="9" s="1"/>
  <c r="AB3050" i="9"/>
  <c r="AA3050" i="9"/>
  <c r="R3054" i="9"/>
  <c r="Y3051" i="9"/>
  <c r="Z3051" i="9" s="1"/>
  <c r="AD3050" i="9" l="1"/>
  <c r="V3054" i="9"/>
  <c r="W3054" i="9" s="1"/>
  <c r="X3054" i="9" s="1"/>
  <c r="S3054" i="9"/>
  <c r="R3055" i="9"/>
  <c r="Y3052" i="9"/>
  <c r="Z3052" i="9" s="1"/>
  <c r="AB3051" i="9"/>
  <c r="AA3051" i="9"/>
  <c r="AD3051" i="9" l="1"/>
  <c r="V3055" i="9"/>
  <c r="W3055" i="9" s="1"/>
  <c r="S3055" i="9"/>
  <c r="X3055" i="9" s="1"/>
  <c r="AA3052" i="9"/>
  <c r="AB3052" i="9"/>
  <c r="R3056" i="9"/>
  <c r="Y3053" i="9"/>
  <c r="Z3053" i="9" s="1"/>
  <c r="AD3052" i="9" l="1"/>
  <c r="V3056" i="9"/>
  <c r="W3056" i="9" s="1"/>
  <c r="S3056" i="9"/>
  <c r="AB3053" i="9"/>
  <c r="AA3053" i="9"/>
  <c r="R3057" i="9"/>
  <c r="Y3054" i="9"/>
  <c r="Z3054" i="9" s="1"/>
  <c r="X3056" i="9" l="1"/>
  <c r="AD3053" i="9"/>
  <c r="V3057" i="9"/>
  <c r="W3057" i="9" s="1"/>
  <c r="S3057" i="9"/>
  <c r="X3057" i="9" s="1"/>
  <c r="AB3054" i="9"/>
  <c r="AA3054" i="9"/>
  <c r="R3058" i="9"/>
  <c r="Y3055" i="9"/>
  <c r="Z3055" i="9" s="1"/>
  <c r="AD3054" i="9" l="1"/>
  <c r="V3058" i="9"/>
  <c r="W3058" i="9" s="1"/>
  <c r="X3058" i="9" s="1"/>
  <c r="S3058" i="9"/>
  <c r="AB3055" i="9"/>
  <c r="AA3055" i="9"/>
  <c r="R3059" i="9"/>
  <c r="Y3056" i="9"/>
  <c r="Z3056" i="9" s="1"/>
  <c r="AD3055" i="9" l="1"/>
  <c r="V3059" i="9"/>
  <c r="W3059" i="9" s="1"/>
  <c r="S3059" i="9"/>
  <c r="R3060" i="9"/>
  <c r="Y3057" i="9"/>
  <c r="Z3057" i="9" s="1"/>
  <c r="AA3056" i="9"/>
  <c r="AB3056" i="9"/>
  <c r="X3059" i="9" l="1"/>
  <c r="AD3056" i="9"/>
  <c r="V3060" i="9"/>
  <c r="W3060" i="9" s="1"/>
  <c r="S3060" i="9"/>
  <c r="AB3057" i="9"/>
  <c r="AA3057" i="9"/>
  <c r="Y3058" i="9"/>
  <c r="Z3058" i="9" s="1"/>
  <c r="R3061" i="9"/>
  <c r="X3060" i="9" l="1"/>
  <c r="AD3057" i="9"/>
  <c r="V3061" i="9"/>
  <c r="W3061" i="9" s="1"/>
  <c r="S3061" i="9"/>
  <c r="X3061" i="9" s="1"/>
  <c r="AB3058" i="9"/>
  <c r="AA3058" i="9"/>
  <c r="R3062" i="9"/>
  <c r="Y3059" i="9"/>
  <c r="Z3059" i="9" s="1"/>
  <c r="AD3058" i="9" l="1"/>
  <c r="V3062" i="9"/>
  <c r="W3062" i="9" s="1"/>
  <c r="S3062" i="9"/>
  <c r="Y3060" i="9"/>
  <c r="Z3060" i="9" s="1"/>
  <c r="R3063" i="9"/>
  <c r="AB3059" i="9"/>
  <c r="AA3059" i="9"/>
  <c r="X3062" i="9" l="1"/>
  <c r="AD3059" i="9"/>
  <c r="V3063" i="9"/>
  <c r="W3063" i="9" s="1"/>
  <c r="S3063" i="9"/>
  <c r="AB3060" i="9"/>
  <c r="AA3060" i="9"/>
  <c r="R3064" i="9"/>
  <c r="Y3061" i="9"/>
  <c r="Z3061" i="9" s="1"/>
  <c r="X3063" i="9" l="1"/>
  <c r="AD3060" i="9"/>
  <c r="V3064" i="9"/>
  <c r="W3064" i="9" s="1"/>
  <c r="S3064" i="9"/>
  <c r="Y3062" i="9"/>
  <c r="Z3062" i="9" s="1"/>
  <c r="R3065" i="9"/>
  <c r="AB3061" i="9"/>
  <c r="AA3061" i="9"/>
  <c r="X3064" i="9" l="1"/>
  <c r="AD3061" i="9"/>
  <c r="V3065" i="9"/>
  <c r="W3065" i="9" s="1"/>
  <c r="S3065" i="9"/>
  <c r="X3065" i="9" s="1"/>
  <c r="AA3062" i="9"/>
  <c r="AB3062" i="9"/>
  <c r="Y3063" i="9"/>
  <c r="Z3063" i="9" s="1"/>
  <c r="R3066" i="9"/>
  <c r="AD3062" i="9" l="1"/>
  <c r="V3066" i="9"/>
  <c r="W3066" i="9" s="1"/>
  <c r="X3066" i="9" s="1"/>
  <c r="S3066" i="9"/>
  <c r="AB3063" i="9"/>
  <c r="AA3063" i="9"/>
  <c r="Y3064" i="9"/>
  <c r="Z3064" i="9" s="1"/>
  <c r="R3067" i="9"/>
  <c r="AD3063" i="9" l="1"/>
  <c r="V3067" i="9"/>
  <c r="W3067" i="9" s="1"/>
  <c r="S3067" i="9"/>
  <c r="X3067" i="9" s="1"/>
  <c r="R3068" i="9"/>
  <c r="AB3064" i="9"/>
  <c r="AA3064" i="9"/>
  <c r="Y3065" i="9"/>
  <c r="Z3065" i="9" s="1"/>
  <c r="AD3064" i="9" l="1"/>
  <c r="V3068" i="9"/>
  <c r="W3068" i="9" s="1"/>
  <c r="S3068" i="9"/>
  <c r="R3069" i="9"/>
  <c r="AB3065" i="9"/>
  <c r="AA3065" i="9"/>
  <c r="Y3066" i="9"/>
  <c r="Z3066" i="9" s="1"/>
  <c r="X3068" i="9" l="1"/>
  <c r="AD3065" i="9"/>
  <c r="V3069" i="9"/>
  <c r="W3069" i="9" s="1"/>
  <c r="S3069" i="9"/>
  <c r="AB3066" i="9"/>
  <c r="AA3066" i="9"/>
  <c r="Y3067" i="9"/>
  <c r="Z3067" i="9" s="1"/>
  <c r="R3070" i="9"/>
  <c r="X3069" i="9" l="1"/>
  <c r="AD3066" i="9"/>
  <c r="V3070" i="9"/>
  <c r="W3070" i="9" s="1"/>
  <c r="S3070" i="9"/>
  <c r="R3071" i="9"/>
  <c r="AB3067" i="9"/>
  <c r="AA3067" i="9"/>
  <c r="Y3068" i="9"/>
  <c r="Z3068" i="9" s="1"/>
  <c r="X3070" i="9" l="1"/>
  <c r="AD3067" i="9"/>
  <c r="V3071" i="9"/>
  <c r="W3071" i="9" s="1"/>
  <c r="S3071" i="9"/>
  <c r="X3071" i="9" s="1"/>
  <c r="AA3068" i="9"/>
  <c r="AB3068" i="9"/>
  <c r="R3072" i="9"/>
  <c r="Y3069" i="9"/>
  <c r="Z3069" i="9" s="1"/>
  <c r="AD3068" i="9" l="1"/>
  <c r="V3072" i="9"/>
  <c r="W3072" i="9" s="1"/>
  <c r="S3072" i="9"/>
  <c r="R3073" i="9"/>
  <c r="Y3070" i="9"/>
  <c r="Z3070" i="9" s="1"/>
  <c r="AB3069" i="9"/>
  <c r="AA3069" i="9"/>
  <c r="X3072" i="9" l="1"/>
  <c r="AD3069" i="9"/>
  <c r="V3073" i="9"/>
  <c r="W3073" i="9" s="1"/>
  <c r="S3073" i="9"/>
  <c r="AB3070" i="9"/>
  <c r="AA3070" i="9"/>
  <c r="R3074" i="9"/>
  <c r="Y3071" i="9"/>
  <c r="Z3071" i="9" s="1"/>
  <c r="X3073" i="9" l="1"/>
  <c r="AD3070" i="9"/>
  <c r="V3074" i="9"/>
  <c r="W3074" i="9" s="1"/>
  <c r="S3074" i="9"/>
  <c r="AB3071" i="9"/>
  <c r="AA3071" i="9"/>
  <c r="R3075" i="9"/>
  <c r="Y3072" i="9"/>
  <c r="Z3072" i="9" s="1"/>
  <c r="X3074" i="9" l="1"/>
  <c r="AD3071" i="9"/>
  <c r="V3075" i="9"/>
  <c r="W3075" i="9" s="1"/>
  <c r="S3075" i="9"/>
  <c r="X3075" i="9" s="1"/>
  <c r="Y3073" i="9"/>
  <c r="Z3073" i="9" s="1"/>
  <c r="AA3072" i="9"/>
  <c r="AB3072" i="9"/>
  <c r="R3076" i="9"/>
  <c r="AD3072" i="9" l="1"/>
  <c r="V3076" i="9"/>
  <c r="W3076" i="9" s="1"/>
  <c r="S3076" i="9"/>
  <c r="AB3073" i="9"/>
  <c r="AA3073" i="9"/>
  <c r="Y3074" i="9"/>
  <c r="Z3074" i="9" s="1"/>
  <c r="R3077" i="9"/>
  <c r="X3076" i="9" l="1"/>
  <c r="AD3073" i="9"/>
  <c r="V3077" i="9"/>
  <c r="W3077" i="9" s="1"/>
  <c r="S3077" i="9"/>
  <c r="X3077" i="9" s="1"/>
  <c r="AB3074" i="9"/>
  <c r="AA3074" i="9"/>
  <c r="Y3075" i="9"/>
  <c r="Z3075" i="9" s="1"/>
  <c r="R3078" i="9"/>
  <c r="AD3074" i="9" l="1"/>
  <c r="V3078" i="9"/>
  <c r="W3078" i="9" s="1"/>
  <c r="X3078" i="9" s="1"/>
  <c r="S3078" i="9"/>
  <c r="AB3075" i="9"/>
  <c r="AA3075" i="9"/>
  <c r="Y3076" i="9"/>
  <c r="Z3076" i="9" s="1"/>
  <c r="R3079" i="9"/>
  <c r="AD3075" i="9" l="1"/>
  <c r="V3079" i="9"/>
  <c r="W3079" i="9" s="1"/>
  <c r="S3079" i="9"/>
  <c r="X3079" i="9" s="1"/>
  <c r="R3080" i="9"/>
  <c r="AB3076" i="9"/>
  <c r="AA3076" i="9"/>
  <c r="Y3077" i="9"/>
  <c r="Z3077" i="9" s="1"/>
  <c r="AD3076" i="9" l="1"/>
  <c r="V3080" i="9"/>
  <c r="W3080" i="9" s="1"/>
  <c r="S3080" i="9"/>
  <c r="R3081" i="9"/>
  <c r="AB3077" i="9"/>
  <c r="AA3077" i="9"/>
  <c r="Y3078" i="9"/>
  <c r="Z3078" i="9" s="1"/>
  <c r="X3080" i="9" l="1"/>
  <c r="AD3077" i="9"/>
  <c r="V3081" i="9"/>
  <c r="W3081" i="9" s="1"/>
  <c r="S3081" i="9"/>
  <c r="X3081" i="9" s="1"/>
  <c r="AA3078" i="9"/>
  <c r="AB3078" i="9"/>
  <c r="R3082" i="9"/>
  <c r="Y3079" i="9"/>
  <c r="Z3079" i="9" s="1"/>
  <c r="AD3078" i="9" l="1"/>
  <c r="V3082" i="9"/>
  <c r="W3082" i="9" s="1"/>
  <c r="S3082" i="9"/>
  <c r="AB3079" i="9"/>
  <c r="AA3079" i="9"/>
  <c r="R3083" i="9"/>
  <c r="Y3080" i="9"/>
  <c r="Z3080" i="9" s="1"/>
  <c r="X3082" i="9" l="1"/>
  <c r="AD3079" i="9"/>
  <c r="V3083" i="9"/>
  <c r="W3083" i="9" s="1"/>
  <c r="S3083" i="9"/>
  <c r="AB3080" i="9"/>
  <c r="AA3080" i="9"/>
  <c r="R3084" i="9"/>
  <c r="Y3081" i="9"/>
  <c r="Z3081" i="9" s="1"/>
  <c r="X3083" i="9" l="1"/>
  <c r="AD3080" i="9"/>
  <c r="V3084" i="9"/>
  <c r="W3084" i="9" s="1"/>
  <c r="X3084" i="9" s="1"/>
  <c r="S3084" i="9"/>
  <c r="R3085" i="9"/>
  <c r="AB3081" i="9"/>
  <c r="AA3081" i="9"/>
  <c r="Y3082" i="9"/>
  <c r="Z3082" i="9" s="1"/>
  <c r="AD3081" i="9" l="1"/>
  <c r="V3085" i="9"/>
  <c r="W3085" i="9" s="1"/>
  <c r="S3085" i="9"/>
  <c r="AA3082" i="9"/>
  <c r="AB3082" i="9"/>
  <c r="Y3083" i="9"/>
  <c r="Z3083" i="9" s="1"/>
  <c r="R3086" i="9"/>
  <c r="X3085" i="9" l="1"/>
  <c r="AD3082" i="9"/>
  <c r="V3086" i="9"/>
  <c r="W3086" i="9" s="1"/>
  <c r="S3086" i="9"/>
  <c r="AB3083" i="9"/>
  <c r="AA3083" i="9"/>
  <c r="R3087" i="9"/>
  <c r="Y3084" i="9"/>
  <c r="Z3084" i="9" s="1"/>
  <c r="X3086" i="9" l="1"/>
  <c r="AD3083" i="9"/>
  <c r="V3087" i="9"/>
  <c r="W3087" i="9" s="1"/>
  <c r="S3087" i="9"/>
  <c r="X3087" i="9" s="1"/>
  <c r="AA3084" i="9"/>
  <c r="AB3084" i="9"/>
  <c r="Y3085" i="9"/>
  <c r="Z3085" i="9" s="1"/>
  <c r="R3088" i="9"/>
  <c r="AD3084" i="9" l="1"/>
  <c r="V3088" i="9"/>
  <c r="W3088" i="9" s="1"/>
  <c r="X3088" i="9" s="1"/>
  <c r="S3088" i="9"/>
  <c r="R3089" i="9"/>
  <c r="AB3085" i="9"/>
  <c r="AA3085" i="9"/>
  <c r="Y3086" i="9"/>
  <c r="Z3086" i="9" s="1"/>
  <c r="AD3085" i="9" l="1"/>
  <c r="V3089" i="9"/>
  <c r="W3089" i="9" s="1"/>
  <c r="S3089" i="9"/>
  <c r="X3089" i="9" s="1"/>
  <c r="Y3087" i="9"/>
  <c r="Z3087" i="9" s="1"/>
  <c r="AB3086" i="9"/>
  <c r="AA3086" i="9"/>
  <c r="R3090" i="9"/>
  <c r="AD3086" i="9" l="1"/>
  <c r="V3090" i="9"/>
  <c r="W3090" i="9" s="1"/>
  <c r="S3090" i="9"/>
  <c r="AB3087" i="9"/>
  <c r="AA3087" i="9"/>
  <c r="R3091" i="9"/>
  <c r="Y3088" i="9"/>
  <c r="Z3088" i="9" s="1"/>
  <c r="X3090" i="9" l="1"/>
  <c r="AD3087" i="9"/>
  <c r="V3091" i="9"/>
  <c r="W3091" i="9" s="1"/>
  <c r="S3091" i="9"/>
  <c r="X3091" i="9" s="1"/>
  <c r="AA3088" i="9"/>
  <c r="AB3088" i="9"/>
  <c r="R3092" i="9"/>
  <c r="Y3089" i="9"/>
  <c r="Z3089" i="9" s="1"/>
  <c r="AD3088" i="9" l="1"/>
  <c r="V3092" i="9"/>
  <c r="W3092" i="9" s="1"/>
  <c r="S3092" i="9"/>
  <c r="R3093" i="9"/>
  <c r="AB3089" i="9"/>
  <c r="AA3089" i="9"/>
  <c r="Y3090" i="9"/>
  <c r="Z3090" i="9" s="1"/>
  <c r="X3092" i="9" l="1"/>
  <c r="AD3089" i="9"/>
  <c r="V3093" i="9"/>
  <c r="W3093" i="9" s="1"/>
  <c r="S3093" i="9"/>
  <c r="Y3091" i="9"/>
  <c r="Z3091" i="9" s="1"/>
  <c r="R3094" i="9"/>
  <c r="AB3090" i="9"/>
  <c r="AA3090" i="9"/>
  <c r="X3093" i="9" l="1"/>
  <c r="AD3090" i="9"/>
  <c r="V3094" i="9"/>
  <c r="W3094" i="9" s="1"/>
  <c r="X3094" i="9" s="1"/>
  <c r="S3094" i="9"/>
  <c r="R3095" i="9"/>
  <c r="Y3092" i="9"/>
  <c r="Z3092" i="9" s="1"/>
  <c r="AB3091" i="9"/>
  <c r="AA3091" i="9"/>
  <c r="AD3091" i="9" l="1"/>
  <c r="V3095" i="9"/>
  <c r="W3095" i="9" s="1"/>
  <c r="S3095" i="9"/>
  <c r="X3095" i="9" s="1"/>
  <c r="AB3092" i="9"/>
  <c r="AA3092" i="9"/>
  <c r="Y3093" i="9"/>
  <c r="Z3093" i="9" s="1"/>
  <c r="R3096" i="9"/>
  <c r="AD3092" i="9" l="1"/>
  <c r="V3096" i="9"/>
  <c r="W3096" i="9" s="1"/>
  <c r="S3096" i="9"/>
  <c r="R3097" i="9"/>
  <c r="AB3093" i="9"/>
  <c r="AA3093" i="9"/>
  <c r="Y3094" i="9"/>
  <c r="Z3094" i="9" s="1"/>
  <c r="X3096" i="9" l="1"/>
  <c r="AD3093" i="9"/>
  <c r="V3097" i="9"/>
  <c r="W3097" i="9" s="1"/>
  <c r="S3097" i="9"/>
  <c r="X3097" i="9" s="1"/>
  <c r="Y3095" i="9"/>
  <c r="Z3095" i="9" s="1"/>
  <c r="R3098" i="9"/>
  <c r="AA3094" i="9"/>
  <c r="AB3094" i="9"/>
  <c r="AD3094" i="9" l="1"/>
  <c r="V3098" i="9"/>
  <c r="W3098" i="9" s="1"/>
  <c r="S3098" i="9"/>
  <c r="R3099" i="9"/>
  <c r="Y3096" i="9"/>
  <c r="Z3096" i="9" s="1"/>
  <c r="AB3095" i="9"/>
  <c r="AA3095" i="9"/>
  <c r="X3098" i="9" l="1"/>
  <c r="AD3095" i="9"/>
  <c r="V3099" i="9"/>
  <c r="W3099" i="9" s="1"/>
  <c r="S3099" i="9"/>
  <c r="X3099" i="9" s="1"/>
  <c r="AB3096" i="9"/>
  <c r="AA3096" i="9"/>
  <c r="R3100" i="9"/>
  <c r="Y3097" i="9"/>
  <c r="Z3097" i="9" s="1"/>
  <c r="AD3096" i="9" l="1"/>
  <c r="V3100" i="9"/>
  <c r="W3100" i="9" s="1"/>
  <c r="X3100" i="9" s="1"/>
  <c r="S3100" i="9"/>
  <c r="Y3098" i="9"/>
  <c r="Z3098" i="9" s="1"/>
  <c r="R3101" i="9"/>
  <c r="AB3097" i="9"/>
  <c r="AA3097" i="9"/>
  <c r="AD3097" i="9" l="1"/>
  <c r="V3101" i="9"/>
  <c r="W3101" i="9" s="1"/>
  <c r="S3101" i="9"/>
  <c r="X3101" i="9" s="1"/>
  <c r="AB3098" i="9"/>
  <c r="AA3098" i="9"/>
  <c r="R3102" i="9"/>
  <c r="Y3099" i="9"/>
  <c r="Z3099" i="9" s="1"/>
  <c r="AD3098" i="9" l="1"/>
  <c r="V3102" i="9"/>
  <c r="W3102" i="9" s="1"/>
  <c r="S3102" i="9"/>
  <c r="Y3100" i="9"/>
  <c r="Z3100" i="9" s="1"/>
  <c r="R3103" i="9"/>
  <c r="AB3099" i="9"/>
  <c r="AA3099" i="9"/>
  <c r="X3102" i="9" l="1"/>
  <c r="AD3099" i="9"/>
  <c r="V3103" i="9"/>
  <c r="W3103" i="9" s="1"/>
  <c r="S3103" i="9"/>
  <c r="X3103" i="9" s="1"/>
  <c r="AA3100" i="9"/>
  <c r="AB3100" i="9"/>
  <c r="R3104" i="9"/>
  <c r="Y3101" i="9"/>
  <c r="Z3101" i="9" s="1"/>
  <c r="AD3100" i="9" l="1"/>
  <c r="V3104" i="9"/>
  <c r="W3104" i="9" s="1"/>
  <c r="S3104" i="9"/>
  <c r="AB3101" i="9"/>
  <c r="AA3101" i="9"/>
  <c r="R3105" i="9"/>
  <c r="Y3102" i="9"/>
  <c r="Z3102" i="9" s="1"/>
  <c r="X3104" i="9" l="1"/>
  <c r="AD3101" i="9"/>
  <c r="V3105" i="9"/>
  <c r="W3105" i="9" s="1"/>
  <c r="S3105" i="9"/>
  <c r="AB3102" i="9"/>
  <c r="AA3102" i="9"/>
  <c r="R3106" i="9"/>
  <c r="Y3103" i="9"/>
  <c r="Z3103" i="9" s="1"/>
  <c r="X3105" i="9" l="1"/>
  <c r="AD3102" i="9"/>
  <c r="V3106" i="9"/>
  <c r="W3106" i="9" s="1"/>
  <c r="X3106" i="9" s="1"/>
  <c r="S3106" i="9"/>
  <c r="AB3103" i="9"/>
  <c r="AA3103" i="9"/>
  <c r="R3107" i="9"/>
  <c r="Y3104" i="9"/>
  <c r="Z3104" i="9" s="1"/>
  <c r="AD3103" i="9" l="1"/>
  <c r="V3107" i="9"/>
  <c r="W3107" i="9" s="1"/>
  <c r="S3107" i="9"/>
  <c r="X3107" i="9" s="1"/>
  <c r="AA3104" i="9"/>
  <c r="AB3104" i="9"/>
  <c r="R3108" i="9"/>
  <c r="Y3105" i="9"/>
  <c r="Z3105" i="9" s="1"/>
  <c r="AD3104" i="9" l="1"/>
  <c r="V3108" i="9"/>
  <c r="W3108" i="9" s="1"/>
  <c r="S3108" i="9"/>
  <c r="AB3105" i="9"/>
  <c r="AA3105" i="9"/>
  <c r="Y3106" i="9"/>
  <c r="Z3106" i="9" s="1"/>
  <c r="R3109" i="9"/>
  <c r="X3108" i="9" l="1"/>
  <c r="AD3105" i="9"/>
  <c r="V3109" i="9"/>
  <c r="W3109" i="9" s="1"/>
  <c r="X3109" i="9" s="1"/>
  <c r="S3109" i="9"/>
  <c r="AB3106" i="9"/>
  <c r="AA3106" i="9"/>
  <c r="R3110" i="9"/>
  <c r="Y3107" i="9"/>
  <c r="Z3107" i="9" s="1"/>
  <c r="AD3106" i="9" l="1"/>
  <c r="V3110" i="9"/>
  <c r="W3110" i="9" s="1"/>
  <c r="S3110" i="9"/>
  <c r="AB3107" i="9"/>
  <c r="AA3107" i="9"/>
  <c r="R3111" i="9"/>
  <c r="Y3108" i="9"/>
  <c r="Z3108" i="9" s="1"/>
  <c r="X3110" i="9" l="1"/>
  <c r="AD3107" i="9"/>
  <c r="V3111" i="9"/>
  <c r="W3111" i="9" s="1"/>
  <c r="S3111" i="9"/>
  <c r="AA3108" i="9"/>
  <c r="AB3108" i="9"/>
  <c r="Y3109" i="9"/>
  <c r="Z3109" i="9" s="1"/>
  <c r="R3112" i="9"/>
  <c r="X3111" i="9" l="1"/>
  <c r="AD3108" i="9"/>
  <c r="V3112" i="9"/>
  <c r="W3112" i="9" s="1"/>
  <c r="X3112" i="9" s="1"/>
  <c r="S3112" i="9"/>
  <c r="AB3109" i="9"/>
  <c r="AA3109" i="9"/>
  <c r="Y3110" i="9"/>
  <c r="Z3110" i="9" s="1"/>
  <c r="R3113" i="9"/>
  <c r="AD3109" i="9" l="1"/>
  <c r="V3113" i="9"/>
  <c r="W3113" i="9" s="1"/>
  <c r="S3113" i="9"/>
  <c r="AA3110" i="9"/>
  <c r="AB3110" i="9"/>
  <c r="Y3111" i="9"/>
  <c r="Z3111" i="9" s="1"/>
  <c r="R3114" i="9"/>
  <c r="X3113" i="9" l="1"/>
  <c r="AD3110" i="9"/>
  <c r="V3114" i="9"/>
  <c r="W3114" i="9" s="1"/>
  <c r="S3114" i="9"/>
  <c r="AB3111" i="9"/>
  <c r="AA3111" i="9"/>
  <c r="Y3112" i="9"/>
  <c r="Z3112" i="9" s="1"/>
  <c r="R3115" i="9"/>
  <c r="X3114" i="9" l="1"/>
  <c r="AD3111" i="9"/>
  <c r="V3115" i="9"/>
  <c r="W3115" i="9" s="1"/>
  <c r="S3115" i="9"/>
  <c r="X3115" i="9" s="1"/>
  <c r="R3116" i="9"/>
  <c r="Y3113" i="9"/>
  <c r="Z3113" i="9" s="1"/>
  <c r="AB3112" i="9"/>
  <c r="AA3112" i="9"/>
  <c r="AD3112" i="9" l="1"/>
  <c r="V3116" i="9"/>
  <c r="W3116" i="9" s="1"/>
  <c r="S3116" i="9"/>
  <c r="AB3113" i="9"/>
  <c r="AA3113" i="9"/>
  <c r="R3117" i="9"/>
  <c r="Y3114" i="9"/>
  <c r="Z3114" i="9" s="1"/>
  <c r="X3116" i="9" l="1"/>
  <c r="AD3113" i="9"/>
  <c r="V3117" i="9"/>
  <c r="W3117" i="9" s="1"/>
  <c r="S3117" i="9"/>
  <c r="R3118" i="9"/>
  <c r="AA3114" i="9"/>
  <c r="AB3114" i="9"/>
  <c r="Y3115" i="9"/>
  <c r="Z3115" i="9" s="1"/>
  <c r="X3117" i="9" l="1"/>
  <c r="AD3114" i="9"/>
  <c r="V3118" i="9"/>
  <c r="W3118" i="9" s="1"/>
  <c r="S3118" i="9"/>
  <c r="AB3115" i="9"/>
  <c r="AA3115" i="9"/>
  <c r="Y3116" i="9"/>
  <c r="Z3116" i="9" s="1"/>
  <c r="R3119" i="9"/>
  <c r="X3118" i="9" l="1"/>
  <c r="AD3115" i="9"/>
  <c r="V3119" i="9"/>
  <c r="W3119" i="9" s="1"/>
  <c r="S3119" i="9"/>
  <c r="AA3116" i="9"/>
  <c r="AB3116" i="9"/>
  <c r="Y3117" i="9"/>
  <c r="Z3117" i="9" s="1"/>
  <c r="R3120" i="9"/>
  <c r="X3119" i="9" l="1"/>
  <c r="AD3116" i="9"/>
  <c r="V3120" i="9"/>
  <c r="W3120" i="9" s="1"/>
  <c r="S3120" i="9"/>
  <c r="AB3117" i="9"/>
  <c r="AA3117" i="9"/>
  <c r="Y3118" i="9"/>
  <c r="Z3118" i="9" s="1"/>
  <c r="R3121" i="9"/>
  <c r="X3120" i="9" l="1"/>
  <c r="AD3117" i="9"/>
  <c r="V3121" i="9"/>
  <c r="W3121" i="9" s="1"/>
  <c r="S3121" i="9"/>
  <c r="X3121" i="9" s="1"/>
  <c r="R3122" i="9"/>
  <c r="AB3118" i="9"/>
  <c r="AA3118" i="9"/>
  <c r="Y3119" i="9"/>
  <c r="Z3119" i="9" s="1"/>
  <c r="AD3118" i="9" l="1"/>
  <c r="S3122" i="9"/>
  <c r="V3122" i="9"/>
  <c r="W3122" i="9" s="1"/>
  <c r="X3122" i="9" s="1"/>
  <c r="R3123" i="9"/>
  <c r="AB3119" i="9"/>
  <c r="AA3119" i="9"/>
  <c r="Y3120" i="9"/>
  <c r="Z3120" i="9" s="1"/>
  <c r="AD3119" i="9" l="1"/>
  <c r="V3123" i="9"/>
  <c r="W3123" i="9" s="1"/>
  <c r="S3123" i="9"/>
  <c r="AA3120" i="9"/>
  <c r="AB3120" i="9"/>
  <c r="R3124" i="9"/>
  <c r="Y3121" i="9"/>
  <c r="Z3121" i="9" s="1"/>
  <c r="X3123" i="9" l="1"/>
  <c r="AD3120" i="9"/>
  <c r="V3124" i="9"/>
  <c r="W3124" i="9" s="1"/>
  <c r="S3124" i="9"/>
  <c r="Y3122" i="9"/>
  <c r="Z3122" i="9" s="1"/>
  <c r="R3125" i="9"/>
  <c r="AB3121" i="9"/>
  <c r="AA3121" i="9"/>
  <c r="X3124" i="9" l="1"/>
  <c r="AD3121" i="9"/>
  <c r="V3125" i="9"/>
  <c r="W3125" i="9" s="1"/>
  <c r="S3125" i="9"/>
  <c r="X3125" i="9" s="1"/>
  <c r="AB3122" i="9"/>
  <c r="AA3122" i="9"/>
  <c r="R3126" i="9"/>
  <c r="Y3123" i="9"/>
  <c r="Z3123" i="9" s="1"/>
  <c r="AD3122" i="9" l="1"/>
  <c r="V3126" i="9"/>
  <c r="W3126" i="9" s="1"/>
  <c r="S3126" i="9"/>
  <c r="AB3123" i="9"/>
  <c r="AA3123" i="9"/>
  <c r="R3127" i="9"/>
  <c r="Y3124" i="9"/>
  <c r="Z3124" i="9" s="1"/>
  <c r="X3126" i="9" l="1"/>
  <c r="AD3123" i="9"/>
  <c r="V3127" i="9"/>
  <c r="W3127" i="9" s="1"/>
  <c r="S3127" i="9"/>
  <c r="R3128" i="9"/>
  <c r="AB3124" i="9"/>
  <c r="AA3124" i="9"/>
  <c r="Y3125" i="9"/>
  <c r="Z3125" i="9" s="1"/>
  <c r="X3127" i="9" l="1"/>
  <c r="AD3124" i="9"/>
  <c r="V3128" i="9"/>
  <c r="W3128" i="9" s="1"/>
  <c r="X3128" i="9" s="1"/>
  <c r="S3128" i="9"/>
  <c r="Y3126" i="9"/>
  <c r="Z3126" i="9" s="1"/>
  <c r="R3129" i="9"/>
  <c r="AB3125" i="9"/>
  <c r="AA3125" i="9"/>
  <c r="AD3125" i="9" l="1"/>
  <c r="V3129" i="9"/>
  <c r="W3129" i="9" s="1"/>
  <c r="S3129" i="9"/>
  <c r="X3129" i="9" s="1"/>
  <c r="AA3126" i="9"/>
  <c r="AB3126" i="9"/>
  <c r="R3130" i="9"/>
  <c r="Y3127" i="9"/>
  <c r="Z3127" i="9" s="1"/>
  <c r="AD3126" i="9" l="1"/>
  <c r="V3130" i="9"/>
  <c r="W3130" i="9" s="1"/>
  <c r="S3130" i="9"/>
  <c r="AB3127" i="9"/>
  <c r="AA3127" i="9"/>
  <c r="R3131" i="9"/>
  <c r="Y3128" i="9"/>
  <c r="Z3128" i="9" s="1"/>
  <c r="X3130" i="9" l="1"/>
  <c r="AD3127" i="9"/>
  <c r="V3131" i="9"/>
  <c r="W3131" i="9" s="1"/>
  <c r="S3131" i="9"/>
  <c r="X3131" i="9" s="1"/>
  <c r="Y3129" i="9"/>
  <c r="Z3129" i="9" s="1"/>
  <c r="AB3128" i="9"/>
  <c r="AA3128" i="9"/>
  <c r="R3132" i="9"/>
  <c r="AD3128" i="9" l="1"/>
  <c r="V3132" i="9"/>
  <c r="W3132" i="9" s="1"/>
  <c r="X3132" i="9" s="1"/>
  <c r="S3132" i="9"/>
  <c r="R3133" i="9"/>
  <c r="AB3129" i="9"/>
  <c r="AA3129" i="9"/>
  <c r="Y3130" i="9"/>
  <c r="Z3130" i="9" s="1"/>
  <c r="AD3129" i="9" l="1"/>
  <c r="V3133" i="9"/>
  <c r="W3133" i="9" s="1"/>
  <c r="S3133" i="9"/>
  <c r="X3133" i="9" s="1"/>
  <c r="AB3130" i="9"/>
  <c r="AA3130" i="9"/>
  <c r="Y3131" i="9"/>
  <c r="Z3131" i="9" s="1"/>
  <c r="R3134" i="9"/>
  <c r="AD3130" i="9" l="1"/>
  <c r="V3134" i="9"/>
  <c r="W3134" i="9" s="1"/>
  <c r="S3134" i="9"/>
  <c r="AB3131" i="9"/>
  <c r="AA3131" i="9"/>
  <c r="R3135" i="9"/>
  <c r="Y3132" i="9"/>
  <c r="Z3132" i="9" s="1"/>
  <c r="X3134" i="9" l="1"/>
  <c r="AD3131" i="9"/>
  <c r="V3135" i="9"/>
  <c r="W3135" i="9" s="1"/>
  <c r="X3135" i="9" s="1"/>
  <c r="S3135" i="9"/>
  <c r="AA3132" i="9"/>
  <c r="AB3132" i="9"/>
  <c r="Y3133" i="9"/>
  <c r="Z3133" i="9" s="1"/>
  <c r="R3136" i="9"/>
  <c r="AD3132" i="9" l="1"/>
  <c r="V3136" i="9"/>
  <c r="W3136" i="9" s="1"/>
  <c r="S3136" i="9"/>
  <c r="AB3133" i="9"/>
  <c r="AA3133" i="9"/>
  <c r="Y3134" i="9"/>
  <c r="Z3134" i="9" s="1"/>
  <c r="R3137" i="9"/>
  <c r="X3136" i="9" l="1"/>
  <c r="AD3133" i="9"/>
  <c r="V3137" i="9"/>
  <c r="W3137" i="9" s="1"/>
  <c r="S3137" i="9"/>
  <c r="AB3134" i="9"/>
  <c r="AA3134" i="9"/>
  <c r="R3138" i="9"/>
  <c r="Y3135" i="9"/>
  <c r="Z3135" i="9" s="1"/>
  <c r="X3137" i="9" l="1"/>
  <c r="AD3134" i="9"/>
  <c r="V3138" i="9"/>
  <c r="W3138" i="9" s="1"/>
  <c r="S3138" i="9"/>
  <c r="Y3136" i="9"/>
  <c r="Z3136" i="9" s="1"/>
  <c r="AB3135" i="9"/>
  <c r="AA3135" i="9"/>
  <c r="R3139" i="9"/>
  <c r="X3138" i="9" l="1"/>
  <c r="AD3135" i="9"/>
  <c r="V3139" i="9"/>
  <c r="W3139" i="9" s="1"/>
  <c r="S3139" i="9"/>
  <c r="X3139" i="9" s="1"/>
  <c r="AA3136" i="9"/>
  <c r="AB3136" i="9"/>
  <c r="R3140" i="9"/>
  <c r="Y3137" i="9"/>
  <c r="Z3137" i="9" s="1"/>
  <c r="AD3136" i="9" l="1"/>
  <c r="V3140" i="9"/>
  <c r="W3140" i="9" s="1"/>
  <c r="S3140" i="9"/>
  <c r="AB3137" i="9"/>
  <c r="AA3137" i="9"/>
  <c r="R3141" i="9"/>
  <c r="Y3138" i="9"/>
  <c r="Z3138" i="9" s="1"/>
  <c r="X3140" i="9" l="1"/>
  <c r="AD3137" i="9"/>
  <c r="V3141" i="9"/>
  <c r="W3141" i="9" s="1"/>
  <c r="S3141" i="9"/>
  <c r="R3142" i="9"/>
  <c r="AB3138" i="9"/>
  <c r="AA3138" i="9"/>
  <c r="Y3139" i="9"/>
  <c r="Z3139" i="9" s="1"/>
  <c r="X3141" i="9" l="1"/>
  <c r="AD3138" i="9"/>
  <c r="V3142" i="9"/>
  <c r="W3142" i="9" s="1"/>
  <c r="X3142" i="9" s="1"/>
  <c r="S3142" i="9"/>
  <c r="AB3139" i="9"/>
  <c r="AA3139" i="9"/>
  <c r="R3143" i="9"/>
  <c r="Y3140" i="9"/>
  <c r="Z3140" i="9" s="1"/>
  <c r="AD3139" i="9" l="1"/>
  <c r="V3143" i="9"/>
  <c r="W3143" i="9" s="1"/>
  <c r="S3143" i="9"/>
  <c r="AA3140" i="9"/>
  <c r="AB3140" i="9"/>
  <c r="R3144" i="9"/>
  <c r="Y3141" i="9"/>
  <c r="Z3141" i="9" s="1"/>
  <c r="X3143" i="9" l="1"/>
  <c r="AD3140" i="9"/>
  <c r="V3144" i="9"/>
  <c r="W3144" i="9" s="1"/>
  <c r="S3144" i="9"/>
  <c r="R3145" i="9"/>
  <c r="AB3141" i="9"/>
  <c r="AA3141" i="9"/>
  <c r="Y3142" i="9"/>
  <c r="Z3142" i="9" s="1"/>
  <c r="X3144" i="9" l="1"/>
  <c r="AD3141" i="9"/>
  <c r="V3145" i="9"/>
  <c r="W3145" i="9" s="1"/>
  <c r="S3145" i="9"/>
  <c r="AA3142" i="9"/>
  <c r="AB3142" i="9"/>
  <c r="R3146" i="9"/>
  <c r="Y3143" i="9"/>
  <c r="Z3143" i="9" s="1"/>
  <c r="X3145" i="9" l="1"/>
  <c r="AD3142" i="9"/>
  <c r="V3146" i="9"/>
  <c r="W3146" i="9" s="1"/>
  <c r="S3146" i="9"/>
  <c r="R3147" i="9"/>
  <c r="AB3143" i="9"/>
  <c r="AA3143" i="9"/>
  <c r="Y3144" i="9"/>
  <c r="Z3144" i="9" s="1"/>
  <c r="X3146" i="9" l="1"/>
  <c r="AD3143" i="9"/>
  <c r="V3147" i="9"/>
  <c r="W3147" i="9" s="1"/>
  <c r="S3147" i="9"/>
  <c r="X3147" i="9" s="1"/>
  <c r="AB3144" i="9"/>
  <c r="AA3144" i="9"/>
  <c r="R3148" i="9"/>
  <c r="Y3145" i="9"/>
  <c r="Z3145" i="9" s="1"/>
  <c r="AD3144" i="9" l="1"/>
  <c r="V3148" i="9"/>
  <c r="W3148" i="9" s="1"/>
  <c r="X3148" i="9" s="1"/>
  <c r="S3148" i="9"/>
  <c r="R3149" i="9"/>
  <c r="Y3146" i="9"/>
  <c r="Z3146" i="9" s="1"/>
  <c r="AB3145" i="9"/>
  <c r="AA3145" i="9"/>
  <c r="AD3145" i="9" l="1"/>
  <c r="V3149" i="9"/>
  <c r="W3149" i="9" s="1"/>
  <c r="S3149" i="9"/>
  <c r="X3149" i="9" s="1"/>
  <c r="AA3146" i="9"/>
  <c r="AB3146" i="9"/>
  <c r="Y3147" i="9"/>
  <c r="Z3147" i="9" s="1"/>
  <c r="R3150" i="9"/>
  <c r="AD3146" i="9" l="1"/>
  <c r="V3150" i="9"/>
  <c r="W3150" i="9" s="1"/>
  <c r="S3150" i="9"/>
  <c r="AB3147" i="9"/>
  <c r="AA3147" i="9"/>
  <c r="Y3148" i="9"/>
  <c r="Z3148" i="9" s="1"/>
  <c r="R3151" i="9"/>
  <c r="X3150" i="9" l="1"/>
  <c r="AD3147" i="9"/>
  <c r="V3151" i="9"/>
  <c r="W3151" i="9" s="1"/>
  <c r="S3151" i="9"/>
  <c r="R3152" i="9"/>
  <c r="AA3148" i="9"/>
  <c r="AB3148" i="9"/>
  <c r="Y3149" i="9"/>
  <c r="Z3149" i="9" s="1"/>
  <c r="X3151" i="9" l="1"/>
  <c r="AD3148" i="9"/>
  <c r="V3152" i="9"/>
  <c r="W3152" i="9" s="1"/>
  <c r="S3152" i="9"/>
  <c r="Y3150" i="9"/>
  <c r="Z3150" i="9" s="1"/>
  <c r="R3153" i="9"/>
  <c r="AB3149" i="9"/>
  <c r="AA3149" i="9"/>
  <c r="X3152" i="9" l="1"/>
  <c r="AD3149" i="9"/>
  <c r="V3153" i="9"/>
  <c r="W3153" i="9" s="1"/>
  <c r="S3153" i="9"/>
  <c r="X3153" i="9" s="1"/>
  <c r="R3154" i="9"/>
  <c r="Y3151" i="9"/>
  <c r="Z3151" i="9" s="1"/>
  <c r="AB3150" i="9"/>
  <c r="AA3150" i="9"/>
  <c r="AD3150" i="9" l="1"/>
  <c r="V3154" i="9"/>
  <c r="W3154" i="9" s="1"/>
  <c r="S3154" i="9"/>
  <c r="R3155" i="9"/>
  <c r="AB3151" i="9"/>
  <c r="AA3151" i="9"/>
  <c r="Y3152" i="9"/>
  <c r="Z3152" i="9" s="1"/>
  <c r="X3154" i="9" l="1"/>
  <c r="AD3151" i="9"/>
  <c r="V3155" i="9"/>
  <c r="W3155" i="9" s="1"/>
  <c r="S3155" i="9"/>
  <c r="Y3153" i="9"/>
  <c r="Z3153" i="9" s="1"/>
  <c r="R3156" i="9"/>
  <c r="AA3152" i="9"/>
  <c r="AB3152" i="9"/>
  <c r="X3155" i="9" l="1"/>
  <c r="AD3152" i="9"/>
  <c r="V3156" i="9"/>
  <c r="W3156" i="9" s="1"/>
  <c r="S3156" i="9"/>
  <c r="AB3153" i="9"/>
  <c r="AA3153" i="9"/>
  <c r="R3157" i="9"/>
  <c r="Y3154" i="9"/>
  <c r="Z3154" i="9" s="1"/>
  <c r="X3156" i="9" l="1"/>
  <c r="AD3153" i="9"/>
  <c r="V3157" i="9"/>
  <c r="W3157" i="9" s="1"/>
  <c r="X3157" i="9" s="1"/>
  <c r="S3157" i="9"/>
  <c r="Y3155" i="9"/>
  <c r="Z3155" i="9" s="1"/>
  <c r="R3158" i="9"/>
  <c r="AB3154" i="9"/>
  <c r="AA3154" i="9"/>
  <c r="AD3154" i="9" l="1"/>
  <c r="V3158" i="9"/>
  <c r="W3158" i="9" s="1"/>
  <c r="S3158" i="9"/>
  <c r="AB3155" i="9"/>
  <c r="AA3155" i="9"/>
  <c r="R3159" i="9"/>
  <c r="Y3156" i="9"/>
  <c r="Z3156" i="9" s="1"/>
  <c r="X3158" i="9" l="1"/>
  <c r="AD3155" i="9"/>
  <c r="V3159" i="9"/>
  <c r="W3159" i="9" s="1"/>
  <c r="S3159" i="9"/>
  <c r="X3159" i="9" s="1"/>
  <c r="AB3156" i="9"/>
  <c r="AA3156" i="9"/>
  <c r="Y3157" i="9"/>
  <c r="Z3157" i="9" s="1"/>
  <c r="R3160" i="9"/>
  <c r="AD3156" i="9" l="1"/>
  <c r="V3160" i="9"/>
  <c r="W3160" i="9" s="1"/>
  <c r="X3160" i="9" s="1"/>
  <c r="S3160" i="9"/>
  <c r="R3161" i="9"/>
  <c r="AB3157" i="9"/>
  <c r="AA3157" i="9"/>
  <c r="Y3158" i="9"/>
  <c r="Z3158" i="9" s="1"/>
  <c r="AD3157" i="9" l="1"/>
  <c r="V3161" i="9"/>
  <c r="W3161" i="9" s="1"/>
  <c r="S3161" i="9"/>
  <c r="X3161" i="9" s="1"/>
  <c r="AA3158" i="9"/>
  <c r="AB3158" i="9"/>
  <c r="R3162" i="9"/>
  <c r="Y3159" i="9"/>
  <c r="Z3159" i="9" s="1"/>
  <c r="AD3158" i="9" l="1"/>
  <c r="V3162" i="9"/>
  <c r="W3162" i="9" s="1"/>
  <c r="S3162" i="9"/>
  <c r="AB3159" i="9"/>
  <c r="AA3159" i="9"/>
  <c r="R3163" i="9"/>
  <c r="Y3160" i="9"/>
  <c r="Z3160" i="9" s="1"/>
  <c r="X3162" i="9" l="1"/>
  <c r="AD3159" i="9"/>
  <c r="V3163" i="9"/>
  <c r="W3163" i="9" s="1"/>
  <c r="S3163" i="9"/>
  <c r="AB3160" i="9"/>
  <c r="AA3160" i="9"/>
  <c r="R3164" i="9"/>
  <c r="Y3161" i="9"/>
  <c r="Z3161" i="9" s="1"/>
  <c r="X3163" i="9" l="1"/>
  <c r="AD3160" i="9"/>
  <c r="V3164" i="9"/>
  <c r="W3164" i="9" s="1"/>
  <c r="X3164" i="9" s="1"/>
  <c r="S3164" i="9"/>
  <c r="AB3161" i="9"/>
  <c r="AA3161" i="9"/>
  <c r="Y3162" i="9"/>
  <c r="Z3162" i="9" s="1"/>
  <c r="R3165" i="9"/>
  <c r="AD3161" i="9" l="1"/>
  <c r="V3165" i="9"/>
  <c r="W3165" i="9" s="1"/>
  <c r="S3165" i="9"/>
  <c r="AB3162" i="9"/>
  <c r="AA3162" i="9"/>
  <c r="Y3163" i="9"/>
  <c r="Z3163" i="9" s="1"/>
  <c r="R3166" i="9"/>
  <c r="X3165" i="9" l="1"/>
  <c r="AD3162" i="9"/>
  <c r="V3166" i="9"/>
  <c r="W3166" i="9" s="1"/>
  <c r="X3166" i="9" s="1"/>
  <c r="S3166" i="9"/>
  <c r="AB3163" i="9"/>
  <c r="AA3163" i="9"/>
  <c r="R3167" i="9"/>
  <c r="Y3164" i="9"/>
  <c r="Z3164" i="9" s="1"/>
  <c r="AD3163" i="9" l="1"/>
  <c r="V3167" i="9"/>
  <c r="W3167" i="9" s="1"/>
  <c r="S3167" i="9"/>
  <c r="AA3164" i="9"/>
  <c r="AB3164" i="9"/>
  <c r="R3168" i="9"/>
  <c r="Y3165" i="9"/>
  <c r="Z3165" i="9" s="1"/>
  <c r="X3167" i="9" l="1"/>
  <c r="AD3164" i="9"/>
  <c r="V3168" i="9"/>
  <c r="W3168" i="9" s="1"/>
  <c r="S3168" i="9"/>
  <c r="R3169" i="9"/>
  <c r="Y3166" i="9"/>
  <c r="Z3166" i="9" s="1"/>
  <c r="AB3165" i="9"/>
  <c r="AA3165" i="9"/>
  <c r="X3168" i="9" l="1"/>
  <c r="AD3165" i="9"/>
  <c r="V3169" i="9"/>
  <c r="W3169" i="9" s="1"/>
  <c r="S3169" i="9"/>
  <c r="AB3166" i="9"/>
  <c r="AA3166" i="9"/>
  <c r="R3170" i="9"/>
  <c r="Y3167" i="9"/>
  <c r="Z3167" i="9" s="1"/>
  <c r="X3169" i="9" l="1"/>
  <c r="AD3166" i="9"/>
  <c r="V3170" i="9"/>
  <c r="W3170" i="9" s="1"/>
  <c r="X3170" i="9" s="1"/>
  <c r="S3170" i="9"/>
  <c r="AB3167" i="9"/>
  <c r="AA3167" i="9"/>
  <c r="R3171" i="9"/>
  <c r="Y3168" i="9"/>
  <c r="Z3168" i="9" s="1"/>
  <c r="AD3167" i="9" l="1"/>
  <c r="V3171" i="9"/>
  <c r="W3171" i="9" s="1"/>
  <c r="S3171" i="9"/>
  <c r="X3171" i="9" s="1"/>
  <c r="R3172" i="9"/>
  <c r="AA3168" i="9"/>
  <c r="AB3168" i="9"/>
  <c r="Y3169" i="9"/>
  <c r="Z3169" i="9" s="1"/>
  <c r="AD3168" i="9" l="1"/>
  <c r="V3172" i="9"/>
  <c r="W3172" i="9" s="1"/>
  <c r="S3172" i="9"/>
  <c r="AB3169" i="9"/>
  <c r="AA3169" i="9"/>
  <c r="R3173" i="9"/>
  <c r="Y3170" i="9"/>
  <c r="Z3170" i="9" s="1"/>
  <c r="X3172" i="9" l="1"/>
  <c r="AD3169" i="9"/>
  <c r="V3173" i="9"/>
  <c r="W3173" i="9" s="1"/>
  <c r="S3173" i="9"/>
  <c r="AB3170" i="9"/>
  <c r="AA3170" i="9"/>
  <c r="R3174" i="9"/>
  <c r="Y3171" i="9"/>
  <c r="Z3171" i="9" s="1"/>
  <c r="X3173" i="9" l="1"/>
  <c r="AD3170" i="9"/>
  <c r="V3174" i="9"/>
  <c r="W3174" i="9" s="1"/>
  <c r="X3174" i="9" s="1"/>
  <c r="S3174" i="9"/>
  <c r="Y3172" i="9"/>
  <c r="Z3172" i="9" s="1"/>
  <c r="R3175" i="9"/>
  <c r="AB3171" i="9"/>
  <c r="AA3171" i="9"/>
  <c r="AD3171" i="9" l="1"/>
  <c r="V3175" i="9"/>
  <c r="W3175" i="9" s="1"/>
  <c r="S3175" i="9"/>
  <c r="AA3172" i="9"/>
  <c r="AB3172" i="9"/>
  <c r="AD3172" i="9" s="1"/>
  <c r="R3176" i="9"/>
  <c r="Y3173" i="9"/>
  <c r="Z3173" i="9" s="1"/>
  <c r="X3175" i="9" l="1"/>
  <c r="V3176" i="9"/>
  <c r="W3176" i="9" s="1"/>
  <c r="S3176" i="9"/>
  <c r="X3176" i="9" s="1"/>
  <c r="AB3173" i="9"/>
  <c r="AA3173" i="9"/>
  <c r="R3177" i="9"/>
  <c r="Y3174" i="9"/>
  <c r="Z3174" i="9" s="1"/>
  <c r="AD3173" i="9" l="1"/>
  <c r="V3177" i="9"/>
  <c r="W3177" i="9" s="1"/>
  <c r="X3177" i="9" s="1"/>
  <c r="S3177" i="9"/>
  <c r="AA3174" i="9"/>
  <c r="AB3174" i="9"/>
  <c r="AD3174" i="9" s="1"/>
  <c r="R3178" i="9"/>
  <c r="Y3175" i="9"/>
  <c r="Z3175" i="9" s="1"/>
  <c r="V3178" i="9" l="1"/>
  <c r="W3178" i="9" s="1"/>
  <c r="S3178" i="9"/>
  <c r="AB3175" i="9"/>
  <c r="AA3175" i="9"/>
  <c r="R3179" i="9"/>
  <c r="Y3176" i="9"/>
  <c r="Z3176" i="9" s="1"/>
  <c r="X3178" i="9" l="1"/>
  <c r="AD3175" i="9"/>
  <c r="V3179" i="9"/>
  <c r="W3179" i="9" s="1"/>
  <c r="S3179" i="9"/>
  <c r="AB3176" i="9"/>
  <c r="AD3176" i="9" s="1"/>
  <c r="AA3176" i="9"/>
  <c r="R3180" i="9"/>
  <c r="Y3177" i="9"/>
  <c r="Z3177" i="9" s="1"/>
  <c r="X3179" i="9" l="1"/>
  <c r="V3180" i="9"/>
  <c r="W3180" i="9" s="1"/>
  <c r="S3180" i="9"/>
  <c r="AB3177" i="9"/>
  <c r="AA3177" i="9"/>
  <c r="R3181" i="9"/>
  <c r="Y3178" i="9"/>
  <c r="Z3178" i="9" s="1"/>
  <c r="X3180" i="9" l="1"/>
  <c r="AD3177" i="9"/>
  <c r="V3181" i="9"/>
  <c r="W3181" i="9" s="1"/>
  <c r="X3181" i="9" s="1"/>
  <c r="S3181" i="9"/>
  <c r="AA3178" i="9"/>
  <c r="AB3178" i="9"/>
  <c r="AD3178" i="9" s="1"/>
  <c r="R3182" i="9"/>
  <c r="Y3179" i="9"/>
  <c r="Z3179" i="9" s="1"/>
  <c r="V3182" i="9" l="1"/>
  <c r="W3182" i="9" s="1"/>
  <c r="S3182" i="9"/>
  <c r="AB3179" i="9"/>
  <c r="AA3179" i="9"/>
  <c r="R3183" i="9"/>
  <c r="Y3180" i="9"/>
  <c r="Z3180" i="9" s="1"/>
  <c r="X3182" i="9" l="1"/>
  <c r="AD3179" i="9"/>
  <c r="V3183" i="9"/>
  <c r="W3183" i="9" s="1"/>
  <c r="S3183" i="9"/>
  <c r="AA3180" i="9"/>
  <c r="AB3180" i="9"/>
  <c r="AD3180" i="9" s="1"/>
  <c r="R3184" i="9"/>
  <c r="Y3181" i="9"/>
  <c r="Z3181" i="9" s="1"/>
  <c r="X3183" i="9" l="1"/>
  <c r="V3184" i="9"/>
  <c r="W3184" i="9" s="1"/>
  <c r="S3184" i="9"/>
  <c r="Y3182" i="9"/>
  <c r="Z3182" i="9" s="1"/>
  <c r="R3185" i="9"/>
  <c r="AB3181" i="9"/>
  <c r="AA3181" i="9"/>
  <c r="X3184" i="9" l="1"/>
  <c r="AD3181" i="9"/>
  <c r="V3185" i="9"/>
  <c r="W3185" i="9" s="1"/>
  <c r="S3185" i="9"/>
  <c r="AB3182" i="9"/>
  <c r="AA3182" i="9"/>
  <c r="R3186" i="9"/>
  <c r="Y3183" i="9"/>
  <c r="Z3183" i="9" s="1"/>
  <c r="X3185" i="9" l="1"/>
  <c r="AD3182" i="9"/>
  <c r="V3186" i="9"/>
  <c r="W3186" i="9" s="1"/>
  <c r="X3186" i="9" s="1"/>
  <c r="S3186" i="9"/>
  <c r="AB3183" i="9"/>
  <c r="AA3183" i="9"/>
  <c r="R3187" i="9"/>
  <c r="Y3184" i="9"/>
  <c r="Z3184" i="9" s="1"/>
  <c r="AD3183" i="9" l="1"/>
  <c r="V3187" i="9"/>
  <c r="W3187" i="9" s="1"/>
  <c r="S3187" i="9"/>
  <c r="AA3184" i="9"/>
  <c r="AB3184" i="9"/>
  <c r="R3188" i="9"/>
  <c r="Y3185" i="9"/>
  <c r="Z3185" i="9" s="1"/>
  <c r="X3187" i="9" l="1"/>
  <c r="AD3184" i="9"/>
  <c r="V3188" i="9"/>
  <c r="W3188" i="9" s="1"/>
  <c r="S3188" i="9"/>
  <c r="R3189" i="9"/>
  <c r="AB3185" i="9"/>
  <c r="AA3185" i="9"/>
  <c r="Y3186" i="9"/>
  <c r="Z3186" i="9" s="1"/>
  <c r="X3188" i="9" l="1"/>
  <c r="AD3185" i="9"/>
  <c r="V3189" i="9"/>
  <c r="W3189" i="9" s="1"/>
  <c r="S3189" i="9"/>
  <c r="X3189" i="9" s="1"/>
  <c r="AB3186" i="9"/>
  <c r="AA3186" i="9"/>
  <c r="R3190" i="9"/>
  <c r="Y3187" i="9"/>
  <c r="Z3187" i="9" s="1"/>
  <c r="AD3186" i="9" l="1"/>
  <c r="V3190" i="9"/>
  <c r="W3190" i="9" s="1"/>
  <c r="S3190" i="9"/>
  <c r="AB3187" i="9"/>
  <c r="AA3187" i="9"/>
  <c r="R3191" i="9"/>
  <c r="Y3188" i="9"/>
  <c r="Z3188" i="9" s="1"/>
  <c r="X3190" i="9" l="1"/>
  <c r="AD3187" i="9"/>
  <c r="V3191" i="9"/>
  <c r="W3191" i="9" s="1"/>
  <c r="S3191" i="9"/>
  <c r="AB3188" i="9"/>
  <c r="AA3188" i="9"/>
  <c r="R3192" i="9"/>
  <c r="Y3189" i="9"/>
  <c r="Z3189" i="9" s="1"/>
  <c r="X3191" i="9" l="1"/>
  <c r="AD3188" i="9"/>
  <c r="V3192" i="9"/>
  <c r="W3192" i="9" s="1"/>
  <c r="S3192" i="9"/>
  <c r="AB3189" i="9"/>
  <c r="AA3189" i="9"/>
  <c r="Y3190" i="9"/>
  <c r="Z3190" i="9" s="1"/>
  <c r="R3193" i="9"/>
  <c r="X3192" i="9" l="1"/>
  <c r="AD3189" i="9"/>
  <c r="V3193" i="9"/>
  <c r="W3193" i="9" s="1"/>
  <c r="S3193" i="9"/>
  <c r="AA3190" i="9"/>
  <c r="AB3190" i="9"/>
  <c r="Y3191" i="9"/>
  <c r="Z3191" i="9" s="1"/>
  <c r="R3194" i="9"/>
  <c r="X3193" i="9" l="1"/>
  <c r="AD3190" i="9"/>
  <c r="V3194" i="9"/>
  <c r="W3194" i="9" s="1"/>
  <c r="X3194" i="9" s="1"/>
  <c r="S3194" i="9"/>
  <c r="AB3191" i="9"/>
  <c r="AA3191" i="9"/>
  <c r="R3195" i="9"/>
  <c r="Y3192" i="9"/>
  <c r="Z3192" i="9" s="1"/>
  <c r="AD3191" i="9" l="1"/>
  <c r="V3195" i="9"/>
  <c r="W3195" i="9" s="1"/>
  <c r="S3195" i="9"/>
  <c r="X3195" i="9" s="1"/>
  <c r="R3196" i="9"/>
  <c r="AB3192" i="9"/>
  <c r="AA3192" i="9"/>
  <c r="Y3193" i="9"/>
  <c r="Z3193" i="9" s="1"/>
  <c r="AD3192" i="9" l="1"/>
  <c r="V3196" i="9"/>
  <c r="W3196" i="9" s="1"/>
  <c r="S3196" i="9"/>
  <c r="Y3194" i="9"/>
  <c r="Z3194" i="9" s="1"/>
  <c r="AB3193" i="9"/>
  <c r="AA3193" i="9"/>
  <c r="R3197" i="9"/>
  <c r="X3196" i="9" l="1"/>
  <c r="AD3193" i="9"/>
  <c r="V3197" i="9"/>
  <c r="W3197" i="9" s="1"/>
  <c r="S3197" i="9"/>
  <c r="AB3194" i="9"/>
  <c r="AA3194" i="9"/>
  <c r="R3198" i="9"/>
  <c r="Y3195" i="9"/>
  <c r="Z3195" i="9" s="1"/>
  <c r="X3197" i="9" l="1"/>
  <c r="AD3194" i="9"/>
  <c r="V3198" i="9"/>
  <c r="W3198" i="9" s="1"/>
  <c r="S3198" i="9"/>
  <c r="AB3195" i="9"/>
  <c r="AA3195" i="9"/>
  <c r="R3199" i="9"/>
  <c r="Y3196" i="9"/>
  <c r="Z3196" i="9" s="1"/>
  <c r="X3198" i="9" l="1"/>
  <c r="AD3195" i="9"/>
  <c r="V3199" i="9"/>
  <c r="W3199" i="9" s="1"/>
  <c r="S3199" i="9"/>
  <c r="X3199" i="9" s="1"/>
  <c r="AA3196" i="9"/>
  <c r="AB3196" i="9"/>
  <c r="R3200" i="9"/>
  <c r="Y3197" i="9"/>
  <c r="Z3197" i="9" s="1"/>
  <c r="AD3196" i="9" l="1"/>
  <c r="V3200" i="9"/>
  <c r="W3200" i="9" s="1"/>
  <c r="S3200" i="9"/>
  <c r="AB3197" i="9"/>
  <c r="AA3197" i="9"/>
  <c r="R3201" i="9"/>
  <c r="Y3198" i="9"/>
  <c r="Z3198" i="9" s="1"/>
  <c r="X3200" i="9" l="1"/>
  <c r="AD3197" i="9"/>
  <c r="V3201" i="9"/>
  <c r="W3201" i="9" s="1"/>
  <c r="S3201" i="9"/>
  <c r="X3201" i="9" s="1"/>
  <c r="AB3198" i="9"/>
  <c r="AA3198" i="9"/>
  <c r="Y3199" i="9"/>
  <c r="Z3199" i="9" s="1"/>
  <c r="R3202" i="9"/>
  <c r="AD3198" i="9" l="1"/>
  <c r="V3202" i="9"/>
  <c r="W3202" i="9" s="1"/>
  <c r="S3202" i="9"/>
  <c r="AB3199" i="9"/>
  <c r="AA3199" i="9"/>
  <c r="R3203" i="9"/>
  <c r="Y3200" i="9"/>
  <c r="Z3200" i="9" s="1"/>
  <c r="X3202" i="9" l="1"/>
  <c r="AD3199" i="9"/>
  <c r="V3203" i="9"/>
  <c r="W3203" i="9" s="1"/>
  <c r="S3203" i="9"/>
  <c r="AA3200" i="9"/>
  <c r="AB3200" i="9"/>
  <c r="R3204" i="9"/>
  <c r="Y3201" i="9"/>
  <c r="Z3201" i="9" s="1"/>
  <c r="X3203" i="9" l="1"/>
  <c r="AD3200" i="9"/>
  <c r="S3204" i="9"/>
  <c r="V3204" i="9"/>
  <c r="W3204" i="9" s="1"/>
  <c r="X3204" i="9" s="1"/>
  <c r="R3205" i="9"/>
  <c r="Y3202" i="9"/>
  <c r="Z3202" i="9" s="1"/>
  <c r="AB3201" i="9"/>
  <c r="AA3201" i="9"/>
  <c r="AD3201" i="9" l="1"/>
  <c r="V3205" i="9"/>
  <c r="W3205" i="9" s="1"/>
  <c r="S3205" i="9"/>
  <c r="AB3202" i="9"/>
  <c r="AA3202" i="9"/>
  <c r="R3206" i="9"/>
  <c r="Y3203" i="9"/>
  <c r="Z3203" i="9" s="1"/>
  <c r="X3205" i="9" l="1"/>
  <c r="AD3202" i="9"/>
  <c r="V3206" i="9"/>
  <c r="W3206" i="9" s="1"/>
  <c r="S3206" i="9"/>
  <c r="AB3203" i="9"/>
  <c r="AA3203" i="9"/>
  <c r="Y3204" i="9"/>
  <c r="Z3204" i="9" s="1"/>
  <c r="R3207" i="9"/>
  <c r="X3206" i="9" l="1"/>
  <c r="AD3203" i="9"/>
  <c r="V3207" i="9"/>
  <c r="W3207" i="9" s="1"/>
  <c r="S3207" i="9"/>
  <c r="X3207" i="9" s="1"/>
  <c r="AB3204" i="9"/>
  <c r="AA3204" i="9"/>
  <c r="R3208" i="9"/>
  <c r="Y3205" i="9"/>
  <c r="Z3205" i="9" s="1"/>
  <c r="AD3204" i="9" l="1"/>
  <c r="V3208" i="9"/>
  <c r="W3208" i="9" s="1"/>
  <c r="S3208" i="9"/>
  <c r="Y3206" i="9"/>
  <c r="Z3206" i="9" s="1"/>
  <c r="AB3205" i="9"/>
  <c r="AA3205" i="9"/>
  <c r="R3209" i="9"/>
  <c r="X3208" i="9" l="1"/>
  <c r="AD3205" i="9"/>
  <c r="V3209" i="9"/>
  <c r="W3209" i="9" s="1"/>
  <c r="S3209" i="9"/>
  <c r="AA3206" i="9"/>
  <c r="AB3206" i="9"/>
  <c r="Y3207" i="9"/>
  <c r="Z3207" i="9" s="1"/>
  <c r="R3210" i="9"/>
  <c r="X3209" i="9" l="1"/>
  <c r="AD3206" i="9"/>
  <c r="V3210" i="9"/>
  <c r="W3210" i="9" s="1"/>
  <c r="S3210" i="9"/>
  <c r="AB3207" i="9"/>
  <c r="AA3207" i="9"/>
  <c r="R3211" i="9"/>
  <c r="Y3208" i="9"/>
  <c r="Z3208" i="9" s="1"/>
  <c r="X3210" i="9" l="1"/>
  <c r="AD3207" i="9"/>
  <c r="V3211" i="9"/>
  <c r="W3211" i="9" s="1"/>
  <c r="S3211" i="9"/>
  <c r="X3211" i="9" s="1"/>
  <c r="AB3208" i="9"/>
  <c r="AA3208" i="9"/>
  <c r="Y3209" i="9"/>
  <c r="Z3209" i="9" s="1"/>
  <c r="R3212" i="9"/>
  <c r="AD3208" i="9" l="1"/>
  <c r="V3212" i="9"/>
  <c r="W3212" i="9" s="1"/>
  <c r="S3212" i="9"/>
  <c r="AB3209" i="9"/>
  <c r="AA3209" i="9"/>
  <c r="Y3210" i="9"/>
  <c r="Z3210" i="9" s="1"/>
  <c r="R3213" i="9"/>
  <c r="X3212" i="9" l="1"/>
  <c r="AD3209" i="9"/>
  <c r="V3213" i="9"/>
  <c r="W3213" i="9" s="1"/>
  <c r="S3213" i="9"/>
  <c r="X3213" i="9" s="1"/>
  <c r="AB3210" i="9"/>
  <c r="AA3210" i="9"/>
  <c r="R3214" i="9"/>
  <c r="Y3211" i="9"/>
  <c r="Z3211" i="9" s="1"/>
  <c r="AD3210" i="9" l="1"/>
  <c r="V3214" i="9"/>
  <c r="W3214" i="9" s="1"/>
  <c r="S3214" i="9"/>
  <c r="R3215" i="9"/>
  <c r="Y3212" i="9"/>
  <c r="Z3212" i="9" s="1"/>
  <c r="AB3211" i="9"/>
  <c r="AA3211" i="9"/>
  <c r="X3214" i="9" l="1"/>
  <c r="AD3211" i="9"/>
  <c r="V3215" i="9"/>
  <c r="W3215" i="9" s="1"/>
  <c r="S3215" i="9"/>
  <c r="AB3212" i="9"/>
  <c r="AA3212" i="9"/>
  <c r="Y3213" i="9"/>
  <c r="Z3213" i="9" s="1"/>
  <c r="R3216" i="9"/>
  <c r="X3215" i="9" l="1"/>
  <c r="AD3212" i="9"/>
  <c r="V3216" i="9"/>
  <c r="W3216" i="9" s="1"/>
  <c r="S3216" i="9"/>
  <c r="AB3213" i="9"/>
  <c r="AA3213" i="9"/>
  <c r="R3217" i="9"/>
  <c r="Y3214" i="9"/>
  <c r="Z3214" i="9" s="1"/>
  <c r="X3216" i="9" l="1"/>
  <c r="AD3213" i="9"/>
  <c r="V3217" i="9"/>
  <c r="W3217" i="9" s="1"/>
  <c r="S3217" i="9"/>
  <c r="AA3214" i="9"/>
  <c r="AB3214" i="9"/>
  <c r="R3218" i="9"/>
  <c r="Y3215" i="9"/>
  <c r="Z3215" i="9" s="1"/>
  <c r="X3217" i="9" l="1"/>
  <c r="AD3214" i="9"/>
  <c r="V3218" i="9"/>
  <c r="W3218" i="9" s="1"/>
  <c r="S3218" i="9"/>
  <c r="AB3215" i="9"/>
  <c r="AA3215" i="9"/>
  <c r="R3219" i="9"/>
  <c r="Y3216" i="9"/>
  <c r="Z3216" i="9" s="1"/>
  <c r="X3218" i="9" l="1"/>
  <c r="AD3215" i="9"/>
  <c r="V3219" i="9"/>
  <c r="W3219" i="9" s="1"/>
  <c r="S3219" i="9"/>
  <c r="X3219" i="9" s="1"/>
  <c r="AB3216" i="9"/>
  <c r="AA3216" i="9"/>
  <c r="R3220" i="9"/>
  <c r="Y3217" i="9"/>
  <c r="Z3217" i="9" s="1"/>
  <c r="AD3216" i="9" l="1"/>
  <c r="V3220" i="9"/>
  <c r="W3220" i="9" s="1"/>
  <c r="X3220" i="9" s="1"/>
  <c r="S3220" i="9"/>
  <c r="AB3217" i="9"/>
  <c r="AA3217" i="9"/>
  <c r="R3221" i="9"/>
  <c r="Y3218" i="9"/>
  <c r="Z3218" i="9" s="1"/>
  <c r="AD3217" i="9" l="1"/>
  <c r="V3221" i="9"/>
  <c r="W3221" i="9" s="1"/>
  <c r="S3221" i="9"/>
  <c r="X3221" i="9" s="1"/>
  <c r="AB3218" i="9"/>
  <c r="AA3218" i="9"/>
  <c r="R3222" i="9"/>
  <c r="Y3219" i="9"/>
  <c r="Z3219" i="9" s="1"/>
  <c r="AD3218" i="9" l="1"/>
  <c r="V3222" i="9"/>
  <c r="W3222" i="9" s="1"/>
  <c r="S3222" i="9"/>
  <c r="AB3219" i="9"/>
  <c r="AA3219" i="9"/>
  <c r="R3223" i="9"/>
  <c r="Y3220" i="9"/>
  <c r="Z3220" i="9" s="1"/>
  <c r="X3222" i="9" l="1"/>
  <c r="AD3219" i="9"/>
  <c r="V3223" i="9"/>
  <c r="W3223" i="9" s="1"/>
  <c r="S3223" i="9"/>
  <c r="X3223" i="9" s="1"/>
  <c r="AB3220" i="9"/>
  <c r="AA3220" i="9"/>
  <c r="R3224" i="9"/>
  <c r="Y3221" i="9"/>
  <c r="Z3221" i="9" s="1"/>
  <c r="AD3220" i="9" l="1"/>
  <c r="V3224" i="9"/>
  <c r="W3224" i="9" s="1"/>
  <c r="S3224" i="9"/>
  <c r="AB3221" i="9"/>
  <c r="AA3221" i="9"/>
  <c r="R3225" i="9"/>
  <c r="Y3222" i="9"/>
  <c r="Z3222" i="9" s="1"/>
  <c r="X3224" i="9" l="1"/>
  <c r="AD3221" i="9"/>
  <c r="V3225" i="9"/>
  <c r="W3225" i="9" s="1"/>
  <c r="S3225" i="9"/>
  <c r="X3225" i="9" s="1"/>
  <c r="AA3222" i="9"/>
  <c r="AB3222" i="9"/>
  <c r="R3226" i="9"/>
  <c r="Y3223" i="9"/>
  <c r="Z3223" i="9" s="1"/>
  <c r="AD3222" i="9" l="1"/>
  <c r="V3226" i="9"/>
  <c r="W3226" i="9" s="1"/>
  <c r="X3226" i="9" s="1"/>
  <c r="S3226" i="9"/>
  <c r="AB3223" i="9"/>
  <c r="AA3223" i="9"/>
  <c r="R3227" i="9"/>
  <c r="Y3224" i="9"/>
  <c r="Z3224" i="9" s="1"/>
  <c r="AD3223" i="9" l="1"/>
  <c r="V3227" i="9"/>
  <c r="W3227" i="9" s="1"/>
  <c r="S3227" i="9"/>
  <c r="AB3224" i="9"/>
  <c r="AA3224" i="9"/>
  <c r="R3228" i="9"/>
  <c r="Y3225" i="9"/>
  <c r="Z3225" i="9" s="1"/>
  <c r="X3227" i="9" l="1"/>
  <c r="AD3224" i="9"/>
  <c r="V3228" i="9"/>
  <c r="W3228" i="9" s="1"/>
  <c r="S3228" i="9"/>
  <c r="R3229" i="9"/>
  <c r="AB3225" i="9"/>
  <c r="AA3225" i="9"/>
  <c r="Y3226" i="9"/>
  <c r="Z3226" i="9" s="1"/>
  <c r="X3228" i="9" l="1"/>
  <c r="AD3225" i="9"/>
  <c r="V3229" i="9"/>
  <c r="W3229" i="9" s="1"/>
  <c r="S3229" i="9"/>
  <c r="X3229" i="9" s="1"/>
  <c r="R3230" i="9"/>
  <c r="AB3226" i="9"/>
  <c r="AA3226" i="9"/>
  <c r="Y3227" i="9"/>
  <c r="Z3227" i="9" s="1"/>
  <c r="AD3226" i="9" l="1"/>
  <c r="V3230" i="9"/>
  <c r="W3230" i="9" s="1"/>
  <c r="S3230" i="9"/>
  <c r="AB3227" i="9"/>
  <c r="AA3227" i="9"/>
  <c r="R3231" i="9"/>
  <c r="Y3228" i="9"/>
  <c r="Z3228" i="9" s="1"/>
  <c r="X3230" i="9" l="1"/>
  <c r="AD3227" i="9"/>
  <c r="V3231" i="9"/>
  <c r="W3231" i="9" s="1"/>
  <c r="S3231" i="9"/>
  <c r="R3232" i="9"/>
  <c r="AB3228" i="9"/>
  <c r="AA3228" i="9"/>
  <c r="Y3229" i="9"/>
  <c r="Z3229" i="9" s="1"/>
  <c r="X3231" i="9" l="1"/>
  <c r="AD3228" i="9"/>
  <c r="V3232" i="9"/>
  <c r="W3232" i="9" s="1"/>
  <c r="S3232" i="9"/>
  <c r="AB3229" i="9"/>
  <c r="AA3229" i="9"/>
  <c r="R3233" i="9"/>
  <c r="Y3230" i="9"/>
  <c r="Z3230" i="9" s="1"/>
  <c r="X3232" i="9" l="1"/>
  <c r="AD3229" i="9"/>
  <c r="V3233" i="9"/>
  <c r="W3233" i="9" s="1"/>
  <c r="S3233" i="9"/>
  <c r="X3233" i="9" s="1"/>
  <c r="AA3230" i="9"/>
  <c r="AB3230" i="9"/>
  <c r="R3234" i="9"/>
  <c r="Y3231" i="9"/>
  <c r="Z3231" i="9" s="1"/>
  <c r="AD3230" i="9" l="1"/>
  <c r="V3234" i="9"/>
  <c r="W3234" i="9" s="1"/>
  <c r="S3234" i="9"/>
  <c r="Y3232" i="9"/>
  <c r="Z3232" i="9" s="1"/>
  <c r="R3235" i="9"/>
  <c r="AB3231" i="9"/>
  <c r="AA3231" i="9"/>
  <c r="X3234" i="9" l="1"/>
  <c r="AD3231" i="9"/>
  <c r="V3235" i="9"/>
  <c r="W3235" i="9" s="1"/>
  <c r="S3235" i="9"/>
  <c r="X3235" i="9" s="1"/>
  <c r="AB3232" i="9"/>
  <c r="AA3232" i="9"/>
  <c r="R3236" i="9"/>
  <c r="Y3233" i="9"/>
  <c r="Z3233" i="9" s="1"/>
  <c r="AD3232" i="9" l="1"/>
  <c r="V3236" i="9"/>
  <c r="W3236" i="9" s="1"/>
  <c r="X3236" i="9" s="1"/>
  <c r="S3236" i="9"/>
  <c r="AB3233" i="9"/>
  <c r="AA3233" i="9"/>
  <c r="R3237" i="9"/>
  <c r="Y3234" i="9"/>
  <c r="Z3234" i="9" s="1"/>
  <c r="AD3233" i="9" l="1"/>
  <c r="V3237" i="9"/>
  <c r="W3237" i="9" s="1"/>
  <c r="S3237" i="9"/>
  <c r="X3237" i="9" s="1"/>
  <c r="AB3234" i="9"/>
  <c r="AA3234" i="9"/>
  <c r="R3238" i="9"/>
  <c r="Y3235" i="9"/>
  <c r="Z3235" i="9" s="1"/>
  <c r="AD3234" i="9" l="1"/>
  <c r="V3238" i="9"/>
  <c r="W3238" i="9" s="1"/>
  <c r="S3238" i="9"/>
  <c r="AB3235" i="9"/>
  <c r="AA3235" i="9"/>
  <c r="R3239" i="9"/>
  <c r="Y3236" i="9"/>
  <c r="Z3236" i="9" s="1"/>
  <c r="X3238" i="9" l="1"/>
  <c r="AD3235" i="9"/>
  <c r="V3239" i="9"/>
  <c r="W3239" i="9" s="1"/>
  <c r="S3239" i="9"/>
  <c r="R3240" i="9"/>
  <c r="AB3236" i="9"/>
  <c r="AA3236" i="9"/>
  <c r="Y3237" i="9"/>
  <c r="Z3237" i="9" s="1"/>
  <c r="X3239" i="9" l="1"/>
  <c r="AD3236" i="9"/>
  <c r="V3240" i="9"/>
  <c r="W3240" i="9" s="1"/>
  <c r="S3240" i="9"/>
  <c r="AB3237" i="9"/>
  <c r="AA3237" i="9"/>
  <c r="R3241" i="9"/>
  <c r="Y3238" i="9"/>
  <c r="Z3238" i="9" s="1"/>
  <c r="X3240" i="9" l="1"/>
  <c r="AD3237" i="9"/>
  <c r="V3241" i="9"/>
  <c r="W3241" i="9" s="1"/>
  <c r="S3241" i="9"/>
  <c r="X3241" i="9" s="1"/>
  <c r="Y3239" i="9"/>
  <c r="Z3239" i="9" s="1"/>
  <c r="R3242" i="9"/>
  <c r="AA3238" i="9"/>
  <c r="AB3238" i="9"/>
  <c r="AD3238" i="9" l="1"/>
  <c r="V3242" i="9"/>
  <c r="W3242" i="9" s="1"/>
  <c r="X3242" i="9" s="1"/>
  <c r="S3242" i="9"/>
  <c r="R3243" i="9"/>
  <c r="AB3239" i="9"/>
  <c r="AA3239" i="9"/>
  <c r="Y3240" i="9"/>
  <c r="Z3240" i="9" s="1"/>
  <c r="AD3239" i="9" l="1"/>
  <c r="V3243" i="9"/>
  <c r="W3243" i="9" s="1"/>
  <c r="S3243" i="9"/>
  <c r="X3243" i="9" s="1"/>
  <c r="AB3240" i="9"/>
  <c r="AA3240" i="9"/>
  <c r="Y3241" i="9"/>
  <c r="Z3241" i="9" s="1"/>
  <c r="R3244" i="9"/>
  <c r="AD3240" i="9" l="1"/>
  <c r="V3244" i="9"/>
  <c r="W3244" i="9" s="1"/>
  <c r="S3244" i="9"/>
  <c r="AB3241" i="9"/>
  <c r="AA3241" i="9"/>
  <c r="R3245" i="9"/>
  <c r="Y3242" i="9"/>
  <c r="Z3242" i="9" s="1"/>
  <c r="X3244" i="9" l="1"/>
  <c r="AD3241" i="9"/>
  <c r="V3245" i="9"/>
  <c r="W3245" i="9" s="1"/>
  <c r="S3245" i="9"/>
  <c r="X3245" i="9" s="1"/>
  <c r="AB3242" i="9"/>
  <c r="AA3242" i="9"/>
  <c r="R3246" i="9"/>
  <c r="Y3243" i="9"/>
  <c r="Z3243" i="9" s="1"/>
  <c r="AD3242" i="9" l="1"/>
  <c r="V3246" i="9"/>
  <c r="W3246" i="9" s="1"/>
  <c r="X3246" i="9" s="1"/>
  <c r="S3246" i="9"/>
  <c r="AB3243" i="9"/>
  <c r="AA3243" i="9"/>
  <c r="R3247" i="9"/>
  <c r="Y3244" i="9"/>
  <c r="Z3244" i="9" s="1"/>
  <c r="AD3243" i="9" l="1"/>
  <c r="V3247" i="9"/>
  <c r="W3247" i="9" s="1"/>
  <c r="S3247" i="9"/>
  <c r="Y3245" i="9"/>
  <c r="Z3245" i="9" s="1"/>
  <c r="R3248" i="9"/>
  <c r="AB3244" i="9"/>
  <c r="AA3244" i="9"/>
  <c r="X3247" i="9" l="1"/>
  <c r="AD3244" i="9"/>
  <c r="V3248" i="9"/>
  <c r="W3248" i="9" s="1"/>
  <c r="S3248" i="9"/>
  <c r="AB3245" i="9"/>
  <c r="AA3245" i="9"/>
  <c r="R3249" i="9"/>
  <c r="Y3246" i="9"/>
  <c r="Z3246" i="9" s="1"/>
  <c r="X3248" i="9" l="1"/>
  <c r="AD3245" i="9"/>
  <c r="V3249" i="9"/>
  <c r="W3249" i="9" s="1"/>
  <c r="S3249" i="9"/>
  <c r="X3249" i="9" s="1"/>
  <c r="AA3246" i="9"/>
  <c r="AB3246" i="9"/>
  <c r="R3250" i="9"/>
  <c r="Y3247" i="9"/>
  <c r="Z3247" i="9" s="1"/>
  <c r="AD3246" i="9" l="1"/>
  <c r="V3250" i="9"/>
  <c r="W3250" i="9" s="1"/>
  <c r="S3250" i="9"/>
  <c r="AB3247" i="9"/>
  <c r="AA3247" i="9"/>
  <c r="R3251" i="9"/>
  <c r="Y3248" i="9"/>
  <c r="Z3248" i="9" s="1"/>
  <c r="X3250" i="9" l="1"/>
  <c r="AD3247" i="9"/>
  <c r="V3251" i="9"/>
  <c r="W3251" i="9" s="1"/>
  <c r="S3251" i="9"/>
  <c r="X3251" i="9" s="1"/>
  <c r="AB3248" i="9"/>
  <c r="AA3248" i="9"/>
  <c r="Y3249" i="9"/>
  <c r="Z3249" i="9" s="1"/>
  <c r="R3252" i="9"/>
  <c r="AD3248" i="9" l="1"/>
  <c r="V3252" i="9"/>
  <c r="W3252" i="9" s="1"/>
  <c r="S3252" i="9"/>
  <c r="AB3249" i="9"/>
  <c r="AA3249" i="9"/>
  <c r="R3253" i="9"/>
  <c r="Y3250" i="9"/>
  <c r="Z3250" i="9" s="1"/>
  <c r="X3252" i="9" l="1"/>
  <c r="AD3249" i="9"/>
  <c r="V3253" i="9"/>
  <c r="W3253" i="9" s="1"/>
  <c r="S3253" i="9"/>
  <c r="X3253" i="9" s="1"/>
  <c r="R3254" i="9"/>
  <c r="AB3250" i="9"/>
  <c r="AA3250" i="9"/>
  <c r="Y3251" i="9"/>
  <c r="Z3251" i="9" s="1"/>
  <c r="AD3250" i="9" l="1"/>
  <c r="V3254" i="9"/>
  <c r="W3254" i="9" s="1"/>
  <c r="S3254" i="9"/>
  <c r="AB3251" i="9"/>
  <c r="AA3251" i="9"/>
  <c r="R3255" i="9"/>
  <c r="Y3252" i="9"/>
  <c r="Z3252" i="9" s="1"/>
  <c r="X3254" i="9" l="1"/>
  <c r="AD3251" i="9"/>
  <c r="V3255" i="9"/>
  <c r="W3255" i="9" s="1"/>
  <c r="S3255" i="9"/>
  <c r="AB3252" i="9"/>
  <c r="AA3252" i="9"/>
  <c r="Y3253" i="9"/>
  <c r="Z3253" i="9" s="1"/>
  <c r="R3256" i="9"/>
  <c r="X3255" i="9" l="1"/>
  <c r="AD3252" i="9"/>
  <c r="V3256" i="9"/>
  <c r="W3256" i="9" s="1"/>
  <c r="X3256" i="9" s="1"/>
  <c r="S3256" i="9"/>
  <c r="AB3253" i="9"/>
  <c r="AA3253" i="9"/>
  <c r="R3257" i="9"/>
  <c r="Y3254" i="9"/>
  <c r="Z3254" i="9" s="1"/>
  <c r="AD3253" i="9" l="1"/>
  <c r="V3257" i="9"/>
  <c r="W3257" i="9" s="1"/>
  <c r="S3257" i="9"/>
  <c r="AA3254" i="9"/>
  <c r="AB3254" i="9"/>
  <c r="Y3255" i="9"/>
  <c r="Z3255" i="9" s="1"/>
  <c r="R3258" i="9"/>
  <c r="X3257" i="9" l="1"/>
  <c r="AD3254" i="9"/>
  <c r="V3258" i="9"/>
  <c r="W3258" i="9" s="1"/>
  <c r="X3258" i="9" s="1"/>
  <c r="S3258" i="9"/>
  <c r="AB3255" i="9"/>
  <c r="AA3255" i="9"/>
  <c r="Y3256" i="9"/>
  <c r="Z3256" i="9" s="1"/>
  <c r="R3259" i="9"/>
  <c r="AD3255" i="9" l="1"/>
  <c r="V3259" i="9"/>
  <c r="W3259" i="9" s="1"/>
  <c r="S3259" i="9"/>
  <c r="AB3256" i="9"/>
  <c r="AA3256" i="9"/>
  <c r="R3260" i="9"/>
  <c r="Y3257" i="9"/>
  <c r="Z3257" i="9" s="1"/>
  <c r="X3259" i="9" l="1"/>
  <c r="AD3256" i="9"/>
  <c r="V3260" i="9"/>
  <c r="W3260" i="9" s="1"/>
  <c r="S3260" i="9"/>
  <c r="AB3257" i="9"/>
  <c r="AA3257" i="9"/>
  <c r="R3261" i="9"/>
  <c r="Y3258" i="9"/>
  <c r="Z3258" i="9" s="1"/>
  <c r="X3260" i="9" l="1"/>
  <c r="AD3257" i="9"/>
  <c r="V3261" i="9"/>
  <c r="W3261" i="9" s="1"/>
  <c r="S3261" i="9"/>
  <c r="AB3258" i="9"/>
  <c r="AA3258" i="9"/>
  <c r="Y3259" i="9"/>
  <c r="Z3259" i="9" s="1"/>
  <c r="R3262" i="9"/>
  <c r="X3261" i="9" l="1"/>
  <c r="AD3258" i="9"/>
  <c r="V3262" i="9"/>
  <c r="W3262" i="9" s="1"/>
  <c r="X3262" i="9" s="1"/>
  <c r="S3262" i="9"/>
  <c r="AB3259" i="9"/>
  <c r="AA3259" i="9"/>
  <c r="R3263" i="9"/>
  <c r="Y3260" i="9"/>
  <c r="Z3260" i="9" s="1"/>
  <c r="AD3259" i="9" l="1"/>
  <c r="V3263" i="9"/>
  <c r="W3263" i="9" s="1"/>
  <c r="S3263" i="9"/>
  <c r="X3263" i="9" s="1"/>
  <c r="AB3260" i="9"/>
  <c r="AA3260" i="9"/>
  <c r="R3264" i="9"/>
  <c r="Y3261" i="9"/>
  <c r="Z3261" i="9" s="1"/>
  <c r="AD3260" i="9" l="1"/>
  <c r="V3264" i="9"/>
  <c r="W3264" i="9" s="1"/>
  <c r="S3264" i="9"/>
  <c r="AB3261" i="9"/>
  <c r="AA3261" i="9"/>
  <c r="R3265" i="9"/>
  <c r="Y3262" i="9"/>
  <c r="Z3262" i="9" s="1"/>
  <c r="X3264" i="9" l="1"/>
  <c r="AD3261" i="9"/>
  <c r="V3265" i="9"/>
  <c r="W3265" i="9" s="1"/>
  <c r="S3265" i="9"/>
  <c r="X3265" i="9" s="1"/>
  <c r="AA3262" i="9"/>
  <c r="AB3262" i="9"/>
  <c r="R3266" i="9"/>
  <c r="Y3263" i="9"/>
  <c r="Z3263" i="9" s="1"/>
  <c r="AD3262" i="9" l="1"/>
  <c r="V3266" i="9"/>
  <c r="W3266" i="9" s="1"/>
  <c r="X3266" i="9" s="1"/>
  <c r="S3266" i="9"/>
  <c r="R3267" i="9"/>
  <c r="AB3263" i="9"/>
  <c r="AA3263" i="9"/>
  <c r="Y3264" i="9"/>
  <c r="Z3264" i="9" s="1"/>
  <c r="AD3263" i="9" l="1"/>
  <c r="V3267" i="9"/>
  <c r="W3267" i="9" s="1"/>
  <c r="S3267" i="9"/>
  <c r="AB3264" i="9"/>
  <c r="AA3264" i="9"/>
  <c r="Y3265" i="9"/>
  <c r="Z3265" i="9" s="1"/>
  <c r="R3268" i="9"/>
  <c r="X3267" i="9" l="1"/>
  <c r="AD3264" i="9"/>
  <c r="V3268" i="9"/>
  <c r="W3268" i="9" s="1"/>
  <c r="S3268" i="9"/>
  <c r="R3269" i="9"/>
  <c r="AB3265" i="9"/>
  <c r="AA3265" i="9"/>
  <c r="Y3266" i="9"/>
  <c r="Z3266" i="9" s="1"/>
  <c r="X3268" i="9" l="1"/>
  <c r="AD3265" i="9"/>
  <c r="V3269" i="9"/>
  <c r="W3269" i="9" s="1"/>
  <c r="S3269" i="9"/>
  <c r="X3269" i="9" s="1"/>
  <c r="AB3266" i="9"/>
  <c r="AA3266" i="9"/>
  <c r="Y3267" i="9"/>
  <c r="Z3267" i="9" s="1"/>
  <c r="R3270" i="9"/>
  <c r="AD3266" i="9" l="1"/>
  <c r="V3270" i="9"/>
  <c r="W3270" i="9" s="1"/>
  <c r="X3270" i="9" s="1"/>
  <c r="S3270" i="9"/>
  <c r="R3271" i="9"/>
  <c r="AB3267" i="9"/>
  <c r="AA3267" i="9"/>
  <c r="Y3268" i="9"/>
  <c r="Z3268" i="9" s="1"/>
  <c r="AD3267" i="9" l="1"/>
  <c r="V3271" i="9"/>
  <c r="W3271" i="9" s="1"/>
  <c r="S3271" i="9"/>
  <c r="AA3268" i="9"/>
  <c r="AB3268" i="9"/>
  <c r="R3272" i="9"/>
  <c r="Y3269" i="9"/>
  <c r="Z3269" i="9" s="1"/>
  <c r="X3271" i="9" l="1"/>
  <c r="AD3268" i="9"/>
  <c r="V3272" i="9"/>
  <c r="W3272" i="9" s="1"/>
  <c r="X3272" i="9" s="1"/>
  <c r="S3272" i="9"/>
  <c r="Y3270" i="9"/>
  <c r="Z3270" i="9" s="1"/>
  <c r="AB3269" i="9"/>
  <c r="AA3269" i="9"/>
  <c r="R3273" i="9"/>
  <c r="AD3269" i="9" l="1"/>
  <c r="V3273" i="9"/>
  <c r="W3273" i="9" s="1"/>
  <c r="S3273" i="9"/>
  <c r="X3273" i="9" s="1"/>
  <c r="AA3270" i="9"/>
  <c r="AB3270" i="9"/>
  <c r="R3274" i="9"/>
  <c r="Y3271" i="9"/>
  <c r="Z3271" i="9" s="1"/>
  <c r="AD3270" i="9" l="1"/>
  <c r="V3274" i="9"/>
  <c r="W3274" i="9" s="1"/>
  <c r="S3274" i="9"/>
  <c r="AB3271" i="9"/>
  <c r="AA3271" i="9"/>
  <c r="Y3272" i="9"/>
  <c r="Z3272" i="9" s="1"/>
  <c r="R3275" i="9"/>
  <c r="X3274" i="9" l="1"/>
  <c r="AD3271" i="9"/>
  <c r="S3275" i="9"/>
  <c r="V3275" i="9"/>
  <c r="W3275" i="9" s="1"/>
  <c r="AB3272" i="9"/>
  <c r="AA3272" i="9"/>
  <c r="R3276" i="9"/>
  <c r="Y3273" i="9"/>
  <c r="Z3273" i="9" s="1"/>
  <c r="X3275" i="9" l="1"/>
  <c r="AD3272" i="9"/>
  <c r="V3276" i="9"/>
  <c r="W3276" i="9" s="1"/>
  <c r="S3276" i="9"/>
  <c r="AB3273" i="9"/>
  <c r="AA3273" i="9"/>
  <c r="R3277" i="9"/>
  <c r="Y3274" i="9"/>
  <c r="Z3274" i="9" s="1"/>
  <c r="X3276" i="9" l="1"/>
  <c r="AD3273" i="9"/>
  <c r="V3277" i="9"/>
  <c r="W3277" i="9" s="1"/>
  <c r="S3277" i="9"/>
  <c r="AB3274" i="9"/>
  <c r="AA3274" i="9"/>
  <c r="Y3275" i="9"/>
  <c r="Z3275" i="9" s="1"/>
  <c r="R3278" i="9"/>
  <c r="X3277" i="9" l="1"/>
  <c r="AD3274" i="9"/>
  <c r="V3278" i="9"/>
  <c r="W3278" i="9" s="1"/>
  <c r="S3278" i="9"/>
  <c r="AB3275" i="9"/>
  <c r="AA3275" i="9"/>
  <c r="Y3276" i="9"/>
  <c r="Z3276" i="9" s="1"/>
  <c r="R3279" i="9"/>
  <c r="X3278" i="9" l="1"/>
  <c r="AD3275" i="9"/>
  <c r="V3279" i="9"/>
  <c r="W3279" i="9" s="1"/>
  <c r="X3279" i="9" s="1"/>
  <c r="S3279" i="9"/>
  <c r="R3280" i="9"/>
  <c r="AB3276" i="9"/>
  <c r="AA3276" i="9"/>
  <c r="Y3277" i="9"/>
  <c r="Z3277" i="9" s="1"/>
  <c r="AD3276" i="9" l="1"/>
  <c r="V3280" i="9"/>
  <c r="W3280" i="9" s="1"/>
  <c r="S3280" i="9"/>
  <c r="R3281" i="9"/>
  <c r="AB3277" i="9"/>
  <c r="AA3277" i="9"/>
  <c r="Y3278" i="9"/>
  <c r="Z3278" i="9" s="1"/>
  <c r="X3280" i="9" l="1"/>
  <c r="AD3277" i="9"/>
  <c r="V3281" i="9"/>
  <c r="W3281" i="9" s="1"/>
  <c r="S3281" i="9"/>
  <c r="X3281" i="9" s="1"/>
  <c r="AA3278" i="9"/>
  <c r="AB3278" i="9"/>
  <c r="Y3279" i="9"/>
  <c r="Z3279" i="9" s="1"/>
  <c r="R3282" i="9"/>
  <c r="AD3278" i="9" l="1"/>
  <c r="V3282" i="9"/>
  <c r="W3282" i="9" s="1"/>
  <c r="S3282" i="9"/>
  <c r="R3283" i="9"/>
  <c r="AB3279" i="9"/>
  <c r="AA3279" i="9"/>
  <c r="Y3280" i="9"/>
  <c r="Z3280" i="9" s="1"/>
  <c r="X3282" i="9" l="1"/>
  <c r="AD3279" i="9"/>
  <c r="V3283" i="9"/>
  <c r="W3283" i="9" s="1"/>
  <c r="S3283" i="9"/>
  <c r="AB3280" i="9"/>
  <c r="AA3280" i="9"/>
  <c r="Y3281" i="9"/>
  <c r="Z3281" i="9" s="1"/>
  <c r="R3284" i="9"/>
  <c r="X3283" i="9" l="1"/>
  <c r="AD3280" i="9"/>
  <c r="V3284" i="9"/>
  <c r="W3284" i="9" s="1"/>
  <c r="X3284" i="9" s="1"/>
  <c r="S3284" i="9"/>
  <c r="AB3281" i="9"/>
  <c r="AA3281" i="9"/>
  <c r="Y3282" i="9"/>
  <c r="Z3282" i="9" s="1"/>
  <c r="R3285" i="9"/>
  <c r="AD3281" i="9" l="1"/>
  <c r="V3285" i="9"/>
  <c r="W3285" i="9" s="1"/>
  <c r="S3285" i="9"/>
  <c r="X3285" i="9" s="1"/>
  <c r="AB3282" i="9"/>
  <c r="AA3282" i="9"/>
  <c r="R3286" i="9"/>
  <c r="Y3283" i="9"/>
  <c r="Z3283" i="9" s="1"/>
  <c r="AD3282" i="9" l="1"/>
  <c r="S3286" i="9"/>
  <c r="V3286" i="9"/>
  <c r="W3286" i="9" s="1"/>
  <c r="X3286" i="9" s="1"/>
  <c r="R3287" i="9"/>
  <c r="Y3284" i="9"/>
  <c r="Z3284" i="9" s="1"/>
  <c r="AB3283" i="9"/>
  <c r="AA3283" i="9"/>
  <c r="AD3283" i="9" l="1"/>
  <c r="V3287" i="9"/>
  <c r="W3287" i="9" s="1"/>
  <c r="S3287" i="9"/>
  <c r="AB3284" i="9"/>
  <c r="AA3284" i="9"/>
  <c r="Y3285" i="9"/>
  <c r="Z3285" i="9" s="1"/>
  <c r="R3288" i="9"/>
  <c r="X3287" i="9" l="1"/>
  <c r="AD3284" i="9"/>
  <c r="V3288" i="9"/>
  <c r="W3288" i="9" s="1"/>
  <c r="S3288" i="9"/>
  <c r="AB3285" i="9"/>
  <c r="AA3285" i="9"/>
  <c r="R3289" i="9"/>
  <c r="Y3286" i="9"/>
  <c r="Z3286" i="9" s="1"/>
  <c r="X3288" i="9" l="1"/>
  <c r="AD3285" i="9"/>
  <c r="V3289" i="9"/>
  <c r="W3289" i="9" s="1"/>
  <c r="S3289" i="9"/>
  <c r="Y3287" i="9"/>
  <c r="Z3287" i="9" s="1"/>
  <c r="AA3286" i="9"/>
  <c r="AB3286" i="9"/>
  <c r="R3290" i="9"/>
  <c r="X3289" i="9" l="1"/>
  <c r="AD3286" i="9"/>
  <c r="V3290" i="9"/>
  <c r="W3290" i="9" s="1"/>
  <c r="S3290" i="9"/>
  <c r="R3291" i="9"/>
  <c r="Y3288" i="9"/>
  <c r="Z3288" i="9" s="1"/>
  <c r="AB3287" i="9"/>
  <c r="AA3287" i="9"/>
  <c r="X3290" i="9" l="1"/>
  <c r="AD3287" i="9"/>
  <c r="V3291" i="9"/>
  <c r="W3291" i="9" s="1"/>
  <c r="S3291" i="9"/>
  <c r="AB3288" i="9"/>
  <c r="AA3288" i="9"/>
  <c r="Y3289" i="9"/>
  <c r="Z3289" i="9" s="1"/>
  <c r="R3292" i="9"/>
  <c r="X3291" i="9" l="1"/>
  <c r="AD3288" i="9"/>
  <c r="V3292" i="9"/>
  <c r="W3292" i="9" s="1"/>
  <c r="S3292" i="9"/>
  <c r="AB3289" i="9"/>
  <c r="AA3289" i="9"/>
  <c r="Y3290" i="9"/>
  <c r="Z3290" i="9" s="1"/>
  <c r="R3293" i="9"/>
  <c r="X3292" i="9" l="1"/>
  <c r="AD3289" i="9"/>
  <c r="V3293" i="9"/>
  <c r="W3293" i="9" s="1"/>
  <c r="S3293" i="9"/>
  <c r="X3293" i="9" s="1"/>
  <c r="AB3290" i="9"/>
  <c r="AA3290" i="9"/>
  <c r="R3294" i="9"/>
  <c r="Y3291" i="9"/>
  <c r="Z3291" i="9" s="1"/>
  <c r="AD3290" i="9" l="1"/>
  <c r="V3294" i="9"/>
  <c r="W3294" i="9" s="1"/>
  <c r="X3294" i="9" s="1"/>
  <c r="S3294" i="9"/>
  <c r="AB3291" i="9"/>
  <c r="AA3291" i="9"/>
  <c r="R3295" i="9"/>
  <c r="Y3292" i="9"/>
  <c r="Z3292" i="9" s="1"/>
  <c r="AD3291" i="9" l="1"/>
  <c r="V3295" i="9"/>
  <c r="W3295" i="9" s="1"/>
  <c r="S3295" i="9"/>
  <c r="AB3292" i="9"/>
  <c r="AA3292" i="9"/>
  <c r="R3296" i="9"/>
  <c r="Y3293" i="9"/>
  <c r="Z3293" i="9" s="1"/>
  <c r="X3295" i="9" l="1"/>
  <c r="AD3292" i="9"/>
  <c r="V3296" i="9"/>
  <c r="W3296" i="9" s="1"/>
  <c r="S3296" i="9"/>
  <c r="Y3294" i="9"/>
  <c r="Z3294" i="9" s="1"/>
  <c r="AB3293" i="9"/>
  <c r="AA3293" i="9"/>
  <c r="R3297" i="9"/>
  <c r="X3296" i="9" l="1"/>
  <c r="AD3293" i="9"/>
  <c r="V3297" i="9"/>
  <c r="W3297" i="9" s="1"/>
  <c r="S3297" i="9"/>
  <c r="AA3294" i="9"/>
  <c r="AB3294" i="9"/>
  <c r="R3298" i="9"/>
  <c r="Y3295" i="9"/>
  <c r="Z3295" i="9" s="1"/>
  <c r="X3297" i="9" l="1"/>
  <c r="AD3294" i="9"/>
  <c r="V3298" i="9"/>
  <c r="W3298" i="9" s="1"/>
  <c r="S3298" i="9"/>
  <c r="AB3295" i="9"/>
  <c r="AA3295" i="9"/>
  <c r="R3299" i="9"/>
  <c r="Y3296" i="9"/>
  <c r="Z3296" i="9" s="1"/>
  <c r="X3298" i="9" l="1"/>
  <c r="AD3295" i="9"/>
  <c r="V3299" i="9"/>
  <c r="W3299" i="9" s="1"/>
  <c r="S3299" i="9"/>
  <c r="AB3296" i="9"/>
  <c r="AA3296" i="9"/>
  <c r="R3300" i="9"/>
  <c r="Y3297" i="9"/>
  <c r="Z3297" i="9" s="1"/>
  <c r="X3299" i="9" l="1"/>
  <c r="AD3296" i="9"/>
  <c r="V3300" i="9"/>
  <c r="W3300" i="9" s="1"/>
  <c r="X3300" i="9" s="1"/>
  <c r="S3300" i="9"/>
  <c r="AB3297" i="9"/>
  <c r="AA3297" i="9"/>
  <c r="R3301" i="9"/>
  <c r="Y3298" i="9"/>
  <c r="Z3298" i="9" s="1"/>
  <c r="AD3297" i="9" l="1"/>
  <c r="V3301" i="9"/>
  <c r="W3301" i="9" s="1"/>
  <c r="S3301" i="9"/>
  <c r="X3301" i="9" s="1"/>
  <c r="AB3298" i="9"/>
  <c r="AA3298" i="9"/>
  <c r="R3302" i="9"/>
  <c r="Y3299" i="9"/>
  <c r="Z3299" i="9" s="1"/>
  <c r="AD3298" i="9" l="1"/>
  <c r="V3302" i="9"/>
  <c r="W3302" i="9" s="1"/>
  <c r="S3302" i="9"/>
  <c r="AB3299" i="9"/>
  <c r="AA3299" i="9"/>
  <c r="R3303" i="9"/>
  <c r="Y3300" i="9"/>
  <c r="Z3300" i="9" s="1"/>
  <c r="X3302" i="9" l="1"/>
  <c r="AD3299" i="9"/>
  <c r="V3303" i="9"/>
  <c r="W3303" i="9" s="1"/>
  <c r="S3303" i="9"/>
  <c r="Y3301" i="9"/>
  <c r="Z3301" i="9" s="1"/>
  <c r="R3304" i="9"/>
  <c r="AB3300" i="9"/>
  <c r="AA3300" i="9"/>
  <c r="X3303" i="9" l="1"/>
  <c r="AD3300" i="9"/>
  <c r="V3304" i="9"/>
  <c r="W3304" i="9" s="1"/>
  <c r="S3304" i="9"/>
  <c r="AB3301" i="9"/>
  <c r="AA3301" i="9"/>
  <c r="R3305" i="9"/>
  <c r="Y3302" i="9"/>
  <c r="Z3302" i="9" s="1"/>
  <c r="X3304" i="9" l="1"/>
  <c r="AD3301" i="9"/>
  <c r="V3305" i="9"/>
  <c r="W3305" i="9" s="1"/>
  <c r="S3305" i="9"/>
  <c r="X3305" i="9" s="1"/>
  <c r="AA3302" i="9"/>
  <c r="AB3302" i="9"/>
  <c r="Y3303" i="9"/>
  <c r="Z3303" i="9" s="1"/>
  <c r="R3306" i="9"/>
  <c r="AD3302" i="9" l="1"/>
  <c r="V3306" i="9"/>
  <c r="W3306" i="9" s="1"/>
  <c r="S3306" i="9"/>
  <c r="AB3303" i="9"/>
  <c r="AA3303" i="9"/>
  <c r="R3307" i="9"/>
  <c r="Y3304" i="9"/>
  <c r="Z3304" i="9" s="1"/>
  <c r="X3306" i="9" l="1"/>
  <c r="AD3303" i="9"/>
  <c r="V3307" i="9"/>
  <c r="W3307" i="9" s="1"/>
  <c r="S3307" i="9"/>
  <c r="AB3304" i="9"/>
  <c r="AA3304" i="9"/>
  <c r="R3308" i="9"/>
  <c r="Y3305" i="9"/>
  <c r="Z3305" i="9" s="1"/>
  <c r="X3307" i="9" l="1"/>
  <c r="AD3304" i="9"/>
  <c r="V3308" i="9"/>
  <c r="W3308" i="9" s="1"/>
  <c r="S3308" i="9"/>
  <c r="AB3305" i="9"/>
  <c r="AA3305" i="9"/>
  <c r="Y3306" i="9"/>
  <c r="Z3306" i="9" s="1"/>
  <c r="R3309" i="9"/>
  <c r="X3308" i="9" l="1"/>
  <c r="AD3305" i="9"/>
  <c r="V3309" i="9"/>
  <c r="W3309" i="9" s="1"/>
  <c r="S3309" i="9"/>
  <c r="AB3306" i="9"/>
  <c r="AA3306" i="9"/>
  <c r="R3310" i="9"/>
  <c r="Y3307" i="9"/>
  <c r="Z3307" i="9" s="1"/>
  <c r="X3309" i="9" l="1"/>
  <c r="AD3306" i="9"/>
  <c r="V3310" i="9"/>
  <c r="W3310" i="9" s="1"/>
  <c r="X3310" i="9" s="1"/>
  <c r="S3310" i="9"/>
  <c r="AB3307" i="9"/>
  <c r="AA3307" i="9"/>
  <c r="R3311" i="9"/>
  <c r="Y3308" i="9"/>
  <c r="Z3308" i="9" s="1"/>
  <c r="AD3307" i="9" l="1"/>
  <c r="V3311" i="9"/>
  <c r="W3311" i="9" s="1"/>
  <c r="S3311" i="9"/>
  <c r="AB3308" i="9"/>
  <c r="AA3308" i="9"/>
  <c r="Y3309" i="9"/>
  <c r="Z3309" i="9" s="1"/>
  <c r="R3312" i="9"/>
  <c r="X3311" i="9" l="1"/>
  <c r="AD3308" i="9"/>
  <c r="V3312" i="9"/>
  <c r="W3312" i="9" s="1"/>
  <c r="S3312" i="9"/>
  <c r="AB3309" i="9"/>
  <c r="AA3309" i="9"/>
  <c r="Y3310" i="9"/>
  <c r="Z3310" i="9" s="1"/>
  <c r="R3313" i="9"/>
  <c r="X3312" i="9" l="1"/>
  <c r="AD3309" i="9"/>
  <c r="V3313" i="9"/>
  <c r="W3313" i="9" s="1"/>
  <c r="S3313" i="9"/>
  <c r="X3313" i="9" s="1"/>
  <c r="AA3310" i="9"/>
  <c r="AB3310" i="9"/>
  <c r="R3314" i="9"/>
  <c r="Y3311" i="9"/>
  <c r="Z3311" i="9" s="1"/>
  <c r="AD3310" i="9" l="1"/>
  <c r="V3314" i="9"/>
  <c r="W3314" i="9" s="1"/>
  <c r="S3314" i="9"/>
  <c r="AA3311" i="9"/>
  <c r="AB3311" i="9"/>
  <c r="R3315" i="9"/>
  <c r="Y3312" i="9"/>
  <c r="Z3312" i="9" s="1"/>
  <c r="X3314" i="9" l="1"/>
  <c r="AD3311" i="9"/>
  <c r="V3315" i="9"/>
  <c r="W3315" i="9" s="1"/>
  <c r="S3315" i="9"/>
  <c r="Y3313" i="9"/>
  <c r="Z3313" i="9" s="1"/>
  <c r="R3316" i="9"/>
  <c r="AA3312" i="9"/>
  <c r="AB3312" i="9"/>
  <c r="X3315" i="9" l="1"/>
  <c r="AD3312" i="9"/>
  <c r="V3316" i="9"/>
  <c r="W3316" i="9" s="1"/>
  <c r="X3316" i="9" s="1"/>
  <c r="S3316" i="9"/>
  <c r="AB3313" i="9"/>
  <c r="AA3313" i="9"/>
  <c r="R3317" i="9"/>
  <c r="Y3314" i="9"/>
  <c r="Z3314" i="9" s="1"/>
  <c r="AD3313" i="9" l="1"/>
  <c r="V3317" i="9"/>
  <c r="W3317" i="9" s="1"/>
  <c r="S3317" i="9"/>
  <c r="X3317" i="9" s="1"/>
  <c r="AB3314" i="9"/>
  <c r="AA3314" i="9"/>
  <c r="R3318" i="9"/>
  <c r="Y3315" i="9"/>
  <c r="Z3315" i="9" s="1"/>
  <c r="AD3314" i="9" l="1"/>
  <c r="V3318" i="9"/>
  <c r="W3318" i="9" s="1"/>
  <c r="S3318" i="9"/>
  <c r="AA3315" i="9"/>
  <c r="AB3315" i="9"/>
  <c r="R3319" i="9"/>
  <c r="Y3316" i="9"/>
  <c r="Z3316" i="9" s="1"/>
  <c r="X3318" i="9" l="1"/>
  <c r="AD3315" i="9"/>
  <c r="V3319" i="9"/>
  <c r="W3319" i="9" s="1"/>
  <c r="S3319" i="9"/>
  <c r="X3319" i="9" s="1"/>
  <c r="Y3317" i="9"/>
  <c r="Z3317" i="9" s="1"/>
  <c r="AB3316" i="9"/>
  <c r="AA3316" i="9"/>
  <c r="R3320" i="9"/>
  <c r="AD3316" i="9" l="1"/>
  <c r="V3320" i="9"/>
  <c r="W3320" i="9" s="1"/>
  <c r="X3320" i="9" s="1"/>
  <c r="S3320" i="9"/>
  <c r="AA3317" i="9"/>
  <c r="AB3317" i="9"/>
  <c r="Y3318" i="9"/>
  <c r="Z3318" i="9" s="1"/>
  <c r="R3321" i="9"/>
  <c r="AD3317" i="9" l="1"/>
  <c r="V3321" i="9"/>
  <c r="W3321" i="9" s="1"/>
  <c r="S3321" i="9"/>
  <c r="AA3318" i="9"/>
  <c r="AB3318" i="9"/>
  <c r="R3322" i="9"/>
  <c r="Y3319" i="9"/>
  <c r="Z3319" i="9" s="1"/>
  <c r="X3321" i="9" l="1"/>
  <c r="AD3318" i="9"/>
  <c r="V3322" i="9"/>
  <c r="W3322" i="9" s="1"/>
  <c r="S3322" i="9"/>
  <c r="Y3320" i="9"/>
  <c r="Z3320" i="9" s="1"/>
  <c r="AB3319" i="9"/>
  <c r="AA3319" i="9"/>
  <c r="R3323" i="9"/>
  <c r="X3322" i="9" l="1"/>
  <c r="AD3319" i="9"/>
  <c r="V3323" i="9"/>
  <c r="W3323" i="9" s="1"/>
  <c r="S3323" i="9"/>
  <c r="X3323" i="9" s="1"/>
  <c r="R3324" i="9"/>
  <c r="Y3321" i="9"/>
  <c r="Z3321" i="9" s="1"/>
  <c r="AB3320" i="9"/>
  <c r="AA3320" i="9"/>
  <c r="AD3320" i="9" l="1"/>
  <c r="V3324" i="9"/>
  <c r="W3324" i="9" s="1"/>
  <c r="S3324" i="9"/>
  <c r="AB3321" i="9"/>
  <c r="AA3321" i="9"/>
  <c r="R3325" i="9"/>
  <c r="Y3322" i="9"/>
  <c r="Z3322" i="9" s="1"/>
  <c r="X3324" i="9" l="1"/>
  <c r="AD3321" i="9"/>
  <c r="V3325" i="9"/>
  <c r="W3325" i="9" s="1"/>
  <c r="S3325" i="9"/>
  <c r="X3325" i="9" s="1"/>
  <c r="AB3322" i="9"/>
  <c r="AA3322" i="9"/>
  <c r="R3326" i="9"/>
  <c r="Y3323" i="9"/>
  <c r="Z3323" i="9" s="1"/>
  <c r="AD3322" i="9" l="1"/>
  <c r="V3326" i="9"/>
  <c r="W3326" i="9" s="1"/>
  <c r="X3326" i="9" s="1"/>
  <c r="S3326" i="9"/>
  <c r="R3327" i="9"/>
  <c r="AB3323" i="9"/>
  <c r="AA3323" i="9"/>
  <c r="Y3324" i="9"/>
  <c r="Z3324" i="9" s="1"/>
  <c r="AD3323" i="9" l="1"/>
  <c r="V3327" i="9"/>
  <c r="W3327" i="9" s="1"/>
  <c r="S3327" i="9"/>
  <c r="Y3325" i="9"/>
  <c r="Z3325" i="9" s="1"/>
  <c r="R3328" i="9"/>
  <c r="AB3324" i="9"/>
  <c r="AA3324" i="9"/>
  <c r="X3327" i="9" l="1"/>
  <c r="AD3324" i="9"/>
  <c r="V3328" i="9"/>
  <c r="W3328" i="9" s="1"/>
  <c r="S3328" i="9"/>
  <c r="AB3325" i="9"/>
  <c r="AA3325" i="9"/>
  <c r="R3329" i="9"/>
  <c r="Y3326" i="9"/>
  <c r="Z3326" i="9" s="1"/>
  <c r="X3328" i="9" l="1"/>
  <c r="AD3325" i="9"/>
  <c r="V3329" i="9"/>
  <c r="W3329" i="9" s="1"/>
  <c r="S3329" i="9"/>
  <c r="X3329" i="9" s="1"/>
  <c r="AA3326" i="9"/>
  <c r="AB3326" i="9"/>
  <c r="R3330" i="9"/>
  <c r="Y3327" i="9"/>
  <c r="Z3327" i="9" s="1"/>
  <c r="AD3326" i="9" l="1"/>
  <c r="V3330" i="9"/>
  <c r="W3330" i="9" s="1"/>
  <c r="S3330" i="9"/>
  <c r="AB3327" i="9"/>
  <c r="AA3327" i="9"/>
  <c r="Y3328" i="9"/>
  <c r="Z3328" i="9" s="1"/>
  <c r="R3331" i="9"/>
  <c r="X3330" i="9" l="1"/>
  <c r="AD3327" i="9"/>
  <c r="V3331" i="9"/>
  <c r="W3331" i="9" s="1"/>
  <c r="S3331" i="9"/>
  <c r="X3331" i="9" s="1"/>
  <c r="AB3328" i="9"/>
  <c r="AA3328" i="9"/>
  <c r="Y3329" i="9"/>
  <c r="Z3329" i="9" s="1"/>
  <c r="R3332" i="9"/>
  <c r="AD3328" i="9" l="1"/>
  <c r="V3332" i="9"/>
  <c r="W3332" i="9" s="1"/>
  <c r="S3332" i="9"/>
  <c r="AB3329" i="9"/>
  <c r="AA3329" i="9"/>
  <c r="R3333" i="9"/>
  <c r="Y3330" i="9"/>
  <c r="Z3330" i="9" s="1"/>
  <c r="X3332" i="9" l="1"/>
  <c r="AD3329" i="9"/>
  <c r="V3333" i="9"/>
  <c r="W3333" i="9" s="1"/>
  <c r="S3333" i="9"/>
  <c r="AA3330" i="9"/>
  <c r="AB3330" i="9"/>
  <c r="R3334" i="9"/>
  <c r="Y3331" i="9"/>
  <c r="Z3331" i="9" s="1"/>
  <c r="X3333" i="9" l="1"/>
  <c r="AD3330" i="9"/>
  <c r="V3334" i="9"/>
  <c r="W3334" i="9" s="1"/>
  <c r="X3334" i="9" s="1"/>
  <c r="S3334" i="9"/>
  <c r="AB3331" i="9"/>
  <c r="AA3331" i="9"/>
  <c r="R3335" i="9"/>
  <c r="Y3332" i="9"/>
  <c r="Z3332" i="9" s="1"/>
  <c r="AD3331" i="9" l="1"/>
  <c r="V3335" i="9"/>
  <c r="W3335" i="9" s="1"/>
  <c r="S3335" i="9"/>
  <c r="AB3332" i="9"/>
  <c r="AA3332" i="9"/>
  <c r="R3336" i="9"/>
  <c r="Y3333" i="9"/>
  <c r="Z3333" i="9" s="1"/>
  <c r="X3335" i="9" l="1"/>
  <c r="AD3332" i="9"/>
  <c r="V3336" i="9"/>
  <c r="W3336" i="9" s="1"/>
  <c r="X3336" i="9" s="1"/>
  <c r="S3336" i="9"/>
  <c r="AB3333" i="9"/>
  <c r="AA3333" i="9"/>
  <c r="Y3334" i="9"/>
  <c r="Z3334" i="9" s="1"/>
  <c r="R3337" i="9"/>
  <c r="AD3333" i="9" l="1"/>
  <c r="V3337" i="9"/>
  <c r="W3337" i="9" s="1"/>
  <c r="S3337" i="9"/>
  <c r="X3337" i="9" s="1"/>
  <c r="AB3334" i="9"/>
  <c r="AA3334" i="9"/>
  <c r="R3338" i="9"/>
  <c r="Y3335" i="9"/>
  <c r="Z3335" i="9" s="1"/>
  <c r="AD3334" i="9" l="1"/>
  <c r="V3338" i="9"/>
  <c r="W3338" i="9" s="1"/>
  <c r="S3338" i="9"/>
  <c r="AB3335" i="9"/>
  <c r="AA3335" i="9"/>
  <c r="R3339" i="9"/>
  <c r="Y3336" i="9"/>
  <c r="Z3336" i="9" s="1"/>
  <c r="X3338" i="9" l="1"/>
  <c r="AD3335" i="9"/>
  <c r="V3339" i="9"/>
  <c r="W3339" i="9" s="1"/>
  <c r="S3339" i="9"/>
  <c r="R3340" i="9"/>
  <c r="AB3336" i="9"/>
  <c r="AA3336" i="9"/>
  <c r="Y3337" i="9"/>
  <c r="Z3337" i="9" s="1"/>
  <c r="X3339" i="9" l="1"/>
  <c r="AD3336" i="9"/>
  <c r="V3340" i="9"/>
  <c r="W3340" i="9" s="1"/>
  <c r="S3340" i="9"/>
  <c r="AB3337" i="9"/>
  <c r="AA3337" i="9"/>
  <c r="Y3338" i="9"/>
  <c r="Z3338" i="9" s="1"/>
  <c r="R3341" i="9"/>
  <c r="X3340" i="9" l="1"/>
  <c r="AD3337" i="9"/>
  <c r="V3341" i="9"/>
  <c r="W3341" i="9" s="1"/>
  <c r="S3341" i="9"/>
  <c r="X3341" i="9" s="1"/>
  <c r="R3342" i="9"/>
  <c r="AA3338" i="9"/>
  <c r="AB3338" i="9"/>
  <c r="Y3339" i="9"/>
  <c r="Z3339" i="9" s="1"/>
  <c r="AD3338" i="9" l="1"/>
  <c r="V3342" i="9"/>
  <c r="W3342" i="9" s="1"/>
  <c r="X3342" i="9" s="1"/>
  <c r="S3342" i="9"/>
  <c r="AB3339" i="9"/>
  <c r="AA3339" i="9"/>
  <c r="Y3340" i="9"/>
  <c r="Z3340" i="9" s="1"/>
  <c r="R3343" i="9"/>
  <c r="AD3339" i="9" l="1"/>
  <c r="V3343" i="9"/>
  <c r="W3343" i="9" s="1"/>
  <c r="S3343" i="9"/>
  <c r="AB3340" i="9"/>
  <c r="AA3340" i="9"/>
  <c r="R3344" i="9"/>
  <c r="Y3341" i="9"/>
  <c r="Z3341" i="9" s="1"/>
  <c r="X3343" i="9" l="1"/>
  <c r="AD3340" i="9"/>
  <c r="V3344" i="9"/>
  <c r="W3344" i="9" s="1"/>
  <c r="X3344" i="9" s="1"/>
  <c r="S3344" i="9"/>
  <c r="Y3342" i="9"/>
  <c r="Z3342" i="9" s="1"/>
  <c r="AB3341" i="9"/>
  <c r="AA3341" i="9"/>
  <c r="R3345" i="9"/>
  <c r="AD3341" i="9" l="1"/>
  <c r="V3345" i="9"/>
  <c r="W3345" i="9" s="1"/>
  <c r="S3345" i="9"/>
  <c r="AA3342" i="9"/>
  <c r="AB3342" i="9"/>
  <c r="R3346" i="9"/>
  <c r="Y3343" i="9"/>
  <c r="Z3343" i="9" s="1"/>
  <c r="X3345" i="9" l="1"/>
  <c r="AD3342" i="9"/>
  <c r="V3346" i="9"/>
  <c r="W3346" i="9" s="1"/>
  <c r="S3346" i="9"/>
  <c r="R3347" i="9"/>
  <c r="AB3343" i="9"/>
  <c r="AA3343" i="9"/>
  <c r="Y3344" i="9"/>
  <c r="Z3344" i="9" s="1"/>
  <c r="X3346" i="9" l="1"/>
  <c r="AD3343" i="9"/>
  <c r="V3347" i="9"/>
  <c r="W3347" i="9" s="1"/>
  <c r="S3347" i="9"/>
  <c r="R3348" i="9"/>
  <c r="Y3345" i="9"/>
  <c r="Z3345" i="9" s="1"/>
  <c r="AB3344" i="9"/>
  <c r="AA3344" i="9"/>
  <c r="X3347" i="9" l="1"/>
  <c r="AD3344" i="9"/>
  <c r="V3348" i="9"/>
  <c r="W3348" i="9" s="1"/>
  <c r="X3348" i="9" s="1"/>
  <c r="S3348" i="9"/>
  <c r="AB3345" i="9"/>
  <c r="AA3345" i="9"/>
  <c r="R3349" i="9"/>
  <c r="Y3346" i="9"/>
  <c r="Z3346" i="9" s="1"/>
  <c r="AD3345" i="9" l="1"/>
  <c r="V3349" i="9"/>
  <c r="W3349" i="9" s="1"/>
  <c r="S3349" i="9"/>
  <c r="X3349" i="9" s="1"/>
  <c r="AA3346" i="9"/>
  <c r="AB3346" i="9"/>
  <c r="R3350" i="9"/>
  <c r="Y3347" i="9"/>
  <c r="Z3347" i="9" s="1"/>
  <c r="AD3346" i="9" l="1"/>
  <c r="V3350" i="9"/>
  <c r="W3350" i="9" s="1"/>
  <c r="S3350" i="9"/>
  <c r="AB3347" i="9"/>
  <c r="AA3347" i="9"/>
  <c r="R3351" i="9"/>
  <c r="Y3348" i="9"/>
  <c r="Z3348" i="9" s="1"/>
  <c r="X3350" i="9" l="1"/>
  <c r="AD3347" i="9"/>
  <c r="V3351" i="9"/>
  <c r="W3351" i="9" s="1"/>
  <c r="S3351" i="9"/>
  <c r="X3351" i="9" s="1"/>
  <c r="AB3348" i="9"/>
  <c r="AA3348" i="9"/>
  <c r="Y3349" i="9"/>
  <c r="Z3349" i="9" s="1"/>
  <c r="R3352" i="9"/>
  <c r="AD3348" i="9" l="1"/>
  <c r="V3352" i="9"/>
  <c r="W3352" i="9" s="1"/>
  <c r="X3352" i="9" s="1"/>
  <c r="S3352" i="9"/>
  <c r="R3353" i="9"/>
  <c r="AB3349" i="9"/>
  <c r="AA3349" i="9"/>
  <c r="Y3350" i="9"/>
  <c r="Z3350" i="9" s="1"/>
  <c r="AD3349" i="9" l="1"/>
  <c r="V3353" i="9"/>
  <c r="W3353" i="9" s="1"/>
  <c r="S3353" i="9"/>
  <c r="AB3350" i="9"/>
  <c r="AA3350" i="9"/>
  <c r="R3354" i="9"/>
  <c r="Y3351" i="9"/>
  <c r="Z3351" i="9" s="1"/>
  <c r="X3353" i="9" l="1"/>
  <c r="AD3350" i="9"/>
  <c r="V3354" i="9"/>
  <c r="W3354" i="9" s="1"/>
  <c r="X3354" i="9" s="1"/>
  <c r="S3354" i="9"/>
  <c r="AB3351" i="9"/>
  <c r="AA3351" i="9"/>
  <c r="R3355" i="9"/>
  <c r="Y3352" i="9"/>
  <c r="Z3352" i="9" s="1"/>
  <c r="AD3351" i="9" l="1"/>
  <c r="V3355" i="9"/>
  <c r="W3355" i="9" s="1"/>
  <c r="S3355" i="9"/>
  <c r="Y3353" i="9"/>
  <c r="Z3353" i="9" s="1"/>
  <c r="R3356" i="9"/>
  <c r="AA3352" i="9"/>
  <c r="AB3352" i="9"/>
  <c r="X3355" i="9" l="1"/>
  <c r="AD3352" i="9"/>
  <c r="V3356" i="9"/>
  <c r="W3356" i="9" s="1"/>
  <c r="X3356" i="9" s="1"/>
  <c r="S3356" i="9"/>
  <c r="AB3353" i="9"/>
  <c r="AA3353" i="9"/>
  <c r="R3357" i="9"/>
  <c r="Y3354" i="9"/>
  <c r="Z3354" i="9" s="1"/>
  <c r="AD3353" i="9" l="1"/>
  <c r="V3357" i="9"/>
  <c r="W3357" i="9" s="1"/>
  <c r="S3357" i="9"/>
  <c r="AA3354" i="9"/>
  <c r="AB3354" i="9"/>
  <c r="R3358" i="9"/>
  <c r="Y3355" i="9"/>
  <c r="Z3355" i="9" s="1"/>
  <c r="X3357" i="9" l="1"/>
  <c r="AD3354" i="9"/>
  <c r="V3358" i="9"/>
  <c r="W3358" i="9" s="1"/>
  <c r="S3358" i="9"/>
  <c r="AB3355" i="9"/>
  <c r="AA3355" i="9"/>
  <c r="R3359" i="9"/>
  <c r="Y3356" i="9"/>
  <c r="Z3356" i="9" s="1"/>
  <c r="X3358" i="9" l="1"/>
  <c r="AD3355" i="9"/>
  <c r="V3359" i="9"/>
  <c r="W3359" i="9" s="1"/>
  <c r="S3359" i="9"/>
  <c r="X3359" i="9" s="1"/>
  <c r="AB3356" i="9"/>
  <c r="AA3356" i="9"/>
  <c r="R3360" i="9"/>
  <c r="Y3357" i="9"/>
  <c r="Z3357" i="9" s="1"/>
  <c r="AD3356" i="9" l="1"/>
  <c r="V3360" i="9"/>
  <c r="W3360" i="9" s="1"/>
  <c r="S3360" i="9"/>
  <c r="AB3357" i="9"/>
  <c r="AA3357" i="9"/>
  <c r="Y3358" i="9"/>
  <c r="Z3358" i="9" s="1"/>
  <c r="R3361" i="9"/>
  <c r="X3360" i="9" l="1"/>
  <c r="AD3357" i="9"/>
  <c r="V3361" i="9"/>
  <c r="W3361" i="9" s="1"/>
  <c r="X3361" i="9" s="1"/>
  <c r="S3361" i="9"/>
  <c r="AA3358" i="9"/>
  <c r="AB3358" i="9"/>
  <c r="Y3359" i="9"/>
  <c r="Z3359" i="9" s="1"/>
  <c r="R3362" i="9"/>
  <c r="AD3358" i="9" l="1"/>
  <c r="V3362" i="9"/>
  <c r="W3362" i="9" s="1"/>
  <c r="S3362" i="9"/>
  <c r="R3363" i="9"/>
  <c r="AB3359" i="9"/>
  <c r="AA3359" i="9"/>
  <c r="Y3360" i="9"/>
  <c r="Z3360" i="9" s="1"/>
  <c r="X3362" i="9" l="1"/>
  <c r="AD3359" i="9"/>
  <c r="V3363" i="9"/>
  <c r="W3363" i="9" s="1"/>
  <c r="S3363" i="9"/>
  <c r="AB3360" i="9"/>
  <c r="AA3360" i="9"/>
  <c r="R3364" i="9"/>
  <c r="Y3361" i="9"/>
  <c r="Z3361" i="9" s="1"/>
  <c r="X3363" i="9" l="1"/>
  <c r="AD3360" i="9"/>
  <c r="V3364" i="9"/>
  <c r="W3364" i="9" s="1"/>
  <c r="X3364" i="9" s="1"/>
  <c r="S3364" i="9"/>
  <c r="R3365" i="9"/>
  <c r="Y3362" i="9"/>
  <c r="Z3362" i="9" s="1"/>
  <c r="AB3361" i="9"/>
  <c r="AA3361" i="9"/>
  <c r="AD3361" i="9" l="1"/>
  <c r="V3365" i="9"/>
  <c r="W3365" i="9" s="1"/>
  <c r="S3365" i="9"/>
  <c r="X3365" i="9" s="1"/>
  <c r="AA3362" i="9"/>
  <c r="AB3362" i="9"/>
  <c r="R3366" i="9"/>
  <c r="Y3363" i="9"/>
  <c r="Z3363" i="9" s="1"/>
  <c r="AD3362" i="9" l="1"/>
  <c r="V3366" i="9"/>
  <c r="W3366" i="9" s="1"/>
  <c r="S3366" i="9"/>
  <c r="AB3363" i="9"/>
  <c r="AA3363" i="9"/>
  <c r="R3367" i="9"/>
  <c r="Y3364" i="9"/>
  <c r="Z3364" i="9" s="1"/>
  <c r="X3366" i="9" l="1"/>
  <c r="AD3363" i="9"/>
  <c r="V3367" i="9"/>
  <c r="W3367" i="9" s="1"/>
  <c r="S3367" i="9"/>
  <c r="X3367" i="9" s="1"/>
  <c r="R3368" i="9"/>
  <c r="Y3365" i="9"/>
  <c r="Z3365" i="9" s="1"/>
  <c r="AB3364" i="9"/>
  <c r="AA3364" i="9"/>
  <c r="AD3364" i="9" l="1"/>
  <c r="V3368" i="9"/>
  <c r="W3368" i="9" s="1"/>
  <c r="X3368" i="9" s="1"/>
  <c r="S3368" i="9"/>
  <c r="AB3365" i="9"/>
  <c r="AA3365" i="9"/>
  <c r="R3369" i="9"/>
  <c r="Y3366" i="9"/>
  <c r="Z3366" i="9" s="1"/>
  <c r="AD3365" i="9" l="1"/>
  <c r="V3369" i="9"/>
  <c r="W3369" i="9" s="1"/>
  <c r="S3369" i="9"/>
  <c r="AB3366" i="9"/>
  <c r="AA3366" i="9"/>
  <c r="R3370" i="9"/>
  <c r="Y3367" i="9"/>
  <c r="Z3367" i="9" s="1"/>
  <c r="X3369" i="9" l="1"/>
  <c r="AD3366" i="9"/>
  <c r="V3370" i="9"/>
  <c r="W3370" i="9" s="1"/>
  <c r="S3370" i="9"/>
  <c r="AB3367" i="9"/>
  <c r="AA3367" i="9"/>
  <c r="Y3368" i="9"/>
  <c r="Z3368" i="9" s="1"/>
  <c r="R3371" i="9"/>
  <c r="X3370" i="9" l="1"/>
  <c r="AD3367" i="9"/>
  <c r="V3371" i="9"/>
  <c r="W3371" i="9" s="1"/>
  <c r="S3371" i="9"/>
  <c r="AA3368" i="9"/>
  <c r="AB3368" i="9"/>
  <c r="Y3369" i="9"/>
  <c r="Z3369" i="9" s="1"/>
  <c r="R3372" i="9"/>
  <c r="X3371" i="9" l="1"/>
  <c r="AD3368" i="9"/>
  <c r="V3372" i="9"/>
  <c r="W3372" i="9" s="1"/>
  <c r="S3372" i="9"/>
  <c r="AB3369" i="9"/>
  <c r="AA3369" i="9"/>
  <c r="R3373" i="9"/>
  <c r="Y3370" i="9"/>
  <c r="Z3370" i="9" s="1"/>
  <c r="X3372" i="9" l="1"/>
  <c r="AD3369" i="9"/>
  <c r="V3373" i="9"/>
  <c r="W3373" i="9" s="1"/>
  <c r="S3373" i="9"/>
  <c r="X3373" i="9" s="1"/>
  <c r="Y3371" i="9"/>
  <c r="Z3371" i="9" s="1"/>
  <c r="AB3370" i="9"/>
  <c r="AA3370" i="9"/>
  <c r="R3374" i="9"/>
  <c r="AD3370" i="9" l="1"/>
  <c r="V3374" i="9"/>
  <c r="W3374" i="9" s="1"/>
  <c r="S3374" i="9"/>
  <c r="AB3371" i="9"/>
  <c r="AA3371" i="9"/>
  <c r="Y3372" i="9"/>
  <c r="Z3372" i="9" s="1"/>
  <c r="R3375" i="9"/>
  <c r="X3374" i="9" l="1"/>
  <c r="AD3371" i="9"/>
  <c r="V3375" i="9"/>
  <c r="W3375" i="9" s="1"/>
  <c r="S3375" i="9"/>
  <c r="X3375" i="9" s="1"/>
  <c r="AA3372" i="9"/>
  <c r="AB3372" i="9"/>
  <c r="R3376" i="9"/>
  <c r="Y3373" i="9"/>
  <c r="Z3373" i="9" s="1"/>
  <c r="AD3372" i="9" l="1"/>
  <c r="V3376" i="9"/>
  <c r="W3376" i="9" s="1"/>
  <c r="S3376" i="9"/>
  <c r="AB3373" i="9"/>
  <c r="AA3373" i="9"/>
  <c r="Y3374" i="9"/>
  <c r="Z3374" i="9" s="1"/>
  <c r="R3377" i="9"/>
  <c r="X3376" i="9" l="1"/>
  <c r="AD3373" i="9"/>
  <c r="V3377" i="9"/>
  <c r="W3377" i="9" s="1"/>
  <c r="S3377" i="9"/>
  <c r="AA3374" i="9"/>
  <c r="AB3374" i="9"/>
  <c r="R3378" i="9"/>
  <c r="Y3375" i="9"/>
  <c r="Z3375" i="9" s="1"/>
  <c r="X3377" i="9" l="1"/>
  <c r="AD3374" i="9"/>
  <c r="V3378" i="9"/>
  <c r="W3378" i="9" s="1"/>
  <c r="X3378" i="9" s="1"/>
  <c r="S3378" i="9"/>
  <c r="AB3375" i="9"/>
  <c r="AA3375" i="9"/>
  <c r="R3379" i="9"/>
  <c r="Y3376" i="9"/>
  <c r="Z3376" i="9" s="1"/>
  <c r="AD3375" i="9" l="1"/>
  <c r="V3379" i="9"/>
  <c r="W3379" i="9" s="1"/>
  <c r="S3379" i="9"/>
  <c r="AB3376" i="9"/>
  <c r="AA3376" i="9"/>
  <c r="R3380" i="9"/>
  <c r="Y3377" i="9"/>
  <c r="Z3377" i="9" s="1"/>
  <c r="X3379" i="9" l="1"/>
  <c r="AD3376" i="9"/>
  <c r="V3380" i="9"/>
  <c r="W3380" i="9" s="1"/>
  <c r="X3380" i="9" s="1"/>
  <c r="S3380" i="9"/>
  <c r="R3381" i="9"/>
  <c r="AB3377" i="9"/>
  <c r="AA3377" i="9"/>
  <c r="Y3378" i="9"/>
  <c r="Z3378" i="9" s="1"/>
  <c r="AD3377" i="9" l="1"/>
  <c r="V3381" i="9"/>
  <c r="W3381" i="9" s="1"/>
  <c r="S3381" i="9"/>
  <c r="X3381" i="9" s="1"/>
  <c r="AA3378" i="9"/>
  <c r="AB3378" i="9"/>
  <c r="R3382" i="9"/>
  <c r="Y3379" i="9"/>
  <c r="Z3379" i="9" s="1"/>
  <c r="AD3378" i="9" l="1"/>
  <c r="V3382" i="9"/>
  <c r="W3382" i="9" s="1"/>
  <c r="X3382" i="9" s="1"/>
  <c r="S3382" i="9"/>
  <c r="AB3379" i="9"/>
  <c r="AA3379" i="9"/>
  <c r="R3383" i="9"/>
  <c r="Y3380" i="9"/>
  <c r="Z3380" i="9" s="1"/>
  <c r="AD3379" i="9" l="1"/>
  <c r="V3383" i="9"/>
  <c r="W3383" i="9" s="1"/>
  <c r="S3383" i="9"/>
  <c r="AB3380" i="9"/>
  <c r="AA3380" i="9"/>
  <c r="Y3381" i="9"/>
  <c r="Z3381" i="9" s="1"/>
  <c r="R3384" i="9"/>
  <c r="X3383" i="9" l="1"/>
  <c r="AD3380" i="9"/>
  <c r="V3384" i="9"/>
  <c r="W3384" i="9" s="1"/>
  <c r="S3384" i="9"/>
  <c r="AB3381" i="9"/>
  <c r="AA3381" i="9"/>
  <c r="Y3382" i="9"/>
  <c r="Z3382" i="9" s="1"/>
  <c r="R3385" i="9"/>
  <c r="X3384" i="9" l="1"/>
  <c r="AD3381" i="9"/>
  <c r="V3385" i="9"/>
  <c r="W3385" i="9" s="1"/>
  <c r="S3385" i="9"/>
  <c r="X3385" i="9" s="1"/>
  <c r="R3386" i="9"/>
  <c r="AB3382" i="9"/>
  <c r="AA3382" i="9"/>
  <c r="Y3383" i="9"/>
  <c r="Z3383" i="9" s="1"/>
  <c r="AD3382" i="9" l="1"/>
  <c r="V3386" i="9"/>
  <c r="W3386" i="9" s="1"/>
  <c r="X3386" i="9" s="1"/>
  <c r="S3386" i="9"/>
  <c r="Y3384" i="9"/>
  <c r="Z3384" i="9" s="1"/>
  <c r="R3387" i="9"/>
  <c r="AB3383" i="9"/>
  <c r="AA3383" i="9"/>
  <c r="AD3383" i="9" l="1"/>
  <c r="V3387" i="9"/>
  <c r="W3387" i="9" s="1"/>
  <c r="S3387" i="9"/>
  <c r="R3388" i="9"/>
  <c r="Y3385" i="9"/>
  <c r="Z3385" i="9" s="1"/>
  <c r="AB3384" i="9"/>
  <c r="AA3384" i="9"/>
  <c r="X3387" i="9" l="1"/>
  <c r="AD3384" i="9"/>
  <c r="V3388" i="9"/>
  <c r="W3388" i="9" s="1"/>
  <c r="X3388" i="9" s="1"/>
  <c r="S3388" i="9"/>
  <c r="AB3385" i="9"/>
  <c r="AA3385" i="9"/>
  <c r="R3389" i="9"/>
  <c r="Y3386" i="9"/>
  <c r="Z3386" i="9" s="1"/>
  <c r="AD3385" i="9" l="1"/>
  <c r="V3389" i="9"/>
  <c r="W3389" i="9" s="1"/>
  <c r="S3389" i="9"/>
  <c r="X3389" i="9" s="1"/>
  <c r="AB3386" i="9"/>
  <c r="AA3386" i="9"/>
  <c r="R3390" i="9"/>
  <c r="Y3387" i="9"/>
  <c r="Z3387" i="9" s="1"/>
  <c r="AD3386" i="9" l="1"/>
  <c r="V3390" i="9"/>
  <c r="W3390" i="9" s="1"/>
  <c r="S3390" i="9"/>
  <c r="AB3387" i="9"/>
  <c r="AA3387" i="9"/>
  <c r="R3391" i="9"/>
  <c r="Y3388" i="9"/>
  <c r="Z3388" i="9" s="1"/>
  <c r="X3390" i="9" l="1"/>
  <c r="AD3387" i="9"/>
  <c r="V3391" i="9"/>
  <c r="W3391" i="9" s="1"/>
  <c r="S3391" i="9"/>
  <c r="X3391" i="9" s="1"/>
  <c r="Y3389" i="9"/>
  <c r="Z3389" i="9" s="1"/>
  <c r="R3392" i="9"/>
  <c r="AA3388" i="9"/>
  <c r="AB3388" i="9"/>
  <c r="AD3388" i="9" l="1"/>
  <c r="V3392" i="9"/>
  <c r="W3392" i="9" s="1"/>
  <c r="X3392" i="9" s="1"/>
  <c r="S3392" i="9"/>
  <c r="R3393" i="9"/>
  <c r="Y3390" i="9"/>
  <c r="Z3390" i="9" s="1"/>
  <c r="AB3389" i="9"/>
  <c r="AA3389" i="9"/>
  <c r="AD3389" i="9" l="1"/>
  <c r="V3393" i="9"/>
  <c r="W3393" i="9" s="1"/>
  <c r="S3393" i="9"/>
  <c r="X3393" i="9" s="1"/>
  <c r="AA3390" i="9"/>
  <c r="AB3390" i="9"/>
  <c r="Y3391" i="9"/>
  <c r="Z3391" i="9" s="1"/>
  <c r="R3394" i="9"/>
  <c r="AD3390" i="9" l="1"/>
  <c r="V3394" i="9"/>
  <c r="W3394" i="9" s="1"/>
  <c r="S3394" i="9"/>
  <c r="AB3391" i="9"/>
  <c r="AA3391" i="9"/>
  <c r="Y3392" i="9"/>
  <c r="Z3392" i="9" s="1"/>
  <c r="R3395" i="9"/>
  <c r="X3394" i="9" l="1"/>
  <c r="AD3391" i="9"/>
  <c r="V3395" i="9"/>
  <c r="W3395" i="9" s="1"/>
  <c r="S3395" i="9"/>
  <c r="X3395" i="9" s="1"/>
  <c r="R3396" i="9"/>
  <c r="AB3392" i="9"/>
  <c r="AA3392" i="9"/>
  <c r="Y3393" i="9"/>
  <c r="Z3393" i="9" s="1"/>
  <c r="AD3392" i="9" l="1"/>
  <c r="V3396" i="9"/>
  <c r="W3396" i="9" s="1"/>
  <c r="X3396" i="9" s="1"/>
  <c r="S3396" i="9"/>
  <c r="AB3393" i="9"/>
  <c r="AA3393" i="9"/>
  <c r="R3397" i="9"/>
  <c r="Y3394" i="9"/>
  <c r="Z3394" i="9" s="1"/>
  <c r="AD3393" i="9" l="1"/>
  <c r="V3397" i="9"/>
  <c r="W3397" i="9" s="1"/>
  <c r="S3397" i="9"/>
  <c r="AA3394" i="9"/>
  <c r="AB3394" i="9"/>
  <c r="R3398" i="9"/>
  <c r="Y3395" i="9"/>
  <c r="Z3395" i="9" s="1"/>
  <c r="X3397" i="9" l="1"/>
  <c r="AD3394" i="9"/>
  <c r="V3398" i="9"/>
  <c r="W3398" i="9" s="1"/>
  <c r="S3398" i="9"/>
  <c r="R3399" i="9"/>
  <c r="AB3395" i="9"/>
  <c r="AA3395" i="9"/>
  <c r="Y3396" i="9"/>
  <c r="Z3396" i="9" s="1"/>
  <c r="X3398" i="9" l="1"/>
  <c r="AD3395" i="9"/>
  <c r="V3399" i="9"/>
  <c r="W3399" i="9" s="1"/>
  <c r="S3399" i="9"/>
  <c r="AB3396" i="9"/>
  <c r="AA3396" i="9"/>
  <c r="R3400" i="9"/>
  <c r="Y3397" i="9"/>
  <c r="Z3397" i="9" s="1"/>
  <c r="X3399" i="9" l="1"/>
  <c r="AD3396" i="9"/>
  <c r="V3400" i="9"/>
  <c r="W3400" i="9" s="1"/>
  <c r="X3400" i="9" s="1"/>
  <c r="S3400" i="9"/>
  <c r="Y3398" i="9"/>
  <c r="Z3398" i="9" s="1"/>
  <c r="R3401" i="9"/>
  <c r="AB3397" i="9"/>
  <c r="AA3397" i="9"/>
  <c r="AD3397" i="9" l="1"/>
  <c r="V3401" i="9"/>
  <c r="W3401" i="9" s="1"/>
  <c r="S3401" i="9"/>
  <c r="AB3398" i="9"/>
  <c r="AA3398" i="9"/>
  <c r="R3402" i="9"/>
  <c r="Y3399" i="9"/>
  <c r="Z3399" i="9" s="1"/>
  <c r="X3401" i="9" l="1"/>
  <c r="AD3398" i="9"/>
  <c r="V3402" i="9"/>
  <c r="W3402" i="9" s="1"/>
  <c r="S3402" i="9"/>
  <c r="AB3399" i="9"/>
  <c r="AA3399" i="9"/>
  <c r="Y3400" i="9"/>
  <c r="Z3400" i="9" s="1"/>
  <c r="R3403" i="9"/>
  <c r="X3402" i="9" l="1"/>
  <c r="AD3399" i="9"/>
  <c r="V3403" i="9"/>
  <c r="W3403" i="9" s="1"/>
  <c r="S3403" i="9"/>
  <c r="X3403" i="9" s="1"/>
  <c r="R3404" i="9"/>
  <c r="AB3400" i="9"/>
  <c r="AA3400" i="9"/>
  <c r="Y3401" i="9"/>
  <c r="Z3401" i="9" s="1"/>
  <c r="AD3400" i="9" l="1"/>
  <c r="V3404" i="9"/>
  <c r="W3404" i="9" s="1"/>
  <c r="S3404" i="9"/>
  <c r="AB3401" i="9"/>
  <c r="AA3401" i="9"/>
  <c r="R3405" i="9"/>
  <c r="Y3402" i="9"/>
  <c r="Z3402" i="9" s="1"/>
  <c r="X3404" i="9" l="1"/>
  <c r="AD3401" i="9"/>
  <c r="V3405" i="9"/>
  <c r="W3405" i="9" s="1"/>
  <c r="S3405" i="9"/>
  <c r="X3405" i="9" s="1"/>
  <c r="Y3403" i="9"/>
  <c r="Z3403" i="9" s="1"/>
  <c r="R3406" i="9"/>
  <c r="AA3402" i="9"/>
  <c r="AB3402" i="9"/>
  <c r="AD3402" i="9" l="1"/>
  <c r="V3406" i="9"/>
  <c r="W3406" i="9" s="1"/>
  <c r="X3406" i="9" s="1"/>
  <c r="S3406" i="9"/>
  <c r="Y3404" i="9"/>
  <c r="Z3404" i="9" s="1"/>
  <c r="R3407" i="9"/>
  <c r="AB3403" i="9"/>
  <c r="AA3403" i="9"/>
  <c r="AD3403" i="9" l="1"/>
  <c r="V3407" i="9"/>
  <c r="W3407" i="9" s="1"/>
  <c r="S3407" i="9"/>
  <c r="X3407" i="9" s="1"/>
  <c r="AA3404" i="9"/>
  <c r="AB3404" i="9"/>
  <c r="R3408" i="9"/>
  <c r="Y3405" i="9"/>
  <c r="Z3405" i="9" s="1"/>
  <c r="AD3404" i="9" l="1"/>
  <c r="V3408" i="9"/>
  <c r="W3408" i="9" s="1"/>
  <c r="S3408" i="9"/>
  <c r="AB3405" i="9"/>
  <c r="AA3405" i="9"/>
  <c r="Y3406" i="9"/>
  <c r="Z3406" i="9" s="1"/>
  <c r="R3409" i="9"/>
  <c r="X3408" i="9" l="1"/>
  <c r="AD3405" i="9"/>
  <c r="V3409" i="9"/>
  <c r="W3409" i="9" s="1"/>
  <c r="S3409" i="9"/>
  <c r="X3409" i="9" s="1"/>
  <c r="AA3406" i="9"/>
  <c r="AB3406" i="9"/>
  <c r="R3410" i="9"/>
  <c r="Y3407" i="9"/>
  <c r="Z3407" i="9" s="1"/>
  <c r="AD3406" i="9" l="1"/>
  <c r="V3410" i="9"/>
  <c r="W3410" i="9" s="1"/>
  <c r="X3410" i="9" s="1"/>
  <c r="S3410" i="9"/>
  <c r="AB3407" i="9"/>
  <c r="AA3407" i="9"/>
  <c r="R3411" i="9"/>
  <c r="Y3408" i="9"/>
  <c r="Z3408" i="9" s="1"/>
  <c r="AD3407" i="9" l="1"/>
  <c r="V3411" i="9"/>
  <c r="W3411" i="9" s="1"/>
  <c r="S3411" i="9"/>
  <c r="X3411" i="9" s="1"/>
  <c r="AB3408" i="9"/>
  <c r="AA3408" i="9"/>
  <c r="Y3409" i="9"/>
  <c r="Z3409" i="9" s="1"/>
  <c r="R3412" i="9"/>
  <c r="AD3408" i="9" l="1"/>
  <c r="V3412" i="9"/>
  <c r="W3412" i="9" s="1"/>
  <c r="S3412" i="9"/>
  <c r="AB3409" i="9"/>
  <c r="AA3409" i="9"/>
  <c r="Y3410" i="9"/>
  <c r="Z3410" i="9" s="1"/>
  <c r="R3413" i="9"/>
  <c r="X3412" i="9" l="1"/>
  <c r="AD3409" i="9"/>
  <c r="V3413" i="9"/>
  <c r="W3413" i="9" s="1"/>
  <c r="S3413" i="9"/>
  <c r="X3413" i="9" s="1"/>
  <c r="AB3410" i="9"/>
  <c r="AA3410" i="9"/>
  <c r="Y3411" i="9"/>
  <c r="Z3411" i="9" s="1"/>
  <c r="R3414" i="9"/>
  <c r="AD3410" i="9" l="1"/>
  <c r="V3414" i="9"/>
  <c r="W3414" i="9" s="1"/>
  <c r="X3414" i="9" s="1"/>
  <c r="S3414" i="9"/>
  <c r="R3415" i="9"/>
  <c r="Y3412" i="9"/>
  <c r="Z3412" i="9" s="1"/>
  <c r="AB3411" i="9"/>
  <c r="AA3411" i="9"/>
  <c r="AD3411" i="9" l="1"/>
  <c r="V3415" i="9"/>
  <c r="W3415" i="9" s="1"/>
  <c r="S3415" i="9"/>
  <c r="X3415" i="9" s="1"/>
  <c r="AB3412" i="9"/>
  <c r="AA3412" i="9"/>
  <c r="R3416" i="9"/>
  <c r="Y3413" i="9"/>
  <c r="Z3413" i="9" s="1"/>
  <c r="AD3412" i="9" l="1"/>
  <c r="V3416" i="9"/>
  <c r="W3416" i="9" s="1"/>
  <c r="S3416" i="9"/>
  <c r="AB3413" i="9"/>
  <c r="AA3413" i="9"/>
  <c r="Y3414" i="9"/>
  <c r="Z3414" i="9" s="1"/>
  <c r="R3417" i="9"/>
  <c r="X3416" i="9" l="1"/>
  <c r="AD3413" i="9"/>
  <c r="V3417" i="9"/>
  <c r="W3417" i="9" s="1"/>
  <c r="S3417" i="9"/>
  <c r="X3417" i="9" s="1"/>
  <c r="AB3414" i="9"/>
  <c r="AA3414" i="9"/>
  <c r="Y3415" i="9"/>
  <c r="Z3415" i="9" s="1"/>
  <c r="R3418" i="9"/>
  <c r="AD3414" i="9" l="1"/>
  <c r="V3418" i="9"/>
  <c r="W3418" i="9" s="1"/>
  <c r="X3418" i="9" s="1"/>
  <c r="S3418" i="9"/>
  <c r="AB3415" i="9"/>
  <c r="AA3415" i="9"/>
  <c r="Y3416" i="9"/>
  <c r="Z3416" i="9" s="1"/>
  <c r="R3419" i="9"/>
  <c r="AD3415" i="9" l="1"/>
  <c r="V3419" i="9"/>
  <c r="W3419" i="9" s="1"/>
  <c r="S3419" i="9"/>
  <c r="X3419" i="9" s="1"/>
  <c r="R3420" i="9"/>
  <c r="Y3417" i="9"/>
  <c r="Z3417" i="9" s="1"/>
  <c r="AB3416" i="9"/>
  <c r="AA3416" i="9"/>
  <c r="AD3416" i="9" l="1"/>
  <c r="V3420" i="9"/>
  <c r="W3420" i="9" s="1"/>
  <c r="S3420" i="9"/>
  <c r="AB3417" i="9"/>
  <c r="AA3417" i="9"/>
  <c r="R3421" i="9"/>
  <c r="Y3418" i="9"/>
  <c r="Z3418" i="9" s="1"/>
  <c r="X3420" i="9" l="1"/>
  <c r="AD3417" i="9"/>
  <c r="V3421" i="9"/>
  <c r="W3421" i="9" s="1"/>
  <c r="S3421" i="9"/>
  <c r="Y3419" i="9"/>
  <c r="Z3419" i="9" s="1"/>
  <c r="AA3418" i="9"/>
  <c r="AB3418" i="9"/>
  <c r="R3422" i="9"/>
  <c r="X3421" i="9" l="1"/>
  <c r="AD3418" i="9"/>
  <c r="V3422" i="9"/>
  <c r="W3422" i="9" s="1"/>
  <c r="X3422" i="9" s="1"/>
  <c r="S3422" i="9"/>
  <c r="AB3419" i="9"/>
  <c r="AA3419" i="9"/>
  <c r="Y3420" i="9"/>
  <c r="Z3420" i="9" s="1"/>
  <c r="R3423" i="9"/>
  <c r="AD3419" i="9" l="1"/>
  <c r="V3423" i="9"/>
  <c r="W3423" i="9" s="1"/>
  <c r="S3423" i="9"/>
  <c r="X3423" i="9" s="1"/>
  <c r="AB3420" i="9"/>
  <c r="AA3420" i="9"/>
  <c r="R3424" i="9"/>
  <c r="Y3421" i="9"/>
  <c r="Z3421" i="9" s="1"/>
  <c r="AD3420" i="9" l="1"/>
  <c r="V3424" i="9"/>
  <c r="W3424" i="9" s="1"/>
  <c r="S3424" i="9"/>
  <c r="AB3421" i="9"/>
  <c r="AA3421" i="9"/>
  <c r="R3425" i="9"/>
  <c r="Y3422" i="9"/>
  <c r="Z3422" i="9" s="1"/>
  <c r="X3424" i="9" l="1"/>
  <c r="AD3421" i="9"/>
  <c r="V3425" i="9"/>
  <c r="W3425" i="9" s="1"/>
  <c r="S3425" i="9"/>
  <c r="AA3422" i="9"/>
  <c r="AB3422" i="9"/>
  <c r="R3426" i="9"/>
  <c r="Y3423" i="9"/>
  <c r="Z3423" i="9" s="1"/>
  <c r="X3425" i="9" l="1"/>
  <c r="AD3422" i="9"/>
  <c r="V3426" i="9"/>
  <c r="W3426" i="9" s="1"/>
  <c r="S3426" i="9"/>
  <c r="AB3423" i="9"/>
  <c r="AA3423" i="9"/>
  <c r="R3427" i="9"/>
  <c r="Y3424" i="9"/>
  <c r="Z3424" i="9" s="1"/>
  <c r="X3426" i="9" l="1"/>
  <c r="AD3423" i="9"/>
  <c r="V3427" i="9"/>
  <c r="W3427" i="9" s="1"/>
  <c r="S3427" i="9"/>
  <c r="X3427" i="9" s="1"/>
  <c r="AB3424" i="9"/>
  <c r="AA3424" i="9"/>
  <c r="R3428" i="9"/>
  <c r="Y3425" i="9"/>
  <c r="Z3425" i="9" s="1"/>
  <c r="AD3424" i="9" l="1"/>
  <c r="V3428" i="9"/>
  <c r="W3428" i="9" s="1"/>
  <c r="S3428" i="9"/>
  <c r="AB3425" i="9"/>
  <c r="AA3425" i="9"/>
  <c r="R3429" i="9"/>
  <c r="Y3426" i="9"/>
  <c r="Z3426" i="9" s="1"/>
  <c r="X3428" i="9" l="1"/>
  <c r="AD3425" i="9"/>
  <c r="V3429" i="9"/>
  <c r="W3429" i="9" s="1"/>
  <c r="S3429" i="9"/>
  <c r="R3430" i="9"/>
  <c r="Y3427" i="9"/>
  <c r="Z3427" i="9" s="1"/>
  <c r="AB3426" i="9"/>
  <c r="AA3426" i="9"/>
  <c r="X3429" i="9" l="1"/>
  <c r="AD3426" i="9"/>
  <c r="V3430" i="9"/>
  <c r="W3430" i="9" s="1"/>
  <c r="S3430" i="9"/>
  <c r="AB3427" i="9"/>
  <c r="AA3427" i="9"/>
  <c r="R3431" i="9"/>
  <c r="Y3428" i="9"/>
  <c r="Z3428" i="9" s="1"/>
  <c r="X3430" i="9" l="1"/>
  <c r="AD3427" i="9"/>
  <c r="V3431" i="9"/>
  <c r="W3431" i="9" s="1"/>
  <c r="S3431" i="9"/>
  <c r="AB3428" i="9"/>
  <c r="AA3428" i="9"/>
  <c r="R3432" i="9"/>
  <c r="Y3429" i="9"/>
  <c r="Z3429" i="9" s="1"/>
  <c r="X3431" i="9" l="1"/>
  <c r="AD3428" i="9"/>
  <c r="V3432" i="9"/>
  <c r="W3432" i="9" s="1"/>
  <c r="X3432" i="9" s="1"/>
  <c r="S3432" i="9"/>
  <c r="AB3429" i="9"/>
  <c r="AA3429" i="9"/>
  <c r="R3433" i="9"/>
  <c r="Y3430" i="9"/>
  <c r="Z3430" i="9" s="1"/>
  <c r="AD3429" i="9" l="1"/>
  <c r="V3433" i="9"/>
  <c r="W3433" i="9" s="1"/>
  <c r="S3433" i="9"/>
  <c r="X3433" i="9" s="1"/>
  <c r="Y3431" i="9"/>
  <c r="Z3431" i="9" s="1"/>
  <c r="R3434" i="9"/>
  <c r="AB3430" i="9"/>
  <c r="AA3430" i="9"/>
  <c r="AD3430" i="9" l="1"/>
  <c r="V3434" i="9"/>
  <c r="W3434" i="9" s="1"/>
  <c r="S3434" i="9"/>
  <c r="AB3431" i="9"/>
  <c r="AA3431" i="9"/>
  <c r="R3435" i="9"/>
  <c r="Y3432" i="9"/>
  <c r="Z3432" i="9" s="1"/>
  <c r="X3434" i="9" l="1"/>
  <c r="AD3431" i="9"/>
  <c r="V3435" i="9"/>
  <c r="W3435" i="9" s="1"/>
  <c r="S3435" i="9"/>
  <c r="AB3432" i="9"/>
  <c r="AA3432" i="9"/>
  <c r="R3436" i="9"/>
  <c r="Y3433" i="9"/>
  <c r="Z3433" i="9" s="1"/>
  <c r="X3435" i="9" l="1"/>
  <c r="AD3432" i="9"/>
  <c r="V3436" i="9"/>
  <c r="W3436" i="9" s="1"/>
  <c r="S3436" i="9"/>
  <c r="AB3433" i="9"/>
  <c r="AA3433" i="9"/>
  <c r="Y3434" i="9"/>
  <c r="Z3434" i="9" s="1"/>
  <c r="R3437" i="9"/>
  <c r="X3436" i="9" l="1"/>
  <c r="AD3433" i="9"/>
  <c r="V3437" i="9"/>
  <c r="W3437" i="9" s="1"/>
  <c r="S3437" i="9"/>
  <c r="AB3434" i="9"/>
  <c r="AA3434" i="9"/>
  <c r="R3438" i="9"/>
  <c r="Y3435" i="9"/>
  <c r="Z3435" i="9" s="1"/>
  <c r="X3437" i="9" l="1"/>
  <c r="AD3434" i="9"/>
  <c r="V3438" i="9"/>
  <c r="W3438" i="9" s="1"/>
  <c r="X3438" i="9" s="1"/>
  <c r="S3438" i="9"/>
  <c r="Y3436" i="9"/>
  <c r="Z3436" i="9" s="1"/>
  <c r="AB3435" i="9"/>
  <c r="AA3435" i="9"/>
  <c r="R3439" i="9"/>
  <c r="AD3435" i="9" l="1"/>
  <c r="V3439" i="9"/>
  <c r="W3439" i="9" s="1"/>
  <c r="S3439" i="9"/>
  <c r="X3439" i="9" s="1"/>
  <c r="AA3436" i="9"/>
  <c r="AB3436" i="9"/>
  <c r="R3440" i="9"/>
  <c r="Y3437" i="9"/>
  <c r="Z3437" i="9" s="1"/>
  <c r="AD3436" i="9" l="1"/>
  <c r="V3440" i="9"/>
  <c r="W3440" i="9" s="1"/>
  <c r="S3440" i="9"/>
  <c r="AB3437" i="9"/>
  <c r="AA3437" i="9"/>
  <c r="R3441" i="9"/>
  <c r="Y3438" i="9"/>
  <c r="Z3438" i="9" s="1"/>
  <c r="X3440" i="9" l="1"/>
  <c r="AD3437" i="9"/>
  <c r="V3441" i="9"/>
  <c r="W3441" i="9" s="1"/>
  <c r="S3441" i="9"/>
  <c r="AA3438" i="9"/>
  <c r="AB3438" i="9"/>
  <c r="R3442" i="9"/>
  <c r="Y3439" i="9"/>
  <c r="Z3439" i="9" s="1"/>
  <c r="X3441" i="9" l="1"/>
  <c r="AD3438" i="9"/>
  <c r="V3442" i="9"/>
  <c r="W3442" i="9" s="1"/>
  <c r="X3442" i="9" s="1"/>
  <c r="S3442" i="9"/>
  <c r="AB3439" i="9"/>
  <c r="AA3439" i="9"/>
  <c r="R3443" i="9"/>
  <c r="Y3440" i="9"/>
  <c r="Z3440" i="9" s="1"/>
  <c r="AD3439" i="9" l="1"/>
  <c r="V3443" i="9"/>
  <c r="W3443" i="9" s="1"/>
  <c r="S3443" i="9"/>
  <c r="AB3440" i="9"/>
  <c r="AA3440" i="9"/>
  <c r="Y3441" i="9"/>
  <c r="Z3441" i="9" s="1"/>
  <c r="R3444" i="9"/>
  <c r="X3443" i="9" l="1"/>
  <c r="AD3440" i="9"/>
  <c r="V3444" i="9"/>
  <c r="W3444" i="9" s="1"/>
  <c r="X3444" i="9" s="1"/>
  <c r="S3444" i="9"/>
  <c r="AB3441" i="9"/>
  <c r="AA3441" i="9"/>
  <c r="R3445" i="9"/>
  <c r="Y3442" i="9"/>
  <c r="Z3442" i="9" s="1"/>
  <c r="AD3441" i="9" l="1"/>
  <c r="V3445" i="9"/>
  <c r="W3445" i="9" s="1"/>
  <c r="S3445" i="9"/>
  <c r="X3445" i="9" s="1"/>
  <c r="R3446" i="9"/>
  <c r="AB3442" i="9"/>
  <c r="AA3442" i="9"/>
  <c r="Y3443" i="9"/>
  <c r="Z3443" i="9" s="1"/>
  <c r="AD3442" i="9" l="1"/>
  <c r="V3446" i="9"/>
  <c r="W3446" i="9" s="1"/>
  <c r="S3446" i="9"/>
  <c r="AB3443" i="9"/>
  <c r="AA3443" i="9"/>
  <c r="R3447" i="9"/>
  <c r="Y3444" i="9"/>
  <c r="Z3444" i="9" s="1"/>
  <c r="X3446" i="9" l="1"/>
  <c r="AD3443" i="9"/>
  <c r="V3447" i="9"/>
  <c r="W3447" i="9" s="1"/>
  <c r="S3447" i="9"/>
  <c r="Y3445" i="9"/>
  <c r="Z3445" i="9" s="1"/>
  <c r="AB3444" i="9"/>
  <c r="AA3444" i="9"/>
  <c r="R3448" i="9"/>
  <c r="X3447" i="9" l="1"/>
  <c r="AD3444" i="9"/>
  <c r="V3448" i="9"/>
  <c r="W3448" i="9" s="1"/>
  <c r="X3448" i="9" s="1"/>
  <c r="S3448" i="9"/>
  <c r="R3449" i="9"/>
  <c r="Y3446" i="9"/>
  <c r="Z3446" i="9" s="1"/>
  <c r="AB3445" i="9"/>
  <c r="AA3445" i="9"/>
  <c r="AD3445" i="9" l="1"/>
  <c r="V3449" i="9"/>
  <c r="W3449" i="9" s="1"/>
  <c r="S3449" i="9"/>
  <c r="X3449" i="9" s="1"/>
  <c r="AB3446" i="9"/>
  <c r="AA3446" i="9"/>
  <c r="R3450" i="9"/>
  <c r="Y3447" i="9"/>
  <c r="Z3447" i="9" s="1"/>
  <c r="AD3446" i="9" l="1"/>
  <c r="S3450" i="9"/>
  <c r="V3450" i="9"/>
  <c r="W3450" i="9" s="1"/>
  <c r="X3450" i="9" s="1"/>
  <c r="AB3447" i="9"/>
  <c r="AA3447" i="9"/>
  <c r="R3451" i="9"/>
  <c r="Y3448" i="9"/>
  <c r="Z3448" i="9" s="1"/>
  <c r="AD3447" i="9" l="1"/>
  <c r="V3451" i="9"/>
  <c r="W3451" i="9" s="1"/>
  <c r="S3451" i="9"/>
  <c r="X3451" i="9" s="1"/>
  <c r="AA3448" i="9"/>
  <c r="AB3448" i="9"/>
  <c r="Y3449" i="9"/>
  <c r="Z3449" i="9" s="1"/>
  <c r="R3452" i="9"/>
  <c r="AD3448" i="9" l="1"/>
  <c r="V3452" i="9"/>
  <c r="W3452" i="9" s="1"/>
  <c r="S3452" i="9"/>
  <c r="AB3449" i="9"/>
  <c r="AA3449" i="9"/>
  <c r="R3453" i="9"/>
  <c r="Y3450" i="9"/>
  <c r="Z3450" i="9" s="1"/>
  <c r="X3452" i="9" l="1"/>
  <c r="AD3449" i="9"/>
  <c r="V3453" i="9"/>
  <c r="W3453" i="9" s="1"/>
  <c r="S3453" i="9"/>
  <c r="X3453" i="9" s="1"/>
  <c r="AB3450" i="9"/>
  <c r="AA3450" i="9"/>
  <c r="R3454" i="9"/>
  <c r="Y3451" i="9"/>
  <c r="Z3451" i="9" s="1"/>
  <c r="AD3450" i="9" l="1"/>
  <c r="V3454" i="9"/>
  <c r="W3454" i="9" s="1"/>
  <c r="S3454" i="9"/>
  <c r="AB3451" i="9"/>
  <c r="AA3451" i="9"/>
  <c r="R3455" i="9"/>
  <c r="Y3452" i="9"/>
  <c r="Z3452" i="9" s="1"/>
  <c r="X3454" i="9" l="1"/>
  <c r="AD3451" i="9"/>
  <c r="V3455" i="9"/>
  <c r="W3455" i="9" s="1"/>
  <c r="S3455" i="9"/>
  <c r="X3455" i="9" s="1"/>
  <c r="AB3452" i="9"/>
  <c r="AA3452" i="9"/>
  <c r="R3456" i="9"/>
  <c r="Y3453" i="9"/>
  <c r="Z3453" i="9" s="1"/>
  <c r="AD3452" i="9" l="1"/>
  <c r="V3456" i="9"/>
  <c r="W3456" i="9" s="1"/>
  <c r="S3456" i="9"/>
  <c r="AB3453" i="9"/>
  <c r="AA3453" i="9"/>
  <c r="Y3454" i="9"/>
  <c r="Z3454" i="9" s="1"/>
  <c r="R3457" i="9"/>
  <c r="X3456" i="9" l="1"/>
  <c r="AD3453" i="9"/>
  <c r="V3457" i="9"/>
  <c r="W3457" i="9" s="1"/>
  <c r="S3457" i="9"/>
  <c r="X3457" i="9" s="1"/>
  <c r="R3458" i="9"/>
  <c r="Y3455" i="9"/>
  <c r="Z3455" i="9" s="1"/>
  <c r="AA3454" i="9"/>
  <c r="AB3454" i="9"/>
  <c r="AD3454" i="9" l="1"/>
  <c r="V3458" i="9"/>
  <c r="W3458" i="9" s="1"/>
  <c r="S3458" i="9"/>
  <c r="AB3455" i="9"/>
  <c r="AA3455" i="9"/>
  <c r="R3459" i="9"/>
  <c r="Y3456" i="9"/>
  <c r="Z3456" i="9" s="1"/>
  <c r="X3458" i="9" l="1"/>
  <c r="AD3455" i="9"/>
  <c r="V3459" i="9"/>
  <c r="W3459" i="9" s="1"/>
  <c r="S3459" i="9"/>
  <c r="AB3456" i="9"/>
  <c r="AA3456" i="9"/>
  <c r="R3460" i="9"/>
  <c r="Y3457" i="9"/>
  <c r="Z3457" i="9" s="1"/>
  <c r="X3459" i="9" l="1"/>
  <c r="AD3456" i="9"/>
  <c r="V3460" i="9"/>
  <c r="W3460" i="9" s="1"/>
  <c r="S3460" i="9"/>
  <c r="AB3457" i="9"/>
  <c r="AA3457" i="9"/>
  <c r="Y3458" i="9"/>
  <c r="Z3458" i="9" s="1"/>
  <c r="R3461" i="9"/>
  <c r="X3460" i="9" l="1"/>
  <c r="AD3457" i="9"/>
  <c r="V3461" i="9"/>
  <c r="W3461" i="9" s="1"/>
  <c r="S3461" i="9"/>
  <c r="AB3458" i="9"/>
  <c r="AA3458" i="9"/>
  <c r="Y3459" i="9"/>
  <c r="Z3459" i="9" s="1"/>
  <c r="R3462" i="9"/>
  <c r="X3461" i="9" l="1"/>
  <c r="AD3458" i="9"/>
  <c r="V3462" i="9"/>
  <c r="W3462" i="9" s="1"/>
  <c r="X3462" i="9" s="1"/>
  <c r="S3462" i="9"/>
  <c r="R3463" i="9"/>
  <c r="AB3459" i="9"/>
  <c r="AA3459" i="9"/>
  <c r="Y3460" i="9"/>
  <c r="Z3460" i="9" s="1"/>
  <c r="AD3459" i="9" l="1"/>
  <c r="V3463" i="9"/>
  <c r="W3463" i="9" s="1"/>
  <c r="S3463" i="9"/>
  <c r="X3463" i="9" s="1"/>
  <c r="AB3460" i="9"/>
  <c r="AA3460" i="9"/>
  <c r="Y3461" i="9"/>
  <c r="Z3461" i="9" s="1"/>
  <c r="R3464" i="9"/>
  <c r="AD3460" i="9" l="1"/>
  <c r="V3464" i="9"/>
  <c r="W3464" i="9" s="1"/>
  <c r="S3464" i="9"/>
  <c r="R3465" i="9"/>
  <c r="Y3462" i="9"/>
  <c r="Z3462" i="9" s="1"/>
  <c r="AB3461" i="9"/>
  <c r="AA3461" i="9"/>
  <c r="X3464" i="9" l="1"/>
  <c r="AD3461" i="9"/>
  <c r="V3465" i="9"/>
  <c r="W3465" i="9" s="1"/>
  <c r="S3465" i="9"/>
  <c r="X3465" i="9" s="1"/>
  <c r="AB3462" i="9"/>
  <c r="AA3462" i="9"/>
  <c r="Y3463" i="9"/>
  <c r="Z3463" i="9" s="1"/>
  <c r="R3466" i="9"/>
  <c r="AD3462" i="9" l="1"/>
  <c r="V3466" i="9"/>
  <c r="W3466" i="9" s="1"/>
  <c r="X3466" i="9" s="1"/>
  <c r="S3466" i="9"/>
  <c r="AB3463" i="9"/>
  <c r="AA3463" i="9"/>
  <c r="Y3464" i="9"/>
  <c r="Z3464" i="9" s="1"/>
  <c r="R3467" i="9"/>
  <c r="AD3463" i="9" l="1"/>
  <c r="V3467" i="9"/>
  <c r="W3467" i="9" s="1"/>
  <c r="S3467" i="9"/>
  <c r="X3467" i="9" s="1"/>
  <c r="AA3464" i="9"/>
  <c r="AB3464" i="9"/>
  <c r="R3468" i="9"/>
  <c r="Y3465" i="9"/>
  <c r="Z3465" i="9" s="1"/>
  <c r="AD3464" i="9" l="1"/>
  <c r="V3468" i="9"/>
  <c r="W3468" i="9" s="1"/>
  <c r="S3468" i="9"/>
  <c r="AB3465" i="9"/>
  <c r="AA3465" i="9"/>
  <c r="Y3466" i="9"/>
  <c r="Z3466" i="9" s="1"/>
  <c r="R3469" i="9"/>
  <c r="X3468" i="9" l="1"/>
  <c r="AD3465" i="9"/>
  <c r="V3469" i="9"/>
  <c r="W3469" i="9" s="1"/>
  <c r="S3469" i="9"/>
  <c r="X3469" i="9" s="1"/>
  <c r="AB3466" i="9"/>
  <c r="AA3466" i="9"/>
  <c r="R3470" i="9"/>
  <c r="Y3467" i="9"/>
  <c r="Z3467" i="9" s="1"/>
  <c r="AD3466" i="9" l="1"/>
  <c r="V3470" i="9"/>
  <c r="W3470" i="9" s="1"/>
  <c r="X3470" i="9" s="1"/>
  <c r="S3470" i="9"/>
  <c r="R3471" i="9"/>
  <c r="AB3467" i="9"/>
  <c r="AA3467" i="9"/>
  <c r="Y3468" i="9"/>
  <c r="Z3468" i="9" s="1"/>
  <c r="AD3467" i="9" l="1"/>
  <c r="V3471" i="9"/>
  <c r="W3471" i="9" s="1"/>
  <c r="S3471" i="9"/>
  <c r="AB3468" i="9"/>
  <c r="AA3468" i="9"/>
  <c r="R3472" i="9"/>
  <c r="Y3469" i="9"/>
  <c r="Z3469" i="9" s="1"/>
  <c r="X3471" i="9" l="1"/>
  <c r="AD3468" i="9"/>
  <c r="V3472" i="9"/>
  <c r="W3472" i="9" s="1"/>
  <c r="S3472" i="9"/>
  <c r="Y3470" i="9"/>
  <c r="Z3470" i="9" s="1"/>
  <c r="AB3469" i="9"/>
  <c r="AA3469" i="9"/>
  <c r="R3473" i="9"/>
  <c r="X3472" i="9" l="1"/>
  <c r="AD3469" i="9"/>
  <c r="V3473" i="9"/>
  <c r="W3473" i="9" s="1"/>
  <c r="S3473" i="9"/>
  <c r="X3473" i="9" s="1"/>
  <c r="AA3470" i="9"/>
  <c r="AB3470" i="9"/>
  <c r="R3474" i="9"/>
  <c r="Y3471" i="9"/>
  <c r="Z3471" i="9" s="1"/>
  <c r="AD3470" i="9" l="1"/>
  <c r="V3474" i="9"/>
  <c r="W3474" i="9" s="1"/>
  <c r="S3474" i="9"/>
  <c r="Y3472" i="9"/>
  <c r="Z3472" i="9" s="1"/>
  <c r="AB3471" i="9"/>
  <c r="AA3471" i="9"/>
  <c r="R3475" i="9"/>
  <c r="X3474" i="9" l="1"/>
  <c r="AD3471" i="9"/>
  <c r="V3475" i="9"/>
  <c r="W3475" i="9" s="1"/>
  <c r="S3475" i="9"/>
  <c r="AB3472" i="9"/>
  <c r="AA3472" i="9"/>
  <c r="Y3473" i="9"/>
  <c r="Z3473" i="9" s="1"/>
  <c r="R3476" i="9"/>
  <c r="X3475" i="9" l="1"/>
  <c r="AD3472" i="9"/>
  <c r="V3476" i="9"/>
  <c r="W3476" i="9" s="1"/>
  <c r="X3476" i="9" s="1"/>
  <c r="S3476" i="9"/>
  <c r="AB3473" i="9"/>
  <c r="AA3473" i="9"/>
  <c r="Y3474" i="9"/>
  <c r="Z3474" i="9" s="1"/>
  <c r="R3477" i="9"/>
  <c r="AD3473" i="9" l="1"/>
  <c r="V3477" i="9"/>
  <c r="W3477" i="9" s="1"/>
  <c r="S3477" i="9"/>
  <c r="X3477" i="9" s="1"/>
  <c r="AB3474" i="9"/>
  <c r="AA3474" i="9"/>
  <c r="Y3475" i="9"/>
  <c r="Z3475" i="9" s="1"/>
  <c r="R3478" i="9"/>
  <c r="AD3474" i="9" l="1"/>
  <c r="V3478" i="9"/>
  <c r="W3478" i="9" s="1"/>
  <c r="S3478" i="9"/>
  <c r="AB3475" i="9"/>
  <c r="AA3475" i="9"/>
  <c r="Y3476" i="9"/>
  <c r="Z3476" i="9" s="1"/>
  <c r="R3479" i="9"/>
  <c r="X3478" i="9" l="1"/>
  <c r="AD3475" i="9"/>
  <c r="V3479" i="9"/>
  <c r="W3479" i="9" s="1"/>
  <c r="S3479" i="9"/>
  <c r="X3479" i="9" s="1"/>
  <c r="R3480" i="9"/>
  <c r="AB3476" i="9"/>
  <c r="AA3476" i="9"/>
  <c r="Y3477" i="9"/>
  <c r="Z3477" i="9" s="1"/>
  <c r="AD3476" i="9" l="1"/>
  <c r="V3480" i="9"/>
  <c r="W3480" i="9" s="1"/>
  <c r="S3480" i="9"/>
  <c r="R3481" i="9"/>
  <c r="AB3477" i="9"/>
  <c r="AA3477" i="9"/>
  <c r="Y3478" i="9"/>
  <c r="Z3478" i="9" s="1"/>
  <c r="X3480" i="9" l="1"/>
  <c r="AD3477" i="9"/>
  <c r="V3481" i="9"/>
  <c r="W3481" i="9" s="1"/>
  <c r="S3481" i="9"/>
  <c r="AB3478" i="9"/>
  <c r="AA3478" i="9"/>
  <c r="R3482" i="9"/>
  <c r="Y3479" i="9"/>
  <c r="Z3479" i="9" s="1"/>
  <c r="X3481" i="9" l="1"/>
  <c r="AD3478" i="9"/>
  <c r="V3482" i="9"/>
  <c r="W3482" i="9" s="1"/>
  <c r="S3482" i="9"/>
  <c r="AB3479" i="9"/>
  <c r="AA3479" i="9"/>
  <c r="R3483" i="9"/>
  <c r="Y3480" i="9"/>
  <c r="Z3480" i="9" s="1"/>
  <c r="X3482" i="9" l="1"/>
  <c r="AD3479" i="9"/>
  <c r="V3483" i="9"/>
  <c r="W3483" i="9" s="1"/>
  <c r="S3483" i="9"/>
  <c r="X3483" i="9" s="1"/>
  <c r="AB3480" i="9"/>
  <c r="AA3480" i="9"/>
  <c r="R3484" i="9"/>
  <c r="Y3481" i="9"/>
  <c r="Z3481" i="9" s="1"/>
  <c r="AD3480" i="9" l="1"/>
  <c r="V3484" i="9"/>
  <c r="W3484" i="9" s="1"/>
  <c r="X3484" i="9" s="1"/>
  <c r="S3484" i="9"/>
  <c r="AB3481" i="9"/>
  <c r="AA3481" i="9"/>
  <c r="R3485" i="9"/>
  <c r="Y3482" i="9"/>
  <c r="Z3482" i="9" s="1"/>
  <c r="AD3481" i="9" l="1"/>
  <c r="V3485" i="9"/>
  <c r="W3485" i="9" s="1"/>
  <c r="S3485" i="9"/>
  <c r="X3485" i="9" s="1"/>
  <c r="Y3483" i="9"/>
  <c r="Z3483" i="9" s="1"/>
  <c r="AB3482" i="9"/>
  <c r="AA3482" i="9"/>
  <c r="R3486" i="9"/>
  <c r="AD3482" i="9" l="1"/>
  <c r="V3486" i="9"/>
  <c r="W3486" i="9" s="1"/>
  <c r="S3486" i="9"/>
  <c r="AB3483" i="9"/>
  <c r="AA3483" i="9"/>
  <c r="R3487" i="9"/>
  <c r="Y3484" i="9"/>
  <c r="Z3484" i="9" s="1"/>
  <c r="X3486" i="9" l="1"/>
  <c r="AD3483" i="9"/>
  <c r="V3487" i="9"/>
  <c r="W3487" i="9" s="1"/>
  <c r="S3487" i="9"/>
  <c r="X3487" i="9" s="1"/>
  <c r="AB3484" i="9"/>
  <c r="AA3484" i="9"/>
  <c r="R3488" i="9"/>
  <c r="Y3485" i="9"/>
  <c r="Z3485" i="9" s="1"/>
  <c r="AD3484" i="9" l="1"/>
  <c r="V3488" i="9"/>
  <c r="W3488" i="9" s="1"/>
  <c r="X3488" i="9" s="1"/>
  <c r="S3488" i="9"/>
  <c r="AB3485" i="9"/>
  <c r="AA3485" i="9"/>
  <c r="Y3486" i="9"/>
  <c r="Z3486" i="9" s="1"/>
  <c r="R3489" i="9"/>
  <c r="AD3485" i="9" l="1"/>
  <c r="V3489" i="9"/>
  <c r="W3489" i="9" s="1"/>
  <c r="S3489" i="9"/>
  <c r="R3490" i="9"/>
  <c r="Y3487" i="9"/>
  <c r="Z3487" i="9" s="1"/>
  <c r="AA3486" i="9"/>
  <c r="AB3486" i="9"/>
  <c r="X3489" i="9" l="1"/>
  <c r="AD3486" i="9"/>
  <c r="V3490" i="9"/>
  <c r="W3490" i="9" s="1"/>
  <c r="X3490" i="9" s="1"/>
  <c r="S3490" i="9"/>
  <c r="AB3487" i="9"/>
  <c r="AA3487" i="9"/>
  <c r="R3491" i="9"/>
  <c r="Y3488" i="9"/>
  <c r="Z3488" i="9" s="1"/>
  <c r="AD3487" i="9" l="1"/>
  <c r="V3491" i="9"/>
  <c r="W3491" i="9" s="1"/>
  <c r="S3491" i="9"/>
  <c r="AB3488" i="9"/>
  <c r="AA3488" i="9"/>
  <c r="R3492" i="9"/>
  <c r="Y3489" i="9"/>
  <c r="Z3489" i="9" s="1"/>
  <c r="X3491" i="9" l="1"/>
  <c r="AD3488" i="9"/>
  <c r="V3492" i="9"/>
  <c r="W3492" i="9" s="1"/>
  <c r="S3492" i="9"/>
  <c r="AB3489" i="9"/>
  <c r="AA3489" i="9"/>
  <c r="R3493" i="9"/>
  <c r="Y3490" i="9"/>
  <c r="Z3490" i="9" s="1"/>
  <c r="X3492" i="9" l="1"/>
  <c r="AD3489" i="9"/>
  <c r="V3493" i="9"/>
  <c r="W3493" i="9" s="1"/>
  <c r="S3493" i="9"/>
  <c r="X3493" i="9" s="1"/>
  <c r="AB3490" i="9"/>
  <c r="AA3490" i="9"/>
  <c r="Y3491" i="9"/>
  <c r="Z3491" i="9" s="1"/>
  <c r="R3494" i="9"/>
  <c r="AD3490" i="9" l="1"/>
  <c r="V3494" i="9"/>
  <c r="W3494" i="9" s="1"/>
  <c r="X3494" i="9" s="1"/>
  <c r="S3494" i="9"/>
  <c r="R3495" i="9"/>
  <c r="Y3492" i="9"/>
  <c r="Z3492" i="9" s="1"/>
  <c r="AB3491" i="9"/>
  <c r="AA3491" i="9"/>
  <c r="AD3491" i="9" l="1"/>
  <c r="V3495" i="9"/>
  <c r="W3495" i="9" s="1"/>
  <c r="S3495" i="9"/>
  <c r="AB3492" i="9"/>
  <c r="AA3492" i="9"/>
  <c r="Y3493" i="9"/>
  <c r="Z3493" i="9" s="1"/>
  <c r="R3496" i="9"/>
  <c r="X3495" i="9" l="1"/>
  <c r="AD3492" i="9"/>
  <c r="V3496" i="9"/>
  <c r="W3496" i="9" s="1"/>
  <c r="S3496" i="9"/>
  <c r="AB3493" i="9"/>
  <c r="AA3493" i="9"/>
  <c r="Y3494" i="9"/>
  <c r="Z3494" i="9" s="1"/>
  <c r="R3497" i="9"/>
  <c r="X3496" i="9" l="1"/>
  <c r="AD3493" i="9"/>
  <c r="V3497" i="9"/>
  <c r="W3497" i="9" s="1"/>
  <c r="S3497" i="9"/>
  <c r="X3497" i="9" s="1"/>
  <c r="AB3494" i="9"/>
  <c r="AA3494" i="9"/>
  <c r="Y3495" i="9"/>
  <c r="Z3495" i="9" s="1"/>
  <c r="R3498" i="9"/>
  <c r="AD3494" i="9" l="1"/>
  <c r="V3498" i="9"/>
  <c r="W3498" i="9" s="1"/>
  <c r="S3498" i="9"/>
  <c r="R3499" i="9"/>
  <c r="AB3495" i="9"/>
  <c r="AA3495" i="9"/>
  <c r="Y3496" i="9"/>
  <c r="Z3496" i="9" s="1"/>
  <c r="X3498" i="9" l="1"/>
  <c r="AD3495" i="9"/>
  <c r="V3499" i="9"/>
  <c r="W3499" i="9" s="1"/>
  <c r="S3499" i="9"/>
  <c r="X3499" i="9" s="1"/>
  <c r="AB3496" i="9"/>
  <c r="AA3496" i="9"/>
  <c r="R3500" i="9"/>
  <c r="Y3497" i="9"/>
  <c r="Z3497" i="9" s="1"/>
  <c r="AD3496" i="9" l="1"/>
  <c r="V3500" i="9"/>
  <c r="W3500" i="9" s="1"/>
  <c r="X3500" i="9" s="1"/>
  <c r="S3500" i="9"/>
  <c r="R3501" i="9"/>
  <c r="AB3497" i="9"/>
  <c r="AA3497" i="9"/>
  <c r="Y3498" i="9"/>
  <c r="Z3498" i="9" s="1"/>
  <c r="AD3497" i="9" l="1"/>
  <c r="V3501" i="9"/>
  <c r="W3501" i="9" s="1"/>
  <c r="S3501" i="9"/>
  <c r="X3501" i="9" s="1"/>
  <c r="AA3498" i="9"/>
  <c r="AB3498" i="9"/>
  <c r="Y3499" i="9"/>
  <c r="Z3499" i="9" s="1"/>
  <c r="R3502" i="9"/>
  <c r="AD3498" i="9" l="1"/>
  <c r="V3502" i="9"/>
  <c r="W3502" i="9" s="1"/>
  <c r="S3502" i="9"/>
  <c r="AB3499" i="9"/>
  <c r="AA3499" i="9"/>
  <c r="R3503" i="9"/>
  <c r="Y3500" i="9"/>
  <c r="Z3500" i="9" s="1"/>
  <c r="X3502" i="9" l="1"/>
  <c r="AD3499" i="9"/>
  <c r="V3503" i="9"/>
  <c r="W3503" i="9" s="1"/>
  <c r="S3503" i="9"/>
  <c r="AA3500" i="9"/>
  <c r="AB3500" i="9"/>
  <c r="R3504" i="9"/>
  <c r="Y3501" i="9"/>
  <c r="Z3501" i="9" s="1"/>
  <c r="X3503" i="9" l="1"/>
  <c r="AD3500" i="9"/>
  <c r="V3504" i="9"/>
  <c r="W3504" i="9" s="1"/>
  <c r="X3504" i="9" s="1"/>
  <c r="S3504" i="9"/>
  <c r="Y3502" i="9"/>
  <c r="Z3502" i="9" s="1"/>
  <c r="AB3501" i="9"/>
  <c r="AA3501" i="9"/>
  <c r="R3505" i="9"/>
  <c r="AD3501" i="9" l="1"/>
  <c r="V3505" i="9"/>
  <c r="W3505" i="9" s="1"/>
  <c r="S3505" i="9"/>
  <c r="AA3502" i="9"/>
  <c r="AB3502" i="9"/>
  <c r="R3506" i="9"/>
  <c r="Y3503" i="9"/>
  <c r="Z3503" i="9" s="1"/>
  <c r="X3505" i="9" l="1"/>
  <c r="AD3502" i="9"/>
  <c r="V3506" i="9"/>
  <c r="W3506" i="9" s="1"/>
  <c r="X3506" i="9" s="1"/>
  <c r="S3506" i="9"/>
  <c r="Y3504" i="9"/>
  <c r="Z3504" i="9" s="1"/>
  <c r="R3507" i="9"/>
  <c r="AB3503" i="9"/>
  <c r="AA3503" i="9"/>
  <c r="AD3503" i="9" l="1"/>
  <c r="V3507" i="9"/>
  <c r="W3507" i="9" s="1"/>
  <c r="S3507" i="9"/>
  <c r="R3508" i="9"/>
  <c r="Y3505" i="9"/>
  <c r="Z3505" i="9" s="1"/>
  <c r="AB3504" i="9"/>
  <c r="AA3504" i="9"/>
  <c r="X3507" i="9" l="1"/>
  <c r="AD3504" i="9"/>
  <c r="V3508" i="9"/>
  <c r="W3508" i="9" s="1"/>
  <c r="S3508" i="9"/>
  <c r="AB3505" i="9"/>
  <c r="AA3505" i="9"/>
  <c r="R3509" i="9"/>
  <c r="Y3506" i="9"/>
  <c r="Z3506" i="9" s="1"/>
  <c r="X3508" i="9" l="1"/>
  <c r="AD3505" i="9"/>
  <c r="V3509" i="9"/>
  <c r="W3509" i="9" s="1"/>
  <c r="S3509" i="9"/>
  <c r="AB3506" i="9"/>
  <c r="AA3506" i="9"/>
  <c r="R3510" i="9"/>
  <c r="Y3507" i="9"/>
  <c r="Z3507" i="9" s="1"/>
  <c r="X3509" i="9" l="1"/>
  <c r="AD3506" i="9"/>
  <c r="V3510" i="9"/>
  <c r="W3510" i="9" s="1"/>
  <c r="S3510" i="9"/>
  <c r="R3511" i="9"/>
  <c r="AB3507" i="9"/>
  <c r="AA3507" i="9"/>
  <c r="Y3508" i="9"/>
  <c r="Z3508" i="9" s="1"/>
  <c r="X3510" i="9" l="1"/>
  <c r="AD3507" i="9"/>
  <c r="V3511" i="9"/>
  <c r="W3511" i="9" s="1"/>
  <c r="S3511" i="9"/>
  <c r="X3511" i="9" s="1"/>
  <c r="Y3509" i="9"/>
  <c r="Z3509" i="9" s="1"/>
  <c r="AB3508" i="9"/>
  <c r="AA3508" i="9"/>
  <c r="R3512" i="9"/>
  <c r="AD3508" i="9" l="1"/>
  <c r="V3512" i="9"/>
  <c r="W3512" i="9" s="1"/>
  <c r="S3512" i="9"/>
  <c r="AB3509" i="9"/>
  <c r="AA3509" i="9"/>
  <c r="R3513" i="9"/>
  <c r="Y3510" i="9"/>
  <c r="Z3510" i="9" s="1"/>
  <c r="X3512" i="9" l="1"/>
  <c r="AD3509" i="9"/>
  <c r="V3513" i="9"/>
  <c r="W3513" i="9" s="1"/>
  <c r="S3513" i="9"/>
  <c r="X3513" i="9" s="1"/>
  <c r="AB3510" i="9"/>
  <c r="AA3510" i="9"/>
  <c r="R3514" i="9"/>
  <c r="Y3511" i="9"/>
  <c r="Z3511" i="9" s="1"/>
  <c r="AD3510" i="9" l="1"/>
  <c r="V3514" i="9"/>
  <c r="W3514" i="9" s="1"/>
  <c r="S3514" i="9"/>
  <c r="AB3511" i="9"/>
  <c r="AA3511" i="9"/>
  <c r="R3515" i="9"/>
  <c r="Y3512" i="9"/>
  <c r="Z3512" i="9" s="1"/>
  <c r="X3514" i="9" l="1"/>
  <c r="AD3511" i="9"/>
  <c r="V3515" i="9"/>
  <c r="W3515" i="9" s="1"/>
  <c r="S3515" i="9"/>
  <c r="AA3512" i="9"/>
  <c r="AB3512" i="9"/>
  <c r="R3516" i="9"/>
  <c r="Y3513" i="9"/>
  <c r="Z3513" i="9" s="1"/>
  <c r="X3515" i="9" l="1"/>
  <c r="AD3512" i="9"/>
  <c r="V3516" i="9"/>
  <c r="W3516" i="9" s="1"/>
  <c r="S3516" i="9"/>
  <c r="AB3513" i="9"/>
  <c r="AA3513" i="9"/>
  <c r="Y3514" i="9"/>
  <c r="Z3514" i="9" s="1"/>
  <c r="R3517" i="9"/>
  <c r="X3516" i="9" l="1"/>
  <c r="AD3513" i="9"/>
  <c r="V3517" i="9"/>
  <c r="W3517" i="9" s="1"/>
  <c r="S3517" i="9"/>
  <c r="X3517" i="9" s="1"/>
  <c r="AA3514" i="9"/>
  <c r="AB3514" i="9"/>
  <c r="R3518" i="9"/>
  <c r="Y3515" i="9"/>
  <c r="Z3515" i="9" s="1"/>
  <c r="AD3514" i="9" l="1"/>
  <c r="V3518" i="9"/>
  <c r="W3518" i="9" s="1"/>
  <c r="S3518" i="9"/>
  <c r="AB3515" i="9"/>
  <c r="AA3515" i="9"/>
  <c r="R3519" i="9"/>
  <c r="Y3516" i="9"/>
  <c r="Z3516" i="9" s="1"/>
  <c r="X3518" i="9" l="1"/>
  <c r="AD3515" i="9"/>
  <c r="V3519" i="9"/>
  <c r="W3519" i="9" s="1"/>
  <c r="S3519" i="9"/>
  <c r="X3519" i="9" s="1"/>
  <c r="AB3516" i="9"/>
  <c r="AA3516" i="9"/>
  <c r="R3520" i="9"/>
  <c r="Y3517" i="9"/>
  <c r="Z3517" i="9" s="1"/>
  <c r="AD3516" i="9" l="1"/>
  <c r="V3520" i="9"/>
  <c r="W3520" i="9" s="1"/>
  <c r="S3520" i="9"/>
  <c r="AB3517" i="9"/>
  <c r="AA3517" i="9"/>
  <c r="R3521" i="9"/>
  <c r="Y3518" i="9"/>
  <c r="Z3518" i="9" s="1"/>
  <c r="X3520" i="9" l="1"/>
  <c r="AD3517" i="9"/>
  <c r="V3521" i="9"/>
  <c r="W3521" i="9" s="1"/>
  <c r="S3521" i="9"/>
  <c r="AA3518" i="9"/>
  <c r="AB3518" i="9"/>
  <c r="R3522" i="9"/>
  <c r="Y3519" i="9"/>
  <c r="Z3519" i="9" s="1"/>
  <c r="X3521" i="9" l="1"/>
  <c r="AD3518" i="9"/>
  <c r="V3522" i="9"/>
  <c r="W3522" i="9" s="1"/>
  <c r="S3522" i="9"/>
  <c r="Y3520" i="9"/>
  <c r="Z3520" i="9" s="1"/>
  <c r="R3523" i="9"/>
  <c r="AB3519" i="9"/>
  <c r="AA3519" i="9"/>
  <c r="X3522" i="9" l="1"/>
  <c r="AD3519" i="9"/>
  <c r="V3523" i="9"/>
  <c r="W3523" i="9" s="1"/>
  <c r="S3523" i="9"/>
  <c r="X3523" i="9" s="1"/>
  <c r="AB3520" i="9"/>
  <c r="AA3520" i="9"/>
  <c r="R3524" i="9"/>
  <c r="Y3521" i="9"/>
  <c r="Z3521" i="9" s="1"/>
  <c r="AD3520" i="9" l="1"/>
  <c r="V3524" i="9"/>
  <c r="W3524" i="9" s="1"/>
  <c r="X3524" i="9" s="1"/>
  <c r="S3524" i="9"/>
  <c r="AB3521" i="9"/>
  <c r="AA3521" i="9"/>
  <c r="R3525" i="9"/>
  <c r="Y3522" i="9"/>
  <c r="Z3522" i="9" s="1"/>
  <c r="AD3521" i="9" l="1"/>
  <c r="V3525" i="9"/>
  <c r="W3525" i="9" s="1"/>
  <c r="S3525" i="9"/>
  <c r="X3525" i="9" s="1"/>
  <c r="AB3522" i="9"/>
  <c r="AA3522" i="9"/>
  <c r="Y3523" i="9"/>
  <c r="Z3523" i="9" s="1"/>
  <c r="R3526" i="9"/>
  <c r="AD3522" i="9" l="1"/>
  <c r="V3526" i="9"/>
  <c r="W3526" i="9" s="1"/>
  <c r="S3526" i="9"/>
  <c r="AB3523" i="9"/>
  <c r="AA3523" i="9"/>
  <c r="R3527" i="9"/>
  <c r="Y3524" i="9"/>
  <c r="Z3524" i="9" s="1"/>
  <c r="X3526" i="9" l="1"/>
  <c r="AD3523" i="9"/>
  <c r="V3527" i="9"/>
  <c r="W3527" i="9" s="1"/>
  <c r="S3527" i="9"/>
  <c r="AB3524" i="9"/>
  <c r="AA3524" i="9"/>
  <c r="R3528" i="9"/>
  <c r="Y3525" i="9"/>
  <c r="Z3525" i="9" s="1"/>
  <c r="X3527" i="9" l="1"/>
  <c r="AD3524" i="9"/>
  <c r="V3528" i="9"/>
  <c r="W3528" i="9" s="1"/>
  <c r="S3528" i="9"/>
  <c r="AB3525" i="9"/>
  <c r="AA3525" i="9"/>
  <c r="R3529" i="9"/>
  <c r="Y3526" i="9"/>
  <c r="Z3526" i="9" s="1"/>
  <c r="X3528" i="9" l="1"/>
  <c r="AD3525" i="9"/>
  <c r="V3529" i="9"/>
  <c r="W3529" i="9" s="1"/>
  <c r="S3529" i="9"/>
  <c r="R3530" i="9"/>
  <c r="AB3526" i="9"/>
  <c r="AA3526" i="9"/>
  <c r="Y3527" i="9"/>
  <c r="Z3527" i="9" s="1"/>
  <c r="X3529" i="9" l="1"/>
  <c r="AD3526" i="9"/>
  <c r="V3530" i="9"/>
  <c r="W3530" i="9" s="1"/>
  <c r="S3530" i="9"/>
  <c r="Y3528" i="9"/>
  <c r="Z3528" i="9" s="1"/>
  <c r="R3531" i="9"/>
  <c r="AB3527" i="9"/>
  <c r="AA3527" i="9"/>
  <c r="X3530" i="9" l="1"/>
  <c r="AD3527" i="9"/>
  <c r="S3531" i="9"/>
  <c r="V3531" i="9"/>
  <c r="W3531" i="9" s="1"/>
  <c r="AB3528" i="9"/>
  <c r="AA3528" i="9"/>
  <c r="R3532" i="9"/>
  <c r="Y3529" i="9"/>
  <c r="Z3529" i="9" s="1"/>
  <c r="X3531" i="9" l="1"/>
  <c r="AD3528" i="9"/>
  <c r="V3532" i="9"/>
  <c r="W3532" i="9" s="1"/>
  <c r="S3532" i="9"/>
  <c r="AB3529" i="9"/>
  <c r="AA3529" i="9"/>
  <c r="Y3530" i="9"/>
  <c r="Z3530" i="9" s="1"/>
  <c r="R3533" i="9"/>
  <c r="X3532" i="9" l="1"/>
  <c r="AD3529" i="9"/>
  <c r="V3533" i="9"/>
  <c r="W3533" i="9" s="1"/>
  <c r="S3533" i="9"/>
  <c r="X3533" i="9" s="1"/>
  <c r="AB3530" i="9"/>
  <c r="AA3530" i="9"/>
  <c r="R3534" i="9"/>
  <c r="Y3531" i="9"/>
  <c r="Z3531" i="9" s="1"/>
  <c r="AD3530" i="9" l="1"/>
  <c r="V3534" i="9"/>
  <c r="W3534" i="9" s="1"/>
  <c r="S3534" i="9"/>
  <c r="AB3531" i="9"/>
  <c r="AA3531" i="9"/>
  <c r="R3535" i="9"/>
  <c r="Y3532" i="9"/>
  <c r="Z3532" i="9" s="1"/>
  <c r="X3534" i="9" l="1"/>
  <c r="AD3531" i="9"/>
  <c r="V3535" i="9"/>
  <c r="W3535" i="9" s="1"/>
  <c r="S3535" i="9"/>
  <c r="X3535" i="9" s="1"/>
  <c r="AB3532" i="9"/>
  <c r="AA3532" i="9"/>
  <c r="R3536" i="9"/>
  <c r="Y3533" i="9"/>
  <c r="Z3533" i="9" s="1"/>
  <c r="AD3532" i="9" l="1"/>
  <c r="V3536" i="9"/>
  <c r="W3536" i="9" s="1"/>
  <c r="S3536" i="9"/>
  <c r="Y3534" i="9"/>
  <c r="Z3534" i="9" s="1"/>
  <c r="R3537" i="9"/>
  <c r="AB3533" i="9"/>
  <c r="AA3533" i="9"/>
  <c r="X3536" i="9" l="1"/>
  <c r="AD3533" i="9"/>
  <c r="V3537" i="9"/>
  <c r="W3537" i="9" s="1"/>
  <c r="S3537" i="9"/>
  <c r="X3537" i="9" s="1"/>
  <c r="AA3534" i="9"/>
  <c r="AB3534" i="9"/>
  <c r="R3538" i="9"/>
  <c r="Y3535" i="9"/>
  <c r="Z3535" i="9" s="1"/>
  <c r="AD3534" i="9" l="1"/>
  <c r="V3538" i="9"/>
  <c r="W3538" i="9" s="1"/>
  <c r="S3538" i="9"/>
  <c r="AB3535" i="9"/>
  <c r="AA3535" i="9"/>
  <c r="R3539" i="9"/>
  <c r="Y3536" i="9"/>
  <c r="Z3536" i="9" s="1"/>
  <c r="X3538" i="9" l="1"/>
  <c r="AD3535" i="9"/>
  <c r="V3539" i="9"/>
  <c r="W3539" i="9" s="1"/>
  <c r="S3539" i="9"/>
  <c r="X3539" i="9" s="1"/>
  <c r="Y3537" i="9"/>
  <c r="Z3537" i="9" s="1"/>
  <c r="AB3536" i="9"/>
  <c r="AA3536" i="9"/>
  <c r="R3540" i="9"/>
  <c r="AD3536" i="9" l="1"/>
  <c r="V3540" i="9"/>
  <c r="W3540" i="9" s="1"/>
  <c r="X3540" i="9" s="1"/>
  <c r="S3540" i="9"/>
  <c r="AB3537" i="9"/>
  <c r="AA3537" i="9"/>
  <c r="Y3538" i="9"/>
  <c r="Z3538" i="9" s="1"/>
  <c r="R3541" i="9"/>
  <c r="AD3537" i="9" l="1"/>
  <c r="V3541" i="9"/>
  <c r="W3541" i="9" s="1"/>
  <c r="S3541" i="9"/>
  <c r="X3541" i="9" s="1"/>
  <c r="AB3538" i="9"/>
  <c r="AA3538" i="9"/>
  <c r="R3542" i="9"/>
  <c r="Y3539" i="9"/>
  <c r="Z3539" i="9" s="1"/>
  <c r="AD3538" i="9" l="1"/>
  <c r="V3542" i="9"/>
  <c r="W3542" i="9" s="1"/>
  <c r="S3542" i="9"/>
  <c r="R3543" i="9"/>
  <c r="AB3539" i="9"/>
  <c r="AA3539" i="9"/>
  <c r="Y3540" i="9"/>
  <c r="Z3540" i="9" s="1"/>
  <c r="X3542" i="9" l="1"/>
  <c r="AD3539" i="9"/>
  <c r="V3543" i="9"/>
  <c r="W3543" i="9" s="1"/>
  <c r="X3543" i="9" s="1"/>
  <c r="S3543" i="9"/>
  <c r="AB3540" i="9"/>
  <c r="AA3540" i="9"/>
  <c r="R3544" i="9"/>
  <c r="Y3541" i="9"/>
  <c r="Z3541" i="9" s="1"/>
  <c r="AD3540" i="9" l="1"/>
  <c r="V3544" i="9"/>
  <c r="W3544" i="9" s="1"/>
  <c r="S3544" i="9"/>
  <c r="Y3542" i="9"/>
  <c r="Z3542" i="9" s="1"/>
  <c r="R3545" i="9"/>
  <c r="AB3541" i="9"/>
  <c r="AA3541" i="9"/>
  <c r="X3544" i="9" l="1"/>
  <c r="AD3541" i="9"/>
  <c r="V3545" i="9"/>
  <c r="W3545" i="9" s="1"/>
  <c r="S3545" i="9"/>
  <c r="AB3542" i="9"/>
  <c r="AA3542" i="9"/>
  <c r="R3546" i="9"/>
  <c r="Y3543" i="9"/>
  <c r="Z3543" i="9" s="1"/>
  <c r="X3545" i="9" l="1"/>
  <c r="AD3542" i="9"/>
  <c r="V3546" i="9"/>
  <c r="W3546" i="9" s="1"/>
  <c r="X3546" i="9" s="1"/>
  <c r="S3546" i="9"/>
  <c r="AB3543" i="9"/>
  <c r="AA3543" i="9"/>
  <c r="R3547" i="9"/>
  <c r="Y3544" i="9"/>
  <c r="Z3544" i="9" s="1"/>
  <c r="AD3543" i="9" l="1"/>
  <c r="V3547" i="9"/>
  <c r="W3547" i="9" s="1"/>
  <c r="S3547" i="9"/>
  <c r="AB3544" i="9"/>
  <c r="AA3544" i="9"/>
  <c r="R3548" i="9"/>
  <c r="Y3545" i="9"/>
  <c r="Z3545" i="9" s="1"/>
  <c r="X3547" i="9" l="1"/>
  <c r="AD3544" i="9"/>
  <c r="V3548" i="9"/>
  <c r="W3548" i="9" s="1"/>
  <c r="X3548" i="9" s="1"/>
  <c r="S3548" i="9"/>
  <c r="AB3545" i="9"/>
  <c r="AA3545" i="9"/>
  <c r="R3549" i="9"/>
  <c r="Y3546" i="9"/>
  <c r="Z3546" i="9" s="1"/>
  <c r="AD3545" i="9" l="1"/>
  <c r="V3549" i="9"/>
  <c r="W3549" i="9" s="1"/>
  <c r="S3549" i="9"/>
  <c r="AB3546" i="9"/>
  <c r="AA3546" i="9"/>
  <c r="R3550" i="9"/>
  <c r="Y3547" i="9"/>
  <c r="Z3547" i="9" s="1"/>
  <c r="X3549" i="9" l="1"/>
  <c r="AD3546" i="9"/>
  <c r="V3550" i="9"/>
  <c r="W3550" i="9" s="1"/>
  <c r="S3550" i="9"/>
  <c r="R3551" i="9"/>
  <c r="AB3547" i="9"/>
  <c r="AA3547" i="9"/>
  <c r="Y3548" i="9"/>
  <c r="Z3548" i="9" s="1"/>
  <c r="X3550" i="9" l="1"/>
  <c r="AD3547" i="9"/>
  <c r="V3551" i="9"/>
  <c r="W3551" i="9" s="1"/>
  <c r="S3551" i="9"/>
  <c r="AB3548" i="9"/>
  <c r="AA3548" i="9"/>
  <c r="R3552" i="9"/>
  <c r="Y3549" i="9"/>
  <c r="Z3549" i="9" s="1"/>
  <c r="X3551" i="9" l="1"/>
  <c r="AD3548" i="9"/>
  <c r="V3552" i="9"/>
  <c r="W3552" i="9" s="1"/>
  <c r="S3552" i="9"/>
  <c r="AB3549" i="9"/>
  <c r="AA3549" i="9"/>
  <c r="Y3550" i="9"/>
  <c r="Z3550" i="9" s="1"/>
  <c r="R3553" i="9"/>
  <c r="X3552" i="9" l="1"/>
  <c r="AD3549" i="9"/>
  <c r="V3553" i="9"/>
  <c r="W3553" i="9" s="1"/>
  <c r="X3553" i="9" s="1"/>
  <c r="S3553" i="9"/>
  <c r="AA3550" i="9"/>
  <c r="AB3550" i="9"/>
  <c r="R3554" i="9"/>
  <c r="Y3551" i="9"/>
  <c r="Z3551" i="9" s="1"/>
  <c r="AD3550" i="9" l="1"/>
  <c r="V3554" i="9"/>
  <c r="W3554" i="9" s="1"/>
  <c r="S3554" i="9"/>
  <c r="Y3552" i="9"/>
  <c r="Z3552" i="9" s="1"/>
  <c r="AB3551" i="9"/>
  <c r="AA3551" i="9"/>
  <c r="R3555" i="9"/>
  <c r="X3554" i="9" l="1"/>
  <c r="AD3551" i="9"/>
  <c r="V3555" i="9"/>
  <c r="W3555" i="9" s="1"/>
  <c r="S3555" i="9"/>
  <c r="X3555" i="9" s="1"/>
  <c r="AB3552" i="9"/>
  <c r="AA3552" i="9"/>
  <c r="Y3553" i="9"/>
  <c r="Z3553" i="9" s="1"/>
  <c r="R3556" i="9"/>
  <c r="AD3552" i="9" l="1"/>
  <c r="V3556" i="9"/>
  <c r="W3556" i="9" s="1"/>
  <c r="X3556" i="9" s="1"/>
  <c r="S3556" i="9"/>
  <c r="AB3553" i="9"/>
  <c r="AA3553" i="9"/>
  <c r="Y3554" i="9"/>
  <c r="Z3554" i="9" s="1"/>
  <c r="R3557" i="9"/>
  <c r="AD3553" i="9" l="1"/>
  <c r="V3557" i="9"/>
  <c r="W3557" i="9" s="1"/>
  <c r="S3557" i="9"/>
  <c r="AB3554" i="9"/>
  <c r="AA3554" i="9"/>
  <c r="Y3555" i="9"/>
  <c r="Z3555" i="9" s="1"/>
  <c r="R3558" i="9"/>
  <c r="X3557" i="9" l="1"/>
  <c r="AD3554" i="9"/>
  <c r="V3558" i="9"/>
  <c r="W3558" i="9" s="1"/>
  <c r="S3558" i="9"/>
  <c r="AB3555" i="9"/>
  <c r="AA3555" i="9"/>
  <c r="Y3556" i="9"/>
  <c r="Z3556" i="9" s="1"/>
  <c r="R3559" i="9"/>
  <c r="X3558" i="9" l="1"/>
  <c r="AD3555" i="9"/>
  <c r="V3559" i="9"/>
  <c r="W3559" i="9" s="1"/>
  <c r="S3559" i="9"/>
  <c r="X3559" i="9" s="1"/>
  <c r="AB3556" i="9"/>
  <c r="AA3556" i="9"/>
  <c r="Y3557" i="9"/>
  <c r="Z3557" i="9" s="1"/>
  <c r="R3560" i="9"/>
  <c r="AD3556" i="9" l="1"/>
  <c r="V3560" i="9"/>
  <c r="W3560" i="9" s="1"/>
  <c r="X3560" i="9" s="1"/>
  <c r="S3560" i="9"/>
  <c r="AB3557" i="9"/>
  <c r="AA3557" i="9"/>
  <c r="Y3558" i="9"/>
  <c r="Z3558" i="9" s="1"/>
  <c r="R3561" i="9"/>
  <c r="AD3557" i="9" l="1"/>
  <c r="V3561" i="9"/>
  <c r="W3561" i="9" s="1"/>
  <c r="S3561" i="9"/>
  <c r="Y3559" i="9"/>
  <c r="Z3559" i="9" s="1"/>
  <c r="R3562" i="9"/>
  <c r="AB3558" i="9"/>
  <c r="AA3558" i="9"/>
  <c r="X3561" i="9" l="1"/>
  <c r="AD3558" i="9"/>
  <c r="V3562" i="9"/>
  <c r="W3562" i="9" s="1"/>
  <c r="X3562" i="9" s="1"/>
  <c r="S3562" i="9"/>
  <c r="AB3559" i="9"/>
  <c r="AA3559" i="9"/>
  <c r="R3563" i="9"/>
  <c r="Y3560" i="9"/>
  <c r="Z3560" i="9" s="1"/>
  <c r="AD3559" i="9" l="1"/>
  <c r="V3563" i="9"/>
  <c r="W3563" i="9" s="1"/>
  <c r="S3563" i="9"/>
  <c r="AB3560" i="9"/>
  <c r="AA3560" i="9"/>
  <c r="R3564" i="9"/>
  <c r="Y3561" i="9"/>
  <c r="Z3561" i="9" s="1"/>
  <c r="X3563" i="9" l="1"/>
  <c r="AD3560" i="9"/>
  <c r="V3564" i="9"/>
  <c r="W3564" i="9" s="1"/>
  <c r="X3564" i="9" s="1"/>
  <c r="S3564" i="9"/>
  <c r="AB3561" i="9"/>
  <c r="AA3561" i="9"/>
  <c r="R3565" i="9"/>
  <c r="Y3562" i="9"/>
  <c r="Z3562" i="9" s="1"/>
  <c r="AD3561" i="9" l="1"/>
  <c r="V3565" i="9"/>
  <c r="W3565" i="9" s="1"/>
  <c r="S3565" i="9"/>
  <c r="X3565" i="9" s="1"/>
  <c r="R3566" i="9"/>
  <c r="AB3562" i="9"/>
  <c r="AA3562" i="9"/>
  <c r="Y3563" i="9"/>
  <c r="Z3563" i="9" s="1"/>
  <c r="AD3562" i="9" l="1"/>
  <c r="V3566" i="9"/>
  <c r="W3566" i="9" s="1"/>
  <c r="S3566" i="9"/>
  <c r="AB3563" i="9"/>
  <c r="AA3563" i="9"/>
  <c r="R3567" i="9"/>
  <c r="Y3564" i="9"/>
  <c r="Z3564" i="9" s="1"/>
  <c r="X3566" i="9" l="1"/>
  <c r="AD3563" i="9"/>
  <c r="V3567" i="9"/>
  <c r="W3567" i="9" s="1"/>
  <c r="S3567" i="9"/>
  <c r="AB3564" i="9"/>
  <c r="AA3564" i="9"/>
  <c r="R3568" i="9"/>
  <c r="Y3565" i="9"/>
  <c r="Z3565" i="9" s="1"/>
  <c r="X3567" i="9" l="1"/>
  <c r="AD3564" i="9"/>
  <c r="V3568" i="9"/>
  <c r="W3568" i="9" s="1"/>
  <c r="S3568" i="9"/>
  <c r="AB3565" i="9"/>
  <c r="AA3565" i="9"/>
  <c r="R3569" i="9"/>
  <c r="Y3566" i="9"/>
  <c r="Z3566" i="9" s="1"/>
  <c r="X3568" i="9" l="1"/>
  <c r="AD3565" i="9"/>
  <c r="V3569" i="9"/>
  <c r="W3569" i="9" s="1"/>
  <c r="S3569" i="9"/>
  <c r="AA3566" i="9"/>
  <c r="AB3566" i="9"/>
  <c r="R3570" i="9"/>
  <c r="Y3567" i="9"/>
  <c r="Z3567" i="9" s="1"/>
  <c r="X3569" i="9" l="1"/>
  <c r="AD3566" i="9"/>
  <c r="V3570" i="9"/>
  <c r="W3570" i="9" s="1"/>
  <c r="S3570" i="9"/>
  <c r="R3571" i="9"/>
  <c r="Y3568" i="9"/>
  <c r="Z3568" i="9" s="1"/>
  <c r="AB3567" i="9"/>
  <c r="AA3567" i="9"/>
  <c r="X3570" i="9" l="1"/>
  <c r="AD3567" i="9"/>
  <c r="S3571" i="9"/>
  <c r="V3571" i="9"/>
  <c r="W3571" i="9" s="1"/>
  <c r="X3571" i="9" s="1"/>
  <c r="AB3568" i="9"/>
  <c r="AA3568" i="9"/>
  <c r="Y3569" i="9"/>
  <c r="Z3569" i="9" s="1"/>
  <c r="R3572" i="9"/>
  <c r="AD3568" i="9" l="1"/>
  <c r="V3572" i="9"/>
  <c r="W3572" i="9" s="1"/>
  <c r="X3572" i="9" s="1"/>
  <c r="S3572" i="9"/>
  <c r="AB3569" i="9"/>
  <c r="AA3569" i="9"/>
  <c r="R3573" i="9"/>
  <c r="Y3570" i="9"/>
  <c r="Z3570" i="9" s="1"/>
  <c r="AD3569" i="9" l="1"/>
  <c r="V3573" i="9"/>
  <c r="W3573" i="9" s="1"/>
  <c r="S3573" i="9"/>
  <c r="AB3570" i="9"/>
  <c r="AA3570" i="9"/>
  <c r="R3574" i="9"/>
  <c r="Y3571" i="9"/>
  <c r="Z3571" i="9" s="1"/>
  <c r="X3573" i="9" l="1"/>
  <c r="AD3570" i="9"/>
  <c r="V3574" i="9"/>
  <c r="W3574" i="9" s="1"/>
  <c r="S3574" i="9"/>
  <c r="AB3571" i="9"/>
  <c r="AA3571" i="9"/>
  <c r="Y3572" i="9"/>
  <c r="Z3572" i="9" s="1"/>
  <c r="R3575" i="9"/>
  <c r="X3574" i="9" l="1"/>
  <c r="AD3571" i="9"/>
  <c r="V3575" i="9"/>
  <c r="W3575" i="9" s="1"/>
  <c r="S3575" i="9"/>
  <c r="AB3572" i="9"/>
  <c r="AA3572" i="9"/>
  <c r="R3576" i="9"/>
  <c r="Y3573" i="9"/>
  <c r="Z3573" i="9" s="1"/>
  <c r="X3575" i="9" l="1"/>
  <c r="AD3572" i="9"/>
  <c r="V3576" i="9"/>
  <c r="W3576" i="9" s="1"/>
  <c r="X3576" i="9" s="1"/>
  <c r="S3576" i="9"/>
  <c r="R3577" i="9"/>
  <c r="AB3573" i="9"/>
  <c r="AA3573" i="9"/>
  <c r="Y3574" i="9"/>
  <c r="Z3574" i="9" s="1"/>
  <c r="AD3573" i="9" l="1"/>
  <c r="V3577" i="9"/>
  <c r="W3577" i="9" s="1"/>
  <c r="S3577" i="9"/>
  <c r="X3577" i="9" s="1"/>
  <c r="AB3574" i="9"/>
  <c r="AA3574" i="9"/>
  <c r="R3578" i="9"/>
  <c r="Y3575" i="9"/>
  <c r="Z3575" i="9" s="1"/>
  <c r="AD3574" i="9" l="1"/>
  <c r="V3578" i="9"/>
  <c r="W3578" i="9" s="1"/>
  <c r="S3578" i="9"/>
  <c r="AB3575" i="9"/>
  <c r="AA3575" i="9"/>
  <c r="Y3576" i="9"/>
  <c r="Z3576" i="9" s="1"/>
  <c r="R3579" i="9"/>
  <c r="X3578" i="9" l="1"/>
  <c r="AD3575" i="9"/>
  <c r="V3579" i="9"/>
  <c r="W3579" i="9" s="1"/>
  <c r="S3579" i="9"/>
  <c r="R3580" i="9"/>
  <c r="Y3577" i="9"/>
  <c r="Z3577" i="9" s="1"/>
  <c r="AB3576" i="9"/>
  <c r="AA3576" i="9"/>
  <c r="X3579" i="9" l="1"/>
  <c r="AD3576" i="9"/>
  <c r="V3580" i="9"/>
  <c r="W3580" i="9" s="1"/>
  <c r="S3580" i="9"/>
  <c r="AB3577" i="9"/>
  <c r="AA3577" i="9"/>
  <c r="R3581" i="9"/>
  <c r="Y3578" i="9"/>
  <c r="Z3578" i="9" s="1"/>
  <c r="X3580" i="9" l="1"/>
  <c r="AD3577" i="9"/>
  <c r="V3581" i="9"/>
  <c r="W3581" i="9" s="1"/>
  <c r="S3581" i="9"/>
  <c r="X3581" i="9" s="1"/>
  <c r="Y3579" i="9"/>
  <c r="Z3579" i="9" s="1"/>
  <c r="AB3578" i="9"/>
  <c r="AA3578" i="9"/>
  <c r="R3582" i="9"/>
  <c r="AD3578" i="9" l="1"/>
  <c r="V3582" i="9"/>
  <c r="W3582" i="9" s="1"/>
  <c r="X3582" i="9" s="1"/>
  <c r="S3582" i="9"/>
  <c r="R3583" i="9"/>
  <c r="AB3579" i="9"/>
  <c r="AA3579" i="9"/>
  <c r="Y3580" i="9"/>
  <c r="Z3580" i="9" s="1"/>
  <c r="AD3579" i="9" l="1"/>
  <c r="V3583" i="9"/>
  <c r="W3583" i="9" s="1"/>
  <c r="S3583" i="9"/>
  <c r="X3583" i="9" s="1"/>
  <c r="AB3580" i="9"/>
  <c r="AA3580" i="9"/>
  <c r="R3584" i="9"/>
  <c r="Y3581" i="9"/>
  <c r="Z3581" i="9" s="1"/>
  <c r="AD3580" i="9" l="1"/>
  <c r="V3584" i="9"/>
  <c r="W3584" i="9" s="1"/>
  <c r="S3584" i="9"/>
  <c r="AB3581" i="9"/>
  <c r="AA3581" i="9"/>
  <c r="Y3582" i="9"/>
  <c r="Z3582" i="9" s="1"/>
  <c r="R3585" i="9"/>
  <c r="X3584" i="9" l="1"/>
  <c r="AD3581" i="9"/>
  <c r="V3585" i="9"/>
  <c r="W3585" i="9" s="1"/>
  <c r="S3585" i="9"/>
  <c r="X3585" i="9" s="1"/>
  <c r="AA3582" i="9"/>
  <c r="AB3582" i="9"/>
  <c r="R3586" i="9"/>
  <c r="Y3583" i="9"/>
  <c r="Z3583" i="9" s="1"/>
  <c r="AD3582" i="9" l="1"/>
  <c r="V3586" i="9"/>
  <c r="W3586" i="9" s="1"/>
  <c r="S3586" i="9"/>
  <c r="Y3584" i="9"/>
  <c r="Z3584" i="9" s="1"/>
  <c r="AB3583" i="9"/>
  <c r="AA3583" i="9"/>
  <c r="R3587" i="9"/>
  <c r="X3586" i="9" l="1"/>
  <c r="AD3583" i="9"/>
  <c r="V3587" i="9"/>
  <c r="W3587" i="9" s="1"/>
  <c r="S3587" i="9"/>
  <c r="R3588" i="9"/>
  <c r="AB3584" i="9"/>
  <c r="AA3584" i="9"/>
  <c r="Y3585" i="9"/>
  <c r="Z3585" i="9" s="1"/>
  <c r="X3587" i="9" l="1"/>
  <c r="AD3584" i="9"/>
  <c r="V3588" i="9"/>
  <c r="W3588" i="9" s="1"/>
  <c r="S3588" i="9"/>
  <c r="AB3585" i="9"/>
  <c r="AA3585" i="9"/>
  <c r="Y3586" i="9"/>
  <c r="Z3586" i="9" s="1"/>
  <c r="R3589" i="9"/>
  <c r="X3588" i="9" l="1"/>
  <c r="AD3585" i="9"/>
  <c r="V3589" i="9"/>
  <c r="W3589" i="9" s="1"/>
  <c r="X3589" i="9" s="1"/>
  <c r="S3589" i="9"/>
  <c r="AB3586" i="9"/>
  <c r="AA3586" i="9"/>
  <c r="R3590" i="9"/>
  <c r="Y3587" i="9"/>
  <c r="Z3587" i="9" s="1"/>
  <c r="AD3586" i="9" l="1"/>
  <c r="V3590" i="9"/>
  <c r="W3590" i="9" s="1"/>
  <c r="S3590" i="9"/>
  <c r="AB3587" i="9"/>
  <c r="AA3587" i="9"/>
  <c r="R3591" i="9"/>
  <c r="Y3588" i="9"/>
  <c r="Z3588" i="9" s="1"/>
  <c r="X3590" i="9" l="1"/>
  <c r="AD3587" i="9"/>
  <c r="V3591" i="9"/>
  <c r="W3591" i="9" s="1"/>
  <c r="S3591" i="9"/>
  <c r="AB3588" i="9"/>
  <c r="AA3588" i="9"/>
  <c r="R3592" i="9"/>
  <c r="Y3589" i="9"/>
  <c r="Z3589" i="9" s="1"/>
  <c r="X3591" i="9" l="1"/>
  <c r="AD3588" i="9"/>
  <c r="V3592" i="9"/>
  <c r="W3592" i="9" s="1"/>
  <c r="X3592" i="9" s="1"/>
  <c r="S3592" i="9"/>
  <c r="AB3589" i="9"/>
  <c r="AA3589" i="9"/>
  <c r="R3593" i="9"/>
  <c r="Y3590" i="9"/>
  <c r="Z3590" i="9" s="1"/>
  <c r="AD3589" i="9" l="1"/>
  <c r="V3593" i="9"/>
  <c r="W3593" i="9" s="1"/>
  <c r="S3593" i="9"/>
  <c r="R3594" i="9"/>
  <c r="AB3590" i="9"/>
  <c r="AA3590" i="9"/>
  <c r="Y3591" i="9"/>
  <c r="Z3591" i="9" s="1"/>
  <c r="X3593" i="9" l="1"/>
  <c r="AD3590" i="9"/>
  <c r="V3594" i="9"/>
  <c r="W3594" i="9" s="1"/>
  <c r="S3594" i="9"/>
  <c r="Y3592" i="9"/>
  <c r="Z3592" i="9" s="1"/>
  <c r="R3595" i="9"/>
  <c r="AB3591" i="9"/>
  <c r="AA3591" i="9"/>
  <c r="X3594" i="9" l="1"/>
  <c r="AD3591" i="9"/>
  <c r="V3595" i="9"/>
  <c r="W3595" i="9" s="1"/>
  <c r="S3595" i="9"/>
  <c r="X3595" i="9" s="1"/>
  <c r="AA3592" i="9"/>
  <c r="AB3592" i="9"/>
  <c r="R3596" i="9"/>
  <c r="Y3593" i="9"/>
  <c r="Z3593" i="9" s="1"/>
  <c r="AD3592" i="9" l="1"/>
  <c r="V3596" i="9"/>
  <c r="W3596" i="9" s="1"/>
  <c r="S3596" i="9"/>
  <c r="AB3593" i="9"/>
  <c r="AA3593" i="9"/>
  <c r="R3597" i="9"/>
  <c r="Y3594" i="9"/>
  <c r="Z3594" i="9" s="1"/>
  <c r="X3596" i="9" l="1"/>
  <c r="AD3593" i="9"/>
  <c r="V3597" i="9"/>
  <c r="W3597" i="9" s="1"/>
  <c r="S3597" i="9"/>
  <c r="AB3594" i="9"/>
  <c r="AA3594" i="9"/>
  <c r="R3598" i="9"/>
  <c r="Y3595" i="9"/>
  <c r="Z3595" i="9" s="1"/>
  <c r="X3597" i="9" l="1"/>
  <c r="AD3594" i="9"/>
  <c r="V3598" i="9"/>
  <c r="W3598" i="9" s="1"/>
  <c r="S3598" i="9"/>
  <c r="AB3595" i="9"/>
  <c r="AA3595" i="9"/>
  <c r="Y3596" i="9"/>
  <c r="Z3596" i="9" s="1"/>
  <c r="R3599" i="9"/>
  <c r="X3598" i="9" l="1"/>
  <c r="AD3595" i="9"/>
  <c r="V3599" i="9"/>
  <c r="W3599" i="9" s="1"/>
  <c r="S3599" i="9"/>
  <c r="AB3596" i="9"/>
  <c r="AA3596" i="9"/>
  <c r="R3600" i="9"/>
  <c r="Y3597" i="9"/>
  <c r="Z3597" i="9" s="1"/>
  <c r="X3599" i="9" l="1"/>
  <c r="AD3596" i="9"/>
  <c r="V3600" i="9"/>
  <c r="W3600" i="9" s="1"/>
  <c r="X3600" i="9" s="1"/>
  <c r="S3600" i="9"/>
  <c r="AB3597" i="9"/>
  <c r="AA3597" i="9"/>
  <c r="Y3598" i="9"/>
  <c r="Z3598" i="9" s="1"/>
  <c r="R3601" i="9"/>
  <c r="AD3597" i="9" l="1"/>
  <c r="V3601" i="9"/>
  <c r="W3601" i="9" s="1"/>
  <c r="S3601" i="9"/>
  <c r="X3601" i="9" s="1"/>
  <c r="AA3598" i="9"/>
  <c r="AB3598" i="9"/>
  <c r="Y3599" i="9"/>
  <c r="Z3599" i="9" s="1"/>
  <c r="R3602" i="9"/>
  <c r="AD3598" i="9" l="1"/>
  <c r="V3602" i="9"/>
  <c r="W3602" i="9" s="1"/>
  <c r="X3602" i="9" s="1"/>
  <c r="S3602" i="9"/>
  <c r="AB3599" i="9"/>
  <c r="AA3599" i="9"/>
  <c r="Y3600" i="9"/>
  <c r="Z3600" i="9" s="1"/>
  <c r="R3603" i="9"/>
  <c r="AD3599" i="9" l="1"/>
  <c r="S3603" i="9"/>
  <c r="V3603" i="9"/>
  <c r="W3603" i="9" s="1"/>
  <c r="AB3600" i="9"/>
  <c r="AA3600" i="9"/>
  <c r="Y3601" i="9"/>
  <c r="Z3601" i="9" s="1"/>
  <c r="R3604" i="9"/>
  <c r="X3603" i="9" l="1"/>
  <c r="AD3600" i="9"/>
  <c r="V3604" i="9"/>
  <c r="W3604" i="9" s="1"/>
  <c r="S3604" i="9"/>
  <c r="AB3601" i="9"/>
  <c r="AA3601" i="9"/>
  <c r="Y3602" i="9"/>
  <c r="Z3602" i="9" s="1"/>
  <c r="R3605" i="9"/>
  <c r="X3604" i="9" l="1"/>
  <c r="AD3601" i="9"/>
  <c r="V3605" i="9"/>
  <c r="W3605" i="9" s="1"/>
  <c r="S3605" i="9"/>
  <c r="X3605" i="9" s="1"/>
  <c r="AB3602" i="9"/>
  <c r="AA3602" i="9"/>
  <c r="Y3603" i="9"/>
  <c r="Z3603" i="9" s="1"/>
  <c r="R3606" i="9"/>
  <c r="AD3602" i="9" l="1"/>
  <c r="V3606" i="9"/>
  <c r="W3606" i="9" s="1"/>
  <c r="X3606" i="9" s="1"/>
  <c r="S3606" i="9"/>
  <c r="R3607" i="9"/>
  <c r="AB3603" i="9"/>
  <c r="AA3603" i="9"/>
  <c r="Y3604" i="9"/>
  <c r="Z3604" i="9" s="1"/>
  <c r="AD3603" i="9" l="1"/>
  <c r="V3607" i="9"/>
  <c r="W3607" i="9" s="1"/>
  <c r="S3607" i="9"/>
  <c r="X3607" i="9" s="1"/>
  <c r="Y3605" i="9"/>
  <c r="Z3605" i="9" s="1"/>
  <c r="AB3604" i="9"/>
  <c r="AA3604" i="9"/>
  <c r="R3608" i="9"/>
  <c r="AD3604" i="9" l="1"/>
  <c r="V3608" i="9"/>
  <c r="W3608" i="9" s="1"/>
  <c r="X3608" i="9" s="1"/>
  <c r="S3608" i="9"/>
  <c r="AB3605" i="9"/>
  <c r="AA3605" i="9"/>
  <c r="R3609" i="9"/>
  <c r="Y3606" i="9"/>
  <c r="Z3606" i="9" s="1"/>
  <c r="AD3605" i="9" l="1"/>
  <c r="V3609" i="9"/>
  <c r="W3609" i="9" s="1"/>
  <c r="S3609" i="9"/>
  <c r="X3609" i="9" s="1"/>
  <c r="AB3606" i="9"/>
  <c r="AA3606" i="9"/>
  <c r="R3610" i="9"/>
  <c r="Y3607" i="9"/>
  <c r="Z3607" i="9" s="1"/>
  <c r="AD3606" i="9" l="1"/>
  <c r="V3610" i="9"/>
  <c r="W3610" i="9" s="1"/>
  <c r="X3610" i="9" s="1"/>
  <c r="S3610" i="9"/>
  <c r="AB3607" i="9"/>
  <c r="AA3607" i="9"/>
  <c r="R3611" i="9"/>
  <c r="Y3608" i="9"/>
  <c r="Z3608" i="9" s="1"/>
  <c r="AD3607" i="9" l="1"/>
  <c r="V3611" i="9"/>
  <c r="W3611" i="9" s="1"/>
  <c r="S3611" i="9"/>
  <c r="X3611" i="9" s="1"/>
  <c r="R3612" i="9"/>
  <c r="AA3608" i="9"/>
  <c r="AB3608" i="9"/>
  <c r="Y3609" i="9"/>
  <c r="Z3609" i="9" s="1"/>
  <c r="AD3608" i="9" l="1"/>
  <c r="V3612" i="9"/>
  <c r="W3612" i="9" s="1"/>
  <c r="X3612" i="9" s="1"/>
  <c r="S3612" i="9"/>
  <c r="AB3609" i="9"/>
  <c r="AA3609" i="9"/>
  <c r="Y3610" i="9"/>
  <c r="Z3610" i="9" s="1"/>
  <c r="R3613" i="9"/>
  <c r="AD3609" i="9" l="1"/>
  <c r="V3613" i="9"/>
  <c r="W3613" i="9" s="1"/>
  <c r="S3613" i="9"/>
  <c r="AB3610" i="9"/>
  <c r="AA3610" i="9"/>
  <c r="Y3611" i="9"/>
  <c r="Z3611" i="9" s="1"/>
  <c r="R3614" i="9"/>
  <c r="X3613" i="9" l="1"/>
  <c r="AD3610" i="9"/>
  <c r="V3614" i="9"/>
  <c r="W3614" i="9" s="1"/>
  <c r="S3614" i="9"/>
  <c r="R3615" i="9"/>
  <c r="AB3611" i="9"/>
  <c r="AA3611" i="9"/>
  <c r="Y3612" i="9"/>
  <c r="Z3612" i="9" s="1"/>
  <c r="X3614" i="9" l="1"/>
  <c r="AD3611" i="9"/>
  <c r="V3615" i="9"/>
  <c r="W3615" i="9" s="1"/>
  <c r="S3615" i="9"/>
  <c r="AB3612" i="9"/>
  <c r="AA3612" i="9"/>
  <c r="R3616" i="9"/>
  <c r="Y3613" i="9"/>
  <c r="Z3613" i="9" s="1"/>
  <c r="X3615" i="9" l="1"/>
  <c r="AD3612" i="9"/>
  <c r="V3616" i="9"/>
  <c r="W3616" i="9" s="1"/>
  <c r="S3616" i="9"/>
  <c r="AB3613" i="9"/>
  <c r="AA3613" i="9"/>
  <c r="Y3614" i="9"/>
  <c r="Z3614" i="9" s="1"/>
  <c r="R3617" i="9"/>
  <c r="X3616" i="9" l="1"/>
  <c r="AD3613" i="9"/>
  <c r="V3617" i="9"/>
  <c r="W3617" i="9" s="1"/>
  <c r="S3617" i="9"/>
  <c r="X3617" i="9" s="1"/>
  <c r="AA3614" i="9"/>
  <c r="AB3614" i="9"/>
  <c r="R3618" i="9"/>
  <c r="Y3615" i="9"/>
  <c r="Z3615" i="9" s="1"/>
  <c r="AD3614" i="9" l="1"/>
  <c r="V3618" i="9"/>
  <c r="W3618" i="9" s="1"/>
  <c r="X3618" i="9" s="1"/>
  <c r="S3618" i="9"/>
  <c r="AB3615" i="9"/>
  <c r="AA3615" i="9"/>
  <c r="R3619" i="9"/>
  <c r="Y3616" i="9"/>
  <c r="Z3616" i="9" s="1"/>
  <c r="AD3615" i="9" l="1"/>
  <c r="V3619" i="9"/>
  <c r="W3619" i="9" s="1"/>
  <c r="S3619" i="9"/>
  <c r="X3619" i="9" s="1"/>
  <c r="AB3616" i="9"/>
  <c r="AA3616" i="9"/>
  <c r="R3620" i="9"/>
  <c r="Y3617" i="9"/>
  <c r="Z3617" i="9" s="1"/>
  <c r="AD3616" i="9" l="1"/>
  <c r="V3620" i="9"/>
  <c r="W3620" i="9" s="1"/>
  <c r="S3620" i="9"/>
  <c r="AB3617" i="9"/>
  <c r="AA3617" i="9"/>
  <c r="R3621" i="9"/>
  <c r="Y3618" i="9"/>
  <c r="Z3618" i="9" s="1"/>
  <c r="X3620" i="9" l="1"/>
  <c r="AD3617" i="9"/>
  <c r="V3621" i="9"/>
  <c r="W3621" i="9" s="1"/>
  <c r="S3621" i="9"/>
  <c r="AB3618" i="9"/>
  <c r="AA3618" i="9"/>
  <c r="R3622" i="9"/>
  <c r="Y3619" i="9"/>
  <c r="Z3619" i="9" s="1"/>
  <c r="X3621" i="9" l="1"/>
  <c r="AD3618" i="9"/>
  <c r="V3622" i="9"/>
  <c r="W3622" i="9" s="1"/>
  <c r="X3622" i="9" s="1"/>
  <c r="S3622" i="9"/>
  <c r="AB3619" i="9"/>
  <c r="AA3619" i="9"/>
  <c r="R3623" i="9"/>
  <c r="Y3620" i="9"/>
  <c r="Z3620" i="9" s="1"/>
  <c r="AD3619" i="9" l="1"/>
  <c r="V3623" i="9"/>
  <c r="W3623" i="9" s="1"/>
  <c r="S3623" i="9"/>
  <c r="AB3620" i="9"/>
  <c r="AA3620" i="9"/>
  <c r="R3624" i="9"/>
  <c r="Y3621" i="9"/>
  <c r="Z3621" i="9" s="1"/>
  <c r="X3623" i="9" l="1"/>
  <c r="AD3620" i="9"/>
  <c r="V3624" i="9"/>
  <c r="W3624" i="9" s="1"/>
  <c r="X3624" i="9" s="1"/>
  <c r="S3624" i="9"/>
  <c r="AB3621" i="9"/>
  <c r="AA3621" i="9"/>
  <c r="R3625" i="9"/>
  <c r="Y3622" i="9"/>
  <c r="Z3622" i="9" s="1"/>
  <c r="AD3621" i="9" l="1"/>
  <c r="V3625" i="9"/>
  <c r="W3625" i="9" s="1"/>
  <c r="S3625" i="9"/>
  <c r="R3626" i="9"/>
  <c r="AB3622" i="9"/>
  <c r="AA3622" i="9"/>
  <c r="Y3623" i="9"/>
  <c r="Z3623" i="9" s="1"/>
  <c r="X3625" i="9" l="1"/>
  <c r="AD3622" i="9"/>
  <c r="V3626" i="9"/>
  <c r="W3626" i="9" s="1"/>
  <c r="S3626" i="9"/>
  <c r="AB3623" i="9"/>
  <c r="AA3623" i="9"/>
  <c r="R3627" i="9"/>
  <c r="Y3624" i="9"/>
  <c r="Z3624" i="9" s="1"/>
  <c r="X3626" i="9" l="1"/>
  <c r="AD3623" i="9"/>
  <c r="V3627" i="9"/>
  <c r="W3627" i="9" s="1"/>
  <c r="S3627" i="9"/>
  <c r="AB3624" i="9"/>
  <c r="AA3624" i="9"/>
  <c r="Y3625" i="9"/>
  <c r="Z3625" i="9" s="1"/>
  <c r="R3628" i="9"/>
  <c r="X3627" i="9" l="1"/>
  <c r="AD3624" i="9"/>
  <c r="V3628" i="9"/>
  <c r="W3628" i="9" s="1"/>
  <c r="X3628" i="9" s="1"/>
  <c r="S3628" i="9"/>
  <c r="AB3625" i="9"/>
  <c r="AA3625" i="9"/>
  <c r="R3629" i="9"/>
  <c r="Y3626" i="9"/>
  <c r="Z3626" i="9" s="1"/>
  <c r="AD3625" i="9" l="1"/>
  <c r="V3629" i="9"/>
  <c r="W3629" i="9" s="1"/>
  <c r="S3629" i="9"/>
  <c r="X3629" i="9" s="1"/>
  <c r="AB3626" i="9"/>
  <c r="AA3626" i="9"/>
  <c r="R3630" i="9"/>
  <c r="Y3627" i="9"/>
  <c r="Z3627" i="9" s="1"/>
  <c r="AD3626" i="9" l="1"/>
  <c r="V3630" i="9"/>
  <c r="W3630" i="9" s="1"/>
  <c r="S3630" i="9"/>
  <c r="Y3628" i="9"/>
  <c r="Z3628" i="9" s="1"/>
  <c r="R3631" i="9"/>
  <c r="AB3627" i="9"/>
  <c r="AA3627" i="9"/>
  <c r="X3630" i="9" l="1"/>
  <c r="AD3627" i="9"/>
  <c r="V3631" i="9"/>
  <c r="W3631" i="9" s="1"/>
  <c r="S3631" i="9"/>
  <c r="AB3628" i="9"/>
  <c r="AA3628" i="9"/>
  <c r="R3632" i="9"/>
  <c r="Y3629" i="9"/>
  <c r="Z3629" i="9" s="1"/>
  <c r="X3631" i="9" l="1"/>
  <c r="AD3628" i="9"/>
  <c r="V3632" i="9"/>
  <c r="W3632" i="9" s="1"/>
  <c r="S3632" i="9"/>
  <c r="R3633" i="9"/>
  <c r="AB3629" i="9"/>
  <c r="AA3629" i="9"/>
  <c r="Y3630" i="9"/>
  <c r="Z3630" i="9" s="1"/>
  <c r="X3632" i="9" l="1"/>
  <c r="AD3629" i="9"/>
  <c r="V3633" i="9"/>
  <c r="W3633" i="9" s="1"/>
  <c r="S3633" i="9"/>
  <c r="X3633" i="9" s="1"/>
  <c r="AA3630" i="9"/>
  <c r="AB3630" i="9"/>
  <c r="R3634" i="9"/>
  <c r="Y3631" i="9"/>
  <c r="Z3631" i="9" s="1"/>
  <c r="AD3630" i="9" l="1"/>
  <c r="V3634" i="9"/>
  <c r="W3634" i="9" s="1"/>
  <c r="S3634" i="9"/>
  <c r="Y3632" i="9"/>
  <c r="Z3632" i="9" s="1"/>
  <c r="R3635" i="9"/>
  <c r="AB3631" i="9"/>
  <c r="AA3631" i="9"/>
  <c r="X3634" i="9" l="1"/>
  <c r="AD3631" i="9"/>
  <c r="V3635" i="9"/>
  <c r="W3635" i="9" s="1"/>
  <c r="S3635" i="9"/>
  <c r="X3635" i="9" s="1"/>
  <c r="R3636" i="9"/>
  <c r="Y3633" i="9"/>
  <c r="Z3633" i="9" s="1"/>
  <c r="AB3632" i="9"/>
  <c r="AA3632" i="9"/>
  <c r="AD3632" i="9" l="1"/>
  <c r="V3636" i="9"/>
  <c r="W3636" i="9" s="1"/>
  <c r="X3636" i="9" s="1"/>
  <c r="S3636" i="9"/>
  <c r="AB3633" i="9"/>
  <c r="AA3633" i="9"/>
  <c r="R3637" i="9"/>
  <c r="Y3634" i="9"/>
  <c r="Z3634" i="9" s="1"/>
  <c r="AD3633" i="9" l="1"/>
  <c r="V3637" i="9"/>
  <c r="W3637" i="9" s="1"/>
  <c r="S3637" i="9"/>
  <c r="AB3634" i="9"/>
  <c r="AA3634" i="9"/>
  <c r="Y3635" i="9"/>
  <c r="Z3635" i="9" s="1"/>
  <c r="R3638" i="9"/>
  <c r="X3637" i="9" l="1"/>
  <c r="AD3634" i="9"/>
  <c r="V3638" i="9"/>
  <c r="W3638" i="9" s="1"/>
  <c r="S3638" i="9"/>
  <c r="AB3635" i="9"/>
  <c r="AA3635" i="9"/>
  <c r="Y3636" i="9"/>
  <c r="Z3636" i="9" s="1"/>
  <c r="R3639" i="9"/>
  <c r="X3638" i="9" l="1"/>
  <c r="AD3635" i="9"/>
  <c r="V3639" i="9"/>
  <c r="W3639" i="9" s="1"/>
  <c r="S3639" i="9"/>
  <c r="X3639" i="9" s="1"/>
  <c r="R3640" i="9"/>
  <c r="Y3637" i="9"/>
  <c r="Z3637" i="9" s="1"/>
  <c r="AB3636" i="9"/>
  <c r="AA3636" i="9"/>
  <c r="AD3636" i="9" l="1"/>
  <c r="V3640" i="9"/>
  <c r="W3640" i="9" s="1"/>
  <c r="X3640" i="9" s="1"/>
  <c r="S3640" i="9"/>
  <c r="R3641" i="9"/>
  <c r="AB3637" i="9"/>
  <c r="AA3637" i="9"/>
  <c r="Y3638" i="9"/>
  <c r="Z3638" i="9" s="1"/>
  <c r="AD3637" i="9" l="1"/>
  <c r="V3641" i="9"/>
  <c r="W3641" i="9" s="1"/>
  <c r="S3641" i="9"/>
  <c r="AB3638" i="9"/>
  <c r="AA3638" i="9"/>
  <c r="R3642" i="9"/>
  <c r="Y3639" i="9"/>
  <c r="Z3639" i="9" s="1"/>
  <c r="X3641" i="9" l="1"/>
  <c r="AD3638" i="9"/>
  <c r="V3642" i="9"/>
  <c r="W3642" i="9" s="1"/>
  <c r="S3642" i="9"/>
  <c r="AB3639" i="9"/>
  <c r="AA3639" i="9"/>
  <c r="Y3640" i="9"/>
  <c r="Z3640" i="9" s="1"/>
  <c r="R3643" i="9"/>
  <c r="X3642" i="9" l="1"/>
  <c r="AD3639" i="9"/>
  <c r="V3643" i="9"/>
  <c r="W3643" i="9" s="1"/>
  <c r="S3643" i="9"/>
  <c r="X3643" i="9" s="1"/>
  <c r="Y3641" i="9"/>
  <c r="Z3641" i="9" s="1"/>
  <c r="R3644" i="9"/>
  <c r="AB3640" i="9"/>
  <c r="AA3640" i="9"/>
  <c r="AD3640" i="9" l="1"/>
  <c r="V3644" i="9"/>
  <c r="W3644" i="9" s="1"/>
  <c r="S3644" i="9"/>
  <c r="AB3641" i="9"/>
  <c r="AA3641" i="9"/>
  <c r="Y3642" i="9"/>
  <c r="Z3642" i="9" s="1"/>
  <c r="R3645" i="9"/>
  <c r="X3644" i="9" l="1"/>
  <c r="AD3641" i="9"/>
  <c r="V3645" i="9"/>
  <c r="W3645" i="9" s="1"/>
  <c r="S3645" i="9"/>
  <c r="X3645" i="9" s="1"/>
  <c r="AB3642" i="9"/>
  <c r="AA3642" i="9"/>
  <c r="R3646" i="9"/>
  <c r="Y3643" i="9"/>
  <c r="Z3643" i="9" s="1"/>
  <c r="AD3642" i="9" l="1"/>
  <c r="V3646" i="9"/>
  <c r="W3646" i="9" s="1"/>
  <c r="S3646" i="9"/>
  <c r="Y3644" i="9"/>
  <c r="Z3644" i="9" s="1"/>
  <c r="R3647" i="9"/>
  <c r="AB3643" i="9"/>
  <c r="AA3643" i="9"/>
  <c r="X3646" i="9" l="1"/>
  <c r="AD3643" i="9"/>
  <c r="V3647" i="9"/>
  <c r="W3647" i="9" s="1"/>
  <c r="S3647" i="9"/>
  <c r="X3647" i="9" s="1"/>
  <c r="Y3645" i="9"/>
  <c r="Z3645" i="9" s="1"/>
  <c r="R3648" i="9"/>
  <c r="AA3644" i="9"/>
  <c r="AB3644" i="9"/>
  <c r="AD3644" i="9" l="1"/>
  <c r="V3648" i="9"/>
  <c r="W3648" i="9" s="1"/>
  <c r="S3648" i="9"/>
  <c r="AB3645" i="9"/>
  <c r="AA3645" i="9"/>
  <c r="R3649" i="9"/>
  <c r="Y3646" i="9"/>
  <c r="Z3646" i="9" s="1"/>
  <c r="X3648" i="9" l="1"/>
  <c r="V3649" i="9"/>
  <c r="W3649" i="9" s="1"/>
  <c r="X3649" i="9" s="1"/>
  <c r="S3649" i="9"/>
  <c r="R3650" i="9"/>
  <c r="Y3647" i="9"/>
  <c r="Z3647" i="9" s="1"/>
  <c r="AA3646" i="9"/>
  <c r="AB3646" i="9"/>
  <c r="AD3645" i="9"/>
  <c r="I27" i="5"/>
  <c r="V3650" i="9" l="1"/>
  <c r="W3650" i="9" s="1"/>
  <c r="S3650" i="9"/>
  <c r="AB3647" i="9"/>
  <c r="AA3647" i="9"/>
  <c r="AD3646" i="9"/>
  <c r="R3651" i="9"/>
  <c r="Y3648" i="9"/>
  <c r="Z3648" i="9" s="1"/>
  <c r="X3650" i="9" l="1"/>
  <c r="AD3647" i="9"/>
  <c r="V3651" i="9"/>
  <c r="W3651" i="9" s="1"/>
  <c r="S3651" i="9"/>
  <c r="X3651" i="9" s="1"/>
  <c r="Y3649" i="9"/>
  <c r="Z3649" i="9" s="1"/>
  <c r="AB3648" i="9"/>
  <c r="AA3648" i="9"/>
  <c r="R3652" i="9"/>
  <c r="V3652" i="9" l="1"/>
  <c r="W3652" i="9" s="1"/>
  <c r="X3652" i="9" s="1"/>
  <c r="S3652" i="9"/>
  <c r="AB3649" i="9"/>
  <c r="AA3649" i="9"/>
  <c r="Y3650" i="9"/>
  <c r="Z3650" i="9" s="1"/>
  <c r="AD3648" i="9"/>
  <c r="R3653" i="9"/>
  <c r="AD3649" i="9" l="1"/>
  <c r="V3653" i="9"/>
  <c r="W3653" i="9" s="1"/>
  <c r="S3653" i="9"/>
  <c r="X3653" i="9" s="1"/>
  <c r="AB3650" i="9"/>
  <c r="AA3650" i="9"/>
  <c r="R3654" i="9"/>
  <c r="Y3651" i="9"/>
  <c r="Z3651" i="9" s="1"/>
  <c r="V3654" i="9" l="1"/>
  <c r="W3654" i="9" s="1"/>
  <c r="S3654" i="9"/>
  <c r="AB3651" i="9"/>
  <c r="AA3651" i="9"/>
  <c r="R3655" i="9"/>
  <c r="Y3652" i="9"/>
  <c r="Z3652" i="9" s="1"/>
  <c r="AD3650" i="9"/>
  <c r="X3654" i="9" l="1"/>
  <c r="AD3651" i="9"/>
  <c r="V3655" i="9"/>
  <c r="W3655" i="9" s="1"/>
  <c r="S3655" i="9"/>
  <c r="X3655" i="9" s="1"/>
  <c r="AB3652" i="9"/>
  <c r="AA3652" i="9"/>
  <c r="R3656" i="9"/>
  <c r="Y3653" i="9"/>
  <c r="Z3653" i="9" s="1"/>
  <c r="V3656" i="9" l="1"/>
  <c r="W3656" i="9" s="1"/>
  <c r="X3656" i="9" s="1"/>
  <c r="S3656" i="9"/>
  <c r="AB3653" i="9"/>
  <c r="AA3653" i="9"/>
  <c r="Y3654" i="9"/>
  <c r="Z3654" i="9" s="1"/>
  <c r="R3657" i="9"/>
  <c r="AD3652" i="9"/>
  <c r="AD3653" i="9" l="1"/>
  <c r="V3657" i="9"/>
  <c r="W3657" i="9" s="1"/>
  <c r="S3657" i="9"/>
  <c r="AB3654" i="9"/>
  <c r="AA3654" i="9"/>
  <c r="R3658" i="9"/>
  <c r="Y3655" i="9"/>
  <c r="Z3655" i="9" s="1"/>
  <c r="X3657" i="9" l="1"/>
  <c r="V3658" i="9"/>
  <c r="W3658" i="9" s="1"/>
  <c r="X3658" i="9" s="1"/>
  <c r="S3658" i="9"/>
  <c r="R3659" i="9"/>
  <c r="Y3656" i="9"/>
  <c r="Z3656" i="9" s="1"/>
  <c r="AB3655" i="9"/>
  <c r="AA3655" i="9"/>
  <c r="AD3654" i="9"/>
  <c r="AD3655" i="9" l="1"/>
  <c r="V3659" i="9"/>
  <c r="W3659" i="9" s="1"/>
  <c r="S3659" i="9"/>
  <c r="X3659" i="9" s="1"/>
  <c r="Y3657" i="9"/>
  <c r="Z3657" i="9" s="1"/>
  <c r="AB3656" i="9"/>
  <c r="AA3656" i="9"/>
  <c r="R3660" i="9"/>
  <c r="AD3656" i="9" l="1"/>
  <c r="V3660" i="9"/>
  <c r="W3660" i="9" s="1"/>
  <c r="S3660" i="9"/>
  <c r="AB3657" i="9"/>
  <c r="AA3657" i="9"/>
  <c r="R3661" i="9"/>
  <c r="Y3658" i="9"/>
  <c r="Z3658" i="9" s="1"/>
  <c r="X3660" i="9" l="1"/>
  <c r="AD3657" i="9"/>
  <c r="V3661" i="9"/>
  <c r="W3661" i="9" s="1"/>
  <c r="S3661" i="9"/>
  <c r="X3661" i="9" s="1"/>
  <c r="Y3659" i="9"/>
  <c r="Z3659" i="9" s="1"/>
  <c r="R3662" i="9"/>
  <c r="AB3658" i="9"/>
  <c r="AA3658" i="9"/>
  <c r="AD3658" i="9" l="1"/>
  <c r="V3662" i="9"/>
  <c r="W3662" i="9" s="1"/>
  <c r="X3662" i="9" s="1"/>
  <c r="S3662" i="9"/>
  <c r="R3663" i="9"/>
  <c r="Y3660" i="9"/>
  <c r="Z3660" i="9" s="1"/>
  <c r="AB3659" i="9"/>
  <c r="AA3659" i="9"/>
  <c r="AD3659" i="9" l="1"/>
  <c r="V3663" i="9"/>
  <c r="W3663" i="9" s="1"/>
  <c r="S3663" i="9"/>
  <c r="AB3660" i="9"/>
  <c r="AA3660" i="9"/>
  <c r="R3664" i="9"/>
  <c r="Y3661" i="9"/>
  <c r="Z3661" i="9" s="1"/>
  <c r="X3663" i="9" l="1"/>
  <c r="AD3660" i="9"/>
  <c r="V3664" i="9"/>
  <c r="W3664" i="9" s="1"/>
  <c r="X3664" i="9" s="1"/>
  <c r="S3664" i="9"/>
  <c r="AB3661" i="9"/>
  <c r="AA3661" i="9"/>
  <c r="Y3662" i="9"/>
  <c r="Z3662" i="9" s="1"/>
  <c r="R3665" i="9"/>
  <c r="AD3661" i="9" l="1"/>
  <c r="V3665" i="9"/>
  <c r="W3665" i="9" s="1"/>
  <c r="S3665" i="9"/>
  <c r="X3665" i="9" s="1"/>
  <c r="AA3662" i="9"/>
  <c r="AB3662" i="9"/>
  <c r="Y3663" i="9"/>
  <c r="Z3663" i="9" s="1"/>
  <c r="R3666" i="9"/>
  <c r="AD3662" i="9" l="1"/>
  <c r="V3666" i="9"/>
  <c r="W3666" i="9" s="1"/>
  <c r="S3666" i="9"/>
  <c r="AB3663" i="9"/>
  <c r="AA3663" i="9"/>
  <c r="Y3664" i="9"/>
  <c r="Z3664" i="9" s="1"/>
  <c r="R3667" i="9"/>
  <c r="X3666" i="9" l="1"/>
  <c r="AD3663" i="9"/>
  <c r="V3667" i="9"/>
  <c r="W3667" i="9" s="1"/>
  <c r="S3667" i="9"/>
  <c r="AB3664" i="9"/>
  <c r="AA3664" i="9"/>
  <c r="R3668" i="9"/>
  <c r="Y3665" i="9"/>
  <c r="Z3665" i="9" s="1"/>
  <c r="X3667" i="9" l="1"/>
  <c r="AD3664" i="9"/>
  <c r="V3668" i="9"/>
  <c r="W3668" i="9" s="1"/>
  <c r="X3668" i="9" s="1"/>
  <c r="S3668" i="9"/>
  <c r="AB3665" i="9"/>
  <c r="AA3665" i="9"/>
  <c r="Y3666" i="9"/>
  <c r="Z3666" i="9" s="1"/>
  <c r="R3669" i="9"/>
  <c r="AD3665" i="9" l="1"/>
  <c r="V3669" i="9"/>
  <c r="W3669" i="9" s="1"/>
  <c r="S3669" i="9"/>
  <c r="AB3666" i="9"/>
  <c r="AA3666" i="9"/>
  <c r="Y3667" i="9"/>
  <c r="Z3667" i="9" s="1"/>
  <c r="R3670" i="9"/>
  <c r="X3669" i="9" l="1"/>
  <c r="AD3666" i="9"/>
  <c r="V3670" i="9"/>
  <c r="W3670" i="9" s="1"/>
  <c r="S3670" i="9"/>
  <c r="AB3667" i="9"/>
  <c r="AA3667" i="9"/>
  <c r="Y3668" i="9"/>
  <c r="Z3668" i="9" s="1"/>
  <c r="R3671" i="9"/>
  <c r="X3670" i="9" l="1"/>
  <c r="AD3667" i="9"/>
  <c r="V3671" i="9"/>
  <c r="W3671" i="9" s="1"/>
  <c r="S3671" i="9"/>
  <c r="AB3668" i="9"/>
  <c r="AA3668" i="9"/>
  <c r="Y3669" i="9"/>
  <c r="Z3669" i="9" s="1"/>
  <c r="R3672" i="9"/>
  <c r="X3671" i="9" l="1"/>
  <c r="AD3668" i="9"/>
  <c r="V3672" i="9"/>
  <c r="W3672" i="9" s="1"/>
  <c r="S3672" i="9"/>
  <c r="AB3669" i="9"/>
  <c r="AA3669" i="9"/>
  <c r="Y3670" i="9"/>
  <c r="Z3670" i="9" s="1"/>
  <c r="R3673" i="9"/>
  <c r="X3672" i="9" l="1"/>
  <c r="AD3669" i="9"/>
  <c r="V3673" i="9"/>
  <c r="W3673" i="9" s="1"/>
  <c r="S3673" i="9"/>
  <c r="X3673" i="9" s="1"/>
  <c r="AB3670" i="9"/>
  <c r="AA3670" i="9"/>
  <c r="Y3671" i="9"/>
  <c r="Z3671" i="9" s="1"/>
  <c r="R3674" i="9"/>
  <c r="AD3670" i="9" l="1"/>
  <c r="V3674" i="9"/>
  <c r="W3674" i="9" s="1"/>
  <c r="S3674" i="9"/>
  <c r="AB3671" i="9"/>
  <c r="AA3671" i="9"/>
  <c r="R3675" i="9"/>
  <c r="Y3672" i="9"/>
  <c r="Z3672" i="9" s="1"/>
  <c r="X3674" i="9" l="1"/>
  <c r="AD3671" i="9"/>
  <c r="V3675" i="9"/>
  <c r="W3675" i="9" s="1"/>
  <c r="S3675" i="9"/>
  <c r="AB3672" i="9"/>
  <c r="AA3672" i="9"/>
  <c r="R3676" i="9"/>
  <c r="Y3673" i="9"/>
  <c r="Z3673" i="9" s="1"/>
  <c r="X3675" i="9" l="1"/>
  <c r="AD3672" i="9"/>
  <c r="V3676" i="9"/>
  <c r="W3676" i="9" s="1"/>
  <c r="X3676" i="9" s="1"/>
  <c r="S3676" i="9"/>
  <c r="AB3673" i="9"/>
  <c r="AA3673" i="9"/>
  <c r="R3677" i="9"/>
  <c r="Y3674" i="9"/>
  <c r="Z3674" i="9" s="1"/>
  <c r="AD3673" i="9" l="1"/>
  <c r="V3677" i="9"/>
  <c r="W3677" i="9" s="1"/>
  <c r="S3677" i="9"/>
  <c r="R3678" i="9"/>
  <c r="AA3674" i="9"/>
  <c r="AB3674" i="9"/>
  <c r="Y3675" i="9"/>
  <c r="Z3675" i="9" s="1"/>
  <c r="X3677" i="9" l="1"/>
  <c r="AD3674" i="9"/>
  <c r="V3678" i="9"/>
  <c r="W3678" i="9" s="1"/>
  <c r="S3678" i="9"/>
  <c r="AB3675" i="9"/>
  <c r="AA3675" i="9"/>
  <c r="Y3676" i="9"/>
  <c r="Z3676" i="9" s="1"/>
  <c r="R3679" i="9"/>
  <c r="X3678" i="9" l="1"/>
  <c r="AD3675" i="9"/>
  <c r="V3679" i="9"/>
  <c r="W3679" i="9" s="1"/>
  <c r="S3679" i="9"/>
  <c r="X3679" i="9" s="1"/>
  <c r="AA3676" i="9"/>
  <c r="AB3676" i="9"/>
  <c r="Y3677" i="9"/>
  <c r="Z3677" i="9" s="1"/>
  <c r="R3680" i="9"/>
  <c r="AD3676" i="9" l="1"/>
  <c r="V3680" i="9"/>
  <c r="W3680" i="9" s="1"/>
  <c r="X3680" i="9" s="1"/>
  <c r="S3680" i="9"/>
  <c r="AB3677" i="9"/>
  <c r="AA3677" i="9"/>
  <c r="R3681" i="9"/>
  <c r="Y3678" i="9"/>
  <c r="Z3678" i="9" s="1"/>
  <c r="AD3677" i="9" l="1"/>
  <c r="V3681" i="9"/>
  <c r="W3681" i="9" s="1"/>
  <c r="S3681" i="9"/>
  <c r="R3682" i="9"/>
  <c r="AA3678" i="9"/>
  <c r="AB3678" i="9"/>
  <c r="Y3679" i="9"/>
  <c r="Z3679" i="9" s="1"/>
  <c r="X3681" i="9" l="1"/>
  <c r="AD3678" i="9"/>
  <c r="V3682" i="9"/>
  <c r="W3682" i="9" s="1"/>
  <c r="S3682" i="9"/>
  <c r="AB3679" i="9"/>
  <c r="AA3679" i="9"/>
  <c r="R3683" i="9"/>
  <c r="Y3680" i="9"/>
  <c r="Z3680" i="9" s="1"/>
  <c r="X3682" i="9" l="1"/>
  <c r="AD3679" i="9"/>
  <c r="V3683" i="9"/>
  <c r="W3683" i="9" s="1"/>
  <c r="S3683" i="9"/>
  <c r="R3684" i="9"/>
  <c r="AB3680" i="9"/>
  <c r="AA3680" i="9"/>
  <c r="Y3681" i="9"/>
  <c r="Z3681" i="9" s="1"/>
  <c r="X3683" i="9" l="1"/>
  <c r="AD3680" i="9"/>
  <c r="V3684" i="9"/>
  <c r="W3684" i="9" s="1"/>
  <c r="S3684" i="9"/>
  <c r="AB3681" i="9"/>
  <c r="AA3681" i="9"/>
  <c r="Y3682" i="9"/>
  <c r="Z3682" i="9" s="1"/>
  <c r="R3685" i="9"/>
  <c r="X3684" i="9" l="1"/>
  <c r="AD3681" i="9"/>
  <c r="V3685" i="9"/>
  <c r="W3685" i="9" s="1"/>
  <c r="S3685" i="9"/>
  <c r="AB3682" i="9"/>
  <c r="AA3682" i="9"/>
  <c r="R3686" i="9"/>
  <c r="Y3683" i="9"/>
  <c r="Z3683" i="9" s="1"/>
  <c r="X3685" i="9" l="1"/>
  <c r="AD3682" i="9"/>
  <c r="V3686" i="9"/>
  <c r="W3686" i="9" s="1"/>
  <c r="X3686" i="9" s="1"/>
  <c r="S3686" i="9"/>
  <c r="AB3683" i="9"/>
  <c r="AA3683" i="9"/>
  <c r="Y3684" i="9"/>
  <c r="Z3684" i="9" s="1"/>
  <c r="R3687" i="9"/>
  <c r="AD3683" i="9" l="1"/>
  <c r="V3687" i="9"/>
  <c r="W3687" i="9" s="1"/>
  <c r="S3687" i="9"/>
  <c r="X3687" i="9" s="1"/>
  <c r="AB3684" i="9"/>
  <c r="AA3684" i="9"/>
  <c r="R3688" i="9"/>
  <c r="Y3685" i="9"/>
  <c r="Z3685" i="9" s="1"/>
  <c r="AD3684" i="9" l="1"/>
  <c r="V3688" i="9"/>
  <c r="W3688" i="9" s="1"/>
  <c r="S3688" i="9"/>
  <c r="AB3685" i="9"/>
  <c r="AA3685" i="9"/>
  <c r="R3689" i="9"/>
  <c r="Y3686" i="9"/>
  <c r="Z3686" i="9" s="1"/>
  <c r="X3688" i="9" l="1"/>
  <c r="AD3685" i="9"/>
  <c r="V3689" i="9"/>
  <c r="W3689" i="9" s="1"/>
  <c r="S3689" i="9"/>
  <c r="X3689" i="9" s="1"/>
  <c r="AB3686" i="9"/>
  <c r="AA3686" i="9"/>
  <c r="R3690" i="9"/>
  <c r="Y3687" i="9"/>
  <c r="Z3687" i="9" s="1"/>
  <c r="AD3686" i="9" l="1"/>
  <c r="V3690" i="9"/>
  <c r="W3690" i="9" s="1"/>
  <c r="S3690" i="9"/>
  <c r="AB3687" i="9"/>
  <c r="AA3687" i="9"/>
  <c r="Y3688" i="9"/>
  <c r="Z3688" i="9" s="1"/>
  <c r="R3691" i="9"/>
  <c r="X3690" i="9" l="1"/>
  <c r="AD3687" i="9"/>
  <c r="V3691" i="9"/>
  <c r="W3691" i="9" s="1"/>
  <c r="S3691" i="9"/>
  <c r="AA3688" i="9"/>
  <c r="AB3688" i="9"/>
  <c r="R3692" i="9"/>
  <c r="Y3689" i="9"/>
  <c r="Z3689" i="9" s="1"/>
  <c r="X3691" i="9" l="1"/>
  <c r="AD3688" i="9"/>
  <c r="V3692" i="9"/>
  <c r="W3692" i="9" s="1"/>
  <c r="X3692" i="9" s="1"/>
  <c r="S3692" i="9"/>
  <c r="AB3689" i="9"/>
  <c r="AA3689" i="9"/>
  <c r="R3693" i="9"/>
  <c r="Y3690" i="9"/>
  <c r="Z3690" i="9" s="1"/>
  <c r="AD3689" i="9" l="1"/>
  <c r="V3693" i="9"/>
  <c r="W3693" i="9" s="1"/>
  <c r="S3693" i="9"/>
  <c r="X3693" i="9" s="1"/>
  <c r="AA3690" i="9"/>
  <c r="AB3690" i="9"/>
  <c r="R3694" i="9"/>
  <c r="Y3691" i="9"/>
  <c r="Z3691" i="9" s="1"/>
  <c r="AD3690" i="9" l="1"/>
  <c r="V3694" i="9"/>
  <c r="W3694" i="9" s="1"/>
  <c r="S3694" i="9"/>
  <c r="AB3691" i="9"/>
  <c r="AA3691" i="9"/>
  <c r="R3695" i="9"/>
  <c r="Y3692" i="9"/>
  <c r="Z3692" i="9" s="1"/>
  <c r="X3694" i="9" l="1"/>
  <c r="AD3691" i="9"/>
  <c r="V3695" i="9"/>
  <c r="W3695" i="9" s="1"/>
  <c r="S3695" i="9"/>
  <c r="X3695" i="9" s="1"/>
  <c r="AA3692" i="9"/>
  <c r="AB3692" i="9"/>
  <c r="R3696" i="9"/>
  <c r="Y3693" i="9"/>
  <c r="Z3693" i="9" s="1"/>
  <c r="AD3692" i="9" l="1"/>
  <c r="V3696" i="9"/>
  <c r="W3696" i="9" s="1"/>
  <c r="S3696" i="9"/>
  <c r="AB3693" i="9"/>
  <c r="AA3693" i="9"/>
  <c r="Y3694" i="9"/>
  <c r="Z3694" i="9" s="1"/>
  <c r="R3697" i="9"/>
  <c r="X3696" i="9" l="1"/>
  <c r="AD3693" i="9"/>
  <c r="V3697" i="9"/>
  <c r="W3697" i="9" s="1"/>
  <c r="S3697" i="9"/>
  <c r="R3698" i="9"/>
  <c r="Y3695" i="9"/>
  <c r="Z3695" i="9" s="1"/>
  <c r="AA3694" i="9"/>
  <c r="AB3694" i="9"/>
  <c r="X3697" i="9" l="1"/>
  <c r="AD3694" i="9"/>
  <c r="V3698" i="9"/>
  <c r="W3698" i="9" s="1"/>
  <c r="S3698" i="9"/>
  <c r="AB3695" i="9"/>
  <c r="AA3695" i="9"/>
  <c r="Y3696" i="9"/>
  <c r="Z3696" i="9" s="1"/>
  <c r="R3699" i="9"/>
  <c r="X3698" i="9" l="1"/>
  <c r="AD3695" i="9"/>
  <c r="V3699" i="9"/>
  <c r="W3699" i="9" s="1"/>
  <c r="S3699" i="9"/>
  <c r="X3699" i="9" s="1"/>
  <c r="AB3696" i="9"/>
  <c r="AA3696" i="9"/>
  <c r="R3700" i="9"/>
  <c r="Y3697" i="9"/>
  <c r="Z3697" i="9" s="1"/>
  <c r="AD3696" i="9" l="1"/>
  <c r="V3700" i="9"/>
  <c r="W3700" i="9" s="1"/>
  <c r="X3700" i="9" s="1"/>
  <c r="S3700" i="9"/>
  <c r="AB3697" i="9"/>
  <c r="AA3697" i="9"/>
  <c r="R3701" i="9"/>
  <c r="Y3698" i="9"/>
  <c r="Z3698" i="9" s="1"/>
  <c r="AD3697" i="9" l="1"/>
  <c r="V3701" i="9"/>
  <c r="W3701" i="9" s="1"/>
  <c r="S3701" i="9"/>
  <c r="X3701" i="9" s="1"/>
  <c r="AB3698" i="9"/>
  <c r="AA3698" i="9"/>
  <c r="R3702" i="9"/>
  <c r="Y3699" i="9"/>
  <c r="Z3699" i="9" s="1"/>
  <c r="AD3698" i="9" l="1"/>
  <c r="V3702" i="9"/>
  <c r="W3702" i="9" s="1"/>
  <c r="S3702" i="9"/>
  <c r="Y3700" i="9"/>
  <c r="Z3700" i="9" s="1"/>
  <c r="R3703" i="9"/>
  <c r="AB3699" i="9"/>
  <c r="AA3699" i="9"/>
  <c r="X3702" i="9" l="1"/>
  <c r="AD3699" i="9"/>
  <c r="V3703" i="9"/>
  <c r="W3703" i="9" s="1"/>
  <c r="S3703" i="9"/>
  <c r="X3703" i="9" s="1"/>
  <c r="AB3700" i="9"/>
  <c r="AA3700" i="9"/>
  <c r="R3704" i="9"/>
  <c r="Y3701" i="9"/>
  <c r="Z3701" i="9" s="1"/>
  <c r="AD3700" i="9" l="1"/>
  <c r="V3704" i="9"/>
  <c r="W3704" i="9" s="1"/>
  <c r="S3704" i="9"/>
  <c r="AB3701" i="9"/>
  <c r="AA3701" i="9"/>
  <c r="R3705" i="9"/>
  <c r="Y3702" i="9"/>
  <c r="Z3702" i="9" s="1"/>
  <c r="X3704" i="9" l="1"/>
  <c r="AD3701" i="9"/>
  <c r="V3705" i="9"/>
  <c r="W3705" i="9" s="1"/>
  <c r="S3705" i="9"/>
  <c r="X3705" i="9" s="1"/>
  <c r="AB3702" i="9"/>
  <c r="AA3702" i="9"/>
  <c r="R3706" i="9"/>
  <c r="Y3703" i="9"/>
  <c r="Z3703" i="9" s="1"/>
  <c r="AD3702" i="9" l="1"/>
  <c r="V3706" i="9"/>
  <c r="W3706" i="9" s="1"/>
  <c r="S3706" i="9"/>
  <c r="AB3703" i="9"/>
  <c r="AA3703" i="9"/>
  <c r="R3707" i="9"/>
  <c r="Y3704" i="9"/>
  <c r="Z3704" i="9" s="1"/>
  <c r="X3706" i="9" l="1"/>
  <c r="AD3703" i="9"/>
  <c r="V3707" i="9"/>
  <c r="W3707" i="9" s="1"/>
  <c r="S3707" i="9"/>
  <c r="X3707" i="9" s="1"/>
  <c r="AB3704" i="9"/>
  <c r="AA3704" i="9"/>
  <c r="R3708" i="9"/>
  <c r="Y3705" i="9"/>
  <c r="Z3705" i="9" s="1"/>
  <c r="AD3704" i="9" l="1"/>
  <c r="V3708" i="9"/>
  <c r="W3708" i="9" s="1"/>
  <c r="S3708" i="9"/>
  <c r="AB3705" i="9"/>
  <c r="AA3705" i="9"/>
  <c r="R3709" i="9"/>
  <c r="Y3706" i="9"/>
  <c r="Z3706" i="9" s="1"/>
  <c r="X3708" i="9" l="1"/>
  <c r="AD3705" i="9"/>
  <c r="V3709" i="9"/>
  <c r="W3709" i="9" s="1"/>
  <c r="S3709" i="9"/>
  <c r="Y3707" i="9"/>
  <c r="Z3707" i="9" s="1"/>
  <c r="R3710" i="9"/>
  <c r="AA3706" i="9"/>
  <c r="AB3706" i="9"/>
  <c r="X3709" i="9" l="1"/>
  <c r="AD3706" i="9"/>
  <c r="V3710" i="9"/>
  <c r="W3710" i="9" s="1"/>
  <c r="X3710" i="9" s="1"/>
  <c r="S3710" i="9"/>
  <c r="R3711" i="9"/>
  <c r="Y3708" i="9"/>
  <c r="Z3708" i="9" s="1"/>
  <c r="AB3707" i="9"/>
  <c r="AA3707" i="9"/>
  <c r="AD3707" i="9" l="1"/>
  <c r="V3711" i="9"/>
  <c r="W3711" i="9" s="1"/>
  <c r="S3711" i="9"/>
  <c r="X3711" i="9" s="1"/>
  <c r="AB3708" i="9"/>
  <c r="AA3708" i="9"/>
  <c r="R3712" i="9"/>
  <c r="Y3709" i="9"/>
  <c r="Z3709" i="9" s="1"/>
  <c r="AD3708" i="9" l="1"/>
  <c r="V3712" i="9"/>
  <c r="W3712" i="9" s="1"/>
  <c r="S3712" i="9"/>
  <c r="Y3710" i="9"/>
  <c r="Z3710" i="9" s="1"/>
  <c r="R3713" i="9"/>
  <c r="AB3709" i="9"/>
  <c r="AA3709" i="9"/>
  <c r="X3712" i="9" l="1"/>
  <c r="AD3709" i="9"/>
  <c r="V3713" i="9"/>
  <c r="W3713" i="9" s="1"/>
  <c r="S3713" i="9"/>
  <c r="AA3710" i="9"/>
  <c r="AB3710" i="9"/>
  <c r="R3714" i="9"/>
  <c r="Y3711" i="9"/>
  <c r="Z3711" i="9" s="1"/>
  <c r="X3713" i="9" l="1"/>
  <c r="AD3710" i="9"/>
  <c r="V3714" i="9"/>
  <c r="W3714" i="9" s="1"/>
  <c r="S3714" i="9"/>
  <c r="Y3712" i="9"/>
  <c r="Z3712" i="9" s="1"/>
  <c r="AB3711" i="9"/>
  <c r="AA3711" i="9"/>
  <c r="R3715" i="9"/>
  <c r="X3714" i="9" l="1"/>
  <c r="AD3711" i="9"/>
  <c r="V3715" i="9"/>
  <c r="W3715" i="9" s="1"/>
  <c r="S3715" i="9"/>
  <c r="X3715" i="9" s="1"/>
  <c r="AB3712" i="9"/>
  <c r="AA3712" i="9"/>
  <c r="Y3713" i="9"/>
  <c r="Z3713" i="9" s="1"/>
  <c r="R3716" i="9"/>
  <c r="AD3712" i="9" l="1"/>
  <c r="V3716" i="9"/>
  <c r="W3716" i="9" s="1"/>
  <c r="S3716" i="9"/>
  <c r="AB3713" i="9"/>
  <c r="AA3713" i="9"/>
  <c r="R3717" i="9"/>
  <c r="Y3714" i="9"/>
  <c r="Z3714" i="9" s="1"/>
  <c r="X3716" i="9" l="1"/>
  <c r="AD3713" i="9"/>
  <c r="V3717" i="9"/>
  <c r="W3717" i="9" s="1"/>
  <c r="S3717" i="9"/>
  <c r="X3717" i="9" s="1"/>
  <c r="AB3714" i="9"/>
  <c r="AA3714" i="9"/>
  <c r="R3718" i="9"/>
  <c r="Y3715" i="9"/>
  <c r="Z3715" i="9" s="1"/>
  <c r="AD3714" i="9" l="1"/>
  <c r="V3718" i="9"/>
  <c r="W3718" i="9" s="1"/>
  <c r="X3718" i="9" s="1"/>
  <c r="S3718" i="9"/>
  <c r="AB3715" i="9"/>
  <c r="AA3715" i="9"/>
  <c r="R3719" i="9"/>
  <c r="Y3716" i="9"/>
  <c r="Z3716" i="9" s="1"/>
  <c r="AD3715" i="9" l="1"/>
  <c r="V3719" i="9"/>
  <c r="W3719" i="9" s="1"/>
  <c r="S3719" i="9"/>
  <c r="X3719" i="9" s="1"/>
  <c r="AB3716" i="9"/>
  <c r="AA3716" i="9"/>
  <c r="R3720" i="9"/>
  <c r="Y3717" i="9"/>
  <c r="Z3717" i="9" s="1"/>
  <c r="AD3716" i="9" l="1"/>
  <c r="V3720" i="9"/>
  <c r="W3720" i="9" s="1"/>
  <c r="S3720" i="9"/>
  <c r="AB3717" i="9"/>
  <c r="AA3717" i="9"/>
  <c r="Y3718" i="9"/>
  <c r="Z3718" i="9" s="1"/>
  <c r="R3721" i="9"/>
  <c r="X3720" i="9" l="1"/>
  <c r="AD3717" i="9"/>
  <c r="V3721" i="9"/>
  <c r="W3721" i="9" s="1"/>
  <c r="S3721" i="9"/>
  <c r="AB3718" i="9"/>
  <c r="AA3718" i="9"/>
  <c r="Y3719" i="9"/>
  <c r="Z3719" i="9" s="1"/>
  <c r="R3722" i="9"/>
  <c r="X3721" i="9" l="1"/>
  <c r="AD3718" i="9"/>
  <c r="V3722" i="9"/>
  <c r="W3722" i="9" s="1"/>
  <c r="S3722" i="9"/>
  <c r="AB3719" i="9"/>
  <c r="AA3719" i="9"/>
  <c r="R3723" i="9"/>
  <c r="Y3720" i="9"/>
  <c r="Z3720" i="9" s="1"/>
  <c r="X3722" i="9" l="1"/>
  <c r="AD3719" i="9"/>
  <c r="V3723" i="9"/>
  <c r="W3723" i="9" s="1"/>
  <c r="S3723" i="9"/>
  <c r="AA3720" i="9"/>
  <c r="AB3720" i="9"/>
  <c r="R3724" i="9"/>
  <c r="Y3721" i="9"/>
  <c r="Z3721" i="9" s="1"/>
  <c r="X3723" i="9" l="1"/>
  <c r="AD3720" i="9"/>
  <c r="V3724" i="9"/>
  <c r="W3724" i="9" s="1"/>
  <c r="S3724" i="9"/>
  <c r="AB3721" i="9"/>
  <c r="AA3721" i="9"/>
  <c r="R3725" i="9"/>
  <c r="Y3722" i="9"/>
  <c r="Z3722" i="9" s="1"/>
  <c r="X3724" i="9" l="1"/>
  <c r="AD3721" i="9"/>
  <c r="V3725" i="9"/>
  <c r="W3725" i="9" s="1"/>
  <c r="S3725" i="9"/>
  <c r="X3725" i="9" s="1"/>
  <c r="AA3722" i="9"/>
  <c r="AB3722" i="9"/>
  <c r="R3726" i="9"/>
  <c r="Y3723" i="9"/>
  <c r="Z3723" i="9" s="1"/>
  <c r="AD3722" i="9" l="1"/>
  <c r="V3726" i="9"/>
  <c r="W3726" i="9" s="1"/>
  <c r="S3726" i="9"/>
  <c r="AB3723" i="9"/>
  <c r="AA3723" i="9"/>
  <c r="R3727" i="9"/>
  <c r="Y3724" i="9"/>
  <c r="Z3724" i="9" s="1"/>
  <c r="X3726" i="9" l="1"/>
  <c r="AD3723" i="9"/>
  <c r="V3727" i="9"/>
  <c r="W3727" i="9" s="1"/>
  <c r="S3727" i="9"/>
  <c r="AA3724" i="9"/>
  <c r="AB3724" i="9"/>
  <c r="R3728" i="9"/>
  <c r="Y3725" i="9"/>
  <c r="Z3725" i="9" s="1"/>
  <c r="X3727" i="9" l="1"/>
  <c r="AD3724" i="9"/>
  <c r="V3728" i="9"/>
  <c r="W3728" i="9" s="1"/>
  <c r="S3728" i="9"/>
  <c r="AB3725" i="9"/>
  <c r="AA3725" i="9"/>
  <c r="R3729" i="9"/>
  <c r="Y3726" i="9"/>
  <c r="Z3726" i="9" s="1"/>
  <c r="X3728" i="9" l="1"/>
  <c r="AD3725" i="9"/>
  <c r="V3729" i="9"/>
  <c r="W3729" i="9" s="1"/>
  <c r="S3729" i="9"/>
  <c r="X3729" i="9" s="1"/>
  <c r="AA3726" i="9"/>
  <c r="AB3726" i="9"/>
  <c r="R3730" i="9"/>
  <c r="Y3727" i="9"/>
  <c r="Z3727" i="9" s="1"/>
  <c r="AD3726" i="9" l="1"/>
  <c r="V3730" i="9"/>
  <c r="W3730" i="9" s="1"/>
  <c r="S3730" i="9"/>
  <c r="AB3727" i="9"/>
  <c r="AA3727" i="9"/>
  <c r="Y3728" i="9"/>
  <c r="Z3728" i="9" s="1"/>
  <c r="R3731" i="9"/>
  <c r="X3730" i="9" l="1"/>
  <c r="AD3727" i="9"/>
  <c r="V3731" i="9"/>
  <c r="W3731" i="9" s="1"/>
  <c r="S3731" i="9"/>
  <c r="X3731" i="9" s="1"/>
  <c r="AB3728" i="9"/>
  <c r="AA3728" i="9"/>
  <c r="Y3729" i="9"/>
  <c r="Z3729" i="9" s="1"/>
  <c r="R3732" i="9"/>
  <c r="AD3728" i="9" l="1"/>
  <c r="V3732" i="9"/>
  <c r="W3732" i="9" s="1"/>
  <c r="S3732" i="9"/>
  <c r="AB3729" i="9"/>
  <c r="AA3729" i="9"/>
  <c r="Y3730" i="9"/>
  <c r="Z3730" i="9" s="1"/>
  <c r="R3733" i="9"/>
  <c r="X3732" i="9" l="1"/>
  <c r="AD3729" i="9"/>
  <c r="V3733" i="9"/>
  <c r="W3733" i="9" s="1"/>
  <c r="S3733" i="9"/>
  <c r="X3733" i="9" s="1"/>
  <c r="AB3730" i="9"/>
  <c r="AA3730" i="9"/>
  <c r="Y3731" i="9"/>
  <c r="Z3731" i="9" s="1"/>
  <c r="R3734" i="9"/>
  <c r="AD3730" i="9" l="1"/>
  <c r="V3734" i="9"/>
  <c r="W3734" i="9" s="1"/>
  <c r="X3734" i="9" s="1"/>
  <c r="S3734" i="9"/>
  <c r="AB3731" i="9"/>
  <c r="AA3731" i="9"/>
  <c r="Y3732" i="9"/>
  <c r="Z3732" i="9" s="1"/>
  <c r="R3735" i="9"/>
  <c r="AD3731" i="9" l="1"/>
  <c r="V3735" i="9"/>
  <c r="W3735" i="9" s="1"/>
  <c r="S3735" i="9"/>
  <c r="AB3732" i="9"/>
  <c r="AA3732" i="9"/>
  <c r="R3736" i="9"/>
  <c r="Y3733" i="9"/>
  <c r="Z3733" i="9" s="1"/>
  <c r="X3735" i="9" l="1"/>
  <c r="AD3732" i="9"/>
  <c r="V3736" i="9"/>
  <c r="W3736" i="9" s="1"/>
  <c r="X3736" i="9" s="1"/>
  <c r="S3736" i="9"/>
  <c r="AB3733" i="9"/>
  <c r="AA3733" i="9"/>
  <c r="R3737" i="9"/>
  <c r="Y3734" i="9"/>
  <c r="Z3734" i="9" s="1"/>
  <c r="AD3733" i="9" l="1"/>
  <c r="V3737" i="9"/>
  <c r="W3737" i="9" s="1"/>
  <c r="S3737" i="9"/>
  <c r="AB3734" i="9"/>
  <c r="AA3734" i="9"/>
  <c r="R3738" i="9"/>
  <c r="Y3735" i="9"/>
  <c r="Z3735" i="9" s="1"/>
  <c r="X3737" i="9" l="1"/>
  <c r="AD3734" i="9"/>
  <c r="V3738" i="9"/>
  <c r="W3738" i="9" s="1"/>
  <c r="S3738" i="9"/>
  <c r="AB3735" i="9"/>
  <c r="AA3735" i="9"/>
  <c r="R3739" i="9"/>
  <c r="Y3736" i="9"/>
  <c r="Z3736" i="9" s="1"/>
  <c r="X3738" i="9" l="1"/>
  <c r="AD3735" i="9"/>
  <c r="V3739" i="9"/>
  <c r="W3739" i="9" s="1"/>
  <c r="S3739" i="9"/>
  <c r="X3739" i="9" s="1"/>
  <c r="AB3736" i="9"/>
  <c r="AA3736" i="9"/>
  <c r="R3740" i="9"/>
  <c r="Y3737" i="9"/>
  <c r="Z3737" i="9" s="1"/>
  <c r="AD3736" i="9" l="1"/>
  <c r="V3740" i="9"/>
  <c r="W3740" i="9" s="1"/>
  <c r="X3740" i="9" s="1"/>
  <c r="S3740" i="9"/>
  <c r="AB3737" i="9"/>
  <c r="AA3737" i="9"/>
  <c r="Y3738" i="9"/>
  <c r="Z3738" i="9" s="1"/>
  <c r="R3741" i="9"/>
  <c r="AD3737" i="9" l="1"/>
  <c r="V3741" i="9"/>
  <c r="W3741" i="9" s="1"/>
  <c r="S3741" i="9"/>
  <c r="R3742" i="9"/>
  <c r="Y3739" i="9"/>
  <c r="Z3739" i="9" s="1"/>
  <c r="AB3738" i="9"/>
  <c r="AA3738" i="9"/>
  <c r="X3741" i="9" l="1"/>
  <c r="AD3738" i="9"/>
  <c r="V3742" i="9"/>
  <c r="W3742" i="9" s="1"/>
  <c r="S3742" i="9"/>
  <c r="AB3739" i="9"/>
  <c r="AA3739" i="9"/>
  <c r="R3743" i="9"/>
  <c r="Y3740" i="9"/>
  <c r="Z3740" i="9" s="1"/>
  <c r="X3742" i="9" l="1"/>
  <c r="AD3739" i="9"/>
  <c r="V3743" i="9"/>
  <c r="W3743" i="9" s="1"/>
  <c r="S3743" i="9"/>
  <c r="X3743" i="9" s="1"/>
  <c r="AB3740" i="9"/>
  <c r="AA3740" i="9"/>
  <c r="R3744" i="9"/>
  <c r="Y3741" i="9"/>
  <c r="Z3741" i="9" s="1"/>
  <c r="AD3740" i="9" l="1"/>
  <c r="V3744" i="9"/>
  <c r="W3744" i="9" s="1"/>
  <c r="S3744" i="9"/>
  <c r="AB3741" i="9"/>
  <c r="AA3741" i="9"/>
  <c r="R3745" i="9"/>
  <c r="Y3742" i="9"/>
  <c r="Z3742" i="9" s="1"/>
  <c r="X3744" i="9" l="1"/>
  <c r="AD3741" i="9"/>
  <c r="V3745" i="9"/>
  <c r="W3745" i="9" s="1"/>
  <c r="S3745" i="9"/>
  <c r="X3745" i="9" s="1"/>
  <c r="AA3742" i="9"/>
  <c r="AB3742" i="9"/>
  <c r="R3746" i="9"/>
  <c r="Y3743" i="9"/>
  <c r="Z3743" i="9" s="1"/>
  <c r="AD3742" i="9" l="1"/>
  <c r="V3746" i="9"/>
  <c r="W3746" i="9" s="1"/>
  <c r="S3746" i="9"/>
  <c r="AB3743" i="9"/>
  <c r="AA3743" i="9"/>
  <c r="R3747" i="9"/>
  <c r="Y3744" i="9"/>
  <c r="Z3744" i="9" s="1"/>
  <c r="X3746" i="9" l="1"/>
  <c r="AD3743" i="9"/>
  <c r="V3747" i="9"/>
  <c r="W3747" i="9" s="1"/>
  <c r="S3747" i="9"/>
  <c r="X3747" i="9" s="1"/>
  <c r="Y3745" i="9"/>
  <c r="Z3745" i="9" s="1"/>
  <c r="R3748" i="9"/>
  <c r="AB3744" i="9"/>
  <c r="AA3744" i="9"/>
  <c r="AD3744" i="9" l="1"/>
  <c r="V3748" i="9"/>
  <c r="W3748" i="9" s="1"/>
  <c r="S3748" i="9"/>
  <c r="AB3745" i="9"/>
  <c r="AA3745" i="9"/>
  <c r="R3749" i="9"/>
  <c r="Y3746" i="9"/>
  <c r="Z3746" i="9" s="1"/>
  <c r="X3748" i="9" l="1"/>
  <c r="AD3745" i="9"/>
  <c r="V3749" i="9"/>
  <c r="W3749" i="9" s="1"/>
  <c r="S3749" i="9"/>
  <c r="X3749" i="9" s="1"/>
  <c r="AB3746" i="9"/>
  <c r="AA3746" i="9"/>
  <c r="R3750" i="9"/>
  <c r="Y3747" i="9"/>
  <c r="Z3747" i="9" s="1"/>
  <c r="AD3746" i="9" l="1"/>
  <c r="V3750" i="9"/>
  <c r="W3750" i="9" s="1"/>
  <c r="S3750" i="9"/>
  <c r="AB3747" i="9"/>
  <c r="AA3747" i="9"/>
  <c r="Y3748" i="9"/>
  <c r="Z3748" i="9" s="1"/>
  <c r="R3751" i="9"/>
  <c r="X3750" i="9" l="1"/>
  <c r="AD3747" i="9"/>
  <c r="V3751" i="9"/>
  <c r="W3751" i="9" s="1"/>
  <c r="S3751" i="9"/>
  <c r="AB3748" i="9"/>
  <c r="AA3748" i="9"/>
  <c r="R3752" i="9"/>
  <c r="Y3749" i="9"/>
  <c r="Z3749" i="9" s="1"/>
  <c r="X3751" i="9" l="1"/>
  <c r="AD3748" i="9"/>
  <c r="V3752" i="9"/>
  <c r="W3752" i="9" s="1"/>
  <c r="S3752" i="9"/>
  <c r="R3753" i="9"/>
  <c r="AB3749" i="9"/>
  <c r="AA3749" i="9"/>
  <c r="Y3750" i="9"/>
  <c r="Z3750" i="9" s="1"/>
  <c r="X3752" i="9" l="1"/>
  <c r="AD3749" i="9"/>
  <c r="V3753" i="9"/>
  <c r="W3753" i="9" s="1"/>
  <c r="S3753" i="9"/>
  <c r="R3754" i="9"/>
  <c r="AB3750" i="9"/>
  <c r="AA3750" i="9"/>
  <c r="Y3751" i="9"/>
  <c r="Z3751" i="9" s="1"/>
  <c r="X3753" i="9" l="1"/>
  <c r="AD3750" i="9"/>
  <c r="V3754" i="9"/>
  <c r="W3754" i="9" s="1"/>
  <c r="S3754" i="9"/>
  <c r="AB3751" i="9"/>
  <c r="AA3751" i="9"/>
  <c r="R3755" i="9"/>
  <c r="Y3752" i="9"/>
  <c r="Z3752" i="9" s="1"/>
  <c r="X3754" i="9" l="1"/>
  <c r="AD3751" i="9"/>
  <c r="V3755" i="9"/>
  <c r="W3755" i="9" s="1"/>
  <c r="S3755" i="9"/>
  <c r="X3755" i="9" s="1"/>
  <c r="AA3752" i="9"/>
  <c r="AB3752" i="9"/>
  <c r="R3756" i="9"/>
  <c r="Y3753" i="9"/>
  <c r="Z3753" i="9" s="1"/>
  <c r="AD3752" i="9" l="1"/>
  <c r="V3756" i="9"/>
  <c r="W3756" i="9" s="1"/>
  <c r="X3756" i="9" s="1"/>
  <c r="S3756" i="9"/>
  <c r="AB3753" i="9"/>
  <c r="AA3753" i="9"/>
  <c r="R3757" i="9"/>
  <c r="Y3754" i="9"/>
  <c r="Z3754" i="9" s="1"/>
  <c r="AD3753" i="9" l="1"/>
  <c r="V3757" i="9"/>
  <c r="W3757" i="9" s="1"/>
  <c r="S3757" i="9"/>
  <c r="X3757" i="9" s="1"/>
  <c r="R3758" i="9"/>
  <c r="AB3754" i="9"/>
  <c r="AA3754" i="9"/>
  <c r="Y3755" i="9"/>
  <c r="Z3755" i="9" s="1"/>
  <c r="AD3754" i="9" l="1"/>
  <c r="V3758" i="9"/>
  <c r="W3758" i="9" s="1"/>
  <c r="S3758" i="9"/>
  <c r="AB3755" i="9"/>
  <c r="AA3755" i="9"/>
  <c r="Y3756" i="9"/>
  <c r="Z3756" i="9" s="1"/>
  <c r="R3759" i="9"/>
  <c r="X3758" i="9" l="1"/>
  <c r="AD3755" i="9"/>
  <c r="V3759" i="9"/>
  <c r="W3759" i="9" s="1"/>
  <c r="S3759" i="9"/>
  <c r="X3759" i="9" s="1"/>
  <c r="Y3757" i="9"/>
  <c r="Z3757" i="9" s="1"/>
  <c r="R3760" i="9"/>
  <c r="AB3756" i="9"/>
  <c r="AA3756" i="9"/>
  <c r="AD3756" i="9" l="1"/>
  <c r="V3760" i="9"/>
  <c r="W3760" i="9" s="1"/>
  <c r="X3760" i="9" s="1"/>
  <c r="S3760" i="9"/>
  <c r="AB3757" i="9"/>
  <c r="AA3757" i="9"/>
  <c r="R3761" i="9"/>
  <c r="Y3758" i="9"/>
  <c r="Z3758" i="9" s="1"/>
  <c r="AD3757" i="9" l="1"/>
  <c r="V3761" i="9"/>
  <c r="W3761" i="9" s="1"/>
  <c r="S3761" i="9"/>
  <c r="X3761" i="9" s="1"/>
  <c r="Y3759" i="9"/>
  <c r="Z3759" i="9" s="1"/>
  <c r="AA3758" i="9"/>
  <c r="AB3758" i="9"/>
  <c r="R3762" i="9"/>
  <c r="AD3758" i="9" l="1"/>
  <c r="V3762" i="9"/>
  <c r="W3762" i="9" s="1"/>
  <c r="S3762" i="9"/>
  <c r="R3763" i="9"/>
  <c r="AB3759" i="9"/>
  <c r="AA3759" i="9"/>
  <c r="Y3760" i="9"/>
  <c r="Z3760" i="9" s="1"/>
  <c r="X3762" i="9" l="1"/>
  <c r="AD3759" i="9"/>
  <c r="V3763" i="9"/>
  <c r="W3763" i="9" s="1"/>
  <c r="S3763" i="9"/>
  <c r="X3763" i="9" s="1"/>
  <c r="AB3760" i="9"/>
  <c r="AA3760" i="9"/>
  <c r="Y3761" i="9"/>
  <c r="Z3761" i="9" s="1"/>
  <c r="R3764" i="9"/>
  <c r="AD3760" i="9" l="1"/>
  <c r="V3764" i="9"/>
  <c r="W3764" i="9" s="1"/>
  <c r="X3764" i="9" s="1"/>
  <c r="S3764" i="9"/>
  <c r="R3765" i="9"/>
  <c r="AB3761" i="9"/>
  <c r="AA3761" i="9"/>
  <c r="Y3762" i="9"/>
  <c r="Z3762" i="9" s="1"/>
  <c r="AD3761" i="9" l="1"/>
  <c r="V3765" i="9"/>
  <c r="W3765" i="9" s="1"/>
  <c r="S3765" i="9"/>
  <c r="X3765" i="9" s="1"/>
  <c r="AB3762" i="9"/>
  <c r="AA3762" i="9"/>
  <c r="R3766" i="9"/>
  <c r="Y3763" i="9"/>
  <c r="Z3763" i="9" s="1"/>
  <c r="AD3762" i="9" l="1"/>
  <c r="V3766" i="9"/>
  <c r="W3766" i="9" s="1"/>
  <c r="S3766" i="9"/>
  <c r="AB3763" i="9"/>
  <c r="AA3763" i="9"/>
  <c r="Y3764" i="9"/>
  <c r="Z3764" i="9" s="1"/>
  <c r="R3767" i="9"/>
  <c r="X3766" i="9" l="1"/>
  <c r="AD3763" i="9"/>
  <c r="V3767" i="9"/>
  <c r="W3767" i="9" s="1"/>
  <c r="S3767" i="9"/>
  <c r="X3767" i="9" s="1"/>
  <c r="R3768" i="9"/>
  <c r="Y3765" i="9"/>
  <c r="Z3765" i="9" s="1"/>
  <c r="AB3764" i="9"/>
  <c r="AA3764" i="9"/>
  <c r="AD3764" i="9" l="1"/>
  <c r="V3768" i="9"/>
  <c r="W3768" i="9" s="1"/>
  <c r="S3768" i="9"/>
  <c r="R3769" i="9"/>
  <c r="Y3766" i="9"/>
  <c r="Z3766" i="9" s="1"/>
  <c r="AB3765" i="9"/>
  <c r="AA3765" i="9"/>
  <c r="X3768" i="9" l="1"/>
  <c r="AD3765" i="9"/>
  <c r="V3769" i="9"/>
  <c r="W3769" i="9" s="1"/>
  <c r="S3769" i="9"/>
  <c r="AB3766" i="9"/>
  <c r="AA3766" i="9"/>
  <c r="Y3767" i="9"/>
  <c r="Z3767" i="9" s="1"/>
  <c r="R3770" i="9"/>
  <c r="X3769" i="9" l="1"/>
  <c r="AD3766" i="9"/>
  <c r="V3770" i="9"/>
  <c r="W3770" i="9" s="1"/>
  <c r="S3770" i="9"/>
  <c r="AB3767" i="9"/>
  <c r="AA3767" i="9"/>
  <c r="R3771" i="9"/>
  <c r="Y3768" i="9"/>
  <c r="Z3768" i="9" s="1"/>
  <c r="X3770" i="9" l="1"/>
  <c r="AD3767" i="9"/>
  <c r="V3771" i="9"/>
  <c r="W3771" i="9" s="1"/>
  <c r="S3771" i="9"/>
  <c r="AA3768" i="9"/>
  <c r="AB3768" i="9"/>
  <c r="R3772" i="9"/>
  <c r="Y3769" i="9"/>
  <c r="Z3769" i="9" s="1"/>
  <c r="X3771" i="9" l="1"/>
  <c r="AD3768" i="9"/>
  <c r="V3772" i="9"/>
  <c r="W3772" i="9" s="1"/>
  <c r="S3772" i="9"/>
  <c r="Y3770" i="9"/>
  <c r="Z3770" i="9" s="1"/>
  <c r="AB3769" i="9"/>
  <c r="AA3769" i="9"/>
  <c r="R3773" i="9"/>
  <c r="X3772" i="9" l="1"/>
  <c r="AD3769" i="9"/>
  <c r="V3773" i="9"/>
  <c r="W3773" i="9" s="1"/>
  <c r="S3773" i="9"/>
  <c r="X3773" i="9" s="1"/>
  <c r="AB3770" i="9"/>
  <c r="AA3770" i="9"/>
  <c r="R3774" i="9"/>
  <c r="Y3771" i="9"/>
  <c r="Z3771" i="9" s="1"/>
  <c r="AD3770" i="9" l="1"/>
  <c r="V3774" i="9"/>
  <c r="W3774" i="9" s="1"/>
  <c r="X3774" i="9" s="1"/>
  <c r="S3774" i="9"/>
  <c r="AB3771" i="9"/>
  <c r="AA3771" i="9"/>
  <c r="Y3772" i="9"/>
  <c r="Z3772" i="9" s="1"/>
  <c r="R3775" i="9"/>
  <c r="AD3771" i="9" l="1"/>
  <c r="S3775" i="9"/>
  <c r="V3775" i="9"/>
  <c r="W3775" i="9" s="1"/>
  <c r="AB3772" i="9"/>
  <c r="AA3772" i="9"/>
  <c r="Y3773" i="9"/>
  <c r="Z3773" i="9" s="1"/>
  <c r="R3776" i="9"/>
  <c r="X3775" i="9" l="1"/>
  <c r="AD3772" i="9"/>
  <c r="V3776" i="9"/>
  <c r="W3776" i="9" s="1"/>
  <c r="S3776" i="9"/>
  <c r="R3777" i="9"/>
  <c r="AB3773" i="9"/>
  <c r="AA3773" i="9"/>
  <c r="Y3774" i="9"/>
  <c r="Z3774" i="9" s="1"/>
  <c r="X3776" i="9" l="1"/>
  <c r="AD3773" i="9"/>
  <c r="V3777" i="9"/>
  <c r="W3777" i="9" s="1"/>
  <c r="S3777" i="9"/>
  <c r="AA3774" i="9"/>
  <c r="AB3774" i="9"/>
  <c r="R3778" i="9"/>
  <c r="Y3775" i="9"/>
  <c r="Z3775" i="9" s="1"/>
  <c r="X3777" i="9" l="1"/>
  <c r="AD3774" i="9"/>
  <c r="V3778" i="9"/>
  <c r="W3778" i="9" s="1"/>
  <c r="S3778" i="9"/>
  <c r="R3779" i="9"/>
  <c r="AB3775" i="9"/>
  <c r="AA3775" i="9"/>
  <c r="Y3776" i="9"/>
  <c r="Z3776" i="9" s="1"/>
  <c r="X3778" i="9" l="1"/>
  <c r="AD3775" i="9"/>
  <c r="V3779" i="9"/>
  <c r="W3779" i="9" s="1"/>
  <c r="S3779" i="9"/>
  <c r="AB3776" i="9"/>
  <c r="AA3776" i="9"/>
  <c r="R3780" i="9"/>
  <c r="Y3777" i="9"/>
  <c r="Z3777" i="9" s="1"/>
  <c r="X3779" i="9" l="1"/>
  <c r="AD3776" i="9"/>
  <c r="V3780" i="9"/>
  <c r="W3780" i="9" s="1"/>
  <c r="S3780" i="9"/>
  <c r="AB3777" i="9"/>
  <c r="AA3777" i="9"/>
  <c r="R3781" i="9"/>
  <c r="Y3778" i="9"/>
  <c r="Z3778" i="9" s="1"/>
  <c r="X3780" i="9" l="1"/>
  <c r="AD3777" i="9"/>
  <c r="V3781" i="9"/>
  <c r="W3781" i="9" s="1"/>
  <c r="S3781" i="9"/>
  <c r="X3781" i="9" s="1"/>
  <c r="AB3778" i="9"/>
  <c r="AA3778" i="9"/>
  <c r="R3782" i="9"/>
  <c r="Y3779" i="9"/>
  <c r="Z3779" i="9" s="1"/>
  <c r="AD3778" i="9" l="1"/>
  <c r="V3782" i="9"/>
  <c r="W3782" i="9" s="1"/>
  <c r="S3782" i="9"/>
  <c r="AB3779" i="9"/>
  <c r="AA3779" i="9"/>
  <c r="Y3780" i="9"/>
  <c r="Z3780" i="9" s="1"/>
  <c r="R3783" i="9"/>
  <c r="X3782" i="9" l="1"/>
  <c r="AD3779" i="9"/>
  <c r="V3783" i="9"/>
  <c r="W3783" i="9" s="1"/>
  <c r="S3783" i="9"/>
  <c r="X3783" i="9" s="1"/>
  <c r="AB3780" i="9"/>
  <c r="AA3780" i="9"/>
  <c r="R3784" i="9"/>
  <c r="Y3781" i="9"/>
  <c r="Z3781" i="9" s="1"/>
  <c r="AD3780" i="9" l="1"/>
  <c r="V3784" i="9"/>
  <c r="W3784" i="9" s="1"/>
  <c r="S3784" i="9"/>
  <c r="AB3781" i="9"/>
  <c r="AA3781" i="9"/>
  <c r="Y3782" i="9"/>
  <c r="Z3782" i="9" s="1"/>
  <c r="R3785" i="9"/>
  <c r="X3784" i="9" l="1"/>
  <c r="AD3781" i="9"/>
  <c r="V3785" i="9"/>
  <c r="W3785" i="9" s="1"/>
  <c r="S3785" i="9"/>
  <c r="X3785" i="9" s="1"/>
  <c r="AB3782" i="9"/>
  <c r="AA3782" i="9"/>
  <c r="Y3783" i="9"/>
  <c r="Z3783" i="9" s="1"/>
  <c r="R3786" i="9"/>
  <c r="AD3782" i="9" l="1"/>
  <c r="V3786" i="9"/>
  <c r="W3786" i="9" s="1"/>
  <c r="S3786" i="9"/>
  <c r="AB3783" i="9"/>
  <c r="AA3783" i="9"/>
  <c r="Y3784" i="9"/>
  <c r="Z3784" i="9" s="1"/>
  <c r="R3787" i="9"/>
  <c r="X3786" i="9" l="1"/>
  <c r="AD3783" i="9"/>
  <c r="V3787" i="9"/>
  <c r="W3787" i="9" s="1"/>
  <c r="S3787" i="9"/>
  <c r="X3787" i="9" s="1"/>
  <c r="AB3784" i="9"/>
  <c r="AA3784" i="9"/>
  <c r="R3788" i="9"/>
  <c r="Y3785" i="9"/>
  <c r="Z3785" i="9" s="1"/>
  <c r="AD3784" i="9" l="1"/>
  <c r="V3788" i="9"/>
  <c r="W3788" i="9" s="1"/>
  <c r="X3788" i="9" s="1"/>
  <c r="S3788" i="9"/>
  <c r="AB3785" i="9"/>
  <c r="AA3785" i="9"/>
  <c r="Y3786" i="9"/>
  <c r="Z3786" i="9" s="1"/>
  <c r="R3789" i="9"/>
  <c r="AD3785" i="9" l="1"/>
  <c r="V3789" i="9"/>
  <c r="W3789" i="9" s="1"/>
  <c r="S3789" i="9"/>
  <c r="X3789" i="9" s="1"/>
  <c r="R3790" i="9"/>
  <c r="AB3786" i="9"/>
  <c r="AA3786" i="9"/>
  <c r="Y3787" i="9"/>
  <c r="Z3787" i="9" s="1"/>
  <c r="AD3786" i="9" l="1"/>
  <c r="V3790" i="9"/>
  <c r="W3790" i="9" s="1"/>
  <c r="S3790" i="9"/>
  <c r="AB3787" i="9"/>
  <c r="AA3787" i="9"/>
  <c r="R3791" i="9"/>
  <c r="Y3788" i="9"/>
  <c r="Z3788" i="9" s="1"/>
  <c r="X3790" i="9" l="1"/>
  <c r="AD3787" i="9"/>
  <c r="V3791" i="9"/>
  <c r="W3791" i="9" s="1"/>
  <c r="S3791" i="9"/>
  <c r="X3791" i="9" s="1"/>
  <c r="AB3788" i="9"/>
  <c r="AA3788" i="9"/>
  <c r="R3792" i="9"/>
  <c r="Y3789" i="9"/>
  <c r="Z3789" i="9" s="1"/>
  <c r="AD3788" i="9" l="1"/>
  <c r="V3792" i="9"/>
  <c r="W3792" i="9" s="1"/>
  <c r="X3792" i="9" s="1"/>
  <c r="S3792" i="9"/>
  <c r="AB3789" i="9"/>
  <c r="AA3789" i="9"/>
  <c r="R3793" i="9"/>
  <c r="Y3790" i="9"/>
  <c r="Z3790" i="9" s="1"/>
  <c r="AD3789" i="9" l="1"/>
  <c r="V3793" i="9"/>
  <c r="W3793" i="9" s="1"/>
  <c r="S3793" i="9"/>
  <c r="AA3790" i="9"/>
  <c r="AB3790" i="9"/>
  <c r="R3794" i="9"/>
  <c r="Y3791" i="9"/>
  <c r="Z3791" i="9" s="1"/>
  <c r="X3793" i="9" l="1"/>
  <c r="AD3790" i="9"/>
  <c r="V3794" i="9"/>
  <c r="W3794" i="9" s="1"/>
  <c r="X3794" i="9" s="1"/>
  <c r="S3794" i="9"/>
  <c r="AB3791" i="9"/>
  <c r="AA3791" i="9"/>
  <c r="R3795" i="9"/>
  <c r="Y3792" i="9"/>
  <c r="Z3792" i="9" s="1"/>
  <c r="AD3791" i="9" l="1"/>
  <c r="V3795" i="9"/>
  <c r="W3795" i="9" s="1"/>
  <c r="S3795" i="9"/>
  <c r="AB3792" i="9"/>
  <c r="AA3792" i="9"/>
  <c r="R3796" i="9"/>
  <c r="Y3793" i="9"/>
  <c r="Z3793" i="9" s="1"/>
  <c r="X3795" i="9" l="1"/>
  <c r="AD3792" i="9"/>
  <c r="V3796" i="9"/>
  <c r="W3796" i="9" s="1"/>
  <c r="S3796" i="9"/>
  <c r="AB3793" i="9"/>
  <c r="AA3793" i="9"/>
  <c r="Y3794" i="9"/>
  <c r="Z3794" i="9" s="1"/>
  <c r="R3797" i="9"/>
  <c r="X3796" i="9" l="1"/>
  <c r="AD3793" i="9"/>
  <c r="V3797" i="9"/>
  <c r="W3797" i="9" s="1"/>
  <c r="S3797" i="9"/>
  <c r="X3797" i="9" s="1"/>
  <c r="AB3794" i="9"/>
  <c r="AA3794" i="9"/>
  <c r="Y3795" i="9"/>
  <c r="Z3795" i="9" s="1"/>
  <c r="R3798" i="9"/>
  <c r="AD3794" i="9" l="1"/>
  <c r="V3798" i="9"/>
  <c r="W3798" i="9" s="1"/>
  <c r="S3798" i="9"/>
  <c r="AB3795" i="9"/>
  <c r="AA3795" i="9"/>
  <c r="Y3796" i="9"/>
  <c r="Z3796" i="9" s="1"/>
  <c r="R3799" i="9"/>
  <c r="X3798" i="9" l="1"/>
  <c r="AD3795" i="9"/>
  <c r="V3799" i="9"/>
  <c r="W3799" i="9" s="1"/>
  <c r="S3799" i="9"/>
  <c r="AB3796" i="9"/>
  <c r="AA3796" i="9"/>
  <c r="R3800" i="9"/>
  <c r="Y3797" i="9"/>
  <c r="Z3797" i="9" s="1"/>
  <c r="X3799" i="9" l="1"/>
  <c r="AD3796" i="9"/>
  <c r="V3800" i="9"/>
  <c r="W3800" i="9" s="1"/>
  <c r="X3800" i="9" s="1"/>
  <c r="S3800" i="9"/>
  <c r="AB3797" i="9"/>
  <c r="AA3797" i="9"/>
  <c r="R3801" i="9"/>
  <c r="Y3798" i="9"/>
  <c r="Z3798" i="9" s="1"/>
  <c r="AD3797" i="9" l="1"/>
  <c r="V3801" i="9"/>
  <c r="W3801" i="9" s="1"/>
  <c r="S3801" i="9"/>
  <c r="X3801" i="9" s="1"/>
  <c r="AB3798" i="9"/>
  <c r="AA3798" i="9"/>
  <c r="R3802" i="9"/>
  <c r="Y3799" i="9"/>
  <c r="Z3799" i="9" s="1"/>
  <c r="AD3798" i="9" l="1"/>
  <c r="V3802" i="9"/>
  <c r="W3802" i="9" s="1"/>
  <c r="S3802" i="9"/>
  <c r="Y3800" i="9"/>
  <c r="Z3800" i="9" s="1"/>
  <c r="R3803" i="9"/>
  <c r="AB3799" i="9"/>
  <c r="AA3799" i="9"/>
  <c r="X3802" i="9" l="1"/>
  <c r="AD3799" i="9"/>
  <c r="V3803" i="9"/>
  <c r="W3803" i="9" s="1"/>
  <c r="S3803" i="9"/>
  <c r="X3803" i="9" s="1"/>
  <c r="AB3800" i="9"/>
  <c r="AA3800" i="9"/>
  <c r="Y3801" i="9"/>
  <c r="Z3801" i="9" s="1"/>
  <c r="R3804" i="9"/>
  <c r="AD3800" i="9" l="1"/>
  <c r="V3804" i="9"/>
  <c r="W3804" i="9" s="1"/>
  <c r="X3804" i="9" s="1"/>
  <c r="S3804" i="9"/>
  <c r="Y3802" i="9"/>
  <c r="Z3802" i="9" s="1"/>
  <c r="R3805" i="9"/>
  <c r="AB3801" i="9"/>
  <c r="AA3801" i="9"/>
  <c r="AD3801" i="9" l="1"/>
  <c r="V3805" i="9"/>
  <c r="W3805" i="9" s="1"/>
  <c r="S3805" i="9"/>
  <c r="X3805" i="9" s="1"/>
  <c r="AA3802" i="9"/>
  <c r="AB3802" i="9"/>
  <c r="R3806" i="9"/>
  <c r="Y3803" i="9"/>
  <c r="Z3803" i="9" s="1"/>
  <c r="AD3802" i="9" l="1"/>
  <c r="V3806" i="9"/>
  <c r="W3806" i="9" s="1"/>
  <c r="S3806" i="9"/>
  <c r="R3807" i="9"/>
  <c r="AB3803" i="9"/>
  <c r="AA3803" i="9"/>
  <c r="Y3804" i="9"/>
  <c r="Z3804" i="9" s="1"/>
  <c r="X3806" i="9" l="1"/>
  <c r="AD3803" i="9"/>
  <c r="V3807" i="9"/>
  <c r="W3807" i="9" s="1"/>
  <c r="S3807" i="9"/>
  <c r="X3807" i="9" s="1"/>
  <c r="AB3804" i="9"/>
  <c r="AA3804" i="9"/>
  <c r="R3808" i="9"/>
  <c r="Y3805" i="9"/>
  <c r="Z3805" i="9" s="1"/>
  <c r="AD3804" i="9" l="1"/>
  <c r="V3808" i="9"/>
  <c r="W3808" i="9" s="1"/>
  <c r="X3808" i="9" s="1"/>
  <c r="S3808" i="9"/>
  <c r="AB3805" i="9"/>
  <c r="AA3805" i="9"/>
  <c r="Y3806" i="9"/>
  <c r="Z3806" i="9" s="1"/>
  <c r="R3809" i="9"/>
  <c r="AD3805" i="9" l="1"/>
  <c r="V3809" i="9"/>
  <c r="W3809" i="9" s="1"/>
  <c r="S3809" i="9"/>
  <c r="AA3806" i="9"/>
  <c r="AB3806" i="9"/>
  <c r="R3810" i="9"/>
  <c r="Y3807" i="9"/>
  <c r="Z3807" i="9" s="1"/>
  <c r="X3809" i="9" l="1"/>
  <c r="AD3806" i="9"/>
  <c r="V3810" i="9"/>
  <c r="W3810" i="9" s="1"/>
  <c r="X3810" i="9" s="1"/>
  <c r="S3810" i="9"/>
  <c r="AB3807" i="9"/>
  <c r="AA3807" i="9"/>
  <c r="R3811" i="9"/>
  <c r="Y3808" i="9"/>
  <c r="Z3808" i="9" s="1"/>
  <c r="AD3807" i="9" l="1"/>
  <c r="V3811" i="9"/>
  <c r="W3811" i="9" s="1"/>
  <c r="S3811" i="9"/>
  <c r="AB3808" i="9"/>
  <c r="AA3808" i="9"/>
  <c r="R3812" i="9"/>
  <c r="Y3809" i="9"/>
  <c r="Z3809" i="9" s="1"/>
  <c r="X3811" i="9" l="1"/>
  <c r="AD3808" i="9"/>
  <c r="V3812" i="9"/>
  <c r="W3812" i="9" s="1"/>
  <c r="X3812" i="9" s="1"/>
  <c r="S3812" i="9"/>
  <c r="Y3810" i="9"/>
  <c r="Z3810" i="9" s="1"/>
  <c r="R3813" i="9"/>
  <c r="AB3809" i="9"/>
  <c r="AA3809" i="9"/>
  <c r="AD3809" i="9" l="1"/>
  <c r="V3813" i="9"/>
  <c r="W3813" i="9" s="1"/>
  <c r="S3813" i="9"/>
  <c r="AB3810" i="9"/>
  <c r="AA3810" i="9"/>
  <c r="R3814" i="9"/>
  <c r="Y3811" i="9"/>
  <c r="Z3811" i="9" s="1"/>
  <c r="X3813" i="9" l="1"/>
  <c r="AD3810" i="9"/>
  <c r="V3814" i="9"/>
  <c r="W3814" i="9" s="1"/>
  <c r="S3814" i="9"/>
  <c r="AB3811" i="9"/>
  <c r="AA3811" i="9"/>
  <c r="R3815" i="9"/>
  <c r="Y3812" i="9"/>
  <c r="Z3812" i="9" s="1"/>
  <c r="X3814" i="9" l="1"/>
  <c r="AD3811" i="9"/>
  <c r="V3815" i="9"/>
  <c r="W3815" i="9" s="1"/>
  <c r="S3815" i="9"/>
  <c r="AB3812" i="9"/>
  <c r="AA3812" i="9"/>
  <c r="R3816" i="9"/>
  <c r="Y3813" i="9"/>
  <c r="Z3813" i="9" s="1"/>
  <c r="X3815" i="9" l="1"/>
  <c r="AD3812" i="9"/>
  <c r="V3816" i="9"/>
  <c r="W3816" i="9" s="1"/>
  <c r="X3816" i="9" s="1"/>
  <c r="S3816" i="9"/>
  <c r="AB3813" i="9"/>
  <c r="AA3813" i="9"/>
  <c r="R3817" i="9"/>
  <c r="Y3814" i="9"/>
  <c r="Z3814" i="9" s="1"/>
  <c r="AD3813" i="9" l="1"/>
  <c r="V3817" i="9"/>
  <c r="W3817" i="9" s="1"/>
  <c r="S3817" i="9"/>
  <c r="X3817" i="9" s="1"/>
  <c r="AB3814" i="9"/>
  <c r="AA3814" i="9"/>
  <c r="R3818" i="9"/>
  <c r="Y3815" i="9"/>
  <c r="Z3815" i="9" s="1"/>
  <c r="AD3814" i="9" l="1"/>
  <c r="V3818" i="9"/>
  <c r="W3818" i="9" s="1"/>
  <c r="S3818" i="9"/>
  <c r="AB3815" i="9"/>
  <c r="AA3815" i="9"/>
  <c r="R3819" i="9"/>
  <c r="Y3816" i="9"/>
  <c r="Z3816" i="9" s="1"/>
  <c r="X3818" i="9" l="1"/>
  <c r="AD3815" i="9"/>
  <c r="V3819" i="9"/>
  <c r="W3819" i="9" s="1"/>
  <c r="S3819" i="9"/>
  <c r="R3820" i="9"/>
  <c r="AA3816" i="9"/>
  <c r="AB3816" i="9"/>
  <c r="Y3817" i="9"/>
  <c r="Z3817" i="9" s="1"/>
  <c r="X3819" i="9" l="1"/>
  <c r="AD3816" i="9"/>
  <c r="V3820" i="9"/>
  <c r="W3820" i="9" s="1"/>
  <c r="X3820" i="9" s="1"/>
  <c r="S3820" i="9"/>
  <c r="AB3817" i="9"/>
  <c r="AA3817" i="9"/>
  <c r="Y3818" i="9"/>
  <c r="Z3818" i="9" s="1"/>
  <c r="R3821" i="9"/>
  <c r="AD3817" i="9" l="1"/>
  <c r="V3821" i="9"/>
  <c r="W3821" i="9" s="1"/>
  <c r="S3821" i="9"/>
  <c r="X3821" i="9" s="1"/>
  <c r="AA3818" i="9"/>
  <c r="AB3818" i="9"/>
  <c r="Y3819" i="9"/>
  <c r="Z3819" i="9" s="1"/>
  <c r="R3822" i="9"/>
  <c r="AD3818" i="9" l="1"/>
  <c r="V3822" i="9"/>
  <c r="W3822" i="9" s="1"/>
  <c r="S3822" i="9"/>
  <c r="AB3819" i="9"/>
  <c r="AA3819" i="9"/>
  <c r="R3823" i="9"/>
  <c r="Y3820" i="9"/>
  <c r="Z3820" i="9" s="1"/>
  <c r="X3822" i="9" l="1"/>
  <c r="AD3819" i="9"/>
  <c r="V3823" i="9"/>
  <c r="W3823" i="9" s="1"/>
  <c r="S3823" i="9"/>
  <c r="X3823" i="9" s="1"/>
  <c r="AB3820" i="9"/>
  <c r="AA3820" i="9"/>
  <c r="Y3821" i="9"/>
  <c r="Z3821" i="9" s="1"/>
  <c r="R3824" i="9"/>
  <c r="AD3820" i="9" l="1"/>
  <c r="V3824" i="9"/>
  <c r="W3824" i="9" s="1"/>
  <c r="S3824" i="9"/>
  <c r="AB3821" i="9"/>
  <c r="AA3821" i="9"/>
  <c r="R3825" i="9"/>
  <c r="Y3822" i="9"/>
  <c r="Z3822" i="9" s="1"/>
  <c r="X3824" i="9" l="1"/>
  <c r="AD3821" i="9"/>
  <c r="V3825" i="9"/>
  <c r="W3825" i="9" s="1"/>
  <c r="S3825" i="9"/>
  <c r="X3825" i="9" s="1"/>
  <c r="R3826" i="9"/>
  <c r="AA3822" i="9"/>
  <c r="AB3822" i="9"/>
  <c r="Y3823" i="9"/>
  <c r="Z3823" i="9" s="1"/>
  <c r="AD3822" i="9" l="1"/>
  <c r="V3826" i="9"/>
  <c r="W3826" i="9" s="1"/>
  <c r="X3826" i="9" s="1"/>
  <c r="S3826" i="9"/>
  <c r="Y3824" i="9"/>
  <c r="Z3824" i="9" s="1"/>
  <c r="R3827" i="9"/>
  <c r="AB3823" i="9"/>
  <c r="AA3823" i="9"/>
  <c r="AD3823" i="9" l="1"/>
  <c r="V3827" i="9"/>
  <c r="W3827" i="9" s="1"/>
  <c r="S3827" i="9"/>
  <c r="X3827" i="9" s="1"/>
  <c r="R3828" i="9"/>
  <c r="Y3825" i="9"/>
  <c r="Z3825" i="9" s="1"/>
  <c r="AB3824" i="9"/>
  <c r="AA3824" i="9"/>
  <c r="AD3824" i="9" l="1"/>
  <c r="V3828" i="9"/>
  <c r="W3828" i="9" s="1"/>
  <c r="S3828" i="9"/>
  <c r="R3829" i="9"/>
  <c r="AB3825" i="9"/>
  <c r="AA3825" i="9"/>
  <c r="Y3826" i="9"/>
  <c r="Z3826" i="9" s="1"/>
  <c r="X3828" i="9" l="1"/>
  <c r="AD3825" i="9"/>
  <c r="V3829" i="9"/>
  <c r="W3829" i="9" s="1"/>
  <c r="S3829" i="9"/>
  <c r="AB3826" i="9"/>
  <c r="AA3826" i="9"/>
  <c r="R3830" i="9"/>
  <c r="Y3827" i="9"/>
  <c r="Z3827" i="9" s="1"/>
  <c r="X3829" i="9" l="1"/>
  <c r="AD3826" i="9"/>
  <c r="V3830" i="9"/>
  <c r="W3830" i="9" s="1"/>
  <c r="S3830" i="9"/>
  <c r="AB3827" i="9"/>
  <c r="AA3827" i="9"/>
  <c r="R3831" i="9"/>
  <c r="Y3828" i="9"/>
  <c r="Z3828" i="9" s="1"/>
  <c r="X3830" i="9" l="1"/>
  <c r="AD3827" i="9"/>
  <c r="V3831" i="9"/>
  <c r="W3831" i="9" s="1"/>
  <c r="X3831" i="9" s="1"/>
  <c r="S3831" i="9"/>
  <c r="AB3828" i="9"/>
  <c r="AA3828" i="9"/>
  <c r="Y3829" i="9"/>
  <c r="Z3829" i="9" s="1"/>
  <c r="R3832" i="9"/>
  <c r="AD3828" i="9" l="1"/>
  <c r="V3832" i="9"/>
  <c r="W3832" i="9" s="1"/>
  <c r="S3832" i="9"/>
  <c r="AB3829" i="9"/>
  <c r="AA3829" i="9"/>
  <c r="Y3830" i="9"/>
  <c r="Z3830" i="9" s="1"/>
  <c r="R3833" i="9"/>
  <c r="X3832" i="9" l="1"/>
  <c r="AD3829" i="9"/>
  <c r="V3833" i="9"/>
  <c r="W3833" i="9" s="1"/>
  <c r="S3833" i="9"/>
  <c r="X3833" i="9" s="1"/>
  <c r="AB3830" i="9"/>
  <c r="AA3830" i="9"/>
  <c r="Y3831" i="9"/>
  <c r="Z3831" i="9" s="1"/>
  <c r="R3834" i="9"/>
  <c r="AD3830" i="9" l="1"/>
  <c r="V3834" i="9"/>
  <c r="W3834" i="9" s="1"/>
  <c r="S3834" i="9"/>
  <c r="R3835" i="9"/>
  <c r="AB3831" i="9"/>
  <c r="AA3831" i="9"/>
  <c r="Y3832" i="9"/>
  <c r="Z3832" i="9" s="1"/>
  <c r="X3834" i="9" l="1"/>
  <c r="AD3831" i="9"/>
  <c r="V3835" i="9"/>
  <c r="W3835" i="9" s="1"/>
  <c r="S3835" i="9"/>
  <c r="X3835" i="9" s="1"/>
  <c r="R3836" i="9"/>
  <c r="AA3832" i="9"/>
  <c r="AB3832" i="9"/>
  <c r="Y3833" i="9"/>
  <c r="Z3833" i="9" s="1"/>
  <c r="AD3832" i="9" l="1"/>
  <c r="V3836" i="9"/>
  <c r="W3836" i="9" s="1"/>
  <c r="X3836" i="9" s="1"/>
  <c r="S3836" i="9"/>
  <c r="Y3834" i="9"/>
  <c r="Z3834" i="9" s="1"/>
  <c r="AB3833" i="9"/>
  <c r="AA3833" i="9"/>
  <c r="R3837" i="9"/>
  <c r="AD3833" i="9" l="1"/>
  <c r="V3837" i="9"/>
  <c r="W3837" i="9" s="1"/>
  <c r="S3837" i="9"/>
  <c r="AB3834" i="9"/>
  <c r="AA3834" i="9"/>
  <c r="Y3835" i="9"/>
  <c r="Z3835" i="9" s="1"/>
  <c r="R3838" i="9"/>
  <c r="X3837" i="9" l="1"/>
  <c r="AD3834" i="9"/>
  <c r="V3838" i="9"/>
  <c r="W3838" i="9" s="1"/>
  <c r="X3838" i="9" s="1"/>
  <c r="S3838" i="9"/>
  <c r="AB3835" i="9"/>
  <c r="AA3835" i="9"/>
  <c r="R3839" i="9"/>
  <c r="Y3836" i="9"/>
  <c r="Z3836" i="9" s="1"/>
  <c r="AD3835" i="9" l="1"/>
  <c r="V3839" i="9"/>
  <c r="W3839" i="9" s="1"/>
  <c r="S3839" i="9"/>
  <c r="X3839" i="9" s="1"/>
  <c r="AA3836" i="9"/>
  <c r="AB3836" i="9"/>
  <c r="R3840" i="9"/>
  <c r="Y3837" i="9"/>
  <c r="Z3837" i="9" s="1"/>
  <c r="AD3836" i="9" l="1"/>
  <c r="V3840" i="9"/>
  <c r="W3840" i="9" s="1"/>
  <c r="S3840" i="9"/>
  <c r="Y3838" i="9"/>
  <c r="Z3838" i="9" s="1"/>
  <c r="AB3837" i="9"/>
  <c r="AA3837" i="9"/>
  <c r="R3841" i="9"/>
  <c r="X3840" i="9" l="1"/>
  <c r="AD3837" i="9"/>
  <c r="V3841" i="9"/>
  <c r="W3841" i="9" s="1"/>
  <c r="S3841" i="9"/>
  <c r="AA3838" i="9"/>
  <c r="AB3838" i="9"/>
  <c r="R3842" i="9"/>
  <c r="Y3839" i="9"/>
  <c r="Z3839" i="9" s="1"/>
  <c r="X3841" i="9" l="1"/>
  <c r="AD3838" i="9"/>
  <c r="V3842" i="9"/>
  <c r="W3842" i="9" s="1"/>
  <c r="X3842" i="9" s="1"/>
  <c r="S3842" i="9"/>
  <c r="AB3839" i="9"/>
  <c r="AA3839" i="9"/>
  <c r="R3843" i="9"/>
  <c r="Y3840" i="9"/>
  <c r="Z3840" i="9" s="1"/>
  <c r="AD3839" i="9" l="1"/>
  <c r="V3843" i="9"/>
  <c r="W3843" i="9" s="1"/>
  <c r="S3843" i="9"/>
  <c r="X3843" i="9" s="1"/>
  <c r="AB3840" i="9"/>
  <c r="AA3840" i="9"/>
  <c r="R3844" i="9"/>
  <c r="Y3841" i="9"/>
  <c r="Z3841" i="9" s="1"/>
  <c r="AD3840" i="9" l="1"/>
  <c r="V3844" i="9"/>
  <c r="W3844" i="9" s="1"/>
  <c r="S3844" i="9"/>
  <c r="AB3841" i="9"/>
  <c r="AA3841" i="9"/>
  <c r="R3845" i="9"/>
  <c r="Y3842" i="9"/>
  <c r="Z3842" i="9" s="1"/>
  <c r="X3844" i="9" l="1"/>
  <c r="AD3841" i="9"/>
  <c r="V3845" i="9"/>
  <c r="W3845" i="9" s="1"/>
  <c r="S3845" i="9"/>
  <c r="R3846" i="9"/>
  <c r="AB3842" i="9"/>
  <c r="AA3842" i="9"/>
  <c r="Y3843" i="9"/>
  <c r="Z3843" i="9" s="1"/>
  <c r="X3845" i="9" l="1"/>
  <c r="AD3842" i="9"/>
  <c r="V3846" i="9"/>
  <c r="W3846" i="9" s="1"/>
  <c r="S3846" i="9"/>
  <c r="AB3843" i="9"/>
  <c r="AA3843" i="9"/>
  <c r="Y3844" i="9"/>
  <c r="Z3844" i="9" s="1"/>
  <c r="R3847" i="9"/>
  <c r="X3846" i="9" l="1"/>
  <c r="AD3843" i="9"/>
  <c r="V3847" i="9"/>
  <c r="W3847" i="9" s="1"/>
  <c r="S3847" i="9"/>
  <c r="X3847" i="9" s="1"/>
  <c r="AB3844" i="9"/>
  <c r="AA3844" i="9"/>
  <c r="R3848" i="9"/>
  <c r="Y3845" i="9"/>
  <c r="Z3845" i="9" s="1"/>
  <c r="AD3844" i="9" l="1"/>
  <c r="V3848" i="9"/>
  <c r="W3848" i="9" s="1"/>
  <c r="X3848" i="9" s="1"/>
  <c r="S3848" i="9"/>
  <c r="AB3845" i="9"/>
  <c r="AA3845" i="9"/>
  <c r="R3849" i="9"/>
  <c r="Y3846" i="9"/>
  <c r="Z3846" i="9" s="1"/>
  <c r="AD3845" i="9" l="1"/>
  <c r="V3849" i="9"/>
  <c r="W3849" i="9" s="1"/>
  <c r="S3849" i="9"/>
  <c r="AB3846" i="9"/>
  <c r="AA3846" i="9"/>
  <c r="Y3847" i="9"/>
  <c r="Z3847" i="9" s="1"/>
  <c r="R3850" i="9"/>
  <c r="X3849" i="9" l="1"/>
  <c r="AD3846" i="9"/>
  <c r="V3850" i="9"/>
  <c r="W3850" i="9" s="1"/>
  <c r="S3850" i="9"/>
  <c r="AB3847" i="9"/>
  <c r="AA3847" i="9"/>
  <c r="R3851" i="9"/>
  <c r="Y3848" i="9"/>
  <c r="Z3848" i="9" s="1"/>
  <c r="X3850" i="9" l="1"/>
  <c r="AD3847" i="9"/>
  <c r="V3851" i="9"/>
  <c r="W3851" i="9" s="1"/>
  <c r="S3851" i="9"/>
  <c r="AB3848" i="9"/>
  <c r="AA3848" i="9"/>
  <c r="R3852" i="9"/>
  <c r="Y3849" i="9"/>
  <c r="Z3849" i="9" s="1"/>
  <c r="X3851" i="9" l="1"/>
  <c r="AD3848" i="9"/>
  <c r="V3852" i="9"/>
  <c r="W3852" i="9" s="1"/>
  <c r="S3852" i="9"/>
  <c r="AB3849" i="9"/>
  <c r="AA3849" i="9"/>
  <c r="R3853" i="9"/>
  <c r="Y3850" i="9"/>
  <c r="Z3850" i="9" s="1"/>
  <c r="X3852" i="9" l="1"/>
  <c r="AD3849" i="9"/>
  <c r="V3853" i="9"/>
  <c r="W3853" i="9" s="1"/>
  <c r="S3853" i="9"/>
  <c r="AB3850" i="9"/>
  <c r="AA3850" i="9"/>
  <c r="R3854" i="9"/>
  <c r="Y3851" i="9"/>
  <c r="Z3851" i="9" s="1"/>
  <c r="X3853" i="9" l="1"/>
  <c r="AD3850" i="9"/>
  <c r="V3854" i="9"/>
  <c r="W3854" i="9" s="1"/>
  <c r="X3854" i="9" s="1"/>
  <c r="S3854" i="9"/>
  <c r="AB3851" i="9"/>
  <c r="AA3851" i="9"/>
  <c r="R3855" i="9"/>
  <c r="Y3852" i="9"/>
  <c r="Z3852" i="9" s="1"/>
  <c r="AD3851" i="9" l="1"/>
  <c r="V3855" i="9"/>
  <c r="W3855" i="9" s="1"/>
  <c r="S3855" i="9"/>
  <c r="X3855" i="9" s="1"/>
  <c r="AB3852" i="9"/>
  <c r="AA3852" i="9"/>
  <c r="R3856" i="9"/>
  <c r="Y3853" i="9"/>
  <c r="Z3853" i="9" s="1"/>
  <c r="AD3852" i="9" l="1"/>
  <c r="V3856" i="9"/>
  <c r="W3856" i="9" s="1"/>
  <c r="S3856" i="9"/>
  <c r="AB3853" i="9"/>
  <c r="AA3853" i="9"/>
  <c r="R3857" i="9"/>
  <c r="Y3854" i="9"/>
  <c r="Z3854" i="9" s="1"/>
  <c r="X3856" i="9" l="1"/>
  <c r="AD3853" i="9"/>
  <c r="V3857" i="9"/>
  <c r="W3857" i="9" s="1"/>
  <c r="S3857" i="9"/>
  <c r="AA3854" i="9"/>
  <c r="AB3854" i="9"/>
  <c r="R3858" i="9"/>
  <c r="Y3855" i="9"/>
  <c r="Z3855" i="9" s="1"/>
  <c r="X3857" i="9" l="1"/>
  <c r="AD3854" i="9"/>
  <c r="V3858" i="9"/>
  <c r="W3858" i="9" s="1"/>
  <c r="X3858" i="9" s="1"/>
  <c r="S3858" i="9"/>
  <c r="AB3855" i="9"/>
  <c r="AA3855" i="9"/>
  <c r="R3859" i="9"/>
  <c r="Y3856" i="9"/>
  <c r="Z3856" i="9" s="1"/>
  <c r="AD3855" i="9" l="1"/>
  <c r="S3859" i="9"/>
  <c r="V3859" i="9"/>
  <c r="W3859" i="9" s="1"/>
  <c r="X3859" i="9" s="1"/>
  <c r="AB3856" i="9"/>
  <c r="AA3856" i="9"/>
  <c r="Y3857" i="9"/>
  <c r="Z3857" i="9" s="1"/>
  <c r="R3860" i="9"/>
  <c r="AD3856" i="9" l="1"/>
  <c r="V3860" i="9"/>
  <c r="W3860" i="9" s="1"/>
  <c r="S3860" i="9"/>
  <c r="R3861" i="9"/>
  <c r="AB3857" i="9"/>
  <c r="AA3857" i="9"/>
  <c r="Y3858" i="9"/>
  <c r="Z3858" i="9" s="1"/>
  <c r="X3860" i="9" l="1"/>
  <c r="AD3857" i="9"/>
  <c r="V3861" i="9"/>
  <c r="W3861" i="9" s="1"/>
  <c r="S3861" i="9"/>
  <c r="X3861" i="9" s="1"/>
  <c r="Y3859" i="9"/>
  <c r="Z3859" i="9" s="1"/>
  <c r="AB3858" i="9"/>
  <c r="AA3858" i="9"/>
  <c r="R3862" i="9"/>
  <c r="AD3858" i="9" l="1"/>
  <c r="V3862" i="9"/>
  <c r="W3862" i="9" s="1"/>
  <c r="X3862" i="9" s="1"/>
  <c r="S3862" i="9"/>
  <c r="AB3859" i="9"/>
  <c r="AA3859" i="9"/>
  <c r="R3863" i="9"/>
  <c r="Y3860" i="9"/>
  <c r="Z3860" i="9" s="1"/>
  <c r="AD3859" i="9" l="1"/>
  <c r="V3863" i="9"/>
  <c r="W3863" i="9" s="1"/>
  <c r="S3863" i="9"/>
  <c r="X3863" i="9" s="1"/>
  <c r="R3864" i="9"/>
  <c r="Y3861" i="9"/>
  <c r="Z3861" i="9" s="1"/>
  <c r="AB3860" i="9"/>
  <c r="AA3860" i="9"/>
  <c r="AD3860" i="9" l="1"/>
  <c r="V3864" i="9"/>
  <c r="W3864" i="9" s="1"/>
  <c r="S3864" i="9"/>
  <c r="Y3862" i="9"/>
  <c r="Z3862" i="9" s="1"/>
  <c r="R3865" i="9"/>
  <c r="AB3861" i="9"/>
  <c r="AA3861" i="9"/>
  <c r="X3864" i="9" l="1"/>
  <c r="AD3861" i="9"/>
  <c r="V3865" i="9"/>
  <c r="W3865" i="9" s="1"/>
  <c r="S3865" i="9"/>
  <c r="AB3862" i="9"/>
  <c r="AA3862" i="9"/>
  <c r="Y3863" i="9"/>
  <c r="Z3863" i="9" s="1"/>
  <c r="R3866" i="9"/>
  <c r="X3865" i="9" l="1"/>
  <c r="AD3862" i="9"/>
  <c r="V3866" i="9"/>
  <c r="W3866" i="9" s="1"/>
  <c r="X3866" i="9" s="1"/>
  <c r="S3866" i="9"/>
  <c r="R3867" i="9"/>
  <c r="Y3864" i="9"/>
  <c r="Z3864" i="9" s="1"/>
  <c r="AB3863" i="9"/>
  <c r="AA3863" i="9"/>
  <c r="AD3863" i="9" l="1"/>
  <c r="V3867" i="9"/>
  <c r="W3867" i="9" s="1"/>
  <c r="S3867" i="9"/>
  <c r="R3868" i="9"/>
  <c r="AB3864" i="9"/>
  <c r="AA3864" i="9"/>
  <c r="Y3865" i="9"/>
  <c r="Z3865" i="9" s="1"/>
  <c r="X3867" i="9" l="1"/>
  <c r="AD3864" i="9"/>
  <c r="V3868" i="9"/>
  <c r="W3868" i="9" s="1"/>
  <c r="S3868" i="9"/>
  <c r="AB3865" i="9"/>
  <c r="AA3865" i="9"/>
  <c r="Y3866" i="9"/>
  <c r="Z3866" i="9" s="1"/>
  <c r="R3869" i="9"/>
  <c r="X3868" i="9" l="1"/>
  <c r="AD3865" i="9"/>
  <c r="V3869" i="9"/>
  <c r="W3869" i="9" s="1"/>
  <c r="S3869" i="9"/>
  <c r="AA3866" i="9"/>
  <c r="AB3866" i="9"/>
  <c r="R3870" i="9"/>
  <c r="Y3867" i="9"/>
  <c r="Z3867" i="9" s="1"/>
  <c r="X3869" i="9" l="1"/>
  <c r="AD3866" i="9"/>
  <c r="V3870" i="9"/>
  <c r="W3870" i="9" s="1"/>
  <c r="S3870" i="9"/>
  <c r="AB3867" i="9"/>
  <c r="AA3867" i="9"/>
  <c r="R3871" i="9"/>
  <c r="Y3868" i="9"/>
  <c r="Z3868" i="9" s="1"/>
  <c r="X3870" i="9" l="1"/>
  <c r="AD3867" i="9"/>
  <c r="V3871" i="9"/>
  <c r="W3871" i="9" s="1"/>
  <c r="S3871" i="9"/>
  <c r="R3872" i="9"/>
  <c r="AB3868" i="9"/>
  <c r="AA3868" i="9"/>
  <c r="Y3869" i="9"/>
  <c r="Z3869" i="9" s="1"/>
  <c r="X3871" i="9" l="1"/>
  <c r="AD3868" i="9"/>
  <c r="V3872" i="9"/>
  <c r="W3872" i="9" s="1"/>
  <c r="X3872" i="9" s="1"/>
  <c r="S3872" i="9"/>
  <c r="AB3869" i="9"/>
  <c r="AA3869" i="9"/>
  <c r="Y3870" i="9"/>
  <c r="Z3870" i="9" s="1"/>
  <c r="R3873" i="9"/>
  <c r="AD3869" i="9" l="1"/>
  <c r="V3873" i="9"/>
  <c r="W3873" i="9" s="1"/>
  <c r="S3873" i="9"/>
  <c r="X3873" i="9" s="1"/>
  <c r="R3874" i="9"/>
  <c r="AA3870" i="9"/>
  <c r="AB3870" i="9"/>
  <c r="Y3871" i="9"/>
  <c r="Z3871" i="9" s="1"/>
  <c r="AD3870" i="9" l="1"/>
  <c r="V3874" i="9"/>
  <c r="W3874" i="9" s="1"/>
  <c r="S3874" i="9"/>
  <c r="AB3871" i="9"/>
  <c r="AA3871" i="9"/>
  <c r="R3875" i="9"/>
  <c r="Y3872" i="9"/>
  <c r="Z3872" i="9" s="1"/>
  <c r="X3874" i="9" l="1"/>
  <c r="AD3871" i="9"/>
  <c r="V3875" i="9"/>
  <c r="W3875" i="9" s="1"/>
  <c r="S3875" i="9"/>
  <c r="AB3872" i="9"/>
  <c r="AA3872" i="9"/>
  <c r="R3876" i="9"/>
  <c r="Y3873" i="9"/>
  <c r="Z3873" i="9" s="1"/>
  <c r="X3875" i="9" l="1"/>
  <c r="AD3872" i="9"/>
  <c r="V3876" i="9"/>
  <c r="W3876" i="9" s="1"/>
  <c r="X3876" i="9" s="1"/>
  <c r="S3876" i="9"/>
  <c r="Y3874" i="9"/>
  <c r="Z3874" i="9" s="1"/>
  <c r="R3877" i="9"/>
  <c r="AB3873" i="9"/>
  <c r="AA3873" i="9"/>
  <c r="AD3873" i="9" l="1"/>
  <c r="V3877" i="9"/>
  <c r="W3877" i="9" s="1"/>
  <c r="S3877" i="9"/>
  <c r="X3877" i="9" s="1"/>
  <c r="R3878" i="9"/>
  <c r="Y3875" i="9"/>
  <c r="Z3875" i="9" s="1"/>
  <c r="AB3874" i="9"/>
  <c r="AA3874" i="9"/>
  <c r="AD3874" i="9" l="1"/>
  <c r="V3878" i="9"/>
  <c r="W3878" i="9" s="1"/>
  <c r="S3878" i="9"/>
  <c r="AB3875" i="9"/>
  <c r="AA3875" i="9"/>
  <c r="R3879" i="9"/>
  <c r="Y3876" i="9"/>
  <c r="Z3876" i="9" s="1"/>
  <c r="X3878" i="9" l="1"/>
  <c r="AD3875" i="9"/>
  <c r="V3879" i="9"/>
  <c r="W3879" i="9" s="1"/>
  <c r="S3879" i="9"/>
  <c r="AB3876" i="9"/>
  <c r="AA3876" i="9"/>
  <c r="R3880" i="9"/>
  <c r="Y3877" i="9"/>
  <c r="Z3877" i="9" s="1"/>
  <c r="X3879" i="9" l="1"/>
  <c r="AD3876" i="9"/>
  <c r="V3880" i="9"/>
  <c r="W3880" i="9" s="1"/>
  <c r="X3880" i="9" s="1"/>
  <c r="S3880" i="9"/>
  <c r="AB3877" i="9"/>
  <c r="AA3877" i="9"/>
  <c r="R3881" i="9"/>
  <c r="Y3878" i="9"/>
  <c r="Z3878" i="9" s="1"/>
  <c r="AD3877" i="9" l="1"/>
  <c r="V3881" i="9"/>
  <c r="W3881" i="9" s="1"/>
  <c r="S3881" i="9"/>
  <c r="AB3878" i="9"/>
  <c r="AA3878" i="9"/>
  <c r="R3882" i="9"/>
  <c r="Y3879" i="9"/>
  <c r="Z3879" i="9" s="1"/>
  <c r="X3881" i="9" l="1"/>
  <c r="AD3878" i="9"/>
  <c r="V3882" i="9"/>
  <c r="W3882" i="9" s="1"/>
  <c r="S3882" i="9"/>
  <c r="AB3879" i="9"/>
  <c r="AA3879" i="9"/>
  <c r="R3883" i="9"/>
  <c r="Y3880" i="9"/>
  <c r="Z3880" i="9" s="1"/>
  <c r="X3882" i="9" l="1"/>
  <c r="AD3879" i="9"/>
  <c r="V3883" i="9"/>
  <c r="W3883" i="9" s="1"/>
  <c r="S3883" i="9"/>
  <c r="AB3880" i="9"/>
  <c r="AA3880" i="9"/>
  <c r="R3884" i="9"/>
  <c r="Y3881" i="9"/>
  <c r="Z3881" i="9" s="1"/>
  <c r="X3883" i="9" l="1"/>
  <c r="AD3880" i="9"/>
  <c r="V3884" i="9"/>
  <c r="W3884" i="9" s="1"/>
  <c r="X3884" i="9" s="1"/>
  <c r="S3884" i="9"/>
  <c r="AB3881" i="9"/>
  <c r="AA3881" i="9"/>
  <c r="R3885" i="9"/>
  <c r="Y3882" i="9"/>
  <c r="Z3882" i="9" s="1"/>
  <c r="AD3881" i="9" l="1"/>
  <c r="V3885" i="9"/>
  <c r="W3885" i="9" s="1"/>
  <c r="S3885" i="9"/>
  <c r="Y3883" i="9"/>
  <c r="Z3883" i="9" s="1"/>
  <c r="AA3882" i="9"/>
  <c r="AB3882" i="9"/>
  <c r="R3886" i="9"/>
  <c r="X3885" i="9" l="1"/>
  <c r="AD3882" i="9"/>
  <c r="V3886" i="9"/>
  <c r="W3886" i="9" s="1"/>
  <c r="S3886" i="9"/>
  <c r="Y3884" i="9"/>
  <c r="Z3884" i="9" s="1"/>
  <c r="R3887" i="9"/>
  <c r="AB3883" i="9"/>
  <c r="AA3883" i="9"/>
  <c r="X3886" i="9" l="1"/>
  <c r="AD3883" i="9"/>
  <c r="V3887" i="9"/>
  <c r="W3887" i="9" s="1"/>
  <c r="S3887" i="9"/>
  <c r="AB3884" i="9"/>
  <c r="AA3884" i="9"/>
  <c r="R3888" i="9"/>
  <c r="Y3885" i="9"/>
  <c r="Z3885" i="9" s="1"/>
  <c r="X3887" i="9" l="1"/>
  <c r="AD3884" i="9"/>
  <c r="V3888" i="9"/>
  <c r="W3888" i="9" s="1"/>
  <c r="S3888" i="9"/>
  <c r="AB3885" i="9"/>
  <c r="AA3885" i="9"/>
  <c r="R3889" i="9"/>
  <c r="Y3886" i="9"/>
  <c r="Z3886" i="9" s="1"/>
  <c r="X3888" i="9" l="1"/>
  <c r="AD3885" i="9"/>
  <c r="V3889" i="9"/>
  <c r="W3889" i="9" s="1"/>
  <c r="S3889" i="9"/>
  <c r="Y3887" i="9"/>
  <c r="Z3887" i="9" s="1"/>
  <c r="R3890" i="9"/>
  <c r="AB3886" i="9"/>
  <c r="AA3886" i="9"/>
  <c r="X3889" i="9" l="1"/>
  <c r="AD3886" i="9"/>
  <c r="V3890" i="9"/>
  <c r="W3890" i="9" s="1"/>
  <c r="S3890" i="9"/>
  <c r="AB3887" i="9"/>
  <c r="AA3887" i="9"/>
  <c r="R3891" i="9"/>
  <c r="Y3888" i="9"/>
  <c r="Z3888" i="9" s="1"/>
  <c r="X3890" i="9" l="1"/>
  <c r="AD3887" i="9"/>
  <c r="V3891" i="9"/>
  <c r="W3891" i="9" s="1"/>
  <c r="S3891" i="9"/>
  <c r="AA3888" i="9"/>
  <c r="AB3888" i="9"/>
  <c r="R3892" i="9"/>
  <c r="Y3889" i="9"/>
  <c r="Z3889" i="9" s="1"/>
  <c r="X3891" i="9" l="1"/>
  <c r="AD3888" i="9"/>
  <c r="V3892" i="9"/>
  <c r="W3892" i="9" s="1"/>
  <c r="X3892" i="9" s="1"/>
  <c r="S3892" i="9"/>
  <c r="AB3889" i="9"/>
  <c r="AA3889" i="9"/>
  <c r="Y3890" i="9"/>
  <c r="Z3890" i="9" s="1"/>
  <c r="R3893" i="9"/>
  <c r="AD3889" i="9" l="1"/>
  <c r="V3893" i="9"/>
  <c r="W3893" i="9" s="1"/>
  <c r="S3893" i="9"/>
  <c r="R3894" i="9"/>
  <c r="AB3890" i="9"/>
  <c r="AA3890" i="9"/>
  <c r="Y3891" i="9"/>
  <c r="Z3891" i="9" s="1"/>
  <c r="X3893" i="9" l="1"/>
  <c r="AD3890" i="9"/>
  <c r="V3894" i="9"/>
  <c r="W3894" i="9" s="1"/>
  <c r="X3894" i="9" s="1"/>
  <c r="S3894" i="9"/>
  <c r="Y3892" i="9"/>
  <c r="Z3892" i="9" s="1"/>
  <c r="R3895" i="9"/>
  <c r="AB3891" i="9"/>
  <c r="AA3891" i="9"/>
  <c r="AD3891" i="9" l="1"/>
  <c r="V3895" i="9"/>
  <c r="W3895" i="9" s="1"/>
  <c r="S3895" i="9"/>
  <c r="AA3892" i="9"/>
  <c r="AB3892" i="9"/>
  <c r="R3896" i="9"/>
  <c r="Y3893" i="9"/>
  <c r="Z3893" i="9" s="1"/>
  <c r="X3895" i="9" l="1"/>
  <c r="AD3892" i="9"/>
  <c r="V3896" i="9"/>
  <c r="W3896" i="9" s="1"/>
  <c r="S3896" i="9"/>
  <c r="R3897" i="9"/>
  <c r="Y3894" i="9"/>
  <c r="Z3894" i="9" s="1"/>
  <c r="AB3893" i="9"/>
  <c r="AA3893" i="9"/>
  <c r="X3896" i="9" l="1"/>
  <c r="AD3893" i="9"/>
  <c r="V3897" i="9"/>
  <c r="W3897" i="9" s="1"/>
  <c r="S3897" i="9"/>
  <c r="AB3894" i="9"/>
  <c r="AA3894" i="9"/>
  <c r="R3898" i="9"/>
  <c r="Y3895" i="9"/>
  <c r="Z3895" i="9" s="1"/>
  <c r="X3897" i="9" l="1"/>
  <c r="AD3894" i="9"/>
  <c r="V3898" i="9"/>
  <c r="W3898" i="9" s="1"/>
  <c r="S3898" i="9"/>
  <c r="AB3895" i="9"/>
  <c r="AA3895" i="9"/>
  <c r="Y3896" i="9"/>
  <c r="Z3896" i="9" s="1"/>
  <c r="R3899" i="9"/>
  <c r="X3898" i="9" l="1"/>
  <c r="AD3895" i="9"/>
  <c r="V3899" i="9"/>
  <c r="W3899" i="9" s="1"/>
  <c r="S3899" i="9"/>
  <c r="AA3896" i="9"/>
  <c r="AB3896" i="9"/>
  <c r="Y3897" i="9"/>
  <c r="Z3897" i="9" s="1"/>
  <c r="R3900" i="9"/>
  <c r="X3899" i="9" l="1"/>
  <c r="AD3896" i="9"/>
  <c r="V3900" i="9"/>
  <c r="W3900" i="9" s="1"/>
  <c r="X3900" i="9" s="1"/>
  <c r="S3900" i="9"/>
  <c r="Y3898" i="9"/>
  <c r="Z3898" i="9" s="1"/>
  <c r="R3901" i="9"/>
  <c r="AB3897" i="9"/>
  <c r="AA3897" i="9"/>
  <c r="AD3897" i="9" l="1"/>
  <c r="V3901" i="9"/>
  <c r="W3901" i="9" s="1"/>
  <c r="S3901" i="9"/>
  <c r="X3901" i="9" s="1"/>
  <c r="AB3898" i="9"/>
  <c r="AA3898" i="9"/>
  <c r="R3902" i="9"/>
  <c r="Y3899" i="9"/>
  <c r="Z3899" i="9" s="1"/>
  <c r="AD3898" i="9" l="1"/>
  <c r="V3902" i="9"/>
  <c r="W3902" i="9" s="1"/>
  <c r="S3902" i="9"/>
  <c r="AB3899" i="9"/>
  <c r="AA3899" i="9"/>
  <c r="Y3900" i="9"/>
  <c r="Z3900" i="9" s="1"/>
  <c r="R3903" i="9"/>
  <c r="X3902" i="9" l="1"/>
  <c r="AD3899" i="9"/>
  <c r="V3903" i="9"/>
  <c r="W3903" i="9" s="1"/>
  <c r="S3903" i="9"/>
  <c r="X3903" i="9" s="1"/>
  <c r="Y3901" i="9"/>
  <c r="Z3901" i="9" s="1"/>
  <c r="R3904" i="9"/>
  <c r="AA3900" i="9"/>
  <c r="AB3900" i="9"/>
  <c r="AD3900" i="9" l="1"/>
  <c r="V3904" i="9"/>
  <c r="W3904" i="9" s="1"/>
  <c r="X3904" i="9" s="1"/>
  <c r="S3904" i="9"/>
  <c r="AB3901" i="9"/>
  <c r="AA3901" i="9"/>
  <c r="Y3902" i="9"/>
  <c r="Z3902" i="9" s="1"/>
  <c r="R3905" i="9"/>
  <c r="AD3901" i="9" l="1"/>
  <c r="V3905" i="9"/>
  <c r="W3905" i="9" s="1"/>
  <c r="S3905" i="9"/>
  <c r="X3905" i="9" s="1"/>
  <c r="AB3902" i="9"/>
  <c r="AA3902" i="9"/>
  <c r="Y3903" i="9"/>
  <c r="Z3903" i="9" s="1"/>
  <c r="R3906" i="9"/>
  <c r="AD3902" i="9" l="1"/>
  <c r="V3906" i="9"/>
  <c r="W3906" i="9" s="1"/>
  <c r="S3906" i="9"/>
  <c r="R3907" i="9"/>
  <c r="Y3904" i="9"/>
  <c r="Z3904" i="9" s="1"/>
  <c r="AB3903" i="9"/>
  <c r="AA3903" i="9"/>
  <c r="X3906" i="9" l="1"/>
  <c r="AD3903" i="9"/>
  <c r="V3907" i="9"/>
  <c r="W3907" i="9" s="1"/>
  <c r="S3907" i="9"/>
  <c r="X3907" i="9" s="1"/>
  <c r="AA3904" i="9"/>
  <c r="AB3904" i="9"/>
  <c r="R3908" i="9"/>
  <c r="Y3905" i="9"/>
  <c r="Z3905" i="9" s="1"/>
  <c r="AD3904" i="9" l="1"/>
  <c r="V3908" i="9"/>
  <c r="W3908" i="9" s="1"/>
  <c r="S3908" i="9"/>
  <c r="R3909" i="9"/>
  <c r="Y3906" i="9"/>
  <c r="Z3906" i="9" s="1"/>
  <c r="AB3905" i="9"/>
  <c r="AA3905" i="9"/>
  <c r="X3908" i="9" l="1"/>
  <c r="AD3905" i="9"/>
  <c r="V3909" i="9"/>
  <c r="W3909" i="9" s="1"/>
  <c r="S3909" i="9"/>
  <c r="X3909" i="9" s="1"/>
  <c r="AB3906" i="9"/>
  <c r="AA3906" i="9"/>
  <c r="R3910" i="9"/>
  <c r="Y3907" i="9"/>
  <c r="Z3907" i="9" s="1"/>
  <c r="AD3906" i="9" l="1"/>
  <c r="V3910" i="9"/>
  <c r="W3910" i="9" s="1"/>
  <c r="S3910" i="9"/>
  <c r="AB3907" i="9"/>
  <c r="AA3907" i="9"/>
  <c r="Y3908" i="9"/>
  <c r="Z3908" i="9" s="1"/>
  <c r="R3911" i="9"/>
  <c r="X3910" i="9" l="1"/>
  <c r="AD3907" i="9"/>
  <c r="V3911" i="9"/>
  <c r="W3911" i="9" s="1"/>
  <c r="S3911" i="9"/>
  <c r="AA3908" i="9"/>
  <c r="AB3908" i="9"/>
  <c r="Y3909" i="9"/>
  <c r="Z3909" i="9" s="1"/>
  <c r="R3912" i="9"/>
  <c r="X3911" i="9" l="1"/>
  <c r="AD3908" i="9"/>
  <c r="V3912" i="9"/>
  <c r="W3912" i="9" s="1"/>
  <c r="S3912" i="9"/>
  <c r="AB3909" i="9"/>
  <c r="AA3909" i="9"/>
  <c r="Y3910" i="9"/>
  <c r="Z3910" i="9" s="1"/>
  <c r="R3913" i="9"/>
  <c r="X3912" i="9" l="1"/>
  <c r="AD3909" i="9"/>
  <c r="V3913" i="9"/>
  <c r="W3913" i="9" s="1"/>
  <c r="S3913" i="9"/>
  <c r="X3913" i="9" s="1"/>
  <c r="AB3910" i="9"/>
  <c r="AA3910" i="9"/>
  <c r="R3914" i="9"/>
  <c r="Y3911" i="9"/>
  <c r="Z3911" i="9" s="1"/>
  <c r="AD3910" i="9" l="1"/>
  <c r="V3914" i="9"/>
  <c r="W3914" i="9" s="1"/>
  <c r="S3914" i="9"/>
  <c r="AB3911" i="9"/>
  <c r="AA3911" i="9"/>
  <c r="R3915" i="9"/>
  <c r="Y3912" i="9"/>
  <c r="Z3912" i="9" s="1"/>
  <c r="X3914" i="9" l="1"/>
  <c r="AD3911" i="9"/>
  <c r="V3915" i="9"/>
  <c r="W3915" i="9" s="1"/>
  <c r="S3915" i="9"/>
  <c r="X3915" i="9" s="1"/>
  <c r="AA3912" i="9"/>
  <c r="AB3912" i="9"/>
  <c r="R3916" i="9"/>
  <c r="Y3913" i="9"/>
  <c r="Z3913" i="9" s="1"/>
  <c r="AD3912" i="9" l="1"/>
  <c r="V3916" i="9"/>
  <c r="W3916" i="9" s="1"/>
  <c r="X3916" i="9" s="1"/>
  <c r="S3916" i="9"/>
  <c r="AB3913" i="9"/>
  <c r="AA3913" i="9"/>
  <c r="R3917" i="9"/>
  <c r="Y3914" i="9"/>
  <c r="Z3914" i="9" s="1"/>
  <c r="AD3913" i="9" l="1"/>
  <c r="V3917" i="9"/>
  <c r="W3917" i="9" s="1"/>
  <c r="S3917" i="9"/>
  <c r="AB3914" i="9"/>
  <c r="AA3914" i="9"/>
  <c r="R3918" i="9"/>
  <c r="Y3915" i="9"/>
  <c r="Z3915" i="9" s="1"/>
  <c r="X3917" i="9" l="1"/>
  <c r="AD3914" i="9"/>
  <c r="V3918" i="9"/>
  <c r="W3918" i="9" s="1"/>
  <c r="S3918" i="9"/>
  <c r="AB3915" i="9"/>
  <c r="AA3915" i="9"/>
  <c r="R3919" i="9"/>
  <c r="Y3916" i="9"/>
  <c r="Z3916" i="9" s="1"/>
  <c r="X3918" i="9" l="1"/>
  <c r="AD3915" i="9"/>
  <c r="V3919" i="9"/>
  <c r="W3919" i="9" s="1"/>
  <c r="S3919" i="9"/>
  <c r="AA3916" i="9"/>
  <c r="AB3916" i="9"/>
  <c r="R3920" i="9"/>
  <c r="Y3917" i="9"/>
  <c r="Z3917" i="9" s="1"/>
  <c r="X3919" i="9" l="1"/>
  <c r="AD3916" i="9"/>
  <c r="V3920" i="9"/>
  <c r="W3920" i="9" s="1"/>
  <c r="S3920" i="9"/>
  <c r="Y3918" i="9"/>
  <c r="Z3918" i="9" s="1"/>
  <c r="R3921" i="9"/>
  <c r="AB3917" i="9"/>
  <c r="AA3917" i="9"/>
  <c r="X3920" i="9" l="1"/>
  <c r="AD3917" i="9"/>
  <c r="V3921" i="9"/>
  <c r="W3921" i="9" s="1"/>
  <c r="S3921" i="9"/>
  <c r="R3922" i="9"/>
  <c r="AB3918" i="9"/>
  <c r="AA3918" i="9"/>
  <c r="Y3919" i="9"/>
  <c r="Z3919" i="9" s="1"/>
  <c r="X3921" i="9" l="1"/>
  <c r="AD3918" i="9"/>
  <c r="V3922" i="9"/>
  <c r="W3922" i="9" s="1"/>
  <c r="X3922" i="9" s="1"/>
  <c r="S3922" i="9"/>
  <c r="AB3919" i="9"/>
  <c r="AA3919" i="9"/>
  <c r="R3923" i="9"/>
  <c r="Y3920" i="9"/>
  <c r="Z3920" i="9" s="1"/>
  <c r="AD3919" i="9" l="1"/>
  <c r="V3923" i="9"/>
  <c r="W3923" i="9" s="1"/>
  <c r="S3923" i="9"/>
  <c r="AA3920" i="9"/>
  <c r="AB3920" i="9"/>
  <c r="R3924" i="9"/>
  <c r="Y3921" i="9"/>
  <c r="Z3921" i="9" s="1"/>
  <c r="X3923" i="9" l="1"/>
  <c r="AD3920" i="9"/>
  <c r="V3924" i="9"/>
  <c r="W3924" i="9" s="1"/>
  <c r="S3924" i="9"/>
  <c r="AB3921" i="9"/>
  <c r="AA3921" i="9"/>
  <c r="R3925" i="9"/>
  <c r="Y3922" i="9"/>
  <c r="Z3922" i="9" s="1"/>
  <c r="X3924" i="9" l="1"/>
  <c r="AD3921" i="9"/>
  <c r="V3925" i="9"/>
  <c r="W3925" i="9" s="1"/>
  <c r="S3925" i="9"/>
  <c r="AB3922" i="9"/>
  <c r="AA3922" i="9"/>
  <c r="Y3923" i="9"/>
  <c r="Z3923" i="9" s="1"/>
  <c r="R3926" i="9"/>
  <c r="X3925" i="9" l="1"/>
  <c r="AD3922" i="9"/>
  <c r="V3926" i="9"/>
  <c r="W3926" i="9" s="1"/>
  <c r="X3926" i="9" s="1"/>
  <c r="S3926" i="9"/>
  <c r="R3927" i="9"/>
  <c r="AB3923" i="9"/>
  <c r="AA3923" i="9"/>
  <c r="Y3924" i="9"/>
  <c r="Z3924" i="9" s="1"/>
  <c r="AD3923" i="9" l="1"/>
  <c r="V3927" i="9"/>
  <c r="W3927" i="9" s="1"/>
  <c r="S3927" i="9"/>
  <c r="X3927" i="9" s="1"/>
  <c r="AA3924" i="9"/>
  <c r="AB3924" i="9"/>
  <c r="R3928" i="9"/>
  <c r="Y3925" i="9"/>
  <c r="Z3925" i="9" s="1"/>
  <c r="AD3924" i="9" l="1"/>
  <c r="V3928" i="9"/>
  <c r="W3928" i="9" s="1"/>
  <c r="S3928" i="9"/>
  <c r="AB3925" i="9"/>
  <c r="AA3925" i="9"/>
  <c r="R3929" i="9"/>
  <c r="Y3926" i="9"/>
  <c r="Z3926" i="9" s="1"/>
  <c r="X3928" i="9" l="1"/>
  <c r="AD3925" i="9"/>
  <c r="V3929" i="9"/>
  <c r="W3929" i="9" s="1"/>
  <c r="S3929" i="9"/>
  <c r="X3929" i="9" s="1"/>
  <c r="AB3926" i="9"/>
  <c r="AA3926" i="9"/>
  <c r="R3930" i="9"/>
  <c r="Y3927" i="9"/>
  <c r="Z3927" i="9" s="1"/>
  <c r="AD3926" i="9" l="1"/>
  <c r="V3930" i="9"/>
  <c r="W3930" i="9" s="1"/>
  <c r="X3930" i="9" s="1"/>
  <c r="S3930" i="9"/>
  <c r="AB3927" i="9"/>
  <c r="AA3927" i="9"/>
  <c r="Y3928" i="9"/>
  <c r="Z3928" i="9" s="1"/>
  <c r="R3931" i="9"/>
  <c r="AD3927" i="9" l="1"/>
  <c r="V3931" i="9"/>
  <c r="W3931" i="9" s="1"/>
  <c r="S3931" i="9"/>
  <c r="X3931" i="9" s="1"/>
  <c r="AA3928" i="9"/>
  <c r="AB3928" i="9"/>
  <c r="R3932" i="9"/>
  <c r="Y3929" i="9"/>
  <c r="Z3929" i="9" s="1"/>
  <c r="AD3928" i="9" l="1"/>
  <c r="V3932" i="9"/>
  <c r="W3932" i="9" s="1"/>
  <c r="S3932" i="9"/>
  <c r="AB3929" i="9"/>
  <c r="AA3929" i="9"/>
  <c r="R3933" i="9"/>
  <c r="Y3930" i="9"/>
  <c r="Z3930" i="9" s="1"/>
  <c r="X3932" i="9" l="1"/>
  <c r="AD3929" i="9"/>
  <c r="V3933" i="9"/>
  <c r="W3933" i="9" s="1"/>
  <c r="S3933" i="9"/>
  <c r="X3933" i="9" s="1"/>
  <c r="AB3930" i="9"/>
  <c r="AA3930" i="9"/>
  <c r="Y3931" i="9"/>
  <c r="Z3931" i="9" s="1"/>
  <c r="R3934" i="9"/>
  <c r="AD3930" i="9" l="1"/>
  <c r="V3934" i="9"/>
  <c r="W3934" i="9" s="1"/>
  <c r="X3934" i="9" s="1"/>
  <c r="S3934" i="9"/>
  <c r="AB3931" i="9"/>
  <c r="AA3931" i="9"/>
  <c r="R3935" i="9"/>
  <c r="Y3932" i="9"/>
  <c r="Z3932" i="9" s="1"/>
  <c r="AD3931" i="9" l="1"/>
  <c r="V3935" i="9"/>
  <c r="W3935" i="9" s="1"/>
  <c r="S3935" i="9"/>
  <c r="R3936" i="9"/>
  <c r="AA3932" i="9"/>
  <c r="AB3932" i="9"/>
  <c r="Y3933" i="9"/>
  <c r="Z3933" i="9" s="1"/>
  <c r="X3935" i="9" l="1"/>
  <c r="AD3932" i="9"/>
  <c r="V3936" i="9"/>
  <c r="W3936" i="9" s="1"/>
  <c r="S3936" i="9"/>
  <c r="AB3933" i="9"/>
  <c r="AA3933" i="9"/>
  <c r="R3937" i="9"/>
  <c r="Y3934" i="9"/>
  <c r="Z3934" i="9" s="1"/>
  <c r="X3936" i="9" l="1"/>
  <c r="AD3933" i="9"/>
  <c r="V3937" i="9"/>
  <c r="W3937" i="9" s="1"/>
  <c r="S3937" i="9"/>
  <c r="Y3935" i="9"/>
  <c r="Z3935" i="9" s="1"/>
  <c r="R3938" i="9"/>
  <c r="AB3934" i="9"/>
  <c r="AA3934" i="9"/>
  <c r="X3937" i="9" l="1"/>
  <c r="AD3934" i="9"/>
  <c r="V3938" i="9"/>
  <c r="W3938" i="9" s="1"/>
  <c r="S3938" i="9"/>
  <c r="AB3935" i="9"/>
  <c r="AA3935" i="9"/>
  <c r="R3939" i="9"/>
  <c r="Y3936" i="9"/>
  <c r="Z3936" i="9" s="1"/>
  <c r="X3938" i="9" l="1"/>
  <c r="AD3935" i="9"/>
  <c r="V3939" i="9"/>
  <c r="W3939" i="9" s="1"/>
  <c r="S3939" i="9"/>
  <c r="AB3936" i="9"/>
  <c r="AA3936" i="9"/>
  <c r="R3940" i="9"/>
  <c r="Y3937" i="9"/>
  <c r="Z3937" i="9" s="1"/>
  <c r="X3939" i="9" l="1"/>
  <c r="AD3936" i="9"/>
  <c r="S3940" i="9"/>
  <c r="V3940" i="9"/>
  <c r="W3940" i="9" s="1"/>
  <c r="X3940" i="9" s="1"/>
  <c r="AB3937" i="9"/>
  <c r="AA3937" i="9"/>
  <c r="Y3938" i="9"/>
  <c r="Z3938" i="9" s="1"/>
  <c r="R3941" i="9"/>
  <c r="AD3937" i="9" l="1"/>
  <c r="V3941" i="9"/>
  <c r="W3941" i="9" s="1"/>
  <c r="X3941" i="9" s="1"/>
  <c r="S3941" i="9"/>
  <c r="R3942" i="9"/>
  <c r="Y3939" i="9"/>
  <c r="Z3939" i="9" s="1"/>
  <c r="AB3938" i="9"/>
  <c r="AA3938" i="9"/>
  <c r="AD3938" i="9" l="1"/>
  <c r="V3942" i="9"/>
  <c r="W3942" i="9" s="1"/>
  <c r="S3942" i="9"/>
  <c r="AB3939" i="9"/>
  <c r="AA3939" i="9"/>
  <c r="R3943" i="9"/>
  <c r="Y3940" i="9"/>
  <c r="Z3940" i="9" s="1"/>
  <c r="X3942" i="9" l="1"/>
  <c r="AD3939" i="9"/>
  <c r="V3943" i="9"/>
  <c r="W3943" i="9" s="1"/>
  <c r="S3943" i="9"/>
  <c r="X3943" i="9" s="1"/>
  <c r="AB3940" i="9"/>
  <c r="AA3940" i="9"/>
  <c r="Y3941" i="9"/>
  <c r="Z3941" i="9" s="1"/>
  <c r="R3944" i="9"/>
  <c r="AD3940" i="9" l="1"/>
  <c r="V3944" i="9"/>
  <c r="W3944" i="9" s="1"/>
  <c r="S3944" i="9"/>
  <c r="AB3941" i="9"/>
  <c r="AA3941" i="9"/>
  <c r="R3945" i="9"/>
  <c r="Y3942" i="9"/>
  <c r="Z3942" i="9" s="1"/>
  <c r="X3944" i="9" l="1"/>
  <c r="AD3941" i="9"/>
  <c r="V3945" i="9"/>
  <c r="W3945" i="9" s="1"/>
  <c r="S3945" i="9"/>
  <c r="AA3942" i="9"/>
  <c r="AB3942" i="9"/>
  <c r="R3946" i="9"/>
  <c r="Y3943" i="9"/>
  <c r="Z3943" i="9" s="1"/>
  <c r="X3945" i="9" l="1"/>
  <c r="AD3942" i="9"/>
  <c r="V3946" i="9"/>
  <c r="W3946" i="9" s="1"/>
  <c r="X3946" i="9" s="1"/>
  <c r="S3946" i="9"/>
  <c r="Y3944" i="9"/>
  <c r="Z3944" i="9" s="1"/>
  <c r="AB3943" i="9"/>
  <c r="AA3943" i="9"/>
  <c r="R3947" i="9"/>
  <c r="AD3943" i="9" l="1"/>
  <c r="V3947" i="9"/>
  <c r="W3947" i="9" s="1"/>
  <c r="S3947" i="9"/>
  <c r="R3948" i="9"/>
  <c r="Y3945" i="9"/>
  <c r="Z3945" i="9" s="1"/>
  <c r="AA3944" i="9"/>
  <c r="AB3944" i="9"/>
  <c r="X3947" i="9" l="1"/>
  <c r="AD3944" i="9"/>
  <c r="V3948" i="9"/>
  <c r="W3948" i="9" s="1"/>
  <c r="X3948" i="9" s="1"/>
  <c r="S3948" i="9"/>
  <c r="AB3945" i="9"/>
  <c r="AA3945" i="9"/>
  <c r="R3949" i="9"/>
  <c r="Y3946" i="9"/>
  <c r="Z3946" i="9" s="1"/>
  <c r="AD3945" i="9" l="1"/>
  <c r="V3949" i="9"/>
  <c r="W3949" i="9" s="1"/>
  <c r="S3949" i="9"/>
  <c r="R3950" i="9"/>
  <c r="Y3947" i="9"/>
  <c r="Z3947" i="9" s="1"/>
  <c r="AB3946" i="9"/>
  <c r="AA3946" i="9"/>
  <c r="X3949" i="9" l="1"/>
  <c r="AD3946" i="9"/>
  <c r="V3950" i="9"/>
  <c r="W3950" i="9" s="1"/>
  <c r="X3950" i="9" s="1"/>
  <c r="S3950" i="9"/>
  <c r="Y3948" i="9"/>
  <c r="Z3948" i="9" s="1"/>
  <c r="AB3947" i="9"/>
  <c r="AA3947" i="9"/>
  <c r="R3951" i="9"/>
  <c r="AD3947" i="9" l="1"/>
  <c r="V3951" i="9"/>
  <c r="W3951" i="9" s="1"/>
  <c r="S3951" i="9"/>
  <c r="AA3948" i="9"/>
  <c r="AB3948" i="9"/>
  <c r="Y3949" i="9"/>
  <c r="Z3949" i="9" s="1"/>
  <c r="R3952" i="9"/>
  <c r="X3951" i="9" l="1"/>
  <c r="AD3948" i="9"/>
  <c r="V3952" i="9"/>
  <c r="W3952" i="9" s="1"/>
  <c r="S3952" i="9"/>
  <c r="AB3949" i="9"/>
  <c r="AA3949" i="9"/>
  <c r="Y3950" i="9"/>
  <c r="Z3950" i="9" s="1"/>
  <c r="R3953" i="9"/>
  <c r="X3952" i="9" l="1"/>
  <c r="AD3949" i="9"/>
  <c r="V3953" i="9"/>
  <c r="W3953" i="9" s="1"/>
  <c r="S3953" i="9"/>
  <c r="AB3950" i="9"/>
  <c r="AA3950" i="9"/>
  <c r="R3954" i="9"/>
  <c r="Y3951" i="9"/>
  <c r="Z3951" i="9" s="1"/>
  <c r="X3953" i="9" l="1"/>
  <c r="AD3950" i="9"/>
  <c r="V3954" i="9"/>
  <c r="W3954" i="9" s="1"/>
  <c r="X3954" i="9" s="1"/>
  <c r="S3954" i="9"/>
  <c r="AB3951" i="9"/>
  <c r="AA3951" i="9"/>
  <c r="Y3952" i="9"/>
  <c r="Z3952" i="9" s="1"/>
  <c r="R3955" i="9"/>
  <c r="AD3951" i="9" l="1"/>
  <c r="V3955" i="9"/>
  <c r="W3955" i="9" s="1"/>
  <c r="S3955" i="9"/>
  <c r="X3955" i="9" s="1"/>
  <c r="AB3952" i="9"/>
  <c r="AA3952" i="9"/>
  <c r="R3956" i="9"/>
  <c r="Y3953" i="9"/>
  <c r="Z3953" i="9" s="1"/>
  <c r="AD3952" i="9" l="1"/>
  <c r="V3956" i="9"/>
  <c r="W3956" i="9" s="1"/>
  <c r="S3956" i="9"/>
  <c r="R3957" i="9"/>
  <c r="AB3953" i="9"/>
  <c r="AA3953" i="9"/>
  <c r="Y3954" i="9"/>
  <c r="Z3954" i="9" s="1"/>
  <c r="X3956" i="9" l="1"/>
  <c r="AD3953" i="9"/>
  <c r="V3957" i="9"/>
  <c r="W3957" i="9" s="1"/>
  <c r="S3957" i="9"/>
  <c r="AB3954" i="9"/>
  <c r="AA3954" i="9"/>
  <c r="R3958" i="9"/>
  <c r="Y3955" i="9"/>
  <c r="Z3955" i="9" s="1"/>
  <c r="X3957" i="9" l="1"/>
  <c r="AD3954" i="9"/>
  <c r="V3958" i="9"/>
  <c r="W3958" i="9" s="1"/>
  <c r="X3958" i="9" s="1"/>
  <c r="S3958" i="9"/>
  <c r="R3959" i="9"/>
  <c r="AB3955" i="9"/>
  <c r="AA3955" i="9"/>
  <c r="Y3956" i="9"/>
  <c r="Z3956" i="9" s="1"/>
  <c r="AD3955" i="9" l="1"/>
  <c r="V3959" i="9"/>
  <c r="W3959" i="9" s="1"/>
  <c r="S3959" i="9"/>
  <c r="AB3956" i="9"/>
  <c r="AA3956" i="9"/>
  <c r="Y3957" i="9"/>
  <c r="Z3957" i="9" s="1"/>
  <c r="R3960" i="9"/>
  <c r="X3959" i="9" l="1"/>
  <c r="AD3956" i="9"/>
  <c r="V3960" i="9"/>
  <c r="W3960" i="9" s="1"/>
  <c r="X3960" i="9" s="1"/>
  <c r="S3960" i="9"/>
  <c r="R3961" i="9"/>
  <c r="Y3958" i="9"/>
  <c r="Z3958" i="9" s="1"/>
  <c r="AB3957" i="9"/>
  <c r="AA3957" i="9"/>
  <c r="AD3957" i="9" l="1"/>
  <c r="V3961" i="9"/>
  <c r="W3961" i="9" s="1"/>
  <c r="S3961" i="9"/>
  <c r="R3962" i="9"/>
  <c r="AA3958" i="9"/>
  <c r="AB3958" i="9"/>
  <c r="Y3959" i="9"/>
  <c r="Z3959" i="9" s="1"/>
  <c r="X3961" i="9" l="1"/>
  <c r="AD3958" i="9"/>
  <c r="V3962" i="9"/>
  <c r="W3962" i="9" s="1"/>
  <c r="S3962" i="9"/>
  <c r="AB3959" i="9"/>
  <c r="AA3959" i="9"/>
  <c r="Y3960" i="9"/>
  <c r="Z3960" i="9" s="1"/>
  <c r="R3963" i="9"/>
  <c r="X3962" i="9" l="1"/>
  <c r="AD3959" i="9"/>
  <c r="V3963" i="9"/>
  <c r="W3963" i="9" s="1"/>
  <c r="S3963" i="9"/>
  <c r="AA3960" i="9"/>
  <c r="AB3960" i="9"/>
  <c r="Y3961" i="9"/>
  <c r="Z3961" i="9" s="1"/>
  <c r="R3964" i="9"/>
  <c r="X3963" i="9" l="1"/>
  <c r="AD3960" i="9"/>
  <c r="V3964" i="9"/>
  <c r="W3964" i="9" s="1"/>
  <c r="S3964" i="9"/>
  <c r="AB3961" i="9"/>
  <c r="AA3961" i="9"/>
  <c r="R3965" i="9"/>
  <c r="Y3962" i="9"/>
  <c r="Z3962" i="9" s="1"/>
  <c r="X3964" i="9" l="1"/>
  <c r="AD3961" i="9"/>
  <c r="V3965" i="9"/>
  <c r="W3965" i="9" s="1"/>
  <c r="X3965" i="9" s="1"/>
  <c r="S3965" i="9"/>
  <c r="AB3962" i="9"/>
  <c r="AA3962" i="9"/>
  <c r="Y3963" i="9"/>
  <c r="Z3963" i="9" s="1"/>
  <c r="R3966" i="9"/>
  <c r="AD3962" i="9" l="1"/>
  <c r="V3966" i="9"/>
  <c r="W3966" i="9" s="1"/>
  <c r="S3966" i="9"/>
  <c r="AB3963" i="9"/>
  <c r="AA3963" i="9"/>
  <c r="R3967" i="9"/>
  <c r="Y3964" i="9"/>
  <c r="Z3964" i="9" s="1"/>
  <c r="X3966" i="9" l="1"/>
  <c r="AD3963" i="9"/>
  <c r="V3967" i="9"/>
  <c r="W3967" i="9" s="1"/>
  <c r="S3967" i="9"/>
  <c r="X3967" i="9" s="1"/>
  <c r="AA3964" i="9"/>
  <c r="AB3964" i="9"/>
  <c r="R3968" i="9"/>
  <c r="Y3965" i="9"/>
  <c r="Z3965" i="9" s="1"/>
  <c r="AD3964" i="9" l="1"/>
  <c r="V3968" i="9"/>
  <c r="W3968" i="9" s="1"/>
  <c r="X3968" i="9" s="1"/>
  <c r="S3968" i="9"/>
  <c r="AB3965" i="9"/>
  <c r="AA3965" i="9"/>
  <c r="Y3966" i="9"/>
  <c r="Z3966" i="9" s="1"/>
  <c r="R3969" i="9"/>
  <c r="AD3965" i="9" l="1"/>
  <c r="V3969" i="9"/>
  <c r="W3969" i="9" s="1"/>
  <c r="S3969" i="9"/>
  <c r="R3970" i="9"/>
  <c r="AB3966" i="9"/>
  <c r="AA3966" i="9"/>
  <c r="Y3967" i="9"/>
  <c r="Z3967" i="9" s="1"/>
  <c r="X3969" i="9" l="1"/>
  <c r="AD3966" i="9"/>
  <c r="V3970" i="9"/>
  <c r="W3970" i="9" s="1"/>
  <c r="X3970" i="9" s="1"/>
  <c r="S3970" i="9"/>
  <c r="AB3967" i="9"/>
  <c r="AA3967" i="9"/>
  <c r="R3971" i="9"/>
  <c r="Y3968" i="9"/>
  <c r="Z3968" i="9" s="1"/>
  <c r="AD3967" i="9" l="1"/>
  <c r="V3971" i="9"/>
  <c r="W3971" i="9" s="1"/>
  <c r="S3971" i="9"/>
  <c r="AB3968" i="9"/>
  <c r="AA3968" i="9"/>
  <c r="R3972" i="9"/>
  <c r="Y3969" i="9"/>
  <c r="Z3969" i="9" s="1"/>
  <c r="X3971" i="9" l="1"/>
  <c r="AD3968" i="9"/>
  <c r="V3972" i="9"/>
  <c r="W3972" i="9" s="1"/>
  <c r="X3972" i="9" s="1"/>
  <c r="S3972" i="9"/>
  <c r="R3973" i="9"/>
  <c r="AB3969" i="9"/>
  <c r="AA3969" i="9"/>
  <c r="Y3970" i="9"/>
  <c r="Z3970" i="9" s="1"/>
  <c r="AD3969" i="9" l="1"/>
  <c r="V3973" i="9"/>
  <c r="W3973" i="9" s="1"/>
  <c r="S3973" i="9"/>
  <c r="AB3970" i="9"/>
  <c r="AA3970" i="9"/>
  <c r="R3974" i="9"/>
  <c r="Y3971" i="9"/>
  <c r="Z3971" i="9" s="1"/>
  <c r="X3973" i="9" l="1"/>
  <c r="AD3970" i="9"/>
  <c r="V3974" i="9"/>
  <c r="W3974" i="9" s="1"/>
  <c r="X3974" i="9" s="1"/>
  <c r="S3974" i="9"/>
  <c r="AB3971" i="9"/>
  <c r="AA3971" i="9"/>
  <c r="Y3972" i="9"/>
  <c r="Z3972" i="9" s="1"/>
  <c r="R3975" i="9"/>
  <c r="AD3971" i="9" l="1"/>
  <c r="V3975" i="9"/>
  <c r="W3975" i="9" s="1"/>
  <c r="S3975" i="9"/>
  <c r="R3976" i="9"/>
  <c r="AB3972" i="9"/>
  <c r="AA3972" i="9"/>
  <c r="Y3973" i="9"/>
  <c r="Z3973" i="9" s="1"/>
  <c r="X3975" i="9" l="1"/>
  <c r="AD3972" i="9"/>
  <c r="V3976" i="9"/>
  <c r="W3976" i="9" s="1"/>
  <c r="X3976" i="9" s="1"/>
  <c r="S3976" i="9"/>
  <c r="AB3973" i="9"/>
  <c r="AA3973" i="9"/>
  <c r="R3977" i="9"/>
  <c r="Y3974" i="9"/>
  <c r="Z3974" i="9" s="1"/>
  <c r="AD3973" i="9" l="1"/>
  <c r="V3977" i="9"/>
  <c r="W3977" i="9" s="1"/>
  <c r="S3977" i="9"/>
  <c r="AB3974" i="9"/>
  <c r="AA3974" i="9"/>
  <c r="R3978" i="9"/>
  <c r="Y3975" i="9"/>
  <c r="Z3975" i="9" s="1"/>
  <c r="X3977" i="9" l="1"/>
  <c r="AD3974" i="9"/>
  <c r="V3978" i="9"/>
  <c r="W3978" i="9" s="1"/>
  <c r="X3978" i="9" s="1"/>
  <c r="S3978" i="9"/>
  <c r="AB3975" i="9"/>
  <c r="AA3975" i="9"/>
  <c r="R3979" i="9"/>
  <c r="Y3976" i="9"/>
  <c r="Z3976" i="9" s="1"/>
  <c r="AD3975" i="9" l="1"/>
  <c r="V3979" i="9"/>
  <c r="W3979" i="9" s="1"/>
  <c r="S3979" i="9"/>
  <c r="AB3976" i="9"/>
  <c r="AA3976" i="9"/>
  <c r="R3980" i="9"/>
  <c r="Y3977" i="9"/>
  <c r="Z3977" i="9" s="1"/>
  <c r="X3979" i="9" l="1"/>
  <c r="AD3976" i="9"/>
  <c r="V3980" i="9"/>
  <c r="W3980" i="9" s="1"/>
  <c r="X3980" i="9" s="1"/>
  <c r="S3980" i="9"/>
  <c r="AB3977" i="9"/>
  <c r="AA3977" i="9"/>
  <c r="R3981" i="9"/>
  <c r="Y3978" i="9"/>
  <c r="Z3978" i="9" s="1"/>
  <c r="AD3977" i="9" l="1"/>
  <c r="V3981" i="9"/>
  <c r="W3981" i="9" s="1"/>
  <c r="S3981" i="9"/>
  <c r="AB3978" i="9"/>
  <c r="AA3978" i="9"/>
  <c r="R3982" i="9"/>
  <c r="Y3979" i="9"/>
  <c r="Z3979" i="9" s="1"/>
  <c r="X3981" i="9" l="1"/>
  <c r="AD3978" i="9"/>
  <c r="V3982" i="9"/>
  <c r="W3982" i="9" s="1"/>
  <c r="S3982" i="9"/>
  <c r="AB3979" i="9"/>
  <c r="AA3979" i="9"/>
  <c r="R3983" i="9"/>
  <c r="Y3980" i="9"/>
  <c r="Z3980" i="9" s="1"/>
  <c r="X3982" i="9" l="1"/>
  <c r="AD3979" i="9"/>
  <c r="V3983" i="9"/>
  <c r="W3983" i="9" s="1"/>
  <c r="S3983" i="9"/>
  <c r="Y3981" i="9"/>
  <c r="Z3981" i="9" s="1"/>
  <c r="AB3980" i="9"/>
  <c r="AA3980" i="9"/>
  <c r="R3984" i="9"/>
  <c r="X3983" i="9" l="1"/>
  <c r="AD3980" i="9"/>
  <c r="V3984" i="9"/>
  <c r="W3984" i="9" s="1"/>
  <c r="X3984" i="9" s="1"/>
  <c r="S3984" i="9"/>
  <c r="AB3981" i="9"/>
  <c r="AA3981" i="9"/>
  <c r="R3985" i="9"/>
  <c r="Y3982" i="9"/>
  <c r="Z3982" i="9" s="1"/>
  <c r="AD3981" i="9" l="1"/>
  <c r="V3985" i="9"/>
  <c r="W3985" i="9" s="1"/>
  <c r="S3985" i="9"/>
  <c r="X3985" i="9" s="1"/>
  <c r="AA3982" i="9"/>
  <c r="AB3982" i="9"/>
  <c r="R3986" i="9"/>
  <c r="Y3983" i="9"/>
  <c r="Z3983" i="9" s="1"/>
  <c r="AD3982" i="9" l="1"/>
  <c r="V3986" i="9"/>
  <c r="W3986" i="9" s="1"/>
  <c r="X3986" i="9" s="1"/>
  <c r="S3986" i="9"/>
  <c r="AB3983" i="9"/>
  <c r="AA3983" i="9"/>
  <c r="R3987" i="9"/>
  <c r="Y3984" i="9"/>
  <c r="Z3984" i="9" s="1"/>
  <c r="AD3983" i="9" l="1"/>
  <c r="V3987" i="9"/>
  <c r="W3987" i="9" s="1"/>
  <c r="S3987" i="9"/>
  <c r="AB3984" i="9"/>
  <c r="AA3984" i="9"/>
  <c r="R3988" i="9"/>
  <c r="Y3985" i="9"/>
  <c r="Z3985" i="9" s="1"/>
  <c r="X3987" i="9" l="1"/>
  <c r="AD3984" i="9"/>
  <c r="V3988" i="9"/>
  <c r="W3988" i="9" s="1"/>
  <c r="S3988" i="9"/>
  <c r="Y3986" i="9"/>
  <c r="Z3986" i="9" s="1"/>
  <c r="R3989" i="9"/>
  <c r="AB3985" i="9"/>
  <c r="AA3985" i="9"/>
  <c r="X3988" i="9" l="1"/>
  <c r="AD3985" i="9"/>
  <c r="V3989" i="9"/>
  <c r="W3989" i="9" s="1"/>
  <c r="S3989" i="9"/>
  <c r="AB3986" i="9"/>
  <c r="AA3986" i="9"/>
  <c r="Y3987" i="9"/>
  <c r="Z3987" i="9" s="1"/>
  <c r="R3990" i="9"/>
  <c r="X3989" i="9" l="1"/>
  <c r="AD3986" i="9"/>
  <c r="V3990" i="9"/>
  <c r="W3990" i="9" s="1"/>
  <c r="S3990" i="9"/>
  <c r="AB3987" i="9"/>
  <c r="AA3987" i="9"/>
  <c r="Y3988" i="9"/>
  <c r="Z3988" i="9" s="1"/>
  <c r="R3991" i="9"/>
  <c r="X3990" i="9" l="1"/>
  <c r="AD3987" i="9"/>
  <c r="V3991" i="9"/>
  <c r="W3991" i="9" s="1"/>
  <c r="S3991" i="9"/>
  <c r="AB3988" i="9"/>
  <c r="AA3988" i="9"/>
  <c r="Y3989" i="9"/>
  <c r="Z3989" i="9" s="1"/>
  <c r="R3992" i="9"/>
  <c r="X3991" i="9" l="1"/>
  <c r="AD3988" i="9"/>
  <c r="V3992" i="9"/>
  <c r="W3992" i="9" s="1"/>
  <c r="X3992" i="9" s="1"/>
  <c r="S3992" i="9"/>
  <c r="AB3989" i="9"/>
  <c r="AA3989" i="9"/>
  <c r="R3993" i="9"/>
  <c r="Y3990" i="9"/>
  <c r="Z3990" i="9" s="1"/>
  <c r="AD3989" i="9" l="1"/>
  <c r="V3993" i="9"/>
  <c r="W3993" i="9" s="1"/>
  <c r="S3993" i="9"/>
  <c r="X3993" i="9" s="1"/>
  <c r="AB3990" i="9"/>
  <c r="AA3990" i="9"/>
  <c r="R3994" i="9"/>
  <c r="Y3991" i="9"/>
  <c r="Z3991" i="9" s="1"/>
  <c r="AD3990" i="9" l="1"/>
  <c r="V3994" i="9"/>
  <c r="W3994" i="9" s="1"/>
  <c r="X3994" i="9" s="1"/>
  <c r="S3994" i="9"/>
  <c r="AB3991" i="9"/>
  <c r="AA3991" i="9"/>
  <c r="R3995" i="9"/>
  <c r="Y3992" i="9"/>
  <c r="Z3992" i="9" s="1"/>
  <c r="AD3991" i="9" l="1"/>
  <c r="V3995" i="9"/>
  <c r="W3995" i="9" s="1"/>
  <c r="S3995" i="9"/>
  <c r="X3995" i="9" s="1"/>
  <c r="AB3992" i="9"/>
  <c r="AA3992" i="9"/>
  <c r="R3996" i="9"/>
  <c r="Y3993" i="9"/>
  <c r="Z3993" i="9" s="1"/>
  <c r="AD3992" i="9" l="1"/>
  <c r="V3996" i="9"/>
  <c r="W3996" i="9" s="1"/>
  <c r="X3996" i="9" s="1"/>
  <c r="S3996" i="9"/>
  <c r="AB3993" i="9"/>
  <c r="AA3993" i="9"/>
  <c r="Y3994" i="9"/>
  <c r="Z3994" i="9" s="1"/>
  <c r="R3997" i="9"/>
  <c r="AD3993" i="9" l="1"/>
  <c r="V3997" i="9"/>
  <c r="W3997" i="9" s="1"/>
  <c r="S3997" i="9"/>
  <c r="X3997" i="9" s="1"/>
  <c r="AB3994" i="9"/>
  <c r="AA3994" i="9"/>
  <c r="R3998" i="9"/>
  <c r="Y3995" i="9"/>
  <c r="Z3995" i="9" s="1"/>
  <c r="AD3994" i="9" l="1"/>
  <c r="V3998" i="9"/>
  <c r="W3998" i="9" s="1"/>
  <c r="S3998" i="9"/>
  <c r="AB3995" i="9"/>
  <c r="AA3995" i="9"/>
  <c r="Y3996" i="9"/>
  <c r="Z3996" i="9" s="1"/>
  <c r="R3999" i="9"/>
  <c r="X3998" i="9" l="1"/>
  <c r="AD3995" i="9"/>
  <c r="V3999" i="9"/>
  <c r="W3999" i="9" s="1"/>
  <c r="S3999" i="9"/>
  <c r="X3999" i="9" s="1"/>
  <c r="AB3996" i="9"/>
  <c r="AA3996" i="9"/>
  <c r="Y3997" i="9"/>
  <c r="Z3997" i="9" s="1"/>
  <c r="R4000" i="9"/>
  <c r="AD3996" i="9" l="1"/>
  <c r="V4000" i="9"/>
  <c r="W4000" i="9" s="1"/>
  <c r="S4000" i="9"/>
  <c r="AB3997" i="9"/>
  <c r="AA3997" i="9"/>
  <c r="Y3998" i="9"/>
  <c r="Z3998" i="9" s="1"/>
  <c r="R4001" i="9"/>
  <c r="X4000" i="9" l="1"/>
  <c r="AD3997" i="9"/>
  <c r="V4001" i="9"/>
  <c r="W4001" i="9" s="1"/>
  <c r="S4001" i="9"/>
  <c r="AA3998" i="9"/>
  <c r="AB3998" i="9"/>
  <c r="R4002" i="9"/>
  <c r="Y3999" i="9"/>
  <c r="Z3999" i="9" s="1"/>
  <c r="X4001" i="9" l="1"/>
  <c r="AD3998" i="9"/>
  <c r="V4002" i="9"/>
  <c r="W4002" i="9" s="1"/>
  <c r="X4002" i="9" s="1"/>
  <c r="S4002" i="9"/>
  <c r="AB3999" i="9"/>
  <c r="AA3999" i="9"/>
  <c r="R4003" i="9"/>
  <c r="Y4000" i="9"/>
  <c r="Z4000" i="9" s="1"/>
  <c r="AD3999" i="9" l="1"/>
  <c r="V4003" i="9"/>
  <c r="W4003" i="9" s="1"/>
  <c r="S4003" i="9"/>
  <c r="AB4000" i="9"/>
  <c r="AA4000" i="9"/>
  <c r="R4004" i="9"/>
  <c r="Y4001" i="9"/>
  <c r="Z4001" i="9" s="1"/>
  <c r="X4003" i="9" l="1"/>
  <c r="AD4000" i="9"/>
  <c r="V4004" i="9"/>
  <c r="W4004" i="9" s="1"/>
  <c r="X4004" i="9" s="1"/>
  <c r="S4004" i="9"/>
  <c r="Y4002" i="9"/>
  <c r="Z4002" i="9" s="1"/>
  <c r="AB4001" i="9"/>
  <c r="AA4001" i="9"/>
  <c r="R4005" i="9"/>
  <c r="AD4001" i="9" l="1"/>
  <c r="V4005" i="9"/>
  <c r="W4005" i="9" s="1"/>
  <c r="S4005" i="9"/>
  <c r="X4005" i="9" s="1"/>
  <c r="AB4002" i="9"/>
  <c r="AA4002" i="9"/>
  <c r="R4006" i="9"/>
  <c r="Y4003" i="9"/>
  <c r="Z4003" i="9" s="1"/>
  <c r="AD4002" i="9" l="1"/>
  <c r="V4006" i="9"/>
  <c r="W4006" i="9" s="1"/>
  <c r="S4006" i="9"/>
  <c r="AB4003" i="9"/>
  <c r="AA4003" i="9"/>
  <c r="Y4004" i="9"/>
  <c r="Z4004" i="9" s="1"/>
  <c r="R4007" i="9"/>
  <c r="X4006" i="9" l="1"/>
  <c r="AD4003" i="9"/>
  <c r="V4007" i="9"/>
  <c r="W4007" i="9" s="1"/>
  <c r="S4007" i="9"/>
  <c r="AB4004" i="9"/>
  <c r="AA4004" i="9"/>
  <c r="R4008" i="9"/>
  <c r="Y4005" i="9"/>
  <c r="Z4005" i="9" s="1"/>
  <c r="X4007" i="9" l="1"/>
  <c r="AD4004" i="9"/>
  <c r="V4008" i="9"/>
  <c r="W4008" i="9" s="1"/>
  <c r="S4008" i="9"/>
  <c r="AB4005" i="9"/>
  <c r="AA4005" i="9"/>
  <c r="Y4006" i="9"/>
  <c r="Z4006" i="9" s="1"/>
  <c r="R4009" i="9"/>
  <c r="X4008" i="9" l="1"/>
  <c r="AD4005" i="9"/>
  <c r="V4009" i="9"/>
  <c r="W4009" i="9" s="1"/>
  <c r="S4009" i="9"/>
  <c r="R4010" i="9"/>
  <c r="Y4007" i="9"/>
  <c r="Z4007" i="9" s="1"/>
  <c r="AB4006" i="9"/>
  <c r="AA4006" i="9"/>
  <c r="X4009" i="9" l="1"/>
  <c r="AD4006" i="9"/>
  <c r="V4010" i="9"/>
  <c r="W4010" i="9" s="1"/>
  <c r="S4010" i="9"/>
  <c r="AB4007" i="9"/>
  <c r="AA4007" i="9"/>
  <c r="Y4008" i="9"/>
  <c r="Z4008" i="9" s="1"/>
  <c r="R4011" i="9"/>
  <c r="X4010" i="9" l="1"/>
  <c r="AD4007" i="9"/>
  <c r="V4011" i="9"/>
  <c r="W4011" i="9" s="1"/>
  <c r="S4011" i="9"/>
  <c r="X4011" i="9" s="1"/>
  <c r="Y4009" i="9"/>
  <c r="Z4009" i="9" s="1"/>
  <c r="R4012" i="9"/>
  <c r="AB4008" i="9"/>
  <c r="AA4008" i="9"/>
  <c r="AD4008" i="9" l="1"/>
  <c r="V4012" i="9"/>
  <c r="W4012" i="9" s="1"/>
  <c r="S4012" i="9"/>
  <c r="Y4010" i="9"/>
  <c r="Z4010" i="9" s="1"/>
  <c r="R4013" i="9"/>
  <c r="AB4009" i="9"/>
  <c r="AA4009" i="9"/>
  <c r="X4012" i="9" l="1"/>
  <c r="AD4009" i="9"/>
  <c r="V4013" i="9"/>
  <c r="W4013" i="9" s="1"/>
  <c r="S4013" i="9"/>
  <c r="X4013" i="9" s="1"/>
  <c r="AB4010" i="9"/>
  <c r="AA4010" i="9"/>
  <c r="R4014" i="9"/>
  <c r="Y4011" i="9"/>
  <c r="Z4011" i="9" s="1"/>
  <c r="AD4010" i="9" l="1"/>
  <c r="V4014" i="9"/>
  <c r="W4014" i="9" s="1"/>
  <c r="X4014" i="9" s="1"/>
  <c r="S4014" i="9"/>
  <c r="R4015" i="9"/>
  <c r="AB4011" i="9"/>
  <c r="AA4011" i="9"/>
  <c r="Y4012" i="9"/>
  <c r="Z4012" i="9" s="1"/>
  <c r="AD4011" i="9" l="1"/>
  <c r="V4015" i="9"/>
  <c r="W4015" i="9" s="1"/>
  <c r="S4015" i="9"/>
  <c r="X4015" i="9" s="1"/>
  <c r="AB4012" i="9"/>
  <c r="AA4012" i="9"/>
  <c r="R4016" i="9"/>
  <c r="Y4013" i="9"/>
  <c r="Z4013" i="9" s="1"/>
  <c r="AD4012" i="9" l="1"/>
  <c r="V4016" i="9"/>
  <c r="W4016" i="9" s="1"/>
  <c r="S4016" i="9"/>
  <c r="AB4013" i="9"/>
  <c r="AA4013" i="9"/>
  <c r="Y4014" i="9"/>
  <c r="Z4014" i="9" s="1"/>
  <c r="R4017" i="9"/>
  <c r="X4016" i="9" l="1"/>
  <c r="AD4013" i="9"/>
  <c r="V4017" i="9"/>
  <c r="W4017" i="9" s="1"/>
  <c r="S4017" i="9"/>
  <c r="X4017" i="9" s="1"/>
  <c r="AA4014" i="9"/>
  <c r="AB4014" i="9"/>
  <c r="R4018" i="9"/>
  <c r="Y4015" i="9"/>
  <c r="Z4015" i="9" s="1"/>
  <c r="AD4014" i="9" l="1"/>
  <c r="V4018" i="9"/>
  <c r="W4018" i="9" s="1"/>
  <c r="X4018" i="9" s="1"/>
  <c r="S4018" i="9"/>
  <c r="AB4015" i="9"/>
  <c r="AA4015" i="9"/>
  <c r="R4019" i="9"/>
  <c r="Y4016" i="9"/>
  <c r="Z4016" i="9" s="1"/>
  <c r="AD4015" i="9" l="1"/>
  <c r="V4019" i="9"/>
  <c r="W4019" i="9" s="1"/>
  <c r="S4019" i="9"/>
  <c r="Y4017" i="9"/>
  <c r="Z4017" i="9" s="1"/>
  <c r="R4020" i="9"/>
  <c r="AB4016" i="9"/>
  <c r="AA4016" i="9"/>
  <c r="X4019" i="9" l="1"/>
  <c r="AD4016" i="9"/>
  <c r="V4020" i="9"/>
  <c r="W4020" i="9" s="1"/>
  <c r="S4020" i="9"/>
  <c r="AB4017" i="9"/>
  <c r="AA4017" i="9"/>
  <c r="R4021" i="9"/>
  <c r="Y4018" i="9"/>
  <c r="Z4018" i="9" s="1"/>
  <c r="X4020" i="9" l="1"/>
  <c r="AD4017" i="9"/>
  <c r="V4021" i="9"/>
  <c r="W4021" i="9" s="1"/>
  <c r="S4021" i="9"/>
  <c r="AB4018" i="9"/>
  <c r="AA4018" i="9"/>
  <c r="R4022" i="9"/>
  <c r="Y4019" i="9"/>
  <c r="Z4019" i="9" s="1"/>
  <c r="X4021" i="9" l="1"/>
  <c r="AD4018" i="9"/>
  <c r="V4022" i="9"/>
  <c r="W4022" i="9" s="1"/>
  <c r="S4022" i="9"/>
  <c r="Y4020" i="9"/>
  <c r="Z4020" i="9" s="1"/>
  <c r="AB4019" i="9"/>
  <c r="AA4019" i="9"/>
  <c r="R4023" i="9"/>
  <c r="X4022" i="9" l="1"/>
  <c r="AD4019" i="9"/>
  <c r="V4023" i="9"/>
  <c r="W4023" i="9" s="1"/>
  <c r="S4023" i="9"/>
  <c r="R4024" i="9"/>
  <c r="Y4021" i="9"/>
  <c r="Z4021" i="9" s="1"/>
  <c r="AB4020" i="9"/>
  <c r="AA4020" i="9"/>
  <c r="X4023" i="9" l="1"/>
  <c r="AD4020" i="9"/>
  <c r="V4024" i="9"/>
  <c r="W4024" i="9" s="1"/>
  <c r="X4024" i="9" s="1"/>
  <c r="S4024" i="9"/>
  <c r="AB4021" i="9"/>
  <c r="AA4021" i="9"/>
  <c r="Y4022" i="9"/>
  <c r="Z4022" i="9" s="1"/>
  <c r="R4025" i="9"/>
  <c r="AD4021" i="9" l="1"/>
  <c r="V4025" i="9"/>
  <c r="W4025" i="9" s="1"/>
  <c r="S4025" i="9"/>
  <c r="X4025" i="9" s="1"/>
  <c r="R4026" i="9"/>
  <c r="Y4023" i="9"/>
  <c r="Z4023" i="9" s="1"/>
  <c r="AB4022" i="9"/>
  <c r="AA4022" i="9"/>
  <c r="AD4022" i="9" l="1"/>
  <c r="V4026" i="9"/>
  <c r="W4026" i="9" s="1"/>
  <c r="X4026" i="9" s="1"/>
  <c r="S4026" i="9"/>
  <c r="AB4023" i="9"/>
  <c r="AA4023" i="9"/>
  <c r="R4027" i="9"/>
  <c r="Y4024" i="9"/>
  <c r="Z4024" i="9" s="1"/>
  <c r="AD4023" i="9" l="1"/>
  <c r="V4027" i="9"/>
  <c r="W4027" i="9" s="1"/>
  <c r="S4027" i="9"/>
  <c r="X4027" i="9" s="1"/>
  <c r="AB4024" i="9"/>
  <c r="AA4024" i="9"/>
  <c r="R4028" i="9"/>
  <c r="Y4025" i="9"/>
  <c r="Z4025" i="9" s="1"/>
  <c r="AD4024" i="9" l="1"/>
  <c r="V4028" i="9"/>
  <c r="W4028" i="9" s="1"/>
  <c r="X4028" i="9" s="1"/>
  <c r="S4028" i="9"/>
  <c r="AB4025" i="9"/>
  <c r="AA4025" i="9"/>
  <c r="Y4026" i="9"/>
  <c r="Z4026" i="9" s="1"/>
  <c r="R4029" i="9"/>
  <c r="AD4025" i="9" l="1"/>
  <c r="V4029" i="9"/>
  <c r="W4029" i="9" s="1"/>
  <c r="X4029" i="9" s="1"/>
  <c r="S4029" i="9"/>
  <c r="AB4026" i="9"/>
  <c r="AA4026" i="9"/>
  <c r="R4030" i="9"/>
  <c r="Y4027" i="9"/>
  <c r="Z4027" i="9" s="1"/>
  <c r="AD4026" i="9" l="1"/>
  <c r="V4030" i="9"/>
  <c r="W4030" i="9" s="1"/>
  <c r="S4030" i="9"/>
  <c r="Y4028" i="9"/>
  <c r="Z4028" i="9" s="1"/>
  <c r="R4031" i="9"/>
  <c r="AB4027" i="9"/>
  <c r="AA4027" i="9"/>
  <c r="X4030" i="9" l="1"/>
  <c r="AD4027" i="9"/>
  <c r="V4031" i="9"/>
  <c r="W4031" i="9" s="1"/>
  <c r="S4031" i="9"/>
  <c r="X4031" i="9" s="1"/>
  <c r="R4032" i="9"/>
  <c r="Y4029" i="9"/>
  <c r="Z4029" i="9" s="1"/>
  <c r="AB4028" i="9"/>
  <c r="AA4028" i="9"/>
  <c r="AD4028" i="9" l="1"/>
  <c r="V4032" i="9"/>
  <c r="W4032" i="9" s="1"/>
  <c r="S4032" i="9"/>
  <c r="AB4029" i="9"/>
  <c r="AA4029" i="9"/>
  <c r="R4033" i="9"/>
  <c r="Y4030" i="9"/>
  <c r="Z4030" i="9" s="1"/>
  <c r="X4032" i="9" l="1"/>
  <c r="AD4029" i="9"/>
  <c r="V4033" i="9"/>
  <c r="W4033" i="9" s="1"/>
  <c r="S4033" i="9"/>
  <c r="AA4030" i="9"/>
  <c r="AB4030" i="9"/>
  <c r="R4034" i="9"/>
  <c r="Y4031" i="9"/>
  <c r="Z4031" i="9" s="1"/>
  <c r="X4033" i="9" l="1"/>
  <c r="AD4030" i="9"/>
  <c r="V4034" i="9"/>
  <c r="W4034" i="9" s="1"/>
  <c r="S4034" i="9"/>
  <c r="AB4031" i="9"/>
  <c r="AA4031" i="9"/>
  <c r="Y4032" i="9"/>
  <c r="Z4032" i="9" s="1"/>
  <c r="R4035" i="9"/>
  <c r="X4034" i="9" l="1"/>
  <c r="AD4031" i="9"/>
  <c r="V4035" i="9"/>
  <c r="W4035" i="9" s="1"/>
  <c r="S4035" i="9"/>
  <c r="AB4032" i="9"/>
  <c r="AA4032" i="9"/>
  <c r="R4036" i="9"/>
  <c r="Y4033" i="9"/>
  <c r="Z4033" i="9" s="1"/>
  <c r="X4035" i="9" l="1"/>
  <c r="AD4032" i="9"/>
  <c r="V4036" i="9"/>
  <c r="W4036" i="9" s="1"/>
  <c r="S4036" i="9"/>
  <c r="R4037" i="9"/>
  <c r="Y4034" i="9"/>
  <c r="Z4034" i="9" s="1"/>
  <c r="AB4033" i="9"/>
  <c r="AA4033" i="9"/>
  <c r="X4036" i="9" l="1"/>
  <c r="AD4033" i="9"/>
  <c r="V4037" i="9"/>
  <c r="W4037" i="9" s="1"/>
  <c r="S4037" i="9"/>
  <c r="R4038" i="9"/>
  <c r="AB4034" i="9"/>
  <c r="AA4034" i="9"/>
  <c r="Y4035" i="9"/>
  <c r="Z4035" i="9" s="1"/>
  <c r="X4037" i="9" l="1"/>
  <c r="AD4034" i="9"/>
  <c r="V4038" i="9"/>
  <c r="W4038" i="9" s="1"/>
  <c r="S4038" i="9"/>
  <c r="AB4035" i="9"/>
  <c r="AA4035" i="9"/>
  <c r="R4039" i="9"/>
  <c r="Y4036" i="9"/>
  <c r="Z4036" i="9" s="1"/>
  <c r="X4038" i="9" l="1"/>
  <c r="AD4035" i="9"/>
  <c r="V4039" i="9"/>
  <c r="W4039" i="9" s="1"/>
  <c r="S4039" i="9"/>
  <c r="X4039" i="9" s="1"/>
  <c r="AB4036" i="9"/>
  <c r="AA4036" i="9"/>
  <c r="Y4037" i="9"/>
  <c r="Z4037" i="9" s="1"/>
  <c r="R4040" i="9"/>
  <c r="AD4036" i="9" l="1"/>
  <c r="V4040" i="9"/>
  <c r="W4040" i="9" s="1"/>
  <c r="S4040" i="9"/>
  <c r="AB4037" i="9"/>
  <c r="AA4037" i="9"/>
  <c r="R4041" i="9"/>
  <c r="Y4038" i="9"/>
  <c r="Z4038" i="9" s="1"/>
  <c r="X4040" i="9" l="1"/>
  <c r="AD4037" i="9"/>
  <c r="V4041" i="9"/>
  <c r="W4041" i="9" s="1"/>
  <c r="S4041" i="9"/>
  <c r="AB4038" i="9"/>
  <c r="AA4038" i="9"/>
  <c r="Y4039" i="9"/>
  <c r="Z4039" i="9" s="1"/>
  <c r="R4042" i="9"/>
  <c r="X4041" i="9" l="1"/>
  <c r="AD4038" i="9"/>
  <c r="V4042" i="9"/>
  <c r="W4042" i="9" s="1"/>
  <c r="S4042" i="9"/>
  <c r="AB4039" i="9"/>
  <c r="AA4039" i="9"/>
  <c r="Y4040" i="9"/>
  <c r="Z4040" i="9" s="1"/>
  <c r="R4043" i="9"/>
  <c r="X4042" i="9" l="1"/>
  <c r="AD4039" i="9"/>
  <c r="V4043" i="9"/>
  <c r="W4043" i="9" s="1"/>
  <c r="S4043" i="9"/>
  <c r="X4043" i="9" s="1"/>
  <c r="R4044" i="9"/>
  <c r="AB4040" i="9"/>
  <c r="AA4040" i="9"/>
  <c r="Y4041" i="9"/>
  <c r="Z4041" i="9" s="1"/>
  <c r="AD4040" i="9" l="1"/>
  <c r="V4044" i="9"/>
  <c r="W4044" i="9" s="1"/>
  <c r="S4044" i="9"/>
  <c r="AB4041" i="9"/>
  <c r="AA4041" i="9"/>
  <c r="Y4042" i="9"/>
  <c r="Z4042" i="9" s="1"/>
  <c r="R4045" i="9"/>
  <c r="X4044" i="9" l="1"/>
  <c r="AD4041" i="9"/>
  <c r="V4045" i="9"/>
  <c r="W4045" i="9" s="1"/>
  <c r="S4045" i="9"/>
  <c r="X4045" i="9" s="1"/>
  <c r="AB4042" i="9"/>
  <c r="AA4042" i="9"/>
  <c r="Y4043" i="9"/>
  <c r="Z4043" i="9" s="1"/>
  <c r="R4046" i="9"/>
  <c r="AD4042" i="9" l="1"/>
  <c r="V4046" i="9"/>
  <c r="W4046" i="9" s="1"/>
  <c r="S4046" i="9"/>
  <c r="AB4043" i="9"/>
  <c r="AA4043" i="9"/>
  <c r="Y4044" i="9"/>
  <c r="Z4044" i="9" s="1"/>
  <c r="R4047" i="9"/>
  <c r="X4046" i="9" l="1"/>
  <c r="AD4043" i="9"/>
  <c r="V4047" i="9"/>
  <c r="W4047" i="9" s="1"/>
  <c r="S4047" i="9"/>
  <c r="X4047" i="9" s="1"/>
  <c r="R4048" i="9"/>
  <c r="AB4044" i="9"/>
  <c r="AA4044" i="9"/>
  <c r="Y4045" i="9"/>
  <c r="Z4045" i="9" s="1"/>
  <c r="AD4044" i="9" l="1"/>
  <c r="V4048" i="9"/>
  <c r="W4048" i="9" s="1"/>
  <c r="X4048" i="9" s="1"/>
  <c r="S4048" i="9"/>
  <c r="AB4045" i="9"/>
  <c r="AA4045" i="9"/>
  <c r="Y4046" i="9"/>
  <c r="Z4046" i="9" s="1"/>
  <c r="R4049" i="9"/>
  <c r="AD4045" i="9" l="1"/>
  <c r="V4049" i="9"/>
  <c r="W4049" i="9" s="1"/>
  <c r="S4049" i="9"/>
  <c r="AA4046" i="9"/>
  <c r="AB4046" i="9"/>
  <c r="Y4047" i="9"/>
  <c r="Z4047" i="9" s="1"/>
  <c r="R4050" i="9"/>
  <c r="X4049" i="9" l="1"/>
  <c r="AD4046" i="9"/>
  <c r="V4050" i="9"/>
  <c r="W4050" i="9" s="1"/>
  <c r="S4050" i="9"/>
  <c r="AB4047" i="9"/>
  <c r="AA4047" i="9"/>
  <c r="R4051" i="9"/>
  <c r="Y4048" i="9"/>
  <c r="Z4048" i="9" s="1"/>
  <c r="X4050" i="9" l="1"/>
  <c r="AD4047" i="9"/>
  <c r="V4051" i="9"/>
  <c r="W4051" i="9" s="1"/>
  <c r="S4051" i="9"/>
  <c r="X4051" i="9" s="1"/>
  <c r="AB4048" i="9"/>
  <c r="AA4048" i="9"/>
  <c r="R4052" i="9"/>
  <c r="Y4049" i="9"/>
  <c r="Z4049" i="9" s="1"/>
  <c r="AD4048" i="9" l="1"/>
  <c r="V4052" i="9"/>
  <c r="W4052" i="9" s="1"/>
  <c r="X4052" i="9" s="1"/>
  <c r="S4052" i="9"/>
  <c r="AB4049" i="9"/>
  <c r="AA4049" i="9"/>
  <c r="Y4050" i="9"/>
  <c r="Z4050" i="9" s="1"/>
  <c r="R4053" i="9"/>
  <c r="AD4049" i="9" l="1"/>
  <c r="V4053" i="9"/>
  <c r="W4053" i="9" s="1"/>
  <c r="S4053" i="9"/>
  <c r="AB4050" i="9"/>
  <c r="AA4050" i="9"/>
  <c r="R4054" i="9"/>
  <c r="Y4051" i="9"/>
  <c r="Z4051" i="9" s="1"/>
  <c r="X4053" i="9" l="1"/>
  <c r="AD4050" i="9"/>
  <c r="V4054" i="9"/>
  <c r="W4054" i="9" s="1"/>
  <c r="S4054" i="9"/>
  <c r="AB4051" i="9"/>
  <c r="AA4051" i="9"/>
  <c r="R4055" i="9"/>
  <c r="Y4052" i="9"/>
  <c r="Z4052" i="9" s="1"/>
  <c r="X4054" i="9" l="1"/>
  <c r="AD4051" i="9"/>
  <c r="V4055" i="9"/>
  <c r="W4055" i="9" s="1"/>
  <c r="S4055" i="9"/>
  <c r="X4055" i="9" s="1"/>
  <c r="AB4052" i="9"/>
  <c r="AA4052" i="9"/>
  <c r="R4056" i="9"/>
  <c r="Y4053" i="9"/>
  <c r="Z4053" i="9" s="1"/>
  <c r="AD4052" i="9" l="1"/>
  <c r="V4056" i="9"/>
  <c r="W4056" i="9" s="1"/>
  <c r="S4056" i="9"/>
  <c r="AB4053" i="9"/>
  <c r="AA4053" i="9"/>
  <c r="Y4054" i="9"/>
  <c r="Z4054" i="9" s="1"/>
  <c r="R4057" i="9"/>
  <c r="X4056" i="9" l="1"/>
  <c r="AD4053" i="9"/>
  <c r="V4057" i="9"/>
  <c r="W4057" i="9" s="1"/>
  <c r="S4057" i="9"/>
  <c r="X4057" i="9" s="1"/>
  <c r="AB4054" i="9"/>
  <c r="AA4054" i="9"/>
  <c r="Y4055" i="9"/>
  <c r="Z4055" i="9" s="1"/>
  <c r="R4058" i="9"/>
  <c r="AD4054" i="9" l="1"/>
  <c r="V4058" i="9"/>
  <c r="W4058" i="9" s="1"/>
  <c r="S4058" i="9"/>
  <c r="R4059" i="9"/>
  <c r="AB4055" i="9"/>
  <c r="AA4055" i="9"/>
  <c r="Y4056" i="9"/>
  <c r="Z4056" i="9" s="1"/>
  <c r="X4058" i="9" l="1"/>
  <c r="AD4055" i="9"/>
  <c r="V4059" i="9"/>
  <c r="W4059" i="9" s="1"/>
  <c r="S4059" i="9"/>
  <c r="X4059" i="9" s="1"/>
  <c r="AB4056" i="9"/>
  <c r="AA4056" i="9"/>
  <c r="R4060" i="9"/>
  <c r="Y4057" i="9"/>
  <c r="Z4057" i="9" s="1"/>
  <c r="AD4056" i="9" l="1"/>
  <c r="V4060" i="9"/>
  <c r="W4060" i="9" s="1"/>
  <c r="S4060" i="9"/>
  <c r="R4061" i="9"/>
  <c r="Y4058" i="9"/>
  <c r="Z4058" i="9" s="1"/>
  <c r="AB4057" i="9"/>
  <c r="AA4057" i="9"/>
  <c r="X4060" i="9" l="1"/>
  <c r="AD4057" i="9"/>
  <c r="V4061" i="9"/>
  <c r="W4061" i="9" s="1"/>
  <c r="S4061" i="9"/>
  <c r="X4061" i="9" s="1"/>
  <c r="R4062" i="9"/>
  <c r="AB4058" i="9"/>
  <c r="AA4058" i="9"/>
  <c r="Y4059" i="9"/>
  <c r="Z4059" i="9" s="1"/>
  <c r="AD4058" i="9" l="1"/>
  <c r="V4062" i="9"/>
  <c r="W4062" i="9" s="1"/>
  <c r="S4062" i="9"/>
  <c r="AB4059" i="9"/>
  <c r="AA4059" i="9"/>
  <c r="Y4060" i="9"/>
  <c r="Z4060" i="9" s="1"/>
  <c r="R4063" i="9"/>
  <c r="X4062" i="9" l="1"/>
  <c r="AD4059" i="9"/>
  <c r="V4063" i="9"/>
  <c r="W4063" i="9" s="1"/>
  <c r="S4063" i="9"/>
  <c r="X4063" i="9" s="1"/>
  <c r="R4064" i="9"/>
  <c r="AB4060" i="9"/>
  <c r="AA4060" i="9"/>
  <c r="Y4061" i="9"/>
  <c r="Z4061" i="9" s="1"/>
  <c r="AD4060" i="9" l="1"/>
  <c r="V4064" i="9"/>
  <c r="W4064" i="9" s="1"/>
  <c r="S4064" i="9"/>
  <c r="AB4061" i="9"/>
  <c r="AA4061" i="9"/>
  <c r="R4065" i="9"/>
  <c r="Y4062" i="9"/>
  <c r="Z4062" i="9" s="1"/>
  <c r="X4064" i="9" l="1"/>
  <c r="AD4061" i="9"/>
  <c r="V4065" i="9"/>
  <c r="W4065" i="9" s="1"/>
  <c r="S4065" i="9"/>
  <c r="AA4062" i="9"/>
  <c r="AB4062" i="9"/>
  <c r="R4066" i="9"/>
  <c r="Y4063" i="9"/>
  <c r="Z4063" i="9" s="1"/>
  <c r="X4065" i="9" l="1"/>
  <c r="AD4062" i="9"/>
  <c r="V4066" i="9"/>
  <c r="W4066" i="9" s="1"/>
  <c r="S4066" i="9"/>
  <c r="R4067" i="9"/>
  <c r="AB4063" i="9"/>
  <c r="AA4063" i="9"/>
  <c r="Y4064" i="9"/>
  <c r="Z4064" i="9" s="1"/>
  <c r="X4066" i="9" l="1"/>
  <c r="AD4063" i="9"/>
  <c r="V4067" i="9"/>
  <c r="W4067" i="9" s="1"/>
  <c r="S4067" i="9"/>
  <c r="X4067" i="9" s="1"/>
  <c r="AB4064" i="9"/>
  <c r="AA4064" i="9"/>
  <c r="R4068" i="9"/>
  <c r="Y4065" i="9"/>
  <c r="Z4065" i="9" s="1"/>
  <c r="AD4064" i="9" l="1"/>
  <c r="V4068" i="9"/>
  <c r="W4068" i="9" s="1"/>
  <c r="S4068" i="9"/>
  <c r="AB4065" i="9"/>
  <c r="AA4065" i="9"/>
  <c r="R4069" i="9"/>
  <c r="Y4066" i="9"/>
  <c r="Z4066" i="9" s="1"/>
  <c r="X4068" i="9" l="1"/>
  <c r="AD4065" i="9"/>
  <c r="V4069" i="9"/>
  <c r="W4069" i="9" s="1"/>
  <c r="S4069" i="9"/>
  <c r="AB4066" i="9"/>
  <c r="AA4066" i="9"/>
  <c r="R4070" i="9"/>
  <c r="Y4067" i="9"/>
  <c r="Z4067" i="9" s="1"/>
  <c r="X4069" i="9" l="1"/>
  <c r="AD4066" i="9"/>
  <c r="V4070" i="9"/>
  <c r="W4070" i="9" s="1"/>
  <c r="S4070" i="9"/>
  <c r="AB4067" i="9"/>
  <c r="AA4067" i="9"/>
  <c r="R4071" i="9"/>
  <c r="Y4068" i="9"/>
  <c r="Z4068" i="9" s="1"/>
  <c r="X4070" i="9" l="1"/>
  <c r="AD4067" i="9"/>
  <c r="V4071" i="9"/>
  <c r="W4071" i="9" s="1"/>
  <c r="S4071" i="9"/>
  <c r="X4071" i="9" s="1"/>
  <c r="AB4068" i="9"/>
  <c r="AA4068" i="9"/>
  <c r="R4072" i="9"/>
  <c r="Y4069" i="9"/>
  <c r="Z4069" i="9" s="1"/>
  <c r="AD4068" i="9" l="1"/>
  <c r="V4072" i="9"/>
  <c r="W4072" i="9" s="1"/>
  <c r="S4072" i="9"/>
  <c r="AB4069" i="9"/>
  <c r="AA4069" i="9"/>
  <c r="R4073" i="9"/>
  <c r="Y4070" i="9"/>
  <c r="Z4070" i="9" s="1"/>
  <c r="X4072" i="9" l="1"/>
  <c r="AD4069" i="9"/>
  <c r="V4073" i="9"/>
  <c r="W4073" i="9" s="1"/>
  <c r="S4073" i="9"/>
  <c r="X4073" i="9" s="1"/>
  <c r="AB4070" i="9"/>
  <c r="AA4070" i="9"/>
  <c r="R4074" i="9"/>
  <c r="Y4071" i="9"/>
  <c r="Z4071" i="9" s="1"/>
  <c r="AD4070" i="9" l="1"/>
  <c r="V4074" i="9"/>
  <c r="W4074" i="9" s="1"/>
  <c r="S4074" i="9"/>
  <c r="AB4071" i="9"/>
  <c r="AA4071" i="9"/>
  <c r="Y4072" i="9"/>
  <c r="Z4072" i="9" s="1"/>
  <c r="R4075" i="9"/>
  <c r="X4074" i="9" l="1"/>
  <c r="AD4071" i="9"/>
  <c r="V4075" i="9"/>
  <c r="W4075" i="9" s="1"/>
  <c r="S4075" i="9"/>
  <c r="X4075" i="9" s="1"/>
  <c r="AB4072" i="9"/>
  <c r="AA4072" i="9"/>
  <c r="Y4073" i="9"/>
  <c r="Z4073" i="9" s="1"/>
  <c r="R4076" i="9"/>
  <c r="AD4072" i="9" l="1"/>
  <c r="V4076" i="9"/>
  <c r="W4076" i="9" s="1"/>
  <c r="S4076" i="9"/>
  <c r="R4077" i="9"/>
  <c r="AB4073" i="9"/>
  <c r="AA4073" i="9"/>
  <c r="Y4074" i="9"/>
  <c r="Z4074" i="9" s="1"/>
  <c r="X4076" i="9" l="1"/>
  <c r="AD4073" i="9"/>
  <c r="V4077" i="9"/>
  <c r="W4077" i="9" s="1"/>
  <c r="S4077" i="9"/>
  <c r="AB4074" i="9"/>
  <c r="AA4074" i="9"/>
  <c r="R4078" i="9"/>
  <c r="Y4075" i="9"/>
  <c r="Z4075" i="9" s="1"/>
  <c r="X4077" i="9" l="1"/>
  <c r="AD4074" i="9"/>
  <c r="V4078" i="9"/>
  <c r="W4078" i="9" s="1"/>
  <c r="S4078" i="9"/>
  <c r="Y4076" i="9"/>
  <c r="Z4076" i="9" s="1"/>
  <c r="AB4075" i="9"/>
  <c r="AA4075" i="9"/>
  <c r="R4079" i="9"/>
  <c r="X4078" i="9" l="1"/>
  <c r="AD4075" i="9"/>
  <c r="V4079" i="9"/>
  <c r="W4079" i="9" s="1"/>
  <c r="S4079" i="9"/>
  <c r="R4080" i="9"/>
  <c r="Y4077" i="9"/>
  <c r="Z4077" i="9" s="1"/>
  <c r="AB4076" i="9"/>
  <c r="AA4076" i="9"/>
  <c r="X4079" i="9" l="1"/>
  <c r="AD4076" i="9"/>
  <c r="V4080" i="9"/>
  <c r="W4080" i="9" s="1"/>
  <c r="S4080" i="9"/>
  <c r="AB4077" i="9"/>
  <c r="AA4077" i="9"/>
  <c r="R4081" i="9"/>
  <c r="Y4078" i="9"/>
  <c r="Z4078" i="9" s="1"/>
  <c r="X4080" i="9" l="1"/>
  <c r="AD4077" i="9"/>
  <c r="V4081" i="9"/>
  <c r="W4081" i="9" s="1"/>
  <c r="S4081" i="9"/>
  <c r="AA4078" i="9"/>
  <c r="AB4078" i="9"/>
  <c r="R4082" i="9"/>
  <c r="Y4079" i="9"/>
  <c r="Z4079" i="9" s="1"/>
  <c r="X4081" i="9" l="1"/>
  <c r="AD4078" i="9"/>
  <c r="V4082" i="9"/>
  <c r="W4082" i="9" s="1"/>
  <c r="S4082" i="9"/>
  <c r="AB4079" i="9"/>
  <c r="AA4079" i="9"/>
  <c r="R4083" i="9"/>
  <c r="Y4080" i="9"/>
  <c r="Z4080" i="9" s="1"/>
  <c r="X4082" i="9" l="1"/>
  <c r="AD4079" i="9"/>
  <c r="V4083" i="9"/>
  <c r="W4083" i="9" s="1"/>
  <c r="S4083" i="9"/>
  <c r="X4083" i="9" s="1"/>
  <c r="AB4080" i="9"/>
  <c r="AA4080" i="9"/>
  <c r="R4084" i="9"/>
  <c r="Y4081" i="9"/>
  <c r="Z4081" i="9" s="1"/>
  <c r="AD4080" i="9" l="1"/>
  <c r="V4084" i="9"/>
  <c r="W4084" i="9" s="1"/>
  <c r="S4084" i="9"/>
  <c r="AB4081" i="9"/>
  <c r="AA4081" i="9"/>
  <c r="R4085" i="9"/>
  <c r="Y4082" i="9"/>
  <c r="Z4082" i="9" s="1"/>
  <c r="X4084" i="9" l="1"/>
  <c r="AD4081" i="9"/>
  <c r="V4085" i="9"/>
  <c r="W4085" i="9" s="1"/>
  <c r="S4085" i="9"/>
  <c r="Y4083" i="9"/>
  <c r="Z4083" i="9" s="1"/>
  <c r="R4086" i="9"/>
  <c r="AB4082" i="9"/>
  <c r="AA4082" i="9"/>
  <c r="X4085" i="9" l="1"/>
  <c r="AD4082" i="9"/>
  <c r="V4086" i="9"/>
  <c r="W4086" i="9" s="1"/>
  <c r="S4086" i="9"/>
  <c r="R4087" i="9"/>
  <c r="Y4084" i="9"/>
  <c r="Z4084" i="9" s="1"/>
  <c r="AB4083" i="9"/>
  <c r="AA4083" i="9"/>
  <c r="X4086" i="9" l="1"/>
  <c r="AD4083" i="9"/>
  <c r="V4087" i="9"/>
  <c r="W4087" i="9" s="1"/>
  <c r="S4087" i="9"/>
  <c r="AB4084" i="9"/>
  <c r="AA4084" i="9"/>
  <c r="R4088" i="9"/>
  <c r="Y4085" i="9"/>
  <c r="Z4085" i="9" s="1"/>
  <c r="X4087" i="9" l="1"/>
  <c r="AD4084" i="9"/>
  <c r="V4088" i="9"/>
  <c r="W4088" i="9" s="1"/>
  <c r="S4088" i="9"/>
  <c r="AB4085" i="9"/>
  <c r="AA4085" i="9"/>
  <c r="Y4086" i="9"/>
  <c r="Z4086" i="9" s="1"/>
  <c r="R4089" i="9"/>
  <c r="X4088" i="9" l="1"/>
  <c r="AD4085" i="9"/>
  <c r="V4089" i="9"/>
  <c r="W4089" i="9" s="1"/>
  <c r="S4089" i="9"/>
  <c r="X4089" i="9" s="1"/>
  <c r="AB4086" i="9"/>
  <c r="AA4086" i="9"/>
  <c r="Y4087" i="9"/>
  <c r="Z4087" i="9" s="1"/>
  <c r="R4090" i="9"/>
  <c r="AD4086" i="9" l="1"/>
  <c r="V4090" i="9"/>
  <c r="W4090" i="9" s="1"/>
  <c r="X4090" i="9" s="1"/>
  <c r="S4090" i="9"/>
  <c r="AB4087" i="9"/>
  <c r="AA4087" i="9"/>
  <c r="R4091" i="9"/>
  <c r="Y4088" i="9"/>
  <c r="Z4088" i="9" s="1"/>
  <c r="AD4087" i="9" l="1"/>
  <c r="V4091" i="9"/>
  <c r="W4091" i="9" s="1"/>
  <c r="S4091" i="9"/>
  <c r="X4091" i="9" s="1"/>
  <c r="AB4088" i="9"/>
  <c r="AA4088" i="9"/>
  <c r="R4092" i="9"/>
  <c r="Y4089" i="9"/>
  <c r="Z4089" i="9" s="1"/>
  <c r="AD4088" i="9" l="1"/>
  <c r="V4092" i="9"/>
  <c r="W4092" i="9" s="1"/>
  <c r="S4092" i="9"/>
  <c r="AB4089" i="9"/>
  <c r="AA4089" i="9"/>
  <c r="Y4090" i="9"/>
  <c r="Z4090" i="9" s="1"/>
  <c r="R4093" i="9"/>
  <c r="X4092" i="9" l="1"/>
  <c r="AD4089" i="9"/>
  <c r="V4093" i="9"/>
  <c r="W4093" i="9" s="1"/>
  <c r="S4093" i="9"/>
  <c r="X4093" i="9" s="1"/>
  <c r="AB4090" i="9"/>
  <c r="AA4090" i="9"/>
  <c r="R4094" i="9"/>
  <c r="Y4091" i="9"/>
  <c r="Z4091" i="9" s="1"/>
  <c r="AD4090" i="9" l="1"/>
  <c r="V4094" i="9"/>
  <c r="W4094" i="9" s="1"/>
  <c r="X4094" i="9" s="1"/>
  <c r="S4094" i="9"/>
  <c r="Y4092" i="9"/>
  <c r="Z4092" i="9" s="1"/>
  <c r="R4095" i="9"/>
  <c r="AB4091" i="9"/>
  <c r="AA4091" i="9"/>
  <c r="AD4091" i="9" l="1"/>
  <c r="V4095" i="9"/>
  <c r="W4095" i="9" s="1"/>
  <c r="S4095" i="9"/>
  <c r="X4095" i="9" s="1"/>
  <c r="AB4092" i="9"/>
  <c r="AA4092" i="9"/>
  <c r="R4096" i="9"/>
  <c r="Y4093" i="9"/>
  <c r="Z4093" i="9" s="1"/>
  <c r="AD4092" i="9" l="1"/>
  <c r="V4096" i="9"/>
  <c r="W4096" i="9" s="1"/>
  <c r="S4096" i="9"/>
  <c r="AB4093" i="9"/>
  <c r="AA4093" i="9"/>
  <c r="R4097" i="9"/>
  <c r="Y4094" i="9"/>
  <c r="Z4094" i="9" s="1"/>
  <c r="X4096" i="9" l="1"/>
  <c r="AD4093" i="9"/>
  <c r="V4097" i="9"/>
  <c r="W4097" i="9" s="1"/>
  <c r="S4097" i="9"/>
  <c r="AA4094" i="9"/>
  <c r="AB4094" i="9"/>
  <c r="Y4095" i="9"/>
  <c r="Z4095" i="9" s="1"/>
  <c r="R4098" i="9"/>
  <c r="X4097" i="9" l="1"/>
  <c r="AD4094" i="9"/>
  <c r="V4098" i="9"/>
  <c r="W4098" i="9" s="1"/>
  <c r="X4098" i="9" s="1"/>
  <c r="S4098" i="9"/>
  <c r="AB4095" i="9"/>
  <c r="AA4095" i="9"/>
  <c r="R4099" i="9"/>
  <c r="Y4096" i="9"/>
  <c r="Z4096" i="9" s="1"/>
  <c r="AD4095" i="9" l="1"/>
  <c r="V4099" i="9"/>
  <c r="W4099" i="9" s="1"/>
  <c r="S4099" i="9"/>
  <c r="X4099" i="9" s="1"/>
  <c r="R4100" i="9"/>
  <c r="AB4096" i="9"/>
  <c r="AA4096" i="9"/>
  <c r="Y4097" i="9"/>
  <c r="Z4097" i="9" s="1"/>
  <c r="AD4096" i="9" l="1"/>
  <c r="V4100" i="9"/>
  <c r="W4100" i="9" s="1"/>
  <c r="S4100" i="9"/>
  <c r="AB4097" i="9"/>
  <c r="AA4097" i="9"/>
  <c r="R4101" i="9"/>
  <c r="Y4098" i="9"/>
  <c r="Z4098" i="9" s="1"/>
  <c r="X4100" i="9" l="1"/>
  <c r="AD4097" i="9"/>
  <c r="V4101" i="9"/>
  <c r="W4101" i="9" s="1"/>
  <c r="S4101" i="9"/>
  <c r="X4101" i="9" s="1"/>
  <c r="AB4098" i="9"/>
  <c r="AA4098" i="9"/>
  <c r="R4102" i="9"/>
  <c r="Y4099" i="9"/>
  <c r="Z4099" i="9" s="1"/>
  <c r="AD4098" i="9" l="1"/>
  <c r="V4102" i="9"/>
  <c r="W4102" i="9" s="1"/>
  <c r="X4102" i="9" s="1"/>
  <c r="S4102" i="9"/>
  <c r="AB4099" i="9"/>
  <c r="AA4099" i="9"/>
  <c r="Y4100" i="9"/>
  <c r="Z4100" i="9" s="1"/>
  <c r="R4103" i="9"/>
  <c r="AD4099" i="9" l="1"/>
  <c r="V4103" i="9"/>
  <c r="W4103" i="9" s="1"/>
  <c r="S4103" i="9"/>
  <c r="X4103" i="9" s="1"/>
  <c r="AB4100" i="9"/>
  <c r="AA4100" i="9"/>
  <c r="Y4101" i="9"/>
  <c r="Z4101" i="9" s="1"/>
  <c r="R4104" i="9"/>
  <c r="AD4100" i="9" l="1"/>
  <c r="V4104" i="9"/>
  <c r="W4104" i="9" s="1"/>
  <c r="S4104" i="9"/>
  <c r="AB4101" i="9"/>
  <c r="AA4101" i="9"/>
  <c r="Y4102" i="9"/>
  <c r="Z4102" i="9" s="1"/>
  <c r="R4105" i="9"/>
  <c r="X4104" i="9" l="1"/>
  <c r="AD4101" i="9"/>
  <c r="V4105" i="9"/>
  <c r="W4105" i="9" s="1"/>
  <c r="S4105" i="9"/>
  <c r="X4105" i="9" s="1"/>
  <c r="R4106" i="9"/>
  <c r="Y4103" i="9"/>
  <c r="Z4103" i="9" s="1"/>
  <c r="AB4102" i="9"/>
  <c r="AA4102" i="9"/>
  <c r="AD4102" i="9" l="1"/>
  <c r="V4106" i="9"/>
  <c r="W4106" i="9" s="1"/>
  <c r="X4106" i="9" s="1"/>
  <c r="S4106" i="9"/>
  <c r="AB4103" i="9"/>
  <c r="AA4103" i="9"/>
  <c r="R4107" i="9"/>
  <c r="Y4104" i="9"/>
  <c r="Z4104" i="9" s="1"/>
  <c r="AD4103" i="9" l="1"/>
  <c r="V4107" i="9"/>
  <c r="W4107" i="9" s="1"/>
  <c r="S4107" i="9"/>
  <c r="X4107" i="9" s="1"/>
  <c r="AB4104" i="9"/>
  <c r="AA4104" i="9"/>
  <c r="Y4105" i="9"/>
  <c r="Z4105" i="9" s="1"/>
  <c r="R4108" i="9"/>
  <c r="AD4104" i="9" l="1"/>
  <c r="V4108" i="9"/>
  <c r="W4108" i="9" s="1"/>
  <c r="S4108" i="9"/>
  <c r="AB4105" i="9"/>
  <c r="AA4105" i="9"/>
  <c r="R4109" i="9"/>
  <c r="Y4106" i="9"/>
  <c r="Z4106" i="9" s="1"/>
  <c r="X4108" i="9" l="1"/>
  <c r="AD4105" i="9"/>
  <c r="V4109" i="9"/>
  <c r="W4109" i="9" s="1"/>
  <c r="S4109" i="9"/>
  <c r="X4109" i="9" s="1"/>
  <c r="AB4106" i="9"/>
  <c r="AA4106" i="9"/>
  <c r="R4110" i="9"/>
  <c r="Y4107" i="9"/>
  <c r="Z4107" i="9" s="1"/>
  <c r="AD4106" i="9" l="1"/>
  <c r="V4110" i="9"/>
  <c r="W4110" i="9" s="1"/>
  <c r="X4110" i="9" s="1"/>
  <c r="S4110" i="9"/>
  <c r="AB4107" i="9"/>
  <c r="AA4107" i="9"/>
  <c r="Y4108" i="9"/>
  <c r="Z4108" i="9" s="1"/>
  <c r="R4111" i="9"/>
  <c r="AD4107" i="9" l="1"/>
  <c r="V4111" i="9"/>
  <c r="W4111" i="9" s="1"/>
  <c r="S4111" i="9"/>
  <c r="R4112" i="9"/>
  <c r="Y4109" i="9"/>
  <c r="Z4109" i="9" s="1"/>
  <c r="AB4108" i="9"/>
  <c r="AA4108" i="9"/>
  <c r="X4111" i="9" l="1"/>
  <c r="AD4108" i="9"/>
  <c r="V4112" i="9"/>
  <c r="W4112" i="9" s="1"/>
  <c r="S4112" i="9"/>
  <c r="AB4109" i="9"/>
  <c r="AA4109" i="9"/>
  <c r="R4113" i="9"/>
  <c r="Y4110" i="9"/>
  <c r="Z4110" i="9" s="1"/>
  <c r="X4112" i="9" l="1"/>
  <c r="AD4109" i="9"/>
  <c r="V4113" i="9"/>
  <c r="W4113" i="9" s="1"/>
  <c r="S4113" i="9"/>
  <c r="AA4110" i="9"/>
  <c r="AB4110" i="9"/>
  <c r="R4114" i="9"/>
  <c r="Y4111" i="9"/>
  <c r="Z4111" i="9" s="1"/>
  <c r="X4113" i="9" l="1"/>
  <c r="AD4110" i="9"/>
  <c r="V4114" i="9"/>
  <c r="W4114" i="9" s="1"/>
  <c r="S4114" i="9"/>
  <c r="AB4111" i="9"/>
  <c r="AA4111" i="9"/>
  <c r="R4115" i="9"/>
  <c r="Y4112" i="9"/>
  <c r="Z4112" i="9" s="1"/>
  <c r="X4114" i="9" l="1"/>
  <c r="AD4111" i="9"/>
  <c r="V4115" i="9"/>
  <c r="W4115" i="9" s="1"/>
  <c r="S4115" i="9"/>
  <c r="X4115" i="9" s="1"/>
  <c r="AB4112" i="9"/>
  <c r="AA4112" i="9"/>
  <c r="R4116" i="9"/>
  <c r="Y4113" i="9"/>
  <c r="Z4113" i="9" s="1"/>
  <c r="AD4112" i="9" l="1"/>
  <c r="V4116" i="9"/>
  <c r="W4116" i="9" s="1"/>
  <c r="X4116" i="9" s="1"/>
  <c r="S4116" i="9"/>
  <c r="AB4113" i="9"/>
  <c r="AA4113" i="9"/>
  <c r="R4117" i="9"/>
  <c r="Y4114" i="9"/>
  <c r="Z4114" i="9" s="1"/>
  <c r="AD4113" i="9" l="1"/>
  <c r="V4117" i="9"/>
  <c r="W4117" i="9" s="1"/>
  <c r="S4117" i="9"/>
  <c r="X4117" i="9" s="1"/>
  <c r="Y4115" i="9"/>
  <c r="Z4115" i="9" s="1"/>
  <c r="R4118" i="9"/>
  <c r="AB4114" i="9"/>
  <c r="AA4114" i="9"/>
  <c r="AD4114" i="9" l="1"/>
  <c r="V4118" i="9"/>
  <c r="W4118" i="9" s="1"/>
  <c r="X4118" i="9" s="1"/>
  <c r="S4118" i="9"/>
  <c r="R4119" i="9"/>
  <c r="Y4116" i="9"/>
  <c r="Z4116" i="9" s="1"/>
  <c r="AB4115" i="9"/>
  <c r="AA4115" i="9"/>
  <c r="AD4115" i="9" l="1"/>
  <c r="V4119" i="9"/>
  <c r="W4119" i="9" s="1"/>
  <c r="S4119" i="9"/>
  <c r="AB4116" i="9"/>
  <c r="AA4116" i="9"/>
  <c r="R4120" i="9"/>
  <c r="Y4117" i="9"/>
  <c r="Z4117" i="9" s="1"/>
  <c r="X4119" i="9" l="1"/>
  <c r="AD4116" i="9"/>
  <c r="V4120" i="9"/>
  <c r="W4120" i="9" s="1"/>
  <c r="X4120" i="9" s="1"/>
  <c r="S4120" i="9"/>
  <c r="AB4117" i="9"/>
  <c r="AA4117" i="9"/>
  <c r="R4121" i="9"/>
  <c r="Y4118" i="9"/>
  <c r="Z4118" i="9" s="1"/>
  <c r="AD4117" i="9" l="1"/>
  <c r="V4121" i="9"/>
  <c r="W4121" i="9" s="1"/>
  <c r="S4121" i="9"/>
  <c r="X4121" i="9" s="1"/>
  <c r="Y4119" i="9"/>
  <c r="Z4119" i="9" s="1"/>
  <c r="R4122" i="9"/>
  <c r="AA4118" i="9"/>
  <c r="AB4118" i="9"/>
  <c r="AD4118" i="9" l="1"/>
  <c r="V4122" i="9"/>
  <c r="W4122" i="9" s="1"/>
  <c r="X4122" i="9" s="1"/>
  <c r="S4122" i="9"/>
  <c r="AB4119" i="9"/>
  <c r="AA4119" i="9"/>
  <c r="R4123" i="9"/>
  <c r="Y4120" i="9"/>
  <c r="Z4120" i="9" s="1"/>
  <c r="AD4119" i="9" l="1"/>
  <c r="V4123" i="9"/>
  <c r="W4123" i="9" s="1"/>
  <c r="S4123" i="9"/>
  <c r="X4123" i="9" s="1"/>
  <c r="AB4120" i="9"/>
  <c r="AA4120" i="9"/>
  <c r="R4124" i="9"/>
  <c r="Y4121" i="9"/>
  <c r="Z4121" i="9" s="1"/>
  <c r="AD4120" i="9" l="1"/>
  <c r="V4124" i="9"/>
  <c r="W4124" i="9" s="1"/>
  <c r="S4124" i="9"/>
  <c r="AB4121" i="9"/>
  <c r="AA4121" i="9"/>
  <c r="R4125" i="9"/>
  <c r="Y4122" i="9"/>
  <c r="Z4122" i="9" s="1"/>
  <c r="X4124" i="9" l="1"/>
  <c r="AD4121" i="9"/>
  <c r="V4125" i="9"/>
  <c r="W4125" i="9" s="1"/>
  <c r="S4125" i="9"/>
  <c r="X4125" i="9" s="1"/>
  <c r="AB4122" i="9"/>
  <c r="AA4122" i="9"/>
  <c r="R4126" i="9"/>
  <c r="Y4123" i="9"/>
  <c r="Z4123" i="9" s="1"/>
  <c r="AD4122" i="9" l="1"/>
  <c r="V4126" i="9"/>
  <c r="W4126" i="9" s="1"/>
  <c r="S4126" i="9"/>
  <c r="AB4123" i="9"/>
  <c r="AA4123" i="9"/>
  <c r="R4127" i="9"/>
  <c r="Y4124" i="9"/>
  <c r="Z4124" i="9" s="1"/>
  <c r="X4126" i="9" l="1"/>
  <c r="AD4123" i="9"/>
  <c r="V4127" i="9"/>
  <c r="W4127" i="9" s="1"/>
  <c r="S4127" i="9"/>
  <c r="X4127" i="9" s="1"/>
  <c r="AB4124" i="9"/>
  <c r="AA4124" i="9"/>
  <c r="Y4125" i="9"/>
  <c r="Z4125" i="9" s="1"/>
  <c r="R4128" i="9"/>
  <c r="AD4124" i="9" l="1"/>
  <c r="V4128" i="9"/>
  <c r="W4128" i="9" s="1"/>
  <c r="S4128" i="9"/>
  <c r="AB4125" i="9"/>
  <c r="AA4125" i="9"/>
  <c r="Y4126" i="9"/>
  <c r="Z4126" i="9" s="1"/>
  <c r="R4129" i="9"/>
  <c r="X4128" i="9" l="1"/>
  <c r="AD4125" i="9"/>
  <c r="V4129" i="9"/>
  <c r="W4129" i="9" s="1"/>
  <c r="S4129" i="9"/>
  <c r="AA4126" i="9"/>
  <c r="AB4126" i="9"/>
  <c r="Y4127" i="9"/>
  <c r="Z4127" i="9" s="1"/>
  <c r="R4130" i="9"/>
  <c r="X4129" i="9" l="1"/>
  <c r="AD4126" i="9"/>
  <c r="V4130" i="9"/>
  <c r="W4130" i="9" s="1"/>
  <c r="X4130" i="9" s="1"/>
  <c r="S4130" i="9"/>
  <c r="R4131" i="9"/>
  <c r="AB4127" i="9"/>
  <c r="AA4127" i="9"/>
  <c r="Y4128" i="9"/>
  <c r="Z4128" i="9" s="1"/>
  <c r="AD4127" i="9" l="1"/>
  <c r="V4131" i="9"/>
  <c r="W4131" i="9" s="1"/>
  <c r="S4131" i="9"/>
  <c r="X4131" i="9" s="1"/>
  <c r="Y4129" i="9"/>
  <c r="Z4129" i="9" s="1"/>
  <c r="R4132" i="9"/>
  <c r="AB4128" i="9"/>
  <c r="AA4128" i="9"/>
  <c r="AD4128" i="9" l="1"/>
  <c r="V4132" i="9"/>
  <c r="W4132" i="9" s="1"/>
  <c r="S4132" i="9"/>
  <c r="R4133" i="9"/>
  <c r="Y4130" i="9"/>
  <c r="Z4130" i="9" s="1"/>
  <c r="AB4129" i="9"/>
  <c r="AA4129" i="9"/>
  <c r="X4132" i="9" l="1"/>
  <c r="AD4129" i="9"/>
  <c r="V4133" i="9"/>
  <c r="W4133" i="9" s="1"/>
  <c r="S4133" i="9"/>
  <c r="R4134" i="9"/>
  <c r="AA4130" i="9"/>
  <c r="AB4130" i="9"/>
  <c r="Y4131" i="9"/>
  <c r="Z4131" i="9" s="1"/>
  <c r="X4133" i="9" l="1"/>
  <c r="AD4130" i="9"/>
  <c r="V4134" i="9"/>
  <c r="W4134" i="9" s="1"/>
  <c r="X4134" i="9" s="1"/>
  <c r="S4134" i="9"/>
  <c r="Y4132" i="9"/>
  <c r="Z4132" i="9" s="1"/>
  <c r="R4135" i="9"/>
  <c r="AB4131" i="9"/>
  <c r="AA4131" i="9"/>
  <c r="AD4131" i="9" l="1"/>
  <c r="V4135" i="9"/>
  <c r="W4135" i="9" s="1"/>
  <c r="S4135" i="9"/>
  <c r="X4135" i="9" s="1"/>
  <c r="R4136" i="9"/>
  <c r="Y4133" i="9"/>
  <c r="Z4133" i="9" s="1"/>
  <c r="AB4132" i="9"/>
  <c r="AA4132" i="9"/>
  <c r="AD4132" i="9" l="1"/>
  <c r="V4136" i="9"/>
  <c r="W4136" i="9" s="1"/>
  <c r="S4136" i="9"/>
  <c r="AB4133" i="9"/>
  <c r="AA4133" i="9"/>
  <c r="Y4134" i="9"/>
  <c r="Z4134" i="9" s="1"/>
  <c r="R4137" i="9"/>
  <c r="X4136" i="9" l="1"/>
  <c r="AD4133" i="9"/>
  <c r="V4137" i="9"/>
  <c r="W4137" i="9" s="1"/>
  <c r="S4137" i="9"/>
  <c r="AA4134" i="9"/>
  <c r="AB4134" i="9"/>
  <c r="Y4135" i="9"/>
  <c r="Z4135" i="9" s="1"/>
  <c r="R4138" i="9"/>
  <c r="X4137" i="9" l="1"/>
  <c r="AD4134" i="9"/>
  <c r="V4138" i="9"/>
  <c r="W4138" i="9" s="1"/>
  <c r="X4138" i="9" s="1"/>
  <c r="S4138" i="9"/>
  <c r="AB4135" i="9"/>
  <c r="AA4135" i="9"/>
  <c r="R4139" i="9"/>
  <c r="Y4136" i="9"/>
  <c r="Z4136" i="9" s="1"/>
  <c r="AD4135" i="9" l="1"/>
  <c r="V4139" i="9"/>
  <c r="W4139" i="9" s="1"/>
  <c r="S4139" i="9"/>
  <c r="X4139" i="9" s="1"/>
  <c r="Y4137" i="9"/>
  <c r="Z4137" i="9" s="1"/>
  <c r="R4140" i="9"/>
  <c r="AA4136" i="9"/>
  <c r="AB4136" i="9"/>
  <c r="AD4136" i="9" l="1"/>
  <c r="V4140" i="9"/>
  <c r="W4140" i="9" s="1"/>
  <c r="S4140" i="9"/>
  <c r="AB4137" i="9"/>
  <c r="AA4137" i="9"/>
  <c r="R4141" i="9"/>
  <c r="Y4138" i="9"/>
  <c r="Z4138" i="9" s="1"/>
  <c r="X4140" i="9" l="1"/>
  <c r="AD4137" i="9"/>
  <c r="V4141" i="9"/>
  <c r="W4141" i="9" s="1"/>
  <c r="S4141" i="9"/>
  <c r="X4141" i="9" s="1"/>
  <c r="R4142" i="9"/>
  <c r="AB4138" i="9"/>
  <c r="AA4138" i="9"/>
  <c r="Y4139" i="9"/>
  <c r="Z4139" i="9" s="1"/>
  <c r="AD4138" i="9" l="1"/>
  <c r="V4142" i="9"/>
  <c r="W4142" i="9" s="1"/>
  <c r="S4142" i="9"/>
  <c r="AB4139" i="9"/>
  <c r="AA4139" i="9"/>
  <c r="Y4140" i="9"/>
  <c r="Z4140" i="9" s="1"/>
  <c r="R4143" i="9"/>
  <c r="X4142" i="9" l="1"/>
  <c r="AD4139" i="9"/>
  <c r="V4143" i="9"/>
  <c r="W4143" i="9" s="1"/>
  <c r="S4143" i="9"/>
  <c r="X4143" i="9" s="1"/>
  <c r="AA4140" i="9"/>
  <c r="AB4140" i="9"/>
  <c r="R4144" i="9"/>
  <c r="Y4141" i="9"/>
  <c r="Z4141" i="9" s="1"/>
  <c r="AD4140" i="9" l="1"/>
  <c r="V4144" i="9"/>
  <c r="W4144" i="9" s="1"/>
  <c r="S4144" i="9"/>
  <c r="AB4141" i="9"/>
  <c r="AA4141" i="9"/>
  <c r="Y4142" i="9"/>
  <c r="Z4142" i="9" s="1"/>
  <c r="R4145" i="9"/>
  <c r="X4144" i="9" l="1"/>
  <c r="AD4141" i="9"/>
  <c r="V4145" i="9"/>
  <c r="W4145" i="9" s="1"/>
  <c r="S4145" i="9"/>
  <c r="R4146" i="9"/>
  <c r="Y4143" i="9"/>
  <c r="Z4143" i="9" s="1"/>
  <c r="AB4142" i="9"/>
  <c r="AA4142" i="9"/>
  <c r="X4145" i="9" l="1"/>
  <c r="AD4142" i="9"/>
  <c r="V4146" i="9"/>
  <c r="W4146" i="9" s="1"/>
  <c r="S4146" i="9"/>
  <c r="AB4143" i="9"/>
  <c r="AA4143" i="9"/>
  <c r="R4147" i="9"/>
  <c r="Y4144" i="9"/>
  <c r="Z4144" i="9" s="1"/>
  <c r="X4146" i="9" l="1"/>
  <c r="AD4143" i="9"/>
  <c r="V4147" i="9"/>
  <c r="W4147" i="9" s="1"/>
  <c r="S4147" i="9"/>
  <c r="AA4144" i="9"/>
  <c r="AB4144" i="9"/>
  <c r="R4148" i="9"/>
  <c r="Y4145" i="9"/>
  <c r="Z4145" i="9" s="1"/>
  <c r="X4147" i="9" l="1"/>
  <c r="AD4144" i="9"/>
  <c r="V4148" i="9"/>
  <c r="W4148" i="9" s="1"/>
  <c r="X4148" i="9" s="1"/>
  <c r="S4148" i="9"/>
  <c r="AB4145" i="9"/>
  <c r="AA4145" i="9"/>
  <c r="R4149" i="9"/>
  <c r="Y4146" i="9"/>
  <c r="Z4146" i="9" s="1"/>
  <c r="AD4145" i="9" l="1"/>
  <c r="V4149" i="9"/>
  <c r="W4149" i="9" s="1"/>
  <c r="S4149" i="9"/>
  <c r="AB4146" i="9"/>
  <c r="AA4146" i="9"/>
  <c r="R4150" i="9"/>
  <c r="Y4147" i="9"/>
  <c r="Z4147" i="9" s="1"/>
  <c r="X4149" i="9" l="1"/>
  <c r="AD4146" i="9"/>
  <c r="V4150" i="9"/>
  <c r="W4150" i="9" s="1"/>
  <c r="S4150" i="9"/>
  <c r="AB4147" i="9"/>
  <c r="AA4147" i="9"/>
  <c r="R4151" i="9"/>
  <c r="Y4148" i="9"/>
  <c r="Z4148" i="9" s="1"/>
  <c r="X4150" i="9" l="1"/>
  <c r="AD4147" i="9"/>
  <c r="V4151" i="9"/>
  <c r="W4151" i="9" s="1"/>
  <c r="S4151" i="9"/>
  <c r="X4151" i="9" s="1"/>
  <c r="AA4148" i="9"/>
  <c r="AB4148" i="9"/>
  <c r="R4152" i="9"/>
  <c r="Y4149" i="9"/>
  <c r="Z4149" i="9" s="1"/>
  <c r="AD4148" i="9" l="1"/>
  <c r="V4152" i="9"/>
  <c r="W4152" i="9" s="1"/>
  <c r="S4152" i="9"/>
  <c r="AB4149" i="9"/>
  <c r="AA4149" i="9"/>
  <c r="R4153" i="9"/>
  <c r="Y4150" i="9"/>
  <c r="Z4150" i="9" s="1"/>
  <c r="X4152" i="9" l="1"/>
  <c r="AD4149" i="9"/>
  <c r="V4153" i="9"/>
  <c r="W4153" i="9" s="1"/>
  <c r="S4153" i="9"/>
  <c r="X4153" i="9" s="1"/>
  <c r="AB4150" i="9"/>
  <c r="AA4150" i="9"/>
  <c r="R4154" i="9"/>
  <c r="Y4151" i="9"/>
  <c r="Z4151" i="9" s="1"/>
  <c r="AD4150" i="9" l="1"/>
  <c r="V4154" i="9"/>
  <c r="W4154" i="9" s="1"/>
  <c r="X4154" i="9" s="1"/>
  <c r="S4154" i="9"/>
  <c r="AB4151" i="9"/>
  <c r="AA4151" i="9"/>
  <c r="Y4152" i="9"/>
  <c r="Z4152" i="9" s="1"/>
  <c r="R4155" i="9"/>
  <c r="AD4151" i="9" l="1"/>
  <c r="V4155" i="9"/>
  <c r="W4155" i="9" s="1"/>
  <c r="S4155" i="9"/>
  <c r="AA4152" i="9"/>
  <c r="AB4152" i="9"/>
  <c r="Y4153" i="9"/>
  <c r="Z4153" i="9" s="1"/>
  <c r="R4156" i="9"/>
  <c r="X4155" i="9" l="1"/>
  <c r="AD4152" i="9"/>
  <c r="V4156" i="9"/>
  <c r="W4156" i="9" s="1"/>
  <c r="X4156" i="9" s="1"/>
  <c r="S4156" i="9"/>
  <c r="AB4153" i="9"/>
  <c r="AA4153" i="9"/>
  <c r="R4157" i="9"/>
  <c r="Y4154" i="9"/>
  <c r="Z4154" i="9" s="1"/>
  <c r="AD4153" i="9" l="1"/>
  <c r="V4157" i="9"/>
  <c r="W4157" i="9" s="1"/>
  <c r="S4157" i="9"/>
  <c r="X4157" i="9" s="1"/>
  <c r="AB4154" i="9"/>
  <c r="AA4154" i="9"/>
  <c r="R4158" i="9"/>
  <c r="Y4155" i="9"/>
  <c r="Z4155" i="9" s="1"/>
  <c r="AD4154" i="9" l="1"/>
  <c r="V4158" i="9"/>
  <c r="W4158" i="9" s="1"/>
  <c r="S4158" i="9"/>
  <c r="AB4155" i="9"/>
  <c r="AA4155" i="9"/>
  <c r="R4159" i="9"/>
  <c r="Y4156" i="9"/>
  <c r="Z4156" i="9" s="1"/>
  <c r="X4158" i="9" l="1"/>
  <c r="AD4155" i="9"/>
  <c r="V4159" i="9"/>
  <c r="W4159" i="9" s="1"/>
  <c r="S4159" i="9"/>
  <c r="AA4156" i="9"/>
  <c r="AB4156" i="9"/>
  <c r="R4160" i="9"/>
  <c r="Y4157" i="9"/>
  <c r="Z4157" i="9" s="1"/>
  <c r="X4159" i="9" l="1"/>
  <c r="AD4156" i="9"/>
  <c r="V4160" i="9"/>
  <c r="W4160" i="9" s="1"/>
  <c r="X4160" i="9" s="1"/>
  <c r="S4160" i="9"/>
  <c r="AB4157" i="9"/>
  <c r="AA4157" i="9"/>
  <c r="R4161" i="9"/>
  <c r="Y4158" i="9"/>
  <c r="Z4158" i="9" s="1"/>
  <c r="AD4157" i="9" l="1"/>
  <c r="V4161" i="9"/>
  <c r="W4161" i="9" s="1"/>
  <c r="S4161" i="9"/>
  <c r="AB4158" i="9"/>
  <c r="AA4158" i="9"/>
  <c r="R4162" i="9"/>
  <c r="Y4159" i="9"/>
  <c r="Z4159" i="9" s="1"/>
  <c r="X4161" i="9" l="1"/>
  <c r="AD4158" i="9"/>
  <c r="V4162" i="9"/>
  <c r="W4162" i="9" s="1"/>
  <c r="S4162" i="9"/>
  <c r="AB4159" i="9"/>
  <c r="AA4159" i="9"/>
  <c r="R4163" i="9"/>
  <c r="Y4160" i="9"/>
  <c r="Z4160" i="9" s="1"/>
  <c r="X4162" i="9" l="1"/>
  <c r="AD4159" i="9"/>
  <c r="V4163" i="9"/>
  <c r="W4163" i="9" s="1"/>
  <c r="S4163" i="9"/>
  <c r="X4163" i="9" s="1"/>
  <c r="AA4160" i="9"/>
  <c r="AB4160" i="9"/>
  <c r="R4164" i="9"/>
  <c r="Y4161" i="9"/>
  <c r="Z4161" i="9" s="1"/>
  <c r="AD4160" i="9" l="1"/>
  <c r="V4164" i="9"/>
  <c r="W4164" i="9" s="1"/>
  <c r="S4164" i="9"/>
  <c r="R4165" i="9"/>
  <c r="AB4161" i="9"/>
  <c r="AA4161" i="9"/>
  <c r="Y4162" i="9"/>
  <c r="Z4162" i="9" s="1"/>
  <c r="X4164" i="9" l="1"/>
  <c r="AD4161" i="9"/>
  <c r="V4165" i="9"/>
  <c r="W4165" i="9" s="1"/>
  <c r="S4165" i="9"/>
  <c r="X4165" i="9" s="1"/>
  <c r="AB4162" i="9"/>
  <c r="AA4162" i="9"/>
  <c r="R4166" i="9"/>
  <c r="Y4163" i="9"/>
  <c r="Z4163" i="9" s="1"/>
  <c r="AD4162" i="9" l="1"/>
  <c r="V4166" i="9"/>
  <c r="W4166" i="9" s="1"/>
  <c r="S4166" i="9"/>
  <c r="AB4163" i="9"/>
  <c r="AA4163" i="9"/>
  <c r="R4167" i="9"/>
  <c r="Y4164" i="9"/>
  <c r="Z4164" i="9" s="1"/>
  <c r="X4166" i="9" l="1"/>
  <c r="AD4163" i="9"/>
  <c r="V4167" i="9"/>
  <c r="W4167" i="9" s="1"/>
  <c r="S4167" i="9"/>
  <c r="R4168" i="9"/>
  <c r="AB4164" i="9"/>
  <c r="AA4164" i="9"/>
  <c r="Y4165" i="9"/>
  <c r="Z4165" i="9" s="1"/>
  <c r="X4167" i="9" l="1"/>
  <c r="AD4164" i="9"/>
  <c r="V4168" i="9"/>
  <c r="W4168" i="9" s="1"/>
  <c r="X4168" i="9" s="1"/>
  <c r="S4168" i="9"/>
  <c r="AB4165" i="9"/>
  <c r="AA4165" i="9"/>
  <c r="R4169" i="9"/>
  <c r="Y4166" i="9"/>
  <c r="Z4166" i="9" s="1"/>
  <c r="AD4165" i="9" l="1"/>
  <c r="V4169" i="9"/>
  <c r="W4169" i="9" s="1"/>
  <c r="S4169" i="9"/>
  <c r="X4169" i="9" s="1"/>
  <c r="AB4166" i="9"/>
  <c r="AA4166" i="9"/>
  <c r="R4170" i="9"/>
  <c r="Y4167" i="9"/>
  <c r="Z4167" i="9" s="1"/>
  <c r="AD4166" i="9" l="1"/>
  <c r="S4170" i="9"/>
  <c r="V4170" i="9"/>
  <c r="W4170" i="9" s="1"/>
  <c r="X4170" i="9" s="1"/>
  <c r="AB4167" i="9"/>
  <c r="AA4167" i="9"/>
  <c r="Y4168" i="9"/>
  <c r="Z4168" i="9" s="1"/>
  <c r="R4171" i="9"/>
  <c r="AD4167" i="9" l="1"/>
  <c r="V4171" i="9"/>
  <c r="W4171" i="9" s="1"/>
  <c r="S4171" i="9"/>
  <c r="AB4168" i="9"/>
  <c r="AA4168" i="9"/>
  <c r="Y4169" i="9"/>
  <c r="Z4169" i="9" s="1"/>
  <c r="R4172" i="9"/>
  <c r="X4171" i="9" l="1"/>
  <c r="AD4168" i="9"/>
  <c r="V4172" i="9"/>
  <c r="W4172" i="9" s="1"/>
  <c r="S4172" i="9"/>
  <c r="AB4169" i="9"/>
  <c r="AA4169" i="9"/>
  <c r="Y4170" i="9"/>
  <c r="Z4170" i="9" s="1"/>
  <c r="R4173" i="9"/>
  <c r="X4172" i="9" l="1"/>
  <c r="AD4169" i="9"/>
  <c r="V4173" i="9"/>
  <c r="W4173" i="9" s="1"/>
  <c r="S4173" i="9"/>
  <c r="X4173" i="9" s="1"/>
  <c r="R4174" i="9"/>
  <c r="AA4170" i="9"/>
  <c r="AB4170" i="9"/>
  <c r="Y4171" i="9"/>
  <c r="Z4171" i="9" s="1"/>
  <c r="AD4170" i="9" l="1"/>
  <c r="V4174" i="9"/>
  <c r="W4174" i="9" s="1"/>
  <c r="S4174" i="9"/>
  <c r="AB4171" i="9"/>
  <c r="AA4171" i="9"/>
  <c r="Y4172" i="9"/>
  <c r="Z4172" i="9" s="1"/>
  <c r="R4175" i="9"/>
  <c r="X4174" i="9" l="1"/>
  <c r="AD4171" i="9"/>
  <c r="V4175" i="9"/>
  <c r="W4175" i="9" s="1"/>
  <c r="S4175" i="9"/>
  <c r="X4175" i="9" s="1"/>
  <c r="AB4172" i="9"/>
  <c r="AA4172" i="9"/>
  <c r="Y4173" i="9"/>
  <c r="Z4173" i="9" s="1"/>
  <c r="R4176" i="9"/>
  <c r="AD4172" i="9" l="1"/>
  <c r="V4176" i="9"/>
  <c r="W4176" i="9" s="1"/>
  <c r="S4176" i="9"/>
  <c r="R4177" i="9"/>
  <c r="AB4173" i="9"/>
  <c r="AA4173" i="9"/>
  <c r="Y4174" i="9"/>
  <c r="Z4174" i="9" s="1"/>
  <c r="X4176" i="9" l="1"/>
  <c r="AD4173" i="9"/>
  <c r="V4177" i="9"/>
  <c r="W4177" i="9" s="1"/>
  <c r="S4177" i="9"/>
  <c r="R4178" i="9"/>
  <c r="AA4174" i="9"/>
  <c r="AB4174" i="9"/>
  <c r="Y4175" i="9"/>
  <c r="Z4175" i="9" s="1"/>
  <c r="X4177" i="9" l="1"/>
  <c r="AD4174" i="9"/>
  <c r="V4178" i="9"/>
  <c r="W4178" i="9" s="1"/>
  <c r="S4178" i="9"/>
  <c r="AB4175" i="9"/>
  <c r="AA4175" i="9"/>
  <c r="Y4176" i="9"/>
  <c r="Z4176" i="9" s="1"/>
  <c r="R4179" i="9"/>
  <c r="X4178" i="9" l="1"/>
  <c r="AD4175" i="9"/>
  <c r="V4179" i="9"/>
  <c r="W4179" i="9" s="1"/>
  <c r="S4179" i="9"/>
  <c r="Y4177" i="9"/>
  <c r="Z4177" i="9" s="1"/>
  <c r="R4180" i="9"/>
  <c r="AB4176" i="9"/>
  <c r="AA4176" i="9"/>
  <c r="X4179" i="9" l="1"/>
  <c r="AD4176" i="9"/>
  <c r="V4180" i="9"/>
  <c r="W4180" i="9" s="1"/>
  <c r="X4180" i="9" s="1"/>
  <c r="S4180" i="9"/>
  <c r="AB4177" i="9"/>
  <c r="AA4177" i="9"/>
  <c r="Y4178" i="9"/>
  <c r="Z4178" i="9" s="1"/>
  <c r="R4181" i="9"/>
  <c r="AD4177" i="9" l="1"/>
  <c r="V4181" i="9"/>
  <c r="W4181" i="9" s="1"/>
  <c r="S4181" i="9"/>
  <c r="X4181" i="9" s="1"/>
  <c r="AB4178" i="9"/>
  <c r="AA4178" i="9"/>
  <c r="Y4179" i="9"/>
  <c r="Z4179" i="9" s="1"/>
  <c r="R4182" i="9"/>
  <c r="AD4178" i="9" l="1"/>
  <c r="V4182" i="9"/>
  <c r="W4182" i="9" s="1"/>
  <c r="S4182" i="9"/>
  <c r="AB4179" i="9"/>
  <c r="AA4179" i="9"/>
  <c r="Y4180" i="9"/>
  <c r="Z4180" i="9" s="1"/>
  <c r="R4183" i="9"/>
  <c r="X4182" i="9" l="1"/>
  <c r="AD4179" i="9"/>
  <c r="V4183" i="9"/>
  <c r="W4183" i="9" s="1"/>
  <c r="S4183" i="9"/>
  <c r="R4184" i="9"/>
  <c r="AB4180" i="9"/>
  <c r="AA4180" i="9"/>
  <c r="Y4181" i="9"/>
  <c r="Z4181" i="9" s="1"/>
  <c r="X4183" i="9" l="1"/>
  <c r="AD4180" i="9"/>
  <c r="V4184" i="9"/>
  <c r="W4184" i="9" s="1"/>
  <c r="X4184" i="9" s="1"/>
  <c r="S4184" i="9"/>
  <c r="Y4182" i="9"/>
  <c r="Z4182" i="9" s="1"/>
  <c r="R4185" i="9"/>
  <c r="AB4181" i="9"/>
  <c r="AA4181" i="9"/>
  <c r="AD4181" i="9" l="1"/>
  <c r="V4185" i="9"/>
  <c r="W4185" i="9" s="1"/>
  <c r="S4185" i="9"/>
  <c r="AA4182" i="9"/>
  <c r="AB4182" i="9"/>
  <c r="R4186" i="9"/>
  <c r="Y4183" i="9"/>
  <c r="Z4183" i="9" s="1"/>
  <c r="X4185" i="9" l="1"/>
  <c r="AD4182" i="9"/>
  <c r="V4186" i="9"/>
  <c r="W4186" i="9" s="1"/>
  <c r="S4186" i="9"/>
  <c r="Y4184" i="9"/>
  <c r="Z4184" i="9" s="1"/>
  <c r="R4187" i="9"/>
  <c r="AB4183" i="9"/>
  <c r="AA4183" i="9"/>
  <c r="X4186" i="9" l="1"/>
  <c r="AD4183" i="9"/>
  <c r="V4187" i="9"/>
  <c r="W4187" i="9" s="1"/>
  <c r="S4187" i="9"/>
  <c r="X4187" i="9" s="1"/>
  <c r="AB4184" i="9"/>
  <c r="AA4184" i="9"/>
  <c r="R4188" i="9"/>
  <c r="Y4185" i="9"/>
  <c r="Z4185" i="9" s="1"/>
  <c r="AD4184" i="9" l="1"/>
  <c r="V4188" i="9"/>
  <c r="W4188" i="9" s="1"/>
  <c r="S4188" i="9"/>
  <c r="AB4185" i="9"/>
  <c r="AA4185" i="9"/>
  <c r="R4189" i="9"/>
  <c r="Y4186" i="9"/>
  <c r="Z4186" i="9" s="1"/>
  <c r="X4188" i="9" l="1"/>
  <c r="AD4185" i="9"/>
  <c r="V4189" i="9"/>
  <c r="W4189" i="9" s="1"/>
  <c r="S4189" i="9"/>
  <c r="Y4187" i="9"/>
  <c r="Z4187" i="9" s="1"/>
  <c r="AB4186" i="9"/>
  <c r="AA4186" i="9"/>
  <c r="R4190" i="9"/>
  <c r="X4189" i="9" l="1"/>
  <c r="AD4186" i="9"/>
  <c r="V4190" i="9"/>
  <c r="W4190" i="9" s="1"/>
  <c r="X4190" i="9" s="1"/>
  <c r="S4190" i="9"/>
  <c r="AB4187" i="9"/>
  <c r="AA4187" i="9"/>
  <c r="Y4188" i="9"/>
  <c r="Z4188" i="9" s="1"/>
  <c r="R4191" i="9"/>
  <c r="AD4187" i="9" l="1"/>
  <c r="V4191" i="9"/>
  <c r="W4191" i="9" s="1"/>
  <c r="S4191" i="9"/>
  <c r="AB4188" i="9"/>
  <c r="AA4188" i="9"/>
  <c r="R4192" i="9"/>
  <c r="Y4189" i="9"/>
  <c r="Z4189" i="9" s="1"/>
  <c r="X4191" i="9" l="1"/>
  <c r="AD4188" i="9"/>
  <c r="V4192" i="9"/>
  <c r="W4192" i="9" s="1"/>
  <c r="X4192" i="9" s="1"/>
  <c r="S4192" i="9"/>
  <c r="R4193" i="9"/>
  <c r="Y4190" i="9"/>
  <c r="Z4190" i="9" s="1"/>
  <c r="AB4189" i="9"/>
  <c r="AA4189" i="9"/>
  <c r="AD4189" i="9" l="1"/>
  <c r="V4193" i="9"/>
  <c r="W4193" i="9" s="1"/>
  <c r="S4193" i="9"/>
  <c r="AB4190" i="9"/>
  <c r="AA4190" i="9"/>
  <c r="R4194" i="9"/>
  <c r="Y4191" i="9"/>
  <c r="Z4191" i="9" s="1"/>
  <c r="X4193" i="9" l="1"/>
  <c r="AD4190" i="9"/>
  <c r="V4194" i="9"/>
  <c r="W4194" i="9" s="1"/>
  <c r="S4194" i="9"/>
  <c r="AB4191" i="9"/>
  <c r="AA4191" i="9"/>
  <c r="R4195" i="9"/>
  <c r="Y4192" i="9"/>
  <c r="Z4192" i="9" s="1"/>
  <c r="X4194" i="9" l="1"/>
  <c r="AD4191" i="9"/>
  <c r="V4195" i="9"/>
  <c r="W4195" i="9" s="1"/>
  <c r="S4195" i="9"/>
  <c r="AB4192" i="9"/>
  <c r="AA4192" i="9"/>
  <c r="R4196" i="9"/>
  <c r="Y4193" i="9"/>
  <c r="Z4193" i="9" s="1"/>
  <c r="X4195" i="9" l="1"/>
  <c r="AD4192" i="9"/>
  <c r="V4196" i="9"/>
  <c r="W4196" i="9" s="1"/>
  <c r="X4196" i="9" s="1"/>
  <c r="S4196" i="9"/>
  <c r="R4197" i="9"/>
  <c r="AB4193" i="9"/>
  <c r="AA4193" i="9"/>
  <c r="Y4194" i="9"/>
  <c r="Z4194" i="9" s="1"/>
  <c r="AD4193" i="9" l="1"/>
  <c r="V4197" i="9"/>
  <c r="W4197" i="9" s="1"/>
  <c r="S4197" i="9"/>
  <c r="X4197" i="9" s="1"/>
  <c r="R4198" i="9"/>
  <c r="AB4194" i="9"/>
  <c r="AA4194" i="9"/>
  <c r="Y4195" i="9"/>
  <c r="Z4195" i="9" s="1"/>
  <c r="AD4194" i="9" l="1"/>
  <c r="V4198" i="9"/>
  <c r="W4198" i="9" s="1"/>
  <c r="S4198" i="9"/>
  <c r="AB4195" i="9"/>
  <c r="AA4195" i="9"/>
  <c r="Y4196" i="9"/>
  <c r="Z4196" i="9" s="1"/>
  <c r="R4199" i="9"/>
  <c r="X4198" i="9" l="1"/>
  <c r="AD4195" i="9"/>
  <c r="V4199" i="9"/>
  <c r="W4199" i="9" s="1"/>
  <c r="S4199" i="9"/>
  <c r="R4200" i="9"/>
  <c r="AB4196" i="9"/>
  <c r="AA4196" i="9"/>
  <c r="Y4197" i="9"/>
  <c r="Z4197" i="9" s="1"/>
  <c r="X4199" i="9" l="1"/>
  <c r="AD4196" i="9"/>
  <c r="V4200" i="9"/>
  <c r="W4200" i="9" s="1"/>
  <c r="S4200" i="9"/>
  <c r="AB4197" i="9"/>
  <c r="AA4197" i="9"/>
  <c r="Y4198" i="9"/>
  <c r="Z4198" i="9" s="1"/>
  <c r="R4201" i="9"/>
  <c r="X4200" i="9" l="1"/>
  <c r="AD4197" i="9"/>
  <c r="V4201" i="9"/>
  <c r="W4201" i="9" s="1"/>
  <c r="S4201" i="9"/>
  <c r="X4201" i="9" s="1"/>
  <c r="AB4198" i="9"/>
  <c r="AA4198" i="9"/>
  <c r="R4202" i="9"/>
  <c r="Y4199" i="9"/>
  <c r="Z4199" i="9" s="1"/>
  <c r="AD4198" i="9" l="1"/>
  <c r="V4202" i="9"/>
  <c r="W4202" i="9" s="1"/>
  <c r="S4202" i="9"/>
  <c r="AB4199" i="9"/>
  <c r="AA4199" i="9"/>
  <c r="R4203" i="9"/>
  <c r="Y4200" i="9"/>
  <c r="Z4200" i="9" s="1"/>
  <c r="X4202" i="9" l="1"/>
  <c r="AD4199" i="9"/>
  <c r="V4203" i="9"/>
  <c r="W4203" i="9" s="1"/>
  <c r="S4203" i="9"/>
  <c r="AA4200" i="9"/>
  <c r="AB4200" i="9"/>
  <c r="R4204" i="9"/>
  <c r="Y4201" i="9"/>
  <c r="Z4201" i="9" s="1"/>
  <c r="X4203" i="9" l="1"/>
  <c r="AD4200" i="9"/>
  <c r="V4204" i="9"/>
  <c r="W4204" i="9" s="1"/>
  <c r="X4204" i="9" s="1"/>
  <c r="S4204" i="9"/>
  <c r="R4205" i="9"/>
  <c r="AB4201" i="9"/>
  <c r="AA4201" i="9"/>
  <c r="Y4202" i="9"/>
  <c r="Z4202" i="9" s="1"/>
  <c r="AD4201" i="9" l="1"/>
  <c r="V4205" i="9"/>
  <c r="W4205" i="9" s="1"/>
  <c r="S4205" i="9"/>
  <c r="X4205" i="9" s="1"/>
  <c r="AB4202" i="9"/>
  <c r="AA4202" i="9"/>
  <c r="R4206" i="9"/>
  <c r="Y4203" i="9"/>
  <c r="Z4203" i="9" s="1"/>
  <c r="AD4202" i="9" l="1"/>
  <c r="V4206" i="9"/>
  <c r="W4206" i="9" s="1"/>
  <c r="S4206" i="9"/>
  <c r="AB4203" i="9"/>
  <c r="AA4203" i="9"/>
  <c r="Y4204" i="9"/>
  <c r="Z4204" i="9" s="1"/>
  <c r="R4207" i="9"/>
  <c r="X4206" i="9" l="1"/>
  <c r="AD4203" i="9"/>
  <c r="V4207" i="9"/>
  <c r="W4207" i="9" s="1"/>
  <c r="S4207" i="9"/>
  <c r="AA4204" i="9"/>
  <c r="AB4204" i="9"/>
  <c r="R4208" i="9"/>
  <c r="Y4205" i="9"/>
  <c r="Z4205" i="9" s="1"/>
  <c r="X4207" i="9" l="1"/>
  <c r="AD4204" i="9"/>
  <c r="V4208" i="9"/>
  <c r="W4208" i="9" s="1"/>
  <c r="X4208" i="9" s="1"/>
  <c r="S4208" i="9"/>
  <c r="AB4205" i="9"/>
  <c r="AA4205" i="9"/>
  <c r="R4209" i="9"/>
  <c r="Y4206" i="9"/>
  <c r="Z4206" i="9" s="1"/>
  <c r="AD4205" i="9" l="1"/>
  <c r="V4209" i="9"/>
  <c r="W4209" i="9" s="1"/>
  <c r="S4209" i="9"/>
  <c r="X4209" i="9" s="1"/>
  <c r="AB4206" i="9"/>
  <c r="AA4206" i="9"/>
  <c r="R4210" i="9"/>
  <c r="Y4207" i="9"/>
  <c r="Z4207" i="9" s="1"/>
  <c r="AD4206" i="9" l="1"/>
  <c r="V4210" i="9"/>
  <c r="W4210" i="9" s="1"/>
  <c r="S4210" i="9"/>
  <c r="AB4207" i="9"/>
  <c r="AA4207" i="9"/>
  <c r="Y4208" i="9"/>
  <c r="Z4208" i="9" s="1"/>
  <c r="R4211" i="9"/>
  <c r="X4210" i="9" l="1"/>
  <c r="AD4207" i="9"/>
  <c r="V4211" i="9"/>
  <c r="W4211" i="9" s="1"/>
  <c r="S4211" i="9"/>
  <c r="X4211" i="9" s="1"/>
  <c r="AA4208" i="9"/>
  <c r="AB4208" i="9"/>
  <c r="R4212" i="9"/>
  <c r="Y4209" i="9"/>
  <c r="Z4209" i="9" s="1"/>
  <c r="AD4208" i="9" l="1"/>
  <c r="V4212" i="9"/>
  <c r="W4212" i="9" s="1"/>
  <c r="X4212" i="9" s="1"/>
  <c r="S4212" i="9"/>
  <c r="AB4209" i="9"/>
  <c r="AA4209" i="9"/>
  <c r="R4213" i="9"/>
  <c r="Y4210" i="9"/>
  <c r="Z4210" i="9" s="1"/>
  <c r="AD4209" i="9" l="1"/>
  <c r="V4213" i="9"/>
  <c r="W4213" i="9" s="1"/>
  <c r="S4213" i="9"/>
  <c r="AA4210" i="9"/>
  <c r="AB4210" i="9"/>
  <c r="R4214" i="9"/>
  <c r="Y4211" i="9"/>
  <c r="Z4211" i="9" s="1"/>
  <c r="X4213" i="9" l="1"/>
  <c r="AD4210" i="9"/>
  <c r="V4214" i="9"/>
  <c r="W4214" i="9" s="1"/>
  <c r="S4214" i="9"/>
  <c r="AB4211" i="9"/>
  <c r="AA4211" i="9"/>
  <c r="R4215" i="9"/>
  <c r="Y4212" i="9"/>
  <c r="Z4212" i="9" s="1"/>
  <c r="X4214" i="9" l="1"/>
  <c r="AD4211" i="9"/>
  <c r="V4215" i="9"/>
  <c r="W4215" i="9" s="1"/>
  <c r="S4215" i="9"/>
  <c r="AB4212" i="9"/>
  <c r="AA4212" i="9"/>
  <c r="R4216" i="9"/>
  <c r="Y4213" i="9"/>
  <c r="Z4213" i="9" s="1"/>
  <c r="X4215" i="9" l="1"/>
  <c r="AD4212" i="9"/>
  <c r="V4216" i="9"/>
  <c r="W4216" i="9" s="1"/>
  <c r="X4216" i="9" s="1"/>
  <c r="S4216" i="9"/>
  <c r="AB4213" i="9"/>
  <c r="AA4213" i="9"/>
  <c r="Y4214" i="9"/>
  <c r="Z4214" i="9" s="1"/>
  <c r="R4217" i="9"/>
  <c r="AD4213" i="9" l="1"/>
  <c r="V4217" i="9"/>
  <c r="W4217" i="9" s="1"/>
  <c r="S4217" i="9"/>
  <c r="AB4214" i="9"/>
  <c r="AA4214" i="9"/>
  <c r="R4218" i="9"/>
  <c r="Y4215" i="9"/>
  <c r="Z4215" i="9" s="1"/>
  <c r="X4217" i="9" l="1"/>
  <c r="AD4214" i="9"/>
  <c r="V4218" i="9"/>
  <c r="W4218" i="9" s="1"/>
  <c r="S4218" i="9"/>
  <c r="AB4215" i="9"/>
  <c r="AA4215" i="9"/>
  <c r="R4219" i="9"/>
  <c r="Y4216" i="9"/>
  <c r="Z4216" i="9" s="1"/>
  <c r="X4218" i="9" l="1"/>
  <c r="AD4215" i="9"/>
  <c r="V4219" i="9"/>
  <c r="W4219" i="9" s="1"/>
  <c r="S4219" i="9"/>
  <c r="X4219" i="9" s="1"/>
  <c r="AB4216" i="9"/>
  <c r="AA4216" i="9"/>
  <c r="R4220" i="9"/>
  <c r="Y4217" i="9"/>
  <c r="Z4217" i="9" s="1"/>
  <c r="AD4216" i="9" l="1"/>
  <c r="V4220" i="9"/>
  <c r="W4220" i="9" s="1"/>
  <c r="S4220" i="9"/>
  <c r="AB4217" i="9"/>
  <c r="AA4217" i="9"/>
  <c r="R4221" i="9"/>
  <c r="Y4218" i="9"/>
  <c r="Z4218" i="9" s="1"/>
  <c r="X4220" i="9" l="1"/>
  <c r="AD4217" i="9"/>
  <c r="V4221" i="9"/>
  <c r="W4221" i="9" s="1"/>
  <c r="S4221" i="9"/>
  <c r="AB4218" i="9"/>
  <c r="AA4218" i="9"/>
  <c r="R4222" i="9"/>
  <c r="Y4219" i="9"/>
  <c r="Z4219" i="9" s="1"/>
  <c r="X4221" i="9" l="1"/>
  <c r="AD4218" i="9"/>
  <c r="V4222" i="9"/>
  <c r="W4222" i="9" s="1"/>
  <c r="S4222" i="9"/>
  <c r="AB4219" i="9"/>
  <c r="AA4219" i="9"/>
  <c r="R4223" i="9"/>
  <c r="Y4220" i="9"/>
  <c r="Z4220" i="9" s="1"/>
  <c r="X4222" i="9" l="1"/>
  <c r="AD4219" i="9"/>
  <c r="V4223" i="9"/>
  <c r="W4223" i="9" s="1"/>
  <c r="S4223" i="9"/>
  <c r="AB4220" i="9"/>
  <c r="AA4220" i="9"/>
  <c r="R4224" i="9"/>
  <c r="Y4221" i="9"/>
  <c r="Z4221" i="9" s="1"/>
  <c r="X4223" i="9" l="1"/>
  <c r="AD4220" i="9"/>
  <c r="V4224" i="9"/>
  <c r="W4224" i="9" s="1"/>
  <c r="S4224" i="9"/>
  <c r="Y4222" i="9"/>
  <c r="Z4222" i="9" s="1"/>
  <c r="AB4221" i="9"/>
  <c r="AA4221" i="9"/>
  <c r="R4225" i="9"/>
  <c r="X4224" i="9" l="1"/>
  <c r="AD4221" i="9"/>
  <c r="V4225" i="9"/>
  <c r="W4225" i="9" s="1"/>
  <c r="S4225" i="9"/>
  <c r="AB4222" i="9"/>
  <c r="AA4222" i="9"/>
  <c r="Y4223" i="9"/>
  <c r="Z4223" i="9" s="1"/>
  <c r="R4226" i="9"/>
  <c r="X4225" i="9" l="1"/>
  <c r="AD4222" i="9"/>
  <c r="V4226" i="9"/>
  <c r="W4226" i="9" s="1"/>
  <c r="S4226" i="9"/>
  <c r="AB4223" i="9"/>
  <c r="AA4223" i="9"/>
  <c r="R4227" i="9"/>
  <c r="Y4224" i="9"/>
  <c r="Z4224" i="9" s="1"/>
  <c r="X4226" i="9" l="1"/>
  <c r="AD4223" i="9"/>
  <c r="S4227" i="9"/>
  <c r="V4227" i="9"/>
  <c r="W4227" i="9" s="1"/>
  <c r="X4227" i="9" s="1"/>
  <c r="AB4224" i="9"/>
  <c r="AA4224" i="9"/>
  <c r="R4228" i="9"/>
  <c r="Y4225" i="9"/>
  <c r="Z4225" i="9" s="1"/>
  <c r="AD4224" i="9" l="1"/>
  <c r="V4228" i="9"/>
  <c r="W4228" i="9" s="1"/>
  <c r="S4228" i="9"/>
  <c r="AB4225" i="9"/>
  <c r="AA4225" i="9"/>
  <c r="R4229" i="9"/>
  <c r="Y4226" i="9"/>
  <c r="Z4226" i="9" s="1"/>
  <c r="X4228" i="9" l="1"/>
  <c r="AD4225" i="9"/>
  <c r="V4229" i="9"/>
  <c r="W4229" i="9" s="1"/>
  <c r="S4229" i="9"/>
  <c r="X4229" i="9" s="1"/>
  <c r="AB4226" i="9"/>
  <c r="AA4226" i="9"/>
  <c r="Y4227" i="9"/>
  <c r="Z4227" i="9" s="1"/>
  <c r="R4230" i="9"/>
  <c r="AD4226" i="9" l="1"/>
  <c r="V4230" i="9"/>
  <c r="W4230" i="9" s="1"/>
  <c r="S4230" i="9"/>
  <c r="AB4227" i="9"/>
  <c r="AA4227" i="9"/>
  <c r="R4231" i="9"/>
  <c r="Y4228" i="9"/>
  <c r="Z4228" i="9" s="1"/>
  <c r="X4230" i="9" l="1"/>
  <c r="AD4227" i="9"/>
  <c r="V4231" i="9"/>
  <c r="W4231" i="9" s="1"/>
  <c r="S4231" i="9"/>
  <c r="X4231" i="9" s="1"/>
  <c r="AB4228" i="9"/>
  <c r="AA4228" i="9"/>
  <c r="R4232" i="9"/>
  <c r="Y4229" i="9"/>
  <c r="Z4229" i="9" s="1"/>
  <c r="AD4228" i="9" l="1"/>
  <c r="V4232" i="9"/>
  <c r="W4232" i="9" s="1"/>
  <c r="S4232" i="9"/>
  <c r="AB4229" i="9"/>
  <c r="AA4229" i="9"/>
  <c r="Y4230" i="9"/>
  <c r="Z4230" i="9" s="1"/>
  <c r="R4233" i="9"/>
  <c r="X4232" i="9" l="1"/>
  <c r="AD4229" i="9"/>
  <c r="V4233" i="9"/>
  <c r="W4233" i="9" s="1"/>
  <c r="S4233" i="9"/>
  <c r="X4233" i="9" s="1"/>
  <c r="Y4231" i="9"/>
  <c r="Z4231" i="9" s="1"/>
  <c r="R4234" i="9"/>
  <c r="AB4230" i="9"/>
  <c r="AA4230" i="9"/>
  <c r="AD4230" i="9" l="1"/>
  <c r="V4234" i="9"/>
  <c r="W4234" i="9" s="1"/>
  <c r="S4234" i="9"/>
  <c r="AB4231" i="9"/>
  <c r="AA4231" i="9"/>
  <c r="R4235" i="9"/>
  <c r="Y4232" i="9"/>
  <c r="Z4232" i="9" s="1"/>
  <c r="X4234" i="9" l="1"/>
  <c r="AD4231" i="9"/>
  <c r="V4235" i="9"/>
  <c r="W4235" i="9" s="1"/>
  <c r="S4235" i="9"/>
  <c r="X4235" i="9" s="1"/>
  <c r="AA4232" i="9"/>
  <c r="AB4232" i="9"/>
  <c r="Y4233" i="9"/>
  <c r="Z4233" i="9" s="1"/>
  <c r="R4236" i="9"/>
  <c r="AD4232" i="9" l="1"/>
  <c r="V4236" i="9"/>
  <c r="W4236" i="9" s="1"/>
  <c r="X4236" i="9" s="1"/>
  <c r="S4236" i="9"/>
  <c r="AB4233" i="9"/>
  <c r="AA4233" i="9"/>
  <c r="R4237" i="9"/>
  <c r="Y4234" i="9"/>
  <c r="Z4234" i="9" s="1"/>
  <c r="AD4233" i="9" l="1"/>
  <c r="V4237" i="9"/>
  <c r="W4237" i="9" s="1"/>
  <c r="S4237" i="9"/>
  <c r="AB4234" i="9"/>
  <c r="AA4234" i="9"/>
  <c r="R4238" i="9"/>
  <c r="Y4235" i="9"/>
  <c r="Z4235" i="9" s="1"/>
  <c r="X4237" i="9" l="1"/>
  <c r="AD4234" i="9"/>
  <c r="V4238" i="9"/>
  <c r="W4238" i="9" s="1"/>
  <c r="S4238" i="9"/>
  <c r="Y4236" i="9"/>
  <c r="Z4236" i="9" s="1"/>
  <c r="R4239" i="9"/>
  <c r="AB4235" i="9"/>
  <c r="AA4235" i="9"/>
  <c r="X4238" i="9" l="1"/>
  <c r="AD4235" i="9"/>
  <c r="V4239" i="9"/>
  <c r="W4239" i="9" s="1"/>
  <c r="S4239" i="9"/>
  <c r="X4239" i="9" s="1"/>
  <c r="AA4236" i="9"/>
  <c r="AB4236" i="9"/>
  <c r="Y4237" i="9"/>
  <c r="Z4237" i="9" s="1"/>
  <c r="R4240" i="9"/>
  <c r="AD4236" i="9" l="1"/>
  <c r="V4240" i="9"/>
  <c r="W4240" i="9" s="1"/>
  <c r="X4240" i="9" s="1"/>
  <c r="S4240" i="9"/>
  <c r="R4241" i="9"/>
  <c r="Y4238" i="9"/>
  <c r="Z4238" i="9" s="1"/>
  <c r="AB4237" i="9"/>
  <c r="AA4237" i="9"/>
  <c r="AD4237" i="9" l="1"/>
  <c r="V4241" i="9"/>
  <c r="W4241" i="9" s="1"/>
  <c r="S4241" i="9"/>
  <c r="X4241" i="9" s="1"/>
  <c r="AB4238" i="9"/>
  <c r="AA4238" i="9"/>
  <c r="R4242" i="9"/>
  <c r="Y4239" i="9"/>
  <c r="Z4239" i="9" s="1"/>
  <c r="AD4238" i="9" l="1"/>
  <c r="V4242" i="9"/>
  <c r="W4242" i="9" s="1"/>
  <c r="S4242" i="9"/>
  <c r="AB4239" i="9"/>
  <c r="AA4239" i="9"/>
  <c r="R4243" i="9"/>
  <c r="Y4240" i="9"/>
  <c r="Z4240" i="9" s="1"/>
  <c r="X4242" i="9" l="1"/>
  <c r="AD4239" i="9"/>
  <c r="V4243" i="9"/>
  <c r="W4243" i="9" s="1"/>
  <c r="S4243" i="9"/>
  <c r="X4243" i="9" s="1"/>
  <c r="AB4240" i="9"/>
  <c r="AA4240" i="9"/>
  <c r="R4244" i="9"/>
  <c r="Y4241" i="9"/>
  <c r="Z4241" i="9" s="1"/>
  <c r="AD4240" i="9" l="1"/>
  <c r="V4244" i="9"/>
  <c r="W4244" i="9" s="1"/>
  <c r="S4244" i="9"/>
  <c r="AB4241" i="9"/>
  <c r="AA4241" i="9"/>
  <c r="Y4242" i="9"/>
  <c r="Z4242" i="9" s="1"/>
  <c r="R4245" i="9"/>
  <c r="X4244" i="9" l="1"/>
  <c r="AD4241" i="9"/>
  <c r="V4245" i="9"/>
  <c r="W4245" i="9" s="1"/>
  <c r="S4245" i="9"/>
  <c r="X4245" i="9" s="1"/>
  <c r="AB4242" i="9"/>
  <c r="AA4242" i="9"/>
  <c r="Y4243" i="9"/>
  <c r="Z4243" i="9" s="1"/>
  <c r="R4246" i="9"/>
  <c r="AD4242" i="9" l="1"/>
  <c r="V4246" i="9"/>
  <c r="W4246" i="9" s="1"/>
  <c r="S4246" i="9"/>
  <c r="AB4243" i="9"/>
  <c r="AA4243" i="9"/>
  <c r="R4247" i="9"/>
  <c r="Y4244" i="9"/>
  <c r="Z4244" i="9" s="1"/>
  <c r="X4246" i="9" l="1"/>
  <c r="AD4243" i="9"/>
  <c r="V4247" i="9"/>
  <c r="W4247" i="9" s="1"/>
  <c r="S4247" i="9"/>
  <c r="AB4244" i="9"/>
  <c r="AA4244" i="9"/>
  <c r="R4248" i="9"/>
  <c r="Y4245" i="9"/>
  <c r="Z4245" i="9" s="1"/>
  <c r="X4247" i="9" l="1"/>
  <c r="AD4244" i="9"/>
  <c r="V4248" i="9"/>
  <c r="W4248" i="9" s="1"/>
  <c r="S4248" i="9"/>
  <c r="AB4245" i="9"/>
  <c r="AA4245" i="9"/>
  <c r="Y4246" i="9"/>
  <c r="Z4246" i="9" s="1"/>
  <c r="R4249" i="9"/>
  <c r="X4248" i="9" l="1"/>
  <c r="AD4245" i="9"/>
  <c r="V4249" i="9"/>
  <c r="W4249" i="9" s="1"/>
  <c r="S4249" i="9"/>
  <c r="X4249" i="9" s="1"/>
  <c r="AB4246" i="9"/>
  <c r="AA4246" i="9"/>
  <c r="R4250" i="9"/>
  <c r="Y4247" i="9"/>
  <c r="Z4247" i="9" s="1"/>
  <c r="AD4246" i="9" l="1"/>
  <c r="V4250" i="9"/>
  <c r="W4250" i="9" s="1"/>
  <c r="S4250" i="9"/>
  <c r="AB4247" i="9"/>
  <c r="AA4247" i="9"/>
  <c r="Y4248" i="9"/>
  <c r="Z4248" i="9" s="1"/>
  <c r="R4251" i="9"/>
  <c r="X4250" i="9" l="1"/>
  <c r="AD4247" i="9"/>
  <c r="V4251" i="9"/>
  <c r="W4251" i="9" s="1"/>
  <c r="S4251" i="9"/>
  <c r="X4251" i="9" s="1"/>
  <c r="AB4248" i="9"/>
  <c r="AA4248" i="9"/>
  <c r="R4252" i="9"/>
  <c r="Y4249" i="9"/>
  <c r="Z4249" i="9" s="1"/>
  <c r="AD4248" i="9" l="1"/>
  <c r="V4252" i="9"/>
  <c r="W4252" i="9" s="1"/>
  <c r="S4252" i="9"/>
  <c r="AB4249" i="9"/>
  <c r="AA4249" i="9"/>
  <c r="R4253" i="9"/>
  <c r="Y4250" i="9"/>
  <c r="Z4250" i="9" s="1"/>
  <c r="X4252" i="9" l="1"/>
  <c r="AD4249" i="9"/>
  <c r="V4253" i="9"/>
  <c r="W4253" i="9" s="1"/>
  <c r="S4253" i="9"/>
  <c r="AB4250" i="9"/>
  <c r="AA4250" i="9"/>
  <c r="Y4251" i="9"/>
  <c r="Z4251" i="9" s="1"/>
  <c r="R4254" i="9"/>
  <c r="X4253" i="9" l="1"/>
  <c r="AD4250" i="9"/>
  <c r="V4254" i="9"/>
  <c r="W4254" i="9" s="1"/>
  <c r="S4254" i="9"/>
  <c r="AB4251" i="9"/>
  <c r="AA4251" i="9"/>
  <c r="R4255" i="9"/>
  <c r="Y4252" i="9"/>
  <c r="Z4252" i="9" s="1"/>
  <c r="X4254" i="9" l="1"/>
  <c r="AD4251" i="9"/>
  <c r="V4255" i="9"/>
  <c r="W4255" i="9" s="1"/>
  <c r="X4255" i="9" s="1"/>
  <c r="S4255" i="9"/>
  <c r="Y4253" i="9"/>
  <c r="Z4253" i="9" s="1"/>
  <c r="AA4252" i="9"/>
  <c r="AB4252" i="9"/>
  <c r="R4256" i="9"/>
  <c r="AD4252" i="9" l="1"/>
  <c r="V4256" i="9"/>
  <c r="W4256" i="9" s="1"/>
  <c r="S4256" i="9"/>
  <c r="AB4253" i="9"/>
  <c r="AA4253" i="9"/>
  <c r="R4257" i="9"/>
  <c r="Y4254" i="9"/>
  <c r="Z4254" i="9" s="1"/>
  <c r="X4256" i="9" l="1"/>
  <c r="AD4253" i="9"/>
  <c r="V4257" i="9"/>
  <c r="W4257" i="9" s="1"/>
  <c r="S4257" i="9"/>
  <c r="X4257" i="9" s="1"/>
  <c r="AB4254" i="9"/>
  <c r="AA4254" i="9"/>
  <c r="R4258" i="9"/>
  <c r="Y4255" i="9"/>
  <c r="Z4255" i="9" s="1"/>
  <c r="AD4254" i="9" l="1"/>
  <c r="V4258" i="9"/>
  <c r="W4258" i="9" s="1"/>
  <c r="S4258" i="9"/>
  <c r="AB4255" i="9"/>
  <c r="AA4255" i="9"/>
  <c r="R4259" i="9"/>
  <c r="Y4256" i="9"/>
  <c r="Z4256" i="9" s="1"/>
  <c r="X4258" i="9" l="1"/>
  <c r="AD4255" i="9"/>
  <c r="V4259" i="9"/>
  <c r="W4259" i="9" s="1"/>
  <c r="S4259" i="9"/>
  <c r="X4259" i="9" s="1"/>
  <c r="Y4257" i="9"/>
  <c r="Z4257" i="9" s="1"/>
  <c r="AB4256" i="9"/>
  <c r="AA4256" i="9"/>
  <c r="R4260" i="9"/>
  <c r="AD4256" i="9" l="1"/>
  <c r="V4260" i="9"/>
  <c r="W4260" i="9" s="1"/>
  <c r="S4260" i="9"/>
  <c r="AB4257" i="9"/>
  <c r="AA4257" i="9"/>
  <c r="Y4258" i="9"/>
  <c r="Z4258" i="9" s="1"/>
  <c r="R4261" i="9"/>
  <c r="X4260" i="9" l="1"/>
  <c r="AD4257" i="9"/>
  <c r="V4261" i="9"/>
  <c r="W4261" i="9" s="1"/>
  <c r="S4261" i="9"/>
  <c r="R4262" i="9"/>
  <c r="AB4258" i="9"/>
  <c r="AA4258" i="9"/>
  <c r="Y4259" i="9"/>
  <c r="Z4259" i="9" s="1"/>
  <c r="X4261" i="9" l="1"/>
  <c r="AD4258" i="9"/>
  <c r="V4262" i="9"/>
  <c r="W4262" i="9" s="1"/>
  <c r="S4262" i="9"/>
  <c r="AB4259" i="9"/>
  <c r="AA4259" i="9"/>
  <c r="Y4260" i="9"/>
  <c r="Z4260" i="9" s="1"/>
  <c r="R4263" i="9"/>
  <c r="X4262" i="9" l="1"/>
  <c r="AD4259" i="9"/>
  <c r="V4263" i="9"/>
  <c r="W4263" i="9" s="1"/>
  <c r="S4263" i="9"/>
  <c r="AA4260" i="9"/>
  <c r="AB4260" i="9"/>
  <c r="Y4261" i="9"/>
  <c r="Z4261" i="9" s="1"/>
  <c r="R4264" i="9"/>
  <c r="X4263" i="9" l="1"/>
  <c r="AD4260" i="9"/>
  <c r="V4264" i="9"/>
  <c r="W4264" i="9" s="1"/>
  <c r="S4264" i="9"/>
  <c r="AB4261" i="9"/>
  <c r="AA4261" i="9"/>
  <c r="Y4262" i="9"/>
  <c r="Z4262" i="9" s="1"/>
  <c r="R4265" i="9"/>
  <c r="X4264" i="9" l="1"/>
  <c r="AD4261" i="9"/>
  <c r="V4265" i="9"/>
  <c r="W4265" i="9" s="1"/>
  <c r="X4265" i="9" s="1"/>
  <c r="S4265" i="9"/>
  <c r="AB4262" i="9"/>
  <c r="AA4262" i="9"/>
  <c r="Y4263" i="9"/>
  <c r="Z4263" i="9" s="1"/>
  <c r="R4266" i="9"/>
  <c r="AD4262" i="9" l="1"/>
  <c r="V4266" i="9"/>
  <c r="W4266" i="9" s="1"/>
  <c r="S4266" i="9"/>
  <c r="AB4263" i="9"/>
  <c r="AA4263" i="9"/>
  <c r="R4267" i="9"/>
  <c r="Y4264" i="9"/>
  <c r="Z4264" i="9" s="1"/>
  <c r="X4266" i="9" l="1"/>
  <c r="AD4263" i="9"/>
  <c r="V4267" i="9"/>
  <c r="W4267" i="9" s="1"/>
  <c r="S4267" i="9"/>
  <c r="AA4264" i="9"/>
  <c r="AB4264" i="9"/>
  <c r="R4268" i="9"/>
  <c r="Y4265" i="9"/>
  <c r="Z4265" i="9" s="1"/>
  <c r="X4267" i="9" l="1"/>
  <c r="AD4264" i="9"/>
  <c r="V4268" i="9"/>
  <c r="W4268" i="9" s="1"/>
  <c r="S4268" i="9"/>
  <c r="AB4265" i="9"/>
  <c r="AA4265" i="9"/>
  <c r="Y4266" i="9"/>
  <c r="Z4266" i="9" s="1"/>
  <c r="R4269" i="9"/>
  <c r="X4268" i="9" l="1"/>
  <c r="AD4265" i="9"/>
  <c r="V4269" i="9"/>
  <c r="W4269" i="9" s="1"/>
  <c r="S4269" i="9"/>
  <c r="AB4266" i="9"/>
  <c r="AA4266" i="9"/>
  <c r="R4270" i="9"/>
  <c r="Y4267" i="9"/>
  <c r="Z4267" i="9" s="1"/>
  <c r="X4269" i="9" l="1"/>
  <c r="AD4266" i="9"/>
  <c r="V4270" i="9"/>
  <c r="W4270" i="9" s="1"/>
  <c r="X4270" i="9" s="1"/>
  <c r="S4270" i="9"/>
  <c r="AB4267" i="9"/>
  <c r="AA4267" i="9"/>
  <c r="R4271" i="9"/>
  <c r="Y4268" i="9"/>
  <c r="Z4268" i="9" s="1"/>
  <c r="AD4267" i="9" l="1"/>
  <c r="V4271" i="9"/>
  <c r="W4271" i="9" s="1"/>
  <c r="S4271" i="9"/>
  <c r="X4271" i="9" s="1"/>
  <c r="AA4268" i="9"/>
  <c r="AB4268" i="9"/>
  <c r="R4272" i="9"/>
  <c r="Y4269" i="9"/>
  <c r="Z4269" i="9" s="1"/>
  <c r="AD4268" i="9" l="1"/>
  <c r="V4272" i="9"/>
  <c r="W4272" i="9" s="1"/>
  <c r="S4272" i="9"/>
  <c r="AB4269" i="9"/>
  <c r="AA4269" i="9"/>
  <c r="R4273" i="9"/>
  <c r="Y4270" i="9"/>
  <c r="Z4270" i="9" s="1"/>
  <c r="X4272" i="9" l="1"/>
  <c r="AD4269" i="9"/>
  <c r="V4273" i="9"/>
  <c r="W4273" i="9" s="1"/>
  <c r="S4273" i="9"/>
  <c r="X4273" i="9" s="1"/>
  <c r="AB4270" i="9"/>
  <c r="AA4270" i="9"/>
  <c r="R4274" i="9"/>
  <c r="Y4271" i="9"/>
  <c r="Z4271" i="9" s="1"/>
  <c r="AD4270" i="9" l="1"/>
  <c r="V4274" i="9"/>
  <c r="W4274" i="9" s="1"/>
  <c r="S4274" i="9"/>
  <c r="Y4272" i="9"/>
  <c r="Z4272" i="9" s="1"/>
  <c r="AB4271" i="9"/>
  <c r="AA4271" i="9"/>
  <c r="R4275" i="9"/>
  <c r="X4274" i="9" l="1"/>
  <c r="AD4271" i="9"/>
  <c r="V4275" i="9"/>
  <c r="W4275" i="9" s="1"/>
  <c r="S4275" i="9"/>
  <c r="AA4272" i="9"/>
  <c r="AB4272" i="9"/>
  <c r="Y4273" i="9"/>
  <c r="Z4273" i="9" s="1"/>
  <c r="R4276" i="9"/>
  <c r="X4275" i="9" l="1"/>
  <c r="AD4272" i="9"/>
  <c r="V4276" i="9"/>
  <c r="W4276" i="9" s="1"/>
  <c r="S4276" i="9"/>
  <c r="R4277" i="9"/>
  <c r="AB4273" i="9"/>
  <c r="AA4273" i="9"/>
  <c r="Y4274" i="9"/>
  <c r="Z4274" i="9" s="1"/>
  <c r="X4276" i="9" l="1"/>
  <c r="AD4273" i="9"/>
  <c r="V4277" i="9"/>
  <c r="W4277" i="9" s="1"/>
  <c r="S4277" i="9"/>
  <c r="Y4275" i="9"/>
  <c r="Z4275" i="9" s="1"/>
  <c r="R4278" i="9"/>
  <c r="AB4274" i="9"/>
  <c r="AA4274" i="9"/>
  <c r="X4277" i="9" l="1"/>
  <c r="AD4274" i="9"/>
  <c r="V4278" i="9"/>
  <c r="W4278" i="9" s="1"/>
  <c r="S4278" i="9"/>
  <c r="R4279" i="9"/>
  <c r="Y4276" i="9"/>
  <c r="Z4276" i="9" s="1"/>
  <c r="AB4275" i="9"/>
  <c r="AA4275" i="9"/>
  <c r="X4278" i="9" l="1"/>
  <c r="AD4275" i="9"/>
  <c r="V4279" i="9"/>
  <c r="W4279" i="9" s="1"/>
  <c r="S4279" i="9"/>
  <c r="AA4276" i="9"/>
  <c r="AB4276" i="9"/>
  <c r="R4280" i="9"/>
  <c r="Y4277" i="9"/>
  <c r="Z4277" i="9" s="1"/>
  <c r="X4279" i="9" l="1"/>
  <c r="AD4276" i="9"/>
  <c r="V4280" i="9"/>
  <c r="W4280" i="9" s="1"/>
  <c r="X4280" i="9" s="1"/>
  <c r="S4280" i="9"/>
  <c r="AB4277" i="9"/>
  <c r="AA4277" i="9"/>
  <c r="R4281" i="9"/>
  <c r="Y4278" i="9"/>
  <c r="Z4278" i="9" s="1"/>
  <c r="AD4277" i="9" l="1"/>
  <c r="V4281" i="9"/>
  <c r="W4281" i="9" s="1"/>
  <c r="S4281" i="9"/>
  <c r="AB4278" i="9"/>
  <c r="AA4278" i="9"/>
  <c r="Y4279" i="9"/>
  <c r="Z4279" i="9" s="1"/>
  <c r="R4282" i="9"/>
  <c r="X4281" i="9" l="1"/>
  <c r="AD4278" i="9"/>
  <c r="V4282" i="9"/>
  <c r="W4282" i="9" s="1"/>
  <c r="S4282" i="9"/>
  <c r="AB4279" i="9"/>
  <c r="AA4279" i="9"/>
  <c r="R4283" i="9"/>
  <c r="Y4280" i="9"/>
  <c r="Z4280" i="9" s="1"/>
  <c r="X4282" i="9" l="1"/>
  <c r="AD4279" i="9"/>
  <c r="V4283" i="9"/>
  <c r="W4283" i="9" s="1"/>
  <c r="S4283" i="9"/>
  <c r="AA4280" i="9"/>
  <c r="AB4280" i="9"/>
  <c r="Y4281" i="9"/>
  <c r="Z4281" i="9" s="1"/>
  <c r="R4284" i="9"/>
  <c r="X4283" i="9" l="1"/>
  <c r="AD4280" i="9"/>
  <c r="V4284" i="9"/>
  <c r="W4284" i="9" s="1"/>
  <c r="S4284" i="9"/>
  <c r="AB4281" i="9"/>
  <c r="AA4281" i="9"/>
  <c r="Y4282" i="9"/>
  <c r="Z4282" i="9" s="1"/>
  <c r="R4285" i="9"/>
  <c r="X4284" i="9" l="1"/>
  <c r="AD4281" i="9"/>
  <c r="V4285" i="9"/>
  <c r="W4285" i="9" s="1"/>
  <c r="S4285" i="9"/>
  <c r="AB4282" i="9"/>
  <c r="AA4282" i="9"/>
  <c r="Y4283" i="9"/>
  <c r="Z4283" i="9" s="1"/>
  <c r="R4286" i="9"/>
  <c r="X4285" i="9" l="1"/>
  <c r="AD4282" i="9"/>
  <c r="V4286" i="9"/>
  <c r="W4286" i="9" s="1"/>
  <c r="S4286" i="9"/>
  <c r="R4287" i="9"/>
  <c r="AB4283" i="9"/>
  <c r="AA4283" i="9"/>
  <c r="Y4284" i="9"/>
  <c r="Z4284" i="9" s="1"/>
  <c r="X4286" i="9" l="1"/>
  <c r="AD4283" i="9"/>
  <c r="V4287" i="9"/>
  <c r="W4287" i="9" s="1"/>
  <c r="S4287" i="9"/>
  <c r="AA4284" i="9"/>
  <c r="AB4284" i="9"/>
  <c r="R4288" i="9"/>
  <c r="Y4285" i="9"/>
  <c r="Z4285" i="9" s="1"/>
  <c r="X4287" i="9" l="1"/>
  <c r="AD4284" i="9"/>
  <c r="V4288" i="9"/>
  <c r="W4288" i="9" s="1"/>
  <c r="S4288" i="9"/>
  <c r="AB4285" i="9"/>
  <c r="AA4285" i="9"/>
  <c r="Y4286" i="9"/>
  <c r="Z4286" i="9" s="1"/>
  <c r="R4289" i="9"/>
  <c r="X4288" i="9" l="1"/>
  <c r="AD4285" i="9"/>
  <c r="V4289" i="9"/>
  <c r="W4289" i="9" s="1"/>
  <c r="S4289" i="9"/>
  <c r="AB4286" i="9"/>
  <c r="AA4286" i="9"/>
  <c r="Y4287" i="9"/>
  <c r="Z4287" i="9" s="1"/>
  <c r="R4290" i="9"/>
  <c r="X4289" i="9" l="1"/>
  <c r="AD4286" i="9"/>
  <c r="V4290" i="9"/>
  <c r="W4290" i="9" s="1"/>
  <c r="S4290" i="9"/>
  <c r="AB4287" i="9"/>
  <c r="AA4287" i="9"/>
  <c r="R4291" i="9"/>
  <c r="Y4288" i="9"/>
  <c r="Z4288" i="9" s="1"/>
  <c r="X4290" i="9" l="1"/>
  <c r="AD4287" i="9"/>
  <c r="V4291" i="9"/>
  <c r="W4291" i="9" s="1"/>
  <c r="S4291" i="9"/>
  <c r="X4291" i="9" s="1"/>
  <c r="AA4288" i="9"/>
  <c r="AB4288" i="9"/>
  <c r="R4292" i="9"/>
  <c r="Y4289" i="9"/>
  <c r="Z4289" i="9" s="1"/>
  <c r="AD4288" i="9" l="1"/>
  <c r="V4292" i="9"/>
  <c r="W4292" i="9" s="1"/>
  <c r="S4292" i="9"/>
  <c r="AB4289" i="9"/>
  <c r="AA4289" i="9"/>
  <c r="R4293" i="9"/>
  <c r="Y4290" i="9"/>
  <c r="Z4290" i="9" s="1"/>
  <c r="X4292" i="9" l="1"/>
  <c r="AD4289" i="9"/>
  <c r="V4293" i="9"/>
  <c r="W4293" i="9" s="1"/>
  <c r="S4293" i="9"/>
  <c r="X4293" i="9" s="1"/>
  <c r="AB4290" i="9"/>
  <c r="AA4290" i="9"/>
  <c r="Y4291" i="9"/>
  <c r="Z4291" i="9" s="1"/>
  <c r="R4294" i="9"/>
  <c r="AD4290" i="9" l="1"/>
  <c r="V4294" i="9"/>
  <c r="W4294" i="9" s="1"/>
  <c r="S4294" i="9"/>
  <c r="AB4291" i="9"/>
  <c r="AA4291" i="9"/>
  <c r="R4295" i="9"/>
  <c r="Y4292" i="9"/>
  <c r="Z4292" i="9" s="1"/>
  <c r="X4294" i="9" l="1"/>
  <c r="AD4291" i="9"/>
  <c r="V4295" i="9"/>
  <c r="W4295" i="9" s="1"/>
  <c r="S4295" i="9"/>
  <c r="X4295" i="9" s="1"/>
  <c r="R4296" i="9"/>
  <c r="AB4292" i="9"/>
  <c r="AA4292" i="9"/>
  <c r="Y4293" i="9"/>
  <c r="Z4293" i="9" s="1"/>
  <c r="AD4292" i="9" l="1"/>
  <c r="V4296" i="9"/>
  <c r="W4296" i="9" s="1"/>
  <c r="S4296" i="9"/>
  <c r="AB4293" i="9"/>
  <c r="AA4293" i="9"/>
  <c r="R4297" i="9"/>
  <c r="Y4294" i="9"/>
  <c r="Z4294" i="9" s="1"/>
  <c r="X4296" i="9" l="1"/>
  <c r="AD4293" i="9"/>
  <c r="V4297" i="9"/>
  <c r="W4297" i="9" s="1"/>
  <c r="S4297" i="9"/>
  <c r="X4297" i="9" s="1"/>
  <c r="AB4294" i="9"/>
  <c r="AA4294" i="9"/>
  <c r="Y4295" i="9"/>
  <c r="Z4295" i="9" s="1"/>
  <c r="R4298" i="9"/>
  <c r="AD4294" i="9" l="1"/>
  <c r="V4298" i="9"/>
  <c r="W4298" i="9" s="1"/>
  <c r="S4298" i="9"/>
  <c r="AB4295" i="9"/>
  <c r="AA4295" i="9"/>
  <c r="Y4296" i="9"/>
  <c r="Z4296" i="9" s="1"/>
  <c r="R4299" i="9"/>
  <c r="X4298" i="9" l="1"/>
  <c r="AD4295" i="9"/>
  <c r="V4299" i="9"/>
  <c r="W4299" i="9" s="1"/>
  <c r="S4299" i="9"/>
  <c r="X4299" i="9" s="1"/>
  <c r="R4300" i="9"/>
  <c r="AB4296" i="9"/>
  <c r="AA4296" i="9"/>
  <c r="Y4297" i="9"/>
  <c r="Z4297" i="9" s="1"/>
  <c r="AD4296" i="9" l="1"/>
  <c r="V4300" i="9"/>
  <c r="W4300" i="9" s="1"/>
  <c r="S4300" i="9"/>
  <c r="AB4297" i="9"/>
  <c r="AA4297" i="9"/>
  <c r="R4301" i="9"/>
  <c r="Y4298" i="9"/>
  <c r="Z4298" i="9" s="1"/>
  <c r="X4300" i="9" l="1"/>
  <c r="AD4297" i="9"/>
  <c r="V4301" i="9"/>
  <c r="W4301" i="9" s="1"/>
  <c r="S4301" i="9"/>
  <c r="X4301" i="9" s="1"/>
  <c r="AB4298" i="9"/>
  <c r="AA4298" i="9"/>
  <c r="R4302" i="9"/>
  <c r="Y4299" i="9"/>
  <c r="Z4299" i="9" s="1"/>
  <c r="AD4298" i="9" l="1"/>
  <c r="V4302" i="9"/>
  <c r="W4302" i="9" s="1"/>
  <c r="S4302" i="9"/>
  <c r="AB4299" i="9"/>
  <c r="AA4299" i="9"/>
  <c r="R4303" i="9"/>
  <c r="Y4300" i="9"/>
  <c r="Z4300" i="9" s="1"/>
  <c r="X4302" i="9" l="1"/>
  <c r="AD4299" i="9"/>
  <c r="V4303" i="9"/>
  <c r="W4303" i="9" s="1"/>
  <c r="S4303" i="9"/>
  <c r="AB4300" i="9"/>
  <c r="AA4300" i="9"/>
  <c r="R4304" i="9"/>
  <c r="Y4301" i="9"/>
  <c r="Z4301" i="9" s="1"/>
  <c r="X4303" i="9" l="1"/>
  <c r="AD4300" i="9"/>
  <c r="V4304" i="9"/>
  <c r="W4304" i="9" s="1"/>
  <c r="S4304" i="9"/>
  <c r="AB4301" i="9"/>
  <c r="AA4301" i="9"/>
  <c r="Y4302" i="9"/>
  <c r="Z4302" i="9" s="1"/>
  <c r="R4305" i="9"/>
  <c r="X4304" i="9" l="1"/>
  <c r="AD4301" i="9"/>
  <c r="V4305" i="9"/>
  <c r="W4305" i="9" s="1"/>
  <c r="S4305" i="9"/>
  <c r="X4305" i="9" s="1"/>
  <c r="AB4302" i="9"/>
  <c r="AA4302" i="9"/>
  <c r="Y4303" i="9"/>
  <c r="Z4303" i="9" s="1"/>
  <c r="R4306" i="9"/>
  <c r="AD4302" i="9" l="1"/>
  <c r="V4306" i="9"/>
  <c r="W4306" i="9" s="1"/>
  <c r="X4306" i="9" s="1"/>
  <c r="S4306" i="9"/>
  <c r="R4307" i="9"/>
  <c r="AB4303" i="9"/>
  <c r="AA4303" i="9"/>
  <c r="Y4304" i="9"/>
  <c r="Z4304" i="9" s="1"/>
  <c r="AD4303" i="9" l="1"/>
  <c r="V4307" i="9"/>
  <c r="W4307" i="9" s="1"/>
  <c r="S4307" i="9"/>
  <c r="AB4304" i="9"/>
  <c r="AA4304" i="9"/>
  <c r="R4308" i="9"/>
  <c r="Y4305" i="9"/>
  <c r="Z4305" i="9" s="1"/>
  <c r="X4307" i="9" l="1"/>
  <c r="AD4304" i="9"/>
  <c r="V4308" i="9"/>
  <c r="W4308" i="9" s="1"/>
  <c r="S4308" i="9"/>
  <c r="AB4305" i="9"/>
  <c r="AA4305" i="9"/>
  <c r="Y4306" i="9"/>
  <c r="Z4306" i="9" s="1"/>
  <c r="R4309" i="9"/>
  <c r="X4308" i="9" l="1"/>
  <c r="AD4305" i="9"/>
  <c r="V4309" i="9"/>
  <c r="W4309" i="9" s="1"/>
  <c r="S4309" i="9"/>
  <c r="AB4306" i="9"/>
  <c r="AA4306" i="9"/>
  <c r="Y4307" i="9"/>
  <c r="Z4307" i="9" s="1"/>
  <c r="R4310" i="9"/>
  <c r="X4309" i="9" l="1"/>
  <c r="AD4306" i="9"/>
  <c r="V4310" i="9"/>
  <c r="W4310" i="9" s="1"/>
  <c r="S4310" i="9"/>
  <c r="AB4307" i="9"/>
  <c r="AA4307" i="9"/>
  <c r="Y4308" i="9"/>
  <c r="Z4308" i="9" s="1"/>
  <c r="R4311" i="9"/>
  <c r="X4310" i="9" l="1"/>
  <c r="AD4307" i="9"/>
  <c r="V4311" i="9"/>
  <c r="W4311" i="9" s="1"/>
  <c r="S4311" i="9"/>
  <c r="X4311" i="9" s="1"/>
  <c r="AA4308" i="9"/>
  <c r="AB4308" i="9"/>
  <c r="R4312" i="9"/>
  <c r="Y4309" i="9"/>
  <c r="Z4309" i="9" s="1"/>
  <c r="AD4308" i="9" l="1"/>
  <c r="V4312" i="9"/>
  <c r="W4312" i="9" s="1"/>
  <c r="S4312" i="9"/>
  <c r="AB4309" i="9"/>
  <c r="AA4309" i="9"/>
  <c r="R4313" i="9"/>
  <c r="Y4310" i="9"/>
  <c r="Z4310" i="9" s="1"/>
  <c r="X4312" i="9" l="1"/>
  <c r="AD4309" i="9"/>
  <c r="V4313" i="9"/>
  <c r="W4313" i="9" s="1"/>
  <c r="S4313" i="9"/>
  <c r="X4313" i="9" s="1"/>
  <c r="AB4310" i="9"/>
  <c r="AA4310" i="9"/>
  <c r="R4314" i="9"/>
  <c r="Y4311" i="9"/>
  <c r="Z4311" i="9" s="1"/>
  <c r="AD4310" i="9" l="1"/>
  <c r="V4314" i="9"/>
  <c r="W4314" i="9" s="1"/>
  <c r="S4314" i="9"/>
  <c r="AB4311" i="9"/>
  <c r="AA4311" i="9"/>
  <c r="R4315" i="9"/>
  <c r="Y4312" i="9"/>
  <c r="Z4312" i="9" s="1"/>
  <c r="X4314" i="9" l="1"/>
  <c r="AD4311" i="9"/>
  <c r="V4315" i="9"/>
  <c r="W4315" i="9" s="1"/>
  <c r="S4315" i="9"/>
  <c r="X4315" i="9" s="1"/>
  <c r="AA4312" i="9"/>
  <c r="AB4312" i="9"/>
  <c r="R4316" i="9"/>
  <c r="Y4313" i="9"/>
  <c r="Z4313" i="9" s="1"/>
  <c r="AD4312" i="9" l="1"/>
  <c r="V4316" i="9"/>
  <c r="W4316" i="9" s="1"/>
  <c r="S4316" i="9"/>
  <c r="R4317" i="9"/>
  <c r="Y4314" i="9"/>
  <c r="Z4314" i="9" s="1"/>
  <c r="AB4313" i="9"/>
  <c r="AA4313" i="9"/>
  <c r="X4316" i="9" l="1"/>
  <c r="AD4313" i="9"/>
  <c r="V4317" i="9"/>
  <c r="W4317" i="9" s="1"/>
  <c r="S4317" i="9"/>
  <c r="X4317" i="9" s="1"/>
  <c r="AA4314" i="9"/>
  <c r="AB4314" i="9"/>
  <c r="R4318" i="9"/>
  <c r="Y4315" i="9"/>
  <c r="Z4315" i="9" s="1"/>
  <c r="AD4314" i="9" l="1"/>
  <c r="V4318" i="9"/>
  <c r="W4318" i="9" s="1"/>
  <c r="X4318" i="9" s="1"/>
  <c r="S4318" i="9"/>
  <c r="AB4315" i="9"/>
  <c r="AA4315" i="9"/>
  <c r="R4319" i="9"/>
  <c r="Y4316" i="9"/>
  <c r="Z4316" i="9" s="1"/>
  <c r="AD4315" i="9" l="1"/>
  <c r="V4319" i="9"/>
  <c r="W4319" i="9" s="1"/>
  <c r="S4319" i="9"/>
  <c r="AB4316" i="9"/>
  <c r="AA4316" i="9"/>
  <c r="R4320" i="9"/>
  <c r="Y4317" i="9"/>
  <c r="Z4317" i="9" s="1"/>
  <c r="X4319" i="9" l="1"/>
  <c r="AD4316" i="9"/>
  <c r="V4320" i="9"/>
  <c r="W4320" i="9" s="1"/>
  <c r="S4320" i="9"/>
  <c r="Y4318" i="9"/>
  <c r="Z4318" i="9" s="1"/>
  <c r="AB4317" i="9"/>
  <c r="AA4317" i="9"/>
  <c r="R4321" i="9"/>
  <c r="X4320" i="9" l="1"/>
  <c r="AD4317" i="9"/>
  <c r="V4321" i="9"/>
  <c r="W4321" i="9" s="1"/>
  <c r="S4321" i="9"/>
  <c r="X4321" i="9" s="1"/>
  <c r="AB4318" i="9"/>
  <c r="AA4318" i="9"/>
  <c r="Y4319" i="9"/>
  <c r="Z4319" i="9" s="1"/>
  <c r="R4322" i="9"/>
  <c r="AD4318" i="9" l="1"/>
  <c r="V4322" i="9"/>
  <c r="W4322" i="9" s="1"/>
  <c r="S4322" i="9"/>
  <c r="R4323" i="9"/>
  <c r="AB4319" i="9"/>
  <c r="AA4319" i="9"/>
  <c r="Y4320" i="9"/>
  <c r="Z4320" i="9" s="1"/>
  <c r="X4322" i="9" l="1"/>
  <c r="AD4319" i="9"/>
  <c r="V4323" i="9"/>
  <c r="W4323" i="9" s="1"/>
  <c r="S4323" i="9"/>
  <c r="AB4320" i="9"/>
  <c r="AA4320" i="9"/>
  <c r="Y4321" i="9"/>
  <c r="Z4321" i="9" s="1"/>
  <c r="R4324" i="9"/>
  <c r="X4323" i="9" l="1"/>
  <c r="AD4320" i="9"/>
  <c r="V4324" i="9"/>
  <c r="W4324" i="9" s="1"/>
  <c r="S4324" i="9"/>
  <c r="AB4321" i="9"/>
  <c r="AA4321" i="9"/>
  <c r="R4325" i="9"/>
  <c r="Y4322" i="9"/>
  <c r="Z4322" i="9" s="1"/>
  <c r="X4324" i="9" l="1"/>
  <c r="AD4321" i="9"/>
  <c r="V4325" i="9"/>
  <c r="W4325" i="9" s="1"/>
  <c r="S4325" i="9"/>
  <c r="R4326" i="9"/>
  <c r="AA4322" i="9"/>
  <c r="AB4322" i="9"/>
  <c r="Y4323" i="9"/>
  <c r="Z4323" i="9" s="1"/>
  <c r="X4325" i="9" l="1"/>
  <c r="AD4322" i="9"/>
  <c r="V4326" i="9"/>
  <c r="W4326" i="9" s="1"/>
  <c r="S4326" i="9"/>
  <c r="AB4323" i="9"/>
  <c r="AA4323" i="9"/>
  <c r="R4327" i="9"/>
  <c r="Y4324" i="9"/>
  <c r="Z4324" i="9" s="1"/>
  <c r="X4326" i="9" l="1"/>
  <c r="AD4323" i="9"/>
  <c r="V4327" i="9"/>
  <c r="W4327" i="9" s="1"/>
  <c r="S4327" i="9"/>
  <c r="X4327" i="9" s="1"/>
  <c r="AB4324" i="9"/>
  <c r="AA4324" i="9"/>
  <c r="Y4325" i="9"/>
  <c r="Z4325" i="9" s="1"/>
  <c r="R4328" i="9"/>
  <c r="AD4324" i="9" l="1"/>
  <c r="V4328" i="9"/>
  <c r="W4328" i="9" s="1"/>
  <c r="S4328" i="9"/>
  <c r="AB4325" i="9"/>
  <c r="AA4325" i="9"/>
  <c r="Y4326" i="9"/>
  <c r="Z4326" i="9" s="1"/>
  <c r="R4329" i="9"/>
  <c r="X4328" i="9" l="1"/>
  <c r="AD4325" i="9"/>
  <c r="V4329" i="9"/>
  <c r="W4329" i="9" s="1"/>
  <c r="S4329" i="9"/>
  <c r="AB4326" i="9"/>
  <c r="AA4326" i="9"/>
  <c r="R4330" i="9"/>
  <c r="Y4327" i="9"/>
  <c r="Z4327" i="9" s="1"/>
  <c r="X4329" i="9" l="1"/>
  <c r="AD4326" i="9"/>
  <c r="V4330" i="9"/>
  <c r="W4330" i="9" s="1"/>
  <c r="X4330" i="9" s="1"/>
  <c r="S4330" i="9"/>
  <c r="AB4327" i="9"/>
  <c r="AA4327" i="9"/>
  <c r="Y4328" i="9"/>
  <c r="Z4328" i="9" s="1"/>
  <c r="R4331" i="9"/>
  <c r="AD4327" i="9" l="1"/>
  <c r="V4331" i="9"/>
  <c r="W4331" i="9" s="1"/>
  <c r="S4331" i="9"/>
  <c r="Y4329" i="9"/>
  <c r="Z4329" i="9" s="1"/>
  <c r="R4332" i="9"/>
  <c r="AB4328" i="9"/>
  <c r="AA4328" i="9"/>
  <c r="X4331" i="9" l="1"/>
  <c r="AD4328" i="9"/>
  <c r="V4332" i="9"/>
  <c r="W4332" i="9" s="1"/>
  <c r="S4332" i="9"/>
  <c r="AB4329" i="9"/>
  <c r="AA4329" i="9"/>
  <c r="Y4330" i="9"/>
  <c r="Z4330" i="9" s="1"/>
  <c r="R4333" i="9"/>
  <c r="X4332" i="9" l="1"/>
  <c r="AD4329" i="9"/>
  <c r="V4333" i="9"/>
  <c r="W4333" i="9" s="1"/>
  <c r="S4333" i="9"/>
  <c r="X4333" i="9" s="1"/>
  <c r="AB4330" i="9"/>
  <c r="AA4330" i="9"/>
  <c r="Y4331" i="9"/>
  <c r="Z4331" i="9" s="1"/>
  <c r="R4334" i="9"/>
  <c r="AD4330" i="9" l="1"/>
  <c r="V4334" i="9"/>
  <c r="W4334" i="9" s="1"/>
  <c r="S4334" i="9"/>
  <c r="AB4331" i="9"/>
  <c r="AA4331" i="9"/>
  <c r="R4335" i="9"/>
  <c r="Y4332" i="9"/>
  <c r="Z4332" i="9" s="1"/>
  <c r="X4334" i="9" l="1"/>
  <c r="AD4331" i="9"/>
  <c r="V4335" i="9"/>
  <c r="W4335" i="9" s="1"/>
  <c r="S4335" i="9"/>
  <c r="AA4332" i="9"/>
  <c r="AB4332" i="9"/>
  <c r="R4336" i="9"/>
  <c r="Y4333" i="9"/>
  <c r="Z4333" i="9" s="1"/>
  <c r="X4335" i="9" l="1"/>
  <c r="AD4332" i="9"/>
  <c r="V4336" i="9"/>
  <c r="W4336" i="9" s="1"/>
  <c r="S4336" i="9"/>
  <c r="AB4333" i="9"/>
  <c r="AA4333" i="9"/>
  <c r="Y4334" i="9"/>
  <c r="Z4334" i="9" s="1"/>
  <c r="R4337" i="9"/>
  <c r="X4336" i="9" l="1"/>
  <c r="AD4333" i="9"/>
  <c r="V4337" i="9"/>
  <c r="W4337" i="9" s="1"/>
  <c r="S4337" i="9"/>
  <c r="X4337" i="9" s="1"/>
  <c r="AB4334" i="9"/>
  <c r="AA4334" i="9"/>
  <c r="R4338" i="9"/>
  <c r="Y4335" i="9"/>
  <c r="Z4335" i="9" s="1"/>
  <c r="AD4334" i="9" l="1"/>
  <c r="V4338" i="9"/>
  <c r="W4338" i="9" s="1"/>
  <c r="S4338" i="9"/>
  <c r="AB4335" i="9"/>
  <c r="AA4335" i="9"/>
  <c r="R4339" i="9"/>
  <c r="Y4336" i="9"/>
  <c r="Z4336" i="9" s="1"/>
  <c r="X4338" i="9" l="1"/>
  <c r="AD4335" i="9"/>
  <c r="V4339" i="9"/>
  <c r="W4339" i="9" s="1"/>
  <c r="S4339" i="9"/>
  <c r="AA4336" i="9"/>
  <c r="AB4336" i="9"/>
  <c r="Y4337" i="9"/>
  <c r="Z4337" i="9" s="1"/>
  <c r="R4340" i="9"/>
  <c r="X4339" i="9" l="1"/>
  <c r="AD4336" i="9"/>
  <c r="V4340" i="9"/>
  <c r="W4340" i="9" s="1"/>
  <c r="S4340" i="9"/>
  <c r="AB4337" i="9"/>
  <c r="AA4337" i="9"/>
  <c r="Y4338" i="9"/>
  <c r="Z4338" i="9" s="1"/>
  <c r="R4341" i="9"/>
  <c r="X4340" i="9" l="1"/>
  <c r="AD4337" i="9"/>
  <c r="V4341" i="9"/>
  <c r="W4341" i="9" s="1"/>
  <c r="S4341" i="9"/>
  <c r="AB4338" i="9"/>
  <c r="AA4338" i="9"/>
  <c r="Y4339" i="9"/>
  <c r="Z4339" i="9" s="1"/>
  <c r="R4342" i="9"/>
  <c r="X4341" i="9" l="1"/>
  <c r="AD4338" i="9"/>
  <c r="V4342" i="9"/>
  <c r="W4342" i="9" s="1"/>
  <c r="S4342" i="9"/>
  <c r="AB4339" i="9"/>
  <c r="AA4339" i="9"/>
  <c r="R4343" i="9"/>
  <c r="Y4340" i="9"/>
  <c r="Z4340" i="9" s="1"/>
  <c r="X4342" i="9" l="1"/>
  <c r="AD4339" i="9"/>
  <c r="S4343" i="9"/>
  <c r="V4343" i="9"/>
  <c r="W4343" i="9" s="1"/>
  <c r="Y4341" i="9"/>
  <c r="Z4341" i="9" s="1"/>
  <c r="AB4340" i="9"/>
  <c r="AA4340" i="9"/>
  <c r="R4344" i="9"/>
  <c r="X4343" i="9" l="1"/>
  <c r="AD4340" i="9"/>
  <c r="V4344" i="9"/>
  <c r="W4344" i="9" s="1"/>
  <c r="X4344" i="9" s="1"/>
  <c r="S4344" i="9"/>
  <c r="AB4341" i="9"/>
  <c r="AA4341" i="9"/>
  <c r="Y4342" i="9"/>
  <c r="Z4342" i="9" s="1"/>
  <c r="R4345" i="9"/>
  <c r="AD4341" i="9" l="1"/>
  <c r="V4345" i="9"/>
  <c r="W4345" i="9" s="1"/>
  <c r="S4345" i="9"/>
  <c r="AB4342" i="9"/>
  <c r="AA4342" i="9"/>
  <c r="Y4343" i="9"/>
  <c r="Z4343" i="9" s="1"/>
  <c r="R4346" i="9"/>
  <c r="X4345" i="9" l="1"/>
  <c r="AD4342" i="9"/>
  <c r="V4346" i="9"/>
  <c r="W4346" i="9" s="1"/>
  <c r="X4346" i="9" s="1"/>
  <c r="S4346" i="9"/>
  <c r="AB4343" i="9"/>
  <c r="AA4343" i="9"/>
  <c r="R4347" i="9"/>
  <c r="Y4344" i="9"/>
  <c r="Z4344" i="9" s="1"/>
  <c r="AD4343" i="9" l="1"/>
  <c r="V4347" i="9"/>
  <c r="W4347" i="9" s="1"/>
  <c r="S4347" i="9"/>
  <c r="AA4344" i="9"/>
  <c r="AB4344" i="9"/>
  <c r="R4348" i="9"/>
  <c r="Y4345" i="9"/>
  <c r="Z4345" i="9" s="1"/>
  <c r="X4347" i="9" l="1"/>
  <c r="AD4344" i="9"/>
  <c r="V4348" i="9"/>
  <c r="W4348" i="9" s="1"/>
  <c r="S4348" i="9"/>
  <c r="R4349" i="9"/>
  <c r="Y4346" i="9"/>
  <c r="Z4346" i="9" s="1"/>
  <c r="AB4345" i="9"/>
  <c r="AA4345" i="9"/>
  <c r="X4348" i="9" l="1"/>
  <c r="AD4345" i="9"/>
  <c r="V4349" i="9"/>
  <c r="W4349" i="9" s="1"/>
  <c r="X4349" i="9" s="1"/>
  <c r="S4349" i="9"/>
  <c r="R4350" i="9"/>
  <c r="AB4346" i="9"/>
  <c r="AA4346" i="9"/>
  <c r="Y4347" i="9"/>
  <c r="Z4347" i="9" s="1"/>
  <c r="AD4346" i="9" l="1"/>
  <c r="V4350" i="9"/>
  <c r="W4350" i="9" s="1"/>
  <c r="X4350" i="9" s="1"/>
  <c r="S4350" i="9"/>
  <c r="AB4347" i="9"/>
  <c r="AA4347" i="9"/>
  <c r="Y4348" i="9"/>
  <c r="Z4348" i="9" s="1"/>
  <c r="R4351" i="9"/>
  <c r="AD4347" i="9" l="1"/>
  <c r="V4351" i="9"/>
  <c r="W4351" i="9" s="1"/>
  <c r="S4351" i="9"/>
  <c r="X4351" i="9" s="1"/>
  <c r="R4352" i="9"/>
  <c r="Y4349" i="9"/>
  <c r="Z4349" i="9" s="1"/>
  <c r="AA4348" i="9"/>
  <c r="AB4348" i="9"/>
  <c r="AD4348" i="9" l="1"/>
  <c r="V4352" i="9"/>
  <c r="W4352" i="9" s="1"/>
  <c r="S4352" i="9"/>
  <c r="X4352" i="9" s="1"/>
  <c r="AB4349" i="9"/>
  <c r="AA4349" i="9"/>
  <c r="Y4350" i="9"/>
  <c r="Z4350" i="9" s="1"/>
  <c r="R4353" i="9"/>
  <c r="AD4349" i="9" l="1"/>
  <c r="V4353" i="9"/>
  <c r="W4353" i="9" s="1"/>
  <c r="S4353" i="9"/>
  <c r="AB4350" i="9"/>
  <c r="AA4350" i="9"/>
  <c r="R4354" i="9"/>
  <c r="Y4351" i="9"/>
  <c r="Z4351" i="9" s="1"/>
  <c r="X4353" i="9" l="1"/>
  <c r="AD4350" i="9"/>
  <c r="V4354" i="9"/>
  <c r="W4354" i="9" s="1"/>
  <c r="S4354" i="9"/>
  <c r="X4354" i="9" s="1"/>
  <c r="Y4352" i="9"/>
  <c r="Z4352" i="9" s="1"/>
  <c r="AB4351" i="9"/>
  <c r="AA4351" i="9"/>
  <c r="R4355" i="9"/>
  <c r="AD4351" i="9" l="1"/>
  <c r="V4355" i="9"/>
  <c r="W4355" i="9" s="1"/>
  <c r="S4355" i="9"/>
  <c r="AA4352" i="9"/>
  <c r="AB4352" i="9"/>
  <c r="Y4353" i="9"/>
  <c r="Z4353" i="9" s="1"/>
  <c r="R4356" i="9"/>
  <c r="X4355" i="9" l="1"/>
  <c r="AD4352" i="9"/>
  <c r="V4356" i="9"/>
  <c r="W4356" i="9" s="1"/>
  <c r="S4356" i="9"/>
  <c r="X4356" i="9" s="1"/>
  <c r="AB4353" i="9"/>
  <c r="AA4353" i="9"/>
  <c r="Y4354" i="9"/>
  <c r="Z4354" i="9" s="1"/>
  <c r="R4357" i="9"/>
  <c r="AD4353" i="9" l="1"/>
  <c r="V4357" i="9"/>
  <c r="W4357" i="9" s="1"/>
  <c r="S4357" i="9"/>
  <c r="AB4354" i="9"/>
  <c r="AA4354" i="9"/>
  <c r="Y4355" i="9"/>
  <c r="Z4355" i="9" s="1"/>
  <c r="R4358" i="9"/>
  <c r="X4357" i="9" l="1"/>
  <c r="AD4354" i="9"/>
  <c r="V4358" i="9"/>
  <c r="W4358" i="9" s="1"/>
  <c r="S4358" i="9"/>
  <c r="R4359" i="9"/>
  <c r="Y4356" i="9"/>
  <c r="Z4356" i="9" s="1"/>
  <c r="AB4355" i="9"/>
  <c r="AA4355" i="9"/>
  <c r="X4358" i="9" l="1"/>
  <c r="AD4355" i="9"/>
  <c r="V4359" i="9"/>
  <c r="W4359" i="9" s="1"/>
  <c r="S4359" i="9"/>
  <c r="X4359" i="9" s="1"/>
  <c r="AA4356" i="9"/>
  <c r="AB4356" i="9"/>
  <c r="R4360" i="9"/>
  <c r="Y4357" i="9"/>
  <c r="Z4357" i="9" s="1"/>
  <c r="AD4356" i="9" l="1"/>
  <c r="V4360" i="9"/>
  <c r="W4360" i="9" s="1"/>
  <c r="S4360" i="9"/>
  <c r="X4360" i="9" s="1"/>
  <c r="R4361" i="9"/>
  <c r="AB4357" i="9"/>
  <c r="AA4357" i="9"/>
  <c r="Y4358" i="9"/>
  <c r="Z4358" i="9" s="1"/>
  <c r="AD4357" i="9" l="1"/>
  <c r="V4361" i="9"/>
  <c r="W4361" i="9" s="1"/>
  <c r="S4361" i="9"/>
  <c r="AB4358" i="9"/>
  <c r="AA4358" i="9"/>
  <c r="R4362" i="9"/>
  <c r="Y4359" i="9"/>
  <c r="Z4359" i="9" s="1"/>
  <c r="X4361" i="9" l="1"/>
  <c r="AD4358" i="9"/>
  <c r="V4362" i="9"/>
  <c r="W4362" i="9" s="1"/>
  <c r="S4362" i="9"/>
  <c r="AB4359" i="9"/>
  <c r="AA4359" i="9"/>
  <c r="R4363" i="9"/>
  <c r="Y4360" i="9"/>
  <c r="Z4360" i="9" s="1"/>
  <c r="X4362" i="9" l="1"/>
  <c r="AD4359" i="9"/>
  <c r="V4363" i="9"/>
  <c r="W4363" i="9" s="1"/>
  <c r="S4363" i="9"/>
  <c r="AA4360" i="9"/>
  <c r="AB4360" i="9"/>
  <c r="R4364" i="9"/>
  <c r="Y4361" i="9"/>
  <c r="Z4361" i="9" s="1"/>
  <c r="X4363" i="9" l="1"/>
  <c r="AD4360" i="9"/>
  <c r="V4364" i="9"/>
  <c r="W4364" i="9" s="1"/>
  <c r="S4364" i="9"/>
  <c r="AB4361" i="9"/>
  <c r="AA4361" i="9"/>
  <c r="R4365" i="9"/>
  <c r="Y4362" i="9"/>
  <c r="Z4362" i="9" s="1"/>
  <c r="X4364" i="9" l="1"/>
  <c r="AD4361" i="9"/>
  <c r="V4365" i="9"/>
  <c r="W4365" i="9" s="1"/>
  <c r="S4365" i="9"/>
  <c r="Y4363" i="9"/>
  <c r="Z4363" i="9" s="1"/>
  <c r="R4366" i="9"/>
  <c r="AA4362" i="9"/>
  <c r="AB4362" i="9"/>
  <c r="X4365" i="9" l="1"/>
  <c r="AD4362" i="9"/>
  <c r="V4366" i="9"/>
  <c r="W4366" i="9" s="1"/>
  <c r="S4366" i="9"/>
  <c r="Y4364" i="9"/>
  <c r="Z4364" i="9" s="1"/>
  <c r="R4367" i="9"/>
  <c r="AB4363" i="9"/>
  <c r="AA4363" i="9"/>
  <c r="X4366" i="9" l="1"/>
  <c r="AD4363" i="9"/>
  <c r="V4367" i="9"/>
  <c r="W4367" i="9" s="1"/>
  <c r="S4367" i="9"/>
  <c r="X4367" i="9" s="1"/>
  <c r="AB4364" i="9"/>
  <c r="AA4364" i="9"/>
  <c r="Y4365" i="9"/>
  <c r="Z4365" i="9" s="1"/>
  <c r="R4368" i="9"/>
  <c r="AD4364" i="9" l="1"/>
  <c r="V4368" i="9"/>
  <c r="W4368" i="9" s="1"/>
  <c r="S4368" i="9"/>
  <c r="R4369" i="9"/>
  <c r="Y4366" i="9"/>
  <c r="Z4366" i="9" s="1"/>
  <c r="AB4365" i="9"/>
  <c r="AA4365" i="9"/>
  <c r="X4368" i="9" l="1"/>
  <c r="V4369" i="9"/>
  <c r="W4369" i="9" s="1"/>
  <c r="S4369" i="9"/>
  <c r="X4369" i="9" s="1"/>
  <c r="AB4366" i="9"/>
  <c r="AA4366" i="9"/>
  <c r="AD4365" i="9"/>
  <c r="I28" i="5"/>
  <c r="R4370" i="9"/>
  <c r="Y4367" i="9"/>
  <c r="Z4367" i="9" s="1"/>
  <c r="V4370" i="9" l="1"/>
  <c r="W4370" i="9" s="1"/>
  <c r="S4370" i="9"/>
  <c r="AB4367" i="9"/>
  <c r="AA4367" i="9"/>
  <c r="R4371" i="9"/>
  <c r="Y4368" i="9"/>
  <c r="Z4368" i="9" s="1"/>
  <c r="AD4366" i="9"/>
  <c r="X4370" i="9" l="1"/>
  <c r="AD4367" i="9"/>
  <c r="V4371" i="9"/>
  <c r="W4371" i="9" s="1"/>
  <c r="S4371" i="9"/>
  <c r="Y4369" i="9"/>
  <c r="Z4369" i="9" s="1"/>
  <c r="R4372" i="9"/>
  <c r="AB4368" i="9"/>
  <c r="AA4368" i="9"/>
  <c r="X4371" i="9" l="1"/>
  <c r="V4372" i="9"/>
  <c r="W4372" i="9" s="1"/>
  <c r="S4372" i="9"/>
  <c r="R4373" i="9"/>
  <c r="AD4368" i="9"/>
  <c r="Y4370" i="9"/>
  <c r="Z4370" i="9" s="1"/>
  <c r="AB4369" i="9"/>
  <c r="AA4369" i="9"/>
  <c r="X4372" i="9" l="1"/>
  <c r="AD4369" i="9"/>
  <c r="V4373" i="9"/>
  <c r="W4373" i="9" s="1"/>
  <c r="S4373" i="9"/>
  <c r="R4374" i="9"/>
  <c r="AB4370" i="9"/>
  <c r="AA4370" i="9"/>
  <c r="Y4371" i="9"/>
  <c r="Z4371" i="9" s="1"/>
  <c r="X4373" i="9" l="1"/>
  <c r="V4374" i="9"/>
  <c r="W4374" i="9" s="1"/>
  <c r="X4374" i="9" s="1"/>
  <c r="S4374" i="9"/>
  <c r="AB4371" i="9"/>
  <c r="AA4371" i="9"/>
  <c r="AD4370" i="9"/>
  <c r="Y4372" i="9"/>
  <c r="Z4372" i="9" s="1"/>
  <c r="R4375" i="9"/>
  <c r="AD4371" i="9" l="1"/>
  <c r="V4375" i="9"/>
  <c r="W4375" i="9" s="1"/>
  <c r="S4375" i="9"/>
  <c r="AB4372" i="9"/>
  <c r="AA4372" i="9"/>
  <c r="R4376" i="9"/>
  <c r="Y4373" i="9"/>
  <c r="Z4373" i="9" s="1"/>
  <c r="X4375" i="9" l="1"/>
  <c r="V4376" i="9"/>
  <c r="W4376" i="9" s="1"/>
  <c r="S4376" i="9"/>
  <c r="R4377" i="9"/>
  <c r="AB4373" i="9"/>
  <c r="AA4373" i="9"/>
  <c r="Y4374" i="9"/>
  <c r="Z4374" i="9" s="1"/>
  <c r="AD4372" i="9"/>
  <c r="X4376" i="9" l="1"/>
  <c r="AD4373" i="9"/>
  <c r="V4377" i="9"/>
  <c r="W4377" i="9" s="1"/>
  <c r="S4377" i="9"/>
  <c r="AB4374" i="9"/>
  <c r="AD4374" i="9" s="1"/>
  <c r="AA4374" i="9"/>
  <c r="R4378" i="9"/>
  <c r="Y4375" i="9"/>
  <c r="Z4375" i="9" s="1"/>
  <c r="X4377" i="9" l="1"/>
  <c r="V4378" i="9"/>
  <c r="W4378" i="9" s="1"/>
  <c r="S4378" i="9"/>
  <c r="R4379" i="9"/>
  <c r="Y4376" i="9"/>
  <c r="Z4376" i="9" s="1"/>
  <c r="AB4375" i="9"/>
  <c r="AA4375" i="9"/>
  <c r="X4378" i="9" l="1"/>
  <c r="AD4375" i="9"/>
  <c r="V4379" i="9"/>
  <c r="W4379" i="9" s="1"/>
  <c r="S4379" i="9"/>
  <c r="R4380" i="9"/>
  <c r="AB4376" i="9"/>
  <c r="AD4376" i="9" s="1"/>
  <c r="AA4376" i="9"/>
  <c r="Y4377" i="9"/>
  <c r="Z4377" i="9" s="1"/>
  <c r="X4379" i="9" l="1"/>
  <c r="V4380" i="9"/>
  <c r="W4380" i="9" s="1"/>
  <c r="S4380" i="9"/>
  <c r="AB4377" i="9"/>
  <c r="AA4377" i="9"/>
  <c r="Y4378" i="9"/>
  <c r="Z4378" i="9" s="1"/>
  <c r="R4381" i="9"/>
  <c r="X4380" i="9" l="1"/>
  <c r="AD4377" i="9"/>
  <c r="V4381" i="9"/>
  <c r="W4381" i="9" s="1"/>
  <c r="S4381" i="9"/>
  <c r="X4381" i="9" s="1"/>
  <c r="AB4378" i="9"/>
  <c r="AD4378" i="9" s="1"/>
  <c r="AA4378" i="9"/>
  <c r="Y4379" i="9"/>
  <c r="Z4379" i="9" s="1"/>
  <c r="R4382" i="9"/>
  <c r="V4382" i="9" l="1"/>
  <c r="W4382" i="9" s="1"/>
  <c r="S4382" i="9"/>
  <c r="X4382" i="9" s="1"/>
  <c r="R4383" i="9"/>
  <c r="AB4379" i="9"/>
  <c r="AA4379" i="9"/>
  <c r="Y4380" i="9"/>
  <c r="Z4380" i="9" s="1"/>
  <c r="AD4379" i="9" l="1"/>
  <c r="V4383" i="9"/>
  <c r="W4383" i="9" s="1"/>
  <c r="S4383" i="9"/>
  <c r="R4384" i="9"/>
  <c r="AB4380" i="9"/>
  <c r="AD4380" i="9" s="1"/>
  <c r="AA4380" i="9"/>
  <c r="Y4381" i="9"/>
  <c r="Z4381" i="9" s="1"/>
  <c r="X4383" i="9" l="1"/>
  <c r="V4384" i="9"/>
  <c r="W4384" i="9" s="1"/>
  <c r="S4384" i="9"/>
  <c r="X4384" i="9" s="1"/>
  <c r="AB4381" i="9"/>
  <c r="AA4381" i="9"/>
  <c r="R4385" i="9"/>
  <c r="Y4382" i="9"/>
  <c r="Z4382" i="9" s="1"/>
  <c r="AD4381" i="9" l="1"/>
  <c r="V4385" i="9"/>
  <c r="W4385" i="9" s="1"/>
  <c r="S4385" i="9"/>
  <c r="X4385" i="9" s="1"/>
  <c r="AB4382" i="9"/>
  <c r="AD4382" i="9" s="1"/>
  <c r="AA4382" i="9"/>
  <c r="Y4383" i="9"/>
  <c r="Z4383" i="9" s="1"/>
  <c r="R4386" i="9"/>
  <c r="V4386" i="9" l="1"/>
  <c r="W4386" i="9" s="1"/>
  <c r="S4386" i="9"/>
  <c r="X4386" i="9" s="1"/>
  <c r="Y4384" i="9"/>
  <c r="Z4384" i="9" s="1"/>
  <c r="AB4383" i="9"/>
  <c r="AA4383" i="9"/>
  <c r="R4387" i="9"/>
  <c r="AD4383" i="9" l="1"/>
  <c r="V4387" i="9"/>
  <c r="W4387" i="9" s="1"/>
  <c r="S4387" i="9"/>
  <c r="AB4384" i="9"/>
  <c r="AD4384" i="9" s="1"/>
  <c r="AA4384" i="9"/>
  <c r="Y4385" i="9"/>
  <c r="Z4385" i="9" s="1"/>
  <c r="R4388" i="9"/>
  <c r="X4387" i="9" l="1"/>
  <c r="V4388" i="9"/>
  <c r="W4388" i="9" s="1"/>
  <c r="S4388" i="9"/>
  <c r="X4388" i="9" s="1"/>
  <c r="AB4385" i="9"/>
  <c r="AA4385" i="9"/>
  <c r="R4389" i="9"/>
  <c r="Y4386" i="9"/>
  <c r="Z4386" i="9" s="1"/>
  <c r="AD4385" i="9" l="1"/>
  <c r="V4389" i="9"/>
  <c r="W4389" i="9" s="1"/>
  <c r="X4389" i="9" s="1"/>
  <c r="S4389" i="9"/>
  <c r="AB4386" i="9"/>
  <c r="AD4386" i="9" s="1"/>
  <c r="AA4386" i="9"/>
  <c r="R4390" i="9"/>
  <c r="Y4387" i="9"/>
  <c r="Z4387" i="9" s="1"/>
  <c r="V4390" i="9" l="1"/>
  <c r="W4390" i="9" s="1"/>
  <c r="S4390" i="9"/>
  <c r="X4390" i="9" s="1"/>
  <c r="AB4387" i="9"/>
  <c r="AA4387" i="9"/>
  <c r="R4391" i="9"/>
  <c r="Y4388" i="9"/>
  <c r="Z4388" i="9" s="1"/>
  <c r="AD4387" i="9" l="1"/>
  <c r="V4391" i="9"/>
  <c r="W4391" i="9" s="1"/>
  <c r="S4391" i="9"/>
  <c r="R4392" i="9"/>
  <c r="AB4388" i="9"/>
  <c r="AD4388" i="9" s="1"/>
  <c r="AA4388" i="9"/>
  <c r="Y4389" i="9"/>
  <c r="Z4389" i="9" s="1"/>
  <c r="X4391" i="9" l="1"/>
  <c r="V4392" i="9"/>
  <c r="W4392" i="9" s="1"/>
  <c r="S4392" i="9"/>
  <c r="AB4389" i="9"/>
  <c r="AA4389" i="9"/>
  <c r="Y4390" i="9"/>
  <c r="Z4390" i="9" s="1"/>
  <c r="R4393" i="9"/>
  <c r="X4392" i="9" l="1"/>
  <c r="AD4389" i="9"/>
  <c r="V4393" i="9"/>
  <c r="W4393" i="9" s="1"/>
  <c r="S4393" i="9"/>
  <c r="X4393" i="9" s="1"/>
  <c r="AB4390" i="9"/>
  <c r="AD4390" i="9" s="1"/>
  <c r="AA4390" i="9"/>
  <c r="Y4391" i="9"/>
  <c r="Z4391" i="9" s="1"/>
  <c r="R4394" i="9"/>
  <c r="V4394" i="9" l="1"/>
  <c r="W4394" i="9" s="1"/>
  <c r="S4394" i="9"/>
  <c r="AB4391" i="9"/>
  <c r="AA4391" i="9"/>
  <c r="Y4392" i="9"/>
  <c r="Z4392" i="9" s="1"/>
  <c r="R4395" i="9"/>
  <c r="X4394" i="9" l="1"/>
  <c r="AD4391" i="9"/>
  <c r="V4395" i="9"/>
  <c r="W4395" i="9" s="1"/>
  <c r="S4395" i="9"/>
  <c r="R4396" i="9"/>
  <c r="AB4392" i="9"/>
  <c r="AD4392" i="9" s="1"/>
  <c r="AA4392" i="9"/>
  <c r="Y4393" i="9"/>
  <c r="Z4393" i="9" s="1"/>
  <c r="X4395" i="9" l="1"/>
  <c r="V4396" i="9"/>
  <c r="W4396" i="9" s="1"/>
  <c r="S4396" i="9"/>
  <c r="AB4393" i="9"/>
  <c r="AA4393" i="9"/>
  <c r="Y4394" i="9"/>
  <c r="Z4394" i="9" s="1"/>
  <c r="R4397" i="9"/>
  <c r="X4396" i="9" l="1"/>
  <c r="AD4393" i="9"/>
  <c r="V4397" i="9"/>
  <c r="W4397" i="9" s="1"/>
  <c r="S4397" i="9"/>
  <c r="AB4394" i="9"/>
  <c r="AA4394" i="9"/>
  <c r="Y4395" i="9"/>
  <c r="Z4395" i="9" s="1"/>
  <c r="R4398" i="9"/>
  <c r="X4397" i="9" l="1"/>
  <c r="AD4394" i="9"/>
  <c r="V4398" i="9"/>
  <c r="W4398" i="9" s="1"/>
  <c r="S4398" i="9"/>
  <c r="AB4395" i="9"/>
  <c r="AA4395" i="9"/>
  <c r="R4399" i="9"/>
  <c r="Y4396" i="9"/>
  <c r="Z4396" i="9" s="1"/>
  <c r="X4398" i="9" l="1"/>
  <c r="AD4395" i="9"/>
  <c r="V4399" i="9"/>
  <c r="W4399" i="9" s="1"/>
  <c r="S4399" i="9"/>
  <c r="AB4396" i="9"/>
  <c r="AA4396" i="9"/>
  <c r="R4400" i="9"/>
  <c r="Y4397" i="9"/>
  <c r="Z4397" i="9" s="1"/>
  <c r="X4399" i="9" l="1"/>
  <c r="AD4396" i="9"/>
  <c r="V4400" i="9"/>
  <c r="W4400" i="9" s="1"/>
  <c r="S4400" i="9"/>
  <c r="AB4397" i="9"/>
  <c r="AA4397" i="9"/>
  <c r="R4401" i="9"/>
  <c r="Y4398" i="9"/>
  <c r="Z4398" i="9" s="1"/>
  <c r="X4400" i="9" l="1"/>
  <c r="AD4397" i="9"/>
  <c r="V4401" i="9"/>
  <c r="W4401" i="9" s="1"/>
  <c r="S4401" i="9"/>
  <c r="AB4398" i="9"/>
  <c r="AA4398" i="9"/>
  <c r="R4402" i="9"/>
  <c r="Y4399" i="9"/>
  <c r="Z4399" i="9" s="1"/>
  <c r="X4401" i="9" l="1"/>
  <c r="AD4398" i="9"/>
  <c r="V4402" i="9"/>
  <c r="W4402" i="9" s="1"/>
  <c r="S4402" i="9"/>
  <c r="X4402" i="9" s="1"/>
  <c r="AB4399" i="9"/>
  <c r="AA4399" i="9"/>
  <c r="R4403" i="9"/>
  <c r="Y4400" i="9"/>
  <c r="Z4400" i="9" s="1"/>
  <c r="AD4399" i="9" l="1"/>
  <c r="S4403" i="9"/>
  <c r="V4403" i="9"/>
  <c r="W4403" i="9" s="1"/>
  <c r="AB4400" i="9"/>
  <c r="AA4400" i="9"/>
  <c r="Y4401" i="9"/>
  <c r="Z4401" i="9" s="1"/>
  <c r="R4404" i="9"/>
  <c r="X4403" i="9" l="1"/>
  <c r="AD4400" i="9"/>
  <c r="V4404" i="9"/>
  <c r="W4404" i="9" s="1"/>
  <c r="S4404" i="9"/>
  <c r="X4404" i="9" s="1"/>
  <c r="R4405" i="9"/>
  <c r="Y4402" i="9"/>
  <c r="Z4402" i="9" s="1"/>
  <c r="AB4401" i="9"/>
  <c r="AA4401" i="9"/>
  <c r="AD4401" i="9" l="1"/>
  <c r="V4405" i="9"/>
  <c r="W4405" i="9" s="1"/>
  <c r="S4405" i="9"/>
  <c r="X4405" i="9" s="1"/>
  <c r="AB4402" i="9"/>
  <c r="AA4402" i="9"/>
  <c r="R4406" i="9"/>
  <c r="Y4403" i="9"/>
  <c r="Z4403" i="9" s="1"/>
  <c r="AD4402" i="9" l="1"/>
  <c r="V4406" i="9"/>
  <c r="W4406" i="9" s="1"/>
  <c r="S4406" i="9"/>
  <c r="X4406" i="9" s="1"/>
  <c r="Y4404" i="9"/>
  <c r="Z4404" i="9" s="1"/>
  <c r="R4407" i="9"/>
  <c r="AB4403" i="9"/>
  <c r="AA4403" i="9"/>
  <c r="AD4403" i="9" l="1"/>
  <c r="V4407" i="9"/>
  <c r="W4407" i="9" s="1"/>
  <c r="S4407" i="9"/>
  <c r="AB4404" i="9"/>
  <c r="AA4404" i="9"/>
  <c r="R4408" i="9"/>
  <c r="Y4405" i="9"/>
  <c r="Z4405" i="9" s="1"/>
  <c r="X4407" i="9" l="1"/>
  <c r="AD4404" i="9"/>
  <c r="V4408" i="9"/>
  <c r="W4408" i="9" s="1"/>
  <c r="S4408" i="9"/>
  <c r="X4408" i="9" s="1"/>
  <c r="AB4405" i="9"/>
  <c r="AA4405" i="9"/>
  <c r="Y4406" i="9"/>
  <c r="Z4406" i="9" s="1"/>
  <c r="R4409" i="9"/>
  <c r="AD4405" i="9" l="1"/>
  <c r="V4409" i="9"/>
  <c r="W4409" i="9" s="1"/>
  <c r="S4409" i="9"/>
  <c r="Y4407" i="9"/>
  <c r="Z4407" i="9" s="1"/>
  <c r="R4410" i="9"/>
  <c r="AB4406" i="9"/>
  <c r="AA4406" i="9"/>
  <c r="X4409" i="9" l="1"/>
  <c r="AD4406" i="9"/>
  <c r="V4410" i="9"/>
  <c r="W4410" i="9" s="1"/>
  <c r="S4410" i="9"/>
  <c r="X4410" i="9" s="1"/>
  <c r="AB4407" i="9"/>
  <c r="AA4407" i="9"/>
  <c r="R4411" i="9"/>
  <c r="Y4408" i="9"/>
  <c r="Z4408" i="9" s="1"/>
  <c r="AD4407" i="9" l="1"/>
  <c r="V4411" i="9"/>
  <c r="W4411" i="9" s="1"/>
  <c r="S4411" i="9"/>
  <c r="X4411" i="9" s="1"/>
  <c r="AB4408" i="9"/>
  <c r="AA4408" i="9"/>
  <c r="R4412" i="9"/>
  <c r="Y4409" i="9"/>
  <c r="Z4409" i="9" s="1"/>
  <c r="AD4408" i="9" l="1"/>
  <c r="V4412" i="9"/>
  <c r="W4412" i="9" s="1"/>
  <c r="S4412" i="9"/>
  <c r="AB4409" i="9"/>
  <c r="AA4409" i="9"/>
  <c r="R4413" i="9"/>
  <c r="Y4410" i="9"/>
  <c r="Z4410" i="9" s="1"/>
  <c r="X4412" i="9" l="1"/>
  <c r="AD4409" i="9"/>
  <c r="V4413" i="9"/>
  <c r="W4413" i="9" s="1"/>
  <c r="S4413" i="9"/>
  <c r="X4413" i="9" s="1"/>
  <c r="AB4410" i="9"/>
  <c r="AA4410" i="9"/>
  <c r="R4414" i="9"/>
  <c r="Y4411" i="9"/>
  <c r="Z4411" i="9" s="1"/>
  <c r="AD4410" i="9" l="1"/>
  <c r="V4414" i="9"/>
  <c r="W4414" i="9" s="1"/>
  <c r="S4414" i="9"/>
  <c r="X4414" i="9" s="1"/>
  <c r="AB4411" i="9"/>
  <c r="AA4411" i="9"/>
  <c r="R4415" i="9"/>
  <c r="Y4412" i="9"/>
  <c r="Z4412" i="9" s="1"/>
  <c r="AD4411" i="9" l="1"/>
  <c r="V4415" i="9"/>
  <c r="W4415" i="9" s="1"/>
  <c r="S4415" i="9"/>
  <c r="X4415" i="9" s="1"/>
  <c r="AB4412" i="9"/>
  <c r="AA4412" i="9"/>
  <c r="Y4413" i="9"/>
  <c r="Z4413" i="9" s="1"/>
  <c r="R4416" i="9"/>
  <c r="AD4412" i="9" l="1"/>
  <c r="V4416" i="9"/>
  <c r="W4416" i="9" s="1"/>
  <c r="S4416" i="9"/>
  <c r="AB4413" i="9"/>
  <c r="AA4413" i="9"/>
  <c r="Y4414" i="9"/>
  <c r="Z4414" i="9" s="1"/>
  <c r="R4417" i="9"/>
  <c r="X4416" i="9" l="1"/>
  <c r="AD4413" i="9"/>
  <c r="V4417" i="9"/>
  <c r="W4417" i="9" s="1"/>
  <c r="S4417" i="9"/>
  <c r="X4417" i="9" s="1"/>
  <c r="Y4415" i="9"/>
  <c r="Z4415" i="9" s="1"/>
  <c r="R4418" i="9"/>
  <c r="AB4414" i="9"/>
  <c r="AA4414" i="9"/>
  <c r="AD4414" i="9" l="1"/>
  <c r="V4418" i="9"/>
  <c r="W4418" i="9" s="1"/>
  <c r="S4418" i="9"/>
  <c r="X4418" i="9" s="1"/>
  <c r="AB4415" i="9"/>
  <c r="AA4415" i="9"/>
  <c r="R4419" i="9"/>
  <c r="Y4416" i="9"/>
  <c r="Z4416" i="9" s="1"/>
  <c r="AD4415" i="9" l="1"/>
  <c r="V4419" i="9"/>
  <c r="W4419" i="9" s="1"/>
  <c r="S4419" i="9"/>
  <c r="X4419" i="9" s="1"/>
  <c r="AB4416" i="9"/>
  <c r="AA4416" i="9"/>
  <c r="R4420" i="9"/>
  <c r="Y4417" i="9"/>
  <c r="Z4417" i="9" s="1"/>
  <c r="AD4416" i="9" l="1"/>
  <c r="V4420" i="9"/>
  <c r="W4420" i="9" s="1"/>
  <c r="S4420" i="9"/>
  <c r="X4420" i="9" s="1"/>
  <c r="AB4417" i="9"/>
  <c r="AA4417" i="9"/>
  <c r="R4421" i="9"/>
  <c r="Y4418" i="9"/>
  <c r="Z4418" i="9" s="1"/>
  <c r="AD4417" i="9" l="1"/>
  <c r="V4421" i="9"/>
  <c r="W4421" i="9" s="1"/>
  <c r="S4421" i="9"/>
  <c r="R4422" i="9"/>
  <c r="AB4418" i="9"/>
  <c r="AA4418" i="9"/>
  <c r="Y4419" i="9"/>
  <c r="Z4419" i="9" s="1"/>
  <c r="X4421" i="9" l="1"/>
  <c r="AD4418" i="9"/>
  <c r="V4422" i="9"/>
  <c r="W4422" i="9" s="1"/>
  <c r="S4422" i="9"/>
  <c r="X4422" i="9" s="1"/>
  <c r="AB4419" i="9"/>
  <c r="AA4419" i="9"/>
  <c r="Y4420" i="9"/>
  <c r="Z4420" i="9" s="1"/>
  <c r="R4423" i="9"/>
  <c r="AD4419" i="9" l="1"/>
  <c r="V4423" i="9"/>
  <c r="W4423" i="9" s="1"/>
  <c r="S4423" i="9"/>
  <c r="X4423" i="9" s="1"/>
  <c r="R4424" i="9"/>
  <c r="Y4421" i="9"/>
  <c r="Z4421" i="9" s="1"/>
  <c r="AB4420" i="9"/>
  <c r="AA4420" i="9"/>
  <c r="AD4420" i="9" l="1"/>
  <c r="V4424" i="9"/>
  <c r="W4424" i="9" s="1"/>
  <c r="S4424" i="9"/>
  <c r="X4424" i="9" s="1"/>
  <c r="Y4422" i="9"/>
  <c r="Z4422" i="9" s="1"/>
  <c r="AB4421" i="9"/>
  <c r="AA4421" i="9"/>
  <c r="R4425" i="9"/>
  <c r="AD4421" i="9" l="1"/>
  <c r="V4425" i="9"/>
  <c r="W4425" i="9" s="1"/>
  <c r="S4425" i="9"/>
  <c r="X4425" i="9" s="1"/>
  <c r="AB4422" i="9"/>
  <c r="AA4422" i="9"/>
  <c r="Y4423" i="9"/>
  <c r="Z4423" i="9" s="1"/>
  <c r="R4426" i="9"/>
  <c r="AD4422" i="9" l="1"/>
  <c r="V4426" i="9"/>
  <c r="W4426" i="9" s="1"/>
  <c r="S4426" i="9"/>
  <c r="AB4423" i="9"/>
  <c r="AA4423" i="9"/>
  <c r="R4427" i="9"/>
  <c r="Y4424" i="9"/>
  <c r="Z4424" i="9" s="1"/>
  <c r="X4426" i="9" l="1"/>
  <c r="AD4423" i="9"/>
  <c r="V4427" i="9"/>
  <c r="W4427" i="9" s="1"/>
  <c r="S4427" i="9"/>
  <c r="X4427" i="9" s="1"/>
  <c r="AB4424" i="9"/>
  <c r="AA4424" i="9"/>
  <c r="R4428" i="9"/>
  <c r="Y4425" i="9"/>
  <c r="Z4425" i="9" s="1"/>
  <c r="AD4424" i="9" l="1"/>
  <c r="V4428" i="9"/>
  <c r="W4428" i="9" s="1"/>
  <c r="S4428" i="9"/>
  <c r="AB4425" i="9"/>
  <c r="AA4425" i="9"/>
  <c r="Y4426" i="9"/>
  <c r="Z4426" i="9" s="1"/>
  <c r="R4429" i="9"/>
  <c r="X4428" i="9" l="1"/>
  <c r="AD4425" i="9"/>
  <c r="V4429" i="9"/>
  <c r="W4429" i="9" s="1"/>
  <c r="S4429" i="9"/>
  <c r="Y4427" i="9"/>
  <c r="Z4427" i="9" s="1"/>
  <c r="R4430" i="9"/>
  <c r="AB4426" i="9"/>
  <c r="AA4426" i="9"/>
  <c r="X4429" i="9" l="1"/>
  <c r="AD4426" i="9"/>
  <c r="V4430" i="9"/>
  <c r="W4430" i="9" s="1"/>
  <c r="S4430" i="9"/>
  <c r="AB4427" i="9"/>
  <c r="AA4427" i="9"/>
  <c r="R4431" i="9"/>
  <c r="Y4428" i="9"/>
  <c r="Z4428" i="9" s="1"/>
  <c r="X4430" i="9" l="1"/>
  <c r="AD4427" i="9"/>
  <c r="S4431" i="9"/>
  <c r="V4431" i="9"/>
  <c r="W4431" i="9" s="1"/>
  <c r="AB4428" i="9"/>
  <c r="AA4428" i="9"/>
  <c r="Y4429" i="9"/>
  <c r="Z4429" i="9" s="1"/>
  <c r="R4432" i="9"/>
  <c r="X4431" i="9" l="1"/>
  <c r="AD4428" i="9"/>
  <c r="V4432" i="9"/>
  <c r="W4432" i="9" s="1"/>
  <c r="S4432" i="9"/>
  <c r="R4433" i="9"/>
  <c r="Y4430" i="9"/>
  <c r="Z4430" i="9" s="1"/>
  <c r="AB4429" i="9"/>
  <c r="AA4429" i="9"/>
  <c r="X4432" i="9" l="1"/>
  <c r="AD4429" i="9"/>
  <c r="V4433" i="9"/>
  <c r="W4433" i="9" s="1"/>
  <c r="S4433" i="9"/>
  <c r="AB4430" i="9"/>
  <c r="AA4430" i="9"/>
  <c r="R4434" i="9"/>
  <c r="Y4431" i="9"/>
  <c r="Z4431" i="9" s="1"/>
  <c r="X4433" i="9" l="1"/>
  <c r="AD4430" i="9"/>
  <c r="V4434" i="9"/>
  <c r="W4434" i="9" s="1"/>
  <c r="S4434" i="9"/>
  <c r="X4434" i="9" s="1"/>
  <c r="AB4431" i="9"/>
  <c r="AA4431" i="9"/>
  <c r="R4435" i="9"/>
  <c r="Y4432" i="9"/>
  <c r="Z4432" i="9" s="1"/>
  <c r="AD4431" i="9" l="1"/>
  <c r="V4435" i="9"/>
  <c r="W4435" i="9" s="1"/>
  <c r="S4435" i="9"/>
  <c r="AB4432" i="9"/>
  <c r="AA4432" i="9"/>
  <c r="R4436" i="9"/>
  <c r="Y4433" i="9"/>
  <c r="Z4433" i="9" s="1"/>
  <c r="X4435" i="9" l="1"/>
  <c r="AD4432" i="9"/>
  <c r="V4436" i="9"/>
  <c r="W4436" i="9" s="1"/>
  <c r="S4436" i="9"/>
  <c r="X4436" i="9" s="1"/>
  <c r="Y4434" i="9"/>
  <c r="Z4434" i="9" s="1"/>
  <c r="AB4433" i="9"/>
  <c r="AA4433" i="9"/>
  <c r="R4437" i="9"/>
  <c r="AD4433" i="9" l="1"/>
  <c r="V4437" i="9"/>
  <c r="W4437" i="9" s="1"/>
  <c r="S4437" i="9"/>
  <c r="Y4435" i="9"/>
  <c r="Z4435" i="9" s="1"/>
  <c r="R4438" i="9"/>
  <c r="AB4434" i="9"/>
  <c r="AA4434" i="9"/>
  <c r="X4437" i="9" l="1"/>
  <c r="AD4434" i="9"/>
  <c r="V4438" i="9"/>
  <c r="W4438" i="9" s="1"/>
  <c r="S4438" i="9"/>
  <c r="R4439" i="9"/>
  <c r="Y4436" i="9"/>
  <c r="Z4436" i="9" s="1"/>
  <c r="AB4435" i="9"/>
  <c r="AA4435" i="9"/>
  <c r="X4438" i="9" l="1"/>
  <c r="AD4435" i="9"/>
  <c r="V4439" i="9"/>
  <c r="W4439" i="9" s="1"/>
  <c r="S4439" i="9"/>
  <c r="X4439" i="9" s="1"/>
  <c r="AB4436" i="9"/>
  <c r="AA4436" i="9"/>
  <c r="R4440" i="9"/>
  <c r="Y4437" i="9"/>
  <c r="Z4437" i="9" s="1"/>
  <c r="AD4436" i="9" l="1"/>
  <c r="V4440" i="9"/>
  <c r="W4440" i="9" s="1"/>
  <c r="S4440" i="9"/>
  <c r="X4440" i="9" s="1"/>
  <c r="AB4437" i="9"/>
  <c r="AA4437" i="9"/>
  <c r="R4441" i="9"/>
  <c r="Y4438" i="9"/>
  <c r="Z4438" i="9" s="1"/>
  <c r="AD4437" i="9" l="1"/>
  <c r="V4441" i="9"/>
  <c r="W4441" i="9" s="1"/>
  <c r="S4441" i="9"/>
  <c r="AB4438" i="9"/>
  <c r="AA4438" i="9"/>
  <c r="R4442" i="9"/>
  <c r="Y4439" i="9"/>
  <c r="Z4439" i="9" s="1"/>
  <c r="X4441" i="9" l="1"/>
  <c r="AD4438" i="9"/>
  <c r="V4442" i="9"/>
  <c r="W4442" i="9" s="1"/>
  <c r="S4442" i="9"/>
  <c r="AB4439" i="9"/>
  <c r="AA4439" i="9"/>
  <c r="Y4440" i="9"/>
  <c r="Z4440" i="9" s="1"/>
  <c r="R4443" i="9"/>
  <c r="X4442" i="9" l="1"/>
  <c r="AD4439" i="9"/>
  <c r="V4443" i="9"/>
  <c r="W4443" i="9" s="1"/>
  <c r="S4443" i="9"/>
  <c r="AB4440" i="9"/>
  <c r="AA4440" i="9"/>
  <c r="R4444" i="9"/>
  <c r="Y4441" i="9"/>
  <c r="Z4441" i="9" s="1"/>
  <c r="X4443" i="9" l="1"/>
  <c r="AD4440" i="9"/>
  <c r="V4444" i="9"/>
  <c r="W4444" i="9" s="1"/>
  <c r="S4444" i="9"/>
  <c r="X4444" i="9" s="1"/>
  <c r="AB4441" i="9"/>
  <c r="AA4441" i="9"/>
  <c r="R4445" i="9"/>
  <c r="Y4442" i="9"/>
  <c r="Z4442" i="9" s="1"/>
  <c r="AD4441" i="9" l="1"/>
  <c r="V4445" i="9"/>
  <c r="W4445" i="9" s="1"/>
  <c r="S4445" i="9"/>
  <c r="AB4442" i="9"/>
  <c r="AA4442" i="9"/>
  <c r="R4446" i="9"/>
  <c r="Y4443" i="9"/>
  <c r="Z4443" i="9" s="1"/>
  <c r="X4445" i="9" l="1"/>
  <c r="AD4442" i="9"/>
  <c r="V4446" i="9"/>
  <c r="W4446" i="9" s="1"/>
  <c r="S4446" i="9"/>
  <c r="AB4443" i="9"/>
  <c r="AA4443" i="9"/>
  <c r="R4447" i="9"/>
  <c r="Y4444" i="9"/>
  <c r="Z4444" i="9" s="1"/>
  <c r="X4446" i="9" l="1"/>
  <c r="AD4443" i="9"/>
  <c r="V4447" i="9"/>
  <c r="W4447" i="9" s="1"/>
  <c r="S4447" i="9"/>
  <c r="X4447" i="9" s="1"/>
  <c r="AA4444" i="9"/>
  <c r="AB4444" i="9"/>
  <c r="R4448" i="9"/>
  <c r="Y4445" i="9"/>
  <c r="Z4445" i="9" s="1"/>
  <c r="AD4444" i="9" l="1"/>
  <c r="V4448" i="9"/>
  <c r="W4448" i="9" s="1"/>
  <c r="S4448" i="9"/>
  <c r="X4448" i="9" s="1"/>
  <c r="AB4445" i="9"/>
  <c r="AA4445" i="9"/>
  <c r="Y4446" i="9"/>
  <c r="Z4446" i="9" s="1"/>
  <c r="R4449" i="9"/>
  <c r="AD4445" i="9" l="1"/>
  <c r="V4449" i="9"/>
  <c r="W4449" i="9" s="1"/>
  <c r="S4449" i="9"/>
  <c r="R4450" i="9"/>
  <c r="Y4447" i="9"/>
  <c r="Z4447" i="9" s="1"/>
  <c r="AA4446" i="9"/>
  <c r="AB4446" i="9"/>
  <c r="X4449" i="9" l="1"/>
  <c r="AD4446" i="9"/>
  <c r="V4450" i="9"/>
  <c r="W4450" i="9" s="1"/>
  <c r="S4450" i="9"/>
  <c r="X4450" i="9" s="1"/>
  <c r="AB4447" i="9"/>
  <c r="AA4447" i="9"/>
  <c r="R4451" i="9"/>
  <c r="Y4448" i="9"/>
  <c r="Z4448" i="9" s="1"/>
  <c r="AD4447" i="9" l="1"/>
  <c r="V4451" i="9"/>
  <c r="W4451" i="9" s="1"/>
  <c r="S4451" i="9"/>
  <c r="R4452" i="9"/>
  <c r="AB4448" i="9"/>
  <c r="AA4448" i="9"/>
  <c r="Y4449" i="9"/>
  <c r="Z4449" i="9" s="1"/>
  <c r="X4451" i="9" l="1"/>
  <c r="AD4448" i="9"/>
  <c r="V4452" i="9"/>
  <c r="W4452" i="9" s="1"/>
  <c r="S4452" i="9"/>
  <c r="X4452" i="9" s="1"/>
  <c r="AB4449" i="9"/>
  <c r="AA4449" i="9"/>
  <c r="R4453" i="9"/>
  <c r="Y4450" i="9"/>
  <c r="Z4450" i="9" s="1"/>
  <c r="AD4449" i="9" l="1"/>
  <c r="V4453" i="9"/>
  <c r="W4453" i="9" s="1"/>
  <c r="S4453" i="9"/>
  <c r="AB4450" i="9"/>
  <c r="AA4450" i="9"/>
  <c r="R4454" i="9"/>
  <c r="Y4451" i="9"/>
  <c r="Z4451" i="9" s="1"/>
  <c r="X4453" i="9" l="1"/>
  <c r="AD4450" i="9"/>
  <c r="V4454" i="9"/>
  <c r="W4454" i="9" s="1"/>
  <c r="S4454" i="9"/>
  <c r="X4454" i="9" s="1"/>
  <c r="AB4451" i="9"/>
  <c r="AA4451" i="9"/>
  <c r="R4455" i="9"/>
  <c r="Y4452" i="9"/>
  <c r="Z4452" i="9" s="1"/>
  <c r="AD4451" i="9" l="1"/>
  <c r="V4455" i="9"/>
  <c r="W4455" i="9" s="1"/>
  <c r="S4455" i="9"/>
  <c r="X4455" i="9" s="1"/>
  <c r="AB4452" i="9"/>
  <c r="AA4452" i="9"/>
  <c r="R4456" i="9"/>
  <c r="Y4453" i="9"/>
  <c r="Z4453" i="9" s="1"/>
  <c r="AD4452" i="9" l="1"/>
  <c r="V4456" i="9"/>
  <c r="W4456" i="9" s="1"/>
  <c r="S4456" i="9"/>
  <c r="X4456" i="9" s="1"/>
  <c r="AB4453" i="9"/>
  <c r="AA4453" i="9"/>
  <c r="Y4454" i="9"/>
  <c r="Z4454" i="9" s="1"/>
  <c r="R4457" i="9"/>
  <c r="AD4453" i="9" l="1"/>
  <c r="V4457" i="9"/>
  <c r="W4457" i="9" s="1"/>
  <c r="S4457" i="9"/>
  <c r="X4457" i="9" s="1"/>
  <c r="AB4454" i="9"/>
  <c r="AA4454" i="9"/>
  <c r="Y4455" i="9"/>
  <c r="Z4455" i="9" s="1"/>
  <c r="R4458" i="9"/>
  <c r="AD4454" i="9" l="1"/>
  <c r="V4458" i="9"/>
  <c r="W4458" i="9" s="1"/>
  <c r="S4458" i="9"/>
  <c r="AB4455" i="9"/>
  <c r="AA4455" i="9"/>
  <c r="Y4456" i="9"/>
  <c r="Z4456" i="9" s="1"/>
  <c r="R4459" i="9"/>
  <c r="X4458" i="9" l="1"/>
  <c r="AD4455" i="9"/>
  <c r="V4459" i="9"/>
  <c r="W4459" i="9" s="1"/>
  <c r="S4459" i="9"/>
  <c r="AB4456" i="9"/>
  <c r="AA4456" i="9"/>
  <c r="R4460" i="9"/>
  <c r="Y4457" i="9"/>
  <c r="Z4457" i="9" s="1"/>
  <c r="X4459" i="9" l="1"/>
  <c r="AD4456" i="9"/>
  <c r="S4460" i="9"/>
  <c r="V4460" i="9"/>
  <c r="W4460" i="9" s="1"/>
  <c r="Y4458" i="9"/>
  <c r="Z4458" i="9" s="1"/>
  <c r="AB4457" i="9"/>
  <c r="AA4457" i="9"/>
  <c r="R4461" i="9"/>
  <c r="X4460" i="9" l="1"/>
  <c r="AD4457" i="9"/>
  <c r="V4461" i="9"/>
  <c r="W4461" i="9" s="1"/>
  <c r="S4461" i="9"/>
  <c r="X4461" i="9" s="1"/>
  <c r="AB4458" i="9"/>
  <c r="AA4458" i="9"/>
  <c r="R4462" i="9"/>
  <c r="Y4459" i="9"/>
  <c r="Z4459" i="9" s="1"/>
  <c r="AD4458" i="9" l="1"/>
  <c r="V4462" i="9"/>
  <c r="W4462" i="9" s="1"/>
  <c r="S4462" i="9"/>
  <c r="AB4459" i="9"/>
  <c r="AA4459" i="9"/>
  <c r="R4463" i="9"/>
  <c r="Y4460" i="9"/>
  <c r="Z4460" i="9" s="1"/>
  <c r="X4462" i="9" l="1"/>
  <c r="AD4459" i="9"/>
  <c r="V4463" i="9"/>
  <c r="W4463" i="9" s="1"/>
  <c r="S4463" i="9"/>
  <c r="AB4460" i="9"/>
  <c r="AA4460" i="9"/>
  <c r="R4464" i="9"/>
  <c r="Y4461" i="9"/>
  <c r="Z4461" i="9" s="1"/>
  <c r="X4463" i="9" l="1"/>
  <c r="AD4460" i="9"/>
  <c r="V4464" i="9"/>
  <c r="W4464" i="9" s="1"/>
  <c r="S4464" i="9"/>
  <c r="AB4461" i="9"/>
  <c r="AA4461" i="9"/>
  <c r="Y4462" i="9"/>
  <c r="Z4462" i="9" s="1"/>
  <c r="R4465" i="9"/>
  <c r="X4464" i="9" l="1"/>
  <c r="AD4461" i="9"/>
  <c r="V4465" i="9"/>
  <c r="W4465" i="9" s="1"/>
  <c r="S4465" i="9"/>
  <c r="AB4462" i="9"/>
  <c r="AA4462" i="9"/>
  <c r="R4466" i="9"/>
  <c r="Y4463" i="9"/>
  <c r="Z4463" i="9" s="1"/>
  <c r="X4465" i="9" l="1"/>
  <c r="AD4462" i="9"/>
  <c r="V4466" i="9"/>
  <c r="W4466" i="9" s="1"/>
  <c r="S4466" i="9"/>
  <c r="X4466" i="9" s="1"/>
  <c r="AB4463" i="9"/>
  <c r="AA4463" i="9"/>
  <c r="R4467" i="9"/>
  <c r="Y4464" i="9"/>
  <c r="Z4464" i="9" s="1"/>
  <c r="AD4463" i="9" l="1"/>
  <c r="V4467" i="9"/>
  <c r="W4467" i="9" s="1"/>
  <c r="S4467" i="9"/>
  <c r="X4467" i="9" s="1"/>
  <c r="AB4464" i="9"/>
  <c r="AA4464" i="9"/>
  <c r="R4468" i="9"/>
  <c r="Y4465" i="9"/>
  <c r="Z4465" i="9" s="1"/>
  <c r="AD4464" i="9" l="1"/>
  <c r="V4468" i="9"/>
  <c r="W4468" i="9" s="1"/>
  <c r="S4468" i="9"/>
  <c r="AB4465" i="9"/>
  <c r="AA4465" i="9"/>
  <c r="R4469" i="9"/>
  <c r="Y4466" i="9"/>
  <c r="Z4466" i="9" s="1"/>
  <c r="X4468" i="9" l="1"/>
  <c r="AD4465" i="9"/>
  <c r="V4469" i="9"/>
  <c r="W4469" i="9" s="1"/>
  <c r="S4469" i="9"/>
  <c r="X4469" i="9" s="1"/>
  <c r="AB4466" i="9"/>
  <c r="AA4466" i="9"/>
  <c r="R4470" i="9"/>
  <c r="Y4467" i="9"/>
  <c r="Z4467" i="9" s="1"/>
  <c r="AD4466" i="9" l="1"/>
  <c r="V4470" i="9"/>
  <c r="W4470" i="9" s="1"/>
  <c r="S4470" i="9"/>
  <c r="R4471" i="9"/>
  <c r="AB4467" i="9"/>
  <c r="AA4467" i="9"/>
  <c r="Y4468" i="9"/>
  <c r="Z4468" i="9" s="1"/>
  <c r="X4470" i="9" l="1"/>
  <c r="AD4467" i="9"/>
  <c r="V4471" i="9"/>
  <c r="W4471" i="9" s="1"/>
  <c r="S4471" i="9"/>
  <c r="X4471" i="9" s="1"/>
  <c r="AB4468" i="9"/>
  <c r="AA4468" i="9"/>
  <c r="R4472" i="9"/>
  <c r="Y4469" i="9"/>
  <c r="Z4469" i="9" s="1"/>
  <c r="AD4468" i="9" l="1"/>
  <c r="V4472" i="9"/>
  <c r="W4472" i="9" s="1"/>
  <c r="S4472" i="9"/>
  <c r="X4472" i="9" s="1"/>
  <c r="R4473" i="9"/>
  <c r="AB4469" i="9"/>
  <c r="AA4469" i="9"/>
  <c r="Y4470" i="9"/>
  <c r="Z4470" i="9" s="1"/>
  <c r="AD4469" i="9" l="1"/>
  <c r="V4473" i="9"/>
  <c r="W4473" i="9" s="1"/>
  <c r="S4473" i="9"/>
  <c r="X4473" i="9" s="1"/>
  <c r="AB4470" i="9"/>
  <c r="AA4470" i="9"/>
  <c r="R4474" i="9"/>
  <c r="Y4471" i="9"/>
  <c r="Z4471" i="9" s="1"/>
  <c r="AD4470" i="9" l="1"/>
  <c r="V4474" i="9"/>
  <c r="W4474" i="9" s="1"/>
  <c r="S4474" i="9"/>
  <c r="X4474" i="9" s="1"/>
  <c r="AB4471" i="9"/>
  <c r="AA4471" i="9"/>
  <c r="R4475" i="9"/>
  <c r="Y4472" i="9"/>
  <c r="Z4472" i="9" s="1"/>
  <c r="AD4471" i="9" l="1"/>
  <c r="V4475" i="9"/>
  <c r="W4475" i="9" s="1"/>
  <c r="S4475" i="9"/>
  <c r="R4476" i="9"/>
  <c r="Y4473" i="9"/>
  <c r="Z4473" i="9" s="1"/>
  <c r="AA4472" i="9"/>
  <c r="AB4472" i="9"/>
  <c r="X4475" i="9" l="1"/>
  <c r="AD4472" i="9"/>
  <c r="V4476" i="9"/>
  <c r="W4476" i="9" s="1"/>
  <c r="S4476" i="9"/>
  <c r="X4476" i="9" s="1"/>
  <c r="AB4473" i="9"/>
  <c r="AA4473" i="9"/>
  <c r="Y4474" i="9"/>
  <c r="Z4474" i="9" s="1"/>
  <c r="R4477" i="9"/>
  <c r="AD4473" i="9" l="1"/>
  <c r="V4477" i="9"/>
  <c r="W4477" i="9" s="1"/>
  <c r="S4477" i="9"/>
  <c r="AB4474" i="9"/>
  <c r="AA4474" i="9"/>
  <c r="R4478" i="9"/>
  <c r="Y4475" i="9"/>
  <c r="Z4475" i="9" s="1"/>
  <c r="X4477" i="9" l="1"/>
  <c r="AD4474" i="9"/>
  <c r="V4478" i="9"/>
  <c r="W4478" i="9" s="1"/>
  <c r="S4478" i="9"/>
  <c r="X4478" i="9" s="1"/>
  <c r="AB4475" i="9"/>
  <c r="AA4475" i="9"/>
  <c r="R4479" i="9"/>
  <c r="Y4476" i="9"/>
  <c r="Z4476" i="9" s="1"/>
  <c r="AD4475" i="9" l="1"/>
  <c r="V4479" i="9"/>
  <c r="W4479" i="9" s="1"/>
  <c r="S4479" i="9"/>
  <c r="AA4476" i="9"/>
  <c r="AB4476" i="9"/>
  <c r="R4480" i="9"/>
  <c r="Y4477" i="9"/>
  <c r="Z4477" i="9" s="1"/>
  <c r="X4479" i="9" l="1"/>
  <c r="AD4476" i="9"/>
  <c r="V4480" i="9"/>
  <c r="W4480" i="9" s="1"/>
  <c r="S4480" i="9"/>
  <c r="X4480" i="9" s="1"/>
  <c r="Y4478" i="9"/>
  <c r="Z4478" i="9" s="1"/>
  <c r="AB4477" i="9"/>
  <c r="AA4477" i="9"/>
  <c r="R4481" i="9"/>
  <c r="AD4477" i="9" l="1"/>
  <c r="V4481" i="9"/>
  <c r="W4481" i="9" s="1"/>
  <c r="S4481" i="9"/>
  <c r="AB4478" i="9"/>
  <c r="AA4478" i="9"/>
  <c r="R4482" i="9"/>
  <c r="Y4479" i="9"/>
  <c r="Z4479" i="9" s="1"/>
  <c r="X4481" i="9" l="1"/>
  <c r="AD4478" i="9"/>
  <c r="V4482" i="9"/>
  <c r="W4482" i="9" s="1"/>
  <c r="S4482" i="9"/>
  <c r="Y4480" i="9"/>
  <c r="Z4480" i="9" s="1"/>
  <c r="AB4479" i="9"/>
  <c r="AA4479" i="9"/>
  <c r="R4483" i="9"/>
  <c r="X4482" i="9" l="1"/>
  <c r="AD4479" i="9"/>
  <c r="V4483" i="9"/>
  <c r="W4483" i="9" s="1"/>
  <c r="S4483" i="9"/>
  <c r="X4483" i="9" s="1"/>
  <c r="R4484" i="9"/>
  <c r="AB4480" i="9"/>
  <c r="AA4480" i="9"/>
  <c r="Y4481" i="9"/>
  <c r="Z4481" i="9" s="1"/>
  <c r="AD4480" i="9" l="1"/>
  <c r="V4484" i="9"/>
  <c r="W4484" i="9" s="1"/>
  <c r="S4484" i="9"/>
  <c r="X4484" i="9" s="1"/>
  <c r="R4485" i="9"/>
  <c r="AB4481" i="9"/>
  <c r="AA4481" i="9"/>
  <c r="Y4482" i="9"/>
  <c r="Z4482" i="9" s="1"/>
  <c r="AD4481" i="9" l="1"/>
  <c r="V4485" i="9"/>
  <c r="W4485" i="9" s="1"/>
  <c r="S4485" i="9"/>
  <c r="AB4482" i="9"/>
  <c r="AA4482" i="9"/>
  <c r="R4486" i="9"/>
  <c r="Y4483" i="9"/>
  <c r="Z4483" i="9" s="1"/>
  <c r="X4485" i="9" l="1"/>
  <c r="AD4482" i="9"/>
  <c r="V4486" i="9"/>
  <c r="W4486" i="9" s="1"/>
  <c r="S4486" i="9"/>
  <c r="X4486" i="9" s="1"/>
  <c r="AB4483" i="9"/>
  <c r="AA4483" i="9"/>
  <c r="R4487" i="9"/>
  <c r="Y4484" i="9"/>
  <c r="Z4484" i="9" s="1"/>
  <c r="AD4483" i="9" l="1"/>
  <c r="V4487" i="9"/>
  <c r="W4487" i="9" s="1"/>
  <c r="S4487" i="9"/>
  <c r="X4487" i="9" s="1"/>
  <c r="AB4484" i="9"/>
  <c r="AA4484" i="9"/>
  <c r="R4488" i="9"/>
  <c r="Y4485" i="9"/>
  <c r="Z4485" i="9" s="1"/>
  <c r="AD4484" i="9" l="1"/>
  <c r="V4488" i="9"/>
  <c r="W4488" i="9" s="1"/>
  <c r="S4488" i="9"/>
  <c r="X4488" i="9" s="1"/>
  <c r="Y4486" i="9"/>
  <c r="Z4486" i="9" s="1"/>
  <c r="AB4485" i="9"/>
  <c r="AA4485" i="9"/>
  <c r="R4489" i="9"/>
  <c r="AD4485" i="9" l="1"/>
  <c r="V4489" i="9"/>
  <c r="W4489" i="9" s="1"/>
  <c r="S4489" i="9"/>
  <c r="R4490" i="9"/>
  <c r="Y4487" i="9"/>
  <c r="Z4487" i="9" s="1"/>
  <c r="AA4486" i="9"/>
  <c r="AB4486" i="9"/>
  <c r="X4489" i="9" l="1"/>
  <c r="AD4486" i="9"/>
  <c r="V4490" i="9"/>
  <c r="W4490" i="9" s="1"/>
  <c r="S4490" i="9"/>
  <c r="Y4488" i="9"/>
  <c r="Z4488" i="9" s="1"/>
  <c r="AB4487" i="9"/>
  <c r="AA4487" i="9"/>
  <c r="R4491" i="9"/>
  <c r="X4490" i="9" l="1"/>
  <c r="AD4487" i="9"/>
  <c r="V4491" i="9"/>
  <c r="W4491" i="9" s="1"/>
  <c r="X4491" i="9" s="1"/>
  <c r="S4491" i="9"/>
  <c r="AA4488" i="9"/>
  <c r="AB4488" i="9"/>
  <c r="Y4489" i="9"/>
  <c r="Z4489" i="9" s="1"/>
  <c r="R4492" i="9"/>
  <c r="AD4488" i="9" l="1"/>
  <c r="V4492" i="9"/>
  <c r="W4492" i="9" s="1"/>
  <c r="S4492" i="9"/>
  <c r="AB4489" i="9"/>
  <c r="AA4489" i="9"/>
  <c r="R4493" i="9"/>
  <c r="Y4490" i="9"/>
  <c r="Z4490" i="9" s="1"/>
  <c r="X4492" i="9" l="1"/>
  <c r="AD4489" i="9"/>
  <c r="V4493" i="9"/>
  <c r="W4493" i="9" s="1"/>
  <c r="S4493" i="9"/>
  <c r="AB4490" i="9"/>
  <c r="AA4490" i="9"/>
  <c r="R4494" i="9"/>
  <c r="Y4491" i="9"/>
  <c r="Z4491" i="9" s="1"/>
  <c r="X4493" i="9" l="1"/>
  <c r="AD4490" i="9"/>
  <c r="V4494" i="9"/>
  <c r="W4494" i="9" s="1"/>
  <c r="S4494" i="9"/>
  <c r="X4494" i="9" s="1"/>
  <c r="AB4491" i="9"/>
  <c r="AA4491" i="9"/>
  <c r="Y4492" i="9"/>
  <c r="Z4492" i="9" s="1"/>
  <c r="R4495" i="9"/>
  <c r="AD4491" i="9" l="1"/>
  <c r="V4495" i="9"/>
  <c r="W4495" i="9" s="1"/>
  <c r="S4495" i="9"/>
  <c r="X4495" i="9" s="1"/>
  <c r="AA4492" i="9"/>
  <c r="AB4492" i="9"/>
  <c r="Y4493" i="9"/>
  <c r="Z4493" i="9" s="1"/>
  <c r="R4496" i="9"/>
  <c r="AD4492" i="9" l="1"/>
  <c r="V4496" i="9"/>
  <c r="W4496" i="9" s="1"/>
  <c r="S4496" i="9"/>
  <c r="AB4493" i="9"/>
  <c r="AA4493" i="9"/>
  <c r="R4497" i="9"/>
  <c r="Y4494" i="9"/>
  <c r="Z4494" i="9" s="1"/>
  <c r="X4496" i="9" l="1"/>
  <c r="AD4493" i="9"/>
  <c r="V4497" i="9"/>
  <c r="W4497" i="9" s="1"/>
  <c r="S4497" i="9"/>
  <c r="X4497" i="9" s="1"/>
  <c r="AB4494" i="9"/>
  <c r="AA4494" i="9"/>
  <c r="R4498" i="9"/>
  <c r="Y4495" i="9"/>
  <c r="Z4495" i="9" s="1"/>
  <c r="AD4494" i="9" l="1"/>
  <c r="V4498" i="9"/>
  <c r="W4498" i="9" s="1"/>
  <c r="S4498" i="9"/>
  <c r="Y4496" i="9"/>
  <c r="Z4496" i="9" s="1"/>
  <c r="AB4495" i="9"/>
  <c r="AA4495" i="9"/>
  <c r="R4499" i="9"/>
  <c r="X4498" i="9" l="1"/>
  <c r="AD4495" i="9"/>
  <c r="V4499" i="9"/>
  <c r="W4499" i="9" s="1"/>
  <c r="S4499" i="9"/>
  <c r="R4500" i="9"/>
  <c r="AB4496" i="9"/>
  <c r="AA4496" i="9"/>
  <c r="Y4497" i="9"/>
  <c r="Z4497" i="9" s="1"/>
  <c r="X4499" i="9" l="1"/>
  <c r="AD4496" i="9"/>
  <c r="V4500" i="9"/>
  <c r="W4500" i="9" s="1"/>
  <c r="S4500" i="9"/>
  <c r="AB4497" i="9"/>
  <c r="AA4497" i="9"/>
  <c r="Y4498" i="9"/>
  <c r="Z4498" i="9" s="1"/>
  <c r="R4501" i="9"/>
  <c r="X4500" i="9" l="1"/>
  <c r="AD4497" i="9"/>
  <c r="V4501" i="9"/>
  <c r="W4501" i="9" s="1"/>
  <c r="S4501" i="9"/>
  <c r="AB4498" i="9"/>
  <c r="AA4498" i="9"/>
  <c r="Y4499" i="9"/>
  <c r="Z4499" i="9" s="1"/>
  <c r="R4502" i="9"/>
  <c r="X4501" i="9" l="1"/>
  <c r="AD4498" i="9"/>
  <c r="V4502" i="9"/>
  <c r="W4502" i="9" s="1"/>
  <c r="S4502" i="9"/>
  <c r="X4502" i="9" s="1"/>
  <c r="R4503" i="9"/>
  <c r="AB4499" i="9"/>
  <c r="AA4499" i="9"/>
  <c r="Y4500" i="9"/>
  <c r="Z4500" i="9" s="1"/>
  <c r="AD4499" i="9" l="1"/>
  <c r="V4503" i="9"/>
  <c r="W4503" i="9" s="1"/>
  <c r="S4503" i="9"/>
  <c r="R4504" i="9"/>
  <c r="Y4501" i="9"/>
  <c r="Z4501" i="9" s="1"/>
  <c r="AB4500" i="9"/>
  <c r="AA4500" i="9"/>
  <c r="X4503" i="9" l="1"/>
  <c r="AD4500" i="9"/>
  <c r="V4504" i="9"/>
  <c r="W4504" i="9" s="1"/>
  <c r="S4504" i="9"/>
  <c r="X4504" i="9" s="1"/>
  <c r="AB4501" i="9"/>
  <c r="AA4501" i="9"/>
  <c r="Y4502" i="9"/>
  <c r="Z4502" i="9" s="1"/>
  <c r="R4505" i="9"/>
  <c r="AD4501" i="9" l="1"/>
  <c r="V4505" i="9"/>
  <c r="W4505" i="9" s="1"/>
  <c r="S4505" i="9"/>
  <c r="X4505" i="9" s="1"/>
  <c r="AA4502" i="9"/>
  <c r="AB4502" i="9"/>
  <c r="Y4503" i="9"/>
  <c r="Z4503" i="9" s="1"/>
  <c r="R4506" i="9"/>
  <c r="AD4502" i="9" l="1"/>
  <c r="V4506" i="9"/>
  <c r="W4506" i="9" s="1"/>
  <c r="S4506" i="9"/>
  <c r="X4506" i="9" s="1"/>
  <c r="R4507" i="9"/>
  <c r="Y4504" i="9"/>
  <c r="Z4504" i="9" s="1"/>
  <c r="AB4503" i="9"/>
  <c r="AA4503" i="9"/>
  <c r="AD4503" i="9" l="1"/>
  <c r="V4507" i="9"/>
  <c r="W4507" i="9" s="1"/>
  <c r="S4507" i="9"/>
  <c r="X4507" i="9" s="1"/>
  <c r="R4508" i="9"/>
  <c r="Y4505" i="9"/>
  <c r="Z4505" i="9" s="1"/>
  <c r="AB4504" i="9"/>
  <c r="AA4504" i="9"/>
  <c r="AD4504" i="9" l="1"/>
  <c r="V4508" i="9"/>
  <c r="W4508" i="9" s="1"/>
  <c r="S4508" i="9"/>
  <c r="X4508" i="9" s="1"/>
  <c r="AB4505" i="9"/>
  <c r="AA4505" i="9"/>
  <c r="Y4506" i="9"/>
  <c r="Z4506" i="9" s="1"/>
  <c r="R4509" i="9"/>
  <c r="AD4505" i="9" l="1"/>
  <c r="V4509" i="9"/>
  <c r="W4509" i="9" s="1"/>
  <c r="S4509" i="9"/>
  <c r="AA4506" i="9"/>
  <c r="AB4506" i="9"/>
  <c r="Y4507" i="9"/>
  <c r="Z4507" i="9" s="1"/>
  <c r="R4510" i="9"/>
  <c r="X4509" i="9" l="1"/>
  <c r="AD4506" i="9"/>
  <c r="V4510" i="9"/>
  <c r="W4510" i="9" s="1"/>
  <c r="S4510" i="9"/>
  <c r="X4510" i="9" s="1"/>
  <c r="AB4507" i="9"/>
  <c r="AA4507" i="9"/>
  <c r="Y4508" i="9"/>
  <c r="Z4508" i="9" s="1"/>
  <c r="R4511" i="9"/>
  <c r="AD4507" i="9" l="1"/>
  <c r="V4511" i="9"/>
  <c r="W4511" i="9" s="1"/>
  <c r="S4511" i="9"/>
  <c r="AA4508" i="9"/>
  <c r="AB4508" i="9"/>
  <c r="R4512" i="9"/>
  <c r="Y4509" i="9"/>
  <c r="Z4509" i="9" s="1"/>
  <c r="X4511" i="9" l="1"/>
  <c r="AD4508" i="9"/>
  <c r="V4512" i="9"/>
  <c r="W4512" i="9" s="1"/>
  <c r="S4512" i="9"/>
  <c r="X4512" i="9" s="1"/>
  <c r="AB4509" i="9"/>
  <c r="AA4509" i="9"/>
  <c r="Y4510" i="9"/>
  <c r="Z4510" i="9" s="1"/>
  <c r="R4513" i="9"/>
  <c r="AD4509" i="9" l="1"/>
  <c r="V4513" i="9"/>
  <c r="W4513" i="9" s="1"/>
  <c r="S4513" i="9"/>
  <c r="AB4510" i="9"/>
  <c r="AA4510" i="9"/>
  <c r="R4514" i="9"/>
  <c r="Y4511" i="9"/>
  <c r="Z4511" i="9" s="1"/>
  <c r="X4513" i="9" l="1"/>
  <c r="AD4510" i="9"/>
  <c r="V4514" i="9"/>
  <c r="W4514" i="9" s="1"/>
  <c r="S4514" i="9"/>
  <c r="X4514" i="9" s="1"/>
  <c r="AB4511" i="9"/>
  <c r="AA4511" i="9"/>
  <c r="R4515" i="9"/>
  <c r="Y4512" i="9"/>
  <c r="Z4512" i="9" s="1"/>
  <c r="AD4511" i="9" l="1"/>
  <c r="V4515" i="9"/>
  <c r="W4515" i="9" s="1"/>
  <c r="S4515" i="9"/>
  <c r="X4515" i="9" s="1"/>
  <c r="AB4512" i="9"/>
  <c r="AA4512" i="9"/>
  <c r="Y4513" i="9"/>
  <c r="Z4513" i="9" s="1"/>
  <c r="R4516" i="9"/>
  <c r="AD4512" i="9" l="1"/>
  <c r="V4516" i="9"/>
  <c r="W4516" i="9" s="1"/>
  <c r="S4516" i="9"/>
  <c r="AB4513" i="9"/>
  <c r="AA4513" i="9"/>
  <c r="R4517" i="9"/>
  <c r="Y4514" i="9"/>
  <c r="Z4514" i="9" s="1"/>
  <c r="X4516" i="9" l="1"/>
  <c r="AD4513" i="9"/>
  <c r="V4517" i="9"/>
  <c r="W4517" i="9" s="1"/>
  <c r="S4517" i="9"/>
  <c r="X4517" i="9" s="1"/>
  <c r="AB4514" i="9"/>
  <c r="AA4514" i="9"/>
  <c r="Y4515" i="9"/>
  <c r="Z4515" i="9" s="1"/>
  <c r="R4518" i="9"/>
  <c r="AD4514" i="9" l="1"/>
  <c r="V4518" i="9"/>
  <c r="W4518" i="9" s="1"/>
  <c r="S4518" i="9"/>
  <c r="X4518" i="9" s="1"/>
  <c r="R4519" i="9"/>
  <c r="AB4515" i="9"/>
  <c r="AA4515" i="9"/>
  <c r="Y4516" i="9"/>
  <c r="Z4516" i="9" s="1"/>
  <c r="AD4515" i="9" l="1"/>
  <c r="V4519" i="9"/>
  <c r="W4519" i="9" s="1"/>
  <c r="S4519" i="9"/>
  <c r="X4519" i="9" s="1"/>
  <c r="AB4516" i="9"/>
  <c r="AA4516" i="9"/>
  <c r="R4520" i="9"/>
  <c r="Y4517" i="9"/>
  <c r="Z4517" i="9" s="1"/>
  <c r="AD4516" i="9" l="1"/>
  <c r="V4520" i="9"/>
  <c r="W4520" i="9" s="1"/>
  <c r="S4520" i="9"/>
  <c r="X4520" i="9" s="1"/>
  <c r="AB4517" i="9"/>
  <c r="AA4517" i="9"/>
  <c r="R4521" i="9"/>
  <c r="Y4518" i="9"/>
  <c r="Z4518" i="9" s="1"/>
  <c r="AD4517" i="9" l="1"/>
  <c r="V4521" i="9"/>
  <c r="W4521" i="9" s="1"/>
  <c r="S4521" i="9"/>
  <c r="X4521" i="9" s="1"/>
  <c r="AA4518" i="9"/>
  <c r="AB4518" i="9"/>
  <c r="R4522" i="9"/>
  <c r="Y4519" i="9"/>
  <c r="Z4519" i="9" s="1"/>
  <c r="AD4518" i="9" l="1"/>
  <c r="V4522" i="9"/>
  <c r="W4522" i="9" s="1"/>
  <c r="S4522" i="9"/>
  <c r="AB4519" i="9"/>
  <c r="AA4519" i="9"/>
  <c r="Y4520" i="9"/>
  <c r="Z4520" i="9" s="1"/>
  <c r="R4523" i="9"/>
  <c r="X4522" i="9" l="1"/>
  <c r="AD4519" i="9"/>
  <c r="V4523" i="9"/>
  <c r="W4523" i="9" s="1"/>
  <c r="S4523" i="9"/>
  <c r="X4523" i="9" s="1"/>
  <c r="AB4520" i="9"/>
  <c r="AA4520" i="9"/>
  <c r="R4524" i="9"/>
  <c r="Y4521" i="9"/>
  <c r="Z4521" i="9" s="1"/>
  <c r="AD4520" i="9" l="1"/>
  <c r="V4524" i="9"/>
  <c r="W4524" i="9" s="1"/>
  <c r="S4524" i="9"/>
  <c r="AB4521" i="9"/>
  <c r="AA4521" i="9"/>
  <c r="R4525" i="9"/>
  <c r="Y4522" i="9"/>
  <c r="Z4522" i="9" s="1"/>
  <c r="X4524" i="9" l="1"/>
  <c r="AD4521" i="9"/>
  <c r="V4525" i="9"/>
  <c r="W4525" i="9" s="1"/>
  <c r="S4525" i="9"/>
  <c r="X4525" i="9" s="1"/>
  <c r="AB4522" i="9"/>
  <c r="AA4522" i="9"/>
  <c r="R4526" i="9"/>
  <c r="Y4523" i="9"/>
  <c r="Z4523" i="9" s="1"/>
  <c r="AD4522" i="9" l="1"/>
  <c r="V4526" i="9"/>
  <c r="W4526" i="9" s="1"/>
  <c r="S4526" i="9"/>
  <c r="AB4523" i="9"/>
  <c r="AA4523" i="9"/>
  <c r="Y4524" i="9"/>
  <c r="Z4524" i="9" s="1"/>
  <c r="R4527" i="9"/>
  <c r="X4526" i="9" l="1"/>
  <c r="AD4523" i="9"/>
  <c r="V4527" i="9"/>
  <c r="W4527" i="9" s="1"/>
  <c r="S4527" i="9"/>
  <c r="AA4524" i="9"/>
  <c r="AB4524" i="9"/>
  <c r="R4528" i="9"/>
  <c r="Y4525" i="9"/>
  <c r="Z4525" i="9" s="1"/>
  <c r="X4527" i="9" l="1"/>
  <c r="AD4524" i="9"/>
  <c r="V4528" i="9"/>
  <c r="W4528" i="9" s="1"/>
  <c r="S4528" i="9"/>
  <c r="AB4525" i="9"/>
  <c r="AA4525" i="9"/>
  <c r="Y4526" i="9"/>
  <c r="Z4526" i="9" s="1"/>
  <c r="R4529" i="9"/>
  <c r="X4528" i="9" l="1"/>
  <c r="AD4525" i="9"/>
  <c r="V4529" i="9"/>
  <c r="W4529" i="9" s="1"/>
  <c r="S4529" i="9"/>
  <c r="AB4526" i="9"/>
  <c r="AA4526" i="9"/>
  <c r="Y4527" i="9"/>
  <c r="Z4527" i="9" s="1"/>
  <c r="R4530" i="9"/>
  <c r="X4529" i="9" l="1"/>
  <c r="AD4526" i="9"/>
  <c r="V4530" i="9"/>
  <c r="W4530" i="9" s="1"/>
  <c r="S4530" i="9"/>
  <c r="AB4527" i="9"/>
  <c r="AA4527" i="9"/>
  <c r="Y4528" i="9"/>
  <c r="Z4528" i="9" s="1"/>
  <c r="R4531" i="9"/>
  <c r="X4530" i="9" l="1"/>
  <c r="AD4527" i="9"/>
  <c r="V4531" i="9"/>
  <c r="W4531" i="9" s="1"/>
  <c r="S4531" i="9"/>
  <c r="X4531" i="9" s="1"/>
  <c r="AB4528" i="9"/>
  <c r="AA4528" i="9"/>
  <c r="R4532" i="9"/>
  <c r="Y4529" i="9"/>
  <c r="Z4529" i="9" s="1"/>
  <c r="AD4528" i="9" l="1"/>
  <c r="V4532" i="9"/>
  <c r="W4532" i="9" s="1"/>
  <c r="S4532" i="9"/>
  <c r="X4532" i="9" s="1"/>
  <c r="AB4529" i="9"/>
  <c r="AA4529" i="9"/>
  <c r="R4533" i="9"/>
  <c r="Y4530" i="9"/>
  <c r="Z4530" i="9" s="1"/>
  <c r="AD4529" i="9" l="1"/>
  <c r="V4533" i="9"/>
  <c r="W4533" i="9" s="1"/>
  <c r="S4533" i="9"/>
  <c r="AB4530" i="9"/>
  <c r="AA4530" i="9"/>
  <c r="R4534" i="9"/>
  <c r="Y4531" i="9"/>
  <c r="Z4531" i="9" s="1"/>
  <c r="X4533" i="9" l="1"/>
  <c r="AD4530" i="9"/>
  <c r="V4534" i="9"/>
  <c r="W4534" i="9" s="1"/>
  <c r="S4534" i="9"/>
  <c r="AB4531" i="9"/>
  <c r="AA4531" i="9"/>
  <c r="Y4532" i="9"/>
  <c r="Z4532" i="9" s="1"/>
  <c r="R4535" i="9"/>
  <c r="X4534" i="9" l="1"/>
  <c r="AD4531" i="9"/>
  <c r="V4535" i="9"/>
  <c r="W4535" i="9" s="1"/>
  <c r="S4535" i="9"/>
  <c r="AB4532" i="9"/>
  <c r="AA4532" i="9"/>
  <c r="Y4533" i="9"/>
  <c r="Z4533" i="9" s="1"/>
  <c r="R4536" i="9"/>
  <c r="X4535" i="9" l="1"/>
  <c r="AD4532" i="9"/>
  <c r="V4536" i="9"/>
  <c r="W4536" i="9" s="1"/>
  <c r="S4536" i="9"/>
  <c r="AB4533" i="9"/>
  <c r="AA4533" i="9"/>
  <c r="R4537" i="9"/>
  <c r="Y4534" i="9"/>
  <c r="Z4534" i="9" s="1"/>
  <c r="X4536" i="9" l="1"/>
  <c r="AD4533" i="9"/>
  <c r="V4537" i="9"/>
  <c r="W4537" i="9" s="1"/>
  <c r="S4537" i="9"/>
  <c r="X4537" i="9" s="1"/>
  <c r="Y4535" i="9"/>
  <c r="Z4535" i="9" s="1"/>
  <c r="AB4534" i="9"/>
  <c r="AA4534" i="9"/>
  <c r="R4538" i="9"/>
  <c r="AD4534" i="9" l="1"/>
  <c r="V4538" i="9"/>
  <c r="W4538" i="9" s="1"/>
  <c r="S4538" i="9"/>
  <c r="X4538" i="9" s="1"/>
  <c r="R4539" i="9"/>
  <c r="Y4536" i="9"/>
  <c r="Z4536" i="9" s="1"/>
  <c r="AB4535" i="9"/>
  <c r="AA4535" i="9"/>
  <c r="AD4535" i="9" l="1"/>
  <c r="V4539" i="9"/>
  <c r="W4539" i="9" s="1"/>
  <c r="S4539" i="9"/>
  <c r="AA4536" i="9"/>
  <c r="AB4536" i="9"/>
  <c r="R4540" i="9"/>
  <c r="Y4537" i="9"/>
  <c r="Z4537" i="9" s="1"/>
  <c r="X4539" i="9" l="1"/>
  <c r="AD4536" i="9"/>
  <c r="V4540" i="9"/>
  <c r="W4540" i="9" s="1"/>
  <c r="S4540" i="9"/>
  <c r="X4540" i="9" s="1"/>
  <c r="AB4537" i="9"/>
  <c r="AA4537" i="9"/>
  <c r="Y4538" i="9"/>
  <c r="Z4538" i="9" s="1"/>
  <c r="R4541" i="9"/>
  <c r="AD4537" i="9" l="1"/>
  <c r="V4541" i="9"/>
  <c r="W4541" i="9" s="1"/>
  <c r="S4541" i="9"/>
  <c r="AB4538" i="9"/>
  <c r="AA4538" i="9"/>
  <c r="R4542" i="9"/>
  <c r="Y4539" i="9"/>
  <c r="Z4539" i="9" s="1"/>
  <c r="X4541" i="9" l="1"/>
  <c r="AD4538" i="9"/>
  <c r="V4542" i="9"/>
  <c r="W4542" i="9" s="1"/>
  <c r="S4542" i="9"/>
  <c r="AB4539" i="9"/>
  <c r="AA4539" i="9"/>
  <c r="R4543" i="9"/>
  <c r="Y4540" i="9"/>
  <c r="Z4540" i="9" s="1"/>
  <c r="X4542" i="9" l="1"/>
  <c r="AD4539" i="9"/>
  <c r="V4543" i="9"/>
  <c r="W4543" i="9" s="1"/>
  <c r="S4543" i="9"/>
  <c r="X4543" i="9" s="1"/>
  <c r="AA4540" i="9"/>
  <c r="AB4540" i="9"/>
  <c r="R4544" i="9"/>
  <c r="Y4541" i="9"/>
  <c r="Z4541" i="9" s="1"/>
  <c r="AD4540" i="9" l="1"/>
  <c r="V4544" i="9"/>
  <c r="W4544" i="9" s="1"/>
  <c r="S4544" i="9"/>
  <c r="AB4541" i="9"/>
  <c r="AA4541" i="9"/>
  <c r="Y4542" i="9"/>
  <c r="Z4542" i="9" s="1"/>
  <c r="R4545" i="9"/>
  <c r="X4544" i="9" l="1"/>
  <c r="AD4541" i="9"/>
  <c r="V4545" i="9"/>
  <c r="W4545" i="9" s="1"/>
  <c r="S4545" i="9"/>
  <c r="AB4542" i="9"/>
  <c r="AA4542" i="9"/>
  <c r="R4546" i="9"/>
  <c r="Y4543" i="9"/>
  <c r="Z4543" i="9" s="1"/>
  <c r="X4545" i="9" l="1"/>
  <c r="AD4542" i="9"/>
  <c r="V4546" i="9"/>
  <c r="W4546" i="9" s="1"/>
  <c r="X4546" i="9" s="1"/>
  <c r="S4546" i="9"/>
  <c r="R4547" i="9"/>
  <c r="AB4543" i="9"/>
  <c r="AA4543" i="9"/>
  <c r="Y4544" i="9"/>
  <c r="Z4544" i="9" s="1"/>
  <c r="AD4543" i="9" l="1"/>
  <c r="V4547" i="9"/>
  <c r="W4547" i="9" s="1"/>
  <c r="S4547" i="9"/>
  <c r="R4548" i="9"/>
  <c r="AB4544" i="9"/>
  <c r="AA4544" i="9"/>
  <c r="Y4545" i="9"/>
  <c r="Z4545" i="9" s="1"/>
  <c r="X4547" i="9" l="1"/>
  <c r="AD4544" i="9"/>
  <c r="V4548" i="9"/>
  <c r="W4548" i="9" s="1"/>
  <c r="S4548" i="9"/>
  <c r="AB4545" i="9"/>
  <c r="AA4545" i="9"/>
  <c r="Y4546" i="9"/>
  <c r="Z4546" i="9" s="1"/>
  <c r="R4549" i="9"/>
  <c r="X4548" i="9" l="1"/>
  <c r="AD4545" i="9"/>
  <c r="V4549" i="9"/>
  <c r="W4549" i="9" s="1"/>
  <c r="S4549" i="9"/>
  <c r="AB4546" i="9"/>
  <c r="AA4546" i="9"/>
  <c r="Y4547" i="9"/>
  <c r="Z4547" i="9" s="1"/>
  <c r="R4550" i="9"/>
  <c r="X4549" i="9" l="1"/>
  <c r="AD4546" i="9"/>
  <c r="V4550" i="9"/>
  <c r="W4550" i="9" s="1"/>
  <c r="S4550" i="9"/>
  <c r="AB4547" i="9"/>
  <c r="AA4547" i="9"/>
  <c r="Y4548" i="9"/>
  <c r="Z4548" i="9" s="1"/>
  <c r="R4551" i="9"/>
  <c r="X4550" i="9" l="1"/>
  <c r="AD4547" i="9"/>
  <c r="V4551" i="9"/>
  <c r="W4551" i="9" s="1"/>
  <c r="S4551" i="9"/>
  <c r="X4551" i="9" s="1"/>
  <c r="AB4548" i="9"/>
  <c r="AA4548" i="9"/>
  <c r="R4552" i="9"/>
  <c r="Y4549" i="9"/>
  <c r="Z4549" i="9" s="1"/>
  <c r="AD4548" i="9" l="1"/>
  <c r="V4552" i="9"/>
  <c r="W4552" i="9" s="1"/>
  <c r="S4552" i="9"/>
  <c r="AB4549" i="9"/>
  <c r="AA4549" i="9"/>
  <c r="Y4550" i="9"/>
  <c r="Z4550" i="9" s="1"/>
  <c r="R4553" i="9"/>
  <c r="X4552" i="9" l="1"/>
  <c r="AD4549" i="9"/>
  <c r="V4553" i="9"/>
  <c r="W4553" i="9" s="1"/>
  <c r="S4553" i="9"/>
  <c r="X4553" i="9" s="1"/>
  <c r="Y4551" i="9"/>
  <c r="Z4551" i="9" s="1"/>
  <c r="R4554" i="9"/>
  <c r="AA4550" i="9"/>
  <c r="AB4550" i="9"/>
  <c r="AD4550" i="9" l="1"/>
  <c r="V4554" i="9"/>
  <c r="W4554" i="9" s="1"/>
  <c r="S4554" i="9"/>
  <c r="AB4551" i="9"/>
  <c r="AA4551" i="9"/>
  <c r="Y4552" i="9"/>
  <c r="Z4552" i="9" s="1"/>
  <c r="R4555" i="9"/>
  <c r="X4554" i="9" l="1"/>
  <c r="AD4551" i="9"/>
  <c r="V4555" i="9"/>
  <c r="W4555" i="9" s="1"/>
  <c r="S4555" i="9"/>
  <c r="X4555" i="9" s="1"/>
  <c r="R4556" i="9"/>
  <c r="AA4552" i="9"/>
  <c r="AB4552" i="9"/>
  <c r="Y4553" i="9"/>
  <c r="Z4553" i="9" s="1"/>
  <c r="AD4552" i="9" l="1"/>
  <c r="V4556" i="9"/>
  <c r="W4556" i="9" s="1"/>
  <c r="S4556" i="9"/>
  <c r="X4556" i="9" s="1"/>
  <c r="Y4554" i="9"/>
  <c r="Z4554" i="9" s="1"/>
  <c r="AB4553" i="9"/>
  <c r="AA4553" i="9"/>
  <c r="R4557" i="9"/>
  <c r="AD4553" i="9" l="1"/>
  <c r="V4557" i="9"/>
  <c r="W4557" i="9" s="1"/>
  <c r="S4557" i="9"/>
  <c r="X4557" i="9" s="1"/>
  <c r="AB4554" i="9"/>
  <c r="AA4554" i="9"/>
  <c r="R4558" i="9"/>
  <c r="Y4555" i="9"/>
  <c r="Z4555" i="9" s="1"/>
  <c r="AD4554" i="9" l="1"/>
  <c r="V4558" i="9"/>
  <c r="W4558" i="9" s="1"/>
  <c r="S4558" i="9"/>
  <c r="AB4555" i="9"/>
  <c r="AA4555" i="9"/>
  <c r="R4559" i="9"/>
  <c r="Y4556" i="9"/>
  <c r="Z4556" i="9" s="1"/>
  <c r="X4558" i="9" l="1"/>
  <c r="AD4555" i="9"/>
  <c r="V4559" i="9"/>
  <c r="W4559" i="9" s="1"/>
  <c r="S4559" i="9"/>
  <c r="AA4556" i="9"/>
  <c r="AB4556" i="9"/>
  <c r="Y4557" i="9"/>
  <c r="Z4557" i="9" s="1"/>
  <c r="R4560" i="9"/>
  <c r="X4559" i="9" l="1"/>
  <c r="AD4556" i="9"/>
  <c r="V4560" i="9"/>
  <c r="W4560" i="9" s="1"/>
  <c r="S4560" i="9"/>
  <c r="R4561" i="9"/>
  <c r="AB4557" i="9"/>
  <c r="AA4557" i="9"/>
  <c r="Y4558" i="9"/>
  <c r="Z4558" i="9" s="1"/>
  <c r="X4560" i="9" l="1"/>
  <c r="AD4557" i="9"/>
  <c r="V4561" i="9"/>
  <c r="W4561" i="9" s="1"/>
  <c r="S4561" i="9"/>
  <c r="X4561" i="9" s="1"/>
  <c r="AB4558" i="9"/>
  <c r="AA4558" i="9"/>
  <c r="Y4559" i="9"/>
  <c r="Z4559" i="9" s="1"/>
  <c r="R4562" i="9"/>
  <c r="AD4558" i="9" l="1"/>
  <c r="V4562" i="9"/>
  <c r="W4562" i="9" s="1"/>
  <c r="S4562" i="9"/>
  <c r="X4562" i="9" s="1"/>
  <c r="AB4559" i="9"/>
  <c r="AA4559" i="9"/>
  <c r="R4563" i="9"/>
  <c r="Y4560" i="9"/>
  <c r="Z4560" i="9" s="1"/>
  <c r="AD4559" i="9" l="1"/>
  <c r="V4563" i="9"/>
  <c r="W4563" i="9" s="1"/>
  <c r="S4563" i="9"/>
  <c r="Y4561" i="9"/>
  <c r="Z4561" i="9" s="1"/>
  <c r="R4564" i="9"/>
  <c r="AB4560" i="9"/>
  <c r="AA4560" i="9"/>
  <c r="X4563" i="9" l="1"/>
  <c r="AD4560" i="9"/>
  <c r="V4564" i="9"/>
  <c r="W4564" i="9" s="1"/>
  <c r="S4564" i="9"/>
  <c r="X4564" i="9" s="1"/>
  <c r="AB4561" i="9"/>
  <c r="AA4561" i="9"/>
  <c r="R4565" i="9"/>
  <c r="Y4562" i="9"/>
  <c r="Z4562" i="9" s="1"/>
  <c r="AD4561" i="9" l="1"/>
  <c r="V4565" i="9"/>
  <c r="W4565" i="9" s="1"/>
  <c r="S4565" i="9"/>
  <c r="AB4562" i="9"/>
  <c r="AA4562" i="9"/>
  <c r="R4566" i="9"/>
  <c r="Y4563" i="9"/>
  <c r="Z4563" i="9" s="1"/>
  <c r="X4565" i="9" l="1"/>
  <c r="AD4562" i="9"/>
  <c r="V4566" i="9"/>
  <c r="W4566" i="9" s="1"/>
  <c r="S4566" i="9"/>
  <c r="X4566" i="9" s="1"/>
  <c r="R4567" i="9"/>
  <c r="AB4563" i="9"/>
  <c r="AA4563" i="9"/>
  <c r="Y4564" i="9"/>
  <c r="Z4564" i="9" s="1"/>
  <c r="AD4563" i="9" l="1"/>
  <c r="V4567" i="9"/>
  <c r="W4567" i="9" s="1"/>
  <c r="S4567" i="9"/>
  <c r="X4567" i="9" s="1"/>
  <c r="AB4564" i="9"/>
  <c r="AA4564" i="9"/>
  <c r="R4568" i="9"/>
  <c r="Y4565" i="9"/>
  <c r="Z4565" i="9" s="1"/>
  <c r="AD4564" i="9" l="1"/>
  <c r="V4568" i="9"/>
  <c r="W4568" i="9" s="1"/>
  <c r="S4568" i="9"/>
  <c r="AB4565" i="9"/>
  <c r="AA4565" i="9"/>
  <c r="R4569" i="9"/>
  <c r="Y4566" i="9"/>
  <c r="Z4566" i="9" s="1"/>
  <c r="X4568" i="9" l="1"/>
  <c r="AD4565" i="9"/>
  <c r="V4569" i="9"/>
  <c r="W4569" i="9" s="1"/>
  <c r="S4569" i="9"/>
  <c r="X4569" i="9" s="1"/>
  <c r="AA4566" i="9"/>
  <c r="AB4566" i="9"/>
  <c r="R4570" i="9"/>
  <c r="Y4567" i="9"/>
  <c r="Z4567" i="9" s="1"/>
  <c r="AD4566" i="9" l="1"/>
  <c r="V4570" i="9"/>
  <c r="W4570" i="9" s="1"/>
  <c r="S4570" i="9"/>
  <c r="X4570" i="9" s="1"/>
  <c r="AB4567" i="9"/>
  <c r="AA4567" i="9"/>
  <c r="R4571" i="9"/>
  <c r="Y4568" i="9"/>
  <c r="Z4568" i="9" s="1"/>
  <c r="AD4567" i="9" l="1"/>
  <c r="V4571" i="9"/>
  <c r="W4571" i="9" s="1"/>
  <c r="S4571" i="9"/>
  <c r="AB4568" i="9"/>
  <c r="AA4568" i="9"/>
  <c r="R4572" i="9"/>
  <c r="Y4569" i="9"/>
  <c r="Z4569" i="9" s="1"/>
  <c r="X4571" i="9" l="1"/>
  <c r="AD4568" i="9"/>
  <c r="V4572" i="9"/>
  <c r="W4572" i="9" s="1"/>
  <c r="S4572" i="9"/>
  <c r="X4572" i="9" s="1"/>
  <c r="Y4570" i="9"/>
  <c r="Z4570" i="9" s="1"/>
  <c r="R4573" i="9"/>
  <c r="AB4569" i="9"/>
  <c r="AA4569" i="9"/>
  <c r="AD4569" i="9" l="1"/>
  <c r="V4573" i="9"/>
  <c r="W4573" i="9" s="1"/>
  <c r="S4573" i="9"/>
  <c r="AA4570" i="9"/>
  <c r="AB4570" i="9"/>
  <c r="R4574" i="9"/>
  <c r="Y4571" i="9"/>
  <c r="Z4571" i="9" s="1"/>
  <c r="X4573" i="9" l="1"/>
  <c r="AD4570" i="9"/>
  <c r="V4574" i="9"/>
  <c r="W4574" i="9" s="1"/>
  <c r="S4574" i="9"/>
  <c r="R4575" i="9"/>
  <c r="AB4571" i="9"/>
  <c r="AA4571" i="9"/>
  <c r="Y4572" i="9"/>
  <c r="Z4572" i="9" s="1"/>
  <c r="X4574" i="9" l="1"/>
  <c r="AD4571" i="9"/>
  <c r="V4575" i="9"/>
  <c r="W4575" i="9" s="1"/>
  <c r="S4575" i="9"/>
  <c r="X4575" i="9" s="1"/>
  <c r="AA4572" i="9"/>
  <c r="AB4572" i="9"/>
  <c r="Y4573" i="9"/>
  <c r="Z4573" i="9" s="1"/>
  <c r="R4576" i="9"/>
  <c r="AD4572" i="9" l="1"/>
  <c r="V4576" i="9"/>
  <c r="W4576" i="9" s="1"/>
  <c r="S4576" i="9"/>
  <c r="X4576" i="9" s="1"/>
  <c r="R4577" i="9"/>
  <c r="AB4573" i="9"/>
  <c r="AA4573" i="9"/>
  <c r="Y4574" i="9"/>
  <c r="Z4574" i="9" s="1"/>
  <c r="AD4573" i="9" l="1"/>
  <c r="V4577" i="9"/>
  <c r="W4577" i="9" s="1"/>
  <c r="S4577" i="9"/>
  <c r="AB4574" i="9"/>
  <c r="AA4574" i="9"/>
  <c r="R4578" i="9"/>
  <c r="Y4575" i="9"/>
  <c r="Z4575" i="9" s="1"/>
  <c r="X4577" i="9" l="1"/>
  <c r="AD4574" i="9"/>
  <c r="V4578" i="9"/>
  <c r="W4578" i="9" s="1"/>
  <c r="S4578" i="9"/>
  <c r="X4578" i="9" s="1"/>
  <c r="AB4575" i="9"/>
  <c r="AA4575" i="9"/>
  <c r="R4579" i="9"/>
  <c r="Y4576" i="9"/>
  <c r="Z4576" i="9" s="1"/>
  <c r="AD4575" i="9" l="1"/>
  <c r="S4579" i="9"/>
  <c r="V4579" i="9"/>
  <c r="W4579" i="9" s="1"/>
  <c r="AB4576" i="9"/>
  <c r="AA4576" i="9"/>
  <c r="R4580" i="9"/>
  <c r="Y4577" i="9"/>
  <c r="Z4577" i="9" s="1"/>
  <c r="X4579" i="9" l="1"/>
  <c r="AD4576" i="9"/>
  <c r="V4580" i="9"/>
  <c r="W4580" i="9" s="1"/>
  <c r="S4580" i="9"/>
  <c r="X4580" i="9" s="1"/>
  <c r="AB4577" i="9"/>
  <c r="AA4577" i="9"/>
  <c r="Y4578" i="9"/>
  <c r="Z4578" i="9" s="1"/>
  <c r="R4581" i="9"/>
  <c r="AD4577" i="9" l="1"/>
  <c r="V4581" i="9"/>
  <c r="W4581" i="9" s="1"/>
  <c r="S4581" i="9"/>
  <c r="X4581" i="9" s="1"/>
  <c r="AB4578" i="9"/>
  <c r="AA4578" i="9"/>
  <c r="R4582" i="9"/>
  <c r="Y4579" i="9"/>
  <c r="Z4579" i="9" s="1"/>
  <c r="AD4578" i="9" l="1"/>
  <c r="V4582" i="9"/>
  <c r="W4582" i="9" s="1"/>
  <c r="S4582" i="9"/>
  <c r="X4582" i="9" s="1"/>
  <c r="AB4579" i="9"/>
  <c r="AA4579" i="9"/>
  <c r="R4583" i="9"/>
  <c r="Y4580" i="9"/>
  <c r="Z4580" i="9" s="1"/>
  <c r="AD4579" i="9" l="1"/>
  <c r="V4583" i="9"/>
  <c r="W4583" i="9" s="1"/>
  <c r="S4583" i="9"/>
  <c r="X4583" i="9" s="1"/>
  <c r="AB4580" i="9"/>
  <c r="AA4580" i="9"/>
  <c r="R4584" i="9"/>
  <c r="Y4581" i="9"/>
  <c r="Z4581" i="9" s="1"/>
  <c r="AD4580" i="9" l="1"/>
  <c r="V4584" i="9"/>
  <c r="W4584" i="9" s="1"/>
  <c r="S4584" i="9"/>
  <c r="R4585" i="9"/>
  <c r="Y4582" i="9"/>
  <c r="Z4582" i="9" s="1"/>
  <c r="AB4581" i="9"/>
  <c r="AA4581" i="9"/>
  <c r="X4584" i="9" l="1"/>
  <c r="AD4581" i="9"/>
  <c r="V4585" i="9"/>
  <c r="W4585" i="9" s="1"/>
  <c r="S4585" i="9"/>
  <c r="AB4582" i="9"/>
  <c r="AA4582" i="9"/>
  <c r="R4586" i="9"/>
  <c r="Y4583" i="9"/>
  <c r="Z4583" i="9" s="1"/>
  <c r="X4585" i="9" l="1"/>
  <c r="AD4582" i="9"/>
  <c r="V4586" i="9"/>
  <c r="W4586" i="9" s="1"/>
  <c r="S4586" i="9"/>
  <c r="AB4583" i="9"/>
  <c r="AA4583" i="9"/>
  <c r="Y4584" i="9"/>
  <c r="Z4584" i="9" s="1"/>
  <c r="R4587" i="9"/>
  <c r="X4586" i="9" l="1"/>
  <c r="AD4583" i="9"/>
  <c r="V4587" i="9"/>
  <c r="W4587" i="9" s="1"/>
  <c r="S4587" i="9"/>
  <c r="AA4584" i="9"/>
  <c r="AB4584" i="9"/>
  <c r="Y4585" i="9"/>
  <c r="Z4585" i="9" s="1"/>
  <c r="R4588" i="9"/>
  <c r="X4587" i="9" l="1"/>
  <c r="AD4584" i="9"/>
  <c r="V4588" i="9"/>
  <c r="W4588" i="9" s="1"/>
  <c r="S4588" i="9"/>
  <c r="AB4585" i="9"/>
  <c r="AA4585" i="9"/>
  <c r="R4589" i="9"/>
  <c r="Y4586" i="9"/>
  <c r="Z4586" i="9" s="1"/>
  <c r="X4588" i="9" l="1"/>
  <c r="AD4585" i="9"/>
  <c r="V4589" i="9"/>
  <c r="W4589" i="9" s="1"/>
  <c r="S4589" i="9"/>
  <c r="AB4586" i="9"/>
  <c r="AA4586" i="9"/>
  <c r="R4590" i="9"/>
  <c r="Y4587" i="9"/>
  <c r="Z4587" i="9" s="1"/>
  <c r="X4589" i="9" l="1"/>
  <c r="AD4586" i="9"/>
  <c r="V4590" i="9"/>
  <c r="W4590" i="9" s="1"/>
  <c r="S4590" i="9"/>
  <c r="AB4587" i="9"/>
  <c r="AA4587" i="9"/>
  <c r="Y4588" i="9"/>
  <c r="Z4588" i="9" s="1"/>
  <c r="R4591" i="9"/>
  <c r="X4590" i="9" l="1"/>
  <c r="AD4587" i="9"/>
  <c r="V4591" i="9"/>
  <c r="W4591" i="9" s="1"/>
  <c r="S4591" i="9"/>
  <c r="R4592" i="9"/>
  <c r="Y4589" i="9"/>
  <c r="Z4589" i="9" s="1"/>
  <c r="AA4588" i="9"/>
  <c r="AB4588" i="9"/>
  <c r="X4591" i="9" l="1"/>
  <c r="AD4588" i="9"/>
  <c r="V4592" i="9"/>
  <c r="W4592" i="9" s="1"/>
  <c r="X4592" i="9" s="1"/>
  <c r="S4592" i="9"/>
  <c r="AB4589" i="9"/>
  <c r="AA4589" i="9"/>
  <c r="R4593" i="9"/>
  <c r="Y4590" i="9"/>
  <c r="Z4590" i="9" s="1"/>
  <c r="AD4589" i="9" l="1"/>
  <c r="V4593" i="9"/>
  <c r="W4593" i="9" s="1"/>
  <c r="S4593" i="9"/>
  <c r="AB4590" i="9"/>
  <c r="AA4590" i="9"/>
  <c r="R4594" i="9"/>
  <c r="Y4591" i="9"/>
  <c r="Z4591" i="9" s="1"/>
  <c r="X4593" i="9" l="1"/>
  <c r="AD4590" i="9"/>
  <c r="V4594" i="9"/>
  <c r="W4594" i="9" s="1"/>
  <c r="S4594" i="9"/>
  <c r="AB4591" i="9"/>
  <c r="AA4591" i="9"/>
  <c r="R4595" i="9"/>
  <c r="Y4592" i="9"/>
  <c r="Z4592" i="9" s="1"/>
  <c r="X4594" i="9" l="1"/>
  <c r="AD4591" i="9"/>
  <c r="V4595" i="9"/>
  <c r="W4595" i="9" s="1"/>
  <c r="S4595" i="9"/>
  <c r="X4595" i="9" s="1"/>
  <c r="AB4592" i="9"/>
  <c r="AA4592" i="9"/>
  <c r="Y4593" i="9"/>
  <c r="Z4593" i="9" s="1"/>
  <c r="R4596" i="9"/>
  <c r="AD4592" i="9" l="1"/>
  <c r="V4596" i="9"/>
  <c r="W4596" i="9" s="1"/>
  <c r="S4596" i="9"/>
  <c r="AB4593" i="9"/>
  <c r="AA4593" i="9"/>
  <c r="Y4594" i="9"/>
  <c r="Z4594" i="9" s="1"/>
  <c r="R4597" i="9"/>
  <c r="X4596" i="9" l="1"/>
  <c r="AD4593" i="9"/>
  <c r="V4597" i="9"/>
  <c r="W4597" i="9" s="1"/>
  <c r="S4597" i="9"/>
  <c r="X4597" i="9" s="1"/>
  <c r="AB4594" i="9"/>
  <c r="AA4594" i="9"/>
  <c r="R4598" i="9"/>
  <c r="Y4595" i="9"/>
  <c r="Z4595" i="9" s="1"/>
  <c r="AD4594" i="9" l="1"/>
  <c r="V4598" i="9"/>
  <c r="W4598" i="9" s="1"/>
  <c r="S4598" i="9"/>
  <c r="AB4595" i="9"/>
  <c r="AA4595" i="9"/>
  <c r="R4599" i="9"/>
  <c r="Y4596" i="9"/>
  <c r="Z4596" i="9" s="1"/>
  <c r="X4598" i="9" l="1"/>
  <c r="AD4595" i="9"/>
  <c r="V4599" i="9"/>
  <c r="W4599" i="9" s="1"/>
  <c r="X4599" i="9" s="1"/>
  <c r="S4599" i="9"/>
  <c r="AB4596" i="9"/>
  <c r="AA4596" i="9"/>
  <c r="R4600" i="9"/>
  <c r="Y4597" i="9"/>
  <c r="Z4597" i="9" s="1"/>
  <c r="AD4596" i="9" l="1"/>
  <c r="V4600" i="9"/>
  <c r="W4600" i="9" s="1"/>
  <c r="S4600" i="9"/>
  <c r="AB4597" i="9"/>
  <c r="AA4597" i="9"/>
  <c r="R4601" i="9"/>
  <c r="Y4598" i="9"/>
  <c r="Z4598" i="9" s="1"/>
  <c r="X4600" i="9" l="1"/>
  <c r="AD4597" i="9"/>
  <c r="V4601" i="9"/>
  <c r="W4601" i="9" s="1"/>
  <c r="S4601" i="9"/>
  <c r="AA4598" i="9"/>
  <c r="AB4598" i="9"/>
  <c r="R4602" i="9"/>
  <c r="Y4599" i="9"/>
  <c r="Z4599" i="9" s="1"/>
  <c r="X4601" i="9" l="1"/>
  <c r="AD4598" i="9"/>
  <c r="V4602" i="9"/>
  <c r="W4602" i="9" s="1"/>
  <c r="X4602" i="9" s="1"/>
  <c r="S4602" i="9"/>
  <c r="R4603" i="9"/>
  <c r="AB4599" i="9"/>
  <c r="AA4599" i="9"/>
  <c r="Y4600" i="9"/>
  <c r="Z4600" i="9" s="1"/>
  <c r="AD4599" i="9" l="1"/>
  <c r="V4603" i="9"/>
  <c r="W4603" i="9" s="1"/>
  <c r="S4603" i="9"/>
  <c r="AA4600" i="9"/>
  <c r="AB4600" i="9"/>
  <c r="R4604" i="9"/>
  <c r="Y4601" i="9"/>
  <c r="Z4601" i="9" s="1"/>
  <c r="X4603" i="9" l="1"/>
  <c r="AD4600" i="9"/>
  <c r="V4604" i="9"/>
  <c r="W4604" i="9" s="1"/>
  <c r="S4604" i="9"/>
  <c r="AB4601" i="9"/>
  <c r="AA4601" i="9"/>
  <c r="Y4602" i="9"/>
  <c r="Z4602" i="9" s="1"/>
  <c r="R4605" i="9"/>
  <c r="X4604" i="9" l="1"/>
  <c r="AD4601" i="9"/>
  <c r="V4605" i="9"/>
  <c r="W4605" i="9" s="1"/>
  <c r="S4605" i="9"/>
  <c r="R4606" i="9"/>
  <c r="Y4603" i="9"/>
  <c r="Z4603" i="9" s="1"/>
  <c r="AA4602" i="9"/>
  <c r="AB4602" i="9"/>
  <c r="X4605" i="9" l="1"/>
  <c r="AD4602" i="9"/>
  <c r="V4606" i="9"/>
  <c r="W4606" i="9" s="1"/>
  <c r="X4606" i="9" s="1"/>
  <c r="S4606" i="9"/>
  <c r="Y4604" i="9"/>
  <c r="Z4604" i="9" s="1"/>
  <c r="AB4603" i="9"/>
  <c r="AA4603" i="9"/>
  <c r="R4607" i="9"/>
  <c r="AD4603" i="9" l="1"/>
  <c r="V4607" i="9"/>
  <c r="W4607" i="9" s="1"/>
  <c r="S4607" i="9"/>
  <c r="X4607" i="9" s="1"/>
  <c r="AA4604" i="9"/>
  <c r="AB4604" i="9"/>
  <c r="R4608" i="9"/>
  <c r="Y4605" i="9"/>
  <c r="Z4605" i="9" s="1"/>
  <c r="AD4604" i="9" l="1"/>
  <c r="V4608" i="9"/>
  <c r="W4608" i="9" s="1"/>
  <c r="S4608" i="9"/>
  <c r="AB4605" i="9"/>
  <c r="AA4605" i="9"/>
  <c r="R4609" i="9"/>
  <c r="Y4606" i="9"/>
  <c r="Z4606" i="9" s="1"/>
  <c r="X4608" i="9" l="1"/>
  <c r="AD4605" i="9"/>
  <c r="V4609" i="9"/>
  <c r="W4609" i="9" s="1"/>
  <c r="S4609" i="9"/>
  <c r="AB4606" i="9"/>
  <c r="AA4606" i="9"/>
  <c r="Y4607" i="9"/>
  <c r="Z4607" i="9" s="1"/>
  <c r="R4610" i="9"/>
  <c r="X4609" i="9" l="1"/>
  <c r="AD4606" i="9"/>
  <c r="V4610" i="9"/>
  <c r="W4610" i="9" s="1"/>
  <c r="S4610" i="9"/>
  <c r="AB4607" i="9"/>
  <c r="AA4607" i="9"/>
  <c r="R4611" i="9"/>
  <c r="Y4608" i="9"/>
  <c r="Z4608" i="9" s="1"/>
  <c r="X4610" i="9" l="1"/>
  <c r="AD4607" i="9"/>
  <c r="V4611" i="9"/>
  <c r="W4611" i="9" s="1"/>
  <c r="S4611" i="9"/>
  <c r="AB4608" i="9"/>
  <c r="AA4608" i="9"/>
  <c r="R4612" i="9"/>
  <c r="Y4609" i="9"/>
  <c r="Z4609" i="9" s="1"/>
  <c r="X4611" i="9" l="1"/>
  <c r="AD4608" i="9"/>
  <c r="V4612" i="9"/>
  <c r="W4612" i="9" s="1"/>
  <c r="S4612" i="9"/>
  <c r="R4613" i="9"/>
  <c r="AB4609" i="9"/>
  <c r="AA4609" i="9"/>
  <c r="Y4610" i="9"/>
  <c r="Z4610" i="9" s="1"/>
  <c r="X4612" i="9" l="1"/>
  <c r="AD4609" i="9"/>
  <c r="V4613" i="9"/>
  <c r="W4613" i="9" s="1"/>
  <c r="X4613" i="9" s="1"/>
  <c r="S4613" i="9"/>
  <c r="AB4610" i="9"/>
  <c r="AA4610" i="9"/>
  <c r="Y4611" i="9"/>
  <c r="Z4611" i="9" s="1"/>
  <c r="R4614" i="9"/>
  <c r="AD4610" i="9" l="1"/>
  <c r="V4614" i="9"/>
  <c r="W4614" i="9" s="1"/>
  <c r="S4614" i="9"/>
  <c r="AB4611" i="9"/>
  <c r="AA4611" i="9"/>
  <c r="Y4612" i="9"/>
  <c r="Z4612" i="9" s="1"/>
  <c r="R4615" i="9"/>
  <c r="X4614" i="9" l="1"/>
  <c r="AD4611" i="9"/>
  <c r="V4615" i="9"/>
  <c r="W4615" i="9" s="1"/>
  <c r="X4615" i="9" s="1"/>
  <c r="S4615" i="9"/>
  <c r="AB4612" i="9"/>
  <c r="AA4612" i="9"/>
  <c r="R4616" i="9"/>
  <c r="Y4613" i="9"/>
  <c r="Z4613" i="9" s="1"/>
  <c r="AD4612" i="9" l="1"/>
  <c r="V4616" i="9"/>
  <c r="W4616" i="9" s="1"/>
  <c r="S4616" i="9"/>
  <c r="Y4614" i="9"/>
  <c r="Z4614" i="9" s="1"/>
  <c r="AB4613" i="9"/>
  <c r="AA4613" i="9"/>
  <c r="R4617" i="9"/>
  <c r="X4616" i="9" l="1"/>
  <c r="AD4613" i="9"/>
  <c r="V4617" i="9"/>
  <c r="W4617" i="9" s="1"/>
  <c r="S4617" i="9"/>
  <c r="X4617" i="9" s="1"/>
  <c r="R4618" i="9"/>
  <c r="AB4614" i="9"/>
  <c r="AA4614" i="9"/>
  <c r="Y4615" i="9"/>
  <c r="Z4615" i="9" s="1"/>
  <c r="AD4614" i="9" l="1"/>
  <c r="V4618" i="9"/>
  <c r="W4618" i="9" s="1"/>
  <c r="S4618" i="9"/>
  <c r="AB4615" i="9"/>
  <c r="AA4615" i="9"/>
  <c r="R4619" i="9"/>
  <c r="Y4616" i="9"/>
  <c r="Z4616" i="9" s="1"/>
  <c r="X4618" i="9" l="1"/>
  <c r="AD4615" i="9"/>
  <c r="V4619" i="9"/>
  <c r="W4619" i="9" s="1"/>
  <c r="X4619" i="9" s="1"/>
  <c r="S4619" i="9"/>
  <c r="R4620" i="9"/>
  <c r="AB4616" i="9"/>
  <c r="AA4616" i="9"/>
  <c r="Y4617" i="9"/>
  <c r="Z4617" i="9" s="1"/>
  <c r="AD4616" i="9" l="1"/>
  <c r="V4620" i="9"/>
  <c r="W4620" i="9" s="1"/>
  <c r="S4620" i="9"/>
  <c r="Y4618" i="9"/>
  <c r="Z4618" i="9" s="1"/>
  <c r="AB4617" i="9"/>
  <c r="AA4617" i="9"/>
  <c r="R4621" i="9"/>
  <c r="X4620" i="9" l="1"/>
  <c r="AD4617" i="9"/>
  <c r="V4621" i="9"/>
  <c r="W4621" i="9" s="1"/>
  <c r="X4621" i="9" s="1"/>
  <c r="S4621" i="9"/>
  <c r="AA4618" i="9"/>
  <c r="AB4618" i="9"/>
  <c r="Y4619" i="9"/>
  <c r="Z4619" i="9" s="1"/>
  <c r="R4622" i="9"/>
  <c r="AD4618" i="9" l="1"/>
  <c r="V4622" i="9"/>
  <c r="W4622" i="9" s="1"/>
  <c r="S4622" i="9"/>
  <c r="AB4619" i="9"/>
  <c r="AA4619" i="9"/>
  <c r="Y4620" i="9"/>
  <c r="Z4620" i="9" s="1"/>
  <c r="R4623" i="9"/>
  <c r="X4622" i="9" l="1"/>
  <c r="AD4619" i="9"/>
  <c r="V4623" i="9"/>
  <c r="W4623" i="9" s="1"/>
  <c r="X4623" i="9" s="1"/>
  <c r="S4623" i="9"/>
  <c r="AA4620" i="9"/>
  <c r="AB4620" i="9"/>
  <c r="R4624" i="9"/>
  <c r="Y4621" i="9"/>
  <c r="Z4621" i="9" s="1"/>
  <c r="AD4620" i="9" l="1"/>
  <c r="V4624" i="9"/>
  <c r="W4624" i="9" s="1"/>
  <c r="S4624" i="9"/>
  <c r="R4625" i="9"/>
  <c r="AB4621" i="9"/>
  <c r="AA4621" i="9"/>
  <c r="Y4622" i="9"/>
  <c r="Z4622" i="9" s="1"/>
  <c r="X4624" i="9" l="1"/>
  <c r="AD4621" i="9"/>
  <c r="V4625" i="9"/>
  <c r="W4625" i="9" s="1"/>
  <c r="X4625" i="9" s="1"/>
  <c r="S4625" i="9"/>
  <c r="AB4622" i="9"/>
  <c r="AA4622" i="9"/>
  <c r="Y4623" i="9"/>
  <c r="Z4623" i="9" s="1"/>
  <c r="R4626" i="9"/>
  <c r="AD4622" i="9" l="1"/>
  <c r="V4626" i="9"/>
  <c r="W4626" i="9" s="1"/>
  <c r="S4626" i="9"/>
  <c r="AB4623" i="9"/>
  <c r="AA4623" i="9"/>
  <c r="Y4624" i="9"/>
  <c r="Z4624" i="9" s="1"/>
  <c r="R4627" i="9"/>
  <c r="X4626" i="9" l="1"/>
  <c r="AD4623" i="9"/>
  <c r="V4627" i="9"/>
  <c r="W4627" i="9" s="1"/>
  <c r="S4627" i="9"/>
  <c r="AB4624" i="9"/>
  <c r="AA4624" i="9"/>
  <c r="R4628" i="9"/>
  <c r="Y4625" i="9"/>
  <c r="Z4625" i="9" s="1"/>
  <c r="X4627" i="9" l="1"/>
  <c r="AD4624" i="9"/>
  <c r="V4628" i="9"/>
  <c r="W4628" i="9" s="1"/>
  <c r="S4628" i="9"/>
  <c r="AB4625" i="9"/>
  <c r="AA4625" i="9"/>
  <c r="Y4626" i="9"/>
  <c r="Z4626" i="9" s="1"/>
  <c r="R4629" i="9"/>
  <c r="X4628" i="9" l="1"/>
  <c r="AD4625" i="9"/>
  <c r="V4629" i="9"/>
  <c r="W4629" i="9" s="1"/>
  <c r="S4629" i="9"/>
  <c r="AB4626" i="9"/>
  <c r="AA4626" i="9"/>
  <c r="Y4627" i="9"/>
  <c r="Z4627" i="9" s="1"/>
  <c r="R4630" i="9"/>
  <c r="X4629" i="9" l="1"/>
  <c r="AD4626" i="9"/>
  <c r="V4630" i="9"/>
  <c r="W4630" i="9" s="1"/>
  <c r="X4630" i="9" s="1"/>
  <c r="S4630" i="9"/>
  <c r="AB4627" i="9"/>
  <c r="AA4627" i="9"/>
  <c r="R4631" i="9"/>
  <c r="Y4628" i="9"/>
  <c r="Z4628" i="9" s="1"/>
  <c r="AD4627" i="9" l="1"/>
  <c r="V4631" i="9"/>
  <c r="W4631" i="9" s="1"/>
  <c r="S4631" i="9"/>
  <c r="AB4628" i="9"/>
  <c r="AA4628" i="9"/>
  <c r="Y4629" i="9"/>
  <c r="Z4629" i="9" s="1"/>
  <c r="R4632" i="9"/>
  <c r="X4631" i="9" l="1"/>
  <c r="AD4628" i="9"/>
  <c r="V4632" i="9"/>
  <c r="W4632" i="9" s="1"/>
  <c r="X4632" i="9" s="1"/>
  <c r="S4632" i="9"/>
  <c r="AB4629" i="9"/>
  <c r="AA4629" i="9"/>
  <c r="Y4630" i="9"/>
  <c r="Z4630" i="9" s="1"/>
  <c r="R4633" i="9"/>
  <c r="AD4629" i="9" l="1"/>
  <c r="V4633" i="9"/>
  <c r="W4633" i="9" s="1"/>
  <c r="S4633" i="9"/>
  <c r="AA4630" i="9"/>
  <c r="AB4630" i="9"/>
  <c r="R4634" i="9"/>
  <c r="Y4631" i="9"/>
  <c r="Z4631" i="9" s="1"/>
  <c r="X4633" i="9" l="1"/>
  <c r="AD4630" i="9"/>
  <c r="V4634" i="9"/>
  <c r="W4634" i="9" s="1"/>
  <c r="S4634" i="9"/>
  <c r="AB4631" i="9"/>
  <c r="AA4631" i="9"/>
  <c r="R4635" i="9"/>
  <c r="Y4632" i="9"/>
  <c r="Z4632" i="9" s="1"/>
  <c r="X4634" i="9" l="1"/>
  <c r="AD4631" i="9"/>
  <c r="V4635" i="9"/>
  <c r="W4635" i="9" s="1"/>
  <c r="S4635" i="9"/>
  <c r="X4635" i="9" s="1"/>
  <c r="AA4632" i="9"/>
  <c r="AB4632" i="9"/>
  <c r="R4636" i="9"/>
  <c r="Y4633" i="9"/>
  <c r="Z4633" i="9" s="1"/>
  <c r="AD4632" i="9" l="1"/>
  <c r="V4636" i="9"/>
  <c r="W4636" i="9" s="1"/>
  <c r="S4636" i="9"/>
  <c r="AB4633" i="9"/>
  <c r="AA4633" i="9"/>
  <c r="R4637" i="9"/>
  <c r="Y4634" i="9"/>
  <c r="Z4634" i="9" s="1"/>
  <c r="X4636" i="9" l="1"/>
  <c r="AD4633" i="9"/>
  <c r="V4637" i="9"/>
  <c r="W4637" i="9" s="1"/>
  <c r="X4637" i="9" s="1"/>
  <c r="S4637" i="9"/>
  <c r="AB4634" i="9"/>
  <c r="AA4634" i="9"/>
  <c r="R4638" i="9"/>
  <c r="Y4635" i="9"/>
  <c r="Z4635" i="9" s="1"/>
  <c r="AD4634" i="9" l="1"/>
  <c r="V4638" i="9"/>
  <c r="W4638" i="9" s="1"/>
  <c r="S4638" i="9"/>
  <c r="Y4636" i="9"/>
  <c r="Z4636" i="9" s="1"/>
  <c r="AB4635" i="9"/>
  <c r="AA4635" i="9"/>
  <c r="R4639" i="9"/>
  <c r="X4638" i="9" l="1"/>
  <c r="AD4635" i="9"/>
  <c r="V4639" i="9"/>
  <c r="W4639" i="9" s="1"/>
  <c r="S4639" i="9"/>
  <c r="AA4636" i="9"/>
  <c r="AB4636" i="9"/>
  <c r="Y4637" i="9"/>
  <c r="Z4637" i="9" s="1"/>
  <c r="R4640" i="9"/>
  <c r="X4639" i="9" l="1"/>
  <c r="AD4636" i="9"/>
  <c r="V4640" i="9"/>
  <c r="W4640" i="9" s="1"/>
  <c r="S4640" i="9"/>
  <c r="AB4637" i="9"/>
  <c r="AA4637" i="9"/>
  <c r="Y4638" i="9"/>
  <c r="Z4638" i="9" s="1"/>
  <c r="R4641" i="9"/>
  <c r="X4640" i="9" l="1"/>
  <c r="AD4637" i="9"/>
  <c r="V4641" i="9"/>
  <c r="W4641" i="9" s="1"/>
  <c r="X4641" i="9" s="1"/>
  <c r="S4641" i="9"/>
  <c r="AB4638" i="9"/>
  <c r="AA4638" i="9"/>
  <c r="Y4639" i="9"/>
  <c r="Z4639" i="9" s="1"/>
  <c r="R4642" i="9"/>
  <c r="AD4638" i="9" l="1"/>
  <c r="V4642" i="9"/>
  <c r="W4642" i="9" s="1"/>
  <c r="S4642" i="9"/>
  <c r="AA4639" i="9"/>
  <c r="AB4639" i="9"/>
  <c r="R4643" i="9"/>
  <c r="Y4640" i="9"/>
  <c r="Z4640" i="9" s="1"/>
  <c r="X4642" i="9" l="1"/>
  <c r="AD4639" i="9"/>
  <c r="V4643" i="9"/>
  <c r="W4643" i="9" s="1"/>
  <c r="S4643" i="9"/>
  <c r="AB4640" i="9"/>
  <c r="AA4640" i="9"/>
  <c r="R4644" i="9"/>
  <c r="Y4641" i="9"/>
  <c r="Z4641" i="9" s="1"/>
  <c r="X4643" i="9" l="1"/>
  <c r="AD4640" i="9"/>
  <c r="V4644" i="9"/>
  <c r="W4644" i="9" s="1"/>
  <c r="S4644" i="9"/>
  <c r="R4645" i="9"/>
  <c r="AA4641" i="9"/>
  <c r="AB4641" i="9"/>
  <c r="Y4642" i="9"/>
  <c r="Z4642" i="9" s="1"/>
  <c r="X4644" i="9" l="1"/>
  <c r="AD4641" i="9"/>
  <c r="V4645" i="9"/>
  <c r="W4645" i="9" s="1"/>
  <c r="S4645" i="9"/>
  <c r="X4645" i="9" s="1"/>
  <c r="AB4642" i="9"/>
  <c r="AA4642" i="9"/>
  <c r="Y4643" i="9"/>
  <c r="Z4643" i="9" s="1"/>
  <c r="R4646" i="9"/>
  <c r="AD4642" i="9" l="1"/>
  <c r="V4646" i="9"/>
  <c r="W4646" i="9" s="1"/>
  <c r="S4646" i="9"/>
  <c r="Y4644" i="9"/>
  <c r="Z4644" i="9" s="1"/>
  <c r="R4647" i="9"/>
  <c r="AA4643" i="9"/>
  <c r="AB4643" i="9"/>
  <c r="X4646" i="9" l="1"/>
  <c r="AD4643" i="9"/>
  <c r="V4647" i="9"/>
  <c r="W4647" i="9" s="1"/>
  <c r="S4647" i="9"/>
  <c r="AB4644" i="9"/>
  <c r="AA4644" i="9"/>
  <c r="R4648" i="9"/>
  <c r="Y4645" i="9"/>
  <c r="Z4645" i="9" s="1"/>
  <c r="X4647" i="9" l="1"/>
  <c r="AD4644" i="9"/>
  <c r="V4648" i="9"/>
  <c r="W4648" i="9" s="1"/>
  <c r="X4648" i="9" s="1"/>
  <c r="S4648" i="9"/>
  <c r="AA4645" i="9"/>
  <c r="AB4645" i="9"/>
  <c r="R4649" i="9"/>
  <c r="Y4646" i="9"/>
  <c r="Z4646" i="9" s="1"/>
  <c r="AD4645" i="9" l="1"/>
  <c r="V4649" i="9"/>
  <c r="W4649" i="9" s="1"/>
  <c r="S4649" i="9"/>
  <c r="X4649" i="9" s="1"/>
  <c r="R4650" i="9"/>
  <c r="AA4646" i="9"/>
  <c r="AB4646" i="9"/>
  <c r="Y4647" i="9"/>
  <c r="Z4647" i="9" s="1"/>
  <c r="AD4646" i="9" l="1"/>
  <c r="V4650" i="9"/>
  <c r="W4650" i="9" s="1"/>
  <c r="S4650" i="9"/>
  <c r="AA4647" i="9"/>
  <c r="AB4647" i="9"/>
  <c r="R4651" i="9"/>
  <c r="Y4648" i="9"/>
  <c r="Z4648" i="9" s="1"/>
  <c r="X4650" i="9" l="1"/>
  <c r="AD4647" i="9"/>
  <c r="V4651" i="9"/>
  <c r="W4651" i="9" s="1"/>
  <c r="X4651" i="9" s="1"/>
  <c r="S4651" i="9"/>
  <c r="Y4649" i="9"/>
  <c r="Z4649" i="9" s="1"/>
  <c r="AB4648" i="9"/>
  <c r="AA4648" i="9"/>
  <c r="R4652" i="9"/>
  <c r="AD4648" i="9" l="1"/>
  <c r="V4652" i="9"/>
  <c r="W4652" i="9" s="1"/>
  <c r="S4652" i="9"/>
  <c r="X4652" i="9" s="1"/>
  <c r="AB4649" i="9"/>
  <c r="AA4649" i="9"/>
  <c r="Y4650" i="9"/>
  <c r="Z4650" i="9" s="1"/>
  <c r="R4653" i="9"/>
  <c r="AD4649" i="9" l="1"/>
  <c r="V4653" i="9"/>
  <c r="W4653" i="9" s="1"/>
  <c r="S4653" i="9"/>
  <c r="X4653" i="9" s="1"/>
  <c r="Y4651" i="9"/>
  <c r="Z4651" i="9" s="1"/>
  <c r="R4654" i="9"/>
  <c r="AB4650" i="9"/>
  <c r="AA4650" i="9"/>
  <c r="AD4650" i="9" l="1"/>
  <c r="V4654" i="9"/>
  <c r="W4654" i="9" s="1"/>
  <c r="S4654" i="9"/>
  <c r="AB4651" i="9"/>
  <c r="AA4651" i="9"/>
  <c r="R4655" i="9"/>
  <c r="Y4652" i="9"/>
  <c r="Z4652" i="9" s="1"/>
  <c r="X4654" i="9" l="1"/>
  <c r="AD4651" i="9"/>
  <c r="V4655" i="9"/>
  <c r="W4655" i="9" s="1"/>
  <c r="X4655" i="9" s="1"/>
  <c r="S4655" i="9"/>
  <c r="AB4652" i="9"/>
  <c r="AA4652" i="9"/>
  <c r="Y4653" i="9"/>
  <c r="Z4653" i="9" s="1"/>
  <c r="R4656" i="9"/>
  <c r="AD4652" i="9" l="1"/>
  <c r="V4656" i="9"/>
  <c r="W4656" i="9" s="1"/>
  <c r="S4656" i="9"/>
  <c r="X4656" i="9" s="1"/>
  <c r="AB4653" i="9"/>
  <c r="AA4653" i="9"/>
  <c r="R4657" i="9"/>
  <c r="Y4654" i="9"/>
  <c r="Z4654" i="9" s="1"/>
  <c r="AD4653" i="9" l="1"/>
  <c r="V4657" i="9"/>
  <c r="W4657" i="9" s="1"/>
  <c r="S4657" i="9"/>
  <c r="AB4654" i="9"/>
  <c r="AA4654" i="9"/>
  <c r="R4658" i="9"/>
  <c r="Y4655" i="9"/>
  <c r="Z4655" i="9" s="1"/>
  <c r="X4657" i="9" l="1"/>
  <c r="AD4654" i="9"/>
  <c r="V4658" i="9"/>
  <c r="W4658" i="9" s="1"/>
  <c r="S4658" i="9"/>
  <c r="AB4655" i="9"/>
  <c r="AA4655" i="9"/>
  <c r="R4659" i="9"/>
  <c r="Y4656" i="9"/>
  <c r="Z4656" i="9" s="1"/>
  <c r="X4658" i="9" l="1"/>
  <c r="AD4655" i="9"/>
  <c r="V4659" i="9"/>
  <c r="W4659" i="9" s="1"/>
  <c r="S4659" i="9"/>
  <c r="AB4656" i="9"/>
  <c r="AA4656" i="9"/>
  <c r="R4660" i="9"/>
  <c r="Y4657" i="9"/>
  <c r="Z4657" i="9" s="1"/>
  <c r="X4659" i="9" l="1"/>
  <c r="AD4656" i="9"/>
  <c r="V4660" i="9"/>
  <c r="W4660" i="9" s="1"/>
  <c r="S4660" i="9"/>
  <c r="R4661" i="9"/>
  <c r="AB4657" i="9"/>
  <c r="AA4657" i="9"/>
  <c r="Y4658" i="9"/>
  <c r="Z4658" i="9" s="1"/>
  <c r="X4660" i="9" l="1"/>
  <c r="AD4657" i="9"/>
  <c r="V4661" i="9"/>
  <c r="W4661" i="9" s="1"/>
  <c r="S4661" i="9"/>
  <c r="X4661" i="9" s="1"/>
  <c r="R4662" i="9"/>
  <c r="AB4658" i="9"/>
  <c r="AA4658" i="9"/>
  <c r="Y4659" i="9"/>
  <c r="Z4659" i="9" s="1"/>
  <c r="AD4658" i="9" l="1"/>
  <c r="V4662" i="9"/>
  <c r="W4662" i="9" s="1"/>
  <c r="S4662" i="9"/>
  <c r="X4662" i="9" s="1"/>
  <c r="AB4659" i="9"/>
  <c r="AA4659" i="9"/>
  <c r="R4663" i="9"/>
  <c r="Y4660" i="9"/>
  <c r="Z4660" i="9" s="1"/>
  <c r="AD4659" i="9" l="1"/>
  <c r="V4663" i="9"/>
  <c r="W4663" i="9" s="1"/>
  <c r="S4663" i="9"/>
  <c r="AB4660" i="9"/>
  <c r="AA4660" i="9"/>
  <c r="R4664" i="9"/>
  <c r="Y4661" i="9"/>
  <c r="Z4661" i="9" s="1"/>
  <c r="X4663" i="9" l="1"/>
  <c r="AD4660" i="9"/>
  <c r="V4664" i="9"/>
  <c r="W4664" i="9" s="1"/>
  <c r="S4664" i="9"/>
  <c r="X4664" i="9" s="1"/>
  <c r="AB4661" i="9"/>
  <c r="AA4661" i="9"/>
  <c r="R4665" i="9"/>
  <c r="Y4662" i="9"/>
  <c r="Z4662" i="9" s="1"/>
  <c r="AD4661" i="9" l="1"/>
  <c r="V4665" i="9"/>
  <c r="W4665" i="9" s="1"/>
  <c r="S4665" i="9"/>
  <c r="X4665" i="9" s="1"/>
  <c r="AB4662" i="9"/>
  <c r="AA4662" i="9"/>
  <c r="R4666" i="9"/>
  <c r="Y4663" i="9"/>
  <c r="Z4663" i="9" s="1"/>
  <c r="AD4662" i="9" l="1"/>
  <c r="V4666" i="9"/>
  <c r="W4666" i="9" s="1"/>
  <c r="S4666" i="9"/>
  <c r="AB4663" i="9"/>
  <c r="AA4663" i="9"/>
  <c r="R4667" i="9"/>
  <c r="Y4664" i="9"/>
  <c r="Z4664" i="9" s="1"/>
  <c r="X4666" i="9" l="1"/>
  <c r="AD4663" i="9"/>
  <c r="V4667" i="9"/>
  <c r="W4667" i="9" s="1"/>
  <c r="X4667" i="9" s="1"/>
  <c r="S4667" i="9"/>
  <c r="AB4664" i="9"/>
  <c r="AA4664" i="9"/>
  <c r="Y4665" i="9"/>
  <c r="Z4665" i="9" s="1"/>
  <c r="R4668" i="9"/>
  <c r="AD4664" i="9" l="1"/>
  <c r="V4668" i="9"/>
  <c r="W4668" i="9" s="1"/>
  <c r="S4668" i="9"/>
  <c r="AB4665" i="9"/>
  <c r="AA4665" i="9"/>
  <c r="Y4666" i="9"/>
  <c r="Z4666" i="9" s="1"/>
  <c r="R4669" i="9"/>
  <c r="X4668" i="9" l="1"/>
  <c r="AD4665" i="9"/>
  <c r="V4669" i="9"/>
  <c r="W4669" i="9" s="1"/>
  <c r="S4669" i="9"/>
  <c r="R4670" i="9"/>
  <c r="AB4666" i="9"/>
  <c r="AA4666" i="9"/>
  <c r="Y4667" i="9"/>
  <c r="Z4667" i="9" s="1"/>
  <c r="X4669" i="9" l="1"/>
  <c r="AD4666" i="9"/>
  <c r="V4670" i="9"/>
  <c r="W4670" i="9" s="1"/>
  <c r="S4670" i="9"/>
  <c r="AB4667" i="9"/>
  <c r="AA4667" i="9"/>
  <c r="Y4668" i="9"/>
  <c r="Z4668" i="9" s="1"/>
  <c r="R4671" i="9"/>
  <c r="X4670" i="9" l="1"/>
  <c r="AD4667" i="9"/>
  <c r="V4671" i="9"/>
  <c r="W4671" i="9" s="1"/>
  <c r="X4671" i="9" s="1"/>
  <c r="S4671" i="9"/>
  <c r="AB4668" i="9"/>
  <c r="AA4668" i="9"/>
  <c r="R4672" i="9"/>
  <c r="Y4669" i="9"/>
  <c r="Z4669" i="9" s="1"/>
  <c r="AD4668" i="9" l="1"/>
  <c r="V4672" i="9"/>
  <c r="W4672" i="9" s="1"/>
  <c r="S4672" i="9"/>
  <c r="X4672" i="9" s="1"/>
  <c r="R4673" i="9"/>
  <c r="AB4669" i="9"/>
  <c r="AA4669" i="9"/>
  <c r="Y4670" i="9"/>
  <c r="Z4670" i="9" s="1"/>
  <c r="AD4669" i="9" l="1"/>
  <c r="V4673" i="9"/>
  <c r="W4673" i="9" s="1"/>
  <c r="X4673" i="9" s="1"/>
  <c r="S4673" i="9"/>
  <c r="AB4670" i="9"/>
  <c r="AA4670" i="9"/>
  <c r="R4674" i="9"/>
  <c r="Y4671" i="9"/>
  <c r="Z4671" i="9" s="1"/>
  <c r="AD4670" i="9" l="1"/>
  <c r="V4674" i="9"/>
  <c r="W4674" i="9" s="1"/>
  <c r="S4674" i="9"/>
  <c r="X4674" i="9" s="1"/>
  <c r="AB4671" i="9"/>
  <c r="AA4671" i="9"/>
  <c r="R4675" i="9"/>
  <c r="Y4672" i="9"/>
  <c r="Z4672" i="9" s="1"/>
  <c r="AD4671" i="9" l="1"/>
  <c r="V4675" i="9"/>
  <c r="W4675" i="9" s="1"/>
  <c r="S4675" i="9"/>
  <c r="AB4672" i="9"/>
  <c r="AA4672" i="9"/>
  <c r="R4676" i="9"/>
  <c r="Y4673" i="9"/>
  <c r="Z4673" i="9" s="1"/>
  <c r="X4675" i="9" l="1"/>
  <c r="AD4672" i="9"/>
  <c r="V4676" i="9"/>
  <c r="W4676" i="9" s="1"/>
  <c r="X4676" i="9" s="1"/>
  <c r="S4676" i="9"/>
  <c r="AB4673" i="9"/>
  <c r="AA4673" i="9"/>
  <c r="Y4674" i="9"/>
  <c r="Z4674" i="9" s="1"/>
  <c r="R4677" i="9"/>
  <c r="AD4673" i="9" l="1"/>
  <c r="V4677" i="9"/>
  <c r="W4677" i="9" s="1"/>
  <c r="S4677" i="9"/>
  <c r="X4677" i="9" s="1"/>
  <c r="R4678" i="9"/>
  <c r="AB4674" i="9"/>
  <c r="AA4674" i="9"/>
  <c r="Y4675" i="9"/>
  <c r="Z4675" i="9" s="1"/>
  <c r="AD4674" i="9" l="1"/>
  <c r="V4678" i="9"/>
  <c r="W4678" i="9" s="1"/>
  <c r="S4678" i="9"/>
  <c r="AB4675" i="9"/>
  <c r="AA4675" i="9"/>
  <c r="Y4676" i="9"/>
  <c r="Z4676" i="9" s="1"/>
  <c r="R4679" i="9"/>
  <c r="X4678" i="9" l="1"/>
  <c r="AD4675" i="9"/>
  <c r="V4679" i="9"/>
  <c r="W4679" i="9" s="1"/>
  <c r="S4679" i="9"/>
  <c r="X4679" i="9" s="1"/>
  <c r="AB4676" i="9"/>
  <c r="AD4676" i="9" s="1"/>
  <c r="AA4676" i="9"/>
  <c r="Y4677" i="9"/>
  <c r="Z4677" i="9" s="1"/>
  <c r="R4680" i="9"/>
  <c r="V4680" i="9" l="1"/>
  <c r="W4680" i="9" s="1"/>
  <c r="S4680" i="9"/>
  <c r="AB4677" i="9"/>
  <c r="AA4677" i="9"/>
  <c r="Y4678" i="9"/>
  <c r="Z4678" i="9" s="1"/>
  <c r="R4681" i="9"/>
  <c r="X4680" i="9" l="1"/>
  <c r="AD4677" i="9"/>
  <c r="V4681" i="9"/>
  <c r="W4681" i="9" s="1"/>
  <c r="S4681" i="9"/>
  <c r="X4681" i="9" s="1"/>
  <c r="R4682" i="9"/>
  <c r="AB4678" i="9"/>
  <c r="AA4678" i="9"/>
  <c r="Y4679" i="9"/>
  <c r="Z4679" i="9" s="1"/>
  <c r="AD4678" i="9" l="1"/>
  <c r="V4682" i="9"/>
  <c r="W4682" i="9" s="1"/>
  <c r="X4682" i="9" s="1"/>
  <c r="S4682" i="9"/>
  <c r="AB4679" i="9"/>
  <c r="AA4679" i="9"/>
  <c r="R4683" i="9"/>
  <c r="Y4680" i="9"/>
  <c r="Z4680" i="9" s="1"/>
  <c r="AD4679" i="9" l="1"/>
  <c r="V4683" i="9"/>
  <c r="W4683" i="9" s="1"/>
  <c r="S4683" i="9"/>
  <c r="AB4680" i="9"/>
  <c r="AA4680" i="9"/>
  <c r="R4684" i="9"/>
  <c r="Y4681" i="9"/>
  <c r="Z4681" i="9" s="1"/>
  <c r="X4683" i="9" l="1"/>
  <c r="AD4680" i="9"/>
  <c r="V4684" i="9"/>
  <c r="W4684" i="9" s="1"/>
  <c r="X4684" i="9" s="1"/>
  <c r="S4684" i="9"/>
  <c r="AB4681" i="9"/>
  <c r="AA4681" i="9"/>
  <c r="R4685" i="9"/>
  <c r="Y4682" i="9"/>
  <c r="Z4682" i="9" s="1"/>
  <c r="AD4681" i="9" l="1"/>
  <c r="V4685" i="9"/>
  <c r="W4685" i="9" s="1"/>
  <c r="S4685" i="9"/>
  <c r="AB4682" i="9"/>
  <c r="AA4682" i="9"/>
  <c r="R4686" i="9"/>
  <c r="Y4683" i="9"/>
  <c r="Z4683" i="9" s="1"/>
  <c r="X4685" i="9" l="1"/>
  <c r="AD4682" i="9"/>
  <c r="V4686" i="9"/>
  <c r="W4686" i="9" s="1"/>
  <c r="S4686" i="9"/>
  <c r="Y4684" i="9"/>
  <c r="Z4684" i="9" s="1"/>
  <c r="AB4683" i="9"/>
  <c r="AA4683" i="9"/>
  <c r="R4687" i="9"/>
  <c r="X4686" i="9" l="1"/>
  <c r="AD4683" i="9"/>
  <c r="V4687" i="9"/>
  <c r="W4687" i="9" s="1"/>
  <c r="S4687" i="9"/>
  <c r="X4687" i="9" s="1"/>
  <c r="AB4684" i="9"/>
  <c r="AA4684" i="9"/>
  <c r="Y4685" i="9"/>
  <c r="Z4685" i="9" s="1"/>
  <c r="R4688" i="9"/>
  <c r="AD4684" i="9" l="1"/>
  <c r="V4688" i="9"/>
  <c r="W4688" i="9" s="1"/>
  <c r="X4688" i="9" s="1"/>
  <c r="S4688" i="9"/>
  <c r="AB4685" i="9"/>
  <c r="AA4685" i="9"/>
  <c r="Y4686" i="9"/>
  <c r="Z4686" i="9" s="1"/>
  <c r="R4689" i="9"/>
  <c r="AD4685" i="9" l="1"/>
  <c r="V4689" i="9"/>
  <c r="W4689" i="9" s="1"/>
  <c r="S4689" i="9"/>
  <c r="R4690" i="9"/>
  <c r="Y4687" i="9"/>
  <c r="Z4687" i="9" s="1"/>
  <c r="AB4686" i="9"/>
  <c r="AA4686" i="9"/>
  <c r="X4689" i="9" l="1"/>
  <c r="AD4686" i="9"/>
  <c r="V4690" i="9"/>
  <c r="W4690" i="9" s="1"/>
  <c r="X4690" i="9" s="1"/>
  <c r="S4690" i="9"/>
  <c r="Y4688" i="9"/>
  <c r="Z4688" i="9" s="1"/>
  <c r="R4691" i="9"/>
  <c r="AB4687" i="9"/>
  <c r="AA4687" i="9"/>
  <c r="AD4687" i="9" l="1"/>
  <c r="V4691" i="9"/>
  <c r="W4691" i="9" s="1"/>
  <c r="S4691" i="9"/>
  <c r="AB4688" i="9"/>
  <c r="AA4688" i="9"/>
  <c r="R4692" i="9"/>
  <c r="Y4689" i="9"/>
  <c r="Z4689" i="9" s="1"/>
  <c r="X4691" i="9" l="1"/>
  <c r="AD4688" i="9"/>
  <c r="V4692" i="9"/>
  <c r="W4692" i="9" s="1"/>
  <c r="S4692" i="9"/>
  <c r="R4693" i="9"/>
  <c r="Y4690" i="9"/>
  <c r="Z4690" i="9" s="1"/>
  <c r="AB4689" i="9"/>
  <c r="AA4689" i="9"/>
  <c r="X4692" i="9" l="1"/>
  <c r="AD4689" i="9"/>
  <c r="V4693" i="9"/>
  <c r="W4693" i="9" s="1"/>
  <c r="X4693" i="9" s="1"/>
  <c r="S4693" i="9"/>
  <c r="AB4690" i="9"/>
  <c r="AA4690" i="9"/>
  <c r="R4694" i="9"/>
  <c r="Y4691" i="9"/>
  <c r="Z4691" i="9" s="1"/>
  <c r="AD4690" i="9" l="1"/>
  <c r="V4694" i="9"/>
  <c r="W4694" i="9" s="1"/>
  <c r="S4694" i="9"/>
  <c r="R4695" i="9"/>
  <c r="AB4691" i="9"/>
  <c r="AA4691" i="9"/>
  <c r="Y4692" i="9"/>
  <c r="Z4692" i="9" s="1"/>
  <c r="X4694" i="9" l="1"/>
  <c r="AD4691" i="9"/>
  <c r="S4695" i="9"/>
  <c r="V4695" i="9"/>
  <c r="W4695" i="9" s="1"/>
  <c r="AB4692" i="9"/>
  <c r="AA4692" i="9"/>
  <c r="R4696" i="9"/>
  <c r="Y4693" i="9"/>
  <c r="Z4693" i="9" s="1"/>
  <c r="X4695" i="9" l="1"/>
  <c r="AD4692" i="9"/>
  <c r="V4696" i="9"/>
  <c r="W4696" i="9" s="1"/>
  <c r="S4696" i="9"/>
  <c r="AB4693" i="9"/>
  <c r="AA4693" i="9"/>
  <c r="R4697" i="9"/>
  <c r="Y4694" i="9"/>
  <c r="Z4694" i="9" s="1"/>
  <c r="X4696" i="9" l="1"/>
  <c r="AD4693" i="9"/>
  <c r="V4697" i="9"/>
  <c r="W4697" i="9" s="1"/>
  <c r="S4697" i="9"/>
  <c r="X4697" i="9" s="1"/>
  <c r="Y4695" i="9"/>
  <c r="Z4695" i="9" s="1"/>
  <c r="AB4694" i="9"/>
  <c r="AA4694" i="9"/>
  <c r="R4698" i="9"/>
  <c r="AD4694" i="9" l="1"/>
  <c r="V4698" i="9"/>
  <c r="W4698" i="9" s="1"/>
  <c r="S4698" i="9"/>
  <c r="R4699" i="9"/>
  <c r="Y4696" i="9"/>
  <c r="Z4696" i="9" s="1"/>
  <c r="AB4695" i="9"/>
  <c r="AA4695" i="9"/>
  <c r="X4698" i="9" l="1"/>
  <c r="AD4695" i="9"/>
  <c r="V4699" i="9"/>
  <c r="W4699" i="9" s="1"/>
  <c r="X4699" i="9" s="1"/>
  <c r="S4699" i="9"/>
  <c r="AB4696" i="9"/>
  <c r="AA4696" i="9"/>
  <c r="Y4697" i="9"/>
  <c r="Z4697" i="9" s="1"/>
  <c r="R4700" i="9"/>
  <c r="AD4696" i="9" l="1"/>
  <c r="V4700" i="9"/>
  <c r="W4700" i="9" s="1"/>
  <c r="S4700" i="9"/>
  <c r="AB4697" i="9"/>
  <c r="AA4697" i="9"/>
  <c r="R4701" i="9"/>
  <c r="Y4698" i="9"/>
  <c r="Z4698" i="9" s="1"/>
  <c r="X4700" i="9" l="1"/>
  <c r="AD4697" i="9"/>
  <c r="V4701" i="9"/>
  <c r="W4701" i="9" s="1"/>
  <c r="S4701" i="9"/>
  <c r="X4701" i="9" s="1"/>
  <c r="Y4699" i="9"/>
  <c r="Z4699" i="9" s="1"/>
  <c r="AB4698" i="9"/>
  <c r="AA4698" i="9"/>
  <c r="R4702" i="9"/>
  <c r="AD4698" i="9" l="1"/>
  <c r="V4702" i="9"/>
  <c r="W4702" i="9" s="1"/>
  <c r="S4702" i="9"/>
  <c r="AB4699" i="9"/>
  <c r="AA4699" i="9"/>
  <c r="Y4700" i="9"/>
  <c r="Z4700" i="9" s="1"/>
  <c r="R4703" i="9"/>
  <c r="X4702" i="9" l="1"/>
  <c r="AD4699" i="9"/>
  <c r="V4703" i="9"/>
  <c r="W4703" i="9" s="1"/>
  <c r="S4703" i="9"/>
  <c r="X4703" i="9" s="1"/>
  <c r="AB4700" i="9"/>
  <c r="AA4700" i="9"/>
  <c r="R4704" i="9"/>
  <c r="Y4701" i="9"/>
  <c r="Z4701" i="9" s="1"/>
  <c r="AD4700" i="9" l="1"/>
  <c r="V4704" i="9"/>
  <c r="W4704" i="9" s="1"/>
  <c r="S4704" i="9"/>
  <c r="AB4701" i="9"/>
  <c r="AA4701" i="9"/>
  <c r="R4705" i="9"/>
  <c r="Y4702" i="9"/>
  <c r="Z4702" i="9" s="1"/>
  <c r="X4704" i="9" l="1"/>
  <c r="AD4701" i="9"/>
  <c r="V4705" i="9"/>
  <c r="W4705" i="9" s="1"/>
  <c r="S4705" i="9"/>
  <c r="X4705" i="9" s="1"/>
  <c r="AA4702" i="9"/>
  <c r="AB4702" i="9"/>
  <c r="R4706" i="9"/>
  <c r="Y4703" i="9"/>
  <c r="Z4703" i="9" s="1"/>
  <c r="AD4702" i="9" l="1"/>
  <c r="V4706" i="9"/>
  <c r="W4706" i="9" s="1"/>
  <c r="S4706" i="9"/>
  <c r="R4707" i="9"/>
  <c r="AB4703" i="9"/>
  <c r="AA4703" i="9"/>
  <c r="Y4704" i="9"/>
  <c r="Z4704" i="9" s="1"/>
  <c r="X4706" i="9" l="1"/>
  <c r="AD4703" i="9"/>
  <c r="V4707" i="9"/>
  <c r="W4707" i="9" s="1"/>
  <c r="X4707" i="9" s="1"/>
  <c r="S4707" i="9"/>
  <c r="AB4704" i="9"/>
  <c r="AA4704" i="9"/>
  <c r="R4708" i="9"/>
  <c r="Y4705" i="9"/>
  <c r="Z4705" i="9" s="1"/>
  <c r="AD4704" i="9" l="1"/>
  <c r="V4708" i="9"/>
  <c r="W4708" i="9" s="1"/>
  <c r="S4708" i="9"/>
  <c r="AB4705" i="9"/>
  <c r="AA4705" i="9"/>
  <c r="Y4706" i="9"/>
  <c r="Z4706" i="9" s="1"/>
  <c r="R4709" i="9"/>
  <c r="X4708" i="9" l="1"/>
  <c r="AD4705" i="9"/>
  <c r="V4709" i="9"/>
  <c r="W4709" i="9" s="1"/>
  <c r="X4709" i="9" s="1"/>
  <c r="S4709" i="9"/>
  <c r="AB4706" i="9"/>
  <c r="AA4706" i="9"/>
  <c r="R4710" i="9"/>
  <c r="Y4707" i="9"/>
  <c r="Z4707" i="9" s="1"/>
  <c r="AD4706" i="9" l="1"/>
  <c r="V4710" i="9"/>
  <c r="W4710" i="9" s="1"/>
  <c r="S4710" i="9"/>
  <c r="Y4708" i="9"/>
  <c r="Z4708" i="9" s="1"/>
  <c r="AB4707" i="9"/>
  <c r="AA4707" i="9"/>
  <c r="R4711" i="9"/>
  <c r="X4710" i="9" l="1"/>
  <c r="AD4707" i="9"/>
  <c r="V4711" i="9"/>
  <c r="W4711" i="9" s="1"/>
  <c r="S4711" i="9"/>
  <c r="AB4708" i="9"/>
  <c r="AA4708" i="9"/>
  <c r="R4712" i="9"/>
  <c r="Y4709" i="9"/>
  <c r="Z4709" i="9" s="1"/>
  <c r="X4711" i="9" l="1"/>
  <c r="AD4708" i="9"/>
  <c r="V4712" i="9"/>
  <c r="W4712" i="9" s="1"/>
  <c r="S4712" i="9"/>
  <c r="AB4709" i="9"/>
  <c r="AA4709" i="9"/>
  <c r="R4713" i="9"/>
  <c r="Y4710" i="9"/>
  <c r="Z4710" i="9" s="1"/>
  <c r="X4712" i="9" l="1"/>
  <c r="AD4709" i="9"/>
  <c r="V4713" i="9"/>
  <c r="W4713" i="9" s="1"/>
  <c r="S4713" i="9"/>
  <c r="Y4711" i="9"/>
  <c r="Z4711" i="9" s="1"/>
  <c r="R4714" i="9"/>
  <c r="AB4710" i="9"/>
  <c r="AA4710" i="9"/>
  <c r="X4713" i="9" l="1"/>
  <c r="AD4710" i="9"/>
  <c r="V4714" i="9"/>
  <c r="W4714" i="9" s="1"/>
  <c r="X4714" i="9" s="1"/>
  <c r="S4714" i="9"/>
  <c r="R4715" i="9"/>
  <c r="Y4712" i="9"/>
  <c r="Z4712" i="9" s="1"/>
  <c r="AB4711" i="9"/>
  <c r="AA4711" i="9"/>
  <c r="AD4711" i="9" l="1"/>
  <c r="V4715" i="9"/>
  <c r="W4715" i="9" s="1"/>
  <c r="S4715" i="9"/>
  <c r="AB4712" i="9"/>
  <c r="AA4712" i="9"/>
  <c r="R4716" i="9"/>
  <c r="Y4713" i="9"/>
  <c r="Z4713" i="9" s="1"/>
  <c r="X4715" i="9" l="1"/>
  <c r="AD4712" i="9"/>
  <c r="V4716" i="9"/>
  <c r="W4716" i="9" s="1"/>
  <c r="X4716" i="9" s="1"/>
  <c r="S4716" i="9"/>
  <c r="AB4713" i="9"/>
  <c r="AA4713" i="9"/>
  <c r="R4717" i="9"/>
  <c r="Y4714" i="9"/>
  <c r="Z4714" i="9" s="1"/>
  <c r="AD4713" i="9" l="1"/>
  <c r="V4717" i="9"/>
  <c r="W4717" i="9" s="1"/>
  <c r="S4717" i="9"/>
  <c r="AA4714" i="9"/>
  <c r="AB4714" i="9"/>
  <c r="R4718" i="9"/>
  <c r="Y4715" i="9"/>
  <c r="Z4715" i="9" s="1"/>
  <c r="X4717" i="9" l="1"/>
  <c r="AD4714" i="9"/>
  <c r="V4718" i="9"/>
  <c r="W4718" i="9" s="1"/>
  <c r="X4718" i="9" s="1"/>
  <c r="S4718" i="9"/>
  <c r="Y4716" i="9"/>
  <c r="Z4716" i="9" s="1"/>
  <c r="AB4715" i="9"/>
  <c r="AA4715" i="9"/>
  <c r="R4719" i="9"/>
  <c r="AD4715" i="9" l="1"/>
  <c r="V4719" i="9"/>
  <c r="W4719" i="9" s="1"/>
  <c r="S4719" i="9"/>
  <c r="AB4716" i="9"/>
  <c r="AA4716" i="9"/>
  <c r="R4720" i="9"/>
  <c r="Y4717" i="9"/>
  <c r="Z4717" i="9" s="1"/>
  <c r="X4719" i="9" l="1"/>
  <c r="AD4716" i="9"/>
  <c r="V4720" i="9"/>
  <c r="W4720" i="9" s="1"/>
  <c r="S4720" i="9"/>
  <c r="AB4717" i="9"/>
  <c r="AA4717" i="9"/>
  <c r="R4721" i="9"/>
  <c r="Y4718" i="9"/>
  <c r="Z4718" i="9" s="1"/>
  <c r="X4720" i="9" l="1"/>
  <c r="AD4717" i="9"/>
  <c r="V4721" i="9"/>
  <c r="W4721" i="9" s="1"/>
  <c r="X4721" i="9" s="1"/>
  <c r="S4721" i="9"/>
  <c r="Y4719" i="9"/>
  <c r="Z4719" i="9" s="1"/>
  <c r="AB4718" i="9"/>
  <c r="AA4718" i="9"/>
  <c r="R4722" i="9"/>
  <c r="AD4718" i="9" l="1"/>
  <c r="V4722" i="9"/>
  <c r="W4722" i="9" s="1"/>
  <c r="S4722" i="9"/>
  <c r="AB4719" i="9"/>
  <c r="AA4719" i="9"/>
  <c r="R4723" i="9"/>
  <c r="Y4720" i="9"/>
  <c r="Z4720" i="9" s="1"/>
  <c r="X4722" i="9" l="1"/>
  <c r="AD4719" i="9"/>
  <c r="V4723" i="9"/>
  <c r="W4723" i="9" s="1"/>
  <c r="X4723" i="9" s="1"/>
  <c r="S4723" i="9"/>
  <c r="AB4720" i="9"/>
  <c r="AA4720" i="9"/>
  <c r="R4724" i="9"/>
  <c r="Y4721" i="9"/>
  <c r="Z4721" i="9" s="1"/>
  <c r="AD4720" i="9" l="1"/>
  <c r="V4724" i="9"/>
  <c r="W4724" i="9" s="1"/>
  <c r="S4724" i="9"/>
  <c r="R4725" i="9"/>
  <c r="Y4722" i="9"/>
  <c r="Z4722" i="9" s="1"/>
  <c r="AB4721" i="9"/>
  <c r="AA4721" i="9"/>
  <c r="X4724" i="9" l="1"/>
  <c r="AD4721" i="9"/>
  <c r="V4725" i="9"/>
  <c r="W4725" i="9" s="1"/>
  <c r="S4725" i="9"/>
  <c r="Y4723" i="9"/>
  <c r="Z4723" i="9" s="1"/>
  <c r="R4726" i="9"/>
  <c r="AB4722" i="9"/>
  <c r="AA4722" i="9"/>
  <c r="X4725" i="9" l="1"/>
  <c r="AD4722" i="9"/>
  <c r="V4726" i="9"/>
  <c r="W4726" i="9" s="1"/>
  <c r="S4726" i="9"/>
  <c r="AB4723" i="9"/>
  <c r="AA4723" i="9"/>
  <c r="R4727" i="9"/>
  <c r="Y4724" i="9"/>
  <c r="Z4724" i="9" s="1"/>
  <c r="X4726" i="9" l="1"/>
  <c r="AD4723" i="9"/>
  <c r="V4727" i="9"/>
  <c r="W4727" i="9" s="1"/>
  <c r="S4727" i="9"/>
  <c r="AB4724" i="9"/>
  <c r="AA4724" i="9"/>
  <c r="R4728" i="9"/>
  <c r="Y4725" i="9"/>
  <c r="Z4725" i="9" s="1"/>
  <c r="X4727" i="9" l="1"/>
  <c r="AD4724" i="9"/>
  <c r="V4728" i="9"/>
  <c r="W4728" i="9" s="1"/>
  <c r="S4728" i="9"/>
  <c r="AB4725" i="9"/>
  <c r="AA4725" i="9"/>
  <c r="R4729" i="9"/>
  <c r="Y4726" i="9"/>
  <c r="Z4726" i="9" s="1"/>
  <c r="X4728" i="9" l="1"/>
  <c r="AD4725" i="9"/>
  <c r="V4729" i="9"/>
  <c r="W4729" i="9" s="1"/>
  <c r="S4729" i="9"/>
  <c r="X4729" i="9" s="1"/>
  <c r="AB4726" i="9"/>
  <c r="AA4726" i="9"/>
  <c r="R4730" i="9"/>
  <c r="Y4727" i="9"/>
  <c r="Z4727" i="9" s="1"/>
  <c r="AD4726" i="9" l="1"/>
  <c r="V4730" i="9"/>
  <c r="W4730" i="9" s="1"/>
  <c r="S4730" i="9"/>
  <c r="AB4727" i="9"/>
  <c r="AA4727" i="9"/>
  <c r="R4731" i="9"/>
  <c r="Y4728" i="9"/>
  <c r="Z4728" i="9" s="1"/>
  <c r="X4730" i="9" l="1"/>
  <c r="AD4727" i="9"/>
  <c r="V4731" i="9"/>
  <c r="W4731" i="9" s="1"/>
  <c r="S4731" i="9"/>
  <c r="AB4728" i="9"/>
  <c r="AA4728" i="9"/>
  <c r="Y4729" i="9"/>
  <c r="Z4729" i="9" s="1"/>
  <c r="R4732" i="9"/>
  <c r="X4731" i="9" l="1"/>
  <c r="AD4728" i="9"/>
  <c r="V4732" i="9"/>
  <c r="W4732" i="9" s="1"/>
  <c r="S4732" i="9"/>
  <c r="AB4729" i="9"/>
  <c r="AA4729" i="9"/>
  <c r="R4733" i="9"/>
  <c r="Y4730" i="9"/>
  <c r="Z4730" i="9" s="1"/>
  <c r="X4732" i="9" l="1"/>
  <c r="AD4729" i="9"/>
  <c r="V4733" i="9"/>
  <c r="W4733" i="9" s="1"/>
  <c r="S4733" i="9"/>
  <c r="AB4730" i="9"/>
  <c r="AA4730" i="9"/>
  <c r="R4734" i="9"/>
  <c r="Y4731" i="9"/>
  <c r="Z4731" i="9" s="1"/>
  <c r="X4733" i="9" l="1"/>
  <c r="AD4730" i="9"/>
  <c r="V4734" i="9"/>
  <c r="W4734" i="9" s="1"/>
  <c r="S4734" i="9"/>
  <c r="AB4731" i="9"/>
  <c r="AA4731" i="9"/>
  <c r="Y4732" i="9"/>
  <c r="Z4732" i="9" s="1"/>
  <c r="R4735" i="9"/>
  <c r="X4734" i="9" l="1"/>
  <c r="AD4731" i="9"/>
  <c r="V4735" i="9"/>
  <c r="W4735" i="9" s="1"/>
  <c r="S4735" i="9"/>
  <c r="X4735" i="9" s="1"/>
  <c r="AB4732" i="9"/>
  <c r="AA4732" i="9"/>
  <c r="R4736" i="9"/>
  <c r="Y4733" i="9"/>
  <c r="Z4733" i="9" s="1"/>
  <c r="AD4732" i="9" l="1"/>
  <c r="V4736" i="9"/>
  <c r="W4736" i="9" s="1"/>
  <c r="S4736" i="9"/>
  <c r="AB4733" i="9"/>
  <c r="AA4733" i="9"/>
  <c r="R4737" i="9"/>
  <c r="Y4734" i="9"/>
  <c r="Z4734" i="9" s="1"/>
  <c r="X4736" i="9" l="1"/>
  <c r="AD4733" i="9"/>
  <c r="V4737" i="9"/>
  <c r="W4737" i="9" s="1"/>
  <c r="S4737" i="9"/>
  <c r="X4737" i="9" s="1"/>
  <c r="AA4734" i="9"/>
  <c r="AB4734" i="9"/>
  <c r="R4738" i="9"/>
  <c r="Y4735" i="9"/>
  <c r="Z4735" i="9" s="1"/>
  <c r="AD4734" i="9" l="1"/>
  <c r="V4738" i="9"/>
  <c r="W4738" i="9" s="1"/>
  <c r="S4738" i="9"/>
  <c r="Y4736" i="9"/>
  <c r="Z4736" i="9" s="1"/>
  <c r="R4739" i="9"/>
  <c r="AB4735" i="9"/>
  <c r="AA4735" i="9"/>
  <c r="X4738" i="9" l="1"/>
  <c r="AD4735" i="9"/>
  <c r="V4739" i="9"/>
  <c r="W4739" i="9" s="1"/>
  <c r="S4739" i="9"/>
  <c r="AB4736" i="9"/>
  <c r="AA4736" i="9"/>
  <c r="R4740" i="9"/>
  <c r="Y4737" i="9"/>
  <c r="Z4737" i="9" s="1"/>
  <c r="X4739" i="9" l="1"/>
  <c r="AD4736" i="9"/>
  <c r="V4740" i="9"/>
  <c r="W4740" i="9" s="1"/>
  <c r="S4740" i="9"/>
  <c r="AB4737" i="9"/>
  <c r="AA4737" i="9"/>
  <c r="R4741" i="9"/>
  <c r="Y4738" i="9"/>
  <c r="Z4738" i="9" s="1"/>
  <c r="X4740" i="9" l="1"/>
  <c r="AD4737" i="9"/>
  <c r="V4741" i="9"/>
  <c r="W4741" i="9" s="1"/>
  <c r="S4741" i="9"/>
  <c r="AB4738" i="9"/>
  <c r="AA4738" i="9"/>
  <c r="R4742" i="9"/>
  <c r="Y4739" i="9"/>
  <c r="Z4739" i="9" s="1"/>
  <c r="X4741" i="9" l="1"/>
  <c r="AD4738" i="9"/>
  <c r="V4742" i="9"/>
  <c r="W4742" i="9" s="1"/>
  <c r="S4742" i="9"/>
  <c r="Y4740" i="9"/>
  <c r="Z4740" i="9" s="1"/>
  <c r="AB4739" i="9"/>
  <c r="AA4739" i="9"/>
  <c r="R4743" i="9"/>
  <c r="X4742" i="9" l="1"/>
  <c r="AD4739" i="9"/>
  <c r="V4743" i="9"/>
  <c r="W4743" i="9" s="1"/>
  <c r="S4743" i="9"/>
  <c r="X4743" i="9" s="1"/>
  <c r="AB4740" i="9"/>
  <c r="AA4740" i="9"/>
  <c r="Y4741" i="9"/>
  <c r="Z4741" i="9" s="1"/>
  <c r="R4744" i="9"/>
  <c r="AD4740" i="9" l="1"/>
  <c r="V4744" i="9"/>
  <c r="W4744" i="9" s="1"/>
  <c r="S4744" i="9"/>
  <c r="R4745" i="9"/>
  <c r="AB4741" i="9"/>
  <c r="AA4741" i="9"/>
  <c r="Y4742" i="9"/>
  <c r="Z4742" i="9" s="1"/>
  <c r="X4744" i="9" l="1"/>
  <c r="AD4741" i="9"/>
  <c r="V4745" i="9"/>
  <c r="W4745" i="9" s="1"/>
  <c r="S4745" i="9"/>
  <c r="X4745" i="9" s="1"/>
  <c r="AB4742" i="9"/>
  <c r="AA4742" i="9"/>
  <c r="R4746" i="9"/>
  <c r="Y4743" i="9"/>
  <c r="Z4743" i="9" s="1"/>
  <c r="AD4742" i="9" l="1"/>
  <c r="V4746" i="9"/>
  <c r="W4746" i="9" s="1"/>
  <c r="S4746" i="9"/>
  <c r="AB4743" i="9"/>
  <c r="AA4743" i="9"/>
  <c r="Y4744" i="9"/>
  <c r="Z4744" i="9" s="1"/>
  <c r="R4747" i="9"/>
  <c r="X4746" i="9" l="1"/>
  <c r="AD4743" i="9"/>
  <c r="V4747" i="9"/>
  <c r="W4747" i="9" s="1"/>
  <c r="S4747" i="9"/>
  <c r="AB4744" i="9"/>
  <c r="AA4744" i="9"/>
  <c r="R4748" i="9"/>
  <c r="Y4745" i="9"/>
  <c r="Z4745" i="9" s="1"/>
  <c r="X4747" i="9" l="1"/>
  <c r="AD4744" i="9"/>
  <c r="V4748" i="9"/>
  <c r="W4748" i="9" s="1"/>
  <c r="S4748" i="9"/>
  <c r="R4749" i="9"/>
  <c r="AB4745" i="9"/>
  <c r="AA4745" i="9"/>
  <c r="Y4746" i="9"/>
  <c r="Z4746" i="9" s="1"/>
  <c r="X4748" i="9" l="1"/>
  <c r="AD4745" i="9"/>
  <c r="V4749" i="9"/>
  <c r="W4749" i="9" s="1"/>
  <c r="S4749" i="9"/>
  <c r="X4749" i="9" s="1"/>
  <c r="R4750" i="9"/>
  <c r="AB4746" i="9"/>
  <c r="AA4746" i="9"/>
  <c r="Y4747" i="9"/>
  <c r="Z4747" i="9" s="1"/>
  <c r="AD4746" i="9" l="1"/>
  <c r="V4750" i="9"/>
  <c r="W4750" i="9" s="1"/>
  <c r="S4750" i="9"/>
  <c r="AB4747" i="9"/>
  <c r="AA4747" i="9"/>
  <c r="Y4748" i="9"/>
  <c r="Z4748" i="9" s="1"/>
  <c r="R4751" i="9"/>
  <c r="X4750" i="9" l="1"/>
  <c r="AD4747" i="9"/>
  <c r="V4751" i="9"/>
  <c r="W4751" i="9" s="1"/>
  <c r="S4751" i="9"/>
  <c r="X4751" i="9" s="1"/>
  <c r="AB4748" i="9"/>
  <c r="AA4748" i="9"/>
  <c r="Y4749" i="9"/>
  <c r="Z4749" i="9" s="1"/>
  <c r="R4752" i="9"/>
  <c r="AD4748" i="9" l="1"/>
  <c r="V4752" i="9"/>
  <c r="W4752" i="9" s="1"/>
  <c r="S4752" i="9"/>
  <c r="AB4749" i="9"/>
  <c r="AA4749" i="9"/>
  <c r="Y4750" i="9"/>
  <c r="Z4750" i="9" s="1"/>
  <c r="R4753" i="9"/>
  <c r="X4752" i="9" l="1"/>
  <c r="AD4749" i="9"/>
  <c r="V4753" i="9"/>
  <c r="W4753" i="9" s="1"/>
  <c r="S4753" i="9"/>
  <c r="R4754" i="9"/>
  <c r="AA4750" i="9"/>
  <c r="AB4750" i="9"/>
  <c r="Y4751" i="9"/>
  <c r="Z4751" i="9" s="1"/>
  <c r="X4753" i="9" l="1"/>
  <c r="AD4750" i="9"/>
  <c r="V4754" i="9"/>
  <c r="W4754" i="9" s="1"/>
  <c r="S4754" i="9"/>
  <c r="Y4752" i="9"/>
  <c r="Z4752" i="9" s="1"/>
  <c r="R4755" i="9"/>
  <c r="AB4751" i="9"/>
  <c r="AA4751" i="9"/>
  <c r="X4754" i="9" l="1"/>
  <c r="AD4751" i="9"/>
  <c r="V4755" i="9"/>
  <c r="W4755" i="9" s="1"/>
  <c r="S4755" i="9"/>
  <c r="X4755" i="9" s="1"/>
  <c r="R4756" i="9"/>
  <c r="AB4752" i="9"/>
  <c r="AA4752" i="9"/>
  <c r="Y4753" i="9"/>
  <c r="Z4753" i="9" s="1"/>
  <c r="AD4752" i="9" l="1"/>
  <c r="V4756" i="9"/>
  <c r="W4756" i="9" s="1"/>
  <c r="S4756" i="9"/>
  <c r="AB4753" i="9"/>
  <c r="AA4753" i="9"/>
  <c r="R4757" i="9"/>
  <c r="Y4754" i="9"/>
  <c r="Z4754" i="9" s="1"/>
  <c r="X4756" i="9" l="1"/>
  <c r="AD4753" i="9"/>
  <c r="V4757" i="9"/>
  <c r="W4757" i="9" s="1"/>
  <c r="S4757" i="9"/>
  <c r="Y4755" i="9"/>
  <c r="Z4755" i="9" s="1"/>
  <c r="R4758" i="9"/>
  <c r="AB4754" i="9"/>
  <c r="AA4754" i="9"/>
  <c r="X4757" i="9" l="1"/>
  <c r="AD4754" i="9"/>
  <c r="V4758" i="9"/>
  <c r="W4758" i="9" s="1"/>
  <c r="X4758" i="9" s="1"/>
  <c r="S4758" i="9"/>
  <c r="AB4755" i="9"/>
  <c r="AA4755" i="9"/>
  <c r="R4759" i="9"/>
  <c r="Y4756" i="9"/>
  <c r="Z4756" i="9" s="1"/>
  <c r="AD4755" i="9" l="1"/>
  <c r="V4759" i="9"/>
  <c r="W4759" i="9" s="1"/>
  <c r="S4759" i="9"/>
  <c r="X4759" i="9" s="1"/>
  <c r="R4760" i="9"/>
  <c r="AB4756" i="9"/>
  <c r="AA4756" i="9"/>
  <c r="Y4757" i="9"/>
  <c r="Z4757" i="9" s="1"/>
  <c r="AD4756" i="9" l="1"/>
  <c r="V4760" i="9"/>
  <c r="W4760" i="9" s="1"/>
  <c r="S4760" i="9"/>
  <c r="AB4757" i="9"/>
  <c r="AA4757" i="9"/>
  <c r="R4761" i="9"/>
  <c r="Y4758" i="9"/>
  <c r="Z4758" i="9" s="1"/>
  <c r="X4760" i="9" l="1"/>
  <c r="AD4757" i="9"/>
  <c r="V4761" i="9"/>
  <c r="W4761" i="9" s="1"/>
  <c r="S4761" i="9"/>
  <c r="X4761" i="9" s="1"/>
  <c r="AB4758" i="9"/>
  <c r="AA4758" i="9"/>
  <c r="R4762" i="9"/>
  <c r="Y4759" i="9"/>
  <c r="Z4759" i="9" s="1"/>
  <c r="AD4758" i="9" l="1"/>
  <c r="V4762" i="9"/>
  <c r="W4762" i="9" s="1"/>
  <c r="S4762" i="9"/>
  <c r="Y4760" i="9"/>
  <c r="Z4760" i="9" s="1"/>
  <c r="AB4759" i="9"/>
  <c r="AA4759" i="9"/>
  <c r="R4763" i="9"/>
  <c r="X4762" i="9" l="1"/>
  <c r="AD4759" i="9"/>
  <c r="V4763" i="9"/>
  <c r="W4763" i="9" s="1"/>
  <c r="S4763" i="9"/>
  <c r="X4763" i="9" s="1"/>
  <c r="AB4760" i="9"/>
  <c r="AA4760" i="9"/>
  <c r="Y4761" i="9"/>
  <c r="Z4761" i="9" s="1"/>
  <c r="R4764" i="9"/>
  <c r="AD4760" i="9" l="1"/>
  <c r="V4764" i="9"/>
  <c r="W4764" i="9" s="1"/>
  <c r="S4764" i="9"/>
  <c r="R4765" i="9"/>
  <c r="AB4761" i="9"/>
  <c r="AA4761" i="9"/>
  <c r="Y4762" i="9"/>
  <c r="Z4762" i="9" s="1"/>
  <c r="X4764" i="9" l="1"/>
  <c r="AD4761" i="9"/>
  <c r="V4765" i="9"/>
  <c r="W4765" i="9" s="1"/>
  <c r="S4765" i="9"/>
  <c r="R4766" i="9"/>
  <c r="AA4762" i="9"/>
  <c r="AB4762" i="9"/>
  <c r="Y4763" i="9"/>
  <c r="Z4763" i="9" s="1"/>
  <c r="X4765" i="9" l="1"/>
  <c r="AD4762" i="9"/>
  <c r="V4766" i="9"/>
  <c r="W4766" i="9" s="1"/>
  <c r="X4766" i="9" s="1"/>
  <c r="S4766" i="9"/>
  <c r="AB4763" i="9"/>
  <c r="AA4763" i="9"/>
  <c r="R4767" i="9"/>
  <c r="Y4764" i="9"/>
  <c r="Z4764" i="9" s="1"/>
  <c r="AD4763" i="9" l="1"/>
  <c r="V4767" i="9"/>
  <c r="W4767" i="9" s="1"/>
  <c r="S4767" i="9"/>
  <c r="X4767" i="9" s="1"/>
  <c r="AB4764" i="9"/>
  <c r="AA4764" i="9"/>
  <c r="R4768" i="9"/>
  <c r="Y4765" i="9"/>
  <c r="Z4765" i="9" s="1"/>
  <c r="AD4764" i="9" l="1"/>
  <c r="V4768" i="9"/>
  <c r="W4768" i="9" s="1"/>
  <c r="X4768" i="9" s="1"/>
  <c r="S4768" i="9"/>
  <c r="Y4766" i="9"/>
  <c r="Z4766" i="9" s="1"/>
  <c r="R4769" i="9"/>
  <c r="AB4765" i="9"/>
  <c r="AA4765" i="9"/>
  <c r="AD4765" i="9" l="1"/>
  <c r="V4769" i="9"/>
  <c r="W4769" i="9" s="1"/>
  <c r="S4769" i="9"/>
  <c r="X4769" i="9" s="1"/>
  <c r="AA4766" i="9"/>
  <c r="AB4766" i="9"/>
  <c r="R4770" i="9"/>
  <c r="Y4767" i="9"/>
  <c r="Z4767" i="9" s="1"/>
  <c r="AD4766" i="9" l="1"/>
  <c r="V4770" i="9"/>
  <c r="W4770" i="9" s="1"/>
  <c r="S4770" i="9"/>
  <c r="AB4767" i="9"/>
  <c r="AA4767" i="9"/>
  <c r="Y4768" i="9"/>
  <c r="Z4768" i="9" s="1"/>
  <c r="R4771" i="9"/>
  <c r="X4770" i="9" l="1"/>
  <c r="AD4767" i="9"/>
  <c r="V4771" i="9"/>
  <c r="W4771" i="9" s="1"/>
  <c r="S4771" i="9"/>
  <c r="X4771" i="9" s="1"/>
  <c r="AB4768" i="9"/>
  <c r="AA4768" i="9"/>
  <c r="Y4769" i="9"/>
  <c r="Z4769" i="9" s="1"/>
  <c r="R4772" i="9"/>
  <c r="AD4768" i="9" l="1"/>
  <c r="V4772" i="9"/>
  <c r="W4772" i="9" s="1"/>
  <c r="S4772" i="9"/>
  <c r="R4773" i="9"/>
  <c r="AB4769" i="9"/>
  <c r="AA4769" i="9"/>
  <c r="Y4770" i="9"/>
  <c r="Z4770" i="9" s="1"/>
  <c r="X4772" i="9" l="1"/>
  <c r="AD4769" i="9"/>
  <c r="V4773" i="9"/>
  <c r="W4773" i="9" s="1"/>
  <c r="S4773" i="9"/>
  <c r="Y4771" i="9"/>
  <c r="Z4771" i="9" s="1"/>
  <c r="R4774" i="9"/>
  <c r="AB4770" i="9"/>
  <c r="AA4770" i="9"/>
  <c r="X4773" i="9" l="1"/>
  <c r="AD4770" i="9"/>
  <c r="V4774" i="9"/>
  <c r="W4774" i="9" s="1"/>
  <c r="S4774" i="9"/>
  <c r="AB4771" i="9"/>
  <c r="AA4771" i="9"/>
  <c r="R4775" i="9"/>
  <c r="Y4772" i="9"/>
  <c r="Z4772" i="9" s="1"/>
  <c r="X4774" i="9" l="1"/>
  <c r="AD4771" i="9"/>
  <c r="V4775" i="9"/>
  <c r="W4775" i="9" s="1"/>
  <c r="S4775" i="9"/>
  <c r="AB4772" i="9"/>
  <c r="AA4772" i="9"/>
  <c r="R4776" i="9"/>
  <c r="Y4773" i="9"/>
  <c r="Z4773" i="9" s="1"/>
  <c r="X4775" i="9" l="1"/>
  <c r="AD4772" i="9"/>
  <c r="V4776" i="9"/>
  <c r="W4776" i="9" s="1"/>
  <c r="S4776" i="9"/>
  <c r="AB4773" i="9"/>
  <c r="AA4773" i="9"/>
  <c r="Y4774" i="9"/>
  <c r="Z4774" i="9" s="1"/>
  <c r="R4777" i="9"/>
  <c r="X4776" i="9" l="1"/>
  <c r="AD4773" i="9"/>
  <c r="V4777" i="9"/>
  <c r="W4777" i="9" s="1"/>
  <c r="S4777" i="9"/>
  <c r="R4778" i="9"/>
  <c r="AB4774" i="9"/>
  <c r="AA4774" i="9"/>
  <c r="Y4775" i="9"/>
  <c r="Z4775" i="9" s="1"/>
  <c r="X4777" i="9" l="1"/>
  <c r="AD4774" i="9"/>
  <c r="V4778" i="9"/>
  <c r="W4778" i="9" s="1"/>
  <c r="X4778" i="9" s="1"/>
  <c r="S4778" i="9"/>
  <c r="AB4775" i="9"/>
  <c r="AA4775" i="9"/>
  <c r="R4779" i="9"/>
  <c r="Y4776" i="9"/>
  <c r="Z4776" i="9" s="1"/>
  <c r="AD4775" i="9" l="1"/>
  <c r="V4779" i="9"/>
  <c r="W4779" i="9" s="1"/>
  <c r="S4779" i="9"/>
  <c r="X4779" i="9" s="1"/>
  <c r="AB4776" i="9"/>
  <c r="AA4776" i="9"/>
  <c r="R4780" i="9"/>
  <c r="Y4777" i="9"/>
  <c r="Z4777" i="9" s="1"/>
  <c r="AD4776" i="9" l="1"/>
  <c r="V4780" i="9"/>
  <c r="W4780" i="9" s="1"/>
  <c r="S4780" i="9"/>
  <c r="AB4777" i="9"/>
  <c r="AA4777" i="9"/>
  <c r="Y4778" i="9"/>
  <c r="Z4778" i="9" s="1"/>
  <c r="R4781" i="9"/>
  <c r="X4780" i="9" l="1"/>
  <c r="AD4777" i="9"/>
  <c r="V4781" i="9"/>
  <c r="W4781" i="9" s="1"/>
  <c r="S4781" i="9"/>
  <c r="X4781" i="9" s="1"/>
  <c r="R4782" i="9"/>
  <c r="AA4778" i="9"/>
  <c r="AB4778" i="9"/>
  <c r="Y4779" i="9"/>
  <c r="Z4779" i="9" s="1"/>
  <c r="AD4778" i="9" l="1"/>
  <c r="V4782" i="9"/>
  <c r="W4782" i="9" s="1"/>
  <c r="S4782" i="9"/>
  <c r="AB4779" i="9"/>
  <c r="AA4779" i="9"/>
  <c r="R4783" i="9"/>
  <c r="Y4780" i="9"/>
  <c r="Z4780" i="9" s="1"/>
  <c r="X4782" i="9" l="1"/>
  <c r="AD4779" i="9"/>
  <c r="V4783" i="9"/>
  <c r="W4783" i="9" s="1"/>
  <c r="X4783" i="9" s="1"/>
  <c r="S4783" i="9"/>
  <c r="AB4780" i="9"/>
  <c r="AA4780" i="9"/>
  <c r="R4784" i="9"/>
  <c r="Y4781" i="9"/>
  <c r="Z4781" i="9" s="1"/>
  <c r="AD4780" i="9" l="1"/>
  <c r="V4784" i="9"/>
  <c r="W4784" i="9" s="1"/>
  <c r="S4784" i="9"/>
  <c r="AB4781" i="9"/>
  <c r="AA4781" i="9"/>
  <c r="Y4782" i="9"/>
  <c r="Z4782" i="9" s="1"/>
  <c r="R4785" i="9"/>
  <c r="X4784" i="9" l="1"/>
  <c r="AD4781" i="9"/>
  <c r="V4785" i="9"/>
  <c r="W4785" i="9" s="1"/>
  <c r="S4785" i="9"/>
  <c r="X4785" i="9" s="1"/>
  <c r="AB4782" i="9"/>
  <c r="AA4782" i="9"/>
  <c r="Y4783" i="9"/>
  <c r="Z4783" i="9" s="1"/>
  <c r="R4786" i="9"/>
  <c r="AD4782" i="9" l="1"/>
  <c r="V4786" i="9"/>
  <c r="W4786" i="9" s="1"/>
  <c r="S4786" i="9"/>
  <c r="AB4783" i="9"/>
  <c r="AA4783" i="9"/>
  <c r="Y4784" i="9"/>
  <c r="Z4784" i="9" s="1"/>
  <c r="R4787" i="9"/>
  <c r="X4786" i="9" l="1"/>
  <c r="AD4783" i="9"/>
  <c r="V4787" i="9"/>
  <c r="W4787" i="9" s="1"/>
  <c r="S4787" i="9"/>
  <c r="AB4784" i="9"/>
  <c r="AA4784" i="9"/>
  <c r="R4788" i="9"/>
  <c r="Y4785" i="9"/>
  <c r="Z4785" i="9" s="1"/>
  <c r="X4787" i="9" l="1"/>
  <c r="AD4784" i="9"/>
  <c r="V4788" i="9"/>
  <c r="W4788" i="9" s="1"/>
  <c r="S4788" i="9"/>
  <c r="AB4785" i="9"/>
  <c r="AA4785" i="9"/>
  <c r="R4789" i="9"/>
  <c r="Y4786" i="9"/>
  <c r="Z4786" i="9" s="1"/>
  <c r="X4788" i="9" l="1"/>
  <c r="AD4785" i="9"/>
  <c r="V4789" i="9"/>
  <c r="W4789" i="9" s="1"/>
  <c r="S4789" i="9"/>
  <c r="X4789" i="9" s="1"/>
  <c r="AB4786" i="9"/>
  <c r="AA4786" i="9"/>
  <c r="R4790" i="9"/>
  <c r="Y4787" i="9"/>
  <c r="Z4787" i="9" s="1"/>
  <c r="AD4786" i="9" l="1"/>
  <c r="V4790" i="9"/>
  <c r="W4790" i="9" s="1"/>
  <c r="S4790" i="9"/>
  <c r="Y4788" i="9"/>
  <c r="Z4788" i="9" s="1"/>
  <c r="AB4787" i="9"/>
  <c r="AA4787" i="9"/>
  <c r="R4791" i="9"/>
  <c r="X4790" i="9" l="1"/>
  <c r="AD4787" i="9"/>
  <c r="V4791" i="9"/>
  <c r="W4791" i="9" s="1"/>
  <c r="S4791" i="9"/>
  <c r="AB4788" i="9"/>
  <c r="AA4788" i="9"/>
  <c r="Y4789" i="9"/>
  <c r="Z4789" i="9" s="1"/>
  <c r="R4792" i="9"/>
  <c r="X4791" i="9" l="1"/>
  <c r="AD4788" i="9"/>
  <c r="V4792" i="9"/>
  <c r="W4792" i="9" s="1"/>
  <c r="S4792" i="9"/>
  <c r="AB4789" i="9"/>
  <c r="AA4789" i="9"/>
  <c r="Y4790" i="9"/>
  <c r="Z4790" i="9" s="1"/>
  <c r="R4793" i="9"/>
  <c r="X4792" i="9" l="1"/>
  <c r="AD4789" i="9"/>
  <c r="V4793" i="9"/>
  <c r="W4793" i="9" s="1"/>
  <c r="S4793" i="9"/>
  <c r="X4793" i="9" s="1"/>
  <c r="R4794" i="9"/>
  <c r="Y4791" i="9"/>
  <c r="Z4791" i="9" s="1"/>
  <c r="AB4790" i="9"/>
  <c r="AA4790" i="9"/>
  <c r="AD4790" i="9" l="1"/>
  <c r="V4794" i="9"/>
  <c r="W4794" i="9" s="1"/>
  <c r="S4794" i="9"/>
  <c r="AB4791" i="9"/>
  <c r="AA4791" i="9"/>
  <c r="R4795" i="9"/>
  <c r="Y4792" i="9"/>
  <c r="Z4792" i="9" s="1"/>
  <c r="X4794" i="9" l="1"/>
  <c r="AD4791" i="9"/>
  <c r="S4795" i="9"/>
  <c r="V4795" i="9"/>
  <c r="W4795" i="9" s="1"/>
  <c r="AB4792" i="9"/>
  <c r="AA4792" i="9"/>
  <c r="R4796" i="9"/>
  <c r="Y4793" i="9"/>
  <c r="Z4793" i="9" s="1"/>
  <c r="X4795" i="9" l="1"/>
  <c r="AD4792" i="9"/>
  <c r="V4796" i="9"/>
  <c r="W4796" i="9" s="1"/>
  <c r="X4796" i="9" s="1"/>
  <c r="S4796" i="9"/>
  <c r="AB4793" i="9"/>
  <c r="AA4793" i="9"/>
  <c r="R4797" i="9"/>
  <c r="Y4794" i="9"/>
  <c r="Z4794" i="9" s="1"/>
  <c r="AD4793" i="9" l="1"/>
  <c r="V4797" i="9"/>
  <c r="W4797" i="9" s="1"/>
  <c r="S4797" i="9"/>
  <c r="AB4794" i="9"/>
  <c r="AA4794" i="9"/>
  <c r="Y4795" i="9"/>
  <c r="Z4795" i="9" s="1"/>
  <c r="R4798" i="9"/>
  <c r="X4797" i="9" l="1"/>
  <c r="AD4794" i="9"/>
  <c r="V4798" i="9"/>
  <c r="W4798" i="9" s="1"/>
  <c r="S4798" i="9"/>
  <c r="Y4796" i="9"/>
  <c r="Z4796" i="9" s="1"/>
  <c r="R4799" i="9"/>
  <c r="AB4795" i="9"/>
  <c r="AA4795" i="9"/>
  <c r="X4798" i="9" l="1"/>
  <c r="AD4795" i="9"/>
  <c r="V4799" i="9"/>
  <c r="W4799" i="9" s="1"/>
  <c r="S4799" i="9"/>
  <c r="X4799" i="9" s="1"/>
  <c r="AB4796" i="9"/>
  <c r="AA4796" i="9"/>
  <c r="R4800" i="9"/>
  <c r="Y4797" i="9"/>
  <c r="Z4797" i="9" s="1"/>
  <c r="AD4796" i="9" l="1"/>
  <c r="V4800" i="9"/>
  <c r="W4800" i="9" s="1"/>
  <c r="S4800" i="9"/>
  <c r="AB4797" i="9"/>
  <c r="AA4797" i="9"/>
  <c r="Y4798" i="9"/>
  <c r="Z4798" i="9" s="1"/>
  <c r="R4801" i="9"/>
  <c r="X4800" i="9" l="1"/>
  <c r="AD4797" i="9"/>
  <c r="V4801" i="9"/>
  <c r="W4801" i="9" s="1"/>
  <c r="S4801" i="9"/>
  <c r="AA4798" i="9"/>
  <c r="AB4798" i="9"/>
  <c r="R4802" i="9"/>
  <c r="Y4799" i="9"/>
  <c r="Z4799" i="9" s="1"/>
  <c r="X4801" i="9" l="1"/>
  <c r="AD4798" i="9"/>
  <c r="V4802" i="9"/>
  <c r="W4802" i="9" s="1"/>
  <c r="S4802" i="9"/>
  <c r="AB4799" i="9"/>
  <c r="AA4799" i="9"/>
  <c r="R4803" i="9"/>
  <c r="Y4800" i="9"/>
  <c r="Z4800" i="9" s="1"/>
  <c r="X4802" i="9" l="1"/>
  <c r="AD4799" i="9"/>
  <c r="V4803" i="9"/>
  <c r="W4803" i="9" s="1"/>
  <c r="S4803" i="9"/>
  <c r="X4803" i="9" s="1"/>
  <c r="AB4800" i="9"/>
  <c r="AA4800" i="9"/>
  <c r="R4804" i="9"/>
  <c r="Y4801" i="9"/>
  <c r="Z4801" i="9" s="1"/>
  <c r="AD4800" i="9" l="1"/>
  <c r="V4804" i="9"/>
  <c r="W4804" i="9" s="1"/>
  <c r="S4804" i="9"/>
  <c r="AB4801" i="9"/>
  <c r="AA4801" i="9"/>
  <c r="R4805" i="9"/>
  <c r="Y4802" i="9"/>
  <c r="Z4802" i="9" s="1"/>
  <c r="X4804" i="9" l="1"/>
  <c r="AD4801" i="9"/>
  <c r="V4805" i="9"/>
  <c r="W4805" i="9" s="1"/>
  <c r="S4805" i="9"/>
  <c r="X4805" i="9" s="1"/>
  <c r="AB4802" i="9"/>
  <c r="AA4802" i="9"/>
  <c r="R4806" i="9"/>
  <c r="Y4803" i="9"/>
  <c r="Z4803" i="9" s="1"/>
  <c r="AD4802" i="9" l="1"/>
  <c r="V4806" i="9"/>
  <c r="W4806" i="9" s="1"/>
  <c r="S4806" i="9"/>
  <c r="AB4803" i="9"/>
  <c r="AA4803" i="9"/>
  <c r="R4807" i="9"/>
  <c r="Y4804" i="9"/>
  <c r="Z4804" i="9" s="1"/>
  <c r="X4806" i="9" l="1"/>
  <c r="AD4803" i="9"/>
  <c r="V4807" i="9"/>
  <c r="W4807" i="9" s="1"/>
  <c r="S4807" i="9"/>
  <c r="X4807" i="9" s="1"/>
  <c r="Y4805" i="9"/>
  <c r="Z4805" i="9" s="1"/>
  <c r="AB4804" i="9"/>
  <c r="AA4804" i="9"/>
  <c r="R4808" i="9"/>
  <c r="AD4804" i="9" l="1"/>
  <c r="V4808" i="9"/>
  <c r="W4808" i="9" s="1"/>
  <c r="S4808" i="9"/>
  <c r="R4809" i="9"/>
  <c r="AB4805" i="9"/>
  <c r="AA4805" i="9"/>
  <c r="Y4806" i="9"/>
  <c r="Z4806" i="9" s="1"/>
  <c r="X4808" i="9" l="1"/>
  <c r="AD4805" i="9"/>
  <c r="V4809" i="9"/>
  <c r="W4809" i="9" s="1"/>
  <c r="S4809" i="9"/>
  <c r="X4809" i="9" s="1"/>
  <c r="Y4807" i="9"/>
  <c r="Z4807" i="9" s="1"/>
  <c r="R4810" i="9"/>
  <c r="AB4806" i="9"/>
  <c r="AA4806" i="9"/>
  <c r="AD4806" i="9" l="1"/>
  <c r="V4810" i="9"/>
  <c r="W4810" i="9" s="1"/>
  <c r="S4810" i="9"/>
  <c r="AB4807" i="9"/>
  <c r="AA4807" i="9"/>
  <c r="R4811" i="9"/>
  <c r="Y4808" i="9"/>
  <c r="Z4808" i="9" s="1"/>
  <c r="X4810" i="9" l="1"/>
  <c r="AD4807" i="9"/>
  <c r="V4811" i="9"/>
  <c r="W4811" i="9" s="1"/>
  <c r="S4811" i="9"/>
  <c r="X4811" i="9" s="1"/>
  <c r="AB4808" i="9"/>
  <c r="AA4808" i="9"/>
  <c r="Y4809" i="9"/>
  <c r="Z4809" i="9" s="1"/>
  <c r="R4812" i="9"/>
  <c r="AD4808" i="9" l="1"/>
  <c r="V4812" i="9"/>
  <c r="W4812" i="9" s="1"/>
  <c r="S4812" i="9"/>
  <c r="AB4809" i="9"/>
  <c r="AA4809" i="9"/>
  <c r="Y4810" i="9"/>
  <c r="Z4810" i="9" s="1"/>
  <c r="R4813" i="9"/>
  <c r="X4812" i="9" l="1"/>
  <c r="AD4809" i="9"/>
  <c r="V4813" i="9"/>
  <c r="W4813" i="9" s="1"/>
  <c r="S4813" i="9"/>
  <c r="X4813" i="9" s="1"/>
  <c r="AA4810" i="9"/>
  <c r="AB4810" i="9"/>
  <c r="R4814" i="9"/>
  <c r="Y4811" i="9"/>
  <c r="Z4811" i="9" s="1"/>
  <c r="AD4810" i="9" l="1"/>
  <c r="V4814" i="9"/>
  <c r="W4814" i="9" s="1"/>
  <c r="S4814" i="9"/>
  <c r="AB4811" i="9"/>
  <c r="AA4811" i="9"/>
  <c r="R4815" i="9"/>
  <c r="Y4812" i="9"/>
  <c r="Z4812" i="9" s="1"/>
  <c r="X4814" i="9" l="1"/>
  <c r="AD4811" i="9"/>
  <c r="V4815" i="9"/>
  <c r="W4815" i="9" s="1"/>
  <c r="S4815" i="9"/>
  <c r="X4815" i="9" s="1"/>
  <c r="AB4812" i="9"/>
  <c r="AA4812" i="9"/>
  <c r="R4816" i="9"/>
  <c r="Y4813" i="9"/>
  <c r="Z4813" i="9" s="1"/>
  <c r="AD4812" i="9" l="1"/>
  <c r="V4816" i="9"/>
  <c r="W4816" i="9" s="1"/>
  <c r="S4816" i="9"/>
  <c r="AB4813" i="9"/>
  <c r="AA4813" i="9"/>
  <c r="R4817" i="9"/>
  <c r="Y4814" i="9"/>
  <c r="Z4814" i="9" s="1"/>
  <c r="X4816" i="9" l="1"/>
  <c r="AD4813" i="9"/>
  <c r="V4817" i="9"/>
  <c r="W4817" i="9" s="1"/>
  <c r="S4817" i="9"/>
  <c r="X4817" i="9" s="1"/>
  <c r="AA4814" i="9"/>
  <c r="AB4814" i="9"/>
  <c r="R4818" i="9"/>
  <c r="Y4815" i="9"/>
  <c r="Z4815" i="9" s="1"/>
  <c r="AD4814" i="9" l="1"/>
  <c r="V4818" i="9"/>
  <c r="W4818" i="9" s="1"/>
  <c r="S4818" i="9"/>
  <c r="Y4816" i="9"/>
  <c r="Z4816" i="9" s="1"/>
  <c r="AB4815" i="9"/>
  <c r="AA4815" i="9"/>
  <c r="R4819" i="9"/>
  <c r="X4818" i="9" l="1"/>
  <c r="AD4815" i="9"/>
  <c r="V4819" i="9"/>
  <c r="W4819" i="9" s="1"/>
  <c r="S4819" i="9"/>
  <c r="X4819" i="9" s="1"/>
  <c r="AB4816" i="9"/>
  <c r="AA4816" i="9"/>
  <c r="Y4817" i="9"/>
  <c r="Z4817" i="9" s="1"/>
  <c r="R4820" i="9"/>
  <c r="AD4816" i="9" l="1"/>
  <c r="V4820" i="9"/>
  <c r="W4820" i="9" s="1"/>
  <c r="S4820" i="9"/>
  <c r="R4821" i="9"/>
  <c r="AB4817" i="9"/>
  <c r="AA4817" i="9"/>
  <c r="Y4818" i="9"/>
  <c r="Z4818" i="9" s="1"/>
  <c r="X4820" i="9" l="1"/>
  <c r="AD4817" i="9"/>
  <c r="V4821" i="9"/>
  <c r="W4821" i="9" s="1"/>
  <c r="X4821" i="9" s="1"/>
  <c r="S4821" i="9"/>
  <c r="R4822" i="9"/>
  <c r="AB4818" i="9"/>
  <c r="AA4818" i="9"/>
  <c r="Y4819" i="9"/>
  <c r="Z4819" i="9" s="1"/>
  <c r="AD4818" i="9" l="1"/>
  <c r="V4822" i="9"/>
  <c r="W4822" i="9" s="1"/>
  <c r="S4822" i="9"/>
  <c r="AB4819" i="9"/>
  <c r="AA4819" i="9"/>
  <c r="R4823" i="9"/>
  <c r="Y4820" i="9"/>
  <c r="Z4820" i="9" s="1"/>
  <c r="X4822" i="9" l="1"/>
  <c r="AD4819" i="9"/>
  <c r="V4823" i="9"/>
  <c r="W4823" i="9" s="1"/>
  <c r="S4823" i="9"/>
  <c r="AB4820" i="9"/>
  <c r="AA4820" i="9"/>
  <c r="R4824" i="9"/>
  <c r="Y4821" i="9"/>
  <c r="Z4821" i="9" s="1"/>
  <c r="X4823" i="9" l="1"/>
  <c r="AD4820" i="9"/>
  <c r="V4824" i="9"/>
  <c r="W4824" i="9" s="1"/>
  <c r="S4824" i="9"/>
  <c r="Y4822" i="9"/>
  <c r="Z4822" i="9" s="1"/>
  <c r="R4825" i="9"/>
  <c r="AB4821" i="9"/>
  <c r="AA4821" i="9"/>
  <c r="X4824" i="9" l="1"/>
  <c r="AD4821" i="9"/>
  <c r="V4825" i="9"/>
  <c r="W4825" i="9" s="1"/>
  <c r="S4825" i="9"/>
  <c r="X4825" i="9" s="1"/>
  <c r="AB4822" i="9"/>
  <c r="AA4822" i="9"/>
  <c r="Y4823" i="9"/>
  <c r="Z4823" i="9" s="1"/>
  <c r="R4826" i="9"/>
  <c r="AD4822" i="9" l="1"/>
  <c r="V4826" i="9"/>
  <c r="W4826" i="9" s="1"/>
  <c r="S4826" i="9"/>
  <c r="R4827" i="9"/>
  <c r="AB4823" i="9"/>
  <c r="AA4823" i="9"/>
  <c r="Y4824" i="9"/>
  <c r="Z4824" i="9" s="1"/>
  <c r="X4826" i="9" l="1"/>
  <c r="AD4823" i="9"/>
  <c r="V4827" i="9"/>
  <c r="W4827" i="9" s="1"/>
  <c r="S4827" i="9"/>
  <c r="AB4824" i="9"/>
  <c r="AA4824" i="9"/>
  <c r="R4828" i="9"/>
  <c r="Y4825" i="9"/>
  <c r="Z4825" i="9" s="1"/>
  <c r="X4827" i="9" l="1"/>
  <c r="AD4824" i="9"/>
  <c r="V4828" i="9"/>
  <c r="W4828" i="9" s="1"/>
  <c r="S4828" i="9"/>
  <c r="R4829" i="9"/>
  <c r="Y4826" i="9"/>
  <c r="Z4826" i="9" s="1"/>
  <c r="AB4825" i="9"/>
  <c r="AA4825" i="9"/>
  <c r="X4828" i="9" l="1"/>
  <c r="AD4825" i="9"/>
  <c r="V4829" i="9"/>
  <c r="W4829" i="9" s="1"/>
  <c r="S4829" i="9"/>
  <c r="Y4827" i="9"/>
  <c r="Z4827" i="9" s="1"/>
  <c r="R4830" i="9"/>
  <c r="AB4826" i="9"/>
  <c r="AA4826" i="9"/>
  <c r="X4829" i="9" l="1"/>
  <c r="AD4826" i="9"/>
  <c r="V4830" i="9"/>
  <c r="W4830" i="9" s="1"/>
  <c r="X4830" i="9" s="1"/>
  <c r="S4830" i="9"/>
  <c r="R4831" i="9"/>
  <c r="Y4828" i="9"/>
  <c r="Z4828" i="9" s="1"/>
  <c r="AB4827" i="9"/>
  <c r="AA4827" i="9"/>
  <c r="AD4827" i="9" l="1"/>
  <c r="S4831" i="9"/>
  <c r="V4831" i="9"/>
  <c r="W4831" i="9" s="1"/>
  <c r="R4832" i="9"/>
  <c r="AB4828" i="9"/>
  <c r="AA4828" i="9"/>
  <c r="Y4829" i="9"/>
  <c r="Z4829" i="9" s="1"/>
  <c r="X4831" i="9" l="1"/>
  <c r="AD4828" i="9"/>
  <c r="V4832" i="9"/>
  <c r="W4832" i="9" s="1"/>
  <c r="X4832" i="9" s="1"/>
  <c r="S4832" i="9"/>
  <c r="AB4829" i="9"/>
  <c r="AA4829" i="9"/>
  <c r="Y4830" i="9"/>
  <c r="Z4830" i="9" s="1"/>
  <c r="R4833" i="9"/>
  <c r="AD4829" i="9" l="1"/>
  <c r="V4833" i="9"/>
  <c r="W4833" i="9" s="1"/>
  <c r="S4833" i="9"/>
  <c r="AB4830" i="9"/>
  <c r="AA4830" i="9"/>
  <c r="Y4831" i="9"/>
  <c r="Z4831" i="9" s="1"/>
  <c r="R4834" i="9"/>
  <c r="X4833" i="9" l="1"/>
  <c r="AD4830" i="9"/>
  <c r="V4834" i="9"/>
  <c r="W4834" i="9" s="1"/>
  <c r="S4834" i="9"/>
  <c r="AB4831" i="9"/>
  <c r="AA4831" i="9"/>
  <c r="R4835" i="9"/>
  <c r="Y4832" i="9"/>
  <c r="Z4832" i="9" s="1"/>
  <c r="X4834" i="9" l="1"/>
  <c r="AD4831" i="9"/>
  <c r="V4835" i="9"/>
  <c r="W4835" i="9" s="1"/>
  <c r="S4835" i="9"/>
  <c r="X4835" i="9" s="1"/>
  <c r="Y4833" i="9"/>
  <c r="Z4833" i="9" s="1"/>
  <c r="AB4832" i="9"/>
  <c r="AA4832" i="9"/>
  <c r="R4836" i="9"/>
  <c r="AD4832" i="9" l="1"/>
  <c r="V4836" i="9"/>
  <c r="W4836" i="9" s="1"/>
  <c r="S4836" i="9"/>
  <c r="AB4833" i="9"/>
  <c r="AA4833" i="9"/>
  <c r="Y4834" i="9"/>
  <c r="Z4834" i="9" s="1"/>
  <c r="R4837" i="9"/>
  <c r="X4836" i="9" l="1"/>
  <c r="AD4833" i="9"/>
  <c r="V4837" i="9"/>
  <c r="W4837" i="9" s="1"/>
  <c r="S4837" i="9"/>
  <c r="R4838" i="9"/>
  <c r="Y4835" i="9"/>
  <c r="Z4835" i="9" s="1"/>
  <c r="AB4834" i="9"/>
  <c r="AA4834" i="9"/>
  <c r="X4837" i="9" l="1"/>
  <c r="AD4834" i="9"/>
  <c r="V4838" i="9"/>
  <c r="W4838" i="9" s="1"/>
  <c r="S4838" i="9"/>
  <c r="AB4835" i="9"/>
  <c r="AA4835" i="9"/>
  <c r="R4839" i="9"/>
  <c r="Y4836" i="9"/>
  <c r="Z4836" i="9" s="1"/>
  <c r="X4838" i="9" l="1"/>
  <c r="AD4835" i="9"/>
  <c r="V4839" i="9"/>
  <c r="W4839" i="9" s="1"/>
  <c r="S4839" i="9"/>
  <c r="X4839" i="9" s="1"/>
  <c r="AB4836" i="9"/>
  <c r="AA4836" i="9"/>
  <c r="Y4837" i="9"/>
  <c r="Z4837" i="9" s="1"/>
  <c r="R4840" i="9"/>
  <c r="AD4836" i="9" l="1"/>
  <c r="V4840" i="9"/>
  <c r="W4840" i="9" s="1"/>
  <c r="S4840" i="9"/>
  <c r="AB4837" i="9"/>
  <c r="AA4837" i="9"/>
  <c r="Y4838" i="9"/>
  <c r="Z4838" i="9" s="1"/>
  <c r="R4841" i="9"/>
  <c r="X4840" i="9" l="1"/>
  <c r="AD4837" i="9"/>
  <c r="V4841" i="9"/>
  <c r="W4841" i="9" s="1"/>
  <c r="S4841" i="9"/>
  <c r="X4841" i="9" s="1"/>
  <c r="AB4838" i="9"/>
  <c r="AA4838" i="9"/>
  <c r="Y4839" i="9"/>
  <c r="Z4839" i="9" s="1"/>
  <c r="R4842" i="9"/>
  <c r="AD4838" i="9" l="1"/>
  <c r="V4842" i="9"/>
  <c r="W4842" i="9" s="1"/>
  <c r="S4842" i="9"/>
  <c r="AB4839" i="9"/>
  <c r="AA4839" i="9"/>
  <c r="Y4840" i="9"/>
  <c r="Z4840" i="9" s="1"/>
  <c r="R4843" i="9"/>
  <c r="X4842" i="9" l="1"/>
  <c r="AD4839" i="9"/>
  <c r="V4843" i="9"/>
  <c r="W4843" i="9" s="1"/>
  <c r="S4843" i="9"/>
  <c r="R4844" i="9"/>
  <c r="AB4840" i="9"/>
  <c r="AA4840" i="9"/>
  <c r="Y4841" i="9"/>
  <c r="Z4841" i="9" s="1"/>
  <c r="X4843" i="9" l="1"/>
  <c r="AD4840" i="9"/>
  <c r="V4844" i="9"/>
  <c r="W4844" i="9" s="1"/>
  <c r="X4844" i="9" s="1"/>
  <c r="S4844" i="9"/>
  <c r="R4845" i="9"/>
  <c r="Y4842" i="9"/>
  <c r="Z4842" i="9" s="1"/>
  <c r="AB4841" i="9"/>
  <c r="AA4841" i="9"/>
  <c r="AD4841" i="9" l="1"/>
  <c r="V4845" i="9"/>
  <c r="W4845" i="9" s="1"/>
  <c r="S4845" i="9"/>
  <c r="X4845" i="9" s="1"/>
  <c r="Y4843" i="9"/>
  <c r="Z4843" i="9" s="1"/>
  <c r="R4846" i="9"/>
  <c r="AA4842" i="9"/>
  <c r="AB4842" i="9"/>
  <c r="AD4842" i="9" l="1"/>
  <c r="V4846" i="9"/>
  <c r="W4846" i="9" s="1"/>
  <c r="S4846" i="9"/>
  <c r="AB4843" i="9"/>
  <c r="AA4843" i="9"/>
  <c r="R4847" i="9"/>
  <c r="Y4844" i="9"/>
  <c r="Z4844" i="9" s="1"/>
  <c r="X4846" i="9" l="1"/>
  <c r="AD4843" i="9"/>
  <c r="V4847" i="9"/>
  <c r="W4847" i="9" s="1"/>
  <c r="S4847" i="9"/>
  <c r="X4847" i="9" s="1"/>
  <c r="AB4844" i="9"/>
  <c r="AA4844" i="9"/>
  <c r="R4848" i="9"/>
  <c r="Y4845" i="9"/>
  <c r="Z4845" i="9" s="1"/>
  <c r="AD4844" i="9" l="1"/>
  <c r="V4848" i="9"/>
  <c r="W4848" i="9" s="1"/>
  <c r="S4848" i="9"/>
  <c r="Y4846" i="9"/>
  <c r="Z4846" i="9" s="1"/>
  <c r="AB4845" i="9"/>
  <c r="AA4845" i="9"/>
  <c r="R4849" i="9"/>
  <c r="X4848" i="9" l="1"/>
  <c r="AD4845" i="9"/>
  <c r="V4849" i="9"/>
  <c r="W4849" i="9" s="1"/>
  <c r="S4849" i="9"/>
  <c r="X4849" i="9" s="1"/>
  <c r="AA4846" i="9"/>
  <c r="AB4846" i="9"/>
  <c r="Y4847" i="9"/>
  <c r="Z4847" i="9" s="1"/>
  <c r="R4850" i="9"/>
  <c r="AD4846" i="9" l="1"/>
  <c r="V4850" i="9"/>
  <c r="W4850" i="9" s="1"/>
  <c r="S4850" i="9"/>
  <c r="AB4847" i="9"/>
  <c r="AA4847" i="9"/>
  <c r="R4851" i="9"/>
  <c r="Y4848" i="9"/>
  <c r="Z4848" i="9" s="1"/>
  <c r="X4850" i="9" l="1"/>
  <c r="AD4847" i="9"/>
  <c r="V4851" i="9"/>
  <c r="W4851" i="9" s="1"/>
  <c r="S4851" i="9"/>
  <c r="AB4848" i="9"/>
  <c r="AA4848" i="9"/>
  <c r="R4852" i="9"/>
  <c r="Y4849" i="9"/>
  <c r="Z4849" i="9" s="1"/>
  <c r="X4851" i="9" l="1"/>
  <c r="AD4848" i="9"/>
  <c r="V4852" i="9"/>
  <c r="W4852" i="9" s="1"/>
  <c r="S4852" i="9"/>
  <c r="AB4849" i="9"/>
  <c r="AA4849" i="9"/>
  <c r="R4853" i="9"/>
  <c r="Y4850" i="9"/>
  <c r="Z4850" i="9" s="1"/>
  <c r="X4852" i="9" l="1"/>
  <c r="AD4849" i="9"/>
  <c r="V4853" i="9"/>
  <c r="W4853" i="9" s="1"/>
  <c r="S4853" i="9"/>
  <c r="X4853" i="9" s="1"/>
  <c r="AB4850" i="9"/>
  <c r="AA4850" i="9"/>
  <c r="Y4851" i="9"/>
  <c r="Z4851" i="9" s="1"/>
  <c r="R4854" i="9"/>
  <c r="AD4850" i="9" l="1"/>
  <c r="V4854" i="9"/>
  <c r="W4854" i="9" s="1"/>
  <c r="S4854" i="9"/>
  <c r="AB4851" i="9"/>
  <c r="AA4851" i="9"/>
  <c r="Y4852" i="9"/>
  <c r="Z4852" i="9" s="1"/>
  <c r="R4855" i="9"/>
  <c r="X4854" i="9" l="1"/>
  <c r="AD4851" i="9"/>
  <c r="V4855" i="9"/>
  <c r="W4855" i="9" s="1"/>
  <c r="S4855" i="9"/>
  <c r="X4855" i="9" s="1"/>
  <c r="AB4852" i="9"/>
  <c r="AA4852" i="9"/>
  <c r="R4856" i="9"/>
  <c r="Y4853" i="9"/>
  <c r="Z4853" i="9" s="1"/>
  <c r="AD4852" i="9" l="1"/>
  <c r="V4856" i="9"/>
  <c r="W4856" i="9" s="1"/>
  <c r="S4856" i="9"/>
  <c r="AB4853" i="9"/>
  <c r="AA4853" i="9"/>
  <c r="R4857" i="9"/>
  <c r="Y4854" i="9"/>
  <c r="Z4854" i="9" s="1"/>
  <c r="X4856" i="9" l="1"/>
  <c r="AD4853" i="9"/>
  <c r="V4857" i="9"/>
  <c r="W4857" i="9" s="1"/>
  <c r="S4857" i="9"/>
  <c r="X4857" i="9" s="1"/>
  <c r="AB4854" i="9"/>
  <c r="AA4854" i="9"/>
  <c r="R4858" i="9"/>
  <c r="Y4855" i="9"/>
  <c r="Z4855" i="9" s="1"/>
  <c r="AD4854" i="9" l="1"/>
  <c r="V4858" i="9"/>
  <c r="W4858" i="9" s="1"/>
  <c r="S4858" i="9"/>
  <c r="AB4855" i="9"/>
  <c r="AA4855" i="9"/>
  <c r="Y4856" i="9"/>
  <c r="Z4856" i="9" s="1"/>
  <c r="R4859" i="9"/>
  <c r="X4858" i="9" l="1"/>
  <c r="AD4855" i="9"/>
  <c r="V4859" i="9"/>
  <c r="W4859" i="9" s="1"/>
  <c r="S4859" i="9"/>
  <c r="AB4856" i="9"/>
  <c r="AA4856" i="9"/>
  <c r="R4860" i="9"/>
  <c r="Y4857" i="9"/>
  <c r="Z4857" i="9" s="1"/>
  <c r="X4859" i="9" l="1"/>
  <c r="AD4856" i="9"/>
  <c r="V4860" i="9"/>
  <c r="W4860" i="9" s="1"/>
  <c r="S4860" i="9"/>
  <c r="AB4857" i="9"/>
  <c r="AA4857" i="9"/>
  <c r="R4861" i="9"/>
  <c r="Y4858" i="9"/>
  <c r="Z4858" i="9" s="1"/>
  <c r="X4860" i="9" l="1"/>
  <c r="AD4857" i="9"/>
  <c r="V4861" i="9"/>
  <c r="W4861" i="9" s="1"/>
  <c r="S4861" i="9"/>
  <c r="X4861" i="9" s="1"/>
  <c r="AA4858" i="9"/>
  <c r="AB4858" i="9"/>
  <c r="R4862" i="9"/>
  <c r="Y4859" i="9"/>
  <c r="Z4859" i="9" s="1"/>
  <c r="AD4858" i="9" l="1"/>
  <c r="V4862" i="9"/>
  <c r="W4862" i="9" s="1"/>
  <c r="S4862" i="9"/>
  <c r="AB4859" i="9"/>
  <c r="AA4859" i="9"/>
  <c r="R4863" i="9"/>
  <c r="Y4860" i="9"/>
  <c r="Z4860" i="9" s="1"/>
  <c r="X4862" i="9" l="1"/>
  <c r="AD4859" i="9"/>
  <c r="V4863" i="9"/>
  <c r="W4863" i="9" s="1"/>
  <c r="S4863" i="9"/>
  <c r="AB4860" i="9"/>
  <c r="AA4860" i="9"/>
  <c r="R4864" i="9"/>
  <c r="Y4861" i="9"/>
  <c r="Z4861" i="9" s="1"/>
  <c r="X4863" i="9" l="1"/>
  <c r="AD4860" i="9"/>
  <c r="V4864" i="9"/>
  <c r="W4864" i="9" s="1"/>
  <c r="X4864" i="9" s="1"/>
  <c r="S4864" i="9"/>
  <c r="R4865" i="9"/>
  <c r="AB4861" i="9"/>
  <c r="AA4861" i="9"/>
  <c r="Y4862" i="9"/>
  <c r="Z4862" i="9" s="1"/>
  <c r="AD4861" i="9" l="1"/>
  <c r="V4865" i="9"/>
  <c r="W4865" i="9" s="1"/>
  <c r="S4865" i="9"/>
  <c r="X4865" i="9" s="1"/>
  <c r="AB4862" i="9"/>
  <c r="AA4862" i="9"/>
  <c r="Y4863" i="9"/>
  <c r="Z4863" i="9" s="1"/>
  <c r="R4866" i="9"/>
  <c r="AD4862" i="9" l="1"/>
  <c r="V4866" i="9"/>
  <c r="W4866" i="9" s="1"/>
  <c r="S4866" i="9"/>
  <c r="AB4863" i="9"/>
  <c r="AA4863" i="9"/>
  <c r="R4867" i="9"/>
  <c r="Y4864" i="9"/>
  <c r="Z4864" i="9" s="1"/>
  <c r="X4866" i="9" l="1"/>
  <c r="AD4863" i="9"/>
  <c r="V4867" i="9"/>
  <c r="W4867" i="9" s="1"/>
  <c r="S4867" i="9"/>
  <c r="X4867" i="9" s="1"/>
  <c r="AB4864" i="9"/>
  <c r="AA4864" i="9"/>
  <c r="Y4865" i="9"/>
  <c r="Z4865" i="9" s="1"/>
  <c r="R4868" i="9"/>
  <c r="AD4864" i="9" l="1"/>
  <c r="S4868" i="9"/>
  <c r="V4868" i="9"/>
  <c r="W4868" i="9" s="1"/>
  <c r="X4868" i="9" s="1"/>
  <c r="AB4865" i="9"/>
  <c r="AA4865" i="9"/>
  <c r="Y4866" i="9"/>
  <c r="Z4866" i="9" s="1"/>
  <c r="R4869" i="9"/>
  <c r="AD4865" i="9" l="1"/>
  <c r="V4869" i="9"/>
  <c r="W4869" i="9" s="1"/>
  <c r="S4869" i="9"/>
  <c r="R4870" i="9"/>
  <c r="AB4866" i="9"/>
  <c r="AA4866" i="9"/>
  <c r="Y4867" i="9"/>
  <c r="Z4867" i="9" s="1"/>
  <c r="X4869" i="9" l="1"/>
  <c r="AD4866" i="9"/>
  <c r="V4870" i="9"/>
  <c r="W4870" i="9" s="1"/>
  <c r="S4870" i="9"/>
  <c r="R4871" i="9"/>
  <c r="AB4867" i="9"/>
  <c r="AA4867" i="9"/>
  <c r="Y4868" i="9"/>
  <c r="Z4868" i="9" s="1"/>
  <c r="X4870" i="9" l="1"/>
  <c r="AD4867" i="9"/>
  <c r="V4871" i="9"/>
  <c r="W4871" i="9" s="1"/>
  <c r="S4871" i="9"/>
  <c r="Y4869" i="9"/>
  <c r="Z4869" i="9" s="1"/>
  <c r="R4872" i="9"/>
  <c r="AB4868" i="9"/>
  <c r="AA4868" i="9"/>
  <c r="X4871" i="9" l="1"/>
  <c r="AD4868" i="9"/>
  <c r="V4872" i="9"/>
  <c r="W4872" i="9" s="1"/>
  <c r="S4872" i="9"/>
  <c r="AB4869" i="9"/>
  <c r="AA4869" i="9"/>
  <c r="R4873" i="9"/>
  <c r="Y4870" i="9"/>
  <c r="Z4870" i="9" s="1"/>
  <c r="X4872" i="9" l="1"/>
  <c r="AD4869" i="9"/>
  <c r="V4873" i="9"/>
  <c r="W4873" i="9" s="1"/>
  <c r="S4873" i="9"/>
  <c r="X4873" i="9" s="1"/>
  <c r="AB4870" i="9"/>
  <c r="AA4870" i="9"/>
  <c r="Y4871" i="9"/>
  <c r="Z4871" i="9" s="1"/>
  <c r="R4874" i="9"/>
  <c r="AD4870" i="9" l="1"/>
  <c r="V4874" i="9"/>
  <c r="W4874" i="9" s="1"/>
  <c r="S4874" i="9"/>
  <c r="R4875" i="9"/>
  <c r="AB4871" i="9"/>
  <c r="AA4871" i="9"/>
  <c r="Y4872" i="9"/>
  <c r="Z4872" i="9" s="1"/>
  <c r="X4874" i="9" l="1"/>
  <c r="AD4871" i="9"/>
  <c r="V4875" i="9"/>
  <c r="W4875" i="9" s="1"/>
  <c r="S4875" i="9"/>
  <c r="X4875" i="9" s="1"/>
  <c r="R4876" i="9"/>
  <c r="AB4872" i="9"/>
  <c r="AA4872" i="9"/>
  <c r="Y4873" i="9"/>
  <c r="Z4873" i="9" s="1"/>
  <c r="AD4872" i="9" l="1"/>
  <c r="V4876" i="9"/>
  <c r="W4876" i="9" s="1"/>
  <c r="S4876" i="9"/>
  <c r="AB4873" i="9"/>
  <c r="AA4873" i="9"/>
  <c r="Y4874" i="9"/>
  <c r="Z4874" i="9" s="1"/>
  <c r="R4877" i="9"/>
  <c r="X4876" i="9" l="1"/>
  <c r="AD4873" i="9"/>
  <c r="V4877" i="9"/>
  <c r="W4877" i="9" s="1"/>
  <c r="S4877" i="9"/>
  <c r="X4877" i="9" s="1"/>
  <c r="AB4874" i="9"/>
  <c r="AA4874" i="9"/>
  <c r="R4878" i="9"/>
  <c r="Y4875" i="9"/>
  <c r="Z4875" i="9" s="1"/>
  <c r="AD4874" i="9" l="1"/>
  <c r="V4878" i="9"/>
  <c r="W4878" i="9" s="1"/>
  <c r="S4878" i="9"/>
  <c r="AB4875" i="9"/>
  <c r="AA4875" i="9"/>
  <c r="Y4876" i="9"/>
  <c r="Z4876" i="9" s="1"/>
  <c r="R4879" i="9"/>
  <c r="X4878" i="9" l="1"/>
  <c r="AD4875" i="9"/>
  <c r="V4879" i="9"/>
  <c r="W4879" i="9" s="1"/>
  <c r="S4879" i="9"/>
  <c r="X4879" i="9" s="1"/>
  <c r="R4880" i="9"/>
  <c r="AB4876" i="9"/>
  <c r="AA4876" i="9"/>
  <c r="Y4877" i="9"/>
  <c r="Z4877" i="9" s="1"/>
  <c r="AD4876" i="9" l="1"/>
  <c r="V4880" i="9"/>
  <c r="W4880" i="9" s="1"/>
  <c r="S4880" i="9"/>
  <c r="AB4877" i="9"/>
  <c r="AA4877" i="9"/>
  <c r="R4881" i="9"/>
  <c r="Y4878" i="9"/>
  <c r="Z4878" i="9" s="1"/>
  <c r="X4880" i="9" l="1"/>
  <c r="AD4877" i="9"/>
  <c r="V4881" i="9"/>
  <c r="W4881" i="9" s="1"/>
  <c r="S4881" i="9"/>
  <c r="AA4878" i="9"/>
  <c r="AB4878" i="9"/>
  <c r="Y4879" i="9"/>
  <c r="Z4879" i="9" s="1"/>
  <c r="R4882" i="9"/>
  <c r="X4881" i="9" l="1"/>
  <c r="AD4878" i="9"/>
  <c r="V4882" i="9"/>
  <c r="W4882" i="9" s="1"/>
  <c r="X4882" i="9" s="1"/>
  <c r="S4882" i="9"/>
  <c r="AB4879" i="9"/>
  <c r="AA4879" i="9"/>
  <c r="R4883" i="9"/>
  <c r="Y4880" i="9"/>
  <c r="Z4880" i="9" s="1"/>
  <c r="AD4879" i="9" l="1"/>
  <c r="V4883" i="9"/>
  <c r="W4883" i="9" s="1"/>
  <c r="S4883" i="9"/>
  <c r="X4883" i="9" s="1"/>
  <c r="AB4880" i="9"/>
  <c r="AA4880" i="9"/>
  <c r="R4884" i="9"/>
  <c r="Y4881" i="9"/>
  <c r="Z4881" i="9" s="1"/>
  <c r="AD4880" i="9" l="1"/>
  <c r="V4884" i="9"/>
  <c r="W4884" i="9" s="1"/>
  <c r="S4884" i="9"/>
  <c r="AB4881" i="9"/>
  <c r="AA4881" i="9"/>
  <c r="R4885" i="9"/>
  <c r="Y4882" i="9"/>
  <c r="Z4882" i="9" s="1"/>
  <c r="X4884" i="9" l="1"/>
  <c r="AD4881" i="9"/>
  <c r="V4885" i="9"/>
  <c r="W4885" i="9" s="1"/>
  <c r="S4885" i="9"/>
  <c r="X4885" i="9" s="1"/>
  <c r="AB4882" i="9"/>
  <c r="AA4882" i="9"/>
  <c r="R4886" i="9"/>
  <c r="Y4883" i="9"/>
  <c r="Z4883" i="9" s="1"/>
  <c r="AD4882" i="9" l="1"/>
  <c r="V4886" i="9"/>
  <c r="W4886" i="9" s="1"/>
  <c r="S4886" i="9"/>
  <c r="AB4883" i="9"/>
  <c r="AA4883" i="9"/>
  <c r="R4887" i="9"/>
  <c r="Y4884" i="9"/>
  <c r="Z4884" i="9" s="1"/>
  <c r="X4886" i="9" l="1"/>
  <c r="AD4883" i="9"/>
  <c r="V4887" i="9"/>
  <c r="W4887" i="9" s="1"/>
  <c r="S4887" i="9"/>
  <c r="X4887" i="9" s="1"/>
  <c r="AB4884" i="9"/>
  <c r="AA4884" i="9"/>
  <c r="R4888" i="9"/>
  <c r="Y4885" i="9"/>
  <c r="Z4885" i="9" s="1"/>
  <c r="AD4884" i="9" l="1"/>
  <c r="V4888" i="9"/>
  <c r="W4888" i="9" s="1"/>
  <c r="S4888" i="9"/>
  <c r="AB4885" i="9"/>
  <c r="AA4885" i="9"/>
  <c r="R4889" i="9"/>
  <c r="Y4886" i="9"/>
  <c r="Z4886" i="9" s="1"/>
  <c r="X4888" i="9" l="1"/>
  <c r="AD4885" i="9"/>
  <c r="V4889" i="9"/>
  <c r="W4889" i="9" s="1"/>
  <c r="S4889" i="9"/>
  <c r="X4889" i="9" s="1"/>
  <c r="R4890" i="9"/>
  <c r="AB4886" i="9"/>
  <c r="AA4886" i="9"/>
  <c r="Y4887" i="9"/>
  <c r="Z4887" i="9" s="1"/>
  <c r="AD4886" i="9" l="1"/>
  <c r="V4890" i="9"/>
  <c r="W4890" i="9" s="1"/>
  <c r="S4890" i="9"/>
  <c r="AB4887" i="9"/>
  <c r="AA4887" i="9"/>
  <c r="R4891" i="9"/>
  <c r="Y4888" i="9"/>
  <c r="Z4888" i="9" s="1"/>
  <c r="X4890" i="9" l="1"/>
  <c r="AD4887" i="9"/>
  <c r="V4891" i="9"/>
  <c r="W4891" i="9" s="1"/>
  <c r="S4891" i="9"/>
  <c r="AB4888" i="9"/>
  <c r="AA4888" i="9"/>
  <c r="R4892" i="9"/>
  <c r="Y4889" i="9"/>
  <c r="Z4889" i="9" s="1"/>
  <c r="X4891" i="9" l="1"/>
  <c r="AD4888" i="9"/>
  <c r="V4892" i="9"/>
  <c r="W4892" i="9" s="1"/>
  <c r="X4892" i="9" s="1"/>
  <c r="S4892" i="9"/>
  <c r="AB4889" i="9"/>
  <c r="AA4889" i="9"/>
  <c r="Y4890" i="9"/>
  <c r="Z4890" i="9" s="1"/>
  <c r="R4893" i="9"/>
  <c r="AD4889" i="9" l="1"/>
  <c r="V4893" i="9"/>
  <c r="W4893" i="9" s="1"/>
  <c r="S4893" i="9"/>
  <c r="X4893" i="9" s="1"/>
  <c r="AA4890" i="9"/>
  <c r="AB4890" i="9"/>
  <c r="R4894" i="9"/>
  <c r="Y4891" i="9"/>
  <c r="Z4891" i="9" s="1"/>
  <c r="AD4890" i="9" l="1"/>
  <c r="V4894" i="9"/>
  <c r="W4894" i="9" s="1"/>
  <c r="S4894" i="9"/>
  <c r="R4895" i="9"/>
  <c r="AB4891" i="9"/>
  <c r="AA4891" i="9"/>
  <c r="Y4892" i="9"/>
  <c r="Z4892" i="9" s="1"/>
  <c r="X4894" i="9" l="1"/>
  <c r="AD4891" i="9"/>
  <c r="V4895" i="9"/>
  <c r="W4895" i="9" s="1"/>
  <c r="S4895" i="9"/>
  <c r="X4895" i="9" s="1"/>
  <c r="AB4892" i="9"/>
  <c r="AA4892" i="9"/>
  <c r="R4896" i="9"/>
  <c r="Y4893" i="9"/>
  <c r="Z4893" i="9" s="1"/>
  <c r="AD4892" i="9" l="1"/>
  <c r="V4896" i="9"/>
  <c r="W4896" i="9" s="1"/>
  <c r="S4896" i="9"/>
  <c r="R4897" i="9"/>
  <c r="Y4894" i="9"/>
  <c r="Z4894" i="9" s="1"/>
  <c r="AB4893" i="9"/>
  <c r="AA4893" i="9"/>
  <c r="X4896" i="9" l="1"/>
  <c r="AD4893" i="9"/>
  <c r="V4897" i="9"/>
  <c r="W4897" i="9" s="1"/>
  <c r="S4897" i="9"/>
  <c r="X4897" i="9" s="1"/>
  <c r="AA4894" i="9"/>
  <c r="AB4894" i="9"/>
  <c r="Y4895" i="9"/>
  <c r="Z4895" i="9" s="1"/>
  <c r="R4898" i="9"/>
  <c r="AD4894" i="9" l="1"/>
  <c r="V4898" i="9"/>
  <c r="W4898" i="9" s="1"/>
  <c r="S4898" i="9"/>
  <c r="AB4895" i="9"/>
  <c r="AA4895" i="9"/>
  <c r="R4899" i="9"/>
  <c r="Y4896" i="9"/>
  <c r="Z4896" i="9" s="1"/>
  <c r="X4898" i="9" l="1"/>
  <c r="AD4895" i="9"/>
  <c r="V4899" i="9"/>
  <c r="W4899" i="9" s="1"/>
  <c r="S4899" i="9"/>
  <c r="X4899" i="9" s="1"/>
  <c r="AB4896" i="9"/>
  <c r="AA4896" i="9"/>
  <c r="Y4897" i="9"/>
  <c r="Z4897" i="9" s="1"/>
  <c r="R4900" i="9"/>
  <c r="AD4896" i="9" l="1"/>
  <c r="V4900" i="9"/>
  <c r="W4900" i="9" s="1"/>
  <c r="S4900" i="9"/>
  <c r="R4901" i="9"/>
  <c r="AB4897" i="9"/>
  <c r="AA4897" i="9"/>
  <c r="Y4898" i="9"/>
  <c r="Z4898" i="9" s="1"/>
  <c r="X4900" i="9" l="1"/>
  <c r="AD4897" i="9"/>
  <c r="V4901" i="9"/>
  <c r="W4901" i="9" s="1"/>
  <c r="S4901" i="9"/>
  <c r="AB4898" i="9"/>
  <c r="AA4898" i="9"/>
  <c r="R4902" i="9"/>
  <c r="Y4899" i="9"/>
  <c r="Z4899" i="9" s="1"/>
  <c r="X4901" i="9" l="1"/>
  <c r="AD4898" i="9"/>
  <c r="V4902" i="9"/>
  <c r="W4902" i="9" s="1"/>
  <c r="S4902" i="9"/>
  <c r="AB4899" i="9"/>
  <c r="AA4899" i="9"/>
  <c r="R4903" i="9"/>
  <c r="Y4900" i="9"/>
  <c r="Z4900" i="9" s="1"/>
  <c r="X4902" i="9" l="1"/>
  <c r="AD4899" i="9"/>
  <c r="V4903" i="9"/>
  <c r="W4903" i="9" s="1"/>
  <c r="S4903" i="9"/>
  <c r="R4904" i="9"/>
  <c r="AB4900" i="9"/>
  <c r="AA4900" i="9"/>
  <c r="Y4901" i="9"/>
  <c r="Z4901" i="9" s="1"/>
  <c r="X4903" i="9" l="1"/>
  <c r="AD4900" i="9"/>
  <c r="V4904" i="9"/>
  <c r="W4904" i="9" s="1"/>
  <c r="S4904" i="9"/>
  <c r="AB4901" i="9"/>
  <c r="AA4901" i="9"/>
  <c r="R4905" i="9"/>
  <c r="Y4902" i="9"/>
  <c r="Z4902" i="9" s="1"/>
  <c r="X4904" i="9" l="1"/>
  <c r="AD4901" i="9"/>
  <c r="V4905" i="9"/>
  <c r="W4905" i="9" s="1"/>
  <c r="S4905" i="9"/>
  <c r="X4905" i="9" s="1"/>
  <c r="AB4902" i="9"/>
  <c r="AA4902" i="9"/>
  <c r="R4906" i="9"/>
  <c r="Y4903" i="9"/>
  <c r="Z4903" i="9" s="1"/>
  <c r="AD4902" i="9" l="1"/>
  <c r="V4906" i="9"/>
  <c r="W4906" i="9" s="1"/>
  <c r="S4906" i="9"/>
  <c r="AB4903" i="9"/>
  <c r="AA4903" i="9"/>
  <c r="R4907" i="9"/>
  <c r="Y4904" i="9"/>
  <c r="Z4904" i="9" s="1"/>
  <c r="X4906" i="9" l="1"/>
  <c r="AD4903" i="9"/>
  <c r="V4907" i="9"/>
  <c r="W4907" i="9" s="1"/>
  <c r="S4907" i="9"/>
  <c r="X4907" i="9" s="1"/>
  <c r="AB4904" i="9"/>
  <c r="AA4904" i="9"/>
  <c r="Y4905" i="9"/>
  <c r="Z4905" i="9" s="1"/>
  <c r="R4908" i="9"/>
  <c r="AD4904" i="9" l="1"/>
  <c r="V4908" i="9"/>
  <c r="W4908" i="9" s="1"/>
  <c r="S4908" i="9"/>
  <c r="AB4905" i="9"/>
  <c r="AA4905" i="9"/>
  <c r="R4909" i="9"/>
  <c r="Y4906" i="9"/>
  <c r="Z4906" i="9" s="1"/>
  <c r="X4908" i="9" l="1"/>
  <c r="AD4905" i="9"/>
  <c r="V4909" i="9"/>
  <c r="W4909" i="9" s="1"/>
  <c r="S4909" i="9"/>
  <c r="AB4906" i="9"/>
  <c r="AA4906" i="9"/>
  <c r="R4910" i="9"/>
  <c r="Y4907" i="9"/>
  <c r="Z4907" i="9" s="1"/>
  <c r="X4909" i="9" l="1"/>
  <c r="AD4906" i="9"/>
  <c r="V4910" i="9"/>
  <c r="W4910" i="9" s="1"/>
  <c r="S4910" i="9"/>
  <c r="AB4907" i="9"/>
  <c r="AA4907" i="9"/>
  <c r="Y4908" i="9"/>
  <c r="Z4908" i="9" s="1"/>
  <c r="R4911" i="9"/>
  <c r="X4910" i="9" l="1"/>
  <c r="AD4907" i="9"/>
  <c r="V4911" i="9"/>
  <c r="W4911" i="9" s="1"/>
  <c r="S4911" i="9"/>
  <c r="AB4908" i="9"/>
  <c r="AA4908" i="9"/>
  <c r="R4912" i="9"/>
  <c r="Y4909" i="9"/>
  <c r="Z4909" i="9" s="1"/>
  <c r="X4911" i="9" l="1"/>
  <c r="AD4908" i="9"/>
  <c r="V4912" i="9"/>
  <c r="W4912" i="9" s="1"/>
  <c r="X4912" i="9" s="1"/>
  <c r="S4912" i="9"/>
  <c r="AB4909" i="9"/>
  <c r="AA4909" i="9"/>
  <c r="Y4910" i="9"/>
  <c r="Z4910" i="9" s="1"/>
  <c r="R4913" i="9"/>
  <c r="AD4909" i="9" l="1"/>
  <c r="V4913" i="9"/>
  <c r="W4913" i="9" s="1"/>
  <c r="S4913" i="9"/>
  <c r="R4914" i="9"/>
  <c r="AB4910" i="9"/>
  <c r="AA4910" i="9"/>
  <c r="Y4911" i="9"/>
  <c r="Z4911" i="9" s="1"/>
  <c r="X4913" i="9" l="1"/>
  <c r="AD4910" i="9"/>
  <c r="V4914" i="9"/>
  <c r="W4914" i="9" s="1"/>
  <c r="X4914" i="9" s="1"/>
  <c r="S4914" i="9"/>
  <c r="AB4911" i="9"/>
  <c r="AA4911" i="9"/>
  <c r="R4915" i="9"/>
  <c r="Y4912" i="9"/>
  <c r="Z4912" i="9" s="1"/>
  <c r="AD4911" i="9" l="1"/>
  <c r="V4915" i="9"/>
  <c r="W4915" i="9" s="1"/>
  <c r="S4915" i="9"/>
  <c r="X4915" i="9" s="1"/>
  <c r="AB4912" i="9"/>
  <c r="AA4912" i="9"/>
  <c r="R4916" i="9"/>
  <c r="Y4913" i="9"/>
  <c r="Z4913" i="9" s="1"/>
  <c r="AD4912" i="9" l="1"/>
  <c r="V4916" i="9"/>
  <c r="W4916" i="9" s="1"/>
  <c r="S4916" i="9"/>
  <c r="AB4913" i="9"/>
  <c r="AA4913" i="9"/>
  <c r="R4917" i="9"/>
  <c r="Y4914" i="9"/>
  <c r="Z4914" i="9" s="1"/>
  <c r="X4916" i="9" l="1"/>
  <c r="AD4913" i="9"/>
  <c r="V4917" i="9"/>
  <c r="W4917" i="9" s="1"/>
  <c r="S4917" i="9"/>
  <c r="X4917" i="9" s="1"/>
  <c r="AB4914" i="9"/>
  <c r="AA4914" i="9"/>
  <c r="R4918" i="9"/>
  <c r="Y4915" i="9"/>
  <c r="Z4915" i="9" s="1"/>
  <c r="AD4914" i="9" l="1"/>
  <c r="V4918" i="9"/>
  <c r="W4918" i="9" s="1"/>
  <c r="S4918" i="9"/>
  <c r="AB4915" i="9"/>
  <c r="AA4915" i="9"/>
  <c r="R4919" i="9"/>
  <c r="Y4916" i="9"/>
  <c r="Z4916" i="9" s="1"/>
  <c r="X4918" i="9" l="1"/>
  <c r="AD4915" i="9"/>
  <c r="V4919" i="9"/>
  <c r="W4919" i="9" s="1"/>
  <c r="S4919" i="9"/>
  <c r="X4919" i="9" s="1"/>
  <c r="AB4916" i="9"/>
  <c r="AA4916" i="9"/>
  <c r="R4920" i="9"/>
  <c r="Y4917" i="9"/>
  <c r="Z4917" i="9" s="1"/>
  <c r="AD4916" i="9" l="1"/>
  <c r="V4920" i="9"/>
  <c r="W4920" i="9" s="1"/>
  <c r="S4920" i="9"/>
  <c r="AB4917" i="9"/>
  <c r="AA4917" i="9"/>
  <c r="R4921" i="9"/>
  <c r="Y4918" i="9"/>
  <c r="Z4918" i="9" s="1"/>
  <c r="X4920" i="9" l="1"/>
  <c r="AD4917" i="9"/>
  <c r="V4921" i="9"/>
  <c r="W4921" i="9" s="1"/>
  <c r="S4921" i="9"/>
  <c r="AB4918" i="9"/>
  <c r="AA4918" i="9"/>
  <c r="R4922" i="9"/>
  <c r="Y4919" i="9"/>
  <c r="Z4919" i="9" s="1"/>
  <c r="X4921" i="9" l="1"/>
  <c r="AD4918" i="9"/>
  <c r="V4922" i="9"/>
  <c r="W4922" i="9" s="1"/>
  <c r="X4922" i="9" s="1"/>
  <c r="S4922" i="9"/>
  <c r="Y4920" i="9"/>
  <c r="Z4920" i="9" s="1"/>
  <c r="AB4919" i="9"/>
  <c r="AA4919" i="9"/>
  <c r="R4923" i="9"/>
  <c r="AD4919" i="9" l="1"/>
  <c r="V4923" i="9"/>
  <c r="W4923" i="9" s="1"/>
  <c r="S4923" i="9"/>
  <c r="X4923" i="9" s="1"/>
  <c r="AB4920" i="9"/>
  <c r="AA4920" i="9"/>
  <c r="Y4921" i="9"/>
  <c r="Z4921" i="9" s="1"/>
  <c r="R4924" i="9"/>
  <c r="AD4920" i="9" l="1"/>
  <c r="V4924" i="9"/>
  <c r="W4924" i="9" s="1"/>
  <c r="S4924" i="9"/>
  <c r="R4925" i="9"/>
  <c r="AB4921" i="9"/>
  <c r="AA4921" i="9"/>
  <c r="Y4922" i="9"/>
  <c r="Z4922" i="9" s="1"/>
  <c r="X4924" i="9" l="1"/>
  <c r="AD4921" i="9"/>
  <c r="V4925" i="9"/>
  <c r="W4925" i="9" s="1"/>
  <c r="S4925" i="9"/>
  <c r="X4925" i="9" s="1"/>
  <c r="AA4922" i="9"/>
  <c r="AB4922" i="9"/>
  <c r="R4926" i="9"/>
  <c r="Y4923" i="9"/>
  <c r="Z4923" i="9" s="1"/>
  <c r="AD4922" i="9" l="1"/>
  <c r="V4926" i="9"/>
  <c r="W4926" i="9" s="1"/>
  <c r="S4926" i="9"/>
  <c r="AA4923" i="9"/>
  <c r="AB4923" i="9"/>
  <c r="R4927" i="9"/>
  <c r="Y4924" i="9"/>
  <c r="Z4924" i="9" s="1"/>
  <c r="X4926" i="9" l="1"/>
  <c r="AD4923" i="9"/>
  <c r="V4927" i="9"/>
  <c r="W4927" i="9" s="1"/>
  <c r="S4927" i="9"/>
  <c r="AA4924" i="9"/>
  <c r="AB4924" i="9"/>
  <c r="R4928" i="9"/>
  <c r="Y4925" i="9"/>
  <c r="Z4925" i="9" s="1"/>
  <c r="X4927" i="9" l="1"/>
  <c r="AD4924" i="9"/>
  <c r="V4928" i="9"/>
  <c r="W4928" i="9" s="1"/>
  <c r="S4928" i="9"/>
  <c r="AB4925" i="9"/>
  <c r="AA4925" i="9"/>
  <c r="R4929" i="9"/>
  <c r="Y4926" i="9"/>
  <c r="Z4926" i="9" s="1"/>
  <c r="X4928" i="9" l="1"/>
  <c r="AD4925" i="9"/>
  <c r="V4929" i="9"/>
  <c r="W4929" i="9" s="1"/>
  <c r="S4929" i="9"/>
  <c r="AA4926" i="9"/>
  <c r="AB4926" i="9"/>
  <c r="R4930" i="9"/>
  <c r="Y4927" i="9"/>
  <c r="Z4927" i="9" s="1"/>
  <c r="X4929" i="9" l="1"/>
  <c r="AD4926" i="9"/>
  <c r="V4930" i="9"/>
  <c r="W4930" i="9" s="1"/>
  <c r="S4930" i="9"/>
  <c r="AB4927" i="9"/>
  <c r="AA4927" i="9"/>
  <c r="R4931" i="9"/>
  <c r="Y4928" i="9"/>
  <c r="Z4928" i="9" s="1"/>
  <c r="X4930" i="9" l="1"/>
  <c r="AD4927" i="9"/>
  <c r="V4931" i="9"/>
  <c r="W4931" i="9" s="1"/>
  <c r="S4931" i="9"/>
  <c r="X4931" i="9" s="1"/>
  <c r="AA4928" i="9"/>
  <c r="AB4928" i="9"/>
  <c r="R4932" i="9"/>
  <c r="Y4929" i="9"/>
  <c r="Z4929" i="9" s="1"/>
  <c r="AD4928" i="9" l="1"/>
  <c r="V4932" i="9"/>
  <c r="W4932" i="9" s="1"/>
  <c r="S4932" i="9"/>
  <c r="AA4929" i="9"/>
  <c r="AB4929" i="9"/>
  <c r="R4933" i="9"/>
  <c r="Y4930" i="9"/>
  <c r="Z4930" i="9" s="1"/>
  <c r="X4932" i="9" l="1"/>
  <c r="AD4929" i="9"/>
  <c r="V4933" i="9"/>
  <c r="W4933" i="9" s="1"/>
  <c r="S4933" i="9"/>
  <c r="X4933" i="9" s="1"/>
  <c r="AA4930" i="9"/>
  <c r="AB4930" i="9"/>
  <c r="R4934" i="9"/>
  <c r="Y4931" i="9"/>
  <c r="Z4931" i="9" s="1"/>
  <c r="AD4930" i="9" l="1"/>
  <c r="V4934" i="9"/>
  <c r="W4934" i="9" s="1"/>
  <c r="S4934" i="9"/>
  <c r="AA4931" i="9"/>
  <c r="AB4931" i="9"/>
  <c r="Y4932" i="9"/>
  <c r="Z4932" i="9" s="1"/>
  <c r="R4935" i="9"/>
  <c r="X4934" i="9" l="1"/>
  <c r="AD4931" i="9"/>
  <c r="V4935" i="9"/>
  <c r="W4935" i="9" s="1"/>
  <c r="X4935" i="9" s="1"/>
  <c r="S4935" i="9"/>
  <c r="AA4932" i="9"/>
  <c r="AB4932" i="9"/>
  <c r="R4936" i="9"/>
  <c r="Y4933" i="9"/>
  <c r="Z4933" i="9" s="1"/>
  <c r="AD4932" i="9" l="1"/>
  <c r="V4936" i="9"/>
  <c r="W4936" i="9" s="1"/>
  <c r="S4936" i="9"/>
  <c r="Y4934" i="9"/>
  <c r="Z4934" i="9" s="1"/>
  <c r="AB4933" i="9"/>
  <c r="AA4933" i="9"/>
  <c r="R4937" i="9"/>
  <c r="X4936" i="9" l="1"/>
  <c r="AD4933" i="9"/>
  <c r="V4937" i="9"/>
  <c r="W4937" i="9" s="1"/>
  <c r="S4937" i="9"/>
  <c r="X4937" i="9" s="1"/>
  <c r="R4938" i="9"/>
  <c r="Y4935" i="9"/>
  <c r="Z4935" i="9" s="1"/>
  <c r="AA4934" i="9"/>
  <c r="AB4934" i="9"/>
  <c r="AD4934" i="9" l="1"/>
  <c r="V4938" i="9"/>
  <c r="W4938" i="9" s="1"/>
  <c r="S4938" i="9"/>
  <c r="Y4936" i="9"/>
  <c r="Z4936" i="9" s="1"/>
  <c r="AB4935" i="9"/>
  <c r="AA4935" i="9"/>
  <c r="R4939" i="9"/>
  <c r="X4938" i="9" l="1"/>
  <c r="AD4935" i="9"/>
  <c r="V4939" i="9"/>
  <c r="W4939" i="9" s="1"/>
  <c r="S4939" i="9"/>
  <c r="AA4936" i="9"/>
  <c r="AB4936" i="9"/>
  <c r="Y4937" i="9"/>
  <c r="Z4937" i="9" s="1"/>
  <c r="R4940" i="9"/>
  <c r="X4939" i="9" l="1"/>
  <c r="AD4936" i="9"/>
  <c r="V4940" i="9"/>
  <c r="W4940" i="9" s="1"/>
  <c r="S4940" i="9"/>
  <c r="AA4937" i="9"/>
  <c r="AB4937" i="9"/>
  <c r="R4941" i="9"/>
  <c r="Y4938" i="9"/>
  <c r="Z4938" i="9" s="1"/>
  <c r="X4940" i="9" l="1"/>
  <c r="AD4937" i="9"/>
  <c r="V4941" i="9"/>
  <c r="W4941" i="9" s="1"/>
  <c r="S4941" i="9"/>
  <c r="AA4938" i="9"/>
  <c r="AB4938" i="9"/>
  <c r="R4942" i="9"/>
  <c r="Y4939" i="9"/>
  <c r="Z4939" i="9" s="1"/>
  <c r="X4941" i="9" l="1"/>
  <c r="AD4938" i="9"/>
  <c r="V4942" i="9"/>
  <c r="W4942" i="9" s="1"/>
  <c r="S4942" i="9"/>
  <c r="AA4939" i="9"/>
  <c r="AB4939" i="9"/>
  <c r="R4943" i="9"/>
  <c r="Y4940" i="9"/>
  <c r="Z4940" i="9" s="1"/>
  <c r="X4942" i="9" l="1"/>
  <c r="AD4939" i="9"/>
  <c r="V4943" i="9"/>
  <c r="W4943" i="9" s="1"/>
  <c r="X4943" i="9" s="1"/>
  <c r="S4943" i="9"/>
  <c r="AA4940" i="9"/>
  <c r="AB4940" i="9"/>
  <c r="R4944" i="9"/>
  <c r="Y4941" i="9"/>
  <c r="Z4941" i="9" s="1"/>
  <c r="AD4940" i="9" l="1"/>
  <c r="V4944" i="9"/>
  <c r="W4944" i="9" s="1"/>
  <c r="S4944" i="9"/>
  <c r="AB4941" i="9"/>
  <c r="AA4941" i="9"/>
  <c r="R4945" i="9"/>
  <c r="Y4942" i="9"/>
  <c r="Z4942" i="9" s="1"/>
  <c r="X4944" i="9" l="1"/>
  <c r="AD4941" i="9"/>
  <c r="V4945" i="9"/>
  <c r="W4945" i="9" s="1"/>
  <c r="S4945" i="9"/>
  <c r="X4945" i="9" s="1"/>
  <c r="AA4942" i="9"/>
  <c r="AB4942" i="9"/>
  <c r="Y4943" i="9"/>
  <c r="Z4943" i="9" s="1"/>
  <c r="R4946" i="9"/>
  <c r="AD4942" i="9" l="1"/>
  <c r="V4946" i="9"/>
  <c r="W4946" i="9" s="1"/>
  <c r="S4946" i="9"/>
  <c r="R4947" i="9"/>
  <c r="Y4944" i="9"/>
  <c r="Z4944" i="9" s="1"/>
  <c r="AB4943" i="9"/>
  <c r="AA4943" i="9"/>
  <c r="X4946" i="9" l="1"/>
  <c r="AD4943" i="9"/>
  <c r="V4947" i="9"/>
  <c r="W4947" i="9" s="1"/>
  <c r="S4947" i="9"/>
  <c r="X4947" i="9" s="1"/>
  <c r="AA4944" i="9"/>
  <c r="AB4944" i="9"/>
  <c r="R4948" i="9"/>
  <c r="Y4945" i="9"/>
  <c r="Z4945" i="9" s="1"/>
  <c r="AD4944" i="9" l="1"/>
  <c r="V4948" i="9"/>
  <c r="W4948" i="9" s="1"/>
  <c r="S4948" i="9"/>
  <c r="AA4945" i="9"/>
  <c r="AB4945" i="9"/>
  <c r="R4949" i="9"/>
  <c r="Y4946" i="9"/>
  <c r="Z4946" i="9" s="1"/>
  <c r="X4948" i="9" l="1"/>
  <c r="AD4945" i="9"/>
  <c r="V4949" i="9"/>
  <c r="W4949" i="9" s="1"/>
  <c r="S4949" i="9"/>
  <c r="R4950" i="9"/>
  <c r="AA4946" i="9"/>
  <c r="AB4946" i="9"/>
  <c r="Y4947" i="9"/>
  <c r="Z4947" i="9" s="1"/>
  <c r="X4949" i="9" l="1"/>
  <c r="AD4946" i="9"/>
  <c r="V4950" i="9"/>
  <c r="W4950" i="9" s="1"/>
  <c r="S4950" i="9"/>
  <c r="Y4948" i="9"/>
  <c r="Z4948" i="9" s="1"/>
  <c r="AA4947" i="9"/>
  <c r="AB4947" i="9"/>
  <c r="R4951" i="9"/>
  <c r="X4950" i="9" l="1"/>
  <c r="AD4947" i="9"/>
  <c r="V4951" i="9"/>
  <c r="W4951" i="9" s="1"/>
  <c r="S4951" i="9"/>
  <c r="X4951" i="9" s="1"/>
  <c r="R4952" i="9"/>
  <c r="Y4949" i="9"/>
  <c r="Z4949" i="9" s="1"/>
  <c r="AA4948" i="9"/>
  <c r="AB4948" i="9"/>
  <c r="AD4948" i="9" l="1"/>
  <c r="V4952" i="9"/>
  <c r="W4952" i="9" s="1"/>
  <c r="S4952" i="9"/>
  <c r="AB4949" i="9"/>
  <c r="AA4949" i="9"/>
  <c r="R4953" i="9"/>
  <c r="Y4950" i="9"/>
  <c r="Z4950" i="9" s="1"/>
  <c r="X4952" i="9" l="1"/>
  <c r="AD4949" i="9"/>
  <c r="V4953" i="9"/>
  <c r="W4953" i="9" s="1"/>
  <c r="S4953" i="9"/>
  <c r="X4953" i="9" s="1"/>
  <c r="AA4950" i="9"/>
  <c r="AB4950" i="9"/>
  <c r="Y4951" i="9"/>
  <c r="Z4951" i="9" s="1"/>
  <c r="R4954" i="9"/>
  <c r="AD4950" i="9" l="1"/>
  <c r="V4954" i="9"/>
  <c r="W4954" i="9" s="1"/>
  <c r="S4954" i="9"/>
  <c r="AB4951" i="9"/>
  <c r="AA4951" i="9"/>
  <c r="R4955" i="9"/>
  <c r="Y4952" i="9"/>
  <c r="Z4952" i="9" s="1"/>
  <c r="X4954" i="9" l="1"/>
  <c r="AD4951" i="9"/>
  <c r="V4955" i="9"/>
  <c r="W4955" i="9" s="1"/>
  <c r="S4955" i="9"/>
  <c r="X4955" i="9" s="1"/>
  <c r="AA4952" i="9"/>
  <c r="AB4952" i="9"/>
  <c r="Y4953" i="9"/>
  <c r="Z4953" i="9" s="1"/>
  <c r="R4956" i="9"/>
  <c r="AD4952" i="9" l="1"/>
  <c r="V4956" i="9"/>
  <c r="W4956" i="9" s="1"/>
  <c r="S4956" i="9"/>
  <c r="AA4953" i="9"/>
  <c r="AB4953" i="9"/>
  <c r="R4957" i="9"/>
  <c r="Y4954" i="9"/>
  <c r="Z4954" i="9" s="1"/>
  <c r="X4956" i="9" l="1"/>
  <c r="AD4953" i="9"/>
  <c r="V4957" i="9"/>
  <c r="W4957" i="9" s="1"/>
  <c r="S4957" i="9"/>
  <c r="X4957" i="9" s="1"/>
  <c r="Y4955" i="9"/>
  <c r="Z4955" i="9" s="1"/>
  <c r="R4958" i="9"/>
  <c r="AA4954" i="9"/>
  <c r="AB4954" i="9"/>
  <c r="AD4954" i="9" l="1"/>
  <c r="V4958" i="9"/>
  <c r="W4958" i="9" s="1"/>
  <c r="S4958" i="9"/>
  <c r="AA4955" i="9"/>
  <c r="AB4955" i="9"/>
  <c r="R4959" i="9"/>
  <c r="Y4956" i="9"/>
  <c r="Z4956" i="9" s="1"/>
  <c r="X4958" i="9" l="1"/>
  <c r="AD4955" i="9"/>
  <c r="V4959" i="9"/>
  <c r="W4959" i="9" s="1"/>
  <c r="S4959" i="9"/>
  <c r="X4959" i="9" s="1"/>
  <c r="AA4956" i="9"/>
  <c r="AB4956" i="9"/>
  <c r="R4960" i="9"/>
  <c r="Y4957" i="9"/>
  <c r="Z4957" i="9" s="1"/>
  <c r="AD4956" i="9" l="1"/>
  <c r="V4960" i="9"/>
  <c r="W4960" i="9" s="1"/>
  <c r="S4960" i="9"/>
  <c r="AA4957" i="9"/>
  <c r="AB4957" i="9"/>
  <c r="R4961" i="9"/>
  <c r="Y4958" i="9"/>
  <c r="Z4958" i="9" s="1"/>
  <c r="X4960" i="9" l="1"/>
  <c r="AD4957" i="9"/>
  <c r="V4961" i="9"/>
  <c r="W4961" i="9" s="1"/>
  <c r="S4961" i="9"/>
  <c r="R4962" i="9"/>
  <c r="Y4959" i="9"/>
  <c r="Z4959" i="9" s="1"/>
  <c r="AA4958" i="9"/>
  <c r="AB4958" i="9"/>
  <c r="X4961" i="9" l="1"/>
  <c r="AD4958" i="9"/>
  <c r="V4962" i="9"/>
  <c r="W4962" i="9" s="1"/>
  <c r="S4962" i="9"/>
  <c r="AB4959" i="9"/>
  <c r="AA4959" i="9"/>
  <c r="R4963" i="9"/>
  <c r="Y4960" i="9"/>
  <c r="Z4960" i="9" s="1"/>
  <c r="X4962" i="9" l="1"/>
  <c r="AD4959" i="9"/>
  <c r="V4963" i="9"/>
  <c r="W4963" i="9" s="1"/>
  <c r="S4963" i="9"/>
  <c r="X4963" i="9" s="1"/>
  <c r="AA4960" i="9"/>
  <c r="AB4960" i="9"/>
  <c r="Y4961" i="9"/>
  <c r="Z4961" i="9" s="1"/>
  <c r="R4964" i="9"/>
  <c r="AD4960" i="9" l="1"/>
  <c r="V4964" i="9"/>
  <c r="W4964" i="9" s="1"/>
  <c r="S4964" i="9"/>
  <c r="R4965" i="9"/>
  <c r="AA4961" i="9"/>
  <c r="AB4961" i="9"/>
  <c r="Y4962" i="9"/>
  <c r="Z4962" i="9" s="1"/>
  <c r="X4964" i="9" l="1"/>
  <c r="AD4961" i="9"/>
  <c r="V4965" i="9"/>
  <c r="W4965" i="9" s="1"/>
  <c r="S4965" i="9"/>
  <c r="X4965" i="9" s="1"/>
  <c r="AA4962" i="9"/>
  <c r="AB4962" i="9"/>
  <c r="R4966" i="9"/>
  <c r="Y4963" i="9"/>
  <c r="Z4963" i="9" s="1"/>
  <c r="AD4962" i="9" l="1"/>
  <c r="V4966" i="9"/>
  <c r="W4966" i="9" s="1"/>
  <c r="S4966" i="9"/>
  <c r="AA4963" i="9"/>
  <c r="AB4963" i="9"/>
  <c r="R4967" i="9"/>
  <c r="Y4964" i="9"/>
  <c r="Z4964" i="9" s="1"/>
  <c r="X4966" i="9" l="1"/>
  <c r="AD4963" i="9"/>
  <c r="V4967" i="9"/>
  <c r="W4967" i="9" s="1"/>
  <c r="S4967" i="9"/>
  <c r="X4967" i="9" s="1"/>
  <c r="AA4964" i="9"/>
  <c r="AB4964" i="9"/>
  <c r="Y4965" i="9"/>
  <c r="Z4965" i="9" s="1"/>
  <c r="R4968" i="9"/>
  <c r="AD4964" i="9" l="1"/>
  <c r="V4968" i="9"/>
  <c r="W4968" i="9" s="1"/>
  <c r="S4968" i="9"/>
  <c r="AB4965" i="9"/>
  <c r="AA4965" i="9"/>
  <c r="R4969" i="9"/>
  <c r="Y4966" i="9"/>
  <c r="Z4966" i="9" s="1"/>
  <c r="X4968" i="9" l="1"/>
  <c r="AD4965" i="9"/>
  <c r="V4969" i="9"/>
  <c r="W4969" i="9" s="1"/>
  <c r="S4969" i="9"/>
  <c r="X4969" i="9" s="1"/>
  <c r="AA4966" i="9"/>
  <c r="AB4966" i="9"/>
  <c r="R4970" i="9"/>
  <c r="Y4967" i="9"/>
  <c r="Z4967" i="9" s="1"/>
  <c r="AD4966" i="9" l="1"/>
  <c r="V4970" i="9"/>
  <c r="W4970" i="9" s="1"/>
  <c r="S4970" i="9"/>
  <c r="AB4967" i="9"/>
  <c r="AA4967" i="9"/>
  <c r="R4971" i="9"/>
  <c r="Y4968" i="9"/>
  <c r="Z4968" i="9" s="1"/>
  <c r="X4970" i="9" l="1"/>
  <c r="AD4967" i="9"/>
  <c r="V4971" i="9"/>
  <c r="W4971" i="9" s="1"/>
  <c r="S4971" i="9"/>
  <c r="R4972" i="9"/>
  <c r="Y4969" i="9"/>
  <c r="Z4969" i="9" s="1"/>
  <c r="AA4968" i="9"/>
  <c r="AB4968" i="9"/>
  <c r="X4971" i="9" l="1"/>
  <c r="AD4968" i="9"/>
  <c r="V4972" i="9"/>
  <c r="W4972" i="9" s="1"/>
  <c r="S4972" i="9"/>
  <c r="AA4969" i="9"/>
  <c r="AB4969" i="9"/>
  <c r="R4973" i="9"/>
  <c r="Y4970" i="9"/>
  <c r="Z4970" i="9" s="1"/>
  <c r="X4972" i="9" l="1"/>
  <c r="AD4969" i="9"/>
  <c r="V4973" i="9"/>
  <c r="W4973" i="9" s="1"/>
  <c r="S4973" i="9"/>
  <c r="AA4970" i="9"/>
  <c r="AB4970" i="9"/>
  <c r="R4974" i="9"/>
  <c r="Y4971" i="9"/>
  <c r="Z4971" i="9" s="1"/>
  <c r="X4973" i="9" l="1"/>
  <c r="AD4970" i="9"/>
  <c r="V4974" i="9"/>
  <c r="W4974" i="9" s="1"/>
  <c r="S4974" i="9"/>
  <c r="Y4972" i="9"/>
  <c r="Z4972" i="9" s="1"/>
  <c r="AA4971" i="9"/>
  <c r="AB4971" i="9"/>
  <c r="R4975" i="9"/>
  <c r="X4974" i="9" l="1"/>
  <c r="AD4971" i="9"/>
  <c r="V4975" i="9"/>
  <c r="W4975" i="9" s="1"/>
  <c r="S4975" i="9"/>
  <c r="X4975" i="9" s="1"/>
  <c r="AA4972" i="9"/>
  <c r="AB4972" i="9"/>
  <c r="R4976" i="9"/>
  <c r="Y4973" i="9"/>
  <c r="Z4973" i="9" s="1"/>
  <c r="AD4972" i="9" l="1"/>
  <c r="V4976" i="9"/>
  <c r="W4976" i="9" s="1"/>
  <c r="S4976" i="9"/>
  <c r="AA4973" i="9"/>
  <c r="AB4973" i="9"/>
  <c r="R4977" i="9"/>
  <c r="Y4974" i="9"/>
  <c r="Z4974" i="9" s="1"/>
  <c r="X4976" i="9" l="1"/>
  <c r="AD4973" i="9"/>
  <c r="V4977" i="9"/>
  <c r="W4977" i="9" s="1"/>
  <c r="S4977" i="9"/>
  <c r="AA4974" i="9"/>
  <c r="AB4974" i="9"/>
  <c r="R4978" i="9"/>
  <c r="Y4975" i="9"/>
  <c r="Z4975" i="9" s="1"/>
  <c r="X4977" i="9" l="1"/>
  <c r="AD4974" i="9"/>
  <c r="V4978" i="9"/>
  <c r="W4978" i="9" s="1"/>
  <c r="S4978" i="9"/>
  <c r="AB4975" i="9"/>
  <c r="AA4975" i="9"/>
  <c r="R4979" i="9"/>
  <c r="Y4976" i="9"/>
  <c r="Z4976" i="9" s="1"/>
  <c r="X4978" i="9" l="1"/>
  <c r="AD4975" i="9"/>
  <c r="V4979" i="9"/>
  <c r="W4979" i="9" s="1"/>
  <c r="S4979" i="9"/>
  <c r="X4979" i="9" s="1"/>
  <c r="AA4976" i="9"/>
  <c r="AB4976" i="9"/>
  <c r="R4980" i="9"/>
  <c r="Y4977" i="9"/>
  <c r="Z4977" i="9" s="1"/>
  <c r="AD4976" i="9" l="1"/>
  <c r="V4980" i="9"/>
  <c r="W4980" i="9" s="1"/>
  <c r="S4980" i="9"/>
  <c r="AA4977" i="9"/>
  <c r="AB4977" i="9"/>
  <c r="R4981" i="9"/>
  <c r="Y4978" i="9"/>
  <c r="Z4978" i="9" s="1"/>
  <c r="X4980" i="9" l="1"/>
  <c r="AD4977" i="9"/>
  <c r="V4981" i="9"/>
  <c r="W4981" i="9" s="1"/>
  <c r="S4981" i="9"/>
  <c r="X4981" i="9" s="1"/>
  <c r="AA4978" i="9"/>
  <c r="AB4978" i="9"/>
  <c r="R4982" i="9"/>
  <c r="Y4979" i="9"/>
  <c r="Z4979" i="9" s="1"/>
  <c r="AD4978" i="9" l="1"/>
  <c r="V4982" i="9"/>
  <c r="W4982" i="9" s="1"/>
  <c r="S4982" i="9"/>
  <c r="R4983" i="9"/>
  <c r="AA4979" i="9"/>
  <c r="AB4979" i="9"/>
  <c r="Y4980" i="9"/>
  <c r="Z4980" i="9" s="1"/>
  <c r="X4982" i="9" l="1"/>
  <c r="AD4979" i="9"/>
  <c r="V4983" i="9"/>
  <c r="W4983" i="9" s="1"/>
  <c r="S4983" i="9"/>
  <c r="AA4980" i="9"/>
  <c r="AB4980" i="9"/>
  <c r="Y4981" i="9"/>
  <c r="Z4981" i="9" s="1"/>
  <c r="R4984" i="9"/>
  <c r="X4983" i="9" l="1"/>
  <c r="AD4980" i="9"/>
  <c r="V4984" i="9"/>
  <c r="W4984" i="9" s="1"/>
  <c r="X4984" i="9" s="1"/>
  <c r="S4984" i="9"/>
  <c r="AB4981" i="9"/>
  <c r="AA4981" i="9"/>
  <c r="R4985" i="9"/>
  <c r="Y4982" i="9"/>
  <c r="Z4982" i="9" s="1"/>
  <c r="AD4981" i="9" l="1"/>
  <c r="V4985" i="9"/>
  <c r="W4985" i="9" s="1"/>
  <c r="S4985" i="9"/>
  <c r="AA4982" i="9"/>
  <c r="AB4982" i="9"/>
  <c r="R4986" i="9"/>
  <c r="Y4983" i="9"/>
  <c r="Z4983" i="9" s="1"/>
  <c r="X4985" i="9" l="1"/>
  <c r="AD4982" i="9"/>
  <c r="V4986" i="9"/>
  <c r="W4986" i="9" s="1"/>
  <c r="S4986" i="9"/>
  <c r="AB4983" i="9"/>
  <c r="AA4983" i="9"/>
  <c r="R4987" i="9"/>
  <c r="Y4984" i="9"/>
  <c r="Z4984" i="9" s="1"/>
  <c r="X4986" i="9" l="1"/>
  <c r="AD4983" i="9"/>
  <c r="V4987" i="9"/>
  <c r="W4987" i="9" s="1"/>
  <c r="S4987" i="9"/>
  <c r="R4988" i="9"/>
  <c r="Y4985" i="9"/>
  <c r="Z4985" i="9" s="1"/>
  <c r="AA4984" i="9"/>
  <c r="AB4984" i="9"/>
  <c r="X4987" i="9" l="1"/>
  <c r="AD4984" i="9"/>
  <c r="V4988" i="9"/>
  <c r="W4988" i="9" s="1"/>
  <c r="S4988" i="9"/>
  <c r="AA4985" i="9"/>
  <c r="AB4985" i="9"/>
  <c r="R4989" i="9"/>
  <c r="Y4986" i="9"/>
  <c r="Z4986" i="9" s="1"/>
  <c r="X4988" i="9" l="1"/>
  <c r="AD4985" i="9"/>
  <c r="V4989" i="9"/>
  <c r="W4989" i="9" s="1"/>
  <c r="S4989" i="9"/>
  <c r="X4989" i="9" s="1"/>
  <c r="AA4986" i="9"/>
  <c r="AB4986" i="9"/>
  <c r="R4990" i="9"/>
  <c r="Y4987" i="9"/>
  <c r="Z4987" i="9" s="1"/>
  <c r="AD4986" i="9" l="1"/>
  <c r="V4990" i="9"/>
  <c r="W4990" i="9" s="1"/>
  <c r="S4990" i="9"/>
  <c r="AA4987" i="9"/>
  <c r="AB4987" i="9"/>
  <c r="R4991" i="9"/>
  <c r="Y4988" i="9"/>
  <c r="Z4988" i="9" s="1"/>
  <c r="X4990" i="9" l="1"/>
  <c r="AD4987" i="9"/>
  <c r="V4991" i="9"/>
  <c r="W4991" i="9" s="1"/>
  <c r="S4991" i="9"/>
  <c r="AA4988" i="9"/>
  <c r="AB4988" i="9"/>
  <c r="R4992" i="9"/>
  <c r="Y4989" i="9"/>
  <c r="Z4989" i="9" s="1"/>
  <c r="X4991" i="9" l="1"/>
  <c r="AD4988" i="9"/>
  <c r="V4992" i="9"/>
  <c r="W4992" i="9" s="1"/>
  <c r="X4992" i="9" s="1"/>
  <c r="S4992" i="9"/>
  <c r="AB4989" i="9"/>
  <c r="AA4989" i="9"/>
  <c r="R4993" i="9"/>
  <c r="Y4990" i="9"/>
  <c r="Z4990" i="9" s="1"/>
  <c r="AD4989" i="9" l="1"/>
  <c r="V4993" i="9"/>
  <c r="W4993" i="9" s="1"/>
  <c r="S4993" i="9"/>
  <c r="X4993" i="9" s="1"/>
  <c r="Y4991" i="9"/>
  <c r="Z4991" i="9" s="1"/>
  <c r="R4994" i="9"/>
  <c r="AA4990" i="9"/>
  <c r="AB4990" i="9"/>
  <c r="AD4990" i="9" l="1"/>
  <c r="V4994" i="9"/>
  <c r="W4994" i="9" s="1"/>
  <c r="S4994" i="9"/>
  <c r="AB4991" i="9"/>
  <c r="AA4991" i="9"/>
  <c r="R4995" i="9"/>
  <c r="Y4992" i="9"/>
  <c r="Z4992" i="9" s="1"/>
  <c r="X4994" i="9" l="1"/>
  <c r="AD4991" i="9"/>
  <c r="V4995" i="9"/>
  <c r="W4995" i="9" s="1"/>
  <c r="S4995" i="9"/>
  <c r="AA4992" i="9"/>
  <c r="AB4992" i="9"/>
  <c r="Y4993" i="9"/>
  <c r="Z4993" i="9" s="1"/>
  <c r="R4996" i="9"/>
  <c r="X4995" i="9" l="1"/>
  <c r="AD4992" i="9"/>
  <c r="V4996" i="9"/>
  <c r="W4996" i="9" s="1"/>
  <c r="S4996" i="9"/>
  <c r="AA4993" i="9"/>
  <c r="AB4993" i="9"/>
  <c r="R4997" i="9"/>
  <c r="Y4994" i="9"/>
  <c r="Z4994" i="9" s="1"/>
  <c r="X4996" i="9" l="1"/>
  <c r="AD4993" i="9"/>
  <c r="V4997" i="9"/>
  <c r="W4997" i="9" s="1"/>
  <c r="S4997" i="9"/>
  <c r="AA4994" i="9"/>
  <c r="AB4994" i="9"/>
  <c r="R4998" i="9"/>
  <c r="Y4995" i="9"/>
  <c r="Z4995" i="9" s="1"/>
  <c r="X4997" i="9" l="1"/>
  <c r="AD4994" i="9"/>
  <c r="V4998" i="9"/>
  <c r="W4998" i="9" s="1"/>
  <c r="S4998" i="9"/>
  <c r="AA4995" i="9"/>
  <c r="AB4995" i="9"/>
  <c r="Y4996" i="9"/>
  <c r="Z4996" i="9" s="1"/>
  <c r="R4999" i="9"/>
  <c r="X4998" i="9" l="1"/>
  <c r="AD4995" i="9"/>
  <c r="V4999" i="9"/>
  <c r="W4999" i="9" s="1"/>
  <c r="S4999" i="9"/>
  <c r="X4999" i="9" s="1"/>
  <c r="R5000" i="9"/>
  <c r="Y4997" i="9"/>
  <c r="Z4997" i="9" s="1"/>
  <c r="AA4996" i="9"/>
  <c r="AB4996" i="9"/>
  <c r="AD4996" i="9" l="1"/>
  <c r="V5000" i="9"/>
  <c r="W5000" i="9" s="1"/>
  <c r="S5000" i="9"/>
  <c r="AA4997" i="9"/>
  <c r="AB4997" i="9"/>
  <c r="R5001" i="9"/>
  <c r="Y4998" i="9"/>
  <c r="Z4998" i="9" s="1"/>
  <c r="X5000" i="9" l="1"/>
  <c r="AD4997" i="9"/>
  <c r="V5001" i="9"/>
  <c r="W5001" i="9" s="1"/>
  <c r="S5001" i="9"/>
  <c r="X5001" i="9" s="1"/>
  <c r="AA4998" i="9"/>
  <c r="AB4998" i="9"/>
  <c r="R5002" i="9"/>
  <c r="Y4999" i="9"/>
  <c r="Z4999" i="9" s="1"/>
  <c r="AD4998" i="9" l="1"/>
  <c r="V5002" i="9"/>
  <c r="W5002" i="9" s="1"/>
  <c r="S5002" i="9"/>
  <c r="AB4999" i="9"/>
  <c r="AA4999" i="9"/>
  <c r="R5003" i="9"/>
  <c r="Y5000" i="9"/>
  <c r="Z5000" i="9" s="1"/>
  <c r="X5002" i="9" l="1"/>
  <c r="AD4999" i="9"/>
  <c r="V5003" i="9"/>
  <c r="W5003" i="9" s="1"/>
  <c r="S5003" i="9"/>
  <c r="X5003" i="9" s="1"/>
  <c r="AA5000" i="9"/>
  <c r="AB5000" i="9"/>
  <c r="R5004" i="9"/>
  <c r="Y5001" i="9"/>
  <c r="Z5001" i="9" s="1"/>
  <c r="AD5000" i="9" l="1"/>
  <c r="V5004" i="9"/>
  <c r="W5004" i="9" s="1"/>
  <c r="S5004" i="9"/>
  <c r="AA5001" i="9"/>
  <c r="AB5001" i="9"/>
  <c r="R5005" i="9"/>
  <c r="Y5002" i="9"/>
  <c r="Z5002" i="9" s="1"/>
  <c r="X5004" i="9" l="1"/>
  <c r="AD5001" i="9"/>
  <c r="V5005" i="9"/>
  <c r="W5005" i="9" s="1"/>
  <c r="S5005" i="9"/>
  <c r="X5005" i="9" s="1"/>
  <c r="AA5002" i="9"/>
  <c r="AB5002" i="9"/>
  <c r="R5006" i="9"/>
  <c r="Y5003" i="9"/>
  <c r="Z5003" i="9" s="1"/>
  <c r="AD5002" i="9" l="1"/>
  <c r="V5006" i="9"/>
  <c r="W5006" i="9" s="1"/>
  <c r="S5006" i="9"/>
  <c r="AA5003" i="9"/>
  <c r="AB5003" i="9"/>
  <c r="R5007" i="9"/>
  <c r="Y5004" i="9"/>
  <c r="Z5004" i="9" s="1"/>
  <c r="X5006" i="9" l="1"/>
  <c r="AD5003" i="9"/>
  <c r="V5007" i="9"/>
  <c r="W5007" i="9" s="1"/>
  <c r="S5007" i="9"/>
  <c r="X5007" i="9" s="1"/>
  <c r="AA5004" i="9"/>
  <c r="AB5004" i="9"/>
  <c r="R5008" i="9"/>
  <c r="Y5005" i="9"/>
  <c r="Z5005" i="9" s="1"/>
  <c r="AD5004" i="9" l="1"/>
  <c r="V5008" i="9"/>
  <c r="W5008" i="9" s="1"/>
  <c r="S5008" i="9"/>
  <c r="AB5005" i="9"/>
  <c r="AA5005" i="9"/>
  <c r="R5009" i="9"/>
  <c r="Y5006" i="9"/>
  <c r="Z5006" i="9" s="1"/>
  <c r="X5008" i="9" l="1"/>
  <c r="AD5005" i="9"/>
  <c r="V5009" i="9"/>
  <c r="W5009" i="9" s="1"/>
  <c r="S5009" i="9"/>
  <c r="X5009" i="9" s="1"/>
  <c r="AA5006" i="9"/>
  <c r="AB5006" i="9"/>
  <c r="R5010" i="9"/>
  <c r="Y5007" i="9"/>
  <c r="Z5007" i="9" s="1"/>
  <c r="AD5006" i="9" l="1"/>
  <c r="V5010" i="9"/>
  <c r="W5010" i="9" s="1"/>
  <c r="S5010" i="9"/>
  <c r="AB5007" i="9"/>
  <c r="AA5007" i="9"/>
  <c r="R5011" i="9"/>
  <c r="Y5008" i="9"/>
  <c r="Z5008" i="9" s="1"/>
  <c r="X5010" i="9" l="1"/>
  <c r="AD5007" i="9"/>
  <c r="V5011" i="9"/>
  <c r="W5011" i="9" s="1"/>
  <c r="S5011" i="9"/>
  <c r="AA5008" i="9"/>
  <c r="AB5008" i="9"/>
  <c r="R5012" i="9"/>
  <c r="Y5009" i="9"/>
  <c r="Z5009" i="9" s="1"/>
  <c r="X5011" i="9" l="1"/>
  <c r="AD5008" i="9"/>
  <c r="V5012" i="9"/>
  <c r="W5012" i="9" s="1"/>
  <c r="S5012" i="9"/>
  <c r="AA5009" i="9"/>
  <c r="AB5009" i="9"/>
  <c r="R5013" i="9"/>
  <c r="Y5010" i="9"/>
  <c r="Z5010" i="9" s="1"/>
  <c r="X5012" i="9" l="1"/>
  <c r="AD5009" i="9"/>
  <c r="V5013" i="9"/>
  <c r="W5013" i="9" s="1"/>
  <c r="S5013" i="9"/>
  <c r="X5013" i="9" s="1"/>
  <c r="AA5010" i="9"/>
  <c r="AB5010" i="9"/>
  <c r="R5014" i="9"/>
  <c r="Y5011" i="9"/>
  <c r="Z5011" i="9" s="1"/>
  <c r="AD5010" i="9" l="1"/>
  <c r="V5014" i="9"/>
  <c r="W5014" i="9" s="1"/>
  <c r="S5014" i="9"/>
  <c r="AA5011" i="9"/>
  <c r="AB5011" i="9"/>
  <c r="R5015" i="9"/>
  <c r="Y5012" i="9"/>
  <c r="Z5012" i="9" s="1"/>
  <c r="X5014" i="9" l="1"/>
  <c r="AD5011" i="9"/>
  <c r="V5015" i="9"/>
  <c r="W5015" i="9" s="1"/>
  <c r="S5015" i="9"/>
  <c r="R5016" i="9"/>
  <c r="Y5013" i="9"/>
  <c r="Z5013" i="9" s="1"/>
  <c r="AA5012" i="9"/>
  <c r="AB5012" i="9"/>
  <c r="X5015" i="9" l="1"/>
  <c r="AD5012" i="9"/>
  <c r="V5016" i="9"/>
  <c r="W5016" i="9" s="1"/>
  <c r="X5016" i="9" s="1"/>
  <c r="S5016" i="9"/>
  <c r="AA5013" i="9"/>
  <c r="AB5013" i="9"/>
  <c r="Y5014" i="9"/>
  <c r="Z5014" i="9" s="1"/>
  <c r="R5017" i="9"/>
  <c r="AD5013" i="9" l="1"/>
  <c r="V5017" i="9"/>
  <c r="W5017" i="9" s="1"/>
  <c r="S5017" i="9"/>
  <c r="AA5014" i="9"/>
  <c r="AB5014" i="9"/>
  <c r="R5018" i="9"/>
  <c r="Y5015" i="9"/>
  <c r="Z5015" i="9" s="1"/>
  <c r="X5017" i="9" l="1"/>
  <c r="AD5014" i="9"/>
  <c r="V5018" i="9"/>
  <c r="W5018" i="9" s="1"/>
  <c r="X5018" i="9" s="1"/>
  <c r="S5018" i="9"/>
  <c r="AB5015" i="9"/>
  <c r="AA5015" i="9"/>
  <c r="R5019" i="9"/>
  <c r="Y5016" i="9"/>
  <c r="Z5016" i="9" s="1"/>
  <c r="AD5015" i="9" l="1"/>
  <c r="V5019" i="9"/>
  <c r="W5019" i="9" s="1"/>
  <c r="S5019" i="9"/>
  <c r="AA5016" i="9"/>
  <c r="AB5016" i="9"/>
  <c r="R5020" i="9"/>
  <c r="Y5017" i="9"/>
  <c r="Z5017" i="9" s="1"/>
  <c r="X5019" i="9" l="1"/>
  <c r="AD5016" i="9"/>
  <c r="V5020" i="9"/>
  <c r="W5020" i="9" s="1"/>
  <c r="X5020" i="9" s="1"/>
  <c r="S5020" i="9"/>
  <c r="AA5017" i="9"/>
  <c r="AB5017" i="9"/>
  <c r="R5021" i="9"/>
  <c r="Y5018" i="9"/>
  <c r="Z5018" i="9" s="1"/>
  <c r="AD5017" i="9" l="1"/>
  <c r="V5021" i="9"/>
  <c r="W5021" i="9" s="1"/>
  <c r="S5021" i="9"/>
  <c r="R5022" i="9"/>
  <c r="Y5019" i="9"/>
  <c r="Z5019" i="9" s="1"/>
  <c r="AA5018" i="9"/>
  <c r="AB5018" i="9"/>
  <c r="X5021" i="9" l="1"/>
  <c r="AD5018" i="9"/>
  <c r="V5022" i="9"/>
  <c r="W5022" i="9" s="1"/>
  <c r="S5022" i="9"/>
  <c r="AA5019" i="9"/>
  <c r="AB5019" i="9"/>
  <c r="Y5020" i="9"/>
  <c r="Z5020" i="9" s="1"/>
  <c r="R5023" i="9"/>
  <c r="X5022" i="9" l="1"/>
  <c r="AD5019" i="9"/>
  <c r="V5023" i="9"/>
  <c r="W5023" i="9" s="1"/>
  <c r="S5023" i="9"/>
  <c r="AA5020" i="9"/>
  <c r="AB5020" i="9"/>
  <c r="R5024" i="9"/>
  <c r="Y5021" i="9"/>
  <c r="Z5021" i="9" s="1"/>
  <c r="X5023" i="9" l="1"/>
  <c r="AD5020" i="9"/>
  <c r="V5024" i="9"/>
  <c r="W5024" i="9" s="1"/>
  <c r="S5024" i="9"/>
  <c r="AB5021" i="9"/>
  <c r="AA5021" i="9"/>
  <c r="R5025" i="9"/>
  <c r="Y5022" i="9"/>
  <c r="Z5022" i="9" s="1"/>
  <c r="X5024" i="9" l="1"/>
  <c r="AD5021" i="9"/>
  <c r="V5025" i="9"/>
  <c r="W5025" i="9" s="1"/>
  <c r="S5025" i="9"/>
  <c r="X5025" i="9" s="1"/>
  <c r="AA5022" i="9"/>
  <c r="AB5022" i="9"/>
  <c r="Y5023" i="9"/>
  <c r="Z5023" i="9" s="1"/>
  <c r="R5026" i="9"/>
  <c r="AD5022" i="9" l="1"/>
  <c r="V5026" i="9"/>
  <c r="W5026" i="9" s="1"/>
  <c r="S5026" i="9"/>
  <c r="AB5023" i="9"/>
  <c r="AA5023" i="9"/>
  <c r="Y5024" i="9"/>
  <c r="Z5024" i="9" s="1"/>
  <c r="R5027" i="9"/>
  <c r="X5026" i="9" l="1"/>
  <c r="AD5023" i="9"/>
  <c r="V5027" i="9"/>
  <c r="W5027" i="9" s="1"/>
  <c r="S5027" i="9"/>
  <c r="AA5024" i="9"/>
  <c r="AB5024" i="9"/>
  <c r="R5028" i="9"/>
  <c r="Y5025" i="9"/>
  <c r="Z5025" i="9" s="1"/>
  <c r="X5027" i="9" l="1"/>
  <c r="AD5024" i="9"/>
  <c r="V5028" i="9"/>
  <c r="W5028" i="9" s="1"/>
  <c r="X5028" i="9" s="1"/>
  <c r="S5028" i="9"/>
  <c r="R5029" i="9"/>
  <c r="Y5026" i="9"/>
  <c r="Z5026" i="9" s="1"/>
  <c r="AA5025" i="9"/>
  <c r="AB5025" i="9"/>
  <c r="AD5025" i="9" l="1"/>
  <c r="V5029" i="9"/>
  <c r="W5029" i="9" s="1"/>
  <c r="S5029" i="9"/>
  <c r="X5029" i="9" s="1"/>
  <c r="R5030" i="9"/>
  <c r="AA5026" i="9"/>
  <c r="AB5026" i="9"/>
  <c r="Y5027" i="9"/>
  <c r="Z5027" i="9" s="1"/>
  <c r="AD5026" i="9" l="1"/>
  <c r="V5030" i="9"/>
  <c r="W5030" i="9" s="1"/>
  <c r="S5030" i="9"/>
  <c r="AA5027" i="9"/>
  <c r="AB5027" i="9"/>
  <c r="Y5028" i="9"/>
  <c r="Z5028" i="9" s="1"/>
  <c r="R5031" i="9"/>
  <c r="X5030" i="9" l="1"/>
  <c r="AD5027" i="9"/>
  <c r="V5031" i="9"/>
  <c r="W5031" i="9" s="1"/>
  <c r="S5031" i="9"/>
  <c r="X5031" i="9" s="1"/>
  <c r="AA5028" i="9"/>
  <c r="AB5028" i="9"/>
  <c r="R5032" i="9"/>
  <c r="Y5029" i="9"/>
  <c r="Z5029" i="9" s="1"/>
  <c r="AD5028" i="9" l="1"/>
  <c r="V5032" i="9"/>
  <c r="W5032" i="9" s="1"/>
  <c r="S5032" i="9"/>
  <c r="AB5029" i="9"/>
  <c r="AA5029" i="9"/>
  <c r="Y5030" i="9"/>
  <c r="Z5030" i="9" s="1"/>
  <c r="R5033" i="9"/>
  <c r="X5032" i="9" l="1"/>
  <c r="AD5029" i="9"/>
  <c r="V5033" i="9"/>
  <c r="W5033" i="9" s="1"/>
  <c r="S5033" i="9"/>
  <c r="AA5030" i="9"/>
  <c r="AB5030" i="9"/>
  <c r="R5034" i="9"/>
  <c r="Y5031" i="9"/>
  <c r="Z5031" i="9" s="1"/>
  <c r="X5033" i="9" l="1"/>
  <c r="AD5030" i="9"/>
  <c r="V5034" i="9"/>
  <c r="W5034" i="9" s="1"/>
  <c r="S5034" i="9"/>
  <c r="AB5031" i="9"/>
  <c r="AA5031" i="9"/>
  <c r="R5035" i="9"/>
  <c r="Y5032" i="9"/>
  <c r="Z5032" i="9" s="1"/>
  <c r="X5034" i="9" l="1"/>
  <c r="AD5031" i="9"/>
  <c r="V5035" i="9"/>
  <c r="W5035" i="9" s="1"/>
  <c r="S5035" i="9"/>
  <c r="X5035" i="9" s="1"/>
  <c r="AA5032" i="9"/>
  <c r="AB5032" i="9"/>
  <c r="Y5033" i="9"/>
  <c r="Z5033" i="9" s="1"/>
  <c r="R5036" i="9"/>
  <c r="AD5032" i="9" l="1"/>
  <c r="V5036" i="9"/>
  <c r="W5036" i="9" s="1"/>
  <c r="S5036" i="9"/>
  <c r="R5037" i="9"/>
  <c r="AA5033" i="9"/>
  <c r="AB5033" i="9"/>
  <c r="Y5034" i="9"/>
  <c r="Z5034" i="9" s="1"/>
  <c r="X5036" i="9" l="1"/>
  <c r="AD5033" i="9"/>
  <c r="V5037" i="9"/>
  <c r="W5037" i="9" s="1"/>
  <c r="S5037" i="9"/>
  <c r="AA5034" i="9"/>
  <c r="AB5034" i="9"/>
  <c r="R5038" i="9"/>
  <c r="Y5035" i="9"/>
  <c r="Z5035" i="9" s="1"/>
  <c r="X5037" i="9" l="1"/>
  <c r="AD5034" i="9"/>
  <c r="V5038" i="9"/>
  <c r="W5038" i="9" s="1"/>
  <c r="S5038" i="9"/>
  <c r="AA5035" i="9"/>
  <c r="AB5035" i="9"/>
  <c r="R5039" i="9"/>
  <c r="Y5036" i="9"/>
  <c r="Z5036" i="9" s="1"/>
  <c r="X5038" i="9" l="1"/>
  <c r="AD5035" i="9"/>
  <c r="V5039" i="9"/>
  <c r="W5039" i="9" s="1"/>
  <c r="S5039" i="9"/>
  <c r="X5039" i="9" s="1"/>
  <c r="AA5036" i="9"/>
  <c r="AB5036" i="9"/>
  <c r="R5040" i="9"/>
  <c r="Y5037" i="9"/>
  <c r="Z5037" i="9" s="1"/>
  <c r="AD5036" i="9" l="1"/>
  <c r="V5040" i="9"/>
  <c r="W5040" i="9" s="1"/>
  <c r="S5040" i="9"/>
  <c r="AA5037" i="9"/>
  <c r="AB5037" i="9"/>
  <c r="Y5038" i="9"/>
  <c r="Z5038" i="9" s="1"/>
  <c r="R5041" i="9"/>
  <c r="X5040" i="9" l="1"/>
  <c r="AD5037" i="9"/>
  <c r="V5041" i="9"/>
  <c r="W5041" i="9" s="1"/>
  <c r="S5041" i="9"/>
  <c r="X5041" i="9" s="1"/>
  <c r="Y5039" i="9"/>
  <c r="Z5039" i="9" s="1"/>
  <c r="R5042" i="9"/>
  <c r="AA5038" i="9"/>
  <c r="AB5038" i="9"/>
  <c r="AD5038" i="9" l="1"/>
  <c r="V5042" i="9"/>
  <c r="W5042" i="9" s="1"/>
  <c r="S5042" i="9"/>
  <c r="R5043" i="9"/>
  <c r="Y5040" i="9"/>
  <c r="Z5040" i="9" s="1"/>
  <c r="AB5039" i="9"/>
  <c r="AA5039" i="9"/>
  <c r="X5042" i="9" l="1"/>
  <c r="AD5039" i="9"/>
  <c r="V5043" i="9"/>
  <c r="W5043" i="9" s="1"/>
  <c r="S5043" i="9"/>
  <c r="X5043" i="9" s="1"/>
  <c r="AA5040" i="9"/>
  <c r="AB5040" i="9"/>
  <c r="R5044" i="9"/>
  <c r="Y5041" i="9"/>
  <c r="Z5041" i="9" s="1"/>
  <c r="AD5040" i="9" l="1"/>
  <c r="V5044" i="9"/>
  <c r="W5044" i="9" s="1"/>
  <c r="S5044" i="9"/>
  <c r="Y5042" i="9"/>
  <c r="Z5042" i="9" s="1"/>
  <c r="AA5041" i="9"/>
  <c r="AB5041" i="9"/>
  <c r="R5045" i="9"/>
  <c r="X5044" i="9" l="1"/>
  <c r="AD5041" i="9"/>
  <c r="V5045" i="9"/>
  <c r="W5045" i="9" s="1"/>
  <c r="S5045" i="9"/>
  <c r="X5045" i="9" s="1"/>
  <c r="AA5042" i="9"/>
  <c r="AB5042" i="9"/>
  <c r="Y5043" i="9"/>
  <c r="Z5043" i="9" s="1"/>
  <c r="R5046" i="9"/>
  <c r="AD5042" i="9" l="1"/>
  <c r="V5046" i="9"/>
  <c r="W5046" i="9" s="1"/>
  <c r="S5046" i="9"/>
  <c r="R5047" i="9"/>
  <c r="Y5044" i="9"/>
  <c r="Z5044" i="9" s="1"/>
  <c r="AA5043" i="9"/>
  <c r="AB5043" i="9"/>
  <c r="X5046" i="9" l="1"/>
  <c r="AD5043" i="9"/>
  <c r="V5047" i="9"/>
  <c r="W5047" i="9" s="1"/>
  <c r="S5047" i="9"/>
  <c r="Y5045" i="9"/>
  <c r="Z5045" i="9" s="1"/>
  <c r="R5048" i="9"/>
  <c r="AA5044" i="9"/>
  <c r="AB5044" i="9"/>
  <c r="X5047" i="9" l="1"/>
  <c r="AD5044" i="9"/>
  <c r="V5048" i="9"/>
  <c r="W5048" i="9" s="1"/>
  <c r="S5048" i="9"/>
  <c r="AB5045" i="9"/>
  <c r="AA5045" i="9"/>
  <c r="R5049" i="9"/>
  <c r="Y5046" i="9"/>
  <c r="Z5046" i="9" s="1"/>
  <c r="X5048" i="9" l="1"/>
  <c r="AD5045" i="9"/>
  <c r="V5049" i="9"/>
  <c r="W5049" i="9" s="1"/>
  <c r="S5049" i="9"/>
  <c r="AA5046" i="9"/>
  <c r="AB5046" i="9"/>
  <c r="R5050" i="9"/>
  <c r="Y5047" i="9"/>
  <c r="Z5047" i="9" s="1"/>
  <c r="X5049" i="9" l="1"/>
  <c r="AD5046" i="9"/>
  <c r="V5050" i="9"/>
  <c r="W5050" i="9" s="1"/>
  <c r="S5050" i="9"/>
  <c r="R5051" i="9"/>
  <c r="AB5047" i="9"/>
  <c r="AA5047" i="9"/>
  <c r="Y5048" i="9"/>
  <c r="Z5048" i="9" s="1"/>
  <c r="X5050" i="9" l="1"/>
  <c r="AD5047" i="9"/>
  <c r="V5051" i="9"/>
  <c r="W5051" i="9" s="1"/>
  <c r="S5051" i="9"/>
  <c r="AA5048" i="9"/>
  <c r="AB5048" i="9"/>
  <c r="R5052" i="9"/>
  <c r="Y5049" i="9"/>
  <c r="Z5049" i="9" s="1"/>
  <c r="X5051" i="9" l="1"/>
  <c r="AD5048" i="9"/>
  <c r="V5052" i="9"/>
  <c r="W5052" i="9" s="1"/>
  <c r="X5052" i="9" s="1"/>
  <c r="S5052" i="9"/>
  <c r="Y5050" i="9"/>
  <c r="Z5050" i="9" s="1"/>
  <c r="R5053" i="9"/>
  <c r="AA5049" i="9"/>
  <c r="AB5049" i="9"/>
  <c r="AD5049" i="9" l="1"/>
  <c r="V5053" i="9"/>
  <c r="W5053" i="9" s="1"/>
  <c r="S5053" i="9"/>
  <c r="X5053" i="9" s="1"/>
  <c r="AA5050" i="9"/>
  <c r="AB5050" i="9"/>
  <c r="R5054" i="9"/>
  <c r="Y5051" i="9"/>
  <c r="Z5051" i="9" s="1"/>
  <c r="AD5050" i="9" l="1"/>
  <c r="V5054" i="9"/>
  <c r="W5054" i="9" s="1"/>
  <c r="S5054" i="9"/>
  <c r="AA5051" i="9"/>
  <c r="AB5051" i="9"/>
  <c r="Y5052" i="9"/>
  <c r="Z5052" i="9" s="1"/>
  <c r="R5055" i="9"/>
  <c r="X5054" i="9" l="1"/>
  <c r="AD5051" i="9"/>
  <c r="V5055" i="9"/>
  <c r="W5055" i="9" s="1"/>
  <c r="S5055" i="9"/>
  <c r="X5055" i="9" s="1"/>
  <c r="AA5052" i="9"/>
  <c r="AB5052" i="9"/>
  <c r="R5056" i="9"/>
  <c r="Y5053" i="9"/>
  <c r="Z5053" i="9" s="1"/>
  <c r="AD5052" i="9" l="1"/>
  <c r="V5056" i="9"/>
  <c r="W5056" i="9" s="1"/>
  <c r="S5056" i="9"/>
  <c r="AB5053" i="9"/>
  <c r="AA5053" i="9"/>
  <c r="R5057" i="9"/>
  <c r="Y5054" i="9"/>
  <c r="Z5054" i="9" s="1"/>
  <c r="X5056" i="9" l="1"/>
  <c r="AD5053" i="9"/>
  <c r="V5057" i="9"/>
  <c r="W5057" i="9" s="1"/>
  <c r="S5057" i="9"/>
  <c r="AA5054" i="9"/>
  <c r="AB5054" i="9"/>
  <c r="R5058" i="9"/>
  <c r="Y5055" i="9"/>
  <c r="Z5055" i="9" s="1"/>
  <c r="X5057" i="9" l="1"/>
  <c r="AD5054" i="9"/>
  <c r="V5058" i="9"/>
  <c r="W5058" i="9" s="1"/>
  <c r="S5058" i="9"/>
  <c r="AB5055" i="9"/>
  <c r="AA5055" i="9"/>
  <c r="R5059" i="9"/>
  <c r="Y5056" i="9"/>
  <c r="Z5056" i="9" s="1"/>
  <c r="X5058" i="9" l="1"/>
  <c r="AD5055" i="9"/>
  <c r="V5059" i="9"/>
  <c r="W5059" i="9" s="1"/>
  <c r="S5059" i="9"/>
  <c r="X5059" i="9" s="1"/>
  <c r="Y5057" i="9"/>
  <c r="Z5057" i="9" s="1"/>
  <c r="AA5056" i="9"/>
  <c r="AB5056" i="9"/>
  <c r="R5060" i="9"/>
  <c r="AD5056" i="9" l="1"/>
  <c r="V5060" i="9"/>
  <c r="W5060" i="9" s="1"/>
  <c r="S5060" i="9"/>
  <c r="AA5057" i="9"/>
  <c r="AB5057" i="9"/>
  <c r="R5061" i="9"/>
  <c r="Y5058" i="9"/>
  <c r="Z5058" i="9" s="1"/>
  <c r="X5060" i="9" l="1"/>
  <c r="AD5057" i="9"/>
  <c r="V5061" i="9"/>
  <c r="W5061" i="9" s="1"/>
  <c r="S5061" i="9"/>
  <c r="X5061" i="9" s="1"/>
  <c r="AA5058" i="9"/>
  <c r="AB5058" i="9"/>
  <c r="R5062" i="9"/>
  <c r="Y5059" i="9"/>
  <c r="Z5059" i="9" s="1"/>
  <c r="AD5058" i="9" l="1"/>
  <c r="V5062" i="9"/>
  <c r="W5062" i="9" s="1"/>
  <c r="S5062" i="9"/>
  <c r="R5063" i="9"/>
  <c r="Y5060" i="9"/>
  <c r="Z5060" i="9" s="1"/>
  <c r="AA5059" i="9"/>
  <c r="AB5059" i="9"/>
  <c r="X5062" i="9" l="1"/>
  <c r="AD5059" i="9"/>
  <c r="V5063" i="9"/>
  <c r="W5063" i="9" s="1"/>
  <c r="S5063" i="9"/>
  <c r="X5063" i="9" s="1"/>
  <c r="AA5060" i="9"/>
  <c r="AB5060" i="9"/>
  <c r="R5064" i="9"/>
  <c r="Y5061" i="9"/>
  <c r="Z5061" i="9" s="1"/>
  <c r="AD5060" i="9" l="1"/>
  <c r="V5064" i="9"/>
  <c r="W5064" i="9" s="1"/>
  <c r="S5064" i="9"/>
  <c r="AB5061" i="9"/>
  <c r="AA5061" i="9"/>
  <c r="R5065" i="9"/>
  <c r="Y5062" i="9"/>
  <c r="Z5062" i="9" s="1"/>
  <c r="X5064" i="9" l="1"/>
  <c r="AD5061" i="9"/>
  <c r="V5065" i="9"/>
  <c r="W5065" i="9" s="1"/>
  <c r="S5065" i="9"/>
  <c r="X5065" i="9" s="1"/>
  <c r="R5066" i="9"/>
  <c r="Y5063" i="9"/>
  <c r="Z5063" i="9" s="1"/>
  <c r="AA5062" i="9"/>
  <c r="AB5062" i="9"/>
  <c r="AD5062" i="9" l="1"/>
  <c r="V5066" i="9"/>
  <c r="W5066" i="9" s="1"/>
  <c r="S5066" i="9"/>
  <c r="AB5063" i="9"/>
  <c r="AA5063" i="9"/>
  <c r="Y5064" i="9"/>
  <c r="Z5064" i="9" s="1"/>
  <c r="R5067" i="9"/>
  <c r="X5066" i="9" l="1"/>
  <c r="AD5063" i="9"/>
  <c r="V5067" i="9"/>
  <c r="W5067" i="9" s="1"/>
  <c r="S5067" i="9"/>
  <c r="AA5064" i="9"/>
  <c r="AB5064" i="9"/>
  <c r="R5068" i="9"/>
  <c r="Y5065" i="9"/>
  <c r="Z5065" i="9" s="1"/>
  <c r="X5067" i="9" l="1"/>
  <c r="AD5064" i="9"/>
  <c r="V5068" i="9"/>
  <c r="W5068" i="9" s="1"/>
  <c r="S5068" i="9"/>
  <c r="AA5065" i="9"/>
  <c r="AB5065" i="9"/>
  <c r="R5069" i="9"/>
  <c r="Y5066" i="9"/>
  <c r="Z5066" i="9" s="1"/>
  <c r="X5068" i="9" l="1"/>
  <c r="AD5065" i="9"/>
  <c r="V5069" i="9"/>
  <c r="W5069" i="9" s="1"/>
  <c r="S5069" i="9"/>
  <c r="Y5067" i="9"/>
  <c r="Z5067" i="9" s="1"/>
  <c r="AA5066" i="9"/>
  <c r="AB5066" i="9"/>
  <c r="R5070" i="9"/>
  <c r="X5069" i="9" l="1"/>
  <c r="AD5066" i="9"/>
  <c r="V5070" i="9"/>
  <c r="W5070" i="9" s="1"/>
  <c r="S5070" i="9"/>
  <c r="AA5067" i="9"/>
  <c r="AB5067" i="9"/>
  <c r="Y5068" i="9"/>
  <c r="Z5068" i="9" s="1"/>
  <c r="R5071" i="9"/>
  <c r="X5070" i="9" l="1"/>
  <c r="AD5067" i="9"/>
  <c r="V5071" i="9"/>
  <c r="W5071" i="9" s="1"/>
  <c r="S5071" i="9"/>
  <c r="AA5068" i="9"/>
  <c r="AB5068" i="9"/>
  <c r="R5072" i="9"/>
  <c r="Y5069" i="9"/>
  <c r="Z5069" i="9" s="1"/>
  <c r="X5071" i="9" l="1"/>
  <c r="AD5068" i="9"/>
  <c r="V5072" i="9"/>
  <c r="W5072" i="9" s="1"/>
  <c r="S5072" i="9"/>
  <c r="AB5069" i="9"/>
  <c r="AA5069" i="9"/>
  <c r="R5073" i="9"/>
  <c r="Y5070" i="9"/>
  <c r="Z5070" i="9" s="1"/>
  <c r="X5072" i="9" l="1"/>
  <c r="AD5069" i="9"/>
  <c r="V5073" i="9"/>
  <c r="W5073" i="9" s="1"/>
  <c r="S5073" i="9"/>
  <c r="AA5070" i="9"/>
  <c r="AB5070" i="9"/>
  <c r="Y5071" i="9"/>
  <c r="Z5071" i="9" s="1"/>
  <c r="R5074" i="9"/>
  <c r="X5073" i="9" l="1"/>
  <c r="AD5070" i="9"/>
  <c r="V5074" i="9"/>
  <c r="W5074" i="9" s="1"/>
  <c r="S5074" i="9"/>
  <c r="AB5071" i="9"/>
  <c r="AA5071" i="9"/>
  <c r="Y5072" i="9"/>
  <c r="Z5072" i="9" s="1"/>
  <c r="R5075" i="9"/>
  <c r="X5074" i="9" l="1"/>
  <c r="AD5071" i="9"/>
  <c r="V5075" i="9"/>
  <c r="W5075" i="9" s="1"/>
  <c r="S5075" i="9"/>
  <c r="X5075" i="9" s="1"/>
  <c r="AA5072" i="9"/>
  <c r="AB5072" i="9"/>
  <c r="Y5073" i="9"/>
  <c r="Z5073" i="9" s="1"/>
  <c r="R5076" i="9"/>
  <c r="AD5072" i="9" l="1"/>
  <c r="V5076" i="9"/>
  <c r="W5076" i="9" s="1"/>
  <c r="S5076" i="9"/>
  <c r="R5077" i="9"/>
  <c r="AA5073" i="9"/>
  <c r="AB5073" i="9"/>
  <c r="Y5074" i="9"/>
  <c r="Z5074" i="9" s="1"/>
  <c r="X5076" i="9" l="1"/>
  <c r="AD5073" i="9"/>
  <c r="V5077" i="9"/>
  <c r="W5077" i="9" s="1"/>
  <c r="S5077" i="9"/>
  <c r="AA5074" i="9"/>
  <c r="AB5074" i="9"/>
  <c r="R5078" i="9"/>
  <c r="Y5075" i="9"/>
  <c r="Z5075" i="9" s="1"/>
  <c r="X5077" i="9" l="1"/>
  <c r="AD5074" i="9"/>
  <c r="V5078" i="9"/>
  <c r="W5078" i="9" s="1"/>
  <c r="S5078" i="9"/>
  <c r="AA5075" i="9"/>
  <c r="AB5075" i="9"/>
  <c r="R5079" i="9"/>
  <c r="Y5076" i="9"/>
  <c r="Z5076" i="9" s="1"/>
  <c r="X5078" i="9" l="1"/>
  <c r="AD5075" i="9"/>
  <c r="V5079" i="9"/>
  <c r="W5079" i="9" s="1"/>
  <c r="S5079" i="9"/>
  <c r="AA5076" i="9"/>
  <c r="AB5076" i="9"/>
  <c r="R5080" i="9"/>
  <c r="Y5077" i="9"/>
  <c r="Z5077" i="9" s="1"/>
  <c r="X5079" i="9" l="1"/>
  <c r="AD5076" i="9"/>
  <c r="V5080" i="9"/>
  <c r="W5080" i="9" s="1"/>
  <c r="S5080" i="9"/>
  <c r="AA5077" i="9"/>
  <c r="AB5077" i="9"/>
  <c r="Y5078" i="9"/>
  <c r="Z5078" i="9" s="1"/>
  <c r="R5081" i="9"/>
  <c r="X5080" i="9" l="1"/>
  <c r="AD5077" i="9"/>
  <c r="V5081" i="9"/>
  <c r="W5081" i="9" s="1"/>
  <c r="S5081" i="9"/>
  <c r="X5081" i="9" s="1"/>
  <c r="AA5078" i="9"/>
  <c r="AB5078" i="9"/>
  <c r="R5082" i="9"/>
  <c r="Y5079" i="9"/>
  <c r="Z5079" i="9" s="1"/>
  <c r="AD5078" i="9" l="1"/>
  <c r="V5082" i="9"/>
  <c r="W5082" i="9" s="1"/>
  <c r="S5082" i="9"/>
  <c r="Y5080" i="9"/>
  <c r="Z5080" i="9" s="1"/>
  <c r="AB5079" i="9"/>
  <c r="AA5079" i="9"/>
  <c r="R5083" i="9"/>
  <c r="X5082" i="9" l="1"/>
  <c r="AD5079" i="9"/>
  <c r="V5083" i="9"/>
  <c r="W5083" i="9" s="1"/>
  <c r="S5083" i="9"/>
  <c r="AA5080" i="9"/>
  <c r="AB5080" i="9"/>
  <c r="Y5081" i="9"/>
  <c r="Z5081" i="9" s="1"/>
  <c r="R5084" i="9"/>
  <c r="X5083" i="9" l="1"/>
  <c r="AD5080" i="9"/>
  <c r="V5084" i="9"/>
  <c r="W5084" i="9" s="1"/>
  <c r="S5084" i="9"/>
  <c r="R5085" i="9"/>
  <c r="Y5082" i="9"/>
  <c r="Z5082" i="9" s="1"/>
  <c r="AA5081" i="9"/>
  <c r="AB5081" i="9"/>
  <c r="X5084" i="9" l="1"/>
  <c r="AD5081" i="9"/>
  <c r="V5085" i="9"/>
  <c r="W5085" i="9" s="1"/>
  <c r="S5085" i="9"/>
  <c r="R5086" i="9"/>
  <c r="AA5082" i="9"/>
  <c r="AB5082" i="9"/>
  <c r="Y5083" i="9"/>
  <c r="Z5083" i="9" s="1"/>
  <c r="X5085" i="9" l="1"/>
  <c r="AD5082" i="9"/>
  <c r="V5086" i="9"/>
  <c r="W5086" i="9" s="1"/>
  <c r="X5086" i="9" s="1"/>
  <c r="S5086" i="9"/>
  <c r="AA5083" i="9"/>
  <c r="AB5083" i="9"/>
  <c r="R5087" i="9"/>
  <c r="Y5084" i="9"/>
  <c r="Z5084" i="9" s="1"/>
  <c r="AD5083" i="9" l="1"/>
  <c r="S5087" i="9"/>
  <c r="V5087" i="9"/>
  <c r="W5087" i="9" s="1"/>
  <c r="AA5084" i="9"/>
  <c r="AB5084" i="9"/>
  <c r="R5088" i="9"/>
  <c r="Y5085" i="9"/>
  <c r="Z5085" i="9" s="1"/>
  <c r="X5087" i="9" l="1"/>
  <c r="AD5084" i="9"/>
  <c r="V5088" i="9"/>
  <c r="W5088" i="9" s="1"/>
  <c r="X5088" i="9" s="1"/>
  <c r="S5088" i="9"/>
  <c r="AB5085" i="9"/>
  <c r="AA5085" i="9"/>
  <c r="R5089" i="9"/>
  <c r="Y5086" i="9"/>
  <c r="Z5086" i="9" s="1"/>
  <c r="AD5085" i="9" l="1"/>
  <c r="V5089" i="9"/>
  <c r="W5089" i="9" s="1"/>
  <c r="S5089" i="9"/>
  <c r="AA5086" i="9"/>
  <c r="AB5086" i="9"/>
  <c r="R5090" i="9"/>
  <c r="Y5087" i="9"/>
  <c r="Z5087" i="9" s="1"/>
  <c r="X5089" i="9" l="1"/>
  <c r="AD5086" i="9"/>
  <c r="V5090" i="9"/>
  <c r="W5090" i="9" s="1"/>
  <c r="S5090" i="9"/>
  <c r="AB5087" i="9"/>
  <c r="AA5087" i="9"/>
  <c r="R5091" i="9"/>
  <c r="Y5088" i="9"/>
  <c r="Z5088" i="9" s="1"/>
  <c r="X5090" i="9" l="1"/>
  <c r="AD5087" i="9"/>
  <c r="V5091" i="9"/>
  <c r="W5091" i="9" s="1"/>
  <c r="S5091" i="9"/>
  <c r="X5091" i="9" s="1"/>
  <c r="AA5088" i="9"/>
  <c r="AB5088" i="9"/>
  <c r="R5092" i="9"/>
  <c r="Y5089" i="9"/>
  <c r="Z5089" i="9" s="1"/>
  <c r="AD5088" i="9" l="1"/>
  <c r="V5092" i="9"/>
  <c r="W5092" i="9" s="1"/>
  <c r="S5092" i="9"/>
  <c r="AA5089" i="9"/>
  <c r="AB5089" i="9"/>
  <c r="Y5090" i="9"/>
  <c r="Z5090" i="9" s="1"/>
  <c r="R5093" i="9"/>
  <c r="X5092" i="9" l="1"/>
  <c r="AD5089" i="9"/>
  <c r="V5093" i="9"/>
  <c r="W5093" i="9" s="1"/>
  <c r="S5093" i="9"/>
  <c r="X5093" i="9" s="1"/>
  <c r="AA5090" i="9"/>
  <c r="AB5090" i="9"/>
  <c r="Y5091" i="9"/>
  <c r="Z5091" i="9" s="1"/>
  <c r="R5094" i="9"/>
  <c r="AD5090" i="9" l="1"/>
  <c r="V5094" i="9"/>
  <c r="W5094" i="9" s="1"/>
  <c r="S5094" i="9"/>
  <c r="R5095" i="9"/>
  <c r="AA5091" i="9"/>
  <c r="AB5091" i="9"/>
  <c r="Y5092" i="9"/>
  <c r="Z5092" i="9" s="1"/>
  <c r="X5094" i="9" l="1"/>
  <c r="AD5091" i="9"/>
  <c r="V5095" i="9"/>
  <c r="W5095" i="9" s="1"/>
  <c r="S5095" i="9"/>
  <c r="AA5092" i="9"/>
  <c r="AB5092" i="9"/>
  <c r="R5096" i="9"/>
  <c r="Y5093" i="9"/>
  <c r="Z5093" i="9" s="1"/>
  <c r="X5095" i="9" l="1"/>
  <c r="AD5092" i="9"/>
  <c r="V5096" i="9"/>
  <c r="W5096" i="9" s="1"/>
  <c r="S5096" i="9"/>
  <c r="AB5093" i="9"/>
  <c r="AA5093" i="9"/>
  <c r="R5097" i="9"/>
  <c r="Y5094" i="9"/>
  <c r="Z5094" i="9" s="1"/>
  <c r="X5096" i="9" l="1"/>
  <c r="AD5093" i="9"/>
  <c r="V5097" i="9"/>
  <c r="W5097" i="9" s="1"/>
  <c r="S5097" i="9"/>
  <c r="X5097" i="9" s="1"/>
  <c r="AA5094" i="9"/>
  <c r="AB5094" i="9"/>
  <c r="R5098" i="9"/>
  <c r="Y5095" i="9"/>
  <c r="Z5095" i="9" s="1"/>
  <c r="AD5094" i="9" l="1"/>
  <c r="V5098" i="9"/>
  <c r="W5098" i="9" s="1"/>
  <c r="S5098" i="9"/>
  <c r="AB5095" i="9"/>
  <c r="AA5095" i="9"/>
  <c r="R5099" i="9"/>
  <c r="Y5096" i="9"/>
  <c r="Z5096" i="9" s="1"/>
  <c r="X5098" i="9" l="1"/>
  <c r="AD5095" i="9"/>
  <c r="V5099" i="9"/>
  <c r="W5099" i="9" s="1"/>
  <c r="S5099" i="9"/>
  <c r="AA5096" i="9"/>
  <c r="AB5096" i="9"/>
  <c r="Y5097" i="9"/>
  <c r="Z5097" i="9" s="1"/>
  <c r="R5100" i="9"/>
  <c r="X5099" i="9" l="1"/>
  <c r="AD5096" i="9"/>
  <c r="V5100" i="9"/>
  <c r="W5100" i="9" s="1"/>
  <c r="S5100" i="9"/>
  <c r="R5101" i="9"/>
  <c r="AA5097" i="9"/>
  <c r="AB5097" i="9"/>
  <c r="Y5098" i="9"/>
  <c r="Z5098" i="9" s="1"/>
  <c r="X5100" i="9" l="1"/>
  <c r="AD5097" i="9"/>
  <c r="V5101" i="9"/>
  <c r="W5101" i="9" s="1"/>
  <c r="S5101" i="9"/>
  <c r="X5101" i="9" s="1"/>
  <c r="AA5098" i="9"/>
  <c r="AB5098" i="9"/>
  <c r="Y5099" i="9"/>
  <c r="Z5099" i="9" s="1"/>
  <c r="R5102" i="9"/>
  <c r="AD5098" i="9" l="1"/>
  <c r="V5102" i="9"/>
  <c r="W5102" i="9" s="1"/>
  <c r="S5102" i="9"/>
  <c r="AA5099" i="9"/>
  <c r="AB5099" i="9"/>
  <c r="R5103" i="9"/>
  <c r="Y5100" i="9"/>
  <c r="Z5100" i="9" s="1"/>
  <c r="X5102" i="9" l="1"/>
  <c r="AD5099" i="9"/>
  <c r="V5103" i="9"/>
  <c r="W5103" i="9" s="1"/>
  <c r="S5103" i="9"/>
  <c r="AA5100" i="9"/>
  <c r="AB5100" i="9"/>
  <c r="R5104" i="9"/>
  <c r="Y5101" i="9"/>
  <c r="Z5101" i="9" s="1"/>
  <c r="X5103" i="9" l="1"/>
  <c r="AD5100" i="9"/>
  <c r="V5104" i="9"/>
  <c r="W5104" i="9" s="1"/>
  <c r="S5104" i="9"/>
  <c r="AB5101" i="9"/>
  <c r="AA5101" i="9"/>
  <c r="Y5102" i="9"/>
  <c r="Z5102" i="9" s="1"/>
  <c r="R5105" i="9"/>
  <c r="X5104" i="9" l="1"/>
  <c r="AD5101" i="9"/>
  <c r="V5105" i="9"/>
  <c r="W5105" i="9" s="1"/>
  <c r="X5105" i="9" s="1"/>
  <c r="S5105" i="9"/>
  <c r="R5106" i="9"/>
  <c r="Y5103" i="9"/>
  <c r="Z5103" i="9" s="1"/>
  <c r="AA5102" i="9"/>
  <c r="AB5102" i="9"/>
  <c r="AD5102" i="9" l="1"/>
  <c r="V5106" i="9"/>
  <c r="W5106" i="9" s="1"/>
  <c r="S5106" i="9"/>
  <c r="R5107" i="9"/>
  <c r="AB5103" i="9"/>
  <c r="AA5103" i="9"/>
  <c r="Y5104" i="9"/>
  <c r="Z5104" i="9" s="1"/>
  <c r="X5106" i="9" l="1"/>
  <c r="AD5103" i="9"/>
  <c r="V5107" i="9"/>
  <c r="W5107" i="9" s="1"/>
  <c r="S5107" i="9"/>
  <c r="AA5104" i="9"/>
  <c r="AB5104" i="9"/>
  <c r="R5108" i="9"/>
  <c r="Y5105" i="9"/>
  <c r="Z5105" i="9" s="1"/>
  <c r="X5107" i="9" l="1"/>
  <c r="AD5104" i="9"/>
  <c r="V5108" i="9"/>
  <c r="W5108" i="9" s="1"/>
  <c r="X5108" i="9" s="1"/>
  <c r="S5108" i="9"/>
  <c r="AA5105" i="9"/>
  <c r="AB5105" i="9"/>
  <c r="R5109" i="9"/>
  <c r="Y5106" i="9"/>
  <c r="Z5106" i="9" s="1"/>
  <c r="AD5105" i="9" l="1"/>
  <c r="V5109" i="9"/>
  <c r="W5109" i="9" s="1"/>
  <c r="S5109" i="9"/>
  <c r="X5109" i="9" s="1"/>
  <c r="Y5107" i="9"/>
  <c r="Z5107" i="9" s="1"/>
  <c r="R5110" i="9"/>
  <c r="AA5106" i="9"/>
  <c r="AB5106" i="9"/>
  <c r="AD5106" i="9" l="1"/>
  <c r="V5110" i="9"/>
  <c r="W5110" i="9" s="1"/>
  <c r="S5110" i="9"/>
  <c r="AA5107" i="9"/>
  <c r="AB5107" i="9"/>
  <c r="R5111" i="9"/>
  <c r="Y5108" i="9"/>
  <c r="Z5108" i="9" s="1"/>
  <c r="X5110" i="9" l="1"/>
  <c r="AD5107" i="9"/>
  <c r="V5111" i="9"/>
  <c r="W5111" i="9" s="1"/>
  <c r="S5111" i="9"/>
  <c r="AA5108" i="9"/>
  <c r="AB5108" i="9"/>
  <c r="R5112" i="9"/>
  <c r="Y5109" i="9"/>
  <c r="Z5109" i="9" s="1"/>
  <c r="X5111" i="9" l="1"/>
  <c r="AD5108" i="9"/>
  <c r="V5112" i="9"/>
  <c r="W5112" i="9" s="1"/>
  <c r="X5112" i="9" s="1"/>
  <c r="S5112" i="9"/>
  <c r="AB5109" i="9"/>
  <c r="AA5109" i="9"/>
  <c r="R5113" i="9"/>
  <c r="Y5110" i="9"/>
  <c r="Z5110" i="9" s="1"/>
  <c r="V5113" i="9" l="1"/>
  <c r="W5113" i="9" s="1"/>
  <c r="S5113" i="9"/>
  <c r="X5113" i="9" s="1"/>
  <c r="Y5111" i="9"/>
  <c r="Z5111" i="9" s="1"/>
  <c r="R5114" i="9"/>
  <c r="AA5110" i="9"/>
  <c r="AB5110" i="9"/>
  <c r="AD5109" i="9"/>
  <c r="I29" i="5"/>
  <c r="V5114" i="9" l="1"/>
  <c r="W5114" i="9" s="1"/>
  <c r="S5114" i="9"/>
  <c r="X5114" i="9" s="1"/>
  <c r="AB5111" i="9"/>
  <c r="AA5111" i="9"/>
  <c r="AD5110" i="9"/>
  <c r="R5115" i="9"/>
  <c r="Y5112" i="9"/>
  <c r="Z5112" i="9" s="1"/>
  <c r="AD5111" i="9" l="1"/>
  <c r="V5115" i="9"/>
  <c r="W5115" i="9" s="1"/>
  <c r="S5115" i="9"/>
  <c r="AA5112" i="9"/>
  <c r="AB5112" i="9"/>
  <c r="R5116" i="9"/>
  <c r="Y5113" i="9"/>
  <c r="Z5113" i="9" s="1"/>
  <c r="X5115" i="9" l="1"/>
  <c r="V5116" i="9"/>
  <c r="W5116" i="9" s="1"/>
  <c r="S5116" i="9"/>
  <c r="Y5114" i="9"/>
  <c r="Z5114" i="9" s="1"/>
  <c r="AA5113" i="9"/>
  <c r="AB5113" i="9"/>
  <c r="R5117" i="9"/>
  <c r="AD5112" i="9"/>
  <c r="X5116" i="9" l="1"/>
  <c r="AD5113" i="9"/>
  <c r="V5117" i="9"/>
  <c r="W5117" i="9" s="1"/>
  <c r="S5117" i="9"/>
  <c r="AA5114" i="9"/>
  <c r="AB5114" i="9"/>
  <c r="R5118" i="9"/>
  <c r="Y5115" i="9"/>
  <c r="Z5115" i="9" s="1"/>
  <c r="X5117" i="9" l="1"/>
  <c r="V5118" i="9"/>
  <c r="W5118" i="9" s="1"/>
  <c r="S5118" i="9"/>
  <c r="Y5116" i="9"/>
  <c r="Z5116" i="9" s="1"/>
  <c r="AA5115" i="9"/>
  <c r="AB5115" i="9"/>
  <c r="R5119" i="9"/>
  <c r="AD5114" i="9"/>
  <c r="X5118" i="9" l="1"/>
  <c r="AD5115" i="9"/>
  <c r="V5119" i="9"/>
  <c r="W5119" i="9" s="1"/>
  <c r="S5119" i="9"/>
  <c r="X5119" i="9" s="1"/>
  <c r="AA5116" i="9"/>
  <c r="AB5116" i="9"/>
  <c r="R5120" i="9"/>
  <c r="Y5117" i="9"/>
  <c r="Z5117" i="9" s="1"/>
  <c r="V5120" i="9" l="1"/>
  <c r="W5120" i="9" s="1"/>
  <c r="S5120" i="9"/>
  <c r="X5120" i="9" s="1"/>
  <c r="AB5117" i="9"/>
  <c r="AA5117" i="9"/>
  <c r="R5121" i="9"/>
  <c r="AD5116" i="9"/>
  <c r="Y5118" i="9"/>
  <c r="Z5118" i="9" s="1"/>
  <c r="AD5117" i="9" l="1"/>
  <c r="V5121" i="9"/>
  <c r="W5121" i="9" s="1"/>
  <c r="S5121" i="9"/>
  <c r="X5121" i="9" s="1"/>
  <c r="R5122" i="9"/>
  <c r="Y5119" i="9"/>
  <c r="Z5119" i="9" s="1"/>
  <c r="AA5118" i="9"/>
  <c r="AB5118" i="9"/>
  <c r="S5122" i="9" l="1"/>
  <c r="V5122" i="9"/>
  <c r="W5122" i="9" s="1"/>
  <c r="AB5119" i="9"/>
  <c r="AA5119" i="9"/>
  <c r="Y5120" i="9"/>
  <c r="Z5120" i="9" s="1"/>
  <c r="R5123" i="9"/>
  <c r="AD5118" i="9"/>
  <c r="X5122" i="9" l="1"/>
  <c r="AD5119" i="9"/>
  <c r="V5123" i="9"/>
  <c r="W5123" i="9" s="1"/>
  <c r="S5123" i="9"/>
  <c r="X5123" i="9" s="1"/>
  <c r="AA5120" i="9"/>
  <c r="AB5120" i="9"/>
  <c r="AD5120" i="9" s="1"/>
  <c r="Y5121" i="9"/>
  <c r="Z5121" i="9" s="1"/>
  <c r="R5124" i="9"/>
  <c r="V5124" i="9" l="1"/>
  <c r="W5124" i="9" s="1"/>
  <c r="S5124" i="9"/>
  <c r="R5125" i="9"/>
  <c r="Y5122" i="9"/>
  <c r="Z5122" i="9" s="1"/>
  <c r="AA5121" i="9"/>
  <c r="AB5121" i="9"/>
  <c r="X5124" i="9" l="1"/>
  <c r="AD5121" i="9"/>
  <c r="V5125" i="9"/>
  <c r="W5125" i="9" s="1"/>
  <c r="S5125" i="9"/>
  <c r="X5125" i="9" s="1"/>
  <c r="AA5122" i="9"/>
  <c r="AB5122" i="9"/>
  <c r="Y5123" i="9"/>
  <c r="Z5123" i="9" s="1"/>
  <c r="R5126" i="9"/>
  <c r="AD5122" i="9" l="1"/>
  <c r="V5126" i="9"/>
  <c r="W5126" i="9" s="1"/>
  <c r="S5126" i="9"/>
  <c r="Y5124" i="9"/>
  <c r="Z5124" i="9" s="1"/>
  <c r="R5127" i="9"/>
  <c r="AA5123" i="9"/>
  <c r="AB5123" i="9"/>
  <c r="X5126" i="9" l="1"/>
  <c r="AD5123" i="9"/>
  <c r="V5127" i="9"/>
  <c r="W5127" i="9" s="1"/>
  <c r="S5127" i="9"/>
  <c r="AA5124" i="9"/>
  <c r="AB5124" i="9"/>
  <c r="R5128" i="9"/>
  <c r="Y5125" i="9"/>
  <c r="Z5125" i="9" s="1"/>
  <c r="X5127" i="9" l="1"/>
  <c r="AD5124" i="9"/>
  <c r="V5128" i="9"/>
  <c r="W5128" i="9" s="1"/>
  <c r="S5128" i="9"/>
  <c r="AB5125" i="9"/>
  <c r="AA5125" i="9"/>
  <c r="R5129" i="9"/>
  <c r="Y5126" i="9"/>
  <c r="Z5126" i="9" s="1"/>
  <c r="X5128" i="9" l="1"/>
  <c r="AD5125" i="9"/>
  <c r="V5129" i="9"/>
  <c r="W5129" i="9" s="1"/>
  <c r="S5129" i="9"/>
  <c r="AA5126" i="9"/>
  <c r="AB5126" i="9"/>
  <c r="R5130" i="9"/>
  <c r="Y5127" i="9"/>
  <c r="Z5127" i="9" s="1"/>
  <c r="X5129" i="9" l="1"/>
  <c r="AD5126" i="9"/>
  <c r="V5130" i="9"/>
  <c r="W5130" i="9" s="1"/>
  <c r="S5130" i="9"/>
  <c r="AB5127" i="9"/>
  <c r="AA5127" i="9"/>
  <c r="R5131" i="9"/>
  <c r="Y5128" i="9"/>
  <c r="Z5128" i="9" s="1"/>
  <c r="X5130" i="9" l="1"/>
  <c r="AD5127" i="9"/>
  <c r="V5131" i="9"/>
  <c r="W5131" i="9" s="1"/>
  <c r="S5131" i="9"/>
  <c r="R5132" i="9"/>
  <c r="AA5128" i="9"/>
  <c r="AB5128" i="9"/>
  <c r="Y5129" i="9"/>
  <c r="Z5129" i="9" s="1"/>
  <c r="X5131" i="9" l="1"/>
  <c r="AD5128" i="9"/>
  <c r="V5132" i="9"/>
  <c r="W5132" i="9" s="1"/>
  <c r="S5132" i="9"/>
  <c r="AA5129" i="9"/>
  <c r="AB5129" i="9"/>
  <c r="Y5130" i="9"/>
  <c r="Z5130" i="9" s="1"/>
  <c r="R5133" i="9"/>
  <c r="X5132" i="9" l="1"/>
  <c r="AD5129" i="9"/>
  <c r="V5133" i="9"/>
  <c r="W5133" i="9" s="1"/>
  <c r="S5133" i="9"/>
  <c r="X5133" i="9" s="1"/>
  <c r="AA5130" i="9"/>
  <c r="AB5130" i="9"/>
  <c r="Y5131" i="9"/>
  <c r="Z5131" i="9" s="1"/>
  <c r="R5134" i="9"/>
  <c r="AD5130" i="9" l="1"/>
  <c r="V5134" i="9"/>
  <c r="W5134" i="9" s="1"/>
  <c r="S5134" i="9"/>
  <c r="R5135" i="9"/>
  <c r="Y5132" i="9"/>
  <c r="Z5132" i="9" s="1"/>
  <c r="AA5131" i="9"/>
  <c r="AB5131" i="9"/>
  <c r="X5134" i="9" l="1"/>
  <c r="AD5131" i="9"/>
  <c r="V5135" i="9"/>
  <c r="W5135" i="9" s="1"/>
  <c r="S5135" i="9"/>
  <c r="X5135" i="9" s="1"/>
  <c r="AA5132" i="9"/>
  <c r="AB5132" i="9"/>
  <c r="R5136" i="9"/>
  <c r="Y5133" i="9"/>
  <c r="Z5133" i="9" s="1"/>
  <c r="AD5132" i="9" l="1"/>
  <c r="V5136" i="9"/>
  <c r="W5136" i="9" s="1"/>
  <c r="S5136" i="9"/>
  <c r="Y5134" i="9"/>
  <c r="Z5134" i="9" s="1"/>
  <c r="AA5133" i="9"/>
  <c r="AB5133" i="9"/>
  <c r="R5137" i="9"/>
  <c r="X5136" i="9" l="1"/>
  <c r="AD5133" i="9"/>
  <c r="V5137" i="9"/>
  <c r="W5137" i="9" s="1"/>
  <c r="S5137" i="9"/>
  <c r="AA5134" i="9"/>
  <c r="AB5134" i="9"/>
  <c r="R5138" i="9"/>
  <c r="Y5135" i="9"/>
  <c r="Z5135" i="9" s="1"/>
  <c r="X5137" i="9" l="1"/>
  <c r="AD5134" i="9"/>
  <c r="V5138" i="9"/>
  <c r="W5138" i="9" s="1"/>
  <c r="S5138" i="9"/>
  <c r="AB5135" i="9"/>
  <c r="AA5135" i="9"/>
  <c r="Y5136" i="9"/>
  <c r="Z5136" i="9" s="1"/>
  <c r="R5139" i="9"/>
  <c r="X5138" i="9" l="1"/>
  <c r="AD5135" i="9"/>
  <c r="V5139" i="9"/>
  <c r="W5139" i="9" s="1"/>
  <c r="S5139" i="9"/>
  <c r="X5139" i="9" s="1"/>
  <c r="AA5136" i="9"/>
  <c r="AB5136" i="9"/>
  <c r="Y5137" i="9"/>
  <c r="Z5137" i="9" s="1"/>
  <c r="R5140" i="9"/>
  <c r="AD5136" i="9" l="1"/>
  <c r="V5140" i="9"/>
  <c r="W5140" i="9" s="1"/>
  <c r="S5140" i="9"/>
  <c r="R5141" i="9"/>
  <c r="AA5137" i="9"/>
  <c r="AB5137" i="9"/>
  <c r="Y5138" i="9"/>
  <c r="Z5138" i="9" s="1"/>
  <c r="X5140" i="9" l="1"/>
  <c r="AD5137" i="9"/>
  <c r="V5141" i="9"/>
  <c r="W5141" i="9" s="1"/>
  <c r="S5141" i="9"/>
  <c r="X5141" i="9" s="1"/>
  <c r="AA5138" i="9"/>
  <c r="AB5138" i="9"/>
  <c r="R5142" i="9"/>
  <c r="Y5139" i="9"/>
  <c r="Z5139" i="9" s="1"/>
  <c r="AD5138" i="9" l="1"/>
  <c r="V5142" i="9"/>
  <c r="W5142" i="9" s="1"/>
  <c r="S5142" i="9"/>
  <c r="AA5139" i="9"/>
  <c r="AB5139" i="9"/>
  <c r="R5143" i="9"/>
  <c r="Y5140" i="9"/>
  <c r="Z5140" i="9" s="1"/>
  <c r="X5142" i="9" l="1"/>
  <c r="AD5139" i="9"/>
  <c r="V5143" i="9"/>
  <c r="W5143" i="9" s="1"/>
  <c r="X5143" i="9" s="1"/>
  <c r="S5143" i="9"/>
  <c r="R5144" i="9"/>
  <c r="AA5140" i="9"/>
  <c r="AB5140" i="9"/>
  <c r="Y5141" i="9"/>
  <c r="Z5141" i="9" s="1"/>
  <c r="AD5140" i="9" l="1"/>
  <c r="V5144" i="9"/>
  <c r="W5144" i="9" s="1"/>
  <c r="S5144" i="9"/>
  <c r="AB5141" i="9"/>
  <c r="AA5141" i="9"/>
  <c r="Y5142" i="9"/>
  <c r="Z5142" i="9" s="1"/>
  <c r="R5145" i="9"/>
  <c r="X5144" i="9" l="1"/>
  <c r="AD5141" i="9"/>
  <c r="V5145" i="9"/>
  <c r="W5145" i="9" s="1"/>
  <c r="S5145" i="9"/>
  <c r="R5146" i="9"/>
  <c r="Y5143" i="9"/>
  <c r="Z5143" i="9" s="1"/>
  <c r="AA5142" i="9"/>
  <c r="AB5142" i="9"/>
  <c r="X5145" i="9" l="1"/>
  <c r="AD5142" i="9"/>
  <c r="V5146" i="9"/>
  <c r="W5146" i="9" s="1"/>
  <c r="X5146" i="9" s="1"/>
  <c r="S5146" i="9"/>
  <c r="AB5143" i="9"/>
  <c r="AA5143" i="9"/>
  <c r="R5147" i="9"/>
  <c r="Y5144" i="9"/>
  <c r="Z5144" i="9" s="1"/>
  <c r="AD5143" i="9" l="1"/>
  <c r="V5147" i="9"/>
  <c r="W5147" i="9" s="1"/>
  <c r="S5147" i="9"/>
  <c r="X5147" i="9" s="1"/>
  <c r="AA5144" i="9"/>
  <c r="AB5144" i="9"/>
  <c r="Y5145" i="9"/>
  <c r="Z5145" i="9" s="1"/>
  <c r="R5148" i="9"/>
  <c r="AD5144" i="9" l="1"/>
  <c r="V5148" i="9"/>
  <c r="W5148" i="9" s="1"/>
  <c r="S5148" i="9"/>
  <c r="AA5145" i="9"/>
  <c r="AB5145" i="9"/>
  <c r="R5149" i="9"/>
  <c r="Y5146" i="9"/>
  <c r="Z5146" i="9" s="1"/>
  <c r="X5148" i="9" l="1"/>
  <c r="AD5145" i="9"/>
  <c r="V5149" i="9"/>
  <c r="W5149" i="9" s="1"/>
  <c r="S5149" i="9"/>
  <c r="X5149" i="9" s="1"/>
  <c r="AA5146" i="9"/>
  <c r="AB5146" i="9"/>
  <c r="Y5147" i="9"/>
  <c r="Z5147" i="9" s="1"/>
  <c r="R5150" i="9"/>
  <c r="AD5146" i="9" l="1"/>
  <c r="V5150" i="9"/>
  <c r="W5150" i="9" s="1"/>
  <c r="S5150" i="9"/>
  <c r="AA5147" i="9"/>
  <c r="AB5147" i="9"/>
  <c r="R5151" i="9"/>
  <c r="Y5148" i="9"/>
  <c r="Z5148" i="9" s="1"/>
  <c r="X5150" i="9" l="1"/>
  <c r="AD5147" i="9"/>
  <c r="V5151" i="9"/>
  <c r="W5151" i="9" s="1"/>
  <c r="S5151" i="9"/>
  <c r="X5151" i="9" s="1"/>
  <c r="Y5149" i="9"/>
  <c r="Z5149" i="9" s="1"/>
  <c r="AA5148" i="9"/>
  <c r="AB5148" i="9"/>
  <c r="R5152" i="9"/>
  <c r="AD5148" i="9" l="1"/>
  <c r="V5152" i="9"/>
  <c r="W5152" i="9" s="1"/>
  <c r="S5152" i="9"/>
  <c r="R5153" i="9"/>
  <c r="Y5150" i="9"/>
  <c r="Z5150" i="9" s="1"/>
  <c r="AB5149" i="9"/>
  <c r="AA5149" i="9"/>
  <c r="X5152" i="9" l="1"/>
  <c r="AD5149" i="9"/>
  <c r="V5153" i="9"/>
  <c r="W5153" i="9" s="1"/>
  <c r="S5153" i="9"/>
  <c r="R5154" i="9"/>
  <c r="AA5150" i="9"/>
  <c r="AB5150" i="9"/>
  <c r="Y5151" i="9"/>
  <c r="Z5151" i="9" s="1"/>
  <c r="X5153" i="9" l="1"/>
  <c r="AD5150" i="9"/>
  <c r="S5154" i="9"/>
  <c r="V5154" i="9"/>
  <c r="W5154" i="9" s="1"/>
  <c r="X5154" i="9" s="1"/>
  <c r="AB5151" i="9"/>
  <c r="AA5151" i="9"/>
  <c r="R5155" i="9"/>
  <c r="Y5152" i="9"/>
  <c r="Z5152" i="9" s="1"/>
  <c r="AD5151" i="9" l="1"/>
  <c r="V5155" i="9"/>
  <c r="W5155" i="9" s="1"/>
  <c r="S5155" i="9"/>
  <c r="X5155" i="9" s="1"/>
  <c r="AA5152" i="9"/>
  <c r="AB5152" i="9"/>
  <c r="R5156" i="9"/>
  <c r="Y5153" i="9"/>
  <c r="Z5153" i="9" s="1"/>
  <c r="AD5152" i="9" l="1"/>
  <c r="V5156" i="9"/>
  <c r="W5156" i="9" s="1"/>
  <c r="S5156" i="9"/>
  <c r="Y5154" i="9"/>
  <c r="Z5154" i="9" s="1"/>
  <c r="R5157" i="9"/>
  <c r="AA5153" i="9"/>
  <c r="AB5153" i="9"/>
  <c r="X5156" i="9" l="1"/>
  <c r="AD5153" i="9"/>
  <c r="V5157" i="9"/>
  <c r="W5157" i="9" s="1"/>
  <c r="S5157" i="9"/>
  <c r="AA5154" i="9"/>
  <c r="AB5154" i="9"/>
  <c r="R5158" i="9"/>
  <c r="Y5155" i="9"/>
  <c r="Z5155" i="9" s="1"/>
  <c r="X5157" i="9" l="1"/>
  <c r="AD5154" i="9"/>
  <c r="V5158" i="9"/>
  <c r="W5158" i="9" s="1"/>
  <c r="S5158" i="9"/>
  <c r="AA5155" i="9"/>
  <c r="AB5155" i="9"/>
  <c r="R5159" i="9"/>
  <c r="Y5156" i="9"/>
  <c r="Z5156" i="9" s="1"/>
  <c r="X5158" i="9" l="1"/>
  <c r="AD5155" i="9"/>
  <c r="V5159" i="9"/>
  <c r="W5159" i="9" s="1"/>
  <c r="S5159" i="9"/>
  <c r="X5159" i="9" s="1"/>
  <c r="AA5156" i="9"/>
  <c r="AB5156" i="9"/>
  <c r="R5160" i="9"/>
  <c r="Y5157" i="9"/>
  <c r="Z5157" i="9" s="1"/>
  <c r="AD5156" i="9" l="1"/>
  <c r="V5160" i="9"/>
  <c r="W5160" i="9" s="1"/>
  <c r="S5160" i="9"/>
  <c r="AA5157" i="9"/>
  <c r="AB5157" i="9"/>
  <c r="Y5158" i="9"/>
  <c r="Z5158" i="9" s="1"/>
  <c r="R5161" i="9"/>
  <c r="X5160" i="9" l="1"/>
  <c r="AD5157" i="9"/>
  <c r="V5161" i="9"/>
  <c r="W5161" i="9" s="1"/>
  <c r="X5161" i="9" s="1"/>
  <c r="S5161" i="9"/>
  <c r="AA5158" i="9"/>
  <c r="AB5158" i="9"/>
  <c r="R5162" i="9"/>
  <c r="Y5159" i="9"/>
  <c r="Z5159" i="9" s="1"/>
  <c r="AD5158" i="9" l="1"/>
  <c r="V5162" i="9"/>
  <c r="W5162" i="9" s="1"/>
  <c r="S5162" i="9"/>
  <c r="AB5159" i="9"/>
  <c r="AA5159" i="9"/>
  <c r="Y5160" i="9"/>
  <c r="Z5160" i="9" s="1"/>
  <c r="R5163" i="9"/>
  <c r="X5162" i="9" l="1"/>
  <c r="AD5159" i="9"/>
  <c r="V5163" i="9"/>
  <c r="W5163" i="9" s="1"/>
  <c r="S5163" i="9"/>
  <c r="X5163" i="9" s="1"/>
  <c r="R5164" i="9"/>
  <c r="Y5161" i="9"/>
  <c r="Z5161" i="9" s="1"/>
  <c r="AA5160" i="9"/>
  <c r="AB5160" i="9"/>
  <c r="AD5160" i="9" l="1"/>
  <c r="V5164" i="9"/>
  <c r="W5164" i="9" s="1"/>
  <c r="S5164" i="9"/>
  <c r="AA5161" i="9"/>
  <c r="AB5161" i="9"/>
  <c r="R5165" i="9"/>
  <c r="Y5162" i="9"/>
  <c r="Z5162" i="9" s="1"/>
  <c r="X5164" i="9" l="1"/>
  <c r="AD5161" i="9"/>
  <c r="V5165" i="9"/>
  <c r="W5165" i="9" s="1"/>
  <c r="S5165" i="9"/>
  <c r="X5165" i="9" s="1"/>
  <c r="AA5162" i="9"/>
  <c r="AB5162" i="9"/>
  <c r="Y5163" i="9"/>
  <c r="Z5163" i="9" s="1"/>
  <c r="R5166" i="9"/>
  <c r="AD5162" i="9" l="1"/>
  <c r="V5166" i="9"/>
  <c r="W5166" i="9" s="1"/>
  <c r="S5166" i="9"/>
  <c r="AA5163" i="9"/>
  <c r="AB5163" i="9"/>
  <c r="Y5164" i="9"/>
  <c r="Z5164" i="9" s="1"/>
  <c r="R5167" i="9"/>
  <c r="X5166" i="9" l="1"/>
  <c r="AD5163" i="9"/>
  <c r="V5167" i="9"/>
  <c r="W5167" i="9" s="1"/>
  <c r="S5167" i="9"/>
  <c r="Y5165" i="9"/>
  <c r="Z5165" i="9" s="1"/>
  <c r="R5168" i="9"/>
  <c r="AA5164" i="9"/>
  <c r="AB5164" i="9"/>
  <c r="X5167" i="9" l="1"/>
  <c r="AD5164" i="9"/>
  <c r="V5168" i="9"/>
  <c r="W5168" i="9" s="1"/>
  <c r="S5168" i="9"/>
  <c r="R5169" i="9"/>
  <c r="AB5165" i="9"/>
  <c r="AA5165" i="9"/>
  <c r="Y5166" i="9"/>
  <c r="Z5166" i="9" s="1"/>
  <c r="X5168" i="9" l="1"/>
  <c r="AD5165" i="9"/>
  <c r="V5169" i="9"/>
  <c r="W5169" i="9" s="1"/>
  <c r="S5169" i="9"/>
  <c r="X5169" i="9" s="1"/>
  <c r="AA5166" i="9"/>
  <c r="AB5166" i="9"/>
  <c r="R5170" i="9"/>
  <c r="Y5167" i="9"/>
  <c r="Z5167" i="9" s="1"/>
  <c r="AD5166" i="9" l="1"/>
  <c r="V5170" i="9"/>
  <c r="W5170" i="9" s="1"/>
  <c r="S5170" i="9"/>
  <c r="AB5167" i="9"/>
  <c r="AA5167" i="9"/>
  <c r="R5171" i="9"/>
  <c r="Y5168" i="9"/>
  <c r="Z5168" i="9" s="1"/>
  <c r="X5170" i="9" l="1"/>
  <c r="AD5167" i="9"/>
  <c r="V5171" i="9"/>
  <c r="W5171" i="9" s="1"/>
  <c r="S5171" i="9"/>
  <c r="AA5168" i="9"/>
  <c r="AB5168" i="9"/>
  <c r="Y5169" i="9"/>
  <c r="Z5169" i="9" s="1"/>
  <c r="R5172" i="9"/>
  <c r="X5171" i="9" l="1"/>
  <c r="AD5168" i="9"/>
  <c r="V5172" i="9"/>
  <c r="W5172" i="9" s="1"/>
  <c r="X5172" i="9" s="1"/>
  <c r="S5172" i="9"/>
  <c r="R5173" i="9"/>
  <c r="AA5169" i="9"/>
  <c r="AB5169" i="9"/>
  <c r="Y5170" i="9"/>
  <c r="Z5170" i="9" s="1"/>
  <c r="AD5169" i="9" l="1"/>
  <c r="V5173" i="9"/>
  <c r="W5173" i="9" s="1"/>
  <c r="S5173" i="9"/>
  <c r="X5173" i="9" s="1"/>
  <c r="R5174" i="9"/>
  <c r="AA5170" i="9"/>
  <c r="AB5170" i="9"/>
  <c r="Y5171" i="9"/>
  <c r="Z5171" i="9" s="1"/>
  <c r="AD5170" i="9" l="1"/>
  <c r="V5174" i="9"/>
  <c r="W5174" i="9" s="1"/>
  <c r="S5174" i="9"/>
  <c r="AA5171" i="9"/>
  <c r="AB5171" i="9"/>
  <c r="Y5172" i="9"/>
  <c r="Z5172" i="9" s="1"/>
  <c r="R5175" i="9"/>
  <c r="X5174" i="9" l="1"/>
  <c r="AD5171" i="9"/>
  <c r="V5175" i="9"/>
  <c r="W5175" i="9" s="1"/>
  <c r="S5175" i="9"/>
  <c r="X5175" i="9" s="1"/>
  <c r="R5176" i="9"/>
  <c r="AA5172" i="9"/>
  <c r="AB5172" i="9"/>
  <c r="Y5173" i="9"/>
  <c r="Z5173" i="9" s="1"/>
  <c r="AD5172" i="9" l="1"/>
  <c r="V5176" i="9"/>
  <c r="W5176" i="9" s="1"/>
  <c r="S5176" i="9"/>
  <c r="AB5173" i="9"/>
  <c r="AA5173" i="9"/>
  <c r="R5177" i="9"/>
  <c r="Y5174" i="9"/>
  <c r="Z5174" i="9" s="1"/>
  <c r="X5176" i="9" l="1"/>
  <c r="AD5173" i="9"/>
  <c r="V5177" i="9"/>
  <c r="W5177" i="9" s="1"/>
  <c r="S5177" i="9"/>
  <c r="X5177" i="9" s="1"/>
  <c r="AA5174" i="9"/>
  <c r="AB5174" i="9"/>
  <c r="Y5175" i="9"/>
  <c r="Z5175" i="9" s="1"/>
  <c r="R5178" i="9"/>
  <c r="AD5174" i="9" l="1"/>
  <c r="V5178" i="9"/>
  <c r="W5178" i="9" s="1"/>
  <c r="S5178" i="9"/>
  <c r="AB5175" i="9"/>
  <c r="AA5175" i="9"/>
  <c r="R5179" i="9"/>
  <c r="Y5176" i="9"/>
  <c r="Z5176" i="9" s="1"/>
  <c r="X5178" i="9" l="1"/>
  <c r="AD5175" i="9"/>
  <c r="V5179" i="9"/>
  <c r="W5179" i="9" s="1"/>
  <c r="S5179" i="9"/>
  <c r="X5179" i="9" s="1"/>
  <c r="AA5176" i="9"/>
  <c r="AB5176" i="9"/>
  <c r="R5180" i="9"/>
  <c r="Y5177" i="9"/>
  <c r="Z5177" i="9" s="1"/>
  <c r="AD5176" i="9" l="1"/>
  <c r="V5180" i="9"/>
  <c r="W5180" i="9" s="1"/>
  <c r="S5180" i="9"/>
  <c r="AA5177" i="9"/>
  <c r="AB5177" i="9"/>
  <c r="R5181" i="9"/>
  <c r="Y5178" i="9"/>
  <c r="Z5178" i="9" s="1"/>
  <c r="X5180" i="9" l="1"/>
  <c r="AD5177" i="9"/>
  <c r="V5181" i="9"/>
  <c r="W5181" i="9" s="1"/>
  <c r="S5181" i="9"/>
  <c r="X5181" i="9" s="1"/>
  <c r="AA5178" i="9"/>
  <c r="AB5178" i="9"/>
  <c r="R5182" i="9"/>
  <c r="Y5179" i="9"/>
  <c r="Z5179" i="9" s="1"/>
  <c r="AD5178" i="9" l="1"/>
  <c r="V5182" i="9"/>
  <c r="W5182" i="9" s="1"/>
  <c r="S5182" i="9"/>
  <c r="Y5180" i="9"/>
  <c r="Z5180" i="9" s="1"/>
  <c r="AA5179" i="9"/>
  <c r="AB5179" i="9"/>
  <c r="R5183" i="9"/>
  <c r="X5182" i="9" l="1"/>
  <c r="AD5179" i="9"/>
  <c r="V5183" i="9"/>
  <c r="W5183" i="9" s="1"/>
  <c r="S5183" i="9"/>
  <c r="Y5181" i="9"/>
  <c r="Z5181" i="9" s="1"/>
  <c r="R5184" i="9"/>
  <c r="AA5180" i="9"/>
  <c r="AB5180" i="9"/>
  <c r="X5183" i="9" l="1"/>
  <c r="AD5180" i="9"/>
  <c r="V5184" i="9"/>
  <c r="W5184" i="9" s="1"/>
  <c r="S5184" i="9"/>
  <c r="R5185" i="9"/>
  <c r="Y5182" i="9"/>
  <c r="Z5182" i="9" s="1"/>
  <c r="AB5181" i="9"/>
  <c r="AA5181" i="9"/>
  <c r="X5184" i="9" l="1"/>
  <c r="AD5181" i="9"/>
  <c r="V5185" i="9"/>
  <c r="W5185" i="9" s="1"/>
  <c r="S5185" i="9"/>
  <c r="AA5182" i="9"/>
  <c r="AB5182" i="9"/>
  <c r="R5186" i="9"/>
  <c r="Y5183" i="9"/>
  <c r="Z5183" i="9" s="1"/>
  <c r="X5185" i="9" l="1"/>
  <c r="AD5182" i="9"/>
  <c r="V5186" i="9"/>
  <c r="W5186" i="9" s="1"/>
  <c r="S5186" i="9"/>
  <c r="R5187" i="9"/>
  <c r="Y5184" i="9"/>
  <c r="Z5184" i="9" s="1"/>
  <c r="AB5183" i="9"/>
  <c r="AA5183" i="9"/>
  <c r="X5186" i="9" l="1"/>
  <c r="AD5183" i="9"/>
  <c r="V5187" i="9"/>
  <c r="W5187" i="9" s="1"/>
  <c r="S5187" i="9"/>
  <c r="AA5184" i="9"/>
  <c r="AB5184" i="9"/>
  <c r="R5188" i="9"/>
  <c r="Y5185" i="9"/>
  <c r="Z5185" i="9" s="1"/>
  <c r="X5187" i="9" l="1"/>
  <c r="AD5184" i="9"/>
  <c r="V5188" i="9"/>
  <c r="W5188" i="9" s="1"/>
  <c r="X5188" i="9" s="1"/>
  <c r="S5188" i="9"/>
  <c r="AA5185" i="9"/>
  <c r="AB5185" i="9"/>
  <c r="Y5186" i="9"/>
  <c r="Z5186" i="9" s="1"/>
  <c r="R5189" i="9"/>
  <c r="AD5185" i="9" l="1"/>
  <c r="V5189" i="9"/>
  <c r="W5189" i="9" s="1"/>
  <c r="S5189" i="9"/>
  <c r="AA5186" i="9"/>
  <c r="AB5186" i="9"/>
  <c r="R5190" i="9"/>
  <c r="Y5187" i="9"/>
  <c r="Z5187" i="9" s="1"/>
  <c r="X5189" i="9" l="1"/>
  <c r="AD5186" i="9"/>
  <c r="V5190" i="9"/>
  <c r="W5190" i="9" s="1"/>
  <c r="S5190" i="9"/>
  <c r="R5191" i="9"/>
  <c r="Y5188" i="9"/>
  <c r="Z5188" i="9" s="1"/>
  <c r="AA5187" i="9"/>
  <c r="AB5187" i="9"/>
  <c r="X5190" i="9" l="1"/>
  <c r="AD5187" i="9"/>
  <c r="V5191" i="9"/>
  <c r="W5191" i="9" s="1"/>
  <c r="S5191" i="9"/>
  <c r="AA5188" i="9"/>
  <c r="AB5188" i="9"/>
  <c r="R5192" i="9"/>
  <c r="Y5189" i="9"/>
  <c r="Z5189" i="9" s="1"/>
  <c r="X5191" i="9" l="1"/>
  <c r="AD5188" i="9"/>
  <c r="V5192" i="9"/>
  <c r="W5192" i="9" s="1"/>
  <c r="S5192" i="9"/>
  <c r="AB5189" i="9"/>
  <c r="AA5189" i="9"/>
  <c r="R5193" i="9"/>
  <c r="Y5190" i="9"/>
  <c r="Z5190" i="9" s="1"/>
  <c r="X5192" i="9" l="1"/>
  <c r="AD5189" i="9"/>
  <c r="V5193" i="9"/>
  <c r="W5193" i="9" s="1"/>
  <c r="S5193" i="9"/>
  <c r="AA5190" i="9"/>
  <c r="AB5190" i="9"/>
  <c r="R5194" i="9"/>
  <c r="Y5191" i="9"/>
  <c r="Z5191" i="9" s="1"/>
  <c r="X5193" i="9" l="1"/>
  <c r="AD5190" i="9"/>
  <c r="V5194" i="9"/>
  <c r="W5194" i="9" s="1"/>
  <c r="S5194" i="9"/>
  <c r="AB5191" i="9"/>
  <c r="AA5191" i="9"/>
  <c r="R5195" i="9"/>
  <c r="Y5192" i="9"/>
  <c r="Z5192" i="9" s="1"/>
  <c r="X5194" i="9" l="1"/>
  <c r="AD5191" i="9"/>
  <c r="V5195" i="9"/>
  <c r="W5195" i="9" s="1"/>
  <c r="S5195" i="9"/>
  <c r="AA5192" i="9"/>
  <c r="AB5192" i="9"/>
  <c r="Y5193" i="9"/>
  <c r="Z5193" i="9" s="1"/>
  <c r="R5196" i="9"/>
  <c r="X5195" i="9" l="1"/>
  <c r="AD5192" i="9"/>
  <c r="V5196" i="9"/>
  <c r="W5196" i="9" s="1"/>
  <c r="S5196" i="9"/>
  <c r="AA5193" i="9"/>
  <c r="AB5193" i="9"/>
  <c r="R5197" i="9"/>
  <c r="Y5194" i="9"/>
  <c r="Z5194" i="9" s="1"/>
  <c r="X5196" i="9" l="1"/>
  <c r="AD5193" i="9"/>
  <c r="V5197" i="9"/>
  <c r="W5197" i="9" s="1"/>
  <c r="S5197" i="9"/>
  <c r="AA5194" i="9"/>
  <c r="AB5194" i="9"/>
  <c r="R5198" i="9"/>
  <c r="Y5195" i="9"/>
  <c r="Z5195" i="9" s="1"/>
  <c r="X5197" i="9" l="1"/>
  <c r="AD5194" i="9"/>
  <c r="V5198" i="9"/>
  <c r="W5198" i="9" s="1"/>
  <c r="S5198" i="9"/>
  <c r="AA5195" i="9"/>
  <c r="AB5195" i="9"/>
  <c r="R5199" i="9"/>
  <c r="Y5196" i="9"/>
  <c r="Z5196" i="9" s="1"/>
  <c r="X5198" i="9" l="1"/>
  <c r="AD5195" i="9"/>
  <c r="V5199" i="9"/>
  <c r="W5199" i="9" s="1"/>
  <c r="S5199" i="9"/>
  <c r="X5199" i="9" s="1"/>
  <c r="AA5196" i="9"/>
  <c r="AB5196" i="9"/>
  <c r="R5200" i="9"/>
  <c r="Y5197" i="9"/>
  <c r="Z5197" i="9" s="1"/>
  <c r="AD5196" i="9" l="1"/>
  <c r="V5200" i="9"/>
  <c r="W5200" i="9" s="1"/>
  <c r="S5200" i="9"/>
  <c r="AA5197" i="9"/>
  <c r="AB5197" i="9"/>
  <c r="R5201" i="9"/>
  <c r="Y5198" i="9"/>
  <c r="Z5198" i="9" s="1"/>
  <c r="X5200" i="9" l="1"/>
  <c r="AD5197" i="9"/>
  <c r="V5201" i="9"/>
  <c r="W5201" i="9" s="1"/>
  <c r="S5201" i="9"/>
  <c r="R5202" i="9"/>
  <c r="AA5198" i="9"/>
  <c r="AB5198" i="9"/>
  <c r="Y5199" i="9"/>
  <c r="Z5199" i="9" s="1"/>
  <c r="X5201" i="9" l="1"/>
  <c r="AD5198" i="9"/>
  <c r="V5202" i="9"/>
  <c r="W5202" i="9" s="1"/>
  <c r="S5202" i="9"/>
  <c r="AB5199" i="9"/>
  <c r="AA5199" i="9"/>
  <c r="R5203" i="9"/>
  <c r="Y5200" i="9"/>
  <c r="Z5200" i="9" s="1"/>
  <c r="X5202" i="9" l="1"/>
  <c r="AD5199" i="9"/>
  <c r="V5203" i="9"/>
  <c r="W5203" i="9" s="1"/>
  <c r="S5203" i="9"/>
  <c r="X5203" i="9" s="1"/>
  <c r="AA5200" i="9"/>
  <c r="AB5200" i="9"/>
  <c r="R5204" i="9"/>
  <c r="Y5201" i="9"/>
  <c r="Z5201" i="9" s="1"/>
  <c r="AD5200" i="9" l="1"/>
  <c r="V5204" i="9"/>
  <c r="W5204" i="9" s="1"/>
  <c r="S5204" i="9"/>
  <c r="Y5202" i="9"/>
  <c r="Z5202" i="9" s="1"/>
  <c r="R5205" i="9"/>
  <c r="AA5201" i="9"/>
  <c r="AB5201" i="9"/>
  <c r="X5204" i="9" l="1"/>
  <c r="AD5201" i="9"/>
  <c r="V5205" i="9"/>
  <c r="W5205" i="9" s="1"/>
  <c r="S5205" i="9"/>
  <c r="X5205" i="9" s="1"/>
  <c r="AA5202" i="9"/>
  <c r="AB5202" i="9"/>
  <c r="Y5203" i="9"/>
  <c r="Z5203" i="9" s="1"/>
  <c r="R5206" i="9"/>
  <c r="AD5202" i="9" l="1"/>
  <c r="V5206" i="9"/>
  <c r="W5206" i="9" s="1"/>
  <c r="S5206" i="9"/>
  <c r="AA5203" i="9"/>
  <c r="AB5203" i="9"/>
  <c r="R5207" i="9"/>
  <c r="Y5204" i="9"/>
  <c r="Z5204" i="9" s="1"/>
  <c r="X5206" i="9" l="1"/>
  <c r="AD5203" i="9"/>
  <c r="V5207" i="9"/>
  <c r="W5207" i="9" s="1"/>
  <c r="S5207" i="9"/>
  <c r="X5207" i="9" s="1"/>
  <c r="R5208" i="9"/>
  <c r="AA5204" i="9"/>
  <c r="AB5204" i="9"/>
  <c r="Y5205" i="9"/>
  <c r="Z5205" i="9" s="1"/>
  <c r="AD5204" i="9" l="1"/>
  <c r="V5208" i="9"/>
  <c r="W5208" i="9" s="1"/>
  <c r="S5208" i="9"/>
  <c r="R5209" i="9"/>
  <c r="AB5205" i="9"/>
  <c r="AA5205" i="9"/>
  <c r="Y5206" i="9"/>
  <c r="Z5206" i="9" s="1"/>
  <c r="X5208" i="9" l="1"/>
  <c r="AD5205" i="9"/>
  <c r="V5209" i="9"/>
  <c r="W5209" i="9" s="1"/>
  <c r="S5209" i="9"/>
  <c r="AA5206" i="9"/>
  <c r="AB5206" i="9"/>
  <c r="R5210" i="9"/>
  <c r="Y5207" i="9"/>
  <c r="Z5207" i="9" s="1"/>
  <c r="X5209" i="9" l="1"/>
  <c r="AD5206" i="9"/>
  <c r="V5210" i="9"/>
  <c r="W5210" i="9" s="1"/>
  <c r="S5210" i="9"/>
  <c r="AB5207" i="9"/>
  <c r="AA5207" i="9"/>
  <c r="R5211" i="9"/>
  <c r="Y5208" i="9"/>
  <c r="Z5208" i="9" s="1"/>
  <c r="X5210" i="9" l="1"/>
  <c r="AD5207" i="9"/>
  <c r="V5211" i="9"/>
  <c r="W5211" i="9" s="1"/>
  <c r="S5211" i="9"/>
  <c r="AA5208" i="9"/>
  <c r="AB5208" i="9"/>
  <c r="R5212" i="9"/>
  <c r="Y5209" i="9"/>
  <c r="Z5209" i="9" s="1"/>
  <c r="X5211" i="9" l="1"/>
  <c r="AD5208" i="9"/>
  <c r="V5212" i="9"/>
  <c r="W5212" i="9" s="1"/>
  <c r="S5212" i="9"/>
  <c r="AA5209" i="9"/>
  <c r="AB5209" i="9"/>
  <c r="R5213" i="9"/>
  <c r="Y5210" i="9"/>
  <c r="Z5210" i="9" s="1"/>
  <c r="X5212" i="9" l="1"/>
  <c r="AD5209" i="9"/>
  <c r="V5213" i="9"/>
  <c r="W5213" i="9" s="1"/>
  <c r="S5213" i="9"/>
  <c r="X5213" i="9" s="1"/>
  <c r="AA5210" i="9"/>
  <c r="AB5210" i="9"/>
  <c r="R5214" i="9"/>
  <c r="Y5211" i="9"/>
  <c r="Z5211" i="9" s="1"/>
  <c r="AD5210" i="9" l="1"/>
  <c r="V5214" i="9"/>
  <c r="W5214" i="9" s="1"/>
  <c r="S5214" i="9"/>
  <c r="AA5211" i="9"/>
  <c r="AB5211" i="9"/>
  <c r="Y5212" i="9"/>
  <c r="Z5212" i="9" s="1"/>
  <c r="R5215" i="9"/>
  <c r="X5214" i="9" l="1"/>
  <c r="AD5211" i="9"/>
  <c r="V5215" i="9"/>
  <c r="W5215" i="9" s="1"/>
  <c r="S5215" i="9"/>
  <c r="X5215" i="9" s="1"/>
  <c r="AA5212" i="9"/>
  <c r="AB5212" i="9"/>
  <c r="R5216" i="9"/>
  <c r="Y5213" i="9"/>
  <c r="Z5213" i="9" s="1"/>
  <c r="AD5212" i="9" l="1"/>
  <c r="V5216" i="9"/>
  <c r="W5216" i="9" s="1"/>
  <c r="S5216" i="9"/>
  <c r="Y5214" i="9"/>
  <c r="Z5214" i="9" s="1"/>
  <c r="AB5213" i="9"/>
  <c r="AA5213" i="9"/>
  <c r="R5217" i="9"/>
  <c r="X5216" i="9" l="1"/>
  <c r="AD5213" i="9"/>
  <c r="V5217" i="9"/>
  <c r="W5217" i="9" s="1"/>
  <c r="S5217" i="9"/>
  <c r="X5217" i="9" s="1"/>
  <c r="AA5214" i="9"/>
  <c r="AB5214" i="9"/>
  <c r="Y5215" i="9"/>
  <c r="Z5215" i="9" s="1"/>
  <c r="R5218" i="9"/>
  <c r="AD5214" i="9" l="1"/>
  <c r="V5218" i="9"/>
  <c r="W5218" i="9" s="1"/>
  <c r="S5218" i="9"/>
  <c r="AB5215" i="9"/>
  <c r="AA5215" i="9"/>
  <c r="R5219" i="9"/>
  <c r="Y5216" i="9"/>
  <c r="Z5216" i="9" s="1"/>
  <c r="X5218" i="9" l="1"/>
  <c r="AD5215" i="9"/>
  <c r="V5219" i="9"/>
  <c r="W5219" i="9" s="1"/>
  <c r="S5219" i="9"/>
  <c r="AA5216" i="9"/>
  <c r="AB5216" i="9"/>
  <c r="Y5217" i="9"/>
  <c r="Z5217" i="9" s="1"/>
  <c r="R5220" i="9"/>
  <c r="X5219" i="9" l="1"/>
  <c r="AD5216" i="9"/>
  <c r="V5220" i="9"/>
  <c r="W5220" i="9" s="1"/>
  <c r="S5220" i="9"/>
  <c r="R5221" i="9"/>
  <c r="AA5217" i="9"/>
  <c r="AB5217" i="9"/>
  <c r="Y5218" i="9"/>
  <c r="Z5218" i="9" s="1"/>
  <c r="X5220" i="9" l="1"/>
  <c r="AD5217" i="9"/>
  <c r="V5221" i="9"/>
  <c r="W5221" i="9" s="1"/>
  <c r="S5221" i="9"/>
  <c r="X5221" i="9" s="1"/>
  <c r="R5222" i="9"/>
  <c r="AA5218" i="9"/>
  <c r="AB5218" i="9"/>
  <c r="Y5219" i="9"/>
  <c r="Z5219" i="9" s="1"/>
  <c r="AD5218" i="9" l="1"/>
  <c r="V5222" i="9"/>
  <c r="W5222" i="9" s="1"/>
  <c r="S5222" i="9"/>
  <c r="Y5220" i="9"/>
  <c r="Z5220" i="9" s="1"/>
  <c r="AA5219" i="9"/>
  <c r="AB5219" i="9"/>
  <c r="R5223" i="9"/>
  <c r="X5222" i="9" l="1"/>
  <c r="AD5219" i="9"/>
  <c r="V5223" i="9"/>
  <c r="W5223" i="9" s="1"/>
  <c r="S5223" i="9"/>
  <c r="X5223" i="9" s="1"/>
  <c r="R5224" i="9"/>
  <c r="Y5221" i="9"/>
  <c r="Z5221" i="9" s="1"/>
  <c r="AA5220" i="9"/>
  <c r="AB5220" i="9"/>
  <c r="AD5220" i="9" l="1"/>
  <c r="V5224" i="9"/>
  <c r="W5224" i="9" s="1"/>
  <c r="S5224" i="9"/>
  <c r="AA5221" i="9"/>
  <c r="AB5221" i="9"/>
  <c r="Y5222" i="9"/>
  <c r="Z5222" i="9" s="1"/>
  <c r="R5225" i="9"/>
  <c r="X5224" i="9" l="1"/>
  <c r="AD5221" i="9"/>
  <c r="V5225" i="9"/>
  <c r="W5225" i="9" s="1"/>
  <c r="S5225" i="9"/>
  <c r="AA5222" i="9"/>
  <c r="AB5222" i="9"/>
  <c r="R5226" i="9"/>
  <c r="Y5223" i="9"/>
  <c r="Z5223" i="9" s="1"/>
  <c r="X5225" i="9" l="1"/>
  <c r="AD5222" i="9"/>
  <c r="V5226" i="9"/>
  <c r="W5226" i="9" s="1"/>
  <c r="X5226" i="9" s="1"/>
  <c r="S5226" i="9"/>
  <c r="AB5223" i="9"/>
  <c r="AA5223" i="9"/>
  <c r="R5227" i="9"/>
  <c r="Y5224" i="9"/>
  <c r="Z5224" i="9" s="1"/>
  <c r="AD5223" i="9" l="1"/>
  <c r="V5227" i="9"/>
  <c r="W5227" i="9" s="1"/>
  <c r="S5227" i="9"/>
  <c r="AA5224" i="9"/>
  <c r="AB5224" i="9"/>
  <c r="Y5225" i="9"/>
  <c r="Z5225" i="9" s="1"/>
  <c r="R5228" i="9"/>
  <c r="X5227" i="9" l="1"/>
  <c r="AD5224" i="9"/>
  <c r="V5228" i="9"/>
  <c r="W5228" i="9" s="1"/>
  <c r="S5228" i="9"/>
  <c r="Y5226" i="9"/>
  <c r="Z5226" i="9" s="1"/>
  <c r="R5229" i="9"/>
  <c r="AA5225" i="9"/>
  <c r="AB5225" i="9"/>
  <c r="X5228" i="9" l="1"/>
  <c r="AD5225" i="9"/>
  <c r="V5229" i="9"/>
  <c r="W5229" i="9" s="1"/>
  <c r="S5229" i="9"/>
  <c r="X5229" i="9" s="1"/>
  <c r="AA5226" i="9"/>
  <c r="AB5226" i="9"/>
  <c r="R5230" i="9"/>
  <c r="Y5227" i="9"/>
  <c r="Z5227" i="9" s="1"/>
  <c r="AD5226" i="9" l="1"/>
  <c r="V5230" i="9"/>
  <c r="W5230" i="9" s="1"/>
  <c r="S5230" i="9"/>
  <c r="Y5228" i="9"/>
  <c r="Z5228" i="9" s="1"/>
  <c r="R5231" i="9"/>
  <c r="AA5227" i="9"/>
  <c r="AB5227" i="9"/>
  <c r="X5230" i="9" l="1"/>
  <c r="AD5227" i="9"/>
  <c r="V5231" i="9"/>
  <c r="W5231" i="9" s="1"/>
  <c r="S5231" i="9"/>
  <c r="X5231" i="9" s="1"/>
  <c r="AA5228" i="9"/>
  <c r="AB5228" i="9"/>
  <c r="R5232" i="9"/>
  <c r="Y5229" i="9"/>
  <c r="Z5229" i="9" s="1"/>
  <c r="AD5228" i="9" l="1"/>
  <c r="V5232" i="9"/>
  <c r="W5232" i="9" s="1"/>
  <c r="S5232" i="9"/>
  <c r="AB5229" i="9"/>
  <c r="AA5229" i="9"/>
  <c r="R5233" i="9"/>
  <c r="Y5230" i="9"/>
  <c r="Z5230" i="9" s="1"/>
  <c r="X5232" i="9" l="1"/>
  <c r="AD5229" i="9"/>
  <c r="V5233" i="9"/>
  <c r="W5233" i="9" s="1"/>
  <c r="S5233" i="9"/>
  <c r="X5233" i="9" s="1"/>
  <c r="AA5230" i="9"/>
  <c r="AB5230" i="9"/>
  <c r="R5234" i="9"/>
  <c r="Y5231" i="9"/>
  <c r="Z5231" i="9" s="1"/>
  <c r="AD5230" i="9" l="1"/>
  <c r="V5234" i="9"/>
  <c r="W5234" i="9" s="1"/>
  <c r="S5234" i="9"/>
  <c r="AB5231" i="9"/>
  <c r="AA5231" i="9"/>
  <c r="R5235" i="9"/>
  <c r="Y5232" i="9"/>
  <c r="Z5232" i="9" s="1"/>
  <c r="X5234" i="9" l="1"/>
  <c r="AD5231" i="9"/>
  <c r="V5235" i="9"/>
  <c r="W5235" i="9" s="1"/>
  <c r="S5235" i="9"/>
  <c r="X5235" i="9" s="1"/>
  <c r="R5236" i="9"/>
  <c r="Y5233" i="9"/>
  <c r="Z5233" i="9" s="1"/>
  <c r="AA5232" i="9"/>
  <c r="AB5232" i="9"/>
  <c r="AD5232" i="9" l="1"/>
  <c r="V5236" i="9"/>
  <c r="W5236" i="9" s="1"/>
  <c r="S5236" i="9"/>
  <c r="AA5233" i="9"/>
  <c r="AB5233" i="9"/>
  <c r="R5237" i="9"/>
  <c r="Y5234" i="9"/>
  <c r="Z5234" i="9" s="1"/>
  <c r="X5236" i="9" l="1"/>
  <c r="AD5233" i="9"/>
  <c r="V5237" i="9"/>
  <c r="W5237" i="9" s="1"/>
  <c r="S5237" i="9"/>
  <c r="X5237" i="9" s="1"/>
  <c r="Y5235" i="9"/>
  <c r="Z5235" i="9" s="1"/>
  <c r="AA5234" i="9"/>
  <c r="AB5234" i="9"/>
  <c r="R5238" i="9"/>
  <c r="AD5234" i="9" l="1"/>
  <c r="V5238" i="9"/>
  <c r="W5238" i="9" s="1"/>
  <c r="S5238" i="9"/>
  <c r="AA5235" i="9"/>
  <c r="AB5235" i="9"/>
  <c r="Y5236" i="9"/>
  <c r="Z5236" i="9" s="1"/>
  <c r="R5239" i="9"/>
  <c r="X5238" i="9" l="1"/>
  <c r="AD5235" i="9"/>
  <c r="V5239" i="9"/>
  <c r="W5239" i="9" s="1"/>
  <c r="S5239" i="9"/>
  <c r="AA5236" i="9"/>
  <c r="AB5236" i="9"/>
  <c r="R5240" i="9"/>
  <c r="Y5237" i="9"/>
  <c r="Z5237" i="9" s="1"/>
  <c r="X5239" i="9" l="1"/>
  <c r="AD5236" i="9"/>
  <c r="V5240" i="9"/>
  <c r="W5240" i="9" s="1"/>
  <c r="S5240" i="9"/>
  <c r="Y5238" i="9"/>
  <c r="Z5238" i="9" s="1"/>
  <c r="AB5237" i="9"/>
  <c r="AA5237" i="9"/>
  <c r="R5241" i="9"/>
  <c r="X5240" i="9" l="1"/>
  <c r="AD5237" i="9"/>
  <c r="V5241" i="9"/>
  <c r="W5241" i="9" s="1"/>
  <c r="S5241" i="9"/>
  <c r="AA5238" i="9"/>
  <c r="AB5238" i="9"/>
  <c r="R5242" i="9"/>
  <c r="Y5239" i="9"/>
  <c r="Z5239" i="9" s="1"/>
  <c r="X5241" i="9" l="1"/>
  <c r="AD5238" i="9"/>
  <c r="V5242" i="9"/>
  <c r="W5242" i="9" s="1"/>
  <c r="S5242" i="9"/>
  <c r="R5243" i="9"/>
  <c r="AB5239" i="9"/>
  <c r="AA5239" i="9"/>
  <c r="Y5240" i="9"/>
  <c r="Z5240" i="9" s="1"/>
  <c r="X5242" i="9" l="1"/>
  <c r="AD5239" i="9"/>
  <c r="V5243" i="9"/>
  <c r="W5243" i="9" s="1"/>
  <c r="S5243" i="9"/>
  <c r="X5243" i="9" s="1"/>
  <c r="R5244" i="9"/>
  <c r="AA5240" i="9"/>
  <c r="AB5240" i="9"/>
  <c r="Y5241" i="9"/>
  <c r="Z5241" i="9" s="1"/>
  <c r="AD5240" i="9" l="1"/>
  <c r="V5244" i="9"/>
  <c r="W5244" i="9" s="1"/>
  <c r="S5244" i="9"/>
  <c r="Y5242" i="9"/>
  <c r="Z5242" i="9" s="1"/>
  <c r="AA5241" i="9"/>
  <c r="AB5241" i="9"/>
  <c r="R5245" i="9"/>
  <c r="X5244" i="9" l="1"/>
  <c r="AD5241" i="9"/>
  <c r="V5245" i="9"/>
  <c r="W5245" i="9" s="1"/>
  <c r="S5245" i="9"/>
  <c r="X5245" i="9" s="1"/>
  <c r="R5246" i="9"/>
  <c r="Y5243" i="9"/>
  <c r="Z5243" i="9" s="1"/>
  <c r="AA5242" i="9"/>
  <c r="AB5242" i="9"/>
  <c r="AD5242" i="9" l="1"/>
  <c r="V5246" i="9"/>
  <c r="W5246" i="9" s="1"/>
  <c r="S5246" i="9"/>
  <c r="AA5243" i="9"/>
  <c r="AB5243" i="9"/>
  <c r="Y5244" i="9"/>
  <c r="Z5244" i="9" s="1"/>
  <c r="R5247" i="9"/>
  <c r="X5246" i="9" l="1"/>
  <c r="AD5243" i="9"/>
  <c r="V5247" i="9"/>
  <c r="W5247" i="9" s="1"/>
  <c r="S5247" i="9"/>
  <c r="X5247" i="9" s="1"/>
  <c r="AA5244" i="9"/>
  <c r="AB5244" i="9"/>
  <c r="R5248" i="9"/>
  <c r="Y5245" i="9"/>
  <c r="Z5245" i="9" s="1"/>
  <c r="AD5244" i="9" l="1"/>
  <c r="V5248" i="9"/>
  <c r="W5248" i="9" s="1"/>
  <c r="S5248" i="9"/>
  <c r="AB5245" i="9"/>
  <c r="AA5245" i="9"/>
  <c r="R5249" i="9"/>
  <c r="Y5246" i="9"/>
  <c r="Z5246" i="9" s="1"/>
  <c r="X5248" i="9" l="1"/>
  <c r="AD5245" i="9"/>
  <c r="V5249" i="9"/>
  <c r="W5249" i="9" s="1"/>
  <c r="S5249" i="9"/>
  <c r="X5249" i="9" s="1"/>
  <c r="AA5246" i="9"/>
  <c r="AB5246" i="9"/>
  <c r="Y5247" i="9"/>
  <c r="Z5247" i="9" s="1"/>
  <c r="R5250" i="9"/>
  <c r="AD5246" i="9" l="1"/>
  <c r="V5250" i="9"/>
  <c r="W5250" i="9" s="1"/>
  <c r="S5250" i="9"/>
  <c r="AB5247" i="9"/>
  <c r="AA5247" i="9"/>
  <c r="R5251" i="9"/>
  <c r="Y5248" i="9"/>
  <c r="Z5248" i="9" s="1"/>
  <c r="X5250" i="9" l="1"/>
  <c r="AD5247" i="9"/>
  <c r="V5251" i="9"/>
  <c r="W5251" i="9" s="1"/>
  <c r="S5251" i="9"/>
  <c r="X5251" i="9" s="1"/>
  <c r="AA5248" i="9"/>
  <c r="AB5248" i="9"/>
  <c r="R5252" i="9"/>
  <c r="Y5249" i="9"/>
  <c r="Z5249" i="9" s="1"/>
  <c r="AD5248" i="9" l="1"/>
  <c r="V5252" i="9"/>
  <c r="W5252" i="9" s="1"/>
  <c r="S5252" i="9"/>
  <c r="AA5249" i="9"/>
  <c r="AB5249" i="9"/>
  <c r="Y5250" i="9"/>
  <c r="Z5250" i="9" s="1"/>
  <c r="R5253" i="9"/>
  <c r="X5252" i="9" l="1"/>
  <c r="AD5249" i="9"/>
  <c r="V5253" i="9"/>
  <c r="W5253" i="9" s="1"/>
  <c r="S5253" i="9"/>
  <c r="AA5250" i="9"/>
  <c r="AB5250" i="9"/>
  <c r="Y5251" i="9"/>
  <c r="Z5251" i="9" s="1"/>
  <c r="R5254" i="9"/>
  <c r="X5253" i="9" l="1"/>
  <c r="AD5250" i="9"/>
  <c r="V5254" i="9"/>
  <c r="W5254" i="9" s="1"/>
  <c r="S5254" i="9"/>
  <c r="R5255" i="9"/>
  <c r="Y5252" i="9"/>
  <c r="Z5252" i="9" s="1"/>
  <c r="AB5251" i="9"/>
  <c r="AA5251" i="9"/>
  <c r="X5254" i="9" l="1"/>
  <c r="AD5251" i="9"/>
  <c r="V5255" i="9"/>
  <c r="W5255" i="9" s="1"/>
  <c r="S5255" i="9"/>
  <c r="X5255" i="9" s="1"/>
  <c r="AA5252" i="9"/>
  <c r="AB5252" i="9"/>
  <c r="R5256" i="9"/>
  <c r="Y5253" i="9"/>
  <c r="Z5253" i="9" s="1"/>
  <c r="AD5252" i="9" l="1"/>
  <c r="V5256" i="9"/>
  <c r="W5256" i="9" s="1"/>
  <c r="S5256" i="9"/>
  <c r="Y5254" i="9"/>
  <c r="Z5254" i="9" s="1"/>
  <c r="AB5253" i="9"/>
  <c r="AA5253" i="9"/>
  <c r="R5257" i="9"/>
  <c r="X5256" i="9" l="1"/>
  <c r="AD5253" i="9"/>
  <c r="V5257" i="9"/>
  <c r="W5257" i="9" s="1"/>
  <c r="S5257" i="9"/>
  <c r="R5258" i="9"/>
  <c r="AA5254" i="9"/>
  <c r="AB5254" i="9"/>
  <c r="Y5255" i="9"/>
  <c r="Z5255" i="9" s="1"/>
  <c r="X5257" i="9" l="1"/>
  <c r="AD5254" i="9"/>
  <c r="V5258" i="9"/>
  <c r="W5258" i="9" s="1"/>
  <c r="S5258" i="9"/>
  <c r="Y5256" i="9"/>
  <c r="Z5256" i="9" s="1"/>
  <c r="AB5255" i="9"/>
  <c r="AA5255" i="9"/>
  <c r="R5259" i="9"/>
  <c r="X5258" i="9" l="1"/>
  <c r="AD5255" i="9"/>
  <c r="V5259" i="9"/>
  <c r="W5259" i="9" s="1"/>
  <c r="S5259" i="9"/>
  <c r="AA5256" i="9"/>
  <c r="AB5256" i="9"/>
  <c r="Y5257" i="9"/>
  <c r="Z5257" i="9" s="1"/>
  <c r="R5260" i="9"/>
  <c r="X5259" i="9" l="1"/>
  <c r="AD5256" i="9"/>
  <c r="V5260" i="9"/>
  <c r="W5260" i="9" s="1"/>
  <c r="S5260" i="9"/>
  <c r="R5261" i="9"/>
  <c r="AA5257" i="9"/>
  <c r="AB5257" i="9"/>
  <c r="Y5258" i="9"/>
  <c r="Z5258" i="9" s="1"/>
  <c r="X5260" i="9" l="1"/>
  <c r="AD5257" i="9"/>
  <c r="V5261" i="9"/>
  <c r="W5261" i="9" s="1"/>
  <c r="S5261" i="9"/>
  <c r="X5261" i="9" s="1"/>
  <c r="AA5258" i="9"/>
  <c r="AB5258" i="9"/>
  <c r="Y5259" i="9"/>
  <c r="Z5259" i="9" s="1"/>
  <c r="R5262" i="9"/>
  <c r="AD5258" i="9" l="1"/>
  <c r="V5262" i="9"/>
  <c r="W5262" i="9" s="1"/>
  <c r="S5262" i="9"/>
  <c r="AB5259" i="9"/>
  <c r="AA5259" i="9"/>
  <c r="R5263" i="9"/>
  <c r="Y5260" i="9"/>
  <c r="Z5260" i="9" s="1"/>
  <c r="X5262" i="9" l="1"/>
  <c r="AD5259" i="9"/>
  <c r="V5263" i="9"/>
  <c r="W5263" i="9" s="1"/>
  <c r="S5263" i="9"/>
  <c r="R5264" i="9"/>
  <c r="AA5260" i="9"/>
  <c r="AB5260" i="9"/>
  <c r="Y5261" i="9"/>
  <c r="Z5261" i="9" s="1"/>
  <c r="X5263" i="9" l="1"/>
  <c r="AD5260" i="9"/>
  <c r="V5264" i="9"/>
  <c r="W5264" i="9" s="1"/>
  <c r="X5264" i="9" s="1"/>
  <c r="S5264" i="9"/>
  <c r="AA5261" i="9"/>
  <c r="AB5261" i="9"/>
  <c r="R5265" i="9"/>
  <c r="Y5262" i="9"/>
  <c r="Z5262" i="9" s="1"/>
  <c r="AD5261" i="9" l="1"/>
  <c r="V5265" i="9"/>
  <c r="W5265" i="9" s="1"/>
  <c r="S5265" i="9"/>
  <c r="AA5262" i="9"/>
  <c r="AB5262" i="9"/>
  <c r="R5266" i="9"/>
  <c r="Y5263" i="9"/>
  <c r="Z5263" i="9" s="1"/>
  <c r="X5265" i="9" l="1"/>
  <c r="AD5262" i="9"/>
  <c r="V5266" i="9"/>
  <c r="W5266" i="9" s="1"/>
  <c r="S5266" i="9"/>
  <c r="AA5263" i="9"/>
  <c r="AB5263" i="9"/>
  <c r="R5267" i="9"/>
  <c r="Y5264" i="9"/>
  <c r="Z5264" i="9" s="1"/>
  <c r="X5266" i="9" l="1"/>
  <c r="AD5263" i="9"/>
  <c r="V5267" i="9"/>
  <c r="W5267" i="9" s="1"/>
  <c r="S5267" i="9"/>
  <c r="X5267" i="9" s="1"/>
  <c r="AA5264" i="9"/>
  <c r="AB5264" i="9"/>
  <c r="R5268" i="9"/>
  <c r="Y5265" i="9"/>
  <c r="Z5265" i="9" s="1"/>
  <c r="AD5264" i="9" l="1"/>
  <c r="V5268" i="9"/>
  <c r="W5268" i="9" s="1"/>
  <c r="S5268" i="9"/>
  <c r="AA5265" i="9"/>
  <c r="AB5265" i="9"/>
  <c r="R5269" i="9"/>
  <c r="Y5266" i="9"/>
  <c r="Z5266" i="9" s="1"/>
  <c r="X5268" i="9" l="1"/>
  <c r="AD5265" i="9"/>
  <c r="V5269" i="9"/>
  <c r="W5269" i="9" s="1"/>
  <c r="S5269" i="9"/>
  <c r="X5269" i="9" s="1"/>
  <c r="AA5266" i="9"/>
  <c r="AB5266" i="9"/>
  <c r="Y5267" i="9"/>
  <c r="Z5267" i="9" s="1"/>
  <c r="R5270" i="9"/>
  <c r="AD5266" i="9" l="1"/>
  <c r="V5270" i="9"/>
  <c r="W5270" i="9" s="1"/>
  <c r="S5270" i="9"/>
  <c r="R5271" i="9"/>
  <c r="AB5267" i="9"/>
  <c r="AA5267" i="9"/>
  <c r="Y5268" i="9"/>
  <c r="Z5268" i="9" s="1"/>
  <c r="X5270" i="9" l="1"/>
  <c r="AD5267" i="9"/>
  <c r="V5271" i="9"/>
  <c r="W5271" i="9" s="1"/>
  <c r="S5271" i="9"/>
  <c r="R5272" i="9"/>
  <c r="AA5268" i="9"/>
  <c r="AB5268" i="9"/>
  <c r="Y5269" i="9"/>
  <c r="Z5269" i="9" s="1"/>
  <c r="X5271" i="9" l="1"/>
  <c r="AD5268" i="9"/>
  <c r="V5272" i="9"/>
  <c r="W5272" i="9" s="1"/>
  <c r="S5272" i="9"/>
  <c r="AB5269" i="9"/>
  <c r="AA5269" i="9"/>
  <c r="Y5270" i="9"/>
  <c r="Z5270" i="9" s="1"/>
  <c r="R5273" i="9"/>
  <c r="X5272" i="9" l="1"/>
  <c r="AD5269" i="9"/>
  <c r="V5273" i="9"/>
  <c r="W5273" i="9" s="1"/>
  <c r="S5273" i="9"/>
  <c r="AA5270" i="9"/>
  <c r="AB5270" i="9"/>
  <c r="R5274" i="9"/>
  <c r="Y5271" i="9"/>
  <c r="Z5271" i="9" s="1"/>
  <c r="X5273" i="9" l="1"/>
  <c r="AD5270" i="9"/>
  <c r="V5274" i="9"/>
  <c r="W5274" i="9" s="1"/>
  <c r="S5274" i="9"/>
  <c r="AB5271" i="9"/>
  <c r="AA5271" i="9"/>
  <c r="R5275" i="9"/>
  <c r="Y5272" i="9"/>
  <c r="Z5272" i="9" s="1"/>
  <c r="X5274" i="9" l="1"/>
  <c r="AD5271" i="9"/>
  <c r="V5275" i="9"/>
  <c r="W5275" i="9" s="1"/>
  <c r="S5275" i="9"/>
  <c r="AA5272" i="9"/>
  <c r="AB5272" i="9"/>
  <c r="R5276" i="9"/>
  <c r="Y5273" i="9"/>
  <c r="Z5273" i="9" s="1"/>
  <c r="X5275" i="9" l="1"/>
  <c r="AD5272" i="9"/>
  <c r="V5276" i="9"/>
  <c r="W5276" i="9" s="1"/>
  <c r="S5276" i="9"/>
  <c r="AA5273" i="9"/>
  <c r="AB5273" i="9"/>
  <c r="R5277" i="9"/>
  <c r="Y5274" i="9"/>
  <c r="Z5274" i="9" s="1"/>
  <c r="X5276" i="9" l="1"/>
  <c r="AD5273" i="9"/>
  <c r="V5277" i="9"/>
  <c r="W5277" i="9" s="1"/>
  <c r="S5277" i="9"/>
  <c r="X5277" i="9" s="1"/>
  <c r="AA5274" i="9"/>
  <c r="AB5274" i="9"/>
  <c r="R5278" i="9"/>
  <c r="Y5275" i="9"/>
  <c r="Z5275" i="9" s="1"/>
  <c r="AD5274" i="9" l="1"/>
  <c r="V5278" i="9"/>
  <c r="W5278" i="9" s="1"/>
  <c r="S5278" i="9"/>
  <c r="R5279" i="9"/>
  <c r="AA5275" i="9"/>
  <c r="AB5275" i="9"/>
  <c r="Y5276" i="9"/>
  <c r="Z5276" i="9" s="1"/>
  <c r="X5278" i="9" l="1"/>
  <c r="AD5275" i="9"/>
  <c r="V5279" i="9"/>
  <c r="W5279" i="9" s="1"/>
  <c r="S5279" i="9"/>
  <c r="X5279" i="9" s="1"/>
  <c r="AA5276" i="9"/>
  <c r="AB5276" i="9"/>
  <c r="Y5277" i="9"/>
  <c r="Z5277" i="9" s="1"/>
  <c r="R5280" i="9"/>
  <c r="AD5276" i="9" l="1"/>
  <c r="V5280" i="9"/>
  <c r="W5280" i="9" s="1"/>
  <c r="S5280" i="9"/>
  <c r="AA5277" i="9"/>
  <c r="AB5277" i="9"/>
  <c r="Y5278" i="9"/>
  <c r="Z5278" i="9" s="1"/>
  <c r="R5281" i="9"/>
  <c r="X5280" i="9" l="1"/>
  <c r="AD5277" i="9"/>
  <c r="V5281" i="9"/>
  <c r="W5281" i="9" s="1"/>
  <c r="S5281" i="9"/>
  <c r="AA5278" i="9"/>
  <c r="AB5278" i="9"/>
  <c r="R5282" i="9"/>
  <c r="Y5279" i="9"/>
  <c r="Z5279" i="9" s="1"/>
  <c r="X5281" i="9" l="1"/>
  <c r="AD5278" i="9"/>
  <c r="S5282" i="9"/>
  <c r="V5282" i="9"/>
  <c r="W5282" i="9" s="1"/>
  <c r="X5282" i="9" s="1"/>
  <c r="AA5279" i="9"/>
  <c r="AB5279" i="9"/>
  <c r="R5283" i="9"/>
  <c r="Y5280" i="9"/>
  <c r="Z5280" i="9" s="1"/>
  <c r="AD5279" i="9" l="1"/>
  <c r="V5283" i="9"/>
  <c r="W5283" i="9" s="1"/>
  <c r="S5283" i="9"/>
  <c r="X5283" i="9" s="1"/>
  <c r="AA5280" i="9"/>
  <c r="AB5280" i="9"/>
  <c r="R5284" i="9"/>
  <c r="Y5281" i="9"/>
  <c r="Z5281" i="9" s="1"/>
  <c r="AD5280" i="9" l="1"/>
  <c r="V5284" i="9"/>
  <c r="W5284" i="9" s="1"/>
  <c r="S5284" i="9"/>
  <c r="AA5281" i="9"/>
  <c r="AB5281" i="9"/>
  <c r="Y5282" i="9"/>
  <c r="Z5282" i="9" s="1"/>
  <c r="R5285" i="9"/>
  <c r="X5284" i="9" l="1"/>
  <c r="AD5281" i="9"/>
  <c r="V5285" i="9"/>
  <c r="W5285" i="9" s="1"/>
  <c r="S5285" i="9"/>
  <c r="AA5282" i="9"/>
  <c r="AB5282" i="9"/>
  <c r="R5286" i="9"/>
  <c r="Y5283" i="9"/>
  <c r="Z5283" i="9" s="1"/>
  <c r="X5285" i="9" l="1"/>
  <c r="AD5282" i="9"/>
  <c r="V5286" i="9"/>
  <c r="W5286" i="9" s="1"/>
  <c r="S5286" i="9"/>
  <c r="AB5283" i="9"/>
  <c r="AA5283" i="9"/>
  <c r="R5287" i="9"/>
  <c r="Y5284" i="9"/>
  <c r="Z5284" i="9" s="1"/>
  <c r="X5286" i="9" l="1"/>
  <c r="AD5283" i="9"/>
  <c r="V5287" i="9"/>
  <c r="W5287" i="9" s="1"/>
  <c r="S5287" i="9"/>
  <c r="AA5284" i="9"/>
  <c r="AB5284" i="9"/>
  <c r="R5288" i="9"/>
  <c r="Y5285" i="9"/>
  <c r="Z5285" i="9" s="1"/>
  <c r="X5287" i="9" l="1"/>
  <c r="AD5284" i="9"/>
  <c r="V5288" i="9"/>
  <c r="W5288" i="9" s="1"/>
  <c r="S5288" i="9"/>
  <c r="AA5285" i="9"/>
  <c r="AB5285" i="9"/>
  <c r="R5289" i="9"/>
  <c r="Y5286" i="9"/>
  <c r="Z5286" i="9" s="1"/>
  <c r="X5288" i="9" l="1"/>
  <c r="AD5285" i="9"/>
  <c r="V5289" i="9"/>
  <c r="W5289" i="9" s="1"/>
  <c r="S5289" i="9"/>
  <c r="AA5286" i="9"/>
  <c r="AB5286" i="9"/>
  <c r="Y5287" i="9"/>
  <c r="Z5287" i="9" s="1"/>
  <c r="R5290" i="9"/>
  <c r="X5289" i="9" l="1"/>
  <c r="AD5286" i="9"/>
  <c r="V5290" i="9"/>
  <c r="W5290" i="9" s="1"/>
  <c r="S5290" i="9"/>
  <c r="Y5288" i="9"/>
  <c r="Z5288" i="9" s="1"/>
  <c r="R5291" i="9"/>
  <c r="AB5287" i="9"/>
  <c r="AA5287" i="9"/>
  <c r="X5290" i="9" l="1"/>
  <c r="AD5287" i="9"/>
  <c r="V5291" i="9"/>
  <c r="W5291" i="9" s="1"/>
  <c r="S5291" i="9"/>
  <c r="AA5288" i="9"/>
  <c r="AB5288" i="9"/>
  <c r="R5292" i="9"/>
  <c r="Y5289" i="9"/>
  <c r="Z5289" i="9" s="1"/>
  <c r="X5291" i="9" l="1"/>
  <c r="AD5288" i="9"/>
  <c r="V5292" i="9"/>
  <c r="W5292" i="9" s="1"/>
  <c r="S5292" i="9"/>
  <c r="AA5289" i="9"/>
  <c r="AB5289" i="9"/>
  <c r="R5293" i="9"/>
  <c r="Y5290" i="9"/>
  <c r="Z5290" i="9" s="1"/>
  <c r="X5292" i="9" l="1"/>
  <c r="AD5289" i="9"/>
  <c r="V5293" i="9"/>
  <c r="W5293" i="9" s="1"/>
  <c r="S5293" i="9"/>
  <c r="AA5290" i="9"/>
  <c r="AB5290" i="9"/>
  <c r="R5294" i="9"/>
  <c r="Y5291" i="9"/>
  <c r="Z5291" i="9" s="1"/>
  <c r="X5293" i="9" l="1"/>
  <c r="AD5290" i="9"/>
  <c r="V5294" i="9"/>
  <c r="W5294" i="9" s="1"/>
  <c r="S5294" i="9"/>
  <c r="AA5291" i="9"/>
  <c r="AB5291" i="9"/>
  <c r="Y5292" i="9"/>
  <c r="Z5292" i="9" s="1"/>
  <c r="R5295" i="9"/>
  <c r="X5294" i="9" l="1"/>
  <c r="AD5291" i="9"/>
  <c r="V5295" i="9"/>
  <c r="W5295" i="9" s="1"/>
  <c r="S5295" i="9"/>
  <c r="R5296" i="9"/>
  <c r="Y5293" i="9"/>
  <c r="Z5293" i="9" s="1"/>
  <c r="AA5292" i="9"/>
  <c r="AB5292" i="9"/>
  <c r="X5295" i="9" l="1"/>
  <c r="AD5292" i="9"/>
  <c r="V5296" i="9"/>
  <c r="W5296" i="9" s="1"/>
  <c r="S5296" i="9"/>
  <c r="AA5293" i="9"/>
  <c r="AB5293" i="9"/>
  <c r="R5297" i="9"/>
  <c r="Y5294" i="9"/>
  <c r="Z5294" i="9" s="1"/>
  <c r="X5296" i="9" l="1"/>
  <c r="AD5293" i="9"/>
  <c r="V5297" i="9"/>
  <c r="W5297" i="9" s="1"/>
  <c r="S5297" i="9"/>
  <c r="X5297" i="9" s="1"/>
  <c r="AA5294" i="9"/>
  <c r="AB5294" i="9"/>
  <c r="R5298" i="9"/>
  <c r="Y5295" i="9"/>
  <c r="Z5295" i="9" s="1"/>
  <c r="AD5294" i="9" l="1"/>
  <c r="V5298" i="9"/>
  <c r="W5298" i="9" s="1"/>
  <c r="S5298" i="9"/>
  <c r="AB5295" i="9"/>
  <c r="AA5295" i="9"/>
  <c r="R5299" i="9"/>
  <c r="Y5296" i="9"/>
  <c r="Z5296" i="9" s="1"/>
  <c r="X5298" i="9" l="1"/>
  <c r="AD5295" i="9"/>
  <c r="V5299" i="9"/>
  <c r="W5299" i="9" s="1"/>
  <c r="S5299" i="9"/>
  <c r="X5299" i="9" s="1"/>
  <c r="R5300" i="9"/>
  <c r="AA5296" i="9"/>
  <c r="AB5296" i="9"/>
  <c r="Y5297" i="9"/>
  <c r="Z5297" i="9" s="1"/>
  <c r="AD5296" i="9" l="1"/>
  <c r="V5300" i="9"/>
  <c r="W5300" i="9" s="1"/>
  <c r="S5300" i="9"/>
  <c r="AA5297" i="9"/>
  <c r="AB5297" i="9"/>
  <c r="Y5298" i="9"/>
  <c r="Z5298" i="9" s="1"/>
  <c r="R5301" i="9"/>
  <c r="X5300" i="9" l="1"/>
  <c r="AD5297" i="9"/>
  <c r="V5301" i="9"/>
  <c r="W5301" i="9" s="1"/>
  <c r="S5301" i="9"/>
  <c r="X5301" i="9" s="1"/>
  <c r="R5302" i="9"/>
  <c r="AA5298" i="9"/>
  <c r="AB5298" i="9"/>
  <c r="Y5299" i="9"/>
  <c r="Z5299" i="9" s="1"/>
  <c r="AD5298" i="9" l="1"/>
  <c r="V5302" i="9"/>
  <c r="W5302" i="9" s="1"/>
  <c r="S5302" i="9"/>
  <c r="AA5299" i="9"/>
  <c r="AB5299" i="9"/>
  <c r="Y5300" i="9"/>
  <c r="Z5300" i="9" s="1"/>
  <c r="R5303" i="9"/>
  <c r="X5302" i="9" l="1"/>
  <c r="AD5299" i="9"/>
  <c r="V5303" i="9"/>
  <c r="W5303" i="9" s="1"/>
  <c r="S5303" i="9"/>
  <c r="X5303" i="9" s="1"/>
  <c r="R5304" i="9"/>
  <c r="AA5300" i="9"/>
  <c r="AB5300" i="9"/>
  <c r="Y5301" i="9"/>
  <c r="Z5301" i="9" s="1"/>
  <c r="AD5300" i="9" l="1"/>
  <c r="V5304" i="9"/>
  <c r="W5304" i="9" s="1"/>
  <c r="S5304" i="9"/>
  <c r="AB5301" i="9"/>
  <c r="AA5301" i="9"/>
  <c r="Y5302" i="9"/>
  <c r="Z5302" i="9" s="1"/>
  <c r="R5305" i="9"/>
  <c r="X5304" i="9" l="1"/>
  <c r="AD5301" i="9"/>
  <c r="V5305" i="9"/>
  <c r="W5305" i="9" s="1"/>
  <c r="S5305" i="9"/>
  <c r="X5305" i="9" s="1"/>
  <c r="R5306" i="9"/>
  <c r="AA5302" i="9"/>
  <c r="AB5302" i="9"/>
  <c r="Y5303" i="9"/>
  <c r="Z5303" i="9" s="1"/>
  <c r="AD5302" i="9" l="1"/>
  <c r="V5306" i="9"/>
  <c r="W5306" i="9" s="1"/>
  <c r="S5306" i="9"/>
  <c r="AB5303" i="9"/>
  <c r="AA5303" i="9"/>
  <c r="Y5304" i="9"/>
  <c r="Z5304" i="9" s="1"/>
  <c r="R5307" i="9"/>
  <c r="X5306" i="9" l="1"/>
  <c r="AD5303" i="9"/>
  <c r="V5307" i="9"/>
  <c r="W5307" i="9" s="1"/>
  <c r="S5307" i="9"/>
  <c r="AA5304" i="9"/>
  <c r="AB5304" i="9"/>
  <c r="Y5305" i="9"/>
  <c r="Z5305" i="9" s="1"/>
  <c r="R5308" i="9"/>
  <c r="X5307" i="9" l="1"/>
  <c r="AD5304" i="9"/>
  <c r="V5308" i="9"/>
  <c r="W5308" i="9" s="1"/>
  <c r="S5308" i="9"/>
  <c r="AA5305" i="9"/>
  <c r="AB5305" i="9"/>
  <c r="Y5306" i="9"/>
  <c r="Z5306" i="9" s="1"/>
  <c r="R5309" i="9"/>
  <c r="X5308" i="9" l="1"/>
  <c r="AD5305" i="9"/>
  <c r="V5309" i="9"/>
  <c r="W5309" i="9" s="1"/>
  <c r="S5309" i="9"/>
  <c r="AA5306" i="9"/>
  <c r="AB5306" i="9"/>
  <c r="Y5307" i="9"/>
  <c r="Z5307" i="9" s="1"/>
  <c r="R5310" i="9"/>
  <c r="X5309" i="9" l="1"/>
  <c r="AD5306" i="9"/>
  <c r="V5310" i="9"/>
  <c r="W5310" i="9" s="1"/>
  <c r="S5310" i="9"/>
  <c r="R5311" i="9"/>
  <c r="AA5307" i="9"/>
  <c r="AB5307" i="9"/>
  <c r="Y5308" i="9"/>
  <c r="Z5308" i="9" s="1"/>
  <c r="X5310" i="9" l="1"/>
  <c r="AD5307" i="9"/>
  <c r="V5311" i="9"/>
  <c r="W5311" i="9" s="1"/>
  <c r="S5311" i="9"/>
  <c r="X5311" i="9" s="1"/>
  <c r="AA5308" i="9"/>
  <c r="AB5308" i="9"/>
  <c r="R5312" i="9"/>
  <c r="Y5309" i="9"/>
  <c r="Z5309" i="9" s="1"/>
  <c r="AD5308" i="9" l="1"/>
  <c r="V5312" i="9"/>
  <c r="W5312" i="9" s="1"/>
  <c r="S5312" i="9"/>
  <c r="Y5310" i="9"/>
  <c r="Z5310" i="9" s="1"/>
  <c r="AB5309" i="9"/>
  <c r="AA5309" i="9"/>
  <c r="R5313" i="9"/>
  <c r="X5312" i="9" l="1"/>
  <c r="AD5309" i="9"/>
  <c r="V5313" i="9"/>
  <c r="W5313" i="9" s="1"/>
  <c r="S5313" i="9"/>
  <c r="AA5310" i="9"/>
  <c r="AB5310" i="9"/>
  <c r="R5314" i="9"/>
  <c r="Y5311" i="9"/>
  <c r="Z5311" i="9" s="1"/>
  <c r="X5313" i="9" l="1"/>
  <c r="AD5310" i="9"/>
  <c r="V5314" i="9"/>
  <c r="W5314" i="9" s="1"/>
  <c r="S5314" i="9"/>
  <c r="AB5311" i="9"/>
  <c r="AA5311" i="9"/>
  <c r="R5315" i="9"/>
  <c r="Y5312" i="9"/>
  <c r="Z5312" i="9" s="1"/>
  <c r="X5314" i="9" l="1"/>
  <c r="AD5311" i="9"/>
  <c r="V5315" i="9"/>
  <c r="W5315" i="9" s="1"/>
  <c r="S5315" i="9"/>
  <c r="X5315" i="9" s="1"/>
  <c r="AA5312" i="9"/>
  <c r="AB5312" i="9"/>
  <c r="R5316" i="9"/>
  <c r="Y5313" i="9"/>
  <c r="Z5313" i="9" s="1"/>
  <c r="AD5312" i="9" l="1"/>
  <c r="V5316" i="9"/>
  <c r="W5316" i="9" s="1"/>
  <c r="S5316" i="9"/>
  <c r="AA5313" i="9"/>
  <c r="AB5313" i="9"/>
  <c r="Y5314" i="9"/>
  <c r="Z5314" i="9" s="1"/>
  <c r="R5317" i="9"/>
  <c r="X5316" i="9" l="1"/>
  <c r="AD5313" i="9"/>
  <c r="V5317" i="9"/>
  <c r="W5317" i="9" s="1"/>
  <c r="S5317" i="9"/>
  <c r="AA5314" i="9"/>
  <c r="AB5314" i="9"/>
  <c r="Y5315" i="9"/>
  <c r="Z5315" i="9" s="1"/>
  <c r="R5318" i="9"/>
  <c r="X5317" i="9" l="1"/>
  <c r="AD5314" i="9"/>
  <c r="V5318" i="9"/>
  <c r="W5318" i="9" s="1"/>
  <c r="S5318" i="9"/>
  <c r="R5319" i="9"/>
  <c r="AA5315" i="9"/>
  <c r="AB5315" i="9"/>
  <c r="Y5316" i="9"/>
  <c r="Z5316" i="9" s="1"/>
  <c r="X5318" i="9" l="1"/>
  <c r="AD5315" i="9"/>
  <c r="V5319" i="9"/>
  <c r="W5319" i="9" s="1"/>
  <c r="S5319" i="9"/>
  <c r="AA5316" i="9"/>
  <c r="AB5316" i="9"/>
  <c r="R5320" i="9"/>
  <c r="Y5317" i="9"/>
  <c r="Z5317" i="9" s="1"/>
  <c r="X5319" i="9" l="1"/>
  <c r="AD5316" i="9"/>
  <c r="V5320" i="9"/>
  <c r="W5320" i="9" s="1"/>
  <c r="S5320" i="9"/>
  <c r="AA5317" i="9"/>
  <c r="AB5317" i="9"/>
  <c r="R5321" i="9"/>
  <c r="Y5318" i="9"/>
  <c r="Z5318" i="9" s="1"/>
  <c r="X5320" i="9" l="1"/>
  <c r="AD5317" i="9"/>
  <c r="V5321" i="9"/>
  <c r="W5321" i="9" s="1"/>
  <c r="S5321" i="9"/>
  <c r="X5321" i="9" s="1"/>
  <c r="AA5318" i="9"/>
  <c r="AB5318" i="9"/>
  <c r="R5322" i="9"/>
  <c r="Y5319" i="9"/>
  <c r="Z5319" i="9" s="1"/>
  <c r="AD5318" i="9" l="1"/>
  <c r="V5322" i="9"/>
  <c r="W5322" i="9" s="1"/>
  <c r="S5322" i="9"/>
  <c r="R5323" i="9"/>
  <c r="AB5319" i="9"/>
  <c r="AA5319" i="9"/>
  <c r="Y5320" i="9"/>
  <c r="Z5320" i="9" s="1"/>
  <c r="X5322" i="9" l="1"/>
  <c r="AD5319" i="9"/>
  <c r="V5323" i="9"/>
  <c r="W5323" i="9" s="1"/>
  <c r="S5323" i="9"/>
  <c r="AA5320" i="9"/>
  <c r="AB5320" i="9"/>
  <c r="Y5321" i="9"/>
  <c r="Z5321" i="9" s="1"/>
  <c r="R5324" i="9"/>
  <c r="X5323" i="9" l="1"/>
  <c r="AD5320" i="9"/>
  <c r="V5324" i="9"/>
  <c r="W5324" i="9" s="1"/>
  <c r="S5324" i="9"/>
  <c r="AA5321" i="9"/>
  <c r="AB5321" i="9"/>
  <c r="R5325" i="9"/>
  <c r="Y5322" i="9"/>
  <c r="Z5322" i="9" s="1"/>
  <c r="X5324" i="9" l="1"/>
  <c r="AD5321" i="9"/>
  <c r="V5325" i="9"/>
  <c r="W5325" i="9" s="1"/>
  <c r="S5325" i="9"/>
  <c r="X5325" i="9" s="1"/>
  <c r="AA5322" i="9"/>
  <c r="AB5322" i="9"/>
  <c r="R5326" i="9"/>
  <c r="Y5323" i="9"/>
  <c r="Z5323" i="9" s="1"/>
  <c r="AD5322" i="9" l="1"/>
  <c r="V5326" i="9"/>
  <c r="W5326" i="9" s="1"/>
  <c r="S5326" i="9"/>
  <c r="AA5323" i="9"/>
  <c r="AB5323" i="9"/>
  <c r="Y5324" i="9"/>
  <c r="Z5324" i="9" s="1"/>
  <c r="R5327" i="9"/>
  <c r="X5326" i="9" l="1"/>
  <c r="AD5323" i="9"/>
  <c r="V5327" i="9"/>
  <c r="W5327" i="9" s="1"/>
  <c r="S5327" i="9"/>
  <c r="AA5324" i="9"/>
  <c r="AB5324" i="9"/>
  <c r="R5328" i="9"/>
  <c r="Y5325" i="9"/>
  <c r="Z5325" i="9" s="1"/>
  <c r="X5327" i="9" l="1"/>
  <c r="AD5324" i="9"/>
  <c r="V5328" i="9"/>
  <c r="W5328" i="9" s="1"/>
  <c r="S5328" i="9"/>
  <c r="AB5325" i="9"/>
  <c r="AA5325" i="9"/>
  <c r="Y5326" i="9"/>
  <c r="Z5326" i="9" s="1"/>
  <c r="R5329" i="9"/>
  <c r="X5328" i="9" l="1"/>
  <c r="AD5325" i="9"/>
  <c r="V5329" i="9"/>
  <c r="W5329" i="9" s="1"/>
  <c r="S5329" i="9"/>
  <c r="X5329" i="9" s="1"/>
  <c r="AA5326" i="9"/>
  <c r="AB5326" i="9"/>
  <c r="R5330" i="9"/>
  <c r="Y5327" i="9"/>
  <c r="Z5327" i="9" s="1"/>
  <c r="AD5326" i="9" l="1"/>
  <c r="V5330" i="9"/>
  <c r="W5330" i="9" s="1"/>
  <c r="S5330" i="9"/>
  <c r="AB5327" i="9"/>
  <c r="AA5327" i="9"/>
  <c r="Y5328" i="9"/>
  <c r="Z5328" i="9" s="1"/>
  <c r="R5331" i="9"/>
  <c r="X5330" i="9" l="1"/>
  <c r="AD5327" i="9"/>
  <c r="V5331" i="9"/>
  <c r="W5331" i="9" s="1"/>
  <c r="S5331" i="9"/>
  <c r="AA5328" i="9"/>
  <c r="AB5328" i="9"/>
  <c r="R5332" i="9"/>
  <c r="Y5329" i="9"/>
  <c r="Z5329" i="9" s="1"/>
  <c r="X5331" i="9" l="1"/>
  <c r="AD5328" i="9"/>
  <c r="V5332" i="9"/>
  <c r="W5332" i="9" s="1"/>
  <c r="S5332" i="9"/>
  <c r="AA5329" i="9"/>
  <c r="AB5329" i="9"/>
  <c r="Y5330" i="9"/>
  <c r="Z5330" i="9" s="1"/>
  <c r="R5333" i="9"/>
  <c r="X5332" i="9" l="1"/>
  <c r="AD5329" i="9"/>
  <c r="V5333" i="9"/>
  <c r="W5333" i="9" s="1"/>
  <c r="S5333" i="9"/>
  <c r="X5333" i="9" s="1"/>
  <c r="AA5330" i="9"/>
  <c r="AB5330" i="9"/>
  <c r="Y5331" i="9"/>
  <c r="Z5331" i="9" s="1"/>
  <c r="R5334" i="9"/>
  <c r="AD5330" i="9" l="1"/>
  <c r="V5334" i="9"/>
  <c r="W5334" i="9" s="1"/>
  <c r="S5334" i="9"/>
  <c r="AA5331" i="9"/>
  <c r="AB5331" i="9"/>
  <c r="Y5332" i="9"/>
  <c r="Z5332" i="9" s="1"/>
  <c r="R5335" i="9"/>
  <c r="X5334" i="9" l="1"/>
  <c r="AD5331" i="9"/>
  <c r="V5335" i="9"/>
  <c r="W5335" i="9" s="1"/>
  <c r="S5335" i="9"/>
  <c r="X5335" i="9" s="1"/>
  <c r="R5336" i="9"/>
  <c r="AA5332" i="9"/>
  <c r="AB5332" i="9"/>
  <c r="Y5333" i="9"/>
  <c r="Z5333" i="9" s="1"/>
  <c r="AD5332" i="9" l="1"/>
  <c r="V5336" i="9"/>
  <c r="W5336" i="9" s="1"/>
  <c r="S5336" i="9"/>
  <c r="Y5334" i="9"/>
  <c r="Z5334" i="9" s="1"/>
  <c r="AB5333" i="9"/>
  <c r="AA5333" i="9"/>
  <c r="R5337" i="9"/>
  <c r="X5336" i="9" l="1"/>
  <c r="AD5333" i="9"/>
  <c r="V5337" i="9"/>
  <c r="W5337" i="9" s="1"/>
  <c r="S5337" i="9"/>
  <c r="X5337" i="9" s="1"/>
  <c r="Y5335" i="9"/>
  <c r="Z5335" i="9" s="1"/>
  <c r="R5338" i="9"/>
  <c r="AA5334" i="9"/>
  <c r="AB5334" i="9"/>
  <c r="AD5334" i="9" l="1"/>
  <c r="V5338" i="9"/>
  <c r="W5338" i="9" s="1"/>
  <c r="S5338" i="9"/>
  <c r="AB5335" i="9"/>
  <c r="AA5335" i="9"/>
  <c r="R5339" i="9"/>
  <c r="Y5336" i="9"/>
  <c r="Z5336" i="9" s="1"/>
  <c r="X5338" i="9" l="1"/>
  <c r="AD5335" i="9"/>
  <c r="V5339" i="9"/>
  <c r="W5339" i="9" s="1"/>
  <c r="S5339" i="9"/>
  <c r="X5339" i="9" s="1"/>
  <c r="AA5336" i="9"/>
  <c r="AB5336" i="9"/>
  <c r="R5340" i="9"/>
  <c r="Y5337" i="9"/>
  <c r="Z5337" i="9" s="1"/>
  <c r="AD5336" i="9" l="1"/>
  <c r="V5340" i="9"/>
  <c r="W5340" i="9" s="1"/>
  <c r="S5340" i="9"/>
  <c r="AA5337" i="9"/>
  <c r="AB5337" i="9"/>
  <c r="R5341" i="9"/>
  <c r="Y5338" i="9"/>
  <c r="Z5338" i="9" s="1"/>
  <c r="X5340" i="9" l="1"/>
  <c r="AD5337" i="9"/>
  <c r="V5341" i="9"/>
  <c r="W5341" i="9" s="1"/>
  <c r="S5341" i="9"/>
  <c r="X5341" i="9" s="1"/>
  <c r="AA5338" i="9"/>
  <c r="AB5338" i="9"/>
  <c r="Y5339" i="9"/>
  <c r="Z5339" i="9" s="1"/>
  <c r="R5342" i="9"/>
  <c r="AD5338" i="9" l="1"/>
  <c r="V5342" i="9"/>
  <c r="W5342" i="9" s="1"/>
  <c r="S5342" i="9"/>
  <c r="R5343" i="9"/>
  <c r="AA5339" i="9"/>
  <c r="AB5339" i="9"/>
  <c r="Y5340" i="9"/>
  <c r="Z5340" i="9" s="1"/>
  <c r="X5342" i="9" l="1"/>
  <c r="AD5339" i="9"/>
  <c r="V5343" i="9"/>
  <c r="W5343" i="9" s="1"/>
  <c r="S5343" i="9"/>
  <c r="X5343" i="9" s="1"/>
  <c r="R5344" i="9"/>
  <c r="AA5340" i="9"/>
  <c r="AB5340" i="9"/>
  <c r="Y5341" i="9"/>
  <c r="Z5341" i="9" s="1"/>
  <c r="AD5340" i="9" l="1"/>
  <c r="V5344" i="9"/>
  <c r="W5344" i="9" s="1"/>
  <c r="S5344" i="9"/>
  <c r="AA5341" i="9"/>
  <c r="AB5341" i="9"/>
  <c r="Y5342" i="9"/>
  <c r="Z5342" i="9" s="1"/>
  <c r="R5345" i="9"/>
  <c r="X5344" i="9" l="1"/>
  <c r="AD5341" i="9"/>
  <c r="V5345" i="9"/>
  <c r="W5345" i="9" s="1"/>
  <c r="S5345" i="9"/>
  <c r="AA5342" i="9"/>
  <c r="AB5342" i="9"/>
  <c r="R5346" i="9"/>
  <c r="Y5343" i="9"/>
  <c r="Z5343" i="9" s="1"/>
  <c r="X5345" i="9" l="1"/>
  <c r="AD5342" i="9"/>
  <c r="S5346" i="9"/>
  <c r="V5346" i="9"/>
  <c r="W5346" i="9" s="1"/>
  <c r="X5346" i="9" s="1"/>
  <c r="AB5343" i="9"/>
  <c r="AA5343" i="9"/>
  <c r="R5347" i="9"/>
  <c r="Y5344" i="9"/>
  <c r="Z5344" i="9" s="1"/>
  <c r="AD5343" i="9" l="1"/>
  <c r="V5347" i="9"/>
  <c r="W5347" i="9" s="1"/>
  <c r="S5347" i="9"/>
  <c r="X5347" i="9" s="1"/>
  <c r="Y5345" i="9"/>
  <c r="Z5345" i="9" s="1"/>
  <c r="R5348" i="9"/>
  <c r="AA5344" i="9"/>
  <c r="AB5344" i="9"/>
  <c r="AD5344" i="9" l="1"/>
  <c r="V5348" i="9"/>
  <c r="W5348" i="9" s="1"/>
  <c r="S5348" i="9"/>
  <c r="AA5345" i="9"/>
  <c r="AB5345" i="9"/>
  <c r="R5349" i="9"/>
  <c r="Y5346" i="9"/>
  <c r="Z5346" i="9" s="1"/>
  <c r="X5348" i="9" l="1"/>
  <c r="AD5345" i="9"/>
  <c r="V5349" i="9"/>
  <c r="W5349" i="9" s="1"/>
  <c r="S5349" i="9"/>
  <c r="X5349" i="9" s="1"/>
  <c r="AA5346" i="9"/>
  <c r="AB5346" i="9"/>
  <c r="R5350" i="9"/>
  <c r="Y5347" i="9"/>
  <c r="Z5347" i="9" s="1"/>
  <c r="AD5346" i="9" l="1"/>
  <c r="V5350" i="9"/>
  <c r="W5350" i="9" s="1"/>
  <c r="S5350" i="9"/>
  <c r="AA5347" i="9"/>
  <c r="AB5347" i="9"/>
  <c r="Y5348" i="9"/>
  <c r="Z5348" i="9" s="1"/>
  <c r="R5351" i="9"/>
  <c r="X5350" i="9" l="1"/>
  <c r="AD5347" i="9"/>
  <c r="V5351" i="9"/>
  <c r="W5351" i="9" s="1"/>
  <c r="S5351" i="9"/>
  <c r="X5351" i="9" s="1"/>
  <c r="AA5348" i="9"/>
  <c r="AB5348" i="9"/>
  <c r="R5352" i="9"/>
  <c r="Y5349" i="9"/>
  <c r="Z5349" i="9" s="1"/>
  <c r="AD5348" i="9" l="1"/>
  <c r="V5352" i="9"/>
  <c r="W5352" i="9" s="1"/>
  <c r="S5352" i="9"/>
  <c r="AB5349" i="9"/>
  <c r="AA5349" i="9"/>
  <c r="R5353" i="9"/>
  <c r="Y5350" i="9"/>
  <c r="Z5350" i="9" s="1"/>
  <c r="X5352" i="9" l="1"/>
  <c r="AD5349" i="9"/>
  <c r="V5353" i="9"/>
  <c r="W5353" i="9" s="1"/>
  <c r="S5353" i="9"/>
  <c r="X5353" i="9" s="1"/>
  <c r="AA5350" i="9"/>
  <c r="AB5350" i="9"/>
  <c r="R5354" i="9"/>
  <c r="Y5351" i="9"/>
  <c r="Z5351" i="9" s="1"/>
  <c r="AD5350" i="9" l="1"/>
  <c r="V5354" i="9"/>
  <c r="W5354" i="9" s="1"/>
  <c r="S5354" i="9"/>
  <c r="AB5351" i="9"/>
  <c r="AA5351" i="9"/>
  <c r="R5355" i="9"/>
  <c r="Y5352" i="9"/>
  <c r="Z5352" i="9" s="1"/>
  <c r="X5354" i="9" l="1"/>
  <c r="AD5351" i="9"/>
  <c r="V5355" i="9"/>
  <c r="W5355" i="9" s="1"/>
  <c r="S5355" i="9"/>
  <c r="X5355" i="9" s="1"/>
  <c r="AA5352" i="9"/>
  <c r="AB5352" i="9"/>
  <c r="R5356" i="9"/>
  <c r="Y5353" i="9"/>
  <c r="Z5353" i="9" s="1"/>
  <c r="AD5352" i="9" l="1"/>
  <c r="V5356" i="9"/>
  <c r="W5356" i="9" s="1"/>
  <c r="S5356" i="9"/>
  <c r="AA5353" i="9"/>
  <c r="AB5353" i="9"/>
  <c r="Y5354" i="9"/>
  <c r="Z5354" i="9" s="1"/>
  <c r="R5357" i="9"/>
  <c r="X5356" i="9" l="1"/>
  <c r="AD5353" i="9"/>
  <c r="V5357" i="9"/>
  <c r="W5357" i="9" s="1"/>
  <c r="S5357" i="9"/>
  <c r="AA5354" i="9"/>
  <c r="AB5354" i="9"/>
  <c r="R5358" i="9"/>
  <c r="Y5355" i="9"/>
  <c r="Z5355" i="9" s="1"/>
  <c r="X5357" i="9" l="1"/>
  <c r="AD5354" i="9"/>
  <c r="V5358" i="9"/>
  <c r="W5358" i="9" s="1"/>
  <c r="S5358" i="9"/>
  <c r="Y5356" i="9"/>
  <c r="Z5356" i="9" s="1"/>
  <c r="R5359" i="9"/>
  <c r="AA5355" i="9"/>
  <c r="AB5355" i="9"/>
  <c r="X5358" i="9" l="1"/>
  <c r="AD5355" i="9"/>
  <c r="V5359" i="9"/>
  <c r="W5359" i="9" s="1"/>
  <c r="S5359" i="9"/>
  <c r="AA5356" i="9"/>
  <c r="AB5356" i="9"/>
  <c r="R5360" i="9"/>
  <c r="Y5357" i="9"/>
  <c r="Z5357" i="9" s="1"/>
  <c r="X5359" i="9" l="1"/>
  <c r="AD5356" i="9"/>
  <c r="V5360" i="9"/>
  <c r="W5360" i="9" s="1"/>
  <c r="X5360" i="9" s="1"/>
  <c r="S5360" i="9"/>
  <c r="AA5357" i="9"/>
  <c r="AB5357" i="9"/>
  <c r="R5361" i="9"/>
  <c r="Y5358" i="9"/>
  <c r="Z5358" i="9" s="1"/>
  <c r="AD5357" i="9" l="1"/>
  <c r="V5361" i="9"/>
  <c r="W5361" i="9" s="1"/>
  <c r="S5361" i="9"/>
  <c r="AA5358" i="9"/>
  <c r="AB5358" i="9"/>
  <c r="R5362" i="9"/>
  <c r="Y5359" i="9"/>
  <c r="Z5359" i="9" s="1"/>
  <c r="X5361" i="9" l="1"/>
  <c r="AD5358" i="9"/>
  <c r="V5362" i="9"/>
  <c r="W5362" i="9" s="1"/>
  <c r="S5362" i="9"/>
  <c r="AB5359" i="9"/>
  <c r="AA5359" i="9"/>
  <c r="R5363" i="9"/>
  <c r="Y5360" i="9"/>
  <c r="Z5360" i="9" s="1"/>
  <c r="X5362" i="9" l="1"/>
  <c r="AD5359" i="9"/>
  <c r="V5363" i="9"/>
  <c r="W5363" i="9" s="1"/>
  <c r="S5363" i="9"/>
  <c r="X5363" i="9" s="1"/>
  <c r="AA5360" i="9"/>
  <c r="AB5360" i="9"/>
  <c r="R5364" i="9"/>
  <c r="Y5361" i="9"/>
  <c r="Z5361" i="9" s="1"/>
  <c r="AD5360" i="9" l="1"/>
  <c r="V5364" i="9"/>
  <c r="W5364" i="9" s="1"/>
  <c r="S5364" i="9"/>
  <c r="AA5361" i="9"/>
  <c r="AB5361" i="9"/>
  <c r="R5365" i="9"/>
  <c r="Y5362" i="9"/>
  <c r="Z5362" i="9" s="1"/>
  <c r="X5364" i="9" l="1"/>
  <c r="AD5361" i="9"/>
  <c r="V5365" i="9"/>
  <c r="W5365" i="9" s="1"/>
  <c r="S5365" i="9"/>
  <c r="AA5362" i="9"/>
  <c r="AB5362" i="9"/>
  <c r="R5366" i="9"/>
  <c r="Y5363" i="9"/>
  <c r="Z5363" i="9" s="1"/>
  <c r="X5365" i="9" l="1"/>
  <c r="AD5362" i="9"/>
  <c r="V5366" i="9"/>
  <c r="W5366" i="9" s="1"/>
  <c r="S5366" i="9"/>
  <c r="AA5363" i="9"/>
  <c r="AB5363" i="9"/>
  <c r="R5367" i="9"/>
  <c r="Y5364" i="9"/>
  <c r="Z5364" i="9" s="1"/>
  <c r="X5366" i="9" l="1"/>
  <c r="AD5363" i="9"/>
  <c r="V5367" i="9"/>
  <c r="W5367" i="9" s="1"/>
  <c r="S5367" i="9"/>
  <c r="AA5364" i="9"/>
  <c r="AB5364" i="9"/>
  <c r="R5368" i="9"/>
  <c r="Y5365" i="9"/>
  <c r="Z5365" i="9" s="1"/>
  <c r="X5367" i="9" l="1"/>
  <c r="AD5364" i="9"/>
  <c r="V5368" i="9"/>
  <c r="W5368" i="9" s="1"/>
  <c r="X5368" i="9" s="1"/>
  <c r="S5368" i="9"/>
  <c r="AA5365" i="9"/>
  <c r="AB5365" i="9"/>
  <c r="R5369" i="9"/>
  <c r="Y5366" i="9"/>
  <c r="Z5366" i="9" s="1"/>
  <c r="AD5365" i="9" l="1"/>
  <c r="V5369" i="9"/>
  <c r="W5369" i="9" s="1"/>
  <c r="S5369" i="9"/>
  <c r="AA5366" i="9"/>
  <c r="AB5366" i="9"/>
  <c r="R5370" i="9"/>
  <c r="Y5367" i="9"/>
  <c r="Z5367" i="9" s="1"/>
  <c r="X5369" i="9" l="1"/>
  <c r="AD5366" i="9"/>
  <c r="V5370" i="9"/>
  <c r="W5370" i="9" s="1"/>
  <c r="S5370" i="9"/>
  <c r="AB5367" i="9"/>
  <c r="AA5367" i="9"/>
  <c r="R5371" i="9"/>
  <c r="Y5368" i="9"/>
  <c r="Z5368" i="9" s="1"/>
  <c r="X5370" i="9" l="1"/>
  <c r="AD5367" i="9"/>
  <c r="V5371" i="9"/>
  <c r="W5371" i="9" s="1"/>
  <c r="S5371" i="9"/>
  <c r="X5371" i="9" s="1"/>
  <c r="AA5368" i="9"/>
  <c r="AB5368" i="9"/>
  <c r="Y5369" i="9"/>
  <c r="Z5369" i="9" s="1"/>
  <c r="R5372" i="9"/>
  <c r="AD5368" i="9" l="1"/>
  <c r="V5372" i="9"/>
  <c r="W5372" i="9" s="1"/>
  <c r="S5372" i="9"/>
  <c r="R5373" i="9"/>
  <c r="AA5369" i="9"/>
  <c r="AB5369" i="9"/>
  <c r="Y5370" i="9"/>
  <c r="Z5370" i="9" s="1"/>
  <c r="X5372" i="9" l="1"/>
  <c r="AD5369" i="9"/>
  <c r="V5373" i="9"/>
  <c r="W5373" i="9" s="1"/>
  <c r="S5373" i="9"/>
  <c r="AA5370" i="9"/>
  <c r="AB5370" i="9"/>
  <c r="R5374" i="9"/>
  <c r="Y5371" i="9"/>
  <c r="Z5371" i="9" s="1"/>
  <c r="X5373" i="9" l="1"/>
  <c r="AD5370" i="9"/>
  <c r="V5374" i="9"/>
  <c r="W5374" i="9" s="1"/>
  <c r="S5374" i="9"/>
  <c r="AA5371" i="9"/>
  <c r="AB5371" i="9"/>
  <c r="R5375" i="9"/>
  <c r="Y5372" i="9"/>
  <c r="Z5372" i="9" s="1"/>
  <c r="X5374" i="9" l="1"/>
  <c r="AD5371" i="9"/>
  <c r="V5375" i="9"/>
  <c r="W5375" i="9" s="1"/>
  <c r="S5375" i="9"/>
  <c r="X5375" i="9" s="1"/>
  <c r="AA5372" i="9"/>
  <c r="AB5372" i="9"/>
  <c r="R5376" i="9"/>
  <c r="Y5373" i="9"/>
  <c r="Z5373" i="9" s="1"/>
  <c r="AD5372" i="9" l="1"/>
  <c r="V5376" i="9"/>
  <c r="W5376" i="9" s="1"/>
  <c r="S5376" i="9"/>
  <c r="Y5374" i="9"/>
  <c r="Z5374" i="9" s="1"/>
  <c r="AA5373" i="9"/>
  <c r="AB5373" i="9"/>
  <c r="R5377" i="9"/>
  <c r="X5376" i="9" l="1"/>
  <c r="AD5373" i="9"/>
  <c r="V5377" i="9"/>
  <c r="W5377" i="9" s="1"/>
  <c r="S5377" i="9"/>
  <c r="R5378" i="9"/>
  <c r="Y5375" i="9"/>
  <c r="Z5375" i="9" s="1"/>
  <c r="AA5374" i="9"/>
  <c r="AB5374" i="9"/>
  <c r="X5377" i="9" l="1"/>
  <c r="AD5374" i="9"/>
  <c r="S5378" i="9"/>
  <c r="V5378" i="9"/>
  <c r="W5378" i="9" s="1"/>
  <c r="X5378" i="9" s="1"/>
  <c r="AB5375" i="9"/>
  <c r="AA5375" i="9"/>
  <c r="Y5376" i="9"/>
  <c r="Z5376" i="9" s="1"/>
  <c r="R5379" i="9"/>
  <c r="AD5375" i="9" l="1"/>
  <c r="V5379" i="9"/>
  <c r="W5379" i="9" s="1"/>
  <c r="S5379" i="9"/>
  <c r="X5379" i="9" s="1"/>
  <c r="AA5376" i="9"/>
  <c r="AB5376" i="9"/>
  <c r="Y5377" i="9"/>
  <c r="Z5377" i="9" s="1"/>
  <c r="R5380" i="9"/>
  <c r="AD5376" i="9" l="1"/>
  <c r="V5380" i="9"/>
  <c r="W5380" i="9" s="1"/>
  <c r="S5380" i="9"/>
  <c r="AA5377" i="9"/>
  <c r="AB5377" i="9"/>
  <c r="R5381" i="9"/>
  <c r="Y5378" i="9"/>
  <c r="Z5378" i="9" s="1"/>
  <c r="X5380" i="9" l="1"/>
  <c r="AD5377" i="9"/>
  <c r="V5381" i="9"/>
  <c r="W5381" i="9" s="1"/>
  <c r="S5381" i="9"/>
  <c r="X5381" i="9" s="1"/>
  <c r="AA5378" i="9"/>
  <c r="AB5378" i="9"/>
  <c r="R5382" i="9"/>
  <c r="Y5379" i="9"/>
  <c r="Z5379" i="9" s="1"/>
  <c r="AD5378" i="9" l="1"/>
  <c r="V5382" i="9"/>
  <c r="W5382" i="9" s="1"/>
  <c r="S5382" i="9"/>
  <c r="AA5379" i="9"/>
  <c r="AB5379" i="9"/>
  <c r="Y5380" i="9"/>
  <c r="Z5380" i="9" s="1"/>
  <c r="R5383" i="9"/>
  <c r="X5382" i="9" l="1"/>
  <c r="AD5379" i="9"/>
  <c r="V5383" i="9"/>
  <c r="W5383" i="9" s="1"/>
  <c r="S5383" i="9"/>
  <c r="AA5380" i="9"/>
  <c r="AB5380" i="9"/>
  <c r="R5384" i="9"/>
  <c r="Y5381" i="9"/>
  <c r="Z5381" i="9" s="1"/>
  <c r="X5383" i="9" l="1"/>
  <c r="AD5380" i="9"/>
  <c r="V5384" i="9"/>
  <c r="W5384" i="9" s="1"/>
  <c r="S5384" i="9"/>
  <c r="AB5381" i="9"/>
  <c r="AA5381" i="9"/>
  <c r="R5385" i="9"/>
  <c r="Y5382" i="9"/>
  <c r="Z5382" i="9" s="1"/>
  <c r="X5384" i="9" l="1"/>
  <c r="AD5381" i="9"/>
  <c r="V5385" i="9"/>
  <c r="W5385" i="9" s="1"/>
  <c r="S5385" i="9"/>
  <c r="X5385" i="9" s="1"/>
  <c r="AA5382" i="9"/>
  <c r="AB5382" i="9"/>
  <c r="Y5383" i="9"/>
  <c r="Z5383" i="9" s="1"/>
  <c r="R5386" i="9"/>
  <c r="AD5382" i="9" l="1"/>
  <c r="V5386" i="9"/>
  <c r="W5386" i="9" s="1"/>
  <c r="X5386" i="9" s="1"/>
  <c r="S5386" i="9"/>
  <c r="R5387" i="9"/>
  <c r="Y5384" i="9"/>
  <c r="Z5384" i="9" s="1"/>
  <c r="AB5383" i="9"/>
  <c r="AA5383" i="9"/>
  <c r="AD5383" i="9" l="1"/>
  <c r="V5387" i="9"/>
  <c r="W5387" i="9" s="1"/>
  <c r="S5387" i="9"/>
  <c r="X5387" i="9" s="1"/>
  <c r="AA5384" i="9"/>
  <c r="AB5384" i="9"/>
  <c r="R5388" i="9"/>
  <c r="Y5385" i="9"/>
  <c r="Z5385" i="9" s="1"/>
  <c r="AD5384" i="9" l="1"/>
  <c r="V5388" i="9"/>
  <c r="W5388" i="9" s="1"/>
  <c r="X5388" i="9" s="1"/>
  <c r="S5388" i="9"/>
  <c r="AA5385" i="9"/>
  <c r="AB5385" i="9"/>
  <c r="R5389" i="9"/>
  <c r="Y5386" i="9"/>
  <c r="Z5386" i="9" s="1"/>
  <c r="AD5385" i="9" l="1"/>
  <c r="V5389" i="9"/>
  <c r="W5389" i="9" s="1"/>
  <c r="S5389" i="9"/>
  <c r="X5389" i="9" s="1"/>
  <c r="AA5386" i="9"/>
  <c r="AB5386" i="9"/>
  <c r="R5390" i="9"/>
  <c r="Y5387" i="9"/>
  <c r="Z5387" i="9" s="1"/>
  <c r="AD5386" i="9" l="1"/>
  <c r="V5390" i="9"/>
  <c r="W5390" i="9" s="1"/>
  <c r="S5390" i="9"/>
  <c r="R5391" i="9"/>
  <c r="AA5387" i="9"/>
  <c r="AB5387" i="9"/>
  <c r="Y5388" i="9"/>
  <c r="Z5388" i="9" s="1"/>
  <c r="X5390" i="9" l="1"/>
  <c r="AD5387" i="9"/>
  <c r="V5391" i="9"/>
  <c r="W5391" i="9" s="1"/>
  <c r="S5391" i="9"/>
  <c r="R5392" i="9"/>
  <c r="AA5388" i="9"/>
  <c r="AB5388" i="9"/>
  <c r="Y5389" i="9"/>
  <c r="Z5389" i="9" s="1"/>
  <c r="X5391" i="9" l="1"/>
  <c r="AD5388" i="9"/>
  <c r="V5392" i="9"/>
  <c r="W5392" i="9" s="1"/>
  <c r="S5392" i="9"/>
  <c r="AB5389" i="9"/>
  <c r="AA5389" i="9"/>
  <c r="Y5390" i="9"/>
  <c r="Z5390" i="9" s="1"/>
  <c r="R5393" i="9"/>
  <c r="X5392" i="9" l="1"/>
  <c r="AD5389" i="9"/>
  <c r="V5393" i="9"/>
  <c r="W5393" i="9" s="1"/>
  <c r="S5393" i="9"/>
  <c r="X5393" i="9" s="1"/>
  <c r="AA5390" i="9"/>
  <c r="AB5390" i="9"/>
  <c r="R5394" i="9"/>
  <c r="Y5391" i="9"/>
  <c r="Z5391" i="9" s="1"/>
  <c r="AD5390" i="9" l="1"/>
  <c r="V5394" i="9"/>
  <c r="W5394" i="9" s="1"/>
  <c r="S5394" i="9"/>
  <c r="Y5392" i="9"/>
  <c r="Z5392" i="9" s="1"/>
  <c r="AB5391" i="9"/>
  <c r="AA5391" i="9"/>
  <c r="R5395" i="9"/>
  <c r="X5394" i="9" l="1"/>
  <c r="AD5391" i="9"/>
  <c r="V5395" i="9"/>
  <c r="W5395" i="9" s="1"/>
  <c r="S5395" i="9"/>
  <c r="X5395" i="9" s="1"/>
  <c r="AA5392" i="9"/>
  <c r="AB5392" i="9"/>
  <c r="R5396" i="9"/>
  <c r="Y5393" i="9"/>
  <c r="Z5393" i="9" s="1"/>
  <c r="AD5392" i="9" l="1"/>
  <c r="V5396" i="9"/>
  <c r="W5396" i="9" s="1"/>
  <c r="X5396" i="9" s="1"/>
  <c r="S5396" i="9"/>
  <c r="AA5393" i="9"/>
  <c r="AB5393" i="9"/>
  <c r="R5397" i="9"/>
  <c r="Y5394" i="9"/>
  <c r="Z5394" i="9" s="1"/>
  <c r="AD5393" i="9" l="1"/>
  <c r="V5397" i="9"/>
  <c r="W5397" i="9" s="1"/>
  <c r="S5397" i="9"/>
  <c r="Y5395" i="9"/>
  <c r="Z5395" i="9" s="1"/>
  <c r="R5398" i="9"/>
  <c r="AB5394" i="9"/>
  <c r="AA5394" i="9"/>
  <c r="X5397" i="9" l="1"/>
  <c r="AD5394" i="9"/>
  <c r="V5398" i="9"/>
  <c r="W5398" i="9" s="1"/>
  <c r="S5398" i="9"/>
  <c r="R5399" i="9"/>
  <c r="Y5396" i="9"/>
  <c r="Z5396" i="9" s="1"/>
  <c r="AA5395" i="9"/>
  <c r="AB5395" i="9"/>
  <c r="X5398" i="9" l="1"/>
  <c r="AD5395" i="9"/>
  <c r="V5399" i="9"/>
  <c r="W5399" i="9" s="1"/>
  <c r="X5399" i="9" s="1"/>
  <c r="S5399" i="9"/>
  <c r="AA5396" i="9"/>
  <c r="AB5396" i="9"/>
  <c r="R5400" i="9"/>
  <c r="Y5397" i="9"/>
  <c r="Z5397" i="9" s="1"/>
  <c r="AD5396" i="9" l="1"/>
  <c r="V5400" i="9"/>
  <c r="W5400" i="9" s="1"/>
  <c r="X5400" i="9" s="1"/>
  <c r="S5400" i="9"/>
  <c r="Y5398" i="9"/>
  <c r="Z5398" i="9" s="1"/>
  <c r="AA5397" i="9"/>
  <c r="AB5397" i="9"/>
  <c r="R5401" i="9"/>
  <c r="AD5397" i="9" l="1"/>
  <c r="V5401" i="9"/>
  <c r="W5401" i="9" s="1"/>
  <c r="S5401" i="9"/>
  <c r="AA5398" i="9"/>
  <c r="AB5398" i="9"/>
  <c r="R5402" i="9"/>
  <c r="Y5399" i="9"/>
  <c r="Z5399" i="9" s="1"/>
  <c r="X5401" i="9" l="1"/>
  <c r="AD5398" i="9"/>
  <c r="V5402" i="9"/>
  <c r="W5402" i="9" s="1"/>
  <c r="S5402" i="9"/>
  <c r="AA5399" i="9"/>
  <c r="AB5399" i="9"/>
  <c r="R5403" i="9"/>
  <c r="Y5400" i="9"/>
  <c r="Z5400" i="9" s="1"/>
  <c r="X5402" i="9" l="1"/>
  <c r="AD5399" i="9"/>
  <c r="V5403" i="9"/>
  <c r="W5403" i="9" s="1"/>
  <c r="S5403" i="9"/>
  <c r="R5404" i="9"/>
  <c r="Y5401" i="9"/>
  <c r="Z5401" i="9" s="1"/>
  <c r="AA5400" i="9"/>
  <c r="AB5400" i="9"/>
  <c r="X5403" i="9" l="1"/>
  <c r="AD5400" i="9"/>
  <c r="V5404" i="9"/>
  <c r="W5404" i="9" s="1"/>
  <c r="S5404" i="9"/>
  <c r="AA5401" i="9"/>
  <c r="AB5401" i="9"/>
  <c r="Y5402" i="9"/>
  <c r="Z5402" i="9" s="1"/>
  <c r="R5405" i="9"/>
  <c r="X5404" i="9" l="1"/>
  <c r="AD5401" i="9"/>
  <c r="V5405" i="9"/>
  <c r="W5405" i="9" s="1"/>
  <c r="S5405" i="9"/>
  <c r="X5405" i="9" s="1"/>
  <c r="AA5402" i="9"/>
  <c r="AB5402" i="9"/>
  <c r="Y5403" i="9"/>
  <c r="Z5403" i="9" s="1"/>
  <c r="R5406" i="9"/>
  <c r="AD5402" i="9" l="1"/>
  <c r="V5406" i="9"/>
  <c r="W5406" i="9" s="1"/>
  <c r="S5406" i="9"/>
  <c r="Y5404" i="9"/>
  <c r="Z5404" i="9" s="1"/>
  <c r="AA5403" i="9"/>
  <c r="AB5403" i="9"/>
  <c r="R5407" i="9"/>
  <c r="X5406" i="9" l="1"/>
  <c r="AD5403" i="9"/>
  <c r="V5407" i="9"/>
  <c r="W5407" i="9" s="1"/>
  <c r="X5407" i="9" s="1"/>
  <c r="S5407" i="9"/>
  <c r="AA5404" i="9"/>
  <c r="AB5404" i="9"/>
  <c r="R5408" i="9"/>
  <c r="Y5405" i="9"/>
  <c r="Z5405" i="9" s="1"/>
  <c r="AD5404" i="9" l="1"/>
  <c r="V5408" i="9"/>
  <c r="W5408" i="9" s="1"/>
  <c r="S5408" i="9"/>
  <c r="AA5405" i="9"/>
  <c r="AB5405" i="9"/>
  <c r="R5409" i="9"/>
  <c r="Y5406" i="9"/>
  <c r="Z5406" i="9" s="1"/>
  <c r="X5408" i="9" l="1"/>
  <c r="AD5405" i="9"/>
  <c r="V5409" i="9"/>
  <c r="W5409" i="9" s="1"/>
  <c r="S5409" i="9"/>
  <c r="AA5406" i="9"/>
  <c r="AB5406" i="9"/>
  <c r="R5410" i="9"/>
  <c r="Y5407" i="9"/>
  <c r="Z5407" i="9" s="1"/>
  <c r="X5409" i="9" l="1"/>
  <c r="AD5406" i="9"/>
  <c r="S5410" i="9"/>
  <c r="V5410" i="9"/>
  <c r="W5410" i="9" s="1"/>
  <c r="X5410" i="9" s="1"/>
  <c r="AA5407" i="9"/>
  <c r="AB5407" i="9"/>
  <c r="R5411" i="9"/>
  <c r="Y5408" i="9"/>
  <c r="Z5408" i="9" s="1"/>
  <c r="AD5407" i="9" l="1"/>
  <c r="V5411" i="9"/>
  <c r="W5411" i="9" s="1"/>
  <c r="S5411" i="9"/>
  <c r="AA5408" i="9"/>
  <c r="AB5408" i="9"/>
  <c r="R5412" i="9"/>
  <c r="Y5409" i="9"/>
  <c r="Z5409" i="9" s="1"/>
  <c r="X5411" i="9" l="1"/>
  <c r="AD5408" i="9"/>
  <c r="V5412" i="9"/>
  <c r="W5412" i="9" s="1"/>
  <c r="S5412" i="9"/>
  <c r="AA5409" i="9"/>
  <c r="AB5409" i="9"/>
  <c r="Y5410" i="9"/>
  <c r="Z5410" i="9" s="1"/>
  <c r="R5413" i="9"/>
  <c r="X5412" i="9" l="1"/>
  <c r="AD5409" i="9"/>
  <c r="V5413" i="9"/>
  <c r="W5413" i="9" s="1"/>
  <c r="S5413" i="9"/>
  <c r="X5413" i="9" s="1"/>
  <c r="R5414" i="9"/>
  <c r="Y5411" i="9"/>
  <c r="Z5411" i="9" s="1"/>
  <c r="AA5410" i="9"/>
  <c r="AB5410" i="9"/>
  <c r="AD5410" i="9" l="1"/>
  <c r="V5414" i="9"/>
  <c r="W5414" i="9" s="1"/>
  <c r="S5414" i="9"/>
  <c r="AA5411" i="9"/>
  <c r="AB5411" i="9"/>
  <c r="R5415" i="9"/>
  <c r="Y5412" i="9"/>
  <c r="Z5412" i="9" s="1"/>
  <c r="X5414" i="9" l="1"/>
  <c r="AD5411" i="9"/>
  <c r="V5415" i="9"/>
  <c r="W5415" i="9" s="1"/>
  <c r="S5415" i="9"/>
  <c r="Y5413" i="9"/>
  <c r="Z5413" i="9" s="1"/>
  <c r="AA5412" i="9"/>
  <c r="AB5412" i="9"/>
  <c r="R5416" i="9"/>
  <c r="X5415" i="9" l="1"/>
  <c r="AD5412" i="9"/>
  <c r="V5416" i="9"/>
  <c r="W5416" i="9" s="1"/>
  <c r="X5416" i="9" s="1"/>
  <c r="S5416" i="9"/>
  <c r="AA5413" i="9"/>
  <c r="AB5413" i="9"/>
  <c r="Y5414" i="9"/>
  <c r="Z5414" i="9" s="1"/>
  <c r="R5417" i="9"/>
  <c r="AD5413" i="9" l="1"/>
  <c r="V5417" i="9"/>
  <c r="W5417" i="9" s="1"/>
  <c r="S5417" i="9"/>
  <c r="AA5414" i="9"/>
  <c r="AB5414" i="9"/>
  <c r="R5418" i="9"/>
  <c r="Y5415" i="9"/>
  <c r="Z5415" i="9" s="1"/>
  <c r="X5417" i="9" l="1"/>
  <c r="AD5414" i="9"/>
  <c r="V5418" i="9"/>
  <c r="W5418" i="9" s="1"/>
  <c r="S5418" i="9"/>
  <c r="AA5415" i="9"/>
  <c r="AB5415" i="9"/>
  <c r="Y5416" i="9"/>
  <c r="Z5416" i="9" s="1"/>
  <c r="R5419" i="9"/>
  <c r="X5418" i="9" l="1"/>
  <c r="AD5415" i="9"/>
  <c r="V5419" i="9"/>
  <c r="W5419" i="9" s="1"/>
  <c r="S5419" i="9"/>
  <c r="X5419" i="9" s="1"/>
  <c r="R5420" i="9"/>
  <c r="Y5417" i="9"/>
  <c r="Z5417" i="9" s="1"/>
  <c r="AA5416" i="9"/>
  <c r="AB5416" i="9"/>
  <c r="AD5416" i="9" l="1"/>
  <c r="V5420" i="9"/>
  <c r="W5420" i="9" s="1"/>
  <c r="X5420" i="9" s="1"/>
  <c r="S5420" i="9"/>
  <c r="AA5417" i="9"/>
  <c r="AB5417" i="9"/>
  <c r="R5421" i="9"/>
  <c r="Y5418" i="9"/>
  <c r="Z5418" i="9" s="1"/>
  <c r="AD5417" i="9" l="1"/>
  <c r="V5421" i="9"/>
  <c r="W5421" i="9" s="1"/>
  <c r="S5421" i="9"/>
  <c r="AA5418" i="9"/>
  <c r="AB5418" i="9"/>
  <c r="R5422" i="9"/>
  <c r="Y5419" i="9"/>
  <c r="Z5419" i="9" s="1"/>
  <c r="X5421" i="9" l="1"/>
  <c r="AD5418" i="9"/>
  <c r="V5422" i="9"/>
  <c r="W5422" i="9" s="1"/>
  <c r="X5422" i="9" s="1"/>
  <c r="S5422" i="9"/>
  <c r="AA5419" i="9"/>
  <c r="AB5419" i="9"/>
  <c r="R5423" i="9"/>
  <c r="Y5420" i="9"/>
  <c r="Z5420" i="9" s="1"/>
  <c r="AD5419" i="9" l="1"/>
  <c r="V5423" i="9"/>
  <c r="W5423" i="9" s="1"/>
  <c r="S5423" i="9"/>
  <c r="AA5420" i="9"/>
  <c r="AB5420" i="9"/>
  <c r="R5424" i="9"/>
  <c r="Y5421" i="9"/>
  <c r="Z5421" i="9" s="1"/>
  <c r="X5423" i="9" l="1"/>
  <c r="AD5420" i="9"/>
  <c r="V5424" i="9"/>
  <c r="W5424" i="9" s="1"/>
  <c r="X5424" i="9" s="1"/>
  <c r="S5424" i="9"/>
  <c r="AA5421" i="9"/>
  <c r="AB5421" i="9"/>
  <c r="Y5422" i="9"/>
  <c r="Z5422" i="9" s="1"/>
  <c r="R5425" i="9"/>
  <c r="AD5421" i="9" l="1"/>
  <c r="V5425" i="9"/>
  <c r="W5425" i="9" s="1"/>
  <c r="S5425" i="9"/>
  <c r="AA5422" i="9"/>
  <c r="AB5422" i="9"/>
  <c r="R5426" i="9"/>
  <c r="Y5423" i="9"/>
  <c r="Z5423" i="9" s="1"/>
  <c r="X5425" i="9" l="1"/>
  <c r="AD5422" i="9"/>
  <c r="V5426" i="9"/>
  <c r="W5426" i="9" s="1"/>
  <c r="X5426" i="9" s="1"/>
  <c r="S5426" i="9"/>
  <c r="Y5424" i="9"/>
  <c r="Z5424" i="9" s="1"/>
  <c r="AA5423" i="9"/>
  <c r="AB5423" i="9"/>
  <c r="R5427" i="9"/>
  <c r="AD5423" i="9" l="1"/>
  <c r="V5427" i="9"/>
  <c r="W5427" i="9" s="1"/>
  <c r="S5427" i="9"/>
  <c r="AA5424" i="9"/>
  <c r="AB5424" i="9"/>
  <c r="R5428" i="9"/>
  <c r="Y5425" i="9"/>
  <c r="Z5425" i="9" s="1"/>
  <c r="X5427" i="9" l="1"/>
  <c r="AD5424" i="9"/>
  <c r="V5428" i="9"/>
  <c r="W5428" i="9" s="1"/>
  <c r="X5428" i="9" s="1"/>
  <c r="S5428" i="9"/>
  <c r="Y5426" i="9"/>
  <c r="Z5426" i="9" s="1"/>
  <c r="AA5425" i="9"/>
  <c r="AB5425" i="9"/>
  <c r="R5429" i="9"/>
  <c r="AD5425" i="9" l="1"/>
  <c r="V5429" i="9"/>
  <c r="W5429" i="9" s="1"/>
  <c r="S5429" i="9"/>
  <c r="AB5426" i="9"/>
  <c r="AD5426" i="9" s="1"/>
  <c r="AA5426" i="9"/>
  <c r="R5430" i="9"/>
  <c r="Y5427" i="9"/>
  <c r="Z5427" i="9" s="1"/>
  <c r="X5429" i="9" l="1"/>
  <c r="V5430" i="9"/>
  <c r="W5430" i="9" s="1"/>
  <c r="S5430" i="9"/>
  <c r="Y5428" i="9"/>
  <c r="Z5428" i="9" s="1"/>
  <c r="AA5427" i="9"/>
  <c r="AB5427" i="9"/>
  <c r="R5431" i="9"/>
  <c r="X5430" i="9" l="1"/>
  <c r="AD5427" i="9"/>
  <c r="V5431" i="9"/>
  <c r="W5431" i="9" s="1"/>
  <c r="S5431" i="9"/>
  <c r="X5431" i="9" s="1"/>
  <c r="AB5428" i="9"/>
  <c r="AA5428" i="9"/>
  <c r="Y5429" i="9"/>
  <c r="Z5429" i="9" s="1"/>
  <c r="R5432" i="9"/>
  <c r="AD5428" i="9" l="1"/>
  <c r="V5432" i="9"/>
  <c r="W5432" i="9" s="1"/>
  <c r="S5432" i="9"/>
  <c r="X5432" i="9" s="1"/>
  <c r="AA5429" i="9"/>
  <c r="AB5429" i="9"/>
  <c r="R5433" i="9"/>
  <c r="Y5430" i="9"/>
  <c r="Z5430" i="9" s="1"/>
  <c r="AD5429" i="9" l="1"/>
  <c r="V5433" i="9"/>
  <c r="W5433" i="9" s="1"/>
  <c r="S5433" i="9"/>
  <c r="X5433" i="9" s="1"/>
  <c r="AB5430" i="9"/>
  <c r="AA5430" i="9"/>
  <c r="R5434" i="9"/>
  <c r="Y5431" i="9"/>
  <c r="Z5431" i="9" s="1"/>
  <c r="AD5430" i="9" l="1"/>
  <c r="V5434" i="9"/>
  <c r="W5434" i="9" s="1"/>
  <c r="S5434" i="9"/>
  <c r="X5434" i="9" s="1"/>
  <c r="AA5431" i="9"/>
  <c r="AB5431" i="9"/>
  <c r="R5435" i="9"/>
  <c r="Y5432" i="9"/>
  <c r="Z5432" i="9" s="1"/>
  <c r="AD5431" i="9" l="1"/>
  <c r="V5435" i="9"/>
  <c r="W5435" i="9" s="1"/>
  <c r="S5435" i="9"/>
  <c r="R5436" i="9"/>
  <c r="AB5432" i="9"/>
  <c r="AA5432" i="9"/>
  <c r="Y5433" i="9"/>
  <c r="Z5433" i="9" s="1"/>
  <c r="X5435" i="9" l="1"/>
  <c r="AD5432" i="9"/>
  <c r="V5436" i="9"/>
  <c r="W5436" i="9" s="1"/>
  <c r="S5436" i="9"/>
  <c r="AA5433" i="9"/>
  <c r="AB5433" i="9"/>
  <c r="Y5434" i="9"/>
  <c r="Z5434" i="9" s="1"/>
  <c r="R5437" i="9"/>
  <c r="X5436" i="9" l="1"/>
  <c r="AD5433" i="9"/>
  <c r="V5437" i="9"/>
  <c r="W5437" i="9" s="1"/>
  <c r="S5437" i="9"/>
  <c r="X5437" i="9" s="1"/>
  <c r="AB5434" i="9"/>
  <c r="AA5434" i="9"/>
  <c r="R5438" i="9"/>
  <c r="Y5435" i="9"/>
  <c r="Z5435" i="9" s="1"/>
  <c r="AD5434" i="9" l="1"/>
  <c r="V5438" i="9"/>
  <c r="W5438" i="9" s="1"/>
  <c r="S5438" i="9"/>
  <c r="AA5435" i="9"/>
  <c r="AB5435" i="9"/>
  <c r="R5439" i="9"/>
  <c r="Y5436" i="9"/>
  <c r="Z5436" i="9" s="1"/>
  <c r="X5438" i="9" l="1"/>
  <c r="AD5435" i="9"/>
  <c r="V5439" i="9"/>
  <c r="W5439" i="9" s="1"/>
  <c r="S5439" i="9"/>
  <c r="X5439" i="9" s="1"/>
  <c r="AB5436" i="9"/>
  <c r="AA5436" i="9"/>
  <c r="R5440" i="9"/>
  <c r="Y5437" i="9"/>
  <c r="Z5437" i="9" s="1"/>
  <c r="AD5436" i="9" l="1"/>
  <c r="V5440" i="9"/>
  <c r="W5440" i="9" s="1"/>
  <c r="S5440" i="9"/>
  <c r="AA5437" i="9"/>
  <c r="AB5437" i="9"/>
  <c r="R5441" i="9"/>
  <c r="Y5438" i="9"/>
  <c r="Z5438" i="9" s="1"/>
  <c r="X5440" i="9" l="1"/>
  <c r="AD5437" i="9"/>
  <c r="V5441" i="9"/>
  <c r="W5441" i="9" s="1"/>
  <c r="X5441" i="9" s="1"/>
  <c r="S5441" i="9"/>
  <c r="AB5438" i="9"/>
  <c r="AA5438" i="9"/>
  <c r="R5442" i="9"/>
  <c r="Y5439" i="9"/>
  <c r="Z5439" i="9" s="1"/>
  <c r="AD5438" i="9" l="1"/>
  <c r="V5442" i="9"/>
  <c r="W5442" i="9" s="1"/>
  <c r="S5442" i="9"/>
  <c r="AA5439" i="9"/>
  <c r="AB5439" i="9"/>
  <c r="Y5440" i="9"/>
  <c r="Z5440" i="9" s="1"/>
  <c r="R5443" i="9"/>
  <c r="X5442" i="9" l="1"/>
  <c r="AD5439" i="9"/>
  <c r="V5443" i="9"/>
  <c r="W5443" i="9" s="1"/>
  <c r="S5443" i="9"/>
  <c r="X5443" i="9" s="1"/>
  <c r="Y5441" i="9"/>
  <c r="Z5441" i="9" s="1"/>
  <c r="R5444" i="9"/>
  <c r="AB5440" i="9"/>
  <c r="AA5440" i="9"/>
  <c r="AD5440" i="9" l="1"/>
  <c r="V5444" i="9"/>
  <c r="W5444" i="9" s="1"/>
  <c r="S5444" i="9"/>
  <c r="R5445" i="9"/>
  <c r="AA5441" i="9"/>
  <c r="AB5441" i="9"/>
  <c r="Y5442" i="9"/>
  <c r="Z5442" i="9" s="1"/>
  <c r="X5444" i="9" l="1"/>
  <c r="AD5441" i="9"/>
  <c r="V5445" i="9"/>
  <c r="W5445" i="9" s="1"/>
  <c r="S5445" i="9"/>
  <c r="X5445" i="9" s="1"/>
  <c r="AB5442" i="9"/>
  <c r="AA5442" i="9"/>
  <c r="R5446" i="9"/>
  <c r="Y5443" i="9"/>
  <c r="Z5443" i="9" s="1"/>
  <c r="AD5442" i="9" l="1"/>
  <c r="V5446" i="9"/>
  <c r="W5446" i="9" s="1"/>
  <c r="S5446" i="9"/>
  <c r="AA5443" i="9"/>
  <c r="AB5443" i="9"/>
  <c r="R5447" i="9"/>
  <c r="Y5444" i="9"/>
  <c r="Z5444" i="9" s="1"/>
  <c r="X5446" i="9" l="1"/>
  <c r="AD5443" i="9"/>
  <c r="V5447" i="9"/>
  <c r="W5447" i="9" s="1"/>
  <c r="S5447" i="9"/>
  <c r="X5447" i="9" s="1"/>
  <c r="AB5444" i="9"/>
  <c r="AA5444" i="9"/>
  <c r="R5448" i="9"/>
  <c r="Y5445" i="9"/>
  <c r="Z5445" i="9" s="1"/>
  <c r="AD5444" i="9" l="1"/>
  <c r="V5448" i="9"/>
  <c r="W5448" i="9" s="1"/>
  <c r="S5448" i="9"/>
  <c r="X5448" i="9" s="1"/>
  <c r="AA5445" i="9"/>
  <c r="AB5445" i="9"/>
  <c r="R5449" i="9"/>
  <c r="Y5446" i="9"/>
  <c r="Z5446" i="9" s="1"/>
  <c r="AD5445" i="9" l="1"/>
  <c r="V5449" i="9"/>
  <c r="W5449" i="9" s="1"/>
  <c r="S5449" i="9"/>
  <c r="X5449" i="9" s="1"/>
  <c r="R5450" i="9"/>
  <c r="AB5446" i="9"/>
  <c r="AA5446" i="9"/>
  <c r="Y5447" i="9"/>
  <c r="Z5447" i="9" s="1"/>
  <c r="AD5446" i="9" l="1"/>
  <c r="V5450" i="9"/>
  <c r="W5450" i="9" s="1"/>
  <c r="S5450" i="9"/>
  <c r="X5450" i="9" s="1"/>
  <c r="Y5448" i="9"/>
  <c r="Z5448" i="9" s="1"/>
  <c r="AA5447" i="9"/>
  <c r="AB5447" i="9"/>
  <c r="R5451" i="9"/>
  <c r="AD5447" i="9" l="1"/>
  <c r="V5451" i="9"/>
  <c r="W5451" i="9" s="1"/>
  <c r="S5451" i="9"/>
  <c r="X5451" i="9" s="1"/>
  <c r="R5452" i="9"/>
  <c r="Y5449" i="9"/>
  <c r="Z5449" i="9" s="1"/>
  <c r="AB5448" i="9"/>
  <c r="AA5448" i="9"/>
  <c r="AD5448" i="9" l="1"/>
  <c r="V5452" i="9"/>
  <c r="W5452" i="9" s="1"/>
  <c r="S5452" i="9"/>
  <c r="X5452" i="9" s="1"/>
  <c r="AA5449" i="9"/>
  <c r="AB5449" i="9"/>
  <c r="Y5450" i="9"/>
  <c r="Z5450" i="9" s="1"/>
  <c r="R5453" i="9"/>
  <c r="AD5449" i="9" l="1"/>
  <c r="V5453" i="9"/>
  <c r="W5453" i="9" s="1"/>
  <c r="S5453" i="9"/>
  <c r="X5453" i="9" s="1"/>
  <c r="R5454" i="9"/>
  <c r="Y5451" i="9"/>
  <c r="Z5451" i="9" s="1"/>
  <c r="AB5450" i="9"/>
  <c r="AA5450" i="9"/>
  <c r="AD5450" i="9" l="1"/>
  <c r="V5454" i="9"/>
  <c r="W5454" i="9" s="1"/>
  <c r="S5454" i="9"/>
  <c r="X5454" i="9" s="1"/>
  <c r="AA5451" i="9"/>
  <c r="AB5451" i="9"/>
  <c r="R5455" i="9"/>
  <c r="Y5452" i="9"/>
  <c r="Z5452" i="9" s="1"/>
  <c r="AD5451" i="9" l="1"/>
  <c r="V5455" i="9"/>
  <c r="W5455" i="9" s="1"/>
  <c r="S5455" i="9"/>
  <c r="X5455" i="9" s="1"/>
  <c r="Y5453" i="9"/>
  <c r="Z5453" i="9" s="1"/>
  <c r="R5456" i="9"/>
  <c r="AB5452" i="9"/>
  <c r="AA5452" i="9"/>
  <c r="AD5452" i="9" l="1"/>
  <c r="V5456" i="9"/>
  <c r="W5456" i="9" s="1"/>
  <c r="S5456" i="9"/>
  <c r="X5456" i="9" s="1"/>
  <c r="R5457" i="9"/>
  <c r="Y5454" i="9"/>
  <c r="Z5454" i="9" s="1"/>
  <c r="AA5453" i="9"/>
  <c r="AB5453" i="9"/>
  <c r="AD5453" i="9" l="1"/>
  <c r="V5457" i="9"/>
  <c r="W5457" i="9" s="1"/>
  <c r="S5457" i="9"/>
  <c r="X5457" i="9" s="1"/>
  <c r="Y5455" i="9"/>
  <c r="Z5455" i="9" s="1"/>
  <c r="R5458" i="9"/>
  <c r="AB5454" i="9"/>
  <c r="AA5454" i="9"/>
  <c r="AD5454" i="9" l="1"/>
  <c r="V5458" i="9"/>
  <c r="W5458" i="9" s="1"/>
  <c r="S5458" i="9"/>
  <c r="X5458" i="9" s="1"/>
  <c r="R5459" i="9"/>
  <c r="Y5456" i="9"/>
  <c r="Z5456" i="9" s="1"/>
  <c r="AA5455" i="9"/>
  <c r="AB5455" i="9"/>
  <c r="AD5455" i="9" l="1"/>
  <c r="V5459" i="9"/>
  <c r="W5459" i="9" s="1"/>
  <c r="S5459" i="9"/>
  <c r="AB5456" i="9"/>
  <c r="AA5456" i="9"/>
  <c r="R5460" i="9"/>
  <c r="Y5457" i="9"/>
  <c r="Z5457" i="9" s="1"/>
  <c r="X5459" i="9" l="1"/>
  <c r="AD5456" i="9"/>
  <c r="V5460" i="9"/>
  <c r="W5460" i="9" s="1"/>
  <c r="S5460" i="9"/>
  <c r="Y5458" i="9"/>
  <c r="Z5458" i="9" s="1"/>
  <c r="AA5457" i="9"/>
  <c r="AB5457" i="9"/>
  <c r="R5461" i="9"/>
  <c r="X5460" i="9" l="1"/>
  <c r="AD5457" i="9"/>
  <c r="V5461" i="9"/>
  <c r="W5461" i="9" s="1"/>
  <c r="S5461" i="9"/>
  <c r="Y5459" i="9"/>
  <c r="Z5459" i="9" s="1"/>
  <c r="R5462" i="9"/>
  <c r="AB5458" i="9"/>
  <c r="AA5458" i="9"/>
  <c r="X5461" i="9" l="1"/>
  <c r="AD5458" i="9"/>
  <c r="V5462" i="9"/>
  <c r="W5462" i="9" s="1"/>
  <c r="S5462" i="9"/>
  <c r="AA5459" i="9"/>
  <c r="AB5459" i="9"/>
  <c r="R5463" i="9"/>
  <c r="Y5460" i="9"/>
  <c r="Z5460" i="9" s="1"/>
  <c r="X5462" i="9" l="1"/>
  <c r="AD5459" i="9"/>
  <c r="V5463" i="9"/>
  <c r="W5463" i="9" s="1"/>
  <c r="S5463" i="9"/>
  <c r="Y5461" i="9"/>
  <c r="Z5461" i="9" s="1"/>
  <c r="AB5460" i="9"/>
  <c r="AA5460" i="9"/>
  <c r="R5464" i="9"/>
  <c r="X5463" i="9" l="1"/>
  <c r="AD5460" i="9"/>
  <c r="V5464" i="9"/>
  <c r="W5464" i="9" s="1"/>
  <c r="S5464" i="9"/>
  <c r="X5464" i="9" s="1"/>
  <c r="Y5462" i="9"/>
  <c r="Z5462" i="9" s="1"/>
  <c r="R5465" i="9"/>
  <c r="AA5461" i="9"/>
  <c r="AB5461" i="9"/>
  <c r="AD5461" i="9" l="1"/>
  <c r="V5465" i="9"/>
  <c r="W5465" i="9" s="1"/>
  <c r="S5465" i="9"/>
  <c r="AB5462" i="9"/>
  <c r="AD5462" i="9" s="1"/>
  <c r="AA5462" i="9"/>
  <c r="R5466" i="9"/>
  <c r="Y5463" i="9"/>
  <c r="Z5463" i="9" s="1"/>
  <c r="X5465" i="9" l="1"/>
  <c r="V5466" i="9"/>
  <c r="W5466" i="9" s="1"/>
  <c r="X5466" i="9" s="1"/>
  <c r="S5466" i="9"/>
  <c r="AA5463" i="9"/>
  <c r="AB5463" i="9"/>
  <c r="R5467" i="9"/>
  <c r="Y5464" i="9"/>
  <c r="Z5464" i="9" s="1"/>
  <c r="AD5463" i="9" l="1"/>
  <c r="V5467" i="9"/>
  <c r="W5467" i="9" s="1"/>
  <c r="S5467" i="9"/>
  <c r="AB5464" i="9"/>
  <c r="AA5464" i="9"/>
  <c r="R5468" i="9"/>
  <c r="Y5465" i="9"/>
  <c r="Z5465" i="9" s="1"/>
  <c r="X5467" i="9" l="1"/>
  <c r="AD5464" i="9"/>
  <c r="V5468" i="9"/>
  <c r="W5468" i="9" s="1"/>
  <c r="S5468" i="9"/>
  <c r="R5469" i="9"/>
  <c r="AA5465" i="9"/>
  <c r="AB5465" i="9"/>
  <c r="Y5466" i="9"/>
  <c r="Z5466" i="9" s="1"/>
  <c r="X5468" i="9" l="1"/>
  <c r="AD5465" i="9"/>
  <c r="V5469" i="9"/>
  <c r="W5469" i="9" s="1"/>
  <c r="S5469" i="9"/>
  <c r="AB5466" i="9"/>
  <c r="AA5466" i="9"/>
  <c r="R5470" i="9"/>
  <c r="Y5467" i="9"/>
  <c r="Z5467" i="9" s="1"/>
  <c r="X5469" i="9" l="1"/>
  <c r="AD5466" i="9"/>
  <c r="V5470" i="9"/>
  <c r="W5470" i="9" s="1"/>
  <c r="S5470" i="9"/>
  <c r="AA5467" i="9"/>
  <c r="AB5467" i="9"/>
  <c r="Y5468" i="9"/>
  <c r="Z5468" i="9" s="1"/>
  <c r="R5471" i="9"/>
  <c r="X5470" i="9" l="1"/>
  <c r="AD5467" i="9"/>
  <c r="V5471" i="9"/>
  <c r="W5471" i="9" s="1"/>
  <c r="S5471" i="9"/>
  <c r="AB5468" i="9"/>
  <c r="AA5468" i="9"/>
  <c r="R5472" i="9"/>
  <c r="Y5469" i="9"/>
  <c r="Z5469" i="9" s="1"/>
  <c r="X5471" i="9" l="1"/>
  <c r="AD5468" i="9"/>
  <c r="V5472" i="9"/>
  <c r="W5472" i="9" s="1"/>
  <c r="S5472" i="9"/>
  <c r="AA5469" i="9"/>
  <c r="AB5469" i="9"/>
  <c r="R5473" i="9"/>
  <c r="Y5470" i="9"/>
  <c r="Z5470" i="9" s="1"/>
  <c r="X5472" i="9" l="1"/>
  <c r="AD5469" i="9"/>
  <c r="V5473" i="9"/>
  <c r="W5473" i="9" s="1"/>
  <c r="X5473" i="9" s="1"/>
  <c r="S5473" i="9"/>
  <c r="AB5470" i="9"/>
  <c r="AA5470" i="9"/>
  <c r="R5474" i="9"/>
  <c r="Y5471" i="9"/>
  <c r="Z5471" i="9" s="1"/>
  <c r="AD5470" i="9" l="1"/>
  <c r="V5474" i="9"/>
  <c r="W5474" i="9" s="1"/>
  <c r="S5474" i="9"/>
  <c r="AA5471" i="9"/>
  <c r="AB5471" i="9"/>
  <c r="R5475" i="9"/>
  <c r="Y5472" i="9"/>
  <c r="Z5472" i="9" s="1"/>
  <c r="X5474" i="9" l="1"/>
  <c r="AD5471" i="9"/>
  <c r="V5475" i="9"/>
  <c r="W5475" i="9" s="1"/>
  <c r="X5475" i="9" s="1"/>
  <c r="S5475" i="9"/>
  <c r="AB5472" i="9"/>
  <c r="AA5472" i="9"/>
  <c r="R5476" i="9"/>
  <c r="Y5473" i="9"/>
  <c r="Z5473" i="9" s="1"/>
  <c r="AD5472" i="9" l="1"/>
  <c r="V5476" i="9"/>
  <c r="W5476" i="9" s="1"/>
  <c r="S5476" i="9"/>
  <c r="AA5473" i="9"/>
  <c r="AB5473" i="9"/>
  <c r="R5477" i="9"/>
  <c r="Y5474" i="9"/>
  <c r="Z5474" i="9" s="1"/>
  <c r="X5476" i="9" l="1"/>
  <c r="AD5473" i="9"/>
  <c r="V5477" i="9"/>
  <c r="W5477" i="9" s="1"/>
  <c r="S5477" i="9"/>
  <c r="AB5474" i="9"/>
  <c r="AA5474" i="9"/>
  <c r="R5478" i="9"/>
  <c r="Y5475" i="9"/>
  <c r="Z5475" i="9" s="1"/>
  <c r="X5477" i="9" l="1"/>
  <c r="AD5474" i="9"/>
  <c r="V5478" i="9"/>
  <c r="W5478" i="9" s="1"/>
  <c r="S5478" i="9"/>
  <c r="AA5475" i="9"/>
  <c r="AB5475" i="9"/>
  <c r="R5479" i="9"/>
  <c r="Y5476" i="9"/>
  <c r="Z5476" i="9" s="1"/>
  <c r="X5478" i="9" l="1"/>
  <c r="AD5475" i="9"/>
  <c r="V5479" i="9"/>
  <c r="W5479" i="9" s="1"/>
  <c r="S5479" i="9"/>
  <c r="X5479" i="9" s="1"/>
  <c r="R5480" i="9"/>
  <c r="Y5477" i="9"/>
  <c r="Z5477" i="9" s="1"/>
  <c r="AB5476" i="9"/>
  <c r="AA5476" i="9"/>
  <c r="AD5476" i="9" l="1"/>
  <c r="V5480" i="9"/>
  <c r="W5480" i="9" s="1"/>
  <c r="S5480" i="9"/>
  <c r="R5481" i="9"/>
  <c r="AA5477" i="9"/>
  <c r="AB5477" i="9"/>
  <c r="Y5478" i="9"/>
  <c r="Z5478" i="9" s="1"/>
  <c r="X5480" i="9" l="1"/>
  <c r="AD5477" i="9"/>
  <c r="V5481" i="9"/>
  <c r="W5481" i="9" s="1"/>
  <c r="S5481" i="9"/>
  <c r="X5481" i="9" s="1"/>
  <c r="AB5478" i="9"/>
  <c r="AA5478" i="9"/>
  <c r="R5482" i="9"/>
  <c r="Y5479" i="9"/>
  <c r="Z5479" i="9" s="1"/>
  <c r="AD5478" i="9" l="1"/>
  <c r="V5482" i="9"/>
  <c r="W5482" i="9" s="1"/>
  <c r="S5482" i="9"/>
  <c r="Y5480" i="9"/>
  <c r="Z5480" i="9" s="1"/>
  <c r="AA5479" i="9"/>
  <c r="AB5479" i="9"/>
  <c r="R5483" i="9"/>
  <c r="X5482" i="9" l="1"/>
  <c r="AD5479" i="9"/>
  <c r="V5483" i="9"/>
  <c r="W5483" i="9" s="1"/>
  <c r="S5483" i="9"/>
  <c r="AB5480" i="9"/>
  <c r="AA5480" i="9"/>
  <c r="Y5481" i="9"/>
  <c r="Z5481" i="9" s="1"/>
  <c r="R5484" i="9"/>
  <c r="X5483" i="9" l="1"/>
  <c r="AD5480" i="9"/>
  <c r="V5484" i="9"/>
  <c r="W5484" i="9" s="1"/>
  <c r="S5484" i="9"/>
  <c r="Y5482" i="9"/>
  <c r="Z5482" i="9" s="1"/>
  <c r="AA5481" i="9"/>
  <c r="AB5481" i="9"/>
  <c r="R5485" i="9"/>
  <c r="X5484" i="9" l="1"/>
  <c r="AD5481" i="9"/>
  <c r="V5485" i="9"/>
  <c r="W5485" i="9" s="1"/>
  <c r="S5485" i="9"/>
  <c r="X5485" i="9" s="1"/>
  <c r="AB5482" i="9"/>
  <c r="AA5482" i="9"/>
  <c r="R5486" i="9"/>
  <c r="Y5483" i="9"/>
  <c r="Z5483" i="9" s="1"/>
  <c r="AD5482" i="9" l="1"/>
  <c r="V5486" i="9"/>
  <c r="W5486" i="9" s="1"/>
  <c r="S5486" i="9"/>
  <c r="AA5483" i="9"/>
  <c r="AB5483" i="9"/>
  <c r="Y5484" i="9"/>
  <c r="Z5484" i="9" s="1"/>
  <c r="R5487" i="9"/>
  <c r="X5486" i="9" l="1"/>
  <c r="AD5483" i="9"/>
  <c r="V5487" i="9"/>
  <c r="W5487" i="9" s="1"/>
  <c r="S5487" i="9"/>
  <c r="R5488" i="9"/>
  <c r="Y5485" i="9"/>
  <c r="Z5485" i="9" s="1"/>
  <c r="AB5484" i="9"/>
  <c r="AA5484" i="9"/>
  <c r="X5487" i="9" l="1"/>
  <c r="AD5484" i="9"/>
  <c r="V5488" i="9"/>
  <c r="W5488" i="9" s="1"/>
  <c r="X5488" i="9" s="1"/>
  <c r="S5488" i="9"/>
  <c r="R5489" i="9"/>
  <c r="AA5485" i="9"/>
  <c r="AB5485" i="9"/>
  <c r="Y5486" i="9"/>
  <c r="Z5486" i="9" s="1"/>
  <c r="AD5485" i="9" l="1"/>
  <c r="V5489" i="9"/>
  <c r="W5489" i="9" s="1"/>
  <c r="S5489" i="9"/>
  <c r="R5490" i="9"/>
  <c r="AB5486" i="9"/>
  <c r="AA5486" i="9"/>
  <c r="Y5487" i="9"/>
  <c r="Z5487" i="9" s="1"/>
  <c r="X5489" i="9" l="1"/>
  <c r="AD5486" i="9"/>
  <c r="V5490" i="9"/>
  <c r="W5490" i="9" s="1"/>
  <c r="S5490" i="9"/>
  <c r="R5491" i="9"/>
  <c r="AA5487" i="9"/>
  <c r="AB5487" i="9"/>
  <c r="Y5488" i="9"/>
  <c r="Z5488" i="9" s="1"/>
  <c r="X5490" i="9" l="1"/>
  <c r="AD5487" i="9"/>
  <c r="V5491" i="9"/>
  <c r="W5491" i="9" s="1"/>
  <c r="S5491" i="9"/>
  <c r="X5491" i="9" s="1"/>
  <c r="R5492" i="9"/>
  <c r="AB5488" i="9"/>
  <c r="AA5488" i="9"/>
  <c r="Y5489" i="9"/>
  <c r="Z5489" i="9" s="1"/>
  <c r="AD5488" i="9" l="1"/>
  <c r="V5492" i="9"/>
  <c r="W5492" i="9" s="1"/>
  <c r="S5492" i="9"/>
  <c r="R5493" i="9"/>
  <c r="AA5489" i="9"/>
  <c r="AB5489" i="9"/>
  <c r="Y5490" i="9"/>
  <c r="Z5490" i="9" s="1"/>
  <c r="X5492" i="9" l="1"/>
  <c r="AD5489" i="9"/>
  <c r="V5493" i="9"/>
  <c r="W5493" i="9" s="1"/>
  <c r="S5493" i="9"/>
  <c r="X5493" i="9" s="1"/>
  <c r="AB5490" i="9"/>
  <c r="AA5490" i="9"/>
  <c r="R5494" i="9"/>
  <c r="Y5491" i="9"/>
  <c r="Z5491" i="9" s="1"/>
  <c r="AD5490" i="9" l="1"/>
  <c r="V5494" i="9"/>
  <c r="W5494" i="9" s="1"/>
  <c r="S5494" i="9"/>
  <c r="AA5491" i="9"/>
  <c r="AB5491" i="9"/>
  <c r="R5495" i="9"/>
  <c r="Y5492" i="9"/>
  <c r="Z5492" i="9" s="1"/>
  <c r="X5494" i="9" l="1"/>
  <c r="AD5491" i="9"/>
  <c r="V5495" i="9"/>
  <c r="W5495" i="9" s="1"/>
  <c r="S5495" i="9"/>
  <c r="X5495" i="9" s="1"/>
  <c r="R5496" i="9"/>
  <c r="AB5492" i="9"/>
  <c r="AA5492" i="9"/>
  <c r="Y5493" i="9"/>
  <c r="Z5493" i="9" s="1"/>
  <c r="AD5492" i="9" l="1"/>
  <c r="V5496" i="9"/>
  <c r="W5496" i="9" s="1"/>
  <c r="S5496" i="9"/>
  <c r="R5497" i="9"/>
  <c r="AA5493" i="9"/>
  <c r="AB5493" i="9"/>
  <c r="Y5494" i="9"/>
  <c r="Z5494" i="9" s="1"/>
  <c r="X5496" i="9" l="1"/>
  <c r="AD5493" i="9"/>
  <c r="V5497" i="9"/>
  <c r="W5497" i="9" s="1"/>
  <c r="S5497" i="9"/>
  <c r="X5497" i="9" s="1"/>
  <c r="R5498" i="9"/>
  <c r="AB5494" i="9"/>
  <c r="AA5494" i="9"/>
  <c r="Y5495" i="9"/>
  <c r="Z5495" i="9" s="1"/>
  <c r="AD5494" i="9" l="1"/>
  <c r="V5498" i="9"/>
  <c r="W5498" i="9" s="1"/>
  <c r="S5498" i="9"/>
  <c r="AA5495" i="9"/>
  <c r="AB5495" i="9"/>
  <c r="R5499" i="9"/>
  <c r="Y5496" i="9"/>
  <c r="Z5496" i="9" s="1"/>
  <c r="X5498" i="9" l="1"/>
  <c r="AD5495" i="9"/>
  <c r="V5499" i="9"/>
  <c r="W5499" i="9" s="1"/>
  <c r="S5499" i="9"/>
  <c r="X5499" i="9" s="1"/>
  <c r="AB5496" i="9"/>
  <c r="AA5496" i="9"/>
  <c r="R5500" i="9"/>
  <c r="Y5497" i="9"/>
  <c r="Z5497" i="9" s="1"/>
  <c r="AD5496" i="9" l="1"/>
  <c r="V5500" i="9"/>
  <c r="W5500" i="9" s="1"/>
  <c r="S5500" i="9"/>
  <c r="R5501" i="9"/>
  <c r="AA5497" i="9"/>
  <c r="AB5497" i="9"/>
  <c r="Y5498" i="9"/>
  <c r="Z5498" i="9" s="1"/>
  <c r="X5500" i="9" l="1"/>
  <c r="AD5497" i="9"/>
  <c r="V5501" i="9"/>
  <c r="W5501" i="9" s="1"/>
  <c r="S5501" i="9"/>
  <c r="X5501" i="9" s="1"/>
  <c r="AB5498" i="9"/>
  <c r="AA5498" i="9"/>
  <c r="R5502" i="9"/>
  <c r="Y5499" i="9"/>
  <c r="Z5499" i="9" s="1"/>
  <c r="AD5498" i="9" l="1"/>
  <c r="V5502" i="9"/>
  <c r="W5502" i="9" s="1"/>
  <c r="S5502" i="9"/>
  <c r="AA5499" i="9"/>
  <c r="AB5499" i="9"/>
  <c r="R5503" i="9"/>
  <c r="Y5500" i="9"/>
  <c r="Z5500" i="9" s="1"/>
  <c r="X5502" i="9" l="1"/>
  <c r="AD5499" i="9"/>
  <c r="V5503" i="9"/>
  <c r="W5503" i="9" s="1"/>
  <c r="S5503" i="9"/>
  <c r="AB5500" i="9"/>
  <c r="AA5500" i="9"/>
  <c r="R5504" i="9"/>
  <c r="Y5501" i="9"/>
  <c r="Z5501" i="9" s="1"/>
  <c r="X5503" i="9" l="1"/>
  <c r="AD5500" i="9"/>
  <c r="V5504" i="9"/>
  <c r="W5504" i="9" s="1"/>
  <c r="S5504" i="9"/>
  <c r="AA5501" i="9"/>
  <c r="AB5501" i="9"/>
  <c r="R5505" i="9"/>
  <c r="Y5502" i="9"/>
  <c r="Z5502" i="9" s="1"/>
  <c r="X5504" i="9" l="1"/>
  <c r="AD5501" i="9"/>
  <c r="V5505" i="9"/>
  <c r="W5505" i="9" s="1"/>
  <c r="S5505" i="9"/>
  <c r="X5505" i="9" s="1"/>
  <c r="AB5502" i="9"/>
  <c r="AA5502" i="9"/>
  <c r="Y5503" i="9"/>
  <c r="Z5503" i="9" s="1"/>
  <c r="R5506" i="9"/>
  <c r="AD5502" i="9" l="1"/>
  <c r="V5506" i="9"/>
  <c r="W5506" i="9" s="1"/>
  <c r="S5506" i="9"/>
  <c r="R5507" i="9"/>
  <c r="Y5504" i="9"/>
  <c r="Z5504" i="9" s="1"/>
  <c r="AA5503" i="9"/>
  <c r="AB5503" i="9"/>
  <c r="X5506" i="9" l="1"/>
  <c r="AD5503" i="9"/>
  <c r="V5507" i="9"/>
  <c r="W5507" i="9" s="1"/>
  <c r="S5507" i="9"/>
  <c r="AB5504" i="9"/>
  <c r="AA5504" i="9"/>
  <c r="R5508" i="9"/>
  <c r="Y5505" i="9"/>
  <c r="Z5505" i="9" s="1"/>
  <c r="X5507" i="9" l="1"/>
  <c r="AD5504" i="9"/>
  <c r="V5508" i="9"/>
  <c r="W5508" i="9" s="1"/>
  <c r="S5508" i="9"/>
  <c r="Y5506" i="9"/>
  <c r="Z5506" i="9" s="1"/>
  <c r="AA5505" i="9"/>
  <c r="AB5505" i="9"/>
  <c r="R5509" i="9"/>
  <c r="X5508" i="9" l="1"/>
  <c r="AD5505" i="9"/>
  <c r="V5509" i="9"/>
  <c r="W5509" i="9" s="1"/>
  <c r="S5509" i="9"/>
  <c r="AB5506" i="9"/>
  <c r="AA5506" i="9"/>
  <c r="Y5507" i="9"/>
  <c r="Z5507" i="9" s="1"/>
  <c r="R5510" i="9"/>
  <c r="X5509" i="9" l="1"/>
  <c r="AD5506" i="9"/>
  <c r="V5510" i="9"/>
  <c r="W5510" i="9" s="1"/>
  <c r="S5510" i="9"/>
  <c r="R5511" i="9"/>
  <c r="Y5508" i="9"/>
  <c r="Z5508" i="9" s="1"/>
  <c r="AA5507" i="9"/>
  <c r="AB5507" i="9"/>
  <c r="X5510" i="9" l="1"/>
  <c r="AD5507" i="9"/>
  <c r="V5511" i="9"/>
  <c r="W5511" i="9" s="1"/>
  <c r="S5511" i="9"/>
  <c r="X5511" i="9" s="1"/>
  <c r="R5512" i="9"/>
  <c r="AB5508" i="9"/>
  <c r="AA5508" i="9"/>
  <c r="Y5509" i="9"/>
  <c r="Z5509" i="9" s="1"/>
  <c r="AD5508" i="9" l="1"/>
  <c r="V5512" i="9"/>
  <c r="W5512" i="9" s="1"/>
  <c r="S5512" i="9"/>
  <c r="AA5509" i="9"/>
  <c r="AB5509" i="9"/>
  <c r="Y5510" i="9"/>
  <c r="Z5510" i="9" s="1"/>
  <c r="R5513" i="9"/>
  <c r="X5512" i="9" l="1"/>
  <c r="AD5509" i="9"/>
  <c r="V5513" i="9"/>
  <c r="W5513" i="9" s="1"/>
  <c r="S5513" i="9"/>
  <c r="AB5510" i="9"/>
  <c r="AA5510" i="9"/>
  <c r="R5514" i="9"/>
  <c r="Y5511" i="9"/>
  <c r="Z5511" i="9" s="1"/>
  <c r="X5513" i="9" l="1"/>
  <c r="AD5510" i="9"/>
  <c r="V5514" i="9"/>
  <c r="W5514" i="9" s="1"/>
  <c r="S5514" i="9"/>
  <c r="AA5511" i="9"/>
  <c r="AB5511" i="9"/>
  <c r="R5515" i="9"/>
  <c r="Y5512" i="9"/>
  <c r="Z5512" i="9" s="1"/>
  <c r="X5514" i="9" l="1"/>
  <c r="AD5511" i="9"/>
  <c r="V5515" i="9"/>
  <c r="W5515" i="9" s="1"/>
  <c r="S5515" i="9"/>
  <c r="AB5512" i="9"/>
  <c r="AA5512" i="9"/>
  <c r="R5516" i="9"/>
  <c r="Y5513" i="9"/>
  <c r="Z5513" i="9" s="1"/>
  <c r="X5515" i="9" l="1"/>
  <c r="AD5512" i="9"/>
  <c r="V5516" i="9"/>
  <c r="W5516" i="9" s="1"/>
  <c r="S5516" i="9"/>
  <c r="R5517" i="9"/>
  <c r="AA5513" i="9"/>
  <c r="AB5513" i="9"/>
  <c r="Y5514" i="9"/>
  <c r="Z5514" i="9" s="1"/>
  <c r="X5516" i="9" l="1"/>
  <c r="AD5513" i="9"/>
  <c r="V5517" i="9"/>
  <c r="W5517" i="9" s="1"/>
  <c r="S5517" i="9"/>
  <c r="X5517" i="9" s="1"/>
  <c r="R5518" i="9"/>
  <c r="AB5514" i="9"/>
  <c r="AA5514" i="9"/>
  <c r="Y5515" i="9"/>
  <c r="Z5515" i="9" s="1"/>
  <c r="AD5514" i="9" l="1"/>
  <c r="V5518" i="9"/>
  <c r="W5518" i="9" s="1"/>
  <c r="S5518" i="9"/>
  <c r="AA5515" i="9"/>
  <c r="AB5515" i="9"/>
  <c r="Y5516" i="9"/>
  <c r="Z5516" i="9" s="1"/>
  <c r="R5519" i="9"/>
  <c r="X5518" i="9" l="1"/>
  <c r="AD5515" i="9"/>
  <c r="V5519" i="9"/>
  <c r="W5519" i="9" s="1"/>
  <c r="S5519" i="9"/>
  <c r="R5520" i="9"/>
  <c r="Y5517" i="9"/>
  <c r="Z5517" i="9" s="1"/>
  <c r="AB5516" i="9"/>
  <c r="AA5516" i="9"/>
  <c r="X5519" i="9" l="1"/>
  <c r="AD5516" i="9"/>
  <c r="V5520" i="9"/>
  <c r="W5520" i="9" s="1"/>
  <c r="S5520" i="9"/>
  <c r="AA5517" i="9"/>
  <c r="AB5517" i="9"/>
  <c r="R5521" i="9"/>
  <c r="Y5518" i="9"/>
  <c r="Z5518" i="9" s="1"/>
  <c r="X5520" i="9" l="1"/>
  <c r="AD5517" i="9"/>
  <c r="V5521" i="9"/>
  <c r="W5521" i="9" s="1"/>
  <c r="S5521" i="9"/>
  <c r="X5521" i="9" s="1"/>
  <c r="R5522" i="9"/>
  <c r="Y5519" i="9"/>
  <c r="Z5519" i="9" s="1"/>
  <c r="AB5518" i="9"/>
  <c r="AA5518" i="9"/>
  <c r="AD5518" i="9" l="1"/>
  <c r="V5522" i="9"/>
  <c r="W5522" i="9" s="1"/>
  <c r="S5522" i="9"/>
  <c r="AA5519" i="9"/>
  <c r="AB5519" i="9"/>
  <c r="Y5520" i="9"/>
  <c r="Z5520" i="9" s="1"/>
  <c r="R5523" i="9"/>
  <c r="X5522" i="9" l="1"/>
  <c r="AD5519" i="9"/>
  <c r="V5523" i="9"/>
  <c r="W5523" i="9" s="1"/>
  <c r="S5523" i="9"/>
  <c r="X5523" i="9" s="1"/>
  <c r="AB5520" i="9"/>
  <c r="AA5520" i="9"/>
  <c r="R5524" i="9"/>
  <c r="Y5521" i="9"/>
  <c r="Z5521" i="9" s="1"/>
  <c r="AD5520" i="9" l="1"/>
  <c r="V5524" i="9"/>
  <c r="W5524" i="9" s="1"/>
  <c r="S5524" i="9"/>
  <c r="AA5521" i="9"/>
  <c r="AB5521" i="9"/>
  <c r="Y5522" i="9"/>
  <c r="Z5522" i="9" s="1"/>
  <c r="R5525" i="9"/>
  <c r="X5524" i="9" l="1"/>
  <c r="AD5521" i="9"/>
  <c r="V5525" i="9"/>
  <c r="W5525" i="9" s="1"/>
  <c r="S5525" i="9"/>
  <c r="AB5522" i="9"/>
  <c r="AA5522" i="9"/>
  <c r="Y5523" i="9"/>
  <c r="Z5523" i="9" s="1"/>
  <c r="R5526" i="9"/>
  <c r="X5525" i="9" l="1"/>
  <c r="AD5522" i="9"/>
  <c r="V5526" i="9"/>
  <c r="W5526" i="9" s="1"/>
  <c r="X5526" i="9" s="1"/>
  <c r="S5526" i="9"/>
  <c r="R5527" i="9"/>
  <c r="AA5523" i="9"/>
  <c r="AB5523" i="9"/>
  <c r="Y5524" i="9"/>
  <c r="Z5524" i="9" s="1"/>
  <c r="AD5523" i="9" l="1"/>
  <c r="V5527" i="9"/>
  <c r="W5527" i="9" s="1"/>
  <c r="S5527" i="9"/>
  <c r="AB5524" i="9"/>
  <c r="AA5524" i="9"/>
  <c r="R5528" i="9"/>
  <c r="Y5525" i="9"/>
  <c r="Z5525" i="9" s="1"/>
  <c r="X5527" i="9" l="1"/>
  <c r="AD5524" i="9"/>
  <c r="V5528" i="9"/>
  <c r="W5528" i="9" s="1"/>
  <c r="S5528" i="9"/>
  <c r="AA5525" i="9"/>
  <c r="AB5525" i="9"/>
  <c r="R5529" i="9"/>
  <c r="Y5526" i="9"/>
  <c r="Z5526" i="9" s="1"/>
  <c r="X5528" i="9" l="1"/>
  <c r="AD5525" i="9"/>
  <c r="V5529" i="9"/>
  <c r="W5529" i="9" s="1"/>
  <c r="S5529" i="9"/>
  <c r="AB5526" i="9"/>
  <c r="AA5526" i="9"/>
  <c r="R5530" i="9"/>
  <c r="Y5527" i="9"/>
  <c r="Z5527" i="9" s="1"/>
  <c r="X5529" i="9" l="1"/>
  <c r="AD5526" i="9"/>
  <c r="V5530" i="9"/>
  <c r="W5530" i="9" s="1"/>
  <c r="S5530" i="9"/>
  <c r="AA5527" i="9"/>
  <c r="AB5527" i="9"/>
  <c r="Y5528" i="9"/>
  <c r="Z5528" i="9" s="1"/>
  <c r="R5531" i="9"/>
  <c r="X5530" i="9" l="1"/>
  <c r="AD5527" i="9"/>
  <c r="V5531" i="9"/>
  <c r="W5531" i="9" s="1"/>
  <c r="S5531" i="9"/>
  <c r="X5531" i="9" s="1"/>
  <c r="R5532" i="9"/>
  <c r="Y5529" i="9"/>
  <c r="Z5529" i="9" s="1"/>
  <c r="AB5528" i="9"/>
  <c r="AA5528" i="9"/>
  <c r="AD5528" i="9" l="1"/>
  <c r="V5532" i="9"/>
  <c r="W5532" i="9" s="1"/>
  <c r="S5532" i="9"/>
  <c r="AA5529" i="9"/>
  <c r="AB5529" i="9"/>
  <c r="R5533" i="9"/>
  <c r="Y5530" i="9"/>
  <c r="Z5530" i="9" s="1"/>
  <c r="X5532" i="9" l="1"/>
  <c r="AD5529" i="9"/>
  <c r="V5533" i="9"/>
  <c r="W5533" i="9" s="1"/>
  <c r="S5533" i="9"/>
  <c r="X5533" i="9" s="1"/>
  <c r="AB5530" i="9"/>
  <c r="AA5530" i="9"/>
  <c r="R5534" i="9"/>
  <c r="Y5531" i="9"/>
  <c r="Z5531" i="9" s="1"/>
  <c r="AD5530" i="9" l="1"/>
  <c r="V5534" i="9"/>
  <c r="W5534" i="9" s="1"/>
  <c r="S5534" i="9"/>
  <c r="AA5531" i="9"/>
  <c r="AB5531" i="9"/>
  <c r="R5535" i="9"/>
  <c r="Y5532" i="9"/>
  <c r="Z5532" i="9" s="1"/>
  <c r="X5534" i="9" l="1"/>
  <c r="AD5531" i="9"/>
  <c r="V5535" i="9"/>
  <c r="W5535" i="9" s="1"/>
  <c r="S5535" i="9"/>
  <c r="X5535" i="9" s="1"/>
  <c r="AB5532" i="9"/>
  <c r="AA5532" i="9"/>
  <c r="R5536" i="9"/>
  <c r="Y5533" i="9"/>
  <c r="Z5533" i="9" s="1"/>
  <c r="AD5532" i="9" l="1"/>
  <c r="V5536" i="9"/>
  <c r="W5536" i="9" s="1"/>
  <c r="S5536" i="9"/>
  <c r="AA5533" i="9"/>
  <c r="AB5533" i="9"/>
  <c r="R5537" i="9"/>
  <c r="Y5534" i="9"/>
  <c r="Z5534" i="9" s="1"/>
  <c r="X5536" i="9" l="1"/>
  <c r="AD5533" i="9"/>
  <c r="V5537" i="9"/>
  <c r="W5537" i="9" s="1"/>
  <c r="S5537" i="9"/>
  <c r="X5537" i="9" s="1"/>
  <c r="Y5535" i="9"/>
  <c r="Z5535" i="9" s="1"/>
  <c r="AB5534" i="9"/>
  <c r="AA5534" i="9"/>
  <c r="R5538" i="9"/>
  <c r="AD5534" i="9" l="1"/>
  <c r="V5538" i="9"/>
  <c r="W5538" i="9" s="1"/>
  <c r="S5538" i="9"/>
  <c r="AA5535" i="9"/>
  <c r="AB5535" i="9"/>
  <c r="R5539" i="9"/>
  <c r="Y5536" i="9"/>
  <c r="Z5536" i="9" s="1"/>
  <c r="X5538" i="9" l="1"/>
  <c r="AD5535" i="9"/>
  <c r="V5539" i="9"/>
  <c r="W5539" i="9" s="1"/>
  <c r="S5539" i="9"/>
  <c r="X5539" i="9" s="1"/>
  <c r="AB5536" i="9"/>
  <c r="AA5536" i="9"/>
  <c r="R5540" i="9"/>
  <c r="Y5537" i="9"/>
  <c r="Z5537" i="9" s="1"/>
  <c r="AD5536" i="9" l="1"/>
  <c r="V5540" i="9"/>
  <c r="W5540" i="9" s="1"/>
  <c r="S5540" i="9"/>
  <c r="AA5537" i="9"/>
  <c r="AB5537" i="9"/>
  <c r="R5541" i="9"/>
  <c r="Y5538" i="9"/>
  <c r="Z5538" i="9" s="1"/>
  <c r="X5540" i="9" l="1"/>
  <c r="AD5537" i="9"/>
  <c r="V5541" i="9"/>
  <c r="W5541" i="9" s="1"/>
  <c r="S5541" i="9"/>
  <c r="X5541" i="9" s="1"/>
  <c r="AB5538" i="9"/>
  <c r="AA5538" i="9"/>
  <c r="Y5539" i="9"/>
  <c r="Z5539" i="9" s="1"/>
  <c r="R5542" i="9"/>
  <c r="AD5538" i="9" l="1"/>
  <c r="V5542" i="9"/>
  <c r="W5542" i="9" s="1"/>
  <c r="S5542" i="9"/>
  <c r="AA5539" i="9"/>
  <c r="AB5539" i="9"/>
  <c r="R5543" i="9"/>
  <c r="Y5540" i="9"/>
  <c r="Z5540" i="9" s="1"/>
  <c r="X5542" i="9" l="1"/>
  <c r="AD5539" i="9"/>
  <c r="V5543" i="9"/>
  <c r="W5543" i="9" s="1"/>
  <c r="S5543" i="9"/>
  <c r="X5543" i="9" s="1"/>
  <c r="AB5540" i="9"/>
  <c r="AA5540" i="9"/>
  <c r="R5544" i="9"/>
  <c r="Y5541" i="9"/>
  <c r="Z5541" i="9" s="1"/>
  <c r="AD5540" i="9" l="1"/>
  <c r="V5544" i="9"/>
  <c r="W5544" i="9" s="1"/>
  <c r="S5544" i="9"/>
  <c r="Y5542" i="9"/>
  <c r="Z5542" i="9" s="1"/>
  <c r="AA5541" i="9"/>
  <c r="AB5541" i="9"/>
  <c r="R5545" i="9"/>
  <c r="X5544" i="9" l="1"/>
  <c r="AD5541" i="9"/>
  <c r="V5545" i="9"/>
  <c r="W5545" i="9" s="1"/>
  <c r="S5545" i="9"/>
  <c r="X5545" i="9" s="1"/>
  <c r="AB5542" i="9"/>
  <c r="AA5542" i="9"/>
  <c r="R5546" i="9"/>
  <c r="Y5543" i="9"/>
  <c r="Z5543" i="9" s="1"/>
  <c r="AD5542" i="9" l="1"/>
  <c r="V5546" i="9"/>
  <c r="W5546" i="9" s="1"/>
  <c r="S5546" i="9"/>
  <c r="AA5543" i="9"/>
  <c r="AB5543" i="9"/>
  <c r="R5547" i="9"/>
  <c r="Y5544" i="9"/>
  <c r="Z5544" i="9" s="1"/>
  <c r="X5546" i="9" l="1"/>
  <c r="AD5543" i="9"/>
  <c r="V5547" i="9"/>
  <c r="W5547" i="9" s="1"/>
  <c r="S5547" i="9"/>
  <c r="X5547" i="9" s="1"/>
  <c r="AB5544" i="9"/>
  <c r="AA5544" i="9"/>
  <c r="R5548" i="9"/>
  <c r="Y5545" i="9"/>
  <c r="Z5545" i="9" s="1"/>
  <c r="AD5544" i="9" l="1"/>
  <c r="V5548" i="9"/>
  <c r="W5548" i="9" s="1"/>
  <c r="S5548" i="9"/>
  <c r="AA5545" i="9"/>
  <c r="AB5545" i="9"/>
  <c r="R5549" i="9"/>
  <c r="Y5546" i="9"/>
  <c r="Z5546" i="9" s="1"/>
  <c r="X5548" i="9" l="1"/>
  <c r="AD5545" i="9"/>
  <c r="V5549" i="9"/>
  <c r="W5549" i="9" s="1"/>
  <c r="S5549" i="9"/>
  <c r="X5549" i="9" s="1"/>
  <c r="R5550" i="9"/>
  <c r="AB5546" i="9"/>
  <c r="AA5546" i="9"/>
  <c r="Y5547" i="9"/>
  <c r="Z5547" i="9" s="1"/>
  <c r="AD5546" i="9" l="1"/>
  <c r="V5550" i="9"/>
  <c r="W5550" i="9" s="1"/>
  <c r="S5550" i="9"/>
  <c r="AA5547" i="9"/>
  <c r="AB5547" i="9"/>
  <c r="Y5548" i="9"/>
  <c r="Z5548" i="9" s="1"/>
  <c r="R5551" i="9"/>
  <c r="X5550" i="9" l="1"/>
  <c r="AD5547" i="9"/>
  <c r="V5551" i="9"/>
  <c r="W5551" i="9" s="1"/>
  <c r="S5551" i="9"/>
  <c r="AB5548" i="9"/>
  <c r="AA5548" i="9"/>
  <c r="Y5549" i="9"/>
  <c r="Z5549" i="9" s="1"/>
  <c r="R5552" i="9"/>
  <c r="X5551" i="9" l="1"/>
  <c r="AD5548" i="9"/>
  <c r="V5552" i="9"/>
  <c r="W5552" i="9" s="1"/>
  <c r="S5552" i="9"/>
  <c r="AA5549" i="9"/>
  <c r="AB5549" i="9"/>
  <c r="R5553" i="9"/>
  <c r="Y5550" i="9"/>
  <c r="Z5550" i="9" s="1"/>
  <c r="X5552" i="9" l="1"/>
  <c r="AD5549" i="9"/>
  <c r="V5553" i="9"/>
  <c r="W5553" i="9" s="1"/>
  <c r="S5553" i="9"/>
  <c r="X5553" i="9" s="1"/>
  <c r="AB5550" i="9"/>
  <c r="AA5550" i="9"/>
  <c r="R5554" i="9"/>
  <c r="Y5551" i="9"/>
  <c r="Z5551" i="9" s="1"/>
  <c r="AD5550" i="9" l="1"/>
  <c r="V5554" i="9"/>
  <c r="W5554" i="9" s="1"/>
  <c r="S5554" i="9"/>
  <c r="AA5551" i="9"/>
  <c r="AB5551" i="9"/>
  <c r="R5555" i="9"/>
  <c r="Y5552" i="9"/>
  <c r="Z5552" i="9" s="1"/>
  <c r="X5554" i="9" l="1"/>
  <c r="AD5551" i="9"/>
  <c r="V5555" i="9"/>
  <c r="W5555" i="9" s="1"/>
  <c r="S5555" i="9"/>
  <c r="X5555" i="9" s="1"/>
  <c r="AB5552" i="9"/>
  <c r="AA5552" i="9"/>
  <c r="R5556" i="9"/>
  <c r="Y5553" i="9"/>
  <c r="Z5553" i="9" s="1"/>
  <c r="AD5552" i="9" l="1"/>
  <c r="V5556" i="9"/>
  <c r="W5556" i="9" s="1"/>
  <c r="S5556" i="9"/>
  <c r="AA5553" i="9"/>
  <c r="AB5553" i="9"/>
  <c r="R5557" i="9"/>
  <c r="Y5554" i="9"/>
  <c r="Z5554" i="9" s="1"/>
  <c r="X5556" i="9" l="1"/>
  <c r="AD5553" i="9"/>
  <c r="V5557" i="9"/>
  <c r="W5557" i="9" s="1"/>
  <c r="S5557" i="9"/>
  <c r="X5557" i="9" s="1"/>
  <c r="AB5554" i="9"/>
  <c r="AA5554" i="9"/>
  <c r="R5558" i="9"/>
  <c r="Y5555" i="9"/>
  <c r="Z5555" i="9" s="1"/>
  <c r="AD5554" i="9" l="1"/>
  <c r="V5558" i="9"/>
  <c r="W5558" i="9" s="1"/>
  <c r="S5558" i="9"/>
  <c r="Y5556" i="9"/>
  <c r="Z5556" i="9" s="1"/>
  <c r="AA5555" i="9"/>
  <c r="AB5555" i="9"/>
  <c r="R5559" i="9"/>
  <c r="X5558" i="9" l="1"/>
  <c r="AD5555" i="9"/>
  <c r="V5559" i="9"/>
  <c r="W5559" i="9" s="1"/>
  <c r="S5559" i="9"/>
  <c r="X5559" i="9" s="1"/>
  <c r="AB5556" i="9"/>
  <c r="AA5556" i="9"/>
  <c r="R5560" i="9"/>
  <c r="Y5557" i="9"/>
  <c r="Z5557" i="9" s="1"/>
  <c r="AD5556" i="9" l="1"/>
  <c r="V5560" i="9"/>
  <c r="W5560" i="9" s="1"/>
  <c r="S5560" i="9"/>
  <c r="AA5557" i="9"/>
  <c r="AB5557" i="9"/>
  <c r="Y5558" i="9"/>
  <c r="Z5558" i="9" s="1"/>
  <c r="R5561" i="9"/>
  <c r="X5560" i="9" l="1"/>
  <c r="AD5557" i="9"/>
  <c r="V5561" i="9"/>
  <c r="W5561" i="9" s="1"/>
  <c r="S5561" i="9"/>
  <c r="X5561" i="9" s="1"/>
  <c r="AB5558" i="9"/>
  <c r="AA5558" i="9"/>
  <c r="R5562" i="9"/>
  <c r="Y5559" i="9"/>
  <c r="Z5559" i="9" s="1"/>
  <c r="AD5558" i="9" l="1"/>
  <c r="V5562" i="9"/>
  <c r="W5562" i="9" s="1"/>
  <c r="S5562" i="9"/>
  <c r="Y5560" i="9"/>
  <c r="Z5560" i="9" s="1"/>
  <c r="AA5559" i="9"/>
  <c r="AB5559" i="9"/>
  <c r="R5563" i="9"/>
  <c r="X5562" i="9" l="1"/>
  <c r="AD5559" i="9"/>
  <c r="V5563" i="9"/>
  <c r="W5563" i="9" s="1"/>
  <c r="S5563" i="9"/>
  <c r="X5563" i="9" s="1"/>
  <c r="R5564" i="9"/>
  <c r="AB5560" i="9"/>
  <c r="AA5560" i="9"/>
  <c r="Y5561" i="9"/>
  <c r="Z5561" i="9" s="1"/>
  <c r="AD5560" i="9" l="1"/>
  <c r="V5564" i="9"/>
  <c r="W5564" i="9" s="1"/>
  <c r="S5564" i="9"/>
  <c r="Y5562" i="9"/>
  <c r="Z5562" i="9" s="1"/>
  <c r="AA5561" i="9"/>
  <c r="AB5561" i="9"/>
  <c r="R5565" i="9"/>
  <c r="X5564" i="9" l="1"/>
  <c r="AD5561" i="9"/>
  <c r="V5565" i="9"/>
  <c r="W5565" i="9" s="1"/>
  <c r="S5565" i="9"/>
  <c r="Y5563" i="9"/>
  <c r="Z5563" i="9" s="1"/>
  <c r="R5566" i="9"/>
  <c r="AB5562" i="9"/>
  <c r="AA5562" i="9"/>
  <c r="X5565" i="9" l="1"/>
  <c r="AD5562" i="9"/>
  <c r="V5566" i="9"/>
  <c r="W5566" i="9" s="1"/>
  <c r="S5566" i="9"/>
  <c r="AA5563" i="9"/>
  <c r="AB5563" i="9"/>
  <c r="R5567" i="9"/>
  <c r="Y5564" i="9"/>
  <c r="Z5564" i="9" s="1"/>
  <c r="X5566" i="9" l="1"/>
  <c r="AD5563" i="9"/>
  <c r="V5567" i="9"/>
  <c r="W5567" i="9" s="1"/>
  <c r="S5567" i="9"/>
  <c r="X5567" i="9" s="1"/>
  <c r="AB5564" i="9"/>
  <c r="AA5564" i="9"/>
  <c r="R5568" i="9"/>
  <c r="Y5565" i="9"/>
  <c r="Z5565" i="9" s="1"/>
  <c r="AD5564" i="9" l="1"/>
  <c r="V5568" i="9"/>
  <c r="W5568" i="9" s="1"/>
  <c r="S5568" i="9"/>
  <c r="AA5565" i="9"/>
  <c r="AB5565" i="9"/>
  <c r="Y5566" i="9"/>
  <c r="Z5566" i="9" s="1"/>
  <c r="R5569" i="9"/>
  <c r="X5568" i="9" l="1"/>
  <c r="AD5565" i="9"/>
  <c r="V5569" i="9"/>
  <c r="W5569" i="9" s="1"/>
  <c r="S5569" i="9"/>
  <c r="R5570" i="9"/>
  <c r="AB5566" i="9"/>
  <c r="AA5566" i="9"/>
  <c r="Y5567" i="9"/>
  <c r="Z5567" i="9" s="1"/>
  <c r="X5569" i="9" l="1"/>
  <c r="AD5566" i="9"/>
  <c r="V5570" i="9"/>
  <c r="W5570" i="9" s="1"/>
  <c r="S5570" i="9"/>
  <c r="AA5567" i="9"/>
  <c r="AB5567" i="9"/>
  <c r="R5571" i="9"/>
  <c r="Y5568" i="9"/>
  <c r="Z5568" i="9" s="1"/>
  <c r="X5570" i="9" l="1"/>
  <c r="AD5567" i="9"/>
  <c r="V5571" i="9"/>
  <c r="W5571" i="9" s="1"/>
  <c r="S5571" i="9"/>
  <c r="AB5568" i="9"/>
  <c r="AA5568" i="9"/>
  <c r="R5572" i="9"/>
  <c r="Y5569" i="9"/>
  <c r="Z5569" i="9" s="1"/>
  <c r="X5571" i="9" l="1"/>
  <c r="AD5568" i="9"/>
  <c r="V5572" i="9"/>
  <c r="W5572" i="9" s="1"/>
  <c r="S5572" i="9"/>
  <c r="AA5569" i="9"/>
  <c r="AB5569" i="9"/>
  <c r="Y5570" i="9"/>
  <c r="Z5570" i="9" s="1"/>
  <c r="R5573" i="9"/>
  <c r="X5572" i="9" l="1"/>
  <c r="AD5569" i="9"/>
  <c r="V5573" i="9"/>
  <c r="W5573" i="9" s="1"/>
  <c r="S5573" i="9"/>
  <c r="AB5570" i="9"/>
  <c r="AA5570" i="9"/>
  <c r="Y5571" i="9"/>
  <c r="Z5571" i="9" s="1"/>
  <c r="R5574" i="9"/>
  <c r="X5573" i="9" l="1"/>
  <c r="AD5570" i="9"/>
  <c r="V5574" i="9"/>
  <c r="W5574" i="9" s="1"/>
  <c r="S5574" i="9"/>
  <c r="R5575" i="9"/>
  <c r="Y5572" i="9"/>
  <c r="Z5572" i="9" s="1"/>
  <c r="AA5571" i="9"/>
  <c r="AB5571" i="9"/>
  <c r="X5574" i="9" l="1"/>
  <c r="AD5571" i="9"/>
  <c r="V5575" i="9"/>
  <c r="W5575" i="9" s="1"/>
  <c r="S5575" i="9"/>
  <c r="X5575" i="9" s="1"/>
  <c r="AB5572" i="9"/>
  <c r="AA5572" i="9"/>
  <c r="Y5573" i="9"/>
  <c r="Z5573" i="9" s="1"/>
  <c r="R5576" i="9"/>
  <c r="AD5572" i="9" l="1"/>
  <c r="V5576" i="9"/>
  <c r="W5576" i="9" s="1"/>
  <c r="S5576" i="9"/>
  <c r="R5577" i="9"/>
  <c r="Y5574" i="9"/>
  <c r="Z5574" i="9" s="1"/>
  <c r="AA5573" i="9"/>
  <c r="AB5573" i="9"/>
  <c r="X5576" i="9" l="1"/>
  <c r="AD5573" i="9"/>
  <c r="V5577" i="9"/>
  <c r="W5577" i="9" s="1"/>
  <c r="S5577" i="9"/>
  <c r="X5577" i="9" s="1"/>
  <c r="AB5574" i="9"/>
  <c r="AA5574" i="9"/>
  <c r="Y5575" i="9"/>
  <c r="Z5575" i="9" s="1"/>
  <c r="R5578" i="9"/>
  <c r="AD5574" i="9" l="1"/>
  <c r="V5578" i="9"/>
  <c r="W5578" i="9" s="1"/>
  <c r="S5578" i="9"/>
  <c r="AA5575" i="9"/>
  <c r="AB5575" i="9"/>
  <c r="Y5576" i="9"/>
  <c r="Z5576" i="9" s="1"/>
  <c r="R5579" i="9"/>
  <c r="X5578" i="9" l="1"/>
  <c r="AD5575" i="9"/>
  <c r="V5579" i="9"/>
  <c r="W5579" i="9" s="1"/>
  <c r="S5579" i="9"/>
  <c r="X5579" i="9" s="1"/>
  <c r="AB5576" i="9"/>
  <c r="AA5576" i="9"/>
  <c r="R5580" i="9"/>
  <c r="Y5577" i="9"/>
  <c r="Z5577" i="9" s="1"/>
  <c r="AD5576" i="9" l="1"/>
  <c r="V5580" i="9"/>
  <c r="W5580" i="9" s="1"/>
  <c r="S5580" i="9"/>
  <c r="AA5577" i="9"/>
  <c r="AB5577" i="9"/>
  <c r="R5581" i="9"/>
  <c r="Y5578" i="9"/>
  <c r="Z5578" i="9" s="1"/>
  <c r="X5580" i="9" l="1"/>
  <c r="AD5577" i="9"/>
  <c r="V5581" i="9"/>
  <c r="W5581" i="9" s="1"/>
  <c r="S5581" i="9"/>
  <c r="X5581" i="9" s="1"/>
  <c r="AB5578" i="9"/>
  <c r="AA5578" i="9"/>
  <c r="R5582" i="9"/>
  <c r="Y5579" i="9"/>
  <c r="Z5579" i="9" s="1"/>
  <c r="AD5578" i="9" l="1"/>
  <c r="V5582" i="9"/>
  <c r="W5582" i="9" s="1"/>
  <c r="S5582" i="9"/>
  <c r="AA5579" i="9"/>
  <c r="AB5579" i="9"/>
  <c r="R5583" i="9"/>
  <c r="Y5580" i="9"/>
  <c r="Z5580" i="9" s="1"/>
  <c r="X5582" i="9" l="1"/>
  <c r="AD5579" i="9"/>
  <c r="V5583" i="9"/>
  <c r="W5583" i="9" s="1"/>
  <c r="S5583" i="9"/>
  <c r="X5583" i="9" s="1"/>
  <c r="AB5580" i="9"/>
  <c r="AA5580" i="9"/>
  <c r="Y5581" i="9"/>
  <c r="Z5581" i="9" s="1"/>
  <c r="R5584" i="9"/>
  <c r="AD5580" i="9" l="1"/>
  <c r="V5584" i="9"/>
  <c r="W5584" i="9" s="1"/>
  <c r="S5584" i="9"/>
  <c r="AA5581" i="9"/>
  <c r="AB5581" i="9"/>
  <c r="R5585" i="9"/>
  <c r="Y5582" i="9"/>
  <c r="Z5582" i="9" s="1"/>
  <c r="X5584" i="9" l="1"/>
  <c r="AD5581" i="9"/>
  <c r="V5585" i="9"/>
  <c r="W5585" i="9" s="1"/>
  <c r="S5585" i="9"/>
  <c r="X5585" i="9" s="1"/>
  <c r="AB5582" i="9"/>
  <c r="AA5582" i="9"/>
  <c r="R5586" i="9"/>
  <c r="Y5583" i="9"/>
  <c r="Z5583" i="9" s="1"/>
  <c r="AD5582" i="9" l="1"/>
  <c r="V5586" i="9"/>
  <c r="W5586" i="9" s="1"/>
  <c r="S5586" i="9"/>
  <c r="AA5583" i="9"/>
  <c r="AB5583" i="9"/>
  <c r="R5587" i="9"/>
  <c r="Y5584" i="9"/>
  <c r="Z5584" i="9" s="1"/>
  <c r="X5586" i="9" l="1"/>
  <c r="AD5583" i="9"/>
  <c r="V5587" i="9"/>
  <c r="W5587" i="9" s="1"/>
  <c r="S5587" i="9"/>
  <c r="AB5584" i="9"/>
  <c r="AA5584" i="9"/>
  <c r="R5588" i="9"/>
  <c r="Y5585" i="9"/>
  <c r="Z5585" i="9" s="1"/>
  <c r="X5587" i="9" l="1"/>
  <c r="AD5584" i="9"/>
  <c r="V5588" i="9"/>
  <c r="W5588" i="9" s="1"/>
  <c r="S5588" i="9"/>
  <c r="R5589" i="9"/>
  <c r="Y5586" i="9"/>
  <c r="Z5586" i="9" s="1"/>
  <c r="AA5585" i="9"/>
  <c r="AB5585" i="9"/>
  <c r="X5588" i="9" l="1"/>
  <c r="AD5585" i="9"/>
  <c r="V5589" i="9"/>
  <c r="W5589" i="9" s="1"/>
  <c r="S5589" i="9"/>
  <c r="AB5586" i="9"/>
  <c r="AA5586" i="9"/>
  <c r="R5590" i="9"/>
  <c r="Y5587" i="9"/>
  <c r="Z5587" i="9" s="1"/>
  <c r="X5589" i="9" l="1"/>
  <c r="AD5586" i="9"/>
  <c r="V5590" i="9"/>
  <c r="W5590" i="9" s="1"/>
  <c r="S5590" i="9"/>
  <c r="AA5587" i="9"/>
  <c r="AB5587" i="9"/>
  <c r="R5591" i="9"/>
  <c r="Y5588" i="9"/>
  <c r="Z5588" i="9" s="1"/>
  <c r="X5590" i="9" l="1"/>
  <c r="AD5587" i="9"/>
  <c r="V5591" i="9"/>
  <c r="W5591" i="9" s="1"/>
  <c r="S5591" i="9"/>
  <c r="R5592" i="9"/>
  <c r="AB5588" i="9"/>
  <c r="AA5588" i="9"/>
  <c r="Y5589" i="9"/>
  <c r="Z5589" i="9" s="1"/>
  <c r="X5591" i="9" l="1"/>
  <c r="AD5588" i="9"/>
  <c r="V5592" i="9"/>
  <c r="W5592" i="9" s="1"/>
  <c r="S5592" i="9"/>
  <c r="AA5589" i="9"/>
  <c r="AB5589" i="9"/>
  <c r="Y5590" i="9"/>
  <c r="Z5590" i="9" s="1"/>
  <c r="R5593" i="9"/>
  <c r="X5592" i="9" l="1"/>
  <c r="AD5589" i="9"/>
  <c r="V5593" i="9"/>
  <c r="W5593" i="9" s="1"/>
  <c r="S5593" i="9"/>
  <c r="X5593" i="9" s="1"/>
  <c r="R5594" i="9"/>
  <c r="Y5591" i="9"/>
  <c r="Z5591" i="9" s="1"/>
  <c r="AB5590" i="9"/>
  <c r="AA5590" i="9"/>
  <c r="AD5590" i="9" l="1"/>
  <c r="V5594" i="9"/>
  <c r="W5594" i="9" s="1"/>
  <c r="S5594" i="9"/>
  <c r="AA5591" i="9"/>
  <c r="AB5591" i="9"/>
  <c r="R5595" i="9"/>
  <c r="Y5592" i="9"/>
  <c r="Z5592" i="9" s="1"/>
  <c r="X5594" i="9" l="1"/>
  <c r="AD5591" i="9"/>
  <c r="V5595" i="9"/>
  <c r="W5595" i="9" s="1"/>
  <c r="S5595" i="9"/>
  <c r="AB5592" i="9"/>
  <c r="AA5592" i="9"/>
  <c r="R5596" i="9"/>
  <c r="Y5593" i="9"/>
  <c r="Z5593" i="9" s="1"/>
  <c r="X5595" i="9" l="1"/>
  <c r="AD5592" i="9"/>
  <c r="V5596" i="9"/>
  <c r="W5596" i="9" s="1"/>
  <c r="S5596" i="9"/>
  <c r="AA5593" i="9"/>
  <c r="AB5593" i="9"/>
  <c r="Y5594" i="9"/>
  <c r="Z5594" i="9" s="1"/>
  <c r="R5597" i="9"/>
  <c r="X5596" i="9" l="1"/>
  <c r="AD5593" i="9"/>
  <c r="V5597" i="9"/>
  <c r="W5597" i="9" s="1"/>
  <c r="S5597" i="9"/>
  <c r="X5597" i="9" s="1"/>
  <c r="AB5594" i="9"/>
  <c r="AA5594" i="9"/>
  <c r="Y5595" i="9"/>
  <c r="Z5595" i="9" s="1"/>
  <c r="R5598" i="9"/>
  <c r="AD5594" i="9" l="1"/>
  <c r="V5598" i="9"/>
  <c r="W5598" i="9" s="1"/>
  <c r="S5598" i="9"/>
  <c r="R5599" i="9"/>
  <c r="AA5595" i="9"/>
  <c r="AB5595" i="9"/>
  <c r="Y5596" i="9"/>
  <c r="Z5596" i="9" s="1"/>
  <c r="X5598" i="9" l="1"/>
  <c r="AD5595" i="9"/>
  <c r="V5599" i="9"/>
  <c r="W5599" i="9" s="1"/>
  <c r="S5599" i="9"/>
  <c r="AB5596" i="9"/>
  <c r="AA5596" i="9"/>
  <c r="Y5597" i="9"/>
  <c r="Z5597" i="9" s="1"/>
  <c r="R5600" i="9"/>
  <c r="X5599" i="9" l="1"/>
  <c r="AD5596" i="9"/>
  <c r="V5600" i="9"/>
  <c r="W5600" i="9" s="1"/>
  <c r="S5600" i="9"/>
  <c r="AA5597" i="9"/>
  <c r="AB5597" i="9"/>
  <c r="R5601" i="9"/>
  <c r="Y5598" i="9"/>
  <c r="Z5598" i="9" s="1"/>
  <c r="X5600" i="9" l="1"/>
  <c r="AD5597" i="9"/>
  <c r="V5601" i="9"/>
  <c r="W5601" i="9" s="1"/>
  <c r="S5601" i="9"/>
  <c r="R5602" i="9"/>
  <c r="Y5599" i="9"/>
  <c r="Z5599" i="9" s="1"/>
  <c r="AB5598" i="9"/>
  <c r="AA5598" i="9"/>
  <c r="X5601" i="9" l="1"/>
  <c r="AD5598" i="9"/>
  <c r="V5602" i="9"/>
  <c r="W5602" i="9" s="1"/>
  <c r="S5602" i="9"/>
  <c r="AA5599" i="9"/>
  <c r="AB5599" i="9"/>
  <c r="Y5600" i="9"/>
  <c r="Z5600" i="9" s="1"/>
  <c r="R5603" i="9"/>
  <c r="X5602" i="9" l="1"/>
  <c r="AD5599" i="9"/>
  <c r="V5603" i="9"/>
  <c r="W5603" i="9" s="1"/>
  <c r="S5603" i="9"/>
  <c r="X5603" i="9" s="1"/>
  <c r="R5604" i="9"/>
  <c r="Y5601" i="9"/>
  <c r="Z5601" i="9" s="1"/>
  <c r="AB5600" i="9"/>
  <c r="AA5600" i="9"/>
  <c r="AD5600" i="9" l="1"/>
  <c r="V5604" i="9"/>
  <c r="W5604" i="9" s="1"/>
  <c r="S5604" i="9"/>
  <c r="R5605" i="9"/>
  <c r="AA5601" i="9"/>
  <c r="AB5601" i="9"/>
  <c r="Y5602" i="9"/>
  <c r="Z5602" i="9" s="1"/>
  <c r="X5604" i="9" l="1"/>
  <c r="AD5601" i="9"/>
  <c r="V5605" i="9"/>
  <c r="W5605" i="9" s="1"/>
  <c r="S5605" i="9"/>
  <c r="X5605" i="9" s="1"/>
  <c r="AB5602" i="9"/>
  <c r="AA5602" i="9"/>
  <c r="R5606" i="9"/>
  <c r="Y5603" i="9"/>
  <c r="Z5603" i="9" s="1"/>
  <c r="AD5602" i="9" l="1"/>
  <c r="V5606" i="9"/>
  <c r="W5606" i="9" s="1"/>
  <c r="S5606" i="9"/>
  <c r="AA5603" i="9"/>
  <c r="AB5603" i="9"/>
  <c r="R5607" i="9"/>
  <c r="Y5604" i="9"/>
  <c r="Z5604" i="9" s="1"/>
  <c r="X5606" i="9" l="1"/>
  <c r="AD5603" i="9"/>
  <c r="V5607" i="9"/>
  <c r="W5607" i="9" s="1"/>
  <c r="S5607" i="9"/>
  <c r="X5607" i="9" s="1"/>
  <c r="AB5604" i="9"/>
  <c r="AA5604" i="9"/>
  <c r="R5608" i="9"/>
  <c r="Y5605" i="9"/>
  <c r="Z5605" i="9" s="1"/>
  <c r="AD5604" i="9" l="1"/>
  <c r="V5608" i="9"/>
  <c r="W5608" i="9" s="1"/>
  <c r="S5608" i="9"/>
  <c r="Y5606" i="9"/>
  <c r="Z5606" i="9" s="1"/>
  <c r="R5609" i="9"/>
  <c r="AA5605" i="9"/>
  <c r="AB5605" i="9"/>
  <c r="X5608" i="9" l="1"/>
  <c r="AD5605" i="9"/>
  <c r="V5609" i="9"/>
  <c r="W5609" i="9" s="1"/>
  <c r="S5609" i="9"/>
  <c r="AB5606" i="9"/>
  <c r="AA5606" i="9"/>
  <c r="R5610" i="9"/>
  <c r="Y5607" i="9"/>
  <c r="Z5607" i="9" s="1"/>
  <c r="X5609" i="9" l="1"/>
  <c r="AD5606" i="9"/>
  <c r="V5610" i="9"/>
  <c r="W5610" i="9" s="1"/>
  <c r="S5610" i="9"/>
  <c r="AA5607" i="9"/>
  <c r="AB5607" i="9"/>
  <c r="R5611" i="9"/>
  <c r="Y5608" i="9"/>
  <c r="Z5608" i="9" s="1"/>
  <c r="X5610" i="9" l="1"/>
  <c r="AD5607" i="9"/>
  <c r="V5611" i="9"/>
  <c r="W5611" i="9" s="1"/>
  <c r="S5611" i="9"/>
  <c r="X5611" i="9" s="1"/>
  <c r="Y5609" i="9"/>
  <c r="Z5609" i="9" s="1"/>
  <c r="AB5608" i="9"/>
  <c r="AA5608" i="9"/>
  <c r="R5612" i="9"/>
  <c r="AD5608" i="9" l="1"/>
  <c r="V5612" i="9"/>
  <c r="W5612" i="9" s="1"/>
  <c r="S5612" i="9"/>
  <c r="AA5609" i="9"/>
  <c r="AB5609" i="9"/>
  <c r="Y5610" i="9"/>
  <c r="Z5610" i="9" s="1"/>
  <c r="R5613" i="9"/>
  <c r="X5612" i="9" l="1"/>
  <c r="AD5609" i="9"/>
  <c r="V5613" i="9"/>
  <c r="W5613" i="9" s="1"/>
  <c r="S5613" i="9"/>
  <c r="X5613" i="9" s="1"/>
  <c r="AB5610" i="9"/>
  <c r="AA5610" i="9"/>
  <c r="R5614" i="9"/>
  <c r="Y5611" i="9"/>
  <c r="Z5611" i="9" s="1"/>
  <c r="AD5610" i="9" l="1"/>
  <c r="V5614" i="9"/>
  <c r="W5614" i="9" s="1"/>
  <c r="S5614" i="9"/>
  <c r="AA5611" i="9"/>
  <c r="AB5611" i="9"/>
  <c r="R5615" i="9"/>
  <c r="Y5612" i="9"/>
  <c r="Z5612" i="9" s="1"/>
  <c r="X5614" i="9" l="1"/>
  <c r="AD5611" i="9"/>
  <c r="V5615" i="9"/>
  <c r="W5615" i="9" s="1"/>
  <c r="S5615" i="9"/>
  <c r="X5615" i="9" s="1"/>
  <c r="R5616" i="9"/>
  <c r="AB5612" i="9"/>
  <c r="AA5612" i="9"/>
  <c r="Y5613" i="9"/>
  <c r="Z5613" i="9" s="1"/>
  <c r="AD5612" i="9" l="1"/>
  <c r="V5616" i="9"/>
  <c r="W5616" i="9" s="1"/>
  <c r="S5616" i="9"/>
  <c r="R5617" i="9"/>
  <c r="AA5613" i="9"/>
  <c r="AB5613" i="9"/>
  <c r="Y5614" i="9"/>
  <c r="Z5614" i="9" s="1"/>
  <c r="X5616" i="9" l="1"/>
  <c r="AD5613" i="9"/>
  <c r="V5617" i="9"/>
  <c r="W5617" i="9" s="1"/>
  <c r="S5617" i="9"/>
  <c r="R5618" i="9"/>
  <c r="AB5614" i="9"/>
  <c r="AA5614" i="9"/>
  <c r="Y5615" i="9"/>
  <c r="Z5615" i="9" s="1"/>
  <c r="X5617" i="9" l="1"/>
  <c r="AD5614" i="9"/>
  <c r="V5618" i="9"/>
  <c r="W5618" i="9" s="1"/>
  <c r="S5618" i="9"/>
  <c r="R5619" i="9"/>
  <c r="AA5615" i="9"/>
  <c r="AB5615" i="9"/>
  <c r="Y5616" i="9"/>
  <c r="Z5616" i="9" s="1"/>
  <c r="X5618" i="9" l="1"/>
  <c r="AD5615" i="9"/>
  <c r="V5619" i="9"/>
  <c r="W5619" i="9" s="1"/>
  <c r="S5619" i="9"/>
  <c r="X5619" i="9" s="1"/>
  <c r="AB5616" i="9"/>
  <c r="AA5616" i="9"/>
  <c r="R5620" i="9"/>
  <c r="Y5617" i="9"/>
  <c r="Z5617" i="9" s="1"/>
  <c r="AD5616" i="9" l="1"/>
  <c r="V5620" i="9"/>
  <c r="W5620" i="9" s="1"/>
  <c r="S5620" i="9"/>
  <c r="AA5617" i="9"/>
  <c r="AB5617" i="9"/>
  <c r="R5621" i="9"/>
  <c r="Y5618" i="9"/>
  <c r="Z5618" i="9" s="1"/>
  <c r="X5620" i="9" l="1"/>
  <c r="AD5617" i="9"/>
  <c r="V5621" i="9"/>
  <c r="W5621" i="9" s="1"/>
  <c r="S5621" i="9"/>
  <c r="X5621" i="9" s="1"/>
  <c r="AB5618" i="9"/>
  <c r="AA5618" i="9"/>
  <c r="R5622" i="9"/>
  <c r="Y5619" i="9"/>
  <c r="Z5619" i="9" s="1"/>
  <c r="AD5618" i="9" l="1"/>
  <c r="V5622" i="9"/>
  <c r="W5622" i="9" s="1"/>
  <c r="S5622" i="9"/>
  <c r="AA5619" i="9"/>
  <c r="AB5619" i="9"/>
  <c r="R5623" i="9"/>
  <c r="Y5620" i="9"/>
  <c r="Z5620" i="9" s="1"/>
  <c r="X5622" i="9" l="1"/>
  <c r="AD5619" i="9"/>
  <c r="V5623" i="9"/>
  <c r="W5623" i="9" s="1"/>
  <c r="S5623" i="9"/>
  <c r="Y5621" i="9"/>
  <c r="Z5621" i="9" s="1"/>
  <c r="R5624" i="9"/>
  <c r="AB5620" i="9"/>
  <c r="AA5620" i="9"/>
  <c r="X5623" i="9" l="1"/>
  <c r="AD5620" i="9"/>
  <c r="V5624" i="9"/>
  <c r="W5624" i="9" s="1"/>
  <c r="S5624" i="9"/>
  <c r="Y5622" i="9"/>
  <c r="Z5622" i="9" s="1"/>
  <c r="R5625" i="9"/>
  <c r="AA5621" i="9"/>
  <c r="AB5621" i="9"/>
  <c r="X5624" i="9" l="1"/>
  <c r="AD5621" i="9"/>
  <c r="V5625" i="9"/>
  <c r="W5625" i="9" s="1"/>
  <c r="S5625" i="9"/>
  <c r="X5625" i="9" s="1"/>
  <c r="R5626" i="9"/>
  <c r="Y5623" i="9"/>
  <c r="Z5623" i="9" s="1"/>
  <c r="AB5622" i="9"/>
  <c r="AA5622" i="9"/>
  <c r="AD5622" i="9" l="1"/>
  <c r="V5626" i="9"/>
  <c r="W5626" i="9" s="1"/>
  <c r="S5626" i="9"/>
  <c r="R5627" i="9"/>
  <c r="AA5623" i="9"/>
  <c r="AB5623" i="9"/>
  <c r="Y5624" i="9"/>
  <c r="Z5624" i="9" s="1"/>
  <c r="X5626" i="9" l="1"/>
  <c r="AD5623" i="9"/>
  <c r="V5627" i="9"/>
  <c r="W5627" i="9" s="1"/>
  <c r="S5627" i="9"/>
  <c r="AB5624" i="9"/>
  <c r="AA5624" i="9"/>
  <c r="R5628" i="9"/>
  <c r="Y5625" i="9"/>
  <c r="Z5625" i="9" s="1"/>
  <c r="X5627" i="9" l="1"/>
  <c r="AD5624" i="9"/>
  <c r="V5628" i="9"/>
  <c r="W5628" i="9" s="1"/>
  <c r="X5628" i="9" s="1"/>
  <c r="S5628" i="9"/>
  <c r="AA5625" i="9"/>
  <c r="AB5625" i="9"/>
  <c r="R5629" i="9"/>
  <c r="Y5626" i="9"/>
  <c r="Z5626" i="9" s="1"/>
  <c r="AD5625" i="9" l="1"/>
  <c r="V5629" i="9"/>
  <c r="W5629" i="9" s="1"/>
  <c r="S5629" i="9"/>
  <c r="X5629" i="9" s="1"/>
  <c r="R5630" i="9"/>
  <c r="AB5626" i="9"/>
  <c r="AA5626" i="9"/>
  <c r="Y5627" i="9"/>
  <c r="Z5627" i="9" s="1"/>
  <c r="AD5626" i="9" l="1"/>
  <c r="V5630" i="9"/>
  <c r="W5630" i="9" s="1"/>
  <c r="S5630" i="9"/>
  <c r="AA5627" i="9"/>
  <c r="AB5627" i="9"/>
  <c r="Y5628" i="9"/>
  <c r="Z5628" i="9" s="1"/>
  <c r="R5631" i="9"/>
  <c r="X5630" i="9" l="1"/>
  <c r="AD5627" i="9"/>
  <c r="V5631" i="9"/>
  <c r="W5631" i="9" s="1"/>
  <c r="S5631" i="9"/>
  <c r="Y5629" i="9"/>
  <c r="Z5629" i="9" s="1"/>
  <c r="R5632" i="9"/>
  <c r="AB5628" i="9"/>
  <c r="AA5628" i="9"/>
  <c r="X5631" i="9" l="1"/>
  <c r="AD5628" i="9"/>
  <c r="V5632" i="9"/>
  <c r="W5632" i="9" s="1"/>
  <c r="S5632" i="9"/>
  <c r="R5633" i="9"/>
  <c r="AA5629" i="9"/>
  <c r="AB5629" i="9"/>
  <c r="Y5630" i="9"/>
  <c r="Z5630" i="9" s="1"/>
  <c r="X5632" i="9" l="1"/>
  <c r="AD5629" i="9"/>
  <c r="V5633" i="9"/>
  <c r="W5633" i="9" s="1"/>
  <c r="X5633" i="9" s="1"/>
  <c r="S5633" i="9"/>
  <c r="R5634" i="9"/>
  <c r="AB5630" i="9"/>
  <c r="AA5630" i="9"/>
  <c r="Y5631" i="9"/>
  <c r="Z5631" i="9" s="1"/>
  <c r="AD5630" i="9" l="1"/>
  <c r="S5634" i="9"/>
  <c r="V5634" i="9"/>
  <c r="W5634" i="9" s="1"/>
  <c r="X5634" i="9" s="1"/>
  <c r="AA5631" i="9"/>
  <c r="AB5631" i="9"/>
  <c r="R5635" i="9"/>
  <c r="Y5632" i="9"/>
  <c r="Z5632" i="9" s="1"/>
  <c r="AD5631" i="9" l="1"/>
  <c r="V5635" i="9"/>
  <c r="W5635" i="9" s="1"/>
  <c r="S5635" i="9"/>
  <c r="X5635" i="9" s="1"/>
  <c r="AB5632" i="9"/>
  <c r="AA5632" i="9"/>
  <c r="Y5633" i="9"/>
  <c r="Z5633" i="9" s="1"/>
  <c r="R5636" i="9"/>
  <c r="AD5632" i="9" l="1"/>
  <c r="V5636" i="9"/>
  <c r="W5636" i="9" s="1"/>
  <c r="S5636" i="9"/>
  <c r="AA5633" i="9"/>
  <c r="AB5633" i="9"/>
  <c r="R5637" i="9"/>
  <c r="Y5634" i="9"/>
  <c r="Z5634" i="9" s="1"/>
  <c r="X5636" i="9" l="1"/>
  <c r="AD5633" i="9"/>
  <c r="V5637" i="9"/>
  <c r="W5637" i="9" s="1"/>
  <c r="S5637" i="9"/>
  <c r="AB5634" i="9"/>
  <c r="AA5634" i="9"/>
  <c r="R5638" i="9"/>
  <c r="Y5635" i="9"/>
  <c r="Z5635" i="9" s="1"/>
  <c r="X5637" i="9" l="1"/>
  <c r="AD5634" i="9"/>
  <c r="V5638" i="9"/>
  <c r="W5638" i="9" s="1"/>
  <c r="S5638" i="9"/>
  <c r="AA5635" i="9"/>
  <c r="AB5635" i="9"/>
  <c r="R5639" i="9"/>
  <c r="Y5636" i="9"/>
  <c r="Z5636" i="9" s="1"/>
  <c r="X5638" i="9" l="1"/>
  <c r="AD5635" i="9"/>
  <c r="V5639" i="9"/>
  <c r="W5639" i="9" s="1"/>
  <c r="S5639" i="9"/>
  <c r="X5639" i="9" s="1"/>
  <c r="AB5636" i="9"/>
  <c r="AA5636" i="9"/>
  <c r="Y5637" i="9"/>
  <c r="Z5637" i="9" s="1"/>
  <c r="R5640" i="9"/>
  <c r="AD5636" i="9" l="1"/>
  <c r="V5640" i="9"/>
  <c r="W5640" i="9" s="1"/>
  <c r="S5640" i="9"/>
  <c r="AA5637" i="9"/>
  <c r="AB5637" i="9"/>
  <c r="R5641" i="9"/>
  <c r="Y5638" i="9"/>
  <c r="Z5638" i="9" s="1"/>
  <c r="X5640" i="9" l="1"/>
  <c r="AD5637" i="9"/>
  <c r="V5641" i="9"/>
  <c r="W5641" i="9" s="1"/>
  <c r="S5641" i="9"/>
  <c r="R5642" i="9"/>
  <c r="AB5638" i="9"/>
  <c r="AA5638" i="9"/>
  <c r="Y5639" i="9"/>
  <c r="Z5639" i="9" s="1"/>
  <c r="X5641" i="9" l="1"/>
  <c r="AD5638" i="9"/>
  <c r="V5642" i="9"/>
  <c r="W5642" i="9" s="1"/>
  <c r="S5642" i="9"/>
  <c r="AA5639" i="9"/>
  <c r="AB5639" i="9"/>
  <c r="Y5640" i="9"/>
  <c r="Z5640" i="9" s="1"/>
  <c r="R5643" i="9"/>
  <c r="X5642" i="9" l="1"/>
  <c r="AD5639" i="9"/>
  <c r="V5643" i="9"/>
  <c r="W5643" i="9" s="1"/>
  <c r="S5643" i="9"/>
  <c r="AB5640" i="9"/>
  <c r="AA5640" i="9"/>
  <c r="R5644" i="9"/>
  <c r="Y5641" i="9"/>
  <c r="Z5641" i="9" s="1"/>
  <c r="X5643" i="9" l="1"/>
  <c r="AD5640" i="9"/>
  <c r="V5644" i="9"/>
  <c r="W5644" i="9" s="1"/>
  <c r="S5644" i="9"/>
  <c r="AA5641" i="9"/>
  <c r="AB5641" i="9"/>
  <c r="Y5642" i="9"/>
  <c r="Z5642" i="9" s="1"/>
  <c r="R5645" i="9"/>
  <c r="X5644" i="9" l="1"/>
  <c r="AD5641" i="9"/>
  <c r="V5645" i="9"/>
  <c r="W5645" i="9" s="1"/>
  <c r="S5645" i="9"/>
  <c r="X5645" i="9" s="1"/>
  <c r="AB5642" i="9"/>
  <c r="AA5642" i="9"/>
  <c r="R5646" i="9"/>
  <c r="Y5643" i="9"/>
  <c r="Z5643" i="9" s="1"/>
  <c r="AD5642" i="9" l="1"/>
  <c r="V5646" i="9"/>
  <c r="W5646" i="9" s="1"/>
  <c r="S5646" i="9"/>
  <c r="AA5643" i="9"/>
  <c r="AB5643" i="9"/>
  <c r="R5647" i="9"/>
  <c r="Y5644" i="9"/>
  <c r="Z5644" i="9" s="1"/>
  <c r="X5646" i="9" l="1"/>
  <c r="AD5643" i="9"/>
  <c r="V5647" i="9"/>
  <c r="W5647" i="9" s="1"/>
  <c r="S5647" i="9"/>
  <c r="AB5644" i="9"/>
  <c r="AA5644" i="9"/>
  <c r="R5648" i="9"/>
  <c r="Y5645" i="9"/>
  <c r="Z5645" i="9" s="1"/>
  <c r="X5647" i="9" l="1"/>
  <c r="AD5644" i="9"/>
  <c r="V5648" i="9"/>
  <c r="W5648" i="9" s="1"/>
  <c r="S5648" i="9"/>
  <c r="AA5645" i="9"/>
  <c r="AB5645" i="9"/>
  <c r="Y5646" i="9"/>
  <c r="Z5646" i="9" s="1"/>
  <c r="R5649" i="9"/>
  <c r="X5648" i="9" l="1"/>
  <c r="AD5645" i="9"/>
  <c r="V5649" i="9"/>
  <c r="W5649" i="9" s="1"/>
  <c r="S5649" i="9"/>
  <c r="X5649" i="9" s="1"/>
  <c r="AB5646" i="9"/>
  <c r="AA5646" i="9"/>
  <c r="R5650" i="9"/>
  <c r="Y5647" i="9"/>
  <c r="Z5647" i="9" s="1"/>
  <c r="AD5646" i="9" l="1"/>
  <c r="V5650" i="9"/>
  <c r="W5650" i="9" s="1"/>
  <c r="S5650" i="9"/>
  <c r="AA5647" i="9"/>
  <c r="AB5647" i="9"/>
  <c r="R5651" i="9"/>
  <c r="Y5648" i="9"/>
  <c r="Z5648" i="9" s="1"/>
  <c r="X5650" i="9" l="1"/>
  <c r="AD5647" i="9"/>
  <c r="V5651" i="9"/>
  <c r="W5651" i="9" s="1"/>
  <c r="S5651" i="9"/>
  <c r="R5652" i="9"/>
  <c r="AB5648" i="9"/>
  <c r="AA5648" i="9"/>
  <c r="Y5649" i="9"/>
  <c r="Z5649" i="9" s="1"/>
  <c r="X5651" i="9" l="1"/>
  <c r="AD5648" i="9"/>
  <c r="V5652" i="9"/>
  <c r="W5652" i="9" s="1"/>
  <c r="S5652" i="9"/>
  <c r="AA5649" i="9"/>
  <c r="AB5649" i="9"/>
  <c r="R5653" i="9"/>
  <c r="Y5650" i="9"/>
  <c r="Z5650" i="9" s="1"/>
  <c r="X5652" i="9" l="1"/>
  <c r="AD5649" i="9"/>
  <c r="V5653" i="9"/>
  <c r="W5653" i="9" s="1"/>
  <c r="S5653" i="9"/>
  <c r="X5653" i="9" s="1"/>
  <c r="AB5650" i="9"/>
  <c r="AA5650" i="9"/>
  <c r="R5654" i="9"/>
  <c r="Y5651" i="9"/>
  <c r="Z5651" i="9" s="1"/>
  <c r="AD5650" i="9" l="1"/>
  <c r="V5654" i="9"/>
  <c r="W5654" i="9" s="1"/>
  <c r="S5654" i="9"/>
  <c r="AA5651" i="9"/>
  <c r="AB5651" i="9"/>
  <c r="Y5652" i="9"/>
  <c r="Z5652" i="9" s="1"/>
  <c r="R5655" i="9"/>
  <c r="X5654" i="9" l="1"/>
  <c r="AD5651" i="9"/>
  <c r="V5655" i="9"/>
  <c r="W5655" i="9" s="1"/>
  <c r="S5655" i="9"/>
  <c r="X5655" i="9" s="1"/>
  <c r="AB5652" i="9"/>
  <c r="AA5652" i="9"/>
  <c r="R5656" i="9"/>
  <c r="Y5653" i="9"/>
  <c r="Z5653" i="9" s="1"/>
  <c r="AD5652" i="9" l="1"/>
  <c r="V5656" i="9"/>
  <c r="W5656" i="9" s="1"/>
  <c r="S5656" i="9"/>
  <c r="AA5653" i="9"/>
  <c r="AB5653" i="9"/>
  <c r="Y5654" i="9"/>
  <c r="Z5654" i="9" s="1"/>
  <c r="R5657" i="9"/>
  <c r="X5656" i="9" l="1"/>
  <c r="AD5653" i="9"/>
  <c r="V5657" i="9"/>
  <c r="W5657" i="9" s="1"/>
  <c r="S5657" i="9"/>
  <c r="X5657" i="9" s="1"/>
  <c r="AB5654" i="9"/>
  <c r="AA5654" i="9"/>
  <c r="R5658" i="9"/>
  <c r="Y5655" i="9"/>
  <c r="Z5655" i="9" s="1"/>
  <c r="AD5654" i="9" l="1"/>
  <c r="V5658" i="9"/>
  <c r="W5658" i="9" s="1"/>
  <c r="S5658" i="9"/>
  <c r="Y5656" i="9"/>
  <c r="Z5656" i="9" s="1"/>
  <c r="AA5655" i="9"/>
  <c r="AB5655" i="9"/>
  <c r="R5659" i="9"/>
  <c r="X5658" i="9" l="1"/>
  <c r="AD5655" i="9"/>
  <c r="V5659" i="9"/>
  <c r="W5659" i="9" s="1"/>
  <c r="S5659" i="9"/>
  <c r="X5659" i="9" s="1"/>
  <c r="AB5656" i="9"/>
  <c r="AA5656" i="9"/>
  <c r="Y5657" i="9"/>
  <c r="Z5657" i="9" s="1"/>
  <c r="R5660" i="9"/>
  <c r="AD5656" i="9" l="1"/>
  <c r="V5660" i="9"/>
  <c r="W5660" i="9" s="1"/>
  <c r="S5660" i="9"/>
  <c r="AA5657" i="9"/>
  <c r="AB5657" i="9"/>
  <c r="Y5658" i="9"/>
  <c r="Z5658" i="9" s="1"/>
  <c r="R5661" i="9"/>
  <c r="X5660" i="9" l="1"/>
  <c r="AD5657" i="9"/>
  <c r="V5661" i="9"/>
  <c r="W5661" i="9" s="1"/>
  <c r="S5661" i="9"/>
  <c r="X5661" i="9" s="1"/>
  <c r="Y5659" i="9"/>
  <c r="Z5659" i="9" s="1"/>
  <c r="R5662" i="9"/>
  <c r="AB5658" i="9"/>
  <c r="AA5658" i="9"/>
  <c r="AD5658" i="9" l="1"/>
  <c r="V5662" i="9"/>
  <c r="W5662" i="9" s="1"/>
  <c r="S5662" i="9"/>
  <c r="AA5659" i="9"/>
  <c r="AB5659" i="9"/>
  <c r="R5663" i="9"/>
  <c r="Y5660" i="9"/>
  <c r="Z5660" i="9" s="1"/>
  <c r="X5662" i="9" l="1"/>
  <c r="AD5659" i="9"/>
  <c r="V5663" i="9"/>
  <c r="W5663" i="9" s="1"/>
  <c r="S5663" i="9"/>
  <c r="X5663" i="9" s="1"/>
  <c r="AB5660" i="9"/>
  <c r="AA5660" i="9"/>
  <c r="R5664" i="9"/>
  <c r="Y5661" i="9"/>
  <c r="Z5661" i="9" s="1"/>
  <c r="AD5660" i="9" l="1"/>
  <c r="V5664" i="9"/>
  <c r="W5664" i="9" s="1"/>
  <c r="S5664" i="9"/>
  <c r="AA5661" i="9"/>
  <c r="AB5661" i="9"/>
  <c r="R5665" i="9"/>
  <c r="Y5662" i="9"/>
  <c r="Z5662" i="9" s="1"/>
  <c r="X5664" i="9" l="1"/>
  <c r="AD5661" i="9"/>
  <c r="V5665" i="9"/>
  <c r="W5665" i="9" s="1"/>
  <c r="S5665" i="9"/>
  <c r="X5665" i="9" s="1"/>
  <c r="AB5662" i="9"/>
  <c r="AA5662" i="9"/>
  <c r="R5666" i="9"/>
  <c r="Y5663" i="9"/>
  <c r="Z5663" i="9" s="1"/>
  <c r="AD5662" i="9" l="1"/>
  <c r="V5666" i="9"/>
  <c r="W5666" i="9" s="1"/>
  <c r="S5666" i="9"/>
  <c r="AA5663" i="9"/>
  <c r="AB5663" i="9"/>
  <c r="Y5664" i="9"/>
  <c r="Z5664" i="9" s="1"/>
  <c r="R5667" i="9"/>
  <c r="X5666" i="9" l="1"/>
  <c r="AD5663" i="9"/>
  <c r="V5667" i="9"/>
  <c r="W5667" i="9" s="1"/>
  <c r="S5667" i="9"/>
  <c r="X5667" i="9" s="1"/>
  <c r="AB5664" i="9"/>
  <c r="AA5664" i="9"/>
  <c r="R5668" i="9"/>
  <c r="Y5665" i="9"/>
  <c r="Z5665" i="9" s="1"/>
  <c r="AD5664" i="9" l="1"/>
  <c r="V5668" i="9"/>
  <c r="W5668" i="9" s="1"/>
  <c r="S5668" i="9"/>
  <c r="AA5665" i="9"/>
  <c r="AB5665" i="9"/>
  <c r="Y5666" i="9"/>
  <c r="Z5666" i="9" s="1"/>
  <c r="R5669" i="9"/>
  <c r="X5668" i="9" l="1"/>
  <c r="AD5665" i="9"/>
  <c r="V5669" i="9"/>
  <c r="W5669" i="9" s="1"/>
  <c r="S5669" i="9"/>
  <c r="X5669" i="9" s="1"/>
  <c r="R5670" i="9"/>
  <c r="AB5666" i="9"/>
  <c r="AA5666" i="9"/>
  <c r="Y5667" i="9"/>
  <c r="Z5667" i="9" s="1"/>
  <c r="AD5666" i="9" l="1"/>
  <c r="V5670" i="9"/>
  <c r="W5670" i="9" s="1"/>
  <c r="S5670" i="9"/>
  <c r="AA5667" i="9"/>
  <c r="AB5667" i="9"/>
  <c r="Y5668" i="9"/>
  <c r="Z5668" i="9" s="1"/>
  <c r="R5671" i="9"/>
  <c r="X5670" i="9" l="1"/>
  <c r="AD5667" i="9"/>
  <c r="V5671" i="9"/>
  <c r="W5671" i="9" s="1"/>
  <c r="S5671" i="9"/>
  <c r="X5671" i="9" s="1"/>
  <c r="AB5668" i="9"/>
  <c r="AA5668" i="9"/>
  <c r="R5672" i="9"/>
  <c r="Y5669" i="9"/>
  <c r="Z5669" i="9" s="1"/>
  <c r="AD5668" i="9" l="1"/>
  <c r="V5672" i="9"/>
  <c r="W5672" i="9" s="1"/>
  <c r="S5672" i="9"/>
  <c r="Y5670" i="9"/>
  <c r="Z5670" i="9" s="1"/>
  <c r="AA5669" i="9"/>
  <c r="AB5669" i="9"/>
  <c r="R5673" i="9"/>
  <c r="X5672" i="9" l="1"/>
  <c r="AD5669" i="9"/>
  <c r="V5673" i="9"/>
  <c r="W5673" i="9" s="1"/>
  <c r="S5673" i="9"/>
  <c r="X5673" i="9" s="1"/>
  <c r="AB5670" i="9"/>
  <c r="AA5670" i="9"/>
  <c r="Y5671" i="9"/>
  <c r="Z5671" i="9" s="1"/>
  <c r="R5674" i="9"/>
  <c r="AD5670" i="9" l="1"/>
  <c r="V5674" i="9"/>
  <c r="W5674" i="9" s="1"/>
  <c r="S5674" i="9"/>
  <c r="AA5671" i="9"/>
  <c r="AB5671" i="9"/>
  <c r="Y5672" i="9"/>
  <c r="Z5672" i="9" s="1"/>
  <c r="R5675" i="9"/>
  <c r="X5674" i="9" l="1"/>
  <c r="AD5671" i="9"/>
  <c r="V5675" i="9"/>
  <c r="W5675" i="9" s="1"/>
  <c r="S5675" i="9"/>
  <c r="X5675" i="9" s="1"/>
  <c r="AB5672" i="9"/>
  <c r="AA5672" i="9"/>
  <c r="R5676" i="9"/>
  <c r="Y5673" i="9"/>
  <c r="Z5673" i="9" s="1"/>
  <c r="AD5672" i="9" l="1"/>
  <c r="V5676" i="9"/>
  <c r="W5676" i="9" s="1"/>
  <c r="S5676" i="9"/>
  <c r="AA5673" i="9"/>
  <c r="AB5673" i="9"/>
  <c r="R5677" i="9"/>
  <c r="Y5674" i="9"/>
  <c r="Z5674" i="9" s="1"/>
  <c r="X5676" i="9" l="1"/>
  <c r="AD5673" i="9"/>
  <c r="V5677" i="9"/>
  <c r="W5677" i="9" s="1"/>
  <c r="S5677" i="9"/>
  <c r="X5677" i="9" s="1"/>
  <c r="AB5674" i="9"/>
  <c r="AA5674" i="9"/>
  <c r="R5678" i="9"/>
  <c r="Y5675" i="9"/>
  <c r="Z5675" i="9" s="1"/>
  <c r="AD5674" i="9" l="1"/>
  <c r="V5678" i="9"/>
  <c r="W5678" i="9" s="1"/>
  <c r="S5678" i="9"/>
  <c r="AA5675" i="9"/>
  <c r="AB5675" i="9"/>
  <c r="Y5676" i="9"/>
  <c r="Z5676" i="9" s="1"/>
  <c r="R5679" i="9"/>
  <c r="X5678" i="9" l="1"/>
  <c r="AD5675" i="9"/>
  <c r="V5679" i="9"/>
  <c r="W5679" i="9" s="1"/>
  <c r="S5679" i="9"/>
  <c r="X5679" i="9" s="1"/>
  <c r="Y5677" i="9"/>
  <c r="Z5677" i="9" s="1"/>
  <c r="R5680" i="9"/>
  <c r="AB5676" i="9"/>
  <c r="AA5676" i="9"/>
  <c r="AD5676" i="9" l="1"/>
  <c r="V5680" i="9"/>
  <c r="W5680" i="9" s="1"/>
  <c r="S5680" i="9"/>
  <c r="R5681" i="9"/>
  <c r="AA5677" i="9"/>
  <c r="AB5677" i="9"/>
  <c r="Y5678" i="9"/>
  <c r="Z5678" i="9" s="1"/>
  <c r="X5680" i="9" l="1"/>
  <c r="AD5677" i="9"/>
  <c r="V5681" i="9"/>
  <c r="W5681" i="9" s="1"/>
  <c r="S5681" i="9"/>
  <c r="X5681" i="9" s="1"/>
  <c r="AB5678" i="9"/>
  <c r="AA5678" i="9"/>
  <c r="R5682" i="9"/>
  <c r="Y5679" i="9"/>
  <c r="Z5679" i="9" s="1"/>
  <c r="AD5678" i="9" l="1"/>
  <c r="V5682" i="9"/>
  <c r="W5682" i="9" s="1"/>
  <c r="S5682" i="9"/>
  <c r="AA5679" i="9"/>
  <c r="AB5679" i="9"/>
  <c r="Y5680" i="9"/>
  <c r="Z5680" i="9" s="1"/>
  <c r="R5683" i="9"/>
  <c r="X5682" i="9" l="1"/>
  <c r="AD5679" i="9"/>
  <c r="V5683" i="9"/>
  <c r="W5683" i="9" s="1"/>
  <c r="S5683" i="9"/>
  <c r="AB5680" i="9"/>
  <c r="AA5680" i="9"/>
  <c r="Y5681" i="9"/>
  <c r="Z5681" i="9" s="1"/>
  <c r="R5684" i="9"/>
  <c r="X5683" i="9" l="1"/>
  <c r="AD5680" i="9"/>
  <c r="V5684" i="9"/>
  <c r="W5684" i="9" s="1"/>
  <c r="X5684" i="9" s="1"/>
  <c r="S5684" i="9"/>
  <c r="AA5681" i="9"/>
  <c r="AB5681" i="9"/>
  <c r="R5685" i="9"/>
  <c r="Y5682" i="9"/>
  <c r="Z5682" i="9" s="1"/>
  <c r="AD5681" i="9" l="1"/>
  <c r="V5685" i="9"/>
  <c r="W5685" i="9" s="1"/>
  <c r="S5685" i="9"/>
  <c r="AB5682" i="9"/>
  <c r="AA5682" i="9"/>
  <c r="R5686" i="9"/>
  <c r="Y5683" i="9"/>
  <c r="Z5683" i="9" s="1"/>
  <c r="X5685" i="9" l="1"/>
  <c r="AD5682" i="9"/>
  <c r="V5686" i="9"/>
  <c r="W5686" i="9" s="1"/>
  <c r="S5686" i="9"/>
  <c r="Y5684" i="9"/>
  <c r="Z5684" i="9" s="1"/>
  <c r="R5687" i="9"/>
  <c r="AA5683" i="9"/>
  <c r="AB5683" i="9"/>
  <c r="X5686" i="9" l="1"/>
  <c r="AD5683" i="9"/>
  <c r="V5687" i="9"/>
  <c r="W5687" i="9" s="1"/>
  <c r="S5687" i="9"/>
  <c r="X5687" i="9" s="1"/>
  <c r="Y5685" i="9"/>
  <c r="Z5685" i="9" s="1"/>
  <c r="R5688" i="9"/>
  <c r="AB5684" i="9"/>
  <c r="AA5684" i="9"/>
  <c r="AD5684" i="9" l="1"/>
  <c r="V5688" i="9"/>
  <c r="W5688" i="9" s="1"/>
  <c r="S5688" i="9"/>
  <c r="R5689" i="9"/>
  <c r="AA5685" i="9"/>
  <c r="AB5685" i="9"/>
  <c r="Y5686" i="9"/>
  <c r="Z5686" i="9" s="1"/>
  <c r="X5688" i="9" l="1"/>
  <c r="AD5685" i="9"/>
  <c r="V5689" i="9"/>
  <c r="W5689" i="9" s="1"/>
  <c r="S5689" i="9"/>
  <c r="AB5686" i="9"/>
  <c r="AA5686" i="9"/>
  <c r="R5690" i="9"/>
  <c r="Y5687" i="9"/>
  <c r="Z5687" i="9" s="1"/>
  <c r="X5689" i="9" l="1"/>
  <c r="AD5686" i="9"/>
  <c r="V5690" i="9"/>
  <c r="W5690" i="9" s="1"/>
  <c r="S5690" i="9"/>
  <c r="R5691" i="9"/>
  <c r="AA5687" i="9"/>
  <c r="AB5687" i="9"/>
  <c r="Y5688" i="9"/>
  <c r="Z5688" i="9" s="1"/>
  <c r="X5690" i="9" l="1"/>
  <c r="AD5687" i="9"/>
  <c r="V5691" i="9"/>
  <c r="W5691" i="9" s="1"/>
  <c r="S5691" i="9"/>
  <c r="X5691" i="9" s="1"/>
  <c r="AB5688" i="9"/>
  <c r="AA5688" i="9"/>
  <c r="R5692" i="9"/>
  <c r="Y5689" i="9"/>
  <c r="Z5689" i="9" s="1"/>
  <c r="AD5688" i="9" l="1"/>
  <c r="V5692" i="9"/>
  <c r="W5692" i="9" s="1"/>
  <c r="S5692" i="9"/>
  <c r="R5693" i="9"/>
  <c r="AA5689" i="9"/>
  <c r="AB5689" i="9"/>
  <c r="Y5690" i="9"/>
  <c r="Z5690" i="9" s="1"/>
  <c r="X5692" i="9" l="1"/>
  <c r="AD5689" i="9"/>
  <c r="V5693" i="9"/>
  <c r="W5693" i="9" s="1"/>
  <c r="S5693" i="9"/>
  <c r="X5693" i="9" s="1"/>
  <c r="R5694" i="9"/>
  <c r="AB5690" i="9"/>
  <c r="AA5690" i="9"/>
  <c r="Y5691" i="9"/>
  <c r="Z5691" i="9" s="1"/>
  <c r="AD5690" i="9" l="1"/>
  <c r="V5694" i="9"/>
  <c r="W5694" i="9" s="1"/>
  <c r="S5694" i="9"/>
  <c r="AA5691" i="9"/>
  <c r="AB5691" i="9"/>
  <c r="R5695" i="9"/>
  <c r="Y5692" i="9"/>
  <c r="Z5692" i="9" s="1"/>
  <c r="X5694" i="9" l="1"/>
  <c r="AD5691" i="9"/>
  <c r="V5695" i="9"/>
  <c r="W5695" i="9" s="1"/>
  <c r="S5695" i="9"/>
  <c r="X5695" i="9" s="1"/>
  <c r="AB5692" i="9"/>
  <c r="AA5692" i="9"/>
  <c r="R5696" i="9"/>
  <c r="Y5693" i="9"/>
  <c r="Z5693" i="9" s="1"/>
  <c r="AD5692" i="9" l="1"/>
  <c r="V5696" i="9"/>
  <c r="W5696" i="9" s="1"/>
  <c r="S5696" i="9"/>
  <c r="AA5693" i="9"/>
  <c r="AB5693" i="9"/>
  <c r="Y5694" i="9"/>
  <c r="Z5694" i="9" s="1"/>
  <c r="R5697" i="9"/>
  <c r="X5696" i="9" l="1"/>
  <c r="AD5693" i="9"/>
  <c r="V5697" i="9"/>
  <c r="W5697" i="9" s="1"/>
  <c r="S5697" i="9"/>
  <c r="X5697" i="9" s="1"/>
  <c r="R5698" i="9"/>
  <c r="Y5695" i="9"/>
  <c r="Z5695" i="9" s="1"/>
  <c r="AB5694" i="9"/>
  <c r="AA5694" i="9"/>
  <c r="AD5694" i="9" l="1"/>
  <c r="V5698" i="9"/>
  <c r="W5698" i="9" s="1"/>
  <c r="S5698" i="9"/>
  <c r="AA5695" i="9"/>
  <c r="AB5695" i="9"/>
  <c r="Y5696" i="9"/>
  <c r="Z5696" i="9" s="1"/>
  <c r="R5699" i="9"/>
  <c r="X5698" i="9" l="1"/>
  <c r="AD5695" i="9"/>
  <c r="V5699" i="9"/>
  <c r="W5699" i="9" s="1"/>
  <c r="S5699" i="9"/>
  <c r="X5699" i="9" s="1"/>
  <c r="AB5696" i="9"/>
  <c r="AA5696" i="9"/>
  <c r="R5700" i="9"/>
  <c r="Y5697" i="9"/>
  <c r="Z5697" i="9" s="1"/>
  <c r="AD5696" i="9" l="1"/>
  <c r="V5700" i="9"/>
  <c r="W5700" i="9" s="1"/>
  <c r="S5700" i="9"/>
  <c r="AA5697" i="9"/>
  <c r="AB5697" i="9"/>
  <c r="R5701" i="9"/>
  <c r="Y5698" i="9"/>
  <c r="Z5698" i="9" s="1"/>
  <c r="X5700" i="9" l="1"/>
  <c r="AD5697" i="9"/>
  <c r="V5701" i="9"/>
  <c r="W5701" i="9" s="1"/>
  <c r="S5701" i="9"/>
  <c r="AB5698" i="9"/>
  <c r="AA5698" i="9"/>
  <c r="R5702" i="9"/>
  <c r="Y5699" i="9"/>
  <c r="Z5699" i="9" s="1"/>
  <c r="X5701" i="9" l="1"/>
  <c r="AD5698" i="9"/>
  <c r="V5702" i="9"/>
  <c r="W5702" i="9" s="1"/>
  <c r="S5702" i="9"/>
  <c r="Y5700" i="9"/>
  <c r="Z5700" i="9" s="1"/>
  <c r="AA5699" i="9"/>
  <c r="AB5699" i="9"/>
  <c r="R5703" i="9"/>
  <c r="X5702" i="9" l="1"/>
  <c r="AD5699" i="9"/>
  <c r="V5703" i="9"/>
  <c r="W5703" i="9" s="1"/>
  <c r="S5703" i="9"/>
  <c r="X5703" i="9" s="1"/>
  <c r="AB5700" i="9"/>
  <c r="AA5700" i="9"/>
  <c r="R5704" i="9"/>
  <c r="Y5701" i="9"/>
  <c r="Z5701" i="9" s="1"/>
  <c r="AD5700" i="9" l="1"/>
  <c r="V5704" i="9"/>
  <c r="W5704" i="9" s="1"/>
  <c r="S5704" i="9"/>
  <c r="AA5701" i="9"/>
  <c r="AB5701" i="9"/>
  <c r="Y5702" i="9"/>
  <c r="Z5702" i="9" s="1"/>
  <c r="R5705" i="9"/>
  <c r="X5704" i="9" l="1"/>
  <c r="AD5701" i="9"/>
  <c r="V5705" i="9"/>
  <c r="W5705" i="9" s="1"/>
  <c r="S5705" i="9"/>
  <c r="X5705" i="9" s="1"/>
  <c r="AB5702" i="9"/>
  <c r="AA5702" i="9"/>
  <c r="Y5703" i="9"/>
  <c r="Z5703" i="9" s="1"/>
  <c r="R5706" i="9"/>
  <c r="AD5702" i="9" l="1"/>
  <c r="V5706" i="9"/>
  <c r="W5706" i="9" s="1"/>
  <c r="S5706" i="9"/>
  <c r="R5707" i="9"/>
  <c r="AA5703" i="9"/>
  <c r="AB5703" i="9"/>
  <c r="Y5704" i="9"/>
  <c r="Z5704" i="9" s="1"/>
  <c r="X5706" i="9" l="1"/>
  <c r="AD5703" i="9"/>
  <c r="V5707" i="9"/>
  <c r="W5707" i="9" s="1"/>
  <c r="S5707" i="9"/>
  <c r="AB5704" i="9"/>
  <c r="AA5704" i="9"/>
  <c r="R5708" i="9"/>
  <c r="Y5705" i="9"/>
  <c r="Z5705" i="9" s="1"/>
  <c r="X5707" i="9" l="1"/>
  <c r="AD5704" i="9"/>
  <c r="V5708" i="9"/>
  <c r="W5708" i="9" s="1"/>
  <c r="S5708" i="9"/>
  <c r="AA5705" i="9"/>
  <c r="AB5705" i="9"/>
  <c r="R5709" i="9"/>
  <c r="Y5706" i="9"/>
  <c r="Z5706" i="9" s="1"/>
  <c r="X5708" i="9" l="1"/>
  <c r="AD5705" i="9"/>
  <c r="V5709" i="9"/>
  <c r="W5709" i="9" s="1"/>
  <c r="S5709" i="9"/>
  <c r="X5709" i="9" s="1"/>
  <c r="AB5706" i="9"/>
  <c r="AA5706" i="9"/>
  <c r="R5710" i="9"/>
  <c r="Y5707" i="9"/>
  <c r="Z5707" i="9" s="1"/>
  <c r="AD5706" i="9" l="1"/>
  <c r="V5710" i="9"/>
  <c r="W5710" i="9" s="1"/>
  <c r="S5710" i="9"/>
  <c r="AA5707" i="9"/>
  <c r="AB5707" i="9"/>
  <c r="R5711" i="9"/>
  <c r="Y5708" i="9"/>
  <c r="Z5708" i="9" s="1"/>
  <c r="X5710" i="9" l="1"/>
  <c r="AD5707" i="9"/>
  <c r="V5711" i="9"/>
  <c r="W5711" i="9" s="1"/>
  <c r="S5711" i="9"/>
  <c r="AB5708" i="9"/>
  <c r="AA5708" i="9"/>
  <c r="R5712" i="9"/>
  <c r="Y5709" i="9"/>
  <c r="Z5709" i="9" s="1"/>
  <c r="X5711" i="9" l="1"/>
  <c r="AD5708" i="9"/>
  <c r="V5712" i="9"/>
  <c r="W5712" i="9" s="1"/>
  <c r="S5712" i="9"/>
  <c r="AA5709" i="9"/>
  <c r="AB5709" i="9"/>
  <c r="Y5710" i="9"/>
  <c r="Z5710" i="9" s="1"/>
  <c r="R5713" i="9"/>
  <c r="X5712" i="9" l="1"/>
  <c r="AD5709" i="9"/>
  <c r="V5713" i="9"/>
  <c r="W5713" i="9" s="1"/>
  <c r="S5713" i="9"/>
  <c r="X5713" i="9" s="1"/>
  <c r="AB5710" i="9"/>
  <c r="AA5710" i="9"/>
  <c r="R5714" i="9"/>
  <c r="Y5711" i="9"/>
  <c r="Z5711" i="9" s="1"/>
  <c r="AD5710" i="9" l="1"/>
  <c r="V5714" i="9"/>
  <c r="W5714" i="9" s="1"/>
  <c r="S5714" i="9"/>
  <c r="Y5712" i="9"/>
  <c r="Z5712" i="9" s="1"/>
  <c r="AA5711" i="9"/>
  <c r="AB5711" i="9"/>
  <c r="R5715" i="9"/>
  <c r="X5714" i="9" l="1"/>
  <c r="AD5711" i="9"/>
  <c r="V5715" i="9"/>
  <c r="W5715" i="9" s="1"/>
  <c r="S5715" i="9"/>
  <c r="X5715" i="9" s="1"/>
  <c r="AB5712" i="9"/>
  <c r="AA5712" i="9"/>
  <c r="Y5713" i="9"/>
  <c r="Z5713" i="9" s="1"/>
  <c r="R5716" i="9"/>
  <c r="AD5712" i="9" l="1"/>
  <c r="V5716" i="9"/>
  <c r="W5716" i="9" s="1"/>
  <c r="S5716" i="9"/>
  <c r="AA5713" i="9"/>
  <c r="AB5713" i="9"/>
  <c r="Y5714" i="9"/>
  <c r="Z5714" i="9" s="1"/>
  <c r="R5717" i="9"/>
  <c r="X5716" i="9" l="1"/>
  <c r="AD5713" i="9"/>
  <c r="V5717" i="9"/>
  <c r="W5717" i="9" s="1"/>
  <c r="S5717" i="9"/>
  <c r="X5717" i="9" s="1"/>
  <c r="AB5714" i="9"/>
  <c r="AA5714" i="9"/>
  <c r="R5718" i="9"/>
  <c r="Y5715" i="9"/>
  <c r="Z5715" i="9" s="1"/>
  <c r="AD5714" i="9" l="1"/>
  <c r="V5718" i="9"/>
  <c r="W5718" i="9" s="1"/>
  <c r="S5718" i="9"/>
  <c r="AA5715" i="9"/>
  <c r="AB5715" i="9"/>
  <c r="Y5716" i="9"/>
  <c r="Z5716" i="9" s="1"/>
  <c r="R5719" i="9"/>
  <c r="X5718" i="9" l="1"/>
  <c r="AD5715" i="9"/>
  <c r="V5719" i="9"/>
  <c r="W5719" i="9" s="1"/>
  <c r="S5719" i="9"/>
  <c r="AB5716" i="9"/>
  <c r="AA5716" i="9"/>
  <c r="R5720" i="9"/>
  <c r="Y5717" i="9"/>
  <c r="Z5717" i="9" s="1"/>
  <c r="X5719" i="9" l="1"/>
  <c r="AD5716" i="9"/>
  <c r="V5720" i="9"/>
  <c r="W5720" i="9" s="1"/>
  <c r="S5720" i="9"/>
  <c r="AA5717" i="9"/>
  <c r="AB5717" i="9"/>
  <c r="R5721" i="9"/>
  <c r="Y5718" i="9"/>
  <c r="Z5718" i="9" s="1"/>
  <c r="X5720" i="9" l="1"/>
  <c r="AD5717" i="9"/>
  <c r="V5721" i="9"/>
  <c r="W5721" i="9" s="1"/>
  <c r="S5721" i="9"/>
  <c r="X5721" i="9" s="1"/>
  <c r="R5722" i="9"/>
  <c r="AB5718" i="9"/>
  <c r="AA5718" i="9"/>
  <c r="Y5719" i="9"/>
  <c r="Z5719" i="9" s="1"/>
  <c r="AD5718" i="9" l="1"/>
  <c r="V5722" i="9"/>
  <c r="W5722" i="9" s="1"/>
  <c r="X5722" i="9" s="1"/>
  <c r="S5722" i="9"/>
  <c r="R5723" i="9"/>
  <c r="AA5719" i="9"/>
  <c r="AB5719" i="9"/>
  <c r="Y5720" i="9"/>
  <c r="Z5720" i="9" s="1"/>
  <c r="AD5719" i="9" l="1"/>
  <c r="V5723" i="9"/>
  <c r="W5723" i="9" s="1"/>
  <c r="S5723" i="9"/>
  <c r="R5724" i="9"/>
  <c r="AB5720" i="9"/>
  <c r="AA5720" i="9"/>
  <c r="Y5721" i="9"/>
  <c r="Z5721" i="9" s="1"/>
  <c r="X5723" i="9" l="1"/>
  <c r="AD5720" i="9"/>
  <c r="V5724" i="9"/>
  <c r="W5724" i="9" s="1"/>
  <c r="S5724" i="9"/>
  <c r="AA5721" i="9"/>
  <c r="AB5721" i="9"/>
  <c r="R5725" i="9"/>
  <c r="Y5722" i="9"/>
  <c r="Z5722" i="9" s="1"/>
  <c r="X5724" i="9" l="1"/>
  <c r="AD5721" i="9"/>
  <c r="V5725" i="9"/>
  <c r="W5725" i="9" s="1"/>
  <c r="S5725" i="9"/>
  <c r="AB5722" i="9"/>
  <c r="AA5722" i="9"/>
  <c r="R5726" i="9"/>
  <c r="Y5723" i="9"/>
  <c r="Z5723" i="9" s="1"/>
  <c r="X5725" i="9" l="1"/>
  <c r="AD5722" i="9"/>
  <c r="V5726" i="9"/>
  <c r="W5726" i="9" s="1"/>
  <c r="S5726" i="9"/>
  <c r="AA5723" i="9"/>
  <c r="AB5723" i="9"/>
  <c r="R5727" i="9"/>
  <c r="Y5724" i="9"/>
  <c r="Z5724" i="9" s="1"/>
  <c r="X5726" i="9" l="1"/>
  <c r="AD5723" i="9"/>
  <c r="V5727" i="9"/>
  <c r="W5727" i="9" s="1"/>
  <c r="S5727" i="9"/>
  <c r="X5727" i="9" s="1"/>
  <c r="R5728" i="9"/>
  <c r="AB5724" i="9"/>
  <c r="AA5724" i="9"/>
  <c r="Y5725" i="9"/>
  <c r="Z5725" i="9" s="1"/>
  <c r="AD5724" i="9" l="1"/>
  <c r="V5728" i="9"/>
  <c r="W5728" i="9" s="1"/>
  <c r="S5728" i="9"/>
  <c r="AA5725" i="9"/>
  <c r="AB5725" i="9"/>
  <c r="R5729" i="9"/>
  <c r="Y5726" i="9"/>
  <c r="Z5726" i="9" s="1"/>
  <c r="X5728" i="9" l="1"/>
  <c r="AD5725" i="9"/>
  <c r="V5729" i="9"/>
  <c r="W5729" i="9" s="1"/>
  <c r="S5729" i="9"/>
  <c r="Y5727" i="9"/>
  <c r="Z5727" i="9" s="1"/>
  <c r="AB5726" i="9"/>
  <c r="AA5726" i="9"/>
  <c r="R5730" i="9"/>
  <c r="X5729" i="9" l="1"/>
  <c r="AD5726" i="9"/>
  <c r="V5730" i="9"/>
  <c r="W5730" i="9" s="1"/>
  <c r="S5730" i="9"/>
  <c r="AA5727" i="9"/>
  <c r="AB5727" i="9"/>
  <c r="R5731" i="9"/>
  <c r="Y5728" i="9"/>
  <c r="Z5728" i="9" s="1"/>
  <c r="X5730" i="9" l="1"/>
  <c r="AD5727" i="9"/>
  <c r="V5731" i="9"/>
  <c r="W5731" i="9" s="1"/>
  <c r="S5731" i="9"/>
  <c r="AB5728" i="9"/>
  <c r="AA5728" i="9"/>
  <c r="R5732" i="9"/>
  <c r="Y5729" i="9"/>
  <c r="Z5729" i="9" s="1"/>
  <c r="X5731" i="9" l="1"/>
  <c r="AD5728" i="9"/>
  <c r="V5732" i="9"/>
  <c r="W5732" i="9" s="1"/>
  <c r="S5732" i="9"/>
  <c r="AA5729" i="9"/>
  <c r="AB5729" i="9"/>
  <c r="R5733" i="9"/>
  <c r="Y5730" i="9"/>
  <c r="Z5730" i="9" s="1"/>
  <c r="X5732" i="9" l="1"/>
  <c r="AD5729" i="9"/>
  <c r="V5733" i="9"/>
  <c r="W5733" i="9" s="1"/>
  <c r="S5733" i="9"/>
  <c r="R5734" i="9"/>
  <c r="AB5730" i="9"/>
  <c r="AA5730" i="9"/>
  <c r="Y5731" i="9"/>
  <c r="Z5731" i="9" s="1"/>
  <c r="X5733" i="9" l="1"/>
  <c r="AD5730" i="9"/>
  <c r="V5734" i="9"/>
  <c r="W5734" i="9" s="1"/>
  <c r="X5734" i="9" s="1"/>
  <c r="S5734" i="9"/>
  <c r="AA5731" i="9"/>
  <c r="AB5731" i="9"/>
  <c r="Y5732" i="9"/>
  <c r="Z5732" i="9" s="1"/>
  <c r="R5735" i="9"/>
  <c r="AD5731" i="9" l="1"/>
  <c r="V5735" i="9"/>
  <c r="W5735" i="9" s="1"/>
  <c r="S5735" i="9"/>
  <c r="X5735" i="9" s="1"/>
  <c r="AB5732" i="9"/>
  <c r="AA5732" i="9"/>
  <c r="R5736" i="9"/>
  <c r="Y5733" i="9"/>
  <c r="Z5733" i="9" s="1"/>
  <c r="AD5732" i="9" l="1"/>
  <c r="V5736" i="9"/>
  <c r="W5736" i="9" s="1"/>
  <c r="S5736" i="9"/>
  <c r="Y5734" i="9"/>
  <c r="Z5734" i="9" s="1"/>
  <c r="AA5733" i="9"/>
  <c r="AB5733" i="9"/>
  <c r="R5737" i="9"/>
  <c r="X5736" i="9" l="1"/>
  <c r="AD5733" i="9"/>
  <c r="V5737" i="9"/>
  <c r="W5737" i="9" s="1"/>
  <c r="S5737" i="9"/>
  <c r="AB5734" i="9"/>
  <c r="AA5734" i="9"/>
  <c r="Y5735" i="9"/>
  <c r="Z5735" i="9" s="1"/>
  <c r="R5738" i="9"/>
  <c r="X5737" i="9" l="1"/>
  <c r="AD5734" i="9"/>
  <c r="V5738" i="9"/>
  <c r="W5738" i="9" s="1"/>
  <c r="X5738" i="9" s="1"/>
  <c r="S5738" i="9"/>
  <c r="R5739" i="9"/>
  <c r="Y5736" i="9"/>
  <c r="Z5736" i="9" s="1"/>
  <c r="AA5735" i="9"/>
  <c r="AB5735" i="9"/>
  <c r="AD5735" i="9" l="1"/>
  <c r="V5739" i="9"/>
  <c r="W5739" i="9" s="1"/>
  <c r="S5739" i="9"/>
  <c r="AB5736" i="9"/>
  <c r="AA5736" i="9"/>
  <c r="R5740" i="9"/>
  <c r="Y5737" i="9"/>
  <c r="Z5737" i="9" s="1"/>
  <c r="X5739" i="9" l="1"/>
  <c r="AD5736" i="9"/>
  <c r="V5740" i="9"/>
  <c r="W5740" i="9" s="1"/>
  <c r="S5740" i="9"/>
  <c r="AA5737" i="9"/>
  <c r="AB5737" i="9"/>
  <c r="Y5738" i="9"/>
  <c r="Z5738" i="9" s="1"/>
  <c r="R5741" i="9"/>
  <c r="X5740" i="9" l="1"/>
  <c r="AD5737" i="9"/>
  <c r="V5741" i="9"/>
  <c r="W5741" i="9" s="1"/>
  <c r="S5741" i="9"/>
  <c r="AB5738" i="9"/>
  <c r="AA5738" i="9"/>
  <c r="Y5739" i="9"/>
  <c r="Z5739" i="9" s="1"/>
  <c r="R5742" i="9"/>
  <c r="X5741" i="9" l="1"/>
  <c r="AD5738" i="9"/>
  <c r="V5742" i="9"/>
  <c r="W5742" i="9" s="1"/>
  <c r="X5742" i="9" s="1"/>
  <c r="S5742" i="9"/>
  <c r="R5743" i="9"/>
  <c r="AA5739" i="9"/>
  <c r="AB5739" i="9"/>
  <c r="Y5740" i="9"/>
  <c r="Z5740" i="9" s="1"/>
  <c r="AD5739" i="9" l="1"/>
  <c r="V5743" i="9"/>
  <c r="W5743" i="9" s="1"/>
  <c r="S5743" i="9"/>
  <c r="X5743" i="9" s="1"/>
  <c r="R5744" i="9"/>
  <c r="AB5740" i="9"/>
  <c r="AA5740" i="9"/>
  <c r="Y5741" i="9"/>
  <c r="Z5741" i="9" s="1"/>
  <c r="AD5740" i="9" l="1"/>
  <c r="V5744" i="9"/>
  <c r="W5744" i="9" s="1"/>
  <c r="S5744" i="9"/>
  <c r="Y5742" i="9"/>
  <c r="Z5742" i="9" s="1"/>
  <c r="AA5741" i="9"/>
  <c r="AB5741" i="9"/>
  <c r="R5745" i="9"/>
  <c r="X5744" i="9" l="1"/>
  <c r="AD5741" i="9"/>
  <c r="V5745" i="9"/>
  <c r="W5745" i="9" s="1"/>
  <c r="S5745" i="9"/>
  <c r="AB5742" i="9"/>
  <c r="AA5742" i="9"/>
  <c r="R5746" i="9"/>
  <c r="Y5743" i="9"/>
  <c r="Z5743" i="9" s="1"/>
  <c r="X5745" i="9" l="1"/>
  <c r="AD5742" i="9"/>
  <c r="V5746" i="9"/>
  <c r="W5746" i="9" s="1"/>
  <c r="S5746" i="9"/>
  <c r="R5747" i="9"/>
  <c r="Y5744" i="9"/>
  <c r="Z5744" i="9" s="1"/>
  <c r="AA5743" i="9"/>
  <c r="AB5743" i="9"/>
  <c r="X5746" i="9" l="1"/>
  <c r="AD5743" i="9"/>
  <c r="V5747" i="9"/>
  <c r="W5747" i="9" s="1"/>
  <c r="S5747" i="9"/>
  <c r="X5747" i="9" s="1"/>
  <c r="AB5744" i="9"/>
  <c r="AA5744" i="9"/>
  <c r="R5748" i="9"/>
  <c r="Y5745" i="9"/>
  <c r="Z5745" i="9" s="1"/>
  <c r="AD5744" i="9" l="1"/>
  <c r="V5748" i="9"/>
  <c r="W5748" i="9" s="1"/>
  <c r="S5748" i="9"/>
  <c r="AA5745" i="9"/>
  <c r="AB5745" i="9"/>
  <c r="Y5746" i="9"/>
  <c r="Z5746" i="9" s="1"/>
  <c r="R5749" i="9"/>
  <c r="X5748" i="9" l="1"/>
  <c r="AD5745" i="9"/>
  <c r="V5749" i="9"/>
  <c r="W5749" i="9" s="1"/>
  <c r="S5749" i="9"/>
  <c r="X5749" i="9" s="1"/>
  <c r="AB5746" i="9"/>
  <c r="AA5746" i="9"/>
  <c r="R5750" i="9"/>
  <c r="Y5747" i="9"/>
  <c r="Z5747" i="9" s="1"/>
  <c r="AD5746" i="9" l="1"/>
  <c r="V5750" i="9"/>
  <c r="W5750" i="9" s="1"/>
  <c r="S5750" i="9"/>
  <c r="AA5747" i="9"/>
  <c r="AB5747" i="9"/>
  <c r="R5751" i="9"/>
  <c r="Y5748" i="9"/>
  <c r="Z5748" i="9" s="1"/>
  <c r="X5750" i="9" l="1"/>
  <c r="AD5747" i="9"/>
  <c r="V5751" i="9"/>
  <c r="W5751" i="9" s="1"/>
  <c r="S5751" i="9"/>
  <c r="AB5748" i="9"/>
  <c r="AA5748" i="9"/>
  <c r="R5752" i="9"/>
  <c r="Y5749" i="9"/>
  <c r="Z5749" i="9" s="1"/>
  <c r="X5751" i="9" l="1"/>
  <c r="AD5748" i="9"/>
  <c r="V5752" i="9"/>
  <c r="W5752" i="9" s="1"/>
  <c r="S5752" i="9"/>
  <c r="R5753" i="9"/>
  <c r="AA5749" i="9"/>
  <c r="AB5749" i="9"/>
  <c r="Y5750" i="9"/>
  <c r="Z5750" i="9" s="1"/>
  <c r="X5752" i="9" l="1"/>
  <c r="AD5749" i="9"/>
  <c r="V5753" i="9"/>
  <c r="W5753" i="9" s="1"/>
  <c r="S5753" i="9"/>
  <c r="X5753" i="9" s="1"/>
  <c r="AB5750" i="9"/>
  <c r="AA5750" i="9"/>
  <c r="R5754" i="9"/>
  <c r="Y5751" i="9"/>
  <c r="Z5751" i="9" s="1"/>
  <c r="AD5750" i="9" l="1"/>
  <c r="V5754" i="9"/>
  <c r="W5754" i="9" s="1"/>
  <c r="S5754" i="9"/>
  <c r="AA5751" i="9"/>
  <c r="AB5751" i="9"/>
  <c r="Y5752" i="9"/>
  <c r="Z5752" i="9" s="1"/>
  <c r="R5755" i="9"/>
  <c r="X5754" i="9" l="1"/>
  <c r="AD5751" i="9"/>
  <c r="V5755" i="9"/>
  <c r="W5755" i="9" s="1"/>
  <c r="S5755" i="9"/>
  <c r="R5756" i="9"/>
  <c r="Y5753" i="9"/>
  <c r="Z5753" i="9" s="1"/>
  <c r="AB5752" i="9"/>
  <c r="AA5752" i="9"/>
  <c r="X5755" i="9" l="1"/>
  <c r="AD5752" i="9"/>
  <c r="V5756" i="9"/>
  <c r="W5756" i="9" s="1"/>
  <c r="S5756" i="9"/>
  <c r="AA5753" i="9"/>
  <c r="AB5753" i="9"/>
  <c r="Y5754" i="9"/>
  <c r="Z5754" i="9" s="1"/>
  <c r="R5757" i="9"/>
  <c r="X5756" i="9" l="1"/>
  <c r="AD5753" i="9"/>
  <c r="V5757" i="9"/>
  <c r="W5757" i="9" s="1"/>
  <c r="S5757" i="9"/>
  <c r="AB5754" i="9"/>
  <c r="AA5754" i="9"/>
  <c r="R5758" i="9"/>
  <c r="Y5755" i="9"/>
  <c r="Z5755" i="9" s="1"/>
  <c r="X5757" i="9" l="1"/>
  <c r="AD5754" i="9"/>
  <c r="V5758" i="9"/>
  <c r="W5758" i="9" s="1"/>
  <c r="S5758" i="9"/>
  <c r="AA5755" i="9"/>
  <c r="AB5755" i="9"/>
  <c r="R5759" i="9"/>
  <c r="Y5756" i="9"/>
  <c r="Z5756" i="9" s="1"/>
  <c r="X5758" i="9" l="1"/>
  <c r="AD5755" i="9"/>
  <c r="V5759" i="9"/>
  <c r="W5759" i="9" s="1"/>
  <c r="S5759" i="9"/>
  <c r="X5759" i="9" s="1"/>
  <c r="AB5756" i="9"/>
  <c r="AA5756" i="9"/>
  <c r="R5760" i="9"/>
  <c r="Y5757" i="9"/>
  <c r="Z5757" i="9" s="1"/>
  <c r="AD5756" i="9" l="1"/>
  <c r="V5760" i="9"/>
  <c r="W5760" i="9" s="1"/>
  <c r="S5760" i="9"/>
  <c r="AA5757" i="9"/>
  <c r="AB5757" i="9"/>
  <c r="Y5758" i="9"/>
  <c r="Z5758" i="9" s="1"/>
  <c r="R5761" i="9"/>
  <c r="X5760" i="9" l="1"/>
  <c r="AD5757" i="9"/>
  <c r="V5761" i="9"/>
  <c r="W5761" i="9" s="1"/>
  <c r="S5761" i="9"/>
  <c r="X5761" i="9" s="1"/>
  <c r="Y5759" i="9"/>
  <c r="Z5759" i="9" s="1"/>
  <c r="R5762" i="9"/>
  <c r="AB5758" i="9"/>
  <c r="AA5758" i="9"/>
  <c r="AD5758" i="9" l="1"/>
  <c r="V5762" i="9"/>
  <c r="W5762" i="9" s="1"/>
  <c r="S5762" i="9"/>
  <c r="R5763" i="9"/>
  <c r="Y5760" i="9"/>
  <c r="Z5760" i="9" s="1"/>
  <c r="AA5759" i="9"/>
  <c r="AB5759" i="9"/>
  <c r="X5762" i="9" l="1"/>
  <c r="AD5759" i="9"/>
  <c r="V5763" i="9"/>
  <c r="W5763" i="9" s="1"/>
  <c r="X5763" i="9" s="1"/>
  <c r="S5763" i="9"/>
  <c r="AB5760" i="9"/>
  <c r="AA5760" i="9"/>
  <c r="R5764" i="9"/>
  <c r="Y5761" i="9"/>
  <c r="Z5761" i="9" s="1"/>
  <c r="AD5760" i="9" l="1"/>
  <c r="V5764" i="9"/>
  <c r="W5764" i="9" s="1"/>
  <c r="S5764" i="9"/>
  <c r="AA5761" i="9"/>
  <c r="AB5761" i="9"/>
  <c r="R5765" i="9"/>
  <c r="Y5762" i="9"/>
  <c r="Z5762" i="9" s="1"/>
  <c r="X5764" i="9" l="1"/>
  <c r="AD5761" i="9"/>
  <c r="V5765" i="9"/>
  <c r="W5765" i="9" s="1"/>
  <c r="S5765" i="9"/>
  <c r="X5765" i="9" s="1"/>
  <c r="AB5762" i="9"/>
  <c r="AA5762" i="9"/>
  <c r="R5766" i="9"/>
  <c r="Y5763" i="9"/>
  <c r="Z5763" i="9" s="1"/>
  <c r="AD5762" i="9" l="1"/>
  <c r="V5766" i="9"/>
  <c r="W5766" i="9" s="1"/>
  <c r="S5766" i="9"/>
  <c r="Y5764" i="9"/>
  <c r="Z5764" i="9" s="1"/>
  <c r="AA5763" i="9"/>
  <c r="AB5763" i="9"/>
  <c r="R5767" i="9"/>
  <c r="X5766" i="9" l="1"/>
  <c r="AD5763" i="9"/>
  <c r="V5767" i="9"/>
  <c r="W5767" i="9" s="1"/>
  <c r="S5767" i="9"/>
  <c r="X5767" i="9" s="1"/>
  <c r="Y5765" i="9"/>
  <c r="Z5765" i="9" s="1"/>
  <c r="R5768" i="9"/>
  <c r="AB5764" i="9"/>
  <c r="AA5764" i="9"/>
  <c r="AD5764" i="9" l="1"/>
  <c r="V5768" i="9"/>
  <c r="W5768" i="9" s="1"/>
  <c r="S5768" i="9"/>
  <c r="AA5765" i="9"/>
  <c r="AB5765" i="9"/>
  <c r="R5769" i="9"/>
  <c r="Y5766" i="9"/>
  <c r="Z5766" i="9" s="1"/>
  <c r="X5768" i="9" l="1"/>
  <c r="AD5765" i="9"/>
  <c r="V5769" i="9"/>
  <c r="W5769" i="9" s="1"/>
  <c r="S5769" i="9"/>
  <c r="X5769" i="9" s="1"/>
  <c r="Y5767" i="9"/>
  <c r="Z5767" i="9" s="1"/>
  <c r="R5770" i="9"/>
  <c r="AB5766" i="9"/>
  <c r="AA5766" i="9"/>
  <c r="AD5766" i="9" l="1"/>
  <c r="V5770" i="9"/>
  <c r="W5770" i="9" s="1"/>
  <c r="S5770" i="9"/>
  <c r="R5771" i="9"/>
  <c r="Y5768" i="9"/>
  <c r="Z5768" i="9" s="1"/>
  <c r="AA5767" i="9"/>
  <c r="AB5767" i="9"/>
  <c r="X5770" i="9" l="1"/>
  <c r="AD5767" i="9"/>
  <c r="V5771" i="9"/>
  <c r="W5771" i="9" s="1"/>
  <c r="S5771" i="9"/>
  <c r="X5771" i="9" s="1"/>
  <c r="R5772" i="9"/>
  <c r="AB5768" i="9"/>
  <c r="AA5768" i="9"/>
  <c r="Y5769" i="9"/>
  <c r="Z5769" i="9" s="1"/>
  <c r="AD5768" i="9" l="1"/>
  <c r="V5772" i="9"/>
  <c r="W5772" i="9" s="1"/>
  <c r="S5772" i="9"/>
  <c r="Y5770" i="9"/>
  <c r="Z5770" i="9" s="1"/>
  <c r="AA5769" i="9"/>
  <c r="AB5769" i="9"/>
  <c r="R5773" i="9"/>
  <c r="X5772" i="9" l="1"/>
  <c r="AD5769" i="9"/>
  <c r="V5773" i="9"/>
  <c r="W5773" i="9" s="1"/>
  <c r="S5773" i="9"/>
  <c r="R5774" i="9"/>
  <c r="Y5771" i="9"/>
  <c r="Z5771" i="9" s="1"/>
  <c r="AB5770" i="9"/>
  <c r="AA5770" i="9"/>
  <c r="X5773" i="9" l="1"/>
  <c r="AD5770" i="9"/>
  <c r="V5774" i="9"/>
  <c r="W5774" i="9" s="1"/>
  <c r="S5774" i="9"/>
  <c r="AA5771" i="9"/>
  <c r="AB5771" i="9"/>
  <c r="Y5772" i="9"/>
  <c r="Z5772" i="9" s="1"/>
  <c r="R5775" i="9"/>
  <c r="X5774" i="9" l="1"/>
  <c r="AD5771" i="9"/>
  <c r="V5775" i="9"/>
  <c r="W5775" i="9" s="1"/>
  <c r="S5775" i="9"/>
  <c r="X5775" i="9" s="1"/>
  <c r="R5776" i="9"/>
  <c r="AB5772" i="9"/>
  <c r="AA5772" i="9"/>
  <c r="Y5773" i="9"/>
  <c r="Z5773" i="9" s="1"/>
  <c r="AD5772" i="9" l="1"/>
  <c r="V5776" i="9"/>
  <c r="W5776" i="9" s="1"/>
  <c r="S5776" i="9"/>
  <c r="AA5773" i="9"/>
  <c r="AB5773" i="9"/>
  <c r="R5777" i="9"/>
  <c r="Y5774" i="9"/>
  <c r="Z5774" i="9" s="1"/>
  <c r="X5776" i="9" l="1"/>
  <c r="AD5773" i="9"/>
  <c r="V5777" i="9"/>
  <c r="W5777" i="9" s="1"/>
  <c r="S5777" i="9"/>
  <c r="X5777" i="9" s="1"/>
  <c r="AB5774" i="9"/>
  <c r="AA5774" i="9"/>
  <c r="R5778" i="9"/>
  <c r="Y5775" i="9"/>
  <c r="Z5775" i="9" s="1"/>
  <c r="AD5774" i="9" l="1"/>
  <c r="V5778" i="9"/>
  <c r="W5778" i="9" s="1"/>
  <c r="S5778" i="9"/>
  <c r="AA5775" i="9"/>
  <c r="AB5775" i="9"/>
  <c r="R5779" i="9"/>
  <c r="Y5776" i="9"/>
  <c r="Z5776" i="9" s="1"/>
  <c r="X5778" i="9" l="1"/>
  <c r="AD5775" i="9"/>
  <c r="V5779" i="9"/>
  <c r="W5779" i="9" s="1"/>
  <c r="S5779" i="9"/>
  <c r="Y5777" i="9"/>
  <c r="Z5777" i="9" s="1"/>
  <c r="R5780" i="9"/>
  <c r="AB5776" i="9"/>
  <c r="AA5776" i="9"/>
  <c r="X5779" i="9" l="1"/>
  <c r="AD5776" i="9"/>
  <c r="V5780" i="9"/>
  <c r="W5780" i="9" s="1"/>
  <c r="S5780" i="9"/>
  <c r="R5781" i="9"/>
  <c r="Y5778" i="9"/>
  <c r="Z5778" i="9" s="1"/>
  <c r="AA5777" i="9"/>
  <c r="AB5777" i="9"/>
  <c r="X5780" i="9" l="1"/>
  <c r="AD5777" i="9"/>
  <c r="V5781" i="9"/>
  <c r="W5781" i="9" s="1"/>
  <c r="S5781" i="9"/>
  <c r="X5781" i="9" s="1"/>
  <c r="AB5778" i="9"/>
  <c r="AA5778" i="9"/>
  <c r="R5782" i="9"/>
  <c r="Y5779" i="9"/>
  <c r="Z5779" i="9" s="1"/>
  <c r="AD5778" i="9" l="1"/>
  <c r="V5782" i="9"/>
  <c r="W5782" i="9" s="1"/>
  <c r="S5782" i="9"/>
  <c r="AA5779" i="9"/>
  <c r="AB5779" i="9"/>
  <c r="R5783" i="9"/>
  <c r="Y5780" i="9"/>
  <c r="Z5780" i="9" s="1"/>
  <c r="X5782" i="9" l="1"/>
  <c r="AD5779" i="9"/>
  <c r="V5783" i="9"/>
  <c r="W5783" i="9" s="1"/>
  <c r="S5783" i="9"/>
  <c r="X5783" i="9" s="1"/>
  <c r="AB5780" i="9"/>
  <c r="AA5780" i="9"/>
  <c r="R5784" i="9"/>
  <c r="Y5781" i="9"/>
  <c r="Z5781" i="9" s="1"/>
  <c r="AD5780" i="9" l="1"/>
  <c r="V5784" i="9"/>
  <c r="W5784" i="9" s="1"/>
  <c r="S5784" i="9"/>
  <c r="AA5781" i="9"/>
  <c r="AB5781" i="9"/>
  <c r="R5785" i="9"/>
  <c r="Y5782" i="9"/>
  <c r="Z5782" i="9" s="1"/>
  <c r="X5784" i="9" l="1"/>
  <c r="AD5781" i="9"/>
  <c r="V5785" i="9"/>
  <c r="W5785" i="9" s="1"/>
  <c r="S5785" i="9"/>
  <c r="AB5782" i="9"/>
  <c r="AA5782" i="9"/>
  <c r="Y5783" i="9"/>
  <c r="Z5783" i="9" s="1"/>
  <c r="R5786" i="9"/>
  <c r="X5785" i="9" l="1"/>
  <c r="AD5782" i="9"/>
  <c r="V5786" i="9"/>
  <c r="W5786" i="9" s="1"/>
  <c r="X5786" i="9" s="1"/>
  <c r="S5786" i="9"/>
  <c r="R5787" i="9"/>
  <c r="AA5783" i="9"/>
  <c r="AB5783" i="9"/>
  <c r="Y5784" i="9"/>
  <c r="Z5784" i="9" s="1"/>
  <c r="AD5783" i="9" l="1"/>
  <c r="V5787" i="9"/>
  <c r="W5787" i="9" s="1"/>
  <c r="S5787" i="9"/>
  <c r="AB5784" i="9"/>
  <c r="AA5784" i="9"/>
  <c r="R5788" i="9"/>
  <c r="Y5785" i="9"/>
  <c r="Z5785" i="9" s="1"/>
  <c r="X5787" i="9" l="1"/>
  <c r="AD5784" i="9"/>
  <c r="V5788" i="9"/>
  <c r="W5788" i="9" s="1"/>
  <c r="S5788" i="9"/>
  <c r="AA5785" i="9"/>
  <c r="AB5785" i="9"/>
  <c r="R5789" i="9"/>
  <c r="Y5786" i="9"/>
  <c r="Z5786" i="9" s="1"/>
  <c r="X5788" i="9" l="1"/>
  <c r="AD5785" i="9"/>
  <c r="V5789" i="9"/>
  <c r="W5789" i="9" s="1"/>
  <c r="S5789" i="9"/>
  <c r="X5789" i="9" s="1"/>
  <c r="R5790" i="9"/>
  <c r="AB5786" i="9"/>
  <c r="AA5786" i="9"/>
  <c r="Y5787" i="9"/>
  <c r="Z5787" i="9" s="1"/>
  <c r="AD5786" i="9" l="1"/>
  <c r="V5790" i="9"/>
  <c r="W5790" i="9" s="1"/>
  <c r="S5790" i="9"/>
  <c r="AA5787" i="9"/>
  <c r="AB5787" i="9"/>
  <c r="Y5788" i="9"/>
  <c r="Z5788" i="9" s="1"/>
  <c r="R5791" i="9"/>
  <c r="X5790" i="9" l="1"/>
  <c r="AD5787" i="9"/>
  <c r="V5791" i="9"/>
  <c r="W5791" i="9" s="1"/>
  <c r="S5791" i="9"/>
  <c r="X5791" i="9" s="1"/>
  <c r="R5792" i="9"/>
  <c r="AB5788" i="9"/>
  <c r="AA5788" i="9"/>
  <c r="Y5789" i="9"/>
  <c r="Z5789" i="9" s="1"/>
  <c r="AD5788" i="9" l="1"/>
  <c r="V5792" i="9"/>
  <c r="W5792" i="9" s="1"/>
  <c r="S5792" i="9"/>
  <c r="AA5789" i="9"/>
  <c r="AB5789" i="9"/>
  <c r="Y5790" i="9"/>
  <c r="Z5790" i="9" s="1"/>
  <c r="R5793" i="9"/>
  <c r="X5792" i="9" l="1"/>
  <c r="AD5789" i="9"/>
  <c r="V5793" i="9"/>
  <c r="W5793" i="9" s="1"/>
  <c r="S5793" i="9"/>
  <c r="X5793" i="9" s="1"/>
  <c r="AB5790" i="9"/>
  <c r="AA5790" i="9"/>
  <c r="Y5791" i="9"/>
  <c r="Z5791" i="9" s="1"/>
  <c r="R5794" i="9"/>
  <c r="AD5790" i="9" l="1"/>
  <c r="S5794" i="9"/>
  <c r="V5794" i="9"/>
  <c r="W5794" i="9" s="1"/>
  <c r="X5794" i="9" s="1"/>
  <c r="R5795" i="9"/>
  <c r="Y5792" i="9"/>
  <c r="Z5792" i="9" s="1"/>
  <c r="AA5791" i="9"/>
  <c r="AB5791" i="9"/>
  <c r="AD5791" i="9" l="1"/>
  <c r="V5795" i="9"/>
  <c r="W5795" i="9" s="1"/>
  <c r="S5795" i="9"/>
  <c r="X5795" i="9" s="1"/>
  <c r="AB5792" i="9"/>
  <c r="AA5792" i="9"/>
  <c r="R5796" i="9"/>
  <c r="Y5793" i="9"/>
  <c r="Z5793" i="9" s="1"/>
  <c r="AD5792" i="9" l="1"/>
  <c r="V5796" i="9"/>
  <c r="W5796" i="9" s="1"/>
  <c r="S5796" i="9"/>
  <c r="AA5793" i="9"/>
  <c r="AB5793" i="9"/>
  <c r="Y5794" i="9"/>
  <c r="Z5794" i="9" s="1"/>
  <c r="R5797" i="9"/>
  <c r="X5796" i="9" l="1"/>
  <c r="AD5793" i="9"/>
  <c r="V5797" i="9"/>
  <c r="W5797" i="9" s="1"/>
  <c r="S5797" i="9"/>
  <c r="AB5794" i="9"/>
  <c r="AA5794" i="9"/>
  <c r="Y5795" i="9"/>
  <c r="Z5795" i="9" s="1"/>
  <c r="R5798" i="9"/>
  <c r="X5797" i="9" l="1"/>
  <c r="AD5794" i="9"/>
  <c r="V5798" i="9"/>
  <c r="W5798" i="9" s="1"/>
  <c r="S5798" i="9"/>
  <c r="R5799" i="9"/>
  <c r="AA5795" i="9"/>
  <c r="AB5795" i="9"/>
  <c r="Y5796" i="9"/>
  <c r="Z5796" i="9" s="1"/>
  <c r="X5798" i="9" l="1"/>
  <c r="AD5795" i="9"/>
  <c r="V5799" i="9"/>
  <c r="W5799" i="9" s="1"/>
  <c r="S5799" i="9"/>
  <c r="X5799" i="9" s="1"/>
  <c r="AB5796" i="9"/>
  <c r="AA5796" i="9"/>
  <c r="R5800" i="9"/>
  <c r="Y5797" i="9"/>
  <c r="Z5797" i="9" s="1"/>
  <c r="AD5796" i="9" l="1"/>
  <c r="V5800" i="9"/>
  <c r="W5800" i="9" s="1"/>
  <c r="S5800" i="9"/>
  <c r="AA5797" i="9"/>
  <c r="AB5797" i="9"/>
  <c r="Y5798" i="9"/>
  <c r="Z5798" i="9" s="1"/>
  <c r="R5801" i="9"/>
  <c r="X5800" i="9" l="1"/>
  <c r="AD5797" i="9"/>
  <c r="V5801" i="9"/>
  <c r="W5801" i="9" s="1"/>
  <c r="S5801" i="9"/>
  <c r="X5801" i="9" s="1"/>
  <c r="AB5798" i="9"/>
  <c r="AA5798" i="9"/>
  <c r="R5802" i="9"/>
  <c r="Y5799" i="9"/>
  <c r="Z5799" i="9" s="1"/>
  <c r="AD5798" i="9" l="1"/>
  <c r="V5802" i="9"/>
  <c r="W5802" i="9" s="1"/>
  <c r="S5802" i="9"/>
  <c r="AA5799" i="9"/>
  <c r="AB5799" i="9"/>
  <c r="Y5800" i="9"/>
  <c r="Z5800" i="9" s="1"/>
  <c r="R5803" i="9"/>
  <c r="X5802" i="9" l="1"/>
  <c r="AD5799" i="9"/>
  <c r="V5803" i="9"/>
  <c r="W5803" i="9" s="1"/>
  <c r="S5803" i="9"/>
  <c r="X5803" i="9" s="1"/>
  <c r="AB5800" i="9"/>
  <c r="AA5800" i="9"/>
  <c r="R5804" i="9"/>
  <c r="Y5801" i="9"/>
  <c r="Z5801" i="9" s="1"/>
  <c r="AD5800" i="9" l="1"/>
  <c r="V5804" i="9"/>
  <c r="W5804" i="9" s="1"/>
  <c r="S5804" i="9"/>
  <c r="AA5801" i="9"/>
  <c r="AB5801" i="9"/>
  <c r="R5805" i="9"/>
  <c r="Y5802" i="9"/>
  <c r="Z5802" i="9" s="1"/>
  <c r="X5804" i="9" l="1"/>
  <c r="AD5801" i="9"/>
  <c r="V5805" i="9"/>
  <c r="W5805" i="9" s="1"/>
  <c r="S5805" i="9"/>
  <c r="X5805" i="9" s="1"/>
  <c r="AB5802" i="9"/>
  <c r="AA5802" i="9"/>
  <c r="Y5803" i="9"/>
  <c r="Z5803" i="9" s="1"/>
  <c r="R5806" i="9"/>
  <c r="AD5802" i="9" l="1"/>
  <c r="V5806" i="9"/>
  <c r="W5806" i="9" s="1"/>
  <c r="S5806" i="9"/>
  <c r="AA5803" i="9"/>
  <c r="AB5803" i="9"/>
  <c r="R5807" i="9"/>
  <c r="Y5804" i="9"/>
  <c r="Z5804" i="9" s="1"/>
  <c r="X5806" i="9" l="1"/>
  <c r="AD5803" i="9"/>
  <c r="V5807" i="9"/>
  <c r="W5807" i="9" s="1"/>
  <c r="S5807" i="9"/>
  <c r="X5807" i="9" s="1"/>
  <c r="AB5804" i="9"/>
  <c r="AA5804" i="9"/>
  <c r="R5808" i="9"/>
  <c r="Y5805" i="9"/>
  <c r="Z5805" i="9" s="1"/>
  <c r="AD5804" i="9" l="1"/>
  <c r="V5808" i="9"/>
  <c r="W5808" i="9" s="1"/>
  <c r="S5808" i="9"/>
  <c r="Y5806" i="9"/>
  <c r="Z5806" i="9" s="1"/>
  <c r="R5809" i="9"/>
  <c r="AA5805" i="9"/>
  <c r="AB5805" i="9"/>
  <c r="X5808" i="9" l="1"/>
  <c r="AD5805" i="9"/>
  <c r="V5809" i="9"/>
  <c r="W5809" i="9" s="1"/>
  <c r="S5809" i="9"/>
  <c r="X5809" i="9" s="1"/>
  <c r="R5810" i="9"/>
  <c r="Y5807" i="9"/>
  <c r="Z5807" i="9" s="1"/>
  <c r="AB5806" i="9"/>
  <c r="AA5806" i="9"/>
  <c r="AD5806" i="9" l="1"/>
  <c r="V5810" i="9"/>
  <c r="W5810" i="9" s="1"/>
  <c r="S5810" i="9"/>
  <c r="R5811" i="9"/>
  <c r="AA5807" i="9"/>
  <c r="AB5807" i="9"/>
  <c r="Y5808" i="9"/>
  <c r="Z5808" i="9" s="1"/>
  <c r="X5810" i="9" l="1"/>
  <c r="AD5807" i="9"/>
  <c r="V5811" i="9"/>
  <c r="W5811" i="9" s="1"/>
  <c r="S5811" i="9"/>
  <c r="X5811" i="9" s="1"/>
  <c r="R5812" i="9"/>
  <c r="AB5808" i="9"/>
  <c r="AA5808" i="9"/>
  <c r="Y5809" i="9"/>
  <c r="Z5809" i="9" s="1"/>
  <c r="AD5808" i="9" l="1"/>
  <c r="V5812" i="9"/>
  <c r="W5812" i="9" s="1"/>
  <c r="S5812" i="9"/>
  <c r="AA5809" i="9"/>
  <c r="AB5809" i="9"/>
  <c r="R5813" i="9"/>
  <c r="Y5810" i="9"/>
  <c r="Z5810" i="9" s="1"/>
  <c r="X5812" i="9" l="1"/>
  <c r="AD5809" i="9"/>
  <c r="V5813" i="9"/>
  <c r="W5813" i="9" s="1"/>
  <c r="S5813" i="9"/>
  <c r="R5814" i="9"/>
  <c r="Y5811" i="9"/>
  <c r="Z5811" i="9" s="1"/>
  <c r="AB5810" i="9"/>
  <c r="AA5810" i="9"/>
  <c r="X5813" i="9" l="1"/>
  <c r="AD5810" i="9"/>
  <c r="V5814" i="9"/>
  <c r="W5814" i="9" s="1"/>
  <c r="S5814" i="9"/>
  <c r="R5815" i="9"/>
  <c r="AA5811" i="9"/>
  <c r="AB5811" i="9"/>
  <c r="Y5812" i="9"/>
  <c r="Z5812" i="9" s="1"/>
  <c r="X5814" i="9" l="1"/>
  <c r="AD5811" i="9"/>
  <c r="V5815" i="9"/>
  <c r="W5815" i="9" s="1"/>
  <c r="S5815" i="9"/>
  <c r="AB5812" i="9"/>
  <c r="AA5812" i="9"/>
  <c r="R5816" i="9"/>
  <c r="Y5813" i="9"/>
  <c r="Z5813" i="9" s="1"/>
  <c r="X5815" i="9" l="1"/>
  <c r="AD5812" i="9"/>
  <c r="V5816" i="9"/>
  <c r="W5816" i="9" s="1"/>
  <c r="S5816" i="9"/>
  <c r="Y5814" i="9"/>
  <c r="Z5814" i="9" s="1"/>
  <c r="AA5813" i="9"/>
  <c r="AB5813" i="9"/>
  <c r="R5817" i="9"/>
  <c r="X5816" i="9" l="1"/>
  <c r="AD5813" i="9"/>
  <c r="V5817" i="9"/>
  <c r="W5817" i="9" s="1"/>
  <c r="S5817" i="9"/>
  <c r="Y5815" i="9"/>
  <c r="Z5815" i="9" s="1"/>
  <c r="R5818" i="9"/>
  <c r="AB5814" i="9"/>
  <c r="AA5814" i="9"/>
  <c r="X5817" i="9" l="1"/>
  <c r="AD5814" i="9"/>
  <c r="V5818" i="9"/>
  <c r="W5818" i="9" s="1"/>
  <c r="S5818" i="9"/>
  <c r="R5819" i="9"/>
  <c r="AA5815" i="9"/>
  <c r="AB5815" i="9"/>
  <c r="Y5816" i="9"/>
  <c r="Z5816" i="9" s="1"/>
  <c r="X5818" i="9" l="1"/>
  <c r="AD5815" i="9"/>
  <c r="V5819" i="9"/>
  <c r="W5819" i="9" s="1"/>
  <c r="S5819" i="9"/>
  <c r="X5819" i="9" s="1"/>
  <c r="AB5816" i="9"/>
  <c r="AA5816" i="9"/>
  <c r="R5820" i="9"/>
  <c r="Y5817" i="9"/>
  <c r="Z5817" i="9" s="1"/>
  <c r="AD5816" i="9" l="1"/>
  <c r="V5820" i="9"/>
  <c r="W5820" i="9" s="1"/>
  <c r="S5820" i="9"/>
  <c r="AA5817" i="9"/>
  <c r="AB5817" i="9"/>
  <c r="R5821" i="9"/>
  <c r="Y5818" i="9"/>
  <c r="Z5818" i="9" s="1"/>
  <c r="X5820" i="9" l="1"/>
  <c r="AD5817" i="9"/>
  <c r="V5821" i="9"/>
  <c r="W5821" i="9" s="1"/>
  <c r="S5821" i="9"/>
  <c r="X5821" i="9" s="1"/>
  <c r="AB5818" i="9"/>
  <c r="AA5818" i="9"/>
  <c r="R5822" i="9"/>
  <c r="Y5819" i="9"/>
  <c r="Z5819" i="9" s="1"/>
  <c r="AD5818" i="9" l="1"/>
  <c r="V5822" i="9"/>
  <c r="W5822" i="9" s="1"/>
  <c r="S5822" i="9"/>
  <c r="AA5819" i="9"/>
  <c r="AB5819" i="9"/>
  <c r="Y5820" i="9"/>
  <c r="Z5820" i="9" s="1"/>
  <c r="R5823" i="9"/>
  <c r="X5822" i="9" l="1"/>
  <c r="AD5819" i="9"/>
  <c r="V5823" i="9"/>
  <c r="W5823" i="9" s="1"/>
  <c r="S5823" i="9"/>
  <c r="X5823" i="9" s="1"/>
  <c r="R5824" i="9"/>
  <c r="Y5821" i="9"/>
  <c r="Z5821" i="9" s="1"/>
  <c r="AB5820" i="9"/>
  <c r="AA5820" i="9"/>
  <c r="AD5820" i="9" l="1"/>
  <c r="V5824" i="9"/>
  <c r="W5824" i="9" s="1"/>
  <c r="S5824" i="9"/>
  <c r="AA5821" i="9"/>
  <c r="AB5821" i="9"/>
  <c r="Y5822" i="9"/>
  <c r="Z5822" i="9" s="1"/>
  <c r="R5825" i="9"/>
  <c r="X5824" i="9" l="1"/>
  <c r="AD5821" i="9"/>
  <c r="V5825" i="9"/>
  <c r="W5825" i="9" s="1"/>
  <c r="S5825" i="9"/>
  <c r="R5826" i="9"/>
  <c r="Y5823" i="9"/>
  <c r="Z5823" i="9" s="1"/>
  <c r="AB5822" i="9"/>
  <c r="AA5822" i="9"/>
  <c r="X5825" i="9" l="1"/>
  <c r="AD5822" i="9"/>
  <c r="V5826" i="9"/>
  <c r="W5826" i="9" s="1"/>
  <c r="X5826" i="9" s="1"/>
  <c r="S5826" i="9"/>
  <c r="AA5823" i="9"/>
  <c r="AB5823" i="9"/>
  <c r="R5827" i="9"/>
  <c r="Y5824" i="9"/>
  <c r="Z5824" i="9" s="1"/>
  <c r="AD5823" i="9" l="1"/>
  <c r="V5827" i="9"/>
  <c r="W5827" i="9" s="1"/>
  <c r="S5827" i="9"/>
  <c r="AB5824" i="9"/>
  <c r="AA5824" i="9"/>
  <c r="Y5825" i="9"/>
  <c r="Z5825" i="9" s="1"/>
  <c r="R5828" i="9"/>
  <c r="X5827" i="9" l="1"/>
  <c r="AD5824" i="9"/>
  <c r="V5828" i="9"/>
  <c r="W5828" i="9" s="1"/>
  <c r="X5828" i="9" s="1"/>
  <c r="S5828" i="9"/>
  <c r="AA5825" i="9"/>
  <c r="AB5825" i="9"/>
  <c r="R5829" i="9"/>
  <c r="Y5826" i="9"/>
  <c r="Z5826" i="9" s="1"/>
  <c r="AD5825" i="9" l="1"/>
  <c r="V5829" i="9"/>
  <c r="W5829" i="9" s="1"/>
  <c r="S5829" i="9"/>
  <c r="AB5826" i="9"/>
  <c r="AA5826" i="9"/>
  <c r="R5830" i="9"/>
  <c r="Y5827" i="9"/>
  <c r="Z5827" i="9" s="1"/>
  <c r="X5829" i="9" l="1"/>
  <c r="AD5826" i="9"/>
  <c r="V5830" i="9"/>
  <c r="W5830" i="9" s="1"/>
  <c r="S5830" i="9"/>
  <c r="AA5827" i="9"/>
  <c r="AB5827" i="9"/>
  <c r="R5831" i="9"/>
  <c r="Y5828" i="9"/>
  <c r="Z5828" i="9" s="1"/>
  <c r="X5830" i="9" l="1"/>
  <c r="AD5827" i="9"/>
  <c r="V5831" i="9"/>
  <c r="W5831" i="9" s="1"/>
  <c r="S5831" i="9"/>
  <c r="X5831" i="9" s="1"/>
  <c r="AB5828" i="9"/>
  <c r="AA5828" i="9"/>
  <c r="Y5829" i="9"/>
  <c r="Z5829" i="9" s="1"/>
  <c r="R5832" i="9"/>
  <c r="AD5828" i="9" l="1"/>
  <c r="V5832" i="9"/>
  <c r="W5832" i="9" s="1"/>
  <c r="S5832" i="9"/>
  <c r="R5833" i="9"/>
  <c r="Y5830" i="9"/>
  <c r="Z5830" i="9" s="1"/>
  <c r="AA5829" i="9"/>
  <c r="AB5829" i="9"/>
  <c r="X5832" i="9" l="1"/>
  <c r="AD5829" i="9"/>
  <c r="V5833" i="9"/>
  <c r="W5833" i="9" s="1"/>
  <c r="S5833" i="9"/>
  <c r="X5833" i="9" s="1"/>
  <c r="R5834" i="9"/>
  <c r="AB5830" i="9"/>
  <c r="AA5830" i="9"/>
  <c r="Y5831" i="9"/>
  <c r="Z5831" i="9" s="1"/>
  <c r="AD5830" i="9" l="1"/>
  <c r="V5834" i="9"/>
  <c r="W5834" i="9" s="1"/>
  <c r="S5834" i="9"/>
  <c r="AA5831" i="9"/>
  <c r="AB5831" i="9"/>
  <c r="R5835" i="9"/>
  <c r="Y5832" i="9"/>
  <c r="Z5832" i="9" s="1"/>
  <c r="X5834" i="9" l="1"/>
  <c r="AD5831" i="9"/>
  <c r="V5835" i="9"/>
  <c r="W5835" i="9" s="1"/>
  <c r="S5835" i="9"/>
  <c r="AB5832" i="9"/>
  <c r="AA5832" i="9"/>
  <c r="R5836" i="9"/>
  <c r="Y5833" i="9"/>
  <c r="Z5833" i="9" s="1"/>
  <c r="X5835" i="9" l="1"/>
  <c r="AD5832" i="9"/>
  <c r="V5836" i="9"/>
  <c r="W5836" i="9" s="1"/>
  <c r="S5836" i="9"/>
  <c r="AA5833" i="9"/>
  <c r="AB5833" i="9"/>
  <c r="Y5834" i="9"/>
  <c r="Z5834" i="9" s="1"/>
  <c r="R5837" i="9"/>
  <c r="X5836" i="9" l="1"/>
  <c r="AD5833" i="9"/>
  <c r="V5837" i="9"/>
  <c r="W5837" i="9" s="1"/>
  <c r="S5837" i="9"/>
  <c r="R5838" i="9"/>
  <c r="AB5834" i="9"/>
  <c r="AA5834" i="9"/>
  <c r="Y5835" i="9"/>
  <c r="Z5835" i="9" s="1"/>
  <c r="X5837" i="9" l="1"/>
  <c r="AD5834" i="9"/>
  <c r="V5838" i="9"/>
  <c r="W5838" i="9" s="1"/>
  <c r="S5838" i="9"/>
  <c r="AA5835" i="9"/>
  <c r="AB5835" i="9"/>
  <c r="Y5836" i="9"/>
  <c r="Z5836" i="9" s="1"/>
  <c r="R5839" i="9"/>
  <c r="X5838" i="9" l="1"/>
  <c r="AD5835" i="9"/>
  <c r="V5839" i="9"/>
  <c r="W5839" i="9" s="1"/>
  <c r="X5839" i="9" s="1"/>
  <c r="S5839" i="9"/>
  <c r="AB5836" i="9"/>
  <c r="AA5836" i="9"/>
  <c r="R5840" i="9"/>
  <c r="Y5837" i="9"/>
  <c r="Z5837" i="9" s="1"/>
  <c r="AD5836" i="9" l="1"/>
  <c r="V5840" i="9"/>
  <c r="W5840" i="9" s="1"/>
  <c r="S5840" i="9"/>
  <c r="AA5837" i="9"/>
  <c r="AB5837" i="9"/>
  <c r="R5841" i="9"/>
  <c r="Y5838" i="9"/>
  <c r="Z5838" i="9" s="1"/>
  <c r="X5840" i="9" l="1"/>
  <c r="AD5837" i="9"/>
  <c r="V5841" i="9"/>
  <c r="W5841" i="9" s="1"/>
  <c r="S5841" i="9"/>
  <c r="AB5838" i="9"/>
  <c r="AA5838" i="9"/>
  <c r="R5842" i="9"/>
  <c r="Y5839" i="9"/>
  <c r="Z5839" i="9" s="1"/>
  <c r="X5841" i="9" l="1"/>
  <c r="AD5838" i="9"/>
  <c r="V5842" i="9"/>
  <c r="W5842" i="9" s="1"/>
  <c r="X5842" i="9" s="1"/>
  <c r="S5842" i="9"/>
  <c r="AA5839" i="9"/>
  <c r="AB5839" i="9"/>
  <c r="R5843" i="9"/>
  <c r="Y5840" i="9"/>
  <c r="Z5840" i="9" s="1"/>
  <c r="AD5839" i="9" l="1"/>
  <c r="V5843" i="9"/>
  <c r="W5843" i="9" s="1"/>
  <c r="S5843" i="9"/>
  <c r="AB5840" i="9"/>
  <c r="AA5840" i="9"/>
  <c r="R5844" i="9"/>
  <c r="Y5841" i="9"/>
  <c r="Z5841" i="9" s="1"/>
  <c r="X5843" i="9" l="1"/>
  <c r="AD5840" i="9"/>
  <c r="V5844" i="9"/>
  <c r="W5844" i="9" s="1"/>
  <c r="S5844" i="9"/>
  <c r="AA5841" i="9"/>
  <c r="AB5841" i="9"/>
  <c r="R5845" i="9"/>
  <c r="Y5842" i="9"/>
  <c r="Z5842" i="9" s="1"/>
  <c r="X5844" i="9" l="1"/>
  <c r="AD5841" i="9"/>
  <c r="V5845" i="9"/>
  <c r="W5845" i="9" s="1"/>
  <c r="X5845" i="9" s="1"/>
  <c r="S5845" i="9"/>
  <c r="AB5842" i="9"/>
  <c r="AA5842" i="9"/>
  <c r="R5846" i="9"/>
  <c r="Y5843" i="9"/>
  <c r="Z5843" i="9" s="1"/>
  <c r="AD5842" i="9" l="1"/>
  <c r="V5846" i="9"/>
  <c r="W5846" i="9" s="1"/>
  <c r="S5846" i="9"/>
  <c r="AA5843" i="9"/>
  <c r="AB5843" i="9"/>
  <c r="Y5844" i="9"/>
  <c r="Z5844" i="9" s="1"/>
  <c r="R5847" i="9"/>
  <c r="X5846" i="9" l="1"/>
  <c r="AD5843" i="9"/>
  <c r="V5847" i="9"/>
  <c r="W5847" i="9" s="1"/>
  <c r="S5847" i="9"/>
  <c r="X5847" i="9" s="1"/>
  <c r="AB5844" i="9"/>
  <c r="AA5844" i="9"/>
  <c r="R5848" i="9"/>
  <c r="Y5845" i="9"/>
  <c r="Z5845" i="9" s="1"/>
  <c r="AD5844" i="9" l="1"/>
  <c r="V5848" i="9"/>
  <c r="W5848" i="9" s="1"/>
  <c r="S5848" i="9"/>
  <c r="AA5845" i="9"/>
  <c r="AB5845" i="9"/>
  <c r="R5849" i="9"/>
  <c r="Y5846" i="9"/>
  <c r="Z5846" i="9" s="1"/>
  <c r="X5848" i="9" l="1"/>
  <c r="AD5845" i="9"/>
  <c r="V5849" i="9"/>
  <c r="W5849" i="9" s="1"/>
  <c r="S5849" i="9"/>
  <c r="AB5846" i="9"/>
  <c r="AA5846" i="9"/>
  <c r="R5850" i="9"/>
  <c r="Y5847" i="9"/>
  <c r="Z5847" i="9" s="1"/>
  <c r="X5849" i="9" l="1"/>
  <c r="AD5846" i="9"/>
  <c r="V5850" i="9"/>
  <c r="W5850" i="9" s="1"/>
  <c r="S5850" i="9"/>
  <c r="AA5847" i="9"/>
  <c r="AB5847" i="9"/>
  <c r="R5851" i="9"/>
  <c r="Y5848" i="9"/>
  <c r="Z5848" i="9" s="1"/>
  <c r="X5850" i="9" l="1"/>
  <c r="AD5847" i="9"/>
  <c r="V5851" i="9"/>
  <c r="W5851" i="9" s="1"/>
  <c r="X5851" i="9" s="1"/>
  <c r="S5851" i="9"/>
  <c r="AB5848" i="9"/>
  <c r="AA5848" i="9"/>
  <c r="Y5849" i="9"/>
  <c r="Z5849" i="9" s="1"/>
  <c r="R5852" i="9"/>
  <c r="AD5848" i="9" l="1"/>
  <c r="V5852" i="9"/>
  <c r="W5852" i="9" s="1"/>
  <c r="S5852" i="9"/>
  <c r="AA5849" i="9"/>
  <c r="AB5849" i="9"/>
  <c r="R5853" i="9"/>
  <c r="Y5850" i="9"/>
  <c r="Z5850" i="9" s="1"/>
  <c r="X5852" i="9" l="1"/>
  <c r="AD5849" i="9"/>
  <c r="V5853" i="9"/>
  <c r="W5853" i="9" s="1"/>
  <c r="S5853" i="9"/>
  <c r="X5853" i="9" s="1"/>
  <c r="AB5850" i="9"/>
  <c r="AA5850" i="9"/>
  <c r="R5854" i="9"/>
  <c r="Y5851" i="9"/>
  <c r="Z5851" i="9" s="1"/>
  <c r="AD5850" i="9" l="1"/>
  <c r="V5854" i="9"/>
  <c r="W5854" i="9" s="1"/>
  <c r="S5854" i="9"/>
  <c r="Y5852" i="9"/>
  <c r="Z5852" i="9" s="1"/>
  <c r="AA5851" i="9"/>
  <c r="AB5851" i="9"/>
  <c r="R5855" i="9"/>
  <c r="X5854" i="9" l="1"/>
  <c r="AD5851" i="9"/>
  <c r="V5855" i="9"/>
  <c r="W5855" i="9" s="1"/>
  <c r="X5855" i="9" s="1"/>
  <c r="S5855" i="9"/>
  <c r="AB5852" i="9"/>
  <c r="AA5852" i="9"/>
  <c r="R5856" i="9"/>
  <c r="Y5853" i="9"/>
  <c r="Z5853" i="9" s="1"/>
  <c r="AD5852" i="9" l="1"/>
  <c r="V5856" i="9"/>
  <c r="W5856" i="9" s="1"/>
  <c r="S5856" i="9"/>
  <c r="Y5854" i="9"/>
  <c r="Z5854" i="9" s="1"/>
  <c r="AA5853" i="9"/>
  <c r="AB5853" i="9"/>
  <c r="R5857" i="9"/>
  <c r="X5856" i="9" l="1"/>
  <c r="V5857" i="9"/>
  <c r="W5857" i="9" s="1"/>
  <c r="S5857" i="9"/>
  <c r="R5858" i="9"/>
  <c r="AB5854" i="9"/>
  <c r="AA5854" i="9"/>
  <c r="AD5853" i="9"/>
  <c r="I30" i="5"/>
  <c r="Y5855" i="9"/>
  <c r="Z5855" i="9" s="1"/>
  <c r="X5857" i="9" l="1"/>
  <c r="V5858" i="9"/>
  <c r="W5858" i="9" s="1"/>
  <c r="X5858" i="9" s="1"/>
  <c r="S5858" i="9"/>
  <c r="AD5854" i="9"/>
  <c r="AA5855" i="9"/>
  <c r="AB5855" i="9"/>
  <c r="R5859" i="9"/>
  <c r="Y5856" i="9"/>
  <c r="Z5856" i="9" s="1"/>
  <c r="AD5855" i="9" l="1"/>
  <c r="V5859" i="9"/>
  <c r="W5859" i="9" s="1"/>
  <c r="S5859" i="9"/>
  <c r="AB5856" i="9"/>
  <c r="AA5856" i="9"/>
  <c r="Y5857" i="9"/>
  <c r="Z5857" i="9" s="1"/>
  <c r="R5860" i="9"/>
  <c r="X5859" i="9" l="1"/>
  <c r="AD5856" i="9"/>
  <c r="V5860" i="9"/>
  <c r="W5860" i="9" s="1"/>
  <c r="S5860" i="9"/>
  <c r="AA5857" i="9"/>
  <c r="AB5857" i="9"/>
  <c r="Y5858" i="9"/>
  <c r="Z5858" i="9" s="1"/>
  <c r="R5861" i="9"/>
  <c r="X5860" i="9" l="1"/>
  <c r="AD5857" i="9"/>
  <c r="V5861" i="9"/>
  <c r="W5861" i="9" s="1"/>
  <c r="S5861" i="9"/>
  <c r="X5861" i="9" s="1"/>
  <c r="AB5858" i="9"/>
  <c r="AA5858" i="9"/>
  <c r="R5862" i="9"/>
  <c r="Y5859" i="9"/>
  <c r="Z5859" i="9" s="1"/>
  <c r="V5862" i="9" l="1"/>
  <c r="W5862" i="9" s="1"/>
  <c r="S5862" i="9"/>
  <c r="AA5859" i="9"/>
  <c r="AB5859" i="9"/>
  <c r="Y5860" i="9"/>
  <c r="Z5860" i="9" s="1"/>
  <c r="R5863" i="9"/>
  <c r="AD5858" i="9"/>
  <c r="X5862" i="9" l="1"/>
  <c r="AD5859" i="9"/>
  <c r="V5863" i="9"/>
  <c r="W5863" i="9" s="1"/>
  <c r="S5863" i="9"/>
  <c r="R5864" i="9"/>
  <c r="AB5860" i="9"/>
  <c r="AA5860" i="9"/>
  <c r="Y5861" i="9"/>
  <c r="Z5861" i="9" s="1"/>
  <c r="X5863" i="9" l="1"/>
  <c r="V5864" i="9"/>
  <c r="W5864" i="9" s="1"/>
  <c r="S5864" i="9"/>
  <c r="AA5861" i="9"/>
  <c r="AB5861" i="9"/>
  <c r="Y5862" i="9"/>
  <c r="Z5862" i="9" s="1"/>
  <c r="AD5860" i="9"/>
  <c r="R5865" i="9"/>
  <c r="X5864" i="9" l="1"/>
  <c r="AD5861" i="9"/>
  <c r="V5865" i="9"/>
  <c r="W5865" i="9" s="1"/>
  <c r="S5865" i="9"/>
  <c r="X5865" i="9" s="1"/>
  <c r="AB5862" i="9"/>
  <c r="AA5862" i="9"/>
  <c r="Y5863" i="9"/>
  <c r="Z5863" i="9" s="1"/>
  <c r="R5866" i="9"/>
  <c r="AD5862" i="9" l="1"/>
  <c r="V5866" i="9"/>
  <c r="W5866" i="9" s="1"/>
  <c r="S5866" i="9"/>
  <c r="R5867" i="9"/>
  <c r="AA5863" i="9"/>
  <c r="AB5863" i="9"/>
  <c r="Y5864" i="9"/>
  <c r="Z5864" i="9" s="1"/>
  <c r="X5866" i="9" l="1"/>
  <c r="AD5863" i="9"/>
  <c r="V5867" i="9"/>
  <c r="W5867" i="9" s="1"/>
  <c r="S5867" i="9"/>
  <c r="X5867" i="9" s="1"/>
  <c r="AB5864" i="9"/>
  <c r="AA5864" i="9"/>
  <c r="R5868" i="9"/>
  <c r="Y5865" i="9"/>
  <c r="Z5865" i="9" s="1"/>
  <c r="AD5864" i="9" l="1"/>
  <c r="V5868" i="9"/>
  <c r="W5868" i="9" s="1"/>
  <c r="S5868" i="9"/>
  <c r="Y5866" i="9"/>
  <c r="Z5866" i="9" s="1"/>
  <c r="AA5865" i="9"/>
  <c r="AB5865" i="9"/>
  <c r="R5869" i="9"/>
  <c r="X5868" i="9" l="1"/>
  <c r="AD5865" i="9"/>
  <c r="V5869" i="9"/>
  <c r="W5869" i="9" s="1"/>
  <c r="S5869" i="9"/>
  <c r="AB5866" i="9"/>
  <c r="AA5866" i="9"/>
  <c r="R5870" i="9"/>
  <c r="Y5867" i="9"/>
  <c r="Z5867" i="9" s="1"/>
  <c r="X5869" i="9" l="1"/>
  <c r="AD5866" i="9"/>
  <c r="V5870" i="9"/>
  <c r="W5870" i="9" s="1"/>
  <c r="X5870" i="9" s="1"/>
  <c r="S5870" i="9"/>
  <c r="Y5868" i="9"/>
  <c r="Z5868" i="9" s="1"/>
  <c r="AA5867" i="9"/>
  <c r="AB5867" i="9"/>
  <c r="R5871" i="9"/>
  <c r="AD5867" i="9" l="1"/>
  <c r="V5871" i="9"/>
  <c r="W5871" i="9" s="1"/>
  <c r="S5871" i="9"/>
  <c r="Y5869" i="9"/>
  <c r="Z5869" i="9" s="1"/>
  <c r="R5872" i="9"/>
  <c r="AB5868" i="9"/>
  <c r="AA5868" i="9"/>
  <c r="X5871" i="9" l="1"/>
  <c r="AD5868" i="9"/>
  <c r="V5872" i="9"/>
  <c r="W5872" i="9" s="1"/>
  <c r="X5872" i="9" s="1"/>
  <c r="S5872" i="9"/>
  <c r="AA5869" i="9"/>
  <c r="AB5869" i="9"/>
  <c r="R5873" i="9"/>
  <c r="Y5870" i="9"/>
  <c r="Z5870" i="9" s="1"/>
  <c r="AD5869" i="9" l="1"/>
  <c r="V5873" i="9"/>
  <c r="W5873" i="9" s="1"/>
  <c r="S5873" i="9"/>
  <c r="X5873" i="9" s="1"/>
  <c r="AB5870" i="9"/>
  <c r="AA5870" i="9"/>
  <c r="R5874" i="9"/>
  <c r="Y5871" i="9"/>
  <c r="Z5871" i="9" s="1"/>
  <c r="AD5870" i="9" l="1"/>
  <c r="V5874" i="9"/>
  <c r="W5874" i="9" s="1"/>
  <c r="S5874" i="9"/>
  <c r="AA5871" i="9"/>
  <c r="AB5871" i="9"/>
  <c r="R5875" i="9"/>
  <c r="Y5872" i="9"/>
  <c r="Z5872" i="9" s="1"/>
  <c r="X5874" i="9" l="1"/>
  <c r="AD5871" i="9"/>
  <c r="V5875" i="9"/>
  <c r="W5875" i="9" s="1"/>
  <c r="S5875" i="9"/>
  <c r="X5875" i="9" s="1"/>
  <c r="AB5872" i="9"/>
  <c r="AA5872" i="9"/>
  <c r="Y5873" i="9"/>
  <c r="Z5873" i="9" s="1"/>
  <c r="R5876" i="9"/>
  <c r="AD5872" i="9" l="1"/>
  <c r="V5876" i="9"/>
  <c r="W5876" i="9" s="1"/>
  <c r="S5876" i="9"/>
  <c r="R5877" i="9"/>
  <c r="AA5873" i="9"/>
  <c r="AB5873" i="9"/>
  <c r="Y5874" i="9"/>
  <c r="Z5874" i="9" s="1"/>
  <c r="X5876" i="9" l="1"/>
  <c r="AD5873" i="9"/>
  <c r="V5877" i="9"/>
  <c r="W5877" i="9" s="1"/>
  <c r="S5877" i="9"/>
  <c r="X5877" i="9" s="1"/>
  <c r="AB5874" i="9"/>
  <c r="AA5874" i="9"/>
  <c r="R5878" i="9"/>
  <c r="Y5875" i="9"/>
  <c r="Z5875" i="9" s="1"/>
  <c r="AD5874" i="9" l="1"/>
  <c r="V5878" i="9"/>
  <c r="W5878" i="9" s="1"/>
  <c r="S5878" i="9"/>
  <c r="AA5875" i="9"/>
  <c r="AB5875" i="9"/>
  <c r="R5879" i="9"/>
  <c r="Y5876" i="9"/>
  <c r="Z5876" i="9" s="1"/>
  <c r="X5878" i="9" l="1"/>
  <c r="AD5875" i="9"/>
  <c r="V5879" i="9"/>
  <c r="W5879" i="9" s="1"/>
  <c r="X5879" i="9" s="1"/>
  <c r="S5879" i="9"/>
  <c r="AB5876" i="9"/>
  <c r="AA5876" i="9"/>
  <c r="R5880" i="9"/>
  <c r="Y5877" i="9"/>
  <c r="Z5877" i="9" s="1"/>
  <c r="AD5876" i="9" l="1"/>
  <c r="V5880" i="9"/>
  <c r="W5880" i="9" s="1"/>
  <c r="S5880" i="9"/>
  <c r="AA5877" i="9"/>
  <c r="AB5877" i="9"/>
  <c r="R5881" i="9"/>
  <c r="Y5878" i="9"/>
  <c r="Z5878" i="9" s="1"/>
  <c r="X5880" i="9" l="1"/>
  <c r="AD5877" i="9"/>
  <c r="V5881" i="9"/>
  <c r="W5881" i="9" s="1"/>
  <c r="S5881" i="9"/>
  <c r="X5881" i="9" s="1"/>
  <c r="AB5878" i="9"/>
  <c r="AA5878" i="9"/>
  <c r="Y5879" i="9"/>
  <c r="Z5879" i="9" s="1"/>
  <c r="R5882" i="9"/>
  <c r="AD5878" i="9" l="1"/>
  <c r="V5882" i="9"/>
  <c r="W5882" i="9" s="1"/>
  <c r="S5882" i="9"/>
  <c r="R5883" i="9"/>
  <c r="AA5879" i="9"/>
  <c r="AB5879" i="9"/>
  <c r="Y5880" i="9"/>
  <c r="Z5880" i="9" s="1"/>
  <c r="X5882" i="9" l="1"/>
  <c r="AD5879" i="9"/>
  <c r="V5883" i="9"/>
  <c r="W5883" i="9" s="1"/>
  <c r="S5883" i="9"/>
  <c r="X5883" i="9" s="1"/>
  <c r="R5884" i="9"/>
  <c r="AB5880" i="9"/>
  <c r="AA5880" i="9"/>
  <c r="Y5881" i="9"/>
  <c r="Z5881" i="9" s="1"/>
  <c r="AD5880" i="9" l="1"/>
  <c r="V5884" i="9"/>
  <c r="W5884" i="9" s="1"/>
  <c r="S5884" i="9"/>
  <c r="Y5882" i="9"/>
  <c r="Z5882" i="9" s="1"/>
  <c r="AA5881" i="9"/>
  <c r="AB5881" i="9"/>
  <c r="R5885" i="9"/>
  <c r="X5884" i="9" l="1"/>
  <c r="AD5881" i="9"/>
  <c r="V5885" i="9"/>
  <c r="W5885" i="9" s="1"/>
  <c r="S5885" i="9"/>
  <c r="X5885" i="9" s="1"/>
  <c r="AB5882" i="9"/>
  <c r="AA5882" i="9"/>
  <c r="R5886" i="9"/>
  <c r="Y5883" i="9"/>
  <c r="Z5883" i="9" s="1"/>
  <c r="AD5882" i="9" l="1"/>
  <c r="V5886" i="9"/>
  <c r="W5886" i="9" s="1"/>
  <c r="S5886" i="9"/>
  <c r="Y5884" i="9"/>
  <c r="Z5884" i="9" s="1"/>
  <c r="AA5883" i="9"/>
  <c r="AB5883" i="9"/>
  <c r="R5887" i="9"/>
  <c r="X5886" i="9" l="1"/>
  <c r="AD5883" i="9"/>
  <c r="V5887" i="9"/>
  <c r="W5887" i="9" s="1"/>
  <c r="S5887" i="9"/>
  <c r="AB5884" i="9"/>
  <c r="AA5884" i="9"/>
  <c r="R5888" i="9"/>
  <c r="Y5885" i="9"/>
  <c r="Z5885" i="9" s="1"/>
  <c r="X5887" i="9" l="1"/>
  <c r="AD5884" i="9"/>
  <c r="V5888" i="9"/>
  <c r="W5888" i="9" s="1"/>
  <c r="X5888" i="9" s="1"/>
  <c r="S5888" i="9"/>
  <c r="Y5886" i="9"/>
  <c r="Z5886" i="9" s="1"/>
  <c r="R5889" i="9"/>
  <c r="AA5885" i="9"/>
  <c r="AB5885" i="9"/>
  <c r="AD5885" i="9" l="1"/>
  <c r="V5889" i="9"/>
  <c r="W5889" i="9" s="1"/>
  <c r="S5889" i="9"/>
  <c r="R5890" i="9"/>
  <c r="Y5887" i="9"/>
  <c r="Z5887" i="9" s="1"/>
  <c r="AB5886" i="9"/>
  <c r="AA5886" i="9"/>
  <c r="X5889" i="9" l="1"/>
  <c r="AD5886" i="9"/>
  <c r="S5890" i="9"/>
  <c r="V5890" i="9"/>
  <c r="W5890" i="9" s="1"/>
  <c r="X5890" i="9" s="1"/>
  <c r="AA5887" i="9"/>
  <c r="AB5887" i="9"/>
  <c r="R5891" i="9"/>
  <c r="Y5888" i="9"/>
  <c r="Z5888" i="9" s="1"/>
  <c r="AD5887" i="9" l="1"/>
  <c r="V5891" i="9"/>
  <c r="W5891" i="9" s="1"/>
  <c r="S5891" i="9"/>
  <c r="X5891" i="9" s="1"/>
  <c r="AB5888" i="9"/>
  <c r="AA5888" i="9"/>
  <c r="R5892" i="9"/>
  <c r="Y5889" i="9"/>
  <c r="Z5889" i="9" s="1"/>
  <c r="AD5888" i="9" l="1"/>
  <c r="V5892" i="9"/>
  <c r="W5892" i="9" s="1"/>
  <c r="S5892" i="9"/>
  <c r="AA5889" i="9"/>
  <c r="AB5889" i="9"/>
  <c r="Y5890" i="9"/>
  <c r="Z5890" i="9" s="1"/>
  <c r="R5893" i="9"/>
  <c r="X5892" i="9" l="1"/>
  <c r="AD5889" i="9"/>
  <c r="V5893" i="9"/>
  <c r="W5893" i="9" s="1"/>
  <c r="S5893" i="9"/>
  <c r="X5893" i="9" s="1"/>
  <c r="AB5890" i="9"/>
  <c r="AA5890" i="9"/>
  <c r="R5894" i="9"/>
  <c r="Y5891" i="9"/>
  <c r="Z5891" i="9" s="1"/>
  <c r="AD5890" i="9" l="1"/>
  <c r="V5894" i="9"/>
  <c r="W5894" i="9" s="1"/>
  <c r="S5894" i="9"/>
  <c r="AA5891" i="9"/>
  <c r="AB5891" i="9"/>
  <c r="Y5892" i="9"/>
  <c r="Z5892" i="9" s="1"/>
  <c r="R5895" i="9"/>
  <c r="X5894" i="9" l="1"/>
  <c r="AD5891" i="9"/>
  <c r="V5895" i="9"/>
  <c r="W5895" i="9" s="1"/>
  <c r="S5895" i="9"/>
  <c r="AB5892" i="9"/>
  <c r="AA5892" i="9"/>
  <c r="R5896" i="9"/>
  <c r="Y5893" i="9"/>
  <c r="Z5893" i="9" s="1"/>
  <c r="X5895" i="9" l="1"/>
  <c r="AD5892" i="9"/>
  <c r="V5896" i="9"/>
  <c r="W5896" i="9" s="1"/>
  <c r="S5896" i="9"/>
  <c r="AA5893" i="9"/>
  <c r="AB5893" i="9"/>
  <c r="R5897" i="9"/>
  <c r="Y5894" i="9"/>
  <c r="Z5894" i="9" s="1"/>
  <c r="X5896" i="9" l="1"/>
  <c r="AD5893" i="9"/>
  <c r="V5897" i="9"/>
  <c r="W5897" i="9" s="1"/>
  <c r="S5897" i="9"/>
  <c r="X5897" i="9" s="1"/>
  <c r="R5898" i="9"/>
  <c r="Y5895" i="9"/>
  <c r="Z5895" i="9" s="1"/>
  <c r="AB5894" i="9"/>
  <c r="AA5894" i="9"/>
  <c r="AD5894" i="9" l="1"/>
  <c r="V5898" i="9"/>
  <c r="W5898" i="9" s="1"/>
  <c r="S5898" i="9"/>
  <c r="AA5895" i="9"/>
  <c r="AB5895" i="9"/>
  <c r="R5899" i="9"/>
  <c r="Y5896" i="9"/>
  <c r="Z5896" i="9" s="1"/>
  <c r="X5898" i="9" l="1"/>
  <c r="AD5895" i="9"/>
  <c r="V5899" i="9"/>
  <c r="W5899" i="9" s="1"/>
  <c r="S5899" i="9"/>
  <c r="X5899" i="9" s="1"/>
  <c r="AB5896" i="9"/>
  <c r="AA5896" i="9"/>
  <c r="Y5897" i="9"/>
  <c r="Z5897" i="9" s="1"/>
  <c r="R5900" i="9"/>
  <c r="AD5896" i="9" l="1"/>
  <c r="V5900" i="9"/>
  <c r="W5900" i="9" s="1"/>
  <c r="S5900" i="9"/>
  <c r="Y5898" i="9"/>
  <c r="Z5898" i="9" s="1"/>
  <c r="R5901" i="9"/>
  <c r="AA5897" i="9"/>
  <c r="AB5897" i="9"/>
  <c r="X5900" i="9" l="1"/>
  <c r="AD5897" i="9"/>
  <c r="V5901" i="9"/>
  <c r="W5901" i="9" s="1"/>
  <c r="S5901" i="9"/>
  <c r="X5901" i="9" s="1"/>
  <c r="AB5898" i="9"/>
  <c r="AA5898" i="9"/>
  <c r="R5902" i="9"/>
  <c r="Y5899" i="9"/>
  <c r="Z5899" i="9" s="1"/>
  <c r="AD5898" i="9" l="1"/>
  <c r="V5902" i="9"/>
  <c r="W5902" i="9" s="1"/>
  <c r="S5902" i="9"/>
  <c r="AA5899" i="9"/>
  <c r="AB5899" i="9"/>
  <c r="Y5900" i="9"/>
  <c r="Z5900" i="9" s="1"/>
  <c r="R5903" i="9"/>
  <c r="X5902" i="9" l="1"/>
  <c r="AD5899" i="9"/>
  <c r="V5903" i="9"/>
  <c r="W5903" i="9" s="1"/>
  <c r="S5903" i="9"/>
  <c r="X5903" i="9" s="1"/>
  <c r="AB5900" i="9"/>
  <c r="AA5900" i="9"/>
  <c r="R5904" i="9"/>
  <c r="Y5901" i="9"/>
  <c r="Z5901" i="9" s="1"/>
  <c r="AD5900" i="9" l="1"/>
  <c r="V5904" i="9"/>
  <c r="W5904" i="9" s="1"/>
  <c r="S5904" i="9"/>
  <c r="AA5901" i="9"/>
  <c r="AB5901" i="9"/>
  <c r="R5905" i="9"/>
  <c r="Y5902" i="9"/>
  <c r="Z5902" i="9" s="1"/>
  <c r="X5904" i="9" l="1"/>
  <c r="AD5901" i="9"/>
  <c r="V5905" i="9"/>
  <c r="W5905" i="9" s="1"/>
  <c r="S5905" i="9"/>
  <c r="X5905" i="9" s="1"/>
  <c r="AB5902" i="9"/>
  <c r="AA5902" i="9"/>
  <c r="R5906" i="9"/>
  <c r="Y5903" i="9"/>
  <c r="Z5903" i="9" s="1"/>
  <c r="AD5902" i="9" l="1"/>
  <c r="V5906" i="9"/>
  <c r="W5906" i="9" s="1"/>
  <c r="S5906" i="9"/>
  <c r="AA5903" i="9"/>
  <c r="AB5903" i="9"/>
  <c r="Y5904" i="9"/>
  <c r="Z5904" i="9" s="1"/>
  <c r="R5907" i="9"/>
  <c r="X5906" i="9" l="1"/>
  <c r="AD5903" i="9"/>
  <c r="V5907" i="9"/>
  <c r="W5907" i="9" s="1"/>
  <c r="S5907" i="9"/>
  <c r="X5907" i="9" s="1"/>
  <c r="AB5904" i="9"/>
  <c r="AA5904" i="9"/>
  <c r="Y5905" i="9"/>
  <c r="Z5905" i="9" s="1"/>
  <c r="R5908" i="9"/>
  <c r="AD5904" i="9" l="1"/>
  <c r="V5908" i="9"/>
  <c r="W5908" i="9" s="1"/>
  <c r="S5908" i="9"/>
  <c r="R5909" i="9"/>
  <c r="Y5906" i="9"/>
  <c r="Z5906" i="9" s="1"/>
  <c r="AA5905" i="9"/>
  <c r="AB5905" i="9"/>
  <c r="X5908" i="9" l="1"/>
  <c r="AD5905" i="9"/>
  <c r="V5909" i="9"/>
  <c r="W5909" i="9" s="1"/>
  <c r="S5909" i="9"/>
  <c r="X5909" i="9" s="1"/>
  <c r="R5910" i="9"/>
  <c r="AB5906" i="9"/>
  <c r="AA5906" i="9"/>
  <c r="Y5907" i="9"/>
  <c r="Z5907" i="9" s="1"/>
  <c r="AD5906" i="9" l="1"/>
  <c r="V5910" i="9"/>
  <c r="W5910" i="9" s="1"/>
  <c r="S5910" i="9"/>
  <c r="AA5907" i="9"/>
  <c r="AB5907" i="9"/>
  <c r="Y5908" i="9"/>
  <c r="Z5908" i="9" s="1"/>
  <c r="R5911" i="9"/>
  <c r="X5910" i="9" l="1"/>
  <c r="AD5907" i="9"/>
  <c r="V5911" i="9"/>
  <c r="W5911" i="9" s="1"/>
  <c r="S5911" i="9"/>
  <c r="AB5908" i="9"/>
  <c r="AA5908" i="9"/>
  <c r="R5912" i="9"/>
  <c r="Y5909" i="9"/>
  <c r="Z5909" i="9" s="1"/>
  <c r="X5911" i="9" l="1"/>
  <c r="AD5908" i="9"/>
  <c r="V5912" i="9"/>
  <c r="W5912" i="9" s="1"/>
  <c r="S5912" i="9"/>
  <c r="AA5909" i="9"/>
  <c r="AB5909" i="9"/>
  <c r="R5913" i="9"/>
  <c r="Y5910" i="9"/>
  <c r="Z5910" i="9" s="1"/>
  <c r="X5912" i="9" l="1"/>
  <c r="AD5909" i="9"/>
  <c r="V5913" i="9"/>
  <c r="W5913" i="9" s="1"/>
  <c r="S5913" i="9"/>
  <c r="AB5910" i="9"/>
  <c r="AA5910" i="9"/>
  <c r="R5914" i="9"/>
  <c r="Y5911" i="9"/>
  <c r="Z5911" i="9" s="1"/>
  <c r="X5913" i="9" l="1"/>
  <c r="AD5910" i="9"/>
  <c r="V5914" i="9"/>
  <c r="W5914" i="9" s="1"/>
  <c r="S5914" i="9"/>
  <c r="AA5911" i="9"/>
  <c r="AB5911" i="9"/>
  <c r="Y5912" i="9"/>
  <c r="Z5912" i="9" s="1"/>
  <c r="R5915" i="9"/>
  <c r="X5914" i="9" l="1"/>
  <c r="AD5911" i="9"/>
  <c r="V5915" i="9"/>
  <c r="W5915" i="9" s="1"/>
  <c r="S5915" i="9"/>
  <c r="X5915" i="9" s="1"/>
  <c r="R5916" i="9"/>
  <c r="Y5913" i="9"/>
  <c r="Z5913" i="9" s="1"/>
  <c r="AB5912" i="9"/>
  <c r="AA5912" i="9"/>
  <c r="AD5912" i="9" l="1"/>
  <c r="V5916" i="9"/>
  <c r="W5916" i="9" s="1"/>
  <c r="S5916" i="9"/>
  <c r="AA5913" i="9"/>
  <c r="AB5913" i="9"/>
  <c r="R5917" i="9"/>
  <c r="Y5914" i="9"/>
  <c r="Z5914" i="9" s="1"/>
  <c r="X5916" i="9" l="1"/>
  <c r="AD5913" i="9"/>
  <c r="V5917" i="9"/>
  <c r="W5917" i="9" s="1"/>
  <c r="S5917" i="9"/>
  <c r="X5917" i="9" s="1"/>
  <c r="AB5914" i="9"/>
  <c r="AA5914" i="9"/>
  <c r="R5918" i="9"/>
  <c r="Y5915" i="9"/>
  <c r="Z5915" i="9" s="1"/>
  <c r="AD5914" i="9" l="1"/>
  <c r="V5918" i="9"/>
  <c r="W5918" i="9" s="1"/>
  <c r="S5918" i="9"/>
  <c r="AA5915" i="9"/>
  <c r="AB5915" i="9"/>
  <c r="R5919" i="9"/>
  <c r="Y5916" i="9"/>
  <c r="Z5916" i="9" s="1"/>
  <c r="X5918" i="9" l="1"/>
  <c r="AD5915" i="9"/>
  <c r="V5919" i="9"/>
  <c r="W5919" i="9" s="1"/>
  <c r="S5919" i="9"/>
  <c r="X5919" i="9" s="1"/>
  <c r="AB5916" i="9"/>
  <c r="AA5916" i="9"/>
  <c r="Y5917" i="9"/>
  <c r="Z5917" i="9" s="1"/>
  <c r="R5920" i="9"/>
  <c r="AD5916" i="9" l="1"/>
  <c r="V5920" i="9"/>
  <c r="W5920" i="9" s="1"/>
  <c r="S5920" i="9"/>
  <c r="R5921" i="9"/>
  <c r="Y5918" i="9"/>
  <c r="Z5918" i="9" s="1"/>
  <c r="AA5917" i="9"/>
  <c r="AB5917" i="9"/>
  <c r="X5920" i="9" l="1"/>
  <c r="AD5917" i="9"/>
  <c r="V5921" i="9"/>
  <c r="W5921" i="9" s="1"/>
  <c r="S5921" i="9"/>
  <c r="R5922" i="9"/>
  <c r="AB5918" i="9"/>
  <c r="AA5918" i="9"/>
  <c r="Y5919" i="9"/>
  <c r="Z5919" i="9" s="1"/>
  <c r="X5921" i="9" l="1"/>
  <c r="AD5918" i="9"/>
  <c r="S5922" i="9"/>
  <c r="V5922" i="9"/>
  <c r="W5922" i="9" s="1"/>
  <c r="X5922" i="9" s="1"/>
  <c r="AA5919" i="9"/>
  <c r="AB5919" i="9"/>
  <c r="Y5920" i="9"/>
  <c r="Z5920" i="9" s="1"/>
  <c r="R5923" i="9"/>
  <c r="AD5919" i="9" l="1"/>
  <c r="V5923" i="9"/>
  <c r="W5923" i="9" s="1"/>
  <c r="S5923" i="9"/>
  <c r="X5923" i="9" s="1"/>
  <c r="AB5920" i="9"/>
  <c r="AA5920" i="9"/>
  <c r="R5924" i="9"/>
  <c r="Y5921" i="9"/>
  <c r="Z5921" i="9" s="1"/>
  <c r="AD5920" i="9" l="1"/>
  <c r="V5924" i="9"/>
  <c r="W5924" i="9" s="1"/>
  <c r="S5924" i="9"/>
  <c r="AA5921" i="9"/>
  <c r="AB5921" i="9"/>
  <c r="R5925" i="9"/>
  <c r="Y5922" i="9"/>
  <c r="Z5922" i="9" s="1"/>
  <c r="X5924" i="9" l="1"/>
  <c r="AD5921" i="9"/>
  <c r="V5925" i="9"/>
  <c r="W5925" i="9" s="1"/>
  <c r="S5925" i="9"/>
  <c r="Y5923" i="9"/>
  <c r="Z5923" i="9" s="1"/>
  <c r="AB5922" i="9"/>
  <c r="AA5922" i="9"/>
  <c r="R5926" i="9"/>
  <c r="X5925" i="9" l="1"/>
  <c r="AD5922" i="9"/>
  <c r="V5926" i="9"/>
  <c r="W5926" i="9" s="1"/>
  <c r="S5926" i="9"/>
  <c r="R5927" i="9"/>
  <c r="Y5924" i="9"/>
  <c r="Z5924" i="9" s="1"/>
  <c r="AA5923" i="9"/>
  <c r="AB5923" i="9"/>
  <c r="X5926" i="9" l="1"/>
  <c r="AD5923" i="9"/>
  <c r="V5927" i="9"/>
  <c r="W5927" i="9" s="1"/>
  <c r="S5927" i="9"/>
  <c r="R5928" i="9"/>
  <c r="AB5924" i="9"/>
  <c r="AA5924" i="9"/>
  <c r="Y5925" i="9"/>
  <c r="Z5925" i="9" s="1"/>
  <c r="X5927" i="9" l="1"/>
  <c r="AD5924" i="9"/>
  <c r="V5928" i="9"/>
  <c r="W5928" i="9" s="1"/>
  <c r="S5928" i="9"/>
  <c r="R5929" i="9"/>
  <c r="AA5925" i="9"/>
  <c r="AB5925" i="9"/>
  <c r="Y5926" i="9"/>
  <c r="Z5926" i="9" s="1"/>
  <c r="X5928" i="9" l="1"/>
  <c r="AD5925" i="9"/>
  <c r="V5929" i="9"/>
  <c r="W5929" i="9" s="1"/>
  <c r="S5929" i="9"/>
  <c r="AB5926" i="9"/>
  <c r="AA5926" i="9"/>
  <c r="R5930" i="9"/>
  <c r="Y5927" i="9"/>
  <c r="Z5927" i="9" s="1"/>
  <c r="X5929" i="9" l="1"/>
  <c r="AD5926" i="9"/>
  <c r="V5930" i="9"/>
  <c r="W5930" i="9" s="1"/>
  <c r="X5930" i="9" s="1"/>
  <c r="S5930" i="9"/>
  <c r="AA5927" i="9"/>
  <c r="AB5927" i="9"/>
  <c r="R5931" i="9"/>
  <c r="Y5928" i="9"/>
  <c r="Z5928" i="9" s="1"/>
  <c r="AD5927" i="9" l="1"/>
  <c r="V5931" i="9"/>
  <c r="W5931" i="9" s="1"/>
  <c r="S5931" i="9"/>
  <c r="X5931" i="9" s="1"/>
  <c r="R5932" i="9"/>
  <c r="AB5928" i="9"/>
  <c r="AA5928" i="9"/>
  <c r="Y5929" i="9"/>
  <c r="Z5929" i="9" s="1"/>
  <c r="AD5928" i="9" l="1"/>
  <c r="V5932" i="9"/>
  <c r="W5932" i="9" s="1"/>
  <c r="S5932" i="9"/>
  <c r="R5933" i="9"/>
  <c r="AA5929" i="9"/>
  <c r="AB5929" i="9"/>
  <c r="Y5930" i="9"/>
  <c r="Z5930" i="9" s="1"/>
  <c r="X5932" i="9" l="1"/>
  <c r="AD5929" i="9"/>
  <c r="V5933" i="9"/>
  <c r="W5933" i="9" s="1"/>
  <c r="S5933" i="9"/>
  <c r="X5933" i="9" s="1"/>
  <c r="R5934" i="9"/>
  <c r="AB5930" i="9"/>
  <c r="AA5930" i="9"/>
  <c r="Y5931" i="9"/>
  <c r="Z5931" i="9" s="1"/>
  <c r="AD5930" i="9" l="1"/>
  <c r="V5934" i="9"/>
  <c r="W5934" i="9" s="1"/>
  <c r="S5934" i="9"/>
  <c r="AA5931" i="9"/>
  <c r="AB5931" i="9"/>
  <c r="R5935" i="9"/>
  <c r="Y5932" i="9"/>
  <c r="Z5932" i="9" s="1"/>
  <c r="X5934" i="9" l="1"/>
  <c r="AD5931" i="9"/>
  <c r="V5935" i="9"/>
  <c r="W5935" i="9" s="1"/>
  <c r="S5935" i="9"/>
  <c r="AB5932" i="9"/>
  <c r="AA5932" i="9"/>
  <c r="R5936" i="9"/>
  <c r="Y5933" i="9"/>
  <c r="Z5933" i="9" s="1"/>
  <c r="X5935" i="9" l="1"/>
  <c r="AD5932" i="9"/>
  <c r="V5936" i="9"/>
  <c r="W5936" i="9" s="1"/>
  <c r="S5936" i="9"/>
  <c r="AA5933" i="9"/>
  <c r="AB5933" i="9"/>
  <c r="R5937" i="9"/>
  <c r="Y5934" i="9"/>
  <c r="Z5934" i="9" s="1"/>
  <c r="X5936" i="9" l="1"/>
  <c r="AD5933" i="9"/>
  <c r="V5937" i="9"/>
  <c r="W5937" i="9" s="1"/>
  <c r="S5937" i="9"/>
  <c r="X5937" i="9" s="1"/>
  <c r="AB5934" i="9"/>
  <c r="AA5934" i="9"/>
  <c r="R5938" i="9"/>
  <c r="Y5935" i="9"/>
  <c r="Z5935" i="9" s="1"/>
  <c r="AD5934" i="9" l="1"/>
  <c r="V5938" i="9"/>
  <c r="W5938" i="9" s="1"/>
  <c r="S5938" i="9"/>
  <c r="AA5935" i="9"/>
  <c r="AB5935" i="9"/>
  <c r="R5939" i="9"/>
  <c r="Y5936" i="9"/>
  <c r="Z5936" i="9" s="1"/>
  <c r="X5938" i="9" l="1"/>
  <c r="AD5935" i="9"/>
  <c r="V5939" i="9"/>
  <c r="W5939" i="9" s="1"/>
  <c r="S5939" i="9"/>
  <c r="X5939" i="9" s="1"/>
  <c r="AB5936" i="9"/>
  <c r="AA5936" i="9"/>
  <c r="R5940" i="9"/>
  <c r="Y5937" i="9"/>
  <c r="Z5937" i="9" s="1"/>
  <c r="AD5936" i="9" l="1"/>
  <c r="V5940" i="9"/>
  <c r="W5940" i="9" s="1"/>
  <c r="S5940" i="9"/>
  <c r="AA5937" i="9"/>
  <c r="AB5937" i="9"/>
  <c r="Y5938" i="9"/>
  <c r="Z5938" i="9" s="1"/>
  <c r="R5941" i="9"/>
  <c r="X5940" i="9" l="1"/>
  <c r="AD5937" i="9"/>
  <c r="V5941" i="9"/>
  <c r="W5941" i="9" s="1"/>
  <c r="S5941" i="9"/>
  <c r="X5941" i="9" s="1"/>
  <c r="AB5938" i="9"/>
  <c r="AA5938" i="9"/>
  <c r="R5942" i="9"/>
  <c r="Y5939" i="9"/>
  <c r="Z5939" i="9" s="1"/>
  <c r="AD5938" i="9" l="1"/>
  <c r="V5942" i="9"/>
  <c r="W5942" i="9" s="1"/>
  <c r="S5942" i="9"/>
  <c r="Y5940" i="9"/>
  <c r="Z5940" i="9" s="1"/>
  <c r="AA5939" i="9"/>
  <c r="AB5939" i="9"/>
  <c r="R5943" i="9"/>
  <c r="X5942" i="9" l="1"/>
  <c r="AD5939" i="9"/>
  <c r="V5943" i="9"/>
  <c r="W5943" i="9" s="1"/>
  <c r="S5943" i="9"/>
  <c r="X5943" i="9" s="1"/>
  <c r="AB5940" i="9"/>
  <c r="AA5940" i="9"/>
  <c r="R5944" i="9"/>
  <c r="Y5941" i="9"/>
  <c r="Z5941" i="9" s="1"/>
  <c r="AD5940" i="9" l="1"/>
  <c r="V5944" i="9"/>
  <c r="W5944" i="9" s="1"/>
  <c r="S5944" i="9"/>
  <c r="AA5941" i="9"/>
  <c r="AB5941" i="9"/>
  <c r="R5945" i="9"/>
  <c r="Y5942" i="9"/>
  <c r="Z5942" i="9" s="1"/>
  <c r="X5944" i="9" l="1"/>
  <c r="AD5941" i="9"/>
  <c r="V5945" i="9"/>
  <c r="W5945" i="9" s="1"/>
  <c r="S5945" i="9"/>
  <c r="X5945" i="9" s="1"/>
  <c r="AB5942" i="9"/>
  <c r="AA5942" i="9"/>
  <c r="R5946" i="9"/>
  <c r="Y5943" i="9"/>
  <c r="Z5943" i="9" s="1"/>
  <c r="AD5942" i="9" l="1"/>
  <c r="V5946" i="9"/>
  <c r="W5946" i="9" s="1"/>
  <c r="S5946" i="9"/>
  <c r="Y5944" i="9"/>
  <c r="Z5944" i="9" s="1"/>
  <c r="R5947" i="9"/>
  <c r="AA5943" i="9"/>
  <c r="AB5943" i="9"/>
  <c r="X5946" i="9" l="1"/>
  <c r="AD5943" i="9"/>
  <c r="V5947" i="9"/>
  <c r="W5947" i="9" s="1"/>
  <c r="X5947" i="9" s="1"/>
  <c r="S5947" i="9"/>
  <c r="AB5944" i="9"/>
  <c r="AA5944" i="9"/>
  <c r="R5948" i="9"/>
  <c r="Y5945" i="9"/>
  <c r="Z5945" i="9" s="1"/>
  <c r="AD5944" i="9" l="1"/>
  <c r="V5948" i="9"/>
  <c r="W5948" i="9" s="1"/>
  <c r="S5948" i="9"/>
  <c r="Y5946" i="9"/>
  <c r="Z5946" i="9" s="1"/>
  <c r="R5949" i="9"/>
  <c r="AA5945" i="9"/>
  <c r="AB5945" i="9"/>
  <c r="X5948" i="9" l="1"/>
  <c r="AD5945" i="9"/>
  <c r="V5949" i="9"/>
  <c r="W5949" i="9" s="1"/>
  <c r="S5949" i="9"/>
  <c r="R5950" i="9"/>
  <c r="Y5947" i="9"/>
  <c r="Z5947" i="9" s="1"/>
  <c r="AB5946" i="9"/>
  <c r="AA5946" i="9"/>
  <c r="X5949" i="9" l="1"/>
  <c r="AD5946" i="9"/>
  <c r="V5950" i="9"/>
  <c r="W5950" i="9" s="1"/>
  <c r="S5950" i="9"/>
  <c r="Y5948" i="9"/>
  <c r="Z5948" i="9" s="1"/>
  <c r="AA5947" i="9"/>
  <c r="AB5947" i="9"/>
  <c r="R5951" i="9"/>
  <c r="X5950" i="9" l="1"/>
  <c r="AD5947" i="9"/>
  <c r="V5951" i="9"/>
  <c r="W5951" i="9" s="1"/>
  <c r="S5951" i="9"/>
  <c r="R5952" i="9"/>
  <c r="Y5949" i="9"/>
  <c r="Z5949" i="9" s="1"/>
  <c r="AB5948" i="9"/>
  <c r="AA5948" i="9"/>
  <c r="X5951" i="9" l="1"/>
  <c r="AD5948" i="9"/>
  <c r="V5952" i="9"/>
  <c r="W5952" i="9" s="1"/>
  <c r="X5952" i="9" s="1"/>
  <c r="S5952" i="9"/>
  <c r="AA5949" i="9"/>
  <c r="AB5949" i="9"/>
  <c r="Y5950" i="9"/>
  <c r="Z5950" i="9" s="1"/>
  <c r="R5953" i="9"/>
  <c r="AD5949" i="9" l="1"/>
  <c r="V5953" i="9"/>
  <c r="W5953" i="9" s="1"/>
  <c r="S5953" i="9"/>
  <c r="X5953" i="9" s="1"/>
  <c r="Y5951" i="9"/>
  <c r="Z5951" i="9" s="1"/>
  <c r="R5954" i="9"/>
  <c r="AB5950" i="9"/>
  <c r="AA5950" i="9"/>
  <c r="AD5950" i="9" l="1"/>
  <c r="V5954" i="9"/>
  <c r="W5954" i="9" s="1"/>
  <c r="S5954" i="9"/>
  <c r="AA5951" i="9"/>
  <c r="AB5951" i="9"/>
  <c r="R5955" i="9"/>
  <c r="Y5952" i="9"/>
  <c r="Z5952" i="9" s="1"/>
  <c r="X5954" i="9" l="1"/>
  <c r="AD5951" i="9"/>
  <c r="V5955" i="9"/>
  <c r="W5955" i="9" s="1"/>
  <c r="S5955" i="9"/>
  <c r="AB5952" i="9"/>
  <c r="AA5952" i="9"/>
  <c r="R5956" i="9"/>
  <c r="Y5953" i="9"/>
  <c r="Z5953" i="9" s="1"/>
  <c r="X5955" i="9" l="1"/>
  <c r="AD5952" i="9"/>
  <c r="V5956" i="9"/>
  <c r="W5956" i="9" s="1"/>
  <c r="X5956" i="9" s="1"/>
  <c r="S5956" i="9"/>
  <c r="AA5953" i="9"/>
  <c r="AB5953" i="9"/>
  <c r="R5957" i="9"/>
  <c r="Y5954" i="9"/>
  <c r="Z5954" i="9" s="1"/>
  <c r="AD5953" i="9" l="1"/>
  <c r="V5957" i="9"/>
  <c r="W5957" i="9" s="1"/>
  <c r="S5957" i="9"/>
  <c r="X5957" i="9" s="1"/>
  <c r="AB5954" i="9"/>
  <c r="AA5954" i="9"/>
  <c r="R5958" i="9"/>
  <c r="Y5955" i="9"/>
  <c r="Z5955" i="9" s="1"/>
  <c r="AD5954" i="9" l="1"/>
  <c r="V5958" i="9"/>
  <c r="W5958" i="9" s="1"/>
  <c r="S5958" i="9"/>
  <c r="AA5955" i="9"/>
  <c r="AB5955" i="9"/>
  <c r="R5959" i="9"/>
  <c r="Y5956" i="9"/>
  <c r="Z5956" i="9" s="1"/>
  <c r="X5958" i="9" l="1"/>
  <c r="AD5955" i="9"/>
  <c r="V5959" i="9"/>
  <c r="W5959" i="9" s="1"/>
  <c r="S5959" i="9"/>
  <c r="X5959" i="9" s="1"/>
  <c r="AB5956" i="9"/>
  <c r="AA5956" i="9"/>
  <c r="R5960" i="9"/>
  <c r="Y5957" i="9"/>
  <c r="Z5957" i="9" s="1"/>
  <c r="AD5956" i="9" l="1"/>
  <c r="V5960" i="9"/>
  <c r="W5960" i="9" s="1"/>
  <c r="S5960" i="9"/>
  <c r="AA5957" i="9"/>
  <c r="AB5957" i="9"/>
  <c r="R5961" i="9"/>
  <c r="Y5958" i="9"/>
  <c r="Z5958" i="9" s="1"/>
  <c r="X5960" i="9" l="1"/>
  <c r="AD5957" i="9"/>
  <c r="V5961" i="9"/>
  <c r="W5961" i="9" s="1"/>
  <c r="S5961" i="9"/>
  <c r="AB5958" i="9"/>
  <c r="AA5958" i="9"/>
  <c r="R5962" i="9"/>
  <c r="Y5959" i="9"/>
  <c r="Z5959" i="9" s="1"/>
  <c r="X5961" i="9" l="1"/>
  <c r="AD5958" i="9"/>
  <c r="V5962" i="9"/>
  <c r="W5962" i="9" s="1"/>
  <c r="S5962" i="9"/>
  <c r="AA5959" i="9"/>
  <c r="AB5959" i="9"/>
  <c r="R5963" i="9"/>
  <c r="Y5960" i="9"/>
  <c r="Z5960" i="9" s="1"/>
  <c r="X5962" i="9" l="1"/>
  <c r="AD5959" i="9"/>
  <c r="V5963" i="9"/>
  <c r="W5963" i="9" s="1"/>
  <c r="S5963" i="9"/>
  <c r="AB5960" i="9"/>
  <c r="AA5960" i="9"/>
  <c r="Y5961" i="9"/>
  <c r="Z5961" i="9" s="1"/>
  <c r="R5964" i="9"/>
  <c r="X5963" i="9" l="1"/>
  <c r="AD5960" i="9"/>
  <c r="V5964" i="9"/>
  <c r="W5964" i="9" s="1"/>
  <c r="S5964" i="9"/>
  <c r="R5965" i="9"/>
  <c r="Y5962" i="9"/>
  <c r="Z5962" i="9" s="1"/>
  <c r="AA5961" i="9"/>
  <c r="AB5961" i="9"/>
  <c r="X5964" i="9" l="1"/>
  <c r="AD5961" i="9"/>
  <c r="V5965" i="9"/>
  <c r="W5965" i="9" s="1"/>
  <c r="S5965" i="9"/>
  <c r="X5965" i="9" s="1"/>
  <c r="AB5962" i="9"/>
  <c r="AA5962" i="9"/>
  <c r="R5966" i="9"/>
  <c r="Y5963" i="9"/>
  <c r="Z5963" i="9" s="1"/>
  <c r="AD5962" i="9" l="1"/>
  <c r="V5966" i="9"/>
  <c r="W5966" i="9" s="1"/>
  <c r="S5966" i="9"/>
  <c r="AA5963" i="9"/>
  <c r="AB5963" i="9"/>
  <c r="R5967" i="9"/>
  <c r="Y5964" i="9"/>
  <c r="Z5964" i="9" s="1"/>
  <c r="X5966" i="9" l="1"/>
  <c r="AD5963" i="9"/>
  <c r="V5967" i="9"/>
  <c r="W5967" i="9" s="1"/>
  <c r="S5967" i="9"/>
  <c r="X5967" i="9" s="1"/>
  <c r="AB5964" i="9"/>
  <c r="AA5964" i="9"/>
  <c r="R5968" i="9"/>
  <c r="Y5965" i="9"/>
  <c r="Z5965" i="9" s="1"/>
  <c r="AD5964" i="9" l="1"/>
  <c r="V5968" i="9"/>
  <c r="W5968" i="9" s="1"/>
  <c r="S5968" i="9"/>
  <c r="AA5965" i="9"/>
  <c r="AB5965" i="9"/>
  <c r="R5969" i="9"/>
  <c r="Y5966" i="9"/>
  <c r="Z5966" i="9" s="1"/>
  <c r="X5968" i="9" l="1"/>
  <c r="AD5965" i="9"/>
  <c r="V5969" i="9"/>
  <c r="W5969" i="9" s="1"/>
  <c r="S5969" i="9"/>
  <c r="X5969" i="9" s="1"/>
  <c r="AB5966" i="9"/>
  <c r="AA5966" i="9"/>
  <c r="R5970" i="9"/>
  <c r="Y5967" i="9"/>
  <c r="Z5967" i="9" s="1"/>
  <c r="AD5966" i="9" l="1"/>
  <c r="V5970" i="9"/>
  <c r="W5970" i="9" s="1"/>
  <c r="S5970" i="9"/>
  <c r="AA5967" i="9"/>
  <c r="AB5967" i="9"/>
  <c r="Y5968" i="9"/>
  <c r="Z5968" i="9" s="1"/>
  <c r="R5971" i="9"/>
  <c r="X5970" i="9" l="1"/>
  <c r="AD5967" i="9"/>
  <c r="V5971" i="9"/>
  <c r="W5971" i="9" s="1"/>
  <c r="S5971" i="9"/>
  <c r="X5971" i="9" s="1"/>
  <c r="R5972" i="9"/>
  <c r="Y5969" i="9"/>
  <c r="Z5969" i="9" s="1"/>
  <c r="AB5968" i="9"/>
  <c r="AA5968" i="9"/>
  <c r="AD5968" i="9" l="1"/>
  <c r="V5972" i="9"/>
  <c r="W5972" i="9" s="1"/>
  <c r="S5972" i="9"/>
  <c r="R5973" i="9"/>
  <c r="AA5969" i="9"/>
  <c r="AB5969" i="9"/>
  <c r="Y5970" i="9"/>
  <c r="Z5970" i="9" s="1"/>
  <c r="X5972" i="9" l="1"/>
  <c r="AD5969" i="9"/>
  <c r="V5973" i="9"/>
  <c r="W5973" i="9" s="1"/>
  <c r="X5973" i="9" s="1"/>
  <c r="S5973" i="9"/>
  <c r="R5974" i="9"/>
  <c r="AB5970" i="9"/>
  <c r="AA5970" i="9"/>
  <c r="Y5971" i="9"/>
  <c r="Z5971" i="9" s="1"/>
  <c r="AD5970" i="9" l="1"/>
  <c r="V5974" i="9"/>
  <c r="W5974" i="9" s="1"/>
  <c r="S5974" i="9"/>
  <c r="AA5971" i="9"/>
  <c r="AB5971" i="9"/>
  <c r="R5975" i="9"/>
  <c r="Y5972" i="9"/>
  <c r="Z5972" i="9" s="1"/>
  <c r="X5974" i="9" l="1"/>
  <c r="AD5971" i="9"/>
  <c r="V5975" i="9"/>
  <c r="W5975" i="9" s="1"/>
  <c r="X5975" i="9" s="1"/>
  <c r="S5975" i="9"/>
  <c r="AB5972" i="9"/>
  <c r="AA5972" i="9"/>
  <c r="Y5973" i="9"/>
  <c r="Z5973" i="9" s="1"/>
  <c r="R5976" i="9"/>
  <c r="AD5972" i="9" l="1"/>
  <c r="V5976" i="9"/>
  <c r="W5976" i="9" s="1"/>
  <c r="S5976" i="9"/>
  <c r="AA5973" i="9"/>
  <c r="AB5973" i="9"/>
  <c r="R5977" i="9"/>
  <c r="Y5974" i="9"/>
  <c r="Z5974" i="9" s="1"/>
  <c r="X5976" i="9" l="1"/>
  <c r="AD5973" i="9"/>
  <c r="V5977" i="9"/>
  <c r="W5977" i="9" s="1"/>
  <c r="S5977" i="9"/>
  <c r="R5978" i="9"/>
  <c r="Y5975" i="9"/>
  <c r="Z5975" i="9" s="1"/>
  <c r="AB5974" i="9"/>
  <c r="AA5974" i="9"/>
  <c r="X5977" i="9" l="1"/>
  <c r="AD5974" i="9"/>
  <c r="V5978" i="9"/>
  <c r="W5978" i="9" s="1"/>
  <c r="S5978" i="9"/>
  <c r="AA5975" i="9"/>
  <c r="AB5975" i="9"/>
  <c r="Y5976" i="9"/>
  <c r="Z5976" i="9" s="1"/>
  <c r="R5979" i="9"/>
  <c r="X5978" i="9" l="1"/>
  <c r="AD5975" i="9"/>
  <c r="V5979" i="9"/>
  <c r="W5979" i="9" s="1"/>
  <c r="S5979" i="9"/>
  <c r="AB5976" i="9"/>
  <c r="AA5976" i="9"/>
  <c r="Y5977" i="9"/>
  <c r="Z5977" i="9" s="1"/>
  <c r="R5980" i="9"/>
  <c r="X5979" i="9" l="1"/>
  <c r="AD5976" i="9"/>
  <c r="V5980" i="9"/>
  <c r="W5980" i="9" s="1"/>
  <c r="X5980" i="9" s="1"/>
  <c r="S5980" i="9"/>
  <c r="AA5977" i="9"/>
  <c r="AB5977" i="9"/>
  <c r="R5981" i="9"/>
  <c r="Y5978" i="9"/>
  <c r="Z5978" i="9" s="1"/>
  <c r="AD5977" i="9" l="1"/>
  <c r="V5981" i="9"/>
  <c r="W5981" i="9" s="1"/>
  <c r="S5981" i="9"/>
  <c r="X5981" i="9" s="1"/>
  <c r="AB5978" i="9"/>
  <c r="AA5978" i="9"/>
  <c r="R5982" i="9"/>
  <c r="Y5979" i="9"/>
  <c r="Z5979" i="9" s="1"/>
  <c r="AD5978" i="9" l="1"/>
  <c r="V5982" i="9"/>
  <c r="W5982" i="9" s="1"/>
  <c r="S5982" i="9"/>
  <c r="AA5979" i="9"/>
  <c r="AB5979" i="9"/>
  <c r="R5983" i="9"/>
  <c r="Y5980" i="9"/>
  <c r="Z5980" i="9" s="1"/>
  <c r="X5982" i="9" l="1"/>
  <c r="AD5979" i="9"/>
  <c r="V5983" i="9"/>
  <c r="W5983" i="9" s="1"/>
  <c r="S5983" i="9"/>
  <c r="AB5980" i="9"/>
  <c r="AA5980" i="9"/>
  <c r="R5984" i="9"/>
  <c r="Y5981" i="9"/>
  <c r="Z5981" i="9" s="1"/>
  <c r="X5983" i="9" l="1"/>
  <c r="AD5980" i="9"/>
  <c r="V5984" i="9"/>
  <c r="W5984" i="9" s="1"/>
  <c r="S5984" i="9"/>
  <c r="AA5981" i="9"/>
  <c r="AB5981" i="9"/>
  <c r="R5985" i="9"/>
  <c r="Y5982" i="9"/>
  <c r="Z5982" i="9" s="1"/>
  <c r="X5984" i="9" l="1"/>
  <c r="AD5981" i="9"/>
  <c r="V5985" i="9"/>
  <c r="W5985" i="9" s="1"/>
  <c r="S5985" i="9"/>
  <c r="X5985" i="9" s="1"/>
  <c r="R5986" i="9"/>
  <c r="AB5982" i="9"/>
  <c r="AA5982" i="9"/>
  <c r="Y5983" i="9"/>
  <c r="Z5983" i="9" s="1"/>
  <c r="AD5982" i="9" l="1"/>
  <c r="V5986" i="9"/>
  <c r="W5986" i="9" s="1"/>
  <c r="S5986" i="9"/>
  <c r="Y5984" i="9"/>
  <c r="Z5984" i="9" s="1"/>
  <c r="AA5983" i="9"/>
  <c r="AB5983" i="9"/>
  <c r="R5987" i="9"/>
  <c r="X5986" i="9" l="1"/>
  <c r="AD5983" i="9"/>
  <c r="V5987" i="9"/>
  <c r="W5987" i="9" s="1"/>
  <c r="S5987" i="9"/>
  <c r="AB5984" i="9"/>
  <c r="AA5984" i="9"/>
  <c r="Y5985" i="9"/>
  <c r="Z5985" i="9" s="1"/>
  <c r="R5988" i="9"/>
  <c r="X5987" i="9" l="1"/>
  <c r="AD5984" i="9"/>
  <c r="V5988" i="9"/>
  <c r="W5988" i="9" s="1"/>
  <c r="X5988" i="9" s="1"/>
  <c r="S5988" i="9"/>
  <c r="AA5985" i="9"/>
  <c r="AB5985" i="9"/>
  <c r="Y5986" i="9"/>
  <c r="Z5986" i="9" s="1"/>
  <c r="R5989" i="9"/>
  <c r="AD5985" i="9" l="1"/>
  <c r="V5989" i="9"/>
  <c r="W5989" i="9" s="1"/>
  <c r="S5989" i="9"/>
  <c r="X5989" i="9" s="1"/>
  <c r="R5990" i="9"/>
  <c r="AB5986" i="9"/>
  <c r="AA5986" i="9"/>
  <c r="Y5987" i="9"/>
  <c r="Z5987" i="9" s="1"/>
  <c r="AD5986" i="9" l="1"/>
  <c r="V5990" i="9"/>
  <c r="W5990" i="9" s="1"/>
  <c r="S5990" i="9"/>
  <c r="AA5987" i="9"/>
  <c r="AB5987" i="9"/>
  <c r="Y5988" i="9"/>
  <c r="Z5988" i="9" s="1"/>
  <c r="R5991" i="9"/>
  <c r="X5990" i="9" l="1"/>
  <c r="AD5987" i="9"/>
  <c r="V5991" i="9"/>
  <c r="W5991" i="9" s="1"/>
  <c r="S5991" i="9"/>
  <c r="R5992" i="9"/>
  <c r="Y5989" i="9"/>
  <c r="Z5989" i="9" s="1"/>
  <c r="AB5988" i="9"/>
  <c r="AA5988" i="9"/>
  <c r="X5991" i="9" l="1"/>
  <c r="AD5988" i="9"/>
  <c r="V5992" i="9"/>
  <c r="W5992" i="9" s="1"/>
  <c r="X5992" i="9" s="1"/>
  <c r="S5992" i="9"/>
  <c r="R5993" i="9"/>
  <c r="AA5989" i="9"/>
  <c r="AB5989" i="9"/>
  <c r="Y5990" i="9"/>
  <c r="Z5990" i="9" s="1"/>
  <c r="AD5989" i="9" l="1"/>
  <c r="V5993" i="9"/>
  <c r="W5993" i="9" s="1"/>
  <c r="S5993" i="9"/>
  <c r="R5994" i="9"/>
  <c r="AB5990" i="9"/>
  <c r="AA5990" i="9"/>
  <c r="Y5991" i="9"/>
  <c r="Z5991" i="9" s="1"/>
  <c r="X5993" i="9" l="1"/>
  <c r="AD5990" i="9"/>
  <c r="V5994" i="9"/>
  <c r="W5994" i="9" s="1"/>
  <c r="S5994" i="9"/>
  <c r="AA5991" i="9"/>
  <c r="AB5991" i="9"/>
  <c r="R5995" i="9"/>
  <c r="Y5992" i="9"/>
  <c r="Z5992" i="9" s="1"/>
  <c r="X5994" i="9" l="1"/>
  <c r="AD5991" i="9"/>
  <c r="V5995" i="9"/>
  <c r="W5995" i="9" s="1"/>
  <c r="S5995" i="9"/>
  <c r="X5995" i="9" s="1"/>
  <c r="AB5992" i="9"/>
  <c r="AA5992" i="9"/>
  <c r="R5996" i="9"/>
  <c r="Y5993" i="9"/>
  <c r="Z5993" i="9" s="1"/>
  <c r="AD5992" i="9" l="1"/>
  <c r="V5996" i="9"/>
  <c r="W5996" i="9" s="1"/>
  <c r="S5996" i="9"/>
  <c r="Y5994" i="9"/>
  <c r="Z5994" i="9" s="1"/>
  <c r="AA5993" i="9"/>
  <c r="AB5993" i="9"/>
  <c r="R5997" i="9"/>
  <c r="X5996" i="9" l="1"/>
  <c r="AD5993" i="9"/>
  <c r="V5997" i="9"/>
  <c r="W5997" i="9" s="1"/>
  <c r="S5997" i="9"/>
  <c r="Y5995" i="9"/>
  <c r="Z5995" i="9" s="1"/>
  <c r="R5998" i="9"/>
  <c r="AB5994" i="9"/>
  <c r="AA5994" i="9"/>
  <c r="X5997" i="9" l="1"/>
  <c r="AD5994" i="9"/>
  <c r="V5998" i="9"/>
  <c r="W5998" i="9" s="1"/>
  <c r="S5998" i="9"/>
  <c r="AA5995" i="9"/>
  <c r="AB5995" i="9"/>
  <c r="Y5996" i="9"/>
  <c r="Z5996" i="9" s="1"/>
  <c r="R5999" i="9"/>
  <c r="X5998" i="9" l="1"/>
  <c r="AD5995" i="9"/>
  <c r="V5999" i="9"/>
  <c r="W5999" i="9" s="1"/>
  <c r="S5999" i="9"/>
  <c r="AB5996" i="9"/>
  <c r="AA5996" i="9"/>
  <c r="R6000" i="9"/>
  <c r="Y5997" i="9"/>
  <c r="Z5997" i="9" s="1"/>
  <c r="X5999" i="9" l="1"/>
  <c r="AD5996" i="9"/>
  <c r="V6000" i="9"/>
  <c r="W6000" i="9" s="1"/>
  <c r="S6000" i="9"/>
  <c r="AA5997" i="9"/>
  <c r="AB5997" i="9"/>
  <c r="R6001" i="9"/>
  <c r="Y5998" i="9"/>
  <c r="Z5998" i="9" s="1"/>
  <c r="X6000" i="9" l="1"/>
  <c r="AD5997" i="9"/>
  <c r="V6001" i="9"/>
  <c r="W6001" i="9" s="1"/>
  <c r="S6001" i="9"/>
  <c r="AB5998" i="9"/>
  <c r="AA5998" i="9"/>
  <c r="R6002" i="9"/>
  <c r="Y5999" i="9"/>
  <c r="Z5999" i="9" s="1"/>
  <c r="X6001" i="9" l="1"/>
  <c r="AD5998" i="9"/>
  <c r="V6002" i="9"/>
  <c r="W6002" i="9" s="1"/>
  <c r="S6002" i="9"/>
  <c r="R6003" i="9"/>
  <c r="AA5999" i="9"/>
  <c r="AB5999" i="9"/>
  <c r="Y6000" i="9"/>
  <c r="Z6000" i="9" s="1"/>
  <c r="X6002" i="9" l="1"/>
  <c r="AD5999" i="9"/>
  <c r="V6003" i="9"/>
  <c r="W6003" i="9" s="1"/>
  <c r="S6003" i="9"/>
  <c r="AB6000" i="9"/>
  <c r="AA6000" i="9"/>
  <c r="R6004" i="9"/>
  <c r="Y6001" i="9"/>
  <c r="Z6001" i="9" s="1"/>
  <c r="X6003" i="9" l="1"/>
  <c r="AD6000" i="9"/>
  <c r="V6004" i="9"/>
  <c r="W6004" i="9" s="1"/>
  <c r="S6004" i="9"/>
  <c r="AA6001" i="9"/>
  <c r="AB6001" i="9"/>
  <c r="Y6002" i="9"/>
  <c r="Z6002" i="9" s="1"/>
  <c r="R6005" i="9"/>
  <c r="X6004" i="9" l="1"/>
  <c r="AD6001" i="9"/>
  <c r="V6005" i="9"/>
  <c r="W6005" i="9" s="1"/>
  <c r="S6005" i="9"/>
  <c r="X6005" i="9" s="1"/>
  <c r="R6006" i="9"/>
  <c r="Y6003" i="9"/>
  <c r="Z6003" i="9" s="1"/>
  <c r="AB6002" i="9"/>
  <c r="AA6002" i="9"/>
  <c r="AD6002" i="9" l="1"/>
  <c r="V6006" i="9"/>
  <c r="W6006" i="9" s="1"/>
  <c r="S6006" i="9"/>
  <c r="Y6004" i="9"/>
  <c r="Z6004" i="9" s="1"/>
  <c r="AA6003" i="9"/>
  <c r="AB6003" i="9"/>
  <c r="R6007" i="9"/>
  <c r="X6006" i="9" l="1"/>
  <c r="AD6003" i="9"/>
  <c r="V6007" i="9"/>
  <c r="W6007" i="9" s="1"/>
  <c r="S6007" i="9"/>
  <c r="X6007" i="9" s="1"/>
  <c r="AB6004" i="9"/>
  <c r="AA6004" i="9"/>
  <c r="R6008" i="9"/>
  <c r="Y6005" i="9"/>
  <c r="Z6005" i="9" s="1"/>
  <c r="AD6004" i="9" l="1"/>
  <c r="V6008" i="9"/>
  <c r="W6008" i="9" s="1"/>
  <c r="S6008" i="9"/>
  <c r="AA6005" i="9"/>
  <c r="AB6005" i="9"/>
  <c r="R6009" i="9"/>
  <c r="Y6006" i="9"/>
  <c r="Z6006" i="9" s="1"/>
  <c r="X6008" i="9" l="1"/>
  <c r="AD6005" i="9"/>
  <c r="V6009" i="9"/>
  <c r="W6009" i="9" s="1"/>
  <c r="S6009" i="9"/>
  <c r="AB6006" i="9"/>
  <c r="AA6006" i="9"/>
  <c r="Y6007" i="9"/>
  <c r="Z6007" i="9" s="1"/>
  <c r="R6010" i="9"/>
  <c r="X6009" i="9" l="1"/>
  <c r="AD6006" i="9"/>
  <c r="V6010" i="9"/>
  <c r="W6010" i="9" s="1"/>
  <c r="S6010" i="9"/>
  <c r="R6011" i="9"/>
  <c r="AA6007" i="9"/>
  <c r="AB6007" i="9"/>
  <c r="Y6008" i="9"/>
  <c r="Z6008" i="9" s="1"/>
  <c r="X6010" i="9" l="1"/>
  <c r="AD6007" i="9"/>
  <c r="V6011" i="9"/>
  <c r="W6011" i="9" s="1"/>
  <c r="S6011" i="9"/>
  <c r="X6011" i="9" s="1"/>
  <c r="AB6008" i="9"/>
  <c r="AA6008" i="9"/>
  <c r="R6012" i="9"/>
  <c r="Y6009" i="9"/>
  <c r="Z6009" i="9" s="1"/>
  <c r="AD6008" i="9" l="1"/>
  <c r="V6012" i="9"/>
  <c r="W6012" i="9" s="1"/>
  <c r="S6012" i="9"/>
  <c r="AA6009" i="9"/>
  <c r="AB6009" i="9"/>
  <c r="R6013" i="9"/>
  <c r="Y6010" i="9"/>
  <c r="Z6010" i="9" s="1"/>
  <c r="X6012" i="9" l="1"/>
  <c r="AD6009" i="9"/>
  <c r="V6013" i="9"/>
  <c r="W6013" i="9" s="1"/>
  <c r="S6013" i="9"/>
  <c r="X6013" i="9" s="1"/>
  <c r="AB6010" i="9"/>
  <c r="AA6010" i="9"/>
  <c r="R6014" i="9"/>
  <c r="Y6011" i="9"/>
  <c r="Z6011" i="9" s="1"/>
  <c r="AD6010" i="9" l="1"/>
  <c r="V6014" i="9"/>
  <c r="W6014" i="9" s="1"/>
  <c r="S6014" i="9"/>
  <c r="Y6012" i="9"/>
  <c r="Z6012" i="9" s="1"/>
  <c r="R6015" i="9"/>
  <c r="AA6011" i="9"/>
  <c r="AB6011" i="9"/>
  <c r="X6014" i="9" l="1"/>
  <c r="AD6011" i="9"/>
  <c r="V6015" i="9"/>
  <c r="W6015" i="9" s="1"/>
  <c r="S6015" i="9"/>
  <c r="X6015" i="9" s="1"/>
  <c r="AB6012" i="9"/>
  <c r="AA6012" i="9"/>
  <c r="Y6013" i="9"/>
  <c r="Z6013" i="9" s="1"/>
  <c r="R6016" i="9"/>
  <c r="AD6012" i="9" l="1"/>
  <c r="V6016" i="9"/>
  <c r="W6016" i="9" s="1"/>
  <c r="S6016" i="9"/>
  <c r="AA6013" i="9"/>
  <c r="AB6013" i="9"/>
  <c r="Y6014" i="9"/>
  <c r="Z6014" i="9" s="1"/>
  <c r="R6017" i="9"/>
  <c r="X6016" i="9" l="1"/>
  <c r="AD6013" i="9"/>
  <c r="V6017" i="9"/>
  <c r="W6017" i="9" s="1"/>
  <c r="S6017" i="9"/>
  <c r="R6018" i="9"/>
  <c r="Y6015" i="9"/>
  <c r="Z6015" i="9" s="1"/>
  <c r="AB6014" i="9"/>
  <c r="AA6014" i="9"/>
  <c r="X6017" i="9" l="1"/>
  <c r="AD6014" i="9"/>
  <c r="V6018" i="9"/>
  <c r="W6018" i="9" s="1"/>
  <c r="X6018" i="9" s="1"/>
  <c r="S6018" i="9"/>
  <c r="R6019" i="9"/>
  <c r="AA6015" i="9"/>
  <c r="AB6015" i="9"/>
  <c r="Y6016" i="9"/>
  <c r="Z6016" i="9" s="1"/>
  <c r="AD6015" i="9" l="1"/>
  <c r="V6019" i="9"/>
  <c r="W6019" i="9" s="1"/>
  <c r="S6019" i="9"/>
  <c r="R6020" i="9"/>
  <c r="AB6016" i="9"/>
  <c r="AA6016" i="9"/>
  <c r="Y6017" i="9"/>
  <c r="Z6017" i="9" s="1"/>
  <c r="X6019" i="9" l="1"/>
  <c r="AD6016" i="9"/>
  <c r="V6020" i="9"/>
  <c r="W6020" i="9" s="1"/>
  <c r="S6020" i="9"/>
  <c r="AA6017" i="9"/>
  <c r="AB6017" i="9"/>
  <c r="R6021" i="9"/>
  <c r="Y6018" i="9"/>
  <c r="Z6018" i="9" s="1"/>
  <c r="X6020" i="9" l="1"/>
  <c r="AD6017" i="9"/>
  <c r="V6021" i="9"/>
  <c r="W6021" i="9" s="1"/>
  <c r="S6021" i="9"/>
  <c r="X6021" i="9" s="1"/>
  <c r="AB6018" i="9"/>
  <c r="AA6018" i="9"/>
  <c r="R6022" i="9"/>
  <c r="Y6019" i="9"/>
  <c r="Z6019" i="9" s="1"/>
  <c r="AD6018" i="9" l="1"/>
  <c r="V6022" i="9"/>
  <c r="W6022" i="9" s="1"/>
  <c r="S6022" i="9"/>
  <c r="AA6019" i="9"/>
  <c r="AB6019" i="9"/>
  <c r="R6023" i="9"/>
  <c r="Y6020" i="9"/>
  <c r="Z6020" i="9" s="1"/>
  <c r="X6022" i="9" l="1"/>
  <c r="AD6019" i="9"/>
  <c r="V6023" i="9"/>
  <c r="W6023" i="9" s="1"/>
  <c r="S6023" i="9"/>
  <c r="X6023" i="9" s="1"/>
  <c r="AB6020" i="9"/>
  <c r="AA6020" i="9"/>
  <c r="R6024" i="9"/>
  <c r="Y6021" i="9"/>
  <c r="Z6021" i="9" s="1"/>
  <c r="AD6020" i="9" l="1"/>
  <c r="V6024" i="9"/>
  <c r="W6024" i="9" s="1"/>
  <c r="S6024" i="9"/>
  <c r="R6025" i="9"/>
  <c r="AA6021" i="9"/>
  <c r="AB6021" i="9"/>
  <c r="Y6022" i="9"/>
  <c r="Z6022" i="9" s="1"/>
  <c r="X6024" i="9" l="1"/>
  <c r="AD6021" i="9"/>
  <c r="V6025" i="9"/>
  <c r="W6025" i="9" s="1"/>
  <c r="S6025" i="9"/>
  <c r="X6025" i="9" s="1"/>
  <c r="AB6022" i="9"/>
  <c r="AA6022" i="9"/>
  <c r="R6026" i="9"/>
  <c r="Y6023" i="9"/>
  <c r="Z6023" i="9" s="1"/>
  <c r="AD6022" i="9" l="1"/>
  <c r="V6026" i="9"/>
  <c r="W6026" i="9" s="1"/>
  <c r="S6026" i="9"/>
  <c r="AA6023" i="9"/>
  <c r="AB6023" i="9"/>
  <c r="Y6024" i="9"/>
  <c r="Z6024" i="9" s="1"/>
  <c r="R6027" i="9"/>
  <c r="X6026" i="9" l="1"/>
  <c r="AD6023" i="9"/>
  <c r="V6027" i="9"/>
  <c r="W6027" i="9" s="1"/>
  <c r="S6027" i="9"/>
  <c r="AB6024" i="9"/>
  <c r="AA6024" i="9"/>
  <c r="R6028" i="9"/>
  <c r="Y6025" i="9"/>
  <c r="Z6025" i="9" s="1"/>
  <c r="X6027" i="9" l="1"/>
  <c r="AD6024" i="9"/>
  <c r="V6028" i="9"/>
  <c r="W6028" i="9" s="1"/>
  <c r="S6028" i="9"/>
  <c r="Y6026" i="9"/>
  <c r="Z6026" i="9" s="1"/>
  <c r="AA6025" i="9"/>
  <c r="AB6025" i="9"/>
  <c r="R6029" i="9"/>
  <c r="X6028" i="9" l="1"/>
  <c r="AD6025" i="9"/>
  <c r="V6029" i="9"/>
  <c r="W6029" i="9" s="1"/>
  <c r="S6029" i="9"/>
  <c r="AB6026" i="9"/>
  <c r="AA6026" i="9"/>
  <c r="Y6027" i="9"/>
  <c r="Z6027" i="9" s="1"/>
  <c r="R6030" i="9"/>
  <c r="X6029" i="9" l="1"/>
  <c r="AD6026" i="9"/>
  <c r="V6030" i="9"/>
  <c r="W6030" i="9" s="1"/>
  <c r="X6030" i="9" s="1"/>
  <c r="S6030" i="9"/>
  <c r="R6031" i="9"/>
  <c r="AA6027" i="9"/>
  <c r="AB6027" i="9"/>
  <c r="Y6028" i="9"/>
  <c r="Z6028" i="9" s="1"/>
  <c r="AD6027" i="9" l="1"/>
  <c r="V6031" i="9"/>
  <c r="W6031" i="9" s="1"/>
  <c r="S6031" i="9"/>
  <c r="X6031" i="9" s="1"/>
  <c r="AB6028" i="9"/>
  <c r="AA6028" i="9"/>
  <c r="R6032" i="9"/>
  <c r="Y6029" i="9"/>
  <c r="Z6029" i="9" s="1"/>
  <c r="AD6028" i="9" l="1"/>
  <c r="V6032" i="9"/>
  <c r="W6032" i="9" s="1"/>
  <c r="S6032" i="9"/>
  <c r="Y6030" i="9"/>
  <c r="Z6030" i="9" s="1"/>
  <c r="AA6029" i="9"/>
  <c r="AB6029" i="9"/>
  <c r="R6033" i="9"/>
  <c r="X6032" i="9" l="1"/>
  <c r="AD6029" i="9"/>
  <c r="V6033" i="9"/>
  <c r="W6033" i="9" s="1"/>
  <c r="S6033" i="9"/>
  <c r="X6033" i="9" s="1"/>
  <c r="AB6030" i="9"/>
  <c r="AA6030" i="9"/>
  <c r="R6034" i="9"/>
  <c r="Y6031" i="9"/>
  <c r="Z6031" i="9" s="1"/>
  <c r="AD6030" i="9" l="1"/>
  <c r="V6034" i="9"/>
  <c r="W6034" i="9" s="1"/>
  <c r="S6034" i="9"/>
  <c r="Y6032" i="9"/>
  <c r="Z6032" i="9" s="1"/>
  <c r="R6035" i="9"/>
  <c r="AA6031" i="9"/>
  <c r="AB6031" i="9"/>
  <c r="X6034" i="9" l="1"/>
  <c r="AD6031" i="9"/>
  <c r="V6035" i="9"/>
  <c r="W6035" i="9" s="1"/>
  <c r="S6035" i="9"/>
  <c r="AB6032" i="9"/>
  <c r="AA6032" i="9"/>
  <c r="R6036" i="9"/>
  <c r="Y6033" i="9"/>
  <c r="Z6033" i="9" s="1"/>
  <c r="X6035" i="9" l="1"/>
  <c r="AD6032" i="9"/>
  <c r="V6036" i="9"/>
  <c r="W6036" i="9" s="1"/>
  <c r="S6036" i="9"/>
  <c r="AA6033" i="9"/>
  <c r="AB6033" i="9"/>
  <c r="Y6034" i="9"/>
  <c r="Z6034" i="9" s="1"/>
  <c r="R6037" i="9"/>
  <c r="X6036" i="9" l="1"/>
  <c r="AD6033" i="9"/>
  <c r="V6037" i="9"/>
  <c r="W6037" i="9" s="1"/>
  <c r="S6037" i="9"/>
  <c r="X6037" i="9" s="1"/>
  <c r="AB6034" i="9"/>
  <c r="AA6034" i="9"/>
  <c r="Y6035" i="9"/>
  <c r="Z6035" i="9" s="1"/>
  <c r="R6038" i="9"/>
  <c r="AD6034" i="9" l="1"/>
  <c r="V6038" i="9"/>
  <c r="W6038" i="9" s="1"/>
  <c r="S6038" i="9"/>
  <c r="R6039" i="9"/>
  <c r="AA6035" i="9"/>
  <c r="AB6035" i="9"/>
  <c r="Y6036" i="9"/>
  <c r="Z6036" i="9" s="1"/>
  <c r="X6038" i="9" l="1"/>
  <c r="AD6035" i="9"/>
  <c r="V6039" i="9"/>
  <c r="W6039" i="9" s="1"/>
  <c r="S6039" i="9"/>
  <c r="AB6036" i="9"/>
  <c r="AA6036" i="9"/>
  <c r="R6040" i="9"/>
  <c r="Y6037" i="9"/>
  <c r="Z6037" i="9" s="1"/>
  <c r="X6039" i="9" l="1"/>
  <c r="AD6036" i="9"/>
  <c r="V6040" i="9"/>
  <c r="W6040" i="9" s="1"/>
  <c r="X6040" i="9" s="1"/>
  <c r="S6040" i="9"/>
  <c r="AA6037" i="9"/>
  <c r="AB6037" i="9"/>
  <c r="R6041" i="9"/>
  <c r="Y6038" i="9"/>
  <c r="Z6038" i="9" s="1"/>
  <c r="AD6037" i="9" l="1"/>
  <c r="V6041" i="9"/>
  <c r="W6041" i="9" s="1"/>
  <c r="S6041" i="9"/>
  <c r="X6041" i="9" s="1"/>
  <c r="AB6038" i="9"/>
  <c r="AA6038" i="9"/>
  <c r="R6042" i="9"/>
  <c r="Y6039" i="9"/>
  <c r="Z6039" i="9" s="1"/>
  <c r="AD6038" i="9" l="1"/>
  <c r="V6042" i="9"/>
  <c r="W6042" i="9" s="1"/>
  <c r="S6042" i="9"/>
  <c r="AA6039" i="9"/>
  <c r="AB6039" i="9"/>
  <c r="R6043" i="9"/>
  <c r="Y6040" i="9"/>
  <c r="Z6040" i="9" s="1"/>
  <c r="X6042" i="9" l="1"/>
  <c r="AD6039" i="9"/>
  <c r="V6043" i="9"/>
  <c r="W6043" i="9" s="1"/>
  <c r="S6043" i="9"/>
  <c r="X6043" i="9" s="1"/>
  <c r="Y6041" i="9"/>
  <c r="Z6041" i="9" s="1"/>
  <c r="R6044" i="9"/>
  <c r="AB6040" i="9"/>
  <c r="AA6040" i="9"/>
  <c r="AD6040" i="9" l="1"/>
  <c r="V6044" i="9"/>
  <c r="W6044" i="9" s="1"/>
  <c r="S6044" i="9"/>
  <c r="R6045" i="9"/>
  <c r="Y6042" i="9"/>
  <c r="Z6042" i="9" s="1"/>
  <c r="AA6041" i="9"/>
  <c r="AB6041" i="9"/>
  <c r="X6044" i="9" l="1"/>
  <c r="AD6041" i="9"/>
  <c r="V6045" i="9"/>
  <c r="W6045" i="9" s="1"/>
  <c r="S6045" i="9"/>
  <c r="X6045" i="9" s="1"/>
  <c r="AB6042" i="9"/>
  <c r="AA6042" i="9"/>
  <c r="R6046" i="9"/>
  <c r="Y6043" i="9"/>
  <c r="Z6043" i="9" s="1"/>
  <c r="AD6042" i="9" l="1"/>
  <c r="V6046" i="9"/>
  <c r="W6046" i="9" s="1"/>
  <c r="S6046" i="9"/>
  <c r="AA6043" i="9"/>
  <c r="AB6043" i="9"/>
  <c r="R6047" i="9"/>
  <c r="Y6044" i="9"/>
  <c r="Z6044" i="9" s="1"/>
  <c r="X6046" i="9" l="1"/>
  <c r="AD6043" i="9"/>
  <c r="V6047" i="9"/>
  <c r="W6047" i="9" s="1"/>
  <c r="S6047" i="9"/>
  <c r="X6047" i="9" s="1"/>
  <c r="AB6044" i="9"/>
  <c r="AA6044" i="9"/>
  <c r="Y6045" i="9"/>
  <c r="Z6045" i="9" s="1"/>
  <c r="R6048" i="9"/>
  <c r="AD6044" i="9" l="1"/>
  <c r="V6048" i="9"/>
  <c r="W6048" i="9" s="1"/>
  <c r="S6048" i="9"/>
  <c r="AA6045" i="9"/>
  <c r="AB6045" i="9"/>
  <c r="R6049" i="9"/>
  <c r="Y6046" i="9"/>
  <c r="Z6046" i="9" s="1"/>
  <c r="X6048" i="9" l="1"/>
  <c r="AD6045" i="9"/>
  <c r="V6049" i="9"/>
  <c r="W6049" i="9" s="1"/>
  <c r="S6049" i="9"/>
  <c r="X6049" i="9" s="1"/>
  <c r="AB6046" i="9"/>
  <c r="AA6046" i="9"/>
  <c r="R6050" i="9"/>
  <c r="Y6047" i="9"/>
  <c r="Z6047" i="9" s="1"/>
  <c r="AD6046" i="9" l="1"/>
  <c r="V6050" i="9"/>
  <c r="W6050" i="9" s="1"/>
  <c r="S6050" i="9"/>
  <c r="AA6047" i="9"/>
  <c r="AB6047" i="9"/>
  <c r="Y6048" i="9"/>
  <c r="Z6048" i="9" s="1"/>
  <c r="R6051" i="9"/>
  <c r="X6050" i="9" l="1"/>
  <c r="AD6047" i="9"/>
  <c r="V6051" i="9"/>
  <c r="W6051" i="9" s="1"/>
  <c r="S6051" i="9"/>
  <c r="X6051" i="9" s="1"/>
  <c r="R6052" i="9"/>
  <c r="Y6049" i="9"/>
  <c r="Z6049" i="9" s="1"/>
  <c r="AB6048" i="9"/>
  <c r="AA6048" i="9"/>
  <c r="AD6048" i="9" l="1"/>
  <c r="V6052" i="9"/>
  <c r="W6052" i="9" s="1"/>
  <c r="S6052" i="9"/>
  <c r="Y6050" i="9"/>
  <c r="Z6050" i="9" s="1"/>
  <c r="AA6049" i="9"/>
  <c r="AB6049" i="9"/>
  <c r="R6053" i="9"/>
  <c r="X6052" i="9" l="1"/>
  <c r="AD6049" i="9"/>
  <c r="V6053" i="9"/>
  <c r="W6053" i="9" s="1"/>
  <c r="S6053" i="9"/>
  <c r="X6053" i="9" s="1"/>
  <c r="R6054" i="9"/>
  <c r="Y6051" i="9"/>
  <c r="Z6051" i="9" s="1"/>
  <c r="AB6050" i="9"/>
  <c r="AA6050" i="9"/>
  <c r="AD6050" i="9" l="1"/>
  <c r="V6054" i="9"/>
  <c r="W6054" i="9" s="1"/>
  <c r="S6054" i="9"/>
  <c r="AA6051" i="9"/>
  <c r="AB6051" i="9"/>
  <c r="Y6052" i="9"/>
  <c r="Z6052" i="9" s="1"/>
  <c r="R6055" i="9"/>
  <c r="X6054" i="9" l="1"/>
  <c r="AD6051" i="9"/>
  <c r="V6055" i="9"/>
  <c r="W6055" i="9" s="1"/>
  <c r="S6055" i="9"/>
  <c r="AB6052" i="9"/>
  <c r="AA6052" i="9"/>
  <c r="R6056" i="9"/>
  <c r="Y6053" i="9"/>
  <c r="Z6053" i="9" s="1"/>
  <c r="X6055" i="9" l="1"/>
  <c r="AD6052" i="9"/>
  <c r="V6056" i="9"/>
  <c r="W6056" i="9" s="1"/>
  <c r="X6056" i="9" s="1"/>
  <c r="S6056" i="9"/>
  <c r="AA6053" i="9"/>
  <c r="AB6053" i="9"/>
  <c r="Y6054" i="9"/>
  <c r="Z6054" i="9" s="1"/>
  <c r="R6057" i="9"/>
  <c r="AD6053" i="9" l="1"/>
  <c r="V6057" i="9"/>
  <c r="W6057" i="9" s="1"/>
  <c r="S6057" i="9"/>
  <c r="X6057" i="9" s="1"/>
  <c r="AB6054" i="9"/>
  <c r="AA6054" i="9"/>
  <c r="R6058" i="9"/>
  <c r="Y6055" i="9"/>
  <c r="Z6055" i="9" s="1"/>
  <c r="AD6054" i="9" l="1"/>
  <c r="V6058" i="9"/>
  <c r="W6058" i="9" s="1"/>
  <c r="S6058" i="9"/>
  <c r="AA6055" i="9"/>
  <c r="AB6055" i="9"/>
  <c r="R6059" i="9"/>
  <c r="Y6056" i="9"/>
  <c r="Z6056" i="9" s="1"/>
  <c r="X6058" i="9" l="1"/>
  <c r="AD6055" i="9"/>
  <c r="V6059" i="9"/>
  <c r="W6059" i="9" s="1"/>
  <c r="S6059" i="9"/>
  <c r="AB6056" i="9"/>
  <c r="AA6056" i="9"/>
  <c r="R6060" i="9"/>
  <c r="Y6057" i="9"/>
  <c r="Z6057" i="9" s="1"/>
  <c r="X6059" i="9" l="1"/>
  <c r="AD6056" i="9"/>
  <c r="V6060" i="9"/>
  <c r="W6060" i="9" s="1"/>
  <c r="X6060" i="9" s="1"/>
  <c r="S6060" i="9"/>
  <c r="AA6057" i="9"/>
  <c r="AB6057" i="9"/>
  <c r="Y6058" i="9"/>
  <c r="Z6058" i="9" s="1"/>
  <c r="R6061" i="9"/>
  <c r="AD6057" i="9" l="1"/>
  <c r="V6061" i="9"/>
  <c r="W6061" i="9" s="1"/>
  <c r="S6061" i="9"/>
  <c r="X6061" i="9" s="1"/>
  <c r="AB6058" i="9"/>
  <c r="AA6058" i="9"/>
  <c r="Y6059" i="9"/>
  <c r="Z6059" i="9" s="1"/>
  <c r="R6062" i="9"/>
  <c r="AD6058" i="9" l="1"/>
  <c r="V6062" i="9"/>
  <c r="W6062" i="9" s="1"/>
  <c r="S6062" i="9"/>
  <c r="AA6059" i="9"/>
  <c r="AB6059" i="9"/>
  <c r="R6063" i="9"/>
  <c r="Y6060" i="9"/>
  <c r="Z6060" i="9" s="1"/>
  <c r="X6062" i="9" l="1"/>
  <c r="AD6059" i="9"/>
  <c r="V6063" i="9"/>
  <c r="W6063" i="9" s="1"/>
  <c r="S6063" i="9"/>
  <c r="X6063" i="9" s="1"/>
  <c r="AB6060" i="9"/>
  <c r="AA6060" i="9"/>
  <c r="R6064" i="9"/>
  <c r="Y6061" i="9"/>
  <c r="Z6061" i="9" s="1"/>
  <c r="AD6060" i="9" l="1"/>
  <c r="V6064" i="9"/>
  <c r="W6064" i="9" s="1"/>
  <c r="S6064" i="9"/>
  <c r="Y6062" i="9"/>
  <c r="Z6062" i="9" s="1"/>
  <c r="R6065" i="9"/>
  <c r="AA6061" i="9"/>
  <c r="AB6061" i="9"/>
  <c r="X6064" i="9" l="1"/>
  <c r="AD6061" i="9"/>
  <c r="V6065" i="9"/>
  <c r="W6065" i="9" s="1"/>
  <c r="S6065" i="9"/>
  <c r="R6066" i="9"/>
  <c r="Y6063" i="9"/>
  <c r="Z6063" i="9" s="1"/>
  <c r="AB6062" i="9"/>
  <c r="AA6062" i="9"/>
  <c r="X6065" i="9" l="1"/>
  <c r="AD6062" i="9"/>
  <c r="V6066" i="9"/>
  <c r="W6066" i="9" s="1"/>
  <c r="S6066" i="9"/>
  <c r="Y6064" i="9"/>
  <c r="Z6064" i="9" s="1"/>
  <c r="AA6063" i="9"/>
  <c r="AB6063" i="9"/>
  <c r="R6067" i="9"/>
  <c r="X6066" i="9" l="1"/>
  <c r="AD6063" i="9"/>
  <c r="V6067" i="9"/>
  <c r="W6067" i="9" s="1"/>
  <c r="S6067" i="9"/>
  <c r="X6067" i="9" s="1"/>
  <c r="AB6064" i="9"/>
  <c r="AA6064" i="9"/>
  <c r="R6068" i="9"/>
  <c r="Y6065" i="9"/>
  <c r="Z6065" i="9" s="1"/>
  <c r="AD6064" i="9" l="1"/>
  <c r="V6068" i="9"/>
  <c r="W6068" i="9" s="1"/>
  <c r="S6068" i="9"/>
  <c r="AA6065" i="9"/>
  <c r="AB6065" i="9"/>
  <c r="R6069" i="9"/>
  <c r="Y6066" i="9"/>
  <c r="Z6066" i="9" s="1"/>
  <c r="X6068" i="9" l="1"/>
  <c r="AD6065" i="9"/>
  <c r="V6069" i="9"/>
  <c r="W6069" i="9" s="1"/>
  <c r="S6069" i="9"/>
  <c r="X6069" i="9" s="1"/>
  <c r="AB6066" i="9"/>
  <c r="AA6066" i="9"/>
  <c r="R6070" i="9"/>
  <c r="Y6067" i="9"/>
  <c r="Z6067" i="9" s="1"/>
  <c r="AD6066" i="9" l="1"/>
  <c r="V6070" i="9"/>
  <c r="W6070" i="9" s="1"/>
  <c r="S6070" i="9"/>
  <c r="AA6067" i="9"/>
  <c r="AB6067" i="9"/>
  <c r="Y6068" i="9"/>
  <c r="Z6068" i="9" s="1"/>
  <c r="R6071" i="9"/>
  <c r="X6070" i="9" l="1"/>
  <c r="AD6067" i="9"/>
  <c r="V6071" i="9"/>
  <c r="W6071" i="9" s="1"/>
  <c r="S6071" i="9"/>
  <c r="X6071" i="9" s="1"/>
  <c r="R6072" i="9"/>
  <c r="Y6069" i="9"/>
  <c r="Z6069" i="9" s="1"/>
  <c r="AB6068" i="9"/>
  <c r="AA6068" i="9"/>
  <c r="AD6068" i="9" l="1"/>
  <c r="V6072" i="9"/>
  <c r="W6072" i="9" s="1"/>
  <c r="S6072" i="9"/>
  <c r="AA6069" i="9"/>
  <c r="AB6069" i="9"/>
  <c r="R6073" i="9"/>
  <c r="Y6070" i="9"/>
  <c r="Z6070" i="9" s="1"/>
  <c r="X6072" i="9" l="1"/>
  <c r="AD6069" i="9"/>
  <c r="V6073" i="9"/>
  <c r="W6073" i="9" s="1"/>
  <c r="S6073" i="9"/>
  <c r="R6074" i="9"/>
  <c r="Y6071" i="9"/>
  <c r="Z6071" i="9" s="1"/>
  <c r="AB6070" i="9"/>
  <c r="AA6070" i="9"/>
  <c r="X6073" i="9" l="1"/>
  <c r="AD6070" i="9"/>
  <c r="V6074" i="9"/>
  <c r="W6074" i="9" s="1"/>
  <c r="X6074" i="9" s="1"/>
  <c r="S6074" i="9"/>
  <c r="AA6071" i="9"/>
  <c r="AB6071" i="9"/>
  <c r="Y6072" i="9"/>
  <c r="Z6072" i="9" s="1"/>
  <c r="R6075" i="9"/>
  <c r="AD6071" i="9" l="1"/>
  <c r="V6075" i="9"/>
  <c r="W6075" i="9" s="1"/>
  <c r="S6075" i="9"/>
  <c r="X6075" i="9" s="1"/>
  <c r="AB6072" i="9"/>
  <c r="AA6072" i="9"/>
  <c r="Y6073" i="9"/>
  <c r="Z6073" i="9" s="1"/>
  <c r="R6076" i="9"/>
  <c r="AD6072" i="9" l="1"/>
  <c r="V6076" i="9"/>
  <c r="W6076" i="9" s="1"/>
  <c r="S6076" i="9"/>
  <c r="AA6073" i="9"/>
  <c r="AB6073" i="9"/>
  <c r="R6077" i="9"/>
  <c r="Y6074" i="9"/>
  <c r="Z6074" i="9" s="1"/>
  <c r="X6076" i="9" l="1"/>
  <c r="AD6073" i="9"/>
  <c r="V6077" i="9"/>
  <c r="W6077" i="9" s="1"/>
  <c r="S6077" i="9"/>
  <c r="X6077" i="9" s="1"/>
  <c r="AB6074" i="9"/>
  <c r="AA6074" i="9"/>
  <c r="R6078" i="9"/>
  <c r="Y6075" i="9"/>
  <c r="Z6075" i="9" s="1"/>
  <c r="AD6074" i="9" l="1"/>
  <c r="V6078" i="9"/>
  <c r="W6078" i="9" s="1"/>
  <c r="S6078" i="9"/>
  <c r="AA6075" i="9"/>
  <c r="AB6075" i="9"/>
  <c r="R6079" i="9"/>
  <c r="Y6076" i="9"/>
  <c r="Z6076" i="9" s="1"/>
  <c r="X6078" i="9" l="1"/>
  <c r="AD6075" i="9"/>
  <c r="V6079" i="9"/>
  <c r="W6079" i="9" s="1"/>
  <c r="S6079" i="9"/>
  <c r="X6079" i="9" s="1"/>
  <c r="AB6076" i="9"/>
  <c r="AA6076" i="9"/>
  <c r="R6080" i="9"/>
  <c r="Y6077" i="9"/>
  <c r="Z6077" i="9" s="1"/>
  <c r="AD6076" i="9" l="1"/>
  <c r="V6080" i="9"/>
  <c r="W6080" i="9" s="1"/>
  <c r="S6080" i="9"/>
  <c r="AA6077" i="9"/>
  <c r="AB6077" i="9"/>
  <c r="Y6078" i="9"/>
  <c r="Z6078" i="9" s="1"/>
  <c r="R6081" i="9"/>
  <c r="X6080" i="9" l="1"/>
  <c r="AD6077" i="9"/>
  <c r="V6081" i="9"/>
  <c r="W6081" i="9" s="1"/>
  <c r="S6081" i="9"/>
  <c r="R6082" i="9"/>
  <c r="Y6079" i="9"/>
  <c r="Z6079" i="9" s="1"/>
  <c r="AB6078" i="9"/>
  <c r="AA6078" i="9"/>
  <c r="X6081" i="9" l="1"/>
  <c r="AD6078" i="9"/>
  <c r="V6082" i="9"/>
  <c r="W6082" i="9" s="1"/>
  <c r="S6082" i="9"/>
  <c r="AA6079" i="9"/>
  <c r="AB6079" i="9"/>
  <c r="R6083" i="9"/>
  <c r="Y6080" i="9"/>
  <c r="Z6080" i="9" s="1"/>
  <c r="X6082" i="9" l="1"/>
  <c r="AD6079" i="9"/>
  <c r="V6083" i="9"/>
  <c r="W6083" i="9" s="1"/>
  <c r="S6083" i="9"/>
  <c r="AB6080" i="9"/>
  <c r="AA6080" i="9"/>
  <c r="R6084" i="9"/>
  <c r="Y6081" i="9"/>
  <c r="Z6081" i="9" s="1"/>
  <c r="X6083" i="9" l="1"/>
  <c r="AD6080" i="9"/>
  <c r="V6084" i="9"/>
  <c r="W6084" i="9" s="1"/>
  <c r="S6084" i="9"/>
  <c r="R6085" i="9"/>
  <c r="AA6081" i="9"/>
  <c r="AB6081" i="9"/>
  <c r="Y6082" i="9"/>
  <c r="Z6082" i="9" s="1"/>
  <c r="X6084" i="9" l="1"/>
  <c r="AD6081" i="9"/>
  <c r="V6085" i="9"/>
  <c r="W6085" i="9" s="1"/>
  <c r="S6085" i="9"/>
  <c r="X6085" i="9" s="1"/>
  <c r="AB6082" i="9"/>
  <c r="AA6082" i="9"/>
  <c r="R6086" i="9"/>
  <c r="Y6083" i="9"/>
  <c r="Z6083" i="9" s="1"/>
  <c r="AD6082" i="9" l="1"/>
  <c r="V6086" i="9"/>
  <c r="W6086" i="9" s="1"/>
  <c r="S6086" i="9"/>
  <c r="AA6083" i="9"/>
  <c r="AB6083" i="9"/>
  <c r="Y6084" i="9"/>
  <c r="Z6084" i="9" s="1"/>
  <c r="R6087" i="9"/>
  <c r="X6086" i="9" l="1"/>
  <c r="AD6083" i="9"/>
  <c r="V6087" i="9"/>
  <c r="W6087" i="9" s="1"/>
  <c r="S6087" i="9"/>
  <c r="Y6085" i="9"/>
  <c r="Z6085" i="9" s="1"/>
  <c r="R6088" i="9"/>
  <c r="AB6084" i="9"/>
  <c r="AA6084" i="9"/>
  <c r="X6087" i="9" l="1"/>
  <c r="AD6084" i="9"/>
  <c r="V6088" i="9"/>
  <c r="W6088" i="9" s="1"/>
  <c r="S6088" i="9"/>
  <c r="R6089" i="9"/>
  <c r="Y6086" i="9"/>
  <c r="Z6086" i="9" s="1"/>
  <c r="AA6085" i="9"/>
  <c r="AB6085" i="9"/>
  <c r="X6088" i="9" l="1"/>
  <c r="AD6085" i="9"/>
  <c r="V6089" i="9"/>
  <c r="W6089" i="9" s="1"/>
  <c r="S6089" i="9"/>
  <c r="AB6086" i="9"/>
  <c r="AA6086" i="9"/>
  <c r="R6090" i="9"/>
  <c r="Y6087" i="9"/>
  <c r="Z6087" i="9" s="1"/>
  <c r="X6089" i="9" l="1"/>
  <c r="AD6086" i="9"/>
  <c r="V6090" i="9"/>
  <c r="W6090" i="9" s="1"/>
  <c r="S6090" i="9"/>
  <c r="AA6087" i="9"/>
  <c r="AB6087" i="9"/>
  <c r="Y6088" i="9"/>
  <c r="Z6088" i="9" s="1"/>
  <c r="R6091" i="9"/>
  <c r="X6090" i="9" l="1"/>
  <c r="AD6087" i="9"/>
  <c r="V6091" i="9"/>
  <c r="W6091" i="9" s="1"/>
  <c r="S6091" i="9"/>
  <c r="AB6088" i="9"/>
  <c r="AA6088" i="9"/>
  <c r="R6092" i="9"/>
  <c r="Y6089" i="9"/>
  <c r="Z6089" i="9" s="1"/>
  <c r="X6091" i="9" l="1"/>
  <c r="AD6088" i="9"/>
  <c r="V6092" i="9"/>
  <c r="W6092" i="9" s="1"/>
  <c r="S6092" i="9"/>
  <c r="AA6089" i="9"/>
  <c r="AB6089" i="9"/>
  <c r="Y6090" i="9"/>
  <c r="Z6090" i="9" s="1"/>
  <c r="R6093" i="9"/>
  <c r="X6092" i="9" l="1"/>
  <c r="AD6089" i="9"/>
  <c r="V6093" i="9"/>
  <c r="W6093" i="9" s="1"/>
  <c r="S6093" i="9"/>
  <c r="X6093" i="9" s="1"/>
  <c r="AB6090" i="9"/>
  <c r="AA6090" i="9"/>
  <c r="Y6091" i="9"/>
  <c r="Z6091" i="9" s="1"/>
  <c r="R6094" i="9"/>
  <c r="AD6090" i="9" l="1"/>
  <c r="V6094" i="9"/>
  <c r="W6094" i="9" s="1"/>
  <c r="S6094" i="9"/>
  <c r="R6095" i="9"/>
  <c r="AA6091" i="9"/>
  <c r="AB6091" i="9"/>
  <c r="Y6092" i="9"/>
  <c r="Z6092" i="9" s="1"/>
  <c r="X6094" i="9" l="1"/>
  <c r="AD6091" i="9"/>
  <c r="V6095" i="9"/>
  <c r="W6095" i="9" s="1"/>
  <c r="S6095" i="9"/>
  <c r="X6095" i="9" s="1"/>
  <c r="R6096" i="9"/>
  <c r="AB6092" i="9"/>
  <c r="AA6092" i="9"/>
  <c r="Y6093" i="9"/>
  <c r="Z6093" i="9" s="1"/>
  <c r="AD6092" i="9" l="1"/>
  <c r="V6096" i="9"/>
  <c r="W6096" i="9" s="1"/>
  <c r="S6096" i="9"/>
  <c r="AA6093" i="9"/>
  <c r="AB6093" i="9"/>
  <c r="Y6094" i="9"/>
  <c r="Z6094" i="9" s="1"/>
  <c r="R6097" i="9"/>
  <c r="X6096" i="9" l="1"/>
  <c r="AD6093" i="9"/>
  <c r="V6097" i="9"/>
  <c r="W6097" i="9" s="1"/>
  <c r="S6097" i="9"/>
  <c r="R6098" i="9"/>
  <c r="AB6094" i="9"/>
  <c r="AA6094" i="9"/>
  <c r="Y6095" i="9"/>
  <c r="Z6095" i="9" s="1"/>
  <c r="X6097" i="9" l="1"/>
  <c r="AD6094" i="9"/>
  <c r="V6098" i="9"/>
  <c r="W6098" i="9" s="1"/>
  <c r="S6098" i="9"/>
  <c r="AA6095" i="9"/>
  <c r="AB6095" i="9"/>
  <c r="R6099" i="9"/>
  <c r="Y6096" i="9"/>
  <c r="Z6096" i="9" s="1"/>
  <c r="X6098" i="9" l="1"/>
  <c r="AD6095" i="9"/>
  <c r="V6099" i="9"/>
  <c r="W6099" i="9" s="1"/>
  <c r="X6099" i="9" s="1"/>
  <c r="S6099" i="9"/>
  <c r="AB6096" i="9"/>
  <c r="AA6096" i="9"/>
  <c r="Y6097" i="9"/>
  <c r="Z6097" i="9" s="1"/>
  <c r="R6100" i="9"/>
  <c r="AD6096" i="9" l="1"/>
  <c r="V6100" i="9"/>
  <c r="W6100" i="9" s="1"/>
  <c r="S6100" i="9"/>
  <c r="R6101" i="9"/>
  <c r="Y6098" i="9"/>
  <c r="Z6098" i="9" s="1"/>
  <c r="AA6097" i="9"/>
  <c r="AB6097" i="9"/>
  <c r="X6100" i="9" l="1"/>
  <c r="AD6097" i="9"/>
  <c r="V6101" i="9"/>
  <c r="W6101" i="9" s="1"/>
  <c r="S6101" i="9"/>
  <c r="AB6098" i="9"/>
  <c r="AA6098" i="9"/>
  <c r="R6102" i="9"/>
  <c r="Y6099" i="9"/>
  <c r="Z6099" i="9" s="1"/>
  <c r="X6101" i="9" l="1"/>
  <c r="AD6098" i="9"/>
  <c r="V6102" i="9"/>
  <c r="W6102" i="9" s="1"/>
  <c r="S6102" i="9"/>
  <c r="R6103" i="9"/>
  <c r="AA6099" i="9"/>
  <c r="AB6099" i="9"/>
  <c r="Y6100" i="9"/>
  <c r="Z6100" i="9" s="1"/>
  <c r="X6102" i="9" l="1"/>
  <c r="AD6099" i="9"/>
  <c r="V6103" i="9"/>
  <c r="W6103" i="9" s="1"/>
  <c r="S6103" i="9"/>
  <c r="R6104" i="9"/>
  <c r="AB6100" i="9"/>
  <c r="AA6100" i="9"/>
  <c r="Y6101" i="9"/>
  <c r="Z6101" i="9" s="1"/>
  <c r="X6103" i="9" l="1"/>
  <c r="AD6100" i="9"/>
  <c r="V6104" i="9"/>
  <c r="W6104" i="9" s="1"/>
  <c r="X6104" i="9" s="1"/>
  <c r="S6104" i="9"/>
  <c r="AA6101" i="9"/>
  <c r="AB6101" i="9"/>
  <c r="Y6102" i="9"/>
  <c r="Z6102" i="9" s="1"/>
  <c r="R6105" i="9"/>
  <c r="AD6101" i="9" l="1"/>
  <c r="V6105" i="9"/>
  <c r="W6105" i="9" s="1"/>
  <c r="S6105" i="9"/>
  <c r="X6105" i="9" s="1"/>
  <c r="R6106" i="9"/>
  <c r="AB6102" i="9"/>
  <c r="AA6102" i="9"/>
  <c r="Y6103" i="9"/>
  <c r="Z6103" i="9" s="1"/>
  <c r="AD6102" i="9" l="1"/>
  <c r="V6106" i="9"/>
  <c r="W6106" i="9" s="1"/>
  <c r="X6106" i="9" s="1"/>
  <c r="S6106" i="9"/>
  <c r="AA6103" i="9"/>
  <c r="AB6103" i="9"/>
  <c r="Y6104" i="9"/>
  <c r="Z6104" i="9" s="1"/>
  <c r="R6107" i="9"/>
  <c r="AD6103" i="9" l="1"/>
  <c r="V6107" i="9"/>
  <c r="W6107" i="9" s="1"/>
  <c r="S6107" i="9"/>
  <c r="X6107" i="9" s="1"/>
  <c r="AB6104" i="9"/>
  <c r="AA6104" i="9"/>
  <c r="Y6105" i="9"/>
  <c r="Z6105" i="9" s="1"/>
  <c r="R6108" i="9"/>
  <c r="AD6104" i="9" l="1"/>
  <c r="V6108" i="9"/>
  <c r="W6108" i="9" s="1"/>
  <c r="S6108" i="9"/>
  <c r="Y6106" i="9"/>
  <c r="Z6106" i="9" s="1"/>
  <c r="AA6105" i="9"/>
  <c r="AB6105" i="9"/>
  <c r="R6109" i="9"/>
  <c r="X6108" i="9" l="1"/>
  <c r="AD6105" i="9"/>
  <c r="V6109" i="9"/>
  <c r="W6109" i="9" s="1"/>
  <c r="S6109" i="9"/>
  <c r="X6109" i="9" s="1"/>
  <c r="AB6106" i="9"/>
  <c r="AA6106" i="9"/>
  <c r="R6110" i="9"/>
  <c r="Y6107" i="9"/>
  <c r="Z6107" i="9" s="1"/>
  <c r="AD6106" i="9" l="1"/>
  <c r="V6110" i="9"/>
  <c r="W6110" i="9" s="1"/>
  <c r="S6110" i="9"/>
  <c r="AA6107" i="9"/>
  <c r="AB6107" i="9"/>
  <c r="Y6108" i="9"/>
  <c r="Z6108" i="9" s="1"/>
  <c r="R6111" i="9"/>
  <c r="X6110" i="9" l="1"/>
  <c r="AD6107" i="9"/>
  <c r="V6111" i="9"/>
  <c r="W6111" i="9" s="1"/>
  <c r="S6111" i="9"/>
  <c r="AB6108" i="9"/>
  <c r="AA6108" i="9"/>
  <c r="R6112" i="9"/>
  <c r="Y6109" i="9"/>
  <c r="Z6109" i="9" s="1"/>
  <c r="X6111" i="9" l="1"/>
  <c r="AD6108" i="9"/>
  <c r="V6112" i="9"/>
  <c r="W6112" i="9" s="1"/>
  <c r="S6112" i="9"/>
  <c r="AA6109" i="9"/>
  <c r="AB6109" i="9"/>
  <c r="Y6110" i="9"/>
  <c r="Z6110" i="9" s="1"/>
  <c r="R6113" i="9"/>
  <c r="X6112" i="9" l="1"/>
  <c r="AD6109" i="9"/>
  <c r="V6113" i="9"/>
  <c r="W6113" i="9" s="1"/>
  <c r="S6113" i="9"/>
  <c r="X6113" i="9" s="1"/>
  <c r="AB6110" i="9"/>
  <c r="AA6110" i="9"/>
  <c r="R6114" i="9"/>
  <c r="Y6111" i="9"/>
  <c r="Z6111" i="9" s="1"/>
  <c r="AD6110" i="9" l="1"/>
  <c r="V6114" i="9"/>
  <c r="W6114" i="9" s="1"/>
  <c r="S6114" i="9"/>
  <c r="R6115" i="9"/>
  <c r="AA6111" i="9"/>
  <c r="AB6111" i="9"/>
  <c r="Y6112" i="9"/>
  <c r="Z6112" i="9" s="1"/>
  <c r="X6114" i="9" l="1"/>
  <c r="AD6111" i="9"/>
  <c r="V6115" i="9"/>
  <c r="W6115" i="9" s="1"/>
  <c r="S6115" i="9"/>
  <c r="R6116" i="9"/>
  <c r="Y6113" i="9"/>
  <c r="Z6113" i="9" s="1"/>
  <c r="AB6112" i="9"/>
  <c r="AA6112" i="9"/>
  <c r="X6115" i="9" l="1"/>
  <c r="AD6112" i="9"/>
  <c r="V6116" i="9"/>
  <c r="W6116" i="9" s="1"/>
  <c r="S6116" i="9"/>
  <c r="AA6113" i="9"/>
  <c r="AB6113" i="9"/>
  <c r="R6117" i="9"/>
  <c r="Y6114" i="9"/>
  <c r="Z6114" i="9" s="1"/>
  <c r="X6116" i="9" l="1"/>
  <c r="AD6113" i="9"/>
  <c r="V6117" i="9"/>
  <c r="W6117" i="9" s="1"/>
  <c r="S6117" i="9"/>
  <c r="X6117" i="9" s="1"/>
  <c r="Y6115" i="9"/>
  <c r="Z6115" i="9" s="1"/>
  <c r="AB6114" i="9"/>
  <c r="AA6114" i="9"/>
  <c r="R6118" i="9"/>
  <c r="AD6114" i="9" l="1"/>
  <c r="V6118" i="9"/>
  <c r="W6118" i="9" s="1"/>
  <c r="S6118" i="9"/>
  <c r="Y6116" i="9"/>
  <c r="Z6116" i="9" s="1"/>
  <c r="R6119" i="9"/>
  <c r="AA6115" i="9"/>
  <c r="AB6115" i="9"/>
  <c r="X6118" i="9" l="1"/>
  <c r="AD6115" i="9"/>
  <c r="V6119" i="9"/>
  <c r="W6119" i="9" s="1"/>
  <c r="S6119" i="9"/>
  <c r="X6119" i="9" s="1"/>
  <c r="AB6116" i="9"/>
  <c r="AA6116" i="9"/>
  <c r="Y6117" i="9"/>
  <c r="Z6117" i="9" s="1"/>
  <c r="R6120" i="9"/>
  <c r="AD6116" i="9" l="1"/>
  <c r="V6120" i="9"/>
  <c r="W6120" i="9" s="1"/>
  <c r="X6120" i="9" s="1"/>
  <c r="S6120" i="9"/>
  <c r="R6121" i="9"/>
  <c r="AA6117" i="9"/>
  <c r="AB6117" i="9"/>
  <c r="Y6118" i="9"/>
  <c r="Z6118" i="9" s="1"/>
  <c r="AD6117" i="9" l="1"/>
  <c r="V6121" i="9"/>
  <c r="W6121" i="9" s="1"/>
  <c r="S6121" i="9"/>
  <c r="AB6118" i="9"/>
  <c r="AA6118" i="9"/>
  <c r="R6122" i="9"/>
  <c r="Y6119" i="9"/>
  <c r="Z6119" i="9" s="1"/>
  <c r="X6121" i="9" l="1"/>
  <c r="AD6118" i="9"/>
  <c r="V6122" i="9"/>
  <c r="W6122" i="9" s="1"/>
  <c r="S6122" i="9"/>
  <c r="AA6119" i="9"/>
  <c r="AB6119" i="9"/>
  <c r="Y6120" i="9"/>
  <c r="Z6120" i="9" s="1"/>
  <c r="R6123" i="9"/>
  <c r="X6122" i="9" l="1"/>
  <c r="AD6119" i="9"/>
  <c r="V6123" i="9"/>
  <c r="W6123" i="9" s="1"/>
  <c r="S6123" i="9"/>
  <c r="X6123" i="9" s="1"/>
  <c r="AB6120" i="9"/>
  <c r="AA6120" i="9"/>
  <c r="R6124" i="9"/>
  <c r="Y6121" i="9"/>
  <c r="Z6121" i="9" s="1"/>
  <c r="AD6120" i="9" l="1"/>
  <c r="V6124" i="9"/>
  <c r="W6124" i="9" s="1"/>
  <c r="S6124" i="9"/>
  <c r="AA6121" i="9"/>
  <c r="AB6121" i="9"/>
  <c r="Y6122" i="9"/>
  <c r="Z6122" i="9" s="1"/>
  <c r="R6125" i="9"/>
  <c r="X6124" i="9" l="1"/>
  <c r="AD6121" i="9"/>
  <c r="V6125" i="9"/>
  <c r="W6125" i="9" s="1"/>
  <c r="S6125" i="9"/>
  <c r="X6125" i="9" s="1"/>
  <c r="AB6122" i="9"/>
  <c r="AA6122" i="9"/>
  <c r="R6126" i="9"/>
  <c r="Y6123" i="9"/>
  <c r="Z6123" i="9" s="1"/>
  <c r="AD6122" i="9" l="1"/>
  <c r="V6126" i="9"/>
  <c r="W6126" i="9" s="1"/>
  <c r="S6126" i="9"/>
  <c r="AA6123" i="9"/>
  <c r="AB6123" i="9"/>
  <c r="R6127" i="9"/>
  <c r="Y6124" i="9"/>
  <c r="Z6124" i="9" s="1"/>
  <c r="X6126" i="9" l="1"/>
  <c r="AD6123" i="9"/>
  <c r="V6127" i="9"/>
  <c r="W6127" i="9" s="1"/>
  <c r="S6127" i="9"/>
  <c r="X6127" i="9" s="1"/>
  <c r="Y6125" i="9"/>
  <c r="Z6125" i="9" s="1"/>
  <c r="R6128" i="9"/>
  <c r="AB6124" i="9"/>
  <c r="AA6124" i="9"/>
  <c r="AD6124" i="9" l="1"/>
  <c r="V6128" i="9"/>
  <c r="W6128" i="9" s="1"/>
  <c r="X6128" i="9" s="1"/>
  <c r="S6128" i="9"/>
  <c r="AA6125" i="9"/>
  <c r="AB6125" i="9"/>
  <c r="R6129" i="9"/>
  <c r="Y6126" i="9"/>
  <c r="Z6126" i="9" s="1"/>
  <c r="AD6125" i="9" l="1"/>
  <c r="V6129" i="9"/>
  <c r="W6129" i="9" s="1"/>
  <c r="S6129" i="9"/>
  <c r="Y6127" i="9"/>
  <c r="Z6127" i="9" s="1"/>
  <c r="AB6126" i="9"/>
  <c r="AA6126" i="9"/>
  <c r="R6130" i="9"/>
  <c r="X6129" i="9" l="1"/>
  <c r="AD6126" i="9"/>
  <c r="V6130" i="9"/>
  <c r="W6130" i="9" s="1"/>
  <c r="S6130" i="9"/>
  <c r="Y6128" i="9"/>
  <c r="Z6128" i="9" s="1"/>
  <c r="R6131" i="9"/>
  <c r="AA6127" i="9"/>
  <c r="AB6127" i="9"/>
  <c r="X6130" i="9" l="1"/>
  <c r="AD6127" i="9"/>
  <c r="V6131" i="9"/>
  <c r="W6131" i="9" s="1"/>
  <c r="S6131" i="9"/>
  <c r="X6131" i="9" s="1"/>
  <c r="R6132" i="9"/>
  <c r="AB6128" i="9"/>
  <c r="AA6128" i="9"/>
  <c r="Y6129" i="9"/>
  <c r="Z6129" i="9" s="1"/>
  <c r="AD6128" i="9" l="1"/>
  <c r="V6132" i="9"/>
  <c r="W6132" i="9" s="1"/>
  <c r="S6132" i="9"/>
  <c r="AA6129" i="9"/>
  <c r="AB6129" i="9"/>
  <c r="R6133" i="9"/>
  <c r="Y6130" i="9"/>
  <c r="Z6130" i="9" s="1"/>
  <c r="X6132" i="9" l="1"/>
  <c r="AD6129" i="9"/>
  <c r="V6133" i="9"/>
  <c r="W6133" i="9" s="1"/>
  <c r="S6133" i="9"/>
  <c r="AB6130" i="9"/>
  <c r="AA6130" i="9"/>
  <c r="R6134" i="9"/>
  <c r="Y6131" i="9"/>
  <c r="Z6131" i="9" s="1"/>
  <c r="X6133" i="9" l="1"/>
  <c r="AD6130" i="9"/>
  <c r="V6134" i="9"/>
  <c r="W6134" i="9" s="1"/>
  <c r="S6134" i="9"/>
  <c r="AA6131" i="9"/>
  <c r="AB6131" i="9"/>
  <c r="R6135" i="9"/>
  <c r="Y6132" i="9"/>
  <c r="Z6132" i="9" s="1"/>
  <c r="X6134" i="9" l="1"/>
  <c r="AD6131" i="9"/>
  <c r="V6135" i="9"/>
  <c r="W6135" i="9" s="1"/>
  <c r="S6135" i="9"/>
  <c r="X6135" i="9" s="1"/>
  <c r="AB6132" i="9"/>
  <c r="AA6132" i="9"/>
  <c r="R6136" i="9"/>
  <c r="Y6133" i="9"/>
  <c r="Z6133" i="9" s="1"/>
  <c r="AD6132" i="9" l="1"/>
  <c r="V6136" i="9"/>
  <c r="W6136" i="9" s="1"/>
  <c r="S6136" i="9"/>
  <c r="AA6133" i="9"/>
  <c r="AB6133" i="9"/>
  <c r="Y6134" i="9"/>
  <c r="Z6134" i="9" s="1"/>
  <c r="R6137" i="9"/>
  <c r="X6136" i="9" l="1"/>
  <c r="AD6133" i="9"/>
  <c r="V6137" i="9"/>
  <c r="W6137" i="9" s="1"/>
  <c r="S6137" i="9"/>
  <c r="X6137" i="9" s="1"/>
  <c r="AB6134" i="9"/>
  <c r="AA6134" i="9"/>
  <c r="R6138" i="9"/>
  <c r="Y6135" i="9"/>
  <c r="Z6135" i="9" s="1"/>
  <c r="AD6134" i="9" l="1"/>
  <c r="V6138" i="9"/>
  <c r="W6138" i="9" s="1"/>
  <c r="S6138" i="9"/>
  <c r="AA6135" i="9"/>
  <c r="AB6135" i="9"/>
  <c r="R6139" i="9"/>
  <c r="Y6136" i="9"/>
  <c r="Z6136" i="9" s="1"/>
  <c r="X6138" i="9" l="1"/>
  <c r="AD6135" i="9"/>
  <c r="V6139" i="9"/>
  <c r="W6139" i="9" s="1"/>
  <c r="S6139" i="9"/>
  <c r="X6139" i="9" s="1"/>
  <c r="R6140" i="9"/>
  <c r="Y6137" i="9"/>
  <c r="Z6137" i="9" s="1"/>
  <c r="AB6136" i="9"/>
  <c r="AA6136" i="9"/>
  <c r="AD6136" i="9" l="1"/>
  <c r="V6140" i="9"/>
  <c r="W6140" i="9" s="1"/>
  <c r="S6140" i="9"/>
  <c r="Y6138" i="9"/>
  <c r="Z6138" i="9" s="1"/>
  <c r="AA6137" i="9"/>
  <c r="AB6137" i="9"/>
  <c r="R6141" i="9"/>
  <c r="X6140" i="9" l="1"/>
  <c r="AD6137" i="9"/>
  <c r="V6141" i="9"/>
  <c r="W6141" i="9" s="1"/>
  <c r="S6141" i="9"/>
  <c r="X6141" i="9" s="1"/>
  <c r="AB6138" i="9"/>
  <c r="AA6138" i="9"/>
  <c r="R6142" i="9"/>
  <c r="Y6139" i="9"/>
  <c r="Z6139" i="9" s="1"/>
  <c r="AD6138" i="9" l="1"/>
  <c r="V6142" i="9"/>
  <c r="W6142" i="9" s="1"/>
  <c r="S6142" i="9"/>
  <c r="AA6139" i="9"/>
  <c r="AB6139" i="9"/>
  <c r="Y6140" i="9"/>
  <c r="Z6140" i="9" s="1"/>
  <c r="R6143" i="9"/>
  <c r="X6142" i="9" l="1"/>
  <c r="AD6139" i="9"/>
  <c r="V6143" i="9"/>
  <c r="W6143" i="9" s="1"/>
  <c r="S6143" i="9"/>
  <c r="X6143" i="9" s="1"/>
  <c r="AB6140" i="9"/>
  <c r="AA6140" i="9"/>
  <c r="Y6141" i="9"/>
  <c r="Z6141" i="9" s="1"/>
  <c r="R6144" i="9"/>
  <c r="AD6140" i="9" l="1"/>
  <c r="V6144" i="9"/>
  <c r="W6144" i="9" s="1"/>
  <c r="S6144" i="9"/>
  <c r="AA6141" i="9"/>
  <c r="AB6141" i="9"/>
  <c r="Y6142" i="9"/>
  <c r="Z6142" i="9" s="1"/>
  <c r="R6145" i="9"/>
  <c r="X6144" i="9" l="1"/>
  <c r="AD6141" i="9"/>
  <c r="V6145" i="9"/>
  <c r="W6145" i="9" s="1"/>
  <c r="S6145" i="9"/>
  <c r="X6145" i="9" s="1"/>
  <c r="AB6142" i="9"/>
  <c r="AA6142" i="9"/>
  <c r="R6146" i="9"/>
  <c r="Y6143" i="9"/>
  <c r="Z6143" i="9" s="1"/>
  <c r="AD6142" i="9" l="1"/>
  <c r="S6146" i="9"/>
  <c r="V6146" i="9"/>
  <c r="W6146" i="9" s="1"/>
  <c r="X6146" i="9" s="1"/>
  <c r="Y6144" i="9"/>
  <c r="Z6144" i="9" s="1"/>
  <c r="AA6143" i="9"/>
  <c r="AB6143" i="9"/>
  <c r="R6147" i="9"/>
  <c r="AD6143" i="9" l="1"/>
  <c r="V6147" i="9"/>
  <c r="W6147" i="9" s="1"/>
  <c r="S6147" i="9"/>
  <c r="X6147" i="9" s="1"/>
  <c r="AB6144" i="9"/>
  <c r="AA6144" i="9"/>
  <c r="R6148" i="9"/>
  <c r="Y6145" i="9"/>
  <c r="Z6145" i="9" s="1"/>
  <c r="AD6144" i="9" l="1"/>
  <c r="V6148" i="9"/>
  <c r="W6148" i="9" s="1"/>
  <c r="S6148" i="9"/>
  <c r="AA6145" i="9"/>
  <c r="AB6145" i="9"/>
  <c r="Y6146" i="9"/>
  <c r="Z6146" i="9" s="1"/>
  <c r="R6149" i="9"/>
  <c r="X6148" i="9" l="1"/>
  <c r="AD6145" i="9"/>
  <c r="V6149" i="9"/>
  <c r="W6149" i="9" s="1"/>
  <c r="S6149" i="9"/>
  <c r="Y6147" i="9"/>
  <c r="Z6147" i="9" s="1"/>
  <c r="R6150" i="9"/>
  <c r="AB6146" i="9"/>
  <c r="AA6146" i="9"/>
  <c r="X6149" i="9" l="1"/>
  <c r="AD6146" i="9"/>
  <c r="V6150" i="9"/>
  <c r="W6150" i="9" s="1"/>
  <c r="S6150" i="9"/>
  <c r="R6151" i="9"/>
  <c r="AA6147" i="9"/>
  <c r="AB6147" i="9"/>
  <c r="Y6148" i="9"/>
  <c r="Z6148" i="9" s="1"/>
  <c r="X6150" i="9" l="1"/>
  <c r="AD6147" i="9"/>
  <c r="V6151" i="9"/>
  <c r="W6151" i="9" s="1"/>
  <c r="S6151" i="9"/>
  <c r="AB6148" i="9"/>
  <c r="AA6148" i="9"/>
  <c r="R6152" i="9"/>
  <c r="Y6149" i="9"/>
  <c r="Z6149" i="9" s="1"/>
  <c r="X6151" i="9" l="1"/>
  <c r="AD6148" i="9"/>
  <c r="V6152" i="9"/>
  <c r="W6152" i="9" s="1"/>
  <c r="S6152" i="9"/>
  <c r="Y6150" i="9"/>
  <c r="Z6150" i="9" s="1"/>
  <c r="AA6149" i="9"/>
  <c r="AB6149" i="9"/>
  <c r="R6153" i="9"/>
  <c r="X6152" i="9" l="1"/>
  <c r="AD6149" i="9"/>
  <c r="V6153" i="9"/>
  <c r="W6153" i="9" s="1"/>
  <c r="S6153" i="9"/>
  <c r="AB6150" i="9"/>
  <c r="AA6150" i="9"/>
  <c r="R6154" i="9"/>
  <c r="Y6151" i="9"/>
  <c r="Z6151" i="9" s="1"/>
  <c r="X6153" i="9" l="1"/>
  <c r="AD6150" i="9"/>
  <c r="V6154" i="9"/>
  <c r="W6154" i="9" s="1"/>
  <c r="X6154" i="9" s="1"/>
  <c r="S6154" i="9"/>
  <c r="AA6151" i="9"/>
  <c r="AB6151" i="9"/>
  <c r="R6155" i="9"/>
  <c r="Y6152" i="9"/>
  <c r="Z6152" i="9" s="1"/>
  <c r="AD6151" i="9" l="1"/>
  <c r="V6155" i="9"/>
  <c r="W6155" i="9" s="1"/>
  <c r="S6155" i="9"/>
  <c r="X6155" i="9" s="1"/>
  <c r="AB6152" i="9"/>
  <c r="AA6152" i="9"/>
  <c r="R6156" i="9"/>
  <c r="Y6153" i="9"/>
  <c r="Z6153" i="9" s="1"/>
  <c r="AD6152" i="9" l="1"/>
  <c r="V6156" i="9"/>
  <c r="W6156" i="9" s="1"/>
  <c r="S6156" i="9"/>
  <c r="R6157" i="9"/>
  <c r="AA6153" i="9"/>
  <c r="AB6153" i="9"/>
  <c r="Y6154" i="9"/>
  <c r="Z6154" i="9" s="1"/>
  <c r="X6156" i="9" l="1"/>
  <c r="AD6153" i="9"/>
  <c r="V6157" i="9"/>
  <c r="W6157" i="9" s="1"/>
  <c r="S6157" i="9"/>
  <c r="X6157" i="9" s="1"/>
  <c r="AB6154" i="9"/>
  <c r="AA6154" i="9"/>
  <c r="R6158" i="9"/>
  <c r="Y6155" i="9"/>
  <c r="Z6155" i="9" s="1"/>
  <c r="AD6154" i="9" l="1"/>
  <c r="V6158" i="9"/>
  <c r="W6158" i="9" s="1"/>
  <c r="S6158" i="9"/>
  <c r="AA6155" i="9"/>
  <c r="AB6155" i="9"/>
  <c r="Y6156" i="9"/>
  <c r="Z6156" i="9" s="1"/>
  <c r="R6159" i="9"/>
  <c r="X6158" i="9" l="1"/>
  <c r="AD6155" i="9"/>
  <c r="V6159" i="9"/>
  <c r="W6159" i="9" s="1"/>
  <c r="S6159" i="9"/>
  <c r="X6159" i="9" s="1"/>
  <c r="AB6156" i="9"/>
  <c r="AA6156" i="9"/>
  <c r="R6160" i="9"/>
  <c r="Y6157" i="9"/>
  <c r="Z6157" i="9" s="1"/>
  <c r="AD6156" i="9" l="1"/>
  <c r="V6160" i="9"/>
  <c r="W6160" i="9" s="1"/>
  <c r="S6160" i="9"/>
  <c r="R6161" i="9"/>
  <c r="AA6157" i="9"/>
  <c r="AB6157" i="9"/>
  <c r="Y6158" i="9"/>
  <c r="Z6158" i="9" s="1"/>
  <c r="X6160" i="9" l="1"/>
  <c r="AD6157" i="9"/>
  <c r="V6161" i="9"/>
  <c r="W6161" i="9" s="1"/>
  <c r="S6161" i="9"/>
  <c r="X6161" i="9" s="1"/>
  <c r="AB6158" i="9"/>
  <c r="AA6158" i="9"/>
  <c r="R6162" i="9"/>
  <c r="Y6159" i="9"/>
  <c r="Z6159" i="9" s="1"/>
  <c r="AD6158" i="9" l="1"/>
  <c r="V6162" i="9"/>
  <c r="W6162" i="9" s="1"/>
  <c r="S6162" i="9"/>
  <c r="AA6159" i="9"/>
  <c r="AB6159" i="9"/>
  <c r="Y6160" i="9"/>
  <c r="Z6160" i="9" s="1"/>
  <c r="R6163" i="9"/>
  <c r="X6162" i="9" l="1"/>
  <c r="AD6159" i="9"/>
  <c r="V6163" i="9"/>
  <c r="W6163" i="9" s="1"/>
  <c r="S6163" i="9"/>
  <c r="X6163" i="9" s="1"/>
  <c r="AB6160" i="9"/>
  <c r="AA6160" i="9"/>
  <c r="Y6161" i="9"/>
  <c r="Z6161" i="9" s="1"/>
  <c r="R6164" i="9"/>
  <c r="AD6160" i="9" l="1"/>
  <c r="V6164" i="9"/>
  <c r="W6164" i="9" s="1"/>
  <c r="S6164" i="9"/>
  <c r="R6165" i="9"/>
  <c r="Y6162" i="9"/>
  <c r="Z6162" i="9" s="1"/>
  <c r="AA6161" i="9"/>
  <c r="AB6161" i="9"/>
  <c r="X6164" i="9" l="1"/>
  <c r="AD6161" i="9"/>
  <c r="V6165" i="9"/>
  <c r="W6165" i="9" s="1"/>
  <c r="S6165" i="9"/>
  <c r="X6165" i="9" s="1"/>
  <c r="AB6162" i="9"/>
  <c r="AD6162" i="9" s="1"/>
  <c r="AA6162" i="9"/>
  <c r="R6166" i="9"/>
  <c r="Y6163" i="9"/>
  <c r="Z6163" i="9" s="1"/>
  <c r="V6166" i="9" l="1"/>
  <c r="W6166" i="9" s="1"/>
  <c r="S6166" i="9"/>
  <c r="X6166" i="9" s="1"/>
  <c r="AA6163" i="9"/>
  <c r="AB6163" i="9"/>
  <c r="R6167" i="9"/>
  <c r="Y6164" i="9"/>
  <c r="Z6164" i="9" s="1"/>
  <c r="AD6163" i="9" l="1"/>
  <c r="V6167" i="9"/>
  <c r="W6167" i="9" s="1"/>
  <c r="S6167" i="9"/>
  <c r="AB6164" i="9"/>
  <c r="AD6164" i="9" s="1"/>
  <c r="AA6164" i="9"/>
  <c r="R6168" i="9"/>
  <c r="Y6165" i="9"/>
  <c r="Z6165" i="9" s="1"/>
  <c r="X6167" i="9" l="1"/>
  <c r="V6168" i="9"/>
  <c r="W6168" i="9" s="1"/>
  <c r="S6168" i="9"/>
  <c r="AA6165" i="9"/>
  <c r="AB6165" i="9"/>
  <c r="R6169" i="9"/>
  <c r="Y6166" i="9"/>
  <c r="Z6166" i="9" s="1"/>
  <c r="X6168" i="9" l="1"/>
  <c r="AD6165" i="9"/>
  <c r="V6169" i="9"/>
  <c r="W6169" i="9" s="1"/>
  <c r="S6169" i="9"/>
  <c r="Y6167" i="9"/>
  <c r="Z6167" i="9" s="1"/>
  <c r="AB6166" i="9"/>
  <c r="AD6166" i="9" s="1"/>
  <c r="AA6166" i="9"/>
  <c r="R6170" i="9"/>
  <c r="X6169" i="9" l="1"/>
  <c r="V6170" i="9"/>
  <c r="W6170" i="9" s="1"/>
  <c r="S6170" i="9"/>
  <c r="X6170" i="9" s="1"/>
  <c r="AA6167" i="9"/>
  <c r="AB6167" i="9"/>
  <c r="Y6168" i="9"/>
  <c r="Z6168" i="9" s="1"/>
  <c r="R6171" i="9"/>
  <c r="AD6167" i="9" l="1"/>
  <c r="V6171" i="9"/>
  <c r="W6171" i="9" s="1"/>
  <c r="S6171" i="9"/>
  <c r="AB6168" i="9"/>
  <c r="AD6168" i="9" s="1"/>
  <c r="AA6168" i="9"/>
  <c r="R6172" i="9"/>
  <c r="Y6169" i="9"/>
  <c r="Z6169" i="9" s="1"/>
  <c r="X6171" i="9" l="1"/>
  <c r="V6172" i="9"/>
  <c r="W6172" i="9" s="1"/>
  <c r="S6172" i="9"/>
  <c r="AA6169" i="9"/>
  <c r="AB6169" i="9"/>
  <c r="R6173" i="9"/>
  <c r="Y6170" i="9"/>
  <c r="Z6170" i="9" s="1"/>
  <c r="X6172" i="9" l="1"/>
  <c r="AD6169" i="9"/>
  <c r="V6173" i="9"/>
  <c r="W6173" i="9" s="1"/>
  <c r="S6173" i="9"/>
  <c r="X6173" i="9" s="1"/>
  <c r="AB6170" i="9"/>
  <c r="AD6170" i="9" s="1"/>
  <c r="AA6170" i="9"/>
  <c r="R6174" i="9"/>
  <c r="Y6171" i="9"/>
  <c r="Z6171" i="9" s="1"/>
  <c r="V6174" i="9" l="1"/>
  <c r="W6174" i="9" s="1"/>
  <c r="S6174" i="9"/>
  <c r="X6174" i="9" s="1"/>
  <c r="R6175" i="9"/>
  <c r="Y6172" i="9"/>
  <c r="Z6172" i="9" s="1"/>
  <c r="AA6171" i="9"/>
  <c r="AB6171" i="9"/>
  <c r="AD6171" i="9" l="1"/>
  <c r="S6175" i="9"/>
  <c r="V6175" i="9"/>
  <c r="W6175" i="9" s="1"/>
  <c r="AB6172" i="9"/>
  <c r="AD6172" i="9" s="1"/>
  <c r="AA6172" i="9"/>
  <c r="R6176" i="9"/>
  <c r="Y6173" i="9"/>
  <c r="Z6173" i="9" s="1"/>
  <c r="X6175" i="9" l="1"/>
  <c r="V6176" i="9"/>
  <c r="W6176" i="9" s="1"/>
  <c r="S6176" i="9"/>
  <c r="Y6174" i="9"/>
  <c r="Z6174" i="9" s="1"/>
  <c r="AA6173" i="9"/>
  <c r="AB6173" i="9"/>
  <c r="R6177" i="9"/>
  <c r="X6176" i="9" l="1"/>
  <c r="AD6173" i="9"/>
  <c r="V6177" i="9"/>
  <c r="W6177" i="9" s="1"/>
  <c r="X6177" i="9" s="1"/>
  <c r="S6177" i="9"/>
  <c r="Y6175" i="9"/>
  <c r="Z6175" i="9" s="1"/>
  <c r="R6178" i="9"/>
  <c r="AB6174" i="9"/>
  <c r="AD6174" i="9" s="1"/>
  <c r="AA6174" i="9"/>
  <c r="V6178" i="9" l="1"/>
  <c r="W6178" i="9" s="1"/>
  <c r="S6178" i="9"/>
  <c r="X6178" i="9" s="1"/>
  <c r="AA6175" i="9"/>
  <c r="AB6175" i="9"/>
  <c r="R6179" i="9"/>
  <c r="Y6176" i="9"/>
  <c r="Z6176" i="9" s="1"/>
  <c r="AD6175" i="9" l="1"/>
  <c r="V6179" i="9"/>
  <c r="W6179" i="9" s="1"/>
  <c r="S6179" i="9"/>
  <c r="R6180" i="9"/>
  <c r="Y6177" i="9"/>
  <c r="Z6177" i="9" s="1"/>
  <c r="AB6176" i="9"/>
  <c r="AD6176" i="9" s="1"/>
  <c r="AA6176" i="9"/>
  <c r="X6179" i="9" l="1"/>
  <c r="V6180" i="9"/>
  <c r="W6180" i="9" s="1"/>
  <c r="S6180" i="9"/>
  <c r="Y6178" i="9"/>
  <c r="Z6178" i="9" s="1"/>
  <c r="AA6177" i="9"/>
  <c r="AB6177" i="9"/>
  <c r="R6181" i="9"/>
  <c r="X6180" i="9" l="1"/>
  <c r="AD6177" i="9"/>
  <c r="V6181" i="9"/>
  <c r="W6181" i="9" s="1"/>
  <c r="S6181" i="9"/>
  <c r="X6181" i="9" s="1"/>
  <c r="AB6178" i="9"/>
  <c r="AD6178" i="9" s="1"/>
  <c r="AA6178" i="9"/>
  <c r="Y6179" i="9"/>
  <c r="Z6179" i="9" s="1"/>
  <c r="R6182" i="9"/>
  <c r="V6182" i="9" l="1"/>
  <c r="W6182" i="9" s="1"/>
  <c r="S6182" i="9"/>
  <c r="X6182" i="9" s="1"/>
  <c r="AA6179" i="9"/>
  <c r="AB6179" i="9"/>
  <c r="Y6180" i="9"/>
  <c r="Z6180" i="9" s="1"/>
  <c r="R6183" i="9"/>
  <c r="AD6179" i="9" l="1"/>
  <c r="V6183" i="9"/>
  <c r="W6183" i="9" s="1"/>
  <c r="S6183" i="9"/>
  <c r="X6183" i="9" s="1"/>
  <c r="AB6180" i="9"/>
  <c r="AA6180" i="9"/>
  <c r="R6184" i="9"/>
  <c r="Y6181" i="9"/>
  <c r="Z6181" i="9" s="1"/>
  <c r="AD6180" i="9" l="1"/>
  <c r="V6184" i="9"/>
  <c r="W6184" i="9" s="1"/>
  <c r="S6184" i="9"/>
  <c r="AA6181" i="9"/>
  <c r="AB6181" i="9"/>
  <c r="Y6182" i="9"/>
  <c r="Z6182" i="9" s="1"/>
  <c r="R6185" i="9"/>
  <c r="X6184" i="9" l="1"/>
  <c r="AD6181" i="9"/>
  <c r="V6185" i="9"/>
  <c r="W6185" i="9" s="1"/>
  <c r="S6185" i="9"/>
  <c r="X6185" i="9" s="1"/>
  <c r="AB6182" i="9"/>
  <c r="AA6182" i="9"/>
  <c r="R6186" i="9"/>
  <c r="Y6183" i="9"/>
  <c r="Z6183" i="9" s="1"/>
  <c r="AD6182" i="9" l="1"/>
  <c r="V6186" i="9"/>
  <c r="W6186" i="9" s="1"/>
  <c r="S6186" i="9"/>
  <c r="X6186" i="9" s="1"/>
  <c r="Y6184" i="9"/>
  <c r="Z6184" i="9" s="1"/>
  <c r="AA6183" i="9"/>
  <c r="AB6183" i="9"/>
  <c r="R6187" i="9"/>
  <c r="AD6183" i="9" l="1"/>
  <c r="V6187" i="9"/>
  <c r="W6187" i="9" s="1"/>
  <c r="S6187" i="9"/>
  <c r="AB6184" i="9"/>
  <c r="AA6184" i="9"/>
  <c r="R6188" i="9"/>
  <c r="Y6185" i="9"/>
  <c r="Z6185" i="9" s="1"/>
  <c r="X6187" i="9" l="1"/>
  <c r="AD6184" i="9"/>
  <c r="V6188" i="9"/>
  <c r="W6188" i="9" s="1"/>
  <c r="S6188" i="9"/>
  <c r="Y6186" i="9"/>
  <c r="Z6186" i="9" s="1"/>
  <c r="AA6185" i="9"/>
  <c r="AB6185" i="9"/>
  <c r="R6189" i="9"/>
  <c r="X6188" i="9" l="1"/>
  <c r="AD6185" i="9"/>
  <c r="V6189" i="9"/>
  <c r="W6189" i="9" s="1"/>
  <c r="S6189" i="9"/>
  <c r="AB6186" i="9"/>
  <c r="AA6186" i="9"/>
  <c r="Y6187" i="9"/>
  <c r="Z6187" i="9" s="1"/>
  <c r="R6190" i="9"/>
  <c r="X6189" i="9" l="1"/>
  <c r="AD6186" i="9"/>
  <c r="V6190" i="9"/>
  <c r="W6190" i="9" s="1"/>
  <c r="S6190" i="9"/>
  <c r="AA6187" i="9"/>
  <c r="AB6187" i="9"/>
  <c r="R6191" i="9"/>
  <c r="Y6188" i="9"/>
  <c r="Z6188" i="9" s="1"/>
  <c r="X6190" i="9" l="1"/>
  <c r="AD6187" i="9"/>
  <c r="V6191" i="9"/>
  <c r="W6191" i="9" s="1"/>
  <c r="S6191" i="9"/>
  <c r="X6191" i="9" s="1"/>
  <c r="AB6188" i="9"/>
  <c r="AA6188" i="9"/>
  <c r="Y6189" i="9"/>
  <c r="Z6189" i="9" s="1"/>
  <c r="R6192" i="9"/>
  <c r="AD6188" i="9" l="1"/>
  <c r="V6192" i="9"/>
  <c r="W6192" i="9" s="1"/>
  <c r="S6192" i="9"/>
  <c r="AA6189" i="9"/>
  <c r="AB6189" i="9"/>
  <c r="R6193" i="9"/>
  <c r="Y6190" i="9"/>
  <c r="Z6190" i="9" s="1"/>
  <c r="X6192" i="9" l="1"/>
  <c r="AD6189" i="9"/>
  <c r="V6193" i="9"/>
  <c r="W6193" i="9" s="1"/>
  <c r="S6193" i="9"/>
  <c r="X6193" i="9" s="1"/>
  <c r="AB6190" i="9"/>
  <c r="AA6190" i="9"/>
  <c r="Y6191" i="9"/>
  <c r="Z6191" i="9" s="1"/>
  <c r="R6194" i="9"/>
  <c r="AD6190" i="9" l="1"/>
  <c r="V6194" i="9"/>
  <c r="W6194" i="9" s="1"/>
  <c r="S6194" i="9"/>
  <c r="AA6191" i="9"/>
  <c r="AB6191" i="9"/>
  <c r="R6195" i="9"/>
  <c r="Y6192" i="9"/>
  <c r="Z6192" i="9" s="1"/>
  <c r="X6194" i="9" l="1"/>
  <c r="AD6191" i="9"/>
  <c r="V6195" i="9"/>
  <c r="W6195" i="9" s="1"/>
  <c r="S6195" i="9"/>
  <c r="AB6192" i="9"/>
  <c r="AA6192" i="9"/>
  <c r="Y6193" i="9"/>
  <c r="Z6193" i="9" s="1"/>
  <c r="R6196" i="9"/>
  <c r="X6195" i="9" l="1"/>
  <c r="AD6192" i="9"/>
  <c r="V6196" i="9"/>
  <c r="W6196" i="9" s="1"/>
  <c r="S6196" i="9"/>
  <c r="R6197" i="9"/>
  <c r="AA6193" i="9"/>
  <c r="AB6193" i="9"/>
  <c r="Y6194" i="9"/>
  <c r="Z6194" i="9" s="1"/>
  <c r="X6196" i="9" l="1"/>
  <c r="AD6193" i="9"/>
  <c r="V6197" i="9"/>
  <c r="W6197" i="9" s="1"/>
  <c r="S6197" i="9"/>
  <c r="X6197" i="9" s="1"/>
  <c r="AB6194" i="9"/>
  <c r="AA6194" i="9"/>
  <c r="R6198" i="9"/>
  <c r="Y6195" i="9"/>
  <c r="Z6195" i="9" s="1"/>
  <c r="AD6194" i="9" l="1"/>
  <c r="V6198" i="9"/>
  <c r="W6198" i="9" s="1"/>
  <c r="S6198" i="9"/>
  <c r="AA6195" i="9"/>
  <c r="AB6195" i="9"/>
  <c r="R6199" i="9"/>
  <c r="Y6196" i="9"/>
  <c r="Z6196" i="9" s="1"/>
  <c r="X6198" i="9" l="1"/>
  <c r="AD6195" i="9"/>
  <c r="V6199" i="9"/>
  <c r="W6199" i="9" s="1"/>
  <c r="S6199" i="9"/>
  <c r="X6199" i="9" s="1"/>
  <c r="AB6196" i="9"/>
  <c r="AA6196" i="9"/>
  <c r="R6200" i="9"/>
  <c r="Y6197" i="9"/>
  <c r="Z6197" i="9" s="1"/>
  <c r="AD6196" i="9" l="1"/>
  <c r="V6200" i="9"/>
  <c r="W6200" i="9" s="1"/>
  <c r="S6200" i="9"/>
  <c r="AA6197" i="9"/>
  <c r="AB6197" i="9"/>
  <c r="Y6198" i="9"/>
  <c r="Z6198" i="9" s="1"/>
  <c r="R6201" i="9"/>
  <c r="X6200" i="9" l="1"/>
  <c r="AD6197" i="9"/>
  <c r="V6201" i="9"/>
  <c r="W6201" i="9" s="1"/>
  <c r="S6201" i="9"/>
  <c r="X6201" i="9" s="1"/>
  <c r="AB6198" i="9"/>
  <c r="AA6198" i="9"/>
  <c r="R6202" i="9"/>
  <c r="Y6199" i="9"/>
  <c r="Z6199" i="9" s="1"/>
  <c r="AD6198" i="9" l="1"/>
  <c r="V6202" i="9"/>
  <c r="W6202" i="9" s="1"/>
  <c r="S6202" i="9"/>
  <c r="X6202" i="9" s="1"/>
  <c r="AA6199" i="9"/>
  <c r="AB6199" i="9"/>
  <c r="R6203" i="9"/>
  <c r="Y6200" i="9"/>
  <c r="Z6200" i="9" s="1"/>
  <c r="AD6199" i="9" l="1"/>
  <c r="V6203" i="9"/>
  <c r="W6203" i="9" s="1"/>
  <c r="S6203" i="9"/>
  <c r="X6203" i="9" s="1"/>
  <c r="AB6200" i="9"/>
  <c r="AA6200" i="9"/>
  <c r="R6204" i="9"/>
  <c r="Y6201" i="9"/>
  <c r="Z6201" i="9" s="1"/>
  <c r="AD6200" i="9" l="1"/>
  <c r="V6204" i="9"/>
  <c r="W6204" i="9" s="1"/>
  <c r="S6204" i="9"/>
  <c r="X6204" i="9" s="1"/>
  <c r="AA6201" i="9"/>
  <c r="AB6201" i="9"/>
  <c r="R6205" i="9"/>
  <c r="Y6202" i="9"/>
  <c r="Z6202" i="9" s="1"/>
  <c r="AD6201" i="9" l="1"/>
  <c r="V6205" i="9"/>
  <c r="W6205" i="9" s="1"/>
  <c r="S6205" i="9"/>
  <c r="X6205" i="9" s="1"/>
  <c r="AB6202" i="9"/>
  <c r="AA6202" i="9"/>
  <c r="R6206" i="9"/>
  <c r="Y6203" i="9"/>
  <c r="Z6203" i="9" s="1"/>
  <c r="AD6202" i="9" l="1"/>
  <c r="V6206" i="9"/>
  <c r="W6206" i="9" s="1"/>
  <c r="S6206" i="9"/>
  <c r="X6206" i="9" s="1"/>
  <c r="AA6203" i="9"/>
  <c r="AB6203" i="9"/>
  <c r="R6207" i="9"/>
  <c r="Y6204" i="9"/>
  <c r="Z6204" i="9" s="1"/>
  <c r="AD6203" i="9" l="1"/>
  <c r="V6207" i="9"/>
  <c r="W6207" i="9" s="1"/>
  <c r="S6207" i="9"/>
  <c r="X6207" i="9" s="1"/>
  <c r="AB6204" i="9"/>
  <c r="AA6204" i="9"/>
  <c r="R6208" i="9"/>
  <c r="Y6205" i="9"/>
  <c r="Z6205" i="9" s="1"/>
  <c r="AD6204" i="9" l="1"/>
  <c r="V6208" i="9"/>
  <c r="W6208" i="9" s="1"/>
  <c r="S6208" i="9"/>
  <c r="AA6205" i="9"/>
  <c r="AB6205" i="9"/>
  <c r="R6209" i="9"/>
  <c r="Y6206" i="9"/>
  <c r="Z6206" i="9" s="1"/>
  <c r="X6208" i="9" l="1"/>
  <c r="AD6205" i="9"/>
  <c r="V6209" i="9"/>
  <c r="W6209" i="9" s="1"/>
  <c r="S6209" i="9"/>
  <c r="X6209" i="9" s="1"/>
  <c r="AB6206" i="9"/>
  <c r="AA6206" i="9"/>
  <c r="R6210" i="9"/>
  <c r="Y6207" i="9"/>
  <c r="Z6207" i="9" s="1"/>
  <c r="AD6206" i="9" l="1"/>
  <c r="V6210" i="9"/>
  <c r="W6210" i="9" s="1"/>
  <c r="S6210" i="9"/>
  <c r="AA6207" i="9"/>
  <c r="AB6207" i="9"/>
  <c r="R6211" i="9"/>
  <c r="Y6208" i="9"/>
  <c r="Z6208" i="9" s="1"/>
  <c r="X6210" i="9" l="1"/>
  <c r="AD6207" i="9"/>
  <c r="V6211" i="9"/>
  <c r="W6211" i="9" s="1"/>
  <c r="S6211" i="9"/>
  <c r="Y6209" i="9"/>
  <c r="Z6209" i="9" s="1"/>
  <c r="R6212" i="9"/>
  <c r="AB6208" i="9"/>
  <c r="AA6208" i="9"/>
  <c r="X6211" i="9" l="1"/>
  <c r="AD6208" i="9"/>
  <c r="V6212" i="9"/>
  <c r="W6212" i="9" s="1"/>
  <c r="S6212" i="9"/>
  <c r="X6212" i="9" s="1"/>
  <c r="R6213" i="9"/>
  <c r="Y6210" i="9"/>
  <c r="Z6210" i="9" s="1"/>
  <c r="AA6209" i="9"/>
  <c r="AB6209" i="9"/>
  <c r="AD6209" i="9" l="1"/>
  <c r="V6213" i="9"/>
  <c r="W6213" i="9" s="1"/>
  <c r="S6213" i="9"/>
  <c r="X6213" i="9" s="1"/>
  <c r="AB6210" i="9"/>
  <c r="AA6210" i="9"/>
  <c r="R6214" i="9"/>
  <c r="Y6211" i="9"/>
  <c r="Z6211" i="9" s="1"/>
  <c r="AD6210" i="9" l="1"/>
  <c r="V6214" i="9"/>
  <c r="W6214" i="9" s="1"/>
  <c r="S6214" i="9"/>
  <c r="X6214" i="9" s="1"/>
  <c r="AA6211" i="9"/>
  <c r="AB6211" i="9"/>
  <c r="Y6212" i="9"/>
  <c r="Z6212" i="9" s="1"/>
  <c r="R6215" i="9"/>
  <c r="AD6211" i="9" l="1"/>
  <c r="V6215" i="9"/>
  <c r="W6215" i="9" s="1"/>
  <c r="S6215" i="9"/>
  <c r="R6216" i="9"/>
  <c r="Y6213" i="9"/>
  <c r="Z6213" i="9" s="1"/>
  <c r="AB6212" i="9"/>
  <c r="AA6212" i="9"/>
  <c r="X6215" i="9" l="1"/>
  <c r="AD6212" i="9"/>
  <c r="V6216" i="9"/>
  <c r="W6216" i="9" s="1"/>
  <c r="S6216" i="9"/>
  <c r="AA6213" i="9"/>
  <c r="AB6213" i="9"/>
  <c r="R6217" i="9"/>
  <c r="Y6214" i="9"/>
  <c r="Z6214" i="9" s="1"/>
  <c r="X6216" i="9" l="1"/>
  <c r="AD6213" i="9"/>
  <c r="V6217" i="9"/>
  <c r="W6217" i="9" s="1"/>
  <c r="S6217" i="9"/>
  <c r="X6217" i="9" s="1"/>
  <c r="R6218" i="9"/>
  <c r="Y6215" i="9"/>
  <c r="Z6215" i="9" s="1"/>
  <c r="AB6214" i="9"/>
  <c r="AA6214" i="9"/>
  <c r="AD6214" i="9" l="1"/>
  <c r="V6218" i="9"/>
  <c r="W6218" i="9" s="1"/>
  <c r="S6218" i="9"/>
  <c r="AB6215" i="9"/>
  <c r="AA6215" i="9"/>
  <c r="R6219" i="9"/>
  <c r="Y6216" i="9"/>
  <c r="Z6216" i="9" s="1"/>
  <c r="X6218" i="9" l="1"/>
  <c r="AD6215" i="9"/>
  <c r="V6219" i="9"/>
  <c r="W6219" i="9" s="1"/>
  <c r="S6219" i="9"/>
  <c r="AB6216" i="9"/>
  <c r="AA6216" i="9"/>
  <c r="Y6217" i="9"/>
  <c r="Z6217" i="9" s="1"/>
  <c r="R6220" i="9"/>
  <c r="X6219" i="9" l="1"/>
  <c r="AD6216" i="9"/>
  <c r="V6220" i="9"/>
  <c r="W6220" i="9" s="1"/>
  <c r="S6220" i="9"/>
  <c r="X6220" i="9" s="1"/>
  <c r="AB6217" i="9"/>
  <c r="AA6217" i="9"/>
  <c r="R6221" i="9"/>
  <c r="Y6218" i="9"/>
  <c r="Z6218" i="9" s="1"/>
  <c r="AD6217" i="9" l="1"/>
  <c r="V6221" i="9"/>
  <c r="W6221" i="9" s="1"/>
  <c r="S6221" i="9"/>
  <c r="AB6218" i="9"/>
  <c r="AA6218" i="9"/>
  <c r="R6222" i="9"/>
  <c r="Y6219" i="9"/>
  <c r="Z6219" i="9" s="1"/>
  <c r="X6221" i="9" l="1"/>
  <c r="AD6218" i="9"/>
  <c r="V6222" i="9"/>
  <c r="W6222" i="9" s="1"/>
  <c r="S6222" i="9"/>
  <c r="AB6219" i="9"/>
  <c r="AA6219" i="9"/>
  <c r="R6223" i="9"/>
  <c r="Y6220" i="9"/>
  <c r="Z6220" i="9" s="1"/>
  <c r="X6222" i="9" l="1"/>
  <c r="AD6219" i="9"/>
  <c r="V6223" i="9"/>
  <c r="W6223" i="9" s="1"/>
  <c r="S6223" i="9"/>
  <c r="X6223" i="9" s="1"/>
  <c r="R6224" i="9"/>
  <c r="Y6221" i="9"/>
  <c r="Z6221" i="9" s="1"/>
  <c r="AB6220" i="9"/>
  <c r="AA6220" i="9"/>
  <c r="AD6220" i="9" l="1"/>
  <c r="V6224" i="9"/>
  <c r="W6224" i="9" s="1"/>
  <c r="S6224" i="9"/>
  <c r="X6224" i="9" s="1"/>
  <c r="AB6221" i="9"/>
  <c r="AA6221" i="9"/>
  <c r="R6225" i="9"/>
  <c r="Y6222" i="9"/>
  <c r="Z6222" i="9" s="1"/>
  <c r="AD6221" i="9" l="1"/>
  <c r="V6225" i="9"/>
  <c r="W6225" i="9" s="1"/>
  <c r="S6225" i="9"/>
  <c r="X6225" i="9" s="1"/>
  <c r="AB6222" i="9"/>
  <c r="AA6222" i="9"/>
  <c r="Y6223" i="9"/>
  <c r="Z6223" i="9" s="1"/>
  <c r="R6226" i="9"/>
  <c r="AD6222" i="9" l="1"/>
  <c r="V6226" i="9"/>
  <c r="W6226" i="9" s="1"/>
  <c r="S6226" i="9"/>
  <c r="X6226" i="9" s="1"/>
  <c r="R6227" i="9"/>
  <c r="Y6224" i="9"/>
  <c r="Z6224" i="9" s="1"/>
  <c r="AB6223" i="9"/>
  <c r="AA6223" i="9"/>
  <c r="AD6223" i="9" l="1"/>
  <c r="V6227" i="9"/>
  <c r="W6227" i="9" s="1"/>
  <c r="S6227" i="9"/>
  <c r="AB6224" i="9"/>
  <c r="AA6224" i="9"/>
  <c r="R6228" i="9"/>
  <c r="Y6225" i="9"/>
  <c r="Z6225" i="9" s="1"/>
  <c r="X6227" i="9" l="1"/>
  <c r="AD6224" i="9"/>
  <c r="V6228" i="9"/>
  <c r="W6228" i="9" s="1"/>
  <c r="S6228" i="9"/>
  <c r="AB6225" i="9"/>
  <c r="AA6225" i="9"/>
  <c r="R6229" i="9"/>
  <c r="Y6226" i="9"/>
  <c r="Z6226" i="9" s="1"/>
  <c r="X6228" i="9" l="1"/>
  <c r="AD6225" i="9"/>
  <c r="V6229" i="9"/>
  <c r="W6229" i="9" s="1"/>
  <c r="S6229" i="9"/>
  <c r="X6229" i="9" s="1"/>
  <c r="AB6226" i="9"/>
  <c r="AA6226" i="9"/>
  <c r="R6230" i="9"/>
  <c r="Y6227" i="9"/>
  <c r="Z6227" i="9" s="1"/>
  <c r="AD6226" i="9" l="1"/>
  <c r="V6230" i="9"/>
  <c r="W6230" i="9" s="1"/>
  <c r="S6230" i="9"/>
  <c r="AB6227" i="9"/>
  <c r="AA6227" i="9"/>
  <c r="R6231" i="9"/>
  <c r="Y6228" i="9"/>
  <c r="Z6228" i="9" s="1"/>
  <c r="X6230" i="9" l="1"/>
  <c r="AD6227" i="9"/>
  <c r="V6231" i="9"/>
  <c r="W6231" i="9" s="1"/>
  <c r="S6231" i="9"/>
  <c r="X6231" i="9" s="1"/>
  <c r="AB6228" i="9"/>
  <c r="AA6228" i="9"/>
  <c r="R6232" i="9"/>
  <c r="Y6229" i="9"/>
  <c r="Z6229" i="9" s="1"/>
  <c r="AD6228" i="9" l="1"/>
  <c r="V6232" i="9"/>
  <c r="W6232" i="9" s="1"/>
  <c r="S6232" i="9"/>
  <c r="AB6229" i="9"/>
  <c r="AA6229" i="9"/>
  <c r="Y6230" i="9"/>
  <c r="Z6230" i="9" s="1"/>
  <c r="R6233" i="9"/>
  <c r="X6232" i="9" l="1"/>
  <c r="AD6229" i="9"/>
  <c r="V6233" i="9"/>
  <c r="W6233" i="9" s="1"/>
  <c r="S6233" i="9"/>
  <c r="R6234" i="9"/>
  <c r="Y6231" i="9"/>
  <c r="Z6231" i="9" s="1"/>
  <c r="AB6230" i="9"/>
  <c r="AA6230" i="9"/>
  <c r="X6233" i="9" l="1"/>
  <c r="AD6230" i="9"/>
  <c r="V6234" i="9"/>
  <c r="W6234" i="9" s="1"/>
  <c r="S6234" i="9"/>
  <c r="AB6231" i="9"/>
  <c r="AA6231" i="9"/>
  <c r="R6235" i="9"/>
  <c r="Y6232" i="9"/>
  <c r="Z6232" i="9" s="1"/>
  <c r="X6234" i="9" l="1"/>
  <c r="AD6231" i="9"/>
  <c r="V6235" i="9"/>
  <c r="W6235" i="9" s="1"/>
  <c r="S6235" i="9"/>
  <c r="X6235" i="9" s="1"/>
  <c r="Y6233" i="9"/>
  <c r="Z6233" i="9" s="1"/>
  <c r="AB6232" i="9"/>
  <c r="AA6232" i="9"/>
  <c r="R6236" i="9"/>
  <c r="AD6232" i="9" l="1"/>
  <c r="V6236" i="9"/>
  <c r="W6236" i="9" s="1"/>
  <c r="S6236" i="9"/>
  <c r="X6236" i="9" s="1"/>
  <c r="R6237" i="9"/>
  <c r="AB6233" i="9"/>
  <c r="AA6233" i="9"/>
  <c r="Y6234" i="9"/>
  <c r="Z6234" i="9" s="1"/>
  <c r="AD6233" i="9" l="1"/>
  <c r="V6237" i="9"/>
  <c r="W6237" i="9" s="1"/>
  <c r="S6237" i="9"/>
  <c r="X6237" i="9" s="1"/>
  <c r="AB6234" i="9"/>
  <c r="AA6234" i="9"/>
  <c r="R6238" i="9"/>
  <c r="Y6235" i="9"/>
  <c r="Z6235" i="9" s="1"/>
  <c r="AD6234" i="9" l="1"/>
  <c r="V6238" i="9"/>
  <c r="W6238" i="9" s="1"/>
  <c r="S6238" i="9"/>
  <c r="AB6235" i="9"/>
  <c r="AA6235" i="9"/>
  <c r="R6239" i="9"/>
  <c r="Y6236" i="9"/>
  <c r="Z6236" i="9" s="1"/>
  <c r="X6238" i="9" l="1"/>
  <c r="AD6235" i="9"/>
  <c r="V6239" i="9"/>
  <c r="W6239" i="9" s="1"/>
  <c r="S6239" i="9"/>
  <c r="AB6236" i="9"/>
  <c r="AA6236" i="9"/>
  <c r="R6240" i="9"/>
  <c r="Y6237" i="9"/>
  <c r="Z6237" i="9" s="1"/>
  <c r="X6239" i="9" l="1"/>
  <c r="AD6236" i="9"/>
  <c r="V6240" i="9"/>
  <c r="W6240" i="9" s="1"/>
  <c r="S6240" i="9"/>
  <c r="X6240" i="9" s="1"/>
  <c r="AB6237" i="9"/>
  <c r="AA6237" i="9"/>
  <c r="R6241" i="9"/>
  <c r="Y6238" i="9"/>
  <c r="Z6238" i="9" s="1"/>
  <c r="AD6237" i="9" l="1"/>
  <c r="V6241" i="9"/>
  <c r="W6241" i="9" s="1"/>
  <c r="S6241" i="9"/>
  <c r="X6241" i="9" s="1"/>
  <c r="AB6238" i="9"/>
  <c r="AA6238" i="9"/>
  <c r="R6242" i="9"/>
  <c r="Y6239" i="9"/>
  <c r="Z6239" i="9" s="1"/>
  <c r="AD6238" i="9" l="1"/>
  <c r="V6242" i="9"/>
  <c r="W6242" i="9" s="1"/>
  <c r="S6242" i="9"/>
  <c r="X6242" i="9" s="1"/>
  <c r="AB6239" i="9"/>
  <c r="AA6239" i="9"/>
  <c r="Y6240" i="9"/>
  <c r="Z6240" i="9" s="1"/>
  <c r="R6243" i="9"/>
  <c r="AD6239" i="9" l="1"/>
  <c r="V6243" i="9"/>
  <c r="W6243" i="9" s="1"/>
  <c r="S6243" i="9"/>
  <c r="AB6240" i="9"/>
  <c r="AA6240" i="9"/>
  <c r="Y6241" i="9"/>
  <c r="Z6241" i="9" s="1"/>
  <c r="R6244" i="9"/>
  <c r="X6243" i="9" l="1"/>
  <c r="AD6240" i="9"/>
  <c r="V6244" i="9"/>
  <c r="W6244" i="9" s="1"/>
  <c r="S6244" i="9"/>
  <c r="R6245" i="9"/>
  <c r="AB6241" i="9"/>
  <c r="AA6241" i="9"/>
  <c r="Y6242" i="9"/>
  <c r="Z6242" i="9" s="1"/>
  <c r="X6244" i="9" l="1"/>
  <c r="AD6241" i="9"/>
  <c r="V6245" i="9"/>
  <c r="W6245" i="9" s="1"/>
  <c r="S6245" i="9"/>
  <c r="X6245" i="9" s="1"/>
  <c r="AB6242" i="9"/>
  <c r="AA6242" i="9"/>
  <c r="R6246" i="9"/>
  <c r="Y6243" i="9"/>
  <c r="Z6243" i="9" s="1"/>
  <c r="AD6242" i="9" l="1"/>
  <c r="V6246" i="9"/>
  <c r="W6246" i="9" s="1"/>
  <c r="S6246" i="9"/>
  <c r="AB6243" i="9"/>
  <c r="AA6243" i="9"/>
  <c r="R6247" i="9"/>
  <c r="Y6244" i="9"/>
  <c r="Z6244" i="9" s="1"/>
  <c r="X6246" i="9" l="1"/>
  <c r="AD6243" i="9"/>
  <c r="V6247" i="9"/>
  <c r="W6247" i="9" s="1"/>
  <c r="S6247" i="9"/>
  <c r="AB6244" i="9"/>
  <c r="AA6244" i="9"/>
  <c r="R6248" i="9"/>
  <c r="Y6245" i="9"/>
  <c r="Z6245" i="9" s="1"/>
  <c r="X6247" i="9" l="1"/>
  <c r="AD6244" i="9"/>
  <c r="V6248" i="9"/>
  <c r="W6248" i="9" s="1"/>
  <c r="S6248" i="9"/>
  <c r="AB6245" i="9"/>
  <c r="AA6245" i="9"/>
  <c r="R6249" i="9"/>
  <c r="Y6246" i="9"/>
  <c r="Z6246" i="9" s="1"/>
  <c r="X6248" i="9" l="1"/>
  <c r="AD6245" i="9"/>
  <c r="V6249" i="9"/>
  <c r="W6249" i="9" s="1"/>
  <c r="S6249" i="9"/>
  <c r="AB6246" i="9"/>
  <c r="AA6246" i="9"/>
  <c r="R6250" i="9"/>
  <c r="Y6247" i="9"/>
  <c r="Z6247" i="9" s="1"/>
  <c r="X6249" i="9" l="1"/>
  <c r="AD6246" i="9"/>
  <c r="V6250" i="9"/>
  <c r="W6250" i="9" s="1"/>
  <c r="S6250" i="9"/>
  <c r="X6250" i="9" s="1"/>
  <c r="AB6247" i="9"/>
  <c r="AA6247" i="9"/>
  <c r="R6251" i="9"/>
  <c r="Y6248" i="9"/>
  <c r="Z6248" i="9" s="1"/>
  <c r="AD6247" i="9" l="1"/>
  <c r="S6251" i="9"/>
  <c r="V6251" i="9"/>
  <c r="W6251" i="9" s="1"/>
  <c r="AB6248" i="9"/>
  <c r="AA6248" i="9"/>
  <c r="R6252" i="9"/>
  <c r="Y6249" i="9"/>
  <c r="Z6249" i="9" s="1"/>
  <c r="X6251" i="9" l="1"/>
  <c r="AD6248" i="9"/>
  <c r="V6252" i="9"/>
  <c r="W6252" i="9" s="1"/>
  <c r="X6252" i="9" s="1"/>
  <c r="S6252" i="9"/>
  <c r="AB6249" i="9"/>
  <c r="AA6249" i="9"/>
  <c r="R6253" i="9"/>
  <c r="Y6250" i="9"/>
  <c r="Z6250" i="9" s="1"/>
  <c r="AD6249" i="9" l="1"/>
  <c r="V6253" i="9"/>
  <c r="W6253" i="9" s="1"/>
  <c r="S6253" i="9"/>
  <c r="X6253" i="9" s="1"/>
  <c r="AB6250" i="9"/>
  <c r="AA6250" i="9"/>
  <c r="R6254" i="9"/>
  <c r="Y6251" i="9"/>
  <c r="Z6251" i="9" s="1"/>
  <c r="AD6250" i="9" l="1"/>
  <c r="V6254" i="9"/>
  <c r="W6254" i="9" s="1"/>
  <c r="S6254" i="9"/>
  <c r="AB6251" i="9"/>
  <c r="AA6251" i="9"/>
  <c r="Y6252" i="9"/>
  <c r="Z6252" i="9" s="1"/>
  <c r="R6255" i="9"/>
  <c r="X6254" i="9" l="1"/>
  <c r="AD6251" i="9"/>
  <c r="V6255" i="9"/>
  <c r="W6255" i="9" s="1"/>
  <c r="S6255" i="9"/>
  <c r="X6255" i="9" s="1"/>
  <c r="AB6252" i="9"/>
  <c r="AA6252" i="9"/>
  <c r="R6256" i="9"/>
  <c r="Y6253" i="9"/>
  <c r="Z6253" i="9" s="1"/>
  <c r="AD6252" i="9" l="1"/>
  <c r="V6256" i="9"/>
  <c r="W6256" i="9" s="1"/>
  <c r="S6256" i="9"/>
  <c r="Y6254" i="9"/>
  <c r="Z6254" i="9" s="1"/>
  <c r="AB6253" i="9"/>
  <c r="AA6253" i="9"/>
  <c r="R6257" i="9"/>
  <c r="X6256" i="9" l="1"/>
  <c r="AD6253" i="9"/>
  <c r="V6257" i="9"/>
  <c r="W6257" i="9" s="1"/>
  <c r="S6257" i="9"/>
  <c r="X6257" i="9" s="1"/>
  <c r="AB6254" i="9"/>
  <c r="AA6254" i="9"/>
  <c r="Y6255" i="9"/>
  <c r="Z6255" i="9" s="1"/>
  <c r="R6258" i="9"/>
  <c r="AD6254" i="9" l="1"/>
  <c r="V6258" i="9"/>
  <c r="W6258" i="9" s="1"/>
  <c r="S6258" i="9"/>
  <c r="AB6255" i="9"/>
  <c r="AA6255" i="9"/>
  <c r="R6259" i="9"/>
  <c r="Y6256" i="9"/>
  <c r="Z6256" i="9" s="1"/>
  <c r="X6258" i="9" l="1"/>
  <c r="AD6255" i="9"/>
  <c r="V6259" i="9"/>
  <c r="W6259" i="9" s="1"/>
  <c r="S6259" i="9"/>
  <c r="AB6256" i="9"/>
  <c r="AA6256" i="9"/>
  <c r="R6260" i="9"/>
  <c r="Y6257" i="9"/>
  <c r="Z6257" i="9" s="1"/>
  <c r="X6259" i="9" l="1"/>
  <c r="AD6256" i="9"/>
  <c r="V6260" i="9"/>
  <c r="W6260" i="9" s="1"/>
  <c r="S6260" i="9"/>
  <c r="Y6258" i="9"/>
  <c r="Z6258" i="9" s="1"/>
  <c r="AB6257" i="9"/>
  <c r="AA6257" i="9"/>
  <c r="R6261" i="9"/>
  <c r="X6260" i="9" l="1"/>
  <c r="AD6257" i="9"/>
  <c r="V6261" i="9"/>
  <c r="W6261" i="9" s="1"/>
  <c r="S6261" i="9"/>
  <c r="AB6258" i="9"/>
  <c r="AA6258" i="9"/>
  <c r="R6262" i="9"/>
  <c r="Y6259" i="9"/>
  <c r="Z6259" i="9" s="1"/>
  <c r="X6261" i="9" l="1"/>
  <c r="AD6258" i="9"/>
  <c r="V6262" i="9"/>
  <c r="W6262" i="9" s="1"/>
  <c r="S6262" i="9"/>
  <c r="AB6259" i="9"/>
  <c r="AA6259" i="9"/>
  <c r="R6263" i="9"/>
  <c r="Y6260" i="9"/>
  <c r="Z6260" i="9" s="1"/>
  <c r="X6262" i="9" l="1"/>
  <c r="AD6259" i="9"/>
  <c r="V6263" i="9"/>
  <c r="W6263" i="9" s="1"/>
  <c r="S6263" i="9"/>
  <c r="X6263" i="9" s="1"/>
  <c r="AB6260" i="9"/>
  <c r="AA6260" i="9"/>
  <c r="R6264" i="9"/>
  <c r="Y6261" i="9"/>
  <c r="Z6261" i="9" s="1"/>
  <c r="AD6260" i="9" l="1"/>
  <c r="V6264" i="9"/>
  <c r="W6264" i="9" s="1"/>
  <c r="S6264" i="9"/>
  <c r="AB6261" i="9"/>
  <c r="AA6261" i="9"/>
  <c r="Y6262" i="9"/>
  <c r="Z6262" i="9" s="1"/>
  <c r="R6265" i="9"/>
  <c r="X6264" i="9" l="1"/>
  <c r="AD6261" i="9"/>
  <c r="V6265" i="9"/>
  <c r="W6265" i="9" s="1"/>
  <c r="S6265" i="9"/>
  <c r="X6265" i="9" s="1"/>
  <c r="AB6262" i="9"/>
  <c r="AA6262" i="9"/>
  <c r="R6266" i="9"/>
  <c r="Y6263" i="9"/>
  <c r="Z6263" i="9" s="1"/>
  <c r="AD6262" i="9" l="1"/>
  <c r="V6266" i="9"/>
  <c r="W6266" i="9" s="1"/>
  <c r="S6266" i="9"/>
  <c r="X6266" i="9" s="1"/>
  <c r="R6267" i="9"/>
  <c r="Y6264" i="9"/>
  <c r="Z6264" i="9" s="1"/>
  <c r="AB6263" i="9"/>
  <c r="AA6263" i="9"/>
  <c r="AD6263" i="9" l="1"/>
  <c r="V6267" i="9"/>
  <c r="W6267" i="9" s="1"/>
  <c r="S6267" i="9"/>
  <c r="X6267" i="9" s="1"/>
  <c r="R6268" i="9"/>
  <c r="AB6264" i="9"/>
  <c r="AA6264" i="9"/>
  <c r="Y6265" i="9"/>
  <c r="Z6265" i="9" s="1"/>
  <c r="AD6264" i="9" l="1"/>
  <c r="V6268" i="9"/>
  <c r="W6268" i="9" s="1"/>
  <c r="S6268" i="9"/>
  <c r="X6268" i="9" s="1"/>
  <c r="R6269" i="9"/>
  <c r="AB6265" i="9"/>
  <c r="AA6265" i="9"/>
  <c r="Y6266" i="9"/>
  <c r="Z6266" i="9" s="1"/>
  <c r="AD6265" i="9" l="1"/>
  <c r="V6269" i="9"/>
  <c r="W6269" i="9" s="1"/>
  <c r="S6269" i="9"/>
  <c r="AB6266" i="9"/>
  <c r="AA6266" i="9"/>
  <c r="R6270" i="9"/>
  <c r="Y6267" i="9"/>
  <c r="Z6267" i="9" s="1"/>
  <c r="X6269" i="9" l="1"/>
  <c r="AD6266" i="9"/>
  <c r="V6270" i="9"/>
  <c r="W6270" i="9" s="1"/>
  <c r="S6270" i="9"/>
  <c r="X6270" i="9" s="1"/>
  <c r="AB6267" i="9"/>
  <c r="AA6267" i="9"/>
  <c r="R6271" i="9"/>
  <c r="Y6268" i="9"/>
  <c r="Z6268" i="9" s="1"/>
  <c r="AD6267" i="9" l="1"/>
  <c r="V6271" i="9"/>
  <c r="W6271" i="9" s="1"/>
  <c r="S6271" i="9"/>
  <c r="X6271" i="9" s="1"/>
  <c r="AB6268" i="9"/>
  <c r="AA6268" i="9"/>
  <c r="R6272" i="9"/>
  <c r="Y6269" i="9"/>
  <c r="Z6269" i="9" s="1"/>
  <c r="AD6268" i="9" l="1"/>
  <c r="V6272" i="9"/>
  <c r="W6272" i="9" s="1"/>
  <c r="S6272" i="9"/>
  <c r="AB6269" i="9"/>
  <c r="AA6269" i="9"/>
  <c r="R6273" i="9"/>
  <c r="Y6270" i="9"/>
  <c r="Z6270" i="9" s="1"/>
  <c r="X6272" i="9" l="1"/>
  <c r="AD6269" i="9"/>
  <c r="V6273" i="9"/>
  <c r="W6273" i="9" s="1"/>
  <c r="S6273" i="9"/>
  <c r="AB6270" i="9"/>
  <c r="AA6270" i="9"/>
  <c r="R6274" i="9"/>
  <c r="Y6271" i="9"/>
  <c r="Z6271" i="9" s="1"/>
  <c r="X6273" i="9" l="1"/>
  <c r="AD6270" i="9"/>
  <c r="V6274" i="9"/>
  <c r="W6274" i="9" s="1"/>
  <c r="S6274" i="9"/>
  <c r="X6274" i="9" s="1"/>
  <c r="AB6271" i="9"/>
  <c r="AA6271" i="9"/>
  <c r="R6275" i="9"/>
  <c r="Y6272" i="9"/>
  <c r="Z6272" i="9" s="1"/>
  <c r="AD6271" i="9" l="1"/>
  <c r="V6275" i="9"/>
  <c r="W6275" i="9" s="1"/>
  <c r="S6275" i="9"/>
  <c r="AB6272" i="9"/>
  <c r="AA6272" i="9"/>
  <c r="R6276" i="9"/>
  <c r="Y6273" i="9"/>
  <c r="Z6273" i="9" s="1"/>
  <c r="X6275" i="9" l="1"/>
  <c r="AD6272" i="9"/>
  <c r="V6276" i="9"/>
  <c r="W6276" i="9" s="1"/>
  <c r="S6276" i="9"/>
  <c r="AB6273" i="9"/>
  <c r="AA6273" i="9"/>
  <c r="Y6274" i="9"/>
  <c r="Z6274" i="9" s="1"/>
  <c r="R6277" i="9"/>
  <c r="X6276" i="9" l="1"/>
  <c r="AD6273" i="9"/>
  <c r="V6277" i="9"/>
  <c r="W6277" i="9" s="1"/>
  <c r="S6277" i="9"/>
  <c r="AB6274" i="9"/>
  <c r="AA6274" i="9"/>
  <c r="R6278" i="9"/>
  <c r="Y6275" i="9"/>
  <c r="Z6275" i="9" s="1"/>
  <c r="X6277" i="9" l="1"/>
  <c r="AD6274" i="9"/>
  <c r="S6278" i="9"/>
  <c r="V6278" i="9"/>
  <c r="W6278" i="9" s="1"/>
  <c r="AB6275" i="9"/>
  <c r="AD6275" i="9" s="1"/>
  <c r="AA6275" i="9"/>
  <c r="Y6276" i="9"/>
  <c r="Z6276" i="9" s="1"/>
  <c r="R6279" i="9"/>
  <c r="X6278" i="9" l="1"/>
  <c r="V6279" i="9"/>
  <c r="W6279" i="9" s="1"/>
  <c r="S6279" i="9"/>
  <c r="AB6276" i="9"/>
  <c r="AA6276" i="9"/>
  <c r="Y6277" i="9"/>
  <c r="Z6277" i="9" s="1"/>
  <c r="R6280" i="9"/>
  <c r="X6279" i="9" l="1"/>
  <c r="AD6276" i="9"/>
  <c r="V6280" i="9"/>
  <c r="W6280" i="9" s="1"/>
  <c r="S6280" i="9"/>
  <c r="AB6277" i="9"/>
  <c r="AD6277" i="9" s="1"/>
  <c r="AA6277" i="9"/>
  <c r="R6281" i="9"/>
  <c r="Y6278" i="9"/>
  <c r="Z6278" i="9" s="1"/>
  <c r="X6280" i="9" l="1"/>
  <c r="V6281" i="9"/>
  <c r="W6281" i="9" s="1"/>
  <c r="S6281" i="9"/>
  <c r="AB6278" i="9"/>
  <c r="AA6278" i="9"/>
  <c r="R6282" i="9"/>
  <c r="Y6279" i="9"/>
  <c r="Z6279" i="9" s="1"/>
  <c r="X6281" i="9" l="1"/>
  <c r="AD6278" i="9"/>
  <c r="V6282" i="9"/>
  <c r="W6282" i="9" s="1"/>
  <c r="S6282" i="9"/>
  <c r="X6282" i="9" s="1"/>
  <c r="AB6279" i="9"/>
  <c r="AD6279" i="9" s="1"/>
  <c r="AA6279" i="9"/>
  <c r="R6283" i="9"/>
  <c r="Y6280" i="9"/>
  <c r="Z6280" i="9" s="1"/>
  <c r="V6283" i="9" l="1"/>
  <c r="W6283" i="9" s="1"/>
  <c r="S6283" i="9"/>
  <c r="X6283" i="9" s="1"/>
  <c r="R6284" i="9"/>
  <c r="AB6280" i="9"/>
  <c r="AA6280" i="9"/>
  <c r="Y6281" i="9"/>
  <c r="Z6281" i="9" s="1"/>
  <c r="AD6280" i="9" l="1"/>
  <c r="V6284" i="9"/>
  <c r="W6284" i="9" s="1"/>
  <c r="S6284" i="9"/>
  <c r="X6284" i="9" s="1"/>
  <c r="AB6281" i="9"/>
  <c r="AD6281" i="9" s="1"/>
  <c r="AA6281" i="9"/>
  <c r="R6285" i="9"/>
  <c r="Y6282" i="9"/>
  <c r="Z6282" i="9" s="1"/>
  <c r="V6285" i="9" l="1"/>
  <c r="W6285" i="9" s="1"/>
  <c r="S6285" i="9"/>
  <c r="AB6282" i="9"/>
  <c r="AA6282" i="9"/>
  <c r="R6286" i="9"/>
  <c r="Y6283" i="9"/>
  <c r="Z6283" i="9" s="1"/>
  <c r="X6285" i="9" l="1"/>
  <c r="AD6282" i="9"/>
  <c r="V6286" i="9"/>
  <c r="W6286" i="9" s="1"/>
  <c r="S6286" i="9"/>
  <c r="AB6283" i="9"/>
  <c r="AD6283" i="9" s="1"/>
  <c r="AA6283" i="9"/>
  <c r="R6287" i="9"/>
  <c r="Y6284" i="9"/>
  <c r="Z6284" i="9" s="1"/>
  <c r="X6286" i="9" l="1"/>
  <c r="V6287" i="9"/>
  <c r="W6287" i="9" s="1"/>
  <c r="S6287" i="9"/>
  <c r="AB6284" i="9"/>
  <c r="AA6284" i="9"/>
  <c r="R6288" i="9"/>
  <c r="Y6285" i="9"/>
  <c r="Z6285" i="9" s="1"/>
  <c r="X6287" i="9" l="1"/>
  <c r="AD6284" i="9"/>
  <c r="V6288" i="9"/>
  <c r="W6288" i="9" s="1"/>
  <c r="S6288" i="9"/>
  <c r="X6288" i="9" s="1"/>
  <c r="AB6285" i="9"/>
  <c r="AA6285" i="9"/>
  <c r="R6289" i="9"/>
  <c r="Y6286" i="9"/>
  <c r="Z6286" i="9" s="1"/>
  <c r="AD6285" i="9" l="1"/>
  <c r="V6289" i="9"/>
  <c r="W6289" i="9" s="1"/>
  <c r="S6289" i="9"/>
  <c r="Y6287" i="9"/>
  <c r="Z6287" i="9" s="1"/>
  <c r="AB6286" i="9"/>
  <c r="AA6286" i="9"/>
  <c r="R6290" i="9"/>
  <c r="X6289" i="9" l="1"/>
  <c r="AD6286" i="9"/>
  <c r="V6290" i="9"/>
  <c r="W6290" i="9" s="1"/>
  <c r="S6290" i="9"/>
  <c r="R6291" i="9"/>
  <c r="AB6287" i="9"/>
  <c r="AA6287" i="9"/>
  <c r="Y6288" i="9"/>
  <c r="Z6288" i="9" s="1"/>
  <c r="X6290" i="9" l="1"/>
  <c r="AD6287" i="9"/>
  <c r="V6291" i="9"/>
  <c r="W6291" i="9" s="1"/>
  <c r="X6291" i="9" s="1"/>
  <c r="S6291" i="9"/>
  <c r="AB6288" i="9"/>
  <c r="AA6288" i="9"/>
  <c r="R6292" i="9"/>
  <c r="Y6289" i="9"/>
  <c r="Z6289" i="9" s="1"/>
  <c r="AD6288" i="9" l="1"/>
  <c r="V6292" i="9"/>
  <c r="W6292" i="9" s="1"/>
  <c r="S6292" i="9"/>
  <c r="X6292" i="9" s="1"/>
  <c r="AB6289" i="9"/>
  <c r="AA6289" i="9"/>
  <c r="Y6290" i="9"/>
  <c r="Z6290" i="9" s="1"/>
  <c r="R6293" i="9"/>
  <c r="AD6289" i="9" l="1"/>
  <c r="V6293" i="9"/>
  <c r="W6293" i="9" s="1"/>
  <c r="S6293" i="9"/>
  <c r="R6294" i="9"/>
  <c r="Y6291" i="9"/>
  <c r="Z6291" i="9" s="1"/>
  <c r="AB6290" i="9"/>
  <c r="AA6290" i="9"/>
  <c r="X6293" i="9" l="1"/>
  <c r="AD6290" i="9"/>
  <c r="V6294" i="9"/>
  <c r="W6294" i="9" s="1"/>
  <c r="S6294" i="9"/>
  <c r="AB6291" i="9"/>
  <c r="AA6291" i="9"/>
  <c r="R6295" i="9"/>
  <c r="Y6292" i="9"/>
  <c r="Z6292" i="9" s="1"/>
  <c r="X6294" i="9" l="1"/>
  <c r="AD6291" i="9"/>
  <c r="V6295" i="9"/>
  <c r="W6295" i="9" s="1"/>
  <c r="S6295" i="9"/>
  <c r="X6295" i="9" s="1"/>
  <c r="Y6293" i="9"/>
  <c r="Z6293" i="9" s="1"/>
  <c r="R6296" i="9"/>
  <c r="AB6292" i="9"/>
  <c r="AA6292" i="9"/>
  <c r="AD6292" i="9" l="1"/>
  <c r="V6296" i="9"/>
  <c r="W6296" i="9" s="1"/>
  <c r="S6296" i="9"/>
  <c r="X6296" i="9" s="1"/>
  <c r="R6297" i="9"/>
  <c r="Y6294" i="9"/>
  <c r="Z6294" i="9" s="1"/>
  <c r="AB6293" i="9"/>
  <c r="AA6293" i="9"/>
  <c r="AD6293" i="9" l="1"/>
  <c r="V6297" i="9"/>
  <c r="W6297" i="9" s="1"/>
  <c r="S6297" i="9"/>
  <c r="X6297" i="9" s="1"/>
  <c r="AB6294" i="9"/>
  <c r="AA6294" i="9"/>
  <c r="Y6295" i="9"/>
  <c r="Z6295" i="9" s="1"/>
  <c r="R6298" i="9"/>
  <c r="AD6294" i="9" l="1"/>
  <c r="V6298" i="9"/>
  <c r="W6298" i="9" s="1"/>
  <c r="S6298" i="9"/>
  <c r="X6298" i="9" s="1"/>
  <c r="AB6295" i="9"/>
  <c r="AA6295" i="9"/>
  <c r="R6299" i="9"/>
  <c r="Y6296" i="9"/>
  <c r="Z6296" i="9" s="1"/>
  <c r="AD6295" i="9" l="1"/>
  <c r="V6299" i="9"/>
  <c r="W6299" i="9" s="1"/>
  <c r="S6299" i="9"/>
  <c r="AB6296" i="9"/>
  <c r="AA6296" i="9"/>
  <c r="R6300" i="9"/>
  <c r="Y6297" i="9"/>
  <c r="Z6297" i="9" s="1"/>
  <c r="X6299" i="9" l="1"/>
  <c r="AD6296" i="9"/>
  <c r="V6300" i="9"/>
  <c r="W6300" i="9" s="1"/>
  <c r="S6300" i="9"/>
  <c r="AB6297" i="9"/>
  <c r="AA6297" i="9"/>
  <c r="R6301" i="9"/>
  <c r="Y6298" i="9"/>
  <c r="Z6298" i="9" s="1"/>
  <c r="X6300" i="9" l="1"/>
  <c r="AD6297" i="9"/>
  <c r="V6301" i="9"/>
  <c r="W6301" i="9" s="1"/>
  <c r="X6301" i="9" s="1"/>
  <c r="S6301" i="9"/>
  <c r="AB6298" i="9"/>
  <c r="AA6298" i="9"/>
  <c r="R6302" i="9"/>
  <c r="Y6299" i="9"/>
  <c r="Z6299" i="9" s="1"/>
  <c r="AD6298" i="9" l="1"/>
  <c r="V6302" i="9"/>
  <c r="W6302" i="9" s="1"/>
  <c r="S6302" i="9"/>
  <c r="Y6300" i="9"/>
  <c r="Z6300" i="9" s="1"/>
  <c r="R6303" i="9"/>
  <c r="AB6299" i="9"/>
  <c r="AA6299" i="9"/>
  <c r="X6302" i="9" l="1"/>
  <c r="AD6299" i="9"/>
  <c r="V6303" i="9"/>
  <c r="W6303" i="9" s="1"/>
  <c r="S6303" i="9"/>
  <c r="R6304" i="9"/>
  <c r="Y6301" i="9"/>
  <c r="Z6301" i="9" s="1"/>
  <c r="AB6300" i="9"/>
  <c r="AA6300" i="9"/>
  <c r="X6303" i="9" l="1"/>
  <c r="AD6300" i="9"/>
  <c r="V6304" i="9"/>
  <c r="W6304" i="9" s="1"/>
  <c r="S6304" i="9"/>
  <c r="X6304" i="9" s="1"/>
  <c r="AB6301" i="9"/>
  <c r="AA6301" i="9"/>
  <c r="R6305" i="9"/>
  <c r="Y6302" i="9"/>
  <c r="Z6302" i="9" s="1"/>
  <c r="AD6301" i="9" l="1"/>
  <c r="V6305" i="9"/>
  <c r="W6305" i="9" s="1"/>
  <c r="S6305" i="9"/>
  <c r="AB6302" i="9"/>
  <c r="AA6302" i="9"/>
  <c r="R6306" i="9"/>
  <c r="Y6303" i="9"/>
  <c r="Z6303" i="9" s="1"/>
  <c r="X6305" i="9" l="1"/>
  <c r="AD6302" i="9"/>
  <c r="V6306" i="9"/>
  <c r="W6306" i="9" s="1"/>
  <c r="S6306" i="9"/>
  <c r="AB6303" i="9"/>
  <c r="AA6303" i="9"/>
  <c r="R6307" i="9"/>
  <c r="Y6304" i="9"/>
  <c r="Z6304" i="9" s="1"/>
  <c r="X6306" i="9" l="1"/>
  <c r="AD6303" i="9"/>
  <c r="V6307" i="9"/>
  <c r="W6307" i="9" s="1"/>
  <c r="S6307" i="9"/>
  <c r="X6307" i="9" s="1"/>
  <c r="AA6304" i="9"/>
  <c r="AB6304" i="9"/>
  <c r="R6308" i="9"/>
  <c r="Y6305" i="9"/>
  <c r="Z6305" i="9" s="1"/>
  <c r="AD6304" i="9" l="1"/>
  <c r="V6308" i="9"/>
  <c r="W6308" i="9" s="1"/>
  <c r="S6308" i="9"/>
  <c r="X6308" i="9" s="1"/>
  <c r="AB6305" i="9"/>
  <c r="AA6305" i="9"/>
  <c r="R6309" i="9"/>
  <c r="Y6306" i="9"/>
  <c r="Z6306" i="9" s="1"/>
  <c r="AD6305" i="9" l="1"/>
  <c r="V6309" i="9"/>
  <c r="W6309" i="9" s="1"/>
  <c r="S6309" i="9"/>
  <c r="X6309" i="9" s="1"/>
  <c r="AB6306" i="9"/>
  <c r="AA6306" i="9"/>
  <c r="R6310" i="9"/>
  <c r="Y6307" i="9"/>
  <c r="Z6307" i="9" s="1"/>
  <c r="AD6306" i="9" l="1"/>
  <c r="V6310" i="9"/>
  <c r="W6310" i="9" s="1"/>
  <c r="S6310" i="9"/>
  <c r="X6310" i="9" s="1"/>
  <c r="AB6307" i="9"/>
  <c r="AA6307" i="9"/>
  <c r="R6311" i="9"/>
  <c r="Y6308" i="9"/>
  <c r="Z6308" i="9" s="1"/>
  <c r="AD6307" i="9" l="1"/>
  <c r="V6311" i="9"/>
  <c r="W6311" i="9" s="1"/>
  <c r="S6311" i="9"/>
  <c r="X6311" i="9" s="1"/>
  <c r="AB6308" i="9"/>
  <c r="AA6308" i="9"/>
  <c r="Y6309" i="9"/>
  <c r="Z6309" i="9" s="1"/>
  <c r="R6312" i="9"/>
  <c r="AD6308" i="9" l="1"/>
  <c r="V6312" i="9"/>
  <c r="W6312" i="9" s="1"/>
  <c r="S6312" i="9"/>
  <c r="AB6309" i="9"/>
  <c r="AA6309" i="9"/>
  <c r="Y6310" i="9"/>
  <c r="Z6310" i="9" s="1"/>
  <c r="R6313" i="9"/>
  <c r="X6312" i="9" l="1"/>
  <c r="AD6309" i="9"/>
  <c r="V6313" i="9"/>
  <c r="W6313" i="9" s="1"/>
  <c r="S6313" i="9"/>
  <c r="X6313" i="9" s="1"/>
  <c r="R6314" i="9"/>
  <c r="Y6311" i="9"/>
  <c r="Z6311" i="9" s="1"/>
  <c r="AA6310" i="9"/>
  <c r="AB6310" i="9"/>
  <c r="AD6310" i="9" l="1"/>
  <c r="V6314" i="9"/>
  <c r="W6314" i="9" s="1"/>
  <c r="S6314" i="9"/>
  <c r="Y6312" i="9"/>
  <c r="Z6312" i="9" s="1"/>
  <c r="AB6311" i="9"/>
  <c r="AA6311" i="9"/>
  <c r="R6315" i="9"/>
  <c r="X6314" i="9" l="1"/>
  <c r="AD6311" i="9"/>
  <c r="V6315" i="9"/>
  <c r="W6315" i="9" s="1"/>
  <c r="S6315" i="9"/>
  <c r="AA6312" i="9"/>
  <c r="AB6312" i="9"/>
  <c r="R6316" i="9"/>
  <c r="Y6313" i="9"/>
  <c r="Z6313" i="9" s="1"/>
  <c r="X6315" i="9" l="1"/>
  <c r="AD6312" i="9"/>
  <c r="V6316" i="9"/>
  <c r="W6316" i="9" s="1"/>
  <c r="S6316" i="9"/>
  <c r="X6316" i="9" s="1"/>
  <c r="AB6313" i="9"/>
  <c r="AA6313" i="9"/>
  <c r="R6317" i="9"/>
  <c r="Y6314" i="9"/>
  <c r="Z6314" i="9" s="1"/>
  <c r="AD6313" i="9" l="1"/>
  <c r="V6317" i="9"/>
  <c r="W6317" i="9" s="1"/>
  <c r="S6317" i="9"/>
  <c r="AB6314" i="9"/>
  <c r="AA6314" i="9"/>
  <c r="R6318" i="9"/>
  <c r="Y6315" i="9"/>
  <c r="Z6315" i="9" s="1"/>
  <c r="X6317" i="9" l="1"/>
  <c r="AD6314" i="9"/>
  <c r="V6318" i="9"/>
  <c r="W6318" i="9" s="1"/>
  <c r="S6318" i="9"/>
  <c r="X6318" i="9" s="1"/>
  <c r="AB6315" i="9"/>
  <c r="AA6315" i="9"/>
  <c r="R6319" i="9"/>
  <c r="Y6316" i="9"/>
  <c r="Z6316" i="9" s="1"/>
  <c r="AD6315" i="9" l="1"/>
  <c r="V6319" i="9"/>
  <c r="W6319" i="9" s="1"/>
  <c r="S6319" i="9"/>
  <c r="AB6316" i="9"/>
  <c r="AA6316" i="9"/>
  <c r="R6320" i="9"/>
  <c r="Y6317" i="9"/>
  <c r="Z6317" i="9" s="1"/>
  <c r="X6319" i="9" l="1"/>
  <c r="AD6316" i="9"/>
  <c r="V6320" i="9"/>
  <c r="W6320" i="9" s="1"/>
  <c r="S6320" i="9"/>
  <c r="AB6317" i="9"/>
  <c r="AA6317" i="9"/>
  <c r="Y6318" i="9"/>
  <c r="Z6318" i="9" s="1"/>
  <c r="R6321" i="9"/>
  <c r="X6320" i="9" l="1"/>
  <c r="AD6317" i="9"/>
  <c r="V6321" i="9"/>
  <c r="W6321" i="9" s="1"/>
  <c r="S6321" i="9"/>
  <c r="R6322" i="9"/>
  <c r="Y6319" i="9"/>
  <c r="Z6319" i="9" s="1"/>
  <c r="AB6318" i="9"/>
  <c r="AA6318" i="9"/>
  <c r="X6321" i="9" l="1"/>
  <c r="AD6318" i="9"/>
  <c r="V6322" i="9"/>
  <c r="W6322" i="9" s="1"/>
  <c r="S6322" i="9"/>
  <c r="X6322" i="9" s="1"/>
  <c r="R6323" i="9"/>
  <c r="AB6319" i="9"/>
  <c r="AA6319" i="9"/>
  <c r="Y6320" i="9"/>
  <c r="Z6320" i="9" s="1"/>
  <c r="AD6319" i="9" l="1"/>
  <c r="V6323" i="9"/>
  <c r="W6323" i="9" s="1"/>
  <c r="S6323" i="9"/>
  <c r="Y6321" i="9"/>
  <c r="Z6321" i="9" s="1"/>
  <c r="R6324" i="9"/>
  <c r="AA6320" i="9"/>
  <c r="AB6320" i="9"/>
  <c r="X6323" i="9" l="1"/>
  <c r="AD6320" i="9"/>
  <c r="V6324" i="9"/>
  <c r="W6324" i="9" s="1"/>
  <c r="S6324" i="9"/>
  <c r="X6324" i="9" s="1"/>
  <c r="R6325" i="9"/>
  <c r="Y6322" i="9"/>
  <c r="Z6322" i="9" s="1"/>
  <c r="AB6321" i="9"/>
  <c r="AA6321" i="9"/>
  <c r="AD6321" i="9" l="1"/>
  <c r="V6325" i="9"/>
  <c r="W6325" i="9" s="1"/>
  <c r="S6325" i="9"/>
  <c r="X6325" i="9" s="1"/>
  <c r="AB6322" i="9"/>
  <c r="AA6322" i="9"/>
  <c r="Y6323" i="9"/>
  <c r="Z6323" i="9" s="1"/>
  <c r="R6326" i="9"/>
  <c r="AD6322" i="9" l="1"/>
  <c r="V6326" i="9"/>
  <c r="W6326" i="9" s="1"/>
  <c r="S6326" i="9"/>
  <c r="AB6323" i="9"/>
  <c r="AA6323" i="9"/>
  <c r="R6327" i="9"/>
  <c r="Y6324" i="9"/>
  <c r="Z6324" i="9" s="1"/>
  <c r="X6326" i="9" l="1"/>
  <c r="AD6323" i="9"/>
  <c r="V6327" i="9"/>
  <c r="W6327" i="9" s="1"/>
  <c r="S6327" i="9"/>
  <c r="R6328" i="9"/>
  <c r="AB6324" i="9"/>
  <c r="AA6324" i="9"/>
  <c r="Y6325" i="9"/>
  <c r="Z6325" i="9" s="1"/>
  <c r="X6327" i="9" l="1"/>
  <c r="AD6324" i="9"/>
  <c r="S6328" i="9"/>
  <c r="V6328" i="9"/>
  <c r="W6328" i="9" s="1"/>
  <c r="AB6325" i="9"/>
  <c r="AA6325" i="9"/>
  <c r="Y6326" i="9"/>
  <c r="Z6326" i="9" s="1"/>
  <c r="R6329" i="9"/>
  <c r="X6328" i="9" l="1"/>
  <c r="AD6325" i="9"/>
  <c r="V6329" i="9"/>
  <c r="W6329" i="9" s="1"/>
  <c r="S6329" i="9"/>
  <c r="X6329" i="9" s="1"/>
  <c r="R6330" i="9"/>
  <c r="Y6327" i="9"/>
  <c r="Z6327" i="9" s="1"/>
  <c r="AA6326" i="9"/>
  <c r="AB6326" i="9"/>
  <c r="AD6326" i="9" l="1"/>
  <c r="V6330" i="9"/>
  <c r="W6330" i="9" s="1"/>
  <c r="S6330" i="9"/>
  <c r="Y6328" i="9"/>
  <c r="Z6328" i="9" s="1"/>
  <c r="AB6327" i="9"/>
  <c r="AA6327" i="9"/>
  <c r="R6331" i="9"/>
  <c r="X6330" i="9" l="1"/>
  <c r="AD6327" i="9"/>
  <c r="V6331" i="9"/>
  <c r="W6331" i="9" s="1"/>
  <c r="S6331" i="9"/>
  <c r="AA6328" i="9"/>
  <c r="AB6328" i="9"/>
  <c r="Y6329" i="9"/>
  <c r="Z6329" i="9" s="1"/>
  <c r="R6332" i="9"/>
  <c r="X6331" i="9" l="1"/>
  <c r="AD6328" i="9"/>
  <c r="V6332" i="9"/>
  <c r="W6332" i="9" s="1"/>
  <c r="S6332" i="9"/>
  <c r="AB6329" i="9"/>
  <c r="AA6329" i="9"/>
  <c r="Y6330" i="9"/>
  <c r="Z6330" i="9" s="1"/>
  <c r="R6333" i="9"/>
  <c r="X6332" i="9" l="1"/>
  <c r="AD6329" i="9"/>
  <c r="V6333" i="9"/>
  <c r="W6333" i="9" s="1"/>
  <c r="S6333" i="9"/>
  <c r="R6334" i="9"/>
  <c r="AB6330" i="9"/>
  <c r="AA6330" i="9"/>
  <c r="Y6331" i="9"/>
  <c r="Z6331" i="9" s="1"/>
  <c r="X6333" i="9" l="1"/>
  <c r="AD6330" i="9"/>
  <c r="V6334" i="9"/>
  <c r="W6334" i="9" s="1"/>
  <c r="S6334" i="9"/>
  <c r="AB6331" i="9"/>
  <c r="AA6331" i="9"/>
  <c r="R6335" i="9"/>
  <c r="Y6332" i="9"/>
  <c r="Z6332" i="9" s="1"/>
  <c r="X6334" i="9" l="1"/>
  <c r="AD6331" i="9"/>
  <c r="V6335" i="9"/>
  <c r="W6335" i="9" s="1"/>
  <c r="S6335" i="9"/>
  <c r="AB6332" i="9"/>
  <c r="AA6332" i="9"/>
  <c r="R6336" i="9"/>
  <c r="Y6333" i="9"/>
  <c r="Z6333" i="9" s="1"/>
  <c r="X6335" i="9" l="1"/>
  <c r="AD6332" i="9"/>
  <c r="V6336" i="9"/>
  <c r="W6336" i="9" s="1"/>
  <c r="S6336" i="9"/>
  <c r="AB6333" i="9"/>
  <c r="AA6333" i="9"/>
  <c r="R6337" i="9"/>
  <c r="Y6334" i="9"/>
  <c r="Z6334" i="9" s="1"/>
  <c r="X6336" i="9" l="1"/>
  <c r="AD6333" i="9"/>
  <c r="V6337" i="9"/>
  <c r="W6337" i="9" s="1"/>
  <c r="S6337" i="9"/>
  <c r="X6337" i="9" s="1"/>
  <c r="AB6334" i="9"/>
  <c r="AA6334" i="9"/>
  <c r="R6338" i="9"/>
  <c r="Y6335" i="9"/>
  <c r="Z6335" i="9" s="1"/>
  <c r="AD6334" i="9" l="1"/>
  <c r="V6338" i="9"/>
  <c r="W6338" i="9" s="1"/>
  <c r="S6338" i="9"/>
  <c r="AB6335" i="9"/>
  <c r="AA6335" i="9"/>
  <c r="R6339" i="9"/>
  <c r="Y6336" i="9"/>
  <c r="Z6336" i="9" s="1"/>
  <c r="X6338" i="9" l="1"/>
  <c r="AD6335" i="9"/>
  <c r="V6339" i="9"/>
  <c r="W6339" i="9" s="1"/>
  <c r="S6339" i="9"/>
  <c r="X6339" i="9" s="1"/>
  <c r="AA6336" i="9"/>
  <c r="AB6336" i="9"/>
  <c r="R6340" i="9"/>
  <c r="Y6337" i="9"/>
  <c r="Z6337" i="9" s="1"/>
  <c r="AD6336" i="9" l="1"/>
  <c r="V6340" i="9"/>
  <c r="W6340" i="9" s="1"/>
  <c r="S6340" i="9"/>
  <c r="X6340" i="9" s="1"/>
  <c r="AB6337" i="9"/>
  <c r="AA6337" i="9"/>
  <c r="Y6338" i="9"/>
  <c r="Z6338" i="9" s="1"/>
  <c r="R6341" i="9"/>
  <c r="AD6337" i="9" l="1"/>
  <c r="V6341" i="9"/>
  <c r="W6341" i="9" s="1"/>
  <c r="S6341" i="9"/>
  <c r="X6341" i="9" s="1"/>
  <c r="AB6338" i="9"/>
  <c r="AA6338" i="9"/>
  <c r="R6342" i="9"/>
  <c r="Y6339" i="9"/>
  <c r="Z6339" i="9" s="1"/>
  <c r="AD6338" i="9" l="1"/>
  <c r="V6342" i="9"/>
  <c r="W6342" i="9" s="1"/>
  <c r="S6342" i="9"/>
  <c r="R6343" i="9"/>
  <c r="Y6340" i="9"/>
  <c r="Z6340" i="9" s="1"/>
  <c r="AB6339" i="9"/>
  <c r="AA6339" i="9"/>
  <c r="X6342" i="9" l="1"/>
  <c r="AD6339" i="9"/>
  <c r="V6343" i="9"/>
  <c r="W6343" i="9" s="1"/>
  <c r="S6343" i="9"/>
  <c r="X6343" i="9" s="1"/>
  <c r="AB6340" i="9"/>
  <c r="AA6340" i="9"/>
  <c r="R6344" i="9"/>
  <c r="Y6341" i="9"/>
  <c r="Z6341" i="9" s="1"/>
  <c r="AD6340" i="9" l="1"/>
  <c r="V6344" i="9"/>
  <c r="W6344" i="9" s="1"/>
  <c r="S6344" i="9"/>
  <c r="AB6341" i="9"/>
  <c r="AA6341" i="9"/>
  <c r="R6345" i="9"/>
  <c r="Y6342" i="9"/>
  <c r="Z6342" i="9" s="1"/>
  <c r="X6344" i="9" l="1"/>
  <c r="AD6341" i="9"/>
  <c r="V6345" i="9"/>
  <c r="W6345" i="9" s="1"/>
  <c r="S6345" i="9"/>
  <c r="X6345" i="9" s="1"/>
  <c r="AB6342" i="9"/>
  <c r="AA6342" i="9"/>
  <c r="R6346" i="9"/>
  <c r="Y6343" i="9"/>
  <c r="Z6343" i="9" s="1"/>
  <c r="AD6342" i="9" l="1"/>
  <c r="V6346" i="9"/>
  <c r="W6346" i="9" s="1"/>
  <c r="S6346" i="9"/>
  <c r="X6346" i="9" s="1"/>
  <c r="AB6343" i="9"/>
  <c r="AA6343" i="9"/>
  <c r="R6347" i="9"/>
  <c r="Y6344" i="9"/>
  <c r="Z6344" i="9" s="1"/>
  <c r="AD6343" i="9" l="1"/>
  <c r="V6347" i="9"/>
  <c r="W6347" i="9" s="1"/>
  <c r="S6347" i="9"/>
  <c r="AA6344" i="9"/>
  <c r="AB6344" i="9"/>
  <c r="R6348" i="9"/>
  <c r="Y6345" i="9"/>
  <c r="Z6345" i="9" s="1"/>
  <c r="X6347" i="9" l="1"/>
  <c r="AD6344" i="9"/>
  <c r="V6348" i="9"/>
  <c r="W6348" i="9" s="1"/>
  <c r="S6348" i="9"/>
  <c r="AB6345" i="9"/>
  <c r="AA6345" i="9"/>
  <c r="R6349" i="9"/>
  <c r="Y6346" i="9"/>
  <c r="Z6346" i="9" s="1"/>
  <c r="X6348" i="9" l="1"/>
  <c r="AD6345" i="9"/>
  <c r="V6349" i="9"/>
  <c r="W6349" i="9" s="1"/>
  <c r="S6349" i="9"/>
  <c r="AB6346" i="9"/>
  <c r="AA6346" i="9"/>
  <c r="R6350" i="9"/>
  <c r="Y6347" i="9"/>
  <c r="Z6347" i="9" s="1"/>
  <c r="X6349" i="9" l="1"/>
  <c r="AD6346" i="9"/>
  <c r="V6350" i="9"/>
  <c r="W6350" i="9" s="1"/>
  <c r="S6350" i="9"/>
  <c r="X6350" i="9" s="1"/>
  <c r="AB6347" i="9"/>
  <c r="AA6347" i="9"/>
  <c r="R6351" i="9"/>
  <c r="Y6348" i="9"/>
  <c r="Z6348" i="9" s="1"/>
  <c r="AD6347" i="9" l="1"/>
  <c r="V6351" i="9"/>
  <c r="W6351" i="9" s="1"/>
  <c r="S6351" i="9"/>
  <c r="R6352" i="9"/>
  <c r="AB6348" i="9"/>
  <c r="AA6348" i="9"/>
  <c r="Y6349" i="9"/>
  <c r="Z6349" i="9" s="1"/>
  <c r="X6351" i="9" l="1"/>
  <c r="AD6348" i="9"/>
  <c r="V6352" i="9"/>
  <c r="W6352" i="9" s="1"/>
  <c r="S6352" i="9"/>
  <c r="AB6349" i="9"/>
  <c r="AA6349" i="9"/>
  <c r="Y6350" i="9"/>
  <c r="Z6350" i="9" s="1"/>
  <c r="R6353" i="9"/>
  <c r="X6352" i="9" l="1"/>
  <c r="AD6349" i="9"/>
  <c r="V6353" i="9"/>
  <c r="W6353" i="9" s="1"/>
  <c r="S6353" i="9"/>
  <c r="X6353" i="9" s="1"/>
  <c r="AB6350" i="9"/>
  <c r="AA6350" i="9"/>
  <c r="R6354" i="9"/>
  <c r="Y6351" i="9"/>
  <c r="Z6351" i="9" s="1"/>
  <c r="AD6350" i="9" l="1"/>
  <c r="S6354" i="9"/>
  <c r="V6354" i="9"/>
  <c r="W6354" i="9" s="1"/>
  <c r="AB6351" i="9"/>
  <c r="AA6351" i="9"/>
  <c r="Y6352" i="9"/>
  <c r="Z6352" i="9" s="1"/>
  <c r="R6355" i="9"/>
  <c r="X6354" i="9" l="1"/>
  <c r="AD6351" i="9"/>
  <c r="V6355" i="9"/>
  <c r="W6355" i="9" s="1"/>
  <c r="S6355" i="9"/>
  <c r="X6355" i="9" s="1"/>
  <c r="R6356" i="9"/>
  <c r="AA6352" i="9"/>
  <c r="AB6352" i="9"/>
  <c r="Y6353" i="9"/>
  <c r="Z6353" i="9" s="1"/>
  <c r="AD6352" i="9" l="1"/>
  <c r="V6356" i="9"/>
  <c r="W6356" i="9" s="1"/>
  <c r="S6356" i="9"/>
  <c r="X6356" i="9" s="1"/>
  <c r="AB6353" i="9"/>
  <c r="AA6353" i="9"/>
  <c r="Y6354" i="9"/>
  <c r="Z6354" i="9" s="1"/>
  <c r="R6357" i="9"/>
  <c r="AD6353" i="9" l="1"/>
  <c r="V6357" i="9"/>
  <c r="W6357" i="9" s="1"/>
  <c r="S6357" i="9"/>
  <c r="X6357" i="9" s="1"/>
  <c r="AB6354" i="9"/>
  <c r="AA6354" i="9"/>
  <c r="R6358" i="9"/>
  <c r="Y6355" i="9"/>
  <c r="Z6355" i="9" s="1"/>
  <c r="AD6354" i="9" l="1"/>
  <c r="V6358" i="9"/>
  <c r="W6358" i="9" s="1"/>
  <c r="S6358" i="9"/>
  <c r="AB6355" i="9"/>
  <c r="AA6355" i="9"/>
  <c r="Y6356" i="9"/>
  <c r="Z6356" i="9" s="1"/>
  <c r="R6359" i="9"/>
  <c r="X6358" i="9" l="1"/>
  <c r="AD6355" i="9"/>
  <c r="V6359" i="9"/>
  <c r="W6359" i="9" s="1"/>
  <c r="S6359" i="9"/>
  <c r="X6359" i="9" s="1"/>
  <c r="AB6356" i="9"/>
  <c r="AA6356" i="9"/>
  <c r="R6360" i="9"/>
  <c r="Y6357" i="9"/>
  <c r="Z6357" i="9" s="1"/>
  <c r="AD6356" i="9" l="1"/>
  <c r="V6360" i="9"/>
  <c r="W6360" i="9" s="1"/>
  <c r="S6360" i="9"/>
  <c r="X6360" i="9" s="1"/>
  <c r="AB6357" i="9"/>
  <c r="AA6357" i="9"/>
  <c r="R6361" i="9"/>
  <c r="Y6358" i="9"/>
  <c r="Z6358" i="9" s="1"/>
  <c r="AD6357" i="9" l="1"/>
  <c r="V6361" i="9"/>
  <c r="W6361" i="9" s="1"/>
  <c r="S6361" i="9"/>
  <c r="X6361" i="9" s="1"/>
  <c r="Y6359" i="9"/>
  <c r="Z6359" i="9" s="1"/>
  <c r="AA6358" i="9"/>
  <c r="AB6358" i="9"/>
  <c r="R6362" i="9"/>
  <c r="AD6358" i="9" l="1"/>
  <c r="V6362" i="9"/>
  <c r="W6362" i="9" s="1"/>
  <c r="S6362" i="9"/>
  <c r="AB6359" i="9"/>
  <c r="AA6359" i="9"/>
  <c r="Y6360" i="9"/>
  <c r="Z6360" i="9" s="1"/>
  <c r="R6363" i="9"/>
  <c r="X6362" i="9" l="1"/>
  <c r="AD6359" i="9"/>
  <c r="V6363" i="9"/>
  <c r="W6363" i="9" s="1"/>
  <c r="S6363" i="9"/>
  <c r="X6363" i="9" s="1"/>
  <c r="R6364" i="9"/>
  <c r="Y6361" i="9"/>
  <c r="Z6361" i="9" s="1"/>
  <c r="AA6360" i="9"/>
  <c r="AB6360" i="9"/>
  <c r="AD6360" i="9" l="1"/>
  <c r="V6364" i="9"/>
  <c r="W6364" i="9" s="1"/>
  <c r="S6364" i="9"/>
  <c r="X6364" i="9" s="1"/>
  <c r="AB6361" i="9"/>
  <c r="AA6361" i="9"/>
  <c r="R6365" i="9"/>
  <c r="Y6362" i="9"/>
  <c r="Z6362" i="9" s="1"/>
  <c r="AD6361" i="9" l="1"/>
  <c r="V6365" i="9"/>
  <c r="W6365" i="9" s="1"/>
  <c r="S6365" i="9"/>
  <c r="AB6362" i="9"/>
  <c r="AA6362" i="9"/>
  <c r="R6366" i="9"/>
  <c r="Y6363" i="9"/>
  <c r="Z6363" i="9" s="1"/>
  <c r="X6365" i="9" l="1"/>
  <c r="AD6362" i="9"/>
  <c r="V6366" i="9"/>
  <c r="W6366" i="9" s="1"/>
  <c r="X6366" i="9" s="1"/>
  <c r="S6366" i="9"/>
  <c r="AB6363" i="9"/>
  <c r="AA6363" i="9"/>
  <c r="R6367" i="9"/>
  <c r="Y6364" i="9"/>
  <c r="Z6364" i="9" s="1"/>
  <c r="AD6363" i="9" l="1"/>
  <c r="S6367" i="9"/>
  <c r="V6367" i="9"/>
  <c r="W6367" i="9" s="1"/>
  <c r="AB6364" i="9"/>
  <c r="AA6364" i="9"/>
  <c r="R6368" i="9"/>
  <c r="Y6365" i="9"/>
  <c r="Z6365" i="9" s="1"/>
  <c r="X6367" i="9" l="1"/>
  <c r="AD6364" i="9"/>
  <c r="V6368" i="9"/>
  <c r="W6368" i="9" s="1"/>
  <c r="S6368" i="9"/>
  <c r="AB6365" i="9"/>
  <c r="AA6365" i="9"/>
  <c r="R6369" i="9"/>
  <c r="Y6366" i="9"/>
  <c r="Z6366" i="9" s="1"/>
  <c r="X6368" i="9" l="1"/>
  <c r="AD6365" i="9"/>
  <c r="V6369" i="9"/>
  <c r="W6369" i="9" s="1"/>
  <c r="S6369" i="9"/>
  <c r="AB6366" i="9"/>
  <c r="AA6366" i="9"/>
  <c r="Y6367" i="9"/>
  <c r="Z6367" i="9" s="1"/>
  <c r="R6370" i="9"/>
  <c r="X6369" i="9" l="1"/>
  <c r="AD6366" i="9"/>
  <c r="V6370" i="9"/>
  <c r="W6370" i="9" s="1"/>
  <c r="S6370" i="9"/>
  <c r="AB6367" i="9"/>
  <c r="AA6367" i="9"/>
  <c r="R6371" i="9"/>
  <c r="Y6368" i="9"/>
  <c r="Z6368" i="9" s="1"/>
  <c r="X6370" i="9" l="1"/>
  <c r="AD6367" i="9"/>
  <c r="V6371" i="9"/>
  <c r="W6371" i="9" s="1"/>
  <c r="S6371" i="9"/>
  <c r="Y6369" i="9"/>
  <c r="Z6369" i="9" s="1"/>
  <c r="AA6368" i="9"/>
  <c r="AB6368" i="9"/>
  <c r="R6372" i="9"/>
  <c r="X6371" i="9" l="1"/>
  <c r="AD6368" i="9"/>
  <c r="V6372" i="9"/>
  <c r="W6372" i="9" s="1"/>
  <c r="S6372" i="9"/>
  <c r="X6372" i="9" s="1"/>
  <c r="AB6369" i="9"/>
  <c r="AA6369" i="9"/>
  <c r="R6373" i="9"/>
  <c r="Y6370" i="9"/>
  <c r="Z6370" i="9" s="1"/>
  <c r="AD6369" i="9" l="1"/>
  <c r="V6373" i="9"/>
  <c r="W6373" i="9" s="1"/>
  <c r="S6373" i="9"/>
  <c r="X6373" i="9" s="1"/>
  <c r="AB6370" i="9"/>
  <c r="AA6370" i="9"/>
  <c r="R6374" i="9"/>
  <c r="Y6371" i="9"/>
  <c r="Z6371" i="9" s="1"/>
  <c r="AD6370" i="9" l="1"/>
  <c r="V6374" i="9"/>
  <c r="W6374" i="9" s="1"/>
  <c r="S6374" i="9"/>
  <c r="AB6371" i="9"/>
  <c r="AA6371" i="9"/>
  <c r="R6375" i="9"/>
  <c r="Y6372" i="9"/>
  <c r="Z6372" i="9" s="1"/>
  <c r="X6374" i="9" l="1"/>
  <c r="AD6371" i="9"/>
  <c r="V6375" i="9"/>
  <c r="W6375" i="9" s="1"/>
  <c r="S6375" i="9"/>
  <c r="AB6372" i="9"/>
  <c r="AA6372" i="9"/>
  <c r="R6376" i="9"/>
  <c r="Y6373" i="9"/>
  <c r="Z6373" i="9" s="1"/>
  <c r="X6375" i="9" l="1"/>
  <c r="AD6372" i="9"/>
  <c r="V6376" i="9"/>
  <c r="W6376" i="9" s="1"/>
  <c r="S6376" i="9"/>
  <c r="X6376" i="9" s="1"/>
  <c r="Y6374" i="9"/>
  <c r="Z6374" i="9" s="1"/>
  <c r="AB6373" i="9"/>
  <c r="AA6373" i="9"/>
  <c r="R6377" i="9"/>
  <c r="AD6373" i="9" l="1"/>
  <c r="V6377" i="9"/>
  <c r="W6377" i="9" s="1"/>
  <c r="S6377" i="9"/>
  <c r="X6377" i="9" s="1"/>
  <c r="AA6374" i="9"/>
  <c r="AB6374" i="9"/>
  <c r="Y6375" i="9"/>
  <c r="Z6375" i="9" s="1"/>
  <c r="R6378" i="9"/>
  <c r="AD6374" i="9" l="1"/>
  <c r="V6378" i="9"/>
  <c r="W6378" i="9" s="1"/>
  <c r="S6378" i="9"/>
  <c r="X6378" i="9" s="1"/>
  <c r="AB6375" i="9"/>
  <c r="AA6375" i="9"/>
  <c r="Y6376" i="9"/>
  <c r="Z6376" i="9" s="1"/>
  <c r="R6379" i="9"/>
  <c r="AD6375" i="9" l="1"/>
  <c r="S6379" i="9"/>
  <c r="V6379" i="9"/>
  <c r="W6379" i="9" s="1"/>
  <c r="Y6377" i="9"/>
  <c r="Z6377" i="9" s="1"/>
  <c r="R6380" i="9"/>
  <c r="AA6376" i="9"/>
  <c r="AB6376" i="9"/>
  <c r="X6379" i="9" l="1"/>
  <c r="AD6376" i="9"/>
  <c r="V6380" i="9"/>
  <c r="W6380" i="9" s="1"/>
  <c r="S6380" i="9"/>
  <c r="AB6377" i="9"/>
  <c r="AA6377" i="9"/>
  <c r="R6381" i="9"/>
  <c r="Y6378" i="9"/>
  <c r="Z6378" i="9" s="1"/>
  <c r="X6380" i="9" l="1"/>
  <c r="AD6377" i="9"/>
  <c r="V6381" i="9"/>
  <c r="W6381" i="9" s="1"/>
  <c r="S6381" i="9"/>
  <c r="R6382" i="9"/>
  <c r="AB6378" i="9"/>
  <c r="AA6378" i="9"/>
  <c r="Y6379" i="9"/>
  <c r="Z6379" i="9" s="1"/>
  <c r="X6381" i="9" l="1"/>
  <c r="AD6378" i="9"/>
  <c r="V6382" i="9"/>
  <c r="W6382" i="9" s="1"/>
  <c r="S6382" i="9"/>
  <c r="X6382" i="9" s="1"/>
  <c r="AB6379" i="9"/>
  <c r="AA6379" i="9"/>
  <c r="Y6380" i="9"/>
  <c r="Z6380" i="9" s="1"/>
  <c r="R6383" i="9"/>
  <c r="AD6379" i="9" l="1"/>
  <c r="V6383" i="9"/>
  <c r="W6383" i="9" s="1"/>
  <c r="S6383" i="9"/>
  <c r="X6383" i="9" s="1"/>
  <c r="AB6380" i="9"/>
  <c r="AA6380" i="9"/>
  <c r="R6384" i="9"/>
  <c r="Y6381" i="9"/>
  <c r="Z6381" i="9" s="1"/>
  <c r="AD6380" i="9" l="1"/>
  <c r="V6384" i="9"/>
  <c r="W6384" i="9" s="1"/>
  <c r="S6384" i="9"/>
  <c r="X6384" i="9" s="1"/>
  <c r="AB6381" i="9"/>
  <c r="AA6381" i="9"/>
  <c r="R6385" i="9"/>
  <c r="Y6382" i="9"/>
  <c r="Z6382" i="9" s="1"/>
  <c r="AD6381" i="9" l="1"/>
  <c r="V6385" i="9"/>
  <c r="W6385" i="9" s="1"/>
  <c r="S6385" i="9"/>
  <c r="X6385" i="9" s="1"/>
  <c r="AB6382" i="9"/>
  <c r="AA6382" i="9"/>
  <c r="R6386" i="9"/>
  <c r="Y6383" i="9"/>
  <c r="Z6383" i="9" s="1"/>
  <c r="AD6382" i="9" l="1"/>
  <c r="V6386" i="9"/>
  <c r="W6386" i="9" s="1"/>
  <c r="S6386" i="9"/>
  <c r="X6386" i="9" s="1"/>
  <c r="AB6383" i="9"/>
  <c r="AA6383" i="9"/>
  <c r="R6387" i="9"/>
  <c r="Y6384" i="9"/>
  <c r="Z6384" i="9" s="1"/>
  <c r="AD6383" i="9" l="1"/>
  <c r="V6387" i="9"/>
  <c r="W6387" i="9" s="1"/>
  <c r="S6387" i="9"/>
  <c r="AA6384" i="9"/>
  <c r="AB6384" i="9"/>
  <c r="R6388" i="9"/>
  <c r="Y6385" i="9"/>
  <c r="Z6385" i="9" s="1"/>
  <c r="X6387" i="9" l="1"/>
  <c r="AD6384" i="9"/>
  <c r="V6388" i="9"/>
  <c r="W6388" i="9" s="1"/>
  <c r="S6388" i="9"/>
  <c r="X6388" i="9" s="1"/>
  <c r="AB6385" i="9"/>
  <c r="AA6385" i="9"/>
  <c r="Y6386" i="9"/>
  <c r="Z6386" i="9" s="1"/>
  <c r="R6389" i="9"/>
  <c r="AD6385" i="9" l="1"/>
  <c r="V6389" i="9"/>
  <c r="W6389" i="9" s="1"/>
  <c r="S6389" i="9"/>
  <c r="X6389" i="9" s="1"/>
  <c r="AB6386" i="9"/>
  <c r="AA6386" i="9"/>
  <c r="R6390" i="9"/>
  <c r="Y6387" i="9"/>
  <c r="Z6387" i="9" s="1"/>
  <c r="AD6386" i="9" l="1"/>
  <c r="V6390" i="9"/>
  <c r="W6390" i="9" s="1"/>
  <c r="S6390" i="9"/>
  <c r="AB6387" i="9"/>
  <c r="AA6387" i="9"/>
  <c r="R6391" i="9"/>
  <c r="Y6388" i="9"/>
  <c r="Z6388" i="9" s="1"/>
  <c r="X6390" i="9" l="1"/>
  <c r="AD6387" i="9"/>
  <c r="V6391" i="9"/>
  <c r="W6391" i="9" s="1"/>
  <c r="S6391" i="9"/>
  <c r="AB6388" i="9"/>
  <c r="AA6388" i="9"/>
  <c r="R6392" i="9"/>
  <c r="Y6389" i="9"/>
  <c r="Z6389" i="9" s="1"/>
  <c r="X6391" i="9" l="1"/>
  <c r="AD6388" i="9"/>
  <c r="V6392" i="9"/>
  <c r="W6392" i="9" s="1"/>
  <c r="S6392" i="9"/>
  <c r="X6392" i="9" s="1"/>
  <c r="AB6389" i="9"/>
  <c r="AA6389" i="9"/>
  <c r="Y6390" i="9"/>
  <c r="Z6390" i="9" s="1"/>
  <c r="R6393" i="9"/>
  <c r="AD6389" i="9" l="1"/>
  <c r="V6393" i="9"/>
  <c r="W6393" i="9" s="1"/>
  <c r="S6393" i="9"/>
  <c r="X6393" i="9" s="1"/>
  <c r="R6394" i="9"/>
  <c r="AA6390" i="9"/>
  <c r="AB6390" i="9"/>
  <c r="Y6391" i="9"/>
  <c r="Z6391" i="9" s="1"/>
  <c r="AD6390" i="9" l="1"/>
  <c r="V6394" i="9"/>
  <c r="W6394" i="9" s="1"/>
  <c r="S6394" i="9"/>
  <c r="AB6391" i="9"/>
  <c r="AA6391" i="9"/>
  <c r="Y6392" i="9"/>
  <c r="Z6392" i="9" s="1"/>
  <c r="R6395" i="9"/>
  <c r="X6394" i="9" l="1"/>
  <c r="AD6391" i="9"/>
  <c r="V6395" i="9"/>
  <c r="W6395" i="9" s="1"/>
  <c r="S6395" i="9"/>
  <c r="X6395" i="9" s="1"/>
  <c r="AA6392" i="9"/>
  <c r="AB6392" i="9"/>
  <c r="R6396" i="9"/>
  <c r="Y6393" i="9"/>
  <c r="Z6393" i="9" s="1"/>
  <c r="AD6392" i="9" l="1"/>
  <c r="V6396" i="9"/>
  <c r="W6396" i="9" s="1"/>
  <c r="S6396" i="9"/>
  <c r="R6397" i="9"/>
  <c r="Y6394" i="9"/>
  <c r="Z6394" i="9" s="1"/>
  <c r="AB6393" i="9"/>
  <c r="AA6393" i="9"/>
  <c r="X6396" i="9" l="1"/>
  <c r="AD6393" i="9"/>
  <c r="V6397" i="9"/>
  <c r="W6397" i="9" s="1"/>
  <c r="S6397" i="9"/>
  <c r="X6397" i="9" s="1"/>
  <c r="AB6394" i="9"/>
  <c r="AA6394" i="9"/>
  <c r="R6398" i="9"/>
  <c r="Y6395" i="9"/>
  <c r="Z6395" i="9" s="1"/>
  <c r="AD6394" i="9" l="1"/>
  <c r="V6398" i="9"/>
  <c r="W6398" i="9" s="1"/>
  <c r="S6398" i="9"/>
  <c r="AB6395" i="9"/>
  <c r="AA6395" i="9"/>
  <c r="R6399" i="9"/>
  <c r="Y6396" i="9"/>
  <c r="Z6396" i="9" s="1"/>
  <c r="X6398" i="9" l="1"/>
  <c r="AD6395" i="9"/>
  <c r="V6399" i="9"/>
  <c r="W6399" i="9" s="1"/>
  <c r="S6399" i="9"/>
  <c r="X6399" i="9" s="1"/>
  <c r="R6400" i="9"/>
  <c r="AB6396" i="9"/>
  <c r="AA6396" i="9"/>
  <c r="Y6397" i="9"/>
  <c r="Z6397" i="9" s="1"/>
  <c r="AD6396" i="9" l="1"/>
  <c r="V6400" i="9"/>
  <c r="W6400" i="9" s="1"/>
  <c r="S6400" i="9"/>
  <c r="AB6397" i="9"/>
  <c r="AA6397" i="9"/>
  <c r="R6401" i="9"/>
  <c r="Y6398" i="9"/>
  <c r="Z6398" i="9" s="1"/>
  <c r="X6400" i="9" l="1"/>
  <c r="AD6397" i="9"/>
  <c r="V6401" i="9"/>
  <c r="W6401" i="9" s="1"/>
  <c r="S6401" i="9"/>
  <c r="X6401" i="9" s="1"/>
  <c r="AB6398" i="9"/>
  <c r="AA6398" i="9"/>
  <c r="R6402" i="9"/>
  <c r="Y6399" i="9"/>
  <c r="Z6399" i="9" s="1"/>
  <c r="AD6398" i="9" l="1"/>
  <c r="V6402" i="9"/>
  <c r="W6402" i="9" s="1"/>
  <c r="S6402" i="9"/>
  <c r="X6402" i="9" s="1"/>
  <c r="AB6399" i="9"/>
  <c r="AA6399" i="9"/>
  <c r="Y6400" i="9"/>
  <c r="Z6400" i="9" s="1"/>
  <c r="R6403" i="9"/>
  <c r="AD6399" i="9" l="1"/>
  <c r="V6403" i="9"/>
  <c r="W6403" i="9" s="1"/>
  <c r="S6403" i="9"/>
  <c r="AA6400" i="9"/>
  <c r="AB6400" i="9"/>
  <c r="R6404" i="9"/>
  <c r="Y6401" i="9"/>
  <c r="Z6401" i="9" s="1"/>
  <c r="X6403" i="9" l="1"/>
  <c r="AD6400" i="9"/>
  <c r="V6404" i="9"/>
  <c r="W6404" i="9" s="1"/>
  <c r="S6404" i="9"/>
  <c r="Y6402" i="9"/>
  <c r="Z6402" i="9" s="1"/>
  <c r="R6405" i="9"/>
  <c r="AB6401" i="9"/>
  <c r="AA6401" i="9"/>
  <c r="X6404" i="9" l="1"/>
  <c r="AD6401" i="9"/>
  <c r="V6405" i="9"/>
  <c r="W6405" i="9" s="1"/>
  <c r="S6405" i="9"/>
  <c r="X6405" i="9" s="1"/>
  <c r="AB6402" i="9"/>
  <c r="AA6402" i="9"/>
  <c r="R6406" i="9"/>
  <c r="Y6403" i="9"/>
  <c r="Z6403" i="9" s="1"/>
  <c r="AD6402" i="9" l="1"/>
  <c r="V6406" i="9"/>
  <c r="W6406" i="9" s="1"/>
  <c r="S6406" i="9"/>
  <c r="X6406" i="9" s="1"/>
  <c r="Y6404" i="9"/>
  <c r="Z6404" i="9" s="1"/>
  <c r="R6407" i="9"/>
  <c r="AB6403" i="9"/>
  <c r="AA6403" i="9"/>
  <c r="AD6403" i="9" l="1"/>
  <c r="V6407" i="9"/>
  <c r="W6407" i="9" s="1"/>
  <c r="S6407" i="9"/>
  <c r="AB6404" i="9"/>
  <c r="AA6404" i="9"/>
  <c r="R6408" i="9"/>
  <c r="Y6405" i="9"/>
  <c r="Z6405" i="9" s="1"/>
  <c r="X6407" i="9" l="1"/>
  <c r="AD6404" i="9"/>
  <c r="V6408" i="9"/>
  <c r="W6408" i="9" s="1"/>
  <c r="S6408" i="9"/>
  <c r="X6408" i="9" s="1"/>
  <c r="AB6405" i="9"/>
  <c r="AA6405" i="9"/>
  <c r="R6409" i="9"/>
  <c r="Y6406" i="9"/>
  <c r="Z6406" i="9" s="1"/>
  <c r="AD6405" i="9" l="1"/>
  <c r="V6409" i="9"/>
  <c r="W6409" i="9" s="1"/>
  <c r="S6409" i="9"/>
  <c r="AB6406" i="9"/>
  <c r="AA6406" i="9"/>
  <c r="R6410" i="9"/>
  <c r="Y6407" i="9"/>
  <c r="Z6407" i="9" s="1"/>
  <c r="X6409" i="9" l="1"/>
  <c r="AD6406" i="9"/>
  <c r="V6410" i="9"/>
  <c r="W6410" i="9" s="1"/>
  <c r="S6410" i="9"/>
  <c r="X6410" i="9" s="1"/>
  <c r="AB6407" i="9"/>
  <c r="AA6407" i="9"/>
  <c r="R6411" i="9"/>
  <c r="Y6408" i="9"/>
  <c r="Z6408" i="9" s="1"/>
  <c r="AD6407" i="9" l="1"/>
  <c r="V6411" i="9"/>
  <c r="W6411" i="9" s="1"/>
  <c r="S6411" i="9"/>
  <c r="X6411" i="9" s="1"/>
  <c r="R6412" i="9"/>
  <c r="AA6408" i="9"/>
  <c r="AB6408" i="9"/>
  <c r="Y6409" i="9"/>
  <c r="Z6409" i="9" s="1"/>
  <c r="AD6408" i="9" l="1"/>
  <c r="V6412" i="9"/>
  <c r="W6412" i="9" s="1"/>
  <c r="S6412" i="9"/>
  <c r="X6412" i="9" s="1"/>
  <c r="AB6409" i="9"/>
  <c r="AA6409" i="9"/>
  <c r="Y6410" i="9"/>
  <c r="Z6410" i="9" s="1"/>
  <c r="R6413" i="9"/>
  <c r="AD6409" i="9" l="1"/>
  <c r="V6413" i="9"/>
  <c r="W6413" i="9" s="1"/>
  <c r="S6413" i="9"/>
  <c r="X6413" i="9" s="1"/>
  <c r="R6414" i="9"/>
  <c r="AB6410" i="9"/>
  <c r="AA6410" i="9"/>
  <c r="Y6411" i="9"/>
  <c r="Z6411" i="9" s="1"/>
  <c r="AD6410" i="9" l="1"/>
  <c r="V6414" i="9"/>
  <c r="W6414" i="9" s="1"/>
  <c r="S6414" i="9"/>
  <c r="R6415" i="9"/>
  <c r="AB6411" i="9"/>
  <c r="AA6411" i="9"/>
  <c r="Y6412" i="9"/>
  <c r="Z6412" i="9" s="1"/>
  <c r="X6414" i="9" l="1"/>
  <c r="AD6411" i="9"/>
  <c r="V6415" i="9"/>
  <c r="W6415" i="9" s="1"/>
  <c r="S6415" i="9"/>
  <c r="AB6412" i="9"/>
  <c r="AA6412" i="9"/>
  <c r="R6416" i="9"/>
  <c r="Y6413" i="9"/>
  <c r="Z6413" i="9" s="1"/>
  <c r="X6415" i="9" l="1"/>
  <c r="AD6412" i="9"/>
  <c r="V6416" i="9"/>
  <c r="W6416" i="9" s="1"/>
  <c r="S6416" i="9"/>
  <c r="AB6413" i="9"/>
  <c r="AA6413" i="9"/>
  <c r="R6417" i="9"/>
  <c r="Y6414" i="9"/>
  <c r="Z6414" i="9" s="1"/>
  <c r="X6416" i="9" l="1"/>
  <c r="AD6413" i="9"/>
  <c r="V6417" i="9"/>
  <c r="W6417" i="9" s="1"/>
  <c r="S6417" i="9"/>
  <c r="X6417" i="9" s="1"/>
  <c r="AB6414" i="9"/>
  <c r="AA6414" i="9"/>
  <c r="R6418" i="9"/>
  <c r="Y6415" i="9"/>
  <c r="Z6415" i="9" s="1"/>
  <c r="AD6414" i="9" l="1"/>
  <c r="V6418" i="9"/>
  <c r="W6418" i="9" s="1"/>
  <c r="S6418" i="9"/>
  <c r="X6418" i="9" s="1"/>
  <c r="AB6415" i="9"/>
  <c r="AA6415" i="9"/>
  <c r="Y6416" i="9"/>
  <c r="Z6416" i="9" s="1"/>
  <c r="R6419" i="9"/>
  <c r="AD6415" i="9" l="1"/>
  <c r="V6419" i="9"/>
  <c r="W6419" i="9" s="1"/>
  <c r="S6419" i="9"/>
  <c r="AA6416" i="9"/>
  <c r="AB6416" i="9"/>
  <c r="R6420" i="9"/>
  <c r="Y6417" i="9"/>
  <c r="Z6417" i="9" s="1"/>
  <c r="X6419" i="9" l="1"/>
  <c r="AD6416" i="9"/>
  <c r="V6420" i="9"/>
  <c r="W6420" i="9" s="1"/>
  <c r="S6420" i="9"/>
  <c r="X6420" i="9" s="1"/>
  <c r="AB6417" i="9"/>
  <c r="AA6417" i="9"/>
  <c r="R6421" i="9"/>
  <c r="Y6418" i="9"/>
  <c r="Z6418" i="9" s="1"/>
  <c r="AD6417" i="9" l="1"/>
  <c r="V6421" i="9"/>
  <c r="W6421" i="9" s="1"/>
  <c r="S6421" i="9"/>
  <c r="X6421" i="9" s="1"/>
  <c r="AB6418" i="9"/>
  <c r="AA6418" i="9"/>
  <c r="Y6419" i="9"/>
  <c r="Z6419" i="9" s="1"/>
  <c r="R6422" i="9"/>
  <c r="AD6418" i="9" l="1"/>
  <c r="V6422" i="9"/>
  <c r="W6422" i="9" s="1"/>
  <c r="S6422" i="9"/>
  <c r="X6422" i="9" s="1"/>
  <c r="R6423" i="9"/>
  <c r="AB6419" i="9"/>
  <c r="AA6419" i="9"/>
  <c r="Y6420" i="9"/>
  <c r="Z6420" i="9" s="1"/>
  <c r="AD6419" i="9" l="1"/>
  <c r="V6423" i="9"/>
  <c r="W6423" i="9" s="1"/>
  <c r="S6423" i="9"/>
  <c r="R6424" i="9"/>
  <c r="AB6420" i="9"/>
  <c r="AA6420" i="9"/>
  <c r="Y6421" i="9"/>
  <c r="Z6421" i="9" s="1"/>
  <c r="X6423" i="9" l="1"/>
  <c r="AD6420" i="9"/>
  <c r="V6424" i="9"/>
  <c r="W6424" i="9" s="1"/>
  <c r="S6424" i="9"/>
  <c r="Y6422" i="9"/>
  <c r="Z6422" i="9" s="1"/>
  <c r="R6425" i="9"/>
  <c r="AB6421" i="9"/>
  <c r="AA6421" i="9"/>
  <c r="X6424" i="9" l="1"/>
  <c r="AD6421" i="9"/>
  <c r="V6425" i="9"/>
  <c r="W6425" i="9" s="1"/>
  <c r="S6425" i="9"/>
  <c r="X6425" i="9" s="1"/>
  <c r="R6426" i="9"/>
  <c r="Y6423" i="9"/>
  <c r="Z6423" i="9" s="1"/>
  <c r="AA6422" i="9"/>
  <c r="AB6422" i="9"/>
  <c r="AD6422" i="9" l="1"/>
  <c r="V6426" i="9"/>
  <c r="W6426" i="9" s="1"/>
  <c r="S6426" i="9"/>
  <c r="AB6423" i="9"/>
  <c r="AA6423" i="9"/>
  <c r="R6427" i="9"/>
  <c r="Y6424" i="9"/>
  <c r="Z6424" i="9" s="1"/>
  <c r="X6426" i="9" l="1"/>
  <c r="AD6423" i="9"/>
  <c r="V6427" i="9"/>
  <c r="W6427" i="9" s="1"/>
  <c r="S6427" i="9"/>
  <c r="AA6424" i="9"/>
  <c r="AB6424" i="9"/>
  <c r="AD6424" i="9" s="1"/>
  <c r="R6428" i="9"/>
  <c r="Y6425" i="9"/>
  <c r="Z6425" i="9" s="1"/>
  <c r="X6427" i="9" l="1"/>
  <c r="V6428" i="9"/>
  <c r="W6428" i="9" s="1"/>
  <c r="S6428" i="9"/>
  <c r="Y6426" i="9"/>
  <c r="Z6426" i="9" s="1"/>
  <c r="R6429" i="9"/>
  <c r="AB6425" i="9"/>
  <c r="AA6425" i="9"/>
  <c r="X6428" i="9" l="1"/>
  <c r="AD6425" i="9"/>
  <c r="V6429" i="9"/>
  <c r="W6429" i="9" s="1"/>
  <c r="S6429" i="9"/>
  <c r="AB6426" i="9"/>
  <c r="AA6426" i="9"/>
  <c r="R6430" i="9"/>
  <c r="Y6427" i="9"/>
  <c r="Z6427" i="9" s="1"/>
  <c r="X6429" i="9" l="1"/>
  <c r="AD6426" i="9"/>
  <c r="V6430" i="9"/>
  <c r="W6430" i="9" s="1"/>
  <c r="S6430" i="9"/>
  <c r="Y6428" i="9"/>
  <c r="Z6428" i="9" s="1"/>
  <c r="R6431" i="9"/>
  <c r="AB6427" i="9"/>
  <c r="AA6427" i="9"/>
  <c r="X6430" i="9" l="1"/>
  <c r="AD6427" i="9"/>
  <c r="S6431" i="9"/>
  <c r="V6431" i="9"/>
  <c r="W6431" i="9" s="1"/>
  <c r="X6431" i="9" s="1"/>
  <c r="R6432" i="9"/>
  <c r="Y6429" i="9"/>
  <c r="Z6429" i="9" s="1"/>
  <c r="AB6428" i="9"/>
  <c r="AA6428" i="9"/>
  <c r="AD6428" i="9" l="1"/>
  <c r="V6432" i="9"/>
  <c r="W6432" i="9" s="1"/>
  <c r="S6432" i="9"/>
  <c r="AB6429" i="9"/>
  <c r="AA6429" i="9"/>
  <c r="R6433" i="9"/>
  <c r="Y6430" i="9"/>
  <c r="Z6430" i="9" s="1"/>
  <c r="X6432" i="9" l="1"/>
  <c r="AD6429" i="9"/>
  <c r="V6433" i="9"/>
  <c r="W6433" i="9" s="1"/>
  <c r="S6433" i="9"/>
  <c r="AB6430" i="9"/>
  <c r="AA6430" i="9"/>
  <c r="R6434" i="9"/>
  <c r="Y6431" i="9"/>
  <c r="Z6431" i="9" s="1"/>
  <c r="X6433" i="9" l="1"/>
  <c r="AD6430" i="9"/>
  <c r="V6434" i="9"/>
  <c r="W6434" i="9" s="1"/>
  <c r="S6434" i="9"/>
  <c r="Y6432" i="9"/>
  <c r="Z6432" i="9" s="1"/>
  <c r="AB6431" i="9"/>
  <c r="AA6431" i="9"/>
  <c r="R6435" i="9"/>
  <c r="X6434" i="9" l="1"/>
  <c r="AD6431" i="9"/>
  <c r="V6435" i="9"/>
  <c r="W6435" i="9" s="1"/>
  <c r="S6435" i="9"/>
  <c r="AA6432" i="9"/>
  <c r="AB6432" i="9"/>
  <c r="R6436" i="9"/>
  <c r="Y6433" i="9"/>
  <c r="Z6433" i="9" s="1"/>
  <c r="X6435" i="9" l="1"/>
  <c r="AD6432" i="9"/>
  <c r="V6436" i="9"/>
  <c r="W6436" i="9" s="1"/>
  <c r="S6436" i="9"/>
  <c r="AB6433" i="9"/>
  <c r="AA6433" i="9"/>
  <c r="R6437" i="9"/>
  <c r="Y6434" i="9"/>
  <c r="Z6434" i="9" s="1"/>
  <c r="X6436" i="9" l="1"/>
  <c r="AD6433" i="9"/>
  <c r="V6437" i="9"/>
  <c r="W6437" i="9" s="1"/>
  <c r="S6437" i="9"/>
  <c r="X6437" i="9" s="1"/>
  <c r="AB6434" i="9"/>
  <c r="AA6434" i="9"/>
  <c r="Y6435" i="9"/>
  <c r="Z6435" i="9" s="1"/>
  <c r="R6438" i="9"/>
  <c r="AD6434" i="9" l="1"/>
  <c r="V6438" i="9"/>
  <c r="W6438" i="9" s="1"/>
  <c r="S6438" i="9"/>
  <c r="AB6435" i="9"/>
  <c r="AA6435" i="9"/>
  <c r="R6439" i="9"/>
  <c r="Y6436" i="9"/>
  <c r="Z6436" i="9" s="1"/>
  <c r="X6438" i="9" l="1"/>
  <c r="AD6435" i="9"/>
  <c r="V6439" i="9"/>
  <c r="W6439" i="9" s="1"/>
  <c r="S6439" i="9"/>
  <c r="X6439" i="9" s="1"/>
  <c r="Y6437" i="9"/>
  <c r="Z6437" i="9" s="1"/>
  <c r="AB6436" i="9"/>
  <c r="AA6436" i="9"/>
  <c r="R6440" i="9"/>
  <c r="AD6436" i="9" l="1"/>
  <c r="V6440" i="9"/>
  <c r="W6440" i="9" s="1"/>
  <c r="S6440" i="9"/>
  <c r="AB6437" i="9"/>
  <c r="AA6437" i="9"/>
  <c r="Y6438" i="9"/>
  <c r="Z6438" i="9" s="1"/>
  <c r="R6441" i="9"/>
  <c r="X6440" i="9" l="1"/>
  <c r="AD6437" i="9"/>
  <c r="V6441" i="9"/>
  <c r="W6441" i="9" s="1"/>
  <c r="S6441" i="9"/>
  <c r="X6441" i="9" s="1"/>
  <c r="R6442" i="9"/>
  <c r="Y6439" i="9"/>
  <c r="Z6439" i="9" s="1"/>
  <c r="AA6438" i="9"/>
  <c r="AB6438" i="9"/>
  <c r="AD6438" i="9" l="1"/>
  <c r="V6442" i="9"/>
  <c r="W6442" i="9" s="1"/>
  <c r="S6442" i="9"/>
  <c r="AB6439" i="9"/>
  <c r="AA6439" i="9"/>
  <c r="Y6440" i="9"/>
  <c r="Z6440" i="9" s="1"/>
  <c r="R6443" i="9"/>
  <c r="X6442" i="9" l="1"/>
  <c r="AD6439" i="9"/>
  <c r="V6443" i="9"/>
  <c r="W6443" i="9" s="1"/>
  <c r="S6443" i="9"/>
  <c r="AA6440" i="9"/>
  <c r="AB6440" i="9"/>
  <c r="Y6441" i="9"/>
  <c r="Z6441" i="9" s="1"/>
  <c r="R6444" i="9"/>
  <c r="X6443" i="9" l="1"/>
  <c r="AD6440" i="9"/>
  <c r="V6444" i="9"/>
  <c r="W6444" i="9" s="1"/>
  <c r="S6444" i="9"/>
  <c r="AB6441" i="9"/>
  <c r="AA6441" i="9"/>
  <c r="R6445" i="9"/>
  <c r="Y6442" i="9"/>
  <c r="Z6442" i="9" s="1"/>
  <c r="X6444" i="9" l="1"/>
  <c r="AD6441" i="9"/>
  <c r="V6445" i="9"/>
  <c r="W6445" i="9" s="1"/>
  <c r="S6445" i="9"/>
  <c r="AB6442" i="9"/>
  <c r="AA6442" i="9"/>
  <c r="Y6443" i="9"/>
  <c r="Z6443" i="9" s="1"/>
  <c r="R6446" i="9"/>
  <c r="X6445" i="9" l="1"/>
  <c r="AD6442" i="9"/>
  <c r="V6446" i="9"/>
  <c r="W6446" i="9" s="1"/>
  <c r="S6446" i="9"/>
  <c r="AB6443" i="9"/>
  <c r="AA6443" i="9"/>
  <c r="Y6444" i="9"/>
  <c r="Z6444" i="9" s="1"/>
  <c r="R6447" i="9"/>
  <c r="X6446" i="9" l="1"/>
  <c r="AD6443" i="9"/>
  <c r="V6447" i="9"/>
  <c r="W6447" i="9" s="1"/>
  <c r="S6447" i="9"/>
  <c r="X6447" i="9" s="1"/>
  <c r="R6448" i="9"/>
  <c r="AB6444" i="9"/>
  <c r="AA6444" i="9"/>
  <c r="Y6445" i="9"/>
  <c r="Z6445" i="9" s="1"/>
  <c r="AD6444" i="9" l="1"/>
  <c r="V6448" i="9"/>
  <c r="W6448" i="9" s="1"/>
  <c r="S6448" i="9"/>
  <c r="AB6445" i="9"/>
  <c r="AA6445" i="9"/>
  <c r="R6449" i="9"/>
  <c r="Y6446" i="9"/>
  <c r="Z6446" i="9" s="1"/>
  <c r="X6448" i="9" l="1"/>
  <c r="AD6445" i="9"/>
  <c r="V6449" i="9"/>
  <c r="W6449" i="9" s="1"/>
  <c r="X6449" i="9" s="1"/>
  <c r="S6449" i="9"/>
  <c r="AB6446" i="9"/>
  <c r="AA6446" i="9"/>
  <c r="Y6447" i="9"/>
  <c r="Z6447" i="9" s="1"/>
  <c r="R6450" i="9"/>
  <c r="AD6446" i="9" l="1"/>
  <c r="V6450" i="9"/>
  <c r="W6450" i="9" s="1"/>
  <c r="S6450" i="9"/>
  <c r="R6451" i="9"/>
  <c r="Y6448" i="9"/>
  <c r="Z6448" i="9" s="1"/>
  <c r="AB6447" i="9"/>
  <c r="AA6447" i="9"/>
  <c r="X6450" i="9" l="1"/>
  <c r="AD6447" i="9"/>
  <c r="V6451" i="9"/>
  <c r="W6451" i="9" s="1"/>
  <c r="S6451" i="9"/>
  <c r="X6451" i="9" s="1"/>
  <c r="AA6448" i="9"/>
  <c r="AB6448" i="9"/>
  <c r="R6452" i="9"/>
  <c r="Y6449" i="9"/>
  <c r="Z6449" i="9" s="1"/>
  <c r="AD6448" i="9" l="1"/>
  <c r="V6452" i="9"/>
  <c r="W6452" i="9" s="1"/>
  <c r="S6452" i="9"/>
  <c r="R6453" i="9"/>
  <c r="Y6450" i="9"/>
  <c r="Z6450" i="9" s="1"/>
  <c r="AB6449" i="9"/>
  <c r="AA6449" i="9"/>
  <c r="X6452" i="9" l="1"/>
  <c r="AD6449" i="9"/>
  <c r="V6453" i="9"/>
  <c r="W6453" i="9" s="1"/>
  <c r="X6453" i="9" s="1"/>
  <c r="S6453" i="9"/>
  <c r="AB6450" i="9"/>
  <c r="AA6450" i="9"/>
  <c r="R6454" i="9"/>
  <c r="Y6451" i="9"/>
  <c r="Z6451" i="9" s="1"/>
  <c r="AD6450" i="9" l="1"/>
  <c r="V6454" i="9"/>
  <c r="W6454" i="9" s="1"/>
  <c r="S6454" i="9"/>
  <c r="AB6451" i="9"/>
  <c r="AA6451" i="9"/>
  <c r="R6455" i="9"/>
  <c r="Y6452" i="9"/>
  <c r="Z6452" i="9" s="1"/>
  <c r="X6454" i="9" l="1"/>
  <c r="AD6451" i="9"/>
  <c r="V6455" i="9"/>
  <c r="W6455" i="9" s="1"/>
  <c r="S6455" i="9"/>
  <c r="AB6452" i="9"/>
  <c r="AA6452" i="9"/>
  <c r="R6456" i="9"/>
  <c r="Y6453" i="9"/>
  <c r="Z6453" i="9" s="1"/>
  <c r="X6455" i="9" l="1"/>
  <c r="AD6452" i="9"/>
  <c r="V6456" i="9"/>
  <c r="W6456" i="9" s="1"/>
  <c r="S6456" i="9"/>
  <c r="R6457" i="9"/>
  <c r="Y6454" i="9"/>
  <c r="Z6454" i="9" s="1"/>
  <c r="AB6453" i="9"/>
  <c r="AA6453" i="9"/>
  <c r="X6456" i="9" l="1"/>
  <c r="AD6453" i="9"/>
  <c r="V6457" i="9"/>
  <c r="W6457" i="9" s="1"/>
  <c r="X6457" i="9" s="1"/>
  <c r="S6457" i="9"/>
  <c r="Y6455" i="9"/>
  <c r="Z6455" i="9" s="1"/>
  <c r="AA6454" i="9"/>
  <c r="AB6454" i="9"/>
  <c r="R6458" i="9"/>
  <c r="AD6454" i="9" l="1"/>
  <c r="V6458" i="9"/>
  <c r="W6458" i="9" s="1"/>
  <c r="S6458" i="9"/>
  <c r="AB6455" i="9"/>
  <c r="AA6455" i="9"/>
  <c r="R6459" i="9"/>
  <c r="Y6456" i="9"/>
  <c r="Z6456" i="9" s="1"/>
  <c r="X6458" i="9" l="1"/>
  <c r="AD6455" i="9"/>
  <c r="V6459" i="9"/>
  <c r="W6459" i="9" s="1"/>
  <c r="S6459" i="9"/>
  <c r="X6459" i="9" s="1"/>
  <c r="AA6456" i="9"/>
  <c r="AB6456" i="9"/>
  <c r="Y6457" i="9"/>
  <c r="Z6457" i="9" s="1"/>
  <c r="R6460" i="9"/>
  <c r="AD6456" i="9" l="1"/>
  <c r="V6460" i="9"/>
  <c r="W6460" i="9" s="1"/>
  <c r="S6460" i="9"/>
  <c r="AB6457" i="9"/>
  <c r="AA6457" i="9"/>
  <c r="Y6458" i="9"/>
  <c r="Z6458" i="9" s="1"/>
  <c r="R6461" i="9"/>
  <c r="X6460" i="9" l="1"/>
  <c r="AD6457" i="9"/>
  <c r="V6461" i="9"/>
  <c r="W6461" i="9" s="1"/>
  <c r="S6461" i="9"/>
  <c r="AB6458" i="9"/>
  <c r="AA6458" i="9"/>
  <c r="R6462" i="9"/>
  <c r="Y6459" i="9"/>
  <c r="Z6459" i="9" s="1"/>
  <c r="X6461" i="9" l="1"/>
  <c r="AD6458" i="9"/>
  <c r="V6462" i="9"/>
  <c r="W6462" i="9" s="1"/>
  <c r="S6462" i="9"/>
  <c r="AB6459" i="9"/>
  <c r="AA6459" i="9"/>
  <c r="R6463" i="9"/>
  <c r="Y6460" i="9"/>
  <c r="Z6460" i="9" s="1"/>
  <c r="X6462" i="9" l="1"/>
  <c r="AD6459" i="9"/>
  <c r="V6463" i="9"/>
  <c r="W6463" i="9" s="1"/>
  <c r="S6463" i="9"/>
  <c r="AB6460" i="9"/>
  <c r="AA6460" i="9"/>
  <c r="R6464" i="9"/>
  <c r="Y6461" i="9"/>
  <c r="Z6461" i="9" s="1"/>
  <c r="X6463" i="9" l="1"/>
  <c r="AD6460" i="9"/>
  <c r="V6464" i="9"/>
  <c r="W6464" i="9" s="1"/>
  <c r="S6464" i="9"/>
  <c r="AB6461" i="9"/>
  <c r="AA6461" i="9"/>
  <c r="R6465" i="9"/>
  <c r="Y6462" i="9"/>
  <c r="Z6462" i="9" s="1"/>
  <c r="X6464" i="9" l="1"/>
  <c r="AD6461" i="9"/>
  <c r="V6465" i="9"/>
  <c r="W6465" i="9" s="1"/>
  <c r="S6465" i="9"/>
  <c r="X6465" i="9" s="1"/>
  <c r="AB6462" i="9"/>
  <c r="AA6462" i="9"/>
  <c r="Y6463" i="9"/>
  <c r="Z6463" i="9" s="1"/>
  <c r="R6466" i="9"/>
  <c r="AD6462" i="9" l="1"/>
  <c r="V6466" i="9"/>
  <c r="W6466" i="9" s="1"/>
  <c r="S6466" i="9"/>
  <c r="AB6463" i="9"/>
  <c r="AA6463" i="9"/>
  <c r="R6467" i="9"/>
  <c r="Y6464" i="9"/>
  <c r="Z6464" i="9" s="1"/>
  <c r="X6466" i="9" l="1"/>
  <c r="AD6463" i="9"/>
  <c r="V6467" i="9"/>
  <c r="W6467" i="9" s="1"/>
  <c r="S6467" i="9"/>
  <c r="AA6464" i="9"/>
  <c r="AB6464" i="9"/>
  <c r="R6468" i="9"/>
  <c r="Y6465" i="9"/>
  <c r="Z6465" i="9" s="1"/>
  <c r="X6467" i="9" l="1"/>
  <c r="AD6464" i="9"/>
  <c r="V6468" i="9"/>
  <c r="W6468" i="9" s="1"/>
  <c r="S6468" i="9"/>
  <c r="R6469" i="9"/>
  <c r="Y6466" i="9"/>
  <c r="Z6466" i="9" s="1"/>
  <c r="AB6465" i="9"/>
  <c r="AA6465" i="9"/>
  <c r="X6468" i="9" l="1"/>
  <c r="AD6465" i="9"/>
  <c r="V6469" i="9"/>
  <c r="W6469" i="9" s="1"/>
  <c r="S6469" i="9"/>
  <c r="X6469" i="9" s="1"/>
  <c r="AB6466" i="9"/>
  <c r="AA6466" i="9"/>
  <c r="R6470" i="9"/>
  <c r="Y6467" i="9"/>
  <c r="Z6467" i="9" s="1"/>
  <c r="AD6466" i="9" l="1"/>
  <c r="V6470" i="9"/>
  <c r="W6470" i="9" s="1"/>
  <c r="S6470" i="9"/>
  <c r="AB6467" i="9"/>
  <c r="AA6467" i="9"/>
  <c r="Y6468" i="9"/>
  <c r="Z6468" i="9" s="1"/>
  <c r="R6471" i="9"/>
  <c r="X6470" i="9" l="1"/>
  <c r="AD6467" i="9"/>
  <c r="V6471" i="9"/>
  <c r="W6471" i="9" s="1"/>
  <c r="S6471" i="9"/>
  <c r="AB6468" i="9"/>
  <c r="AA6468" i="9"/>
  <c r="R6472" i="9"/>
  <c r="Y6469" i="9"/>
  <c r="Z6469" i="9" s="1"/>
  <c r="X6471" i="9" l="1"/>
  <c r="AD6468" i="9"/>
  <c r="V6472" i="9"/>
  <c r="W6472" i="9" s="1"/>
  <c r="S6472" i="9"/>
  <c r="AB6469" i="9"/>
  <c r="AA6469" i="9"/>
  <c r="R6473" i="9"/>
  <c r="Y6470" i="9"/>
  <c r="Z6470" i="9" s="1"/>
  <c r="X6472" i="9" l="1"/>
  <c r="AD6469" i="9"/>
  <c r="V6473" i="9"/>
  <c r="W6473" i="9" s="1"/>
  <c r="S6473" i="9"/>
  <c r="R6474" i="9"/>
  <c r="AB6470" i="9"/>
  <c r="AA6470" i="9"/>
  <c r="Y6471" i="9"/>
  <c r="Z6471" i="9" s="1"/>
  <c r="X6473" i="9" l="1"/>
  <c r="AD6470" i="9"/>
  <c r="V6474" i="9"/>
  <c r="W6474" i="9" s="1"/>
  <c r="S6474" i="9"/>
  <c r="AB6471" i="9"/>
  <c r="AA6471" i="9"/>
  <c r="Y6472" i="9"/>
  <c r="Z6472" i="9" s="1"/>
  <c r="R6475" i="9"/>
  <c r="X6474" i="9" l="1"/>
  <c r="AD6471" i="9"/>
  <c r="V6475" i="9"/>
  <c r="W6475" i="9" s="1"/>
  <c r="S6475" i="9"/>
  <c r="AA6472" i="9"/>
  <c r="AB6472" i="9"/>
  <c r="R6476" i="9"/>
  <c r="Y6473" i="9"/>
  <c r="Z6473" i="9" s="1"/>
  <c r="X6475" i="9" l="1"/>
  <c r="AD6472" i="9"/>
  <c r="V6476" i="9"/>
  <c r="W6476" i="9" s="1"/>
  <c r="S6476" i="9"/>
  <c r="AB6473" i="9"/>
  <c r="AA6473" i="9"/>
  <c r="R6477" i="9"/>
  <c r="Y6474" i="9"/>
  <c r="Z6474" i="9" s="1"/>
  <c r="X6476" i="9" l="1"/>
  <c r="AD6473" i="9"/>
  <c r="V6477" i="9"/>
  <c r="W6477" i="9" s="1"/>
  <c r="S6477" i="9"/>
  <c r="X6477" i="9" s="1"/>
  <c r="R6478" i="9"/>
  <c r="Y6475" i="9"/>
  <c r="Z6475" i="9" s="1"/>
  <c r="AB6474" i="9"/>
  <c r="AA6474" i="9"/>
  <c r="AD6474" i="9" l="1"/>
  <c r="V6478" i="9"/>
  <c r="W6478" i="9" s="1"/>
  <c r="S6478" i="9"/>
  <c r="AB6475" i="9"/>
  <c r="AA6475" i="9"/>
  <c r="R6479" i="9"/>
  <c r="Y6476" i="9"/>
  <c r="Z6476" i="9" s="1"/>
  <c r="X6478" i="9" l="1"/>
  <c r="AD6475" i="9"/>
  <c r="V6479" i="9"/>
  <c r="W6479" i="9" s="1"/>
  <c r="S6479" i="9"/>
  <c r="AB6476" i="9"/>
  <c r="AA6476" i="9"/>
  <c r="Y6477" i="9"/>
  <c r="Z6477" i="9" s="1"/>
  <c r="R6480" i="9"/>
  <c r="X6479" i="9" l="1"/>
  <c r="AD6476" i="9"/>
  <c r="V6480" i="9"/>
  <c r="W6480" i="9" s="1"/>
  <c r="S6480" i="9"/>
  <c r="AB6477" i="9"/>
  <c r="AA6477" i="9"/>
  <c r="R6481" i="9"/>
  <c r="Y6478" i="9"/>
  <c r="Z6478" i="9" s="1"/>
  <c r="X6480" i="9" l="1"/>
  <c r="AD6477" i="9"/>
  <c r="V6481" i="9"/>
  <c r="W6481" i="9" s="1"/>
  <c r="S6481" i="9"/>
  <c r="X6481" i="9" s="1"/>
  <c r="Y6479" i="9"/>
  <c r="Z6479" i="9" s="1"/>
  <c r="R6482" i="9"/>
  <c r="AB6478" i="9"/>
  <c r="AA6478" i="9"/>
  <c r="AD6478" i="9" l="1"/>
  <c r="S6482" i="9"/>
  <c r="V6482" i="9"/>
  <c r="W6482" i="9" s="1"/>
  <c r="X6482" i="9" s="1"/>
  <c r="AB6479" i="9"/>
  <c r="AA6479" i="9"/>
  <c r="R6483" i="9"/>
  <c r="Y6480" i="9"/>
  <c r="Z6480" i="9" s="1"/>
  <c r="AD6479" i="9" l="1"/>
  <c r="V6483" i="9"/>
  <c r="W6483" i="9" s="1"/>
  <c r="S6483" i="9"/>
  <c r="X6483" i="9" s="1"/>
  <c r="AA6480" i="9"/>
  <c r="AB6480" i="9"/>
  <c r="R6484" i="9"/>
  <c r="Y6481" i="9"/>
  <c r="Z6481" i="9" s="1"/>
  <c r="AD6480" i="9" l="1"/>
  <c r="V6484" i="9"/>
  <c r="W6484" i="9" s="1"/>
  <c r="S6484" i="9"/>
  <c r="AB6481" i="9"/>
  <c r="AA6481" i="9"/>
  <c r="R6485" i="9"/>
  <c r="Y6482" i="9"/>
  <c r="Z6482" i="9" s="1"/>
  <c r="X6484" i="9" l="1"/>
  <c r="AD6481" i="9"/>
  <c r="V6485" i="9"/>
  <c r="W6485" i="9" s="1"/>
  <c r="S6485" i="9"/>
  <c r="AB6482" i="9"/>
  <c r="AA6482" i="9"/>
  <c r="R6486" i="9"/>
  <c r="Y6483" i="9"/>
  <c r="Z6483" i="9" s="1"/>
  <c r="X6485" i="9" l="1"/>
  <c r="AD6482" i="9"/>
  <c r="V6486" i="9"/>
  <c r="W6486" i="9" s="1"/>
  <c r="S6486" i="9"/>
  <c r="AB6483" i="9"/>
  <c r="AA6483" i="9"/>
  <c r="R6487" i="9"/>
  <c r="Y6484" i="9"/>
  <c r="Z6484" i="9" s="1"/>
  <c r="X6486" i="9" l="1"/>
  <c r="AD6483" i="9"/>
  <c r="V6487" i="9"/>
  <c r="W6487" i="9" s="1"/>
  <c r="S6487" i="9"/>
  <c r="AB6484" i="9"/>
  <c r="AA6484" i="9"/>
  <c r="Y6485" i="9"/>
  <c r="Z6485" i="9" s="1"/>
  <c r="R6488" i="9"/>
  <c r="X6487" i="9" l="1"/>
  <c r="AD6484" i="9"/>
  <c r="V6488" i="9"/>
  <c r="W6488" i="9" s="1"/>
  <c r="S6488" i="9"/>
  <c r="AB6485" i="9"/>
  <c r="AA6485" i="9"/>
  <c r="R6489" i="9"/>
  <c r="Y6486" i="9"/>
  <c r="Z6486" i="9" s="1"/>
  <c r="X6488" i="9" l="1"/>
  <c r="AD6485" i="9"/>
  <c r="V6489" i="9"/>
  <c r="W6489" i="9" s="1"/>
  <c r="S6489" i="9"/>
  <c r="X6489" i="9" s="1"/>
  <c r="AA6486" i="9"/>
  <c r="AB6486" i="9"/>
  <c r="Y6487" i="9"/>
  <c r="Z6487" i="9" s="1"/>
  <c r="R6490" i="9"/>
  <c r="AD6486" i="9" l="1"/>
  <c r="V6490" i="9"/>
  <c r="W6490" i="9" s="1"/>
  <c r="S6490" i="9"/>
  <c r="Y6488" i="9"/>
  <c r="Z6488" i="9" s="1"/>
  <c r="R6491" i="9"/>
  <c r="AB6487" i="9"/>
  <c r="AA6487" i="9"/>
  <c r="X6490" i="9" l="1"/>
  <c r="AD6487" i="9"/>
  <c r="V6491" i="9"/>
  <c r="W6491" i="9" s="1"/>
  <c r="S6491" i="9"/>
  <c r="R6492" i="9"/>
  <c r="Y6489" i="9"/>
  <c r="Z6489" i="9" s="1"/>
  <c r="AA6488" i="9"/>
  <c r="AB6488" i="9"/>
  <c r="X6491" i="9" l="1"/>
  <c r="AD6488" i="9"/>
  <c r="V6492" i="9"/>
  <c r="W6492" i="9" s="1"/>
  <c r="X6492" i="9" s="1"/>
  <c r="S6492" i="9"/>
  <c r="AB6489" i="9"/>
  <c r="AA6489" i="9"/>
  <c r="R6493" i="9"/>
  <c r="Y6490" i="9"/>
  <c r="Z6490" i="9" s="1"/>
  <c r="AD6489" i="9" l="1"/>
  <c r="V6493" i="9"/>
  <c r="W6493" i="9" s="1"/>
  <c r="S6493" i="9"/>
  <c r="AB6490" i="9"/>
  <c r="AA6490" i="9"/>
  <c r="R6494" i="9"/>
  <c r="Y6491" i="9"/>
  <c r="Z6491" i="9" s="1"/>
  <c r="X6493" i="9" l="1"/>
  <c r="AD6490" i="9"/>
  <c r="V6494" i="9"/>
  <c r="W6494" i="9" s="1"/>
  <c r="S6494" i="9"/>
  <c r="R6495" i="9"/>
  <c r="AB6491" i="9"/>
  <c r="AA6491" i="9"/>
  <c r="Y6492" i="9"/>
  <c r="Z6492" i="9" s="1"/>
  <c r="X6494" i="9" l="1"/>
  <c r="AD6491" i="9"/>
  <c r="V6495" i="9"/>
  <c r="W6495" i="9" s="1"/>
  <c r="S6495" i="9"/>
  <c r="AB6492" i="9"/>
  <c r="AA6492" i="9"/>
  <c r="R6496" i="9"/>
  <c r="Y6493" i="9"/>
  <c r="Z6493" i="9" s="1"/>
  <c r="X6495" i="9" l="1"/>
  <c r="AD6492" i="9"/>
  <c r="V6496" i="9"/>
  <c r="W6496" i="9" s="1"/>
  <c r="S6496" i="9"/>
  <c r="Y6494" i="9"/>
  <c r="Z6494" i="9" s="1"/>
  <c r="R6497" i="9"/>
  <c r="AB6493" i="9"/>
  <c r="AA6493" i="9"/>
  <c r="X6496" i="9" l="1"/>
  <c r="AD6493" i="9"/>
  <c r="V6497" i="9"/>
  <c r="W6497" i="9" s="1"/>
  <c r="S6497" i="9"/>
  <c r="X6497" i="9" s="1"/>
  <c r="R6498" i="9"/>
  <c r="Y6495" i="9"/>
  <c r="Z6495" i="9" s="1"/>
  <c r="AB6494" i="9"/>
  <c r="AA6494" i="9"/>
  <c r="AD6494" i="9" l="1"/>
  <c r="V6498" i="9"/>
  <c r="W6498" i="9" s="1"/>
  <c r="S6498" i="9"/>
  <c r="AB6495" i="9"/>
  <c r="AA6495" i="9"/>
  <c r="Y6496" i="9"/>
  <c r="Z6496" i="9" s="1"/>
  <c r="R6499" i="9"/>
  <c r="X6498" i="9" l="1"/>
  <c r="AD6495" i="9"/>
  <c r="V6499" i="9"/>
  <c r="W6499" i="9" s="1"/>
  <c r="S6499" i="9"/>
  <c r="X6499" i="9" s="1"/>
  <c r="AA6496" i="9"/>
  <c r="AB6496" i="9"/>
  <c r="R6500" i="9"/>
  <c r="Y6497" i="9"/>
  <c r="Z6497" i="9" s="1"/>
  <c r="AD6496" i="9" l="1"/>
  <c r="V6500" i="9"/>
  <c r="W6500" i="9" s="1"/>
  <c r="S6500" i="9"/>
  <c r="AB6497" i="9"/>
  <c r="AA6497" i="9"/>
  <c r="R6501" i="9"/>
  <c r="Y6498" i="9"/>
  <c r="Z6498" i="9" s="1"/>
  <c r="X6500" i="9" l="1"/>
  <c r="AD6497" i="9"/>
  <c r="V6501" i="9"/>
  <c r="W6501" i="9" s="1"/>
  <c r="S6501" i="9"/>
  <c r="R6502" i="9"/>
  <c r="AB6498" i="9"/>
  <c r="AA6498" i="9"/>
  <c r="Y6499" i="9"/>
  <c r="Z6499" i="9" s="1"/>
  <c r="X6501" i="9" l="1"/>
  <c r="AD6498" i="9"/>
  <c r="V6502" i="9"/>
  <c r="W6502" i="9" s="1"/>
  <c r="X6502" i="9" s="1"/>
  <c r="S6502" i="9"/>
  <c r="AB6499" i="9"/>
  <c r="AA6499" i="9"/>
  <c r="Y6500" i="9"/>
  <c r="Z6500" i="9" s="1"/>
  <c r="R6503" i="9"/>
  <c r="AD6499" i="9" l="1"/>
  <c r="V6503" i="9"/>
  <c r="W6503" i="9" s="1"/>
  <c r="S6503" i="9"/>
  <c r="X6503" i="9" s="1"/>
  <c r="Y6501" i="9"/>
  <c r="Z6501" i="9" s="1"/>
  <c r="R6504" i="9"/>
  <c r="AB6500" i="9"/>
  <c r="AA6500" i="9"/>
  <c r="AD6500" i="9" l="1"/>
  <c r="V6504" i="9"/>
  <c r="W6504" i="9" s="1"/>
  <c r="S6504" i="9"/>
  <c r="AB6501" i="9"/>
  <c r="AA6501" i="9"/>
  <c r="Y6502" i="9"/>
  <c r="Z6502" i="9" s="1"/>
  <c r="R6505" i="9"/>
  <c r="X6504" i="9" l="1"/>
  <c r="AD6501" i="9"/>
  <c r="V6505" i="9"/>
  <c r="W6505" i="9" s="1"/>
  <c r="S6505" i="9"/>
  <c r="X6505" i="9" s="1"/>
  <c r="R6506" i="9"/>
  <c r="AA6502" i="9"/>
  <c r="AB6502" i="9"/>
  <c r="Y6503" i="9"/>
  <c r="Z6503" i="9" s="1"/>
  <c r="AD6502" i="9" l="1"/>
  <c r="V6506" i="9"/>
  <c r="W6506" i="9" s="1"/>
  <c r="S6506" i="9"/>
  <c r="AB6503" i="9"/>
  <c r="AA6503" i="9"/>
  <c r="Y6504" i="9"/>
  <c r="Z6504" i="9" s="1"/>
  <c r="R6507" i="9"/>
  <c r="X6506" i="9" l="1"/>
  <c r="AD6503" i="9"/>
  <c r="V6507" i="9"/>
  <c r="W6507" i="9" s="1"/>
  <c r="S6507" i="9"/>
  <c r="X6507" i="9" s="1"/>
  <c r="AA6504" i="9"/>
  <c r="AB6504" i="9"/>
  <c r="R6508" i="9"/>
  <c r="Y6505" i="9"/>
  <c r="Z6505" i="9" s="1"/>
  <c r="AD6504" i="9" l="1"/>
  <c r="V6508" i="9"/>
  <c r="W6508" i="9" s="1"/>
  <c r="S6508" i="9"/>
  <c r="Y6506" i="9"/>
  <c r="Z6506" i="9" s="1"/>
  <c r="AB6505" i="9"/>
  <c r="AA6505" i="9"/>
  <c r="R6509" i="9"/>
  <c r="X6508" i="9" l="1"/>
  <c r="AD6505" i="9"/>
  <c r="V6509" i="9"/>
  <c r="W6509" i="9" s="1"/>
  <c r="S6509" i="9"/>
  <c r="X6509" i="9" s="1"/>
  <c r="Y6507" i="9"/>
  <c r="Z6507" i="9" s="1"/>
  <c r="R6510" i="9"/>
  <c r="AB6506" i="9"/>
  <c r="AA6506" i="9"/>
  <c r="AD6506" i="9" l="1"/>
  <c r="V6510" i="9"/>
  <c r="W6510" i="9" s="1"/>
  <c r="S6510" i="9"/>
  <c r="AB6507" i="9"/>
  <c r="AA6507" i="9"/>
  <c r="R6511" i="9"/>
  <c r="Y6508" i="9"/>
  <c r="Z6508" i="9" s="1"/>
  <c r="X6510" i="9" l="1"/>
  <c r="AD6507" i="9"/>
  <c r="V6511" i="9"/>
  <c r="W6511" i="9" s="1"/>
  <c r="S6511" i="9"/>
  <c r="X6511" i="9" s="1"/>
  <c r="AB6508" i="9"/>
  <c r="AA6508" i="9"/>
  <c r="R6512" i="9"/>
  <c r="Y6509" i="9"/>
  <c r="Z6509" i="9" s="1"/>
  <c r="AD6508" i="9" l="1"/>
  <c r="V6512" i="9"/>
  <c r="W6512" i="9" s="1"/>
  <c r="S6512" i="9"/>
  <c r="AB6509" i="9"/>
  <c r="AA6509" i="9"/>
  <c r="R6513" i="9"/>
  <c r="Y6510" i="9"/>
  <c r="Z6510" i="9" s="1"/>
  <c r="X6512" i="9" l="1"/>
  <c r="AD6509" i="9"/>
  <c r="V6513" i="9"/>
  <c r="W6513" i="9" s="1"/>
  <c r="S6513" i="9"/>
  <c r="X6513" i="9" s="1"/>
  <c r="AB6510" i="9"/>
  <c r="AA6510" i="9"/>
  <c r="R6514" i="9"/>
  <c r="Y6511" i="9"/>
  <c r="Z6511" i="9" s="1"/>
  <c r="AD6510" i="9" l="1"/>
  <c r="V6514" i="9"/>
  <c r="W6514" i="9" s="1"/>
  <c r="S6514" i="9"/>
  <c r="AB6511" i="9"/>
  <c r="AA6511" i="9"/>
  <c r="Y6512" i="9"/>
  <c r="Z6512" i="9" s="1"/>
  <c r="R6515" i="9"/>
  <c r="X6514" i="9" l="1"/>
  <c r="AD6511" i="9"/>
  <c r="V6515" i="9"/>
  <c r="W6515" i="9" s="1"/>
  <c r="S6515" i="9"/>
  <c r="R6516" i="9"/>
  <c r="Y6513" i="9"/>
  <c r="Z6513" i="9" s="1"/>
  <c r="AA6512" i="9"/>
  <c r="AB6512" i="9"/>
  <c r="X6515" i="9" l="1"/>
  <c r="AD6512" i="9"/>
  <c r="V6516" i="9"/>
  <c r="W6516" i="9" s="1"/>
  <c r="S6516" i="9"/>
  <c r="AB6513" i="9"/>
  <c r="AA6513" i="9"/>
  <c r="R6517" i="9"/>
  <c r="Y6514" i="9"/>
  <c r="Z6514" i="9" s="1"/>
  <c r="X6516" i="9" l="1"/>
  <c r="AD6513" i="9"/>
  <c r="V6517" i="9"/>
  <c r="W6517" i="9" s="1"/>
  <c r="S6517" i="9"/>
  <c r="AB6514" i="9"/>
  <c r="AA6514" i="9"/>
  <c r="R6518" i="9"/>
  <c r="Y6515" i="9"/>
  <c r="Z6515" i="9" s="1"/>
  <c r="X6517" i="9" l="1"/>
  <c r="AD6514" i="9"/>
  <c r="V6518" i="9"/>
  <c r="W6518" i="9" s="1"/>
  <c r="S6518" i="9"/>
  <c r="AB6515" i="9"/>
  <c r="AA6515" i="9"/>
  <c r="R6519" i="9"/>
  <c r="Y6516" i="9"/>
  <c r="Z6516" i="9" s="1"/>
  <c r="X6518" i="9" l="1"/>
  <c r="AD6515" i="9"/>
  <c r="V6519" i="9"/>
  <c r="W6519" i="9" s="1"/>
  <c r="S6519" i="9"/>
  <c r="Y6517" i="9"/>
  <c r="Z6517" i="9" s="1"/>
  <c r="R6520" i="9"/>
  <c r="AB6516" i="9"/>
  <c r="AA6516" i="9"/>
  <c r="X6519" i="9" l="1"/>
  <c r="AD6516" i="9"/>
  <c r="V6520" i="9"/>
  <c r="W6520" i="9" s="1"/>
  <c r="S6520" i="9"/>
  <c r="AB6517" i="9"/>
  <c r="AA6517" i="9"/>
  <c r="R6521" i="9"/>
  <c r="Y6518" i="9"/>
  <c r="Z6518" i="9" s="1"/>
  <c r="X6520" i="9" l="1"/>
  <c r="AD6517" i="9"/>
  <c r="V6521" i="9"/>
  <c r="W6521" i="9" s="1"/>
  <c r="S6521" i="9"/>
  <c r="X6521" i="9" s="1"/>
  <c r="R6522" i="9"/>
  <c r="AA6518" i="9"/>
  <c r="AB6518" i="9"/>
  <c r="Y6519" i="9"/>
  <c r="Z6519" i="9" s="1"/>
  <c r="AD6518" i="9" l="1"/>
  <c r="V6522" i="9"/>
  <c r="W6522" i="9" s="1"/>
  <c r="S6522" i="9"/>
  <c r="Y6520" i="9"/>
  <c r="Z6520" i="9" s="1"/>
  <c r="AB6519" i="9"/>
  <c r="AA6519" i="9"/>
  <c r="R6523" i="9"/>
  <c r="X6522" i="9" l="1"/>
  <c r="AD6519" i="9"/>
  <c r="V6523" i="9"/>
  <c r="W6523" i="9" s="1"/>
  <c r="S6523" i="9"/>
  <c r="X6523" i="9" s="1"/>
  <c r="AA6520" i="9"/>
  <c r="AB6520" i="9"/>
  <c r="Y6521" i="9"/>
  <c r="Z6521" i="9" s="1"/>
  <c r="R6524" i="9"/>
  <c r="AD6520" i="9" l="1"/>
  <c r="V6524" i="9"/>
  <c r="W6524" i="9" s="1"/>
  <c r="S6524" i="9"/>
  <c r="AB6521" i="9"/>
  <c r="AA6521" i="9"/>
  <c r="R6525" i="9"/>
  <c r="Y6522" i="9"/>
  <c r="Z6522" i="9" s="1"/>
  <c r="X6524" i="9" l="1"/>
  <c r="AD6521" i="9"/>
  <c r="V6525" i="9"/>
  <c r="W6525" i="9" s="1"/>
  <c r="S6525" i="9"/>
  <c r="X6525" i="9" s="1"/>
  <c r="AB6522" i="9"/>
  <c r="AA6522" i="9"/>
  <c r="R6526" i="9"/>
  <c r="Y6523" i="9"/>
  <c r="Z6523" i="9" s="1"/>
  <c r="AD6522" i="9" l="1"/>
  <c r="V6526" i="9"/>
  <c r="W6526" i="9" s="1"/>
  <c r="S6526" i="9"/>
  <c r="AB6523" i="9"/>
  <c r="AA6523" i="9"/>
  <c r="Y6524" i="9"/>
  <c r="Z6524" i="9" s="1"/>
  <c r="R6527" i="9"/>
  <c r="X6526" i="9" l="1"/>
  <c r="AD6523" i="9"/>
  <c r="V6527" i="9"/>
  <c r="W6527" i="9" s="1"/>
  <c r="S6527" i="9"/>
  <c r="X6527" i="9" s="1"/>
  <c r="AB6524" i="9"/>
  <c r="AA6524" i="9"/>
  <c r="R6528" i="9"/>
  <c r="Y6525" i="9"/>
  <c r="Z6525" i="9" s="1"/>
  <c r="AD6524" i="9" l="1"/>
  <c r="V6528" i="9"/>
  <c r="W6528" i="9" s="1"/>
  <c r="S6528" i="9"/>
  <c r="AB6525" i="9"/>
  <c r="AA6525" i="9"/>
  <c r="R6529" i="9"/>
  <c r="Y6526" i="9"/>
  <c r="Z6526" i="9" s="1"/>
  <c r="X6528" i="9" l="1"/>
  <c r="AD6525" i="9"/>
  <c r="V6529" i="9"/>
  <c r="W6529" i="9" s="1"/>
  <c r="S6529" i="9"/>
  <c r="AB6526" i="9"/>
  <c r="AA6526" i="9"/>
  <c r="R6530" i="9"/>
  <c r="Y6527" i="9"/>
  <c r="Z6527" i="9" s="1"/>
  <c r="X6529" i="9" l="1"/>
  <c r="AD6526" i="9"/>
  <c r="V6530" i="9"/>
  <c r="W6530" i="9" s="1"/>
  <c r="S6530" i="9"/>
  <c r="AB6527" i="9"/>
  <c r="AA6527" i="9"/>
  <c r="Y6528" i="9"/>
  <c r="Z6528" i="9" s="1"/>
  <c r="R6531" i="9"/>
  <c r="X6530" i="9" l="1"/>
  <c r="AD6527" i="9"/>
  <c r="V6531" i="9"/>
  <c r="W6531" i="9" s="1"/>
  <c r="S6531" i="9"/>
  <c r="AA6528" i="9"/>
  <c r="AB6528" i="9"/>
  <c r="R6532" i="9"/>
  <c r="Y6529" i="9"/>
  <c r="Z6529" i="9" s="1"/>
  <c r="X6531" i="9" l="1"/>
  <c r="AD6528" i="9"/>
  <c r="V6532" i="9"/>
  <c r="W6532" i="9" s="1"/>
  <c r="S6532" i="9"/>
  <c r="AB6529" i="9"/>
  <c r="AA6529" i="9"/>
  <c r="R6533" i="9"/>
  <c r="Y6530" i="9"/>
  <c r="Z6530" i="9" s="1"/>
  <c r="X6532" i="9" l="1"/>
  <c r="AD6529" i="9"/>
  <c r="V6533" i="9"/>
  <c r="W6533" i="9" s="1"/>
  <c r="S6533" i="9"/>
  <c r="X6533" i="9" s="1"/>
  <c r="AB6530" i="9"/>
  <c r="AA6530" i="9"/>
  <c r="R6534" i="9"/>
  <c r="Y6531" i="9"/>
  <c r="Z6531" i="9" s="1"/>
  <c r="AD6530" i="9" l="1"/>
  <c r="S6534" i="9"/>
  <c r="V6534" i="9"/>
  <c r="W6534" i="9" s="1"/>
  <c r="X6534" i="9" s="1"/>
  <c r="R6535" i="9"/>
  <c r="AB6531" i="9"/>
  <c r="AA6531" i="9"/>
  <c r="Y6532" i="9"/>
  <c r="Z6532" i="9" s="1"/>
  <c r="AD6531" i="9" l="1"/>
  <c r="V6535" i="9"/>
  <c r="W6535" i="9" s="1"/>
  <c r="S6535" i="9"/>
  <c r="Y6533" i="9"/>
  <c r="Z6533" i="9" s="1"/>
  <c r="R6536" i="9"/>
  <c r="AB6532" i="9"/>
  <c r="AA6532" i="9"/>
  <c r="X6535" i="9" l="1"/>
  <c r="AD6532" i="9"/>
  <c r="V6536" i="9"/>
  <c r="W6536" i="9" s="1"/>
  <c r="X6536" i="9" s="1"/>
  <c r="S6536" i="9"/>
  <c r="AB6533" i="9"/>
  <c r="AA6533" i="9"/>
  <c r="R6537" i="9"/>
  <c r="Y6534" i="9"/>
  <c r="Z6534" i="9" s="1"/>
  <c r="AD6533" i="9" l="1"/>
  <c r="V6537" i="9"/>
  <c r="W6537" i="9" s="1"/>
  <c r="S6537" i="9"/>
  <c r="X6537" i="9" s="1"/>
  <c r="Y6535" i="9"/>
  <c r="Z6535" i="9" s="1"/>
  <c r="R6538" i="9"/>
  <c r="AA6534" i="9"/>
  <c r="AB6534" i="9"/>
  <c r="AD6534" i="9" l="1"/>
  <c r="V6538" i="9"/>
  <c r="W6538" i="9" s="1"/>
  <c r="S6538" i="9"/>
  <c r="AB6535" i="9"/>
  <c r="AA6535" i="9"/>
  <c r="R6539" i="9"/>
  <c r="Y6536" i="9"/>
  <c r="Z6536" i="9" s="1"/>
  <c r="X6538" i="9" l="1"/>
  <c r="AD6535" i="9"/>
  <c r="V6539" i="9"/>
  <c r="W6539" i="9" s="1"/>
  <c r="S6539" i="9"/>
  <c r="AA6536" i="9"/>
  <c r="AB6536" i="9"/>
  <c r="Y6537" i="9"/>
  <c r="Z6537" i="9" s="1"/>
  <c r="R6540" i="9"/>
  <c r="X6539" i="9" l="1"/>
  <c r="AD6536" i="9"/>
  <c r="V6540" i="9"/>
  <c r="W6540" i="9" s="1"/>
  <c r="S6540" i="9"/>
  <c r="AB6537" i="9"/>
  <c r="AA6537" i="9"/>
  <c r="R6541" i="9"/>
  <c r="Y6538" i="9"/>
  <c r="Z6538" i="9" s="1"/>
  <c r="X6540" i="9" l="1"/>
  <c r="AD6537" i="9"/>
  <c r="V6541" i="9"/>
  <c r="W6541" i="9" s="1"/>
  <c r="S6541" i="9"/>
  <c r="AB6538" i="9"/>
  <c r="AA6538" i="9"/>
  <c r="R6542" i="9"/>
  <c r="Y6539" i="9"/>
  <c r="Z6539" i="9" s="1"/>
  <c r="X6541" i="9" l="1"/>
  <c r="AD6538" i="9"/>
  <c r="V6542" i="9"/>
  <c r="W6542" i="9" s="1"/>
  <c r="S6542" i="9"/>
  <c r="AB6539" i="9"/>
  <c r="AA6539" i="9"/>
  <c r="Y6540" i="9"/>
  <c r="Z6540" i="9" s="1"/>
  <c r="R6543" i="9"/>
  <c r="X6542" i="9" l="1"/>
  <c r="AD6539" i="9"/>
  <c r="V6543" i="9"/>
  <c r="W6543" i="9" s="1"/>
  <c r="S6543" i="9"/>
  <c r="R6544" i="9"/>
  <c r="AB6540" i="9"/>
  <c r="AA6540" i="9"/>
  <c r="Y6541" i="9"/>
  <c r="Z6541" i="9" s="1"/>
  <c r="X6543" i="9" l="1"/>
  <c r="AD6540" i="9"/>
  <c r="V6544" i="9"/>
  <c r="W6544" i="9" s="1"/>
  <c r="S6544" i="9"/>
  <c r="Y6542" i="9"/>
  <c r="Z6542" i="9" s="1"/>
  <c r="R6545" i="9"/>
  <c r="AB6541" i="9"/>
  <c r="AA6541" i="9"/>
  <c r="X6544" i="9" l="1"/>
  <c r="AD6541" i="9"/>
  <c r="V6545" i="9"/>
  <c r="W6545" i="9" s="1"/>
  <c r="S6545" i="9"/>
  <c r="AB6542" i="9"/>
  <c r="AA6542" i="9"/>
  <c r="R6546" i="9"/>
  <c r="Y6543" i="9"/>
  <c r="Z6543" i="9" s="1"/>
  <c r="X6545" i="9" l="1"/>
  <c r="AD6542" i="9"/>
  <c r="V6546" i="9"/>
  <c r="W6546" i="9" s="1"/>
  <c r="S6546" i="9"/>
  <c r="AB6543" i="9"/>
  <c r="AA6543" i="9"/>
  <c r="Y6544" i="9"/>
  <c r="Z6544" i="9" s="1"/>
  <c r="R6547" i="9"/>
  <c r="X6546" i="9" l="1"/>
  <c r="AD6543" i="9"/>
  <c r="V6547" i="9"/>
  <c r="W6547" i="9" s="1"/>
  <c r="S6547" i="9"/>
  <c r="R6548" i="9"/>
  <c r="Y6545" i="9"/>
  <c r="Z6545" i="9" s="1"/>
  <c r="AA6544" i="9"/>
  <c r="AB6544" i="9"/>
  <c r="X6547" i="9" l="1"/>
  <c r="AD6544" i="9"/>
  <c r="V6548" i="9"/>
  <c r="W6548" i="9" s="1"/>
  <c r="S6548" i="9"/>
  <c r="AB6545" i="9"/>
  <c r="AA6545" i="9"/>
  <c r="R6549" i="9"/>
  <c r="Y6546" i="9"/>
  <c r="Z6546" i="9" s="1"/>
  <c r="X6548" i="9" l="1"/>
  <c r="AD6545" i="9"/>
  <c r="V6549" i="9"/>
  <c r="W6549" i="9" s="1"/>
  <c r="S6549" i="9"/>
  <c r="AB6546" i="9"/>
  <c r="AA6546" i="9"/>
  <c r="R6550" i="9"/>
  <c r="Y6547" i="9"/>
  <c r="Z6547" i="9" s="1"/>
  <c r="X6549" i="9" l="1"/>
  <c r="AD6546" i="9"/>
  <c r="V6550" i="9"/>
  <c r="W6550" i="9" s="1"/>
  <c r="S6550" i="9"/>
  <c r="Y6548" i="9"/>
  <c r="Z6548" i="9" s="1"/>
  <c r="R6551" i="9"/>
  <c r="AB6547" i="9"/>
  <c r="AA6547" i="9"/>
  <c r="X6550" i="9" l="1"/>
  <c r="AD6547" i="9"/>
  <c r="V6551" i="9"/>
  <c r="W6551" i="9" s="1"/>
  <c r="S6551" i="9"/>
  <c r="AB6548" i="9"/>
  <c r="AA6548" i="9"/>
  <c r="R6552" i="9"/>
  <c r="Y6549" i="9"/>
  <c r="Z6549" i="9" s="1"/>
  <c r="X6551" i="9" l="1"/>
  <c r="AD6548" i="9"/>
  <c r="V6552" i="9"/>
  <c r="W6552" i="9" s="1"/>
  <c r="S6552" i="9"/>
  <c r="AB6549" i="9"/>
  <c r="AA6549" i="9"/>
  <c r="Y6550" i="9"/>
  <c r="Z6550" i="9" s="1"/>
  <c r="R6553" i="9"/>
  <c r="X6552" i="9" l="1"/>
  <c r="AD6549" i="9"/>
  <c r="V6553" i="9"/>
  <c r="W6553" i="9" s="1"/>
  <c r="S6553" i="9"/>
  <c r="X6553" i="9" s="1"/>
  <c r="R6554" i="9"/>
  <c r="AA6550" i="9"/>
  <c r="AB6550" i="9"/>
  <c r="Y6551" i="9"/>
  <c r="Z6551" i="9" s="1"/>
  <c r="AD6550" i="9" l="1"/>
  <c r="V6554" i="9"/>
  <c r="W6554" i="9" s="1"/>
  <c r="S6554" i="9"/>
  <c r="AB6551" i="9"/>
  <c r="AA6551" i="9"/>
  <c r="Y6552" i="9"/>
  <c r="Z6552" i="9" s="1"/>
  <c r="R6555" i="9"/>
  <c r="X6554" i="9" l="1"/>
  <c r="AD6551" i="9"/>
  <c r="V6555" i="9"/>
  <c r="W6555" i="9" s="1"/>
  <c r="S6555" i="9"/>
  <c r="AA6552" i="9"/>
  <c r="AB6552" i="9"/>
  <c r="R6556" i="9"/>
  <c r="Y6553" i="9"/>
  <c r="Z6553" i="9" s="1"/>
  <c r="X6555" i="9" l="1"/>
  <c r="AD6552" i="9"/>
  <c r="V6556" i="9"/>
  <c r="W6556" i="9" s="1"/>
  <c r="S6556" i="9"/>
  <c r="AB6553" i="9"/>
  <c r="AA6553" i="9"/>
  <c r="R6557" i="9"/>
  <c r="Y6554" i="9"/>
  <c r="Z6554" i="9" s="1"/>
  <c r="X6556" i="9" l="1"/>
  <c r="AD6553" i="9"/>
  <c r="V6557" i="9"/>
  <c r="W6557" i="9" s="1"/>
  <c r="S6557" i="9"/>
  <c r="X6557" i="9" s="1"/>
  <c r="AB6554" i="9"/>
  <c r="AA6554" i="9"/>
  <c r="Y6555" i="9"/>
  <c r="Z6555" i="9" s="1"/>
  <c r="R6558" i="9"/>
  <c r="AD6554" i="9" l="1"/>
  <c r="V6558" i="9"/>
  <c r="W6558" i="9" s="1"/>
  <c r="S6558" i="9"/>
  <c r="AB6555" i="9"/>
  <c r="AA6555" i="9"/>
  <c r="R6559" i="9"/>
  <c r="Y6556" i="9"/>
  <c r="Z6556" i="9" s="1"/>
  <c r="X6558" i="9" l="1"/>
  <c r="AD6555" i="9"/>
  <c r="S6559" i="9"/>
  <c r="V6559" i="9"/>
  <c r="W6559" i="9" s="1"/>
  <c r="AB6556" i="9"/>
  <c r="AA6556" i="9"/>
  <c r="R6560" i="9"/>
  <c r="Y6557" i="9"/>
  <c r="Z6557" i="9" s="1"/>
  <c r="X6559" i="9" l="1"/>
  <c r="AD6556" i="9"/>
  <c r="V6560" i="9"/>
  <c r="W6560" i="9" s="1"/>
  <c r="S6560" i="9"/>
  <c r="AB6557" i="9"/>
  <c r="AA6557" i="9"/>
  <c r="R6561" i="9"/>
  <c r="Y6558" i="9"/>
  <c r="Z6558" i="9" s="1"/>
  <c r="X6560" i="9" l="1"/>
  <c r="AD6557" i="9"/>
  <c r="V6561" i="9"/>
  <c r="W6561" i="9" s="1"/>
  <c r="S6561" i="9"/>
  <c r="AB6558" i="9"/>
  <c r="AA6558" i="9"/>
  <c r="R6562" i="9"/>
  <c r="Y6559" i="9"/>
  <c r="Z6559" i="9" s="1"/>
  <c r="X6561" i="9" l="1"/>
  <c r="AD6558" i="9"/>
  <c r="V6562" i="9"/>
  <c r="W6562" i="9" s="1"/>
  <c r="S6562" i="9"/>
  <c r="AB6559" i="9"/>
  <c r="AA6559" i="9"/>
  <c r="R6563" i="9"/>
  <c r="Y6560" i="9"/>
  <c r="Z6560" i="9" s="1"/>
  <c r="X6562" i="9" l="1"/>
  <c r="AD6559" i="9"/>
  <c r="V6563" i="9"/>
  <c r="W6563" i="9" s="1"/>
  <c r="S6563" i="9"/>
  <c r="AA6560" i="9"/>
  <c r="AB6560" i="9"/>
  <c r="R6564" i="9"/>
  <c r="Y6561" i="9"/>
  <c r="Z6561" i="9" s="1"/>
  <c r="X6563" i="9" l="1"/>
  <c r="AD6560" i="9"/>
  <c r="V6564" i="9"/>
  <c r="W6564" i="9" s="1"/>
  <c r="S6564" i="9"/>
  <c r="AB6561" i="9"/>
  <c r="AA6561" i="9"/>
  <c r="R6565" i="9"/>
  <c r="Y6562" i="9"/>
  <c r="Z6562" i="9" s="1"/>
  <c r="X6564" i="9" l="1"/>
  <c r="AD6561" i="9"/>
  <c r="V6565" i="9"/>
  <c r="W6565" i="9" s="1"/>
  <c r="S6565" i="9"/>
  <c r="AB6562" i="9"/>
  <c r="AA6562" i="9"/>
  <c r="R6566" i="9"/>
  <c r="Y6563" i="9"/>
  <c r="Z6563" i="9" s="1"/>
  <c r="X6565" i="9" l="1"/>
  <c r="AD6562" i="9"/>
  <c r="V6566" i="9"/>
  <c r="W6566" i="9" s="1"/>
  <c r="S6566" i="9"/>
  <c r="AB6563" i="9"/>
  <c r="AA6563" i="9"/>
  <c r="R6567" i="9"/>
  <c r="Y6564" i="9"/>
  <c r="Z6564" i="9" s="1"/>
  <c r="X6566" i="9" l="1"/>
  <c r="AD6563" i="9"/>
  <c r="V6567" i="9"/>
  <c r="W6567" i="9" s="1"/>
  <c r="S6567" i="9"/>
  <c r="AB6564" i="9"/>
  <c r="AA6564" i="9"/>
  <c r="R6568" i="9"/>
  <c r="Y6565" i="9"/>
  <c r="Z6565" i="9" s="1"/>
  <c r="X6567" i="9" l="1"/>
  <c r="AD6564" i="9"/>
  <c r="V6568" i="9"/>
  <c r="W6568" i="9" s="1"/>
  <c r="S6568" i="9"/>
  <c r="AB6565" i="9"/>
  <c r="AA6565" i="9"/>
  <c r="R6569" i="9"/>
  <c r="Y6566" i="9"/>
  <c r="Z6566" i="9" s="1"/>
  <c r="X6568" i="9" l="1"/>
  <c r="AD6565" i="9"/>
  <c r="V6569" i="9"/>
  <c r="W6569" i="9" s="1"/>
  <c r="S6569" i="9"/>
  <c r="Y6567" i="9"/>
  <c r="Z6567" i="9" s="1"/>
  <c r="R6570" i="9"/>
  <c r="AB6566" i="9"/>
  <c r="AA6566" i="9"/>
  <c r="X6569" i="9" l="1"/>
  <c r="AD6566" i="9"/>
  <c r="V6570" i="9"/>
  <c r="W6570" i="9" s="1"/>
  <c r="S6570" i="9"/>
  <c r="AB6567" i="9"/>
  <c r="AA6567" i="9"/>
  <c r="R6571" i="9"/>
  <c r="Y6568" i="9"/>
  <c r="Z6568" i="9" s="1"/>
  <c r="X6570" i="9" l="1"/>
  <c r="AD6567" i="9"/>
  <c r="S6571" i="9"/>
  <c r="V6571" i="9"/>
  <c r="W6571" i="9" s="1"/>
  <c r="X6571" i="9" s="1"/>
  <c r="AA6568" i="9"/>
  <c r="AB6568" i="9"/>
  <c r="Y6569" i="9"/>
  <c r="Z6569" i="9" s="1"/>
  <c r="R6572" i="9"/>
  <c r="AD6568" i="9" l="1"/>
  <c r="V6572" i="9"/>
  <c r="W6572" i="9" s="1"/>
  <c r="S6572" i="9"/>
  <c r="AB6569" i="9"/>
  <c r="AA6569" i="9"/>
  <c r="R6573" i="9"/>
  <c r="Y6570" i="9"/>
  <c r="Z6570" i="9" s="1"/>
  <c r="X6572" i="9" l="1"/>
  <c r="AD6569" i="9"/>
  <c r="V6573" i="9"/>
  <c r="W6573" i="9" s="1"/>
  <c r="S6573" i="9"/>
  <c r="AB6570" i="9"/>
  <c r="AA6570" i="9"/>
  <c r="R6574" i="9"/>
  <c r="Y6571" i="9"/>
  <c r="Z6571" i="9" s="1"/>
  <c r="X6573" i="9" l="1"/>
  <c r="AD6570" i="9"/>
  <c r="V6574" i="9"/>
  <c r="W6574" i="9" s="1"/>
  <c r="S6574" i="9"/>
  <c r="AB6571" i="9"/>
  <c r="AA6571" i="9"/>
  <c r="R6575" i="9"/>
  <c r="Y6572" i="9"/>
  <c r="Z6572" i="9" s="1"/>
  <c r="X6574" i="9" l="1"/>
  <c r="AD6571" i="9"/>
  <c r="V6575" i="9"/>
  <c r="W6575" i="9" s="1"/>
  <c r="S6575" i="9"/>
  <c r="X6575" i="9" s="1"/>
  <c r="AB6572" i="9"/>
  <c r="AA6572" i="9"/>
  <c r="Y6573" i="9"/>
  <c r="Z6573" i="9" s="1"/>
  <c r="R6576" i="9"/>
  <c r="AD6572" i="9" l="1"/>
  <c r="V6576" i="9"/>
  <c r="W6576" i="9" s="1"/>
  <c r="S6576" i="9"/>
  <c r="AB6573" i="9"/>
  <c r="AA6573" i="9"/>
  <c r="Y6574" i="9"/>
  <c r="Z6574" i="9" s="1"/>
  <c r="R6577" i="9"/>
  <c r="X6576" i="9" l="1"/>
  <c r="V6577" i="9"/>
  <c r="W6577" i="9" s="1"/>
  <c r="S6577" i="9"/>
  <c r="X6577" i="9" s="1"/>
  <c r="AB6574" i="9"/>
  <c r="AA6574" i="9"/>
  <c r="R6578" i="9"/>
  <c r="Y6575" i="9"/>
  <c r="Z6575" i="9" s="1"/>
  <c r="AD6573" i="9"/>
  <c r="I31" i="5"/>
  <c r="V6578" i="9" l="1"/>
  <c r="W6578" i="9" s="1"/>
  <c r="S6578" i="9"/>
  <c r="AB6575" i="9"/>
  <c r="AA6575" i="9"/>
  <c r="AD6574" i="9"/>
  <c r="R6579" i="9"/>
  <c r="Y6576" i="9"/>
  <c r="Z6576" i="9" s="1"/>
  <c r="X6578" i="9" l="1"/>
  <c r="AD6575" i="9"/>
  <c r="S6579" i="9"/>
  <c r="V6579" i="9"/>
  <c r="W6579" i="9" s="1"/>
  <c r="AA6576" i="9"/>
  <c r="AB6576" i="9"/>
  <c r="R6580" i="9"/>
  <c r="Y6577" i="9"/>
  <c r="Z6577" i="9" s="1"/>
  <c r="X6579" i="9" l="1"/>
  <c r="V6580" i="9"/>
  <c r="W6580" i="9" s="1"/>
  <c r="S6580" i="9"/>
  <c r="AB6577" i="9"/>
  <c r="AA6577" i="9"/>
  <c r="R6581" i="9"/>
  <c r="AD6576" i="9"/>
  <c r="Y6578" i="9"/>
  <c r="Z6578" i="9" s="1"/>
  <c r="X6580" i="9" l="1"/>
  <c r="AD6577" i="9"/>
  <c r="V6581" i="9"/>
  <c r="W6581" i="9" s="1"/>
  <c r="S6581" i="9"/>
  <c r="X6581" i="9" s="1"/>
  <c r="AB6578" i="9"/>
  <c r="AA6578" i="9"/>
  <c r="Y6579" i="9"/>
  <c r="Z6579" i="9" s="1"/>
  <c r="R6582" i="9"/>
  <c r="V6582" i="9" l="1"/>
  <c r="W6582" i="9" s="1"/>
  <c r="S6582" i="9"/>
  <c r="AB6579" i="9"/>
  <c r="AA6579" i="9"/>
  <c r="Y6580" i="9"/>
  <c r="Z6580" i="9" s="1"/>
  <c r="R6583" i="9"/>
  <c r="AD6578" i="9"/>
  <c r="X6582" i="9" l="1"/>
  <c r="AD6579" i="9"/>
  <c r="V6583" i="9"/>
  <c r="W6583" i="9" s="1"/>
  <c r="S6583" i="9"/>
  <c r="X6583" i="9" s="1"/>
  <c r="AB6580" i="9"/>
  <c r="AA6580" i="9"/>
  <c r="Y6581" i="9"/>
  <c r="Z6581" i="9" s="1"/>
  <c r="R6584" i="9"/>
  <c r="S6584" i="9" l="1"/>
  <c r="V6584" i="9"/>
  <c r="W6584" i="9" s="1"/>
  <c r="X6584" i="9" s="1"/>
  <c r="AB6581" i="9"/>
  <c r="AA6581" i="9"/>
  <c r="Y6582" i="9"/>
  <c r="Z6582" i="9" s="1"/>
  <c r="R6585" i="9"/>
  <c r="AD6580" i="9"/>
  <c r="AD6581" i="9" l="1"/>
  <c r="V6585" i="9"/>
  <c r="W6585" i="9" s="1"/>
  <c r="S6585" i="9"/>
  <c r="R6586" i="9"/>
  <c r="Y6583" i="9"/>
  <c r="Z6583" i="9" s="1"/>
  <c r="AA6582" i="9"/>
  <c r="AB6582" i="9"/>
  <c r="X6585" i="9" l="1"/>
  <c r="V6586" i="9"/>
  <c r="W6586" i="9" s="1"/>
  <c r="S6586" i="9"/>
  <c r="AB6583" i="9"/>
  <c r="AA6583" i="9"/>
  <c r="AD6582" i="9"/>
  <c r="R6587" i="9"/>
  <c r="Y6584" i="9"/>
  <c r="Z6584" i="9" s="1"/>
  <c r="X6586" i="9" l="1"/>
  <c r="AD6583" i="9"/>
  <c r="V6587" i="9"/>
  <c r="W6587" i="9" s="1"/>
  <c r="S6587" i="9"/>
  <c r="AA6584" i="9"/>
  <c r="AB6584" i="9"/>
  <c r="Y6585" i="9"/>
  <c r="Z6585" i="9" s="1"/>
  <c r="R6588" i="9"/>
  <c r="X6587" i="9" l="1"/>
  <c r="AD6584" i="9"/>
  <c r="V6588" i="9"/>
  <c r="W6588" i="9" s="1"/>
  <c r="S6588" i="9"/>
  <c r="AB6585" i="9"/>
  <c r="AA6585" i="9"/>
  <c r="R6589" i="9"/>
  <c r="Y6586" i="9"/>
  <c r="Z6586" i="9" s="1"/>
  <c r="X6588" i="9" l="1"/>
  <c r="AD6585" i="9"/>
  <c r="V6589" i="9"/>
  <c r="W6589" i="9" s="1"/>
  <c r="S6589" i="9"/>
  <c r="X6589" i="9" s="1"/>
  <c r="AB6586" i="9"/>
  <c r="AA6586" i="9"/>
  <c r="R6590" i="9"/>
  <c r="Y6587" i="9"/>
  <c r="Z6587" i="9" s="1"/>
  <c r="AD6586" i="9" l="1"/>
  <c r="V6590" i="9"/>
  <c r="W6590" i="9" s="1"/>
  <c r="S6590" i="9"/>
  <c r="R6591" i="9"/>
  <c r="AB6587" i="9"/>
  <c r="AA6587" i="9"/>
  <c r="Y6588" i="9"/>
  <c r="Z6588" i="9" s="1"/>
  <c r="X6590" i="9" l="1"/>
  <c r="AD6587" i="9"/>
  <c r="V6591" i="9"/>
  <c r="W6591" i="9" s="1"/>
  <c r="S6591" i="9"/>
  <c r="AB6588" i="9"/>
  <c r="AA6588" i="9"/>
  <c r="R6592" i="9"/>
  <c r="Y6589" i="9"/>
  <c r="Z6589" i="9" s="1"/>
  <c r="X6591" i="9" l="1"/>
  <c r="AD6588" i="9"/>
  <c r="V6592" i="9"/>
  <c r="W6592" i="9" s="1"/>
  <c r="S6592" i="9"/>
  <c r="AB6589" i="9"/>
  <c r="AA6589" i="9"/>
  <c r="R6593" i="9"/>
  <c r="Y6590" i="9"/>
  <c r="Z6590" i="9" s="1"/>
  <c r="X6592" i="9" l="1"/>
  <c r="AD6589" i="9"/>
  <c r="V6593" i="9"/>
  <c r="W6593" i="9" s="1"/>
  <c r="S6593" i="9"/>
  <c r="X6593" i="9" s="1"/>
  <c r="AB6590" i="9"/>
  <c r="AA6590" i="9"/>
  <c r="R6594" i="9"/>
  <c r="Y6591" i="9"/>
  <c r="Z6591" i="9" s="1"/>
  <c r="AD6590" i="9" l="1"/>
  <c r="V6594" i="9"/>
  <c r="W6594" i="9" s="1"/>
  <c r="S6594" i="9"/>
  <c r="AB6591" i="9"/>
  <c r="AA6591" i="9"/>
  <c r="R6595" i="9"/>
  <c r="Y6592" i="9"/>
  <c r="Z6592" i="9" s="1"/>
  <c r="X6594" i="9" l="1"/>
  <c r="AD6591" i="9"/>
  <c r="V6595" i="9"/>
  <c r="W6595" i="9" s="1"/>
  <c r="S6595" i="9"/>
  <c r="AA6592" i="9"/>
  <c r="AB6592" i="9"/>
  <c r="R6596" i="9"/>
  <c r="Y6593" i="9"/>
  <c r="Z6593" i="9" s="1"/>
  <c r="X6595" i="9" l="1"/>
  <c r="AD6592" i="9"/>
  <c r="V6596" i="9"/>
  <c r="W6596" i="9" s="1"/>
  <c r="S6596" i="9"/>
  <c r="AB6593" i="9"/>
  <c r="AA6593" i="9"/>
  <c r="R6597" i="9"/>
  <c r="Y6594" i="9"/>
  <c r="Z6594" i="9" s="1"/>
  <c r="X6596" i="9" l="1"/>
  <c r="AD6593" i="9"/>
  <c r="V6597" i="9"/>
  <c r="W6597" i="9" s="1"/>
  <c r="S6597" i="9"/>
  <c r="AB6594" i="9"/>
  <c r="AA6594" i="9"/>
  <c r="R6598" i="9"/>
  <c r="Y6595" i="9"/>
  <c r="Z6595" i="9" s="1"/>
  <c r="X6597" i="9" l="1"/>
  <c r="AD6594" i="9"/>
  <c r="V6598" i="9"/>
  <c r="W6598" i="9" s="1"/>
  <c r="S6598" i="9"/>
  <c r="AB6595" i="9"/>
  <c r="AA6595" i="9"/>
  <c r="Y6596" i="9"/>
  <c r="Z6596" i="9" s="1"/>
  <c r="R6599" i="9"/>
  <c r="X6598" i="9" l="1"/>
  <c r="AD6595" i="9"/>
  <c r="V6599" i="9"/>
  <c r="W6599" i="9" s="1"/>
  <c r="S6599" i="9"/>
  <c r="AB6596" i="9"/>
  <c r="AA6596" i="9"/>
  <c r="R6600" i="9"/>
  <c r="Y6597" i="9"/>
  <c r="Z6597" i="9" s="1"/>
  <c r="X6599" i="9" l="1"/>
  <c r="AD6596" i="9"/>
  <c r="V6600" i="9"/>
  <c r="W6600" i="9" s="1"/>
  <c r="S6600" i="9"/>
  <c r="AB6597" i="9"/>
  <c r="AA6597" i="9"/>
  <c r="R6601" i="9"/>
  <c r="Y6598" i="9"/>
  <c r="Z6598" i="9" s="1"/>
  <c r="X6600" i="9" l="1"/>
  <c r="AD6597" i="9"/>
  <c r="V6601" i="9"/>
  <c r="W6601" i="9" s="1"/>
  <c r="S6601" i="9"/>
  <c r="AB6598" i="9"/>
  <c r="AA6598" i="9"/>
  <c r="R6602" i="9"/>
  <c r="Y6599" i="9"/>
  <c r="Z6599" i="9" s="1"/>
  <c r="X6601" i="9" l="1"/>
  <c r="AD6598" i="9"/>
  <c r="V6602" i="9"/>
  <c r="W6602" i="9" s="1"/>
  <c r="S6602" i="9"/>
  <c r="AB6599" i="9"/>
  <c r="AA6599" i="9"/>
  <c r="R6603" i="9"/>
  <c r="Y6600" i="9"/>
  <c r="Z6600" i="9" s="1"/>
  <c r="X6602" i="9" l="1"/>
  <c r="AD6599" i="9"/>
  <c r="V6603" i="9"/>
  <c r="W6603" i="9" s="1"/>
  <c r="S6603" i="9"/>
  <c r="AA6600" i="9"/>
  <c r="AB6600" i="9"/>
  <c r="R6604" i="9"/>
  <c r="Y6601" i="9"/>
  <c r="Z6601" i="9" s="1"/>
  <c r="X6603" i="9" l="1"/>
  <c r="AD6600" i="9"/>
  <c r="V6604" i="9"/>
  <c r="W6604" i="9" s="1"/>
  <c r="S6604" i="9"/>
  <c r="Y6602" i="9"/>
  <c r="Z6602" i="9" s="1"/>
  <c r="R6605" i="9"/>
  <c r="AB6601" i="9"/>
  <c r="AA6601" i="9"/>
  <c r="X6604" i="9" l="1"/>
  <c r="AD6601" i="9"/>
  <c r="V6605" i="9"/>
  <c r="W6605" i="9" s="1"/>
  <c r="S6605" i="9"/>
  <c r="X6605" i="9" s="1"/>
  <c r="R6606" i="9"/>
  <c r="Y6603" i="9"/>
  <c r="Z6603" i="9" s="1"/>
  <c r="AB6602" i="9"/>
  <c r="AA6602" i="9"/>
  <c r="AD6602" i="9" l="1"/>
  <c r="V6606" i="9"/>
  <c r="W6606" i="9" s="1"/>
  <c r="S6606" i="9"/>
  <c r="Y6604" i="9"/>
  <c r="Z6604" i="9" s="1"/>
  <c r="R6607" i="9"/>
  <c r="AB6603" i="9"/>
  <c r="AA6603" i="9"/>
  <c r="X6606" i="9" l="1"/>
  <c r="AD6603" i="9"/>
  <c r="V6607" i="9"/>
  <c r="W6607" i="9" s="1"/>
  <c r="S6607" i="9"/>
  <c r="X6607" i="9" s="1"/>
  <c r="AB6604" i="9"/>
  <c r="AA6604" i="9"/>
  <c r="R6608" i="9"/>
  <c r="Y6605" i="9"/>
  <c r="Z6605" i="9" s="1"/>
  <c r="AD6604" i="9" l="1"/>
  <c r="V6608" i="9"/>
  <c r="W6608" i="9" s="1"/>
  <c r="S6608" i="9"/>
  <c r="AB6605" i="9"/>
  <c r="AA6605" i="9"/>
  <c r="R6609" i="9"/>
  <c r="Y6606" i="9"/>
  <c r="Z6606" i="9" s="1"/>
  <c r="X6608" i="9" l="1"/>
  <c r="AD6605" i="9"/>
  <c r="V6609" i="9"/>
  <c r="W6609" i="9" s="1"/>
  <c r="S6609" i="9"/>
  <c r="X6609" i="9" s="1"/>
  <c r="AB6606" i="9"/>
  <c r="AA6606" i="9"/>
  <c r="Y6607" i="9"/>
  <c r="Z6607" i="9" s="1"/>
  <c r="R6610" i="9"/>
  <c r="AD6606" i="9" l="1"/>
  <c r="V6610" i="9"/>
  <c r="W6610" i="9" s="1"/>
  <c r="S6610" i="9"/>
  <c r="AB6607" i="9"/>
  <c r="AA6607" i="9"/>
  <c r="R6611" i="9"/>
  <c r="Y6608" i="9"/>
  <c r="Z6608" i="9" s="1"/>
  <c r="X6610" i="9" l="1"/>
  <c r="AD6607" i="9"/>
  <c r="V6611" i="9"/>
  <c r="W6611" i="9" s="1"/>
  <c r="S6611" i="9"/>
  <c r="X6611" i="9" s="1"/>
  <c r="AA6608" i="9"/>
  <c r="AB6608" i="9"/>
  <c r="R6612" i="9"/>
  <c r="Y6609" i="9"/>
  <c r="Z6609" i="9" s="1"/>
  <c r="AD6608" i="9" l="1"/>
  <c r="V6612" i="9"/>
  <c r="W6612" i="9" s="1"/>
  <c r="S6612" i="9"/>
  <c r="Y6610" i="9"/>
  <c r="Z6610" i="9" s="1"/>
  <c r="R6613" i="9"/>
  <c r="AB6609" i="9"/>
  <c r="AA6609" i="9"/>
  <c r="X6612" i="9" l="1"/>
  <c r="AD6609" i="9"/>
  <c r="V6613" i="9"/>
  <c r="W6613" i="9" s="1"/>
  <c r="S6613" i="9"/>
  <c r="AB6610" i="9"/>
  <c r="AA6610" i="9"/>
  <c r="R6614" i="9"/>
  <c r="Y6611" i="9"/>
  <c r="Z6611" i="9" s="1"/>
  <c r="X6613" i="9" l="1"/>
  <c r="AD6610" i="9"/>
  <c r="V6614" i="9"/>
  <c r="W6614" i="9" s="1"/>
  <c r="S6614" i="9"/>
  <c r="Y6612" i="9"/>
  <c r="Z6612" i="9" s="1"/>
  <c r="R6615" i="9"/>
  <c r="AB6611" i="9"/>
  <c r="AA6611" i="9"/>
  <c r="X6614" i="9" l="1"/>
  <c r="AD6611" i="9"/>
  <c r="V6615" i="9"/>
  <c r="W6615" i="9" s="1"/>
  <c r="S6615" i="9"/>
  <c r="AB6612" i="9"/>
  <c r="AA6612" i="9"/>
  <c r="Y6613" i="9"/>
  <c r="Z6613" i="9" s="1"/>
  <c r="R6616" i="9"/>
  <c r="X6615" i="9" l="1"/>
  <c r="AD6612" i="9"/>
  <c r="V6616" i="9"/>
  <c r="W6616" i="9" s="1"/>
  <c r="S6616" i="9"/>
  <c r="AB6613" i="9"/>
  <c r="AA6613" i="9"/>
  <c r="R6617" i="9"/>
  <c r="Y6614" i="9"/>
  <c r="Z6614" i="9" s="1"/>
  <c r="X6616" i="9" l="1"/>
  <c r="AD6613" i="9"/>
  <c r="V6617" i="9"/>
  <c r="W6617" i="9" s="1"/>
  <c r="X6617" i="9" s="1"/>
  <c r="S6617" i="9"/>
  <c r="Y6615" i="9"/>
  <c r="Z6615" i="9" s="1"/>
  <c r="AA6614" i="9"/>
  <c r="AB6614" i="9"/>
  <c r="R6618" i="9"/>
  <c r="AD6614" i="9" l="1"/>
  <c r="V6618" i="9"/>
  <c r="W6618" i="9" s="1"/>
  <c r="S6618" i="9"/>
  <c r="AB6615" i="9"/>
  <c r="AA6615" i="9"/>
  <c r="Y6616" i="9"/>
  <c r="Z6616" i="9" s="1"/>
  <c r="R6619" i="9"/>
  <c r="X6618" i="9" l="1"/>
  <c r="AD6615" i="9"/>
  <c r="V6619" i="9"/>
  <c r="W6619" i="9" s="1"/>
  <c r="S6619" i="9"/>
  <c r="X6619" i="9" s="1"/>
  <c r="AB6616" i="9"/>
  <c r="AA6616" i="9"/>
  <c r="R6620" i="9"/>
  <c r="Y6617" i="9"/>
  <c r="Z6617" i="9" s="1"/>
  <c r="AD6616" i="9" l="1"/>
  <c r="V6620" i="9"/>
  <c r="W6620" i="9" s="1"/>
  <c r="S6620" i="9"/>
  <c r="AA6617" i="9"/>
  <c r="AB6617" i="9"/>
  <c r="R6621" i="9"/>
  <c r="Y6618" i="9"/>
  <c r="Z6618" i="9" s="1"/>
  <c r="X6620" i="9" l="1"/>
  <c r="AD6617" i="9"/>
  <c r="V6621" i="9"/>
  <c r="W6621" i="9" s="1"/>
  <c r="S6621" i="9"/>
  <c r="X6621" i="9" s="1"/>
  <c r="AB6618" i="9"/>
  <c r="AA6618" i="9"/>
  <c r="R6622" i="9"/>
  <c r="Y6619" i="9"/>
  <c r="Z6619" i="9" s="1"/>
  <c r="AD6618" i="9" l="1"/>
  <c r="V6622" i="9"/>
  <c r="W6622" i="9" s="1"/>
  <c r="S6622" i="9"/>
  <c r="R6623" i="9"/>
  <c r="AA6619" i="9"/>
  <c r="AB6619" i="9"/>
  <c r="Y6620" i="9"/>
  <c r="Z6620" i="9" s="1"/>
  <c r="X6622" i="9" l="1"/>
  <c r="AD6619" i="9"/>
  <c r="V6623" i="9"/>
  <c r="W6623" i="9" s="1"/>
  <c r="S6623" i="9"/>
  <c r="AB6620" i="9"/>
  <c r="AA6620" i="9"/>
  <c r="R6624" i="9"/>
  <c r="Y6621" i="9"/>
  <c r="Z6621" i="9" s="1"/>
  <c r="X6623" i="9" l="1"/>
  <c r="AD6620" i="9"/>
  <c r="V6624" i="9"/>
  <c r="W6624" i="9" s="1"/>
  <c r="S6624" i="9"/>
  <c r="AA6621" i="9"/>
  <c r="AB6621" i="9"/>
  <c r="R6625" i="9"/>
  <c r="Y6622" i="9"/>
  <c r="Z6622" i="9" s="1"/>
  <c r="X6624" i="9" l="1"/>
  <c r="AD6621" i="9"/>
  <c r="V6625" i="9"/>
  <c r="W6625" i="9" s="1"/>
  <c r="S6625" i="9"/>
  <c r="AA6622" i="9"/>
  <c r="AB6622" i="9"/>
  <c r="R6626" i="9"/>
  <c r="Y6623" i="9"/>
  <c r="Z6623" i="9" s="1"/>
  <c r="X6625" i="9" l="1"/>
  <c r="AD6622" i="9"/>
  <c r="V6626" i="9"/>
  <c r="W6626" i="9" s="1"/>
  <c r="S6626" i="9"/>
  <c r="R6627" i="9"/>
  <c r="Y6624" i="9"/>
  <c r="Z6624" i="9" s="1"/>
  <c r="AA6623" i="9"/>
  <c r="AB6623" i="9"/>
  <c r="X6626" i="9" l="1"/>
  <c r="AD6623" i="9"/>
  <c r="V6627" i="9"/>
  <c r="W6627" i="9" s="1"/>
  <c r="S6627" i="9"/>
  <c r="Y6625" i="9"/>
  <c r="Z6625" i="9" s="1"/>
  <c r="AA6624" i="9"/>
  <c r="AB6624" i="9"/>
  <c r="R6628" i="9"/>
  <c r="X6627" i="9" l="1"/>
  <c r="AD6624" i="9"/>
  <c r="V6628" i="9"/>
  <c r="W6628" i="9" s="1"/>
  <c r="S6628" i="9"/>
  <c r="Y6626" i="9"/>
  <c r="Z6626" i="9" s="1"/>
  <c r="R6629" i="9"/>
  <c r="AA6625" i="9"/>
  <c r="AB6625" i="9"/>
  <c r="X6628" i="9" l="1"/>
  <c r="AD6625" i="9"/>
  <c r="V6629" i="9"/>
  <c r="W6629" i="9" s="1"/>
  <c r="S6629" i="9"/>
  <c r="R6630" i="9"/>
  <c r="AB6626" i="9"/>
  <c r="AA6626" i="9"/>
  <c r="Y6627" i="9"/>
  <c r="Z6627" i="9" s="1"/>
  <c r="X6629" i="9" l="1"/>
  <c r="AD6626" i="9"/>
  <c r="V6630" i="9"/>
  <c r="W6630" i="9" s="1"/>
  <c r="S6630" i="9"/>
  <c r="AA6627" i="9"/>
  <c r="AB6627" i="9"/>
  <c r="R6631" i="9"/>
  <c r="Y6628" i="9"/>
  <c r="Z6628" i="9" s="1"/>
  <c r="X6630" i="9" l="1"/>
  <c r="AD6627" i="9"/>
  <c r="V6631" i="9"/>
  <c r="W6631" i="9" s="1"/>
  <c r="S6631" i="9"/>
  <c r="X6631" i="9" s="1"/>
  <c r="AB6628" i="9"/>
  <c r="AA6628" i="9"/>
  <c r="R6632" i="9"/>
  <c r="Y6629" i="9"/>
  <c r="Z6629" i="9" s="1"/>
  <c r="AD6628" i="9" l="1"/>
  <c r="V6632" i="9"/>
  <c r="W6632" i="9" s="1"/>
  <c r="S6632" i="9"/>
  <c r="AA6629" i="9"/>
  <c r="AB6629" i="9"/>
  <c r="R6633" i="9"/>
  <c r="Y6630" i="9"/>
  <c r="Z6630" i="9" s="1"/>
  <c r="X6632" i="9" l="1"/>
  <c r="AD6629" i="9"/>
  <c r="V6633" i="9"/>
  <c r="W6633" i="9" s="1"/>
  <c r="S6633" i="9"/>
  <c r="AA6630" i="9"/>
  <c r="AB6630" i="9"/>
  <c r="R6634" i="9"/>
  <c r="Y6631" i="9"/>
  <c r="Z6631" i="9" s="1"/>
  <c r="X6633" i="9" l="1"/>
  <c r="AD6630" i="9"/>
  <c r="V6634" i="9"/>
  <c r="W6634" i="9" s="1"/>
  <c r="S6634" i="9"/>
  <c r="AA6631" i="9"/>
  <c r="AB6631" i="9"/>
  <c r="R6635" i="9"/>
  <c r="Y6632" i="9"/>
  <c r="Z6632" i="9" s="1"/>
  <c r="X6634" i="9" l="1"/>
  <c r="AD6631" i="9"/>
  <c r="S6635" i="9"/>
  <c r="V6635" i="9"/>
  <c r="W6635" i="9" s="1"/>
  <c r="AA6632" i="9"/>
  <c r="AB6632" i="9"/>
  <c r="R6636" i="9"/>
  <c r="Y6633" i="9"/>
  <c r="Z6633" i="9" s="1"/>
  <c r="X6635" i="9" l="1"/>
  <c r="AD6632" i="9"/>
  <c r="V6636" i="9"/>
  <c r="W6636" i="9" s="1"/>
  <c r="S6636" i="9"/>
  <c r="AA6633" i="9"/>
  <c r="AB6633" i="9"/>
  <c r="R6637" i="9"/>
  <c r="Y6634" i="9"/>
  <c r="Z6634" i="9" s="1"/>
  <c r="X6636" i="9" l="1"/>
  <c r="AD6633" i="9"/>
  <c r="V6637" i="9"/>
  <c r="W6637" i="9" s="1"/>
  <c r="S6637" i="9"/>
  <c r="X6637" i="9" s="1"/>
  <c r="AB6634" i="9"/>
  <c r="AA6634" i="9"/>
  <c r="R6638" i="9"/>
  <c r="Y6635" i="9"/>
  <c r="Z6635" i="9" s="1"/>
  <c r="AD6634" i="9" l="1"/>
  <c r="V6638" i="9"/>
  <c r="W6638" i="9" s="1"/>
  <c r="S6638" i="9"/>
  <c r="AA6635" i="9"/>
  <c r="AB6635" i="9"/>
  <c r="R6639" i="9"/>
  <c r="Y6636" i="9"/>
  <c r="Z6636" i="9" s="1"/>
  <c r="X6638" i="9" l="1"/>
  <c r="AD6635" i="9"/>
  <c r="V6639" i="9"/>
  <c r="W6639" i="9" s="1"/>
  <c r="S6639" i="9"/>
  <c r="AA6636" i="9"/>
  <c r="AB6636" i="9"/>
  <c r="R6640" i="9"/>
  <c r="Y6637" i="9"/>
  <c r="Z6637" i="9" s="1"/>
  <c r="X6639" i="9" l="1"/>
  <c r="AD6636" i="9"/>
  <c r="V6640" i="9"/>
  <c r="W6640" i="9" s="1"/>
  <c r="S6640" i="9"/>
  <c r="AA6637" i="9"/>
  <c r="AB6637" i="9"/>
  <c r="R6641" i="9"/>
  <c r="Y6638" i="9"/>
  <c r="Z6638" i="9" s="1"/>
  <c r="X6640" i="9" l="1"/>
  <c r="AD6637" i="9"/>
  <c r="V6641" i="9"/>
  <c r="W6641" i="9" s="1"/>
  <c r="S6641" i="9"/>
  <c r="X6641" i="9" s="1"/>
  <c r="AA6638" i="9"/>
  <c r="AB6638" i="9"/>
  <c r="R6642" i="9"/>
  <c r="Y6639" i="9"/>
  <c r="Z6639" i="9" s="1"/>
  <c r="AD6638" i="9" l="1"/>
  <c r="V6642" i="9"/>
  <c r="W6642" i="9" s="1"/>
  <c r="S6642" i="9"/>
  <c r="AA6639" i="9"/>
  <c r="AB6639" i="9"/>
  <c r="R6643" i="9"/>
  <c r="Y6640" i="9"/>
  <c r="Z6640" i="9" s="1"/>
  <c r="X6642" i="9" l="1"/>
  <c r="AD6639" i="9"/>
  <c r="V6643" i="9"/>
  <c r="W6643" i="9" s="1"/>
  <c r="S6643" i="9"/>
  <c r="X6643" i="9" s="1"/>
  <c r="AA6640" i="9"/>
  <c r="AB6640" i="9"/>
  <c r="Y6641" i="9"/>
  <c r="Z6641" i="9" s="1"/>
  <c r="R6644" i="9"/>
  <c r="AD6640" i="9" l="1"/>
  <c r="V6644" i="9"/>
  <c r="W6644" i="9" s="1"/>
  <c r="S6644" i="9"/>
  <c r="AA6641" i="9"/>
  <c r="AB6641" i="9"/>
  <c r="R6645" i="9"/>
  <c r="Y6642" i="9"/>
  <c r="Z6642" i="9" s="1"/>
  <c r="X6644" i="9" l="1"/>
  <c r="AD6641" i="9"/>
  <c r="V6645" i="9"/>
  <c r="W6645" i="9" s="1"/>
  <c r="S6645" i="9"/>
  <c r="X6645" i="9" s="1"/>
  <c r="AB6642" i="9"/>
  <c r="AA6642" i="9"/>
  <c r="Y6643" i="9"/>
  <c r="Z6643" i="9" s="1"/>
  <c r="R6646" i="9"/>
  <c r="AD6642" i="9" l="1"/>
  <c r="V6646" i="9"/>
  <c r="W6646" i="9" s="1"/>
  <c r="S6646" i="9"/>
  <c r="AA6643" i="9"/>
  <c r="AB6643" i="9"/>
  <c r="R6647" i="9"/>
  <c r="Y6644" i="9"/>
  <c r="Z6644" i="9" s="1"/>
  <c r="X6646" i="9" l="1"/>
  <c r="AD6643" i="9"/>
  <c r="V6647" i="9"/>
  <c r="W6647" i="9" s="1"/>
  <c r="S6647" i="9"/>
  <c r="Y6645" i="9"/>
  <c r="Z6645" i="9" s="1"/>
  <c r="AA6644" i="9"/>
  <c r="AB6644" i="9"/>
  <c r="R6648" i="9"/>
  <c r="X6647" i="9" l="1"/>
  <c r="AD6644" i="9"/>
  <c r="V6648" i="9"/>
  <c r="W6648" i="9" s="1"/>
  <c r="S6648" i="9"/>
  <c r="AA6645" i="9"/>
  <c r="AB6645" i="9"/>
  <c r="Y6646" i="9"/>
  <c r="Z6646" i="9" s="1"/>
  <c r="R6649" i="9"/>
  <c r="X6648" i="9" l="1"/>
  <c r="AD6645" i="9"/>
  <c r="V6649" i="9"/>
  <c r="W6649" i="9" s="1"/>
  <c r="S6649" i="9"/>
  <c r="R6650" i="9"/>
  <c r="AA6646" i="9"/>
  <c r="AB6646" i="9"/>
  <c r="Y6647" i="9"/>
  <c r="Z6647" i="9" s="1"/>
  <c r="X6649" i="9" l="1"/>
  <c r="AD6646" i="9"/>
  <c r="V6650" i="9"/>
  <c r="W6650" i="9" s="1"/>
  <c r="S6650" i="9"/>
  <c r="AA6647" i="9"/>
  <c r="AB6647" i="9"/>
  <c r="R6651" i="9"/>
  <c r="Y6648" i="9"/>
  <c r="Z6648" i="9" s="1"/>
  <c r="X6650" i="9" l="1"/>
  <c r="AD6647" i="9"/>
  <c r="V6651" i="9"/>
  <c r="W6651" i="9" s="1"/>
  <c r="S6651" i="9"/>
  <c r="X6651" i="9" s="1"/>
  <c r="AA6648" i="9"/>
  <c r="AB6648" i="9"/>
  <c r="Y6649" i="9"/>
  <c r="Z6649" i="9" s="1"/>
  <c r="R6652" i="9"/>
  <c r="AD6648" i="9" l="1"/>
  <c r="V6652" i="9"/>
  <c r="W6652" i="9" s="1"/>
  <c r="S6652" i="9"/>
  <c r="AA6649" i="9"/>
  <c r="AB6649" i="9"/>
  <c r="R6653" i="9"/>
  <c r="Y6650" i="9"/>
  <c r="Z6650" i="9" s="1"/>
  <c r="X6652" i="9" l="1"/>
  <c r="AD6649" i="9"/>
  <c r="V6653" i="9"/>
  <c r="W6653" i="9" s="1"/>
  <c r="S6653" i="9"/>
  <c r="R6654" i="9"/>
  <c r="AB6650" i="9"/>
  <c r="AA6650" i="9"/>
  <c r="Y6651" i="9"/>
  <c r="Z6651" i="9" s="1"/>
  <c r="X6653" i="9" l="1"/>
  <c r="AD6650" i="9"/>
  <c r="V6654" i="9"/>
  <c r="W6654" i="9" s="1"/>
  <c r="X6654" i="9" s="1"/>
  <c r="S6654" i="9"/>
  <c r="AA6651" i="9"/>
  <c r="AB6651" i="9"/>
  <c r="R6655" i="9"/>
  <c r="Y6652" i="9"/>
  <c r="Z6652" i="9" s="1"/>
  <c r="AD6651" i="9" l="1"/>
  <c r="V6655" i="9"/>
  <c r="W6655" i="9" s="1"/>
  <c r="S6655" i="9"/>
  <c r="X6655" i="9" s="1"/>
  <c r="Y6653" i="9"/>
  <c r="Z6653" i="9" s="1"/>
  <c r="R6656" i="9"/>
  <c r="AB6652" i="9"/>
  <c r="AA6652" i="9"/>
  <c r="AD6652" i="9" l="1"/>
  <c r="V6656" i="9"/>
  <c r="W6656" i="9" s="1"/>
  <c r="S6656" i="9"/>
  <c r="AA6653" i="9"/>
  <c r="AB6653" i="9"/>
  <c r="R6657" i="9"/>
  <c r="Y6654" i="9"/>
  <c r="Z6654" i="9" s="1"/>
  <c r="X6656" i="9" l="1"/>
  <c r="AD6653" i="9"/>
  <c r="V6657" i="9"/>
  <c r="W6657" i="9" s="1"/>
  <c r="S6657" i="9"/>
  <c r="AA6654" i="9"/>
  <c r="AB6654" i="9"/>
  <c r="R6658" i="9"/>
  <c r="Y6655" i="9"/>
  <c r="Z6655" i="9" s="1"/>
  <c r="X6657" i="9" l="1"/>
  <c r="AD6654" i="9"/>
  <c r="V6658" i="9"/>
  <c r="W6658" i="9" s="1"/>
  <c r="S6658" i="9"/>
  <c r="AA6655" i="9"/>
  <c r="AB6655" i="9"/>
  <c r="Y6656" i="9"/>
  <c r="Z6656" i="9" s="1"/>
  <c r="R6659" i="9"/>
  <c r="X6658" i="9" l="1"/>
  <c r="AD6655" i="9"/>
  <c r="V6659" i="9"/>
  <c r="W6659" i="9" s="1"/>
  <c r="S6659" i="9"/>
  <c r="AA6656" i="9"/>
  <c r="AB6656" i="9"/>
  <c r="R6660" i="9"/>
  <c r="Y6657" i="9"/>
  <c r="Z6657" i="9" s="1"/>
  <c r="X6659" i="9" l="1"/>
  <c r="AD6656" i="9"/>
  <c r="V6660" i="9"/>
  <c r="W6660" i="9" s="1"/>
  <c r="S6660" i="9"/>
  <c r="AA6657" i="9"/>
  <c r="AB6657" i="9"/>
  <c r="R6661" i="9"/>
  <c r="Y6658" i="9"/>
  <c r="Z6658" i="9" s="1"/>
  <c r="X6660" i="9" l="1"/>
  <c r="AD6657" i="9"/>
  <c r="V6661" i="9"/>
  <c r="W6661" i="9" s="1"/>
  <c r="S6661" i="9"/>
  <c r="X6661" i="9" s="1"/>
  <c r="AB6658" i="9"/>
  <c r="AA6658" i="9"/>
  <c r="Y6659" i="9"/>
  <c r="Z6659" i="9" s="1"/>
  <c r="R6662" i="9"/>
  <c r="AD6658" i="9" l="1"/>
  <c r="V6662" i="9"/>
  <c r="W6662" i="9" s="1"/>
  <c r="S6662" i="9"/>
  <c r="AA6659" i="9"/>
  <c r="AB6659" i="9"/>
  <c r="R6663" i="9"/>
  <c r="Y6660" i="9"/>
  <c r="Z6660" i="9" s="1"/>
  <c r="X6662" i="9" l="1"/>
  <c r="AD6659" i="9"/>
  <c r="V6663" i="9"/>
  <c r="W6663" i="9" s="1"/>
  <c r="S6663" i="9"/>
  <c r="X6663" i="9" s="1"/>
  <c r="AA6660" i="9"/>
  <c r="AB6660" i="9"/>
  <c r="R6664" i="9"/>
  <c r="Y6661" i="9"/>
  <c r="Z6661" i="9" s="1"/>
  <c r="AD6660" i="9" l="1"/>
  <c r="V6664" i="9"/>
  <c r="W6664" i="9" s="1"/>
  <c r="S6664" i="9"/>
  <c r="Y6662" i="9"/>
  <c r="Z6662" i="9" s="1"/>
  <c r="AA6661" i="9"/>
  <c r="AB6661" i="9"/>
  <c r="R6665" i="9"/>
  <c r="X6664" i="9" l="1"/>
  <c r="AD6661" i="9"/>
  <c r="V6665" i="9"/>
  <c r="W6665" i="9" s="1"/>
  <c r="S6665" i="9"/>
  <c r="AA6662" i="9"/>
  <c r="AB6662" i="9"/>
  <c r="Y6663" i="9"/>
  <c r="Z6663" i="9" s="1"/>
  <c r="R6666" i="9"/>
  <c r="X6665" i="9" l="1"/>
  <c r="AD6662" i="9"/>
  <c r="V6666" i="9"/>
  <c r="W6666" i="9" s="1"/>
  <c r="S6666" i="9"/>
  <c r="AA6663" i="9"/>
  <c r="AB6663" i="9"/>
  <c r="R6667" i="9"/>
  <c r="Y6664" i="9"/>
  <c r="Z6664" i="9" s="1"/>
  <c r="X6666" i="9" l="1"/>
  <c r="AD6663" i="9"/>
  <c r="V6667" i="9"/>
  <c r="W6667" i="9" s="1"/>
  <c r="S6667" i="9"/>
  <c r="R6668" i="9"/>
  <c r="AA6664" i="9"/>
  <c r="AB6664" i="9"/>
  <c r="Y6665" i="9"/>
  <c r="Z6665" i="9" s="1"/>
  <c r="X6667" i="9" l="1"/>
  <c r="AD6664" i="9"/>
  <c r="V6668" i="9"/>
  <c r="W6668" i="9" s="1"/>
  <c r="S6668" i="9"/>
  <c r="AA6665" i="9"/>
  <c r="AB6665" i="9"/>
  <c r="R6669" i="9"/>
  <c r="Y6666" i="9"/>
  <c r="Z6666" i="9" s="1"/>
  <c r="X6668" i="9" l="1"/>
  <c r="AD6665" i="9"/>
  <c r="V6669" i="9"/>
  <c r="W6669" i="9" s="1"/>
  <c r="S6669" i="9"/>
  <c r="X6669" i="9" s="1"/>
  <c r="AB6666" i="9"/>
  <c r="AA6666" i="9"/>
  <c r="R6670" i="9"/>
  <c r="Y6667" i="9"/>
  <c r="Z6667" i="9" s="1"/>
  <c r="AD6666" i="9" l="1"/>
  <c r="V6670" i="9"/>
  <c r="W6670" i="9" s="1"/>
  <c r="S6670" i="9"/>
  <c r="AA6667" i="9"/>
  <c r="AB6667" i="9"/>
  <c r="R6671" i="9"/>
  <c r="Y6668" i="9"/>
  <c r="Z6668" i="9" s="1"/>
  <c r="X6670" i="9" l="1"/>
  <c r="AD6667" i="9"/>
  <c r="V6671" i="9"/>
  <c r="W6671" i="9" s="1"/>
  <c r="S6671" i="9"/>
  <c r="X6671" i="9" s="1"/>
  <c r="AB6668" i="9"/>
  <c r="AA6668" i="9"/>
  <c r="R6672" i="9"/>
  <c r="Y6669" i="9"/>
  <c r="Z6669" i="9" s="1"/>
  <c r="AD6668" i="9" l="1"/>
  <c r="V6672" i="9"/>
  <c r="W6672" i="9" s="1"/>
  <c r="S6672" i="9"/>
  <c r="AA6669" i="9"/>
  <c r="AB6669" i="9"/>
  <c r="R6673" i="9"/>
  <c r="Y6670" i="9"/>
  <c r="Z6670" i="9" s="1"/>
  <c r="X6672" i="9" l="1"/>
  <c r="AD6669" i="9"/>
  <c r="V6673" i="9"/>
  <c r="W6673" i="9" s="1"/>
  <c r="S6673" i="9"/>
  <c r="X6673" i="9" s="1"/>
  <c r="AA6670" i="9"/>
  <c r="AB6670" i="9"/>
  <c r="R6674" i="9"/>
  <c r="Y6671" i="9"/>
  <c r="Z6671" i="9" s="1"/>
  <c r="AD6670" i="9" l="1"/>
  <c r="V6674" i="9"/>
  <c r="W6674" i="9" s="1"/>
  <c r="S6674" i="9"/>
  <c r="R6675" i="9"/>
  <c r="AA6671" i="9"/>
  <c r="AB6671" i="9"/>
  <c r="Y6672" i="9"/>
  <c r="Z6672" i="9" s="1"/>
  <c r="X6674" i="9" l="1"/>
  <c r="AD6671" i="9"/>
  <c r="V6675" i="9"/>
  <c r="W6675" i="9" s="1"/>
  <c r="S6675" i="9"/>
  <c r="X6675" i="9" s="1"/>
  <c r="AA6672" i="9"/>
  <c r="AB6672" i="9"/>
  <c r="Y6673" i="9"/>
  <c r="Z6673" i="9" s="1"/>
  <c r="R6676" i="9"/>
  <c r="AD6672" i="9" l="1"/>
  <c r="V6676" i="9"/>
  <c r="W6676" i="9" s="1"/>
  <c r="S6676" i="9"/>
  <c r="AA6673" i="9"/>
  <c r="AB6673" i="9"/>
  <c r="R6677" i="9"/>
  <c r="Y6674" i="9"/>
  <c r="Z6674" i="9" s="1"/>
  <c r="X6676" i="9" l="1"/>
  <c r="AD6673" i="9"/>
  <c r="V6677" i="9"/>
  <c r="W6677" i="9" s="1"/>
  <c r="S6677" i="9"/>
  <c r="AB6674" i="9"/>
  <c r="AA6674" i="9"/>
  <c r="Y6675" i="9"/>
  <c r="Z6675" i="9" s="1"/>
  <c r="R6678" i="9"/>
  <c r="X6677" i="9" l="1"/>
  <c r="AD6674" i="9"/>
  <c r="V6678" i="9"/>
  <c r="W6678" i="9" s="1"/>
  <c r="X6678" i="9" s="1"/>
  <c r="S6678" i="9"/>
  <c r="R6679" i="9"/>
  <c r="AA6675" i="9"/>
  <c r="AB6675" i="9"/>
  <c r="Y6676" i="9"/>
  <c r="Z6676" i="9" s="1"/>
  <c r="AD6675" i="9" l="1"/>
  <c r="V6679" i="9"/>
  <c r="W6679" i="9" s="1"/>
  <c r="S6679" i="9"/>
  <c r="X6679" i="9" s="1"/>
  <c r="AB6676" i="9"/>
  <c r="AA6676" i="9"/>
  <c r="R6680" i="9"/>
  <c r="Y6677" i="9"/>
  <c r="Z6677" i="9" s="1"/>
  <c r="AD6676" i="9" l="1"/>
  <c r="V6680" i="9"/>
  <c r="W6680" i="9" s="1"/>
  <c r="S6680" i="9"/>
  <c r="AA6677" i="9"/>
  <c r="AB6677" i="9"/>
  <c r="R6681" i="9"/>
  <c r="Y6678" i="9"/>
  <c r="Z6678" i="9" s="1"/>
  <c r="X6680" i="9" l="1"/>
  <c r="AD6677" i="9"/>
  <c r="V6681" i="9"/>
  <c r="W6681" i="9" s="1"/>
  <c r="S6681" i="9"/>
  <c r="X6681" i="9" s="1"/>
  <c r="AA6678" i="9"/>
  <c r="AB6678" i="9"/>
  <c r="R6682" i="9"/>
  <c r="Y6679" i="9"/>
  <c r="Z6679" i="9" s="1"/>
  <c r="AD6678" i="9" l="1"/>
  <c r="V6682" i="9"/>
  <c r="W6682" i="9" s="1"/>
  <c r="S6682" i="9"/>
  <c r="AA6679" i="9"/>
  <c r="AB6679" i="9"/>
  <c r="R6683" i="9"/>
  <c r="Y6680" i="9"/>
  <c r="Z6680" i="9" s="1"/>
  <c r="X6682" i="9" l="1"/>
  <c r="AD6679" i="9"/>
  <c r="V6683" i="9"/>
  <c r="W6683" i="9" s="1"/>
  <c r="S6683" i="9"/>
  <c r="AA6680" i="9"/>
  <c r="AB6680" i="9"/>
  <c r="R6684" i="9"/>
  <c r="Y6681" i="9"/>
  <c r="Z6681" i="9" s="1"/>
  <c r="X6683" i="9" l="1"/>
  <c r="AD6680" i="9"/>
  <c r="V6684" i="9"/>
  <c r="W6684" i="9" s="1"/>
  <c r="S6684" i="9"/>
  <c r="AA6681" i="9"/>
  <c r="AB6681" i="9"/>
  <c r="R6685" i="9"/>
  <c r="Y6682" i="9"/>
  <c r="Z6682" i="9" s="1"/>
  <c r="X6684" i="9" l="1"/>
  <c r="AD6681" i="9"/>
  <c r="V6685" i="9"/>
  <c r="W6685" i="9" s="1"/>
  <c r="S6685" i="9"/>
  <c r="X6685" i="9" s="1"/>
  <c r="AB6682" i="9"/>
  <c r="AA6682" i="9"/>
  <c r="R6686" i="9"/>
  <c r="Y6683" i="9"/>
  <c r="Z6683" i="9" s="1"/>
  <c r="AD6682" i="9" l="1"/>
  <c r="V6686" i="9"/>
  <c r="W6686" i="9" s="1"/>
  <c r="S6686" i="9"/>
  <c r="R6687" i="9"/>
  <c r="Y6684" i="9"/>
  <c r="Z6684" i="9" s="1"/>
  <c r="AA6683" i="9"/>
  <c r="AB6683" i="9"/>
  <c r="X6686" i="9" l="1"/>
  <c r="AD6683" i="9"/>
  <c r="S6687" i="9"/>
  <c r="V6687" i="9"/>
  <c r="W6687" i="9" s="1"/>
  <c r="AB6684" i="9"/>
  <c r="AA6684" i="9"/>
  <c r="Y6685" i="9"/>
  <c r="Z6685" i="9" s="1"/>
  <c r="R6688" i="9"/>
  <c r="X6687" i="9" l="1"/>
  <c r="AD6684" i="9"/>
  <c r="V6688" i="9"/>
  <c r="W6688" i="9" s="1"/>
  <c r="S6688" i="9"/>
  <c r="R6689" i="9"/>
  <c r="AA6685" i="9"/>
  <c r="AB6685" i="9"/>
  <c r="Y6686" i="9"/>
  <c r="Z6686" i="9" s="1"/>
  <c r="X6688" i="9" l="1"/>
  <c r="AD6685" i="9"/>
  <c r="V6689" i="9"/>
  <c r="W6689" i="9" s="1"/>
  <c r="S6689" i="9"/>
  <c r="X6689" i="9" s="1"/>
  <c r="AA6686" i="9"/>
  <c r="AB6686" i="9"/>
  <c r="R6690" i="9"/>
  <c r="Y6687" i="9"/>
  <c r="Z6687" i="9" s="1"/>
  <c r="AD6686" i="9" l="1"/>
  <c r="V6690" i="9"/>
  <c r="W6690" i="9" s="1"/>
  <c r="S6690" i="9"/>
  <c r="AA6687" i="9"/>
  <c r="AB6687" i="9"/>
  <c r="R6691" i="9"/>
  <c r="Y6688" i="9"/>
  <c r="Z6688" i="9" s="1"/>
  <c r="X6690" i="9" l="1"/>
  <c r="AD6687" i="9"/>
  <c r="V6691" i="9"/>
  <c r="W6691" i="9" s="1"/>
  <c r="S6691" i="9"/>
  <c r="X6691" i="9" s="1"/>
  <c r="Y6689" i="9"/>
  <c r="Z6689" i="9" s="1"/>
  <c r="AA6688" i="9"/>
  <c r="AB6688" i="9"/>
  <c r="R6692" i="9"/>
  <c r="AD6688" i="9" l="1"/>
  <c r="V6692" i="9"/>
  <c r="W6692" i="9" s="1"/>
  <c r="S6692" i="9"/>
  <c r="AA6689" i="9"/>
  <c r="AB6689" i="9"/>
  <c r="R6693" i="9"/>
  <c r="Y6690" i="9"/>
  <c r="Z6690" i="9" s="1"/>
  <c r="X6692" i="9" l="1"/>
  <c r="AD6689" i="9"/>
  <c r="V6693" i="9"/>
  <c r="W6693" i="9" s="1"/>
  <c r="S6693" i="9"/>
  <c r="X6693" i="9" s="1"/>
  <c r="AB6690" i="9"/>
  <c r="AA6690" i="9"/>
  <c r="Y6691" i="9"/>
  <c r="Z6691" i="9" s="1"/>
  <c r="R6694" i="9"/>
  <c r="AD6690" i="9" l="1"/>
  <c r="V6694" i="9"/>
  <c r="W6694" i="9" s="1"/>
  <c r="S6694" i="9"/>
  <c r="R6695" i="9"/>
  <c r="Y6692" i="9"/>
  <c r="Z6692" i="9" s="1"/>
  <c r="AA6691" i="9"/>
  <c r="AB6691" i="9"/>
  <c r="X6694" i="9" l="1"/>
  <c r="AD6691" i="9"/>
  <c r="V6695" i="9"/>
  <c r="W6695" i="9" s="1"/>
  <c r="S6695" i="9"/>
  <c r="AB6692" i="9"/>
  <c r="AA6692" i="9"/>
  <c r="R6696" i="9"/>
  <c r="Y6693" i="9"/>
  <c r="Z6693" i="9" s="1"/>
  <c r="X6695" i="9" l="1"/>
  <c r="AD6692" i="9"/>
  <c r="V6696" i="9"/>
  <c r="W6696" i="9" s="1"/>
  <c r="S6696" i="9"/>
  <c r="AA6693" i="9"/>
  <c r="AB6693" i="9"/>
  <c r="R6697" i="9"/>
  <c r="Y6694" i="9"/>
  <c r="Z6694" i="9" s="1"/>
  <c r="X6696" i="9" l="1"/>
  <c r="AD6693" i="9"/>
  <c r="V6697" i="9"/>
  <c r="W6697" i="9" s="1"/>
  <c r="S6697" i="9"/>
  <c r="X6697" i="9" s="1"/>
  <c r="Y6695" i="9"/>
  <c r="Z6695" i="9" s="1"/>
  <c r="AA6694" i="9"/>
  <c r="AB6694" i="9"/>
  <c r="R6698" i="9"/>
  <c r="AD6694" i="9" l="1"/>
  <c r="V6698" i="9"/>
  <c r="W6698" i="9" s="1"/>
  <c r="S6698" i="9"/>
  <c r="AA6695" i="9"/>
  <c r="AB6695" i="9"/>
  <c r="Y6696" i="9"/>
  <c r="Z6696" i="9" s="1"/>
  <c r="R6699" i="9"/>
  <c r="X6698" i="9" l="1"/>
  <c r="AD6695" i="9"/>
  <c r="V6699" i="9"/>
  <c r="W6699" i="9" s="1"/>
  <c r="S6699" i="9"/>
  <c r="X6699" i="9" s="1"/>
  <c r="R6700" i="9"/>
  <c r="AA6696" i="9"/>
  <c r="AB6696" i="9"/>
  <c r="Y6697" i="9"/>
  <c r="Z6697" i="9" s="1"/>
  <c r="AD6696" i="9" l="1"/>
  <c r="V6700" i="9"/>
  <c r="W6700" i="9" s="1"/>
  <c r="S6700" i="9"/>
  <c r="AA6697" i="9"/>
  <c r="AB6697" i="9"/>
  <c r="R6701" i="9"/>
  <c r="Y6698" i="9"/>
  <c r="Z6698" i="9" s="1"/>
  <c r="X6700" i="9" l="1"/>
  <c r="AD6697" i="9"/>
  <c r="V6701" i="9"/>
  <c r="W6701" i="9" s="1"/>
  <c r="S6701" i="9"/>
  <c r="Y6699" i="9"/>
  <c r="Z6699" i="9" s="1"/>
  <c r="AB6698" i="9"/>
  <c r="AA6698" i="9"/>
  <c r="R6702" i="9"/>
  <c r="X6701" i="9" l="1"/>
  <c r="AD6698" i="9"/>
  <c r="V6702" i="9"/>
  <c r="W6702" i="9" s="1"/>
  <c r="S6702" i="9"/>
  <c r="AA6699" i="9"/>
  <c r="AB6699" i="9"/>
  <c r="R6703" i="9"/>
  <c r="Y6700" i="9"/>
  <c r="Z6700" i="9" s="1"/>
  <c r="X6702" i="9" l="1"/>
  <c r="AD6699" i="9"/>
  <c r="V6703" i="9"/>
  <c r="W6703" i="9" s="1"/>
  <c r="S6703" i="9"/>
  <c r="AA6700" i="9"/>
  <c r="AB6700" i="9"/>
  <c r="R6704" i="9"/>
  <c r="Y6701" i="9"/>
  <c r="Z6701" i="9" s="1"/>
  <c r="X6703" i="9" l="1"/>
  <c r="AD6700" i="9"/>
  <c r="V6704" i="9"/>
  <c r="W6704" i="9" s="1"/>
  <c r="S6704" i="9"/>
  <c r="AA6701" i="9"/>
  <c r="AB6701" i="9"/>
  <c r="R6705" i="9"/>
  <c r="Y6702" i="9"/>
  <c r="Z6702" i="9" s="1"/>
  <c r="X6704" i="9" l="1"/>
  <c r="AD6701" i="9"/>
  <c r="V6705" i="9"/>
  <c r="W6705" i="9" s="1"/>
  <c r="S6705" i="9"/>
  <c r="Y6703" i="9"/>
  <c r="Z6703" i="9" s="1"/>
  <c r="R6706" i="9"/>
  <c r="AA6702" i="9"/>
  <c r="AB6702" i="9"/>
  <c r="X6705" i="9" l="1"/>
  <c r="AD6702" i="9"/>
  <c r="V6706" i="9"/>
  <c r="W6706" i="9" s="1"/>
  <c r="S6706" i="9"/>
  <c r="AA6703" i="9"/>
  <c r="AB6703" i="9"/>
  <c r="R6707" i="9"/>
  <c r="Y6704" i="9"/>
  <c r="Z6704" i="9" s="1"/>
  <c r="X6706" i="9" l="1"/>
  <c r="AD6703" i="9"/>
  <c r="V6707" i="9"/>
  <c r="W6707" i="9" s="1"/>
  <c r="S6707" i="9"/>
  <c r="AA6704" i="9"/>
  <c r="AB6704" i="9"/>
  <c r="R6708" i="9"/>
  <c r="Y6705" i="9"/>
  <c r="Z6705" i="9" s="1"/>
  <c r="X6707" i="9" l="1"/>
  <c r="AD6704" i="9"/>
  <c r="V6708" i="9"/>
  <c r="W6708" i="9" s="1"/>
  <c r="S6708" i="9"/>
  <c r="AA6705" i="9"/>
  <c r="AB6705" i="9"/>
  <c r="R6709" i="9"/>
  <c r="Y6706" i="9"/>
  <c r="Z6706" i="9" s="1"/>
  <c r="X6708" i="9" l="1"/>
  <c r="AD6705" i="9"/>
  <c r="V6709" i="9"/>
  <c r="W6709" i="9" s="1"/>
  <c r="S6709" i="9"/>
  <c r="AB6706" i="9"/>
  <c r="AA6706" i="9"/>
  <c r="R6710" i="9"/>
  <c r="Y6707" i="9"/>
  <c r="Z6707" i="9" s="1"/>
  <c r="X6709" i="9" l="1"/>
  <c r="AD6706" i="9"/>
  <c r="V6710" i="9"/>
  <c r="W6710" i="9" s="1"/>
  <c r="S6710" i="9"/>
  <c r="AA6707" i="9"/>
  <c r="AB6707" i="9"/>
  <c r="R6711" i="9"/>
  <c r="Y6708" i="9"/>
  <c r="Z6708" i="9" s="1"/>
  <c r="X6710" i="9" l="1"/>
  <c r="AD6707" i="9"/>
  <c r="V6711" i="9"/>
  <c r="W6711" i="9" s="1"/>
  <c r="S6711" i="9"/>
  <c r="X6711" i="9" s="1"/>
  <c r="AB6708" i="9"/>
  <c r="AA6708" i="9"/>
  <c r="R6712" i="9"/>
  <c r="Y6709" i="9"/>
  <c r="Z6709" i="9" s="1"/>
  <c r="AD6708" i="9" l="1"/>
  <c r="V6712" i="9"/>
  <c r="W6712" i="9" s="1"/>
  <c r="S6712" i="9"/>
  <c r="R6713" i="9"/>
  <c r="AA6709" i="9"/>
  <c r="AB6709" i="9"/>
  <c r="Y6710" i="9"/>
  <c r="Z6710" i="9" s="1"/>
  <c r="X6712" i="9" l="1"/>
  <c r="AD6709" i="9"/>
  <c r="V6713" i="9"/>
  <c r="W6713" i="9" s="1"/>
  <c r="S6713" i="9"/>
  <c r="X6713" i="9" s="1"/>
  <c r="AA6710" i="9"/>
  <c r="AB6710" i="9"/>
  <c r="Y6711" i="9"/>
  <c r="Z6711" i="9" s="1"/>
  <c r="R6714" i="9"/>
  <c r="AD6710" i="9" l="1"/>
  <c r="V6714" i="9"/>
  <c r="W6714" i="9" s="1"/>
  <c r="S6714" i="9"/>
  <c r="AA6711" i="9"/>
  <c r="AB6711" i="9"/>
  <c r="Y6712" i="9"/>
  <c r="Z6712" i="9" s="1"/>
  <c r="R6715" i="9"/>
  <c r="X6714" i="9" l="1"/>
  <c r="AD6711" i="9"/>
  <c r="V6715" i="9"/>
  <c r="W6715" i="9" s="1"/>
  <c r="S6715" i="9"/>
  <c r="X6715" i="9" s="1"/>
  <c r="AA6712" i="9"/>
  <c r="AB6712" i="9"/>
  <c r="R6716" i="9"/>
  <c r="Y6713" i="9"/>
  <c r="Z6713" i="9" s="1"/>
  <c r="AD6712" i="9" l="1"/>
  <c r="V6716" i="9"/>
  <c r="W6716" i="9" s="1"/>
  <c r="S6716" i="9"/>
  <c r="R6717" i="9"/>
  <c r="AA6713" i="9"/>
  <c r="AB6713" i="9"/>
  <c r="Y6714" i="9"/>
  <c r="Z6714" i="9" s="1"/>
  <c r="X6716" i="9" l="1"/>
  <c r="AD6713" i="9"/>
  <c r="V6717" i="9"/>
  <c r="W6717" i="9" s="1"/>
  <c r="S6717" i="9"/>
  <c r="AB6714" i="9"/>
  <c r="AA6714" i="9"/>
  <c r="Y6715" i="9"/>
  <c r="Z6715" i="9" s="1"/>
  <c r="R6718" i="9"/>
  <c r="X6717" i="9" l="1"/>
  <c r="AD6714" i="9"/>
  <c r="V6718" i="9"/>
  <c r="W6718" i="9" s="1"/>
  <c r="X6718" i="9" s="1"/>
  <c r="S6718" i="9"/>
  <c r="AA6715" i="9"/>
  <c r="AB6715" i="9"/>
  <c r="Y6716" i="9"/>
  <c r="Z6716" i="9" s="1"/>
  <c r="R6719" i="9"/>
  <c r="AD6715" i="9" l="1"/>
  <c r="V6719" i="9"/>
  <c r="W6719" i="9" s="1"/>
  <c r="S6719" i="9"/>
  <c r="X6719" i="9" s="1"/>
  <c r="AB6716" i="9"/>
  <c r="AA6716" i="9"/>
  <c r="Y6717" i="9"/>
  <c r="Z6717" i="9" s="1"/>
  <c r="R6720" i="9"/>
  <c r="AD6716" i="9" l="1"/>
  <c r="V6720" i="9"/>
  <c r="W6720" i="9" s="1"/>
  <c r="S6720" i="9"/>
  <c r="AA6717" i="9"/>
  <c r="AB6717" i="9"/>
  <c r="R6721" i="9"/>
  <c r="Y6718" i="9"/>
  <c r="Z6718" i="9" s="1"/>
  <c r="X6720" i="9" l="1"/>
  <c r="AD6717" i="9"/>
  <c r="V6721" i="9"/>
  <c r="W6721" i="9" s="1"/>
  <c r="S6721" i="9"/>
  <c r="X6721" i="9" s="1"/>
  <c r="R6722" i="9"/>
  <c r="Y6719" i="9"/>
  <c r="Z6719" i="9" s="1"/>
  <c r="AA6718" i="9"/>
  <c r="AB6718" i="9"/>
  <c r="AD6718" i="9" l="1"/>
  <c r="V6722" i="9"/>
  <c r="W6722" i="9" s="1"/>
  <c r="S6722" i="9"/>
  <c r="AA6719" i="9"/>
  <c r="AB6719" i="9"/>
  <c r="R6723" i="9"/>
  <c r="Y6720" i="9"/>
  <c r="Z6720" i="9" s="1"/>
  <c r="X6722" i="9" l="1"/>
  <c r="AD6719" i="9"/>
  <c r="V6723" i="9"/>
  <c r="W6723" i="9" s="1"/>
  <c r="S6723" i="9"/>
  <c r="X6723" i="9" s="1"/>
  <c r="AA6720" i="9"/>
  <c r="AB6720" i="9"/>
  <c r="R6724" i="9"/>
  <c r="Y6721" i="9"/>
  <c r="Z6721" i="9" s="1"/>
  <c r="AD6720" i="9" l="1"/>
  <c r="V6724" i="9"/>
  <c r="W6724" i="9" s="1"/>
  <c r="S6724" i="9"/>
  <c r="AA6721" i="9"/>
  <c r="AB6721" i="9"/>
  <c r="R6725" i="9"/>
  <c r="Y6722" i="9"/>
  <c r="Z6722" i="9" s="1"/>
  <c r="X6724" i="9" l="1"/>
  <c r="AD6721" i="9"/>
  <c r="V6725" i="9"/>
  <c r="W6725" i="9" s="1"/>
  <c r="X6725" i="9" s="1"/>
  <c r="S6725" i="9"/>
  <c r="R6726" i="9"/>
  <c r="AB6722" i="9"/>
  <c r="AA6722" i="9"/>
  <c r="Y6723" i="9"/>
  <c r="Z6723" i="9" s="1"/>
  <c r="AD6722" i="9" l="1"/>
  <c r="V6726" i="9"/>
  <c r="W6726" i="9" s="1"/>
  <c r="S6726" i="9"/>
  <c r="AA6723" i="9"/>
  <c r="AB6723" i="9"/>
  <c r="R6727" i="9"/>
  <c r="Y6724" i="9"/>
  <c r="Z6724" i="9" s="1"/>
  <c r="X6726" i="9" l="1"/>
  <c r="AD6723" i="9"/>
  <c r="V6727" i="9"/>
  <c r="W6727" i="9" s="1"/>
  <c r="S6727" i="9"/>
  <c r="AA6724" i="9"/>
  <c r="AB6724" i="9"/>
  <c r="Y6725" i="9"/>
  <c r="Z6725" i="9" s="1"/>
  <c r="R6728" i="9"/>
  <c r="X6727" i="9" l="1"/>
  <c r="AD6724" i="9"/>
  <c r="V6728" i="9"/>
  <c r="W6728" i="9" s="1"/>
  <c r="S6728" i="9"/>
  <c r="AA6725" i="9"/>
  <c r="AB6725" i="9"/>
  <c r="R6729" i="9"/>
  <c r="Y6726" i="9"/>
  <c r="Z6726" i="9" s="1"/>
  <c r="X6728" i="9" l="1"/>
  <c r="AD6725" i="9"/>
  <c r="V6729" i="9"/>
  <c r="W6729" i="9" s="1"/>
  <c r="S6729" i="9"/>
  <c r="AA6726" i="9"/>
  <c r="AB6726" i="9"/>
  <c r="R6730" i="9"/>
  <c r="Y6727" i="9"/>
  <c r="Z6727" i="9" s="1"/>
  <c r="X6729" i="9" l="1"/>
  <c r="AD6726" i="9"/>
  <c r="V6730" i="9"/>
  <c r="W6730" i="9" s="1"/>
  <c r="X6730" i="9" s="1"/>
  <c r="S6730" i="9"/>
  <c r="AA6727" i="9"/>
  <c r="AB6727" i="9"/>
  <c r="Y6728" i="9"/>
  <c r="Z6728" i="9" s="1"/>
  <c r="R6731" i="9"/>
  <c r="AD6727" i="9" l="1"/>
  <c r="V6731" i="9"/>
  <c r="W6731" i="9" s="1"/>
  <c r="S6731" i="9"/>
  <c r="AA6728" i="9"/>
  <c r="AB6728" i="9"/>
  <c r="R6732" i="9"/>
  <c r="Y6729" i="9"/>
  <c r="Z6729" i="9" s="1"/>
  <c r="X6731" i="9" l="1"/>
  <c r="AD6728" i="9"/>
  <c r="V6732" i="9"/>
  <c r="W6732" i="9" s="1"/>
  <c r="S6732" i="9"/>
  <c r="AA6729" i="9"/>
  <c r="AB6729" i="9"/>
  <c r="R6733" i="9"/>
  <c r="Y6730" i="9"/>
  <c r="Z6730" i="9" s="1"/>
  <c r="X6732" i="9" l="1"/>
  <c r="AD6729" i="9"/>
  <c r="V6733" i="9"/>
  <c r="W6733" i="9" s="1"/>
  <c r="S6733" i="9"/>
  <c r="X6733" i="9" s="1"/>
  <c r="AB6730" i="9"/>
  <c r="AA6730" i="9"/>
  <c r="R6734" i="9"/>
  <c r="Y6731" i="9"/>
  <c r="Z6731" i="9" s="1"/>
  <c r="AD6730" i="9" l="1"/>
  <c r="V6734" i="9"/>
  <c r="W6734" i="9" s="1"/>
  <c r="S6734" i="9"/>
  <c r="AA6731" i="9"/>
  <c r="AB6731" i="9"/>
  <c r="R6735" i="9"/>
  <c r="Y6732" i="9"/>
  <c r="Z6732" i="9" s="1"/>
  <c r="X6734" i="9" l="1"/>
  <c r="AD6731" i="9"/>
  <c r="V6735" i="9"/>
  <c r="W6735" i="9" s="1"/>
  <c r="S6735" i="9"/>
  <c r="AB6732" i="9"/>
  <c r="AA6732" i="9"/>
  <c r="R6736" i="9"/>
  <c r="Y6733" i="9"/>
  <c r="Z6733" i="9" s="1"/>
  <c r="X6735" i="9" l="1"/>
  <c r="AD6732" i="9"/>
  <c r="V6736" i="9"/>
  <c r="W6736" i="9" s="1"/>
  <c r="S6736" i="9"/>
  <c r="AA6733" i="9"/>
  <c r="AB6733" i="9"/>
  <c r="Y6734" i="9"/>
  <c r="Z6734" i="9" s="1"/>
  <c r="R6737" i="9"/>
  <c r="X6736" i="9" l="1"/>
  <c r="AD6733" i="9"/>
  <c r="V6737" i="9"/>
  <c r="W6737" i="9" s="1"/>
  <c r="S6737" i="9"/>
  <c r="R6738" i="9"/>
  <c r="AA6734" i="9"/>
  <c r="AB6734" i="9"/>
  <c r="Y6735" i="9"/>
  <c r="Z6735" i="9" s="1"/>
  <c r="X6737" i="9" l="1"/>
  <c r="AD6734" i="9"/>
  <c r="S6738" i="9"/>
  <c r="V6738" i="9"/>
  <c r="W6738" i="9" s="1"/>
  <c r="X6738" i="9" s="1"/>
  <c r="AA6735" i="9"/>
  <c r="AB6735" i="9"/>
  <c r="R6739" i="9"/>
  <c r="Y6736" i="9"/>
  <c r="Z6736" i="9" s="1"/>
  <c r="AD6735" i="9" l="1"/>
  <c r="V6739" i="9"/>
  <c r="W6739" i="9" s="1"/>
  <c r="S6739" i="9"/>
  <c r="AA6736" i="9"/>
  <c r="AB6736" i="9"/>
  <c r="R6740" i="9"/>
  <c r="Y6737" i="9"/>
  <c r="Z6737" i="9" s="1"/>
  <c r="X6739" i="9" l="1"/>
  <c r="AD6736" i="9"/>
  <c r="V6740" i="9"/>
  <c r="W6740" i="9" s="1"/>
  <c r="S6740" i="9"/>
  <c r="AA6737" i="9"/>
  <c r="AB6737" i="9"/>
  <c r="R6741" i="9"/>
  <c r="Y6738" i="9"/>
  <c r="Z6738" i="9" s="1"/>
  <c r="X6740" i="9" l="1"/>
  <c r="AD6737" i="9"/>
  <c r="V6741" i="9"/>
  <c r="W6741" i="9" s="1"/>
  <c r="S6741" i="9"/>
  <c r="Y6739" i="9"/>
  <c r="Z6739" i="9" s="1"/>
  <c r="AB6738" i="9"/>
  <c r="AA6738" i="9"/>
  <c r="R6742" i="9"/>
  <c r="X6741" i="9" l="1"/>
  <c r="AD6738" i="9"/>
  <c r="V6742" i="9"/>
  <c r="W6742" i="9" s="1"/>
  <c r="S6742" i="9"/>
  <c r="AA6739" i="9"/>
  <c r="AB6739" i="9"/>
  <c r="Y6740" i="9"/>
  <c r="Z6740" i="9" s="1"/>
  <c r="R6743" i="9"/>
  <c r="X6742" i="9" l="1"/>
  <c r="AD6739" i="9"/>
  <c r="V6743" i="9"/>
  <c r="W6743" i="9" s="1"/>
  <c r="X6743" i="9" s="1"/>
  <c r="S6743" i="9"/>
  <c r="Y6741" i="9"/>
  <c r="Z6741" i="9" s="1"/>
  <c r="AB6740" i="9"/>
  <c r="AA6740" i="9"/>
  <c r="R6744" i="9"/>
  <c r="AD6740" i="9" l="1"/>
  <c r="V6744" i="9"/>
  <c r="W6744" i="9" s="1"/>
  <c r="S6744" i="9"/>
  <c r="AA6741" i="9"/>
  <c r="AB6741" i="9"/>
  <c r="R6745" i="9"/>
  <c r="Y6742" i="9"/>
  <c r="Z6742" i="9" s="1"/>
  <c r="X6744" i="9" l="1"/>
  <c r="AD6741" i="9"/>
  <c r="V6745" i="9"/>
  <c r="W6745" i="9" s="1"/>
  <c r="S6745" i="9"/>
  <c r="X6745" i="9" s="1"/>
  <c r="AA6742" i="9"/>
  <c r="AB6742" i="9"/>
  <c r="R6746" i="9"/>
  <c r="Y6743" i="9"/>
  <c r="Z6743" i="9" s="1"/>
  <c r="AD6742" i="9" l="1"/>
  <c r="V6746" i="9"/>
  <c r="W6746" i="9" s="1"/>
  <c r="S6746" i="9"/>
  <c r="AA6743" i="9"/>
  <c r="AB6743" i="9"/>
  <c r="R6747" i="9"/>
  <c r="Y6744" i="9"/>
  <c r="Z6744" i="9" s="1"/>
  <c r="X6746" i="9" l="1"/>
  <c r="AD6743" i="9"/>
  <c r="V6747" i="9"/>
  <c r="W6747" i="9" s="1"/>
  <c r="S6747" i="9"/>
  <c r="Y6745" i="9"/>
  <c r="Z6745" i="9" s="1"/>
  <c r="AA6744" i="9"/>
  <c r="AB6744" i="9"/>
  <c r="R6748" i="9"/>
  <c r="X6747" i="9" l="1"/>
  <c r="AD6744" i="9"/>
  <c r="V6748" i="9"/>
  <c r="W6748" i="9" s="1"/>
  <c r="S6748" i="9"/>
  <c r="AA6745" i="9"/>
  <c r="AB6745" i="9"/>
  <c r="R6749" i="9"/>
  <c r="Y6746" i="9"/>
  <c r="Z6746" i="9" s="1"/>
  <c r="X6748" i="9" l="1"/>
  <c r="AD6745" i="9"/>
  <c r="V6749" i="9"/>
  <c r="W6749" i="9" s="1"/>
  <c r="X6749" i="9" s="1"/>
  <c r="S6749" i="9"/>
  <c r="AB6746" i="9"/>
  <c r="AA6746" i="9"/>
  <c r="Y6747" i="9"/>
  <c r="Z6747" i="9" s="1"/>
  <c r="R6750" i="9"/>
  <c r="AD6746" i="9" l="1"/>
  <c r="V6750" i="9"/>
  <c r="W6750" i="9" s="1"/>
  <c r="S6750" i="9"/>
  <c r="R6751" i="9"/>
  <c r="Y6748" i="9"/>
  <c r="Z6748" i="9" s="1"/>
  <c r="AA6747" i="9"/>
  <c r="AB6747" i="9"/>
  <c r="X6750" i="9" l="1"/>
  <c r="AD6747" i="9"/>
  <c r="V6751" i="9"/>
  <c r="W6751" i="9" s="1"/>
  <c r="X6751" i="9" s="1"/>
  <c r="S6751" i="9"/>
  <c r="AB6748" i="9"/>
  <c r="AA6748" i="9"/>
  <c r="R6752" i="9"/>
  <c r="Y6749" i="9"/>
  <c r="Z6749" i="9" s="1"/>
  <c r="AD6748" i="9" l="1"/>
  <c r="V6752" i="9"/>
  <c r="W6752" i="9" s="1"/>
  <c r="S6752" i="9"/>
  <c r="AA6749" i="9"/>
  <c r="AB6749" i="9"/>
  <c r="Y6750" i="9"/>
  <c r="Z6750" i="9" s="1"/>
  <c r="R6753" i="9"/>
  <c r="X6752" i="9" l="1"/>
  <c r="AD6749" i="9"/>
  <c r="V6753" i="9"/>
  <c r="W6753" i="9" s="1"/>
  <c r="X6753" i="9" s="1"/>
  <c r="S6753" i="9"/>
  <c r="R6754" i="9"/>
  <c r="AA6750" i="9"/>
  <c r="AB6750" i="9"/>
  <c r="Y6751" i="9"/>
  <c r="Z6751" i="9" s="1"/>
  <c r="AD6750" i="9" l="1"/>
  <c r="V6754" i="9"/>
  <c r="W6754" i="9" s="1"/>
  <c r="S6754" i="9"/>
  <c r="AA6751" i="9"/>
  <c r="AB6751" i="9"/>
  <c r="Y6752" i="9"/>
  <c r="Z6752" i="9" s="1"/>
  <c r="R6755" i="9"/>
  <c r="X6754" i="9" l="1"/>
  <c r="AD6751" i="9"/>
  <c r="V6755" i="9"/>
  <c r="W6755" i="9" s="1"/>
  <c r="S6755" i="9"/>
  <c r="AA6752" i="9"/>
  <c r="AB6752" i="9"/>
  <c r="R6756" i="9"/>
  <c r="Y6753" i="9"/>
  <c r="Z6753" i="9" s="1"/>
  <c r="X6755" i="9" l="1"/>
  <c r="AD6752" i="9"/>
  <c r="V6756" i="9"/>
  <c r="W6756" i="9" s="1"/>
  <c r="S6756" i="9"/>
  <c r="AA6753" i="9"/>
  <c r="AB6753" i="9"/>
  <c r="Y6754" i="9"/>
  <c r="Z6754" i="9" s="1"/>
  <c r="R6757" i="9"/>
  <c r="X6756" i="9" l="1"/>
  <c r="AD6753" i="9"/>
  <c r="V6757" i="9"/>
  <c r="W6757" i="9" s="1"/>
  <c r="S6757" i="9"/>
  <c r="X6757" i="9" s="1"/>
  <c r="R6758" i="9"/>
  <c r="Y6755" i="9"/>
  <c r="Z6755" i="9" s="1"/>
  <c r="AB6754" i="9"/>
  <c r="AA6754" i="9"/>
  <c r="AD6754" i="9" l="1"/>
  <c r="V6758" i="9"/>
  <c r="W6758" i="9" s="1"/>
  <c r="S6758" i="9"/>
  <c r="AA6755" i="9"/>
  <c r="AB6755" i="9"/>
  <c r="R6759" i="9"/>
  <c r="Y6756" i="9"/>
  <c r="Z6756" i="9" s="1"/>
  <c r="X6758" i="9" l="1"/>
  <c r="AD6755" i="9"/>
  <c r="V6759" i="9"/>
  <c r="W6759" i="9" s="1"/>
  <c r="S6759" i="9"/>
  <c r="X6759" i="9" s="1"/>
  <c r="AB6756" i="9"/>
  <c r="AA6756" i="9"/>
  <c r="Y6757" i="9"/>
  <c r="Z6757" i="9" s="1"/>
  <c r="R6760" i="9"/>
  <c r="AD6756" i="9" l="1"/>
  <c r="V6760" i="9"/>
  <c r="W6760" i="9" s="1"/>
  <c r="S6760" i="9"/>
  <c r="R6761" i="9"/>
  <c r="AA6757" i="9"/>
  <c r="AB6757" i="9"/>
  <c r="Y6758" i="9"/>
  <c r="Z6758" i="9" s="1"/>
  <c r="X6760" i="9" l="1"/>
  <c r="AD6757" i="9"/>
  <c r="V6761" i="9"/>
  <c r="W6761" i="9" s="1"/>
  <c r="S6761" i="9"/>
  <c r="AA6758" i="9"/>
  <c r="AB6758" i="9"/>
  <c r="Y6759" i="9"/>
  <c r="Z6759" i="9" s="1"/>
  <c r="R6762" i="9"/>
  <c r="X6761" i="9" l="1"/>
  <c r="AD6758" i="9"/>
  <c r="V6762" i="9"/>
  <c r="W6762" i="9" s="1"/>
  <c r="S6762" i="9"/>
  <c r="Y6760" i="9"/>
  <c r="Z6760" i="9" s="1"/>
  <c r="R6763" i="9"/>
  <c r="AA6759" i="9"/>
  <c r="AB6759" i="9"/>
  <c r="X6762" i="9" l="1"/>
  <c r="AD6759" i="9"/>
  <c r="S6763" i="9"/>
  <c r="V6763" i="9"/>
  <c r="W6763" i="9" s="1"/>
  <c r="AA6760" i="9"/>
  <c r="AB6760" i="9"/>
  <c r="R6764" i="9"/>
  <c r="Y6761" i="9"/>
  <c r="Z6761" i="9" s="1"/>
  <c r="X6763" i="9" l="1"/>
  <c r="AD6760" i="9"/>
  <c r="V6764" i="9"/>
  <c r="W6764" i="9" s="1"/>
  <c r="X6764" i="9" s="1"/>
  <c r="S6764" i="9"/>
  <c r="AA6761" i="9"/>
  <c r="AB6761" i="9"/>
  <c r="Y6762" i="9"/>
  <c r="Z6762" i="9" s="1"/>
  <c r="R6765" i="9"/>
  <c r="AD6761" i="9" l="1"/>
  <c r="V6765" i="9"/>
  <c r="W6765" i="9" s="1"/>
  <c r="S6765" i="9"/>
  <c r="X6765" i="9" s="1"/>
  <c r="AB6762" i="9"/>
  <c r="AA6762" i="9"/>
  <c r="R6766" i="9"/>
  <c r="Y6763" i="9"/>
  <c r="Z6763" i="9" s="1"/>
  <c r="AD6762" i="9" l="1"/>
  <c r="V6766" i="9"/>
  <c r="W6766" i="9" s="1"/>
  <c r="S6766" i="9"/>
  <c r="AA6763" i="9"/>
  <c r="AB6763" i="9"/>
  <c r="Y6764" i="9"/>
  <c r="Z6764" i="9" s="1"/>
  <c r="R6767" i="9"/>
  <c r="X6766" i="9" l="1"/>
  <c r="AD6763" i="9"/>
  <c r="V6767" i="9"/>
  <c r="W6767" i="9" s="1"/>
  <c r="S6767" i="9"/>
  <c r="AA6764" i="9"/>
  <c r="AB6764" i="9"/>
  <c r="Y6765" i="9"/>
  <c r="Z6765" i="9" s="1"/>
  <c r="R6768" i="9"/>
  <c r="X6767" i="9" l="1"/>
  <c r="AD6764" i="9"/>
  <c r="V6768" i="9"/>
  <c r="W6768" i="9" s="1"/>
  <c r="S6768" i="9"/>
  <c r="AA6765" i="9"/>
  <c r="AB6765" i="9"/>
  <c r="Y6766" i="9"/>
  <c r="Z6766" i="9" s="1"/>
  <c r="R6769" i="9"/>
  <c r="X6768" i="9" l="1"/>
  <c r="AD6765" i="9"/>
  <c r="V6769" i="9"/>
  <c r="W6769" i="9" s="1"/>
  <c r="S6769" i="9"/>
  <c r="X6769" i="9" s="1"/>
  <c r="R6770" i="9"/>
  <c r="AA6766" i="9"/>
  <c r="AB6766" i="9"/>
  <c r="Y6767" i="9"/>
  <c r="Z6767" i="9" s="1"/>
  <c r="AD6766" i="9" l="1"/>
  <c r="V6770" i="9"/>
  <c r="W6770" i="9" s="1"/>
  <c r="S6770" i="9"/>
  <c r="AA6767" i="9"/>
  <c r="AB6767" i="9"/>
  <c r="R6771" i="9"/>
  <c r="Y6768" i="9"/>
  <c r="Z6768" i="9" s="1"/>
  <c r="X6770" i="9" l="1"/>
  <c r="AD6767" i="9"/>
  <c r="V6771" i="9"/>
  <c r="W6771" i="9" s="1"/>
  <c r="S6771" i="9"/>
  <c r="AA6768" i="9"/>
  <c r="AB6768" i="9"/>
  <c r="R6772" i="9"/>
  <c r="Y6769" i="9"/>
  <c r="Z6769" i="9" s="1"/>
  <c r="X6771" i="9" l="1"/>
  <c r="AD6768" i="9"/>
  <c r="V6772" i="9"/>
  <c r="W6772" i="9" s="1"/>
  <c r="S6772" i="9"/>
  <c r="AA6769" i="9"/>
  <c r="AB6769" i="9"/>
  <c r="R6773" i="9"/>
  <c r="Y6770" i="9"/>
  <c r="Z6770" i="9" s="1"/>
  <c r="X6772" i="9" l="1"/>
  <c r="AD6769" i="9"/>
  <c r="V6773" i="9"/>
  <c r="W6773" i="9" s="1"/>
  <c r="S6773" i="9"/>
  <c r="X6773" i="9" s="1"/>
  <c r="Y6771" i="9"/>
  <c r="Z6771" i="9" s="1"/>
  <c r="AB6770" i="9"/>
  <c r="AA6770" i="9"/>
  <c r="R6774" i="9"/>
  <c r="AD6770" i="9" l="1"/>
  <c r="V6774" i="9"/>
  <c r="W6774" i="9" s="1"/>
  <c r="S6774" i="9"/>
  <c r="AA6771" i="9"/>
  <c r="AB6771" i="9"/>
  <c r="R6775" i="9"/>
  <c r="Y6772" i="9"/>
  <c r="Z6772" i="9" s="1"/>
  <c r="X6774" i="9" l="1"/>
  <c r="AD6771" i="9"/>
  <c r="V6775" i="9"/>
  <c r="W6775" i="9" s="1"/>
  <c r="S6775" i="9"/>
  <c r="X6775" i="9" s="1"/>
  <c r="Y6773" i="9"/>
  <c r="Z6773" i="9" s="1"/>
  <c r="AB6772" i="9"/>
  <c r="AA6772" i="9"/>
  <c r="R6776" i="9"/>
  <c r="AD6772" i="9" l="1"/>
  <c r="V6776" i="9"/>
  <c r="W6776" i="9" s="1"/>
  <c r="S6776" i="9"/>
  <c r="AA6773" i="9"/>
  <c r="AB6773" i="9"/>
  <c r="Y6774" i="9"/>
  <c r="Z6774" i="9" s="1"/>
  <c r="R6777" i="9"/>
  <c r="X6776" i="9" l="1"/>
  <c r="AD6773" i="9"/>
  <c r="V6777" i="9"/>
  <c r="W6777" i="9" s="1"/>
  <c r="S6777" i="9"/>
  <c r="X6777" i="9" s="1"/>
  <c r="AA6774" i="9"/>
  <c r="AB6774" i="9"/>
  <c r="R6778" i="9"/>
  <c r="Y6775" i="9"/>
  <c r="Z6775" i="9" s="1"/>
  <c r="AD6774" i="9" l="1"/>
  <c r="V6778" i="9"/>
  <c r="W6778" i="9" s="1"/>
  <c r="S6778" i="9"/>
  <c r="R6779" i="9"/>
  <c r="AA6775" i="9"/>
  <c r="AB6775" i="9"/>
  <c r="Y6776" i="9"/>
  <c r="Z6776" i="9" s="1"/>
  <c r="X6778" i="9" l="1"/>
  <c r="AD6775" i="9"/>
  <c r="V6779" i="9"/>
  <c r="W6779" i="9" s="1"/>
  <c r="S6779" i="9"/>
  <c r="X6779" i="9" s="1"/>
  <c r="AA6776" i="9"/>
  <c r="AB6776" i="9"/>
  <c r="Y6777" i="9"/>
  <c r="Z6777" i="9" s="1"/>
  <c r="R6780" i="9"/>
  <c r="AD6776" i="9" l="1"/>
  <c r="V6780" i="9"/>
  <c r="W6780" i="9" s="1"/>
  <c r="S6780" i="9"/>
  <c r="AA6777" i="9"/>
  <c r="AB6777" i="9"/>
  <c r="R6781" i="9"/>
  <c r="Y6778" i="9"/>
  <c r="Z6778" i="9" s="1"/>
  <c r="X6780" i="9" l="1"/>
  <c r="AD6777" i="9"/>
  <c r="V6781" i="9"/>
  <c r="W6781" i="9" s="1"/>
  <c r="S6781" i="9"/>
  <c r="X6781" i="9" s="1"/>
  <c r="Y6779" i="9"/>
  <c r="Z6779" i="9" s="1"/>
  <c r="AB6778" i="9"/>
  <c r="AA6778" i="9"/>
  <c r="R6782" i="9"/>
  <c r="AD6778" i="9" l="1"/>
  <c r="V6782" i="9"/>
  <c r="W6782" i="9" s="1"/>
  <c r="S6782" i="9"/>
  <c r="AA6779" i="9"/>
  <c r="AB6779" i="9"/>
  <c r="R6783" i="9"/>
  <c r="Y6780" i="9"/>
  <c r="Z6780" i="9" s="1"/>
  <c r="X6782" i="9" l="1"/>
  <c r="AD6779" i="9"/>
  <c r="V6783" i="9"/>
  <c r="W6783" i="9" s="1"/>
  <c r="S6783" i="9"/>
  <c r="X6783" i="9" s="1"/>
  <c r="R6784" i="9"/>
  <c r="AB6780" i="9"/>
  <c r="AA6780" i="9"/>
  <c r="Y6781" i="9"/>
  <c r="Z6781" i="9" s="1"/>
  <c r="AD6780" i="9" l="1"/>
  <c r="V6784" i="9"/>
  <c r="W6784" i="9" s="1"/>
  <c r="S6784" i="9"/>
  <c r="AA6781" i="9"/>
  <c r="AB6781" i="9"/>
  <c r="R6785" i="9"/>
  <c r="Y6782" i="9"/>
  <c r="Z6782" i="9" s="1"/>
  <c r="X6784" i="9" l="1"/>
  <c r="AD6781" i="9"/>
  <c r="V6785" i="9"/>
  <c r="W6785" i="9" s="1"/>
  <c r="S6785" i="9"/>
  <c r="X6785" i="9" s="1"/>
  <c r="AA6782" i="9"/>
  <c r="AB6782" i="9"/>
  <c r="R6786" i="9"/>
  <c r="Y6783" i="9"/>
  <c r="Z6783" i="9" s="1"/>
  <c r="AD6782" i="9" l="1"/>
  <c r="V6786" i="9"/>
  <c r="W6786" i="9" s="1"/>
  <c r="S6786" i="9"/>
  <c r="AA6783" i="9"/>
  <c r="AB6783" i="9"/>
  <c r="R6787" i="9"/>
  <c r="Y6784" i="9"/>
  <c r="Z6784" i="9" s="1"/>
  <c r="X6786" i="9" l="1"/>
  <c r="AD6783" i="9"/>
  <c r="V6787" i="9"/>
  <c r="W6787" i="9" s="1"/>
  <c r="S6787" i="9"/>
  <c r="X6787" i="9" s="1"/>
  <c r="AA6784" i="9"/>
  <c r="AB6784" i="9"/>
  <c r="R6788" i="9"/>
  <c r="Y6785" i="9"/>
  <c r="Z6785" i="9" s="1"/>
  <c r="AD6784" i="9" l="1"/>
  <c r="V6788" i="9"/>
  <c r="W6788" i="9" s="1"/>
  <c r="S6788" i="9"/>
  <c r="Y6786" i="9"/>
  <c r="Z6786" i="9" s="1"/>
  <c r="R6789" i="9"/>
  <c r="AA6785" i="9"/>
  <c r="AB6785" i="9"/>
  <c r="X6788" i="9" l="1"/>
  <c r="AD6785" i="9"/>
  <c r="V6789" i="9"/>
  <c r="W6789" i="9" s="1"/>
  <c r="S6789" i="9"/>
  <c r="X6789" i="9" s="1"/>
  <c r="R6790" i="9"/>
  <c r="Y6787" i="9"/>
  <c r="Z6787" i="9" s="1"/>
  <c r="AB6786" i="9"/>
  <c r="AA6786" i="9"/>
  <c r="AD6786" i="9" l="1"/>
  <c r="S6790" i="9"/>
  <c r="V6790" i="9"/>
  <c r="W6790" i="9" s="1"/>
  <c r="X6790" i="9" s="1"/>
  <c r="AA6787" i="9"/>
  <c r="AB6787" i="9"/>
  <c r="R6791" i="9"/>
  <c r="Y6788" i="9"/>
  <c r="Z6788" i="9" s="1"/>
  <c r="AD6787" i="9" l="1"/>
  <c r="V6791" i="9"/>
  <c r="W6791" i="9" s="1"/>
  <c r="S6791" i="9"/>
  <c r="AA6788" i="9"/>
  <c r="AB6788" i="9"/>
  <c r="R6792" i="9"/>
  <c r="Y6789" i="9"/>
  <c r="Z6789" i="9" s="1"/>
  <c r="X6791" i="9" l="1"/>
  <c r="AD6788" i="9"/>
  <c r="V6792" i="9"/>
  <c r="W6792" i="9" s="1"/>
  <c r="S6792" i="9"/>
  <c r="Y6790" i="9"/>
  <c r="Z6790" i="9" s="1"/>
  <c r="R6793" i="9"/>
  <c r="AA6789" i="9"/>
  <c r="AB6789" i="9"/>
  <c r="X6792" i="9" l="1"/>
  <c r="AD6789" i="9"/>
  <c r="V6793" i="9"/>
  <c r="W6793" i="9" s="1"/>
  <c r="S6793" i="9"/>
  <c r="R6794" i="9"/>
  <c r="Y6791" i="9"/>
  <c r="Z6791" i="9" s="1"/>
  <c r="AA6790" i="9"/>
  <c r="AB6790" i="9"/>
  <c r="X6793" i="9" l="1"/>
  <c r="AD6790" i="9"/>
  <c r="V6794" i="9"/>
  <c r="W6794" i="9" s="1"/>
  <c r="S6794" i="9"/>
  <c r="R6795" i="9"/>
  <c r="AA6791" i="9"/>
  <c r="AB6791" i="9"/>
  <c r="Y6792" i="9"/>
  <c r="Z6792" i="9" s="1"/>
  <c r="X6794" i="9" l="1"/>
  <c r="AD6791" i="9"/>
  <c r="V6795" i="9"/>
  <c r="W6795" i="9" s="1"/>
  <c r="S6795" i="9"/>
  <c r="X6795" i="9" s="1"/>
  <c r="R6796" i="9"/>
  <c r="AA6792" i="9"/>
  <c r="AB6792" i="9"/>
  <c r="Y6793" i="9"/>
  <c r="Z6793" i="9" s="1"/>
  <c r="AD6792" i="9" l="1"/>
  <c r="V6796" i="9"/>
  <c r="W6796" i="9" s="1"/>
  <c r="S6796" i="9"/>
  <c r="AA6793" i="9"/>
  <c r="AB6793" i="9"/>
  <c r="Y6794" i="9"/>
  <c r="Z6794" i="9" s="1"/>
  <c r="R6797" i="9"/>
  <c r="X6796" i="9" l="1"/>
  <c r="AD6793" i="9"/>
  <c r="V6797" i="9"/>
  <c r="W6797" i="9" s="1"/>
  <c r="S6797" i="9"/>
  <c r="AB6794" i="9"/>
  <c r="AA6794" i="9"/>
  <c r="R6798" i="9"/>
  <c r="Y6795" i="9"/>
  <c r="Z6795" i="9" s="1"/>
  <c r="X6797" i="9" l="1"/>
  <c r="AD6794" i="9"/>
  <c r="V6798" i="9"/>
  <c r="W6798" i="9" s="1"/>
  <c r="S6798" i="9"/>
  <c r="AA6795" i="9"/>
  <c r="AB6795" i="9"/>
  <c r="R6799" i="9"/>
  <c r="Y6796" i="9"/>
  <c r="Z6796" i="9" s="1"/>
  <c r="X6798" i="9" l="1"/>
  <c r="AD6795" i="9"/>
  <c r="V6799" i="9"/>
  <c r="W6799" i="9" s="1"/>
  <c r="S6799" i="9"/>
  <c r="X6799" i="9" s="1"/>
  <c r="AA6796" i="9"/>
  <c r="AB6796" i="9"/>
  <c r="R6800" i="9"/>
  <c r="Y6797" i="9"/>
  <c r="Z6797" i="9" s="1"/>
  <c r="AD6796" i="9" l="1"/>
  <c r="V6800" i="9"/>
  <c r="W6800" i="9" s="1"/>
  <c r="S6800" i="9"/>
  <c r="AA6797" i="9"/>
  <c r="AB6797" i="9"/>
  <c r="Y6798" i="9"/>
  <c r="Z6798" i="9" s="1"/>
  <c r="R6801" i="9"/>
  <c r="X6800" i="9" l="1"/>
  <c r="AD6797" i="9"/>
  <c r="V6801" i="9"/>
  <c r="W6801" i="9" s="1"/>
  <c r="S6801" i="9"/>
  <c r="X6801" i="9" s="1"/>
  <c r="AA6798" i="9"/>
  <c r="AB6798" i="9"/>
  <c r="Y6799" i="9"/>
  <c r="Z6799" i="9" s="1"/>
  <c r="R6802" i="9"/>
  <c r="AD6798" i="9" l="1"/>
  <c r="V6802" i="9"/>
  <c r="W6802" i="9" s="1"/>
  <c r="S6802" i="9"/>
  <c r="AA6799" i="9"/>
  <c r="AB6799" i="9"/>
  <c r="Y6800" i="9"/>
  <c r="Z6800" i="9" s="1"/>
  <c r="R6803" i="9"/>
  <c r="X6802" i="9" l="1"/>
  <c r="AD6799" i="9"/>
  <c r="V6803" i="9"/>
  <c r="W6803" i="9" s="1"/>
  <c r="S6803" i="9"/>
  <c r="X6803" i="9" s="1"/>
  <c r="AA6800" i="9"/>
  <c r="AB6800" i="9"/>
  <c r="R6804" i="9"/>
  <c r="Y6801" i="9"/>
  <c r="Z6801" i="9" s="1"/>
  <c r="AD6800" i="9" l="1"/>
  <c r="V6804" i="9"/>
  <c r="W6804" i="9" s="1"/>
  <c r="S6804" i="9"/>
  <c r="AA6801" i="9"/>
  <c r="AB6801" i="9"/>
  <c r="R6805" i="9"/>
  <c r="Y6802" i="9"/>
  <c r="Z6802" i="9" s="1"/>
  <c r="X6804" i="9" l="1"/>
  <c r="AD6801" i="9"/>
  <c r="V6805" i="9"/>
  <c r="W6805" i="9" s="1"/>
  <c r="S6805" i="9"/>
  <c r="X6805" i="9" s="1"/>
  <c r="AB6802" i="9"/>
  <c r="AA6802" i="9"/>
  <c r="Y6803" i="9"/>
  <c r="Z6803" i="9" s="1"/>
  <c r="R6806" i="9"/>
  <c r="AD6802" i="9" l="1"/>
  <c r="V6806" i="9"/>
  <c r="W6806" i="9" s="1"/>
  <c r="S6806" i="9"/>
  <c r="AA6803" i="9"/>
  <c r="AB6803" i="9"/>
  <c r="R6807" i="9"/>
  <c r="Y6804" i="9"/>
  <c r="Z6804" i="9" s="1"/>
  <c r="X6806" i="9" l="1"/>
  <c r="AD6803" i="9"/>
  <c r="V6807" i="9"/>
  <c r="W6807" i="9" s="1"/>
  <c r="S6807" i="9"/>
  <c r="AB6804" i="9"/>
  <c r="AA6804" i="9"/>
  <c r="R6808" i="9"/>
  <c r="Y6805" i="9"/>
  <c r="Z6805" i="9" s="1"/>
  <c r="X6807" i="9" l="1"/>
  <c r="AD6804" i="9"/>
  <c r="V6808" i="9"/>
  <c r="W6808" i="9" s="1"/>
  <c r="S6808" i="9"/>
  <c r="R6809" i="9"/>
  <c r="Y6806" i="9"/>
  <c r="Z6806" i="9" s="1"/>
  <c r="AA6805" i="9"/>
  <c r="AB6805" i="9"/>
  <c r="X6808" i="9" l="1"/>
  <c r="AD6805" i="9"/>
  <c r="V6809" i="9"/>
  <c r="W6809" i="9" s="1"/>
  <c r="S6809" i="9"/>
  <c r="AA6806" i="9"/>
  <c r="AB6806" i="9"/>
  <c r="Y6807" i="9"/>
  <c r="Z6807" i="9" s="1"/>
  <c r="R6810" i="9"/>
  <c r="X6809" i="9" l="1"/>
  <c r="AD6806" i="9"/>
  <c r="V6810" i="9"/>
  <c r="W6810" i="9" s="1"/>
  <c r="S6810" i="9"/>
  <c r="R6811" i="9"/>
  <c r="Y6808" i="9"/>
  <c r="Z6808" i="9" s="1"/>
  <c r="AA6807" i="9"/>
  <c r="AB6807" i="9"/>
  <c r="X6810" i="9" l="1"/>
  <c r="AD6807" i="9"/>
  <c r="V6811" i="9"/>
  <c r="W6811" i="9" s="1"/>
  <c r="S6811" i="9"/>
  <c r="X6811" i="9" s="1"/>
  <c r="AA6808" i="9"/>
  <c r="AB6808" i="9"/>
  <c r="Y6809" i="9"/>
  <c r="Z6809" i="9" s="1"/>
  <c r="R6812" i="9"/>
  <c r="AD6808" i="9" l="1"/>
  <c r="V6812" i="9"/>
  <c r="W6812" i="9" s="1"/>
  <c r="S6812" i="9"/>
  <c r="AA6809" i="9"/>
  <c r="AB6809" i="9"/>
  <c r="R6813" i="9"/>
  <c r="Y6810" i="9"/>
  <c r="Z6810" i="9" s="1"/>
  <c r="X6812" i="9" l="1"/>
  <c r="AD6809" i="9"/>
  <c r="V6813" i="9"/>
  <c r="W6813" i="9" s="1"/>
  <c r="S6813" i="9"/>
  <c r="AB6810" i="9"/>
  <c r="AA6810" i="9"/>
  <c r="R6814" i="9"/>
  <c r="Y6811" i="9"/>
  <c r="Z6811" i="9" s="1"/>
  <c r="X6813" i="9" l="1"/>
  <c r="AD6810" i="9"/>
  <c r="V6814" i="9"/>
  <c r="W6814" i="9" s="1"/>
  <c r="S6814" i="9"/>
  <c r="AA6811" i="9"/>
  <c r="AB6811" i="9"/>
  <c r="R6815" i="9"/>
  <c r="Y6812" i="9"/>
  <c r="Z6812" i="9" s="1"/>
  <c r="X6814" i="9" l="1"/>
  <c r="AD6811" i="9"/>
  <c r="V6815" i="9"/>
  <c r="W6815" i="9" s="1"/>
  <c r="S6815" i="9"/>
  <c r="AB6812" i="9"/>
  <c r="AA6812" i="9"/>
  <c r="Y6813" i="9"/>
  <c r="Z6813" i="9" s="1"/>
  <c r="R6816" i="9"/>
  <c r="X6815" i="9" l="1"/>
  <c r="AD6812" i="9"/>
  <c r="V6816" i="9"/>
  <c r="W6816" i="9" s="1"/>
  <c r="S6816" i="9"/>
  <c r="Y6814" i="9"/>
  <c r="Z6814" i="9" s="1"/>
  <c r="R6817" i="9"/>
  <c r="AA6813" i="9"/>
  <c r="AB6813" i="9"/>
  <c r="X6816" i="9" l="1"/>
  <c r="AD6813" i="9"/>
  <c r="V6817" i="9"/>
  <c r="W6817" i="9" s="1"/>
  <c r="S6817" i="9"/>
  <c r="R6818" i="9"/>
  <c r="AB6814" i="9"/>
  <c r="AA6814" i="9"/>
  <c r="Y6815" i="9"/>
  <c r="Z6815" i="9" s="1"/>
  <c r="X6817" i="9" l="1"/>
  <c r="AD6814" i="9"/>
  <c r="V6818" i="9"/>
  <c r="W6818" i="9" s="1"/>
  <c r="X6818" i="9" s="1"/>
  <c r="S6818" i="9"/>
  <c r="AA6815" i="9"/>
  <c r="AB6815" i="9"/>
  <c r="R6819" i="9"/>
  <c r="Y6816" i="9"/>
  <c r="Z6816" i="9" s="1"/>
  <c r="AD6815" i="9" l="1"/>
  <c r="V6819" i="9"/>
  <c r="W6819" i="9" s="1"/>
  <c r="S6819" i="9"/>
  <c r="X6819" i="9" s="1"/>
  <c r="AA6816" i="9"/>
  <c r="AB6816" i="9"/>
  <c r="R6820" i="9"/>
  <c r="Y6817" i="9"/>
  <c r="Z6817" i="9" s="1"/>
  <c r="AD6816" i="9" l="1"/>
  <c r="V6820" i="9"/>
  <c r="W6820" i="9" s="1"/>
  <c r="S6820" i="9"/>
  <c r="AA6817" i="9"/>
  <c r="AB6817" i="9"/>
  <c r="Y6818" i="9"/>
  <c r="Z6818" i="9" s="1"/>
  <c r="R6821" i="9"/>
  <c r="X6820" i="9" l="1"/>
  <c r="AD6817" i="9"/>
  <c r="V6821" i="9"/>
  <c r="W6821" i="9" s="1"/>
  <c r="S6821" i="9"/>
  <c r="X6821" i="9" s="1"/>
  <c r="AB6818" i="9"/>
  <c r="AA6818" i="9"/>
  <c r="R6822" i="9"/>
  <c r="Y6819" i="9"/>
  <c r="Z6819" i="9" s="1"/>
  <c r="AD6818" i="9" l="1"/>
  <c r="V6822" i="9"/>
  <c r="W6822" i="9" s="1"/>
  <c r="S6822" i="9"/>
  <c r="AA6819" i="9"/>
  <c r="AB6819" i="9"/>
  <c r="R6823" i="9"/>
  <c r="Y6820" i="9"/>
  <c r="Z6820" i="9" s="1"/>
  <c r="X6822" i="9" l="1"/>
  <c r="AD6819" i="9"/>
  <c r="V6823" i="9"/>
  <c r="W6823" i="9" s="1"/>
  <c r="S6823" i="9"/>
  <c r="AB6820" i="9"/>
  <c r="AA6820" i="9"/>
  <c r="R6824" i="9"/>
  <c r="Y6821" i="9"/>
  <c r="Z6821" i="9" s="1"/>
  <c r="X6823" i="9" l="1"/>
  <c r="AD6820" i="9"/>
  <c r="V6824" i="9"/>
  <c r="W6824" i="9" s="1"/>
  <c r="X6824" i="9" s="1"/>
  <c r="S6824" i="9"/>
  <c r="AA6821" i="9"/>
  <c r="AB6821" i="9"/>
  <c r="R6825" i="9"/>
  <c r="Y6822" i="9"/>
  <c r="Z6822" i="9" s="1"/>
  <c r="AD6821" i="9" l="1"/>
  <c r="V6825" i="9"/>
  <c r="W6825" i="9" s="1"/>
  <c r="S6825" i="9"/>
  <c r="AB6822" i="9"/>
  <c r="AA6822" i="9"/>
  <c r="Y6823" i="9"/>
  <c r="Z6823" i="9" s="1"/>
  <c r="R6826" i="9"/>
  <c r="X6825" i="9" l="1"/>
  <c r="AD6822" i="9"/>
  <c r="V6826" i="9"/>
  <c r="W6826" i="9" s="1"/>
  <c r="S6826" i="9"/>
  <c r="AA6823" i="9"/>
  <c r="AB6823" i="9"/>
  <c r="Y6824" i="9"/>
  <c r="Z6824" i="9" s="1"/>
  <c r="R6827" i="9"/>
  <c r="X6826" i="9" l="1"/>
  <c r="AD6823" i="9"/>
  <c r="V6827" i="9"/>
  <c r="W6827" i="9" s="1"/>
  <c r="S6827" i="9"/>
  <c r="X6827" i="9" s="1"/>
  <c r="AA6824" i="9"/>
  <c r="AB6824" i="9"/>
  <c r="R6828" i="9"/>
  <c r="Y6825" i="9"/>
  <c r="Z6825" i="9" s="1"/>
  <c r="AD6824" i="9" l="1"/>
  <c r="V6828" i="9"/>
  <c r="W6828" i="9" s="1"/>
  <c r="S6828" i="9"/>
  <c r="AA6825" i="9"/>
  <c r="AB6825" i="9"/>
  <c r="R6829" i="9"/>
  <c r="Y6826" i="9"/>
  <c r="Z6826" i="9" s="1"/>
  <c r="X6828" i="9" l="1"/>
  <c r="AD6825" i="9"/>
  <c r="V6829" i="9"/>
  <c r="W6829" i="9" s="1"/>
  <c r="S6829" i="9"/>
  <c r="X6829" i="9" s="1"/>
  <c r="AB6826" i="9"/>
  <c r="AA6826" i="9"/>
  <c r="Y6827" i="9"/>
  <c r="Z6827" i="9" s="1"/>
  <c r="R6830" i="9"/>
  <c r="AD6826" i="9" l="1"/>
  <c r="V6830" i="9"/>
  <c r="W6830" i="9" s="1"/>
  <c r="S6830" i="9"/>
  <c r="AA6827" i="9"/>
  <c r="AB6827" i="9"/>
  <c r="R6831" i="9"/>
  <c r="Y6828" i="9"/>
  <c r="Z6828" i="9" s="1"/>
  <c r="X6830" i="9" l="1"/>
  <c r="AD6827" i="9"/>
  <c r="V6831" i="9"/>
  <c r="W6831" i="9" s="1"/>
  <c r="S6831" i="9"/>
  <c r="AB6828" i="9"/>
  <c r="AA6828" i="9"/>
  <c r="Y6829" i="9"/>
  <c r="Z6829" i="9" s="1"/>
  <c r="R6832" i="9"/>
  <c r="X6831" i="9" l="1"/>
  <c r="AD6828" i="9"/>
  <c r="V6832" i="9"/>
  <c r="W6832" i="9" s="1"/>
  <c r="S6832" i="9"/>
  <c r="Y6830" i="9"/>
  <c r="Z6830" i="9" s="1"/>
  <c r="R6833" i="9"/>
  <c r="AA6829" i="9"/>
  <c r="AB6829" i="9"/>
  <c r="X6832" i="9" l="1"/>
  <c r="AD6829" i="9"/>
  <c r="V6833" i="9"/>
  <c r="W6833" i="9" s="1"/>
  <c r="S6833" i="9"/>
  <c r="R6834" i="9"/>
  <c r="AB6830" i="9"/>
  <c r="AA6830" i="9"/>
  <c r="Y6831" i="9"/>
  <c r="Z6831" i="9" s="1"/>
  <c r="X6833" i="9" l="1"/>
  <c r="AD6830" i="9"/>
  <c r="V6834" i="9"/>
  <c r="W6834" i="9" s="1"/>
  <c r="X6834" i="9" s="1"/>
  <c r="S6834" i="9"/>
  <c r="AA6831" i="9"/>
  <c r="AB6831" i="9"/>
  <c r="R6835" i="9"/>
  <c r="Y6832" i="9"/>
  <c r="Z6832" i="9" s="1"/>
  <c r="AD6831" i="9" l="1"/>
  <c r="V6835" i="9"/>
  <c r="W6835" i="9" s="1"/>
  <c r="S6835" i="9"/>
  <c r="AA6832" i="9"/>
  <c r="AB6832" i="9"/>
  <c r="R6836" i="9"/>
  <c r="Y6833" i="9"/>
  <c r="Z6833" i="9" s="1"/>
  <c r="X6835" i="9" l="1"/>
  <c r="AD6832" i="9"/>
  <c r="V6836" i="9"/>
  <c r="W6836" i="9" s="1"/>
  <c r="S6836" i="9"/>
  <c r="AA6833" i="9"/>
  <c r="AB6833" i="9"/>
  <c r="R6837" i="9"/>
  <c r="Y6834" i="9"/>
  <c r="Z6834" i="9" s="1"/>
  <c r="X6836" i="9" l="1"/>
  <c r="AD6833" i="9"/>
  <c r="V6837" i="9"/>
  <c r="W6837" i="9" s="1"/>
  <c r="S6837" i="9"/>
  <c r="X6837" i="9" s="1"/>
  <c r="Y6835" i="9"/>
  <c r="Z6835" i="9" s="1"/>
  <c r="AB6834" i="9"/>
  <c r="AA6834" i="9"/>
  <c r="R6838" i="9"/>
  <c r="AD6834" i="9" l="1"/>
  <c r="V6838" i="9"/>
  <c r="W6838" i="9" s="1"/>
  <c r="S6838" i="9"/>
  <c r="AA6835" i="9"/>
  <c r="AB6835" i="9"/>
  <c r="Y6836" i="9"/>
  <c r="Z6836" i="9" s="1"/>
  <c r="R6839" i="9"/>
  <c r="X6838" i="9" l="1"/>
  <c r="AD6835" i="9"/>
  <c r="V6839" i="9"/>
  <c r="W6839" i="9" s="1"/>
  <c r="S6839" i="9"/>
  <c r="X6839" i="9" s="1"/>
  <c r="Y6837" i="9"/>
  <c r="Z6837" i="9" s="1"/>
  <c r="R6840" i="9"/>
  <c r="AB6836" i="9"/>
  <c r="AA6836" i="9"/>
  <c r="AD6836" i="9" l="1"/>
  <c r="V6840" i="9"/>
  <c r="W6840" i="9" s="1"/>
  <c r="S6840" i="9"/>
  <c r="AA6837" i="9"/>
  <c r="AB6837" i="9"/>
  <c r="Y6838" i="9"/>
  <c r="Z6838" i="9" s="1"/>
  <c r="R6841" i="9"/>
  <c r="X6840" i="9" l="1"/>
  <c r="AD6837" i="9"/>
  <c r="V6841" i="9"/>
  <c r="W6841" i="9" s="1"/>
  <c r="S6841" i="9"/>
  <c r="X6841" i="9" s="1"/>
  <c r="AB6838" i="9"/>
  <c r="AA6838" i="9"/>
  <c r="R6842" i="9"/>
  <c r="Y6839" i="9"/>
  <c r="Z6839" i="9" s="1"/>
  <c r="AD6838" i="9" l="1"/>
  <c r="V6842" i="9"/>
  <c r="W6842" i="9" s="1"/>
  <c r="S6842" i="9"/>
  <c r="AA6839" i="9"/>
  <c r="AB6839" i="9"/>
  <c r="R6843" i="9"/>
  <c r="Y6840" i="9"/>
  <c r="Z6840" i="9" s="1"/>
  <c r="X6842" i="9" l="1"/>
  <c r="AD6839" i="9"/>
  <c r="V6843" i="9"/>
  <c r="W6843" i="9" s="1"/>
  <c r="S6843" i="9"/>
  <c r="X6843" i="9" s="1"/>
  <c r="Y6841" i="9"/>
  <c r="Z6841" i="9" s="1"/>
  <c r="AA6840" i="9"/>
  <c r="AB6840" i="9"/>
  <c r="R6844" i="9"/>
  <c r="AD6840" i="9" l="1"/>
  <c r="V6844" i="9"/>
  <c r="W6844" i="9" s="1"/>
  <c r="S6844" i="9"/>
  <c r="AA6841" i="9"/>
  <c r="AB6841" i="9"/>
  <c r="R6845" i="9"/>
  <c r="Y6842" i="9"/>
  <c r="Z6842" i="9" s="1"/>
  <c r="X6844" i="9" l="1"/>
  <c r="AD6841" i="9"/>
  <c r="V6845" i="9"/>
  <c r="W6845" i="9" s="1"/>
  <c r="S6845" i="9"/>
  <c r="Y6843" i="9"/>
  <c r="Z6843" i="9" s="1"/>
  <c r="AB6842" i="9"/>
  <c r="AA6842" i="9"/>
  <c r="R6846" i="9"/>
  <c r="X6845" i="9" l="1"/>
  <c r="AD6842" i="9"/>
  <c r="V6846" i="9"/>
  <c r="W6846" i="9" s="1"/>
  <c r="S6846" i="9"/>
  <c r="AA6843" i="9"/>
  <c r="AB6843" i="9"/>
  <c r="R6847" i="9"/>
  <c r="Y6844" i="9"/>
  <c r="Z6844" i="9" s="1"/>
  <c r="X6846" i="9" l="1"/>
  <c r="AD6843" i="9"/>
  <c r="V6847" i="9"/>
  <c r="W6847" i="9" s="1"/>
  <c r="S6847" i="9"/>
  <c r="X6847" i="9" s="1"/>
  <c r="R6848" i="9"/>
  <c r="AA6844" i="9"/>
  <c r="AB6844" i="9"/>
  <c r="Y6845" i="9"/>
  <c r="Z6845" i="9" s="1"/>
  <c r="AD6844" i="9" l="1"/>
  <c r="V6848" i="9"/>
  <c r="W6848" i="9" s="1"/>
  <c r="S6848" i="9"/>
  <c r="R6849" i="9"/>
  <c r="AA6845" i="9"/>
  <c r="AB6845" i="9"/>
  <c r="Y6846" i="9"/>
  <c r="Z6846" i="9" s="1"/>
  <c r="X6848" i="9" l="1"/>
  <c r="AD6845" i="9"/>
  <c r="V6849" i="9"/>
  <c r="W6849" i="9" s="1"/>
  <c r="S6849" i="9"/>
  <c r="X6849" i="9" s="1"/>
  <c r="AB6846" i="9"/>
  <c r="AA6846" i="9"/>
  <c r="R6850" i="9"/>
  <c r="Y6847" i="9"/>
  <c r="Z6847" i="9" s="1"/>
  <c r="AD6846" i="9" l="1"/>
  <c r="V6850" i="9"/>
  <c r="W6850" i="9" s="1"/>
  <c r="S6850" i="9"/>
  <c r="AA6847" i="9"/>
  <c r="AB6847" i="9"/>
  <c r="R6851" i="9"/>
  <c r="Y6848" i="9"/>
  <c r="Z6848" i="9" s="1"/>
  <c r="X6850" i="9" l="1"/>
  <c r="AD6847" i="9"/>
  <c r="V6851" i="9"/>
  <c r="W6851" i="9" s="1"/>
  <c r="S6851" i="9"/>
  <c r="X6851" i="9" s="1"/>
  <c r="Y6849" i="9"/>
  <c r="Z6849" i="9" s="1"/>
  <c r="R6852" i="9"/>
  <c r="AA6848" i="9"/>
  <c r="AB6848" i="9"/>
  <c r="AD6848" i="9" l="1"/>
  <c r="V6852" i="9"/>
  <c r="W6852" i="9" s="1"/>
  <c r="S6852" i="9"/>
  <c r="AA6849" i="9"/>
  <c r="AB6849" i="9"/>
  <c r="R6853" i="9"/>
  <c r="Y6850" i="9"/>
  <c r="Z6850" i="9" s="1"/>
  <c r="X6852" i="9" l="1"/>
  <c r="AD6849" i="9"/>
  <c r="V6853" i="9"/>
  <c r="W6853" i="9" s="1"/>
  <c r="X6853" i="9" s="1"/>
  <c r="S6853" i="9"/>
  <c r="AB6850" i="9"/>
  <c r="AA6850" i="9"/>
  <c r="Y6851" i="9"/>
  <c r="Z6851" i="9" s="1"/>
  <c r="R6854" i="9"/>
  <c r="AD6850" i="9" l="1"/>
  <c r="V6854" i="9"/>
  <c r="W6854" i="9" s="1"/>
  <c r="S6854" i="9"/>
  <c r="AA6851" i="9"/>
  <c r="AB6851" i="9"/>
  <c r="R6855" i="9"/>
  <c r="Y6852" i="9"/>
  <c r="Z6852" i="9" s="1"/>
  <c r="X6854" i="9" l="1"/>
  <c r="AD6851" i="9"/>
  <c r="V6855" i="9"/>
  <c r="W6855" i="9" s="1"/>
  <c r="S6855" i="9"/>
  <c r="X6855" i="9" s="1"/>
  <c r="AB6852" i="9"/>
  <c r="AA6852" i="9"/>
  <c r="R6856" i="9"/>
  <c r="Y6853" i="9"/>
  <c r="Z6853" i="9" s="1"/>
  <c r="AD6852" i="9" l="1"/>
  <c r="V6856" i="9"/>
  <c r="W6856" i="9" s="1"/>
  <c r="S6856" i="9"/>
  <c r="AA6853" i="9"/>
  <c r="AB6853" i="9"/>
  <c r="R6857" i="9"/>
  <c r="Y6854" i="9"/>
  <c r="Z6854" i="9" s="1"/>
  <c r="X6856" i="9" l="1"/>
  <c r="AD6853" i="9"/>
  <c r="V6857" i="9"/>
  <c r="W6857" i="9" s="1"/>
  <c r="S6857" i="9"/>
  <c r="X6857" i="9" s="1"/>
  <c r="Y6855" i="9"/>
  <c r="Z6855" i="9" s="1"/>
  <c r="AB6854" i="9"/>
  <c r="AA6854" i="9"/>
  <c r="R6858" i="9"/>
  <c r="AD6854" i="9" l="1"/>
  <c r="V6858" i="9"/>
  <c r="W6858" i="9" s="1"/>
  <c r="S6858" i="9"/>
  <c r="AA6855" i="9"/>
  <c r="AB6855" i="9"/>
  <c r="Y6856" i="9"/>
  <c r="Z6856" i="9" s="1"/>
  <c r="R6859" i="9"/>
  <c r="X6858" i="9" l="1"/>
  <c r="AD6855" i="9"/>
  <c r="V6859" i="9"/>
  <c r="W6859" i="9" s="1"/>
  <c r="S6859" i="9"/>
  <c r="X6859" i="9" s="1"/>
  <c r="R6860" i="9"/>
  <c r="AA6856" i="9"/>
  <c r="AB6856" i="9"/>
  <c r="Y6857" i="9"/>
  <c r="Z6857" i="9" s="1"/>
  <c r="AD6856" i="9" l="1"/>
  <c r="V6860" i="9"/>
  <c r="W6860" i="9" s="1"/>
  <c r="S6860" i="9"/>
  <c r="R6861" i="9"/>
  <c r="AA6857" i="9"/>
  <c r="AB6857" i="9"/>
  <c r="Y6858" i="9"/>
  <c r="Z6858" i="9" s="1"/>
  <c r="X6860" i="9" l="1"/>
  <c r="AD6857" i="9"/>
  <c r="V6861" i="9"/>
  <c r="W6861" i="9" s="1"/>
  <c r="S6861" i="9"/>
  <c r="X6861" i="9" s="1"/>
  <c r="Y6859" i="9"/>
  <c r="Z6859" i="9" s="1"/>
  <c r="AB6858" i="9"/>
  <c r="AA6858" i="9"/>
  <c r="R6862" i="9"/>
  <c r="AD6858" i="9" l="1"/>
  <c r="V6862" i="9"/>
  <c r="W6862" i="9" s="1"/>
  <c r="S6862" i="9"/>
  <c r="AA6859" i="9"/>
  <c r="AB6859" i="9"/>
  <c r="R6863" i="9"/>
  <c r="Y6860" i="9"/>
  <c r="Z6860" i="9" s="1"/>
  <c r="X6862" i="9" l="1"/>
  <c r="AD6859" i="9"/>
  <c r="V6863" i="9"/>
  <c r="W6863" i="9" s="1"/>
  <c r="S6863" i="9"/>
  <c r="AB6860" i="9"/>
  <c r="AA6860" i="9"/>
  <c r="Y6861" i="9"/>
  <c r="Z6861" i="9" s="1"/>
  <c r="R6864" i="9"/>
  <c r="X6863" i="9" l="1"/>
  <c r="AD6860" i="9"/>
  <c r="V6864" i="9"/>
  <c r="W6864" i="9" s="1"/>
  <c r="S6864" i="9"/>
  <c r="R6865" i="9"/>
  <c r="Y6862" i="9"/>
  <c r="Z6862" i="9" s="1"/>
  <c r="AA6861" i="9"/>
  <c r="AB6861" i="9"/>
  <c r="X6864" i="9" l="1"/>
  <c r="AD6861" i="9"/>
  <c r="V6865" i="9"/>
  <c r="W6865" i="9" s="1"/>
  <c r="X6865" i="9" s="1"/>
  <c r="S6865" i="9"/>
  <c r="AB6862" i="9"/>
  <c r="AA6862" i="9"/>
  <c r="Y6863" i="9"/>
  <c r="Z6863" i="9" s="1"/>
  <c r="R6866" i="9"/>
  <c r="AD6862" i="9" l="1"/>
  <c r="V6866" i="9"/>
  <c r="W6866" i="9" s="1"/>
  <c r="S6866" i="9"/>
  <c r="AA6863" i="9"/>
  <c r="AB6863" i="9"/>
  <c r="Y6864" i="9"/>
  <c r="Z6864" i="9" s="1"/>
  <c r="R6867" i="9"/>
  <c r="X6866" i="9" l="1"/>
  <c r="AD6863" i="9"/>
  <c r="V6867" i="9"/>
  <c r="W6867" i="9" s="1"/>
  <c r="S6867" i="9"/>
  <c r="R6868" i="9"/>
  <c r="AA6864" i="9"/>
  <c r="AB6864" i="9"/>
  <c r="Y6865" i="9"/>
  <c r="Z6865" i="9" s="1"/>
  <c r="X6867" i="9" l="1"/>
  <c r="AD6864" i="9"/>
  <c r="V6868" i="9"/>
  <c r="W6868" i="9" s="1"/>
  <c r="X6868" i="9" s="1"/>
  <c r="S6868" i="9"/>
  <c r="AA6865" i="9"/>
  <c r="AB6865" i="9"/>
  <c r="R6869" i="9"/>
  <c r="Y6866" i="9"/>
  <c r="Z6866" i="9" s="1"/>
  <c r="AD6865" i="9" l="1"/>
  <c r="V6869" i="9"/>
  <c r="W6869" i="9" s="1"/>
  <c r="S6869" i="9"/>
  <c r="X6869" i="9" s="1"/>
  <c r="AB6866" i="9"/>
  <c r="AA6866" i="9"/>
  <c r="R6870" i="9"/>
  <c r="Y6867" i="9"/>
  <c r="Z6867" i="9" s="1"/>
  <c r="AD6866" i="9" l="1"/>
  <c r="V6870" i="9"/>
  <c r="W6870" i="9" s="1"/>
  <c r="S6870" i="9"/>
  <c r="AA6867" i="9"/>
  <c r="AB6867" i="9"/>
  <c r="R6871" i="9"/>
  <c r="Y6868" i="9"/>
  <c r="Z6868" i="9" s="1"/>
  <c r="X6870" i="9" l="1"/>
  <c r="AD6867" i="9"/>
  <c r="V6871" i="9"/>
  <c r="W6871" i="9" s="1"/>
  <c r="S6871" i="9"/>
  <c r="R6872" i="9"/>
  <c r="AA6868" i="9"/>
  <c r="AB6868" i="9"/>
  <c r="Y6869" i="9"/>
  <c r="Z6869" i="9" s="1"/>
  <c r="X6871" i="9" l="1"/>
  <c r="AD6868" i="9"/>
  <c r="V6872" i="9"/>
  <c r="W6872" i="9" s="1"/>
  <c r="S6872" i="9"/>
  <c r="AA6869" i="9"/>
  <c r="AB6869" i="9"/>
  <c r="R6873" i="9"/>
  <c r="Y6870" i="9"/>
  <c r="Z6870" i="9" s="1"/>
  <c r="X6872" i="9" l="1"/>
  <c r="AD6869" i="9"/>
  <c r="V6873" i="9"/>
  <c r="W6873" i="9" s="1"/>
  <c r="S6873" i="9"/>
  <c r="AB6870" i="9"/>
  <c r="AA6870" i="9"/>
  <c r="R6874" i="9"/>
  <c r="Y6871" i="9"/>
  <c r="Z6871" i="9" s="1"/>
  <c r="X6873" i="9" l="1"/>
  <c r="AD6870" i="9"/>
  <c r="V6874" i="9"/>
  <c r="W6874" i="9" s="1"/>
  <c r="X6874" i="9" s="1"/>
  <c r="S6874" i="9"/>
  <c r="R6875" i="9"/>
  <c r="AA6871" i="9"/>
  <c r="AB6871" i="9"/>
  <c r="Y6872" i="9"/>
  <c r="Z6872" i="9" s="1"/>
  <c r="AD6871" i="9" l="1"/>
  <c r="V6875" i="9"/>
  <c r="W6875" i="9" s="1"/>
  <c r="S6875" i="9"/>
  <c r="AA6872" i="9"/>
  <c r="AB6872" i="9"/>
  <c r="R6876" i="9"/>
  <c r="Y6873" i="9"/>
  <c r="Z6873" i="9" s="1"/>
  <c r="X6875" i="9" l="1"/>
  <c r="AD6872" i="9"/>
  <c r="V6876" i="9"/>
  <c r="W6876" i="9" s="1"/>
  <c r="S6876" i="9"/>
  <c r="AA6873" i="9"/>
  <c r="AB6873" i="9"/>
  <c r="R6877" i="9"/>
  <c r="Y6874" i="9"/>
  <c r="Z6874" i="9" s="1"/>
  <c r="X6876" i="9" l="1"/>
  <c r="AD6873" i="9"/>
  <c r="V6877" i="9"/>
  <c r="W6877" i="9" s="1"/>
  <c r="S6877" i="9"/>
  <c r="AB6874" i="9"/>
  <c r="AA6874" i="9"/>
  <c r="R6878" i="9"/>
  <c r="Y6875" i="9"/>
  <c r="Z6875" i="9" s="1"/>
  <c r="X6877" i="9" l="1"/>
  <c r="AD6874" i="9"/>
  <c r="V6878" i="9"/>
  <c r="W6878" i="9" s="1"/>
  <c r="S6878" i="9"/>
  <c r="AA6875" i="9"/>
  <c r="AB6875" i="9"/>
  <c r="R6879" i="9"/>
  <c r="Y6876" i="9"/>
  <c r="Z6876" i="9" s="1"/>
  <c r="X6878" i="9" l="1"/>
  <c r="AD6875" i="9"/>
  <c r="S6879" i="9"/>
  <c r="V6879" i="9"/>
  <c r="W6879" i="9" s="1"/>
  <c r="AB6876" i="9"/>
  <c r="AA6876" i="9"/>
  <c r="Y6877" i="9"/>
  <c r="Z6877" i="9" s="1"/>
  <c r="R6880" i="9"/>
  <c r="X6879" i="9" l="1"/>
  <c r="AD6876" i="9"/>
  <c r="V6880" i="9"/>
  <c r="W6880" i="9" s="1"/>
  <c r="X6880" i="9" s="1"/>
  <c r="S6880" i="9"/>
  <c r="AA6877" i="9"/>
  <c r="AB6877" i="9"/>
  <c r="R6881" i="9"/>
  <c r="Y6878" i="9"/>
  <c r="Z6878" i="9" s="1"/>
  <c r="AD6877" i="9" l="1"/>
  <c r="V6881" i="9"/>
  <c r="W6881" i="9" s="1"/>
  <c r="S6881" i="9"/>
  <c r="X6881" i="9" s="1"/>
  <c r="Y6879" i="9"/>
  <c r="Z6879" i="9" s="1"/>
  <c r="AB6878" i="9"/>
  <c r="AA6878" i="9"/>
  <c r="R6882" i="9"/>
  <c r="AD6878" i="9" l="1"/>
  <c r="V6882" i="9"/>
  <c r="W6882" i="9" s="1"/>
  <c r="S6882" i="9"/>
  <c r="AA6879" i="9"/>
  <c r="AB6879" i="9"/>
  <c r="Y6880" i="9"/>
  <c r="Z6880" i="9" s="1"/>
  <c r="R6883" i="9"/>
  <c r="X6882" i="9" l="1"/>
  <c r="AD6879" i="9"/>
  <c r="V6883" i="9"/>
  <c r="W6883" i="9" s="1"/>
  <c r="S6883" i="9"/>
  <c r="X6883" i="9" s="1"/>
  <c r="AA6880" i="9"/>
  <c r="AB6880" i="9"/>
  <c r="R6884" i="9"/>
  <c r="Y6881" i="9"/>
  <c r="Z6881" i="9" s="1"/>
  <c r="AD6880" i="9" l="1"/>
  <c r="V6884" i="9"/>
  <c r="W6884" i="9" s="1"/>
  <c r="S6884" i="9"/>
  <c r="AA6881" i="9"/>
  <c r="AB6881" i="9"/>
  <c r="R6885" i="9"/>
  <c r="Y6882" i="9"/>
  <c r="Z6882" i="9" s="1"/>
  <c r="X6884" i="9" l="1"/>
  <c r="AD6881" i="9"/>
  <c r="V6885" i="9"/>
  <c r="W6885" i="9" s="1"/>
  <c r="S6885" i="9"/>
  <c r="X6885" i="9" s="1"/>
  <c r="AB6882" i="9"/>
  <c r="AA6882" i="9"/>
  <c r="Y6883" i="9"/>
  <c r="Z6883" i="9" s="1"/>
  <c r="R6886" i="9"/>
  <c r="AD6882" i="9" l="1"/>
  <c r="V6886" i="9"/>
  <c r="W6886" i="9" s="1"/>
  <c r="S6886" i="9"/>
  <c r="AA6883" i="9"/>
  <c r="AB6883" i="9"/>
  <c r="R6887" i="9"/>
  <c r="Y6884" i="9"/>
  <c r="Z6884" i="9" s="1"/>
  <c r="X6886" i="9" l="1"/>
  <c r="AD6883" i="9"/>
  <c r="V6887" i="9"/>
  <c r="W6887" i="9" s="1"/>
  <c r="S6887" i="9"/>
  <c r="X6887" i="9" s="1"/>
  <c r="AB6884" i="9"/>
  <c r="AA6884" i="9"/>
  <c r="Y6885" i="9"/>
  <c r="Z6885" i="9" s="1"/>
  <c r="R6888" i="9"/>
  <c r="AD6884" i="9" l="1"/>
  <c r="V6888" i="9"/>
  <c r="W6888" i="9" s="1"/>
  <c r="S6888" i="9"/>
  <c r="AA6885" i="9"/>
  <c r="AB6885" i="9"/>
  <c r="Y6886" i="9"/>
  <c r="Z6886" i="9" s="1"/>
  <c r="R6889" i="9"/>
  <c r="X6888" i="9" l="1"/>
  <c r="AD6885" i="9"/>
  <c r="V6889" i="9"/>
  <c r="W6889" i="9" s="1"/>
  <c r="S6889" i="9"/>
  <c r="X6889" i="9" s="1"/>
  <c r="AB6886" i="9"/>
  <c r="AA6886" i="9"/>
  <c r="R6890" i="9"/>
  <c r="Y6887" i="9"/>
  <c r="Z6887" i="9" s="1"/>
  <c r="AD6886" i="9" l="1"/>
  <c r="V6890" i="9"/>
  <c r="W6890" i="9" s="1"/>
  <c r="S6890" i="9"/>
  <c r="AA6887" i="9"/>
  <c r="AB6887" i="9"/>
  <c r="R6891" i="9"/>
  <c r="Y6888" i="9"/>
  <c r="Z6888" i="9" s="1"/>
  <c r="X6890" i="9" l="1"/>
  <c r="AD6887" i="9"/>
  <c r="S6891" i="9"/>
  <c r="V6891" i="9"/>
  <c r="W6891" i="9" s="1"/>
  <c r="AA6888" i="9"/>
  <c r="AB6888" i="9"/>
  <c r="Y6889" i="9"/>
  <c r="Z6889" i="9" s="1"/>
  <c r="R6892" i="9"/>
  <c r="X6891" i="9" l="1"/>
  <c r="AD6888" i="9"/>
  <c r="V6892" i="9"/>
  <c r="W6892" i="9" s="1"/>
  <c r="S6892" i="9"/>
  <c r="AA6889" i="9"/>
  <c r="AB6889" i="9"/>
  <c r="R6893" i="9"/>
  <c r="Y6890" i="9"/>
  <c r="Z6890" i="9" s="1"/>
  <c r="X6892" i="9" l="1"/>
  <c r="AD6889" i="9"/>
  <c r="V6893" i="9"/>
  <c r="W6893" i="9" s="1"/>
  <c r="S6893" i="9"/>
  <c r="Y6891" i="9"/>
  <c r="Z6891" i="9" s="1"/>
  <c r="AB6890" i="9"/>
  <c r="AA6890" i="9"/>
  <c r="R6894" i="9"/>
  <c r="X6893" i="9" l="1"/>
  <c r="AD6890" i="9"/>
  <c r="V6894" i="9"/>
  <c r="W6894" i="9" s="1"/>
  <c r="X6894" i="9" s="1"/>
  <c r="S6894" i="9"/>
  <c r="R6895" i="9"/>
  <c r="Y6892" i="9"/>
  <c r="Z6892" i="9" s="1"/>
  <c r="AA6891" i="9"/>
  <c r="AB6891" i="9"/>
  <c r="AD6891" i="9" l="1"/>
  <c r="V6895" i="9"/>
  <c r="W6895" i="9" s="1"/>
  <c r="S6895" i="9"/>
  <c r="X6895" i="9" s="1"/>
  <c r="AB6892" i="9"/>
  <c r="AA6892" i="9"/>
  <c r="R6896" i="9"/>
  <c r="Y6893" i="9"/>
  <c r="Z6893" i="9" s="1"/>
  <c r="AD6892" i="9" l="1"/>
  <c r="V6896" i="9"/>
  <c r="W6896" i="9" s="1"/>
  <c r="S6896" i="9"/>
  <c r="AA6893" i="9"/>
  <c r="AB6893" i="9"/>
  <c r="R6897" i="9"/>
  <c r="Y6894" i="9"/>
  <c r="Z6894" i="9" s="1"/>
  <c r="X6896" i="9" l="1"/>
  <c r="AD6893" i="9"/>
  <c r="V6897" i="9"/>
  <c r="W6897" i="9" s="1"/>
  <c r="S6897" i="9"/>
  <c r="X6897" i="9" s="1"/>
  <c r="AB6894" i="9"/>
  <c r="AA6894" i="9"/>
  <c r="Y6895" i="9"/>
  <c r="Z6895" i="9" s="1"/>
  <c r="R6898" i="9"/>
  <c r="AD6894" i="9" l="1"/>
  <c r="V6898" i="9"/>
  <c r="W6898" i="9" s="1"/>
  <c r="S6898" i="9"/>
  <c r="AA6895" i="9"/>
  <c r="AB6895" i="9"/>
  <c r="Y6896" i="9"/>
  <c r="Z6896" i="9" s="1"/>
  <c r="R6899" i="9"/>
  <c r="X6898" i="9" l="1"/>
  <c r="AD6895" i="9"/>
  <c r="V6899" i="9"/>
  <c r="W6899" i="9" s="1"/>
  <c r="S6899" i="9"/>
  <c r="R6900" i="9"/>
  <c r="Y6897" i="9"/>
  <c r="Z6897" i="9" s="1"/>
  <c r="AA6896" i="9"/>
  <c r="AB6896" i="9"/>
  <c r="X6899" i="9" l="1"/>
  <c r="AD6896" i="9"/>
  <c r="V6900" i="9"/>
  <c r="W6900" i="9" s="1"/>
  <c r="X6900" i="9" s="1"/>
  <c r="S6900" i="9"/>
  <c r="AA6897" i="9"/>
  <c r="AB6897" i="9"/>
  <c r="R6901" i="9"/>
  <c r="Y6898" i="9"/>
  <c r="Z6898" i="9" s="1"/>
  <c r="AD6897" i="9" l="1"/>
  <c r="V6901" i="9"/>
  <c r="W6901" i="9" s="1"/>
  <c r="S6901" i="9"/>
  <c r="X6901" i="9" s="1"/>
  <c r="AB6898" i="9"/>
  <c r="AA6898" i="9"/>
  <c r="R6902" i="9"/>
  <c r="Y6899" i="9"/>
  <c r="Z6899" i="9" s="1"/>
  <c r="AD6898" i="9" l="1"/>
  <c r="V6902" i="9"/>
  <c r="W6902" i="9" s="1"/>
  <c r="S6902" i="9"/>
  <c r="AA6899" i="9"/>
  <c r="AB6899" i="9"/>
  <c r="Y6900" i="9"/>
  <c r="Z6900" i="9" s="1"/>
  <c r="R6903" i="9"/>
  <c r="X6902" i="9" l="1"/>
  <c r="AD6899" i="9"/>
  <c r="V6903" i="9"/>
  <c r="W6903" i="9" s="1"/>
  <c r="S6903" i="9"/>
  <c r="AB6900" i="9"/>
  <c r="AA6900" i="9"/>
  <c r="R6904" i="9"/>
  <c r="Y6901" i="9"/>
  <c r="Z6901" i="9" s="1"/>
  <c r="X6903" i="9" l="1"/>
  <c r="AD6900" i="9"/>
  <c r="V6904" i="9"/>
  <c r="W6904" i="9" s="1"/>
  <c r="S6904" i="9"/>
  <c r="AA6901" i="9"/>
  <c r="AB6901" i="9"/>
  <c r="R6905" i="9"/>
  <c r="Y6902" i="9"/>
  <c r="Z6902" i="9" s="1"/>
  <c r="X6904" i="9" l="1"/>
  <c r="AD6901" i="9"/>
  <c r="V6905" i="9"/>
  <c r="W6905" i="9" s="1"/>
  <c r="S6905" i="9"/>
  <c r="Y6903" i="9"/>
  <c r="Z6903" i="9" s="1"/>
  <c r="AB6902" i="9"/>
  <c r="AA6902" i="9"/>
  <c r="R6906" i="9"/>
  <c r="X6905" i="9" l="1"/>
  <c r="AD6902" i="9"/>
  <c r="V6906" i="9"/>
  <c r="W6906" i="9" s="1"/>
  <c r="X6906" i="9" s="1"/>
  <c r="S6906" i="9"/>
  <c r="AA6903" i="9"/>
  <c r="AB6903" i="9"/>
  <c r="Y6904" i="9"/>
  <c r="Z6904" i="9" s="1"/>
  <c r="R6907" i="9"/>
  <c r="AD6903" i="9" l="1"/>
  <c r="V6907" i="9"/>
  <c r="W6907" i="9" s="1"/>
  <c r="S6907" i="9"/>
  <c r="X6907" i="9" s="1"/>
  <c r="R6908" i="9"/>
  <c r="AA6904" i="9"/>
  <c r="AB6904" i="9"/>
  <c r="Y6905" i="9"/>
  <c r="Z6905" i="9" s="1"/>
  <c r="AD6904" i="9" l="1"/>
  <c r="V6908" i="9"/>
  <c r="W6908" i="9" s="1"/>
  <c r="S6908" i="9"/>
  <c r="R6909" i="9"/>
  <c r="AA6905" i="9"/>
  <c r="AB6905" i="9"/>
  <c r="Y6906" i="9"/>
  <c r="Z6906" i="9" s="1"/>
  <c r="X6908" i="9" l="1"/>
  <c r="AD6905" i="9"/>
  <c r="V6909" i="9"/>
  <c r="W6909" i="9" s="1"/>
  <c r="S6909" i="9"/>
  <c r="Y6907" i="9"/>
  <c r="Z6907" i="9" s="1"/>
  <c r="AB6906" i="9"/>
  <c r="AA6906" i="9"/>
  <c r="R6910" i="9"/>
  <c r="X6909" i="9" l="1"/>
  <c r="AD6906" i="9"/>
  <c r="V6910" i="9"/>
  <c r="W6910" i="9" s="1"/>
  <c r="S6910" i="9"/>
  <c r="R6911" i="9"/>
  <c r="Y6908" i="9"/>
  <c r="Z6908" i="9" s="1"/>
  <c r="AA6907" i="9"/>
  <c r="AB6907" i="9"/>
  <c r="X6910" i="9" l="1"/>
  <c r="AD6907" i="9"/>
  <c r="V6911" i="9"/>
  <c r="W6911" i="9" s="1"/>
  <c r="S6911" i="9"/>
  <c r="AA6908" i="9"/>
  <c r="AB6908" i="9"/>
  <c r="Y6909" i="9"/>
  <c r="Z6909" i="9" s="1"/>
  <c r="R6912" i="9"/>
  <c r="X6911" i="9" l="1"/>
  <c r="AD6908" i="9"/>
  <c r="V6912" i="9"/>
  <c r="W6912" i="9" s="1"/>
  <c r="S6912" i="9"/>
  <c r="AA6909" i="9"/>
  <c r="AB6909" i="9"/>
  <c r="Y6910" i="9"/>
  <c r="Z6910" i="9" s="1"/>
  <c r="R6913" i="9"/>
  <c r="X6912" i="9" l="1"/>
  <c r="AD6909" i="9"/>
  <c r="V6913" i="9"/>
  <c r="W6913" i="9" s="1"/>
  <c r="S6913" i="9"/>
  <c r="X6913" i="9" s="1"/>
  <c r="R6914" i="9"/>
  <c r="AB6910" i="9"/>
  <c r="AA6910" i="9"/>
  <c r="Y6911" i="9"/>
  <c r="Z6911" i="9" s="1"/>
  <c r="AD6910" i="9" l="1"/>
  <c r="V6914" i="9"/>
  <c r="W6914" i="9" s="1"/>
  <c r="S6914" i="9"/>
  <c r="AA6911" i="9"/>
  <c r="AB6911" i="9"/>
  <c r="R6915" i="9"/>
  <c r="Y6912" i="9"/>
  <c r="Z6912" i="9" s="1"/>
  <c r="X6914" i="9" l="1"/>
  <c r="AD6911" i="9"/>
  <c r="V6915" i="9"/>
  <c r="W6915" i="9" s="1"/>
  <c r="S6915" i="9"/>
  <c r="AA6912" i="9"/>
  <c r="AB6912" i="9"/>
  <c r="R6916" i="9"/>
  <c r="Y6913" i="9"/>
  <c r="Z6913" i="9" s="1"/>
  <c r="X6915" i="9" l="1"/>
  <c r="AD6912" i="9"/>
  <c r="V6916" i="9"/>
  <c r="W6916" i="9" s="1"/>
  <c r="S6916" i="9"/>
  <c r="AA6913" i="9"/>
  <c r="AB6913" i="9"/>
  <c r="R6917" i="9"/>
  <c r="Y6914" i="9"/>
  <c r="Z6914" i="9" s="1"/>
  <c r="X6916" i="9" l="1"/>
  <c r="AD6913" i="9"/>
  <c r="V6917" i="9"/>
  <c r="W6917" i="9" s="1"/>
  <c r="S6917" i="9"/>
  <c r="X6917" i="9" s="1"/>
  <c r="AB6914" i="9"/>
  <c r="AA6914" i="9"/>
  <c r="R6918" i="9"/>
  <c r="Y6915" i="9"/>
  <c r="Z6915" i="9" s="1"/>
  <c r="AD6914" i="9" l="1"/>
  <c r="V6918" i="9"/>
  <c r="W6918" i="9" s="1"/>
  <c r="S6918" i="9"/>
  <c r="AA6915" i="9"/>
  <c r="AB6915" i="9"/>
  <c r="R6919" i="9"/>
  <c r="Y6916" i="9"/>
  <c r="Z6916" i="9" s="1"/>
  <c r="X6918" i="9" l="1"/>
  <c r="AD6915" i="9"/>
  <c r="V6919" i="9"/>
  <c r="W6919" i="9" s="1"/>
  <c r="S6919" i="9"/>
  <c r="R6920" i="9"/>
  <c r="AA6916" i="9"/>
  <c r="AB6916" i="9"/>
  <c r="Y6917" i="9"/>
  <c r="Z6917" i="9" s="1"/>
  <c r="X6919" i="9" l="1"/>
  <c r="AD6916" i="9"/>
  <c r="V6920" i="9"/>
  <c r="W6920" i="9" s="1"/>
  <c r="X6920" i="9" s="1"/>
  <c r="S6920" i="9"/>
  <c r="Y6918" i="9"/>
  <c r="Z6918" i="9" s="1"/>
  <c r="AA6917" i="9"/>
  <c r="AB6917" i="9"/>
  <c r="R6921" i="9"/>
  <c r="AD6917" i="9" l="1"/>
  <c r="V6921" i="9"/>
  <c r="W6921" i="9" s="1"/>
  <c r="S6921" i="9"/>
  <c r="R6922" i="9"/>
  <c r="Y6919" i="9"/>
  <c r="Z6919" i="9" s="1"/>
  <c r="AB6918" i="9"/>
  <c r="AA6918" i="9"/>
  <c r="X6921" i="9" l="1"/>
  <c r="AD6918" i="9"/>
  <c r="V6922" i="9"/>
  <c r="W6922" i="9" s="1"/>
  <c r="S6922" i="9"/>
  <c r="AA6919" i="9"/>
  <c r="AB6919" i="9"/>
  <c r="Y6920" i="9"/>
  <c r="Z6920" i="9" s="1"/>
  <c r="R6923" i="9"/>
  <c r="X6922" i="9" l="1"/>
  <c r="AD6919" i="9"/>
  <c r="V6923" i="9"/>
  <c r="W6923" i="9" s="1"/>
  <c r="S6923" i="9"/>
  <c r="X6923" i="9" s="1"/>
  <c r="AA6920" i="9"/>
  <c r="AB6920" i="9"/>
  <c r="R6924" i="9"/>
  <c r="Y6921" i="9"/>
  <c r="Z6921" i="9" s="1"/>
  <c r="AD6920" i="9" l="1"/>
  <c r="V6924" i="9"/>
  <c r="W6924" i="9" s="1"/>
  <c r="S6924" i="9"/>
  <c r="AA6921" i="9"/>
  <c r="AB6921" i="9"/>
  <c r="R6925" i="9"/>
  <c r="Y6922" i="9"/>
  <c r="Z6922" i="9" s="1"/>
  <c r="X6924" i="9" l="1"/>
  <c r="AD6921" i="9"/>
  <c r="V6925" i="9"/>
  <c r="W6925" i="9" s="1"/>
  <c r="S6925" i="9"/>
  <c r="AB6922" i="9"/>
  <c r="AA6922" i="9"/>
  <c r="Y6923" i="9"/>
  <c r="Z6923" i="9" s="1"/>
  <c r="R6926" i="9"/>
  <c r="X6925" i="9" l="1"/>
  <c r="AD6922" i="9"/>
  <c r="V6926" i="9"/>
  <c r="W6926" i="9" s="1"/>
  <c r="S6926" i="9"/>
  <c r="AA6923" i="9"/>
  <c r="AB6923" i="9"/>
  <c r="R6927" i="9"/>
  <c r="Y6924" i="9"/>
  <c r="Z6924" i="9" s="1"/>
  <c r="X6926" i="9" l="1"/>
  <c r="AD6923" i="9"/>
  <c r="V6927" i="9"/>
  <c r="W6927" i="9" s="1"/>
  <c r="S6927" i="9"/>
  <c r="X6927" i="9" s="1"/>
  <c r="AB6924" i="9"/>
  <c r="AA6924" i="9"/>
  <c r="R6928" i="9"/>
  <c r="Y6925" i="9"/>
  <c r="Z6925" i="9" s="1"/>
  <c r="AD6924" i="9" l="1"/>
  <c r="V6928" i="9"/>
  <c r="W6928" i="9" s="1"/>
  <c r="S6928" i="9"/>
  <c r="AA6925" i="9"/>
  <c r="AB6925" i="9"/>
  <c r="R6929" i="9"/>
  <c r="Y6926" i="9"/>
  <c r="Z6926" i="9" s="1"/>
  <c r="X6928" i="9" l="1"/>
  <c r="AD6925" i="9"/>
  <c r="V6929" i="9"/>
  <c r="W6929" i="9" s="1"/>
  <c r="S6929" i="9"/>
  <c r="X6929" i="9" s="1"/>
  <c r="AB6926" i="9"/>
  <c r="AA6926" i="9"/>
  <c r="R6930" i="9"/>
  <c r="Y6927" i="9"/>
  <c r="Z6927" i="9" s="1"/>
  <c r="AD6926" i="9" l="1"/>
  <c r="V6930" i="9"/>
  <c r="W6930" i="9" s="1"/>
  <c r="S6930" i="9"/>
  <c r="AA6927" i="9"/>
  <c r="AB6927" i="9"/>
  <c r="R6931" i="9"/>
  <c r="Y6928" i="9"/>
  <c r="Z6928" i="9" s="1"/>
  <c r="X6930" i="9" l="1"/>
  <c r="AD6927" i="9"/>
  <c r="V6931" i="9"/>
  <c r="W6931" i="9" s="1"/>
  <c r="S6931" i="9"/>
  <c r="X6931" i="9" s="1"/>
  <c r="Y6929" i="9"/>
  <c r="Z6929" i="9" s="1"/>
  <c r="R6932" i="9"/>
  <c r="AA6928" i="9"/>
  <c r="AB6928" i="9"/>
  <c r="AD6928" i="9" l="1"/>
  <c r="V6932" i="9"/>
  <c r="W6932" i="9" s="1"/>
  <c r="S6932" i="9"/>
  <c r="AA6929" i="9"/>
  <c r="AB6929" i="9"/>
  <c r="R6933" i="9"/>
  <c r="Y6930" i="9"/>
  <c r="Z6930" i="9" s="1"/>
  <c r="X6932" i="9" l="1"/>
  <c r="AD6929" i="9"/>
  <c r="V6933" i="9"/>
  <c r="W6933" i="9" s="1"/>
  <c r="S6933" i="9"/>
  <c r="X6933" i="9" s="1"/>
  <c r="AB6930" i="9"/>
  <c r="AA6930" i="9"/>
  <c r="Y6931" i="9"/>
  <c r="Z6931" i="9" s="1"/>
  <c r="R6934" i="9"/>
  <c r="AD6930" i="9" l="1"/>
  <c r="V6934" i="9"/>
  <c r="W6934" i="9" s="1"/>
  <c r="S6934" i="9"/>
  <c r="R6935" i="9"/>
  <c r="Y6932" i="9"/>
  <c r="Z6932" i="9" s="1"/>
  <c r="AA6931" i="9"/>
  <c r="AB6931" i="9"/>
  <c r="X6934" i="9" l="1"/>
  <c r="AD6931" i="9"/>
  <c r="V6935" i="9"/>
  <c r="W6935" i="9" s="1"/>
  <c r="S6935" i="9"/>
  <c r="AA6932" i="9"/>
  <c r="AB6932" i="9"/>
  <c r="R6936" i="9"/>
  <c r="Y6933" i="9"/>
  <c r="Z6933" i="9" s="1"/>
  <c r="X6935" i="9" l="1"/>
  <c r="AD6932" i="9"/>
  <c r="V6936" i="9"/>
  <c r="W6936" i="9" s="1"/>
  <c r="S6936" i="9"/>
  <c r="AA6933" i="9"/>
  <c r="AB6933" i="9"/>
  <c r="R6937" i="9"/>
  <c r="Y6934" i="9"/>
  <c r="Z6934" i="9" s="1"/>
  <c r="X6936" i="9" l="1"/>
  <c r="AD6933" i="9"/>
  <c r="V6937" i="9"/>
  <c r="W6937" i="9" s="1"/>
  <c r="S6937" i="9"/>
  <c r="X6937" i="9" s="1"/>
  <c r="Y6935" i="9"/>
  <c r="Z6935" i="9" s="1"/>
  <c r="AB6934" i="9"/>
  <c r="AA6934" i="9"/>
  <c r="R6938" i="9"/>
  <c r="AD6934" i="9" l="1"/>
  <c r="V6938" i="9"/>
  <c r="W6938" i="9" s="1"/>
  <c r="S6938" i="9"/>
  <c r="R6939" i="9"/>
  <c r="Y6936" i="9"/>
  <c r="Z6936" i="9" s="1"/>
  <c r="AA6935" i="9"/>
  <c r="AB6935" i="9"/>
  <c r="X6938" i="9" l="1"/>
  <c r="AD6935" i="9"/>
  <c r="V6939" i="9"/>
  <c r="W6939" i="9" s="1"/>
  <c r="S6939" i="9"/>
  <c r="AA6936" i="9"/>
  <c r="AB6936" i="9"/>
  <c r="Y6937" i="9"/>
  <c r="Z6937" i="9" s="1"/>
  <c r="R6940" i="9"/>
  <c r="X6939" i="9" l="1"/>
  <c r="AD6936" i="9"/>
  <c r="V6940" i="9"/>
  <c r="W6940" i="9" s="1"/>
  <c r="S6940" i="9"/>
  <c r="R6941" i="9"/>
  <c r="Y6938" i="9"/>
  <c r="Z6938" i="9" s="1"/>
  <c r="AA6937" i="9"/>
  <c r="AB6937" i="9"/>
  <c r="X6940" i="9" l="1"/>
  <c r="AD6937" i="9"/>
  <c r="V6941" i="9"/>
  <c r="W6941" i="9" s="1"/>
  <c r="S6941" i="9"/>
  <c r="X6941" i="9" s="1"/>
  <c r="AB6938" i="9"/>
  <c r="AA6938" i="9"/>
  <c r="R6942" i="9"/>
  <c r="Y6939" i="9"/>
  <c r="Z6939" i="9" s="1"/>
  <c r="AD6938" i="9" l="1"/>
  <c r="V6942" i="9"/>
  <c r="W6942" i="9" s="1"/>
  <c r="S6942" i="9"/>
  <c r="AA6939" i="9"/>
  <c r="AB6939" i="9"/>
  <c r="R6943" i="9"/>
  <c r="Y6940" i="9"/>
  <c r="Z6940" i="9" s="1"/>
  <c r="X6942" i="9" l="1"/>
  <c r="AD6939" i="9"/>
  <c r="S6943" i="9"/>
  <c r="V6943" i="9"/>
  <c r="W6943" i="9" s="1"/>
  <c r="AB6940" i="9"/>
  <c r="AA6940" i="9"/>
  <c r="R6944" i="9"/>
  <c r="Y6941" i="9"/>
  <c r="Z6941" i="9" s="1"/>
  <c r="X6943" i="9" l="1"/>
  <c r="AD6940" i="9"/>
  <c r="V6944" i="9"/>
  <c r="W6944" i="9" s="1"/>
  <c r="S6944" i="9"/>
  <c r="AA6941" i="9"/>
  <c r="AB6941" i="9"/>
  <c r="Y6942" i="9"/>
  <c r="Z6942" i="9" s="1"/>
  <c r="R6945" i="9"/>
  <c r="X6944" i="9" l="1"/>
  <c r="AD6941" i="9"/>
  <c r="V6945" i="9"/>
  <c r="W6945" i="9" s="1"/>
  <c r="S6945" i="9"/>
  <c r="R6946" i="9"/>
  <c r="AB6942" i="9"/>
  <c r="AA6942" i="9"/>
  <c r="Y6943" i="9"/>
  <c r="Z6943" i="9" s="1"/>
  <c r="X6945" i="9" l="1"/>
  <c r="AD6942" i="9"/>
  <c r="V6946" i="9"/>
  <c r="W6946" i="9" s="1"/>
  <c r="X6946" i="9" s="1"/>
  <c r="S6946" i="9"/>
  <c r="AA6943" i="9"/>
  <c r="AB6943" i="9"/>
  <c r="R6947" i="9"/>
  <c r="Y6944" i="9"/>
  <c r="Z6944" i="9" s="1"/>
  <c r="AD6943" i="9" l="1"/>
  <c r="V6947" i="9"/>
  <c r="W6947" i="9" s="1"/>
  <c r="S6947" i="9"/>
  <c r="AA6944" i="9"/>
  <c r="AB6944" i="9"/>
  <c r="Y6945" i="9"/>
  <c r="Z6945" i="9" s="1"/>
  <c r="R6948" i="9"/>
  <c r="X6947" i="9" l="1"/>
  <c r="AD6944" i="9"/>
  <c r="V6948" i="9"/>
  <c r="W6948" i="9" s="1"/>
  <c r="S6948" i="9"/>
  <c r="AA6945" i="9"/>
  <c r="AB6945" i="9"/>
  <c r="R6949" i="9"/>
  <c r="Y6946" i="9"/>
  <c r="Z6946" i="9" s="1"/>
  <c r="X6948" i="9" l="1"/>
  <c r="AD6945" i="9"/>
  <c r="V6949" i="9"/>
  <c r="W6949" i="9" s="1"/>
  <c r="S6949" i="9"/>
  <c r="X6949" i="9" s="1"/>
  <c r="AB6946" i="9"/>
  <c r="AA6946" i="9"/>
  <c r="Y6947" i="9"/>
  <c r="Z6947" i="9" s="1"/>
  <c r="R6950" i="9"/>
  <c r="AD6946" i="9" l="1"/>
  <c r="V6950" i="9"/>
  <c r="W6950" i="9" s="1"/>
  <c r="S6950" i="9"/>
  <c r="R6951" i="9"/>
  <c r="Y6948" i="9"/>
  <c r="Z6948" i="9" s="1"/>
  <c r="AA6947" i="9"/>
  <c r="AB6947" i="9"/>
  <c r="X6950" i="9" l="1"/>
  <c r="AD6947" i="9"/>
  <c r="V6951" i="9"/>
  <c r="W6951" i="9" s="1"/>
  <c r="S6951" i="9"/>
  <c r="X6951" i="9" s="1"/>
  <c r="AB6948" i="9"/>
  <c r="AA6948" i="9"/>
  <c r="R6952" i="9"/>
  <c r="Y6949" i="9"/>
  <c r="Z6949" i="9" s="1"/>
  <c r="AD6948" i="9" l="1"/>
  <c r="V6952" i="9"/>
  <c r="W6952" i="9" s="1"/>
  <c r="S6952" i="9"/>
  <c r="AA6949" i="9"/>
  <c r="AB6949" i="9"/>
  <c r="R6953" i="9"/>
  <c r="Y6950" i="9"/>
  <c r="Z6950" i="9" s="1"/>
  <c r="X6952" i="9" l="1"/>
  <c r="AD6949" i="9"/>
  <c r="V6953" i="9"/>
  <c r="W6953" i="9" s="1"/>
  <c r="S6953" i="9"/>
  <c r="AB6950" i="9"/>
  <c r="AA6950" i="9"/>
  <c r="R6954" i="9"/>
  <c r="Y6951" i="9"/>
  <c r="Z6951" i="9" s="1"/>
  <c r="X6953" i="9" l="1"/>
  <c r="AD6950" i="9"/>
  <c r="V6954" i="9"/>
  <c r="W6954" i="9" s="1"/>
  <c r="X6954" i="9" s="1"/>
  <c r="S6954" i="9"/>
  <c r="AA6951" i="9"/>
  <c r="AB6951" i="9"/>
  <c r="Y6952" i="9"/>
  <c r="Z6952" i="9" s="1"/>
  <c r="R6955" i="9"/>
  <c r="AD6951" i="9" l="1"/>
  <c r="V6955" i="9"/>
  <c r="W6955" i="9" s="1"/>
  <c r="S6955" i="9"/>
  <c r="X6955" i="9" s="1"/>
  <c r="AA6952" i="9"/>
  <c r="AB6952" i="9"/>
  <c r="R6956" i="9"/>
  <c r="Y6953" i="9"/>
  <c r="Z6953" i="9" s="1"/>
  <c r="AD6952" i="9" l="1"/>
  <c r="V6956" i="9"/>
  <c r="W6956" i="9" s="1"/>
  <c r="S6956" i="9"/>
  <c r="AA6953" i="9"/>
  <c r="AB6953" i="9"/>
  <c r="R6957" i="9"/>
  <c r="Y6954" i="9"/>
  <c r="Z6954" i="9" s="1"/>
  <c r="X6956" i="9" l="1"/>
  <c r="AD6953" i="9"/>
  <c r="V6957" i="9"/>
  <c r="W6957" i="9" s="1"/>
  <c r="S6957" i="9"/>
  <c r="X6957" i="9" s="1"/>
  <c r="AB6954" i="9"/>
  <c r="AA6954" i="9"/>
  <c r="R6958" i="9"/>
  <c r="Y6955" i="9"/>
  <c r="Z6955" i="9" s="1"/>
  <c r="AD6954" i="9" l="1"/>
  <c r="V6958" i="9"/>
  <c r="W6958" i="9" s="1"/>
  <c r="S6958" i="9"/>
  <c r="R6959" i="9"/>
  <c r="Y6956" i="9"/>
  <c r="Z6956" i="9" s="1"/>
  <c r="AA6955" i="9"/>
  <c r="AB6955" i="9"/>
  <c r="X6958" i="9" l="1"/>
  <c r="AD6955" i="9"/>
  <c r="V6959" i="9"/>
  <c r="W6959" i="9" s="1"/>
  <c r="S6959" i="9"/>
  <c r="X6959" i="9" s="1"/>
  <c r="AB6956" i="9"/>
  <c r="AA6956" i="9"/>
  <c r="R6960" i="9"/>
  <c r="Y6957" i="9"/>
  <c r="Z6957" i="9" s="1"/>
  <c r="AD6956" i="9" l="1"/>
  <c r="V6960" i="9"/>
  <c r="W6960" i="9" s="1"/>
  <c r="S6960" i="9"/>
  <c r="AA6957" i="9"/>
  <c r="AB6957" i="9"/>
  <c r="R6961" i="9"/>
  <c r="Y6958" i="9"/>
  <c r="Z6958" i="9" s="1"/>
  <c r="X6960" i="9" l="1"/>
  <c r="AD6957" i="9"/>
  <c r="V6961" i="9"/>
  <c r="W6961" i="9" s="1"/>
  <c r="S6961" i="9"/>
  <c r="AB6958" i="9"/>
  <c r="AA6958" i="9"/>
  <c r="Y6959" i="9"/>
  <c r="Z6959" i="9" s="1"/>
  <c r="R6962" i="9"/>
  <c r="X6961" i="9" l="1"/>
  <c r="AD6958" i="9"/>
  <c r="V6962" i="9"/>
  <c r="W6962" i="9" s="1"/>
  <c r="S6962" i="9"/>
  <c r="R6963" i="9"/>
  <c r="AA6959" i="9"/>
  <c r="AB6959" i="9"/>
  <c r="Y6960" i="9"/>
  <c r="Z6960" i="9" s="1"/>
  <c r="X6962" i="9" l="1"/>
  <c r="AD6959" i="9"/>
  <c r="V6963" i="9"/>
  <c r="W6963" i="9" s="1"/>
  <c r="X6963" i="9" s="1"/>
  <c r="S6963" i="9"/>
  <c r="AA6960" i="9"/>
  <c r="AB6960" i="9"/>
  <c r="R6964" i="9"/>
  <c r="Y6961" i="9"/>
  <c r="Z6961" i="9" s="1"/>
  <c r="AD6960" i="9" l="1"/>
  <c r="V6964" i="9"/>
  <c r="W6964" i="9" s="1"/>
  <c r="S6964" i="9"/>
  <c r="AA6961" i="9"/>
  <c r="AB6961" i="9"/>
  <c r="R6965" i="9"/>
  <c r="Y6962" i="9"/>
  <c r="Z6962" i="9" s="1"/>
  <c r="X6964" i="9" l="1"/>
  <c r="AD6961" i="9"/>
  <c r="V6965" i="9"/>
  <c r="W6965" i="9" s="1"/>
  <c r="S6965" i="9"/>
  <c r="AB6962" i="9"/>
  <c r="AA6962" i="9"/>
  <c r="R6966" i="9"/>
  <c r="Y6963" i="9"/>
  <c r="Z6963" i="9" s="1"/>
  <c r="X6965" i="9" l="1"/>
  <c r="AD6962" i="9"/>
  <c r="V6966" i="9"/>
  <c r="W6966" i="9" s="1"/>
  <c r="S6966" i="9"/>
  <c r="AA6963" i="9"/>
  <c r="AB6963" i="9"/>
  <c r="R6967" i="9"/>
  <c r="Y6964" i="9"/>
  <c r="Z6964" i="9" s="1"/>
  <c r="X6966" i="9" l="1"/>
  <c r="AD6963" i="9"/>
  <c r="V6967" i="9"/>
  <c r="W6967" i="9" s="1"/>
  <c r="S6967" i="9"/>
  <c r="X6967" i="9" s="1"/>
  <c r="AB6964" i="9"/>
  <c r="AA6964" i="9"/>
  <c r="R6968" i="9"/>
  <c r="Y6965" i="9"/>
  <c r="Z6965" i="9" s="1"/>
  <c r="AD6964" i="9" l="1"/>
  <c r="V6968" i="9"/>
  <c r="W6968" i="9" s="1"/>
  <c r="S6968" i="9"/>
  <c r="AA6965" i="9"/>
  <c r="AB6965" i="9"/>
  <c r="Y6966" i="9"/>
  <c r="Z6966" i="9" s="1"/>
  <c r="R6969" i="9"/>
  <c r="X6968" i="9" l="1"/>
  <c r="AD6965" i="9"/>
  <c r="V6969" i="9"/>
  <c r="W6969" i="9" s="1"/>
  <c r="S6969" i="9"/>
  <c r="X6969" i="9" s="1"/>
  <c r="AA6966" i="9"/>
  <c r="AB6966" i="9"/>
  <c r="R6970" i="9"/>
  <c r="Y6967" i="9"/>
  <c r="Z6967" i="9" s="1"/>
  <c r="AD6966" i="9" l="1"/>
  <c r="V6970" i="9"/>
  <c r="W6970" i="9" s="1"/>
  <c r="S6970" i="9"/>
  <c r="AB6967" i="9"/>
  <c r="AA6967" i="9"/>
  <c r="Y6968" i="9"/>
  <c r="Z6968" i="9" s="1"/>
  <c r="R6971" i="9"/>
  <c r="X6970" i="9" l="1"/>
  <c r="AD6967" i="9"/>
  <c r="V6971" i="9"/>
  <c r="W6971" i="9" s="1"/>
  <c r="S6971" i="9"/>
  <c r="AA6968" i="9"/>
  <c r="AB6968" i="9"/>
  <c r="R6972" i="9"/>
  <c r="Y6969" i="9"/>
  <c r="Z6969" i="9" s="1"/>
  <c r="X6971" i="9" l="1"/>
  <c r="AD6968" i="9"/>
  <c r="V6972" i="9"/>
  <c r="W6972" i="9" s="1"/>
  <c r="S6972" i="9"/>
  <c r="AA6969" i="9"/>
  <c r="AB6969" i="9"/>
  <c r="R6973" i="9"/>
  <c r="Y6970" i="9"/>
  <c r="Z6970" i="9" s="1"/>
  <c r="X6972" i="9" l="1"/>
  <c r="AD6969" i="9"/>
  <c r="V6973" i="9"/>
  <c r="W6973" i="9" s="1"/>
  <c r="S6973" i="9"/>
  <c r="X6973" i="9" s="1"/>
  <c r="AA6970" i="9"/>
  <c r="AB6970" i="9"/>
  <c r="R6974" i="9"/>
  <c r="Y6971" i="9"/>
  <c r="Z6971" i="9" s="1"/>
  <c r="AD6970" i="9" l="1"/>
  <c r="V6974" i="9"/>
  <c r="W6974" i="9" s="1"/>
  <c r="S6974" i="9"/>
  <c r="R6975" i="9"/>
  <c r="AB6971" i="9"/>
  <c r="AA6971" i="9"/>
  <c r="Y6972" i="9"/>
  <c r="Z6972" i="9" s="1"/>
  <c r="X6974" i="9" l="1"/>
  <c r="AD6971" i="9"/>
  <c r="V6975" i="9"/>
  <c r="W6975" i="9" s="1"/>
  <c r="S6975" i="9"/>
  <c r="X6975" i="9" s="1"/>
  <c r="AA6972" i="9"/>
  <c r="AB6972" i="9"/>
  <c r="R6976" i="9"/>
  <c r="Y6973" i="9"/>
  <c r="Z6973" i="9" s="1"/>
  <c r="AD6972" i="9" l="1"/>
  <c r="V6976" i="9"/>
  <c r="W6976" i="9" s="1"/>
  <c r="S6976" i="9"/>
  <c r="AB6973" i="9"/>
  <c r="AA6973" i="9"/>
  <c r="Y6974" i="9"/>
  <c r="Z6974" i="9" s="1"/>
  <c r="R6977" i="9"/>
  <c r="X6976" i="9" l="1"/>
  <c r="AD6973" i="9"/>
  <c r="V6977" i="9"/>
  <c r="W6977" i="9" s="1"/>
  <c r="S6977" i="9"/>
  <c r="X6977" i="9" s="1"/>
  <c r="AA6974" i="9"/>
  <c r="AB6974" i="9"/>
  <c r="R6978" i="9"/>
  <c r="Y6975" i="9"/>
  <c r="Z6975" i="9" s="1"/>
  <c r="AD6974" i="9" l="1"/>
  <c r="V6978" i="9"/>
  <c r="W6978" i="9" s="1"/>
  <c r="S6978" i="9"/>
  <c r="AB6975" i="9"/>
  <c r="AA6975" i="9"/>
  <c r="Y6976" i="9"/>
  <c r="Z6976" i="9" s="1"/>
  <c r="R6979" i="9"/>
  <c r="X6978" i="9" l="1"/>
  <c r="AD6975" i="9"/>
  <c r="V6979" i="9"/>
  <c r="W6979" i="9" s="1"/>
  <c r="S6979" i="9"/>
  <c r="AA6976" i="9"/>
  <c r="AB6976" i="9"/>
  <c r="R6980" i="9"/>
  <c r="Y6977" i="9"/>
  <c r="Z6977" i="9" s="1"/>
  <c r="X6979" i="9" l="1"/>
  <c r="AD6976" i="9"/>
  <c r="V6980" i="9"/>
  <c r="W6980" i="9" s="1"/>
  <c r="S6980" i="9"/>
  <c r="AB6977" i="9"/>
  <c r="AA6977" i="9"/>
  <c r="Y6978" i="9"/>
  <c r="Z6978" i="9" s="1"/>
  <c r="R6981" i="9"/>
  <c r="X6980" i="9" l="1"/>
  <c r="AD6977" i="9"/>
  <c r="V6981" i="9"/>
  <c r="W6981" i="9" s="1"/>
  <c r="S6981" i="9"/>
  <c r="AA6978" i="9"/>
  <c r="AB6978" i="9"/>
  <c r="Y6979" i="9"/>
  <c r="Z6979" i="9" s="1"/>
  <c r="R6982" i="9"/>
  <c r="X6981" i="9" l="1"/>
  <c r="AD6978" i="9"/>
  <c r="V6982" i="9"/>
  <c r="W6982" i="9" s="1"/>
  <c r="S6982" i="9"/>
  <c r="AB6979" i="9"/>
  <c r="AA6979" i="9"/>
  <c r="R6983" i="9"/>
  <c r="Y6980" i="9"/>
  <c r="Z6980" i="9" s="1"/>
  <c r="X6982" i="9" l="1"/>
  <c r="AD6979" i="9"/>
  <c r="V6983" i="9"/>
  <c r="W6983" i="9" s="1"/>
  <c r="S6983" i="9"/>
  <c r="AA6980" i="9"/>
  <c r="AB6980" i="9"/>
  <c r="R6984" i="9"/>
  <c r="Y6981" i="9"/>
  <c r="Z6981" i="9" s="1"/>
  <c r="X6983" i="9" l="1"/>
  <c r="AD6980" i="9"/>
  <c r="V6984" i="9"/>
  <c r="W6984" i="9" s="1"/>
  <c r="S6984" i="9"/>
  <c r="AB6981" i="9"/>
  <c r="AA6981" i="9"/>
  <c r="R6985" i="9"/>
  <c r="Y6982" i="9"/>
  <c r="Z6982" i="9" s="1"/>
  <c r="X6984" i="9" l="1"/>
  <c r="AD6981" i="9"/>
  <c r="V6985" i="9"/>
  <c r="W6985" i="9" s="1"/>
  <c r="S6985" i="9"/>
  <c r="X6985" i="9" s="1"/>
  <c r="AA6982" i="9"/>
  <c r="AB6982" i="9"/>
  <c r="R6986" i="9"/>
  <c r="Y6983" i="9"/>
  <c r="Z6983" i="9" s="1"/>
  <c r="AD6982" i="9" l="1"/>
  <c r="V6986" i="9"/>
  <c r="W6986" i="9" s="1"/>
  <c r="S6986" i="9"/>
  <c r="AB6983" i="9"/>
  <c r="AA6983" i="9"/>
  <c r="R6987" i="9"/>
  <c r="Y6984" i="9"/>
  <c r="Z6984" i="9" s="1"/>
  <c r="X6986" i="9" l="1"/>
  <c r="AD6983" i="9"/>
  <c r="V6987" i="9"/>
  <c r="W6987" i="9" s="1"/>
  <c r="S6987" i="9"/>
  <c r="X6987" i="9" s="1"/>
  <c r="AA6984" i="9"/>
  <c r="AB6984" i="9"/>
  <c r="R6988" i="9"/>
  <c r="Y6985" i="9"/>
  <c r="Z6985" i="9" s="1"/>
  <c r="AD6984" i="9" l="1"/>
  <c r="V6988" i="9"/>
  <c r="W6988" i="9" s="1"/>
  <c r="S6988" i="9"/>
  <c r="AB6985" i="9"/>
  <c r="AA6985" i="9"/>
  <c r="R6989" i="9"/>
  <c r="Y6986" i="9"/>
  <c r="Z6986" i="9" s="1"/>
  <c r="X6988" i="9" l="1"/>
  <c r="AD6985" i="9"/>
  <c r="V6989" i="9"/>
  <c r="W6989" i="9" s="1"/>
  <c r="S6989" i="9"/>
  <c r="X6989" i="9" s="1"/>
  <c r="AA6986" i="9"/>
  <c r="AB6986" i="9"/>
  <c r="R6990" i="9"/>
  <c r="Y6987" i="9"/>
  <c r="Z6987" i="9" s="1"/>
  <c r="AD6986" i="9" l="1"/>
  <c r="V6990" i="9"/>
  <c r="W6990" i="9" s="1"/>
  <c r="S6990" i="9"/>
  <c r="AB6987" i="9"/>
  <c r="AA6987" i="9"/>
  <c r="Y6988" i="9"/>
  <c r="Z6988" i="9" s="1"/>
  <c r="R6991" i="9"/>
  <c r="X6990" i="9" l="1"/>
  <c r="AD6987" i="9"/>
  <c r="V6991" i="9"/>
  <c r="W6991" i="9" s="1"/>
  <c r="S6991" i="9"/>
  <c r="R6992" i="9"/>
  <c r="Y6989" i="9"/>
  <c r="Z6989" i="9" s="1"/>
  <c r="AA6988" i="9"/>
  <c r="AB6988" i="9"/>
  <c r="X6991" i="9" l="1"/>
  <c r="AD6988" i="9"/>
  <c r="V6992" i="9"/>
  <c r="W6992" i="9" s="1"/>
  <c r="X6992" i="9" s="1"/>
  <c r="S6992" i="9"/>
  <c r="AB6989" i="9"/>
  <c r="AA6989" i="9"/>
  <c r="R6993" i="9"/>
  <c r="Y6990" i="9"/>
  <c r="Z6990" i="9" s="1"/>
  <c r="AD6989" i="9" l="1"/>
  <c r="V6993" i="9"/>
  <c r="W6993" i="9" s="1"/>
  <c r="S6993" i="9"/>
  <c r="Y6991" i="9"/>
  <c r="Z6991" i="9" s="1"/>
  <c r="AA6990" i="9"/>
  <c r="AB6990" i="9"/>
  <c r="R6994" i="9"/>
  <c r="X6993" i="9" l="1"/>
  <c r="AD6990" i="9"/>
  <c r="S6994" i="9"/>
  <c r="V6994" i="9"/>
  <c r="W6994" i="9" s="1"/>
  <c r="X6994" i="9" s="1"/>
  <c r="AB6991" i="9"/>
  <c r="AA6991" i="9"/>
  <c r="R6995" i="9"/>
  <c r="Y6992" i="9"/>
  <c r="Z6992" i="9" s="1"/>
  <c r="AD6991" i="9" l="1"/>
  <c r="V6995" i="9"/>
  <c r="W6995" i="9" s="1"/>
  <c r="S6995" i="9"/>
  <c r="AA6992" i="9"/>
  <c r="AB6992" i="9"/>
  <c r="R6996" i="9"/>
  <c r="Y6993" i="9"/>
  <c r="Z6993" i="9" s="1"/>
  <c r="X6995" i="9" l="1"/>
  <c r="AD6992" i="9"/>
  <c r="V6996" i="9"/>
  <c r="W6996" i="9" s="1"/>
  <c r="S6996" i="9"/>
  <c r="AB6993" i="9"/>
  <c r="AA6993" i="9"/>
  <c r="R6997" i="9"/>
  <c r="Y6994" i="9"/>
  <c r="Z6994" i="9" s="1"/>
  <c r="X6996" i="9" l="1"/>
  <c r="AD6993" i="9"/>
  <c r="V6997" i="9"/>
  <c r="W6997" i="9" s="1"/>
  <c r="S6997" i="9"/>
  <c r="AA6994" i="9"/>
  <c r="AB6994" i="9"/>
  <c r="R6998" i="9"/>
  <c r="Y6995" i="9"/>
  <c r="Z6995" i="9" s="1"/>
  <c r="X6997" i="9" l="1"/>
  <c r="AD6994" i="9"/>
  <c r="V6998" i="9"/>
  <c r="W6998" i="9" s="1"/>
  <c r="X6998" i="9" s="1"/>
  <c r="S6998" i="9"/>
  <c r="AB6995" i="9"/>
  <c r="AA6995" i="9"/>
  <c r="R6999" i="9"/>
  <c r="Y6996" i="9"/>
  <c r="Z6996" i="9" s="1"/>
  <c r="AD6995" i="9" l="1"/>
  <c r="V6999" i="9"/>
  <c r="W6999" i="9" s="1"/>
  <c r="S6999" i="9"/>
  <c r="X6999" i="9" s="1"/>
  <c r="AA6996" i="9"/>
  <c r="AB6996" i="9"/>
  <c r="Y6997" i="9"/>
  <c r="Z6997" i="9" s="1"/>
  <c r="R7000" i="9"/>
  <c r="AD6996" i="9" l="1"/>
  <c r="V7000" i="9"/>
  <c r="W7000" i="9" s="1"/>
  <c r="S7000" i="9"/>
  <c r="R7001" i="9"/>
  <c r="Y6998" i="9"/>
  <c r="Z6998" i="9" s="1"/>
  <c r="AB6997" i="9"/>
  <c r="AA6997" i="9"/>
  <c r="X7000" i="9" l="1"/>
  <c r="AD6997" i="9"/>
  <c r="V7001" i="9"/>
  <c r="W7001" i="9" s="1"/>
  <c r="S7001" i="9"/>
  <c r="AA6998" i="9"/>
  <c r="AB6998" i="9"/>
  <c r="R7002" i="9"/>
  <c r="Y6999" i="9"/>
  <c r="Z6999" i="9" s="1"/>
  <c r="X7001" i="9" l="1"/>
  <c r="AD6998" i="9"/>
  <c r="V7002" i="9"/>
  <c r="W7002" i="9" s="1"/>
  <c r="S7002" i="9"/>
  <c r="R7003" i="9"/>
  <c r="Y7000" i="9"/>
  <c r="Z7000" i="9" s="1"/>
  <c r="AB6999" i="9"/>
  <c r="AA6999" i="9"/>
  <c r="X7002" i="9" l="1"/>
  <c r="AD6999" i="9"/>
  <c r="V7003" i="9"/>
  <c r="W7003" i="9" s="1"/>
  <c r="S7003" i="9"/>
  <c r="X7003" i="9" s="1"/>
  <c r="Y7001" i="9"/>
  <c r="Z7001" i="9" s="1"/>
  <c r="AA7000" i="9"/>
  <c r="AB7000" i="9"/>
  <c r="R7004" i="9"/>
  <c r="AD7000" i="9" l="1"/>
  <c r="V7004" i="9"/>
  <c r="W7004" i="9" s="1"/>
  <c r="S7004" i="9"/>
  <c r="Y7002" i="9"/>
  <c r="Z7002" i="9" s="1"/>
  <c r="R7005" i="9"/>
  <c r="AB7001" i="9"/>
  <c r="AA7001" i="9"/>
  <c r="X7004" i="9" l="1"/>
  <c r="AD7001" i="9"/>
  <c r="V7005" i="9"/>
  <c r="W7005" i="9" s="1"/>
  <c r="S7005" i="9"/>
  <c r="X7005" i="9" s="1"/>
  <c r="R7006" i="9"/>
  <c r="Y7003" i="9"/>
  <c r="Z7003" i="9" s="1"/>
  <c r="AA7002" i="9"/>
  <c r="AB7002" i="9"/>
  <c r="AD7002" i="9" l="1"/>
  <c r="V7006" i="9"/>
  <c r="W7006" i="9" s="1"/>
  <c r="S7006" i="9"/>
  <c r="AB7003" i="9"/>
  <c r="AA7003" i="9"/>
  <c r="R7007" i="9"/>
  <c r="Y7004" i="9"/>
  <c r="Z7004" i="9" s="1"/>
  <c r="X7006" i="9" l="1"/>
  <c r="AD7003" i="9"/>
  <c r="V7007" i="9"/>
  <c r="W7007" i="9" s="1"/>
  <c r="S7007" i="9"/>
  <c r="X7007" i="9" s="1"/>
  <c r="AA7004" i="9"/>
  <c r="AB7004" i="9"/>
  <c r="Y7005" i="9"/>
  <c r="Z7005" i="9" s="1"/>
  <c r="R7008" i="9"/>
  <c r="AD7004" i="9" l="1"/>
  <c r="V7008" i="9"/>
  <c r="W7008" i="9" s="1"/>
  <c r="S7008" i="9"/>
  <c r="R7009" i="9"/>
  <c r="AB7005" i="9"/>
  <c r="AA7005" i="9"/>
  <c r="Y7006" i="9"/>
  <c r="Z7006" i="9" s="1"/>
  <c r="X7008" i="9" l="1"/>
  <c r="AD7005" i="9"/>
  <c r="V7009" i="9"/>
  <c r="W7009" i="9" s="1"/>
  <c r="S7009" i="9"/>
  <c r="X7009" i="9" s="1"/>
  <c r="AA7006" i="9"/>
  <c r="AB7006" i="9"/>
  <c r="Y7007" i="9"/>
  <c r="Z7007" i="9" s="1"/>
  <c r="R7010" i="9"/>
  <c r="AD7006" i="9" l="1"/>
  <c r="V7010" i="9"/>
  <c r="W7010" i="9" s="1"/>
  <c r="S7010" i="9"/>
  <c r="R7011" i="9"/>
  <c r="Y7008" i="9"/>
  <c r="Z7008" i="9" s="1"/>
  <c r="AB7007" i="9"/>
  <c r="AA7007" i="9"/>
  <c r="X7010" i="9" l="1"/>
  <c r="AD7007" i="9"/>
  <c r="V7011" i="9"/>
  <c r="W7011" i="9" s="1"/>
  <c r="S7011" i="9"/>
  <c r="AA7008" i="9"/>
  <c r="AB7008" i="9"/>
  <c r="Y7009" i="9"/>
  <c r="Z7009" i="9" s="1"/>
  <c r="R7012" i="9"/>
  <c r="X7011" i="9" l="1"/>
  <c r="AD7008" i="9"/>
  <c r="V7012" i="9"/>
  <c r="W7012" i="9" s="1"/>
  <c r="S7012" i="9"/>
  <c r="AB7009" i="9"/>
  <c r="AA7009" i="9"/>
  <c r="Y7010" i="9"/>
  <c r="Z7010" i="9" s="1"/>
  <c r="R7013" i="9"/>
  <c r="X7012" i="9" l="1"/>
  <c r="AD7009" i="9"/>
  <c r="V7013" i="9"/>
  <c r="W7013" i="9" s="1"/>
  <c r="S7013" i="9"/>
  <c r="X7013" i="9" s="1"/>
  <c r="R7014" i="9"/>
  <c r="Y7011" i="9"/>
  <c r="Z7011" i="9" s="1"/>
  <c r="AA7010" i="9"/>
  <c r="AB7010" i="9"/>
  <c r="AD7010" i="9" l="1"/>
  <c r="V7014" i="9"/>
  <c r="W7014" i="9" s="1"/>
  <c r="S7014" i="9"/>
  <c r="AB7011" i="9"/>
  <c r="AA7011" i="9"/>
  <c r="R7015" i="9"/>
  <c r="Y7012" i="9"/>
  <c r="Z7012" i="9" s="1"/>
  <c r="X7014" i="9" l="1"/>
  <c r="AD7011" i="9"/>
  <c r="V7015" i="9"/>
  <c r="W7015" i="9" s="1"/>
  <c r="S7015" i="9"/>
  <c r="X7015" i="9" s="1"/>
  <c r="AA7012" i="9"/>
  <c r="AB7012" i="9"/>
  <c r="Y7013" i="9"/>
  <c r="Z7013" i="9" s="1"/>
  <c r="R7016" i="9"/>
  <c r="AD7012" i="9" l="1"/>
  <c r="V7016" i="9"/>
  <c r="W7016" i="9" s="1"/>
  <c r="S7016" i="9"/>
  <c r="AB7013" i="9"/>
  <c r="AA7013" i="9"/>
  <c r="Y7014" i="9"/>
  <c r="Z7014" i="9" s="1"/>
  <c r="R7017" i="9"/>
  <c r="X7016" i="9" l="1"/>
  <c r="AD7013" i="9"/>
  <c r="V7017" i="9"/>
  <c r="W7017" i="9" s="1"/>
  <c r="S7017" i="9"/>
  <c r="X7017" i="9" s="1"/>
  <c r="AA7014" i="9"/>
  <c r="AB7014" i="9"/>
  <c r="Y7015" i="9"/>
  <c r="Z7015" i="9" s="1"/>
  <c r="R7018" i="9"/>
  <c r="AD7014" i="9" l="1"/>
  <c r="V7018" i="9"/>
  <c r="W7018" i="9" s="1"/>
  <c r="S7018" i="9"/>
  <c r="AB7015" i="9"/>
  <c r="AA7015" i="9"/>
  <c r="R7019" i="9"/>
  <c r="Y7016" i="9"/>
  <c r="Z7016" i="9" s="1"/>
  <c r="X7018" i="9" l="1"/>
  <c r="AD7015" i="9"/>
  <c r="V7019" i="9"/>
  <c r="W7019" i="9" s="1"/>
  <c r="S7019" i="9"/>
  <c r="X7019" i="9" s="1"/>
  <c r="Y7017" i="9"/>
  <c r="Z7017" i="9" s="1"/>
  <c r="AA7016" i="9"/>
  <c r="AB7016" i="9"/>
  <c r="R7020" i="9"/>
  <c r="AD7016" i="9" l="1"/>
  <c r="V7020" i="9"/>
  <c r="W7020" i="9" s="1"/>
  <c r="S7020" i="9"/>
  <c r="R7021" i="9"/>
  <c r="Y7018" i="9"/>
  <c r="Z7018" i="9" s="1"/>
  <c r="AB7017" i="9"/>
  <c r="AA7017" i="9"/>
  <c r="X7020" i="9" l="1"/>
  <c r="AD7017" i="9"/>
  <c r="V7021" i="9"/>
  <c r="W7021" i="9" s="1"/>
  <c r="S7021" i="9"/>
  <c r="X7021" i="9" s="1"/>
  <c r="AA7018" i="9"/>
  <c r="AB7018" i="9"/>
  <c r="R7022" i="9"/>
  <c r="Y7019" i="9"/>
  <c r="Z7019" i="9" s="1"/>
  <c r="AD7018" i="9" l="1"/>
  <c r="V7022" i="9"/>
  <c r="W7022" i="9" s="1"/>
  <c r="S7022" i="9"/>
  <c r="AB7019" i="9"/>
  <c r="AA7019" i="9"/>
  <c r="R7023" i="9"/>
  <c r="Y7020" i="9"/>
  <c r="Z7020" i="9" s="1"/>
  <c r="X7022" i="9" l="1"/>
  <c r="AD7019" i="9"/>
  <c r="V7023" i="9"/>
  <c r="W7023" i="9" s="1"/>
  <c r="S7023" i="9"/>
  <c r="X7023" i="9" s="1"/>
  <c r="AA7020" i="9"/>
  <c r="AB7020" i="9"/>
  <c r="R7024" i="9"/>
  <c r="Y7021" i="9"/>
  <c r="Z7021" i="9" s="1"/>
  <c r="AD7020" i="9" l="1"/>
  <c r="V7024" i="9"/>
  <c r="W7024" i="9" s="1"/>
  <c r="S7024" i="9"/>
  <c r="AB7021" i="9"/>
  <c r="AA7021" i="9"/>
  <c r="R7025" i="9"/>
  <c r="Y7022" i="9"/>
  <c r="Z7022" i="9" s="1"/>
  <c r="X7024" i="9" l="1"/>
  <c r="AD7021" i="9"/>
  <c r="V7025" i="9"/>
  <c r="W7025" i="9" s="1"/>
  <c r="S7025" i="9"/>
  <c r="X7025" i="9" s="1"/>
  <c r="AA7022" i="9"/>
  <c r="AB7022" i="9"/>
  <c r="Y7023" i="9"/>
  <c r="Z7023" i="9" s="1"/>
  <c r="R7026" i="9"/>
  <c r="AD7022" i="9" l="1"/>
  <c r="V7026" i="9"/>
  <c r="W7026" i="9" s="1"/>
  <c r="S7026" i="9"/>
  <c r="AB7023" i="9"/>
  <c r="AA7023" i="9"/>
  <c r="R7027" i="9"/>
  <c r="Y7024" i="9"/>
  <c r="Z7024" i="9" s="1"/>
  <c r="X7026" i="9" l="1"/>
  <c r="AD7023" i="9"/>
  <c r="V7027" i="9"/>
  <c r="W7027" i="9" s="1"/>
  <c r="S7027" i="9"/>
  <c r="AA7024" i="9"/>
  <c r="AB7024" i="9"/>
  <c r="R7028" i="9"/>
  <c r="Y7025" i="9"/>
  <c r="Z7025" i="9" s="1"/>
  <c r="X7027" i="9" l="1"/>
  <c r="AD7024" i="9"/>
  <c r="V7028" i="9"/>
  <c r="W7028" i="9" s="1"/>
  <c r="S7028" i="9"/>
  <c r="AB7025" i="9"/>
  <c r="AA7025" i="9"/>
  <c r="R7029" i="9"/>
  <c r="Y7026" i="9"/>
  <c r="Z7026" i="9" s="1"/>
  <c r="X7028" i="9" l="1"/>
  <c r="AD7025" i="9"/>
  <c r="V7029" i="9"/>
  <c r="W7029" i="9" s="1"/>
  <c r="X7029" i="9" s="1"/>
  <c r="S7029" i="9"/>
  <c r="AA7026" i="9"/>
  <c r="AB7026" i="9"/>
  <c r="Y7027" i="9"/>
  <c r="Z7027" i="9" s="1"/>
  <c r="R7030" i="9"/>
  <c r="AD7026" i="9" l="1"/>
  <c r="V7030" i="9"/>
  <c r="W7030" i="9" s="1"/>
  <c r="S7030" i="9"/>
  <c r="R7031" i="9"/>
  <c r="Y7028" i="9"/>
  <c r="Z7028" i="9" s="1"/>
  <c r="AB7027" i="9"/>
  <c r="AA7027" i="9"/>
  <c r="X7030" i="9" l="1"/>
  <c r="AD7027" i="9"/>
  <c r="V7031" i="9"/>
  <c r="W7031" i="9" s="1"/>
  <c r="S7031" i="9"/>
  <c r="X7031" i="9" s="1"/>
  <c r="AA7028" i="9"/>
  <c r="AB7028" i="9"/>
  <c r="R7032" i="9"/>
  <c r="Y7029" i="9"/>
  <c r="Z7029" i="9" s="1"/>
  <c r="AD7028" i="9" l="1"/>
  <c r="V7032" i="9"/>
  <c r="W7032" i="9" s="1"/>
  <c r="S7032" i="9"/>
  <c r="R7033" i="9"/>
  <c r="Y7030" i="9"/>
  <c r="Z7030" i="9" s="1"/>
  <c r="AB7029" i="9"/>
  <c r="AA7029" i="9"/>
  <c r="X7032" i="9" l="1"/>
  <c r="AD7029" i="9"/>
  <c r="V7033" i="9"/>
  <c r="W7033" i="9" s="1"/>
  <c r="S7033" i="9"/>
  <c r="X7033" i="9" s="1"/>
  <c r="AA7030" i="9"/>
  <c r="AB7030" i="9"/>
  <c r="Y7031" i="9"/>
  <c r="Z7031" i="9" s="1"/>
  <c r="R7034" i="9"/>
  <c r="AD7030" i="9" l="1"/>
  <c r="V7034" i="9"/>
  <c r="W7034" i="9" s="1"/>
  <c r="S7034" i="9"/>
  <c r="AB7031" i="9"/>
  <c r="AA7031" i="9"/>
  <c r="R7035" i="9"/>
  <c r="Y7032" i="9"/>
  <c r="Z7032" i="9" s="1"/>
  <c r="X7034" i="9" l="1"/>
  <c r="AD7031" i="9"/>
  <c r="V7035" i="9"/>
  <c r="W7035" i="9" s="1"/>
  <c r="S7035" i="9"/>
  <c r="Y7033" i="9"/>
  <c r="Z7033" i="9" s="1"/>
  <c r="AA7032" i="9"/>
  <c r="AB7032" i="9"/>
  <c r="R7036" i="9"/>
  <c r="X7035" i="9" l="1"/>
  <c r="AD7032" i="9"/>
  <c r="V7036" i="9"/>
  <c r="W7036" i="9" s="1"/>
  <c r="S7036" i="9"/>
  <c r="AB7033" i="9"/>
  <c r="AA7033" i="9"/>
  <c r="R7037" i="9"/>
  <c r="Y7034" i="9"/>
  <c r="Z7034" i="9" s="1"/>
  <c r="X7036" i="9" l="1"/>
  <c r="AD7033" i="9"/>
  <c r="V7037" i="9"/>
  <c r="W7037" i="9" s="1"/>
  <c r="S7037" i="9"/>
  <c r="AA7034" i="9"/>
  <c r="AB7034" i="9"/>
  <c r="R7038" i="9"/>
  <c r="Y7035" i="9"/>
  <c r="Z7035" i="9" s="1"/>
  <c r="X7037" i="9" l="1"/>
  <c r="AD7034" i="9"/>
  <c r="V7038" i="9"/>
  <c r="W7038" i="9" s="1"/>
  <c r="S7038" i="9"/>
  <c r="AB7035" i="9"/>
  <c r="AA7035" i="9"/>
  <c r="R7039" i="9"/>
  <c r="Y7036" i="9"/>
  <c r="Z7036" i="9" s="1"/>
  <c r="X7038" i="9" l="1"/>
  <c r="AD7035" i="9"/>
  <c r="V7039" i="9"/>
  <c r="W7039" i="9" s="1"/>
  <c r="S7039" i="9"/>
  <c r="X7039" i="9" s="1"/>
  <c r="AA7036" i="9"/>
  <c r="AB7036" i="9"/>
  <c r="R7040" i="9"/>
  <c r="Y7037" i="9"/>
  <c r="Z7037" i="9" s="1"/>
  <c r="AD7036" i="9" l="1"/>
  <c r="V7040" i="9"/>
  <c r="W7040" i="9" s="1"/>
  <c r="S7040" i="9"/>
  <c r="AB7037" i="9"/>
  <c r="AA7037" i="9"/>
  <c r="R7041" i="9"/>
  <c r="Y7038" i="9"/>
  <c r="Z7038" i="9" s="1"/>
  <c r="X7040" i="9" l="1"/>
  <c r="AD7037" i="9"/>
  <c r="V7041" i="9"/>
  <c r="W7041" i="9" s="1"/>
  <c r="S7041" i="9"/>
  <c r="X7041" i="9" s="1"/>
  <c r="AA7038" i="9"/>
  <c r="AB7038" i="9"/>
  <c r="R7042" i="9"/>
  <c r="Y7039" i="9"/>
  <c r="Z7039" i="9" s="1"/>
  <c r="AD7038" i="9" l="1"/>
  <c r="V7042" i="9"/>
  <c r="W7042" i="9" s="1"/>
  <c r="S7042" i="9"/>
  <c r="AB7039" i="9"/>
  <c r="AA7039" i="9"/>
  <c r="R7043" i="9"/>
  <c r="Y7040" i="9"/>
  <c r="Z7040" i="9" s="1"/>
  <c r="X7042" i="9" l="1"/>
  <c r="AD7039" i="9"/>
  <c r="V7043" i="9"/>
  <c r="W7043" i="9" s="1"/>
  <c r="S7043" i="9"/>
  <c r="X7043" i="9" s="1"/>
  <c r="R7044" i="9"/>
  <c r="AA7040" i="9"/>
  <c r="AB7040" i="9"/>
  <c r="Y7041" i="9"/>
  <c r="Z7041" i="9" s="1"/>
  <c r="AD7040" i="9" l="1"/>
  <c r="V7044" i="9"/>
  <c r="W7044" i="9" s="1"/>
  <c r="S7044" i="9"/>
  <c r="R7045" i="9"/>
  <c r="AB7041" i="9"/>
  <c r="AA7041" i="9"/>
  <c r="Y7042" i="9"/>
  <c r="Z7042" i="9" s="1"/>
  <c r="X7044" i="9" l="1"/>
  <c r="AD7041" i="9"/>
  <c r="V7045" i="9"/>
  <c r="W7045" i="9" s="1"/>
  <c r="S7045" i="9"/>
  <c r="AA7042" i="9"/>
  <c r="AB7042" i="9"/>
  <c r="R7046" i="9"/>
  <c r="Y7043" i="9"/>
  <c r="Z7043" i="9" s="1"/>
  <c r="X7045" i="9" l="1"/>
  <c r="AD7042" i="9"/>
  <c r="V7046" i="9"/>
  <c r="W7046" i="9" s="1"/>
  <c r="X7046" i="9" s="1"/>
  <c r="S7046" i="9"/>
  <c r="AB7043" i="9"/>
  <c r="AA7043" i="9"/>
  <c r="R7047" i="9"/>
  <c r="Y7044" i="9"/>
  <c r="Z7044" i="9" s="1"/>
  <c r="AD7043" i="9" l="1"/>
  <c r="V7047" i="9"/>
  <c r="W7047" i="9" s="1"/>
  <c r="S7047" i="9"/>
  <c r="AA7044" i="9"/>
  <c r="AB7044" i="9"/>
  <c r="R7048" i="9"/>
  <c r="Y7045" i="9"/>
  <c r="Z7045" i="9" s="1"/>
  <c r="X7047" i="9" l="1"/>
  <c r="AD7044" i="9"/>
  <c r="V7048" i="9"/>
  <c r="W7048" i="9" s="1"/>
  <c r="X7048" i="9" s="1"/>
  <c r="S7048" i="9"/>
  <c r="AB7045" i="9"/>
  <c r="AA7045" i="9"/>
  <c r="R7049" i="9"/>
  <c r="Y7046" i="9"/>
  <c r="Z7046" i="9" s="1"/>
  <c r="AD7045" i="9" l="1"/>
  <c r="V7049" i="9"/>
  <c r="W7049" i="9" s="1"/>
  <c r="S7049" i="9"/>
  <c r="AA7046" i="9"/>
  <c r="AB7046" i="9"/>
  <c r="Y7047" i="9"/>
  <c r="Z7047" i="9" s="1"/>
  <c r="R7050" i="9"/>
  <c r="X7049" i="9" l="1"/>
  <c r="AD7046" i="9"/>
  <c r="V7050" i="9"/>
  <c r="W7050" i="9" s="1"/>
  <c r="S7050" i="9"/>
  <c r="AB7047" i="9"/>
  <c r="AA7047" i="9"/>
  <c r="R7051" i="9"/>
  <c r="Y7048" i="9"/>
  <c r="Z7048" i="9" s="1"/>
  <c r="X7050" i="9" l="1"/>
  <c r="AD7047" i="9"/>
  <c r="V7051" i="9"/>
  <c r="W7051" i="9" s="1"/>
  <c r="S7051" i="9"/>
  <c r="Y7049" i="9"/>
  <c r="Z7049" i="9" s="1"/>
  <c r="AA7048" i="9"/>
  <c r="AB7048" i="9"/>
  <c r="R7052" i="9"/>
  <c r="X7051" i="9" l="1"/>
  <c r="AD7048" i="9"/>
  <c r="V7052" i="9"/>
  <c r="W7052" i="9" s="1"/>
  <c r="S7052" i="9"/>
  <c r="AB7049" i="9"/>
  <c r="AA7049" i="9"/>
  <c r="Y7050" i="9"/>
  <c r="Z7050" i="9" s="1"/>
  <c r="R7053" i="9"/>
  <c r="X7052" i="9" l="1"/>
  <c r="AD7049" i="9"/>
  <c r="V7053" i="9"/>
  <c r="W7053" i="9" s="1"/>
  <c r="S7053" i="9"/>
  <c r="AA7050" i="9"/>
  <c r="AB7050" i="9"/>
  <c r="R7054" i="9"/>
  <c r="Y7051" i="9"/>
  <c r="Z7051" i="9" s="1"/>
  <c r="X7053" i="9" l="1"/>
  <c r="AD7050" i="9"/>
  <c r="V7054" i="9"/>
  <c r="W7054" i="9" s="1"/>
  <c r="S7054" i="9"/>
  <c r="Y7052" i="9"/>
  <c r="Z7052" i="9" s="1"/>
  <c r="R7055" i="9"/>
  <c r="AB7051" i="9"/>
  <c r="AA7051" i="9"/>
  <c r="X7054" i="9" l="1"/>
  <c r="AD7051" i="9"/>
  <c r="V7055" i="9"/>
  <c r="W7055" i="9" s="1"/>
  <c r="S7055" i="9"/>
  <c r="X7055" i="9" s="1"/>
  <c r="AA7052" i="9"/>
  <c r="AB7052" i="9"/>
  <c r="Y7053" i="9"/>
  <c r="Z7053" i="9" s="1"/>
  <c r="R7056" i="9"/>
  <c r="AD7052" i="9" l="1"/>
  <c r="V7056" i="9"/>
  <c r="W7056" i="9" s="1"/>
  <c r="S7056" i="9"/>
  <c r="AB7053" i="9"/>
  <c r="AA7053" i="9"/>
  <c r="R7057" i="9"/>
  <c r="Y7054" i="9"/>
  <c r="Z7054" i="9" s="1"/>
  <c r="X7056" i="9" l="1"/>
  <c r="AD7053" i="9"/>
  <c r="V7057" i="9"/>
  <c r="W7057" i="9" s="1"/>
  <c r="S7057" i="9"/>
  <c r="AA7054" i="9"/>
  <c r="AB7054" i="9"/>
  <c r="R7058" i="9"/>
  <c r="Y7055" i="9"/>
  <c r="Z7055" i="9" s="1"/>
  <c r="X7057" i="9" l="1"/>
  <c r="AD7054" i="9"/>
  <c r="V7058" i="9"/>
  <c r="W7058" i="9" s="1"/>
  <c r="X7058" i="9" s="1"/>
  <c r="S7058" i="9"/>
  <c r="AB7055" i="9"/>
  <c r="AA7055" i="9"/>
  <c r="Y7056" i="9"/>
  <c r="Z7056" i="9" s="1"/>
  <c r="R7059" i="9"/>
  <c r="AD7055" i="9" l="1"/>
  <c r="V7059" i="9"/>
  <c r="W7059" i="9" s="1"/>
  <c r="S7059" i="9"/>
  <c r="X7059" i="9" s="1"/>
  <c r="R7060" i="9"/>
  <c r="Y7057" i="9"/>
  <c r="Z7057" i="9" s="1"/>
  <c r="AA7056" i="9"/>
  <c r="AB7056" i="9"/>
  <c r="AD7056" i="9" l="1"/>
  <c r="V7060" i="9"/>
  <c r="W7060" i="9" s="1"/>
  <c r="S7060" i="9"/>
  <c r="R7061" i="9"/>
  <c r="AB7057" i="9"/>
  <c r="AA7057" i="9"/>
  <c r="Y7058" i="9"/>
  <c r="Z7058" i="9" s="1"/>
  <c r="X7060" i="9" l="1"/>
  <c r="AD7057" i="9"/>
  <c r="V7061" i="9"/>
  <c r="W7061" i="9" s="1"/>
  <c r="S7061" i="9"/>
  <c r="AA7058" i="9"/>
  <c r="AB7058" i="9"/>
  <c r="R7062" i="9"/>
  <c r="Y7059" i="9"/>
  <c r="Z7059" i="9" s="1"/>
  <c r="X7061" i="9" l="1"/>
  <c r="AD7058" i="9"/>
  <c r="V7062" i="9"/>
  <c r="W7062" i="9" s="1"/>
  <c r="S7062" i="9"/>
  <c r="AB7059" i="9"/>
  <c r="AA7059" i="9"/>
  <c r="Y7060" i="9"/>
  <c r="Z7060" i="9" s="1"/>
  <c r="R7063" i="9"/>
  <c r="X7062" i="9" l="1"/>
  <c r="AD7059" i="9"/>
  <c r="V7063" i="9"/>
  <c r="W7063" i="9" s="1"/>
  <c r="S7063" i="9"/>
  <c r="X7063" i="9" s="1"/>
  <c r="R7064" i="9"/>
  <c r="Y7061" i="9"/>
  <c r="Z7061" i="9" s="1"/>
  <c r="AA7060" i="9"/>
  <c r="AB7060" i="9"/>
  <c r="AD7060" i="9" l="1"/>
  <c r="V7064" i="9"/>
  <c r="W7064" i="9" s="1"/>
  <c r="S7064" i="9"/>
  <c r="AB7061" i="9"/>
  <c r="AA7061" i="9"/>
  <c r="R7065" i="9"/>
  <c r="Y7062" i="9"/>
  <c r="Z7062" i="9" s="1"/>
  <c r="X7064" i="9" l="1"/>
  <c r="AD7061" i="9"/>
  <c r="V7065" i="9"/>
  <c r="W7065" i="9" s="1"/>
  <c r="S7065" i="9"/>
  <c r="X7065" i="9" s="1"/>
  <c r="R7066" i="9"/>
  <c r="AA7062" i="9"/>
  <c r="AB7062" i="9"/>
  <c r="Y7063" i="9"/>
  <c r="Z7063" i="9" s="1"/>
  <c r="AD7062" i="9" l="1"/>
  <c r="V7066" i="9"/>
  <c r="W7066" i="9" s="1"/>
  <c r="S7066" i="9"/>
  <c r="R7067" i="9"/>
  <c r="AB7063" i="9"/>
  <c r="AA7063" i="9"/>
  <c r="Y7064" i="9"/>
  <c r="Z7064" i="9" s="1"/>
  <c r="X7066" i="9" l="1"/>
  <c r="AD7063" i="9"/>
  <c r="V7067" i="9"/>
  <c r="W7067" i="9" s="1"/>
  <c r="S7067" i="9"/>
  <c r="R7068" i="9"/>
  <c r="AA7064" i="9"/>
  <c r="AB7064" i="9"/>
  <c r="Y7065" i="9"/>
  <c r="Z7065" i="9" s="1"/>
  <c r="X7067" i="9" l="1"/>
  <c r="AD7064" i="9"/>
  <c r="V7068" i="9"/>
  <c r="W7068" i="9" s="1"/>
  <c r="X7068" i="9" s="1"/>
  <c r="S7068" i="9"/>
  <c r="AB7065" i="9"/>
  <c r="AA7065" i="9"/>
  <c r="R7069" i="9"/>
  <c r="Y7066" i="9"/>
  <c r="Z7066" i="9" s="1"/>
  <c r="AD7065" i="9" l="1"/>
  <c r="V7069" i="9"/>
  <c r="W7069" i="9" s="1"/>
  <c r="S7069" i="9"/>
  <c r="X7069" i="9" s="1"/>
  <c r="AA7066" i="9"/>
  <c r="AB7066" i="9"/>
  <c r="Y7067" i="9"/>
  <c r="Z7067" i="9" s="1"/>
  <c r="R7070" i="9"/>
  <c r="AD7066" i="9" l="1"/>
  <c r="V7070" i="9"/>
  <c r="W7070" i="9" s="1"/>
  <c r="S7070" i="9"/>
  <c r="AB7067" i="9"/>
  <c r="AA7067" i="9"/>
  <c r="R7071" i="9"/>
  <c r="Y7068" i="9"/>
  <c r="Z7068" i="9" s="1"/>
  <c r="X7070" i="9" l="1"/>
  <c r="AD7067" i="9"/>
  <c r="S7071" i="9"/>
  <c r="V7071" i="9"/>
  <c r="W7071" i="9" s="1"/>
  <c r="AA7068" i="9"/>
  <c r="AB7068" i="9"/>
  <c r="R7072" i="9"/>
  <c r="Y7069" i="9"/>
  <c r="Z7069" i="9" s="1"/>
  <c r="X7071" i="9" l="1"/>
  <c r="AD7068" i="9"/>
  <c r="V7072" i="9"/>
  <c r="W7072" i="9" s="1"/>
  <c r="S7072" i="9"/>
  <c r="AB7069" i="9"/>
  <c r="AA7069" i="9"/>
  <c r="R7073" i="9"/>
  <c r="Y7070" i="9"/>
  <c r="Z7070" i="9" s="1"/>
  <c r="X7072" i="9" l="1"/>
  <c r="AD7069" i="9"/>
  <c r="V7073" i="9"/>
  <c r="W7073" i="9" s="1"/>
  <c r="S7073" i="9"/>
  <c r="AA7070" i="9"/>
  <c r="AB7070" i="9"/>
  <c r="R7074" i="9"/>
  <c r="Y7071" i="9"/>
  <c r="Z7071" i="9" s="1"/>
  <c r="X7073" i="9" l="1"/>
  <c r="AD7070" i="9"/>
  <c r="V7074" i="9"/>
  <c r="W7074" i="9" s="1"/>
  <c r="X7074" i="9" s="1"/>
  <c r="S7074" i="9"/>
  <c r="AB7071" i="9"/>
  <c r="AA7071" i="9"/>
  <c r="R7075" i="9"/>
  <c r="Y7072" i="9"/>
  <c r="Z7072" i="9" s="1"/>
  <c r="AD7071" i="9" l="1"/>
  <c r="V7075" i="9"/>
  <c r="W7075" i="9" s="1"/>
  <c r="S7075" i="9"/>
  <c r="AA7072" i="9"/>
  <c r="AB7072" i="9"/>
  <c r="Y7073" i="9"/>
  <c r="Z7073" i="9" s="1"/>
  <c r="R7076" i="9"/>
  <c r="X7075" i="9" l="1"/>
  <c r="AD7072" i="9"/>
  <c r="V7076" i="9"/>
  <c r="W7076" i="9" s="1"/>
  <c r="S7076" i="9"/>
  <c r="R7077" i="9"/>
  <c r="Y7074" i="9"/>
  <c r="Z7074" i="9" s="1"/>
  <c r="AB7073" i="9"/>
  <c r="AA7073" i="9"/>
  <c r="X7076" i="9" l="1"/>
  <c r="AD7073" i="9"/>
  <c r="V7077" i="9"/>
  <c r="W7077" i="9" s="1"/>
  <c r="S7077" i="9"/>
  <c r="X7077" i="9" s="1"/>
  <c r="Y7075" i="9"/>
  <c r="Z7075" i="9" s="1"/>
  <c r="AA7074" i="9"/>
  <c r="AB7074" i="9"/>
  <c r="R7078" i="9"/>
  <c r="AD7074" i="9" l="1"/>
  <c r="V7078" i="9"/>
  <c r="W7078" i="9" s="1"/>
  <c r="S7078" i="9"/>
  <c r="AB7075" i="9"/>
  <c r="AA7075" i="9"/>
  <c r="Y7076" i="9"/>
  <c r="Z7076" i="9" s="1"/>
  <c r="R7079" i="9"/>
  <c r="X7078" i="9" l="1"/>
  <c r="AD7075" i="9"/>
  <c r="V7079" i="9"/>
  <c r="W7079" i="9" s="1"/>
  <c r="S7079" i="9"/>
  <c r="X7079" i="9" s="1"/>
  <c r="Y7077" i="9"/>
  <c r="Z7077" i="9" s="1"/>
  <c r="R7080" i="9"/>
  <c r="AA7076" i="9"/>
  <c r="AB7076" i="9"/>
  <c r="AD7076" i="9" l="1"/>
  <c r="V7080" i="9"/>
  <c r="W7080" i="9" s="1"/>
  <c r="S7080" i="9"/>
  <c r="AB7077" i="9"/>
  <c r="AA7077" i="9"/>
  <c r="R7081" i="9"/>
  <c r="Y7078" i="9"/>
  <c r="Z7078" i="9" s="1"/>
  <c r="X7080" i="9" l="1"/>
  <c r="AD7077" i="9"/>
  <c r="V7081" i="9"/>
  <c r="W7081" i="9" s="1"/>
  <c r="S7081" i="9"/>
  <c r="X7081" i="9" s="1"/>
  <c r="AA7078" i="9"/>
  <c r="AB7078" i="9"/>
  <c r="R7082" i="9"/>
  <c r="Y7079" i="9"/>
  <c r="Z7079" i="9" s="1"/>
  <c r="AD7078" i="9" l="1"/>
  <c r="V7082" i="9"/>
  <c r="W7082" i="9" s="1"/>
  <c r="S7082" i="9"/>
  <c r="Y7080" i="9"/>
  <c r="Z7080" i="9" s="1"/>
  <c r="R7083" i="9"/>
  <c r="AB7079" i="9"/>
  <c r="AA7079" i="9"/>
  <c r="X7082" i="9" l="1"/>
  <c r="AD7079" i="9"/>
  <c r="S7083" i="9"/>
  <c r="V7083" i="9"/>
  <c r="W7083" i="9" s="1"/>
  <c r="R7084" i="9"/>
  <c r="Y7081" i="9"/>
  <c r="Z7081" i="9" s="1"/>
  <c r="AA7080" i="9"/>
  <c r="AB7080" i="9"/>
  <c r="AD7080" i="9" s="1"/>
  <c r="X7083" i="9" l="1"/>
  <c r="V7084" i="9"/>
  <c r="W7084" i="9" s="1"/>
  <c r="X7084" i="9" s="1"/>
  <c r="S7084" i="9"/>
  <c r="R7085" i="9"/>
  <c r="AB7081" i="9"/>
  <c r="AA7081" i="9"/>
  <c r="Y7082" i="9"/>
  <c r="Z7082" i="9" s="1"/>
  <c r="AD7081" i="9" l="1"/>
  <c r="V7085" i="9"/>
  <c r="W7085" i="9" s="1"/>
  <c r="S7085" i="9"/>
  <c r="X7085" i="9" s="1"/>
  <c r="AA7082" i="9"/>
  <c r="AB7082" i="9"/>
  <c r="R7086" i="9"/>
  <c r="Y7083" i="9"/>
  <c r="Z7083" i="9" s="1"/>
  <c r="AD7082" i="9" l="1"/>
  <c r="V7086" i="9"/>
  <c r="W7086" i="9" s="1"/>
  <c r="S7086" i="9"/>
  <c r="AB7083" i="9"/>
  <c r="AA7083" i="9"/>
  <c r="R7087" i="9"/>
  <c r="Y7084" i="9"/>
  <c r="Z7084" i="9" s="1"/>
  <c r="X7086" i="9" l="1"/>
  <c r="AD7083" i="9"/>
  <c r="V7087" i="9"/>
  <c r="W7087" i="9" s="1"/>
  <c r="S7087" i="9"/>
  <c r="AA7084" i="9"/>
  <c r="AB7084" i="9"/>
  <c r="R7088" i="9"/>
  <c r="Y7085" i="9"/>
  <c r="Z7085" i="9" s="1"/>
  <c r="X7087" i="9" l="1"/>
  <c r="AD7084" i="9"/>
  <c r="V7088" i="9"/>
  <c r="W7088" i="9" s="1"/>
  <c r="S7088" i="9"/>
  <c r="AB7085" i="9"/>
  <c r="AA7085" i="9"/>
  <c r="Y7086" i="9"/>
  <c r="Z7086" i="9" s="1"/>
  <c r="R7089" i="9"/>
  <c r="X7088" i="9" l="1"/>
  <c r="AD7085" i="9"/>
  <c r="V7089" i="9"/>
  <c r="W7089" i="9" s="1"/>
  <c r="S7089" i="9"/>
  <c r="AA7086" i="9"/>
  <c r="AB7086" i="9"/>
  <c r="Y7087" i="9"/>
  <c r="Z7087" i="9" s="1"/>
  <c r="R7090" i="9"/>
  <c r="X7089" i="9" l="1"/>
  <c r="AD7086" i="9"/>
  <c r="V7090" i="9"/>
  <c r="W7090" i="9" s="1"/>
  <c r="S7090" i="9"/>
  <c r="AB7087" i="9"/>
  <c r="AA7087" i="9"/>
  <c r="R7091" i="9"/>
  <c r="Y7088" i="9"/>
  <c r="Z7088" i="9" s="1"/>
  <c r="X7090" i="9" l="1"/>
  <c r="AD7087" i="9"/>
  <c r="S7091" i="9"/>
  <c r="V7091" i="9"/>
  <c r="W7091" i="9" s="1"/>
  <c r="AA7088" i="9"/>
  <c r="AB7088" i="9"/>
  <c r="R7092" i="9"/>
  <c r="Y7089" i="9"/>
  <c r="Z7089" i="9" s="1"/>
  <c r="X7091" i="9" l="1"/>
  <c r="AD7088" i="9"/>
  <c r="V7092" i="9"/>
  <c r="W7092" i="9" s="1"/>
  <c r="X7092" i="9" s="1"/>
  <c r="S7092" i="9"/>
  <c r="AB7089" i="9"/>
  <c r="AA7089" i="9"/>
  <c r="Y7090" i="9"/>
  <c r="Z7090" i="9" s="1"/>
  <c r="R7093" i="9"/>
  <c r="AD7089" i="9" l="1"/>
  <c r="V7093" i="9"/>
  <c r="W7093" i="9" s="1"/>
  <c r="S7093" i="9"/>
  <c r="X7093" i="9" s="1"/>
  <c r="AA7090" i="9"/>
  <c r="AB7090" i="9"/>
  <c r="R7094" i="9"/>
  <c r="Y7091" i="9"/>
  <c r="Z7091" i="9" s="1"/>
  <c r="AD7090" i="9" l="1"/>
  <c r="V7094" i="9"/>
  <c r="W7094" i="9" s="1"/>
  <c r="S7094" i="9"/>
  <c r="AB7091" i="9"/>
  <c r="AA7091" i="9"/>
  <c r="Y7092" i="9"/>
  <c r="Z7092" i="9" s="1"/>
  <c r="R7095" i="9"/>
  <c r="X7094" i="9" l="1"/>
  <c r="AD7091" i="9"/>
  <c r="V7095" i="9"/>
  <c r="W7095" i="9" s="1"/>
  <c r="S7095" i="9"/>
  <c r="X7095" i="9" s="1"/>
  <c r="AA7092" i="9"/>
  <c r="AB7092" i="9"/>
  <c r="R7096" i="9"/>
  <c r="Y7093" i="9"/>
  <c r="Z7093" i="9" s="1"/>
  <c r="AD7092" i="9" l="1"/>
  <c r="S7096" i="9"/>
  <c r="V7096" i="9"/>
  <c r="W7096" i="9" s="1"/>
  <c r="X7096" i="9" s="1"/>
  <c r="AB7093" i="9"/>
  <c r="AA7093" i="9"/>
  <c r="R7097" i="9"/>
  <c r="Y7094" i="9"/>
  <c r="Z7094" i="9" s="1"/>
  <c r="AD7093" i="9" l="1"/>
  <c r="V7097" i="9"/>
  <c r="W7097" i="9" s="1"/>
  <c r="S7097" i="9"/>
  <c r="R7098" i="9"/>
  <c r="Y7095" i="9"/>
  <c r="Z7095" i="9" s="1"/>
  <c r="AA7094" i="9"/>
  <c r="AB7094" i="9"/>
  <c r="X7097" i="9" l="1"/>
  <c r="AD7094" i="9"/>
  <c r="V7098" i="9"/>
  <c r="W7098" i="9" s="1"/>
  <c r="X7098" i="9" s="1"/>
  <c r="S7098" i="9"/>
  <c r="R7099" i="9"/>
  <c r="AB7095" i="9"/>
  <c r="AA7095" i="9"/>
  <c r="Y7096" i="9"/>
  <c r="Z7096" i="9" s="1"/>
  <c r="AD7095" i="9" l="1"/>
  <c r="V7099" i="9"/>
  <c r="W7099" i="9" s="1"/>
  <c r="S7099" i="9"/>
  <c r="X7099" i="9" s="1"/>
  <c r="AA7096" i="9"/>
  <c r="AB7096" i="9"/>
  <c r="Y7097" i="9"/>
  <c r="Z7097" i="9" s="1"/>
  <c r="R7100" i="9"/>
  <c r="AD7096" i="9" l="1"/>
  <c r="V7100" i="9"/>
  <c r="W7100" i="9" s="1"/>
  <c r="S7100" i="9"/>
  <c r="AB7097" i="9"/>
  <c r="AA7097" i="9"/>
  <c r="R7101" i="9"/>
  <c r="Y7098" i="9"/>
  <c r="Z7098" i="9" s="1"/>
  <c r="X7100" i="9" l="1"/>
  <c r="AD7097" i="9"/>
  <c r="V7101" i="9"/>
  <c r="W7101" i="9" s="1"/>
  <c r="S7101" i="9"/>
  <c r="X7101" i="9" s="1"/>
  <c r="AA7098" i="9"/>
  <c r="AB7098" i="9"/>
  <c r="Y7099" i="9"/>
  <c r="Z7099" i="9" s="1"/>
  <c r="R7102" i="9"/>
  <c r="AD7098" i="9" l="1"/>
  <c r="V7102" i="9"/>
  <c r="W7102" i="9" s="1"/>
  <c r="S7102" i="9"/>
  <c r="AB7099" i="9"/>
  <c r="AA7099" i="9"/>
  <c r="R7103" i="9"/>
  <c r="Y7100" i="9"/>
  <c r="Z7100" i="9" s="1"/>
  <c r="X7102" i="9" l="1"/>
  <c r="AD7099" i="9"/>
  <c r="V7103" i="9"/>
  <c r="W7103" i="9" s="1"/>
  <c r="X7103" i="9" s="1"/>
  <c r="S7103" i="9"/>
  <c r="R7104" i="9"/>
  <c r="AA7100" i="9"/>
  <c r="AB7100" i="9"/>
  <c r="Y7101" i="9"/>
  <c r="Z7101" i="9" s="1"/>
  <c r="AD7100" i="9" l="1"/>
  <c r="V7104" i="9"/>
  <c r="W7104" i="9" s="1"/>
  <c r="S7104" i="9"/>
  <c r="AB7101" i="9"/>
  <c r="AA7101" i="9"/>
  <c r="R7105" i="9"/>
  <c r="Y7102" i="9"/>
  <c r="Z7102" i="9" s="1"/>
  <c r="X7104" i="9" l="1"/>
  <c r="AD7101" i="9"/>
  <c r="V7105" i="9"/>
  <c r="W7105" i="9" s="1"/>
  <c r="X7105" i="9" s="1"/>
  <c r="S7105" i="9"/>
  <c r="AA7102" i="9"/>
  <c r="AB7102" i="9"/>
  <c r="R7106" i="9"/>
  <c r="Y7103" i="9"/>
  <c r="Z7103" i="9" s="1"/>
  <c r="AD7102" i="9" l="1"/>
  <c r="V7106" i="9"/>
  <c r="W7106" i="9" s="1"/>
  <c r="S7106" i="9"/>
  <c r="AB7103" i="9"/>
  <c r="AA7103" i="9"/>
  <c r="R7107" i="9"/>
  <c r="Y7104" i="9"/>
  <c r="Z7104" i="9" s="1"/>
  <c r="X7106" i="9" l="1"/>
  <c r="AD7103" i="9"/>
  <c r="V7107" i="9"/>
  <c r="W7107" i="9" s="1"/>
  <c r="S7107" i="9"/>
  <c r="AA7104" i="9"/>
  <c r="AB7104" i="9"/>
  <c r="Y7105" i="9"/>
  <c r="Z7105" i="9" s="1"/>
  <c r="R7108" i="9"/>
  <c r="X7107" i="9" l="1"/>
  <c r="AD7104" i="9"/>
  <c r="V7108" i="9"/>
  <c r="W7108" i="9" s="1"/>
  <c r="X7108" i="9" s="1"/>
  <c r="S7108" i="9"/>
  <c r="AB7105" i="9"/>
  <c r="AA7105" i="9"/>
  <c r="Y7106" i="9"/>
  <c r="Z7106" i="9" s="1"/>
  <c r="R7109" i="9"/>
  <c r="AD7105" i="9" l="1"/>
  <c r="V7109" i="9"/>
  <c r="W7109" i="9" s="1"/>
  <c r="S7109" i="9"/>
  <c r="X7109" i="9" s="1"/>
  <c r="AA7106" i="9"/>
  <c r="AB7106" i="9"/>
  <c r="R7110" i="9"/>
  <c r="Y7107" i="9"/>
  <c r="Z7107" i="9" s="1"/>
  <c r="AD7106" i="9" l="1"/>
  <c r="V7110" i="9"/>
  <c r="W7110" i="9" s="1"/>
  <c r="S7110" i="9"/>
  <c r="Y7108" i="9"/>
  <c r="Z7108" i="9" s="1"/>
  <c r="AB7107" i="9"/>
  <c r="AA7107" i="9"/>
  <c r="R7111" i="9"/>
  <c r="X7110" i="9" l="1"/>
  <c r="AD7107" i="9"/>
  <c r="V7111" i="9"/>
  <c r="W7111" i="9" s="1"/>
  <c r="X7111" i="9" s="1"/>
  <c r="S7111" i="9"/>
  <c r="AA7108" i="9"/>
  <c r="AB7108" i="9"/>
  <c r="R7112" i="9"/>
  <c r="Y7109" i="9"/>
  <c r="Z7109" i="9" s="1"/>
  <c r="AD7108" i="9" l="1"/>
  <c r="V7112" i="9"/>
  <c r="W7112" i="9" s="1"/>
  <c r="S7112" i="9"/>
  <c r="AB7109" i="9"/>
  <c r="AA7109" i="9"/>
  <c r="R7113" i="9"/>
  <c r="Y7110" i="9"/>
  <c r="Z7110" i="9" s="1"/>
  <c r="X7112" i="9" l="1"/>
  <c r="AD7109" i="9"/>
  <c r="V7113" i="9"/>
  <c r="W7113" i="9" s="1"/>
  <c r="X7113" i="9" s="1"/>
  <c r="S7113" i="9"/>
  <c r="AA7110" i="9"/>
  <c r="AB7110" i="9"/>
  <c r="R7114" i="9"/>
  <c r="Y7111" i="9"/>
  <c r="Z7111" i="9" s="1"/>
  <c r="AD7110" i="9" l="1"/>
  <c r="V7114" i="9"/>
  <c r="W7114" i="9" s="1"/>
  <c r="S7114" i="9"/>
  <c r="AB7111" i="9"/>
  <c r="AA7111" i="9"/>
  <c r="R7115" i="9"/>
  <c r="Y7112" i="9"/>
  <c r="Z7112" i="9" s="1"/>
  <c r="X7114" i="9" l="1"/>
  <c r="AD7111" i="9"/>
  <c r="V7115" i="9"/>
  <c r="W7115" i="9" s="1"/>
  <c r="S7115" i="9"/>
  <c r="X7115" i="9" s="1"/>
  <c r="AA7112" i="9"/>
  <c r="AB7112" i="9"/>
  <c r="R7116" i="9"/>
  <c r="Y7113" i="9"/>
  <c r="Z7113" i="9" s="1"/>
  <c r="AD7112" i="9" l="1"/>
  <c r="V7116" i="9"/>
  <c r="W7116" i="9" s="1"/>
  <c r="S7116" i="9"/>
  <c r="AB7113" i="9"/>
  <c r="AA7113" i="9"/>
  <c r="R7117" i="9"/>
  <c r="Y7114" i="9"/>
  <c r="Z7114" i="9" s="1"/>
  <c r="X7116" i="9" l="1"/>
  <c r="AD7113" i="9"/>
  <c r="V7117" i="9"/>
  <c r="W7117" i="9" s="1"/>
  <c r="S7117" i="9"/>
  <c r="X7117" i="9" s="1"/>
  <c r="AA7114" i="9"/>
  <c r="AB7114" i="9"/>
  <c r="Y7115" i="9"/>
  <c r="Z7115" i="9" s="1"/>
  <c r="R7118" i="9"/>
  <c r="AD7114" i="9" l="1"/>
  <c r="V7118" i="9"/>
  <c r="W7118" i="9" s="1"/>
  <c r="S7118" i="9"/>
  <c r="R7119" i="9"/>
  <c r="AB7115" i="9"/>
  <c r="AA7115" i="9"/>
  <c r="Y7116" i="9"/>
  <c r="Z7116" i="9" s="1"/>
  <c r="X7118" i="9" l="1"/>
  <c r="AD7115" i="9"/>
  <c r="V7119" i="9"/>
  <c r="W7119" i="9" s="1"/>
  <c r="S7119" i="9"/>
  <c r="X7119" i="9" s="1"/>
  <c r="AA7116" i="9"/>
  <c r="AB7116" i="9"/>
  <c r="R7120" i="9"/>
  <c r="Y7117" i="9"/>
  <c r="Z7117" i="9" s="1"/>
  <c r="AD7116" i="9" l="1"/>
  <c r="V7120" i="9"/>
  <c r="W7120" i="9" s="1"/>
  <c r="S7120" i="9"/>
  <c r="AB7117" i="9"/>
  <c r="AA7117" i="9"/>
  <c r="R7121" i="9"/>
  <c r="Y7118" i="9"/>
  <c r="Z7118" i="9" s="1"/>
  <c r="X7120" i="9" l="1"/>
  <c r="AD7117" i="9"/>
  <c r="V7121" i="9"/>
  <c r="W7121" i="9" s="1"/>
  <c r="X7121" i="9" s="1"/>
  <c r="S7121" i="9"/>
  <c r="AA7118" i="9"/>
  <c r="AB7118" i="9"/>
  <c r="Y7119" i="9"/>
  <c r="Z7119" i="9" s="1"/>
  <c r="R7122" i="9"/>
  <c r="AD7118" i="9" l="1"/>
  <c r="V7122" i="9"/>
  <c r="W7122" i="9" s="1"/>
  <c r="S7122" i="9"/>
  <c r="Y7120" i="9"/>
  <c r="Z7120" i="9" s="1"/>
  <c r="R7123" i="9"/>
  <c r="AB7119" i="9"/>
  <c r="AA7119" i="9"/>
  <c r="X7122" i="9" l="1"/>
  <c r="AD7119" i="9"/>
  <c r="V7123" i="9"/>
  <c r="W7123" i="9" s="1"/>
  <c r="X7123" i="9" s="1"/>
  <c r="S7123" i="9"/>
  <c r="R7124" i="9"/>
  <c r="Y7121" i="9"/>
  <c r="Z7121" i="9" s="1"/>
  <c r="AA7120" i="9"/>
  <c r="AB7120" i="9"/>
  <c r="AD7120" i="9" l="1"/>
  <c r="V7124" i="9"/>
  <c r="W7124" i="9" s="1"/>
  <c r="S7124" i="9"/>
  <c r="AB7121" i="9"/>
  <c r="AA7121" i="9"/>
  <c r="R7125" i="9"/>
  <c r="Y7122" i="9"/>
  <c r="Z7122" i="9" s="1"/>
  <c r="X7124" i="9" l="1"/>
  <c r="AD7121" i="9"/>
  <c r="V7125" i="9"/>
  <c r="W7125" i="9" s="1"/>
  <c r="X7125" i="9" s="1"/>
  <c r="S7125" i="9"/>
  <c r="AA7122" i="9"/>
  <c r="AB7122" i="9"/>
  <c r="R7126" i="9"/>
  <c r="Y7123" i="9"/>
  <c r="Z7123" i="9" s="1"/>
  <c r="AD7122" i="9" l="1"/>
  <c r="V7126" i="9"/>
  <c r="W7126" i="9" s="1"/>
  <c r="S7126" i="9"/>
  <c r="AB7123" i="9"/>
  <c r="AA7123" i="9"/>
  <c r="R7127" i="9"/>
  <c r="Y7124" i="9"/>
  <c r="Z7124" i="9" s="1"/>
  <c r="X7126" i="9" l="1"/>
  <c r="AD7123" i="9"/>
  <c r="V7127" i="9"/>
  <c r="W7127" i="9" s="1"/>
  <c r="S7127" i="9"/>
  <c r="X7127" i="9" s="1"/>
  <c r="AA7124" i="9"/>
  <c r="AB7124" i="9"/>
  <c r="R7128" i="9"/>
  <c r="Y7125" i="9"/>
  <c r="Z7125" i="9" s="1"/>
  <c r="AD7124" i="9" l="1"/>
  <c r="V7128" i="9"/>
  <c r="W7128" i="9" s="1"/>
  <c r="S7128" i="9"/>
  <c r="AB7125" i="9"/>
  <c r="AA7125" i="9"/>
  <c r="R7129" i="9"/>
  <c r="Y7126" i="9"/>
  <c r="Z7126" i="9" s="1"/>
  <c r="X7128" i="9" l="1"/>
  <c r="AD7125" i="9"/>
  <c r="V7129" i="9"/>
  <c r="W7129" i="9" s="1"/>
  <c r="X7129" i="9" s="1"/>
  <c r="S7129" i="9"/>
  <c r="AA7126" i="9"/>
  <c r="AB7126" i="9"/>
  <c r="R7130" i="9"/>
  <c r="Y7127" i="9"/>
  <c r="Z7127" i="9" s="1"/>
  <c r="AD7126" i="9" l="1"/>
  <c r="V7130" i="9"/>
  <c r="W7130" i="9" s="1"/>
  <c r="S7130" i="9"/>
  <c r="AB7127" i="9"/>
  <c r="AA7127" i="9"/>
  <c r="R7131" i="9"/>
  <c r="Y7128" i="9"/>
  <c r="Z7128" i="9" s="1"/>
  <c r="X7130" i="9" l="1"/>
  <c r="AD7127" i="9"/>
  <c r="V7131" i="9"/>
  <c r="W7131" i="9" s="1"/>
  <c r="S7131" i="9"/>
  <c r="X7131" i="9" s="1"/>
  <c r="Y7129" i="9"/>
  <c r="Z7129" i="9" s="1"/>
  <c r="AA7128" i="9"/>
  <c r="AB7128" i="9"/>
  <c r="R7132" i="9"/>
  <c r="AD7128" i="9" l="1"/>
  <c r="V7132" i="9"/>
  <c r="W7132" i="9" s="1"/>
  <c r="S7132" i="9"/>
  <c r="AB7129" i="9"/>
  <c r="AA7129" i="9"/>
  <c r="R7133" i="9"/>
  <c r="Y7130" i="9"/>
  <c r="Z7130" i="9" s="1"/>
  <c r="X7132" i="9" l="1"/>
  <c r="AD7129" i="9"/>
  <c r="V7133" i="9"/>
  <c r="W7133" i="9" s="1"/>
  <c r="S7133" i="9"/>
  <c r="X7133" i="9" s="1"/>
  <c r="AA7130" i="9"/>
  <c r="AB7130" i="9"/>
  <c r="Y7131" i="9"/>
  <c r="Z7131" i="9" s="1"/>
  <c r="R7134" i="9"/>
  <c r="AD7130" i="9" l="1"/>
  <c r="V7134" i="9"/>
  <c r="W7134" i="9" s="1"/>
  <c r="S7134" i="9"/>
  <c r="Y7132" i="9"/>
  <c r="Z7132" i="9" s="1"/>
  <c r="R7135" i="9"/>
  <c r="AB7131" i="9"/>
  <c r="AA7131" i="9"/>
  <c r="X7134" i="9" l="1"/>
  <c r="AD7131" i="9"/>
  <c r="V7135" i="9"/>
  <c r="W7135" i="9" s="1"/>
  <c r="S7135" i="9"/>
  <c r="X7135" i="9" s="1"/>
  <c r="AA7132" i="9"/>
  <c r="AB7132" i="9"/>
  <c r="R7136" i="9"/>
  <c r="Y7133" i="9"/>
  <c r="Z7133" i="9" s="1"/>
  <c r="AD7132" i="9" l="1"/>
  <c r="V7136" i="9"/>
  <c r="W7136" i="9" s="1"/>
  <c r="S7136" i="9"/>
  <c r="AB7133" i="9"/>
  <c r="AA7133" i="9"/>
  <c r="R7137" i="9"/>
  <c r="Y7134" i="9"/>
  <c r="Z7134" i="9" s="1"/>
  <c r="X7136" i="9" l="1"/>
  <c r="AD7133" i="9"/>
  <c r="V7137" i="9"/>
  <c r="W7137" i="9" s="1"/>
  <c r="S7137" i="9"/>
  <c r="AA7134" i="9"/>
  <c r="AB7134" i="9"/>
  <c r="Y7135" i="9"/>
  <c r="Z7135" i="9" s="1"/>
  <c r="R7138" i="9"/>
  <c r="X7137" i="9" l="1"/>
  <c r="AD7134" i="9"/>
  <c r="V7138" i="9"/>
  <c r="W7138" i="9" s="1"/>
  <c r="S7138" i="9"/>
  <c r="R7139" i="9"/>
  <c r="Y7136" i="9"/>
  <c r="Z7136" i="9" s="1"/>
  <c r="AB7135" i="9"/>
  <c r="AA7135" i="9"/>
  <c r="X7138" i="9" l="1"/>
  <c r="AD7135" i="9"/>
  <c r="V7139" i="9"/>
  <c r="W7139" i="9" s="1"/>
  <c r="S7139" i="9"/>
  <c r="Y7137" i="9"/>
  <c r="Z7137" i="9" s="1"/>
  <c r="AA7136" i="9"/>
  <c r="AB7136" i="9"/>
  <c r="R7140" i="9"/>
  <c r="X7139" i="9" l="1"/>
  <c r="AD7136" i="9"/>
  <c r="V7140" i="9"/>
  <c r="W7140" i="9" s="1"/>
  <c r="X7140" i="9" s="1"/>
  <c r="S7140" i="9"/>
  <c r="AB7137" i="9"/>
  <c r="AA7137" i="9"/>
  <c r="R7141" i="9"/>
  <c r="Y7138" i="9"/>
  <c r="Z7138" i="9" s="1"/>
  <c r="AD7137" i="9" l="1"/>
  <c r="V7141" i="9"/>
  <c r="W7141" i="9" s="1"/>
  <c r="S7141" i="9"/>
  <c r="X7141" i="9" s="1"/>
  <c r="AA7138" i="9"/>
  <c r="AB7138" i="9"/>
  <c r="Y7139" i="9"/>
  <c r="Z7139" i="9" s="1"/>
  <c r="R7142" i="9"/>
  <c r="AD7138" i="9" l="1"/>
  <c r="V7142" i="9"/>
  <c r="W7142" i="9" s="1"/>
  <c r="S7142" i="9"/>
  <c r="R7143" i="9"/>
  <c r="AB7139" i="9"/>
  <c r="AA7139" i="9"/>
  <c r="Y7140" i="9"/>
  <c r="Z7140" i="9" s="1"/>
  <c r="X7142" i="9" l="1"/>
  <c r="AD7139" i="9"/>
  <c r="V7143" i="9"/>
  <c r="W7143" i="9" s="1"/>
  <c r="S7143" i="9"/>
  <c r="X7143" i="9" s="1"/>
  <c r="R7144" i="9"/>
  <c r="AA7140" i="9"/>
  <c r="AB7140" i="9"/>
  <c r="Y7141" i="9"/>
  <c r="Z7141" i="9" s="1"/>
  <c r="AD7140" i="9" l="1"/>
  <c r="V7144" i="9"/>
  <c r="W7144" i="9" s="1"/>
  <c r="S7144" i="9"/>
  <c r="AB7141" i="9"/>
  <c r="AA7141" i="9"/>
  <c r="R7145" i="9"/>
  <c r="Y7142" i="9"/>
  <c r="Z7142" i="9" s="1"/>
  <c r="X7144" i="9" l="1"/>
  <c r="AD7141" i="9"/>
  <c r="V7145" i="9"/>
  <c r="W7145" i="9" s="1"/>
  <c r="S7145" i="9"/>
  <c r="X7145" i="9" s="1"/>
  <c r="AA7142" i="9"/>
  <c r="AB7142" i="9"/>
  <c r="R7146" i="9"/>
  <c r="Y7143" i="9"/>
  <c r="Z7143" i="9" s="1"/>
  <c r="AD7142" i="9" l="1"/>
  <c r="V7146" i="9"/>
  <c r="W7146" i="9" s="1"/>
  <c r="S7146" i="9"/>
  <c r="R7147" i="9"/>
  <c r="AB7143" i="9"/>
  <c r="AA7143" i="9"/>
  <c r="Y7144" i="9"/>
  <c r="Z7144" i="9" s="1"/>
  <c r="X7146" i="9" l="1"/>
  <c r="AD7143" i="9"/>
  <c r="S7147" i="9"/>
  <c r="V7147" i="9"/>
  <c r="W7147" i="9" s="1"/>
  <c r="R7148" i="9"/>
  <c r="AA7144" i="9"/>
  <c r="AB7144" i="9"/>
  <c r="Y7145" i="9"/>
  <c r="Z7145" i="9" s="1"/>
  <c r="X7147" i="9" l="1"/>
  <c r="AD7144" i="9"/>
  <c r="V7148" i="9"/>
  <c r="W7148" i="9" s="1"/>
  <c r="S7148" i="9"/>
  <c r="R7149" i="9"/>
  <c r="AB7145" i="9"/>
  <c r="AA7145" i="9"/>
  <c r="Y7146" i="9"/>
  <c r="Z7146" i="9" s="1"/>
  <c r="X7148" i="9" l="1"/>
  <c r="AD7145" i="9"/>
  <c r="V7149" i="9"/>
  <c r="W7149" i="9" s="1"/>
  <c r="S7149" i="9"/>
  <c r="X7149" i="9" s="1"/>
  <c r="AA7146" i="9"/>
  <c r="AB7146" i="9"/>
  <c r="R7150" i="9"/>
  <c r="Y7147" i="9"/>
  <c r="Z7147" i="9" s="1"/>
  <c r="AD7146" i="9" l="1"/>
  <c r="V7150" i="9"/>
  <c r="W7150" i="9" s="1"/>
  <c r="S7150" i="9"/>
  <c r="AB7147" i="9"/>
  <c r="AA7147" i="9"/>
  <c r="R7151" i="9"/>
  <c r="Y7148" i="9"/>
  <c r="Z7148" i="9" s="1"/>
  <c r="X7150" i="9" l="1"/>
  <c r="AD7147" i="9"/>
  <c r="V7151" i="9"/>
  <c r="W7151" i="9" s="1"/>
  <c r="S7151" i="9"/>
  <c r="X7151" i="9" s="1"/>
  <c r="AA7148" i="9"/>
  <c r="AB7148" i="9"/>
  <c r="Y7149" i="9"/>
  <c r="Z7149" i="9" s="1"/>
  <c r="R7152" i="9"/>
  <c r="AD7148" i="9" l="1"/>
  <c r="V7152" i="9"/>
  <c r="W7152" i="9" s="1"/>
  <c r="S7152" i="9"/>
  <c r="AB7149" i="9"/>
  <c r="AA7149" i="9"/>
  <c r="R7153" i="9"/>
  <c r="Y7150" i="9"/>
  <c r="Z7150" i="9" s="1"/>
  <c r="X7152" i="9" l="1"/>
  <c r="AD7149" i="9"/>
  <c r="V7153" i="9"/>
  <c r="W7153" i="9" s="1"/>
  <c r="S7153" i="9"/>
  <c r="X7153" i="9" s="1"/>
  <c r="Y7151" i="9"/>
  <c r="Z7151" i="9" s="1"/>
  <c r="AA7150" i="9"/>
  <c r="AB7150" i="9"/>
  <c r="R7154" i="9"/>
  <c r="AD7150" i="9" l="1"/>
  <c r="V7154" i="9"/>
  <c r="W7154" i="9" s="1"/>
  <c r="S7154" i="9"/>
  <c r="AB7151" i="9"/>
  <c r="AA7151" i="9"/>
  <c r="R7155" i="9"/>
  <c r="Y7152" i="9"/>
  <c r="Z7152" i="9" s="1"/>
  <c r="X7154" i="9" l="1"/>
  <c r="AD7151" i="9"/>
  <c r="V7155" i="9"/>
  <c r="W7155" i="9" s="1"/>
  <c r="S7155" i="9"/>
  <c r="X7155" i="9" s="1"/>
  <c r="R7156" i="9"/>
  <c r="AA7152" i="9"/>
  <c r="AB7152" i="9"/>
  <c r="Y7153" i="9"/>
  <c r="Z7153" i="9" s="1"/>
  <c r="AD7152" i="9" l="1"/>
  <c r="V7156" i="9"/>
  <c r="W7156" i="9" s="1"/>
  <c r="S7156" i="9"/>
  <c r="AB7153" i="9"/>
  <c r="AA7153" i="9"/>
  <c r="R7157" i="9"/>
  <c r="Y7154" i="9"/>
  <c r="Z7154" i="9" s="1"/>
  <c r="X7156" i="9" l="1"/>
  <c r="AD7153" i="9"/>
  <c r="V7157" i="9"/>
  <c r="W7157" i="9" s="1"/>
  <c r="S7157" i="9"/>
  <c r="AA7154" i="9"/>
  <c r="AB7154" i="9"/>
  <c r="Y7155" i="9"/>
  <c r="Z7155" i="9" s="1"/>
  <c r="R7158" i="9"/>
  <c r="X7157" i="9" l="1"/>
  <c r="AD7154" i="9"/>
  <c r="V7158" i="9"/>
  <c r="W7158" i="9" s="1"/>
  <c r="S7158" i="9"/>
  <c r="AB7155" i="9"/>
  <c r="AA7155" i="9"/>
  <c r="R7159" i="9"/>
  <c r="Y7156" i="9"/>
  <c r="Z7156" i="9" s="1"/>
  <c r="X7158" i="9" l="1"/>
  <c r="AD7155" i="9"/>
  <c r="V7159" i="9"/>
  <c r="W7159" i="9" s="1"/>
  <c r="S7159" i="9"/>
  <c r="AA7156" i="9"/>
  <c r="AB7156" i="9"/>
  <c r="R7160" i="9"/>
  <c r="Y7157" i="9"/>
  <c r="Z7157" i="9" s="1"/>
  <c r="X7159" i="9" l="1"/>
  <c r="AD7156" i="9"/>
  <c r="V7160" i="9"/>
  <c r="W7160" i="9" s="1"/>
  <c r="X7160" i="9" s="1"/>
  <c r="S7160" i="9"/>
  <c r="AB7157" i="9"/>
  <c r="AA7157" i="9"/>
  <c r="Y7158" i="9"/>
  <c r="Z7158" i="9" s="1"/>
  <c r="R7161" i="9"/>
  <c r="AD7157" i="9" l="1"/>
  <c r="V7161" i="9"/>
  <c r="W7161" i="9" s="1"/>
  <c r="S7161" i="9"/>
  <c r="R7162" i="9"/>
  <c r="AA7158" i="9"/>
  <c r="AB7158" i="9"/>
  <c r="Y7159" i="9"/>
  <c r="Z7159" i="9" s="1"/>
  <c r="X7161" i="9" l="1"/>
  <c r="AD7158" i="9"/>
  <c r="V7162" i="9"/>
  <c r="W7162" i="9" s="1"/>
  <c r="S7162" i="9"/>
  <c r="AB7159" i="9"/>
  <c r="AA7159" i="9"/>
  <c r="R7163" i="9"/>
  <c r="Y7160" i="9"/>
  <c r="Z7160" i="9" s="1"/>
  <c r="X7162" i="9" l="1"/>
  <c r="AD7159" i="9"/>
  <c r="V7163" i="9"/>
  <c r="W7163" i="9" s="1"/>
  <c r="S7163" i="9"/>
  <c r="AA7160" i="9"/>
  <c r="AB7160" i="9"/>
  <c r="Y7161" i="9"/>
  <c r="Z7161" i="9" s="1"/>
  <c r="R7164" i="9"/>
  <c r="X7163" i="9" l="1"/>
  <c r="AD7160" i="9"/>
  <c r="V7164" i="9"/>
  <c r="W7164" i="9" s="1"/>
  <c r="X7164" i="9" s="1"/>
  <c r="S7164" i="9"/>
  <c r="AB7161" i="9"/>
  <c r="AA7161" i="9"/>
  <c r="R7165" i="9"/>
  <c r="Y7162" i="9"/>
  <c r="Z7162" i="9" s="1"/>
  <c r="AD7161" i="9" l="1"/>
  <c r="V7165" i="9"/>
  <c r="W7165" i="9" s="1"/>
  <c r="S7165" i="9"/>
  <c r="X7165" i="9" s="1"/>
  <c r="AA7162" i="9"/>
  <c r="AB7162" i="9"/>
  <c r="R7166" i="9"/>
  <c r="Y7163" i="9"/>
  <c r="Z7163" i="9" s="1"/>
  <c r="AD7162" i="9" l="1"/>
  <c r="V7166" i="9"/>
  <c r="W7166" i="9" s="1"/>
  <c r="S7166" i="9"/>
  <c r="AB7163" i="9"/>
  <c r="AA7163" i="9"/>
  <c r="R7167" i="9"/>
  <c r="Y7164" i="9"/>
  <c r="Z7164" i="9" s="1"/>
  <c r="X7166" i="9" l="1"/>
  <c r="AD7163" i="9"/>
  <c r="V7167" i="9"/>
  <c r="W7167" i="9" s="1"/>
  <c r="S7167" i="9"/>
  <c r="X7167" i="9" s="1"/>
  <c r="AA7164" i="9"/>
  <c r="AB7164" i="9"/>
  <c r="R7168" i="9"/>
  <c r="Y7165" i="9"/>
  <c r="Z7165" i="9" s="1"/>
  <c r="AD7164" i="9" l="1"/>
  <c r="V7168" i="9"/>
  <c r="W7168" i="9" s="1"/>
  <c r="S7168" i="9"/>
  <c r="AB7165" i="9"/>
  <c r="AA7165" i="9"/>
  <c r="R7169" i="9"/>
  <c r="Y7166" i="9"/>
  <c r="Z7166" i="9" s="1"/>
  <c r="X7168" i="9" l="1"/>
  <c r="AD7165" i="9"/>
  <c r="V7169" i="9"/>
  <c r="W7169" i="9" s="1"/>
  <c r="S7169" i="9"/>
  <c r="X7169" i="9" s="1"/>
  <c r="Y7167" i="9"/>
  <c r="Z7167" i="9" s="1"/>
  <c r="AA7166" i="9"/>
  <c r="AB7166" i="9"/>
  <c r="R7170" i="9"/>
  <c r="AD7166" i="9" l="1"/>
  <c r="V7170" i="9"/>
  <c r="W7170" i="9" s="1"/>
  <c r="S7170" i="9"/>
  <c r="AB7167" i="9"/>
  <c r="AA7167" i="9"/>
  <c r="R7171" i="9"/>
  <c r="Y7168" i="9"/>
  <c r="Z7168" i="9" s="1"/>
  <c r="X7170" i="9" l="1"/>
  <c r="AD7167" i="9"/>
  <c r="V7171" i="9"/>
  <c r="W7171" i="9" s="1"/>
  <c r="S7171" i="9"/>
  <c r="X7171" i="9" s="1"/>
  <c r="AA7168" i="9"/>
  <c r="AB7168" i="9"/>
  <c r="R7172" i="9"/>
  <c r="Y7169" i="9"/>
  <c r="Z7169" i="9" s="1"/>
  <c r="AD7168" i="9" l="1"/>
  <c r="V7172" i="9"/>
  <c r="W7172" i="9" s="1"/>
  <c r="S7172" i="9"/>
  <c r="AB7169" i="9"/>
  <c r="AA7169" i="9"/>
  <c r="R7173" i="9"/>
  <c r="Y7170" i="9"/>
  <c r="Z7170" i="9" s="1"/>
  <c r="X7172" i="9" l="1"/>
  <c r="AD7169" i="9"/>
  <c r="V7173" i="9"/>
  <c r="W7173" i="9" s="1"/>
  <c r="S7173" i="9"/>
  <c r="X7173" i="9" s="1"/>
  <c r="Y7171" i="9"/>
  <c r="Z7171" i="9" s="1"/>
  <c r="AA7170" i="9"/>
  <c r="AB7170" i="9"/>
  <c r="R7174" i="9"/>
  <c r="AD7170" i="9" l="1"/>
  <c r="S7174" i="9"/>
  <c r="V7174" i="9"/>
  <c r="W7174" i="9" s="1"/>
  <c r="X7174" i="9" s="1"/>
  <c r="AB7171" i="9"/>
  <c r="AA7171" i="9"/>
  <c r="R7175" i="9"/>
  <c r="Y7172" i="9"/>
  <c r="Z7172" i="9" s="1"/>
  <c r="AD7171" i="9" l="1"/>
  <c r="V7175" i="9"/>
  <c r="W7175" i="9" s="1"/>
  <c r="S7175" i="9"/>
  <c r="X7175" i="9" s="1"/>
  <c r="R7176" i="9"/>
  <c r="AA7172" i="9"/>
  <c r="AB7172" i="9"/>
  <c r="Y7173" i="9"/>
  <c r="Z7173" i="9" s="1"/>
  <c r="AD7172" i="9" l="1"/>
  <c r="V7176" i="9"/>
  <c r="W7176" i="9" s="1"/>
  <c r="S7176" i="9"/>
  <c r="R7177" i="9"/>
  <c r="AB7173" i="9"/>
  <c r="AA7173" i="9"/>
  <c r="Y7174" i="9"/>
  <c r="Z7174" i="9" s="1"/>
  <c r="X7176" i="9" l="1"/>
  <c r="AD7173" i="9"/>
  <c r="V7177" i="9"/>
  <c r="W7177" i="9" s="1"/>
  <c r="S7177" i="9"/>
  <c r="R7178" i="9"/>
  <c r="AA7174" i="9"/>
  <c r="AB7174" i="9"/>
  <c r="Y7175" i="9"/>
  <c r="Z7175" i="9" s="1"/>
  <c r="X7177" i="9" l="1"/>
  <c r="AD7174" i="9"/>
  <c r="V7178" i="9"/>
  <c r="W7178" i="9" s="1"/>
  <c r="X7178" i="9" s="1"/>
  <c r="S7178" i="9"/>
  <c r="AB7175" i="9"/>
  <c r="AA7175" i="9"/>
  <c r="R7179" i="9"/>
  <c r="Y7176" i="9"/>
  <c r="Z7176" i="9" s="1"/>
  <c r="AD7175" i="9" l="1"/>
  <c r="V7179" i="9"/>
  <c r="W7179" i="9" s="1"/>
  <c r="S7179" i="9"/>
  <c r="AA7176" i="9"/>
  <c r="AB7176" i="9"/>
  <c r="R7180" i="9"/>
  <c r="Y7177" i="9"/>
  <c r="Z7177" i="9" s="1"/>
  <c r="X7179" i="9" l="1"/>
  <c r="AD7176" i="9"/>
  <c r="V7180" i="9"/>
  <c r="W7180" i="9" s="1"/>
  <c r="S7180" i="9"/>
  <c r="AB7177" i="9"/>
  <c r="AA7177" i="9"/>
  <c r="R7181" i="9"/>
  <c r="Y7178" i="9"/>
  <c r="Z7178" i="9" s="1"/>
  <c r="X7180" i="9" l="1"/>
  <c r="AD7177" i="9"/>
  <c r="V7181" i="9"/>
  <c r="W7181" i="9" s="1"/>
  <c r="S7181" i="9"/>
  <c r="X7181" i="9" s="1"/>
  <c r="AA7178" i="9"/>
  <c r="AB7178" i="9"/>
  <c r="R7182" i="9"/>
  <c r="Y7179" i="9"/>
  <c r="Z7179" i="9" s="1"/>
  <c r="AD7178" i="9" l="1"/>
  <c r="V7182" i="9"/>
  <c r="W7182" i="9" s="1"/>
  <c r="S7182" i="9"/>
  <c r="AB7179" i="9"/>
  <c r="AA7179" i="9"/>
  <c r="R7183" i="9"/>
  <c r="Y7180" i="9"/>
  <c r="Z7180" i="9" s="1"/>
  <c r="X7182" i="9" l="1"/>
  <c r="AD7179" i="9"/>
  <c r="V7183" i="9"/>
  <c r="W7183" i="9" s="1"/>
  <c r="S7183" i="9"/>
  <c r="X7183" i="9" s="1"/>
  <c r="AA7180" i="9"/>
  <c r="AB7180" i="9"/>
  <c r="R7184" i="9"/>
  <c r="Y7181" i="9"/>
  <c r="Z7181" i="9" s="1"/>
  <c r="AD7180" i="9" l="1"/>
  <c r="V7184" i="9"/>
  <c r="W7184" i="9" s="1"/>
  <c r="S7184" i="9"/>
  <c r="AB7181" i="9"/>
  <c r="AA7181" i="9"/>
  <c r="R7185" i="9"/>
  <c r="Y7182" i="9"/>
  <c r="Z7182" i="9" s="1"/>
  <c r="X7184" i="9" l="1"/>
  <c r="AD7181" i="9"/>
  <c r="V7185" i="9"/>
  <c r="W7185" i="9" s="1"/>
  <c r="X7185" i="9" s="1"/>
  <c r="S7185" i="9"/>
  <c r="AA7182" i="9"/>
  <c r="AB7182" i="9"/>
  <c r="R7186" i="9"/>
  <c r="Y7183" i="9"/>
  <c r="Z7183" i="9" s="1"/>
  <c r="AD7182" i="9" l="1"/>
  <c r="V7186" i="9"/>
  <c r="W7186" i="9" s="1"/>
  <c r="S7186" i="9"/>
  <c r="R7187" i="9"/>
  <c r="AB7183" i="9"/>
  <c r="AA7183" i="9"/>
  <c r="Y7184" i="9"/>
  <c r="Z7184" i="9" s="1"/>
  <c r="X7186" i="9" l="1"/>
  <c r="AD7183" i="9"/>
  <c r="V7187" i="9"/>
  <c r="W7187" i="9" s="1"/>
  <c r="S7187" i="9"/>
  <c r="X7187" i="9" s="1"/>
  <c r="R7188" i="9"/>
  <c r="AA7184" i="9"/>
  <c r="AB7184" i="9"/>
  <c r="Y7185" i="9"/>
  <c r="Z7185" i="9" s="1"/>
  <c r="AD7184" i="9" l="1"/>
  <c r="V7188" i="9"/>
  <c r="W7188" i="9" s="1"/>
  <c r="S7188" i="9"/>
  <c r="Y7186" i="9"/>
  <c r="Z7186" i="9" s="1"/>
  <c r="R7189" i="9"/>
  <c r="AB7185" i="9"/>
  <c r="AA7185" i="9"/>
  <c r="X7188" i="9" l="1"/>
  <c r="AD7185" i="9"/>
  <c r="V7189" i="9"/>
  <c r="W7189" i="9" s="1"/>
  <c r="S7189" i="9"/>
  <c r="X7189" i="9" s="1"/>
  <c r="AA7186" i="9"/>
  <c r="AB7186" i="9"/>
  <c r="R7190" i="9"/>
  <c r="Y7187" i="9"/>
  <c r="Z7187" i="9" s="1"/>
  <c r="AD7186" i="9" l="1"/>
  <c r="V7190" i="9"/>
  <c r="W7190" i="9" s="1"/>
  <c r="S7190" i="9"/>
  <c r="AB7187" i="9"/>
  <c r="AA7187" i="9"/>
  <c r="R7191" i="9"/>
  <c r="Y7188" i="9"/>
  <c r="Z7188" i="9" s="1"/>
  <c r="X7190" i="9" l="1"/>
  <c r="AD7187" i="9"/>
  <c r="V7191" i="9"/>
  <c r="W7191" i="9" s="1"/>
  <c r="S7191" i="9"/>
  <c r="AA7188" i="9"/>
  <c r="AB7188" i="9"/>
  <c r="R7192" i="9"/>
  <c r="Y7189" i="9"/>
  <c r="Z7189" i="9" s="1"/>
  <c r="X7191" i="9" l="1"/>
  <c r="AD7188" i="9"/>
  <c r="V7192" i="9"/>
  <c r="W7192" i="9" s="1"/>
  <c r="S7192" i="9"/>
  <c r="R7193" i="9"/>
  <c r="Y7190" i="9"/>
  <c r="Z7190" i="9" s="1"/>
  <c r="AB7189" i="9"/>
  <c r="AA7189" i="9"/>
  <c r="X7192" i="9" l="1"/>
  <c r="AD7189" i="9"/>
  <c r="V7193" i="9"/>
  <c r="W7193" i="9" s="1"/>
  <c r="S7193" i="9"/>
  <c r="X7193" i="9" s="1"/>
  <c r="AA7190" i="9"/>
  <c r="AB7190" i="9"/>
  <c r="Y7191" i="9"/>
  <c r="Z7191" i="9" s="1"/>
  <c r="R7194" i="9"/>
  <c r="AD7190" i="9" l="1"/>
  <c r="V7194" i="9"/>
  <c r="W7194" i="9" s="1"/>
  <c r="S7194" i="9"/>
  <c r="AB7191" i="9"/>
  <c r="AA7191" i="9"/>
  <c r="R7195" i="9"/>
  <c r="Y7192" i="9"/>
  <c r="Z7192" i="9" s="1"/>
  <c r="X7194" i="9" l="1"/>
  <c r="AD7191" i="9"/>
  <c r="V7195" i="9"/>
  <c r="W7195" i="9" s="1"/>
  <c r="S7195" i="9"/>
  <c r="X7195" i="9" s="1"/>
  <c r="AA7192" i="9"/>
  <c r="AB7192" i="9"/>
  <c r="Y7193" i="9"/>
  <c r="Z7193" i="9" s="1"/>
  <c r="R7196" i="9"/>
  <c r="AD7192" i="9" l="1"/>
  <c r="V7196" i="9"/>
  <c r="W7196" i="9" s="1"/>
  <c r="S7196" i="9"/>
  <c r="AB7193" i="9"/>
  <c r="AA7193" i="9"/>
  <c r="R7197" i="9"/>
  <c r="Y7194" i="9"/>
  <c r="Z7194" i="9" s="1"/>
  <c r="X7196" i="9" l="1"/>
  <c r="AD7193" i="9"/>
  <c r="V7197" i="9"/>
  <c r="W7197" i="9" s="1"/>
  <c r="S7197" i="9"/>
  <c r="Y7195" i="9"/>
  <c r="Z7195" i="9" s="1"/>
  <c r="AA7194" i="9"/>
  <c r="AB7194" i="9"/>
  <c r="R7198" i="9"/>
  <c r="X7197" i="9" l="1"/>
  <c r="AD7194" i="9"/>
  <c r="V7198" i="9"/>
  <c r="W7198" i="9" s="1"/>
  <c r="X7198" i="9" s="1"/>
  <c r="S7198" i="9"/>
  <c r="AB7195" i="9"/>
  <c r="AA7195" i="9"/>
  <c r="R7199" i="9"/>
  <c r="Y7196" i="9"/>
  <c r="Z7196" i="9" s="1"/>
  <c r="AD7195" i="9" l="1"/>
  <c r="S7199" i="9"/>
  <c r="V7199" i="9"/>
  <c r="W7199" i="9" s="1"/>
  <c r="X7199" i="9" s="1"/>
  <c r="AA7196" i="9"/>
  <c r="AB7196" i="9"/>
  <c r="R7200" i="9"/>
  <c r="Y7197" i="9"/>
  <c r="Z7197" i="9" s="1"/>
  <c r="AD7196" i="9" l="1"/>
  <c r="V7200" i="9"/>
  <c r="W7200" i="9" s="1"/>
  <c r="S7200" i="9"/>
  <c r="R7201" i="9"/>
  <c r="AB7197" i="9"/>
  <c r="AA7197" i="9"/>
  <c r="Y7198" i="9"/>
  <c r="Z7198" i="9" s="1"/>
  <c r="X7200" i="9" l="1"/>
  <c r="AD7197" i="9"/>
  <c r="V7201" i="9"/>
  <c r="W7201" i="9" s="1"/>
  <c r="S7201" i="9"/>
  <c r="R7202" i="9"/>
  <c r="AA7198" i="9"/>
  <c r="AB7198" i="9"/>
  <c r="Y7199" i="9"/>
  <c r="Z7199" i="9" s="1"/>
  <c r="X7201" i="9" l="1"/>
  <c r="AD7198" i="9"/>
  <c r="V7202" i="9"/>
  <c r="W7202" i="9" s="1"/>
  <c r="S7202" i="9"/>
  <c r="Y7200" i="9"/>
  <c r="Z7200" i="9" s="1"/>
  <c r="AB7199" i="9"/>
  <c r="AA7199" i="9"/>
  <c r="R7203" i="9"/>
  <c r="X7202" i="9" l="1"/>
  <c r="AD7199" i="9"/>
  <c r="V7203" i="9"/>
  <c r="W7203" i="9" s="1"/>
  <c r="S7203" i="9"/>
  <c r="X7203" i="9" s="1"/>
  <c r="AA7200" i="9"/>
  <c r="AB7200" i="9"/>
  <c r="R7204" i="9"/>
  <c r="Y7201" i="9"/>
  <c r="Z7201" i="9" s="1"/>
  <c r="AD7200" i="9" l="1"/>
  <c r="V7204" i="9"/>
  <c r="W7204" i="9" s="1"/>
  <c r="S7204" i="9"/>
  <c r="Y7202" i="9"/>
  <c r="Z7202" i="9" s="1"/>
  <c r="AB7201" i="9"/>
  <c r="AA7201" i="9"/>
  <c r="R7205" i="9"/>
  <c r="X7204" i="9" l="1"/>
  <c r="AD7201" i="9"/>
  <c r="V7205" i="9"/>
  <c r="W7205" i="9" s="1"/>
  <c r="S7205" i="9"/>
  <c r="X7205" i="9" s="1"/>
  <c r="AA7202" i="9"/>
  <c r="AB7202" i="9"/>
  <c r="Y7203" i="9"/>
  <c r="Z7203" i="9" s="1"/>
  <c r="R7206" i="9"/>
  <c r="AD7202" i="9" l="1"/>
  <c r="V7206" i="9"/>
  <c r="W7206" i="9" s="1"/>
  <c r="S7206" i="9"/>
  <c r="AB7203" i="9"/>
  <c r="AA7203" i="9"/>
  <c r="R7207" i="9"/>
  <c r="Y7204" i="9"/>
  <c r="Z7204" i="9" s="1"/>
  <c r="X7206" i="9" l="1"/>
  <c r="AD7203" i="9"/>
  <c r="V7207" i="9"/>
  <c r="W7207" i="9" s="1"/>
  <c r="S7207" i="9"/>
  <c r="X7207" i="9" s="1"/>
  <c r="AA7204" i="9"/>
  <c r="AB7204" i="9"/>
  <c r="Y7205" i="9"/>
  <c r="Z7205" i="9" s="1"/>
  <c r="R7208" i="9"/>
  <c r="AD7204" i="9" l="1"/>
  <c r="V7208" i="9"/>
  <c r="W7208" i="9" s="1"/>
  <c r="S7208" i="9"/>
  <c r="AB7205" i="9"/>
  <c r="AA7205" i="9"/>
  <c r="R7209" i="9"/>
  <c r="Y7206" i="9"/>
  <c r="Z7206" i="9" s="1"/>
  <c r="X7208" i="9" l="1"/>
  <c r="AD7205" i="9"/>
  <c r="V7209" i="9"/>
  <c r="W7209" i="9" s="1"/>
  <c r="S7209" i="9"/>
  <c r="X7209" i="9" s="1"/>
  <c r="AA7206" i="9"/>
  <c r="AB7206" i="9"/>
  <c r="Y7207" i="9"/>
  <c r="Z7207" i="9" s="1"/>
  <c r="R7210" i="9"/>
  <c r="AD7206" i="9" l="1"/>
  <c r="V7210" i="9"/>
  <c r="W7210" i="9" s="1"/>
  <c r="S7210" i="9"/>
  <c r="AB7207" i="9"/>
  <c r="AA7207" i="9"/>
  <c r="Y7208" i="9"/>
  <c r="Z7208" i="9" s="1"/>
  <c r="R7211" i="9"/>
  <c r="X7210" i="9" l="1"/>
  <c r="AD7207" i="9"/>
  <c r="V7211" i="9"/>
  <c r="W7211" i="9" s="1"/>
  <c r="S7211" i="9"/>
  <c r="R7212" i="9"/>
  <c r="AA7208" i="9"/>
  <c r="AB7208" i="9"/>
  <c r="Y7209" i="9"/>
  <c r="Z7209" i="9" s="1"/>
  <c r="X7211" i="9" l="1"/>
  <c r="AD7208" i="9"/>
  <c r="V7212" i="9"/>
  <c r="W7212" i="9" s="1"/>
  <c r="X7212" i="9" s="1"/>
  <c r="S7212" i="9"/>
  <c r="AB7209" i="9"/>
  <c r="AA7209" i="9"/>
  <c r="Y7210" i="9"/>
  <c r="Z7210" i="9" s="1"/>
  <c r="R7213" i="9"/>
  <c r="AD7209" i="9" l="1"/>
  <c r="V7213" i="9"/>
  <c r="W7213" i="9" s="1"/>
  <c r="S7213" i="9"/>
  <c r="X7213" i="9" s="1"/>
  <c r="R7214" i="9"/>
  <c r="AA7210" i="9"/>
  <c r="AB7210" i="9"/>
  <c r="Y7211" i="9"/>
  <c r="Z7211" i="9" s="1"/>
  <c r="AD7210" i="9" l="1"/>
  <c r="V7214" i="9"/>
  <c r="W7214" i="9" s="1"/>
  <c r="S7214" i="9"/>
  <c r="R7215" i="9"/>
  <c r="AB7211" i="9"/>
  <c r="AA7211" i="9"/>
  <c r="Y7212" i="9"/>
  <c r="Z7212" i="9" s="1"/>
  <c r="X7214" i="9" l="1"/>
  <c r="AD7211" i="9"/>
  <c r="V7215" i="9"/>
  <c r="W7215" i="9" s="1"/>
  <c r="S7215" i="9"/>
  <c r="AA7212" i="9"/>
  <c r="AB7212" i="9"/>
  <c r="Y7213" i="9"/>
  <c r="Z7213" i="9" s="1"/>
  <c r="R7216" i="9"/>
  <c r="X7215" i="9" l="1"/>
  <c r="AD7212" i="9"/>
  <c r="V7216" i="9"/>
  <c r="W7216" i="9" s="1"/>
  <c r="S7216" i="9"/>
  <c r="AB7213" i="9"/>
  <c r="AA7213" i="9"/>
  <c r="R7217" i="9"/>
  <c r="Y7214" i="9"/>
  <c r="Z7214" i="9" s="1"/>
  <c r="X7216" i="9" l="1"/>
  <c r="AD7213" i="9"/>
  <c r="V7217" i="9"/>
  <c r="W7217" i="9" s="1"/>
  <c r="S7217" i="9"/>
  <c r="AA7214" i="9"/>
  <c r="AB7214" i="9"/>
  <c r="Y7215" i="9"/>
  <c r="Z7215" i="9" s="1"/>
  <c r="R7218" i="9"/>
  <c r="X7217" i="9" l="1"/>
  <c r="AD7214" i="9"/>
  <c r="V7218" i="9"/>
  <c r="W7218" i="9" s="1"/>
  <c r="S7218" i="9"/>
  <c r="AB7215" i="9"/>
  <c r="AA7215" i="9"/>
  <c r="Y7216" i="9"/>
  <c r="Z7216" i="9" s="1"/>
  <c r="R7219" i="9"/>
  <c r="X7218" i="9" l="1"/>
  <c r="AD7215" i="9"/>
  <c r="V7219" i="9"/>
  <c r="W7219" i="9" s="1"/>
  <c r="S7219" i="9"/>
  <c r="Y7217" i="9"/>
  <c r="Z7217" i="9" s="1"/>
  <c r="R7220" i="9"/>
  <c r="AA7216" i="9"/>
  <c r="AB7216" i="9"/>
  <c r="X7219" i="9" l="1"/>
  <c r="AD7216" i="9"/>
  <c r="V7220" i="9"/>
  <c r="W7220" i="9" s="1"/>
  <c r="X7220" i="9" s="1"/>
  <c r="S7220" i="9"/>
  <c r="AB7217" i="9"/>
  <c r="AA7217" i="9"/>
  <c r="R7221" i="9"/>
  <c r="Y7218" i="9"/>
  <c r="Z7218" i="9" s="1"/>
  <c r="AD7217" i="9" l="1"/>
  <c r="V7221" i="9"/>
  <c r="W7221" i="9" s="1"/>
  <c r="S7221" i="9"/>
  <c r="X7221" i="9" s="1"/>
  <c r="AA7218" i="9"/>
  <c r="AB7218" i="9"/>
  <c r="Y7219" i="9"/>
  <c r="Z7219" i="9" s="1"/>
  <c r="R7222" i="9"/>
  <c r="AD7218" i="9" l="1"/>
  <c r="V7222" i="9"/>
  <c r="W7222" i="9" s="1"/>
  <c r="S7222" i="9"/>
  <c r="R7223" i="9"/>
  <c r="Y7220" i="9"/>
  <c r="Z7220" i="9" s="1"/>
  <c r="AB7219" i="9"/>
  <c r="AA7219" i="9"/>
  <c r="X7222" i="9" l="1"/>
  <c r="AD7219" i="9"/>
  <c r="V7223" i="9"/>
  <c r="W7223" i="9" s="1"/>
  <c r="S7223" i="9"/>
  <c r="AA7220" i="9"/>
  <c r="AB7220" i="9"/>
  <c r="R7224" i="9"/>
  <c r="Y7221" i="9"/>
  <c r="Z7221" i="9" s="1"/>
  <c r="X7223" i="9" l="1"/>
  <c r="AD7220" i="9"/>
  <c r="V7224" i="9"/>
  <c r="W7224" i="9" s="1"/>
  <c r="S7224" i="9"/>
  <c r="AB7221" i="9"/>
  <c r="AA7221" i="9"/>
  <c r="R7225" i="9"/>
  <c r="Y7222" i="9"/>
  <c r="Z7222" i="9" s="1"/>
  <c r="X7224" i="9" l="1"/>
  <c r="AD7221" i="9"/>
  <c r="V7225" i="9"/>
  <c r="W7225" i="9" s="1"/>
  <c r="X7225" i="9" s="1"/>
  <c r="S7225" i="9"/>
  <c r="R7226" i="9"/>
  <c r="AA7222" i="9"/>
  <c r="AB7222" i="9"/>
  <c r="Y7223" i="9"/>
  <c r="Z7223" i="9" s="1"/>
  <c r="AD7222" i="9" l="1"/>
  <c r="V7226" i="9"/>
  <c r="W7226" i="9" s="1"/>
  <c r="S7226" i="9"/>
  <c r="Y7224" i="9"/>
  <c r="Z7224" i="9" s="1"/>
  <c r="AB7223" i="9"/>
  <c r="AA7223" i="9"/>
  <c r="R7227" i="9"/>
  <c r="X7226" i="9" l="1"/>
  <c r="AD7223" i="9"/>
  <c r="V7227" i="9"/>
  <c r="W7227" i="9" s="1"/>
  <c r="S7227" i="9"/>
  <c r="AA7224" i="9"/>
  <c r="AB7224" i="9"/>
  <c r="Y7225" i="9"/>
  <c r="Z7225" i="9" s="1"/>
  <c r="R7228" i="9"/>
  <c r="X7227" i="9" l="1"/>
  <c r="AD7224" i="9"/>
  <c r="V7228" i="9"/>
  <c r="W7228" i="9" s="1"/>
  <c r="S7228" i="9"/>
  <c r="Y7226" i="9"/>
  <c r="Z7226" i="9" s="1"/>
  <c r="R7229" i="9"/>
  <c r="AB7225" i="9"/>
  <c r="AA7225" i="9"/>
  <c r="X7228" i="9" l="1"/>
  <c r="AD7225" i="9"/>
  <c r="V7229" i="9"/>
  <c r="W7229" i="9" s="1"/>
  <c r="S7229" i="9"/>
  <c r="R7230" i="9"/>
  <c r="Y7227" i="9"/>
  <c r="Z7227" i="9" s="1"/>
  <c r="AA7226" i="9"/>
  <c r="AB7226" i="9"/>
  <c r="X7229" i="9" l="1"/>
  <c r="AD7226" i="9"/>
  <c r="V7230" i="9"/>
  <c r="W7230" i="9" s="1"/>
  <c r="S7230" i="9"/>
  <c r="AB7227" i="9"/>
  <c r="AA7227" i="9"/>
  <c r="R7231" i="9"/>
  <c r="Y7228" i="9"/>
  <c r="Z7228" i="9" s="1"/>
  <c r="X7230" i="9" l="1"/>
  <c r="AD7227" i="9"/>
  <c r="V7231" i="9"/>
  <c r="W7231" i="9" s="1"/>
  <c r="S7231" i="9"/>
  <c r="X7231" i="9" s="1"/>
  <c r="AA7228" i="9"/>
  <c r="AB7228" i="9"/>
  <c r="Y7229" i="9"/>
  <c r="Z7229" i="9" s="1"/>
  <c r="R7232" i="9"/>
  <c r="AD7228" i="9" l="1"/>
  <c r="V7232" i="9"/>
  <c r="W7232" i="9" s="1"/>
  <c r="S7232" i="9"/>
  <c r="AB7229" i="9"/>
  <c r="AA7229" i="9"/>
  <c r="R7233" i="9"/>
  <c r="Y7230" i="9"/>
  <c r="Z7230" i="9" s="1"/>
  <c r="X7232" i="9" l="1"/>
  <c r="AD7229" i="9"/>
  <c r="V7233" i="9"/>
  <c r="W7233" i="9" s="1"/>
  <c r="S7233" i="9"/>
  <c r="AA7230" i="9"/>
  <c r="AB7230" i="9"/>
  <c r="Y7231" i="9"/>
  <c r="Z7231" i="9" s="1"/>
  <c r="R7234" i="9"/>
  <c r="X7233" i="9" l="1"/>
  <c r="AD7230" i="9"/>
  <c r="V7234" i="9"/>
  <c r="W7234" i="9" s="1"/>
  <c r="S7234" i="9"/>
  <c r="AB7231" i="9"/>
  <c r="AA7231" i="9"/>
  <c r="Y7232" i="9"/>
  <c r="Z7232" i="9" s="1"/>
  <c r="R7235" i="9"/>
  <c r="X7234" i="9" l="1"/>
  <c r="AD7231" i="9"/>
  <c r="V7235" i="9"/>
  <c r="W7235" i="9" s="1"/>
  <c r="S7235" i="9"/>
  <c r="X7235" i="9" s="1"/>
  <c r="AA7232" i="9"/>
  <c r="AB7232" i="9"/>
  <c r="Y7233" i="9"/>
  <c r="Z7233" i="9" s="1"/>
  <c r="R7236" i="9"/>
  <c r="AD7232" i="9" l="1"/>
  <c r="V7236" i="9"/>
  <c r="W7236" i="9" s="1"/>
  <c r="S7236" i="9"/>
  <c r="AB7233" i="9"/>
  <c r="AA7233" i="9"/>
  <c r="R7237" i="9"/>
  <c r="Y7234" i="9"/>
  <c r="Z7234" i="9" s="1"/>
  <c r="X7236" i="9" l="1"/>
  <c r="AD7233" i="9"/>
  <c r="V7237" i="9"/>
  <c r="W7237" i="9" s="1"/>
  <c r="X7237" i="9" s="1"/>
  <c r="S7237" i="9"/>
  <c r="AA7234" i="9"/>
  <c r="AB7234" i="9"/>
  <c r="R7238" i="9"/>
  <c r="Y7235" i="9"/>
  <c r="Z7235" i="9" s="1"/>
  <c r="AD7234" i="9" l="1"/>
  <c r="V7238" i="9"/>
  <c r="W7238" i="9" s="1"/>
  <c r="S7238" i="9"/>
  <c r="AB7235" i="9"/>
  <c r="AA7235" i="9"/>
  <c r="Y7236" i="9"/>
  <c r="Z7236" i="9" s="1"/>
  <c r="R7239" i="9"/>
  <c r="X7238" i="9" l="1"/>
  <c r="AD7235" i="9"/>
  <c r="V7239" i="9"/>
  <c r="W7239" i="9" s="1"/>
  <c r="S7239" i="9"/>
  <c r="X7239" i="9" s="1"/>
  <c r="AA7236" i="9"/>
  <c r="AB7236" i="9"/>
  <c r="Y7237" i="9"/>
  <c r="Z7237" i="9" s="1"/>
  <c r="R7240" i="9"/>
  <c r="AD7236" i="9" l="1"/>
  <c r="V7240" i="9"/>
  <c r="W7240" i="9" s="1"/>
  <c r="S7240" i="9"/>
  <c r="R7241" i="9"/>
  <c r="Y7238" i="9"/>
  <c r="Z7238" i="9" s="1"/>
  <c r="AB7237" i="9"/>
  <c r="AA7237" i="9"/>
  <c r="X7240" i="9" l="1"/>
  <c r="AD7237" i="9"/>
  <c r="V7241" i="9"/>
  <c r="W7241" i="9" s="1"/>
  <c r="S7241" i="9"/>
  <c r="X7241" i="9" s="1"/>
  <c r="R7242" i="9"/>
  <c r="AA7238" i="9"/>
  <c r="AB7238" i="9"/>
  <c r="Y7239" i="9"/>
  <c r="Z7239" i="9" s="1"/>
  <c r="AD7238" i="9" l="1"/>
  <c r="V7242" i="9"/>
  <c r="W7242" i="9" s="1"/>
  <c r="S7242" i="9"/>
  <c r="AB7239" i="9"/>
  <c r="AA7239" i="9"/>
  <c r="R7243" i="9"/>
  <c r="Y7240" i="9"/>
  <c r="Z7240" i="9" s="1"/>
  <c r="X7242" i="9" l="1"/>
  <c r="AD7239" i="9"/>
  <c r="V7243" i="9"/>
  <c r="W7243" i="9" s="1"/>
  <c r="S7243" i="9"/>
  <c r="X7243" i="9" s="1"/>
  <c r="AA7240" i="9"/>
  <c r="AB7240" i="9"/>
  <c r="Y7241" i="9"/>
  <c r="Z7241" i="9" s="1"/>
  <c r="R7244" i="9"/>
  <c r="AD7240" i="9" l="1"/>
  <c r="V7244" i="9"/>
  <c r="W7244" i="9" s="1"/>
  <c r="S7244" i="9"/>
  <c r="R7245" i="9"/>
  <c r="Y7242" i="9"/>
  <c r="Z7242" i="9" s="1"/>
  <c r="AB7241" i="9"/>
  <c r="AA7241" i="9"/>
  <c r="X7244" i="9" l="1"/>
  <c r="AD7241" i="9"/>
  <c r="V7245" i="9"/>
  <c r="W7245" i="9" s="1"/>
  <c r="S7245" i="9"/>
  <c r="AA7242" i="9"/>
  <c r="AB7242" i="9"/>
  <c r="Y7243" i="9"/>
  <c r="Z7243" i="9" s="1"/>
  <c r="R7246" i="9"/>
  <c r="X7245" i="9" l="1"/>
  <c r="AD7242" i="9"/>
  <c r="V7246" i="9"/>
  <c r="W7246" i="9" s="1"/>
  <c r="S7246" i="9"/>
  <c r="Y7244" i="9"/>
  <c r="Z7244" i="9" s="1"/>
  <c r="R7247" i="9"/>
  <c r="AB7243" i="9"/>
  <c r="AA7243" i="9"/>
  <c r="X7246" i="9" l="1"/>
  <c r="AD7243" i="9"/>
  <c r="V7247" i="9"/>
  <c r="W7247" i="9" s="1"/>
  <c r="S7247" i="9"/>
  <c r="R7248" i="9"/>
  <c r="AA7244" i="9"/>
  <c r="AB7244" i="9"/>
  <c r="Y7245" i="9"/>
  <c r="Z7245" i="9" s="1"/>
  <c r="X7247" i="9" l="1"/>
  <c r="AD7244" i="9"/>
  <c r="V7248" i="9"/>
  <c r="W7248" i="9" s="1"/>
  <c r="S7248" i="9"/>
  <c r="AB7245" i="9"/>
  <c r="AA7245" i="9"/>
  <c r="R7249" i="9"/>
  <c r="Y7246" i="9"/>
  <c r="Z7246" i="9" s="1"/>
  <c r="X7248" i="9" l="1"/>
  <c r="AD7245" i="9"/>
  <c r="V7249" i="9"/>
  <c r="W7249" i="9" s="1"/>
  <c r="S7249" i="9"/>
  <c r="X7249" i="9" s="1"/>
  <c r="AA7246" i="9"/>
  <c r="AB7246" i="9"/>
  <c r="R7250" i="9"/>
  <c r="Y7247" i="9"/>
  <c r="Z7247" i="9" s="1"/>
  <c r="AD7246" i="9" l="1"/>
  <c r="V7250" i="9"/>
  <c r="W7250" i="9" s="1"/>
  <c r="S7250" i="9"/>
  <c r="R7251" i="9"/>
  <c r="AB7247" i="9"/>
  <c r="AA7247" i="9"/>
  <c r="Y7248" i="9"/>
  <c r="Z7248" i="9" s="1"/>
  <c r="X7250" i="9" l="1"/>
  <c r="AD7247" i="9"/>
  <c r="V7251" i="9"/>
  <c r="W7251" i="9" s="1"/>
  <c r="S7251" i="9"/>
  <c r="AA7248" i="9"/>
  <c r="AB7248" i="9"/>
  <c r="R7252" i="9"/>
  <c r="Y7249" i="9"/>
  <c r="Z7249" i="9" s="1"/>
  <c r="X7251" i="9" l="1"/>
  <c r="AD7248" i="9"/>
  <c r="V7252" i="9"/>
  <c r="W7252" i="9" s="1"/>
  <c r="X7252" i="9" s="1"/>
  <c r="S7252" i="9"/>
  <c r="R7253" i="9"/>
  <c r="Y7250" i="9"/>
  <c r="Z7250" i="9" s="1"/>
  <c r="AB7249" i="9"/>
  <c r="AA7249" i="9"/>
  <c r="AD7249" i="9" l="1"/>
  <c r="V7253" i="9"/>
  <c r="W7253" i="9" s="1"/>
  <c r="S7253" i="9"/>
  <c r="X7253" i="9" s="1"/>
  <c r="AA7250" i="9"/>
  <c r="AB7250" i="9"/>
  <c r="Y7251" i="9"/>
  <c r="Z7251" i="9" s="1"/>
  <c r="R7254" i="9"/>
  <c r="AD7250" i="9" l="1"/>
  <c r="V7254" i="9"/>
  <c r="W7254" i="9" s="1"/>
  <c r="S7254" i="9"/>
  <c r="R7255" i="9"/>
  <c r="Y7252" i="9"/>
  <c r="Z7252" i="9" s="1"/>
  <c r="AB7251" i="9"/>
  <c r="AA7251" i="9"/>
  <c r="X7254" i="9" l="1"/>
  <c r="AD7251" i="9"/>
  <c r="V7255" i="9"/>
  <c r="W7255" i="9" s="1"/>
  <c r="S7255" i="9"/>
  <c r="X7255" i="9" s="1"/>
  <c r="R7256" i="9"/>
  <c r="AA7252" i="9"/>
  <c r="AB7252" i="9"/>
  <c r="Y7253" i="9"/>
  <c r="Z7253" i="9" s="1"/>
  <c r="AD7252" i="9" l="1"/>
  <c r="V7256" i="9"/>
  <c r="W7256" i="9" s="1"/>
  <c r="S7256" i="9"/>
  <c r="R7257" i="9"/>
  <c r="AB7253" i="9"/>
  <c r="AA7253" i="9"/>
  <c r="Y7254" i="9"/>
  <c r="Z7254" i="9" s="1"/>
  <c r="X7256" i="9" l="1"/>
  <c r="AD7253" i="9"/>
  <c r="V7257" i="9"/>
  <c r="W7257" i="9" s="1"/>
  <c r="S7257" i="9"/>
  <c r="X7257" i="9" s="1"/>
  <c r="AA7254" i="9"/>
  <c r="AB7254" i="9"/>
  <c r="Y7255" i="9"/>
  <c r="Z7255" i="9" s="1"/>
  <c r="R7258" i="9"/>
  <c r="AD7254" i="9" l="1"/>
  <c r="V7258" i="9"/>
  <c r="W7258" i="9" s="1"/>
  <c r="S7258" i="9"/>
  <c r="R7259" i="9"/>
  <c r="Y7256" i="9"/>
  <c r="Z7256" i="9" s="1"/>
  <c r="AB7255" i="9"/>
  <c r="AA7255" i="9"/>
  <c r="X7258" i="9" l="1"/>
  <c r="AD7255" i="9"/>
  <c r="V7259" i="9"/>
  <c r="W7259" i="9" s="1"/>
  <c r="S7259" i="9"/>
  <c r="X7259" i="9" s="1"/>
  <c r="AA7256" i="9"/>
  <c r="AB7256" i="9"/>
  <c r="Y7257" i="9"/>
  <c r="Z7257" i="9" s="1"/>
  <c r="R7260" i="9"/>
  <c r="AD7256" i="9" l="1"/>
  <c r="V7260" i="9"/>
  <c r="W7260" i="9" s="1"/>
  <c r="S7260" i="9"/>
  <c r="R7261" i="9"/>
  <c r="AB7257" i="9"/>
  <c r="AA7257" i="9"/>
  <c r="Y7258" i="9"/>
  <c r="Z7258" i="9" s="1"/>
  <c r="X7260" i="9" l="1"/>
  <c r="AD7257" i="9"/>
  <c r="V7261" i="9"/>
  <c r="W7261" i="9" s="1"/>
  <c r="S7261" i="9"/>
  <c r="AA7258" i="9"/>
  <c r="AB7258" i="9"/>
  <c r="Y7259" i="9"/>
  <c r="Z7259" i="9" s="1"/>
  <c r="R7262" i="9"/>
  <c r="X7261" i="9" l="1"/>
  <c r="AD7258" i="9"/>
  <c r="V7262" i="9"/>
  <c r="W7262" i="9" s="1"/>
  <c r="S7262" i="9"/>
  <c r="AB7259" i="9"/>
  <c r="AA7259" i="9"/>
  <c r="Y7260" i="9"/>
  <c r="Z7260" i="9" s="1"/>
  <c r="R7263" i="9"/>
  <c r="X7262" i="9" l="1"/>
  <c r="AD7259" i="9"/>
  <c r="V7263" i="9"/>
  <c r="W7263" i="9" s="1"/>
  <c r="S7263" i="9"/>
  <c r="X7263" i="9" s="1"/>
  <c r="AA7260" i="9"/>
  <c r="AB7260" i="9"/>
  <c r="R7264" i="9"/>
  <c r="Y7261" i="9"/>
  <c r="Z7261" i="9" s="1"/>
  <c r="AD7260" i="9" l="1"/>
  <c r="V7264" i="9"/>
  <c r="W7264" i="9" s="1"/>
  <c r="S7264" i="9"/>
  <c r="AB7261" i="9"/>
  <c r="AA7261" i="9"/>
  <c r="R7265" i="9"/>
  <c r="Y7262" i="9"/>
  <c r="Z7262" i="9" s="1"/>
  <c r="X7264" i="9" l="1"/>
  <c r="AD7261" i="9"/>
  <c r="V7265" i="9"/>
  <c r="W7265" i="9" s="1"/>
  <c r="S7265" i="9"/>
  <c r="X7265" i="9" s="1"/>
  <c r="AA7262" i="9"/>
  <c r="AB7262" i="9"/>
  <c r="Y7263" i="9"/>
  <c r="Z7263" i="9" s="1"/>
  <c r="R7266" i="9"/>
  <c r="AD7262" i="9" l="1"/>
  <c r="V7266" i="9"/>
  <c r="W7266" i="9" s="1"/>
  <c r="S7266" i="9"/>
  <c r="AB7263" i="9"/>
  <c r="AA7263" i="9"/>
  <c r="R7267" i="9"/>
  <c r="Y7264" i="9"/>
  <c r="Z7264" i="9" s="1"/>
  <c r="X7266" i="9" l="1"/>
  <c r="AD7263" i="9"/>
  <c r="V7267" i="9"/>
  <c r="W7267" i="9" s="1"/>
  <c r="X7267" i="9" s="1"/>
  <c r="S7267" i="9"/>
  <c r="AA7264" i="9"/>
  <c r="AB7264" i="9"/>
  <c r="Y7265" i="9"/>
  <c r="Z7265" i="9" s="1"/>
  <c r="R7268" i="9"/>
  <c r="AD7264" i="9" l="1"/>
  <c r="V7268" i="9"/>
  <c r="W7268" i="9" s="1"/>
  <c r="S7268" i="9"/>
  <c r="AB7265" i="9"/>
  <c r="AA7265" i="9"/>
  <c r="R7269" i="9"/>
  <c r="Y7266" i="9"/>
  <c r="Z7266" i="9" s="1"/>
  <c r="X7268" i="9" l="1"/>
  <c r="AD7265" i="9"/>
  <c r="V7269" i="9"/>
  <c r="W7269" i="9" s="1"/>
  <c r="S7269" i="9"/>
  <c r="X7269" i="9" s="1"/>
  <c r="R7270" i="9"/>
  <c r="AA7266" i="9"/>
  <c r="AB7266" i="9"/>
  <c r="Y7267" i="9"/>
  <c r="Z7267" i="9" s="1"/>
  <c r="AD7266" i="9" l="1"/>
  <c r="V7270" i="9"/>
  <c r="W7270" i="9" s="1"/>
  <c r="S7270" i="9"/>
  <c r="AB7267" i="9"/>
  <c r="AA7267" i="9"/>
  <c r="R7271" i="9"/>
  <c r="Y7268" i="9"/>
  <c r="Z7268" i="9" s="1"/>
  <c r="X7270" i="9" l="1"/>
  <c r="AD7267" i="9"/>
  <c r="V7271" i="9"/>
  <c r="W7271" i="9" s="1"/>
  <c r="S7271" i="9"/>
  <c r="X7271" i="9" s="1"/>
  <c r="AA7268" i="9"/>
  <c r="AB7268" i="9"/>
  <c r="Y7269" i="9"/>
  <c r="Z7269" i="9" s="1"/>
  <c r="R7272" i="9"/>
  <c r="AD7268" i="9" l="1"/>
  <c r="V7272" i="9"/>
  <c r="W7272" i="9" s="1"/>
  <c r="S7272" i="9"/>
  <c r="AB7269" i="9"/>
  <c r="AA7269" i="9"/>
  <c r="R7273" i="9"/>
  <c r="Y7270" i="9"/>
  <c r="Z7270" i="9" s="1"/>
  <c r="X7272" i="9" l="1"/>
  <c r="AD7269" i="9"/>
  <c r="V7273" i="9"/>
  <c r="W7273" i="9" s="1"/>
  <c r="S7273" i="9"/>
  <c r="AA7270" i="9"/>
  <c r="AB7270" i="9"/>
  <c r="R7274" i="9"/>
  <c r="Y7271" i="9"/>
  <c r="Z7271" i="9" s="1"/>
  <c r="X7273" i="9" l="1"/>
  <c r="AD7270" i="9"/>
  <c r="V7274" i="9"/>
  <c r="W7274" i="9" s="1"/>
  <c r="S7274" i="9"/>
  <c r="AB7271" i="9"/>
  <c r="AA7271" i="9"/>
  <c r="R7275" i="9"/>
  <c r="Y7272" i="9"/>
  <c r="Z7272" i="9" s="1"/>
  <c r="X7274" i="9" l="1"/>
  <c r="AD7271" i="9"/>
  <c r="S7275" i="9"/>
  <c r="V7275" i="9"/>
  <c r="W7275" i="9" s="1"/>
  <c r="AA7272" i="9"/>
  <c r="AB7272" i="9"/>
  <c r="Y7273" i="9"/>
  <c r="Z7273" i="9" s="1"/>
  <c r="R7276" i="9"/>
  <c r="X7275" i="9" l="1"/>
  <c r="AD7272" i="9"/>
  <c r="V7276" i="9"/>
  <c r="W7276" i="9" s="1"/>
  <c r="X7276" i="9" s="1"/>
  <c r="S7276" i="9"/>
  <c r="AB7273" i="9"/>
  <c r="AA7273" i="9"/>
  <c r="R7277" i="9"/>
  <c r="Y7274" i="9"/>
  <c r="Z7274" i="9" s="1"/>
  <c r="AD7273" i="9" l="1"/>
  <c r="V7277" i="9"/>
  <c r="W7277" i="9" s="1"/>
  <c r="S7277" i="9"/>
  <c r="AB7274" i="9"/>
  <c r="AA7274" i="9"/>
  <c r="Y7275" i="9"/>
  <c r="Z7275" i="9" s="1"/>
  <c r="R7278" i="9"/>
  <c r="X7277" i="9" l="1"/>
  <c r="AD7274" i="9"/>
  <c r="V7278" i="9"/>
  <c r="W7278" i="9" s="1"/>
  <c r="S7278" i="9"/>
  <c r="R7279" i="9"/>
  <c r="AA7275" i="9"/>
  <c r="AB7275" i="9"/>
  <c r="Y7276" i="9"/>
  <c r="Z7276" i="9" s="1"/>
  <c r="X7278" i="9" l="1"/>
  <c r="AD7275" i="9"/>
  <c r="V7279" i="9"/>
  <c r="W7279" i="9" s="1"/>
  <c r="S7279" i="9"/>
  <c r="AB7276" i="9"/>
  <c r="AA7276" i="9"/>
  <c r="R7280" i="9"/>
  <c r="Y7277" i="9"/>
  <c r="Z7277" i="9" s="1"/>
  <c r="X7279" i="9" l="1"/>
  <c r="AD7276" i="9"/>
  <c r="V7280" i="9"/>
  <c r="W7280" i="9" s="1"/>
  <c r="X7280" i="9" s="1"/>
  <c r="S7280" i="9"/>
  <c r="AB7277" i="9"/>
  <c r="AA7277" i="9"/>
  <c r="R7281" i="9"/>
  <c r="Y7278" i="9"/>
  <c r="Z7278" i="9" s="1"/>
  <c r="AD7277" i="9" l="1"/>
  <c r="V7281" i="9"/>
  <c r="W7281" i="9" s="1"/>
  <c r="S7281" i="9"/>
  <c r="X7281" i="9" s="1"/>
  <c r="AB7278" i="9"/>
  <c r="AA7278" i="9"/>
  <c r="R7282" i="9"/>
  <c r="Y7279" i="9"/>
  <c r="Z7279" i="9" s="1"/>
  <c r="AD7278" i="9" l="1"/>
  <c r="V7282" i="9"/>
  <c r="W7282" i="9" s="1"/>
  <c r="S7282" i="9"/>
  <c r="AB7279" i="9"/>
  <c r="AA7279" i="9"/>
  <c r="R7283" i="9"/>
  <c r="Y7280" i="9"/>
  <c r="Z7280" i="9" s="1"/>
  <c r="X7282" i="9" l="1"/>
  <c r="AD7279" i="9"/>
  <c r="V7283" i="9"/>
  <c r="W7283" i="9" s="1"/>
  <c r="S7283" i="9"/>
  <c r="AB7280" i="9"/>
  <c r="AA7280" i="9"/>
  <c r="Y7281" i="9"/>
  <c r="Z7281" i="9" s="1"/>
  <c r="R7284" i="9"/>
  <c r="X7283" i="9" l="1"/>
  <c r="AD7280" i="9"/>
  <c r="V7284" i="9"/>
  <c r="W7284" i="9" s="1"/>
  <c r="S7284" i="9"/>
  <c r="AA7281" i="9"/>
  <c r="AB7281" i="9"/>
  <c r="R7285" i="9"/>
  <c r="Y7282" i="9"/>
  <c r="Z7282" i="9" s="1"/>
  <c r="X7284" i="9" l="1"/>
  <c r="AD7281" i="9"/>
  <c r="V7285" i="9"/>
  <c r="W7285" i="9" s="1"/>
  <c r="S7285" i="9"/>
  <c r="AB7282" i="9"/>
  <c r="AA7282" i="9"/>
  <c r="Y7283" i="9"/>
  <c r="Z7283" i="9" s="1"/>
  <c r="R7286" i="9"/>
  <c r="X7285" i="9" l="1"/>
  <c r="AD7282" i="9"/>
  <c r="V7286" i="9"/>
  <c r="W7286" i="9" s="1"/>
  <c r="S7286" i="9"/>
  <c r="AB7283" i="9"/>
  <c r="AA7283" i="9"/>
  <c r="R7287" i="9"/>
  <c r="Y7284" i="9"/>
  <c r="Z7284" i="9" s="1"/>
  <c r="X7286" i="9" l="1"/>
  <c r="AD7283" i="9"/>
  <c r="V7287" i="9"/>
  <c r="W7287" i="9" s="1"/>
  <c r="S7287" i="9"/>
  <c r="Y7285" i="9"/>
  <c r="Z7285" i="9" s="1"/>
  <c r="R7288" i="9"/>
  <c r="AB7284" i="9"/>
  <c r="AA7284" i="9"/>
  <c r="X7287" i="9" l="1"/>
  <c r="AD7284" i="9"/>
  <c r="V7288" i="9"/>
  <c r="W7288" i="9" s="1"/>
  <c r="S7288" i="9"/>
  <c r="AA7285" i="9"/>
  <c r="AB7285" i="9"/>
  <c r="R7289" i="9"/>
  <c r="Y7286" i="9"/>
  <c r="Z7286" i="9" s="1"/>
  <c r="X7288" i="9" l="1"/>
  <c r="AD7285" i="9"/>
  <c r="V7289" i="9"/>
  <c r="W7289" i="9" s="1"/>
  <c r="S7289" i="9"/>
  <c r="X7289" i="9" s="1"/>
  <c r="AB7286" i="9"/>
  <c r="AA7286" i="9"/>
  <c r="R7290" i="9"/>
  <c r="Y7287" i="9"/>
  <c r="Z7287" i="9" s="1"/>
  <c r="AD7286" i="9" l="1"/>
  <c r="V7290" i="9"/>
  <c r="W7290" i="9" s="1"/>
  <c r="S7290" i="9"/>
  <c r="R7291" i="9"/>
  <c r="AB7287" i="9"/>
  <c r="AA7287" i="9"/>
  <c r="Y7288" i="9"/>
  <c r="Z7288" i="9" s="1"/>
  <c r="X7290" i="9" l="1"/>
  <c r="AD7287" i="9"/>
  <c r="V7291" i="9"/>
  <c r="W7291" i="9" s="1"/>
  <c r="S7291" i="9"/>
  <c r="X7291" i="9" s="1"/>
  <c r="AB7288" i="9"/>
  <c r="AA7288" i="9"/>
  <c r="R7292" i="9"/>
  <c r="Y7289" i="9"/>
  <c r="Z7289" i="9" s="1"/>
  <c r="AD7288" i="9" l="1"/>
  <c r="V7292" i="9"/>
  <c r="W7292" i="9" s="1"/>
  <c r="S7292" i="9"/>
  <c r="AB7289" i="9"/>
  <c r="AA7289" i="9"/>
  <c r="R7293" i="9"/>
  <c r="Y7290" i="9"/>
  <c r="Z7290" i="9" s="1"/>
  <c r="X7292" i="9" l="1"/>
  <c r="AD7289" i="9"/>
  <c r="V7293" i="9"/>
  <c r="W7293" i="9" s="1"/>
  <c r="S7293" i="9"/>
  <c r="X7293" i="9" s="1"/>
  <c r="AB7290" i="9"/>
  <c r="AA7290" i="9"/>
  <c r="R7294" i="9"/>
  <c r="Y7291" i="9"/>
  <c r="Z7291" i="9" s="1"/>
  <c r="AD7290" i="9" l="1"/>
  <c r="V7294" i="9"/>
  <c r="W7294" i="9" s="1"/>
  <c r="S7294" i="9"/>
  <c r="AA7291" i="9"/>
  <c r="AB7291" i="9"/>
  <c r="R7295" i="9"/>
  <c r="Y7292" i="9"/>
  <c r="Z7292" i="9" s="1"/>
  <c r="X7294" i="9" l="1"/>
  <c r="AD7291" i="9"/>
  <c r="V7295" i="9"/>
  <c r="W7295" i="9" s="1"/>
  <c r="S7295" i="9"/>
  <c r="X7295" i="9" s="1"/>
  <c r="AB7292" i="9"/>
  <c r="AA7292" i="9"/>
  <c r="R7296" i="9"/>
  <c r="Y7293" i="9"/>
  <c r="Z7293" i="9" s="1"/>
  <c r="AD7292" i="9" l="1"/>
  <c r="V7296" i="9"/>
  <c r="W7296" i="9" s="1"/>
  <c r="S7296" i="9"/>
  <c r="R7297" i="9"/>
  <c r="AB7293" i="9"/>
  <c r="AA7293" i="9"/>
  <c r="Y7294" i="9"/>
  <c r="Z7294" i="9" s="1"/>
  <c r="X7296" i="9" l="1"/>
  <c r="AD7293" i="9"/>
  <c r="V7297" i="9"/>
  <c r="W7297" i="9" s="1"/>
  <c r="S7297" i="9"/>
  <c r="R7298" i="9"/>
  <c r="AB7294" i="9"/>
  <c r="AA7294" i="9"/>
  <c r="Y7295" i="9"/>
  <c r="Z7295" i="9" s="1"/>
  <c r="X7297" i="9" l="1"/>
  <c r="AD7294" i="9"/>
  <c r="V7298" i="9"/>
  <c r="W7298" i="9" s="1"/>
  <c r="S7298" i="9"/>
  <c r="R7299" i="9"/>
  <c r="AA7295" i="9"/>
  <c r="AB7295" i="9"/>
  <c r="Y7296" i="9"/>
  <c r="Z7296" i="9" s="1"/>
  <c r="X7298" i="9" l="1"/>
  <c r="AD7295" i="9"/>
  <c r="V7299" i="9"/>
  <c r="W7299" i="9" s="1"/>
  <c r="S7299" i="9"/>
  <c r="X7299" i="9" s="1"/>
  <c r="AB7296" i="9"/>
  <c r="AA7296" i="9"/>
  <c r="R7300" i="9"/>
  <c r="Y7297" i="9"/>
  <c r="Z7297" i="9" s="1"/>
  <c r="AD7296" i="9" l="1"/>
  <c r="V7300" i="9"/>
  <c r="W7300" i="9" s="1"/>
  <c r="S7300" i="9"/>
  <c r="AA7297" i="9"/>
  <c r="AB7297" i="9"/>
  <c r="R7301" i="9"/>
  <c r="Y7298" i="9"/>
  <c r="Z7298" i="9" s="1"/>
  <c r="X7300" i="9" l="1"/>
  <c r="AD7297" i="9"/>
  <c r="V7301" i="9"/>
  <c r="W7301" i="9" s="1"/>
  <c r="S7301" i="9"/>
  <c r="AB7298" i="9"/>
  <c r="AA7298" i="9"/>
  <c r="R7302" i="9"/>
  <c r="Y7299" i="9"/>
  <c r="Z7299" i="9" s="1"/>
  <c r="X7301" i="9" l="1"/>
  <c r="AD7298" i="9"/>
  <c r="V7302" i="9"/>
  <c r="W7302" i="9" s="1"/>
  <c r="S7302" i="9"/>
  <c r="AB7299" i="9"/>
  <c r="AA7299" i="9"/>
  <c r="Y7300" i="9"/>
  <c r="Z7300" i="9" s="1"/>
  <c r="R7303" i="9"/>
  <c r="X7302" i="9" l="1"/>
  <c r="AD7299" i="9"/>
  <c r="V7303" i="9"/>
  <c r="W7303" i="9" s="1"/>
  <c r="S7303" i="9"/>
  <c r="Y7301" i="9"/>
  <c r="Z7301" i="9" s="1"/>
  <c r="R7304" i="9"/>
  <c r="AB7300" i="9"/>
  <c r="AA7300" i="9"/>
  <c r="X7303" i="9" l="1"/>
  <c r="AD7300" i="9"/>
  <c r="V7304" i="9"/>
  <c r="W7304" i="9" s="1"/>
  <c r="X7304" i="9" s="1"/>
  <c r="S7304" i="9"/>
  <c r="AA7301" i="9"/>
  <c r="AB7301" i="9"/>
  <c r="R7305" i="9"/>
  <c r="Y7302" i="9"/>
  <c r="Z7302" i="9" s="1"/>
  <c r="AD7301" i="9" l="1"/>
  <c r="V7305" i="9"/>
  <c r="W7305" i="9" s="1"/>
  <c r="S7305" i="9"/>
  <c r="AB7302" i="9"/>
  <c r="AA7302" i="9"/>
  <c r="R7306" i="9"/>
  <c r="Y7303" i="9"/>
  <c r="Z7303" i="9" s="1"/>
  <c r="X7305" i="9" l="1"/>
  <c r="AD7302" i="9"/>
  <c r="V7306" i="9"/>
  <c r="W7306" i="9" s="1"/>
  <c r="S7306" i="9"/>
  <c r="AB7303" i="9"/>
  <c r="AA7303" i="9"/>
  <c r="R7307" i="9"/>
  <c r="Y7304" i="9"/>
  <c r="Z7304" i="9" s="1"/>
  <c r="X7306" i="9" l="1"/>
  <c r="AD7303" i="9"/>
  <c r="V7307" i="9"/>
  <c r="W7307" i="9" s="1"/>
  <c r="S7307" i="9"/>
  <c r="AB7304" i="9"/>
  <c r="AA7304" i="9"/>
  <c r="R7308" i="9"/>
  <c r="Y7305" i="9"/>
  <c r="Z7305" i="9" s="1"/>
  <c r="X7307" i="9" l="1"/>
  <c r="AD7304" i="9"/>
  <c r="V7308" i="9"/>
  <c r="W7308" i="9" s="1"/>
  <c r="S7308" i="9"/>
  <c r="Y7306" i="9"/>
  <c r="Z7306" i="9" s="1"/>
  <c r="R7309" i="9"/>
  <c r="AB7305" i="9"/>
  <c r="AA7305" i="9"/>
  <c r="X7308" i="9" l="1"/>
  <c r="AD7305" i="9"/>
  <c r="V7309" i="9"/>
  <c r="W7309" i="9" s="1"/>
  <c r="S7309" i="9"/>
  <c r="R7310" i="9"/>
  <c r="Y7307" i="9"/>
  <c r="Z7307" i="9" s="1"/>
  <c r="AB7306" i="9"/>
  <c r="AA7306" i="9"/>
  <c r="X7309" i="9" l="1"/>
  <c r="AD7306" i="9"/>
  <c r="V7310" i="9"/>
  <c r="W7310" i="9" s="1"/>
  <c r="S7310" i="9"/>
  <c r="AA7307" i="9"/>
  <c r="AB7307" i="9"/>
  <c r="Y7308" i="9"/>
  <c r="Z7308" i="9" s="1"/>
  <c r="R7311" i="9"/>
  <c r="X7310" i="9" l="1"/>
  <c r="AD7307" i="9"/>
  <c r="V7311" i="9"/>
  <c r="W7311" i="9" s="1"/>
  <c r="S7311" i="9"/>
  <c r="X7311" i="9" s="1"/>
  <c r="AB7308" i="9"/>
  <c r="AA7308" i="9"/>
  <c r="R7312" i="9"/>
  <c r="Y7309" i="9"/>
  <c r="Z7309" i="9" s="1"/>
  <c r="AD7308" i="9" l="1"/>
  <c r="V7312" i="9"/>
  <c r="W7312" i="9" s="1"/>
  <c r="S7312" i="9"/>
  <c r="AB7309" i="9"/>
  <c r="AA7309" i="9"/>
  <c r="R7313" i="9"/>
  <c r="Y7310" i="9"/>
  <c r="Z7310" i="9" s="1"/>
  <c r="X7312" i="9" l="1"/>
  <c r="AD7309" i="9"/>
  <c r="V7313" i="9"/>
  <c r="W7313" i="9" s="1"/>
  <c r="S7313" i="9"/>
  <c r="R7314" i="9"/>
  <c r="AB7310" i="9"/>
  <c r="AA7310" i="9"/>
  <c r="Y7311" i="9"/>
  <c r="Z7311" i="9" s="1"/>
  <c r="X7313" i="9" l="1"/>
  <c r="AD7310" i="9"/>
  <c r="V7314" i="9"/>
  <c r="W7314" i="9" s="1"/>
  <c r="X7314" i="9" s="1"/>
  <c r="S7314" i="9"/>
  <c r="AB7311" i="9"/>
  <c r="AA7311" i="9"/>
  <c r="Y7312" i="9"/>
  <c r="Z7312" i="9" s="1"/>
  <c r="R7315" i="9"/>
  <c r="AD7311" i="9" l="1"/>
  <c r="V7315" i="9"/>
  <c r="W7315" i="9" s="1"/>
  <c r="S7315" i="9"/>
  <c r="R7316" i="9"/>
  <c r="AB7312" i="9"/>
  <c r="AA7312" i="9"/>
  <c r="Y7313" i="9"/>
  <c r="Z7313" i="9" s="1"/>
  <c r="X7315" i="9" l="1"/>
  <c r="AD7312" i="9"/>
  <c r="V7316" i="9"/>
  <c r="W7316" i="9" s="1"/>
  <c r="S7316" i="9"/>
  <c r="AA7313" i="9"/>
  <c r="AB7313" i="9"/>
  <c r="Y7314" i="9"/>
  <c r="Z7314" i="9" s="1"/>
  <c r="R7317" i="9"/>
  <c r="X7316" i="9" l="1"/>
  <c r="AD7313" i="9"/>
  <c r="V7317" i="9"/>
  <c r="W7317" i="9" s="1"/>
  <c r="S7317" i="9"/>
  <c r="AB7314" i="9"/>
  <c r="AA7314" i="9"/>
  <c r="R7318" i="9"/>
  <c r="Y7315" i="9"/>
  <c r="Z7315" i="9" s="1"/>
  <c r="X7317" i="9" l="1"/>
  <c r="AD7314" i="9"/>
  <c r="V7318" i="9"/>
  <c r="W7318" i="9" s="1"/>
  <c r="S7318" i="9"/>
  <c r="R7319" i="9"/>
  <c r="AB7315" i="9"/>
  <c r="AA7315" i="9"/>
  <c r="Y7316" i="9"/>
  <c r="Z7316" i="9" s="1"/>
  <c r="X7318" i="9" l="1"/>
  <c r="AD7315" i="9"/>
  <c r="V7319" i="9"/>
  <c r="W7319" i="9" s="1"/>
  <c r="S7319" i="9"/>
  <c r="X7319" i="9" s="1"/>
  <c r="R7320" i="9"/>
  <c r="AB7316" i="9"/>
  <c r="AA7316" i="9"/>
  <c r="Y7317" i="9"/>
  <c r="Z7317" i="9" s="1"/>
  <c r="AD7316" i="9" l="1"/>
  <c r="V7320" i="9"/>
  <c r="W7320" i="9" s="1"/>
  <c r="S7320" i="9"/>
  <c r="Y7318" i="9"/>
  <c r="Z7318" i="9" s="1"/>
  <c r="AA7317" i="9"/>
  <c r="AB7317" i="9"/>
  <c r="R7321" i="9"/>
  <c r="X7320" i="9" l="1"/>
  <c r="V7321" i="9"/>
  <c r="W7321" i="9" s="1"/>
  <c r="S7321" i="9"/>
  <c r="X7321" i="9" s="1"/>
  <c r="R7322" i="9"/>
  <c r="Y7319" i="9"/>
  <c r="Z7319" i="9" s="1"/>
  <c r="AD7317" i="9"/>
  <c r="I32" i="5"/>
  <c r="AB7318" i="9"/>
  <c r="AA7318" i="9"/>
  <c r="V7322" i="9" l="1"/>
  <c r="W7322" i="9" s="1"/>
  <c r="S7322" i="9"/>
  <c r="AB7319" i="9"/>
  <c r="AA7319" i="9"/>
  <c r="Y7320" i="9"/>
  <c r="Z7320" i="9" s="1"/>
  <c r="AD7318" i="9"/>
  <c r="R7323" i="9"/>
  <c r="X7322" i="9" l="1"/>
  <c r="AD7319" i="9"/>
  <c r="V7323" i="9"/>
  <c r="W7323" i="9" s="1"/>
  <c r="S7323" i="9"/>
  <c r="AB7320" i="9"/>
  <c r="AA7320" i="9"/>
  <c r="R7324" i="9"/>
  <c r="Y7321" i="9"/>
  <c r="Z7321" i="9" s="1"/>
  <c r="X7323" i="9" l="1"/>
  <c r="V7324" i="9"/>
  <c r="W7324" i="9" s="1"/>
  <c r="S7324" i="9"/>
  <c r="AB7321" i="9"/>
  <c r="AA7321" i="9"/>
  <c r="R7325" i="9"/>
  <c r="Y7322" i="9"/>
  <c r="Z7322" i="9" s="1"/>
  <c r="AD7320" i="9"/>
  <c r="X7324" i="9" l="1"/>
  <c r="AD7321" i="9"/>
  <c r="V7325" i="9"/>
  <c r="W7325" i="9" s="1"/>
  <c r="S7325" i="9"/>
  <c r="R7326" i="9"/>
  <c r="Y7323" i="9"/>
  <c r="Z7323" i="9" s="1"/>
  <c r="AB7322" i="9"/>
  <c r="AA7322" i="9"/>
  <c r="X7325" i="9" l="1"/>
  <c r="V7326" i="9"/>
  <c r="W7326" i="9" s="1"/>
  <c r="S7326" i="9"/>
  <c r="AD7322" i="9"/>
  <c r="AA7323" i="9"/>
  <c r="AB7323" i="9"/>
  <c r="Y7324" i="9"/>
  <c r="Z7324" i="9" s="1"/>
  <c r="R7327" i="9"/>
  <c r="X7326" i="9" l="1"/>
  <c r="AD7323" i="9"/>
  <c r="V7327" i="9"/>
  <c r="W7327" i="9" s="1"/>
  <c r="X7327" i="9" s="1"/>
  <c r="S7327" i="9"/>
  <c r="AB7324" i="9"/>
  <c r="AA7324" i="9"/>
  <c r="R7328" i="9"/>
  <c r="Y7325" i="9"/>
  <c r="Z7325" i="9" s="1"/>
  <c r="AD7324" i="9" l="1"/>
  <c r="V7328" i="9"/>
  <c r="W7328" i="9" s="1"/>
  <c r="S7328" i="9"/>
  <c r="AB7325" i="9"/>
  <c r="AA7325" i="9"/>
  <c r="R7329" i="9"/>
  <c r="Y7326" i="9"/>
  <c r="Z7326" i="9" s="1"/>
  <c r="X7328" i="9" l="1"/>
  <c r="V7329" i="9"/>
  <c r="W7329" i="9" s="1"/>
  <c r="S7329" i="9"/>
  <c r="R7330" i="9"/>
  <c r="Y7327" i="9"/>
  <c r="Z7327" i="9" s="1"/>
  <c r="AB7326" i="9"/>
  <c r="AA7326" i="9"/>
  <c r="AD7325" i="9"/>
  <c r="X7329" i="9" l="1"/>
  <c r="AD7326" i="9"/>
  <c r="V7330" i="9"/>
  <c r="W7330" i="9" s="1"/>
  <c r="X7330" i="9" s="1"/>
  <c r="S7330" i="9"/>
  <c r="AA7327" i="9"/>
  <c r="AB7327" i="9"/>
  <c r="R7331" i="9"/>
  <c r="Y7328" i="9"/>
  <c r="Z7328" i="9" s="1"/>
  <c r="AD7327" i="9" l="1"/>
  <c r="V7331" i="9"/>
  <c r="W7331" i="9" s="1"/>
  <c r="S7331" i="9"/>
  <c r="Y7329" i="9"/>
  <c r="Z7329" i="9" s="1"/>
  <c r="R7332" i="9"/>
  <c r="AB7328" i="9"/>
  <c r="AA7328" i="9"/>
  <c r="X7331" i="9" l="1"/>
  <c r="AD7328" i="9"/>
  <c r="V7332" i="9"/>
  <c r="W7332" i="9" s="1"/>
  <c r="S7332" i="9"/>
  <c r="R7333" i="9"/>
  <c r="Y7330" i="9"/>
  <c r="Z7330" i="9" s="1"/>
  <c r="AA7329" i="9"/>
  <c r="AB7329" i="9"/>
  <c r="X7332" i="9" l="1"/>
  <c r="AD7329" i="9"/>
  <c r="V7333" i="9"/>
  <c r="W7333" i="9" s="1"/>
  <c r="S7333" i="9"/>
  <c r="AB7330" i="9"/>
  <c r="AA7330" i="9"/>
  <c r="R7334" i="9"/>
  <c r="Y7331" i="9"/>
  <c r="Z7331" i="9" s="1"/>
  <c r="X7333" i="9" l="1"/>
  <c r="AD7330" i="9"/>
  <c r="V7334" i="9"/>
  <c r="W7334" i="9" s="1"/>
  <c r="S7334" i="9"/>
  <c r="Y7332" i="9"/>
  <c r="Z7332" i="9" s="1"/>
  <c r="AB7331" i="9"/>
  <c r="AA7331" i="9"/>
  <c r="R7335" i="9"/>
  <c r="X7334" i="9" l="1"/>
  <c r="AD7331" i="9"/>
  <c r="V7335" i="9"/>
  <c r="W7335" i="9" s="1"/>
  <c r="S7335" i="9"/>
  <c r="X7335" i="9" s="1"/>
  <c r="AB7332" i="9"/>
  <c r="AA7332" i="9"/>
  <c r="Y7333" i="9"/>
  <c r="Z7333" i="9" s="1"/>
  <c r="R7336" i="9"/>
  <c r="AD7332" i="9" l="1"/>
  <c r="V7336" i="9"/>
  <c r="W7336" i="9" s="1"/>
  <c r="S7336" i="9"/>
  <c r="R7337" i="9"/>
  <c r="AA7333" i="9"/>
  <c r="AB7333" i="9"/>
  <c r="Y7334" i="9"/>
  <c r="Z7334" i="9" s="1"/>
  <c r="X7336" i="9" l="1"/>
  <c r="AD7333" i="9"/>
  <c r="V7337" i="9"/>
  <c r="W7337" i="9" s="1"/>
  <c r="X7337" i="9" s="1"/>
  <c r="S7337" i="9"/>
  <c r="AB7334" i="9"/>
  <c r="AA7334" i="9"/>
  <c r="Y7335" i="9"/>
  <c r="Z7335" i="9" s="1"/>
  <c r="R7338" i="9"/>
  <c r="AD7334" i="9" l="1"/>
  <c r="V7338" i="9"/>
  <c r="W7338" i="9" s="1"/>
  <c r="S7338" i="9"/>
  <c r="AB7335" i="9"/>
  <c r="AA7335" i="9"/>
  <c r="R7339" i="9"/>
  <c r="Y7336" i="9"/>
  <c r="Z7336" i="9" s="1"/>
  <c r="X7338" i="9" l="1"/>
  <c r="AD7335" i="9"/>
  <c r="V7339" i="9"/>
  <c r="W7339" i="9" s="1"/>
  <c r="S7339" i="9"/>
  <c r="X7339" i="9" s="1"/>
  <c r="AB7336" i="9"/>
  <c r="AA7336" i="9"/>
  <c r="R7340" i="9"/>
  <c r="Y7337" i="9"/>
  <c r="Z7337" i="9" s="1"/>
  <c r="AD7336" i="9" l="1"/>
  <c r="V7340" i="9"/>
  <c r="W7340" i="9" s="1"/>
  <c r="S7340" i="9"/>
  <c r="AB7337" i="9"/>
  <c r="AA7337" i="9"/>
  <c r="R7341" i="9"/>
  <c r="Y7338" i="9"/>
  <c r="Z7338" i="9" s="1"/>
  <c r="X7340" i="9" l="1"/>
  <c r="AD7337" i="9"/>
  <c r="V7341" i="9"/>
  <c r="W7341" i="9" s="1"/>
  <c r="S7341" i="9"/>
  <c r="X7341" i="9" s="1"/>
  <c r="AB7338" i="9"/>
  <c r="AA7338" i="9"/>
  <c r="R7342" i="9"/>
  <c r="Y7339" i="9"/>
  <c r="Z7339" i="9" s="1"/>
  <c r="AD7338" i="9" l="1"/>
  <c r="V7342" i="9"/>
  <c r="W7342" i="9" s="1"/>
  <c r="S7342" i="9"/>
  <c r="AA7339" i="9"/>
  <c r="AB7339" i="9"/>
  <c r="R7343" i="9"/>
  <c r="Y7340" i="9"/>
  <c r="Z7340" i="9" s="1"/>
  <c r="X7342" i="9" l="1"/>
  <c r="AD7339" i="9"/>
  <c r="V7343" i="9"/>
  <c r="W7343" i="9" s="1"/>
  <c r="S7343" i="9"/>
  <c r="X7343" i="9" s="1"/>
  <c r="AB7340" i="9"/>
  <c r="AA7340" i="9"/>
  <c r="R7344" i="9"/>
  <c r="Y7341" i="9"/>
  <c r="Z7341" i="9" s="1"/>
  <c r="AD7340" i="9" l="1"/>
  <c r="V7344" i="9"/>
  <c r="W7344" i="9" s="1"/>
  <c r="S7344" i="9"/>
  <c r="AB7341" i="9"/>
  <c r="AA7341" i="9"/>
  <c r="Y7342" i="9"/>
  <c r="Z7342" i="9" s="1"/>
  <c r="R7345" i="9"/>
  <c r="X7344" i="9" l="1"/>
  <c r="AD7341" i="9"/>
  <c r="V7345" i="9"/>
  <c r="W7345" i="9" s="1"/>
  <c r="S7345" i="9"/>
  <c r="AB7342" i="9"/>
  <c r="AA7342" i="9"/>
  <c r="R7346" i="9"/>
  <c r="Y7343" i="9"/>
  <c r="Z7343" i="9" s="1"/>
  <c r="X7345" i="9" l="1"/>
  <c r="AD7342" i="9"/>
  <c r="V7346" i="9"/>
  <c r="W7346" i="9" s="1"/>
  <c r="S7346" i="9"/>
  <c r="AB7343" i="9"/>
  <c r="AA7343" i="9"/>
  <c r="Y7344" i="9"/>
  <c r="Z7344" i="9" s="1"/>
  <c r="R7347" i="9"/>
  <c r="X7346" i="9" l="1"/>
  <c r="AD7343" i="9"/>
  <c r="V7347" i="9"/>
  <c r="W7347" i="9" s="1"/>
  <c r="S7347" i="9"/>
  <c r="AB7344" i="9"/>
  <c r="AA7344" i="9"/>
  <c r="Y7345" i="9"/>
  <c r="Z7345" i="9" s="1"/>
  <c r="R7348" i="9"/>
  <c r="X7347" i="9" l="1"/>
  <c r="AD7344" i="9"/>
  <c r="V7348" i="9"/>
  <c r="W7348" i="9" s="1"/>
  <c r="S7348" i="9"/>
  <c r="R7349" i="9"/>
  <c r="AA7345" i="9"/>
  <c r="AB7345" i="9"/>
  <c r="Y7346" i="9"/>
  <c r="Z7346" i="9" s="1"/>
  <c r="X7348" i="9" l="1"/>
  <c r="AD7345" i="9"/>
  <c r="V7349" i="9"/>
  <c r="W7349" i="9" s="1"/>
  <c r="S7349" i="9"/>
  <c r="X7349" i="9" s="1"/>
  <c r="AB7346" i="9"/>
  <c r="AA7346" i="9"/>
  <c r="R7350" i="9"/>
  <c r="Y7347" i="9"/>
  <c r="Z7347" i="9" s="1"/>
  <c r="AD7346" i="9" l="1"/>
  <c r="V7350" i="9"/>
  <c r="W7350" i="9" s="1"/>
  <c r="S7350" i="9"/>
  <c r="Y7348" i="9"/>
  <c r="Z7348" i="9" s="1"/>
  <c r="AB7347" i="9"/>
  <c r="AA7347" i="9"/>
  <c r="R7351" i="9"/>
  <c r="X7350" i="9" l="1"/>
  <c r="AD7347" i="9"/>
  <c r="V7351" i="9"/>
  <c r="W7351" i="9" s="1"/>
  <c r="S7351" i="9"/>
  <c r="X7351" i="9" s="1"/>
  <c r="R7352" i="9"/>
  <c r="AB7348" i="9"/>
  <c r="AA7348" i="9"/>
  <c r="Y7349" i="9"/>
  <c r="Z7349" i="9" s="1"/>
  <c r="AD7348" i="9" l="1"/>
  <c r="S7352" i="9"/>
  <c r="V7352" i="9"/>
  <c r="W7352" i="9" s="1"/>
  <c r="AA7349" i="9"/>
  <c r="AB7349" i="9"/>
  <c r="Y7350" i="9"/>
  <c r="Z7350" i="9" s="1"/>
  <c r="R7353" i="9"/>
  <c r="X7352" i="9" l="1"/>
  <c r="AD7349" i="9"/>
  <c r="V7353" i="9"/>
  <c r="W7353" i="9" s="1"/>
  <c r="S7353" i="9"/>
  <c r="X7353" i="9" s="1"/>
  <c r="Y7351" i="9"/>
  <c r="Z7351" i="9" s="1"/>
  <c r="R7354" i="9"/>
  <c r="AB7350" i="9"/>
  <c r="AA7350" i="9"/>
  <c r="AD7350" i="9" l="1"/>
  <c r="V7354" i="9"/>
  <c r="W7354" i="9" s="1"/>
  <c r="S7354" i="9"/>
  <c r="AB7351" i="9"/>
  <c r="AA7351" i="9"/>
  <c r="R7355" i="9"/>
  <c r="Y7352" i="9"/>
  <c r="Z7352" i="9" s="1"/>
  <c r="X7354" i="9" l="1"/>
  <c r="AD7351" i="9"/>
  <c r="V7355" i="9"/>
  <c r="W7355" i="9" s="1"/>
  <c r="S7355" i="9"/>
  <c r="AB7352" i="9"/>
  <c r="AA7352" i="9"/>
  <c r="R7356" i="9"/>
  <c r="Y7353" i="9"/>
  <c r="Z7353" i="9" s="1"/>
  <c r="X7355" i="9" l="1"/>
  <c r="AD7352" i="9"/>
  <c r="V7356" i="9"/>
  <c r="W7356" i="9" s="1"/>
  <c r="S7356" i="9"/>
  <c r="R7357" i="9"/>
  <c r="AB7353" i="9"/>
  <c r="AA7353" i="9"/>
  <c r="Y7354" i="9"/>
  <c r="Z7354" i="9" s="1"/>
  <c r="X7356" i="9" l="1"/>
  <c r="AD7353" i="9"/>
  <c r="V7357" i="9"/>
  <c r="W7357" i="9" s="1"/>
  <c r="S7357" i="9"/>
  <c r="R7358" i="9"/>
  <c r="AB7354" i="9"/>
  <c r="AA7354" i="9"/>
  <c r="Y7355" i="9"/>
  <c r="Z7355" i="9" s="1"/>
  <c r="X7357" i="9" l="1"/>
  <c r="AD7354" i="9"/>
  <c r="V7358" i="9"/>
  <c r="W7358" i="9" s="1"/>
  <c r="S7358" i="9"/>
  <c r="AA7355" i="9"/>
  <c r="AB7355" i="9"/>
  <c r="R7359" i="9"/>
  <c r="Y7356" i="9"/>
  <c r="Z7356" i="9" s="1"/>
  <c r="X7358" i="9" l="1"/>
  <c r="AD7355" i="9"/>
  <c r="V7359" i="9"/>
  <c r="W7359" i="9" s="1"/>
  <c r="S7359" i="9"/>
  <c r="X7359" i="9" s="1"/>
  <c r="AB7356" i="9"/>
  <c r="AA7356" i="9"/>
  <c r="R7360" i="9"/>
  <c r="Y7357" i="9"/>
  <c r="Z7357" i="9" s="1"/>
  <c r="AD7356" i="9" l="1"/>
  <c r="V7360" i="9"/>
  <c r="W7360" i="9" s="1"/>
  <c r="S7360" i="9"/>
  <c r="AB7357" i="9"/>
  <c r="AA7357" i="9"/>
  <c r="R7361" i="9"/>
  <c r="Y7358" i="9"/>
  <c r="Z7358" i="9" s="1"/>
  <c r="X7360" i="9" l="1"/>
  <c r="AD7357" i="9"/>
  <c r="V7361" i="9"/>
  <c r="W7361" i="9" s="1"/>
  <c r="S7361" i="9"/>
  <c r="Y7359" i="9"/>
  <c r="Z7359" i="9" s="1"/>
  <c r="AB7358" i="9"/>
  <c r="AA7358" i="9"/>
  <c r="R7362" i="9"/>
  <c r="X7361" i="9" l="1"/>
  <c r="AD7358" i="9"/>
  <c r="V7362" i="9"/>
  <c r="W7362" i="9" s="1"/>
  <c r="S7362" i="9"/>
  <c r="AB7359" i="9"/>
  <c r="AA7359" i="9"/>
  <c r="R7363" i="9"/>
  <c r="Y7360" i="9"/>
  <c r="Z7360" i="9" s="1"/>
  <c r="X7362" i="9" l="1"/>
  <c r="AD7359" i="9"/>
  <c r="V7363" i="9"/>
  <c r="W7363" i="9" s="1"/>
  <c r="S7363" i="9"/>
  <c r="AB7360" i="9"/>
  <c r="AA7360" i="9"/>
  <c r="Y7361" i="9"/>
  <c r="Z7361" i="9" s="1"/>
  <c r="R7364" i="9"/>
  <c r="X7363" i="9" l="1"/>
  <c r="AD7360" i="9"/>
  <c r="V7364" i="9"/>
  <c r="W7364" i="9" s="1"/>
  <c r="S7364" i="9"/>
  <c r="R7365" i="9"/>
  <c r="Y7362" i="9"/>
  <c r="Z7362" i="9" s="1"/>
  <c r="AA7361" i="9"/>
  <c r="AB7361" i="9"/>
  <c r="X7364" i="9" l="1"/>
  <c r="AD7361" i="9"/>
  <c r="V7365" i="9"/>
  <c r="W7365" i="9" s="1"/>
  <c r="S7365" i="9"/>
  <c r="AB7362" i="9"/>
  <c r="AA7362" i="9"/>
  <c r="R7366" i="9"/>
  <c r="Y7363" i="9"/>
  <c r="Z7363" i="9" s="1"/>
  <c r="X7365" i="9" l="1"/>
  <c r="AD7362" i="9"/>
  <c r="V7366" i="9"/>
  <c r="W7366" i="9" s="1"/>
  <c r="S7366" i="9"/>
  <c r="AB7363" i="9"/>
  <c r="AA7363" i="9"/>
  <c r="R7367" i="9"/>
  <c r="Y7364" i="9"/>
  <c r="Z7364" i="9" s="1"/>
  <c r="X7366" i="9" l="1"/>
  <c r="AD7363" i="9"/>
  <c r="V7367" i="9"/>
  <c r="W7367" i="9" s="1"/>
  <c r="S7367" i="9"/>
  <c r="X7367" i="9" s="1"/>
  <c r="Y7365" i="9"/>
  <c r="Z7365" i="9" s="1"/>
  <c r="AB7364" i="9"/>
  <c r="AA7364" i="9"/>
  <c r="R7368" i="9"/>
  <c r="AD7364" i="9" l="1"/>
  <c r="V7368" i="9"/>
  <c r="W7368" i="9" s="1"/>
  <c r="S7368" i="9"/>
  <c r="R7369" i="9"/>
  <c r="Y7366" i="9"/>
  <c r="Z7366" i="9" s="1"/>
  <c r="AB7365" i="9"/>
  <c r="AA7365" i="9"/>
  <c r="X7368" i="9" l="1"/>
  <c r="AD7365" i="9"/>
  <c r="V7369" i="9"/>
  <c r="W7369" i="9" s="1"/>
  <c r="S7369" i="9"/>
  <c r="X7369" i="9" s="1"/>
  <c r="AB7366" i="9"/>
  <c r="AA7366" i="9"/>
  <c r="Y7367" i="9"/>
  <c r="Z7367" i="9" s="1"/>
  <c r="R7370" i="9"/>
  <c r="AD7366" i="9" l="1"/>
  <c r="V7370" i="9"/>
  <c r="W7370" i="9" s="1"/>
  <c r="S7370" i="9"/>
  <c r="R7371" i="9"/>
  <c r="AA7367" i="9"/>
  <c r="AB7367" i="9"/>
  <c r="Y7368" i="9"/>
  <c r="Z7368" i="9" s="1"/>
  <c r="X7370" i="9" l="1"/>
  <c r="AD7367" i="9"/>
  <c r="V7371" i="9"/>
  <c r="W7371" i="9" s="1"/>
  <c r="S7371" i="9"/>
  <c r="X7371" i="9" s="1"/>
  <c r="Y7369" i="9"/>
  <c r="Z7369" i="9" s="1"/>
  <c r="R7372" i="9"/>
  <c r="AB7368" i="9"/>
  <c r="AA7368" i="9"/>
  <c r="AD7368" i="9" l="1"/>
  <c r="V7372" i="9"/>
  <c r="W7372" i="9" s="1"/>
  <c r="S7372" i="9"/>
  <c r="AA7369" i="9"/>
  <c r="AB7369" i="9"/>
  <c r="R7373" i="9"/>
  <c r="Y7370" i="9"/>
  <c r="Z7370" i="9" s="1"/>
  <c r="X7372" i="9" l="1"/>
  <c r="AD7369" i="9"/>
  <c r="V7373" i="9"/>
  <c r="W7373" i="9" s="1"/>
  <c r="S7373" i="9"/>
  <c r="X7373" i="9" s="1"/>
  <c r="AB7370" i="9"/>
  <c r="AA7370" i="9"/>
  <c r="R7374" i="9"/>
  <c r="Y7371" i="9"/>
  <c r="Z7371" i="9" s="1"/>
  <c r="AD7370" i="9" l="1"/>
  <c r="V7374" i="9"/>
  <c r="W7374" i="9" s="1"/>
  <c r="S7374" i="9"/>
  <c r="AB7371" i="9"/>
  <c r="AA7371" i="9"/>
  <c r="Y7372" i="9"/>
  <c r="Z7372" i="9" s="1"/>
  <c r="R7375" i="9"/>
  <c r="X7374" i="9" l="1"/>
  <c r="AD7371" i="9"/>
  <c r="V7375" i="9"/>
  <c r="W7375" i="9" s="1"/>
  <c r="S7375" i="9"/>
  <c r="AB7372" i="9"/>
  <c r="AA7372" i="9"/>
  <c r="Y7373" i="9"/>
  <c r="Z7373" i="9" s="1"/>
  <c r="R7376" i="9"/>
  <c r="X7375" i="9" l="1"/>
  <c r="AD7372" i="9"/>
  <c r="V7376" i="9"/>
  <c r="W7376" i="9" s="1"/>
  <c r="S7376" i="9"/>
  <c r="R7377" i="9"/>
  <c r="Y7374" i="9"/>
  <c r="Z7374" i="9" s="1"/>
  <c r="AB7373" i="9"/>
  <c r="AA7373" i="9"/>
  <c r="X7376" i="9" l="1"/>
  <c r="AD7373" i="9"/>
  <c r="V7377" i="9"/>
  <c r="W7377" i="9" s="1"/>
  <c r="S7377" i="9"/>
  <c r="X7377" i="9" s="1"/>
  <c r="AB7374" i="9"/>
  <c r="AA7374" i="9"/>
  <c r="R7378" i="9"/>
  <c r="Y7375" i="9"/>
  <c r="Z7375" i="9" s="1"/>
  <c r="AD7374" i="9" l="1"/>
  <c r="S7378" i="9"/>
  <c r="V7378" i="9"/>
  <c r="W7378" i="9" s="1"/>
  <c r="X7378" i="9" s="1"/>
  <c r="R7379" i="9"/>
  <c r="Y7376" i="9"/>
  <c r="Z7376" i="9" s="1"/>
  <c r="AA7375" i="9"/>
  <c r="AB7375" i="9"/>
  <c r="AD7375" i="9" l="1"/>
  <c r="V7379" i="9"/>
  <c r="W7379" i="9" s="1"/>
  <c r="S7379" i="9"/>
  <c r="AB7376" i="9"/>
  <c r="AA7376" i="9"/>
  <c r="R7380" i="9"/>
  <c r="Y7377" i="9"/>
  <c r="Z7377" i="9" s="1"/>
  <c r="X7379" i="9" l="1"/>
  <c r="AD7376" i="9"/>
  <c r="V7380" i="9"/>
  <c r="W7380" i="9" s="1"/>
  <c r="X7380" i="9" s="1"/>
  <c r="S7380" i="9"/>
  <c r="R7381" i="9"/>
  <c r="Y7378" i="9"/>
  <c r="Z7378" i="9" s="1"/>
  <c r="AA7377" i="9"/>
  <c r="AB7377" i="9"/>
  <c r="AD7377" i="9" l="1"/>
  <c r="V7381" i="9"/>
  <c r="W7381" i="9" s="1"/>
  <c r="S7381" i="9"/>
  <c r="Y7379" i="9"/>
  <c r="Z7379" i="9" s="1"/>
  <c r="AB7378" i="9"/>
  <c r="AA7378" i="9"/>
  <c r="R7382" i="9"/>
  <c r="X7381" i="9" l="1"/>
  <c r="AD7378" i="9"/>
  <c r="V7382" i="9"/>
  <c r="W7382" i="9" s="1"/>
  <c r="X7382" i="9" s="1"/>
  <c r="S7382" i="9"/>
  <c r="Y7380" i="9"/>
  <c r="Z7380" i="9" s="1"/>
  <c r="R7383" i="9"/>
  <c r="AB7379" i="9"/>
  <c r="AA7379" i="9"/>
  <c r="AD7379" i="9" l="1"/>
  <c r="V7383" i="9"/>
  <c r="W7383" i="9" s="1"/>
  <c r="S7383" i="9"/>
  <c r="AB7380" i="9"/>
  <c r="AA7380" i="9"/>
  <c r="Y7381" i="9"/>
  <c r="Z7381" i="9" s="1"/>
  <c r="R7384" i="9"/>
  <c r="X7383" i="9" l="1"/>
  <c r="AD7380" i="9"/>
  <c r="V7384" i="9"/>
  <c r="W7384" i="9" s="1"/>
  <c r="S7384" i="9"/>
  <c r="R7385" i="9"/>
  <c r="AB7381" i="9"/>
  <c r="AA7381" i="9"/>
  <c r="Y7382" i="9"/>
  <c r="Z7382" i="9" s="1"/>
  <c r="X7384" i="9" l="1"/>
  <c r="AD7381" i="9"/>
  <c r="V7385" i="9"/>
  <c r="W7385" i="9" s="1"/>
  <c r="S7385" i="9"/>
  <c r="AB7382" i="9"/>
  <c r="AA7382" i="9"/>
  <c r="Y7383" i="9"/>
  <c r="Z7383" i="9" s="1"/>
  <c r="R7386" i="9"/>
  <c r="X7385" i="9" l="1"/>
  <c r="AD7382" i="9"/>
  <c r="V7386" i="9"/>
  <c r="W7386" i="9" s="1"/>
  <c r="S7386" i="9"/>
  <c r="AA7383" i="9"/>
  <c r="AB7383" i="9"/>
  <c r="R7387" i="9"/>
  <c r="Y7384" i="9"/>
  <c r="Z7384" i="9" s="1"/>
  <c r="X7386" i="9" l="1"/>
  <c r="AD7383" i="9"/>
  <c r="V7387" i="9"/>
  <c r="W7387" i="9" s="1"/>
  <c r="S7387" i="9"/>
  <c r="X7387" i="9" s="1"/>
  <c r="AB7384" i="9"/>
  <c r="AA7384" i="9"/>
  <c r="Y7385" i="9"/>
  <c r="Z7385" i="9" s="1"/>
  <c r="R7388" i="9"/>
  <c r="AD7384" i="9" l="1"/>
  <c r="V7388" i="9"/>
  <c r="W7388" i="9" s="1"/>
  <c r="S7388" i="9"/>
  <c r="AA7385" i="9"/>
  <c r="AB7385" i="9"/>
  <c r="R7389" i="9"/>
  <c r="Y7386" i="9"/>
  <c r="Z7386" i="9" s="1"/>
  <c r="X7388" i="9" l="1"/>
  <c r="AD7385" i="9"/>
  <c r="V7389" i="9"/>
  <c r="W7389" i="9" s="1"/>
  <c r="S7389" i="9"/>
  <c r="AB7386" i="9"/>
  <c r="AA7386" i="9"/>
  <c r="R7390" i="9"/>
  <c r="Y7387" i="9"/>
  <c r="Z7387" i="9" s="1"/>
  <c r="X7389" i="9" l="1"/>
  <c r="AD7386" i="9"/>
  <c r="V7390" i="9"/>
  <c r="W7390" i="9" s="1"/>
  <c r="S7390" i="9"/>
  <c r="AB7387" i="9"/>
  <c r="AA7387" i="9"/>
  <c r="R7391" i="9"/>
  <c r="Y7388" i="9"/>
  <c r="Z7388" i="9" s="1"/>
  <c r="X7390" i="9" l="1"/>
  <c r="AD7387" i="9"/>
  <c r="S7391" i="9"/>
  <c r="V7391" i="9"/>
  <c r="W7391" i="9" s="1"/>
  <c r="AB7388" i="9"/>
  <c r="AA7388" i="9"/>
  <c r="Y7389" i="9"/>
  <c r="Z7389" i="9" s="1"/>
  <c r="R7392" i="9"/>
  <c r="X7391" i="9" l="1"/>
  <c r="AD7388" i="9"/>
  <c r="V7392" i="9"/>
  <c r="W7392" i="9" s="1"/>
  <c r="S7392" i="9"/>
  <c r="R7393" i="9"/>
  <c r="Y7390" i="9"/>
  <c r="Z7390" i="9" s="1"/>
  <c r="AA7389" i="9"/>
  <c r="AB7389" i="9"/>
  <c r="X7392" i="9" l="1"/>
  <c r="AD7389" i="9"/>
  <c r="V7393" i="9"/>
  <c r="W7393" i="9" s="1"/>
  <c r="S7393" i="9"/>
  <c r="AB7390" i="9"/>
  <c r="AA7390" i="9"/>
  <c r="R7394" i="9"/>
  <c r="Y7391" i="9"/>
  <c r="Z7391" i="9" s="1"/>
  <c r="X7393" i="9" l="1"/>
  <c r="AD7390" i="9"/>
  <c r="V7394" i="9"/>
  <c r="W7394" i="9" s="1"/>
  <c r="X7394" i="9" s="1"/>
  <c r="S7394" i="9"/>
  <c r="Y7392" i="9"/>
  <c r="Z7392" i="9" s="1"/>
  <c r="AA7391" i="9"/>
  <c r="AB7391" i="9"/>
  <c r="R7395" i="9"/>
  <c r="AD7391" i="9" l="1"/>
  <c r="V7395" i="9"/>
  <c r="W7395" i="9" s="1"/>
  <c r="S7395" i="9"/>
  <c r="AB7392" i="9"/>
  <c r="AA7392" i="9"/>
  <c r="Y7393" i="9"/>
  <c r="Z7393" i="9" s="1"/>
  <c r="R7396" i="9"/>
  <c r="X7395" i="9" l="1"/>
  <c r="AD7392" i="9"/>
  <c r="V7396" i="9"/>
  <c r="W7396" i="9" s="1"/>
  <c r="S7396" i="9"/>
  <c r="AA7393" i="9"/>
  <c r="AB7393" i="9"/>
  <c r="Y7394" i="9"/>
  <c r="Z7394" i="9" s="1"/>
  <c r="R7397" i="9"/>
  <c r="X7396" i="9" l="1"/>
  <c r="AD7393" i="9"/>
  <c r="V7397" i="9"/>
  <c r="W7397" i="9" s="1"/>
  <c r="S7397" i="9"/>
  <c r="AB7394" i="9"/>
  <c r="AA7394" i="9"/>
  <c r="R7398" i="9"/>
  <c r="Y7395" i="9"/>
  <c r="Z7395" i="9" s="1"/>
  <c r="X7397" i="9" l="1"/>
  <c r="AD7394" i="9"/>
  <c r="V7398" i="9"/>
  <c r="W7398" i="9" s="1"/>
  <c r="S7398" i="9"/>
  <c r="AB7395" i="9"/>
  <c r="AA7395" i="9"/>
  <c r="R7399" i="9"/>
  <c r="Y7396" i="9"/>
  <c r="Z7396" i="9" s="1"/>
  <c r="X7398" i="9" l="1"/>
  <c r="AD7395" i="9"/>
  <c r="V7399" i="9"/>
  <c r="W7399" i="9" s="1"/>
  <c r="S7399" i="9"/>
  <c r="X7399" i="9" s="1"/>
  <c r="R7400" i="9"/>
  <c r="AB7396" i="9"/>
  <c r="AA7396" i="9"/>
  <c r="Y7397" i="9"/>
  <c r="Z7397" i="9" s="1"/>
  <c r="AD7396" i="9" l="1"/>
  <c r="V7400" i="9"/>
  <c r="W7400" i="9" s="1"/>
  <c r="S7400" i="9"/>
  <c r="AB7397" i="9"/>
  <c r="AA7397" i="9"/>
  <c r="R7401" i="9"/>
  <c r="Y7398" i="9"/>
  <c r="Z7398" i="9" s="1"/>
  <c r="X7400" i="9" l="1"/>
  <c r="AD7397" i="9"/>
  <c r="V7401" i="9"/>
  <c r="W7401" i="9" s="1"/>
  <c r="S7401" i="9"/>
  <c r="X7401" i="9" s="1"/>
  <c r="AB7398" i="9"/>
  <c r="AA7398" i="9"/>
  <c r="R7402" i="9"/>
  <c r="Y7399" i="9"/>
  <c r="Z7399" i="9" s="1"/>
  <c r="AD7398" i="9" l="1"/>
  <c r="V7402" i="9"/>
  <c r="W7402" i="9" s="1"/>
  <c r="S7402" i="9"/>
  <c r="AA7399" i="9"/>
  <c r="AB7399" i="9"/>
  <c r="R7403" i="9"/>
  <c r="Y7400" i="9"/>
  <c r="Z7400" i="9" s="1"/>
  <c r="X7402" i="9" l="1"/>
  <c r="AD7399" i="9"/>
  <c r="S7403" i="9"/>
  <c r="V7403" i="9"/>
  <c r="W7403" i="9" s="1"/>
  <c r="AB7400" i="9"/>
  <c r="AA7400" i="9"/>
  <c r="R7404" i="9"/>
  <c r="Y7401" i="9"/>
  <c r="Z7401" i="9" s="1"/>
  <c r="X7403" i="9" l="1"/>
  <c r="AD7400" i="9"/>
  <c r="V7404" i="9"/>
  <c r="W7404" i="9" s="1"/>
  <c r="S7404" i="9"/>
  <c r="AA7401" i="9"/>
  <c r="AB7401" i="9"/>
  <c r="R7405" i="9"/>
  <c r="Y7402" i="9"/>
  <c r="Z7402" i="9" s="1"/>
  <c r="X7404" i="9" l="1"/>
  <c r="AD7401" i="9"/>
  <c r="V7405" i="9"/>
  <c r="W7405" i="9" s="1"/>
  <c r="S7405" i="9"/>
  <c r="R7406" i="9"/>
  <c r="Y7403" i="9"/>
  <c r="Z7403" i="9" s="1"/>
  <c r="AB7402" i="9"/>
  <c r="AA7402" i="9"/>
  <c r="X7405" i="9" l="1"/>
  <c r="AD7402" i="9"/>
  <c r="V7406" i="9"/>
  <c r="W7406" i="9" s="1"/>
  <c r="S7406" i="9"/>
  <c r="AB7403" i="9"/>
  <c r="AA7403" i="9"/>
  <c r="R7407" i="9"/>
  <c r="Y7404" i="9"/>
  <c r="Z7404" i="9" s="1"/>
  <c r="X7406" i="9" l="1"/>
  <c r="AD7403" i="9"/>
  <c r="V7407" i="9"/>
  <c r="W7407" i="9" s="1"/>
  <c r="S7407" i="9"/>
  <c r="X7407" i="9" s="1"/>
  <c r="AB7404" i="9"/>
  <c r="AA7404" i="9"/>
  <c r="R7408" i="9"/>
  <c r="Y7405" i="9"/>
  <c r="Z7405" i="9" s="1"/>
  <c r="AD7404" i="9" l="1"/>
  <c r="V7408" i="9"/>
  <c r="W7408" i="9" s="1"/>
  <c r="S7408" i="9"/>
  <c r="AA7405" i="9"/>
  <c r="AB7405" i="9"/>
  <c r="Y7406" i="9"/>
  <c r="Z7406" i="9" s="1"/>
  <c r="R7409" i="9"/>
  <c r="X7408" i="9" l="1"/>
  <c r="AD7405" i="9"/>
  <c r="V7409" i="9"/>
  <c r="W7409" i="9" s="1"/>
  <c r="S7409" i="9"/>
  <c r="AB7406" i="9"/>
  <c r="AA7406" i="9"/>
  <c r="R7410" i="9"/>
  <c r="Y7407" i="9"/>
  <c r="Z7407" i="9" s="1"/>
  <c r="X7409" i="9" l="1"/>
  <c r="AD7406" i="9"/>
  <c r="V7410" i="9"/>
  <c r="W7410" i="9" s="1"/>
  <c r="S7410" i="9"/>
  <c r="AA7407" i="9"/>
  <c r="AB7407" i="9"/>
  <c r="R7411" i="9"/>
  <c r="Y7408" i="9"/>
  <c r="Z7408" i="9" s="1"/>
  <c r="X7410" i="9" l="1"/>
  <c r="AD7407" i="9"/>
  <c r="V7411" i="9"/>
  <c r="W7411" i="9" s="1"/>
  <c r="S7411" i="9"/>
  <c r="AB7408" i="9"/>
  <c r="AA7408" i="9"/>
  <c r="R7412" i="9"/>
  <c r="Y7409" i="9"/>
  <c r="Z7409" i="9" s="1"/>
  <c r="X7411" i="9" l="1"/>
  <c r="AD7408" i="9"/>
  <c r="V7412" i="9"/>
  <c r="W7412" i="9" s="1"/>
  <c r="S7412" i="9"/>
  <c r="AA7409" i="9"/>
  <c r="AB7409" i="9"/>
  <c r="R7413" i="9"/>
  <c r="Y7410" i="9"/>
  <c r="Z7410" i="9" s="1"/>
  <c r="X7412" i="9" l="1"/>
  <c r="AD7409" i="9"/>
  <c r="V7413" i="9"/>
  <c r="W7413" i="9" s="1"/>
  <c r="X7413" i="9" s="1"/>
  <c r="S7413" i="9"/>
  <c r="AB7410" i="9"/>
  <c r="AA7410" i="9"/>
  <c r="R7414" i="9"/>
  <c r="Y7411" i="9"/>
  <c r="Z7411" i="9" s="1"/>
  <c r="AD7410" i="9" l="1"/>
  <c r="V7414" i="9"/>
  <c r="W7414" i="9" s="1"/>
  <c r="S7414" i="9"/>
  <c r="AB7411" i="9"/>
  <c r="AA7411" i="9"/>
  <c r="Y7412" i="9"/>
  <c r="Z7412" i="9" s="1"/>
  <c r="R7415" i="9"/>
  <c r="X7414" i="9" l="1"/>
  <c r="AD7411" i="9"/>
  <c r="V7415" i="9"/>
  <c r="W7415" i="9" s="1"/>
  <c r="S7415" i="9"/>
  <c r="X7415" i="9" s="1"/>
  <c r="AB7412" i="9"/>
  <c r="AA7412" i="9"/>
  <c r="R7416" i="9"/>
  <c r="Y7413" i="9"/>
  <c r="Z7413" i="9" s="1"/>
  <c r="AD7412" i="9" l="1"/>
  <c r="V7416" i="9"/>
  <c r="W7416" i="9" s="1"/>
  <c r="S7416" i="9"/>
  <c r="AB7413" i="9"/>
  <c r="AA7413" i="9"/>
  <c r="R7417" i="9"/>
  <c r="Y7414" i="9"/>
  <c r="Z7414" i="9" s="1"/>
  <c r="X7416" i="9" l="1"/>
  <c r="AD7413" i="9"/>
  <c r="V7417" i="9"/>
  <c r="W7417" i="9" s="1"/>
  <c r="S7417" i="9"/>
  <c r="AB7414" i="9"/>
  <c r="AA7414" i="9"/>
  <c r="R7418" i="9"/>
  <c r="Y7415" i="9"/>
  <c r="Z7415" i="9" s="1"/>
  <c r="X7417" i="9" l="1"/>
  <c r="AD7414" i="9"/>
  <c r="V7418" i="9"/>
  <c r="W7418" i="9" s="1"/>
  <c r="S7418" i="9"/>
  <c r="AA7415" i="9"/>
  <c r="AB7415" i="9"/>
  <c r="Y7416" i="9"/>
  <c r="Z7416" i="9" s="1"/>
  <c r="R7419" i="9"/>
  <c r="X7418" i="9" l="1"/>
  <c r="AD7415" i="9"/>
  <c r="V7419" i="9"/>
  <c r="W7419" i="9" s="1"/>
  <c r="S7419" i="9"/>
  <c r="AB7416" i="9"/>
  <c r="AA7416" i="9"/>
  <c r="R7420" i="9"/>
  <c r="Y7417" i="9"/>
  <c r="Z7417" i="9" s="1"/>
  <c r="X7419" i="9" l="1"/>
  <c r="AD7416" i="9"/>
  <c r="V7420" i="9"/>
  <c r="W7420" i="9" s="1"/>
  <c r="S7420" i="9"/>
  <c r="AA7417" i="9"/>
  <c r="AB7417" i="9"/>
  <c r="R7421" i="9"/>
  <c r="Y7418" i="9"/>
  <c r="Z7418" i="9" s="1"/>
  <c r="X7420" i="9" l="1"/>
  <c r="AD7417" i="9"/>
  <c r="V7421" i="9"/>
  <c r="W7421" i="9" s="1"/>
  <c r="S7421" i="9"/>
  <c r="X7421" i="9" s="1"/>
  <c r="AB7418" i="9"/>
  <c r="AA7418" i="9"/>
  <c r="R7422" i="9"/>
  <c r="Y7419" i="9"/>
  <c r="Z7419" i="9" s="1"/>
  <c r="AD7418" i="9" l="1"/>
  <c r="V7422" i="9"/>
  <c r="W7422" i="9" s="1"/>
  <c r="S7422" i="9"/>
  <c r="Y7420" i="9"/>
  <c r="Z7420" i="9" s="1"/>
  <c r="AB7419" i="9"/>
  <c r="AA7419" i="9"/>
  <c r="R7423" i="9"/>
  <c r="X7422" i="9" l="1"/>
  <c r="AD7419" i="9"/>
  <c r="V7423" i="9"/>
  <c r="W7423" i="9" s="1"/>
  <c r="S7423" i="9"/>
  <c r="AB7420" i="9"/>
  <c r="AA7420" i="9"/>
  <c r="Y7421" i="9"/>
  <c r="Z7421" i="9" s="1"/>
  <c r="R7424" i="9"/>
  <c r="X7423" i="9" l="1"/>
  <c r="AD7420" i="9"/>
  <c r="V7424" i="9"/>
  <c r="W7424" i="9" s="1"/>
  <c r="S7424" i="9"/>
  <c r="AB7421" i="9"/>
  <c r="AA7421" i="9"/>
  <c r="R7425" i="9"/>
  <c r="Y7422" i="9"/>
  <c r="Z7422" i="9" s="1"/>
  <c r="X7424" i="9" l="1"/>
  <c r="AD7421" i="9"/>
  <c r="V7425" i="9"/>
  <c r="W7425" i="9" s="1"/>
  <c r="S7425" i="9"/>
  <c r="X7425" i="9" s="1"/>
  <c r="AB7422" i="9"/>
  <c r="AA7422" i="9"/>
  <c r="R7426" i="9"/>
  <c r="Y7423" i="9"/>
  <c r="Z7423" i="9" s="1"/>
  <c r="AD7422" i="9" l="1"/>
  <c r="V7426" i="9"/>
  <c r="W7426" i="9" s="1"/>
  <c r="S7426" i="9"/>
  <c r="R7427" i="9"/>
  <c r="AA7423" i="9"/>
  <c r="AB7423" i="9"/>
  <c r="Y7424" i="9"/>
  <c r="Z7424" i="9" s="1"/>
  <c r="X7426" i="9" l="1"/>
  <c r="AD7423" i="9"/>
  <c r="V7427" i="9"/>
  <c r="W7427" i="9" s="1"/>
  <c r="S7427" i="9"/>
  <c r="AB7424" i="9"/>
  <c r="AA7424" i="9"/>
  <c r="Y7425" i="9"/>
  <c r="Z7425" i="9" s="1"/>
  <c r="R7428" i="9"/>
  <c r="X7427" i="9" l="1"/>
  <c r="AD7424" i="9"/>
  <c r="V7428" i="9"/>
  <c r="W7428" i="9" s="1"/>
  <c r="S7428" i="9"/>
  <c r="AA7425" i="9"/>
  <c r="AB7425" i="9"/>
  <c r="R7429" i="9"/>
  <c r="Y7426" i="9"/>
  <c r="Z7426" i="9" s="1"/>
  <c r="X7428" i="9" l="1"/>
  <c r="AD7425" i="9"/>
  <c r="V7429" i="9"/>
  <c r="W7429" i="9" s="1"/>
  <c r="S7429" i="9"/>
  <c r="AB7426" i="9"/>
  <c r="AA7426" i="9"/>
  <c r="Y7427" i="9"/>
  <c r="Z7427" i="9" s="1"/>
  <c r="R7430" i="9"/>
  <c r="X7429" i="9" l="1"/>
  <c r="AD7426" i="9"/>
  <c r="V7430" i="9"/>
  <c r="W7430" i="9" s="1"/>
  <c r="S7430" i="9"/>
  <c r="R7431" i="9"/>
  <c r="Y7428" i="9"/>
  <c r="Z7428" i="9" s="1"/>
  <c r="AB7427" i="9"/>
  <c r="AA7427" i="9"/>
  <c r="X7430" i="9" l="1"/>
  <c r="AD7427" i="9"/>
  <c r="V7431" i="9"/>
  <c r="W7431" i="9" s="1"/>
  <c r="S7431" i="9"/>
  <c r="R7432" i="9"/>
  <c r="AB7428" i="9"/>
  <c r="AA7428" i="9"/>
  <c r="Y7429" i="9"/>
  <c r="Z7429" i="9" s="1"/>
  <c r="X7431" i="9" l="1"/>
  <c r="AD7428" i="9"/>
  <c r="V7432" i="9"/>
  <c r="W7432" i="9" s="1"/>
  <c r="S7432" i="9"/>
  <c r="AB7429" i="9"/>
  <c r="AA7429" i="9"/>
  <c r="R7433" i="9"/>
  <c r="Y7430" i="9"/>
  <c r="Z7430" i="9" s="1"/>
  <c r="X7432" i="9" l="1"/>
  <c r="AD7429" i="9"/>
  <c r="V7433" i="9"/>
  <c r="W7433" i="9" s="1"/>
  <c r="S7433" i="9"/>
  <c r="X7433" i="9" s="1"/>
  <c r="AB7430" i="9"/>
  <c r="AA7430" i="9"/>
  <c r="Y7431" i="9"/>
  <c r="Z7431" i="9" s="1"/>
  <c r="R7434" i="9"/>
  <c r="AD7430" i="9" l="1"/>
  <c r="V7434" i="9"/>
  <c r="W7434" i="9" s="1"/>
  <c r="S7434" i="9"/>
  <c r="AA7431" i="9"/>
  <c r="AB7431" i="9"/>
  <c r="R7435" i="9"/>
  <c r="Y7432" i="9"/>
  <c r="Z7432" i="9" s="1"/>
  <c r="X7434" i="9" l="1"/>
  <c r="AD7431" i="9"/>
  <c r="V7435" i="9"/>
  <c r="W7435" i="9" s="1"/>
  <c r="S7435" i="9"/>
  <c r="X7435" i="9" s="1"/>
  <c r="AB7432" i="9"/>
  <c r="AA7432" i="9"/>
  <c r="R7436" i="9"/>
  <c r="Y7433" i="9"/>
  <c r="Z7433" i="9" s="1"/>
  <c r="AD7432" i="9" l="1"/>
  <c r="V7436" i="9"/>
  <c r="W7436" i="9" s="1"/>
  <c r="S7436" i="9"/>
  <c r="AA7433" i="9"/>
  <c r="AB7433" i="9"/>
  <c r="Y7434" i="9"/>
  <c r="Z7434" i="9" s="1"/>
  <c r="R7437" i="9"/>
  <c r="X7436" i="9" l="1"/>
  <c r="AD7433" i="9"/>
  <c r="V7437" i="9"/>
  <c r="W7437" i="9" s="1"/>
  <c r="S7437" i="9"/>
  <c r="AB7434" i="9"/>
  <c r="AA7434" i="9"/>
  <c r="R7438" i="9"/>
  <c r="Y7435" i="9"/>
  <c r="Z7435" i="9" s="1"/>
  <c r="X7437" i="9" l="1"/>
  <c r="AD7434" i="9"/>
  <c r="V7438" i="9"/>
  <c r="W7438" i="9" s="1"/>
  <c r="S7438" i="9"/>
  <c r="R7439" i="9"/>
  <c r="AB7435" i="9"/>
  <c r="AA7435" i="9"/>
  <c r="Y7436" i="9"/>
  <c r="Z7436" i="9" s="1"/>
  <c r="X7438" i="9" l="1"/>
  <c r="AD7435" i="9"/>
  <c r="V7439" i="9"/>
  <c r="W7439" i="9" s="1"/>
  <c r="S7439" i="9"/>
  <c r="AB7436" i="9"/>
  <c r="AA7436" i="9"/>
  <c r="Y7437" i="9"/>
  <c r="Z7437" i="9" s="1"/>
  <c r="R7440" i="9"/>
  <c r="X7439" i="9" l="1"/>
  <c r="AD7436" i="9"/>
  <c r="V7440" i="9"/>
  <c r="W7440" i="9" s="1"/>
  <c r="S7440" i="9"/>
  <c r="R7441" i="9"/>
  <c r="AB7437" i="9"/>
  <c r="AA7437" i="9"/>
  <c r="Y7438" i="9"/>
  <c r="Z7438" i="9" s="1"/>
  <c r="X7440" i="9" l="1"/>
  <c r="AD7437" i="9"/>
  <c r="V7441" i="9"/>
  <c r="W7441" i="9" s="1"/>
  <c r="S7441" i="9"/>
  <c r="AB7438" i="9"/>
  <c r="AA7438" i="9"/>
  <c r="Y7439" i="9"/>
  <c r="Z7439" i="9" s="1"/>
  <c r="R7442" i="9"/>
  <c r="X7441" i="9" l="1"/>
  <c r="AD7438" i="9"/>
  <c r="V7442" i="9"/>
  <c r="W7442" i="9" s="1"/>
  <c r="S7442" i="9"/>
  <c r="R7443" i="9"/>
  <c r="AA7439" i="9"/>
  <c r="AB7439" i="9"/>
  <c r="Y7440" i="9"/>
  <c r="Z7440" i="9" s="1"/>
  <c r="X7442" i="9" l="1"/>
  <c r="AD7439" i="9"/>
  <c r="V7443" i="9"/>
  <c r="W7443" i="9" s="1"/>
  <c r="S7443" i="9"/>
  <c r="X7443" i="9" s="1"/>
  <c r="Y7441" i="9"/>
  <c r="Z7441" i="9" s="1"/>
  <c r="AB7440" i="9"/>
  <c r="AA7440" i="9"/>
  <c r="R7444" i="9"/>
  <c r="AD7440" i="9" l="1"/>
  <c r="V7444" i="9"/>
  <c r="W7444" i="9" s="1"/>
  <c r="S7444" i="9"/>
  <c r="AA7441" i="9"/>
  <c r="AB7441" i="9"/>
  <c r="R7445" i="9"/>
  <c r="Y7442" i="9"/>
  <c r="Z7442" i="9" s="1"/>
  <c r="X7444" i="9" l="1"/>
  <c r="AD7441" i="9"/>
  <c r="V7445" i="9"/>
  <c r="W7445" i="9" s="1"/>
  <c r="S7445" i="9"/>
  <c r="X7445" i="9" s="1"/>
  <c r="AB7442" i="9"/>
  <c r="AA7442" i="9"/>
  <c r="Y7443" i="9"/>
  <c r="Z7443" i="9" s="1"/>
  <c r="R7446" i="9"/>
  <c r="AD7442" i="9" l="1"/>
  <c r="V7446" i="9"/>
  <c r="W7446" i="9" s="1"/>
  <c r="S7446" i="9"/>
  <c r="AB7443" i="9"/>
  <c r="AA7443" i="9"/>
  <c r="R7447" i="9"/>
  <c r="Y7444" i="9"/>
  <c r="Z7444" i="9" s="1"/>
  <c r="X7446" i="9" l="1"/>
  <c r="AD7443" i="9"/>
  <c r="V7447" i="9"/>
  <c r="W7447" i="9" s="1"/>
  <c r="S7447" i="9"/>
  <c r="R7448" i="9"/>
  <c r="Y7445" i="9"/>
  <c r="Z7445" i="9" s="1"/>
  <c r="AB7444" i="9"/>
  <c r="AA7444" i="9"/>
  <c r="X7447" i="9" l="1"/>
  <c r="AD7444" i="9"/>
  <c r="V7448" i="9"/>
  <c r="W7448" i="9" s="1"/>
  <c r="S7448" i="9"/>
  <c r="AB7445" i="9"/>
  <c r="AA7445" i="9"/>
  <c r="R7449" i="9"/>
  <c r="Y7446" i="9"/>
  <c r="Z7446" i="9" s="1"/>
  <c r="X7448" i="9" l="1"/>
  <c r="AD7445" i="9"/>
  <c r="V7449" i="9"/>
  <c r="W7449" i="9" s="1"/>
  <c r="S7449" i="9"/>
  <c r="X7449" i="9" s="1"/>
  <c r="R7450" i="9"/>
  <c r="Y7447" i="9"/>
  <c r="Z7447" i="9" s="1"/>
  <c r="AB7446" i="9"/>
  <c r="AA7446" i="9"/>
  <c r="AD7446" i="9" l="1"/>
  <c r="V7450" i="9"/>
  <c r="W7450" i="9" s="1"/>
  <c r="S7450" i="9"/>
  <c r="AA7447" i="9"/>
  <c r="AB7447" i="9"/>
  <c r="R7451" i="9"/>
  <c r="Y7448" i="9"/>
  <c r="Z7448" i="9" s="1"/>
  <c r="X7450" i="9" l="1"/>
  <c r="AD7447" i="9"/>
  <c r="V7451" i="9"/>
  <c r="W7451" i="9" s="1"/>
  <c r="S7451" i="9"/>
  <c r="X7451" i="9" s="1"/>
  <c r="R7452" i="9"/>
  <c r="Y7449" i="9"/>
  <c r="Z7449" i="9" s="1"/>
  <c r="AB7448" i="9"/>
  <c r="AA7448" i="9"/>
  <c r="AD7448" i="9" l="1"/>
  <c r="V7452" i="9"/>
  <c r="W7452" i="9" s="1"/>
  <c r="S7452" i="9"/>
  <c r="AA7449" i="9"/>
  <c r="AB7449" i="9"/>
  <c r="R7453" i="9"/>
  <c r="Y7450" i="9"/>
  <c r="Z7450" i="9" s="1"/>
  <c r="X7452" i="9" l="1"/>
  <c r="AD7449" i="9"/>
  <c r="V7453" i="9"/>
  <c r="W7453" i="9" s="1"/>
  <c r="X7453" i="9" s="1"/>
  <c r="S7453" i="9"/>
  <c r="AB7450" i="9"/>
  <c r="AA7450" i="9"/>
  <c r="R7454" i="9"/>
  <c r="Y7451" i="9"/>
  <c r="Z7451" i="9" s="1"/>
  <c r="AD7450" i="9" l="1"/>
  <c r="V7454" i="9"/>
  <c r="W7454" i="9" s="1"/>
  <c r="S7454" i="9"/>
  <c r="AB7451" i="9"/>
  <c r="AA7451" i="9"/>
  <c r="R7455" i="9"/>
  <c r="Y7452" i="9"/>
  <c r="Z7452" i="9" s="1"/>
  <c r="X7454" i="9" l="1"/>
  <c r="AD7451" i="9"/>
  <c r="S7455" i="9"/>
  <c r="V7455" i="9"/>
  <c r="W7455" i="9" s="1"/>
  <c r="AB7452" i="9"/>
  <c r="AA7452" i="9"/>
  <c r="R7456" i="9"/>
  <c r="Y7453" i="9"/>
  <c r="Z7453" i="9" s="1"/>
  <c r="X7455" i="9" l="1"/>
  <c r="AD7452" i="9"/>
  <c r="V7456" i="9"/>
  <c r="W7456" i="9" s="1"/>
  <c r="S7456" i="9"/>
  <c r="AA7453" i="9"/>
  <c r="AB7453" i="9"/>
  <c r="Y7454" i="9"/>
  <c r="Z7454" i="9" s="1"/>
  <c r="R7457" i="9"/>
  <c r="X7456" i="9" l="1"/>
  <c r="AD7453" i="9"/>
  <c r="V7457" i="9"/>
  <c r="W7457" i="9" s="1"/>
  <c r="S7457" i="9"/>
  <c r="X7457" i="9" s="1"/>
  <c r="AB7454" i="9"/>
  <c r="AA7454" i="9"/>
  <c r="Y7455" i="9"/>
  <c r="Z7455" i="9" s="1"/>
  <c r="R7458" i="9"/>
  <c r="AD7454" i="9" l="1"/>
  <c r="V7458" i="9"/>
  <c r="W7458" i="9" s="1"/>
  <c r="S7458" i="9"/>
  <c r="R7459" i="9"/>
  <c r="Y7456" i="9"/>
  <c r="Z7456" i="9" s="1"/>
  <c r="AA7455" i="9"/>
  <c r="AB7455" i="9"/>
  <c r="X7458" i="9" l="1"/>
  <c r="AD7455" i="9"/>
  <c r="V7459" i="9"/>
  <c r="W7459" i="9" s="1"/>
  <c r="S7459" i="9"/>
  <c r="X7459" i="9" s="1"/>
  <c r="R7460" i="9"/>
  <c r="AB7456" i="9"/>
  <c r="AA7456" i="9"/>
  <c r="Y7457" i="9"/>
  <c r="Z7457" i="9" s="1"/>
  <c r="AD7456" i="9" l="1"/>
  <c r="V7460" i="9"/>
  <c r="W7460" i="9" s="1"/>
  <c r="S7460" i="9"/>
  <c r="AA7457" i="9"/>
  <c r="AB7457" i="9"/>
  <c r="R7461" i="9"/>
  <c r="Y7458" i="9"/>
  <c r="Z7458" i="9" s="1"/>
  <c r="X7460" i="9" l="1"/>
  <c r="AD7457" i="9"/>
  <c r="V7461" i="9"/>
  <c r="W7461" i="9" s="1"/>
  <c r="S7461" i="9"/>
  <c r="X7461" i="9" s="1"/>
  <c r="Y7459" i="9"/>
  <c r="Z7459" i="9" s="1"/>
  <c r="AB7458" i="9"/>
  <c r="AA7458" i="9"/>
  <c r="R7462" i="9"/>
  <c r="AD7458" i="9" l="1"/>
  <c r="V7462" i="9"/>
  <c r="W7462" i="9" s="1"/>
  <c r="S7462" i="9"/>
  <c r="AB7459" i="9"/>
  <c r="AA7459" i="9"/>
  <c r="R7463" i="9"/>
  <c r="Y7460" i="9"/>
  <c r="Z7460" i="9" s="1"/>
  <c r="X7462" i="9" l="1"/>
  <c r="AD7459" i="9"/>
  <c r="V7463" i="9"/>
  <c r="W7463" i="9" s="1"/>
  <c r="X7463" i="9" s="1"/>
  <c r="S7463" i="9"/>
  <c r="AB7460" i="9"/>
  <c r="AA7460" i="9"/>
  <c r="R7464" i="9"/>
  <c r="Y7461" i="9"/>
  <c r="Z7461" i="9" s="1"/>
  <c r="AD7460" i="9" l="1"/>
  <c r="V7464" i="9"/>
  <c r="W7464" i="9" s="1"/>
  <c r="S7464" i="9"/>
  <c r="AB7461" i="9"/>
  <c r="AA7461" i="9"/>
  <c r="Y7462" i="9"/>
  <c r="Z7462" i="9" s="1"/>
  <c r="R7465" i="9"/>
  <c r="X7464" i="9" l="1"/>
  <c r="AD7461" i="9"/>
  <c r="V7465" i="9"/>
  <c r="W7465" i="9" s="1"/>
  <c r="X7465" i="9" s="1"/>
  <c r="S7465" i="9"/>
  <c r="AB7462" i="9"/>
  <c r="AA7462" i="9"/>
  <c r="Y7463" i="9"/>
  <c r="Z7463" i="9" s="1"/>
  <c r="R7466" i="9"/>
  <c r="AD7462" i="9" l="1"/>
  <c r="V7466" i="9"/>
  <c r="W7466" i="9" s="1"/>
  <c r="S7466" i="9"/>
  <c r="AA7463" i="9"/>
  <c r="AB7463" i="9"/>
  <c r="Y7464" i="9"/>
  <c r="Z7464" i="9" s="1"/>
  <c r="R7467" i="9"/>
  <c r="X7466" i="9" l="1"/>
  <c r="AD7463" i="9"/>
  <c r="V7467" i="9"/>
  <c r="W7467" i="9" s="1"/>
  <c r="S7467" i="9"/>
  <c r="X7467" i="9" s="1"/>
  <c r="AB7464" i="9"/>
  <c r="AA7464" i="9"/>
  <c r="R7468" i="9"/>
  <c r="Y7465" i="9"/>
  <c r="Z7465" i="9" s="1"/>
  <c r="AD7464" i="9" l="1"/>
  <c r="V7468" i="9"/>
  <c r="W7468" i="9" s="1"/>
  <c r="S7468" i="9"/>
  <c r="AA7465" i="9"/>
  <c r="AB7465" i="9"/>
  <c r="R7469" i="9"/>
  <c r="Y7466" i="9"/>
  <c r="Z7466" i="9" s="1"/>
  <c r="X7468" i="9" l="1"/>
  <c r="AD7465" i="9"/>
  <c r="V7469" i="9"/>
  <c r="W7469" i="9" s="1"/>
  <c r="X7469" i="9" s="1"/>
  <c r="S7469" i="9"/>
  <c r="AB7466" i="9"/>
  <c r="AA7466" i="9"/>
  <c r="R7470" i="9"/>
  <c r="Y7467" i="9"/>
  <c r="Z7467" i="9" s="1"/>
  <c r="AD7466" i="9" l="1"/>
  <c r="V7470" i="9"/>
  <c r="W7470" i="9" s="1"/>
  <c r="S7470" i="9"/>
  <c r="AB7467" i="9"/>
  <c r="AA7467" i="9"/>
  <c r="Y7468" i="9"/>
  <c r="Z7468" i="9" s="1"/>
  <c r="R7471" i="9"/>
  <c r="X7470" i="9" l="1"/>
  <c r="AD7467" i="9"/>
  <c r="V7471" i="9"/>
  <c r="W7471" i="9" s="1"/>
  <c r="S7471" i="9"/>
  <c r="R7472" i="9"/>
  <c r="AB7468" i="9"/>
  <c r="AA7468" i="9"/>
  <c r="Y7469" i="9"/>
  <c r="Z7469" i="9" s="1"/>
  <c r="X7471" i="9" l="1"/>
  <c r="AD7468" i="9"/>
  <c r="V7472" i="9"/>
  <c r="W7472" i="9" s="1"/>
  <c r="S7472" i="9"/>
  <c r="R7473" i="9"/>
  <c r="AA7469" i="9"/>
  <c r="AB7469" i="9"/>
  <c r="Y7470" i="9"/>
  <c r="Z7470" i="9" s="1"/>
  <c r="X7472" i="9" l="1"/>
  <c r="AD7469" i="9"/>
  <c r="V7473" i="9"/>
  <c r="W7473" i="9" s="1"/>
  <c r="S7473" i="9"/>
  <c r="X7473" i="9" s="1"/>
  <c r="AB7470" i="9"/>
  <c r="AA7470" i="9"/>
  <c r="Y7471" i="9"/>
  <c r="Z7471" i="9" s="1"/>
  <c r="R7474" i="9"/>
  <c r="AD7470" i="9" l="1"/>
  <c r="V7474" i="9"/>
  <c r="W7474" i="9" s="1"/>
  <c r="S7474" i="9"/>
  <c r="AA7471" i="9"/>
  <c r="AB7471" i="9"/>
  <c r="R7475" i="9"/>
  <c r="Y7472" i="9"/>
  <c r="Z7472" i="9" s="1"/>
  <c r="X7474" i="9" l="1"/>
  <c r="AD7471" i="9"/>
  <c r="V7475" i="9"/>
  <c r="W7475" i="9" s="1"/>
  <c r="X7475" i="9" s="1"/>
  <c r="S7475" i="9"/>
  <c r="AB7472" i="9"/>
  <c r="AA7472" i="9"/>
  <c r="R7476" i="9"/>
  <c r="Y7473" i="9"/>
  <c r="Z7473" i="9" s="1"/>
  <c r="AD7472" i="9" l="1"/>
  <c r="V7476" i="9"/>
  <c r="W7476" i="9" s="1"/>
  <c r="S7476" i="9"/>
  <c r="R7477" i="9"/>
  <c r="Y7474" i="9"/>
  <c r="Z7474" i="9" s="1"/>
  <c r="AA7473" i="9"/>
  <c r="AB7473" i="9"/>
  <c r="X7476" i="9" l="1"/>
  <c r="AD7473" i="9"/>
  <c r="V7477" i="9"/>
  <c r="W7477" i="9" s="1"/>
  <c r="S7477" i="9"/>
  <c r="AB7474" i="9"/>
  <c r="AA7474" i="9"/>
  <c r="Y7475" i="9"/>
  <c r="Z7475" i="9" s="1"/>
  <c r="R7478" i="9"/>
  <c r="X7477" i="9" l="1"/>
  <c r="AD7474" i="9"/>
  <c r="V7478" i="9"/>
  <c r="W7478" i="9" s="1"/>
  <c r="S7478" i="9"/>
  <c r="AB7475" i="9"/>
  <c r="AA7475" i="9"/>
  <c r="R7479" i="9"/>
  <c r="Y7476" i="9"/>
  <c r="Z7476" i="9" s="1"/>
  <c r="X7478" i="9" l="1"/>
  <c r="AD7475" i="9"/>
  <c r="V7479" i="9"/>
  <c r="W7479" i="9" s="1"/>
  <c r="S7479" i="9"/>
  <c r="X7479" i="9" s="1"/>
  <c r="Y7477" i="9"/>
  <c r="Z7477" i="9" s="1"/>
  <c r="R7480" i="9"/>
  <c r="AB7476" i="9"/>
  <c r="AA7476" i="9"/>
  <c r="AD7476" i="9" l="1"/>
  <c r="V7480" i="9"/>
  <c r="W7480" i="9" s="1"/>
  <c r="S7480" i="9"/>
  <c r="R7481" i="9"/>
  <c r="Y7478" i="9"/>
  <c r="Z7478" i="9" s="1"/>
  <c r="AB7477" i="9"/>
  <c r="AA7477" i="9"/>
  <c r="X7480" i="9" l="1"/>
  <c r="AD7477" i="9"/>
  <c r="V7481" i="9"/>
  <c r="W7481" i="9" s="1"/>
  <c r="S7481" i="9"/>
  <c r="X7481" i="9" s="1"/>
  <c r="AB7478" i="9"/>
  <c r="AD7478" i="9" s="1"/>
  <c r="AA7478" i="9"/>
  <c r="R7482" i="9"/>
  <c r="Y7479" i="9"/>
  <c r="Z7479" i="9" s="1"/>
  <c r="V7482" i="9" l="1"/>
  <c r="W7482" i="9" s="1"/>
  <c r="S7482" i="9"/>
  <c r="AA7479" i="9"/>
  <c r="AB7479" i="9"/>
  <c r="R7483" i="9"/>
  <c r="Y7480" i="9"/>
  <c r="Z7480" i="9" s="1"/>
  <c r="X7482" i="9" l="1"/>
  <c r="AD7479" i="9"/>
  <c r="V7483" i="9"/>
  <c r="W7483" i="9" s="1"/>
  <c r="S7483" i="9"/>
  <c r="AB7480" i="9"/>
  <c r="AA7480" i="9"/>
  <c r="R7484" i="9"/>
  <c r="Y7481" i="9"/>
  <c r="Z7481" i="9" s="1"/>
  <c r="X7483" i="9" l="1"/>
  <c r="AD7480" i="9"/>
  <c r="V7484" i="9"/>
  <c r="W7484" i="9" s="1"/>
  <c r="X7484" i="9" s="1"/>
  <c r="S7484" i="9"/>
  <c r="AA7481" i="9"/>
  <c r="AB7481" i="9"/>
  <c r="R7485" i="9"/>
  <c r="Y7482" i="9"/>
  <c r="Z7482" i="9" s="1"/>
  <c r="AD7481" i="9" l="1"/>
  <c r="V7485" i="9"/>
  <c r="W7485" i="9" s="1"/>
  <c r="S7485" i="9"/>
  <c r="Y7483" i="9"/>
  <c r="Z7483" i="9" s="1"/>
  <c r="R7486" i="9"/>
  <c r="AB7482" i="9"/>
  <c r="AA7482" i="9"/>
  <c r="X7485" i="9" l="1"/>
  <c r="AD7482" i="9"/>
  <c r="V7486" i="9"/>
  <c r="W7486" i="9" s="1"/>
  <c r="S7486" i="9"/>
  <c r="R7487" i="9"/>
  <c r="Y7484" i="9"/>
  <c r="Z7484" i="9" s="1"/>
  <c r="AB7483" i="9"/>
  <c r="AA7483" i="9"/>
  <c r="X7486" i="9" l="1"/>
  <c r="AD7483" i="9"/>
  <c r="V7487" i="9"/>
  <c r="W7487" i="9" s="1"/>
  <c r="S7487" i="9"/>
  <c r="AB7484" i="9"/>
  <c r="AA7484" i="9"/>
  <c r="Y7485" i="9"/>
  <c r="Z7485" i="9" s="1"/>
  <c r="R7488" i="9"/>
  <c r="X7487" i="9" l="1"/>
  <c r="AD7484" i="9"/>
  <c r="V7488" i="9"/>
  <c r="W7488" i="9" s="1"/>
  <c r="S7488" i="9"/>
  <c r="X7488" i="9" s="1"/>
  <c r="AB7485" i="9"/>
  <c r="AA7485" i="9"/>
  <c r="R7489" i="9"/>
  <c r="Y7486" i="9"/>
  <c r="Z7486" i="9" s="1"/>
  <c r="AD7485" i="9" l="1"/>
  <c r="V7489" i="9"/>
  <c r="W7489" i="9" s="1"/>
  <c r="S7489" i="9"/>
  <c r="AB7486" i="9"/>
  <c r="AA7486" i="9"/>
  <c r="R7490" i="9"/>
  <c r="Y7487" i="9"/>
  <c r="Z7487" i="9" s="1"/>
  <c r="X7489" i="9" l="1"/>
  <c r="AD7486" i="9"/>
  <c r="V7490" i="9"/>
  <c r="W7490" i="9" s="1"/>
  <c r="S7490" i="9"/>
  <c r="X7490" i="9" s="1"/>
  <c r="AB7487" i="9"/>
  <c r="AA7487" i="9"/>
  <c r="R7491" i="9"/>
  <c r="Y7488" i="9"/>
  <c r="Z7488" i="9" s="1"/>
  <c r="AD7487" i="9" l="1"/>
  <c r="V7491" i="9"/>
  <c r="W7491" i="9" s="1"/>
  <c r="S7491" i="9"/>
  <c r="R7492" i="9"/>
  <c r="Y7489" i="9"/>
  <c r="Z7489" i="9" s="1"/>
  <c r="AB7488" i="9"/>
  <c r="AA7488" i="9"/>
  <c r="X7491" i="9" l="1"/>
  <c r="AD7488" i="9"/>
  <c r="V7492" i="9"/>
  <c r="W7492" i="9" s="1"/>
  <c r="S7492" i="9"/>
  <c r="AA7489" i="9"/>
  <c r="AB7489" i="9"/>
  <c r="R7493" i="9"/>
  <c r="Y7490" i="9"/>
  <c r="Z7490" i="9" s="1"/>
  <c r="X7492" i="9" l="1"/>
  <c r="AD7489" i="9"/>
  <c r="V7493" i="9"/>
  <c r="W7493" i="9" s="1"/>
  <c r="S7493" i="9"/>
  <c r="Y7491" i="9"/>
  <c r="Z7491" i="9" s="1"/>
  <c r="R7494" i="9"/>
  <c r="AB7490" i="9"/>
  <c r="AA7490" i="9"/>
  <c r="X7493" i="9" l="1"/>
  <c r="AD7490" i="9"/>
  <c r="V7494" i="9"/>
  <c r="W7494" i="9" s="1"/>
  <c r="S7494" i="9"/>
  <c r="X7494" i="9" s="1"/>
  <c r="R7495" i="9"/>
  <c r="Y7492" i="9"/>
  <c r="Z7492" i="9" s="1"/>
  <c r="AB7491" i="9"/>
  <c r="AD7491" i="9" s="1"/>
  <c r="AA7491" i="9"/>
  <c r="V7495" i="9" l="1"/>
  <c r="W7495" i="9" s="1"/>
  <c r="S7495" i="9"/>
  <c r="AB7492" i="9"/>
  <c r="AA7492" i="9"/>
  <c r="R7496" i="9"/>
  <c r="Y7493" i="9"/>
  <c r="Z7493" i="9" s="1"/>
  <c r="X7495" i="9" l="1"/>
  <c r="AD7492" i="9"/>
  <c r="V7496" i="9"/>
  <c r="W7496" i="9" s="1"/>
  <c r="S7496" i="9"/>
  <c r="AB7493" i="9"/>
  <c r="AD7493" i="9" s="1"/>
  <c r="AA7493" i="9"/>
  <c r="Y7494" i="9"/>
  <c r="Z7494" i="9" s="1"/>
  <c r="R7497" i="9"/>
  <c r="X7496" i="9" l="1"/>
  <c r="V7497" i="9"/>
  <c r="W7497" i="9" s="1"/>
  <c r="S7497" i="9"/>
  <c r="AB7494" i="9"/>
  <c r="AA7494" i="9"/>
  <c r="R7498" i="9"/>
  <c r="Y7495" i="9"/>
  <c r="Z7495" i="9" s="1"/>
  <c r="X7497" i="9" l="1"/>
  <c r="AD7494" i="9"/>
  <c r="V7498" i="9"/>
  <c r="W7498" i="9" s="1"/>
  <c r="S7498" i="9"/>
  <c r="AB7495" i="9"/>
  <c r="AD7495" i="9" s="1"/>
  <c r="AA7495" i="9"/>
  <c r="R7499" i="9"/>
  <c r="Y7496" i="9"/>
  <c r="Z7496" i="9" s="1"/>
  <c r="X7498" i="9" l="1"/>
  <c r="V7499" i="9"/>
  <c r="W7499" i="9" s="1"/>
  <c r="S7499" i="9"/>
  <c r="AB7496" i="9"/>
  <c r="AA7496" i="9"/>
  <c r="R7500" i="9"/>
  <c r="Y7497" i="9"/>
  <c r="Z7497" i="9" s="1"/>
  <c r="X7499" i="9" l="1"/>
  <c r="AD7496" i="9"/>
  <c r="V7500" i="9"/>
  <c r="W7500" i="9" s="1"/>
  <c r="S7500" i="9"/>
  <c r="AA7497" i="9"/>
  <c r="AB7497" i="9"/>
  <c r="AD7497" i="9" s="1"/>
  <c r="R7501" i="9"/>
  <c r="Y7498" i="9"/>
  <c r="Z7498" i="9" s="1"/>
  <c r="X7500" i="9" l="1"/>
  <c r="V7501" i="9"/>
  <c r="W7501" i="9" s="1"/>
  <c r="S7501" i="9"/>
  <c r="AB7498" i="9"/>
  <c r="AA7498" i="9"/>
  <c r="R7502" i="9"/>
  <c r="Y7499" i="9"/>
  <c r="Z7499" i="9" s="1"/>
  <c r="X7501" i="9" l="1"/>
  <c r="AD7498" i="9"/>
  <c r="V7502" i="9"/>
  <c r="W7502" i="9" s="1"/>
  <c r="S7502" i="9"/>
  <c r="AB7499" i="9"/>
  <c r="AD7499" i="9" s="1"/>
  <c r="AA7499" i="9"/>
  <c r="R7503" i="9"/>
  <c r="Y7500" i="9"/>
  <c r="Z7500" i="9" s="1"/>
  <c r="X7502" i="9" l="1"/>
  <c r="V7503" i="9"/>
  <c r="W7503" i="9" s="1"/>
  <c r="S7503" i="9"/>
  <c r="AB7500" i="9"/>
  <c r="AA7500" i="9"/>
  <c r="R7504" i="9"/>
  <c r="Y7501" i="9"/>
  <c r="Z7501" i="9" s="1"/>
  <c r="X7503" i="9" l="1"/>
  <c r="AD7500" i="9"/>
  <c r="V7504" i="9"/>
  <c r="W7504" i="9" s="1"/>
  <c r="S7504" i="9"/>
  <c r="R7505" i="9"/>
  <c r="Y7502" i="9"/>
  <c r="Z7502" i="9" s="1"/>
  <c r="AA7501" i="9"/>
  <c r="AB7501" i="9"/>
  <c r="AD7501" i="9" s="1"/>
  <c r="X7504" i="9" l="1"/>
  <c r="V7505" i="9"/>
  <c r="W7505" i="9" s="1"/>
  <c r="S7505" i="9"/>
  <c r="AB7502" i="9"/>
  <c r="AA7502" i="9"/>
  <c r="Y7503" i="9"/>
  <c r="Z7503" i="9" s="1"/>
  <c r="R7506" i="9"/>
  <c r="X7505" i="9" l="1"/>
  <c r="AD7502" i="9"/>
  <c r="S7506" i="9"/>
  <c r="V7506" i="9"/>
  <c r="W7506" i="9" s="1"/>
  <c r="AB7503" i="9"/>
  <c r="AA7503" i="9"/>
  <c r="R7507" i="9"/>
  <c r="Y7504" i="9"/>
  <c r="Z7504" i="9" s="1"/>
  <c r="X7506" i="9" l="1"/>
  <c r="AD7503" i="9"/>
  <c r="V7507" i="9"/>
  <c r="W7507" i="9" s="1"/>
  <c r="X7507" i="9" s="1"/>
  <c r="S7507" i="9"/>
  <c r="AB7504" i="9"/>
  <c r="AA7504" i="9"/>
  <c r="R7508" i="9"/>
  <c r="Y7505" i="9"/>
  <c r="Z7505" i="9" s="1"/>
  <c r="AD7504" i="9" l="1"/>
  <c r="V7508" i="9"/>
  <c r="W7508" i="9" s="1"/>
  <c r="S7508" i="9"/>
  <c r="AA7505" i="9"/>
  <c r="AB7505" i="9"/>
  <c r="R7509" i="9"/>
  <c r="Y7506" i="9"/>
  <c r="Z7506" i="9" s="1"/>
  <c r="X7508" i="9" l="1"/>
  <c r="AD7505" i="9"/>
  <c r="V7509" i="9"/>
  <c r="W7509" i="9" s="1"/>
  <c r="S7509" i="9"/>
  <c r="AB7506" i="9"/>
  <c r="AA7506" i="9"/>
  <c r="Y7507" i="9"/>
  <c r="Z7507" i="9" s="1"/>
  <c r="R7510" i="9"/>
  <c r="X7509" i="9" l="1"/>
  <c r="AD7506" i="9"/>
  <c r="V7510" i="9"/>
  <c r="W7510" i="9" s="1"/>
  <c r="S7510" i="9"/>
  <c r="R7511" i="9"/>
  <c r="Y7508" i="9"/>
  <c r="Z7508" i="9" s="1"/>
  <c r="AB7507" i="9"/>
  <c r="AA7507" i="9"/>
  <c r="X7510" i="9" l="1"/>
  <c r="AD7507" i="9"/>
  <c r="V7511" i="9"/>
  <c r="W7511" i="9" s="1"/>
  <c r="S7511" i="9"/>
  <c r="AB7508" i="9"/>
  <c r="AA7508" i="9"/>
  <c r="Y7509" i="9"/>
  <c r="Z7509" i="9" s="1"/>
  <c r="R7512" i="9"/>
  <c r="X7511" i="9" l="1"/>
  <c r="AD7508" i="9"/>
  <c r="V7512" i="9"/>
  <c r="W7512" i="9" s="1"/>
  <c r="S7512" i="9"/>
  <c r="R7513" i="9"/>
  <c r="AB7509" i="9"/>
  <c r="AA7509" i="9"/>
  <c r="Y7510" i="9"/>
  <c r="Z7510" i="9" s="1"/>
  <c r="X7512" i="9" l="1"/>
  <c r="AD7509" i="9"/>
  <c r="V7513" i="9"/>
  <c r="W7513" i="9" s="1"/>
  <c r="S7513" i="9"/>
  <c r="AB7510" i="9"/>
  <c r="AA7510" i="9"/>
  <c r="R7514" i="9"/>
  <c r="Y7511" i="9"/>
  <c r="Z7511" i="9" s="1"/>
  <c r="X7513" i="9" l="1"/>
  <c r="AD7510" i="9"/>
  <c r="V7514" i="9"/>
  <c r="W7514" i="9" s="1"/>
  <c r="S7514" i="9"/>
  <c r="X7514" i="9" s="1"/>
  <c r="AB7511" i="9"/>
  <c r="AA7511" i="9"/>
  <c r="R7515" i="9"/>
  <c r="Y7512" i="9"/>
  <c r="Z7512" i="9" s="1"/>
  <c r="AD7511" i="9" l="1"/>
  <c r="V7515" i="9"/>
  <c r="W7515" i="9" s="1"/>
  <c r="S7515" i="9"/>
  <c r="AB7512" i="9"/>
  <c r="AA7512" i="9"/>
  <c r="Y7513" i="9"/>
  <c r="Z7513" i="9" s="1"/>
  <c r="R7516" i="9"/>
  <c r="X7515" i="9" l="1"/>
  <c r="AD7512" i="9"/>
  <c r="V7516" i="9"/>
  <c r="W7516" i="9" s="1"/>
  <c r="S7516" i="9"/>
  <c r="AA7513" i="9"/>
  <c r="AB7513" i="9"/>
  <c r="R7517" i="9"/>
  <c r="Y7514" i="9"/>
  <c r="Z7514" i="9" s="1"/>
  <c r="X7516" i="9" l="1"/>
  <c r="AD7513" i="9"/>
  <c r="V7517" i="9"/>
  <c r="W7517" i="9" s="1"/>
  <c r="S7517" i="9"/>
  <c r="AB7514" i="9"/>
  <c r="AA7514" i="9"/>
  <c r="Y7515" i="9"/>
  <c r="Z7515" i="9" s="1"/>
  <c r="R7518" i="9"/>
  <c r="X7517" i="9" l="1"/>
  <c r="AD7514" i="9"/>
  <c r="V7518" i="9"/>
  <c r="W7518" i="9" s="1"/>
  <c r="X7518" i="9" s="1"/>
  <c r="S7518" i="9"/>
  <c r="AB7515" i="9"/>
  <c r="AA7515" i="9"/>
  <c r="R7519" i="9"/>
  <c r="Y7516" i="9"/>
  <c r="Z7516" i="9" s="1"/>
  <c r="AD7515" i="9" l="1"/>
  <c r="V7519" i="9"/>
  <c r="W7519" i="9" s="1"/>
  <c r="S7519" i="9"/>
  <c r="AB7516" i="9"/>
  <c r="AA7516" i="9"/>
  <c r="R7520" i="9"/>
  <c r="Y7517" i="9"/>
  <c r="Z7517" i="9" s="1"/>
  <c r="X7519" i="9" l="1"/>
  <c r="AD7516" i="9"/>
  <c r="V7520" i="9"/>
  <c r="W7520" i="9" s="1"/>
  <c r="S7520" i="9"/>
  <c r="X7520" i="9" s="1"/>
  <c r="Y7518" i="9"/>
  <c r="Z7518" i="9" s="1"/>
  <c r="AB7517" i="9"/>
  <c r="AA7517" i="9"/>
  <c r="R7521" i="9"/>
  <c r="AD7517" i="9" l="1"/>
  <c r="V7521" i="9"/>
  <c r="W7521" i="9" s="1"/>
  <c r="S7521" i="9"/>
  <c r="AB7518" i="9"/>
  <c r="AA7518" i="9"/>
  <c r="Y7519" i="9"/>
  <c r="Z7519" i="9" s="1"/>
  <c r="R7522" i="9"/>
  <c r="X7521" i="9" l="1"/>
  <c r="AD7518" i="9"/>
  <c r="V7522" i="9"/>
  <c r="W7522" i="9" s="1"/>
  <c r="S7522" i="9"/>
  <c r="X7522" i="9" s="1"/>
  <c r="Y7520" i="9"/>
  <c r="Z7520" i="9" s="1"/>
  <c r="R7523" i="9"/>
  <c r="AB7519" i="9"/>
  <c r="AA7519" i="9"/>
  <c r="AD7519" i="9" l="1"/>
  <c r="V7523" i="9"/>
  <c r="W7523" i="9" s="1"/>
  <c r="X7523" i="9" s="1"/>
  <c r="S7523" i="9"/>
  <c r="AB7520" i="9"/>
  <c r="AA7520" i="9"/>
  <c r="R7524" i="9"/>
  <c r="Y7521" i="9"/>
  <c r="Z7521" i="9" s="1"/>
  <c r="AD7520" i="9" l="1"/>
  <c r="V7524" i="9"/>
  <c r="W7524" i="9" s="1"/>
  <c r="S7524" i="9"/>
  <c r="X7524" i="9" s="1"/>
  <c r="AA7521" i="9"/>
  <c r="AB7521" i="9"/>
  <c r="R7525" i="9"/>
  <c r="Y7522" i="9"/>
  <c r="Z7522" i="9" s="1"/>
  <c r="AD7521" i="9" l="1"/>
  <c r="V7525" i="9"/>
  <c r="W7525" i="9" s="1"/>
  <c r="S7525" i="9"/>
  <c r="AB7522" i="9"/>
  <c r="AA7522" i="9"/>
  <c r="Y7523" i="9"/>
  <c r="Z7523" i="9" s="1"/>
  <c r="R7526" i="9"/>
  <c r="X7525" i="9" l="1"/>
  <c r="AD7522" i="9"/>
  <c r="V7526" i="9"/>
  <c r="W7526" i="9" s="1"/>
  <c r="S7526" i="9"/>
  <c r="X7526" i="9" s="1"/>
  <c r="AB7523" i="9"/>
  <c r="AA7523" i="9"/>
  <c r="Y7524" i="9"/>
  <c r="Z7524" i="9" s="1"/>
  <c r="R7527" i="9"/>
  <c r="AD7523" i="9" l="1"/>
  <c r="V7527" i="9"/>
  <c r="W7527" i="9" s="1"/>
  <c r="X7527" i="9" s="1"/>
  <c r="S7527" i="9"/>
  <c r="AB7524" i="9"/>
  <c r="AA7524" i="9"/>
  <c r="R7528" i="9"/>
  <c r="Y7525" i="9"/>
  <c r="Z7525" i="9" s="1"/>
  <c r="AD7524" i="9" l="1"/>
  <c r="V7528" i="9"/>
  <c r="W7528" i="9" s="1"/>
  <c r="S7528" i="9"/>
  <c r="X7528" i="9" s="1"/>
  <c r="AB7525" i="9"/>
  <c r="AA7525" i="9"/>
  <c r="R7529" i="9"/>
  <c r="Y7526" i="9"/>
  <c r="Z7526" i="9" s="1"/>
  <c r="AD7525" i="9" l="1"/>
  <c r="V7529" i="9"/>
  <c r="W7529" i="9" s="1"/>
  <c r="S7529" i="9"/>
  <c r="AB7526" i="9"/>
  <c r="AA7526" i="9"/>
  <c r="Y7527" i="9"/>
  <c r="Z7527" i="9" s="1"/>
  <c r="R7530" i="9"/>
  <c r="X7529" i="9" l="1"/>
  <c r="AD7526" i="9"/>
  <c r="V7530" i="9"/>
  <c r="W7530" i="9" s="1"/>
  <c r="S7530" i="9"/>
  <c r="X7530" i="9" s="1"/>
  <c r="AB7527" i="9"/>
  <c r="AA7527" i="9"/>
  <c r="R7531" i="9"/>
  <c r="Y7528" i="9"/>
  <c r="Z7528" i="9" s="1"/>
  <c r="AD7527" i="9" l="1"/>
  <c r="V7531" i="9"/>
  <c r="W7531" i="9" s="1"/>
  <c r="S7531" i="9"/>
  <c r="Y7529" i="9"/>
  <c r="Z7529" i="9" s="1"/>
  <c r="AB7528" i="9"/>
  <c r="AA7528" i="9"/>
  <c r="R7532" i="9"/>
  <c r="X7531" i="9" l="1"/>
  <c r="AD7528" i="9"/>
  <c r="V7532" i="9"/>
  <c r="W7532" i="9" s="1"/>
  <c r="S7532" i="9"/>
  <c r="X7532" i="9" s="1"/>
  <c r="R7533" i="9"/>
  <c r="AA7529" i="9"/>
  <c r="AB7529" i="9"/>
  <c r="Y7530" i="9"/>
  <c r="Z7530" i="9" s="1"/>
  <c r="AD7529" i="9" l="1"/>
  <c r="V7533" i="9"/>
  <c r="W7533" i="9" s="1"/>
  <c r="S7533" i="9"/>
  <c r="AB7530" i="9"/>
  <c r="AA7530" i="9"/>
  <c r="R7534" i="9"/>
  <c r="Y7531" i="9"/>
  <c r="Z7531" i="9" s="1"/>
  <c r="X7533" i="9" l="1"/>
  <c r="AD7530" i="9"/>
  <c r="V7534" i="9"/>
  <c r="W7534" i="9" s="1"/>
  <c r="S7534" i="9"/>
  <c r="AB7531" i="9"/>
  <c r="AA7531" i="9"/>
  <c r="Y7532" i="9"/>
  <c r="Z7532" i="9" s="1"/>
  <c r="R7535" i="9"/>
  <c r="X7534" i="9" l="1"/>
  <c r="AD7531" i="9"/>
  <c r="V7535" i="9"/>
  <c r="W7535" i="9" s="1"/>
  <c r="S7535" i="9"/>
  <c r="AB7532" i="9"/>
  <c r="AA7532" i="9"/>
  <c r="Y7533" i="9"/>
  <c r="Z7533" i="9" s="1"/>
  <c r="R7536" i="9"/>
  <c r="X7535" i="9" l="1"/>
  <c r="AD7532" i="9"/>
  <c r="V7536" i="9"/>
  <c r="W7536" i="9" s="1"/>
  <c r="S7536" i="9"/>
  <c r="R7537" i="9"/>
  <c r="AA7533" i="9"/>
  <c r="AB7533" i="9"/>
  <c r="Y7534" i="9"/>
  <c r="Z7534" i="9" s="1"/>
  <c r="X7536" i="9" l="1"/>
  <c r="AD7533" i="9"/>
  <c r="V7537" i="9"/>
  <c r="W7537" i="9" s="1"/>
  <c r="S7537" i="9"/>
  <c r="AB7534" i="9"/>
  <c r="AA7534" i="9"/>
  <c r="Y7535" i="9"/>
  <c r="Z7535" i="9" s="1"/>
  <c r="R7538" i="9"/>
  <c r="X7537" i="9" l="1"/>
  <c r="AD7534" i="9"/>
  <c r="V7538" i="9"/>
  <c r="W7538" i="9" s="1"/>
  <c r="S7538" i="9"/>
  <c r="AB7535" i="9"/>
  <c r="AA7535" i="9"/>
  <c r="R7539" i="9"/>
  <c r="Y7536" i="9"/>
  <c r="Z7536" i="9" s="1"/>
  <c r="X7538" i="9" l="1"/>
  <c r="AD7535" i="9"/>
  <c r="V7539" i="9"/>
  <c r="W7539" i="9" s="1"/>
  <c r="S7539" i="9"/>
  <c r="AB7536" i="9"/>
  <c r="AA7536" i="9"/>
  <c r="R7540" i="9"/>
  <c r="Y7537" i="9"/>
  <c r="Z7537" i="9" s="1"/>
  <c r="X7539" i="9" l="1"/>
  <c r="AD7536" i="9"/>
  <c r="V7540" i="9"/>
  <c r="W7540" i="9" s="1"/>
  <c r="S7540" i="9"/>
  <c r="AA7537" i="9"/>
  <c r="AB7537" i="9"/>
  <c r="R7541" i="9"/>
  <c r="Y7538" i="9"/>
  <c r="Z7538" i="9" s="1"/>
  <c r="X7540" i="9" l="1"/>
  <c r="AD7537" i="9"/>
  <c r="V7541" i="9"/>
  <c r="W7541" i="9" s="1"/>
  <c r="S7541" i="9"/>
  <c r="AB7538" i="9"/>
  <c r="AA7538" i="9"/>
  <c r="R7542" i="9"/>
  <c r="Y7539" i="9"/>
  <c r="Z7539" i="9" s="1"/>
  <c r="X7541" i="9" l="1"/>
  <c r="AD7538" i="9"/>
  <c r="V7542" i="9"/>
  <c r="W7542" i="9" s="1"/>
  <c r="S7542" i="9"/>
  <c r="X7542" i="9" s="1"/>
  <c r="Y7540" i="9"/>
  <c r="Z7540" i="9" s="1"/>
  <c r="AB7539" i="9"/>
  <c r="AA7539" i="9"/>
  <c r="R7543" i="9"/>
  <c r="AD7539" i="9" l="1"/>
  <c r="V7543" i="9"/>
  <c r="W7543" i="9" s="1"/>
  <c r="S7543" i="9"/>
  <c r="AB7540" i="9"/>
  <c r="AA7540" i="9"/>
  <c r="R7544" i="9"/>
  <c r="Y7541" i="9"/>
  <c r="Z7541" i="9" s="1"/>
  <c r="X7543" i="9" l="1"/>
  <c r="AD7540" i="9"/>
  <c r="V7544" i="9"/>
  <c r="W7544" i="9" s="1"/>
  <c r="S7544" i="9"/>
  <c r="AB7541" i="9"/>
  <c r="AA7541" i="9"/>
  <c r="R7545" i="9"/>
  <c r="Y7542" i="9"/>
  <c r="Z7542" i="9" s="1"/>
  <c r="X7544" i="9" l="1"/>
  <c r="AD7541" i="9"/>
  <c r="V7545" i="9"/>
  <c r="W7545" i="9" s="1"/>
  <c r="S7545" i="9"/>
  <c r="AB7542" i="9"/>
  <c r="AA7542" i="9"/>
  <c r="R7546" i="9"/>
  <c r="Y7543" i="9"/>
  <c r="Z7543" i="9" s="1"/>
  <c r="X7545" i="9" l="1"/>
  <c r="AD7542" i="9"/>
  <c r="V7546" i="9"/>
  <c r="W7546" i="9" s="1"/>
  <c r="S7546" i="9"/>
  <c r="X7546" i="9" s="1"/>
  <c r="AB7543" i="9"/>
  <c r="AA7543" i="9"/>
  <c r="R7547" i="9"/>
  <c r="Y7544" i="9"/>
  <c r="Z7544" i="9" s="1"/>
  <c r="AD7543" i="9" l="1"/>
  <c r="V7547" i="9"/>
  <c r="W7547" i="9" s="1"/>
  <c r="S7547" i="9"/>
  <c r="AB7544" i="9"/>
  <c r="AA7544" i="9"/>
  <c r="Y7545" i="9"/>
  <c r="Z7545" i="9" s="1"/>
  <c r="R7548" i="9"/>
  <c r="X7547" i="9" l="1"/>
  <c r="AD7544" i="9"/>
  <c r="V7548" i="9"/>
  <c r="W7548" i="9" s="1"/>
  <c r="S7548" i="9"/>
  <c r="X7548" i="9" s="1"/>
  <c r="AA7545" i="9"/>
  <c r="AB7545" i="9"/>
  <c r="R7549" i="9"/>
  <c r="Y7546" i="9"/>
  <c r="Z7546" i="9" s="1"/>
  <c r="AD7545" i="9" l="1"/>
  <c r="V7549" i="9"/>
  <c r="W7549" i="9" s="1"/>
  <c r="S7549" i="9"/>
  <c r="R7550" i="9"/>
  <c r="Y7547" i="9"/>
  <c r="Z7547" i="9" s="1"/>
  <c r="AB7546" i="9"/>
  <c r="AA7546" i="9"/>
  <c r="X7549" i="9" l="1"/>
  <c r="AD7546" i="9"/>
  <c r="V7550" i="9"/>
  <c r="W7550" i="9" s="1"/>
  <c r="S7550" i="9"/>
  <c r="AB7547" i="9"/>
  <c r="AA7547" i="9"/>
  <c r="Y7548" i="9"/>
  <c r="Z7548" i="9" s="1"/>
  <c r="R7551" i="9"/>
  <c r="X7550" i="9" l="1"/>
  <c r="AD7547" i="9"/>
  <c r="V7551" i="9"/>
  <c r="W7551" i="9" s="1"/>
  <c r="S7551" i="9"/>
  <c r="AB7548" i="9"/>
  <c r="AA7548" i="9"/>
  <c r="R7552" i="9"/>
  <c r="Y7549" i="9"/>
  <c r="Z7549" i="9" s="1"/>
  <c r="X7551" i="9" l="1"/>
  <c r="AD7548" i="9"/>
  <c r="V7552" i="9"/>
  <c r="W7552" i="9" s="1"/>
  <c r="S7552" i="9"/>
  <c r="R7553" i="9"/>
  <c r="Y7550" i="9"/>
  <c r="Z7550" i="9" s="1"/>
  <c r="AB7549" i="9"/>
  <c r="AA7549" i="9"/>
  <c r="X7552" i="9" l="1"/>
  <c r="AD7549" i="9"/>
  <c r="V7553" i="9"/>
  <c r="W7553" i="9" s="1"/>
  <c r="S7553" i="9"/>
  <c r="AB7550" i="9"/>
  <c r="AA7550" i="9"/>
  <c r="R7554" i="9"/>
  <c r="Y7551" i="9"/>
  <c r="Z7551" i="9" s="1"/>
  <c r="X7553" i="9" l="1"/>
  <c r="AD7550" i="9"/>
  <c r="V7554" i="9"/>
  <c r="W7554" i="9" s="1"/>
  <c r="S7554" i="9"/>
  <c r="X7554" i="9" s="1"/>
  <c r="Y7552" i="9"/>
  <c r="Z7552" i="9" s="1"/>
  <c r="AB7551" i="9"/>
  <c r="AA7551" i="9"/>
  <c r="R7555" i="9"/>
  <c r="AD7551" i="9" l="1"/>
  <c r="V7555" i="9"/>
  <c r="W7555" i="9" s="1"/>
  <c r="S7555" i="9"/>
  <c r="AB7552" i="9"/>
  <c r="AA7552" i="9"/>
  <c r="R7556" i="9"/>
  <c r="Y7553" i="9"/>
  <c r="Z7553" i="9" s="1"/>
  <c r="X7555" i="9" l="1"/>
  <c r="AD7552" i="9"/>
  <c r="V7556" i="9"/>
  <c r="W7556" i="9" s="1"/>
  <c r="S7556" i="9"/>
  <c r="AA7553" i="9"/>
  <c r="AB7553" i="9"/>
  <c r="Y7554" i="9"/>
  <c r="Z7554" i="9" s="1"/>
  <c r="R7557" i="9"/>
  <c r="X7556" i="9" l="1"/>
  <c r="AD7553" i="9"/>
  <c r="V7557" i="9"/>
  <c r="W7557" i="9" s="1"/>
  <c r="S7557" i="9"/>
  <c r="AB7554" i="9"/>
  <c r="AA7554" i="9"/>
  <c r="R7558" i="9"/>
  <c r="Y7555" i="9"/>
  <c r="Z7555" i="9" s="1"/>
  <c r="X7557" i="9" l="1"/>
  <c r="AD7554" i="9"/>
  <c r="S7558" i="9"/>
  <c r="V7558" i="9"/>
  <c r="W7558" i="9" s="1"/>
  <c r="AB7555" i="9"/>
  <c r="AA7555" i="9"/>
  <c r="Y7556" i="9"/>
  <c r="Z7556" i="9" s="1"/>
  <c r="R7559" i="9"/>
  <c r="X7558" i="9" l="1"/>
  <c r="AD7555" i="9"/>
  <c r="V7559" i="9"/>
  <c r="W7559" i="9" s="1"/>
  <c r="S7559" i="9"/>
  <c r="AB7556" i="9"/>
  <c r="AA7556" i="9"/>
  <c r="R7560" i="9"/>
  <c r="Y7557" i="9"/>
  <c r="Z7557" i="9" s="1"/>
  <c r="X7559" i="9" l="1"/>
  <c r="AD7556" i="9"/>
  <c r="V7560" i="9"/>
  <c r="W7560" i="9" s="1"/>
  <c r="S7560" i="9"/>
  <c r="X7560" i="9" s="1"/>
  <c r="AB7557" i="9"/>
  <c r="AA7557" i="9"/>
  <c r="R7561" i="9"/>
  <c r="Y7558" i="9"/>
  <c r="Z7558" i="9" s="1"/>
  <c r="AD7557" i="9" l="1"/>
  <c r="V7561" i="9"/>
  <c r="W7561" i="9" s="1"/>
  <c r="S7561" i="9"/>
  <c r="AB7558" i="9"/>
  <c r="AA7558" i="9"/>
  <c r="R7562" i="9"/>
  <c r="Y7559" i="9"/>
  <c r="Z7559" i="9" s="1"/>
  <c r="X7561" i="9" l="1"/>
  <c r="AD7558" i="9"/>
  <c r="V7562" i="9"/>
  <c r="W7562" i="9" s="1"/>
  <c r="S7562" i="9"/>
  <c r="X7562" i="9" s="1"/>
  <c r="R7563" i="9"/>
  <c r="AB7559" i="9"/>
  <c r="AA7559" i="9"/>
  <c r="Y7560" i="9"/>
  <c r="Z7560" i="9" s="1"/>
  <c r="AD7559" i="9" l="1"/>
  <c r="V7563" i="9"/>
  <c r="W7563" i="9" s="1"/>
  <c r="S7563" i="9"/>
  <c r="AB7560" i="9"/>
  <c r="AA7560" i="9"/>
  <c r="R7564" i="9"/>
  <c r="Y7561" i="9"/>
  <c r="Z7561" i="9" s="1"/>
  <c r="X7563" i="9" l="1"/>
  <c r="AD7560" i="9"/>
  <c r="V7564" i="9"/>
  <c r="W7564" i="9" s="1"/>
  <c r="S7564" i="9"/>
  <c r="X7564" i="9" s="1"/>
  <c r="Y7562" i="9"/>
  <c r="Z7562" i="9" s="1"/>
  <c r="R7565" i="9"/>
  <c r="AA7561" i="9"/>
  <c r="AB7561" i="9"/>
  <c r="AD7561" i="9" l="1"/>
  <c r="V7565" i="9"/>
  <c r="W7565" i="9" s="1"/>
  <c r="S7565" i="9"/>
  <c r="R7566" i="9"/>
  <c r="Y7563" i="9"/>
  <c r="Z7563" i="9" s="1"/>
  <c r="AB7562" i="9"/>
  <c r="AA7562" i="9"/>
  <c r="X7565" i="9" l="1"/>
  <c r="AD7562" i="9"/>
  <c r="V7566" i="9"/>
  <c r="W7566" i="9" s="1"/>
  <c r="S7566" i="9"/>
  <c r="AB7563" i="9"/>
  <c r="AA7563" i="9"/>
  <c r="R7567" i="9"/>
  <c r="Y7564" i="9"/>
  <c r="Z7564" i="9" s="1"/>
  <c r="X7566" i="9" l="1"/>
  <c r="AD7563" i="9"/>
  <c r="V7567" i="9"/>
  <c r="W7567" i="9" s="1"/>
  <c r="S7567" i="9"/>
  <c r="AB7564" i="9"/>
  <c r="AA7564" i="9"/>
  <c r="R7568" i="9"/>
  <c r="Y7565" i="9"/>
  <c r="Z7565" i="9" s="1"/>
  <c r="X7567" i="9" l="1"/>
  <c r="AD7564" i="9"/>
  <c r="V7568" i="9"/>
  <c r="W7568" i="9" s="1"/>
  <c r="S7568" i="9"/>
  <c r="X7568" i="9" s="1"/>
  <c r="AA7565" i="9"/>
  <c r="AB7565" i="9"/>
  <c r="R7569" i="9"/>
  <c r="Y7566" i="9"/>
  <c r="Z7566" i="9" s="1"/>
  <c r="AD7565" i="9" l="1"/>
  <c r="V7569" i="9"/>
  <c r="W7569" i="9" s="1"/>
  <c r="S7569" i="9"/>
  <c r="AB7566" i="9"/>
  <c r="AA7566" i="9"/>
  <c r="Y7567" i="9"/>
  <c r="Z7567" i="9" s="1"/>
  <c r="R7570" i="9"/>
  <c r="X7569" i="9" l="1"/>
  <c r="AD7566" i="9"/>
  <c r="V7570" i="9"/>
  <c r="W7570" i="9" s="1"/>
  <c r="S7570" i="9"/>
  <c r="AB7567" i="9"/>
  <c r="AA7567" i="9"/>
  <c r="R7571" i="9"/>
  <c r="Y7568" i="9"/>
  <c r="Z7568" i="9" s="1"/>
  <c r="X7570" i="9" l="1"/>
  <c r="AD7567" i="9"/>
  <c r="V7571" i="9"/>
  <c r="W7571" i="9" s="1"/>
  <c r="S7571" i="9"/>
  <c r="AB7568" i="9"/>
  <c r="AA7568" i="9"/>
  <c r="R7572" i="9"/>
  <c r="Y7569" i="9"/>
  <c r="Z7569" i="9" s="1"/>
  <c r="X7571" i="9" l="1"/>
  <c r="AD7568" i="9"/>
  <c r="V7572" i="9"/>
  <c r="W7572" i="9" s="1"/>
  <c r="S7572" i="9"/>
  <c r="AB7569" i="9"/>
  <c r="AA7569" i="9"/>
  <c r="R7573" i="9"/>
  <c r="Y7570" i="9"/>
  <c r="Z7570" i="9" s="1"/>
  <c r="X7572" i="9" l="1"/>
  <c r="AD7569" i="9"/>
  <c r="V7573" i="9"/>
  <c r="W7573" i="9" s="1"/>
  <c r="S7573" i="9"/>
  <c r="R7574" i="9"/>
  <c r="AA7570" i="9"/>
  <c r="AB7570" i="9"/>
  <c r="Y7571" i="9"/>
  <c r="Z7571" i="9" s="1"/>
  <c r="X7573" i="9" l="1"/>
  <c r="AD7570" i="9"/>
  <c r="V7574" i="9"/>
  <c r="W7574" i="9" s="1"/>
  <c r="S7574" i="9"/>
  <c r="X7574" i="9" s="1"/>
  <c r="AB7571" i="9"/>
  <c r="AA7571" i="9"/>
  <c r="Y7572" i="9"/>
  <c r="Z7572" i="9" s="1"/>
  <c r="R7575" i="9"/>
  <c r="AD7571" i="9" l="1"/>
  <c r="V7575" i="9"/>
  <c r="W7575" i="9" s="1"/>
  <c r="S7575" i="9"/>
  <c r="R7576" i="9"/>
  <c r="Y7573" i="9"/>
  <c r="Z7573" i="9" s="1"/>
  <c r="AB7572" i="9"/>
  <c r="AA7572" i="9"/>
  <c r="X7575" i="9" l="1"/>
  <c r="AD7572" i="9"/>
  <c r="V7576" i="9"/>
  <c r="W7576" i="9" s="1"/>
  <c r="S7576" i="9"/>
  <c r="R7577" i="9"/>
  <c r="AB7573" i="9"/>
  <c r="AA7573" i="9"/>
  <c r="Y7574" i="9"/>
  <c r="Z7574" i="9" s="1"/>
  <c r="X7576" i="9" l="1"/>
  <c r="AD7573" i="9"/>
  <c r="V7577" i="9"/>
  <c r="W7577" i="9" s="1"/>
  <c r="S7577" i="9"/>
  <c r="Y7575" i="9"/>
  <c r="Z7575" i="9" s="1"/>
  <c r="AB7574" i="9"/>
  <c r="AA7574" i="9"/>
  <c r="R7578" i="9"/>
  <c r="X7577" i="9" l="1"/>
  <c r="AD7574" i="9"/>
  <c r="V7578" i="9"/>
  <c r="W7578" i="9" s="1"/>
  <c r="S7578" i="9"/>
  <c r="AA7575" i="9"/>
  <c r="AB7575" i="9"/>
  <c r="R7579" i="9"/>
  <c r="Y7576" i="9"/>
  <c r="Z7576" i="9" s="1"/>
  <c r="X7578" i="9" l="1"/>
  <c r="AD7575" i="9"/>
  <c r="V7579" i="9"/>
  <c r="W7579" i="9" s="1"/>
  <c r="S7579" i="9"/>
  <c r="Y7577" i="9"/>
  <c r="Z7577" i="9" s="1"/>
  <c r="AB7576" i="9"/>
  <c r="AA7576" i="9"/>
  <c r="R7580" i="9"/>
  <c r="X7579" i="9" l="1"/>
  <c r="AD7576" i="9"/>
  <c r="V7580" i="9"/>
  <c r="W7580" i="9" s="1"/>
  <c r="S7580" i="9"/>
  <c r="Y7578" i="9"/>
  <c r="Z7578" i="9" s="1"/>
  <c r="R7581" i="9"/>
  <c r="AA7577" i="9"/>
  <c r="AB7577" i="9"/>
  <c r="X7580" i="9" l="1"/>
  <c r="AD7577" i="9"/>
  <c r="V7581" i="9"/>
  <c r="W7581" i="9" s="1"/>
  <c r="S7581" i="9"/>
  <c r="R7582" i="9"/>
  <c r="AB7578" i="9"/>
  <c r="AA7578" i="9"/>
  <c r="Y7579" i="9"/>
  <c r="Z7579" i="9" s="1"/>
  <c r="X7581" i="9" l="1"/>
  <c r="AD7578" i="9"/>
  <c r="V7582" i="9"/>
  <c r="W7582" i="9" s="1"/>
  <c r="S7582" i="9"/>
  <c r="X7582" i="9" s="1"/>
  <c r="Y7580" i="9"/>
  <c r="Z7580" i="9" s="1"/>
  <c r="AA7579" i="9"/>
  <c r="AB7579" i="9"/>
  <c r="R7583" i="9"/>
  <c r="AD7579" i="9" l="1"/>
  <c r="S7583" i="9"/>
  <c r="V7583" i="9"/>
  <c r="W7583" i="9" s="1"/>
  <c r="X7583" i="9" s="1"/>
  <c r="AA7580" i="9"/>
  <c r="AB7580" i="9"/>
  <c r="R7584" i="9"/>
  <c r="Y7581" i="9"/>
  <c r="Z7581" i="9" s="1"/>
  <c r="AD7580" i="9" l="1"/>
  <c r="V7584" i="9"/>
  <c r="W7584" i="9" s="1"/>
  <c r="S7584" i="9"/>
  <c r="X7584" i="9" s="1"/>
  <c r="R7585" i="9"/>
  <c r="Y7582" i="9"/>
  <c r="Z7582" i="9" s="1"/>
  <c r="AB7581" i="9"/>
  <c r="AA7581" i="9"/>
  <c r="AD7581" i="9" l="1"/>
  <c r="V7585" i="9"/>
  <c r="W7585" i="9" s="1"/>
  <c r="S7585" i="9"/>
  <c r="AA7582" i="9"/>
  <c r="AB7582" i="9"/>
  <c r="R7586" i="9"/>
  <c r="Y7583" i="9"/>
  <c r="Z7583" i="9" s="1"/>
  <c r="X7585" i="9" l="1"/>
  <c r="AD7582" i="9"/>
  <c r="V7586" i="9"/>
  <c r="W7586" i="9" s="1"/>
  <c r="S7586" i="9"/>
  <c r="X7586" i="9" s="1"/>
  <c r="Y7584" i="9"/>
  <c r="Z7584" i="9" s="1"/>
  <c r="AB7583" i="9"/>
  <c r="AA7583" i="9"/>
  <c r="R7587" i="9"/>
  <c r="AD7583" i="9" l="1"/>
  <c r="V7587" i="9"/>
  <c r="W7587" i="9" s="1"/>
  <c r="S7587" i="9"/>
  <c r="AB7584" i="9"/>
  <c r="AA7584" i="9"/>
  <c r="R7588" i="9"/>
  <c r="Y7585" i="9"/>
  <c r="Z7585" i="9" s="1"/>
  <c r="X7587" i="9" l="1"/>
  <c r="AD7584" i="9"/>
  <c r="V7588" i="9"/>
  <c r="W7588" i="9" s="1"/>
  <c r="S7588" i="9"/>
  <c r="X7588" i="9" s="1"/>
  <c r="AB7585" i="9"/>
  <c r="AA7585" i="9"/>
  <c r="R7589" i="9"/>
  <c r="Y7586" i="9"/>
  <c r="Z7586" i="9" s="1"/>
  <c r="AD7585" i="9" l="1"/>
  <c r="V7589" i="9"/>
  <c r="W7589" i="9" s="1"/>
  <c r="S7589" i="9"/>
  <c r="AA7586" i="9"/>
  <c r="AB7586" i="9"/>
  <c r="Y7587" i="9"/>
  <c r="Z7587" i="9" s="1"/>
  <c r="R7590" i="9"/>
  <c r="X7589" i="9" l="1"/>
  <c r="AD7586" i="9"/>
  <c r="V7590" i="9"/>
  <c r="W7590" i="9" s="1"/>
  <c r="S7590" i="9"/>
  <c r="AB7587" i="9"/>
  <c r="AA7587" i="9"/>
  <c r="R7591" i="9"/>
  <c r="Y7588" i="9"/>
  <c r="Z7588" i="9" s="1"/>
  <c r="X7590" i="9" l="1"/>
  <c r="AD7587" i="9"/>
  <c r="V7591" i="9"/>
  <c r="W7591" i="9" s="1"/>
  <c r="S7591" i="9"/>
  <c r="AB7588" i="9"/>
  <c r="AA7588" i="9"/>
  <c r="Y7589" i="9"/>
  <c r="Z7589" i="9" s="1"/>
  <c r="R7592" i="9"/>
  <c r="X7591" i="9" l="1"/>
  <c r="AD7588" i="9"/>
  <c r="V7592" i="9"/>
  <c r="W7592" i="9" s="1"/>
  <c r="S7592" i="9"/>
  <c r="AA7589" i="9"/>
  <c r="AB7589" i="9"/>
  <c r="R7593" i="9"/>
  <c r="Y7590" i="9"/>
  <c r="Z7590" i="9" s="1"/>
  <c r="X7592" i="9" l="1"/>
  <c r="AD7589" i="9"/>
  <c r="V7593" i="9"/>
  <c r="W7593" i="9" s="1"/>
  <c r="S7593" i="9"/>
  <c r="AB7590" i="9"/>
  <c r="AA7590" i="9"/>
  <c r="R7594" i="9"/>
  <c r="Y7591" i="9"/>
  <c r="Z7591" i="9" s="1"/>
  <c r="X7593" i="9" l="1"/>
  <c r="AD7590" i="9"/>
  <c r="V7594" i="9"/>
  <c r="W7594" i="9" s="1"/>
  <c r="S7594" i="9"/>
  <c r="X7594" i="9" s="1"/>
  <c r="Y7592" i="9"/>
  <c r="Z7592" i="9" s="1"/>
  <c r="AA7591" i="9"/>
  <c r="AB7591" i="9"/>
  <c r="R7595" i="9"/>
  <c r="AD7591" i="9" l="1"/>
  <c r="S7595" i="9"/>
  <c r="V7595" i="9"/>
  <c r="W7595" i="9" s="1"/>
  <c r="X7595" i="9" s="1"/>
  <c r="AB7592" i="9"/>
  <c r="AA7592" i="9"/>
  <c r="R7596" i="9"/>
  <c r="Y7593" i="9"/>
  <c r="Z7593" i="9" s="1"/>
  <c r="AD7592" i="9" l="1"/>
  <c r="V7596" i="9"/>
  <c r="W7596" i="9" s="1"/>
  <c r="S7596" i="9"/>
  <c r="AB7593" i="9"/>
  <c r="AA7593" i="9"/>
  <c r="R7597" i="9"/>
  <c r="Y7594" i="9"/>
  <c r="Z7594" i="9" s="1"/>
  <c r="X7596" i="9" l="1"/>
  <c r="AD7593" i="9"/>
  <c r="V7597" i="9"/>
  <c r="W7597" i="9" s="1"/>
  <c r="S7597" i="9"/>
  <c r="AA7594" i="9"/>
  <c r="AB7594" i="9"/>
  <c r="R7598" i="9"/>
  <c r="Y7595" i="9"/>
  <c r="Z7595" i="9" s="1"/>
  <c r="X7597" i="9" l="1"/>
  <c r="AD7594" i="9"/>
  <c r="V7598" i="9"/>
  <c r="W7598" i="9" s="1"/>
  <c r="S7598" i="9"/>
  <c r="Y7596" i="9"/>
  <c r="Z7596" i="9" s="1"/>
  <c r="R7599" i="9"/>
  <c r="AB7595" i="9"/>
  <c r="AA7595" i="9"/>
  <c r="X7598" i="9" l="1"/>
  <c r="AD7595" i="9"/>
  <c r="V7599" i="9"/>
  <c r="W7599" i="9" s="1"/>
  <c r="S7599" i="9"/>
  <c r="AA7596" i="9"/>
  <c r="AB7596" i="9"/>
  <c r="R7600" i="9"/>
  <c r="Y7597" i="9"/>
  <c r="Z7597" i="9" s="1"/>
  <c r="X7599" i="9" l="1"/>
  <c r="AD7596" i="9"/>
  <c r="V7600" i="9"/>
  <c r="W7600" i="9" s="1"/>
  <c r="S7600" i="9"/>
  <c r="AA7597" i="9"/>
  <c r="AB7597" i="9"/>
  <c r="Y7598" i="9"/>
  <c r="Z7598" i="9" s="1"/>
  <c r="R7601" i="9"/>
  <c r="X7600" i="9" l="1"/>
  <c r="AD7597" i="9"/>
  <c r="V7601" i="9"/>
  <c r="W7601" i="9" s="1"/>
  <c r="S7601" i="9"/>
  <c r="AB7598" i="9"/>
  <c r="AA7598" i="9"/>
  <c r="R7602" i="9"/>
  <c r="Y7599" i="9"/>
  <c r="Z7599" i="9" s="1"/>
  <c r="X7601" i="9" l="1"/>
  <c r="AD7598" i="9"/>
  <c r="V7602" i="9"/>
  <c r="W7602" i="9" s="1"/>
  <c r="S7602" i="9"/>
  <c r="X7602" i="9" s="1"/>
  <c r="AA7599" i="9"/>
  <c r="AB7599" i="9"/>
  <c r="R7603" i="9"/>
  <c r="Y7600" i="9"/>
  <c r="Z7600" i="9" s="1"/>
  <c r="AD7599" i="9" l="1"/>
  <c r="S7603" i="9"/>
  <c r="V7603" i="9"/>
  <c r="W7603" i="9" s="1"/>
  <c r="X7603" i="9" s="1"/>
  <c r="AB7600" i="9"/>
  <c r="AA7600" i="9"/>
  <c r="Y7601" i="9"/>
  <c r="Z7601" i="9" s="1"/>
  <c r="R7604" i="9"/>
  <c r="AD7600" i="9" l="1"/>
  <c r="V7604" i="9"/>
  <c r="W7604" i="9" s="1"/>
  <c r="S7604" i="9"/>
  <c r="AA7601" i="9"/>
  <c r="AB7601" i="9"/>
  <c r="Y7602" i="9"/>
  <c r="Z7602" i="9" s="1"/>
  <c r="R7605" i="9"/>
  <c r="X7604" i="9" l="1"/>
  <c r="AD7601" i="9"/>
  <c r="V7605" i="9"/>
  <c r="W7605" i="9" s="1"/>
  <c r="X7605" i="9" s="1"/>
  <c r="S7605" i="9"/>
  <c r="AA7602" i="9"/>
  <c r="AB7602" i="9"/>
  <c r="R7606" i="9"/>
  <c r="Y7603" i="9"/>
  <c r="Z7603" i="9" s="1"/>
  <c r="AD7602" i="9" l="1"/>
  <c r="V7606" i="9"/>
  <c r="W7606" i="9" s="1"/>
  <c r="S7606" i="9"/>
  <c r="AB7603" i="9"/>
  <c r="AA7603" i="9"/>
  <c r="Y7604" i="9"/>
  <c r="Z7604" i="9" s="1"/>
  <c r="R7607" i="9"/>
  <c r="X7606" i="9" l="1"/>
  <c r="AD7603" i="9"/>
  <c r="V7607" i="9"/>
  <c r="W7607" i="9" s="1"/>
  <c r="S7607" i="9"/>
  <c r="R7608" i="9"/>
  <c r="AB7604" i="9"/>
  <c r="AA7604" i="9"/>
  <c r="Y7605" i="9"/>
  <c r="Z7605" i="9" s="1"/>
  <c r="X7607" i="9" l="1"/>
  <c r="AD7604" i="9"/>
  <c r="S7608" i="9"/>
  <c r="V7608" i="9"/>
  <c r="W7608" i="9" s="1"/>
  <c r="R7609" i="9"/>
  <c r="AA7605" i="9"/>
  <c r="AB7605" i="9"/>
  <c r="Y7606" i="9"/>
  <c r="Z7606" i="9" s="1"/>
  <c r="X7608" i="9" l="1"/>
  <c r="AD7605" i="9"/>
  <c r="V7609" i="9"/>
  <c r="W7609" i="9" s="1"/>
  <c r="S7609" i="9"/>
  <c r="Y7607" i="9"/>
  <c r="Z7607" i="9" s="1"/>
  <c r="AB7606" i="9"/>
  <c r="AA7606" i="9"/>
  <c r="R7610" i="9"/>
  <c r="X7609" i="9" l="1"/>
  <c r="AD7606" i="9"/>
  <c r="V7610" i="9"/>
  <c r="W7610" i="9" s="1"/>
  <c r="S7610" i="9"/>
  <c r="R7611" i="9"/>
  <c r="Y7608" i="9"/>
  <c r="Z7608" i="9" s="1"/>
  <c r="AA7607" i="9"/>
  <c r="AB7607" i="9"/>
  <c r="X7610" i="9" l="1"/>
  <c r="AD7607" i="9"/>
  <c r="V7611" i="9"/>
  <c r="W7611" i="9" s="1"/>
  <c r="S7611" i="9"/>
  <c r="AB7608" i="9"/>
  <c r="AA7608" i="9"/>
  <c r="Y7609" i="9"/>
  <c r="Z7609" i="9" s="1"/>
  <c r="R7612" i="9"/>
  <c r="X7611" i="9" l="1"/>
  <c r="AD7608" i="9"/>
  <c r="V7612" i="9"/>
  <c r="W7612" i="9" s="1"/>
  <c r="S7612" i="9"/>
  <c r="AA7609" i="9"/>
  <c r="AB7609" i="9"/>
  <c r="R7613" i="9"/>
  <c r="Y7610" i="9"/>
  <c r="Z7610" i="9" s="1"/>
  <c r="X7612" i="9" l="1"/>
  <c r="AD7609" i="9"/>
  <c r="V7613" i="9"/>
  <c r="W7613" i="9" s="1"/>
  <c r="S7613" i="9"/>
  <c r="R7614" i="9"/>
  <c r="AA7610" i="9"/>
  <c r="AB7610" i="9"/>
  <c r="Y7611" i="9"/>
  <c r="Z7611" i="9" s="1"/>
  <c r="X7613" i="9" l="1"/>
  <c r="AD7610" i="9"/>
  <c r="V7614" i="9"/>
  <c r="W7614" i="9" s="1"/>
  <c r="S7614" i="9"/>
  <c r="X7614" i="9" s="1"/>
  <c r="AB7611" i="9"/>
  <c r="AA7611" i="9"/>
  <c r="R7615" i="9"/>
  <c r="Y7612" i="9"/>
  <c r="Z7612" i="9" s="1"/>
  <c r="AD7611" i="9" l="1"/>
  <c r="V7615" i="9"/>
  <c r="W7615" i="9" s="1"/>
  <c r="S7615" i="9"/>
  <c r="AB7612" i="9"/>
  <c r="AA7612" i="9"/>
  <c r="R7616" i="9"/>
  <c r="Y7613" i="9"/>
  <c r="Z7613" i="9" s="1"/>
  <c r="X7615" i="9" l="1"/>
  <c r="AD7612" i="9"/>
  <c r="V7616" i="9"/>
  <c r="W7616" i="9" s="1"/>
  <c r="S7616" i="9"/>
  <c r="X7616" i="9" s="1"/>
  <c r="AA7613" i="9"/>
  <c r="AB7613" i="9"/>
  <c r="R7617" i="9"/>
  <c r="Y7614" i="9"/>
  <c r="Z7614" i="9" s="1"/>
  <c r="AD7613" i="9" l="1"/>
  <c r="V7617" i="9"/>
  <c r="W7617" i="9" s="1"/>
  <c r="S7617" i="9"/>
  <c r="AB7614" i="9"/>
  <c r="AA7614" i="9"/>
  <c r="Y7615" i="9"/>
  <c r="Z7615" i="9" s="1"/>
  <c r="R7618" i="9"/>
  <c r="X7617" i="9" l="1"/>
  <c r="AD7614" i="9"/>
  <c r="V7618" i="9"/>
  <c r="W7618" i="9" s="1"/>
  <c r="S7618" i="9"/>
  <c r="X7618" i="9" s="1"/>
  <c r="AA7615" i="9"/>
  <c r="AB7615" i="9"/>
  <c r="R7619" i="9"/>
  <c r="Y7616" i="9"/>
  <c r="Z7616" i="9" s="1"/>
  <c r="AD7615" i="9" l="1"/>
  <c r="V7619" i="9"/>
  <c r="W7619" i="9" s="1"/>
  <c r="S7619" i="9"/>
  <c r="R7620" i="9"/>
  <c r="Y7617" i="9"/>
  <c r="Z7617" i="9" s="1"/>
  <c r="AB7616" i="9"/>
  <c r="AA7616" i="9"/>
  <c r="X7619" i="9" l="1"/>
  <c r="AD7616" i="9"/>
  <c r="V7620" i="9"/>
  <c r="W7620" i="9" s="1"/>
  <c r="S7620" i="9"/>
  <c r="X7620" i="9" s="1"/>
  <c r="AB7617" i="9"/>
  <c r="AA7617" i="9"/>
  <c r="R7621" i="9"/>
  <c r="Y7618" i="9"/>
  <c r="Z7618" i="9" s="1"/>
  <c r="AD7617" i="9" l="1"/>
  <c r="V7621" i="9"/>
  <c r="W7621" i="9" s="1"/>
  <c r="S7621" i="9"/>
  <c r="AA7618" i="9"/>
  <c r="AB7618" i="9"/>
  <c r="Y7619" i="9"/>
  <c r="Z7619" i="9" s="1"/>
  <c r="R7622" i="9"/>
  <c r="X7621" i="9" l="1"/>
  <c r="AD7618" i="9"/>
  <c r="V7622" i="9"/>
  <c r="W7622" i="9" s="1"/>
  <c r="S7622" i="9"/>
  <c r="X7622" i="9" s="1"/>
  <c r="R7623" i="9"/>
  <c r="Y7620" i="9"/>
  <c r="Z7620" i="9" s="1"/>
  <c r="AB7619" i="9"/>
  <c r="AA7619" i="9"/>
  <c r="AD7619" i="9" l="1"/>
  <c r="V7623" i="9"/>
  <c r="W7623" i="9" s="1"/>
  <c r="S7623" i="9"/>
  <c r="AA7620" i="9"/>
  <c r="AB7620" i="9"/>
  <c r="R7624" i="9"/>
  <c r="Y7621" i="9"/>
  <c r="Z7621" i="9" s="1"/>
  <c r="X7623" i="9" l="1"/>
  <c r="AD7620" i="9"/>
  <c r="V7624" i="9"/>
  <c r="W7624" i="9" s="1"/>
  <c r="S7624" i="9"/>
  <c r="AA7621" i="9"/>
  <c r="AB7621" i="9"/>
  <c r="Y7622" i="9"/>
  <c r="Z7622" i="9" s="1"/>
  <c r="R7625" i="9"/>
  <c r="X7624" i="9" l="1"/>
  <c r="AD7621" i="9"/>
  <c r="V7625" i="9"/>
  <c r="W7625" i="9" s="1"/>
  <c r="S7625" i="9"/>
  <c r="AB7622" i="9"/>
  <c r="AA7622" i="9"/>
  <c r="R7626" i="9"/>
  <c r="Y7623" i="9"/>
  <c r="Z7623" i="9" s="1"/>
  <c r="X7625" i="9" l="1"/>
  <c r="AD7622" i="9"/>
  <c r="V7626" i="9"/>
  <c r="W7626" i="9" s="1"/>
  <c r="S7626" i="9"/>
  <c r="X7626" i="9" s="1"/>
  <c r="AA7623" i="9"/>
  <c r="AB7623" i="9"/>
  <c r="R7627" i="9"/>
  <c r="Y7624" i="9"/>
  <c r="Z7624" i="9" s="1"/>
  <c r="AD7623" i="9" l="1"/>
  <c r="V7627" i="9"/>
  <c r="W7627" i="9" s="1"/>
  <c r="S7627" i="9"/>
  <c r="AB7624" i="9"/>
  <c r="AA7624" i="9"/>
  <c r="R7628" i="9"/>
  <c r="Y7625" i="9"/>
  <c r="Z7625" i="9" s="1"/>
  <c r="X7627" i="9" l="1"/>
  <c r="AD7624" i="9"/>
  <c r="V7628" i="9"/>
  <c r="W7628" i="9" s="1"/>
  <c r="S7628" i="9"/>
  <c r="X7628" i="9" s="1"/>
  <c r="AB7625" i="9"/>
  <c r="AA7625" i="9"/>
  <c r="R7629" i="9"/>
  <c r="Y7626" i="9"/>
  <c r="Z7626" i="9" s="1"/>
  <c r="AD7625" i="9" l="1"/>
  <c r="V7629" i="9"/>
  <c r="W7629" i="9" s="1"/>
  <c r="S7629" i="9"/>
  <c r="AA7626" i="9"/>
  <c r="AB7626" i="9"/>
  <c r="Y7627" i="9"/>
  <c r="Z7627" i="9" s="1"/>
  <c r="R7630" i="9"/>
  <c r="X7629" i="9" l="1"/>
  <c r="AD7626" i="9"/>
  <c r="V7630" i="9"/>
  <c r="W7630" i="9" s="1"/>
  <c r="S7630" i="9"/>
  <c r="X7630" i="9" s="1"/>
  <c r="AB7627" i="9"/>
  <c r="AA7627" i="9"/>
  <c r="R7631" i="9"/>
  <c r="Y7628" i="9"/>
  <c r="Z7628" i="9" s="1"/>
  <c r="AD7627" i="9" l="1"/>
  <c r="V7631" i="9"/>
  <c r="W7631" i="9" s="1"/>
  <c r="S7631" i="9"/>
  <c r="AB7628" i="9"/>
  <c r="AA7628" i="9"/>
  <c r="R7632" i="9"/>
  <c r="Y7629" i="9"/>
  <c r="Z7629" i="9" s="1"/>
  <c r="X7631" i="9" l="1"/>
  <c r="AD7628" i="9"/>
  <c r="V7632" i="9"/>
  <c r="W7632" i="9" s="1"/>
  <c r="S7632" i="9"/>
  <c r="AA7629" i="9"/>
  <c r="AB7629" i="9"/>
  <c r="R7633" i="9"/>
  <c r="Y7630" i="9"/>
  <c r="Z7630" i="9" s="1"/>
  <c r="X7632" i="9" l="1"/>
  <c r="AD7629" i="9"/>
  <c r="V7633" i="9"/>
  <c r="W7633" i="9" s="1"/>
  <c r="S7633" i="9"/>
  <c r="AB7630" i="9"/>
  <c r="AA7630" i="9"/>
  <c r="Y7631" i="9"/>
  <c r="Z7631" i="9" s="1"/>
  <c r="R7634" i="9"/>
  <c r="X7633" i="9" l="1"/>
  <c r="AD7630" i="9"/>
  <c r="V7634" i="9"/>
  <c r="W7634" i="9" s="1"/>
  <c r="S7634" i="9"/>
  <c r="X7634" i="9" s="1"/>
  <c r="AA7631" i="9"/>
  <c r="AB7631" i="9"/>
  <c r="Y7632" i="9"/>
  <c r="Z7632" i="9" s="1"/>
  <c r="R7635" i="9"/>
  <c r="AD7631" i="9" l="1"/>
  <c r="V7635" i="9"/>
  <c r="W7635" i="9" s="1"/>
  <c r="S7635" i="9"/>
  <c r="R7636" i="9"/>
  <c r="AB7632" i="9"/>
  <c r="AA7632" i="9"/>
  <c r="Y7633" i="9"/>
  <c r="Z7633" i="9" s="1"/>
  <c r="X7635" i="9" l="1"/>
  <c r="AD7632" i="9"/>
  <c r="V7636" i="9"/>
  <c r="W7636" i="9" s="1"/>
  <c r="S7636" i="9"/>
  <c r="X7636" i="9" s="1"/>
  <c r="AB7633" i="9"/>
  <c r="AA7633" i="9"/>
  <c r="R7637" i="9"/>
  <c r="Y7634" i="9"/>
  <c r="Z7634" i="9" s="1"/>
  <c r="AD7633" i="9" l="1"/>
  <c r="V7637" i="9"/>
  <c r="W7637" i="9" s="1"/>
  <c r="S7637" i="9"/>
  <c r="AA7634" i="9"/>
  <c r="AB7634" i="9"/>
  <c r="R7638" i="9"/>
  <c r="Y7635" i="9"/>
  <c r="Z7635" i="9" s="1"/>
  <c r="X7637" i="9" l="1"/>
  <c r="AD7634" i="9"/>
  <c r="V7638" i="9"/>
  <c r="W7638" i="9" s="1"/>
  <c r="S7638" i="9"/>
  <c r="X7638" i="9" s="1"/>
  <c r="AB7635" i="9"/>
  <c r="AA7635" i="9"/>
  <c r="R7639" i="9"/>
  <c r="Y7636" i="9"/>
  <c r="Z7636" i="9" s="1"/>
  <c r="AD7635" i="9" l="1"/>
  <c r="V7639" i="9"/>
  <c r="W7639" i="9" s="1"/>
  <c r="S7639" i="9"/>
  <c r="AB7636" i="9"/>
  <c r="AA7636" i="9"/>
  <c r="R7640" i="9"/>
  <c r="Y7637" i="9"/>
  <c r="Z7637" i="9" s="1"/>
  <c r="X7639" i="9" l="1"/>
  <c r="AD7636" i="9"/>
  <c r="V7640" i="9"/>
  <c r="W7640" i="9" s="1"/>
  <c r="S7640" i="9"/>
  <c r="X7640" i="9" s="1"/>
  <c r="Y7638" i="9"/>
  <c r="Z7638" i="9" s="1"/>
  <c r="AA7637" i="9"/>
  <c r="AB7637" i="9"/>
  <c r="R7641" i="9"/>
  <c r="AD7637" i="9" l="1"/>
  <c r="V7641" i="9"/>
  <c r="W7641" i="9" s="1"/>
  <c r="S7641" i="9"/>
  <c r="R7642" i="9"/>
  <c r="AB7638" i="9"/>
  <c r="AA7638" i="9"/>
  <c r="Y7639" i="9"/>
  <c r="Z7639" i="9" s="1"/>
  <c r="X7641" i="9" l="1"/>
  <c r="AD7638" i="9"/>
  <c r="V7642" i="9"/>
  <c r="W7642" i="9" s="1"/>
  <c r="S7642" i="9"/>
  <c r="X7642" i="9" s="1"/>
  <c r="AA7639" i="9"/>
  <c r="AB7639" i="9"/>
  <c r="R7643" i="9"/>
  <c r="Y7640" i="9"/>
  <c r="Z7640" i="9" s="1"/>
  <c r="AD7639" i="9" l="1"/>
  <c r="V7643" i="9"/>
  <c r="W7643" i="9" s="1"/>
  <c r="S7643" i="9"/>
  <c r="Y7641" i="9"/>
  <c r="Z7641" i="9" s="1"/>
  <c r="AB7640" i="9"/>
  <c r="AA7640" i="9"/>
  <c r="R7644" i="9"/>
  <c r="X7643" i="9" l="1"/>
  <c r="AD7640" i="9"/>
  <c r="V7644" i="9"/>
  <c r="W7644" i="9" s="1"/>
  <c r="S7644" i="9"/>
  <c r="X7644" i="9" s="1"/>
  <c r="AA7641" i="9"/>
  <c r="AB7641" i="9"/>
  <c r="R7645" i="9"/>
  <c r="Y7642" i="9"/>
  <c r="Z7642" i="9" s="1"/>
  <c r="AD7641" i="9" l="1"/>
  <c r="V7645" i="9"/>
  <c r="W7645" i="9" s="1"/>
  <c r="S7645" i="9"/>
  <c r="AA7642" i="9"/>
  <c r="AB7642" i="9"/>
  <c r="Y7643" i="9"/>
  <c r="Z7643" i="9" s="1"/>
  <c r="R7646" i="9"/>
  <c r="X7645" i="9" l="1"/>
  <c r="AD7642" i="9"/>
  <c r="V7646" i="9"/>
  <c r="W7646" i="9" s="1"/>
  <c r="S7646" i="9"/>
  <c r="X7646" i="9" s="1"/>
  <c r="AB7643" i="9"/>
  <c r="AA7643" i="9"/>
  <c r="R7647" i="9"/>
  <c r="Y7644" i="9"/>
  <c r="Z7644" i="9" s="1"/>
  <c r="AD7643" i="9" l="1"/>
  <c r="V7647" i="9"/>
  <c r="W7647" i="9" s="1"/>
  <c r="S7647" i="9"/>
  <c r="AB7644" i="9"/>
  <c r="AA7644" i="9"/>
  <c r="R7648" i="9"/>
  <c r="Y7645" i="9"/>
  <c r="Z7645" i="9" s="1"/>
  <c r="X7647" i="9" l="1"/>
  <c r="AD7644" i="9"/>
  <c r="V7648" i="9"/>
  <c r="W7648" i="9" s="1"/>
  <c r="S7648" i="9"/>
  <c r="X7648" i="9" s="1"/>
  <c r="AA7645" i="9"/>
  <c r="AB7645" i="9"/>
  <c r="R7649" i="9"/>
  <c r="Y7646" i="9"/>
  <c r="Z7646" i="9" s="1"/>
  <c r="AD7645" i="9" l="1"/>
  <c r="V7649" i="9"/>
  <c r="W7649" i="9" s="1"/>
  <c r="S7649" i="9"/>
  <c r="AB7646" i="9"/>
  <c r="AA7646" i="9"/>
  <c r="R7650" i="9"/>
  <c r="Y7647" i="9"/>
  <c r="Z7647" i="9" s="1"/>
  <c r="X7649" i="9" l="1"/>
  <c r="AD7646" i="9"/>
  <c r="V7650" i="9"/>
  <c r="W7650" i="9" s="1"/>
  <c r="S7650" i="9"/>
  <c r="AA7647" i="9"/>
  <c r="AB7647" i="9"/>
  <c r="R7651" i="9"/>
  <c r="Y7648" i="9"/>
  <c r="Z7648" i="9" s="1"/>
  <c r="X7650" i="9" l="1"/>
  <c r="AD7647" i="9"/>
  <c r="V7651" i="9"/>
  <c r="W7651" i="9" s="1"/>
  <c r="S7651" i="9"/>
  <c r="AB7648" i="9"/>
  <c r="AA7648" i="9"/>
  <c r="R7652" i="9"/>
  <c r="Y7649" i="9"/>
  <c r="Z7649" i="9" s="1"/>
  <c r="X7651" i="9" l="1"/>
  <c r="AD7648" i="9"/>
  <c r="V7652" i="9"/>
  <c r="W7652" i="9" s="1"/>
  <c r="S7652" i="9"/>
  <c r="X7652" i="9" s="1"/>
  <c r="AB7649" i="9"/>
  <c r="AA7649" i="9"/>
  <c r="R7653" i="9"/>
  <c r="Y7650" i="9"/>
  <c r="Z7650" i="9" s="1"/>
  <c r="AD7649" i="9" l="1"/>
  <c r="V7653" i="9"/>
  <c r="W7653" i="9" s="1"/>
  <c r="S7653" i="9"/>
  <c r="AA7650" i="9"/>
  <c r="AB7650" i="9"/>
  <c r="R7654" i="9"/>
  <c r="Y7651" i="9"/>
  <c r="Z7651" i="9" s="1"/>
  <c r="X7653" i="9" l="1"/>
  <c r="AD7650" i="9"/>
  <c r="V7654" i="9"/>
  <c r="W7654" i="9" s="1"/>
  <c r="S7654" i="9"/>
  <c r="X7654" i="9" s="1"/>
  <c r="R7655" i="9"/>
  <c r="Y7652" i="9"/>
  <c r="Z7652" i="9" s="1"/>
  <c r="AB7651" i="9"/>
  <c r="AA7651" i="9"/>
  <c r="AD7651" i="9" l="1"/>
  <c r="V7655" i="9"/>
  <c r="W7655" i="9" s="1"/>
  <c r="S7655" i="9"/>
  <c r="AB7652" i="9"/>
  <c r="AA7652" i="9"/>
  <c r="R7656" i="9"/>
  <c r="Y7653" i="9"/>
  <c r="Z7653" i="9" s="1"/>
  <c r="X7655" i="9" l="1"/>
  <c r="AD7652" i="9"/>
  <c r="V7656" i="9"/>
  <c r="W7656" i="9" s="1"/>
  <c r="S7656" i="9"/>
  <c r="X7656" i="9" s="1"/>
  <c r="AA7653" i="9"/>
  <c r="AB7653" i="9"/>
  <c r="R7657" i="9"/>
  <c r="Y7654" i="9"/>
  <c r="Z7654" i="9" s="1"/>
  <c r="AD7653" i="9" l="1"/>
  <c r="V7657" i="9"/>
  <c r="W7657" i="9" s="1"/>
  <c r="S7657" i="9"/>
  <c r="AB7654" i="9"/>
  <c r="AA7654" i="9"/>
  <c r="R7658" i="9"/>
  <c r="Y7655" i="9"/>
  <c r="Z7655" i="9" s="1"/>
  <c r="X7657" i="9" l="1"/>
  <c r="AD7654" i="9"/>
  <c r="V7658" i="9"/>
  <c r="W7658" i="9" s="1"/>
  <c r="S7658" i="9"/>
  <c r="X7658" i="9" s="1"/>
  <c r="AA7655" i="9"/>
  <c r="AB7655" i="9"/>
  <c r="R7659" i="9"/>
  <c r="Y7656" i="9"/>
  <c r="Z7656" i="9" s="1"/>
  <c r="AD7655" i="9" l="1"/>
  <c r="S7659" i="9"/>
  <c r="V7659" i="9"/>
  <c r="W7659" i="9" s="1"/>
  <c r="R7660" i="9"/>
  <c r="AB7656" i="9"/>
  <c r="AA7656" i="9"/>
  <c r="Y7657" i="9"/>
  <c r="Z7657" i="9" s="1"/>
  <c r="X7659" i="9" l="1"/>
  <c r="AD7656" i="9"/>
  <c r="V7660" i="9"/>
  <c r="W7660" i="9" s="1"/>
  <c r="S7660" i="9"/>
  <c r="X7660" i="9" s="1"/>
  <c r="AB7657" i="9"/>
  <c r="AA7657" i="9"/>
  <c r="R7661" i="9"/>
  <c r="Y7658" i="9"/>
  <c r="Z7658" i="9" s="1"/>
  <c r="AD7657" i="9" l="1"/>
  <c r="V7661" i="9"/>
  <c r="W7661" i="9" s="1"/>
  <c r="S7661" i="9"/>
  <c r="AA7658" i="9"/>
  <c r="AB7658" i="9"/>
  <c r="R7662" i="9"/>
  <c r="Y7659" i="9"/>
  <c r="Z7659" i="9" s="1"/>
  <c r="X7661" i="9" l="1"/>
  <c r="AD7658" i="9"/>
  <c r="V7662" i="9"/>
  <c r="W7662" i="9" s="1"/>
  <c r="S7662" i="9"/>
  <c r="X7662" i="9" s="1"/>
  <c r="AB7659" i="9"/>
  <c r="AA7659" i="9"/>
  <c r="R7663" i="9"/>
  <c r="Y7660" i="9"/>
  <c r="Z7660" i="9" s="1"/>
  <c r="AD7659" i="9" l="1"/>
  <c r="V7663" i="9"/>
  <c r="W7663" i="9" s="1"/>
  <c r="S7663" i="9"/>
  <c r="AA7660" i="9"/>
  <c r="AB7660" i="9"/>
  <c r="R7664" i="9"/>
  <c r="Y7661" i="9"/>
  <c r="Z7661" i="9" s="1"/>
  <c r="X7663" i="9" l="1"/>
  <c r="AD7660" i="9"/>
  <c r="V7664" i="9"/>
  <c r="W7664" i="9" s="1"/>
  <c r="S7664" i="9"/>
  <c r="AA7661" i="9"/>
  <c r="AB7661" i="9"/>
  <c r="R7665" i="9"/>
  <c r="Y7662" i="9"/>
  <c r="Z7662" i="9" s="1"/>
  <c r="X7664" i="9" l="1"/>
  <c r="AD7661" i="9"/>
  <c r="V7665" i="9"/>
  <c r="W7665" i="9" s="1"/>
  <c r="S7665" i="9"/>
  <c r="AB7662" i="9"/>
  <c r="AA7662" i="9"/>
  <c r="R7666" i="9"/>
  <c r="Y7663" i="9"/>
  <c r="Z7663" i="9" s="1"/>
  <c r="X7665" i="9" l="1"/>
  <c r="AD7662" i="9"/>
  <c r="V7666" i="9"/>
  <c r="W7666" i="9" s="1"/>
  <c r="S7666" i="9"/>
  <c r="AA7663" i="9"/>
  <c r="AB7663" i="9"/>
  <c r="R7667" i="9"/>
  <c r="Y7664" i="9"/>
  <c r="Z7664" i="9" s="1"/>
  <c r="X7666" i="9" l="1"/>
  <c r="AD7663" i="9"/>
  <c r="V7667" i="9"/>
  <c r="W7667" i="9" s="1"/>
  <c r="S7667" i="9"/>
  <c r="AB7664" i="9"/>
  <c r="AA7664" i="9"/>
  <c r="R7668" i="9"/>
  <c r="Y7665" i="9"/>
  <c r="Z7665" i="9" s="1"/>
  <c r="X7667" i="9" l="1"/>
  <c r="AD7664" i="9"/>
  <c r="V7668" i="9"/>
  <c r="W7668" i="9" s="1"/>
  <c r="S7668" i="9"/>
  <c r="AA7665" i="9"/>
  <c r="AB7665" i="9"/>
  <c r="R7669" i="9"/>
  <c r="Y7666" i="9"/>
  <c r="Z7666" i="9" s="1"/>
  <c r="X7668" i="9" l="1"/>
  <c r="AD7665" i="9"/>
  <c r="V7669" i="9"/>
  <c r="W7669" i="9" s="1"/>
  <c r="S7669" i="9"/>
  <c r="AA7666" i="9"/>
  <c r="AB7666" i="9"/>
  <c r="R7670" i="9"/>
  <c r="Y7667" i="9"/>
  <c r="Z7667" i="9" s="1"/>
  <c r="X7669" i="9" l="1"/>
  <c r="AD7666" i="9"/>
  <c r="V7670" i="9"/>
  <c r="W7670" i="9" s="1"/>
  <c r="S7670" i="9"/>
  <c r="X7670" i="9" s="1"/>
  <c r="R7671" i="9"/>
  <c r="AB7667" i="9"/>
  <c r="AA7667" i="9"/>
  <c r="Y7668" i="9"/>
  <c r="Z7668" i="9" s="1"/>
  <c r="AD7667" i="9" l="1"/>
  <c r="V7671" i="9"/>
  <c r="W7671" i="9" s="1"/>
  <c r="S7671" i="9"/>
  <c r="Y7669" i="9"/>
  <c r="Z7669" i="9" s="1"/>
  <c r="AB7668" i="9"/>
  <c r="AA7668" i="9"/>
  <c r="R7672" i="9"/>
  <c r="X7671" i="9" l="1"/>
  <c r="AD7668" i="9"/>
  <c r="V7672" i="9"/>
  <c r="W7672" i="9" s="1"/>
  <c r="S7672" i="9"/>
  <c r="Y7670" i="9"/>
  <c r="Z7670" i="9" s="1"/>
  <c r="R7673" i="9"/>
  <c r="AA7669" i="9"/>
  <c r="AB7669" i="9"/>
  <c r="X7672" i="9" l="1"/>
  <c r="AD7669" i="9"/>
  <c r="V7673" i="9"/>
  <c r="W7673" i="9" s="1"/>
  <c r="S7673" i="9"/>
  <c r="R7674" i="9"/>
  <c r="AB7670" i="9"/>
  <c r="AA7670" i="9"/>
  <c r="Y7671" i="9"/>
  <c r="Z7671" i="9" s="1"/>
  <c r="X7673" i="9" l="1"/>
  <c r="AD7670" i="9"/>
  <c r="V7674" i="9"/>
  <c r="W7674" i="9" s="1"/>
  <c r="S7674" i="9"/>
  <c r="X7674" i="9" s="1"/>
  <c r="AA7671" i="9"/>
  <c r="AB7671" i="9"/>
  <c r="R7675" i="9"/>
  <c r="Y7672" i="9"/>
  <c r="Z7672" i="9" s="1"/>
  <c r="AD7671" i="9" l="1"/>
  <c r="V7675" i="9"/>
  <c r="W7675" i="9" s="1"/>
  <c r="S7675" i="9"/>
  <c r="AB7672" i="9"/>
  <c r="AA7672" i="9"/>
  <c r="R7676" i="9"/>
  <c r="Y7673" i="9"/>
  <c r="Z7673" i="9" s="1"/>
  <c r="X7675" i="9" l="1"/>
  <c r="AD7672" i="9"/>
  <c r="V7676" i="9"/>
  <c r="W7676" i="9" s="1"/>
  <c r="S7676" i="9"/>
  <c r="X7676" i="9" s="1"/>
  <c r="R7677" i="9"/>
  <c r="AA7673" i="9"/>
  <c r="AB7673" i="9"/>
  <c r="Y7674" i="9"/>
  <c r="Z7674" i="9" s="1"/>
  <c r="AD7673" i="9" l="1"/>
  <c r="V7677" i="9"/>
  <c r="W7677" i="9" s="1"/>
  <c r="S7677" i="9"/>
  <c r="AA7674" i="9"/>
  <c r="AB7674" i="9"/>
  <c r="Y7675" i="9"/>
  <c r="Z7675" i="9" s="1"/>
  <c r="R7678" i="9"/>
  <c r="X7677" i="9" l="1"/>
  <c r="AD7674" i="9"/>
  <c r="V7678" i="9"/>
  <c r="W7678" i="9" s="1"/>
  <c r="S7678" i="9"/>
  <c r="X7678" i="9" s="1"/>
  <c r="AB7675" i="9"/>
  <c r="AA7675" i="9"/>
  <c r="R7679" i="9"/>
  <c r="Y7676" i="9"/>
  <c r="Z7676" i="9" s="1"/>
  <c r="AD7675" i="9" l="1"/>
  <c r="V7679" i="9"/>
  <c r="W7679" i="9" s="1"/>
  <c r="S7679" i="9"/>
  <c r="AB7676" i="9"/>
  <c r="AA7676" i="9"/>
  <c r="Y7677" i="9"/>
  <c r="Z7677" i="9" s="1"/>
  <c r="R7680" i="9"/>
  <c r="X7679" i="9" l="1"/>
  <c r="AD7676" i="9"/>
  <c r="V7680" i="9"/>
  <c r="W7680" i="9" s="1"/>
  <c r="S7680" i="9"/>
  <c r="AA7677" i="9"/>
  <c r="AB7677" i="9"/>
  <c r="R7681" i="9"/>
  <c r="Y7678" i="9"/>
  <c r="Z7678" i="9" s="1"/>
  <c r="X7680" i="9" l="1"/>
  <c r="AD7677" i="9"/>
  <c r="V7681" i="9"/>
  <c r="W7681" i="9" s="1"/>
  <c r="S7681" i="9"/>
  <c r="AB7678" i="9"/>
  <c r="AA7678" i="9"/>
  <c r="R7682" i="9"/>
  <c r="Y7679" i="9"/>
  <c r="Z7679" i="9" s="1"/>
  <c r="X7681" i="9" l="1"/>
  <c r="AD7678" i="9"/>
  <c r="V7682" i="9"/>
  <c r="W7682" i="9" s="1"/>
  <c r="S7682" i="9"/>
  <c r="AA7679" i="9"/>
  <c r="AB7679" i="9"/>
  <c r="R7683" i="9"/>
  <c r="Y7680" i="9"/>
  <c r="Z7680" i="9" s="1"/>
  <c r="X7682" i="9" l="1"/>
  <c r="AD7679" i="9"/>
  <c r="V7683" i="9"/>
  <c r="W7683" i="9" s="1"/>
  <c r="S7683" i="9"/>
  <c r="AB7680" i="9"/>
  <c r="AA7680" i="9"/>
  <c r="R7684" i="9"/>
  <c r="Y7681" i="9"/>
  <c r="Z7681" i="9" s="1"/>
  <c r="X7683" i="9" l="1"/>
  <c r="AD7680" i="9"/>
  <c r="V7684" i="9"/>
  <c r="W7684" i="9" s="1"/>
  <c r="S7684" i="9"/>
  <c r="X7684" i="9" s="1"/>
  <c r="AB7681" i="9"/>
  <c r="AA7681" i="9"/>
  <c r="R7685" i="9"/>
  <c r="Y7682" i="9"/>
  <c r="Z7682" i="9" s="1"/>
  <c r="AD7681" i="9" l="1"/>
  <c r="V7685" i="9"/>
  <c r="W7685" i="9" s="1"/>
  <c r="S7685" i="9"/>
  <c r="AB7682" i="9"/>
  <c r="AA7682" i="9"/>
  <c r="R7686" i="9"/>
  <c r="Y7683" i="9"/>
  <c r="Z7683" i="9" s="1"/>
  <c r="X7685" i="9" l="1"/>
  <c r="AD7682" i="9"/>
  <c r="V7686" i="9"/>
  <c r="W7686" i="9" s="1"/>
  <c r="S7686" i="9"/>
  <c r="X7686" i="9" s="1"/>
  <c r="AA7683" i="9"/>
  <c r="AB7683" i="9"/>
  <c r="Y7684" i="9"/>
  <c r="Z7684" i="9" s="1"/>
  <c r="R7687" i="9"/>
  <c r="AD7683" i="9" l="1"/>
  <c r="V7687" i="9"/>
  <c r="W7687" i="9" s="1"/>
  <c r="S7687" i="9"/>
  <c r="AA7684" i="9"/>
  <c r="AB7684" i="9"/>
  <c r="R7688" i="9"/>
  <c r="Y7685" i="9"/>
  <c r="Z7685" i="9" s="1"/>
  <c r="X7687" i="9" l="1"/>
  <c r="AD7684" i="9"/>
  <c r="V7688" i="9"/>
  <c r="W7688" i="9" s="1"/>
  <c r="S7688" i="9"/>
  <c r="X7688" i="9" s="1"/>
  <c r="AA7685" i="9"/>
  <c r="AB7685" i="9"/>
  <c r="R7689" i="9"/>
  <c r="Y7686" i="9"/>
  <c r="Z7686" i="9" s="1"/>
  <c r="AD7685" i="9" l="1"/>
  <c r="V7689" i="9"/>
  <c r="W7689" i="9" s="1"/>
  <c r="S7689" i="9"/>
  <c r="Y7687" i="9"/>
  <c r="Z7687" i="9" s="1"/>
  <c r="AB7686" i="9"/>
  <c r="AA7686" i="9"/>
  <c r="R7690" i="9"/>
  <c r="X7689" i="9" l="1"/>
  <c r="AD7686" i="9"/>
  <c r="V7690" i="9"/>
  <c r="W7690" i="9" s="1"/>
  <c r="S7690" i="9"/>
  <c r="R7691" i="9"/>
  <c r="Y7688" i="9"/>
  <c r="Z7688" i="9" s="1"/>
  <c r="AA7687" i="9"/>
  <c r="AB7687" i="9"/>
  <c r="X7690" i="9" l="1"/>
  <c r="AD7687" i="9"/>
  <c r="V7691" i="9"/>
  <c r="W7691" i="9" s="1"/>
  <c r="S7691" i="9"/>
  <c r="AB7688" i="9"/>
  <c r="AA7688" i="9"/>
  <c r="R7692" i="9"/>
  <c r="Y7689" i="9"/>
  <c r="Z7689" i="9" s="1"/>
  <c r="X7691" i="9" l="1"/>
  <c r="AD7688" i="9"/>
  <c r="V7692" i="9"/>
  <c r="W7692" i="9" s="1"/>
  <c r="S7692" i="9"/>
  <c r="X7692" i="9" s="1"/>
  <c r="AA7689" i="9"/>
  <c r="AB7689" i="9"/>
  <c r="R7693" i="9"/>
  <c r="Y7690" i="9"/>
  <c r="Z7690" i="9" s="1"/>
  <c r="AD7689" i="9" l="1"/>
  <c r="V7693" i="9"/>
  <c r="W7693" i="9" s="1"/>
  <c r="S7693" i="9"/>
  <c r="AA7690" i="9"/>
  <c r="AB7690" i="9"/>
  <c r="R7694" i="9"/>
  <c r="Y7691" i="9"/>
  <c r="Z7691" i="9" s="1"/>
  <c r="X7693" i="9" l="1"/>
  <c r="AD7690" i="9"/>
  <c r="V7694" i="9"/>
  <c r="W7694" i="9" s="1"/>
  <c r="S7694" i="9"/>
  <c r="X7694" i="9" s="1"/>
  <c r="AA7691" i="9"/>
  <c r="AB7691" i="9"/>
  <c r="R7695" i="9"/>
  <c r="Y7692" i="9"/>
  <c r="Z7692" i="9" s="1"/>
  <c r="AD7691" i="9" l="1"/>
  <c r="V7695" i="9"/>
  <c r="W7695" i="9" s="1"/>
  <c r="S7695" i="9"/>
  <c r="Y7693" i="9"/>
  <c r="Z7693" i="9" s="1"/>
  <c r="R7696" i="9"/>
  <c r="AA7692" i="9"/>
  <c r="AB7692" i="9"/>
  <c r="X7695" i="9" l="1"/>
  <c r="AD7692" i="9"/>
  <c r="V7696" i="9"/>
  <c r="W7696" i="9" s="1"/>
  <c r="S7696" i="9"/>
  <c r="X7696" i="9" s="1"/>
  <c r="AA7693" i="9"/>
  <c r="AB7693" i="9"/>
  <c r="R7697" i="9"/>
  <c r="Y7694" i="9"/>
  <c r="Z7694" i="9" s="1"/>
  <c r="AD7693" i="9" l="1"/>
  <c r="V7697" i="9"/>
  <c r="W7697" i="9" s="1"/>
  <c r="S7697" i="9"/>
  <c r="R7698" i="9"/>
  <c r="Y7695" i="9"/>
  <c r="Z7695" i="9" s="1"/>
  <c r="AB7694" i="9"/>
  <c r="AA7694" i="9"/>
  <c r="X7697" i="9" l="1"/>
  <c r="AD7694" i="9"/>
  <c r="V7698" i="9"/>
  <c r="W7698" i="9" s="1"/>
  <c r="S7698" i="9"/>
  <c r="X7698" i="9" s="1"/>
  <c r="AA7695" i="9"/>
  <c r="AB7695" i="9"/>
  <c r="R7699" i="9"/>
  <c r="Y7696" i="9"/>
  <c r="Z7696" i="9" s="1"/>
  <c r="AD7695" i="9" l="1"/>
  <c r="V7699" i="9"/>
  <c r="W7699" i="9" s="1"/>
  <c r="S7699" i="9"/>
  <c r="R7700" i="9"/>
  <c r="AB7696" i="9"/>
  <c r="AA7696" i="9"/>
  <c r="Y7697" i="9"/>
  <c r="Z7697" i="9" s="1"/>
  <c r="X7699" i="9" l="1"/>
  <c r="AD7696" i="9"/>
  <c r="V7700" i="9"/>
  <c r="W7700" i="9" s="1"/>
  <c r="S7700" i="9"/>
  <c r="AA7697" i="9"/>
  <c r="AB7697" i="9"/>
  <c r="R7701" i="9"/>
  <c r="Y7698" i="9"/>
  <c r="Z7698" i="9" s="1"/>
  <c r="X7700" i="9" l="1"/>
  <c r="AD7697" i="9"/>
  <c r="V7701" i="9"/>
  <c r="W7701" i="9" s="1"/>
  <c r="S7701" i="9"/>
  <c r="AA7698" i="9"/>
  <c r="AB7698" i="9"/>
  <c r="R7702" i="9"/>
  <c r="Y7699" i="9"/>
  <c r="Z7699" i="9" s="1"/>
  <c r="X7701" i="9" l="1"/>
  <c r="AD7698" i="9"/>
  <c r="V7702" i="9"/>
  <c r="W7702" i="9" s="1"/>
  <c r="S7702" i="9"/>
  <c r="X7702" i="9" s="1"/>
  <c r="AA7699" i="9"/>
  <c r="AB7699" i="9"/>
  <c r="R7703" i="9"/>
  <c r="Y7700" i="9"/>
  <c r="Z7700" i="9" s="1"/>
  <c r="AD7699" i="9" l="1"/>
  <c r="V7703" i="9"/>
  <c r="W7703" i="9" s="1"/>
  <c r="S7703" i="9"/>
  <c r="AA7700" i="9"/>
  <c r="AB7700" i="9"/>
  <c r="Y7701" i="9"/>
  <c r="Z7701" i="9" s="1"/>
  <c r="R7704" i="9"/>
  <c r="X7703" i="9" l="1"/>
  <c r="AD7700" i="9"/>
  <c r="V7704" i="9"/>
  <c r="W7704" i="9" s="1"/>
  <c r="S7704" i="9"/>
  <c r="X7704" i="9" s="1"/>
  <c r="AA7701" i="9"/>
  <c r="AB7701" i="9"/>
  <c r="Y7702" i="9"/>
  <c r="Z7702" i="9" s="1"/>
  <c r="R7705" i="9"/>
  <c r="AD7701" i="9" l="1"/>
  <c r="V7705" i="9"/>
  <c r="W7705" i="9" s="1"/>
  <c r="S7705" i="9"/>
  <c r="R7706" i="9"/>
  <c r="AB7702" i="9"/>
  <c r="AA7702" i="9"/>
  <c r="Y7703" i="9"/>
  <c r="Z7703" i="9" s="1"/>
  <c r="X7705" i="9" l="1"/>
  <c r="AD7702" i="9"/>
  <c r="V7706" i="9"/>
  <c r="W7706" i="9" s="1"/>
  <c r="S7706" i="9"/>
  <c r="X7706" i="9" s="1"/>
  <c r="AA7703" i="9"/>
  <c r="AB7703" i="9"/>
  <c r="R7707" i="9"/>
  <c r="Y7704" i="9"/>
  <c r="Z7704" i="9" s="1"/>
  <c r="AD7703" i="9" l="1"/>
  <c r="V7707" i="9"/>
  <c r="W7707" i="9" s="1"/>
  <c r="S7707" i="9"/>
  <c r="AB7704" i="9"/>
  <c r="AA7704" i="9"/>
  <c r="Y7705" i="9"/>
  <c r="Z7705" i="9" s="1"/>
  <c r="R7708" i="9"/>
  <c r="X7707" i="9" l="1"/>
  <c r="AD7704" i="9"/>
  <c r="V7708" i="9"/>
  <c r="W7708" i="9" s="1"/>
  <c r="S7708" i="9"/>
  <c r="X7708" i="9" s="1"/>
  <c r="AA7705" i="9"/>
  <c r="AB7705" i="9"/>
  <c r="Y7706" i="9"/>
  <c r="Z7706" i="9" s="1"/>
  <c r="R7709" i="9"/>
  <c r="AD7705" i="9" l="1"/>
  <c r="V7709" i="9"/>
  <c r="W7709" i="9" s="1"/>
  <c r="S7709" i="9"/>
  <c r="R7710" i="9"/>
  <c r="Y7707" i="9"/>
  <c r="Z7707" i="9" s="1"/>
  <c r="AB7706" i="9"/>
  <c r="AA7706" i="9"/>
  <c r="X7709" i="9" l="1"/>
  <c r="AD7706" i="9"/>
  <c r="V7710" i="9"/>
  <c r="W7710" i="9" s="1"/>
  <c r="S7710" i="9"/>
  <c r="X7710" i="9" s="1"/>
  <c r="R7711" i="9"/>
  <c r="AA7707" i="9"/>
  <c r="AB7707" i="9"/>
  <c r="Y7708" i="9"/>
  <c r="Z7708" i="9" s="1"/>
  <c r="AD7707" i="9" l="1"/>
  <c r="S7711" i="9"/>
  <c r="V7711" i="9"/>
  <c r="W7711" i="9" s="1"/>
  <c r="X7711" i="9" s="1"/>
  <c r="AA7708" i="9"/>
  <c r="AB7708" i="9"/>
  <c r="Y7709" i="9"/>
  <c r="Z7709" i="9" s="1"/>
  <c r="R7712" i="9"/>
  <c r="AD7708" i="9" l="1"/>
  <c r="V7712" i="9"/>
  <c r="W7712" i="9" s="1"/>
  <c r="S7712" i="9"/>
  <c r="X7712" i="9" s="1"/>
  <c r="R7713" i="9"/>
  <c r="AA7709" i="9"/>
  <c r="AB7709" i="9"/>
  <c r="Y7710" i="9"/>
  <c r="Z7710" i="9" s="1"/>
  <c r="AD7709" i="9" l="1"/>
  <c r="V7713" i="9"/>
  <c r="W7713" i="9" s="1"/>
  <c r="S7713" i="9"/>
  <c r="AB7710" i="9"/>
  <c r="AA7710" i="9"/>
  <c r="R7714" i="9"/>
  <c r="Y7711" i="9"/>
  <c r="Z7711" i="9" s="1"/>
  <c r="X7713" i="9" l="1"/>
  <c r="AD7710" i="9"/>
  <c r="V7714" i="9"/>
  <c r="W7714" i="9" s="1"/>
  <c r="S7714" i="9"/>
  <c r="AA7711" i="9"/>
  <c r="AB7711" i="9"/>
  <c r="R7715" i="9"/>
  <c r="Y7712" i="9"/>
  <c r="Z7712" i="9" s="1"/>
  <c r="X7714" i="9" l="1"/>
  <c r="AD7711" i="9"/>
  <c r="V7715" i="9"/>
  <c r="W7715" i="9" s="1"/>
  <c r="S7715" i="9"/>
  <c r="R7716" i="9"/>
  <c r="Y7713" i="9"/>
  <c r="Z7713" i="9" s="1"/>
  <c r="AB7712" i="9"/>
  <c r="AA7712" i="9"/>
  <c r="X7715" i="9" l="1"/>
  <c r="AD7712" i="9"/>
  <c r="V7716" i="9"/>
  <c r="W7716" i="9" s="1"/>
  <c r="S7716" i="9"/>
  <c r="AA7713" i="9"/>
  <c r="AB7713" i="9"/>
  <c r="R7717" i="9"/>
  <c r="Y7714" i="9"/>
  <c r="Z7714" i="9" s="1"/>
  <c r="X7716" i="9" l="1"/>
  <c r="AD7713" i="9"/>
  <c r="V7717" i="9"/>
  <c r="W7717" i="9" s="1"/>
  <c r="S7717" i="9"/>
  <c r="Y7715" i="9"/>
  <c r="Z7715" i="9" s="1"/>
  <c r="AB7714" i="9"/>
  <c r="AA7714" i="9"/>
  <c r="R7718" i="9"/>
  <c r="X7717" i="9" l="1"/>
  <c r="AD7714" i="9"/>
  <c r="V7718" i="9"/>
  <c r="W7718" i="9" s="1"/>
  <c r="S7718" i="9"/>
  <c r="X7718" i="9" s="1"/>
  <c r="AA7715" i="9"/>
  <c r="AB7715" i="9"/>
  <c r="Y7716" i="9"/>
  <c r="Z7716" i="9" s="1"/>
  <c r="R7719" i="9"/>
  <c r="AD7715" i="9" l="1"/>
  <c r="V7719" i="9"/>
  <c r="W7719" i="9" s="1"/>
  <c r="S7719" i="9"/>
  <c r="AA7716" i="9"/>
  <c r="AB7716" i="9"/>
  <c r="R7720" i="9"/>
  <c r="Y7717" i="9"/>
  <c r="Z7717" i="9" s="1"/>
  <c r="X7719" i="9" l="1"/>
  <c r="AD7716" i="9"/>
  <c r="V7720" i="9"/>
  <c r="W7720" i="9" s="1"/>
  <c r="S7720" i="9"/>
  <c r="X7720" i="9" s="1"/>
  <c r="AA7717" i="9"/>
  <c r="AB7717" i="9"/>
  <c r="Y7718" i="9"/>
  <c r="Z7718" i="9" s="1"/>
  <c r="R7721" i="9"/>
  <c r="AD7717" i="9" l="1"/>
  <c r="V7721" i="9"/>
  <c r="W7721" i="9" s="1"/>
  <c r="S7721" i="9"/>
  <c r="R7722" i="9"/>
  <c r="Y7719" i="9"/>
  <c r="Z7719" i="9" s="1"/>
  <c r="AB7718" i="9"/>
  <c r="AA7718" i="9"/>
  <c r="X7721" i="9" l="1"/>
  <c r="AD7718" i="9"/>
  <c r="V7722" i="9"/>
  <c r="W7722" i="9" s="1"/>
  <c r="S7722" i="9"/>
  <c r="R7723" i="9"/>
  <c r="AA7719" i="9"/>
  <c r="AB7719" i="9"/>
  <c r="Y7720" i="9"/>
  <c r="Z7720" i="9" s="1"/>
  <c r="X7722" i="9" l="1"/>
  <c r="AD7719" i="9"/>
  <c r="V7723" i="9"/>
  <c r="W7723" i="9" s="1"/>
  <c r="S7723" i="9"/>
  <c r="AB7720" i="9"/>
  <c r="AA7720" i="9"/>
  <c r="R7724" i="9"/>
  <c r="Y7721" i="9"/>
  <c r="Z7721" i="9" s="1"/>
  <c r="X7723" i="9" l="1"/>
  <c r="AD7720" i="9"/>
  <c r="V7724" i="9"/>
  <c r="W7724" i="9" s="1"/>
  <c r="S7724" i="9"/>
  <c r="X7724" i="9" s="1"/>
  <c r="AA7721" i="9"/>
  <c r="AB7721" i="9"/>
  <c r="R7725" i="9"/>
  <c r="Y7722" i="9"/>
  <c r="Z7722" i="9" s="1"/>
  <c r="AD7721" i="9" l="1"/>
  <c r="V7725" i="9"/>
  <c r="W7725" i="9" s="1"/>
  <c r="S7725" i="9"/>
  <c r="AB7722" i="9"/>
  <c r="AA7722" i="9"/>
  <c r="R7726" i="9"/>
  <c r="Y7723" i="9"/>
  <c r="Z7723" i="9" s="1"/>
  <c r="X7725" i="9" l="1"/>
  <c r="AD7722" i="9"/>
  <c r="V7726" i="9"/>
  <c r="W7726" i="9" s="1"/>
  <c r="S7726" i="9"/>
  <c r="X7726" i="9" s="1"/>
  <c r="Y7724" i="9"/>
  <c r="Z7724" i="9" s="1"/>
  <c r="AA7723" i="9"/>
  <c r="AB7723" i="9"/>
  <c r="R7727" i="9"/>
  <c r="AD7723" i="9" l="1"/>
  <c r="V7727" i="9"/>
  <c r="W7727" i="9" s="1"/>
  <c r="S7727" i="9"/>
  <c r="R7728" i="9"/>
  <c r="Y7725" i="9"/>
  <c r="Z7725" i="9" s="1"/>
  <c r="AA7724" i="9"/>
  <c r="AB7724" i="9"/>
  <c r="X7727" i="9" l="1"/>
  <c r="AD7724" i="9"/>
  <c r="V7728" i="9"/>
  <c r="W7728" i="9" s="1"/>
  <c r="S7728" i="9"/>
  <c r="X7728" i="9" s="1"/>
  <c r="AA7725" i="9"/>
  <c r="AB7725" i="9"/>
  <c r="R7729" i="9"/>
  <c r="Y7726" i="9"/>
  <c r="Z7726" i="9" s="1"/>
  <c r="AD7725" i="9" l="1"/>
  <c r="V7729" i="9"/>
  <c r="W7729" i="9" s="1"/>
  <c r="S7729" i="9"/>
  <c r="AB7726" i="9"/>
  <c r="AA7726" i="9"/>
  <c r="R7730" i="9"/>
  <c r="Y7727" i="9"/>
  <c r="Z7727" i="9" s="1"/>
  <c r="X7729" i="9" l="1"/>
  <c r="AD7726" i="9"/>
  <c r="V7730" i="9"/>
  <c r="W7730" i="9" s="1"/>
  <c r="S7730" i="9"/>
  <c r="AA7727" i="9"/>
  <c r="AB7727" i="9"/>
  <c r="Y7728" i="9"/>
  <c r="Z7728" i="9" s="1"/>
  <c r="R7731" i="9"/>
  <c r="X7730" i="9" l="1"/>
  <c r="AD7727" i="9"/>
  <c r="V7731" i="9"/>
  <c r="W7731" i="9" s="1"/>
  <c r="S7731" i="9"/>
  <c r="R7732" i="9"/>
  <c r="AB7728" i="9"/>
  <c r="AA7728" i="9"/>
  <c r="Y7729" i="9"/>
  <c r="Z7729" i="9" s="1"/>
  <c r="X7731" i="9" l="1"/>
  <c r="AD7728" i="9"/>
  <c r="V7732" i="9"/>
  <c r="W7732" i="9" s="1"/>
  <c r="S7732" i="9"/>
  <c r="X7732" i="9" s="1"/>
  <c r="R7733" i="9"/>
  <c r="AA7729" i="9"/>
  <c r="AB7729" i="9"/>
  <c r="Y7730" i="9"/>
  <c r="Z7730" i="9" s="1"/>
  <c r="AD7729" i="9" l="1"/>
  <c r="V7733" i="9"/>
  <c r="W7733" i="9" s="1"/>
  <c r="S7733" i="9"/>
  <c r="AB7730" i="9"/>
  <c r="AA7730" i="9"/>
  <c r="R7734" i="9"/>
  <c r="Y7731" i="9"/>
  <c r="Z7731" i="9" s="1"/>
  <c r="X7733" i="9" l="1"/>
  <c r="AD7730" i="9"/>
  <c r="V7734" i="9"/>
  <c r="W7734" i="9" s="1"/>
  <c r="S7734" i="9"/>
  <c r="AA7731" i="9"/>
  <c r="AB7731" i="9"/>
  <c r="R7735" i="9"/>
  <c r="Y7732" i="9"/>
  <c r="Z7732" i="9" s="1"/>
  <c r="X7734" i="9" l="1"/>
  <c r="AD7731" i="9"/>
  <c r="V7735" i="9"/>
  <c r="W7735" i="9" s="1"/>
  <c r="S7735" i="9"/>
  <c r="AA7732" i="9"/>
  <c r="AB7732" i="9"/>
  <c r="R7736" i="9"/>
  <c r="Y7733" i="9"/>
  <c r="Z7733" i="9" s="1"/>
  <c r="X7735" i="9" l="1"/>
  <c r="AD7732" i="9"/>
  <c r="V7736" i="9"/>
  <c r="W7736" i="9" s="1"/>
  <c r="S7736" i="9"/>
  <c r="X7736" i="9" s="1"/>
  <c r="AA7733" i="9"/>
  <c r="AB7733" i="9"/>
  <c r="R7737" i="9"/>
  <c r="Y7734" i="9"/>
  <c r="Z7734" i="9" s="1"/>
  <c r="AD7733" i="9" l="1"/>
  <c r="V7737" i="9"/>
  <c r="W7737" i="9" s="1"/>
  <c r="S7737" i="9"/>
  <c r="AB7734" i="9"/>
  <c r="AA7734" i="9"/>
  <c r="R7738" i="9"/>
  <c r="Y7735" i="9"/>
  <c r="Z7735" i="9" s="1"/>
  <c r="X7737" i="9" l="1"/>
  <c r="AD7734" i="9"/>
  <c r="V7738" i="9"/>
  <c r="W7738" i="9" s="1"/>
  <c r="S7738" i="9"/>
  <c r="X7738" i="9" s="1"/>
  <c r="AA7735" i="9"/>
  <c r="AB7735" i="9"/>
  <c r="R7739" i="9"/>
  <c r="Y7736" i="9"/>
  <c r="Z7736" i="9" s="1"/>
  <c r="AD7735" i="9" l="1"/>
  <c r="V7739" i="9"/>
  <c r="W7739" i="9" s="1"/>
  <c r="S7739" i="9"/>
  <c r="Y7737" i="9"/>
  <c r="Z7737" i="9" s="1"/>
  <c r="R7740" i="9"/>
  <c r="AB7736" i="9"/>
  <c r="AA7736" i="9"/>
  <c r="X7739" i="9" l="1"/>
  <c r="AD7736" i="9"/>
  <c r="V7740" i="9"/>
  <c r="W7740" i="9" s="1"/>
  <c r="S7740" i="9"/>
  <c r="X7740" i="9" s="1"/>
  <c r="AA7737" i="9"/>
  <c r="AB7737" i="9"/>
  <c r="R7741" i="9"/>
  <c r="Y7738" i="9"/>
  <c r="Z7738" i="9" s="1"/>
  <c r="AD7737" i="9" l="1"/>
  <c r="V7741" i="9"/>
  <c r="W7741" i="9" s="1"/>
  <c r="S7741" i="9"/>
  <c r="AA7738" i="9"/>
  <c r="AB7738" i="9"/>
  <c r="R7742" i="9"/>
  <c r="Y7739" i="9"/>
  <c r="Z7739" i="9" s="1"/>
  <c r="X7741" i="9" l="1"/>
  <c r="AD7738" i="9"/>
  <c r="V7742" i="9"/>
  <c r="W7742" i="9" s="1"/>
  <c r="S7742" i="9"/>
  <c r="AA7739" i="9"/>
  <c r="AB7739" i="9"/>
  <c r="R7743" i="9"/>
  <c r="Y7740" i="9"/>
  <c r="Z7740" i="9" s="1"/>
  <c r="X7742" i="9" l="1"/>
  <c r="AD7739" i="9"/>
  <c r="V7743" i="9"/>
  <c r="W7743" i="9" s="1"/>
  <c r="S7743" i="9"/>
  <c r="Y7741" i="9"/>
  <c r="Z7741" i="9" s="1"/>
  <c r="R7744" i="9"/>
  <c r="AA7740" i="9"/>
  <c r="AB7740" i="9"/>
  <c r="X7743" i="9" l="1"/>
  <c r="AD7740" i="9"/>
  <c r="V7744" i="9"/>
  <c r="W7744" i="9" s="1"/>
  <c r="S7744" i="9"/>
  <c r="X7744" i="9" s="1"/>
  <c r="AA7741" i="9"/>
  <c r="AB7741" i="9"/>
  <c r="R7745" i="9"/>
  <c r="Y7742" i="9"/>
  <c r="Z7742" i="9" s="1"/>
  <c r="AD7741" i="9" l="1"/>
  <c r="V7745" i="9"/>
  <c r="W7745" i="9" s="1"/>
  <c r="S7745" i="9"/>
  <c r="Y7743" i="9"/>
  <c r="Z7743" i="9" s="1"/>
  <c r="AB7742" i="9"/>
  <c r="AA7742" i="9"/>
  <c r="R7746" i="9"/>
  <c r="X7745" i="9" l="1"/>
  <c r="AD7742" i="9"/>
  <c r="V7746" i="9"/>
  <c r="W7746" i="9" s="1"/>
  <c r="S7746" i="9"/>
  <c r="AA7743" i="9"/>
  <c r="AB7743" i="9"/>
  <c r="Y7744" i="9"/>
  <c r="Z7744" i="9" s="1"/>
  <c r="R7747" i="9"/>
  <c r="X7746" i="9" l="1"/>
  <c r="AD7743" i="9"/>
  <c r="V7747" i="9"/>
  <c r="W7747" i="9" s="1"/>
  <c r="S7747" i="9"/>
  <c r="R7748" i="9"/>
  <c r="AB7744" i="9"/>
  <c r="AA7744" i="9"/>
  <c r="Y7745" i="9"/>
  <c r="Z7745" i="9" s="1"/>
  <c r="X7747" i="9" l="1"/>
  <c r="AD7744" i="9"/>
  <c r="V7748" i="9"/>
  <c r="W7748" i="9" s="1"/>
  <c r="S7748" i="9"/>
  <c r="X7748" i="9" s="1"/>
  <c r="AA7745" i="9"/>
  <c r="AB7745" i="9"/>
  <c r="R7749" i="9"/>
  <c r="Y7746" i="9"/>
  <c r="Z7746" i="9" s="1"/>
  <c r="AD7745" i="9" l="1"/>
  <c r="V7749" i="9"/>
  <c r="W7749" i="9" s="1"/>
  <c r="S7749" i="9"/>
  <c r="AB7746" i="9"/>
  <c r="AA7746" i="9"/>
  <c r="R7750" i="9"/>
  <c r="Y7747" i="9"/>
  <c r="Z7747" i="9" s="1"/>
  <c r="X7749" i="9" l="1"/>
  <c r="AD7746" i="9"/>
  <c r="V7750" i="9"/>
  <c r="W7750" i="9" s="1"/>
  <c r="S7750" i="9"/>
  <c r="X7750" i="9" s="1"/>
  <c r="AA7747" i="9"/>
  <c r="AB7747" i="9"/>
  <c r="R7751" i="9"/>
  <c r="Y7748" i="9"/>
  <c r="Z7748" i="9" s="1"/>
  <c r="AD7747" i="9" l="1"/>
  <c r="V7751" i="9"/>
  <c r="W7751" i="9" s="1"/>
  <c r="S7751" i="9"/>
  <c r="AA7748" i="9"/>
  <c r="AB7748" i="9"/>
  <c r="R7752" i="9"/>
  <c r="Y7749" i="9"/>
  <c r="Z7749" i="9" s="1"/>
  <c r="X7751" i="9" l="1"/>
  <c r="AD7748" i="9"/>
  <c r="V7752" i="9"/>
  <c r="W7752" i="9" s="1"/>
  <c r="S7752" i="9"/>
  <c r="X7752" i="9" s="1"/>
  <c r="AA7749" i="9"/>
  <c r="AB7749" i="9"/>
  <c r="R7753" i="9"/>
  <c r="Y7750" i="9"/>
  <c r="Z7750" i="9" s="1"/>
  <c r="AD7749" i="9" l="1"/>
  <c r="V7753" i="9"/>
  <c r="W7753" i="9" s="1"/>
  <c r="S7753" i="9"/>
  <c r="AB7750" i="9"/>
  <c r="AA7750" i="9"/>
  <c r="Y7751" i="9"/>
  <c r="Z7751" i="9" s="1"/>
  <c r="R7754" i="9"/>
  <c r="X7753" i="9" l="1"/>
  <c r="AD7750" i="9"/>
  <c r="V7754" i="9"/>
  <c r="W7754" i="9" s="1"/>
  <c r="S7754" i="9"/>
  <c r="Y7752" i="9"/>
  <c r="Z7752" i="9" s="1"/>
  <c r="R7755" i="9"/>
  <c r="AA7751" i="9"/>
  <c r="AB7751" i="9"/>
  <c r="X7754" i="9" l="1"/>
  <c r="AD7751" i="9"/>
  <c r="V7755" i="9"/>
  <c r="W7755" i="9" s="1"/>
  <c r="S7755" i="9"/>
  <c r="R7756" i="9"/>
  <c r="AB7752" i="9"/>
  <c r="AA7752" i="9"/>
  <c r="Y7753" i="9"/>
  <c r="Z7753" i="9" s="1"/>
  <c r="X7755" i="9" l="1"/>
  <c r="AD7752" i="9"/>
  <c r="V7756" i="9"/>
  <c r="W7756" i="9" s="1"/>
  <c r="S7756" i="9"/>
  <c r="X7756" i="9" s="1"/>
  <c r="R7757" i="9"/>
  <c r="AA7753" i="9"/>
  <c r="AB7753" i="9"/>
  <c r="Y7754" i="9"/>
  <c r="Z7754" i="9" s="1"/>
  <c r="AD7753" i="9" l="1"/>
  <c r="V7757" i="9"/>
  <c r="W7757" i="9" s="1"/>
  <c r="S7757" i="9"/>
  <c r="AB7754" i="9"/>
  <c r="AA7754" i="9"/>
  <c r="Y7755" i="9"/>
  <c r="Z7755" i="9" s="1"/>
  <c r="R7758" i="9"/>
  <c r="X7757" i="9" l="1"/>
  <c r="AD7754" i="9"/>
  <c r="V7758" i="9"/>
  <c r="W7758" i="9" s="1"/>
  <c r="S7758" i="9"/>
  <c r="X7758" i="9" s="1"/>
  <c r="AA7755" i="9"/>
  <c r="AB7755" i="9"/>
  <c r="R7759" i="9"/>
  <c r="Y7756" i="9"/>
  <c r="Z7756" i="9" s="1"/>
  <c r="AD7755" i="9" l="1"/>
  <c r="V7759" i="9"/>
  <c r="W7759" i="9" s="1"/>
  <c r="S7759" i="9"/>
  <c r="AA7756" i="9"/>
  <c r="AB7756" i="9"/>
  <c r="R7760" i="9"/>
  <c r="Y7757" i="9"/>
  <c r="Z7757" i="9" s="1"/>
  <c r="X7759" i="9" l="1"/>
  <c r="AD7756" i="9"/>
  <c r="V7760" i="9"/>
  <c r="W7760" i="9" s="1"/>
  <c r="S7760" i="9"/>
  <c r="AA7757" i="9"/>
  <c r="AB7757" i="9"/>
  <c r="R7761" i="9"/>
  <c r="Y7758" i="9"/>
  <c r="Z7758" i="9" s="1"/>
  <c r="X7760" i="9" l="1"/>
  <c r="AD7757" i="9"/>
  <c r="V7761" i="9"/>
  <c r="W7761" i="9" s="1"/>
  <c r="S7761" i="9"/>
  <c r="AB7758" i="9"/>
  <c r="AA7758" i="9"/>
  <c r="R7762" i="9"/>
  <c r="Y7759" i="9"/>
  <c r="Z7759" i="9" s="1"/>
  <c r="X7761" i="9" l="1"/>
  <c r="AD7758" i="9"/>
  <c r="S7762" i="9"/>
  <c r="V7762" i="9"/>
  <c r="W7762" i="9" s="1"/>
  <c r="R7763" i="9"/>
  <c r="Y7760" i="9"/>
  <c r="Z7760" i="9" s="1"/>
  <c r="AA7759" i="9"/>
  <c r="AB7759" i="9"/>
  <c r="X7762" i="9" l="1"/>
  <c r="AD7759" i="9"/>
  <c r="V7763" i="9"/>
  <c r="W7763" i="9" s="1"/>
  <c r="S7763" i="9"/>
  <c r="AB7760" i="9"/>
  <c r="AA7760" i="9"/>
  <c r="Y7761" i="9"/>
  <c r="Z7761" i="9" s="1"/>
  <c r="R7764" i="9"/>
  <c r="X7763" i="9" l="1"/>
  <c r="AD7760" i="9"/>
  <c r="V7764" i="9"/>
  <c r="W7764" i="9" s="1"/>
  <c r="S7764" i="9"/>
  <c r="X7764" i="9" s="1"/>
  <c r="R7765" i="9"/>
  <c r="Y7762" i="9"/>
  <c r="Z7762" i="9" s="1"/>
  <c r="AA7761" i="9"/>
  <c r="AB7761" i="9"/>
  <c r="AD7761" i="9" l="1"/>
  <c r="V7765" i="9"/>
  <c r="W7765" i="9" s="1"/>
  <c r="S7765" i="9"/>
  <c r="AA7762" i="9"/>
  <c r="AB7762" i="9"/>
  <c r="R7766" i="9"/>
  <c r="Y7763" i="9"/>
  <c r="Z7763" i="9" s="1"/>
  <c r="X7765" i="9" l="1"/>
  <c r="AD7762" i="9"/>
  <c r="V7766" i="9"/>
  <c r="W7766" i="9" s="1"/>
  <c r="S7766" i="9"/>
  <c r="X7766" i="9" s="1"/>
  <c r="AA7763" i="9"/>
  <c r="AB7763" i="9"/>
  <c r="R7767" i="9"/>
  <c r="Y7764" i="9"/>
  <c r="Z7764" i="9" s="1"/>
  <c r="AD7763" i="9" l="1"/>
  <c r="V7767" i="9"/>
  <c r="W7767" i="9" s="1"/>
  <c r="S7767" i="9"/>
  <c r="Y7765" i="9"/>
  <c r="Z7765" i="9" s="1"/>
  <c r="R7768" i="9"/>
  <c r="AA7764" i="9"/>
  <c r="AB7764" i="9"/>
  <c r="X7767" i="9" l="1"/>
  <c r="AD7764" i="9"/>
  <c r="V7768" i="9"/>
  <c r="W7768" i="9" s="1"/>
  <c r="S7768" i="9"/>
  <c r="X7768" i="9" s="1"/>
  <c r="AA7765" i="9"/>
  <c r="AB7765" i="9"/>
  <c r="Y7766" i="9"/>
  <c r="Z7766" i="9" s="1"/>
  <c r="R7769" i="9"/>
  <c r="AD7765" i="9" l="1"/>
  <c r="V7769" i="9"/>
  <c r="W7769" i="9" s="1"/>
  <c r="S7769" i="9"/>
  <c r="R7770" i="9"/>
  <c r="AB7766" i="9"/>
  <c r="AA7766" i="9"/>
  <c r="Y7767" i="9"/>
  <c r="Z7767" i="9" s="1"/>
  <c r="X7769" i="9" l="1"/>
  <c r="AD7766" i="9"/>
  <c r="V7770" i="9"/>
  <c r="W7770" i="9" s="1"/>
  <c r="S7770" i="9"/>
  <c r="X7770" i="9" s="1"/>
  <c r="AA7767" i="9"/>
  <c r="AB7767" i="9"/>
  <c r="Y7768" i="9"/>
  <c r="Z7768" i="9" s="1"/>
  <c r="R7771" i="9"/>
  <c r="AD7767" i="9" l="1"/>
  <c r="V7771" i="9"/>
  <c r="W7771" i="9" s="1"/>
  <c r="S7771" i="9"/>
  <c r="AB7768" i="9"/>
  <c r="AA7768" i="9"/>
  <c r="R7772" i="9"/>
  <c r="Y7769" i="9"/>
  <c r="Z7769" i="9" s="1"/>
  <c r="X7771" i="9" l="1"/>
  <c r="AD7768" i="9"/>
  <c r="V7772" i="9"/>
  <c r="W7772" i="9" s="1"/>
  <c r="S7772" i="9"/>
  <c r="R7773" i="9"/>
  <c r="AA7769" i="9"/>
  <c r="AB7769" i="9"/>
  <c r="Y7770" i="9"/>
  <c r="Z7770" i="9" s="1"/>
  <c r="X7772" i="9" l="1"/>
  <c r="AD7769" i="9"/>
  <c r="V7773" i="9"/>
  <c r="W7773" i="9" s="1"/>
  <c r="S7773" i="9"/>
  <c r="AB7770" i="9"/>
  <c r="AA7770" i="9"/>
  <c r="Y7771" i="9"/>
  <c r="Z7771" i="9" s="1"/>
  <c r="R7774" i="9"/>
  <c r="X7773" i="9" l="1"/>
  <c r="AD7770" i="9"/>
  <c r="V7774" i="9"/>
  <c r="W7774" i="9" s="1"/>
  <c r="S7774" i="9"/>
  <c r="AA7771" i="9"/>
  <c r="AB7771" i="9"/>
  <c r="R7775" i="9"/>
  <c r="Y7772" i="9"/>
  <c r="Z7772" i="9" s="1"/>
  <c r="X7774" i="9" l="1"/>
  <c r="AD7771" i="9"/>
  <c r="V7775" i="9"/>
  <c r="W7775" i="9" s="1"/>
  <c r="S7775" i="9"/>
  <c r="AA7772" i="9"/>
  <c r="AB7772" i="9"/>
  <c r="Y7773" i="9"/>
  <c r="Z7773" i="9" s="1"/>
  <c r="R7776" i="9"/>
  <c r="X7775" i="9" l="1"/>
  <c r="AD7772" i="9"/>
  <c r="V7776" i="9"/>
  <c r="W7776" i="9" s="1"/>
  <c r="S7776" i="9"/>
  <c r="X7776" i="9" s="1"/>
  <c r="AA7773" i="9"/>
  <c r="AB7773" i="9"/>
  <c r="R7777" i="9"/>
  <c r="Y7774" i="9"/>
  <c r="Z7774" i="9" s="1"/>
  <c r="AD7773" i="9" l="1"/>
  <c r="V7777" i="9"/>
  <c r="W7777" i="9" s="1"/>
  <c r="S7777" i="9"/>
  <c r="AB7774" i="9"/>
  <c r="AA7774" i="9"/>
  <c r="R7778" i="9"/>
  <c r="Y7775" i="9"/>
  <c r="Z7775" i="9" s="1"/>
  <c r="X7777" i="9" l="1"/>
  <c r="AD7774" i="9"/>
  <c r="V7778" i="9"/>
  <c r="W7778" i="9" s="1"/>
  <c r="S7778" i="9"/>
  <c r="X7778" i="9" s="1"/>
  <c r="AA7775" i="9"/>
  <c r="AB7775" i="9"/>
  <c r="R7779" i="9"/>
  <c r="Y7776" i="9"/>
  <c r="Z7776" i="9" s="1"/>
  <c r="AD7775" i="9" l="1"/>
  <c r="V7779" i="9"/>
  <c r="W7779" i="9" s="1"/>
  <c r="S7779" i="9"/>
  <c r="AB7776" i="9"/>
  <c r="AA7776" i="9"/>
  <c r="R7780" i="9"/>
  <c r="Y7777" i="9"/>
  <c r="Z7777" i="9" s="1"/>
  <c r="X7779" i="9" l="1"/>
  <c r="AD7776" i="9"/>
  <c r="V7780" i="9"/>
  <c r="W7780" i="9" s="1"/>
  <c r="S7780" i="9"/>
  <c r="X7780" i="9" s="1"/>
  <c r="AA7777" i="9"/>
  <c r="AB7777" i="9"/>
  <c r="R7781" i="9"/>
  <c r="Y7778" i="9"/>
  <c r="Z7778" i="9" s="1"/>
  <c r="AD7777" i="9" l="1"/>
  <c r="V7781" i="9"/>
  <c r="W7781" i="9" s="1"/>
  <c r="S7781" i="9"/>
  <c r="AB7778" i="9"/>
  <c r="AA7778" i="9"/>
  <c r="R7782" i="9"/>
  <c r="Y7779" i="9"/>
  <c r="Z7779" i="9" s="1"/>
  <c r="X7781" i="9" l="1"/>
  <c r="AD7778" i="9"/>
  <c r="V7782" i="9"/>
  <c r="W7782" i="9" s="1"/>
  <c r="S7782" i="9"/>
  <c r="AA7779" i="9"/>
  <c r="AB7779" i="9"/>
  <c r="Y7780" i="9"/>
  <c r="Z7780" i="9" s="1"/>
  <c r="R7783" i="9"/>
  <c r="X7782" i="9" l="1"/>
  <c r="AD7779" i="9"/>
  <c r="V7783" i="9"/>
  <c r="W7783" i="9" s="1"/>
  <c r="S7783" i="9"/>
  <c r="R7784" i="9"/>
  <c r="Y7781" i="9"/>
  <c r="Z7781" i="9" s="1"/>
  <c r="AA7780" i="9"/>
  <c r="AB7780" i="9"/>
  <c r="X7783" i="9" l="1"/>
  <c r="AD7780" i="9"/>
  <c r="V7784" i="9"/>
  <c r="W7784" i="9" s="1"/>
  <c r="S7784" i="9"/>
  <c r="AA7781" i="9"/>
  <c r="AB7781" i="9"/>
  <c r="R7785" i="9"/>
  <c r="Y7782" i="9"/>
  <c r="Z7782" i="9" s="1"/>
  <c r="X7784" i="9" l="1"/>
  <c r="AD7781" i="9"/>
  <c r="V7785" i="9"/>
  <c r="W7785" i="9" s="1"/>
  <c r="S7785" i="9"/>
  <c r="Y7783" i="9"/>
  <c r="Z7783" i="9" s="1"/>
  <c r="AB7782" i="9"/>
  <c r="AA7782" i="9"/>
  <c r="R7786" i="9"/>
  <c r="X7785" i="9" l="1"/>
  <c r="AD7782" i="9"/>
  <c r="V7786" i="9"/>
  <c r="W7786" i="9" s="1"/>
  <c r="S7786" i="9"/>
  <c r="X7786" i="9" s="1"/>
  <c r="Y7784" i="9"/>
  <c r="Z7784" i="9" s="1"/>
  <c r="R7787" i="9"/>
  <c r="AA7783" i="9"/>
  <c r="AB7783" i="9"/>
  <c r="AD7783" i="9" l="1"/>
  <c r="S7787" i="9"/>
  <c r="V7787" i="9"/>
  <c r="W7787" i="9" s="1"/>
  <c r="X7787" i="9" s="1"/>
  <c r="AB7784" i="9"/>
  <c r="AA7784" i="9"/>
  <c r="Y7785" i="9"/>
  <c r="Z7785" i="9" s="1"/>
  <c r="R7788" i="9"/>
  <c r="AD7784" i="9" l="1"/>
  <c r="V7788" i="9"/>
  <c r="W7788" i="9" s="1"/>
  <c r="S7788" i="9"/>
  <c r="AA7785" i="9"/>
  <c r="AB7785" i="9"/>
  <c r="Y7786" i="9"/>
  <c r="Z7786" i="9" s="1"/>
  <c r="R7789" i="9"/>
  <c r="X7788" i="9" l="1"/>
  <c r="AD7785" i="9"/>
  <c r="V7789" i="9"/>
  <c r="W7789" i="9" s="1"/>
  <c r="S7789" i="9"/>
  <c r="AB7786" i="9"/>
  <c r="AA7786" i="9"/>
  <c r="Y7787" i="9"/>
  <c r="Z7787" i="9" s="1"/>
  <c r="R7790" i="9"/>
  <c r="X7789" i="9" l="1"/>
  <c r="AD7786" i="9"/>
  <c r="V7790" i="9"/>
  <c r="W7790" i="9" s="1"/>
  <c r="S7790" i="9"/>
  <c r="X7790" i="9" s="1"/>
  <c r="AA7787" i="9"/>
  <c r="AB7787" i="9"/>
  <c r="R7791" i="9"/>
  <c r="Y7788" i="9"/>
  <c r="Z7788" i="9" s="1"/>
  <c r="AD7787" i="9" l="1"/>
  <c r="V7791" i="9"/>
  <c r="W7791" i="9" s="1"/>
  <c r="S7791" i="9"/>
  <c r="AA7788" i="9"/>
  <c r="AB7788" i="9"/>
  <c r="R7792" i="9"/>
  <c r="Y7789" i="9"/>
  <c r="Z7789" i="9" s="1"/>
  <c r="X7791" i="9" l="1"/>
  <c r="AD7788" i="9"/>
  <c r="V7792" i="9"/>
  <c r="W7792" i="9" s="1"/>
  <c r="S7792" i="9"/>
  <c r="AA7789" i="9"/>
  <c r="AB7789" i="9"/>
  <c r="R7793" i="9"/>
  <c r="Y7790" i="9"/>
  <c r="Z7790" i="9" s="1"/>
  <c r="X7792" i="9" l="1"/>
  <c r="AD7789" i="9"/>
  <c r="V7793" i="9"/>
  <c r="W7793" i="9" s="1"/>
  <c r="S7793" i="9"/>
  <c r="AB7790" i="9"/>
  <c r="AA7790" i="9"/>
  <c r="Y7791" i="9"/>
  <c r="Z7791" i="9" s="1"/>
  <c r="R7794" i="9"/>
  <c r="X7793" i="9" l="1"/>
  <c r="AD7790" i="9"/>
  <c r="V7794" i="9"/>
  <c r="W7794" i="9" s="1"/>
  <c r="X7794" i="9" s="1"/>
  <c r="S7794" i="9"/>
  <c r="AA7791" i="9"/>
  <c r="AB7791" i="9"/>
  <c r="R7795" i="9"/>
  <c r="Y7792" i="9"/>
  <c r="Z7792" i="9" s="1"/>
  <c r="AD7791" i="9" l="1"/>
  <c r="V7795" i="9"/>
  <c r="W7795" i="9" s="1"/>
  <c r="S7795" i="9"/>
  <c r="Y7793" i="9"/>
  <c r="Z7793" i="9" s="1"/>
  <c r="AB7792" i="9"/>
  <c r="AA7792" i="9"/>
  <c r="R7796" i="9"/>
  <c r="X7795" i="9" l="1"/>
  <c r="AD7792" i="9"/>
  <c r="V7796" i="9"/>
  <c r="W7796" i="9" s="1"/>
  <c r="S7796" i="9"/>
  <c r="X7796" i="9" s="1"/>
  <c r="AA7793" i="9"/>
  <c r="AB7793" i="9"/>
  <c r="Y7794" i="9"/>
  <c r="Z7794" i="9" s="1"/>
  <c r="R7797" i="9"/>
  <c r="AD7793" i="9" l="1"/>
  <c r="V7797" i="9"/>
  <c r="W7797" i="9" s="1"/>
  <c r="S7797" i="9"/>
  <c r="R7798" i="9"/>
  <c r="Y7795" i="9"/>
  <c r="Z7795" i="9" s="1"/>
  <c r="AB7794" i="9"/>
  <c r="AA7794" i="9"/>
  <c r="X7797" i="9" l="1"/>
  <c r="AD7794" i="9"/>
  <c r="V7798" i="9"/>
  <c r="W7798" i="9" s="1"/>
  <c r="S7798" i="9"/>
  <c r="X7798" i="9" s="1"/>
  <c r="AA7795" i="9"/>
  <c r="AB7795" i="9"/>
  <c r="R7799" i="9"/>
  <c r="Y7796" i="9"/>
  <c r="Z7796" i="9" s="1"/>
  <c r="AD7795" i="9" l="1"/>
  <c r="V7799" i="9"/>
  <c r="W7799" i="9" s="1"/>
  <c r="S7799" i="9"/>
  <c r="AA7796" i="9"/>
  <c r="AB7796" i="9"/>
  <c r="R7800" i="9"/>
  <c r="Y7797" i="9"/>
  <c r="Z7797" i="9" s="1"/>
  <c r="X7799" i="9" l="1"/>
  <c r="AD7796" i="9"/>
  <c r="V7800" i="9"/>
  <c r="W7800" i="9" s="1"/>
  <c r="S7800" i="9"/>
  <c r="X7800" i="9" s="1"/>
  <c r="AA7797" i="9"/>
  <c r="AB7797" i="9"/>
  <c r="R7801" i="9"/>
  <c r="Y7798" i="9"/>
  <c r="Z7798" i="9" s="1"/>
  <c r="AD7797" i="9" l="1"/>
  <c r="V7801" i="9"/>
  <c r="W7801" i="9" s="1"/>
  <c r="S7801" i="9"/>
  <c r="AB7798" i="9"/>
  <c r="AA7798" i="9"/>
  <c r="R7802" i="9"/>
  <c r="Y7799" i="9"/>
  <c r="Z7799" i="9" s="1"/>
  <c r="X7801" i="9" l="1"/>
  <c r="AD7798" i="9"/>
  <c r="V7802" i="9"/>
  <c r="W7802" i="9" s="1"/>
  <c r="S7802" i="9"/>
  <c r="X7802" i="9" s="1"/>
  <c r="R7803" i="9"/>
  <c r="AA7799" i="9"/>
  <c r="AB7799" i="9"/>
  <c r="Y7800" i="9"/>
  <c r="Z7800" i="9" s="1"/>
  <c r="AD7799" i="9" l="1"/>
  <c r="V7803" i="9"/>
  <c r="W7803" i="9" s="1"/>
  <c r="S7803" i="9"/>
  <c r="Y7801" i="9"/>
  <c r="Z7801" i="9" s="1"/>
  <c r="AB7800" i="9"/>
  <c r="AA7800" i="9"/>
  <c r="R7804" i="9"/>
  <c r="X7803" i="9" l="1"/>
  <c r="AD7800" i="9"/>
  <c r="V7804" i="9"/>
  <c r="W7804" i="9" s="1"/>
  <c r="S7804" i="9"/>
  <c r="AA7801" i="9"/>
  <c r="AB7801" i="9"/>
  <c r="Y7802" i="9"/>
  <c r="Z7802" i="9" s="1"/>
  <c r="R7805" i="9"/>
  <c r="X7804" i="9" l="1"/>
  <c r="AD7801" i="9"/>
  <c r="V7805" i="9"/>
  <c r="W7805" i="9" s="1"/>
  <c r="S7805" i="9"/>
  <c r="AA7802" i="9"/>
  <c r="AB7802" i="9"/>
  <c r="R7806" i="9"/>
  <c r="Y7803" i="9"/>
  <c r="Z7803" i="9" s="1"/>
  <c r="X7805" i="9" l="1"/>
  <c r="AD7802" i="9"/>
  <c r="V7806" i="9"/>
  <c r="W7806" i="9" s="1"/>
  <c r="S7806" i="9"/>
  <c r="X7806" i="9" s="1"/>
  <c r="AA7803" i="9"/>
  <c r="AB7803" i="9"/>
  <c r="R7807" i="9"/>
  <c r="Y7804" i="9"/>
  <c r="Z7804" i="9" s="1"/>
  <c r="AD7803" i="9" l="1"/>
  <c r="V7807" i="9"/>
  <c r="W7807" i="9" s="1"/>
  <c r="S7807" i="9"/>
  <c r="AA7804" i="9"/>
  <c r="AB7804" i="9"/>
  <c r="R7808" i="9"/>
  <c r="Y7805" i="9"/>
  <c r="Z7805" i="9" s="1"/>
  <c r="X7807" i="9" l="1"/>
  <c r="AD7804" i="9"/>
  <c r="V7808" i="9"/>
  <c r="W7808" i="9" s="1"/>
  <c r="S7808" i="9"/>
  <c r="X7808" i="9" s="1"/>
  <c r="AA7805" i="9"/>
  <c r="AB7805" i="9"/>
  <c r="R7809" i="9"/>
  <c r="Y7806" i="9"/>
  <c r="Z7806" i="9" s="1"/>
  <c r="AD7805" i="9" l="1"/>
  <c r="V7809" i="9"/>
  <c r="W7809" i="9" s="1"/>
  <c r="S7809" i="9"/>
  <c r="AB7806" i="9"/>
  <c r="AA7806" i="9"/>
  <c r="Y7807" i="9"/>
  <c r="Z7807" i="9" s="1"/>
  <c r="R7810" i="9"/>
  <c r="X7809" i="9" l="1"/>
  <c r="AD7806" i="9"/>
  <c r="V7810" i="9"/>
  <c r="W7810" i="9" s="1"/>
  <c r="S7810" i="9"/>
  <c r="X7810" i="9" s="1"/>
  <c r="AA7807" i="9"/>
  <c r="AB7807" i="9"/>
  <c r="Y7808" i="9"/>
  <c r="Z7808" i="9" s="1"/>
  <c r="R7811" i="9"/>
  <c r="AD7807" i="9" l="1"/>
  <c r="V7811" i="9"/>
  <c r="W7811" i="9" s="1"/>
  <c r="S7811" i="9"/>
  <c r="R7812" i="9"/>
  <c r="AB7808" i="9"/>
  <c r="AA7808" i="9"/>
  <c r="Y7809" i="9"/>
  <c r="Z7809" i="9" s="1"/>
  <c r="X7811" i="9" l="1"/>
  <c r="AD7808" i="9"/>
  <c r="V7812" i="9"/>
  <c r="W7812" i="9" s="1"/>
  <c r="S7812" i="9"/>
  <c r="X7812" i="9" s="1"/>
  <c r="AA7809" i="9"/>
  <c r="AB7809" i="9"/>
  <c r="R7813" i="9"/>
  <c r="Y7810" i="9"/>
  <c r="Z7810" i="9" s="1"/>
  <c r="AD7809" i="9" l="1"/>
  <c r="V7813" i="9"/>
  <c r="W7813" i="9" s="1"/>
  <c r="S7813" i="9"/>
  <c r="AA7810" i="9"/>
  <c r="AB7810" i="9"/>
  <c r="R7814" i="9"/>
  <c r="Y7811" i="9"/>
  <c r="Z7811" i="9" s="1"/>
  <c r="X7813" i="9" l="1"/>
  <c r="AD7810" i="9"/>
  <c r="S7814" i="9"/>
  <c r="V7814" i="9"/>
  <c r="W7814" i="9" s="1"/>
  <c r="AA7811" i="9"/>
  <c r="AB7811" i="9"/>
  <c r="R7815" i="9"/>
  <c r="Y7812" i="9"/>
  <c r="Z7812" i="9" s="1"/>
  <c r="X7814" i="9" l="1"/>
  <c r="AD7811" i="9"/>
  <c r="V7815" i="9"/>
  <c r="W7815" i="9" s="1"/>
  <c r="S7815" i="9"/>
  <c r="AA7812" i="9"/>
  <c r="AB7812" i="9"/>
  <c r="R7816" i="9"/>
  <c r="Y7813" i="9"/>
  <c r="Z7813" i="9" s="1"/>
  <c r="X7815" i="9" l="1"/>
  <c r="AD7812" i="9"/>
  <c r="V7816" i="9"/>
  <c r="W7816" i="9" s="1"/>
  <c r="S7816" i="9"/>
  <c r="AA7813" i="9"/>
  <c r="AB7813" i="9"/>
  <c r="R7817" i="9"/>
  <c r="Y7814" i="9"/>
  <c r="Z7814" i="9" s="1"/>
  <c r="X7816" i="9" l="1"/>
  <c r="AD7813" i="9"/>
  <c r="V7817" i="9"/>
  <c r="W7817" i="9" s="1"/>
  <c r="S7817" i="9"/>
  <c r="R7818" i="9"/>
  <c r="AB7814" i="9"/>
  <c r="AA7814" i="9"/>
  <c r="Y7815" i="9"/>
  <c r="Z7815" i="9" s="1"/>
  <c r="X7817" i="9" l="1"/>
  <c r="AD7814" i="9"/>
  <c r="V7818" i="9"/>
  <c r="W7818" i="9" s="1"/>
  <c r="S7818" i="9"/>
  <c r="X7818" i="9" s="1"/>
  <c r="AA7815" i="9"/>
  <c r="AB7815" i="9"/>
  <c r="R7819" i="9"/>
  <c r="Y7816" i="9"/>
  <c r="Z7816" i="9" s="1"/>
  <c r="AD7815" i="9" l="1"/>
  <c r="V7819" i="9"/>
  <c r="W7819" i="9" s="1"/>
  <c r="S7819" i="9"/>
  <c r="AB7816" i="9"/>
  <c r="AA7816" i="9"/>
  <c r="R7820" i="9"/>
  <c r="Y7817" i="9"/>
  <c r="Z7817" i="9" s="1"/>
  <c r="X7819" i="9" l="1"/>
  <c r="AD7816" i="9"/>
  <c r="V7820" i="9"/>
  <c r="W7820" i="9" s="1"/>
  <c r="S7820" i="9"/>
  <c r="X7820" i="9" s="1"/>
  <c r="AA7817" i="9"/>
  <c r="AB7817" i="9"/>
  <c r="Y7818" i="9"/>
  <c r="Z7818" i="9" s="1"/>
  <c r="R7821" i="9"/>
  <c r="AD7817" i="9" l="1"/>
  <c r="V7821" i="9"/>
  <c r="W7821" i="9" s="1"/>
  <c r="S7821" i="9"/>
  <c r="Y7819" i="9"/>
  <c r="Z7819" i="9" s="1"/>
  <c r="R7822" i="9"/>
  <c r="AB7818" i="9"/>
  <c r="AA7818" i="9"/>
  <c r="X7821" i="9" l="1"/>
  <c r="AD7818" i="9"/>
  <c r="V7822" i="9"/>
  <c r="W7822" i="9" s="1"/>
  <c r="S7822" i="9"/>
  <c r="X7822" i="9" s="1"/>
  <c r="AA7819" i="9"/>
  <c r="AB7819" i="9"/>
  <c r="R7823" i="9"/>
  <c r="Y7820" i="9"/>
  <c r="Z7820" i="9" s="1"/>
  <c r="AD7819" i="9" l="1"/>
  <c r="V7823" i="9"/>
  <c r="W7823" i="9" s="1"/>
  <c r="S7823" i="9"/>
  <c r="AA7820" i="9"/>
  <c r="AB7820" i="9"/>
  <c r="Y7821" i="9"/>
  <c r="Z7821" i="9" s="1"/>
  <c r="R7824" i="9"/>
  <c r="X7823" i="9" l="1"/>
  <c r="AD7820" i="9"/>
  <c r="V7824" i="9"/>
  <c r="W7824" i="9" s="1"/>
  <c r="S7824" i="9"/>
  <c r="R7825" i="9"/>
  <c r="Y7822" i="9"/>
  <c r="Z7822" i="9" s="1"/>
  <c r="AA7821" i="9"/>
  <c r="AB7821" i="9"/>
  <c r="X7824" i="9" l="1"/>
  <c r="AD7821" i="9"/>
  <c r="V7825" i="9"/>
  <c r="W7825" i="9" s="1"/>
  <c r="X7825" i="9" s="1"/>
  <c r="S7825" i="9"/>
  <c r="R7826" i="9"/>
  <c r="AB7822" i="9"/>
  <c r="AA7822" i="9"/>
  <c r="Y7823" i="9"/>
  <c r="Z7823" i="9" s="1"/>
  <c r="AD7822" i="9" l="1"/>
  <c r="V7826" i="9"/>
  <c r="W7826" i="9" s="1"/>
  <c r="S7826" i="9"/>
  <c r="X7826" i="9" s="1"/>
  <c r="R7827" i="9"/>
  <c r="AA7823" i="9"/>
  <c r="AB7823" i="9"/>
  <c r="Y7824" i="9"/>
  <c r="Z7824" i="9" s="1"/>
  <c r="AD7823" i="9" l="1"/>
  <c r="V7827" i="9"/>
  <c r="W7827" i="9" s="1"/>
  <c r="S7827" i="9"/>
  <c r="AA7824" i="9"/>
  <c r="AB7824" i="9"/>
  <c r="R7828" i="9"/>
  <c r="Y7825" i="9"/>
  <c r="Z7825" i="9" s="1"/>
  <c r="X7827" i="9" l="1"/>
  <c r="AD7824" i="9"/>
  <c r="V7828" i="9"/>
  <c r="W7828" i="9" s="1"/>
  <c r="S7828" i="9"/>
  <c r="X7828" i="9" s="1"/>
  <c r="AA7825" i="9"/>
  <c r="AB7825" i="9"/>
  <c r="Y7826" i="9"/>
  <c r="Z7826" i="9" s="1"/>
  <c r="R7829" i="9"/>
  <c r="AD7825" i="9" l="1"/>
  <c r="V7829" i="9"/>
  <c r="W7829" i="9" s="1"/>
  <c r="S7829" i="9"/>
  <c r="AA7826" i="9"/>
  <c r="AB7826" i="9"/>
  <c r="R7830" i="9"/>
  <c r="Y7827" i="9"/>
  <c r="Z7827" i="9" s="1"/>
  <c r="X7829" i="9" l="1"/>
  <c r="AD7826" i="9"/>
  <c r="V7830" i="9"/>
  <c r="W7830" i="9" s="1"/>
  <c r="S7830" i="9"/>
  <c r="X7830" i="9" s="1"/>
  <c r="AB7827" i="9"/>
  <c r="AA7827" i="9"/>
  <c r="Y7828" i="9"/>
  <c r="Z7828" i="9" s="1"/>
  <c r="R7831" i="9"/>
  <c r="AD7827" i="9" l="1"/>
  <c r="V7831" i="9"/>
  <c r="W7831" i="9" s="1"/>
  <c r="S7831" i="9"/>
  <c r="R7832" i="9"/>
  <c r="Y7829" i="9"/>
  <c r="Z7829" i="9" s="1"/>
  <c r="AA7828" i="9"/>
  <c r="AB7828" i="9"/>
  <c r="X7831" i="9" l="1"/>
  <c r="AD7828" i="9"/>
  <c r="V7832" i="9"/>
  <c r="W7832" i="9" s="1"/>
  <c r="S7832" i="9"/>
  <c r="X7832" i="9" s="1"/>
  <c r="AA7829" i="9"/>
  <c r="AB7829" i="9"/>
  <c r="Y7830" i="9"/>
  <c r="Z7830" i="9" s="1"/>
  <c r="R7833" i="9"/>
  <c r="AD7829" i="9" l="1"/>
  <c r="V7833" i="9"/>
  <c r="W7833" i="9" s="1"/>
  <c r="S7833" i="9"/>
  <c r="R7834" i="9"/>
  <c r="AA7830" i="9"/>
  <c r="AB7830" i="9"/>
  <c r="Y7831" i="9"/>
  <c r="Z7831" i="9" s="1"/>
  <c r="X7833" i="9" l="1"/>
  <c r="AD7830" i="9"/>
  <c r="V7834" i="9"/>
  <c r="W7834" i="9" s="1"/>
  <c r="S7834" i="9"/>
  <c r="X7834" i="9" s="1"/>
  <c r="AA7831" i="9"/>
  <c r="AB7831" i="9"/>
  <c r="R7835" i="9"/>
  <c r="Y7832" i="9"/>
  <c r="Z7832" i="9" s="1"/>
  <c r="AD7831" i="9" l="1"/>
  <c r="V7835" i="9"/>
  <c r="W7835" i="9" s="1"/>
  <c r="S7835" i="9"/>
  <c r="AA7832" i="9"/>
  <c r="AB7832" i="9"/>
  <c r="Y7833" i="9"/>
  <c r="Z7833" i="9" s="1"/>
  <c r="R7836" i="9"/>
  <c r="X7835" i="9" l="1"/>
  <c r="AD7832" i="9"/>
  <c r="V7836" i="9"/>
  <c r="W7836" i="9" s="1"/>
  <c r="S7836" i="9"/>
  <c r="X7836" i="9" s="1"/>
  <c r="AA7833" i="9"/>
  <c r="AB7833" i="9"/>
  <c r="R7837" i="9"/>
  <c r="Y7834" i="9"/>
  <c r="Z7834" i="9" s="1"/>
  <c r="AD7833" i="9" l="1"/>
  <c r="V7837" i="9"/>
  <c r="W7837" i="9" s="1"/>
  <c r="S7837" i="9"/>
  <c r="AA7834" i="9"/>
  <c r="AB7834" i="9"/>
  <c r="R7838" i="9"/>
  <c r="Y7835" i="9"/>
  <c r="Z7835" i="9" s="1"/>
  <c r="X7837" i="9" l="1"/>
  <c r="AD7834" i="9"/>
  <c r="V7838" i="9"/>
  <c r="W7838" i="9" s="1"/>
  <c r="X7838" i="9" s="1"/>
  <c r="S7838" i="9"/>
  <c r="R7839" i="9"/>
  <c r="AB7835" i="9"/>
  <c r="AA7835" i="9"/>
  <c r="Y7836" i="9"/>
  <c r="Z7836" i="9" s="1"/>
  <c r="AD7835" i="9" l="1"/>
  <c r="V7839" i="9"/>
  <c r="W7839" i="9" s="1"/>
  <c r="S7839" i="9"/>
  <c r="AA7836" i="9"/>
  <c r="AB7836" i="9"/>
  <c r="R7840" i="9"/>
  <c r="Y7837" i="9"/>
  <c r="Z7837" i="9" s="1"/>
  <c r="X7839" i="9" l="1"/>
  <c r="AD7836" i="9"/>
  <c r="V7840" i="9"/>
  <c r="W7840" i="9" s="1"/>
  <c r="S7840" i="9"/>
  <c r="X7840" i="9" s="1"/>
  <c r="Y7838" i="9"/>
  <c r="Z7838" i="9" s="1"/>
  <c r="AB7837" i="9"/>
  <c r="AA7837" i="9"/>
  <c r="R7841" i="9"/>
  <c r="AD7837" i="9" l="1"/>
  <c r="V7841" i="9"/>
  <c r="W7841" i="9" s="1"/>
  <c r="S7841" i="9"/>
  <c r="AA7838" i="9"/>
  <c r="AB7838" i="9"/>
  <c r="Y7839" i="9"/>
  <c r="Z7839" i="9" s="1"/>
  <c r="R7842" i="9"/>
  <c r="X7841" i="9" l="1"/>
  <c r="AD7838" i="9"/>
  <c r="V7842" i="9"/>
  <c r="W7842" i="9" s="1"/>
  <c r="S7842" i="9"/>
  <c r="X7842" i="9" s="1"/>
  <c r="R7843" i="9"/>
  <c r="AA7839" i="9"/>
  <c r="AB7839" i="9"/>
  <c r="Y7840" i="9"/>
  <c r="Z7840" i="9" s="1"/>
  <c r="AD7839" i="9" l="1"/>
  <c r="V7843" i="9"/>
  <c r="W7843" i="9" s="1"/>
  <c r="S7843" i="9"/>
  <c r="R7844" i="9"/>
  <c r="AA7840" i="9"/>
  <c r="AB7840" i="9"/>
  <c r="Y7841" i="9"/>
  <c r="Z7841" i="9" s="1"/>
  <c r="X7843" i="9" l="1"/>
  <c r="AD7840" i="9"/>
  <c r="V7844" i="9"/>
  <c r="W7844" i="9" s="1"/>
  <c r="S7844" i="9"/>
  <c r="Y7842" i="9"/>
  <c r="Z7842" i="9" s="1"/>
  <c r="AA7841" i="9"/>
  <c r="AB7841" i="9"/>
  <c r="R7845" i="9"/>
  <c r="X7844" i="9" l="1"/>
  <c r="AD7841" i="9"/>
  <c r="V7845" i="9"/>
  <c r="W7845" i="9" s="1"/>
  <c r="S7845" i="9"/>
  <c r="R7846" i="9"/>
  <c r="Y7843" i="9"/>
  <c r="Z7843" i="9" s="1"/>
  <c r="AA7842" i="9"/>
  <c r="AB7842" i="9"/>
  <c r="X7845" i="9" l="1"/>
  <c r="AD7842" i="9"/>
  <c r="V7846" i="9"/>
  <c r="W7846" i="9" s="1"/>
  <c r="S7846" i="9"/>
  <c r="X7846" i="9" s="1"/>
  <c r="AB7843" i="9"/>
  <c r="AA7843" i="9"/>
  <c r="Y7844" i="9"/>
  <c r="Z7844" i="9" s="1"/>
  <c r="R7847" i="9"/>
  <c r="AD7843" i="9" l="1"/>
  <c r="V7847" i="9"/>
  <c r="W7847" i="9" s="1"/>
  <c r="S7847" i="9"/>
  <c r="AA7844" i="9"/>
  <c r="AB7844" i="9"/>
  <c r="R7848" i="9"/>
  <c r="Y7845" i="9"/>
  <c r="Z7845" i="9" s="1"/>
  <c r="X7847" i="9" l="1"/>
  <c r="AD7844" i="9"/>
  <c r="V7848" i="9"/>
  <c r="W7848" i="9" s="1"/>
  <c r="X7848" i="9" s="1"/>
  <c r="S7848" i="9"/>
  <c r="AB7845" i="9"/>
  <c r="AA7845" i="9"/>
  <c r="R7849" i="9"/>
  <c r="Y7846" i="9"/>
  <c r="Z7846" i="9" s="1"/>
  <c r="AD7845" i="9" l="1"/>
  <c r="V7849" i="9"/>
  <c r="W7849" i="9" s="1"/>
  <c r="S7849" i="9"/>
  <c r="Y7847" i="9"/>
  <c r="Z7847" i="9" s="1"/>
  <c r="R7850" i="9"/>
  <c r="AA7846" i="9"/>
  <c r="AB7846" i="9"/>
  <c r="X7849" i="9" l="1"/>
  <c r="AD7846" i="9"/>
  <c r="V7850" i="9"/>
  <c r="W7850" i="9" s="1"/>
  <c r="S7850" i="9"/>
  <c r="AA7847" i="9"/>
  <c r="AB7847" i="9"/>
  <c r="R7851" i="9"/>
  <c r="Y7848" i="9"/>
  <c r="Z7848" i="9" s="1"/>
  <c r="X7850" i="9" l="1"/>
  <c r="AD7847" i="9"/>
  <c r="V7851" i="9"/>
  <c r="W7851" i="9" s="1"/>
  <c r="S7851" i="9"/>
  <c r="AA7848" i="9"/>
  <c r="AB7848" i="9"/>
  <c r="R7852" i="9"/>
  <c r="Y7849" i="9"/>
  <c r="Z7849" i="9" s="1"/>
  <c r="X7851" i="9" l="1"/>
  <c r="AD7848" i="9"/>
  <c r="V7852" i="9"/>
  <c r="W7852" i="9" s="1"/>
  <c r="S7852" i="9"/>
  <c r="Y7850" i="9"/>
  <c r="Z7850" i="9" s="1"/>
  <c r="AA7849" i="9"/>
  <c r="AB7849" i="9"/>
  <c r="R7853" i="9"/>
  <c r="X7852" i="9" l="1"/>
  <c r="AD7849" i="9"/>
  <c r="V7853" i="9"/>
  <c r="W7853" i="9" s="1"/>
  <c r="S7853" i="9"/>
  <c r="AA7850" i="9"/>
  <c r="AB7850" i="9"/>
  <c r="R7854" i="9"/>
  <c r="Y7851" i="9"/>
  <c r="Z7851" i="9" s="1"/>
  <c r="X7853" i="9" l="1"/>
  <c r="AD7850" i="9"/>
  <c r="V7854" i="9"/>
  <c r="W7854" i="9" s="1"/>
  <c r="X7854" i="9" s="1"/>
  <c r="S7854" i="9"/>
  <c r="AB7851" i="9"/>
  <c r="AA7851" i="9"/>
  <c r="R7855" i="9"/>
  <c r="Y7852" i="9"/>
  <c r="Z7852" i="9" s="1"/>
  <c r="AD7851" i="9" l="1"/>
  <c r="V7855" i="9"/>
  <c r="W7855" i="9" s="1"/>
  <c r="S7855" i="9"/>
  <c r="AA7852" i="9"/>
  <c r="AB7852" i="9"/>
  <c r="R7856" i="9"/>
  <c r="Y7853" i="9"/>
  <c r="Z7853" i="9" s="1"/>
  <c r="X7855" i="9" l="1"/>
  <c r="AD7852" i="9"/>
  <c r="V7856" i="9"/>
  <c r="W7856" i="9" s="1"/>
  <c r="S7856" i="9"/>
  <c r="AA7853" i="9"/>
  <c r="AB7853" i="9"/>
  <c r="R7857" i="9"/>
  <c r="Y7854" i="9"/>
  <c r="Z7854" i="9" s="1"/>
  <c r="X7856" i="9" l="1"/>
  <c r="AD7853" i="9"/>
  <c r="V7857" i="9"/>
  <c r="W7857" i="9" s="1"/>
  <c r="X7857" i="9" s="1"/>
  <c r="S7857" i="9"/>
  <c r="AA7854" i="9"/>
  <c r="AB7854" i="9"/>
  <c r="R7858" i="9"/>
  <c r="Y7855" i="9"/>
  <c r="Z7855" i="9" s="1"/>
  <c r="AD7854" i="9" l="1"/>
  <c r="V7858" i="9"/>
  <c r="W7858" i="9" s="1"/>
  <c r="S7858" i="9"/>
  <c r="R7859" i="9"/>
  <c r="Y7856" i="9"/>
  <c r="Z7856" i="9" s="1"/>
  <c r="AA7855" i="9"/>
  <c r="AB7855" i="9"/>
  <c r="X7858" i="9" l="1"/>
  <c r="AD7855" i="9"/>
  <c r="V7859" i="9"/>
  <c r="W7859" i="9" s="1"/>
  <c r="S7859" i="9"/>
  <c r="AA7856" i="9"/>
  <c r="AB7856" i="9"/>
  <c r="R7860" i="9"/>
  <c r="Y7857" i="9"/>
  <c r="Z7857" i="9" s="1"/>
  <c r="X7859" i="9" l="1"/>
  <c r="AD7856" i="9"/>
  <c r="V7860" i="9"/>
  <c r="W7860" i="9" s="1"/>
  <c r="S7860" i="9"/>
  <c r="R7861" i="9"/>
  <c r="AA7857" i="9"/>
  <c r="AB7857" i="9"/>
  <c r="Y7858" i="9"/>
  <c r="Z7858" i="9" s="1"/>
  <c r="X7860" i="9" l="1"/>
  <c r="AD7857" i="9"/>
  <c r="V7861" i="9"/>
  <c r="W7861" i="9" s="1"/>
  <c r="S7861" i="9"/>
  <c r="AA7858" i="9"/>
  <c r="AB7858" i="9"/>
  <c r="R7862" i="9"/>
  <c r="Y7859" i="9"/>
  <c r="Z7859" i="9" s="1"/>
  <c r="X7861" i="9" l="1"/>
  <c r="AD7858" i="9"/>
  <c r="V7862" i="9"/>
  <c r="W7862" i="9" s="1"/>
  <c r="S7862" i="9"/>
  <c r="AB7859" i="9"/>
  <c r="AA7859" i="9"/>
  <c r="Y7860" i="9"/>
  <c r="Z7860" i="9" s="1"/>
  <c r="R7863" i="9"/>
  <c r="X7862" i="9" l="1"/>
  <c r="AD7859" i="9"/>
  <c r="V7863" i="9"/>
  <c r="W7863" i="9" s="1"/>
  <c r="S7863" i="9"/>
  <c r="AA7860" i="9"/>
  <c r="AB7860" i="9"/>
  <c r="R7864" i="9"/>
  <c r="Y7861" i="9"/>
  <c r="Z7861" i="9" s="1"/>
  <c r="X7863" i="9" l="1"/>
  <c r="AD7860" i="9"/>
  <c r="V7864" i="9"/>
  <c r="W7864" i="9" s="1"/>
  <c r="X7864" i="9" s="1"/>
  <c r="S7864" i="9"/>
  <c r="AA7861" i="9"/>
  <c r="AB7861" i="9"/>
  <c r="R7865" i="9"/>
  <c r="Y7862" i="9"/>
  <c r="Z7862" i="9" s="1"/>
  <c r="AD7861" i="9" l="1"/>
  <c r="V7865" i="9"/>
  <c r="W7865" i="9" s="1"/>
  <c r="S7865" i="9"/>
  <c r="AA7862" i="9"/>
  <c r="AB7862" i="9"/>
  <c r="R7866" i="9"/>
  <c r="Y7863" i="9"/>
  <c r="Z7863" i="9" s="1"/>
  <c r="X7865" i="9" l="1"/>
  <c r="AD7862" i="9"/>
  <c r="V7866" i="9"/>
  <c r="W7866" i="9" s="1"/>
  <c r="S7866" i="9"/>
  <c r="AA7863" i="9"/>
  <c r="AB7863" i="9"/>
  <c r="R7867" i="9"/>
  <c r="Y7864" i="9"/>
  <c r="Z7864" i="9" s="1"/>
  <c r="X7866" i="9" l="1"/>
  <c r="AD7863" i="9"/>
  <c r="V7867" i="9"/>
  <c r="W7867" i="9" s="1"/>
  <c r="S7867" i="9"/>
  <c r="Y7865" i="9"/>
  <c r="Z7865" i="9" s="1"/>
  <c r="R7868" i="9"/>
  <c r="AA7864" i="9"/>
  <c r="AB7864" i="9"/>
  <c r="X7867" i="9" l="1"/>
  <c r="AD7864" i="9"/>
  <c r="V7868" i="9"/>
  <c r="W7868" i="9" s="1"/>
  <c r="S7868" i="9"/>
  <c r="X7868" i="9" s="1"/>
  <c r="R7869" i="9"/>
  <c r="AA7865" i="9"/>
  <c r="AB7865" i="9"/>
  <c r="Y7866" i="9"/>
  <c r="Z7866" i="9" s="1"/>
  <c r="AD7865" i="9" l="1"/>
  <c r="V7869" i="9"/>
  <c r="W7869" i="9" s="1"/>
  <c r="S7869" i="9"/>
  <c r="AA7866" i="9"/>
  <c r="AB7866" i="9"/>
  <c r="Y7867" i="9"/>
  <c r="Z7867" i="9" s="1"/>
  <c r="R7870" i="9"/>
  <c r="X7869" i="9" l="1"/>
  <c r="AD7866" i="9"/>
  <c r="V7870" i="9"/>
  <c r="W7870" i="9" s="1"/>
  <c r="X7870" i="9" s="1"/>
  <c r="S7870" i="9"/>
  <c r="AB7867" i="9"/>
  <c r="AA7867" i="9"/>
  <c r="R7871" i="9"/>
  <c r="Y7868" i="9"/>
  <c r="Z7868" i="9" s="1"/>
  <c r="AD7867" i="9" l="1"/>
  <c r="V7871" i="9"/>
  <c r="W7871" i="9" s="1"/>
  <c r="S7871" i="9"/>
  <c r="AA7868" i="9"/>
  <c r="AB7868" i="9"/>
  <c r="R7872" i="9"/>
  <c r="Y7869" i="9"/>
  <c r="Z7869" i="9" s="1"/>
  <c r="X7871" i="9" l="1"/>
  <c r="AD7868" i="9"/>
  <c r="V7872" i="9"/>
  <c r="W7872" i="9" s="1"/>
  <c r="S7872" i="9"/>
  <c r="X7872" i="9" s="1"/>
  <c r="AB7869" i="9"/>
  <c r="AA7869" i="9"/>
  <c r="Y7870" i="9"/>
  <c r="Z7870" i="9" s="1"/>
  <c r="R7873" i="9"/>
  <c r="AD7869" i="9" l="1"/>
  <c r="V7873" i="9"/>
  <c r="W7873" i="9" s="1"/>
  <c r="S7873" i="9"/>
  <c r="AA7870" i="9"/>
  <c r="AB7870" i="9"/>
  <c r="R7874" i="9"/>
  <c r="Y7871" i="9"/>
  <c r="Z7871" i="9" s="1"/>
  <c r="X7873" i="9" l="1"/>
  <c r="AD7870" i="9"/>
  <c r="V7874" i="9"/>
  <c r="W7874" i="9" s="1"/>
  <c r="S7874" i="9"/>
  <c r="Y7872" i="9"/>
  <c r="Z7872" i="9" s="1"/>
  <c r="AA7871" i="9"/>
  <c r="AB7871" i="9"/>
  <c r="R7875" i="9"/>
  <c r="X7874" i="9" l="1"/>
  <c r="AD7871" i="9"/>
  <c r="V7875" i="9"/>
  <c r="W7875" i="9" s="1"/>
  <c r="S7875" i="9"/>
  <c r="AA7872" i="9"/>
  <c r="AB7872" i="9"/>
  <c r="Y7873" i="9"/>
  <c r="Z7873" i="9" s="1"/>
  <c r="R7876" i="9"/>
  <c r="X7875" i="9" l="1"/>
  <c r="AD7872" i="9"/>
  <c r="V7876" i="9"/>
  <c r="W7876" i="9" s="1"/>
  <c r="S7876" i="9"/>
  <c r="X7876" i="9" s="1"/>
  <c r="R7877" i="9"/>
  <c r="Y7874" i="9"/>
  <c r="Z7874" i="9" s="1"/>
  <c r="AA7873" i="9"/>
  <c r="AB7873" i="9"/>
  <c r="AD7873" i="9" l="1"/>
  <c r="V7877" i="9"/>
  <c r="W7877" i="9" s="1"/>
  <c r="S7877" i="9"/>
  <c r="AA7874" i="9"/>
  <c r="AB7874" i="9"/>
  <c r="R7878" i="9"/>
  <c r="Y7875" i="9"/>
  <c r="Z7875" i="9" s="1"/>
  <c r="X7877" i="9" l="1"/>
  <c r="AD7874" i="9"/>
  <c r="V7878" i="9"/>
  <c r="W7878" i="9" s="1"/>
  <c r="S7878" i="9"/>
  <c r="X7878" i="9" s="1"/>
  <c r="R7879" i="9"/>
  <c r="Y7876" i="9"/>
  <c r="Z7876" i="9" s="1"/>
  <c r="AB7875" i="9"/>
  <c r="AA7875" i="9"/>
  <c r="AD7875" i="9" l="1"/>
  <c r="V7879" i="9"/>
  <c r="W7879" i="9" s="1"/>
  <c r="S7879" i="9"/>
  <c r="AA7876" i="9"/>
  <c r="AB7876" i="9"/>
  <c r="R7880" i="9"/>
  <c r="Y7877" i="9"/>
  <c r="Z7877" i="9" s="1"/>
  <c r="X7879" i="9" l="1"/>
  <c r="AD7876" i="9"/>
  <c r="V7880" i="9"/>
  <c r="W7880" i="9" s="1"/>
  <c r="S7880" i="9"/>
  <c r="Y7878" i="9"/>
  <c r="Z7878" i="9" s="1"/>
  <c r="AB7877" i="9"/>
  <c r="AA7877" i="9"/>
  <c r="R7881" i="9"/>
  <c r="X7880" i="9" l="1"/>
  <c r="AD7877" i="9"/>
  <c r="V7881" i="9"/>
  <c r="W7881" i="9" s="1"/>
  <c r="S7881" i="9"/>
  <c r="R7882" i="9"/>
  <c r="AA7878" i="9"/>
  <c r="AB7878" i="9"/>
  <c r="Y7879" i="9"/>
  <c r="Z7879" i="9" s="1"/>
  <c r="X7881" i="9" l="1"/>
  <c r="AD7878" i="9"/>
  <c r="V7882" i="9"/>
  <c r="W7882" i="9" s="1"/>
  <c r="S7882" i="9"/>
  <c r="X7882" i="9" s="1"/>
  <c r="AA7879" i="9"/>
  <c r="AB7879" i="9"/>
  <c r="Y7880" i="9"/>
  <c r="Z7880" i="9" s="1"/>
  <c r="R7883" i="9"/>
  <c r="AD7879" i="9" l="1"/>
  <c r="V7883" i="9"/>
  <c r="W7883" i="9" s="1"/>
  <c r="S7883" i="9"/>
  <c r="R7884" i="9"/>
  <c r="Y7881" i="9"/>
  <c r="Z7881" i="9" s="1"/>
  <c r="AA7880" i="9"/>
  <c r="AB7880" i="9"/>
  <c r="X7883" i="9" l="1"/>
  <c r="AD7880" i="9"/>
  <c r="V7884" i="9"/>
  <c r="W7884" i="9" s="1"/>
  <c r="S7884" i="9"/>
  <c r="X7884" i="9" s="1"/>
  <c r="AA7881" i="9"/>
  <c r="AB7881" i="9"/>
  <c r="R7885" i="9"/>
  <c r="Y7882" i="9"/>
  <c r="Z7882" i="9" s="1"/>
  <c r="AD7881" i="9" l="1"/>
  <c r="V7885" i="9"/>
  <c r="W7885" i="9" s="1"/>
  <c r="S7885" i="9"/>
  <c r="AA7882" i="9"/>
  <c r="AB7882" i="9"/>
  <c r="R7886" i="9"/>
  <c r="Y7883" i="9"/>
  <c r="Z7883" i="9" s="1"/>
  <c r="X7885" i="9" l="1"/>
  <c r="AD7882" i="9"/>
  <c r="V7886" i="9"/>
  <c r="W7886" i="9" s="1"/>
  <c r="S7886" i="9"/>
  <c r="AB7883" i="9"/>
  <c r="AA7883" i="9"/>
  <c r="R7887" i="9"/>
  <c r="Y7884" i="9"/>
  <c r="Z7884" i="9" s="1"/>
  <c r="X7886" i="9" l="1"/>
  <c r="AD7883" i="9"/>
  <c r="V7887" i="9"/>
  <c r="W7887" i="9" s="1"/>
  <c r="S7887" i="9"/>
  <c r="AA7884" i="9"/>
  <c r="AB7884" i="9"/>
  <c r="Y7885" i="9"/>
  <c r="Z7885" i="9" s="1"/>
  <c r="R7888" i="9"/>
  <c r="X7887" i="9" l="1"/>
  <c r="AD7884" i="9"/>
  <c r="V7888" i="9"/>
  <c r="W7888" i="9" s="1"/>
  <c r="S7888" i="9"/>
  <c r="R7889" i="9"/>
  <c r="Y7886" i="9"/>
  <c r="Z7886" i="9" s="1"/>
  <c r="AB7885" i="9"/>
  <c r="AA7885" i="9"/>
  <c r="X7888" i="9" l="1"/>
  <c r="AD7885" i="9"/>
  <c r="V7889" i="9"/>
  <c r="W7889" i="9" s="1"/>
  <c r="S7889" i="9"/>
  <c r="AA7886" i="9"/>
  <c r="AB7886" i="9"/>
  <c r="Y7887" i="9"/>
  <c r="Z7887" i="9" s="1"/>
  <c r="R7890" i="9"/>
  <c r="X7889" i="9" l="1"/>
  <c r="AD7886" i="9"/>
  <c r="V7890" i="9"/>
  <c r="W7890" i="9" s="1"/>
  <c r="S7890" i="9"/>
  <c r="X7890" i="9" s="1"/>
  <c r="AA7887" i="9"/>
  <c r="AB7887" i="9"/>
  <c r="R7891" i="9"/>
  <c r="Y7888" i="9"/>
  <c r="Z7888" i="9" s="1"/>
  <c r="AD7887" i="9" l="1"/>
  <c r="V7891" i="9"/>
  <c r="W7891" i="9" s="1"/>
  <c r="S7891" i="9"/>
  <c r="AA7888" i="9"/>
  <c r="AB7888" i="9"/>
  <c r="R7892" i="9"/>
  <c r="Y7889" i="9"/>
  <c r="Z7889" i="9" s="1"/>
  <c r="X7891" i="9" l="1"/>
  <c r="AD7888" i="9"/>
  <c r="V7892" i="9"/>
  <c r="W7892" i="9" s="1"/>
  <c r="S7892" i="9"/>
  <c r="X7892" i="9" s="1"/>
  <c r="R7893" i="9"/>
  <c r="Y7890" i="9"/>
  <c r="Z7890" i="9" s="1"/>
  <c r="AA7889" i="9"/>
  <c r="AB7889" i="9"/>
  <c r="AD7889" i="9" l="1"/>
  <c r="V7893" i="9"/>
  <c r="W7893" i="9" s="1"/>
  <c r="S7893" i="9"/>
  <c r="AA7890" i="9"/>
  <c r="AB7890" i="9"/>
  <c r="R7894" i="9"/>
  <c r="Y7891" i="9"/>
  <c r="Z7891" i="9" s="1"/>
  <c r="X7893" i="9" l="1"/>
  <c r="AD7890" i="9"/>
  <c r="V7894" i="9"/>
  <c r="W7894" i="9" s="1"/>
  <c r="S7894" i="9"/>
  <c r="X7894" i="9" s="1"/>
  <c r="AB7891" i="9"/>
  <c r="AA7891" i="9"/>
  <c r="R7895" i="9"/>
  <c r="Y7892" i="9"/>
  <c r="Z7892" i="9" s="1"/>
  <c r="AD7891" i="9" l="1"/>
  <c r="V7895" i="9"/>
  <c r="W7895" i="9" s="1"/>
  <c r="S7895" i="9"/>
  <c r="AA7892" i="9"/>
  <c r="AB7892" i="9"/>
  <c r="R7896" i="9"/>
  <c r="Y7893" i="9"/>
  <c r="Z7893" i="9" s="1"/>
  <c r="X7895" i="9" l="1"/>
  <c r="AD7892" i="9"/>
  <c r="V7896" i="9"/>
  <c r="W7896" i="9" s="1"/>
  <c r="S7896" i="9"/>
  <c r="AA7893" i="9"/>
  <c r="AB7893" i="9"/>
  <c r="R7897" i="9"/>
  <c r="Y7894" i="9"/>
  <c r="Z7894" i="9" s="1"/>
  <c r="X7896" i="9" l="1"/>
  <c r="AD7893" i="9"/>
  <c r="V7897" i="9"/>
  <c r="W7897" i="9" s="1"/>
  <c r="X7897" i="9" s="1"/>
  <c r="S7897" i="9"/>
  <c r="AA7894" i="9"/>
  <c r="AB7894" i="9"/>
  <c r="R7898" i="9"/>
  <c r="Y7895" i="9"/>
  <c r="Z7895" i="9" s="1"/>
  <c r="AD7894" i="9" l="1"/>
  <c r="V7898" i="9"/>
  <c r="W7898" i="9" s="1"/>
  <c r="S7898" i="9"/>
  <c r="AB7895" i="9"/>
  <c r="AA7895" i="9"/>
  <c r="Y7896" i="9"/>
  <c r="Z7896" i="9" s="1"/>
  <c r="R7899" i="9"/>
  <c r="X7898" i="9" l="1"/>
  <c r="AD7895" i="9"/>
  <c r="V7899" i="9"/>
  <c r="W7899" i="9" s="1"/>
  <c r="S7899" i="9"/>
  <c r="Y7897" i="9"/>
  <c r="Z7897" i="9" s="1"/>
  <c r="R7900" i="9"/>
  <c r="AA7896" i="9"/>
  <c r="AB7896" i="9"/>
  <c r="X7899" i="9" l="1"/>
  <c r="AD7896" i="9"/>
  <c r="V7900" i="9"/>
  <c r="W7900" i="9" s="1"/>
  <c r="S7900" i="9"/>
  <c r="R7901" i="9"/>
  <c r="AA7897" i="9"/>
  <c r="AB7897" i="9"/>
  <c r="Y7898" i="9"/>
  <c r="Z7898" i="9" s="1"/>
  <c r="X7900" i="9" l="1"/>
  <c r="AD7897" i="9"/>
  <c r="V7901" i="9"/>
  <c r="W7901" i="9" s="1"/>
  <c r="S7901" i="9"/>
  <c r="AA7898" i="9"/>
  <c r="AB7898" i="9"/>
  <c r="R7902" i="9"/>
  <c r="Y7899" i="9"/>
  <c r="Z7899" i="9" s="1"/>
  <c r="X7901" i="9" l="1"/>
  <c r="AD7898" i="9"/>
  <c r="V7902" i="9"/>
  <c r="W7902" i="9" s="1"/>
  <c r="S7902" i="9"/>
  <c r="X7902" i="9" s="1"/>
  <c r="AB7899" i="9"/>
  <c r="AA7899" i="9"/>
  <c r="R7903" i="9"/>
  <c r="Y7900" i="9"/>
  <c r="Z7900" i="9" s="1"/>
  <c r="AD7899" i="9" l="1"/>
  <c r="S7903" i="9"/>
  <c r="V7903" i="9"/>
  <c r="W7903" i="9" s="1"/>
  <c r="X7903" i="9" s="1"/>
  <c r="AA7900" i="9"/>
  <c r="AB7900" i="9"/>
  <c r="Y7901" i="9"/>
  <c r="Z7901" i="9" s="1"/>
  <c r="R7904" i="9"/>
  <c r="AD7900" i="9" l="1"/>
  <c r="V7904" i="9"/>
  <c r="W7904" i="9" s="1"/>
  <c r="S7904" i="9"/>
  <c r="X7904" i="9" s="1"/>
  <c r="AB7901" i="9"/>
  <c r="AA7901" i="9"/>
  <c r="R7905" i="9"/>
  <c r="Y7902" i="9"/>
  <c r="Z7902" i="9" s="1"/>
  <c r="AD7901" i="9" l="1"/>
  <c r="V7905" i="9"/>
  <c r="W7905" i="9" s="1"/>
  <c r="S7905" i="9"/>
  <c r="AA7902" i="9"/>
  <c r="AB7902" i="9"/>
  <c r="R7906" i="9"/>
  <c r="Y7903" i="9"/>
  <c r="Z7903" i="9" s="1"/>
  <c r="X7905" i="9" l="1"/>
  <c r="AD7902" i="9"/>
  <c r="V7906" i="9"/>
  <c r="W7906" i="9" s="1"/>
  <c r="S7906" i="9"/>
  <c r="X7906" i="9" s="1"/>
  <c r="R7907" i="9"/>
  <c r="AB7903" i="9"/>
  <c r="AA7903" i="9"/>
  <c r="Y7904" i="9"/>
  <c r="Z7904" i="9" s="1"/>
  <c r="AD7903" i="9" l="1"/>
  <c r="V7907" i="9"/>
  <c r="W7907" i="9" s="1"/>
  <c r="S7907" i="9"/>
  <c r="AA7904" i="9"/>
  <c r="AB7904" i="9"/>
  <c r="Y7905" i="9"/>
  <c r="Z7905" i="9" s="1"/>
  <c r="R7908" i="9"/>
  <c r="X7907" i="9" l="1"/>
  <c r="AD7904" i="9"/>
  <c r="V7908" i="9"/>
  <c r="W7908" i="9" s="1"/>
  <c r="S7908" i="9"/>
  <c r="Y7906" i="9"/>
  <c r="Z7906" i="9" s="1"/>
  <c r="AA7905" i="9"/>
  <c r="AB7905" i="9"/>
  <c r="R7909" i="9"/>
  <c r="X7908" i="9" l="1"/>
  <c r="AD7905" i="9"/>
  <c r="V7909" i="9"/>
  <c r="W7909" i="9" s="1"/>
  <c r="X7909" i="9" s="1"/>
  <c r="S7909" i="9"/>
  <c r="AA7906" i="9"/>
  <c r="AB7906" i="9"/>
  <c r="R7910" i="9"/>
  <c r="Y7907" i="9"/>
  <c r="Z7907" i="9" s="1"/>
  <c r="AD7906" i="9" l="1"/>
  <c r="V7910" i="9"/>
  <c r="W7910" i="9" s="1"/>
  <c r="S7910" i="9"/>
  <c r="AB7907" i="9"/>
  <c r="AA7907" i="9"/>
  <c r="R7911" i="9"/>
  <c r="Y7908" i="9"/>
  <c r="Z7908" i="9" s="1"/>
  <c r="X7910" i="9" l="1"/>
  <c r="AD7907" i="9"/>
  <c r="V7911" i="9"/>
  <c r="W7911" i="9" s="1"/>
  <c r="X7911" i="9" s="1"/>
  <c r="S7911" i="9"/>
  <c r="AA7908" i="9"/>
  <c r="AB7908" i="9"/>
  <c r="R7912" i="9"/>
  <c r="Y7909" i="9"/>
  <c r="Z7909" i="9" s="1"/>
  <c r="AD7908" i="9" l="1"/>
  <c r="V7912" i="9"/>
  <c r="W7912" i="9" s="1"/>
  <c r="S7912" i="9"/>
  <c r="X7912" i="9" s="1"/>
  <c r="Y7910" i="9"/>
  <c r="Z7910" i="9" s="1"/>
  <c r="AB7909" i="9"/>
  <c r="AA7909" i="9"/>
  <c r="R7913" i="9"/>
  <c r="AD7909" i="9" l="1"/>
  <c r="V7913" i="9"/>
  <c r="W7913" i="9" s="1"/>
  <c r="S7913" i="9"/>
  <c r="R7914" i="9"/>
  <c r="Y7911" i="9"/>
  <c r="Z7911" i="9" s="1"/>
  <c r="AA7910" i="9"/>
  <c r="AB7910" i="9"/>
  <c r="X7913" i="9" l="1"/>
  <c r="AD7910" i="9"/>
  <c r="V7914" i="9"/>
  <c r="W7914" i="9" s="1"/>
  <c r="S7914" i="9"/>
  <c r="AB7911" i="9"/>
  <c r="AA7911" i="9"/>
  <c r="R7915" i="9"/>
  <c r="Y7912" i="9"/>
  <c r="Z7912" i="9" s="1"/>
  <c r="X7914" i="9" l="1"/>
  <c r="AD7911" i="9"/>
  <c r="S7915" i="9"/>
  <c r="V7915" i="9"/>
  <c r="W7915" i="9" s="1"/>
  <c r="R7916" i="9"/>
  <c r="AA7912" i="9"/>
  <c r="AB7912" i="9"/>
  <c r="Y7913" i="9"/>
  <c r="Z7913" i="9" s="1"/>
  <c r="X7915" i="9" l="1"/>
  <c r="AD7912" i="9"/>
  <c r="V7916" i="9"/>
  <c r="W7916" i="9" s="1"/>
  <c r="S7916" i="9"/>
  <c r="AA7913" i="9"/>
  <c r="AB7913" i="9"/>
  <c r="R7917" i="9"/>
  <c r="Y7914" i="9"/>
  <c r="Z7914" i="9" s="1"/>
  <c r="X7916" i="9" l="1"/>
  <c r="AD7913" i="9"/>
  <c r="V7917" i="9"/>
  <c r="W7917" i="9" s="1"/>
  <c r="S7917" i="9"/>
  <c r="R7918" i="9"/>
  <c r="Y7915" i="9"/>
  <c r="Z7915" i="9" s="1"/>
  <c r="AA7914" i="9"/>
  <c r="AB7914" i="9"/>
  <c r="X7917" i="9" l="1"/>
  <c r="AD7914" i="9"/>
  <c r="V7918" i="9"/>
  <c r="W7918" i="9" s="1"/>
  <c r="S7918" i="9"/>
  <c r="X7918" i="9" s="1"/>
  <c r="AB7915" i="9"/>
  <c r="AA7915" i="9"/>
  <c r="R7919" i="9"/>
  <c r="Y7916" i="9"/>
  <c r="Z7916" i="9" s="1"/>
  <c r="AD7915" i="9" l="1"/>
  <c r="V7919" i="9"/>
  <c r="W7919" i="9" s="1"/>
  <c r="S7919" i="9"/>
  <c r="AA7916" i="9"/>
  <c r="AB7916" i="9"/>
  <c r="Y7917" i="9"/>
  <c r="Z7917" i="9" s="1"/>
  <c r="R7920" i="9"/>
  <c r="X7919" i="9" l="1"/>
  <c r="AD7916" i="9"/>
  <c r="V7920" i="9"/>
  <c r="W7920" i="9" s="1"/>
  <c r="S7920" i="9"/>
  <c r="X7920" i="9" s="1"/>
  <c r="AA7917" i="9"/>
  <c r="AB7917" i="9"/>
  <c r="R7921" i="9"/>
  <c r="Y7918" i="9"/>
  <c r="Z7918" i="9" s="1"/>
  <c r="AD7917" i="9" l="1"/>
  <c r="V7921" i="9"/>
  <c r="W7921" i="9" s="1"/>
  <c r="S7921" i="9"/>
  <c r="AA7918" i="9"/>
  <c r="AB7918" i="9"/>
  <c r="R7922" i="9"/>
  <c r="Y7919" i="9"/>
  <c r="Z7919" i="9" s="1"/>
  <c r="X7921" i="9" l="1"/>
  <c r="AD7918" i="9"/>
  <c r="V7922" i="9"/>
  <c r="W7922" i="9" s="1"/>
  <c r="S7922" i="9"/>
  <c r="AB7919" i="9"/>
  <c r="AA7919" i="9"/>
  <c r="Y7920" i="9"/>
  <c r="Z7920" i="9" s="1"/>
  <c r="R7923" i="9"/>
  <c r="X7922" i="9" l="1"/>
  <c r="AD7919" i="9"/>
  <c r="V7923" i="9"/>
  <c r="W7923" i="9" s="1"/>
  <c r="X7923" i="9" s="1"/>
  <c r="S7923" i="9"/>
  <c r="R7924" i="9"/>
  <c r="Y7921" i="9"/>
  <c r="Z7921" i="9" s="1"/>
  <c r="AA7920" i="9"/>
  <c r="AB7920" i="9"/>
  <c r="AD7920" i="9" l="1"/>
  <c r="V7924" i="9"/>
  <c r="W7924" i="9" s="1"/>
  <c r="S7924" i="9"/>
  <c r="X7924" i="9" s="1"/>
  <c r="AA7921" i="9"/>
  <c r="AB7921" i="9"/>
  <c r="Y7922" i="9"/>
  <c r="Z7922" i="9" s="1"/>
  <c r="R7925" i="9"/>
  <c r="AD7921" i="9" l="1"/>
  <c r="V7925" i="9"/>
  <c r="W7925" i="9" s="1"/>
  <c r="S7925" i="9"/>
  <c r="AA7922" i="9"/>
  <c r="AB7922" i="9"/>
  <c r="R7926" i="9"/>
  <c r="Y7923" i="9"/>
  <c r="Z7923" i="9" s="1"/>
  <c r="X7925" i="9" l="1"/>
  <c r="AD7922" i="9"/>
  <c r="V7926" i="9"/>
  <c r="W7926" i="9" s="1"/>
  <c r="S7926" i="9"/>
  <c r="Y7924" i="9"/>
  <c r="Z7924" i="9" s="1"/>
  <c r="AB7923" i="9"/>
  <c r="AA7923" i="9"/>
  <c r="R7927" i="9"/>
  <c r="X7926" i="9" l="1"/>
  <c r="AD7923" i="9"/>
  <c r="V7927" i="9"/>
  <c r="W7927" i="9" s="1"/>
  <c r="S7927" i="9"/>
  <c r="AA7924" i="9"/>
  <c r="AB7924" i="9"/>
  <c r="R7928" i="9"/>
  <c r="Y7925" i="9"/>
  <c r="Z7925" i="9" s="1"/>
  <c r="X7927" i="9" l="1"/>
  <c r="AD7924" i="9"/>
  <c r="V7928" i="9"/>
  <c r="W7928" i="9" s="1"/>
  <c r="S7928" i="9"/>
  <c r="X7928" i="9" s="1"/>
  <c r="R7929" i="9"/>
  <c r="AB7925" i="9"/>
  <c r="AA7925" i="9"/>
  <c r="Y7926" i="9"/>
  <c r="Z7926" i="9" s="1"/>
  <c r="AD7925" i="9" l="1"/>
  <c r="V7929" i="9"/>
  <c r="W7929" i="9" s="1"/>
  <c r="S7929" i="9"/>
  <c r="Y7927" i="9"/>
  <c r="Z7927" i="9" s="1"/>
  <c r="R7930" i="9"/>
  <c r="AA7926" i="9"/>
  <c r="AB7926" i="9"/>
  <c r="X7929" i="9" l="1"/>
  <c r="AD7926" i="9"/>
  <c r="V7930" i="9"/>
  <c r="W7930" i="9" s="1"/>
  <c r="S7930" i="9"/>
  <c r="X7930" i="9" s="1"/>
  <c r="R7931" i="9"/>
  <c r="Y7928" i="9"/>
  <c r="Z7928" i="9" s="1"/>
  <c r="AB7927" i="9"/>
  <c r="AA7927" i="9"/>
  <c r="AD7927" i="9" l="1"/>
  <c r="V7931" i="9"/>
  <c r="W7931" i="9" s="1"/>
  <c r="S7931" i="9"/>
  <c r="R7932" i="9"/>
  <c r="AA7928" i="9"/>
  <c r="AB7928" i="9"/>
  <c r="Y7929" i="9"/>
  <c r="Z7929" i="9" s="1"/>
  <c r="X7931" i="9" l="1"/>
  <c r="AD7928" i="9"/>
  <c r="V7932" i="9"/>
  <c r="W7932" i="9" s="1"/>
  <c r="S7932" i="9"/>
  <c r="Y7930" i="9"/>
  <c r="Z7930" i="9" s="1"/>
  <c r="AA7929" i="9"/>
  <c r="AB7929" i="9"/>
  <c r="R7933" i="9"/>
  <c r="X7932" i="9" l="1"/>
  <c r="AD7929" i="9"/>
  <c r="V7933" i="9"/>
  <c r="W7933" i="9" s="1"/>
  <c r="S7933" i="9"/>
  <c r="R7934" i="9"/>
  <c r="Y7931" i="9"/>
  <c r="Z7931" i="9" s="1"/>
  <c r="AA7930" i="9"/>
  <c r="AB7930" i="9"/>
  <c r="X7933" i="9" l="1"/>
  <c r="AD7930" i="9"/>
  <c r="V7934" i="9"/>
  <c r="W7934" i="9" s="1"/>
  <c r="S7934" i="9"/>
  <c r="X7934" i="9" s="1"/>
  <c r="AB7931" i="9"/>
  <c r="AA7931" i="9"/>
  <c r="R7935" i="9"/>
  <c r="Y7932" i="9"/>
  <c r="Z7932" i="9" s="1"/>
  <c r="AD7931" i="9" l="1"/>
  <c r="V7935" i="9"/>
  <c r="W7935" i="9" s="1"/>
  <c r="S7935" i="9"/>
  <c r="AA7932" i="9"/>
  <c r="AB7932" i="9"/>
  <c r="R7936" i="9"/>
  <c r="Y7933" i="9"/>
  <c r="Z7933" i="9" s="1"/>
  <c r="X7935" i="9" l="1"/>
  <c r="AD7932" i="9"/>
  <c r="V7936" i="9"/>
  <c r="W7936" i="9" s="1"/>
  <c r="S7936" i="9"/>
  <c r="AB7933" i="9"/>
  <c r="AA7933" i="9"/>
  <c r="R7937" i="9"/>
  <c r="Y7934" i="9"/>
  <c r="Z7934" i="9" s="1"/>
  <c r="X7936" i="9" l="1"/>
  <c r="AD7933" i="9"/>
  <c r="V7937" i="9"/>
  <c r="W7937" i="9" s="1"/>
  <c r="S7937" i="9"/>
  <c r="AA7934" i="9"/>
  <c r="AB7934" i="9"/>
  <c r="R7938" i="9"/>
  <c r="Y7935" i="9"/>
  <c r="Z7935" i="9" s="1"/>
  <c r="X7937" i="9" l="1"/>
  <c r="AD7934" i="9"/>
  <c r="V7938" i="9"/>
  <c r="W7938" i="9" s="1"/>
  <c r="S7938" i="9"/>
  <c r="AB7935" i="9"/>
  <c r="AA7935" i="9"/>
  <c r="R7939" i="9"/>
  <c r="Y7936" i="9"/>
  <c r="Z7936" i="9" s="1"/>
  <c r="X7938" i="9" l="1"/>
  <c r="AD7935" i="9"/>
  <c r="V7939" i="9"/>
  <c r="W7939" i="9" s="1"/>
  <c r="S7939" i="9"/>
  <c r="R7940" i="9"/>
  <c r="Y7937" i="9"/>
  <c r="Z7937" i="9" s="1"/>
  <c r="AA7936" i="9"/>
  <c r="AB7936" i="9"/>
  <c r="X7939" i="9" l="1"/>
  <c r="AD7936" i="9"/>
  <c r="V7940" i="9"/>
  <c r="W7940" i="9" s="1"/>
  <c r="S7940" i="9"/>
  <c r="AA7937" i="9"/>
  <c r="AB7937" i="9"/>
  <c r="AD7937" i="9" s="1"/>
  <c r="R7941" i="9"/>
  <c r="Y7938" i="9"/>
  <c r="Z7938" i="9" s="1"/>
  <c r="X7940" i="9" l="1"/>
  <c r="V7941" i="9"/>
  <c r="W7941" i="9" s="1"/>
  <c r="S7941" i="9"/>
  <c r="AA7938" i="9"/>
  <c r="AB7938" i="9"/>
  <c r="R7942" i="9"/>
  <c r="Y7939" i="9"/>
  <c r="Z7939" i="9" s="1"/>
  <c r="X7941" i="9" l="1"/>
  <c r="AD7938" i="9"/>
  <c r="V7942" i="9"/>
  <c r="W7942" i="9" s="1"/>
  <c r="S7942" i="9"/>
  <c r="X7942" i="9" s="1"/>
  <c r="AB7939" i="9"/>
  <c r="AA7939" i="9"/>
  <c r="Y7940" i="9"/>
  <c r="Z7940" i="9" s="1"/>
  <c r="R7943" i="9"/>
  <c r="AD7939" i="9" l="1"/>
  <c r="V7943" i="9"/>
  <c r="W7943" i="9" s="1"/>
  <c r="S7943" i="9"/>
  <c r="R7944" i="9"/>
  <c r="AA7940" i="9"/>
  <c r="AB7940" i="9"/>
  <c r="Y7941" i="9"/>
  <c r="Z7941" i="9" s="1"/>
  <c r="X7943" i="9" l="1"/>
  <c r="AD7940" i="9"/>
  <c r="V7944" i="9"/>
  <c r="W7944" i="9" s="1"/>
  <c r="S7944" i="9"/>
  <c r="X7944" i="9" s="1"/>
  <c r="AB7941" i="9"/>
  <c r="AA7941" i="9"/>
  <c r="R7945" i="9"/>
  <c r="Y7942" i="9"/>
  <c r="Z7942" i="9" s="1"/>
  <c r="AD7941" i="9" l="1"/>
  <c r="V7945" i="9"/>
  <c r="W7945" i="9" s="1"/>
  <c r="S7945" i="9"/>
  <c r="AA7942" i="9"/>
  <c r="AB7942" i="9"/>
  <c r="Y7943" i="9"/>
  <c r="Z7943" i="9" s="1"/>
  <c r="R7946" i="9"/>
  <c r="X7945" i="9" l="1"/>
  <c r="AD7942" i="9"/>
  <c r="V7946" i="9"/>
  <c r="W7946" i="9" s="1"/>
  <c r="S7946" i="9"/>
  <c r="R7947" i="9"/>
  <c r="AB7943" i="9"/>
  <c r="AA7943" i="9"/>
  <c r="Y7944" i="9"/>
  <c r="Z7944" i="9" s="1"/>
  <c r="X7946" i="9" l="1"/>
  <c r="AD7943" i="9"/>
  <c r="V7947" i="9"/>
  <c r="W7947" i="9" s="1"/>
  <c r="S7947" i="9"/>
  <c r="AA7944" i="9"/>
  <c r="AB7944" i="9"/>
  <c r="R7948" i="9"/>
  <c r="Y7945" i="9"/>
  <c r="Z7945" i="9" s="1"/>
  <c r="X7947" i="9" l="1"/>
  <c r="AD7944" i="9"/>
  <c r="V7948" i="9"/>
  <c r="W7948" i="9" s="1"/>
  <c r="S7948" i="9"/>
  <c r="X7948" i="9" s="1"/>
  <c r="AA7945" i="9"/>
  <c r="AB7945" i="9"/>
  <c r="R7949" i="9"/>
  <c r="Y7946" i="9"/>
  <c r="Z7946" i="9" s="1"/>
  <c r="AD7945" i="9" l="1"/>
  <c r="V7949" i="9"/>
  <c r="W7949" i="9" s="1"/>
  <c r="S7949" i="9"/>
  <c r="AA7946" i="9"/>
  <c r="AB7946" i="9"/>
  <c r="R7950" i="9"/>
  <c r="Y7947" i="9"/>
  <c r="Z7947" i="9" s="1"/>
  <c r="X7949" i="9" l="1"/>
  <c r="AD7946" i="9"/>
  <c r="V7950" i="9"/>
  <c r="W7950" i="9" s="1"/>
  <c r="S7950" i="9"/>
  <c r="X7950" i="9" s="1"/>
  <c r="AB7947" i="9"/>
  <c r="AA7947" i="9"/>
  <c r="Y7948" i="9"/>
  <c r="Z7948" i="9" s="1"/>
  <c r="R7951" i="9"/>
  <c r="AD7947" i="9" l="1"/>
  <c r="V7951" i="9"/>
  <c r="W7951" i="9" s="1"/>
  <c r="S7951" i="9"/>
  <c r="AA7948" i="9"/>
  <c r="AB7948" i="9"/>
  <c r="Y7949" i="9"/>
  <c r="Z7949" i="9" s="1"/>
  <c r="R7952" i="9"/>
  <c r="X7951" i="9" l="1"/>
  <c r="AD7948" i="9"/>
  <c r="V7952" i="9"/>
  <c r="W7952" i="9" s="1"/>
  <c r="S7952" i="9"/>
  <c r="X7952" i="9" s="1"/>
  <c r="AB7949" i="9"/>
  <c r="AA7949" i="9"/>
  <c r="R7953" i="9"/>
  <c r="Y7950" i="9"/>
  <c r="Z7950" i="9" s="1"/>
  <c r="AD7949" i="9" l="1"/>
  <c r="V7953" i="9"/>
  <c r="W7953" i="9" s="1"/>
  <c r="S7953" i="9"/>
  <c r="AA7950" i="9"/>
  <c r="AB7950" i="9"/>
  <c r="R7954" i="9"/>
  <c r="Y7951" i="9"/>
  <c r="Z7951" i="9" s="1"/>
  <c r="X7953" i="9" l="1"/>
  <c r="AD7950" i="9"/>
  <c r="V7954" i="9"/>
  <c r="W7954" i="9" s="1"/>
  <c r="S7954" i="9"/>
  <c r="AB7951" i="9"/>
  <c r="AA7951" i="9"/>
  <c r="R7955" i="9"/>
  <c r="Y7952" i="9"/>
  <c r="Z7952" i="9" s="1"/>
  <c r="X7954" i="9" l="1"/>
  <c r="AD7951" i="9"/>
  <c r="V7955" i="9"/>
  <c r="W7955" i="9" s="1"/>
  <c r="S7955" i="9"/>
  <c r="AA7952" i="9"/>
  <c r="AB7952" i="9"/>
  <c r="R7956" i="9"/>
  <c r="Y7953" i="9"/>
  <c r="Z7953" i="9" s="1"/>
  <c r="X7955" i="9" l="1"/>
  <c r="AD7952" i="9"/>
  <c r="V7956" i="9"/>
  <c r="W7956" i="9" s="1"/>
  <c r="S7956" i="9"/>
  <c r="X7956" i="9" s="1"/>
  <c r="AA7953" i="9"/>
  <c r="AB7953" i="9"/>
  <c r="R7957" i="9"/>
  <c r="Y7954" i="9"/>
  <c r="Z7954" i="9" s="1"/>
  <c r="AD7953" i="9" l="1"/>
  <c r="V7957" i="9"/>
  <c r="W7957" i="9" s="1"/>
  <c r="S7957" i="9"/>
  <c r="AB7954" i="9"/>
  <c r="AA7954" i="9"/>
  <c r="R7958" i="9"/>
  <c r="Y7955" i="9"/>
  <c r="Z7955" i="9" s="1"/>
  <c r="X7957" i="9" l="1"/>
  <c r="AD7954" i="9"/>
  <c r="V7958" i="9"/>
  <c r="W7958" i="9" s="1"/>
  <c r="S7958" i="9"/>
  <c r="Y7956" i="9"/>
  <c r="Z7956" i="9" s="1"/>
  <c r="AA7955" i="9"/>
  <c r="AB7955" i="9"/>
  <c r="R7959" i="9"/>
  <c r="X7958" i="9" l="1"/>
  <c r="AD7955" i="9"/>
  <c r="V7959" i="9"/>
  <c r="W7959" i="9" s="1"/>
  <c r="S7959" i="9"/>
  <c r="Y7957" i="9"/>
  <c r="Z7957" i="9" s="1"/>
  <c r="R7960" i="9"/>
  <c r="AA7956" i="9"/>
  <c r="AB7956" i="9"/>
  <c r="X7959" i="9" l="1"/>
  <c r="AD7956" i="9"/>
  <c r="V7960" i="9"/>
  <c r="W7960" i="9" s="1"/>
  <c r="S7960" i="9"/>
  <c r="X7960" i="9" s="1"/>
  <c r="AA7957" i="9"/>
  <c r="AB7957" i="9"/>
  <c r="R7961" i="9"/>
  <c r="Y7958" i="9"/>
  <c r="Z7958" i="9" s="1"/>
  <c r="AD7957" i="9" l="1"/>
  <c r="V7961" i="9"/>
  <c r="W7961" i="9" s="1"/>
  <c r="S7961" i="9"/>
  <c r="Y7959" i="9"/>
  <c r="Z7959" i="9" s="1"/>
  <c r="R7962" i="9"/>
  <c r="AA7958" i="9"/>
  <c r="AB7958" i="9"/>
  <c r="X7961" i="9" l="1"/>
  <c r="AD7958" i="9"/>
  <c r="V7962" i="9"/>
  <c r="W7962" i="9" s="1"/>
  <c r="S7962" i="9"/>
  <c r="X7962" i="9" s="1"/>
  <c r="AB7959" i="9"/>
  <c r="AA7959" i="9"/>
  <c r="Y7960" i="9"/>
  <c r="Z7960" i="9" s="1"/>
  <c r="R7963" i="9"/>
  <c r="AD7959" i="9" l="1"/>
  <c r="V7963" i="9"/>
  <c r="W7963" i="9" s="1"/>
  <c r="S7963" i="9"/>
  <c r="AA7960" i="9"/>
  <c r="AB7960" i="9"/>
  <c r="Y7961" i="9"/>
  <c r="Z7961" i="9" s="1"/>
  <c r="R7964" i="9"/>
  <c r="X7963" i="9" l="1"/>
  <c r="AD7960" i="9"/>
  <c r="V7964" i="9"/>
  <c r="W7964" i="9" s="1"/>
  <c r="S7964" i="9"/>
  <c r="AB7961" i="9"/>
  <c r="AA7961" i="9"/>
  <c r="Y7962" i="9"/>
  <c r="Z7962" i="9" s="1"/>
  <c r="R7965" i="9"/>
  <c r="X7964" i="9" l="1"/>
  <c r="AD7961" i="9"/>
  <c r="V7965" i="9"/>
  <c r="W7965" i="9" s="1"/>
  <c r="S7965" i="9"/>
  <c r="AB7962" i="9"/>
  <c r="AA7962" i="9"/>
  <c r="R7966" i="9"/>
  <c r="Y7963" i="9"/>
  <c r="Z7963" i="9" s="1"/>
  <c r="X7965" i="9" l="1"/>
  <c r="AD7962" i="9"/>
  <c r="V7966" i="9"/>
  <c r="W7966" i="9" s="1"/>
  <c r="S7966" i="9"/>
  <c r="Y7964" i="9"/>
  <c r="Z7964" i="9" s="1"/>
  <c r="AB7963" i="9"/>
  <c r="AA7963" i="9"/>
  <c r="R7967" i="9"/>
  <c r="X7966" i="9" l="1"/>
  <c r="AD7963" i="9"/>
  <c r="S7967" i="9"/>
  <c r="V7967" i="9"/>
  <c r="W7967" i="9" s="1"/>
  <c r="X7967" i="9" s="1"/>
  <c r="AB7964" i="9"/>
  <c r="AA7964" i="9"/>
  <c r="Y7965" i="9"/>
  <c r="Z7965" i="9" s="1"/>
  <c r="R7968" i="9"/>
  <c r="AD7964" i="9" l="1"/>
  <c r="V7968" i="9"/>
  <c r="W7968" i="9" s="1"/>
  <c r="S7968" i="9"/>
  <c r="Y7966" i="9"/>
  <c r="Z7966" i="9" s="1"/>
  <c r="AB7965" i="9"/>
  <c r="AA7965" i="9"/>
  <c r="R7969" i="9"/>
  <c r="X7968" i="9" l="1"/>
  <c r="AD7965" i="9"/>
  <c r="V7969" i="9"/>
  <c r="W7969" i="9" s="1"/>
  <c r="X7969" i="9" s="1"/>
  <c r="S7969" i="9"/>
  <c r="AB7966" i="9"/>
  <c r="AA7966" i="9"/>
  <c r="R7970" i="9"/>
  <c r="Y7967" i="9"/>
  <c r="Z7967" i="9" s="1"/>
  <c r="AD7966" i="9" l="1"/>
  <c r="V7970" i="9"/>
  <c r="W7970" i="9" s="1"/>
  <c r="S7970" i="9"/>
  <c r="X7970" i="9" s="1"/>
  <c r="Y7968" i="9"/>
  <c r="Z7968" i="9" s="1"/>
  <c r="AA7967" i="9"/>
  <c r="AB7967" i="9"/>
  <c r="R7971" i="9"/>
  <c r="AD7967" i="9" l="1"/>
  <c r="V7971" i="9"/>
  <c r="W7971" i="9" s="1"/>
  <c r="S7971" i="9"/>
  <c r="AB7968" i="9"/>
  <c r="AA7968" i="9"/>
  <c r="R7972" i="9"/>
  <c r="Y7969" i="9"/>
  <c r="Z7969" i="9" s="1"/>
  <c r="X7971" i="9" l="1"/>
  <c r="AD7968" i="9"/>
  <c r="V7972" i="9"/>
  <c r="W7972" i="9" s="1"/>
  <c r="S7972" i="9"/>
  <c r="X7972" i="9" s="1"/>
  <c r="R7973" i="9"/>
  <c r="AA7969" i="9"/>
  <c r="AB7969" i="9"/>
  <c r="Y7970" i="9"/>
  <c r="Z7970" i="9" s="1"/>
  <c r="AD7969" i="9" l="1"/>
  <c r="V7973" i="9"/>
  <c r="W7973" i="9" s="1"/>
  <c r="S7973" i="9"/>
  <c r="Y7971" i="9"/>
  <c r="Z7971" i="9" s="1"/>
  <c r="R7974" i="9"/>
  <c r="AB7970" i="9"/>
  <c r="AA7970" i="9"/>
  <c r="X7973" i="9" l="1"/>
  <c r="AD7970" i="9"/>
  <c r="V7974" i="9"/>
  <c r="W7974" i="9" s="1"/>
  <c r="S7974" i="9"/>
  <c r="X7974" i="9" s="1"/>
  <c r="AA7971" i="9"/>
  <c r="AB7971" i="9"/>
  <c r="R7975" i="9"/>
  <c r="Y7972" i="9"/>
  <c r="Z7972" i="9" s="1"/>
  <c r="AD7971" i="9" l="1"/>
  <c r="V7975" i="9"/>
  <c r="W7975" i="9" s="1"/>
  <c r="S7975" i="9"/>
  <c r="AB7972" i="9"/>
  <c r="AA7972" i="9"/>
  <c r="Y7973" i="9"/>
  <c r="Z7973" i="9" s="1"/>
  <c r="R7976" i="9"/>
  <c r="X7975" i="9" l="1"/>
  <c r="AD7972" i="9"/>
  <c r="V7976" i="9"/>
  <c r="W7976" i="9" s="1"/>
  <c r="S7976" i="9"/>
  <c r="R7977" i="9"/>
  <c r="Y7974" i="9"/>
  <c r="Z7974" i="9" s="1"/>
  <c r="AA7973" i="9"/>
  <c r="AB7973" i="9"/>
  <c r="X7976" i="9" l="1"/>
  <c r="AD7973" i="9"/>
  <c r="V7977" i="9"/>
  <c r="W7977" i="9" s="1"/>
  <c r="X7977" i="9" s="1"/>
  <c r="S7977" i="9"/>
  <c r="AA7974" i="9"/>
  <c r="AB7974" i="9"/>
  <c r="R7978" i="9"/>
  <c r="Y7975" i="9"/>
  <c r="Z7975" i="9" s="1"/>
  <c r="AD7974" i="9" l="1"/>
  <c r="V7978" i="9"/>
  <c r="W7978" i="9" s="1"/>
  <c r="S7978" i="9"/>
  <c r="AB7975" i="9"/>
  <c r="AA7975" i="9"/>
  <c r="R7979" i="9"/>
  <c r="Y7976" i="9"/>
  <c r="Z7976" i="9" s="1"/>
  <c r="X7978" i="9" l="1"/>
  <c r="AD7975" i="9"/>
  <c r="V7979" i="9"/>
  <c r="W7979" i="9" s="1"/>
  <c r="S7979" i="9"/>
  <c r="AB7976" i="9"/>
  <c r="AA7976" i="9"/>
  <c r="Y7977" i="9"/>
  <c r="Z7977" i="9" s="1"/>
  <c r="R7980" i="9"/>
  <c r="X7979" i="9" l="1"/>
  <c r="AD7976" i="9"/>
  <c r="V7980" i="9"/>
  <c r="W7980" i="9" s="1"/>
  <c r="S7980" i="9"/>
  <c r="AA7977" i="9"/>
  <c r="AB7977" i="9"/>
  <c r="R7981" i="9"/>
  <c r="Y7978" i="9"/>
  <c r="Z7978" i="9" s="1"/>
  <c r="X7980" i="9" l="1"/>
  <c r="AD7977" i="9"/>
  <c r="V7981" i="9"/>
  <c r="W7981" i="9" s="1"/>
  <c r="S7981" i="9"/>
  <c r="AB7978" i="9"/>
  <c r="AA7978" i="9"/>
  <c r="R7982" i="9"/>
  <c r="Y7979" i="9"/>
  <c r="Z7979" i="9" s="1"/>
  <c r="X7981" i="9" l="1"/>
  <c r="AD7978" i="9"/>
  <c r="V7982" i="9"/>
  <c r="W7982" i="9" s="1"/>
  <c r="S7982" i="9"/>
  <c r="X7982" i="9" s="1"/>
  <c r="AA7979" i="9"/>
  <c r="AB7979" i="9"/>
  <c r="R7983" i="9"/>
  <c r="Y7980" i="9"/>
  <c r="Z7980" i="9" s="1"/>
  <c r="AD7979" i="9" l="1"/>
  <c r="V7983" i="9"/>
  <c r="W7983" i="9" s="1"/>
  <c r="S7983" i="9"/>
  <c r="AB7980" i="9"/>
  <c r="AA7980" i="9"/>
  <c r="R7984" i="9"/>
  <c r="Y7981" i="9"/>
  <c r="Z7981" i="9" s="1"/>
  <c r="X7983" i="9" l="1"/>
  <c r="AD7980" i="9"/>
  <c r="V7984" i="9"/>
  <c r="W7984" i="9" s="1"/>
  <c r="S7984" i="9"/>
  <c r="X7984" i="9" s="1"/>
  <c r="AB7981" i="9"/>
  <c r="AA7981" i="9"/>
  <c r="R7985" i="9"/>
  <c r="Y7982" i="9"/>
  <c r="Z7982" i="9" s="1"/>
  <c r="AD7981" i="9" l="1"/>
  <c r="V7985" i="9"/>
  <c r="W7985" i="9" s="1"/>
  <c r="S7985" i="9"/>
  <c r="AA7982" i="9"/>
  <c r="AB7982" i="9"/>
  <c r="R7986" i="9"/>
  <c r="Y7983" i="9"/>
  <c r="Z7983" i="9" s="1"/>
  <c r="X7985" i="9" l="1"/>
  <c r="AD7982" i="9"/>
  <c r="V7986" i="9"/>
  <c r="W7986" i="9" s="1"/>
  <c r="S7986" i="9"/>
  <c r="AB7983" i="9"/>
  <c r="AA7983" i="9"/>
  <c r="Y7984" i="9"/>
  <c r="Z7984" i="9" s="1"/>
  <c r="R7987" i="9"/>
  <c r="X7986" i="9" l="1"/>
  <c r="AD7983" i="9"/>
  <c r="V7987" i="9"/>
  <c r="W7987" i="9" s="1"/>
  <c r="S7987" i="9"/>
  <c r="R7988" i="9"/>
  <c r="AB7984" i="9"/>
  <c r="AA7984" i="9"/>
  <c r="Y7985" i="9"/>
  <c r="Z7985" i="9" s="1"/>
  <c r="X7987" i="9" l="1"/>
  <c r="AD7984" i="9"/>
  <c r="V7988" i="9"/>
  <c r="W7988" i="9" s="1"/>
  <c r="S7988" i="9"/>
  <c r="X7988" i="9" s="1"/>
  <c r="AA7985" i="9"/>
  <c r="AB7985" i="9"/>
  <c r="Y7986" i="9"/>
  <c r="Z7986" i="9" s="1"/>
  <c r="R7989" i="9"/>
  <c r="AD7985" i="9" l="1"/>
  <c r="V7989" i="9"/>
  <c r="W7989" i="9" s="1"/>
  <c r="S7989" i="9"/>
  <c r="AB7986" i="9"/>
  <c r="AA7986" i="9"/>
  <c r="R7990" i="9"/>
  <c r="Y7987" i="9"/>
  <c r="Z7987" i="9" s="1"/>
  <c r="X7989" i="9" l="1"/>
  <c r="AD7986" i="9"/>
  <c r="V7990" i="9"/>
  <c r="W7990" i="9" s="1"/>
  <c r="S7990" i="9"/>
  <c r="AA7987" i="9"/>
  <c r="AB7987" i="9"/>
  <c r="Y7988" i="9"/>
  <c r="Z7988" i="9" s="1"/>
  <c r="R7991" i="9"/>
  <c r="X7990" i="9" l="1"/>
  <c r="AD7987" i="9"/>
  <c r="V7991" i="9"/>
  <c r="W7991" i="9" s="1"/>
  <c r="S7991" i="9"/>
  <c r="AB7988" i="9"/>
  <c r="AA7988" i="9"/>
  <c r="R7992" i="9"/>
  <c r="Y7989" i="9"/>
  <c r="Z7989" i="9" s="1"/>
  <c r="X7991" i="9" l="1"/>
  <c r="AD7988" i="9"/>
  <c r="V7992" i="9"/>
  <c r="W7992" i="9" s="1"/>
  <c r="S7992" i="9"/>
  <c r="X7992" i="9" s="1"/>
  <c r="AB7989" i="9"/>
  <c r="AA7989" i="9"/>
  <c r="R7993" i="9"/>
  <c r="Y7990" i="9"/>
  <c r="Z7990" i="9" s="1"/>
  <c r="AD7989" i="9" l="1"/>
  <c r="V7993" i="9"/>
  <c r="W7993" i="9" s="1"/>
  <c r="S7993" i="9"/>
  <c r="AA7990" i="9"/>
  <c r="AB7990" i="9"/>
  <c r="R7994" i="9"/>
  <c r="Y7991" i="9"/>
  <c r="Z7991" i="9" s="1"/>
  <c r="X7993" i="9" l="1"/>
  <c r="AD7990" i="9"/>
  <c r="V7994" i="9"/>
  <c r="W7994" i="9" s="1"/>
  <c r="S7994" i="9"/>
  <c r="Y7992" i="9"/>
  <c r="Z7992" i="9" s="1"/>
  <c r="R7995" i="9"/>
  <c r="AB7991" i="9"/>
  <c r="AA7991" i="9"/>
  <c r="X7994" i="9" l="1"/>
  <c r="AD7991" i="9"/>
  <c r="V7995" i="9"/>
  <c r="W7995" i="9" s="1"/>
  <c r="S7995" i="9"/>
  <c r="Y7993" i="9"/>
  <c r="Z7993" i="9" s="1"/>
  <c r="R7996" i="9"/>
  <c r="AA7992" i="9"/>
  <c r="AB7992" i="9"/>
  <c r="X7995" i="9" l="1"/>
  <c r="AD7992" i="9"/>
  <c r="V7996" i="9"/>
  <c r="W7996" i="9" s="1"/>
  <c r="S7996" i="9"/>
  <c r="X7996" i="9" s="1"/>
  <c r="AA7993" i="9"/>
  <c r="AB7993" i="9"/>
  <c r="Y7994" i="9"/>
  <c r="Z7994" i="9" s="1"/>
  <c r="R7997" i="9"/>
  <c r="AD7993" i="9" l="1"/>
  <c r="V7997" i="9"/>
  <c r="W7997" i="9" s="1"/>
  <c r="S7997" i="9"/>
  <c r="R7998" i="9"/>
  <c r="AB7994" i="9"/>
  <c r="AA7994" i="9"/>
  <c r="Y7995" i="9"/>
  <c r="Z7995" i="9" s="1"/>
  <c r="X7997" i="9" l="1"/>
  <c r="AD7994" i="9"/>
  <c r="V7998" i="9"/>
  <c r="W7998" i="9" s="1"/>
  <c r="S7998" i="9"/>
  <c r="X7998" i="9" s="1"/>
  <c r="R7999" i="9"/>
  <c r="AA7995" i="9"/>
  <c r="AB7995" i="9"/>
  <c r="Y7996" i="9"/>
  <c r="Z7996" i="9" s="1"/>
  <c r="AD7995" i="9" l="1"/>
  <c r="V7999" i="9"/>
  <c r="W7999" i="9" s="1"/>
  <c r="S7999" i="9"/>
  <c r="AB7996" i="9"/>
  <c r="AA7996" i="9"/>
  <c r="Y7997" i="9"/>
  <c r="Z7997" i="9" s="1"/>
  <c r="R8000" i="9"/>
  <c r="X7999" i="9" l="1"/>
  <c r="AD7996" i="9"/>
  <c r="V8000" i="9"/>
  <c r="W8000" i="9" s="1"/>
  <c r="S8000" i="9"/>
  <c r="X8000" i="9" s="1"/>
  <c r="AA7997" i="9"/>
  <c r="AB7997" i="9"/>
  <c r="R8001" i="9"/>
  <c r="Y7998" i="9"/>
  <c r="Z7998" i="9" s="1"/>
  <c r="AD7997" i="9" l="1"/>
  <c r="V8001" i="9"/>
  <c r="W8001" i="9" s="1"/>
  <c r="S8001" i="9"/>
  <c r="AA7998" i="9"/>
  <c r="AB7998" i="9"/>
  <c r="R8002" i="9"/>
  <c r="Y7999" i="9"/>
  <c r="Z7999" i="9" s="1"/>
  <c r="X8001" i="9" l="1"/>
  <c r="AD7998" i="9"/>
  <c r="V8002" i="9"/>
  <c r="W8002" i="9" s="1"/>
  <c r="S8002" i="9"/>
  <c r="X8002" i="9" s="1"/>
  <c r="AB7999" i="9"/>
  <c r="AA7999" i="9"/>
  <c r="Y8000" i="9"/>
  <c r="Z8000" i="9" s="1"/>
  <c r="R8003" i="9"/>
  <c r="AD7999" i="9" l="1"/>
  <c r="V8003" i="9"/>
  <c r="W8003" i="9" s="1"/>
  <c r="S8003" i="9"/>
  <c r="AA8000" i="9"/>
  <c r="AB8000" i="9"/>
  <c r="Y8001" i="9"/>
  <c r="Z8001" i="9" s="1"/>
  <c r="R8004" i="9"/>
  <c r="X8003" i="9" l="1"/>
  <c r="AD8000" i="9"/>
  <c r="V8004" i="9"/>
  <c r="W8004" i="9" s="1"/>
  <c r="S8004" i="9"/>
  <c r="X8004" i="9" s="1"/>
  <c r="R8005" i="9"/>
  <c r="Y8002" i="9"/>
  <c r="Z8002" i="9" s="1"/>
  <c r="AA8001" i="9"/>
  <c r="AB8001" i="9"/>
  <c r="AD8001" i="9" l="1"/>
  <c r="V8005" i="9"/>
  <c r="W8005" i="9" s="1"/>
  <c r="S8005" i="9"/>
  <c r="AB8002" i="9"/>
  <c r="AA8002" i="9"/>
  <c r="R8006" i="9"/>
  <c r="Y8003" i="9"/>
  <c r="Z8003" i="9" s="1"/>
  <c r="X8005" i="9" l="1"/>
  <c r="AD8002" i="9"/>
  <c r="V8006" i="9"/>
  <c r="W8006" i="9" s="1"/>
  <c r="S8006" i="9"/>
  <c r="X8006" i="9" s="1"/>
  <c r="AA8003" i="9"/>
  <c r="AB8003" i="9"/>
  <c r="R8007" i="9"/>
  <c r="Y8004" i="9"/>
  <c r="Z8004" i="9" s="1"/>
  <c r="AD8003" i="9" l="1"/>
  <c r="V8007" i="9"/>
  <c r="W8007" i="9" s="1"/>
  <c r="S8007" i="9"/>
  <c r="AB8004" i="9"/>
  <c r="AA8004" i="9"/>
  <c r="R8008" i="9"/>
  <c r="Y8005" i="9"/>
  <c r="Z8005" i="9" s="1"/>
  <c r="X8007" i="9" l="1"/>
  <c r="AD8004" i="9"/>
  <c r="V8008" i="9"/>
  <c r="W8008" i="9" s="1"/>
  <c r="S8008" i="9"/>
  <c r="AA8005" i="9"/>
  <c r="AB8005" i="9"/>
  <c r="Y8006" i="9"/>
  <c r="Z8006" i="9" s="1"/>
  <c r="R8009" i="9"/>
  <c r="X8008" i="9" l="1"/>
  <c r="AD8005" i="9"/>
  <c r="V8009" i="9"/>
  <c r="W8009" i="9" s="1"/>
  <c r="S8009" i="9"/>
  <c r="R8010" i="9"/>
  <c r="Y8007" i="9"/>
  <c r="Z8007" i="9" s="1"/>
  <c r="AA8006" i="9"/>
  <c r="AB8006" i="9"/>
  <c r="X8009" i="9" l="1"/>
  <c r="AD8006" i="9"/>
  <c r="V8010" i="9"/>
  <c r="W8010" i="9" s="1"/>
  <c r="S8010" i="9"/>
  <c r="X8010" i="9" s="1"/>
  <c r="AB8007" i="9"/>
  <c r="AA8007" i="9"/>
  <c r="R8011" i="9"/>
  <c r="Y8008" i="9"/>
  <c r="Z8008" i="9" s="1"/>
  <c r="AD8007" i="9" l="1"/>
  <c r="V8011" i="9"/>
  <c r="W8011" i="9" s="1"/>
  <c r="S8011" i="9"/>
  <c r="AB8008" i="9"/>
  <c r="AA8008" i="9"/>
  <c r="Y8009" i="9"/>
  <c r="Z8009" i="9" s="1"/>
  <c r="R8012" i="9"/>
  <c r="X8011" i="9" l="1"/>
  <c r="AD8008" i="9"/>
  <c r="V8012" i="9"/>
  <c r="W8012" i="9" s="1"/>
  <c r="S8012" i="9"/>
  <c r="X8012" i="9" s="1"/>
  <c r="AA8009" i="9"/>
  <c r="AB8009" i="9"/>
  <c r="R8013" i="9"/>
  <c r="Y8010" i="9"/>
  <c r="Z8010" i="9" s="1"/>
  <c r="AD8009" i="9" l="1"/>
  <c r="V8013" i="9"/>
  <c r="W8013" i="9" s="1"/>
  <c r="S8013" i="9"/>
  <c r="AB8010" i="9"/>
  <c r="AA8010" i="9"/>
  <c r="R8014" i="9"/>
  <c r="Y8011" i="9"/>
  <c r="Z8011" i="9" s="1"/>
  <c r="X8013" i="9" l="1"/>
  <c r="AD8010" i="9"/>
  <c r="V8014" i="9"/>
  <c r="W8014" i="9" s="1"/>
  <c r="S8014" i="9"/>
  <c r="X8014" i="9" s="1"/>
  <c r="AB8011" i="9"/>
  <c r="AA8011" i="9"/>
  <c r="R8015" i="9"/>
  <c r="Y8012" i="9"/>
  <c r="Z8012" i="9" s="1"/>
  <c r="AD8011" i="9" l="1"/>
  <c r="V8015" i="9"/>
  <c r="W8015" i="9" s="1"/>
  <c r="S8015" i="9"/>
  <c r="AB8012" i="9"/>
  <c r="AA8012" i="9"/>
  <c r="Y8013" i="9"/>
  <c r="Z8013" i="9" s="1"/>
  <c r="R8016" i="9"/>
  <c r="X8015" i="9" l="1"/>
  <c r="AD8012" i="9"/>
  <c r="V8016" i="9"/>
  <c r="W8016" i="9" s="1"/>
  <c r="S8016" i="9"/>
  <c r="Y8014" i="9"/>
  <c r="Z8014" i="9" s="1"/>
  <c r="R8017" i="9"/>
  <c r="AB8013" i="9"/>
  <c r="AA8013" i="9"/>
  <c r="X8016" i="9" l="1"/>
  <c r="AD8013" i="9"/>
  <c r="V8017" i="9"/>
  <c r="W8017" i="9" s="1"/>
  <c r="S8017" i="9"/>
  <c r="AB8014" i="9"/>
  <c r="AA8014" i="9"/>
  <c r="Y8015" i="9"/>
  <c r="Z8015" i="9" s="1"/>
  <c r="R8018" i="9"/>
  <c r="X8017" i="9" l="1"/>
  <c r="AD8014" i="9"/>
  <c r="S8018" i="9"/>
  <c r="V8018" i="9"/>
  <c r="W8018" i="9" s="1"/>
  <c r="X8018" i="9" s="1"/>
  <c r="AB8015" i="9"/>
  <c r="AA8015" i="9"/>
  <c r="Y8016" i="9"/>
  <c r="Z8016" i="9" s="1"/>
  <c r="R8019" i="9"/>
  <c r="AD8015" i="9" l="1"/>
  <c r="V8019" i="9"/>
  <c r="W8019" i="9" s="1"/>
  <c r="S8019" i="9"/>
  <c r="AB8016" i="9"/>
  <c r="AA8016" i="9"/>
  <c r="R8020" i="9"/>
  <c r="Y8017" i="9"/>
  <c r="Z8017" i="9" s="1"/>
  <c r="X8019" i="9" l="1"/>
  <c r="AD8016" i="9"/>
  <c r="V8020" i="9"/>
  <c r="W8020" i="9" s="1"/>
  <c r="S8020" i="9"/>
  <c r="X8020" i="9" s="1"/>
  <c r="AA8017" i="9"/>
  <c r="AB8017" i="9"/>
  <c r="R8021" i="9"/>
  <c r="Y8018" i="9"/>
  <c r="Z8018" i="9" s="1"/>
  <c r="AD8017" i="9" l="1"/>
  <c r="V8021" i="9"/>
  <c r="W8021" i="9" s="1"/>
  <c r="S8021" i="9"/>
  <c r="AB8018" i="9"/>
  <c r="AA8018" i="9"/>
  <c r="Y8019" i="9"/>
  <c r="Z8019" i="9" s="1"/>
  <c r="R8022" i="9"/>
  <c r="X8021" i="9" l="1"/>
  <c r="AD8018" i="9"/>
  <c r="V8022" i="9"/>
  <c r="W8022" i="9" s="1"/>
  <c r="S8022" i="9"/>
  <c r="AB8019" i="9"/>
  <c r="AA8019" i="9"/>
  <c r="R8023" i="9"/>
  <c r="Y8020" i="9"/>
  <c r="Z8020" i="9" s="1"/>
  <c r="X8022" i="9" l="1"/>
  <c r="AD8019" i="9"/>
  <c r="V8023" i="9"/>
  <c r="W8023" i="9" s="1"/>
  <c r="S8023" i="9"/>
  <c r="Y8021" i="9"/>
  <c r="Z8021" i="9" s="1"/>
  <c r="R8024" i="9"/>
  <c r="AB8020" i="9"/>
  <c r="AA8020" i="9"/>
  <c r="X8023" i="9" l="1"/>
  <c r="AD8020" i="9"/>
  <c r="V8024" i="9"/>
  <c r="W8024" i="9" s="1"/>
  <c r="S8024" i="9"/>
  <c r="AB8021" i="9"/>
  <c r="AA8021" i="9"/>
  <c r="R8025" i="9"/>
  <c r="Y8022" i="9"/>
  <c r="Z8022" i="9" s="1"/>
  <c r="X8024" i="9" l="1"/>
  <c r="AD8021" i="9"/>
  <c r="V8025" i="9"/>
  <c r="W8025" i="9" s="1"/>
  <c r="X8025" i="9" s="1"/>
  <c r="S8025" i="9"/>
  <c r="Y8023" i="9"/>
  <c r="Z8023" i="9" s="1"/>
  <c r="R8026" i="9"/>
  <c r="AB8022" i="9"/>
  <c r="AA8022" i="9"/>
  <c r="AD8022" i="9" l="1"/>
  <c r="V8026" i="9"/>
  <c r="W8026" i="9" s="1"/>
  <c r="S8026" i="9"/>
  <c r="AB8023" i="9"/>
  <c r="AA8023" i="9"/>
  <c r="R8027" i="9"/>
  <c r="Y8024" i="9"/>
  <c r="Z8024" i="9" s="1"/>
  <c r="X8026" i="9" l="1"/>
  <c r="AD8023" i="9"/>
  <c r="V8027" i="9"/>
  <c r="W8027" i="9" s="1"/>
  <c r="S8027" i="9"/>
  <c r="AB8024" i="9"/>
  <c r="AA8024" i="9"/>
  <c r="Y8025" i="9"/>
  <c r="Z8025" i="9" s="1"/>
  <c r="R8028" i="9"/>
  <c r="X8027" i="9" l="1"/>
  <c r="AD8024" i="9"/>
  <c r="V8028" i="9"/>
  <c r="W8028" i="9" s="1"/>
  <c r="S8028" i="9"/>
  <c r="AA8025" i="9"/>
  <c r="AB8025" i="9"/>
  <c r="Y8026" i="9"/>
  <c r="Z8026" i="9" s="1"/>
  <c r="R8029" i="9"/>
  <c r="X8028" i="9" l="1"/>
  <c r="AD8025" i="9"/>
  <c r="V8029" i="9"/>
  <c r="W8029" i="9" s="1"/>
  <c r="S8029" i="9"/>
  <c r="AB8026" i="9"/>
  <c r="AA8026" i="9"/>
  <c r="Y8027" i="9"/>
  <c r="Z8027" i="9" s="1"/>
  <c r="R8030" i="9"/>
  <c r="X8029" i="9" l="1"/>
  <c r="AD8026" i="9"/>
  <c r="V8030" i="9"/>
  <c r="W8030" i="9" s="1"/>
  <c r="S8030" i="9"/>
  <c r="X8030" i="9" s="1"/>
  <c r="AB8027" i="9"/>
  <c r="AA8027" i="9"/>
  <c r="R8031" i="9"/>
  <c r="Y8028" i="9"/>
  <c r="Z8028" i="9" s="1"/>
  <c r="AD8027" i="9" l="1"/>
  <c r="V8031" i="9"/>
  <c r="W8031" i="9" s="1"/>
  <c r="S8031" i="9"/>
  <c r="Y8029" i="9"/>
  <c r="Z8029" i="9" s="1"/>
  <c r="R8032" i="9"/>
  <c r="AB8028" i="9"/>
  <c r="AA8028" i="9"/>
  <c r="X8031" i="9" l="1"/>
  <c r="AD8028" i="9"/>
  <c r="V8032" i="9"/>
  <c r="W8032" i="9" s="1"/>
  <c r="S8032" i="9"/>
  <c r="Y8030" i="9"/>
  <c r="Z8030" i="9" s="1"/>
  <c r="R8033" i="9"/>
  <c r="AB8029" i="9"/>
  <c r="AA8029" i="9"/>
  <c r="X8032" i="9" l="1"/>
  <c r="AD8029" i="9"/>
  <c r="V8033" i="9"/>
  <c r="W8033" i="9" s="1"/>
  <c r="S8033" i="9"/>
  <c r="AB8030" i="9"/>
  <c r="AA8030" i="9"/>
  <c r="Y8031" i="9"/>
  <c r="Z8031" i="9" s="1"/>
  <c r="R8034" i="9"/>
  <c r="X8033" i="9" l="1"/>
  <c r="AD8030" i="9"/>
  <c r="V8034" i="9"/>
  <c r="W8034" i="9" s="1"/>
  <c r="S8034" i="9"/>
  <c r="R8035" i="9"/>
  <c r="Y8032" i="9"/>
  <c r="Z8032" i="9" s="1"/>
  <c r="AB8031" i="9"/>
  <c r="AA8031" i="9"/>
  <c r="X8034" i="9" l="1"/>
  <c r="AD8031" i="9"/>
  <c r="V8035" i="9"/>
  <c r="W8035" i="9" s="1"/>
  <c r="S8035" i="9"/>
  <c r="R8036" i="9"/>
  <c r="AB8032" i="9"/>
  <c r="AA8032" i="9"/>
  <c r="Y8033" i="9"/>
  <c r="Z8033" i="9" s="1"/>
  <c r="X8035" i="9" l="1"/>
  <c r="AD8032" i="9"/>
  <c r="V8036" i="9"/>
  <c r="W8036" i="9" s="1"/>
  <c r="S8036" i="9"/>
  <c r="AA8033" i="9"/>
  <c r="AB8033" i="9"/>
  <c r="R8037" i="9"/>
  <c r="Y8034" i="9"/>
  <c r="Z8034" i="9" s="1"/>
  <c r="X8036" i="9" l="1"/>
  <c r="AD8033" i="9"/>
  <c r="V8037" i="9"/>
  <c r="W8037" i="9" s="1"/>
  <c r="S8037" i="9"/>
  <c r="Y8035" i="9"/>
  <c r="Z8035" i="9" s="1"/>
  <c r="R8038" i="9"/>
  <c r="AB8034" i="9"/>
  <c r="AA8034" i="9"/>
  <c r="X8037" i="9" l="1"/>
  <c r="AD8034" i="9"/>
  <c r="V8038" i="9"/>
  <c r="W8038" i="9" s="1"/>
  <c r="S8038" i="9"/>
  <c r="R8039" i="9"/>
  <c r="Y8036" i="9"/>
  <c r="Z8036" i="9" s="1"/>
  <c r="AB8035" i="9"/>
  <c r="AA8035" i="9"/>
  <c r="X8038" i="9" l="1"/>
  <c r="AD8035" i="9"/>
  <c r="V8039" i="9"/>
  <c r="W8039" i="9" s="1"/>
  <c r="S8039" i="9"/>
  <c r="AB8036" i="9"/>
  <c r="AA8036" i="9"/>
  <c r="Y8037" i="9"/>
  <c r="Z8037" i="9" s="1"/>
  <c r="R8040" i="9"/>
  <c r="X8039" i="9" l="1"/>
  <c r="AD8036" i="9"/>
  <c r="V8040" i="9"/>
  <c r="W8040" i="9" s="1"/>
  <c r="S8040" i="9"/>
  <c r="X8040" i="9" s="1"/>
  <c r="AB8037" i="9"/>
  <c r="AA8037" i="9"/>
  <c r="Y8038" i="9"/>
  <c r="Z8038" i="9" s="1"/>
  <c r="R8041" i="9"/>
  <c r="V8041" i="9" l="1"/>
  <c r="W8041" i="9" s="1"/>
  <c r="S8041" i="9"/>
  <c r="AB8038" i="9"/>
  <c r="AA8038" i="9"/>
  <c r="R8042" i="9"/>
  <c r="Y8039" i="9"/>
  <c r="Z8039" i="9" s="1"/>
  <c r="AD8037" i="9"/>
  <c r="I33" i="5"/>
  <c r="X8041" i="9" l="1"/>
  <c r="V8042" i="9"/>
  <c r="W8042" i="9" s="1"/>
  <c r="X8042" i="9" s="1"/>
  <c r="S8042" i="9"/>
  <c r="Y8040" i="9"/>
  <c r="Z8040" i="9" s="1"/>
  <c r="AA8039" i="9"/>
  <c r="AB8039" i="9"/>
  <c r="R8043" i="9"/>
  <c r="AD8038" i="9"/>
  <c r="AD8039" i="9" l="1"/>
  <c r="V8043" i="9"/>
  <c r="W8043" i="9" s="1"/>
  <c r="S8043" i="9"/>
  <c r="AA8040" i="9"/>
  <c r="AB8040" i="9"/>
  <c r="R8044" i="9"/>
  <c r="Y8041" i="9"/>
  <c r="Z8041" i="9" s="1"/>
  <c r="X8043" i="9" l="1"/>
  <c r="V8044" i="9"/>
  <c r="W8044" i="9" s="1"/>
  <c r="S8044" i="9"/>
  <c r="AB8041" i="9"/>
  <c r="AA8041" i="9"/>
  <c r="R8045" i="9"/>
  <c r="AD8040" i="9"/>
  <c r="Y8042" i="9"/>
  <c r="Z8042" i="9" s="1"/>
  <c r="X8044" i="9" l="1"/>
  <c r="AD8041" i="9"/>
  <c r="V8045" i="9"/>
  <c r="W8045" i="9" s="1"/>
  <c r="X8045" i="9" s="1"/>
  <c r="S8045" i="9"/>
  <c r="Y8043" i="9"/>
  <c r="Z8043" i="9" s="1"/>
  <c r="R8046" i="9"/>
  <c r="AA8042" i="9"/>
  <c r="AB8042" i="9"/>
  <c r="V8046" i="9" l="1"/>
  <c r="W8046" i="9" s="1"/>
  <c r="S8046" i="9"/>
  <c r="AA8043" i="9"/>
  <c r="AB8043" i="9"/>
  <c r="R8047" i="9"/>
  <c r="AD8042" i="9"/>
  <c r="Y8044" i="9"/>
  <c r="Z8044" i="9" s="1"/>
  <c r="X8046" i="9" l="1"/>
  <c r="AD8043" i="9"/>
  <c r="V8047" i="9"/>
  <c r="W8047" i="9" s="1"/>
  <c r="X8047" i="9" s="1"/>
  <c r="S8047" i="9"/>
  <c r="AA8044" i="9"/>
  <c r="AB8044" i="9"/>
  <c r="R8048" i="9"/>
  <c r="Y8045" i="9"/>
  <c r="Z8045" i="9" s="1"/>
  <c r="V8048" i="9" l="1"/>
  <c r="W8048" i="9" s="1"/>
  <c r="S8048" i="9"/>
  <c r="X8048" i="9" s="1"/>
  <c r="R8049" i="9"/>
  <c r="AB8045" i="9"/>
  <c r="AA8045" i="9"/>
  <c r="AD8044" i="9"/>
  <c r="Y8046" i="9"/>
  <c r="Z8046" i="9" s="1"/>
  <c r="V8049" i="9" l="1"/>
  <c r="W8049" i="9" s="1"/>
  <c r="S8049" i="9"/>
  <c r="AD8045" i="9"/>
  <c r="AA8046" i="9"/>
  <c r="AB8046" i="9"/>
  <c r="R8050" i="9"/>
  <c r="Y8047" i="9"/>
  <c r="Z8047" i="9" s="1"/>
  <c r="X8049" i="9" l="1"/>
  <c r="V8050" i="9"/>
  <c r="W8050" i="9" s="1"/>
  <c r="X8050" i="9" s="1"/>
  <c r="S8050" i="9"/>
  <c r="AA8047" i="9"/>
  <c r="AB8047" i="9"/>
  <c r="Y8048" i="9"/>
  <c r="Z8048" i="9" s="1"/>
  <c r="R8051" i="9"/>
  <c r="AD8046" i="9"/>
  <c r="AD8047" i="9" l="1"/>
  <c r="V8051" i="9"/>
  <c r="W8051" i="9" s="1"/>
  <c r="X8051" i="9" s="1"/>
  <c r="S8051" i="9"/>
  <c r="AA8048" i="9"/>
  <c r="AB8048" i="9"/>
  <c r="R8052" i="9"/>
  <c r="Y8049" i="9"/>
  <c r="Z8049" i="9" s="1"/>
  <c r="AD8048" i="9" l="1"/>
  <c r="V8052" i="9"/>
  <c r="W8052" i="9" s="1"/>
  <c r="S8052" i="9"/>
  <c r="R8053" i="9"/>
  <c r="Y8050" i="9"/>
  <c r="Z8050" i="9" s="1"/>
  <c r="AA8049" i="9"/>
  <c r="AB8049" i="9"/>
  <c r="X8052" i="9" l="1"/>
  <c r="AD8049" i="9"/>
  <c r="V8053" i="9"/>
  <c r="W8053" i="9" s="1"/>
  <c r="S8053" i="9"/>
  <c r="AA8050" i="9"/>
  <c r="AB8050" i="9"/>
  <c r="R8054" i="9"/>
  <c r="Y8051" i="9"/>
  <c r="Z8051" i="9" s="1"/>
  <c r="X8053" i="9" l="1"/>
  <c r="AD8050" i="9"/>
  <c r="V8054" i="9"/>
  <c r="W8054" i="9" s="1"/>
  <c r="S8054" i="9"/>
  <c r="X8054" i="9" s="1"/>
  <c r="AA8051" i="9"/>
  <c r="AB8051" i="9"/>
  <c r="Y8052" i="9"/>
  <c r="Z8052" i="9" s="1"/>
  <c r="R8055" i="9"/>
  <c r="AD8051" i="9" l="1"/>
  <c r="V8055" i="9"/>
  <c r="W8055" i="9" s="1"/>
  <c r="S8055" i="9"/>
  <c r="AA8052" i="9"/>
  <c r="AB8052" i="9"/>
  <c r="R8056" i="9"/>
  <c r="Y8053" i="9"/>
  <c r="Z8053" i="9" s="1"/>
  <c r="X8055" i="9" l="1"/>
  <c r="AD8052" i="9"/>
  <c r="V8056" i="9"/>
  <c r="W8056" i="9" s="1"/>
  <c r="S8056" i="9"/>
  <c r="X8056" i="9" s="1"/>
  <c r="AA8053" i="9"/>
  <c r="AB8053" i="9"/>
  <c r="Y8054" i="9"/>
  <c r="Z8054" i="9" s="1"/>
  <c r="R8057" i="9"/>
  <c r="AD8053" i="9" l="1"/>
  <c r="V8057" i="9"/>
  <c r="W8057" i="9" s="1"/>
  <c r="S8057" i="9"/>
  <c r="AA8054" i="9"/>
  <c r="AB8054" i="9"/>
  <c r="Y8055" i="9"/>
  <c r="Z8055" i="9" s="1"/>
  <c r="R8058" i="9"/>
  <c r="X8057" i="9" l="1"/>
  <c r="AD8054" i="9"/>
  <c r="V8058" i="9"/>
  <c r="W8058" i="9" s="1"/>
  <c r="S8058" i="9"/>
  <c r="X8058" i="9" s="1"/>
  <c r="AA8055" i="9"/>
  <c r="AB8055" i="9"/>
  <c r="R8059" i="9"/>
  <c r="Y8056" i="9"/>
  <c r="Z8056" i="9" s="1"/>
  <c r="AD8055" i="9" l="1"/>
  <c r="V8059" i="9"/>
  <c r="W8059" i="9" s="1"/>
  <c r="S8059" i="9"/>
  <c r="AA8056" i="9"/>
  <c r="AB8056" i="9"/>
  <c r="R8060" i="9"/>
  <c r="Y8057" i="9"/>
  <c r="Z8057" i="9" s="1"/>
  <c r="X8059" i="9" l="1"/>
  <c r="AD8056" i="9"/>
  <c r="V8060" i="9"/>
  <c r="W8060" i="9" s="1"/>
  <c r="S8060" i="9"/>
  <c r="X8060" i="9" s="1"/>
  <c r="AB8057" i="9"/>
  <c r="AA8057" i="9"/>
  <c r="R8061" i="9"/>
  <c r="Y8058" i="9"/>
  <c r="Z8058" i="9" s="1"/>
  <c r="AD8057" i="9" l="1"/>
  <c r="V8061" i="9"/>
  <c r="W8061" i="9" s="1"/>
  <c r="S8061" i="9"/>
  <c r="Y8059" i="9"/>
  <c r="Z8059" i="9" s="1"/>
  <c r="AA8058" i="9"/>
  <c r="AB8058" i="9"/>
  <c r="R8062" i="9"/>
  <c r="X8061" i="9" l="1"/>
  <c r="AD8058" i="9"/>
  <c r="V8062" i="9"/>
  <c r="W8062" i="9" s="1"/>
  <c r="S8062" i="9"/>
  <c r="AA8059" i="9"/>
  <c r="AB8059" i="9"/>
  <c r="R8063" i="9"/>
  <c r="Y8060" i="9"/>
  <c r="Z8060" i="9" s="1"/>
  <c r="X8062" i="9" l="1"/>
  <c r="AD8059" i="9"/>
  <c r="V8063" i="9"/>
  <c r="W8063" i="9" s="1"/>
  <c r="S8063" i="9"/>
  <c r="AA8060" i="9"/>
  <c r="AB8060" i="9"/>
  <c r="R8064" i="9"/>
  <c r="Y8061" i="9"/>
  <c r="Z8061" i="9" s="1"/>
  <c r="X8063" i="9" l="1"/>
  <c r="AD8060" i="9"/>
  <c r="V8064" i="9"/>
  <c r="W8064" i="9" s="1"/>
  <c r="S8064" i="9"/>
  <c r="X8064" i="9" s="1"/>
  <c r="R8065" i="9"/>
  <c r="AA8061" i="9"/>
  <c r="AB8061" i="9"/>
  <c r="Y8062" i="9"/>
  <c r="Z8062" i="9" s="1"/>
  <c r="AD8061" i="9" l="1"/>
  <c r="V8065" i="9"/>
  <c r="W8065" i="9" s="1"/>
  <c r="S8065" i="9"/>
  <c r="AA8062" i="9"/>
  <c r="AB8062" i="9"/>
  <c r="R8066" i="9"/>
  <c r="Y8063" i="9"/>
  <c r="Z8063" i="9" s="1"/>
  <c r="X8065" i="9" l="1"/>
  <c r="AD8062" i="9"/>
  <c r="V8066" i="9"/>
  <c r="W8066" i="9" s="1"/>
  <c r="S8066" i="9"/>
  <c r="AA8063" i="9"/>
  <c r="AB8063" i="9"/>
  <c r="Y8064" i="9"/>
  <c r="Z8064" i="9" s="1"/>
  <c r="R8067" i="9"/>
  <c r="X8066" i="9" l="1"/>
  <c r="AD8063" i="9"/>
  <c r="V8067" i="9"/>
  <c r="W8067" i="9" s="1"/>
  <c r="S8067" i="9"/>
  <c r="Y8065" i="9"/>
  <c r="Z8065" i="9" s="1"/>
  <c r="R8068" i="9"/>
  <c r="AA8064" i="9"/>
  <c r="AB8064" i="9"/>
  <c r="X8067" i="9" l="1"/>
  <c r="AD8064" i="9"/>
  <c r="V8068" i="9"/>
  <c r="W8068" i="9" s="1"/>
  <c r="S8068" i="9"/>
  <c r="X8068" i="9" s="1"/>
  <c r="AB8065" i="9"/>
  <c r="AA8065" i="9"/>
  <c r="R8069" i="9"/>
  <c r="Y8066" i="9"/>
  <c r="Z8066" i="9" s="1"/>
  <c r="AD8065" i="9" l="1"/>
  <c r="V8069" i="9"/>
  <c r="W8069" i="9" s="1"/>
  <c r="S8069" i="9"/>
  <c r="AA8066" i="9"/>
  <c r="AB8066" i="9"/>
  <c r="Y8067" i="9"/>
  <c r="Z8067" i="9" s="1"/>
  <c r="R8070" i="9"/>
  <c r="X8069" i="9" l="1"/>
  <c r="AD8066" i="9"/>
  <c r="V8070" i="9"/>
  <c r="W8070" i="9" s="1"/>
  <c r="S8070" i="9"/>
  <c r="AA8067" i="9"/>
  <c r="AB8067" i="9"/>
  <c r="R8071" i="9"/>
  <c r="Y8068" i="9"/>
  <c r="Z8068" i="9" s="1"/>
  <c r="X8070" i="9" l="1"/>
  <c r="AD8067" i="9"/>
  <c r="V8071" i="9"/>
  <c r="W8071" i="9" s="1"/>
  <c r="S8071" i="9"/>
  <c r="R8072" i="9"/>
  <c r="AA8068" i="9"/>
  <c r="AB8068" i="9"/>
  <c r="Y8069" i="9"/>
  <c r="Z8069" i="9" s="1"/>
  <c r="X8071" i="9" l="1"/>
  <c r="AD8068" i="9"/>
  <c r="V8072" i="9"/>
  <c r="W8072" i="9" s="1"/>
  <c r="S8072" i="9"/>
  <c r="X8072" i="9" s="1"/>
  <c r="AA8069" i="9"/>
  <c r="AB8069" i="9"/>
  <c r="Y8070" i="9"/>
  <c r="Z8070" i="9" s="1"/>
  <c r="R8073" i="9"/>
  <c r="AD8069" i="9" l="1"/>
  <c r="V8073" i="9"/>
  <c r="W8073" i="9" s="1"/>
  <c r="S8073" i="9"/>
  <c r="AA8070" i="9"/>
  <c r="AB8070" i="9"/>
  <c r="R8074" i="9"/>
  <c r="Y8071" i="9"/>
  <c r="Z8071" i="9" s="1"/>
  <c r="X8073" i="9" l="1"/>
  <c r="AD8070" i="9"/>
  <c r="V8074" i="9"/>
  <c r="W8074" i="9" s="1"/>
  <c r="S8074" i="9"/>
  <c r="X8074" i="9" s="1"/>
  <c r="R8075" i="9"/>
  <c r="Y8072" i="9"/>
  <c r="Z8072" i="9" s="1"/>
  <c r="AA8071" i="9"/>
  <c r="AB8071" i="9"/>
  <c r="AD8071" i="9" l="1"/>
  <c r="V8075" i="9"/>
  <c r="W8075" i="9" s="1"/>
  <c r="S8075" i="9"/>
  <c r="AA8072" i="9"/>
  <c r="AB8072" i="9"/>
  <c r="R8076" i="9"/>
  <c r="Y8073" i="9"/>
  <c r="Z8073" i="9" s="1"/>
  <c r="X8075" i="9" l="1"/>
  <c r="AD8072" i="9"/>
  <c r="V8076" i="9"/>
  <c r="W8076" i="9" s="1"/>
  <c r="S8076" i="9"/>
  <c r="AB8073" i="9"/>
  <c r="AA8073" i="9"/>
  <c r="R8077" i="9"/>
  <c r="Y8074" i="9"/>
  <c r="Z8074" i="9" s="1"/>
  <c r="X8076" i="9" l="1"/>
  <c r="AD8073" i="9"/>
  <c r="V8077" i="9"/>
  <c r="W8077" i="9" s="1"/>
  <c r="S8077" i="9"/>
  <c r="Y8075" i="9"/>
  <c r="Z8075" i="9" s="1"/>
  <c r="AA8074" i="9"/>
  <c r="AB8074" i="9"/>
  <c r="R8078" i="9"/>
  <c r="X8077" i="9" l="1"/>
  <c r="AD8074" i="9"/>
  <c r="V8078" i="9"/>
  <c r="W8078" i="9" s="1"/>
  <c r="S8078" i="9"/>
  <c r="X8078" i="9" s="1"/>
  <c r="R8079" i="9"/>
  <c r="AA8075" i="9"/>
  <c r="AB8075" i="9"/>
  <c r="Y8076" i="9"/>
  <c r="Z8076" i="9" s="1"/>
  <c r="AD8075" i="9" l="1"/>
  <c r="V8079" i="9"/>
  <c r="W8079" i="9" s="1"/>
  <c r="S8079" i="9"/>
  <c r="AA8076" i="9"/>
  <c r="AB8076" i="9"/>
  <c r="Y8077" i="9"/>
  <c r="Z8077" i="9" s="1"/>
  <c r="R8080" i="9"/>
  <c r="X8079" i="9" l="1"/>
  <c r="AD8076" i="9"/>
  <c r="V8080" i="9"/>
  <c r="W8080" i="9" s="1"/>
  <c r="S8080" i="9"/>
  <c r="AB8077" i="9"/>
  <c r="AA8077" i="9"/>
  <c r="Y8078" i="9"/>
  <c r="Z8078" i="9" s="1"/>
  <c r="R8081" i="9"/>
  <c r="X8080" i="9" l="1"/>
  <c r="AD8077" i="9"/>
  <c r="V8081" i="9"/>
  <c r="W8081" i="9" s="1"/>
  <c r="S8081" i="9"/>
  <c r="R8082" i="9"/>
  <c r="AA8078" i="9"/>
  <c r="AB8078" i="9"/>
  <c r="Y8079" i="9"/>
  <c r="Z8079" i="9" s="1"/>
  <c r="X8081" i="9" l="1"/>
  <c r="AD8078" i="9"/>
  <c r="V8082" i="9"/>
  <c r="W8082" i="9" s="1"/>
  <c r="X8082" i="9" s="1"/>
  <c r="S8082" i="9"/>
  <c r="R8083" i="9"/>
  <c r="AA8079" i="9"/>
  <c r="AB8079" i="9"/>
  <c r="Y8080" i="9"/>
  <c r="Z8080" i="9" s="1"/>
  <c r="AD8079" i="9" l="1"/>
  <c r="V8083" i="9"/>
  <c r="W8083" i="9" s="1"/>
  <c r="S8083" i="9"/>
  <c r="AA8080" i="9"/>
  <c r="AB8080" i="9"/>
  <c r="Y8081" i="9"/>
  <c r="Z8081" i="9" s="1"/>
  <c r="R8084" i="9"/>
  <c r="X8083" i="9" l="1"/>
  <c r="AD8080" i="9"/>
  <c r="V8084" i="9"/>
  <c r="W8084" i="9" s="1"/>
  <c r="S8084" i="9"/>
  <c r="AA8081" i="9"/>
  <c r="AB8081" i="9"/>
  <c r="Y8082" i="9"/>
  <c r="Z8082" i="9" s="1"/>
  <c r="R8085" i="9"/>
  <c r="X8084" i="9" l="1"/>
  <c r="AD8081" i="9"/>
  <c r="V8085" i="9"/>
  <c r="W8085" i="9" s="1"/>
  <c r="S8085" i="9"/>
  <c r="AA8082" i="9"/>
  <c r="AB8082" i="9"/>
  <c r="R8086" i="9"/>
  <c r="Y8083" i="9"/>
  <c r="Z8083" i="9" s="1"/>
  <c r="X8085" i="9" l="1"/>
  <c r="AD8082" i="9"/>
  <c r="V8086" i="9"/>
  <c r="W8086" i="9" s="1"/>
  <c r="S8086" i="9"/>
  <c r="AA8083" i="9"/>
  <c r="AB8083" i="9"/>
  <c r="Y8084" i="9"/>
  <c r="Z8084" i="9" s="1"/>
  <c r="R8087" i="9"/>
  <c r="X8086" i="9" l="1"/>
  <c r="AD8083" i="9"/>
  <c r="V8087" i="9"/>
  <c r="W8087" i="9" s="1"/>
  <c r="S8087" i="9"/>
  <c r="R8088" i="9"/>
  <c r="AA8084" i="9"/>
  <c r="AB8084" i="9"/>
  <c r="Y8085" i="9"/>
  <c r="Z8085" i="9" s="1"/>
  <c r="X8087" i="9" l="1"/>
  <c r="AD8084" i="9"/>
  <c r="V8088" i="9"/>
  <c r="W8088" i="9" s="1"/>
  <c r="S8088" i="9"/>
  <c r="X8088" i="9" s="1"/>
  <c r="AB8085" i="9"/>
  <c r="AA8085" i="9"/>
  <c r="R8089" i="9"/>
  <c r="Y8086" i="9"/>
  <c r="Z8086" i="9" s="1"/>
  <c r="AD8085" i="9" l="1"/>
  <c r="V8089" i="9"/>
  <c r="W8089" i="9" s="1"/>
  <c r="S8089" i="9"/>
  <c r="R8090" i="9"/>
  <c r="Y8087" i="9"/>
  <c r="Z8087" i="9" s="1"/>
  <c r="AA8086" i="9"/>
  <c r="AB8086" i="9"/>
  <c r="X8089" i="9" l="1"/>
  <c r="AD8086" i="9"/>
  <c r="V8090" i="9"/>
  <c r="W8090" i="9" s="1"/>
  <c r="S8090" i="9"/>
  <c r="X8090" i="9" s="1"/>
  <c r="AA8087" i="9"/>
  <c r="AB8087" i="9"/>
  <c r="R8091" i="9"/>
  <c r="Y8088" i="9"/>
  <c r="Z8088" i="9" s="1"/>
  <c r="AD8087" i="9" l="1"/>
  <c r="V8091" i="9"/>
  <c r="W8091" i="9" s="1"/>
  <c r="S8091" i="9"/>
  <c r="AA8088" i="9"/>
  <c r="AB8088" i="9"/>
  <c r="R8092" i="9"/>
  <c r="Y8089" i="9"/>
  <c r="Z8089" i="9" s="1"/>
  <c r="X8091" i="9" l="1"/>
  <c r="AD8088" i="9"/>
  <c r="V8092" i="9"/>
  <c r="W8092" i="9" s="1"/>
  <c r="S8092" i="9"/>
  <c r="X8092" i="9" s="1"/>
  <c r="AB8089" i="9"/>
  <c r="AA8089" i="9"/>
  <c r="R8093" i="9"/>
  <c r="Y8090" i="9"/>
  <c r="Z8090" i="9" s="1"/>
  <c r="AD8089" i="9" l="1"/>
  <c r="V8093" i="9"/>
  <c r="W8093" i="9" s="1"/>
  <c r="S8093" i="9"/>
  <c r="AA8090" i="9"/>
  <c r="AB8090" i="9"/>
  <c r="R8094" i="9"/>
  <c r="Y8091" i="9"/>
  <c r="Z8091" i="9" s="1"/>
  <c r="X8093" i="9" l="1"/>
  <c r="AD8090" i="9"/>
  <c r="V8094" i="9"/>
  <c r="W8094" i="9" s="1"/>
  <c r="S8094" i="9"/>
  <c r="X8094" i="9" s="1"/>
  <c r="AA8091" i="9"/>
  <c r="AB8091" i="9"/>
  <c r="R8095" i="9"/>
  <c r="Y8092" i="9"/>
  <c r="Z8092" i="9" s="1"/>
  <c r="AD8091" i="9" l="1"/>
  <c r="S8095" i="9"/>
  <c r="V8095" i="9"/>
  <c r="W8095" i="9" s="1"/>
  <c r="X8095" i="9" s="1"/>
  <c r="AA8092" i="9"/>
  <c r="AB8092" i="9"/>
  <c r="R8096" i="9"/>
  <c r="Y8093" i="9"/>
  <c r="Z8093" i="9" s="1"/>
  <c r="AD8092" i="9" l="1"/>
  <c r="V8096" i="9"/>
  <c r="W8096" i="9" s="1"/>
  <c r="S8096" i="9"/>
  <c r="X8096" i="9" s="1"/>
  <c r="AB8093" i="9"/>
  <c r="AA8093" i="9"/>
  <c r="R8097" i="9"/>
  <c r="Y8094" i="9"/>
  <c r="Z8094" i="9" s="1"/>
  <c r="AD8093" i="9" l="1"/>
  <c r="V8097" i="9"/>
  <c r="W8097" i="9" s="1"/>
  <c r="S8097" i="9"/>
  <c r="AA8094" i="9"/>
  <c r="AB8094" i="9"/>
  <c r="Y8095" i="9"/>
  <c r="Z8095" i="9" s="1"/>
  <c r="R8098" i="9"/>
  <c r="X8097" i="9" l="1"/>
  <c r="AD8094" i="9"/>
  <c r="V8098" i="9"/>
  <c r="W8098" i="9" s="1"/>
  <c r="S8098" i="9"/>
  <c r="X8098" i="9" s="1"/>
  <c r="Y8096" i="9"/>
  <c r="Z8096" i="9" s="1"/>
  <c r="R8099" i="9"/>
  <c r="AA8095" i="9"/>
  <c r="AB8095" i="9"/>
  <c r="AD8095" i="9" l="1"/>
  <c r="V8099" i="9"/>
  <c r="W8099" i="9" s="1"/>
  <c r="S8099" i="9"/>
  <c r="AA8096" i="9"/>
  <c r="AB8096" i="9"/>
  <c r="R8100" i="9"/>
  <c r="Y8097" i="9"/>
  <c r="Z8097" i="9" s="1"/>
  <c r="X8099" i="9" l="1"/>
  <c r="AD8096" i="9"/>
  <c r="V8100" i="9"/>
  <c r="W8100" i="9" s="1"/>
  <c r="S8100" i="9"/>
  <c r="X8100" i="9" s="1"/>
  <c r="AB8097" i="9"/>
  <c r="AA8097" i="9"/>
  <c r="R8101" i="9"/>
  <c r="Y8098" i="9"/>
  <c r="Z8098" i="9" s="1"/>
  <c r="AD8097" i="9" l="1"/>
  <c r="V8101" i="9"/>
  <c r="W8101" i="9" s="1"/>
  <c r="S8101" i="9"/>
  <c r="AA8098" i="9"/>
  <c r="AB8098" i="9"/>
  <c r="R8102" i="9"/>
  <c r="Y8099" i="9"/>
  <c r="Z8099" i="9" s="1"/>
  <c r="X8101" i="9" l="1"/>
  <c r="AD8098" i="9"/>
  <c r="V8102" i="9"/>
  <c r="W8102" i="9" s="1"/>
  <c r="S8102" i="9"/>
  <c r="AA8099" i="9"/>
  <c r="AB8099" i="9"/>
  <c r="R8103" i="9"/>
  <c r="Y8100" i="9"/>
  <c r="Z8100" i="9" s="1"/>
  <c r="X8102" i="9" l="1"/>
  <c r="AD8099" i="9"/>
  <c r="V8103" i="9"/>
  <c r="W8103" i="9" s="1"/>
  <c r="S8103" i="9"/>
  <c r="AA8100" i="9"/>
  <c r="AB8100" i="9"/>
  <c r="Y8101" i="9"/>
  <c r="Z8101" i="9" s="1"/>
  <c r="R8104" i="9"/>
  <c r="X8103" i="9" l="1"/>
  <c r="AD8100" i="9"/>
  <c r="V8104" i="9"/>
  <c r="W8104" i="9" s="1"/>
  <c r="S8104" i="9"/>
  <c r="AA8101" i="9"/>
  <c r="AB8101" i="9"/>
  <c r="R8105" i="9"/>
  <c r="Y8102" i="9"/>
  <c r="Z8102" i="9" s="1"/>
  <c r="X8104" i="9" l="1"/>
  <c r="AD8101" i="9"/>
  <c r="V8105" i="9"/>
  <c r="W8105" i="9" s="1"/>
  <c r="S8105" i="9"/>
  <c r="AA8102" i="9"/>
  <c r="AB8102" i="9"/>
  <c r="Y8103" i="9"/>
  <c r="Z8103" i="9" s="1"/>
  <c r="R8106" i="9"/>
  <c r="X8105" i="9" l="1"/>
  <c r="AD8102" i="9"/>
  <c r="V8106" i="9"/>
  <c r="W8106" i="9" s="1"/>
  <c r="S8106" i="9"/>
  <c r="R8107" i="9"/>
  <c r="Y8104" i="9"/>
  <c r="Z8104" i="9" s="1"/>
  <c r="AB8103" i="9"/>
  <c r="AA8103" i="9"/>
  <c r="X8106" i="9" l="1"/>
  <c r="AD8103" i="9"/>
  <c r="S8107" i="9"/>
  <c r="V8107" i="9"/>
  <c r="W8107" i="9" s="1"/>
  <c r="X8107" i="9" s="1"/>
  <c r="AA8104" i="9"/>
  <c r="AB8104" i="9"/>
  <c r="R8108" i="9"/>
  <c r="Y8105" i="9"/>
  <c r="Z8105" i="9" s="1"/>
  <c r="AD8104" i="9" l="1"/>
  <c r="V8108" i="9"/>
  <c r="W8108" i="9" s="1"/>
  <c r="S8108" i="9"/>
  <c r="Y8106" i="9"/>
  <c r="Z8106" i="9" s="1"/>
  <c r="R8109" i="9"/>
  <c r="AB8105" i="9"/>
  <c r="AA8105" i="9"/>
  <c r="X8108" i="9" l="1"/>
  <c r="AD8105" i="9"/>
  <c r="V8109" i="9"/>
  <c r="W8109" i="9" s="1"/>
  <c r="S8109" i="9"/>
  <c r="R8110" i="9"/>
  <c r="AA8106" i="9"/>
  <c r="AB8106" i="9"/>
  <c r="Y8107" i="9"/>
  <c r="Z8107" i="9" s="1"/>
  <c r="X8109" i="9" l="1"/>
  <c r="AD8106" i="9"/>
  <c r="V8110" i="9"/>
  <c r="W8110" i="9" s="1"/>
  <c r="S8110" i="9"/>
  <c r="R8111" i="9"/>
  <c r="AB8107" i="9"/>
  <c r="AA8107" i="9"/>
  <c r="Y8108" i="9"/>
  <c r="Z8108" i="9" s="1"/>
  <c r="X8110" i="9" l="1"/>
  <c r="AD8107" i="9"/>
  <c r="V8111" i="9"/>
  <c r="W8111" i="9" s="1"/>
  <c r="S8111" i="9"/>
  <c r="R8112" i="9"/>
  <c r="AA8108" i="9"/>
  <c r="AB8108" i="9"/>
  <c r="Y8109" i="9"/>
  <c r="Z8109" i="9" s="1"/>
  <c r="X8111" i="9" l="1"/>
  <c r="AD8108" i="9"/>
  <c r="V8112" i="9"/>
  <c r="W8112" i="9" s="1"/>
  <c r="S8112" i="9"/>
  <c r="AB8109" i="9"/>
  <c r="AA8109" i="9"/>
  <c r="R8113" i="9"/>
  <c r="Y8110" i="9"/>
  <c r="Z8110" i="9" s="1"/>
  <c r="X8112" i="9" l="1"/>
  <c r="AD8109" i="9"/>
  <c r="V8113" i="9"/>
  <c r="W8113" i="9" s="1"/>
  <c r="S8113" i="9"/>
  <c r="AA8110" i="9"/>
  <c r="AB8110" i="9"/>
  <c r="Y8111" i="9"/>
  <c r="Z8111" i="9" s="1"/>
  <c r="R8114" i="9"/>
  <c r="X8113" i="9" l="1"/>
  <c r="AD8110" i="9"/>
  <c r="V8114" i="9"/>
  <c r="W8114" i="9" s="1"/>
  <c r="S8114" i="9"/>
  <c r="X8114" i="9" s="1"/>
  <c r="R8115" i="9"/>
  <c r="AB8111" i="9"/>
  <c r="AA8111" i="9"/>
  <c r="Y8112" i="9"/>
  <c r="Z8112" i="9" s="1"/>
  <c r="AD8111" i="9" l="1"/>
  <c r="S8115" i="9"/>
  <c r="V8115" i="9"/>
  <c r="W8115" i="9" s="1"/>
  <c r="X8115" i="9" s="1"/>
  <c r="AA8112" i="9"/>
  <c r="AB8112" i="9"/>
  <c r="R8116" i="9"/>
  <c r="Y8113" i="9"/>
  <c r="Z8113" i="9" s="1"/>
  <c r="AD8112" i="9" l="1"/>
  <c r="V8116" i="9"/>
  <c r="W8116" i="9" s="1"/>
  <c r="S8116" i="9"/>
  <c r="AB8113" i="9"/>
  <c r="AA8113" i="9"/>
  <c r="R8117" i="9"/>
  <c r="Y8114" i="9"/>
  <c r="Z8114" i="9" s="1"/>
  <c r="X8116" i="9" l="1"/>
  <c r="AD8113" i="9"/>
  <c r="V8117" i="9"/>
  <c r="W8117" i="9" s="1"/>
  <c r="S8117" i="9"/>
  <c r="R8118" i="9"/>
  <c r="AA8114" i="9"/>
  <c r="AB8114" i="9"/>
  <c r="Y8115" i="9"/>
  <c r="Z8115" i="9" s="1"/>
  <c r="X8117" i="9" l="1"/>
  <c r="AD8114" i="9"/>
  <c r="V8118" i="9"/>
  <c r="W8118" i="9" s="1"/>
  <c r="S8118" i="9"/>
  <c r="AB8115" i="9"/>
  <c r="AA8115" i="9"/>
  <c r="R8119" i="9"/>
  <c r="Y8116" i="9"/>
  <c r="Z8116" i="9" s="1"/>
  <c r="X8118" i="9" l="1"/>
  <c r="AD8115" i="9"/>
  <c r="V8119" i="9"/>
  <c r="W8119" i="9" s="1"/>
  <c r="X8119" i="9" s="1"/>
  <c r="S8119" i="9"/>
  <c r="AA8116" i="9"/>
  <c r="AB8116" i="9"/>
  <c r="R8120" i="9"/>
  <c r="Y8117" i="9"/>
  <c r="Z8117" i="9" s="1"/>
  <c r="AD8116" i="9" l="1"/>
  <c r="V8120" i="9"/>
  <c r="W8120" i="9" s="1"/>
  <c r="S8120" i="9"/>
  <c r="X8120" i="9" s="1"/>
  <c r="AB8117" i="9"/>
  <c r="AA8117" i="9"/>
  <c r="R8121" i="9"/>
  <c r="Y8118" i="9"/>
  <c r="Z8118" i="9" s="1"/>
  <c r="AD8117" i="9" l="1"/>
  <c r="V8121" i="9"/>
  <c r="W8121" i="9" s="1"/>
  <c r="S8121" i="9"/>
  <c r="R8122" i="9"/>
  <c r="AA8118" i="9"/>
  <c r="AB8118" i="9"/>
  <c r="Y8119" i="9"/>
  <c r="Z8119" i="9" s="1"/>
  <c r="X8121" i="9" l="1"/>
  <c r="AD8118" i="9"/>
  <c r="V8122" i="9"/>
  <c r="W8122" i="9" s="1"/>
  <c r="S8122" i="9"/>
  <c r="AB8119" i="9"/>
  <c r="AA8119" i="9"/>
  <c r="Y8120" i="9"/>
  <c r="Z8120" i="9" s="1"/>
  <c r="R8123" i="9"/>
  <c r="X8122" i="9" l="1"/>
  <c r="AD8119" i="9"/>
  <c r="V8123" i="9"/>
  <c r="W8123" i="9" s="1"/>
  <c r="S8123" i="9"/>
  <c r="AA8120" i="9"/>
  <c r="AB8120" i="9"/>
  <c r="Y8121" i="9"/>
  <c r="Z8121" i="9" s="1"/>
  <c r="R8124" i="9"/>
  <c r="X8123" i="9" l="1"/>
  <c r="AD8120" i="9"/>
  <c r="V8124" i="9"/>
  <c r="W8124" i="9" s="1"/>
  <c r="S8124" i="9"/>
  <c r="AB8121" i="9"/>
  <c r="AA8121" i="9"/>
  <c r="Y8122" i="9"/>
  <c r="Z8122" i="9" s="1"/>
  <c r="R8125" i="9"/>
  <c r="X8124" i="9" l="1"/>
  <c r="AD8121" i="9"/>
  <c r="V8125" i="9"/>
  <c r="W8125" i="9" s="1"/>
  <c r="S8125" i="9"/>
  <c r="AA8122" i="9"/>
  <c r="AB8122" i="9"/>
  <c r="R8126" i="9"/>
  <c r="Y8123" i="9"/>
  <c r="Z8123" i="9" s="1"/>
  <c r="X8125" i="9" l="1"/>
  <c r="AD8122" i="9"/>
  <c r="V8126" i="9"/>
  <c r="W8126" i="9" s="1"/>
  <c r="S8126" i="9"/>
  <c r="Y8124" i="9"/>
  <c r="Z8124" i="9" s="1"/>
  <c r="AB8123" i="9"/>
  <c r="AA8123" i="9"/>
  <c r="R8127" i="9"/>
  <c r="X8126" i="9" l="1"/>
  <c r="AD8123" i="9"/>
  <c r="V8127" i="9"/>
  <c r="W8127" i="9" s="1"/>
  <c r="S8127" i="9"/>
  <c r="AA8124" i="9"/>
  <c r="AB8124" i="9"/>
  <c r="R8128" i="9"/>
  <c r="Y8125" i="9"/>
  <c r="Z8125" i="9" s="1"/>
  <c r="X8127" i="9" l="1"/>
  <c r="AD8124" i="9"/>
  <c r="V8128" i="9"/>
  <c r="W8128" i="9" s="1"/>
  <c r="S8128" i="9"/>
  <c r="X8128" i="9" s="1"/>
  <c r="AB8125" i="9"/>
  <c r="AA8125" i="9"/>
  <c r="R8129" i="9"/>
  <c r="Y8126" i="9"/>
  <c r="Z8126" i="9" s="1"/>
  <c r="AD8125" i="9" l="1"/>
  <c r="V8129" i="9"/>
  <c r="W8129" i="9" s="1"/>
  <c r="S8129" i="9"/>
  <c r="AA8126" i="9"/>
  <c r="AB8126" i="9"/>
  <c r="R8130" i="9"/>
  <c r="Y8127" i="9"/>
  <c r="Z8127" i="9" s="1"/>
  <c r="X8129" i="9" l="1"/>
  <c r="AD8126" i="9"/>
  <c r="V8130" i="9"/>
  <c r="W8130" i="9" s="1"/>
  <c r="S8130" i="9"/>
  <c r="AB8127" i="9"/>
  <c r="AA8127" i="9"/>
  <c r="R8131" i="9"/>
  <c r="Y8128" i="9"/>
  <c r="Z8128" i="9" s="1"/>
  <c r="X8130" i="9" l="1"/>
  <c r="AD8127" i="9"/>
  <c r="V8131" i="9"/>
  <c r="W8131" i="9" s="1"/>
  <c r="S8131" i="9"/>
  <c r="AA8128" i="9"/>
  <c r="AB8128" i="9"/>
  <c r="R8132" i="9"/>
  <c r="Y8129" i="9"/>
  <c r="Z8129" i="9" s="1"/>
  <c r="X8131" i="9" l="1"/>
  <c r="AD8128" i="9"/>
  <c r="V8132" i="9"/>
  <c r="W8132" i="9" s="1"/>
  <c r="S8132" i="9"/>
  <c r="X8132" i="9" s="1"/>
  <c r="R8133" i="9"/>
  <c r="AB8129" i="9"/>
  <c r="AA8129" i="9"/>
  <c r="Y8130" i="9"/>
  <c r="Z8130" i="9" s="1"/>
  <c r="AD8129" i="9" l="1"/>
  <c r="V8133" i="9"/>
  <c r="W8133" i="9" s="1"/>
  <c r="S8133" i="9"/>
  <c r="R8134" i="9"/>
  <c r="AA8130" i="9"/>
  <c r="AB8130" i="9"/>
  <c r="Y8131" i="9"/>
  <c r="Z8131" i="9" s="1"/>
  <c r="X8133" i="9" l="1"/>
  <c r="AD8130" i="9"/>
  <c r="V8134" i="9"/>
  <c r="W8134" i="9" s="1"/>
  <c r="S8134" i="9"/>
  <c r="R8135" i="9"/>
  <c r="AB8131" i="9"/>
  <c r="AA8131" i="9"/>
  <c r="Y8132" i="9"/>
  <c r="Z8132" i="9" s="1"/>
  <c r="X8134" i="9" l="1"/>
  <c r="AD8131" i="9"/>
  <c r="V8135" i="9"/>
  <c r="W8135" i="9" s="1"/>
  <c r="S8135" i="9"/>
  <c r="AA8132" i="9"/>
  <c r="AB8132" i="9"/>
  <c r="Y8133" i="9"/>
  <c r="Z8133" i="9" s="1"/>
  <c r="R8136" i="9"/>
  <c r="X8135" i="9" l="1"/>
  <c r="AD8132" i="9"/>
  <c r="V8136" i="9"/>
  <c r="W8136" i="9" s="1"/>
  <c r="S8136" i="9"/>
  <c r="X8136" i="9" s="1"/>
  <c r="AB8133" i="9"/>
  <c r="AA8133" i="9"/>
  <c r="R8137" i="9"/>
  <c r="Y8134" i="9"/>
  <c r="Z8134" i="9" s="1"/>
  <c r="AD8133" i="9" l="1"/>
  <c r="V8137" i="9"/>
  <c r="W8137" i="9" s="1"/>
  <c r="S8137" i="9"/>
  <c r="AA8134" i="9"/>
  <c r="AB8134" i="9"/>
  <c r="R8138" i="9"/>
  <c r="Y8135" i="9"/>
  <c r="Z8135" i="9" s="1"/>
  <c r="X8137" i="9" l="1"/>
  <c r="AD8134" i="9"/>
  <c r="V8138" i="9"/>
  <c r="W8138" i="9" s="1"/>
  <c r="S8138" i="9"/>
  <c r="X8138" i="9" s="1"/>
  <c r="AB8135" i="9"/>
  <c r="AA8135" i="9"/>
  <c r="Y8136" i="9"/>
  <c r="Z8136" i="9" s="1"/>
  <c r="R8139" i="9"/>
  <c r="AD8135" i="9" l="1"/>
  <c r="V8139" i="9"/>
  <c r="W8139" i="9" s="1"/>
  <c r="S8139" i="9"/>
  <c r="AA8136" i="9"/>
  <c r="AB8136" i="9"/>
  <c r="Y8137" i="9"/>
  <c r="Z8137" i="9" s="1"/>
  <c r="R8140" i="9"/>
  <c r="X8139" i="9" l="1"/>
  <c r="AD8136" i="9"/>
  <c r="V8140" i="9"/>
  <c r="W8140" i="9" s="1"/>
  <c r="S8140" i="9"/>
  <c r="R8141" i="9"/>
  <c r="Y8138" i="9"/>
  <c r="Z8138" i="9" s="1"/>
  <c r="AB8137" i="9"/>
  <c r="AA8137" i="9"/>
  <c r="X8140" i="9" l="1"/>
  <c r="AD8137" i="9"/>
  <c r="V8141" i="9"/>
  <c r="W8141" i="9" s="1"/>
  <c r="S8141" i="9"/>
  <c r="AA8138" i="9"/>
  <c r="AB8138" i="9"/>
  <c r="R8142" i="9"/>
  <c r="Y8139" i="9"/>
  <c r="Z8139" i="9" s="1"/>
  <c r="X8141" i="9" l="1"/>
  <c r="AD8138" i="9"/>
  <c r="V8142" i="9"/>
  <c r="W8142" i="9" s="1"/>
  <c r="S8142" i="9"/>
  <c r="AB8139" i="9"/>
  <c r="AA8139" i="9"/>
  <c r="R8143" i="9"/>
  <c r="Y8140" i="9"/>
  <c r="Z8140" i="9" s="1"/>
  <c r="X8142" i="9" l="1"/>
  <c r="AD8139" i="9"/>
  <c r="V8143" i="9"/>
  <c r="W8143" i="9" s="1"/>
  <c r="X8143" i="9" s="1"/>
  <c r="S8143" i="9"/>
  <c r="AA8140" i="9"/>
  <c r="AB8140" i="9"/>
  <c r="R8144" i="9"/>
  <c r="Y8141" i="9"/>
  <c r="Z8141" i="9" s="1"/>
  <c r="AD8140" i="9" l="1"/>
  <c r="V8144" i="9"/>
  <c r="W8144" i="9" s="1"/>
  <c r="S8144" i="9"/>
  <c r="R8145" i="9"/>
  <c r="AB8141" i="9"/>
  <c r="AA8141" i="9"/>
  <c r="Y8142" i="9"/>
  <c r="Z8142" i="9" s="1"/>
  <c r="X8144" i="9" l="1"/>
  <c r="AD8141" i="9"/>
  <c r="V8145" i="9"/>
  <c r="W8145" i="9" s="1"/>
  <c r="S8145" i="9"/>
  <c r="AA8142" i="9"/>
  <c r="AB8142" i="9"/>
  <c r="R8146" i="9"/>
  <c r="Y8143" i="9"/>
  <c r="Z8143" i="9" s="1"/>
  <c r="X8145" i="9" l="1"/>
  <c r="AD8142" i="9"/>
  <c r="V8146" i="9"/>
  <c r="W8146" i="9" s="1"/>
  <c r="S8146" i="9"/>
  <c r="X8146" i="9" s="1"/>
  <c r="AB8143" i="9"/>
  <c r="AA8143" i="9"/>
  <c r="R8147" i="9"/>
  <c r="Y8144" i="9"/>
  <c r="Z8144" i="9" s="1"/>
  <c r="AD8143" i="9" l="1"/>
  <c r="V8147" i="9"/>
  <c r="W8147" i="9" s="1"/>
  <c r="S8147" i="9"/>
  <c r="AA8144" i="9"/>
  <c r="AB8144" i="9"/>
  <c r="Y8145" i="9"/>
  <c r="Z8145" i="9" s="1"/>
  <c r="R8148" i="9"/>
  <c r="X8147" i="9" l="1"/>
  <c r="AD8144" i="9"/>
  <c r="V8148" i="9"/>
  <c r="W8148" i="9" s="1"/>
  <c r="S8148" i="9"/>
  <c r="X8148" i="9" s="1"/>
  <c r="R8149" i="9"/>
  <c r="Y8146" i="9"/>
  <c r="Z8146" i="9" s="1"/>
  <c r="AB8145" i="9"/>
  <c r="AA8145" i="9"/>
  <c r="AD8145" i="9" l="1"/>
  <c r="V8149" i="9"/>
  <c r="W8149" i="9" s="1"/>
  <c r="S8149" i="9"/>
  <c r="AA8146" i="9"/>
  <c r="AB8146" i="9"/>
  <c r="R8150" i="9"/>
  <c r="Y8147" i="9"/>
  <c r="Z8147" i="9" s="1"/>
  <c r="X8149" i="9" l="1"/>
  <c r="AD8146" i="9"/>
  <c r="V8150" i="9"/>
  <c r="W8150" i="9" s="1"/>
  <c r="S8150" i="9"/>
  <c r="Y8148" i="9"/>
  <c r="Z8148" i="9" s="1"/>
  <c r="R8151" i="9"/>
  <c r="AB8147" i="9"/>
  <c r="AA8147" i="9"/>
  <c r="X8150" i="9" l="1"/>
  <c r="AD8147" i="9"/>
  <c r="V8151" i="9"/>
  <c r="W8151" i="9" s="1"/>
  <c r="X8151" i="9" s="1"/>
  <c r="S8151" i="9"/>
  <c r="AA8148" i="9"/>
  <c r="AB8148" i="9"/>
  <c r="R8152" i="9"/>
  <c r="Y8149" i="9"/>
  <c r="Z8149" i="9" s="1"/>
  <c r="AD8148" i="9" l="1"/>
  <c r="V8152" i="9"/>
  <c r="W8152" i="9" s="1"/>
  <c r="S8152" i="9"/>
  <c r="X8152" i="9" s="1"/>
  <c r="Y8150" i="9"/>
  <c r="Z8150" i="9" s="1"/>
  <c r="AB8149" i="9"/>
  <c r="AA8149" i="9"/>
  <c r="R8153" i="9"/>
  <c r="AD8149" i="9" l="1"/>
  <c r="V8153" i="9"/>
  <c r="W8153" i="9" s="1"/>
  <c r="S8153" i="9"/>
  <c r="AA8150" i="9"/>
  <c r="AB8150" i="9"/>
  <c r="Y8151" i="9"/>
  <c r="Z8151" i="9" s="1"/>
  <c r="R8154" i="9"/>
  <c r="X8153" i="9" l="1"/>
  <c r="AD8150" i="9"/>
  <c r="V8154" i="9"/>
  <c r="W8154" i="9" s="1"/>
  <c r="S8154" i="9"/>
  <c r="R8155" i="9"/>
  <c r="Y8152" i="9"/>
  <c r="Z8152" i="9" s="1"/>
  <c r="AB8151" i="9"/>
  <c r="AA8151" i="9"/>
  <c r="X8154" i="9" l="1"/>
  <c r="AD8151" i="9"/>
  <c r="V8155" i="9"/>
  <c r="W8155" i="9" s="1"/>
  <c r="S8155" i="9"/>
  <c r="AA8152" i="9"/>
  <c r="AB8152" i="9"/>
  <c r="Y8153" i="9"/>
  <c r="Z8153" i="9" s="1"/>
  <c r="R8156" i="9"/>
  <c r="X8155" i="9" l="1"/>
  <c r="AD8152" i="9"/>
  <c r="V8156" i="9"/>
  <c r="W8156" i="9" s="1"/>
  <c r="S8156" i="9"/>
  <c r="Y8154" i="9"/>
  <c r="Z8154" i="9" s="1"/>
  <c r="R8157" i="9"/>
  <c r="AB8153" i="9"/>
  <c r="AA8153" i="9"/>
  <c r="X8156" i="9" l="1"/>
  <c r="AD8153" i="9"/>
  <c r="V8157" i="9"/>
  <c r="W8157" i="9" s="1"/>
  <c r="S8157" i="9"/>
  <c r="R8158" i="9"/>
  <c r="AA8154" i="9"/>
  <c r="AB8154" i="9"/>
  <c r="Y8155" i="9"/>
  <c r="Z8155" i="9" s="1"/>
  <c r="X8157" i="9" l="1"/>
  <c r="AD8154" i="9"/>
  <c r="V8158" i="9"/>
  <c r="W8158" i="9" s="1"/>
  <c r="S8158" i="9"/>
  <c r="AB8155" i="9"/>
  <c r="AA8155" i="9"/>
  <c r="R8159" i="9"/>
  <c r="Y8156" i="9"/>
  <c r="Z8156" i="9" s="1"/>
  <c r="X8158" i="9" l="1"/>
  <c r="AD8155" i="9"/>
  <c r="V8159" i="9"/>
  <c r="W8159" i="9" s="1"/>
  <c r="X8159" i="9" s="1"/>
  <c r="S8159" i="9"/>
  <c r="Y8157" i="9"/>
  <c r="Z8157" i="9" s="1"/>
  <c r="AA8156" i="9"/>
  <c r="AB8156" i="9"/>
  <c r="R8160" i="9"/>
  <c r="AD8156" i="9" l="1"/>
  <c r="V8160" i="9"/>
  <c r="W8160" i="9" s="1"/>
  <c r="S8160" i="9"/>
  <c r="X8160" i="9" s="1"/>
  <c r="Y8158" i="9"/>
  <c r="Z8158" i="9" s="1"/>
  <c r="R8161" i="9"/>
  <c r="AB8157" i="9"/>
  <c r="AA8157" i="9"/>
  <c r="AD8157" i="9" l="1"/>
  <c r="V8161" i="9"/>
  <c r="W8161" i="9" s="1"/>
  <c r="S8161" i="9"/>
  <c r="R8162" i="9"/>
  <c r="AA8158" i="9"/>
  <c r="AB8158" i="9"/>
  <c r="Y8159" i="9"/>
  <c r="Z8159" i="9" s="1"/>
  <c r="X8161" i="9" l="1"/>
  <c r="AD8158" i="9"/>
  <c r="V8162" i="9"/>
  <c r="W8162" i="9" s="1"/>
  <c r="S8162" i="9"/>
  <c r="Y8160" i="9"/>
  <c r="Z8160" i="9" s="1"/>
  <c r="R8163" i="9"/>
  <c r="AB8159" i="9"/>
  <c r="AA8159" i="9"/>
  <c r="X8162" i="9" l="1"/>
  <c r="AD8159" i="9"/>
  <c r="V8163" i="9"/>
  <c r="W8163" i="9" s="1"/>
  <c r="X8163" i="9" s="1"/>
  <c r="S8163" i="9"/>
  <c r="Y8161" i="9"/>
  <c r="Z8161" i="9" s="1"/>
  <c r="R8164" i="9"/>
  <c r="AA8160" i="9"/>
  <c r="AB8160" i="9"/>
  <c r="AD8160" i="9" l="1"/>
  <c r="V8164" i="9"/>
  <c r="W8164" i="9" s="1"/>
  <c r="S8164" i="9"/>
  <c r="R8165" i="9"/>
  <c r="Y8162" i="9"/>
  <c r="Z8162" i="9" s="1"/>
  <c r="AB8161" i="9"/>
  <c r="AA8161" i="9"/>
  <c r="X8164" i="9" l="1"/>
  <c r="AD8161" i="9"/>
  <c r="V8165" i="9"/>
  <c r="W8165" i="9" s="1"/>
  <c r="S8165" i="9"/>
  <c r="AA8162" i="9"/>
  <c r="AB8162" i="9"/>
  <c r="Y8163" i="9"/>
  <c r="Z8163" i="9" s="1"/>
  <c r="R8166" i="9"/>
  <c r="X8165" i="9" l="1"/>
  <c r="AD8162" i="9"/>
  <c r="V8166" i="9"/>
  <c r="W8166" i="9" s="1"/>
  <c r="S8166" i="9"/>
  <c r="X8166" i="9" s="1"/>
  <c r="AB8163" i="9"/>
  <c r="AA8163" i="9"/>
  <c r="Y8164" i="9"/>
  <c r="Z8164" i="9" s="1"/>
  <c r="R8167" i="9"/>
  <c r="AD8163" i="9" l="1"/>
  <c r="V8167" i="9"/>
  <c r="W8167" i="9" s="1"/>
  <c r="S8167" i="9"/>
  <c r="R8168" i="9"/>
  <c r="AA8164" i="9"/>
  <c r="AB8164" i="9"/>
  <c r="Y8165" i="9"/>
  <c r="Z8165" i="9" s="1"/>
  <c r="X8167" i="9" l="1"/>
  <c r="AD8164" i="9"/>
  <c r="V8168" i="9"/>
  <c r="W8168" i="9" s="1"/>
  <c r="S8168" i="9"/>
  <c r="AB8165" i="9"/>
  <c r="AA8165" i="9"/>
  <c r="R8169" i="9"/>
  <c r="Y8166" i="9"/>
  <c r="Z8166" i="9" s="1"/>
  <c r="X8168" i="9" l="1"/>
  <c r="AD8165" i="9"/>
  <c r="V8169" i="9"/>
  <c r="W8169" i="9" s="1"/>
  <c r="S8169" i="9"/>
  <c r="Y8167" i="9"/>
  <c r="Z8167" i="9" s="1"/>
  <c r="R8170" i="9"/>
  <c r="AA8166" i="9"/>
  <c r="AB8166" i="9"/>
  <c r="X8169" i="9" l="1"/>
  <c r="AD8166" i="9"/>
  <c r="V8170" i="9"/>
  <c r="W8170" i="9" s="1"/>
  <c r="S8170" i="9"/>
  <c r="X8170" i="9" s="1"/>
  <c r="R8171" i="9"/>
  <c r="Y8168" i="9"/>
  <c r="Z8168" i="9" s="1"/>
  <c r="AB8167" i="9"/>
  <c r="AA8167" i="9"/>
  <c r="AD8167" i="9" l="1"/>
  <c r="S8171" i="9"/>
  <c r="V8171" i="9"/>
  <c r="W8171" i="9" s="1"/>
  <c r="X8171" i="9" s="1"/>
  <c r="Y8169" i="9"/>
  <c r="Z8169" i="9" s="1"/>
  <c r="AA8168" i="9"/>
  <c r="AB8168" i="9"/>
  <c r="R8172" i="9"/>
  <c r="AD8168" i="9" l="1"/>
  <c r="V8172" i="9"/>
  <c r="W8172" i="9" s="1"/>
  <c r="S8172" i="9"/>
  <c r="Y8170" i="9"/>
  <c r="Z8170" i="9" s="1"/>
  <c r="R8173" i="9"/>
  <c r="AB8169" i="9"/>
  <c r="AA8169" i="9"/>
  <c r="X8172" i="9" l="1"/>
  <c r="AD8169" i="9"/>
  <c r="V8173" i="9"/>
  <c r="W8173" i="9" s="1"/>
  <c r="S8173" i="9"/>
  <c r="AA8170" i="9"/>
  <c r="AB8170" i="9"/>
  <c r="R8174" i="9"/>
  <c r="Y8171" i="9"/>
  <c r="Z8171" i="9" s="1"/>
  <c r="X8173" i="9" l="1"/>
  <c r="AD8170" i="9"/>
  <c r="V8174" i="9"/>
  <c r="W8174" i="9" s="1"/>
  <c r="S8174" i="9"/>
  <c r="X8174" i="9" s="1"/>
  <c r="AB8171" i="9"/>
  <c r="AA8171" i="9"/>
  <c r="R8175" i="9"/>
  <c r="Y8172" i="9"/>
  <c r="Z8172" i="9" s="1"/>
  <c r="AD8171" i="9" l="1"/>
  <c r="V8175" i="9"/>
  <c r="W8175" i="9" s="1"/>
  <c r="S8175" i="9"/>
  <c r="AA8172" i="9"/>
  <c r="AB8172" i="9"/>
  <c r="R8176" i="9"/>
  <c r="Y8173" i="9"/>
  <c r="Z8173" i="9" s="1"/>
  <c r="X8175" i="9" l="1"/>
  <c r="AD8172" i="9"/>
  <c r="V8176" i="9"/>
  <c r="W8176" i="9" s="1"/>
  <c r="S8176" i="9"/>
  <c r="X8176" i="9" s="1"/>
  <c r="R8177" i="9"/>
  <c r="Y8174" i="9"/>
  <c r="Z8174" i="9" s="1"/>
  <c r="AB8173" i="9"/>
  <c r="AA8173" i="9"/>
  <c r="AD8173" i="9" l="1"/>
  <c r="V8177" i="9"/>
  <c r="W8177" i="9" s="1"/>
  <c r="S8177" i="9"/>
  <c r="R8178" i="9"/>
  <c r="AA8174" i="9"/>
  <c r="AB8174" i="9"/>
  <c r="Y8175" i="9"/>
  <c r="Z8175" i="9" s="1"/>
  <c r="X8177" i="9" l="1"/>
  <c r="AD8174" i="9"/>
  <c r="V8178" i="9"/>
  <c r="W8178" i="9" s="1"/>
  <c r="S8178" i="9"/>
  <c r="X8178" i="9" s="1"/>
  <c r="AB8175" i="9"/>
  <c r="AA8175" i="9"/>
  <c r="R8179" i="9"/>
  <c r="Y8176" i="9"/>
  <c r="Z8176" i="9" s="1"/>
  <c r="AD8175" i="9" l="1"/>
  <c r="V8179" i="9"/>
  <c r="W8179" i="9" s="1"/>
  <c r="S8179" i="9"/>
  <c r="AA8176" i="9"/>
  <c r="AB8176" i="9"/>
  <c r="Y8177" i="9"/>
  <c r="Z8177" i="9" s="1"/>
  <c r="R8180" i="9"/>
  <c r="X8179" i="9" l="1"/>
  <c r="AD8176" i="9"/>
  <c r="V8180" i="9"/>
  <c r="W8180" i="9" s="1"/>
  <c r="S8180" i="9"/>
  <c r="X8180" i="9" s="1"/>
  <c r="AB8177" i="9"/>
  <c r="AA8177" i="9"/>
  <c r="R8181" i="9"/>
  <c r="Y8178" i="9"/>
  <c r="Z8178" i="9" s="1"/>
  <c r="AD8177" i="9" l="1"/>
  <c r="V8181" i="9"/>
  <c r="W8181" i="9" s="1"/>
  <c r="S8181" i="9"/>
  <c r="R8182" i="9"/>
  <c r="Y8179" i="9"/>
  <c r="Z8179" i="9" s="1"/>
  <c r="AA8178" i="9"/>
  <c r="AB8178" i="9"/>
  <c r="X8181" i="9" l="1"/>
  <c r="AD8178" i="9"/>
  <c r="V8182" i="9"/>
  <c r="W8182" i="9" s="1"/>
  <c r="S8182" i="9"/>
  <c r="X8182" i="9" s="1"/>
  <c r="AB8179" i="9"/>
  <c r="AA8179" i="9"/>
  <c r="R8183" i="9"/>
  <c r="Y8180" i="9"/>
  <c r="Z8180" i="9" s="1"/>
  <c r="AD8179" i="9" l="1"/>
  <c r="V8183" i="9"/>
  <c r="W8183" i="9" s="1"/>
  <c r="S8183" i="9"/>
  <c r="AA8180" i="9"/>
  <c r="AB8180" i="9"/>
  <c r="Y8181" i="9"/>
  <c r="Z8181" i="9" s="1"/>
  <c r="R8184" i="9"/>
  <c r="X8183" i="9" l="1"/>
  <c r="AD8180" i="9"/>
  <c r="V8184" i="9"/>
  <c r="W8184" i="9" s="1"/>
  <c r="S8184" i="9"/>
  <c r="Y8182" i="9"/>
  <c r="Z8182" i="9" s="1"/>
  <c r="R8185" i="9"/>
  <c r="AB8181" i="9"/>
  <c r="AA8181" i="9"/>
  <c r="X8184" i="9" l="1"/>
  <c r="AD8181" i="9"/>
  <c r="V8185" i="9"/>
  <c r="W8185" i="9" s="1"/>
  <c r="S8185" i="9"/>
  <c r="R8186" i="9"/>
  <c r="Y8183" i="9"/>
  <c r="Z8183" i="9" s="1"/>
  <c r="AA8182" i="9"/>
  <c r="AB8182" i="9"/>
  <c r="X8185" i="9" l="1"/>
  <c r="AD8182" i="9"/>
  <c r="V8186" i="9"/>
  <c r="W8186" i="9" s="1"/>
  <c r="S8186" i="9"/>
  <c r="X8186" i="9" s="1"/>
  <c r="AB8183" i="9"/>
  <c r="AA8183" i="9"/>
  <c r="R8187" i="9"/>
  <c r="Y8184" i="9"/>
  <c r="Z8184" i="9" s="1"/>
  <c r="AD8183" i="9" l="1"/>
  <c r="V8187" i="9"/>
  <c r="W8187" i="9" s="1"/>
  <c r="S8187" i="9"/>
  <c r="AA8184" i="9"/>
  <c r="AB8184" i="9"/>
  <c r="Y8185" i="9"/>
  <c r="Z8185" i="9" s="1"/>
  <c r="R8188" i="9"/>
  <c r="X8187" i="9" l="1"/>
  <c r="AD8184" i="9"/>
  <c r="V8188" i="9"/>
  <c r="W8188" i="9" s="1"/>
  <c r="S8188" i="9"/>
  <c r="X8188" i="9" s="1"/>
  <c r="R8189" i="9"/>
  <c r="Y8186" i="9"/>
  <c r="Z8186" i="9" s="1"/>
  <c r="AB8185" i="9"/>
  <c r="AA8185" i="9"/>
  <c r="AD8185" i="9" l="1"/>
  <c r="V8189" i="9"/>
  <c r="W8189" i="9" s="1"/>
  <c r="S8189" i="9"/>
  <c r="AA8186" i="9"/>
  <c r="AB8186" i="9"/>
  <c r="Y8187" i="9"/>
  <c r="Z8187" i="9" s="1"/>
  <c r="R8190" i="9"/>
  <c r="X8189" i="9" l="1"/>
  <c r="AD8186" i="9"/>
  <c r="V8190" i="9"/>
  <c r="W8190" i="9" s="1"/>
  <c r="S8190" i="9"/>
  <c r="X8190" i="9" s="1"/>
  <c r="AB8187" i="9"/>
  <c r="AA8187" i="9"/>
  <c r="Y8188" i="9"/>
  <c r="Z8188" i="9" s="1"/>
  <c r="R8191" i="9"/>
  <c r="AD8187" i="9" l="1"/>
  <c r="V8191" i="9"/>
  <c r="W8191" i="9" s="1"/>
  <c r="S8191" i="9"/>
  <c r="R8192" i="9"/>
  <c r="AA8188" i="9"/>
  <c r="AB8188" i="9"/>
  <c r="Y8189" i="9"/>
  <c r="Z8189" i="9" s="1"/>
  <c r="X8191" i="9" l="1"/>
  <c r="AD8188" i="9"/>
  <c r="V8192" i="9"/>
  <c r="W8192" i="9" s="1"/>
  <c r="S8192" i="9"/>
  <c r="X8192" i="9" s="1"/>
  <c r="R8193" i="9"/>
  <c r="AB8189" i="9"/>
  <c r="AA8189" i="9"/>
  <c r="Y8190" i="9"/>
  <c r="Z8190" i="9" s="1"/>
  <c r="AD8189" i="9" l="1"/>
  <c r="V8193" i="9"/>
  <c r="W8193" i="9" s="1"/>
  <c r="S8193" i="9"/>
  <c r="AA8190" i="9"/>
  <c r="AB8190" i="9"/>
  <c r="Y8191" i="9"/>
  <c r="Z8191" i="9" s="1"/>
  <c r="R8194" i="9"/>
  <c r="X8193" i="9" l="1"/>
  <c r="AD8190" i="9"/>
  <c r="V8194" i="9"/>
  <c r="W8194" i="9" s="1"/>
  <c r="S8194" i="9"/>
  <c r="X8194" i="9" s="1"/>
  <c r="AB8191" i="9"/>
  <c r="AA8191" i="9"/>
  <c r="Y8192" i="9"/>
  <c r="Z8192" i="9" s="1"/>
  <c r="R8195" i="9"/>
  <c r="AD8191" i="9" l="1"/>
  <c r="V8195" i="9"/>
  <c r="W8195" i="9" s="1"/>
  <c r="S8195" i="9"/>
  <c r="AA8192" i="9"/>
  <c r="AB8192" i="9"/>
  <c r="R8196" i="9"/>
  <c r="Y8193" i="9"/>
  <c r="Z8193" i="9" s="1"/>
  <c r="X8195" i="9" l="1"/>
  <c r="AD8192" i="9"/>
  <c r="V8196" i="9"/>
  <c r="W8196" i="9" s="1"/>
  <c r="S8196" i="9"/>
  <c r="AB8193" i="9"/>
  <c r="AA8193" i="9"/>
  <c r="R8197" i="9"/>
  <c r="Y8194" i="9"/>
  <c r="Z8194" i="9" s="1"/>
  <c r="X8196" i="9" l="1"/>
  <c r="AD8193" i="9"/>
  <c r="V8197" i="9"/>
  <c r="W8197" i="9" s="1"/>
  <c r="S8197" i="9"/>
  <c r="AA8194" i="9"/>
  <c r="AB8194" i="9"/>
  <c r="Y8195" i="9"/>
  <c r="Z8195" i="9" s="1"/>
  <c r="R8198" i="9"/>
  <c r="X8197" i="9" l="1"/>
  <c r="AD8194" i="9"/>
  <c r="S8198" i="9"/>
  <c r="V8198" i="9"/>
  <c r="W8198" i="9" s="1"/>
  <c r="X8198" i="9" s="1"/>
  <c r="AB8195" i="9"/>
  <c r="AA8195" i="9"/>
  <c r="R8199" i="9"/>
  <c r="Y8196" i="9"/>
  <c r="Z8196" i="9" s="1"/>
  <c r="AD8195" i="9" l="1"/>
  <c r="V8199" i="9"/>
  <c r="W8199" i="9" s="1"/>
  <c r="S8199" i="9"/>
  <c r="AA8196" i="9"/>
  <c r="AB8196" i="9"/>
  <c r="R8200" i="9"/>
  <c r="Y8197" i="9"/>
  <c r="Z8197" i="9" s="1"/>
  <c r="X8199" i="9" l="1"/>
  <c r="AD8196" i="9"/>
  <c r="V8200" i="9"/>
  <c r="W8200" i="9" s="1"/>
  <c r="S8200" i="9"/>
  <c r="X8200" i="9" s="1"/>
  <c r="Y8198" i="9"/>
  <c r="Z8198" i="9" s="1"/>
  <c r="R8201" i="9"/>
  <c r="AB8197" i="9"/>
  <c r="AA8197" i="9"/>
  <c r="AD8197" i="9" l="1"/>
  <c r="V8201" i="9"/>
  <c r="W8201" i="9" s="1"/>
  <c r="S8201" i="9"/>
  <c r="Y8199" i="9"/>
  <c r="Z8199" i="9" s="1"/>
  <c r="R8202" i="9"/>
  <c r="AA8198" i="9"/>
  <c r="AB8198" i="9"/>
  <c r="X8201" i="9" l="1"/>
  <c r="AD8198" i="9"/>
  <c r="V8202" i="9"/>
  <c r="W8202" i="9" s="1"/>
  <c r="S8202" i="9"/>
  <c r="X8202" i="9" s="1"/>
  <c r="R8203" i="9"/>
  <c r="AB8199" i="9"/>
  <c r="AA8199" i="9"/>
  <c r="Y8200" i="9"/>
  <c r="Z8200" i="9" s="1"/>
  <c r="AD8199" i="9" l="1"/>
  <c r="V8203" i="9"/>
  <c r="W8203" i="9" s="1"/>
  <c r="S8203" i="9"/>
  <c r="AA8200" i="9"/>
  <c r="AB8200" i="9"/>
  <c r="Y8201" i="9"/>
  <c r="Z8201" i="9" s="1"/>
  <c r="R8204" i="9"/>
  <c r="X8203" i="9" l="1"/>
  <c r="AD8200" i="9"/>
  <c r="V8204" i="9"/>
  <c r="W8204" i="9" s="1"/>
  <c r="S8204" i="9"/>
  <c r="AB8201" i="9"/>
  <c r="AA8201" i="9"/>
  <c r="R8205" i="9"/>
  <c r="Y8202" i="9"/>
  <c r="Z8202" i="9" s="1"/>
  <c r="X8204" i="9" l="1"/>
  <c r="AD8201" i="9"/>
  <c r="V8205" i="9"/>
  <c r="W8205" i="9" s="1"/>
  <c r="S8205" i="9"/>
  <c r="AA8202" i="9"/>
  <c r="AB8202" i="9"/>
  <c r="Y8203" i="9"/>
  <c r="Z8203" i="9" s="1"/>
  <c r="R8206" i="9"/>
  <c r="X8205" i="9" l="1"/>
  <c r="AD8202" i="9"/>
  <c r="V8206" i="9"/>
  <c r="W8206" i="9" s="1"/>
  <c r="S8206" i="9"/>
  <c r="X8206" i="9" s="1"/>
  <c r="R8207" i="9"/>
  <c r="AB8203" i="9"/>
  <c r="AA8203" i="9"/>
  <c r="Y8204" i="9"/>
  <c r="Z8204" i="9" s="1"/>
  <c r="AD8203" i="9" l="1"/>
  <c r="V8207" i="9"/>
  <c r="W8207" i="9" s="1"/>
  <c r="S8207" i="9"/>
  <c r="R8208" i="9"/>
  <c r="AA8204" i="9"/>
  <c r="AB8204" i="9"/>
  <c r="Y8205" i="9"/>
  <c r="Z8205" i="9" s="1"/>
  <c r="X8207" i="9" l="1"/>
  <c r="AD8204" i="9"/>
  <c r="V8208" i="9"/>
  <c r="W8208" i="9" s="1"/>
  <c r="S8208" i="9"/>
  <c r="X8208" i="9" s="1"/>
  <c r="AB8205" i="9"/>
  <c r="AA8205" i="9"/>
  <c r="R8209" i="9"/>
  <c r="Y8206" i="9"/>
  <c r="Z8206" i="9" s="1"/>
  <c r="AD8205" i="9" l="1"/>
  <c r="V8209" i="9"/>
  <c r="W8209" i="9" s="1"/>
  <c r="S8209" i="9"/>
  <c r="AA8206" i="9"/>
  <c r="AB8206" i="9"/>
  <c r="Y8207" i="9"/>
  <c r="Z8207" i="9" s="1"/>
  <c r="R8210" i="9"/>
  <c r="X8209" i="9" l="1"/>
  <c r="AD8206" i="9"/>
  <c r="V8210" i="9"/>
  <c r="W8210" i="9" s="1"/>
  <c r="S8210" i="9"/>
  <c r="R8211" i="9"/>
  <c r="Y8208" i="9"/>
  <c r="Z8208" i="9" s="1"/>
  <c r="AB8207" i="9"/>
  <c r="AA8207" i="9"/>
  <c r="X8210" i="9" l="1"/>
  <c r="AD8207" i="9"/>
  <c r="V8211" i="9"/>
  <c r="W8211" i="9" s="1"/>
  <c r="S8211" i="9"/>
  <c r="AA8208" i="9"/>
  <c r="AB8208" i="9"/>
  <c r="Y8209" i="9"/>
  <c r="Z8209" i="9" s="1"/>
  <c r="R8212" i="9"/>
  <c r="X8211" i="9" l="1"/>
  <c r="AD8208" i="9"/>
  <c r="V8212" i="9"/>
  <c r="W8212" i="9" s="1"/>
  <c r="S8212" i="9"/>
  <c r="X8212" i="9" s="1"/>
  <c r="R8213" i="9"/>
  <c r="AB8209" i="9"/>
  <c r="AA8209" i="9"/>
  <c r="Y8210" i="9"/>
  <c r="Z8210" i="9" s="1"/>
  <c r="AD8209" i="9" l="1"/>
  <c r="V8213" i="9"/>
  <c r="W8213" i="9" s="1"/>
  <c r="S8213" i="9"/>
  <c r="AA8210" i="9"/>
  <c r="AB8210" i="9"/>
  <c r="R8214" i="9"/>
  <c r="Y8211" i="9"/>
  <c r="Z8211" i="9" s="1"/>
  <c r="X8213" i="9" l="1"/>
  <c r="AD8210" i="9"/>
  <c r="V8214" i="9"/>
  <c r="W8214" i="9" s="1"/>
  <c r="S8214" i="9"/>
  <c r="X8214" i="9" s="1"/>
  <c r="AB8211" i="9"/>
  <c r="AA8211" i="9"/>
  <c r="Y8212" i="9"/>
  <c r="Z8212" i="9" s="1"/>
  <c r="R8215" i="9"/>
  <c r="AD8211" i="9" l="1"/>
  <c r="V8215" i="9"/>
  <c r="W8215" i="9" s="1"/>
  <c r="S8215" i="9"/>
  <c r="AA8212" i="9"/>
  <c r="AB8212" i="9"/>
  <c r="R8216" i="9"/>
  <c r="Y8213" i="9"/>
  <c r="Z8213" i="9" s="1"/>
  <c r="X8215" i="9" l="1"/>
  <c r="AD8212" i="9"/>
  <c r="V8216" i="9"/>
  <c r="W8216" i="9" s="1"/>
  <c r="S8216" i="9"/>
  <c r="X8216" i="9" s="1"/>
  <c r="AB8213" i="9"/>
  <c r="AA8213" i="9"/>
  <c r="R8217" i="9"/>
  <c r="Y8214" i="9"/>
  <c r="Z8214" i="9" s="1"/>
  <c r="AD8213" i="9" l="1"/>
  <c r="V8217" i="9"/>
  <c r="W8217" i="9" s="1"/>
  <c r="S8217" i="9"/>
  <c r="AA8214" i="9"/>
  <c r="AB8214" i="9"/>
  <c r="R8218" i="9"/>
  <c r="Y8215" i="9"/>
  <c r="Z8215" i="9" s="1"/>
  <c r="X8217" i="9" l="1"/>
  <c r="AD8214" i="9"/>
  <c r="V8218" i="9"/>
  <c r="W8218" i="9" s="1"/>
  <c r="S8218" i="9"/>
  <c r="AB8215" i="9"/>
  <c r="AA8215" i="9"/>
  <c r="R8219" i="9"/>
  <c r="Y8216" i="9"/>
  <c r="Z8216" i="9" s="1"/>
  <c r="X8218" i="9" l="1"/>
  <c r="AD8215" i="9"/>
  <c r="V8219" i="9"/>
  <c r="W8219" i="9" s="1"/>
  <c r="S8219" i="9"/>
  <c r="AA8216" i="9"/>
  <c r="AB8216" i="9"/>
  <c r="R8220" i="9"/>
  <c r="Y8217" i="9"/>
  <c r="Z8217" i="9" s="1"/>
  <c r="X8219" i="9" l="1"/>
  <c r="AD8216" i="9"/>
  <c r="V8220" i="9"/>
  <c r="W8220" i="9" s="1"/>
  <c r="S8220" i="9"/>
  <c r="X8220" i="9" s="1"/>
  <c r="AB8217" i="9"/>
  <c r="AA8217" i="9"/>
  <c r="R8221" i="9"/>
  <c r="Y8218" i="9"/>
  <c r="Z8218" i="9" s="1"/>
  <c r="AD8217" i="9" l="1"/>
  <c r="V8221" i="9"/>
  <c r="W8221" i="9" s="1"/>
  <c r="S8221" i="9"/>
  <c r="AA8218" i="9"/>
  <c r="AB8218" i="9"/>
  <c r="R8222" i="9"/>
  <c r="Y8219" i="9"/>
  <c r="Z8219" i="9" s="1"/>
  <c r="X8221" i="9" l="1"/>
  <c r="AD8218" i="9"/>
  <c r="V8222" i="9"/>
  <c r="W8222" i="9" s="1"/>
  <c r="X8222" i="9" s="1"/>
  <c r="S8222" i="9"/>
  <c r="AB8219" i="9"/>
  <c r="AA8219" i="9"/>
  <c r="R8223" i="9"/>
  <c r="Y8220" i="9"/>
  <c r="Z8220" i="9" s="1"/>
  <c r="AD8219" i="9" l="1"/>
  <c r="S8223" i="9"/>
  <c r="V8223" i="9"/>
  <c r="W8223" i="9" s="1"/>
  <c r="X8223" i="9" s="1"/>
  <c r="AA8220" i="9"/>
  <c r="AB8220" i="9"/>
  <c r="R8224" i="9"/>
  <c r="Y8221" i="9"/>
  <c r="Z8221" i="9" s="1"/>
  <c r="AD8220" i="9" l="1"/>
  <c r="V8224" i="9"/>
  <c r="W8224" i="9" s="1"/>
  <c r="S8224" i="9"/>
  <c r="AB8221" i="9"/>
  <c r="AA8221" i="9"/>
  <c r="R8225" i="9"/>
  <c r="Y8222" i="9"/>
  <c r="Z8222" i="9" s="1"/>
  <c r="X8224" i="9" l="1"/>
  <c r="AD8221" i="9"/>
  <c r="V8225" i="9"/>
  <c r="W8225" i="9" s="1"/>
  <c r="X8225" i="9" s="1"/>
  <c r="S8225" i="9"/>
  <c r="AA8222" i="9"/>
  <c r="AB8222" i="9"/>
  <c r="R8226" i="9"/>
  <c r="Y8223" i="9"/>
  <c r="Z8223" i="9" s="1"/>
  <c r="AD8222" i="9" l="1"/>
  <c r="V8226" i="9"/>
  <c r="W8226" i="9" s="1"/>
  <c r="S8226" i="9"/>
  <c r="AB8223" i="9"/>
  <c r="AA8223" i="9"/>
  <c r="R8227" i="9"/>
  <c r="Y8224" i="9"/>
  <c r="Z8224" i="9" s="1"/>
  <c r="X8226" i="9" l="1"/>
  <c r="AD8223" i="9"/>
  <c r="V8227" i="9"/>
  <c r="W8227" i="9" s="1"/>
  <c r="X8227" i="9" s="1"/>
  <c r="S8227" i="9"/>
  <c r="AA8224" i="9"/>
  <c r="AB8224" i="9"/>
  <c r="R8228" i="9"/>
  <c r="Y8225" i="9"/>
  <c r="Z8225" i="9" s="1"/>
  <c r="AD8224" i="9" l="1"/>
  <c r="V8228" i="9"/>
  <c r="W8228" i="9" s="1"/>
  <c r="S8228" i="9"/>
  <c r="R8229" i="9"/>
  <c r="AB8225" i="9"/>
  <c r="AA8225" i="9"/>
  <c r="Y8226" i="9"/>
  <c r="Z8226" i="9" s="1"/>
  <c r="X8228" i="9" l="1"/>
  <c r="AD8225" i="9"/>
  <c r="V8229" i="9"/>
  <c r="W8229" i="9" s="1"/>
  <c r="S8229" i="9"/>
  <c r="AA8226" i="9"/>
  <c r="AB8226" i="9"/>
  <c r="R8230" i="9"/>
  <c r="Y8227" i="9"/>
  <c r="Z8227" i="9" s="1"/>
  <c r="X8229" i="9" l="1"/>
  <c r="AD8226" i="9"/>
  <c r="V8230" i="9"/>
  <c r="W8230" i="9" s="1"/>
  <c r="S8230" i="9"/>
  <c r="Y8228" i="9"/>
  <c r="Z8228" i="9" s="1"/>
  <c r="R8231" i="9"/>
  <c r="AB8227" i="9"/>
  <c r="AA8227" i="9"/>
  <c r="X8230" i="9" l="1"/>
  <c r="AD8227" i="9"/>
  <c r="V8231" i="9"/>
  <c r="W8231" i="9" s="1"/>
  <c r="X8231" i="9" s="1"/>
  <c r="S8231" i="9"/>
  <c r="AA8228" i="9"/>
  <c r="AB8228" i="9"/>
  <c r="R8232" i="9"/>
  <c r="Y8229" i="9"/>
  <c r="Z8229" i="9" s="1"/>
  <c r="AD8228" i="9" l="1"/>
  <c r="V8232" i="9"/>
  <c r="W8232" i="9" s="1"/>
  <c r="S8232" i="9"/>
  <c r="AB8229" i="9"/>
  <c r="AA8229" i="9"/>
  <c r="R8233" i="9"/>
  <c r="Y8230" i="9"/>
  <c r="Z8230" i="9" s="1"/>
  <c r="X8232" i="9" l="1"/>
  <c r="AD8229" i="9"/>
  <c r="V8233" i="9"/>
  <c r="W8233" i="9" s="1"/>
  <c r="S8233" i="9"/>
  <c r="AA8230" i="9"/>
  <c r="AB8230" i="9"/>
  <c r="Y8231" i="9"/>
  <c r="Z8231" i="9" s="1"/>
  <c r="R8234" i="9"/>
  <c r="X8233" i="9" l="1"/>
  <c r="AD8230" i="9"/>
  <c r="V8234" i="9"/>
  <c r="W8234" i="9" s="1"/>
  <c r="S8234" i="9"/>
  <c r="R8235" i="9"/>
  <c r="AB8231" i="9"/>
  <c r="AA8231" i="9"/>
  <c r="Y8232" i="9"/>
  <c r="Z8232" i="9" s="1"/>
  <c r="X8234" i="9" l="1"/>
  <c r="AD8231" i="9"/>
  <c r="V8235" i="9"/>
  <c r="W8235" i="9" s="1"/>
  <c r="S8235" i="9"/>
  <c r="AA8232" i="9"/>
  <c r="AB8232" i="9"/>
  <c r="R8236" i="9"/>
  <c r="Y8233" i="9"/>
  <c r="Z8233" i="9" s="1"/>
  <c r="X8235" i="9" l="1"/>
  <c r="AD8232" i="9"/>
  <c r="V8236" i="9"/>
  <c r="W8236" i="9" s="1"/>
  <c r="X8236" i="9" s="1"/>
  <c r="S8236" i="9"/>
  <c r="R8237" i="9"/>
  <c r="AB8233" i="9"/>
  <c r="AA8233" i="9"/>
  <c r="Y8234" i="9"/>
  <c r="Z8234" i="9" s="1"/>
  <c r="AD8233" i="9" l="1"/>
  <c r="V8237" i="9"/>
  <c r="W8237" i="9" s="1"/>
  <c r="S8237" i="9"/>
  <c r="AA8234" i="9"/>
  <c r="AB8234" i="9"/>
  <c r="R8238" i="9"/>
  <c r="Y8235" i="9"/>
  <c r="Z8235" i="9" s="1"/>
  <c r="X8237" i="9" l="1"/>
  <c r="AD8234" i="9"/>
  <c r="V8238" i="9"/>
  <c r="W8238" i="9" s="1"/>
  <c r="S8238" i="9"/>
  <c r="AB8235" i="9"/>
  <c r="AA8235" i="9"/>
  <c r="R8239" i="9"/>
  <c r="Y8236" i="9"/>
  <c r="Z8236" i="9" s="1"/>
  <c r="X8238" i="9" l="1"/>
  <c r="AD8235" i="9"/>
  <c r="V8239" i="9"/>
  <c r="W8239" i="9" s="1"/>
  <c r="S8239" i="9"/>
  <c r="AA8236" i="9"/>
  <c r="AB8236" i="9"/>
  <c r="Y8237" i="9"/>
  <c r="Z8237" i="9" s="1"/>
  <c r="R8240" i="9"/>
  <c r="X8239" i="9" l="1"/>
  <c r="AD8236" i="9"/>
  <c r="V8240" i="9"/>
  <c r="W8240" i="9" s="1"/>
  <c r="S8240" i="9"/>
  <c r="X8240" i="9" s="1"/>
  <c r="AB8237" i="9"/>
  <c r="AA8237" i="9"/>
  <c r="Y8238" i="9"/>
  <c r="Z8238" i="9" s="1"/>
  <c r="R8241" i="9"/>
  <c r="AD8237" i="9" l="1"/>
  <c r="V8241" i="9"/>
  <c r="W8241" i="9" s="1"/>
  <c r="X8241" i="9" s="1"/>
  <c r="S8241" i="9"/>
  <c r="R8242" i="9"/>
  <c r="AA8238" i="9"/>
  <c r="AB8238" i="9"/>
  <c r="Y8239" i="9"/>
  <c r="Z8239" i="9" s="1"/>
  <c r="AD8238" i="9" l="1"/>
  <c r="V8242" i="9"/>
  <c r="W8242" i="9" s="1"/>
  <c r="S8242" i="9"/>
  <c r="X8242" i="9" s="1"/>
  <c r="R8243" i="9"/>
  <c r="AB8239" i="9"/>
  <c r="AA8239" i="9"/>
  <c r="Y8240" i="9"/>
  <c r="Z8240" i="9" s="1"/>
  <c r="AD8239" i="9" l="1"/>
  <c r="V8243" i="9"/>
  <c r="W8243" i="9" s="1"/>
  <c r="X8243" i="9" s="1"/>
  <c r="S8243" i="9"/>
  <c r="R8244" i="9"/>
  <c r="AA8240" i="9"/>
  <c r="AB8240" i="9"/>
  <c r="Y8241" i="9"/>
  <c r="Z8241" i="9" s="1"/>
  <c r="AD8240" i="9" l="1"/>
  <c r="V8244" i="9"/>
  <c r="W8244" i="9" s="1"/>
  <c r="S8244" i="9"/>
  <c r="AB8241" i="9"/>
  <c r="AA8241" i="9"/>
  <c r="R8245" i="9"/>
  <c r="Y8242" i="9"/>
  <c r="Z8242" i="9" s="1"/>
  <c r="X8244" i="9" l="1"/>
  <c r="AD8241" i="9"/>
  <c r="V8245" i="9"/>
  <c r="W8245" i="9" s="1"/>
  <c r="S8245" i="9"/>
  <c r="R8246" i="9"/>
  <c r="Y8243" i="9"/>
  <c r="Z8243" i="9" s="1"/>
  <c r="AA8242" i="9"/>
  <c r="AB8242" i="9"/>
  <c r="X8245" i="9" l="1"/>
  <c r="AD8242" i="9"/>
  <c r="V8246" i="9"/>
  <c r="W8246" i="9" s="1"/>
  <c r="S8246" i="9"/>
  <c r="X8246" i="9" s="1"/>
  <c r="R8247" i="9"/>
  <c r="AB8243" i="9"/>
  <c r="AA8243" i="9"/>
  <c r="Y8244" i="9"/>
  <c r="Z8244" i="9" s="1"/>
  <c r="AD8243" i="9" l="1"/>
  <c r="V8247" i="9"/>
  <c r="W8247" i="9" s="1"/>
  <c r="S8247" i="9"/>
  <c r="R8248" i="9"/>
  <c r="AA8244" i="9"/>
  <c r="AB8244" i="9"/>
  <c r="Y8245" i="9"/>
  <c r="Z8245" i="9" s="1"/>
  <c r="X8247" i="9" l="1"/>
  <c r="AD8244" i="9"/>
  <c r="V8248" i="9"/>
  <c r="W8248" i="9" s="1"/>
  <c r="S8248" i="9"/>
  <c r="X8248" i="9" s="1"/>
  <c r="R8249" i="9"/>
  <c r="AB8245" i="9"/>
  <c r="AA8245" i="9"/>
  <c r="Y8246" i="9"/>
  <c r="Z8246" i="9" s="1"/>
  <c r="AD8245" i="9" l="1"/>
  <c r="V8249" i="9"/>
  <c r="W8249" i="9" s="1"/>
  <c r="S8249" i="9"/>
  <c r="AA8246" i="9"/>
  <c r="AB8246" i="9"/>
  <c r="R8250" i="9"/>
  <c r="Y8247" i="9"/>
  <c r="Z8247" i="9" s="1"/>
  <c r="X8249" i="9" l="1"/>
  <c r="AD8246" i="9"/>
  <c r="V8250" i="9"/>
  <c r="W8250" i="9" s="1"/>
  <c r="S8250" i="9"/>
  <c r="X8250" i="9" s="1"/>
  <c r="AB8247" i="9"/>
  <c r="AA8247" i="9"/>
  <c r="R8251" i="9"/>
  <c r="Y8248" i="9"/>
  <c r="Z8248" i="9" s="1"/>
  <c r="AD8247" i="9" l="1"/>
  <c r="V8251" i="9"/>
  <c r="W8251" i="9" s="1"/>
  <c r="S8251" i="9"/>
  <c r="AA8248" i="9"/>
  <c r="AB8248" i="9"/>
  <c r="R8252" i="9"/>
  <c r="Y8249" i="9"/>
  <c r="Z8249" i="9" s="1"/>
  <c r="X8251" i="9" l="1"/>
  <c r="AD8248" i="9"/>
  <c r="V8252" i="9"/>
  <c r="W8252" i="9" s="1"/>
  <c r="S8252" i="9"/>
  <c r="X8252" i="9" s="1"/>
  <c r="R8253" i="9"/>
  <c r="AB8249" i="9"/>
  <c r="AA8249" i="9"/>
  <c r="Y8250" i="9"/>
  <c r="Z8250" i="9" s="1"/>
  <c r="AD8249" i="9" l="1"/>
  <c r="V8253" i="9"/>
  <c r="W8253" i="9" s="1"/>
  <c r="S8253" i="9"/>
  <c r="AA8250" i="9"/>
  <c r="AB8250" i="9"/>
  <c r="R8254" i="9"/>
  <c r="Y8251" i="9"/>
  <c r="Z8251" i="9" s="1"/>
  <c r="X8253" i="9" l="1"/>
  <c r="AD8250" i="9"/>
  <c r="V8254" i="9"/>
  <c r="W8254" i="9" s="1"/>
  <c r="S8254" i="9"/>
  <c r="AB8251" i="9"/>
  <c r="AA8251" i="9"/>
  <c r="R8255" i="9"/>
  <c r="Y8252" i="9"/>
  <c r="Z8252" i="9" s="1"/>
  <c r="X8254" i="9" l="1"/>
  <c r="AD8251" i="9"/>
  <c r="V8255" i="9"/>
  <c r="W8255" i="9" s="1"/>
  <c r="S8255" i="9"/>
  <c r="AA8252" i="9"/>
  <c r="AB8252" i="9"/>
  <c r="Y8253" i="9"/>
  <c r="Z8253" i="9" s="1"/>
  <c r="R8256" i="9"/>
  <c r="X8255" i="9" l="1"/>
  <c r="AD8252" i="9"/>
  <c r="V8256" i="9"/>
  <c r="W8256" i="9" s="1"/>
  <c r="S8256" i="9"/>
  <c r="AB8253" i="9"/>
  <c r="AA8253" i="9"/>
  <c r="R8257" i="9"/>
  <c r="Y8254" i="9"/>
  <c r="Z8254" i="9" s="1"/>
  <c r="X8256" i="9" l="1"/>
  <c r="AD8253" i="9"/>
  <c r="V8257" i="9"/>
  <c r="W8257" i="9" s="1"/>
  <c r="S8257" i="9"/>
  <c r="AA8254" i="9"/>
  <c r="AB8254" i="9"/>
  <c r="R8258" i="9"/>
  <c r="Y8255" i="9"/>
  <c r="Z8255" i="9" s="1"/>
  <c r="X8257" i="9" l="1"/>
  <c r="AD8254" i="9"/>
  <c r="V8258" i="9"/>
  <c r="W8258" i="9" s="1"/>
  <c r="S8258" i="9"/>
  <c r="X8258" i="9" s="1"/>
  <c r="AB8255" i="9"/>
  <c r="AA8255" i="9"/>
  <c r="R8259" i="9"/>
  <c r="Y8256" i="9"/>
  <c r="Z8256" i="9" s="1"/>
  <c r="AD8255" i="9" l="1"/>
  <c r="V8259" i="9"/>
  <c r="W8259" i="9" s="1"/>
  <c r="S8259" i="9"/>
  <c r="Y8257" i="9"/>
  <c r="Z8257" i="9" s="1"/>
  <c r="AA8256" i="9"/>
  <c r="AB8256" i="9"/>
  <c r="R8260" i="9"/>
  <c r="X8259" i="9" l="1"/>
  <c r="AD8256" i="9"/>
  <c r="V8260" i="9"/>
  <c r="W8260" i="9" s="1"/>
  <c r="S8260" i="9"/>
  <c r="X8260" i="9" s="1"/>
  <c r="R8261" i="9"/>
  <c r="Y8258" i="9"/>
  <c r="Z8258" i="9" s="1"/>
  <c r="AB8257" i="9"/>
  <c r="AA8257" i="9"/>
  <c r="AD8257" i="9" l="1"/>
  <c r="V8261" i="9"/>
  <c r="W8261" i="9" s="1"/>
  <c r="S8261" i="9"/>
  <c r="AA8258" i="9"/>
  <c r="AB8258" i="9"/>
  <c r="Y8259" i="9"/>
  <c r="Z8259" i="9" s="1"/>
  <c r="R8262" i="9"/>
  <c r="X8261" i="9" l="1"/>
  <c r="AD8258" i="9"/>
  <c r="V8262" i="9"/>
  <c r="W8262" i="9" s="1"/>
  <c r="S8262" i="9"/>
  <c r="X8262" i="9" s="1"/>
  <c r="AB8259" i="9"/>
  <c r="AA8259" i="9"/>
  <c r="Y8260" i="9"/>
  <c r="Z8260" i="9" s="1"/>
  <c r="R8263" i="9"/>
  <c r="AD8259" i="9" l="1"/>
  <c r="V8263" i="9"/>
  <c r="W8263" i="9" s="1"/>
  <c r="S8263" i="9"/>
  <c r="R8264" i="9"/>
  <c r="AA8260" i="9"/>
  <c r="AB8260" i="9"/>
  <c r="Y8261" i="9"/>
  <c r="Z8261" i="9" s="1"/>
  <c r="X8263" i="9" l="1"/>
  <c r="AD8260" i="9"/>
  <c r="V8264" i="9"/>
  <c r="W8264" i="9" s="1"/>
  <c r="S8264" i="9"/>
  <c r="AA8261" i="9"/>
  <c r="AB8261" i="9"/>
  <c r="Y8262" i="9"/>
  <c r="Z8262" i="9" s="1"/>
  <c r="R8265" i="9"/>
  <c r="X8264" i="9" l="1"/>
  <c r="AD8261" i="9"/>
  <c r="V8265" i="9"/>
  <c r="W8265" i="9" s="1"/>
  <c r="S8265" i="9"/>
  <c r="R8266" i="9"/>
  <c r="Y8263" i="9"/>
  <c r="Z8263" i="9" s="1"/>
  <c r="AA8262" i="9"/>
  <c r="AB8262" i="9"/>
  <c r="X8265" i="9" l="1"/>
  <c r="AD8262" i="9"/>
  <c r="V8266" i="9"/>
  <c r="W8266" i="9" s="1"/>
  <c r="S8266" i="9"/>
  <c r="AA8263" i="9"/>
  <c r="AB8263" i="9"/>
  <c r="R8267" i="9"/>
  <c r="Y8264" i="9"/>
  <c r="Z8264" i="9" s="1"/>
  <c r="X8266" i="9" l="1"/>
  <c r="AD8263" i="9"/>
  <c r="V8267" i="9"/>
  <c r="W8267" i="9" s="1"/>
  <c r="S8267" i="9"/>
  <c r="AA8264" i="9"/>
  <c r="AB8264" i="9"/>
  <c r="R8268" i="9"/>
  <c r="Y8265" i="9"/>
  <c r="Z8265" i="9" s="1"/>
  <c r="X8267" i="9" l="1"/>
  <c r="AD8264" i="9"/>
  <c r="V8268" i="9"/>
  <c r="W8268" i="9" s="1"/>
  <c r="S8268" i="9"/>
  <c r="X8268" i="9" s="1"/>
  <c r="AA8265" i="9"/>
  <c r="AB8265" i="9"/>
  <c r="R8269" i="9"/>
  <c r="Y8266" i="9"/>
  <c r="Z8266" i="9" s="1"/>
  <c r="AD8265" i="9" l="1"/>
  <c r="V8269" i="9"/>
  <c r="W8269" i="9" s="1"/>
  <c r="S8269" i="9"/>
  <c r="AA8266" i="9"/>
  <c r="AB8266" i="9"/>
  <c r="R8270" i="9"/>
  <c r="Y8267" i="9"/>
  <c r="Z8267" i="9" s="1"/>
  <c r="X8269" i="9" l="1"/>
  <c r="AD8266" i="9"/>
  <c r="V8270" i="9"/>
  <c r="W8270" i="9" s="1"/>
  <c r="S8270" i="9"/>
  <c r="AB8267" i="9"/>
  <c r="AA8267" i="9"/>
  <c r="R8271" i="9"/>
  <c r="Y8268" i="9"/>
  <c r="Z8268" i="9" s="1"/>
  <c r="X8270" i="9" l="1"/>
  <c r="AD8267" i="9"/>
  <c r="V8271" i="9"/>
  <c r="W8271" i="9" s="1"/>
  <c r="X8271" i="9" s="1"/>
  <c r="S8271" i="9"/>
  <c r="AA8268" i="9"/>
  <c r="AB8268" i="9"/>
  <c r="R8272" i="9"/>
  <c r="Y8269" i="9"/>
  <c r="Z8269" i="9" s="1"/>
  <c r="AD8268" i="9" l="1"/>
  <c r="V8272" i="9"/>
  <c r="W8272" i="9" s="1"/>
  <c r="S8272" i="9"/>
  <c r="AA8269" i="9"/>
  <c r="AB8269" i="9"/>
  <c r="R8273" i="9"/>
  <c r="Y8270" i="9"/>
  <c r="Z8270" i="9" s="1"/>
  <c r="X8272" i="9" l="1"/>
  <c r="AD8269" i="9"/>
  <c r="V8273" i="9"/>
  <c r="W8273" i="9" s="1"/>
  <c r="S8273" i="9"/>
  <c r="R8274" i="9"/>
  <c r="AA8270" i="9"/>
  <c r="AB8270" i="9"/>
  <c r="Y8271" i="9"/>
  <c r="Z8271" i="9" s="1"/>
  <c r="X8273" i="9" l="1"/>
  <c r="AD8270" i="9"/>
  <c r="V8274" i="9"/>
  <c r="W8274" i="9" s="1"/>
  <c r="S8274" i="9"/>
  <c r="AB8271" i="9"/>
  <c r="AA8271" i="9"/>
  <c r="R8275" i="9"/>
  <c r="Y8272" i="9"/>
  <c r="Z8272" i="9" s="1"/>
  <c r="X8274" i="9" l="1"/>
  <c r="AD8271" i="9"/>
  <c r="V8275" i="9"/>
  <c r="W8275" i="9" s="1"/>
  <c r="X8275" i="9" s="1"/>
  <c r="S8275" i="9"/>
  <c r="AA8272" i="9"/>
  <c r="AB8272" i="9"/>
  <c r="Y8273" i="9"/>
  <c r="Z8273" i="9" s="1"/>
  <c r="R8276" i="9"/>
  <c r="AD8272" i="9" l="1"/>
  <c r="V8276" i="9"/>
  <c r="W8276" i="9" s="1"/>
  <c r="S8276" i="9"/>
  <c r="X8276" i="9" s="1"/>
  <c r="R8277" i="9"/>
  <c r="AA8273" i="9"/>
  <c r="AB8273" i="9"/>
  <c r="Y8274" i="9"/>
  <c r="Z8274" i="9" s="1"/>
  <c r="AD8273" i="9" l="1"/>
  <c r="V8277" i="9"/>
  <c r="W8277" i="9" s="1"/>
  <c r="S8277" i="9"/>
  <c r="AA8274" i="9"/>
  <c r="AB8274" i="9"/>
  <c r="R8278" i="9"/>
  <c r="Y8275" i="9"/>
  <c r="Z8275" i="9" s="1"/>
  <c r="X8277" i="9" l="1"/>
  <c r="AD8274" i="9"/>
  <c r="V8278" i="9"/>
  <c r="W8278" i="9" s="1"/>
  <c r="S8278" i="9"/>
  <c r="X8278" i="9" s="1"/>
  <c r="AB8275" i="9"/>
  <c r="AA8275" i="9"/>
  <c r="R8279" i="9"/>
  <c r="Y8276" i="9"/>
  <c r="Z8276" i="9" s="1"/>
  <c r="AD8275" i="9" l="1"/>
  <c r="V8279" i="9"/>
  <c r="W8279" i="9" s="1"/>
  <c r="S8279" i="9"/>
  <c r="AA8276" i="9"/>
  <c r="AB8276" i="9"/>
  <c r="R8280" i="9"/>
  <c r="Y8277" i="9"/>
  <c r="Z8277" i="9" s="1"/>
  <c r="X8279" i="9" l="1"/>
  <c r="AD8276" i="9"/>
  <c r="V8280" i="9"/>
  <c r="W8280" i="9" s="1"/>
  <c r="S8280" i="9"/>
  <c r="AA8277" i="9"/>
  <c r="AB8277" i="9"/>
  <c r="R8281" i="9"/>
  <c r="Y8278" i="9"/>
  <c r="Z8278" i="9" s="1"/>
  <c r="X8280" i="9" l="1"/>
  <c r="AD8277" i="9"/>
  <c r="V8281" i="9"/>
  <c r="W8281" i="9" s="1"/>
  <c r="S8281" i="9"/>
  <c r="AA8278" i="9"/>
  <c r="AB8278" i="9"/>
  <c r="R8282" i="9"/>
  <c r="Y8279" i="9"/>
  <c r="Z8279" i="9" s="1"/>
  <c r="X8281" i="9" l="1"/>
  <c r="AD8278" i="9"/>
  <c r="V8282" i="9"/>
  <c r="W8282" i="9" s="1"/>
  <c r="S8282" i="9"/>
  <c r="X8282" i="9" s="1"/>
  <c r="R8283" i="9"/>
  <c r="AA8279" i="9"/>
  <c r="AB8279" i="9"/>
  <c r="Y8280" i="9"/>
  <c r="Z8280" i="9" s="1"/>
  <c r="AD8279" i="9" l="1"/>
  <c r="V8283" i="9"/>
  <c r="W8283" i="9" s="1"/>
  <c r="S8283" i="9"/>
  <c r="AA8280" i="9"/>
  <c r="AB8280" i="9"/>
  <c r="Y8281" i="9"/>
  <c r="Z8281" i="9" s="1"/>
  <c r="R8284" i="9"/>
  <c r="X8283" i="9" l="1"/>
  <c r="AD8280" i="9"/>
  <c r="V8284" i="9"/>
  <c r="W8284" i="9" s="1"/>
  <c r="S8284" i="9"/>
  <c r="R8285" i="9"/>
  <c r="Y8282" i="9"/>
  <c r="Z8282" i="9" s="1"/>
  <c r="AA8281" i="9"/>
  <c r="AB8281" i="9"/>
  <c r="X8284" i="9" l="1"/>
  <c r="AD8281" i="9"/>
  <c r="V8285" i="9"/>
  <c r="W8285" i="9" s="1"/>
  <c r="S8285" i="9"/>
  <c r="AA8282" i="9"/>
  <c r="AB8282" i="9"/>
  <c r="R8286" i="9"/>
  <c r="Y8283" i="9"/>
  <c r="Z8283" i="9" s="1"/>
  <c r="X8285" i="9" l="1"/>
  <c r="AD8282" i="9"/>
  <c r="V8286" i="9"/>
  <c r="W8286" i="9" s="1"/>
  <c r="S8286" i="9"/>
  <c r="AB8283" i="9"/>
  <c r="AA8283" i="9"/>
  <c r="Y8284" i="9"/>
  <c r="Z8284" i="9" s="1"/>
  <c r="R8287" i="9"/>
  <c r="X8286" i="9" l="1"/>
  <c r="AD8283" i="9"/>
  <c r="V8287" i="9"/>
  <c r="W8287" i="9" s="1"/>
  <c r="X8287" i="9" s="1"/>
  <c r="S8287" i="9"/>
  <c r="R8288" i="9"/>
  <c r="Y8285" i="9"/>
  <c r="Z8285" i="9" s="1"/>
  <c r="AA8284" i="9"/>
  <c r="AB8284" i="9"/>
  <c r="AD8284" i="9" l="1"/>
  <c r="V8288" i="9"/>
  <c r="W8288" i="9" s="1"/>
  <c r="S8288" i="9"/>
  <c r="X8288" i="9" s="1"/>
  <c r="AB8285" i="9"/>
  <c r="AA8285" i="9"/>
  <c r="R8289" i="9"/>
  <c r="Y8286" i="9"/>
  <c r="Z8286" i="9" s="1"/>
  <c r="AD8285" i="9" l="1"/>
  <c r="V8289" i="9"/>
  <c r="W8289" i="9" s="1"/>
  <c r="S8289" i="9"/>
  <c r="AA8286" i="9"/>
  <c r="AB8286" i="9"/>
  <c r="Y8287" i="9"/>
  <c r="Z8287" i="9" s="1"/>
  <c r="R8290" i="9"/>
  <c r="X8289" i="9" l="1"/>
  <c r="AD8286" i="9"/>
  <c r="V8290" i="9"/>
  <c r="W8290" i="9" s="1"/>
  <c r="S8290" i="9"/>
  <c r="AB8287" i="9"/>
  <c r="AA8287" i="9"/>
  <c r="R8291" i="9"/>
  <c r="Y8288" i="9"/>
  <c r="Z8288" i="9" s="1"/>
  <c r="X8290" i="9" l="1"/>
  <c r="AD8287" i="9"/>
  <c r="V8291" i="9"/>
  <c r="W8291" i="9" s="1"/>
  <c r="S8291" i="9"/>
  <c r="AA8288" i="9"/>
  <c r="AB8288" i="9"/>
  <c r="R8292" i="9"/>
  <c r="Y8289" i="9"/>
  <c r="Z8289" i="9" s="1"/>
  <c r="X8291" i="9" l="1"/>
  <c r="AD8288" i="9"/>
  <c r="V8292" i="9"/>
  <c r="W8292" i="9" s="1"/>
  <c r="S8292" i="9"/>
  <c r="X8292" i="9" s="1"/>
  <c r="AB8289" i="9"/>
  <c r="AA8289" i="9"/>
  <c r="R8293" i="9"/>
  <c r="Y8290" i="9"/>
  <c r="Z8290" i="9" s="1"/>
  <c r="AD8289" i="9" l="1"/>
  <c r="V8293" i="9"/>
  <c r="W8293" i="9" s="1"/>
  <c r="S8293" i="9"/>
  <c r="AA8290" i="9"/>
  <c r="AB8290" i="9"/>
  <c r="Y8291" i="9"/>
  <c r="Z8291" i="9" s="1"/>
  <c r="R8294" i="9"/>
  <c r="X8293" i="9" l="1"/>
  <c r="AD8290" i="9"/>
  <c r="V8294" i="9"/>
  <c r="W8294" i="9" s="1"/>
  <c r="S8294" i="9"/>
  <c r="X8294" i="9" s="1"/>
  <c r="AB8291" i="9"/>
  <c r="AA8291" i="9"/>
  <c r="R8295" i="9"/>
  <c r="Y8292" i="9"/>
  <c r="Z8292" i="9" s="1"/>
  <c r="AD8291" i="9" l="1"/>
  <c r="V8295" i="9"/>
  <c r="W8295" i="9" s="1"/>
  <c r="S8295" i="9"/>
  <c r="AA8292" i="9"/>
  <c r="AB8292" i="9"/>
  <c r="R8296" i="9"/>
  <c r="Y8293" i="9"/>
  <c r="Z8293" i="9" s="1"/>
  <c r="X8295" i="9" l="1"/>
  <c r="AD8292" i="9"/>
  <c r="V8296" i="9"/>
  <c r="W8296" i="9" s="1"/>
  <c r="S8296" i="9"/>
  <c r="R8297" i="9"/>
  <c r="AB8293" i="9"/>
  <c r="AA8293" i="9"/>
  <c r="Y8294" i="9"/>
  <c r="Z8294" i="9" s="1"/>
  <c r="X8296" i="9" l="1"/>
  <c r="AD8293" i="9"/>
  <c r="V8297" i="9"/>
  <c r="W8297" i="9" s="1"/>
  <c r="S8297" i="9"/>
  <c r="AA8294" i="9"/>
  <c r="AB8294" i="9"/>
  <c r="R8298" i="9"/>
  <c r="Y8295" i="9"/>
  <c r="Z8295" i="9" s="1"/>
  <c r="X8297" i="9" l="1"/>
  <c r="AD8294" i="9"/>
  <c r="V8298" i="9"/>
  <c r="W8298" i="9" s="1"/>
  <c r="S8298" i="9"/>
  <c r="X8298" i="9" s="1"/>
  <c r="AB8295" i="9"/>
  <c r="AA8295" i="9"/>
  <c r="R8299" i="9"/>
  <c r="Y8296" i="9"/>
  <c r="Z8296" i="9" s="1"/>
  <c r="AD8295" i="9" l="1"/>
  <c r="V8299" i="9"/>
  <c r="W8299" i="9" s="1"/>
  <c r="S8299" i="9"/>
  <c r="AA8296" i="9"/>
  <c r="AB8296" i="9"/>
  <c r="Y8297" i="9"/>
  <c r="Z8297" i="9" s="1"/>
  <c r="R8300" i="9"/>
  <c r="X8299" i="9" l="1"/>
  <c r="AD8296" i="9"/>
  <c r="V8300" i="9"/>
  <c r="W8300" i="9" s="1"/>
  <c r="S8300" i="9"/>
  <c r="AB8297" i="9"/>
  <c r="AA8297" i="9"/>
  <c r="R8301" i="9"/>
  <c r="Y8298" i="9"/>
  <c r="Z8298" i="9" s="1"/>
  <c r="X8300" i="9" l="1"/>
  <c r="AD8297" i="9"/>
  <c r="V8301" i="9"/>
  <c r="W8301" i="9" s="1"/>
  <c r="S8301" i="9"/>
  <c r="AA8298" i="9"/>
  <c r="AB8298" i="9"/>
  <c r="Y8299" i="9"/>
  <c r="Z8299" i="9" s="1"/>
  <c r="R8302" i="9"/>
  <c r="X8301" i="9" l="1"/>
  <c r="AD8298" i="9"/>
  <c r="V8302" i="9"/>
  <c r="W8302" i="9" s="1"/>
  <c r="S8302" i="9"/>
  <c r="X8302" i="9" s="1"/>
  <c r="AB8299" i="9"/>
  <c r="AA8299" i="9"/>
  <c r="Y8300" i="9"/>
  <c r="Z8300" i="9" s="1"/>
  <c r="R8303" i="9"/>
  <c r="AD8299" i="9" l="1"/>
  <c r="V8303" i="9"/>
  <c r="W8303" i="9" s="1"/>
  <c r="S8303" i="9"/>
  <c r="Y8301" i="9"/>
  <c r="Z8301" i="9" s="1"/>
  <c r="AA8300" i="9"/>
  <c r="AB8300" i="9"/>
  <c r="R8304" i="9"/>
  <c r="X8303" i="9" l="1"/>
  <c r="AD8300" i="9"/>
  <c r="V8304" i="9"/>
  <c r="W8304" i="9" s="1"/>
  <c r="S8304" i="9"/>
  <c r="AB8301" i="9"/>
  <c r="AA8301" i="9"/>
  <c r="R8305" i="9"/>
  <c r="Y8302" i="9"/>
  <c r="Z8302" i="9" s="1"/>
  <c r="X8304" i="9" l="1"/>
  <c r="AD8301" i="9"/>
  <c r="V8305" i="9"/>
  <c r="W8305" i="9" s="1"/>
  <c r="S8305" i="9"/>
  <c r="R8306" i="9"/>
  <c r="Y8303" i="9"/>
  <c r="Z8303" i="9" s="1"/>
  <c r="AA8302" i="9"/>
  <c r="AB8302" i="9"/>
  <c r="X8305" i="9" l="1"/>
  <c r="AD8302" i="9"/>
  <c r="V8306" i="9"/>
  <c r="W8306" i="9" s="1"/>
  <c r="S8306" i="9"/>
  <c r="X8306" i="9" s="1"/>
  <c r="AB8303" i="9"/>
  <c r="AA8303" i="9"/>
  <c r="R8307" i="9"/>
  <c r="Y8304" i="9"/>
  <c r="Z8304" i="9" s="1"/>
  <c r="AD8303" i="9" l="1"/>
  <c r="S8307" i="9"/>
  <c r="V8307" i="9"/>
  <c r="W8307" i="9" s="1"/>
  <c r="X8307" i="9" s="1"/>
  <c r="AA8304" i="9"/>
  <c r="AB8304" i="9"/>
  <c r="Y8305" i="9"/>
  <c r="Z8305" i="9" s="1"/>
  <c r="R8308" i="9"/>
  <c r="AD8304" i="9" l="1"/>
  <c r="V8308" i="9"/>
  <c r="W8308" i="9" s="1"/>
  <c r="S8308" i="9"/>
  <c r="X8308" i="9" s="1"/>
  <c r="R8309" i="9"/>
  <c r="AB8305" i="9"/>
  <c r="AA8305" i="9"/>
  <c r="Y8306" i="9"/>
  <c r="Z8306" i="9" s="1"/>
  <c r="AD8305" i="9" l="1"/>
  <c r="V8309" i="9"/>
  <c r="W8309" i="9" s="1"/>
  <c r="S8309" i="9"/>
  <c r="AA8306" i="9"/>
  <c r="AB8306" i="9"/>
  <c r="Y8307" i="9"/>
  <c r="Z8307" i="9" s="1"/>
  <c r="R8310" i="9"/>
  <c r="X8309" i="9" l="1"/>
  <c r="AD8306" i="9"/>
  <c r="V8310" i="9"/>
  <c r="W8310" i="9" s="1"/>
  <c r="S8310" i="9"/>
  <c r="AB8307" i="9"/>
  <c r="AA8307" i="9"/>
  <c r="R8311" i="9"/>
  <c r="Y8308" i="9"/>
  <c r="Z8308" i="9" s="1"/>
  <c r="X8310" i="9" l="1"/>
  <c r="AD8307" i="9"/>
  <c r="V8311" i="9"/>
  <c r="W8311" i="9" s="1"/>
  <c r="S8311" i="9"/>
  <c r="AA8308" i="9"/>
  <c r="AB8308" i="9"/>
  <c r="R8312" i="9"/>
  <c r="Y8309" i="9"/>
  <c r="Z8309" i="9" s="1"/>
  <c r="X8311" i="9" l="1"/>
  <c r="AD8308" i="9"/>
  <c r="V8312" i="9"/>
  <c r="W8312" i="9" s="1"/>
  <c r="S8312" i="9"/>
  <c r="AB8309" i="9"/>
  <c r="AA8309" i="9"/>
  <c r="R8313" i="9"/>
  <c r="Y8310" i="9"/>
  <c r="Z8310" i="9" s="1"/>
  <c r="X8312" i="9" l="1"/>
  <c r="AD8309" i="9"/>
  <c r="V8313" i="9"/>
  <c r="W8313" i="9" s="1"/>
  <c r="X8313" i="9" s="1"/>
  <c r="S8313" i="9"/>
  <c r="AA8310" i="9"/>
  <c r="AB8310" i="9"/>
  <c r="Y8311" i="9"/>
  <c r="Z8311" i="9" s="1"/>
  <c r="R8314" i="9"/>
  <c r="AD8310" i="9" l="1"/>
  <c r="V8314" i="9"/>
  <c r="W8314" i="9" s="1"/>
  <c r="S8314" i="9"/>
  <c r="X8314" i="9" s="1"/>
  <c r="AB8311" i="9"/>
  <c r="AA8311" i="9"/>
  <c r="Y8312" i="9"/>
  <c r="Z8312" i="9" s="1"/>
  <c r="R8315" i="9"/>
  <c r="AD8311" i="9" l="1"/>
  <c r="V8315" i="9"/>
  <c r="W8315" i="9" s="1"/>
  <c r="S8315" i="9"/>
  <c r="AA8312" i="9"/>
  <c r="AB8312" i="9"/>
  <c r="R8316" i="9"/>
  <c r="Y8313" i="9"/>
  <c r="Z8313" i="9" s="1"/>
  <c r="X8315" i="9" l="1"/>
  <c r="AD8312" i="9"/>
  <c r="V8316" i="9"/>
  <c r="W8316" i="9" s="1"/>
  <c r="S8316" i="9"/>
  <c r="AB8313" i="9"/>
  <c r="AA8313" i="9"/>
  <c r="R8317" i="9"/>
  <c r="Y8314" i="9"/>
  <c r="Z8314" i="9" s="1"/>
  <c r="X8316" i="9" l="1"/>
  <c r="AD8313" i="9"/>
  <c r="V8317" i="9"/>
  <c r="W8317" i="9" s="1"/>
  <c r="S8317" i="9"/>
  <c r="AA8314" i="9"/>
  <c r="AB8314" i="9"/>
  <c r="Y8315" i="9"/>
  <c r="Z8315" i="9" s="1"/>
  <c r="R8318" i="9"/>
  <c r="X8317" i="9" l="1"/>
  <c r="AD8314" i="9"/>
  <c r="V8318" i="9"/>
  <c r="W8318" i="9" s="1"/>
  <c r="S8318" i="9"/>
  <c r="R8319" i="9"/>
  <c r="Y8316" i="9"/>
  <c r="Z8316" i="9" s="1"/>
  <c r="AB8315" i="9"/>
  <c r="AA8315" i="9"/>
  <c r="X8318" i="9" l="1"/>
  <c r="AD8315" i="9"/>
  <c r="V8319" i="9"/>
  <c r="W8319" i="9" s="1"/>
  <c r="X8319" i="9" s="1"/>
  <c r="S8319" i="9"/>
  <c r="AA8316" i="9"/>
  <c r="AB8316" i="9"/>
  <c r="R8320" i="9"/>
  <c r="Y8317" i="9"/>
  <c r="Z8317" i="9" s="1"/>
  <c r="AD8316" i="9" l="1"/>
  <c r="V8320" i="9"/>
  <c r="W8320" i="9" s="1"/>
  <c r="S8320" i="9"/>
  <c r="AB8317" i="9"/>
  <c r="AA8317" i="9"/>
  <c r="R8321" i="9"/>
  <c r="Y8318" i="9"/>
  <c r="Z8318" i="9" s="1"/>
  <c r="X8320" i="9" l="1"/>
  <c r="AD8317" i="9"/>
  <c r="V8321" i="9"/>
  <c r="W8321" i="9" s="1"/>
  <c r="S8321" i="9"/>
  <c r="AA8318" i="9"/>
  <c r="AB8318" i="9"/>
  <c r="R8322" i="9"/>
  <c r="Y8319" i="9"/>
  <c r="Z8319" i="9" s="1"/>
  <c r="X8321" i="9" l="1"/>
  <c r="AD8318" i="9"/>
  <c r="V8322" i="9"/>
  <c r="W8322" i="9" s="1"/>
  <c r="S8322" i="9"/>
  <c r="X8322" i="9" s="1"/>
  <c r="Y8320" i="9"/>
  <c r="Z8320" i="9" s="1"/>
  <c r="R8323" i="9"/>
  <c r="AB8319" i="9"/>
  <c r="AA8319" i="9"/>
  <c r="AD8319" i="9" l="1"/>
  <c r="V8323" i="9"/>
  <c r="W8323" i="9" s="1"/>
  <c r="S8323" i="9"/>
  <c r="R8324" i="9"/>
  <c r="AA8320" i="9"/>
  <c r="AB8320" i="9"/>
  <c r="Y8321" i="9"/>
  <c r="Z8321" i="9" s="1"/>
  <c r="X8323" i="9" l="1"/>
  <c r="AD8320" i="9"/>
  <c r="V8324" i="9"/>
  <c r="W8324" i="9" s="1"/>
  <c r="S8324" i="9"/>
  <c r="AB8321" i="9"/>
  <c r="AA8321" i="9"/>
  <c r="R8325" i="9"/>
  <c r="Y8322" i="9"/>
  <c r="Z8322" i="9" s="1"/>
  <c r="X8324" i="9" l="1"/>
  <c r="AD8321" i="9"/>
  <c r="V8325" i="9"/>
  <c r="W8325" i="9" s="1"/>
  <c r="X8325" i="9" s="1"/>
  <c r="S8325" i="9"/>
  <c r="AA8322" i="9"/>
  <c r="AB8322" i="9"/>
  <c r="R8326" i="9"/>
  <c r="Y8323" i="9"/>
  <c r="Z8323" i="9" s="1"/>
  <c r="AD8322" i="9" l="1"/>
  <c r="V8326" i="9"/>
  <c r="W8326" i="9" s="1"/>
  <c r="S8326" i="9"/>
  <c r="AB8323" i="9"/>
  <c r="AA8323" i="9"/>
  <c r="R8327" i="9"/>
  <c r="Y8324" i="9"/>
  <c r="Z8324" i="9" s="1"/>
  <c r="X8326" i="9" l="1"/>
  <c r="AD8323" i="9"/>
  <c r="V8327" i="9"/>
  <c r="W8327" i="9" s="1"/>
  <c r="S8327" i="9"/>
  <c r="AA8324" i="9"/>
  <c r="AB8324" i="9"/>
  <c r="Y8325" i="9"/>
  <c r="Z8325" i="9" s="1"/>
  <c r="R8328" i="9"/>
  <c r="X8327" i="9" l="1"/>
  <c r="AD8324" i="9"/>
  <c r="V8328" i="9"/>
  <c r="W8328" i="9" s="1"/>
  <c r="S8328" i="9"/>
  <c r="AB8325" i="9"/>
  <c r="AA8325" i="9"/>
  <c r="R8329" i="9"/>
  <c r="Y8326" i="9"/>
  <c r="Z8326" i="9" s="1"/>
  <c r="X8328" i="9" l="1"/>
  <c r="AD8325" i="9"/>
  <c r="V8329" i="9"/>
  <c r="W8329" i="9" s="1"/>
  <c r="S8329" i="9"/>
  <c r="AA8326" i="9"/>
  <c r="AB8326" i="9"/>
  <c r="R8330" i="9"/>
  <c r="Y8327" i="9"/>
  <c r="Z8327" i="9" s="1"/>
  <c r="X8329" i="9" l="1"/>
  <c r="AD8326" i="9"/>
  <c r="V8330" i="9"/>
  <c r="W8330" i="9" s="1"/>
  <c r="S8330" i="9"/>
  <c r="AB8327" i="9"/>
  <c r="AA8327" i="9"/>
  <c r="R8331" i="9"/>
  <c r="Y8328" i="9"/>
  <c r="Z8328" i="9" s="1"/>
  <c r="X8330" i="9" l="1"/>
  <c r="AD8327" i="9"/>
  <c r="V8331" i="9"/>
  <c r="W8331" i="9" s="1"/>
  <c r="S8331" i="9"/>
  <c r="AA8328" i="9"/>
  <c r="AB8328" i="9"/>
  <c r="R8332" i="9"/>
  <c r="Y8329" i="9"/>
  <c r="Z8329" i="9" s="1"/>
  <c r="X8331" i="9" l="1"/>
  <c r="AD8328" i="9"/>
  <c r="V8332" i="9"/>
  <c r="W8332" i="9" s="1"/>
  <c r="S8332" i="9"/>
  <c r="X8332" i="9" s="1"/>
  <c r="AB8329" i="9"/>
  <c r="AA8329" i="9"/>
  <c r="R8333" i="9"/>
  <c r="Y8330" i="9"/>
  <c r="Z8330" i="9" s="1"/>
  <c r="AD8329" i="9" l="1"/>
  <c r="V8333" i="9"/>
  <c r="W8333" i="9" s="1"/>
  <c r="S8333" i="9"/>
  <c r="AA8330" i="9"/>
  <c r="AB8330" i="9"/>
  <c r="R8334" i="9"/>
  <c r="Y8331" i="9"/>
  <c r="Z8331" i="9" s="1"/>
  <c r="X8333" i="9" l="1"/>
  <c r="AD8330" i="9"/>
  <c r="V8334" i="9"/>
  <c r="W8334" i="9" s="1"/>
  <c r="S8334" i="9"/>
  <c r="X8334" i="9" s="1"/>
  <c r="AB8331" i="9"/>
  <c r="AA8331" i="9"/>
  <c r="Y8332" i="9"/>
  <c r="Z8332" i="9" s="1"/>
  <c r="R8335" i="9"/>
  <c r="AD8331" i="9" l="1"/>
  <c r="V8335" i="9"/>
  <c r="W8335" i="9" s="1"/>
  <c r="S8335" i="9"/>
  <c r="AA8332" i="9"/>
  <c r="AB8332" i="9"/>
  <c r="R8336" i="9"/>
  <c r="Y8333" i="9"/>
  <c r="Z8333" i="9" s="1"/>
  <c r="X8335" i="9" l="1"/>
  <c r="AD8332" i="9"/>
  <c r="V8336" i="9"/>
  <c r="W8336" i="9" s="1"/>
  <c r="S8336" i="9"/>
  <c r="AB8333" i="9"/>
  <c r="AA8333" i="9"/>
  <c r="R8337" i="9"/>
  <c r="Y8334" i="9"/>
  <c r="Z8334" i="9" s="1"/>
  <c r="X8336" i="9" l="1"/>
  <c r="AD8333" i="9"/>
  <c r="V8337" i="9"/>
  <c r="W8337" i="9" s="1"/>
  <c r="S8337" i="9"/>
  <c r="AA8334" i="9"/>
  <c r="AB8334" i="9"/>
  <c r="Y8335" i="9"/>
  <c r="Z8335" i="9" s="1"/>
  <c r="R8338" i="9"/>
  <c r="X8337" i="9" l="1"/>
  <c r="AD8334" i="9"/>
  <c r="V8338" i="9"/>
  <c r="W8338" i="9" s="1"/>
  <c r="S8338" i="9"/>
  <c r="R8339" i="9"/>
  <c r="Y8336" i="9"/>
  <c r="Z8336" i="9" s="1"/>
  <c r="AB8335" i="9"/>
  <c r="AA8335" i="9"/>
  <c r="X8338" i="9" l="1"/>
  <c r="AD8335" i="9"/>
  <c r="V8339" i="9"/>
  <c r="W8339" i="9" s="1"/>
  <c r="X8339" i="9" s="1"/>
  <c r="S8339" i="9"/>
  <c r="AA8336" i="9"/>
  <c r="AB8336" i="9"/>
  <c r="R8340" i="9"/>
  <c r="Y8337" i="9"/>
  <c r="Z8337" i="9" s="1"/>
  <c r="AD8336" i="9" l="1"/>
  <c r="V8340" i="9"/>
  <c r="W8340" i="9" s="1"/>
  <c r="S8340" i="9"/>
  <c r="X8340" i="9" s="1"/>
  <c r="R8341" i="9"/>
  <c r="Y8338" i="9"/>
  <c r="Z8338" i="9" s="1"/>
  <c r="AB8337" i="9"/>
  <c r="AA8337" i="9"/>
  <c r="AD8337" i="9" l="1"/>
  <c r="V8341" i="9"/>
  <c r="W8341" i="9" s="1"/>
  <c r="S8341" i="9"/>
  <c r="AA8338" i="9"/>
  <c r="AB8338" i="9"/>
  <c r="Y8339" i="9"/>
  <c r="Z8339" i="9" s="1"/>
  <c r="R8342" i="9"/>
  <c r="X8341" i="9" l="1"/>
  <c r="AD8338" i="9"/>
  <c r="V8342" i="9"/>
  <c r="W8342" i="9" s="1"/>
  <c r="S8342" i="9"/>
  <c r="X8342" i="9" s="1"/>
  <c r="R8343" i="9"/>
  <c r="Y8340" i="9"/>
  <c r="Z8340" i="9" s="1"/>
  <c r="AB8339" i="9"/>
  <c r="AA8339" i="9"/>
  <c r="AD8339" i="9" l="1"/>
  <c r="V8343" i="9"/>
  <c r="W8343" i="9" s="1"/>
  <c r="S8343" i="9"/>
  <c r="AA8340" i="9"/>
  <c r="AB8340" i="9"/>
  <c r="Y8341" i="9"/>
  <c r="Z8341" i="9" s="1"/>
  <c r="R8344" i="9"/>
  <c r="X8343" i="9" l="1"/>
  <c r="AD8340" i="9"/>
  <c r="V8344" i="9"/>
  <c r="W8344" i="9" s="1"/>
  <c r="S8344" i="9"/>
  <c r="X8344" i="9" s="1"/>
  <c r="AB8341" i="9"/>
  <c r="AA8341" i="9"/>
  <c r="Y8342" i="9"/>
  <c r="Z8342" i="9" s="1"/>
  <c r="R8345" i="9"/>
  <c r="AD8341" i="9" l="1"/>
  <c r="V8345" i="9"/>
  <c r="W8345" i="9" s="1"/>
  <c r="S8345" i="9"/>
  <c r="R8346" i="9"/>
  <c r="AA8342" i="9"/>
  <c r="AB8342" i="9"/>
  <c r="Y8343" i="9"/>
  <c r="Z8343" i="9" s="1"/>
  <c r="X8345" i="9" l="1"/>
  <c r="AD8342" i="9"/>
  <c r="V8346" i="9"/>
  <c r="W8346" i="9" s="1"/>
  <c r="S8346" i="9"/>
  <c r="R8347" i="9"/>
  <c r="AB8343" i="9"/>
  <c r="AA8343" i="9"/>
  <c r="Y8344" i="9"/>
  <c r="Z8344" i="9" s="1"/>
  <c r="X8346" i="9" l="1"/>
  <c r="AD8343" i="9"/>
  <c r="S8347" i="9"/>
  <c r="V8347" i="9"/>
  <c r="W8347" i="9" s="1"/>
  <c r="X8347" i="9" s="1"/>
  <c r="AA8344" i="9"/>
  <c r="AB8344" i="9"/>
  <c r="R8348" i="9"/>
  <c r="Y8345" i="9"/>
  <c r="Z8345" i="9" s="1"/>
  <c r="AD8344" i="9" l="1"/>
  <c r="V8348" i="9"/>
  <c r="W8348" i="9" s="1"/>
  <c r="S8348" i="9"/>
  <c r="AB8345" i="9"/>
  <c r="AA8345" i="9"/>
  <c r="R8349" i="9"/>
  <c r="Y8346" i="9"/>
  <c r="Z8346" i="9" s="1"/>
  <c r="X8348" i="9" l="1"/>
  <c r="AD8345" i="9"/>
  <c r="V8349" i="9"/>
  <c r="W8349" i="9" s="1"/>
  <c r="S8349" i="9"/>
  <c r="Y8347" i="9"/>
  <c r="Z8347" i="9" s="1"/>
  <c r="AA8346" i="9"/>
  <c r="AB8346" i="9"/>
  <c r="R8350" i="9"/>
  <c r="X8349" i="9" l="1"/>
  <c r="AD8346" i="9"/>
  <c r="V8350" i="9"/>
  <c r="W8350" i="9" s="1"/>
  <c r="S8350" i="9"/>
  <c r="X8350" i="9" s="1"/>
  <c r="AB8347" i="9"/>
  <c r="AA8347" i="9"/>
  <c r="Y8348" i="9"/>
  <c r="Z8348" i="9" s="1"/>
  <c r="R8351" i="9"/>
  <c r="AD8347" i="9" l="1"/>
  <c r="V8351" i="9"/>
  <c r="W8351" i="9" s="1"/>
  <c r="S8351" i="9"/>
  <c r="AA8348" i="9"/>
  <c r="AB8348" i="9"/>
  <c r="Y8349" i="9"/>
  <c r="Z8349" i="9" s="1"/>
  <c r="R8352" i="9"/>
  <c r="X8351" i="9" l="1"/>
  <c r="AD8348" i="9"/>
  <c r="V8352" i="9"/>
  <c r="W8352" i="9" s="1"/>
  <c r="S8352" i="9"/>
  <c r="AB8349" i="9"/>
  <c r="AA8349" i="9"/>
  <c r="R8353" i="9"/>
  <c r="Y8350" i="9"/>
  <c r="Z8350" i="9" s="1"/>
  <c r="X8352" i="9" l="1"/>
  <c r="AD8349" i="9"/>
  <c r="V8353" i="9"/>
  <c r="W8353" i="9" s="1"/>
  <c r="X8353" i="9" s="1"/>
  <c r="S8353" i="9"/>
  <c r="AA8350" i="9"/>
  <c r="AB8350" i="9"/>
  <c r="R8354" i="9"/>
  <c r="Y8351" i="9"/>
  <c r="Z8351" i="9" s="1"/>
  <c r="AD8350" i="9" l="1"/>
  <c r="V8354" i="9"/>
  <c r="W8354" i="9" s="1"/>
  <c r="S8354" i="9"/>
  <c r="X8354" i="9" s="1"/>
  <c r="AB8351" i="9"/>
  <c r="AA8351" i="9"/>
  <c r="R8355" i="9"/>
  <c r="Y8352" i="9"/>
  <c r="Z8352" i="9" s="1"/>
  <c r="AD8351" i="9" l="1"/>
  <c r="V8355" i="9"/>
  <c r="W8355" i="9" s="1"/>
  <c r="S8355" i="9"/>
  <c r="Y8353" i="9"/>
  <c r="Z8353" i="9" s="1"/>
  <c r="R8356" i="9"/>
  <c r="AA8352" i="9"/>
  <c r="AB8352" i="9"/>
  <c r="X8355" i="9" l="1"/>
  <c r="AD8352" i="9"/>
  <c r="V8356" i="9"/>
  <c r="W8356" i="9" s="1"/>
  <c r="S8356" i="9"/>
  <c r="X8356" i="9" s="1"/>
  <c r="AB8353" i="9"/>
  <c r="AA8353" i="9"/>
  <c r="R8357" i="9"/>
  <c r="Y8354" i="9"/>
  <c r="Z8354" i="9" s="1"/>
  <c r="AD8353" i="9" l="1"/>
  <c r="V8357" i="9"/>
  <c r="W8357" i="9" s="1"/>
  <c r="S8357" i="9"/>
  <c r="Y8355" i="9"/>
  <c r="Z8355" i="9" s="1"/>
  <c r="R8358" i="9"/>
  <c r="AA8354" i="9"/>
  <c r="AB8354" i="9"/>
  <c r="X8357" i="9" l="1"/>
  <c r="AD8354" i="9"/>
  <c r="V8358" i="9"/>
  <c r="W8358" i="9" s="1"/>
  <c r="S8358" i="9"/>
  <c r="X8358" i="9" s="1"/>
  <c r="AB8355" i="9"/>
  <c r="AA8355" i="9"/>
  <c r="Y8356" i="9"/>
  <c r="Z8356" i="9" s="1"/>
  <c r="R8359" i="9"/>
  <c r="AD8355" i="9" l="1"/>
  <c r="V8359" i="9"/>
  <c r="W8359" i="9" s="1"/>
  <c r="S8359" i="9"/>
  <c r="R8360" i="9"/>
  <c r="AA8356" i="9"/>
  <c r="AB8356" i="9"/>
  <c r="Y8357" i="9"/>
  <c r="Z8357" i="9" s="1"/>
  <c r="X8359" i="9" l="1"/>
  <c r="AD8356" i="9"/>
  <c r="V8360" i="9"/>
  <c r="W8360" i="9" s="1"/>
  <c r="S8360" i="9"/>
  <c r="AB8357" i="9"/>
  <c r="AA8357" i="9"/>
  <c r="R8361" i="9"/>
  <c r="Y8358" i="9"/>
  <c r="Z8358" i="9" s="1"/>
  <c r="X8360" i="9" l="1"/>
  <c r="AD8357" i="9"/>
  <c r="V8361" i="9"/>
  <c r="W8361" i="9" s="1"/>
  <c r="S8361" i="9"/>
  <c r="AA8358" i="9"/>
  <c r="AB8358" i="9"/>
  <c r="R8362" i="9"/>
  <c r="Y8359" i="9"/>
  <c r="Z8359" i="9" s="1"/>
  <c r="X8361" i="9" l="1"/>
  <c r="AD8358" i="9"/>
  <c r="V8362" i="9"/>
  <c r="W8362" i="9" s="1"/>
  <c r="S8362" i="9"/>
  <c r="X8362" i="9" s="1"/>
  <c r="AB8359" i="9"/>
  <c r="AA8359" i="9"/>
  <c r="Y8360" i="9"/>
  <c r="Z8360" i="9" s="1"/>
  <c r="R8363" i="9"/>
  <c r="AD8359" i="9" l="1"/>
  <c r="V8363" i="9"/>
  <c r="W8363" i="9" s="1"/>
  <c r="S8363" i="9"/>
  <c r="AA8360" i="9"/>
  <c r="AB8360" i="9"/>
  <c r="R8364" i="9"/>
  <c r="Y8361" i="9"/>
  <c r="Z8361" i="9" s="1"/>
  <c r="X8363" i="9" l="1"/>
  <c r="AD8360" i="9"/>
  <c r="V8364" i="9"/>
  <c r="W8364" i="9" s="1"/>
  <c r="S8364" i="9"/>
  <c r="X8364" i="9" s="1"/>
  <c r="AB8361" i="9"/>
  <c r="AA8361" i="9"/>
  <c r="R8365" i="9"/>
  <c r="Y8362" i="9"/>
  <c r="Z8362" i="9" s="1"/>
  <c r="AD8361" i="9" l="1"/>
  <c r="V8365" i="9"/>
  <c r="W8365" i="9" s="1"/>
  <c r="S8365" i="9"/>
  <c r="AA8362" i="9"/>
  <c r="AB8362" i="9"/>
  <c r="R8366" i="9"/>
  <c r="Y8363" i="9"/>
  <c r="Z8363" i="9" s="1"/>
  <c r="X8365" i="9" l="1"/>
  <c r="AD8362" i="9"/>
  <c r="V8366" i="9"/>
  <c r="W8366" i="9" s="1"/>
  <c r="S8366" i="9"/>
  <c r="R8367" i="9"/>
  <c r="AB8363" i="9"/>
  <c r="AA8363" i="9"/>
  <c r="Y8364" i="9"/>
  <c r="Z8364" i="9" s="1"/>
  <c r="X8366" i="9" l="1"/>
  <c r="AD8363" i="9"/>
  <c r="V8367" i="9"/>
  <c r="W8367" i="9" s="1"/>
  <c r="S8367" i="9"/>
  <c r="R8368" i="9"/>
  <c r="AA8364" i="9"/>
  <c r="AB8364" i="9"/>
  <c r="Y8365" i="9"/>
  <c r="Z8365" i="9" s="1"/>
  <c r="X8367" i="9" l="1"/>
  <c r="AD8364" i="9"/>
  <c r="V8368" i="9"/>
  <c r="W8368" i="9" s="1"/>
  <c r="S8368" i="9"/>
  <c r="X8368" i="9" s="1"/>
  <c r="AB8365" i="9"/>
  <c r="AA8365" i="9"/>
  <c r="R8369" i="9"/>
  <c r="Y8366" i="9"/>
  <c r="Z8366" i="9" s="1"/>
  <c r="AD8365" i="9" l="1"/>
  <c r="V8369" i="9"/>
  <c r="W8369" i="9" s="1"/>
  <c r="S8369" i="9"/>
  <c r="Y8367" i="9"/>
  <c r="Z8367" i="9" s="1"/>
  <c r="AA8366" i="9"/>
  <c r="AB8366" i="9"/>
  <c r="R8370" i="9"/>
  <c r="X8369" i="9" l="1"/>
  <c r="AD8366" i="9"/>
  <c r="S8370" i="9"/>
  <c r="V8370" i="9"/>
  <c r="W8370" i="9" s="1"/>
  <c r="R8371" i="9"/>
  <c r="AB8367" i="9"/>
  <c r="AA8367" i="9"/>
  <c r="Y8368" i="9"/>
  <c r="Z8368" i="9" s="1"/>
  <c r="X8370" i="9" l="1"/>
  <c r="AD8367" i="9"/>
  <c r="V8371" i="9"/>
  <c r="W8371" i="9" s="1"/>
  <c r="S8371" i="9"/>
  <c r="AA8368" i="9"/>
  <c r="AB8368" i="9"/>
  <c r="Y8369" i="9"/>
  <c r="Z8369" i="9" s="1"/>
  <c r="R8372" i="9"/>
  <c r="X8371" i="9" l="1"/>
  <c r="AD8368" i="9"/>
  <c r="V8372" i="9"/>
  <c r="W8372" i="9" s="1"/>
  <c r="S8372" i="9"/>
  <c r="AB8369" i="9"/>
  <c r="AA8369" i="9"/>
  <c r="R8373" i="9"/>
  <c r="Y8370" i="9"/>
  <c r="Z8370" i="9" s="1"/>
  <c r="X8372" i="9" l="1"/>
  <c r="AD8369" i="9"/>
  <c r="V8373" i="9"/>
  <c r="W8373" i="9" s="1"/>
  <c r="S8373" i="9"/>
  <c r="Y8371" i="9"/>
  <c r="Z8371" i="9" s="1"/>
  <c r="AA8370" i="9"/>
  <c r="AB8370" i="9"/>
  <c r="R8374" i="9"/>
  <c r="X8373" i="9" l="1"/>
  <c r="AD8370" i="9"/>
  <c r="V8374" i="9"/>
  <c r="W8374" i="9" s="1"/>
  <c r="X8374" i="9" s="1"/>
  <c r="S8374" i="9"/>
  <c r="R8375" i="9"/>
  <c r="AB8371" i="9"/>
  <c r="AA8371" i="9"/>
  <c r="Y8372" i="9"/>
  <c r="Z8372" i="9" s="1"/>
  <c r="AD8371" i="9" l="1"/>
  <c r="V8375" i="9"/>
  <c r="W8375" i="9" s="1"/>
  <c r="S8375" i="9"/>
  <c r="R8376" i="9"/>
  <c r="AA8372" i="9"/>
  <c r="AB8372" i="9"/>
  <c r="Y8373" i="9"/>
  <c r="Z8373" i="9" s="1"/>
  <c r="X8375" i="9" l="1"/>
  <c r="AD8372" i="9"/>
  <c r="V8376" i="9"/>
  <c r="W8376" i="9" s="1"/>
  <c r="S8376" i="9"/>
  <c r="X8376" i="9" s="1"/>
  <c r="R8377" i="9"/>
  <c r="AA8373" i="9"/>
  <c r="AB8373" i="9"/>
  <c r="Y8374" i="9"/>
  <c r="Z8374" i="9" s="1"/>
  <c r="AD8373" i="9" l="1"/>
  <c r="V8377" i="9"/>
  <c r="W8377" i="9" s="1"/>
  <c r="S8377" i="9"/>
  <c r="R8378" i="9"/>
  <c r="AB8374" i="9"/>
  <c r="AA8374" i="9"/>
  <c r="Y8375" i="9"/>
  <c r="Z8375" i="9" s="1"/>
  <c r="X8377" i="9" l="1"/>
  <c r="AD8374" i="9"/>
  <c r="V8378" i="9"/>
  <c r="W8378" i="9" s="1"/>
  <c r="S8378" i="9"/>
  <c r="X8378" i="9" s="1"/>
  <c r="AA8375" i="9"/>
  <c r="AB8375" i="9"/>
  <c r="R8379" i="9"/>
  <c r="Y8376" i="9"/>
  <c r="Z8376" i="9" s="1"/>
  <c r="AD8375" i="9" l="1"/>
  <c r="V8379" i="9"/>
  <c r="W8379" i="9" s="1"/>
  <c r="S8379" i="9"/>
  <c r="AB8376" i="9"/>
  <c r="AA8376" i="9"/>
  <c r="R8380" i="9"/>
  <c r="Y8377" i="9"/>
  <c r="Z8377" i="9" s="1"/>
  <c r="X8379" i="9" l="1"/>
  <c r="AD8376" i="9"/>
  <c r="V8380" i="9"/>
  <c r="W8380" i="9" s="1"/>
  <c r="S8380" i="9"/>
  <c r="X8380" i="9" s="1"/>
  <c r="AA8377" i="9"/>
  <c r="AB8377" i="9"/>
  <c r="R8381" i="9"/>
  <c r="Y8378" i="9"/>
  <c r="Z8378" i="9" s="1"/>
  <c r="AD8377" i="9" l="1"/>
  <c r="V8381" i="9"/>
  <c r="W8381" i="9" s="1"/>
  <c r="S8381" i="9"/>
  <c r="R8382" i="9"/>
  <c r="AB8378" i="9"/>
  <c r="AA8378" i="9"/>
  <c r="Y8379" i="9"/>
  <c r="Z8379" i="9" s="1"/>
  <c r="X8381" i="9" l="1"/>
  <c r="AD8378" i="9"/>
  <c r="V8382" i="9"/>
  <c r="W8382" i="9" s="1"/>
  <c r="S8382" i="9"/>
  <c r="AA8379" i="9"/>
  <c r="AB8379" i="9"/>
  <c r="R8383" i="9"/>
  <c r="Y8380" i="9"/>
  <c r="Z8380" i="9" s="1"/>
  <c r="X8382" i="9" l="1"/>
  <c r="AD8379" i="9"/>
  <c r="V8383" i="9"/>
  <c r="W8383" i="9" s="1"/>
  <c r="X8383" i="9" s="1"/>
  <c r="S8383" i="9"/>
  <c r="AB8380" i="9"/>
  <c r="AA8380" i="9"/>
  <c r="Y8381" i="9"/>
  <c r="Z8381" i="9" s="1"/>
  <c r="R8384" i="9"/>
  <c r="AD8380" i="9" l="1"/>
  <c r="V8384" i="9"/>
  <c r="W8384" i="9" s="1"/>
  <c r="S8384" i="9"/>
  <c r="AA8381" i="9"/>
  <c r="AB8381" i="9"/>
  <c r="R8385" i="9"/>
  <c r="Y8382" i="9"/>
  <c r="Z8382" i="9" s="1"/>
  <c r="X8384" i="9" l="1"/>
  <c r="AD8381" i="9"/>
  <c r="V8385" i="9"/>
  <c r="W8385" i="9" s="1"/>
  <c r="S8385" i="9"/>
  <c r="AB8382" i="9"/>
  <c r="AA8382" i="9"/>
  <c r="Y8383" i="9"/>
  <c r="Z8383" i="9" s="1"/>
  <c r="R8386" i="9"/>
  <c r="X8385" i="9" l="1"/>
  <c r="AD8382" i="9"/>
  <c r="V8386" i="9"/>
  <c r="W8386" i="9" s="1"/>
  <c r="S8386" i="9"/>
  <c r="R8387" i="9"/>
  <c r="Y8384" i="9"/>
  <c r="Z8384" i="9" s="1"/>
  <c r="AA8383" i="9"/>
  <c r="AB8383" i="9"/>
  <c r="X8386" i="9" l="1"/>
  <c r="AD8383" i="9"/>
  <c r="V8387" i="9"/>
  <c r="W8387" i="9" s="1"/>
  <c r="X8387" i="9" s="1"/>
  <c r="S8387" i="9"/>
  <c r="AB8384" i="9"/>
  <c r="AA8384" i="9"/>
  <c r="R8388" i="9"/>
  <c r="Y8385" i="9"/>
  <c r="Z8385" i="9" s="1"/>
  <c r="AD8384" i="9" l="1"/>
  <c r="V8388" i="9"/>
  <c r="W8388" i="9" s="1"/>
  <c r="S8388" i="9"/>
  <c r="AA8385" i="9"/>
  <c r="AB8385" i="9"/>
  <c r="Y8386" i="9"/>
  <c r="Z8386" i="9" s="1"/>
  <c r="R8389" i="9"/>
  <c r="X8388" i="9" l="1"/>
  <c r="AD8385" i="9"/>
  <c r="V8389" i="9"/>
  <c r="W8389" i="9" s="1"/>
  <c r="S8389" i="9"/>
  <c r="Y8387" i="9"/>
  <c r="Z8387" i="9" s="1"/>
  <c r="R8390" i="9"/>
  <c r="AB8386" i="9"/>
  <c r="AA8386" i="9"/>
  <c r="X8389" i="9" l="1"/>
  <c r="AD8386" i="9"/>
  <c r="S8390" i="9"/>
  <c r="V8390" i="9"/>
  <c r="W8390" i="9" s="1"/>
  <c r="X8390" i="9" s="1"/>
  <c r="AA8387" i="9"/>
  <c r="AB8387" i="9"/>
  <c r="R8391" i="9"/>
  <c r="Y8388" i="9"/>
  <c r="Z8388" i="9" s="1"/>
  <c r="AD8387" i="9" l="1"/>
  <c r="V8391" i="9"/>
  <c r="W8391" i="9" s="1"/>
  <c r="S8391" i="9"/>
  <c r="R8392" i="9"/>
  <c r="AB8388" i="9"/>
  <c r="AA8388" i="9"/>
  <c r="Y8389" i="9"/>
  <c r="Z8389" i="9" s="1"/>
  <c r="X8391" i="9" l="1"/>
  <c r="AD8388" i="9"/>
  <c r="V8392" i="9"/>
  <c r="W8392" i="9" s="1"/>
  <c r="S8392" i="9"/>
  <c r="AA8389" i="9"/>
  <c r="AB8389" i="9"/>
  <c r="R8393" i="9"/>
  <c r="Y8390" i="9"/>
  <c r="Z8390" i="9" s="1"/>
  <c r="X8392" i="9" l="1"/>
  <c r="AD8389" i="9"/>
  <c r="V8393" i="9"/>
  <c r="W8393" i="9" s="1"/>
  <c r="S8393" i="9"/>
  <c r="R8394" i="9"/>
  <c r="AB8390" i="9"/>
  <c r="AA8390" i="9"/>
  <c r="Y8391" i="9"/>
  <c r="Z8391" i="9" s="1"/>
  <c r="X8393" i="9" l="1"/>
  <c r="AD8390" i="9"/>
  <c r="V8394" i="9"/>
  <c r="W8394" i="9" s="1"/>
  <c r="S8394" i="9"/>
  <c r="X8394" i="9" s="1"/>
  <c r="R8395" i="9"/>
  <c r="AA8391" i="9"/>
  <c r="AB8391" i="9"/>
  <c r="Y8392" i="9"/>
  <c r="Z8392" i="9" s="1"/>
  <c r="AD8391" i="9" l="1"/>
  <c r="V8395" i="9"/>
  <c r="W8395" i="9" s="1"/>
  <c r="X8395" i="9" s="1"/>
  <c r="S8395" i="9"/>
  <c r="R8396" i="9"/>
  <c r="AB8392" i="9"/>
  <c r="AA8392" i="9"/>
  <c r="Y8393" i="9"/>
  <c r="Z8393" i="9" s="1"/>
  <c r="AD8392" i="9" l="1"/>
  <c r="V8396" i="9"/>
  <c r="W8396" i="9" s="1"/>
  <c r="S8396" i="9"/>
  <c r="X8396" i="9" s="1"/>
  <c r="Y8394" i="9"/>
  <c r="Z8394" i="9" s="1"/>
  <c r="AA8393" i="9"/>
  <c r="AB8393" i="9"/>
  <c r="R8397" i="9"/>
  <c r="AD8393" i="9" l="1"/>
  <c r="V8397" i="9"/>
  <c r="W8397" i="9" s="1"/>
  <c r="S8397" i="9"/>
  <c r="AB8394" i="9"/>
  <c r="AA8394" i="9"/>
  <c r="Y8395" i="9"/>
  <c r="Z8395" i="9" s="1"/>
  <c r="R8398" i="9"/>
  <c r="X8397" i="9" l="1"/>
  <c r="AD8394" i="9"/>
  <c r="V8398" i="9"/>
  <c r="W8398" i="9" s="1"/>
  <c r="S8398" i="9"/>
  <c r="AA8395" i="9"/>
  <c r="AB8395" i="9"/>
  <c r="Y8396" i="9"/>
  <c r="Z8396" i="9" s="1"/>
  <c r="R8399" i="9"/>
  <c r="X8398" i="9" l="1"/>
  <c r="AD8395" i="9"/>
  <c r="V8399" i="9"/>
  <c r="W8399" i="9" s="1"/>
  <c r="X8399" i="9" s="1"/>
  <c r="S8399" i="9"/>
  <c r="AB8396" i="9"/>
  <c r="AA8396" i="9"/>
  <c r="Y8397" i="9"/>
  <c r="Z8397" i="9" s="1"/>
  <c r="R8400" i="9"/>
  <c r="AD8396" i="9" l="1"/>
  <c r="V8400" i="9"/>
  <c r="W8400" i="9" s="1"/>
  <c r="S8400" i="9"/>
  <c r="AA8397" i="9"/>
  <c r="AB8397" i="9"/>
  <c r="R8401" i="9"/>
  <c r="Y8398" i="9"/>
  <c r="Z8398" i="9" s="1"/>
  <c r="X8400" i="9" l="1"/>
  <c r="AD8397" i="9"/>
  <c r="V8401" i="9"/>
  <c r="W8401" i="9" s="1"/>
  <c r="S8401" i="9"/>
  <c r="AB8398" i="9"/>
  <c r="AA8398" i="9"/>
  <c r="Y8399" i="9"/>
  <c r="Z8399" i="9" s="1"/>
  <c r="R8402" i="9"/>
  <c r="X8401" i="9" l="1"/>
  <c r="AD8398" i="9"/>
  <c r="V8402" i="9"/>
  <c r="W8402" i="9" s="1"/>
  <c r="S8402" i="9"/>
  <c r="AA8399" i="9"/>
  <c r="AB8399" i="9"/>
  <c r="R8403" i="9"/>
  <c r="Y8400" i="9"/>
  <c r="Z8400" i="9" s="1"/>
  <c r="X8402" i="9" l="1"/>
  <c r="AD8399" i="9"/>
  <c r="V8403" i="9"/>
  <c r="W8403" i="9" s="1"/>
  <c r="X8403" i="9" s="1"/>
  <c r="S8403" i="9"/>
  <c r="AB8400" i="9"/>
  <c r="AA8400" i="9"/>
  <c r="R8404" i="9"/>
  <c r="Y8401" i="9"/>
  <c r="Z8401" i="9" s="1"/>
  <c r="AD8400" i="9" l="1"/>
  <c r="V8404" i="9"/>
  <c r="W8404" i="9" s="1"/>
  <c r="S8404" i="9"/>
  <c r="X8404" i="9" s="1"/>
  <c r="AA8401" i="9"/>
  <c r="AB8401" i="9"/>
  <c r="R8405" i="9"/>
  <c r="Y8402" i="9"/>
  <c r="Z8402" i="9" s="1"/>
  <c r="AD8401" i="9" l="1"/>
  <c r="V8405" i="9"/>
  <c r="W8405" i="9" s="1"/>
  <c r="S8405" i="9"/>
  <c r="AB8402" i="9"/>
  <c r="AA8402" i="9"/>
  <c r="R8406" i="9"/>
  <c r="Y8403" i="9"/>
  <c r="Z8403" i="9" s="1"/>
  <c r="X8405" i="9" l="1"/>
  <c r="AD8402" i="9"/>
  <c r="V8406" i="9"/>
  <c r="W8406" i="9" s="1"/>
  <c r="S8406" i="9"/>
  <c r="X8406" i="9" s="1"/>
  <c r="AA8403" i="9"/>
  <c r="AB8403" i="9"/>
  <c r="Y8404" i="9"/>
  <c r="Z8404" i="9" s="1"/>
  <c r="R8407" i="9"/>
  <c r="AD8403" i="9" l="1"/>
  <c r="V8407" i="9"/>
  <c r="W8407" i="9" s="1"/>
  <c r="S8407" i="9"/>
  <c r="AB8404" i="9"/>
  <c r="AA8404" i="9"/>
  <c r="R8408" i="9"/>
  <c r="Y8405" i="9"/>
  <c r="Z8405" i="9" s="1"/>
  <c r="X8407" i="9" l="1"/>
  <c r="AD8404" i="9"/>
  <c r="V8408" i="9"/>
  <c r="W8408" i="9" s="1"/>
  <c r="S8408" i="9"/>
  <c r="AA8405" i="9"/>
  <c r="AB8405" i="9"/>
  <c r="Y8406" i="9"/>
  <c r="Z8406" i="9" s="1"/>
  <c r="R8409" i="9"/>
  <c r="X8408" i="9" l="1"/>
  <c r="AD8405" i="9"/>
  <c r="V8409" i="9"/>
  <c r="W8409" i="9" s="1"/>
  <c r="S8409" i="9"/>
  <c r="AB8406" i="9"/>
  <c r="AA8406" i="9"/>
  <c r="Y8407" i="9"/>
  <c r="Z8407" i="9" s="1"/>
  <c r="R8410" i="9"/>
  <c r="X8409" i="9" l="1"/>
  <c r="AD8406" i="9"/>
  <c r="V8410" i="9"/>
  <c r="W8410" i="9" s="1"/>
  <c r="S8410" i="9"/>
  <c r="AA8407" i="9"/>
  <c r="AB8407" i="9"/>
  <c r="R8411" i="9"/>
  <c r="Y8408" i="9"/>
  <c r="Z8408" i="9" s="1"/>
  <c r="X8410" i="9" l="1"/>
  <c r="AD8407" i="9"/>
  <c r="V8411" i="9"/>
  <c r="W8411" i="9" s="1"/>
  <c r="X8411" i="9" s="1"/>
  <c r="S8411" i="9"/>
  <c r="R8412" i="9"/>
  <c r="AB8408" i="9"/>
  <c r="AA8408" i="9"/>
  <c r="Y8409" i="9"/>
  <c r="Z8409" i="9" s="1"/>
  <c r="AD8408" i="9" l="1"/>
  <c r="V8412" i="9"/>
  <c r="W8412" i="9" s="1"/>
  <c r="S8412" i="9"/>
  <c r="AA8409" i="9"/>
  <c r="AB8409" i="9"/>
  <c r="R8413" i="9"/>
  <c r="Y8410" i="9"/>
  <c r="Z8410" i="9" s="1"/>
  <c r="X8412" i="9" l="1"/>
  <c r="AD8409" i="9"/>
  <c r="V8413" i="9"/>
  <c r="W8413" i="9" s="1"/>
  <c r="X8413" i="9" s="1"/>
  <c r="S8413" i="9"/>
  <c r="Y8411" i="9"/>
  <c r="Z8411" i="9" s="1"/>
  <c r="AB8410" i="9"/>
  <c r="AA8410" i="9"/>
  <c r="R8414" i="9"/>
  <c r="AD8410" i="9" l="1"/>
  <c r="V8414" i="9"/>
  <c r="W8414" i="9" s="1"/>
  <c r="S8414" i="9"/>
  <c r="X8414" i="9" s="1"/>
  <c r="AA8411" i="9"/>
  <c r="AB8411" i="9"/>
  <c r="R8415" i="9"/>
  <c r="Y8412" i="9"/>
  <c r="Z8412" i="9" s="1"/>
  <c r="AD8411" i="9" l="1"/>
  <c r="V8415" i="9"/>
  <c r="W8415" i="9" s="1"/>
  <c r="S8415" i="9"/>
  <c r="AB8412" i="9"/>
  <c r="AA8412" i="9"/>
  <c r="R8416" i="9"/>
  <c r="Y8413" i="9"/>
  <c r="Z8413" i="9" s="1"/>
  <c r="X8415" i="9" l="1"/>
  <c r="AD8412" i="9"/>
  <c r="V8416" i="9"/>
  <c r="W8416" i="9" s="1"/>
  <c r="S8416" i="9"/>
  <c r="AA8413" i="9"/>
  <c r="AB8413" i="9"/>
  <c r="R8417" i="9"/>
  <c r="Y8414" i="9"/>
  <c r="Z8414" i="9" s="1"/>
  <c r="X8416" i="9" l="1"/>
  <c r="AD8413" i="9"/>
  <c r="V8417" i="9"/>
  <c r="W8417" i="9" s="1"/>
  <c r="S8417" i="9"/>
  <c r="AB8414" i="9"/>
  <c r="AA8414" i="9"/>
  <c r="R8418" i="9"/>
  <c r="Y8415" i="9"/>
  <c r="Z8415" i="9" s="1"/>
  <c r="X8417" i="9" l="1"/>
  <c r="AD8414" i="9"/>
  <c r="V8418" i="9"/>
  <c r="W8418" i="9" s="1"/>
  <c r="X8418" i="9" s="1"/>
  <c r="S8418" i="9"/>
  <c r="Y8416" i="9"/>
  <c r="Z8416" i="9" s="1"/>
  <c r="R8419" i="9"/>
  <c r="AA8415" i="9"/>
  <c r="AB8415" i="9"/>
  <c r="AD8415" i="9" l="1"/>
  <c r="V8419" i="9"/>
  <c r="W8419" i="9" s="1"/>
  <c r="S8419" i="9"/>
  <c r="AB8416" i="9"/>
  <c r="AA8416" i="9"/>
  <c r="R8420" i="9"/>
  <c r="Y8417" i="9"/>
  <c r="Z8417" i="9" s="1"/>
  <c r="X8419" i="9" l="1"/>
  <c r="AD8416" i="9"/>
  <c r="V8420" i="9"/>
  <c r="W8420" i="9" s="1"/>
  <c r="S8420" i="9"/>
  <c r="AA8417" i="9"/>
  <c r="AB8417" i="9"/>
  <c r="R8421" i="9"/>
  <c r="Y8418" i="9"/>
  <c r="Z8418" i="9" s="1"/>
  <c r="X8420" i="9" l="1"/>
  <c r="AD8417" i="9"/>
  <c r="V8421" i="9"/>
  <c r="W8421" i="9" s="1"/>
  <c r="S8421" i="9"/>
  <c r="AB8418" i="9"/>
  <c r="AA8418" i="9"/>
  <c r="R8422" i="9"/>
  <c r="Y8419" i="9"/>
  <c r="Z8419" i="9" s="1"/>
  <c r="X8421" i="9" l="1"/>
  <c r="AD8418" i="9"/>
  <c r="V8422" i="9"/>
  <c r="W8422" i="9" s="1"/>
  <c r="S8422" i="9"/>
  <c r="AA8419" i="9"/>
  <c r="AB8419" i="9"/>
  <c r="R8423" i="9"/>
  <c r="Y8420" i="9"/>
  <c r="Z8420" i="9" s="1"/>
  <c r="X8422" i="9" l="1"/>
  <c r="AD8419" i="9"/>
  <c r="V8423" i="9"/>
  <c r="W8423" i="9" s="1"/>
  <c r="S8423" i="9"/>
  <c r="AB8420" i="9"/>
  <c r="AA8420" i="9"/>
  <c r="R8424" i="9"/>
  <c r="Y8421" i="9"/>
  <c r="Z8421" i="9" s="1"/>
  <c r="X8423" i="9" l="1"/>
  <c r="AD8420" i="9"/>
  <c r="V8424" i="9"/>
  <c r="W8424" i="9" s="1"/>
  <c r="S8424" i="9"/>
  <c r="AA8421" i="9"/>
  <c r="AB8421" i="9"/>
  <c r="R8425" i="9"/>
  <c r="Y8422" i="9"/>
  <c r="Z8422" i="9" s="1"/>
  <c r="X8424" i="9" l="1"/>
  <c r="AD8421" i="9"/>
  <c r="V8425" i="9"/>
  <c r="W8425" i="9" s="1"/>
  <c r="S8425" i="9"/>
  <c r="AB8422" i="9"/>
  <c r="AA8422" i="9"/>
  <c r="Y8423" i="9"/>
  <c r="Z8423" i="9" s="1"/>
  <c r="R8426" i="9"/>
  <c r="X8425" i="9" l="1"/>
  <c r="AD8422" i="9"/>
  <c r="V8426" i="9"/>
  <c r="W8426" i="9" s="1"/>
  <c r="S8426" i="9"/>
  <c r="R8427" i="9"/>
  <c r="Y8424" i="9"/>
  <c r="Z8424" i="9" s="1"/>
  <c r="AA8423" i="9"/>
  <c r="AB8423" i="9"/>
  <c r="X8426" i="9" l="1"/>
  <c r="AD8423" i="9"/>
  <c r="V8427" i="9"/>
  <c r="W8427" i="9" s="1"/>
  <c r="S8427" i="9"/>
  <c r="AB8424" i="9"/>
  <c r="AA8424" i="9"/>
  <c r="R8428" i="9"/>
  <c r="Y8425" i="9"/>
  <c r="Z8425" i="9" s="1"/>
  <c r="X8427" i="9" l="1"/>
  <c r="AD8424" i="9"/>
  <c r="V8428" i="9"/>
  <c r="W8428" i="9" s="1"/>
  <c r="S8428" i="9"/>
  <c r="AA8425" i="9"/>
  <c r="AB8425" i="9"/>
  <c r="R8429" i="9"/>
  <c r="Y8426" i="9"/>
  <c r="Z8426" i="9" s="1"/>
  <c r="X8428" i="9" l="1"/>
  <c r="AD8425" i="9"/>
  <c r="V8429" i="9"/>
  <c r="W8429" i="9" s="1"/>
  <c r="S8429" i="9"/>
  <c r="AB8426" i="9"/>
  <c r="AA8426" i="9"/>
  <c r="R8430" i="9"/>
  <c r="Y8427" i="9"/>
  <c r="Z8427" i="9" s="1"/>
  <c r="X8429" i="9" l="1"/>
  <c r="AD8426" i="9"/>
  <c r="V8430" i="9"/>
  <c r="W8430" i="9" s="1"/>
  <c r="S8430" i="9"/>
  <c r="X8430" i="9" s="1"/>
  <c r="AA8427" i="9"/>
  <c r="AB8427" i="9"/>
  <c r="R8431" i="9"/>
  <c r="Y8428" i="9"/>
  <c r="Z8428" i="9" s="1"/>
  <c r="AD8427" i="9" l="1"/>
  <c r="V8431" i="9"/>
  <c r="W8431" i="9" s="1"/>
  <c r="S8431" i="9"/>
  <c r="AB8428" i="9"/>
  <c r="AA8428" i="9"/>
  <c r="R8432" i="9"/>
  <c r="Y8429" i="9"/>
  <c r="Z8429" i="9" s="1"/>
  <c r="X8431" i="9" l="1"/>
  <c r="AD8428" i="9"/>
  <c r="V8432" i="9"/>
  <c r="W8432" i="9" s="1"/>
  <c r="S8432" i="9"/>
  <c r="AA8429" i="9"/>
  <c r="AB8429" i="9"/>
  <c r="Y8430" i="9"/>
  <c r="Z8430" i="9" s="1"/>
  <c r="R8433" i="9"/>
  <c r="X8432" i="9" l="1"/>
  <c r="AD8429" i="9"/>
  <c r="V8433" i="9"/>
  <c r="W8433" i="9" s="1"/>
  <c r="S8433" i="9"/>
  <c r="AB8430" i="9"/>
  <c r="AA8430" i="9"/>
  <c r="Y8431" i="9"/>
  <c r="Z8431" i="9" s="1"/>
  <c r="R8434" i="9"/>
  <c r="X8433" i="9" l="1"/>
  <c r="AD8430" i="9"/>
  <c r="V8434" i="9"/>
  <c r="W8434" i="9" s="1"/>
  <c r="S8434" i="9"/>
  <c r="X8434" i="9" s="1"/>
  <c r="AB8431" i="9"/>
  <c r="AA8431" i="9"/>
  <c r="R8435" i="9"/>
  <c r="Y8432" i="9"/>
  <c r="Z8432" i="9" s="1"/>
  <c r="AD8431" i="9" l="1"/>
  <c r="V8435" i="9"/>
  <c r="W8435" i="9" s="1"/>
  <c r="S8435" i="9"/>
  <c r="AA8432" i="9"/>
  <c r="AB8432" i="9"/>
  <c r="Y8433" i="9"/>
  <c r="Z8433" i="9" s="1"/>
  <c r="R8436" i="9"/>
  <c r="X8435" i="9" l="1"/>
  <c r="AD8432" i="9"/>
  <c r="V8436" i="9"/>
  <c r="W8436" i="9" s="1"/>
  <c r="S8436" i="9"/>
  <c r="R8437" i="9"/>
  <c r="AA8433" i="9"/>
  <c r="AB8433" i="9"/>
  <c r="Y8434" i="9"/>
  <c r="Z8434" i="9" s="1"/>
  <c r="X8436" i="9" l="1"/>
  <c r="AD8433" i="9"/>
  <c r="V8437" i="9"/>
  <c r="W8437" i="9" s="1"/>
  <c r="S8437" i="9"/>
  <c r="Y8435" i="9"/>
  <c r="Z8435" i="9" s="1"/>
  <c r="AA8434" i="9"/>
  <c r="AB8434" i="9"/>
  <c r="R8438" i="9"/>
  <c r="X8437" i="9" l="1"/>
  <c r="AD8434" i="9"/>
  <c r="V8438" i="9"/>
  <c r="W8438" i="9" s="1"/>
  <c r="S8438" i="9"/>
  <c r="X8438" i="9" s="1"/>
  <c r="AB8435" i="9"/>
  <c r="AA8435" i="9"/>
  <c r="Y8436" i="9"/>
  <c r="Z8436" i="9" s="1"/>
  <c r="R8439" i="9"/>
  <c r="AD8435" i="9" l="1"/>
  <c r="V8439" i="9"/>
  <c r="W8439" i="9" s="1"/>
  <c r="S8439" i="9"/>
  <c r="R8440" i="9"/>
  <c r="AA8436" i="9"/>
  <c r="AB8436" i="9"/>
  <c r="Y8437" i="9"/>
  <c r="Z8437" i="9" s="1"/>
  <c r="X8439" i="9" l="1"/>
  <c r="AD8436" i="9"/>
  <c r="V8440" i="9"/>
  <c r="W8440" i="9" s="1"/>
  <c r="S8440" i="9"/>
  <c r="X8440" i="9" s="1"/>
  <c r="R8441" i="9"/>
  <c r="AA8437" i="9"/>
  <c r="AB8437" i="9"/>
  <c r="Y8438" i="9"/>
  <c r="Z8438" i="9" s="1"/>
  <c r="AD8437" i="9" l="1"/>
  <c r="V8441" i="9"/>
  <c r="W8441" i="9" s="1"/>
  <c r="S8441" i="9"/>
  <c r="R8442" i="9"/>
  <c r="AA8438" i="9"/>
  <c r="AB8438" i="9"/>
  <c r="Y8439" i="9"/>
  <c r="Z8439" i="9" s="1"/>
  <c r="X8441" i="9" l="1"/>
  <c r="AD8438" i="9"/>
  <c r="V8442" i="9"/>
  <c r="W8442" i="9" s="1"/>
  <c r="S8442" i="9"/>
  <c r="X8442" i="9" s="1"/>
  <c r="Y8440" i="9"/>
  <c r="Z8440" i="9" s="1"/>
  <c r="R8443" i="9"/>
  <c r="AB8439" i="9"/>
  <c r="AA8439" i="9"/>
  <c r="AD8439" i="9" l="1"/>
  <c r="V8443" i="9"/>
  <c r="W8443" i="9" s="1"/>
  <c r="S8443" i="9"/>
  <c r="R8444" i="9"/>
  <c r="Y8441" i="9"/>
  <c r="Z8441" i="9" s="1"/>
  <c r="AA8440" i="9"/>
  <c r="AB8440" i="9"/>
  <c r="X8443" i="9" l="1"/>
  <c r="AD8440" i="9"/>
  <c r="V8444" i="9"/>
  <c r="W8444" i="9" s="1"/>
  <c r="S8444" i="9"/>
  <c r="X8444" i="9" s="1"/>
  <c r="AA8441" i="9"/>
  <c r="AB8441" i="9"/>
  <c r="R8445" i="9"/>
  <c r="Y8442" i="9"/>
  <c r="Z8442" i="9" s="1"/>
  <c r="AD8441" i="9" l="1"/>
  <c r="V8445" i="9"/>
  <c r="W8445" i="9" s="1"/>
  <c r="S8445" i="9"/>
  <c r="R8446" i="9"/>
  <c r="Y8443" i="9"/>
  <c r="Z8443" i="9" s="1"/>
  <c r="AA8442" i="9"/>
  <c r="AB8442" i="9"/>
  <c r="X8445" i="9" l="1"/>
  <c r="AD8442" i="9"/>
  <c r="V8446" i="9"/>
  <c r="W8446" i="9" s="1"/>
  <c r="S8446" i="9"/>
  <c r="AB8443" i="9"/>
  <c r="AA8443" i="9"/>
  <c r="R8447" i="9"/>
  <c r="Y8444" i="9"/>
  <c r="Z8444" i="9" s="1"/>
  <c r="X8446" i="9" l="1"/>
  <c r="AD8443" i="9"/>
  <c r="V8447" i="9"/>
  <c r="W8447" i="9" s="1"/>
  <c r="S8447" i="9"/>
  <c r="AA8444" i="9"/>
  <c r="AB8444" i="9"/>
  <c r="R8448" i="9"/>
  <c r="Y8445" i="9"/>
  <c r="Z8445" i="9" s="1"/>
  <c r="X8447" i="9" l="1"/>
  <c r="AD8444" i="9"/>
  <c r="V8448" i="9"/>
  <c r="W8448" i="9" s="1"/>
  <c r="S8448" i="9"/>
  <c r="X8448" i="9" s="1"/>
  <c r="AA8445" i="9"/>
  <c r="AB8445" i="9"/>
  <c r="R8449" i="9"/>
  <c r="Y8446" i="9"/>
  <c r="Z8446" i="9" s="1"/>
  <c r="AD8445" i="9" l="1"/>
  <c r="V8449" i="9"/>
  <c r="W8449" i="9" s="1"/>
  <c r="S8449" i="9"/>
  <c r="AA8446" i="9"/>
  <c r="AB8446" i="9"/>
  <c r="R8450" i="9"/>
  <c r="Y8447" i="9"/>
  <c r="Z8447" i="9" s="1"/>
  <c r="X8449" i="9" l="1"/>
  <c r="AD8446" i="9"/>
  <c r="V8450" i="9"/>
  <c r="W8450" i="9" s="1"/>
  <c r="S8450" i="9"/>
  <c r="AB8447" i="9"/>
  <c r="AA8447" i="9"/>
  <c r="R8451" i="9"/>
  <c r="Y8448" i="9"/>
  <c r="Z8448" i="9" s="1"/>
  <c r="X8450" i="9" l="1"/>
  <c r="AD8447" i="9"/>
  <c r="V8451" i="9"/>
  <c r="W8451" i="9" s="1"/>
  <c r="S8451" i="9"/>
  <c r="AA8448" i="9"/>
  <c r="AB8448" i="9"/>
  <c r="R8452" i="9"/>
  <c r="Y8449" i="9"/>
  <c r="Z8449" i="9" s="1"/>
  <c r="X8451" i="9" l="1"/>
  <c r="AD8448" i="9"/>
  <c r="V8452" i="9"/>
  <c r="W8452" i="9" s="1"/>
  <c r="S8452" i="9"/>
  <c r="AA8449" i="9"/>
  <c r="AB8449" i="9"/>
  <c r="R8453" i="9"/>
  <c r="Y8450" i="9"/>
  <c r="Z8450" i="9" s="1"/>
  <c r="X8452" i="9" l="1"/>
  <c r="AD8449" i="9"/>
  <c r="V8453" i="9"/>
  <c r="W8453" i="9" s="1"/>
  <c r="X8453" i="9" s="1"/>
  <c r="S8453" i="9"/>
  <c r="AA8450" i="9"/>
  <c r="AB8450" i="9"/>
  <c r="R8454" i="9"/>
  <c r="Y8451" i="9"/>
  <c r="Z8451" i="9" s="1"/>
  <c r="AD8450" i="9" l="1"/>
  <c r="V8454" i="9"/>
  <c r="W8454" i="9" s="1"/>
  <c r="S8454" i="9"/>
  <c r="X8454" i="9" s="1"/>
  <c r="R8455" i="9"/>
  <c r="AA8451" i="9"/>
  <c r="AB8451" i="9"/>
  <c r="Y8452" i="9"/>
  <c r="Z8452" i="9" s="1"/>
  <c r="AD8451" i="9" l="1"/>
  <c r="V8455" i="9"/>
  <c r="W8455" i="9" s="1"/>
  <c r="S8455" i="9"/>
  <c r="R8456" i="9"/>
  <c r="AA8452" i="9"/>
  <c r="AB8452" i="9"/>
  <c r="Y8453" i="9"/>
  <c r="Z8453" i="9" s="1"/>
  <c r="X8455" i="9" l="1"/>
  <c r="AD8452" i="9"/>
  <c r="V8456" i="9"/>
  <c r="W8456" i="9" s="1"/>
  <c r="S8456" i="9"/>
  <c r="R8457" i="9"/>
  <c r="AB8453" i="9"/>
  <c r="AA8453" i="9"/>
  <c r="Y8454" i="9"/>
  <c r="Z8454" i="9" s="1"/>
  <c r="X8456" i="9" l="1"/>
  <c r="AD8453" i="9"/>
  <c r="V8457" i="9"/>
  <c r="W8457" i="9" s="1"/>
  <c r="S8457" i="9"/>
  <c r="Y8455" i="9"/>
  <c r="Z8455" i="9" s="1"/>
  <c r="AA8454" i="9"/>
  <c r="AB8454" i="9"/>
  <c r="R8458" i="9"/>
  <c r="X8457" i="9" l="1"/>
  <c r="AD8454" i="9"/>
  <c r="V8458" i="9"/>
  <c r="W8458" i="9" s="1"/>
  <c r="S8458" i="9"/>
  <c r="X8458" i="9" s="1"/>
  <c r="AB8455" i="9"/>
  <c r="AA8455" i="9"/>
  <c r="R8459" i="9"/>
  <c r="Y8456" i="9"/>
  <c r="Z8456" i="9" s="1"/>
  <c r="AD8455" i="9" l="1"/>
  <c r="V8459" i="9"/>
  <c r="W8459" i="9" s="1"/>
  <c r="S8459" i="9"/>
  <c r="AA8456" i="9"/>
  <c r="AB8456" i="9"/>
  <c r="Y8457" i="9"/>
  <c r="Z8457" i="9" s="1"/>
  <c r="R8460" i="9"/>
  <c r="X8459" i="9" l="1"/>
  <c r="AD8456" i="9"/>
  <c r="V8460" i="9"/>
  <c r="W8460" i="9" s="1"/>
  <c r="X8460" i="9" s="1"/>
  <c r="S8460" i="9"/>
  <c r="AB8457" i="9"/>
  <c r="AA8457" i="9"/>
  <c r="Y8458" i="9"/>
  <c r="Z8458" i="9" s="1"/>
  <c r="R8461" i="9"/>
  <c r="AD8457" i="9" l="1"/>
  <c r="V8461" i="9"/>
  <c r="W8461" i="9" s="1"/>
  <c r="S8461" i="9"/>
  <c r="AA8458" i="9"/>
  <c r="AB8458" i="9"/>
  <c r="R8462" i="9"/>
  <c r="Y8459" i="9"/>
  <c r="Z8459" i="9" s="1"/>
  <c r="X8461" i="9" l="1"/>
  <c r="AD8458" i="9"/>
  <c r="V8462" i="9"/>
  <c r="W8462" i="9" s="1"/>
  <c r="S8462" i="9"/>
  <c r="Y8460" i="9"/>
  <c r="Z8460" i="9" s="1"/>
  <c r="AB8459" i="9"/>
  <c r="AA8459" i="9"/>
  <c r="R8463" i="9"/>
  <c r="X8462" i="9" l="1"/>
  <c r="AD8459" i="9"/>
  <c r="V8463" i="9"/>
  <c r="W8463" i="9" s="1"/>
  <c r="S8463" i="9"/>
  <c r="R8464" i="9"/>
  <c r="Y8461" i="9"/>
  <c r="Z8461" i="9" s="1"/>
  <c r="AA8460" i="9"/>
  <c r="AB8460" i="9"/>
  <c r="X8463" i="9" l="1"/>
  <c r="AD8460" i="9"/>
  <c r="V8464" i="9"/>
  <c r="W8464" i="9" s="1"/>
  <c r="S8464" i="9"/>
  <c r="AB8461" i="9"/>
  <c r="AA8461" i="9"/>
  <c r="R8465" i="9"/>
  <c r="Y8462" i="9"/>
  <c r="Z8462" i="9" s="1"/>
  <c r="X8464" i="9" l="1"/>
  <c r="AD8461" i="9"/>
  <c r="V8465" i="9"/>
  <c r="W8465" i="9" s="1"/>
  <c r="S8465" i="9"/>
  <c r="Y8463" i="9"/>
  <c r="Z8463" i="9" s="1"/>
  <c r="AA8462" i="9"/>
  <c r="AB8462" i="9"/>
  <c r="R8466" i="9"/>
  <c r="X8465" i="9" l="1"/>
  <c r="AD8462" i="9"/>
  <c r="V8466" i="9"/>
  <c r="W8466" i="9" s="1"/>
  <c r="S8466" i="9"/>
  <c r="R8467" i="9"/>
  <c r="Y8464" i="9"/>
  <c r="Z8464" i="9" s="1"/>
  <c r="AB8463" i="9"/>
  <c r="AA8463" i="9"/>
  <c r="X8466" i="9" l="1"/>
  <c r="AD8463" i="9"/>
  <c r="V8467" i="9"/>
  <c r="W8467" i="9" s="1"/>
  <c r="S8467" i="9"/>
  <c r="AA8464" i="9"/>
  <c r="AB8464" i="9"/>
  <c r="R8468" i="9"/>
  <c r="Y8465" i="9"/>
  <c r="Z8465" i="9" s="1"/>
  <c r="X8467" i="9" l="1"/>
  <c r="AD8464" i="9"/>
  <c r="V8468" i="9"/>
  <c r="W8468" i="9" s="1"/>
  <c r="S8468" i="9"/>
  <c r="R8469" i="9"/>
  <c r="AB8465" i="9"/>
  <c r="AA8465" i="9"/>
  <c r="Y8466" i="9"/>
  <c r="Z8466" i="9" s="1"/>
  <c r="X8468" i="9" l="1"/>
  <c r="AD8465" i="9"/>
  <c r="V8469" i="9"/>
  <c r="W8469" i="9" s="1"/>
  <c r="S8469" i="9"/>
  <c r="Y8467" i="9"/>
  <c r="Z8467" i="9" s="1"/>
  <c r="AA8466" i="9"/>
  <c r="AB8466" i="9"/>
  <c r="R8470" i="9"/>
  <c r="X8469" i="9" l="1"/>
  <c r="AD8466" i="9"/>
  <c r="V8470" i="9"/>
  <c r="W8470" i="9" s="1"/>
  <c r="S8470" i="9"/>
  <c r="AB8467" i="9"/>
  <c r="AA8467" i="9"/>
  <c r="R8471" i="9"/>
  <c r="Y8468" i="9"/>
  <c r="Z8468" i="9" s="1"/>
  <c r="X8470" i="9" l="1"/>
  <c r="AD8467" i="9"/>
  <c r="V8471" i="9"/>
  <c r="W8471" i="9" s="1"/>
  <c r="S8471" i="9"/>
  <c r="AA8468" i="9"/>
  <c r="AB8468" i="9"/>
  <c r="R8472" i="9"/>
  <c r="Y8469" i="9"/>
  <c r="Z8469" i="9" s="1"/>
  <c r="X8471" i="9" l="1"/>
  <c r="AD8468" i="9"/>
  <c r="V8472" i="9"/>
  <c r="W8472" i="9" s="1"/>
  <c r="S8472" i="9"/>
  <c r="AB8469" i="9"/>
  <c r="AA8469" i="9"/>
  <c r="R8473" i="9"/>
  <c r="Y8470" i="9"/>
  <c r="Z8470" i="9" s="1"/>
  <c r="X8472" i="9" l="1"/>
  <c r="AD8469" i="9"/>
  <c r="V8473" i="9"/>
  <c r="W8473" i="9" s="1"/>
  <c r="S8473" i="9"/>
  <c r="R8474" i="9"/>
  <c r="Y8471" i="9"/>
  <c r="Z8471" i="9" s="1"/>
  <c r="AA8470" i="9"/>
  <c r="AB8470" i="9"/>
  <c r="X8473" i="9" l="1"/>
  <c r="AD8470" i="9"/>
  <c r="V8474" i="9"/>
  <c r="W8474" i="9" s="1"/>
  <c r="S8474" i="9"/>
  <c r="AB8471" i="9"/>
  <c r="AA8471" i="9"/>
  <c r="R8475" i="9"/>
  <c r="Y8472" i="9"/>
  <c r="Z8472" i="9" s="1"/>
  <c r="X8474" i="9" l="1"/>
  <c r="AD8471" i="9"/>
  <c r="V8475" i="9"/>
  <c r="W8475" i="9" s="1"/>
  <c r="S8475" i="9"/>
  <c r="AA8472" i="9"/>
  <c r="AB8472" i="9"/>
  <c r="Y8473" i="9"/>
  <c r="Z8473" i="9" s="1"/>
  <c r="R8476" i="9"/>
  <c r="X8475" i="9" l="1"/>
  <c r="AD8472" i="9"/>
  <c r="V8476" i="9"/>
  <c r="W8476" i="9" s="1"/>
  <c r="S8476" i="9"/>
  <c r="X8476" i="9" s="1"/>
  <c r="R8477" i="9"/>
  <c r="AB8473" i="9"/>
  <c r="AA8473" i="9"/>
  <c r="Y8474" i="9"/>
  <c r="Z8474" i="9" s="1"/>
  <c r="AD8473" i="9" l="1"/>
  <c r="V8477" i="9"/>
  <c r="W8477" i="9" s="1"/>
  <c r="S8477" i="9"/>
  <c r="AA8474" i="9"/>
  <c r="AB8474" i="9"/>
  <c r="Y8475" i="9"/>
  <c r="Z8475" i="9" s="1"/>
  <c r="R8478" i="9"/>
  <c r="X8477" i="9" l="1"/>
  <c r="AD8474" i="9"/>
  <c r="V8478" i="9"/>
  <c r="W8478" i="9" s="1"/>
  <c r="X8478" i="9" s="1"/>
  <c r="S8478" i="9"/>
  <c r="AB8475" i="9"/>
  <c r="AA8475" i="9"/>
  <c r="R8479" i="9"/>
  <c r="Y8476" i="9"/>
  <c r="Z8476" i="9" s="1"/>
  <c r="AD8475" i="9" l="1"/>
  <c r="V8479" i="9"/>
  <c r="W8479" i="9" s="1"/>
  <c r="S8479" i="9"/>
  <c r="AA8476" i="9"/>
  <c r="AB8476" i="9"/>
  <c r="R8480" i="9"/>
  <c r="Y8477" i="9"/>
  <c r="Z8477" i="9" s="1"/>
  <c r="X8479" i="9" l="1"/>
  <c r="AD8476" i="9"/>
  <c r="V8480" i="9"/>
  <c r="W8480" i="9" s="1"/>
  <c r="S8480" i="9"/>
  <c r="R8481" i="9"/>
  <c r="AB8477" i="9"/>
  <c r="AA8477" i="9"/>
  <c r="Y8478" i="9"/>
  <c r="Z8478" i="9" s="1"/>
  <c r="X8480" i="9" l="1"/>
  <c r="AD8477" i="9"/>
  <c r="V8481" i="9"/>
  <c r="W8481" i="9" s="1"/>
  <c r="S8481" i="9"/>
  <c r="Y8479" i="9"/>
  <c r="Z8479" i="9" s="1"/>
  <c r="AA8478" i="9"/>
  <c r="AB8478" i="9"/>
  <c r="R8482" i="9"/>
  <c r="X8481" i="9" l="1"/>
  <c r="AD8478" i="9"/>
  <c r="V8482" i="9"/>
  <c r="W8482" i="9" s="1"/>
  <c r="S8482" i="9"/>
  <c r="X8482" i="9" s="1"/>
  <c r="AB8479" i="9"/>
  <c r="AA8479" i="9"/>
  <c r="R8483" i="9"/>
  <c r="Y8480" i="9"/>
  <c r="Z8480" i="9" s="1"/>
  <c r="AD8479" i="9" l="1"/>
  <c r="V8483" i="9"/>
  <c r="W8483" i="9" s="1"/>
  <c r="S8483" i="9"/>
  <c r="Y8481" i="9"/>
  <c r="Z8481" i="9" s="1"/>
  <c r="AA8480" i="9"/>
  <c r="AB8480" i="9"/>
  <c r="R8484" i="9"/>
  <c r="X8483" i="9" l="1"/>
  <c r="AD8480" i="9"/>
  <c r="V8484" i="9"/>
  <c r="W8484" i="9" s="1"/>
  <c r="S8484" i="9"/>
  <c r="X8484" i="9" s="1"/>
  <c r="Y8482" i="9"/>
  <c r="Z8482" i="9" s="1"/>
  <c r="R8485" i="9"/>
  <c r="AB8481" i="9"/>
  <c r="AA8481" i="9"/>
  <c r="AD8481" i="9" l="1"/>
  <c r="V8485" i="9"/>
  <c r="W8485" i="9" s="1"/>
  <c r="S8485" i="9"/>
  <c r="R8486" i="9"/>
  <c r="AA8482" i="9"/>
  <c r="AB8482" i="9"/>
  <c r="Y8483" i="9"/>
  <c r="Z8483" i="9" s="1"/>
  <c r="X8485" i="9" l="1"/>
  <c r="AD8482" i="9"/>
  <c r="V8486" i="9"/>
  <c r="W8486" i="9" s="1"/>
  <c r="S8486" i="9"/>
  <c r="R8487" i="9"/>
  <c r="AB8483" i="9"/>
  <c r="AA8483" i="9"/>
  <c r="Y8484" i="9"/>
  <c r="Z8484" i="9" s="1"/>
  <c r="X8486" i="9" l="1"/>
  <c r="AD8483" i="9"/>
  <c r="V8487" i="9"/>
  <c r="W8487" i="9" s="1"/>
  <c r="S8487" i="9"/>
  <c r="R8488" i="9"/>
  <c r="AA8484" i="9"/>
  <c r="AB8484" i="9"/>
  <c r="Y8485" i="9"/>
  <c r="Z8485" i="9" s="1"/>
  <c r="X8487" i="9" l="1"/>
  <c r="AD8484" i="9"/>
  <c r="V8488" i="9"/>
  <c r="W8488" i="9" s="1"/>
  <c r="S8488" i="9"/>
  <c r="AB8485" i="9"/>
  <c r="AA8485" i="9"/>
  <c r="R8489" i="9"/>
  <c r="Y8486" i="9"/>
  <c r="Z8486" i="9" s="1"/>
  <c r="X8488" i="9" l="1"/>
  <c r="AD8485" i="9"/>
  <c r="V8489" i="9"/>
  <c r="W8489" i="9" s="1"/>
  <c r="S8489" i="9"/>
  <c r="R8490" i="9"/>
  <c r="AA8486" i="9"/>
  <c r="AB8486" i="9"/>
  <c r="Y8487" i="9"/>
  <c r="Z8487" i="9" s="1"/>
  <c r="X8489" i="9" l="1"/>
  <c r="AD8486" i="9"/>
  <c r="V8490" i="9"/>
  <c r="W8490" i="9" s="1"/>
  <c r="S8490" i="9"/>
  <c r="X8490" i="9" s="1"/>
  <c r="AB8487" i="9"/>
  <c r="AA8487" i="9"/>
  <c r="R8491" i="9"/>
  <c r="Y8488" i="9"/>
  <c r="Z8488" i="9" s="1"/>
  <c r="AD8487" i="9" l="1"/>
  <c r="V8491" i="9"/>
  <c r="W8491" i="9" s="1"/>
  <c r="S8491" i="9"/>
  <c r="Y8489" i="9"/>
  <c r="Z8489" i="9" s="1"/>
  <c r="AA8488" i="9"/>
  <c r="AB8488" i="9"/>
  <c r="R8492" i="9"/>
  <c r="X8491" i="9" l="1"/>
  <c r="AD8488" i="9"/>
  <c r="V8492" i="9"/>
  <c r="W8492" i="9" s="1"/>
  <c r="S8492" i="9"/>
  <c r="AB8489" i="9"/>
  <c r="AA8489" i="9"/>
  <c r="Y8490" i="9"/>
  <c r="Z8490" i="9" s="1"/>
  <c r="R8493" i="9"/>
  <c r="X8492" i="9" l="1"/>
  <c r="AD8489" i="9"/>
  <c r="V8493" i="9"/>
  <c r="W8493" i="9" s="1"/>
  <c r="S8493" i="9"/>
  <c r="AA8490" i="9"/>
  <c r="AB8490" i="9"/>
  <c r="Y8491" i="9"/>
  <c r="Z8491" i="9" s="1"/>
  <c r="R8494" i="9"/>
  <c r="X8493" i="9" l="1"/>
  <c r="AD8490" i="9"/>
  <c r="V8494" i="9"/>
  <c r="W8494" i="9" s="1"/>
  <c r="S8494" i="9"/>
  <c r="X8494" i="9" s="1"/>
  <c r="Y8492" i="9"/>
  <c r="Z8492" i="9" s="1"/>
  <c r="R8495" i="9"/>
  <c r="AB8491" i="9"/>
  <c r="AA8491" i="9"/>
  <c r="AD8491" i="9" l="1"/>
  <c r="V8495" i="9"/>
  <c r="W8495" i="9" s="1"/>
  <c r="S8495" i="9"/>
  <c r="AA8492" i="9"/>
  <c r="AB8492" i="9"/>
  <c r="R8496" i="9"/>
  <c r="Y8493" i="9"/>
  <c r="Z8493" i="9" s="1"/>
  <c r="X8495" i="9" l="1"/>
  <c r="AD8492" i="9"/>
  <c r="V8496" i="9"/>
  <c r="W8496" i="9" s="1"/>
  <c r="S8496" i="9"/>
  <c r="X8496" i="9" s="1"/>
  <c r="Y8494" i="9"/>
  <c r="Z8494" i="9" s="1"/>
  <c r="AB8493" i="9"/>
  <c r="AA8493" i="9"/>
  <c r="R8497" i="9"/>
  <c r="AD8493" i="9" l="1"/>
  <c r="V8497" i="9"/>
  <c r="W8497" i="9" s="1"/>
  <c r="S8497" i="9"/>
  <c r="AA8494" i="9"/>
  <c r="AB8494" i="9"/>
  <c r="R8498" i="9"/>
  <c r="Y8495" i="9"/>
  <c r="Z8495" i="9" s="1"/>
  <c r="X8497" i="9" l="1"/>
  <c r="AD8494" i="9"/>
  <c r="V8498" i="9"/>
  <c r="W8498" i="9" s="1"/>
  <c r="S8498" i="9"/>
  <c r="AB8495" i="9"/>
  <c r="AA8495" i="9"/>
  <c r="R8499" i="9"/>
  <c r="Y8496" i="9"/>
  <c r="Z8496" i="9" s="1"/>
  <c r="X8498" i="9" l="1"/>
  <c r="AD8495" i="9"/>
  <c r="V8499" i="9"/>
  <c r="W8499" i="9" s="1"/>
  <c r="S8499" i="9"/>
  <c r="AA8496" i="9"/>
  <c r="AB8496" i="9"/>
  <c r="Y8497" i="9"/>
  <c r="Z8497" i="9" s="1"/>
  <c r="R8500" i="9"/>
  <c r="X8499" i="9" l="1"/>
  <c r="AD8496" i="9"/>
  <c r="V8500" i="9"/>
  <c r="W8500" i="9" s="1"/>
  <c r="S8500" i="9"/>
  <c r="X8500" i="9" s="1"/>
  <c r="AB8497" i="9"/>
  <c r="AA8497" i="9"/>
  <c r="Y8498" i="9"/>
  <c r="Z8498" i="9" s="1"/>
  <c r="R8501" i="9"/>
  <c r="AD8497" i="9" l="1"/>
  <c r="V8501" i="9"/>
  <c r="W8501" i="9" s="1"/>
  <c r="S8501" i="9"/>
  <c r="R8502" i="9"/>
  <c r="AA8498" i="9"/>
  <c r="AB8498" i="9"/>
  <c r="Y8499" i="9"/>
  <c r="Z8499" i="9" s="1"/>
  <c r="X8501" i="9" l="1"/>
  <c r="AD8498" i="9"/>
  <c r="V8502" i="9"/>
  <c r="W8502" i="9" s="1"/>
  <c r="S8502" i="9"/>
  <c r="AB8499" i="9"/>
  <c r="AA8499" i="9"/>
  <c r="R8503" i="9"/>
  <c r="Y8500" i="9"/>
  <c r="Z8500" i="9" s="1"/>
  <c r="X8502" i="9" l="1"/>
  <c r="AD8499" i="9"/>
  <c r="V8503" i="9"/>
  <c r="W8503" i="9" s="1"/>
  <c r="S8503" i="9"/>
  <c r="AA8500" i="9"/>
  <c r="AB8500" i="9"/>
  <c r="R8504" i="9"/>
  <c r="Y8501" i="9"/>
  <c r="Z8501" i="9" s="1"/>
  <c r="X8503" i="9" l="1"/>
  <c r="AD8500" i="9"/>
  <c r="V8504" i="9"/>
  <c r="W8504" i="9" s="1"/>
  <c r="S8504" i="9"/>
  <c r="X8504" i="9" s="1"/>
  <c r="AB8501" i="9"/>
  <c r="AA8501" i="9"/>
  <c r="R8505" i="9"/>
  <c r="Y8502" i="9"/>
  <c r="Z8502" i="9" s="1"/>
  <c r="AD8501" i="9" l="1"/>
  <c r="V8505" i="9"/>
  <c r="W8505" i="9" s="1"/>
  <c r="S8505" i="9"/>
  <c r="AA8502" i="9"/>
  <c r="AB8502" i="9"/>
  <c r="R8506" i="9"/>
  <c r="Y8503" i="9"/>
  <c r="Z8503" i="9" s="1"/>
  <c r="X8505" i="9" l="1"/>
  <c r="AD8502" i="9"/>
  <c r="V8506" i="9"/>
  <c r="W8506" i="9" s="1"/>
  <c r="S8506" i="9"/>
  <c r="X8506" i="9" s="1"/>
  <c r="AB8503" i="9"/>
  <c r="AA8503" i="9"/>
  <c r="R8507" i="9"/>
  <c r="Y8504" i="9"/>
  <c r="Z8504" i="9" s="1"/>
  <c r="AD8503" i="9" l="1"/>
  <c r="V8507" i="9"/>
  <c r="W8507" i="9" s="1"/>
  <c r="S8507" i="9"/>
  <c r="AA8504" i="9"/>
  <c r="AB8504" i="9"/>
  <c r="R8508" i="9"/>
  <c r="Y8505" i="9"/>
  <c r="Z8505" i="9" s="1"/>
  <c r="X8507" i="9" l="1"/>
  <c r="AD8504" i="9"/>
  <c r="V8508" i="9"/>
  <c r="W8508" i="9" s="1"/>
  <c r="S8508" i="9"/>
  <c r="AB8505" i="9"/>
  <c r="AA8505" i="9"/>
  <c r="R8509" i="9"/>
  <c r="Y8506" i="9"/>
  <c r="Z8506" i="9" s="1"/>
  <c r="X8508" i="9" l="1"/>
  <c r="AD8505" i="9"/>
  <c r="V8509" i="9"/>
  <c r="W8509" i="9" s="1"/>
  <c r="S8509" i="9"/>
  <c r="AA8506" i="9"/>
  <c r="AB8506" i="9"/>
  <c r="R8510" i="9"/>
  <c r="Y8507" i="9"/>
  <c r="Z8507" i="9" s="1"/>
  <c r="X8509" i="9" l="1"/>
  <c r="AD8506" i="9"/>
  <c r="V8510" i="9"/>
  <c r="W8510" i="9" s="1"/>
  <c r="S8510" i="9"/>
  <c r="X8510" i="9" s="1"/>
  <c r="Y8508" i="9"/>
  <c r="Z8508" i="9" s="1"/>
  <c r="R8511" i="9"/>
  <c r="AB8507" i="9"/>
  <c r="AA8507" i="9"/>
  <c r="AD8507" i="9" l="1"/>
  <c r="V8511" i="9"/>
  <c r="W8511" i="9" s="1"/>
  <c r="S8511" i="9"/>
  <c r="AA8508" i="9"/>
  <c r="AB8508" i="9"/>
  <c r="R8512" i="9"/>
  <c r="Y8509" i="9"/>
  <c r="Z8509" i="9" s="1"/>
  <c r="X8511" i="9" l="1"/>
  <c r="AD8508" i="9"/>
  <c r="V8512" i="9"/>
  <c r="W8512" i="9" s="1"/>
  <c r="S8512" i="9"/>
  <c r="X8512" i="9" s="1"/>
  <c r="R8513" i="9"/>
  <c r="AB8509" i="9"/>
  <c r="AA8509" i="9"/>
  <c r="Y8510" i="9"/>
  <c r="Z8510" i="9" s="1"/>
  <c r="AD8509" i="9" l="1"/>
  <c r="V8513" i="9"/>
  <c r="W8513" i="9" s="1"/>
  <c r="S8513" i="9"/>
  <c r="Y8511" i="9"/>
  <c r="Z8511" i="9" s="1"/>
  <c r="AA8510" i="9"/>
  <c r="AB8510" i="9"/>
  <c r="R8514" i="9"/>
  <c r="X8513" i="9" l="1"/>
  <c r="AD8510" i="9"/>
  <c r="V8514" i="9"/>
  <c r="W8514" i="9" s="1"/>
  <c r="S8514" i="9"/>
  <c r="AB8511" i="9"/>
  <c r="AA8511" i="9"/>
  <c r="R8515" i="9"/>
  <c r="Y8512" i="9"/>
  <c r="Z8512" i="9" s="1"/>
  <c r="X8514" i="9" l="1"/>
  <c r="AD8511" i="9"/>
  <c r="V8515" i="9"/>
  <c r="W8515" i="9" s="1"/>
  <c r="S8515" i="9"/>
  <c r="AA8512" i="9"/>
  <c r="AB8512" i="9"/>
  <c r="Y8513" i="9"/>
  <c r="Z8513" i="9" s="1"/>
  <c r="R8516" i="9"/>
  <c r="X8515" i="9" l="1"/>
  <c r="AD8512" i="9"/>
  <c r="V8516" i="9"/>
  <c r="W8516" i="9" s="1"/>
  <c r="S8516" i="9"/>
  <c r="X8516" i="9" s="1"/>
  <c r="AB8513" i="9"/>
  <c r="AA8513" i="9"/>
  <c r="Y8514" i="9"/>
  <c r="Z8514" i="9" s="1"/>
  <c r="R8517" i="9"/>
  <c r="AD8513" i="9" l="1"/>
  <c r="V8517" i="9"/>
  <c r="W8517" i="9" s="1"/>
  <c r="S8517" i="9"/>
  <c r="R8518" i="9"/>
  <c r="AA8514" i="9"/>
  <c r="AB8514" i="9"/>
  <c r="Y8515" i="9"/>
  <c r="Z8515" i="9" s="1"/>
  <c r="X8517" i="9" l="1"/>
  <c r="AD8514" i="9"/>
  <c r="V8518" i="9"/>
  <c r="W8518" i="9" s="1"/>
  <c r="S8518" i="9"/>
  <c r="AB8515" i="9"/>
  <c r="AA8515" i="9"/>
  <c r="R8519" i="9"/>
  <c r="Y8516" i="9"/>
  <c r="Z8516" i="9" s="1"/>
  <c r="X8518" i="9" l="1"/>
  <c r="AD8515" i="9"/>
  <c r="V8519" i="9"/>
  <c r="W8519" i="9" s="1"/>
  <c r="S8519" i="9"/>
  <c r="Y8517" i="9"/>
  <c r="Z8517" i="9" s="1"/>
  <c r="AA8516" i="9"/>
  <c r="AB8516" i="9"/>
  <c r="R8520" i="9"/>
  <c r="X8519" i="9" l="1"/>
  <c r="AD8516" i="9"/>
  <c r="V8520" i="9"/>
  <c r="W8520" i="9" s="1"/>
  <c r="S8520" i="9"/>
  <c r="X8520" i="9" s="1"/>
  <c r="AB8517" i="9"/>
  <c r="AA8517" i="9"/>
  <c r="R8521" i="9"/>
  <c r="Y8518" i="9"/>
  <c r="Z8518" i="9" s="1"/>
  <c r="AD8517" i="9" l="1"/>
  <c r="V8521" i="9"/>
  <c r="W8521" i="9" s="1"/>
  <c r="S8521" i="9"/>
  <c r="Y8519" i="9"/>
  <c r="Z8519" i="9" s="1"/>
  <c r="R8522" i="9"/>
  <c r="AA8518" i="9"/>
  <c r="AB8518" i="9"/>
  <c r="X8521" i="9" l="1"/>
  <c r="AD8518" i="9"/>
  <c r="V8522" i="9"/>
  <c r="W8522" i="9" s="1"/>
  <c r="S8522" i="9"/>
  <c r="AB8519" i="9"/>
  <c r="AA8519" i="9"/>
  <c r="R8523" i="9"/>
  <c r="Y8520" i="9"/>
  <c r="Z8520" i="9" s="1"/>
  <c r="X8522" i="9" l="1"/>
  <c r="AD8519" i="9"/>
  <c r="V8523" i="9"/>
  <c r="W8523" i="9" s="1"/>
  <c r="S8523" i="9"/>
  <c r="AA8520" i="9"/>
  <c r="AB8520" i="9"/>
  <c r="R8524" i="9"/>
  <c r="Y8521" i="9"/>
  <c r="Z8521" i="9" s="1"/>
  <c r="X8523" i="9" l="1"/>
  <c r="AD8520" i="9"/>
  <c r="V8524" i="9"/>
  <c r="W8524" i="9" s="1"/>
  <c r="S8524" i="9"/>
  <c r="X8524" i="9" s="1"/>
  <c r="R8525" i="9"/>
  <c r="Y8522" i="9"/>
  <c r="Z8522" i="9" s="1"/>
  <c r="AB8521" i="9"/>
  <c r="AA8521" i="9"/>
  <c r="AD8521" i="9" l="1"/>
  <c r="V8525" i="9"/>
  <c r="W8525" i="9" s="1"/>
  <c r="S8525" i="9"/>
  <c r="AA8522" i="9"/>
  <c r="AB8522" i="9"/>
  <c r="R8526" i="9"/>
  <c r="Y8523" i="9"/>
  <c r="Z8523" i="9" s="1"/>
  <c r="X8525" i="9" l="1"/>
  <c r="AD8522" i="9"/>
  <c r="V8526" i="9"/>
  <c r="W8526" i="9" s="1"/>
  <c r="S8526" i="9"/>
  <c r="AB8523" i="9"/>
  <c r="AA8523" i="9"/>
  <c r="R8527" i="9"/>
  <c r="Y8524" i="9"/>
  <c r="Z8524" i="9" s="1"/>
  <c r="X8526" i="9" l="1"/>
  <c r="AD8523" i="9"/>
  <c r="V8527" i="9"/>
  <c r="W8527" i="9" s="1"/>
  <c r="S8527" i="9"/>
  <c r="AA8524" i="9"/>
  <c r="AB8524" i="9"/>
  <c r="Y8525" i="9"/>
  <c r="Z8525" i="9" s="1"/>
  <c r="R8528" i="9"/>
  <c r="X8527" i="9" l="1"/>
  <c r="AD8524" i="9"/>
  <c r="V8528" i="9"/>
  <c r="W8528" i="9" s="1"/>
  <c r="S8528" i="9"/>
  <c r="AB8525" i="9"/>
  <c r="AA8525" i="9"/>
  <c r="R8529" i="9"/>
  <c r="Y8526" i="9"/>
  <c r="Z8526" i="9" s="1"/>
  <c r="X8528" i="9" l="1"/>
  <c r="AD8525" i="9"/>
  <c r="V8529" i="9"/>
  <c r="W8529" i="9" s="1"/>
  <c r="S8529" i="9"/>
  <c r="AA8526" i="9"/>
  <c r="AB8526" i="9"/>
  <c r="R8530" i="9"/>
  <c r="Y8527" i="9"/>
  <c r="Z8527" i="9" s="1"/>
  <c r="X8529" i="9" l="1"/>
  <c r="AD8526" i="9"/>
  <c r="V8530" i="9"/>
  <c r="W8530" i="9" s="1"/>
  <c r="S8530" i="9"/>
  <c r="X8530" i="9" s="1"/>
  <c r="AB8527" i="9"/>
  <c r="AA8527" i="9"/>
  <c r="R8531" i="9"/>
  <c r="Y8528" i="9"/>
  <c r="Z8528" i="9" s="1"/>
  <c r="AD8527" i="9" l="1"/>
  <c r="V8531" i="9"/>
  <c r="W8531" i="9" s="1"/>
  <c r="S8531" i="9"/>
  <c r="R8532" i="9"/>
  <c r="AA8528" i="9"/>
  <c r="AB8528" i="9"/>
  <c r="Y8529" i="9"/>
  <c r="Z8529" i="9" s="1"/>
  <c r="X8531" i="9" l="1"/>
  <c r="AD8528" i="9"/>
  <c r="V8532" i="9"/>
  <c r="W8532" i="9" s="1"/>
  <c r="S8532" i="9"/>
  <c r="AB8529" i="9"/>
  <c r="AA8529" i="9"/>
  <c r="R8533" i="9"/>
  <c r="Y8530" i="9"/>
  <c r="Z8530" i="9" s="1"/>
  <c r="X8532" i="9" l="1"/>
  <c r="AD8529" i="9"/>
  <c r="V8533" i="9"/>
  <c r="W8533" i="9" s="1"/>
  <c r="S8533" i="9"/>
  <c r="R8534" i="9"/>
  <c r="AA8530" i="9"/>
  <c r="AB8530" i="9"/>
  <c r="Y8531" i="9"/>
  <c r="Z8531" i="9" s="1"/>
  <c r="X8533" i="9" l="1"/>
  <c r="AD8530" i="9"/>
  <c r="V8534" i="9"/>
  <c r="W8534" i="9" s="1"/>
  <c r="S8534" i="9"/>
  <c r="X8534" i="9" s="1"/>
  <c r="AB8531" i="9"/>
  <c r="AA8531" i="9"/>
  <c r="R8535" i="9"/>
  <c r="Y8532" i="9"/>
  <c r="Z8532" i="9" s="1"/>
  <c r="AD8531" i="9" l="1"/>
  <c r="V8535" i="9"/>
  <c r="W8535" i="9" s="1"/>
  <c r="S8535" i="9"/>
  <c r="Y8533" i="9"/>
  <c r="Z8533" i="9" s="1"/>
  <c r="AA8532" i="9"/>
  <c r="AB8532" i="9"/>
  <c r="R8536" i="9"/>
  <c r="X8535" i="9" l="1"/>
  <c r="AD8532" i="9"/>
  <c r="V8536" i="9"/>
  <c r="W8536" i="9" s="1"/>
  <c r="S8536" i="9"/>
  <c r="X8536" i="9" s="1"/>
  <c r="AB8533" i="9"/>
  <c r="AA8533" i="9"/>
  <c r="R8537" i="9"/>
  <c r="Y8534" i="9"/>
  <c r="Z8534" i="9" s="1"/>
  <c r="AD8533" i="9" l="1"/>
  <c r="V8537" i="9"/>
  <c r="W8537" i="9" s="1"/>
  <c r="S8537" i="9"/>
  <c r="AA8534" i="9"/>
  <c r="AB8534" i="9"/>
  <c r="R8538" i="9"/>
  <c r="Y8535" i="9"/>
  <c r="Z8535" i="9" s="1"/>
  <c r="X8537" i="9" l="1"/>
  <c r="AD8534" i="9"/>
  <c r="V8538" i="9"/>
  <c r="W8538" i="9" s="1"/>
  <c r="S8538" i="9"/>
  <c r="AB8535" i="9"/>
  <c r="AA8535" i="9"/>
  <c r="R8539" i="9"/>
  <c r="Y8536" i="9"/>
  <c r="Z8536" i="9" s="1"/>
  <c r="X8538" i="9" l="1"/>
  <c r="AD8535" i="9"/>
  <c r="V8539" i="9"/>
  <c r="W8539" i="9" s="1"/>
  <c r="X8539" i="9" s="1"/>
  <c r="S8539" i="9"/>
  <c r="AA8536" i="9"/>
  <c r="AB8536" i="9"/>
  <c r="Y8537" i="9"/>
  <c r="Z8537" i="9" s="1"/>
  <c r="R8540" i="9"/>
  <c r="AD8536" i="9" l="1"/>
  <c r="V8540" i="9"/>
  <c r="W8540" i="9" s="1"/>
  <c r="S8540" i="9"/>
  <c r="X8540" i="9" s="1"/>
  <c r="AB8537" i="9"/>
  <c r="AA8537" i="9"/>
  <c r="R8541" i="9"/>
  <c r="Y8538" i="9"/>
  <c r="Z8538" i="9" s="1"/>
  <c r="AD8537" i="9" l="1"/>
  <c r="V8541" i="9"/>
  <c r="W8541" i="9" s="1"/>
  <c r="S8541" i="9"/>
  <c r="AA8538" i="9"/>
  <c r="AB8538" i="9"/>
  <c r="R8542" i="9"/>
  <c r="Y8539" i="9"/>
  <c r="Z8539" i="9" s="1"/>
  <c r="X8541" i="9" l="1"/>
  <c r="AD8538" i="9"/>
  <c r="V8542" i="9"/>
  <c r="W8542" i="9" s="1"/>
  <c r="S8542" i="9"/>
  <c r="AB8539" i="9"/>
  <c r="AA8539" i="9"/>
  <c r="R8543" i="9"/>
  <c r="Y8540" i="9"/>
  <c r="Z8540" i="9" s="1"/>
  <c r="X8542" i="9" l="1"/>
  <c r="AD8539" i="9"/>
  <c r="V8543" i="9"/>
  <c r="W8543" i="9" s="1"/>
  <c r="S8543" i="9"/>
  <c r="AA8540" i="9"/>
  <c r="AB8540" i="9"/>
  <c r="Y8541" i="9"/>
  <c r="Z8541" i="9" s="1"/>
  <c r="R8544" i="9"/>
  <c r="X8543" i="9" l="1"/>
  <c r="AD8540" i="9"/>
  <c r="V8544" i="9"/>
  <c r="W8544" i="9" s="1"/>
  <c r="S8544" i="9"/>
  <c r="X8544" i="9" s="1"/>
  <c r="R8545" i="9"/>
  <c r="Y8542" i="9"/>
  <c r="Z8542" i="9" s="1"/>
  <c r="AB8541" i="9"/>
  <c r="AA8541" i="9"/>
  <c r="AD8541" i="9" l="1"/>
  <c r="V8545" i="9"/>
  <c r="W8545" i="9" s="1"/>
  <c r="S8545" i="9"/>
  <c r="AA8542" i="9"/>
  <c r="AB8542" i="9"/>
  <c r="Y8543" i="9"/>
  <c r="Z8543" i="9" s="1"/>
  <c r="R8546" i="9"/>
  <c r="X8545" i="9" l="1"/>
  <c r="AD8542" i="9"/>
  <c r="V8546" i="9"/>
  <c r="W8546" i="9" s="1"/>
  <c r="S8546" i="9"/>
  <c r="AB8543" i="9"/>
  <c r="AA8543" i="9"/>
  <c r="Y8544" i="9"/>
  <c r="Z8544" i="9" s="1"/>
  <c r="R8547" i="9"/>
  <c r="X8546" i="9" l="1"/>
  <c r="AD8543" i="9"/>
  <c r="V8547" i="9"/>
  <c r="W8547" i="9" s="1"/>
  <c r="S8547" i="9"/>
  <c r="AB8544" i="9"/>
  <c r="AA8544" i="9"/>
  <c r="Y8545" i="9"/>
  <c r="Z8545" i="9" s="1"/>
  <c r="R8548" i="9"/>
  <c r="X8547" i="9" l="1"/>
  <c r="AD8544" i="9"/>
  <c r="V8548" i="9"/>
  <c r="W8548" i="9" s="1"/>
  <c r="S8548" i="9"/>
  <c r="AB8545" i="9"/>
  <c r="AA8545" i="9"/>
  <c r="R8549" i="9"/>
  <c r="Y8546" i="9"/>
  <c r="Z8546" i="9" s="1"/>
  <c r="X8548" i="9" l="1"/>
  <c r="AD8545" i="9"/>
  <c r="V8549" i="9"/>
  <c r="W8549" i="9" s="1"/>
  <c r="X8549" i="9" s="1"/>
  <c r="S8549" i="9"/>
  <c r="AB8546" i="9"/>
  <c r="AA8546" i="9"/>
  <c r="R8550" i="9"/>
  <c r="Y8547" i="9"/>
  <c r="Z8547" i="9" s="1"/>
  <c r="AD8546" i="9" l="1"/>
  <c r="V8550" i="9"/>
  <c r="W8550" i="9" s="1"/>
  <c r="S8550" i="9"/>
  <c r="Y8548" i="9"/>
  <c r="Z8548" i="9" s="1"/>
  <c r="R8551" i="9"/>
  <c r="AA8547" i="9"/>
  <c r="AB8547" i="9"/>
  <c r="X8550" i="9" l="1"/>
  <c r="AD8547" i="9"/>
  <c r="V8551" i="9"/>
  <c r="W8551" i="9" s="1"/>
  <c r="X8551" i="9" s="1"/>
  <c r="S8551" i="9"/>
  <c r="AB8548" i="9"/>
  <c r="AA8548" i="9"/>
  <c r="Y8549" i="9"/>
  <c r="Z8549" i="9" s="1"/>
  <c r="R8552" i="9"/>
  <c r="AD8548" i="9" l="1"/>
  <c r="S8552" i="9"/>
  <c r="V8552" i="9"/>
  <c r="W8552" i="9" s="1"/>
  <c r="X8552" i="9" s="1"/>
  <c r="R8553" i="9"/>
  <c r="Y8550" i="9"/>
  <c r="Z8550" i="9" s="1"/>
  <c r="AA8549" i="9"/>
  <c r="AB8549" i="9"/>
  <c r="AD8549" i="9" l="1"/>
  <c r="V8553" i="9"/>
  <c r="W8553" i="9" s="1"/>
  <c r="S8553" i="9"/>
  <c r="AA8550" i="9"/>
  <c r="AB8550" i="9"/>
  <c r="R8554" i="9"/>
  <c r="Y8551" i="9"/>
  <c r="Z8551" i="9" s="1"/>
  <c r="X8553" i="9" l="1"/>
  <c r="AD8550" i="9"/>
  <c r="V8554" i="9"/>
  <c r="W8554" i="9" s="1"/>
  <c r="S8554" i="9"/>
  <c r="X8554" i="9" s="1"/>
  <c r="AB8551" i="9"/>
  <c r="AA8551" i="9"/>
  <c r="Y8552" i="9"/>
  <c r="Z8552" i="9" s="1"/>
  <c r="R8555" i="9"/>
  <c r="AD8551" i="9" l="1"/>
  <c r="V8555" i="9"/>
  <c r="W8555" i="9" s="1"/>
  <c r="S8555" i="9"/>
  <c r="AA8552" i="9"/>
  <c r="AB8552" i="9"/>
  <c r="Y8553" i="9"/>
  <c r="Z8553" i="9" s="1"/>
  <c r="R8556" i="9"/>
  <c r="X8555" i="9" l="1"/>
  <c r="AD8552" i="9"/>
  <c r="V8556" i="9"/>
  <c r="W8556" i="9" s="1"/>
  <c r="S8556" i="9"/>
  <c r="X8556" i="9" s="1"/>
  <c r="R8557" i="9"/>
  <c r="AA8553" i="9"/>
  <c r="AB8553" i="9"/>
  <c r="Y8554" i="9"/>
  <c r="Z8554" i="9" s="1"/>
  <c r="AD8553" i="9" l="1"/>
  <c r="V8557" i="9"/>
  <c r="W8557" i="9" s="1"/>
  <c r="S8557" i="9"/>
  <c r="AA8554" i="9"/>
  <c r="AB8554" i="9"/>
  <c r="R8558" i="9"/>
  <c r="Y8555" i="9"/>
  <c r="Z8555" i="9" s="1"/>
  <c r="X8557" i="9" l="1"/>
  <c r="AD8554" i="9"/>
  <c r="V8558" i="9"/>
  <c r="W8558" i="9" s="1"/>
  <c r="S8558" i="9"/>
  <c r="X8558" i="9" s="1"/>
  <c r="AB8555" i="9"/>
  <c r="AA8555" i="9"/>
  <c r="Y8556" i="9"/>
  <c r="Z8556" i="9" s="1"/>
  <c r="R8559" i="9"/>
  <c r="AD8555" i="9" l="1"/>
  <c r="V8559" i="9"/>
  <c r="W8559" i="9" s="1"/>
  <c r="S8559" i="9"/>
  <c r="R8560" i="9"/>
  <c r="Y8557" i="9"/>
  <c r="Z8557" i="9" s="1"/>
  <c r="AA8556" i="9"/>
  <c r="AB8556" i="9"/>
  <c r="X8559" i="9" l="1"/>
  <c r="AD8556" i="9"/>
  <c r="V8560" i="9"/>
  <c r="W8560" i="9" s="1"/>
  <c r="S8560" i="9"/>
  <c r="X8560" i="9" s="1"/>
  <c r="AB8557" i="9"/>
  <c r="AA8557" i="9"/>
  <c r="R8561" i="9"/>
  <c r="Y8558" i="9"/>
  <c r="Z8558" i="9" s="1"/>
  <c r="AD8557" i="9" l="1"/>
  <c r="V8561" i="9"/>
  <c r="W8561" i="9" s="1"/>
  <c r="S8561" i="9"/>
  <c r="Y8559" i="9"/>
  <c r="Z8559" i="9" s="1"/>
  <c r="AA8558" i="9"/>
  <c r="AB8558" i="9"/>
  <c r="R8562" i="9"/>
  <c r="X8561" i="9" l="1"/>
  <c r="AD8558" i="9"/>
  <c r="V8562" i="9"/>
  <c r="W8562" i="9" s="1"/>
  <c r="S8562" i="9"/>
  <c r="X8562" i="9" s="1"/>
  <c r="R8563" i="9"/>
  <c r="Y8560" i="9"/>
  <c r="Z8560" i="9" s="1"/>
  <c r="AB8559" i="9"/>
  <c r="AA8559" i="9"/>
  <c r="AD8559" i="9" l="1"/>
  <c r="V8563" i="9"/>
  <c r="W8563" i="9" s="1"/>
  <c r="S8563" i="9"/>
  <c r="AA8560" i="9"/>
  <c r="AB8560" i="9"/>
  <c r="R8564" i="9"/>
  <c r="Y8561" i="9"/>
  <c r="Z8561" i="9" s="1"/>
  <c r="X8563" i="9" l="1"/>
  <c r="AD8560" i="9"/>
  <c r="V8564" i="9"/>
  <c r="W8564" i="9" s="1"/>
  <c r="S8564" i="9"/>
  <c r="X8564" i="9" s="1"/>
  <c r="AA8561" i="9"/>
  <c r="AB8561" i="9"/>
  <c r="R8565" i="9"/>
  <c r="Y8562" i="9"/>
  <c r="Z8562" i="9" s="1"/>
  <c r="AD8561" i="9" l="1"/>
  <c r="V8565" i="9"/>
  <c r="W8565" i="9" s="1"/>
  <c r="S8565" i="9"/>
  <c r="R8566" i="9"/>
  <c r="AA8562" i="9"/>
  <c r="AB8562" i="9"/>
  <c r="Y8563" i="9"/>
  <c r="Z8563" i="9" s="1"/>
  <c r="X8565" i="9" l="1"/>
  <c r="AD8562" i="9"/>
  <c r="V8566" i="9"/>
  <c r="W8566" i="9" s="1"/>
  <c r="S8566" i="9"/>
  <c r="AB8563" i="9"/>
  <c r="AA8563" i="9"/>
  <c r="R8567" i="9"/>
  <c r="Y8564" i="9"/>
  <c r="Z8564" i="9" s="1"/>
  <c r="X8566" i="9" l="1"/>
  <c r="AD8563" i="9"/>
  <c r="V8567" i="9"/>
  <c r="W8567" i="9" s="1"/>
  <c r="S8567" i="9"/>
  <c r="AA8564" i="9"/>
  <c r="AB8564" i="9"/>
  <c r="R8568" i="9"/>
  <c r="Y8565" i="9"/>
  <c r="Z8565" i="9" s="1"/>
  <c r="X8567" i="9" l="1"/>
  <c r="AD8564" i="9"/>
  <c r="V8568" i="9"/>
  <c r="W8568" i="9" s="1"/>
  <c r="S8568" i="9"/>
  <c r="X8568" i="9" s="1"/>
  <c r="AB8565" i="9"/>
  <c r="AA8565" i="9"/>
  <c r="R8569" i="9"/>
  <c r="Y8566" i="9"/>
  <c r="Z8566" i="9" s="1"/>
  <c r="AD8565" i="9" l="1"/>
  <c r="V8569" i="9"/>
  <c r="W8569" i="9" s="1"/>
  <c r="S8569" i="9"/>
  <c r="AA8566" i="9"/>
  <c r="AB8566" i="9"/>
  <c r="R8570" i="9"/>
  <c r="Y8567" i="9"/>
  <c r="Z8567" i="9" s="1"/>
  <c r="X8569" i="9" l="1"/>
  <c r="AD8566" i="9"/>
  <c r="V8570" i="9"/>
  <c r="W8570" i="9" s="1"/>
  <c r="S8570" i="9"/>
  <c r="AB8567" i="9"/>
  <c r="AA8567" i="9"/>
  <c r="R8571" i="9"/>
  <c r="Y8568" i="9"/>
  <c r="Z8568" i="9" s="1"/>
  <c r="X8570" i="9" l="1"/>
  <c r="AD8567" i="9"/>
  <c r="V8571" i="9"/>
  <c r="W8571" i="9" s="1"/>
  <c r="S8571" i="9"/>
  <c r="AA8568" i="9"/>
  <c r="AB8568" i="9"/>
  <c r="R8572" i="9"/>
  <c r="Y8569" i="9"/>
  <c r="Z8569" i="9" s="1"/>
  <c r="X8571" i="9" l="1"/>
  <c r="AD8568" i="9"/>
  <c r="V8572" i="9"/>
  <c r="W8572" i="9" s="1"/>
  <c r="S8572" i="9"/>
  <c r="X8572" i="9" s="1"/>
  <c r="AA8569" i="9"/>
  <c r="AB8569" i="9"/>
  <c r="Y8570" i="9"/>
  <c r="Z8570" i="9" s="1"/>
  <c r="R8573" i="9"/>
  <c r="AD8569" i="9" l="1"/>
  <c r="V8573" i="9"/>
  <c r="W8573" i="9" s="1"/>
  <c r="S8573" i="9"/>
  <c r="AA8570" i="9"/>
  <c r="AB8570" i="9"/>
  <c r="R8574" i="9"/>
  <c r="Y8571" i="9"/>
  <c r="Z8571" i="9" s="1"/>
  <c r="X8573" i="9" l="1"/>
  <c r="AD8570" i="9"/>
  <c r="V8574" i="9"/>
  <c r="W8574" i="9" s="1"/>
  <c r="S8574" i="9"/>
  <c r="X8574" i="9" s="1"/>
  <c r="R8575" i="9"/>
  <c r="Y8572" i="9"/>
  <c r="Z8572" i="9" s="1"/>
  <c r="AB8571" i="9"/>
  <c r="AA8571" i="9"/>
  <c r="AD8571" i="9" l="1"/>
  <c r="V8575" i="9"/>
  <c r="W8575" i="9" s="1"/>
  <c r="S8575" i="9"/>
  <c r="AA8572" i="9"/>
  <c r="AB8572" i="9"/>
  <c r="R8576" i="9"/>
  <c r="Y8573" i="9"/>
  <c r="Z8573" i="9" s="1"/>
  <c r="X8575" i="9" l="1"/>
  <c r="AD8572" i="9"/>
  <c r="V8576" i="9"/>
  <c r="W8576" i="9" s="1"/>
  <c r="X8576" i="9" s="1"/>
  <c r="S8576" i="9"/>
  <c r="AA8573" i="9"/>
  <c r="AB8573" i="9"/>
  <c r="R8577" i="9"/>
  <c r="Y8574" i="9"/>
  <c r="Z8574" i="9" s="1"/>
  <c r="AD8573" i="9" l="1"/>
  <c r="V8577" i="9"/>
  <c r="W8577" i="9" s="1"/>
  <c r="S8577" i="9"/>
  <c r="AA8574" i="9"/>
  <c r="AB8574" i="9"/>
  <c r="R8578" i="9"/>
  <c r="Y8575" i="9"/>
  <c r="Z8575" i="9" s="1"/>
  <c r="X8577" i="9" l="1"/>
  <c r="AD8574" i="9"/>
  <c r="V8578" i="9"/>
  <c r="W8578" i="9" s="1"/>
  <c r="S8578" i="9"/>
  <c r="X8578" i="9" s="1"/>
  <c r="R8579" i="9"/>
  <c r="AB8575" i="9"/>
  <c r="AA8575" i="9"/>
  <c r="Y8576" i="9"/>
  <c r="Z8576" i="9" s="1"/>
  <c r="AD8575" i="9" l="1"/>
  <c r="V8579" i="9"/>
  <c r="W8579" i="9" s="1"/>
  <c r="S8579" i="9"/>
  <c r="R8580" i="9"/>
  <c r="Y8577" i="9"/>
  <c r="Z8577" i="9" s="1"/>
  <c r="AA8576" i="9"/>
  <c r="AB8576" i="9"/>
  <c r="X8579" i="9" l="1"/>
  <c r="AD8576" i="9"/>
  <c r="V8580" i="9"/>
  <c r="W8580" i="9" s="1"/>
  <c r="S8580" i="9"/>
  <c r="AA8577" i="9"/>
  <c r="AB8577" i="9"/>
  <c r="Y8578" i="9"/>
  <c r="Z8578" i="9" s="1"/>
  <c r="R8581" i="9"/>
  <c r="X8580" i="9" l="1"/>
  <c r="AD8577" i="9"/>
  <c r="V8581" i="9"/>
  <c r="W8581" i="9" s="1"/>
  <c r="S8581" i="9"/>
  <c r="AA8578" i="9"/>
  <c r="AB8578" i="9"/>
  <c r="R8582" i="9"/>
  <c r="Y8579" i="9"/>
  <c r="Z8579" i="9" s="1"/>
  <c r="X8581" i="9" l="1"/>
  <c r="AD8578" i="9"/>
  <c r="V8582" i="9"/>
  <c r="W8582" i="9" s="1"/>
  <c r="S8582" i="9"/>
  <c r="X8582" i="9" s="1"/>
  <c r="Y8580" i="9"/>
  <c r="Z8580" i="9" s="1"/>
  <c r="AB8579" i="9"/>
  <c r="AA8579" i="9"/>
  <c r="R8583" i="9"/>
  <c r="AD8579" i="9" l="1"/>
  <c r="V8583" i="9"/>
  <c r="W8583" i="9" s="1"/>
  <c r="S8583" i="9"/>
  <c r="Y8581" i="9"/>
  <c r="Z8581" i="9" s="1"/>
  <c r="R8584" i="9"/>
  <c r="AA8580" i="9"/>
  <c r="AB8580" i="9"/>
  <c r="X8583" i="9" l="1"/>
  <c r="AD8580" i="9"/>
  <c r="V8584" i="9"/>
  <c r="W8584" i="9" s="1"/>
  <c r="S8584" i="9"/>
  <c r="X8584" i="9" s="1"/>
  <c r="AB8581" i="9"/>
  <c r="AA8581" i="9"/>
  <c r="Y8582" i="9"/>
  <c r="Z8582" i="9" s="1"/>
  <c r="R8585" i="9"/>
  <c r="AD8581" i="9" l="1"/>
  <c r="V8585" i="9"/>
  <c r="W8585" i="9" s="1"/>
  <c r="S8585" i="9"/>
  <c r="AA8582" i="9"/>
  <c r="AB8582" i="9"/>
  <c r="R8586" i="9"/>
  <c r="Y8583" i="9"/>
  <c r="Z8583" i="9" s="1"/>
  <c r="X8585" i="9" l="1"/>
  <c r="AD8582" i="9"/>
  <c r="V8586" i="9"/>
  <c r="W8586" i="9" s="1"/>
  <c r="X8586" i="9" s="1"/>
  <c r="S8586" i="9"/>
  <c r="AB8583" i="9"/>
  <c r="AA8583" i="9"/>
  <c r="R8587" i="9"/>
  <c r="Y8584" i="9"/>
  <c r="Z8584" i="9" s="1"/>
  <c r="AD8583" i="9" l="1"/>
  <c r="V8587" i="9"/>
  <c r="W8587" i="9" s="1"/>
  <c r="S8587" i="9"/>
  <c r="AA8584" i="9"/>
  <c r="AB8584" i="9"/>
  <c r="Y8585" i="9"/>
  <c r="Z8585" i="9" s="1"/>
  <c r="R8588" i="9"/>
  <c r="X8587" i="9" l="1"/>
  <c r="AD8584" i="9"/>
  <c r="V8588" i="9"/>
  <c r="W8588" i="9" s="1"/>
  <c r="S8588" i="9"/>
  <c r="X8588" i="9" s="1"/>
  <c r="R8589" i="9"/>
  <c r="AB8585" i="9"/>
  <c r="AA8585" i="9"/>
  <c r="Y8586" i="9"/>
  <c r="Z8586" i="9" s="1"/>
  <c r="AD8585" i="9" l="1"/>
  <c r="V8589" i="9"/>
  <c r="W8589" i="9" s="1"/>
  <c r="S8589" i="9"/>
  <c r="R8590" i="9"/>
  <c r="AB8586" i="9"/>
  <c r="AA8586" i="9"/>
  <c r="Y8587" i="9"/>
  <c r="Z8587" i="9" s="1"/>
  <c r="X8589" i="9" l="1"/>
  <c r="AD8586" i="9"/>
  <c r="V8590" i="9"/>
  <c r="W8590" i="9" s="1"/>
  <c r="S8590" i="9"/>
  <c r="X8590" i="9" s="1"/>
  <c r="AB8587" i="9"/>
  <c r="AA8587" i="9"/>
  <c r="Y8588" i="9"/>
  <c r="Z8588" i="9" s="1"/>
  <c r="R8591" i="9"/>
  <c r="AD8587" i="9" l="1"/>
  <c r="V8591" i="9"/>
  <c r="W8591" i="9" s="1"/>
  <c r="S8591" i="9"/>
  <c r="AA8588" i="9"/>
  <c r="AB8588" i="9"/>
  <c r="R8592" i="9"/>
  <c r="Y8589" i="9"/>
  <c r="Z8589" i="9" s="1"/>
  <c r="X8591" i="9" l="1"/>
  <c r="AD8588" i="9"/>
  <c r="V8592" i="9"/>
  <c r="W8592" i="9" s="1"/>
  <c r="S8592" i="9"/>
  <c r="AB8589" i="9"/>
  <c r="AA8589" i="9"/>
  <c r="Y8590" i="9"/>
  <c r="Z8590" i="9" s="1"/>
  <c r="R8593" i="9"/>
  <c r="X8592" i="9" l="1"/>
  <c r="AD8589" i="9"/>
  <c r="V8593" i="9"/>
  <c r="W8593" i="9" s="1"/>
  <c r="X8593" i="9" s="1"/>
  <c r="S8593" i="9"/>
  <c r="AA8590" i="9"/>
  <c r="AB8590" i="9"/>
  <c r="R8594" i="9"/>
  <c r="Y8591" i="9"/>
  <c r="Z8591" i="9" s="1"/>
  <c r="AD8590" i="9" l="1"/>
  <c r="V8594" i="9"/>
  <c r="W8594" i="9" s="1"/>
  <c r="S8594" i="9"/>
  <c r="X8594" i="9" s="1"/>
  <c r="AB8591" i="9"/>
  <c r="AA8591" i="9"/>
  <c r="R8595" i="9"/>
  <c r="Y8592" i="9"/>
  <c r="Z8592" i="9" s="1"/>
  <c r="AD8591" i="9" l="1"/>
  <c r="V8595" i="9"/>
  <c r="W8595" i="9" s="1"/>
  <c r="S8595" i="9"/>
  <c r="Y8593" i="9"/>
  <c r="Z8593" i="9" s="1"/>
  <c r="AA8592" i="9"/>
  <c r="AB8592" i="9"/>
  <c r="R8596" i="9"/>
  <c r="X8595" i="9" l="1"/>
  <c r="AD8592" i="9"/>
  <c r="V8596" i="9"/>
  <c r="W8596" i="9" s="1"/>
  <c r="S8596" i="9"/>
  <c r="AB8593" i="9"/>
  <c r="AA8593" i="9"/>
  <c r="R8597" i="9"/>
  <c r="Y8594" i="9"/>
  <c r="Z8594" i="9" s="1"/>
  <c r="X8596" i="9" l="1"/>
  <c r="AD8593" i="9"/>
  <c r="V8597" i="9"/>
  <c r="W8597" i="9" s="1"/>
  <c r="S8597" i="9"/>
  <c r="Y8595" i="9"/>
  <c r="Z8595" i="9" s="1"/>
  <c r="AB8594" i="9"/>
  <c r="AA8594" i="9"/>
  <c r="R8598" i="9"/>
  <c r="X8597" i="9" l="1"/>
  <c r="AD8594" i="9"/>
  <c r="V8598" i="9"/>
  <c r="W8598" i="9" s="1"/>
  <c r="S8598" i="9"/>
  <c r="AB8595" i="9"/>
  <c r="AA8595" i="9"/>
  <c r="R8599" i="9"/>
  <c r="Y8596" i="9"/>
  <c r="Z8596" i="9" s="1"/>
  <c r="X8598" i="9" l="1"/>
  <c r="AD8595" i="9"/>
  <c r="V8599" i="9"/>
  <c r="W8599" i="9" s="1"/>
  <c r="S8599" i="9"/>
  <c r="R8600" i="9"/>
  <c r="AB8596" i="9"/>
  <c r="AA8596" i="9"/>
  <c r="Y8597" i="9"/>
  <c r="Z8597" i="9" s="1"/>
  <c r="X8599" i="9" l="1"/>
  <c r="AD8596" i="9"/>
  <c r="V8600" i="9"/>
  <c r="W8600" i="9" s="1"/>
  <c r="S8600" i="9"/>
  <c r="Y8598" i="9"/>
  <c r="Z8598" i="9" s="1"/>
  <c r="R8601" i="9"/>
  <c r="AB8597" i="9"/>
  <c r="AA8597" i="9"/>
  <c r="X8600" i="9" l="1"/>
  <c r="AD8597" i="9"/>
  <c r="V8601" i="9"/>
  <c r="W8601" i="9" s="1"/>
  <c r="S8601" i="9"/>
  <c r="R8602" i="9"/>
  <c r="AA8598" i="9"/>
  <c r="AB8598" i="9"/>
  <c r="Y8599" i="9"/>
  <c r="Z8599" i="9" s="1"/>
  <c r="X8601" i="9" l="1"/>
  <c r="AD8598" i="9"/>
  <c r="V8602" i="9"/>
  <c r="W8602" i="9" s="1"/>
  <c r="S8602" i="9"/>
  <c r="AB8599" i="9"/>
  <c r="AA8599" i="9"/>
  <c r="R8603" i="9"/>
  <c r="Y8600" i="9"/>
  <c r="Z8600" i="9" s="1"/>
  <c r="X8602" i="9" l="1"/>
  <c r="AD8599" i="9"/>
  <c r="V8603" i="9"/>
  <c r="W8603" i="9" s="1"/>
  <c r="X8603" i="9" s="1"/>
  <c r="S8603" i="9"/>
  <c r="AA8600" i="9"/>
  <c r="AB8600" i="9"/>
  <c r="R8604" i="9"/>
  <c r="Y8601" i="9"/>
  <c r="Z8601" i="9" s="1"/>
  <c r="AD8600" i="9" l="1"/>
  <c r="V8604" i="9"/>
  <c r="W8604" i="9" s="1"/>
  <c r="S8604" i="9"/>
  <c r="X8604" i="9" s="1"/>
  <c r="AB8601" i="9"/>
  <c r="AA8601" i="9"/>
  <c r="R8605" i="9"/>
  <c r="Y8602" i="9"/>
  <c r="Z8602" i="9" s="1"/>
  <c r="AD8601" i="9" l="1"/>
  <c r="V8605" i="9"/>
  <c r="W8605" i="9" s="1"/>
  <c r="S8605" i="9"/>
  <c r="AB8602" i="9"/>
  <c r="AA8602" i="9"/>
  <c r="Y8603" i="9"/>
  <c r="Z8603" i="9" s="1"/>
  <c r="R8606" i="9"/>
  <c r="X8605" i="9" l="1"/>
  <c r="AD8602" i="9"/>
  <c r="V8606" i="9"/>
  <c r="W8606" i="9" s="1"/>
  <c r="S8606" i="9"/>
  <c r="X8606" i="9" s="1"/>
  <c r="AB8603" i="9"/>
  <c r="AA8603" i="9"/>
  <c r="R8607" i="9"/>
  <c r="Y8604" i="9"/>
  <c r="Z8604" i="9" s="1"/>
  <c r="AD8603" i="9" l="1"/>
  <c r="V8607" i="9"/>
  <c r="W8607" i="9" s="1"/>
  <c r="S8607" i="9"/>
  <c r="R8608" i="9"/>
  <c r="Y8605" i="9"/>
  <c r="Z8605" i="9" s="1"/>
  <c r="AA8604" i="9"/>
  <c r="AB8604" i="9"/>
  <c r="X8607" i="9" l="1"/>
  <c r="AD8604" i="9"/>
  <c r="V8608" i="9"/>
  <c r="W8608" i="9" s="1"/>
  <c r="S8608" i="9"/>
  <c r="X8608" i="9" s="1"/>
  <c r="AB8605" i="9"/>
  <c r="AA8605" i="9"/>
  <c r="R8609" i="9"/>
  <c r="Y8606" i="9"/>
  <c r="Z8606" i="9" s="1"/>
  <c r="AD8605" i="9" l="1"/>
  <c r="V8609" i="9"/>
  <c r="W8609" i="9" s="1"/>
  <c r="S8609" i="9"/>
  <c r="AA8606" i="9"/>
  <c r="AB8606" i="9"/>
  <c r="R8610" i="9"/>
  <c r="Y8607" i="9"/>
  <c r="Z8607" i="9" s="1"/>
  <c r="X8609" i="9" l="1"/>
  <c r="AD8606" i="9"/>
  <c r="V8610" i="9"/>
  <c r="W8610" i="9" s="1"/>
  <c r="S8610" i="9"/>
  <c r="AB8607" i="9"/>
  <c r="AA8607" i="9"/>
  <c r="R8611" i="9"/>
  <c r="Y8608" i="9"/>
  <c r="Z8608" i="9" s="1"/>
  <c r="X8610" i="9" l="1"/>
  <c r="AD8607" i="9"/>
  <c r="V8611" i="9"/>
  <c r="W8611" i="9" s="1"/>
  <c r="X8611" i="9" s="1"/>
  <c r="S8611" i="9"/>
  <c r="R8612" i="9"/>
  <c r="AA8608" i="9"/>
  <c r="AB8608" i="9"/>
  <c r="Y8609" i="9"/>
  <c r="Z8609" i="9" s="1"/>
  <c r="AD8608" i="9" l="1"/>
  <c r="V8612" i="9"/>
  <c r="W8612" i="9" s="1"/>
  <c r="S8612" i="9"/>
  <c r="Y8610" i="9"/>
  <c r="Z8610" i="9" s="1"/>
  <c r="AB8609" i="9"/>
  <c r="AA8609" i="9"/>
  <c r="R8613" i="9"/>
  <c r="X8612" i="9" l="1"/>
  <c r="AD8609" i="9"/>
  <c r="V8613" i="9"/>
  <c r="W8613" i="9" s="1"/>
  <c r="X8613" i="9" s="1"/>
  <c r="S8613" i="9"/>
  <c r="R8614" i="9"/>
  <c r="AB8610" i="9"/>
  <c r="AA8610" i="9"/>
  <c r="Y8611" i="9"/>
  <c r="Z8611" i="9" s="1"/>
  <c r="AD8610" i="9" l="1"/>
  <c r="V8614" i="9"/>
  <c r="W8614" i="9" s="1"/>
  <c r="S8614" i="9"/>
  <c r="X8614" i="9" s="1"/>
  <c r="AB8611" i="9"/>
  <c r="AA8611" i="9"/>
  <c r="R8615" i="9"/>
  <c r="Y8612" i="9"/>
  <c r="Z8612" i="9" s="1"/>
  <c r="AD8611" i="9" l="1"/>
  <c r="V8615" i="9"/>
  <c r="W8615" i="9" s="1"/>
  <c r="S8615" i="9"/>
  <c r="R8616" i="9"/>
  <c r="Y8613" i="9"/>
  <c r="Z8613" i="9" s="1"/>
  <c r="AB8612" i="9"/>
  <c r="AA8612" i="9"/>
  <c r="X8615" i="9" l="1"/>
  <c r="AD8612" i="9"/>
  <c r="V8616" i="9"/>
  <c r="W8616" i="9" s="1"/>
  <c r="S8616" i="9"/>
  <c r="X8616" i="9" s="1"/>
  <c r="AA8613" i="9"/>
  <c r="AB8613" i="9"/>
  <c r="R8617" i="9"/>
  <c r="Y8614" i="9"/>
  <c r="Z8614" i="9" s="1"/>
  <c r="AD8613" i="9" l="1"/>
  <c r="V8617" i="9"/>
  <c r="W8617" i="9" s="1"/>
  <c r="S8617" i="9"/>
  <c r="R8618" i="9"/>
  <c r="AA8614" i="9"/>
  <c r="AB8614" i="9"/>
  <c r="Y8615" i="9"/>
  <c r="Z8615" i="9" s="1"/>
  <c r="X8617" i="9" l="1"/>
  <c r="AD8614" i="9"/>
  <c r="V8618" i="9"/>
  <c r="W8618" i="9" s="1"/>
  <c r="S8618" i="9"/>
  <c r="X8618" i="9" s="1"/>
  <c r="AA8615" i="9"/>
  <c r="AB8615" i="9"/>
  <c r="R8619" i="9"/>
  <c r="Y8616" i="9"/>
  <c r="Z8616" i="9" s="1"/>
  <c r="AD8615" i="9" l="1"/>
  <c r="V8619" i="9"/>
  <c r="W8619" i="9" s="1"/>
  <c r="S8619" i="9"/>
  <c r="AB8616" i="9"/>
  <c r="AA8616" i="9"/>
  <c r="R8620" i="9"/>
  <c r="Y8617" i="9"/>
  <c r="Z8617" i="9" s="1"/>
  <c r="X8619" i="9" l="1"/>
  <c r="AD8616" i="9"/>
  <c r="V8620" i="9"/>
  <c r="W8620" i="9" s="1"/>
  <c r="S8620" i="9"/>
  <c r="X8620" i="9" s="1"/>
  <c r="Y8618" i="9"/>
  <c r="Z8618" i="9" s="1"/>
  <c r="R8621" i="9"/>
  <c r="AA8617" i="9"/>
  <c r="AB8617" i="9"/>
  <c r="AD8617" i="9" l="1"/>
  <c r="V8621" i="9"/>
  <c r="W8621" i="9" s="1"/>
  <c r="S8621" i="9"/>
  <c r="AA8618" i="9"/>
  <c r="AB8618" i="9"/>
  <c r="R8622" i="9"/>
  <c r="Y8619" i="9"/>
  <c r="Z8619" i="9" s="1"/>
  <c r="X8621" i="9" l="1"/>
  <c r="AD8618" i="9"/>
  <c r="V8622" i="9"/>
  <c r="W8622" i="9" s="1"/>
  <c r="S8622" i="9"/>
  <c r="X8622" i="9" s="1"/>
  <c r="AA8619" i="9"/>
  <c r="AB8619" i="9"/>
  <c r="R8623" i="9"/>
  <c r="Y8620" i="9"/>
  <c r="Z8620" i="9" s="1"/>
  <c r="AD8619" i="9" l="1"/>
  <c r="V8623" i="9"/>
  <c r="W8623" i="9" s="1"/>
  <c r="S8623" i="9"/>
  <c r="R8624" i="9"/>
  <c r="Y8621" i="9"/>
  <c r="Z8621" i="9" s="1"/>
  <c r="AA8620" i="9"/>
  <c r="AB8620" i="9"/>
  <c r="X8623" i="9" l="1"/>
  <c r="AD8620" i="9"/>
  <c r="V8624" i="9"/>
  <c r="W8624" i="9" s="1"/>
  <c r="S8624" i="9"/>
  <c r="X8624" i="9" s="1"/>
  <c r="AA8621" i="9"/>
  <c r="AB8621" i="9"/>
  <c r="R8625" i="9"/>
  <c r="Y8622" i="9"/>
  <c r="Z8622" i="9" s="1"/>
  <c r="AD8621" i="9" l="1"/>
  <c r="V8625" i="9"/>
  <c r="W8625" i="9" s="1"/>
  <c r="S8625" i="9"/>
  <c r="AB8622" i="9"/>
  <c r="AA8622" i="9"/>
  <c r="Y8623" i="9"/>
  <c r="Z8623" i="9" s="1"/>
  <c r="R8626" i="9"/>
  <c r="X8625" i="9" l="1"/>
  <c r="AD8622" i="9"/>
  <c r="V8626" i="9"/>
  <c r="W8626" i="9" s="1"/>
  <c r="S8626" i="9"/>
  <c r="X8626" i="9" s="1"/>
  <c r="R8627" i="9"/>
  <c r="AA8623" i="9"/>
  <c r="AB8623" i="9"/>
  <c r="Y8624" i="9"/>
  <c r="Z8624" i="9" s="1"/>
  <c r="AD8623" i="9" l="1"/>
  <c r="V8627" i="9"/>
  <c r="W8627" i="9" s="1"/>
  <c r="S8627" i="9"/>
  <c r="AA8624" i="9"/>
  <c r="AB8624" i="9"/>
  <c r="R8628" i="9"/>
  <c r="Y8625" i="9"/>
  <c r="Z8625" i="9" s="1"/>
  <c r="X8627" i="9" l="1"/>
  <c r="AD8624" i="9"/>
  <c r="V8628" i="9"/>
  <c r="W8628" i="9" s="1"/>
  <c r="S8628" i="9"/>
  <c r="X8628" i="9" s="1"/>
  <c r="R8629" i="9"/>
  <c r="Y8626" i="9"/>
  <c r="Z8626" i="9" s="1"/>
  <c r="AA8625" i="9"/>
  <c r="AB8625" i="9"/>
  <c r="AD8625" i="9" l="1"/>
  <c r="V8629" i="9"/>
  <c r="W8629" i="9" s="1"/>
  <c r="S8629" i="9"/>
  <c r="AB8626" i="9"/>
  <c r="AA8626" i="9"/>
  <c r="R8630" i="9"/>
  <c r="Y8627" i="9"/>
  <c r="Z8627" i="9" s="1"/>
  <c r="X8629" i="9" l="1"/>
  <c r="AD8626" i="9"/>
  <c r="V8630" i="9"/>
  <c r="W8630" i="9" s="1"/>
  <c r="S8630" i="9"/>
  <c r="R8631" i="9"/>
  <c r="AA8627" i="9"/>
  <c r="AB8627" i="9"/>
  <c r="Y8628" i="9"/>
  <c r="Z8628" i="9" s="1"/>
  <c r="X8630" i="9" l="1"/>
  <c r="AD8627" i="9"/>
  <c r="V8631" i="9"/>
  <c r="W8631" i="9" s="1"/>
  <c r="S8631" i="9"/>
  <c r="AB8628" i="9"/>
  <c r="AA8628" i="9"/>
  <c r="R8632" i="9"/>
  <c r="Y8629" i="9"/>
  <c r="Z8629" i="9" s="1"/>
  <c r="X8631" i="9" l="1"/>
  <c r="AD8628" i="9"/>
  <c r="V8632" i="9"/>
  <c r="W8632" i="9" s="1"/>
  <c r="S8632" i="9"/>
  <c r="AA8629" i="9"/>
  <c r="AB8629" i="9"/>
  <c r="Y8630" i="9"/>
  <c r="Z8630" i="9" s="1"/>
  <c r="R8633" i="9"/>
  <c r="X8632" i="9" l="1"/>
  <c r="AD8629" i="9"/>
  <c r="V8633" i="9"/>
  <c r="W8633" i="9" s="1"/>
  <c r="S8633" i="9"/>
  <c r="AA8630" i="9"/>
  <c r="AB8630" i="9"/>
  <c r="Y8631" i="9"/>
  <c r="Z8631" i="9" s="1"/>
  <c r="R8634" i="9"/>
  <c r="X8633" i="9" l="1"/>
  <c r="AD8630" i="9"/>
  <c r="S8634" i="9"/>
  <c r="V8634" i="9"/>
  <c r="W8634" i="9" s="1"/>
  <c r="X8634" i="9" s="1"/>
  <c r="AA8631" i="9"/>
  <c r="AB8631" i="9"/>
  <c r="R8635" i="9"/>
  <c r="Y8632" i="9"/>
  <c r="Z8632" i="9" s="1"/>
  <c r="AD8631" i="9" l="1"/>
  <c r="V8635" i="9"/>
  <c r="W8635" i="9" s="1"/>
  <c r="S8635" i="9"/>
  <c r="AB8632" i="9"/>
  <c r="AA8632" i="9"/>
  <c r="R8636" i="9"/>
  <c r="Y8633" i="9"/>
  <c r="Z8633" i="9" s="1"/>
  <c r="X8635" i="9" l="1"/>
  <c r="AD8632" i="9"/>
  <c r="V8636" i="9"/>
  <c r="W8636" i="9" s="1"/>
  <c r="S8636" i="9"/>
  <c r="AA8633" i="9"/>
  <c r="AB8633" i="9"/>
  <c r="R8637" i="9"/>
  <c r="Y8634" i="9"/>
  <c r="Z8634" i="9" s="1"/>
  <c r="X8636" i="9" l="1"/>
  <c r="AD8633" i="9"/>
  <c r="V8637" i="9"/>
  <c r="W8637" i="9" s="1"/>
  <c r="S8637" i="9"/>
  <c r="AB8634" i="9"/>
  <c r="AA8634" i="9"/>
  <c r="R8638" i="9"/>
  <c r="Y8635" i="9"/>
  <c r="Z8635" i="9" s="1"/>
  <c r="X8637" i="9" l="1"/>
  <c r="AD8634" i="9"/>
  <c r="V8638" i="9"/>
  <c r="W8638" i="9" s="1"/>
  <c r="S8638" i="9"/>
  <c r="AA8635" i="9"/>
  <c r="AB8635" i="9"/>
  <c r="Y8636" i="9"/>
  <c r="Z8636" i="9" s="1"/>
  <c r="R8639" i="9"/>
  <c r="X8638" i="9" l="1"/>
  <c r="AD8635" i="9"/>
  <c r="V8639" i="9"/>
  <c r="W8639" i="9" s="1"/>
  <c r="S8639" i="9"/>
  <c r="AB8636" i="9"/>
  <c r="AA8636" i="9"/>
  <c r="R8640" i="9"/>
  <c r="Y8637" i="9"/>
  <c r="Z8637" i="9" s="1"/>
  <c r="X8639" i="9" l="1"/>
  <c r="AD8636" i="9"/>
  <c r="V8640" i="9"/>
  <c r="W8640" i="9" s="1"/>
  <c r="S8640" i="9"/>
  <c r="X8640" i="9" s="1"/>
  <c r="AA8637" i="9"/>
  <c r="AB8637" i="9"/>
  <c r="Y8638" i="9"/>
  <c r="Z8638" i="9" s="1"/>
  <c r="R8641" i="9"/>
  <c r="AD8637" i="9" l="1"/>
  <c r="V8641" i="9"/>
  <c r="W8641" i="9" s="1"/>
  <c r="S8641" i="9"/>
  <c r="AB8638" i="9"/>
  <c r="AA8638" i="9"/>
  <c r="Y8639" i="9"/>
  <c r="Z8639" i="9" s="1"/>
  <c r="R8642" i="9"/>
  <c r="X8641" i="9" l="1"/>
  <c r="AD8638" i="9"/>
  <c r="V8642" i="9"/>
  <c r="W8642" i="9" s="1"/>
  <c r="S8642" i="9"/>
  <c r="X8642" i="9" s="1"/>
  <c r="AA8639" i="9"/>
  <c r="AB8639" i="9"/>
  <c r="Y8640" i="9"/>
  <c r="Z8640" i="9" s="1"/>
  <c r="R8643" i="9"/>
  <c r="AD8639" i="9" l="1"/>
  <c r="V8643" i="9"/>
  <c r="W8643" i="9" s="1"/>
  <c r="S8643" i="9"/>
  <c r="AB8640" i="9"/>
  <c r="AA8640" i="9"/>
  <c r="R8644" i="9"/>
  <c r="Y8641" i="9"/>
  <c r="Z8641" i="9" s="1"/>
  <c r="X8643" i="9" l="1"/>
  <c r="AD8640" i="9"/>
  <c r="V8644" i="9"/>
  <c r="W8644" i="9" s="1"/>
  <c r="S8644" i="9"/>
  <c r="X8644" i="9" s="1"/>
  <c r="AA8641" i="9"/>
  <c r="AB8641" i="9"/>
  <c r="Y8642" i="9"/>
  <c r="Z8642" i="9" s="1"/>
  <c r="R8645" i="9"/>
  <c r="AD8641" i="9" l="1"/>
  <c r="V8645" i="9"/>
  <c r="W8645" i="9" s="1"/>
  <c r="S8645" i="9"/>
  <c r="R8646" i="9"/>
  <c r="Y8643" i="9"/>
  <c r="Z8643" i="9" s="1"/>
  <c r="AB8642" i="9"/>
  <c r="AA8642" i="9"/>
  <c r="X8645" i="9" l="1"/>
  <c r="AD8642" i="9"/>
  <c r="V8646" i="9"/>
  <c r="W8646" i="9" s="1"/>
  <c r="S8646" i="9"/>
  <c r="X8646" i="9" s="1"/>
  <c r="R8647" i="9"/>
  <c r="Y8644" i="9"/>
  <c r="Z8644" i="9" s="1"/>
  <c r="AA8643" i="9"/>
  <c r="AB8643" i="9"/>
  <c r="AD8643" i="9" l="1"/>
  <c r="V8647" i="9"/>
  <c r="W8647" i="9" s="1"/>
  <c r="S8647" i="9"/>
  <c r="AB8644" i="9"/>
  <c r="AA8644" i="9"/>
  <c r="Y8645" i="9"/>
  <c r="Z8645" i="9" s="1"/>
  <c r="R8648" i="9"/>
  <c r="X8647" i="9" l="1"/>
  <c r="AD8644" i="9"/>
  <c r="V8648" i="9"/>
  <c r="W8648" i="9" s="1"/>
  <c r="S8648" i="9"/>
  <c r="AA8645" i="9"/>
  <c r="AB8645" i="9"/>
  <c r="Y8646" i="9"/>
  <c r="Z8646" i="9" s="1"/>
  <c r="R8649" i="9"/>
  <c r="X8648" i="9" l="1"/>
  <c r="AD8645" i="9"/>
  <c r="V8649" i="9"/>
  <c r="W8649" i="9" s="1"/>
  <c r="S8649" i="9"/>
  <c r="R8650" i="9"/>
  <c r="Y8647" i="9"/>
  <c r="Z8647" i="9" s="1"/>
  <c r="AB8646" i="9"/>
  <c r="AA8646" i="9"/>
  <c r="X8649" i="9" l="1"/>
  <c r="AD8646" i="9"/>
  <c r="V8650" i="9"/>
  <c r="W8650" i="9" s="1"/>
  <c r="S8650" i="9"/>
  <c r="X8650" i="9" s="1"/>
  <c r="AA8647" i="9"/>
  <c r="AB8647" i="9"/>
  <c r="R8651" i="9"/>
  <c r="Y8648" i="9"/>
  <c r="Z8648" i="9" s="1"/>
  <c r="AD8647" i="9" l="1"/>
  <c r="V8651" i="9"/>
  <c r="W8651" i="9" s="1"/>
  <c r="S8651" i="9"/>
  <c r="AB8648" i="9"/>
  <c r="AA8648" i="9"/>
  <c r="Y8649" i="9"/>
  <c r="Z8649" i="9" s="1"/>
  <c r="R8652" i="9"/>
  <c r="X8651" i="9" l="1"/>
  <c r="AD8648" i="9"/>
  <c r="V8652" i="9"/>
  <c r="W8652" i="9" s="1"/>
  <c r="S8652" i="9"/>
  <c r="AA8649" i="9"/>
  <c r="AB8649" i="9"/>
  <c r="R8653" i="9"/>
  <c r="Y8650" i="9"/>
  <c r="Z8650" i="9" s="1"/>
  <c r="X8652" i="9" l="1"/>
  <c r="AD8649" i="9"/>
  <c r="V8653" i="9"/>
  <c r="W8653" i="9" s="1"/>
  <c r="S8653" i="9"/>
  <c r="AB8650" i="9"/>
  <c r="AA8650" i="9"/>
  <c r="R8654" i="9"/>
  <c r="Y8651" i="9"/>
  <c r="Z8651" i="9" s="1"/>
  <c r="X8653" i="9" l="1"/>
  <c r="AD8650" i="9"/>
  <c r="V8654" i="9"/>
  <c r="W8654" i="9" s="1"/>
  <c r="S8654" i="9"/>
  <c r="AA8651" i="9"/>
  <c r="AB8651" i="9"/>
  <c r="Y8652" i="9"/>
  <c r="Z8652" i="9" s="1"/>
  <c r="R8655" i="9"/>
  <c r="X8654" i="9" l="1"/>
  <c r="AD8651" i="9"/>
  <c r="V8655" i="9"/>
  <c r="W8655" i="9" s="1"/>
  <c r="S8655" i="9"/>
  <c r="AB8652" i="9"/>
  <c r="AA8652" i="9"/>
  <c r="R8656" i="9"/>
  <c r="Y8653" i="9"/>
  <c r="Z8653" i="9" s="1"/>
  <c r="X8655" i="9" l="1"/>
  <c r="AD8652" i="9"/>
  <c r="V8656" i="9"/>
  <c r="W8656" i="9" s="1"/>
  <c r="S8656" i="9"/>
  <c r="R8657" i="9"/>
  <c r="AB8653" i="9"/>
  <c r="AA8653" i="9"/>
  <c r="Y8654" i="9"/>
  <c r="Z8654" i="9" s="1"/>
  <c r="X8656" i="9" l="1"/>
  <c r="AD8653" i="9"/>
  <c r="V8657" i="9"/>
  <c r="W8657" i="9" s="1"/>
  <c r="S8657" i="9"/>
  <c r="AA8654" i="9"/>
  <c r="AB8654" i="9"/>
  <c r="Y8655" i="9"/>
  <c r="Z8655" i="9" s="1"/>
  <c r="R8658" i="9"/>
  <c r="X8657" i="9" l="1"/>
  <c r="AD8654" i="9"/>
  <c r="V8658" i="9"/>
  <c r="W8658" i="9" s="1"/>
  <c r="S8658" i="9"/>
  <c r="AB8655" i="9"/>
  <c r="AA8655" i="9"/>
  <c r="R8659" i="9"/>
  <c r="Y8656" i="9"/>
  <c r="Z8656" i="9" s="1"/>
  <c r="X8658" i="9" l="1"/>
  <c r="AD8655" i="9"/>
  <c r="V8659" i="9"/>
  <c r="W8659" i="9" s="1"/>
  <c r="S8659" i="9"/>
  <c r="AA8656" i="9"/>
  <c r="AB8656" i="9"/>
  <c r="R8660" i="9"/>
  <c r="Y8657" i="9"/>
  <c r="Z8657" i="9" s="1"/>
  <c r="X8659" i="9" l="1"/>
  <c r="AD8656" i="9"/>
  <c r="V8660" i="9"/>
  <c r="W8660" i="9" s="1"/>
  <c r="S8660" i="9"/>
  <c r="AB8657" i="9"/>
  <c r="AA8657" i="9"/>
  <c r="R8661" i="9"/>
  <c r="Y8658" i="9"/>
  <c r="Z8658" i="9" s="1"/>
  <c r="X8660" i="9" l="1"/>
  <c r="AD8657" i="9"/>
  <c r="V8661" i="9"/>
  <c r="W8661" i="9" s="1"/>
  <c r="S8661" i="9"/>
  <c r="R8662" i="9"/>
  <c r="AB8658" i="9"/>
  <c r="AA8658" i="9"/>
  <c r="Y8659" i="9"/>
  <c r="Z8659" i="9" s="1"/>
  <c r="X8661" i="9" l="1"/>
  <c r="AD8658" i="9"/>
  <c r="V8662" i="9"/>
  <c r="W8662" i="9" s="1"/>
  <c r="S8662" i="9"/>
  <c r="X8662" i="9" s="1"/>
  <c r="AB8659" i="9"/>
  <c r="AA8659" i="9"/>
  <c r="Y8660" i="9"/>
  <c r="Z8660" i="9" s="1"/>
  <c r="R8663" i="9"/>
  <c r="AD8659" i="9" l="1"/>
  <c r="V8663" i="9"/>
  <c r="W8663" i="9" s="1"/>
  <c r="S8663" i="9"/>
  <c r="AA8660" i="9"/>
  <c r="AB8660" i="9"/>
  <c r="R8664" i="9"/>
  <c r="Y8661" i="9"/>
  <c r="Z8661" i="9" s="1"/>
  <c r="X8663" i="9" l="1"/>
  <c r="AD8660" i="9"/>
  <c r="V8664" i="9"/>
  <c r="W8664" i="9" s="1"/>
  <c r="S8664" i="9"/>
  <c r="X8664" i="9" s="1"/>
  <c r="AB8661" i="9"/>
  <c r="AA8661" i="9"/>
  <c r="R8665" i="9"/>
  <c r="Y8662" i="9"/>
  <c r="Z8662" i="9" s="1"/>
  <c r="AD8661" i="9" l="1"/>
  <c r="V8665" i="9"/>
  <c r="W8665" i="9" s="1"/>
  <c r="S8665" i="9"/>
  <c r="R8666" i="9"/>
  <c r="AB8662" i="9"/>
  <c r="AA8662" i="9"/>
  <c r="Y8663" i="9"/>
  <c r="Z8663" i="9" s="1"/>
  <c r="X8665" i="9" l="1"/>
  <c r="AD8662" i="9"/>
  <c r="V8666" i="9"/>
  <c r="W8666" i="9" s="1"/>
  <c r="S8666" i="9"/>
  <c r="X8666" i="9" s="1"/>
  <c r="AB8663" i="9"/>
  <c r="AA8663" i="9"/>
  <c r="R8667" i="9"/>
  <c r="Y8664" i="9"/>
  <c r="Z8664" i="9" s="1"/>
  <c r="AD8663" i="9" l="1"/>
  <c r="V8667" i="9"/>
  <c r="W8667" i="9" s="1"/>
  <c r="S8667" i="9"/>
  <c r="AB8664" i="9"/>
  <c r="AA8664" i="9"/>
  <c r="Y8665" i="9"/>
  <c r="Z8665" i="9" s="1"/>
  <c r="R8668" i="9"/>
  <c r="X8667" i="9" l="1"/>
  <c r="AD8664" i="9"/>
  <c r="V8668" i="9"/>
  <c r="W8668" i="9" s="1"/>
  <c r="S8668" i="9"/>
  <c r="AB8665" i="9"/>
  <c r="AA8665" i="9"/>
  <c r="R8669" i="9"/>
  <c r="Y8666" i="9"/>
  <c r="Z8666" i="9" s="1"/>
  <c r="X8668" i="9" l="1"/>
  <c r="AD8665" i="9"/>
  <c r="V8669" i="9"/>
  <c r="W8669" i="9" s="1"/>
  <c r="S8669" i="9"/>
  <c r="AB8666" i="9"/>
  <c r="AA8666" i="9"/>
  <c r="Y8667" i="9"/>
  <c r="Z8667" i="9" s="1"/>
  <c r="R8670" i="9"/>
  <c r="X8669" i="9" l="1"/>
  <c r="AD8666" i="9"/>
  <c r="V8670" i="9"/>
  <c r="W8670" i="9" s="1"/>
  <c r="S8670" i="9"/>
  <c r="X8670" i="9" s="1"/>
  <c r="AB8667" i="9"/>
  <c r="AA8667" i="9"/>
  <c r="R8671" i="9"/>
  <c r="Y8668" i="9"/>
  <c r="Z8668" i="9" s="1"/>
  <c r="AD8667" i="9" l="1"/>
  <c r="V8671" i="9"/>
  <c r="W8671" i="9" s="1"/>
  <c r="S8671" i="9"/>
  <c r="AA8668" i="9"/>
  <c r="AB8668" i="9"/>
  <c r="R8672" i="9"/>
  <c r="Y8669" i="9"/>
  <c r="Z8669" i="9" s="1"/>
  <c r="X8671" i="9" l="1"/>
  <c r="AD8668" i="9"/>
  <c r="V8672" i="9"/>
  <c r="W8672" i="9" s="1"/>
  <c r="S8672" i="9"/>
  <c r="R8673" i="9"/>
  <c r="AB8669" i="9"/>
  <c r="AA8669" i="9"/>
  <c r="Y8670" i="9"/>
  <c r="Z8670" i="9" s="1"/>
  <c r="X8672" i="9" l="1"/>
  <c r="AD8669" i="9"/>
  <c r="V8673" i="9"/>
  <c r="W8673" i="9" s="1"/>
  <c r="S8673" i="9"/>
  <c r="AB8670" i="9"/>
  <c r="AA8670" i="9"/>
  <c r="Y8671" i="9"/>
  <c r="Z8671" i="9" s="1"/>
  <c r="R8674" i="9"/>
  <c r="X8673" i="9" l="1"/>
  <c r="AD8670" i="9"/>
  <c r="V8674" i="9"/>
  <c r="W8674" i="9" s="1"/>
  <c r="S8674" i="9"/>
  <c r="AB8671" i="9"/>
  <c r="AA8671" i="9"/>
  <c r="R8675" i="9"/>
  <c r="Y8672" i="9"/>
  <c r="Z8672" i="9" s="1"/>
  <c r="X8674" i="9" l="1"/>
  <c r="AD8671" i="9"/>
  <c r="V8675" i="9"/>
  <c r="W8675" i="9" s="1"/>
  <c r="S8675" i="9"/>
  <c r="AA8672" i="9"/>
  <c r="AB8672" i="9"/>
  <c r="R8676" i="9"/>
  <c r="Y8673" i="9"/>
  <c r="Z8673" i="9" s="1"/>
  <c r="X8675" i="9" l="1"/>
  <c r="AD8672" i="9"/>
  <c r="V8676" i="9"/>
  <c r="W8676" i="9" s="1"/>
  <c r="S8676" i="9"/>
  <c r="X8676" i="9" s="1"/>
  <c r="AB8673" i="9"/>
  <c r="AA8673" i="9"/>
  <c r="Y8674" i="9"/>
  <c r="Z8674" i="9" s="1"/>
  <c r="R8677" i="9"/>
  <c r="AD8673" i="9" l="1"/>
  <c r="V8677" i="9"/>
  <c r="W8677" i="9" s="1"/>
  <c r="S8677" i="9"/>
  <c r="AB8674" i="9"/>
  <c r="AA8674" i="9"/>
  <c r="R8678" i="9"/>
  <c r="Y8675" i="9"/>
  <c r="Z8675" i="9" s="1"/>
  <c r="X8677" i="9" l="1"/>
  <c r="AD8674" i="9"/>
  <c r="V8678" i="9"/>
  <c r="W8678" i="9" s="1"/>
  <c r="X8678" i="9" s="1"/>
  <c r="S8678" i="9"/>
  <c r="AB8675" i="9"/>
  <c r="AA8675" i="9"/>
  <c r="R8679" i="9"/>
  <c r="Y8676" i="9"/>
  <c r="Z8676" i="9" s="1"/>
  <c r="AD8675" i="9" l="1"/>
  <c r="V8679" i="9"/>
  <c r="W8679" i="9" s="1"/>
  <c r="S8679" i="9"/>
  <c r="R8680" i="9"/>
  <c r="AB8676" i="9"/>
  <c r="AA8676" i="9"/>
  <c r="Y8677" i="9"/>
  <c r="Z8677" i="9" s="1"/>
  <c r="X8679" i="9" l="1"/>
  <c r="AD8676" i="9"/>
  <c r="V8680" i="9"/>
  <c r="W8680" i="9" s="1"/>
  <c r="S8680" i="9"/>
  <c r="AB8677" i="9"/>
  <c r="AA8677" i="9"/>
  <c r="Y8678" i="9"/>
  <c r="Z8678" i="9" s="1"/>
  <c r="R8681" i="9"/>
  <c r="X8680" i="9" l="1"/>
  <c r="AD8677" i="9"/>
  <c r="V8681" i="9"/>
  <c r="W8681" i="9" s="1"/>
  <c r="S8681" i="9"/>
  <c r="AB8678" i="9"/>
  <c r="AA8678" i="9"/>
  <c r="Y8679" i="9"/>
  <c r="Z8679" i="9" s="1"/>
  <c r="R8682" i="9"/>
  <c r="X8681" i="9" l="1"/>
  <c r="AD8678" i="9"/>
  <c r="V8682" i="9"/>
  <c r="W8682" i="9" s="1"/>
  <c r="S8682" i="9"/>
  <c r="X8682" i="9" s="1"/>
  <c r="AB8679" i="9"/>
  <c r="AA8679" i="9"/>
  <c r="R8683" i="9"/>
  <c r="Y8680" i="9"/>
  <c r="Z8680" i="9" s="1"/>
  <c r="AD8679" i="9" l="1"/>
  <c r="V8683" i="9"/>
  <c r="W8683" i="9" s="1"/>
  <c r="S8683" i="9"/>
  <c r="AA8680" i="9"/>
  <c r="AB8680" i="9"/>
  <c r="R8684" i="9"/>
  <c r="Y8681" i="9"/>
  <c r="Z8681" i="9" s="1"/>
  <c r="X8683" i="9" l="1"/>
  <c r="AD8680" i="9"/>
  <c r="V8684" i="9"/>
  <c r="W8684" i="9" s="1"/>
  <c r="S8684" i="9"/>
  <c r="AB8681" i="9"/>
  <c r="AA8681" i="9"/>
  <c r="Y8682" i="9"/>
  <c r="Z8682" i="9" s="1"/>
  <c r="R8685" i="9"/>
  <c r="X8684" i="9" l="1"/>
  <c r="AD8681" i="9"/>
  <c r="V8685" i="9"/>
  <c r="W8685" i="9" s="1"/>
  <c r="S8685" i="9"/>
  <c r="R8686" i="9"/>
  <c r="Y8683" i="9"/>
  <c r="Z8683" i="9" s="1"/>
  <c r="AA8682" i="9"/>
  <c r="AB8682" i="9"/>
  <c r="X8685" i="9" l="1"/>
  <c r="AD8682" i="9"/>
  <c r="V8686" i="9"/>
  <c r="W8686" i="9" s="1"/>
  <c r="S8686" i="9"/>
  <c r="AB8683" i="9"/>
  <c r="AA8683" i="9"/>
  <c r="Y8684" i="9"/>
  <c r="Z8684" i="9" s="1"/>
  <c r="R8687" i="9"/>
  <c r="X8686" i="9" l="1"/>
  <c r="AD8683" i="9"/>
  <c r="V8687" i="9"/>
  <c r="W8687" i="9" s="1"/>
  <c r="S8687" i="9"/>
  <c r="AA8684" i="9"/>
  <c r="AB8684" i="9"/>
  <c r="Y8685" i="9"/>
  <c r="Z8685" i="9" s="1"/>
  <c r="R8688" i="9"/>
  <c r="X8687" i="9" l="1"/>
  <c r="AD8684" i="9"/>
  <c r="V8688" i="9"/>
  <c r="W8688" i="9" s="1"/>
  <c r="S8688" i="9"/>
  <c r="AB8685" i="9"/>
  <c r="AA8685" i="9"/>
  <c r="R8689" i="9"/>
  <c r="Y8686" i="9"/>
  <c r="Z8686" i="9" s="1"/>
  <c r="X8688" i="9" l="1"/>
  <c r="AD8685" i="9"/>
  <c r="V8689" i="9"/>
  <c r="W8689" i="9" s="1"/>
  <c r="X8689" i="9" s="1"/>
  <c r="S8689" i="9"/>
  <c r="AB8686" i="9"/>
  <c r="AA8686" i="9"/>
  <c r="R8690" i="9"/>
  <c r="Y8687" i="9"/>
  <c r="Z8687" i="9" s="1"/>
  <c r="AD8686" i="9" l="1"/>
  <c r="V8690" i="9"/>
  <c r="W8690" i="9" s="1"/>
  <c r="S8690" i="9"/>
  <c r="X8690" i="9" s="1"/>
  <c r="Y8688" i="9"/>
  <c r="Z8688" i="9" s="1"/>
  <c r="R8691" i="9"/>
  <c r="AB8687" i="9"/>
  <c r="AA8687" i="9"/>
  <c r="AD8687" i="9" l="1"/>
  <c r="V8691" i="9"/>
  <c r="W8691" i="9" s="1"/>
  <c r="S8691" i="9"/>
  <c r="AA8688" i="9"/>
  <c r="AB8688" i="9"/>
  <c r="R8692" i="9"/>
  <c r="Y8689" i="9"/>
  <c r="Z8689" i="9" s="1"/>
  <c r="X8691" i="9" l="1"/>
  <c r="AD8688" i="9"/>
  <c r="V8692" i="9"/>
  <c r="W8692" i="9" s="1"/>
  <c r="S8692" i="9"/>
  <c r="Y8690" i="9"/>
  <c r="Z8690" i="9" s="1"/>
  <c r="R8693" i="9"/>
  <c r="AB8689" i="9"/>
  <c r="AA8689" i="9"/>
  <c r="X8692" i="9" l="1"/>
  <c r="AD8689" i="9"/>
  <c r="V8693" i="9"/>
  <c r="W8693" i="9" s="1"/>
  <c r="S8693" i="9"/>
  <c r="AB8690" i="9"/>
  <c r="AA8690" i="9"/>
  <c r="R8694" i="9"/>
  <c r="Y8691" i="9"/>
  <c r="Z8691" i="9" s="1"/>
  <c r="X8693" i="9" l="1"/>
  <c r="AD8690" i="9"/>
  <c r="V8694" i="9"/>
  <c r="W8694" i="9" s="1"/>
  <c r="S8694" i="9"/>
  <c r="AB8691" i="9"/>
  <c r="AA8691" i="9"/>
  <c r="R8695" i="9"/>
  <c r="Y8692" i="9"/>
  <c r="Z8692" i="9" s="1"/>
  <c r="X8694" i="9" l="1"/>
  <c r="AD8691" i="9"/>
  <c r="V8695" i="9"/>
  <c r="W8695" i="9" s="1"/>
  <c r="S8695" i="9"/>
  <c r="AA8692" i="9"/>
  <c r="AB8692" i="9"/>
  <c r="R8696" i="9"/>
  <c r="Y8693" i="9"/>
  <c r="Z8693" i="9" s="1"/>
  <c r="X8695" i="9" l="1"/>
  <c r="AD8692" i="9"/>
  <c r="V8696" i="9"/>
  <c r="W8696" i="9" s="1"/>
  <c r="S8696" i="9"/>
  <c r="X8696" i="9" s="1"/>
  <c r="R8697" i="9"/>
  <c r="AB8693" i="9"/>
  <c r="AA8693" i="9"/>
  <c r="Y8694" i="9"/>
  <c r="Z8694" i="9" s="1"/>
  <c r="AD8693" i="9" l="1"/>
  <c r="V8697" i="9"/>
  <c r="W8697" i="9" s="1"/>
  <c r="S8697" i="9"/>
  <c r="AB8694" i="9"/>
  <c r="AA8694" i="9"/>
  <c r="R8698" i="9"/>
  <c r="Y8695" i="9"/>
  <c r="Z8695" i="9" s="1"/>
  <c r="X8697" i="9" l="1"/>
  <c r="AD8694" i="9"/>
  <c r="V8698" i="9"/>
  <c r="W8698" i="9" s="1"/>
  <c r="S8698" i="9"/>
  <c r="X8698" i="9" s="1"/>
  <c r="AB8695" i="9"/>
  <c r="AA8695" i="9"/>
  <c r="R8699" i="9"/>
  <c r="Y8696" i="9"/>
  <c r="Z8696" i="9" s="1"/>
  <c r="AD8695" i="9" l="1"/>
  <c r="V8699" i="9"/>
  <c r="W8699" i="9" s="1"/>
  <c r="S8699" i="9"/>
  <c r="AB8696" i="9"/>
  <c r="AA8696" i="9"/>
  <c r="R8700" i="9"/>
  <c r="Y8697" i="9"/>
  <c r="Z8697" i="9" s="1"/>
  <c r="X8699" i="9" l="1"/>
  <c r="AD8696" i="9"/>
  <c r="V8700" i="9"/>
  <c r="W8700" i="9" s="1"/>
  <c r="S8700" i="9"/>
  <c r="R8701" i="9"/>
  <c r="AB8697" i="9"/>
  <c r="AA8697" i="9"/>
  <c r="Y8698" i="9"/>
  <c r="Z8698" i="9" s="1"/>
  <c r="X8700" i="9" l="1"/>
  <c r="AD8697" i="9"/>
  <c r="V8701" i="9"/>
  <c r="W8701" i="9" s="1"/>
  <c r="S8701" i="9"/>
  <c r="AB8698" i="9"/>
  <c r="AA8698" i="9"/>
  <c r="R8702" i="9"/>
  <c r="Y8699" i="9"/>
  <c r="Z8699" i="9" s="1"/>
  <c r="X8701" i="9" l="1"/>
  <c r="AD8698" i="9"/>
  <c r="V8702" i="9"/>
  <c r="W8702" i="9" s="1"/>
  <c r="S8702" i="9"/>
  <c r="X8702" i="9" s="1"/>
  <c r="R8703" i="9"/>
  <c r="Y8700" i="9"/>
  <c r="Z8700" i="9" s="1"/>
  <c r="AB8699" i="9"/>
  <c r="AA8699" i="9"/>
  <c r="AD8699" i="9" l="1"/>
  <c r="V8703" i="9"/>
  <c r="W8703" i="9" s="1"/>
  <c r="S8703" i="9"/>
  <c r="AB8700" i="9"/>
  <c r="AA8700" i="9"/>
  <c r="R8704" i="9"/>
  <c r="Y8701" i="9"/>
  <c r="Z8701" i="9" s="1"/>
  <c r="X8703" i="9" l="1"/>
  <c r="AD8700" i="9"/>
  <c r="V8704" i="9"/>
  <c r="W8704" i="9" s="1"/>
  <c r="X8704" i="9" s="1"/>
  <c r="S8704" i="9"/>
  <c r="AA8701" i="9"/>
  <c r="AB8701" i="9"/>
  <c r="R8705" i="9"/>
  <c r="Y8702" i="9"/>
  <c r="Z8702" i="9" s="1"/>
  <c r="AD8701" i="9" l="1"/>
  <c r="V8705" i="9"/>
  <c r="W8705" i="9" s="1"/>
  <c r="S8705" i="9"/>
  <c r="Y8703" i="9"/>
  <c r="Z8703" i="9" s="1"/>
  <c r="R8706" i="9"/>
  <c r="AB8702" i="9"/>
  <c r="AA8702" i="9"/>
  <c r="X8705" i="9" l="1"/>
  <c r="AD8702" i="9"/>
  <c r="V8706" i="9"/>
  <c r="W8706" i="9" s="1"/>
  <c r="S8706" i="9"/>
  <c r="AB8703" i="9"/>
  <c r="AA8703" i="9"/>
  <c r="R8707" i="9"/>
  <c r="Y8704" i="9"/>
  <c r="Z8704" i="9" s="1"/>
  <c r="X8706" i="9" l="1"/>
  <c r="AD8703" i="9"/>
  <c r="V8707" i="9"/>
  <c r="W8707" i="9" s="1"/>
  <c r="S8707" i="9"/>
  <c r="AB8704" i="9"/>
  <c r="AA8704" i="9"/>
  <c r="R8708" i="9"/>
  <c r="Y8705" i="9"/>
  <c r="Z8705" i="9" s="1"/>
  <c r="X8707" i="9" l="1"/>
  <c r="AD8704" i="9"/>
  <c r="V8708" i="9"/>
  <c r="W8708" i="9" s="1"/>
  <c r="S8708" i="9"/>
  <c r="X8708" i="9" s="1"/>
  <c r="AB8705" i="9"/>
  <c r="AA8705" i="9"/>
  <c r="Y8706" i="9"/>
  <c r="Z8706" i="9" s="1"/>
  <c r="R8709" i="9"/>
  <c r="AD8705" i="9" l="1"/>
  <c r="V8709" i="9"/>
  <c r="W8709" i="9" s="1"/>
  <c r="S8709" i="9"/>
  <c r="AB8706" i="9"/>
  <c r="AA8706" i="9"/>
  <c r="R8710" i="9"/>
  <c r="Y8707" i="9"/>
  <c r="Z8707" i="9" s="1"/>
  <c r="X8709" i="9" l="1"/>
  <c r="AD8706" i="9"/>
  <c r="V8710" i="9"/>
  <c r="W8710" i="9" s="1"/>
  <c r="S8710" i="9"/>
  <c r="X8710" i="9" s="1"/>
  <c r="AA8707" i="9"/>
  <c r="AB8707" i="9"/>
  <c r="R8711" i="9"/>
  <c r="Y8708" i="9"/>
  <c r="Z8708" i="9" s="1"/>
  <c r="AD8707" i="9" l="1"/>
  <c r="V8711" i="9"/>
  <c r="W8711" i="9" s="1"/>
  <c r="S8711" i="9"/>
  <c r="AB8708" i="9"/>
  <c r="AA8708" i="9"/>
  <c r="Y8709" i="9"/>
  <c r="Z8709" i="9" s="1"/>
  <c r="R8712" i="9"/>
  <c r="X8711" i="9" l="1"/>
  <c r="AD8708" i="9"/>
  <c r="V8712" i="9"/>
  <c r="W8712" i="9" s="1"/>
  <c r="S8712" i="9"/>
  <c r="X8712" i="9" s="1"/>
  <c r="AB8709" i="9"/>
  <c r="AA8709" i="9"/>
  <c r="Y8710" i="9"/>
  <c r="Z8710" i="9" s="1"/>
  <c r="R8713" i="9"/>
  <c r="AD8709" i="9" l="1"/>
  <c r="V8713" i="9"/>
  <c r="W8713" i="9" s="1"/>
  <c r="S8713" i="9"/>
  <c r="R8714" i="9"/>
  <c r="Y8711" i="9"/>
  <c r="Z8711" i="9" s="1"/>
  <c r="AB8710" i="9"/>
  <c r="AA8710" i="9"/>
  <c r="X8713" i="9" l="1"/>
  <c r="AD8710" i="9"/>
  <c r="V8714" i="9"/>
  <c r="W8714" i="9" s="1"/>
  <c r="S8714" i="9"/>
  <c r="X8714" i="9" s="1"/>
  <c r="AA8711" i="9"/>
  <c r="AB8711" i="9"/>
  <c r="R8715" i="9"/>
  <c r="Y8712" i="9"/>
  <c r="Z8712" i="9" s="1"/>
  <c r="AD8711" i="9" l="1"/>
  <c r="V8715" i="9"/>
  <c r="W8715" i="9" s="1"/>
  <c r="S8715" i="9"/>
  <c r="AB8712" i="9"/>
  <c r="AA8712" i="9"/>
  <c r="R8716" i="9"/>
  <c r="Y8713" i="9"/>
  <c r="Z8713" i="9" s="1"/>
  <c r="X8715" i="9" l="1"/>
  <c r="AD8712" i="9"/>
  <c r="V8716" i="9"/>
  <c r="W8716" i="9" s="1"/>
  <c r="S8716" i="9"/>
  <c r="X8716" i="9" s="1"/>
  <c r="R8717" i="9"/>
  <c r="AB8713" i="9"/>
  <c r="AA8713" i="9"/>
  <c r="Y8714" i="9"/>
  <c r="Z8714" i="9" s="1"/>
  <c r="AD8713" i="9" l="1"/>
  <c r="V8717" i="9"/>
  <c r="W8717" i="9" s="1"/>
  <c r="S8717" i="9"/>
  <c r="AB8714" i="9"/>
  <c r="AA8714" i="9"/>
  <c r="Y8715" i="9"/>
  <c r="Z8715" i="9" s="1"/>
  <c r="R8718" i="9"/>
  <c r="X8717" i="9" l="1"/>
  <c r="AD8714" i="9"/>
  <c r="S8718" i="9"/>
  <c r="V8718" i="9"/>
  <c r="W8718" i="9" s="1"/>
  <c r="AA8715" i="9"/>
  <c r="AB8715" i="9"/>
  <c r="R8719" i="9"/>
  <c r="Y8716" i="9"/>
  <c r="Z8716" i="9" s="1"/>
  <c r="X8718" i="9" l="1"/>
  <c r="AD8715" i="9"/>
  <c r="V8719" i="9"/>
  <c r="W8719" i="9" s="1"/>
  <c r="S8719" i="9"/>
  <c r="R8720" i="9"/>
  <c r="AB8716" i="9"/>
  <c r="AA8716" i="9"/>
  <c r="Y8717" i="9"/>
  <c r="Z8717" i="9" s="1"/>
  <c r="X8719" i="9" l="1"/>
  <c r="AD8716" i="9"/>
  <c r="V8720" i="9"/>
  <c r="W8720" i="9" s="1"/>
  <c r="S8720" i="9"/>
  <c r="X8720" i="9" s="1"/>
  <c r="AB8717" i="9"/>
  <c r="AA8717" i="9"/>
  <c r="R8721" i="9"/>
  <c r="Y8718" i="9"/>
  <c r="Z8718" i="9" s="1"/>
  <c r="AD8717" i="9" l="1"/>
  <c r="V8721" i="9"/>
  <c r="W8721" i="9" s="1"/>
  <c r="S8721" i="9"/>
  <c r="AB8718" i="9"/>
  <c r="AA8718" i="9"/>
  <c r="R8722" i="9"/>
  <c r="Y8719" i="9"/>
  <c r="Z8719" i="9" s="1"/>
  <c r="X8721" i="9" l="1"/>
  <c r="AD8718" i="9"/>
  <c r="V8722" i="9"/>
  <c r="W8722" i="9" s="1"/>
  <c r="S8722" i="9"/>
  <c r="X8722" i="9" s="1"/>
  <c r="Y8720" i="9"/>
  <c r="Z8720" i="9" s="1"/>
  <c r="AB8719" i="9"/>
  <c r="AA8719" i="9"/>
  <c r="R8723" i="9"/>
  <c r="AD8719" i="9" l="1"/>
  <c r="V8723" i="9"/>
  <c r="W8723" i="9" s="1"/>
  <c r="S8723" i="9"/>
  <c r="AB8720" i="9"/>
  <c r="AA8720" i="9"/>
  <c r="Y8721" i="9"/>
  <c r="Z8721" i="9" s="1"/>
  <c r="R8724" i="9"/>
  <c r="X8723" i="9" l="1"/>
  <c r="AD8720" i="9"/>
  <c r="V8724" i="9"/>
  <c r="W8724" i="9" s="1"/>
  <c r="S8724" i="9"/>
  <c r="AB8721" i="9"/>
  <c r="AA8721" i="9"/>
  <c r="R8725" i="9"/>
  <c r="Y8722" i="9"/>
  <c r="Z8722" i="9" s="1"/>
  <c r="X8724" i="9" l="1"/>
  <c r="AD8721" i="9"/>
  <c r="V8725" i="9"/>
  <c r="W8725" i="9" s="1"/>
  <c r="S8725" i="9"/>
  <c r="AB8722" i="9"/>
  <c r="AA8722" i="9"/>
  <c r="Y8723" i="9"/>
  <c r="Z8723" i="9" s="1"/>
  <c r="R8726" i="9"/>
  <c r="X8725" i="9" l="1"/>
  <c r="AD8722" i="9"/>
  <c r="V8726" i="9"/>
  <c r="W8726" i="9" s="1"/>
  <c r="S8726" i="9"/>
  <c r="AB8723" i="9"/>
  <c r="AA8723" i="9"/>
  <c r="R8727" i="9"/>
  <c r="Y8724" i="9"/>
  <c r="Z8724" i="9" s="1"/>
  <c r="X8726" i="9" l="1"/>
  <c r="AD8723" i="9"/>
  <c r="V8727" i="9"/>
  <c r="W8727" i="9" s="1"/>
  <c r="S8727" i="9"/>
  <c r="AB8724" i="9"/>
  <c r="AA8724" i="9"/>
  <c r="R8728" i="9"/>
  <c r="Y8725" i="9"/>
  <c r="Z8725" i="9" s="1"/>
  <c r="X8727" i="9" l="1"/>
  <c r="AD8724" i="9"/>
  <c r="V8728" i="9"/>
  <c r="W8728" i="9" s="1"/>
  <c r="S8728" i="9"/>
  <c r="AB8725" i="9"/>
  <c r="AA8725" i="9"/>
  <c r="Y8726" i="9"/>
  <c r="Z8726" i="9" s="1"/>
  <c r="R8729" i="9"/>
  <c r="X8728" i="9" l="1"/>
  <c r="AD8725" i="9"/>
  <c r="V8729" i="9"/>
  <c r="W8729" i="9" s="1"/>
  <c r="S8729" i="9"/>
  <c r="R8730" i="9"/>
  <c r="Y8727" i="9"/>
  <c r="Z8727" i="9" s="1"/>
  <c r="AB8726" i="9"/>
  <c r="AA8726" i="9"/>
  <c r="X8729" i="9" l="1"/>
  <c r="AD8726" i="9"/>
  <c r="V8730" i="9"/>
  <c r="W8730" i="9" s="1"/>
  <c r="S8730" i="9"/>
  <c r="AB8727" i="9"/>
  <c r="AA8727" i="9"/>
  <c r="R8731" i="9"/>
  <c r="Y8728" i="9"/>
  <c r="Z8728" i="9" s="1"/>
  <c r="X8730" i="9" l="1"/>
  <c r="AD8727" i="9"/>
  <c r="V8731" i="9"/>
  <c r="W8731" i="9" s="1"/>
  <c r="S8731" i="9"/>
  <c r="Y8729" i="9"/>
  <c r="Z8729" i="9" s="1"/>
  <c r="AB8728" i="9"/>
  <c r="AA8728" i="9"/>
  <c r="R8732" i="9"/>
  <c r="X8731" i="9" l="1"/>
  <c r="AD8728" i="9"/>
  <c r="V8732" i="9"/>
  <c r="W8732" i="9" s="1"/>
  <c r="S8732" i="9"/>
  <c r="X8732" i="9" s="1"/>
  <c r="R8733" i="9"/>
  <c r="Y8730" i="9"/>
  <c r="Z8730" i="9" s="1"/>
  <c r="AB8729" i="9"/>
  <c r="AA8729" i="9"/>
  <c r="AD8729" i="9" l="1"/>
  <c r="V8733" i="9"/>
  <c r="W8733" i="9" s="1"/>
  <c r="S8733" i="9"/>
  <c r="AA8730" i="9"/>
  <c r="AB8730" i="9"/>
  <c r="Y8731" i="9"/>
  <c r="Z8731" i="9" s="1"/>
  <c r="R8734" i="9"/>
  <c r="X8733" i="9" l="1"/>
  <c r="AD8730" i="9"/>
  <c r="V8734" i="9"/>
  <c r="W8734" i="9" s="1"/>
  <c r="S8734" i="9"/>
  <c r="X8734" i="9" s="1"/>
  <c r="AB8731" i="9"/>
  <c r="AA8731" i="9"/>
  <c r="R8735" i="9"/>
  <c r="Y8732" i="9"/>
  <c r="Z8732" i="9" s="1"/>
  <c r="AD8731" i="9" l="1"/>
  <c r="V8735" i="9"/>
  <c r="W8735" i="9" s="1"/>
  <c r="S8735" i="9"/>
  <c r="AB8732" i="9"/>
  <c r="AA8732" i="9"/>
  <c r="R8736" i="9"/>
  <c r="Y8733" i="9"/>
  <c r="Z8733" i="9" s="1"/>
  <c r="X8735" i="9" l="1"/>
  <c r="AD8732" i="9"/>
  <c r="V8736" i="9"/>
  <c r="W8736" i="9" s="1"/>
  <c r="X8736" i="9" s="1"/>
  <c r="S8736" i="9"/>
  <c r="AB8733" i="9"/>
  <c r="AA8733" i="9"/>
  <c r="Y8734" i="9"/>
  <c r="Z8734" i="9" s="1"/>
  <c r="R8737" i="9"/>
  <c r="AD8733" i="9" l="1"/>
  <c r="V8737" i="9"/>
  <c r="W8737" i="9" s="1"/>
  <c r="S8737" i="9"/>
  <c r="R8738" i="9"/>
  <c r="AB8734" i="9"/>
  <c r="AA8734" i="9"/>
  <c r="Y8735" i="9"/>
  <c r="Z8735" i="9" s="1"/>
  <c r="X8737" i="9" l="1"/>
  <c r="AD8734" i="9"/>
  <c r="V8738" i="9"/>
  <c r="W8738" i="9" s="1"/>
  <c r="S8738" i="9"/>
  <c r="R8739" i="9"/>
  <c r="AB8735" i="9"/>
  <c r="AA8735" i="9"/>
  <c r="Y8736" i="9"/>
  <c r="Z8736" i="9" s="1"/>
  <c r="X8738" i="9" l="1"/>
  <c r="AD8735" i="9"/>
  <c r="V8739" i="9"/>
  <c r="W8739" i="9" s="1"/>
  <c r="S8739" i="9"/>
  <c r="R8740" i="9"/>
  <c r="AA8736" i="9"/>
  <c r="AB8736" i="9"/>
  <c r="Y8737" i="9"/>
  <c r="Z8737" i="9" s="1"/>
  <c r="X8739" i="9" l="1"/>
  <c r="AD8736" i="9"/>
  <c r="V8740" i="9"/>
  <c r="W8740" i="9" s="1"/>
  <c r="S8740" i="9"/>
  <c r="X8740" i="9" s="1"/>
  <c r="AB8737" i="9"/>
  <c r="AA8737" i="9"/>
  <c r="R8741" i="9"/>
  <c r="Y8738" i="9"/>
  <c r="Z8738" i="9" s="1"/>
  <c r="AD8737" i="9" l="1"/>
  <c r="V8741" i="9"/>
  <c r="W8741" i="9" s="1"/>
  <c r="S8741" i="9"/>
  <c r="AB8738" i="9"/>
  <c r="AA8738" i="9"/>
  <c r="R8742" i="9"/>
  <c r="Y8739" i="9"/>
  <c r="Z8739" i="9" s="1"/>
  <c r="X8741" i="9" l="1"/>
  <c r="AD8738" i="9"/>
  <c r="V8742" i="9"/>
  <c r="W8742" i="9" s="1"/>
  <c r="S8742" i="9"/>
  <c r="X8742" i="9" s="1"/>
  <c r="AB8739" i="9"/>
  <c r="AA8739" i="9"/>
  <c r="R8743" i="9"/>
  <c r="Y8740" i="9"/>
  <c r="Z8740" i="9" s="1"/>
  <c r="AD8739" i="9" l="1"/>
  <c r="V8743" i="9"/>
  <c r="W8743" i="9" s="1"/>
  <c r="S8743" i="9"/>
  <c r="R8744" i="9"/>
  <c r="Y8741" i="9"/>
  <c r="Z8741" i="9" s="1"/>
  <c r="AB8740" i="9"/>
  <c r="AA8740" i="9"/>
  <c r="X8743" i="9" l="1"/>
  <c r="AD8740" i="9"/>
  <c r="V8744" i="9"/>
  <c r="W8744" i="9" s="1"/>
  <c r="S8744" i="9"/>
  <c r="X8744" i="9" s="1"/>
  <c r="AB8741" i="9"/>
  <c r="AA8741" i="9"/>
  <c r="R8745" i="9"/>
  <c r="Y8742" i="9"/>
  <c r="Z8742" i="9" s="1"/>
  <c r="AD8741" i="9" l="1"/>
  <c r="V8745" i="9"/>
  <c r="W8745" i="9" s="1"/>
  <c r="S8745" i="9"/>
  <c r="R8746" i="9"/>
  <c r="AB8742" i="9"/>
  <c r="AA8742" i="9"/>
  <c r="Y8743" i="9"/>
  <c r="Z8743" i="9" s="1"/>
  <c r="X8745" i="9" l="1"/>
  <c r="AD8742" i="9"/>
  <c r="V8746" i="9"/>
  <c r="W8746" i="9" s="1"/>
  <c r="S8746" i="9"/>
  <c r="X8746" i="9" s="1"/>
  <c r="AB8743" i="9"/>
  <c r="AA8743" i="9"/>
  <c r="R8747" i="9"/>
  <c r="Y8744" i="9"/>
  <c r="Z8744" i="9" s="1"/>
  <c r="AD8743" i="9" l="1"/>
  <c r="V8747" i="9"/>
  <c r="W8747" i="9" s="1"/>
  <c r="S8747" i="9"/>
  <c r="AA8744" i="9"/>
  <c r="AB8744" i="9"/>
  <c r="R8748" i="9"/>
  <c r="Y8745" i="9"/>
  <c r="Z8745" i="9" s="1"/>
  <c r="X8747" i="9" l="1"/>
  <c r="AD8744" i="9"/>
  <c r="V8748" i="9"/>
  <c r="W8748" i="9" s="1"/>
  <c r="S8748" i="9"/>
  <c r="X8748" i="9" s="1"/>
  <c r="R8749" i="9"/>
  <c r="Y8746" i="9"/>
  <c r="Z8746" i="9" s="1"/>
  <c r="AB8745" i="9"/>
  <c r="AA8745" i="9"/>
  <c r="AD8745" i="9" l="1"/>
  <c r="V8749" i="9"/>
  <c r="W8749" i="9" s="1"/>
  <c r="S8749" i="9"/>
  <c r="AB8746" i="9"/>
  <c r="AA8746" i="9"/>
  <c r="R8750" i="9"/>
  <c r="Y8747" i="9"/>
  <c r="Z8747" i="9" s="1"/>
  <c r="X8749" i="9" l="1"/>
  <c r="AD8746" i="9"/>
  <c r="V8750" i="9"/>
  <c r="W8750" i="9" s="1"/>
  <c r="S8750" i="9"/>
  <c r="X8750" i="9" s="1"/>
  <c r="R8751" i="9"/>
  <c r="Y8748" i="9"/>
  <c r="Z8748" i="9" s="1"/>
  <c r="AB8747" i="9"/>
  <c r="AA8747" i="9"/>
  <c r="AD8747" i="9" l="1"/>
  <c r="V8751" i="9"/>
  <c r="W8751" i="9" s="1"/>
  <c r="S8751" i="9"/>
  <c r="AB8748" i="9"/>
  <c r="AA8748" i="9"/>
  <c r="Y8749" i="9"/>
  <c r="Z8749" i="9" s="1"/>
  <c r="R8752" i="9"/>
  <c r="X8751" i="9" l="1"/>
  <c r="AD8748" i="9"/>
  <c r="V8752" i="9"/>
  <c r="W8752" i="9" s="1"/>
  <c r="S8752" i="9"/>
  <c r="X8752" i="9" s="1"/>
  <c r="AB8749" i="9"/>
  <c r="AA8749" i="9"/>
  <c r="R8753" i="9"/>
  <c r="Y8750" i="9"/>
  <c r="Z8750" i="9" s="1"/>
  <c r="AD8749" i="9" l="1"/>
  <c r="V8753" i="9"/>
  <c r="W8753" i="9" s="1"/>
  <c r="S8753" i="9"/>
  <c r="AB8750" i="9"/>
  <c r="AA8750" i="9"/>
  <c r="Y8751" i="9"/>
  <c r="Z8751" i="9" s="1"/>
  <c r="R8754" i="9"/>
  <c r="X8753" i="9" l="1"/>
  <c r="AD8750" i="9"/>
  <c r="V8754" i="9"/>
  <c r="W8754" i="9" s="1"/>
  <c r="S8754" i="9"/>
  <c r="X8754" i="9" s="1"/>
  <c r="R8755" i="9"/>
  <c r="Y8752" i="9"/>
  <c r="Z8752" i="9" s="1"/>
  <c r="AB8751" i="9"/>
  <c r="AA8751" i="9"/>
  <c r="AD8751" i="9" l="1"/>
  <c r="V8755" i="9"/>
  <c r="W8755" i="9" s="1"/>
  <c r="S8755" i="9"/>
  <c r="AA8752" i="9"/>
  <c r="AB8752" i="9"/>
  <c r="R8756" i="9"/>
  <c r="Y8753" i="9"/>
  <c r="Z8753" i="9" s="1"/>
  <c r="X8755" i="9" l="1"/>
  <c r="AD8752" i="9"/>
  <c r="V8756" i="9"/>
  <c r="W8756" i="9" s="1"/>
  <c r="S8756" i="9"/>
  <c r="AB8753" i="9"/>
  <c r="AA8753" i="9"/>
  <c r="R8757" i="9"/>
  <c r="Y8754" i="9"/>
  <c r="Z8754" i="9" s="1"/>
  <c r="X8756" i="9" l="1"/>
  <c r="AD8753" i="9"/>
  <c r="V8757" i="9"/>
  <c r="W8757" i="9" s="1"/>
  <c r="X8757" i="9" s="1"/>
  <c r="S8757" i="9"/>
  <c r="AB8754" i="9"/>
  <c r="AA8754" i="9"/>
  <c r="R8758" i="9"/>
  <c r="Y8755" i="9"/>
  <c r="Z8755" i="9" s="1"/>
  <c r="AD8754" i="9" l="1"/>
  <c r="V8758" i="9"/>
  <c r="W8758" i="9" s="1"/>
  <c r="S8758" i="9"/>
  <c r="X8758" i="9" s="1"/>
  <c r="AB8755" i="9"/>
  <c r="AA8755" i="9"/>
  <c r="R8759" i="9"/>
  <c r="Y8756" i="9"/>
  <c r="Z8756" i="9" s="1"/>
  <c r="AD8755" i="9" l="1"/>
  <c r="V8759" i="9"/>
  <c r="W8759" i="9" s="1"/>
  <c r="S8759" i="9"/>
  <c r="Y8757" i="9"/>
  <c r="Z8757" i="9" s="1"/>
  <c r="AB8756" i="9"/>
  <c r="AA8756" i="9"/>
  <c r="R8760" i="9"/>
  <c r="X8759" i="9" l="1"/>
  <c r="AD8756" i="9"/>
  <c r="V8760" i="9"/>
  <c r="W8760" i="9" s="1"/>
  <c r="S8760" i="9"/>
  <c r="AB8757" i="9"/>
  <c r="AA8757" i="9"/>
  <c r="R8761" i="9"/>
  <c r="Y8758" i="9"/>
  <c r="Z8758" i="9" s="1"/>
  <c r="X8760" i="9" l="1"/>
  <c r="AD8757" i="9"/>
  <c r="V8761" i="9"/>
  <c r="W8761" i="9" s="1"/>
  <c r="S8761" i="9"/>
  <c r="AB8758" i="9"/>
  <c r="AA8758" i="9"/>
  <c r="R8762" i="9"/>
  <c r="Y8759" i="9"/>
  <c r="Z8759" i="9" s="1"/>
  <c r="X8761" i="9" l="1"/>
  <c r="AD8758" i="9"/>
  <c r="V8762" i="9"/>
  <c r="W8762" i="9" s="1"/>
  <c r="S8762" i="9"/>
  <c r="X8762" i="9" s="1"/>
  <c r="R8763" i="9"/>
  <c r="Y8760" i="9"/>
  <c r="Z8760" i="9" s="1"/>
  <c r="AB8759" i="9"/>
  <c r="AA8759" i="9"/>
  <c r="AD8759" i="9" l="1"/>
  <c r="V8763" i="9"/>
  <c r="W8763" i="9" s="1"/>
  <c r="S8763" i="9"/>
  <c r="R8764" i="9"/>
  <c r="AB8760" i="9"/>
  <c r="AA8760" i="9"/>
  <c r="Y8761" i="9"/>
  <c r="Z8761" i="9" s="1"/>
  <c r="X8763" i="9" l="1"/>
  <c r="AD8760" i="9"/>
  <c r="V8764" i="9"/>
  <c r="W8764" i="9" s="1"/>
  <c r="S8764" i="9"/>
  <c r="AB8761" i="9"/>
  <c r="AA8761" i="9"/>
  <c r="R8765" i="9"/>
  <c r="Y8762" i="9"/>
  <c r="Z8762" i="9" s="1"/>
  <c r="X8764" i="9" l="1"/>
  <c r="AD8761" i="9"/>
  <c r="V8765" i="9"/>
  <c r="W8765" i="9" s="1"/>
  <c r="S8765" i="9"/>
  <c r="AA8762" i="9"/>
  <c r="AB8762" i="9"/>
  <c r="R8766" i="9"/>
  <c r="Y8763" i="9"/>
  <c r="Z8763" i="9" s="1"/>
  <c r="X8765" i="9" l="1"/>
  <c r="AD8762" i="9"/>
  <c r="V8766" i="9"/>
  <c r="W8766" i="9" s="1"/>
  <c r="S8766" i="9"/>
  <c r="AB8763" i="9"/>
  <c r="AA8763" i="9"/>
  <c r="Y8764" i="9"/>
  <c r="Z8764" i="9" s="1"/>
  <c r="R8767" i="9"/>
  <c r="X8766" i="9" l="1"/>
  <c r="AD8763" i="9"/>
  <c r="V8767" i="9"/>
  <c r="W8767" i="9" s="1"/>
  <c r="X8767" i="9" s="1"/>
  <c r="S8767" i="9"/>
  <c r="AB8764" i="9"/>
  <c r="AA8764" i="9"/>
  <c r="Y8765" i="9"/>
  <c r="Z8765" i="9" s="1"/>
  <c r="R8768" i="9"/>
  <c r="AD8764" i="9" l="1"/>
  <c r="V8768" i="9"/>
  <c r="W8768" i="9" s="1"/>
  <c r="S8768" i="9"/>
  <c r="R8769" i="9"/>
  <c r="AB8765" i="9"/>
  <c r="AA8765" i="9"/>
  <c r="Y8766" i="9"/>
  <c r="Z8766" i="9" s="1"/>
  <c r="X8768" i="9" l="1"/>
  <c r="AD8765" i="9"/>
  <c r="V8769" i="9"/>
  <c r="W8769" i="9" s="1"/>
  <c r="X8769" i="9" s="1"/>
  <c r="S8769" i="9"/>
  <c r="AA8766" i="9"/>
  <c r="AB8766" i="9"/>
  <c r="R8770" i="9"/>
  <c r="Y8767" i="9"/>
  <c r="Z8767" i="9" s="1"/>
  <c r="AD8766" i="9" l="1"/>
  <c r="V8770" i="9"/>
  <c r="W8770" i="9" s="1"/>
  <c r="S8770" i="9"/>
  <c r="X8770" i="9" s="1"/>
  <c r="AB8767" i="9"/>
  <c r="AA8767" i="9"/>
  <c r="Y8768" i="9"/>
  <c r="Z8768" i="9" s="1"/>
  <c r="R8771" i="9"/>
  <c r="AD8767" i="9" l="1"/>
  <c r="V8771" i="9"/>
  <c r="W8771" i="9" s="1"/>
  <c r="S8771" i="9"/>
  <c r="AB8768" i="9"/>
  <c r="AA8768" i="9"/>
  <c r="R8772" i="9"/>
  <c r="Y8769" i="9"/>
  <c r="Z8769" i="9" s="1"/>
  <c r="X8771" i="9" l="1"/>
  <c r="AD8768" i="9"/>
  <c r="V8772" i="9"/>
  <c r="W8772" i="9" s="1"/>
  <c r="S8772" i="9"/>
  <c r="Y8770" i="9"/>
  <c r="Z8770" i="9" s="1"/>
  <c r="AB8769" i="9"/>
  <c r="AA8769" i="9"/>
  <c r="R8773" i="9"/>
  <c r="X8772" i="9" l="1"/>
  <c r="AD8769" i="9"/>
  <c r="V8773" i="9"/>
  <c r="W8773" i="9" s="1"/>
  <c r="S8773" i="9"/>
  <c r="AA8770" i="9"/>
  <c r="AB8770" i="9"/>
  <c r="R8774" i="9"/>
  <c r="Y8771" i="9"/>
  <c r="Z8771" i="9" s="1"/>
  <c r="X8773" i="9" l="1"/>
  <c r="AD8770" i="9"/>
  <c r="V8774" i="9"/>
  <c r="W8774" i="9" s="1"/>
  <c r="X8774" i="9" s="1"/>
  <c r="S8774" i="9"/>
  <c r="AB8771" i="9"/>
  <c r="AA8771" i="9"/>
  <c r="R8775" i="9"/>
  <c r="Y8772" i="9"/>
  <c r="Z8772" i="9" s="1"/>
  <c r="AD8771" i="9" l="1"/>
  <c r="V8775" i="9"/>
  <c r="W8775" i="9" s="1"/>
  <c r="S8775" i="9"/>
  <c r="AB8772" i="9"/>
  <c r="AA8772" i="9"/>
  <c r="Y8773" i="9"/>
  <c r="Z8773" i="9" s="1"/>
  <c r="R8776" i="9"/>
  <c r="X8775" i="9" l="1"/>
  <c r="AD8772" i="9"/>
  <c r="V8776" i="9"/>
  <c r="W8776" i="9" s="1"/>
  <c r="S8776" i="9"/>
  <c r="X8776" i="9" s="1"/>
  <c r="AB8773" i="9"/>
  <c r="AA8773" i="9"/>
  <c r="Y8774" i="9"/>
  <c r="Z8774" i="9" s="1"/>
  <c r="R8777" i="9"/>
  <c r="AD8773" i="9" l="1"/>
  <c r="V8777" i="9"/>
  <c r="W8777" i="9" s="1"/>
  <c r="S8777" i="9"/>
  <c r="Y8775" i="9"/>
  <c r="Z8775" i="9" s="1"/>
  <c r="R8778" i="9"/>
  <c r="AA8774" i="9"/>
  <c r="AB8774" i="9"/>
  <c r="X8777" i="9" l="1"/>
  <c r="AD8774" i="9"/>
  <c r="V8778" i="9"/>
  <c r="W8778" i="9" s="1"/>
  <c r="S8778" i="9"/>
  <c r="AB8775" i="9"/>
  <c r="AA8775" i="9"/>
  <c r="R8779" i="9"/>
  <c r="Y8776" i="9"/>
  <c r="Z8776" i="9" s="1"/>
  <c r="X8778" i="9" l="1"/>
  <c r="AD8775" i="9"/>
  <c r="V8779" i="9"/>
  <c r="W8779" i="9" s="1"/>
  <c r="S8779" i="9"/>
  <c r="R8780" i="9"/>
  <c r="Y8777" i="9"/>
  <c r="Z8777" i="9" s="1"/>
  <c r="AB8776" i="9"/>
  <c r="AA8776" i="9"/>
  <c r="X8779" i="9" l="1"/>
  <c r="AD8776" i="9"/>
  <c r="V8780" i="9"/>
  <c r="W8780" i="9" s="1"/>
  <c r="S8780" i="9"/>
  <c r="Y8778" i="9"/>
  <c r="Z8778" i="9" s="1"/>
  <c r="AB8777" i="9"/>
  <c r="AA8777" i="9"/>
  <c r="R8781" i="9"/>
  <c r="X8780" i="9" l="1"/>
  <c r="AD8777" i="9"/>
  <c r="V8781" i="9"/>
  <c r="W8781" i="9" s="1"/>
  <c r="S8781" i="9"/>
  <c r="AA8778" i="9"/>
  <c r="AB8778" i="9"/>
  <c r="Y8779" i="9"/>
  <c r="Z8779" i="9" s="1"/>
  <c r="X8781" i="9" l="1"/>
  <c r="AD8778" i="9"/>
  <c r="AB8779" i="9"/>
  <c r="AA8779" i="9"/>
  <c r="Y8780" i="9"/>
  <c r="Z8780" i="9" s="1"/>
  <c r="AD8779" i="9" l="1"/>
  <c r="AB8780" i="9"/>
  <c r="AA8780" i="9"/>
  <c r="Y8781" i="9"/>
  <c r="Z8781" i="9" s="1"/>
  <c r="AD8780" i="9" l="1"/>
  <c r="I16" i="9" a="1"/>
  <c r="I16" i="9" s="1"/>
  <c r="I12" i="9" a="1"/>
  <c r="I12" i="9" s="1"/>
  <c r="AB8781" i="9"/>
  <c r="I6" i="9" s="1" a="1"/>
  <c r="I6" i="9" s="1"/>
  <c r="AA8781" i="9"/>
  <c r="I17" i="9" l="1" a="1"/>
  <c r="I17" i="9" s="1"/>
  <c r="J17" i="9" s="1"/>
  <c r="I7" i="9" a="1"/>
  <c r="I7" i="9" s="1"/>
  <c r="J24" i="5" s="1"/>
  <c r="G9" i="9"/>
  <c r="H26" i="5" s="1"/>
  <c r="G10" i="9"/>
  <c r="H27" i="5" s="1"/>
  <c r="G11" i="9"/>
  <c r="H28" i="5" s="1"/>
  <c r="G12" i="9"/>
  <c r="H29" i="5" s="1"/>
  <c r="G13" i="9"/>
  <c r="H30" i="5" s="1"/>
  <c r="G14" i="9"/>
  <c r="H31" i="5" s="1"/>
  <c r="G15" i="9"/>
  <c r="H32" i="5" s="1"/>
  <c r="G16" i="9"/>
  <c r="H33" i="5" s="1"/>
  <c r="G17" i="9"/>
  <c r="H34" i="5" s="1"/>
  <c r="I14" i="9" a="1"/>
  <c r="I14" i="9" s="1"/>
  <c r="I10" i="9" a="1"/>
  <c r="I10" i="9" s="1"/>
  <c r="I15" i="9" a="1"/>
  <c r="I15" i="9" s="1"/>
  <c r="I8" i="9" a="1"/>
  <c r="I8" i="9" s="1"/>
  <c r="I11" i="9" a="1"/>
  <c r="I11" i="9" s="1"/>
  <c r="I13" i="9" a="1"/>
  <c r="I13" i="9" s="1"/>
  <c r="I9" i="9" a="1"/>
  <c r="I9" i="9" s="1"/>
  <c r="J6" i="9"/>
  <c r="K23" i="5" s="1"/>
  <c r="J23" i="5"/>
  <c r="K6" i="9"/>
  <c r="L23" i="5" s="1"/>
  <c r="J16" i="9"/>
  <c r="K33" i="5" s="1"/>
  <c r="J33" i="5"/>
  <c r="K16" i="9"/>
  <c r="L33" i="5" s="1"/>
  <c r="J12" i="9"/>
  <c r="K29" i="5" s="1"/>
  <c r="J29" i="5"/>
  <c r="K12" i="9"/>
  <c r="L29" i="5" s="1"/>
  <c r="G7" i="9"/>
  <c r="H24" i="5" s="1"/>
  <c r="G8" i="9"/>
  <c r="H25" i="5" s="1"/>
  <c r="G6" i="9"/>
  <c r="H23" i="5" s="1"/>
  <c r="AD8781" i="9"/>
  <c r="I34" i="5"/>
  <c r="K7" i="9" l="1"/>
  <c r="L24" i="5" s="1"/>
  <c r="X23" i="5"/>
  <c r="W23" i="5"/>
  <c r="J7" i="9"/>
  <c r="K24" i="5" s="1"/>
  <c r="W24" i="5" s="1"/>
  <c r="W33" i="5"/>
  <c r="W29" i="5"/>
  <c r="J34" i="5"/>
  <c r="J9" i="9"/>
  <c r="K26" i="5" s="1"/>
  <c r="J26" i="5"/>
  <c r="K9" i="9"/>
  <c r="L26" i="5" s="1"/>
  <c r="J13" i="9"/>
  <c r="K30" i="5" s="1"/>
  <c r="J30" i="5"/>
  <c r="K13" i="9"/>
  <c r="L30" i="5" s="1"/>
  <c r="J11" i="9"/>
  <c r="K28" i="5" s="1"/>
  <c r="J28" i="5"/>
  <c r="K11" i="9"/>
  <c r="L28" i="5" s="1"/>
  <c r="J8" i="9"/>
  <c r="K25" i="5" s="1"/>
  <c r="J25" i="5"/>
  <c r="K8" i="9"/>
  <c r="L25" i="5" s="1"/>
  <c r="J15" i="9"/>
  <c r="K32" i="5" s="1"/>
  <c r="J32" i="5"/>
  <c r="K15" i="9"/>
  <c r="L32" i="5" s="1"/>
  <c r="J10" i="9"/>
  <c r="K27" i="5" s="1"/>
  <c r="J27" i="5"/>
  <c r="K10" i="9"/>
  <c r="L27" i="5" s="1"/>
  <c r="J14" i="9"/>
  <c r="K31" i="5" s="1"/>
  <c r="J31" i="5"/>
  <c r="K14" i="9"/>
  <c r="L31" i="5" s="1"/>
  <c r="K17" i="9"/>
  <c r="L34" i="5" s="1"/>
  <c r="K34" i="5"/>
  <c r="N34" i="5"/>
  <c r="N33" i="5"/>
  <c r="N32" i="5"/>
  <c r="N31" i="5"/>
  <c r="N30" i="5"/>
  <c r="N29" i="5"/>
  <c r="N28" i="5"/>
  <c r="N27" i="5"/>
  <c r="N26" i="5"/>
  <c r="N25" i="5"/>
  <c r="N24" i="5"/>
  <c r="N23" i="5"/>
  <c r="C16" i="5"/>
  <c r="X33" i="5" s="1"/>
  <c r="W34" i="5" l="1"/>
  <c r="X34" i="5"/>
  <c r="W27" i="5"/>
  <c r="X28" i="5"/>
  <c r="W26" i="5"/>
  <c r="X32" i="5"/>
  <c r="X24" i="5"/>
  <c r="X27" i="5"/>
  <c r="W32" i="5"/>
  <c r="X30" i="5"/>
  <c r="X31" i="5"/>
  <c r="W30" i="5"/>
  <c r="W28" i="5"/>
  <c r="X25" i="5"/>
  <c r="X29" i="5"/>
  <c r="W31" i="5"/>
  <c r="W25" i="5"/>
  <c r="X26" i="5"/>
  <c r="O23" i="5"/>
  <c r="O25" i="5"/>
  <c r="T25" i="5" s="1"/>
  <c r="O29" i="5"/>
  <c r="S29" i="5" s="1"/>
  <c r="O26" i="5"/>
  <c r="S26" i="5" s="1"/>
  <c r="O34" i="5"/>
  <c r="S34" i="5" s="1"/>
  <c r="O33" i="5"/>
  <c r="T33" i="5" s="1"/>
  <c r="O30" i="5"/>
  <c r="O32" i="5"/>
  <c r="T32" i="5" s="1"/>
  <c r="O24" i="5"/>
  <c r="O28" i="5"/>
  <c r="T28" i="5" s="1"/>
  <c r="O31" i="5"/>
  <c r="S31" i="5" s="1"/>
  <c r="O27" i="5"/>
  <c r="T23" i="5" l="1"/>
  <c r="Q23" i="5"/>
  <c r="T34" i="5"/>
  <c r="T29" i="5"/>
  <c r="S23" i="5"/>
  <c r="T31" i="5"/>
  <c r="R24" i="5"/>
  <c r="Q24" i="5"/>
  <c r="R23" i="5"/>
  <c r="T24" i="5"/>
  <c r="R32" i="5"/>
  <c r="S32" i="5"/>
  <c r="Q32" i="5"/>
  <c r="R30" i="5"/>
  <c r="S30" i="5"/>
  <c r="Q30" i="5"/>
  <c r="T30" i="5"/>
  <c r="S24" i="5"/>
  <c r="R25" i="5"/>
  <c r="Q25" i="5"/>
  <c r="R33" i="5"/>
  <c r="S33" i="5"/>
  <c r="Q33" i="5"/>
  <c r="R27" i="5"/>
  <c r="S27" i="5"/>
  <c r="Q27" i="5"/>
  <c r="T27" i="5"/>
  <c r="R28" i="5"/>
  <c r="Q28" i="5"/>
  <c r="S28" i="5"/>
  <c r="Q34" i="5"/>
  <c r="R34" i="5"/>
  <c r="R26" i="5"/>
  <c r="Q26" i="5"/>
  <c r="R31" i="5"/>
  <c r="Q31" i="5"/>
  <c r="R29" i="5"/>
  <c r="Q29" i="5"/>
  <c r="T26" i="5"/>
  <c r="S25" i="5"/>
  <c r="V23" i="5" l="1"/>
  <c r="U23" i="5"/>
  <c r="U24" i="5"/>
  <c r="V24" i="5"/>
  <c r="D37" i="5"/>
  <c r="E37" i="5"/>
  <c r="V26" i="5"/>
  <c r="U32" i="5"/>
  <c r="U26" i="5"/>
  <c r="U28" i="5"/>
  <c r="U27" i="5"/>
  <c r="U29" i="5"/>
  <c r="U30" i="5"/>
  <c r="V32" i="5"/>
  <c r="V33" i="5"/>
  <c r="U33" i="5"/>
  <c r="V30" i="5"/>
  <c r="U25" i="5"/>
  <c r="V27" i="5"/>
  <c r="V34" i="5"/>
  <c r="U34" i="5"/>
  <c r="U31" i="5"/>
  <c r="V31" i="5"/>
  <c r="V28" i="5"/>
  <c r="V29" i="5"/>
  <c r="V25" i="5"/>
  <c r="C37" i="5" l="1"/>
  <c r="B37" i="5"/>
  <c r="C43" i="5" s="1"/>
  <c r="C36" i="4"/>
  <c r="C45" i="5" l="1"/>
  <c r="C35" i="4" s="1"/>
  <c r="C44" i="5"/>
  <c r="C38" i="4" l="1"/>
  <c r="C37" i="4"/>
  <c r="C39" i="4" l="1"/>
  <c r="C40" i="4" s="1"/>
  <c r="C43" i="4" l="1"/>
  <c r="C4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tc={ECBA3548-6112-474E-AAB0-F8E951BB4058}</author>
    <author>tc={D6EE8CCB-6E8F-4EA0-87EA-712350072ACE}</author>
    <author>tc={2C261A89-693A-4F88-A93C-7E8806FD1888}</author>
  </authors>
  <commentList>
    <comment ref="C11" authorId="0" shapeId="0" xr:uid="{ECBA3548-6112-474E-AAB0-F8E951BB4058}">
      <text>
        <t>[Threaded comment]
Your version of Excel allows you to read this threaded comment; however, any edits to it will get removed if the file is opened in a newer version of Excel. Learn more: https://go.microsoft.com/fwlink/?linkid=870924
Comment:
    Leave blank unless the "Operating Hours Known" Building Type was selected. If the "Operating Hours Known" type was selected enter in the annual operating hours of the HVAC system.</t>
      </text>
    </comment>
    <comment ref="C30" authorId="1" shapeId="0" xr:uid="{D6EE8CCB-6E8F-4EA0-87EA-712350072ACE}">
      <text>
        <t>[Threaded comment]
Your version of Excel allows you to read this threaded comment; however, any edits to it will get removed if the file is opened in a newer version of Excel. Learn more: https://go.microsoft.com/fwlink/?linkid=870924
Comment:
    Leave blank unless "Roofing Properties Known" is the selected existing roofing type.</t>
      </text>
    </comment>
    <comment ref="C31" authorId="2" shapeId="0" xr:uid="{2C261A89-693A-4F88-A93C-7E8806FD1888}">
      <text>
        <t>[Threaded comment]
Your version of Excel allows you to read this threaded comment; however, any edits to it will get removed if the file is opened in a newer version of Excel. Learn more: https://go.microsoft.com/fwlink/?linkid=870924
Comment:
    Leave blank unless "Roofing Properties Known" is the selected existing roofing type.</t>
      </text>
    </comment>
  </commentList>
</comments>
</file>

<file path=xl/sharedStrings.xml><?xml version="1.0" encoding="utf-8"?>
<sst xmlns="http://schemas.openxmlformats.org/spreadsheetml/2006/main" count="332" uniqueCount="275">
  <si>
    <t>AES Indiana Business Rebates &amp; Incentives Program</t>
  </si>
  <si>
    <t>Roof Insulation &amp; Cool Roof Calculator</t>
  </si>
  <si>
    <t xml:space="preserve">Welcome. This document has been prepared by CLEAResult. 
</t>
  </si>
  <si>
    <t xml:space="preserve">The purpose of this workbook is to determine the savings from implementing variable speed drives on pumps and fans. 
This tool specifically focuses on variable speed drive applications for space temperature conditioning. Process related loads cannot be run through this calculator. The purpose of this workbook is to determine the savings from implementing variable speed drives on pumps and fans. This tool specifically focuses on variable speed drive applications for space temperature conditioning. Process related loads cannot be run through this calculator.
</t>
  </si>
  <si>
    <t>Enable Macros!</t>
  </si>
  <si>
    <t>All required fields must be filled in for savings to be properly displayed.</t>
  </si>
  <si>
    <t>For technical support on this tool contact custom@aesindianarebates.com.</t>
  </si>
  <si>
    <t>Input Instructions</t>
  </si>
  <si>
    <t>Green cells indicate that user input is required.</t>
  </si>
  <si>
    <t xml:space="preserve">White cells are calculated values. </t>
  </si>
  <si>
    <t>Worksheet Summary</t>
  </si>
  <si>
    <t>Methodology</t>
  </si>
  <si>
    <t xml:space="preserve">The Methodology Worksheet provides the heat transfer relationships and radiation methodology considered to produce energy savings values. </t>
  </si>
  <si>
    <t>Cool Roof Calculator</t>
  </si>
  <si>
    <t xml:space="preserve">The Cool Roof Calculator Worksheet requires the inputs described below and provides the associated cooling energy savings, heating impact, and demand savings. </t>
  </si>
  <si>
    <t>Radiation Calculations</t>
  </si>
  <si>
    <t xml:space="preserve">The Radiation Calculations Worksheet pulls the TMY3 data provided in the Cool Roof Calculator Worksheet (latitude, longitude, local standard time meridian, diffuse horizontal irradiance, direct normal irradiance, and dry bulb temperature) and calculates the monthly incoming radiation. </t>
  </si>
  <si>
    <t>Energy Savings Calculations</t>
  </si>
  <si>
    <t>The Energy Savings Calculations Worksheet calculates the energy savings based on the inputs in the Cool Roof Calculator Worksheet and the monthly radiation determined in the Radiation Calculations Worksheet.</t>
  </si>
  <si>
    <t>Operating Hours LookUp</t>
  </si>
  <si>
    <t xml:space="preserve">The Operating Hours LookUp Worksheet summarizes operating hours by building type. </t>
  </si>
  <si>
    <t>Roofing Properties LookUp</t>
  </si>
  <si>
    <t xml:space="preserve">The Roofing Properties LookUp Worksheet summarizes emittance and reflectivity for typical roofing types. </t>
  </si>
  <si>
    <t>Glossary of Inputs</t>
  </si>
  <si>
    <t>Building Type</t>
  </si>
  <si>
    <t xml:space="preserve">Provide the building type from the dropdown list. This information is considered to determine the appropriate annual operating hours. If annual operating hours of the facility is known, select "Operating Hours Known" and input the value for Annual Operating Hours. </t>
  </si>
  <si>
    <t>Roof Area</t>
  </si>
  <si>
    <r>
      <t xml:space="preserve">Provide the area in square feet that covers the </t>
    </r>
    <r>
      <rPr>
        <b/>
        <sz val="11"/>
        <rFont val="Arial"/>
        <family val="2"/>
        <scheme val="minor"/>
      </rPr>
      <t>conditioned space</t>
    </r>
    <r>
      <rPr>
        <i/>
        <sz val="11"/>
        <rFont val="Arial"/>
        <family val="2"/>
        <scheme val="minor"/>
      </rPr>
      <t xml:space="preserve"> </t>
    </r>
    <r>
      <rPr>
        <sz val="11"/>
        <rFont val="Arial"/>
        <family val="2"/>
        <scheme val="minor"/>
      </rPr>
      <t xml:space="preserve">of the building. </t>
    </r>
  </si>
  <si>
    <t>Conditioning</t>
  </si>
  <si>
    <t xml:space="preserve">Indicate whether the building is conditioned with cooling, heating, or both with the dropdown list. </t>
  </si>
  <si>
    <t>Cooling System Type</t>
  </si>
  <si>
    <t>Choose from DX/Unitary Cooling/Air Cooled Chiller or Water Cooled Chiller</t>
  </si>
  <si>
    <t>Cooling Efficiency</t>
  </si>
  <si>
    <t>For buildings with cooling, provide the efficiency of the cooling system in EER for DX/Unitary Cooling/Air Cooled Chiller or kW/Ton for Water Cooled Chillers</t>
  </si>
  <si>
    <t>Heating System Type</t>
  </si>
  <si>
    <t xml:space="preserve">For buildings with heating, provide the heating system type - electric, gas, or heat pump - from the dropdown list. </t>
  </si>
  <si>
    <t>Heating System Efficiency</t>
  </si>
  <si>
    <t xml:space="preserve">For electric systems the efficiency is taken to be 100%, for heat pumps choose from a list of possible COPs, and for gas fired equipment choose from the efficiency list. </t>
  </si>
  <si>
    <t>Electricity Rate</t>
  </si>
  <si>
    <t>For buildings with electric cooling or heating, provide the $/kWh customer electricity price.</t>
  </si>
  <si>
    <t>Gas Rate</t>
  </si>
  <si>
    <t xml:space="preserve">For buildings with gas heating, provide the $/Therm customer gas price. </t>
  </si>
  <si>
    <t>Incentive Rate</t>
  </si>
  <si>
    <t xml:space="preserve">Provide the $/kWh utility incentive rate. </t>
  </si>
  <si>
    <t>R Value</t>
  </si>
  <si>
    <r>
      <t>The R value is a measure of thermal resistance. Provide the R value of the existing roof and the new roof in [hr ft</t>
    </r>
    <r>
      <rPr>
        <vertAlign val="superscript"/>
        <sz val="11"/>
        <rFont val="Arial"/>
        <family val="2"/>
        <scheme val="minor"/>
      </rPr>
      <t>2</t>
    </r>
    <r>
      <rPr>
        <sz val="11"/>
        <rFont val="Arial"/>
        <family val="2"/>
        <scheme val="minor"/>
      </rPr>
      <t xml:space="preserve"> °F/ Btu]. </t>
    </r>
    <r>
      <rPr>
        <b/>
        <sz val="11"/>
        <rFont val="Arial"/>
        <family val="2"/>
        <scheme val="minor"/>
      </rPr>
      <t xml:space="preserve">The R value should consider the combined ceiling and roof insulation. </t>
    </r>
  </si>
  <si>
    <t>Roofing Type</t>
  </si>
  <si>
    <t xml:space="preserve">If existing roofing emittance and reflectivity are unknown, select the roofing type from the provided list. Typical emittance and reflectivity values will be considered. If existing roofing emittance and reflectivity are known, select "Roofing Properties Known". </t>
  </si>
  <si>
    <t>Emittance</t>
  </si>
  <si>
    <t xml:space="preserve">Provide an emittance value for the existing roof (unless a Roofing Type was selcted) and for the new roof. The emittance describes the roof's ability to emit (radiate) absorbed energy back into the surroundings and is represented as a decimal less than one. ASHRAE Standard 90.1 defines cool roofs as a roof having a minimum thermal emittance of 0.75. If the manufacturer is known, it might be possible to look up values from the Cool Roof Rating Council at http://coolroofs.org/products/results. Leave blank if unknown. </t>
  </si>
  <si>
    <t>Reflectivity</t>
  </si>
  <si>
    <t xml:space="preserve">Provide a reflectivity value for the existing roof (unless a Roofing Type was selcted) and for the new roof. The reflectivity describes the roof's ability to reflect the heat from solar energy and is represented as a decimal less than one. ASHRAE Standard 90.1 defines cool roofs as a roof having a minimum solar reflectivity of 0.55. If the manufacturere is known, it might be possible to look up values from the Cool Roof Rating Council at http://coolroofs.org/products/results. Use the 3-year aged values. </t>
  </si>
  <si>
    <t>Glossary of Outputs</t>
  </si>
  <si>
    <t>Cooling Energy Savings [kWh]</t>
  </si>
  <si>
    <t xml:space="preserve">The annual energy savings from reduced energy consumption for cooling. </t>
  </si>
  <si>
    <t>kWh</t>
  </si>
  <si>
    <t>Cooling Energy Savings [$/year]</t>
  </si>
  <si>
    <t>The annual monetary savings to the customer from reduced energy consumption for cooling.</t>
  </si>
  <si>
    <t>$/year</t>
  </si>
  <si>
    <t>Heating Energy Savings [kWh or Therms]</t>
  </si>
  <si>
    <t xml:space="preserve">The annual energy savings (or penalty) from reduced energy consumption for heating. </t>
  </si>
  <si>
    <t>Heating Energy Savings [$/year]</t>
  </si>
  <si>
    <t>The annual monetary savings (or penalty) to the customer from reduced energy consumption for heating.</t>
  </si>
  <si>
    <t>Cooling Peak Demand Savings [kW]</t>
  </si>
  <si>
    <r>
      <t xml:space="preserve">The peak demand savings from reduced cooling demand. </t>
    </r>
    <r>
      <rPr>
        <b/>
        <sz val="11"/>
        <rFont val="Arial"/>
        <family val="2"/>
        <scheme val="minor"/>
      </rPr>
      <t>Peak demand savings is determined for the period of highest radiation.</t>
    </r>
    <r>
      <rPr>
        <sz val="11"/>
        <rFont val="Arial"/>
        <family val="2"/>
        <scheme val="minor"/>
      </rPr>
      <t xml:space="preserve"> The methodology can be tailored to a utility-specific definition of peak upon request. </t>
    </r>
  </si>
  <si>
    <t>kW</t>
  </si>
  <si>
    <t>Incentive [$]</t>
  </si>
  <si>
    <t>The total incentive based on total kWh savings and the utility incentive rate.</t>
  </si>
  <si>
    <t xml:space="preserve">Please Note: This calculator is used for estimating savings and does not guarantee the estimated incentive. The methodology presented in this calculator is deemed acceptable for the AES Indiana Custom Incentives program. However, the assumptions used by the applicant to calculate the annual savings will be reviewed by the AES Indiana Custom Incentives program,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Incentive amount is calculated based on first year energy savings. The incentives are earned at $0.08 kWh saved. Incentives are limited to a maximum cap of $1,000,000 per project at a service ID and/or building behind a master meter. Total combined custom and prescriptive incentives are capped at $1,000,000 per customer per calendar year. 
</t>
  </si>
  <si>
    <t>Roof Insulation &amp; Cool Roof Calculator Methodology</t>
  </si>
  <si>
    <t>A cool roof reflects the sun's heat and emits absorbed radiation back into the atmosphere. This calculator is based on general heat transfer relationships and radiation methodology from Typical Meteorological Year 3 (TMY3) Data. The heat transfer considered is the combined incident solar radiation, radiant energy exchange with the surroundings, and convective heat exchange with the outdoor air. TMY3 data represents the weather during a typical year for a given city and is published by the US DOE's Energy Efficiency and Renewable Energy Office.</t>
  </si>
  <si>
    <t>Peak cooling is determined for the period of highest radiation. The methodology can be tailored to a utility-specific definition of peak upon request.</t>
  </si>
  <si>
    <t>Radiation Methodology from TMY3 Data [Radiation Calculations Worksheet]</t>
  </si>
  <si>
    <t>Methodology from PV Education, Making Use of TMY Data. [http://www.pveducation.org/pvcdrom/properties-of-sunlight/making-use-of-TMY]</t>
  </si>
  <si>
    <t>TMY3 data can be downloaded from the National Solar Radiation Data Base at http://rredc.nrel.gov/solar/old_data/nsrdb/1991-2005/tmy3/</t>
  </si>
  <si>
    <t>Cooling and Heating Load Methodology [Energy Savings Calculations Worksheet]</t>
  </si>
  <si>
    <t>Methodology based on ASHRAE and basic heat transfer relationships. ASHRAE defined the sol-air temperature to be the temperature that would yield the same amount of heat transfer as the combination of incident solar radiation, radiant energy exchange with the surroundings, and convective heat exchange with the outdoor air [1993 ASHRAE Fundamentals, Chapter 26, Nonresidential Air-Conditioning Cooling and Heating Load, page 26.5].</t>
  </si>
  <si>
    <t>Project Inputs</t>
  </si>
  <si>
    <t>Customer Name:</t>
  </si>
  <si>
    <t>Project Description:</t>
  </si>
  <si>
    <t>Switchover OAT</t>
  </si>
  <si>
    <t>Building Type:</t>
  </si>
  <si>
    <t>Zone Temperature:</t>
  </si>
  <si>
    <t>Electricity Rate ($/kWh):</t>
  </si>
  <si>
    <t>Building Annual Operating Hours:</t>
  </si>
  <si>
    <t>Proposed Project Material Cost:</t>
  </si>
  <si>
    <t>Proposed Project Labor Cost:</t>
  </si>
  <si>
    <t>Total Proposed Cost:</t>
  </si>
  <si>
    <t>Roof Area (sqft):</t>
  </si>
  <si>
    <t>Conditioning:</t>
  </si>
  <si>
    <t>Cooling System Type:</t>
  </si>
  <si>
    <t>Heating System Type:</t>
  </si>
  <si>
    <t>Heating Equipment Efficiency:</t>
  </si>
  <si>
    <t>Natural Gas Rate:</t>
  </si>
  <si>
    <t>$/Therm</t>
  </si>
  <si>
    <t>Existing Roof &amp; Insulation</t>
  </si>
  <si>
    <t>R Value:</t>
  </si>
  <si>
    <r>
      <t>[hr. ft</t>
    </r>
    <r>
      <rPr>
        <vertAlign val="superscript"/>
        <sz val="12"/>
        <rFont val="Arial"/>
        <family val="2"/>
        <scheme val="minor"/>
      </rPr>
      <t>2</t>
    </r>
    <r>
      <rPr>
        <sz val="12"/>
        <rFont val="Arial"/>
        <family val="2"/>
        <scheme val="minor"/>
      </rPr>
      <t xml:space="preserve"> </t>
    </r>
    <r>
      <rPr>
        <sz val="12"/>
        <rFont val="Calibri"/>
        <family val="2"/>
      </rPr>
      <t>°</t>
    </r>
    <r>
      <rPr>
        <sz val="12"/>
        <rFont val="Arial"/>
        <family val="2"/>
        <scheme val="minor"/>
      </rPr>
      <t>F/ Btu]</t>
    </r>
  </si>
  <si>
    <t>Roofing Type:</t>
  </si>
  <si>
    <t>Proposed Insulation</t>
  </si>
  <si>
    <t>Will a Cool Roof be installed?</t>
  </si>
  <si>
    <t>Roof Emittance &amp; Reflectivity Properties</t>
  </si>
  <si>
    <t>Existing Properties Considered:</t>
  </si>
  <si>
    <t>Existing Roof Emittance:</t>
  </si>
  <si>
    <t>(0 to 1)</t>
  </si>
  <si>
    <t>Existing Roof Reflectivity (3-yr aged):</t>
  </si>
  <si>
    <t>Proposed Cool Roof Emittance:</t>
  </si>
  <si>
    <t>Proposed Cool Roof Reflectivity (3-yr aged):</t>
  </si>
  <si>
    <t>Project Savings Summary</t>
  </si>
  <si>
    <t>Electric Energy Savings (kWh/Yr.)</t>
  </si>
  <si>
    <t>Cooling Peak Demand Savings</t>
  </si>
  <si>
    <t>Natural Gas Energy Savings (Therms/Yr.)</t>
  </si>
  <si>
    <t>Electric Cost Savings ($/Yr.)</t>
  </si>
  <si>
    <t>Natural Gas Cost Savings ($/Yr.)</t>
  </si>
  <si>
    <t>Total Cost Savings ($/Yr.)</t>
  </si>
  <si>
    <t>Eligible Custom Incentive</t>
  </si>
  <si>
    <t>Incentive is calculated based on:</t>
  </si>
  <si>
    <t>Simple Payback Period with Incentive (Yrs.)</t>
  </si>
  <si>
    <t>Simple Payback Period without Incentive (Yrs.)</t>
  </si>
  <si>
    <t>Month</t>
  </si>
  <si>
    <t>Outside Temp Sums [F]</t>
  </si>
  <si>
    <t>Respond Hrs Sum [hrs]</t>
  </si>
  <si>
    <t>Incoming Radiation Sum [Btu/ft^2]</t>
  </si>
  <si>
    <t>Peak Radiation and Current Temp</t>
  </si>
  <si>
    <t>Heating</t>
  </si>
  <si>
    <t>Cooling</t>
  </si>
  <si>
    <t>Peak Cooling Incoming Radiation [Btuh/ft^2]</t>
  </si>
  <si>
    <t>Temp During Peak Cooling Radiation [F]</t>
  </si>
  <si>
    <t>Time of Peak Cooling Incoming Radiation</t>
  </si>
  <si>
    <t>TMY3 Inputs from http://rredc.nrel.gov/solar/old_data/nsrdb/1991-2005/tmy3/</t>
  </si>
  <si>
    <t>Day</t>
  </si>
  <si>
    <t>Hour (Local Time)</t>
  </si>
  <si>
    <t>Dry-bulb [C]*
(TMY3)</t>
  </si>
  <si>
    <r>
      <t>Diffuse horizontal irradiance
[W/m</t>
    </r>
    <r>
      <rPr>
        <vertAlign val="superscript"/>
        <sz val="11"/>
        <color theme="1"/>
        <rFont val="Arial"/>
        <family val="2"/>
        <scheme val="minor"/>
      </rPr>
      <t>2</t>
    </r>
    <r>
      <rPr>
        <sz val="11"/>
        <color theme="1"/>
        <rFont val="Arial"/>
        <family val="2"/>
        <scheme val="minor"/>
      </rPr>
      <t>]*
(TMY3)</t>
    </r>
  </si>
  <si>
    <r>
      <t>Direct normal irradiance
[W/m</t>
    </r>
    <r>
      <rPr>
        <vertAlign val="superscript"/>
        <sz val="11"/>
        <color theme="1"/>
        <rFont val="Arial"/>
        <family val="2"/>
        <scheme val="minor"/>
      </rPr>
      <t>2</t>
    </r>
    <r>
      <rPr>
        <sz val="11"/>
        <color theme="1"/>
        <rFont val="Arial"/>
        <family val="2"/>
        <scheme val="minor"/>
      </rPr>
      <t>]*
(TMY3)</t>
    </r>
  </si>
  <si>
    <t>Dry Bulb [F]</t>
  </si>
  <si>
    <t>Heating Outside Temp [F]</t>
  </si>
  <si>
    <t>Cooling Outside Temp [F]</t>
  </si>
  <si>
    <t>Roof Tilt Angle [0deg]</t>
  </si>
  <si>
    <t>Diffuse Radiation on Surface [Wh/m2]</t>
  </si>
  <si>
    <t>Roof Azimuth Angle [0deg]</t>
  </si>
  <si>
    <t>Latitude</t>
  </si>
  <si>
    <t>Day Number [n]</t>
  </si>
  <si>
    <t>Declination Angle [deg]</t>
  </si>
  <si>
    <t>Longitude</t>
  </si>
  <si>
    <t>Local Standard Time Meridian [deg]</t>
  </si>
  <si>
    <t>Equation of Time [min]</t>
  </si>
  <si>
    <t>Hour Angle [deg]</t>
  </si>
  <si>
    <t>Beam Radiation on Surface [Wh/m2]</t>
  </si>
  <si>
    <t>Total Radiation on Surface [Wh/m2]</t>
  </si>
  <si>
    <t>Incoming Radiation [Btu/ft2]</t>
  </si>
  <si>
    <t>Incoming Radiation Heating [Btu/ft2]</t>
  </si>
  <si>
    <t>Incoming Radiation Cooling [Btu/ft2]</t>
  </si>
  <si>
    <t>Time (for peak lookup)</t>
  </si>
  <si>
    <t>Constants</t>
  </si>
  <si>
    <r>
      <t>h</t>
    </r>
    <r>
      <rPr>
        <vertAlign val="subscript"/>
        <sz val="11"/>
        <color theme="1"/>
        <rFont val="Arial"/>
        <family val="2"/>
        <scheme val="minor"/>
      </rPr>
      <t>o</t>
    </r>
    <r>
      <rPr>
        <sz val="11"/>
        <color theme="1"/>
        <rFont val="Arial"/>
        <family val="2"/>
        <scheme val="minor"/>
      </rPr>
      <t>=</t>
    </r>
  </si>
  <si>
    <r>
      <t>[Btuh/ ft</t>
    </r>
    <r>
      <rPr>
        <vertAlign val="superscript"/>
        <sz val="11"/>
        <color theme="1"/>
        <rFont val="Arial"/>
        <family val="2"/>
        <scheme val="minor"/>
      </rPr>
      <t>2</t>
    </r>
    <r>
      <rPr>
        <sz val="11"/>
        <color theme="1"/>
        <rFont val="Arial"/>
        <family val="2"/>
        <scheme val="minor"/>
      </rPr>
      <t xml:space="preserve"> </t>
    </r>
    <r>
      <rPr>
        <sz val="11"/>
        <color theme="1"/>
        <rFont val="Calibri"/>
        <family val="2"/>
      </rPr>
      <t>°</t>
    </r>
    <r>
      <rPr>
        <sz val="11"/>
        <color theme="1"/>
        <rFont val="Arial"/>
        <family val="2"/>
        <scheme val="minor"/>
      </rPr>
      <t>F]</t>
    </r>
  </si>
  <si>
    <r>
      <t>h</t>
    </r>
    <r>
      <rPr>
        <vertAlign val="subscript"/>
        <sz val="11"/>
        <color theme="1"/>
        <rFont val="Arial"/>
        <family val="2"/>
        <scheme val="minor"/>
      </rPr>
      <t xml:space="preserve">in </t>
    </r>
    <r>
      <rPr>
        <sz val="11"/>
        <color theme="1"/>
        <rFont val="Arial"/>
        <family val="2"/>
        <scheme val="minor"/>
      </rPr>
      <t>=</t>
    </r>
  </si>
  <si>
    <t>ΔR=</t>
  </si>
  <si>
    <r>
      <t>[Btuh/ ft</t>
    </r>
    <r>
      <rPr>
        <vertAlign val="superscript"/>
        <sz val="11"/>
        <color theme="1"/>
        <rFont val="Arial"/>
        <family val="2"/>
        <scheme val="minor"/>
      </rPr>
      <t>2</t>
    </r>
    <r>
      <rPr>
        <sz val="11"/>
        <color theme="1"/>
        <rFont val="Arial"/>
        <family val="2"/>
        <scheme val="minor"/>
      </rPr>
      <t xml:space="preserve"> ]</t>
    </r>
  </si>
  <si>
    <t>Roofing Properties</t>
  </si>
  <si>
    <t>Existing Roof Properties</t>
  </si>
  <si>
    <t>U=</t>
  </si>
  <si>
    <t>ε=</t>
  </si>
  <si>
    <t>ρ=</t>
  </si>
  <si>
    <t>Post Roof Properties</t>
  </si>
  <si>
    <t>Avg. OAT (F)</t>
  </si>
  <si>
    <t>Operating Hours</t>
  </si>
  <si>
    <t>Hours In Month</t>
  </si>
  <si>
    <t>HVAC Operating Hrs Multiplier</t>
  </si>
  <si>
    <r>
      <t>t</t>
    </r>
    <r>
      <rPr>
        <b/>
        <vertAlign val="subscript"/>
        <sz val="11"/>
        <color theme="1"/>
        <rFont val="Arial"/>
        <family val="2"/>
        <scheme val="minor"/>
      </rPr>
      <t>in</t>
    </r>
    <r>
      <rPr>
        <b/>
        <sz val="11"/>
        <color theme="1"/>
        <rFont val="Arial"/>
        <family val="2"/>
        <scheme val="minor"/>
      </rPr>
      <t xml:space="preserve"> (F)</t>
    </r>
  </si>
  <si>
    <t>Monthly Loads</t>
  </si>
  <si>
    <t>Existing and New Load Differtial</t>
  </si>
  <si>
    <t>Existing Roof</t>
  </si>
  <si>
    <t>New Roof</t>
  </si>
  <si>
    <t>Existing Heat Load [Btu/ft2]</t>
  </si>
  <si>
    <t>Existing Cooling Load [Btu/ft2]</t>
  </si>
  <si>
    <t>New Heat Load [Btu/ft2]</t>
  </si>
  <si>
    <t>New Cooling Load [Btu/ft2]</t>
  </si>
  <si>
    <t>Heating Load Differential - Penalty [Btu/ft2]</t>
  </si>
  <si>
    <t>Cooling Load Differential - Savings [Btu/ft2]</t>
  </si>
  <si>
    <t xml:space="preserve">Peak Cooling Load from Peak Radiation [Btuh/ft2] </t>
  </si>
  <si>
    <t>Yearly Heating Penalty [Btu/ft2]</t>
  </si>
  <si>
    <t>Yearly Cooling Savings [Btu/ft2]</t>
  </si>
  <si>
    <t>Existing Peak Load [Btuh/ft2]</t>
  </si>
  <si>
    <t>New Peak Load [Btuh/ft2]</t>
  </si>
  <si>
    <t>kW/ton</t>
  </si>
  <si>
    <t>SEER conversion from PA TRM - reference to US DOE Building American</t>
  </si>
  <si>
    <t>Heating Savings</t>
  </si>
  <si>
    <t>Electric Resistance</t>
  </si>
  <si>
    <t>Gas</t>
  </si>
  <si>
    <t>Therms</t>
  </si>
  <si>
    <t>Heat Pump</t>
  </si>
  <si>
    <t>&lt;----Heat Pump Eff is assumed to be equal to the Cooling Eff</t>
  </si>
  <si>
    <t>Operating Hours Look Up</t>
  </si>
  <si>
    <t>College</t>
  </si>
  <si>
    <t>Elementary/Secondary Schools</t>
  </si>
  <si>
    <t>Grocery/Supermarket</t>
  </si>
  <si>
    <t>Health</t>
  </si>
  <si>
    <t>Hospital</t>
  </si>
  <si>
    <t>Lodging - Common Area</t>
  </si>
  <si>
    <t>Lodging - Guest Rooms</t>
  </si>
  <si>
    <t>Manufacturing</t>
  </si>
  <si>
    <t>Office</t>
  </si>
  <si>
    <t>Restaurant</t>
  </si>
  <si>
    <t>Retail</t>
  </si>
  <si>
    <t>Warehouse</t>
  </si>
  <si>
    <t>Operating Hours Known</t>
  </si>
  <si>
    <t xml:space="preserve">School multipliers below considered for Education - School based on summer break. </t>
  </si>
  <si>
    <t xml:space="preserve">College/University multipliers below considered for Education - College/University based on summer break. </t>
  </si>
  <si>
    <t>Annual Operating Hours</t>
  </si>
  <si>
    <t>Source: Recommended Values for Annual Hours of Use for Linear Lighting. Itron, Inc. “Development of Interior Lighting Hours of Use and Coincidence Factor Values for Evaluation of EmPOWER Maryland Commercial Lighting Programs.” International Energy Program</t>
  </si>
  <si>
    <t>Roofing Properties Look Up</t>
  </si>
  <si>
    <t>Typical Roofing Types</t>
  </si>
  <si>
    <t>New Values</t>
  </si>
  <si>
    <t>Aged Values</t>
  </si>
  <si>
    <t>Reflectance</t>
  </si>
  <si>
    <t>Black EPDM</t>
  </si>
  <si>
    <t>0.87 Emittance, 0.54 Reflectivity</t>
  </si>
  <si>
    <t>Dark Gravel on BUR</t>
  </si>
  <si>
    <t>0.87 Emittance, 0.22 Reflectivity</t>
  </si>
  <si>
    <t>Gray EPDM</t>
  </si>
  <si>
    <t>0.86 Emittance, 0.10 Reflectivity</t>
  </si>
  <si>
    <t>Light Gravel on BUR</t>
  </si>
  <si>
    <t>0.92 Emittance, 0.24 Reflectivity</t>
  </si>
  <si>
    <t>Smooth Bitumen</t>
  </si>
  <si>
    <t>0.96 Emittance, 0.10 Reflectivity</t>
  </si>
  <si>
    <t>White EPDM</t>
  </si>
  <si>
    <t>0.90 Emittance, 0.52 Reflectivity</t>
  </si>
  <si>
    <t>White Granular Bitumen</t>
  </si>
  <si>
    <t>0.90 Emittance, 0.30 Reflectivity</t>
  </si>
  <si>
    <t>White-Coated Gravel on BUR</t>
  </si>
  <si>
    <t>0.90 Emittance, 0.14 Reflectivity</t>
  </si>
  <si>
    <t>Roofing Properties Known</t>
  </si>
  <si>
    <t>Source:</t>
  </si>
  <si>
    <t>Lawrence Berkley National Laboratory
http://energy.lbl.gov/coolroof/membrane.htm#membrane</t>
  </si>
  <si>
    <t>Determined based on LBNL methodology:
Aged=0.06+0.7New</t>
  </si>
  <si>
    <t>Local Standard Time Meridian Look Up</t>
  </si>
  <si>
    <t>Time Zone</t>
  </si>
  <si>
    <t>GTM Offset [hours]</t>
  </si>
  <si>
    <r>
      <t>LSTM [</t>
    </r>
    <r>
      <rPr>
        <sz val="11"/>
        <color theme="1"/>
        <rFont val="Calibri"/>
        <family val="2"/>
      </rPr>
      <t>°</t>
    </r>
    <r>
      <rPr>
        <sz val="11"/>
        <color theme="1"/>
        <rFont val="Arial"/>
        <family val="2"/>
        <scheme val="minor"/>
      </rPr>
      <t>]</t>
    </r>
  </si>
  <si>
    <t>Eastern (ET)</t>
  </si>
  <si>
    <t>Central (CT)</t>
  </si>
  <si>
    <t>Mountain (MT)</t>
  </si>
  <si>
    <t>Pacific (PT)</t>
  </si>
  <si>
    <t>General Location Inputs</t>
  </si>
  <si>
    <t>Latitude [°]*</t>
  </si>
  <si>
    <t>&lt;---Latitude for Indianapolis</t>
  </si>
  <si>
    <t>Longitude [°]*</t>
  </si>
  <si>
    <t>&lt;---Longitude for Indianapolis</t>
  </si>
  <si>
    <t>Version Log</t>
  </si>
  <si>
    <t xml:space="preserve">Instructions: Document all changes. </t>
  </si>
  <si>
    <t>Version</t>
  </si>
  <si>
    <t>Date</t>
  </si>
  <si>
    <t>Changes</t>
  </si>
  <si>
    <t>Contact, Department</t>
  </si>
  <si>
    <t>QC Engineer</t>
  </si>
  <si>
    <t>Original calculator developed based on Tom Davidson's Nevada roofing calculator.</t>
  </si>
  <si>
    <t>Mary Clayton, Core Engineering</t>
  </si>
  <si>
    <t>Adaptation to IPL Electric Program</t>
  </si>
  <si>
    <t>Jeremy Selwyn, Engineering</t>
  </si>
  <si>
    <t>Updated Incentive Caps for IPL 2017 Program Year</t>
  </si>
  <si>
    <t>Ben Reinhart, Engineering</t>
  </si>
  <si>
    <t>Will Nichols</t>
  </si>
  <si>
    <t>Updated incentive to $0.08 per kWh saved for 2018 Program Year (from $0.07)</t>
  </si>
  <si>
    <t xml:space="preserve">Updated so that the project cost calculates correctly; formula was accidently deleted and then locked. Also, made it easy for engineering to adjust zone temperature and switchover temperature as needed. This is still hidden from the client though. </t>
  </si>
  <si>
    <t xml:space="preserve">Updated for 2022 Project Cost cap of $,1000,000 per project and per building per year. </t>
  </si>
  <si>
    <t xml:space="preserve">Added example calc. </t>
  </si>
  <si>
    <t>Josh Porter, Engineering</t>
  </si>
  <si>
    <t>EER</t>
  </si>
  <si>
    <t>kW/Ton</t>
  </si>
  <si>
    <t>Boiler/Furnace EFF</t>
  </si>
  <si>
    <t>COP</t>
  </si>
  <si>
    <t>Electric Res</t>
  </si>
  <si>
    <t>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</si>
</sst>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7" formatCode="&quot;$&quot;#,##0.00_);\(&quot;$&quot;#,##0.00\)"/>
    <numFmt numFmtId="44" formatCode="_(&quot;$&quot;* #,##0.00_);_(&quot;$&quot;* \(#,##0.00\);_(&quot;$&quot;* &quot;-&quot;??_);_(@_)"/>
    <numFmt numFmtId="43" formatCode="_(* #,##0.00_);_(* \(#,##0.00\);_(* &quot;-&quot;??_);_(@_)"/>
    <numFmt numFmtId="164" formatCode="0.0"/>
    <numFmt numFmtId="165" formatCode="dd"/>
    <numFmt numFmtId="166" formatCode="h"/>
    <numFmt numFmtId="167" formatCode="_(* #,##0_);_(* \(#,##0\);_(* &quot;-&quot;??_);_(@_)"/>
    <numFmt numFmtId="168" formatCode="0.000"/>
    <numFmt numFmtId="169" formatCode="_(* #,##0.000_);_(* \(#,##0.000\);_(* &quot;-&quot;??_);_(@_)"/>
    <numFmt numFmtId="170" formatCode="_(* #,##0.0000_);_(* \(#,##0.0000\);_(* &quot;-&quot;??_);_(@_)"/>
    <numFmt numFmtId="171" formatCode="&quot;$&quot;#,##0"/>
    <numFmt numFmtId="172" formatCode="0.0000000000"/>
    <numFmt numFmtId="173" formatCode="m\-d\-yy"/>
    <numFmt numFmtId="174" formatCode="_(* #,##0.0_);_(* \(#,##0.00\);_(* &quot;-&quot;??_);_(@_)"/>
    <numFmt numFmtId="175" formatCode="General_)"/>
    <numFmt numFmtId="176" formatCode="&quot;fl&quot;#,##0_);\(&quot;fl&quot;#,##0\)"/>
    <numFmt numFmtId="177" formatCode="&quot;fl&quot;#,##0_);[Red]\(&quot;fl&quot;#,##0\)"/>
    <numFmt numFmtId="178" formatCode="_(* #,##0.00_);_(* \(#,##0.00\);_(* \-??_);_(@_)"/>
    <numFmt numFmtId="179" formatCode="_(\$* #,##0.00_);_(\$* \(#,##0.00\);_(\$* \-??_);_(@_)"/>
    <numFmt numFmtId="180" formatCode="_-* #,##0_-;\-* #,##0_-;_-* &quot;-&quot;_-;_-@_-"/>
    <numFmt numFmtId="181" formatCode="_-* #,##0.0_-;\-* #,##0.0_-;_-* &quot;-&quot;??_-;_-@_-"/>
    <numFmt numFmtId="182" formatCode="#,##0.00&quot; $&quot;;\-#,##0.00&quot; $&quot;"/>
    <numFmt numFmtId="183" formatCode="0.00_)"/>
    <numFmt numFmtId="184" formatCode="_(&quot;$&quot;* #,##0.00000_);_(&quot;$&quot;* \(#,##0.00000\);_(&quot;$&quot;* &quot;-&quot;??_);_(@_)"/>
    <numFmt numFmtId="185" formatCode="_(&quot;$&quot;* #,##0.0000_);_(&quot;$&quot;* \(#,##0.0000\);_(&quot;$&quot;* &quot;-&quot;??_);_(@_)"/>
    <numFmt numFmtId="186" formatCode="#,##0.0_);\(#,##0.0\)"/>
    <numFmt numFmtId="187" formatCode="0.0000"/>
  </numFmts>
  <fonts count="71">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4"/>
      <color theme="5"/>
      <name val="Arial"/>
      <family val="2"/>
      <scheme val="minor"/>
    </font>
    <font>
      <vertAlign val="superscript"/>
      <sz val="11"/>
      <color theme="1"/>
      <name val="Arial"/>
      <family val="2"/>
      <scheme val="minor"/>
    </font>
    <font>
      <sz val="11"/>
      <color theme="1"/>
      <name val="Calibri"/>
      <family val="2"/>
    </font>
    <font>
      <vertAlign val="subscript"/>
      <sz val="11"/>
      <color theme="1"/>
      <name val="Arial"/>
      <family val="2"/>
      <scheme val="minor"/>
    </font>
    <font>
      <b/>
      <sz val="11"/>
      <name val="Arial"/>
      <family val="2"/>
      <scheme val="minor"/>
    </font>
    <font>
      <sz val="10"/>
      <name val="Arial"/>
      <family val="2"/>
    </font>
    <font>
      <sz val="10"/>
      <name val="Arial"/>
      <family val="2"/>
    </font>
    <font>
      <i/>
      <sz val="11"/>
      <color theme="1"/>
      <name val="Arial"/>
      <family val="2"/>
      <scheme val="minor"/>
    </font>
    <font>
      <sz val="11"/>
      <color theme="5"/>
      <name val="Arial"/>
      <family val="2"/>
      <scheme val="minor"/>
    </font>
    <font>
      <sz val="11"/>
      <color theme="7"/>
      <name val="Arial"/>
      <family val="2"/>
      <scheme val="minor"/>
    </font>
    <font>
      <sz val="11"/>
      <color theme="0" tint="-0.14999847407452621"/>
      <name val="Arial"/>
      <family val="2"/>
      <scheme val="minor"/>
    </font>
    <font>
      <sz val="12"/>
      <color theme="5"/>
      <name val="Arial"/>
      <family val="2"/>
      <scheme val="minor"/>
    </font>
    <font>
      <sz val="18"/>
      <color theme="1"/>
      <name val="Arial"/>
      <family val="2"/>
      <scheme val="minor"/>
    </font>
    <font>
      <b/>
      <u/>
      <sz val="18"/>
      <color theme="5"/>
      <name val="Arial"/>
      <family val="2"/>
      <scheme val="minor"/>
    </font>
    <font>
      <u/>
      <sz val="11"/>
      <color theme="10"/>
      <name val="Arial"/>
      <family val="2"/>
      <scheme val="minor"/>
    </font>
    <font>
      <u/>
      <sz val="10"/>
      <color theme="10"/>
      <name val="Arial"/>
      <family val="2"/>
      <scheme val="minor"/>
    </font>
    <font>
      <sz val="18"/>
      <color theme="5"/>
      <name val="Arial"/>
      <family val="2"/>
      <scheme val="minor"/>
    </font>
    <font>
      <sz val="11"/>
      <name val="Arial"/>
      <family val="2"/>
      <scheme val="minor"/>
    </font>
    <font>
      <sz val="10"/>
      <name val="Helv"/>
    </font>
    <font>
      <sz val="12"/>
      <name val="Arial"/>
      <family val="2"/>
    </font>
    <font>
      <sz val="10"/>
      <name val="Geneva"/>
    </font>
    <font>
      <b/>
      <sz val="10"/>
      <name val="Arial"/>
      <family val="2"/>
    </font>
    <font>
      <sz val="9"/>
      <name val="Times New Roman"/>
      <family val="1"/>
    </font>
    <font>
      <sz val="10"/>
      <name val="Courier"/>
      <family val="3"/>
    </font>
    <font>
      <sz val="11"/>
      <color indexed="8"/>
      <name val="Calibri"/>
      <family val="2"/>
    </font>
    <font>
      <b/>
      <sz val="24"/>
      <color indexed="8"/>
      <name val="Arial"/>
      <family val="2"/>
    </font>
    <font>
      <sz val="11"/>
      <name val="??"/>
      <family val="3"/>
      <charset val="129"/>
    </font>
    <font>
      <sz val="10"/>
      <color indexed="8"/>
      <name val="Arial"/>
      <family val="2"/>
    </font>
    <font>
      <sz val="8"/>
      <name val="Arial"/>
      <family val="2"/>
    </font>
    <font>
      <b/>
      <u/>
      <sz val="11"/>
      <color indexed="37"/>
      <name val="Arial"/>
      <family val="2"/>
    </font>
    <font>
      <b/>
      <sz val="12"/>
      <name val="Arial"/>
      <family val="2"/>
    </font>
    <font>
      <sz val="10"/>
      <color indexed="12"/>
      <name val="Arial"/>
      <family val="2"/>
    </font>
    <font>
      <u/>
      <sz val="10"/>
      <color indexed="12"/>
      <name val="Arial"/>
      <family val="2"/>
    </font>
    <font>
      <u/>
      <sz val="9"/>
      <color theme="10"/>
      <name val="Arial"/>
      <family val="2"/>
    </font>
    <font>
      <sz val="7"/>
      <name val="Small Fonts"/>
      <family val="2"/>
    </font>
    <font>
      <b/>
      <i/>
      <sz val="16"/>
      <name val="Helv"/>
    </font>
    <font>
      <sz val="10"/>
      <color indexed="8"/>
      <name val="MS Sans Serif"/>
      <family val="2"/>
    </font>
    <font>
      <sz val="8"/>
      <color indexed="12"/>
      <name val="Arial"/>
      <family val="2"/>
    </font>
    <font>
      <b/>
      <vertAlign val="subscript"/>
      <sz val="11"/>
      <color theme="1"/>
      <name val="Arial"/>
      <family val="2"/>
      <scheme val="minor"/>
    </font>
    <font>
      <b/>
      <u/>
      <sz val="27"/>
      <name val="Arial"/>
      <family val="2"/>
      <scheme val="minor"/>
    </font>
    <font>
      <sz val="11"/>
      <name val="Arial"/>
      <family val="2"/>
    </font>
    <font>
      <b/>
      <sz val="11"/>
      <name val="Arial"/>
      <family val="2"/>
    </font>
    <font>
      <i/>
      <sz val="11"/>
      <name val="Arial"/>
      <family val="2"/>
      <scheme val="minor"/>
    </font>
    <font>
      <vertAlign val="superscript"/>
      <sz val="11"/>
      <name val="Arial"/>
      <family val="2"/>
      <scheme val="minor"/>
    </font>
    <font>
      <sz val="14"/>
      <name val="Arial"/>
      <family val="2"/>
      <scheme val="minor"/>
    </font>
    <font>
      <sz val="24"/>
      <name val="Arial"/>
      <family val="2"/>
      <scheme val="minor"/>
    </font>
    <font>
      <i/>
      <sz val="11"/>
      <name val="Arial"/>
      <family val="2"/>
    </font>
    <font>
      <u/>
      <sz val="16"/>
      <name val="Arial"/>
      <family val="2"/>
      <scheme val="minor"/>
    </font>
    <font>
      <sz val="12"/>
      <name val="Arial"/>
      <family val="2"/>
      <scheme val="minor"/>
    </font>
    <font>
      <b/>
      <sz val="12"/>
      <name val="Arial"/>
      <family val="2"/>
      <scheme val="minor"/>
    </font>
    <font>
      <sz val="18"/>
      <name val="Arial"/>
      <family val="2"/>
      <scheme val="minor"/>
    </font>
    <font>
      <vertAlign val="superscript"/>
      <sz val="12"/>
      <name val="Arial"/>
      <family val="2"/>
      <scheme val="minor"/>
    </font>
    <font>
      <sz val="12"/>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rgb="FF16A837"/>
        <bgColor indexed="64"/>
      </patternFill>
    </fill>
    <fill>
      <patternFill patternType="solid">
        <fgColor rgb="FFF5F5F5"/>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bottom style="hair">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double">
        <color indexed="64"/>
      </bottom>
      <diagonal/>
    </border>
    <border>
      <left style="thin">
        <color rgb="FF003045"/>
      </left>
      <right style="thin">
        <color rgb="FF003045"/>
      </right>
      <top style="thin">
        <color rgb="FF003045"/>
      </top>
      <bottom style="thin">
        <color rgb="FF003045"/>
      </bottom>
      <diagonal/>
    </border>
    <border>
      <left style="thin">
        <color rgb="FF003045"/>
      </left>
      <right/>
      <top style="thin">
        <color rgb="FF003045"/>
      </top>
      <bottom style="thin">
        <color rgb="FF003045"/>
      </bottom>
      <diagonal/>
    </border>
    <border>
      <left/>
      <right style="thin">
        <color rgb="FF003045"/>
      </right>
      <top style="thin">
        <color rgb="FF003045"/>
      </top>
      <bottom style="thin">
        <color rgb="FF003045"/>
      </bottom>
      <diagonal/>
    </border>
    <border>
      <left/>
      <right/>
      <top style="thin">
        <color rgb="FF003045"/>
      </top>
      <bottom style="thin">
        <color rgb="FF003045"/>
      </bottom>
      <diagonal/>
    </border>
  </borders>
  <cellStyleXfs count="45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23"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0" fontId="24" fillId="0" borderId="0"/>
    <xf numFmtId="0" fontId="24" fillId="0" borderId="0"/>
    <xf numFmtId="0" fontId="24" fillId="0" borderId="0"/>
    <xf numFmtId="0" fontId="1" fillId="0" borderId="0"/>
    <xf numFmtId="9" fontId="24" fillId="0" borderId="0" applyFont="0" applyFill="0" applyBorder="0" applyAlignment="0" applyProtection="0"/>
    <xf numFmtId="9" fontId="24" fillId="0" borderId="0" applyFont="0" applyFill="0" applyBorder="0" applyAlignment="0" applyProtection="0"/>
    <xf numFmtId="0" fontId="32" fillId="0" borderId="0" applyNumberFormat="0" applyFill="0" applyBorder="0" applyAlignment="0" applyProtection="0"/>
    <xf numFmtId="9" fontId="1" fillId="0" borderId="0" applyFont="0" applyFill="0" applyBorder="0" applyAlignment="0" applyProtection="0"/>
    <xf numFmtId="0" fontId="36" fillId="0" borderId="0"/>
    <xf numFmtId="0" fontId="23" fillId="0" borderId="0"/>
    <xf numFmtId="0" fontId="23" fillId="0" borderId="0" applyNumberFormat="0" applyFill="0" applyBorder="0" applyAlignment="0" applyProtection="0"/>
    <xf numFmtId="0" fontId="23" fillId="0" borderId="0" applyNumberFormat="0" applyFill="0" applyBorder="0" applyAlignment="0" applyProtection="0"/>
    <xf numFmtId="172" fontId="38" fillId="38" borderId="33">
      <alignment horizontal="center" vertical="center"/>
    </xf>
    <xf numFmtId="173" fontId="39" fillId="38" borderId="33">
      <alignment horizontal="center" vertical="center"/>
    </xf>
    <xf numFmtId="174" fontId="40" fillId="0" borderId="0" applyFill="0" applyBorder="0" applyAlignment="0"/>
    <xf numFmtId="175" fontId="40" fillId="0" borderId="0" applyFill="0" applyBorder="0" applyAlignment="0"/>
    <xf numFmtId="168" fontId="40" fillId="0" borderId="0" applyFill="0" applyBorder="0" applyAlignment="0"/>
    <xf numFmtId="176" fontId="40" fillId="0" borderId="0" applyFill="0" applyBorder="0" applyAlignment="0"/>
    <xf numFmtId="177"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174" fontId="4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4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8" fontId="23" fillId="0" borderId="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8" fontId="23" fillId="0" borderId="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23" fillId="0" borderId="0" applyFont="0" applyFill="0" applyBorder="0" applyAlignment="0" applyProtection="0"/>
    <xf numFmtId="175"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4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9"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9"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6" fontId="44" fillId="0" borderId="0">
      <protection locked="0"/>
    </xf>
    <xf numFmtId="14" fontId="45" fillId="0" borderId="0" applyFill="0" applyBorder="0" applyAlignment="0"/>
    <xf numFmtId="180" fontId="23" fillId="0" borderId="34">
      <alignment vertical="center"/>
    </xf>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181" fontId="23" fillId="0" borderId="0">
      <protection locked="0"/>
    </xf>
    <xf numFmtId="38" fontId="46" fillId="39" borderId="0" applyNumberFormat="0" applyBorder="0" applyAlignment="0" applyProtection="0"/>
    <xf numFmtId="38" fontId="46" fillId="39" borderId="0" applyNumberFormat="0" applyBorder="0" applyAlignment="0" applyProtection="0"/>
    <xf numFmtId="0" fontId="47" fillId="0" borderId="0" applyNumberFormat="0" applyFill="0" applyBorder="0" applyAlignment="0" applyProtection="0"/>
    <xf numFmtId="0" fontId="48" fillId="0" borderId="31" applyNumberFormat="0" applyAlignment="0" applyProtection="0">
      <alignment horizontal="left" vertical="center"/>
    </xf>
    <xf numFmtId="0" fontId="48" fillId="0" borderId="23">
      <alignment horizontal="left" vertical="center"/>
    </xf>
    <xf numFmtId="0" fontId="48" fillId="0" borderId="23">
      <alignment horizontal="left" vertical="center"/>
    </xf>
    <xf numFmtId="182" fontId="23" fillId="0" borderId="0">
      <protection locked="0"/>
    </xf>
    <xf numFmtId="182" fontId="23" fillId="0" borderId="0">
      <protection locked="0"/>
    </xf>
    <xf numFmtId="0" fontId="49" fillId="0" borderId="35" applyNumberFormat="0" applyFill="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32" fillId="0" borderId="0" applyNumberFormat="0" applyFill="0" applyBorder="0" applyAlignment="0" applyProtection="0"/>
    <xf numFmtId="10" fontId="46" fillId="40" borderId="10" applyNumberFormat="0" applyBorder="0" applyAlignment="0" applyProtection="0"/>
    <xf numFmtId="10" fontId="46" fillId="40" borderId="10" applyNumberFormat="0" applyBorder="0" applyAlignment="0" applyProtection="0"/>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37" fontId="52" fillId="0" borderId="0"/>
    <xf numFmtId="183" fontId="5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54" fillId="0" borderId="0"/>
    <xf numFmtId="0" fontId="54" fillId="0" borderId="0"/>
    <xf numFmtId="0" fontId="54"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applyNumberFormat="0" applyFill="0" applyBorder="0" applyAlignment="0" applyProtection="0"/>
    <xf numFmtId="0" fontId="54" fillId="0" borderId="0"/>
    <xf numFmtId="0" fontId="1" fillId="0" borderId="0"/>
    <xf numFmtId="0" fontId="1" fillId="0" borderId="0"/>
    <xf numFmtId="0" fontId="23" fillId="0" borderId="0" applyNumberFormat="0" applyFill="0" applyBorder="0" applyAlignment="0" applyProtection="0"/>
    <xf numFmtId="0" fontId="23" fillId="0" borderId="0"/>
    <xf numFmtId="0" fontId="23"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23" fillId="0" borderId="0"/>
    <xf numFmtId="0" fontId="42"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177" fontId="40" fillId="0" borderId="0" applyFont="0" applyFill="0" applyBorder="0" applyAlignment="0" applyProtection="0"/>
    <xf numFmtId="165" fontId="23" fillId="0" borderId="0" applyFont="0" applyFill="0" applyBorder="0" applyAlignment="0" applyProtection="0"/>
    <xf numFmtId="10"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74" fontId="40" fillId="0" borderId="0" applyFill="0" applyBorder="0" applyAlignment="0"/>
    <xf numFmtId="175" fontId="40" fillId="0" borderId="0" applyFill="0" applyBorder="0" applyAlignment="0"/>
    <xf numFmtId="174" fontId="40" fillId="0" borderId="0" applyFill="0" applyBorder="0" applyAlignment="0"/>
    <xf numFmtId="177" fontId="41" fillId="0" borderId="0" applyFill="0" applyBorder="0" applyAlignment="0"/>
    <xf numFmtId="175" fontId="40" fillId="0" borderId="0" applyFill="0" applyBorder="0" applyAlignment="0"/>
    <xf numFmtId="49" fontId="45" fillId="0" borderId="0" applyFill="0" applyBorder="0" applyAlignment="0"/>
    <xf numFmtId="184" fontId="23" fillId="0" borderId="0" applyFill="0" applyBorder="0" applyAlignment="0"/>
    <xf numFmtId="185" fontId="23" fillId="0" borderId="0" applyFill="0" applyBorder="0" applyAlignment="0"/>
    <xf numFmtId="182" fontId="23" fillId="0" borderId="36">
      <protection locked="0"/>
    </xf>
    <xf numFmtId="37" fontId="46" fillId="37" borderId="0" applyNumberFormat="0" applyBorder="0" applyAlignment="0" applyProtection="0"/>
    <xf numFmtId="37" fontId="46" fillId="37" borderId="0" applyNumberFormat="0" applyBorder="0" applyAlignment="0" applyProtection="0"/>
    <xf numFmtId="37" fontId="46" fillId="0" borderId="0"/>
    <xf numFmtId="3" fontId="55" fillId="0" borderId="35" applyProtection="0"/>
  </cellStyleXfs>
  <cellXfs count="209">
    <xf numFmtId="0" fontId="0" fillId="0" borderId="0" xfId="0"/>
    <xf numFmtId="0" fontId="0" fillId="34" borderId="0" xfId="0" applyFill="1"/>
    <xf numFmtId="0" fontId="0" fillId="34" borderId="0" xfId="0" applyFill="1" applyAlignment="1">
      <alignment wrapText="1"/>
    </xf>
    <xf numFmtId="0" fontId="0" fillId="34" borderId="0" xfId="0" applyFill="1" applyAlignment="1">
      <alignment vertical="center"/>
    </xf>
    <xf numFmtId="43" fontId="0" fillId="36" borderId="10" xfId="1" applyFont="1" applyFill="1" applyBorder="1" applyAlignment="1">
      <alignment horizontal="center" vertical="center" wrapText="1"/>
    </xf>
    <xf numFmtId="0" fontId="0" fillId="36" borderId="10" xfId="0" applyFill="1" applyBorder="1" applyAlignment="1">
      <alignment horizontal="center" vertical="center" wrapText="1"/>
    </xf>
    <xf numFmtId="0" fontId="26" fillId="34" borderId="0" xfId="0" applyFont="1" applyFill="1" applyAlignment="1">
      <alignment horizontal="left" vertical="center" wrapText="1"/>
    </xf>
    <xf numFmtId="0" fontId="30" fillId="34" borderId="0" xfId="0" applyFont="1" applyFill="1"/>
    <xf numFmtId="0" fontId="31" fillId="34" borderId="0" xfId="0" applyFont="1" applyFill="1"/>
    <xf numFmtId="0" fontId="30" fillId="34" borderId="0" xfId="0" applyFont="1" applyFill="1" applyAlignment="1">
      <alignment vertical="center"/>
    </xf>
    <xf numFmtId="0" fontId="0" fillId="36" borderId="11" xfId="0" applyFill="1" applyBorder="1" applyAlignment="1">
      <alignment horizontal="center" vertical="center" wrapText="1"/>
    </xf>
    <xf numFmtId="0" fontId="34" fillId="34" borderId="0" xfId="0" applyFont="1" applyFill="1" applyAlignment="1">
      <alignment vertical="center"/>
    </xf>
    <xf numFmtId="0" fontId="31" fillId="34" borderId="0" xfId="0" applyFont="1" applyFill="1" applyAlignment="1">
      <alignment vertical="center"/>
    </xf>
    <xf numFmtId="0" fontId="0" fillId="34" borderId="0" xfId="0" applyFill="1" applyAlignment="1">
      <alignment horizontal="center" vertical="center"/>
    </xf>
    <xf numFmtId="0" fontId="0" fillId="33" borderId="15" xfId="0" applyFill="1" applyBorder="1" applyAlignment="1" applyProtection="1">
      <alignment horizontal="left" vertical="center" indent="1"/>
      <protection locked="0"/>
    </xf>
    <xf numFmtId="0" fontId="0" fillId="33" borderId="18" xfId="0" applyFill="1" applyBorder="1" applyAlignment="1" applyProtection="1">
      <alignment horizontal="left" vertical="center" indent="1"/>
      <protection locked="0"/>
    </xf>
    <xf numFmtId="0" fontId="0" fillId="33" borderId="22" xfId="0" applyFill="1" applyBorder="1" applyAlignment="1" applyProtection="1">
      <alignment horizontal="left" vertical="center" indent="1"/>
      <protection locked="0"/>
    </xf>
    <xf numFmtId="0" fontId="0" fillId="33" borderId="10" xfId="0" applyFill="1" applyBorder="1" applyAlignment="1" applyProtection="1">
      <alignment horizontal="left" vertical="center" indent="1"/>
      <protection locked="0"/>
    </xf>
    <xf numFmtId="0" fontId="0" fillId="35" borderId="16" xfId="0" applyFill="1" applyBorder="1" applyAlignment="1">
      <alignment horizontal="center" vertical="center"/>
    </xf>
    <xf numFmtId="0" fontId="0" fillId="35" borderId="20" xfId="0" applyFill="1" applyBorder="1" applyAlignment="1">
      <alignment horizontal="center" vertical="center"/>
    </xf>
    <xf numFmtId="0" fontId="0" fillId="35" borderId="10" xfId="0" applyFill="1" applyBorder="1" applyAlignment="1">
      <alignment horizontal="left" vertical="center" indent="1"/>
    </xf>
    <xf numFmtId="164" fontId="0" fillId="35" borderId="10" xfId="0" applyNumberFormat="1" applyFill="1" applyBorder="1" applyAlignment="1">
      <alignment horizontal="right" vertical="center"/>
    </xf>
    <xf numFmtId="0" fontId="0" fillId="35" borderId="17" xfId="0" applyFill="1" applyBorder="1" applyAlignment="1">
      <alignment horizontal="left" vertical="center" indent="1"/>
    </xf>
    <xf numFmtId="43" fontId="0" fillId="35" borderId="10" xfId="1" applyFont="1" applyFill="1" applyBorder="1" applyAlignment="1">
      <alignment horizontal="right" vertical="center" wrapText="1" indent="1"/>
    </xf>
    <xf numFmtId="43" fontId="0" fillId="35" borderId="11" xfId="1" applyFont="1" applyFill="1" applyBorder="1" applyAlignment="1">
      <alignment horizontal="right" vertical="center" wrapText="1" indent="1"/>
    </xf>
    <xf numFmtId="43" fontId="0" fillId="35" borderId="17" xfId="1" applyFont="1" applyFill="1" applyBorder="1" applyAlignment="1">
      <alignment horizontal="right" vertical="center" wrapText="1" indent="1"/>
    </xf>
    <xf numFmtId="43" fontId="28" fillId="35" borderId="23" xfId="1" applyFont="1" applyFill="1" applyBorder="1" applyAlignment="1">
      <alignment horizontal="right" vertical="center" wrapText="1" indent="1"/>
    </xf>
    <xf numFmtId="43" fontId="28" fillId="35" borderId="19" xfId="1" applyFont="1" applyFill="1" applyBorder="1" applyAlignment="1">
      <alignment horizontal="right" vertical="center" wrapText="1" indent="1"/>
    </xf>
    <xf numFmtId="0" fontId="0" fillId="34" borderId="10" xfId="0" applyFill="1" applyBorder="1" applyAlignment="1">
      <alignment horizontal="left" vertical="center" indent="1"/>
    </xf>
    <xf numFmtId="167" fontId="0" fillId="34" borderId="12" xfId="1" applyNumberFormat="1" applyFont="1" applyFill="1" applyBorder="1" applyAlignment="1">
      <alignment horizontal="left" vertical="center" wrapText="1" indent="1"/>
    </xf>
    <xf numFmtId="3" fontId="0" fillId="35" borderId="10" xfId="1" applyNumberFormat="1" applyFont="1" applyFill="1" applyBorder="1" applyAlignment="1">
      <alignment horizontal="right" vertical="center" wrapText="1" indent="1"/>
    </xf>
    <xf numFmtId="43" fontId="16" fillId="36" borderId="10" xfId="1" applyFont="1" applyFill="1" applyBorder="1" applyAlignment="1">
      <alignment horizontal="center" vertical="center" wrapText="1"/>
    </xf>
    <xf numFmtId="164" fontId="0" fillId="35" borderId="18" xfId="0" applyNumberFormat="1" applyFill="1" applyBorder="1" applyAlignment="1">
      <alignment horizontal="right" vertical="center" wrapText="1"/>
    </xf>
    <xf numFmtId="164" fontId="0" fillId="35" borderId="22" xfId="0" applyNumberFormat="1" applyFill="1" applyBorder="1" applyAlignment="1">
      <alignment horizontal="right" vertical="center" wrapText="1"/>
    </xf>
    <xf numFmtId="166" fontId="0" fillId="34" borderId="0" xfId="0" applyNumberFormat="1" applyFill="1" applyAlignment="1">
      <alignment vertical="center"/>
    </xf>
    <xf numFmtId="0" fontId="29" fillId="34" borderId="0" xfId="0" applyFont="1" applyFill="1" applyAlignment="1">
      <alignment vertical="center"/>
    </xf>
    <xf numFmtId="0" fontId="0" fillId="34" borderId="0" xfId="0" applyFill="1" applyAlignment="1">
      <alignment vertical="center" wrapText="1"/>
    </xf>
    <xf numFmtId="0" fontId="0" fillId="35" borderId="10" xfId="0" applyFill="1" applyBorder="1" applyAlignment="1">
      <alignment horizontal="right" vertical="center"/>
    </xf>
    <xf numFmtId="167" fontId="0" fillId="35" borderId="10" xfId="1" applyNumberFormat="1" applyFont="1" applyFill="1" applyBorder="1" applyAlignment="1">
      <alignment horizontal="right" vertical="center"/>
    </xf>
    <xf numFmtId="165" fontId="0" fillId="35" borderId="10" xfId="0" applyNumberFormat="1" applyFill="1" applyBorder="1" applyAlignment="1">
      <alignment horizontal="right" vertical="center"/>
    </xf>
    <xf numFmtId="43" fontId="0" fillId="35" borderId="10" xfId="1" applyFont="1" applyFill="1" applyBorder="1" applyAlignment="1">
      <alignment horizontal="right" vertical="center"/>
    </xf>
    <xf numFmtId="0" fontId="16" fillId="36" borderId="18" xfId="0" applyFont="1" applyFill="1" applyBorder="1" applyAlignment="1">
      <alignment horizontal="center" vertical="center" wrapText="1"/>
    </xf>
    <xf numFmtId="0" fontId="16" fillId="36" borderId="15" xfId="0" applyFont="1" applyFill="1" applyBorder="1" applyAlignment="1">
      <alignment horizontal="center" vertical="center" wrapText="1"/>
    </xf>
    <xf numFmtId="0" fontId="13" fillId="34" borderId="0" xfId="0" applyFont="1" applyFill="1" applyAlignment="1">
      <alignment horizontal="center" vertical="center" wrapText="1"/>
    </xf>
    <xf numFmtId="0" fontId="16" fillId="36" borderId="10"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16" fillId="36" borderId="14" xfId="0" applyFont="1" applyFill="1" applyBorder="1" applyAlignment="1">
      <alignment horizontal="center" vertical="center" wrapText="1"/>
    </xf>
    <xf numFmtId="0" fontId="33" fillId="34" borderId="0" xfId="56" applyFont="1" applyFill="1" applyBorder="1" applyAlignment="1">
      <alignment horizontal="left" vertical="center" wrapText="1"/>
    </xf>
    <xf numFmtId="164" fontId="0" fillId="0" borderId="12" xfId="0" applyNumberFormat="1" applyBorder="1" applyAlignment="1">
      <alignment horizontal="right" vertical="center"/>
    </xf>
    <xf numFmtId="43" fontId="0" fillId="35" borderId="10" xfId="1" applyFont="1" applyFill="1" applyBorder="1" applyAlignment="1">
      <alignment horizontal="center" vertical="center"/>
    </xf>
    <xf numFmtId="43" fontId="0" fillId="35" borderId="21" xfId="1" applyFont="1" applyFill="1" applyBorder="1" applyAlignment="1">
      <alignment horizontal="center" vertical="center"/>
    </xf>
    <xf numFmtId="43" fontId="1" fillId="35" borderId="10" xfId="1" applyFont="1" applyFill="1" applyBorder="1" applyAlignment="1">
      <alignment horizontal="right" vertical="center" wrapText="1"/>
    </xf>
    <xf numFmtId="43" fontId="1" fillId="35" borderId="21" xfId="1" applyFont="1" applyFill="1" applyBorder="1" applyAlignment="1">
      <alignment horizontal="right" vertical="center" wrapText="1"/>
    </xf>
    <xf numFmtId="167" fontId="16" fillId="35" borderId="10" xfId="1" applyNumberFormat="1" applyFont="1" applyFill="1" applyBorder="1" applyAlignment="1">
      <alignment horizontal="center" vertical="center" wrapText="1"/>
    </xf>
    <xf numFmtId="43" fontId="16" fillId="36" borderId="11" xfId="1" applyFont="1" applyFill="1" applyBorder="1" applyAlignment="1">
      <alignment horizontal="center" vertical="center" wrapText="1"/>
    </xf>
    <xf numFmtId="0" fontId="22" fillId="34" borderId="10" xfId="0" applyFont="1" applyFill="1" applyBorder="1" applyAlignment="1">
      <alignment horizontal="center" vertical="center" wrapText="1"/>
    </xf>
    <xf numFmtId="0" fontId="35" fillId="34" borderId="0" xfId="0" applyFont="1" applyFill="1" applyAlignment="1">
      <alignment horizontal="center" vertical="center"/>
    </xf>
    <xf numFmtId="0" fontId="27" fillId="34" borderId="0" xfId="0" applyFont="1" applyFill="1" applyAlignment="1">
      <alignment horizontal="center" vertical="center"/>
    </xf>
    <xf numFmtId="0" fontId="26" fillId="34" borderId="0" xfId="0" applyFont="1" applyFill="1" applyAlignment="1">
      <alignment horizontal="center" vertical="center" wrapText="1"/>
    </xf>
    <xf numFmtId="0" fontId="31" fillId="34" borderId="0" xfId="0" applyFont="1" applyFill="1" applyAlignment="1">
      <alignment horizontal="center" vertical="center"/>
    </xf>
    <xf numFmtId="0" fontId="30" fillId="34" borderId="0" xfId="0" applyFont="1" applyFill="1" applyAlignment="1">
      <alignment horizontal="center" vertical="center"/>
    </xf>
    <xf numFmtId="0" fontId="17" fillId="34" borderId="0" xfId="0" applyFont="1" applyFill="1" applyAlignment="1">
      <alignment horizontal="center" vertical="center"/>
    </xf>
    <xf numFmtId="0" fontId="18" fillId="34" borderId="0" xfId="0" applyFont="1" applyFill="1" applyAlignment="1">
      <alignment horizontal="center" vertical="center"/>
    </xf>
    <xf numFmtId="0" fontId="0" fillId="35" borderId="10" xfId="0" applyFill="1" applyBorder="1" applyAlignment="1">
      <alignment horizontal="center" vertical="center"/>
    </xf>
    <xf numFmtId="0" fontId="20" fillId="35" borderId="10" xfId="0" applyFont="1" applyFill="1" applyBorder="1" applyAlignment="1">
      <alignment horizontal="center" vertical="center"/>
    </xf>
    <xf numFmtId="170" fontId="0" fillId="35" borderId="10" xfId="1" applyNumberFormat="1" applyFont="1" applyFill="1" applyBorder="1" applyAlignment="1">
      <alignment horizontal="center" vertical="center"/>
    </xf>
    <xf numFmtId="2" fontId="0" fillId="35" borderId="10" xfId="0" applyNumberFormat="1" applyFill="1" applyBorder="1" applyAlignment="1">
      <alignment horizontal="center" vertical="center"/>
    </xf>
    <xf numFmtId="43" fontId="0" fillId="35" borderId="18" xfId="1" applyFont="1" applyFill="1" applyBorder="1" applyAlignment="1">
      <alignment horizontal="center" vertical="center"/>
    </xf>
    <xf numFmtId="2" fontId="0" fillId="35" borderId="21" xfId="0" applyNumberFormat="1" applyFill="1" applyBorder="1" applyAlignment="1">
      <alignment horizontal="center" vertical="center"/>
    </xf>
    <xf numFmtId="43" fontId="0" fillId="35" borderId="22" xfId="1" applyFont="1" applyFill="1" applyBorder="1" applyAlignment="1">
      <alignment horizontal="center" vertical="center"/>
    </xf>
    <xf numFmtId="164" fontId="0" fillId="35" borderId="20" xfId="0" applyNumberFormat="1" applyFill="1" applyBorder="1" applyAlignment="1">
      <alignment horizontal="center" vertical="center"/>
    </xf>
    <xf numFmtId="164" fontId="0" fillId="35" borderId="21" xfId="0" applyNumberFormat="1" applyFill="1" applyBorder="1" applyAlignment="1">
      <alignment horizontal="center" vertical="center"/>
    </xf>
    <xf numFmtId="2" fontId="0" fillId="35" borderId="22" xfId="0" applyNumberFormat="1" applyFill="1" applyBorder="1" applyAlignment="1">
      <alignment horizontal="center" vertical="center"/>
    </xf>
    <xf numFmtId="169" fontId="0" fillId="34" borderId="10" xfId="1" applyNumberFormat="1" applyFont="1" applyFill="1" applyBorder="1" applyAlignment="1" applyProtection="1">
      <alignment horizontal="center" vertical="center"/>
    </xf>
    <xf numFmtId="0" fontId="0" fillId="34" borderId="10" xfId="0" applyFill="1" applyBorder="1" applyAlignment="1">
      <alignment horizontal="center" vertical="center"/>
    </xf>
    <xf numFmtId="0" fontId="35" fillId="34" borderId="0" xfId="0" applyFont="1" applyFill="1" applyAlignment="1">
      <alignment horizontal="left" vertical="center"/>
    </xf>
    <xf numFmtId="167" fontId="0" fillId="35" borderId="10" xfId="0" applyNumberFormat="1" applyFill="1" applyBorder="1" applyAlignment="1">
      <alignment horizontal="center" vertical="center"/>
    </xf>
    <xf numFmtId="0" fontId="0" fillId="35" borderId="13" xfId="0" applyFill="1" applyBorder="1" applyAlignment="1">
      <alignment horizontal="center" vertical="center"/>
    </xf>
    <xf numFmtId="167" fontId="0" fillId="35" borderId="14" xfId="0" applyNumberFormat="1" applyFill="1" applyBorder="1" applyAlignment="1">
      <alignment horizontal="center" vertical="center"/>
    </xf>
    <xf numFmtId="0" fontId="0" fillId="35" borderId="15" xfId="0" applyFill="1" applyBorder="1" applyAlignment="1">
      <alignment horizontal="center" vertical="center"/>
    </xf>
    <xf numFmtId="0" fontId="0" fillId="35" borderId="18" xfId="0" applyFill="1" applyBorder="1" applyAlignment="1">
      <alignment horizontal="center" vertical="center"/>
    </xf>
    <xf numFmtId="167" fontId="0" fillId="35" borderId="21" xfId="0" applyNumberFormat="1" applyFill="1" applyBorder="1" applyAlignment="1">
      <alignment horizontal="center" vertical="center"/>
    </xf>
    <xf numFmtId="0" fontId="0" fillId="35" borderId="22" xfId="0" applyFill="1" applyBorder="1" applyAlignment="1">
      <alignment horizontal="center" vertical="center"/>
    </xf>
    <xf numFmtId="0" fontId="25" fillId="34" borderId="0" xfId="0" applyFont="1" applyFill="1" applyAlignment="1">
      <alignment horizontal="left" vertical="center"/>
    </xf>
    <xf numFmtId="0" fontId="33" fillId="34" borderId="29" xfId="56" applyFont="1" applyFill="1" applyBorder="1" applyAlignment="1">
      <alignment vertical="center"/>
    </xf>
    <xf numFmtId="0" fontId="0" fillId="35" borderId="37" xfId="0" applyFill="1" applyBorder="1" applyAlignment="1">
      <alignment horizontal="center" vertical="center"/>
    </xf>
    <xf numFmtId="0" fontId="0" fillId="0" borderId="37" xfId="0" applyBorder="1"/>
    <xf numFmtId="9" fontId="0" fillId="0" borderId="37" xfId="57" applyFont="1" applyFill="1" applyBorder="1"/>
    <xf numFmtId="0" fontId="0" fillId="35" borderId="38" xfId="0" applyFill="1" applyBorder="1" applyAlignment="1">
      <alignment horizontal="center" vertical="center"/>
    </xf>
    <xf numFmtId="9" fontId="0" fillId="0" borderId="38" xfId="57" applyFont="1" applyFill="1" applyBorder="1"/>
    <xf numFmtId="0" fontId="0" fillId="35" borderId="39" xfId="0" applyFill="1" applyBorder="1" applyAlignment="1">
      <alignment horizontal="center" vertical="center"/>
    </xf>
    <xf numFmtId="0" fontId="0" fillId="0" borderId="40" xfId="0" applyBorder="1"/>
    <xf numFmtId="0" fontId="0" fillId="35" borderId="40" xfId="0" applyFill="1" applyBorder="1" applyAlignment="1">
      <alignment horizontal="center" vertical="center"/>
    </xf>
    <xf numFmtId="3" fontId="0" fillId="35" borderId="10" xfId="1" applyNumberFormat="1" applyFont="1" applyFill="1" applyBorder="1" applyAlignment="1">
      <alignment horizontal="center" vertical="center"/>
    </xf>
    <xf numFmtId="187" fontId="0" fillId="34" borderId="10" xfId="1" applyNumberFormat="1" applyFont="1" applyFill="1" applyBorder="1" applyAlignment="1">
      <alignment horizontal="center" vertical="center"/>
    </xf>
    <xf numFmtId="1" fontId="0" fillId="35" borderId="10" xfId="1" applyNumberFormat="1" applyFont="1" applyFill="1" applyBorder="1" applyAlignment="1">
      <alignment horizontal="center" vertical="center" wrapText="1"/>
    </xf>
    <xf numFmtId="1" fontId="0" fillId="35" borderId="10" xfId="0" applyNumberFormat="1" applyFill="1" applyBorder="1" applyAlignment="1">
      <alignment horizontal="center" vertical="center"/>
    </xf>
    <xf numFmtId="3" fontId="16" fillId="35" borderId="10" xfId="1" applyNumberFormat="1" applyFont="1" applyFill="1" applyBorder="1" applyAlignment="1">
      <alignment horizontal="center" vertical="center" wrapText="1"/>
    </xf>
    <xf numFmtId="3" fontId="16" fillId="35" borderId="10" xfId="0" applyNumberFormat="1" applyFont="1" applyFill="1" applyBorder="1" applyAlignment="1">
      <alignment horizontal="center" vertical="center"/>
    </xf>
    <xf numFmtId="0" fontId="35" fillId="34" borderId="0" xfId="0" applyFont="1" applyFill="1" applyAlignment="1">
      <alignment vertical="center"/>
    </xf>
    <xf numFmtId="0" fontId="35" fillId="34" borderId="0" xfId="0" applyFont="1" applyFill="1"/>
    <xf numFmtId="0" fontId="57" fillId="34" borderId="0" xfId="0" applyFont="1" applyFill="1"/>
    <xf numFmtId="0" fontId="35" fillId="34" borderId="0" xfId="0" applyFont="1" applyFill="1" applyAlignment="1">
      <alignment horizontal="left"/>
    </xf>
    <xf numFmtId="0" fontId="22" fillId="34" borderId="0" xfId="0" applyFont="1" applyFill="1"/>
    <xf numFmtId="0" fontId="58" fillId="34" borderId="0" xfId="44" applyFont="1" applyFill="1" applyAlignment="1" applyProtection="1">
      <alignment horizontal="left" vertical="center" wrapText="1"/>
      <protection hidden="1"/>
    </xf>
    <xf numFmtId="0" fontId="23" fillId="0" borderId="0" xfId="44" applyAlignment="1">
      <alignment vertical="center"/>
    </xf>
    <xf numFmtId="0" fontId="23" fillId="34" borderId="0" xfId="44" applyFill="1" applyAlignment="1">
      <alignment vertical="center"/>
    </xf>
    <xf numFmtId="0" fontId="22" fillId="34" borderId="0" xfId="0" applyFont="1" applyFill="1" applyAlignment="1">
      <alignment horizontal="left"/>
    </xf>
    <xf numFmtId="0" fontId="59" fillId="34" borderId="0" xfId="44" applyFont="1" applyFill="1" applyAlignment="1" applyProtection="1">
      <alignment horizontal="left" vertical="center" wrapText="1" indent="2"/>
      <protection hidden="1"/>
    </xf>
    <xf numFmtId="0" fontId="58" fillId="34" borderId="0" xfId="44" applyFont="1" applyFill="1" applyAlignment="1" applyProtection="1">
      <alignment horizontal="left" vertical="center" wrapText="1" indent="2"/>
      <protection hidden="1"/>
    </xf>
    <xf numFmtId="0" fontId="35" fillId="34" borderId="17" xfId="0" applyFont="1" applyFill="1" applyBorder="1" applyAlignment="1">
      <alignment horizontal="left" vertical="center" wrapText="1" indent="1"/>
    </xf>
    <xf numFmtId="0" fontId="35" fillId="34" borderId="19" xfId="0" applyFont="1" applyFill="1" applyBorder="1" applyAlignment="1">
      <alignment horizontal="left" vertical="center" wrapText="1" indent="1"/>
    </xf>
    <xf numFmtId="0" fontId="62" fillId="34" borderId="0" xfId="0" applyFont="1" applyFill="1"/>
    <xf numFmtId="0" fontId="63" fillId="34" borderId="0" xfId="0" applyFont="1" applyFill="1"/>
    <xf numFmtId="0" fontId="35" fillId="0" borderId="10" xfId="0" applyFont="1" applyBorder="1" applyAlignment="1">
      <alignment horizontal="left" vertical="center" indent="1"/>
    </xf>
    <xf numFmtId="0" fontId="35" fillId="0" borderId="10" xfId="0" applyFont="1" applyBorder="1" applyAlignment="1">
      <alignment horizontal="left" vertical="center" wrapText="1" indent="1"/>
    </xf>
    <xf numFmtId="0" fontId="64" fillId="34" borderId="0" xfId="44" applyFont="1" applyFill="1" applyAlignment="1" applyProtection="1">
      <alignment horizontal="left" vertical="center"/>
      <protection hidden="1"/>
    </xf>
    <xf numFmtId="0" fontId="65" fillId="0" borderId="0" xfId="0" applyFont="1" applyAlignment="1">
      <alignment vertical="center"/>
    </xf>
    <xf numFmtId="0" fontId="67" fillId="0" borderId="0" xfId="0" applyFont="1" applyAlignment="1">
      <alignment vertical="center"/>
    </xf>
    <xf numFmtId="0" fontId="68" fillId="34" borderId="0" xfId="0" applyFont="1" applyFill="1" applyAlignment="1">
      <alignment vertical="center"/>
    </xf>
    <xf numFmtId="0" fontId="66" fillId="34" borderId="0" xfId="0" applyFont="1" applyFill="1" applyAlignment="1">
      <alignment vertical="center"/>
    </xf>
    <xf numFmtId="0" fontId="63" fillId="0" borderId="0" xfId="0" applyFont="1" applyAlignment="1">
      <alignment horizontal="left" vertical="center" wrapText="1"/>
    </xf>
    <xf numFmtId="0" fontId="22" fillId="34" borderId="0" xfId="0" applyFont="1" applyFill="1" applyAlignment="1">
      <alignment horizontal="center" vertical="center"/>
    </xf>
    <xf numFmtId="0" fontId="66" fillId="0" borderId="10" xfId="0" applyFont="1" applyBorder="1" applyAlignment="1">
      <alignment horizontal="left" vertical="center"/>
    </xf>
    <xf numFmtId="0" fontId="66" fillId="0" borderId="10" xfId="0" applyFont="1" applyBorder="1" applyAlignment="1">
      <alignment horizontal="left" vertical="center" indent="1"/>
    </xf>
    <xf numFmtId="39" fontId="66" fillId="0" borderId="10" xfId="1" applyNumberFormat="1" applyFont="1" applyFill="1" applyBorder="1" applyAlignment="1" applyProtection="1">
      <alignment horizontal="center" vertical="center"/>
      <protection locked="0"/>
    </xf>
    <xf numFmtId="186" fontId="66" fillId="41" borderId="10" xfId="1" applyNumberFormat="1" applyFont="1" applyFill="1" applyBorder="1" applyAlignment="1" applyProtection="1">
      <alignment horizontal="center" vertical="center"/>
      <protection locked="0"/>
    </xf>
    <xf numFmtId="0" fontId="66" fillId="0" borderId="10" xfId="0" applyFont="1" applyBorder="1" applyAlignment="1">
      <alignment horizontal="center" vertical="center"/>
    </xf>
    <xf numFmtId="39" fontId="66" fillId="41" borderId="10" xfId="1" applyNumberFormat="1" applyFont="1" applyFill="1" applyBorder="1" applyAlignment="1" applyProtection="1">
      <alignment horizontal="center" vertical="center"/>
      <protection locked="0"/>
    </xf>
    <xf numFmtId="0" fontId="16" fillId="34" borderId="10" xfId="0" applyFont="1" applyFill="1" applyBorder="1" applyAlignment="1">
      <alignment horizontal="center"/>
    </xf>
    <xf numFmtId="0" fontId="16" fillId="34" borderId="10" xfId="0" applyFont="1" applyFill="1" applyBorder="1" applyAlignment="1">
      <alignment horizontal="center" wrapText="1"/>
    </xf>
    <xf numFmtId="0" fontId="0" fillId="34" borderId="10" xfId="0" applyFill="1" applyBorder="1"/>
    <xf numFmtId="14" fontId="0" fillId="34" borderId="10" xfId="0" applyNumberFormat="1" applyFill="1" applyBorder="1" applyAlignment="1">
      <alignment horizontal="left" vertical="center" indent="1"/>
    </xf>
    <xf numFmtId="0" fontId="0" fillId="34" borderId="10" xfId="0" applyFill="1" applyBorder="1" applyAlignment="1">
      <alignment horizontal="left" vertical="center" wrapText="1" indent="1"/>
    </xf>
    <xf numFmtId="3" fontId="66" fillId="0" borderId="17" xfId="0" applyNumberFormat="1" applyFont="1" applyBorder="1" applyAlignment="1" applyProtection="1">
      <alignment horizontal="center" vertical="center"/>
      <protection locked="0"/>
    </xf>
    <xf numFmtId="3" fontId="66" fillId="0" borderId="19" xfId="0" applyNumberFormat="1" applyFont="1" applyBorder="1" applyAlignment="1" applyProtection="1">
      <alignment horizontal="center" vertical="center"/>
      <protection locked="0"/>
    </xf>
    <xf numFmtId="164" fontId="66" fillId="0" borderId="17" xfId="1" applyNumberFormat="1" applyFont="1" applyFill="1" applyBorder="1" applyAlignment="1" applyProtection="1">
      <alignment horizontal="center" vertical="center"/>
      <protection hidden="1"/>
    </xf>
    <xf numFmtId="164" fontId="66" fillId="0" borderId="19" xfId="1" applyNumberFormat="1" applyFont="1" applyFill="1" applyBorder="1" applyAlignment="1" applyProtection="1">
      <alignment horizontal="center" vertical="center"/>
      <protection hidden="1"/>
    </xf>
    <xf numFmtId="0" fontId="66" fillId="0" borderId="10" xfId="0" applyFont="1" applyBorder="1" applyAlignment="1" applyProtection="1">
      <alignment horizontal="center" vertical="center"/>
      <protection hidden="1"/>
    </xf>
    <xf numFmtId="171" fontId="66" fillId="0" borderId="17" xfId="1" applyNumberFormat="1" applyFont="1" applyFill="1" applyBorder="1" applyAlignment="1" applyProtection="1">
      <alignment horizontal="center" vertical="center"/>
      <protection hidden="1"/>
    </xf>
    <xf numFmtId="171" fontId="66" fillId="0" borderId="19" xfId="1" applyNumberFormat="1" applyFont="1" applyFill="1" applyBorder="1" applyAlignment="1" applyProtection="1">
      <alignment horizontal="center" vertical="center"/>
      <protection hidden="1"/>
    </xf>
    <xf numFmtId="0" fontId="67" fillId="42" borderId="10" xfId="0" applyFont="1" applyFill="1" applyBorder="1" applyAlignment="1">
      <alignment horizontal="center" vertical="center"/>
    </xf>
    <xf numFmtId="0" fontId="66" fillId="0" borderId="17" xfId="1" applyNumberFormat="1" applyFont="1" applyFill="1" applyBorder="1" applyAlignment="1" applyProtection="1">
      <alignment horizontal="center" vertical="center"/>
      <protection hidden="1"/>
    </xf>
    <xf numFmtId="0" fontId="66" fillId="0" borderId="19" xfId="1" applyNumberFormat="1" applyFont="1" applyFill="1" applyBorder="1" applyAlignment="1" applyProtection="1">
      <alignment horizontal="center" vertical="center"/>
      <protection hidden="1"/>
    </xf>
    <xf numFmtId="0" fontId="22" fillId="34" borderId="0" xfId="0" applyFont="1" applyFill="1" applyAlignment="1">
      <alignment horizontal="center" vertical="center"/>
    </xf>
    <xf numFmtId="0" fontId="67" fillId="42" borderId="11" xfId="0" applyFont="1" applyFill="1" applyBorder="1" applyAlignment="1">
      <alignment horizontal="center" vertical="center"/>
    </xf>
    <xf numFmtId="0" fontId="66" fillId="41" borderId="10" xfId="0" applyFont="1" applyFill="1" applyBorder="1" applyAlignment="1" applyProtection="1">
      <alignment horizontal="center" vertical="center"/>
      <protection locked="0"/>
    </xf>
    <xf numFmtId="37" fontId="66" fillId="41" borderId="17" xfId="1" applyNumberFormat="1" applyFont="1" applyFill="1" applyBorder="1" applyAlignment="1" applyProtection="1">
      <alignment horizontal="center" vertical="center"/>
      <protection locked="0"/>
    </xf>
    <xf numFmtId="37" fontId="66" fillId="41" borderId="19" xfId="1" applyNumberFormat="1" applyFont="1" applyFill="1" applyBorder="1" applyAlignment="1" applyProtection="1">
      <alignment horizontal="center" vertical="center"/>
      <protection locked="0"/>
    </xf>
    <xf numFmtId="7" fontId="66" fillId="41" borderId="17" xfId="43" applyNumberFormat="1" applyFont="1" applyFill="1" applyBorder="1" applyAlignment="1" applyProtection="1">
      <alignment horizontal="center" vertical="center"/>
      <protection locked="0"/>
    </xf>
    <xf numFmtId="7" fontId="66" fillId="41" borderId="19" xfId="43" applyNumberFormat="1" applyFont="1" applyFill="1" applyBorder="1" applyAlignment="1" applyProtection="1">
      <alignment horizontal="center" vertical="center"/>
      <protection locked="0"/>
    </xf>
    <xf numFmtId="0" fontId="66" fillId="41" borderId="17" xfId="0" applyFont="1" applyFill="1" applyBorder="1" applyAlignment="1" applyProtection="1">
      <alignment horizontal="center" vertical="center"/>
      <protection locked="0"/>
    </xf>
    <xf numFmtId="0" fontId="66" fillId="41" borderId="19" xfId="0" applyFont="1" applyFill="1" applyBorder="1" applyAlignment="1" applyProtection="1">
      <alignment horizontal="center" vertical="center"/>
      <protection locked="0"/>
    </xf>
    <xf numFmtId="0" fontId="63" fillId="0" borderId="0" xfId="0" applyFont="1" applyAlignment="1">
      <alignment horizontal="left" vertical="center" wrapText="1"/>
    </xf>
    <xf numFmtId="9" fontId="66" fillId="41" borderId="10" xfId="57" applyFont="1" applyFill="1" applyBorder="1" applyAlignment="1" applyProtection="1">
      <alignment horizontal="center" vertical="center"/>
      <protection locked="0"/>
    </xf>
    <xf numFmtId="171" fontId="66" fillId="0" borderId="17" xfId="0" applyNumberFormat="1" applyFont="1" applyBorder="1" applyAlignment="1" applyProtection="1">
      <alignment horizontal="center" vertical="center"/>
      <protection hidden="1"/>
    </xf>
    <xf numFmtId="171" fontId="66" fillId="0" borderId="19" xfId="0" applyNumberFormat="1" applyFont="1" applyBorder="1" applyAlignment="1" applyProtection="1">
      <alignment horizontal="center" vertical="center"/>
      <protection hidden="1"/>
    </xf>
    <xf numFmtId="171" fontId="66" fillId="41" borderId="17" xfId="0" applyNumberFormat="1" applyFont="1" applyFill="1" applyBorder="1" applyAlignment="1" applyProtection="1">
      <alignment horizontal="center" vertical="center"/>
      <protection locked="0"/>
    </xf>
    <xf numFmtId="171" fontId="66" fillId="41" borderId="19" xfId="0" applyNumberFormat="1" applyFont="1" applyFill="1" applyBorder="1" applyAlignment="1" applyProtection="1">
      <alignment horizontal="center" vertical="center"/>
      <protection locked="0"/>
    </xf>
    <xf numFmtId="39" fontId="66" fillId="41" borderId="17" xfId="1" applyNumberFormat="1" applyFont="1" applyFill="1" applyBorder="1" applyAlignment="1" applyProtection="1">
      <alignment horizontal="center" vertical="center"/>
      <protection locked="0"/>
    </xf>
    <xf numFmtId="39" fontId="66" fillId="41" borderId="19" xfId="1" applyNumberFormat="1" applyFont="1" applyFill="1" applyBorder="1" applyAlignment="1" applyProtection="1">
      <alignment horizontal="center" vertical="center"/>
      <protection locked="0"/>
    </xf>
    <xf numFmtId="37" fontId="66" fillId="0" borderId="17" xfId="1" applyNumberFormat="1" applyFont="1" applyFill="1" applyBorder="1" applyAlignment="1" applyProtection="1">
      <alignment horizontal="center" vertical="center"/>
      <protection hidden="1"/>
    </xf>
    <xf numFmtId="37" fontId="66" fillId="0" borderId="19" xfId="1" applyNumberFormat="1" applyFont="1" applyFill="1" applyBorder="1" applyAlignment="1" applyProtection="1">
      <alignment horizontal="center" vertical="center"/>
      <protection hidden="1"/>
    </xf>
    <xf numFmtId="2" fontId="66" fillId="0" borderId="17" xfId="1" applyNumberFormat="1" applyFont="1" applyFill="1" applyBorder="1" applyAlignment="1" applyProtection="1">
      <alignment horizontal="center" vertical="center"/>
      <protection hidden="1"/>
    </xf>
    <xf numFmtId="2" fontId="66" fillId="0" borderId="19" xfId="1" applyNumberFormat="1" applyFont="1" applyFill="1" applyBorder="1" applyAlignment="1" applyProtection="1">
      <alignment horizontal="center" vertical="center"/>
      <protection hidden="1"/>
    </xf>
    <xf numFmtId="3" fontId="66" fillId="0" borderId="17" xfId="1" applyNumberFormat="1" applyFont="1" applyFill="1" applyBorder="1" applyAlignment="1" applyProtection="1">
      <alignment horizontal="center" vertical="center"/>
      <protection hidden="1"/>
    </xf>
    <xf numFmtId="3" fontId="66" fillId="0" borderId="19" xfId="1" applyNumberFormat="1" applyFont="1" applyFill="1" applyBorder="1" applyAlignment="1" applyProtection="1">
      <alignment horizontal="center" vertical="center"/>
      <protection hidden="1"/>
    </xf>
    <xf numFmtId="171" fontId="66" fillId="0" borderId="17" xfId="43" applyNumberFormat="1" applyFont="1" applyFill="1" applyBorder="1" applyAlignment="1" applyProtection="1">
      <alignment horizontal="center" vertical="center"/>
      <protection hidden="1"/>
    </xf>
    <xf numFmtId="171" fontId="66" fillId="0" borderId="19" xfId="43" applyNumberFormat="1" applyFont="1" applyFill="1" applyBorder="1" applyAlignment="1" applyProtection="1">
      <alignment horizontal="center" vertical="center"/>
      <protection hidden="1"/>
    </xf>
    <xf numFmtId="0" fontId="35" fillId="34" borderId="0" xfId="0" applyFont="1" applyFill="1" applyAlignment="1">
      <alignment horizontal="left" vertical="top" wrapText="1"/>
    </xf>
    <xf numFmtId="0" fontId="35" fillId="34" borderId="0" xfId="0" applyFont="1" applyFill="1" applyAlignment="1">
      <alignment horizontal="left"/>
    </xf>
    <xf numFmtId="0" fontId="35" fillId="34" borderId="0" xfId="0" applyFont="1" applyFill="1" applyAlignment="1">
      <alignment horizontal="left" wrapText="1"/>
    </xf>
    <xf numFmtId="0" fontId="60" fillId="34" borderId="0" xfId="0" applyFont="1" applyFill="1" applyAlignment="1">
      <alignment horizontal="left" vertical="top" wrapText="1"/>
    </xf>
    <xf numFmtId="0" fontId="58" fillId="34" borderId="0" xfId="44" applyFont="1" applyFill="1" applyAlignment="1" applyProtection="1">
      <alignment horizontal="left" vertical="center" wrapText="1"/>
      <protection hidden="1"/>
    </xf>
    <xf numFmtId="0" fontId="35" fillId="34" borderId="17" xfId="0" applyFont="1" applyFill="1" applyBorder="1" applyAlignment="1">
      <alignment horizontal="left" vertical="center" wrapText="1" indent="1"/>
    </xf>
    <xf numFmtId="0" fontId="35" fillId="34" borderId="19" xfId="0" applyFont="1" applyFill="1" applyBorder="1" applyAlignment="1">
      <alignment horizontal="left" vertical="center" wrapText="1" indent="1"/>
    </xf>
    <xf numFmtId="0" fontId="48" fillId="34" borderId="0" xfId="44" applyFont="1" applyFill="1" applyAlignment="1" applyProtection="1">
      <alignment horizontal="left" vertical="center"/>
      <protection hidden="1"/>
    </xf>
    <xf numFmtId="0" fontId="35" fillId="34" borderId="10" xfId="0" applyFont="1" applyFill="1" applyBorder="1" applyAlignment="1">
      <alignment horizontal="left" vertical="center" wrapText="1" indent="1"/>
    </xf>
    <xf numFmtId="0" fontId="35" fillId="41" borderId="10" xfId="0" applyFont="1" applyFill="1" applyBorder="1" applyAlignment="1">
      <alignment horizontal="left" vertical="center" indent="1"/>
    </xf>
    <xf numFmtId="0" fontId="35" fillId="0" borderId="10" xfId="0" applyFont="1" applyBorder="1" applyAlignment="1">
      <alignment horizontal="left" vertical="center" indent="1"/>
    </xf>
    <xf numFmtId="0" fontId="66" fillId="0" borderId="0" xfId="0" applyFont="1" applyAlignment="1">
      <alignment horizontal="left" vertical="center" wrapText="1"/>
    </xf>
    <xf numFmtId="0" fontId="66" fillId="34" borderId="0" xfId="0" applyFont="1" applyFill="1" applyAlignment="1">
      <alignment horizontal="left" vertical="center" wrapText="1"/>
    </xf>
    <xf numFmtId="0" fontId="0" fillId="36" borderId="10" xfId="0" applyFill="1" applyBorder="1" applyAlignment="1">
      <alignment horizontal="center" vertical="center" wrapText="1"/>
    </xf>
    <xf numFmtId="0" fontId="16" fillId="36" borderId="24" xfId="0" applyFont="1" applyFill="1" applyBorder="1" applyAlignment="1">
      <alignment horizontal="center" vertical="center" wrapText="1"/>
    </xf>
    <xf numFmtId="0" fontId="16" fillId="36" borderId="25" xfId="0" applyFont="1" applyFill="1" applyBorder="1" applyAlignment="1">
      <alignment horizontal="center" vertical="center" wrapText="1"/>
    </xf>
    <xf numFmtId="0" fontId="16" fillId="36" borderId="28" xfId="0" applyFont="1" applyFill="1" applyBorder="1" applyAlignment="1">
      <alignment horizontal="center" vertical="center" wrapText="1"/>
    </xf>
    <xf numFmtId="0" fontId="16" fillId="36" borderId="13" xfId="0" applyFont="1" applyFill="1" applyBorder="1" applyAlignment="1">
      <alignment horizontal="center" vertical="center" wrapText="1"/>
    </xf>
    <xf numFmtId="0" fontId="16" fillId="36" borderId="16" xfId="0" applyFont="1" applyFill="1" applyBorder="1" applyAlignment="1">
      <alignment horizontal="center" vertical="center" wrapText="1"/>
    </xf>
    <xf numFmtId="0" fontId="16" fillId="36" borderId="14" xfId="0" applyFont="1" applyFill="1" applyBorder="1" applyAlignment="1">
      <alignment horizontal="center" vertical="center" wrapText="1"/>
    </xf>
    <xf numFmtId="43" fontId="0" fillId="36" borderId="10" xfId="1" applyFont="1" applyFill="1" applyBorder="1" applyAlignment="1">
      <alignment horizontal="center" vertical="center" wrapText="1"/>
    </xf>
    <xf numFmtId="0" fontId="16" fillId="36" borderId="30" xfId="0" applyFont="1" applyFill="1" applyBorder="1" applyAlignment="1">
      <alignment horizontal="center" vertical="center" wrapText="1"/>
    </xf>
    <xf numFmtId="0" fontId="16" fillId="36" borderId="31" xfId="0" applyFont="1" applyFill="1" applyBorder="1" applyAlignment="1">
      <alignment horizontal="center" vertical="center" wrapText="1"/>
    </xf>
    <xf numFmtId="0" fontId="16" fillId="36" borderId="32" xfId="0" applyFont="1" applyFill="1" applyBorder="1" applyAlignment="1">
      <alignment horizontal="center" vertical="center" wrapText="1"/>
    </xf>
    <xf numFmtId="0" fontId="16" fillId="36" borderId="17" xfId="0" applyFont="1" applyFill="1" applyBorder="1" applyAlignment="1">
      <alignment horizontal="center" vertical="center"/>
    </xf>
    <xf numFmtId="0" fontId="16" fillId="36" borderId="23" xfId="0" applyFont="1" applyFill="1" applyBorder="1" applyAlignment="1">
      <alignment horizontal="center" vertical="center"/>
    </xf>
    <xf numFmtId="0" fontId="16" fillId="36" borderId="19" xfId="0" applyFont="1" applyFill="1" applyBorder="1" applyAlignment="1">
      <alignment horizontal="center" vertical="center"/>
    </xf>
    <xf numFmtId="0" fontId="16" fillId="36" borderId="10" xfId="0" applyFont="1" applyFill="1" applyBorder="1" applyAlignment="1">
      <alignment horizontal="center" vertical="center" wrapText="1"/>
    </xf>
    <xf numFmtId="0" fontId="31" fillId="34" borderId="0" xfId="0" applyFont="1" applyFill="1" applyAlignment="1">
      <alignment horizontal="left" vertical="center"/>
    </xf>
    <xf numFmtId="0" fontId="0" fillId="36" borderId="11" xfId="0" applyFill="1" applyBorder="1" applyAlignment="1">
      <alignment horizontal="center" vertical="center" wrapText="1"/>
    </xf>
    <xf numFmtId="0" fontId="0" fillId="36" borderId="12" xfId="0" applyFill="1" applyBorder="1" applyAlignment="1">
      <alignment horizontal="center" vertical="center" wrapText="1"/>
    </xf>
    <xf numFmtId="167" fontId="0" fillId="34" borderId="26" xfId="1" applyNumberFormat="1" applyFont="1" applyFill="1" applyBorder="1" applyAlignment="1">
      <alignment horizontal="left" vertical="center" wrapText="1" indent="1"/>
    </xf>
    <xf numFmtId="167" fontId="0" fillId="34" borderId="27" xfId="1" applyNumberFormat="1" applyFont="1" applyFill="1" applyBorder="1" applyAlignment="1">
      <alignment horizontal="left" vertical="center" wrapText="1" indent="1"/>
    </xf>
    <xf numFmtId="0" fontId="0" fillId="36" borderId="13" xfId="0" applyFill="1" applyBorder="1" applyAlignment="1">
      <alignment horizontal="left" vertical="center" wrapText="1" indent="1"/>
    </xf>
    <xf numFmtId="0" fontId="0" fillId="36" borderId="14" xfId="0" applyFill="1" applyBorder="1" applyAlignment="1">
      <alignment horizontal="left" vertical="center" wrapText="1" indent="1"/>
    </xf>
    <xf numFmtId="0" fontId="0" fillId="36" borderId="16" xfId="0" applyFill="1" applyBorder="1" applyAlignment="1">
      <alignment horizontal="left" vertical="center" wrapText="1" indent="1"/>
    </xf>
    <xf numFmtId="0" fontId="0" fillId="36" borderId="10" xfId="0" applyFill="1" applyBorder="1" applyAlignment="1">
      <alignment horizontal="left" vertical="center" wrapText="1" indent="1"/>
    </xf>
    <xf numFmtId="0" fontId="0" fillId="36" borderId="20" xfId="0" applyFill="1" applyBorder="1" applyAlignment="1">
      <alignment horizontal="left" vertical="center" wrapText="1" indent="1"/>
    </xf>
    <xf numFmtId="0" fontId="0" fillId="36" borderId="21" xfId="0" applyFill="1" applyBorder="1" applyAlignment="1">
      <alignment horizontal="left" vertical="center" wrapText="1" indent="1"/>
    </xf>
    <xf numFmtId="0" fontId="29" fillId="34" borderId="0" xfId="0" applyFont="1" applyFill="1" applyAlignment="1">
      <alignment horizontal="left" vertical="center" wrapText="1"/>
    </xf>
  </cellXfs>
  <cellStyles count="457">
    <cellStyle name="_x0010_“+ˆÉ•?pý¤" xfId="60" xr:uid="{00000000-0005-0000-0000-000000000000}"/>
    <cellStyle name="_x0010_“+ˆÉ•?pý¤ 2" xfId="61" xr:uid="{00000000-0005-0000-0000-00000100000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ctual Date" xfId="62" xr:uid="{00000000-0005-0000-0000-00001A000000}"/>
    <cellStyle name="Actual Date 2" xfId="63" xr:uid="{00000000-0005-0000-0000-00001B000000}"/>
    <cellStyle name="Bad" xfId="8" builtinId="27" customBuiltin="1"/>
    <cellStyle name="Calc Currency (0)" xfId="64" xr:uid="{00000000-0005-0000-0000-00001D000000}"/>
    <cellStyle name="Calc Currency (2)" xfId="65" xr:uid="{00000000-0005-0000-0000-00001E000000}"/>
    <cellStyle name="Calc Percent (0)" xfId="66" xr:uid="{00000000-0005-0000-0000-00001F000000}"/>
    <cellStyle name="Calc Percent (1)" xfId="67" xr:uid="{00000000-0005-0000-0000-000020000000}"/>
    <cellStyle name="Calc Percent (2)" xfId="68" xr:uid="{00000000-0005-0000-0000-000021000000}"/>
    <cellStyle name="Calc Units (0)" xfId="69" xr:uid="{00000000-0005-0000-0000-000022000000}"/>
    <cellStyle name="Calc Units (1)" xfId="70" xr:uid="{00000000-0005-0000-0000-000023000000}"/>
    <cellStyle name="Calc Units (2)" xfId="71" xr:uid="{00000000-0005-0000-0000-000024000000}"/>
    <cellStyle name="Calculation" xfId="12" builtinId="22" customBuiltin="1"/>
    <cellStyle name="Check Cell" xfId="14" builtinId="23" customBuiltin="1"/>
    <cellStyle name="Comma" xfId="1" builtinId="3"/>
    <cellStyle name="Comma [00]" xfId="72" xr:uid="{00000000-0005-0000-0000-000028000000}"/>
    <cellStyle name="Comma 10" xfId="73" xr:uid="{00000000-0005-0000-0000-000029000000}"/>
    <cellStyle name="Comma 10 2" xfId="74" xr:uid="{00000000-0005-0000-0000-00002A000000}"/>
    <cellStyle name="Comma 11" xfId="75" xr:uid="{00000000-0005-0000-0000-00002B000000}"/>
    <cellStyle name="Comma 11 2" xfId="76" xr:uid="{00000000-0005-0000-0000-00002C000000}"/>
    <cellStyle name="Comma 12" xfId="77" xr:uid="{00000000-0005-0000-0000-00002D000000}"/>
    <cellStyle name="Comma 12 2" xfId="78" xr:uid="{00000000-0005-0000-0000-00002E000000}"/>
    <cellStyle name="Comma 13 2" xfId="79" xr:uid="{00000000-0005-0000-0000-00002F000000}"/>
    <cellStyle name="Comma 13 2 2" xfId="80" xr:uid="{00000000-0005-0000-0000-000030000000}"/>
    <cellStyle name="Comma 13 3" xfId="81" xr:uid="{00000000-0005-0000-0000-000031000000}"/>
    <cellStyle name="Comma 14" xfId="82" xr:uid="{00000000-0005-0000-0000-000032000000}"/>
    <cellStyle name="Comma 14 2" xfId="83" xr:uid="{00000000-0005-0000-0000-000033000000}"/>
    <cellStyle name="Comma 15 2" xfId="84" xr:uid="{00000000-0005-0000-0000-000034000000}"/>
    <cellStyle name="Comma 16" xfId="85" xr:uid="{00000000-0005-0000-0000-000035000000}"/>
    <cellStyle name="Comma 16 2" xfId="86" xr:uid="{00000000-0005-0000-0000-000036000000}"/>
    <cellStyle name="Comma 17 2" xfId="87" xr:uid="{00000000-0005-0000-0000-000037000000}"/>
    <cellStyle name="Comma 18" xfId="88" xr:uid="{00000000-0005-0000-0000-000038000000}"/>
    <cellStyle name="Comma 19" xfId="89" xr:uid="{00000000-0005-0000-0000-000039000000}"/>
    <cellStyle name="Comma 2" xfId="46" xr:uid="{00000000-0005-0000-0000-00003A000000}"/>
    <cellStyle name="Comma 2 106" xfId="91" xr:uid="{00000000-0005-0000-0000-00003B000000}"/>
    <cellStyle name="Comma 2 2" xfId="47" xr:uid="{00000000-0005-0000-0000-00003C000000}"/>
    <cellStyle name="Comma 2 2 2" xfId="93" xr:uid="{00000000-0005-0000-0000-00003D000000}"/>
    <cellStyle name="Comma 2 2 2 2" xfId="94" xr:uid="{00000000-0005-0000-0000-00003E000000}"/>
    <cellStyle name="Comma 2 2 3" xfId="95" xr:uid="{00000000-0005-0000-0000-00003F000000}"/>
    <cellStyle name="Comma 2 2 4" xfId="96" xr:uid="{00000000-0005-0000-0000-000040000000}"/>
    <cellStyle name="Comma 2 2 5" xfId="92" xr:uid="{00000000-0005-0000-0000-000041000000}"/>
    <cellStyle name="Comma 2 3" xfId="97" xr:uid="{00000000-0005-0000-0000-000042000000}"/>
    <cellStyle name="Comma 2 3 2" xfId="98" xr:uid="{00000000-0005-0000-0000-000043000000}"/>
    <cellStyle name="Comma 2 3 3" xfId="99" xr:uid="{00000000-0005-0000-0000-000044000000}"/>
    <cellStyle name="Comma 2 4" xfId="100" xr:uid="{00000000-0005-0000-0000-000045000000}"/>
    <cellStyle name="Comma 2 4 2" xfId="101" xr:uid="{00000000-0005-0000-0000-000046000000}"/>
    <cellStyle name="Comma 2 4 3" xfId="102" xr:uid="{00000000-0005-0000-0000-000047000000}"/>
    <cellStyle name="Comma 2 4 3 2" xfId="103" xr:uid="{00000000-0005-0000-0000-000048000000}"/>
    <cellStyle name="Comma 2 4 4" xfId="104" xr:uid="{00000000-0005-0000-0000-000049000000}"/>
    <cellStyle name="Comma 2 4 5" xfId="105" xr:uid="{00000000-0005-0000-0000-00004A000000}"/>
    <cellStyle name="Comma 2 5" xfId="106" xr:uid="{00000000-0005-0000-0000-00004B000000}"/>
    <cellStyle name="Comma 2 5 2" xfId="107" xr:uid="{00000000-0005-0000-0000-00004C000000}"/>
    <cellStyle name="Comma 2 6" xfId="108" xr:uid="{00000000-0005-0000-0000-00004D000000}"/>
    <cellStyle name="Comma 2 7" xfId="90" xr:uid="{00000000-0005-0000-0000-00004E000000}"/>
    <cellStyle name="Comma 20" xfId="109" xr:uid="{00000000-0005-0000-0000-00004F000000}"/>
    <cellStyle name="Comma 21" xfId="110" xr:uid="{00000000-0005-0000-0000-000050000000}"/>
    <cellStyle name="Comma 22" xfId="111" xr:uid="{00000000-0005-0000-0000-000051000000}"/>
    <cellStyle name="Comma 3" xfId="48" xr:uid="{00000000-0005-0000-0000-000052000000}"/>
    <cellStyle name="Comma 3 2" xfId="113" xr:uid="{00000000-0005-0000-0000-000053000000}"/>
    <cellStyle name="Comma 3 2 10" xfId="114" xr:uid="{00000000-0005-0000-0000-000054000000}"/>
    <cellStyle name="Comma 3 2 11" xfId="115" xr:uid="{00000000-0005-0000-0000-000055000000}"/>
    <cellStyle name="Comma 3 2 2" xfId="116" xr:uid="{00000000-0005-0000-0000-000056000000}"/>
    <cellStyle name="Comma 3 2 2 2" xfId="117" xr:uid="{00000000-0005-0000-0000-000057000000}"/>
    <cellStyle name="Comma 3 2 3" xfId="118" xr:uid="{00000000-0005-0000-0000-000058000000}"/>
    <cellStyle name="Comma 3 2 4" xfId="119" xr:uid="{00000000-0005-0000-0000-000059000000}"/>
    <cellStyle name="Comma 3 2 5" xfId="120" xr:uid="{00000000-0005-0000-0000-00005A000000}"/>
    <cellStyle name="Comma 3 2 6" xfId="121" xr:uid="{00000000-0005-0000-0000-00005B000000}"/>
    <cellStyle name="Comma 3 2 6 2" xfId="122" xr:uid="{00000000-0005-0000-0000-00005C000000}"/>
    <cellStyle name="Comma 3 2 7" xfId="123" xr:uid="{00000000-0005-0000-0000-00005D000000}"/>
    <cellStyle name="Comma 3 2 7 2" xfId="124" xr:uid="{00000000-0005-0000-0000-00005E000000}"/>
    <cellStyle name="Comma 3 2 8" xfId="125" xr:uid="{00000000-0005-0000-0000-00005F000000}"/>
    <cellStyle name="Comma 3 2 8 2" xfId="126" xr:uid="{00000000-0005-0000-0000-000060000000}"/>
    <cellStyle name="Comma 3 2 9" xfId="127" xr:uid="{00000000-0005-0000-0000-000061000000}"/>
    <cellStyle name="Comma 3 2 9 2" xfId="128" xr:uid="{00000000-0005-0000-0000-000062000000}"/>
    <cellStyle name="Comma 3 3" xfId="129" xr:uid="{00000000-0005-0000-0000-000063000000}"/>
    <cellStyle name="Comma 3 3 2" xfId="130" xr:uid="{00000000-0005-0000-0000-000064000000}"/>
    <cellStyle name="Comma 3 3 3" xfId="131" xr:uid="{00000000-0005-0000-0000-000065000000}"/>
    <cellStyle name="Comma 3 3 4" xfId="132" xr:uid="{00000000-0005-0000-0000-000066000000}"/>
    <cellStyle name="Comma 3 3 5" xfId="133" xr:uid="{00000000-0005-0000-0000-000067000000}"/>
    <cellStyle name="Comma 3 3 6" xfId="134" xr:uid="{00000000-0005-0000-0000-000068000000}"/>
    <cellStyle name="Comma 3 4" xfId="135" xr:uid="{00000000-0005-0000-0000-000069000000}"/>
    <cellStyle name="Comma 3 5" xfId="136" xr:uid="{00000000-0005-0000-0000-00006A000000}"/>
    <cellStyle name="Comma 3 6" xfId="137" xr:uid="{00000000-0005-0000-0000-00006B000000}"/>
    <cellStyle name="Comma 3 7" xfId="138" xr:uid="{00000000-0005-0000-0000-00006C000000}"/>
    <cellStyle name="Comma 3 8" xfId="112" xr:uid="{00000000-0005-0000-0000-00006D000000}"/>
    <cellStyle name="Comma 4" xfId="49" xr:uid="{00000000-0005-0000-0000-00006E000000}"/>
    <cellStyle name="Comma 4 2" xfId="139" xr:uid="{00000000-0005-0000-0000-00006F000000}"/>
    <cellStyle name="Comma 4 2 2" xfId="140" xr:uid="{00000000-0005-0000-0000-000070000000}"/>
    <cellStyle name="Comma 4 3" xfId="141" xr:uid="{00000000-0005-0000-0000-000071000000}"/>
    <cellStyle name="Comma 4 4" xfId="142" xr:uid="{00000000-0005-0000-0000-000072000000}"/>
    <cellStyle name="Comma 4 5" xfId="143" xr:uid="{00000000-0005-0000-0000-000073000000}"/>
    <cellStyle name="Comma 4 6" xfId="144" xr:uid="{00000000-0005-0000-0000-000074000000}"/>
    <cellStyle name="Comma 4 7" xfId="145" xr:uid="{00000000-0005-0000-0000-000075000000}"/>
    <cellStyle name="Comma 4 8" xfId="146" xr:uid="{00000000-0005-0000-0000-000076000000}"/>
    <cellStyle name="Comma 5" xfId="45" xr:uid="{00000000-0005-0000-0000-000077000000}"/>
    <cellStyle name="Comma 5 2" xfId="148" xr:uid="{00000000-0005-0000-0000-000078000000}"/>
    <cellStyle name="Comma 5 2 2" xfId="149" xr:uid="{00000000-0005-0000-0000-000079000000}"/>
    <cellStyle name="Comma 5 3" xfId="147" xr:uid="{00000000-0005-0000-0000-00007A000000}"/>
    <cellStyle name="Comma 6" xfId="150" xr:uid="{00000000-0005-0000-0000-00007B000000}"/>
    <cellStyle name="Comma 6 2" xfId="151" xr:uid="{00000000-0005-0000-0000-00007C000000}"/>
    <cellStyle name="Comma 6 3" xfId="152" xr:uid="{00000000-0005-0000-0000-00007D000000}"/>
    <cellStyle name="Comma 6 3 2" xfId="153" xr:uid="{00000000-0005-0000-0000-00007E000000}"/>
    <cellStyle name="Comma 6 3 3" xfId="154" xr:uid="{00000000-0005-0000-0000-00007F000000}"/>
    <cellStyle name="Comma 6 4" xfId="155" xr:uid="{00000000-0005-0000-0000-000080000000}"/>
    <cellStyle name="Comma 7 2" xfId="156" xr:uid="{00000000-0005-0000-0000-000081000000}"/>
    <cellStyle name="Comma 7 3" xfId="157" xr:uid="{00000000-0005-0000-0000-000082000000}"/>
    <cellStyle name="Comma 7 4" xfId="158" xr:uid="{00000000-0005-0000-0000-000083000000}"/>
    <cellStyle name="Comma 8" xfId="159" xr:uid="{00000000-0005-0000-0000-000084000000}"/>
    <cellStyle name="Comma 8 2" xfId="160" xr:uid="{00000000-0005-0000-0000-000085000000}"/>
    <cellStyle name="Comma 9" xfId="161" xr:uid="{00000000-0005-0000-0000-000086000000}"/>
    <cellStyle name="Comma 9 2" xfId="162" xr:uid="{00000000-0005-0000-0000-000087000000}"/>
    <cellStyle name="Comma 9 2 2" xfId="163" xr:uid="{00000000-0005-0000-0000-000088000000}"/>
    <cellStyle name="Comma 9 3" xfId="164" xr:uid="{00000000-0005-0000-0000-000089000000}"/>
    <cellStyle name="Comma 9 4" xfId="165" xr:uid="{00000000-0005-0000-0000-00008A000000}"/>
    <cellStyle name="Comma0" xfId="166" xr:uid="{00000000-0005-0000-0000-00008B000000}"/>
    <cellStyle name="Currency" xfId="43" builtinId="4"/>
    <cellStyle name="Currency [00]" xfId="167" xr:uid="{00000000-0005-0000-0000-00008D000000}"/>
    <cellStyle name="Currency 11" xfId="168" xr:uid="{00000000-0005-0000-0000-00008E000000}"/>
    <cellStyle name="Currency 11 2" xfId="169" xr:uid="{00000000-0005-0000-0000-00008F000000}"/>
    <cellStyle name="Currency 11 2 2" xfId="170" xr:uid="{00000000-0005-0000-0000-000090000000}"/>
    <cellStyle name="Currency 13" xfId="171" xr:uid="{00000000-0005-0000-0000-000091000000}"/>
    <cellStyle name="Currency 13 2" xfId="172" xr:uid="{00000000-0005-0000-0000-000092000000}"/>
    <cellStyle name="Currency 14" xfId="173" xr:uid="{00000000-0005-0000-0000-000093000000}"/>
    <cellStyle name="Currency 14 2" xfId="174" xr:uid="{00000000-0005-0000-0000-000094000000}"/>
    <cellStyle name="Currency 15" xfId="175" xr:uid="{00000000-0005-0000-0000-000095000000}"/>
    <cellStyle name="Currency 15 2" xfId="176" xr:uid="{00000000-0005-0000-0000-000096000000}"/>
    <cellStyle name="Currency 16 2" xfId="177" xr:uid="{00000000-0005-0000-0000-000097000000}"/>
    <cellStyle name="Currency 17" xfId="178" xr:uid="{00000000-0005-0000-0000-000098000000}"/>
    <cellStyle name="Currency 17 2" xfId="179" xr:uid="{00000000-0005-0000-0000-000099000000}"/>
    <cellStyle name="Currency 18" xfId="180" xr:uid="{00000000-0005-0000-0000-00009A000000}"/>
    <cellStyle name="Currency 19" xfId="181" xr:uid="{00000000-0005-0000-0000-00009B000000}"/>
    <cellStyle name="Currency 2" xfId="182" xr:uid="{00000000-0005-0000-0000-00009C000000}"/>
    <cellStyle name="Currency 2 2" xfId="183" xr:uid="{00000000-0005-0000-0000-00009D000000}"/>
    <cellStyle name="Currency 2 2 2" xfId="184" xr:uid="{00000000-0005-0000-0000-00009E000000}"/>
    <cellStyle name="Currency 2 2 3" xfId="185" xr:uid="{00000000-0005-0000-0000-00009F000000}"/>
    <cellStyle name="Currency 2 2 4" xfId="186" xr:uid="{00000000-0005-0000-0000-0000A0000000}"/>
    <cellStyle name="Currency 2 3" xfId="187" xr:uid="{00000000-0005-0000-0000-0000A1000000}"/>
    <cellStyle name="Currency 2 3 2" xfId="188" xr:uid="{00000000-0005-0000-0000-0000A2000000}"/>
    <cellStyle name="Currency 2 3 3" xfId="189" xr:uid="{00000000-0005-0000-0000-0000A3000000}"/>
    <cellStyle name="Currency 2 4" xfId="190" xr:uid="{00000000-0005-0000-0000-0000A4000000}"/>
    <cellStyle name="Currency 2 4 2" xfId="191" xr:uid="{00000000-0005-0000-0000-0000A5000000}"/>
    <cellStyle name="Currency 2 4 3" xfId="192" xr:uid="{00000000-0005-0000-0000-0000A6000000}"/>
    <cellStyle name="Currency 2 4 3 2" xfId="193" xr:uid="{00000000-0005-0000-0000-0000A7000000}"/>
    <cellStyle name="Currency 2 4 4" xfId="194" xr:uid="{00000000-0005-0000-0000-0000A8000000}"/>
    <cellStyle name="Currency 2 5" xfId="195" xr:uid="{00000000-0005-0000-0000-0000A9000000}"/>
    <cellStyle name="Currency 2 5 2" xfId="196" xr:uid="{00000000-0005-0000-0000-0000AA000000}"/>
    <cellStyle name="Currency 2 6" xfId="197" xr:uid="{00000000-0005-0000-0000-0000AB000000}"/>
    <cellStyle name="Currency 2 7" xfId="198" xr:uid="{00000000-0005-0000-0000-0000AC000000}"/>
    <cellStyle name="Currency 20" xfId="199" xr:uid="{00000000-0005-0000-0000-0000AD000000}"/>
    <cellStyle name="Currency 21" xfId="200" xr:uid="{00000000-0005-0000-0000-0000AE000000}"/>
    <cellStyle name="Currency 22" xfId="201" xr:uid="{00000000-0005-0000-0000-0000AF000000}"/>
    <cellStyle name="Currency 3" xfId="202" xr:uid="{00000000-0005-0000-0000-0000B0000000}"/>
    <cellStyle name="Currency 3 2" xfId="203" xr:uid="{00000000-0005-0000-0000-0000B1000000}"/>
    <cellStyle name="Currency 3 2 2" xfId="204" xr:uid="{00000000-0005-0000-0000-0000B2000000}"/>
    <cellStyle name="Currency 3 3" xfId="205" xr:uid="{00000000-0005-0000-0000-0000B3000000}"/>
    <cellStyle name="Currency 4" xfId="206" xr:uid="{00000000-0005-0000-0000-0000B4000000}"/>
    <cellStyle name="Currency 4 2" xfId="207" xr:uid="{00000000-0005-0000-0000-0000B5000000}"/>
    <cellStyle name="Currency 4 2 10" xfId="208" xr:uid="{00000000-0005-0000-0000-0000B6000000}"/>
    <cellStyle name="Currency 4 2 10 2" xfId="209" xr:uid="{00000000-0005-0000-0000-0000B7000000}"/>
    <cellStyle name="Currency 4 2 11" xfId="210" xr:uid="{00000000-0005-0000-0000-0000B8000000}"/>
    <cellStyle name="Currency 4 2 2" xfId="211" xr:uid="{00000000-0005-0000-0000-0000B9000000}"/>
    <cellStyle name="Currency 4 2 2 2" xfId="212" xr:uid="{00000000-0005-0000-0000-0000BA000000}"/>
    <cellStyle name="Currency 4 2 3" xfId="213" xr:uid="{00000000-0005-0000-0000-0000BB000000}"/>
    <cellStyle name="Currency 4 2 4" xfId="214" xr:uid="{00000000-0005-0000-0000-0000BC000000}"/>
    <cellStyle name="Currency 4 2 5" xfId="215" xr:uid="{00000000-0005-0000-0000-0000BD000000}"/>
    <cellStyle name="Currency 4 2 6" xfId="216" xr:uid="{00000000-0005-0000-0000-0000BE000000}"/>
    <cellStyle name="Currency 4 2 6 2" xfId="217" xr:uid="{00000000-0005-0000-0000-0000BF000000}"/>
    <cellStyle name="Currency 4 2 7" xfId="218" xr:uid="{00000000-0005-0000-0000-0000C0000000}"/>
    <cellStyle name="Currency 4 2 7 2" xfId="219" xr:uid="{00000000-0005-0000-0000-0000C1000000}"/>
    <cellStyle name="Currency 4 2 8" xfId="220" xr:uid="{00000000-0005-0000-0000-0000C2000000}"/>
    <cellStyle name="Currency 4 2 8 2" xfId="221" xr:uid="{00000000-0005-0000-0000-0000C3000000}"/>
    <cellStyle name="Currency 4 2 9" xfId="222" xr:uid="{00000000-0005-0000-0000-0000C4000000}"/>
    <cellStyle name="Currency 4 2 9 2" xfId="223" xr:uid="{00000000-0005-0000-0000-0000C5000000}"/>
    <cellStyle name="Currency 4 3" xfId="224" xr:uid="{00000000-0005-0000-0000-0000C6000000}"/>
    <cellStyle name="Currency 4 3 2" xfId="225" xr:uid="{00000000-0005-0000-0000-0000C7000000}"/>
    <cellStyle name="Currency 4 3 3" xfId="226" xr:uid="{00000000-0005-0000-0000-0000C8000000}"/>
    <cellStyle name="Currency 4 3 4" xfId="227" xr:uid="{00000000-0005-0000-0000-0000C9000000}"/>
    <cellStyle name="Currency 4 3 5" xfId="228" xr:uid="{00000000-0005-0000-0000-0000CA000000}"/>
    <cellStyle name="Currency 4 4" xfId="229" xr:uid="{00000000-0005-0000-0000-0000CB000000}"/>
    <cellStyle name="Currency 4 5" xfId="230" xr:uid="{00000000-0005-0000-0000-0000CC000000}"/>
    <cellStyle name="Currency 5" xfId="231" xr:uid="{00000000-0005-0000-0000-0000CD000000}"/>
    <cellStyle name="Currency 5 2" xfId="232" xr:uid="{00000000-0005-0000-0000-0000CE000000}"/>
    <cellStyle name="Currency 5 3" xfId="233" xr:uid="{00000000-0005-0000-0000-0000CF000000}"/>
    <cellStyle name="Currency 5 4" xfId="234" xr:uid="{00000000-0005-0000-0000-0000D0000000}"/>
    <cellStyle name="Currency 5 5" xfId="235" xr:uid="{00000000-0005-0000-0000-0000D1000000}"/>
    <cellStyle name="Currency 5 6" xfId="236" xr:uid="{00000000-0005-0000-0000-0000D2000000}"/>
    <cellStyle name="Currency 6 2" xfId="237" xr:uid="{00000000-0005-0000-0000-0000D3000000}"/>
    <cellStyle name="Currency 6 2 2" xfId="238" xr:uid="{00000000-0005-0000-0000-0000D4000000}"/>
    <cellStyle name="Currency 7 2" xfId="239" xr:uid="{00000000-0005-0000-0000-0000D5000000}"/>
    <cellStyle name="Currency 8 2" xfId="240" xr:uid="{00000000-0005-0000-0000-0000D6000000}"/>
    <cellStyle name="Currency 8 3" xfId="241" xr:uid="{00000000-0005-0000-0000-0000D7000000}"/>
    <cellStyle name="Currency 8 4" xfId="242" xr:uid="{00000000-0005-0000-0000-0000D8000000}"/>
    <cellStyle name="Currency 8 5" xfId="243" xr:uid="{00000000-0005-0000-0000-0000D9000000}"/>
    <cellStyle name="Currency 8 6" xfId="244" xr:uid="{00000000-0005-0000-0000-0000DA000000}"/>
    <cellStyle name="Currency 9" xfId="245" xr:uid="{00000000-0005-0000-0000-0000DB000000}"/>
    <cellStyle name="Currency 9 2" xfId="246" xr:uid="{00000000-0005-0000-0000-0000DC000000}"/>
    <cellStyle name="Currency 9 3" xfId="247" xr:uid="{00000000-0005-0000-0000-0000DD000000}"/>
    <cellStyle name="Date" xfId="248" xr:uid="{00000000-0005-0000-0000-0000DE000000}"/>
    <cellStyle name="Date Short" xfId="249" xr:uid="{00000000-0005-0000-0000-0000DF000000}"/>
    <cellStyle name="DELTA" xfId="250" xr:uid="{00000000-0005-0000-0000-0000E0000000}"/>
    <cellStyle name="Enter Currency (0)" xfId="251" xr:uid="{00000000-0005-0000-0000-0000E1000000}"/>
    <cellStyle name="Enter Currency (2)" xfId="252" xr:uid="{00000000-0005-0000-0000-0000E2000000}"/>
    <cellStyle name="Enter Units (0)" xfId="253" xr:uid="{00000000-0005-0000-0000-0000E3000000}"/>
    <cellStyle name="Enter Units (1)" xfId="254" xr:uid="{00000000-0005-0000-0000-0000E4000000}"/>
    <cellStyle name="Enter Units (2)" xfId="255" xr:uid="{00000000-0005-0000-0000-0000E5000000}"/>
    <cellStyle name="Explanatory Text" xfId="17" builtinId="53" customBuiltin="1"/>
    <cellStyle name="Fixed" xfId="256" xr:uid="{00000000-0005-0000-0000-0000E7000000}"/>
    <cellStyle name="Good" xfId="7" builtinId="26" customBuiltin="1"/>
    <cellStyle name="Grey" xfId="257" xr:uid="{00000000-0005-0000-0000-0000E9000000}"/>
    <cellStyle name="Grey 2" xfId="258" xr:uid="{00000000-0005-0000-0000-0000EA000000}"/>
    <cellStyle name="HEADER" xfId="259" xr:uid="{00000000-0005-0000-0000-0000EB000000}"/>
    <cellStyle name="Header1" xfId="260" xr:uid="{00000000-0005-0000-0000-0000EC000000}"/>
    <cellStyle name="Header2" xfId="261" xr:uid="{00000000-0005-0000-0000-0000ED000000}"/>
    <cellStyle name="Header2 2" xfId="262" xr:uid="{00000000-0005-0000-0000-0000EE000000}"/>
    <cellStyle name="Heading 1" xfId="3" builtinId="16" customBuiltin="1"/>
    <cellStyle name="Heading 2" xfId="4" builtinId="17" customBuiltin="1"/>
    <cellStyle name="Heading 3" xfId="5" builtinId="18" customBuiltin="1"/>
    <cellStyle name="Heading 4" xfId="6" builtinId="19" customBuiltin="1"/>
    <cellStyle name="Heading1" xfId="263" xr:uid="{00000000-0005-0000-0000-0000F3000000}"/>
    <cellStyle name="Heading2" xfId="264" xr:uid="{00000000-0005-0000-0000-0000F4000000}"/>
    <cellStyle name="HIGHLIGHT" xfId="265" xr:uid="{00000000-0005-0000-0000-0000F5000000}"/>
    <cellStyle name="Hyperlink" xfId="56" builtinId="8"/>
    <cellStyle name="Hyperlink 2" xfId="266" xr:uid="{00000000-0005-0000-0000-0000F7000000}"/>
    <cellStyle name="Hyperlink 3" xfId="267" xr:uid="{00000000-0005-0000-0000-0000F8000000}"/>
    <cellStyle name="Hyperlink 4" xfId="268" xr:uid="{00000000-0005-0000-0000-0000F9000000}"/>
    <cellStyle name="Input" xfId="10" builtinId="20" customBuiltin="1"/>
    <cellStyle name="Input [yellow]" xfId="269" xr:uid="{00000000-0005-0000-0000-0000FB000000}"/>
    <cellStyle name="Input [yellow] 2" xfId="270" xr:uid="{00000000-0005-0000-0000-0000FC000000}"/>
    <cellStyle name="Link Currency (0)" xfId="271" xr:uid="{00000000-0005-0000-0000-0000FD000000}"/>
    <cellStyle name="Link Currency (2)" xfId="272" xr:uid="{00000000-0005-0000-0000-0000FE000000}"/>
    <cellStyle name="Link Units (0)" xfId="273" xr:uid="{00000000-0005-0000-0000-0000FF000000}"/>
    <cellStyle name="Link Units (1)" xfId="274" xr:uid="{00000000-0005-0000-0000-000000010000}"/>
    <cellStyle name="Link Units (2)" xfId="275" xr:uid="{00000000-0005-0000-0000-000001010000}"/>
    <cellStyle name="Linked Cell" xfId="13" builtinId="24" customBuiltin="1"/>
    <cellStyle name="Neutral" xfId="9" builtinId="28" customBuiltin="1"/>
    <cellStyle name="no dec" xfId="276" xr:uid="{00000000-0005-0000-0000-000004010000}"/>
    <cellStyle name="Normal" xfId="0" builtinId="0"/>
    <cellStyle name="Normal - Style1" xfId="277" xr:uid="{00000000-0005-0000-0000-000006010000}"/>
    <cellStyle name="Normal 10" xfId="278" xr:uid="{00000000-0005-0000-0000-000007010000}"/>
    <cellStyle name="Normal 10 2" xfId="279" xr:uid="{00000000-0005-0000-0000-000008010000}"/>
    <cellStyle name="Normal 10 3" xfId="280" xr:uid="{00000000-0005-0000-0000-000009010000}"/>
    <cellStyle name="Normal 11" xfId="281" xr:uid="{00000000-0005-0000-0000-00000A010000}"/>
    <cellStyle name="Normal 11 2" xfId="282" xr:uid="{00000000-0005-0000-0000-00000B010000}"/>
    <cellStyle name="Normal 12" xfId="283" xr:uid="{00000000-0005-0000-0000-00000C010000}"/>
    <cellStyle name="Normal 12 2" xfId="284" xr:uid="{00000000-0005-0000-0000-00000D010000}"/>
    <cellStyle name="Normal 13" xfId="285" xr:uid="{00000000-0005-0000-0000-00000E010000}"/>
    <cellStyle name="Normal 13 2" xfId="286" xr:uid="{00000000-0005-0000-0000-00000F010000}"/>
    <cellStyle name="Normal 14" xfId="287" xr:uid="{00000000-0005-0000-0000-000010010000}"/>
    <cellStyle name="Normal 14 2" xfId="288" xr:uid="{00000000-0005-0000-0000-000011010000}"/>
    <cellStyle name="Normal 15" xfId="289" xr:uid="{00000000-0005-0000-0000-000012010000}"/>
    <cellStyle name="Normal 15 2" xfId="290" xr:uid="{00000000-0005-0000-0000-000013010000}"/>
    <cellStyle name="Normal 15 3" xfId="291" xr:uid="{00000000-0005-0000-0000-000014010000}"/>
    <cellStyle name="Normal 16" xfId="292" xr:uid="{00000000-0005-0000-0000-000015010000}"/>
    <cellStyle name="Normal 16 2" xfId="293" xr:uid="{00000000-0005-0000-0000-000016010000}"/>
    <cellStyle name="Normal 17" xfId="294" xr:uid="{00000000-0005-0000-0000-000017010000}"/>
    <cellStyle name="Normal 18" xfId="295" xr:uid="{00000000-0005-0000-0000-000018010000}"/>
    <cellStyle name="Normal 18 2" xfId="296" xr:uid="{00000000-0005-0000-0000-000019010000}"/>
    <cellStyle name="Normal 19" xfId="297" xr:uid="{00000000-0005-0000-0000-00001A010000}"/>
    <cellStyle name="Normal 19 2" xfId="298" xr:uid="{00000000-0005-0000-0000-00001B010000}"/>
    <cellStyle name="Normal 2" xfId="50" xr:uid="{00000000-0005-0000-0000-00001C010000}"/>
    <cellStyle name="Normal 2 2" xfId="51" xr:uid="{00000000-0005-0000-0000-00001D010000}"/>
    <cellStyle name="Normal 2 2 2" xfId="300" xr:uid="{00000000-0005-0000-0000-00001E010000}"/>
    <cellStyle name="Normal 2 2 2 2" xfId="301" xr:uid="{00000000-0005-0000-0000-00001F010000}"/>
    <cellStyle name="Normal 2 2 2 3" xfId="302" xr:uid="{00000000-0005-0000-0000-000020010000}"/>
    <cellStyle name="Normal 2 2 3" xfId="303" xr:uid="{00000000-0005-0000-0000-000021010000}"/>
    <cellStyle name="Normal 2 2 4" xfId="299" xr:uid="{00000000-0005-0000-0000-000022010000}"/>
    <cellStyle name="Normal 2 2_Summary" xfId="304" xr:uid="{00000000-0005-0000-0000-000023010000}"/>
    <cellStyle name="Normal 2 3" xfId="305" xr:uid="{00000000-0005-0000-0000-000024010000}"/>
    <cellStyle name="Normal 2 3 2" xfId="306" xr:uid="{00000000-0005-0000-0000-000025010000}"/>
    <cellStyle name="Normal 2 3 2 2" xfId="307" xr:uid="{00000000-0005-0000-0000-000026010000}"/>
    <cellStyle name="Normal 2 3 3" xfId="308" xr:uid="{00000000-0005-0000-0000-000027010000}"/>
    <cellStyle name="Normal 2 3 4" xfId="309" xr:uid="{00000000-0005-0000-0000-000028010000}"/>
    <cellStyle name="Normal 2 3_Summary" xfId="310" xr:uid="{00000000-0005-0000-0000-000029010000}"/>
    <cellStyle name="Normal 2 4" xfId="311" xr:uid="{00000000-0005-0000-0000-00002A010000}"/>
    <cellStyle name="Normal 2 4 2" xfId="312" xr:uid="{00000000-0005-0000-0000-00002B010000}"/>
    <cellStyle name="Normal 2 5" xfId="313" xr:uid="{00000000-0005-0000-0000-00002C010000}"/>
    <cellStyle name="Normal 2 6" xfId="58" xr:uid="{00000000-0005-0000-0000-00002D010000}"/>
    <cellStyle name="Normal 20" xfId="314" xr:uid="{00000000-0005-0000-0000-00002E010000}"/>
    <cellStyle name="Normal 21" xfId="315" xr:uid="{00000000-0005-0000-0000-00002F010000}"/>
    <cellStyle name="Normal 22" xfId="316" xr:uid="{00000000-0005-0000-0000-000030010000}"/>
    <cellStyle name="Normal 23" xfId="317" xr:uid="{00000000-0005-0000-0000-000031010000}"/>
    <cellStyle name="Normal 3" xfId="52" xr:uid="{00000000-0005-0000-0000-000032010000}"/>
    <cellStyle name="Normal 3 10" xfId="319" xr:uid="{00000000-0005-0000-0000-000033010000}"/>
    <cellStyle name="Normal 3 10 2" xfId="320" xr:uid="{00000000-0005-0000-0000-000034010000}"/>
    <cellStyle name="Normal 3 11" xfId="321" xr:uid="{00000000-0005-0000-0000-000035010000}"/>
    <cellStyle name="Normal 3 11 2" xfId="322" xr:uid="{00000000-0005-0000-0000-000036010000}"/>
    <cellStyle name="Normal 3 12" xfId="323" xr:uid="{00000000-0005-0000-0000-000037010000}"/>
    <cellStyle name="Normal 3 13" xfId="324" xr:uid="{00000000-0005-0000-0000-000038010000}"/>
    <cellStyle name="Normal 3 14" xfId="318" xr:uid="{00000000-0005-0000-0000-000039010000}"/>
    <cellStyle name="Normal 3 2" xfId="325" xr:uid="{00000000-0005-0000-0000-00003A010000}"/>
    <cellStyle name="Normal 3 2 2" xfId="326" xr:uid="{00000000-0005-0000-0000-00003B010000}"/>
    <cellStyle name="Normal 3 2 3" xfId="327" xr:uid="{00000000-0005-0000-0000-00003C010000}"/>
    <cellStyle name="Normal 3 3" xfId="328" xr:uid="{00000000-0005-0000-0000-00003D010000}"/>
    <cellStyle name="Normal 3 4" xfId="329" xr:uid="{00000000-0005-0000-0000-00003E010000}"/>
    <cellStyle name="Normal 3 5" xfId="330" xr:uid="{00000000-0005-0000-0000-00003F010000}"/>
    <cellStyle name="Normal 3 6" xfId="331" xr:uid="{00000000-0005-0000-0000-000040010000}"/>
    <cellStyle name="Normal 3 7" xfId="332" xr:uid="{00000000-0005-0000-0000-000041010000}"/>
    <cellStyle name="Normal 3 7 2" xfId="333" xr:uid="{00000000-0005-0000-0000-000042010000}"/>
    <cellStyle name="Normal 3 7_Summary" xfId="334" xr:uid="{00000000-0005-0000-0000-000043010000}"/>
    <cellStyle name="Normal 3 8" xfId="335" xr:uid="{00000000-0005-0000-0000-000044010000}"/>
    <cellStyle name="Normal 3 8 2" xfId="336" xr:uid="{00000000-0005-0000-0000-000045010000}"/>
    <cellStyle name="Normal 3 9" xfId="337" xr:uid="{00000000-0005-0000-0000-000046010000}"/>
    <cellStyle name="Normal 3 9 2" xfId="338" xr:uid="{00000000-0005-0000-0000-000047010000}"/>
    <cellStyle name="Normal 3 9_Summary" xfId="339" xr:uid="{00000000-0005-0000-0000-000048010000}"/>
    <cellStyle name="Normal 3_Rates" xfId="340" xr:uid="{00000000-0005-0000-0000-000049010000}"/>
    <cellStyle name="Normal 4" xfId="53" xr:uid="{00000000-0005-0000-0000-00004A010000}"/>
    <cellStyle name="Normal 4 2" xfId="341" xr:uid="{00000000-0005-0000-0000-00004B010000}"/>
    <cellStyle name="Normal 4 2 2" xfId="342" xr:uid="{00000000-0005-0000-0000-00004C010000}"/>
    <cellStyle name="Normal 4 2 3" xfId="343" xr:uid="{00000000-0005-0000-0000-00004D010000}"/>
    <cellStyle name="Normal 4 26" xfId="344" xr:uid="{00000000-0005-0000-0000-00004E010000}"/>
    <cellStyle name="Normal 4 26 2" xfId="345" xr:uid="{00000000-0005-0000-0000-00004F010000}"/>
    <cellStyle name="Normal 4 3" xfId="346" xr:uid="{00000000-0005-0000-0000-000050010000}"/>
    <cellStyle name="Normal 5" xfId="44" xr:uid="{00000000-0005-0000-0000-000051010000}"/>
    <cellStyle name="Normal 5 2" xfId="347" xr:uid="{00000000-0005-0000-0000-000052010000}"/>
    <cellStyle name="Normal 5 2 2" xfId="348" xr:uid="{00000000-0005-0000-0000-000053010000}"/>
    <cellStyle name="Normal 5 3" xfId="349" xr:uid="{00000000-0005-0000-0000-000054010000}"/>
    <cellStyle name="Normal 5 4" xfId="59" xr:uid="{00000000-0005-0000-0000-000055010000}"/>
    <cellStyle name="Normal 5 5" xfId="350" xr:uid="{00000000-0005-0000-0000-000056010000}"/>
    <cellStyle name="Normal 5 6" xfId="351" xr:uid="{00000000-0005-0000-0000-000057010000}"/>
    <cellStyle name="Normal 5_Summary" xfId="352" xr:uid="{00000000-0005-0000-0000-000058010000}"/>
    <cellStyle name="Normal 6" xfId="353" xr:uid="{00000000-0005-0000-0000-000059010000}"/>
    <cellStyle name="Normal 6 2" xfId="354" xr:uid="{00000000-0005-0000-0000-00005A010000}"/>
    <cellStyle name="Normal 7" xfId="355" xr:uid="{00000000-0005-0000-0000-00005B010000}"/>
    <cellStyle name="Normal 7 2" xfId="356" xr:uid="{00000000-0005-0000-0000-00005C010000}"/>
    <cellStyle name="Normal 7 3" xfId="357" xr:uid="{00000000-0005-0000-0000-00005D010000}"/>
    <cellStyle name="Normal 8" xfId="358" xr:uid="{00000000-0005-0000-0000-00005E010000}"/>
    <cellStyle name="Normal 8 2" xfId="359" xr:uid="{00000000-0005-0000-0000-00005F010000}"/>
    <cellStyle name="Normal 8 3" xfId="360" xr:uid="{00000000-0005-0000-0000-000060010000}"/>
    <cellStyle name="Normal 9" xfId="361" xr:uid="{00000000-0005-0000-0000-000061010000}"/>
    <cellStyle name="Normal 9 2" xfId="362" xr:uid="{00000000-0005-0000-0000-000062010000}"/>
    <cellStyle name="Normal 9 3" xfId="363" xr:uid="{00000000-0005-0000-0000-000063010000}"/>
    <cellStyle name="Note" xfId="16" builtinId="10" customBuiltin="1"/>
    <cellStyle name="Output" xfId="11" builtinId="21" customBuiltin="1"/>
    <cellStyle name="Percent" xfId="57" builtinId="5"/>
    <cellStyle name="Percent [0]" xfId="364" xr:uid="{00000000-0005-0000-0000-000067010000}"/>
    <cellStyle name="Percent [00]" xfId="365" xr:uid="{00000000-0005-0000-0000-000068010000}"/>
    <cellStyle name="Percent [2]" xfId="366" xr:uid="{00000000-0005-0000-0000-000069010000}"/>
    <cellStyle name="Percent 10" xfId="367" xr:uid="{00000000-0005-0000-0000-00006A010000}"/>
    <cellStyle name="Percent 10 2" xfId="368" xr:uid="{00000000-0005-0000-0000-00006B010000}"/>
    <cellStyle name="Percent 10 2 2" xfId="369" xr:uid="{00000000-0005-0000-0000-00006C010000}"/>
    <cellStyle name="Percent 10 3" xfId="370" xr:uid="{00000000-0005-0000-0000-00006D010000}"/>
    <cellStyle name="Percent 11" xfId="371" xr:uid="{00000000-0005-0000-0000-00006E010000}"/>
    <cellStyle name="Percent 12" xfId="372" xr:uid="{00000000-0005-0000-0000-00006F010000}"/>
    <cellStyle name="Percent 12 2" xfId="373" xr:uid="{00000000-0005-0000-0000-000070010000}"/>
    <cellStyle name="Percent 13" xfId="374" xr:uid="{00000000-0005-0000-0000-000071010000}"/>
    <cellStyle name="Percent 14" xfId="375" xr:uid="{00000000-0005-0000-0000-000072010000}"/>
    <cellStyle name="Percent 15" xfId="376" xr:uid="{00000000-0005-0000-0000-000073010000}"/>
    <cellStyle name="Percent 15 2" xfId="377" xr:uid="{00000000-0005-0000-0000-000074010000}"/>
    <cellStyle name="Percent 16" xfId="378" xr:uid="{00000000-0005-0000-0000-000075010000}"/>
    <cellStyle name="Percent 16 2" xfId="379" xr:uid="{00000000-0005-0000-0000-000076010000}"/>
    <cellStyle name="Percent 17" xfId="380" xr:uid="{00000000-0005-0000-0000-000077010000}"/>
    <cellStyle name="Percent 17 2" xfId="381" xr:uid="{00000000-0005-0000-0000-000078010000}"/>
    <cellStyle name="Percent 18" xfId="382" xr:uid="{00000000-0005-0000-0000-000079010000}"/>
    <cellStyle name="Percent 19" xfId="383" xr:uid="{00000000-0005-0000-0000-00007A010000}"/>
    <cellStyle name="Percent 19 2" xfId="384" xr:uid="{00000000-0005-0000-0000-00007B010000}"/>
    <cellStyle name="Percent 2" xfId="55" xr:uid="{00000000-0005-0000-0000-00007C010000}"/>
    <cellStyle name="Percent 2 2" xfId="386" xr:uid="{00000000-0005-0000-0000-00007D010000}"/>
    <cellStyle name="Percent 2 2 10" xfId="387" xr:uid="{00000000-0005-0000-0000-00007E010000}"/>
    <cellStyle name="Percent 2 2 10 2" xfId="388" xr:uid="{00000000-0005-0000-0000-00007F010000}"/>
    <cellStyle name="Percent 2 2 11" xfId="389" xr:uid="{00000000-0005-0000-0000-000080010000}"/>
    <cellStyle name="Percent 2 2 12" xfId="390" xr:uid="{00000000-0005-0000-0000-000081010000}"/>
    <cellStyle name="Percent 2 2 2" xfId="391" xr:uid="{00000000-0005-0000-0000-000082010000}"/>
    <cellStyle name="Percent 2 2 2 2" xfId="392" xr:uid="{00000000-0005-0000-0000-000083010000}"/>
    <cellStyle name="Percent 2 2 2 3" xfId="393" xr:uid="{00000000-0005-0000-0000-000084010000}"/>
    <cellStyle name="Percent 2 2 3" xfId="394" xr:uid="{00000000-0005-0000-0000-000085010000}"/>
    <cellStyle name="Percent 2 2 4" xfId="395" xr:uid="{00000000-0005-0000-0000-000086010000}"/>
    <cellStyle name="Percent 2 2 5" xfId="396" xr:uid="{00000000-0005-0000-0000-000087010000}"/>
    <cellStyle name="Percent 2 2 6" xfId="397" xr:uid="{00000000-0005-0000-0000-000088010000}"/>
    <cellStyle name="Percent 2 2 6 2" xfId="398" xr:uid="{00000000-0005-0000-0000-000089010000}"/>
    <cellStyle name="Percent 2 2 7" xfId="399" xr:uid="{00000000-0005-0000-0000-00008A010000}"/>
    <cellStyle name="Percent 2 2 7 2" xfId="400" xr:uid="{00000000-0005-0000-0000-00008B010000}"/>
    <cellStyle name="Percent 2 2 8" xfId="401" xr:uid="{00000000-0005-0000-0000-00008C010000}"/>
    <cellStyle name="Percent 2 2 8 2" xfId="402" xr:uid="{00000000-0005-0000-0000-00008D010000}"/>
    <cellStyle name="Percent 2 2 9" xfId="403" xr:uid="{00000000-0005-0000-0000-00008E010000}"/>
    <cellStyle name="Percent 2 2 9 2" xfId="404" xr:uid="{00000000-0005-0000-0000-00008F010000}"/>
    <cellStyle name="Percent 2 3" xfId="405" xr:uid="{00000000-0005-0000-0000-000090010000}"/>
    <cellStyle name="Percent 2 3 2" xfId="406" xr:uid="{00000000-0005-0000-0000-000091010000}"/>
    <cellStyle name="Percent 2 3 3" xfId="407" xr:uid="{00000000-0005-0000-0000-000092010000}"/>
    <cellStyle name="Percent 2 3 4" xfId="408" xr:uid="{00000000-0005-0000-0000-000093010000}"/>
    <cellStyle name="Percent 2 3 5" xfId="409" xr:uid="{00000000-0005-0000-0000-000094010000}"/>
    <cellStyle name="Percent 2 4" xfId="410" xr:uid="{00000000-0005-0000-0000-000095010000}"/>
    <cellStyle name="Percent 2 4 2" xfId="411" xr:uid="{00000000-0005-0000-0000-000096010000}"/>
    <cellStyle name="Percent 2 5" xfId="412" xr:uid="{00000000-0005-0000-0000-000097010000}"/>
    <cellStyle name="Percent 2 6" xfId="413" xr:uid="{00000000-0005-0000-0000-000098010000}"/>
    <cellStyle name="Percent 2 6 2" xfId="414" xr:uid="{00000000-0005-0000-0000-000099010000}"/>
    <cellStyle name="Percent 2 6 3" xfId="415" xr:uid="{00000000-0005-0000-0000-00009A010000}"/>
    <cellStyle name="Percent 2 6 4" xfId="416" xr:uid="{00000000-0005-0000-0000-00009B010000}"/>
    <cellStyle name="Percent 2 7" xfId="417" xr:uid="{00000000-0005-0000-0000-00009C010000}"/>
    <cellStyle name="Percent 2 8" xfId="385" xr:uid="{00000000-0005-0000-0000-00009D010000}"/>
    <cellStyle name="Percent 20" xfId="418" xr:uid="{00000000-0005-0000-0000-00009E010000}"/>
    <cellStyle name="Percent 21" xfId="419" xr:uid="{00000000-0005-0000-0000-00009F010000}"/>
    <cellStyle name="Percent 3" xfId="54" xr:uid="{00000000-0005-0000-0000-0000A0010000}"/>
    <cellStyle name="Percent 3 2" xfId="421" xr:uid="{00000000-0005-0000-0000-0000A1010000}"/>
    <cellStyle name="Percent 3 2 2" xfId="422" xr:uid="{00000000-0005-0000-0000-0000A2010000}"/>
    <cellStyle name="Percent 3 3" xfId="423" xr:uid="{00000000-0005-0000-0000-0000A3010000}"/>
    <cellStyle name="Percent 3 4" xfId="424" xr:uid="{00000000-0005-0000-0000-0000A4010000}"/>
    <cellStyle name="Percent 3 5" xfId="425" xr:uid="{00000000-0005-0000-0000-0000A5010000}"/>
    <cellStyle name="Percent 3 6" xfId="426" xr:uid="{00000000-0005-0000-0000-0000A6010000}"/>
    <cellStyle name="Percent 3 7" xfId="427" xr:uid="{00000000-0005-0000-0000-0000A7010000}"/>
    <cellStyle name="Percent 3 8" xfId="420" xr:uid="{00000000-0005-0000-0000-0000A8010000}"/>
    <cellStyle name="Percent 4" xfId="428" xr:uid="{00000000-0005-0000-0000-0000A9010000}"/>
    <cellStyle name="Percent 4 2" xfId="429" xr:uid="{00000000-0005-0000-0000-0000AA010000}"/>
    <cellStyle name="Percent 4 2 2" xfId="430" xr:uid="{00000000-0005-0000-0000-0000AB010000}"/>
    <cellStyle name="Percent 4 3" xfId="431" xr:uid="{00000000-0005-0000-0000-0000AC010000}"/>
    <cellStyle name="Percent 4 4" xfId="432" xr:uid="{00000000-0005-0000-0000-0000AD010000}"/>
    <cellStyle name="Percent 5" xfId="433" xr:uid="{00000000-0005-0000-0000-0000AE010000}"/>
    <cellStyle name="Percent 5 2" xfId="434" xr:uid="{00000000-0005-0000-0000-0000AF010000}"/>
    <cellStyle name="Percent 6" xfId="435" xr:uid="{00000000-0005-0000-0000-0000B0010000}"/>
    <cellStyle name="Percent 6 2" xfId="436" xr:uid="{00000000-0005-0000-0000-0000B1010000}"/>
    <cellStyle name="Percent 7" xfId="437" xr:uid="{00000000-0005-0000-0000-0000B2010000}"/>
    <cellStyle name="Percent 7 2" xfId="438" xr:uid="{00000000-0005-0000-0000-0000B3010000}"/>
    <cellStyle name="Percent 8" xfId="439" xr:uid="{00000000-0005-0000-0000-0000B4010000}"/>
    <cellStyle name="Percent 8 2" xfId="440" xr:uid="{00000000-0005-0000-0000-0000B5010000}"/>
    <cellStyle name="Percent 9" xfId="441" xr:uid="{00000000-0005-0000-0000-0000B6010000}"/>
    <cellStyle name="Percent 9 2" xfId="442" xr:uid="{00000000-0005-0000-0000-0000B7010000}"/>
    <cellStyle name="Percent 9 3" xfId="443" xr:uid="{00000000-0005-0000-0000-0000B8010000}"/>
    <cellStyle name="PrePop Currency (0)" xfId="444" xr:uid="{00000000-0005-0000-0000-0000B9010000}"/>
    <cellStyle name="PrePop Currency (2)" xfId="445" xr:uid="{00000000-0005-0000-0000-0000BA010000}"/>
    <cellStyle name="PrePop Units (0)" xfId="446" xr:uid="{00000000-0005-0000-0000-0000BB010000}"/>
    <cellStyle name="PrePop Units (1)" xfId="447" xr:uid="{00000000-0005-0000-0000-0000BC010000}"/>
    <cellStyle name="PrePop Units (2)" xfId="448" xr:uid="{00000000-0005-0000-0000-0000BD010000}"/>
    <cellStyle name="Text Indent A" xfId="449" xr:uid="{00000000-0005-0000-0000-0000BE010000}"/>
    <cellStyle name="Text Indent B" xfId="450" xr:uid="{00000000-0005-0000-0000-0000BF010000}"/>
    <cellStyle name="Text Indent C" xfId="451" xr:uid="{00000000-0005-0000-0000-0000C0010000}"/>
    <cellStyle name="Title" xfId="2" builtinId="15" customBuiltin="1"/>
    <cellStyle name="Total" xfId="18" builtinId="25" customBuiltin="1"/>
    <cellStyle name="Total 2" xfId="452" xr:uid="{00000000-0005-0000-0000-0000C3010000}"/>
    <cellStyle name="Unprot" xfId="453" xr:uid="{00000000-0005-0000-0000-0000C4010000}"/>
    <cellStyle name="Unprot 2" xfId="454" xr:uid="{00000000-0005-0000-0000-0000C5010000}"/>
    <cellStyle name="Unprot$" xfId="455" xr:uid="{00000000-0005-0000-0000-0000C6010000}"/>
    <cellStyle name="Unprotect" xfId="456" xr:uid="{00000000-0005-0000-0000-0000C7010000}"/>
    <cellStyle name="Warning Text" xfId="15" builtinId="11" customBuiltin="1"/>
  </cellStyles>
  <dxfs count="3">
    <dxf>
      <fill>
        <patternFill>
          <bgColor rgb="FF7AB800"/>
        </patternFill>
      </fill>
    </dxf>
    <dxf>
      <fill>
        <patternFill>
          <bgColor rgb="FF92D050"/>
        </patternFill>
      </fill>
    </dxf>
    <dxf>
      <fill>
        <patternFill>
          <bgColor rgb="FF7AB800"/>
        </patternFill>
      </fill>
    </dxf>
  </dxfs>
  <tableStyles count="0" defaultTableStyle="TableStyleMedium2" defaultPivotStyle="PivotStyleLight16"/>
  <colors>
    <mruColors>
      <color rgb="FFF5F5F5"/>
      <color rgb="FF16A837"/>
      <color rgb="FF003045"/>
      <color rgb="FFEDE7DE"/>
      <color rgb="FF7AB800"/>
      <color rgb="FFB8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1640417</xdr:colOff>
      <xdr:row>58</xdr:row>
      <xdr:rowOff>2053166</xdr:rowOff>
    </xdr:from>
    <xdr:to>
      <xdr:col>3</xdr:col>
      <xdr:colOff>3834977</xdr:colOff>
      <xdr:row>58</xdr:row>
      <xdr:rowOff>2456504</xdr:rowOff>
    </xdr:to>
    <xdr:pic>
      <xdr:nvPicPr>
        <xdr:cNvPr id="5" name="Picture 4">
          <a:extLst>
            <a:ext uri="{FF2B5EF4-FFF2-40B4-BE49-F238E27FC236}">
              <a16:creationId xmlns:a16="http://schemas.microsoft.com/office/drawing/2014/main" id="{8208A162-499E-4C51-BD16-E7120E541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1334" y="20838583"/>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190501</xdr:colOff>
      <xdr:row>71</xdr:row>
      <xdr:rowOff>22860</xdr:rowOff>
    </xdr:from>
    <xdr:to>
      <xdr:col>2</xdr:col>
      <xdr:colOff>6972300</xdr:colOff>
      <xdr:row>82</xdr:row>
      <xdr:rowOff>35591</xdr:rowOff>
    </xdr:to>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rotWithShape="1">
        <a:blip xmlns:r="http://schemas.openxmlformats.org/officeDocument/2006/relationships" r:embed="rId1"/>
        <a:srcRect l="10608" t="63072" r="21029" b="12095"/>
        <a:stretch/>
      </xdr:blipFill>
      <xdr:spPr>
        <a:xfrm>
          <a:off x="190501" y="4396740"/>
          <a:ext cx="7688579" cy="1940591"/>
        </a:xfrm>
        <a:prstGeom prst="rect">
          <a:avLst/>
        </a:prstGeom>
      </xdr:spPr>
    </xdr:pic>
    <xdr:clientData/>
  </xdr:twoCellAnchor>
  <xdr:twoCellAnchor editAs="oneCell">
    <xdr:from>
      <xdr:col>1</xdr:col>
      <xdr:colOff>312421</xdr:colOff>
      <xdr:row>24</xdr:row>
      <xdr:rowOff>129540</xdr:rowOff>
    </xdr:from>
    <xdr:to>
      <xdr:col>2</xdr:col>
      <xdr:colOff>4069081</xdr:colOff>
      <xdr:row>49</xdr:row>
      <xdr:rowOff>106680</xdr:rowOff>
    </xdr:to>
    <xdr:pic>
      <xdr:nvPicPr>
        <xdr:cNvPr id="65" name="Picture 64">
          <a:extLst>
            <a:ext uri="{FF2B5EF4-FFF2-40B4-BE49-F238E27FC236}">
              <a16:creationId xmlns:a16="http://schemas.microsoft.com/office/drawing/2014/main" id="{00000000-0008-0000-0100-000041000000}"/>
            </a:ext>
          </a:extLst>
        </xdr:cNvPr>
        <xdr:cNvPicPr>
          <a:picLocks noChangeAspect="1"/>
        </xdr:cNvPicPr>
      </xdr:nvPicPr>
      <xdr:blipFill rotWithShape="1">
        <a:blip xmlns:r="http://schemas.openxmlformats.org/officeDocument/2006/relationships" r:embed="rId2"/>
        <a:srcRect l="31432" t="25871" r="30523" b="20120"/>
        <a:stretch/>
      </xdr:blipFill>
      <xdr:spPr>
        <a:xfrm>
          <a:off x="563881" y="16421100"/>
          <a:ext cx="4427220" cy="4358640"/>
        </a:xfrm>
        <a:prstGeom prst="rect">
          <a:avLst/>
        </a:prstGeom>
      </xdr:spPr>
    </xdr:pic>
    <xdr:clientData/>
  </xdr:twoCellAnchor>
  <xdr:twoCellAnchor editAs="oneCell">
    <xdr:from>
      <xdr:col>1</xdr:col>
      <xdr:colOff>15239</xdr:colOff>
      <xdr:row>7</xdr:row>
      <xdr:rowOff>22860</xdr:rowOff>
    </xdr:from>
    <xdr:to>
      <xdr:col>2</xdr:col>
      <xdr:colOff>3558540</xdr:colOff>
      <xdr:row>24</xdr:row>
      <xdr:rowOff>30480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3"/>
        <a:srcRect l="15585" t="49948" r="48269" b="13038"/>
        <a:stretch/>
      </xdr:blipFill>
      <xdr:spPr>
        <a:xfrm>
          <a:off x="259079" y="13327380"/>
          <a:ext cx="4206241" cy="2987040"/>
        </a:xfrm>
        <a:prstGeom prst="rect">
          <a:avLst/>
        </a:prstGeom>
      </xdr:spPr>
    </xdr:pic>
    <xdr:clientData/>
  </xdr:twoCellAnchor>
  <xdr:twoCellAnchor editAs="oneCell">
    <xdr:from>
      <xdr:col>1</xdr:col>
      <xdr:colOff>312421</xdr:colOff>
      <xdr:row>81</xdr:row>
      <xdr:rowOff>167640</xdr:rowOff>
    </xdr:from>
    <xdr:to>
      <xdr:col>2</xdr:col>
      <xdr:colOff>4030981</xdr:colOff>
      <xdr:row>115</xdr:row>
      <xdr:rowOff>60960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4"/>
        <a:srcRect l="41455" t="21665" r="28600" b="7231"/>
        <a:stretch/>
      </xdr:blipFill>
      <xdr:spPr>
        <a:xfrm>
          <a:off x="556261" y="6294120"/>
          <a:ext cx="4381500" cy="5852160"/>
        </a:xfrm>
        <a:prstGeom prst="rect">
          <a:avLst/>
        </a:prstGeom>
      </xdr:spPr>
    </xdr:pic>
    <xdr:clientData/>
  </xdr:twoCellAnchor>
  <xdr:twoCellAnchor editAs="oneCell">
    <xdr:from>
      <xdr:col>1</xdr:col>
      <xdr:colOff>38101</xdr:colOff>
      <xdr:row>54</xdr:row>
      <xdr:rowOff>0</xdr:rowOff>
    </xdr:from>
    <xdr:to>
      <xdr:col>2</xdr:col>
      <xdr:colOff>6141721</xdr:colOff>
      <xdr:row>72</xdr:row>
      <xdr:rowOff>53340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5"/>
        <a:srcRect l="29216" t="39256" r="24538" b="21766"/>
        <a:stretch/>
      </xdr:blipFill>
      <xdr:spPr>
        <a:xfrm>
          <a:off x="281941" y="1394460"/>
          <a:ext cx="6766560" cy="3208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923925</xdr:colOff>
      <xdr:row>45</xdr:row>
      <xdr:rowOff>76200</xdr:rowOff>
    </xdr:from>
    <xdr:to>
      <xdr:col>3</xdr:col>
      <xdr:colOff>1546860</xdr:colOff>
      <xdr:row>47</xdr:row>
      <xdr:rowOff>117588</xdr:rowOff>
    </xdr:to>
    <xdr:pic>
      <xdr:nvPicPr>
        <xdr:cNvPr id="3" name="Picture 2">
          <a:extLst>
            <a:ext uri="{FF2B5EF4-FFF2-40B4-BE49-F238E27FC236}">
              <a16:creationId xmlns:a16="http://schemas.microsoft.com/office/drawing/2014/main" id="{FF0185AB-47FC-4927-AE5D-6E137DD5C7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8250" y="8743950"/>
          <a:ext cx="2194560" cy="4033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n Reinhart" id="{ABBF695A-843E-4584-9B72-8EFF266CB5C7}" userId="S::ben.reinhart@clearesult.com::61cfcb58-7851-40b8-8af1-59de8e29709f"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oncourse">
  <a:themeElements>
    <a:clrScheme name="CLEAResult">
      <a:dk1>
        <a:sysClr val="windowText" lastClr="000000"/>
      </a:dk1>
      <a:lt1>
        <a:sysClr val="window" lastClr="FFFFFF"/>
      </a:lt1>
      <a:dk2>
        <a:srgbClr val="404040"/>
      </a:dk2>
      <a:lt2>
        <a:srgbClr val="EFE9E5"/>
      </a:lt2>
      <a:accent1>
        <a:srgbClr val="F50000"/>
      </a:accent1>
      <a:accent2>
        <a:srgbClr val="054B56"/>
      </a:accent2>
      <a:accent3>
        <a:srgbClr val="007299"/>
      </a:accent3>
      <a:accent4>
        <a:srgbClr val="92B7BC"/>
      </a:accent4>
      <a:accent5>
        <a:srgbClr val="F4CE00"/>
      </a:accent5>
      <a:accent6>
        <a:srgbClr val="EFE9E5"/>
      </a:accent6>
      <a:hlink>
        <a:srgbClr val="44B9E8"/>
      </a:hlink>
      <a:folHlink>
        <a:srgbClr val="44B9E8"/>
      </a:folHlink>
    </a:clrScheme>
    <a:fontScheme name="CLEAResult">
      <a:majorFont>
        <a:latin typeface="Arial"/>
        <a:ea typeface=""/>
        <a:cs typeface=""/>
      </a:majorFont>
      <a:minorFont>
        <a:latin typeface="Arial"/>
        <a:ea typeface=""/>
        <a:cs typeface=""/>
      </a:minorFont>
    </a:fontScheme>
    <a:fmtScheme name="Concours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9525" cap="flat" cmpd="sng" algn="ctr">
          <a:solidFill>
            <a:schemeClr val="phClr"/>
          </a:solidFill>
          <a:prstDash val="solid"/>
        </a:ln>
        <a:ln w="55000" cap="flat" cmpd="thickThin" algn="ctr">
          <a:solidFill>
            <a:schemeClr val="phClr"/>
          </a:solidFill>
          <a:prstDash val="solid"/>
        </a:ln>
        <a:ln w="63500" cap="flat" cmpd="thickThin"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fov="0">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55000"/>
                <a:satMod val="300000"/>
              </a:schemeClr>
            </a:gs>
            <a:gs pos="40000">
              <a:schemeClr val="phClr">
                <a:tint val="65000"/>
                <a:satMod val="300000"/>
              </a:schemeClr>
            </a:gs>
            <a:gs pos="100000">
              <a:schemeClr val="phClr">
                <a:shade val="65000"/>
                <a:satMod val="300000"/>
              </a:schemeClr>
            </a:gs>
          </a:gsLst>
          <a:path path="circle">
            <a:fillToRect l="65000" b="98000"/>
          </a:path>
        </a:gradFill>
        <a:blipFill>
          <a:blip xmlns:r="http://schemas.openxmlformats.org/officeDocument/2006/relationships" r:embed="rId1">
            <a:duotone>
              <a:schemeClr val="phClr">
                <a:shade val="60000"/>
                <a:satMod val="110000"/>
              </a:schemeClr>
              <a:schemeClr val="phClr">
                <a:tint val="95000"/>
              </a:schemeClr>
            </a:duotone>
          </a:blip>
          <a:tile tx="0" ty="0" sx="50000" sy="50000" flip="none" algn="tl"/>
        </a:blip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1" dT="2019-01-14T21:14:33.71" personId="{ABBF695A-843E-4584-9B72-8EFF266CB5C7}" id="{ECBA3548-6112-474E-AAB0-F8E951BB4058}">
    <text>Leave blank unless the "Operating Hours Known" Building Type was selected. If the "Operating Hours Known" type was selected enter in the annual operating hours of the HVAC system.</text>
  </threadedComment>
  <threadedComment ref="C30" dT="2019-01-14T21:25:49.69" personId="{ABBF695A-843E-4584-9B72-8EFF266CB5C7}" id="{D6EE8CCB-6E8F-4EA0-87EA-712350072ACE}">
    <text>Leave blank unless "Roofing Properties Known" is the selected existing roofing type.</text>
  </threadedComment>
  <threadedComment ref="C31" dT="2019-01-14T21:26:06.39" personId="{ABBF695A-843E-4584-9B72-8EFF266CB5C7}" id="{2C261A89-693A-4F88-A93C-7E8806FD1888}">
    <text>Leave blank unless "Roofing Properties Known" is the selected existing roofing type.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59"/>
  <sheetViews>
    <sheetView zoomScale="90" zoomScaleNormal="90" workbookViewId="0">
      <selection activeCell="B7" sqref="B7:D7"/>
    </sheetView>
  </sheetViews>
  <sheetFormatPr defaultColWidth="0" defaultRowHeight="14.1" zeroHeight="1"/>
  <cols>
    <col min="1" max="1" width="3.25" style="100" customWidth="1"/>
    <col min="2" max="2" width="35.125" style="100" customWidth="1"/>
    <col min="3" max="3" width="35.75" style="100" customWidth="1"/>
    <col min="4" max="4" width="51.75" style="100" customWidth="1"/>
    <col min="5" max="5" width="8.75" style="100" customWidth="1"/>
    <col min="6" max="10" width="8.75" style="100" hidden="1" customWidth="1"/>
    <col min="11" max="11" width="17.25" style="100" hidden="1" customWidth="1"/>
    <col min="12" max="16384" width="8.75" style="100" hidden="1"/>
  </cols>
  <sheetData>
    <row r="1" spans="2:4"/>
    <row r="2" spans="2:4" ht="17.45">
      <c r="B2" s="112" t="s">
        <v>0</v>
      </c>
    </row>
    <row r="3" spans="2:4" ht="33.950000000000003">
      <c r="B3" s="113" t="s">
        <v>1</v>
      </c>
      <c r="C3" s="101"/>
      <c r="D3" s="101"/>
    </row>
    <row r="4" spans="2:4"/>
    <row r="5" spans="2:4">
      <c r="B5" s="170" t="s">
        <v>2</v>
      </c>
      <c r="C5" s="170"/>
      <c r="D5" s="170"/>
    </row>
    <row r="6" spans="2:4">
      <c r="B6" s="102"/>
      <c r="C6" s="102"/>
      <c r="D6" s="102"/>
    </row>
    <row r="7" spans="2:4" ht="67.5" customHeight="1">
      <c r="B7" s="169" t="s">
        <v>3</v>
      </c>
      <c r="C7" s="169"/>
      <c r="D7" s="169"/>
    </row>
    <row r="8" spans="2:4">
      <c r="B8" s="103" t="s">
        <v>4</v>
      </c>
    </row>
    <row r="9" spans="2:4">
      <c r="B9" s="171" t="s">
        <v>5</v>
      </c>
      <c r="C9" s="171"/>
      <c r="D9" s="171"/>
    </row>
    <row r="10" spans="2:4">
      <c r="B10" s="100" t="s">
        <v>6</v>
      </c>
    </row>
    <row r="11" spans="2:4">
      <c r="B11" s="104"/>
      <c r="C11" s="104"/>
      <c r="D11" s="104"/>
    </row>
    <row r="12" spans="2:4" ht="15.6">
      <c r="B12" s="176" t="s">
        <v>7</v>
      </c>
      <c r="C12" s="176"/>
      <c r="D12" s="105"/>
    </row>
    <row r="13" spans="2:4" ht="22.15" customHeight="1">
      <c r="B13" s="178" t="s">
        <v>8</v>
      </c>
      <c r="C13" s="178"/>
      <c r="D13" s="106"/>
    </row>
    <row r="14" spans="2:4" ht="22.15" customHeight="1">
      <c r="B14" s="179" t="s">
        <v>9</v>
      </c>
      <c r="C14" s="179"/>
      <c r="D14" s="106"/>
    </row>
    <row r="15" spans="2:4">
      <c r="B15" s="107"/>
      <c r="C15" s="107"/>
      <c r="D15" s="107"/>
    </row>
    <row r="16" spans="2:4" ht="26.45" customHeight="1">
      <c r="B16" s="176" t="s">
        <v>10</v>
      </c>
      <c r="C16" s="176"/>
      <c r="D16" s="107"/>
    </row>
    <row r="17" spans="2:4" ht="14.45">
      <c r="B17" s="116" t="s">
        <v>11</v>
      </c>
      <c r="C17" s="108"/>
      <c r="D17" s="109"/>
    </row>
    <row r="18" spans="2:4">
      <c r="B18" s="173" t="s">
        <v>12</v>
      </c>
      <c r="C18" s="173"/>
      <c r="D18" s="173"/>
    </row>
    <row r="19" spans="2:4"/>
    <row r="20" spans="2:4" ht="14.45">
      <c r="B20" s="116" t="s">
        <v>13</v>
      </c>
      <c r="C20" s="108"/>
      <c r="D20" s="109"/>
    </row>
    <row r="21" spans="2:4" ht="32.450000000000003" customHeight="1">
      <c r="B21" s="173" t="s">
        <v>14</v>
      </c>
      <c r="C21" s="173"/>
      <c r="D21" s="173"/>
    </row>
    <row r="22" spans="2:4">
      <c r="B22" s="109"/>
      <c r="C22" s="109"/>
      <c r="D22" s="109"/>
    </row>
    <row r="23" spans="2:4" ht="14.45">
      <c r="B23" s="116" t="s">
        <v>15</v>
      </c>
      <c r="C23" s="108"/>
      <c r="D23" s="109"/>
    </row>
    <row r="24" spans="2:4" ht="33.75" customHeight="1">
      <c r="B24" s="173" t="s">
        <v>16</v>
      </c>
      <c r="C24" s="173"/>
      <c r="D24" s="173"/>
    </row>
    <row r="25" spans="2:4">
      <c r="B25" s="109"/>
      <c r="C25" s="109"/>
      <c r="D25" s="109"/>
    </row>
    <row r="26" spans="2:4" ht="14.45">
      <c r="B26" s="116" t="s">
        <v>17</v>
      </c>
      <c r="C26" s="108"/>
      <c r="D26" s="109"/>
    </row>
    <row r="27" spans="2:4" ht="28.15" customHeight="1">
      <c r="B27" s="173" t="s">
        <v>18</v>
      </c>
      <c r="C27" s="173"/>
      <c r="D27" s="173"/>
    </row>
    <row r="28" spans="2:4">
      <c r="B28" s="109"/>
      <c r="C28" s="109"/>
      <c r="D28" s="109"/>
    </row>
    <row r="29" spans="2:4" ht="14.45">
      <c r="B29" s="116" t="s">
        <v>19</v>
      </c>
      <c r="C29" s="108"/>
      <c r="D29" s="109"/>
    </row>
    <row r="30" spans="2:4">
      <c r="B30" s="173" t="s">
        <v>20</v>
      </c>
      <c r="C30" s="173"/>
      <c r="D30" s="173"/>
    </row>
    <row r="31" spans="2:4">
      <c r="B31" s="109"/>
      <c r="C31" s="109"/>
      <c r="D31" s="109"/>
    </row>
    <row r="32" spans="2:4" ht="14.45">
      <c r="B32" s="116" t="s">
        <v>21</v>
      </c>
      <c r="C32" s="108"/>
      <c r="D32" s="109"/>
    </row>
    <row r="33" spans="2:4">
      <c r="B33" s="173" t="s">
        <v>22</v>
      </c>
      <c r="C33" s="173"/>
      <c r="D33" s="173"/>
    </row>
    <row r="34" spans="2:4">
      <c r="B34" s="107"/>
      <c r="C34" s="107"/>
      <c r="D34" s="107"/>
    </row>
    <row r="35" spans="2:4" ht="27.6" customHeight="1">
      <c r="B35" s="176" t="s">
        <v>23</v>
      </c>
      <c r="C35" s="176"/>
      <c r="D35" s="107"/>
    </row>
    <row r="36" spans="2:4" ht="52.15" customHeight="1">
      <c r="B36" s="114" t="s">
        <v>24</v>
      </c>
      <c r="C36" s="174" t="s">
        <v>25</v>
      </c>
      <c r="D36" s="175"/>
    </row>
    <row r="37" spans="2:4" ht="22.15" customHeight="1">
      <c r="B37" s="114" t="s">
        <v>26</v>
      </c>
      <c r="C37" s="177" t="s">
        <v>27</v>
      </c>
      <c r="D37" s="177"/>
    </row>
    <row r="38" spans="2:4" ht="22.15" customHeight="1">
      <c r="B38" s="114" t="s">
        <v>28</v>
      </c>
      <c r="C38" s="174" t="s">
        <v>29</v>
      </c>
      <c r="D38" s="175"/>
    </row>
    <row r="39" spans="2:4" ht="22.15" customHeight="1">
      <c r="B39" s="114" t="s">
        <v>30</v>
      </c>
      <c r="C39" s="174" t="s">
        <v>31</v>
      </c>
      <c r="D39" s="175"/>
    </row>
    <row r="40" spans="2:4" ht="48" customHeight="1">
      <c r="B40" s="114" t="s">
        <v>32</v>
      </c>
      <c r="C40" s="177" t="s">
        <v>33</v>
      </c>
      <c r="D40" s="177"/>
    </row>
    <row r="41" spans="2:4" ht="37.9" customHeight="1">
      <c r="B41" s="114" t="s">
        <v>34</v>
      </c>
      <c r="C41" s="174" t="s">
        <v>35</v>
      </c>
      <c r="D41" s="175"/>
    </row>
    <row r="42" spans="2:4" ht="37.9" customHeight="1">
      <c r="B42" s="114" t="s">
        <v>36</v>
      </c>
      <c r="C42" s="174" t="s">
        <v>37</v>
      </c>
      <c r="D42" s="175"/>
    </row>
    <row r="43" spans="2:4" ht="22.15" customHeight="1">
      <c r="B43" s="114" t="s">
        <v>38</v>
      </c>
      <c r="C43" s="177" t="s">
        <v>39</v>
      </c>
      <c r="D43" s="177"/>
    </row>
    <row r="44" spans="2:4" ht="22.15" customHeight="1">
      <c r="B44" s="114" t="s">
        <v>40</v>
      </c>
      <c r="C44" s="174" t="s">
        <v>41</v>
      </c>
      <c r="D44" s="175"/>
    </row>
    <row r="45" spans="2:4" ht="22.15" customHeight="1">
      <c r="B45" s="114" t="s">
        <v>42</v>
      </c>
      <c r="C45" s="110" t="s">
        <v>43</v>
      </c>
      <c r="D45" s="111"/>
    </row>
    <row r="46" spans="2:4" ht="37.9" customHeight="1">
      <c r="B46" s="114" t="s">
        <v>44</v>
      </c>
      <c r="C46" s="174" t="s">
        <v>45</v>
      </c>
      <c r="D46" s="175"/>
    </row>
    <row r="47" spans="2:4" ht="49.15" customHeight="1">
      <c r="B47" s="114" t="s">
        <v>46</v>
      </c>
      <c r="C47" s="174" t="s">
        <v>47</v>
      </c>
      <c r="D47" s="175"/>
    </row>
    <row r="48" spans="2:4" ht="91.15" customHeight="1">
      <c r="B48" s="114" t="s">
        <v>48</v>
      </c>
      <c r="C48" s="177" t="s">
        <v>49</v>
      </c>
      <c r="D48" s="177"/>
    </row>
    <row r="49" spans="2:4" ht="79.150000000000006" customHeight="1">
      <c r="B49" s="114" t="s">
        <v>50</v>
      </c>
      <c r="C49" s="177" t="s">
        <v>51</v>
      </c>
      <c r="D49" s="177"/>
    </row>
    <row r="50" spans="2:4">
      <c r="B50" s="107"/>
      <c r="C50" s="107"/>
      <c r="D50" s="107"/>
    </row>
    <row r="51" spans="2:4" ht="26.45" customHeight="1">
      <c r="B51" s="176" t="s">
        <v>52</v>
      </c>
      <c r="C51" s="176"/>
      <c r="D51" s="107"/>
    </row>
    <row r="52" spans="2:4" ht="22.15" customHeight="1">
      <c r="B52" s="115" t="s">
        <v>53</v>
      </c>
      <c r="C52" s="177" t="s">
        <v>54</v>
      </c>
      <c r="D52" s="177" t="s">
        <v>55</v>
      </c>
    </row>
    <row r="53" spans="2:4" ht="22.15" customHeight="1">
      <c r="B53" s="115" t="s">
        <v>56</v>
      </c>
      <c r="C53" s="177" t="s">
        <v>57</v>
      </c>
      <c r="D53" s="177" t="s">
        <v>58</v>
      </c>
    </row>
    <row r="54" spans="2:4" ht="33.75" customHeight="1">
      <c r="B54" s="115" t="s">
        <v>59</v>
      </c>
      <c r="C54" s="177" t="s">
        <v>60</v>
      </c>
      <c r="D54" s="177" t="s">
        <v>55</v>
      </c>
    </row>
    <row r="55" spans="2:4" ht="37.9" customHeight="1">
      <c r="B55" s="115" t="s">
        <v>61</v>
      </c>
      <c r="C55" s="177" t="s">
        <v>62</v>
      </c>
      <c r="D55" s="177" t="s">
        <v>58</v>
      </c>
    </row>
    <row r="56" spans="2:4" ht="51.6" customHeight="1">
      <c r="B56" s="115" t="s">
        <v>63</v>
      </c>
      <c r="C56" s="177" t="s">
        <v>64</v>
      </c>
      <c r="D56" s="177" t="s">
        <v>65</v>
      </c>
    </row>
    <row r="57" spans="2:4" ht="22.15" customHeight="1">
      <c r="B57" s="115" t="s">
        <v>66</v>
      </c>
      <c r="C57" s="177" t="s">
        <v>67</v>
      </c>
      <c r="D57" s="177"/>
    </row>
    <row r="58" spans="2:4"/>
    <row r="59" spans="2:4" ht="215.25" customHeight="1">
      <c r="B59" s="172" t="s">
        <v>68</v>
      </c>
      <c r="C59" s="172"/>
      <c r="D59" s="172"/>
    </row>
  </sheetData>
  <sheetProtection algorithmName="SHA-512" hashValue="g/2lXbSjzKBr8PxhPHqJx6h5ncVCismAh3ReB/F809Bg7ekqPNo+K9p3Av8yDuCWEKjX9URNUCGZ01Vt+XZ2BA==" saltValue="8jJANjxGtuxsl5zHNOQQ2w==" spinCount="100000" sheet="1" objects="1" scenarios="1"/>
  <mergeCells count="35">
    <mergeCell ref="C57:D57"/>
    <mergeCell ref="B33:D33"/>
    <mergeCell ref="C47:D47"/>
    <mergeCell ref="B51:C51"/>
    <mergeCell ref="C52:D52"/>
    <mergeCell ref="C53:D53"/>
    <mergeCell ref="C56:D56"/>
    <mergeCell ref="C46:D46"/>
    <mergeCell ref="C54:D54"/>
    <mergeCell ref="C55:D55"/>
    <mergeCell ref="C48:D48"/>
    <mergeCell ref="C49:D49"/>
    <mergeCell ref="C36:D36"/>
    <mergeCell ref="C38:D38"/>
    <mergeCell ref="B12:C12"/>
    <mergeCell ref="B13:C13"/>
    <mergeCell ref="B14:C14"/>
    <mergeCell ref="B16:C16"/>
    <mergeCell ref="B18:D18"/>
    <mergeCell ref="B7:D7"/>
    <mergeCell ref="B5:D5"/>
    <mergeCell ref="B9:D9"/>
    <mergeCell ref="B59:D59"/>
    <mergeCell ref="B30:D30"/>
    <mergeCell ref="C41:D41"/>
    <mergeCell ref="C44:D44"/>
    <mergeCell ref="B35:C35"/>
    <mergeCell ref="C37:D37"/>
    <mergeCell ref="C40:D40"/>
    <mergeCell ref="C43:D43"/>
    <mergeCell ref="C39:D39"/>
    <mergeCell ref="C42:D42"/>
    <mergeCell ref="B24:D24"/>
    <mergeCell ref="B21:D21"/>
    <mergeCell ref="B27:D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48"/>
  <sheetViews>
    <sheetView workbookViewId="0">
      <selection activeCell="B2" sqref="B2:B22"/>
    </sheetView>
  </sheetViews>
  <sheetFormatPr defaultRowHeight="14.1"/>
  <cols>
    <col min="1" max="1" width="6.625" bestFit="1" customWidth="1"/>
    <col min="2" max="2" width="7.25" bestFit="1" customWidth="1"/>
    <col min="3" max="3" width="16.875" bestFit="1" customWidth="1"/>
    <col min="4" max="4" width="6.625" bestFit="1" customWidth="1"/>
    <col min="5" max="5" width="10.875" bestFit="1" customWidth="1"/>
  </cols>
  <sheetData>
    <row r="1" spans="1:5">
      <c r="A1" s="90" t="s">
        <v>269</v>
      </c>
      <c r="B1" s="92" t="s">
        <v>270</v>
      </c>
      <c r="C1" s="88" t="s">
        <v>271</v>
      </c>
      <c r="D1" s="85" t="s">
        <v>272</v>
      </c>
      <c r="E1" s="85" t="s">
        <v>273</v>
      </c>
    </row>
    <row r="2" spans="1:5">
      <c r="A2" s="91" t="s">
        <v>274</v>
      </c>
      <c r="B2" s="91" t="s">
        <v>274</v>
      </c>
      <c r="C2" s="89" t="s">
        <v>274</v>
      </c>
      <c r="D2" s="86" t="s">
        <v>274</v>
      </c>
      <c r="E2" s="87">
        <v>1</v>
      </c>
    </row>
    <row r="3" spans="1:5">
      <c r="A3" s="91">
        <v>7</v>
      </c>
      <c r="B3" s="91">
        <v>0.45</v>
      </c>
      <c r="C3" s="89">
        <v>0.65</v>
      </c>
      <c r="D3" s="86">
        <v>1.5</v>
      </c>
    </row>
    <row r="4" spans="1:5">
      <c r="A4" s="91">
        <v>7.5</v>
      </c>
      <c r="B4" s="91">
        <v>0.5</v>
      </c>
      <c r="C4" s="89">
        <v>0.66</v>
      </c>
      <c r="D4" s="86">
        <v>1.6</v>
      </c>
    </row>
    <row r="5" spans="1:5">
      <c r="A5" s="91">
        <v>8</v>
      </c>
      <c r="B5" s="91">
        <v>0.55000000000000004</v>
      </c>
      <c r="C5" s="89">
        <v>0.67</v>
      </c>
      <c r="D5" s="86">
        <v>1.7</v>
      </c>
    </row>
    <row r="6" spans="1:5">
      <c r="A6" s="91">
        <v>8.5</v>
      </c>
      <c r="B6" s="91">
        <v>0.6</v>
      </c>
      <c r="C6" s="89">
        <v>0.68</v>
      </c>
      <c r="D6" s="86">
        <v>1.8</v>
      </c>
    </row>
    <row r="7" spans="1:5">
      <c r="A7" s="91">
        <v>9</v>
      </c>
      <c r="B7" s="91">
        <v>0.65</v>
      </c>
      <c r="C7" s="89">
        <v>0.69</v>
      </c>
      <c r="D7" s="86">
        <v>1.9</v>
      </c>
    </row>
    <row r="8" spans="1:5">
      <c r="A8" s="91">
        <v>9.5</v>
      </c>
      <c r="B8" s="91">
        <v>0.7</v>
      </c>
      <c r="C8" s="89">
        <v>0.7</v>
      </c>
      <c r="D8" s="86">
        <v>2</v>
      </c>
    </row>
    <row r="9" spans="1:5">
      <c r="A9" s="91">
        <v>10</v>
      </c>
      <c r="B9" s="91">
        <v>0.75</v>
      </c>
      <c r="C9" s="89">
        <v>0.71</v>
      </c>
      <c r="D9" s="86">
        <v>2.1</v>
      </c>
    </row>
    <row r="10" spans="1:5">
      <c r="A10" s="91">
        <v>10.5</v>
      </c>
      <c r="B10" s="91">
        <v>0.8</v>
      </c>
      <c r="C10" s="89">
        <v>0.72</v>
      </c>
      <c r="D10" s="86">
        <v>2.2000000000000002</v>
      </c>
    </row>
    <row r="11" spans="1:5">
      <c r="A11" s="91">
        <v>11</v>
      </c>
      <c r="B11" s="91">
        <v>0.85</v>
      </c>
      <c r="C11" s="89">
        <v>0.73</v>
      </c>
      <c r="D11" s="86">
        <v>2.2999999999999998</v>
      </c>
    </row>
    <row r="12" spans="1:5">
      <c r="A12" s="91">
        <v>11.5</v>
      </c>
      <c r="B12" s="91">
        <v>0.9</v>
      </c>
      <c r="C12" s="89">
        <v>0.74</v>
      </c>
      <c r="D12" s="86">
        <v>2.4</v>
      </c>
    </row>
    <row r="13" spans="1:5">
      <c r="A13" s="91">
        <v>12</v>
      </c>
      <c r="B13" s="91">
        <v>0.95</v>
      </c>
      <c r="C13" s="89">
        <v>0.75</v>
      </c>
      <c r="D13" s="86">
        <v>2.5</v>
      </c>
    </row>
    <row r="14" spans="1:5">
      <c r="A14" s="91">
        <v>12.5</v>
      </c>
      <c r="B14" s="91">
        <v>1</v>
      </c>
      <c r="C14" s="89">
        <v>0.76</v>
      </c>
      <c r="D14" s="86">
        <v>2.6</v>
      </c>
    </row>
    <row r="15" spans="1:5">
      <c r="A15" s="91">
        <v>13</v>
      </c>
      <c r="B15" s="91">
        <v>1.05</v>
      </c>
      <c r="C15" s="89">
        <v>0.77</v>
      </c>
      <c r="D15" s="86">
        <v>2.7</v>
      </c>
    </row>
    <row r="16" spans="1:5">
      <c r="A16" s="91">
        <v>13.5</v>
      </c>
      <c r="B16" s="91">
        <v>1.1000000000000001</v>
      </c>
      <c r="C16" s="89">
        <v>0.78</v>
      </c>
      <c r="D16" s="86">
        <v>2.8</v>
      </c>
    </row>
    <row r="17" spans="1:4">
      <c r="A17" s="91">
        <v>14</v>
      </c>
      <c r="B17" s="91">
        <v>1.1499999999999999</v>
      </c>
      <c r="C17" s="89">
        <v>0.79</v>
      </c>
      <c r="D17" s="86">
        <v>2.9</v>
      </c>
    </row>
    <row r="18" spans="1:4">
      <c r="A18" s="91">
        <v>14.5</v>
      </c>
      <c r="B18" s="91">
        <v>1.2</v>
      </c>
      <c r="C18" s="89">
        <v>0.8</v>
      </c>
      <c r="D18" s="86">
        <v>3</v>
      </c>
    </row>
    <row r="19" spans="1:4">
      <c r="A19" s="91">
        <v>15</v>
      </c>
      <c r="B19" s="91">
        <v>1.25</v>
      </c>
      <c r="C19" s="89">
        <v>0.81</v>
      </c>
      <c r="D19" s="86">
        <v>3.1</v>
      </c>
    </row>
    <row r="20" spans="1:4">
      <c r="A20" s="91">
        <v>15.5</v>
      </c>
      <c r="B20" s="91">
        <v>1.3</v>
      </c>
      <c r="C20" s="89">
        <v>0.82</v>
      </c>
      <c r="D20" s="86">
        <v>3.2</v>
      </c>
    </row>
    <row r="21" spans="1:4">
      <c r="A21" s="91">
        <v>16</v>
      </c>
      <c r="B21" s="91">
        <v>1.35</v>
      </c>
      <c r="C21" s="89">
        <v>0.83</v>
      </c>
      <c r="D21" s="86">
        <v>3.3</v>
      </c>
    </row>
    <row r="22" spans="1:4">
      <c r="A22" s="91">
        <v>16.5</v>
      </c>
      <c r="B22" s="91">
        <v>1.4</v>
      </c>
      <c r="C22" s="89">
        <v>0.84</v>
      </c>
      <c r="D22" s="86">
        <v>3.4</v>
      </c>
    </row>
    <row r="23" spans="1:4">
      <c r="A23" s="91">
        <v>17</v>
      </c>
      <c r="B23" s="91"/>
      <c r="C23" s="89">
        <v>0.85</v>
      </c>
      <c r="D23" s="86">
        <v>3.5</v>
      </c>
    </row>
    <row r="24" spans="1:4">
      <c r="C24" s="89">
        <v>0.86</v>
      </c>
      <c r="D24" s="86">
        <v>3.6</v>
      </c>
    </row>
    <row r="25" spans="1:4">
      <c r="C25" s="89">
        <v>0.87</v>
      </c>
      <c r="D25" s="86">
        <v>3.7</v>
      </c>
    </row>
    <row r="26" spans="1:4">
      <c r="C26" s="89">
        <v>0.88</v>
      </c>
      <c r="D26" s="86">
        <v>3.8</v>
      </c>
    </row>
    <row r="27" spans="1:4">
      <c r="C27" s="89">
        <v>0.89</v>
      </c>
      <c r="D27" s="86">
        <v>3.9</v>
      </c>
    </row>
    <row r="28" spans="1:4">
      <c r="C28" s="89">
        <v>0.9</v>
      </c>
      <c r="D28" s="86">
        <v>4</v>
      </c>
    </row>
    <row r="29" spans="1:4">
      <c r="C29" s="89">
        <v>0.91</v>
      </c>
      <c r="D29" s="86">
        <v>4.0999999999999996</v>
      </c>
    </row>
    <row r="30" spans="1:4">
      <c r="C30" s="89">
        <v>0.92</v>
      </c>
      <c r="D30" s="86">
        <v>4.2</v>
      </c>
    </row>
    <row r="31" spans="1:4">
      <c r="D31" s="86">
        <v>4.3</v>
      </c>
    </row>
    <row r="32" spans="1:4">
      <c r="D32" s="86">
        <v>4.4000000000000004</v>
      </c>
    </row>
    <row r="33" spans="4:4">
      <c r="D33" s="86">
        <v>4.5</v>
      </c>
    </row>
    <row r="34" spans="4:4">
      <c r="D34" s="86">
        <v>4.5999999999999996</v>
      </c>
    </row>
    <row r="35" spans="4:4">
      <c r="D35" s="86">
        <v>4.7</v>
      </c>
    </row>
    <row r="36" spans="4:4">
      <c r="D36" s="86">
        <v>4.8</v>
      </c>
    </row>
    <row r="37" spans="4:4">
      <c r="D37" s="86">
        <v>4.9000000000000004</v>
      </c>
    </row>
    <row r="38" spans="4:4">
      <c r="D38" s="86">
        <v>5</v>
      </c>
    </row>
    <row r="39" spans="4:4">
      <c r="D39" s="86">
        <v>5.0999999999999996</v>
      </c>
    </row>
    <row r="40" spans="4:4">
      <c r="D40" s="86">
        <v>5.2</v>
      </c>
    </row>
    <row r="41" spans="4:4">
      <c r="D41" s="86">
        <v>5.3</v>
      </c>
    </row>
    <row r="42" spans="4:4">
      <c r="D42" s="86">
        <v>5.4</v>
      </c>
    </row>
    <row r="43" spans="4:4">
      <c r="D43" s="86">
        <v>5.5</v>
      </c>
    </row>
    <row r="44" spans="4:4">
      <c r="D44" s="86">
        <v>5.6</v>
      </c>
    </row>
    <row r="45" spans="4:4">
      <c r="D45" s="86">
        <v>5.7</v>
      </c>
    </row>
    <row r="46" spans="4:4">
      <c r="D46" s="86">
        <v>5.8</v>
      </c>
    </row>
    <row r="47" spans="4:4">
      <c r="D47" s="86">
        <v>5.9</v>
      </c>
    </row>
    <row r="48" spans="4:4">
      <c r="D48" s="86">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D122"/>
  <sheetViews>
    <sheetView zoomScale="90" zoomScaleNormal="90" workbookViewId="0">
      <selection activeCell="F126" sqref="F126"/>
    </sheetView>
  </sheetViews>
  <sheetFormatPr defaultColWidth="8.75" defaultRowHeight="14.1"/>
  <cols>
    <col min="1" max="1" width="3.25" style="100" customWidth="1"/>
    <col min="2" max="2" width="8.75" style="100" customWidth="1"/>
    <col min="3" max="3" width="96.75" style="100" customWidth="1"/>
    <col min="4" max="16384" width="8.75" style="100"/>
  </cols>
  <sheetData>
    <row r="2" spans="2:4" ht="17.45">
      <c r="B2" s="112" t="s">
        <v>0</v>
      </c>
    </row>
    <row r="3" spans="2:4" ht="33.950000000000003">
      <c r="B3" s="113" t="s">
        <v>69</v>
      </c>
      <c r="C3" s="101"/>
      <c r="D3" s="101"/>
    </row>
    <row r="5" spans="2:4" ht="80.45" customHeight="1">
      <c r="B5" s="181" t="s">
        <v>70</v>
      </c>
      <c r="C5" s="181"/>
    </row>
    <row r="6" spans="2:4" ht="40.15" customHeight="1">
      <c r="B6" s="181" t="s">
        <v>71</v>
      </c>
      <c r="C6" s="181"/>
    </row>
    <row r="7" spans="2:4" ht="15.6">
      <c r="B7" s="118" t="s">
        <v>72</v>
      </c>
    </row>
    <row r="51" spans="2:3" s="99" customFormat="1" ht="30.75" customHeight="1">
      <c r="B51" s="181" t="s">
        <v>73</v>
      </c>
      <c r="C51" s="181"/>
    </row>
    <row r="52" spans="2:3" s="99" customFormat="1" ht="44.25" customHeight="1">
      <c r="B52" s="181" t="s">
        <v>74</v>
      </c>
      <c r="C52" s="181"/>
    </row>
    <row r="53" spans="2:3" ht="21.6" customHeight="1"/>
    <row r="54" spans="2:3" ht="15.6">
      <c r="B54" s="118" t="s">
        <v>75</v>
      </c>
    </row>
    <row r="117" spans="2:3" ht="73.150000000000006" customHeight="1">
      <c r="B117" s="180" t="s">
        <v>76</v>
      </c>
      <c r="C117" s="180"/>
    </row>
    <row r="122" spans="2:3" ht="20.100000000000001">
      <c r="B122" s="117"/>
    </row>
  </sheetData>
  <sheetProtection algorithmName="SHA-512" hashValue="ZvzEQqJeH9Z3sdaNHlUMAYrNeGeG2acAh70+wSJlndVswojEDIKyoEyyetOTBagC+T0oJBRkvhx3cdLdizYZhQ==" saltValue="v3SiaXO2mToXOmYaIebzfw==" spinCount="100000" sheet="1" objects="1" scenarios="1"/>
  <mergeCells count="5">
    <mergeCell ref="B117:C117"/>
    <mergeCell ref="B51:C51"/>
    <mergeCell ref="B5:C5"/>
    <mergeCell ref="B6:C6"/>
    <mergeCell ref="B52:C5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9"/>
  <sheetViews>
    <sheetView showGridLines="0" tabSelected="1" showWhiteSpace="0" zoomScaleNormal="100" workbookViewId="0">
      <selection activeCell="C41" sqref="C41:D41"/>
    </sheetView>
  </sheetViews>
  <sheetFormatPr defaultColWidth="0" defaultRowHeight="14.1" zeroHeight="1"/>
  <cols>
    <col min="1" max="1" width="2.625" style="99" customWidth="1"/>
    <col min="2" max="2" width="51.5" style="99" customWidth="1"/>
    <col min="3" max="4" width="20.625" style="99" customWidth="1"/>
    <col min="5" max="5" width="2.625" style="99" customWidth="1"/>
    <col min="6" max="6" width="19" style="99" hidden="1" customWidth="1"/>
    <col min="7" max="8" width="6.75" style="99" hidden="1" customWidth="1"/>
    <col min="9" max="9" width="11" style="99" hidden="1" customWidth="1"/>
    <col min="10" max="10" width="7.125" style="99" hidden="1" customWidth="1"/>
    <col min="11" max="11" width="16.875" style="99" hidden="1" customWidth="1"/>
    <col min="12" max="14" width="13.5" style="99" hidden="1" customWidth="1"/>
    <col min="15" max="16384" width="8.75" style="99" hidden="1"/>
  </cols>
  <sheetData>
    <row r="1" spans="2:10"/>
    <row r="2" spans="2:10" ht="15.6">
      <c r="B2" s="120" t="s">
        <v>0</v>
      </c>
    </row>
    <row r="3" spans="2:10">
      <c r="B3" s="153" t="s">
        <v>1</v>
      </c>
      <c r="C3" s="153"/>
      <c r="D3" s="153"/>
    </row>
    <row r="4" spans="2:10">
      <c r="B4" s="153"/>
      <c r="C4" s="153"/>
      <c r="D4" s="153"/>
      <c r="F4" s="144"/>
      <c r="G4" s="144"/>
      <c r="H4" s="144"/>
      <c r="I4" s="144"/>
      <c r="J4" s="144"/>
    </row>
    <row r="5" spans="2:10" ht="15.75" customHeight="1">
      <c r="B5" s="121"/>
      <c r="C5" s="121"/>
      <c r="D5" s="121"/>
      <c r="F5" s="122"/>
      <c r="G5" s="122"/>
      <c r="H5" s="122"/>
      <c r="I5" s="122"/>
      <c r="J5" s="122"/>
    </row>
    <row r="6" spans="2:10" s="119" customFormat="1" ht="14.25" customHeight="1">
      <c r="B6" s="145" t="s">
        <v>77</v>
      </c>
      <c r="C6" s="145"/>
      <c r="D6" s="145"/>
    </row>
    <row r="7" spans="2:10" ht="15.6">
      <c r="B7" s="123" t="s">
        <v>78</v>
      </c>
      <c r="C7" s="146"/>
      <c r="D7" s="146"/>
    </row>
    <row r="8" spans="2:10" ht="15.6">
      <c r="B8" s="123" t="s">
        <v>79</v>
      </c>
      <c r="C8" s="146"/>
      <c r="D8" s="146"/>
      <c r="F8" s="99" t="s">
        <v>80</v>
      </c>
      <c r="G8" s="56">
        <v>55</v>
      </c>
    </row>
    <row r="9" spans="2:10" ht="15.6">
      <c r="B9" s="123" t="s">
        <v>81</v>
      </c>
      <c r="C9" s="151"/>
      <c r="D9" s="152"/>
      <c r="F9" s="99" t="s">
        <v>82</v>
      </c>
      <c r="G9" s="56">
        <v>70</v>
      </c>
    </row>
    <row r="10" spans="2:10" ht="15.6">
      <c r="B10" s="123" t="s">
        <v>83</v>
      </c>
      <c r="C10" s="149"/>
      <c r="D10" s="150"/>
    </row>
    <row r="11" spans="2:10" ht="15.6">
      <c r="B11" s="123" t="s">
        <v>84</v>
      </c>
      <c r="C11" s="134"/>
      <c r="D11" s="135"/>
    </row>
    <row r="12" spans="2:10" ht="15.6">
      <c r="B12" s="123" t="s">
        <v>85</v>
      </c>
      <c r="C12" s="157"/>
      <c r="D12" s="158"/>
    </row>
    <row r="13" spans="2:10" ht="15.6">
      <c r="B13" s="123" t="s">
        <v>86</v>
      </c>
      <c r="C13" s="157"/>
      <c r="D13" s="158"/>
    </row>
    <row r="14" spans="2:10" ht="15.6">
      <c r="B14" s="123" t="s">
        <v>87</v>
      </c>
      <c r="C14" s="155">
        <f>C12+C13</f>
        <v>0</v>
      </c>
      <c r="D14" s="156"/>
    </row>
    <row r="15" spans="2:10" ht="15.6">
      <c r="B15" s="123" t="s">
        <v>88</v>
      </c>
      <c r="C15" s="147"/>
      <c r="D15" s="148"/>
    </row>
    <row r="16" spans="2:10" ht="15.6">
      <c r="B16" s="123" t="s">
        <v>89</v>
      </c>
      <c r="C16" s="151"/>
      <c r="D16" s="152"/>
    </row>
    <row r="17" spans="2:4" ht="15.6">
      <c r="B17" s="123" t="s">
        <v>90</v>
      </c>
      <c r="C17" s="151"/>
      <c r="D17" s="152"/>
    </row>
    <row r="18" spans="2:4" ht="15.6">
      <c r="B18" s="123" t="str">
        <f>IF(Cooling_Type="DX/Unitary Cooling/Air Cooled Chiller","Cooling Efficiency (SEER):","Cooling Efficiency (kW/Ton):")</f>
        <v>Cooling Efficiency (kW/Ton):</v>
      </c>
      <c r="C18" s="159"/>
      <c r="D18" s="160"/>
    </row>
    <row r="19" spans="2:4" ht="15.6">
      <c r="B19" s="123" t="s">
        <v>91</v>
      </c>
      <c r="C19" s="146"/>
      <c r="D19" s="146"/>
    </row>
    <row r="20" spans="2:4" ht="15.6">
      <c r="B20" s="123" t="s">
        <v>92</v>
      </c>
      <c r="C20" s="154"/>
      <c r="D20" s="154"/>
    </row>
    <row r="21" spans="2:4" ht="15.6">
      <c r="B21" s="123" t="s">
        <v>93</v>
      </c>
      <c r="C21" s="125">
        <v>0.5</v>
      </c>
      <c r="D21" s="124" t="s">
        <v>94</v>
      </c>
    </row>
    <row r="22" spans="2:4" ht="15.6">
      <c r="B22" s="141" t="s">
        <v>95</v>
      </c>
      <c r="C22" s="141"/>
      <c r="D22" s="141"/>
    </row>
    <row r="23" spans="2:4" ht="18.600000000000001">
      <c r="B23" s="123" t="s">
        <v>96</v>
      </c>
      <c r="C23" s="126"/>
      <c r="D23" s="127" t="s">
        <v>97</v>
      </c>
    </row>
    <row r="24" spans="2:4" ht="15.6">
      <c r="B24" s="123" t="s">
        <v>98</v>
      </c>
      <c r="C24" s="146"/>
      <c r="D24" s="146"/>
    </row>
    <row r="25" spans="2:4" ht="15.6">
      <c r="B25" s="141" t="s">
        <v>99</v>
      </c>
      <c r="C25" s="141"/>
      <c r="D25" s="141"/>
    </row>
    <row r="26" spans="2:4" ht="18.600000000000001">
      <c r="B26" s="123" t="s">
        <v>96</v>
      </c>
      <c r="C26" s="126"/>
      <c r="D26" s="127" t="s">
        <v>97</v>
      </c>
    </row>
    <row r="27" spans="2:4" ht="15.6">
      <c r="B27" s="123" t="s">
        <v>100</v>
      </c>
      <c r="C27" s="146"/>
      <c r="D27" s="146"/>
    </row>
    <row r="28" spans="2:4" ht="15.6">
      <c r="B28" s="141" t="s">
        <v>101</v>
      </c>
      <c r="C28" s="141"/>
      <c r="D28" s="141"/>
    </row>
    <row r="29" spans="2:4" ht="15.6">
      <c r="B29" s="123" t="s">
        <v>102</v>
      </c>
      <c r="C29" s="138" t="str">
        <f>IFERROR(VLOOKUP(C24,'Roofing Properties LookUp'!B6:F13, 5, FALSE),"")</f>
        <v/>
      </c>
      <c r="D29" s="138"/>
    </row>
    <row r="30" spans="2:4" ht="15.6">
      <c r="B30" s="123" t="s">
        <v>103</v>
      </c>
      <c r="C30" s="128"/>
      <c r="D30" s="127" t="s">
        <v>104</v>
      </c>
    </row>
    <row r="31" spans="2:4" ht="15.6">
      <c r="B31" s="123" t="s">
        <v>105</v>
      </c>
      <c r="C31" s="128"/>
      <c r="D31" s="127" t="s">
        <v>104</v>
      </c>
    </row>
    <row r="32" spans="2:4" ht="15.6">
      <c r="B32" s="123" t="s">
        <v>106</v>
      </c>
      <c r="C32" s="128"/>
      <c r="D32" s="127" t="s">
        <v>104</v>
      </c>
    </row>
    <row r="33" spans="2:4" ht="15.6">
      <c r="B33" s="123" t="s">
        <v>107</v>
      </c>
      <c r="C33" s="128"/>
      <c r="D33" s="127" t="s">
        <v>104</v>
      </c>
    </row>
    <row r="34" spans="2:4" ht="15.6">
      <c r="B34" s="141" t="s">
        <v>108</v>
      </c>
      <c r="C34" s="141"/>
      <c r="D34" s="141"/>
    </row>
    <row r="35" spans="2:4" ht="15.6">
      <c r="B35" s="123" t="s">
        <v>109</v>
      </c>
      <c r="C35" s="161" t="str">
        <f>IFERROR('Energy Savings Calculations'!C37/12000*'Energy Savings Calculations'!B39*Roof_Area+IF(Heating_Type="Gas",0,INDEX('Energy Savings Calculations'!C43:C45,MATCH(Heating_Type,'Energy Savings Calculations'!B43:B45),1)),"")</f>
        <v/>
      </c>
      <c r="D35" s="162"/>
    </row>
    <row r="36" spans="2:4" ht="15.6">
      <c r="B36" s="123" t="s">
        <v>110</v>
      </c>
      <c r="C36" s="163" t="str">
        <f>IFERROR(('Energy Savings Calculations'!D37-'Energy Savings Calculations'!E37)*Roof_Area/12000*'Energy Savings Calculations'!B39,"")</f>
        <v/>
      </c>
      <c r="D36" s="164"/>
    </row>
    <row r="37" spans="2:4" ht="15.6">
      <c r="B37" s="123" t="s">
        <v>111</v>
      </c>
      <c r="C37" s="165">
        <f>IFERROR(IF(Heating_Type="Gas",INDEX('Energy Savings Calculations'!C43:C45,MATCH(Heating_Type,'Energy Savings Calculations'!B43:B45),1),0),"")</f>
        <v>0</v>
      </c>
      <c r="D37" s="166"/>
    </row>
    <row r="38" spans="2:4" ht="15.6">
      <c r="B38" s="123" t="s">
        <v>112</v>
      </c>
      <c r="C38" s="167" t="str">
        <f>IFERROR(C35*Elec_Rate,"")</f>
        <v/>
      </c>
      <c r="D38" s="168"/>
    </row>
    <row r="39" spans="2:4" ht="15.6">
      <c r="B39" s="123" t="s">
        <v>113</v>
      </c>
      <c r="C39" s="167">
        <f>IFERROR(C37*Gas_Rate,"")</f>
        <v>0</v>
      </c>
      <c r="D39" s="168"/>
    </row>
    <row r="40" spans="2:4" ht="15.6">
      <c r="B40" s="123" t="s">
        <v>114</v>
      </c>
      <c r="C40" s="139" t="str">
        <f>IFERROR(C39+C38,"")</f>
        <v/>
      </c>
      <c r="D40" s="140"/>
    </row>
    <row r="41" spans="2:4" ht="15.6">
      <c r="B41" s="123" t="s">
        <v>115</v>
      </c>
      <c r="C41" s="139" t="str">
        <f>IFERROR(IF(C43&lt;1, "Does not meet Simple Payback Requirement", MIN(Incentive*C35, C14*0.5, 1000000)),"")</f>
        <v/>
      </c>
      <c r="D41" s="140"/>
    </row>
    <row r="42" spans="2:4" ht="15.6">
      <c r="B42" s="123" t="s">
        <v>116</v>
      </c>
      <c r="C42" s="142" t="str">
        <f>IFERROR(IF(C41=C35*Incentive, "$0.08 per annual kWh saved", IF(C41= 1000000, "$1,000,000 Incentive Cap", IF(C41=C14*0.5, "50% Project Cost Cap", ""))), "")</f>
        <v/>
      </c>
      <c r="D42" s="143"/>
    </row>
    <row r="43" spans="2:4" ht="15.6">
      <c r="B43" s="123" t="s">
        <v>117</v>
      </c>
      <c r="C43" s="136" t="str">
        <f>IFERROR(C14/C40,"")</f>
        <v/>
      </c>
      <c r="D43" s="137"/>
    </row>
    <row r="44" spans="2:4" ht="15.6">
      <c r="B44" s="123" t="s">
        <v>118</v>
      </c>
      <c r="C44" s="136" t="str">
        <f>IFERROR((C14-C41)/C40,"")</f>
        <v/>
      </c>
      <c r="D44" s="137"/>
    </row>
    <row r="45" spans="2:4" ht="15.6">
      <c r="B45" s="120"/>
      <c r="C45" s="120"/>
      <c r="D45" s="120"/>
    </row>
    <row r="46" spans="2:4"/>
    <row r="47" spans="2:4"/>
    <row r="48" spans="2:4"/>
    <row r="49"/>
    <row r="50"/>
    <row r="51"/>
    <row r="52"/>
    <row r="53"/>
    <row r="54"/>
    <row r="55"/>
    <row r="56"/>
    <row r="57"/>
    <row r="58"/>
    <row r="59"/>
  </sheetData>
  <sheetProtection algorithmName="SHA-512" hashValue="YMNrLBvUa4fbqAMVzqYzval5UQlQPqR2NH5U1w8htyzJLJQvJDo+PTI2E6E6/UiVSVc5eP6FAydPOA9cIB7MPA==" saltValue="yVopADuvXNPGgIVuFCHrew==" spinCount="100000" sheet="1" objects="1" scenarios="1"/>
  <protectedRanges>
    <protectedRange sqref="C30:C33 C26:C27 C23:C24" name="Range1"/>
    <protectedRange sqref="C7:D9 C10 C11:D13 D18 C15:C21" name="Range2"/>
  </protectedRanges>
  <mergeCells count="35">
    <mergeCell ref="C44:D44"/>
    <mergeCell ref="C20:D20"/>
    <mergeCell ref="C14:D14"/>
    <mergeCell ref="C13:D13"/>
    <mergeCell ref="C12:D12"/>
    <mergeCell ref="C18:D18"/>
    <mergeCell ref="C35:D35"/>
    <mergeCell ref="C36:D36"/>
    <mergeCell ref="C37:D37"/>
    <mergeCell ref="C39:D39"/>
    <mergeCell ref="C40:D40"/>
    <mergeCell ref="C38:D38"/>
    <mergeCell ref="C16:D16"/>
    <mergeCell ref="H4:J4"/>
    <mergeCell ref="F4:G4"/>
    <mergeCell ref="B25:D25"/>
    <mergeCell ref="B28:D28"/>
    <mergeCell ref="B6:D6"/>
    <mergeCell ref="C27:D27"/>
    <mergeCell ref="B22:D22"/>
    <mergeCell ref="C7:D7"/>
    <mergeCell ref="C8:D8"/>
    <mergeCell ref="C24:D24"/>
    <mergeCell ref="C19:D19"/>
    <mergeCell ref="C15:D15"/>
    <mergeCell ref="C10:D10"/>
    <mergeCell ref="C17:D17"/>
    <mergeCell ref="C9:D9"/>
    <mergeCell ref="B3:D4"/>
    <mergeCell ref="C11:D11"/>
    <mergeCell ref="C43:D43"/>
    <mergeCell ref="C29:D29"/>
    <mergeCell ref="C41:D41"/>
    <mergeCell ref="B34:D34"/>
    <mergeCell ref="C42:D42"/>
  </mergeCells>
  <conditionalFormatting sqref="C21">
    <cfRule type="expression" dxfId="2" priority="16">
      <formula>C21=""</formula>
    </cfRule>
  </conditionalFormatting>
  <conditionalFormatting sqref="C11:D11">
    <cfRule type="expression" dxfId="1" priority="1">
      <formula>"$D$14=""Operating Hours Known"""</formula>
    </cfRule>
  </conditionalFormatting>
  <conditionalFormatting sqref="C14:D14">
    <cfRule type="expression" dxfId="0" priority="25">
      <formula>C14=""</formula>
    </cfRule>
  </conditionalFormatting>
  <dataValidations count="7">
    <dataValidation type="decimal" allowBlank="1" showInputMessage="1" showErrorMessage="1" sqref="C15" xr:uid="{00000000-0002-0000-0200-000000000000}">
      <formula1>0</formula1>
      <formula2>999999999999999000</formula2>
    </dataValidation>
    <dataValidation type="decimal" allowBlank="1" showInputMessage="1" showErrorMessage="1" sqref="C30:C33" xr:uid="{00000000-0002-0000-0200-000001000000}">
      <formula1>0</formula1>
      <formula2>1</formula2>
    </dataValidation>
    <dataValidation type="list" allowBlank="1" showInputMessage="1" showErrorMessage="1" sqref="C16:D16" xr:uid="{00000000-0002-0000-0200-000002000000}">
      <formula1>"Cooling,Heating,Both"</formula1>
    </dataValidation>
    <dataValidation type="list" allowBlank="1" showInputMessage="1" showErrorMessage="1" sqref="C27:D27" xr:uid="{00000000-0002-0000-0200-000003000000}">
      <formula1>"Yes,No"</formula1>
    </dataValidation>
    <dataValidation type="list" allowBlank="1" showInputMessage="1" showErrorMessage="1" sqref="C20:D20" xr:uid="{00000000-0002-0000-0200-000004000000}">
      <formula1>IF(Heating_Type="Gas",xGasEff,IF(Heating_Type="Heat Pump",xCOP,xElecEff))</formula1>
    </dataValidation>
    <dataValidation type="list" allowBlank="1" showInputMessage="1" showErrorMessage="1" sqref="C17:D17" xr:uid="{00000000-0002-0000-0200-000005000000}">
      <formula1>"DX/Unitary Cooling/Air Cooled Chiller, Water Cooled Chiller"</formula1>
    </dataValidation>
    <dataValidation type="list" allowBlank="1" showInputMessage="1" showErrorMessage="1" prompt="If unknown, use 14 SEER for air-cooled system or 0.6 kW/ton for water-cooled system. " sqref="C18:D18" xr:uid="{00000000-0002-0000-0200-000006000000}">
      <formula1>IF(Cooling_Type="DX/Unitary Cooling/Air Cooled Chiller",xEER,xkWTon)</formula1>
    </dataValidation>
  </dataValidations>
  <pageMargins left="0.25" right="0.25" top="0.75" bottom="0.75" header="0.3" footer="0.3"/>
  <pageSetup scale="59"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Select &quot;Roofing Properties Known&quot; to input Existing Roof Emittance and Reflectivity values. " xr:uid="{00000000-0002-0000-0200-000007000000}">
          <x14:formula1>
            <xm:f>'Roofing Properties LookUp'!$B$6:$B$14</xm:f>
          </x14:formula1>
          <xm:sqref>C24:D24</xm:sqref>
        </x14:dataValidation>
        <x14:dataValidation type="list" allowBlank="1" showInputMessage="1" showErrorMessage="1" prompt="Select &quot;Operating Hours Known&quot; to input a value for the Annual Operating Hours of the facility. " xr:uid="{00000000-0002-0000-0200-000008000000}">
          <x14:formula1>
            <xm:f>'Operating Hours LookUp'!$C$4:$O$4</xm:f>
          </x14:formula1>
          <xm:sqref>C9:D9</xm:sqref>
        </x14:dataValidation>
        <x14:dataValidation type="list" allowBlank="1" showInputMessage="1" showErrorMessage="1" xr:uid="{00000000-0002-0000-0200-000009000000}">
          <x14:formula1>
            <xm:f>'Energy Savings Calculations'!$B$43:$B$45</xm:f>
          </x14:formula1>
          <xm:sqref>C19:D19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14999847407452621"/>
  </sheetPr>
  <dimension ref="B1:AE8782"/>
  <sheetViews>
    <sheetView workbookViewId="0">
      <selection activeCell="AB23" sqref="AB23"/>
    </sheetView>
  </sheetViews>
  <sheetFormatPr defaultColWidth="8.75" defaultRowHeight="14.1"/>
  <cols>
    <col min="1" max="1" width="2.875" style="3" customWidth="1"/>
    <col min="2" max="2" width="9.875" style="3" bestFit="1" customWidth="1"/>
    <col min="3" max="3" width="10.25" style="3" customWidth="1"/>
    <col min="4" max="5" width="11" style="3" customWidth="1"/>
    <col min="6" max="7" width="11.625" style="3" customWidth="1"/>
    <col min="8" max="8" width="11" style="3" customWidth="1"/>
    <col min="9" max="9" width="10.375" style="3" bestFit="1" customWidth="1"/>
    <col min="10" max="11" width="13.25" style="3" customWidth="1"/>
    <col min="12" max="12" width="13" style="3" customWidth="1"/>
    <col min="13" max="13" width="8.75" style="3"/>
    <col min="14" max="14" width="12" style="3" customWidth="1"/>
    <col min="15" max="18" width="8.75" style="3"/>
    <col min="19" max="19" width="9.875" style="3" bestFit="1" customWidth="1"/>
    <col min="20" max="20" width="8.75" style="3"/>
    <col min="21" max="21" width="10.25" style="3" customWidth="1"/>
    <col min="22" max="16384" width="8.75" style="3"/>
  </cols>
  <sheetData>
    <row r="1" spans="2:11">
      <c r="B1" s="6"/>
      <c r="C1" s="6"/>
      <c r="D1" s="6"/>
    </row>
    <row r="2" spans="2:11" s="9" customFormat="1" ht="23.1">
      <c r="B2" s="12" t="s">
        <v>15</v>
      </c>
      <c r="C2" s="12"/>
      <c r="D2" s="12"/>
    </row>
    <row r="3" spans="2:11" ht="14.45" thickBot="1"/>
    <row r="4" spans="2:11" ht="30.6" customHeight="1">
      <c r="B4" s="186" t="s">
        <v>119</v>
      </c>
      <c r="C4" s="188" t="s">
        <v>120</v>
      </c>
      <c r="D4" s="188"/>
      <c r="E4" s="188" t="s">
        <v>121</v>
      </c>
      <c r="F4" s="188"/>
      <c r="G4" s="188" t="s">
        <v>122</v>
      </c>
      <c r="H4" s="188"/>
      <c r="I4" s="183" t="s">
        <v>123</v>
      </c>
      <c r="J4" s="184"/>
      <c r="K4" s="185"/>
    </row>
    <row r="5" spans="2:11" ht="69.95">
      <c r="B5" s="187"/>
      <c r="C5" s="31" t="s">
        <v>124</v>
      </c>
      <c r="D5" s="44" t="s">
        <v>125</v>
      </c>
      <c r="E5" s="44" t="s">
        <v>124</v>
      </c>
      <c r="F5" s="44" t="s">
        <v>125</v>
      </c>
      <c r="G5" s="44" t="s">
        <v>124</v>
      </c>
      <c r="H5" s="44" t="s">
        <v>125</v>
      </c>
      <c r="I5" s="44" t="s">
        <v>126</v>
      </c>
      <c r="J5" s="44" t="s">
        <v>127</v>
      </c>
      <c r="K5" s="41" t="s">
        <v>128</v>
      </c>
    </row>
    <row r="6" spans="2:11">
      <c r="B6" s="18">
        <v>1</v>
      </c>
      <c r="C6" s="51">
        <f>SUMIF($B$22:$B$8781,B6,$K$22:$K$8781)</f>
        <v>17852.520000000015</v>
      </c>
      <c r="D6" s="51">
        <f>SUMIF($B$22:$B$8781,B6,$L$22:$L$8781)</f>
        <v>0</v>
      </c>
      <c r="E6" s="51">
        <f>SUMIF($B$22:$B$8781,B6,$I$22:$I$8781)</f>
        <v>744</v>
      </c>
      <c r="F6" s="51">
        <f>SUMIF($B$22:$B$8781,B6,$J$22:$J$8781)</f>
        <v>0</v>
      </c>
      <c r="G6" s="51">
        <f>SUMIF($B$22:$B$8781,B6,$AA$22:$AA$8781)</f>
        <v>-6842.8629828608491</v>
      </c>
      <c r="H6" s="51">
        <f>SUMIF($B$22:$B$8781,B6,$AC$22:$AC$8781)</f>
        <v>0</v>
      </c>
      <c r="I6" s="51">
        <f t="array" ref="I6">MAX(IF($B$22:$B$8781=B6,$AB$22:$AB$8781))</f>
        <v>0</v>
      </c>
      <c r="J6" s="51">
        <f>VLOOKUP(I6,AB22:AC765,2,FALSE)</f>
        <v>0</v>
      </c>
      <c r="K6" s="32" t="str">
        <f>VLOOKUP(I6,AB22:AE765,4,FALSE)</f>
        <v>1/1/1:00</v>
      </c>
    </row>
    <row r="7" spans="2:11">
      <c r="B7" s="18">
        <v>2</v>
      </c>
      <c r="C7" s="51">
        <f t="shared" ref="C7:C17" si="0">SUMIF($B$22:$B$8781,B7,$K$22:$K$8781)</f>
        <v>16000.700000000013</v>
      </c>
      <c r="D7" s="51">
        <f>SUMIF($B$22:$B$8781,B7,$L$22:$L$8781)</f>
        <v>1886.3800000000003</v>
      </c>
      <c r="E7" s="51">
        <f>SUMIF($B$22:$B$8781,B7,$I$22:$I$8781)</f>
        <v>640</v>
      </c>
      <c r="F7" s="51">
        <f t="shared" ref="F7:F17" si="1">SUMIF($B$22:$B$8781,B7,$J$22:$J$8781)</f>
        <v>32</v>
      </c>
      <c r="G7" s="51">
        <f>SUMIF($B$22:$B$8781,B7,$AA$22:$AA$8781)</f>
        <v>-4766.9728204845851</v>
      </c>
      <c r="H7" s="51">
        <f>SUMIF($B$22:$B$8781,B7,$AC$22:$AC$8781)</f>
        <v>1886.3800000000003</v>
      </c>
      <c r="I7" s="51">
        <f t="array" ref="I7">MAX(IF($B$22:$B$8781=B7,$AB$22:$AB$8781))</f>
        <v>99.397101538913205</v>
      </c>
      <c r="J7" s="51">
        <f>VLOOKUP(I7,AB766:AC1437,2,FALSE)</f>
        <v>55.94</v>
      </c>
      <c r="K7" s="32" t="str">
        <f>VLOOKUP(I7,AB766:AE1437,4,FALSE)</f>
        <v>2/24/12:00</v>
      </c>
    </row>
    <row r="8" spans="2:11" ht="13.9" customHeight="1">
      <c r="B8" s="18">
        <v>3</v>
      </c>
      <c r="C8" s="51">
        <f t="shared" si="0"/>
        <v>21448.379999999997</v>
      </c>
      <c r="D8" s="51">
        <f t="shared" ref="D8:D17" si="2">SUMIF($B$22:$B$8781,B8,$L$22:$L$8781)</f>
        <v>10913.399999999996</v>
      </c>
      <c r="E8" s="51">
        <f t="shared" ref="E8:E17" si="3">SUMIF($B$22:$B$8781,B8,$I$22:$I$8781)</f>
        <v>573</v>
      </c>
      <c r="F8" s="51">
        <f t="shared" si="1"/>
        <v>171</v>
      </c>
      <c r="G8" s="51">
        <f t="shared" ref="G8:G17" si="4">SUMIF($B$22:$B$8781,B8,$AA$22:$AA$8781)</f>
        <v>2728.5886487350026</v>
      </c>
      <c r="H8" s="51">
        <f t="shared" ref="H8:H17" si="5">SUMIF($B$22:$B$8781,B8,$AC$22:$AC$8781)</f>
        <v>10913.399999999996</v>
      </c>
      <c r="I8" s="51">
        <f t="array" ref="I8">MAX(IF($B$22:$B$8781=B8,$AB$22:$AB$8781))</f>
        <v>103.83166938686676</v>
      </c>
      <c r="J8" s="51">
        <f>VLOOKUP(I8,AB1438:AC2181,2,FALSE)</f>
        <v>59</v>
      </c>
      <c r="K8" s="32" t="str">
        <f>VLOOKUP(I8,AB1438:AE2181,4,FALSE)</f>
        <v>3/13/15:00</v>
      </c>
    </row>
    <row r="9" spans="2:11">
      <c r="B9" s="18">
        <v>4</v>
      </c>
      <c r="C9" s="51">
        <f t="shared" si="0"/>
        <v>19021.859999999957</v>
      </c>
      <c r="D9" s="51">
        <f t="shared" si="2"/>
        <v>18881.640000000014</v>
      </c>
      <c r="E9" s="51">
        <f t="shared" si="3"/>
        <v>423</v>
      </c>
      <c r="F9" s="51">
        <f t="shared" si="1"/>
        <v>297</v>
      </c>
      <c r="G9" s="51">
        <f t="shared" si="4"/>
        <v>5935.8463611148036</v>
      </c>
      <c r="H9" s="51">
        <f t="shared" si="5"/>
        <v>18881.640000000014</v>
      </c>
      <c r="I9" s="51">
        <f t="array" ref="I9">MAX(IF($B$22:$B$8781=B9,$AB$22:$AB$8781))</f>
        <v>135.47102722896952</v>
      </c>
      <c r="J9" s="51">
        <f>VLOOKUP(I9,AB2182:AC2901,2,FALSE)</f>
        <v>64.94</v>
      </c>
      <c r="K9" s="32" t="str">
        <f>VLOOKUP(I9,AB2182:AE2901,4,FALSE)</f>
        <v>4/22/15:00</v>
      </c>
    </row>
    <row r="10" spans="2:11">
      <c r="B10" s="18">
        <v>5</v>
      </c>
      <c r="C10" s="51">
        <f t="shared" si="0"/>
        <v>5736.02</v>
      </c>
      <c r="D10" s="51">
        <f t="shared" si="2"/>
        <v>42241.300000000017</v>
      </c>
      <c r="E10" s="51">
        <f t="shared" si="3"/>
        <v>118</v>
      </c>
      <c r="F10" s="51">
        <f t="shared" si="1"/>
        <v>626</v>
      </c>
      <c r="G10" s="51">
        <f t="shared" si="4"/>
        <v>1459.549575125624</v>
      </c>
      <c r="H10" s="51">
        <f t="shared" si="5"/>
        <v>42241.300000000017</v>
      </c>
      <c r="I10" s="51">
        <f t="array" ref="I10">MAX(IF($B$22:$B$8781=B10,$AB$22:$AB$8781))</f>
        <v>151.12748032465836</v>
      </c>
      <c r="J10" s="51">
        <f>VLOOKUP(I10,AB2902:AC3645,2,FALSE)</f>
        <v>80.06</v>
      </c>
      <c r="K10" s="32" t="str">
        <f>VLOOKUP(I10,AB2902:AE3645,4,FALSE)</f>
        <v>5/30/14:00</v>
      </c>
    </row>
    <row r="11" spans="2:11" ht="13.9" customHeight="1">
      <c r="B11" s="18">
        <v>6</v>
      </c>
      <c r="C11" s="51">
        <f t="shared" si="0"/>
        <v>927.17999999999984</v>
      </c>
      <c r="D11" s="51">
        <f t="shared" si="2"/>
        <v>51416.459999999992</v>
      </c>
      <c r="E11" s="51">
        <f t="shared" si="3"/>
        <v>18</v>
      </c>
      <c r="F11" s="51">
        <f t="shared" si="1"/>
        <v>702</v>
      </c>
      <c r="G11" s="51">
        <f t="shared" si="4"/>
        <v>165.99768846458841</v>
      </c>
      <c r="H11" s="51">
        <f t="shared" si="5"/>
        <v>51416.459999999992</v>
      </c>
      <c r="I11" s="51">
        <f t="array" ref="I11">MAX(IF($B$22:$B$8781=B11,$AB$22:$AB$8781))</f>
        <v>154.65617582290528</v>
      </c>
      <c r="J11" s="51">
        <f>VLOOKUP(I11,AB3646:AC4365,2,FALSE)</f>
        <v>84.02</v>
      </c>
      <c r="K11" s="32" t="str">
        <f>VLOOKUP(I11,AB3646:AE4365,4,FALSE)</f>
        <v>6/29/14:00</v>
      </c>
    </row>
    <row r="12" spans="2:11">
      <c r="B12" s="18">
        <v>7</v>
      </c>
      <c r="C12" s="51">
        <f t="shared" si="0"/>
        <v>160.98000000000002</v>
      </c>
      <c r="D12" s="51">
        <f t="shared" si="2"/>
        <v>56592.060000000005</v>
      </c>
      <c r="E12" s="51">
        <f t="shared" si="3"/>
        <v>3</v>
      </c>
      <c r="F12" s="51">
        <f t="shared" si="1"/>
        <v>741</v>
      </c>
      <c r="G12" s="51">
        <f t="shared" si="4"/>
        <v>5.3285781864831288</v>
      </c>
      <c r="H12" s="51">
        <f t="shared" si="5"/>
        <v>56592.060000000005</v>
      </c>
      <c r="I12" s="51">
        <f t="array" ref="I12">MAX(IF($B$22:$B$8781=B12,$AB$22:$AB$8781))</f>
        <v>181.80669607968443</v>
      </c>
      <c r="J12" s="51">
        <f>VLOOKUP(I12,AB4366:AC5109,2,FALSE)</f>
        <v>84.02</v>
      </c>
      <c r="K12" s="32" t="str">
        <f>VLOOKUP(I12,AB4366:AE5109,4,FALSE)</f>
        <v>7/20/13:00</v>
      </c>
    </row>
    <row r="13" spans="2:11">
      <c r="B13" s="18">
        <v>8</v>
      </c>
      <c r="C13" s="51">
        <f t="shared" si="0"/>
        <v>578.26</v>
      </c>
      <c r="D13" s="51">
        <f t="shared" si="2"/>
        <v>54203.420000000064</v>
      </c>
      <c r="E13" s="51">
        <f t="shared" si="3"/>
        <v>11</v>
      </c>
      <c r="F13" s="51">
        <f t="shared" si="1"/>
        <v>733</v>
      </c>
      <c r="G13" s="51">
        <f t="shared" si="4"/>
        <v>12.130031779829324</v>
      </c>
      <c r="H13" s="51">
        <f t="shared" si="5"/>
        <v>54203.420000000064</v>
      </c>
      <c r="I13" s="51">
        <f t="array" ref="I13">MAX(IF($B$22:$B$8781=B13,$AB$22:$AB$8781))</f>
        <v>156.51616561386263</v>
      </c>
      <c r="J13" s="51">
        <f>VLOOKUP(I13,AB5110:AC5853,2,FALSE)</f>
        <v>84.02</v>
      </c>
      <c r="K13" s="32" t="str">
        <f>VLOOKUP(I13,AB5110:AE5853,4,FALSE)</f>
        <v>8/8/14:00</v>
      </c>
    </row>
    <row r="14" spans="2:11">
      <c r="B14" s="18">
        <v>9</v>
      </c>
      <c r="C14" s="51">
        <f t="shared" si="0"/>
        <v>5914.36</v>
      </c>
      <c r="D14" s="51">
        <f t="shared" si="2"/>
        <v>40736.599999999955</v>
      </c>
      <c r="E14" s="51">
        <f t="shared" si="3"/>
        <v>119</v>
      </c>
      <c r="F14" s="51">
        <f t="shared" si="1"/>
        <v>601</v>
      </c>
      <c r="G14" s="51">
        <f t="shared" si="4"/>
        <v>714.94294273563401</v>
      </c>
      <c r="H14" s="51">
        <f t="shared" si="5"/>
        <v>40736.599999999955</v>
      </c>
      <c r="I14" s="51">
        <f t="array" ref="I14">MAX(IF($B$22:$B$8781=B14,$AB$22:$AB$8781))</f>
        <v>97.105208253170801</v>
      </c>
      <c r="J14" s="51">
        <f>VLOOKUP(I14,AB5854:AC6573,2,FALSE)</f>
        <v>73.040000000000006</v>
      </c>
      <c r="K14" s="32" t="str">
        <f>VLOOKUP(I14,AB5854:AE6573,4,FALSE)</f>
        <v>9/18/14:00</v>
      </c>
    </row>
    <row r="15" spans="2:11">
      <c r="B15" s="18">
        <v>10</v>
      </c>
      <c r="C15" s="51">
        <f t="shared" si="0"/>
        <v>18662.039999999983</v>
      </c>
      <c r="D15" s="51">
        <f t="shared" si="2"/>
        <v>20633.7</v>
      </c>
      <c r="E15" s="51">
        <f t="shared" si="3"/>
        <v>414</v>
      </c>
      <c r="F15" s="51">
        <f t="shared" si="1"/>
        <v>330</v>
      </c>
      <c r="G15" s="51">
        <f t="shared" si="4"/>
        <v>-4095.1882668429394</v>
      </c>
      <c r="H15" s="51">
        <f t="shared" si="5"/>
        <v>20633.7</v>
      </c>
      <c r="I15" s="51">
        <f t="array" ref="I15">MAX(IF($B$22:$B$8781=B15,$AB$22:$AB$8781))</f>
        <v>113.45305990471682</v>
      </c>
      <c r="J15" s="51">
        <f>VLOOKUP(I15,AB6574:AC7317,2,FALSE)</f>
        <v>60.980000000000004</v>
      </c>
      <c r="K15" s="32" t="str">
        <f>VLOOKUP(I15,AB6574:AE7317,4,FALSE)</f>
        <v>10/10/13:00</v>
      </c>
    </row>
    <row r="16" spans="2:11">
      <c r="B16" s="18">
        <v>11</v>
      </c>
      <c r="C16" s="51">
        <f t="shared" si="0"/>
        <v>23611.680000000004</v>
      </c>
      <c r="D16" s="51">
        <f t="shared" si="2"/>
        <v>6025.4999999999973</v>
      </c>
      <c r="E16" s="51">
        <f t="shared" si="3"/>
        <v>621</v>
      </c>
      <c r="F16" s="51">
        <f t="shared" si="1"/>
        <v>99</v>
      </c>
      <c r="G16" s="51">
        <f t="shared" si="4"/>
        <v>-6349.8655153510372</v>
      </c>
      <c r="H16" s="51">
        <f t="shared" si="5"/>
        <v>6025.4999999999973</v>
      </c>
      <c r="I16" s="51">
        <f t="array" ref="I16">MAX(IF($B$22:$B$8781=B16,$AB$22:$AB$8781))</f>
        <v>68.151244890375324</v>
      </c>
      <c r="J16" s="51">
        <f>VLOOKUP(I16,AB7318:AC8037,2,FALSE)</f>
        <v>57.92</v>
      </c>
      <c r="K16" s="32" t="str">
        <f>VLOOKUP(I16,AB7318:AE8037,4,FALSE)</f>
        <v>11/27/13:00</v>
      </c>
    </row>
    <row r="17" spans="2:31" ht="14.45" thickBot="1">
      <c r="B17" s="19">
        <v>12</v>
      </c>
      <c r="C17" s="52">
        <f t="shared" si="0"/>
        <v>20644.86000000003</v>
      </c>
      <c r="D17" s="52">
        <f t="shared" si="2"/>
        <v>507.06</v>
      </c>
      <c r="E17" s="52">
        <f t="shared" si="3"/>
        <v>735</v>
      </c>
      <c r="F17" s="52">
        <f t="shared" si="1"/>
        <v>9</v>
      </c>
      <c r="G17" s="52">
        <f t="shared" si="4"/>
        <v>-6002.0272277961458</v>
      </c>
      <c r="H17" s="52">
        <f t="shared" si="5"/>
        <v>507.06</v>
      </c>
      <c r="I17" s="52">
        <f t="array" ref="I17">MAX(IF($B$22:$B$8781=B17,$AB$22:$AB$8781))</f>
        <v>70.132290594804772</v>
      </c>
      <c r="J17" s="52">
        <f>VLOOKUP(I17,AB8038:AC8781,2,FALSE)</f>
        <v>57.02</v>
      </c>
      <c r="K17" s="33" t="str">
        <f>VLOOKUP(I17,AB8038:AE8781,4,FALSE)</f>
        <v>12/17/13:00</v>
      </c>
    </row>
    <row r="18" spans="2:31" ht="19.899999999999999" customHeight="1">
      <c r="L18" s="34"/>
    </row>
    <row r="19" spans="2:31" ht="19.899999999999999" customHeight="1">
      <c r="B19" s="35" t="s">
        <v>15</v>
      </c>
      <c r="E19" s="11" t="s">
        <v>129</v>
      </c>
      <c r="F19" s="34"/>
    </row>
    <row r="20" spans="2:31" s="36" customFormat="1" ht="69" customHeight="1">
      <c r="B20" s="182" t="s">
        <v>119</v>
      </c>
      <c r="C20" s="182" t="s">
        <v>130</v>
      </c>
      <c r="D20" s="189" t="s">
        <v>131</v>
      </c>
      <c r="E20" s="182" t="s">
        <v>132</v>
      </c>
      <c r="F20" s="182" t="s">
        <v>133</v>
      </c>
      <c r="G20" s="182" t="s">
        <v>134</v>
      </c>
      <c r="H20" s="182" t="s">
        <v>135</v>
      </c>
      <c r="I20" s="182" t="str">
        <f>"Heating On below "&amp;'Roof Calculator'!G8&amp;" F"</f>
        <v>Heating On below 55 F</v>
      </c>
      <c r="J20" s="182" t="str">
        <f>"Cooling on at "&amp;'Roof Calculator'!G8&amp;" F"</f>
        <v>Cooling on at 55 F</v>
      </c>
      <c r="K20" s="182" t="s">
        <v>136</v>
      </c>
      <c r="L20" s="182" t="s">
        <v>137</v>
      </c>
      <c r="M20" s="182" t="s">
        <v>138</v>
      </c>
      <c r="N20" s="182" t="s">
        <v>139</v>
      </c>
      <c r="O20" s="182" t="s">
        <v>138</v>
      </c>
      <c r="P20" s="182" t="s">
        <v>140</v>
      </c>
      <c r="Q20" s="182" t="s">
        <v>141</v>
      </c>
      <c r="R20" s="182" t="s">
        <v>142</v>
      </c>
      <c r="S20" s="182" t="s">
        <v>143</v>
      </c>
      <c r="T20" s="182" t="s">
        <v>144</v>
      </c>
      <c r="U20" s="182" t="s">
        <v>145</v>
      </c>
      <c r="V20" s="182" t="s">
        <v>146</v>
      </c>
      <c r="W20" s="182" t="s">
        <v>147</v>
      </c>
      <c r="X20" s="182" t="s">
        <v>148</v>
      </c>
      <c r="Y20" s="182" t="s">
        <v>149</v>
      </c>
      <c r="Z20" s="182" t="s">
        <v>150</v>
      </c>
      <c r="AA20" s="182" t="s">
        <v>151</v>
      </c>
      <c r="AB20" s="182" t="s">
        <v>152</v>
      </c>
      <c r="AC20" s="182" t="str">
        <f>J20</f>
        <v>Cooling on at 55 F</v>
      </c>
      <c r="AD20" s="182" t="s">
        <v>152</v>
      </c>
      <c r="AE20" s="182" t="s">
        <v>153</v>
      </c>
    </row>
    <row r="21" spans="2:31" s="36" customFormat="1">
      <c r="B21" s="182"/>
      <c r="C21" s="182"/>
      <c r="D21" s="189"/>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row>
    <row r="22" spans="2:31">
      <c r="B22" s="37">
        <v>1</v>
      </c>
      <c r="C22" s="38">
        <v>1</v>
      </c>
      <c r="D22" s="38">
        <v>1</v>
      </c>
      <c r="E22" s="17">
        <v>-1.7</v>
      </c>
      <c r="F22" s="17">
        <v>0</v>
      </c>
      <c r="G22" s="17">
        <v>0</v>
      </c>
      <c r="H22" s="37">
        <f t="shared" ref="H22:H85" si="6">E22*9/5+32</f>
        <v>28.94</v>
      </c>
      <c r="I22" s="37">
        <f>IF(H22&lt;'Roof Calculator'!$G$8, 1, 0)</f>
        <v>1</v>
      </c>
      <c r="J22" s="37">
        <f>IF(H22&gt;='Roof Calculator'!$G$8, 1, 0)</f>
        <v>0</v>
      </c>
      <c r="K22" s="37">
        <f>I22*H22</f>
        <v>28.94</v>
      </c>
      <c r="L22" s="37">
        <f t="shared" ref="L22:L85" si="7">J22*H22</f>
        <v>0</v>
      </c>
      <c r="M22" s="37">
        <v>0</v>
      </c>
      <c r="N22" s="37">
        <f t="shared" ref="N22:N85" si="8">F22*(180-M22)/180</f>
        <v>0</v>
      </c>
      <c r="O22" s="37">
        <v>0</v>
      </c>
      <c r="P22" s="37">
        <v>0</v>
      </c>
      <c r="Q22" s="21">
        <f t="shared" ref="Q22:Q85" si="9">Latitude</f>
        <v>39.790999999999997</v>
      </c>
      <c r="R22" s="21">
        <v>1</v>
      </c>
      <c r="S22" s="21">
        <f>ASIN(SIN(23.45*PI()/180)*SIN((360/365*(R22-81))*PI()/180))*180/PI()</f>
        <v>-22.986209844630455</v>
      </c>
      <c r="T22" s="21">
        <f t="shared" ref="T22:T85" si="10">Longitude</f>
        <v>86.147999999999996</v>
      </c>
      <c r="U22" s="37">
        <f>VLOOKUP(Time_Zone, 'LSTM LookUp'!$B$5:$D$8, 3, FALSE)</f>
        <v>-75</v>
      </c>
      <c r="V22" s="21">
        <f>9.87*SIN(2*(360/365*(R22-81))*PI()/180)-7.53*COS((360/365*(R22-81))*PI()/180)-1.5*SIN((360/365*(R22-81))*PI()/180)</f>
        <v>-3.7051783233960691</v>
      </c>
      <c r="W22" s="21">
        <f t="shared" ref="W22:W85" si="11">15*((D22+(4*(T22-U22)+V22)/60)-12)</f>
        <v>-4.7782945808490407</v>
      </c>
      <c r="X22" s="21">
        <f>G22*(SIN(S22*PI()/180)*SIN(Q22*PI()/180)*COS(O22*PI()/180)-SIN(S22*PI()/180)*COS(Q22*PI()/180)*SIN(O22*PI()/180)*COS(P22*PI()/180)+COS(S22*PI()/180)*COS(Q22*PI()/180)*COS(O22*PI()/180)*COS(W22*PI()/180)+COS(S22*PI()/180)*SIN(Q22*PI()/180)*SIN(O22*PI()/180)*COS(P22*PI()/180)*COS(W22*PI()/180)+COS(S22*PI()/180)*SIN(P22*PI()/180)*SIN(W22*PI()/180)*SIN(O22*PI()/180))</f>
        <v>0</v>
      </c>
      <c r="Y22" s="21">
        <f t="shared" ref="Y22:Y85" si="12">X22+N22</f>
        <v>0</v>
      </c>
      <c r="Z22" s="21">
        <f>Y22/10.764*3.412</f>
        <v>0</v>
      </c>
      <c r="AA22" s="21">
        <f t="shared" ref="AA22:AA85" si="13">Z22*I22</f>
        <v>0</v>
      </c>
      <c r="AB22" s="21">
        <f>Z22*J22</f>
        <v>0</v>
      </c>
      <c r="AC22" s="21">
        <f>L22</f>
        <v>0</v>
      </c>
      <c r="AD22" s="21">
        <f>AB22</f>
        <v>0</v>
      </c>
      <c r="AE22" s="21" t="str">
        <f t="shared" ref="AE22:AE85" si="14">CONCATENATE(B22, "/", C22, "/", D22,":00")</f>
        <v>1/1/1:00</v>
      </c>
    </row>
    <row r="23" spans="2:31">
      <c r="B23" s="37">
        <v>1</v>
      </c>
      <c r="C23" s="38">
        <v>1</v>
      </c>
      <c r="D23" s="38">
        <v>2</v>
      </c>
      <c r="E23" s="17">
        <v>-2.8</v>
      </c>
      <c r="F23" s="17">
        <v>0</v>
      </c>
      <c r="G23" s="17">
        <v>0</v>
      </c>
      <c r="H23" s="37">
        <f t="shared" si="6"/>
        <v>26.96</v>
      </c>
      <c r="I23" s="37">
        <f>IF(H23&lt;'Roof Calculator'!$G$8, 1, 0)</f>
        <v>1</v>
      </c>
      <c r="J23" s="37">
        <f>IF(H23&gt;='Roof Calculator'!$G$8, 1, 0)</f>
        <v>0</v>
      </c>
      <c r="K23" s="37">
        <f>I23*H23</f>
        <v>26.96</v>
      </c>
      <c r="L23" s="37">
        <f t="shared" si="7"/>
        <v>0</v>
      </c>
      <c r="M23" s="37">
        <v>0</v>
      </c>
      <c r="N23" s="37">
        <f t="shared" si="8"/>
        <v>0</v>
      </c>
      <c r="O23" s="37">
        <v>0</v>
      </c>
      <c r="P23" s="37">
        <v>0</v>
      </c>
      <c r="Q23" s="21">
        <f t="shared" si="9"/>
        <v>39.790999999999997</v>
      </c>
      <c r="R23" s="21">
        <f t="shared" ref="R23:R86" si="15">R22+1/24</f>
        <v>1.0416666666666667</v>
      </c>
      <c r="S23" s="21">
        <f t="shared" ref="S23:S86" si="16">ASIN(SIN(23.45*PI()/180)*SIN((360/365*(R23-81))*PI()/180))*180/PI()</f>
        <v>-22.982784814792371</v>
      </c>
      <c r="T23" s="21">
        <f t="shared" si="10"/>
        <v>86.147999999999996</v>
      </c>
      <c r="U23" s="37">
        <f>VLOOKUP(Time_Zone, 'LSTM LookUp'!$B$5:$D$8, 3, FALSE)</f>
        <v>-75</v>
      </c>
      <c r="V23" s="21">
        <f t="shared" ref="V23:V86" si="17">9.87*SIN(2*(360/365*(R23-81))*PI()/180)-7.53*COS((360/365*(R23-81))*PI()/180)-1.5*SIN((360/365*(R23-81))*PI()/180)</f>
        <v>-3.7237914160843033</v>
      </c>
      <c r="W23" s="21">
        <f t="shared" si="11"/>
        <v>10.217052145978922</v>
      </c>
      <c r="X23" s="21">
        <f t="shared" ref="X23:X85" si="18">G23*(SIN(S23*PI()/180)*SIN(Q23*PI()/180)*COS(O23*PI()/180)-SIN(S23*PI()/180)*COS(Q23*PI()/180)*SIN(O23*PI()/180)*COS(P23*PI()/180)+COS(S23*PI()/180)*COS(Q23*PI()/180)*COS(O23*PI()/180)*COS(W23*PI()/180)+COS(S23*PI()/180)*SIN(Q23*PI()/180)*SIN(O23*PI()/180)*COS(P23*PI()/180)*COS(W23*PI()/180)+COS(S23*PI()/180)*SIN(P23*PI()/180)*SIN(W23*PI()/180)*SIN(O23*PI()/180))</f>
        <v>0</v>
      </c>
      <c r="Y23" s="21">
        <f t="shared" si="12"/>
        <v>0</v>
      </c>
      <c r="Z23" s="21">
        <f t="shared" ref="Z23:Z86" si="19">Y23/10.764*3.412</f>
        <v>0</v>
      </c>
      <c r="AA23" s="21">
        <f t="shared" si="13"/>
        <v>0</v>
      </c>
      <c r="AB23" s="21">
        <f t="shared" ref="AB23:AB85" si="20">Z23*J23</f>
        <v>0</v>
      </c>
      <c r="AC23" s="21">
        <f t="shared" ref="AC23:AC85" si="21">L23</f>
        <v>0</v>
      </c>
      <c r="AD23" s="21">
        <f t="shared" ref="AD23:AD86" si="22">AB23</f>
        <v>0</v>
      </c>
      <c r="AE23" s="21" t="str">
        <f t="shared" si="14"/>
        <v>1/1/2:00</v>
      </c>
    </row>
    <row r="24" spans="2:31">
      <c r="B24" s="37">
        <v>1</v>
      </c>
      <c r="C24" s="38">
        <v>1</v>
      </c>
      <c r="D24" s="38">
        <v>3</v>
      </c>
      <c r="E24" s="17">
        <v>-3.3</v>
      </c>
      <c r="F24" s="17">
        <v>0</v>
      </c>
      <c r="G24" s="17">
        <v>0</v>
      </c>
      <c r="H24" s="37">
        <f t="shared" si="6"/>
        <v>26.060000000000002</v>
      </c>
      <c r="I24" s="37">
        <f>IF(H24&lt;'Roof Calculator'!$G$8, 1, 0)</f>
        <v>1</v>
      </c>
      <c r="J24" s="37">
        <f>IF(H24&gt;='Roof Calculator'!$G$8, 1, 0)</f>
        <v>0</v>
      </c>
      <c r="K24" s="37">
        <f t="shared" ref="K24:K85" si="23">I24*H24</f>
        <v>26.060000000000002</v>
      </c>
      <c r="L24" s="37">
        <f t="shared" si="7"/>
        <v>0</v>
      </c>
      <c r="M24" s="37">
        <v>0</v>
      </c>
      <c r="N24" s="37">
        <f t="shared" si="8"/>
        <v>0</v>
      </c>
      <c r="O24" s="37">
        <v>0</v>
      </c>
      <c r="P24" s="37">
        <v>0</v>
      </c>
      <c r="Q24" s="21">
        <f t="shared" si="9"/>
        <v>39.790999999999997</v>
      </c>
      <c r="R24" s="21">
        <f t="shared" si="15"/>
        <v>1.0833333333333335</v>
      </c>
      <c r="S24" s="21">
        <f t="shared" si="16"/>
        <v>-22.979347370574839</v>
      </c>
      <c r="T24" s="21">
        <f t="shared" si="10"/>
        <v>86.147999999999996</v>
      </c>
      <c r="U24" s="37">
        <f>VLOOKUP(Time_Zone, 'LSTM LookUp'!$B$5:$D$8, 3, FALSE)</f>
        <v>-75</v>
      </c>
      <c r="V24" s="21">
        <f t="shared" si="17"/>
        <v>-3.7423968191200068</v>
      </c>
      <c r="W24" s="21">
        <f t="shared" si="11"/>
        <v>25.212400795219992</v>
      </c>
      <c r="X24" s="21">
        <f t="shared" si="18"/>
        <v>0</v>
      </c>
      <c r="Y24" s="21">
        <f t="shared" si="12"/>
        <v>0</v>
      </c>
      <c r="Z24" s="21">
        <f t="shared" si="19"/>
        <v>0</v>
      </c>
      <c r="AA24" s="21">
        <f t="shared" si="13"/>
        <v>0</v>
      </c>
      <c r="AB24" s="21">
        <f t="shared" si="20"/>
        <v>0</v>
      </c>
      <c r="AC24" s="21">
        <f t="shared" si="21"/>
        <v>0</v>
      </c>
      <c r="AD24" s="21">
        <f t="shared" si="22"/>
        <v>0</v>
      </c>
      <c r="AE24" s="21" t="str">
        <f t="shared" si="14"/>
        <v>1/1/3:00</v>
      </c>
    </row>
    <row r="25" spans="2:31">
      <c r="B25" s="37">
        <v>1</v>
      </c>
      <c r="C25" s="38">
        <v>1</v>
      </c>
      <c r="D25" s="38">
        <v>4</v>
      </c>
      <c r="E25" s="17">
        <v>-3.9</v>
      </c>
      <c r="F25" s="17">
        <v>0</v>
      </c>
      <c r="G25" s="17">
        <v>0</v>
      </c>
      <c r="H25" s="37">
        <f t="shared" si="6"/>
        <v>24.98</v>
      </c>
      <c r="I25" s="37">
        <f>IF(H25&lt;'Roof Calculator'!$G$8, 1, 0)</f>
        <v>1</v>
      </c>
      <c r="J25" s="37">
        <f>IF(H25&gt;='Roof Calculator'!$G$8, 1, 0)</f>
        <v>0</v>
      </c>
      <c r="K25" s="37">
        <f t="shared" si="23"/>
        <v>24.98</v>
      </c>
      <c r="L25" s="37">
        <f t="shared" si="7"/>
        <v>0</v>
      </c>
      <c r="M25" s="37">
        <v>0</v>
      </c>
      <c r="N25" s="37">
        <f t="shared" si="8"/>
        <v>0</v>
      </c>
      <c r="O25" s="37">
        <v>0</v>
      </c>
      <c r="P25" s="37">
        <v>0</v>
      </c>
      <c r="Q25" s="21">
        <f t="shared" si="9"/>
        <v>39.790999999999997</v>
      </c>
      <c r="R25" s="21">
        <f t="shared" si="15"/>
        <v>1.1250000000000002</v>
      </c>
      <c r="S25" s="21">
        <f t="shared" si="16"/>
        <v>-22.975897514681403</v>
      </c>
      <c r="T25" s="21">
        <f t="shared" si="10"/>
        <v>86.147999999999996</v>
      </c>
      <c r="U25" s="37">
        <f>VLOOKUP(Time_Zone, 'LSTM LookUp'!$B$5:$D$8, 3, FALSE)</f>
        <v>-75</v>
      </c>
      <c r="V25" s="21">
        <f t="shared" si="17"/>
        <v>-3.7609945027157523</v>
      </c>
      <c r="W25" s="21">
        <f t="shared" si="11"/>
        <v>40.207751374321042</v>
      </c>
      <c r="X25" s="21">
        <f t="shared" si="18"/>
        <v>0</v>
      </c>
      <c r="Y25" s="21">
        <f t="shared" si="12"/>
        <v>0</v>
      </c>
      <c r="Z25" s="21">
        <f t="shared" si="19"/>
        <v>0</v>
      </c>
      <c r="AA25" s="21">
        <f t="shared" si="13"/>
        <v>0</v>
      </c>
      <c r="AB25" s="21">
        <f t="shared" si="20"/>
        <v>0</v>
      </c>
      <c r="AC25" s="21">
        <f t="shared" si="21"/>
        <v>0</v>
      </c>
      <c r="AD25" s="21">
        <f t="shared" si="22"/>
        <v>0</v>
      </c>
      <c r="AE25" s="21" t="str">
        <f t="shared" si="14"/>
        <v>1/1/4:00</v>
      </c>
    </row>
    <row r="26" spans="2:31">
      <c r="B26" s="37">
        <v>1</v>
      </c>
      <c r="C26" s="38">
        <v>1</v>
      </c>
      <c r="D26" s="38">
        <v>5</v>
      </c>
      <c r="E26" s="17">
        <v>-3.9</v>
      </c>
      <c r="F26" s="17">
        <v>0</v>
      </c>
      <c r="G26" s="17">
        <v>0</v>
      </c>
      <c r="H26" s="37">
        <f t="shared" si="6"/>
        <v>24.98</v>
      </c>
      <c r="I26" s="37">
        <f>IF(H26&lt;'Roof Calculator'!$G$8, 1, 0)</f>
        <v>1</v>
      </c>
      <c r="J26" s="37">
        <f>IF(H26&gt;='Roof Calculator'!$G$8, 1, 0)</f>
        <v>0</v>
      </c>
      <c r="K26" s="37">
        <f t="shared" si="23"/>
        <v>24.98</v>
      </c>
      <c r="L26" s="37">
        <f t="shared" si="7"/>
        <v>0</v>
      </c>
      <c r="M26" s="37">
        <v>0</v>
      </c>
      <c r="N26" s="37">
        <f t="shared" si="8"/>
        <v>0</v>
      </c>
      <c r="O26" s="37">
        <v>0</v>
      </c>
      <c r="P26" s="37">
        <v>0</v>
      </c>
      <c r="Q26" s="21">
        <f t="shared" si="9"/>
        <v>39.790999999999997</v>
      </c>
      <c r="R26" s="21">
        <f t="shared" si="15"/>
        <v>1.166666666666667</v>
      </c>
      <c r="S26" s="21">
        <f t="shared" si="16"/>
        <v>-22.972435249824859</v>
      </c>
      <c r="T26" s="21">
        <f t="shared" si="10"/>
        <v>86.147999999999996</v>
      </c>
      <c r="U26" s="37">
        <f>VLOOKUP(Time_Zone, 'LSTM LookUp'!$B$5:$D$8, 3, FALSE)</f>
        <v>-75</v>
      </c>
      <c r="V26" s="21">
        <f t="shared" si="17"/>
        <v>-3.7795844370999871</v>
      </c>
      <c r="W26" s="21">
        <f t="shared" si="11"/>
        <v>55.203103890724996</v>
      </c>
      <c r="X26" s="21">
        <f t="shared" si="18"/>
        <v>0</v>
      </c>
      <c r="Y26" s="21">
        <f t="shared" si="12"/>
        <v>0</v>
      </c>
      <c r="Z26" s="21">
        <f t="shared" si="19"/>
        <v>0</v>
      </c>
      <c r="AA26" s="21">
        <f t="shared" si="13"/>
        <v>0</v>
      </c>
      <c r="AB26" s="21">
        <f t="shared" si="20"/>
        <v>0</v>
      </c>
      <c r="AC26" s="21">
        <f t="shared" si="21"/>
        <v>0</v>
      </c>
      <c r="AD26" s="21">
        <f t="shared" si="22"/>
        <v>0</v>
      </c>
      <c r="AE26" s="21" t="str">
        <f t="shared" si="14"/>
        <v>1/1/5:00</v>
      </c>
    </row>
    <row r="27" spans="2:31">
      <c r="B27" s="37">
        <v>1</v>
      </c>
      <c r="C27" s="38">
        <v>1</v>
      </c>
      <c r="D27" s="38">
        <v>6</v>
      </c>
      <c r="E27" s="17">
        <v>-3.9</v>
      </c>
      <c r="F27" s="17">
        <v>0</v>
      </c>
      <c r="G27" s="17">
        <v>0</v>
      </c>
      <c r="H27" s="37">
        <f t="shared" si="6"/>
        <v>24.98</v>
      </c>
      <c r="I27" s="37">
        <f>IF(H27&lt;'Roof Calculator'!$G$8, 1, 0)</f>
        <v>1</v>
      </c>
      <c r="J27" s="37">
        <f>IF(H27&gt;='Roof Calculator'!$G$8, 1, 0)</f>
        <v>0</v>
      </c>
      <c r="K27" s="37">
        <f t="shared" si="23"/>
        <v>24.98</v>
      </c>
      <c r="L27" s="37">
        <f>J27*H27</f>
        <v>0</v>
      </c>
      <c r="M27" s="37">
        <v>0</v>
      </c>
      <c r="N27" s="37">
        <f t="shared" si="8"/>
        <v>0</v>
      </c>
      <c r="O27" s="37">
        <v>0</v>
      </c>
      <c r="P27" s="37">
        <v>0</v>
      </c>
      <c r="Q27" s="21">
        <f t="shared" si="9"/>
        <v>39.790999999999997</v>
      </c>
      <c r="R27" s="21">
        <f t="shared" si="15"/>
        <v>1.2083333333333337</v>
      </c>
      <c r="S27" s="21">
        <f t="shared" si="16"/>
        <v>-22.968960578727362</v>
      </c>
      <c r="T27" s="21">
        <f t="shared" si="10"/>
        <v>86.147999999999996</v>
      </c>
      <c r="U27" s="37">
        <f>VLOOKUP(Time_Zone, 'LSTM LookUp'!$B$5:$D$8, 3, FALSE)</f>
        <v>-75</v>
      </c>
      <c r="V27" s="21">
        <f t="shared" si="17"/>
        <v>-3.7981665925171297</v>
      </c>
      <c r="W27" s="21">
        <f t="shared" si="11"/>
        <v>70.198458351870727</v>
      </c>
      <c r="X27" s="21">
        <f t="shared" si="18"/>
        <v>0</v>
      </c>
      <c r="Y27" s="21">
        <f t="shared" si="12"/>
        <v>0</v>
      </c>
      <c r="Z27" s="21">
        <f t="shared" si="19"/>
        <v>0</v>
      </c>
      <c r="AA27" s="21">
        <f t="shared" si="13"/>
        <v>0</v>
      </c>
      <c r="AB27" s="21">
        <f t="shared" si="20"/>
        <v>0</v>
      </c>
      <c r="AC27" s="21">
        <f t="shared" si="21"/>
        <v>0</v>
      </c>
      <c r="AD27" s="21">
        <f t="shared" si="22"/>
        <v>0</v>
      </c>
      <c r="AE27" s="21" t="str">
        <f t="shared" si="14"/>
        <v>1/1/6:00</v>
      </c>
    </row>
    <row r="28" spans="2:31">
      <c r="B28" s="37">
        <v>1</v>
      </c>
      <c r="C28" s="38">
        <v>1</v>
      </c>
      <c r="D28" s="38">
        <v>7</v>
      </c>
      <c r="E28" s="17">
        <v>-3.3</v>
      </c>
      <c r="F28" s="17">
        <v>0</v>
      </c>
      <c r="G28" s="17">
        <v>0</v>
      </c>
      <c r="H28" s="37">
        <f t="shared" si="6"/>
        <v>26.060000000000002</v>
      </c>
      <c r="I28" s="37">
        <f>IF(H28&lt;'Roof Calculator'!$G$8, 1, 0)</f>
        <v>1</v>
      </c>
      <c r="J28" s="37">
        <f>IF(H28&gt;='Roof Calculator'!$G$8, 1, 0)</f>
        <v>0</v>
      </c>
      <c r="K28" s="37">
        <f t="shared" si="23"/>
        <v>26.060000000000002</v>
      </c>
      <c r="L28" s="37">
        <f t="shared" si="7"/>
        <v>0</v>
      </c>
      <c r="M28" s="37">
        <v>0</v>
      </c>
      <c r="N28" s="37">
        <f t="shared" si="8"/>
        <v>0</v>
      </c>
      <c r="O28" s="37">
        <v>0</v>
      </c>
      <c r="P28" s="37">
        <v>0</v>
      </c>
      <c r="Q28" s="21">
        <f t="shared" si="9"/>
        <v>39.790999999999997</v>
      </c>
      <c r="R28" s="21">
        <f t="shared" si="15"/>
        <v>1.2500000000000004</v>
      </c>
      <c r="S28" s="21">
        <f t="shared" si="16"/>
        <v>-22.965473504120318</v>
      </c>
      <c r="T28" s="21">
        <f t="shared" si="10"/>
        <v>86.147999999999996</v>
      </c>
      <c r="U28" s="37">
        <f>VLOOKUP(Time_Zone, 'LSTM LookUp'!$B$5:$D$8, 3, FALSE)</f>
        <v>-75</v>
      </c>
      <c r="V28" s="21">
        <f t="shared" si="17"/>
        <v>-3.8167409392275866</v>
      </c>
      <c r="W28" s="21">
        <f t="shared" si="11"/>
        <v>85.19381476519311</v>
      </c>
      <c r="X28" s="21">
        <f t="shared" si="18"/>
        <v>0</v>
      </c>
      <c r="Y28" s="21">
        <f t="shared" si="12"/>
        <v>0</v>
      </c>
      <c r="Z28" s="21">
        <f t="shared" si="19"/>
        <v>0</v>
      </c>
      <c r="AA28" s="21">
        <f t="shared" si="13"/>
        <v>0</v>
      </c>
      <c r="AB28" s="21">
        <f t="shared" si="20"/>
        <v>0</v>
      </c>
      <c r="AC28" s="21">
        <f t="shared" si="21"/>
        <v>0</v>
      </c>
      <c r="AD28" s="21">
        <f t="shared" si="22"/>
        <v>0</v>
      </c>
      <c r="AE28" s="21" t="str">
        <f t="shared" si="14"/>
        <v>1/1/7:00</v>
      </c>
    </row>
    <row r="29" spans="2:31">
      <c r="B29" s="37">
        <v>1</v>
      </c>
      <c r="C29" s="38">
        <v>1</v>
      </c>
      <c r="D29" s="38">
        <v>8</v>
      </c>
      <c r="E29" s="17">
        <v>-2.8</v>
      </c>
      <c r="F29" s="17">
        <v>0</v>
      </c>
      <c r="G29" s="17">
        <v>0</v>
      </c>
      <c r="H29" s="37">
        <f t="shared" si="6"/>
        <v>26.96</v>
      </c>
      <c r="I29" s="37">
        <f>IF(H29&lt;'Roof Calculator'!$G$8, 1, 0)</f>
        <v>1</v>
      </c>
      <c r="J29" s="37">
        <f>IF(H29&gt;='Roof Calculator'!$G$8, 1, 0)</f>
        <v>0</v>
      </c>
      <c r="K29" s="37">
        <f t="shared" si="23"/>
        <v>26.96</v>
      </c>
      <c r="L29" s="37">
        <f t="shared" si="7"/>
        <v>0</v>
      </c>
      <c r="M29" s="37">
        <v>0</v>
      </c>
      <c r="N29" s="37">
        <f t="shared" si="8"/>
        <v>0</v>
      </c>
      <c r="O29" s="37">
        <v>0</v>
      </c>
      <c r="P29" s="37">
        <v>0</v>
      </c>
      <c r="Q29" s="21">
        <f t="shared" si="9"/>
        <v>39.790999999999997</v>
      </c>
      <c r="R29" s="21">
        <f t="shared" si="15"/>
        <v>1.2916666666666672</v>
      </c>
      <c r="S29" s="21">
        <f t="shared" si="16"/>
        <v>-22.961974028744439</v>
      </c>
      <c r="T29" s="21">
        <f t="shared" si="10"/>
        <v>86.147999999999996</v>
      </c>
      <c r="U29" s="37">
        <f>VLOOKUP(Time_Zone, 'LSTM LookUp'!$B$5:$D$8, 3, FALSE)</f>
        <v>-75</v>
      </c>
      <c r="V29" s="21">
        <f t="shared" si="17"/>
        <v>-3.8353074475078448</v>
      </c>
      <c r="W29" s="21">
        <f t="shared" si="11"/>
        <v>100.18917313812304</v>
      </c>
      <c r="X29" s="21">
        <f t="shared" si="18"/>
        <v>0</v>
      </c>
      <c r="Y29" s="21">
        <f t="shared" si="12"/>
        <v>0</v>
      </c>
      <c r="Z29" s="21">
        <f t="shared" si="19"/>
        <v>0</v>
      </c>
      <c r="AA29" s="21">
        <f t="shared" si="13"/>
        <v>0</v>
      </c>
      <c r="AB29" s="21">
        <f t="shared" si="20"/>
        <v>0</v>
      </c>
      <c r="AC29" s="21">
        <f t="shared" si="21"/>
        <v>0</v>
      </c>
      <c r="AD29" s="21">
        <f t="shared" si="22"/>
        <v>0</v>
      </c>
      <c r="AE29" s="21" t="str">
        <f t="shared" si="14"/>
        <v>1/1/8:00</v>
      </c>
    </row>
    <row r="30" spans="2:31">
      <c r="B30" s="37">
        <v>1</v>
      </c>
      <c r="C30" s="38">
        <v>1</v>
      </c>
      <c r="D30" s="38">
        <v>9</v>
      </c>
      <c r="E30" s="17">
        <v>-2.8</v>
      </c>
      <c r="F30" s="17">
        <v>34</v>
      </c>
      <c r="G30" s="17">
        <v>24</v>
      </c>
      <c r="H30" s="37">
        <f t="shared" si="6"/>
        <v>26.96</v>
      </c>
      <c r="I30" s="37">
        <f>IF(H30&lt;'Roof Calculator'!$G$8, 1, 0)</f>
        <v>1</v>
      </c>
      <c r="J30" s="37">
        <f>IF(H30&gt;='Roof Calculator'!$G$8, 1, 0)</f>
        <v>0</v>
      </c>
      <c r="K30" s="37">
        <f t="shared" si="23"/>
        <v>26.96</v>
      </c>
      <c r="L30" s="37">
        <f t="shared" si="7"/>
        <v>0</v>
      </c>
      <c r="M30" s="37">
        <v>0</v>
      </c>
      <c r="N30" s="37">
        <f t="shared" si="8"/>
        <v>34</v>
      </c>
      <c r="O30" s="37">
        <v>0</v>
      </c>
      <c r="P30" s="37">
        <v>0</v>
      </c>
      <c r="Q30" s="21">
        <f t="shared" si="9"/>
        <v>39.790999999999997</v>
      </c>
      <c r="R30" s="21">
        <f t="shared" si="15"/>
        <v>1.3333333333333339</v>
      </c>
      <c r="S30" s="21">
        <f t="shared" si="16"/>
        <v>-22.958462155349689</v>
      </c>
      <c r="T30" s="21">
        <f t="shared" si="10"/>
        <v>86.147999999999996</v>
      </c>
      <c r="U30" s="37">
        <f>VLOOKUP(Time_Zone, 'LSTM LookUp'!$B$5:$D$8, 3, FALSE)</f>
        <v>-75</v>
      </c>
      <c r="V30" s="21">
        <f t="shared" si="17"/>
        <v>-3.8538660876505153</v>
      </c>
      <c r="W30" s="21">
        <f t="shared" si="11"/>
        <v>115.18453347808736</v>
      </c>
      <c r="X30" s="21">
        <f t="shared" si="18"/>
        <v>-13.217051367446182</v>
      </c>
      <c r="Y30" s="21">
        <f t="shared" si="12"/>
        <v>20.782948632553818</v>
      </c>
      <c r="Z30" s="21">
        <f t="shared" si="19"/>
        <v>6.587831729308216</v>
      </c>
      <c r="AA30" s="21">
        <f t="shared" si="13"/>
        <v>6.587831729308216</v>
      </c>
      <c r="AB30" s="21">
        <f t="shared" si="20"/>
        <v>0</v>
      </c>
      <c r="AC30" s="21">
        <f t="shared" si="21"/>
        <v>0</v>
      </c>
      <c r="AD30" s="21">
        <f t="shared" si="22"/>
        <v>0</v>
      </c>
      <c r="AE30" s="21" t="str">
        <f t="shared" si="14"/>
        <v>1/1/9:00</v>
      </c>
    </row>
    <row r="31" spans="2:31">
      <c r="B31" s="37">
        <v>1</v>
      </c>
      <c r="C31" s="38">
        <v>1</v>
      </c>
      <c r="D31" s="38">
        <v>10</v>
      </c>
      <c r="E31" s="17">
        <v>-2.2000000000000002</v>
      </c>
      <c r="F31" s="17">
        <v>69</v>
      </c>
      <c r="G31" s="17">
        <v>14</v>
      </c>
      <c r="H31" s="37">
        <f t="shared" si="6"/>
        <v>28.04</v>
      </c>
      <c r="I31" s="37">
        <f>IF(H31&lt;'Roof Calculator'!$G$8, 1, 0)</f>
        <v>1</v>
      </c>
      <c r="J31" s="37">
        <f>IF(H31&gt;='Roof Calculator'!$G$8, 1, 0)</f>
        <v>0</v>
      </c>
      <c r="K31" s="37">
        <f t="shared" si="23"/>
        <v>28.04</v>
      </c>
      <c r="L31" s="37">
        <f t="shared" si="7"/>
        <v>0</v>
      </c>
      <c r="M31" s="37">
        <v>0</v>
      </c>
      <c r="N31" s="37">
        <f t="shared" si="8"/>
        <v>69</v>
      </c>
      <c r="O31" s="37">
        <v>0</v>
      </c>
      <c r="P31" s="37">
        <v>0</v>
      </c>
      <c r="Q31" s="21">
        <f t="shared" si="9"/>
        <v>39.790999999999997</v>
      </c>
      <c r="R31" s="21">
        <f t="shared" si="15"/>
        <v>1.3750000000000007</v>
      </c>
      <c r="S31" s="21">
        <f t="shared" si="16"/>
        <v>-22.954937886695333</v>
      </c>
      <c r="T31" s="21">
        <f t="shared" si="10"/>
        <v>86.147999999999996</v>
      </c>
      <c r="U31" s="37">
        <f>VLOOKUP(Time_Zone, 'LSTM LookUp'!$B$5:$D$8, 3, FALSE)</f>
        <v>-75</v>
      </c>
      <c r="V31" s="21">
        <f t="shared" si="17"/>
        <v>-3.8724168299643673</v>
      </c>
      <c r="W31" s="21">
        <f t="shared" si="11"/>
        <v>130.17989579250892</v>
      </c>
      <c r="X31" s="21">
        <f t="shared" si="18"/>
        <v>-9.8853422690270669</v>
      </c>
      <c r="Y31" s="21">
        <f t="shared" si="12"/>
        <v>59.114657730972937</v>
      </c>
      <c r="Z31" s="21">
        <f t="shared" si="19"/>
        <v>18.738314026205842</v>
      </c>
      <c r="AA31" s="21">
        <f t="shared" si="13"/>
        <v>18.738314026205842</v>
      </c>
      <c r="AB31" s="21">
        <f t="shared" si="20"/>
        <v>0</v>
      </c>
      <c r="AC31" s="21">
        <f t="shared" si="21"/>
        <v>0</v>
      </c>
      <c r="AD31" s="21">
        <f t="shared" si="22"/>
        <v>0</v>
      </c>
      <c r="AE31" s="21" t="str">
        <f t="shared" si="14"/>
        <v>1/1/10:00</v>
      </c>
    </row>
    <row r="32" spans="2:31">
      <c r="B32" s="37">
        <v>1</v>
      </c>
      <c r="C32" s="38">
        <v>1</v>
      </c>
      <c r="D32" s="38">
        <v>11</v>
      </c>
      <c r="E32" s="17">
        <v>-2.2000000000000002</v>
      </c>
      <c r="F32" s="17">
        <v>147</v>
      </c>
      <c r="G32" s="17">
        <v>126</v>
      </c>
      <c r="H32" s="37">
        <f t="shared" si="6"/>
        <v>28.04</v>
      </c>
      <c r="I32" s="37">
        <f>IF(H32&lt;'Roof Calculator'!$G$8, 1, 0)</f>
        <v>1</v>
      </c>
      <c r="J32" s="37">
        <f>IF(H32&gt;='Roof Calculator'!$G$8, 1, 0)</f>
        <v>0</v>
      </c>
      <c r="K32" s="37">
        <f t="shared" si="23"/>
        <v>28.04</v>
      </c>
      <c r="L32" s="37">
        <f t="shared" si="7"/>
        <v>0</v>
      </c>
      <c r="M32" s="37">
        <v>0</v>
      </c>
      <c r="N32" s="37">
        <f t="shared" si="8"/>
        <v>147</v>
      </c>
      <c r="O32" s="37">
        <v>0</v>
      </c>
      <c r="P32" s="37">
        <v>0</v>
      </c>
      <c r="Q32" s="21">
        <f t="shared" si="9"/>
        <v>39.790999999999997</v>
      </c>
      <c r="R32" s="21">
        <f t="shared" si="15"/>
        <v>1.4166666666666674</v>
      </c>
      <c r="S32" s="21">
        <f t="shared" si="16"/>
        <v>-22.951401225549873</v>
      </c>
      <c r="T32" s="21">
        <f t="shared" si="10"/>
        <v>86.147999999999996</v>
      </c>
      <c r="U32" s="37">
        <f>VLOOKUP(Time_Zone, 'LSTM LookUp'!$B$5:$D$8, 3, FALSE)</f>
        <v>-75</v>
      </c>
      <c r="V32" s="21">
        <f t="shared" si="17"/>
        <v>-3.8909596447744406</v>
      </c>
      <c r="W32" s="21">
        <f t="shared" si="11"/>
        <v>145.1752600888064</v>
      </c>
      <c r="X32" s="21">
        <f t="shared" si="18"/>
        <v>-104.63017364844987</v>
      </c>
      <c r="Y32" s="21">
        <f t="shared" si="12"/>
        <v>42.369826351550131</v>
      </c>
      <c r="Z32" s="21">
        <f t="shared" si="19"/>
        <v>13.430494937893817</v>
      </c>
      <c r="AA32" s="21">
        <f t="shared" si="13"/>
        <v>13.430494937893817</v>
      </c>
      <c r="AB32" s="21">
        <f t="shared" si="20"/>
        <v>0</v>
      </c>
      <c r="AC32" s="21">
        <f t="shared" si="21"/>
        <v>0</v>
      </c>
      <c r="AD32" s="21">
        <f t="shared" si="22"/>
        <v>0</v>
      </c>
      <c r="AE32" s="21" t="str">
        <f t="shared" si="14"/>
        <v>1/1/11:00</v>
      </c>
    </row>
    <row r="33" spans="2:31">
      <c r="B33" s="37">
        <v>1</v>
      </c>
      <c r="C33" s="38">
        <v>1</v>
      </c>
      <c r="D33" s="38">
        <v>12</v>
      </c>
      <c r="E33" s="17">
        <v>-1.7</v>
      </c>
      <c r="F33" s="17">
        <v>184</v>
      </c>
      <c r="G33" s="17">
        <v>66</v>
      </c>
      <c r="H33" s="37">
        <f t="shared" si="6"/>
        <v>28.94</v>
      </c>
      <c r="I33" s="37">
        <f>IF(H33&lt;'Roof Calculator'!$G$8, 1, 0)</f>
        <v>1</v>
      </c>
      <c r="J33" s="37">
        <f>IF(H33&gt;='Roof Calculator'!$G$8, 1, 0)</f>
        <v>0</v>
      </c>
      <c r="K33" s="37">
        <f t="shared" si="23"/>
        <v>28.94</v>
      </c>
      <c r="L33" s="37">
        <f t="shared" si="7"/>
        <v>0</v>
      </c>
      <c r="M33" s="37">
        <v>0</v>
      </c>
      <c r="N33" s="37">
        <f t="shared" si="8"/>
        <v>184</v>
      </c>
      <c r="O33" s="37">
        <v>0</v>
      </c>
      <c r="P33" s="37">
        <v>0</v>
      </c>
      <c r="Q33" s="21">
        <f t="shared" si="9"/>
        <v>39.790999999999997</v>
      </c>
      <c r="R33" s="21">
        <f t="shared" si="15"/>
        <v>1.4583333333333341</v>
      </c>
      <c r="S33" s="21">
        <f t="shared" si="16"/>
        <v>-22.947852174691089</v>
      </c>
      <c r="T33" s="21">
        <f t="shared" si="10"/>
        <v>86.147999999999996</v>
      </c>
      <c r="U33" s="37">
        <f>VLOOKUP(Time_Zone, 'LSTM LookUp'!$B$5:$D$8, 3, FALSE)</f>
        <v>-75</v>
      </c>
      <c r="V33" s="21">
        <f t="shared" si="17"/>
        <v>-3.9094945024220156</v>
      </c>
      <c r="W33" s="21">
        <f t="shared" si="11"/>
        <v>160.17062637439449</v>
      </c>
      <c r="X33" s="21">
        <f t="shared" si="18"/>
        <v>-60.399725497966237</v>
      </c>
      <c r="Y33" s="21">
        <f t="shared" si="12"/>
        <v>123.60027450203376</v>
      </c>
      <c r="Z33" s="21">
        <f t="shared" si="19"/>
        <v>39.179128260956823</v>
      </c>
      <c r="AA33" s="21">
        <f t="shared" si="13"/>
        <v>39.179128260956823</v>
      </c>
      <c r="AB33" s="21">
        <f t="shared" si="20"/>
        <v>0</v>
      </c>
      <c r="AC33" s="21">
        <f t="shared" si="21"/>
        <v>0</v>
      </c>
      <c r="AD33" s="21">
        <f t="shared" si="22"/>
        <v>0</v>
      </c>
      <c r="AE33" s="21" t="str">
        <f t="shared" si="14"/>
        <v>1/1/12:00</v>
      </c>
    </row>
    <row r="34" spans="2:31">
      <c r="B34" s="37">
        <v>1</v>
      </c>
      <c r="C34" s="38">
        <v>1</v>
      </c>
      <c r="D34" s="38">
        <v>13</v>
      </c>
      <c r="E34" s="17">
        <v>-1.1000000000000001</v>
      </c>
      <c r="F34" s="17">
        <v>139</v>
      </c>
      <c r="G34" s="17">
        <v>36</v>
      </c>
      <c r="H34" s="37">
        <f t="shared" si="6"/>
        <v>30.02</v>
      </c>
      <c r="I34" s="37">
        <f>IF(H34&lt;'Roof Calculator'!$G$8, 1, 0)</f>
        <v>1</v>
      </c>
      <c r="J34" s="37">
        <f>IF(H34&gt;='Roof Calculator'!$G$8, 1, 0)</f>
        <v>0</v>
      </c>
      <c r="K34" s="37">
        <f t="shared" si="23"/>
        <v>30.02</v>
      </c>
      <c r="L34" s="37">
        <f t="shared" si="7"/>
        <v>0</v>
      </c>
      <c r="M34" s="37">
        <v>0</v>
      </c>
      <c r="N34" s="37">
        <f t="shared" si="8"/>
        <v>139</v>
      </c>
      <c r="O34" s="37">
        <v>0</v>
      </c>
      <c r="P34" s="37">
        <v>0</v>
      </c>
      <c r="Q34" s="21">
        <f t="shared" si="9"/>
        <v>39.790999999999997</v>
      </c>
      <c r="R34" s="21">
        <f t="shared" si="15"/>
        <v>1.5000000000000009</v>
      </c>
      <c r="S34" s="21">
        <f t="shared" si="16"/>
        <v>-22.944290736906002</v>
      </c>
      <c r="T34" s="21">
        <f t="shared" si="10"/>
        <v>86.147999999999996</v>
      </c>
      <c r="U34" s="37">
        <f>VLOOKUP(Time_Zone, 'LSTM LookUp'!$B$5:$D$8, 3, FALSE)</f>
        <v>-75</v>
      </c>
      <c r="V34" s="21">
        <f t="shared" si="17"/>
        <v>-3.9280213732647744</v>
      </c>
      <c r="W34" s="21">
        <f t="shared" si="11"/>
        <v>175.16599465668381</v>
      </c>
      <c r="X34" s="21">
        <f t="shared" si="18"/>
        <v>-34.364399713064131</v>
      </c>
      <c r="Y34" s="21">
        <f t="shared" si="12"/>
        <v>104.63560028693587</v>
      </c>
      <c r="Z34" s="21">
        <f t="shared" si="19"/>
        <v>33.167657764680897</v>
      </c>
      <c r="AA34" s="21">
        <f t="shared" si="13"/>
        <v>33.167657764680897</v>
      </c>
      <c r="AB34" s="21">
        <f t="shared" si="20"/>
        <v>0</v>
      </c>
      <c r="AC34" s="21">
        <f t="shared" si="21"/>
        <v>0</v>
      </c>
      <c r="AD34" s="21">
        <f t="shared" si="22"/>
        <v>0</v>
      </c>
      <c r="AE34" s="21" t="str">
        <f t="shared" si="14"/>
        <v>1/1/13:00</v>
      </c>
    </row>
    <row r="35" spans="2:31">
      <c r="B35" s="37">
        <v>1</v>
      </c>
      <c r="C35" s="38">
        <v>1</v>
      </c>
      <c r="D35" s="38">
        <v>14</v>
      </c>
      <c r="E35" s="17">
        <v>-1.1000000000000001</v>
      </c>
      <c r="F35" s="17">
        <v>190</v>
      </c>
      <c r="G35" s="17">
        <v>2</v>
      </c>
      <c r="H35" s="37">
        <f t="shared" si="6"/>
        <v>30.02</v>
      </c>
      <c r="I35" s="37">
        <f>IF(H35&lt;'Roof Calculator'!$G$8, 1, 0)</f>
        <v>1</v>
      </c>
      <c r="J35" s="37">
        <f>IF(H35&gt;='Roof Calculator'!$G$8, 1, 0)</f>
        <v>0</v>
      </c>
      <c r="K35" s="37">
        <f t="shared" si="23"/>
        <v>30.02</v>
      </c>
      <c r="L35" s="37">
        <f t="shared" si="7"/>
        <v>0</v>
      </c>
      <c r="M35" s="37">
        <v>0</v>
      </c>
      <c r="N35" s="37">
        <f t="shared" si="8"/>
        <v>190</v>
      </c>
      <c r="O35" s="37">
        <v>0</v>
      </c>
      <c r="P35" s="37">
        <v>0</v>
      </c>
      <c r="Q35" s="21">
        <f t="shared" si="9"/>
        <v>39.790999999999997</v>
      </c>
      <c r="R35" s="21">
        <f t="shared" si="15"/>
        <v>1.5416666666666676</v>
      </c>
      <c r="S35" s="21">
        <f t="shared" si="16"/>
        <v>-22.940716914990865</v>
      </c>
      <c r="T35" s="21">
        <f t="shared" si="10"/>
        <v>86.147999999999996</v>
      </c>
      <c r="U35" s="37">
        <f>VLOOKUP(Time_Zone, 'LSTM LookUp'!$B$5:$D$8, 3, FALSE)</f>
        <v>-75</v>
      </c>
      <c r="V35" s="21">
        <f t="shared" si="17"/>
        <v>-3.9465402276767891</v>
      </c>
      <c r="W35" s="21">
        <f t="shared" si="11"/>
        <v>190.1613649430808</v>
      </c>
      <c r="X35" s="21">
        <f t="shared" si="18"/>
        <v>-1.8919328810503515</v>
      </c>
      <c r="Y35" s="21">
        <f t="shared" si="12"/>
        <v>188.10806711894963</v>
      </c>
      <c r="Z35" s="21">
        <f t="shared" si="19"/>
        <v>59.626971851528815</v>
      </c>
      <c r="AA35" s="21">
        <f t="shared" si="13"/>
        <v>59.626971851528815</v>
      </c>
      <c r="AB35" s="21">
        <f t="shared" si="20"/>
        <v>0</v>
      </c>
      <c r="AC35" s="21">
        <f t="shared" si="21"/>
        <v>0</v>
      </c>
      <c r="AD35" s="21">
        <f t="shared" si="22"/>
        <v>0</v>
      </c>
      <c r="AE35" s="21" t="str">
        <f t="shared" si="14"/>
        <v>1/1/14:00</v>
      </c>
    </row>
    <row r="36" spans="2:31">
      <c r="B36" s="37">
        <v>1</v>
      </c>
      <c r="C36" s="38">
        <v>1</v>
      </c>
      <c r="D36" s="38">
        <v>15</v>
      </c>
      <c r="E36" s="17">
        <v>-0.6</v>
      </c>
      <c r="F36" s="17">
        <v>205</v>
      </c>
      <c r="G36" s="17">
        <v>11</v>
      </c>
      <c r="H36" s="37">
        <f t="shared" si="6"/>
        <v>30.92</v>
      </c>
      <c r="I36" s="37">
        <f>IF(H36&lt;'Roof Calculator'!$G$8, 1, 0)</f>
        <v>1</v>
      </c>
      <c r="J36" s="37">
        <f>IF(H36&gt;='Roof Calculator'!$G$8, 1, 0)</f>
        <v>0</v>
      </c>
      <c r="K36" s="37">
        <f t="shared" si="23"/>
        <v>30.92</v>
      </c>
      <c r="L36" s="37">
        <f t="shared" si="7"/>
        <v>0</v>
      </c>
      <c r="M36" s="37">
        <v>0</v>
      </c>
      <c r="N36" s="37">
        <f t="shared" si="8"/>
        <v>205</v>
      </c>
      <c r="O36" s="37">
        <v>0</v>
      </c>
      <c r="P36" s="37">
        <v>0</v>
      </c>
      <c r="Q36" s="21">
        <f t="shared" si="9"/>
        <v>39.790999999999997</v>
      </c>
      <c r="R36" s="21">
        <f t="shared" si="15"/>
        <v>1.5833333333333344</v>
      </c>
      <c r="S36" s="21">
        <f t="shared" si="16"/>
        <v>-22.937130711751188</v>
      </c>
      <c r="T36" s="21">
        <f t="shared" si="10"/>
        <v>86.147999999999996</v>
      </c>
      <c r="U36" s="37">
        <f>VLOOKUP(Time_Zone, 'LSTM LookUp'!$B$5:$D$8, 3, FALSE)</f>
        <v>-75</v>
      </c>
      <c r="V36" s="21">
        <f t="shared" si="17"/>
        <v>-3.9650510360485587</v>
      </c>
      <c r="W36" s="21">
        <f t="shared" si="11"/>
        <v>205.15673724098787</v>
      </c>
      <c r="X36" s="21">
        <f t="shared" si="18"/>
        <v>-9.7892012601463509</v>
      </c>
      <c r="Y36" s="21">
        <f t="shared" si="12"/>
        <v>195.21079873985366</v>
      </c>
      <c r="Z36" s="21">
        <f t="shared" si="19"/>
        <v>61.87841372170017</v>
      </c>
      <c r="AA36" s="21">
        <f t="shared" si="13"/>
        <v>61.87841372170017</v>
      </c>
      <c r="AB36" s="21">
        <f t="shared" si="20"/>
        <v>0</v>
      </c>
      <c r="AC36" s="21">
        <f t="shared" si="21"/>
        <v>0</v>
      </c>
      <c r="AD36" s="21">
        <f t="shared" si="22"/>
        <v>0</v>
      </c>
      <c r="AE36" s="21" t="str">
        <f t="shared" si="14"/>
        <v>1/1/15:00</v>
      </c>
    </row>
    <row r="37" spans="2:31">
      <c r="B37" s="37">
        <v>1</v>
      </c>
      <c r="C37" s="38">
        <v>1</v>
      </c>
      <c r="D37" s="38">
        <v>16</v>
      </c>
      <c r="E37" s="17">
        <v>-0.6</v>
      </c>
      <c r="F37" s="17">
        <v>113</v>
      </c>
      <c r="G37" s="17">
        <v>8</v>
      </c>
      <c r="H37" s="37">
        <f t="shared" si="6"/>
        <v>30.92</v>
      </c>
      <c r="I37" s="37">
        <f>IF(H37&lt;'Roof Calculator'!$G$8, 1, 0)</f>
        <v>1</v>
      </c>
      <c r="J37" s="37">
        <f>IF(H37&gt;='Roof Calculator'!$G$8, 1, 0)</f>
        <v>0</v>
      </c>
      <c r="K37" s="37">
        <f t="shared" si="23"/>
        <v>30.92</v>
      </c>
      <c r="L37" s="37">
        <f t="shared" si="7"/>
        <v>0</v>
      </c>
      <c r="M37" s="37">
        <v>0</v>
      </c>
      <c r="N37" s="37">
        <f t="shared" si="8"/>
        <v>113</v>
      </c>
      <c r="O37" s="37">
        <v>0</v>
      </c>
      <c r="P37" s="37">
        <v>0</v>
      </c>
      <c r="Q37" s="21">
        <f t="shared" si="9"/>
        <v>39.790999999999997</v>
      </c>
      <c r="R37" s="21">
        <f t="shared" si="15"/>
        <v>1.6250000000000011</v>
      </c>
      <c r="S37" s="21">
        <f t="shared" si="16"/>
        <v>-22.933532130001687</v>
      </c>
      <c r="T37" s="21">
        <f t="shared" si="10"/>
        <v>86.147999999999996</v>
      </c>
      <c r="U37" s="37">
        <f>VLOOKUP(Time_Zone, 'LSTM LookUp'!$B$5:$D$8, 3, FALSE)</f>
        <v>-75</v>
      </c>
      <c r="V37" s="21">
        <f t="shared" si="17"/>
        <v>-3.9835537687871572</v>
      </c>
      <c r="W37" s="21">
        <f t="shared" si="11"/>
        <v>220.15211155780321</v>
      </c>
      <c r="X37" s="21">
        <f t="shared" si="18"/>
        <v>-6.3220893449121185</v>
      </c>
      <c r="Y37" s="21">
        <f t="shared" si="12"/>
        <v>106.67791065508789</v>
      </c>
      <c r="Z37" s="21">
        <f t="shared" si="19"/>
        <v>33.815034481155692</v>
      </c>
      <c r="AA37" s="21">
        <f t="shared" si="13"/>
        <v>33.815034481155692</v>
      </c>
      <c r="AB37" s="21">
        <f t="shared" si="20"/>
        <v>0</v>
      </c>
      <c r="AC37" s="21">
        <f t="shared" si="21"/>
        <v>0</v>
      </c>
      <c r="AD37" s="21">
        <f t="shared" si="22"/>
        <v>0</v>
      </c>
      <c r="AE37" s="21" t="str">
        <f t="shared" si="14"/>
        <v>1/1/16:00</v>
      </c>
    </row>
    <row r="38" spans="2:31">
      <c r="B38" s="37">
        <v>1</v>
      </c>
      <c r="C38" s="38">
        <v>1</v>
      </c>
      <c r="D38" s="38">
        <v>17</v>
      </c>
      <c r="E38" s="17">
        <v>-1.1000000000000001</v>
      </c>
      <c r="F38" s="17">
        <v>57</v>
      </c>
      <c r="G38" s="17">
        <v>3</v>
      </c>
      <c r="H38" s="37">
        <f t="shared" si="6"/>
        <v>30.02</v>
      </c>
      <c r="I38" s="37">
        <f>IF(H38&lt;'Roof Calculator'!$G$8, 1, 0)</f>
        <v>1</v>
      </c>
      <c r="J38" s="37">
        <f>IF(H38&gt;='Roof Calculator'!$G$8, 1, 0)</f>
        <v>0</v>
      </c>
      <c r="K38" s="37">
        <f t="shared" si="23"/>
        <v>30.02</v>
      </c>
      <c r="L38" s="37">
        <f t="shared" si="7"/>
        <v>0</v>
      </c>
      <c r="M38" s="37">
        <v>0</v>
      </c>
      <c r="N38" s="37">
        <f t="shared" si="8"/>
        <v>57</v>
      </c>
      <c r="O38" s="37">
        <v>0</v>
      </c>
      <c r="P38" s="37">
        <v>0</v>
      </c>
      <c r="Q38" s="21">
        <f t="shared" si="9"/>
        <v>39.790999999999997</v>
      </c>
      <c r="R38" s="21">
        <f t="shared" si="15"/>
        <v>1.6666666666666679</v>
      </c>
      <c r="S38" s="21">
        <f t="shared" si="16"/>
        <v>-22.92992117256631</v>
      </c>
      <c r="T38" s="21">
        <f t="shared" si="10"/>
        <v>86.147999999999996</v>
      </c>
      <c r="U38" s="37">
        <f>VLOOKUP(Time_Zone, 'LSTM LookUp'!$B$5:$D$8, 3, FALSE)</f>
        <v>-75</v>
      </c>
      <c r="V38" s="21">
        <f t="shared" si="17"/>
        <v>-4.0020483963161961</v>
      </c>
      <c r="W38" s="21">
        <f t="shared" si="11"/>
        <v>235.14748790092094</v>
      </c>
      <c r="X38" s="21">
        <f t="shared" si="18"/>
        <v>-1.961253016218713</v>
      </c>
      <c r="Y38" s="21">
        <f t="shared" si="12"/>
        <v>55.038746983781287</v>
      </c>
      <c r="Z38" s="21">
        <f t="shared" si="19"/>
        <v>17.446321507679464</v>
      </c>
      <c r="AA38" s="21">
        <f t="shared" si="13"/>
        <v>17.446321507679464</v>
      </c>
      <c r="AB38" s="21">
        <f t="shared" si="20"/>
        <v>0</v>
      </c>
      <c r="AC38" s="21">
        <f t="shared" si="21"/>
        <v>0</v>
      </c>
      <c r="AD38" s="21">
        <f t="shared" si="22"/>
        <v>0</v>
      </c>
      <c r="AE38" s="21" t="str">
        <f t="shared" si="14"/>
        <v>1/1/17:00</v>
      </c>
    </row>
    <row r="39" spans="2:31">
      <c r="B39" s="37">
        <v>1</v>
      </c>
      <c r="C39" s="38">
        <v>1</v>
      </c>
      <c r="D39" s="38">
        <v>18</v>
      </c>
      <c r="E39" s="17">
        <v>-1.1000000000000001</v>
      </c>
      <c r="F39" s="17">
        <v>11</v>
      </c>
      <c r="G39" s="17">
        <v>0</v>
      </c>
      <c r="H39" s="37">
        <f t="shared" si="6"/>
        <v>30.02</v>
      </c>
      <c r="I39" s="37">
        <f>IF(H39&lt;'Roof Calculator'!$G$8, 1, 0)</f>
        <v>1</v>
      </c>
      <c r="J39" s="37">
        <f>IF(H39&gt;='Roof Calculator'!$G$8, 1, 0)</f>
        <v>0</v>
      </c>
      <c r="K39" s="37">
        <f t="shared" si="23"/>
        <v>30.02</v>
      </c>
      <c r="L39" s="37">
        <f t="shared" si="7"/>
        <v>0</v>
      </c>
      <c r="M39" s="37">
        <v>0</v>
      </c>
      <c r="N39" s="37">
        <f t="shared" si="8"/>
        <v>11</v>
      </c>
      <c r="O39" s="37">
        <v>0</v>
      </c>
      <c r="P39" s="37">
        <v>0</v>
      </c>
      <c r="Q39" s="21">
        <f t="shared" si="9"/>
        <v>39.790999999999997</v>
      </c>
      <c r="R39" s="21">
        <f t="shared" si="15"/>
        <v>1.7083333333333346</v>
      </c>
      <c r="S39" s="21">
        <f t="shared" si="16"/>
        <v>-22.926297842278224</v>
      </c>
      <c r="T39" s="21">
        <f t="shared" si="10"/>
        <v>86.147999999999996</v>
      </c>
      <c r="U39" s="37">
        <f>VLOOKUP(Time_Zone, 'LSTM LookUp'!$B$5:$D$8, 3, FALSE)</f>
        <v>-75</v>
      </c>
      <c r="V39" s="21">
        <f t="shared" si="17"/>
        <v>-4.0205348890759236</v>
      </c>
      <c r="W39" s="21">
        <f t="shared" si="11"/>
        <v>250.14286627773103</v>
      </c>
      <c r="X39" s="21">
        <f t="shared" si="18"/>
        <v>0</v>
      </c>
      <c r="Y39" s="21">
        <f t="shared" si="12"/>
        <v>11</v>
      </c>
      <c r="Z39" s="21">
        <f t="shared" si="19"/>
        <v>3.4868078781122258</v>
      </c>
      <c r="AA39" s="21">
        <f t="shared" si="13"/>
        <v>3.4868078781122258</v>
      </c>
      <c r="AB39" s="21">
        <f t="shared" si="20"/>
        <v>0</v>
      </c>
      <c r="AC39" s="21">
        <f t="shared" si="21"/>
        <v>0</v>
      </c>
      <c r="AD39" s="21">
        <f t="shared" si="22"/>
        <v>0</v>
      </c>
      <c r="AE39" s="21" t="str">
        <f t="shared" si="14"/>
        <v>1/1/18:00</v>
      </c>
    </row>
    <row r="40" spans="2:31">
      <c r="B40" s="37">
        <v>1</v>
      </c>
      <c r="C40" s="38">
        <v>1</v>
      </c>
      <c r="D40" s="38">
        <v>19</v>
      </c>
      <c r="E40" s="17">
        <v>-1.1000000000000001</v>
      </c>
      <c r="F40" s="17">
        <v>0</v>
      </c>
      <c r="G40" s="17">
        <v>0</v>
      </c>
      <c r="H40" s="37">
        <f t="shared" si="6"/>
        <v>30.02</v>
      </c>
      <c r="I40" s="37">
        <f>IF(H40&lt;'Roof Calculator'!$G$8, 1, 0)</f>
        <v>1</v>
      </c>
      <c r="J40" s="37">
        <f>IF(H40&gt;='Roof Calculator'!$G$8, 1, 0)</f>
        <v>0</v>
      </c>
      <c r="K40" s="37">
        <f t="shared" si="23"/>
        <v>30.02</v>
      </c>
      <c r="L40" s="37">
        <f t="shared" si="7"/>
        <v>0</v>
      </c>
      <c r="M40" s="37">
        <v>0</v>
      </c>
      <c r="N40" s="37">
        <f t="shared" si="8"/>
        <v>0</v>
      </c>
      <c r="O40" s="37">
        <v>0</v>
      </c>
      <c r="P40" s="37">
        <v>0</v>
      </c>
      <c r="Q40" s="21">
        <f t="shared" si="9"/>
        <v>39.790999999999997</v>
      </c>
      <c r="R40" s="21">
        <f t="shared" si="15"/>
        <v>1.7500000000000013</v>
      </c>
      <c r="S40" s="21">
        <f t="shared" si="16"/>
        <v>-22.922662141979789</v>
      </c>
      <c r="T40" s="21">
        <f t="shared" si="10"/>
        <v>86.147999999999996</v>
      </c>
      <c r="U40" s="37">
        <f>VLOOKUP(Time_Zone, 'LSTM LookUp'!$B$5:$D$8, 3, FALSE)</f>
        <v>-75</v>
      </c>
      <c r="V40" s="21">
        <f t="shared" si="17"/>
        <v>-4.0390132175232853</v>
      </c>
      <c r="W40" s="21">
        <f t="shared" si="11"/>
        <v>265.13824669561922</v>
      </c>
      <c r="X40" s="21">
        <f t="shared" si="18"/>
        <v>0</v>
      </c>
      <c r="Y40" s="21">
        <f t="shared" si="12"/>
        <v>0</v>
      </c>
      <c r="Z40" s="21">
        <f t="shared" si="19"/>
        <v>0</v>
      </c>
      <c r="AA40" s="21">
        <f t="shared" si="13"/>
        <v>0</v>
      </c>
      <c r="AB40" s="21">
        <f t="shared" si="20"/>
        <v>0</v>
      </c>
      <c r="AC40" s="21">
        <f t="shared" si="21"/>
        <v>0</v>
      </c>
      <c r="AD40" s="21">
        <f t="shared" si="22"/>
        <v>0</v>
      </c>
      <c r="AE40" s="21" t="str">
        <f t="shared" si="14"/>
        <v>1/1/19:00</v>
      </c>
    </row>
    <row r="41" spans="2:31">
      <c r="B41" s="37">
        <v>1</v>
      </c>
      <c r="C41" s="38">
        <v>1</v>
      </c>
      <c r="D41" s="38">
        <v>20</v>
      </c>
      <c r="E41" s="17">
        <v>-1.1000000000000001</v>
      </c>
      <c r="F41" s="17">
        <v>0</v>
      </c>
      <c r="G41" s="17">
        <v>0</v>
      </c>
      <c r="H41" s="37">
        <f t="shared" si="6"/>
        <v>30.02</v>
      </c>
      <c r="I41" s="37">
        <f>IF(H41&lt;'Roof Calculator'!$G$8, 1, 0)</f>
        <v>1</v>
      </c>
      <c r="J41" s="37">
        <f>IF(H41&gt;='Roof Calculator'!$G$8, 1, 0)</f>
        <v>0</v>
      </c>
      <c r="K41" s="37">
        <f t="shared" si="23"/>
        <v>30.02</v>
      </c>
      <c r="L41" s="37">
        <f t="shared" si="7"/>
        <v>0</v>
      </c>
      <c r="M41" s="37">
        <v>0</v>
      </c>
      <c r="N41" s="37">
        <f t="shared" si="8"/>
        <v>0</v>
      </c>
      <c r="O41" s="37">
        <v>0</v>
      </c>
      <c r="P41" s="37">
        <v>0</v>
      </c>
      <c r="Q41" s="21">
        <f t="shared" si="9"/>
        <v>39.790999999999997</v>
      </c>
      <c r="R41" s="21">
        <f t="shared" si="15"/>
        <v>1.7916666666666681</v>
      </c>
      <c r="S41" s="21">
        <f t="shared" si="16"/>
        <v>-22.919014074522568</v>
      </c>
      <c r="T41" s="21">
        <f t="shared" si="10"/>
        <v>86.147999999999996</v>
      </c>
      <c r="U41" s="37">
        <f>VLOOKUP(Time_Zone, 'LSTM LookUp'!$B$5:$D$8, 3, FALSE)</f>
        <v>-75</v>
      </c>
      <c r="V41" s="21">
        <f t="shared" si="17"/>
        <v>-4.0574833521319746</v>
      </c>
      <c r="W41" s="21">
        <f t="shared" si="11"/>
        <v>280.13362916196701</v>
      </c>
      <c r="X41" s="21">
        <f t="shared" si="18"/>
        <v>0</v>
      </c>
      <c r="Y41" s="21">
        <f t="shared" si="12"/>
        <v>0</v>
      </c>
      <c r="Z41" s="21">
        <f t="shared" si="19"/>
        <v>0</v>
      </c>
      <c r="AA41" s="21">
        <f t="shared" si="13"/>
        <v>0</v>
      </c>
      <c r="AB41" s="21">
        <f t="shared" si="20"/>
        <v>0</v>
      </c>
      <c r="AC41" s="21">
        <f t="shared" si="21"/>
        <v>0</v>
      </c>
      <c r="AD41" s="21">
        <f t="shared" si="22"/>
        <v>0</v>
      </c>
      <c r="AE41" s="21" t="str">
        <f t="shared" si="14"/>
        <v>1/1/20:00</v>
      </c>
    </row>
    <row r="42" spans="2:31">
      <c r="B42" s="37">
        <v>1</v>
      </c>
      <c r="C42" s="38">
        <v>1</v>
      </c>
      <c r="D42" s="38">
        <v>21</v>
      </c>
      <c r="E42" s="17">
        <v>-0.6</v>
      </c>
      <c r="F42" s="17">
        <v>0</v>
      </c>
      <c r="G42" s="17">
        <v>0</v>
      </c>
      <c r="H42" s="37">
        <f t="shared" si="6"/>
        <v>30.92</v>
      </c>
      <c r="I42" s="37">
        <f>IF(H42&lt;'Roof Calculator'!$G$8, 1, 0)</f>
        <v>1</v>
      </c>
      <c r="J42" s="37">
        <f>IF(H42&gt;='Roof Calculator'!$G$8, 1, 0)</f>
        <v>0</v>
      </c>
      <c r="K42" s="37">
        <f t="shared" si="23"/>
        <v>30.92</v>
      </c>
      <c r="L42" s="37">
        <f t="shared" si="7"/>
        <v>0</v>
      </c>
      <c r="M42" s="37">
        <v>0</v>
      </c>
      <c r="N42" s="37">
        <f t="shared" si="8"/>
        <v>0</v>
      </c>
      <c r="O42" s="37">
        <v>0</v>
      </c>
      <c r="P42" s="37">
        <v>0</v>
      </c>
      <c r="Q42" s="21">
        <f t="shared" si="9"/>
        <v>39.790999999999997</v>
      </c>
      <c r="R42" s="21">
        <f t="shared" si="15"/>
        <v>1.8333333333333348</v>
      </c>
      <c r="S42" s="21">
        <f t="shared" si="16"/>
        <v>-22.915353642767329</v>
      </c>
      <c r="T42" s="21">
        <f t="shared" si="10"/>
        <v>86.147999999999996</v>
      </c>
      <c r="U42" s="37">
        <f>VLOOKUP(Time_Zone, 'LSTM LookUp'!$B$5:$D$8, 3, FALSE)</f>
        <v>-75</v>
      </c>
      <c r="V42" s="21">
        <f t="shared" si="17"/>
        <v>-4.075945263392466</v>
      </c>
      <c r="W42" s="21">
        <f t="shared" si="11"/>
        <v>295.12901368415186</v>
      </c>
      <c r="X42" s="21">
        <f t="shared" si="18"/>
        <v>0</v>
      </c>
      <c r="Y42" s="21">
        <f t="shared" si="12"/>
        <v>0</v>
      </c>
      <c r="Z42" s="21">
        <f t="shared" si="19"/>
        <v>0</v>
      </c>
      <c r="AA42" s="21">
        <f t="shared" si="13"/>
        <v>0</v>
      </c>
      <c r="AB42" s="21">
        <f t="shared" si="20"/>
        <v>0</v>
      </c>
      <c r="AC42" s="21">
        <f t="shared" si="21"/>
        <v>0</v>
      </c>
      <c r="AD42" s="21">
        <f t="shared" si="22"/>
        <v>0</v>
      </c>
      <c r="AE42" s="21" t="str">
        <f t="shared" si="14"/>
        <v>1/1/21:00</v>
      </c>
    </row>
    <row r="43" spans="2:31">
      <c r="B43" s="37">
        <v>1</v>
      </c>
      <c r="C43" s="38">
        <v>1</v>
      </c>
      <c r="D43" s="38">
        <v>22</v>
      </c>
      <c r="E43" s="17">
        <v>-1.1000000000000001</v>
      </c>
      <c r="F43" s="17">
        <v>0</v>
      </c>
      <c r="G43" s="17">
        <v>0</v>
      </c>
      <c r="H43" s="37">
        <f t="shared" si="6"/>
        <v>30.02</v>
      </c>
      <c r="I43" s="37">
        <f>IF(H43&lt;'Roof Calculator'!$G$8, 1, 0)</f>
        <v>1</v>
      </c>
      <c r="J43" s="37">
        <f>IF(H43&gt;='Roof Calculator'!$G$8, 1, 0)</f>
        <v>0</v>
      </c>
      <c r="K43" s="37">
        <f t="shared" si="23"/>
        <v>30.02</v>
      </c>
      <c r="L43" s="37">
        <f t="shared" si="7"/>
        <v>0</v>
      </c>
      <c r="M43" s="37">
        <v>0</v>
      </c>
      <c r="N43" s="37">
        <f t="shared" si="8"/>
        <v>0</v>
      </c>
      <c r="O43" s="37">
        <v>0</v>
      </c>
      <c r="P43" s="37">
        <v>0</v>
      </c>
      <c r="Q43" s="21">
        <f t="shared" si="9"/>
        <v>39.790999999999997</v>
      </c>
      <c r="R43" s="21">
        <f t="shared" si="15"/>
        <v>1.8750000000000016</v>
      </c>
      <c r="S43" s="21">
        <f t="shared" si="16"/>
        <v>-22.911680849584009</v>
      </c>
      <c r="T43" s="21">
        <f t="shared" si="10"/>
        <v>86.147999999999996</v>
      </c>
      <c r="U43" s="37">
        <f>VLOOKUP(Time_Zone, 'LSTM LookUp'!$B$5:$D$8, 3, FALSE)</f>
        <v>-75</v>
      </c>
      <c r="V43" s="21">
        <f t="shared" si="17"/>
        <v>-4.0943989218121102</v>
      </c>
      <c r="W43" s="21">
        <f t="shared" si="11"/>
        <v>310.12440026954692</v>
      </c>
      <c r="X43" s="21">
        <f t="shared" si="18"/>
        <v>0</v>
      </c>
      <c r="Y43" s="21">
        <f t="shared" si="12"/>
        <v>0</v>
      </c>
      <c r="Z43" s="21">
        <f t="shared" si="19"/>
        <v>0</v>
      </c>
      <c r="AA43" s="21">
        <f t="shared" si="13"/>
        <v>0</v>
      </c>
      <c r="AB43" s="21">
        <f t="shared" si="20"/>
        <v>0</v>
      </c>
      <c r="AC43" s="21">
        <f t="shared" si="21"/>
        <v>0</v>
      </c>
      <c r="AD43" s="21">
        <f t="shared" si="22"/>
        <v>0</v>
      </c>
      <c r="AE43" s="21" t="str">
        <f t="shared" si="14"/>
        <v>1/1/22:00</v>
      </c>
    </row>
    <row r="44" spans="2:31">
      <c r="B44" s="37">
        <v>1</v>
      </c>
      <c r="C44" s="38">
        <v>1</v>
      </c>
      <c r="D44" s="38">
        <v>23</v>
      </c>
      <c r="E44" s="17">
        <v>-1.1000000000000001</v>
      </c>
      <c r="F44" s="17">
        <v>0</v>
      </c>
      <c r="G44" s="17">
        <v>0</v>
      </c>
      <c r="H44" s="37">
        <f t="shared" si="6"/>
        <v>30.02</v>
      </c>
      <c r="I44" s="37">
        <f>IF(H44&lt;'Roof Calculator'!$G$8, 1, 0)</f>
        <v>1</v>
      </c>
      <c r="J44" s="37">
        <f>IF(H44&gt;='Roof Calculator'!$G$8, 1, 0)</f>
        <v>0</v>
      </c>
      <c r="K44" s="37">
        <f t="shared" si="23"/>
        <v>30.02</v>
      </c>
      <c r="L44" s="37">
        <f t="shared" si="7"/>
        <v>0</v>
      </c>
      <c r="M44" s="37">
        <v>0</v>
      </c>
      <c r="N44" s="37">
        <f t="shared" si="8"/>
        <v>0</v>
      </c>
      <c r="O44" s="37">
        <v>0</v>
      </c>
      <c r="P44" s="37">
        <v>0</v>
      </c>
      <c r="Q44" s="21">
        <f t="shared" si="9"/>
        <v>39.790999999999997</v>
      </c>
      <c r="R44" s="21">
        <f t="shared" si="15"/>
        <v>1.9166666666666683</v>
      </c>
      <c r="S44" s="21">
        <f t="shared" si="16"/>
        <v>-22.907995697851721</v>
      </c>
      <c r="T44" s="21">
        <f t="shared" si="10"/>
        <v>86.147999999999996</v>
      </c>
      <c r="U44" s="37">
        <f>VLOOKUP(Time_Zone, 'LSTM LookUp'!$B$5:$D$8, 3, FALSE)</f>
        <v>-75</v>
      </c>
      <c r="V44" s="21">
        <f t="shared" si="17"/>
        <v>-4.112844297915176</v>
      </c>
      <c r="W44" s="21">
        <f t="shared" si="11"/>
        <v>325.11978892552116</v>
      </c>
      <c r="X44" s="21">
        <f t="shared" si="18"/>
        <v>0</v>
      </c>
      <c r="Y44" s="21">
        <f t="shared" si="12"/>
        <v>0</v>
      </c>
      <c r="Z44" s="21">
        <f t="shared" si="19"/>
        <v>0</v>
      </c>
      <c r="AA44" s="21">
        <f t="shared" si="13"/>
        <v>0</v>
      </c>
      <c r="AB44" s="21">
        <f t="shared" si="20"/>
        <v>0</v>
      </c>
      <c r="AC44" s="21">
        <f t="shared" si="21"/>
        <v>0</v>
      </c>
      <c r="AD44" s="21">
        <f t="shared" si="22"/>
        <v>0</v>
      </c>
      <c r="AE44" s="21" t="str">
        <f t="shared" si="14"/>
        <v>1/1/23:00</v>
      </c>
    </row>
    <row r="45" spans="2:31">
      <c r="B45" s="37">
        <v>1</v>
      </c>
      <c r="C45" s="38">
        <v>1</v>
      </c>
      <c r="D45" s="38">
        <v>24</v>
      </c>
      <c r="E45" s="17">
        <v>-1.1000000000000001</v>
      </c>
      <c r="F45" s="17">
        <v>0</v>
      </c>
      <c r="G45" s="17">
        <v>0</v>
      </c>
      <c r="H45" s="37">
        <f t="shared" si="6"/>
        <v>30.02</v>
      </c>
      <c r="I45" s="37">
        <f>IF(H45&lt;'Roof Calculator'!$G$8, 1, 0)</f>
        <v>1</v>
      </c>
      <c r="J45" s="37">
        <f>IF(H45&gt;='Roof Calculator'!$G$8, 1, 0)</f>
        <v>0</v>
      </c>
      <c r="K45" s="37">
        <f t="shared" si="23"/>
        <v>30.02</v>
      </c>
      <c r="L45" s="37">
        <f t="shared" si="7"/>
        <v>0</v>
      </c>
      <c r="M45" s="37">
        <v>0</v>
      </c>
      <c r="N45" s="37">
        <f t="shared" si="8"/>
        <v>0</v>
      </c>
      <c r="O45" s="37">
        <v>0</v>
      </c>
      <c r="P45" s="37">
        <v>0</v>
      </c>
      <c r="Q45" s="21">
        <f t="shared" si="9"/>
        <v>39.790999999999997</v>
      </c>
      <c r="R45" s="21">
        <f t="shared" si="15"/>
        <v>1.958333333333335</v>
      </c>
      <c r="S45" s="21">
        <f t="shared" si="16"/>
        <v>-22.904298190458768</v>
      </c>
      <c r="T45" s="21">
        <f t="shared" si="10"/>
        <v>86.147999999999996</v>
      </c>
      <c r="U45" s="37">
        <f>VLOOKUP(Time_Zone, 'LSTM LookUp'!$B$5:$D$8, 3, FALSE)</f>
        <v>-75</v>
      </c>
      <c r="V45" s="21">
        <f t="shared" si="17"/>
        <v>-4.1312813622428646</v>
      </c>
      <c r="W45" s="21">
        <f t="shared" si="11"/>
        <v>340.11517965943926</v>
      </c>
      <c r="X45" s="21">
        <f t="shared" si="18"/>
        <v>0</v>
      </c>
      <c r="Y45" s="21">
        <f t="shared" si="12"/>
        <v>0</v>
      </c>
      <c r="Z45" s="21">
        <f t="shared" si="19"/>
        <v>0</v>
      </c>
      <c r="AA45" s="21">
        <f t="shared" si="13"/>
        <v>0</v>
      </c>
      <c r="AB45" s="21">
        <f t="shared" si="20"/>
        <v>0</v>
      </c>
      <c r="AC45" s="21">
        <f t="shared" si="21"/>
        <v>0</v>
      </c>
      <c r="AD45" s="21">
        <f t="shared" si="22"/>
        <v>0</v>
      </c>
      <c r="AE45" s="21" t="str">
        <f t="shared" si="14"/>
        <v>1/1/24:00</v>
      </c>
    </row>
    <row r="46" spans="2:31">
      <c r="B46" s="37">
        <v>1</v>
      </c>
      <c r="C46" s="38">
        <v>2</v>
      </c>
      <c r="D46" s="38">
        <v>1</v>
      </c>
      <c r="E46" s="17">
        <v>-0.6</v>
      </c>
      <c r="F46" s="17">
        <v>0</v>
      </c>
      <c r="G46" s="17">
        <v>0</v>
      </c>
      <c r="H46" s="37">
        <f t="shared" si="6"/>
        <v>30.92</v>
      </c>
      <c r="I46" s="37">
        <f>IF(H46&lt;'Roof Calculator'!$G$8, 1, 0)</f>
        <v>1</v>
      </c>
      <c r="J46" s="37">
        <f>IF(H46&gt;='Roof Calculator'!$G$8, 1, 0)</f>
        <v>0</v>
      </c>
      <c r="K46" s="37">
        <f t="shared" si="23"/>
        <v>30.92</v>
      </c>
      <c r="L46" s="37">
        <f t="shared" si="7"/>
        <v>0</v>
      </c>
      <c r="M46" s="37">
        <v>0</v>
      </c>
      <c r="N46" s="37">
        <f t="shared" si="8"/>
        <v>0</v>
      </c>
      <c r="O46" s="37">
        <v>0</v>
      </c>
      <c r="P46" s="37">
        <v>0</v>
      </c>
      <c r="Q46" s="21">
        <f t="shared" si="9"/>
        <v>39.790999999999997</v>
      </c>
      <c r="R46" s="21">
        <f t="shared" si="15"/>
        <v>2.0000000000000018</v>
      </c>
      <c r="S46" s="21">
        <f t="shared" si="16"/>
        <v>-22.900588330302597</v>
      </c>
      <c r="T46" s="21">
        <f t="shared" si="10"/>
        <v>86.147999999999996</v>
      </c>
      <c r="U46" s="37">
        <f>VLOOKUP(Time_Zone, 'LSTM LookUp'!$B$5:$D$8, 3, FALSE)</f>
        <v>-75</v>
      </c>
      <c r="V46" s="21">
        <f t="shared" si="17"/>
        <v>-4.1497100853534521</v>
      </c>
      <c r="W46" s="21">
        <f t="shared" si="11"/>
        <v>-4.8894275213383853</v>
      </c>
      <c r="X46" s="21">
        <f t="shared" si="18"/>
        <v>0</v>
      </c>
      <c r="Y46" s="21">
        <f t="shared" si="12"/>
        <v>0</v>
      </c>
      <c r="Z46" s="21">
        <f t="shared" si="19"/>
        <v>0</v>
      </c>
      <c r="AA46" s="21">
        <f t="shared" si="13"/>
        <v>0</v>
      </c>
      <c r="AB46" s="21">
        <f t="shared" si="20"/>
        <v>0</v>
      </c>
      <c r="AC46" s="21">
        <f t="shared" si="21"/>
        <v>0</v>
      </c>
      <c r="AD46" s="21">
        <f t="shared" si="22"/>
        <v>0</v>
      </c>
      <c r="AE46" s="21" t="str">
        <f t="shared" si="14"/>
        <v>1/2/1:00</v>
      </c>
    </row>
    <row r="47" spans="2:31">
      <c r="B47" s="37">
        <v>1</v>
      </c>
      <c r="C47" s="38">
        <v>2</v>
      </c>
      <c r="D47" s="38">
        <v>2</v>
      </c>
      <c r="E47" s="17">
        <v>-0.6</v>
      </c>
      <c r="F47" s="17">
        <v>0</v>
      </c>
      <c r="G47" s="17">
        <v>0</v>
      </c>
      <c r="H47" s="37">
        <f t="shared" si="6"/>
        <v>30.92</v>
      </c>
      <c r="I47" s="37">
        <f>IF(H47&lt;'Roof Calculator'!$G$8, 1, 0)</f>
        <v>1</v>
      </c>
      <c r="J47" s="37">
        <f>IF(H47&gt;='Roof Calculator'!$G$8, 1, 0)</f>
        <v>0</v>
      </c>
      <c r="K47" s="37">
        <f t="shared" si="23"/>
        <v>30.92</v>
      </c>
      <c r="L47" s="37">
        <f t="shared" si="7"/>
        <v>0</v>
      </c>
      <c r="M47" s="37">
        <v>0</v>
      </c>
      <c r="N47" s="37">
        <f t="shared" si="8"/>
        <v>0</v>
      </c>
      <c r="O47" s="37">
        <v>0</v>
      </c>
      <c r="P47" s="37">
        <v>0</v>
      </c>
      <c r="Q47" s="21">
        <f t="shared" si="9"/>
        <v>39.790999999999997</v>
      </c>
      <c r="R47" s="21">
        <f t="shared" si="15"/>
        <v>2.0416666666666683</v>
      </c>
      <c r="S47" s="21">
        <f t="shared" si="16"/>
        <v>-22.896866120289815</v>
      </c>
      <c r="T47" s="21">
        <f t="shared" si="10"/>
        <v>86.147999999999996</v>
      </c>
      <c r="U47" s="37">
        <f>VLOOKUP(Time_Zone, 'LSTM LookUp'!$B$5:$D$8, 3, FALSE)</f>
        <v>-75</v>
      </c>
      <c r="V47" s="21">
        <f t="shared" si="17"/>
        <v>-4.1681304378222812</v>
      </c>
      <c r="W47" s="21">
        <f t="shared" si="11"/>
        <v>10.10596739054443</v>
      </c>
      <c r="X47" s="21">
        <f t="shared" si="18"/>
        <v>0</v>
      </c>
      <c r="Y47" s="21">
        <f t="shared" si="12"/>
        <v>0</v>
      </c>
      <c r="Z47" s="21">
        <f t="shared" si="19"/>
        <v>0</v>
      </c>
      <c r="AA47" s="21">
        <f t="shared" si="13"/>
        <v>0</v>
      </c>
      <c r="AB47" s="21">
        <f t="shared" si="20"/>
        <v>0</v>
      </c>
      <c r="AC47" s="21">
        <f t="shared" si="21"/>
        <v>0</v>
      </c>
      <c r="AD47" s="21">
        <f t="shared" si="22"/>
        <v>0</v>
      </c>
      <c r="AE47" s="21" t="str">
        <f t="shared" si="14"/>
        <v>1/2/2:00</v>
      </c>
    </row>
    <row r="48" spans="2:31">
      <c r="B48" s="37">
        <v>1</v>
      </c>
      <c r="C48" s="38">
        <v>2</v>
      </c>
      <c r="D48" s="38">
        <v>3</v>
      </c>
      <c r="E48" s="17">
        <v>-0.6</v>
      </c>
      <c r="F48" s="17">
        <v>0</v>
      </c>
      <c r="G48" s="17">
        <v>0</v>
      </c>
      <c r="H48" s="37">
        <f t="shared" si="6"/>
        <v>30.92</v>
      </c>
      <c r="I48" s="37">
        <f>IF(H48&lt;'Roof Calculator'!$G$8, 1, 0)</f>
        <v>1</v>
      </c>
      <c r="J48" s="37">
        <f>IF(H48&gt;='Roof Calculator'!$G$8, 1, 0)</f>
        <v>0</v>
      </c>
      <c r="K48" s="37">
        <f t="shared" si="23"/>
        <v>30.92</v>
      </c>
      <c r="L48" s="37">
        <f t="shared" si="7"/>
        <v>0</v>
      </c>
      <c r="M48" s="37">
        <v>0</v>
      </c>
      <c r="N48" s="37">
        <f t="shared" si="8"/>
        <v>0</v>
      </c>
      <c r="O48" s="37">
        <v>0</v>
      </c>
      <c r="P48" s="37">
        <v>0</v>
      </c>
      <c r="Q48" s="21">
        <f t="shared" si="9"/>
        <v>39.790999999999997</v>
      </c>
      <c r="R48" s="21">
        <f t="shared" si="15"/>
        <v>2.0833333333333348</v>
      </c>
      <c r="S48" s="21">
        <f t="shared" si="16"/>
        <v>-22.893131563336187</v>
      </c>
      <c r="T48" s="21">
        <f t="shared" si="10"/>
        <v>86.147999999999996</v>
      </c>
      <c r="U48" s="37">
        <f>VLOOKUP(Time_Zone, 'LSTM LookUp'!$B$5:$D$8, 3, FALSE)</f>
        <v>-75</v>
      </c>
      <c r="V48" s="21">
        <f t="shared" si="17"/>
        <v>-4.1865423902417982</v>
      </c>
      <c r="W48" s="21">
        <f t="shared" si="11"/>
        <v>25.101364402439543</v>
      </c>
      <c r="X48" s="21">
        <f t="shared" si="18"/>
        <v>0</v>
      </c>
      <c r="Y48" s="21">
        <f t="shared" si="12"/>
        <v>0</v>
      </c>
      <c r="Z48" s="21">
        <f t="shared" si="19"/>
        <v>0</v>
      </c>
      <c r="AA48" s="21">
        <f t="shared" si="13"/>
        <v>0</v>
      </c>
      <c r="AB48" s="21">
        <f t="shared" si="20"/>
        <v>0</v>
      </c>
      <c r="AC48" s="21">
        <f t="shared" si="21"/>
        <v>0</v>
      </c>
      <c r="AD48" s="21">
        <f t="shared" si="22"/>
        <v>0</v>
      </c>
      <c r="AE48" s="21" t="str">
        <f t="shared" si="14"/>
        <v>1/2/3:00</v>
      </c>
    </row>
    <row r="49" spans="2:31">
      <c r="B49" s="37">
        <v>1</v>
      </c>
      <c r="C49" s="38">
        <v>2</v>
      </c>
      <c r="D49" s="38">
        <v>4</v>
      </c>
      <c r="E49" s="17">
        <v>-0.6</v>
      </c>
      <c r="F49" s="17">
        <v>0</v>
      </c>
      <c r="G49" s="17">
        <v>0</v>
      </c>
      <c r="H49" s="37">
        <f t="shared" si="6"/>
        <v>30.92</v>
      </c>
      <c r="I49" s="37">
        <f>IF(H49&lt;'Roof Calculator'!$G$8, 1, 0)</f>
        <v>1</v>
      </c>
      <c r="J49" s="37">
        <f>IF(H49&gt;='Roof Calculator'!$G$8, 1, 0)</f>
        <v>0</v>
      </c>
      <c r="K49" s="37">
        <f t="shared" si="23"/>
        <v>30.92</v>
      </c>
      <c r="L49" s="37">
        <f t="shared" si="7"/>
        <v>0</v>
      </c>
      <c r="M49" s="37">
        <v>0</v>
      </c>
      <c r="N49" s="37">
        <f t="shared" si="8"/>
        <v>0</v>
      </c>
      <c r="O49" s="37">
        <v>0</v>
      </c>
      <c r="P49" s="37">
        <v>0</v>
      </c>
      <c r="Q49" s="21">
        <f t="shared" si="9"/>
        <v>39.790999999999997</v>
      </c>
      <c r="R49" s="21">
        <f t="shared" si="15"/>
        <v>2.1250000000000013</v>
      </c>
      <c r="S49" s="21">
        <f t="shared" si="16"/>
        <v>-22.889384662366606</v>
      </c>
      <c r="T49" s="21">
        <f t="shared" si="10"/>
        <v>86.147999999999996</v>
      </c>
      <c r="U49" s="37">
        <f>VLOOKUP(Time_Zone, 'LSTM LookUp'!$B$5:$D$8, 3, FALSE)</f>
        <v>-75</v>
      </c>
      <c r="V49" s="21">
        <f t="shared" si="17"/>
        <v>-4.2049459132217084</v>
      </c>
      <c r="W49" s="21">
        <f t="shared" si="11"/>
        <v>40.096763521694541</v>
      </c>
      <c r="X49" s="21">
        <f t="shared" si="18"/>
        <v>0</v>
      </c>
      <c r="Y49" s="21">
        <f t="shared" si="12"/>
        <v>0</v>
      </c>
      <c r="Z49" s="21">
        <f t="shared" si="19"/>
        <v>0</v>
      </c>
      <c r="AA49" s="21">
        <f t="shared" si="13"/>
        <v>0</v>
      </c>
      <c r="AB49" s="21">
        <f t="shared" si="20"/>
        <v>0</v>
      </c>
      <c r="AC49" s="21">
        <f t="shared" si="21"/>
        <v>0</v>
      </c>
      <c r="AD49" s="21">
        <f t="shared" si="22"/>
        <v>0</v>
      </c>
      <c r="AE49" s="21" t="str">
        <f t="shared" si="14"/>
        <v>1/2/4:00</v>
      </c>
    </row>
    <row r="50" spans="2:31">
      <c r="B50" s="37">
        <v>1</v>
      </c>
      <c r="C50" s="38">
        <v>2</v>
      </c>
      <c r="D50" s="38">
        <v>5</v>
      </c>
      <c r="E50" s="17">
        <v>0</v>
      </c>
      <c r="F50" s="17">
        <v>0</v>
      </c>
      <c r="G50" s="17">
        <v>0</v>
      </c>
      <c r="H50" s="37">
        <f t="shared" si="6"/>
        <v>32</v>
      </c>
      <c r="I50" s="37">
        <f>IF(H50&lt;'Roof Calculator'!$G$8, 1, 0)</f>
        <v>1</v>
      </c>
      <c r="J50" s="37">
        <f>IF(H50&gt;='Roof Calculator'!$G$8, 1, 0)</f>
        <v>0</v>
      </c>
      <c r="K50" s="37">
        <f t="shared" si="23"/>
        <v>32</v>
      </c>
      <c r="L50" s="37">
        <f t="shared" si="7"/>
        <v>0</v>
      </c>
      <c r="M50" s="37">
        <v>0</v>
      </c>
      <c r="N50" s="37">
        <f t="shared" si="8"/>
        <v>0</v>
      </c>
      <c r="O50" s="37">
        <v>0</v>
      </c>
      <c r="P50" s="37">
        <v>0</v>
      </c>
      <c r="Q50" s="21">
        <f t="shared" si="9"/>
        <v>39.790999999999997</v>
      </c>
      <c r="R50" s="21">
        <f t="shared" si="15"/>
        <v>2.1666666666666679</v>
      </c>
      <c r="S50" s="21">
        <f t="shared" si="16"/>
        <v>-22.885625420315094</v>
      </c>
      <c r="T50" s="21">
        <f t="shared" si="10"/>
        <v>86.147999999999996</v>
      </c>
      <c r="U50" s="37">
        <f>VLOOKUP(Time_Zone, 'LSTM LookUp'!$B$5:$D$8, 3, FALSE)</f>
        <v>-75</v>
      </c>
      <c r="V50" s="21">
        <f t="shared" si="17"/>
        <v>-4.2233409773889043</v>
      </c>
      <c r="W50" s="21">
        <f t="shared" si="11"/>
        <v>55.092164755652753</v>
      </c>
      <c r="X50" s="21">
        <f t="shared" si="18"/>
        <v>0</v>
      </c>
      <c r="Y50" s="21">
        <f t="shared" si="12"/>
        <v>0</v>
      </c>
      <c r="Z50" s="21">
        <f t="shared" si="19"/>
        <v>0</v>
      </c>
      <c r="AA50" s="21">
        <f t="shared" si="13"/>
        <v>0</v>
      </c>
      <c r="AB50" s="21">
        <f t="shared" si="20"/>
        <v>0</v>
      </c>
      <c r="AC50" s="21">
        <f t="shared" si="21"/>
        <v>0</v>
      </c>
      <c r="AD50" s="21">
        <f t="shared" si="22"/>
        <v>0</v>
      </c>
      <c r="AE50" s="21" t="str">
        <f t="shared" si="14"/>
        <v>1/2/5:00</v>
      </c>
    </row>
    <row r="51" spans="2:31">
      <c r="B51" s="37">
        <v>1</v>
      </c>
      <c r="C51" s="38">
        <v>2</v>
      </c>
      <c r="D51" s="38">
        <v>6</v>
      </c>
      <c r="E51" s="17">
        <v>0</v>
      </c>
      <c r="F51" s="17">
        <v>0</v>
      </c>
      <c r="G51" s="17">
        <v>0</v>
      </c>
      <c r="H51" s="37">
        <f t="shared" si="6"/>
        <v>32</v>
      </c>
      <c r="I51" s="37">
        <f>IF(H51&lt;'Roof Calculator'!$G$8, 1, 0)</f>
        <v>1</v>
      </c>
      <c r="J51" s="37">
        <f>IF(H51&gt;='Roof Calculator'!$G$8, 1, 0)</f>
        <v>0</v>
      </c>
      <c r="K51" s="37">
        <f t="shared" si="23"/>
        <v>32</v>
      </c>
      <c r="L51" s="37">
        <f t="shared" si="7"/>
        <v>0</v>
      </c>
      <c r="M51" s="37">
        <v>0</v>
      </c>
      <c r="N51" s="37">
        <f t="shared" si="8"/>
        <v>0</v>
      </c>
      <c r="O51" s="37">
        <v>0</v>
      </c>
      <c r="P51" s="37">
        <v>0</v>
      </c>
      <c r="Q51" s="21">
        <f t="shared" si="9"/>
        <v>39.790999999999997</v>
      </c>
      <c r="R51" s="21">
        <f t="shared" si="15"/>
        <v>2.2083333333333344</v>
      </c>
      <c r="S51" s="21">
        <f t="shared" si="16"/>
        <v>-22.88185384012483</v>
      </c>
      <c r="T51" s="21">
        <f t="shared" si="10"/>
        <v>86.147999999999996</v>
      </c>
      <c r="U51" s="37">
        <f>VLOOKUP(Time_Zone, 'LSTM LookUp'!$B$5:$D$8, 3, FALSE)</f>
        <v>-75</v>
      </c>
      <c r="V51" s="21">
        <f t="shared" si="17"/>
        <v>-4.2417275533876246</v>
      </c>
      <c r="W51" s="21">
        <f t="shared" si="11"/>
        <v>70.087568111653113</v>
      </c>
      <c r="X51" s="21">
        <f t="shared" si="18"/>
        <v>0</v>
      </c>
      <c r="Y51" s="21">
        <f t="shared" si="12"/>
        <v>0</v>
      </c>
      <c r="Z51" s="21">
        <f t="shared" si="19"/>
        <v>0</v>
      </c>
      <c r="AA51" s="21">
        <f t="shared" si="13"/>
        <v>0</v>
      </c>
      <c r="AB51" s="21">
        <f t="shared" si="20"/>
        <v>0</v>
      </c>
      <c r="AC51" s="21">
        <f t="shared" si="21"/>
        <v>0</v>
      </c>
      <c r="AD51" s="21">
        <f t="shared" si="22"/>
        <v>0</v>
      </c>
      <c r="AE51" s="21" t="str">
        <f t="shared" si="14"/>
        <v>1/2/6:00</v>
      </c>
    </row>
    <row r="52" spans="2:31">
      <c r="B52" s="37">
        <v>1</v>
      </c>
      <c r="C52" s="38">
        <v>2</v>
      </c>
      <c r="D52" s="38">
        <v>7</v>
      </c>
      <c r="E52" s="17">
        <v>0</v>
      </c>
      <c r="F52" s="17">
        <v>0</v>
      </c>
      <c r="G52" s="17">
        <v>0</v>
      </c>
      <c r="H52" s="37">
        <f t="shared" si="6"/>
        <v>32</v>
      </c>
      <c r="I52" s="37">
        <f>IF(H52&lt;'Roof Calculator'!$G$8, 1, 0)</f>
        <v>1</v>
      </c>
      <c r="J52" s="37">
        <f>IF(H52&gt;='Roof Calculator'!$G$8, 1, 0)</f>
        <v>0</v>
      </c>
      <c r="K52" s="37">
        <f t="shared" si="23"/>
        <v>32</v>
      </c>
      <c r="L52" s="37">
        <f t="shared" si="7"/>
        <v>0</v>
      </c>
      <c r="M52" s="37">
        <v>0</v>
      </c>
      <c r="N52" s="37">
        <f t="shared" si="8"/>
        <v>0</v>
      </c>
      <c r="O52" s="37">
        <v>0</v>
      </c>
      <c r="P52" s="37">
        <v>0</v>
      </c>
      <c r="Q52" s="21">
        <f t="shared" si="9"/>
        <v>39.790999999999997</v>
      </c>
      <c r="R52" s="21">
        <f t="shared" si="15"/>
        <v>2.2500000000000009</v>
      </c>
      <c r="S52" s="21">
        <f t="shared" si="16"/>
        <v>-22.878069924748072</v>
      </c>
      <c r="T52" s="21">
        <f t="shared" si="10"/>
        <v>86.147999999999996</v>
      </c>
      <c r="U52" s="37">
        <f>VLOOKUP(Time_Zone, 'LSTM LookUp'!$B$5:$D$8, 3, FALSE)</f>
        <v>-75</v>
      </c>
      <c r="V52" s="21">
        <f t="shared" si="17"/>
        <v>-4.2601056118794638</v>
      </c>
      <c r="W52" s="21">
        <f t="shared" si="11"/>
        <v>85.082973597030104</v>
      </c>
      <c r="X52" s="21">
        <f t="shared" si="18"/>
        <v>0</v>
      </c>
      <c r="Y52" s="21">
        <f t="shared" si="12"/>
        <v>0</v>
      </c>
      <c r="Z52" s="21">
        <f t="shared" si="19"/>
        <v>0</v>
      </c>
      <c r="AA52" s="21">
        <f t="shared" si="13"/>
        <v>0</v>
      </c>
      <c r="AB52" s="21">
        <f t="shared" si="20"/>
        <v>0</v>
      </c>
      <c r="AC52" s="21">
        <f t="shared" si="21"/>
        <v>0</v>
      </c>
      <c r="AD52" s="21">
        <f t="shared" si="22"/>
        <v>0</v>
      </c>
      <c r="AE52" s="21" t="str">
        <f t="shared" si="14"/>
        <v>1/2/7:00</v>
      </c>
    </row>
    <row r="53" spans="2:31">
      <c r="B53" s="37">
        <v>1</v>
      </c>
      <c r="C53" s="38">
        <v>2</v>
      </c>
      <c r="D53" s="38">
        <v>8</v>
      </c>
      <c r="E53" s="17">
        <v>0.6</v>
      </c>
      <c r="F53" s="17">
        <v>0</v>
      </c>
      <c r="G53" s="17">
        <v>0</v>
      </c>
      <c r="H53" s="37">
        <f t="shared" si="6"/>
        <v>33.08</v>
      </c>
      <c r="I53" s="37">
        <f>IF(H53&lt;'Roof Calculator'!$G$8, 1, 0)</f>
        <v>1</v>
      </c>
      <c r="J53" s="37">
        <f>IF(H53&gt;='Roof Calculator'!$G$8, 1, 0)</f>
        <v>0</v>
      </c>
      <c r="K53" s="37">
        <f t="shared" si="23"/>
        <v>33.08</v>
      </c>
      <c r="L53" s="37">
        <f t="shared" si="7"/>
        <v>0</v>
      </c>
      <c r="M53" s="37">
        <v>0</v>
      </c>
      <c r="N53" s="37">
        <f t="shared" si="8"/>
        <v>0</v>
      </c>
      <c r="O53" s="37">
        <v>0</v>
      </c>
      <c r="P53" s="37">
        <v>0</v>
      </c>
      <c r="Q53" s="21">
        <f t="shared" si="9"/>
        <v>39.790999999999997</v>
      </c>
      <c r="R53" s="21">
        <f t="shared" si="15"/>
        <v>2.2916666666666674</v>
      </c>
      <c r="S53" s="21">
        <f t="shared" si="16"/>
        <v>-22.874273677146213</v>
      </c>
      <c r="T53" s="21">
        <f t="shared" si="10"/>
        <v>86.147999999999996</v>
      </c>
      <c r="U53" s="37">
        <f>VLOOKUP(Time_Zone, 'LSTM LookUp'!$B$5:$D$8, 3, FALSE)</f>
        <v>-75</v>
      </c>
      <c r="V53" s="21">
        <f t="shared" si="17"/>
        <v>-4.2784751235434246</v>
      </c>
      <c r="W53" s="21">
        <f t="shared" si="11"/>
        <v>100.07838121911414</v>
      </c>
      <c r="X53" s="21">
        <f t="shared" si="18"/>
        <v>0</v>
      </c>
      <c r="Y53" s="21">
        <f t="shared" si="12"/>
        <v>0</v>
      </c>
      <c r="Z53" s="21">
        <f t="shared" si="19"/>
        <v>0</v>
      </c>
      <c r="AA53" s="21">
        <f t="shared" si="13"/>
        <v>0</v>
      </c>
      <c r="AB53" s="21">
        <f t="shared" si="20"/>
        <v>0</v>
      </c>
      <c r="AC53" s="21">
        <f t="shared" si="21"/>
        <v>0</v>
      </c>
      <c r="AD53" s="21">
        <f t="shared" si="22"/>
        <v>0</v>
      </c>
      <c r="AE53" s="21" t="str">
        <f t="shared" si="14"/>
        <v>1/2/8:00</v>
      </c>
    </row>
    <row r="54" spans="2:31">
      <c r="B54" s="37">
        <v>1</v>
      </c>
      <c r="C54" s="38">
        <v>2</v>
      </c>
      <c r="D54" s="38">
        <v>9</v>
      </c>
      <c r="E54" s="17">
        <v>0.6</v>
      </c>
      <c r="F54" s="17">
        <v>25</v>
      </c>
      <c r="G54" s="17">
        <v>0</v>
      </c>
      <c r="H54" s="37">
        <f t="shared" si="6"/>
        <v>33.08</v>
      </c>
      <c r="I54" s="37">
        <f>IF(H54&lt;'Roof Calculator'!$G$8, 1, 0)</f>
        <v>1</v>
      </c>
      <c r="J54" s="37">
        <f>IF(H54&gt;='Roof Calculator'!$G$8, 1, 0)</f>
        <v>0</v>
      </c>
      <c r="K54" s="37">
        <f t="shared" si="23"/>
        <v>33.08</v>
      </c>
      <c r="L54" s="37">
        <f t="shared" si="7"/>
        <v>0</v>
      </c>
      <c r="M54" s="37">
        <v>0</v>
      </c>
      <c r="N54" s="37">
        <f t="shared" si="8"/>
        <v>25</v>
      </c>
      <c r="O54" s="37">
        <v>0</v>
      </c>
      <c r="P54" s="37">
        <v>0</v>
      </c>
      <c r="Q54" s="21">
        <f t="shared" si="9"/>
        <v>39.790999999999997</v>
      </c>
      <c r="R54" s="21">
        <f t="shared" si="15"/>
        <v>2.3333333333333339</v>
      </c>
      <c r="S54" s="21">
        <f t="shared" si="16"/>
        <v>-22.870465100289742</v>
      </c>
      <c r="T54" s="21">
        <f t="shared" si="10"/>
        <v>86.147999999999996</v>
      </c>
      <c r="U54" s="37">
        <f>VLOOKUP(Time_Zone, 'LSTM LookUp'!$B$5:$D$8, 3, FALSE)</f>
        <v>-75</v>
      </c>
      <c r="V54" s="21">
        <f t="shared" si="17"/>
        <v>-4.2968360590760009</v>
      </c>
      <c r="W54" s="21">
        <f t="shared" si="11"/>
        <v>115.07379098523101</v>
      </c>
      <c r="X54" s="21">
        <f t="shared" si="18"/>
        <v>0</v>
      </c>
      <c r="Y54" s="21">
        <f t="shared" si="12"/>
        <v>25</v>
      </c>
      <c r="Z54" s="21">
        <f t="shared" si="19"/>
        <v>7.9245633593459681</v>
      </c>
      <c r="AA54" s="21">
        <f t="shared" si="13"/>
        <v>7.9245633593459681</v>
      </c>
      <c r="AB54" s="21">
        <f t="shared" si="20"/>
        <v>0</v>
      </c>
      <c r="AC54" s="21">
        <f t="shared" si="21"/>
        <v>0</v>
      </c>
      <c r="AD54" s="21">
        <f t="shared" si="22"/>
        <v>0</v>
      </c>
      <c r="AE54" s="21" t="str">
        <f t="shared" si="14"/>
        <v>1/2/9:00</v>
      </c>
    </row>
    <row r="55" spans="2:31">
      <c r="B55" s="37">
        <v>1</v>
      </c>
      <c r="C55" s="38">
        <v>2</v>
      </c>
      <c r="D55" s="38">
        <v>10</v>
      </c>
      <c r="E55" s="17">
        <v>1.1000000000000001</v>
      </c>
      <c r="F55" s="17">
        <v>54</v>
      </c>
      <c r="G55" s="17">
        <v>3</v>
      </c>
      <c r="H55" s="37">
        <f t="shared" si="6"/>
        <v>33.979999999999997</v>
      </c>
      <c r="I55" s="37">
        <f>IF(H55&lt;'Roof Calculator'!$G$8, 1, 0)</f>
        <v>1</v>
      </c>
      <c r="J55" s="37">
        <f>IF(H55&gt;='Roof Calculator'!$G$8, 1, 0)</f>
        <v>0</v>
      </c>
      <c r="K55" s="37">
        <f t="shared" si="23"/>
        <v>33.979999999999997</v>
      </c>
      <c r="L55" s="37">
        <f t="shared" si="7"/>
        <v>0</v>
      </c>
      <c r="M55" s="37">
        <v>0</v>
      </c>
      <c r="N55" s="37">
        <f t="shared" si="8"/>
        <v>54</v>
      </c>
      <c r="O55" s="37">
        <v>0</v>
      </c>
      <c r="P55" s="37">
        <v>0</v>
      </c>
      <c r="Q55" s="21">
        <f t="shared" si="9"/>
        <v>39.790999999999997</v>
      </c>
      <c r="R55" s="21">
        <f t="shared" si="15"/>
        <v>2.3750000000000004</v>
      </c>
      <c r="S55" s="21">
        <f t="shared" si="16"/>
        <v>-22.866644197158248</v>
      </c>
      <c r="T55" s="21">
        <f t="shared" si="10"/>
        <v>86.147999999999996</v>
      </c>
      <c r="U55" s="37">
        <f>VLOOKUP(Time_Zone, 'LSTM LookUp'!$B$5:$D$8, 3, FALSE)</f>
        <v>-75</v>
      </c>
      <c r="V55" s="21">
        <f t="shared" si="17"/>
        <v>-4.3151883891911957</v>
      </c>
      <c r="W55" s="21">
        <f t="shared" si="11"/>
        <v>130.06920290270219</v>
      </c>
      <c r="X55" s="21">
        <f t="shared" si="18"/>
        <v>-2.1133168701761886</v>
      </c>
      <c r="Y55" s="21">
        <f t="shared" si="12"/>
        <v>51.886683129823808</v>
      </c>
      <c r="Z55" s="21">
        <f t="shared" si="19"/>
        <v>16.447172318743853</v>
      </c>
      <c r="AA55" s="21">
        <f t="shared" si="13"/>
        <v>16.447172318743853</v>
      </c>
      <c r="AB55" s="21">
        <f t="shared" si="20"/>
        <v>0</v>
      </c>
      <c r="AC55" s="21">
        <f t="shared" si="21"/>
        <v>0</v>
      </c>
      <c r="AD55" s="21">
        <f t="shared" si="22"/>
        <v>0</v>
      </c>
      <c r="AE55" s="21" t="str">
        <f t="shared" si="14"/>
        <v>1/2/10:00</v>
      </c>
    </row>
    <row r="56" spans="2:31">
      <c r="B56" s="37">
        <v>1</v>
      </c>
      <c r="C56" s="38">
        <v>2</v>
      </c>
      <c r="D56" s="38">
        <v>11</v>
      </c>
      <c r="E56" s="17">
        <v>1.7</v>
      </c>
      <c r="F56" s="17">
        <v>92</v>
      </c>
      <c r="G56" s="17">
        <v>0</v>
      </c>
      <c r="H56" s="37">
        <f t="shared" si="6"/>
        <v>35.06</v>
      </c>
      <c r="I56" s="37">
        <f>IF(H56&lt;'Roof Calculator'!$G$8, 1, 0)</f>
        <v>1</v>
      </c>
      <c r="J56" s="37">
        <f>IF(H56&gt;='Roof Calculator'!$G$8, 1, 0)</f>
        <v>0</v>
      </c>
      <c r="K56" s="37">
        <f t="shared" si="23"/>
        <v>35.06</v>
      </c>
      <c r="L56" s="37">
        <f t="shared" si="7"/>
        <v>0</v>
      </c>
      <c r="M56" s="37">
        <v>0</v>
      </c>
      <c r="N56" s="37">
        <f t="shared" si="8"/>
        <v>92</v>
      </c>
      <c r="O56" s="37">
        <v>0</v>
      </c>
      <c r="P56" s="37">
        <v>0</v>
      </c>
      <c r="Q56" s="21">
        <f t="shared" si="9"/>
        <v>39.790999999999997</v>
      </c>
      <c r="R56" s="21">
        <f t="shared" si="15"/>
        <v>2.416666666666667</v>
      </c>
      <c r="S56" s="21">
        <f t="shared" si="16"/>
        <v>-22.862810970740405</v>
      </c>
      <c r="T56" s="21">
        <f t="shared" si="10"/>
        <v>86.147999999999996</v>
      </c>
      <c r="U56" s="37">
        <f>VLOOKUP(Time_Zone, 'LSTM LookUp'!$B$5:$D$8, 3, FALSE)</f>
        <v>-75</v>
      </c>
      <c r="V56" s="21">
        <f t="shared" si="17"/>
        <v>-4.3335320846206251</v>
      </c>
      <c r="W56" s="21">
        <f t="shared" si="11"/>
        <v>145.06461697884481</v>
      </c>
      <c r="X56" s="21">
        <f t="shared" si="18"/>
        <v>0</v>
      </c>
      <c r="Y56" s="21">
        <f t="shared" si="12"/>
        <v>92</v>
      </c>
      <c r="Z56" s="21">
        <f t="shared" si="19"/>
        <v>29.162393162393162</v>
      </c>
      <c r="AA56" s="21">
        <f t="shared" si="13"/>
        <v>29.162393162393162</v>
      </c>
      <c r="AB56" s="21">
        <f t="shared" si="20"/>
        <v>0</v>
      </c>
      <c r="AC56" s="21">
        <f t="shared" si="21"/>
        <v>0</v>
      </c>
      <c r="AD56" s="21">
        <f t="shared" si="22"/>
        <v>0</v>
      </c>
      <c r="AE56" s="21" t="str">
        <f t="shared" si="14"/>
        <v>1/2/11:00</v>
      </c>
    </row>
    <row r="57" spans="2:31">
      <c r="B57" s="37">
        <v>1</v>
      </c>
      <c r="C57" s="38">
        <v>2</v>
      </c>
      <c r="D57" s="38">
        <v>12</v>
      </c>
      <c r="E57" s="17">
        <v>2.8</v>
      </c>
      <c r="F57" s="17">
        <v>131</v>
      </c>
      <c r="G57" s="17">
        <v>1</v>
      </c>
      <c r="H57" s="37">
        <f t="shared" si="6"/>
        <v>37.04</v>
      </c>
      <c r="I57" s="37">
        <f>IF(H57&lt;'Roof Calculator'!$G$8, 1, 0)</f>
        <v>1</v>
      </c>
      <c r="J57" s="37">
        <f>IF(H57&gt;='Roof Calculator'!$G$8, 1, 0)</f>
        <v>0</v>
      </c>
      <c r="K57" s="37">
        <f t="shared" si="23"/>
        <v>37.04</v>
      </c>
      <c r="L57" s="37">
        <f t="shared" si="7"/>
        <v>0</v>
      </c>
      <c r="M57" s="37">
        <v>0</v>
      </c>
      <c r="N57" s="37">
        <f t="shared" si="8"/>
        <v>131</v>
      </c>
      <c r="O57" s="37">
        <v>0</v>
      </c>
      <c r="P57" s="37">
        <v>0</v>
      </c>
      <c r="Q57" s="21">
        <f t="shared" si="9"/>
        <v>39.790999999999997</v>
      </c>
      <c r="R57" s="21">
        <f t="shared" si="15"/>
        <v>2.4583333333333335</v>
      </c>
      <c r="S57" s="21">
        <f t="shared" si="16"/>
        <v>-22.858965424033968</v>
      </c>
      <c r="T57" s="21">
        <f t="shared" si="10"/>
        <v>86.147999999999996</v>
      </c>
      <c r="U57" s="37">
        <f>VLOOKUP(Time_Zone, 'LSTM LookUp'!$B$5:$D$8, 3, FALSE)</f>
        <v>-75</v>
      </c>
      <c r="V57" s="21">
        <f t="shared" si="17"/>
        <v>-4.3518671161135201</v>
      </c>
      <c r="W57" s="21">
        <f t="shared" si="11"/>
        <v>160.0600332209716</v>
      </c>
      <c r="X57" s="21">
        <f t="shared" si="18"/>
        <v>-0.91420434368619796</v>
      </c>
      <c r="Y57" s="21">
        <f t="shared" si="12"/>
        <v>130.08579565631379</v>
      </c>
      <c r="Z57" s="21">
        <f t="shared" si="19"/>
        <v>41.234925193175648</v>
      </c>
      <c r="AA57" s="21">
        <f t="shared" si="13"/>
        <v>41.234925193175648</v>
      </c>
      <c r="AB57" s="21">
        <f t="shared" si="20"/>
        <v>0</v>
      </c>
      <c r="AC57" s="21">
        <f t="shared" si="21"/>
        <v>0</v>
      </c>
      <c r="AD57" s="21">
        <f t="shared" si="22"/>
        <v>0</v>
      </c>
      <c r="AE57" s="21" t="str">
        <f t="shared" si="14"/>
        <v>1/2/12:00</v>
      </c>
    </row>
    <row r="58" spans="2:31">
      <c r="B58" s="37">
        <v>1</v>
      </c>
      <c r="C58" s="38">
        <v>2</v>
      </c>
      <c r="D58" s="38">
        <v>13</v>
      </c>
      <c r="E58" s="17">
        <v>3.3</v>
      </c>
      <c r="F58" s="17">
        <v>142</v>
      </c>
      <c r="G58" s="17">
        <v>0</v>
      </c>
      <c r="H58" s="37">
        <f t="shared" si="6"/>
        <v>37.94</v>
      </c>
      <c r="I58" s="37">
        <f>IF(H58&lt;'Roof Calculator'!$G$8, 1, 0)</f>
        <v>1</v>
      </c>
      <c r="J58" s="37">
        <f>IF(H58&gt;='Roof Calculator'!$G$8, 1, 0)</f>
        <v>0</v>
      </c>
      <c r="K58" s="37">
        <f t="shared" si="23"/>
        <v>37.94</v>
      </c>
      <c r="L58" s="37">
        <f t="shared" si="7"/>
        <v>0</v>
      </c>
      <c r="M58" s="37">
        <v>0</v>
      </c>
      <c r="N58" s="37">
        <f t="shared" si="8"/>
        <v>142</v>
      </c>
      <c r="O58" s="37">
        <v>0</v>
      </c>
      <c r="P58" s="37">
        <v>0</v>
      </c>
      <c r="Q58" s="21">
        <f t="shared" si="9"/>
        <v>39.790999999999997</v>
      </c>
      <c r="R58" s="21">
        <f t="shared" si="15"/>
        <v>2.5</v>
      </c>
      <c r="S58" s="21">
        <f t="shared" si="16"/>
        <v>-22.855107560045766</v>
      </c>
      <c r="T58" s="21">
        <f t="shared" si="10"/>
        <v>86.147999999999996</v>
      </c>
      <c r="U58" s="37">
        <f>VLOOKUP(Time_Zone, 'LSTM LookUp'!$B$5:$D$8, 3, FALSE)</f>
        <v>-75</v>
      </c>
      <c r="V58" s="21">
        <f t="shared" si="17"/>
        <v>-4.3701934544368317</v>
      </c>
      <c r="W58" s="21">
        <f t="shared" si="11"/>
        <v>175.05545163639079</v>
      </c>
      <c r="X58" s="21">
        <f t="shared" si="18"/>
        <v>0</v>
      </c>
      <c r="Y58" s="21">
        <f t="shared" si="12"/>
        <v>142</v>
      </c>
      <c r="Z58" s="21">
        <f t="shared" si="19"/>
        <v>45.0115198810851</v>
      </c>
      <c r="AA58" s="21">
        <f t="shared" si="13"/>
        <v>45.0115198810851</v>
      </c>
      <c r="AB58" s="21">
        <f t="shared" si="20"/>
        <v>0</v>
      </c>
      <c r="AC58" s="21">
        <f t="shared" si="21"/>
        <v>0</v>
      </c>
      <c r="AD58" s="21">
        <f t="shared" si="22"/>
        <v>0</v>
      </c>
      <c r="AE58" s="21" t="str">
        <f t="shared" si="14"/>
        <v>1/2/13:00</v>
      </c>
    </row>
    <row r="59" spans="2:31">
      <c r="B59" s="37">
        <v>1</v>
      </c>
      <c r="C59" s="38">
        <v>2</v>
      </c>
      <c r="D59" s="38">
        <v>14</v>
      </c>
      <c r="E59" s="17">
        <v>3.9</v>
      </c>
      <c r="F59" s="17">
        <v>130</v>
      </c>
      <c r="G59" s="17">
        <v>0</v>
      </c>
      <c r="H59" s="37">
        <f t="shared" si="6"/>
        <v>39.020000000000003</v>
      </c>
      <c r="I59" s="37">
        <f>IF(H59&lt;'Roof Calculator'!$G$8, 1, 0)</f>
        <v>1</v>
      </c>
      <c r="J59" s="37">
        <f>IF(H59&gt;='Roof Calculator'!$G$8, 1, 0)</f>
        <v>0</v>
      </c>
      <c r="K59" s="37">
        <f t="shared" si="23"/>
        <v>39.020000000000003</v>
      </c>
      <c r="L59" s="37">
        <f t="shared" si="7"/>
        <v>0</v>
      </c>
      <c r="M59" s="37">
        <v>0</v>
      </c>
      <c r="N59" s="37">
        <f t="shared" si="8"/>
        <v>130</v>
      </c>
      <c r="O59" s="37">
        <v>0</v>
      </c>
      <c r="P59" s="37">
        <v>0</v>
      </c>
      <c r="Q59" s="21">
        <f t="shared" si="9"/>
        <v>39.790999999999997</v>
      </c>
      <c r="R59" s="21">
        <f t="shared" si="15"/>
        <v>2.5416666666666665</v>
      </c>
      <c r="S59" s="21">
        <f t="shared" si="16"/>
        <v>-22.851237381791698</v>
      </c>
      <c r="T59" s="21">
        <f t="shared" si="10"/>
        <v>86.147999999999996</v>
      </c>
      <c r="U59" s="37">
        <f>VLOOKUP(Time_Zone, 'LSTM LookUp'!$B$5:$D$8, 3, FALSE)</f>
        <v>-75</v>
      </c>
      <c r="V59" s="21">
        <f t="shared" si="17"/>
        <v>-4.3885110703752623</v>
      </c>
      <c r="W59" s="21">
        <f t="shared" si="11"/>
        <v>190.05087223240622</v>
      </c>
      <c r="X59" s="21">
        <f t="shared" si="18"/>
        <v>0</v>
      </c>
      <c r="Y59" s="21">
        <f t="shared" si="12"/>
        <v>130</v>
      </c>
      <c r="Z59" s="21">
        <f t="shared" si="19"/>
        <v>41.207729468599034</v>
      </c>
      <c r="AA59" s="21">
        <f t="shared" si="13"/>
        <v>41.207729468599034</v>
      </c>
      <c r="AB59" s="21">
        <f t="shared" si="20"/>
        <v>0</v>
      </c>
      <c r="AC59" s="21">
        <f t="shared" si="21"/>
        <v>0</v>
      </c>
      <c r="AD59" s="21">
        <f t="shared" si="22"/>
        <v>0</v>
      </c>
      <c r="AE59" s="21" t="str">
        <f t="shared" si="14"/>
        <v>1/2/14:00</v>
      </c>
    </row>
    <row r="60" spans="2:31">
      <c r="B60" s="37">
        <v>1</v>
      </c>
      <c r="C60" s="38">
        <v>2</v>
      </c>
      <c r="D60" s="38">
        <v>15</v>
      </c>
      <c r="E60" s="17">
        <v>4.4000000000000004</v>
      </c>
      <c r="F60" s="17">
        <v>116</v>
      </c>
      <c r="G60" s="17">
        <v>0</v>
      </c>
      <c r="H60" s="37">
        <f t="shared" si="6"/>
        <v>39.92</v>
      </c>
      <c r="I60" s="37">
        <f>IF(H60&lt;'Roof Calculator'!$G$8, 1, 0)</f>
        <v>1</v>
      </c>
      <c r="J60" s="37">
        <f>IF(H60&gt;='Roof Calculator'!$G$8, 1, 0)</f>
        <v>0</v>
      </c>
      <c r="K60" s="37">
        <f t="shared" si="23"/>
        <v>39.92</v>
      </c>
      <c r="L60" s="37">
        <f t="shared" si="7"/>
        <v>0</v>
      </c>
      <c r="M60" s="37">
        <v>0</v>
      </c>
      <c r="N60" s="37">
        <f t="shared" si="8"/>
        <v>116</v>
      </c>
      <c r="O60" s="37">
        <v>0</v>
      </c>
      <c r="P60" s="37">
        <v>0</v>
      </c>
      <c r="Q60" s="21">
        <f t="shared" si="9"/>
        <v>39.790999999999997</v>
      </c>
      <c r="R60" s="21">
        <f t="shared" si="15"/>
        <v>2.583333333333333</v>
      </c>
      <c r="S60" s="21">
        <f t="shared" si="16"/>
        <v>-22.847354892296714</v>
      </c>
      <c r="T60" s="21">
        <f t="shared" si="10"/>
        <v>86.147999999999996</v>
      </c>
      <c r="U60" s="37">
        <f>VLOOKUP(Time_Zone, 'LSTM LookUp'!$B$5:$D$8, 3, FALSE)</f>
        <v>-75</v>
      </c>
      <c r="V60" s="21">
        <f t="shared" si="17"/>
        <v>-4.406819934731308</v>
      </c>
      <c r="W60" s="21">
        <f t="shared" si="11"/>
        <v>205.04629501631717</v>
      </c>
      <c r="X60" s="21">
        <f t="shared" si="18"/>
        <v>0</v>
      </c>
      <c r="Y60" s="21">
        <f t="shared" si="12"/>
        <v>116</v>
      </c>
      <c r="Z60" s="21">
        <f t="shared" si="19"/>
        <v>36.76997398736529</v>
      </c>
      <c r="AA60" s="21">
        <f t="shared" si="13"/>
        <v>36.76997398736529</v>
      </c>
      <c r="AB60" s="21">
        <f t="shared" si="20"/>
        <v>0</v>
      </c>
      <c r="AC60" s="21">
        <f t="shared" si="21"/>
        <v>0</v>
      </c>
      <c r="AD60" s="21">
        <f t="shared" si="22"/>
        <v>0</v>
      </c>
      <c r="AE60" s="21" t="str">
        <f t="shared" si="14"/>
        <v>1/2/15:00</v>
      </c>
    </row>
    <row r="61" spans="2:31">
      <c r="B61" s="37">
        <v>1</v>
      </c>
      <c r="C61" s="38">
        <v>2</v>
      </c>
      <c r="D61" s="38">
        <v>16</v>
      </c>
      <c r="E61" s="17">
        <v>5</v>
      </c>
      <c r="F61" s="17">
        <v>136</v>
      </c>
      <c r="G61" s="17">
        <v>1</v>
      </c>
      <c r="H61" s="37">
        <f t="shared" si="6"/>
        <v>41</v>
      </c>
      <c r="I61" s="37">
        <f>IF(H61&lt;'Roof Calculator'!$G$8, 1, 0)</f>
        <v>1</v>
      </c>
      <c r="J61" s="37">
        <f>IF(H61&gt;='Roof Calculator'!$G$8, 1, 0)</f>
        <v>0</v>
      </c>
      <c r="K61" s="37">
        <f t="shared" si="23"/>
        <v>41</v>
      </c>
      <c r="L61" s="37">
        <f t="shared" si="7"/>
        <v>0</v>
      </c>
      <c r="M61" s="37">
        <v>0</v>
      </c>
      <c r="N61" s="37">
        <f t="shared" si="8"/>
        <v>136</v>
      </c>
      <c r="O61" s="37">
        <v>0</v>
      </c>
      <c r="P61" s="37">
        <v>0</v>
      </c>
      <c r="Q61" s="21">
        <f t="shared" si="9"/>
        <v>39.790999999999997</v>
      </c>
      <c r="R61" s="21">
        <f t="shared" si="15"/>
        <v>2.6249999999999996</v>
      </c>
      <c r="S61" s="21">
        <f t="shared" si="16"/>
        <v>-22.843460094594832</v>
      </c>
      <c r="T61" s="21">
        <f t="shared" si="10"/>
        <v>86.147999999999996</v>
      </c>
      <c r="U61" s="37">
        <f>VLOOKUP(Time_Zone, 'LSTM LookUp'!$B$5:$D$8, 3, FALSE)</f>
        <v>-75</v>
      </c>
      <c r="V61" s="21">
        <f t="shared" si="17"/>
        <v>-4.425120018325349</v>
      </c>
      <c r="W61" s="21">
        <f t="shared" si="11"/>
        <v>220.04171999541865</v>
      </c>
      <c r="X61" s="21">
        <f t="shared" si="18"/>
        <v>-0.79057212497889862</v>
      </c>
      <c r="Y61" s="21">
        <f t="shared" si="12"/>
        <v>135.20942787502111</v>
      </c>
      <c r="Z61" s="21">
        <f t="shared" si="19"/>
        <v>42.859027119060947</v>
      </c>
      <c r="AA61" s="21">
        <f t="shared" si="13"/>
        <v>42.859027119060947</v>
      </c>
      <c r="AB61" s="21">
        <f t="shared" si="20"/>
        <v>0</v>
      </c>
      <c r="AC61" s="21">
        <f t="shared" si="21"/>
        <v>0</v>
      </c>
      <c r="AD61" s="21">
        <f t="shared" si="22"/>
        <v>0</v>
      </c>
      <c r="AE61" s="21" t="str">
        <f t="shared" si="14"/>
        <v>1/2/16:00</v>
      </c>
    </row>
    <row r="62" spans="2:31">
      <c r="B62" s="37">
        <v>1</v>
      </c>
      <c r="C62" s="38">
        <v>2</v>
      </c>
      <c r="D62" s="38">
        <v>17</v>
      </c>
      <c r="E62" s="17">
        <v>3.9</v>
      </c>
      <c r="F62" s="17">
        <v>40</v>
      </c>
      <c r="G62" s="17">
        <v>1</v>
      </c>
      <c r="H62" s="37">
        <f t="shared" si="6"/>
        <v>39.020000000000003</v>
      </c>
      <c r="I62" s="37">
        <f>IF(H62&lt;'Roof Calculator'!$G$8, 1, 0)</f>
        <v>1</v>
      </c>
      <c r="J62" s="37">
        <f>IF(H62&gt;='Roof Calculator'!$G$8, 1, 0)</f>
        <v>0</v>
      </c>
      <c r="K62" s="37">
        <f t="shared" si="23"/>
        <v>39.020000000000003</v>
      </c>
      <c r="L62" s="37">
        <f t="shared" si="7"/>
        <v>0</v>
      </c>
      <c r="M62" s="37">
        <v>0</v>
      </c>
      <c r="N62" s="37">
        <f t="shared" si="8"/>
        <v>40</v>
      </c>
      <c r="O62" s="37">
        <v>0</v>
      </c>
      <c r="P62" s="37">
        <v>0</v>
      </c>
      <c r="Q62" s="21">
        <f t="shared" si="9"/>
        <v>39.790999999999997</v>
      </c>
      <c r="R62" s="21">
        <f t="shared" si="15"/>
        <v>2.6666666666666661</v>
      </c>
      <c r="S62" s="21">
        <f t="shared" si="16"/>
        <v>-22.839552991729075</v>
      </c>
      <c r="T62" s="21">
        <f t="shared" si="10"/>
        <v>86.147999999999996</v>
      </c>
      <c r="U62" s="37">
        <f>VLOOKUP(Time_Zone, 'LSTM LookUp'!$B$5:$D$8, 3, FALSE)</f>
        <v>-75</v>
      </c>
      <c r="V62" s="21">
        <f t="shared" si="17"/>
        <v>-4.4434112919956847</v>
      </c>
      <c r="W62" s="21">
        <f t="shared" si="11"/>
        <v>235.03714717700106</v>
      </c>
      <c r="X62" s="21">
        <f t="shared" si="18"/>
        <v>-0.65420874591880285</v>
      </c>
      <c r="Y62" s="21">
        <f t="shared" si="12"/>
        <v>39.345791254081199</v>
      </c>
      <c r="Z62" s="21">
        <f t="shared" si="19"/>
        <v>12.471928628662678</v>
      </c>
      <c r="AA62" s="21">
        <f t="shared" si="13"/>
        <v>12.471928628662678</v>
      </c>
      <c r="AB62" s="21">
        <f t="shared" si="20"/>
        <v>0</v>
      </c>
      <c r="AC62" s="21">
        <f t="shared" si="21"/>
        <v>0</v>
      </c>
      <c r="AD62" s="21">
        <f t="shared" si="22"/>
        <v>0</v>
      </c>
      <c r="AE62" s="21" t="str">
        <f t="shared" si="14"/>
        <v>1/2/17:00</v>
      </c>
    </row>
    <row r="63" spans="2:31">
      <c r="B63" s="37">
        <v>1</v>
      </c>
      <c r="C63" s="38">
        <v>2</v>
      </c>
      <c r="D63" s="38">
        <v>18</v>
      </c>
      <c r="E63" s="17">
        <v>1.1000000000000001</v>
      </c>
      <c r="F63" s="17">
        <v>8</v>
      </c>
      <c r="G63" s="17">
        <v>0</v>
      </c>
      <c r="H63" s="37">
        <f t="shared" si="6"/>
        <v>33.979999999999997</v>
      </c>
      <c r="I63" s="37">
        <f>IF(H63&lt;'Roof Calculator'!$G$8, 1, 0)</f>
        <v>1</v>
      </c>
      <c r="J63" s="37">
        <f>IF(H63&gt;='Roof Calculator'!$G$8, 1, 0)</f>
        <v>0</v>
      </c>
      <c r="K63" s="37">
        <f t="shared" si="23"/>
        <v>33.979999999999997</v>
      </c>
      <c r="L63" s="37">
        <f t="shared" si="7"/>
        <v>0</v>
      </c>
      <c r="M63" s="37">
        <v>0</v>
      </c>
      <c r="N63" s="37">
        <f t="shared" si="8"/>
        <v>8</v>
      </c>
      <c r="O63" s="37">
        <v>0</v>
      </c>
      <c r="P63" s="37">
        <v>0</v>
      </c>
      <c r="Q63" s="21">
        <f t="shared" si="9"/>
        <v>39.790999999999997</v>
      </c>
      <c r="R63" s="21">
        <f t="shared" si="15"/>
        <v>2.7083333333333326</v>
      </c>
      <c r="S63" s="21">
        <f t="shared" si="16"/>
        <v>-22.835633586751555</v>
      </c>
      <c r="T63" s="21">
        <f t="shared" si="10"/>
        <v>86.147999999999996</v>
      </c>
      <c r="U63" s="37">
        <f>VLOOKUP(Time_Zone, 'LSTM LookUp'!$B$5:$D$8, 3, FALSE)</f>
        <v>-75</v>
      </c>
      <c r="V63" s="21">
        <f t="shared" si="17"/>
        <v>-4.4616937265985745</v>
      </c>
      <c r="W63" s="21">
        <f t="shared" si="11"/>
        <v>250.03257656835035</v>
      </c>
      <c r="X63" s="21">
        <f t="shared" si="18"/>
        <v>0</v>
      </c>
      <c r="Y63" s="21">
        <f t="shared" si="12"/>
        <v>8</v>
      </c>
      <c r="Z63" s="21">
        <f t="shared" si="19"/>
        <v>2.5358602749907098</v>
      </c>
      <c r="AA63" s="21">
        <f t="shared" si="13"/>
        <v>2.5358602749907098</v>
      </c>
      <c r="AB63" s="21">
        <f t="shared" si="20"/>
        <v>0</v>
      </c>
      <c r="AC63" s="21">
        <f t="shared" si="21"/>
        <v>0</v>
      </c>
      <c r="AD63" s="21">
        <f t="shared" si="22"/>
        <v>0</v>
      </c>
      <c r="AE63" s="21" t="str">
        <f t="shared" si="14"/>
        <v>1/2/18:00</v>
      </c>
    </row>
    <row r="64" spans="2:31">
      <c r="B64" s="37">
        <v>1</v>
      </c>
      <c r="C64" s="38">
        <v>2</v>
      </c>
      <c r="D64" s="38">
        <v>19</v>
      </c>
      <c r="E64" s="17">
        <v>0.6</v>
      </c>
      <c r="F64" s="17">
        <v>0</v>
      </c>
      <c r="G64" s="17">
        <v>0</v>
      </c>
      <c r="H64" s="37">
        <f t="shared" si="6"/>
        <v>33.08</v>
      </c>
      <c r="I64" s="37">
        <f>IF(H64&lt;'Roof Calculator'!$G$8, 1, 0)</f>
        <v>1</v>
      </c>
      <c r="J64" s="37">
        <f>IF(H64&gt;='Roof Calculator'!$G$8, 1, 0)</f>
        <v>0</v>
      </c>
      <c r="K64" s="37">
        <f t="shared" si="23"/>
        <v>33.08</v>
      </c>
      <c r="L64" s="37">
        <f t="shared" si="7"/>
        <v>0</v>
      </c>
      <c r="M64" s="37">
        <v>0</v>
      </c>
      <c r="N64" s="37">
        <f t="shared" si="8"/>
        <v>0</v>
      </c>
      <c r="O64" s="37">
        <v>0</v>
      </c>
      <c r="P64" s="37">
        <v>0</v>
      </c>
      <c r="Q64" s="21">
        <f t="shared" si="9"/>
        <v>39.790999999999997</v>
      </c>
      <c r="R64" s="21">
        <f t="shared" si="15"/>
        <v>2.7499999999999991</v>
      </c>
      <c r="S64" s="21">
        <f t="shared" si="16"/>
        <v>-22.831701882723365</v>
      </c>
      <c r="T64" s="21">
        <f t="shared" si="10"/>
        <v>86.147999999999996</v>
      </c>
      <c r="U64" s="37">
        <f>VLOOKUP(Time_Zone, 'LSTM LookUp'!$B$5:$D$8, 3, FALSE)</f>
        <v>-75</v>
      </c>
      <c r="V64" s="21">
        <f t="shared" si="17"/>
        <v>-4.479967293008329</v>
      </c>
      <c r="W64" s="21">
        <f t="shared" si="11"/>
        <v>265.0280081767479</v>
      </c>
      <c r="X64" s="21">
        <f t="shared" si="18"/>
        <v>0</v>
      </c>
      <c r="Y64" s="21">
        <f t="shared" si="12"/>
        <v>0</v>
      </c>
      <c r="Z64" s="21">
        <f t="shared" si="19"/>
        <v>0</v>
      </c>
      <c r="AA64" s="21">
        <f t="shared" si="13"/>
        <v>0</v>
      </c>
      <c r="AB64" s="21">
        <f t="shared" si="20"/>
        <v>0</v>
      </c>
      <c r="AC64" s="21">
        <f t="shared" si="21"/>
        <v>0</v>
      </c>
      <c r="AD64" s="21">
        <f t="shared" si="22"/>
        <v>0</v>
      </c>
      <c r="AE64" s="21" t="str">
        <f t="shared" si="14"/>
        <v>1/2/19:00</v>
      </c>
    </row>
    <row r="65" spans="2:31">
      <c r="B65" s="37">
        <v>1</v>
      </c>
      <c r="C65" s="38">
        <v>2</v>
      </c>
      <c r="D65" s="38">
        <v>20</v>
      </c>
      <c r="E65" s="17">
        <v>0</v>
      </c>
      <c r="F65" s="17">
        <v>0</v>
      </c>
      <c r="G65" s="17">
        <v>0</v>
      </c>
      <c r="H65" s="37">
        <f t="shared" si="6"/>
        <v>32</v>
      </c>
      <c r="I65" s="37">
        <f>IF(H65&lt;'Roof Calculator'!$G$8, 1, 0)</f>
        <v>1</v>
      </c>
      <c r="J65" s="37">
        <f>IF(H65&gt;='Roof Calculator'!$G$8, 1, 0)</f>
        <v>0</v>
      </c>
      <c r="K65" s="37">
        <f t="shared" si="23"/>
        <v>32</v>
      </c>
      <c r="L65" s="37">
        <f t="shared" si="7"/>
        <v>0</v>
      </c>
      <c r="M65" s="37">
        <v>0</v>
      </c>
      <c r="N65" s="37">
        <f t="shared" si="8"/>
        <v>0</v>
      </c>
      <c r="O65" s="37">
        <v>0</v>
      </c>
      <c r="P65" s="37">
        <v>0</v>
      </c>
      <c r="Q65" s="21">
        <f t="shared" si="9"/>
        <v>39.790999999999997</v>
      </c>
      <c r="R65" s="21">
        <f t="shared" si="15"/>
        <v>2.7916666666666656</v>
      </c>
      <c r="S65" s="21">
        <f t="shared" si="16"/>
        <v>-22.827757882714639</v>
      </c>
      <c r="T65" s="21">
        <f t="shared" si="10"/>
        <v>86.147999999999996</v>
      </c>
      <c r="U65" s="37">
        <f>VLOOKUP(Time_Zone, 'LSTM LookUp'!$B$5:$D$8, 3, FALSE)</f>
        <v>-75</v>
      </c>
      <c r="V65" s="21">
        <f t="shared" si="17"/>
        <v>-4.4982319621173454</v>
      </c>
      <c r="W65" s="21">
        <f t="shared" si="11"/>
        <v>280.02344200947067</v>
      </c>
      <c r="X65" s="21">
        <f t="shared" si="18"/>
        <v>0</v>
      </c>
      <c r="Y65" s="21">
        <f t="shared" si="12"/>
        <v>0</v>
      </c>
      <c r="Z65" s="21">
        <f t="shared" si="19"/>
        <v>0</v>
      </c>
      <c r="AA65" s="21">
        <f t="shared" si="13"/>
        <v>0</v>
      </c>
      <c r="AB65" s="21">
        <f t="shared" si="20"/>
        <v>0</v>
      </c>
      <c r="AC65" s="21">
        <f t="shared" si="21"/>
        <v>0</v>
      </c>
      <c r="AD65" s="21">
        <f t="shared" si="22"/>
        <v>0</v>
      </c>
      <c r="AE65" s="21" t="str">
        <f t="shared" si="14"/>
        <v>1/2/20:00</v>
      </c>
    </row>
    <row r="66" spans="2:31">
      <c r="B66" s="37">
        <v>1</v>
      </c>
      <c r="C66" s="38">
        <v>2</v>
      </c>
      <c r="D66" s="38">
        <v>21</v>
      </c>
      <c r="E66" s="17">
        <v>0</v>
      </c>
      <c r="F66" s="17">
        <v>0</v>
      </c>
      <c r="G66" s="17">
        <v>0</v>
      </c>
      <c r="H66" s="37">
        <f t="shared" si="6"/>
        <v>32</v>
      </c>
      <c r="I66" s="37">
        <f>IF(H66&lt;'Roof Calculator'!$G$8, 1, 0)</f>
        <v>1</v>
      </c>
      <c r="J66" s="37">
        <f>IF(H66&gt;='Roof Calculator'!$G$8, 1, 0)</f>
        <v>0</v>
      </c>
      <c r="K66" s="37">
        <f t="shared" si="23"/>
        <v>32</v>
      </c>
      <c r="L66" s="37">
        <f t="shared" si="7"/>
        <v>0</v>
      </c>
      <c r="M66" s="37">
        <v>0</v>
      </c>
      <c r="N66" s="37">
        <f t="shared" si="8"/>
        <v>0</v>
      </c>
      <c r="O66" s="37">
        <v>0</v>
      </c>
      <c r="P66" s="37">
        <v>0</v>
      </c>
      <c r="Q66" s="21">
        <f t="shared" si="9"/>
        <v>39.790999999999997</v>
      </c>
      <c r="R66" s="21">
        <f t="shared" si="15"/>
        <v>2.8333333333333321</v>
      </c>
      <c r="S66" s="21">
        <f t="shared" si="16"/>
        <v>-22.823801589804525</v>
      </c>
      <c r="T66" s="21">
        <f t="shared" si="10"/>
        <v>86.147999999999996</v>
      </c>
      <c r="U66" s="37">
        <f>VLOOKUP(Time_Zone, 'LSTM LookUp'!$B$5:$D$8, 3, FALSE)</f>
        <v>-75</v>
      </c>
      <c r="V66" s="21">
        <f t="shared" si="17"/>
        <v>-4.5164877048361518</v>
      </c>
      <c r="W66" s="21">
        <f t="shared" si="11"/>
        <v>295.01887807379097</v>
      </c>
      <c r="X66" s="21">
        <f t="shared" si="18"/>
        <v>0</v>
      </c>
      <c r="Y66" s="21">
        <f t="shared" si="12"/>
        <v>0</v>
      </c>
      <c r="Z66" s="21">
        <f t="shared" si="19"/>
        <v>0</v>
      </c>
      <c r="AA66" s="21">
        <f t="shared" si="13"/>
        <v>0</v>
      </c>
      <c r="AB66" s="21">
        <f t="shared" si="20"/>
        <v>0</v>
      </c>
      <c r="AC66" s="21">
        <f t="shared" si="21"/>
        <v>0</v>
      </c>
      <c r="AD66" s="21">
        <f t="shared" si="22"/>
        <v>0</v>
      </c>
      <c r="AE66" s="21" t="str">
        <f t="shared" si="14"/>
        <v>1/2/21:00</v>
      </c>
    </row>
    <row r="67" spans="2:31">
      <c r="B67" s="37">
        <v>1</v>
      </c>
      <c r="C67" s="38">
        <v>2</v>
      </c>
      <c r="D67" s="38">
        <v>22</v>
      </c>
      <c r="E67" s="17">
        <v>0</v>
      </c>
      <c r="F67" s="17">
        <v>0</v>
      </c>
      <c r="G67" s="17">
        <v>0</v>
      </c>
      <c r="H67" s="37">
        <f t="shared" si="6"/>
        <v>32</v>
      </c>
      <c r="I67" s="37">
        <f>IF(H67&lt;'Roof Calculator'!$G$8, 1, 0)</f>
        <v>1</v>
      </c>
      <c r="J67" s="37">
        <f>IF(H67&gt;='Roof Calculator'!$G$8, 1, 0)</f>
        <v>0</v>
      </c>
      <c r="K67" s="37">
        <f t="shared" si="23"/>
        <v>32</v>
      </c>
      <c r="L67" s="37">
        <f t="shared" si="7"/>
        <v>0</v>
      </c>
      <c r="M67" s="37">
        <v>0</v>
      </c>
      <c r="N67" s="37">
        <f t="shared" si="8"/>
        <v>0</v>
      </c>
      <c r="O67" s="37">
        <v>0</v>
      </c>
      <c r="P67" s="37">
        <v>0</v>
      </c>
      <c r="Q67" s="21">
        <f t="shared" si="9"/>
        <v>39.790999999999997</v>
      </c>
      <c r="R67" s="21">
        <f t="shared" si="15"/>
        <v>2.8749999999999987</v>
      </c>
      <c r="S67" s="21">
        <f t="shared" si="16"/>
        <v>-22.819833007081169</v>
      </c>
      <c r="T67" s="21">
        <f t="shared" si="10"/>
        <v>86.147999999999996</v>
      </c>
      <c r="U67" s="37">
        <f>VLOOKUP(Time_Zone, 'LSTM LookUp'!$B$5:$D$8, 3, FALSE)</f>
        <v>-75</v>
      </c>
      <c r="V67" s="21">
        <f t="shared" si="17"/>
        <v>-4.5347344920934889</v>
      </c>
      <c r="W67" s="21">
        <f t="shared" si="11"/>
        <v>310.01431637697669</v>
      </c>
      <c r="X67" s="21">
        <f t="shared" si="18"/>
        <v>0</v>
      </c>
      <c r="Y67" s="21">
        <f t="shared" si="12"/>
        <v>0</v>
      </c>
      <c r="Z67" s="21">
        <f t="shared" si="19"/>
        <v>0</v>
      </c>
      <c r="AA67" s="21">
        <f t="shared" si="13"/>
        <v>0</v>
      </c>
      <c r="AB67" s="21">
        <f t="shared" si="20"/>
        <v>0</v>
      </c>
      <c r="AC67" s="21">
        <f t="shared" si="21"/>
        <v>0</v>
      </c>
      <c r="AD67" s="21">
        <f t="shared" si="22"/>
        <v>0</v>
      </c>
      <c r="AE67" s="21" t="str">
        <f t="shared" si="14"/>
        <v>1/2/22:00</v>
      </c>
    </row>
    <row r="68" spans="2:31">
      <c r="B68" s="37">
        <v>1</v>
      </c>
      <c r="C68" s="38">
        <v>2</v>
      </c>
      <c r="D68" s="38">
        <v>23</v>
      </c>
      <c r="E68" s="17">
        <v>0</v>
      </c>
      <c r="F68" s="17">
        <v>0</v>
      </c>
      <c r="G68" s="17">
        <v>0</v>
      </c>
      <c r="H68" s="37">
        <f t="shared" si="6"/>
        <v>32</v>
      </c>
      <c r="I68" s="37">
        <f>IF(H68&lt;'Roof Calculator'!$G$8, 1, 0)</f>
        <v>1</v>
      </c>
      <c r="J68" s="37">
        <f>IF(H68&gt;='Roof Calculator'!$G$8, 1, 0)</f>
        <v>0</v>
      </c>
      <c r="K68" s="37">
        <f t="shared" si="23"/>
        <v>32</v>
      </c>
      <c r="L68" s="37">
        <f t="shared" si="7"/>
        <v>0</v>
      </c>
      <c r="M68" s="37">
        <v>0</v>
      </c>
      <c r="N68" s="37">
        <f t="shared" si="8"/>
        <v>0</v>
      </c>
      <c r="O68" s="37">
        <v>0</v>
      </c>
      <c r="P68" s="37">
        <v>0</v>
      </c>
      <c r="Q68" s="21">
        <f t="shared" si="9"/>
        <v>39.790999999999997</v>
      </c>
      <c r="R68" s="21">
        <f t="shared" si="15"/>
        <v>2.9166666666666652</v>
      </c>
      <c r="S68" s="21">
        <f t="shared" si="16"/>
        <v>-22.815852137641706</v>
      </c>
      <c r="T68" s="21">
        <f t="shared" si="10"/>
        <v>86.147999999999996</v>
      </c>
      <c r="U68" s="37">
        <f>VLOOKUP(Time_Zone, 'LSTM LookUp'!$B$5:$D$8, 3, FALSE)</f>
        <v>-75</v>
      </c>
      <c r="V68" s="21">
        <f t="shared" si="17"/>
        <v>-4.552972294836346</v>
      </c>
      <c r="W68" s="21">
        <f t="shared" si="11"/>
        <v>325.00975692629095</v>
      </c>
      <c r="X68" s="21">
        <f t="shared" si="18"/>
        <v>0</v>
      </c>
      <c r="Y68" s="21">
        <f t="shared" si="12"/>
        <v>0</v>
      </c>
      <c r="Z68" s="21">
        <f t="shared" si="19"/>
        <v>0</v>
      </c>
      <c r="AA68" s="21">
        <f t="shared" si="13"/>
        <v>0</v>
      </c>
      <c r="AB68" s="21">
        <f t="shared" si="20"/>
        <v>0</v>
      </c>
      <c r="AC68" s="21">
        <f t="shared" si="21"/>
        <v>0</v>
      </c>
      <c r="AD68" s="21">
        <f t="shared" si="22"/>
        <v>0</v>
      </c>
      <c r="AE68" s="21" t="str">
        <f t="shared" si="14"/>
        <v>1/2/23:00</v>
      </c>
    </row>
    <row r="69" spans="2:31">
      <c r="B69" s="37">
        <v>1</v>
      </c>
      <c r="C69" s="38">
        <v>2</v>
      </c>
      <c r="D69" s="38">
        <v>24</v>
      </c>
      <c r="E69" s="17">
        <v>-0.6</v>
      </c>
      <c r="F69" s="17">
        <v>0</v>
      </c>
      <c r="G69" s="17">
        <v>0</v>
      </c>
      <c r="H69" s="37">
        <f t="shared" si="6"/>
        <v>30.92</v>
      </c>
      <c r="I69" s="37">
        <f>IF(H69&lt;'Roof Calculator'!$G$8, 1, 0)</f>
        <v>1</v>
      </c>
      <c r="J69" s="37">
        <f>IF(H69&gt;='Roof Calculator'!$G$8, 1, 0)</f>
        <v>0</v>
      </c>
      <c r="K69" s="37">
        <f t="shared" si="23"/>
        <v>30.92</v>
      </c>
      <c r="L69" s="37">
        <f t="shared" si="7"/>
        <v>0</v>
      </c>
      <c r="M69" s="37">
        <v>0</v>
      </c>
      <c r="N69" s="37">
        <f t="shared" si="8"/>
        <v>0</v>
      </c>
      <c r="O69" s="37">
        <v>0</v>
      </c>
      <c r="P69" s="37">
        <v>0</v>
      </c>
      <c r="Q69" s="21">
        <f t="shared" si="9"/>
        <v>39.790999999999997</v>
      </c>
      <c r="R69" s="21">
        <f t="shared" si="15"/>
        <v>2.9583333333333317</v>
      </c>
      <c r="S69" s="21">
        <f t="shared" si="16"/>
        <v>-22.811858984592295</v>
      </c>
      <c r="T69" s="21">
        <f t="shared" si="10"/>
        <v>86.147999999999996</v>
      </c>
      <c r="U69" s="37">
        <f>VLOOKUP(Time_Zone, 'LSTM LookUp'!$B$5:$D$8, 3, FALSE)</f>
        <v>-75</v>
      </c>
      <c r="V69" s="21">
        <f t="shared" si="17"/>
        <v>-4.571201084030009</v>
      </c>
      <c r="W69" s="21">
        <f t="shared" si="11"/>
        <v>340.00519972899252</v>
      </c>
      <c r="X69" s="21">
        <f t="shared" si="18"/>
        <v>0</v>
      </c>
      <c r="Y69" s="21">
        <f t="shared" si="12"/>
        <v>0</v>
      </c>
      <c r="Z69" s="21">
        <f t="shared" si="19"/>
        <v>0</v>
      </c>
      <c r="AA69" s="21">
        <f t="shared" si="13"/>
        <v>0</v>
      </c>
      <c r="AB69" s="21">
        <f t="shared" si="20"/>
        <v>0</v>
      </c>
      <c r="AC69" s="21">
        <f t="shared" si="21"/>
        <v>0</v>
      </c>
      <c r="AD69" s="21">
        <f t="shared" si="22"/>
        <v>0</v>
      </c>
      <c r="AE69" s="21" t="str">
        <f t="shared" si="14"/>
        <v>1/2/24:00</v>
      </c>
    </row>
    <row r="70" spans="2:31">
      <c r="B70" s="37">
        <v>1</v>
      </c>
      <c r="C70" s="38">
        <v>3</v>
      </c>
      <c r="D70" s="38">
        <v>1</v>
      </c>
      <c r="E70" s="17">
        <v>-0.6</v>
      </c>
      <c r="F70" s="17">
        <v>0</v>
      </c>
      <c r="G70" s="17">
        <v>0</v>
      </c>
      <c r="H70" s="37">
        <f t="shared" si="6"/>
        <v>30.92</v>
      </c>
      <c r="I70" s="37">
        <f>IF(H70&lt;'Roof Calculator'!$G$8, 1, 0)</f>
        <v>1</v>
      </c>
      <c r="J70" s="37">
        <f>IF(H70&gt;='Roof Calculator'!$G$8, 1, 0)</f>
        <v>0</v>
      </c>
      <c r="K70" s="37">
        <f t="shared" si="23"/>
        <v>30.92</v>
      </c>
      <c r="L70" s="37">
        <f t="shared" si="7"/>
        <v>0</v>
      </c>
      <c r="M70" s="37">
        <v>0</v>
      </c>
      <c r="N70" s="37">
        <f t="shared" si="8"/>
        <v>0</v>
      </c>
      <c r="O70" s="37">
        <v>0</v>
      </c>
      <c r="P70" s="37">
        <v>0</v>
      </c>
      <c r="Q70" s="21">
        <f t="shared" si="9"/>
        <v>39.790999999999997</v>
      </c>
      <c r="R70" s="21">
        <f t="shared" si="15"/>
        <v>2.9999999999999982</v>
      </c>
      <c r="S70" s="21">
        <f t="shared" si="16"/>
        <v>-22.807853551048026</v>
      </c>
      <c r="T70" s="21">
        <f t="shared" si="10"/>
        <v>86.147999999999996</v>
      </c>
      <c r="U70" s="37">
        <f>VLOOKUP(Time_Zone, 'LSTM LookUp'!$B$5:$D$8, 3, FALSE)</f>
        <v>-75</v>
      </c>
      <c r="V70" s="21">
        <f t="shared" si="17"/>
        <v>-4.589420830658165</v>
      </c>
      <c r="W70" s="21">
        <f t="shared" si="11"/>
        <v>-4.9993552076645376</v>
      </c>
      <c r="X70" s="21">
        <f t="shared" si="18"/>
        <v>0</v>
      </c>
      <c r="Y70" s="21">
        <f t="shared" si="12"/>
        <v>0</v>
      </c>
      <c r="Z70" s="21">
        <f t="shared" si="19"/>
        <v>0</v>
      </c>
      <c r="AA70" s="21">
        <f t="shared" si="13"/>
        <v>0</v>
      </c>
      <c r="AB70" s="21">
        <f t="shared" si="20"/>
        <v>0</v>
      </c>
      <c r="AC70" s="21">
        <f t="shared" si="21"/>
        <v>0</v>
      </c>
      <c r="AD70" s="21">
        <f t="shared" si="22"/>
        <v>0</v>
      </c>
      <c r="AE70" s="21" t="str">
        <f t="shared" si="14"/>
        <v>1/3/1:00</v>
      </c>
    </row>
    <row r="71" spans="2:31">
      <c r="B71" s="37">
        <v>1</v>
      </c>
      <c r="C71" s="38">
        <v>3</v>
      </c>
      <c r="D71" s="38">
        <v>2</v>
      </c>
      <c r="E71" s="17">
        <v>-1.1000000000000001</v>
      </c>
      <c r="F71" s="17">
        <v>0</v>
      </c>
      <c r="G71" s="17">
        <v>0</v>
      </c>
      <c r="H71" s="37">
        <f t="shared" si="6"/>
        <v>30.02</v>
      </c>
      <c r="I71" s="37">
        <f>IF(H71&lt;'Roof Calculator'!$G$8, 1, 0)</f>
        <v>1</v>
      </c>
      <c r="J71" s="37">
        <f>IF(H71&gt;='Roof Calculator'!$G$8, 1, 0)</f>
        <v>0</v>
      </c>
      <c r="K71" s="37">
        <f t="shared" si="23"/>
        <v>30.02</v>
      </c>
      <c r="L71" s="37">
        <f t="shared" si="7"/>
        <v>0</v>
      </c>
      <c r="M71" s="37">
        <v>0</v>
      </c>
      <c r="N71" s="37">
        <f t="shared" si="8"/>
        <v>0</v>
      </c>
      <c r="O71" s="37">
        <v>0</v>
      </c>
      <c r="P71" s="37">
        <v>0</v>
      </c>
      <c r="Q71" s="21">
        <f t="shared" si="9"/>
        <v>39.790999999999997</v>
      </c>
      <c r="R71" s="21">
        <f t="shared" si="15"/>
        <v>3.0416666666666647</v>
      </c>
      <c r="S71" s="21">
        <f t="shared" si="16"/>
        <v>-22.803835840133011</v>
      </c>
      <c r="T71" s="21">
        <f t="shared" si="10"/>
        <v>86.147999999999996</v>
      </c>
      <c r="U71" s="37">
        <f>VLOOKUP(Time_Zone, 'LSTM LookUp'!$B$5:$D$8, 3, FALSE)</f>
        <v>-75</v>
      </c>
      <c r="V71" s="21">
        <f t="shared" si="17"/>
        <v>-4.6076315057228925</v>
      </c>
      <c r="W71" s="21">
        <f t="shared" si="11"/>
        <v>9.9960921235692712</v>
      </c>
      <c r="X71" s="21">
        <f t="shared" si="18"/>
        <v>0</v>
      </c>
      <c r="Y71" s="21">
        <f t="shared" si="12"/>
        <v>0</v>
      </c>
      <c r="Z71" s="21">
        <f t="shared" si="19"/>
        <v>0</v>
      </c>
      <c r="AA71" s="21">
        <f t="shared" si="13"/>
        <v>0</v>
      </c>
      <c r="AB71" s="21">
        <f t="shared" si="20"/>
        <v>0</v>
      </c>
      <c r="AC71" s="21">
        <f t="shared" si="21"/>
        <v>0</v>
      </c>
      <c r="AD71" s="21">
        <f t="shared" si="22"/>
        <v>0</v>
      </c>
      <c r="AE71" s="21" t="str">
        <f t="shared" si="14"/>
        <v>1/3/2:00</v>
      </c>
    </row>
    <row r="72" spans="2:31">
      <c r="B72" s="37">
        <v>1</v>
      </c>
      <c r="C72" s="38">
        <v>3</v>
      </c>
      <c r="D72" s="38">
        <v>3</v>
      </c>
      <c r="E72" s="17">
        <v>-2.2000000000000002</v>
      </c>
      <c r="F72" s="17">
        <v>0</v>
      </c>
      <c r="G72" s="17">
        <v>0</v>
      </c>
      <c r="H72" s="37">
        <f t="shared" si="6"/>
        <v>28.04</v>
      </c>
      <c r="I72" s="37">
        <f>IF(H72&lt;'Roof Calculator'!$G$8, 1, 0)</f>
        <v>1</v>
      </c>
      <c r="J72" s="37">
        <f>IF(H72&gt;='Roof Calculator'!$G$8, 1, 0)</f>
        <v>0</v>
      </c>
      <c r="K72" s="37">
        <f t="shared" si="23"/>
        <v>28.04</v>
      </c>
      <c r="L72" s="37">
        <f t="shared" si="7"/>
        <v>0</v>
      </c>
      <c r="M72" s="37">
        <v>0</v>
      </c>
      <c r="N72" s="37">
        <f t="shared" si="8"/>
        <v>0</v>
      </c>
      <c r="O72" s="37">
        <v>0</v>
      </c>
      <c r="P72" s="37">
        <v>0</v>
      </c>
      <c r="Q72" s="21">
        <f t="shared" si="9"/>
        <v>39.790999999999997</v>
      </c>
      <c r="R72" s="21">
        <f t="shared" si="15"/>
        <v>3.0833333333333313</v>
      </c>
      <c r="S72" s="21">
        <f t="shared" si="16"/>
        <v>-22.799805854980296</v>
      </c>
      <c r="T72" s="21">
        <f t="shared" si="10"/>
        <v>86.147999999999996</v>
      </c>
      <c r="U72" s="37">
        <f>VLOOKUP(Time_Zone, 'LSTM LookUp'!$B$5:$D$8, 3, FALSE)</f>
        <v>-75</v>
      </c>
      <c r="V72" s="21">
        <f t="shared" si="17"/>
        <v>-4.625833080244738</v>
      </c>
      <c r="W72" s="21">
        <f t="shared" si="11"/>
        <v>24.991541729938813</v>
      </c>
      <c r="X72" s="21">
        <f t="shared" si="18"/>
        <v>0</v>
      </c>
      <c r="Y72" s="21">
        <f t="shared" si="12"/>
        <v>0</v>
      </c>
      <c r="Z72" s="21">
        <f t="shared" si="19"/>
        <v>0</v>
      </c>
      <c r="AA72" s="21">
        <f t="shared" si="13"/>
        <v>0</v>
      </c>
      <c r="AB72" s="21">
        <f t="shared" si="20"/>
        <v>0</v>
      </c>
      <c r="AC72" s="21">
        <f t="shared" si="21"/>
        <v>0</v>
      </c>
      <c r="AD72" s="21">
        <f t="shared" si="22"/>
        <v>0</v>
      </c>
      <c r="AE72" s="21" t="str">
        <f t="shared" si="14"/>
        <v>1/3/3:00</v>
      </c>
    </row>
    <row r="73" spans="2:31">
      <c r="B73" s="37">
        <v>1</v>
      </c>
      <c r="C73" s="38">
        <v>3</v>
      </c>
      <c r="D73" s="38">
        <v>4</v>
      </c>
      <c r="E73" s="17">
        <v>-2.2000000000000002</v>
      </c>
      <c r="F73" s="17">
        <v>0</v>
      </c>
      <c r="G73" s="17">
        <v>0</v>
      </c>
      <c r="H73" s="37">
        <f t="shared" si="6"/>
        <v>28.04</v>
      </c>
      <c r="I73" s="37">
        <f>IF(H73&lt;'Roof Calculator'!$G$8, 1, 0)</f>
        <v>1</v>
      </c>
      <c r="J73" s="37">
        <f>IF(H73&gt;='Roof Calculator'!$G$8, 1, 0)</f>
        <v>0</v>
      </c>
      <c r="K73" s="37">
        <f t="shared" si="23"/>
        <v>28.04</v>
      </c>
      <c r="L73" s="37">
        <f t="shared" si="7"/>
        <v>0</v>
      </c>
      <c r="M73" s="37">
        <v>0</v>
      </c>
      <c r="N73" s="37">
        <f t="shared" si="8"/>
        <v>0</v>
      </c>
      <c r="O73" s="37">
        <v>0</v>
      </c>
      <c r="P73" s="37">
        <v>0</v>
      </c>
      <c r="Q73" s="21">
        <f t="shared" si="9"/>
        <v>39.790999999999997</v>
      </c>
      <c r="R73" s="21">
        <f t="shared" si="15"/>
        <v>3.1249999999999978</v>
      </c>
      <c r="S73" s="21">
        <f t="shared" si="16"/>
        <v>-22.795763598731881</v>
      </c>
      <c r="T73" s="21">
        <f t="shared" si="10"/>
        <v>86.147999999999996</v>
      </c>
      <c r="U73" s="37">
        <f>VLOOKUP(Time_Zone, 'LSTM LookUp'!$B$5:$D$8, 3, FALSE)</f>
        <v>-75</v>
      </c>
      <c r="V73" s="21">
        <f t="shared" si="17"/>
        <v>-4.6440255252628262</v>
      </c>
      <c r="W73" s="21">
        <f t="shared" si="11"/>
        <v>39.986993618684295</v>
      </c>
      <c r="X73" s="21">
        <f t="shared" si="18"/>
        <v>0</v>
      </c>
      <c r="Y73" s="21">
        <f t="shared" si="12"/>
        <v>0</v>
      </c>
      <c r="Z73" s="21">
        <f t="shared" si="19"/>
        <v>0</v>
      </c>
      <c r="AA73" s="21">
        <f t="shared" si="13"/>
        <v>0</v>
      </c>
      <c r="AB73" s="21">
        <f t="shared" si="20"/>
        <v>0</v>
      </c>
      <c r="AC73" s="21">
        <f t="shared" si="21"/>
        <v>0</v>
      </c>
      <c r="AD73" s="21">
        <f t="shared" si="22"/>
        <v>0</v>
      </c>
      <c r="AE73" s="21" t="str">
        <f t="shared" si="14"/>
        <v>1/3/4:00</v>
      </c>
    </row>
    <row r="74" spans="2:31">
      <c r="B74" s="37">
        <v>1</v>
      </c>
      <c r="C74" s="38">
        <v>3</v>
      </c>
      <c r="D74" s="38">
        <v>5</v>
      </c>
      <c r="E74" s="17">
        <v>-2.8</v>
      </c>
      <c r="F74" s="17">
        <v>0</v>
      </c>
      <c r="G74" s="17">
        <v>0</v>
      </c>
      <c r="H74" s="37">
        <f t="shared" si="6"/>
        <v>26.96</v>
      </c>
      <c r="I74" s="37">
        <f>IF(H74&lt;'Roof Calculator'!$G$8, 1, 0)</f>
        <v>1</v>
      </c>
      <c r="J74" s="37">
        <f>IF(H74&gt;='Roof Calculator'!$G$8, 1, 0)</f>
        <v>0</v>
      </c>
      <c r="K74" s="37">
        <f t="shared" si="23"/>
        <v>26.96</v>
      </c>
      <c r="L74" s="37">
        <f t="shared" si="7"/>
        <v>0</v>
      </c>
      <c r="M74" s="37">
        <v>0</v>
      </c>
      <c r="N74" s="37">
        <f t="shared" si="8"/>
        <v>0</v>
      </c>
      <c r="O74" s="37">
        <v>0</v>
      </c>
      <c r="P74" s="37">
        <v>0</v>
      </c>
      <c r="Q74" s="21">
        <f t="shared" si="9"/>
        <v>39.790999999999997</v>
      </c>
      <c r="R74" s="21">
        <f t="shared" si="15"/>
        <v>3.1666666666666643</v>
      </c>
      <c r="S74" s="21">
        <f t="shared" si="16"/>
        <v>-22.791709074538751</v>
      </c>
      <c r="T74" s="21">
        <f t="shared" si="10"/>
        <v>86.147999999999996</v>
      </c>
      <c r="U74" s="37">
        <f>VLOOKUP(Time_Zone, 'LSTM LookUp'!$B$5:$D$8, 3, FALSE)</f>
        <v>-75</v>
      </c>
      <c r="V74" s="21">
        <f t="shared" si="17"/>
        <v>-4.6622088118348017</v>
      </c>
      <c r="W74" s="21">
        <f t="shared" si="11"/>
        <v>54.982447797041296</v>
      </c>
      <c r="X74" s="21">
        <f t="shared" si="18"/>
        <v>0</v>
      </c>
      <c r="Y74" s="21">
        <f t="shared" si="12"/>
        <v>0</v>
      </c>
      <c r="Z74" s="21">
        <f t="shared" si="19"/>
        <v>0</v>
      </c>
      <c r="AA74" s="21">
        <f t="shared" si="13"/>
        <v>0</v>
      </c>
      <c r="AB74" s="21">
        <f t="shared" si="20"/>
        <v>0</v>
      </c>
      <c r="AC74" s="21">
        <f t="shared" si="21"/>
        <v>0</v>
      </c>
      <c r="AD74" s="21">
        <f t="shared" si="22"/>
        <v>0</v>
      </c>
      <c r="AE74" s="21" t="str">
        <f t="shared" si="14"/>
        <v>1/3/5:00</v>
      </c>
    </row>
    <row r="75" spans="2:31">
      <c r="B75" s="37">
        <v>1</v>
      </c>
      <c r="C75" s="38">
        <v>3</v>
      </c>
      <c r="D75" s="38">
        <v>6</v>
      </c>
      <c r="E75" s="17">
        <v>-3.3</v>
      </c>
      <c r="F75" s="17">
        <v>0</v>
      </c>
      <c r="G75" s="17">
        <v>0</v>
      </c>
      <c r="H75" s="37">
        <f t="shared" si="6"/>
        <v>26.060000000000002</v>
      </c>
      <c r="I75" s="37">
        <f>IF(H75&lt;'Roof Calculator'!$G$8, 1, 0)</f>
        <v>1</v>
      </c>
      <c r="J75" s="37">
        <f>IF(H75&gt;='Roof Calculator'!$G$8, 1, 0)</f>
        <v>0</v>
      </c>
      <c r="K75" s="37">
        <f t="shared" si="23"/>
        <v>26.060000000000002</v>
      </c>
      <c r="L75" s="37">
        <f t="shared" si="7"/>
        <v>0</v>
      </c>
      <c r="M75" s="37">
        <v>0</v>
      </c>
      <c r="N75" s="37">
        <f t="shared" si="8"/>
        <v>0</v>
      </c>
      <c r="O75" s="37">
        <v>0</v>
      </c>
      <c r="P75" s="37">
        <v>0</v>
      </c>
      <c r="Q75" s="21">
        <f t="shared" si="9"/>
        <v>39.790999999999997</v>
      </c>
      <c r="R75" s="21">
        <f t="shared" si="15"/>
        <v>3.2083333333333308</v>
      </c>
      <c r="S75" s="21">
        <f t="shared" si="16"/>
        <v>-22.787642285560796</v>
      </c>
      <c r="T75" s="21">
        <f t="shared" si="10"/>
        <v>86.147999999999996</v>
      </c>
      <c r="U75" s="37">
        <f>VLOOKUP(Time_Zone, 'LSTM LookUp'!$B$5:$D$8, 3, FALSE)</f>
        <v>-75</v>
      </c>
      <c r="V75" s="21">
        <f t="shared" si="17"/>
        <v>-4.6803829110370208</v>
      </c>
      <c r="W75" s="21">
        <f t="shared" si="11"/>
        <v>69.977904272240721</v>
      </c>
      <c r="X75" s="21">
        <f t="shared" si="18"/>
        <v>0</v>
      </c>
      <c r="Y75" s="21">
        <f t="shared" si="12"/>
        <v>0</v>
      </c>
      <c r="Z75" s="21">
        <f t="shared" si="19"/>
        <v>0</v>
      </c>
      <c r="AA75" s="21">
        <f t="shared" si="13"/>
        <v>0</v>
      </c>
      <c r="AB75" s="21">
        <f t="shared" si="20"/>
        <v>0</v>
      </c>
      <c r="AC75" s="21">
        <f t="shared" si="21"/>
        <v>0</v>
      </c>
      <c r="AD75" s="21">
        <f t="shared" si="22"/>
        <v>0</v>
      </c>
      <c r="AE75" s="21" t="str">
        <f t="shared" si="14"/>
        <v>1/3/6:00</v>
      </c>
    </row>
    <row r="76" spans="2:31">
      <c r="B76" s="37">
        <v>1</v>
      </c>
      <c r="C76" s="38">
        <v>3</v>
      </c>
      <c r="D76" s="38">
        <v>7</v>
      </c>
      <c r="E76" s="17">
        <v>-3.3</v>
      </c>
      <c r="F76" s="17">
        <v>0</v>
      </c>
      <c r="G76" s="17">
        <v>0</v>
      </c>
      <c r="H76" s="37">
        <f t="shared" si="6"/>
        <v>26.060000000000002</v>
      </c>
      <c r="I76" s="37">
        <f>IF(H76&lt;'Roof Calculator'!$G$8, 1, 0)</f>
        <v>1</v>
      </c>
      <c r="J76" s="37">
        <f>IF(H76&gt;='Roof Calculator'!$G$8, 1, 0)</f>
        <v>0</v>
      </c>
      <c r="K76" s="37">
        <f t="shared" si="23"/>
        <v>26.060000000000002</v>
      </c>
      <c r="L76" s="37">
        <f t="shared" si="7"/>
        <v>0</v>
      </c>
      <c r="M76" s="37">
        <v>0</v>
      </c>
      <c r="N76" s="37">
        <f t="shared" si="8"/>
        <v>0</v>
      </c>
      <c r="O76" s="37">
        <v>0</v>
      </c>
      <c r="P76" s="37">
        <v>0</v>
      </c>
      <c r="Q76" s="21">
        <f t="shared" si="9"/>
        <v>39.790999999999997</v>
      </c>
      <c r="R76" s="21">
        <f t="shared" si="15"/>
        <v>3.2499999999999973</v>
      </c>
      <c r="S76" s="21">
        <f t="shared" si="16"/>
        <v>-22.783563234966863</v>
      </c>
      <c r="T76" s="21">
        <f t="shared" si="10"/>
        <v>86.147999999999996</v>
      </c>
      <c r="U76" s="37">
        <f>VLOOKUP(Time_Zone, 'LSTM LookUp'!$B$5:$D$8, 3, FALSE)</f>
        <v>-75</v>
      </c>
      <c r="V76" s="21">
        <f t="shared" si="17"/>
        <v>-4.6985477939644742</v>
      </c>
      <c r="W76" s="21">
        <f t="shared" si="11"/>
        <v>84.973363051508883</v>
      </c>
      <c r="X76" s="21">
        <f t="shared" si="18"/>
        <v>0</v>
      </c>
      <c r="Y76" s="21">
        <f t="shared" si="12"/>
        <v>0</v>
      </c>
      <c r="Z76" s="21">
        <f t="shared" si="19"/>
        <v>0</v>
      </c>
      <c r="AA76" s="21">
        <f t="shared" si="13"/>
        <v>0</v>
      </c>
      <c r="AB76" s="21">
        <f t="shared" si="20"/>
        <v>0</v>
      </c>
      <c r="AC76" s="21">
        <f t="shared" si="21"/>
        <v>0</v>
      </c>
      <c r="AD76" s="21">
        <f t="shared" si="22"/>
        <v>0</v>
      </c>
      <c r="AE76" s="21" t="str">
        <f t="shared" si="14"/>
        <v>1/3/7:00</v>
      </c>
    </row>
    <row r="77" spans="2:31">
      <c r="B77" s="37">
        <v>1</v>
      </c>
      <c r="C77" s="38">
        <v>3</v>
      </c>
      <c r="D77" s="38">
        <v>8</v>
      </c>
      <c r="E77" s="17">
        <v>-3.3</v>
      </c>
      <c r="F77" s="17">
        <v>0</v>
      </c>
      <c r="G77" s="17">
        <v>0</v>
      </c>
      <c r="H77" s="37">
        <f t="shared" si="6"/>
        <v>26.060000000000002</v>
      </c>
      <c r="I77" s="37">
        <f>IF(H77&lt;'Roof Calculator'!$G$8, 1, 0)</f>
        <v>1</v>
      </c>
      <c r="J77" s="37">
        <f>IF(H77&gt;='Roof Calculator'!$G$8, 1, 0)</f>
        <v>0</v>
      </c>
      <c r="K77" s="37">
        <f t="shared" si="23"/>
        <v>26.060000000000002</v>
      </c>
      <c r="L77" s="37">
        <f t="shared" si="7"/>
        <v>0</v>
      </c>
      <c r="M77" s="37">
        <v>0</v>
      </c>
      <c r="N77" s="37">
        <f t="shared" si="8"/>
        <v>0</v>
      </c>
      <c r="O77" s="37">
        <v>0</v>
      </c>
      <c r="P77" s="37">
        <v>0</v>
      </c>
      <c r="Q77" s="21">
        <f t="shared" si="9"/>
        <v>39.790999999999997</v>
      </c>
      <c r="R77" s="21">
        <f t="shared" si="15"/>
        <v>3.2916666666666639</v>
      </c>
      <c r="S77" s="21">
        <f t="shared" si="16"/>
        <v>-22.779471925934715</v>
      </c>
      <c r="T77" s="21">
        <f t="shared" si="10"/>
        <v>86.147999999999996</v>
      </c>
      <c r="U77" s="37">
        <f>VLOOKUP(Time_Zone, 'LSTM LookUp'!$B$5:$D$8, 3, FALSE)</f>
        <v>-75</v>
      </c>
      <c r="V77" s="21">
        <f t="shared" si="17"/>
        <v>-4.7167034317309371</v>
      </c>
      <c r="W77" s="21">
        <f t="shared" si="11"/>
        <v>99.968824142067248</v>
      </c>
      <c r="X77" s="21">
        <f t="shared" si="18"/>
        <v>0</v>
      </c>
      <c r="Y77" s="21">
        <f t="shared" si="12"/>
        <v>0</v>
      </c>
      <c r="Z77" s="21">
        <f t="shared" si="19"/>
        <v>0</v>
      </c>
      <c r="AA77" s="21">
        <f t="shared" si="13"/>
        <v>0</v>
      </c>
      <c r="AB77" s="21">
        <f t="shared" si="20"/>
        <v>0</v>
      </c>
      <c r="AC77" s="21">
        <f t="shared" si="21"/>
        <v>0</v>
      </c>
      <c r="AD77" s="21">
        <f t="shared" si="22"/>
        <v>0</v>
      </c>
      <c r="AE77" s="21" t="str">
        <f t="shared" si="14"/>
        <v>1/3/8:00</v>
      </c>
    </row>
    <row r="78" spans="2:31">
      <c r="B78" s="37">
        <v>1</v>
      </c>
      <c r="C78" s="38">
        <v>3</v>
      </c>
      <c r="D78" s="38">
        <v>9</v>
      </c>
      <c r="E78" s="17">
        <v>-3.9</v>
      </c>
      <c r="F78" s="17">
        <v>25</v>
      </c>
      <c r="G78" s="17">
        <v>0</v>
      </c>
      <c r="H78" s="37">
        <f t="shared" si="6"/>
        <v>24.98</v>
      </c>
      <c r="I78" s="37">
        <f>IF(H78&lt;'Roof Calculator'!$G$8, 1, 0)</f>
        <v>1</v>
      </c>
      <c r="J78" s="37">
        <f>IF(H78&gt;='Roof Calculator'!$G$8, 1, 0)</f>
        <v>0</v>
      </c>
      <c r="K78" s="37">
        <f t="shared" si="23"/>
        <v>24.98</v>
      </c>
      <c r="L78" s="37">
        <f t="shared" si="7"/>
        <v>0</v>
      </c>
      <c r="M78" s="37">
        <v>0</v>
      </c>
      <c r="N78" s="37">
        <f t="shared" si="8"/>
        <v>25</v>
      </c>
      <c r="O78" s="37">
        <v>0</v>
      </c>
      <c r="P78" s="37">
        <v>0</v>
      </c>
      <c r="Q78" s="21">
        <f t="shared" si="9"/>
        <v>39.790999999999997</v>
      </c>
      <c r="R78" s="21">
        <f t="shared" si="15"/>
        <v>3.3333333333333304</v>
      </c>
      <c r="S78" s="21">
        <f t="shared" si="16"/>
        <v>-22.775368361651037</v>
      </c>
      <c r="T78" s="21">
        <f t="shared" si="10"/>
        <v>86.147999999999996</v>
      </c>
      <c r="U78" s="37">
        <f>VLOOKUP(Time_Zone, 'LSTM LookUp'!$B$5:$D$8, 3, FALSE)</f>
        <v>-75</v>
      </c>
      <c r="V78" s="21">
        <f t="shared" si="17"/>
        <v>-4.7348497954690103</v>
      </c>
      <c r="W78" s="21">
        <f t="shared" si="11"/>
        <v>114.96428755113271</v>
      </c>
      <c r="X78" s="21">
        <f t="shared" si="18"/>
        <v>0</v>
      </c>
      <c r="Y78" s="21">
        <f t="shared" si="12"/>
        <v>25</v>
      </c>
      <c r="Z78" s="21">
        <f t="shared" si="19"/>
        <v>7.9245633593459681</v>
      </c>
      <c r="AA78" s="21">
        <f t="shared" si="13"/>
        <v>7.9245633593459681</v>
      </c>
      <c r="AB78" s="21">
        <f t="shared" si="20"/>
        <v>0</v>
      </c>
      <c r="AC78" s="21">
        <f t="shared" si="21"/>
        <v>0</v>
      </c>
      <c r="AD78" s="21">
        <f t="shared" si="22"/>
        <v>0</v>
      </c>
      <c r="AE78" s="21" t="str">
        <f t="shared" si="14"/>
        <v>1/3/9:00</v>
      </c>
    </row>
    <row r="79" spans="2:31">
      <c r="B79" s="37">
        <v>1</v>
      </c>
      <c r="C79" s="38">
        <v>3</v>
      </c>
      <c r="D79" s="38">
        <v>10</v>
      </c>
      <c r="E79" s="17">
        <v>-4.4000000000000004</v>
      </c>
      <c r="F79" s="17">
        <v>83</v>
      </c>
      <c r="G79" s="17">
        <v>0</v>
      </c>
      <c r="H79" s="37">
        <f t="shared" si="6"/>
        <v>24.08</v>
      </c>
      <c r="I79" s="37">
        <f>IF(H79&lt;'Roof Calculator'!$G$8, 1, 0)</f>
        <v>1</v>
      </c>
      <c r="J79" s="37">
        <f>IF(H79&gt;='Roof Calculator'!$G$8, 1, 0)</f>
        <v>0</v>
      </c>
      <c r="K79" s="37">
        <f t="shared" si="23"/>
        <v>24.08</v>
      </c>
      <c r="L79" s="37">
        <f t="shared" si="7"/>
        <v>0</v>
      </c>
      <c r="M79" s="37">
        <v>0</v>
      </c>
      <c r="N79" s="37">
        <f t="shared" si="8"/>
        <v>83</v>
      </c>
      <c r="O79" s="37">
        <v>0</v>
      </c>
      <c r="P79" s="37">
        <v>0</v>
      </c>
      <c r="Q79" s="21">
        <f t="shared" si="9"/>
        <v>39.790999999999997</v>
      </c>
      <c r="R79" s="21">
        <f t="shared" si="15"/>
        <v>3.3749999999999969</v>
      </c>
      <c r="S79" s="21">
        <f t="shared" si="16"/>
        <v>-22.771252545311427</v>
      </c>
      <c r="T79" s="21">
        <f t="shared" si="10"/>
        <v>86.147999999999996</v>
      </c>
      <c r="U79" s="37">
        <f>VLOOKUP(Time_Zone, 'LSTM LookUp'!$B$5:$D$8, 3, FALSE)</f>
        <v>-75</v>
      </c>
      <c r="V79" s="21">
        <f t="shared" si="17"/>
        <v>-4.7529868563301054</v>
      </c>
      <c r="W79" s="21">
        <f t="shared" si="11"/>
        <v>129.95975328591749</v>
      </c>
      <c r="X79" s="21">
        <f t="shared" si="18"/>
        <v>0</v>
      </c>
      <c r="Y79" s="21">
        <f t="shared" si="12"/>
        <v>83</v>
      </c>
      <c r="Z79" s="21">
        <f t="shared" si="19"/>
        <v>26.309550353028616</v>
      </c>
      <c r="AA79" s="21">
        <f t="shared" si="13"/>
        <v>26.309550353028616</v>
      </c>
      <c r="AB79" s="21">
        <f t="shared" si="20"/>
        <v>0</v>
      </c>
      <c r="AC79" s="21">
        <f t="shared" si="21"/>
        <v>0</v>
      </c>
      <c r="AD79" s="21">
        <f t="shared" si="22"/>
        <v>0</v>
      </c>
      <c r="AE79" s="21" t="str">
        <f t="shared" si="14"/>
        <v>1/3/10:00</v>
      </c>
    </row>
    <row r="80" spans="2:31">
      <c r="B80" s="37">
        <v>1</v>
      </c>
      <c r="C80" s="38">
        <v>3</v>
      </c>
      <c r="D80" s="38">
        <v>11</v>
      </c>
      <c r="E80" s="17">
        <v>-3.9</v>
      </c>
      <c r="F80" s="17">
        <v>145</v>
      </c>
      <c r="G80" s="17">
        <v>101</v>
      </c>
      <c r="H80" s="37">
        <f t="shared" si="6"/>
        <v>24.98</v>
      </c>
      <c r="I80" s="37">
        <f>IF(H80&lt;'Roof Calculator'!$G$8, 1, 0)</f>
        <v>1</v>
      </c>
      <c r="J80" s="37">
        <f>IF(H80&gt;='Roof Calculator'!$G$8, 1, 0)</f>
        <v>0</v>
      </c>
      <c r="K80" s="37">
        <f t="shared" si="23"/>
        <v>24.98</v>
      </c>
      <c r="L80" s="37">
        <f t="shared" si="7"/>
        <v>0</v>
      </c>
      <c r="M80" s="37">
        <v>0</v>
      </c>
      <c r="N80" s="37">
        <f t="shared" si="8"/>
        <v>145</v>
      </c>
      <c r="O80" s="37">
        <v>0</v>
      </c>
      <c r="P80" s="37">
        <v>0</v>
      </c>
      <c r="Q80" s="21">
        <f t="shared" si="9"/>
        <v>39.790999999999997</v>
      </c>
      <c r="R80" s="21">
        <f t="shared" si="15"/>
        <v>3.4166666666666634</v>
      </c>
      <c r="S80" s="21">
        <f t="shared" si="16"/>
        <v>-22.76712448012038</v>
      </c>
      <c r="T80" s="21">
        <f t="shared" si="10"/>
        <v>86.147999999999996</v>
      </c>
      <c r="U80" s="37">
        <f>VLOOKUP(Time_Zone, 'LSTM LookUp'!$B$5:$D$8, 3, FALSE)</f>
        <v>-75</v>
      </c>
      <c r="V80" s="21">
        <f t="shared" si="17"/>
        <v>-4.7711145854845904</v>
      </c>
      <c r="W80" s="21">
        <f t="shared" si="11"/>
        <v>144.95522135362881</v>
      </c>
      <c r="X80" s="21">
        <f t="shared" si="18"/>
        <v>-83.600875697475786</v>
      </c>
      <c r="Y80" s="21">
        <f t="shared" si="12"/>
        <v>61.399124302524214</v>
      </c>
      <c r="Z80" s="21">
        <f t="shared" si="19"/>
        <v>19.462450029748478</v>
      </c>
      <c r="AA80" s="21">
        <f t="shared" si="13"/>
        <v>19.462450029748478</v>
      </c>
      <c r="AB80" s="21">
        <f t="shared" si="20"/>
        <v>0</v>
      </c>
      <c r="AC80" s="21">
        <f t="shared" si="21"/>
        <v>0</v>
      </c>
      <c r="AD80" s="21">
        <f t="shared" si="22"/>
        <v>0</v>
      </c>
      <c r="AE80" s="21" t="str">
        <f t="shared" si="14"/>
        <v>1/3/11:00</v>
      </c>
    </row>
    <row r="81" spans="2:31">
      <c r="B81" s="37">
        <v>1</v>
      </c>
      <c r="C81" s="38">
        <v>3</v>
      </c>
      <c r="D81" s="38">
        <v>12</v>
      </c>
      <c r="E81" s="17">
        <v>-5</v>
      </c>
      <c r="F81" s="17">
        <v>134</v>
      </c>
      <c r="G81" s="17">
        <v>460</v>
      </c>
      <c r="H81" s="37">
        <f t="shared" si="6"/>
        <v>23</v>
      </c>
      <c r="I81" s="37">
        <f>IF(H81&lt;'Roof Calculator'!$G$8, 1, 0)</f>
        <v>1</v>
      </c>
      <c r="J81" s="37">
        <f>IF(H81&gt;='Roof Calculator'!$G$8, 1, 0)</f>
        <v>0</v>
      </c>
      <c r="K81" s="37">
        <f t="shared" si="23"/>
        <v>23</v>
      </c>
      <c r="L81" s="37">
        <f t="shared" si="7"/>
        <v>0</v>
      </c>
      <c r="M81" s="37">
        <v>0</v>
      </c>
      <c r="N81" s="37">
        <f t="shared" si="8"/>
        <v>134</v>
      </c>
      <c r="O81" s="37">
        <v>0</v>
      </c>
      <c r="P81" s="37">
        <v>0</v>
      </c>
      <c r="Q81" s="21">
        <f t="shared" si="9"/>
        <v>39.790999999999997</v>
      </c>
      <c r="R81" s="21">
        <f t="shared" si="15"/>
        <v>3.4583333333333299</v>
      </c>
      <c r="S81" s="21">
        <f t="shared" si="16"/>
        <v>-22.76298416929129</v>
      </c>
      <c r="T81" s="21">
        <f t="shared" si="10"/>
        <v>86.147999999999996</v>
      </c>
      <c r="U81" s="37">
        <f>VLOOKUP(Time_Zone, 'LSTM LookUp'!$B$5:$D$8, 3, FALSE)</f>
        <v>-75</v>
      </c>
      <c r="V81" s="21">
        <f t="shared" si="17"/>
        <v>-4.7892329541217959</v>
      </c>
      <c r="W81" s="21">
        <f t="shared" si="11"/>
        <v>159.95069176146956</v>
      </c>
      <c r="X81" s="21">
        <f t="shared" si="18"/>
        <v>-420.08251748516767</v>
      </c>
      <c r="Y81" s="21">
        <f t="shared" si="12"/>
        <v>-286.08251748516767</v>
      </c>
      <c r="Z81" s="21">
        <f t="shared" si="19"/>
        <v>-90.683161432496476</v>
      </c>
      <c r="AA81" s="21">
        <f t="shared" si="13"/>
        <v>-90.683161432496476</v>
      </c>
      <c r="AB81" s="21">
        <f t="shared" si="20"/>
        <v>0</v>
      </c>
      <c r="AC81" s="21">
        <f t="shared" si="21"/>
        <v>0</v>
      </c>
      <c r="AD81" s="21">
        <f t="shared" si="22"/>
        <v>0</v>
      </c>
      <c r="AE81" s="21" t="str">
        <f t="shared" si="14"/>
        <v>1/3/12:00</v>
      </c>
    </row>
    <row r="82" spans="2:31">
      <c r="B82" s="37">
        <v>1</v>
      </c>
      <c r="C82" s="38">
        <v>3</v>
      </c>
      <c r="D82" s="38">
        <v>13</v>
      </c>
      <c r="E82" s="17">
        <v>-4.4000000000000004</v>
      </c>
      <c r="F82" s="17">
        <v>117</v>
      </c>
      <c r="G82" s="17">
        <v>479</v>
      </c>
      <c r="H82" s="37">
        <f t="shared" si="6"/>
        <v>24.08</v>
      </c>
      <c r="I82" s="37">
        <f>IF(H82&lt;'Roof Calculator'!$G$8, 1, 0)</f>
        <v>1</v>
      </c>
      <c r="J82" s="37">
        <f>IF(H82&gt;='Roof Calculator'!$G$8, 1, 0)</f>
        <v>0</v>
      </c>
      <c r="K82" s="37">
        <f t="shared" si="23"/>
        <v>24.08</v>
      </c>
      <c r="L82" s="37">
        <f t="shared" si="7"/>
        <v>0</v>
      </c>
      <c r="M82" s="37">
        <v>0</v>
      </c>
      <c r="N82" s="37">
        <f t="shared" si="8"/>
        <v>117</v>
      </c>
      <c r="O82" s="37">
        <v>0</v>
      </c>
      <c r="P82" s="37">
        <v>0</v>
      </c>
      <c r="Q82" s="21">
        <f t="shared" si="9"/>
        <v>39.790999999999997</v>
      </c>
      <c r="R82" s="21">
        <f t="shared" si="15"/>
        <v>3.4999999999999964</v>
      </c>
      <c r="S82" s="21">
        <f t="shared" si="16"/>
        <v>-22.758831616046429</v>
      </c>
      <c r="T82" s="21">
        <f t="shared" si="10"/>
        <v>86.147999999999996</v>
      </c>
      <c r="U82" s="37">
        <f>VLOOKUP(Time_Zone, 'LSTM LookUp'!$B$5:$D$8, 3, FALSE)</f>
        <v>-75</v>
      </c>
      <c r="V82" s="21">
        <f t="shared" si="17"/>
        <v>-4.8073419334500809</v>
      </c>
      <c r="W82" s="21">
        <f t="shared" si="11"/>
        <v>174.94616451663748</v>
      </c>
      <c r="X82" s="21">
        <f t="shared" si="18"/>
        <v>-456.67181643185643</v>
      </c>
      <c r="Y82" s="21">
        <f t="shared" si="12"/>
        <v>-339.67181643185643</v>
      </c>
      <c r="Z82" s="21">
        <f t="shared" si="19"/>
        <v>-107.67003322793518</v>
      </c>
      <c r="AA82" s="21">
        <f t="shared" si="13"/>
        <v>-107.67003322793518</v>
      </c>
      <c r="AB82" s="21">
        <f t="shared" si="20"/>
        <v>0</v>
      </c>
      <c r="AC82" s="21">
        <f t="shared" si="21"/>
        <v>0</v>
      </c>
      <c r="AD82" s="21">
        <f t="shared" si="22"/>
        <v>0</v>
      </c>
      <c r="AE82" s="21" t="str">
        <f t="shared" si="14"/>
        <v>1/3/13:00</v>
      </c>
    </row>
    <row r="83" spans="2:31">
      <c r="B83" s="37">
        <v>1</v>
      </c>
      <c r="C83" s="38">
        <v>3</v>
      </c>
      <c r="D83" s="38">
        <v>14</v>
      </c>
      <c r="E83" s="17">
        <v>-4.4000000000000004</v>
      </c>
      <c r="F83" s="17">
        <v>151</v>
      </c>
      <c r="G83" s="17">
        <v>529</v>
      </c>
      <c r="H83" s="37">
        <f t="shared" si="6"/>
        <v>24.08</v>
      </c>
      <c r="I83" s="37">
        <f>IF(H83&lt;'Roof Calculator'!$G$8, 1, 0)</f>
        <v>1</v>
      </c>
      <c r="J83" s="37">
        <f>IF(H83&gt;='Roof Calculator'!$G$8, 1, 0)</f>
        <v>0</v>
      </c>
      <c r="K83" s="37">
        <f t="shared" si="23"/>
        <v>24.08</v>
      </c>
      <c r="L83" s="37">
        <f t="shared" si="7"/>
        <v>0</v>
      </c>
      <c r="M83" s="37">
        <v>0</v>
      </c>
      <c r="N83" s="37">
        <f t="shared" si="8"/>
        <v>151</v>
      </c>
      <c r="O83" s="37">
        <v>0</v>
      </c>
      <c r="P83" s="37">
        <v>0</v>
      </c>
      <c r="Q83" s="21">
        <f t="shared" si="9"/>
        <v>39.790999999999997</v>
      </c>
      <c r="R83" s="21">
        <f t="shared" si="15"/>
        <v>3.541666666666663</v>
      </c>
      <c r="S83" s="21">
        <f t="shared" si="16"/>
        <v>-22.754666823616965</v>
      </c>
      <c r="T83" s="21">
        <f t="shared" si="10"/>
        <v>86.147999999999996</v>
      </c>
      <c r="U83" s="37">
        <f>VLOOKUP(Time_Zone, 'LSTM LookUp'!$B$5:$D$8, 3, FALSE)</f>
        <v>-75</v>
      </c>
      <c r="V83" s="21">
        <f t="shared" si="17"/>
        <v>-4.8254414946968751</v>
      </c>
      <c r="W83" s="21">
        <f t="shared" si="11"/>
        <v>189.94163962632581</v>
      </c>
      <c r="X83" s="21">
        <f t="shared" si="18"/>
        <v>-500.15849764631969</v>
      </c>
      <c r="Y83" s="21">
        <f t="shared" si="12"/>
        <v>-349.15849764631969</v>
      </c>
      <c r="Z83" s="21">
        <f t="shared" si="19"/>
        <v>-110.67714548209243</v>
      </c>
      <c r="AA83" s="21">
        <f t="shared" si="13"/>
        <v>-110.67714548209243</v>
      </c>
      <c r="AB83" s="21">
        <f t="shared" si="20"/>
        <v>0</v>
      </c>
      <c r="AC83" s="21">
        <f t="shared" si="21"/>
        <v>0</v>
      </c>
      <c r="AD83" s="21">
        <f t="shared" si="22"/>
        <v>0</v>
      </c>
      <c r="AE83" s="21" t="str">
        <f t="shared" si="14"/>
        <v>1/3/14:00</v>
      </c>
    </row>
    <row r="84" spans="2:31">
      <c r="B84" s="37">
        <v>1</v>
      </c>
      <c r="C84" s="38">
        <v>3</v>
      </c>
      <c r="D84" s="38">
        <v>15</v>
      </c>
      <c r="E84" s="17">
        <v>-4.4000000000000004</v>
      </c>
      <c r="F84" s="17">
        <v>193</v>
      </c>
      <c r="G84" s="17">
        <v>77</v>
      </c>
      <c r="H84" s="37">
        <f t="shared" si="6"/>
        <v>24.08</v>
      </c>
      <c r="I84" s="37">
        <f>IF(H84&lt;'Roof Calculator'!$G$8, 1, 0)</f>
        <v>1</v>
      </c>
      <c r="J84" s="37">
        <f>IF(H84&gt;='Roof Calculator'!$G$8, 1, 0)</f>
        <v>0</v>
      </c>
      <c r="K84" s="37">
        <f t="shared" si="23"/>
        <v>24.08</v>
      </c>
      <c r="L84" s="37">
        <f t="shared" si="7"/>
        <v>0</v>
      </c>
      <c r="M84" s="37">
        <v>0</v>
      </c>
      <c r="N84" s="37">
        <f t="shared" si="8"/>
        <v>193</v>
      </c>
      <c r="O84" s="37">
        <v>0</v>
      </c>
      <c r="P84" s="37">
        <v>0</v>
      </c>
      <c r="Q84" s="21">
        <f t="shared" si="9"/>
        <v>39.790999999999997</v>
      </c>
      <c r="R84" s="21">
        <f t="shared" si="15"/>
        <v>3.5833333333333295</v>
      </c>
      <c r="S84" s="21">
        <f t="shared" si="16"/>
        <v>-22.75048979524292</v>
      </c>
      <c r="T84" s="21">
        <f t="shared" si="10"/>
        <v>86.147999999999996</v>
      </c>
      <c r="U84" s="37">
        <f>VLOOKUP(Time_Zone, 'LSTM LookUp'!$B$5:$D$8, 3, FALSE)</f>
        <v>-75</v>
      </c>
      <c r="V84" s="21">
        <f t="shared" si="17"/>
        <v>-4.8435316091087568</v>
      </c>
      <c r="W84" s="21">
        <f t="shared" si="11"/>
        <v>204.93711709772282</v>
      </c>
      <c r="X84" s="21">
        <f t="shared" si="18"/>
        <v>-68.532740784135484</v>
      </c>
      <c r="Y84" s="21">
        <f t="shared" si="12"/>
        <v>124.46725921586452</v>
      </c>
      <c r="Z84" s="21">
        <f t="shared" si="19"/>
        <v>39.453947272810268</v>
      </c>
      <c r="AA84" s="21">
        <f t="shared" si="13"/>
        <v>39.453947272810268</v>
      </c>
      <c r="AB84" s="21">
        <f t="shared" si="20"/>
        <v>0</v>
      </c>
      <c r="AC84" s="21">
        <f t="shared" si="21"/>
        <v>0</v>
      </c>
      <c r="AD84" s="21">
        <f t="shared" si="22"/>
        <v>0</v>
      </c>
      <c r="AE84" s="21" t="str">
        <f t="shared" si="14"/>
        <v>1/3/15:00</v>
      </c>
    </row>
    <row r="85" spans="2:31">
      <c r="B85" s="37">
        <v>1</v>
      </c>
      <c r="C85" s="38">
        <v>3</v>
      </c>
      <c r="D85" s="38">
        <v>16</v>
      </c>
      <c r="E85" s="17">
        <v>-5.6</v>
      </c>
      <c r="F85" s="17">
        <v>122</v>
      </c>
      <c r="G85" s="17">
        <v>71</v>
      </c>
      <c r="H85" s="37">
        <f t="shared" si="6"/>
        <v>21.92</v>
      </c>
      <c r="I85" s="37">
        <f>IF(H85&lt;'Roof Calculator'!$G$8, 1, 0)</f>
        <v>1</v>
      </c>
      <c r="J85" s="37">
        <f>IF(H85&gt;='Roof Calculator'!$G$8, 1, 0)</f>
        <v>0</v>
      </c>
      <c r="K85" s="37">
        <f t="shared" si="23"/>
        <v>21.92</v>
      </c>
      <c r="L85" s="37">
        <f t="shared" si="7"/>
        <v>0</v>
      </c>
      <c r="M85" s="37">
        <v>0</v>
      </c>
      <c r="N85" s="37">
        <f t="shared" si="8"/>
        <v>122</v>
      </c>
      <c r="O85" s="37">
        <v>0</v>
      </c>
      <c r="P85" s="37">
        <v>0</v>
      </c>
      <c r="Q85" s="21">
        <f t="shared" si="9"/>
        <v>39.790999999999997</v>
      </c>
      <c r="R85" s="21">
        <f t="shared" si="15"/>
        <v>3.624999999999996</v>
      </c>
      <c r="S85" s="21">
        <f t="shared" si="16"/>
        <v>-22.746300534173187</v>
      </c>
      <c r="T85" s="21">
        <f t="shared" si="10"/>
        <v>86.147999999999996</v>
      </c>
      <c r="U85" s="37">
        <f>VLOOKUP(Time_Zone, 'LSTM LookUp'!$B$5:$D$8, 3, FALSE)</f>
        <v>-75</v>
      </c>
      <c r="V85" s="21">
        <f t="shared" si="17"/>
        <v>-4.861612247951502</v>
      </c>
      <c r="W85" s="21">
        <f t="shared" si="11"/>
        <v>219.93259693801213</v>
      </c>
      <c r="X85" s="21">
        <f t="shared" si="18"/>
        <v>-56.148602360748441</v>
      </c>
      <c r="Y85" s="21">
        <f t="shared" si="12"/>
        <v>65.851397639251559</v>
      </c>
      <c r="Z85" s="21">
        <f t="shared" si="19"/>
        <v>20.873742915749379</v>
      </c>
      <c r="AA85" s="21">
        <f t="shared" si="13"/>
        <v>20.873742915749379</v>
      </c>
      <c r="AB85" s="21">
        <f t="shared" si="20"/>
        <v>0</v>
      </c>
      <c r="AC85" s="21">
        <f t="shared" si="21"/>
        <v>0</v>
      </c>
      <c r="AD85" s="21">
        <f t="shared" si="22"/>
        <v>0</v>
      </c>
      <c r="AE85" s="21" t="str">
        <f t="shared" si="14"/>
        <v>1/3/16:00</v>
      </c>
    </row>
    <row r="86" spans="2:31">
      <c r="B86" s="37">
        <v>1</v>
      </c>
      <c r="C86" s="38">
        <v>3</v>
      </c>
      <c r="D86" s="38">
        <v>17</v>
      </c>
      <c r="E86" s="17">
        <v>-6.7</v>
      </c>
      <c r="F86" s="17">
        <v>47</v>
      </c>
      <c r="G86" s="17">
        <v>22</v>
      </c>
      <c r="H86" s="37">
        <f t="shared" ref="H86:H149" si="24">E86*9/5+32</f>
        <v>19.939999999999998</v>
      </c>
      <c r="I86" s="37">
        <f>IF(H86&lt;'Roof Calculator'!$G$8, 1, 0)</f>
        <v>1</v>
      </c>
      <c r="J86" s="37">
        <f>IF(H86&gt;='Roof Calculator'!$G$8, 1, 0)</f>
        <v>0</v>
      </c>
      <c r="K86" s="37">
        <f t="shared" ref="K86:K149" si="25">I86*H86</f>
        <v>19.939999999999998</v>
      </c>
      <c r="L86" s="37">
        <f t="shared" ref="L86:L149" si="26">J86*H86</f>
        <v>0</v>
      </c>
      <c r="M86" s="37">
        <v>0</v>
      </c>
      <c r="N86" s="37">
        <f t="shared" ref="N86:N149" si="27">F86*(180-M86)/180</f>
        <v>47</v>
      </c>
      <c r="O86" s="37">
        <v>0</v>
      </c>
      <c r="P86" s="37">
        <v>0</v>
      </c>
      <c r="Q86" s="21">
        <f t="shared" ref="Q86:Q149" si="28">Latitude</f>
        <v>39.790999999999997</v>
      </c>
      <c r="R86" s="21">
        <f t="shared" si="15"/>
        <v>3.6666666666666625</v>
      </c>
      <c r="S86" s="21">
        <f t="shared" si="16"/>
        <v>-22.742099043665508</v>
      </c>
      <c r="T86" s="21">
        <f t="shared" ref="T86:T149" si="29">Longitude</f>
        <v>86.147999999999996</v>
      </c>
      <c r="U86" s="37">
        <f>VLOOKUP(Time_Zone, 'LSTM LookUp'!$B$5:$D$8, 3, FALSE)</f>
        <v>-75</v>
      </c>
      <c r="V86" s="21">
        <f t="shared" si="17"/>
        <v>-4.8796833825100983</v>
      </c>
      <c r="W86" s="21">
        <f t="shared" ref="W86:W149" si="30">15*((D86+(4*(T86-U86)+V86)/60)-12)</f>
        <v>234.92807915437248</v>
      </c>
      <c r="X86" s="21">
        <f t="shared" ref="X86:X149" si="31">G86*(SIN(S86*PI()/180)*SIN(Q86*PI()/180)*COS(O86*PI()/180)-SIN(S86*PI()/180)*COS(Q86*PI()/180)*SIN(O86*PI()/180)*COS(P86*PI()/180)+COS(S86*PI()/180)*COS(Q86*PI()/180)*COS(O86*PI()/180)*COS(W86*PI()/180)+COS(S86*PI()/180)*SIN(Q86*PI()/180)*SIN(O86*PI()/180)*COS(P86*PI()/180)*COS(W86*PI()/180)+COS(S86*PI()/180)*SIN(P86*PI()/180)*SIN(W86*PI()/180)*SIN(O86*PI()/180))</f>
        <v>-14.401201672288618</v>
      </c>
      <c r="Y86" s="21">
        <f t="shared" ref="Y86:Y149" si="32">X86+N86</f>
        <v>32.598798327711378</v>
      </c>
      <c r="Z86" s="21">
        <f t="shared" si="19"/>
        <v>10.333249711459608</v>
      </c>
      <c r="AA86" s="21">
        <f t="shared" ref="AA86:AA149" si="33">Z86*I86</f>
        <v>10.333249711459608</v>
      </c>
      <c r="AB86" s="21">
        <f t="shared" ref="AB86:AB149" si="34">Z86*J86</f>
        <v>0</v>
      </c>
      <c r="AC86" s="21">
        <f t="shared" ref="AC86:AC149" si="35">L86</f>
        <v>0</v>
      </c>
      <c r="AD86" s="21">
        <f t="shared" si="22"/>
        <v>0</v>
      </c>
      <c r="AE86" s="21" t="str">
        <f t="shared" ref="AE86:AE149" si="36">CONCATENATE(B86, "/", C86, "/", D86,":00")</f>
        <v>1/3/17:00</v>
      </c>
    </row>
    <row r="87" spans="2:31">
      <c r="B87" s="37">
        <v>1</v>
      </c>
      <c r="C87" s="38">
        <v>3</v>
      </c>
      <c r="D87" s="38">
        <v>18</v>
      </c>
      <c r="E87" s="17">
        <v>-7.2</v>
      </c>
      <c r="F87" s="17">
        <v>14</v>
      </c>
      <c r="G87" s="17">
        <v>19</v>
      </c>
      <c r="H87" s="37">
        <f t="shared" si="24"/>
        <v>19.04</v>
      </c>
      <c r="I87" s="37">
        <f>IF(H87&lt;'Roof Calculator'!$G$8, 1, 0)</f>
        <v>1</v>
      </c>
      <c r="J87" s="37">
        <f>IF(H87&gt;='Roof Calculator'!$G$8, 1, 0)</f>
        <v>0</v>
      </c>
      <c r="K87" s="37">
        <f t="shared" si="25"/>
        <v>19.04</v>
      </c>
      <c r="L87" s="37">
        <f t="shared" si="26"/>
        <v>0</v>
      </c>
      <c r="M87" s="37">
        <v>0</v>
      </c>
      <c r="N87" s="37">
        <f t="shared" si="27"/>
        <v>14</v>
      </c>
      <c r="O87" s="37">
        <v>0</v>
      </c>
      <c r="P87" s="37">
        <v>0</v>
      </c>
      <c r="Q87" s="21">
        <f t="shared" si="28"/>
        <v>39.790999999999997</v>
      </c>
      <c r="R87" s="21">
        <f t="shared" ref="R87:R150" si="37">R86+1/24</f>
        <v>3.708333333333329</v>
      </c>
      <c r="S87" s="21">
        <f t="shared" ref="S87:S150" si="38">ASIN(SIN(23.45*PI()/180)*SIN((360/365*(R87-81))*PI()/180))*180/PI()</f>
        <v>-22.737885326986476</v>
      </c>
      <c r="T87" s="21">
        <f t="shared" si="29"/>
        <v>86.147999999999996</v>
      </c>
      <c r="U87" s="37">
        <f>VLOOKUP(Time_Zone, 'LSTM LookUp'!$B$5:$D$8, 3, FALSE)</f>
        <v>-75</v>
      </c>
      <c r="V87" s="21">
        <f t="shared" ref="V87:V150" si="39">9.87*SIN(2*(360/365*(R87-81))*PI()/180)-7.53*COS((360/365*(R87-81))*PI()/180)-1.5*SIN((360/365*(R87-81))*PI()/180)</f>
        <v>-4.8977449840888907</v>
      </c>
      <c r="W87" s="21">
        <f t="shared" si="30"/>
        <v>249.92356375397776</v>
      </c>
      <c r="X87" s="21">
        <f t="shared" si="31"/>
        <v>-9.3220203515736255</v>
      </c>
      <c r="Y87" s="21">
        <f t="shared" si="32"/>
        <v>4.6779796484263745</v>
      </c>
      <c r="Z87" s="21">
        <f t="shared" ref="Z87:Z150" si="40">Y87/10.764*3.412</f>
        <v>1.4828378447074313</v>
      </c>
      <c r="AA87" s="21">
        <f t="shared" si="33"/>
        <v>1.4828378447074313</v>
      </c>
      <c r="AB87" s="21">
        <f t="shared" si="34"/>
        <v>0</v>
      </c>
      <c r="AC87" s="21">
        <f t="shared" si="35"/>
        <v>0</v>
      </c>
      <c r="AD87" s="21">
        <f t="shared" ref="AD87:AD150" si="41">AB87</f>
        <v>0</v>
      </c>
      <c r="AE87" s="21" t="str">
        <f t="shared" si="36"/>
        <v>1/3/18:00</v>
      </c>
    </row>
    <row r="88" spans="2:31">
      <c r="B88" s="37">
        <v>1</v>
      </c>
      <c r="C88" s="38">
        <v>3</v>
      </c>
      <c r="D88" s="38">
        <v>19</v>
      </c>
      <c r="E88" s="17">
        <v>-7.2</v>
      </c>
      <c r="F88" s="17">
        <v>0</v>
      </c>
      <c r="G88" s="17">
        <v>0</v>
      </c>
      <c r="H88" s="37">
        <f t="shared" si="24"/>
        <v>19.04</v>
      </c>
      <c r="I88" s="37">
        <f>IF(H88&lt;'Roof Calculator'!$G$8, 1, 0)</f>
        <v>1</v>
      </c>
      <c r="J88" s="37">
        <f>IF(H88&gt;='Roof Calculator'!$G$8, 1, 0)</f>
        <v>0</v>
      </c>
      <c r="K88" s="37">
        <f t="shared" si="25"/>
        <v>19.04</v>
      </c>
      <c r="L88" s="37">
        <f t="shared" si="26"/>
        <v>0</v>
      </c>
      <c r="M88" s="37">
        <v>0</v>
      </c>
      <c r="N88" s="37">
        <f t="shared" si="27"/>
        <v>0</v>
      </c>
      <c r="O88" s="37">
        <v>0</v>
      </c>
      <c r="P88" s="37">
        <v>0</v>
      </c>
      <c r="Q88" s="21">
        <f t="shared" si="28"/>
        <v>39.790999999999997</v>
      </c>
      <c r="R88" s="21">
        <f t="shared" si="37"/>
        <v>3.7499999999999956</v>
      </c>
      <c r="S88" s="21">
        <f t="shared" si="38"/>
        <v>-22.733659387411514</v>
      </c>
      <c r="T88" s="21">
        <f t="shared" si="29"/>
        <v>86.147999999999996</v>
      </c>
      <c r="U88" s="37">
        <f>VLOOKUP(Time_Zone, 'LSTM LookUp'!$B$5:$D$8, 3, FALSE)</f>
        <v>-75</v>
      </c>
      <c r="V88" s="21">
        <f t="shared" si="39"/>
        <v>-4.9157970240115194</v>
      </c>
      <c r="W88" s="21">
        <f t="shared" si="30"/>
        <v>264.9190507439971</v>
      </c>
      <c r="X88" s="21">
        <f t="shared" si="31"/>
        <v>0</v>
      </c>
      <c r="Y88" s="21">
        <f t="shared" si="32"/>
        <v>0</v>
      </c>
      <c r="Z88" s="21">
        <f t="shared" si="40"/>
        <v>0</v>
      </c>
      <c r="AA88" s="21">
        <f t="shared" si="33"/>
        <v>0</v>
      </c>
      <c r="AB88" s="21">
        <f t="shared" si="34"/>
        <v>0</v>
      </c>
      <c r="AC88" s="21">
        <f t="shared" si="35"/>
        <v>0</v>
      </c>
      <c r="AD88" s="21">
        <f t="shared" si="41"/>
        <v>0</v>
      </c>
      <c r="AE88" s="21" t="str">
        <f t="shared" si="36"/>
        <v>1/3/19:00</v>
      </c>
    </row>
    <row r="89" spans="2:31">
      <c r="B89" s="37">
        <v>1</v>
      </c>
      <c r="C89" s="38">
        <v>3</v>
      </c>
      <c r="D89" s="38">
        <v>20</v>
      </c>
      <c r="E89" s="17">
        <v>-7.8</v>
      </c>
      <c r="F89" s="17">
        <v>0</v>
      </c>
      <c r="G89" s="17">
        <v>0</v>
      </c>
      <c r="H89" s="37">
        <f t="shared" si="24"/>
        <v>17.96</v>
      </c>
      <c r="I89" s="37">
        <f>IF(H89&lt;'Roof Calculator'!$G$8, 1, 0)</f>
        <v>1</v>
      </c>
      <c r="J89" s="37">
        <f>IF(H89&gt;='Roof Calculator'!$G$8, 1, 0)</f>
        <v>0</v>
      </c>
      <c r="K89" s="37">
        <f t="shared" si="25"/>
        <v>17.96</v>
      </c>
      <c r="L89" s="37">
        <f t="shared" si="26"/>
        <v>0</v>
      </c>
      <c r="M89" s="37">
        <v>0</v>
      </c>
      <c r="N89" s="37">
        <f t="shared" si="27"/>
        <v>0</v>
      </c>
      <c r="O89" s="37">
        <v>0</v>
      </c>
      <c r="P89" s="37">
        <v>0</v>
      </c>
      <c r="Q89" s="21">
        <f t="shared" si="28"/>
        <v>39.790999999999997</v>
      </c>
      <c r="R89" s="21">
        <f t="shared" si="37"/>
        <v>3.7916666666666621</v>
      </c>
      <c r="S89" s="21">
        <f t="shared" si="38"/>
        <v>-22.72942122822489</v>
      </c>
      <c r="T89" s="21">
        <f t="shared" si="29"/>
        <v>86.147999999999996</v>
      </c>
      <c r="U89" s="37">
        <f>VLOOKUP(Time_Zone, 'LSTM LookUp'!$B$5:$D$8, 3, FALSE)</f>
        <v>-75</v>
      </c>
      <c r="V89" s="21">
        <f t="shared" si="39"/>
        <v>-4.933839473621072</v>
      </c>
      <c r="W89" s="21">
        <f t="shared" si="30"/>
        <v>279.91454013159466</v>
      </c>
      <c r="X89" s="21">
        <f t="shared" si="31"/>
        <v>0</v>
      </c>
      <c r="Y89" s="21">
        <f t="shared" si="32"/>
        <v>0</v>
      </c>
      <c r="Z89" s="21">
        <f t="shared" si="40"/>
        <v>0</v>
      </c>
      <c r="AA89" s="21">
        <f t="shared" si="33"/>
        <v>0</v>
      </c>
      <c r="AB89" s="21">
        <f t="shared" si="34"/>
        <v>0</v>
      </c>
      <c r="AC89" s="21">
        <f t="shared" si="35"/>
        <v>0</v>
      </c>
      <c r="AD89" s="21">
        <f t="shared" si="41"/>
        <v>0</v>
      </c>
      <c r="AE89" s="21" t="str">
        <f t="shared" si="36"/>
        <v>1/3/20:00</v>
      </c>
    </row>
    <row r="90" spans="2:31">
      <c r="B90" s="37">
        <v>1</v>
      </c>
      <c r="C90" s="38">
        <v>3</v>
      </c>
      <c r="D90" s="38">
        <v>21</v>
      </c>
      <c r="E90" s="17">
        <v>-8.3000000000000007</v>
      </c>
      <c r="F90" s="17">
        <v>0</v>
      </c>
      <c r="G90" s="17">
        <v>0</v>
      </c>
      <c r="H90" s="37">
        <f t="shared" si="24"/>
        <v>17.059999999999999</v>
      </c>
      <c r="I90" s="37">
        <f>IF(H90&lt;'Roof Calculator'!$G$8, 1, 0)</f>
        <v>1</v>
      </c>
      <c r="J90" s="37">
        <f>IF(H90&gt;='Roof Calculator'!$G$8, 1, 0)</f>
        <v>0</v>
      </c>
      <c r="K90" s="37">
        <f t="shared" si="25"/>
        <v>17.059999999999999</v>
      </c>
      <c r="L90" s="37">
        <f t="shared" si="26"/>
        <v>0</v>
      </c>
      <c r="M90" s="37">
        <v>0</v>
      </c>
      <c r="N90" s="37">
        <f t="shared" si="27"/>
        <v>0</v>
      </c>
      <c r="O90" s="37">
        <v>0</v>
      </c>
      <c r="P90" s="37">
        <v>0</v>
      </c>
      <c r="Q90" s="21">
        <f t="shared" si="28"/>
        <v>39.790999999999997</v>
      </c>
      <c r="R90" s="21">
        <f t="shared" si="37"/>
        <v>3.8333333333333286</v>
      </c>
      <c r="S90" s="21">
        <f t="shared" si="38"/>
        <v>-22.725170852719678</v>
      </c>
      <c r="T90" s="21">
        <f t="shared" si="29"/>
        <v>86.147999999999996</v>
      </c>
      <c r="U90" s="37">
        <f>VLOOKUP(Time_Zone, 'LSTM LookUp'!$B$5:$D$8, 3, FALSE)</f>
        <v>-75</v>
      </c>
      <c r="V90" s="21">
        <f t="shared" si="39"/>
        <v>-4.9518723042801129</v>
      </c>
      <c r="W90" s="21">
        <f t="shared" si="30"/>
        <v>294.91003192392998</v>
      </c>
      <c r="X90" s="21">
        <f t="shared" si="31"/>
        <v>0</v>
      </c>
      <c r="Y90" s="21">
        <f t="shared" si="32"/>
        <v>0</v>
      </c>
      <c r="Z90" s="21">
        <f t="shared" si="40"/>
        <v>0</v>
      </c>
      <c r="AA90" s="21">
        <f t="shared" si="33"/>
        <v>0</v>
      </c>
      <c r="AB90" s="21">
        <f t="shared" si="34"/>
        <v>0</v>
      </c>
      <c r="AC90" s="21">
        <f t="shared" si="35"/>
        <v>0</v>
      </c>
      <c r="AD90" s="21">
        <f t="shared" si="41"/>
        <v>0</v>
      </c>
      <c r="AE90" s="21" t="str">
        <f t="shared" si="36"/>
        <v>1/3/21:00</v>
      </c>
    </row>
    <row r="91" spans="2:31">
      <c r="B91" s="37">
        <v>1</v>
      </c>
      <c r="C91" s="38">
        <v>3</v>
      </c>
      <c r="D91" s="38">
        <v>22</v>
      </c>
      <c r="E91" s="17">
        <v>-8.9</v>
      </c>
      <c r="F91" s="17">
        <v>0</v>
      </c>
      <c r="G91" s="17">
        <v>0</v>
      </c>
      <c r="H91" s="37">
        <f t="shared" si="24"/>
        <v>15.979999999999997</v>
      </c>
      <c r="I91" s="37">
        <f>IF(H91&lt;'Roof Calculator'!$G$8, 1, 0)</f>
        <v>1</v>
      </c>
      <c r="J91" s="37">
        <f>IF(H91&gt;='Roof Calculator'!$G$8, 1, 0)</f>
        <v>0</v>
      </c>
      <c r="K91" s="37">
        <f t="shared" si="25"/>
        <v>15.979999999999997</v>
      </c>
      <c r="L91" s="37">
        <f t="shared" si="26"/>
        <v>0</v>
      </c>
      <c r="M91" s="37">
        <v>0</v>
      </c>
      <c r="N91" s="37">
        <f t="shared" si="27"/>
        <v>0</v>
      </c>
      <c r="O91" s="37">
        <v>0</v>
      </c>
      <c r="P91" s="37">
        <v>0</v>
      </c>
      <c r="Q91" s="21">
        <f t="shared" si="28"/>
        <v>39.790999999999997</v>
      </c>
      <c r="R91" s="21">
        <f t="shared" si="37"/>
        <v>3.8749999999999951</v>
      </c>
      <c r="S91" s="21">
        <f t="shared" si="38"/>
        <v>-22.720908264197782</v>
      </c>
      <c r="T91" s="21">
        <f t="shared" si="29"/>
        <v>86.147999999999996</v>
      </c>
      <c r="U91" s="37">
        <f>VLOOKUP(Time_Zone, 'LSTM LookUp'!$B$5:$D$8, 3, FALSE)</f>
        <v>-75</v>
      </c>
      <c r="V91" s="21">
        <f t="shared" si="39"/>
        <v>-4.9698954873706773</v>
      </c>
      <c r="W91" s="21">
        <f t="shared" si="30"/>
        <v>309.90552612815736</v>
      </c>
      <c r="X91" s="21">
        <f t="shared" si="31"/>
        <v>0</v>
      </c>
      <c r="Y91" s="21">
        <f t="shared" si="32"/>
        <v>0</v>
      </c>
      <c r="Z91" s="21">
        <f t="shared" si="40"/>
        <v>0</v>
      </c>
      <c r="AA91" s="21">
        <f t="shared" si="33"/>
        <v>0</v>
      </c>
      <c r="AB91" s="21">
        <f t="shared" si="34"/>
        <v>0</v>
      </c>
      <c r="AC91" s="21">
        <f t="shared" si="35"/>
        <v>0</v>
      </c>
      <c r="AD91" s="21">
        <f t="shared" si="41"/>
        <v>0</v>
      </c>
      <c r="AE91" s="21" t="str">
        <f t="shared" si="36"/>
        <v>1/3/22:00</v>
      </c>
    </row>
    <row r="92" spans="2:31">
      <c r="B92" s="37">
        <v>1</v>
      </c>
      <c r="C92" s="38">
        <v>3</v>
      </c>
      <c r="D92" s="38">
        <v>23</v>
      </c>
      <c r="E92" s="17">
        <v>-8.9</v>
      </c>
      <c r="F92" s="17">
        <v>0</v>
      </c>
      <c r="G92" s="17">
        <v>0</v>
      </c>
      <c r="H92" s="37">
        <f t="shared" si="24"/>
        <v>15.979999999999997</v>
      </c>
      <c r="I92" s="37">
        <f>IF(H92&lt;'Roof Calculator'!$G$8, 1, 0)</f>
        <v>1</v>
      </c>
      <c r="J92" s="37">
        <f>IF(H92&gt;='Roof Calculator'!$G$8, 1, 0)</f>
        <v>0</v>
      </c>
      <c r="K92" s="37">
        <f t="shared" si="25"/>
        <v>15.979999999999997</v>
      </c>
      <c r="L92" s="37">
        <f t="shared" si="26"/>
        <v>0</v>
      </c>
      <c r="M92" s="37">
        <v>0</v>
      </c>
      <c r="N92" s="37">
        <f t="shared" si="27"/>
        <v>0</v>
      </c>
      <c r="O92" s="37">
        <v>0</v>
      </c>
      <c r="P92" s="37">
        <v>0</v>
      </c>
      <c r="Q92" s="21">
        <f t="shared" si="28"/>
        <v>39.790999999999997</v>
      </c>
      <c r="R92" s="21">
        <f t="shared" si="37"/>
        <v>3.9166666666666616</v>
      </c>
      <c r="S92" s="21">
        <f t="shared" si="38"/>
        <v>-22.716633465969895</v>
      </c>
      <c r="T92" s="21">
        <f t="shared" si="29"/>
        <v>86.147999999999996</v>
      </c>
      <c r="U92" s="37">
        <f>VLOOKUP(Time_Zone, 'LSTM LookUp'!$B$5:$D$8, 3, FALSE)</f>
        <v>-75</v>
      </c>
      <c r="V92" s="21">
        <f t="shared" si="39"/>
        <v>-4.9879089942944219</v>
      </c>
      <c r="W92" s="21">
        <f t="shared" si="30"/>
        <v>324.90102275142635</v>
      </c>
      <c r="X92" s="21">
        <f t="shared" si="31"/>
        <v>0</v>
      </c>
      <c r="Y92" s="21">
        <f t="shared" si="32"/>
        <v>0</v>
      </c>
      <c r="Z92" s="21">
        <f t="shared" si="40"/>
        <v>0</v>
      </c>
      <c r="AA92" s="21">
        <f t="shared" si="33"/>
        <v>0</v>
      </c>
      <c r="AB92" s="21">
        <f t="shared" si="34"/>
        <v>0</v>
      </c>
      <c r="AC92" s="21">
        <f t="shared" si="35"/>
        <v>0</v>
      </c>
      <c r="AD92" s="21">
        <f t="shared" si="41"/>
        <v>0</v>
      </c>
      <c r="AE92" s="21" t="str">
        <f t="shared" si="36"/>
        <v>1/3/23:00</v>
      </c>
    </row>
    <row r="93" spans="2:31">
      <c r="B93" s="37">
        <v>1</v>
      </c>
      <c r="C93" s="38">
        <v>3</v>
      </c>
      <c r="D93" s="38">
        <v>24</v>
      </c>
      <c r="E93" s="17">
        <v>-9.4</v>
      </c>
      <c r="F93" s="17">
        <v>0</v>
      </c>
      <c r="G93" s="17">
        <v>0</v>
      </c>
      <c r="H93" s="37">
        <f t="shared" si="24"/>
        <v>15.079999999999998</v>
      </c>
      <c r="I93" s="37">
        <f>IF(H93&lt;'Roof Calculator'!$G$8, 1, 0)</f>
        <v>1</v>
      </c>
      <c r="J93" s="37">
        <f>IF(H93&gt;='Roof Calculator'!$G$8, 1, 0)</f>
        <v>0</v>
      </c>
      <c r="K93" s="37">
        <f t="shared" si="25"/>
        <v>15.079999999999998</v>
      </c>
      <c r="L93" s="37">
        <f t="shared" si="26"/>
        <v>0</v>
      </c>
      <c r="M93" s="37">
        <v>0</v>
      </c>
      <c r="N93" s="37">
        <f t="shared" si="27"/>
        <v>0</v>
      </c>
      <c r="O93" s="37">
        <v>0</v>
      </c>
      <c r="P93" s="37">
        <v>0</v>
      </c>
      <c r="Q93" s="21">
        <f t="shared" si="28"/>
        <v>39.790999999999997</v>
      </c>
      <c r="R93" s="21">
        <f t="shared" si="37"/>
        <v>3.9583333333333282</v>
      </c>
      <c r="S93" s="21">
        <f t="shared" si="38"/>
        <v>-22.712346461355512</v>
      </c>
      <c r="T93" s="21">
        <f t="shared" si="29"/>
        <v>86.147999999999996</v>
      </c>
      <c r="U93" s="37">
        <f>VLOOKUP(Time_Zone, 'LSTM LookUp'!$B$5:$D$8, 3, FALSE)</f>
        <v>-75</v>
      </c>
      <c r="V93" s="21">
        <f t="shared" si="39"/>
        <v>-5.005912796472602</v>
      </c>
      <c r="W93" s="21">
        <f t="shared" si="30"/>
        <v>339.89652180088189</v>
      </c>
      <c r="X93" s="21">
        <f t="shared" si="31"/>
        <v>0</v>
      </c>
      <c r="Y93" s="21">
        <f t="shared" si="32"/>
        <v>0</v>
      </c>
      <c r="Z93" s="21">
        <f t="shared" si="40"/>
        <v>0</v>
      </c>
      <c r="AA93" s="21">
        <f t="shared" si="33"/>
        <v>0</v>
      </c>
      <c r="AB93" s="21">
        <f t="shared" si="34"/>
        <v>0</v>
      </c>
      <c r="AC93" s="21">
        <f t="shared" si="35"/>
        <v>0</v>
      </c>
      <c r="AD93" s="21">
        <f t="shared" si="41"/>
        <v>0</v>
      </c>
      <c r="AE93" s="21" t="str">
        <f t="shared" si="36"/>
        <v>1/3/24:00</v>
      </c>
    </row>
    <row r="94" spans="2:31">
      <c r="B94" s="37">
        <v>1</v>
      </c>
      <c r="C94" s="38">
        <v>4</v>
      </c>
      <c r="D94" s="38">
        <v>1</v>
      </c>
      <c r="E94" s="17">
        <v>-9.4</v>
      </c>
      <c r="F94" s="17">
        <v>0</v>
      </c>
      <c r="G94" s="17">
        <v>0</v>
      </c>
      <c r="H94" s="37">
        <f t="shared" si="24"/>
        <v>15.079999999999998</v>
      </c>
      <c r="I94" s="37">
        <f>IF(H94&lt;'Roof Calculator'!$G$8, 1, 0)</f>
        <v>1</v>
      </c>
      <c r="J94" s="37">
        <f>IF(H94&gt;='Roof Calculator'!$G$8, 1, 0)</f>
        <v>0</v>
      </c>
      <c r="K94" s="37">
        <f t="shared" si="25"/>
        <v>15.079999999999998</v>
      </c>
      <c r="L94" s="37">
        <f t="shared" si="26"/>
        <v>0</v>
      </c>
      <c r="M94" s="37">
        <v>0</v>
      </c>
      <c r="N94" s="37">
        <f t="shared" si="27"/>
        <v>0</v>
      </c>
      <c r="O94" s="37">
        <v>0</v>
      </c>
      <c r="P94" s="37">
        <v>0</v>
      </c>
      <c r="Q94" s="21">
        <f t="shared" si="28"/>
        <v>39.790999999999997</v>
      </c>
      <c r="R94" s="21">
        <f t="shared" si="37"/>
        <v>3.9999999999999947</v>
      </c>
      <c r="S94" s="21">
        <f t="shared" si="38"/>
        <v>-22.708047253682931</v>
      </c>
      <c r="T94" s="21">
        <f t="shared" si="29"/>
        <v>86.147999999999996</v>
      </c>
      <c r="U94" s="37">
        <f>VLOOKUP(Time_Zone, 'LSTM LookUp'!$B$5:$D$8, 3, FALSE)</f>
        <v>-75</v>
      </c>
      <c r="V94" s="21">
        <f t="shared" si="39"/>
        <v>-5.02390686534617</v>
      </c>
      <c r="W94" s="21">
        <f t="shared" si="30"/>
        <v>-5.1079767163365464</v>
      </c>
      <c r="X94" s="21">
        <f t="shared" si="31"/>
        <v>0</v>
      </c>
      <c r="Y94" s="21">
        <f t="shared" si="32"/>
        <v>0</v>
      </c>
      <c r="Z94" s="21">
        <f t="shared" si="40"/>
        <v>0</v>
      </c>
      <c r="AA94" s="21">
        <f t="shared" si="33"/>
        <v>0</v>
      </c>
      <c r="AB94" s="21">
        <f t="shared" si="34"/>
        <v>0</v>
      </c>
      <c r="AC94" s="21">
        <f t="shared" si="35"/>
        <v>0</v>
      </c>
      <c r="AD94" s="21">
        <f t="shared" si="41"/>
        <v>0</v>
      </c>
      <c r="AE94" s="21" t="str">
        <f t="shared" si="36"/>
        <v>1/4/1:00</v>
      </c>
    </row>
    <row r="95" spans="2:31">
      <c r="B95" s="37">
        <v>1</v>
      </c>
      <c r="C95" s="38">
        <v>4</v>
      </c>
      <c r="D95" s="38">
        <v>2</v>
      </c>
      <c r="E95" s="17">
        <v>-10</v>
      </c>
      <c r="F95" s="17">
        <v>0</v>
      </c>
      <c r="G95" s="17">
        <v>0</v>
      </c>
      <c r="H95" s="37">
        <f t="shared" si="24"/>
        <v>14</v>
      </c>
      <c r="I95" s="37">
        <f>IF(H95&lt;'Roof Calculator'!$G$8, 1, 0)</f>
        <v>1</v>
      </c>
      <c r="J95" s="37">
        <f>IF(H95&gt;='Roof Calculator'!$G$8, 1, 0)</f>
        <v>0</v>
      </c>
      <c r="K95" s="37">
        <f t="shared" si="25"/>
        <v>14</v>
      </c>
      <c r="L95" s="37">
        <f t="shared" si="26"/>
        <v>0</v>
      </c>
      <c r="M95" s="37">
        <v>0</v>
      </c>
      <c r="N95" s="37">
        <f t="shared" si="27"/>
        <v>0</v>
      </c>
      <c r="O95" s="37">
        <v>0</v>
      </c>
      <c r="P95" s="37">
        <v>0</v>
      </c>
      <c r="Q95" s="21">
        <f t="shared" si="28"/>
        <v>39.790999999999997</v>
      </c>
      <c r="R95" s="21">
        <f t="shared" si="37"/>
        <v>4.0416666666666616</v>
      </c>
      <c r="S95" s="21">
        <f t="shared" si="38"/>
        <v>-22.703735846289213</v>
      </c>
      <c r="T95" s="21">
        <f t="shared" si="29"/>
        <v>86.147999999999996</v>
      </c>
      <c r="U95" s="37">
        <f>VLOOKUP(Time_Zone, 'LSTM LookUp'!$B$5:$D$8, 3, FALSE)</f>
        <v>-75</v>
      </c>
      <c r="V95" s="21">
        <f t="shared" si="39"/>
        <v>-5.0418911723758191</v>
      </c>
      <c r="W95" s="21">
        <f t="shared" si="30"/>
        <v>9.8875272069060482</v>
      </c>
      <c r="X95" s="21">
        <f t="shared" si="31"/>
        <v>0</v>
      </c>
      <c r="Y95" s="21">
        <f t="shared" si="32"/>
        <v>0</v>
      </c>
      <c r="Z95" s="21">
        <f t="shared" si="40"/>
        <v>0</v>
      </c>
      <c r="AA95" s="21">
        <f t="shared" si="33"/>
        <v>0</v>
      </c>
      <c r="AB95" s="21">
        <f t="shared" si="34"/>
        <v>0</v>
      </c>
      <c r="AC95" s="21">
        <f t="shared" si="35"/>
        <v>0</v>
      </c>
      <c r="AD95" s="21">
        <f t="shared" si="41"/>
        <v>0</v>
      </c>
      <c r="AE95" s="21" t="str">
        <f t="shared" si="36"/>
        <v>1/4/2:00</v>
      </c>
    </row>
    <row r="96" spans="2:31">
      <c r="B96" s="37">
        <v>1</v>
      </c>
      <c r="C96" s="38">
        <v>4</v>
      </c>
      <c r="D96" s="38">
        <v>3</v>
      </c>
      <c r="E96" s="17">
        <v>-10.6</v>
      </c>
      <c r="F96" s="17">
        <v>0</v>
      </c>
      <c r="G96" s="17">
        <v>0</v>
      </c>
      <c r="H96" s="37">
        <f t="shared" si="24"/>
        <v>12.920000000000002</v>
      </c>
      <c r="I96" s="37">
        <f>IF(H96&lt;'Roof Calculator'!$G$8, 1, 0)</f>
        <v>1</v>
      </c>
      <c r="J96" s="37">
        <f>IF(H96&gt;='Roof Calculator'!$G$8, 1, 0)</f>
        <v>0</v>
      </c>
      <c r="K96" s="37">
        <f t="shared" si="25"/>
        <v>12.920000000000002</v>
      </c>
      <c r="L96" s="37">
        <f t="shared" si="26"/>
        <v>0</v>
      </c>
      <c r="M96" s="37">
        <v>0</v>
      </c>
      <c r="N96" s="37">
        <f t="shared" si="27"/>
        <v>0</v>
      </c>
      <c r="O96" s="37">
        <v>0</v>
      </c>
      <c r="P96" s="37">
        <v>0</v>
      </c>
      <c r="Q96" s="21">
        <f t="shared" si="28"/>
        <v>39.790999999999997</v>
      </c>
      <c r="R96" s="21">
        <f t="shared" si="37"/>
        <v>4.0833333333333286</v>
      </c>
      <c r="S96" s="21">
        <f t="shared" si="38"/>
        <v>-22.699412242520189</v>
      </c>
      <c r="T96" s="21">
        <f t="shared" si="29"/>
        <v>86.147999999999996</v>
      </c>
      <c r="U96" s="37">
        <f>VLOOKUP(Time_Zone, 'LSTM LookUp'!$B$5:$D$8, 3, FALSE)</f>
        <v>-75</v>
      </c>
      <c r="V96" s="21">
        <f t="shared" si="39"/>
        <v>-5.0598656890420175</v>
      </c>
      <c r="W96" s="21">
        <f t="shared" si="30"/>
        <v>24.883033577739493</v>
      </c>
      <c r="X96" s="21">
        <f t="shared" si="31"/>
        <v>0</v>
      </c>
      <c r="Y96" s="21">
        <f t="shared" si="32"/>
        <v>0</v>
      </c>
      <c r="Z96" s="21">
        <f t="shared" si="40"/>
        <v>0</v>
      </c>
      <c r="AA96" s="21">
        <f t="shared" si="33"/>
        <v>0</v>
      </c>
      <c r="AB96" s="21">
        <f t="shared" si="34"/>
        <v>0</v>
      </c>
      <c r="AC96" s="21">
        <f t="shared" si="35"/>
        <v>0</v>
      </c>
      <c r="AD96" s="21">
        <f t="shared" si="41"/>
        <v>0</v>
      </c>
      <c r="AE96" s="21" t="str">
        <f t="shared" si="36"/>
        <v>1/4/3:00</v>
      </c>
    </row>
    <row r="97" spans="2:31">
      <c r="B97" s="37">
        <v>1</v>
      </c>
      <c r="C97" s="38">
        <v>4</v>
      </c>
      <c r="D97" s="38">
        <v>4</v>
      </c>
      <c r="E97" s="17">
        <v>-10.6</v>
      </c>
      <c r="F97" s="17">
        <v>0</v>
      </c>
      <c r="G97" s="17">
        <v>0</v>
      </c>
      <c r="H97" s="37">
        <f t="shared" si="24"/>
        <v>12.920000000000002</v>
      </c>
      <c r="I97" s="37">
        <f>IF(H97&lt;'Roof Calculator'!$G$8, 1, 0)</f>
        <v>1</v>
      </c>
      <c r="J97" s="37">
        <f>IF(H97&gt;='Roof Calculator'!$G$8, 1, 0)</f>
        <v>0</v>
      </c>
      <c r="K97" s="37">
        <f t="shared" si="25"/>
        <v>12.920000000000002</v>
      </c>
      <c r="L97" s="37">
        <f t="shared" si="26"/>
        <v>0</v>
      </c>
      <c r="M97" s="37">
        <v>0</v>
      </c>
      <c r="N97" s="37">
        <f t="shared" si="27"/>
        <v>0</v>
      </c>
      <c r="O97" s="37">
        <v>0</v>
      </c>
      <c r="P97" s="37">
        <v>0</v>
      </c>
      <c r="Q97" s="21">
        <f t="shared" si="28"/>
        <v>39.790999999999997</v>
      </c>
      <c r="R97" s="21">
        <f t="shared" si="37"/>
        <v>4.1249999999999956</v>
      </c>
      <c r="S97" s="21">
        <f t="shared" si="38"/>
        <v>-22.695076445730482</v>
      </c>
      <c r="T97" s="21">
        <f t="shared" si="29"/>
        <v>86.147999999999996</v>
      </c>
      <c r="U97" s="37">
        <f>VLOOKUP(Time_Zone, 'LSTM LookUp'!$B$5:$D$8, 3, FALSE)</f>
        <v>-75</v>
      </c>
      <c r="V97" s="21">
        <f t="shared" si="39"/>
        <v>-5.0778303868451031</v>
      </c>
      <c r="W97" s="21">
        <f t="shared" si="30"/>
        <v>39.878542403288726</v>
      </c>
      <c r="X97" s="21">
        <f t="shared" si="31"/>
        <v>0</v>
      </c>
      <c r="Y97" s="21">
        <f t="shared" si="32"/>
        <v>0</v>
      </c>
      <c r="Z97" s="21">
        <f t="shared" si="40"/>
        <v>0</v>
      </c>
      <c r="AA97" s="21">
        <f t="shared" si="33"/>
        <v>0</v>
      </c>
      <c r="AB97" s="21">
        <f t="shared" si="34"/>
        <v>0</v>
      </c>
      <c r="AC97" s="21">
        <f t="shared" si="35"/>
        <v>0</v>
      </c>
      <c r="AD97" s="21">
        <f t="shared" si="41"/>
        <v>0</v>
      </c>
      <c r="AE97" s="21" t="str">
        <f t="shared" si="36"/>
        <v>1/4/4:00</v>
      </c>
    </row>
    <row r="98" spans="2:31">
      <c r="B98" s="37">
        <v>1</v>
      </c>
      <c r="C98" s="38">
        <v>4</v>
      </c>
      <c r="D98" s="38">
        <v>5</v>
      </c>
      <c r="E98" s="17">
        <v>-11.7</v>
      </c>
      <c r="F98" s="17">
        <v>0</v>
      </c>
      <c r="G98" s="17">
        <v>0</v>
      </c>
      <c r="H98" s="37">
        <f t="shared" si="24"/>
        <v>10.940000000000001</v>
      </c>
      <c r="I98" s="37">
        <f>IF(H98&lt;'Roof Calculator'!$G$8, 1, 0)</f>
        <v>1</v>
      </c>
      <c r="J98" s="37">
        <f>IF(H98&gt;='Roof Calculator'!$G$8, 1, 0)</f>
        <v>0</v>
      </c>
      <c r="K98" s="37">
        <f t="shared" si="25"/>
        <v>10.940000000000001</v>
      </c>
      <c r="L98" s="37">
        <f t="shared" si="26"/>
        <v>0</v>
      </c>
      <c r="M98" s="37">
        <v>0</v>
      </c>
      <c r="N98" s="37">
        <f t="shared" si="27"/>
        <v>0</v>
      </c>
      <c r="O98" s="37">
        <v>0</v>
      </c>
      <c r="P98" s="37">
        <v>0</v>
      </c>
      <c r="Q98" s="21">
        <f t="shared" si="28"/>
        <v>39.790999999999997</v>
      </c>
      <c r="R98" s="21">
        <f t="shared" si="37"/>
        <v>4.1666666666666625</v>
      </c>
      <c r="S98" s="21">
        <f t="shared" si="38"/>
        <v>-22.690728459283449</v>
      </c>
      <c r="T98" s="21">
        <f t="shared" si="29"/>
        <v>86.147999999999996</v>
      </c>
      <c r="U98" s="37">
        <f>VLOOKUP(Time_Zone, 'LSTM LookUp'!$B$5:$D$8, 3, FALSE)</f>
        <v>-75</v>
      </c>
      <c r="V98" s="21">
        <f t="shared" si="39"/>
        <v>-5.0957852373052761</v>
      </c>
      <c r="W98" s="21">
        <f t="shared" si="30"/>
        <v>54.874053690673684</v>
      </c>
      <c r="X98" s="21">
        <f t="shared" si="31"/>
        <v>0</v>
      </c>
      <c r="Y98" s="21">
        <f t="shared" si="32"/>
        <v>0</v>
      </c>
      <c r="Z98" s="21">
        <f t="shared" si="40"/>
        <v>0</v>
      </c>
      <c r="AA98" s="21">
        <f t="shared" si="33"/>
        <v>0</v>
      </c>
      <c r="AB98" s="21">
        <f t="shared" si="34"/>
        <v>0</v>
      </c>
      <c r="AC98" s="21">
        <f t="shared" si="35"/>
        <v>0</v>
      </c>
      <c r="AD98" s="21">
        <f t="shared" si="41"/>
        <v>0</v>
      </c>
      <c r="AE98" s="21" t="str">
        <f t="shared" si="36"/>
        <v>1/4/5:00</v>
      </c>
    </row>
    <row r="99" spans="2:31">
      <c r="B99" s="37">
        <v>1</v>
      </c>
      <c r="C99" s="38">
        <v>4</v>
      </c>
      <c r="D99" s="38">
        <v>6</v>
      </c>
      <c r="E99" s="17">
        <v>-12.8</v>
      </c>
      <c r="F99" s="17">
        <v>0</v>
      </c>
      <c r="G99" s="17">
        <v>0</v>
      </c>
      <c r="H99" s="37">
        <f t="shared" si="24"/>
        <v>8.9600000000000009</v>
      </c>
      <c r="I99" s="37">
        <f>IF(H99&lt;'Roof Calculator'!$G$8, 1, 0)</f>
        <v>1</v>
      </c>
      <c r="J99" s="37">
        <f>IF(H99&gt;='Roof Calculator'!$G$8, 1, 0)</f>
        <v>0</v>
      </c>
      <c r="K99" s="37">
        <f t="shared" si="25"/>
        <v>8.9600000000000009</v>
      </c>
      <c r="L99" s="37">
        <f t="shared" si="26"/>
        <v>0</v>
      </c>
      <c r="M99" s="37">
        <v>0</v>
      </c>
      <c r="N99" s="37">
        <f t="shared" si="27"/>
        <v>0</v>
      </c>
      <c r="O99" s="37">
        <v>0</v>
      </c>
      <c r="P99" s="37">
        <v>0</v>
      </c>
      <c r="Q99" s="21">
        <f t="shared" si="28"/>
        <v>39.790999999999997</v>
      </c>
      <c r="R99" s="21">
        <f t="shared" si="37"/>
        <v>4.2083333333333295</v>
      </c>
      <c r="S99" s="21">
        <f t="shared" si="38"/>
        <v>-22.68636828655119</v>
      </c>
      <c r="T99" s="21">
        <f t="shared" si="29"/>
        <v>86.147999999999996</v>
      </c>
      <c r="U99" s="37">
        <f>VLOOKUP(Time_Zone, 'LSTM LookUp'!$B$5:$D$8, 3, FALSE)</f>
        <v>-75</v>
      </c>
      <c r="V99" s="21">
        <f t="shared" si="39"/>
        <v>-5.1137302119627357</v>
      </c>
      <c r="W99" s="21">
        <f t="shared" si="30"/>
        <v>69.869567447009317</v>
      </c>
      <c r="X99" s="21">
        <f t="shared" si="31"/>
        <v>0</v>
      </c>
      <c r="Y99" s="21">
        <f t="shared" si="32"/>
        <v>0</v>
      </c>
      <c r="Z99" s="21">
        <f t="shared" si="40"/>
        <v>0</v>
      </c>
      <c r="AA99" s="21">
        <f t="shared" si="33"/>
        <v>0</v>
      </c>
      <c r="AB99" s="21">
        <f t="shared" si="34"/>
        <v>0</v>
      </c>
      <c r="AC99" s="21">
        <f t="shared" si="35"/>
        <v>0</v>
      </c>
      <c r="AD99" s="21">
        <f t="shared" si="41"/>
        <v>0</v>
      </c>
      <c r="AE99" s="21" t="str">
        <f t="shared" si="36"/>
        <v>1/4/6:00</v>
      </c>
    </row>
    <row r="100" spans="2:31">
      <c r="B100" s="37">
        <v>1</v>
      </c>
      <c r="C100" s="38">
        <v>4</v>
      </c>
      <c r="D100" s="38">
        <v>7</v>
      </c>
      <c r="E100" s="17">
        <v>-13.3</v>
      </c>
      <c r="F100" s="17">
        <v>0</v>
      </c>
      <c r="G100" s="17">
        <v>0</v>
      </c>
      <c r="H100" s="37">
        <f t="shared" si="24"/>
        <v>8.0599999999999987</v>
      </c>
      <c r="I100" s="37">
        <f>IF(H100&lt;'Roof Calculator'!$G$8, 1, 0)</f>
        <v>1</v>
      </c>
      <c r="J100" s="37">
        <f>IF(H100&gt;='Roof Calculator'!$G$8, 1, 0)</f>
        <v>0</v>
      </c>
      <c r="K100" s="37">
        <f t="shared" si="25"/>
        <v>8.0599999999999987</v>
      </c>
      <c r="L100" s="37">
        <f t="shared" si="26"/>
        <v>0</v>
      </c>
      <c r="M100" s="37">
        <v>0</v>
      </c>
      <c r="N100" s="37">
        <f t="shared" si="27"/>
        <v>0</v>
      </c>
      <c r="O100" s="37">
        <v>0</v>
      </c>
      <c r="P100" s="37">
        <v>0</v>
      </c>
      <c r="Q100" s="21">
        <f t="shared" si="28"/>
        <v>39.790999999999997</v>
      </c>
      <c r="R100" s="21">
        <f t="shared" si="37"/>
        <v>4.2499999999999964</v>
      </c>
      <c r="S100" s="21">
        <f t="shared" si="38"/>
        <v>-22.68199593091456</v>
      </c>
      <c r="T100" s="21">
        <f t="shared" si="29"/>
        <v>86.147999999999996</v>
      </c>
      <c r="U100" s="37">
        <f>VLOOKUP(Time_Zone, 'LSTM LookUp'!$B$5:$D$8, 3, FALSE)</f>
        <v>-75</v>
      </c>
      <c r="V100" s="21">
        <f t="shared" si="39"/>
        <v>-5.1316652823776749</v>
      </c>
      <c r="W100" s="21">
        <f t="shared" si="30"/>
        <v>84.865083679405558</v>
      </c>
      <c r="X100" s="21">
        <f t="shared" si="31"/>
        <v>0</v>
      </c>
      <c r="Y100" s="21">
        <f t="shared" si="32"/>
        <v>0</v>
      </c>
      <c r="Z100" s="21">
        <f t="shared" si="40"/>
        <v>0</v>
      </c>
      <c r="AA100" s="21">
        <f t="shared" si="33"/>
        <v>0</v>
      </c>
      <c r="AB100" s="21">
        <f t="shared" si="34"/>
        <v>0</v>
      </c>
      <c r="AC100" s="21">
        <f t="shared" si="35"/>
        <v>0</v>
      </c>
      <c r="AD100" s="21">
        <f t="shared" si="41"/>
        <v>0</v>
      </c>
      <c r="AE100" s="21" t="str">
        <f t="shared" si="36"/>
        <v>1/4/7:00</v>
      </c>
    </row>
    <row r="101" spans="2:31">
      <c r="B101" s="37">
        <v>1</v>
      </c>
      <c r="C101" s="38">
        <v>4</v>
      </c>
      <c r="D101" s="38">
        <v>8</v>
      </c>
      <c r="E101" s="17">
        <v>-14.4</v>
      </c>
      <c r="F101" s="17">
        <v>0</v>
      </c>
      <c r="G101" s="17">
        <v>0</v>
      </c>
      <c r="H101" s="37">
        <f t="shared" si="24"/>
        <v>6.0800000000000018</v>
      </c>
      <c r="I101" s="37">
        <f>IF(H101&lt;'Roof Calculator'!$G$8, 1, 0)</f>
        <v>1</v>
      </c>
      <c r="J101" s="37">
        <f>IF(H101&gt;='Roof Calculator'!$G$8, 1, 0)</f>
        <v>0</v>
      </c>
      <c r="K101" s="37">
        <f t="shared" si="25"/>
        <v>6.0800000000000018</v>
      </c>
      <c r="L101" s="37">
        <f t="shared" si="26"/>
        <v>0</v>
      </c>
      <c r="M101" s="37">
        <v>0</v>
      </c>
      <c r="N101" s="37">
        <f t="shared" si="27"/>
        <v>0</v>
      </c>
      <c r="O101" s="37">
        <v>0</v>
      </c>
      <c r="P101" s="37">
        <v>0</v>
      </c>
      <c r="Q101" s="21">
        <f t="shared" si="28"/>
        <v>39.790999999999997</v>
      </c>
      <c r="R101" s="21">
        <f t="shared" si="37"/>
        <v>4.2916666666666634</v>
      </c>
      <c r="S101" s="21">
        <f t="shared" si="38"/>
        <v>-22.677611395763144</v>
      </c>
      <c r="T101" s="21">
        <f t="shared" si="29"/>
        <v>86.147999999999996</v>
      </c>
      <c r="U101" s="37">
        <f>VLOOKUP(Time_Zone, 'LSTM LookUp'!$B$5:$D$8, 3, FALSE)</f>
        <v>-75</v>
      </c>
      <c r="V101" s="21">
        <f t="shared" si="39"/>
        <v>-5.149590420130318</v>
      </c>
      <c r="W101" s="21">
        <f t="shared" si="30"/>
        <v>99.860602394967401</v>
      </c>
      <c r="X101" s="21">
        <f t="shared" si="31"/>
        <v>0</v>
      </c>
      <c r="Y101" s="21">
        <f t="shared" si="32"/>
        <v>0</v>
      </c>
      <c r="Z101" s="21">
        <f t="shared" si="40"/>
        <v>0</v>
      </c>
      <c r="AA101" s="21">
        <f t="shared" si="33"/>
        <v>0</v>
      </c>
      <c r="AB101" s="21">
        <f t="shared" si="34"/>
        <v>0</v>
      </c>
      <c r="AC101" s="21">
        <f t="shared" si="35"/>
        <v>0</v>
      </c>
      <c r="AD101" s="21">
        <f t="shared" si="41"/>
        <v>0</v>
      </c>
      <c r="AE101" s="21" t="str">
        <f t="shared" si="36"/>
        <v>1/4/8:00</v>
      </c>
    </row>
    <row r="102" spans="2:31">
      <c r="B102" s="37">
        <v>1</v>
      </c>
      <c r="C102" s="38">
        <v>4</v>
      </c>
      <c r="D102" s="38">
        <v>9</v>
      </c>
      <c r="E102" s="17">
        <v>-13.9</v>
      </c>
      <c r="F102" s="17">
        <v>27</v>
      </c>
      <c r="G102" s="17">
        <v>84</v>
      </c>
      <c r="H102" s="37">
        <f t="shared" si="24"/>
        <v>6.9799999999999969</v>
      </c>
      <c r="I102" s="37">
        <f>IF(H102&lt;'Roof Calculator'!$G$8, 1, 0)</f>
        <v>1</v>
      </c>
      <c r="J102" s="37">
        <f>IF(H102&gt;='Roof Calculator'!$G$8, 1, 0)</f>
        <v>0</v>
      </c>
      <c r="K102" s="37">
        <f t="shared" si="25"/>
        <v>6.9799999999999969</v>
      </c>
      <c r="L102" s="37">
        <f t="shared" si="26"/>
        <v>0</v>
      </c>
      <c r="M102" s="37">
        <v>0</v>
      </c>
      <c r="N102" s="37">
        <f t="shared" si="27"/>
        <v>27</v>
      </c>
      <c r="O102" s="37">
        <v>0</v>
      </c>
      <c r="P102" s="37">
        <v>0</v>
      </c>
      <c r="Q102" s="21">
        <f t="shared" si="28"/>
        <v>39.790999999999997</v>
      </c>
      <c r="R102" s="21">
        <f t="shared" si="37"/>
        <v>4.3333333333333304</v>
      </c>
      <c r="S102" s="21">
        <f t="shared" si="38"/>
        <v>-22.673214684495228</v>
      </c>
      <c r="T102" s="21">
        <f t="shared" si="29"/>
        <v>86.147999999999996</v>
      </c>
      <c r="U102" s="37">
        <f>VLOOKUP(Time_Zone, 'LSTM LookUp'!$B$5:$D$8, 3, FALSE)</f>
        <v>-75</v>
      </c>
      <c r="V102" s="21">
        <f t="shared" si="39"/>
        <v>-5.1675055968210604</v>
      </c>
      <c r="W102" s="21">
        <f t="shared" si="30"/>
        <v>114.85612360079475</v>
      </c>
      <c r="X102" s="21">
        <f t="shared" si="31"/>
        <v>-45.756673415783972</v>
      </c>
      <c r="Y102" s="21">
        <f t="shared" si="32"/>
        <v>-18.756673415783972</v>
      </c>
      <c r="Z102" s="21">
        <f t="shared" si="40"/>
        <v>-5.9455378757576094</v>
      </c>
      <c r="AA102" s="21">
        <f t="shared" si="33"/>
        <v>-5.9455378757576094</v>
      </c>
      <c r="AB102" s="21">
        <f t="shared" si="34"/>
        <v>0</v>
      </c>
      <c r="AC102" s="21">
        <f t="shared" si="35"/>
        <v>0</v>
      </c>
      <c r="AD102" s="21">
        <f t="shared" si="41"/>
        <v>0</v>
      </c>
      <c r="AE102" s="21" t="str">
        <f t="shared" si="36"/>
        <v>1/4/9:00</v>
      </c>
    </row>
    <row r="103" spans="2:31">
      <c r="B103" s="37">
        <v>1</v>
      </c>
      <c r="C103" s="38">
        <v>4</v>
      </c>
      <c r="D103" s="38">
        <v>10</v>
      </c>
      <c r="E103" s="17">
        <v>-13.9</v>
      </c>
      <c r="F103" s="17">
        <v>67</v>
      </c>
      <c r="G103" s="17">
        <v>291</v>
      </c>
      <c r="H103" s="37">
        <f t="shared" si="24"/>
        <v>6.9799999999999969</v>
      </c>
      <c r="I103" s="37">
        <f>IF(H103&lt;'Roof Calculator'!$G$8, 1, 0)</f>
        <v>1</v>
      </c>
      <c r="J103" s="37">
        <f>IF(H103&gt;='Roof Calculator'!$G$8, 1, 0)</f>
        <v>0</v>
      </c>
      <c r="K103" s="37">
        <f t="shared" si="25"/>
        <v>6.9799999999999969</v>
      </c>
      <c r="L103" s="37">
        <f t="shared" si="26"/>
        <v>0</v>
      </c>
      <c r="M103" s="37">
        <v>0</v>
      </c>
      <c r="N103" s="37">
        <f t="shared" si="27"/>
        <v>67</v>
      </c>
      <c r="O103" s="37">
        <v>0</v>
      </c>
      <c r="P103" s="37">
        <v>0</v>
      </c>
      <c r="Q103" s="21">
        <f t="shared" si="28"/>
        <v>39.790999999999997</v>
      </c>
      <c r="R103" s="21">
        <f t="shared" si="37"/>
        <v>4.3749999999999973</v>
      </c>
      <c r="S103" s="21">
        <f t="shared" si="38"/>
        <v>-22.668805800517845</v>
      </c>
      <c r="T103" s="21">
        <f t="shared" si="29"/>
        <v>86.147999999999996</v>
      </c>
      <c r="U103" s="37">
        <f>VLOOKUP(Time_Zone, 'LSTM LookUp'!$B$5:$D$8, 3, FALSE)</f>
        <v>-75</v>
      </c>
      <c r="V103" s="21">
        <f t="shared" si="39"/>
        <v>-5.1854107840704273</v>
      </c>
      <c r="W103" s="21">
        <f t="shared" si="30"/>
        <v>129.85164730398239</v>
      </c>
      <c r="X103" s="21">
        <f t="shared" si="31"/>
        <v>-203.99062297878785</v>
      </c>
      <c r="Y103" s="21">
        <f t="shared" si="32"/>
        <v>-136.99062297878785</v>
      </c>
      <c r="Z103" s="21">
        <f t="shared" si="40"/>
        <v>-43.423634857267203</v>
      </c>
      <c r="AA103" s="21">
        <f t="shared" si="33"/>
        <v>-43.423634857267203</v>
      </c>
      <c r="AB103" s="21">
        <f t="shared" si="34"/>
        <v>0</v>
      </c>
      <c r="AC103" s="21">
        <f t="shared" si="35"/>
        <v>0</v>
      </c>
      <c r="AD103" s="21">
        <f t="shared" si="41"/>
        <v>0</v>
      </c>
      <c r="AE103" s="21" t="str">
        <f t="shared" si="36"/>
        <v>1/4/10:00</v>
      </c>
    </row>
    <row r="104" spans="2:31">
      <c r="B104" s="37">
        <v>1</v>
      </c>
      <c r="C104" s="38">
        <v>4</v>
      </c>
      <c r="D104" s="38">
        <v>11</v>
      </c>
      <c r="E104" s="17">
        <v>-13.3</v>
      </c>
      <c r="F104" s="17">
        <v>90</v>
      </c>
      <c r="G104" s="17">
        <v>420</v>
      </c>
      <c r="H104" s="37">
        <f t="shared" si="24"/>
        <v>8.0599999999999987</v>
      </c>
      <c r="I104" s="37">
        <f>IF(H104&lt;'Roof Calculator'!$G$8, 1, 0)</f>
        <v>1</v>
      </c>
      <c r="J104" s="37">
        <f>IF(H104&gt;='Roof Calculator'!$G$8, 1, 0)</f>
        <v>0</v>
      </c>
      <c r="K104" s="37">
        <f t="shared" si="25"/>
        <v>8.0599999999999987</v>
      </c>
      <c r="L104" s="37">
        <f t="shared" si="26"/>
        <v>0</v>
      </c>
      <c r="M104" s="37">
        <v>0</v>
      </c>
      <c r="N104" s="37">
        <f t="shared" si="27"/>
        <v>90</v>
      </c>
      <c r="O104" s="37">
        <v>0</v>
      </c>
      <c r="P104" s="37">
        <v>0</v>
      </c>
      <c r="Q104" s="21">
        <f t="shared" si="28"/>
        <v>39.790999999999997</v>
      </c>
      <c r="R104" s="21">
        <f t="shared" si="37"/>
        <v>4.4166666666666643</v>
      </c>
      <c r="S104" s="21">
        <f t="shared" si="38"/>
        <v>-22.664384747246707</v>
      </c>
      <c r="T104" s="21">
        <f t="shared" si="29"/>
        <v>86.147999999999996</v>
      </c>
      <c r="U104" s="37">
        <f>VLOOKUP(Time_Zone, 'LSTM LookUp'!$B$5:$D$8, 3, FALSE)</f>
        <v>-75</v>
      </c>
      <c r="V104" s="21">
        <f t="shared" si="39"/>
        <v>-5.2033059535191812</v>
      </c>
      <c r="W104" s="21">
        <f t="shared" si="30"/>
        <v>144.84717351162021</v>
      </c>
      <c r="X104" s="21">
        <f t="shared" si="31"/>
        <v>-347.06264860600919</v>
      </c>
      <c r="Y104" s="21">
        <f t="shared" si="32"/>
        <v>-257.06264860600919</v>
      </c>
      <c r="Z104" s="21">
        <f t="shared" si="40"/>
        <v>-81.48436984798434</v>
      </c>
      <c r="AA104" s="21">
        <f t="shared" si="33"/>
        <v>-81.48436984798434</v>
      </c>
      <c r="AB104" s="21">
        <f t="shared" si="34"/>
        <v>0</v>
      </c>
      <c r="AC104" s="21">
        <f t="shared" si="35"/>
        <v>0</v>
      </c>
      <c r="AD104" s="21">
        <f t="shared" si="41"/>
        <v>0</v>
      </c>
      <c r="AE104" s="21" t="str">
        <f t="shared" si="36"/>
        <v>1/4/11:00</v>
      </c>
    </row>
    <row r="105" spans="2:31">
      <c r="B105" s="37">
        <v>1</v>
      </c>
      <c r="C105" s="38">
        <v>4</v>
      </c>
      <c r="D105" s="38">
        <v>12</v>
      </c>
      <c r="E105" s="17">
        <v>-12.8</v>
      </c>
      <c r="F105" s="17">
        <v>177</v>
      </c>
      <c r="G105" s="17">
        <v>37</v>
      </c>
      <c r="H105" s="37">
        <f t="shared" si="24"/>
        <v>8.9600000000000009</v>
      </c>
      <c r="I105" s="37">
        <f>IF(H105&lt;'Roof Calculator'!$G$8, 1, 0)</f>
        <v>1</v>
      </c>
      <c r="J105" s="37">
        <f>IF(H105&gt;='Roof Calculator'!$G$8, 1, 0)</f>
        <v>0</v>
      </c>
      <c r="K105" s="37">
        <f t="shared" si="25"/>
        <v>8.9600000000000009</v>
      </c>
      <c r="L105" s="37">
        <f t="shared" si="26"/>
        <v>0</v>
      </c>
      <c r="M105" s="37">
        <v>0</v>
      </c>
      <c r="N105" s="37">
        <f t="shared" si="27"/>
        <v>177</v>
      </c>
      <c r="O105" s="37">
        <v>0</v>
      </c>
      <c r="P105" s="37">
        <v>0</v>
      </c>
      <c r="Q105" s="21">
        <f t="shared" si="28"/>
        <v>39.790999999999997</v>
      </c>
      <c r="R105" s="21">
        <f t="shared" si="37"/>
        <v>4.4583333333333313</v>
      </c>
      <c r="S105" s="21">
        <f t="shared" si="38"/>
        <v>-22.659951528106237</v>
      </c>
      <c r="T105" s="21">
        <f t="shared" si="29"/>
        <v>86.147999999999996</v>
      </c>
      <c r="U105" s="37">
        <f>VLOOKUP(Time_Zone, 'LSTM LookUp'!$B$5:$D$8, 3, FALSE)</f>
        <v>-75</v>
      </c>
      <c r="V105" s="21">
        <f t="shared" si="39"/>
        <v>-5.2211910768283669</v>
      </c>
      <c r="W105" s="21">
        <f t="shared" si="30"/>
        <v>159.84270223079292</v>
      </c>
      <c r="X105" s="21">
        <f t="shared" si="31"/>
        <v>-33.751512317773283</v>
      </c>
      <c r="Y105" s="21">
        <f t="shared" si="32"/>
        <v>143.24848768222671</v>
      </c>
      <c r="Z105" s="21">
        <f t="shared" si="40"/>
        <v>45.407268670731838</v>
      </c>
      <c r="AA105" s="21">
        <f t="shared" si="33"/>
        <v>45.407268670731838</v>
      </c>
      <c r="AB105" s="21">
        <f t="shared" si="34"/>
        <v>0</v>
      </c>
      <c r="AC105" s="21">
        <f t="shared" si="35"/>
        <v>0</v>
      </c>
      <c r="AD105" s="21">
        <f t="shared" si="41"/>
        <v>0</v>
      </c>
      <c r="AE105" s="21" t="str">
        <f t="shared" si="36"/>
        <v>1/4/12:00</v>
      </c>
    </row>
    <row r="106" spans="2:31">
      <c r="B106" s="37">
        <v>1</v>
      </c>
      <c r="C106" s="38">
        <v>4</v>
      </c>
      <c r="D106" s="38">
        <v>13</v>
      </c>
      <c r="E106" s="17">
        <v>-12.2</v>
      </c>
      <c r="F106" s="17">
        <v>173</v>
      </c>
      <c r="G106" s="17">
        <v>453</v>
      </c>
      <c r="H106" s="37">
        <f t="shared" si="24"/>
        <v>10.039999999999999</v>
      </c>
      <c r="I106" s="37">
        <f>IF(H106&lt;'Roof Calculator'!$G$8, 1, 0)</f>
        <v>1</v>
      </c>
      <c r="J106" s="37">
        <f>IF(H106&gt;='Roof Calculator'!$G$8, 1, 0)</f>
        <v>0</v>
      </c>
      <c r="K106" s="37">
        <f t="shared" si="25"/>
        <v>10.039999999999999</v>
      </c>
      <c r="L106" s="37">
        <f t="shared" si="26"/>
        <v>0</v>
      </c>
      <c r="M106" s="37">
        <v>0</v>
      </c>
      <c r="N106" s="37">
        <f t="shared" si="27"/>
        <v>173</v>
      </c>
      <c r="O106" s="37">
        <v>0</v>
      </c>
      <c r="P106" s="37">
        <v>0</v>
      </c>
      <c r="Q106" s="21">
        <f t="shared" si="28"/>
        <v>39.790999999999997</v>
      </c>
      <c r="R106" s="21">
        <f t="shared" si="37"/>
        <v>4.4999999999999982</v>
      </c>
      <c r="S106" s="21">
        <f t="shared" si="38"/>
        <v>-22.655506146529564</v>
      </c>
      <c r="T106" s="21">
        <f t="shared" si="29"/>
        <v>86.147999999999996</v>
      </c>
      <c r="U106" s="37">
        <f>VLOOKUP(Time_Zone, 'LSTM LookUp'!$B$5:$D$8, 3, FALSE)</f>
        <v>-75</v>
      </c>
      <c r="V106" s="21">
        <f t="shared" si="39"/>
        <v>-5.2390661256793685</v>
      </c>
      <c r="W106" s="21">
        <f t="shared" si="30"/>
        <v>174.83823346858017</v>
      </c>
      <c r="X106" s="21">
        <f t="shared" si="31"/>
        <v>-431.58898190462878</v>
      </c>
      <c r="Y106" s="21">
        <f t="shared" si="32"/>
        <v>-258.58898190462878</v>
      </c>
      <c r="Z106" s="21">
        <f t="shared" si="40"/>
        <v>-81.968190845279949</v>
      </c>
      <c r="AA106" s="21">
        <f t="shared" si="33"/>
        <v>-81.968190845279949</v>
      </c>
      <c r="AB106" s="21">
        <f t="shared" si="34"/>
        <v>0</v>
      </c>
      <c r="AC106" s="21">
        <f t="shared" si="35"/>
        <v>0</v>
      </c>
      <c r="AD106" s="21">
        <f t="shared" si="41"/>
        <v>0</v>
      </c>
      <c r="AE106" s="21" t="str">
        <f t="shared" si="36"/>
        <v>1/4/13:00</v>
      </c>
    </row>
    <row r="107" spans="2:31">
      <c r="B107" s="37">
        <v>1</v>
      </c>
      <c r="C107" s="38">
        <v>4</v>
      </c>
      <c r="D107" s="38">
        <v>14</v>
      </c>
      <c r="E107" s="17">
        <v>-11.1</v>
      </c>
      <c r="F107" s="17">
        <v>139</v>
      </c>
      <c r="G107" s="17">
        <v>390</v>
      </c>
      <c r="H107" s="37">
        <f t="shared" si="24"/>
        <v>12.020000000000003</v>
      </c>
      <c r="I107" s="37">
        <f>IF(H107&lt;'Roof Calculator'!$G$8, 1, 0)</f>
        <v>1</v>
      </c>
      <c r="J107" s="37">
        <f>IF(H107&gt;='Roof Calculator'!$G$8, 1, 0)</f>
        <v>0</v>
      </c>
      <c r="K107" s="37">
        <f t="shared" si="25"/>
        <v>12.020000000000003</v>
      </c>
      <c r="L107" s="37">
        <f t="shared" si="26"/>
        <v>0</v>
      </c>
      <c r="M107" s="37">
        <v>0</v>
      </c>
      <c r="N107" s="37">
        <f t="shared" si="27"/>
        <v>139</v>
      </c>
      <c r="O107" s="37">
        <v>0</v>
      </c>
      <c r="P107" s="37">
        <v>0</v>
      </c>
      <c r="Q107" s="21">
        <f t="shared" si="28"/>
        <v>39.790999999999997</v>
      </c>
      <c r="R107" s="21">
        <f t="shared" si="37"/>
        <v>4.5416666666666652</v>
      </c>
      <c r="S107" s="21">
        <f t="shared" si="38"/>
        <v>-22.651048605958444</v>
      </c>
      <c r="T107" s="21">
        <f t="shared" si="29"/>
        <v>86.147999999999996</v>
      </c>
      <c r="U107" s="37">
        <f>VLOOKUP(Time_Zone, 'LSTM LookUp'!$B$5:$D$8, 3, FALSE)</f>
        <v>-75</v>
      </c>
      <c r="V107" s="21">
        <f t="shared" si="39"/>
        <v>-5.2569310717739413</v>
      </c>
      <c r="W107" s="21">
        <f t="shared" si="30"/>
        <v>189.83376723205652</v>
      </c>
      <c r="X107" s="21">
        <f t="shared" si="31"/>
        <v>-368.61590847435963</v>
      </c>
      <c r="Y107" s="21">
        <f t="shared" si="32"/>
        <v>-229.61590847435963</v>
      </c>
      <c r="Z107" s="21">
        <f t="shared" si="40"/>
        <v>-72.78423260075391</v>
      </c>
      <c r="AA107" s="21">
        <f t="shared" si="33"/>
        <v>-72.78423260075391</v>
      </c>
      <c r="AB107" s="21">
        <f t="shared" si="34"/>
        <v>0</v>
      </c>
      <c r="AC107" s="21">
        <f t="shared" si="35"/>
        <v>0</v>
      </c>
      <c r="AD107" s="21">
        <f t="shared" si="41"/>
        <v>0</v>
      </c>
      <c r="AE107" s="21" t="str">
        <f t="shared" si="36"/>
        <v>1/4/14:00</v>
      </c>
    </row>
    <row r="108" spans="2:31">
      <c r="B108" s="37">
        <v>1</v>
      </c>
      <c r="C108" s="38">
        <v>4</v>
      </c>
      <c r="D108" s="38">
        <v>15</v>
      </c>
      <c r="E108" s="17">
        <v>-11.7</v>
      </c>
      <c r="F108" s="17">
        <v>118</v>
      </c>
      <c r="G108" s="17">
        <v>508</v>
      </c>
      <c r="H108" s="37">
        <f t="shared" si="24"/>
        <v>10.940000000000001</v>
      </c>
      <c r="I108" s="37">
        <f>IF(H108&lt;'Roof Calculator'!$G$8, 1, 0)</f>
        <v>1</v>
      </c>
      <c r="J108" s="37">
        <f>IF(H108&gt;='Roof Calculator'!$G$8, 1, 0)</f>
        <v>0</v>
      </c>
      <c r="K108" s="37">
        <f t="shared" si="25"/>
        <v>10.940000000000001</v>
      </c>
      <c r="L108" s="37">
        <f t="shared" si="26"/>
        <v>0</v>
      </c>
      <c r="M108" s="37">
        <v>0</v>
      </c>
      <c r="N108" s="37">
        <f t="shared" si="27"/>
        <v>118</v>
      </c>
      <c r="O108" s="37">
        <v>0</v>
      </c>
      <c r="P108" s="37">
        <v>0</v>
      </c>
      <c r="Q108" s="21">
        <f t="shared" si="28"/>
        <v>39.790999999999997</v>
      </c>
      <c r="R108" s="21">
        <f t="shared" si="37"/>
        <v>4.5833333333333321</v>
      </c>
      <c r="S108" s="21">
        <f t="shared" si="38"/>
        <v>-22.646578909843374</v>
      </c>
      <c r="T108" s="21">
        <f t="shared" si="29"/>
        <v>86.147999999999996</v>
      </c>
      <c r="U108" s="37">
        <f>VLOOKUP(Time_Zone, 'LSTM LookUp'!$B$5:$D$8, 3, FALSE)</f>
        <v>-75</v>
      </c>
      <c r="V108" s="21">
        <f t="shared" si="39"/>
        <v>-5.2747858868342794</v>
      </c>
      <c r="W108" s="21">
        <f t="shared" si="30"/>
        <v>204.8293035282914</v>
      </c>
      <c r="X108" s="21">
        <f t="shared" si="31"/>
        <v>-452.12705764853371</v>
      </c>
      <c r="Y108" s="21">
        <f t="shared" si="32"/>
        <v>-334.12705764853371</v>
      </c>
      <c r="Z108" s="21">
        <f t="shared" si="40"/>
        <v>-105.91244153630593</v>
      </c>
      <c r="AA108" s="21">
        <f t="shared" si="33"/>
        <v>-105.91244153630593</v>
      </c>
      <c r="AB108" s="21">
        <f t="shared" si="34"/>
        <v>0</v>
      </c>
      <c r="AC108" s="21">
        <f t="shared" si="35"/>
        <v>0</v>
      </c>
      <c r="AD108" s="21">
        <f t="shared" si="41"/>
        <v>0</v>
      </c>
      <c r="AE108" s="21" t="str">
        <f t="shared" si="36"/>
        <v>1/4/15:00</v>
      </c>
    </row>
    <row r="109" spans="2:31">
      <c r="B109" s="37">
        <v>1</v>
      </c>
      <c r="C109" s="38">
        <v>4</v>
      </c>
      <c r="D109" s="38">
        <v>16</v>
      </c>
      <c r="E109" s="17">
        <v>-10.6</v>
      </c>
      <c r="F109" s="17">
        <v>65</v>
      </c>
      <c r="G109" s="17">
        <v>670</v>
      </c>
      <c r="H109" s="37">
        <f t="shared" si="24"/>
        <v>12.920000000000002</v>
      </c>
      <c r="I109" s="37">
        <f>IF(H109&lt;'Roof Calculator'!$G$8, 1, 0)</f>
        <v>1</v>
      </c>
      <c r="J109" s="37">
        <f>IF(H109&gt;='Roof Calculator'!$G$8, 1, 0)</f>
        <v>0</v>
      </c>
      <c r="K109" s="37">
        <f t="shared" si="25"/>
        <v>12.920000000000002</v>
      </c>
      <c r="L109" s="37">
        <f t="shared" si="26"/>
        <v>0</v>
      </c>
      <c r="M109" s="37">
        <v>0</v>
      </c>
      <c r="N109" s="37">
        <f t="shared" si="27"/>
        <v>65</v>
      </c>
      <c r="O109" s="37">
        <v>0</v>
      </c>
      <c r="P109" s="37">
        <v>0</v>
      </c>
      <c r="Q109" s="21">
        <f t="shared" si="28"/>
        <v>39.790999999999997</v>
      </c>
      <c r="R109" s="21">
        <f t="shared" si="37"/>
        <v>4.6249999999999991</v>
      </c>
      <c r="S109" s="21">
        <f t="shared" si="38"/>
        <v>-22.642097061643462</v>
      </c>
      <c r="T109" s="21">
        <f t="shared" si="29"/>
        <v>86.147999999999996</v>
      </c>
      <c r="U109" s="37">
        <f>VLOOKUP(Time_Zone, 'LSTM LookUp'!$B$5:$D$8, 3, FALSE)</f>
        <v>-75</v>
      </c>
      <c r="V109" s="21">
        <f t="shared" si="39"/>
        <v>-5.2926305426031028</v>
      </c>
      <c r="W109" s="21">
        <f t="shared" si="30"/>
        <v>219.82484236434925</v>
      </c>
      <c r="X109" s="21">
        <f t="shared" si="31"/>
        <v>-529.98347041316595</v>
      </c>
      <c r="Y109" s="21">
        <f t="shared" si="32"/>
        <v>-464.98347041316595</v>
      </c>
      <c r="Z109" s="21">
        <f t="shared" si="40"/>
        <v>-147.3916388935082</v>
      </c>
      <c r="AA109" s="21">
        <f t="shared" si="33"/>
        <v>-147.3916388935082</v>
      </c>
      <c r="AB109" s="21">
        <f t="shared" si="34"/>
        <v>0</v>
      </c>
      <c r="AC109" s="21">
        <f t="shared" si="35"/>
        <v>0</v>
      </c>
      <c r="AD109" s="21">
        <f t="shared" si="41"/>
        <v>0</v>
      </c>
      <c r="AE109" s="21" t="str">
        <f t="shared" si="36"/>
        <v>1/4/16:00</v>
      </c>
    </row>
    <row r="110" spans="2:31">
      <c r="B110" s="37">
        <v>1</v>
      </c>
      <c r="C110" s="38">
        <v>4</v>
      </c>
      <c r="D110" s="38">
        <v>17</v>
      </c>
      <c r="E110" s="17">
        <v>-11.1</v>
      </c>
      <c r="F110" s="17">
        <v>54</v>
      </c>
      <c r="G110" s="17">
        <v>298</v>
      </c>
      <c r="H110" s="37">
        <f t="shared" si="24"/>
        <v>12.020000000000003</v>
      </c>
      <c r="I110" s="37">
        <f>IF(H110&lt;'Roof Calculator'!$G$8, 1, 0)</f>
        <v>1</v>
      </c>
      <c r="J110" s="37">
        <f>IF(H110&gt;='Roof Calculator'!$G$8, 1, 0)</f>
        <v>0</v>
      </c>
      <c r="K110" s="37">
        <f t="shared" si="25"/>
        <v>12.020000000000003</v>
      </c>
      <c r="L110" s="37">
        <f t="shared" si="26"/>
        <v>0</v>
      </c>
      <c r="M110" s="37">
        <v>0</v>
      </c>
      <c r="N110" s="37">
        <f t="shared" si="27"/>
        <v>54</v>
      </c>
      <c r="O110" s="37">
        <v>0</v>
      </c>
      <c r="P110" s="37">
        <v>0</v>
      </c>
      <c r="Q110" s="21">
        <f t="shared" si="28"/>
        <v>39.790999999999997</v>
      </c>
      <c r="R110" s="21">
        <f t="shared" si="37"/>
        <v>4.6666666666666661</v>
      </c>
      <c r="S110" s="21">
        <f t="shared" si="38"/>
        <v>-22.637603064826493</v>
      </c>
      <c r="T110" s="21">
        <f t="shared" si="29"/>
        <v>86.147999999999996</v>
      </c>
      <c r="U110" s="37">
        <f>VLOOKUP(Time_Zone, 'LSTM LookUp'!$B$5:$D$8, 3, FALSE)</f>
        <v>-75</v>
      </c>
      <c r="V110" s="21">
        <f t="shared" si="39"/>
        <v>-5.3104650108436502</v>
      </c>
      <c r="W110" s="21">
        <f t="shared" si="30"/>
        <v>234.82038374728904</v>
      </c>
      <c r="X110" s="21">
        <f t="shared" si="31"/>
        <v>-195.1673740969251</v>
      </c>
      <c r="Y110" s="21">
        <f t="shared" si="32"/>
        <v>-141.1673740969251</v>
      </c>
      <c r="Z110" s="21">
        <f t="shared" si="40"/>
        <v>-44.747592012143116</v>
      </c>
      <c r="AA110" s="21">
        <f t="shared" si="33"/>
        <v>-44.747592012143116</v>
      </c>
      <c r="AB110" s="21">
        <f t="shared" si="34"/>
        <v>0</v>
      </c>
      <c r="AC110" s="21">
        <f t="shared" si="35"/>
        <v>0</v>
      </c>
      <c r="AD110" s="21">
        <f t="shared" si="41"/>
        <v>0</v>
      </c>
      <c r="AE110" s="21" t="str">
        <f t="shared" si="36"/>
        <v>1/4/17:00</v>
      </c>
    </row>
    <row r="111" spans="2:31">
      <c r="B111" s="37">
        <v>1</v>
      </c>
      <c r="C111" s="38">
        <v>4</v>
      </c>
      <c r="D111" s="38">
        <v>18</v>
      </c>
      <c r="E111" s="17">
        <v>-12.2</v>
      </c>
      <c r="F111" s="17">
        <v>10</v>
      </c>
      <c r="G111" s="17">
        <v>124</v>
      </c>
      <c r="H111" s="37">
        <f t="shared" si="24"/>
        <v>10.039999999999999</v>
      </c>
      <c r="I111" s="37">
        <f>IF(H111&lt;'Roof Calculator'!$G$8, 1, 0)</f>
        <v>1</v>
      </c>
      <c r="J111" s="37">
        <f>IF(H111&gt;='Roof Calculator'!$G$8, 1, 0)</f>
        <v>0</v>
      </c>
      <c r="K111" s="37">
        <f t="shared" si="25"/>
        <v>10.039999999999999</v>
      </c>
      <c r="L111" s="37">
        <f t="shared" si="26"/>
        <v>0</v>
      </c>
      <c r="M111" s="37">
        <v>0</v>
      </c>
      <c r="N111" s="37">
        <f t="shared" si="27"/>
        <v>10</v>
      </c>
      <c r="O111" s="37">
        <v>0</v>
      </c>
      <c r="P111" s="37">
        <v>0</v>
      </c>
      <c r="Q111" s="21">
        <f t="shared" si="28"/>
        <v>39.790999999999997</v>
      </c>
      <c r="R111" s="21">
        <f t="shared" si="37"/>
        <v>4.708333333333333</v>
      </c>
      <c r="S111" s="21">
        <f t="shared" si="38"/>
        <v>-22.633096922868905</v>
      </c>
      <c r="T111" s="21">
        <f t="shared" si="29"/>
        <v>86.147999999999996</v>
      </c>
      <c r="U111" s="37">
        <f>VLOOKUP(Time_Zone, 'LSTM LookUp'!$B$5:$D$8, 3, FALSE)</f>
        <v>-75</v>
      </c>
      <c r="V111" s="21">
        <f t="shared" si="39"/>
        <v>-5.3282892633397543</v>
      </c>
      <c r="W111" s="21">
        <f t="shared" si="30"/>
        <v>249.81592768416502</v>
      </c>
      <c r="X111" s="21">
        <f t="shared" si="31"/>
        <v>-60.882724029976124</v>
      </c>
      <c r="Y111" s="21">
        <f t="shared" si="32"/>
        <v>-50.882724029976124</v>
      </c>
      <c r="Z111" s="21">
        <f t="shared" si="40"/>
        <v>-16.128934818866458</v>
      </c>
      <c r="AA111" s="21">
        <f t="shared" si="33"/>
        <v>-16.128934818866458</v>
      </c>
      <c r="AB111" s="21">
        <f t="shared" si="34"/>
        <v>0</v>
      </c>
      <c r="AC111" s="21">
        <f t="shared" si="35"/>
        <v>0</v>
      </c>
      <c r="AD111" s="21">
        <f t="shared" si="41"/>
        <v>0</v>
      </c>
      <c r="AE111" s="21" t="str">
        <f t="shared" si="36"/>
        <v>1/4/18:00</v>
      </c>
    </row>
    <row r="112" spans="2:31">
      <c r="B112" s="37">
        <v>1</v>
      </c>
      <c r="C112" s="38">
        <v>4</v>
      </c>
      <c r="D112" s="38">
        <v>19</v>
      </c>
      <c r="E112" s="17">
        <v>-12.8</v>
      </c>
      <c r="F112" s="17">
        <v>0</v>
      </c>
      <c r="G112" s="17">
        <v>0</v>
      </c>
      <c r="H112" s="37">
        <f t="shared" si="24"/>
        <v>8.9600000000000009</v>
      </c>
      <c r="I112" s="37">
        <f>IF(H112&lt;'Roof Calculator'!$G$8, 1, 0)</f>
        <v>1</v>
      </c>
      <c r="J112" s="37">
        <f>IF(H112&gt;='Roof Calculator'!$G$8, 1, 0)</f>
        <v>0</v>
      </c>
      <c r="K112" s="37">
        <f t="shared" si="25"/>
        <v>8.9600000000000009</v>
      </c>
      <c r="L112" s="37">
        <f t="shared" si="26"/>
        <v>0</v>
      </c>
      <c r="M112" s="37">
        <v>0</v>
      </c>
      <c r="N112" s="37">
        <f t="shared" si="27"/>
        <v>0</v>
      </c>
      <c r="O112" s="37">
        <v>0</v>
      </c>
      <c r="P112" s="37">
        <v>0</v>
      </c>
      <c r="Q112" s="21">
        <f t="shared" si="28"/>
        <v>39.790999999999997</v>
      </c>
      <c r="R112" s="21">
        <f t="shared" si="37"/>
        <v>4.75</v>
      </c>
      <c r="S112" s="21">
        <f t="shared" si="38"/>
        <v>-22.62857863925575</v>
      </c>
      <c r="T112" s="21">
        <f t="shared" si="29"/>
        <v>86.147999999999996</v>
      </c>
      <c r="U112" s="37">
        <f>VLOOKUP(Time_Zone, 'LSTM LookUp'!$B$5:$D$8, 3, FALSE)</f>
        <v>-75</v>
      </c>
      <c r="V112" s="21">
        <f t="shared" si="39"/>
        <v>-5.3461032718959478</v>
      </c>
      <c r="W112" s="21">
        <f t="shared" si="30"/>
        <v>264.81147418202602</v>
      </c>
      <c r="X112" s="21">
        <f t="shared" si="31"/>
        <v>0</v>
      </c>
      <c r="Y112" s="21">
        <f t="shared" si="32"/>
        <v>0</v>
      </c>
      <c r="Z112" s="21">
        <f t="shared" si="40"/>
        <v>0</v>
      </c>
      <c r="AA112" s="21">
        <f t="shared" si="33"/>
        <v>0</v>
      </c>
      <c r="AB112" s="21">
        <f t="shared" si="34"/>
        <v>0</v>
      </c>
      <c r="AC112" s="21">
        <f t="shared" si="35"/>
        <v>0</v>
      </c>
      <c r="AD112" s="21">
        <f t="shared" si="41"/>
        <v>0</v>
      </c>
      <c r="AE112" s="21" t="str">
        <f t="shared" si="36"/>
        <v>1/4/19:00</v>
      </c>
    </row>
    <row r="113" spans="2:31">
      <c r="B113" s="37">
        <v>1</v>
      </c>
      <c r="C113" s="38">
        <v>4</v>
      </c>
      <c r="D113" s="38">
        <v>20</v>
      </c>
      <c r="E113" s="17">
        <v>-12.8</v>
      </c>
      <c r="F113" s="17">
        <v>0</v>
      </c>
      <c r="G113" s="17">
        <v>0</v>
      </c>
      <c r="H113" s="37">
        <f t="shared" si="24"/>
        <v>8.9600000000000009</v>
      </c>
      <c r="I113" s="37">
        <f>IF(H113&lt;'Roof Calculator'!$G$8, 1, 0)</f>
        <v>1</v>
      </c>
      <c r="J113" s="37">
        <f>IF(H113&gt;='Roof Calculator'!$G$8, 1, 0)</f>
        <v>0</v>
      </c>
      <c r="K113" s="37">
        <f t="shared" si="25"/>
        <v>8.9600000000000009</v>
      </c>
      <c r="L113" s="37">
        <f t="shared" si="26"/>
        <v>0</v>
      </c>
      <c r="M113" s="37">
        <v>0</v>
      </c>
      <c r="N113" s="37">
        <f t="shared" si="27"/>
        <v>0</v>
      </c>
      <c r="O113" s="37">
        <v>0</v>
      </c>
      <c r="P113" s="37">
        <v>0</v>
      </c>
      <c r="Q113" s="21">
        <f t="shared" si="28"/>
        <v>39.790999999999997</v>
      </c>
      <c r="R113" s="21">
        <f t="shared" si="37"/>
        <v>4.791666666666667</v>
      </c>
      <c r="S113" s="21">
        <f t="shared" si="38"/>
        <v>-22.624048217480734</v>
      </c>
      <c r="T113" s="21">
        <f t="shared" si="29"/>
        <v>86.147999999999996</v>
      </c>
      <c r="U113" s="37">
        <f>VLOOKUP(Time_Zone, 'LSTM LookUp'!$B$5:$D$8, 3, FALSE)</f>
        <v>-75</v>
      </c>
      <c r="V113" s="21">
        <f t="shared" si="39"/>
        <v>-5.3639070083374305</v>
      </c>
      <c r="W113" s="21">
        <f t="shared" si="30"/>
        <v>279.80702324791565</v>
      </c>
      <c r="X113" s="21">
        <f t="shared" si="31"/>
        <v>0</v>
      </c>
      <c r="Y113" s="21">
        <f t="shared" si="32"/>
        <v>0</v>
      </c>
      <c r="Z113" s="21">
        <f t="shared" si="40"/>
        <v>0</v>
      </c>
      <c r="AA113" s="21">
        <f t="shared" si="33"/>
        <v>0</v>
      </c>
      <c r="AB113" s="21">
        <f t="shared" si="34"/>
        <v>0</v>
      </c>
      <c r="AC113" s="21">
        <f t="shared" si="35"/>
        <v>0</v>
      </c>
      <c r="AD113" s="21">
        <f t="shared" si="41"/>
        <v>0</v>
      </c>
      <c r="AE113" s="21" t="str">
        <f t="shared" si="36"/>
        <v>1/4/20:00</v>
      </c>
    </row>
    <row r="114" spans="2:31">
      <c r="B114" s="37">
        <v>1</v>
      </c>
      <c r="C114" s="38">
        <v>4</v>
      </c>
      <c r="D114" s="38">
        <v>21</v>
      </c>
      <c r="E114" s="17">
        <v>-13.3</v>
      </c>
      <c r="F114" s="17">
        <v>0</v>
      </c>
      <c r="G114" s="17">
        <v>0</v>
      </c>
      <c r="H114" s="37">
        <f t="shared" si="24"/>
        <v>8.0599999999999987</v>
      </c>
      <c r="I114" s="37">
        <f>IF(H114&lt;'Roof Calculator'!$G$8, 1, 0)</f>
        <v>1</v>
      </c>
      <c r="J114" s="37">
        <f>IF(H114&gt;='Roof Calculator'!$G$8, 1, 0)</f>
        <v>0</v>
      </c>
      <c r="K114" s="37">
        <f t="shared" si="25"/>
        <v>8.0599999999999987</v>
      </c>
      <c r="L114" s="37">
        <f t="shared" si="26"/>
        <v>0</v>
      </c>
      <c r="M114" s="37">
        <v>0</v>
      </c>
      <c r="N114" s="37">
        <f t="shared" si="27"/>
        <v>0</v>
      </c>
      <c r="O114" s="37">
        <v>0</v>
      </c>
      <c r="P114" s="37">
        <v>0</v>
      </c>
      <c r="Q114" s="21">
        <f t="shared" si="28"/>
        <v>39.790999999999997</v>
      </c>
      <c r="R114" s="21">
        <f t="shared" si="37"/>
        <v>4.8333333333333339</v>
      </c>
      <c r="S114" s="21">
        <f t="shared" si="38"/>
        <v>-22.619505661046187</v>
      </c>
      <c r="T114" s="21">
        <f t="shared" si="29"/>
        <v>86.147999999999996</v>
      </c>
      <c r="U114" s="37">
        <f>VLOOKUP(Time_Zone, 'LSTM LookUp'!$B$5:$D$8, 3, FALSE)</f>
        <v>-75</v>
      </c>
      <c r="V114" s="21">
        <f t="shared" si="39"/>
        <v>-5.3817004445101766</v>
      </c>
      <c r="W114" s="21">
        <f t="shared" si="30"/>
        <v>294.80257488887247</v>
      </c>
      <c r="X114" s="21">
        <f t="shared" si="31"/>
        <v>0</v>
      </c>
      <c r="Y114" s="21">
        <f t="shared" si="32"/>
        <v>0</v>
      </c>
      <c r="Z114" s="21">
        <f t="shared" si="40"/>
        <v>0</v>
      </c>
      <c r="AA114" s="21">
        <f t="shared" si="33"/>
        <v>0</v>
      </c>
      <c r="AB114" s="21">
        <f t="shared" si="34"/>
        <v>0</v>
      </c>
      <c r="AC114" s="21">
        <f t="shared" si="35"/>
        <v>0</v>
      </c>
      <c r="AD114" s="21">
        <f t="shared" si="41"/>
        <v>0</v>
      </c>
      <c r="AE114" s="21" t="str">
        <f t="shared" si="36"/>
        <v>1/4/21:00</v>
      </c>
    </row>
    <row r="115" spans="2:31">
      <c r="B115" s="37">
        <v>1</v>
      </c>
      <c r="C115" s="38">
        <v>4</v>
      </c>
      <c r="D115" s="38">
        <v>22</v>
      </c>
      <c r="E115" s="17">
        <v>-13.3</v>
      </c>
      <c r="F115" s="17">
        <v>0</v>
      </c>
      <c r="G115" s="17">
        <v>0</v>
      </c>
      <c r="H115" s="37">
        <f t="shared" si="24"/>
        <v>8.0599999999999987</v>
      </c>
      <c r="I115" s="37">
        <f>IF(H115&lt;'Roof Calculator'!$G$8, 1, 0)</f>
        <v>1</v>
      </c>
      <c r="J115" s="37">
        <f>IF(H115&gt;='Roof Calculator'!$G$8, 1, 0)</f>
        <v>0</v>
      </c>
      <c r="K115" s="37">
        <f t="shared" si="25"/>
        <v>8.0599999999999987</v>
      </c>
      <c r="L115" s="37">
        <f t="shared" si="26"/>
        <v>0</v>
      </c>
      <c r="M115" s="37">
        <v>0</v>
      </c>
      <c r="N115" s="37">
        <f t="shared" si="27"/>
        <v>0</v>
      </c>
      <c r="O115" s="37">
        <v>0</v>
      </c>
      <c r="P115" s="37">
        <v>0</v>
      </c>
      <c r="Q115" s="21">
        <f t="shared" si="28"/>
        <v>39.790999999999997</v>
      </c>
      <c r="R115" s="21">
        <f t="shared" si="37"/>
        <v>4.8750000000000009</v>
      </c>
      <c r="S115" s="21">
        <f t="shared" si="38"/>
        <v>-22.614950973463024</v>
      </c>
      <c r="T115" s="21">
        <f t="shared" si="29"/>
        <v>86.147999999999996</v>
      </c>
      <c r="U115" s="37">
        <f>VLOOKUP(Time_Zone, 'LSTM LookUp'!$B$5:$D$8, 3, FALSE)</f>
        <v>-75</v>
      </c>
      <c r="V115" s="21">
        <f t="shared" si="39"/>
        <v>-5.3994835522809854</v>
      </c>
      <c r="W115" s="21">
        <f t="shared" si="30"/>
        <v>309.79812911192977</v>
      </c>
      <c r="X115" s="21">
        <f t="shared" si="31"/>
        <v>0</v>
      </c>
      <c r="Y115" s="21">
        <f t="shared" si="32"/>
        <v>0</v>
      </c>
      <c r="Z115" s="21">
        <f t="shared" si="40"/>
        <v>0</v>
      </c>
      <c r="AA115" s="21">
        <f t="shared" si="33"/>
        <v>0</v>
      </c>
      <c r="AB115" s="21">
        <f t="shared" si="34"/>
        <v>0</v>
      </c>
      <c r="AC115" s="21">
        <f t="shared" si="35"/>
        <v>0</v>
      </c>
      <c r="AD115" s="21">
        <f t="shared" si="41"/>
        <v>0</v>
      </c>
      <c r="AE115" s="21" t="str">
        <f t="shared" si="36"/>
        <v>1/4/22:00</v>
      </c>
    </row>
    <row r="116" spans="2:31">
      <c r="B116" s="37">
        <v>1</v>
      </c>
      <c r="C116" s="38">
        <v>4</v>
      </c>
      <c r="D116" s="38">
        <v>23</v>
      </c>
      <c r="E116" s="17">
        <v>-13.9</v>
      </c>
      <c r="F116" s="17">
        <v>0</v>
      </c>
      <c r="G116" s="17">
        <v>0</v>
      </c>
      <c r="H116" s="37">
        <f t="shared" si="24"/>
        <v>6.9799999999999969</v>
      </c>
      <c r="I116" s="37">
        <f>IF(H116&lt;'Roof Calculator'!$G$8, 1, 0)</f>
        <v>1</v>
      </c>
      <c r="J116" s="37">
        <f>IF(H116&gt;='Roof Calculator'!$G$8, 1, 0)</f>
        <v>0</v>
      </c>
      <c r="K116" s="37">
        <f t="shared" si="25"/>
        <v>6.9799999999999969</v>
      </c>
      <c r="L116" s="37">
        <f t="shared" si="26"/>
        <v>0</v>
      </c>
      <c r="M116" s="37">
        <v>0</v>
      </c>
      <c r="N116" s="37">
        <f t="shared" si="27"/>
        <v>0</v>
      </c>
      <c r="O116" s="37">
        <v>0</v>
      </c>
      <c r="P116" s="37">
        <v>0</v>
      </c>
      <c r="Q116" s="21">
        <f t="shared" si="28"/>
        <v>39.790999999999997</v>
      </c>
      <c r="R116" s="21">
        <f t="shared" si="37"/>
        <v>4.9166666666666679</v>
      </c>
      <c r="S116" s="21">
        <f t="shared" si="38"/>
        <v>-22.610384158250795</v>
      </c>
      <c r="T116" s="21">
        <f t="shared" si="29"/>
        <v>86.147999999999996</v>
      </c>
      <c r="U116" s="37">
        <f>VLOOKUP(Time_Zone, 'LSTM LookUp'!$B$5:$D$8, 3, FALSE)</f>
        <v>-75</v>
      </c>
      <c r="V116" s="21">
        <f t="shared" si="39"/>
        <v>-5.4172563035375312</v>
      </c>
      <c r="W116" s="21">
        <f t="shared" si="30"/>
        <v>324.79368592411561</v>
      </c>
      <c r="X116" s="21">
        <f t="shared" si="31"/>
        <v>0</v>
      </c>
      <c r="Y116" s="21">
        <f t="shared" si="32"/>
        <v>0</v>
      </c>
      <c r="Z116" s="21">
        <f t="shared" si="40"/>
        <v>0</v>
      </c>
      <c r="AA116" s="21">
        <f t="shared" si="33"/>
        <v>0</v>
      </c>
      <c r="AB116" s="21">
        <f t="shared" si="34"/>
        <v>0</v>
      </c>
      <c r="AC116" s="21">
        <f t="shared" si="35"/>
        <v>0</v>
      </c>
      <c r="AD116" s="21">
        <f t="shared" si="41"/>
        <v>0</v>
      </c>
      <c r="AE116" s="21" t="str">
        <f t="shared" si="36"/>
        <v>1/4/23:00</v>
      </c>
    </row>
    <row r="117" spans="2:31">
      <c r="B117" s="37">
        <v>1</v>
      </c>
      <c r="C117" s="38">
        <v>4</v>
      </c>
      <c r="D117" s="38">
        <v>24</v>
      </c>
      <c r="E117" s="17">
        <v>-14.4</v>
      </c>
      <c r="F117" s="17">
        <v>0</v>
      </c>
      <c r="G117" s="17">
        <v>0</v>
      </c>
      <c r="H117" s="37">
        <f t="shared" si="24"/>
        <v>6.0800000000000018</v>
      </c>
      <c r="I117" s="37">
        <f>IF(H117&lt;'Roof Calculator'!$G$8, 1, 0)</f>
        <v>1</v>
      </c>
      <c r="J117" s="37">
        <f>IF(H117&gt;='Roof Calculator'!$G$8, 1, 0)</f>
        <v>0</v>
      </c>
      <c r="K117" s="37">
        <f t="shared" si="25"/>
        <v>6.0800000000000018</v>
      </c>
      <c r="L117" s="37">
        <f t="shared" si="26"/>
        <v>0</v>
      </c>
      <c r="M117" s="37">
        <v>0</v>
      </c>
      <c r="N117" s="37">
        <f t="shared" si="27"/>
        <v>0</v>
      </c>
      <c r="O117" s="37">
        <v>0</v>
      </c>
      <c r="P117" s="37">
        <v>0</v>
      </c>
      <c r="Q117" s="21">
        <f t="shared" si="28"/>
        <v>39.790999999999997</v>
      </c>
      <c r="R117" s="21">
        <f t="shared" si="37"/>
        <v>4.9583333333333348</v>
      </c>
      <c r="S117" s="21">
        <f t="shared" si="38"/>
        <v>-22.605805218937626</v>
      </c>
      <c r="T117" s="21">
        <f t="shared" si="29"/>
        <v>86.147999999999996</v>
      </c>
      <c r="U117" s="37">
        <f>VLOOKUP(Time_Zone, 'LSTM LookUp'!$B$5:$D$8, 3, FALSE)</f>
        <v>-75</v>
      </c>
      <c r="V117" s="21">
        <f t="shared" si="39"/>
        <v>-5.4350186701883771</v>
      </c>
      <c r="W117" s="21">
        <f t="shared" si="30"/>
        <v>339.78924533245288</v>
      </c>
      <c r="X117" s="21">
        <f t="shared" si="31"/>
        <v>0</v>
      </c>
      <c r="Y117" s="21">
        <f t="shared" si="32"/>
        <v>0</v>
      </c>
      <c r="Z117" s="21">
        <f t="shared" si="40"/>
        <v>0</v>
      </c>
      <c r="AA117" s="21">
        <f t="shared" si="33"/>
        <v>0</v>
      </c>
      <c r="AB117" s="21">
        <f t="shared" si="34"/>
        <v>0</v>
      </c>
      <c r="AC117" s="21">
        <f t="shared" si="35"/>
        <v>0</v>
      </c>
      <c r="AD117" s="21">
        <f t="shared" si="41"/>
        <v>0</v>
      </c>
      <c r="AE117" s="21" t="str">
        <f t="shared" si="36"/>
        <v>1/4/24:00</v>
      </c>
    </row>
    <row r="118" spans="2:31">
      <c r="B118" s="37">
        <v>1</v>
      </c>
      <c r="C118" s="38">
        <v>5</v>
      </c>
      <c r="D118" s="38">
        <v>1</v>
      </c>
      <c r="E118" s="17">
        <v>-14.4</v>
      </c>
      <c r="F118" s="17">
        <v>0</v>
      </c>
      <c r="G118" s="17">
        <v>0</v>
      </c>
      <c r="H118" s="37">
        <f t="shared" si="24"/>
        <v>6.0800000000000018</v>
      </c>
      <c r="I118" s="37">
        <f>IF(H118&lt;'Roof Calculator'!$G$8, 1, 0)</f>
        <v>1</v>
      </c>
      <c r="J118" s="37">
        <f>IF(H118&gt;='Roof Calculator'!$G$8, 1, 0)</f>
        <v>0</v>
      </c>
      <c r="K118" s="37">
        <f t="shared" si="25"/>
        <v>6.0800000000000018</v>
      </c>
      <c r="L118" s="37">
        <f t="shared" si="26"/>
        <v>0</v>
      </c>
      <c r="M118" s="37">
        <v>0</v>
      </c>
      <c r="N118" s="37">
        <f t="shared" si="27"/>
        <v>0</v>
      </c>
      <c r="O118" s="37">
        <v>0</v>
      </c>
      <c r="P118" s="37">
        <v>0</v>
      </c>
      <c r="Q118" s="21">
        <f t="shared" si="28"/>
        <v>39.790999999999997</v>
      </c>
      <c r="R118" s="21">
        <f t="shared" si="37"/>
        <v>5.0000000000000018</v>
      </c>
      <c r="S118" s="21">
        <f t="shared" si="38"/>
        <v>-22.601214159060223</v>
      </c>
      <c r="T118" s="21">
        <f t="shared" si="29"/>
        <v>86.147999999999996</v>
      </c>
      <c r="U118" s="37">
        <f>VLOOKUP(Time_Zone, 'LSTM LookUp'!$B$5:$D$8, 3, FALSE)</f>
        <v>-75</v>
      </c>
      <c r="V118" s="21">
        <f t="shared" si="39"/>
        <v>-5.4527706241631178</v>
      </c>
      <c r="W118" s="21">
        <f t="shared" si="30"/>
        <v>-5.2151926560407791</v>
      </c>
      <c r="X118" s="21">
        <f t="shared" si="31"/>
        <v>0</v>
      </c>
      <c r="Y118" s="21">
        <f t="shared" si="32"/>
        <v>0</v>
      </c>
      <c r="Z118" s="21">
        <f t="shared" si="40"/>
        <v>0</v>
      </c>
      <c r="AA118" s="21">
        <f t="shared" si="33"/>
        <v>0</v>
      </c>
      <c r="AB118" s="21">
        <f t="shared" si="34"/>
        <v>0</v>
      </c>
      <c r="AC118" s="21">
        <f t="shared" si="35"/>
        <v>0</v>
      </c>
      <c r="AD118" s="21">
        <f t="shared" si="41"/>
        <v>0</v>
      </c>
      <c r="AE118" s="21" t="str">
        <f t="shared" si="36"/>
        <v>1/5/1:00</v>
      </c>
    </row>
    <row r="119" spans="2:31">
      <c r="B119" s="37">
        <v>1</v>
      </c>
      <c r="C119" s="38">
        <v>5</v>
      </c>
      <c r="D119" s="38">
        <v>2</v>
      </c>
      <c r="E119" s="17">
        <v>-14.4</v>
      </c>
      <c r="F119" s="17">
        <v>0</v>
      </c>
      <c r="G119" s="17">
        <v>0</v>
      </c>
      <c r="H119" s="37">
        <f t="shared" si="24"/>
        <v>6.0800000000000018</v>
      </c>
      <c r="I119" s="37">
        <f>IF(H119&lt;'Roof Calculator'!$G$8, 1, 0)</f>
        <v>1</v>
      </c>
      <c r="J119" s="37">
        <f>IF(H119&gt;='Roof Calculator'!$G$8, 1, 0)</f>
        <v>0</v>
      </c>
      <c r="K119" s="37">
        <f t="shared" si="25"/>
        <v>6.0800000000000018</v>
      </c>
      <c r="L119" s="37">
        <f t="shared" si="26"/>
        <v>0</v>
      </c>
      <c r="M119" s="37">
        <v>0</v>
      </c>
      <c r="N119" s="37">
        <f t="shared" si="27"/>
        <v>0</v>
      </c>
      <c r="O119" s="37">
        <v>0</v>
      </c>
      <c r="P119" s="37">
        <v>0</v>
      </c>
      <c r="Q119" s="21">
        <f t="shared" si="28"/>
        <v>39.790999999999997</v>
      </c>
      <c r="R119" s="21">
        <f t="shared" si="37"/>
        <v>5.0416666666666687</v>
      </c>
      <c r="S119" s="21">
        <f t="shared" si="38"/>
        <v>-22.596610982163902</v>
      </c>
      <c r="T119" s="21">
        <f t="shared" si="29"/>
        <v>86.147999999999996</v>
      </c>
      <c r="U119" s="37">
        <f>VLOOKUP(Time_Zone, 'LSTM LookUp'!$B$5:$D$8, 3, FALSE)</f>
        <v>-75</v>
      </c>
      <c r="V119" s="21">
        <f t="shared" si="39"/>
        <v>-5.4705121374123324</v>
      </c>
      <c r="W119" s="21">
        <f t="shared" si="30"/>
        <v>9.7803719656469124</v>
      </c>
      <c r="X119" s="21">
        <f t="shared" si="31"/>
        <v>0</v>
      </c>
      <c r="Y119" s="21">
        <f t="shared" si="32"/>
        <v>0</v>
      </c>
      <c r="Z119" s="21">
        <f t="shared" si="40"/>
        <v>0</v>
      </c>
      <c r="AA119" s="21">
        <f t="shared" si="33"/>
        <v>0</v>
      </c>
      <c r="AB119" s="21">
        <f t="shared" si="34"/>
        <v>0</v>
      </c>
      <c r="AC119" s="21">
        <f t="shared" si="35"/>
        <v>0</v>
      </c>
      <c r="AD119" s="21">
        <f t="shared" si="41"/>
        <v>0</v>
      </c>
      <c r="AE119" s="21" t="str">
        <f t="shared" si="36"/>
        <v>1/5/2:00</v>
      </c>
    </row>
    <row r="120" spans="2:31">
      <c r="B120" s="37">
        <v>1</v>
      </c>
      <c r="C120" s="38">
        <v>5</v>
      </c>
      <c r="D120" s="38">
        <v>3</v>
      </c>
      <c r="E120" s="17">
        <v>-15</v>
      </c>
      <c r="F120" s="17">
        <v>0</v>
      </c>
      <c r="G120" s="17">
        <v>0</v>
      </c>
      <c r="H120" s="37">
        <f t="shared" si="24"/>
        <v>5</v>
      </c>
      <c r="I120" s="37">
        <f>IF(H120&lt;'Roof Calculator'!$G$8, 1, 0)</f>
        <v>1</v>
      </c>
      <c r="J120" s="37">
        <f>IF(H120&gt;='Roof Calculator'!$G$8, 1, 0)</f>
        <v>0</v>
      </c>
      <c r="K120" s="37">
        <f t="shared" si="25"/>
        <v>5</v>
      </c>
      <c r="L120" s="37">
        <f t="shared" si="26"/>
        <v>0</v>
      </c>
      <c r="M120" s="37">
        <v>0</v>
      </c>
      <c r="N120" s="37">
        <f t="shared" si="27"/>
        <v>0</v>
      </c>
      <c r="O120" s="37">
        <v>0</v>
      </c>
      <c r="P120" s="37">
        <v>0</v>
      </c>
      <c r="Q120" s="21">
        <f t="shared" si="28"/>
        <v>39.790999999999997</v>
      </c>
      <c r="R120" s="21">
        <f t="shared" si="37"/>
        <v>5.0833333333333357</v>
      </c>
      <c r="S120" s="21">
        <f t="shared" si="38"/>
        <v>-22.59199569180252</v>
      </c>
      <c r="T120" s="21">
        <f t="shared" si="29"/>
        <v>86.147999999999996</v>
      </c>
      <c r="U120" s="37">
        <f>VLOOKUP(Time_Zone, 'LSTM LookUp'!$B$5:$D$8, 3, FALSE)</f>
        <v>-75</v>
      </c>
      <c r="V120" s="21">
        <f t="shared" si="39"/>
        <v>-5.4882431819077038</v>
      </c>
      <c r="W120" s="21">
        <f t="shared" si="30"/>
        <v>24.77593920452307</v>
      </c>
      <c r="X120" s="21">
        <f t="shared" si="31"/>
        <v>0</v>
      </c>
      <c r="Y120" s="21">
        <f t="shared" si="32"/>
        <v>0</v>
      </c>
      <c r="Z120" s="21">
        <f t="shared" si="40"/>
        <v>0</v>
      </c>
      <c r="AA120" s="21">
        <f t="shared" si="33"/>
        <v>0</v>
      </c>
      <c r="AB120" s="21">
        <f t="shared" si="34"/>
        <v>0</v>
      </c>
      <c r="AC120" s="21">
        <f t="shared" si="35"/>
        <v>0</v>
      </c>
      <c r="AD120" s="21">
        <f t="shared" si="41"/>
        <v>0</v>
      </c>
      <c r="AE120" s="21" t="str">
        <f t="shared" si="36"/>
        <v>1/5/3:00</v>
      </c>
    </row>
    <row r="121" spans="2:31">
      <c r="B121" s="37">
        <v>1</v>
      </c>
      <c r="C121" s="38">
        <v>5</v>
      </c>
      <c r="D121" s="38">
        <v>4</v>
      </c>
      <c r="E121" s="17">
        <v>-15</v>
      </c>
      <c r="F121" s="17">
        <v>0</v>
      </c>
      <c r="G121" s="17">
        <v>0</v>
      </c>
      <c r="H121" s="37">
        <f t="shared" si="24"/>
        <v>5</v>
      </c>
      <c r="I121" s="37">
        <f>IF(H121&lt;'Roof Calculator'!$G$8, 1, 0)</f>
        <v>1</v>
      </c>
      <c r="J121" s="37">
        <f>IF(H121&gt;='Roof Calculator'!$G$8, 1, 0)</f>
        <v>0</v>
      </c>
      <c r="K121" s="37">
        <f t="shared" si="25"/>
        <v>5</v>
      </c>
      <c r="L121" s="37">
        <f t="shared" si="26"/>
        <v>0</v>
      </c>
      <c r="M121" s="37">
        <v>0</v>
      </c>
      <c r="N121" s="37">
        <f t="shared" si="27"/>
        <v>0</v>
      </c>
      <c r="O121" s="37">
        <v>0</v>
      </c>
      <c r="P121" s="37">
        <v>0</v>
      </c>
      <c r="Q121" s="21">
        <f t="shared" si="28"/>
        <v>39.790999999999997</v>
      </c>
      <c r="R121" s="21">
        <f t="shared" si="37"/>
        <v>5.1250000000000027</v>
      </c>
      <c r="S121" s="21">
        <f t="shared" si="38"/>
        <v>-22.587368291538507</v>
      </c>
      <c r="T121" s="21">
        <f t="shared" si="29"/>
        <v>86.147999999999996</v>
      </c>
      <c r="U121" s="37">
        <f>VLOOKUP(Time_Zone, 'LSTM LookUp'!$B$5:$D$8, 3, FALSE)</f>
        <v>-75</v>
      </c>
      <c r="V121" s="21">
        <f t="shared" si="39"/>
        <v>-5.5059637296420547</v>
      </c>
      <c r="W121" s="21">
        <f t="shared" si="30"/>
        <v>39.771509067589477</v>
      </c>
      <c r="X121" s="21">
        <f t="shared" si="31"/>
        <v>0</v>
      </c>
      <c r="Y121" s="21">
        <f t="shared" si="32"/>
        <v>0</v>
      </c>
      <c r="Z121" s="21">
        <f t="shared" si="40"/>
        <v>0</v>
      </c>
      <c r="AA121" s="21">
        <f t="shared" si="33"/>
        <v>0</v>
      </c>
      <c r="AB121" s="21">
        <f t="shared" si="34"/>
        <v>0</v>
      </c>
      <c r="AC121" s="21">
        <f t="shared" si="35"/>
        <v>0</v>
      </c>
      <c r="AD121" s="21">
        <f t="shared" si="41"/>
        <v>0</v>
      </c>
      <c r="AE121" s="21" t="str">
        <f t="shared" si="36"/>
        <v>1/5/4:00</v>
      </c>
    </row>
    <row r="122" spans="2:31">
      <c r="B122" s="37">
        <v>1</v>
      </c>
      <c r="C122" s="38">
        <v>5</v>
      </c>
      <c r="D122" s="38">
        <v>5</v>
      </c>
      <c r="E122" s="17">
        <v>-15</v>
      </c>
      <c r="F122" s="17">
        <v>0</v>
      </c>
      <c r="G122" s="17">
        <v>0</v>
      </c>
      <c r="H122" s="37">
        <f t="shared" si="24"/>
        <v>5</v>
      </c>
      <c r="I122" s="37">
        <f>IF(H122&lt;'Roof Calculator'!$G$8, 1, 0)</f>
        <v>1</v>
      </c>
      <c r="J122" s="37">
        <f>IF(H122&gt;='Roof Calculator'!$G$8, 1, 0)</f>
        <v>0</v>
      </c>
      <c r="K122" s="37">
        <f t="shared" si="25"/>
        <v>5</v>
      </c>
      <c r="L122" s="37">
        <f t="shared" si="26"/>
        <v>0</v>
      </c>
      <c r="M122" s="37">
        <v>0</v>
      </c>
      <c r="N122" s="37">
        <f t="shared" si="27"/>
        <v>0</v>
      </c>
      <c r="O122" s="37">
        <v>0</v>
      </c>
      <c r="P122" s="37">
        <v>0</v>
      </c>
      <c r="Q122" s="21">
        <f t="shared" si="28"/>
        <v>39.790999999999997</v>
      </c>
      <c r="R122" s="21">
        <f t="shared" si="37"/>
        <v>5.1666666666666696</v>
      </c>
      <c r="S122" s="21">
        <f t="shared" si="38"/>
        <v>-22.582728784942844</v>
      </c>
      <c r="T122" s="21">
        <f t="shared" si="29"/>
        <v>86.147999999999996</v>
      </c>
      <c r="U122" s="37">
        <f>VLOOKUP(Time_Zone, 'LSTM LookUp'!$B$5:$D$8, 3, FALSE)</f>
        <v>-75</v>
      </c>
      <c r="V122" s="21">
        <f t="shared" si="39"/>
        <v>-5.5236737526293851</v>
      </c>
      <c r="W122" s="21">
        <f t="shared" si="30"/>
        <v>54.767081561842652</v>
      </c>
      <c r="X122" s="21">
        <f t="shared" si="31"/>
        <v>0</v>
      </c>
      <c r="Y122" s="21">
        <f t="shared" si="32"/>
        <v>0</v>
      </c>
      <c r="Z122" s="21">
        <f t="shared" si="40"/>
        <v>0</v>
      </c>
      <c r="AA122" s="21">
        <f t="shared" si="33"/>
        <v>0</v>
      </c>
      <c r="AB122" s="21">
        <f t="shared" si="34"/>
        <v>0</v>
      </c>
      <c r="AC122" s="21">
        <f t="shared" si="35"/>
        <v>0</v>
      </c>
      <c r="AD122" s="21">
        <f t="shared" si="41"/>
        <v>0</v>
      </c>
      <c r="AE122" s="21" t="str">
        <f t="shared" si="36"/>
        <v>1/5/5:00</v>
      </c>
    </row>
    <row r="123" spans="2:31">
      <c r="B123" s="37">
        <v>1</v>
      </c>
      <c r="C123" s="38">
        <v>5</v>
      </c>
      <c r="D123" s="38">
        <v>6</v>
      </c>
      <c r="E123" s="17">
        <v>-15</v>
      </c>
      <c r="F123" s="17">
        <v>0</v>
      </c>
      <c r="G123" s="17">
        <v>0</v>
      </c>
      <c r="H123" s="37">
        <f t="shared" si="24"/>
        <v>5</v>
      </c>
      <c r="I123" s="37">
        <f>IF(H123&lt;'Roof Calculator'!$G$8, 1, 0)</f>
        <v>1</v>
      </c>
      <c r="J123" s="37">
        <f>IF(H123&gt;='Roof Calculator'!$G$8, 1, 0)</f>
        <v>0</v>
      </c>
      <c r="K123" s="37">
        <f t="shared" si="25"/>
        <v>5</v>
      </c>
      <c r="L123" s="37">
        <f t="shared" si="26"/>
        <v>0</v>
      </c>
      <c r="M123" s="37">
        <v>0</v>
      </c>
      <c r="N123" s="37">
        <f t="shared" si="27"/>
        <v>0</v>
      </c>
      <c r="O123" s="37">
        <v>0</v>
      </c>
      <c r="P123" s="37">
        <v>0</v>
      </c>
      <c r="Q123" s="21">
        <f t="shared" si="28"/>
        <v>39.790999999999997</v>
      </c>
      <c r="R123" s="21">
        <f t="shared" si="37"/>
        <v>5.2083333333333366</v>
      </c>
      <c r="S123" s="21">
        <f t="shared" si="38"/>
        <v>-22.578077175595059</v>
      </c>
      <c r="T123" s="21">
        <f t="shared" si="29"/>
        <v>86.147999999999996</v>
      </c>
      <c r="U123" s="37">
        <f>VLOOKUP(Time_Zone, 'LSTM LookUp'!$B$5:$D$8, 3, FALSE)</f>
        <v>-75</v>
      </c>
      <c r="V123" s="21">
        <f t="shared" si="39"/>
        <v>-5.5413732229049506</v>
      </c>
      <c r="W123" s="21">
        <f t="shared" si="30"/>
        <v>69.762656694273744</v>
      </c>
      <c r="X123" s="21">
        <f t="shared" si="31"/>
        <v>0</v>
      </c>
      <c r="Y123" s="21">
        <f t="shared" si="32"/>
        <v>0</v>
      </c>
      <c r="Z123" s="21">
        <f t="shared" si="40"/>
        <v>0</v>
      </c>
      <c r="AA123" s="21">
        <f t="shared" si="33"/>
        <v>0</v>
      </c>
      <c r="AB123" s="21">
        <f t="shared" si="34"/>
        <v>0</v>
      </c>
      <c r="AC123" s="21">
        <f t="shared" si="35"/>
        <v>0</v>
      </c>
      <c r="AD123" s="21">
        <f t="shared" si="41"/>
        <v>0</v>
      </c>
      <c r="AE123" s="21" t="str">
        <f t="shared" si="36"/>
        <v>1/5/6:00</v>
      </c>
    </row>
    <row r="124" spans="2:31">
      <c r="B124" s="37">
        <v>1</v>
      </c>
      <c r="C124" s="38">
        <v>5</v>
      </c>
      <c r="D124" s="38">
        <v>7</v>
      </c>
      <c r="E124" s="17">
        <v>-15.6</v>
      </c>
      <c r="F124" s="17">
        <v>0</v>
      </c>
      <c r="G124" s="17">
        <v>0</v>
      </c>
      <c r="H124" s="37">
        <f t="shared" si="24"/>
        <v>3.9199999999999982</v>
      </c>
      <c r="I124" s="37">
        <f>IF(H124&lt;'Roof Calculator'!$G$8, 1, 0)</f>
        <v>1</v>
      </c>
      <c r="J124" s="37">
        <f>IF(H124&gt;='Roof Calculator'!$G$8, 1, 0)</f>
        <v>0</v>
      </c>
      <c r="K124" s="37">
        <f t="shared" si="25"/>
        <v>3.9199999999999982</v>
      </c>
      <c r="L124" s="37">
        <f t="shared" si="26"/>
        <v>0</v>
      </c>
      <c r="M124" s="37">
        <v>0</v>
      </c>
      <c r="N124" s="37">
        <f t="shared" si="27"/>
        <v>0</v>
      </c>
      <c r="O124" s="37">
        <v>0</v>
      </c>
      <c r="P124" s="37">
        <v>0</v>
      </c>
      <c r="Q124" s="21">
        <f t="shared" si="28"/>
        <v>39.790999999999997</v>
      </c>
      <c r="R124" s="21">
        <f t="shared" si="37"/>
        <v>5.2500000000000036</v>
      </c>
      <c r="S124" s="21">
        <f t="shared" si="38"/>
        <v>-22.573413467083196</v>
      </c>
      <c r="T124" s="21">
        <f t="shared" si="29"/>
        <v>86.147999999999996</v>
      </c>
      <c r="U124" s="37">
        <f>VLOOKUP(Time_Zone, 'LSTM LookUp'!$B$5:$D$8, 3, FALSE)</f>
        <v>-75</v>
      </c>
      <c r="V124" s="21">
        <f t="shared" si="39"/>
        <v>-5.5590621125253055</v>
      </c>
      <c r="W124" s="21">
        <f t="shared" si="30"/>
        <v>84.758234471868676</v>
      </c>
      <c r="X124" s="21">
        <f t="shared" si="31"/>
        <v>0</v>
      </c>
      <c r="Y124" s="21">
        <f t="shared" si="32"/>
        <v>0</v>
      </c>
      <c r="Z124" s="21">
        <f t="shared" si="40"/>
        <v>0</v>
      </c>
      <c r="AA124" s="21">
        <f t="shared" si="33"/>
        <v>0</v>
      </c>
      <c r="AB124" s="21">
        <f t="shared" si="34"/>
        <v>0</v>
      </c>
      <c r="AC124" s="21">
        <f t="shared" si="35"/>
        <v>0</v>
      </c>
      <c r="AD124" s="21">
        <f t="shared" si="41"/>
        <v>0</v>
      </c>
      <c r="AE124" s="21" t="str">
        <f t="shared" si="36"/>
        <v>1/5/7:00</v>
      </c>
    </row>
    <row r="125" spans="2:31">
      <c r="B125" s="37">
        <v>1</v>
      </c>
      <c r="C125" s="38">
        <v>5</v>
      </c>
      <c r="D125" s="38">
        <v>8</v>
      </c>
      <c r="E125" s="17">
        <v>-14.4</v>
      </c>
      <c r="F125" s="17">
        <v>0</v>
      </c>
      <c r="G125" s="17">
        <v>0</v>
      </c>
      <c r="H125" s="37">
        <f t="shared" si="24"/>
        <v>6.0800000000000018</v>
      </c>
      <c r="I125" s="37">
        <f>IF(H125&lt;'Roof Calculator'!$G$8, 1, 0)</f>
        <v>1</v>
      </c>
      <c r="J125" s="37">
        <f>IF(H125&gt;='Roof Calculator'!$G$8, 1, 0)</f>
        <v>0</v>
      </c>
      <c r="K125" s="37">
        <f t="shared" si="25"/>
        <v>6.0800000000000018</v>
      </c>
      <c r="L125" s="37">
        <f t="shared" si="26"/>
        <v>0</v>
      </c>
      <c r="M125" s="37">
        <v>0</v>
      </c>
      <c r="N125" s="37">
        <f t="shared" si="27"/>
        <v>0</v>
      </c>
      <c r="O125" s="37">
        <v>0</v>
      </c>
      <c r="P125" s="37">
        <v>0</v>
      </c>
      <c r="Q125" s="21">
        <f t="shared" si="28"/>
        <v>39.790999999999997</v>
      </c>
      <c r="R125" s="21">
        <f t="shared" si="37"/>
        <v>5.2916666666666705</v>
      </c>
      <c r="S125" s="21">
        <f t="shared" si="38"/>
        <v>-22.568737663003855</v>
      </c>
      <c r="T125" s="21">
        <f t="shared" si="29"/>
        <v>86.147999999999996</v>
      </c>
      <c r="U125" s="37">
        <f>VLOOKUP(Time_Zone, 'LSTM LookUp'!$B$5:$D$8, 3, FALSE)</f>
        <v>-75</v>
      </c>
      <c r="V125" s="21">
        <f t="shared" si="39"/>
        <v>-5.576740393568338</v>
      </c>
      <c r="W125" s="21">
        <f t="shared" si="30"/>
        <v>99.753814901607925</v>
      </c>
      <c r="X125" s="21">
        <f t="shared" si="31"/>
        <v>0</v>
      </c>
      <c r="Y125" s="21">
        <f t="shared" si="32"/>
        <v>0</v>
      </c>
      <c r="Z125" s="21">
        <f t="shared" si="40"/>
        <v>0</v>
      </c>
      <c r="AA125" s="21">
        <f t="shared" si="33"/>
        <v>0</v>
      </c>
      <c r="AB125" s="21">
        <f t="shared" si="34"/>
        <v>0</v>
      </c>
      <c r="AC125" s="21">
        <f t="shared" si="35"/>
        <v>0</v>
      </c>
      <c r="AD125" s="21">
        <f t="shared" si="41"/>
        <v>0</v>
      </c>
      <c r="AE125" s="21" t="str">
        <f t="shared" si="36"/>
        <v>1/5/8:00</v>
      </c>
    </row>
    <row r="126" spans="2:31">
      <c r="B126" s="37">
        <v>1</v>
      </c>
      <c r="C126" s="38">
        <v>5</v>
      </c>
      <c r="D126" s="38">
        <v>9</v>
      </c>
      <c r="E126" s="17">
        <v>-12.8</v>
      </c>
      <c r="F126" s="17">
        <v>39</v>
      </c>
      <c r="G126" s="17">
        <v>28</v>
      </c>
      <c r="H126" s="37">
        <f t="shared" si="24"/>
        <v>8.9600000000000009</v>
      </c>
      <c r="I126" s="37">
        <f>IF(H126&lt;'Roof Calculator'!$G$8, 1, 0)</f>
        <v>1</v>
      </c>
      <c r="J126" s="37">
        <f>IF(H126&gt;='Roof Calculator'!$G$8, 1, 0)</f>
        <v>0</v>
      </c>
      <c r="K126" s="37">
        <f t="shared" si="25"/>
        <v>8.9600000000000009</v>
      </c>
      <c r="L126" s="37">
        <f t="shared" si="26"/>
        <v>0</v>
      </c>
      <c r="M126" s="37">
        <v>0</v>
      </c>
      <c r="N126" s="37">
        <f t="shared" si="27"/>
        <v>39</v>
      </c>
      <c r="O126" s="37">
        <v>0</v>
      </c>
      <c r="P126" s="37">
        <v>0</v>
      </c>
      <c r="Q126" s="21">
        <f t="shared" si="28"/>
        <v>39.790999999999997</v>
      </c>
      <c r="R126" s="21">
        <f t="shared" si="37"/>
        <v>5.3333333333333375</v>
      </c>
      <c r="S126" s="21">
        <f t="shared" si="38"/>
        <v>-22.564049766962128</v>
      </c>
      <c r="T126" s="21">
        <f t="shared" si="29"/>
        <v>86.147999999999996</v>
      </c>
      <c r="U126" s="37">
        <f>VLOOKUP(Time_Zone, 'LSTM LookUp'!$B$5:$D$8, 3, FALSE)</f>
        <v>-75</v>
      </c>
      <c r="V126" s="21">
        <f t="shared" si="39"/>
        <v>-5.5944080381333681</v>
      </c>
      <c r="W126" s="21">
        <f t="shared" si="30"/>
        <v>114.74939799046666</v>
      </c>
      <c r="X126" s="21">
        <f t="shared" si="31"/>
        <v>-15.193740806619024</v>
      </c>
      <c r="Y126" s="21">
        <f t="shared" si="32"/>
        <v>23.806259193380974</v>
      </c>
      <c r="Z126" s="21">
        <f t="shared" si="40"/>
        <v>7.546168373078399</v>
      </c>
      <c r="AA126" s="21">
        <f t="shared" si="33"/>
        <v>7.546168373078399</v>
      </c>
      <c r="AB126" s="21">
        <f t="shared" si="34"/>
        <v>0</v>
      </c>
      <c r="AC126" s="21">
        <f t="shared" si="35"/>
        <v>0</v>
      </c>
      <c r="AD126" s="21">
        <f t="shared" si="41"/>
        <v>0</v>
      </c>
      <c r="AE126" s="21" t="str">
        <f t="shared" si="36"/>
        <v>1/5/9:00</v>
      </c>
    </row>
    <row r="127" spans="2:31">
      <c r="B127" s="37">
        <v>1</v>
      </c>
      <c r="C127" s="38">
        <v>5</v>
      </c>
      <c r="D127" s="38">
        <v>10</v>
      </c>
      <c r="E127" s="17">
        <v>-11.7</v>
      </c>
      <c r="F127" s="17">
        <v>85</v>
      </c>
      <c r="G127" s="17">
        <v>10</v>
      </c>
      <c r="H127" s="37">
        <f t="shared" si="24"/>
        <v>10.940000000000001</v>
      </c>
      <c r="I127" s="37">
        <f>IF(H127&lt;'Roof Calculator'!$G$8, 1, 0)</f>
        <v>1</v>
      </c>
      <c r="J127" s="37">
        <f>IF(H127&gt;='Roof Calculator'!$G$8, 1, 0)</f>
        <v>0</v>
      </c>
      <c r="K127" s="37">
        <f t="shared" si="25"/>
        <v>10.940000000000001</v>
      </c>
      <c r="L127" s="37">
        <f t="shared" si="26"/>
        <v>0</v>
      </c>
      <c r="M127" s="37">
        <v>0</v>
      </c>
      <c r="N127" s="37">
        <f t="shared" si="27"/>
        <v>85</v>
      </c>
      <c r="O127" s="37">
        <v>0</v>
      </c>
      <c r="P127" s="37">
        <v>0</v>
      </c>
      <c r="Q127" s="21">
        <f t="shared" si="28"/>
        <v>39.790999999999997</v>
      </c>
      <c r="R127" s="21">
        <f t="shared" si="37"/>
        <v>5.3750000000000044</v>
      </c>
      <c r="S127" s="21">
        <f t="shared" si="38"/>
        <v>-22.559349782571633</v>
      </c>
      <c r="T127" s="21">
        <f t="shared" si="29"/>
        <v>86.147999999999996</v>
      </c>
      <c r="U127" s="37">
        <f>VLOOKUP(Time_Zone, 'LSTM LookUp'!$B$5:$D$8, 3, FALSE)</f>
        <v>-75</v>
      </c>
      <c r="V127" s="21">
        <f t="shared" si="39"/>
        <v>-5.6120650183411236</v>
      </c>
      <c r="W127" s="21">
        <f t="shared" si="30"/>
        <v>129.74498374541471</v>
      </c>
      <c r="X127" s="21">
        <f t="shared" si="31"/>
        <v>-6.9921686133774834</v>
      </c>
      <c r="Y127" s="21">
        <f t="shared" si="32"/>
        <v>78.007831386622513</v>
      </c>
      <c r="Z127" s="21">
        <f t="shared" si="40"/>
        <v>24.727120093938687</v>
      </c>
      <c r="AA127" s="21">
        <f t="shared" si="33"/>
        <v>24.727120093938687</v>
      </c>
      <c r="AB127" s="21">
        <f t="shared" si="34"/>
        <v>0</v>
      </c>
      <c r="AC127" s="21">
        <f t="shared" si="35"/>
        <v>0</v>
      </c>
      <c r="AD127" s="21">
        <f t="shared" si="41"/>
        <v>0</v>
      </c>
      <c r="AE127" s="21" t="str">
        <f t="shared" si="36"/>
        <v>1/5/10:00</v>
      </c>
    </row>
    <row r="128" spans="2:31">
      <c r="B128" s="37">
        <v>1</v>
      </c>
      <c r="C128" s="38">
        <v>5</v>
      </c>
      <c r="D128" s="38">
        <v>11</v>
      </c>
      <c r="E128" s="17">
        <v>-11.1</v>
      </c>
      <c r="F128" s="17">
        <v>112</v>
      </c>
      <c r="G128" s="17">
        <v>10</v>
      </c>
      <c r="H128" s="37">
        <f t="shared" si="24"/>
        <v>12.020000000000003</v>
      </c>
      <c r="I128" s="37">
        <f>IF(H128&lt;'Roof Calculator'!$G$8, 1, 0)</f>
        <v>1</v>
      </c>
      <c r="J128" s="37">
        <f>IF(H128&gt;='Roof Calculator'!$G$8, 1, 0)</f>
        <v>0</v>
      </c>
      <c r="K128" s="37">
        <f t="shared" si="25"/>
        <v>12.020000000000003</v>
      </c>
      <c r="L128" s="37">
        <f t="shared" si="26"/>
        <v>0</v>
      </c>
      <c r="M128" s="37">
        <v>0</v>
      </c>
      <c r="N128" s="37">
        <f t="shared" si="27"/>
        <v>112</v>
      </c>
      <c r="O128" s="37">
        <v>0</v>
      </c>
      <c r="P128" s="37">
        <v>0</v>
      </c>
      <c r="Q128" s="21">
        <f t="shared" si="28"/>
        <v>39.790999999999997</v>
      </c>
      <c r="R128" s="21">
        <f t="shared" si="37"/>
        <v>5.4166666666666714</v>
      </c>
      <c r="S128" s="21">
        <f t="shared" si="38"/>
        <v>-22.554637713454472</v>
      </c>
      <c r="T128" s="21">
        <f t="shared" si="29"/>
        <v>86.147999999999996</v>
      </c>
      <c r="U128" s="37">
        <f>VLOOKUP(Time_Zone, 'LSTM LookUp'!$B$5:$D$8, 3, FALSE)</f>
        <v>-75</v>
      </c>
      <c r="V128" s="21">
        <f t="shared" si="39"/>
        <v>-5.6297113063339079</v>
      </c>
      <c r="W128" s="21">
        <f t="shared" si="30"/>
        <v>144.74057217341655</v>
      </c>
      <c r="X128" s="21">
        <f t="shared" si="31"/>
        <v>-8.2490946088644019</v>
      </c>
      <c r="Y128" s="21">
        <f t="shared" si="32"/>
        <v>103.7509053911356</v>
      </c>
      <c r="Z128" s="21">
        <f t="shared" si="40"/>
        <v>32.88722493446253</v>
      </c>
      <c r="AA128" s="21">
        <f t="shared" si="33"/>
        <v>32.88722493446253</v>
      </c>
      <c r="AB128" s="21">
        <f t="shared" si="34"/>
        <v>0</v>
      </c>
      <c r="AC128" s="21">
        <f t="shared" si="35"/>
        <v>0</v>
      </c>
      <c r="AD128" s="21">
        <f t="shared" si="41"/>
        <v>0</v>
      </c>
      <c r="AE128" s="21" t="str">
        <f t="shared" si="36"/>
        <v>1/5/11:00</v>
      </c>
    </row>
    <row r="129" spans="2:31">
      <c r="B129" s="37">
        <v>1</v>
      </c>
      <c r="C129" s="38">
        <v>5</v>
      </c>
      <c r="D129" s="38">
        <v>12</v>
      </c>
      <c r="E129" s="17">
        <v>-10</v>
      </c>
      <c r="F129" s="17">
        <v>209</v>
      </c>
      <c r="G129" s="17">
        <v>3</v>
      </c>
      <c r="H129" s="37">
        <f t="shared" si="24"/>
        <v>14</v>
      </c>
      <c r="I129" s="37">
        <f>IF(H129&lt;'Roof Calculator'!$G$8, 1, 0)</f>
        <v>1</v>
      </c>
      <c r="J129" s="37">
        <f>IF(H129&gt;='Roof Calculator'!$G$8, 1, 0)</f>
        <v>0</v>
      </c>
      <c r="K129" s="37">
        <f t="shared" si="25"/>
        <v>14</v>
      </c>
      <c r="L129" s="37">
        <f t="shared" si="26"/>
        <v>0</v>
      </c>
      <c r="M129" s="37">
        <v>0</v>
      </c>
      <c r="N129" s="37">
        <f t="shared" si="27"/>
        <v>209</v>
      </c>
      <c r="O129" s="37">
        <v>0</v>
      </c>
      <c r="P129" s="37">
        <v>0</v>
      </c>
      <c r="Q129" s="21">
        <f t="shared" si="28"/>
        <v>39.790999999999997</v>
      </c>
      <c r="R129" s="21">
        <f t="shared" si="37"/>
        <v>5.4583333333333384</v>
      </c>
      <c r="S129" s="21">
        <f t="shared" si="38"/>
        <v>-22.549913563241258</v>
      </c>
      <c r="T129" s="21">
        <f t="shared" si="29"/>
        <v>86.147999999999996</v>
      </c>
      <c r="U129" s="37">
        <f>VLOOKUP(Time_Zone, 'LSTM LookUp'!$B$5:$D$8, 3, FALSE)</f>
        <v>-75</v>
      </c>
      <c r="V129" s="21">
        <f t="shared" si="39"/>
        <v>-5.6473468742755211</v>
      </c>
      <c r="W129" s="21">
        <f t="shared" si="30"/>
        <v>159.73616328143109</v>
      </c>
      <c r="X129" s="21">
        <f t="shared" si="31"/>
        <v>-2.7334348854039927</v>
      </c>
      <c r="Y129" s="21">
        <f t="shared" si="32"/>
        <v>206.26656511459601</v>
      </c>
      <c r="Z129" s="21">
        <f t="shared" si="40"/>
        <v>65.382898566611075</v>
      </c>
      <c r="AA129" s="21">
        <f t="shared" si="33"/>
        <v>65.382898566611075</v>
      </c>
      <c r="AB129" s="21">
        <f t="shared" si="34"/>
        <v>0</v>
      </c>
      <c r="AC129" s="21">
        <f t="shared" si="35"/>
        <v>0</v>
      </c>
      <c r="AD129" s="21">
        <f t="shared" si="41"/>
        <v>0</v>
      </c>
      <c r="AE129" s="21" t="str">
        <f t="shared" si="36"/>
        <v>1/5/12:00</v>
      </c>
    </row>
    <row r="130" spans="2:31">
      <c r="B130" s="37">
        <v>1</v>
      </c>
      <c r="C130" s="38">
        <v>5</v>
      </c>
      <c r="D130" s="38">
        <v>13</v>
      </c>
      <c r="E130" s="17">
        <v>-8.9</v>
      </c>
      <c r="F130" s="17">
        <v>196</v>
      </c>
      <c r="G130" s="17">
        <v>130</v>
      </c>
      <c r="H130" s="37">
        <f t="shared" si="24"/>
        <v>15.979999999999997</v>
      </c>
      <c r="I130" s="37">
        <f>IF(H130&lt;'Roof Calculator'!$G$8, 1, 0)</f>
        <v>1</v>
      </c>
      <c r="J130" s="37">
        <f>IF(H130&gt;='Roof Calculator'!$G$8, 1, 0)</f>
        <v>0</v>
      </c>
      <c r="K130" s="37">
        <f t="shared" si="25"/>
        <v>15.979999999999997</v>
      </c>
      <c r="L130" s="37">
        <f t="shared" si="26"/>
        <v>0</v>
      </c>
      <c r="M130" s="37">
        <v>0</v>
      </c>
      <c r="N130" s="37">
        <f t="shared" si="27"/>
        <v>196</v>
      </c>
      <c r="O130" s="37">
        <v>0</v>
      </c>
      <c r="P130" s="37">
        <v>0</v>
      </c>
      <c r="Q130" s="21">
        <f t="shared" si="28"/>
        <v>39.790999999999997</v>
      </c>
      <c r="R130" s="21">
        <f t="shared" si="37"/>
        <v>5.5000000000000053</v>
      </c>
      <c r="S130" s="21">
        <f t="shared" si="38"/>
        <v>-22.545177335571072</v>
      </c>
      <c r="T130" s="21">
        <f t="shared" si="29"/>
        <v>86.147999999999996</v>
      </c>
      <c r="U130" s="37">
        <f>VLOOKUP(Time_Zone, 'LSTM LookUp'!$B$5:$D$8, 3, FALSE)</f>
        <v>-75</v>
      </c>
      <c r="V130" s="21">
        <f t="shared" si="39"/>
        <v>-5.6649716943514168</v>
      </c>
      <c r="W130" s="21">
        <f t="shared" si="30"/>
        <v>174.73175707641215</v>
      </c>
      <c r="X130" s="21">
        <f t="shared" si="31"/>
        <v>-123.76568966346768</v>
      </c>
      <c r="Y130" s="21">
        <f t="shared" si="32"/>
        <v>72.234310336532317</v>
      </c>
      <c r="Z130" s="21">
        <f t="shared" si="40"/>
        <v>22.89701475922039</v>
      </c>
      <c r="AA130" s="21">
        <f t="shared" si="33"/>
        <v>22.89701475922039</v>
      </c>
      <c r="AB130" s="21">
        <f t="shared" si="34"/>
        <v>0</v>
      </c>
      <c r="AC130" s="21">
        <f t="shared" si="35"/>
        <v>0</v>
      </c>
      <c r="AD130" s="21">
        <f t="shared" si="41"/>
        <v>0</v>
      </c>
      <c r="AE130" s="21" t="str">
        <f t="shared" si="36"/>
        <v>1/5/13:00</v>
      </c>
    </row>
    <row r="131" spans="2:31">
      <c r="B131" s="37">
        <v>1</v>
      </c>
      <c r="C131" s="38">
        <v>5</v>
      </c>
      <c r="D131" s="38">
        <v>14</v>
      </c>
      <c r="E131" s="17">
        <v>-7.2</v>
      </c>
      <c r="F131" s="17">
        <v>123</v>
      </c>
      <c r="G131" s="17">
        <v>665</v>
      </c>
      <c r="H131" s="37">
        <f t="shared" si="24"/>
        <v>19.04</v>
      </c>
      <c r="I131" s="37">
        <f>IF(H131&lt;'Roof Calculator'!$G$8, 1, 0)</f>
        <v>1</v>
      </c>
      <c r="J131" s="37">
        <f>IF(H131&gt;='Roof Calculator'!$G$8, 1, 0)</f>
        <v>0</v>
      </c>
      <c r="K131" s="37">
        <f t="shared" si="25"/>
        <v>19.04</v>
      </c>
      <c r="L131" s="37">
        <f t="shared" si="26"/>
        <v>0</v>
      </c>
      <c r="M131" s="37">
        <v>0</v>
      </c>
      <c r="N131" s="37">
        <f t="shared" si="27"/>
        <v>123</v>
      </c>
      <c r="O131" s="37">
        <v>0</v>
      </c>
      <c r="P131" s="37">
        <v>0</v>
      </c>
      <c r="Q131" s="21">
        <f t="shared" si="28"/>
        <v>39.790999999999997</v>
      </c>
      <c r="R131" s="21">
        <f t="shared" si="37"/>
        <v>5.5416666666666723</v>
      </c>
      <c r="S131" s="21">
        <f t="shared" si="38"/>
        <v>-22.540429034091467</v>
      </c>
      <c r="T131" s="21">
        <f t="shared" si="29"/>
        <v>86.147999999999996</v>
      </c>
      <c r="U131" s="37">
        <f>VLOOKUP(Time_Zone, 'LSTM LookUp'!$B$5:$D$8, 3, FALSE)</f>
        <v>-75</v>
      </c>
      <c r="V131" s="21">
        <f t="shared" si="39"/>
        <v>-5.6825857387687266</v>
      </c>
      <c r="W131" s="21">
        <f t="shared" si="30"/>
        <v>189.72735356530782</v>
      </c>
      <c r="X131" s="21">
        <f t="shared" si="31"/>
        <v>-628.30115466054485</v>
      </c>
      <c r="Y131" s="21">
        <f t="shared" si="32"/>
        <v>-505.30115466054485</v>
      </c>
      <c r="Z131" s="21">
        <f t="shared" si="40"/>
        <v>-160.17164062632656</v>
      </c>
      <c r="AA131" s="21">
        <f t="shared" si="33"/>
        <v>-160.17164062632656</v>
      </c>
      <c r="AB131" s="21">
        <f t="shared" si="34"/>
        <v>0</v>
      </c>
      <c r="AC131" s="21">
        <f t="shared" si="35"/>
        <v>0</v>
      </c>
      <c r="AD131" s="21">
        <f t="shared" si="41"/>
        <v>0</v>
      </c>
      <c r="AE131" s="21" t="str">
        <f t="shared" si="36"/>
        <v>1/5/14:00</v>
      </c>
    </row>
    <row r="132" spans="2:31">
      <c r="B132" s="37">
        <v>1</v>
      </c>
      <c r="C132" s="38">
        <v>5</v>
      </c>
      <c r="D132" s="38">
        <v>15</v>
      </c>
      <c r="E132" s="17">
        <v>-6.7</v>
      </c>
      <c r="F132" s="17">
        <v>46</v>
      </c>
      <c r="G132" s="17">
        <v>881</v>
      </c>
      <c r="H132" s="37">
        <f t="shared" si="24"/>
        <v>19.939999999999998</v>
      </c>
      <c r="I132" s="37">
        <f>IF(H132&lt;'Roof Calculator'!$G$8, 1, 0)</f>
        <v>1</v>
      </c>
      <c r="J132" s="37">
        <f>IF(H132&gt;='Roof Calculator'!$G$8, 1, 0)</f>
        <v>0</v>
      </c>
      <c r="K132" s="37">
        <f t="shared" si="25"/>
        <v>19.939999999999998</v>
      </c>
      <c r="L132" s="37">
        <f t="shared" si="26"/>
        <v>0</v>
      </c>
      <c r="M132" s="37">
        <v>0</v>
      </c>
      <c r="N132" s="37">
        <f t="shared" si="27"/>
        <v>46</v>
      </c>
      <c r="O132" s="37">
        <v>0</v>
      </c>
      <c r="P132" s="37">
        <v>0</v>
      </c>
      <c r="Q132" s="21">
        <f t="shared" si="28"/>
        <v>39.790999999999997</v>
      </c>
      <c r="R132" s="21">
        <f t="shared" si="37"/>
        <v>5.5833333333333393</v>
      </c>
      <c r="S132" s="21">
        <f t="shared" si="38"/>
        <v>-22.53566866245847</v>
      </c>
      <c r="T132" s="21">
        <f t="shared" si="29"/>
        <v>86.147999999999996</v>
      </c>
      <c r="U132" s="37">
        <f>VLOOKUP(Time_Zone, 'LSTM LookUp'!$B$5:$D$8, 3, FALSE)</f>
        <v>-75</v>
      </c>
      <c r="V132" s="21">
        <f t="shared" si="39"/>
        <v>-5.7001889797562573</v>
      </c>
      <c r="W132" s="21">
        <f t="shared" si="30"/>
        <v>204.72295275506093</v>
      </c>
      <c r="X132" s="21">
        <f t="shared" si="31"/>
        <v>-784.03778132244429</v>
      </c>
      <c r="Y132" s="21">
        <f t="shared" si="32"/>
        <v>-738.03778132244429</v>
      </c>
      <c r="Z132" s="21">
        <f t="shared" si="40"/>
        <v>-233.9450863872334</v>
      </c>
      <c r="AA132" s="21">
        <f t="shared" si="33"/>
        <v>-233.9450863872334</v>
      </c>
      <c r="AB132" s="21">
        <f t="shared" si="34"/>
        <v>0</v>
      </c>
      <c r="AC132" s="21">
        <f t="shared" si="35"/>
        <v>0</v>
      </c>
      <c r="AD132" s="21">
        <f t="shared" si="41"/>
        <v>0</v>
      </c>
      <c r="AE132" s="21" t="str">
        <f t="shared" si="36"/>
        <v>1/5/15:00</v>
      </c>
    </row>
    <row r="133" spans="2:31">
      <c r="B133" s="37">
        <v>1</v>
      </c>
      <c r="C133" s="38">
        <v>5</v>
      </c>
      <c r="D133" s="38">
        <v>16</v>
      </c>
      <c r="E133" s="17">
        <v>-6.1</v>
      </c>
      <c r="F133" s="17">
        <v>37</v>
      </c>
      <c r="G133" s="17">
        <v>797</v>
      </c>
      <c r="H133" s="37">
        <f t="shared" si="24"/>
        <v>21.02</v>
      </c>
      <c r="I133" s="37">
        <f>IF(H133&lt;'Roof Calculator'!$G$8, 1, 0)</f>
        <v>1</v>
      </c>
      <c r="J133" s="37">
        <f>IF(H133&gt;='Roof Calculator'!$G$8, 1, 0)</f>
        <v>0</v>
      </c>
      <c r="K133" s="37">
        <f t="shared" si="25"/>
        <v>21.02</v>
      </c>
      <c r="L133" s="37">
        <f t="shared" si="26"/>
        <v>0</v>
      </c>
      <c r="M133" s="37">
        <v>0</v>
      </c>
      <c r="N133" s="37">
        <f t="shared" si="27"/>
        <v>37</v>
      </c>
      <c r="O133" s="37">
        <v>0</v>
      </c>
      <c r="P133" s="37">
        <v>0</v>
      </c>
      <c r="Q133" s="21">
        <f t="shared" si="28"/>
        <v>39.790999999999997</v>
      </c>
      <c r="R133" s="21">
        <f t="shared" si="37"/>
        <v>5.6250000000000062</v>
      </c>
      <c r="S133" s="21">
        <f t="shared" si="38"/>
        <v>-22.530896224336566</v>
      </c>
      <c r="T133" s="21">
        <f t="shared" si="29"/>
        <v>86.147999999999996</v>
      </c>
      <c r="U133" s="37">
        <f>VLOOKUP(Time_Zone, 'LSTM LookUp'!$B$5:$D$8, 3, FALSE)</f>
        <v>-75</v>
      </c>
      <c r="V133" s="21">
        <f t="shared" si="39"/>
        <v>-5.7177813895646308</v>
      </c>
      <c r="W133" s="21">
        <f t="shared" si="30"/>
        <v>219.71855465260884</v>
      </c>
      <c r="X133" s="21">
        <f t="shared" si="31"/>
        <v>-630.55088396893768</v>
      </c>
      <c r="Y133" s="21">
        <f t="shared" si="32"/>
        <v>-593.55088396893768</v>
      </c>
      <c r="Z133" s="21">
        <f t="shared" si="40"/>
        <v>-188.14526348030617</v>
      </c>
      <c r="AA133" s="21">
        <f t="shared" si="33"/>
        <v>-188.14526348030617</v>
      </c>
      <c r="AB133" s="21">
        <f t="shared" si="34"/>
        <v>0</v>
      </c>
      <c r="AC133" s="21">
        <f t="shared" si="35"/>
        <v>0</v>
      </c>
      <c r="AD133" s="21">
        <f t="shared" si="41"/>
        <v>0</v>
      </c>
      <c r="AE133" s="21" t="str">
        <f t="shared" si="36"/>
        <v>1/5/16:00</v>
      </c>
    </row>
    <row r="134" spans="2:31">
      <c r="B134" s="37">
        <v>1</v>
      </c>
      <c r="C134" s="38">
        <v>5</v>
      </c>
      <c r="D134" s="38">
        <v>17</v>
      </c>
      <c r="E134" s="17">
        <v>-6.1</v>
      </c>
      <c r="F134" s="17">
        <v>26</v>
      </c>
      <c r="G134" s="17">
        <v>599</v>
      </c>
      <c r="H134" s="37">
        <f t="shared" si="24"/>
        <v>21.02</v>
      </c>
      <c r="I134" s="37">
        <f>IF(H134&lt;'Roof Calculator'!$G$8, 1, 0)</f>
        <v>1</v>
      </c>
      <c r="J134" s="37">
        <f>IF(H134&gt;='Roof Calculator'!$G$8, 1, 0)</f>
        <v>0</v>
      </c>
      <c r="K134" s="37">
        <f t="shared" si="25"/>
        <v>21.02</v>
      </c>
      <c r="L134" s="37">
        <f t="shared" si="26"/>
        <v>0</v>
      </c>
      <c r="M134" s="37">
        <v>0</v>
      </c>
      <c r="N134" s="37">
        <f t="shared" si="27"/>
        <v>26</v>
      </c>
      <c r="O134" s="37">
        <v>0</v>
      </c>
      <c r="P134" s="37">
        <v>0</v>
      </c>
      <c r="Q134" s="21">
        <f t="shared" si="28"/>
        <v>39.790999999999997</v>
      </c>
      <c r="R134" s="21">
        <f t="shared" si="37"/>
        <v>5.6666666666666732</v>
      </c>
      <c r="S134" s="21">
        <f t="shared" si="38"/>
        <v>-22.52611172339866</v>
      </c>
      <c r="T134" s="21">
        <f t="shared" si="29"/>
        <v>86.147999999999996</v>
      </c>
      <c r="U134" s="37">
        <f>VLOOKUP(Time_Zone, 'LSTM LookUp'!$B$5:$D$8, 3, FALSE)</f>
        <v>-75</v>
      </c>
      <c r="V134" s="21">
        <f t="shared" si="39"/>
        <v>-5.7353629404662811</v>
      </c>
      <c r="W134" s="21">
        <f t="shared" si="30"/>
        <v>234.71415926488342</v>
      </c>
      <c r="X134" s="21">
        <f t="shared" si="31"/>
        <v>-392.45271506376167</v>
      </c>
      <c r="Y134" s="21">
        <f t="shared" si="32"/>
        <v>-366.45271506376167</v>
      </c>
      <c r="Z134" s="21">
        <f t="shared" si="40"/>
        <v>-116.15911034908537</v>
      </c>
      <c r="AA134" s="21">
        <f t="shared" si="33"/>
        <v>-116.15911034908537</v>
      </c>
      <c r="AB134" s="21">
        <f t="shared" si="34"/>
        <v>0</v>
      </c>
      <c r="AC134" s="21">
        <f t="shared" si="35"/>
        <v>0</v>
      </c>
      <c r="AD134" s="21">
        <f t="shared" si="41"/>
        <v>0</v>
      </c>
      <c r="AE134" s="21" t="str">
        <f t="shared" si="36"/>
        <v>1/5/17:00</v>
      </c>
    </row>
    <row r="135" spans="2:31">
      <c r="B135" s="37">
        <v>1</v>
      </c>
      <c r="C135" s="38">
        <v>5</v>
      </c>
      <c r="D135" s="38">
        <v>18</v>
      </c>
      <c r="E135" s="17">
        <v>-7.2</v>
      </c>
      <c r="F135" s="17">
        <v>10</v>
      </c>
      <c r="G135" s="17">
        <v>145</v>
      </c>
      <c r="H135" s="37">
        <f t="shared" si="24"/>
        <v>19.04</v>
      </c>
      <c r="I135" s="37">
        <f>IF(H135&lt;'Roof Calculator'!$G$8, 1, 0)</f>
        <v>1</v>
      </c>
      <c r="J135" s="37">
        <f>IF(H135&gt;='Roof Calculator'!$G$8, 1, 0)</f>
        <v>0</v>
      </c>
      <c r="K135" s="37">
        <f t="shared" si="25"/>
        <v>19.04</v>
      </c>
      <c r="L135" s="37">
        <f t="shared" si="26"/>
        <v>0</v>
      </c>
      <c r="M135" s="37">
        <v>0</v>
      </c>
      <c r="N135" s="37">
        <f t="shared" si="27"/>
        <v>10</v>
      </c>
      <c r="O135" s="37">
        <v>0</v>
      </c>
      <c r="P135" s="37">
        <v>0</v>
      </c>
      <c r="Q135" s="21">
        <f t="shared" si="28"/>
        <v>39.790999999999997</v>
      </c>
      <c r="R135" s="21">
        <f t="shared" si="37"/>
        <v>5.7083333333333401</v>
      </c>
      <c r="S135" s="21">
        <f t="shared" si="38"/>
        <v>-22.52131516332614</v>
      </c>
      <c r="T135" s="21">
        <f t="shared" si="29"/>
        <v>86.147999999999996</v>
      </c>
      <c r="U135" s="37">
        <f>VLOOKUP(Time_Zone, 'LSTM LookUp'!$B$5:$D$8, 3, FALSE)</f>
        <v>-75</v>
      </c>
      <c r="V135" s="21">
        <f t="shared" si="39"/>
        <v>-5.7529336047555129</v>
      </c>
      <c r="W135" s="21">
        <f t="shared" si="30"/>
        <v>249.70976659881109</v>
      </c>
      <c r="X135" s="21">
        <f t="shared" si="31"/>
        <v>-71.23405378576075</v>
      </c>
      <c r="Y135" s="21">
        <f t="shared" si="32"/>
        <v>-61.23405378576075</v>
      </c>
      <c r="Z135" s="21">
        <f t="shared" si="40"/>
        <v>-19.410125558994398</v>
      </c>
      <c r="AA135" s="21">
        <f t="shared" si="33"/>
        <v>-19.410125558994398</v>
      </c>
      <c r="AB135" s="21">
        <f t="shared" si="34"/>
        <v>0</v>
      </c>
      <c r="AC135" s="21">
        <f t="shared" si="35"/>
        <v>0</v>
      </c>
      <c r="AD135" s="21">
        <f t="shared" si="41"/>
        <v>0</v>
      </c>
      <c r="AE135" s="21" t="str">
        <f t="shared" si="36"/>
        <v>1/5/18:00</v>
      </c>
    </row>
    <row r="136" spans="2:31">
      <c r="B136" s="37">
        <v>1</v>
      </c>
      <c r="C136" s="38">
        <v>5</v>
      </c>
      <c r="D136" s="38">
        <v>19</v>
      </c>
      <c r="E136" s="17">
        <v>-7.8</v>
      </c>
      <c r="F136" s="17">
        <v>0</v>
      </c>
      <c r="G136" s="17">
        <v>0</v>
      </c>
      <c r="H136" s="37">
        <f t="shared" si="24"/>
        <v>17.96</v>
      </c>
      <c r="I136" s="37">
        <f>IF(H136&lt;'Roof Calculator'!$G$8, 1, 0)</f>
        <v>1</v>
      </c>
      <c r="J136" s="37">
        <f>IF(H136&gt;='Roof Calculator'!$G$8, 1, 0)</f>
        <v>0</v>
      </c>
      <c r="K136" s="37">
        <f t="shared" si="25"/>
        <v>17.96</v>
      </c>
      <c r="L136" s="37">
        <f t="shared" si="26"/>
        <v>0</v>
      </c>
      <c r="M136" s="37">
        <v>0</v>
      </c>
      <c r="N136" s="37">
        <f t="shared" si="27"/>
        <v>0</v>
      </c>
      <c r="O136" s="37">
        <v>0</v>
      </c>
      <c r="P136" s="37">
        <v>0</v>
      </c>
      <c r="Q136" s="21">
        <f t="shared" si="28"/>
        <v>39.790999999999997</v>
      </c>
      <c r="R136" s="21">
        <f t="shared" si="37"/>
        <v>5.7500000000000071</v>
      </c>
      <c r="S136" s="21">
        <f t="shared" si="38"/>
        <v>-22.516506547808788</v>
      </c>
      <c r="T136" s="21">
        <f t="shared" si="29"/>
        <v>86.147999999999996</v>
      </c>
      <c r="U136" s="37">
        <f>VLOOKUP(Time_Zone, 'LSTM LookUp'!$B$5:$D$8, 3, FALSE)</f>
        <v>-75</v>
      </c>
      <c r="V136" s="21">
        <f t="shared" si="39"/>
        <v>-5.7704933547485755</v>
      </c>
      <c r="W136" s="21">
        <f t="shared" si="30"/>
        <v>264.70537666131281</v>
      </c>
      <c r="X136" s="21">
        <f t="shared" si="31"/>
        <v>0</v>
      </c>
      <c r="Y136" s="21">
        <f t="shared" si="32"/>
        <v>0</v>
      </c>
      <c r="Z136" s="21">
        <f t="shared" si="40"/>
        <v>0</v>
      </c>
      <c r="AA136" s="21">
        <f t="shared" si="33"/>
        <v>0</v>
      </c>
      <c r="AB136" s="21">
        <f t="shared" si="34"/>
        <v>0</v>
      </c>
      <c r="AC136" s="21">
        <f t="shared" si="35"/>
        <v>0</v>
      </c>
      <c r="AD136" s="21">
        <f t="shared" si="41"/>
        <v>0</v>
      </c>
      <c r="AE136" s="21" t="str">
        <f t="shared" si="36"/>
        <v>1/5/19:00</v>
      </c>
    </row>
    <row r="137" spans="2:31">
      <c r="B137" s="37">
        <v>1</v>
      </c>
      <c r="C137" s="38">
        <v>5</v>
      </c>
      <c r="D137" s="38">
        <v>20</v>
      </c>
      <c r="E137" s="17">
        <v>-7.8</v>
      </c>
      <c r="F137" s="17">
        <v>0</v>
      </c>
      <c r="G137" s="17">
        <v>0</v>
      </c>
      <c r="H137" s="37">
        <f t="shared" si="24"/>
        <v>17.96</v>
      </c>
      <c r="I137" s="37">
        <f>IF(H137&lt;'Roof Calculator'!$G$8, 1, 0)</f>
        <v>1</v>
      </c>
      <c r="J137" s="37">
        <f>IF(H137&gt;='Roof Calculator'!$G$8, 1, 0)</f>
        <v>0</v>
      </c>
      <c r="K137" s="37">
        <f t="shared" si="25"/>
        <v>17.96</v>
      </c>
      <c r="L137" s="37">
        <f t="shared" si="26"/>
        <v>0</v>
      </c>
      <c r="M137" s="37">
        <v>0</v>
      </c>
      <c r="N137" s="37">
        <f t="shared" si="27"/>
        <v>0</v>
      </c>
      <c r="O137" s="37">
        <v>0</v>
      </c>
      <c r="P137" s="37">
        <v>0</v>
      </c>
      <c r="Q137" s="21">
        <f t="shared" si="28"/>
        <v>39.790999999999997</v>
      </c>
      <c r="R137" s="21">
        <f t="shared" si="37"/>
        <v>5.7916666666666741</v>
      </c>
      <c r="S137" s="21">
        <f t="shared" si="38"/>
        <v>-22.51168588054481</v>
      </c>
      <c r="T137" s="21">
        <f t="shared" si="29"/>
        <v>86.147999999999996</v>
      </c>
      <c r="U137" s="37">
        <f>VLOOKUP(Time_Zone, 'LSTM LookUp'!$B$5:$D$8, 3, FALSE)</f>
        <v>-75</v>
      </c>
      <c r="V137" s="21">
        <f t="shared" si="39"/>
        <v>-5.7880421627837055</v>
      </c>
      <c r="W137" s="21">
        <f t="shared" si="30"/>
        <v>279.70098945930408</v>
      </c>
      <c r="X137" s="21">
        <f t="shared" si="31"/>
        <v>0</v>
      </c>
      <c r="Y137" s="21">
        <f t="shared" si="32"/>
        <v>0</v>
      </c>
      <c r="Z137" s="21">
        <f t="shared" si="40"/>
        <v>0</v>
      </c>
      <c r="AA137" s="21">
        <f t="shared" si="33"/>
        <v>0</v>
      </c>
      <c r="AB137" s="21">
        <f t="shared" si="34"/>
        <v>0</v>
      </c>
      <c r="AC137" s="21">
        <f t="shared" si="35"/>
        <v>0</v>
      </c>
      <c r="AD137" s="21">
        <f t="shared" si="41"/>
        <v>0</v>
      </c>
      <c r="AE137" s="21" t="str">
        <f t="shared" si="36"/>
        <v>1/5/20:00</v>
      </c>
    </row>
    <row r="138" spans="2:31">
      <c r="B138" s="37">
        <v>1</v>
      </c>
      <c r="C138" s="38">
        <v>5</v>
      </c>
      <c r="D138" s="38">
        <v>21</v>
      </c>
      <c r="E138" s="17">
        <v>-7.8</v>
      </c>
      <c r="F138" s="17">
        <v>0</v>
      </c>
      <c r="G138" s="17">
        <v>0</v>
      </c>
      <c r="H138" s="37">
        <f t="shared" si="24"/>
        <v>17.96</v>
      </c>
      <c r="I138" s="37">
        <f>IF(H138&lt;'Roof Calculator'!$G$8, 1, 0)</f>
        <v>1</v>
      </c>
      <c r="J138" s="37">
        <f>IF(H138&gt;='Roof Calculator'!$G$8, 1, 0)</f>
        <v>0</v>
      </c>
      <c r="K138" s="37">
        <f t="shared" si="25"/>
        <v>17.96</v>
      </c>
      <c r="L138" s="37">
        <f t="shared" si="26"/>
        <v>0</v>
      </c>
      <c r="M138" s="37">
        <v>0</v>
      </c>
      <c r="N138" s="37">
        <f t="shared" si="27"/>
        <v>0</v>
      </c>
      <c r="O138" s="37">
        <v>0</v>
      </c>
      <c r="P138" s="37">
        <v>0</v>
      </c>
      <c r="Q138" s="21">
        <f t="shared" si="28"/>
        <v>39.790999999999997</v>
      </c>
      <c r="R138" s="21">
        <f t="shared" si="37"/>
        <v>5.833333333333341</v>
      </c>
      <c r="S138" s="21">
        <f t="shared" si="38"/>
        <v>-22.506853165240845</v>
      </c>
      <c r="T138" s="21">
        <f t="shared" si="29"/>
        <v>86.147999999999996</v>
      </c>
      <c r="U138" s="37">
        <f>VLOOKUP(Time_Zone, 'LSTM LookUp'!$B$5:$D$8, 3, FALSE)</f>
        <v>-75</v>
      </c>
      <c r="V138" s="21">
        <f t="shared" si="39"/>
        <v>-5.8055800012211618</v>
      </c>
      <c r="W138" s="21">
        <f t="shared" si="30"/>
        <v>294.69660499969473</v>
      </c>
      <c r="X138" s="21">
        <f t="shared" si="31"/>
        <v>0</v>
      </c>
      <c r="Y138" s="21">
        <f t="shared" si="32"/>
        <v>0</v>
      </c>
      <c r="Z138" s="21">
        <f t="shared" si="40"/>
        <v>0</v>
      </c>
      <c r="AA138" s="21">
        <f t="shared" si="33"/>
        <v>0</v>
      </c>
      <c r="AB138" s="21">
        <f t="shared" si="34"/>
        <v>0</v>
      </c>
      <c r="AC138" s="21">
        <f t="shared" si="35"/>
        <v>0</v>
      </c>
      <c r="AD138" s="21">
        <f t="shared" si="41"/>
        <v>0</v>
      </c>
      <c r="AE138" s="21" t="str">
        <f t="shared" si="36"/>
        <v>1/5/21:00</v>
      </c>
    </row>
    <row r="139" spans="2:31">
      <c r="B139" s="37">
        <v>1</v>
      </c>
      <c r="C139" s="38">
        <v>5</v>
      </c>
      <c r="D139" s="38">
        <v>22</v>
      </c>
      <c r="E139" s="17">
        <v>-8.3000000000000007</v>
      </c>
      <c r="F139" s="17">
        <v>0</v>
      </c>
      <c r="G139" s="17">
        <v>0</v>
      </c>
      <c r="H139" s="37">
        <f t="shared" si="24"/>
        <v>17.059999999999999</v>
      </c>
      <c r="I139" s="37">
        <f>IF(H139&lt;'Roof Calculator'!$G$8, 1, 0)</f>
        <v>1</v>
      </c>
      <c r="J139" s="37">
        <f>IF(H139&gt;='Roof Calculator'!$G$8, 1, 0)</f>
        <v>0</v>
      </c>
      <c r="K139" s="37">
        <f t="shared" si="25"/>
        <v>17.059999999999999</v>
      </c>
      <c r="L139" s="37">
        <f t="shared" si="26"/>
        <v>0</v>
      </c>
      <c r="M139" s="37">
        <v>0</v>
      </c>
      <c r="N139" s="37">
        <f t="shared" si="27"/>
        <v>0</v>
      </c>
      <c r="O139" s="37">
        <v>0</v>
      </c>
      <c r="P139" s="37">
        <v>0</v>
      </c>
      <c r="Q139" s="21">
        <f t="shared" si="28"/>
        <v>39.790999999999997</v>
      </c>
      <c r="R139" s="21">
        <f t="shared" si="37"/>
        <v>5.875000000000008</v>
      </c>
      <c r="S139" s="21">
        <f t="shared" si="38"/>
        <v>-22.502008405611914</v>
      </c>
      <c r="T139" s="21">
        <f t="shared" si="29"/>
        <v>86.147999999999996</v>
      </c>
      <c r="U139" s="37">
        <f>VLOOKUP(Time_Zone, 'LSTM LookUp'!$B$5:$D$8, 3, FALSE)</f>
        <v>-75</v>
      </c>
      <c r="V139" s="21">
        <f t="shared" si="39"/>
        <v>-5.823106842443293</v>
      </c>
      <c r="W139" s="21">
        <f t="shared" si="30"/>
        <v>309.69222328938918</v>
      </c>
      <c r="X139" s="21">
        <f t="shared" si="31"/>
        <v>0</v>
      </c>
      <c r="Y139" s="21">
        <f t="shared" si="32"/>
        <v>0</v>
      </c>
      <c r="Z139" s="21">
        <f t="shared" si="40"/>
        <v>0</v>
      </c>
      <c r="AA139" s="21">
        <f t="shared" si="33"/>
        <v>0</v>
      </c>
      <c r="AB139" s="21">
        <f t="shared" si="34"/>
        <v>0</v>
      </c>
      <c r="AC139" s="21">
        <f t="shared" si="35"/>
        <v>0</v>
      </c>
      <c r="AD139" s="21">
        <f t="shared" si="41"/>
        <v>0</v>
      </c>
      <c r="AE139" s="21" t="str">
        <f t="shared" si="36"/>
        <v>1/5/22:00</v>
      </c>
    </row>
    <row r="140" spans="2:31">
      <c r="B140" s="37">
        <v>1</v>
      </c>
      <c r="C140" s="38">
        <v>5</v>
      </c>
      <c r="D140" s="38">
        <v>23</v>
      </c>
      <c r="E140" s="17">
        <v>-8.3000000000000007</v>
      </c>
      <c r="F140" s="17">
        <v>0</v>
      </c>
      <c r="G140" s="17">
        <v>0</v>
      </c>
      <c r="H140" s="37">
        <f t="shared" si="24"/>
        <v>17.059999999999999</v>
      </c>
      <c r="I140" s="37">
        <f>IF(H140&lt;'Roof Calculator'!$G$8, 1, 0)</f>
        <v>1</v>
      </c>
      <c r="J140" s="37">
        <f>IF(H140&gt;='Roof Calculator'!$G$8, 1, 0)</f>
        <v>0</v>
      </c>
      <c r="K140" s="37">
        <f t="shared" si="25"/>
        <v>17.059999999999999</v>
      </c>
      <c r="L140" s="37">
        <f t="shared" si="26"/>
        <v>0</v>
      </c>
      <c r="M140" s="37">
        <v>0</v>
      </c>
      <c r="N140" s="37">
        <f t="shared" si="27"/>
        <v>0</v>
      </c>
      <c r="O140" s="37">
        <v>0</v>
      </c>
      <c r="P140" s="37">
        <v>0</v>
      </c>
      <c r="Q140" s="21">
        <f t="shared" si="28"/>
        <v>39.790999999999997</v>
      </c>
      <c r="R140" s="21">
        <f t="shared" si="37"/>
        <v>5.916666666666675</v>
      </c>
      <c r="S140" s="21">
        <f t="shared" si="38"/>
        <v>-22.497151605381433</v>
      </c>
      <c r="T140" s="21">
        <f t="shared" si="29"/>
        <v>86.147999999999996</v>
      </c>
      <c r="U140" s="37">
        <f>VLOOKUP(Time_Zone, 'LSTM LookUp'!$B$5:$D$8, 3, FALSE)</f>
        <v>-75</v>
      </c>
      <c r="V140" s="21">
        <f t="shared" si="39"/>
        <v>-5.840622658854608</v>
      </c>
      <c r="W140" s="21">
        <f t="shared" si="30"/>
        <v>324.6878443352864</v>
      </c>
      <c r="X140" s="21">
        <f t="shared" si="31"/>
        <v>0</v>
      </c>
      <c r="Y140" s="21">
        <f t="shared" si="32"/>
        <v>0</v>
      </c>
      <c r="Z140" s="21">
        <f t="shared" si="40"/>
        <v>0</v>
      </c>
      <c r="AA140" s="21">
        <f t="shared" si="33"/>
        <v>0</v>
      </c>
      <c r="AB140" s="21">
        <f t="shared" si="34"/>
        <v>0</v>
      </c>
      <c r="AC140" s="21">
        <f t="shared" si="35"/>
        <v>0</v>
      </c>
      <c r="AD140" s="21">
        <f t="shared" si="41"/>
        <v>0</v>
      </c>
      <c r="AE140" s="21" t="str">
        <f t="shared" si="36"/>
        <v>1/5/23:00</v>
      </c>
    </row>
    <row r="141" spans="2:31">
      <c r="B141" s="37">
        <v>1</v>
      </c>
      <c r="C141" s="38">
        <v>5</v>
      </c>
      <c r="D141" s="38">
        <v>24</v>
      </c>
      <c r="E141" s="17">
        <v>-8.9</v>
      </c>
      <c r="F141" s="17">
        <v>0</v>
      </c>
      <c r="G141" s="17">
        <v>0</v>
      </c>
      <c r="H141" s="37">
        <f t="shared" si="24"/>
        <v>15.979999999999997</v>
      </c>
      <c r="I141" s="37">
        <f>IF(H141&lt;'Roof Calculator'!$G$8, 1, 0)</f>
        <v>1</v>
      </c>
      <c r="J141" s="37">
        <f>IF(H141&gt;='Roof Calculator'!$G$8, 1, 0)</f>
        <v>0</v>
      </c>
      <c r="K141" s="37">
        <f t="shared" si="25"/>
        <v>15.979999999999997</v>
      </c>
      <c r="L141" s="37">
        <f t="shared" si="26"/>
        <v>0</v>
      </c>
      <c r="M141" s="37">
        <v>0</v>
      </c>
      <c r="N141" s="37">
        <f t="shared" si="27"/>
        <v>0</v>
      </c>
      <c r="O141" s="37">
        <v>0</v>
      </c>
      <c r="P141" s="37">
        <v>0</v>
      </c>
      <c r="Q141" s="21">
        <f t="shared" si="28"/>
        <v>39.790999999999997</v>
      </c>
      <c r="R141" s="21">
        <f t="shared" si="37"/>
        <v>5.9583333333333419</v>
      </c>
      <c r="S141" s="21">
        <f t="shared" si="38"/>
        <v>-22.492282768281218</v>
      </c>
      <c r="T141" s="21">
        <f t="shared" si="29"/>
        <v>86.147999999999996</v>
      </c>
      <c r="U141" s="37">
        <f>VLOOKUP(Time_Zone, 'LSTM LookUp'!$B$5:$D$8, 3, FALSE)</f>
        <v>-75</v>
      </c>
      <c r="V141" s="21">
        <f t="shared" si="39"/>
        <v>-5.8581274228817888</v>
      </c>
      <c r="W141" s="21">
        <f t="shared" si="30"/>
        <v>339.68346814427957</v>
      </c>
      <c r="X141" s="21">
        <f t="shared" si="31"/>
        <v>0</v>
      </c>
      <c r="Y141" s="21">
        <f t="shared" si="32"/>
        <v>0</v>
      </c>
      <c r="Z141" s="21">
        <f t="shared" si="40"/>
        <v>0</v>
      </c>
      <c r="AA141" s="21">
        <f t="shared" si="33"/>
        <v>0</v>
      </c>
      <c r="AB141" s="21">
        <f t="shared" si="34"/>
        <v>0</v>
      </c>
      <c r="AC141" s="21">
        <f t="shared" si="35"/>
        <v>0</v>
      </c>
      <c r="AD141" s="21">
        <f t="shared" si="41"/>
        <v>0</v>
      </c>
      <c r="AE141" s="21" t="str">
        <f t="shared" si="36"/>
        <v>1/5/24:00</v>
      </c>
    </row>
    <row r="142" spans="2:31">
      <c r="B142" s="37">
        <v>1</v>
      </c>
      <c r="C142" s="38">
        <v>6</v>
      </c>
      <c r="D142" s="38">
        <v>1</v>
      </c>
      <c r="E142" s="17">
        <v>-9.4</v>
      </c>
      <c r="F142" s="17">
        <v>0</v>
      </c>
      <c r="G142" s="17">
        <v>0</v>
      </c>
      <c r="H142" s="37">
        <f t="shared" si="24"/>
        <v>15.079999999999998</v>
      </c>
      <c r="I142" s="37">
        <f>IF(H142&lt;'Roof Calculator'!$G$8, 1, 0)</f>
        <v>1</v>
      </c>
      <c r="J142" s="37">
        <f>IF(H142&gt;='Roof Calculator'!$G$8, 1, 0)</f>
        <v>0</v>
      </c>
      <c r="K142" s="37">
        <f t="shared" si="25"/>
        <v>15.079999999999998</v>
      </c>
      <c r="L142" s="37">
        <f t="shared" si="26"/>
        <v>0</v>
      </c>
      <c r="M142" s="37">
        <v>0</v>
      </c>
      <c r="N142" s="37">
        <f t="shared" si="27"/>
        <v>0</v>
      </c>
      <c r="O142" s="37">
        <v>0</v>
      </c>
      <c r="P142" s="37">
        <v>0</v>
      </c>
      <c r="Q142" s="21">
        <f t="shared" si="28"/>
        <v>39.790999999999997</v>
      </c>
      <c r="R142" s="21">
        <f t="shared" si="37"/>
        <v>6.0000000000000089</v>
      </c>
      <c r="S142" s="21">
        <f t="shared" si="38"/>
        <v>-22.487401898051434</v>
      </c>
      <c r="T142" s="21">
        <f t="shared" si="29"/>
        <v>86.147999999999996</v>
      </c>
      <c r="U142" s="37">
        <f>VLOOKUP(Time_Zone, 'LSTM LookUp'!$B$5:$D$8, 3, FALSE)</f>
        <v>-75</v>
      </c>
      <c r="V142" s="21">
        <f t="shared" si="39"/>
        <v>-5.8756211069737763</v>
      </c>
      <c r="W142" s="21">
        <f t="shared" si="30"/>
        <v>-5.3209052767434351</v>
      </c>
      <c r="X142" s="21">
        <f t="shared" si="31"/>
        <v>0</v>
      </c>
      <c r="Y142" s="21">
        <f t="shared" si="32"/>
        <v>0</v>
      </c>
      <c r="Z142" s="21">
        <f t="shared" si="40"/>
        <v>0</v>
      </c>
      <c r="AA142" s="21">
        <f t="shared" si="33"/>
        <v>0</v>
      </c>
      <c r="AB142" s="21">
        <f t="shared" si="34"/>
        <v>0</v>
      </c>
      <c r="AC142" s="21">
        <f t="shared" si="35"/>
        <v>0</v>
      </c>
      <c r="AD142" s="21">
        <f t="shared" si="41"/>
        <v>0</v>
      </c>
      <c r="AE142" s="21" t="str">
        <f t="shared" si="36"/>
        <v>1/6/1:00</v>
      </c>
    </row>
    <row r="143" spans="2:31">
      <c r="B143" s="37">
        <v>1</v>
      </c>
      <c r="C143" s="38">
        <v>6</v>
      </c>
      <c r="D143" s="38">
        <v>2</v>
      </c>
      <c r="E143" s="17">
        <v>-8.9</v>
      </c>
      <c r="F143" s="17">
        <v>0</v>
      </c>
      <c r="G143" s="17">
        <v>0</v>
      </c>
      <c r="H143" s="37">
        <f t="shared" si="24"/>
        <v>15.979999999999997</v>
      </c>
      <c r="I143" s="37">
        <f>IF(H143&lt;'Roof Calculator'!$G$8, 1, 0)</f>
        <v>1</v>
      </c>
      <c r="J143" s="37">
        <f>IF(H143&gt;='Roof Calculator'!$G$8, 1, 0)</f>
        <v>0</v>
      </c>
      <c r="K143" s="37">
        <f t="shared" si="25"/>
        <v>15.979999999999997</v>
      </c>
      <c r="L143" s="37">
        <f t="shared" si="26"/>
        <v>0</v>
      </c>
      <c r="M143" s="37">
        <v>0</v>
      </c>
      <c r="N143" s="37">
        <f t="shared" si="27"/>
        <v>0</v>
      </c>
      <c r="O143" s="37">
        <v>0</v>
      </c>
      <c r="P143" s="37">
        <v>0</v>
      </c>
      <c r="Q143" s="21">
        <f t="shared" si="28"/>
        <v>39.790999999999997</v>
      </c>
      <c r="R143" s="21">
        <f t="shared" si="37"/>
        <v>6.0416666666666758</v>
      </c>
      <c r="S143" s="21">
        <f t="shared" si="38"/>
        <v>-22.482508998440636</v>
      </c>
      <c r="T143" s="21">
        <f t="shared" si="29"/>
        <v>86.147999999999996</v>
      </c>
      <c r="U143" s="37">
        <f>VLOOKUP(Time_Zone, 'LSTM LookUp'!$B$5:$D$8, 3, FALSE)</f>
        <v>-75</v>
      </c>
      <c r="V143" s="21">
        <f t="shared" si="39"/>
        <v>-5.893103683601816</v>
      </c>
      <c r="W143" s="21">
        <f t="shared" si="30"/>
        <v>9.6747240790995459</v>
      </c>
      <c r="X143" s="21">
        <f t="shared" si="31"/>
        <v>0</v>
      </c>
      <c r="Y143" s="21">
        <f t="shared" si="32"/>
        <v>0</v>
      </c>
      <c r="Z143" s="21">
        <f t="shared" si="40"/>
        <v>0</v>
      </c>
      <c r="AA143" s="21">
        <f t="shared" si="33"/>
        <v>0</v>
      </c>
      <c r="AB143" s="21">
        <f t="shared" si="34"/>
        <v>0</v>
      </c>
      <c r="AC143" s="21">
        <f t="shared" si="35"/>
        <v>0</v>
      </c>
      <c r="AD143" s="21">
        <f t="shared" si="41"/>
        <v>0</v>
      </c>
      <c r="AE143" s="21" t="str">
        <f t="shared" si="36"/>
        <v>1/6/2:00</v>
      </c>
    </row>
    <row r="144" spans="2:31">
      <c r="B144" s="37">
        <v>1</v>
      </c>
      <c r="C144" s="38">
        <v>6</v>
      </c>
      <c r="D144" s="38">
        <v>3</v>
      </c>
      <c r="E144" s="17">
        <v>-8.9</v>
      </c>
      <c r="F144" s="17">
        <v>0</v>
      </c>
      <c r="G144" s="17">
        <v>0</v>
      </c>
      <c r="H144" s="37">
        <f t="shared" si="24"/>
        <v>15.979999999999997</v>
      </c>
      <c r="I144" s="37">
        <f>IF(H144&lt;'Roof Calculator'!$G$8, 1, 0)</f>
        <v>1</v>
      </c>
      <c r="J144" s="37">
        <f>IF(H144&gt;='Roof Calculator'!$G$8, 1, 0)</f>
        <v>0</v>
      </c>
      <c r="K144" s="37">
        <f t="shared" si="25"/>
        <v>15.979999999999997</v>
      </c>
      <c r="L144" s="37">
        <f t="shared" si="26"/>
        <v>0</v>
      </c>
      <c r="M144" s="37">
        <v>0</v>
      </c>
      <c r="N144" s="37">
        <f t="shared" si="27"/>
        <v>0</v>
      </c>
      <c r="O144" s="37">
        <v>0</v>
      </c>
      <c r="P144" s="37">
        <v>0</v>
      </c>
      <c r="Q144" s="21">
        <f t="shared" si="28"/>
        <v>39.790999999999997</v>
      </c>
      <c r="R144" s="21">
        <f t="shared" si="37"/>
        <v>6.0833333333333428</v>
      </c>
      <c r="S144" s="21">
        <f t="shared" si="38"/>
        <v>-22.477604073205736</v>
      </c>
      <c r="T144" s="21">
        <f t="shared" si="29"/>
        <v>86.147999999999996</v>
      </c>
      <c r="U144" s="37">
        <f>VLOOKUP(Time_Zone, 'LSTM LookUp'!$B$5:$D$8, 3, FALSE)</f>
        <v>-75</v>
      </c>
      <c r="V144" s="21">
        <f t="shared" si="39"/>
        <v>-5.9105751252594843</v>
      </c>
      <c r="W144" s="21">
        <f t="shared" si="30"/>
        <v>24.670356218685122</v>
      </c>
      <c r="X144" s="21">
        <f t="shared" si="31"/>
        <v>0</v>
      </c>
      <c r="Y144" s="21">
        <f t="shared" si="32"/>
        <v>0</v>
      </c>
      <c r="Z144" s="21">
        <f t="shared" si="40"/>
        <v>0</v>
      </c>
      <c r="AA144" s="21">
        <f t="shared" si="33"/>
        <v>0</v>
      </c>
      <c r="AB144" s="21">
        <f t="shared" si="34"/>
        <v>0</v>
      </c>
      <c r="AC144" s="21">
        <f t="shared" si="35"/>
        <v>0</v>
      </c>
      <c r="AD144" s="21">
        <f t="shared" si="41"/>
        <v>0</v>
      </c>
      <c r="AE144" s="21" t="str">
        <f t="shared" si="36"/>
        <v>1/6/3:00</v>
      </c>
    </row>
    <row r="145" spans="2:31">
      <c r="B145" s="37">
        <v>1</v>
      </c>
      <c r="C145" s="38">
        <v>6</v>
      </c>
      <c r="D145" s="38">
        <v>4</v>
      </c>
      <c r="E145" s="17">
        <v>-8.9</v>
      </c>
      <c r="F145" s="17">
        <v>0</v>
      </c>
      <c r="G145" s="17">
        <v>0</v>
      </c>
      <c r="H145" s="37">
        <f t="shared" si="24"/>
        <v>15.979999999999997</v>
      </c>
      <c r="I145" s="37">
        <f>IF(H145&lt;'Roof Calculator'!$G$8, 1, 0)</f>
        <v>1</v>
      </c>
      <c r="J145" s="37">
        <f>IF(H145&gt;='Roof Calculator'!$G$8, 1, 0)</f>
        <v>0</v>
      </c>
      <c r="K145" s="37">
        <f t="shared" si="25"/>
        <v>15.979999999999997</v>
      </c>
      <c r="L145" s="37">
        <f t="shared" si="26"/>
        <v>0</v>
      </c>
      <c r="M145" s="37">
        <v>0</v>
      </c>
      <c r="N145" s="37">
        <f t="shared" si="27"/>
        <v>0</v>
      </c>
      <c r="O145" s="37">
        <v>0</v>
      </c>
      <c r="P145" s="37">
        <v>0</v>
      </c>
      <c r="Q145" s="21">
        <f t="shared" si="28"/>
        <v>39.790999999999997</v>
      </c>
      <c r="R145" s="21">
        <f t="shared" si="37"/>
        <v>6.1250000000000098</v>
      </c>
      <c r="S145" s="21">
        <f t="shared" si="38"/>
        <v>-22.472687126111978</v>
      </c>
      <c r="T145" s="21">
        <f t="shared" si="29"/>
        <v>86.147999999999996</v>
      </c>
      <c r="U145" s="37">
        <f>VLOOKUP(Time_Zone, 'LSTM LookUp'!$B$5:$D$8, 3, FALSE)</f>
        <v>-75</v>
      </c>
      <c r="V145" s="21">
        <f t="shared" si="39"/>
        <v>-5.9280354044627854</v>
      </c>
      <c r="W145" s="21">
        <f t="shared" si="30"/>
        <v>39.665991148884309</v>
      </c>
      <c r="X145" s="21">
        <f t="shared" si="31"/>
        <v>0</v>
      </c>
      <c r="Y145" s="21">
        <f t="shared" si="32"/>
        <v>0</v>
      </c>
      <c r="Z145" s="21">
        <f t="shared" si="40"/>
        <v>0</v>
      </c>
      <c r="AA145" s="21">
        <f t="shared" si="33"/>
        <v>0</v>
      </c>
      <c r="AB145" s="21">
        <f t="shared" si="34"/>
        <v>0</v>
      </c>
      <c r="AC145" s="21">
        <f t="shared" si="35"/>
        <v>0</v>
      </c>
      <c r="AD145" s="21">
        <f t="shared" si="41"/>
        <v>0</v>
      </c>
      <c r="AE145" s="21" t="str">
        <f t="shared" si="36"/>
        <v>1/6/4:00</v>
      </c>
    </row>
    <row r="146" spans="2:31">
      <c r="B146" s="37">
        <v>1</v>
      </c>
      <c r="C146" s="38">
        <v>6</v>
      </c>
      <c r="D146" s="38">
        <v>5</v>
      </c>
      <c r="E146" s="17">
        <v>-8.3000000000000007</v>
      </c>
      <c r="F146" s="17">
        <v>0</v>
      </c>
      <c r="G146" s="17">
        <v>0</v>
      </c>
      <c r="H146" s="37">
        <f t="shared" si="24"/>
        <v>17.059999999999999</v>
      </c>
      <c r="I146" s="37">
        <f>IF(H146&lt;'Roof Calculator'!$G$8, 1, 0)</f>
        <v>1</v>
      </c>
      <c r="J146" s="37">
        <f>IF(H146&gt;='Roof Calculator'!$G$8, 1, 0)</f>
        <v>0</v>
      </c>
      <c r="K146" s="37">
        <f t="shared" si="25"/>
        <v>17.059999999999999</v>
      </c>
      <c r="L146" s="37">
        <f t="shared" si="26"/>
        <v>0</v>
      </c>
      <c r="M146" s="37">
        <v>0</v>
      </c>
      <c r="N146" s="37">
        <f t="shared" si="27"/>
        <v>0</v>
      </c>
      <c r="O146" s="37">
        <v>0</v>
      </c>
      <c r="P146" s="37">
        <v>0</v>
      </c>
      <c r="Q146" s="21">
        <f t="shared" si="28"/>
        <v>39.790999999999997</v>
      </c>
      <c r="R146" s="21">
        <f t="shared" si="37"/>
        <v>6.1666666666666767</v>
      </c>
      <c r="S146" s="21">
        <f t="shared" si="38"/>
        <v>-22.467758160932956</v>
      </c>
      <c r="T146" s="21">
        <f t="shared" si="29"/>
        <v>86.147999999999996</v>
      </c>
      <c r="U146" s="37">
        <f>VLOOKUP(Time_Zone, 'LSTM LookUp'!$B$5:$D$8, 3, FALSE)</f>
        <v>-75</v>
      </c>
      <c r="V146" s="21">
        <f t="shared" si="39"/>
        <v>-5.9454844937501541</v>
      </c>
      <c r="W146" s="21">
        <f t="shared" si="30"/>
        <v>54.661628876562432</v>
      </c>
      <c r="X146" s="21">
        <f t="shared" si="31"/>
        <v>0</v>
      </c>
      <c r="Y146" s="21">
        <f t="shared" si="32"/>
        <v>0</v>
      </c>
      <c r="Z146" s="21">
        <f t="shared" si="40"/>
        <v>0</v>
      </c>
      <c r="AA146" s="21">
        <f t="shared" si="33"/>
        <v>0</v>
      </c>
      <c r="AB146" s="21">
        <f t="shared" si="34"/>
        <v>0</v>
      </c>
      <c r="AC146" s="21">
        <f t="shared" si="35"/>
        <v>0</v>
      </c>
      <c r="AD146" s="21">
        <f t="shared" si="41"/>
        <v>0</v>
      </c>
      <c r="AE146" s="21" t="str">
        <f t="shared" si="36"/>
        <v>1/6/5:00</v>
      </c>
    </row>
    <row r="147" spans="2:31">
      <c r="B147" s="37">
        <v>1</v>
      </c>
      <c r="C147" s="38">
        <v>6</v>
      </c>
      <c r="D147" s="38">
        <v>6</v>
      </c>
      <c r="E147" s="17">
        <v>-8.9</v>
      </c>
      <c r="F147" s="17">
        <v>0</v>
      </c>
      <c r="G147" s="17">
        <v>0</v>
      </c>
      <c r="H147" s="37">
        <f t="shared" si="24"/>
        <v>15.979999999999997</v>
      </c>
      <c r="I147" s="37">
        <f>IF(H147&lt;'Roof Calculator'!$G$8, 1, 0)</f>
        <v>1</v>
      </c>
      <c r="J147" s="37">
        <f>IF(H147&gt;='Roof Calculator'!$G$8, 1, 0)</f>
        <v>0</v>
      </c>
      <c r="K147" s="37">
        <f t="shared" si="25"/>
        <v>15.979999999999997</v>
      </c>
      <c r="L147" s="37">
        <f t="shared" si="26"/>
        <v>0</v>
      </c>
      <c r="M147" s="37">
        <v>0</v>
      </c>
      <c r="N147" s="37">
        <f t="shared" si="27"/>
        <v>0</v>
      </c>
      <c r="O147" s="37">
        <v>0</v>
      </c>
      <c r="P147" s="37">
        <v>0</v>
      </c>
      <c r="Q147" s="21">
        <f t="shared" si="28"/>
        <v>39.790999999999997</v>
      </c>
      <c r="R147" s="21">
        <f t="shared" si="37"/>
        <v>6.2083333333333437</v>
      </c>
      <c r="S147" s="21">
        <f t="shared" si="38"/>
        <v>-22.462817181450603</v>
      </c>
      <c r="T147" s="21">
        <f t="shared" si="29"/>
        <v>86.147999999999996</v>
      </c>
      <c r="U147" s="37">
        <f>VLOOKUP(Time_Zone, 'LSTM LookUp'!$B$5:$D$8, 3, FALSE)</f>
        <v>-75</v>
      </c>
      <c r="V147" s="21">
        <f t="shared" si="39"/>
        <v>-5.9629223656825552</v>
      </c>
      <c r="W147" s="21">
        <f t="shared" si="30"/>
        <v>69.657269408579367</v>
      </c>
      <c r="X147" s="21">
        <f t="shared" si="31"/>
        <v>0</v>
      </c>
      <c r="Y147" s="21">
        <f t="shared" si="32"/>
        <v>0</v>
      </c>
      <c r="Z147" s="21">
        <f t="shared" si="40"/>
        <v>0</v>
      </c>
      <c r="AA147" s="21">
        <f t="shared" si="33"/>
        <v>0</v>
      </c>
      <c r="AB147" s="21">
        <f t="shared" si="34"/>
        <v>0</v>
      </c>
      <c r="AC147" s="21">
        <f t="shared" si="35"/>
        <v>0</v>
      </c>
      <c r="AD147" s="21">
        <f t="shared" si="41"/>
        <v>0</v>
      </c>
      <c r="AE147" s="21" t="str">
        <f t="shared" si="36"/>
        <v>1/6/6:00</v>
      </c>
    </row>
    <row r="148" spans="2:31">
      <c r="B148" s="37">
        <v>1</v>
      </c>
      <c r="C148" s="38">
        <v>6</v>
      </c>
      <c r="D148" s="38">
        <v>7</v>
      </c>
      <c r="E148" s="17">
        <v>-8.3000000000000007</v>
      </c>
      <c r="F148" s="17">
        <v>0</v>
      </c>
      <c r="G148" s="17">
        <v>0</v>
      </c>
      <c r="H148" s="37">
        <f t="shared" si="24"/>
        <v>17.059999999999999</v>
      </c>
      <c r="I148" s="37">
        <f>IF(H148&lt;'Roof Calculator'!$G$8, 1, 0)</f>
        <v>1</v>
      </c>
      <c r="J148" s="37">
        <f>IF(H148&gt;='Roof Calculator'!$G$8, 1, 0)</f>
        <v>0</v>
      </c>
      <c r="K148" s="37">
        <f t="shared" si="25"/>
        <v>17.059999999999999</v>
      </c>
      <c r="L148" s="37">
        <f t="shared" si="26"/>
        <v>0</v>
      </c>
      <c r="M148" s="37">
        <v>0</v>
      </c>
      <c r="N148" s="37">
        <f t="shared" si="27"/>
        <v>0</v>
      </c>
      <c r="O148" s="37">
        <v>0</v>
      </c>
      <c r="P148" s="37">
        <v>0</v>
      </c>
      <c r="Q148" s="21">
        <f t="shared" si="28"/>
        <v>39.790999999999997</v>
      </c>
      <c r="R148" s="21">
        <f t="shared" si="37"/>
        <v>6.2500000000000107</v>
      </c>
      <c r="S148" s="21">
        <f t="shared" si="38"/>
        <v>-22.457864191455144</v>
      </c>
      <c r="T148" s="21">
        <f t="shared" si="29"/>
        <v>86.147999999999996</v>
      </c>
      <c r="U148" s="37">
        <f>VLOOKUP(Time_Zone, 'LSTM LookUp'!$B$5:$D$8, 3, FALSE)</f>
        <v>-75</v>
      </c>
      <c r="V148" s="21">
        <f t="shared" si="39"/>
        <v>-5.9803489928435063</v>
      </c>
      <c r="W148" s="21">
        <f t="shared" si="30"/>
        <v>84.65291275178916</v>
      </c>
      <c r="X148" s="21">
        <f t="shared" si="31"/>
        <v>0</v>
      </c>
      <c r="Y148" s="21">
        <f t="shared" si="32"/>
        <v>0</v>
      </c>
      <c r="Z148" s="21">
        <f t="shared" si="40"/>
        <v>0</v>
      </c>
      <c r="AA148" s="21">
        <f t="shared" si="33"/>
        <v>0</v>
      </c>
      <c r="AB148" s="21">
        <f t="shared" si="34"/>
        <v>0</v>
      </c>
      <c r="AC148" s="21">
        <f t="shared" si="35"/>
        <v>0</v>
      </c>
      <c r="AD148" s="21">
        <f t="shared" si="41"/>
        <v>0</v>
      </c>
      <c r="AE148" s="21" t="str">
        <f t="shared" si="36"/>
        <v>1/6/7:00</v>
      </c>
    </row>
    <row r="149" spans="2:31">
      <c r="B149" s="37">
        <v>1</v>
      </c>
      <c r="C149" s="38">
        <v>6</v>
      </c>
      <c r="D149" s="38">
        <v>8</v>
      </c>
      <c r="E149" s="17">
        <v>-8.3000000000000007</v>
      </c>
      <c r="F149" s="17">
        <v>0</v>
      </c>
      <c r="G149" s="17">
        <v>0</v>
      </c>
      <c r="H149" s="37">
        <f t="shared" si="24"/>
        <v>17.059999999999999</v>
      </c>
      <c r="I149" s="37">
        <f>IF(H149&lt;'Roof Calculator'!$G$8, 1, 0)</f>
        <v>1</v>
      </c>
      <c r="J149" s="37">
        <f>IF(H149&gt;='Roof Calculator'!$G$8, 1, 0)</f>
        <v>0</v>
      </c>
      <c r="K149" s="37">
        <f t="shared" si="25"/>
        <v>17.059999999999999</v>
      </c>
      <c r="L149" s="37">
        <f t="shared" si="26"/>
        <v>0</v>
      </c>
      <c r="M149" s="37">
        <v>0</v>
      </c>
      <c r="N149" s="37">
        <f t="shared" si="27"/>
        <v>0</v>
      </c>
      <c r="O149" s="37">
        <v>0</v>
      </c>
      <c r="P149" s="37">
        <v>0</v>
      </c>
      <c r="Q149" s="21">
        <f t="shared" si="28"/>
        <v>39.790999999999997</v>
      </c>
      <c r="R149" s="21">
        <f t="shared" si="37"/>
        <v>6.2916666666666776</v>
      </c>
      <c r="S149" s="21">
        <f t="shared" si="38"/>
        <v>-22.452899194745161</v>
      </c>
      <c r="T149" s="21">
        <f t="shared" si="29"/>
        <v>86.147999999999996</v>
      </c>
      <c r="U149" s="37">
        <f>VLOOKUP(Time_Zone, 'LSTM LookUp'!$B$5:$D$8, 3, FALSE)</f>
        <v>-75</v>
      </c>
      <c r="V149" s="21">
        <f t="shared" si="39"/>
        <v>-5.9977643478391265</v>
      </c>
      <c r="W149" s="21">
        <f t="shared" si="30"/>
        <v>99.648558913040233</v>
      </c>
      <c r="X149" s="21">
        <f t="shared" si="31"/>
        <v>0</v>
      </c>
      <c r="Y149" s="21">
        <f t="shared" si="32"/>
        <v>0</v>
      </c>
      <c r="Z149" s="21">
        <f t="shared" si="40"/>
        <v>0</v>
      </c>
      <c r="AA149" s="21">
        <f t="shared" si="33"/>
        <v>0</v>
      </c>
      <c r="AB149" s="21">
        <f t="shared" si="34"/>
        <v>0</v>
      </c>
      <c r="AC149" s="21">
        <f t="shared" si="35"/>
        <v>0</v>
      </c>
      <c r="AD149" s="21">
        <f t="shared" si="41"/>
        <v>0</v>
      </c>
      <c r="AE149" s="21" t="str">
        <f t="shared" si="36"/>
        <v>1/6/8:00</v>
      </c>
    </row>
    <row r="150" spans="2:31">
      <c r="B150" s="37">
        <v>1</v>
      </c>
      <c r="C150" s="38">
        <v>6</v>
      </c>
      <c r="D150" s="38">
        <v>9</v>
      </c>
      <c r="E150" s="17">
        <v>-8.3000000000000007</v>
      </c>
      <c r="F150" s="17">
        <v>21</v>
      </c>
      <c r="G150" s="17">
        <v>97</v>
      </c>
      <c r="H150" s="37">
        <f t="shared" ref="H150:H213" si="42">E150*9/5+32</f>
        <v>17.059999999999999</v>
      </c>
      <c r="I150" s="37">
        <f>IF(H150&lt;'Roof Calculator'!$G$8, 1, 0)</f>
        <v>1</v>
      </c>
      <c r="J150" s="37">
        <f>IF(H150&gt;='Roof Calculator'!$G$8, 1, 0)</f>
        <v>0</v>
      </c>
      <c r="K150" s="37">
        <f t="shared" ref="K150:K213" si="43">I150*H150</f>
        <v>17.059999999999999</v>
      </c>
      <c r="L150" s="37">
        <f t="shared" ref="L150:L213" si="44">J150*H150</f>
        <v>0</v>
      </c>
      <c r="M150" s="37">
        <v>0</v>
      </c>
      <c r="N150" s="37">
        <f t="shared" ref="N150:N213" si="45">F150*(180-M150)/180</f>
        <v>21</v>
      </c>
      <c r="O150" s="37">
        <v>0</v>
      </c>
      <c r="P150" s="37">
        <v>0</v>
      </c>
      <c r="Q150" s="21">
        <f t="shared" ref="Q150:Q213" si="46">Latitude</f>
        <v>39.790999999999997</v>
      </c>
      <c r="R150" s="21">
        <f t="shared" si="37"/>
        <v>6.3333333333333446</v>
      </c>
      <c r="S150" s="21">
        <f t="shared" si="38"/>
        <v>-22.447922195127493</v>
      </c>
      <c r="T150" s="21">
        <f t="shared" ref="T150:T213" si="47">Longitude</f>
        <v>86.147999999999996</v>
      </c>
      <c r="U150" s="37">
        <f>VLOOKUP(Time_Zone, 'LSTM LookUp'!$B$5:$D$8, 3, FALSE)</f>
        <v>-75</v>
      </c>
      <c r="V150" s="21">
        <f t="shared" si="39"/>
        <v>-6.0151684032982207</v>
      </c>
      <c r="W150" s="21">
        <f t="shared" ref="W150:W213" si="48">15*((D150+(4*(T150-U150)+V150)/60)-12)</f>
        <v>114.6442078991754</v>
      </c>
      <c r="X150" s="21">
        <f t="shared" ref="X150:X213" si="49">G150*(SIN(S150*PI()/180)*SIN(Q150*PI()/180)*COS(O150*PI()/180)-SIN(S150*PI()/180)*COS(Q150*PI()/180)*SIN(O150*PI()/180)*COS(P150*PI()/180)+COS(S150*PI()/180)*COS(Q150*PI()/180)*COS(O150*PI()/180)*COS(W150*PI()/180)+COS(S150*PI()/180)*SIN(Q150*PI()/180)*SIN(O150*PI()/180)*COS(P150*PI()/180)*COS(W150*PI()/180)+COS(S150*PI()/180)*SIN(P150*PI()/180)*SIN(W150*PI()/180)*SIN(O150*PI()/180))</f>
        <v>-52.428527823737618</v>
      </c>
      <c r="Y150" s="21">
        <f t="shared" ref="Y150:Y213" si="50">X150+N150</f>
        <v>-31.428527823737618</v>
      </c>
      <c r="Z150" s="21">
        <f t="shared" si="40"/>
        <v>-9.9622944012070551</v>
      </c>
      <c r="AA150" s="21">
        <f t="shared" ref="AA150:AA213" si="51">Z150*I150</f>
        <v>-9.9622944012070551</v>
      </c>
      <c r="AB150" s="21">
        <f t="shared" ref="AB150:AB213" si="52">Z150*J150</f>
        <v>0</v>
      </c>
      <c r="AC150" s="21">
        <f t="shared" ref="AC150:AC213" si="53">L150</f>
        <v>0</v>
      </c>
      <c r="AD150" s="21">
        <f t="shared" si="41"/>
        <v>0</v>
      </c>
      <c r="AE150" s="21" t="str">
        <f t="shared" ref="AE150:AE213" si="54">CONCATENATE(B150, "/", C150, "/", D150,":00")</f>
        <v>1/6/9:00</v>
      </c>
    </row>
    <row r="151" spans="2:31">
      <c r="B151" s="37">
        <v>1</v>
      </c>
      <c r="C151" s="38">
        <v>6</v>
      </c>
      <c r="D151" s="38">
        <v>10</v>
      </c>
      <c r="E151" s="17">
        <v>-5.6</v>
      </c>
      <c r="F151" s="17">
        <v>62</v>
      </c>
      <c r="G151" s="17">
        <v>369</v>
      </c>
      <c r="H151" s="37">
        <f t="shared" si="42"/>
        <v>21.92</v>
      </c>
      <c r="I151" s="37">
        <f>IF(H151&lt;'Roof Calculator'!$G$8, 1, 0)</f>
        <v>1</v>
      </c>
      <c r="J151" s="37">
        <f>IF(H151&gt;='Roof Calculator'!$G$8, 1, 0)</f>
        <v>0</v>
      </c>
      <c r="K151" s="37">
        <f t="shared" si="43"/>
        <v>21.92</v>
      </c>
      <c r="L151" s="37">
        <f t="shared" si="44"/>
        <v>0</v>
      </c>
      <c r="M151" s="37">
        <v>0</v>
      </c>
      <c r="N151" s="37">
        <f t="shared" si="45"/>
        <v>62</v>
      </c>
      <c r="O151" s="37">
        <v>0</v>
      </c>
      <c r="P151" s="37">
        <v>0</v>
      </c>
      <c r="Q151" s="21">
        <f t="shared" si="46"/>
        <v>39.790999999999997</v>
      </c>
      <c r="R151" s="21">
        <f t="shared" ref="R151:R214" si="55">R150+1/24</f>
        <v>6.3750000000000115</v>
      </c>
      <c r="S151" s="21">
        <f t="shared" ref="S151:S214" si="56">ASIN(SIN(23.45*PI()/180)*SIN((360/365*(R151-81))*PI()/180))*180/PI()</f>
        <v>-22.442933196417293</v>
      </c>
      <c r="T151" s="21">
        <f t="shared" si="47"/>
        <v>86.147999999999996</v>
      </c>
      <c r="U151" s="37">
        <f>VLOOKUP(Time_Zone, 'LSTM LookUp'!$B$5:$D$8, 3, FALSE)</f>
        <v>-75</v>
      </c>
      <c r="V151" s="21">
        <f t="shared" ref="V151:V214" si="57">9.87*SIN(2*(360/365*(R151-81))*PI()/180)-7.53*COS((360/365*(R151-81))*PI()/180)-1.5*SIN((360/365*(R151-81))*PI()/180)</f>
        <v>-6.0325611318722832</v>
      </c>
      <c r="W151" s="21">
        <f t="shared" si="48"/>
        <v>129.63985971703192</v>
      </c>
      <c r="X151" s="21">
        <f t="shared" si="49"/>
        <v>-257.33870180810834</v>
      </c>
      <c r="Y151" s="21">
        <f t="shared" si="50"/>
        <v>-195.33870180810834</v>
      </c>
      <c r="Z151" s="21">
        <f t="shared" ref="Z151:Z214" si="58">Y151/10.764*3.412</f>
        <v>-61.918956760429737</v>
      </c>
      <c r="AA151" s="21">
        <f t="shared" si="51"/>
        <v>-61.918956760429737</v>
      </c>
      <c r="AB151" s="21">
        <f t="shared" si="52"/>
        <v>0</v>
      </c>
      <c r="AC151" s="21">
        <f t="shared" si="53"/>
        <v>0</v>
      </c>
      <c r="AD151" s="21">
        <f t="shared" ref="AD151:AD214" si="59">AB151</f>
        <v>0</v>
      </c>
      <c r="AE151" s="21" t="str">
        <f t="shared" si="54"/>
        <v>1/6/10:00</v>
      </c>
    </row>
    <row r="152" spans="2:31">
      <c r="B152" s="37">
        <v>1</v>
      </c>
      <c r="C152" s="38">
        <v>6</v>
      </c>
      <c r="D152" s="38">
        <v>11</v>
      </c>
      <c r="E152" s="17">
        <v>-2.8</v>
      </c>
      <c r="F152" s="17">
        <v>154</v>
      </c>
      <c r="G152" s="17">
        <v>90</v>
      </c>
      <c r="H152" s="37">
        <f t="shared" si="42"/>
        <v>26.96</v>
      </c>
      <c r="I152" s="37">
        <f>IF(H152&lt;'Roof Calculator'!$G$8, 1, 0)</f>
        <v>1</v>
      </c>
      <c r="J152" s="37">
        <f>IF(H152&gt;='Roof Calculator'!$G$8, 1, 0)</f>
        <v>0</v>
      </c>
      <c r="K152" s="37">
        <f t="shared" si="43"/>
        <v>26.96</v>
      </c>
      <c r="L152" s="37">
        <f t="shared" si="44"/>
        <v>0</v>
      </c>
      <c r="M152" s="37">
        <v>0</v>
      </c>
      <c r="N152" s="37">
        <f t="shared" si="45"/>
        <v>154</v>
      </c>
      <c r="O152" s="37">
        <v>0</v>
      </c>
      <c r="P152" s="37">
        <v>0</v>
      </c>
      <c r="Q152" s="21">
        <f t="shared" si="46"/>
        <v>39.790999999999997</v>
      </c>
      <c r="R152" s="21">
        <f t="shared" si="55"/>
        <v>6.4166666666666785</v>
      </c>
      <c r="S152" s="21">
        <f t="shared" si="56"/>
        <v>-22.437932202438017</v>
      </c>
      <c r="T152" s="21">
        <f t="shared" si="47"/>
        <v>86.147999999999996</v>
      </c>
      <c r="U152" s="37">
        <f>VLOOKUP(Time_Zone, 'LSTM LookUp'!$B$5:$D$8, 3, FALSE)</f>
        <v>-75</v>
      </c>
      <c r="V152" s="21">
        <f t="shared" si="57"/>
        <v>-6.0499425062356025</v>
      </c>
      <c r="W152" s="21">
        <f t="shared" si="48"/>
        <v>144.63551437344111</v>
      </c>
      <c r="X152" s="21">
        <f t="shared" si="49"/>
        <v>-74.109718943650208</v>
      </c>
      <c r="Y152" s="21">
        <f t="shared" si="50"/>
        <v>79.890281056349792</v>
      </c>
      <c r="Z152" s="21">
        <f t="shared" si="58"/>
        <v>25.323823761080035</v>
      </c>
      <c r="AA152" s="21">
        <f t="shared" si="51"/>
        <v>25.323823761080035</v>
      </c>
      <c r="AB152" s="21">
        <f t="shared" si="52"/>
        <v>0</v>
      </c>
      <c r="AC152" s="21">
        <f t="shared" si="53"/>
        <v>0</v>
      </c>
      <c r="AD152" s="21">
        <f t="shared" si="59"/>
        <v>0</v>
      </c>
      <c r="AE152" s="21" t="str">
        <f t="shared" si="54"/>
        <v>1/6/11:00</v>
      </c>
    </row>
    <row r="153" spans="2:31">
      <c r="B153" s="37">
        <v>1</v>
      </c>
      <c r="C153" s="38">
        <v>6</v>
      </c>
      <c r="D153" s="38">
        <v>12</v>
      </c>
      <c r="E153" s="17">
        <v>-0.6</v>
      </c>
      <c r="F153" s="17">
        <v>184</v>
      </c>
      <c r="G153" s="17">
        <v>78</v>
      </c>
      <c r="H153" s="37">
        <f t="shared" si="42"/>
        <v>30.92</v>
      </c>
      <c r="I153" s="37">
        <f>IF(H153&lt;'Roof Calculator'!$G$8, 1, 0)</f>
        <v>1</v>
      </c>
      <c r="J153" s="37">
        <f>IF(H153&gt;='Roof Calculator'!$G$8, 1, 0)</f>
        <v>0</v>
      </c>
      <c r="K153" s="37">
        <f t="shared" si="43"/>
        <v>30.92</v>
      </c>
      <c r="L153" s="37">
        <f t="shared" si="44"/>
        <v>0</v>
      </c>
      <c r="M153" s="37">
        <v>0</v>
      </c>
      <c r="N153" s="37">
        <f t="shared" si="45"/>
        <v>184</v>
      </c>
      <c r="O153" s="37">
        <v>0</v>
      </c>
      <c r="P153" s="37">
        <v>0</v>
      </c>
      <c r="Q153" s="21">
        <f t="shared" si="46"/>
        <v>39.790999999999997</v>
      </c>
      <c r="R153" s="21">
        <f t="shared" si="55"/>
        <v>6.4583333333333455</v>
      </c>
      <c r="S153" s="21">
        <f t="shared" si="56"/>
        <v>-22.432919217021372</v>
      </c>
      <c r="T153" s="21">
        <f t="shared" si="47"/>
        <v>86.147999999999996</v>
      </c>
      <c r="U153" s="37">
        <f>VLOOKUP(Time_Zone, 'LSTM LookUp'!$B$5:$D$8, 3, FALSE)</f>
        <v>-75</v>
      </c>
      <c r="V153" s="21">
        <f t="shared" si="57"/>
        <v>-6.067312499085264</v>
      </c>
      <c r="W153" s="21">
        <f t="shared" si="48"/>
        <v>159.63117187522869</v>
      </c>
      <c r="X153" s="21">
        <f t="shared" si="49"/>
        <v>-70.983801091269839</v>
      </c>
      <c r="Y153" s="21">
        <f t="shared" si="50"/>
        <v>113.01619890873016</v>
      </c>
      <c r="Z153" s="21">
        <f t="shared" si="58"/>
        <v>35.824161155387152</v>
      </c>
      <c r="AA153" s="21">
        <f t="shared" si="51"/>
        <v>35.824161155387152</v>
      </c>
      <c r="AB153" s="21">
        <f t="shared" si="52"/>
        <v>0</v>
      </c>
      <c r="AC153" s="21">
        <f t="shared" si="53"/>
        <v>0</v>
      </c>
      <c r="AD153" s="21">
        <f t="shared" si="59"/>
        <v>0</v>
      </c>
      <c r="AE153" s="21" t="str">
        <f t="shared" si="54"/>
        <v>1/6/12:00</v>
      </c>
    </row>
    <row r="154" spans="2:31">
      <c r="B154" s="37">
        <v>1</v>
      </c>
      <c r="C154" s="38">
        <v>6</v>
      </c>
      <c r="D154" s="38">
        <v>13</v>
      </c>
      <c r="E154" s="17">
        <v>1.1000000000000001</v>
      </c>
      <c r="F154" s="17">
        <v>175</v>
      </c>
      <c r="G154" s="17">
        <v>347</v>
      </c>
      <c r="H154" s="37">
        <f t="shared" si="42"/>
        <v>33.979999999999997</v>
      </c>
      <c r="I154" s="37">
        <f>IF(H154&lt;'Roof Calculator'!$G$8, 1, 0)</f>
        <v>1</v>
      </c>
      <c r="J154" s="37">
        <f>IF(H154&gt;='Roof Calculator'!$G$8, 1, 0)</f>
        <v>0</v>
      </c>
      <c r="K154" s="37">
        <f t="shared" si="43"/>
        <v>33.979999999999997</v>
      </c>
      <c r="L154" s="37">
        <f t="shared" si="44"/>
        <v>0</v>
      </c>
      <c r="M154" s="37">
        <v>0</v>
      </c>
      <c r="N154" s="37">
        <f t="shared" si="45"/>
        <v>175</v>
      </c>
      <c r="O154" s="37">
        <v>0</v>
      </c>
      <c r="P154" s="37">
        <v>0</v>
      </c>
      <c r="Q154" s="21">
        <f t="shared" si="46"/>
        <v>39.790999999999997</v>
      </c>
      <c r="R154" s="21">
        <f t="shared" si="55"/>
        <v>6.5000000000000124</v>
      </c>
      <c r="S154" s="21">
        <f t="shared" si="56"/>
        <v>-22.427894244007337</v>
      </c>
      <c r="T154" s="21">
        <f t="shared" si="47"/>
        <v>86.147999999999996</v>
      </c>
      <c r="U154" s="37">
        <f>VLOOKUP(Time_Zone, 'LSTM LookUp'!$B$5:$D$8, 3, FALSE)</f>
        <v>-75</v>
      </c>
      <c r="V154" s="21">
        <f t="shared" si="57"/>
        <v>-6.0846710831412407</v>
      </c>
      <c r="W154" s="21">
        <f t="shared" si="48"/>
        <v>174.62683222921473</v>
      </c>
      <c r="X154" s="21">
        <f t="shared" si="49"/>
        <v>-330.10517381209786</v>
      </c>
      <c r="Y154" s="21">
        <f t="shared" si="50"/>
        <v>-155.10517381209786</v>
      </c>
      <c r="Z154" s="21">
        <f t="shared" si="58"/>
        <v>-49.165631089453541</v>
      </c>
      <c r="AA154" s="21">
        <f t="shared" si="51"/>
        <v>-49.165631089453541</v>
      </c>
      <c r="AB154" s="21">
        <f t="shared" si="52"/>
        <v>0</v>
      </c>
      <c r="AC154" s="21">
        <f t="shared" si="53"/>
        <v>0</v>
      </c>
      <c r="AD154" s="21">
        <f t="shared" si="59"/>
        <v>0</v>
      </c>
      <c r="AE154" s="21" t="str">
        <f t="shared" si="54"/>
        <v>1/6/13:00</v>
      </c>
    </row>
    <row r="155" spans="2:31">
      <c r="B155" s="37">
        <v>1</v>
      </c>
      <c r="C155" s="38">
        <v>6</v>
      </c>
      <c r="D155" s="38">
        <v>14</v>
      </c>
      <c r="E155" s="17">
        <v>2.2000000000000002</v>
      </c>
      <c r="F155" s="17">
        <v>200</v>
      </c>
      <c r="G155" s="17">
        <v>342</v>
      </c>
      <c r="H155" s="37">
        <f t="shared" si="42"/>
        <v>35.96</v>
      </c>
      <c r="I155" s="37">
        <f>IF(H155&lt;'Roof Calculator'!$G$8, 1, 0)</f>
        <v>1</v>
      </c>
      <c r="J155" s="37">
        <f>IF(H155&gt;='Roof Calculator'!$G$8, 1, 0)</f>
        <v>0</v>
      </c>
      <c r="K155" s="37">
        <f t="shared" si="43"/>
        <v>35.96</v>
      </c>
      <c r="L155" s="37">
        <f t="shared" si="44"/>
        <v>0</v>
      </c>
      <c r="M155" s="37">
        <v>0</v>
      </c>
      <c r="N155" s="37">
        <f t="shared" si="45"/>
        <v>200</v>
      </c>
      <c r="O155" s="37">
        <v>0</v>
      </c>
      <c r="P155" s="37">
        <v>0</v>
      </c>
      <c r="Q155" s="21">
        <f t="shared" si="46"/>
        <v>39.790999999999997</v>
      </c>
      <c r="R155" s="21">
        <f t="shared" si="55"/>
        <v>6.5416666666666794</v>
      </c>
      <c r="S155" s="21">
        <f t="shared" si="56"/>
        <v>-22.422857287244149</v>
      </c>
      <c r="T155" s="21">
        <f t="shared" si="47"/>
        <v>86.147999999999996</v>
      </c>
      <c r="U155" s="37">
        <f>VLOOKUP(Time_Zone, 'LSTM LookUp'!$B$5:$D$8, 3, FALSE)</f>
        <v>-75</v>
      </c>
      <c r="V155" s="21">
        <f t="shared" si="57"/>
        <v>-6.1020182311464373</v>
      </c>
      <c r="W155" s="21">
        <f t="shared" si="48"/>
        <v>189.62249544221339</v>
      </c>
      <c r="X155" s="21">
        <f t="shared" si="49"/>
        <v>-322.98925347995191</v>
      </c>
      <c r="Y155" s="21">
        <f t="shared" si="50"/>
        <v>-122.98925347995191</v>
      </c>
      <c r="Z155" s="21">
        <f t="shared" si="58"/>
        <v>-38.985445268821621</v>
      </c>
      <c r="AA155" s="21">
        <f t="shared" si="51"/>
        <v>-38.985445268821621</v>
      </c>
      <c r="AB155" s="21">
        <f t="shared" si="52"/>
        <v>0</v>
      </c>
      <c r="AC155" s="21">
        <f t="shared" si="53"/>
        <v>0</v>
      </c>
      <c r="AD155" s="21">
        <f t="shared" si="59"/>
        <v>0</v>
      </c>
      <c r="AE155" s="21" t="str">
        <f t="shared" si="54"/>
        <v>1/6/14:00</v>
      </c>
    </row>
    <row r="156" spans="2:31">
      <c r="B156" s="37">
        <v>1</v>
      </c>
      <c r="C156" s="38">
        <v>6</v>
      </c>
      <c r="D156" s="38">
        <v>15</v>
      </c>
      <c r="E156" s="17">
        <v>3.3</v>
      </c>
      <c r="F156" s="17">
        <v>171</v>
      </c>
      <c r="G156" s="17">
        <v>224</v>
      </c>
      <c r="H156" s="37">
        <f t="shared" si="42"/>
        <v>37.94</v>
      </c>
      <c r="I156" s="37">
        <f>IF(H156&lt;'Roof Calculator'!$G$8, 1, 0)</f>
        <v>1</v>
      </c>
      <c r="J156" s="37">
        <f>IF(H156&gt;='Roof Calculator'!$G$8, 1, 0)</f>
        <v>0</v>
      </c>
      <c r="K156" s="37">
        <f t="shared" si="43"/>
        <v>37.94</v>
      </c>
      <c r="L156" s="37">
        <f t="shared" si="44"/>
        <v>0</v>
      </c>
      <c r="M156" s="37">
        <v>0</v>
      </c>
      <c r="N156" s="37">
        <f t="shared" si="45"/>
        <v>171</v>
      </c>
      <c r="O156" s="37">
        <v>0</v>
      </c>
      <c r="P156" s="37">
        <v>0</v>
      </c>
      <c r="Q156" s="21">
        <f t="shared" si="46"/>
        <v>39.790999999999997</v>
      </c>
      <c r="R156" s="21">
        <f t="shared" si="55"/>
        <v>6.5833333333333464</v>
      </c>
      <c r="S156" s="21">
        <f t="shared" si="56"/>
        <v>-22.417808350588306</v>
      </c>
      <c r="T156" s="21">
        <f t="shared" si="47"/>
        <v>86.147999999999996</v>
      </c>
      <c r="U156" s="37">
        <f>VLOOKUP(Time_Zone, 'LSTM LookUp'!$B$5:$D$8, 3, FALSE)</f>
        <v>-75</v>
      </c>
      <c r="V156" s="21">
        <f t="shared" si="57"/>
        <v>-6.1193539158666912</v>
      </c>
      <c r="W156" s="21">
        <f t="shared" si="48"/>
        <v>204.6181615210333</v>
      </c>
      <c r="X156" s="21">
        <f t="shared" si="49"/>
        <v>-199.31864837468223</v>
      </c>
      <c r="Y156" s="21">
        <f t="shared" si="50"/>
        <v>-28.318648374682226</v>
      </c>
      <c r="Z156" s="21">
        <f t="shared" si="58"/>
        <v>-8.9765169318483622</v>
      </c>
      <c r="AA156" s="21">
        <f t="shared" si="51"/>
        <v>-8.9765169318483622</v>
      </c>
      <c r="AB156" s="21">
        <f t="shared" si="52"/>
        <v>0</v>
      </c>
      <c r="AC156" s="21">
        <f t="shared" si="53"/>
        <v>0</v>
      </c>
      <c r="AD156" s="21">
        <f t="shared" si="59"/>
        <v>0</v>
      </c>
      <c r="AE156" s="21" t="str">
        <f t="shared" si="54"/>
        <v>1/6/15:00</v>
      </c>
    </row>
    <row r="157" spans="2:31">
      <c r="B157" s="37">
        <v>1</v>
      </c>
      <c r="C157" s="38">
        <v>6</v>
      </c>
      <c r="D157" s="38">
        <v>16</v>
      </c>
      <c r="E157" s="17">
        <v>3.3</v>
      </c>
      <c r="F157" s="17">
        <v>93</v>
      </c>
      <c r="G157" s="17">
        <v>33</v>
      </c>
      <c r="H157" s="37">
        <f t="shared" si="42"/>
        <v>37.94</v>
      </c>
      <c r="I157" s="37">
        <f>IF(H157&lt;'Roof Calculator'!$G$8, 1, 0)</f>
        <v>1</v>
      </c>
      <c r="J157" s="37">
        <f>IF(H157&gt;='Roof Calculator'!$G$8, 1, 0)</f>
        <v>0</v>
      </c>
      <c r="K157" s="37">
        <f t="shared" si="43"/>
        <v>37.94</v>
      </c>
      <c r="L157" s="37">
        <f t="shared" si="44"/>
        <v>0</v>
      </c>
      <c r="M157" s="37">
        <v>0</v>
      </c>
      <c r="N157" s="37">
        <f t="shared" si="45"/>
        <v>93</v>
      </c>
      <c r="O157" s="37">
        <v>0</v>
      </c>
      <c r="P157" s="37">
        <v>0</v>
      </c>
      <c r="Q157" s="21">
        <f t="shared" si="46"/>
        <v>39.790999999999997</v>
      </c>
      <c r="R157" s="21">
        <f t="shared" si="55"/>
        <v>6.6250000000000133</v>
      </c>
      <c r="S157" s="21">
        <f t="shared" si="56"/>
        <v>-22.412747437904521</v>
      </c>
      <c r="T157" s="21">
        <f t="shared" si="47"/>
        <v>86.147999999999996</v>
      </c>
      <c r="U157" s="37">
        <f>VLOOKUP(Time_Zone, 'LSTM LookUp'!$B$5:$D$8, 3, FALSE)</f>
        <v>-75</v>
      </c>
      <c r="V157" s="21">
        <f t="shared" si="57"/>
        <v>-6.1366781100909282</v>
      </c>
      <c r="W157" s="21">
        <f t="shared" si="48"/>
        <v>219.61383047247725</v>
      </c>
      <c r="X157" s="21">
        <f t="shared" si="49"/>
        <v>-26.11060769288115</v>
      </c>
      <c r="Y157" s="21">
        <f t="shared" si="50"/>
        <v>66.889392307118854</v>
      </c>
      <c r="Z157" s="21">
        <f t="shared" si="58"/>
        <v>21.202769096236487</v>
      </c>
      <c r="AA157" s="21">
        <f t="shared" si="51"/>
        <v>21.202769096236487</v>
      </c>
      <c r="AB157" s="21">
        <f t="shared" si="52"/>
        <v>0</v>
      </c>
      <c r="AC157" s="21">
        <f t="shared" si="53"/>
        <v>0</v>
      </c>
      <c r="AD157" s="21">
        <f t="shared" si="59"/>
        <v>0</v>
      </c>
      <c r="AE157" s="21" t="str">
        <f t="shared" si="54"/>
        <v>1/6/16:00</v>
      </c>
    </row>
    <row r="158" spans="2:31">
      <c r="B158" s="37">
        <v>1</v>
      </c>
      <c r="C158" s="38">
        <v>6</v>
      </c>
      <c r="D158" s="38">
        <v>17</v>
      </c>
      <c r="E158" s="17">
        <v>2.8</v>
      </c>
      <c r="F158" s="17">
        <v>43</v>
      </c>
      <c r="G158" s="17">
        <v>5</v>
      </c>
      <c r="H158" s="37">
        <f t="shared" si="42"/>
        <v>37.04</v>
      </c>
      <c r="I158" s="37">
        <f>IF(H158&lt;'Roof Calculator'!$G$8, 1, 0)</f>
        <v>1</v>
      </c>
      <c r="J158" s="37">
        <f>IF(H158&gt;='Roof Calculator'!$G$8, 1, 0)</f>
        <v>0</v>
      </c>
      <c r="K158" s="37">
        <f t="shared" si="43"/>
        <v>37.04</v>
      </c>
      <c r="L158" s="37">
        <f t="shared" si="44"/>
        <v>0</v>
      </c>
      <c r="M158" s="37">
        <v>0</v>
      </c>
      <c r="N158" s="37">
        <f t="shared" si="45"/>
        <v>43</v>
      </c>
      <c r="O158" s="37">
        <v>0</v>
      </c>
      <c r="P158" s="37">
        <v>0</v>
      </c>
      <c r="Q158" s="21">
        <f t="shared" si="46"/>
        <v>39.790999999999997</v>
      </c>
      <c r="R158" s="21">
        <f t="shared" si="55"/>
        <v>6.6666666666666803</v>
      </c>
      <c r="S158" s="21">
        <f t="shared" si="56"/>
        <v>-22.407674553065757</v>
      </c>
      <c r="T158" s="21">
        <f t="shared" si="47"/>
        <v>86.147999999999996</v>
      </c>
      <c r="U158" s="37">
        <f>VLOOKUP(Time_Zone, 'LSTM LookUp'!$B$5:$D$8, 3, FALSE)</f>
        <v>-75</v>
      </c>
      <c r="V158" s="21">
        <f t="shared" si="57"/>
        <v>-6.1539907866310948</v>
      </c>
      <c r="W158" s="21">
        <f t="shared" si="48"/>
        <v>234.60950230334223</v>
      </c>
      <c r="X158" s="21">
        <f t="shared" si="49"/>
        <v>-3.2768320971600575</v>
      </c>
      <c r="Y158" s="21">
        <f t="shared" si="50"/>
        <v>39.72316790283994</v>
      </c>
      <c r="Z158" s="21">
        <f t="shared" si="58"/>
        <v>12.591550435199728</v>
      </c>
      <c r="AA158" s="21">
        <f t="shared" si="51"/>
        <v>12.591550435199728</v>
      </c>
      <c r="AB158" s="21">
        <f t="shared" si="52"/>
        <v>0</v>
      </c>
      <c r="AC158" s="21">
        <f t="shared" si="53"/>
        <v>0</v>
      </c>
      <c r="AD158" s="21">
        <f t="shared" si="59"/>
        <v>0</v>
      </c>
      <c r="AE158" s="21" t="str">
        <f t="shared" si="54"/>
        <v>1/6/17:00</v>
      </c>
    </row>
    <row r="159" spans="2:31">
      <c r="B159" s="37">
        <v>1</v>
      </c>
      <c r="C159" s="38">
        <v>6</v>
      </c>
      <c r="D159" s="38">
        <v>18</v>
      </c>
      <c r="E159" s="17">
        <v>2.2000000000000002</v>
      </c>
      <c r="F159" s="17">
        <v>11</v>
      </c>
      <c r="G159" s="17">
        <v>0</v>
      </c>
      <c r="H159" s="37">
        <f t="shared" si="42"/>
        <v>35.96</v>
      </c>
      <c r="I159" s="37">
        <f>IF(H159&lt;'Roof Calculator'!$G$8, 1, 0)</f>
        <v>1</v>
      </c>
      <c r="J159" s="37">
        <f>IF(H159&gt;='Roof Calculator'!$G$8, 1, 0)</f>
        <v>0</v>
      </c>
      <c r="K159" s="37">
        <f t="shared" si="43"/>
        <v>35.96</v>
      </c>
      <c r="L159" s="37">
        <f t="shared" si="44"/>
        <v>0</v>
      </c>
      <c r="M159" s="37">
        <v>0</v>
      </c>
      <c r="N159" s="37">
        <f t="shared" si="45"/>
        <v>11</v>
      </c>
      <c r="O159" s="37">
        <v>0</v>
      </c>
      <c r="P159" s="37">
        <v>0</v>
      </c>
      <c r="Q159" s="21">
        <f t="shared" si="46"/>
        <v>39.790999999999997</v>
      </c>
      <c r="R159" s="21">
        <f t="shared" si="55"/>
        <v>6.7083333333333472</v>
      </c>
      <c r="S159" s="21">
        <f t="shared" si="56"/>
        <v>-22.402589699953182</v>
      </c>
      <c r="T159" s="21">
        <f t="shared" si="47"/>
        <v>86.147999999999996</v>
      </c>
      <c r="U159" s="37">
        <f>VLOOKUP(Time_Zone, 'LSTM LookUp'!$B$5:$D$8, 3, FALSE)</f>
        <v>-75</v>
      </c>
      <c r="V159" s="21">
        <f t="shared" si="57"/>
        <v>-6.1712919183222983</v>
      </c>
      <c r="W159" s="21">
        <f t="shared" si="48"/>
        <v>249.6051770204194</v>
      </c>
      <c r="X159" s="21">
        <f t="shared" si="49"/>
        <v>0</v>
      </c>
      <c r="Y159" s="21">
        <f t="shared" si="50"/>
        <v>11</v>
      </c>
      <c r="Z159" s="21">
        <f t="shared" si="58"/>
        <v>3.4868078781122258</v>
      </c>
      <c r="AA159" s="21">
        <f t="shared" si="51"/>
        <v>3.4868078781122258</v>
      </c>
      <c r="AB159" s="21">
        <f t="shared" si="52"/>
        <v>0</v>
      </c>
      <c r="AC159" s="21">
        <f t="shared" si="53"/>
        <v>0</v>
      </c>
      <c r="AD159" s="21">
        <f t="shared" si="59"/>
        <v>0</v>
      </c>
      <c r="AE159" s="21" t="str">
        <f t="shared" si="54"/>
        <v>1/6/18:00</v>
      </c>
    </row>
    <row r="160" spans="2:31">
      <c r="B160" s="37">
        <v>1</v>
      </c>
      <c r="C160" s="38">
        <v>6</v>
      </c>
      <c r="D160" s="38">
        <v>19</v>
      </c>
      <c r="E160" s="17">
        <v>2.2000000000000002</v>
      </c>
      <c r="F160" s="17">
        <v>0</v>
      </c>
      <c r="G160" s="17">
        <v>0</v>
      </c>
      <c r="H160" s="37">
        <f t="shared" si="42"/>
        <v>35.96</v>
      </c>
      <c r="I160" s="37">
        <f>IF(H160&lt;'Roof Calculator'!$G$8, 1, 0)</f>
        <v>1</v>
      </c>
      <c r="J160" s="37">
        <f>IF(H160&gt;='Roof Calculator'!$G$8, 1, 0)</f>
        <v>0</v>
      </c>
      <c r="K160" s="37">
        <f t="shared" si="43"/>
        <v>35.96</v>
      </c>
      <c r="L160" s="37">
        <f t="shared" si="44"/>
        <v>0</v>
      </c>
      <c r="M160" s="37">
        <v>0</v>
      </c>
      <c r="N160" s="37">
        <f t="shared" si="45"/>
        <v>0</v>
      </c>
      <c r="O160" s="37">
        <v>0</v>
      </c>
      <c r="P160" s="37">
        <v>0</v>
      </c>
      <c r="Q160" s="21">
        <f t="shared" si="46"/>
        <v>39.790999999999997</v>
      </c>
      <c r="R160" s="21">
        <f t="shared" si="55"/>
        <v>6.7500000000000142</v>
      </c>
      <c r="S160" s="21">
        <f t="shared" si="56"/>
        <v>-22.397492882456195</v>
      </c>
      <c r="T160" s="21">
        <f t="shared" si="47"/>
        <v>86.147999999999996</v>
      </c>
      <c r="U160" s="37">
        <f>VLOOKUP(Time_Zone, 'LSTM LookUp'!$B$5:$D$8, 3, FALSE)</f>
        <v>-75</v>
      </c>
      <c r="V160" s="21">
        <f t="shared" si="57"/>
        <v>-6.1885814780228445</v>
      </c>
      <c r="W160" s="21">
        <f t="shared" si="48"/>
        <v>264.60085463049427</v>
      </c>
      <c r="X160" s="21">
        <f t="shared" si="49"/>
        <v>0</v>
      </c>
      <c r="Y160" s="21">
        <f t="shared" si="50"/>
        <v>0</v>
      </c>
      <c r="Z160" s="21">
        <f t="shared" si="58"/>
        <v>0</v>
      </c>
      <c r="AA160" s="21">
        <f t="shared" si="51"/>
        <v>0</v>
      </c>
      <c r="AB160" s="21">
        <f t="shared" si="52"/>
        <v>0</v>
      </c>
      <c r="AC160" s="21">
        <f t="shared" si="53"/>
        <v>0</v>
      </c>
      <c r="AD160" s="21">
        <f t="shared" si="59"/>
        <v>0</v>
      </c>
      <c r="AE160" s="21" t="str">
        <f t="shared" si="54"/>
        <v>1/6/19:00</v>
      </c>
    </row>
    <row r="161" spans="2:31">
      <c r="B161" s="37">
        <v>1</v>
      </c>
      <c r="C161" s="38">
        <v>6</v>
      </c>
      <c r="D161" s="38">
        <v>20</v>
      </c>
      <c r="E161" s="17">
        <v>2.2000000000000002</v>
      </c>
      <c r="F161" s="17">
        <v>0</v>
      </c>
      <c r="G161" s="17">
        <v>0</v>
      </c>
      <c r="H161" s="37">
        <f t="shared" si="42"/>
        <v>35.96</v>
      </c>
      <c r="I161" s="37">
        <f>IF(H161&lt;'Roof Calculator'!$G$8, 1, 0)</f>
        <v>1</v>
      </c>
      <c r="J161" s="37">
        <f>IF(H161&gt;='Roof Calculator'!$G$8, 1, 0)</f>
        <v>0</v>
      </c>
      <c r="K161" s="37">
        <f t="shared" si="43"/>
        <v>35.96</v>
      </c>
      <c r="L161" s="37">
        <f t="shared" si="44"/>
        <v>0</v>
      </c>
      <c r="M161" s="37">
        <v>0</v>
      </c>
      <c r="N161" s="37">
        <f t="shared" si="45"/>
        <v>0</v>
      </c>
      <c r="O161" s="37">
        <v>0</v>
      </c>
      <c r="P161" s="37">
        <v>0</v>
      </c>
      <c r="Q161" s="21">
        <f t="shared" si="46"/>
        <v>39.790999999999997</v>
      </c>
      <c r="R161" s="21">
        <f t="shared" si="55"/>
        <v>6.7916666666666812</v>
      </c>
      <c r="S161" s="21">
        <f t="shared" si="56"/>
        <v>-22.392384104472384</v>
      </c>
      <c r="T161" s="21">
        <f t="shared" si="47"/>
        <v>86.147999999999996</v>
      </c>
      <c r="U161" s="37">
        <f>VLOOKUP(Time_Zone, 'LSTM LookUp'!$B$5:$D$8, 3, FALSE)</f>
        <v>-75</v>
      </c>
      <c r="V161" s="21">
        <f t="shared" si="57"/>
        <v>-6.2058594386142252</v>
      </c>
      <c r="W161" s="21">
        <f t="shared" si="48"/>
        <v>279.59653514034642</v>
      </c>
      <c r="X161" s="21">
        <f t="shared" si="49"/>
        <v>0</v>
      </c>
      <c r="Y161" s="21">
        <f t="shared" si="50"/>
        <v>0</v>
      </c>
      <c r="Z161" s="21">
        <f t="shared" si="58"/>
        <v>0</v>
      </c>
      <c r="AA161" s="21">
        <f t="shared" si="51"/>
        <v>0</v>
      </c>
      <c r="AB161" s="21">
        <f t="shared" si="52"/>
        <v>0</v>
      </c>
      <c r="AC161" s="21">
        <f t="shared" si="53"/>
        <v>0</v>
      </c>
      <c r="AD161" s="21">
        <f t="shared" si="59"/>
        <v>0</v>
      </c>
      <c r="AE161" s="21" t="str">
        <f t="shared" si="54"/>
        <v>1/6/20:00</v>
      </c>
    </row>
    <row r="162" spans="2:31">
      <c r="B162" s="37">
        <v>1</v>
      </c>
      <c r="C162" s="38">
        <v>6</v>
      </c>
      <c r="D162" s="38">
        <v>21</v>
      </c>
      <c r="E162" s="17">
        <v>2.2000000000000002</v>
      </c>
      <c r="F162" s="17">
        <v>0</v>
      </c>
      <c r="G162" s="17">
        <v>0</v>
      </c>
      <c r="H162" s="37">
        <f t="shared" si="42"/>
        <v>35.96</v>
      </c>
      <c r="I162" s="37">
        <f>IF(H162&lt;'Roof Calculator'!$G$8, 1, 0)</f>
        <v>1</v>
      </c>
      <c r="J162" s="37">
        <f>IF(H162&gt;='Roof Calculator'!$G$8, 1, 0)</f>
        <v>0</v>
      </c>
      <c r="K162" s="37">
        <f t="shared" si="43"/>
        <v>35.96</v>
      </c>
      <c r="L162" s="37">
        <f t="shared" si="44"/>
        <v>0</v>
      </c>
      <c r="M162" s="37">
        <v>0</v>
      </c>
      <c r="N162" s="37">
        <f t="shared" si="45"/>
        <v>0</v>
      </c>
      <c r="O162" s="37">
        <v>0</v>
      </c>
      <c r="P162" s="37">
        <v>0</v>
      </c>
      <c r="Q162" s="21">
        <f t="shared" si="46"/>
        <v>39.790999999999997</v>
      </c>
      <c r="R162" s="21">
        <f t="shared" si="55"/>
        <v>6.8333333333333481</v>
      </c>
      <c r="S162" s="21">
        <f t="shared" si="56"/>
        <v>-22.387263369907537</v>
      </c>
      <c r="T162" s="21">
        <f t="shared" si="47"/>
        <v>86.147999999999996</v>
      </c>
      <c r="U162" s="37">
        <f>VLOOKUP(Time_Zone, 'LSTM LookUp'!$B$5:$D$8, 3, FALSE)</f>
        <v>-75</v>
      </c>
      <c r="V162" s="21">
        <f t="shared" si="57"/>
        <v>-6.2231257730012501</v>
      </c>
      <c r="W162" s="21">
        <f t="shared" si="48"/>
        <v>294.59221855674974</v>
      </c>
      <c r="X162" s="21">
        <f t="shared" si="49"/>
        <v>0</v>
      </c>
      <c r="Y162" s="21">
        <f t="shared" si="50"/>
        <v>0</v>
      </c>
      <c r="Z162" s="21">
        <f t="shared" si="58"/>
        <v>0</v>
      </c>
      <c r="AA162" s="21">
        <f t="shared" si="51"/>
        <v>0</v>
      </c>
      <c r="AB162" s="21">
        <f t="shared" si="52"/>
        <v>0</v>
      </c>
      <c r="AC162" s="21">
        <f t="shared" si="53"/>
        <v>0</v>
      </c>
      <c r="AD162" s="21">
        <f t="shared" si="59"/>
        <v>0</v>
      </c>
      <c r="AE162" s="21" t="str">
        <f t="shared" si="54"/>
        <v>1/6/21:00</v>
      </c>
    </row>
    <row r="163" spans="2:31">
      <c r="B163" s="37">
        <v>1</v>
      </c>
      <c r="C163" s="38">
        <v>6</v>
      </c>
      <c r="D163" s="38">
        <v>22</v>
      </c>
      <c r="E163" s="17">
        <v>2.8</v>
      </c>
      <c r="F163" s="17">
        <v>0</v>
      </c>
      <c r="G163" s="17">
        <v>0</v>
      </c>
      <c r="H163" s="37">
        <f t="shared" si="42"/>
        <v>37.04</v>
      </c>
      <c r="I163" s="37">
        <f>IF(H163&lt;'Roof Calculator'!$G$8, 1, 0)</f>
        <v>1</v>
      </c>
      <c r="J163" s="37">
        <f>IF(H163&gt;='Roof Calculator'!$G$8, 1, 0)</f>
        <v>0</v>
      </c>
      <c r="K163" s="37">
        <f t="shared" si="43"/>
        <v>37.04</v>
      </c>
      <c r="L163" s="37">
        <f t="shared" si="44"/>
        <v>0</v>
      </c>
      <c r="M163" s="37">
        <v>0</v>
      </c>
      <c r="N163" s="37">
        <f t="shared" si="45"/>
        <v>0</v>
      </c>
      <c r="O163" s="37">
        <v>0</v>
      </c>
      <c r="P163" s="37">
        <v>0</v>
      </c>
      <c r="Q163" s="21">
        <f t="shared" si="46"/>
        <v>39.790999999999997</v>
      </c>
      <c r="R163" s="21">
        <f t="shared" si="55"/>
        <v>6.8750000000000151</v>
      </c>
      <c r="S163" s="21">
        <f t="shared" si="56"/>
        <v>-22.382130682675612</v>
      </c>
      <c r="T163" s="21">
        <f t="shared" si="47"/>
        <v>86.147999999999996</v>
      </c>
      <c r="U163" s="37">
        <f>VLOOKUP(Time_Zone, 'LSTM LookUp'!$B$5:$D$8, 3, FALSE)</f>
        <v>-75</v>
      </c>
      <c r="V163" s="21">
        <f t="shared" si="57"/>
        <v>-6.2403804541120653</v>
      </c>
      <c r="W163" s="21">
        <f t="shared" si="48"/>
        <v>309.58790488647202</v>
      </c>
      <c r="X163" s="21">
        <f t="shared" si="49"/>
        <v>0</v>
      </c>
      <c r="Y163" s="21">
        <f t="shared" si="50"/>
        <v>0</v>
      </c>
      <c r="Z163" s="21">
        <f t="shared" si="58"/>
        <v>0</v>
      </c>
      <c r="AA163" s="21">
        <f t="shared" si="51"/>
        <v>0</v>
      </c>
      <c r="AB163" s="21">
        <f t="shared" si="52"/>
        <v>0</v>
      </c>
      <c r="AC163" s="21">
        <f t="shared" si="53"/>
        <v>0</v>
      </c>
      <c r="AD163" s="21">
        <f t="shared" si="59"/>
        <v>0</v>
      </c>
      <c r="AE163" s="21" t="str">
        <f t="shared" si="54"/>
        <v>1/6/22:00</v>
      </c>
    </row>
    <row r="164" spans="2:31">
      <c r="B164" s="37">
        <v>1</v>
      </c>
      <c r="C164" s="38">
        <v>6</v>
      </c>
      <c r="D164" s="38">
        <v>23</v>
      </c>
      <c r="E164" s="17">
        <v>3.3</v>
      </c>
      <c r="F164" s="17">
        <v>0</v>
      </c>
      <c r="G164" s="17">
        <v>0</v>
      </c>
      <c r="H164" s="37">
        <f t="shared" si="42"/>
        <v>37.94</v>
      </c>
      <c r="I164" s="37">
        <f>IF(H164&lt;'Roof Calculator'!$G$8, 1, 0)</f>
        <v>1</v>
      </c>
      <c r="J164" s="37">
        <f>IF(H164&gt;='Roof Calculator'!$G$8, 1, 0)</f>
        <v>0</v>
      </c>
      <c r="K164" s="37">
        <f t="shared" si="43"/>
        <v>37.94</v>
      </c>
      <c r="L164" s="37">
        <f t="shared" si="44"/>
        <v>0</v>
      </c>
      <c r="M164" s="37">
        <v>0</v>
      </c>
      <c r="N164" s="37">
        <f t="shared" si="45"/>
        <v>0</v>
      </c>
      <c r="O164" s="37">
        <v>0</v>
      </c>
      <c r="P164" s="37">
        <v>0</v>
      </c>
      <c r="Q164" s="21">
        <f t="shared" si="46"/>
        <v>39.790999999999997</v>
      </c>
      <c r="R164" s="21">
        <f t="shared" si="55"/>
        <v>6.9166666666666821</v>
      </c>
      <c r="S164" s="21">
        <f t="shared" si="56"/>
        <v>-22.376986046698747</v>
      </c>
      <c r="T164" s="21">
        <f t="shared" si="47"/>
        <v>86.147999999999996</v>
      </c>
      <c r="U164" s="37">
        <f>VLOOKUP(Time_Zone, 'LSTM LookUp'!$B$5:$D$8, 3, FALSE)</f>
        <v>-75</v>
      </c>
      <c r="V164" s="21">
        <f t="shared" si="57"/>
        <v>-6.2576234548981855</v>
      </c>
      <c r="W164" s="21">
        <f t="shared" si="48"/>
        <v>324.58359413627539</v>
      </c>
      <c r="X164" s="21">
        <f t="shared" si="49"/>
        <v>0</v>
      </c>
      <c r="Y164" s="21">
        <f t="shared" si="50"/>
        <v>0</v>
      </c>
      <c r="Z164" s="21">
        <f t="shared" si="58"/>
        <v>0</v>
      </c>
      <c r="AA164" s="21">
        <f t="shared" si="51"/>
        <v>0</v>
      </c>
      <c r="AB164" s="21">
        <f t="shared" si="52"/>
        <v>0</v>
      </c>
      <c r="AC164" s="21">
        <f t="shared" si="53"/>
        <v>0</v>
      </c>
      <c r="AD164" s="21">
        <f t="shared" si="59"/>
        <v>0</v>
      </c>
      <c r="AE164" s="21" t="str">
        <f t="shared" si="54"/>
        <v>1/6/23:00</v>
      </c>
    </row>
    <row r="165" spans="2:31">
      <c r="B165" s="37">
        <v>1</v>
      </c>
      <c r="C165" s="38">
        <v>6</v>
      </c>
      <c r="D165" s="38">
        <v>24</v>
      </c>
      <c r="E165" s="17">
        <v>3.3</v>
      </c>
      <c r="F165" s="17">
        <v>0</v>
      </c>
      <c r="G165" s="17">
        <v>0</v>
      </c>
      <c r="H165" s="37">
        <f t="shared" si="42"/>
        <v>37.94</v>
      </c>
      <c r="I165" s="37">
        <f>IF(H165&lt;'Roof Calculator'!$G$8, 1, 0)</f>
        <v>1</v>
      </c>
      <c r="J165" s="37">
        <f>IF(H165&gt;='Roof Calculator'!$G$8, 1, 0)</f>
        <v>0</v>
      </c>
      <c r="K165" s="37">
        <f t="shared" si="43"/>
        <v>37.94</v>
      </c>
      <c r="L165" s="37">
        <f t="shared" si="44"/>
        <v>0</v>
      </c>
      <c r="M165" s="37">
        <v>0</v>
      </c>
      <c r="N165" s="37">
        <f t="shared" si="45"/>
        <v>0</v>
      </c>
      <c r="O165" s="37">
        <v>0</v>
      </c>
      <c r="P165" s="37">
        <v>0</v>
      </c>
      <c r="Q165" s="21">
        <f t="shared" si="46"/>
        <v>39.790999999999997</v>
      </c>
      <c r="R165" s="21">
        <f t="shared" si="55"/>
        <v>6.958333333333349</v>
      </c>
      <c r="S165" s="21">
        <f t="shared" si="56"/>
        <v>-22.371829465907254</v>
      </c>
      <c r="T165" s="21">
        <f t="shared" si="47"/>
        <v>86.147999999999996</v>
      </c>
      <c r="U165" s="37">
        <f>VLOOKUP(Time_Zone, 'LSTM LookUp'!$B$5:$D$8, 3, FALSE)</f>
        <v>-75</v>
      </c>
      <c r="V165" s="21">
        <f t="shared" si="57"/>
        <v>-6.2748547483345796</v>
      </c>
      <c r="W165" s="21">
        <f t="shared" si="48"/>
        <v>339.57928631291634</v>
      </c>
      <c r="X165" s="21">
        <f t="shared" si="49"/>
        <v>0</v>
      </c>
      <c r="Y165" s="21">
        <f t="shared" si="50"/>
        <v>0</v>
      </c>
      <c r="Z165" s="21">
        <f t="shared" si="58"/>
        <v>0</v>
      </c>
      <c r="AA165" s="21">
        <f t="shared" si="51"/>
        <v>0</v>
      </c>
      <c r="AB165" s="21">
        <f t="shared" si="52"/>
        <v>0</v>
      </c>
      <c r="AC165" s="21">
        <f t="shared" si="53"/>
        <v>0</v>
      </c>
      <c r="AD165" s="21">
        <f t="shared" si="59"/>
        <v>0</v>
      </c>
      <c r="AE165" s="21" t="str">
        <f t="shared" si="54"/>
        <v>1/6/24:00</v>
      </c>
    </row>
    <row r="166" spans="2:31">
      <c r="B166" s="37">
        <v>1</v>
      </c>
      <c r="C166" s="38">
        <v>7</v>
      </c>
      <c r="D166" s="38">
        <v>1</v>
      </c>
      <c r="E166" s="17">
        <v>3.3</v>
      </c>
      <c r="F166" s="17">
        <v>0</v>
      </c>
      <c r="G166" s="17">
        <v>0</v>
      </c>
      <c r="H166" s="37">
        <f t="shared" si="42"/>
        <v>37.94</v>
      </c>
      <c r="I166" s="37">
        <f>IF(H166&lt;'Roof Calculator'!$G$8, 1, 0)</f>
        <v>1</v>
      </c>
      <c r="J166" s="37">
        <f>IF(H166&gt;='Roof Calculator'!$G$8, 1, 0)</f>
        <v>0</v>
      </c>
      <c r="K166" s="37">
        <f t="shared" si="43"/>
        <v>37.94</v>
      </c>
      <c r="L166" s="37">
        <f t="shared" si="44"/>
        <v>0</v>
      </c>
      <c r="M166" s="37">
        <v>0</v>
      </c>
      <c r="N166" s="37">
        <f t="shared" si="45"/>
        <v>0</v>
      </c>
      <c r="O166" s="37">
        <v>0</v>
      </c>
      <c r="P166" s="37">
        <v>0</v>
      </c>
      <c r="Q166" s="21">
        <f t="shared" si="46"/>
        <v>39.790999999999997</v>
      </c>
      <c r="R166" s="21">
        <f t="shared" si="55"/>
        <v>7.000000000000016</v>
      </c>
      <c r="S166" s="21">
        <f t="shared" si="56"/>
        <v>-22.366660944239602</v>
      </c>
      <c r="T166" s="21">
        <f t="shared" si="47"/>
        <v>86.147999999999996</v>
      </c>
      <c r="U166" s="37">
        <f>VLOOKUP(Time_Zone, 'LSTM LookUp'!$B$5:$D$8, 3, FALSE)</f>
        <v>-75</v>
      </c>
      <c r="V166" s="21">
        <f t="shared" si="57"/>
        <v>-6.2920743074197061</v>
      </c>
      <c r="W166" s="21">
        <f t="shared" si="48"/>
        <v>-5.4250185768549297</v>
      </c>
      <c r="X166" s="21">
        <f t="shared" si="49"/>
        <v>0</v>
      </c>
      <c r="Y166" s="21">
        <f t="shared" si="50"/>
        <v>0</v>
      </c>
      <c r="Z166" s="21">
        <f t="shared" si="58"/>
        <v>0</v>
      </c>
      <c r="AA166" s="21">
        <f t="shared" si="51"/>
        <v>0</v>
      </c>
      <c r="AB166" s="21">
        <f t="shared" si="52"/>
        <v>0</v>
      </c>
      <c r="AC166" s="21">
        <f t="shared" si="53"/>
        <v>0</v>
      </c>
      <c r="AD166" s="21">
        <f t="shared" si="59"/>
        <v>0</v>
      </c>
      <c r="AE166" s="21" t="str">
        <f t="shared" si="54"/>
        <v>1/7/1:00</v>
      </c>
    </row>
    <row r="167" spans="2:31">
      <c r="B167" s="37">
        <v>1</v>
      </c>
      <c r="C167" s="38">
        <v>7</v>
      </c>
      <c r="D167" s="38">
        <v>2</v>
      </c>
      <c r="E167" s="17">
        <v>3.3</v>
      </c>
      <c r="F167" s="17">
        <v>0</v>
      </c>
      <c r="G167" s="17">
        <v>0</v>
      </c>
      <c r="H167" s="37">
        <f t="shared" si="42"/>
        <v>37.94</v>
      </c>
      <c r="I167" s="37">
        <f>IF(H167&lt;'Roof Calculator'!$G$8, 1, 0)</f>
        <v>1</v>
      </c>
      <c r="J167" s="37">
        <f>IF(H167&gt;='Roof Calculator'!$G$8, 1, 0)</f>
        <v>0</v>
      </c>
      <c r="K167" s="37">
        <f t="shared" si="43"/>
        <v>37.94</v>
      </c>
      <c r="L167" s="37">
        <f t="shared" si="44"/>
        <v>0</v>
      </c>
      <c r="M167" s="37">
        <v>0</v>
      </c>
      <c r="N167" s="37">
        <f t="shared" si="45"/>
        <v>0</v>
      </c>
      <c r="O167" s="37">
        <v>0</v>
      </c>
      <c r="P167" s="37">
        <v>0</v>
      </c>
      <c r="Q167" s="21">
        <f t="shared" si="46"/>
        <v>39.790999999999997</v>
      </c>
      <c r="R167" s="21">
        <f t="shared" si="55"/>
        <v>7.0416666666666829</v>
      </c>
      <c r="S167" s="21">
        <f t="shared" si="56"/>
        <v>-22.361480485642385</v>
      </c>
      <c r="T167" s="21">
        <f t="shared" si="47"/>
        <v>86.147999999999996</v>
      </c>
      <c r="U167" s="37">
        <f>VLOOKUP(Time_Zone, 'LSTM LookUp'!$B$5:$D$8, 3, FALSE)</f>
        <v>-75</v>
      </c>
      <c r="V167" s="21">
        <f t="shared" si="57"/>
        <v>-6.3092821051755585</v>
      </c>
      <c r="W167" s="21">
        <f t="shared" si="48"/>
        <v>9.5706794737060985</v>
      </c>
      <c r="X167" s="21">
        <f t="shared" si="49"/>
        <v>0</v>
      </c>
      <c r="Y167" s="21">
        <f t="shared" si="50"/>
        <v>0</v>
      </c>
      <c r="Z167" s="21">
        <f t="shared" si="58"/>
        <v>0</v>
      </c>
      <c r="AA167" s="21">
        <f t="shared" si="51"/>
        <v>0</v>
      </c>
      <c r="AB167" s="21">
        <f t="shared" si="52"/>
        <v>0</v>
      </c>
      <c r="AC167" s="21">
        <f t="shared" si="53"/>
        <v>0</v>
      </c>
      <c r="AD167" s="21">
        <f t="shared" si="59"/>
        <v>0</v>
      </c>
      <c r="AE167" s="21" t="str">
        <f t="shared" si="54"/>
        <v>1/7/2:00</v>
      </c>
    </row>
    <row r="168" spans="2:31">
      <c r="B168" s="37">
        <v>1</v>
      </c>
      <c r="C168" s="38">
        <v>7</v>
      </c>
      <c r="D168" s="38">
        <v>3</v>
      </c>
      <c r="E168" s="17">
        <v>3.9</v>
      </c>
      <c r="F168" s="17">
        <v>0</v>
      </c>
      <c r="G168" s="17">
        <v>0</v>
      </c>
      <c r="H168" s="37">
        <f t="shared" si="42"/>
        <v>39.020000000000003</v>
      </c>
      <c r="I168" s="37">
        <f>IF(H168&lt;'Roof Calculator'!$G$8, 1, 0)</f>
        <v>1</v>
      </c>
      <c r="J168" s="37">
        <f>IF(H168&gt;='Roof Calculator'!$G$8, 1, 0)</f>
        <v>0</v>
      </c>
      <c r="K168" s="37">
        <f t="shared" si="43"/>
        <v>39.020000000000003</v>
      </c>
      <c r="L168" s="37">
        <f t="shared" si="44"/>
        <v>0</v>
      </c>
      <c r="M168" s="37">
        <v>0</v>
      </c>
      <c r="N168" s="37">
        <f t="shared" si="45"/>
        <v>0</v>
      </c>
      <c r="O168" s="37">
        <v>0</v>
      </c>
      <c r="P168" s="37">
        <v>0</v>
      </c>
      <c r="Q168" s="21">
        <f t="shared" si="46"/>
        <v>39.790999999999997</v>
      </c>
      <c r="R168" s="21">
        <f t="shared" si="55"/>
        <v>7.0833333333333499</v>
      </c>
      <c r="S168" s="21">
        <f t="shared" si="56"/>
        <v>-22.356288094070365</v>
      </c>
      <c r="T168" s="21">
        <f t="shared" si="47"/>
        <v>86.147999999999996</v>
      </c>
      <c r="U168" s="37">
        <f>VLOOKUP(Time_Zone, 'LSTM LookUp'!$B$5:$D$8, 3, FALSE)</f>
        <v>-75</v>
      </c>
      <c r="V168" s="21">
        <f t="shared" si="57"/>
        <v>-6.3264781146477134</v>
      </c>
      <c r="W168" s="21">
        <f t="shared" si="48"/>
        <v>24.566380471338086</v>
      </c>
      <c r="X168" s="21">
        <f t="shared" si="49"/>
        <v>0</v>
      </c>
      <c r="Y168" s="21">
        <f t="shared" si="50"/>
        <v>0</v>
      </c>
      <c r="Z168" s="21">
        <f t="shared" si="58"/>
        <v>0</v>
      </c>
      <c r="AA168" s="21">
        <f t="shared" si="51"/>
        <v>0</v>
      </c>
      <c r="AB168" s="21">
        <f t="shared" si="52"/>
        <v>0</v>
      </c>
      <c r="AC168" s="21">
        <f t="shared" si="53"/>
        <v>0</v>
      </c>
      <c r="AD168" s="21">
        <f t="shared" si="59"/>
        <v>0</v>
      </c>
      <c r="AE168" s="21" t="str">
        <f t="shared" si="54"/>
        <v>1/7/3:00</v>
      </c>
    </row>
    <row r="169" spans="2:31">
      <c r="B169" s="37">
        <v>1</v>
      </c>
      <c r="C169" s="38">
        <v>7</v>
      </c>
      <c r="D169" s="38">
        <v>4</v>
      </c>
      <c r="E169" s="17">
        <v>0.6</v>
      </c>
      <c r="F169" s="17">
        <v>0</v>
      </c>
      <c r="G169" s="17">
        <v>0</v>
      </c>
      <c r="H169" s="37">
        <f t="shared" si="42"/>
        <v>33.08</v>
      </c>
      <c r="I169" s="37">
        <f>IF(H169&lt;'Roof Calculator'!$G$8, 1, 0)</f>
        <v>1</v>
      </c>
      <c r="J169" s="37">
        <f>IF(H169&gt;='Roof Calculator'!$G$8, 1, 0)</f>
        <v>0</v>
      </c>
      <c r="K169" s="37">
        <f t="shared" si="43"/>
        <v>33.08</v>
      </c>
      <c r="L169" s="37">
        <f t="shared" si="44"/>
        <v>0</v>
      </c>
      <c r="M169" s="37">
        <v>0</v>
      </c>
      <c r="N169" s="37">
        <f t="shared" si="45"/>
        <v>0</v>
      </c>
      <c r="O169" s="37">
        <v>0</v>
      </c>
      <c r="P169" s="37">
        <v>0</v>
      </c>
      <c r="Q169" s="21">
        <f t="shared" si="46"/>
        <v>39.790999999999997</v>
      </c>
      <c r="R169" s="21">
        <f t="shared" si="55"/>
        <v>7.1250000000000169</v>
      </c>
      <c r="S169" s="21">
        <f t="shared" si="56"/>
        <v>-22.351083773486398</v>
      </c>
      <c r="T169" s="21">
        <f t="shared" si="47"/>
        <v>86.147999999999996</v>
      </c>
      <c r="U169" s="37">
        <f>VLOOKUP(Time_Zone, 'LSTM LookUp'!$B$5:$D$8, 3, FALSE)</f>
        <v>-75</v>
      </c>
      <c r="V169" s="21">
        <f t="shared" si="57"/>
        <v>-6.3436623089054258</v>
      </c>
      <c r="W169" s="21">
        <f t="shared" si="48"/>
        <v>39.562084422773623</v>
      </c>
      <c r="X169" s="21">
        <f t="shared" si="49"/>
        <v>0</v>
      </c>
      <c r="Y169" s="21">
        <f t="shared" si="50"/>
        <v>0</v>
      </c>
      <c r="Z169" s="21">
        <f t="shared" si="58"/>
        <v>0</v>
      </c>
      <c r="AA169" s="21">
        <f t="shared" si="51"/>
        <v>0</v>
      </c>
      <c r="AB169" s="21">
        <f t="shared" si="52"/>
        <v>0</v>
      </c>
      <c r="AC169" s="21">
        <f t="shared" si="53"/>
        <v>0</v>
      </c>
      <c r="AD169" s="21">
        <f t="shared" si="59"/>
        <v>0</v>
      </c>
      <c r="AE169" s="21" t="str">
        <f t="shared" si="54"/>
        <v>1/7/4:00</v>
      </c>
    </row>
    <row r="170" spans="2:31">
      <c r="B170" s="37">
        <v>1</v>
      </c>
      <c r="C170" s="38">
        <v>7</v>
      </c>
      <c r="D170" s="38">
        <v>5</v>
      </c>
      <c r="E170" s="17">
        <v>0</v>
      </c>
      <c r="F170" s="17">
        <v>0</v>
      </c>
      <c r="G170" s="17">
        <v>0</v>
      </c>
      <c r="H170" s="37">
        <f t="shared" si="42"/>
        <v>32</v>
      </c>
      <c r="I170" s="37">
        <f>IF(H170&lt;'Roof Calculator'!$G$8, 1, 0)</f>
        <v>1</v>
      </c>
      <c r="J170" s="37">
        <f>IF(H170&gt;='Roof Calculator'!$G$8, 1, 0)</f>
        <v>0</v>
      </c>
      <c r="K170" s="37">
        <f t="shared" si="43"/>
        <v>32</v>
      </c>
      <c r="L170" s="37">
        <f t="shared" si="44"/>
        <v>0</v>
      </c>
      <c r="M170" s="37">
        <v>0</v>
      </c>
      <c r="N170" s="37">
        <f t="shared" si="45"/>
        <v>0</v>
      </c>
      <c r="O170" s="37">
        <v>0</v>
      </c>
      <c r="P170" s="37">
        <v>0</v>
      </c>
      <c r="Q170" s="21">
        <f t="shared" si="46"/>
        <v>39.790999999999997</v>
      </c>
      <c r="R170" s="21">
        <f t="shared" si="55"/>
        <v>7.1666666666666838</v>
      </c>
      <c r="S170" s="21">
        <f t="shared" si="56"/>
        <v>-22.345867527861486</v>
      </c>
      <c r="T170" s="21">
        <f t="shared" si="47"/>
        <v>86.147999999999996</v>
      </c>
      <c r="U170" s="37">
        <f>VLOOKUP(Time_Zone, 'LSTM LookUp'!$B$5:$D$8, 3, FALSE)</f>
        <v>-75</v>
      </c>
      <c r="V170" s="21">
        <f t="shared" si="57"/>
        <v>-6.3608346610416033</v>
      </c>
      <c r="W170" s="21">
        <f t="shared" si="48"/>
        <v>54.557791334739598</v>
      </c>
      <c r="X170" s="21">
        <f t="shared" si="49"/>
        <v>0</v>
      </c>
      <c r="Y170" s="21">
        <f t="shared" si="50"/>
        <v>0</v>
      </c>
      <c r="Z170" s="21">
        <f t="shared" si="58"/>
        <v>0</v>
      </c>
      <c r="AA170" s="21">
        <f t="shared" si="51"/>
        <v>0</v>
      </c>
      <c r="AB170" s="21">
        <f t="shared" si="52"/>
        <v>0</v>
      </c>
      <c r="AC170" s="21">
        <f t="shared" si="53"/>
        <v>0</v>
      </c>
      <c r="AD170" s="21">
        <f t="shared" si="59"/>
        <v>0</v>
      </c>
      <c r="AE170" s="21" t="str">
        <f t="shared" si="54"/>
        <v>1/7/5:00</v>
      </c>
    </row>
    <row r="171" spans="2:31">
      <c r="B171" s="37">
        <v>1</v>
      </c>
      <c r="C171" s="38">
        <v>7</v>
      </c>
      <c r="D171" s="38">
        <v>6</v>
      </c>
      <c r="E171" s="17">
        <v>0</v>
      </c>
      <c r="F171" s="17">
        <v>0</v>
      </c>
      <c r="G171" s="17">
        <v>0</v>
      </c>
      <c r="H171" s="37">
        <f t="shared" si="42"/>
        <v>32</v>
      </c>
      <c r="I171" s="37">
        <f>IF(H171&lt;'Roof Calculator'!$G$8, 1, 0)</f>
        <v>1</v>
      </c>
      <c r="J171" s="37">
        <f>IF(H171&gt;='Roof Calculator'!$G$8, 1, 0)</f>
        <v>0</v>
      </c>
      <c r="K171" s="37">
        <f t="shared" si="43"/>
        <v>32</v>
      </c>
      <c r="L171" s="37">
        <f t="shared" si="44"/>
        <v>0</v>
      </c>
      <c r="M171" s="37">
        <v>0</v>
      </c>
      <c r="N171" s="37">
        <f t="shared" si="45"/>
        <v>0</v>
      </c>
      <c r="O171" s="37">
        <v>0</v>
      </c>
      <c r="P171" s="37">
        <v>0</v>
      </c>
      <c r="Q171" s="21">
        <f t="shared" si="46"/>
        <v>39.790999999999997</v>
      </c>
      <c r="R171" s="21">
        <f t="shared" si="55"/>
        <v>7.2083333333333508</v>
      </c>
      <c r="S171" s="21">
        <f t="shared" si="56"/>
        <v>-22.340639361174723</v>
      </c>
      <c r="T171" s="21">
        <f t="shared" si="47"/>
        <v>86.147999999999996</v>
      </c>
      <c r="U171" s="37">
        <f>VLOOKUP(Time_Zone, 'LSTM LookUp'!$B$5:$D$8, 3, FALSE)</f>
        <v>-75</v>
      </c>
      <c r="V171" s="21">
        <f t="shared" si="57"/>
        <v>-6.3779951441729166</v>
      </c>
      <c r="W171" s="21">
        <f t="shared" si="48"/>
        <v>69.553501213956793</v>
      </c>
      <c r="X171" s="21">
        <f t="shared" si="49"/>
        <v>0</v>
      </c>
      <c r="Y171" s="21">
        <f t="shared" si="50"/>
        <v>0</v>
      </c>
      <c r="Z171" s="21">
        <f t="shared" si="58"/>
        <v>0</v>
      </c>
      <c r="AA171" s="21">
        <f t="shared" si="51"/>
        <v>0</v>
      </c>
      <c r="AB171" s="21">
        <f t="shared" si="52"/>
        <v>0</v>
      </c>
      <c r="AC171" s="21">
        <f t="shared" si="53"/>
        <v>0</v>
      </c>
      <c r="AD171" s="21">
        <f t="shared" si="59"/>
        <v>0</v>
      </c>
      <c r="AE171" s="21" t="str">
        <f t="shared" si="54"/>
        <v>1/7/6:00</v>
      </c>
    </row>
    <row r="172" spans="2:31">
      <c r="B172" s="37">
        <v>1</v>
      </c>
      <c r="C172" s="38">
        <v>7</v>
      </c>
      <c r="D172" s="38">
        <v>7</v>
      </c>
      <c r="E172" s="17">
        <v>0</v>
      </c>
      <c r="F172" s="17">
        <v>0</v>
      </c>
      <c r="G172" s="17">
        <v>0</v>
      </c>
      <c r="H172" s="37">
        <f t="shared" si="42"/>
        <v>32</v>
      </c>
      <c r="I172" s="37">
        <f>IF(H172&lt;'Roof Calculator'!$G$8, 1, 0)</f>
        <v>1</v>
      </c>
      <c r="J172" s="37">
        <f>IF(H172&gt;='Roof Calculator'!$G$8, 1, 0)</f>
        <v>0</v>
      </c>
      <c r="K172" s="37">
        <f t="shared" si="43"/>
        <v>32</v>
      </c>
      <c r="L172" s="37">
        <f t="shared" si="44"/>
        <v>0</v>
      </c>
      <c r="M172" s="37">
        <v>0</v>
      </c>
      <c r="N172" s="37">
        <f t="shared" si="45"/>
        <v>0</v>
      </c>
      <c r="O172" s="37">
        <v>0</v>
      </c>
      <c r="P172" s="37">
        <v>0</v>
      </c>
      <c r="Q172" s="21">
        <f t="shared" si="46"/>
        <v>39.790999999999997</v>
      </c>
      <c r="R172" s="21">
        <f t="shared" si="55"/>
        <v>7.2500000000000178</v>
      </c>
      <c r="S172" s="21">
        <f t="shared" si="56"/>
        <v>-22.335399277413316</v>
      </c>
      <c r="T172" s="21">
        <f t="shared" si="47"/>
        <v>86.147999999999996</v>
      </c>
      <c r="U172" s="37">
        <f>VLOOKUP(Time_Zone, 'LSTM LookUp'!$B$5:$D$8, 3, FALSE)</f>
        <v>-75</v>
      </c>
      <c r="V172" s="21">
        <f t="shared" si="57"/>
        <v>-6.3951437314398412</v>
      </c>
      <c r="W172" s="21">
        <f t="shared" si="48"/>
        <v>84.549214067140042</v>
      </c>
      <c r="X172" s="21">
        <f t="shared" si="49"/>
        <v>0</v>
      </c>
      <c r="Y172" s="21">
        <f t="shared" si="50"/>
        <v>0</v>
      </c>
      <c r="Z172" s="21">
        <f t="shared" si="58"/>
        <v>0</v>
      </c>
      <c r="AA172" s="21">
        <f t="shared" si="51"/>
        <v>0</v>
      </c>
      <c r="AB172" s="21">
        <f t="shared" si="52"/>
        <v>0</v>
      </c>
      <c r="AC172" s="21">
        <f t="shared" si="53"/>
        <v>0</v>
      </c>
      <c r="AD172" s="21">
        <f t="shared" si="59"/>
        <v>0</v>
      </c>
      <c r="AE172" s="21" t="str">
        <f t="shared" si="54"/>
        <v>1/7/7:00</v>
      </c>
    </row>
    <row r="173" spans="2:31">
      <c r="B173" s="37">
        <v>1</v>
      </c>
      <c r="C173" s="38">
        <v>7</v>
      </c>
      <c r="D173" s="38">
        <v>8</v>
      </c>
      <c r="E173" s="17">
        <v>0</v>
      </c>
      <c r="F173" s="17">
        <v>0</v>
      </c>
      <c r="G173" s="17">
        <v>0</v>
      </c>
      <c r="H173" s="37">
        <f t="shared" si="42"/>
        <v>32</v>
      </c>
      <c r="I173" s="37">
        <f>IF(H173&lt;'Roof Calculator'!$G$8, 1, 0)</f>
        <v>1</v>
      </c>
      <c r="J173" s="37">
        <f>IF(H173&gt;='Roof Calculator'!$G$8, 1, 0)</f>
        <v>0</v>
      </c>
      <c r="K173" s="37">
        <f t="shared" si="43"/>
        <v>32</v>
      </c>
      <c r="L173" s="37">
        <f t="shared" si="44"/>
        <v>0</v>
      </c>
      <c r="M173" s="37">
        <v>0</v>
      </c>
      <c r="N173" s="37">
        <f t="shared" si="45"/>
        <v>0</v>
      </c>
      <c r="O173" s="37">
        <v>0</v>
      </c>
      <c r="P173" s="37">
        <v>0</v>
      </c>
      <c r="Q173" s="21">
        <f t="shared" si="46"/>
        <v>39.790999999999997</v>
      </c>
      <c r="R173" s="21">
        <f t="shared" si="55"/>
        <v>7.2916666666666847</v>
      </c>
      <c r="S173" s="21">
        <f t="shared" si="56"/>
        <v>-22.330147280572547</v>
      </c>
      <c r="T173" s="21">
        <f t="shared" si="47"/>
        <v>86.147999999999996</v>
      </c>
      <c r="U173" s="37">
        <f>VLOOKUP(Time_Zone, 'LSTM LookUp'!$B$5:$D$8, 3, FALSE)</f>
        <v>-75</v>
      </c>
      <c r="V173" s="21">
        <f t="shared" si="57"/>
        <v>-6.4122803960066888</v>
      </c>
      <c r="W173" s="21">
        <f t="shared" si="48"/>
        <v>99.544929900998298</v>
      </c>
      <c r="X173" s="21">
        <f t="shared" si="49"/>
        <v>0</v>
      </c>
      <c r="Y173" s="21">
        <f t="shared" si="50"/>
        <v>0</v>
      </c>
      <c r="Z173" s="21">
        <f t="shared" si="58"/>
        <v>0</v>
      </c>
      <c r="AA173" s="21">
        <f t="shared" si="51"/>
        <v>0</v>
      </c>
      <c r="AB173" s="21">
        <f t="shared" si="52"/>
        <v>0</v>
      </c>
      <c r="AC173" s="21">
        <f t="shared" si="53"/>
        <v>0</v>
      </c>
      <c r="AD173" s="21">
        <f t="shared" si="59"/>
        <v>0</v>
      </c>
      <c r="AE173" s="21" t="str">
        <f t="shared" si="54"/>
        <v>1/7/8:00</v>
      </c>
    </row>
    <row r="174" spans="2:31">
      <c r="B174" s="37">
        <v>1</v>
      </c>
      <c r="C174" s="38">
        <v>7</v>
      </c>
      <c r="D174" s="38">
        <v>9</v>
      </c>
      <c r="E174" s="17">
        <v>0</v>
      </c>
      <c r="F174" s="17">
        <v>18</v>
      </c>
      <c r="G174" s="17">
        <v>3</v>
      </c>
      <c r="H174" s="37">
        <f t="shared" si="42"/>
        <v>32</v>
      </c>
      <c r="I174" s="37">
        <f>IF(H174&lt;'Roof Calculator'!$G$8, 1, 0)</f>
        <v>1</v>
      </c>
      <c r="J174" s="37">
        <f>IF(H174&gt;='Roof Calculator'!$G$8, 1, 0)</f>
        <v>0</v>
      </c>
      <c r="K174" s="37">
        <f t="shared" si="43"/>
        <v>32</v>
      </c>
      <c r="L174" s="37">
        <f t="shared" si="44"/>
        <v>0</v>
      </c>
      <c r="M174" s="37">
        <v>0</v>
      </c>
      <c r="N174" s="37">
        <f t="shared" si="45"/>
        <v>18</v>
      </c>
      <c r="O174" s="37">
        <v>0</v>
      </c>
      <c r="P174" s="37">
        <v>0</v>
      </c>
      <c r="Q174" s="21">
        <f t="shared" si="46"/>
        <v>39.790999999999997</v>
      </c>
      <c r="R174" s="21">
        <f t="shared" si="55"/>
        <v>7.3333333333333517</v>
      </c>
      <c r="S174" s="21">
        <f t="shared" si="56"/>
        <v>-22.324883374655791</v>
      </c>
      <c r="T174" s="21">
        <f t="shared" si="47"/>
        <v>86.147999999999996</v>
      </c>
      <c r="U174" s="37">
        <f>VLOOKUP(Time_Zone, 'LSTM LookUp'!$B$5:$D$8, 3, FALSE)</f>
        <v>-75</v>
      </c>
      <c r="V174" s="21">
        <f t="shared" si="57"/>
        <v>-6.4294051110616826</v>
      </c>
      <c r="W174" s="21">
        <f t="shared" si="48"/>
        <v>114.54064872223458</v>
      </c>
      <c r="X174" s="21">
        <f t="shared" si="49"/>
        <v>-1.6149701688790001</v>
      </c>
      <c r="Y174" s="21">
        <f t="shared" si="50"/>
        <v>16.385029831120999</v>
      </c>
      <c r="Z174" s="21">
        <f t="shared" si="58"/>
        <v>5.1937682816596844</v>
      </c>
      <c r="AA174" s="21">
        <f t="shared" si="51"/>
        <v>5.1937682816596844</v>
      </c>
      <c r="AB174" s="21">
        <f t="shared" si="52"/>
        <v>0</v>
      </c>
      <c r="AC174" s="21">
        <f t="shared" si="53"/>
        <v>0</v>
      </c>
      <c r="AD174" s="21">
        <f t="shared" si="59"/>
        <v>0</v>
      </c>
      <c r="AE174" s="21" t="str">
        <f t="shared" si="54"/>
        <v>1/7/9:00</v>
      </c>
    </row>
    <row r="175" spans="2:31">
      <c r="B175" s="37">
        <v>1</v>
      </c>
      <c r="C175" s="38">
        <v>7</v>
      </c>
      <c r="D175" s="38">
        <v>10</v>
      </c>
      <c r="E175" s="17">
        <v>0</v>
      </c>
      <c r="F175" s="17">
        <v>70</v>
      </c>
      <c r="G175" s="17">
        <v>6</v>
      </c>
      <c r="H175" s="37">
        <f t="shared" si="42"/>
        <v>32</v>
      </c>
      <c r="I175" s="37">
        <f>IF(H175&lt;'Roof Calculator'!$G$8, 1, 0)</f>
        <v>1</v>
      </c>
      <c r="J175" s="37">
        <f>IF(H175&gt;='Roof Calculator'!$G$8, 1, 0)</f>
        <v>0</v>
      </c>
      <c r="K175" s="37">
        <f t="shared" si="43"/>
        <v>32</v>
      </c>
      <c r="L175" s="37">
        <f t="shared" si="44"/>
        <v>0</v>
      </c>
      <c r="M175" s="37">
        <v>0</v>
      </c>
      <c r="N175" s="37">
        <f t="shared" si="45"/>
        <v>70</v>
      </c>
      <c r="O175" s="37">
        <v>0</v>
      </c>
      <c r="P175" s="37">
        <v>0</v>
      </c>
      <c r="Q175" s="21">
        <f t="shared" si="46"/>
        <v>39.790999999999997</v>
      </c>
      <c r="R175" s="21">
        <f t="shared" si="55"/>
        <v>7.3750000000000187</v>
      </c>
      <c r="S175" s="21">
        <f t="shared" si="56"/>
        <v>-22.319607563674492</v>
      </c>
      <c r="T175" s="21">
        <f t="shared" si="47"/>
        <v>86.147999999999996</v>
      </c>
      <c r="U175" s="37">
        <f>VLOOKUP(Time_Zone, 'LSTM LookUp'!$B$5:$D$8, 3, FALSE)</f>
        <v>-75</v>
      </c>
      <c r="V175" s="21">
        <f t="shared" si="57"/>
        <v>-6.4465178498169724</v>
      </c>
      <c r="W175" s="21">
        <f t="shared" si="48"/>
        <v>129.53637053754574</v>
      </c>
      <c r="X175" s="21">
        <f t="shared" si="49"/>
        <v>-4.1732004978788186</v>
      </c>
      <c r="Y175" s="21">
        <f t="shared" si="50"/>
        <v>65.826799502121176</v>
      </c>
      <c r="Z175" s="21">
        <f t="shared" si="58"/>
        <v>20.865945735900919</v>
      </c>
      <c r="AA175" s="21">
        <f t="shared" si="51"/>
        <v>20.865945735900919</v>
      </c>
      <c r="AB175" s="21">
        <f t="shared" si="52"/>
        <v>0</v>
      </c>
      <c r="AC175" s="21">
        <f t="shared" si="53"/>
        <v>0</v>
      </c>
      <c r="AD175" s="21">
        <f t="shared" si="59"/>
        <v>0</v>
      </c>
      <c r="AE175" s="21" t="str">
        <f t="shared" si="54"/>
        <v>1/7/10:00</v>
      </c>
    </row>
    <row r="176" spans="2:31">
      <c r="B176" s="37">
        <v>1</v>
      </c>
      <c r="C176" s="38">
        <v>7</v>
      </c>
      <c r="D176" s="38">
        <v>11</v>
      </c>
      <c r="E176" s="17">
        <v>0</v>
      </c>
      <c r="F176" s="17">
        <v>148</v>
      </c>
      <c r="G176" s="17">
        <v>6</v>
      </c>
      <c r="H176" s="37">
        <f t="shared" si="42"/>
        <v>32</v>
      </c>
      <c r="I176" s="37">
        <f>IF(H176&lt;'Roof Calculator'!$G$8, 1, 0)</f>
        <v>1</v>
      </c>
      <c r="J176" s="37">
        <f>IF(H176&gt;='Roof Calculator'!$G$8, 1, 0)</f>
        <v>0</v>
      </c>
      <c r="K176" s="37">
        <f t="shared" si="43"/>
        <v>32</v>
      </c>
      <c r="L176" s="37">
        <f t="shared" si="44"/>
        <v>0</v>
      </c>
      <c r="M176" s="37">
        <v>0</v>
      </c>
      <c r="N176" s="37">
        <f t="shared" si="45"/>
        <v>148</v>
      </c>
      <c r="O176" s="37">
        <v>0</v>
      </c>
      <c r="P176" s="37">
        <v>0</v>
      </c>
      <c r="Q176" s="21">
        <f t="shared" si="46"/>
        <v>39.790999999999997</v>
      </c>
      <c r="R176" s="21">
        <f t="shared" si="55"/>
        <v>7.4166666666666856</v>
      </c>
      <c r="S176" s="21">
        <f t="shared" si="56"/>
        <v>-22.314319851648147</v>
      </c>
      <c r="T176" s="21">
        <f t="shared" si="47"/>
        <v>86.147999999999996</v>
      </c>
      <c r="U176" s="37">
        <f>VLOOKUP(Time_Zone, 'LSTM LookUp'!$B$5:$D$8, 3, FALSE)</f>
        <v>-75</v>
      </c>
      <c r="V176" s="21">
        <f t="shared" si="57"/>
        <v>-6.4636185855087289</v>
      </c>
      <c r="W176" s="21">
        <f t="shared" si="48"/>
        <v>144.53209535362279</v>
      </c>
      <c r="X176" s="21">
        <f t="shared" si="49"/>
        <v>-4.9316137521710086</v>
      </c>
      <c r="Y176" s="21">
        <f t="shared" si="50"/>
        <v>143.06838624782898</v>
      </c>
      <c r="Z176" s="21">
        <f t="shared" si="58"/>
        <v>45.350179661612088</v>
      </c>
      <c r="AA176" s="21">
        <f t="shared" si="51"/>
        <v>45.350179661612088</v>
      </c>
      <c r="AB176" s="21">
        <f t="shared" si="52"/>
        <v>0</v>
      </c>
      <c r="AC176" s="21">
        <f t="shared" si="53"/>
        <v>0</v>
      </c>
      <c r="AD176" s="21">
        <f t="shared" si="59"/>
        <v>0</v>
      </c>
      <c r="AE176" s="21" t="str">
        <f t="shared" si="54"/>
        <v>1/7/11:00</v>
      </c>
    </row>
    <row r="177" spans="2:31">
      <c r="B177" s="37">
        <v>1</v>
      </c>
      <c r="C177" s="38">
        <v>7</v>
      </c>
      <c r="D177" s="38">
        <v>12</v>
      </c>
      <c r="E177" s="17">
        <v>0</v>
      </c>
      <c r="F177" s="17">
        <v>189</v>
      </c>
      <c r="G177" s="17">
        <v>7</v>
      </c>
      <c r="H177" s="37">
        <f t="shared" si="42"/>
        <v>32</v>
      </c>
      <c r="I177" s="37">
        <f>IF(H177&lt;'Roof Calculator'!$G$8, 1, 0)</f>
        <v>1</v>
      </c>
      <c r="J177" s="37">
        <f>IF(H177&gt;='Roof Calculator'!$G$8, 1, 0)</f>
        <v>0</v>
      </c>
      <c r="K177" s="37">
        <f t="shared" si="43"/>
        <v>32</v>
      </c>
      <c r="L177" s="37">
        <f t="shared" si="44"/>
        <v>0</v>
      </c>
      <c r="M177" s="37">
        <v>0</v>
      </c>
      <c r="N177" s="37">
        <f t="shared" si="45"/>
        <v>189</v>
      </c>
      <c r="O177" s="37">
        <v>0</v>
      </c>
      <c r="P177" s="37">
        <v>0</v>
      </c>
      <c r="Q177" s="21">
        <f t="shared" si="46"/>
        <v>39.790999999999997</v>
      </c>
      <c r="R177" s="21">
        <f t="shared" si="55"/>
        <v>7.4583333333333526</v>
      </c>
      <c r="S177" s="21">
        <f t="shared" si="56"/>
        <v>-22.309020242604312</v>
      </c>
      <c r="T177" s="21">
        <f t="shared" si="47"/>
        <v>86.147999999999996</v>
      </c>
      <c r="U177" s="37">
        <f>VLOOKUP(Time_Zone, 'LSTM LookUp'!$B$5:$D$8, 3, FALSE)</f>
        <v>-75</v>
      </c>
      <c r="V177" s="21">
        <f t="shared" si="57"/>
        <v>-6.4807072913971693</v>
      </c>
      <c r="W177" s="21">
        <f t="shared" si="48"/>
        <v>159.52782317715071</v>
      </c>
      <c r="X177" s="21">
        <f t="shared" si="49"/>
        <v>-6.3624009508909998</v>
      </c>
      <c r="Y177" s="21">
        <f t="shared" si="50"/>
        <v>182.63759904910901</v>
      </c>
      <c r="Z177" s="21">
        <f t="shared" si="58"/>
        <v>57.892929018539569</v>
      </c>
      <c r="AA177" s="21">
        <f t="shared" si="51"/>
        <v>57.892929018539569</v>
      </c>
      <c r="AB177" s="21">
        <f t="shared" si="52"/>
        <v>0</v>
      </c>
      <c r="AC177" s="21">
        <f t="shared" si="53"/>
        <v>0</v>
      </c>
      <c r="AD177" s="21">
        <f t="shared" si="59"/>
        <v>0</v>
      </c>
      <c r="AE177" s="21" t="str">
        <f t="shared" si="54"/>
        <v>1/7/12:00</v>
      </c>
    </row>
    <row r="178" spans="2:31">
      <c r="B178" s="37">
        <v>1</v>
      </c>
      <c r="C178" s="38">
        <v>7</v>
      </c>
      <c r="D178" s="38">
        <v>13</v>
      </c>
      <c r="E178" s="17">
        <v>0</v>
      </c>
      <c r="F178" s="17">
        <v>239</v>
      </c>
      <c r="G178" s="17">
        <v>1</v>
      </c>
      <c r="H178" s="37">
        <f t="shared" si="42"/>
        <v>32</v>
      </c>
      <c r="I178" s="37">
        <f>IF(H178&lt;'Roof Calculator'!$G$8, 1, 0)</f>
        <v>1</v>
      </c>
      <c r="J178" s="37">
        <f>IF(H178&gt;='Roof Calculator'!$G$8, 1, 0)</f>
        <v>0</v>
      </c>
      <c r="K178" s="37">
        <f t="shared" si="43"/>
        <v>32</v>
      </c>
      <c r="L178" s="37">
        <f t="shared" si="44"/>
        <v>0</v>
      </c>
      <c r="M178" s="37">
        <v>0</v>
      </c>
      <c r="N178" s="37">
        <f t="shared" si="45"/>
        <v>239</v>
      </c>
      <c r="O178" s="37">
        <v>0</v>
      </c>
      <c r="P178" s="37">
        <v>0</v>
      </c>
      <c r="Q178" s="21">
        <f t="shared" si="46"/>
        <v>39.790999999999997</v>
      </c>
      <c r="R178" s="21">
        <f t="shared" si="55"/>
        <v>7.5000000000000195</v>
      </c>
      <c r="S178" s="21">
        <f t="shared" si="56"/>
        <v>-22.303708740578596</v>
      </c>
      <c r="T178" s="21">
        <f t="shared" si="47"/>
        <v>86.147999999999996</v>
      </c>
      <c r="U178" s="37">
        <f>VLOOKUP(Time_Zone, 'LSTM LookUp'!$B$5:$D$8, 3, FALSE)</f>
        <v>-75</v>
      </c>
      <c r="V178" s="21">
        <f t="shared" si="57"/>
        <v>-6.4977839407666016</v>
      </c>
      <c r="W178" s="21">
        <f t="shared" si="48"/>
        <v>174.52355401480833</v>
      </c>
      <c r="X178" s="21">
        <f t="shared" si="49"/>
        <v>-0.95053874624331514</v>
      </c>
      <c r="Y178" s="21">
        <f t="shared" si="50"/>
        <v>238.04946125375668</v>
      </c>
      <c r="Z178" s="21">
        <f t="shared" si="58"/>
        <v>75.457521534542707</v>
      </c>
      <c r="AA178" s="21">
        <f t="shared" si="51"/>
        <v>75.457521534542707</v>
      </c>
      <c r="AB178" s="21">
        <f t="shared" si="52"/>
        <v>0</v>
      </c>
      <c r="AC178" s="21">
        <f t="shared" si="53"/>
        <v>0</v>
      </c>
      <c r="AD178" s="21">
        <f t="shared" si="59"/>
        <v>0</v>
      </c>
      <c r="AE178" s="21" t="str">
        <f t="shared" si="54"/>
        <v>1/7/13:00</v>
      </c>
    </row>
    <row r="179" spans="2:31">
      <c r="B179" s="37">
        <v>1</v>
      </c>
      <c r="C179" s="38">
        <v>7</v>
      </c>
      <c r="D179" s="38">
        <v>14</v>
      </c>
      <c r="E179" s="17">
        <v>-1.7</v>
      </c>
      <c r="F179" s="17">
        <v>220</v>
      </c>
      <c r="G179" s="17">
        <v>2</v>
      </c>
      <c r="H179" s="37">
        <f t="shared" si="42"/>
        <v>28.94</v>
      </c>
      <c r="I179" s="37">
        <f>IF(H179&lt;'Roof Calculator'!$G$8, 1, 0)</f>
        <v>1</v>
      </c>
      <c r="J179" s="37">
        <f>IF(H179&gt;='Roof Calculator'!$G$8, 1, 0)</f>
        <v>0</v>
      </c>
      <c r="K179" s="37">
        <f t="shared" si="43"/>
        <v>28.94</v>
      </c>
      <c r="L179" s="37">
        <f t="shared" si="44"/>
        <v>0</v>
      </c>
      <c r="M179" s="37">
        <v>0</v>
      </c>
      <c r="N179" s="37">
        <f t="shared" si="45"/>
        <v>220</v>
      </c>
      <c r="O179" s="37">
        <v>0</v>
      </c>
      <c r="P179" s="37">
        <v>0</v>
      </c>
      <c r="Q179" s="21">
        <f t="shared" si="46"/>
        <v>39.790999999999997</v>
      </c>
      <c r="R179" s="21">
        <f t="shared" si="55"/>
        <v>7.5416666666666865</v>
      </c>
      <c r="S179" s="21">
        <f t="shared" si="56"/>
        <v>-22.298385349614616</v>
      </c>
      <c r="T179" s="21">
        <f t="shared" si="47"/>
        <v>86.147999999999996</v>
      </c>
      <c r="U179" s="37">
        <f>VLOOKUP(Time_Zone, 'LSTM LookUp'!$B$5:$D$8, 3, FALSE)</f>
        <v>-75</v>
      </c>
      <c r="V179" s="21">
        <f t="shared" si="57"/>
        <v>-6.5148485069255004</v>
      </c>
      <c r="W179" s="21">
        <f t="shared" si="48"/>
        <v>189.51928787326861</v>
      </c>
      <c r="X179" s="21">
        <f t="shared" si="49"/>
        <v>-1.8879325208340114</v>
      </c>
      <c r="Y179" s="21">
        <f t="shared" si="50"/>
        <v>218.112067479166</v>
      </c>
      <c r="Z179" s="21">
        <f t="shared" si="58"/>
        <v>69.137715927063766</v>
      </c>
      <c r="AA179" s="21">
        <f t="shared" si="51"/>
        <v>69.137715927063766</v>
      </c>
      <c r="AB179" s="21">
        <f t="shared" si="52"/>
        <v>0</v>
      </c>
      <c r="AC179" s="21">
        <f t="shared" si="53"/>
        <v>0</v>
      </c>
      <c r="AD179" s="21">
        <f t="shared" si="59"/>
        <v>0</v>
      </c>
      <c r="AE179" s="21" t="str">
        <f t="shared" si="54"/>
        <v>1/7/14:00</v>
      </c>
    </row>
    <row r="180" spans="2:31">
      <c r="B180" s="37">
        <v>1</v>
      </c>
      <c r="C180" s="38">
        <v>7</v>
      </c>
      <c r="D180" s="38">
        <v>15</v>
      </c>
      <c r="E180" s="17">
        <v>-3.3</v>
      </c>
      <c r="F180" s="17">
        <v>174</v>
      </c>
      <c r="G180" s="17">
        <v>3</v>
      </c>
      <c r="H180" s="37">
        <f t="shared" si="42"/>
        <v>26.060000000000002</v>
      </c>
      <c r="I180" s="37">
        <f>IF(H180&lt;'Roof Calculator'!$G$8, 1, 0)</f>
        <v>1</v>
      </c>
      <c r="J180" s="37">
        <f>IF(H180&gt;='Roof Calculator'!$G$8, 1, 0)</f>
        <v>0</v>
      </c>
      <c r="K180" s="37">
        <f t="shared" si="43"/>
        <v>26.060000000000002</v>
      </c>
      <c r="L180" s="37">
        <f t="shared" si="44"/>
        <v>0</v>
      </c>
      <c r="M180" s="37">
        <v>0</v>
      </c>
      <c r="N180" s="37">
        <f t="shared" si="45"/>
        <v>174</v>
      </c>
      <c r="O180" s="37">
        <v>0</v>
      </c>
      <c r="P180" s="37">
        <v>0</v>
      </c>
      <c r="Q180" s="21">
        <f t="shared" si="46"/>
        <v>39.790999999999997</v>
      </c>
      <c r="R180" s="21">
        <f t="shared" si="55"/>
        <v>7.5833333333333535</v>
      </c>
      <c r="S180" s="21">
        <f t="shared" si="56"/>
        <v>-22.293050073764046</v>
      </c>
      <c r="T180" s="21">
        <f t="shared" si="47"/>
        <v>86.147999999999996</v>
      </c>
      <c r="U180" s="37">
        <f>VLOOKUP(Time_Zone, 'LSTM LookUp'!$B$5:$D$8, 3, FALSE)</f>
        <v>-75</v>
      </c>
      <c r="V180" s="21">
        <f t="shared" si="57"/>
        <v>-6.5319009632065264</v>
      </c>
      <c r="W180" s="21">
        <f t="shared" si="48"/>
        <v>204.51502475919838</v>
      </c>
      <c r="X180" s="21">
        <f t="shared" si="49"/>
        <v>-2.6689115434284343</v>
      </c>
      <c r="Y180" s="21">
        <f t="shared" si="50"/>
        <v>171.33108845657156</v>
      </c>
      <c r="Z180" s="21">
        <f t="shared" si="58"/>
        <v>54.308962635992401</v>
      </c>
      <c r="AA180" s="21">
        <f t="shared" si="51"/>
        <v>54.308962635992401</v>
      </c>
      <c r="AB180" s="21">
        <f t="shared" si="52"/>
        <v>0</v>
      </c>
      <c r="AC180" s="21">
        <f t="shared" si="53"/>
        <v>0</v>
      </c>
      <c r="AD180" s="21">
        <f t="shared" si="59"/>
        <v>0</v>
      </c>
      <c r="AE180" s="21" t="str">
        <f t="shared" si="54"/>
        <v>1/7/15:00</v>
      </c>
    </row>
    <row r="181" spans="2:31">
      <c r="B181" s="37">
        <v>1</v>
      </c>
      <c r="C181" s="38">
        <v>7</v>
      </c>
      <c r="D181" s="38">
        <v>16</v>
      </c>
      <c r="E181" s="17">
        <v>-3.9</v>
      </c>
      <c r="F181" s="17">
        <v>135</v>
      </c>
      <c r="G181" s="17">
        <v>1</v>
      </c>
      <c r="H181" s="37">
        <f t="shared" si="42"/>
        <v>24.98</v>
      </c>
      <c r="I181" s="37">
        <f>IF(H181&lt;'Roof Calculator'!$G$8, 1, 0)</f>
        <v>1</v>
      </c>
      <c r="J181" s="37">
        <f>IF(H181&gt;='Roof Calculator'!$G$8, 1, 0)</f>
        <v>0</v>
      </c>
      <c r="K181" s="37">
        <f t="shared" si="43"/>
        <v>24.98</v>
      </c>
      <c r="L181" s="37">
        <f t="shared" si="44"/>
        <v>0</v>
      </c>
      <c r="M181" s="37">
        <v>0</v>
      </c>
      <c r="N181" s="37">
        <f t="shared" si="45"/>
        <v>135</v>
      </c>
      <c r="O181" s="37">
        <v>0</v>
      </c>
      <c r="P181" s="37">
        <v>0</v>
      </c>
      <c r="Q181" s="21">
        <f t="shared" si="46"/>
        <v>39.790999999999997</v>
      </c>
      <c r="R181" s="21">
        <f t="shared" si="55"/>
        <v>7.6250000000000204</v>
      </c>
      <c r="S181" s="21">
        <f t="shared" si="56"/>
        <v>-22.287702917086541</v>
      </c>
      <c r="T181" s="21">
        <f t="shared" si="47"/>
        <v>86.147999999999996</v>
      </c>
      <c r="U181" s="37">
        <f>VLOOKUP(Time_Zone, 'LSTM LookUp'!$B$5:$D$8, 3, FALSE)</f>
        <v>-75</v>
      </c>
      <c r="V181" s="21">
        <f t="shared" si="57"/>
        <v>-6.5489412829666147</v>
      </c>
      <c r="W181" s="21">
        <f t="shared" si="48"/>
        <v>219.51076467925833</v>
      </c>
      <c r="X181" s="21">
        <f t="shared" si="49"/>
        <v>-0.79124455235137048</v>
      </c>
      <c r="Y181" s="21">
        <f t="shared" si="50"/>
        <v>134.20875544764863</v>
      </c>
      <c r="Z181" s="21">
        <f t="shared" si="58"/>
        <v>42.541831436954396</v>
      </c>
      <c r="AA181" s="21">
        <f t="shared" si="51"/>
        <v>42.541831436954396</v>
      </c>
      <c r="AB181" s="21">
        <f t="shared" si="52"/>
        <v>0</v>
      </c>
      <c r="AC181" s="21">
        <f t="shared" si="53"/>
        <v>0</v>
      </c>
      <c r="AD181" s="21">
        <f t="shared" si="59"/>
        <v>0</v>
      </c>
      <c r="AE181" s="21" t="str">
        <f t="shared" si="54"/>
        <v>1/7/16:00</v>
      </c>
    </row>
    <row r="182" spans="2:31">
      <c r="B182" s="37">
        <v>1</v>
      </c>
      <c r="C182" s="38">
        <v>7</v>
      </c>
      <c r="D182" s="38">
        <v>17</v>
      </c>
      <c r="E182" s="17">
        <v>-3.9</v>
      </c>
      <c r="F182" s="17">
        <v>67</v>
      </c>
      <c r="G182" s="17">
        <v>1</v>
      </c>
      <c r="H182" s="37">
        <f t="shared" si="42"/>
        <v>24.98</v>
      </c>
      <c r="I182" s="37">
        <f>IF(H182&lt;'Roof Calculator'!$G$8, 1, 0)</f>
        <v>1</v>
      </c>
      <c r="J182" s="37">
        <f>IF(H182&gt;='Roof Calculator'!$G$8, 1, 0)</f>
        <v>0</v>
      </c>
      <c r="K182" s="37">
        <f t="shared" si="43"/>
        <v>24.98</v>
      </c>
      <c r="L182" s="37">
        <f t="shared" si="44"/>
        <v>0</v>
      </c>
      <c r="M182" s="37">
        <v>0</v>
      </c>
      <c r="N182" s="37">
        <f t="shared" si="45"/>
        <v>67</v>
      </c>
      <c r="O182" s="37">
        <v>0</v>
      </c>
      <c r="P182" s="37">
        <v>0</v>
      </c>
      <c r="Q182" s="21">
        <f t="shared" si="46"/>
        <v>39.790999999999997</v>
      </c>
      <c r="R182" s="21">
        <f t="shared" si="55"/>
        <v>7.6666666666666874</v>
      </c>
      <c r="S182" s="21">
        <f t="shared" si="56"/>
        <v>-22.282343883649787</v>
      </c>
      <c r="T182" s="21">
        <f t="shared" si="47"/>
        <v>86.147999999999996</v>
      </c>
      <c r="U182" s="37">
        <f>VLOOKUP(Time_Zone, 'LSTM LookUp'!$B$5:$D$8, 3, FALSE)</f>
        <v>-75</v>
      </c>
      <c r="V182" s="21">
        <f t="shared" si="57"/>
        <v>-6.5659694395869774</v>
      </c>
      <c r="W182" s="21">
        <f t="shared" si="48"/>
        <v>234.50650764010328</v>
      </c>
      <c r="X182" s="21">
        <f t="shared" si="49"/>
        <v>-0.65548295735897766</v>
      </c>
      <c r="Y182" s="21">
        <f t="shared" si="50"/>
        <v>66.344517042641016</v>
      </c>
      <c r="Z182" s="21">
        <f t="shared" si="58"/>
        <v>21.030053153984685</v>
      </c>
      <c r="AA182" s="21">
        <f t="shared" si="51"/>
        <v>21.030053153984685</v>
      </c>
      <c r="AB182" s="21">
        <f t="shared" si="52"/>
        <v>0</v>
      </c>
      <c r="AC182" s="21">
        <f t="shared" si="53"/>
        <v>0</v>
      </c>
      <c r="AD182" s="21">
        <f t="shared" si="59"/>
        <v>0</v>
      </c>
      <c r="AE182" s="21" t="str">
        <f t="shared" si="54"/>
        <v>1/7/17:00</v>
      </c>
    </row>
    <row r="183" spans="2:31">
      <c r="B183" s="37">
        <v>1</v>
      </c>
      <c r="C183" s="38">
        <v>7</v>
      </c>
      <c r="D183" s="38">
        <v>18</v>
      </c>
      <c r="E183" s="17">
        <v>-5</v>
      </c>
      <c r="F183" s="17">
        <v>14</v>
      </c>
      <c r="G183" s="17">
        <v>0</v>
      </c>
      <c r="H183" s="37">
        <f t="shared" si="42"/>
        <v>23</v>
      </c>
      <c r="I183" s="37">
        <f>IF(H183&lt;'Roof Calculator'!$G$8, 1, 0)</f>
        <v>1</v>
      </c>
      <c r="J183" s="37">
        <f>IF(H183&gt;='Roof Calculator'!$G$8, 1, 0)</f>
        <v>0</v>
      </c>
      <c r="K183" s="37">
        <f t="shared" si="43"/>
        <v>23</v>
      </c>
      <c r="L183" s="37">
        <f t="shared" si="44"/>
        <v>0</v>
      </c>
      <c r="M183" s="37">
        <v>0</v>
      </c>
      <c r="N183" s="37">
        <f t="shared" si="45"/>
        <v>14</v>
      </c>
      <c r="O183" s="37">
        <v>0</v>
      </c>
      <c r="P183" s="37">
        <v>0</v>
      </c>
      <c r="Q183" s="21">
        <f t="shared" si="46"/>
        <v>39.790999999999997</v>
      </c>
      <c r="R183" s="21">
        <f t="shared" si="55"/>
        <v>7.7083333333333544</v>
      </c>
      <c r="S183" s="21">
        <f t="shared" si="56"/>
        <v>-22.276972977529443</v>
      </c>
      <c r="T183" s="21">
        <f t="shared" si="47"/>
        <v>86.147999999999996</v>
      </c>
      <c r="U183" s="37">
        <f>VLOOKUP(Time_Zone, 'LSTM LookUp'!$B$5:$D$8, 3, FALSE)</f>
        <v>-75</v>
      </c>
      <c r="V183" s="21">
        <f t="shared" si="57"/>
        <v>-6.5829854064732105</v>
      </c>
      <c r="W183" s="21">
        <f t="shared" si="48"/>
        <v>249.50225364838172</v>
      </c>
      <c r="X183" s="21">
        <f t="shared" si="49"/>
        <v>0</v>
      </c>
      <c r="Y183" s="21">
        <f t="shared" si="50"/>
        <v>14</v>
      </c>
      <c r="Z183" s="21">
        <f t="shared" si="58"/>
        <v>4.4377554812337419</v>
      </c>
      <c r="AA183" s="21">
        <f t="shared" si="51"/>
        <v>4.4377554812337419</v>
      </c>
      <c r="AB183" s="21">
        <f t="shared" si="52"/>
        <v>0</v>
      </c>
      <c r="AC183" s="21">
        <f t="shared" si="53"/>
        <v>0</v>
      </c>
      <c r="AD183" s="21">
        <f t="shared" si="59"/>
        <v>0</v>
      </c>
      <c r="AE183" s="21" t="str">
        <f t="shared" si="54"/>
        <v>1/7/18:00</v>
      </c>
    </row>
    <row r="184" spans="2:31">
      <c r="B184" s="37">
        <v>1</v>
      </c>
      <c r="C184" s="38">
        <v>7</v>
      </c>
      <c r="D184" s="38">
        <v>19</v>
      </c>
      <c r="E184" s="17">
        <v>-5.6</v>
      </c>
      <c r="F184" s="17">
        <v>0</v>
      </c>
      <c r="G184" s="17">
        <v>0</v>
      </c>
      <c r="H184" s="37">
        <f t="shared" si="42"/>
        <v>21.92</v>
      </c>
      <c r="I184" s="37">
        <f>IF(H184&lt;'Roof Calculator'!$G$8, 1, 0)</f>
        <v>1</v>
      </c>
      <c r="J184" s="37">
        <f>IF(H184&gt;='Roof Calculator'!$G$8, 1, 0)</f>
        <v>0</v>
      </c>
      <c r="K184" s="37">
        <f t="shared" si="43"/>
        <v>21.92</v>
      </c>
      <c r="L184" s="37">
        <f t="shared" si="44"/>
        <v>0</v>
      </c>
      <c r="M184" s="37">
        <v>0</v>
      </c>
      <c r="N184" s="37">
        <f t="shared" si="45"/>
        <v>0</v>
      </c>
      <c r="O184" s="37">
        <v>0</v>
      </c>
      <c r="P184" s="37">
        <v>0</v>
      </c>
      <c r="Q184" s="21">
        <f t="shared" si="46"/>
        <v>39.790999999999997</v>
      </c>
      <c r="R184" s="21">
        <f t="shared" si="55"/>
        <v>7.7500000000000213</v>
      </c>
      <c r="S184" s="21">
        <f t="shared" si="56"/>
        <v>-22.271590202809179</v>
      </c>
      <c r="T184" s="21">
        <f t="shared" si="47"/>
        <v>86.147999999999996</v>
      </c>
      <c r="U184" s="37">
        <f>VLOOKUP(Time_Zone, 'LSTM LookUp'!$B$5:$D$8, 3, FALSE)</f>
        <v>-75</v>
      </c>
      <c r="V184" s="21">
        <f t="shared" si="57"/>
        <v>-6.5999891570552887</v>
      </c>
      <c r="W184" s="21">
        <f t="shared" si="48"/>
        <v>264.49800271073622</v>
      </c>
      <c r="X184" s="21">
        <f t="shared" si="49"/>
        <v>0</v>
      </c>
      <c r="Y184" s="21">
        <f t="shared" si="50"/>
        <v>0</v>
      </c>
      <c r="Z184" s="21">
        <f t="shared" si="58"/>
        <v>0</v>
      </c>
      <c r="AA184" s="21">
        <f t="shared" si="51"/>
        <v>0</v>
      </c>
      <c r="AB184" s="21">
        <f t="shared" si="52"/>
        <v>0</v>
      </c>
      <c r="AC184" s="21">
        <f t="shared" si="53"/>
        <v>0</v>
      </c>
      <c r="AD184" s="21">
        <f t="shared" si="59"/>
        <v>0</v>
      </c>
      <c r="AE184" s="21" t="str">
        <f t="shared" si="54"/>
        <v>1/7/19:00</v>
      </c>
    </row>
    <row r="185" spans="2:31">
      <c r="B185" s="37">
        <v>1</v>
      </c>
      <c r="C185" s="38">
        <v>7</v>
      </c>
      <c r="D185" s="38">
        <v>20</v>
      </c>
      <c r="E185" s="17">
        <v>-6.1</v>
      </c>
      <c r="F185" s="17">
        <v>0</v>
      </c>
      <c r="G185" s="17">
        <v>0</v>
      </c>
      <c r="H185" s="37">
        <f t="shared" si="42"/>
        <v>21.02</v>
      </c>
      <c r="I185" s="37">
        <f>IF(H185&lt;'Roof Calculator'!$G$8, 1, 0)</f>
        <v>1</v>
      </c>
      <c r="J185" s="37">
        <f>IF(H185&gt;='Roof Calculator'!$G$8, 1, 0)</f>
        <v>0</v>
      </c>
      <c r="K185" s="37">
        <f t="shared" si="43"/>
        <v>21.02</v>
      </c>
      <c r="L185" s="37">
        <f t="shared" si="44"/>
        <v>0</v>
      </c>
      <c r="M185" s="37">
        <v>0</v>
      </c>
      <c r="N185" s="37">
        <f t="shared" si="45"/>
        <v>0</v>
      </c>
      <c r="O185" s="37">
        <v>0</v>
      </c>
      <c r="P185" s="37">
        <v>0</v>
      </c>
      <c r="Q185" s="21">
        <f t="shared" si="46"/>
        <v>39.790999999999997</v>
      </c>
      <c r="R185" s="21">
        <f t="shared" si="55"/>
        <v>7.7916666666666883</v>
      </c>
      <c r="S185" s="21">
        <f t="shared" si="56"/>
        <v>-22.266195563580617</v>
      </c>
      <c r="T185" s="21">
        <f t="shared" si="47"/>
        <v>86.147999999999996</v>
      </c>
      <c r="U185" s="37">
        <f>VLOOKUP(Time_Zone, 'LSTM LookUp'!$B$5:$D$8, 3, FALSE)</f>
        <v>-75</v>
      </c>
      <c r="V185" s="21">
        <f t="shared" si="57"/>
        <v>-6.6169806647876461</v>
      </c>
      <c r="W185" s="21">
        <f t="shared" si="48"/>
        <v>279.49375483380311</v>
      </c>
      <c r="X185" s="21">
        <f t="shared" si="49"/>
        <v>0</v>
      </c>
      <c r="Y185" s="21">
        <f t="shared" si="50"/>
        <v>0</v>
      </c>
      <c r="Z185" s="21">
        <f t="shared" si="58"/>
        <v>0</v>
      </c>
      <c r="AA185" s="21">
        <f t="shared" si="51"/>
        <v>0</v>
      </c>
      <c r="AB185" s="21">
        <f t="shared" si="52"/>
        <v>0</v>
      </c>
      <c r="AC185" s="21">
        <f t="shared" si="53"/>
        <v>0</v>
      </c>
      <c r="AD185" s="21">
        <f t="shared" si="59"/>
        <v>0</v>
      </c>
      <c r="AE185" s="21" t="str">
        <f t="shared" si="54"/>
        <v>1/7/20:00</v>
      </c>
    </row>
    <row r="186" spans="2:31">
      <c r="B186" s="37">
        <v>1</v>
      </c>
      <c r="C186" s="38">
        <v>7</v>
      </c>
      <c r="D186" s="38">
        <v>21</v>
      </c>
      <c r="E186" s="17">
        <v>-6.1</v>
      </c>
      <c r="F186" s="17">
        <v>0</v>
      </c>
      <c r="G186" s="17">
        <v>0</v>
      </c>
      <c r="H186" s="37">
        <f t="shared" si="42"/>
        <v>21.02</v>
      </c>
      <c r="I186" s="37">
        <f>IF(H186&lt;'Roof Calculator'!$G$8, 1, 0)</f>
        <v>1</v>
      </c>
      <c r="J186" s="37">
        <f>IF(H186&gt;='Roof Calculator'!$G$8, 1, 0)</f>
        <v>0</v>
      </c>
      <c r="K186" s="37">
        <f t="shared" si="43"/>
        <v>21.02</v>
      </c>
      <c r="L186" s="37">
        <f t="shared" si="44"/>
        <v>0</v>
      </c>
      <c r="M186" s="37">
        <v>0</v>
      </c>
      <c r="N186" s="37">
        <f t="shared" si="45"/>
        <v>0</v>
      </c>
      <c r="O186" s="37">
        <v>0</v>
      </c>
      <c r="P186" s="37">
        <v>0</v>
      </c>
      <c r="Q186" s="21">
        <f t="shared" si="46"/>
        <v>39.790999999999997</v>
      </c>
      <c r="R186" s="21">
        <f t="shared" si="55"/>
        <v>7.8333333333333552</v>
      </c>
      <c r="S186" s="21">
        <f t="shared" si="56"/>
        <v>-22.26078906394336</v>
      </c>
      <c r="T186" s="21">
        <f t="shared" si="47"/>
        <v>86.147999999999996</v>
      </c>
      <c r="U186" s="37">
        <f>VLOOKUP(Time_Zone, 'LSTM LookUp'!$B$5:$D$8, 3, FALSE)</f>
        <v>-75</v>
      </c>
      <c r="V186" s="21">
        <f t="shared" si="57"/>
        <v>-6.6339599031492522</v>
      </c>
      <c r="W186" s="21">
        <f t="shared" si="48"/>
        <v>294.48951002421268</v>
      </c>
      <c r="X186" s="21">
        <f t="shared" si="49"/>
        <v>0</v>
      </c>
      <c r="Y186" s="21">
        <f t="shared" si="50"/>
        <v>0</v>
      </c>
      <c r="Z186" s="21">
        <f t="shared" si="58"/>
        <v>0</v>
      </c>
      <c r="AA186" s="21">
        <f t="shared" si="51"/>
        <v>0</v>
      </c>
      <c r="AB186" s="21">
        <f t="shared" si="52"/>
        <v>0</v>
      </c>
      <c r="AC186" s="21">
        <f t="shared" si="53"/>
        <v>0</v>
      </c>
      <c r="AD186" s="21">
        <f t="shared" si="59"/>
        <v>0</v>
      </c>
      <c r="AE186" s="21" t="str">
        <f t="shared" si="54"/>
        <v>1/7/21:00</v>
      </c>
    </row>
    <row r="187" spans="2:31">
      <c r="B187" s="37">
        <v>1</v>
      </c>
      <c r="C187" s="38">
        <v>7</v>
      </c>
      <c r="D187" s="38">
        <v>22</v>
      </c>
      <c r="E187" s="17">
        <v>-6.7</v>
      </c>
      <c r="F187" s="17">
        <v>0</v>
      </c>
      <c r="G187" s="17">
        <v>0</v>
      </c>
      <c r="H187" s="37">
        <f t="shared" si="42"/>
        <v>19.939999999999998</v>
      </c>
      <c r="I187" s="37">
        <f>IF(H187&lt;'Roof Calculator'!$G$8, 1, 0)</f>
        <v>1</v>
      </c>
      <c r="J187" s="37">
        <f>IF(H187&gt;='Roof Calculator'!$G$8, 1, 0)</f>
        <v>0</v>
      </c>
      <c r="K187" s="37">
        <f t="shared" si="43"/>
        <v>19.939999999999998</v>
      </c>
      <c r="L187" s="37">
        <f t="shared" si="44"/>
        <v>0</v>
      </c>
      <c r="M187" s="37">
        <v>0</v>
      </c>
      <c r="N187" s="37">
        <f t="shared" si="45"/>
        <v>0</v>
      </c>
      <c r="O187" s="37">
        <v>0</v>
      </c>
      <c r="P187" s="37">
        <v>0</v>
      </c>
      <c r="Q187" s="21">
        <f t="shared" si="46"/>
        <v>39.790999999999997</v>
      </c>
      <c r="R187" s="21">
        <f t="shared" si="55"/>
        <v>7.8750000000000222</v>
      </c>
      <c r="S187" s="21">
        <f t="shared" si="56"/>
        <v>-22.255370708004971</v>
      </c>
      <c r="T187" s="21">
        <f t="shared" si="47"/>
        <v>86.147999999999996</v>
      </c>
      <c r="U187" s="37">
        <f>VLOOKUP(Time_Zone, 'LSTM LookUp'!$B$5:$D$8, 3, FALSE)</f>
        <v>-75</v>
      </c>
      <c r="V187" s="21">
        <f t="shared" si="57"/>
        <v>-6.6509268456435784</v>
      </c>
      <c r="W187" s="21">
        <f t="shared" si="48"/>
        <v>309.48526828858911</v>
      </c>
      <c r="X187" s="21">
        <f t="shared" si="49"/>
        <v>0</v>
      </c>
      <c r="Y187" s="21">
        <f t="shared" si="50"/>
        <v>0</v>
      </c>
      <c r="Z187" s="21">
        <f t="shared" si="58"/>
        <v>0</v>
      </c>
      <c r="AA187" s="21">
        <f t="shared" si="51"/>
        <v>0</v>
      </c>
      <c r="AB187" s="21">
        <f t="shared" si="52"/>
        <v>0</v>
      </c>
      <c r="AC187" s="21">
        <f t="shared" si="53"/>
        <v>0</v>
      </c>
      <c r="AD187" s="21">
        <f t="shared" si="59"/>
        <v>0</v>
      </c>
      <c r="AE187" s="21" t="str">
        <f t="shared" si="54"/>
        <v>1/7/22:00</v>
      </c>
    </row>
    <row r="188" spans="2:31">
      <c r="B188" s="37">
        <v>1</v>
      </c>
      <c r="C188" s="38">
        <v>7</v>
      </c>
      <c r="D188" s="38">
        <v>23</v>
      </c>
      <c r="E188" s="17">
        <v>-8.9</v>
      </c>
      <c r="F188" s="17">
        <v>0</v>
      </c>
      <c r="G188" s="17">
        <v>0</v>
      </c>
      <c r="H188" s="37">
        <f t="shared" si="42"/>
        <v>15.979999999999997</v>
      </c>
      <c r="I188" s="37">
        <f>IF(H188&lt;'Roof Calculator'!$G$8, 1, 0)</f>
        <v>1</v>
      </c>
      <c r="J188" s="37">
        <f>IF(H188&gt;='Roof Calculator'!$G$8, 1, 0)</f>
        <v>0</v>
      </c>
      <c r="K188" s="37">
        <f t="shared" si="43"/>
        <v>15.979999999999997</v>
      </c>
      <c r="L188" s="37">
        <f t="shared" si="44"/>
        <v>0</v>
      </c>
      <c r="M188" s="37">
        <v>0</v>
      </c>
      <c r="N188" s="37">
        <f t="shared" si="45"/>
        <v>0</v>
      </c>
      <c r="O188" s="37">
        <v>0</v>
      </c>
      <c r="P188" s="37">
        <v>0</v>
      </c>
      <c r="Q188" s="21">
        <f t="shared" si="46"/>
        <v>39.790999999999997</v>
      </c>
      <c r="R188" s="21">
        <f t="shared" si="55"/>
        <v>7.9166666666666892</v>
      </c>
      <c r="S188" s="21">
        <f t="shared" si="56"/>
        <v>-22.249940499880946</v>
      </c>
      <c r="T188" s="21">
        <f t="shared" si="47"/>
        <v>86.147999999999996</v>
      </c>
      <c r="U188" s="37">
        <f>VLOOKUP(Time_Zone, 'LSTM LookUp'!$B$5:$D$8, 3, FALSE)</f>
        <v>-75</v>
      </c>
      <c r="V188" s="21">
        <f t="shared" si="57"/>
        <v>-6.6678814657987386</v>
      </c>
      <c r="W188" s="21">
        <f t="shared" si="48"/>
        <v>324.48102963355035</v>
      </c>
      <c r="X188" s="21">
        <f t="shared" si="49"/>
        <v>0</v>
      </c>
      <c r="Y188" s="21">
        <f t="shared" si="50"/>
        <v>0</v>
      </c>
      <c r="Z188" s="21">
        <f t="shared" si="58"/>
        <v>0</v>
      </c>
      <c r="AA188" s="21">
        <f t="shared" si="51"/>
        <v>0</v>
      </c>
      <c r="AB188" s="21">
        <f t="shared" si="52"/>
        <v>0</v>
      </c>
      <c r="AC188" s="21">
        <f t="shared" si="53"/>
        <v>0</v>
      </c>
      <c r="AD188" s="21">
        <f t="shared" si="59"/>
        <v>0</v>
      </c>
      <c r="AE188" s="21" t="str">
        <f t="shared" si="54"/>
        <v>1/7/23:00</v>
      </c>
    </row>
    <row r="189" spans="2:31">
      <c r="B189" s="37">
        <v>1</v>
      </c>
      <c r="C189" s="38">
        <v>7</v>
      </c>
      <c r="D189" s="38">
        <v>24</v>
      </c>
      <c r="E189" s="17">
        <v>-11.1</v>
      </c>
      <c r="F189" s="17">
        <v>0</v>
      </c>
      <c r="G189" s="17">
        <v>0</v>
      </c>
      <c r="H189" s="37">
        <f t="shared" si="42"/>
        <v>12.020000000000003</v>
      </c>
      <c r="I189" s="37">
        <f>IF(H189&lt;'Roof Calculator'!$G$8, 1, 0)</f>
        <v>1</v>
      </c>
      <c r="J189" s="37">
        <f>IF(H189&gt;='Roof Calculator'!$G$8, 1, 0)</f>
        <v>0</v>
      </c>
      <c r="K189" s="37">
        <f t="shared" si="43"/>
        <v>12.020000000000003</v>
      </c>
      <c r="L189" s="37">
        <f t="shared" si="44"/>
        <v>0</v>
      </c>
      <c r="M189" s="37">
        <v>0</v>
      </c>
      <c r="N189" s="37">
        <f t="shared" si="45"/>
        <v>0</v>
      </c>
      <c r="O189" s="37">
        <v>0</v>
      </c>
      <c r="P189" s="37">
        <v>0</v>
      </c>
      <c r="Q189" s="21">
        <f t="shared" si="46"/>
        <v>39.790999999999997</v>
      </c>
      <c r="R189" s="21">
        <f t="shared" si="55"/>
        <v>7.9583333333333561</v>
      </c>
      <c r="S189" s="21">
        <f t="shared" si="56"/>
        <v>-22.244498443694724</v>
      </c>
      <c r="T189" s="21">
        <f t="shared" si="47"/>
        <v>86.147999999999996</v>
      </c>
      <c r="U189" s="37">
        <f>VLOOKUP(Time_Zone, 'LSTM LookUp'!$B$5:$D$8, 3, FALSE)</f>
        <v>-75</v>
      </c>
      <c r="V189" s="21">
        <f t="shared" si="57"/>
        <v>-6.6848237371675152</v>
      </c>
      <c r="W189" s="21">
        <f t="shared" si="48"/>
        <v>339.47679406570808</v>
      </c>
      <c r="X189" s="21">
        <f t="shared" si="49"/>
        <v>0</v>
      </c>
      <c r="Y189" s="21">
        <f t="shared" si="50"/>
        <v>0</v>
      </c>
      <c r="Z189" s="21">
        <f t="shared" si="58"/>
        <v>0</v>
      </c>
      <c r="AA189" s="21">
        <f t="shared" si="51"/>
        <v>0</v>
      </c>
      <c r="AB189" s="21">
        <f t="shared" si="52"/>
        <v>0</v>
      </c>
      <c r="AC189" s="21">
        <f t="shared" si="53"/>
        <v>0</v>
      </c>
      <c r="AD189" s="21">
        <f t="shared" si="59"/>
        <v>0</v>
      </c>
      <c r="AE189" s="21" t="str">
        <f t="shared" si="54"/>
        <v>1/7/24:00</v>
      </c>
    </row>
    <row r="190" spans="2:31">
      <c r="B190" s="37">
        <v>1</v>
      </c>
      <c r="C190" s="38">
        <v>8</v>
      </c>
      <c r="D190" s="38">
        <v>1</v>
      </c>
      <c r="E190" s="17">
        <v>-12.2</v>
      </c>
      <c r="F190" s="17">
        <v>0</v>
      </c>
      <c r="G190" s="17">
        <v>0</v>
      </c>
      <c r="H190" s="37">
        <f t="shared" si="42"/>
        <v>10.039999999999999</v>
      </c>
      <c r="I190" s="37">
        <f>IF(H190&lt;'Roof Calculator'!$G$8, 1, 0)</f>
        <v>1</v>
      </c>
      <c r="J190" s="37">
        <f>IF(H190&gt;='Roof Calculator'!$G$8, 1, 0)</f>
        <v>0</v>
      </c>
      <c r="K190" s="37">
        <f t="shared" si="43"/>
        <v>10.039999999999999</v>
      </c>
      <c r="L190" s="37">
        <f t="shared" si="44"/>
        <v>0</v>
      </c>
      <c r="M190" s="37">
        <v>0</v>
      </c>
      <c r="N190" s="37">
        <f t="shared" si="45"/>
        <v>0</v>
      </c>
      <c r="O190" s="37">
        <v>0</v>
      </c>
      <c r="P190" s="37">
        <v>0</v>
      </c>
      <c r="Q190" s="21">
        <f t="shared" si="46"/>
        <v>39.790999999999997</v>
      </c>
      <c r="R190" s="21">
        <f t="shared" si="55"/>
        <v>8.0000000000000231</v>
      </c>
      <c r="S190" s="21">
        <f t="shared" si="56"/>
        <v>-22.239044543577677</v>
      </c>
      <c r="T190" s="21">
        <f t="shared" si="47"/>
        <v>86.147999999999996</v>
      </c>
      <c r="U190" s="37">
        <f>VLOOKUP(Time_Zone, 'LSTM LookUp'!$B$5:$D$8, 3, FALSE)</f>
        <v>-75</v>
      </c>
      <c r="V190" s="21">
        <f t="shared" si="57"/>
        <v>-6.7017536333273444</v>
      </c>
      <c r="W190" s="21">
        <f t="shared" si="48"/>
        <v>-5.5274384083318484</v>
      </c>
      <c r="X190" s="21">
        <f t="shared" si="49"/>
        <v>0</v>
      </c>
      <c r="Y190" s="21">
        <f t="shared" si="50"/>
        <v>0</v>
      </c>
      <c r="Z190" s="21">
        <f t="shared" si="58"/>
        <v>0</v>
      </c>
      <c r="AA190" s="21">
        <f t="shared" si="51"/>
        <v>0</v>
      </c>
      <c r="AB190" s="21">
        <f t="shared" si="52"/>
        <v>0</v>
      </c>
      <c r="AC190" s="21">
        <f t="shared" si="53"/>
        <v>0</v>
      </c>
      <c r="AD190" s="21">
        <f t="shared" si="59"/>
        <v>0</v>
      </c>
      <c r="AE190" s="21" t="str">
        <f t="shared" si="54"/>
        <v>1/8/1:00</v>
      </c>
    </row>
    <row r="191" spans="2:31">
      <c r="B191" s="37">
        <v>1</v>
      </c>
      <c r="C191" s="38">
        <v>8</v>
      </c>
      <c r="D191" s="38">
        <v>2</v>
      </c>
      <c r="E191" s="17">
        <v>-13.9</v>
      </c>
      <c r="F191" s="17">
        <v>0</v>
      </c>
      <c r="G191" s="17">
        <v>0</v>
      </c>
      <c r="H191" s="37">
        <f t="shared" si="42"/>
        <v>6.9799999999999969</v>
      </c>
      <c r="I191" s="37">
        <f>IF(H191&lt;'Roof Calculator'!$G$8, 1, 0)</f>
        <v>1</v>
      </c>
      <c r="J191" s="37">
        <f>IF(H191&gt;='Roof Calculator'!$G$8, 1, 0)</f>
        <v>0</v>
      </c>
      <c r="K191" s="37">
        <f t="shared" si="43"/>
        <v>6.9799999999999969</v>
      </c>
      <c r="L191" s="37">
        <f t="shared" si="44"/>
        <v>0</v>
      </c>
      <c r="M191" s="37">
        <v>0</v>
      </c>
      <c r="N191" s="37">
        <f t="shared" si="45"/>
        <v>0</v>
      </c>
      <c r="O191" s="37">
        <v>0</v>
      </c>
      <c r="P191" s="37">
        <v>0</v>
      </c>
      <c r="Q191" s="21">
        <f t="shared" si="46"/>
        <v>39.790999999999997</v>
      </c>
      <c r="R191" s="21">
        <f t="shared" si="55"/>
        <v>8.0416666666666892</v>
      </c>
      <c r="S191" s="21">
        <f t="shared" si="56"/>
        <v>-22.233578803669104</v>
      </c>
      <c r="T191" s="21">
        <f t="shared" si="47"/>
        <v>86.147999999999996</v>
      </c>
      <c r="U191" s="37">
        <f>VLOOKUP(Time_Zone, 'LSTM LookUp'!$B$5:$D$8, 3, FALSE)</f>
        <v>-75</v>
      </c>
      <c r="V191" s="21">
        <f t="shared" si="57"/>
        <v>-6.7186711278804632</v>
      </c>
      <c r="W191" s="21">
        <f t="shared" si="48"/>
        <v>9.4683322180298823</v>
      </c>
      <c r="X191" s="21">
        <f t="shared" si="49"/>
        <v>0</v>
      </c>
      <c r="Y191" s="21">
        <f t="shared" si="50"/>
        <v>0</v>
      </c>
      <c r="Z191" s="21">
        <f t="shared" si="58"/>
        <v>0</v>
      </c>
      <c r="AA191" s="21">
        <f t="shared" si="51"/>
        <v>0</v>
      </c>
      <c r="AB191" s="21">
        <f t="shared" si="52"/>
        <v>0</v>
      </c>
      <c r="AC191" s="21">
        <f t="shared" si="53"/>
        <v>0</v>
      </c>
      <c r="AD191" s="21">
        <f t="shared" si="59"/>
        <v>0</v>
      </c>
      <c r="AE191" s="21" t="str">
        <f t="shared" si="54"/>
        <v>1/8/2:00</v>
      </c>
    </row>
    <row r="192" spans="2:31">
      <c r="B192" s="37">
        <v>1</v>
      </c>
      <c r="C192" s="38">
        <v>8</v>
      </c>
      <c r="D192" s="38">
        <v>3</v>
      </c>
      <c r="E192" s="17">
        <v>-14.4</v>
      </c>
      <c r="F192" s="17">
        <v>0</v>
      </c>
      <c r="G192" s="17">
        <v>0</v>
      </c>
      <c r="H192" s="37">
        <f t="shared" si="42"/>
        <v>6.0800000000000018</v>
      </c>
      <c r="I192" s="37">
        <f>IF(H192&lt;'Roof Calculator'!$G$8, 1, 0)</f>
        <v>1</v>
      </c>
      <c r="J192" s="37">
        <f>IF(H192&gt;='Roof Calculator'!$G$8, 1, 0)</f>
        <v>0</v>
      </c>
      <c r="K192" s="37">
        <f t="shared" si="43"/>
        <v>6.0800000000000018</v>
      </c>
      <c r="L192" s="37">
        <f t="shared" si="44"/>
        <v>0</v>
      </c>
      <c r="M192" s="37">
        <v>0</v>
      </c>
      <c r="N192" s="37">
        <f t="shared" si="45"/>
        <v>0</v>
      </c>
      <c r="O192" s="37">
        <v>0</v>
      </c>
      <c r="P192" s="37">
        <v>0</v>
      </c>
      <c r="Q192" s="21">
        <f t="shared" si="46"/>
        <v>39.790999999999997</v>
      </c>
      <c r="R192" s="21">
        <f t="shared" si="55"/>
        <v>8.0833333333333552</v>
      </c>
      <c r="S192" s="21">
        <f t="shared" si="56"/>
        <v>-22.228101228116191</v>
      </c>
      <c r="T192" s="21">
        <f t="shared" si="47"/>
        <v>86.147999999999996</v>
      </c>
      <c r="U192" s="37">
        <f>VLOOKUP(Time_Zone, 'LSTM LookUp'!$B$5:$D$8, 3, FALSE)</f>
        <v>-75</v>
      </c>
      <c r="V192" s="21">
        <f t="shared" si="57"/>
        <v>-6.7355761944539045</v>
      </c>
      <c r="W192" s="21">
        <f t="shared" si="48"/>
        <v>24.464105951386543</v>
      </c>
      <c r="X192" s="21">
        <f t="shared" si="49"/>
        <v>0</v>
      </c>
      <c r="Y192" s="21">
        <f t="shared" si="50"/>
        <v>0</v>
      </c>
      <c r="Z192" s="21">
        <f t="shared" si="58"/>
        <v>0</v>
      </c>
      <c r="AA192" s="21">
        <f t="shared" si="51"/>
        <v>0</v>
      </c>
      <c r="AB192" s="21">
        <f t="shared" si="52"/>
        <v>0</v>
      </c>
      <c r="AC192" s="21">
        <f t="shared" si="53"/>
        <v>0</v>
      </c>
      <c r="AD192" s="21">
        <f t="shared" si="59"/>
        <v>0</v>
      </c>
      <c r="AE192" s="21" t="str">
        <f t="shared" si="54"/>
        <v>1/8/3:00</v>
      </c>
    </row>
    <row r="193" spans="2:31">
      <c r="B193" s="37">
        <v>1</v>
      </c>
      <c r="C193" s="38">
        <v>8</v>
      </c>
      <c r="D193" s="38">
        <v>4</v>
      </c>
      <c r="E193" s="17">
        <v>-16.7</v>
      </c>
      <c r="F193" s="17">
        <v>0</v>
      </c>
      <c r="G193" s="17">
        <v>0</v>
      </c>
      <c r="H193" s="37">
        <f t="shared" si="42"/>
        <v>1.9400000000000048</v>
      </c>
      <c r="I193" s="37">
        <f>IF(H193&lt;'Roof Calculator'!$G$8, 1, 0)</f>
        <v>1</v>
      </c>
      <c r="J193" s="37">
        <f>IF(H193&gt;='Roof Calculator'!$G$8, 1, 0)</f>
        <v>0</v>
      </c>
      <c r="K193" s="37">
        <f t="shared" si="43"/>
        <v>1.9400000000000048</v>
      </c>
      <c r="L193" s="37">
        <f t="shared" si="44"/>
        <v>0</v>
      </c>
      <c r="M193" s="37">
        <v>0</v>
      </c>
      <c r="N193" s="37">
        <f t="shared" si="45"/>
        <v>0</v>
      </c>
      <c r="O193" s="37">
        <v>0</v>
      </c>
      <c r="P193" s="37">
        <v>0</v>
      </c>
      <c r="Q193" s="21">
        <f t="shared" si="46"/>
        <v>39.790999999999997</v>
      </c>
      <c r="R193" s="21">
        <f t="shared" si="55"/>
        <v>8.1250000000000213</v>
      </c>
      <c r="S193" s="21">
        <f t="shared" si="56"/>
        <v>-22.222611821074036</v>
      </c>
      <c r="T193" s="21">
        <f t="shared" si="47"/>
        <v>86.147999999999996</v>
      </c>
      <c r="U193" s="37">
        <f>VLOOKUP(Time_Zone, 'LSTM LookUp'!$B$5:$D$8, 3, FALSE)</f>
        <v>-75</v>
      </c>
      <c r="V193" s="21">
        <f t="shared" si="57"/>
        <v>-6.7524688066995404</v>
      </c>
      <c r="W193" s="21">
        <f t="shared" si="48"/>
        <v>39.459882798325097</v>
      </c>
      <c r="X193" s="21">
        <f t="shared" si="49"/>
        <v>0</v>
      </c>
      <c r="Y193" s="21">
        <f t="shared" si="50"/>
        <v>0</v>
      </c>
      <c r="Z193" s="21">
        <f t="shared" si="58"/>
        <v>0</v>
      </c>
      <c r="AA193" s="21">
        <f t="shared" si="51"/>
        <v>0</v>
      </c>
      <c r="AB193" s="21">
        <f t="shared" si="52"/>
        <v>0</v>
      </c>
      <c r="AC193" s="21">
        <f t="shared" si="53"/>
        <v>0</v>
      </c>
      <c r="AD193" s="21">
        <f t="shared" si="59"/>
        <v>0</v>
      </c>
      <c r="AE193" s="21" t="str">
        <f t="shared" si="54"/>
        <v>1/8/4:00</v>
      </c>
    </row>
    <row r="194" spans="2:31">
      <c r="B194" s="37">
        <v>1</v>
      </c>
      <c r="C194" s="38">
        <v>8</v>
      </c>
      <c r="D194" s="38">
        <v>5</v>
      </c>
      <c r="E194" s="17">
        <v>-16.7</v>
      </c>
      <c r="F194" s="17">
        <v>0</v>
      </c>
      <c r="G194" s="17">
        <v>0</v>
      </c>
      <c r="H194" s="37">
        <f t="shared" si="42"/>
        <v>1.9400000000000048</v>
      </c>
      <c r="I194" s="37">
        <f>IF(H194&lt;'Roof Calculator'!$G$8, 1, 0)</f>
        <v>1</v>
      </c>
      <c r="J194" s="37">
        <f>IF(H194&gt;='Roof Calculator'!$G$8, 1, 0)</f>
        <v>0</v>
      </c>
      <c r="K194" s="37">
        <f t="shared" si="43"/>
        <v>1.9400000000000048</v>
      </c>
      <c r="L194" s="37">
        <f t="shared" si="44"/>
        <v>0</v>
      </c>
      <c r="M194" s="37">
        <v>0</v>
      </c>
      <c r="N194" s="37">
        <f t="shared" si="45"/>
        <v>0</v>
      </c>
      <c r="O194" s="37">
        <v>0</v>
      </c>
      <c r="P194" s="37">
        <v>0</v>
      </c>
      <c r="Q194" s="21">
        <f t="shared" si="46"/>
        <v>39.790999999999997</v>
      </c>
      <c r="R194" s="21">
        <f t="shared" si="55"/>
        <v>8.1666666666666874</v>
      </c>
      <c r="S194" s="21">
        <f t="shared" si="56"/>
        <v>-22.217110586705633</v>
      </c>
      <c r="T194" s="21">
        <f t="shared" si="47"/>
        <v>86.147999999999996</v>
      </c>
      <c r="U194" s="37">
        <f>VLOOKUP(Time_Zone, 'LSTM LookUp'!$B$5:$D$8, 3, FALSE)</f>
        <v>-75</v>
      </c>
      <c r="V194" s="21">
        <f t="shared" si="57"/>
        <v>-6.7693489382941641</v>
      </c>
      <c r="W194" s="21">
        <f t="shared" si="48"/>
        <v>54.455662765426482</v>
      </c>
      <c r="X194" s="21">
        <f t="shared" si="49"/>
        <v>0</v>
      </c>
      <c r="Y194" s="21">
        <f t="shared" si="50"/>
        <v>0</v>
      </c>
      <c r="Z194" s="21">
        <f t="shared" si="58"/>
        <v>0</v>
      </c>
      <c r="AA194" s="21">
        <f t="shared" si="51"/>
        <v>0</v>
      </c>
      <c r="AB194" s="21">
        <f t="shared" si="52"/>
        <v>0</v>
      </c>
      <c r="AC194" s="21">
        <f t="shared" si="53"/>
        <v>0</v>
      </c>
      <c r="AD194" s="21">
        <f t="shared" si="59"/>
        <v>0</v>
      </c>
      <c r="AE194" s="21" t="str">
        <f t="shared" si="54"/>
        <v>1/8/5:00</v>
      </c>
    </row>
    <row r="195" spans="2:31">
      <c r="B195" s="37">
        <v>1</v>
      </c>
      <c r="C195" s="38">
        <v>8</v>
      </c>
      <c r="D195" s="38">
        <v>6</v>
      </c>
      <c r="E195" s="17">
        <v>-18.3</v>
      </c>
      <c r="F195" s="17">
        <v>0</v>
      </c>
      <c r="G195" s="17">
        <v>0</v>
      </c>
      <c r="H195" s="37">
        <f t="shared" si="42"/>
        <v>-0.94000000000000483</v>
      </c>
      <c r="I195" s="37">
        <f>IF(H195&lt;'Roof Calculator'!$G$8, 1, 0)</f>
        <v>1</v>
      </c>
      <c r="J195" s="37">
        <f>IF(H195&gt;='Roof Calculator'!$G$8, 1, 0)</f>
        <v>0</v>
      </c>
      <c r="K195" s="37">
        <f t="shared" si="43"/>
        <v>-0.94000000000000483</v>
      </c>
      <c r="L195" s="37">
        <f t="shared" si="44"/>
        <v>0</v>
      </c>
      <c r="M195" s="37">
        <v>0</v>
      </c>
      <c r="N195" s="37">
        <f t="shared" si="45"/>
        <v>0</v>
      </c>
      <c r="O195" s="37">
        <v>0</v>
      </c>
      <c r="P195" s="37">
        <v>0</v>
      </c>
      <c r="Q195" s="21">
        <f t="shared" si="46"/>
        <v>39.790999999999997</v>
      </c>
      <c r="R195" s="21">
        <f t="shared" si="55"/>
        <v>8.2083333333333535</v>
      </c>
      <c r="S195" s="21">
        <f t="shared" si="56"/>
        <v>-22.211597529181837</v>
      </c>
      <c r="T195" s="21">
        <f t="shared" si="47"/>
        <v>86.147999999999996</v>
      </c>
      <c r="U195" s="37">
        <f>VLOOKUP(Time_Zone, 'LSTM LookUp'!$B$5:$D$8, 3, FALSE)</f>
        <v>-75</v>
      </c>
      <c r="V195" s="21">
        <f t="shared" si="57"/>
        <v>-6.7862165629395266</v>
      </c>
      <c r="W195" s="21">
        <f t="shared" si="48"/>
        <v>69.451445859265107</v>
      </c>
      <c r="X195" s="21">
        <f t="shared" si="49"/>
        <v>0</v>
      </c>
      <c r="Y195" s="21">
        <f t="shared" si="50"/>
        <v>0</v>
      </c>
      <c r="Z195" s="21">
        <f t="shared" si="58"/>
        <v>0</v>
      </c>
      <c r="AA195" s="21">
        <f t="shared" si="51"/>
        <v>0</v>
      </c>
      <c r="AB195" s="21">
        <f t="shared" si="52"/>
        <v>0</v>
      </c>
      <c r="AC195" s="21">
        <f t="shared" si="53"/>
        <v>0</v>
      </c>
      <c r="AD195" s="21">
        <f t="shared" si="59"/>
        <v>0</v>
      </c>
      <c r="AE195" s="21" t="str">
        <f t="shared" si="54"/>
        <v>1/8/6:00</v>
      </c>
    </row>
    <row r="196" spans="2:31">
      <c r="B196" s="37">
        <v>1</v>
      </c>
      <c r="C196" s="38">
        <v>8</v>
      </c>
      <c r="D196" s="38">
        <v>7</v>
      </c>
      <c r="E196" s="17">
        <v>-19.399999999999999</v>
      </c>
      <c r="F196" s="17">
        <v>0</v>
      </c>
      <c r="G196" s="17">
        <v>0</v>
      </c>
      <c r="H196" s="37">
        <f t="shared" si="42"/>
        <v>-2.9200000000000017</v>
      </c>
      <c r="I196" s="37">
        <f>IF(H196&lt;'Roof Calculator'!$G$8, 1, 0)</f>
        <v>1</v>
      </c>
      <c r="J196" s="37">
        <f>IF(H196&gt;='Roof Calculator'!$G$8, 1, 0)</f>
        <v>0</v>
      </c>
      <c r="K196" s="37">
        <f t="shared" si="43"/>
        <v>-2.9200000000000017</v>
      </c>
      <c r="L196" s="37">
        <f t="shared" si="44"/>
        <v>0</v>
      </c>
      <c r="M196" s="37">
        <v>0</v>
      </c>
      <c r="N196" s="37">
        <f t="shared" si="45"/>
        <v>0</v>
      </c>
      <c r="O196" s="37">
        <v>0</v>
      </c>
      <c r="P196" s="37">
        <v>0</v>
      </c>
      <c r="Q196" s="21">
        <f t="shared" si="46"/>
        <v>39.790999999999997</v>
      </c>
      <c r="R196" s="21">
        <f t="shared" si="55"/>
        <v>8.2500000000000195</v>
      </c>
      <c r="S196" s="21">
        <f t="shared" si="56"/>
        <v>-22.206072652681396</v>
      </c>
      <c r="T196" s="21">
        <f t="shared" si="47"/>
        <v>86.147999999999996</v>
      </c>
      <c r="U196" s="37">
        <f>VLOOKUP(Time_Zone, 'LSTM LookUp'!$B$5:$D$8, 3, FALSE)</f>
        <v>-75</v>
      </c>
      <c r="V196" s="21">
        <f t="shared" si="57"/>
        <v>-6.8030716543623679</v>
      </c>
      <c r="W196" s="21">
        <f t="shared" si="48"/>
        <v>84.447232086409386</v>
      </c>
      <c r="X196" s="21">
        <f t="shared" si="49"/>
        <v>0</v>
      </c>
      <c r="Y196" s="21">
        <f t="shared" si="50"/>
        <v>0</v>
      </c>
      <c r="Z196" s="21">
        <f t="shared" si="58"/>
        <v>0</v>
      </c>
      <c r="AA196" s="21">
        <f t="shared" si="51"/>
        <v>0</v>
      </c>
      <c r="AB196" s="21">
        <f t="shared" si="52"/>
        <v>0</v>
      </c>
      <c r="AC196" s="21">
        <f t="shared" si="53"/>
        <v>0</v>
      </c>
      <c r="AD196" s="21">
        <f t="shared" si="59"/>
        <v>0</v>
      </c>
      <c r="AE196" s="21" t="str">
        <f t="shared" si="54"/>
        <v>1/8/7:00</v>
      </c>
    </row>
    <row r="197" spans="2:31">
      <c r="B197" s="37">
        <v>1</v>
      </c>
      <c r="C197" s="38">
        <v>8</v>
      </c>
      <c r="D197" s="38">
        <v>8</v>
      </c>
      <c r="E197" s="17">
        <v>-19.399999999999999</v>
      </c>
      <c r="F197" s="17">
        <v>0</v>
      </c>
      <c r="G197" s="17">
        <v>0</v>
      </c>
      <c r="H197" s="37">
        <f t="shared" si="42"/>
        <v>-2.9200000000000017</v>
      </c>
      <c r="I197" s="37">
        <f>IF(H197&lt;'Roof Calculator'!$G$8, 1, 0)</f>
        <v>1</v>
      </c>
      <c r="J197" s="37">
        <f>IF(H197&gt;='Roof Calculator'!$G$8, 1, 0)</f>
        <v>0</v>
      </c>
      <c r="K197" s="37">
        <f t="shared" si="43"/>
        <v>-2.9200000000000017</v>
      </c>
      <c r="L197" s="37">
        <f t="shared" si="44"/>
        <v>0</v>
      </c>
      <c r="M197" s="37">
        <v>0</v>
      </c>
      <c r="N197" s="37">
        <f t="shared" si="45"/>
        <v>0</v>
      </c>
      <c r="O197" s="37">
        <v>0</v>
      </c>
      <c r="P197" s="37">
        <v>0</v>
      </c>
      <c r="Q197" s="21">
        <f t="shared" si="46"/>
        <v>39.790999999999997</v>
      </c>
      <c r="R197" s="21">
        <f t="shared" si="55"/>
        <v>8.2916666666666856</v>
      </c>
      <c r="S197" s="21">
        <f t="shared" si="56"/>
        <v>-22.200535961390901</v>
      </c>
      <c r="T197" s="21">
        <f t="shared" si="47"/>
        <v>86.147999999999996</v>
      </c>
      <c r="U197" s="37">
        <f>VLOOKUP(Time_Zone, 'LSTM LookUp'!$B$5:$D$8, 3, FALSE)</f>
        <v>-75</v>
      </c>
      <c r="V197" s="21">
        <f t="shared" si="57"/>
        <v>-6.8199141863144961</v>
      </c>
      <c r="W197" s="21">
        <f t="shared" si="48"/>
        <v>99.443021453421352</v>
      </c>
      <c r="X197" s="21">
        <f t="shared" si="49"/>
        <v>0</v>
      </c>
      <c r="Y197" s="21">
        <f t="shared" si="50"/>
        <v>0</v>
      </c>
      <c r="Z197" s="21">
        <f t="shared" si="58"/>
        <v>0</v>
      </c>
      <c r="AA197" s="21">
        <f t="shared" si="51"/>
        <v>0</v>
      </c>
      <c r="AB197" s="21">
        <f t="shared" si="52"/>
        <v>0</v>
      </c>
      <c r="AC197" s="21">
        <f t="shared" si="53"/>
        <v>0</v>
      </c>
      <c r="AD197" s="21">
        <f t="shared" si="59"/>
        <v>0</v>
      </c>
      <c r="AE197" s="21" t="str">
        <f t="shared" si="54"/>
        <v>1/8/8:00</v>
      </c>
    </row>
    <row r="198" spans="2:31">
      <c r="B198" s="37">
        <v>1</v>
      </c>
      <c r="C198" s="38">
        <v>8</v>
      </c>
      <c r="D198" s="38">
        <v>9</v>
      </c>
      <c r="E198" s="17">
        <v>-20</v>
      </c>
      <c r="F198" s="17">
        <v>20</v>
      </c>
      <c r="G198" s="17">
        <v>234</v>
      </c>
      <c r="H198" s="37">
        <f t="shared" si="42"/>
        <v>-4</v>
      </c>
      <c r="I198" s="37">
        <f>IF(H198&lt;'Roof Calculator'!$G$8, 1, 0)</f>
        <v>1</v>
      </c>
      <c r="J198" s="37">
        <f>IF(H198&gt;='Roof Calculator'!$G$8, 1, 0)</f>
        <v>0</v>
      </c>
      <c r="K198" s="37">
        <f t="shared" si="43"/>
        <v>-4</v>
      </c>
      <c r="L198" s="37">
        <f t="shared" si="44"/>
        <v>0</v>
      </c>
      <c r="M198" s="37">
        <v>0</v>
      </c>
      <c r="N198" s="37">
        <f t="shared" si="45"/>
        <v>20</v>
      </c>
      <c r="O198" s="37">
        <v>0</v>
      </c>
      <c r="P198" s="37">
        <v>0</v>
      </c>
      <c r="Q198" s="21">
        <f t="shared" si="46"/>
        <v>39.790999999999997</v>
      </c>
      <c r="R198" s="21">
        <f t="shared" si="55"/>
        <v>8.3333333333333517</v>
      </c>
      <c r="S198" s="21">
        <f t="shared" si="56"/>
        <v>-22.194987459504794</v>
      </c>
      <c r="T198" s="21">
        <f t="shared" si="47"/>
        <v>86.147999999999996</v>
      </c>
      <c r="U198" s="37">
        <f>VLOOKUP(Time_Zone, 'LSTM LookUp'!$B$5:$D$8, 3, FALSE)</f>
        <v>-75</v>
      </c>
      <c r="V198" s="21">
        <f t="shared" si="57"/>
        <v>-6.8367441325728331</v>
      </c>
      <c r="W198" s="21">
        <f t="shared" si="48"/>
        <v>114.43881396685681</v>
      </c>
      <c r="X198" s="21">
        <f t="shared" si="49"/>
        <v>-125.44832091479662</v>
      </c>
      <c r="Y198" s="21">
        <f t="shared" si="50"/>
        <v>-105.44832091479662</v>
      </c>
      <c r="Z198" s="21">
        <f t="shared" si="58"/>
        <v>-33.4252760090381</v>
      </c>
      <c r="AA198" s="21">
        <f t="shared" si="51"/>
        <v>-33.4252760090381</v>
      </c>
      <c r="AB198" s="21">
        <f t="shared" si="52"/>
        <v>0</v>
      </c>
      <c r="AC198" s="21">
        <f t="shared" si="53"/>
        <v>0</v>
      </c>
      <c r="AD198" s="21">
        <f t="shared" si="59"/>
        <v>0</v>
      </c>
      <c r="AE198" s="21" t="str">
        <f t="shared" si="54"/>
        <v>1/8/9:00</v>
      </c>
    </row>
    <row r="199" spans="2:31">
      <c r="B199" s="37">
        <v>1</v>
      </c>
      <c r="C199" s="38">
        <v>8</v>
      </c>
      <c r="D199" s="38">
        <v>10</v>
      </c>
      <c r="E199" s="17">
        <v>-19.399999999999999</v>
      </c>
      <c r="F199" s="17">
        <v>42</v>
      </c>
      <c r="G199" s="17">
        <v>632</v>
      </c>
      <c r="H199" s="37">
        <f t="shared" si="42"/>
        <v>-2.9200000000000017</v>
      </c>
      <c r="I199" s="37">
        <f>IF(H199&lt;'Roof Calculator'!$G$8, 1, 0)</f>
        <v>1</v>
      </c>
      <c r="J199" s="37">
        <f>IF(H199&gt;='Roof Calculator'!$G$8, 1, 0)</f>
        <v>0</v>
      </c>
      <c r="K199" s="37">
        <f t="shared" si="43"/>
        <v>-2.9200000000000017</v>
      </c>
      <c r="L199" s="37">
        <f t="shared" si="44"/>
        <v>0</v>
      </c>
      <c r="M199" s="37">
        <v>0</v>
      </c>
      <c r="N199" s="37">
        <f t="shared" si="45"/>
        <v>42</v>
      </c>
      <c r="O199" s="37">
        <v>0</v>
      </c>
      <c r="P199" s="37">
        <v>0</v>
      </c>
      <c r="Q199" s="21">
        <f t="shared" si="46"/>
        <v>39.790999999999997</v>
      </c>
      <c r="R199" s="21">
        <f t="shared" si="55"/>
        <v>8.3750000000000178</v>
      </c>
      <c r="S199" s="21">
        <f t="shared" si="56"/>
        <v>-22.189427151225384</v>
      </c>
      <c r="T199" s="21">
        <f t="shared" si="47"/>
        <v>86.147999999999996</v>
      </c>
      <c r="U199" s="37">
        <f>VLOOKUP(Time_Zone, 'LSTM LookUp'!$B$5:$D$8, 3, FALSE)</f>
        <v>-75</v>
      </c>
      <c r="V199" s="21">
        <f t="shared" si="57"/>
        <v>-6.8535614669394098</v>
      </c>
      <c r="W199" s="21">
        <f t="shared" si="48"/>
        <v>129.43460963326518</v>
      </c>
      <c r="X199" s="21">
        <f t="shared" si="49"/>
        <v>-438.37622314784289</v>
      </c>
      <c r="Y199" s="21">
        <f t="shared" si="50"/>
        <v>-396.37622314784289</v>
      </c>
      <c r="Z199" s="21">
        <f t="shared" si="58"/>
        <v>-125.64433977893349</v>
      </c>
      <c r="AA199" s="21">
        <f t="shared" si="51"/>
        <v>-125.64433977893349</v>
      </c>
      <c r="AB199" s="21">
        <f t="shared" si="52"/>
        <v>0</v>
      </c>
      <c r="AC199" s="21">
        <f t="shared" si="53"/>
        <v>0</v>
      </c>
      <c r="AD199" s="21">
        <f t="shared" si="59"/>
        <v>0</v>
      </c>
      <c r="AE199" s="21" t="str">
        <f t="shared" si="54"/>
        <v>1/8/10:00</v>
      </c>
    </row>
    <row r="200" spans="2:31">
      <c r="B200" s="37">
        <v>1</v>
      </c>
      <c r="C200" s="38">
        <v>8</v>
      </c>
      <c r="D200" s="38">
        <v>11</v>
      </c>
      <c r="E200" s="17">
        <v>-18.899999999999999</v>
      </c>
      <c r="F200" s="17">
        <v>57</v>
      </c>
      <c r="G200" s="17">
        <v>792</v>
      </c>
      <c r="H200" s="37">
        <f t="shared" si="42"/>
        <v>-2.019999999999996</v>
      </c>
      <c r="I200" s="37">
        <f>IF(H200&lt;'Roof Calculator'!$G$8, 1, 0)</f>
        <v>1</v>
      </c>
      <c r="J200" s="37">
        <f>IF(H200&gt;='Roof Calculator'!$G$8, 1, 0)</f>
        <v>0</v>
      </c>
      <c r="K200" s="37">
        <f t="shared" si="43"/>
        <v>-2.019999999999996</v>
      </c>
      <c r="L200" s="37">
        <f t="shared" si="44"/>
        <v>0</v>
      </c>
      <c r="M200" s="37">
        <v>0</v>
      </c>
      <c r="N200" s="37">
        <f t="shared" si="45"/>
        <v>57</v>
      </c>
      <c r="O200" s="37">
        <v>0</v>
      </c>
      <c r="P200" s="37">
        <v>0</v>
      </c>
      <c r="Q200" s="21">
        <f t="shared" si="46"/>
        <v>39.790999999999997</v>
      </c>
      <c r="R200" s="21">
        <f t="shared" si="55"/>
        <v>8.4166666666666838</v>
      </c>
      <c r="S200" s="21">
        <f t="shared" si="56"/>
        <v>-22.183855040762772</v>
      </c>
      <c r="T200" s="21">
        <f t="shared" si="47"/>
        <v>86.147999999999996</v>
      </c>
      <c r="U200" s="37">
        <f>VLOOKUP(Time_Zone, 'LSTM LookUp'!$B$5:$D$8, 3, FALSE)</f>
        <v>-75</v>
      </c>
      <c r="V200" s="21">
        <f t="shared" si="57"/>
        <v>-6.8703661632415205</v>
      </c>
      <c r="W200" s="21">
        <f t="shared" si="48"/>
        <v>144.43040845918958</v>
      </c>
      <c r="X200" s="21">
        <f t="shared" si="49"/>
        <v>-649.75106974140533</v>
      </c>
      <c r="Y200" s="21">
        <f t="shared" si="50"/>
        <v>-592.75106974140533</v>
      </c>
      <c r="Z200" s="21">
        <f t="shared" si="58"/>
        <v>-187.89173633943469</v>
      </c>
      <c r="AA200" s="21">
        <f t="shared" si="51"/>
        <v>-187.89173633943469</v>
      </c>
      <c r="AB200" s="21">
        <f t="shared" si="52"/>
        <v>0</v>
      </c>
      <c r="AC200" s="21">
        <f t="shared" si="53"/>
        <v>0</v>
      </c>
      <c r="AD200" s="21">
        <f t="shared" si="59"/>
        <v>0</v>
      </c>
      <c r="AE200" s="21" t="str">
        <f t="shared" si="54"/>
        <v>1/8/11:00</v>
      </c>
    </row>
    <row r="201" spans="2:31">
      <c r="B201" s="37">
        <v>1</v>
      </c>
      <c r="C201" s="38">
        <v>8</v>
      </c>
      <c r="D201" s="38">
        <v>12</v>
      </c>
      <c r="E201" s="17">
        <v>-17.8</v>
      </c>
      <c r="F201" s="17">
        <v>67</v>
      </c>
      <c r="G201" s="17">
        <v>856</v>
      </c>
      <c r="H201" s="37">
        <f t="shared" si="42"/>
        <v>-4.0000000000006253E-2</v>
      </c>
      <c r="I201" s="37">
        <f>IF(H201&lt;'Roof Calculator'!$G$8, 1, 0)</f>
        <v>1</v>
      </c>
      <c r="J201" s="37">
        <f>IF(H201&gt;='Roof Calculator'!$G$8, 1, 0)</f>
        <v>0</v>
      </c>
      <c r="K201" s="37">
        <f t="shared" si="43"/>
        <v>-4.0000000000006253E-2</v>
      </c>
      <c r="L201" s="37">
        <f t="shared" si="44"/>
        <v>0</v>
      </c>
      <c r="M201" s="37">
        <v>0</v>
      </c>
      <c r="N201" s="37">
        <f t="shared" si="45"/>
        <v>67</v>
      </c>
      <c r="O201" s="37">
        <v>0</v>
      </c>
      <c r="P201" s="37">
        <v>0</v>
      </c>
      <c r="Q201" s="21">
        <f t="shared" si="46"/>
        <v>39.790999999999997</v>
      </c>
      <c r="R201" s="21">
        <f t="shared" si="55"/>
        <v>8.4583333333333499</v>
      </c>
      <c r="S201" s="21">
        <f t="shared" si="56"/>
        <v>-22.178271132334906</v>
      </c>
      <c r="T201" s="21">
        <f t="shared" si="47"/>
        <v>86.147999999999996</v>
      </c>
      <c r="U201" s="37">
        <f>VLOOKUP(Time_Zone, 'LSTM LookUp'!$B$5:$D$8, 3, FALSE)</f>
        <v>-75</v>
      </c>
      <c r="V201" s="21">
        <f t="shared" si="57"/>
        <v>-6.8871581953316792</v>
      </c>
      <c r="W201" s="21">
        <f t="shared" si="48"/>
        <v>159.42621045116709</v>
      </c>
      <c r="X201" s="21">
        <f t="shared" si="49"/>
        <v>-777.02723156856689</v>
      </c>
      <c r="Y201" s="21">
        <f t="shared" si="50"/>
        <v>-710.02723156856689</v>
      </c>
      <c r="Z201" s="21">
        <f t="shared" si="58"/>
        <v>-225.06623133704483</v>
      </c>
      <c r="AA201" s="21">
        <f t="shared" si="51"/>
        <v>-225.06623133704483</v>
      </c>
      <c r="AB201" s="21">
        <f t="shared" si="52"/>
        <v>0</v>
      </c>
      <c r="AC201" s="21">
        <f t="shared" si="53"/>
        <v>0</v>
      </c>
      <c r="AD201" s="21">
        <f t="shared" si="59"/>
        <v>0</v>
      </c>
      <c r="AE201" s="21" t="str">
        <f t="shared" si="54"/>
        <v>1/8/12:00</v>
      </c>
    </row>
    <row r="202" spans="2:31">
      <c r="B202" s="37">
        <v>1</v>
      </c>
      <c r="C202" s="38">
        <v>8</v>
      </c>
      <c r="D202" s="38">
        <v>13</v>
      </c>
      <c r="E202" s="17">
        <v>-16.7</v>
      </c>
      <c r="F202" s="17">
        <v>72</v>
      </c>
      <c r="G202" s="17">
        <v>886</v>
      </c>
      <c r="H202" s="37">
        <f t="shared" si="42"/>
        <v>1.9400000000000048</v>
      </c>
      <c r="I202" s="37">
        <f>IF(H202&lt;'Roof Calculator'!$G$8, 1, 0)</f>
        <v>1</v>
      </c>
      <c r="J202" s="37">
        <f>IF(H202&gt;='Roof Calculator'!$G$8, 1, 0)</f>
        <v>0</v>
      </c>
      <c r="K202" s="37">
        <f t="shared" si="43"/>
        <v>1.9400000000000048</v>
      </c>
      <c r="L202" s="37">
        <f t="shared" si="44"/>
        <v>0</v>
      </c>
      <c r="M202" s="37">
        <v>0</v>
      </c>
      <c r="N202" s="37">
        <f t="shared" si="45"/>
        <v>72</v>
      </c>
      <c r="O202" s="37">
        <v>0</v>
      </c>
      <c r="P202" s="37">
        <v>0</v>
      </c>
      <c r="Q202" s="21">
        <f t="shared" si="46"/>
        <v>39.790999999999997</v>
      </c>
      <c r="R202" s="21">
        <f t="shared" si="55"/>
        <v>8.500000000000016</v>
      </c>
      <c r="S202" s="21">
        <f t="shared" si="56"/>
        <v>-22.172675430167544</v>
      </c>
      <c r="T202" s="21">
        <f t="shared" si="47"/>
        <v>86.147999999999996</v>
      </c>
      <c r="U202" s="37">
        <f>VLOOKUP(Time_Zone, 'LSTM LookUp'!$B$5:$D$8, 3, FALSE)</f>
        <v>-75</v>
      </c>
      <c r="V202" s="21">
        <f t="shared" si="57"/>
        <v>-6.9039375370877014</v>
      </c>
      <c r="W202" s="21">
        <f t="shared" si="48"/>
        <v>174.42201561572807</v>
      </c>
      <c r="X202" s="21">
        <f t="shared" si="49"/>
        <v>-841.4559411872317</v>
      </c>
      <c r="Y202" s="21">
        <f t="shared" si="50"/>
        <v>-769.4559411872317</v>
      </c>
      <c r="Z202" s="21">
        <f t="shared" si="58"/>
        <v>-243.9040943265361</v>
      </c>
      <c r="AA202" s="21">
        <f t="shared" si="51"/>
        <v>-243.9040943265361</v>
      </c>
      <c r="AB202" s="21">
        <f t="shared" si="52"/>
        <v>0</v>
      </c>
      <c r="AC202" s="21">
        <f t="shared" si="53"/>
        <v>0</v>
      </c>
      <c r="AD202" s="21">
        <f t="shared" si="59"/>
        <v>0</v>
      </c>
      <c r="AE202" s="21" t="str">
        <f t="shared" si="54"/>
        <v>1/8/13:00</v>
      </c>
    </row>
    <row r="203" spans="2:31">
      <c r="B203" s="37">
        <v>1</v>
      </c>
      <c r="C203" s="38">
        <v>8</v>
      </c>
      <c r="D203" s="38">
        <v>14</v>
      </c>
      <c r="E203" s="17">
        <v>-15.6</v>
      </c>
      <c r="F203" s="17">
        <v>71</v>
      </c>
      <c r="G203" s="17">
        <v>874</v>
      </c>
      <c r="H203" s="37">
        <f t="shared" si="42"/>
        <v>3.9199999999999982</v>
      </c>
      <c r="I203" s="37">
        <f>IF(H203&lt;'Roof Calculator'!$G$8, 1, 0)</f>
        <v>1</v>
      </c>
      <c r="J203" s="37">
        <f>IF(H203&gt;='Roof Calculator'!$G$8, 1, 0)</f>
        <v>0</v>
      </c>
      <c r="K203" s="37">
        <f t="shared" si="43"/>
        <v>3.9199999999999982</v>
      </c>
      <c r="L203" s="37">
        <f t="shared" si="44"/>
        <v>0</v>
      </c>
      <c r="M203" s="37">
        <v>0</v>
      </c>
      <c r="N203" s="37">
        <f t="shared" si="45"/>
        <v>71</v>
      </c>
      <c r="O203" s="37">
        <v>0</v>
      </c>
      <c r="P203" s="37">
        <v>0</v>
      </c>
      <c r="Q203" s="21">
        <f t="shared" si="46"/>
        <v>39.790999999999997</v>
      </c>
      <c r="R203" s="21">
        <f t="shared" si="55"/>
        <v>8.5416666666666821</v>
      </c>
      <c r="S203" s="21">
        <f t="shared" si="56"/>
        <v>-22.167067938494242</v>
      </c>
      <c r="T203" s="21">
        <f t="shared" si="47"/>
        <v>86.147999999999996</v>
      </c>
      <c r="U203" s="37">
        <f>VLOOKUP(Time_Zone, 'LSTM LookUp'!$B$5:$D$8, 3, FALSE)</f>
        <v>-75</v>
      </c>
      <c r="V203" s="21">
        <f t="shared" si="57"/>
        <v>-6.9207041624127754</v>
      </c>
      <c r="W203" s="21">
        <f t="shared" si="48"/>
        <v>189.41782395939683</v>
      </c>
      <c r="X203" s="21">
        <f t="shared" si="49"/>
        <v>-824.59537538847337</v>
      </c>
      <c r="Y203" s="21">
        <f t="shared" si="50"/>
        <v>-753.59537538847337</v>
      </c>
      <c r="Z203" s="21">
        <f t="shared" si="58"/>
        <v>-238.87657198304268</v>
      </c>
      <c r="AA203" s="21">
        <f t="shared" si="51"/>
        <v>-238.87657198304268</v>
      </c>
      <c r="AB203" s="21">
        <f t="shared" si="52"/>
        <v>0</v>
      </c>
      <c r="AC203" s="21">
        <f t="shared" si="53"/>
        <v>0</v>
      </c>
      <c r="AD203" s="21">
        <f t="shared" si="59"/>
        <v>0</v>
      </c>
      <c r="AE203" s="21" t="str">
        <f t="shared" si="54"/>
        <v>1/8/14:00</v>
      </c>
    </row>
    <row r="204" spans="2:31">
      <c r="B204" s="37">
        <v>1</v>
      </c>
      <c r="C204" s="38">
        <v>8</v>
      </c>
      <c r="D204" s="38">
        <v>15</v>
      </c>
      <c r="E204" s="17">
        <v>-15</v>
      </c>
      <c r="F204" s="17">
        <v>64</v>
      </c>
      <c r="G204" s="17">
        <v>841</v>
      </c>
      <c r="H204" s="37">
        <f t="shared" si="42"/>
        <v>5</v>
      </c>
      <c r="I204" s="37">
        <f>IF(H204&lt;'Roof Calculator'!$G$8, 1, 0)</f>
        <v>1</v>
      </c>
      <c r="J204" s="37">
        <f>IF(H204&gt;='Roof Calculator'!$G$8, 1, 0)</f>
        <v>0</v>
      </c>
      <c r="K204" s="37">
        <f t="shared" si="43"/>
        <v>5</v>
      </c>
      <c r="L204" s="37">
        <f t="shared" si="44"/>
        <v>0</v>
      </c>
      <c r="M204" s="37">
        <v>0</v>
      </c>
      <c r="N204" s="37">
        <f t="shared" si="45"/>
        <v>64</v>
      </c>
      <c r="O204" s="37">
        <v>0</v>
      </c>
      <c r="P204" s="37">
        <v>0</v>
      </c>
      <c r="Q204" s="21">
        <f t="shared" si="46"/>
        <v>39.790999999999997</v>
      </c>
      <c r="R204" s="21">
        <f t="shared" si="55"/>
        <v>8.5833333333333481</v>
      </c>
      <c r="S204" s="21">
        <f t="shared" si="56"/>
        <v>-22.161448661556342</v>
      </c>
      <c r="T204" s="21">
        <f t="shared" si="47"/>
        <v>86.147999999999996</v>
      </c>
      <c r="U204" s="37">
        <f>VLOOKUP(Time_Zone, 'LSTM LookUp'!$B$5:$D$8, 3, FALSE)</f>
        <v>-75</v>
      </c>
      <c r="V204" s="21">
        <f t="shared" si="57"/>
        <v>-6.9374580452354504</v>
      </c>
      <c r="W204" s="21">
        <f t="shared" si="48"/>
        <v>204.41363548869114</v>
      </c>
      <c r="X204" s="21">
        <f t="shared" si="49"/>
        <v>-747.98991660110789</v>
      </c>
      <c r="Y204" s="21">
        <f t="shared" si="50"/>
        <v>-683.98991660110789</v>
      </c>
      <c r="Z204" s="21">
        <f t="shared" si="58"/>
        <v>-216.81285725036977</v>
      </c>
      <c r="AA204" s="21">
        <f t="shared" si="51"/>
        <v>-216.81285725036977</v>
      </c>
      <c r="AB204" s="21">
        <f t="shared" si="52"/>
        <v>0</v>
      </c>
      <c r="AC204" s="21">
        <f t="shared" si="53"/>
        <v>0</v>
      </c>
      <c r="AD204" s="21">
        <f t="shared" si="59"/>
        <v>0</v>
      </c>
      <c r="AE204" s="21" t="str">
        <f t="shared" si="54"/>
        <v>1/8/15:00</v>
      </c>
    </row>
    <row r="205" spans="2:31">
      <c r="B205" s="37">
        <v>1</v>
      </c>
      <c r="C205" s="38">
        <v>8</v>
      </c>
      <c r="D205" s="38">
        <v>16</v>
      </c>
      <c r="E205" s="17">
        <v>-14.4</v>
      </c>
      <c r="F205" s="17">
        <v>52</v>
      </c>
      <c r="G205" s="17">
        <v>753</v>
      </c>
      <c r="H205" s="37">
        <f t="shared" si="42"/>
        <v>6.0800000000000018</v>
      </c>
      <c r="I205" s="37">
        <f>IF(H205&lt;'Roof Calculator'!$G$8, 1, 0)</f>
        <v>1</v>
      </c>
      <c r="J205" s="37">
        <f>IF(H205&gt;='Roof Calculator'!$G$8, 1, 0)</f>
        <v>0</v>
      </c>
      <c r="K205" s="37">
        <f t="shared" si="43"/>
        <v>6.0800000000000018</v>
      </c>
      <c r="L205" s="37">
        <f t="shared" si="44"/>
        <v>0</v>
      </c>
      <c r="M205" s="37">
        <v>0</v>
      </c>
      <c r="N205" s="37">
        <f t="shared" si="45"/>
        <v>52</v>
      </c>
      <c r="O205" s="37">
        <v>0</v>
      </c>
      <c r="P205" s="37">
        <v>0</v>
      </c>
      <c r="Q205" s="21">
        <f t="shared" si="46"/>
        <v>39.790999999999997</v>
      </c>
      <c r="R205" s="21">
        <f t="shared" si="55"/>
        <v>8.6250000000000142</v>
      </c>
      <c r="S205" s="21">
        <f t="shared" si="56"/>
        <v>-22.155817603602983</v>
      </c>
      <c r="T205" s="21">
        <f t="shared" si="47"/>
        <v>86.147999999999996</v>
      </c>
      <c r="U205" s="37">
        <f>VLOOKUP(Time_Zone, 'LSTM LookUp'!$B$5:$D$8, 3, FALSE)</f>
        <v>-75</v>
      </c>
      <c r="V205" s="21">
        <f t="shared" si="57"/>
        <v>-6.954199159509777</v>
      </c>
      <c r="W205" s="21">
        <f t="shared" si="48"/>
        <v>219.40945021012257</v>
      </c>
      <c r="X205" s="21">
        <f t="shared" si="49"/>
        <v>-595.7710697610039</v>
      </c>
      <c r="Y205" s="21">
        <f t="shared" si="50"/>
        <v>-543.7710697610039</v>
      </c>
      <c r="Z205" s="21">
        <f t="shared" si="58"/>
        <v>-172.3659318120165</v>
      </c>
      <c r="AA205" s="21">
        <f t="shared" si="51"/>
        <v>-172.3659318120165</v>
      </c>
      <c r="AB205" s="21">
        <f t="shared" si="52"/>
        <v>0</v>
      </c>
      <c r="AC205" s="21">
        <f t="shared" si="53"/>
        <v>0</v>
      </c>
      <c r="AD205" s="21">
        <f t="shared" si="59"/>
        <v>0</v>
      </c>
      <c r="AE205" s="21" t="str">
        <f t="shared" si="54"/>
        <v>1/8/16:00</v>
      </c>
    </row>
    <row r="206" spans="2:31">
      <c r="B206" s="37">
        <v>1</v>
      </c>
      <c r="C206" s="38">
        <v>8</v>
      </c>
      <c r="D206" s="38">
        <v>17</v>
      </c>
      <c r="E206" s="17">
        <v>-14.4</v>
      </c>
      <c r="F206" s="17">
        <v>36</v>
      </c>
      <c r="G206" s="17">
        <v>551</v>
      </c>
      <c r="H206" s="37">
        <f t="shared" si="42"/>
        <v>6.0800000000000018</v>
      </c>
      <c r="I206" s="37">
        <f>IF(H206&lt;'Roof Calculator'!$G$8, 1, 0)</f>
        <v>1</v>
      </c>
      <c r="J206" s="37">
        <f>IF(H206&gt;='Roof Calculator'!$G$8, 1, 0)</f>
        <v>0</v>
      </c>
      <c r="K206" s="37">
        <f t="shared" si="43"/>
        <v>6.0800000000000018</v>
      </c>
      <c r="L206" s="37">
        <f t="shared" si="44"/>
        <v>0</v>
      </c>
      <c r="M206" s="37">
        <v>0</v>
      </c>
      <c r="N206" s="37">
        <f t="shared" si="45"/>
        <v>36</v>
      </c>
      <c r="O206" s="37">
        <v>0</v>
      </c>
      <c r="P206" s="37">
        <v>0</v>
      </c>
      <c r="Q206" s="21">
        <f t="shared" si="46"/>
        <v>39.790999999999997</v>
      </c>
      <c r="R206" s="21">
        <f t="shared" si="55"/>
        <v>8.6666666666666803</v>
      </c>
      <c r="S206" s="21">
        <f t="shared" si="56"/>
        <v>-22.15017476889107</v>
      </c>
      <c r="T206" s="21">
        <f t="shared" si="47"/>
        <v>86.147999999999996</v>
      </c>
      <c r="U206" s="37">
        <f>VLOOKUP(Time_Zone, 'LSTM LookUp'!$B$5:$D$8, 3, FALSE)</f>
        <v>-75</v>
      </c>
      <c r="V206" s="21">
        <f t="shared" si="57"/>
        <v>-6.9709274792152867</v>
      </c>
      <c r="W206" s="21">
        <f t="shared" si="48"/>
        <v>234.40526813019616</v>
      </c>
      <c r="X206" s="21">
        <f t="shared" si="49"/>
        <v>-361.19622934949399</v>
      </c>
      <c r="Y206" s="21">
        <f t="shared" si="50"/>
        <v>-325.19622934949399</v>
      </c>
      <c r="Z206" s="21">
        <f t="shared" si="58"/>
        <v>-103.08152494801872</v>
      </c>
      <c r="AA206" s="21">
        <f t="shared" si="51"/>
        <v>-103.08152494801872</v>
      </c>
      <c r="AB206" s="21">
        <f t="shared" si="52"/>
        <v>0</v>
      </c>
      <c r="AC206" s="21">
        <f t="shared" si="53"/>
        <v>0</v>
      </c>
      <c r="AD206" s="21">
        <f t="shared" si="59"/>
        <v>0</v>
      </c>
      <c r="AE206" s="21" t="str">
        <f t="shared" si="54"/>
        <v>1/8/17:00</v>
      </c>
    </row>
    <row r="207" spans="2:31">
      <c r="B207" s="37">
        <v>1</v>
      </c>
      <c r="C207" s="38">
        <v>8</v>
      </c>
      <c r="D207" s="38">
        <v>18</v>
      </c>
      <c r="E207" s="17">
        <v>-16.100000000000001</v>
      </c>
      <c r="F207" s="17">
        <v>14</v>
      </c>
      <c r="G207" s="17">
        <v>112</v>
      </c>
      <c r="H207" s="37">
        <f t="shared" si="42"/>
        <v>3.0199999999999996</v>
      </c>
      <c r="I207" s="37">
        <f>IF(H207&lt;'Roof Calculator'!$G$8, 1, 0)</f>
        <v>1</v>
      </c>
      <c r="J207" s="37">
        <f>IF(H207&gt;='Roof Calculator'!$G$8, 1, 0)</f>
        <v>0</v>
      </c>
      <c r="K207" s="37">
        <f t="shared" si="43"/>
        <v>3.0199999999999996</v>
      </c>
      <c r="L207" s="37">
        <f t="shared" si="44"/>
        <v>0</v>
      </c>
      <c r="M207" s="37">
        <v>0</v>
      </c>
      <c r="N207" s="37">
        <f t="shared" si="45"/>
        <v>14</v>
      </c>
      <c r="O207" s="37">
        <v>0</v>
      </c>
      <c r="P207" s="37">
        <v>0</v>
      </c>
      <c r="Q207" s="21">
        <f t="shared" si="46"/>
        <v>39.790999999999997</v>
      </c>
      <c r="R207" s="21">
        <f t="shared" si="55"/>
        <v>8.7083333333333464</v>
      </c>
      <c r="S207" s="21">
        <f t="shared" si="56"/>
        <v>-22.144520161685264</v>
      </c>
      <c r="T207" s="21">
        <f t="shared" si="47"/>
        <v>86.147999999999996</v>
      </c>
      <c r="U207" s="37">
        <f>VLOOKUP(Time_Zone, 'LSTM LookUp'!$B$5:$D$8, 3, FALSE)</f>
        <v>-75</v>
      </c>
      <c r="V207" s="21">
        <f t="shared" si="57"/>
        <v>-6.9876429783570249</v>
      </c>
      <c r="W207" s="21">
        <f t="shared" si="48"/>
        <v>249.40108925541074</v>
      </c>
      <c r="X207" s="21">
        <f t="shared" si="49"/>
        <v>-55.063104731828403</v>
      </c>
      <c r="Y207" s="21">
        <f t="shared" si="50"/>
        <v>-41.063104731828403</v>
      </c>
      <c r="Z207" s="21">
        <f t="shared" si="58"/>
        <v>-13.016287007153336</v>
      </c>
      <c r="AA207" s="21">
        <f t="shared" si="51"/>
        <v>-13.016287007153336</v>
      </c>
      <c r="AB207" s="21">
        <f t="shared" si="52"/>
        <v>0</v>
      </c>
      <c r="AC207" s="21">
        <f t="shared" si="53"/>
        <v>0</v>
      </c>
      <c r="AD207" s="21">
        <f t="shared" si="59"/>
        <v>0</v>
      </c>
      <c r="AE207" s="21" t="str">
        <f t="shared" si="54"/>
        <v>1/8/18:00</v>
      </c>
    </row>
    <row r="208" spans="2:31">
      <c r="B208" s="37">
        <v>1</v>
      </c>
      <c r="C208" s="38">
        <v>8</v>
      </c>
      <c r="D208" s="38">
        <v>19</v>
      </c>
      <c r="E208" s="17">
        <v>-16.7</v>
      </c>
      <c r="F208" s="17">
        <v>0</v>
      </c>
      <c r="G208" s="17">
        <v>0</v>
      </c>
      <c r="H208" s="37">
        <f t="shared" si="42"/>
        <v>1.9400000000000048</v>
      </c>
      <c r="I208" s="37">
        <f>IF(H208&lt;'Roof Calculator'!$G$8, 1, 0)</f>
        <v>1</v>
      </c>
      <c r="J208" s="37">
        <f>IF(H208&gt;='Roof Calculator'!$G$8, 1, 0)</f>
        <v>0</v>
      </c>
      <c r="K208" s="37">
        <f t="shared" si="43"/>
        <v>1.9400000000000048</v>
      </c>
      <c r="L208" s="37">
        <f t="shared" si="44"/>
        <v>0</v>
      </c>
      <c r="M208" s="37">
        <v>0</v>
      </c>
      <c r="N208" s="37">
        <f t="shared" si="45"/>
        <v>0</v>
      </c>
      <c r="O208" s="37">
        <v>0</v>
      </c>
      <c r="P208" s="37">
        <v>0</v>
      </c>
      <c r="Q208" s="21">
        <f t="shared" si="46"/>
        <v>39.790999999999997</v>
      </c>
      <c r="R208" s="21">
        <f t="shared" si="55"/>
        <v>8.7500000000000124</v>
      </c>
      <c r="S208" s="21">
        <f t="shared" si="56"/>
        <v>-22.138853786257979</v>
      </c>
      <c r="T208" s="21">
        <f t="shared" si="47"/>
        <v>86.147999999999996</v>
      </c>
      <c r="U208" s="37">
        <f>VLOOKUP(Time_Zone, 'LSTM LookUp'!$B$5:$D$8, 3, FALSE)</f>
        <v>-75</v>
      </c>
      <c r="V208" s="21">
        <f t="shared" si="57"/>
        <v>-7.0043456309656982</v>
      </c>
      <c r="W208" s="21">
        <f t="shared" si="48"/>
        <v>264.39691359225861</v>
      </c>
      <c r="X208" s="21">
        <f t="shared" si="49"/>
        <v>0</v>
      </c>
      <c r="Y208" s="21">
        <f t="shared" si="50"/>
        <v>0</v>
      </c>
      <c r="Z208" s="21">
        <f t="shared" si="58"/>
        <v>0</v>
      </c>
      <c r="AA208" s="21">
        <f t="shared" si="51"/>
        <v>0</v>
      </c>
      <c r="AB208" s="21">
        <f t="shared" si="52"/>
        <v>0</v>
      </c>
      <c r="AC208" s="21">
        <f t="shared" si="53"/>
        <v>0</v>
      </c>
      <c r="AD208" s="21">
        <f t="shared" si="59"/>
        <v>0</v>
      </c>
      <c r="AE208" s="21" t="str">
        <f t="shared" si="54"/>
        <v>1/8/19:00</v>
      </c>
    </row>
    <row r="209" spans="2:31">
      <c r="B209" s="37">
        <v>1</v>
      </c>
      <c r="C209" s="38">
        <v>8</v>
      </c>
      <c r="D209" s="38">
        <v>20</v>
      </c>
      <c r="E209" s="17">
        <v>-17.2</v>
      </c>
      <c r="F209" s="17">
        <v>0</v>
      </c>
      <c r="G209" s="17">
        <v>0</v>
      </c>
      <c r="H209" s="37">
        <f t="shared" si="42"/>
        <v>1.0400000000000027</v>
      </c>
      <c r="I209" s="37">
        <f>IF(H209&lt;'Roof Calculator'!$G$8, 1, 0)</f>
        <v>1</v>
      </c>
      <c r="J209" s="37">
        <f>IF(H209&gt;='Roof Calculator'!$G$8, 1, 0)</f>
        <v>0</v>
      </c>
      <c r="K209" s="37">
        <f t="shared" si="43"/>
        <v>1.0400000000000027</v>
      </c>
      <c r="L209" s="37">
        <f t="shared" si="44"/>
        <v>0</v>
      </c>
      <c r="M209" s="37">
        <v>0</v>
      </c>
      <c r="N209" s="37">
        <f t="shared" si="45"/>
        <v>0</v>
      </c>
      <c r="O209" s="37">
        <v>0</v>
      </c>
      <c r="P209" s="37">
        <v>0</v>
      </c>
      <c r="Q209" s="21">
        <f t="shared" si="46"/>
        <v>39.790999999999997</v>
      </c>
      <c r="R209" s="21">
        <f t="shared" si="55"/>
        <v>8.7916666666666785</v>
      </c>
      <c r="S209" s="21">
        <f t="shared" si="56"/>
        <v>-22.133175646889395</v>
      </c>
      <c r="T209" s="21">
        <f t="shared" si="47"/>
        <v>86.147999999999996</v>
      </c>
      <c r="U209" s="37">
        <f>VLOOKUP(Time_Zone, 'LSTM LookUp'!$B$5:$D$8, 3, FALSE)</f>
        <v>-75</v>
      </c>
      <c r="V209" s="21">
        <f t="shared" si="57"/>
        <v>-7.0210354110976052</v>
      </c>
      <c r="W209" s="21">
        <f t="shared" si="48"/>
        <v>279.39274114722559</v>
      </c>
      <c r="X209" s="21">
        <f t="shared" si="49"/>
        <v>0</v>
      </c>
      <c r="Y209" s="21">
        <f t="shared" si="50"/>
        <v>0</v>
      </c>
      <c r="Z209" s="21">
        <f t="shared" si="58"/>
        <v>0</v>
      </c>
      <c r="AA209" s="21">
        <f t="shared" si="51"/>
        <v>0</v>
      </c>
      <c r="AB209" s="21">
        <f t="shared" si="52"/>
        <v>0</v>
      </c>
      <c r="AC209" s="21">
        <f t="shared" si="53"/>
        <v>0</v>
      </c>
      <c r="AD209" s="21">
        <f t="shared" si="59"/>
        <v>0</v>
      </c>
      <c r="AE209" s="21" t="str">
        <f t="shared" si="54"/>
        <v>1/8/20:00</v>
      </c>
    </row>
    <row r="210" spans="2:31">
      <c r="B210" s="37">
        <v>1</v>
      </c>
      <c r="C210" s="38">
        <v>8</v>
      </c>
      <c r="D210" s="38">
        <v>21</v>
      </c>
      <c r="E210" s="17">
        <v>-17.8</v>
      </c>
      <c r="F210" s="17">
        <v>0</v>
      </c>
      <c r="G210" s="17">
        <v>0</v>
      </c>
      <c r="H210" s="37">
        <f t="shared" si="42"/>
        <v>-4.0000000000006253E-2</v>
      </c>
      <c r="I210" s="37">
        <f>IF(H210&lt;'Roof Calculator'!$G$8, 1, 0)</f>
        <v>1</v>
      </c>
      <c r="J210" s="37">
        <f>IF(H210&gt;='Roof Calculator'!$G$8, 1, 0)</f>
        <v>0</v>
      </c>
      <c r="K210" s="37">
        <f t="shared" si="43"/>
        <v>-4.0000000000006253E-2</v>
      </c>
      <c r="L210" s="37">
        <f t="shared" si="44"/>
        <v>0</v>
      </c>
      <c r="M210" s="37">
        <v>0</v>
      </c>
      <c r="N210" s="37">
        <f t="shared" si="45"/>
        <v>0</v>
      </c>
      <c r="O210" s="37">
        <v>0</v>
      </c>
      <c r="P210" s="37">
        <v>0</v>
      </c>
      <c r="Q210" s="21">
        <f t="shared" si="46"/>
        <v>39.790999999999997</v>
      </c>
      <c r="R210" s="21">
        <f t="shared" si="55"/>
        <v>8.8333333333333446</v>
      </c>
      <c r="S210" s="21">
        <f t="shared" si="56"/>
        <v>-22.127485747867404</v>
      </c>
      <c r="T210" s="21">
        <f t="shared" si="47"/>
        <v>86.147999999999996</v>
      </c>
      <c r="U210" s="37">
        <f>VLOOKUP(Time_Zone, 'LSTM LookUp'!$B$5:$D$8, 3, FALSE)</f>
        <v>-75</v>
      </c>
      <c r="V210" s="21">
        <f t="shared" si="57"/>
        <v>-7.0377122928347751</v>
      </c>
      <c r="W210" s="21">
        <f t="shared" si="48"/>
        <v>294.38857192679131</v>
      </c>
      <c r="X210" s="21">
        <f t="shared" si="49"/>
        <v>0</v>
      </c>
      <c r="Y210" s="21">
        <f t="shared" si="50"/>
        <v>0</v>
      </c>
      <c r="Z210" s="21">
        <f t="shared" si="58"/>
        <v>0</v>
      </c>
      <c r="AA210" s="21">
        <f t="shared" si="51"/>
        <v>0</v>
      </c>
      <c r="AB210" s="21">
        <f t="shared" si="52"/>
        <v>0</v>
      </c>
      <c r="AC210" s="21">
        <f t="shared" si="53"/>
        <v>0</v>
      </c>
      <c r="AD210" s="21">
        <f t="shared" si="59"/>
        <v>0</v>
      </c>
      <c r="AE210" s="21" t="str">
        <f t="shared" si="54"/>
        <v>1/8/21:00</v>
      </c>
    </row>
    <row r="211" spans="2:31">
      <c r="B211" s="37">
        <v>1</v>
      </c>
      <c r="C211" s="38">
        <v>8</v>
      </c>
      <c r="D211" s="38">
        <v>22</v>
      </c>
      <c r="E211" s="17">
        <v>-17.8</v>
      </c>
      <c r="F211" s="17">
        <v>0</v>
      </c>
      <c r="G211" s="17">
        <v>0</v>
      </c>
      <c r="H211" s="37">
        <f t="shared" si="42"/>
        <v>-4.0000000000006253E-2</v>
      </c>
      <c r="I211" s="37">
        <f>IF(H211&lt;'Roof Calculator'!$G$8, 1, 0)</f>
        <v>1</v>
      </c>
      <c r="J211" s="37">
        <f>IF(H211&gt;='Roof Calculator'!$G$8, 1, 0)</f>
        <v>0</v>
      </c>
      <c r="K211" s="37">
        <f t="shared" si="43"/>
        <v>-4.0000000000006253E-2</v>
      </c>
      <c r="L211" s="37">
        <f t="shared" si="44"/>
        <v>0</v>
      </c>
      <c r="M211" s="37">
        <v>0</v>
      </c>
      <c r="N211" s="37">
        <f t="shared" si="45"/>
        <v>0</v>
      </c>
      <c r="O211" s="37">
        <v>0</v>
      </c>
      <c r="P211" s="37">
        <v>0</v>
      </c>
      <c r="Q211" s="21">
        <f t="shared" si="46"/>
        <v>39.790999999999997</v>
      </c>
      <c r="R211" s="21">
        <f t="shared" si="55"/>
        <v>8.8750000000000107</v>
      </c>
      <c r="S211" s="21">
        <f t="shared" si="56"/>
        <v>-22.121784093487609</v>
      </c>
      <c r="T211" s="21">
        <f t="shared" si="47"/>
        <v>86.147999999999996</v>
      </c>
      <c r="U211" s="37">
        <f>VLOOKUP(Time_Zone, 'LSTM LookUp'!$B$5:$D$8, 3, FALSE)</f>
        <v>-75</v>
      </c>
      <c r="V211" s="21">
        <f t="shared" si="57"/>
        <v>-7.0543762502849718</v>
      </c>
      <c r="W211" s="21">
        <f t="shared" si="48"/>
        <v>309.38440593742882</v>
      </c>
      <c r="X211" s="21">
        <f t="shared" si="49"/>
        <v>0</v>
      </c>
      <c r="Y211" s="21">
        <f t="shared" si="50"/>
        <v>0</v>
      </c>
      <c r="Z211" s="21">
        <f t="shared" si="58"/>
        <v>0</v>
      </c>
      <c r="AA211" s="21">
        <f t="shared" si="51"/>
        <v>0</v>
      </c>
      <c r="AB211" s="21">
        <f t="shared" si="52"/>
        <v>0</v>
      </c>
      <c r="AC211" s="21">
        <f t="shared" si="53"/>
        <v>0</v>
      </c>
      <c r="AD211" s="21">
        <f t="shared" si="59"/>
        <v>0</v>
      </c>
      <c r="AE211" s="21" t="str">
        <f t="shared" si="54"/>
        <v>1/8/22:00</v>
      </c>
    </row>
    <row r="212" spans="2:31">
      <c r="B212" s="37">
        <v>1</v>
      </c>
      <c r="C212" s="38">
        <v>8</v>
      </c>
      <c r="D212" s="38">
        <v>23</v>
      </c>
      <c r="E212" s="17">
        <v>-17.8</v>
      </c>
      <c r="F212" s="17">
        <v>0</v>
      </c>
      <c r="G212" s="17">
        <v>0</v>
      </c>
      <c r="H212" s="37">
        <f t="shared" si="42"/>
        <v>-4.0000000000006253E-2</v>
      </c>
      <c r="I212" s="37">
        <f>IF(H212&lt;'Roof Calculator'!$G$8, 1, 0)</f>
        <v>1</v>
      </c>
      <c r="J212" s="37">
        <f>IF(H212&gt;='Roof Calculator'!$G$8, 1, 0)</f>
        <v>0</v>
      </c>
      <c r="K212" s="37">
        <f t="shared" si="43"/>
        <v>-4.0000000000006253E-2</v>
      </c>
      <c r="L212" s="37">
        <f t="shared" si="44"/>
        <v>0</v>
      </c>
      <c r="M212" s="37">
        <v>0</v>
      </c>
      <c r="N212" s="37">
        <f t="shared" si="45"/>
        <v>0</v>
      </c>
      <c r="O212" s="37">
        <v>0</v>
      </c>
      <c r="P212" s="37">
        <v>0</v>
      </c>
      <c r="Q212" s="21">
        <f t="shared" si="46"/>
        <v>39.790999999999997</v>
      </c>
      <c r="R212" s="21">
        <f t="shared" si="55"/>
        <v>8.9166666666666767</v>
      </c>
      <c r="S212" s="21">
        <f t="shared" si="56"/>
        <v>-22.116070688053377</v>
      </c>
      <c r="T212" s="21">
        <f t="shared" si="47"/>
        <v>86.147999999999996</v>
      </c>
      <c r="U212" s="37">
        <f>VLOOKUP(Time_Zone, 'LSTM LookUp'!$B$5:$D$8, 3, FALSE)</f>
        <v>-75</v>
      </c>
      <c r="V212" s="21">
        <f t="shared" si="57"/>
        <v>-7.0710272575817417</v>
      </c>
      <c r="W212" s="21">
        <f t="shared" si="48"/>
        <v>324.38024318560451</v>
      </c>
      <c r="X212" s="21">
        <f t="shared" si="49"/>
        <v>0</v>
      </c>
      <c r="Y212" s="21">
        <f t="shared" si="50"/>
        <v>0</v>
      </c>
      <c r="Z212" s="21">
        <f t="shared" si="58"/>
        <v>0</v>
      </c>
      <c r="AA212" s="21">
        <f t="shared" si="51"/>
        <v>0</v>
      </c>
      <c r="AB212" s="21">
        <f t="shared" si="52"/>
        <v>0</v>
      </c>
      <c r="AC212" s="21">
        <f t="shared" si="53"/>
        <v>0</v>
      </c>
      <c r="AD212" s="21">
        <f t="shared" si="59"/>
        <v>0</v>
      </c>
      <c r="AE212" s="21" t="str">
        <f t="shared" si="54"/>
        <v>1/8/23:00</v>
      </c>
    </row>
    <row r="213" spans="2:31">
      <c r="B213" s="37">
        <v>1</v>
      </c>
      <c r="C213" s="38">
        <v>8</v>
      </c>
      <c r="D213" s="38">
        <v>24</v>
      </c>
      <c r="E213" s="17">
        <v>-17.8</v>
      </c>
      <c r="F213" s="17">
        <v>0</v>
      </c>
      <c r="G213" s="17">
        <v>0</v>
      </c>
      <c r="H213" s="37">
        <f t="shared" si="42"/>
        <v>-4.0000000000006253E-2</v>
      </c>
      <c r="I213" s="37">
        <f>IF(H213&lt;'Roof Calculator'!$G$8, 1, 0)</f>
        <v>1</v>
      </c>
      <c r="J213" s="37">
        <f>IF(H213&gt;='Roof Calculator'!$G$8, 1, 0)</f>
        <v>0</v>
      </c>
      <c r="K213" s="37">
        <f t="shared" si="43"/>
        <v>-4.0000000000006253E-2</v>
      </c>
      <c r="L213" s="37">
        <f t="shared" si="44"/>
        <v>0</v>
      </c>
      <c r="M213" s="37">
        <v>0</v>
      </c>
      <c r="N213" s="37">
        <f t="shared" si="45"/>
        <v>0</v>
      </c>
      <c r="O213" s="37">
        <v>0</v>
      </c>
      <c r="P213" s="37">
        <v>0</v>
      </c>
      <c r="Q213" s="21">
        <f t="shared" si="46"/>
        <v>39.790999999999997</v>
      </c>
      <c r="R213" s="21">
        <f t="shared" si="55"/>
        <v>8.9583333333333428</v>
      </c>
      <c r="S213" s="21">
        <f t="shared" si="56"/>
        <v>-22.110345535875709</v>
      </c>
      <c r="T213" s="21">
        <f t="shared" si="47"/>
        <v>86.147999999999996</v>
      </c>
      <c r="U213" s="37">
        <f>VLOOKUP(Time_Zone, 'LSTM LookUp'!$B$5:$D$8, 3, FALSE)</f>
        <v>-75</v>
      </c>
      <c r="V213" s="21">
        <f t="shared" si="57"/>
        <v>-7.0876652888845078</v>
      </c>
      <c r="W213" s="21">
        <f t="shared" si="48"/>
        <v>339.37608367777887</v>
      </c>
      <c r="X213" s="21">
        <f t="shared" si="49"/>
        <v>0</v>
      </c>
      <c r="Y213" s="21">
        <f t="shared" si="50"/>
        <v>0</v>
      </c>
      <c r="Z213" s="21">
        <f t="shared" si="58"/>
        <v>0</v>
      </c>
      <c r="AA213" s="21">
        <f t="shared" si="51"/>
        <v>0</v>
      </c>
      <c r="AB213" s="21">
        <f t="shared" si="52"/>
        <v>0</v>
      </c>
      <c r="AC213" s="21">
        <f t="shared" si="53"/>
        <v>0</v>
      </c>
      <c r="AD213" s="21">
        <f t="shared" si="59"/>
        <v>0</v>
      </c>
      <c r="AE213" s="21" t="str">
        <f t="shared" si="54"/>
        <v>1/8/24:00</v>
      </c>
    </row>
    <row r="214" spans="2:31">
      <c r="B214" s="37">
        <v>1</v>
      </c>
      <c r="C214" s="38">
        <v>9</v>
      </c>
      <c r="D214" s="38">
        <v>1</v>
      </c>
      <c r="E214" s="17">
        <v>-17.8</v>
      </c>
      <c r="F214" s="17">
        <v>0</v>
      </c>
      <c r="G214" s="17">
        <v>0</v>
      </c>
      <c r="H214" s="37">
        <f t="shared" ref="H214:H277" si="60">E214*9/5+32</f>
        <v>-4.0000000000006253E-2</v>
      </c>
      <c r="I214" s="37">
        <f>IF(H214&lt;'Roof Calculator'!$G$8, 1, 0)</f>
        <v>1</v>
      </c>
      <c r="J214" s="37">
        <f>IF(H214&gt;='Roof Calculator'!$G$8, 1, 0)</f>
        <v>0</v>
      </c>
      <c r="K214" s="37">
        <f t="shared" ref="K214:K277" si="61">I214*H214</f>
        <v>-4.0000000000006253E-2</v>
      </c>
      <c r="L214" s="37">
        <f t="shared" ref="L214:L277" si="62">J214*H214</f>
        <v>0</v>
      </c>
      <c r="M214" s="37">
        <v>0</v>
      </c>
      <c r="N214" s="37">
        <f t="shared" ref="N214:N277" si="63">F214*(180-M214)/180</f>
        <v>0</v>
      </c>
      <c r="O214" s="37">
        <v>0</v>
      </c>
      <c r="P214" s="37">
        <v>0</v>
      </c>
      <c r="Q214" s="21">
        <f t="shared" ref="Q214:Q277" si="64">Latitude</f>
        <v>39.790999999999997</v>
      </c>
      <c r="R214" s="21">
        <f t="shared" si="55"/>
        <v>9.0000000000000089</v>
      </c>
      <c r="S214" s="21">
        <f t="shared" si="56"/>
        <v>-22.104608641273362</v>
      </c>
      <c r="T214" s="21">
        <f t="shared" ref="T214:T277" si="65">Longitude</f>
        <v>86.147999999999996</v>
      </c>
      <c r="U214" s="37">
        <f>VLOOKUP(Time_Zone, 'LSTM LookUp'!$B$5:$D$8, 3, FALSE)</f>
        <v>-75</v>
      </c>
      <c r="V214" s="21">
        <f t="shared" si="57"/>
        <v>-7.1042903183785491</v>
      </c>
      <c r="W214" s="21">
        <f t="shared" ref="W214:W277" si="66">15*((D214+(4*(T214-U214)+V214)/60)-12)</f>
        <v>-5.6280725795946207</v>
      </c>
      <c r="X214" s="21">
        <f t="shared" ref="X214:X277" si="67">G214*(SIN(S214*PI()/180)*SIN(Q214*PI()/180)*COS(O214*PI()/180)-SIN(S214*PI()/180)*COS(Q214*PI()/180)*SIN(O214*PI()/180)*COS(P214*PI()/180)+COS(S214*PI()/180)*COS(Q214*PI()/180)*COS(O214*PI()/180)*COS(W214*PI()/180)+COS(S214*PI()/180)*SIN(Q214*PI()/180)*SIN(O214*PI()/180)*COS(P214*PI()/180)*COS(W214*PI()/180)+COS(S214*PI()/180)*SIN(P214*PI()/180)*SIN(W214*PI()/180)*SIN(O214*PI()/180))</f>
        <v>0</v>
      </c>
      <c r="Y214" s="21">
        <f t="shared" ref="Y214:Y277" si="68">X214+N214</f>
        <v>0</v>
      </c>
      <c r="Z214" s="21">
        <f t="shared" si="58"/>
        <v>0</v>
      </c>
      <c r="AA214" s="21">
        <f t="shared" ref="AA214:AA277" si="69">Z214*I214</f>
        <v>0</v>
      </c>
      <c r="AB214" s="21">
        <f t="shared" ref="AB214:AB277" si="70">Z214*J214</f>
        <v>0</v>
      </c>
      <c r="AC214" s="21">
        <f t="shared" ref="AC214:AC277" si="71">L214</f>
        <v>0</v>
      </c>
      <c r="AD214" s="21">
        <f t="shared" si="59"/>
        <v>0</v>
      </c>
      <c r="AE214" s="21" t="str">
        <f t="shared" ref="AE214:AE277" si="72">CONCATENATE(B214, "/", C214, "/", D214,":00")</f>
        <v>1/9/1:00</v>
      </c>
    </row>
    <row r="215" spans="2:31">
      <c r="B215" s="37">
        <v>1</v>
      </c>
      <c r="C215" s="38">
        <v>9</v>
      </c>
      <c r="D215" s="38">
        <v>2</v>
      </c>
      <c r="E215" s="17">
        <v>-17.8</v>
      </c>
      <c r="F215" s="17">
        <v>0</v>
      </c>
      <c r="G215" s="17">
        <v>0</v>
      </c>
      <c r="H215" s="37">
        <f t="shared" si="60"/>
        <v>-4.0000000000006253E-2</v>
      </c>
      <c r="I215" s="37">
        <f>IF(H215&lt;'Roof Calculator'!$G$8, 1, 0)</f>
        <v>1</v>
      </c>
      <c r="J215" s="37">
        <f>IF(H215&gt;='Roof Calculator'!$G$8, 1, 0)</f>
        <v>0</v>
      </c>
      <c r="K215" s="37">
        <f t="shared" si="61"/>
        <v>-4.0000000000006253E-2</v>
      </c>
      <c r="L215" s="37">
        <f t="shared" si="62"/>
        <v>0</v>
      </c>
      <c r="M215" s="37">
        <v>0</v>
      </c>
      <c r="N215" s="37">
        <f t="shared" si="63"/>
        <v>0</v>
      </c>
      <c r="O215" s="37">
        <v>0</v>
      </c>
      <c r="P215" s="37">
        <v>0</v>
      </c>
      <c r="Q215" s="21">
        <f t="shared" si="64"/>
        <v>39.790999999999997</v>
      </c>
      <c r="R215" s="21">
        <f t="shared" ref="R215:R278" si="73">R214+1/24</f>
        <v>9.041666666666675</v>
      </c>
      <c r="S215" s="21">
        <f t="shared" ref="S215:S278" si="74">ASIN(SIN(23.45*PI()/180)*SIN((360/365*(R215-81))*PI()/180))*180/PI()</f>
        <v>-22.098860008572757</v>
      </c>
      <c r="T215" s="21">
        <f t="shared" si="65"/>
        <v>86.147999999999996</v>
      </c>
      <c r="U215" s="37">
        <f>VLOOKUP(Time_Zone, 'LSTM LookUp'!$B$5:$D$8, 3, FALSE)</f>
        <v>-75</v>
      </c>
      <c r="V215" s="21">
        <f t="shared" ref="V215:V278" si="75">9.87*SIN(2*(360/365*(R215-81))*PI()/180)-7.53*COS((360/365*(R215-81))*PI()/180)-1.5*SIN((360/365*(R215-81))*PI()/180)</f>
        <v>-7.120902320275099</v>
      </c>
      <c r="W215" s="21">
        <f t="shared" si="66"/>
        <v>9.3677744199311963</v>
      </c>
      <c r="X215" s="21">
        <f t="shared" si="67"/>
        <v>0</v>
      </c>
      <c r="Y215" s="21">
        <f t="shared" si="68"/>
        <v>0</v>
      </c>
      <c r="Z215" s="21">
        <f t="shared" ref="Z215:Z278" si="76">Y215/10.764*3.412</f>
        <v>0</v>
      </c>
      <c r="AA215" s="21">
        <f t="shared" si="69"/>
        <v>0</v>
      </c>
      <c r="AB215" s="21">
        <f t="shared" si="70"/>
        <v>0</v>
      </c>
      <c r="AC215" s="21">
        <f t="shared" si="71"/>
        <v>0</v>
      </c>
      <c r="AD215" s="21">
        <f t="shared" ref="AD215:AD278" si="77">AB215</f>
        <v>0</v>
      </c>
      <c r="AE215" s="21" t="str">
        <f t="shared" si="72"/>
        <v>1/9/2:00</v>
      </c>
    </row>
    <row r="216" spans="2:31">
      <c r="B216" s="37">
        <v>1</v>
      </c>
      <c r="C216" s="38">
        <v>9</v>
      </c>
      <c r="D216" s="38">
        <v>3</v>
      </c>
      <c r="E216" s="17">
        <v>-18.3</v>
      </c>
      <c r="F216" s="17">
        <v>0</v>
      </c>
      <c r="G216" s="17">
        <v>0</v>
      </c>
      <c r="H216" s="37">
        <f t="shared" si="60"/>
        <v>-0.94000000000000483</v>
      </c>
      <c r="I216" s="37">
        <f>IF(H216&lt;'Roof Calculator'!$G$8, 1, 0)</f>
        <v>1</v>
      </c>
      <c r="J216" s="37">
        <f>IF(H216&gt;='Roof Calculator'!$G$8, 1, 0)</f>
        <v>0</v>
      </c>
      <c r="K216" s="37">
        <f t="shared" si="61"/>
        <v>-0.94000000000000483</v>
      </c>
      <c r="L216" s="37">
        <f t="shared" si="62"/>
        <v>0</v>
      </c>
      <c r="M216" s="37">
        <v>0</v>
      </c>
      <c r="N216" s="37">
        <f t="shared" si="63"/>
        <v>0</v>
      </c>
      <c r="O216" s="37">
        <v>0</v>
      </c>
      <c r="P216" s="37">
        <v>0</v>
      </c>
      <c r="Q216" s="21">
        <f t="shared" si="64"/>
        <v>39.790999999999997</v>
      </c>
      <c r="R216" s="21">
        <f t="shared" si="73"/>
        <v>9.083333333333341</v>
      </c>
      <c r="S216" s="21">
        <f t="shared" si="74"/>
        <v>-22.093099642107955</v>
      </c>
      <c r="T216" s="21">
        <f t="shared" si="65"/>
        <v>86.147999999999996</v>
      </c>
      <c r="U216" s="37">
        <f>VLOOKUP(Time_Zone, 'LSTM LookUp'!$B$5:$D$8, 3, FALSE)</f>
        <v>-75</v>
      </c>
      <c r="V216" s="21">
        <f t="shared" si="75"/>
        <v>-7.1375012688113886</v>
      </c>
      <c r="W216" s="21">
        <f t="shared" si="66"/>
        <v>24.363624682797145</v>
      </c>
      <c r="X216" s="21">
        <f t="shared" si="67"/>
        <v>0</v>
      </c>
      <c r="Y216" s="21">
        <f t="shared" si="68"/>
        <v>0</v>
      </c>
      <c r="Z216" s="21">
        <f t="shared" si="76"/>
        <v>0</v>
      </c>
      <c r="AA216" s="21">
        <f t="shared" si="69"/>
        <v>0</v>
      </c>
      <c r="AB216" s="21">
        <f t="shared" si="70"/>
        <v>0</v>
      </c>
      <c r="AC216" s="21">
        <f t="shared" si="71"/>
        <v>0</v>
      </c>
      <c r="AD216" s="21">
        <f t="shared" si="77"/>
        <v>0</v>
      </c>
      <c r="AE216" s="21" t="str">
        <f t="shared" si="72"/>
        <v>1/9/3:00</v>
      </c>
    </row>
    <row r="217" spans="2:31">
      <c r="B217" s="37">
        <v>1</v>
      </c>
      <c r="C217" s="38">
        <v>9</v>
      </c>
      <c r="D217" s="38">
        <v>4</v>
      </c>
      <c r="E217" s="17">
        <v>-18.899999999999999</v>
      </c>
      <c r="F217" s="17">
        <v>0</v>
      </c>
      <c r="G217" s="17">
        <v>0</v>
      </c>
      <c r="H217" s="37">
        <f t="shared" si="60"/>
        <v>-2.019999999999996</v>
      </c>
      <c r="I217" s="37">
        <f>IF(H217&lt;'Roof Calculator'!$G$8, 1, 0)</f>
        <v>1</v>
      </c>
      <c r="J217" s="37">
        <f>IF(H217&gt;='Roof Calculator'!$G$8, 1, 0)</f>
        <v>0</v>
      </c>
      <c r="K217" s="37">
        <f t="shared" si="61"/>
        <v>-2.019999999999996</v>
      </c>
      <c r="L217" s="37">
        <f t="shared" si="62"/>
        <v>0</v>
      </c>
      <c r="M217" s="37">
        <v>0</v>
      </c>
      <c r="N217" s="37">
        <f t="shared" si="63"/>
        <v>0</v>
      </c>
      <c r="O217" s="37">
        <v>0</v>
      </c>
      <c r="P217" s="37">
        <v>0</v>
      </c>
      <c r="Q217" s="21">
        <f t="shared" si="64"/>
        <v>39.790999999999997</v>
      </c>
      <c r="R217" s="21">
        <f t="shared" si="73"/>
        <v>9.1250000000000071</v>
      </c>
      <c r="S217" s="21">
        <f t="shared" si="74"/>
        <v>-22.087327546220742</v>
      </c>
      <c r="T217" s="21">
        <f t="shared" si="65"/>
        <v>86.147999999999996</v>
      </c>
      <c r="U217" s="37">
        <f>VLOOKUP(Time_Zone, 'LSTM LookUp'!$B$5:$D$8, 3, FALSE)</f>
        <v>-75</v>
      </c>
      <c r="V217" s="21">
        <f t="shared" si="75"/>
        <v>-7.1540871382506772</v>
      </c>
      <c r="W217" s="21">
        <f t="shared" si="66"/>
        <v>39.359478215437335</v>
      </c>
      <c r="X217" s="21">
        <f t="shared" si="67"/>
        <v>0</v>
      </c>
      <c r="Y217" s="21">
        <f t="shared" si="68"/>
        <v>0</v>
      </c>
      <c r="Z217" s="21">
        <f t="shared" si="76"/>
        <v>0</v>
      </c>
      <c r="AA217" s="21">
        <f t="shared" si="69"/>
        <v>0</v>
      </c>
      <c r="AB217" s="21">
        <f t="shared" si="70"/>
        <v>0</v>
      </c>
      <c r="AC217" s="21">
        <f t="shared" si="71"/>
        <v>0</v>
      </c>
      <c r="AD217" s="21">
        <f t="shared" si="77"/>
        <v>0</v>
      </c>
      <c r="AE217" s="21" t="str">
        <f t="shared" si="72"/>
        <v>1/9/4:00</v>
      </c>
    </row>
    <row r="218" spans="2:31">
      <c r="B218" s="37">
        <v>1</v>
      </c>
      <c r="C218" s="38">
        <v>9</v>
      </c>
      <c r="D218" s="38">
        <v>5</v>
      </c>
      <c r="E218" s="17">
        <v>-18.3</v>
      </c>
      <c r="F218" s="17">
        <v>0</v>
      </c>
      <c r="G218" s="17">
        <v>0</v>
      </c>
      <c r="H218" s="37">
        <f t="shared" si="60"/>
        <v>-0.94000000000000483</v>
      </c>
      <c r="I218" s="37">
        <f>IF(H218&lt;'Roof Calculator'!$G$8, 1, 0)</f>
        <v>1</v>
      </c>
      <c r="J218" s="37">
        <f>IF(H218&gt;='Roof Calculator'!$G$8, 1, 0)</f>
        <v>0</v>
      </c>
      <c r="K218" s="37">
        <f t="shared" si="61"/>
        <v>-0.94000000000000483</v>
      </c>
      <c r="L218" s="37">
        <f t="shared" si="62"/>
        <v>0</v>
      </c>
      <c r="M218" s="37">
        <v>0</v>
      </c>
      <c r="N218" s="37">
        <f t="shared" si="63"/>
        <v>0</v>
      </c>
      <c r="O218" s="37">
        <v>0</v>
      </c>
      <c r="P218" s="37">
        <v>0</v>
      </c>
      <c r="Q218" s="21">
        <f t="shared" si="64"/>
        <v>39.790999999999997</v>
      </c>
      <c r="R218" s="21">
        <f t="shared" si="73"/>
        <v>9.1666666666666732</v>
      </c>
      <c r="S218" s="21">
        <f t="shared" si="74"/>
        <v>-22.081543725260499</v>
      </c>
      <c r="T218" s="21">
        <f t="shared" si="65"/>
        <v>86.147999999999996</v>
      </c>
      <c r="U218" s="37">
        <f>VLOOKUP(Time_Zone, 'LSTM LookUp'!$B$5:$D$8, 3, FALSE)</f>
        <v>-75</v>
      </c>
      <c r="V218" s="21">
        <f t="shared" si="75"/>
        <v>-7.1706599028823206</v>
      </c>
      <c r="W218" s="21">
        <f t="shared" si="66"/>
        <v>54.355335024279412</v>
      </c>
      <c r="X218" s="21">
        <f t="shared" si="67"/>
        <v>0</v>
      </c>
      <c r="Y218" s="21">
        <f t="shared" si="68"/>
        <v>0</v>
      </c>
      <c r="Z218" s="21">
        <f t="shared" si="76"/>
        <v>0</v>
      </c>
      <c r="AA218" s="21">
        <f t="shared" si="69"/>
        <v>0</v>
      </c>
      <c r="AB218" s="21">
        <f t="shared" si="70"/>
        <v>0</v>
      </c>
      <c r="AC218" s="21">
        <f t="shared" si="71"/>
        <v>0</v>
      </c>
      <c r="AD218" s="21">
        <f t="shared" si="77"/>
        <v>0</v>
      </c>
      <c r="AE218" s="21" t="str">
        <f t="shared" si="72"/>
        <v>1/9/5:00</v>
      </c>
    </row>
    <row r="219" spans="2:31">
      <c r="B219" s="37">
        <v>1</v>
      </c>
      <c r="C219" s="38">
        <v>9</v>
      </c>
      <c r="D219" s="38">
        <v>6</v>
      </c>
      <c r="E219" s="17">
        <v>-18.3</v>
      </c>
      <c r="F219" s="17">
        <v>0</v>
      </c>
      <c r="G219" s="17">
        <v>0</v>
      </c>
      <c r="H219" s="37">
        <f t="shared" si="60"/>
        <v>-0.94000000000000483</v>
      </c>
      <c r="I219" s="37">
        <f>IF(H219&lt;'Roof Calculator'!$G$8, 1, 0)</f>
        <v>1</v>
      </c>
      <c r="J219" s="37">
        <f>IF(H219&gt;='Roof Calculator'!$G$8, 1, 0)</f>
        <v>0</v>
      </c>
      <c r="K219" s="37">
        <f t="shared" si="61"/>
        <v>-0.94000000000000483</v>
      </c>
      <c r="L219" s="37">
        <f t="shared" si="62"/>
        <v>0</v>
      </c>
      <c r="M219" s="37">
        <v>0</v>
      </c>
      <c r="N219" s="37">
        <f t="shared" si="63"/>
        <v>0</v>
      </c>
      <c r="O219" s="37">
        <v>0</v>
      </c>
      <c r="P219" s="37">
        <v>0</v>
      </c>
      <c r="Q219" s="21">
        <f t="shared" si="64"/>
        <v>39.790999999999997</v>
      </c>
      <c r="R219" s="21">
        <f t="shared" si="73"/>
        <v>9.2083333333333393</v>
      </c>
      <c r="S219" s="21">
        <f t="shared" si="74"/>
        <v>-22.075748183584299</v>
      </c>
      <c r="T219" s="21">
        <f t="shared" si="65"/>
        <v>86.147999999999996</v>
      </c>
      <c r="U219" s="37">
        <f>VLOOKUP(Time_Zone, 'LSTM LookUp'!$B$5:$D$8, 3, FALSE)</f>
        <v>-75</v>
      </c>
      <c r="V219" s="21">
        <f t="shared" si="75"/>
        <v>-7.1872195370217939</v>
      </c>
      <c r="W219" s="21">
        <f t="shared" si="66"/>
        <v>69.351195115744531</v>
      </c>
      <c r="X219" s="21">
        <f t="shared" si="67"/>
        <v>0</v>
      </c>
      <c r="Y219" s="21">
        <f t="shared" si="68"/>
        <v>0</v>
      </c>
      <c r="Z219" s="21">
        <f t="shared" si="76"/>
        <v>0</v>
      </c>
      <c r="AA219" s="21">
        <f t="shared" si="69"/>
        <v>0</v>
      </c>
      <c r="AB219" s="21">
        <f t="shared" si="70"/>
        <v>0</v>
      </c>
      <c r="AC219" s="21">
        <f t="shared" si="71"/>
        <v>0</v>
      </c>
      <c r="AD219" s="21">
        <f t="shared" si="77"/>
        <v>0</v>
      </c>
      <c r="AE219" s="21" t="str">
        <f t="shared" si="72"/>
        <v>1/9/6:00</v>
      </c>
    </row>
    <row r="220" spans="2:31">
      <c r="B220" s="37">
        <v>1</v>
      </c>
      <c r="C220" s="38">
        <v>9</v>
      </c>
      <c r="D220" s="38">
        <v>7</v>
      </c>
      <c r="E220" s="17">
        <v>-18.3</v>
      </c>
      <c r="F220" s="17">
        <v>0</v>
      </c>
      <c r="G220" s="17">
        <v>0</v>
      </c>
      <c r="H220" s="37">
        <f t="shared" si="60"/>
        <v>-0.94000000000000483</v>
      </c>
      <c r="I220" s="37">
        <f>IF(H220&lt;'Roof Calculator'!$G$8, 1, 0)</f>
        <v>1</v>
      </c>
      <c r="J220" s="37">
        <f>IF(H220&gt;='Roof Calculator'!$G$8, 1, 0)</f>
        <v>0</v>
      </c>
      <c r="K220" s="37">
        <f t="shared" si="61"/>
        <v>-0.94000000000000483</v>
      </c>
      <c r="L220" s="37">
        <f t="shared" si="62"/>
        <v>0</v>
      </c>
      <c r="M220" s="37">
        <v>0</v>
      </c>
      <c r="N220" s="37">
        <f t="shared" si="63"/>
        <v>0</v>
      </c>
      <c r="O220" s="37">
        <v>0</v>
      </c>
      <c r="P220" s="37">
        <v>0</v>
      </c>
      <c r="Q220" s="21">
        <f t="shared" si="64"/>
        <v>39.790999999999997</v>
      </c>
      <c r="R220" s="21">
        <f t="shared" si="73"/>
        <v>9.2500000000000053</v>
      </c>
      <c r="S220" s="21">
        <f t="shared" si="74"/>
        <v>-22.069940925556828</v>
      </c>
      <c r="T220" s="21">
        <f t="shared" si="65"/>
        <v>86.147999999999996</v>
      </c>
      <c r="U220" s="37">
        <f>VLOOKUP(Time_Zone, 'LSTM LookUp'!$B$5:$D$8, 3, FALSE)</f>
        <v>-75</v>
      </c>
      <c r="V220" s="21">
        <f t="shared" si="75"/>
        <v>-7.2037660150107765</v>
      </c>
      <c r="W220" s="21">
        <f t="shared" si="66"/>
        <v>84.347058496247342</v>
      </c>
      <c r="X220" s="21">
        <f t="shared" si="67"/>
        <v>0</v>
      </c>
      <c r="Y220" s="21">
        <f t="shared" si="68"/>
        <v>0</v>
      </c>
      <c r="Z220" s="21">
        <f t="shared" si="76"/>
        <v>0</v>
      </c>
      <c r="AA220" s="21">
        <f t="shared" si="69"/>
        <v>0</v>
      </c>
      <c r="AB220" s="21">
        <f t="shared" si="70"/>
        <v>0</v>
      </c>
      <c r="AC220" s="21">
        <f t="shared" si="71"/>
        <v>0</v>
      </c>
      <c r="AD220" s="21">
        <f t="shared" si="77"/>
        <v>0</v>
      </c>
      <c r="AE220" s="21" t="str">
        <f t="shared" si="72"/>
        <v>1/9/7:00</v>
      </c>
    </row>
    <row r="221" spans="2:31">
      <c r="B221" s="37">
        <v>1</v>
      </c>
      <c r="C221" s="38">
        <v>9</v>
      </c>
      <c r="D221" s="38">
        <v>8</v>
      </c>
      <c r="E221" s="17">
        <v>-18.3</v>
      </c>
      <c r="F221" s="17">
        <v>0</v>
      </c>
      <c r="G221" s="17">
        <v>0</v>
      </c>
      <c r="H221" s="37">
        <f t="shared" si="60"/>
        <v>-0.94000000000000483</v>
      </c>
      <c r="I221" s="37">
        <f>IF(H221&lt;'Roof Calculator'!$G$8, 1, 0)</f>
        <v>1</v>
      </c>
      <c r="J221" s="37">
        <f>IF(H221&gt;='Roof Calculator'!$G$8, 1, 0)</f>
        <v>0</v>
      </c>
      <c r="K221" s="37">
        <f t="shared" si="61"/>
        <v>-0.94000000000000483</v>
      </c>
      <c r="L221" s="37">
        <f t="shared" si="62"/>
        <v>0</v>
      </c>
      <c r="M221" s="37">
        <v>0</v>
      </c>
      <c r="N221" s="37">
        <f t="shared" si="63"/>
        <v>0</v>
      </c>
      <c r="O221" s="37">
        <v>0</v>
      </c>
      <c r="P221" s="37">
        <v>0</v>
      </c>
      <c r="Q221" s="21">
        <f t="shared" si="64"/>
        <v>39.790999999999997</v>
      </c>
      <c r="R221" s="21">
        <f t="shared" si="73"/>
        <v>9.2916666666666714</v>
      </c>
      <c r="S221" s="21">
        <f t="shared" si="74"/>
        <v>-22.06412195555038</v>
      </c>
      <c r="T221" s="21">
        <f t="shared" si="65"/>
        <v>86.147999999999996</v>
      </c>
      <c r="U221" s="37">
        <f>VLOOKUP(Time_Zone, 'LSTM LookUp'!$B$5:$D$8, 3, FALSE)</f>
        <v>-75</v>
      </c>
      <c r="V221" s="21">
        <f t="shared" si="75"/>
        <v>-7.2202993112171692</v>
      </c>
      <c r="W221" s="21">
        <f t="shared" si="66"/>
        <v>99.342925172195677</v>
      </c>
      <c r="X221" s="21">
        <f t="shared" si="67"/>
        <v>0</v>
      </c>
      <c r="Y221" s="21">
        <f t="shared" si="68"/>
        <v>0</v>
      </c>
      <c r="Z221" s="21">
        <f t="shared" si="76"/>
        <v>0</v>
      </c>
      <c r="AA221" s="21">
        <f t="shared" si="69"/>
        <v>0</v>
      </c>
      <c r="AB221" s="21">
        <f t="shared" si="70"/>
        <v>0</v>
      </c>
      <c r="AC221" s="21">
        <f t="shared" si="71"/>
        <v>0</v>
      </c>
      <c r="AD221" s="21">
        <f t="shared" si="77"/>
        <v>0</v>
      </c>
      <c r="AE221" s="21" t="str">
        <f t="shared" si="72"/>
        <v>1/9/8:00</v>
      </c>
    </row>
    <row r="222" spans="2:31">
      <c r="B222" s="37">
        <v>1</v>
      </c>
      <c r="C222" s="38">
        <v>9</v>
      </c>
      <c r="D222" s="38">
        <v>9</v>
      </c>
      <c r="E222" s="17">
        <v>-18.3</v>
      </c>
      <c r="F222" s="17">
        <v>24</v>
      </c>
      <c r="G222" s="17">
        <v>109</v>
      </c>
      <c r="H222" s="37">
        <f t="shared" si="60"/>
        <v>-0.94000000000000483</v>
      </c>
      <c r="I222" s="37">
        <f>IF(H222&lt;'Roof Calculator'!$G$8, 1, 0)</f>
        <v>1</v>
      </c>
      <c r="J222" s="37">
        <f>IF(H222&gt;='Roof Calculator'!$G$8, 1, 0)</f>
        <v>0</v>
      </c>
      <c r="K222" s="37">
        <f t="shared" si="61"/>
        <v>-0.94000000000000483</v>
      </c>
      <c r="L222" s="37">
        <f t="shared" si="62"/>
        <v>0</v>
      </c>
      <c r="M222" s="37">
        <v>0</v>
      </c>
      <c r="N222" s="37">
        <f t="shared" si="63"/>
        <v>24</v>
      </c>
      <c r="O222" s="37">
        <v>0</v>
      </c>
      <c r="P222" s="37">
        <v>0</v>
      </c>
      <c r="Q222" s="21">
        <f t="shared" si="64"/>
        <v>39.790999999999997</v>
      </c>
      <c r="R222" s="21">
        <f t="shared" si="73"/>
        <v>9.3333333333333375</v>
      </c>
      <c r="S222" s="21">
        <f t="shared" si="74"/>
        <v>-22.058291277944903</v>
      </c>
      <c r="T222" s="21">
        <f t="shared" si="65"/>
        <v>86.147999999999996</v>
      </c>
      <c r="U222" s="37">
        <f>VLOOKUP(Time_Zone, 'LSTM LookUp'!$B$5:$D$8, 3, FALSE)</f>
        <v>-75</v>
      </c>
      <c r="V222" s="21">
        <f t="shared" si="75"/>
        <v>-7.2368194000351593</v>
      </c>
      <c r="W222" s="21">
        <f t="shared" si="66"/>
        <v>114.33879514999123</v>
      </c>
      <c r="X222" s="21">
        <f t="shared" si="67"/>
        <v>-58.188881639797181</v>
      </c>
      <c r="Y222" s="21">
        <f t="shared" si="68"/>
        <v>-34.188881639797181</v>
      </c>
      <c r="Z222" s="21">
        <f t="shared" si="76"/>
        <v>-10.837278349590115</v>
      </c>
      <c r="AA222" s="21">
        <f t="shared" si="69"/>
        <v>-10.837278349590115</v>
      </c>
      <c r="AB222" s="21">
        <f t="shared" si="70"/>
        <v>0</v>
      </c>
      <c r="AC222" s="21">
        <f t="shared" si="71"/>
        <v>0</v>
      </c>
      <c r="AD222" s="21">
        <f t="shared" si="77"/>
        <v>0</v>
      </c>
      <c r="AE222" s="21" t="str">
        <f t="shared" si="72"/>
        <v>1/9/9:00</v>
      </c>
    </row>
    <row r="223" spans="2:31">
      <c r="B223" s="37">
        <v>1</v>
      </c>
      <c r="C223" s="38">
        <v>9</v>
      </c>
      <c r="D223" s="38">
        <v>10</v>
      </c>
      <c r="E223" s="17">
        <v>-17.2</v>
      </c>
      <c r="F223" s="17">
        <v>61</v>
      </c>
      <c r="G223" s="17">
        <v>462</v>
      </c>
      <c r="H223" s="37">
        <f t="shared" si="60"/>
        <v>1.0400000000000027</v>
      </c>
      <c r="I223" s="37">
        <f>IF(H223&lt;'Roof Calculator'!$G$8, 1, 0)</f>
        <v>1</v>
      </c>
      <c r="J223" s="37">
        <f>IF(H223&gt;='Roof Calculator'!$G$8, 1, 0)</f>
        <v>0</v>
      </c>
      <c r="K223" s="37">
        <f t="shared" si="61"/>
        <v>1.0400000000000027</v>
      </c>
      <c r="L223" s="37">
        <f t="shared" si="62"/>
        <v>0</v>
      </c>
      <c r="M223" s="37">
        <v>0</v>
      </c>
      <c r="N223" s="37">
        <f t="shared" si="63"/>
        <v>61</v>
      </c>
      <c r="O223" s="37">
        <v>0</v>
      </c>
      <c r="P223" s="37">
        <v>0</v>
      </c>
      <c r="Q223" s="21">
        <f t="shared" si="64"/>
        <v>39.790999999999997</v>
      </c>
      <c r="R223" s="21">
        <f t="shared" si="73"/>
        <v>9.3750000000000036</v>
      </c>
      <c r="S223" s="21">
        <f t="shared" si="74"/>
        <v>-22.052448897127924</v>
      </c>
      <c r="T223" s="21">
        <f t="shared" si="65"/>
        <v>86.147999999999996</v>
      </c>
      <c r="U223" s="37">
        <f>VLOOKUP(Time_Zone, 'LSTM LookUp'!$B$5:$D$8, 3, FALSE)</f>
        <v>-75</v>
      </c>
      <c r="V223" s="21">
        <f t="shared" si="75"/>
        <v>-7.2533262558852325</v>
      </c>
      <c r="W223" s="21">
        <f t="shared" si="66"/>
        <v>129.33466843602869</v>
      </c>
      <c r="X223" s="21">
        <f t="shared" si="67"/>
        <v>-319.56314329614167</v>
      </c>
      <c r="Y223" s="21">
        <f t="shared" si="68"/>
        <v>-258.56314329614167</v>
      </c>
      <c r="Z223" s="21">
        <f t="shared" si="76"/>
        <v>-81.960000457677026</v>
      </c>
      <c r="AA223" s="21">
        <f t="shared" si="69"/>
        <v>-81.960000457677026</v>
      </c>
      <c r="AB223" s="21">
        <f t="shared" si="70"/>
        <v>0</v>
      </c>
      <c r="AC223" s="21">
        <f t="shared" si="71"/>
        <v>0</v>
      </c>
      <c r="AD223" s="21">
        <f t="shared" si="77"/>
        <v>0</v>
      </c>
      <c r="AE223" s="21" t="str">
        <f t="shared" si="72"/>
        <v>1/9/10:00</v>
      </c>
    </row>
    <row r="224" spans="2:31">
      <c r="B224" s="37">
        <v>1</v>
      </c>
      <c r="C224" s="38">
        <v>9</v>
      </c>
      <c r="D224" s="38">
        <v>11</v>
      </c>
      <c r="E224" s="17">
        <v>-16.100000000000001</v>
      </c>
      <c r="F224" s="17">
        <v>95</v>
      </c>
      <c r="G224" s="17">
        <v>578</v>
      </c>
      <c r="H224" s="37">
        <f t="shared" si="60"/>
        <v>3.0199999999999996</v>
      </c>
      <c r="I224" s="37">
        <f>IF(H224&lt;'Roof Calculator'!$G$8, 1, 0)</f>
        <v>1</v>
      </c>
      <c r="J224" s="37">
        <f>IF(H224&gt;='Roof Calculator'!$G$8, 1, 0)</f>
        <v>0</v>
      </c>
      <c r="K224" s="37">
        <f t="shared" si="61"/>
        <v>3.0199999999999996</v>
      </c>
      <c r="L224" s="37">
        <f t="shared" si="62"/>
        <v>0</v>
      </c>
      <c r="M224" s="37">
        <v>0</v>
      </c>
      <c r="N224" s="37">
        <f t="shared" si="63"/>
        <v>95</v>
      </c>
      <c r="O224" s="37">
        <v>0</v>
      </c>
      <c r="P224" s="37">
        <v>0</v>
      </c>
      <c r="Q224" s="21">
        <f t="shared" si="64"/>
        <v>39.790999999999997</v>
      </c>
      <c r="R224" s="21">
        <f t="shared" si="73"/>
        <v>9.4166666666666696</v>
      </c>
      <c r="S224" s="21">
        <f t="shared" si="74"/>
        <v>-22.046594817494555</v>
      </c>
      <c r="T224" s="21">
        <f t="shared" si="65"/>
        <v>86.147999999999996</v>
      </c>
      <c r="U224" s="37">
        <f>VLOOKUP(Time_Zone, 'LSTM LookUp'!$B$5:$D$8, 3, FALSE)</f>
        <v>-75</v>
      </c>
      <c r="V224" s="21">
        <f t="shared" si="75"/>
        <v>-7.269819853214317</v>
      </c>
      <c r="W224" s="21">
        <f t="shared" si="66"/>
        <v>144.33054503669641</v>
      </c>
      <c r="X224" s="21">
        <f t="shared" si="67"/>
        <v>-473.27398441237</v>
      </c>
      <c r="Y224" s="21">
        <f t="shared" si="68"/>
        <v>-378.27398441237</v>
      </c>
      <c r="Z224" s="21">
        <f t="shared" si="76"/>
        <v>-119.90624626672302</v>
      </c>
      <c r="AA224" s="21">
        <f t="shared" si="69"/>
        <v>-119.90624626672302</v>
      </c>
      <c r="AB224" s="21">
        <f t="shared" si="70"/>
        <v>0</v>
      </c>
      <c r="AC224" s="21">
        <f t="shared" si="71"/>
        <v>0</v>
      </c>
      <c r="AD224" s="21">
        <f t="shared" si="77"/>
        <v>0</v>
      </c>
      <c r="AE224" s="21" t="str">
        <f t="shared" si="72"/>
        <v>1/9/11:00</v>
      </c>
    </row>
    <row r="225" spans="2:31">
      <c r="B225" s="37">
        <v>1</v>
      </c>
      <c r="C225" s="38">
        <v>9</v>
      </c>
      <c r="D225" s="38">
        <v>12</v>
      </c>
      <c r="E225" s="17">
        <v>-14.4</v>
      </c>
      <c r="F225" s="17">
        <v>187</v>
      </c>
      <c r="G225" s="17">
        <v>523</v>
      </c>
      <c r="H225" s="37">
        <f t="shared" si="60"/>
        <v>6.0800000000000018</v>
      </c>
      <c r="I225" s="37">
        <f>IF(H225&lt;'Roof Calculator'!$G$8, 1, 0)</f>
        <v>1</v>
      </c>
      <c r="J225" s="37">
        <f>IF(H225&gt;='Roof Calculator'!$G$8, 1, 0)</f>
        <v>0</v>
      </c>
      <c r="K225" s="37">
        <f t="shared" si="61"/>
        <v>6.0800000000000018</v>
      </c>
      <c r="L225" s="37">
        <f t="shared" si="62"/>
        <v>0</v>
      </c>
      <c r="M225" s="37">
        <v>0</v>
      </c>
      <c r="N225" s="37">
        <f t="shared" si="63"/>
        <v>187</v>
      </c>
      <c r="O225" s="37">
        <v>0</v>
      </c>
      <c r="P225" s="37">
        <v>0</v>
      </c>
      <c r="Q225" s="21">
        <f t="shared" si="64"/>
        <v>39.790999999999997</v>
      </c>
      <c r="R225" s="21">
        <f t="shared" si="73"/>
        <v>9.4583333333333357</v>
      </c>
      <c r="S225" s="21">
        <f t="shared" si="74"/>
        <v>-22.040729043447516</v>
      </c>
      <c r="T225" s="21">
        <f t="shared" si="65"/>
        <v>86.147999999999996</v>
      </c>
      <c r="U225" s="37">
        <f>VLOOKUP(Time_Zone, 'LSTM LookUp'!$B$5:$D$8, 3, FALSE)</f>
        <v>-75</v>
      </c>
      <c r="V225" s="21">
        <f t="shared" si="75"/>
        <v>-7.2863001664957174</v>
      </c>
      <c r="W225" s="21">
        <f t="shared" si="66"/>
        <v>159.32642495837609</v>
      </c>
      <c r="X225" s="21">
        <f t="shared" si="67"/>
        <v>-474.11612918065498</v>
      </c>
      <c r="Y225" s="21">
        <f t="shared" si="68"/>
        <v>-287.11612918065498</v>
      </c>
      <c r="Z225" s="21">
        <f t="shared" si="76"/>
        <v>-91.010798287290498</v>
      </c>
      <c r="AA225" s="21">
        <f t="shared" si="69"/>
        <v>-91.010798287290498</v>
      </c>
      <c r="AB225" s="21">
        <f t="shared" si="70"/>
        <v>0</v>
      </c>
      <c r="AC225" s="21">
        <f t="shared" si="71"/>
        <v>0</v>
      </c>
      <c r="AD225" s="21">
        <f t="shared" si="77"/>
        <v>0</v>
      </c>
      <c r="AE225" s="21" t="str">
        <f t="shared" si="72"/>
        <v>1/9/12:00</v>
      </c>
    </row>
    <row r="226" spans="2:31">
      <c r="B226" s="37">
        <v>1</v>
      </c>
      <c r="C226" s="38">
        <v>9</v>
      </c>
      <c r="D226" s="38">
        <v>13</v>
      </c>
      <c r="E226" s="17">
        <v>-12.8</v>
      </c>
      <c r="F226" s="17">
        <v>172</v>
      </c>
      <c r="G226" s="17">
        <v>574</v>
      </c>
      <c r="H226" s="37">
        <f t="shared" si="60"/>
        <v>8.9600000000000009</v>
      </c>
      <c r="I226" s="37">
        <f>IF(H226&lt;'Roof Calculator'!$G$8, 1, 0)</f>
        <v>1</v>
      </c>
      <c r="J226" s="37">
        <f>IF(H226&gt;='Roof Calculator'!$G$8, 1, 0)</f>
        <v>0</v>
      </c>
      <c r="K226" s="37">
        <f t="shared" si="61"/>
        <v>8.9600000000000009</v>
      </c>
      <c r="L226" s="37">
        <f t="shared" si="62"/>
        <v>0</v>
      </c>
      <c r="M226" s="37">
        <v>0</v>
      </c>
      <c r="N226" s="37">
        <f t="shared" si="63"/>
        <v>172</v>
      </c>
      <c r="O226" s="37">
        <v>0</v>
      </c>
      <c r="P226" s="37">
        <v>0</v>
      </c>
      <c r="Q226" s="21">
        <f t="shared" si="64"/>
        <v>39.790999999999997</v>
      </c>
      <c r="R226" s="21">
        <f t="shared" si="73"/>
        <v>9.5000000000000018</v>
      </c>
      <c r="S226" s="21">
        <f t="shared" si="74"/>
        <v>-22.034851579397095</v>
      </c>
      <c r="T226" s="21">
        <f t="shared" si="65"/>
        <v>86.147999999999996</v>
      </c>
      <c r="U226" s="37">
        <f>VLOOKUP(Time_Zone, 'LSTM LookUp'!$B$5:$D$8, 3, FALSE)</f>
        <v>-75</v>
      </c>
      <c r="V226" s="21">
        <f t="shared" si="75"/>
        <v>-7.3027671702292007</v>
      </c>
      <c r="W226" s="21">
        <f t="shared" si="66"/>
        <v>174.32230820744266</v>
      </c>
      <c r="X226" s="21">
        <f t="shared" si="67"/>
        <v>-544.6507247213284</v>
      </c>
      <c r="Y226" s="21">
        <f t="shared" si="68"/>
        <v>-372.6507247213284</v>
      </c>
      <c r="Z226" s="21">
        <f t="shared" si="76"/>
        <v>-118.1237711584144</v>
      </c>
      <c r="AA226" s="21">
        <f t="shared" si="69"/>
        <v>-118.1237711584144</v>
      </c>
      <c r="AB226" s="21">
        <f t="shared" si="70"/>
        <v>0</v>
      </c>
      <c r="AC226" s="21">
        <f t="shared" si="71"/>
        <v>0</v>
      </c>
      <c r="AD226" s="21">
        <f t="shared" si="77"/>
        <v>0</v>
      </c>
      <c r="AE226" s="21" t="str">
        <f t="shared" si="72"/>
        <v>1/9/13:00</v>
      </c>
    </row>
    <row r="227" spans="2:31">
      <c r="B227" s="37">
        <v>1</v>
      </c>
      <c r="C227" s="38">
        <v>9</v>
      </c>
      <c r="D227" s="38">
        <v>14</v>
      </c>
      <c r="E227" s="17">
        <v>-11.7</v>
      </c>
      <c r="F227" s="17">
        <v>180</v>
      </c>
      <c r="G227" s="17">
        <v>389</v>
      </c>
      <c r="H227" s="37">
        <f t="shared" si="60"/>
        <v>10.940000000000001</v>
      </c>
      <c r="I227" s="37">
        <f>IF(H227&lt;'Roof Calculator'!$G$8, 1, 0)</f>
        <v>1</v>
      </c>
      <c r="J227" s="37">
        <f>IF(H227&gt;='Roof Calculator'!$G$8, 1, 0)</f>
        <v>0</v>
      </c>
      <c r="K227" s="37">
        <f t="shared" si="61"/>
        <v>10.940000000000001</v>
      </c>
      <c r="L227" s="37">
        <f t="shared" si="62"/>
        <v>0</v>
      </c>
      <c r="M227" s="37">
        <v>0</v>
      </c>
      <c r="N227" s="37">
        <f t="shared" si="63"/>
        <v>180</v>
      </c>
      <c r="O227" s="37">
        <v>0</v>
      </c>
      <c r="P227" s="37">
        <v>0</v>
      </c>
      <c r="Q227" s="21">
        <f t="shared" si="64"/>
        <v>39.790999999999997</v>
      </c>
      <c r="R227" s="21">
        <f t="shared" si="73"/>
        <v>9.5416666666666679</v>
      </c>
      <c r="S227" s="21">
        <f t="shared" si="74"/>
        <v>-22.028962429761133</v>
      </c>
      <c r="T227" s="21">
        <f t="shared" si="65"/>
        <v>86.147999999999996</v>
      </c>
      <c r="U227" s="37">
        <f>VLOOKUP(Time_Zone, 'LSTM LookUp'!$B$5:$D$8, 3, FALSE)</f>
        <v>-75</v>
      </c>
      <c r="V227" s="21">
        <f t="shared" si="75"/>
        <v>-7.3192208389411153</v>
      </c>
      <c r="W227" s="21">
        <f t="shared" si="66"/>
        <v>189.3181947902647</v>
      </c>
      <c r="X227" s="21">
        <f t="shared" si="67"/>
        <v>-366.8007920366598</v>
      </c>
      <c r="Y227" s="21">
        <f t="shared" si="68"/>
        <v>-186.8007920366598</v>
      </c>
      <c r="Z227" s="21">
        <f t="shared" si="76"/>
        <v>-59.21258848282082</v>
      </c>
      <c r="AA227" s="21">
        <f t="shared" si="69"/>
        <v>-59.21258848282082</v>
      </c>
      <c r="AB227" s="21">
        <f t="shared" si="70"/>
        <v>0</v>
      </c>
      <c r="AC227" s="21">
        <f t="shared" si="71"/>
        <v>0</v>
      </c>
      <c r="AD227" s="21">
        <f t="shared" si="77"/>
        <v>0</v>
      </c>
      <c r="AE227" s="21" t="str">
        <f t="shared" si="72"/>
        <v>1/9/14:00</v>
      </c>
    </row>
    <row r="228" spans="2:31">
      <c r="B228" s="37">
        <v>1</v>
      </c>
      <c r="C228" s="38">
        <v>9</v>
      </c>
      <c r="D228" s="38">
        <v>15</v>
      </c>
      <c r="E228" s="17">
        <v>-11.1</v>
      </c>
      <c r="F228" s="17">
        <v>118</v>
      </c>
      <c r="G228" s="17">
        <v>622</v>
      </c>
      <c r="H228" s="37">
        <f t="shared" si="60"/>
        <v>12.020000000000003</v>
      </c>
      <c r="I228" s="37">
        <f>IF(H228&lt;'Roof Calculator'!$G$8, 1, 0)</f>
        <v>1</v>
      </c>
      <c r="J228" s="37">
        <f>IF(H228&gt;='Roof Calculator'!$G$8, 1, 0)</f>
        <v>0</v>
      </c>
      <c r="K228" s="37">
        <f t="shared" si="61"/>
        <v>12.020000000000003</v>
      </c>
      <c r="L228" s="37">
        <f t="shared" si="62"/>
        <v>0</v>
      </c>
      <c r="M228" s="37">
        <v>0</v>
      </c>
      <c r="N228" s="37">
        <f t="shared" si="63"/>
        <v>118</v>
      </c>
      <c r="O228" s="37">
        <v>0</v>
      </c>
      <c r="P228" s="37">
        <v>0</v>
      </c>
      <c r="Q228" s="21">
        <f t="shared" si="64"/>
        <v>39.790999999999997</v>
      </c>
      <c r="R228" s="21">
        <f t="shared" si="73"/>
        <v>9.5833333333333339</v>
      </c>
      <c r="S228" s="21">
        <f t="shared" si="74"/>
        <v>-22.02306159896504</v>
      </c>
      <c r="T228" s="21">
        <f t="shared" si="65"/>
        <v>86.147999999999996</v>
      </c>
      <c r="U228" s="37">
        <f>VLOOKUP(Time_Zone, 'LSTM LookUp'!$B$5:$D$8, 3, FALSE)</f>
        <v>-75</v>
      </c>
      <c r="V228" s="21">
        <f t="shared" si="75"/>
        <v>-7.3356611471843172</v>
      </c>
      <c r="W228" s="21">
        <f t="shared" si="66"/>
        <v>204.31408471320393</v>
      </c>
      <c r="X228" s="21">
        <f t="shared" si="67"/>
        <v>-553.03216778140609</v>
      </c>
      <c r="Y228" s="21">
        <f t="shared" si="68"/>
        <v>-435.03216778140609</v>
      </c>
      <c r="Z228" s="21">
        <f t="shared" si="76"/>
        <v>-137.89759907749513</v>
      </c>
      <c r="AA228" s="21">
        <f t="shared" si="69"/>
        <v>-137.89759907749513</v>
      </c>
      <c r="AB228" s="21">
        <f t="shared" si="70"/>
        <v>0</v>
      </c>
      <c r="AC228" s="21">
        <f t="shared" si="71"/>
        <v>0</v>
      </c>
      <c r="AD228" s="21">
        <f t="shared" si="77"/>
        <v>0</v>
      </c>
      <c r="AE228" s="21" t="str">
        <f t="shared" si="72"/>
        <v>1/9/15:00</v>
      </c>
    </row>
    <row r="229" spans="2:31">
      <c r="B229" s="37">
        <v>1</v>
      </c>
      <c r="C229" s="38">
        <v>9</v>
      </c>
      <c r="D229" s="38">
        <v>16</v>
      </c>
      <c r="E229" s="17">
        <v>-9.4</v>
      </c>
      <c r="F229" s="17">
        <v>107</v>
      </c>
      <c r="G229" s="17">
        <v>464</v>
      </c>
      <c r="H229" s="37">
        <f t="shared" si="60"/>
        <v>15.079999999999998</v>
      </c>
      <c r="I229" s="37">
        <f>IF(H229&lt;'Roof Calculator'!$G$8, 1, 0)</f>
        <v>1</v>
      </c>
      <c r="J229" s="37">
        <f>IF(H229&gt;='Roof Calculator'!$G$8, 1, 0)</f>
        <v>0</v>
      </c>
      <c r="K229" s="37">
        <f t="shared" si="61"/>
        <v>15.079999999999998</v>
      </c>
      <c r="L229" s="37">
        <f t="shared" si="62"/>
        <v>0</v>
      </c>
      <c r="M229" s="37">
        <v>0</v>
      </c>
      <c r="N229" s="37">
        <f t="shared" si="63"/>
        <v>107</v>
      </c>
      <c r="O229" s="37">
        <v>0</v>
      </c>
      <c r="P229" s="37">
        <v>0</v>
      </c>
      <c r="Q229" s="21">
        <f t="shared" si="64"/>
        <v>39.790999999999997</v>
      </c>
      <c r="R229" s="21">
        <f t="shared" si="73"/>
        <v>9.625</v>
      </c>
      <c r="S229" s="21">
        <f t="shared" si="74"/>
        <v>-22.017149091441759</v>
      </c>
      <c r="T229" s="21">
        <f t="shared" si="65"/>
        <v>86.147999999999996</v>
      </c>
      <c r="U229" s="37">
        <f>VLOOKUP(Time_Zone, 'LSTM LookUp'!$B$5:$D$8, 3, FALSE)</f>
        <v>-75</v>
      </c>
      <c r="V229" s="21">
        <f t="shared" si="75"/>
        <v>-7.3520880695383237</v>
      </c>
      <c r="W229" s="21">
        <f t="shared" si="66"/>
        <v>219.30997798261541</v>
      </c>
      <c r="X229" s="21">
        <f t="shared" si="67"/>
        <v>-367.06388259996493</v>
      </c>
      <c r="Y229" s="21">
        <f t="shared" si="68"/>
        <v>-260.06388259996493</v>
      </c>
      <c r="Z229" s="21">
        <f t="shared" si="76"/>
        <v>-82.435708605637345</v>
      </c>
      <c r="AA229" s="21">
        <f t="shared" si="69"/>
        <v>-82.435708605637345</v>
      </c>
      <c r="AB229" s="21">
        <f t="shared" si="70"/>
        <v>0</v>
      </c>
      <c r="AC229" s="21">
        <f t="shared" si="71"/>
        <v>0</v>
      </c>
      <c r="AD229" s="21">
        <f t="shared" si="77"/>
        <v>0</v>
      </c>
      <c r="AE229" s="21" t="str">
        <f t="shared" si="72"/>
        <v>1/9/16:00</v>
      </c>
    </row>
    <row r="230" spans="2:31">
      <c r="B230" s="37">
        <v>1</v>
      </c>
      <c r="C230" s="38">
        <v>9</v>
      </c>
      <c r="D230" s="38">
        <v>17</v>
      </c>
      <c r="E230" s="17">
        <v>-10</v>
      </c>
      <c r="F230" s="17">
        <v>67</v>
      </c>
      <c r="G230" s="17">
        <v>137</v>
      </c>
      <c r="H230" s="37">
        <f t="shared" si="60"/>
        <v>14</v>
      </c>
      <c r="I230" s="37">
        <f>IF(H230&lt;'Roof Calculator'!$G$8, 1, 0)</f>
        <v>1</v>
      </c>
      <c r="J230" s="37">
        <f>IF(H230&gt;='Roof Calculator'!$G$8, 1, 0)</f>
        <v>0</v>
      </c>
      <c r="K230" s="37">
        <f t="shared" si="61"/>
        <v>14</v>
      </c>
      <c r="L230" s="37">
        <f t="shared" si="62"/>
        <v>0</v>
      </c>
      <c r="M230" s="37">
        <v>0</v>
      </c>
      <c r="N230" s="37">
        <f t="shared" si="63"/>
        <v>67</v>
      </c>
      <c r="O230" s="37">
        <v>0</v>
      </c>
      <c r="P230" s="37">
        <v>0</v>
      </c>
      <c r="Q230" s="21">
        <f t="shared" si="64"/>
        <v>39.790999999999997</v>
      </c>
      <c r="R230" s="21">
        <f t="shared" si="73"/>
        <v>9.6666666666666661</v>
      </c>
      <c r="S230" s="21">
        <f t="shared" si="74"/>
        <v>-22.011224911631778</v>
      </c>
      <c r="T230" s="21">
        <f t="shared" si="65"/>
        <v>86.147999999999996</v>
      </c>
      <c r="U230" s="37">
        <f>VLOOKUP(Time_Zone, 'LSTM LookUp'!$B$5:$D$8, 3, FALSE)</f>
        <v>-75</v>
      </c>
      <c r="V230" s="21">
        <f t="shared" si="75"/>
        <v>-7.3685015806093084</v>
      </c>
      <c r="W230" s="21">
        <f t="shared" si="66"/>
        <v>234.30587460484765</v>
      </c>
      <c r="X230" s="21">
        <f t="shared" si="67"/>
        <v>-89.803815986365848</v>
      </c>
      <c r="Y230" s="21">
        <f t="shared" si="68"/>
        <v>-22.803815986365848</v>
      </c>
      <c r="Z230" s="21">
        <f t="shared" si="76"/>
        <v>-7.2284113847529055</v>
      </c>
      <c r="AA230" s="21">
        <f t="shared" si="69"/>
        <v>-7.2284113847529055</v>
      </c>
      <c r="AB230" s="21">
        <f t="shared" si="70"/>
        <v>0</v>
      </c>
      <c r="AC230" s="21">
        <f t="shared" si="71"/>
        <v>0</v>
      </c>
      <c r="AD230" s="21">
        <f t="shared" si="77"/>
        <v>0</v>
      </c>
      <c r="AE230" s="21" t="str">
        <f t="shared" si="72"/>
        <v>1/9/17:00</v>
      </c>
    </row>
    <row r="231" spans="2:31">
      <c r="B231" s="37">
        <v>1</v>
      </c>
      <c r="C231" s="38">
        <v>9</v>
      </c>
      <c r="D231" s="38">
        <v>18</v>
      </c>
      <c r="E231" s="17">
        <v>-10</v>
      </c>
      <c r="F231" s="17">
        <v>13</v>
      </c>
      <c r="G231" s="17">
        <v>5</v>
      </c>
      <c r="H231" s="37">
        <f t="shared" si="60"/>
        <v>14</v>
      </c>
      <c r="I231" s="37">
        <f>IF(H231&lt;'Roof Calculator'!$G$8, 1, 0)</f>
        <v>1</v>
      </c>
      <c r="J231" s="37">
        <f>IF(H231&gt;='Roof Calculator'!$G$8, 1, 0)</f>
        <v>0</v>
      </c>
      <c r="K231" s="37">
        <f t="shared" si="61"/>
        <v>14</v>
      </c>
      <c r="L231" s="37">
        <f t="shared" si="62"/>
        <v>0</v>
      </c>
      <c r="M231" s="37">
        <v>0</v>
      </c>
      <c r="N231" s="37">
        <f t="shared" si="63"/>
        <v>13</v>
      </c>
      <c r="O231" s="37">
        <v>0</v>
      </c>
      <c r="P231" s="37">
        <v>0</v>
      </c>
      <c r="Q231" s="21">
        <f t="shared" si="64"/>
        <v>39.790999999999997</v>
      </c>
      <c r="R231" s="21">
        <f t="shared" si="73"/>
        <v>9.7083333333333321</v>
      </c>
      <c r="S231" s="21">
        <f t="shared" si="74"/>
        <v>-22.005289063983099</v>
      </c>
      <c r="T231" s="21">
        <f t="shared" si="65"/>
        <v>86.147999999999996</v>
      </c>
      <c r="U231" s="37">
        <f>VLOOKUP(Time_Zone, 'LSTM LookUp'!$B$5:$D$8, 3, FALSE)</f>
        <v>-75</v>
      </c>
      <c r="V231" s="21">
        <f t="shared" si="75"/>
        <v>-7.3849016550301281</v>
      </c>
      <c r="W231" s="21">
        <f t="shared" si="66"/>
        <v>249.30177458624246</v>
      </c>
      <c r="X231" s="21">
        <f t="shared" si="67"/>
        <v>-2.4579804633015598</v>
      </c>
      <c r="Y231" s="21">
        <f t="shared" si="68"/>
        <v>10.54201953669844</v>
      </c>
      <c r="Z231" s="21">
        <f t="shared" si="76"/>
        <v>3.3416360701611927</v>
      </c>
      <c r="AA231" s="21">
        <f t="shared" si="69"/>
        <v>3.3416360701611927</v>
      </c>
      <c r="AB231" s="21">
        <f t="shared" si="70"/>
        <v>0</v>
      </c>
      <c r="AC231" s="21">
        <f t="shared" si="71"/>
        <v>0</v>
      </c>
      <c r="AD231" s="21">
        <f t="shared" si="77"/>
        <v>0</v>
      </c>
      <c r="AE231" s="21" t="str">
        <f t="shared" si="72"/>
        <v>1/9/18:00</v>
      </c>
    </row>
    <row r="232" spans="2:31">
      <c r="B232" s="37">
        <v>1</v>
      </c>
      <c r="C232" s="38">
        <v>9</v>
      </c>
      <c r="D232" s="38">
        <v>19</v>
      </c>
      <c r="E232" s="17">
        <v>-10</v>
      </c>
      <c r="F232" s="17">
        <v>0</v>
      </c>
      <c r="G232" s="17">
        <v>0</v>
      </c>
      <c r="H232" s="37">
        <f t="shared" si="60"/>
        <v>14</v>
      </c>
      <c r="I232" s="37">
        <f>IF(H232&lt;'Roof Calculator'!$G$8, 1, 0)</f>
        <v>1</v>
      </c>
      <c r="J232" s="37">
        <f>IF(H232&gt;='Roof Calculator'!$G$8, 1, 0)</f>
        <v>0</v>
      </c>
      <c r="K232" s="37">
        <f t="shared" si="61"/>
        <v>14</v>
      </c>
      <c r="L232" s="37">
        <f t="shared" si="62"/>
        <v>0</v>
      </c>
      <c r="M232" s="37">
        <v>0</v>
      </c>
      <c r="N232" s="37">
        <f t="shared" si="63"/>
        <v>0</v>
      </c>
      <c r="O232" s="37">
        <v>0</v>
      </c>
      <c r="P232" s="37">
        <v>0</v>
      </c>
      <c r="Q232" s="21">
        <f t="shared" si="64"/>
        <v>39.790999999999997</v>
      </c>
      <c r="R232" s="21">
        <f t="shared" si="73"/>
        <v>9.7499999999999982</v>
      </c>
      <c r="S232" s="21">
        <f t="shared" si="74"/>
        <v>-21.999341552951243</v>
      </c>
      <c r="T232" s="21">
        <f t="shared" si="65"/>
        <v>86.147999999999996</v>
      </c>
      <c r="U232" s="37">
        <f>VLOOKUP(Time_Zone, 'LSTM LookUp'!$B$5:$D$8, 3, FALSE)</f>
        <v>-75</v>
      </c>
      <c r="V232" s="21">
        <f t="shared" si="75"/>
        <v>-7.4012882674604574</v>
      </c>
      <c r="W232" s="21">
        <f t="shared" si="66"/>
        <v>264.29767793313488</v>
      </c>
      <c r="X232" s="21">
        <f t="shared" si="67"/>
        <v>0</v>
      </c>
      <c r="Y232" s="21">
        <f t="shared" si="68"/>
        <v>0</v>
      </c>
      <c r="Z232" s="21">
        <f t="shared" si="76"/>
        <v>0</v>
      </c>
      <c r="AA232" s="21">
        <f t="shared" si="69"/>
        <v>0</v>
      </c>
      <c r="AB232" s="21">
        <f t="shared" si="70"/>
        <v>0</v>
      </c>
      <c r="AC232" s="21">
        <f t="shared" si="71"/>
        <v>0</v>
      </c>
      <c r="AD232" s="21">
        <f t="shared" si="77"/>
        <v>0</v>
      </c>
      <c r="AE232" s="21" t="str">
        <f t="shared" si="72"/>
        <v>1/9/19:00</v>
      </c>
    </row>
    <row r="233" spans="2:31">
      <c r="B233" s="37">
        <v>1</v>
      </c>
      <c r="C233" s="38">
        <v>9</v>
      </c>
      <c r="D233" s="38">
        <v>20</v>
      </c>
      <c r="E233" s="17">
        <v>-10</v>
      </c>
      <c r="F233" s="17">
        <v>0</v>
      </c>
      <c r="G233" s="17">
        <v>0</v>
      </c>
      <c r="H233" s="37">
        <f t="shared" si="60"/>
        <v>14</v>
      </c>
      <c r="I233" s="37">
        <f>IF(H233&lt;'Roof Calculator'!$G$8, 1, 0)</f>
        <v>1</v>
      </c>
      <c r="J233" s="37">
        <f>IF(H233&gt;='Roof Calculator'!$G$8, 1, 0)</f>
        <v>0</v>
      </c>
      <c r="K233" s="37">
        <f t="shared" si="61"/>
        <v>14</v>
      </c>
      <c r="L233" s="37">
        <f t="shared" si="62"/>
        <v>0</v>
      </c>
      <c r="M233" s="37">
        <v>0</v>
      </c>
      <c r="N233" s="37">
        <f t="shared" si="63"/>
        <v>0</v>
      </c>
      <c r="O233" s="37">
        <v>0</v>
      </c>
      <c r="P233" s="37">
        <v>0</v>
      </c>
      <c r="Q233" s="21">
        <f t="shared" si="64"/>
        <v>39.790999999999997</v>
      </c>
      <c r="R233" s="21">
        <f t="shared" si="73"/>
        <v>9.7916666666666643</v>
      </c>
      <c r="S233" s="21">
        <f t="shared" si="74"/>
        <v>-21.993382382999236</v>
      </c>
      <c r="T233" s="21">
        <f t="shared" si="65"/>
        <v>86.147999999999996</v>
      </c>
      <c r="U233" s="37">
        <f>VLOOKUP(Time_Zone, 'LSTM LookUp'!$B$5:$D$8, 3, FALSE)</f>
        <v>-75</v>
      </c>
      <c r="V233" s="21">
        <f t="shared" si="75"/>
        <v>-7.4176613925867247</v>
      </c>
      <c r="W233" s="21">
        <f t="shared" si="66"/>
        <v>279.29358465185328</v>
      </c>
      <c r="X233" s="21">
        <f t="shared" si="67"/>
        <v>0</v>
      </c>
      <c r="Y233" s="21">
        <f t="shared" si="68"/>
        <v>0</v>
      </c>
      <c r="Z233" s="21">
        <f t="shared" si="76"/>
        <v>0</v>
      </c>
      <c r="AA233" s="21">
        <f t="shared" si="69"/>
        <v>0</v>
      </c>
      <c r="AB233" s="21">
        <f t="shared" si="70"/>
        <v>0</v>
      </c>
      <c r="AC233" s="21">
        <f t="shared" si="71"/>
        <v>0</v>
      </c>
      <c r="AD233" s="21">
        <f t="shared" si="77"/>
        <v>0</v>
      </c>
      <c r="AE233" s="21" t="str">
        <f t="shared" si="72"/>
        <v>1/9/20:00</v>
      </c>
    </row>
    <row r="234" spans="2:31">
      <c r="B234" s="37">
        <v>1</v>
      </c>
      <c r="C234" s="38">
        <v>9</v>
      </c>
      <c r="D234" s="38">
        <v>21</v>
      </c>
      <c r="E234" s="17">
        <v>-10.6</v>
      </c>
      <c r="F234" s="17">
        <v>0</v>
      </c>
      <c r="G234" s="17">
        <v>0</v>
      </c>
      <c r="H234" s="37">
        <f t="shared" si="60"/>
        <v>12.920000000000002</v>
      </c>
      <c r="I234" s="37">
        <f>IF(H234&lt;'Roof Calculator'!$G$8, 1, 0)</f>
        <v>1</v>
      </c>
      <c r="J234" s="37">
        <f>IF(H234&gt;='Roof Calculator'!$G$8, 1, 0)</f>
        <v>0</v>
      </c>
      <c r="K234" s="37">
        <f t="shared" si="61"/>
        <v>12.920000000000002</v>
      </c>
      <c r="L234" s="37">
        <f t="shared" si="62"/>
        <v>0</v>
      </c>
      <c r="M234" s="37">
        <v>0</v>
      </c>
      <c r="N234" s="37">
        <f t="shared" si="63"/>
        <v>0</v>
      </c>
      <c r="O234" s="37">
        <v>0</v>
      </c>
      <c r="P234" s="37">
        <v>0</v>
      </c>
      <c r="Q234" s="21">
        <f t="shared" si="64"/>
        <v>39.790999999999997</v>
      </c>
      <c r="R234" s="21">
        <f t="shared" si="73"/>
        <v>9.8333333333333304</v>
      </c>
      <c r="S234" s="21">
        <f t="shared" si="74"/>
        <v>-21.987411558597596</v>
      </c>
      <c r="T234" s="21">
        <f t="shared" si="65"/>
        <v>86.147999999999996</v>
      </c>
      <c r="U234" s="37">
        <f>VLOOKUP(Time_Zone, 'LSTM LookUp'!$B$5:$D$8, 3, FALSE)</f>
        <v>-75</v>
      </c>
      <c r="V234" s="21">
        <f t="shared" si="75"/>
        <v>-7.4340210051222684</v>
      </c>
      <c r="W234" s="21">
        <f t="shared" si="66"/>
        <v>294.28949474871945</v>
      </c>
      <c r="X234" s="21">
        <f t="shared" si="67"/>
        <v>0</v>
      </c>
      <c r="Y234" s="21">
        <f t="shared" si="68"/>
        <v>0</v>
      </c>
      <c r="Z234" s="21">
        <f t="shared" si="76"/>
        <v>0</v>
      </c>
      <c r="AA234" s="21">
        <f t="shared" si="69"/>
        <v>0</v>
      </c>
      <c r="AB234" s="21">
        <f t="shared" si="70"/>
        <v>0</v>
      </c>
      <c r="AC234" s="21">
        <f t="shared" si="71"/>
        <v>0</v>
      </c>
      <c r="AD234" s="21">
        <f t="shared" si="77"/>
        <v>0</v>
      </c>
      <c r="AE234" s="21" t="str">
        <f t="shared" si="72"/>
        <v>1/9/21:00</v>
      </c>
    </row>
    <row r="235" spans="2:31">
      <c r="B235" s="37">
        <v>1</v>
      </c>
      <c r="C235" s="38">
        <v>9</v>
      </c>
      <c r="D235" s="38">
        <v>22</v>
      </c>
      <c r="E235" s="17">
        <v>-10</v>
      </c>
      <c r="F235" s="17">
        <v>0</v>
      </c>
      <c r="G235" s="17">
        <v>0</v>
      </c>
      <c r="H235" s="37">
        <f t="shared" si="60"/>
        <v>14</v>
      </c>
      <c r="I235" s="37">
        <f>IF(H235&lt;'Roof Calculator'!$G$8, 1, 0)</f>
        <v>1</v>
      </c>
      <c r="J235" s="37">
        <f>IF(H235&gt;='Roof Calculator'!$G$8, 1, 0)</f>
        <v>0</v>
      </c>
      <c r="K235" s="37">
        <f t="shared" si="61"/>
        <v>14</v>
      </c>
      <c r="L235" s="37">
        <f t="shared" si="62"/>
        <v>0</v>
      </c>
      <c r="M235" s="37">
        <v>0</v>
      </c>
      <c r="N235" s="37">
        <f t="shared" si="63"/>
        <v>0</v>
      </c>
      <c r="O235" s="37">
        <v>0</v>
      </c>
      <c r="P235" s="37">
        <v>0</v>
      </c>
      <c r="Q235" s="21">
        <f t="shared" si="64"/>
        <v>39.790999999999997</v>
      </c>
      <c r="R235" s="21">
        <f t="shared" si="73"/>
        <v>9.8749999999999964</v>
      </c>
      <c r="S235" s="21">
        <f t="shared" si="74"/>
        <v>-21.981429084224331</v>
      </c>
      <c r="T235" s="21">
        <f t="shared" si="65"/>
        <v>86.147999999999996</v>
      </c>
      <c r="U235" s="37">
        <f>VLOOKUP(Time_Zone, 'LSTM LookUp'!$B$5:$D$8, 3, FALSE)</f>
        <v>-75</v>
      </c>
      <c r="V235" s="21">
        <f t="shared" si="75"/>
        <v>-7.4503670798072861</v>
      </c>
      <c r="W235" s="21">
        <f t="shared" si="66"/>
        <v>309.28540823004818</v>
      </c>
      <c r="X235" s="21">
        <f t="shared" si="67"/>
        <v>0</v>
      </c>
      <c r="Y235" s="21">
        <f t="shared" si="68"/>
        <v>0</v>
      </c>
      <c r="Z235" s="21">
        <f t="shared" si="76"/>
        <v>0</v>
      </c>
      <c r="AA235" s="21">
        <f t="shared" si="69"/>
        <v>0</v>
      </c>
      <c r="AB235" s="21">
        <f t="shared" si="70"/>
        <v>0</v>
      </c>
      <c r="AC235" s="21">
        <f t="shared" si="71"/>
        <v>0</v>
      </c>
      <c r="AD235" s="21">
        <f t="shared" si="77"/>
        <v>0</v>
      </c>
      <c r="AE235" s="21" t="str">
        <f t="shared" si="72"/>
        <v>1/9/22:00</v>
      </c>
    </row>
    <row r="236" spans="2:31">
      <c r="B236" s="37">
        <v>1</v>
      </c>
      <c r="C236" s="38">
        <v>9</v>
      </c>
      <c r="D236" s="38">
        <v>23</v>
      </c>
      <c r="E236" s="17">
        <v>-10</v>
      </c>
      <c r="F236" s="17">
        <v>0</v>
      </c>
      <c r="G236" s="17">
        <v>0</v>
      </c>
      <c r="H236" s="37">
        <f t="shared" si="60"/>
        <v>14</v>
      </c>
      <c r="I236" s="37">
        <f>IF(H236&lt;'Roof Calculator'!$G$8, 1, 0)</f>
        <v>1</v>
      </c>
      <c r="J236" s="37">
        <f>IF(H236&gt;='Roof Calculator'!$G$8, 1, 0)</f>
        <v>0</v>
      </c>
      <c r="K236" s="37">
        <f t="shared" si="61"/>
        <v>14</v>
      </c>
      <c r="L236" s="37">
        <f t="shared" si="62"/>
        <v>0</v>
      </c>
      <c r="M236" s="37">
        <v>0</v>
      </c>
      <c r="N236" s="37">
        <f t="shared" si="63"/>
        <v>0</v>
      </c>
      <c r="O236" s="37">
        <v>0</v>
      </c>
      <c r="P236" s="37">
        <v>0</v>
      </c>
      <c r="Q236" s="21">
        <f t="shared" si="64"/>
        <v>39.790999999999997</v>
      </c>
      <c r="R236" s="21">
        <f t="shared" si="73"/>
        <v>9.9166666666666625</v>
      </c>
      <c r="S236" s="21">
        <f t="shared" si="74"/>
        <v>-21.975434964364915</v>
      </c>
      <c r="T236" s="21">
        <f t="shared" si="65"/>
        <v>86.147999999999996</v>
      </c>
      <c r="U236" s="37">
        <f>VLOOKUP(Time_Zone, 'LSTM LookUp'!$B$5:$D$8, 3, FALSE)</f>
        <v>-75</v>
      </c>
      <c r="V236" s="21">
        <f t="shared" si="75"/>
        <v>-7.4666995914089487</v>
      </c>
      <c r="W236" s="21">
        <f t="shared" si="66"/>
        <v>324.28132510214772</v>
      </c>
      <c r="X236" s="21">
        <f t="shared" si="67"/>
        <v>0</v>
      </c>
      <c r="Y236" s="21">
        <f t="shared" si="68"/>
        <v>0</v>
      </c>
      <c r="Z236" s="21">
        <f t="shared" si="76"/>
        <v>0</v>
      </c>
      <c r="AA236" s="21">
        <f t="shared" si="69"/>
        <v>0</v>
      </c>
      <c r="AB236" s="21">
        <f t="shared" si="70"/>
        <v>0</v>
      </c>
      <c r="AC236" s="21">
        <f t="shared" si="71"/>
        <v>0</v>
      </c>
      <c r="AD236" s="21">
        <f t="shared" si="77"/>
        <v>0</v>
      </c>
      <c r="AE236" s="21" t="str">
        <f t="shared" si="72"/>
        <v>1/9/23:00</v>
      </c>
    </row>
    <row r="237" spans="2:31">
      <c r="B237" s="37">
        <v>1</v>
      </c>
      <c r="C237" s="38">
        <v>9</v>
      </c>
      <c r="D237" s="38">
        <v>24</v>
      </c>
      <c r="E237" s="17">
        <v>-11.7</v>
      </c>
      <c r="F237" s="17">
        <v>0</v>
      </c>
      <c r="G237" s="17">
        <v>0</v>
      </c>
      <c r="H237" s="37">
        <f t="shared" si="60"/>
        <v>10.940000000000001</v>
      </c>
      <c r="I237" s="37">
        <f>IF(H237&lt;'Roof Calculator'!$G$8, 1, 0)</f>
        <v>1</v>
      </c>
      <c r="J237" s="37">
        <f>IF(H237&gt;='Roof Calculator'!$G$8, 1, 0)</f>
        <v>0</v>
      </c>
      <c r="K237" s="37">
        <f t="shared" si="61"/>
        <v>10.940000000000001</v>
      </c>
      <c r="L237" s="37">
        <f t="shared" si="62"/>
        <v>0</v>
      </c>
      <c r="M237" s="37">
        <v>0</v>
      </c>
      <c r="N237" s="37">
        <f t="shared" si="63"/>
        <v>0</v>
      </c>
      <c r="O237" s="37">
        <v>0</v>
      </c>
      <c r="P237" s="37">
        <v>0</v>
      </c>
      <c r="Q237" s="21">
        <f t="shared" si="64"/>
        <v>39.790999999999997</v>
      </c>
      <c r="R237" s="21">
        <f t="shared" si="73"/>
        <v>9.9583333333333286</v>
      </c>
      <c r="S237" s="21">
        <f t="shared" si="74"/>
        <v>-21.969429203512288</v>
      </c>
      <c r="T237" s="21">
        <f t="shared" si="65"/>
        <v>86.147999999999996</v>
      </c>
      <c r="U237" s="37">
        <f>VLOOKUP(Time_Zone, 'LSTM LookUp'!$B$5:$D$8, 3, FALSE)</f>
        <v>-75</v>
      </c>
      <c r="V237" s="21">
        <f t="shared" si="75"/>
        <v>-7.4830185147214543</v>
      </c>
      <c r="W237" s="21">
        <f t="shared" si="66"/>
        <v>339.27724537131957</v>
      </c>
      <c r="X237" s="21">
        <f t="shared" si="67"/>
        <v>0</v>
      </c>
      <c r="Y237" s="21">
        <f t="shared" si="68"/>
        <v>0</v>
      </c>
      <c r="Z237" s="21">
        <f t="shared" si="76"/>
        <v>0</v>
      </c>
      <c r="AA237" s="21">
        <f t="shared" si="69"/>
        <v>0</v>
      </c>
      <c r="AB237" s="21">
        <f t="shared" si="70"/>
        <v>0</v>
      </c>
      <c r="AC237" s="21">
        <f t="shared" si="71"/>
        <v>0</v>
      </c>
      <c r="AD237" s="21">
        <f t="shared" si="77"/>
        <v>0</v>
      </c>
      <c r="AE237" s="21" t="str">
        <f t="shared" si="72"/>
        <v>1/9/24:00</v>
      </c>
    </row>
    <row r="238" spans="2:31">
      <c r="B238" s="37">
        <v>1</v>
      </c>
      <c r="C238" s="38">
        <v>10</v>
      </c>
      <c r="D238" s="38">
        <v>1</v>
      </c>
      <c r="E238" s="17">
        <v>-12.2</v>
      </c>
      <c r="F238" s="17">
        <v>0</v>
      </c>
      <c r="G238" s="17">
        <v>0</v>
      </c>
      <c r="H238" s="37">
        <f t="shared" si="60"/>
        <v>10.039999999999999</v>
      </c>
      <c r="I238" s="37">
        <f>IF(H238&lt;'Roof Calculator'!$G$8, 1, 0)</f>
        <v>1</v>
      </c>
      <c r="J238" s="37">
        <f>IF(H238&gt;='Roof Calculator'!$G$8, 1, 0)</f>
        <v>0</v>
      </c>
      <c r="K238" s="37">
        <f t="shared" si="61"/>
        <v>10.039999999999999</v>
      </c>
      <c r="L238" s="37">
        <f t="shared" si="62"/>
        <v>0</v>
      </c>
      <c r="M238" s="37">
        <v>0</v>
      </c>
      <c r="N238" s="37">
        <f t="shared" si="63"/>
        <v>0</v>
      </c>
      <c r="O238" s="37">
        <v>0</v>
      </c>
      <c r="P238" s="37">
        <v>0</v>
      </c>
      <c r="Q238" s="21">
        <f t="shared" si="64"/>
        <v>39.790999999999997</v>
      </c>
      <c r="R238" s="21">
        <f t="shared" si="73"/>
        <v>9.9999999999999947</v>
      </c>
      <c r="S238" s="21">
        <f t="shared" si="74"/>
        <v>-21.963411806166846</v>
      </c>
      <c r="T238" s="21">
        <f t="shared" si="65"/>
        <v>86.147999999999996</v>
      </c>
      <c r="U238" s="37">
        <f>VLOOKUP(Time_Zone, 'LSTM LookUp'!$B$5:$D$8, 3, FALSE)</f>
        <v>-75</v>
      </c>
      <c r="V238" s="21">
        <f t="shared" si="75"/>
        <v>-7.4993238245659928</v>
      </c>
      <c r="W238" s="21">
        <f t="shared" si="66"/>
        <v>-5.726830956141491</v>
      </c>
      <c r="X238" s="21">
        <f t="shared" si="67"/>
        <v>0</v>
      </c>
      <c r="Y238" s="21">
        <f t="shared" si="68"/>
        <v>0</v>
      </c>
      <c r="Z238" s="21">
        <f t="shared" si="76"/>
        <v>0</v>
      </c>
      <c r="AA238" s="21">
        <f t="shared" si="69"/>
        <v>0</v>
      </c>
      <c r="AB238" s="21">
        <f t="shared" si="70"/>
        <v>0</v>
      </c>
      <c r="AC238" s="21">
        <f t="shared" si="71"/>
        <v>0</v>
      </c>
      <c r="AD238" s="21">
        <f t="shared" si="77"/>
        <v>0</v>
      </c>
      <c r="AE238" s="21" t="str">
        <f t="shared" si="72"/>
        <v>1/10/1:00</v>
      </c>
    </row>
    <row r="239" spans="2:31">
      <c r="B239" s="37">
        <v>1</v>
      </c>
      <c r="C239" s="38">
        <v>10</v>
      </c>
      <c r="D239" s="38">
        <v>2</v>
      </c>
      <c r="E239" s="17">
        <v>-12.2</v>
      </c>
      <c r="F239" s="17">
        <v>0</v>
      </c>
      <c r="G239" s="17">
        <v>0</v>
      </c>
      <c r="H239" s="37">
        <f t="shared" si="60"/>
        <v>10.039999999999999</v>
      </c>
      <c r="I239" s="37">
        <f>IF(H239&lt;'Roof Calculator'!$G$8, 1, 0)</f>
        <v>1</v>
      </c>
      <c r="J239" s="37">
        <f>IF(H239&gt;='Roof Calculator'!$G$8, 1, 0)</f>
        <v>0</v>
      </c>
      <c r="K239" s="37">
        <f t="shared" si="61"/>
        <v>10.039999999999999</v>
      </c>
      <c r="L239" s="37">
        <f t="shared" si="62"/>
        <v>0</v>
      </c>
      <c r="M239" s="37">
        <v>0</v>
      </c>
      <c r="N239" s="37">
        <f t="shared" si="63"/>
        <v>0</v>
      </c>
      <c r="O239" s="37">
        <v>0</v>
      </c>
      <c r="P239" s="37">
        <v>0</v>
      </c>
      <c r="Q239" s="21">
        <f t="shared" si="64"/>
        <v>39.790999999999997</v>
      </c>
      <c r="R239" s="21">
        <f t="shared" si="73"/>
        <v>10.041666666666661</v>
      </c>
      <c r="S239" s="21">
        <f t="shared" si="74"/>
        <v>-21.957382776836429</v>
      </c>
      <c r="T239" s="21">
        <f t="shared" si="65"/>
        <v>86.147999999999996</v>
      </c>
      <c r="U239" s="37">
        <f>VLOOKUP(Time_Zone, 'LSTM LookUp'!$B$5:$D$8, 3, FALSE)</f>
        <v>-75</v>
      </c>
      <c r="V239" s="21">
        <f t="shared" si="75"/>
        <v>-7.5156154957908949</v>
      </c>
      <c r="W239" s="21">
        <f t="shared" si="66"/>
        <v>9.2690961260522631</v>
      </c>
      <c r="X239" s="21">
        <f t="shared" si="67"/>
        <v>0</v>
      </c>
      <c r="Y239" s="21">
        <f t="shared" si="68"/>
        <v>0</v>
      </c>
      <c r="Z239" s="21">
        <f t="shared" si="76"/>
        <v>0</v>
      </c>
      <c r="AA239" s="21">
        <f t="shared" si="69"/>
        <v>0</v>
      </c>
      <c r="AB239" s="21">
        <f t="shared" si="70"/>
        <v>0</v>
      </c>
      <c r="AC239" s="21">
        <f t="shared" si="71"/>
        <v>0</v>
      </c>
      <c r="AD239" s="21">
        <f t="shared" si="77"/>
        <v>0</v>
      </c>
      <c r="AE239" s="21" t="str">
        <f t="shared" si="72"/>
        <v>1/10/2:00</v>
      </c>
    </row>
    <row r="240" spans="2:31">
      <c r="B240" s="37">
        <v>1</v>
      </c>
      <c r="C240" s="38">
        <v>10</v>
      </c>
      <c r="D240" s="38">
        <v>3</v>
      </c>
      <c r="E240" s="17">
        <v>-12.2</v>
      </c>
      <c r="F240" s="17">
        <v>0</v>
      </c>
      <c r="G240" s="17">
        <v>0</v>
      </c>
      <c r="H240" s="37">
        <f t="shared" si="60"/>
        <v>10.039999999999999</v>
      </c>
      <c r="I240" s="37">
        <f>IF(H240&lt;'Roof Calculator'!$G$8, 1, 0)</f>
        <v>1</v>
      </c>
      <c r="J240" s="37">
        <f>IF(H240&gt;='Roof Calculator'!$G$8, 1, 0)</f>
        <v>0</v>
      </c>
      <c r="K240" s="37">
        <f t="shared" si="61"/>
        <v>10.039999999999999</v>
      </c>
      <c r="L240" s="37">
        <f t="shared" si="62"/>
        <v>0</v>
      </c>
      <c r="M240" s="37">
        <v>0</v>
      </c>
      <c r="N240" s="37">
        <f t="shared" si="63"/>
        <v>0</v>
      </c>
      <c r="O240" s="37">
        <v>0</v>
      </c>
      <c r="P240" s="37">
        <v>0</v>
      </c>
      <c r="Q240" s="21">
        <f t="shared" si="64"/>
        <v>39.790999999999997</v>
      </c>
      <c r="R240" s="21">
        <f t="shared" si="73"/>
        <v>10.083333333333327</v>
      </c>
      <c r="S240" s="21">
        <f t="shared" si="74"/>
        <v>-21.951342120036298</v>
      </c>
      <c r="T240" s="21">
        <f t="shared" si="65"/>
        <v>86.147999999999996</v>
      </c>
      <c r="U240" s="37">
        <f>VLOOKUP(Time_Zone, 'LSTM LookUp'!$B$5:$D$8, 3, FALSE)</f>
        <v>-75</v>
      </c>
      <c r="V240" s="21">
        <f t="shared" si="75"/>
        <v>-7.5318935032716228</v>
      </c>
      <c r="W240" s="21">
        <f t="shared" si="66"/>
        <v>24.265026624182113</v>
      </c>
      <c r="X240" s="21">
        <f t="shared" si="67"/>
        <v>0</v>
      </c>
      <c r="Y240" s="21">
        <f t="shared" si="68"/>
        <v>0</v>
      </c>
      <c r="Z240" s="21">
        <f t="shared" si="76"/>
        <v>0</v>
      </c>
      <c r="AA240" s="21">
        <f t="shared" si="69"/>
        <v>0</v>
      </c>
      <c r="AB240" s="21">
        <f t="shared" si="70"/>
        <v>0</v>
      </c>
      <c r="AC240" s="21">
        <f t="shared" si="71"/>
        <v>0</v>
      </c>
      <c r="AD240" s="21">
        <f t="shared" si="77"/>
        <v>0</v>
      </c>
      <c r="AE240" s="21" t="str">
        <f t="shared" si="72"/>
        <v>1/10/3:00</v>
      </c>
    </row>
    <row r="241" spans="2:31">
      <c r="B241" s="37">
        <v>1</v>
      </c>
      <c r="C241" s="38">
        <v>10</v>
      </c>
      <c r="D241" s="38">
        <v>4</v>
      </c>
      <c r="E241" s="17">
        <v>-11.7</v>
      </c>
      <c r="F241" s="17">
        <v>0</v>
      </c>
      <c r="G241" s="17">
        <v>0</v>
      </c>
      <c r="H241" s="37">
        <f t="shared" si="60"/>
        <v>10.940000000000001</v>
      </c>
      <c r="I241" s="37">
        <f>IF(H241&lt;'Roof Calculator'!$G$8, 1, 0)</f>
        <v>1</v>
      </c>
      <c r="J241" s="37">
        <f>IF(H241&gt;='Roof Calculator'!$G$8, 1, 0)</f>
        <v>0</v>
      </c>
      <c r="K241" s="37">
        <f t="shared" si="61"/>
        <v>10.940000000000001</v>
      </c>
      <c r="L241" s="37">
        <f t="shared" si="62"/>
        <v>0</v>
      </c>
      <c r="M241" s="37">
        <v>0</v>
      </c>
      <c r="N241" s="37">
        <f t="shared" si="63"/>
        <v>0</v>
      </c>
      <c r="O241" s="37">
        <v>0</v>
      </c>
      <c r="P241" s="37">
        <v>0</v>
      </c>
      <c r="Q241" s="21">
        <f t="shared" si="64"/>
        <v>39.790999999999997</v>
      </c>
      <c r="R241" s="21">
        <f t="shared" si="73"/>
        <v>10.124999999999993</v>
      </c>
      <c r="S241" s="21">
        <f t="shared" si="74"/>
        <v>-21.945289840289167</v>
      </c>
      <c r="T241" s="21">
        <f t="shared" si="65"/>
        <v>86.147999999999996</v>
      </c>
      <c r="U241" s="37">
        <f>VLOOKUP(Time_Zone, 'LSTM LookUp'!$B$5:$D$8, 3, FALSE)</f>
        <v>-75</v>
      </c>
      <c r="V241" s="21">
        <f t="shared" si="75"/>
        <v>-7.5481578219108165</v>
      </c>
      <c r="W241" s="21">
        <f t="shared" si="66"/>
        <v>39.260960544522312</v>
      </c>
      <c r="X241" s="21">
        <f t="shared" si="67"/>
        <v>0</v>
      </c>
      <c r="Y241" s="21">
        <f t="shared" si="68"/>
        <v>0</v>
      </c>
      <c r="Z241" s="21">
        <f t="shared" si="76"/>
        <v>0</v>
      </c>
      <c r="AA241" s="21">
        <f t="shared" si="69"/>
        <v>0</v>
      </c>
      <c r="AB241" s="21">
        <f t="shared" si="70"/>
        <v>0</v>
      </c>
      <c r="AC241" s="21">
        <f t="shared" si="71"/>
        <v>0</v>
      </c>
      <c r="AD241" s="21">
        <f t="shared" si="77"/>
        <v>0</v>
      </c>
      <c r="AE241" s="21" t="str">
        <f t="shared" si="72"/>
        <v>1/10/4:00</v>
      </c>
    </row>
    <row r="242" spans="2:31">
      <c r="B242" s="37">
        <v>1</v>
      </c>
      <c r="C242" s="38">
        <v>10</v>
      </c>
      <c r="D242" s="38">
        <v>5</v>
      </c>
      <c r="E242" s="17">
        <v>-11.7</v>
      </c>
      <c r="F242" s="17">
        <v>0</v>
      </c>
      <c r="G242" s="17">
        <v>0</v>
      </c>
      <c r="H242" s="37">
        <f t="shared" si="60"/>
        <v>10.940000000000001</v>
      </c>
      <c r="I242" s="37">
        <f>IF(H242&lt;'Roof Calculator'!$G$8, 1, 0)</f>
        <v>1</v>
      </c>
      <c r="J242" s="37">
        <f>IF(H242&gt;='Roof Calculator'!$G$8, 1, 0)</f>
        <v>0</v>
      </c>
      <c r="K242" s="37">
        <f t="shared" si="61"/>
        <v>10.940000000000001</v>
      </c>
      <c r="L242" s="37">
        <f t="shared" si="62"/>
        <v>0</v>
      </c>
      <c r="M242" s="37">
        <v>0</v>
      </c>
      <c r="N242" s="37">
        <f t="shared" si="63"/>
        <v>0</v>
      </c>
      <c r="O242" s="37">
        <v>0</v>
      </c>
      <c r="P242" s="37">
        <v>0</v>
      </c>
      <c r="Q242" s="21">
        <f t="shared" si="64"/>
        <v>39.790999999999997</v>
      </c>
      <c r="R242" s="21">
        <f t="shared" si="73"/>
        <v>10.166666666666659</v>
      </c>
      <c r="S242" s="21">
        <f t="shared" si="74"/>
        <v>-21.939225942125137</v>
      </c>
      <c r="T242" s="21">
        <f t="shared" si="65"/>
        <v>86.147999999999996</v>
      </c>
      <c r="U242" s="37">
        <f>VLOOKUP(Time_Zone, 'LSTM LookUp'!$B$5:$D$8, 3, FALSE)</f>
        <v>-75</v>
      </c>
      <c r="V242" s="21">
        <f t="shared" si="75"/>
        <v>-7.5644084266383711</v>
      </c>
      <c r="W242" s="21">
        <f t="shared" si="66"/>
        <v>54.256897893340422</v>
      </c>
      <c r="X242" s="21">
        <f t="shared" si="67"/>
        <v>0</v>
      </c>
      <c r="Y242" s="21">
        <f t="shared" si="68"/>
        <v>0</v>
      </c>
      <c r="Z242" s="21">
        <f t="shared" si="76"/>
        <v>0</v>
      </c>
      <c r="AA242" s="21">
        <f t="shared" si="69"/>
        <v>0</v>
      </c>
      <c r="AB242" s="21">
        <f t="shared" si="70"/>
        <v>0</v>
      </c>
      <c r="AC242" s="21">
        <f t="shared" si="71"/>
        <v>0</v>
      </c>
      <c r="AD242" s="21">
        <f t="shared" si="77"/>
        <v>0</v>
      </c>
      <c r="AE242" s="21" t="str">
        <f t="shared" si="72"/>
        <v>1/10/5:00</v>
      </c>
    </row>
    <row r="243" spans="2:31">
      <c r="B243" s="37">
        <v>1</v>
      </c>
      <c r="C243" s="38">
        <v>10</v>
      </c>
      <c r="D243" s="38">
        <v>6</v>
      </c>
      <c r="E243" s="17">
        <v>-11.7</v>
      </c>
      <c r="F243" s="17">
        <v>0</v>
      </c>
      <c r="G243" s="17">
        <v>0</v>
      </c>
      <c r="H243" s="37">
        <f t="shared" si="60"/>
        <v>10.940000000000001</v>
      </c>
      <c r="I243" s="37">
        <f>IF(H243&lt;'Roof Calculator'!$G$8, 1, 0)</f>
        <v>1</v>
      </c>
      <c r="J243" s="37">
        <f>IF(H243&gt;='Roof Calculator'!$G$8, 1, 0)</f>
        <v>0</v>
      </c>
      <c r="K243" s="37">
        <f t="shared" si="61"/>
        <v>10.940000000000001</v>
      </c>
      <c r="L243" s="37">
        <f t="shared" si="62"/>
        <v>0</v>
      </c>
      <c r="M243" s="37">
        <v>0</v>
      </c>
      <c r="N243" s="37">
        <f t="shared" si="63"/>
        <v>0</v>
      </c>
      <c r="O243" s="37">
        <v>0</v>
      </c>
      <c r="P243" s="37">
        <v>0</v>
      </c>
      <c r="Q243" s="21">
        <f t="shared" si="64"/>
        <v>39.790999999999997</v>
      </c>
      <c r="R243" s="21">
        <f t="shared" si="73"/>
        <v>10.208333333333325</v>
      </c>
      <c r="S243" s="21">
        <f t="shared" si="74"/>
        <v>-21.93315043008171</v>
      </c>
      <c r="T243" s="21">
        <f t="shared" si="65"/>
        <v>86.147999999999996</v>
      </c>
      <c r="U243" s="37">
        <f>VLOOKUP(Time_Zone, 'LSTM LookUp'!$B$5:$D$8, 3, FALSE)</f>
        <v>-75</v>
      </c>
      <c r="V243" s="21">
        <f t="shared" si="75"/>
        <v>-7.5806452924114582</v>
      </c>
      <c r="W243" s="21">
        <f t="shared" si="66"/>
        <v>69.25283867689717</v>
      </c>
      <c r="X243" s="21">
        <f t="shared" si="67"/>
        <v>0</v>
      </c>
      <c r="Y243" s="21">
        <f t="shared" si="68"/>
        <v>0</v>
      </c>
      <c r="Z243" s="21">
        <f t="shared" si="76"/>
        <v>0</v>
      </c>
      <c r="AA243" s="21">
        <f t="shared" si="69"/>
        <v>0</v>
      </c>
      <c r="AB243" s="21">
        <f t="shared" si="70"/>
        <v>0</v>
      </c>
      <c r="AC243" s="21">
        <f t="shared" si="71"/>
        <v>0</v>
      </c>
      <c r="AD243" s="21">
        <f t="shared" si="77"/>
        <v>0</v>
      </c>
      <c r="AE243" s="21" t="str">
        <f t="shared" si="72"/>
        <v>1/10/6:00</v>
      </c>
    </row>
    <row r="244" spans="2:31">
      <c r="B244" s="37">
        <v>1</v>
      </c>
      <c r="C244" s="38">
        <v>10</v>
      </c>
      <c r="D244" s="38">
        <v>7</v>
      </c>
      <c r="E244" s="17">
        <v>-11.1</v>
      </c>
      <c r="F244" s="17">
        <v>0</v>
      </c>
      <c r="G244" s="17">
        <v>0</v>
      </c>
      <c r="H244" s="37">
        <f t="shared" si="60"/>
        <v>12.020000000000003</v>
      </c>
      <c r="I244" s="37">
        <f>IF(H244&lt;'Roof Calculator'!$G$8, 1, 0)</f>
        <v>1</v>
      </c>
      <c r="J244" s="37">
        <f>IF(H244&gt;='Roof Calculator'!$G$8, 1, 0)</f>
        <v>0</v>
      </c>
      <c r="K244" s="37">
        <f t="shared" si="61"/>
        <v>12.020000000000003</v>
      </c>
      <c r="L244" s="37">
        <f t="shared" si="62"/>
        <v>0</v>
      </c>
      <c r="M244" s="37">
        <v>0</v>
      </c>
      <c r="N244" s="37">
        <f t="shared" si="63"/>
        <v>0</v>
      </c>
      <c r="O244" s="37">
        <v>0</v>
      </c>
      <c r="P244" s="37">
        <v>0</v>
      </c>
      <c r="Q244" s="21">
        <f t="shared" si="64"/>
        <v>39.790999999999997</v>
      </c>
      <c r="R244" s="21">
        <f t="shared" si="73"/>
        <v>10.249999999999991</v>
      </c>
      <c r="S244" s="21">
        <f t="shared" si="74"/>
        <v>-21.927063308703794</v>
      </c>
      <c r="T244" s="21">
        <f t="shared" si="65"/>
        <v>86.147999999999996</v>
      </c>
      <c r="U244" s="37">
        <f>VLOOKUP(Time_Zone, 'LSTM LookUp'!$B$5:$D$8, 3, FALSE)</f>
        <v>-75</v>
      </c>
      <c r="V244" s="21">
        <f t="shared" si="75"/>
        <v>-7.5968683942145896</v>
      </c>
      <c r="W244" s="21">
        <f t="shared" si="66"/>
        <v>84.248782901446333</v>
      </c>
      <c r="X244" s="21">
        <f t="shared" si="67"/>
        <v>0</v>
      </c>
      <c r="Y244" s="21">
        <f t="shared" si="68"/>
        <v>0</v>
      </c>
      <c r="Z244" s="21">
        <f t="shared" si="76"/>
        <v>0</v>
      </c>
      <c r="AA244" s="21">
        <f t="shared" si="69"/>
        <v>0</v>
      </c>
      <c r="AB244" s="21">
        <f t="shared" si="70"/>
        <v>0</v>
      </c>
      <c r="AC244" s="21">
        <f t="shared" si="71"/>
        <v>0</v>
      </c>
      <c r="AD244" s="21">
        <f t="shared" si="77"/>
        <v>0</v>
      </c>
      <c r="AE244" s="21" t="str">
        <f t="shared" si="72"/>
        <v>1/10/7:00</v>
      </c>
    </row>
    <row r="245" spans="2:31">
      <c r="B245" s="37">
        <v>1</v>
      </c>
      <c r="C245" s="38">
        <v>10</v>
      </c>
      <c r="D245" s="38">
        <v>8</v>
      </c>
      <c r="E245" s="17">
        <v>-11.1</v>
      </c>
      <c r="F245" s="17">
        <v>0</v>
      </c>
      <c r="G245" s="17">
        <v>0</v>
      </c>
      <c r="H245" s="37">
        <f t="shared" si="60"/>
        <v>12.020000000000003</v>
      </c>
      <c r="I245" s="37">
        <f>IF(H245&lt;'Roof Calculator'!$G$8, 1, 0)</f>
        <v>1</v>
      </c>
      <c r="J245" s="37">
        <f>IF(H245&gt;='Roof Calculator'!$G$8, 1, 0)</f>
        <v>0</v>
      </c>
      <c r="K245" s="37">
        <f t="shared" si="61"/>
        <v>12.020000000000003</v>
      </c>
      <c r="L245" s="37">
        <f t="shared" si="62"/>
        <v>0</v>
      </c>
      <c r="M245" s="37">
        <v>0</v>
      </c>
      <c r="N245" s="37">
        <f t="shared" si="63"/>
        <v>0</v>
      </c>
      <c r="O245" s="37">
        <v>0</v>
      </c>
      <c r="P245" s="37">
        <v>0</v>
      </c>
      <c r="Q245" s="21">
        <f t="shared" si="64"/>
        <v>39.790999999999997</v>
      </c>
      <c r="R245" s="21">
        <f t="shared" si="73"/>
        <v>10.291666666666657</v>
      </c>
      <c r="S245" s="21">
        <f t="shared" si="74"/>
        <v>-21.920964582543675</v>
      </c>
      <c r="T245" s="21">
        <f t="shared" si="65"/>
        <v>86.147999999999996</v>
      </c>
      <c r="U245" s="37">
        <f>VLOOKUP(Time_Zone, 'LSTM LookUp'!$B$5:$D$8, 3, FALSE)</f>
        <v>-75</v>
      </c>
      <c r="V245" s="21">
        <f t="shared" si="75"/>
        <v>-7.6130777070596407</v>
      </c>
      <c r="W245" s="21">
        <f t="shared" si="66"/>
        <v>99.244730573235103</v>
      </c>
      <c r="X245" s="21">
        <f t="shared" si="67"/>
        <v>0</v>
      </c>
      <c r="Y245" s="21">
        <f t="shared" si="68"/>
        <v>0</v>
      </c>
      <c r="Z245" s="21">
        <f t="shared" si="76"/>
        <v>0</v>
      </c>
      <c r="AA245" s="21">
        <f t="shared" si="69"/>
        <v>0</v>
      </c>
      <c r="AB245" s="21">
        <f t="shared" si="70"/>
        <v>0</v>
      </c>
      <c r="AC245" s="21">
        <f t="shared" si="71"/>
        <v>0</v>
      </c>
      <c r="AD245" s="21">
        <f t="shared" si="77"/>
        <v>0</v>
      </c>
      <c r="AE245" s="21" t="str">
        <f t="shared" si="72"/>
        <v>1/10/8:00</v>
      </c>
    </row>
    <row r="246" spans="2:31">
      <c r="B246" s="37">
        <v>1</v>
      </c>
      <c r="C246" s="38">
        <v>10</v>
      </c>
      <c r="D246" s="38">
        <v>9</v>
      </c>
      <c r="E246" s="17">
        <v>-10</v>
      </c>
      <c r="F246" s="17">
        <v>16</v>
      </c>
      <c r="G246" s="17">
        <v>6</v>
      </c>
      <c r="H246" s="37">
        <f t="shared" si="60"/>
        <v>14</v>
      </c>
      <c r="I246" s="37">
        <f>IF(H246&lt;'Roof Calculator'!$G$8, 1, 0)</f>
        <v>1</v>
      </c>
      <c r="J246" s="37">
        <f>IF(H246&gt;='Roof Calculator'!$G$8, 1, 0)</f>
        <v>0</v>
      </c>
      <c r="K246" s="37">
        <f t="shared" si="61"/>
        <v>14</v>
      </c>
      <c r="L246" s="37">
        <f t="shared" si="62"/>
        <v>0</v>
      </c>
      <c r="M246" s="37">
        <v>0</v>
      </c>
      <c r="N246" s="37">
        <f t="shared" si="63"/>
        <v>16</v>
      </c>
      <c r="O246" s="37">
        <v>0</v>
      </c>
      <c r="P246" s="37">
        <v>0</v>
      </c>
      <c r="Q246" s="21">
        <f t="shared" si="64"/>
        <v>39.790999999999997</v>
      </c>
      <c r="R246" s="21">
        <f t="shared" si="73"/>
        <v>10.333333333333323</v>
      </c>
      <c r="S246" s="21">
        <f t="shared" si="74"/>
        <v>-21.914854256161021</v>
      </c>
      <c r="T246" s="21">
        <f t="shared" si="65"/>
        <v>86.147999999999996</v>
      </c>
      <c r="U246" s="37">
        <f>VLOOKUP(Time_Zone, 'LSTM LookUp'!$B$5:$D$8, 3, FALSE)</f>
        <v>-75</v>
      </c>
      <c r="V246" s="21">
        <f t="shared" si="75"/>
        <v>-7.6292732059859407</v>
      </c>
      <c r="W246" s="21">
        <f t="shared" si="66"/>
        <v>114.24068169850351</v>
      </c>
      <c r="X246" s="21">
        <f t="shared" si="67"/>
        <v>-3.1892487638429161</v>
      </c>
      <c r="Y246" s="21">
        <f t="shared" si="68"/>
        <v>12.810751236157085</v>
      </c>
      <c r="Z246" s="21">
        <f t="shared" si="76"/>
        <v>4.0607843940698602</v>
      </c>
      <c r="AA246" s="21">
        <f t="shared" si="69"/>
        <v>4.0607843940698602</v>
      </c>
      <c r="AB246" s="21">
        <f t="shared" si="70"/>
        <v>0</v>
      </c>
      <c r="AC246" s="21">
        <f t="shared" si="71"/>
        <v>0</v>
      </c>
      <c r="AD246" s="21">
        <f t="shared" si="77"/>
        <v>0</v>
      </c>
      <c r="AE246" s="21" t="str">
        <f t="shared" si="72"/>
        <v>1/10/9:00</v>
      </c>
    </row>
    <row r="247" spans="2:31">
      <c r="B247" s="37">
        <v>1</v>
      </c>
      <c r="C247" s="38">
        <v>10</v>
      </c>
      <c r="D247" s="38">
        <v>10</v>
      </c>
      <c r="E247" s="17">
        <v>-8.9</v>
      </c>
      <c r="F247" s="17">
        <v>74</v>
      </c>
      <c r="G247" s="17">
        <v>3</v>
      </c>
      <c r="H247" s="37">
        <f t="shared" si="60"/>
        <v>15.979999999999997</v>
      </c>
      <c r="I247" s="37">
        <f>IF(H247&lt;'Roof Calculator'!$G$8, 1, 0)</f>
        <v>1</v>
      </c>
      <c r="J247" s="37">
        <f>IF(H247&gt;='Roof Calculator'!$G$8, 1, 0)</f>
        <v>0</v>
      </c>
      <c r="K247" s="37">
        <f t="shared" si="61"/>
        <v>15.979999999999997</v>
      </c>
      <c r="L247" s="37">
        <f t="shared" si="62"/>
        <v>0</v>
      </c>
      <c r="M247" s="37">
        <v>0</v>
      </c>
      <c r="N247" s="37">
        <f t="shared" si="63"/>
        <v>74</v>
      </c>
      <c r="O247" s="37">
        <v>0</v>
      </c>
      <c r="P247" s="37">
        <v>0</v>
      </c>
      <c r="Q247" s="21">
        <f t="shared" si="64"/>
        <v>39.790999999999997</v>
      </c>
      <c r="R247" s="21">
        <f t="shared" si="73"/>
        <v>10.374999999999989</v>
      </c>
      <c r="S247" s="21">
        <f t="shared" si="74"/>
        <v>-21.908732334122845</v>
      </c>
      <c r="T247" s="21">
        <f t="shared" si="65"/>
        <v>86.147999999999996</v>
      </c>
      <c r="U247" s="37">
        <f>VLOOKUP(Time_Zone, 'LSTM LookUp'!$B$5:$D$8, 3, FALSE)</f>
        <v>-75</v>
      </c>
      <c r="V247" s="21">
        <f t="shared" si="75"/>
        <v>-7.6454548660602448</v>
      </c>
      <c r="W247" s="21">
        <f t="shared" si="66"/>
        <v>129.23663628348496</v>
      </c>
      <c r="X247" s="21">
        <f t="shared" si="67"/>
        <v>-2.0691590315489661</v>
      </c>
      <c r="Y247" s="21">
        <f t="shared" si="68"/>
        <v>71.930840968451037</v>
      </c>
      <c r="Z247" s="21">
        <f t="shared" si="76"/>
        <v>22.800820269821156</v>
      </c>
      <c r="AA247" s="21">
        <f t="shared" si="69"/>
        <v>22.800820269821156</v>
      </c>
      <c r="AB247" s="21">
        <f t="shared" si="70"/>
        <v>0</v>
      </c>
      <c r="AC247" s="21">
        <f t="shared" si="71"/>
        <v>0</v>
      </c>
      <c r="AD247" s="21">
        <f t="shared" si="77"/>
        <v>0</v>
      </c>
      <c r="AE247" s="21" t="str">
        <f t="shared" si="72"/>
        <v>1/10/10:00</v>
      </c>
    </row>
    <row r="248" spans="2:31">
      <c r="B248" s="37">
        <v>1</v>
      </c>
      <c r="C248" s="38">
        <v>10</v>
      </c>
      <c r="D248" s="38">
        <v>11</v>
      </c>
      <c r="E248" s="17">
        <v>-7.8</v>
      </c>
      <c r="F248" s="17">
        <v>148</v>
      </c>
      <c r="G248" s="17">
        <v>3</v>
      </c>
      <c r="H248" s="37">
        <f t="shared" si="60"/>
        <v>17.96</v>
      </c>
      <c r="I248" s="37">
        <f>IF(H248&lt;'Roof Calculator'!$G$8, 1, 0)</f>
        <v>1</v>
      </c>
      <c r="J248" s="37">
        <f>IF(H248&gt;='Roof Calculator'!$G$8, 1, 0)</f>
        <v>0</v>
      </c>
      <c r="K248" s="37">
        <f t="shared" si="61"/>
        <v>17.96</v>
      </c>
      <c r="L248" s="37">
        <f t="shared" si="62"/>
        <v>0</v>
      </c>
      <c r="M248" s="37">
        <v>0</v>
      </c>
      <c r="N248" s="37">
        <f t="shared" si="63"/>
        <v>148</v>
      </c>
      <c r="O248" s="37">
        <v>0</v>
      </c>
      <c r="P248" s="37">
        <v>0</v>
      </c>
      <c r="Q248" s="21">
        <f t="shared" si="64"/>
        <v>39.790999999999997</v>
      </c>
      <c r="R248" s="21">
        <f t="shared" si="73"/>
        <v>10.416666666666655</v>
      </c>
      <c r="S248" s="21">
        <f t="shared" si="74"/>
        <v>-21.902598821003519</v>
      </c>
      <c r="T248" s="21">
        <f t="shared" si="65"/>
        <v>86.147999999999996</v>
      </c>
      <c r="U248" s="37">
        <f>VLOOKUP(Time_Zone, 'LSTM LookUp'!$B$5:$D$8, 3, FALSE)</f>
        <v>-75</v>
      </c>
      <c r="V248" s="21">
        <f t="shared" si="75"/>
        <v>-7.6616226623768853</v>
      </c>
      <c r="W248" s="21">
        <f t="shared" si="66"/>
        <v>144.23259433440575</v>
      </c>
      <c r="X248" s="21">
        <f t="shared" si="67"/>
        <v>-2.4515912028449951</v>
      </c>
      <c r="Y248" s="21">
        <f t="shared" si="68"/>
        <v>145.54840879715499</v>
      </c>
      <c r="Z248" s="21">
        <f t="shared" si="76"/>
        <v>46.136303494601712</v>
      </c>
      <c r="AA248" s="21">
        <f t="shared" si="69"/>
        <v>46.136303494601712</v>
      </c>
      <c r="AB248" s="21">
        <f t="shared" si="70"/>
        <v>0</v>
      </c>
      <c r="AC248" s="21">
        <f t="shared" si="71"/>
        <v>0</v>
      </c>
      <c r="AD248" s="21">
        <f t="shared" si="77"/>
        <v>0</v>
      </c>
      <c r="AE248" s="21" t="str">
        <f t="shared" si="72"/>
        <v>1/10/11:00</v>
      </c>
    </row>
    <row r="249" spans="2:31">
      <c r="B249" s="37">
        <v>1</v>
      </c>
      <c r="C249" s="38">
        <v>10</v>
      </c>
      <c r="D249" s="38">
        <v>12</v>
      </c>
      <c r="E249" s="17">
        <v>-6.7</v>
      </c>
      <c r="F249" s="17">
        <v>178</v>
      </c>
      <c r="G249" s="17">
        <v>10</v>
      </c>
      <c r="H249" s="37">
        <f t="shared" si="60"/>
        <v>19.939999999999998</v>
      </c>
      <c r="I249" s="37">
        <f>IF(H249&lt;'Roof Calculator'!$G$8, 1, 0)</f>
        <v>1</v>
      </c>
      <c r="J249" s="37">
        <f>IF(H249&gt;='Roof Calculator'!$G$8, 1, 0)</f>
        <v>0</v>
      </c>
      <c r="K249" s="37">
        <f t="shared" si="61"/>
        <v>19.939999999999998</v>
      </c>
      <c r="L249" s="37">
        <f t="shared" si="62"/>
        <v>0</v>
      </c>
      <c r="M249" s="37">
        <v>0</v>
      </c>
      <c r="N249" s="37">
        <f t="shared" si="63"/>
        <v>178</v>
      </c>
      <c r="O249" s="37">
        <v>0</v>
      </c>
      <c r="P249" s="37">
        <v>0</v>
      </c>
      <c r="Q249" s="21">
        <f t="shared" si="64"/>
        <v>39.790999999999997</v>
      </c>
      <c r="R249" s="21">
        <f t="shared" si="73"/>
        <v>10.458333333333321</v>
      </c>
      <c r="S249" s="21">
        <f t="shared" si="74"/>
        <v>-21.896453721384766</v>
      </c>
      <c r="T249" s="21">
        <f t="shared" si="65"/>
        <v>86.147999999999996</v>
      </c>
      <c r="U249" s="37">
        <f>VLOOKUP(Time_Zone, 'LSTM LookUp'!$B$5:$D$8, 3, FALSE)</f>
        <v>-75</v>
      </c>
      <c r="V249" s="21">
        <f t="shared" si="75"/>
        <v>-7.6777765700577287</v>
      </c>
      <c r="W249" s="21">
        <f t="shared" si="66"/>
        <v>159.22855585748556</v>
      </c>
      <c r="X249" s="21">
        <f t="shared" si="67"/>
        <v>-9.0528356745515453</v>
      </c>
      <c r="Y249" s="21">
        <f t="shared" si="68"/>
        <v>168.94716432544845</v>
      </c>
      <c r="Z249" s="21">
        <f t="shared" si="76"/>
        <v>53.553300323154048</v>
      </c>
      <c r="AA249" s="21">
        <f t="shared" si="69"/>
        <v>53.553300323154048</v>
      </c>
      <c r="AB249" s="21">
        <f t="shared" si="70"/>
        <v>0</v>
      </c>
      <c r="AC249" s="21">
        <f t="shared" si="71"/>
        <v>0</v>
      </c>
      <c r="AD249" s="21">
        <f t="shared" si="77"/>
        <v>0</v>
      </c>
      <c r="AE249" s="21" t="str">
        <f t="shared" si="72"/>
        <v>1/10/12:00</v>
      </c>
    </row>
    <row r="250" spans="2:31">
      <c r="B250" s="37">
        <v>1</v>
      </c>
      <c r="C250" s="38">
        <v>10</v>
      </c>
      <c r="D250" s="38">
        <v>13</v>
      </c>
      <c r="E250" s="17">
        <v>-6.1</v>
      </c>
      <c r="F250" s="17">
        <v>192</v>
      </c>
      <c r="G250" s="17">
        <v>5</v>
      </c>
      <c r="H250" s="37">
        <f t="shared" si="60"/>
        <v>21.02</v>
      </c>
      <c r="I250" s="37">
        <f>IF(H250&lt;'Roof Calculator'!$G$8, 1, 0)</f>
        <v>1</v>
      </c>
      <c r="J250" s="37">
        <f>IF(H250&gt;='Roof Calculator'!$G$8, 1, 0)</f>
        <v>0</v>
      </c>
      <c r="K250" s="37">
        <f t="shared" si="61"/>
        <v>21.02</v>
      </c>
      <c r="L250" s="37">
        <f t="shared" si="62"/>
        <v>0</v>
      </c>
      <c r="M250" s="37">
        <v>0</v>
      </c>
      <c r="N250" s="37">
        <f t="shared" si="63"/>
        <v>192</v>
      </c>
      <c r="O250" s="37">
        <v>0</v>
      </c>
      <c r="P250" s="37">
        <v>0</v>
      </c>
      <c r="Q250" s="21">
        <f t="shared" si="64"/>
        <v>39.790999999999997</v>
      </c>
      <c r="R250" s="21">
        <f t="shared" si="73"/>
        <v>10.499999999999988</v>
      </c>
      <c r="S250" s="21">
        <f t="shared" si="74"/>
        <v>-21.890297039855621</v>
      </c>
      <c r="T250" s="21">
        <f t="shared" si="65"/>
        <v>86.147999999999996</v>
      </c>
      <c r="U250" s="37">
        <f>VLOOKUP(Time_Zone, 'LSTM LookUp'!$B$5:$D$8, 3, FALSE)</f>
        <v>-75</v>
      </c>
      <c r="V250" s="21">
        <f t="shared" si="75"/>
        <v>-7.6939165642522696</v>
      </c>
      <c r="W250" s="21">
        <f t="shared" si="66"/>
        <v>174.22452085893693</v>
      </c>
      <c r="X250" s="21">
        <f t="shared" si="67"/>
        <v>-4.7398571778301628</v>
      </c>
      <c r="Y250" s="21">
        <f t="shared" si="68"/>
        <v>187.26014282216983</v>
      </c>
      <c r="Z250" s="21">
        <f t="shared" si="76"/>
        <v>59.358194658978391</v>
      </c>
      <c r="AA250" s="21">
        <f t="shared" si="69"/>
        <v>59.358194658978391</v>
      </c>
      <c r="AB250" s="21">
        <f t="shared" si="70"/>
        <v>0</v>
      </c>
      <c r="AC250" s="21">
        <f t="shared" si="71"/>
        <v>0</v>
      </c>
      <c r="AD250" s="21">
        <f t="shared" si="77"/>
        <v>0</v>
      </c>
      <c r="AE250" s="21" t="str">
        <f t="shared" si="72"/>
        <v>1/10/13:00</v>
      </c>
    </row>
    <row r="251" spans="2:31">
      <c r="B251" s="37">
        <v>1</v>
      </c>
      <c r="C251" s="38">
        <v>10</v>
      </c>
      <c r="D251" s="38">
        <v>14</v>
      </c>
      <c r="E251" s="17">
        <v>-4.4000000000000004</v>
      </c>
      <c r="F251" s="17">
        <v>273</v>
      </c>
      <c r="G251" s="17">
        <v>3</v>
      </c>
      <c r="H251" s="37">
        <f t="shared" si="60"/>
        <v>24.08</v>
      </c>
      <c r="I251" s="37">
        <f>IF(H251&lt;'Roof Calculator'!$G$8, 1, 0)</f>
        <v>1</v>
      </c>
      <c r="J251" s="37">
        <f>IF(H251&gt;='Roof Calculator'!$G$8, 1, 0)</f>
        <v>0</v>
      </c>
      <c r="K251" s="37">
        <f t="shared" si="61"/>
        <v>24.08</v>
      </c>
      <c r="L251" s="37">
        <f t="shared" si="62"/>
        <v>0</v>
      </c>
      <c r="M251" s="37">
        <v>0</v>
      </c>
      <c r="N251" s="37">
        <f t="shared" si="63"/>
        <v>273</v>
      </c>
      <c r="O251" s="37">
        <v>0</v>
      </c>
      <c r="P251" s="37">
        <v>0</v>
      </c>
      <c r="Q251" s="21">
        <f t="shared" si="64"/>
        <v>39.790999999999997</v>
      </c>
      <c r="R251" s="21">
        <f t="shared" si="73"/>
        <v>10.541666666666654</v>
      </c>
      <c r="S251" s="21">
        <f t="shared" si="74"/>
        <v>-21.884128781012453</v>
      </c>
      <c r="T251" s="21">
        <f t="shared" si="65"/>
        <v>86.147999999999996</v>
      </c>
      <c r="U251" s="37">
        <f>VLOOKUP(Time_Zone, 'LSTM LookUp'!$B$5:$D$8, 3, FALSE)</f>
        <v>-75</v>
      </c>
      <c r="V251" s="21">
        <f t="shared" si="75"/>
        <v>-7.7100426201376582</v>
      </c>
      <c r="W251" s="21">
        <f t="shared" si="66"/>
        <v>189.22048934496559</v>
      </c>
      <c r="X251" s="21">
        <f t="shared" si="67"/>
        <v>-2.8270341103181118</v>
      </c>
      <c r="Y251" s="21">
        <f t="shared" si="68"/>
        <v>270.1729658896819</v>
      </c>
      <c r="Z251" s="21">
        <f t="shared" si="76"/>
        <v>85.640111447008053</v>
      </c>
      <c r="AA251" s="21">
        <f t="shared" si="69"/>
        <v>85.640111447008053</v>
      </c>
      <c r="AB251" s="21">
        <f t="shared" si="70"/>
        <v>0</v>
      </c>
      <c r="AC251" s="21">
        <f t="shared" si="71"/>
        <v>0</v>
      </c>
      <c r="AD251" s="21">
        <f t="shared" si="77"/>
        <v>0</v>
      </c>
      <c r="AE251" s="21" t="str">
        <f t="shared" si="72"/>
        <v>1/10/14:00</v>
      </c>
    </row>
    <row r="252" spans="2:31">
      <c r="B252" s="37">
        <v>1</v>
      </c>
      <c r="C252" s="38">
        <v>10</v>
      </c>
      <c r="D252" s="38">
        <v>15</v>
      </c>
      <c r="E252" s="17">
        <v>-3.9</v>
      </c>
      <c r="F252" s="17">
        <v>211</v>
      </c>
      <c r="G252" s="17">
        <v>5</v>
      </c>
      <c r="H252" s="37">
        <f t="shared" si="60"/>
        <v>24.98</v>
      </c>
      <c r="I252" s="37">
        <f>IF(H252&lt;'Roof Calculator'!$G$8, 1, 0)</f>
        <v>1</v>
      </c>
      <c r="J252" s="37">
        <f>IF(H252&gt;='Roof Calculator'!$G$8, 1, 0)</f>
        <v>0</v>
      </c>
      <c r="K252" s="37">
        <f t="shared" si="61"/>
        <v>24.98</v>
      </c>
      <c r="L252" s="37">
        <f t="shared" si="62"/>
        <v>0</v>
      </c>
      <c r="M252" s="37">
        <v>0</v>
      </c>
      <c r="N252" s="37">
        <f t="shared" si="63"/>
        <v>211</v>
      </c>
      <c r="O252" s="37">
        <v>0</v>
      </c>
      <c r="P252" s="37">
        <v>0</v>
      </c>
      <c r="Q252" s="21">
        <f t="shared" si="64"/>
        <v>39.790999999999997</v>
      </c>
      <c r="R252" s="21">
        <f t="shared" si="73"/>
        <v>10.58333333333332</v>
      </c>
      <c r="S252" s="21">
        <f t="shared" si="74"/>
        <v>-21.877948949458958</v>
      </c>
      <c r="T252" s="21">
        <f t="shared" si="65"/>
        <v>86.147999999999996</v>
      </c>
      <c r="U252" s="37">
        <f>VLOOKUP(Time_Zone, 'LSTM LookUp'!$B$5:$D$8, 3, FALSE)</f>
        <v>-75</v>
      </c>
      <c r="V252" s="21">
        <f t="shared" si="75"/>
        <v>-7.7261547129187278</v>
      </c>
      <c r="W252" s="21">
        <f t="shared" si="66"/>
        <v>204.21646132177028</v>
      </c>
      <c r="X252" s="21">
        <f t="shared" si="67"/>
        <v>-4.4438903339024796</v>
      </c>
      <c r="Y252" s="21">
        <f t="shared" si="68"/>
        <v>206.55610966609751</v>
      </c>
      <c r="Z252" s="21">
        <f t="shared" si="76"/>
        <v>65.474679132360166</v>
      </c>
      <c r="AA252" s="21">
        <f t="shared" si="69"/>
        <v>65.474679132360166</v>
      </c>
      <c r="AB252" s="21">
        <f t="shared" si="70"/>
        <v>0</v>
      </c>
      <c r="AC252" s="21">
        <f t="shared" si="71"/>
        <v>0</v>
      </c>
      <c r="AD252" s="21">
        <f t="shared" si="77"/>
        <v>0</v>
      </c>
      <c r="AE252" s="21" t="str">
        <f t="shared" si="72"/>
        <v>1/10/15:00</v>
      </c>
    </row>
    <row r="253" spans="2:31">
      <c r="B253" s="37">
        <v>1</v>
      </c>
      <c r="C253" s="38">
        <v>10</v>
      </c>
      <c r="D253" s="38">
        <v>16</v>
      </c>
      <c r="E253" s="17">
        <v>-3.9</v>
      </c>
      <c r="F253" s="17">
        <v>145</v>
      </c>
      <c r="G253" s="17">
        <v>4</v>
      </c>
      <c r="H253" s="37">
        <f t="shared" si="60"/>
        <v>24.98</v>
      </c>
      <c r="I253" s="37">
        <f>IF(H253&lt;'Roof Calculator'!$G$8, 1, 0)</f>
        <v>1</v>
      </c>
      <c r="J253" s="37">
        <f>IF(H253&gt;='Roof Calculator'!$G$8, 1, 0)</f>
        <v>0</v>
      </c>
      <c r="K253" s="37">
        <f t="shared" si="61"/>
        <v>24.98</v>
      </c>
      <c r="L253" s="37">
        <f t="shared" si="62"/>
        <v>0</v>
      </c>
      <c r="M253" s="37">
        <v>0</v>
      </c>
      <c r="N253" s="37">
        <f t="shared" si="63"/>
        <v>145</v>
      </c>
      <c r="O253" s="37">
        <v>0</v>
      </c>
      <c r="P253" s="37">
        <v>0</v>
      </c>
      <c r="Q253" s="21">
        <f t="shared" si="64"/>
        <v>39.790999999999997</v>
      </c>
      <c r="R253" s="21">
        <f t="shared" si="73"/>
        <v>10.624999999999986</v>
      </c>
      <c r="S253" s="21">
        <f t="shared" si="74"/>
        <v>-21.871757549806084</v>
      </c>
      <c r="T253" s="21">
        <f t="shared" si="65"/>
        <v>86.147999999999996</v>
      </c>
      <c r="U253" s="37">
        <f>VLOOKUP(Time_Zone, 'LSTM LookUp'!$B$5:$D$8, 3, FALSE)</f>
        <v>-75</v>
      </c>
      <c r="V253" s="21">
        <f t="shared" si="75"/>
        <v>-7.7422528178281276</v>
      </c>
      <c r="W253" s="21">
        <f t="shared" si="66"/>
        <v>219.21243679554297</v>
      </c>
      <c r="X253" s="21">
        <f t="shared" si="67"/>
        <v>-3.1636466133039787</v>
      </c>
      <c r="Y253" s="21">
        <f t="shared" si="68"/>
        <v>141.83635338669603</v>
      </c>
      <c r="Z253" s="21">
        <f t="shared" si="76"/>
        <v>44.959646762858313</v>
      </c>
      <c r="AA253" s="21">
        <f t="shared" si="69"/>
        <v>44.959646762858313</v>
      </c>
      <c r="AB253" s="21">
        <f t="shared" si="70"/>
        <v>0</v>
      </c>
      <c r="AC253" s="21">
        <f t="shared" si="71"/>
        <v>0</v>
      </c>
      <c r="AD253" s="21">
        <f t="shared" si="77"/>
        <v>0</v>
      </c>
      <c r="AE253" s="21" t="str">
        <f t="shared" si="72"/>
        <v>1/10/16:00</v>
      </c>
    </row>
    <row r="254" spans="2:31">
      <c r="B254" s="37">
        <v>1</v>
      </c>
      <c r="C254" s="38">
        <v>10</v>
      </c>
      <c r="D254" s="38">
        <v>17</v>
      </c>
      <c r="E254" s="17">
        <v>-3.3</v>
      </c>
      <c r="F254" s="17">
        <v>68</v>
      </c>
      <c r="G254" s="17">
        <v>2</v>
      </c>
      <c r="H254" s="37">
        <f t="shared" si="60"/>
        <v>26.060000000000002</v>
      </c>
      <c r="I254" s="37">
        <f>IF(H254&lt;'Roof Calculator'!$G$8, 1, 0)</f>
        <v>1</v>
      </c>
      <c r="J254" s="37">
        <f>IF(H254&gt;='Roof Calculator'!$G$8, 1, 0)</f>
        <v>0</v>
      </c>
      <c r="K254" s="37">
        <f t="shared" si="61"/>
        <v>26.060000000000002</v>
      </c>
      <c r="L254" s="37">
        <f t="shared" si="62"/>
        <v>0</v>
      </c>
      <c r="M254" s="37">
        <v>0</v>
      </c>
      <c r="N254" s="37">
        <f t="shared" si="63"/>
        <v>68</v>
      </c>
      <c r="O254" s="37">
        <v>0</v>
      </c>
      <c r="P254" s="37">
        <v>0</v>
      </c>
      <c r="Q254" s="21">
        <f t="shared" si="64"/>
        <v>39.790999999999997</v>
      </c>
      <c r="R254" s="21">
        <f t="shared" si="73"/>
        <v>10.666666666666652</v>
      </c>
      <c r="S254" s="21">
        <f t="shared" si="74"/>
        <v>-21.865554586672133</v>
      </c>
      <c r="T254" s="21">
        <f t="shared" si="65"/>
        <v>86.147999999999996</v>
      </c>
      <c r="U254" s="37">
        <f>VLOOKUP(Time_Zone, 'LSTM LookUp'!$B$5:$D$8, 3, FALSE)</f>
        <v>-75</v>
      </c>
      <c r="V254" s="21">
        <f t="shared" si="75"/>
        <v>-7.7583369101262605</v>
      </c>
      <c r="W254" s="21">
        <f t="shared" si="66"/>
        <v>234.20841577246844</v>
      </c>
      <c r="X254" s="21">
        <f t="shared" si="67"/>
        <v>-1.3108067311995208</v>
      </c>
      <c r="Y254" s="21">
        <f t="shared" si="68"/>
        <v>66.68919326880048</v>
      </c>
      <c r="Z254" s="21">
        <f t="shared" si="76"/>
        <v>21.139309497691123</v>
      </c>
      <c r="AA254" s="21">
        <f t="shared" si="69"/>
        <v>21.139309497691123</v>
      </c>
      <c r="AB254" s="21">
        <f t="shared" si="70"/>
        <v>0</v>
      </c>
      <c r="AC254" s="21">
        <f t="shared" si="71"/>
        <v>0</v>
      </c>
      <c r="AD254" s="21">
        <f t="shared" si="77"/>
        <v>0</v>
      </c>
      <c r="AE254" s="21" t="str">
        <f t="shared" si="72"/>
        <v>1/10/17:00</v>
      </c>
    </row>
    <row r="255" spans="2:31">
      <c r="B255" s="37">
        <v>1</v>
      </c>
      <c r="C255" s="38">
        <v>10</v>
      </c>
      <c r="D255" s="38">
        <v>18</v>
      </c>
      <c r="E255" s="17">
        <v>-2.2000000000000002</v>
      </c>
      <c r="F255" s="17">
        <v>16</v>
      </c>
      <c r="G255" s="17">
        <v>0</v>
      </c>
      <c r="H255" s="37">
        <f t="shared" si="60"/>
        <v>28.04</v>
      </c>
      <c r="I255" s="37">
        <f>IF(H255&lt;'Roof Calculator'!$G$8, 1, 0)</f>
        <v>1</v>
      </c>
      <c r="J255" s="37">
        <f>IF(H255&gt;='Roof Calculator'!$G$8, 1, 0)</f>
        <v>0</v>
      </c>
      <c r="K255" s="37">
        <f t="shared" si="61"/>
        <v>28.04</v>
      </c>
      <c r="L255" s="37">
        <f t="shared" si="62"/>
        <v>0</v>
      </c>
      <c r="M255" s="37">
        <v>0</v>
      </c>
      <c r="N255" s="37">
        <f t="shared" si="63"/>
        <v>16</v>
      </c>
      <c r="O255" s="37">
        <v>0</v>
      </c>
      <c r="P255" s="37">
        <v>0</v>
      </c>
      <c r="Q255" s="21">
        <f t="shared" si="64"/>
        <v>39.790999999999997</v>
      </c>
      <c r="R255" s="21">
        <f t="shared" si="73"/>
        <v>10.708333333333318</v>
      </c>
      <c r="S255" s="21">
        <f t="shared" si="74"/>
        <v>-21.859340064682634</v>
      </c>
      <c r="T255" s="21">
        <f t="shared" si="65"/>
        <v>86.147999999999996</v>
      </c>
      <c r="U255" s="37">
        <f>VLOOKUP(Time_Zone, 'LSTM LookUp'!$B$5:$D$8, 3, FALSE)</f>
        <v>-75</v>
      </c>
      <c r="V255" s="21">
        <f t="shared" si="75"/>
        <v>-7.7744069651013659</v>
      </c>
      <c r="W255" s="21">
        <f t="shared" si="66"/>
        <v>249.20439825872464</v>
      </c>
      <c r="X255" s="21">
        <f t="shared" si="67"/>
        <v>0</v>
      </c>
      <c r="Y255" s="21">
        <f t="shared" si="68"/>
        <v>16</v>
      </c>
      <c r="Z255" s="21">
        <f t="shared" si="76"/>
        <v>5.0717205499814195</v>
      </c>
      <c r="AA255" s="21">
        <f t="shared" si="69"/>
        <v>5.0717205499814195</v>
      </c>
      <c r="AB255" s="21">
        <f t="shared" si="70"/>
        <v>0</v>
      </c>
      <c r="AC255" s="21">
        <f t="shared" si="71"/>
        <v>0</v>
      </c>
      <c r="AD255" s="21">
        <f t="shared" si="77"/>
        <v>0</v>
      </c>
      <c r="AE255" s="21" t="str">
        <f t="shared" si="72"/>
        <v>1/10/18:00</v>
      </c>
    </row>
    <row r="256" spans="2:31">
      <c r="B256" s="37">
        <v>1</v>
      </c>
      <c r="C256" s="38">
        <v>10</v>
      </c>
      <c r="D256" s="38">
        <v>19</v>
      </c>
      <c r="E256" s="17">
        <v>-2.2000000000000002</v>
      </c>
      <c r="F256" s="17">
        <v>0</v>
      </c>
      <c r="G256" s="17">
        <v>0</v>
      </c>
      <c r="H256" s="37">
        <f t="shared" si="60"/>
        <v>28.04</v>
      </c>
      <c r="I256" s="37">
        <f>IF(H256&lt;'Roof Calculator'!$G$8, 1, 0)</f>
        <v>1</v>
      </c>
      <c r="J256" s="37">
        <f>IF(H256&gt;='Roof Calculator'!$G$8, 1, 0)</f>
        <v>0</v>
      </c>
      <c r="K256" s="37">
        <f t="shared" si="61"/>
        <v>28.04</v>
      </c>
      <c r="L256" s="37">
        <f t="shared" si="62"/>
        <v>0</v>
      </c>
      <c r="M256" s="37">
        <v>0</v>
      </c>
      <c r="N256" s="37">
        <f t="shared" si="63"/>
        <v>0</v>
      </c>
      <c r="O256" s="37">
        <v>0</v>
      </c>
      <c r="P256" s="37">
        <v>0</v>
      </c>
      <c r="Q256" s="21">
        <f t="shared" si="64"/>
        <v>39.790999999999997</v>
      </c>
      <c r="R256" s="21">
        <f t="shared" si="73"/>
        <v>10.749999999999984</v>
      </c>
      <c r="S256" s="21">
        <f t="shared" si="74"/>
        <v>-21.853113988470426</v>
      </c>
      <c r="T256" s="21">
        <f t="shared" si="65"/>
        <v>86.147999999999996</v>
      </c>
      <c r="U256" s="37">
        <f>VLOOKUP(Time_Zone, 'LSTM LookUp'!$B$5:$D$8, 3, FALSE)</f>
        <v>-75</v>
      </c>
      <c r="V256" s="21">
        <f t="shared" si="75"/>
        <v>-7.7904629580696403</v>
      </c>
      <c r="W256" s="21">
        <f t="shared" si="66"/>
        <v>264.20038426048256</v>
      </c>
      <c r="X256" s="21">
        <f t="shared" si="67"/>
        <v>0</v>
      </c>
      <c r="Y256" s="21">
        <f t="shared" si="68"/>
        <v>0</v>
      </c>
      <c r="Z256" s="21">
        <f t="shared" si="76"/>
        <v>0</v>
      </c>
      <c r="AA256" s="21">
        <f t="shared" si="69"/>
        <v>0</v>
      </c>
      <c r="AB256" s="21">
        <f t="shared" si="70"/>
        <v>0</v>
      </c>
      <c r="AC256" s="21">
        <f t="shared" si="71"/>
        <v>0</v>
      </c>
      <c r="AD256" s="21">
        <f t="shared" si="77"/>
        <v>0</v>
      </c>
      <c r="AE256" s="21" t="str">
        <f t="shared" si="72"/>
        <v>1/10/19:00</v>
      </c>
    </row>
    <row r="257" spans="2:31">
      <c r="B257" s="37">
        <v>1</v>
      </c>
      <c r="C257" s="38">
        <v>10</v>
      </c>
      <c r="D257" s="38">
        <v>20</v>
      </c>
      <c r="E257" s="17">
        <v>-1.7</v>
      </c>
      <c r="F257" s="17">
        <v>0</v>
      </c>
      <c r="G257" s="17">
        <v>0</v>
      </c>
      <c r="H257" s="37">
        <f t="shared" si="60"/>
        <v>28.94</v>
      </c>
      <c r="I257" s="37">
        <f>IF(H257&lt;'Roof Calculator'!$G$8, 1, 0)</f>
        <v>1</v>
      </c>
      <c r="J257" s="37">
        <f>IF(H257&gt;='Roof Calculator'!$G$8, 1, 0)</f>
        <v>0</v>
      </c>
      <c r="K257" s="37">
        <f t="shared" si="61"/>
        <v>28.94</v>
      </c>
      <c r="L257" s="37">
        <f t="shared" si="62"/>
        <v>0</v>
      </c>
      <c r="M257" s="37">
        <v>0</v>
      </c>
      <c r="N257" s="37">
        <f t="shared" si="63"/>
        <v>0</v>
      </c>
      <c r="O257" s="37">
        <v>0</v>
      </c>
      <c r="P257" s="37">
        <v>0</v>
      </c>
      <c r="Q257" s="21">
        <f t="shared" si="64"/>
        <v>39.790999999999997</v>
      </c>
      <c r="R257" s="21">
        <f t="shared" si="73"/>
        <v>10.79166666666665</v>
      </c>
      <c r="S257" s="21">
        <f t="shared" si="74"/>
        <v>-21.846876362675573</v>
      </c>
      <c r="T257" s="21">
        <f t="shared" si="65"/>
        <v>86.147999999999996</v>
      </c>
      <c r="U257" s="37">
        <f>VLOOKUP(Time_Zone, 'LSTM LookUp'!$B$5:$D$8, 3, FALSE)</f>
        <v>-75</v>
      </c>
      <c r="V257" s="21">
        <f t="shared" si="75"/>
        <v>-7.8065048643751584</v>
      </c>
      <c r="W257" s="21">
        <f t="shared" si="66"/>
        <v>279.19637378390621</v>
      </c>
      <c r="X257" s="21">
        <f t="shared" si="67"/>
        <v>0</v>
      </c>
      <c r="Y257" s="21">
        <f t="shared" si="68"/>
        <v>0</v>
      </c>
      <c r="Z257" s="21">
        <f t="shared" si="76"/>
        <v>0</v>
      </c>
      <c r="AA257" s="21">
        <f t="shared" si="69"/>
        <v>0</v>
      </c>
      <c r="AB257" s="21">
        <f t="shared" si="70"/>
        <v>0</v>
      </c>
      <c r="AC257" s="21">
        <f t="shared" si="71"/>
        <v>0</v>
      </c>
      <c r="AD257" s="21">
        <f t="shared" si="77"/>
        <v>0</v>
      </c>
      <c r="AE257" s="21" t="str">
        <f t="shared" si="72"/>
        <v>1/10/20:00</v>
      </c>
    </row>
    <row r="258" spans="2:31">
      <c r="B258" s="37">
        <v>1</v>
      </c>
      <c r="C258" s="38">
        <v>10</v>
      </c>
      <c r="D258" s="38">
        <v>21</v>
      </c>
      <c r="E258" s="17">
        <v>-1.1000000000000001</v>
      </c>
      <c r="F258" s="17">
        <v>0</v>
      </c>
      <c r="G258" s="17">
        <v>0</v>
      </c>
      <c r="H258" s="37">
        <f t="shared" si="60"/>
        <v>30.02</v>
      </c>
      <c r="I258" s="37">
        <f>IF(H258&lt;'Roof Calculator'!$G$8, 1, 0)</f>
        <v>1</v>
      </c>
      <c r="J258" s="37">
        <f>IF(H258&gt;='Roof Calculator'!$G$8, 1, 0)</f>
        <v>0</v>
      </c>
      <c r="K258" s="37">
        <f t="shared" si="61"/>
        <v>30.02</v>
      </c>
      <c r="L258" s="37">
        <f t="shared" si="62"/>
        <v>0</v>
      </c>
      <c r="M258" s="37">
        <v>0</v>
      </c>
      <c r="N258" s="37">
        <f t="shared" si="63"/>
        <v>0</v>
      </c>
      <c r="O258" s="37">
        <v>0</v>
      </c>
      <c r="P258" s="37">
        <v>0</v>
      </c>
      <c r="Q258" s="21">
        <f t="shared" si="64"/>
        <v>39.790999999999997</v>
      </c>
      <c r="R258" s="21">
        <f t="shared" si="73"/>
        <v>10.833333333333316</v>
      </c>
      <c r="S258" s="21">
        <f t="shared" si="74"/>
        <v>-21.840627191945408</v>
      </c>
      <c r="T258" s="21">
        <f t="shared" si="65"/>
        <v>86.147999999999996</v>
      </c>
      <c r="U258" s="37">
        <f>VLOOKUP(Time_Zone, 'LSTM LookUp'!$B$5:$D$8, 3, FALSE)</f>
        <v>-75</v>
      </c>
      <c r="V258" s="21">
        <f t="shared" si="75"/>
        <v>-7.8225326593900046</v>
      </c>
      <c r="W258" s="21">
        <f t="shared" si="66"/>
        <v>294.19236683515248</v>
      </c>
      <c r="X258" s="21">
        <f t="shared" si="67"/>
        <v>0</v>
      </c>
      <c r="Y258" s="21">
        <f t="shared" si="68"/>
        <v>0</v>
      </c>
      <c r="Z258" s="21">
        <f t="shared" si="76"/>
        <v>0</v>
      </c>
      <c r="AA258" s="21">
        <f t="shared" si="69"/>
        <v>0</v>
      </c>
      <c r="AB258" s="21">
        <f t="shared" si="70"/>
        <v>0</v>
      </c>
      <c r="AC258" s="21">
        <f t="shared" si="71"/>
        <v>0</v>
      </c>
      <c r="AD258" s="21">
        <f t="shared" si="77"/>
        <v>0</v>
      </c>
      <c r="AE258" s="21" t="str">
        <f t="shared" si="72"/>
        <v>1/10/21:00</v>
      </c>
    </row>
    <row r="259" spans="2:31">
      <c r="B259" s="37">
        <v>1</v>
      </c>
      <c r="C259" s="38">
        <v>10</v>
      </c>
      <c r="D259" s="38">
        <v>22</v>
      </c>
      <c r="E259" s="17">
        <v>-1.1000000000000001</v>
      </c>
      <c r="F259" s="17">
        <v>0</v>
      </c>
      <c r="G259" s="17">
        <v>0</v>
      </c>
      <c r="H259" s="37">
        <f t="shared" si="60"/>
        <v>30.02</v>
      </c>
      <c r="I259" s="37">
        <f>IF(H259&lt;'Roof Calculator'!$G$8, 1, 0)</f>
        <v>1</v>
      </c>
      <c r="J259" s="37">
        <f>IF(H259&gt;='Roof Calculator'!$G$8, 1, 0)</f>
        <v>0</v>
      </c>
      <c r="K259" s="37">
        <f t="shared" si="61"/>
        <v>30.02</v>
      </c>
      <c r="L259" s="37">
        <f t="shared" si="62"/>
        <v>0</v>
      </c>
      <c r="M259" s="37">
        <v>0</v>
      </c>
      <c r="N259" s="37">
        <f t="shared" si="63"/>
        <v>0</v>
      </c>
      <c r="O259" s="37">
        <v>0</v>
      </c>
      <c r="P259" s="37">
        <v>0</v>
      </c>
      <c r="Q259" s="21">
        <f t="shared" si="64"/>
        <v>39.790999999999997</v>
      </c>
      <c r="R259" s="21">
        <f t="shared" si="73"/>
        <v>10.874999999999982</v>
      </c>
      <c r="S259" s="21">
        <f t="shared" si="74"/>
        <v>-21.834366480934509</v>
      </c>
      <c r="T259" s="21">
        <f t="shared" si="65"/>
        <v>86.147999999999996</v>
      </c>
      <c r="U259" s="37">
        <f>VLOOKUP(Time_Zone, 'LSTM LookUp'!$B$5:$D$8, 3, FALSE)</f>
        <v>-75</v>
      </c>
      <c r="V259" s="21">
        <f t="shared" si="75"/>
        <v>-7.8385463185143047</v>
      </c>
      <c r="W259" s="21">
        <f t="shared" si="66"/>
        <v>309.18836342037145</v>
      </c>
      <c r="X259" s="21">
        <f t="shared" si="67"/>
        <v>0</v>
      </c>
      <c r="Y259" s="21">
        <f t="shared" si="68"/>
        <v>0</v>
      </c>
      <c r="Z259" s="21">
        <f t="shared" si="76"/>
        <v>0</v>
      </c>
      <c r="AA259" s="21">
        <f t="shared" si="69"/>
        <v>0</v>
      </c>
      <c r="AB259" s="21">
        <f t="shared" si="70"/>
        <v>0</v>
      </c>
      <c r="AC259" s="21">
        <f t="shared" si="71"/>
        <v>0</v>
      </c>
      <c r="AD259" s="21">
        <f t="shared" si="77"/>
        <v>0</v>
      </c>
      <c r="AE259" s="21" t="str">
        <f t="shared" si="72"/>
        <v>1/10/22:00</v>
      </c>
    </row>
    <row r="260" spans="2:31">
      <c r="B260" s="37">
        <v>1</v>
      </c>
      <c r="C260" s="38">
        <v>10</v>
      </c>
      <c r="D260" s="38">
        <v>23</v>
      </c>
      <c r="E260" s="17">
        <v>-1.1000000000000001</v>
      </c>
      <c r="F260" s="17">
        <v>0</v>
      </c>
      <c r="G260" s="17">
        <v>0</v>
      </c>
      <c r="H260" s="37">
        <f t="shared" si="60"/>
        <v>30.02</v>
      </c>
      <c r="I260" s="37">
        <f>IF(H260&lt;'Roof Calculator'!$G$8, 1, 0)</f>
        <v>1</v>
      </c>
      <c r="J260" s="37">
        <f>IF(H260&gt;='Roof Calculator'!$G$8, 1, 0)</f>
        <v>0</v>
      </c>
      <c r="K260" s="37">
        <f t="shared" si="61"/>
        <v>30.02</v>
      </c>
      <c r="L260" s="37">
        <f t="shared" si="62"/>
        <v>0</v>
      </c>
      <c r="M260" s="37">
        <v>0</v>
      </c>
      <c r="N260" s="37">
        <f t="shared" si="63"/>
        <v>0</v>
      </c>
      <c r="O260" s="37">
        <v>0</v>
      </c>
      <c r="P260" s="37">
        <v>0</v>
      </c>
      <c r="Q260" s="21">
        <f t="shared" si="64"/>
        <v>39.790999999999997</v>
      </c>
      <c r="R260" s="21">
        <f t="shared" si="73"/>
        <v>10.916666666666648</v>
      </c>
      <c r="S260" s="21">
        <f t="shared" si="74"/>
        <v>-21.828094234304668</v>
      </c>
      <c r="T260" s="21">
        <f t="shared" si="65"/>
        <v>86.147999999999996</v>
      </c>
      <c r="U260" s="37">
        <f>VLOOKUP(Time_Zone, 'LSTM LookUp'!$B$5:$D$8, 3, FALSE)</f>
        <v>-75</v>
      </c>
      <c r="V260" s="21">
        <f t="shared" si="75"/>
        <v>-7.8545458171762546</v>
      </c>
      <c r="W260" s="21">
        <f t="shared" si="66"/>
        <v>324.18436354570593</v>
      </c>
      <c r="X260" s="21">
        <f t="shared" si="67"/>
        <v>0</v>
      </c>
      <c r="Y260" s="21">
        <f t="shared" si="68"/>
        <v>0</v>
      </c>
      <c r="Z260" s="21">
        <f t="shared" si="76"/>
        <v>0</v>
      </c>
      <c r="AA260" s="21">
        <f t="shared" si="69"/>
        <v>0</v>
      </c>
      <c r="AB260" s="21">
        <f t="shared" si="70"/>
        <v>0</v>
      </c>
      <c r="AC260" s="21">
        <f t="shared" si="71"/>
        <v>0</v>
      </c>
      <c r="AD260" s="21">
        <f t="shared" si="77"/>
        <v>0</v>
      </c>
      <c r="AE260" s="21" t="str">
        <f t="shared" si="72"/>
        <v>1/10/23:00</v>
      </c>
    </row>
    <row r="261" spans="2:31">
      <c r="B261" s="37">
        <v>1</v>
      </c>
      <c r="C261" s="38">
        <v>10</v>
      </c>
      <c r="D261" s="38">
        <v>24</v>
      </c>
      <c r="E261" s="17">
        <v>-1.1000000000000001</v>
      </c>
      <c r="F261" s="17">
        <v>0</v>
      </c>
      <c r="G261" s="17">
        <v>0</v>
      </c>
      <c r="H261" s="37">
        <f t="shared" si="60"/>
        <v>30.02</v>
      </c>
      <c r="I261" s="37">
        <f>IF(H261&lt;'Roof Calculator'!$G$8, 1, 0)</f>
        <v>1</v>
      </c>
      <c r="J261" s="37">
        <f>IF(H261&gt;='Roof Calculator'!$G$8, 1, 0)</f>
        <v>0</v>
      </c>
      <c r="K261" s="37">
        <f t="shared" si="61"/>
        <v>30.02</v>
      </c>
      <c r="L261" s="37">
        <f t="shared" si="62"/>
        <v>0</v>
      </c>
      <c r="M261" s="37">
        <v>0</v>
      </c>
      <c r="N261" s="37">
        <f t="shared" si="63"/>
        <v>0</v>
      </c>
      <c r="O261" s="37">
        <v>0</v>
      </c>
      <c r="P261" s="37">
        <v>0</v>
      </c>
      <c r="Q261" s="21">
        <f t="shared" si="64"/>
        <v>39.790999999999997</v>
      </c>
      <c r="R261" s="21">
        <f t="shared" si="73"/>
        <v>10.958333333333314</v>
      </c>
      <c r="S261" s="21">
        <f t="shared" si="74"/>
        <v>-21.821810456724901</v>
      </c>
      <c r="T261" s="21">
        <f t="shared" si="65"/>
        <v>86.147999999999996</v>
      </c>
      <c r="U261" s="37">
        <f>VLOOKUP(Time_Zone, 'LSTM LookUp'!$B$5:$D$8, 3, FALSE)</f>
        <v>-75</v>
      </c>
      <c r="V261" s="21">
        <f t="shared" si="75"/>
        <v>-7.8705311308322008</v>
      </c>
      <c r="W261" s="21">
        <f t="shared" si="66"/>
        <v>339.18036721729192</v>
      </c>
      <c r="X261" s="21">
        <f t="shared" si="67"/>
        <v>0</v>
      </c>
      <c r="Y261" s="21">
        <f t="shared" si="68"/>
        <v>0</v>
      </c>
      <c r="Z261" s="21">
        <f t="shared" si="76"/>
        <v>0</v>
      </c>
      <c r="AA261" s="21">
        <f t="shared" si="69"/>
        <v>0</v>
      </c>
      <c r="AB261" s="21">
        <f t="shared" si="70"/>
        <v>0</v>
      </c>
      <c r="AC261" s="21">
        <f t="shared" si="71"/>
        <v>0</v>
      </c>
      <c r="AD261" s="21">
        <f t="shared" si="77"/>
        <v>0</v>
      </c>
      <c r="AE261" s="21" t="str">
        <f t="shared" si="72"/>
        <v>1/10/24:00</v>
      </c>
    </row>
    <row r="262" spans="2:31">
      <c r="B262" s="37">
        <v>1</v>
      </c>
      <c r="C262" s="38">
        <v>11</v>
      </c>
      <c r="D262" s="38">
        <v>1</v>
      </c>
      <c r="E262" s="17">
        <v>-1.1000000000000001</v>
      </c>
      <c r="F262" s="17">
        <v>0</v>
      </c>
      <c r="G262" s="17">
        <v>0</v>
      </c>
      <c r="H262" s="37">
        <f t="shared" si="60"/>
        <v>30.02</v>
      </c>
      <c r="I262" s="37">
        <f>IF(H262&lt;'Roof Calculator'!$G$8, 1, 0)</f>
        <v>1</v>
      </c>
      <c r="J262" s="37">
        <f>IF(H262&gt;='Roof Calculator'!$G$8, 1, 0)</f>
        <v>0</v>
      </c>
      <c r="K262" s="37">
        <f t="shared" si="61"/>
        <v>30.02</v>
      </c>
      <c r="L262" s="37">
        <f t="shared" si="62"/>
        <v>0</v>
      </c>
      <c r="M262" s="37">
        <v>0</v>
      </c>
      <c r="N262" s="37">
        <f t="shared" si="63"/>
        <v>0</v>
      </c>
      <c r="O262" s="37">
        <v>0</v>
      </c>
      <c r="P262" s="37">
        <v>0</v>
      </c>
      <c r="Q262" s="21">
        <f t="shared" si="64"/>
        <v>39.790999999999997</v>
      </c>
      <c r="R262" s="21">
        <f t="shared" si="73"/>
        <v>10.99999999999998</v>
      </c>
      <c r="S262" s="21">
        <f t="shared" si="74"/>
        <v>-21.815515152871424</v>
      </c>
      <c r="T262" s="21">
        <f t="shared" si="65"/>
        <v>86.147999999999996</v>
      </c>
      <c r="U262" s="37">
        <f>VLOOKUP(Time_Zone, 'LSTM LookUp'!$B$5:$D$8, 3, FALSE)</f>
        <v>-75</v>
      </c>
      <c r="V262" s="21">
        <f t="shared" si="75"/>
        <v>-7.886502234966617</v>
      </c>
      <c r="W262" s="21">
        <f t="shared" si="66"/>
        <v>-5.8236255587416785</v>
      </c>
      <c r="X262" s="21">
        <f t="shared" si="67"/>
        <v>0</v>
      </c>
      <c r="Y262" s="21">
        <f t="shared" si="68"/>
        <v>0</v>
      </c>
      <c r="Z262" s="21">
        <f t="shared" si="76"/>
        <v>0</v>
      </c>
      <c r="AA262" s="21">
        <f t="shared" si="69"/>
        <v>0</v>
      </c>
      <c r="AB262" s="21">
        <f t="shared" si="70"/>
        <v>0</v>
      </c>
      <c r="AC262" s="21">
        <f t="shared" si="71"/>
        <v>0</v>
      </c>
      <c r="AD262" s="21">
        <f t="shared" si="77"/>
        <v>0</v>
      </c>
      <c r="AE262" s="21" t="str">
        <f t="shared" si="72"/>
        <v>1/11/1:00</v>
      </c>
    </row>
    <row r="263" spans="2:31">
      <c r="B263" s="37">
        <v>1</v>
      </c>
      <c r="C263" s="38">
        <v>11</v>
      </c>
      <c r="D263" s="38">
        <v>2</v>
      </c>
      <c r="E263" s="17">
        <v>1.1000000000000001</v>
      </c>
      <c r="F263" s="17">
        <v>0</v>
      </c>
      <c r="G263" s="17">
        <v>0</v>
      </c>
      <c r="H263" s="37">
        <f t="shared" si="60"/>
        <v>33.979999999999997</v>
      </c>
      <c r="I263" s="37">
        <f>IF(H263&lt;'Roof Calculator'!$G$8, 1, 0)</f>
        <v>1</v>
      </c>
      <c r="J263" s="37">
        <f>IF(H263&gt;='Roof Calculator'!$G$8, 1, 0)</f>
        <v>0</v>
      </c>
      <c r="K263" s="37">
        <f t="shared" si="61"/>
        <v>33.979999999999997</v>
      </c>
      <c r="L263" s="37">
        <f t="shared" si="62"/>
        <v>0</v>
      </c>
      <c r="M263" s="37">
        <v>0</v>
      </c>
      <c r="N263" s="37">
        <f t="shared" si="63"/>
        <v>0</v>
      </c>
      <c r="O263" s="37">
        <v>0</v>
      </c>
      <c r="P263" s="37">
        <v>0</v>
      </c>
      <c r="Q263" s="21">
        <f t="shared" si="64"/>
        <v>39.790999999999997</v>
      </c>
      <c r="R263" s="21">
        <f t="shared" si="73"/>
        <v>11.041666666666647</v>
      </c>
      <c r="S263" s="21">
        <f t="shared" si="74"/>
        <v>-21.80920832742768</v>
      </c>
      <c r="T263" s="21">
        <f t="shared" si="65"/>
        <v>86.147999999999996</v>
      </c>
      <c r="U263" s="37">
        <f>VLOOKUP(Time_Zone, 'LSTM LookUp'!$B$5:$D$8, 3, FALSE)</f>
        <v>-75</v>
      </c>
      <c r="V263" s="21">
        <f t="shared" si="75"/>
        <v>-7.9024591050922366</v>
      </c>
      <c r="W263" s="21">
        <f t="shared" si="66"/>
        <v>9.1723852237269465</v>
      </c>
      <c r="X263" s="21">
        <f t="shared" si="67"/>
        <v>0</v>
      </c>
      <c r="Y263" s="21">
        <f t="shared" si="68"/>
        <v>0</v>
      </c>
      <c r="Z263" s="21">
        <f t="shared" si="76"/>
        <v>0</v>
      </c>
      <c r="AA263" s="21">
        <f t="shared" si="69"/>
        <v>0</v>
      </c>
      <c r="AB263" s="21">
        <f t="shared" si="70"/>
        <v>0</v>
      </c>
      <c r="AC263" s="21">
        <f t="shared" si="71"/>
        <v>0</v>
      </c>
      <c r="AD263" s="21">
        <f t="shared" si="77"/>
        <v>0</v>
      </c>
      <c r="AE263" s="21" t="str">
        <f t="shared" si="72"/>
        <v>1/11/2:00</v>
      </c>
    </row>
    <row r="264" spans="2:31">
      <c r="B264" s="37">
        <v>1</v>
      </c>
      <c r="C264" s="38">
        <v>11</v>
      </c>
      <c r="D264" s="38">
        <v>3</v>
      </c>
      <c r="E264" s="17">
        <v>2.8</v>
      </c>
      <c r="F264" s="17">
        <v>0</v>
      </c>
      <c r="G264" s="17">
        <v>0</v>
      </c>
      <c r="H264" s="37">
        <f t="shared" si="60"/>
        <v>37.04</v>
      </c>
      <c r="I264" s="37">
        <f>IF(H264&lt;'Roof Calculator'!$G$8, 1, 0)</f>
        <v>1</v>
      </c>
      <c r="J264" s="37">
        <f>IF(H264&gt;='Roof Calculator'!$G$8, 1, 0)</f>
        <v>0</v>
      </c>
      <c r="K264" s="37">
        <f t="shared" si="61"/>
        <v>37.04</v>
      </c>
      <c r="L264" s="37">
        <f t="shared" si="62"/>
        <v>0</v>
      </c>
      <c r="M264" s="37">
        <v>0</v>
      </c>
      <c r="N264" s="37">
        <f t="shared" si="63"/>
        <v>0</v>
      </c>
      <c r="O264" s="37">
        <v>0</v>
      </c>
      <c r="P264" s="37">
        <v>0</v>
      </c>
      <c r="Q264" s="21">
        <f t="shared" si="64"/>
        <v>39.790999999999997</v>
      </c>
      <c r="R264" s="21">
        <f t="shared" si="73"/>
        <v>11.083333333333313</v>
      </c>
      <c r="S264" s="21">
        <f t="shared" si="74"/>
        <v>-21.802889985084263</v>
      </c>
      <c r="T264" s="21">
        <f t="shared" si="65"/>
        <v>86.147999999999996</v>
      </c>
      <c r="U264" s="37">
        <f>VLOOKUP(Time_Zone, 'LSTM LookUp'!$B$5:$D$8, 3, FALSE)</f>
        <v>-75</v>
      </c>
      <c r="V264" s="21">
        <f t="shared" si="75"/>
        <v>-7.9184017167500311</v>
      </c>
      <c r="W264" s="21">
        <f t="shared" si="66"/>
        <v>24.168399570812493</v>
      </c>
      <c r="X264" s="21">
        <f t="shared" si="67"/>
        <v>0</v>
      </c>
      <c r="Y264" s="21">
        <f t="shared" si="68"/>
        <v>0</v>
      </c>
      <c r="Z264" s="21">
        <f t="shared" si="76"/>
        <v>0</v>
      </c>
      <c r="AA264" s="21">
        <f t="shared" si="69"/>
        <v>0</v>
      </c>
      <c r="AB264" s="21">
        <f t="shared" si="70"/>
        <v>0</v>
      </c>
      <c r="AC264" s="21">
        <f t="shared" si="71"/>
        <v>0</v>
      </c>
      <c r="AD264" s="21">
        <f t="shared" si="77"/>
        <v>0</v>
      </c>
      <c r="AE264" s="21" t="str">
        <f t="shared" si="72"/>
        <v>1/11/3:00</v>
      </c>
    </row>
    <row r="265" spans="2:31">
      <c r="B265" s="37">
        <v>1</v>
      </c>
      <c r="C265" s="38">
        <v>11</v>
      </c>
      <c r="D265" s="38">
        <v>4</v>
      </c>
      <c r="E265" s="17">
        <v>2.8</v>
      </c>
      <c r="F265" s="17">
        <v>0</v>
      </c>
      <c r="G265" s="17">
        <v>0</v>
      </c>
      <c r="H265" s="37">
        <f t="shared" si="60"/>
        <v>37.04</v>
      </c>
      <c r="I265" s="37">
        <f>IF(H265&lt;'Roof Calculator'!$G$8, 1, 0)</f>
        <v>1</v>
      </c>
      <c r="J265" s="37">
        <f>IF(H265&gt;='Roof Calculator'!$G$8, 1, 0)</f>
        <v>0</v>
      </c>
      <c r="K265" s="37">
        <f t="shared" si="61"/>
        <v>37.04</v>
      </c>
      <c r="L265" s="37">
        <f t="shared" si="62"/>
        <v>0</v>
      </c>
      <c r="M265" s="37">
        <v>0</v>
      </c>
      <c r="N265" s="37">
        <f t="shared" si="63"/>
        <v>0</v>
      </c>
      <c r="O265" s="37">
        <v>0</v>
      </c>
      <c r="P265" s="37">
        <v>0</v>
      </c>
      <c r="Q265" s="21">
        <f t="shared" si="64"/>
        <v>39.790999999999997</v>
      </c>
      <c r="R265" s="21">
        <f t="shared" si="73"/>
        <v>11.124999999999979</v>
      </c>
      <c r="S265" s="21">
        <f t="shared" si="74"/>
        <v>-21.796560130538971</v>
      </c>
      <c r="T265" s="21">
        <f t="shared" si="65"/>
        <v>86.147999999999996</v>
      </c>
      <c r="U265" s="37">
        <f>VLOOKUP(Time_Zone, 'LSTM LookUp'!$B$5:$D$8, 3, FALSE)</f>
        <v>-75</v>
      </c>
      <c r="V265" s="21">
        <f t="shared" si="75"/>
        <v>-7.9343300455092978</v>
      </c>
      <c r="W265" s="21">
        <f t="shared" si="66"/>
        <v>39.164417488622661</v>
      </c>
      <c r="X265" s="21">
        <f t="shared" si="67"/>
        <v>0</v>
      </c>
      <c r="Y265" s="21">
        <f t="shared" si="68"/>
        <v>0</v>
      </c>
      <c r="Z265" s="21">
        <f t="shared" si="76"/>
        <v>0</v>
      </c>
      <c r="AA265" s="21">
        <f t="shared" si="69"/>
        <v>0</v>
      </c>
      <c r="AB265" s="21">
        <f t="shared" si="70"/>
        <v>0</v>
      </c>
      <c r="AC265" s="21">
        <f t="shared" si="71"/>
        <v>0</v>
      </c>
      <c r="AD265" s="21">
        <f t="shared" si="77"/>
        <v>0</v>
      </c>
      <c r="AE265" s="21" t="str">
        <f t="shared" si="72"/>
        <v>1/11/4:00</v>
      </c>
    </row>
    <row r="266" spans="2:31">
      <c r="B266" s="37">
        <v>1</v>
      </c>
      <c r="C266" s="38">
        <v>11</v>
      </c>
      <c r="D266" s="38">
        <v>5</v>
      </c>
      <c r="E266" s="17">
        <v>2.8</v>
      </c>
      <c r="F266" s="17">
        <v>0</v>
      </c>
      <c r="G266" s="17">
        <v>0</v>
      </c>
      <c r="H266" s="37">
        <f t="shared" si="60"/>
        <v>37.04</v>
      </c>
      <c r="I266" s="37">
        <f>IF(H266&lt;'Roof Calculator'!$G$8, 1, 0)</f>
        <v>1</v>
      </c>
      <c r="J266" s="37">
        <f>IF(H266&gt;='Roof Calculator'!$G$8, 1, 0)</f>
        <v>0</v>
      </c>
      <c r="K266" s="37">
        <f t="shared" si="61"/>
        <v>37.04</v>
      </c>
      <c r="L266" s="37">
        <f t="shared" si="62"/>
        <v>0</v>
      </c>
      <c r="M266" s="37">
        <v>0</v>
      </c>
      <c r="N266" s="37">
        <f t="shared" si="63"/>
        <v>0</v>
      </c>
      <c r="O266" s="37">
        <v>0</v>
      </c>
      <c r="P266" s="37">
        <v>0</v>
      </c>
      <c r="Q266" s="21">
        <f t="shared" si="64"/>
        <v>39.790999999999997</v>
      </c>
      <c r="R266" s="21">
        <f t="shared" si="73"/>
        <v>11.166666666666645</v>
      </c>
      <c r="S266" s="21">
        <f t="shared" si="74"/>
        <v>-21.79021876849675</v>
      </c>
      <c r="T266" s="21">
        <f t="shared" si="65"/>
        <v>86.147999999999996</v>
      </c>
      <c r="U266" s="37">
        <f>VLOOKUP(Time_Zone, 'LSTM LookUp'!$B$5:$D$8, 3, FALSE)</f>
        <v>-75</v>
      </c>
      <c r="V266" s="21">
        <f t="shared" si="75"/>
        <v>-7.9502440669677057</v>
      </c>
      <c r="W266" s="21">
        <f t="shared" si="66"/>
        <v>54.160438983258068</v>
      </c>
      <c r="X266" s="21">
        <f t="shared" si="67"/>
        <v>0</v>
      </c>
      <c r="Y266" s="21">
        <f t="shared" si="68"/>
        <v>0</v>
      </c>
      <c r="Z266" s="21">
        <f t="shared" si="76"/>
        <v>0</v>
      </c>
      <c r="AA266" s="21">
        <f t="shared" si="69"/>
        <v>0</v>
      </c>
      <c r="AB266" s="21">
        <f t="shared" si="70"/>
        <v>0</v>
      </c>
      <c r="AC266" s="21">
        <f t="shared" si="71"/>
        <v>0</v>
      </c>
      <c r="AD266" s="21">
        <f t="shared" si="77"/>
        <v>0</v>
      </c>
      <c r="AE266" s="21" t="str">
        <f t="shared" si="72"/>
        <v>1/11/5:00</v>
      </c>
    </row>
    <row r="267" spans="2:31">
      <c r="B267" s="37">
        <v>1</v>
      </c>
      <c r="C267" s="38">
        <v>11</v>
      </c>
      <c r="D267" s="38">
        <v>6</v>
      </c>
      <c r="E267" s="17">
        <v>2.8</v>
      </c>
      <c r="F267" s="17">
        <v>0</v>
      </c>
      <c r="G267" s="17">
        <v>0</v>
      </c>
      <c r="H267" s="37">
        <f t="shared" si="60"/>
        <v>37.04</v>
      </c>
      <c r="I267" s="37">
        <f>IF(H267&lt;'Roof Calculator'!$G$8, 1, 0)</f>
        <v>1</v>
      </c>
      <c r="J267" s="37">
        <f>IF(H267&gt;='Roof Calculator'!$G$8, 1, 0)</f>
        <v>0</v>
      </c>
      <c r="K267" s="37">
        <f t="shared" si="61"/>
        <v>37.04</v>
      </c>
      <c r="L267" s="37">
        <f t="shared" si="62"/>
        <v>0</v>
      </c>
      <c r="M267" s="37">
        <v>0</v>
      </c>
      <c r="N267" s="37">
        <f t="shared" si="63"/>
        <v>0</v>
      </c>
      <c r="O267" s="37">
        <v>0</v>
      </c>
      <c r="P267" s="37">
        <v>0</v>
      </c>
      <c r="Q267" s="21">
        <f t="shared" si="64"/>
        <v>39.790999999999997</v>
      </c>
      <c r="R267" s="21">
        <f t="shared" si="73"/>
        <v>11.208333333333311</v>
      </c>
      <c r="S267" s="21">
        <f t="shared" si="74"/>
        <v>-21.783865903669707</v>
      </c>
      <c r="T267" s="21">
        <f t="shared" si="65"/>
        <v>86.147999999999996</v>
      </c>
      <c r="U267" s="37">
        <f>VLOOKUP(Time_Zone, 'LSTM LookUp'!$B$5:$D$8, 3, FALSE)</f>
        <v>-75</v>
      </c>
      <c r="V267" s="21">
        <f t="shared" si="75"/>
        <v>-7.9661437567512845</v>
      </c>
      <c r="W267" s="21">
        <f t="shared" si="66"/>
        <v>69.156464060812155</v>
      </c>
      <c r="X267" s="21">
        <f t="shared" si="67"/>
        <v>0</v>
      </c>
      <c r="Y267" s="21">
        <f t="shared" si="68"/>
        <v>0</v>
      </c>
      <c r="Z267" s="21">
        <f t="shared" si="76"/>
        <v>0</v>
      </c>
      <c r="AA267" s="21">
        <f t="shared" si="69"/>
        <v>0</v>
      </c>
      <c r="AB267" s="21">
        <f t="shared" si="70"/>
        <v>0</v>
      </c>
      <c r="AC267" s="21">
        <f t="shared" si="71"/>
        <v>0</v>
      </c>
      <c r="AD267" s="21">
        <f t="shared" si="77"/>
        <v>0</v>
      </c>
      <c r="AE267" s="21" t="str">
        <f t="shared" si="72"/>
        <v>1/11/6:00</v>
      </c>
    </row>
    <row r="268" spans="2:31">
      <c r="B268" s="37">
        <v>1</v>
      </c>
      <c r="C268" s="38">
        <v>11</v>
      </c>
      <c r="D268" s="38">
        <v>7</v>
      </c>
      <c r="E268" s="17">
        <v>2.8</v>
      </c>
      <c r="F268" s="17">
        <v>0</v>
      </c>
      <c r="G268" s="17">
        <v>0</v>
      </c>
      <c r="H268" s="37">
        <f t="shared" si="60"/>
        <v>37.04</v>
      </c>
      <c r="I268" s="37">
        <f>IF(H268&lt;'Roof Calculator'!$G$8, 1, 0)</f>
        <v>1</v>
      </c>
      <c r="J268" s="37">
        <f>IF(H268&gt;='Roof Calculator'!$G$8, 1, 0)</f>
        <v>0</v>
      </c>
      <c r="K268" s="37">
        <f t="shared" si="61"/>
        <v>37.04</v>
      </c>
      <c r="L268" s="37">
        <f t="shared" si="62"/>
        <v>0</v>
      </c>
      <c r="M268" s="37">
        <v>0</v>
      </c>
      <c r="N268" s="37">
        <f t="shared" si="63"/>
        <v>0</v>
      </c>
      <c r="O268" s="37">
        <v>0</v>
      </c>
      <c r="P268" s="37">
        <v>0</v>
      </c>
      <c r="Q268" s="21">
        <f t="shared" si="64"/>
        <v>39.790999999999997</v>
      </c>
      <c r="R268" s="21">
        <f t="shared" si="73"/>
        <v>11.249999999999977</v>
      </c>
      <c r="S268" s="21">
        <f t="shared" si="74"/>
        <v>-21.777501540777113</v>
      </c>
      <c r="T268" s="21">
        <f t="shared" si="65"/>
        <v>86.147999999999996</v>
      </c>
      <c r="U268" s="37">
        <f>VLOOKUP(Time_Zone, 'LSTM LookUp'!$B$5:$D$8, 3, FALSE)</f>
        <v>-75</v>
      </c>
      <c r="V268" s="21">
        <f t="shared" si="75"/>
        <v>-7.9820290905145441</v>
      </c>
      <c r="W268" s="21">
        <f t="shared" si="66"/>
        <v>84.152492727371396</v>
      </c>
      <c r="X268" s="21">
        <f t="shared" si="67"/>
        <v>0</v>
      </c>
      <c r="Y268" s="21">
        <f t="shared" si="68"/>
        <v>0</v>
      </c>
      <c r="Z268" s="21">
        <f t="shared" si="76"/>
        <v>0</v>
      </c>
      <c r="AA268" s="21">
        <f t="shared" si="69"/>
        <v>0</v>
      </c>
      <c r="AB268" s="21">
        <f t="shared" si="70"/>
        <v>0</v>
      </c>
      <c r="AC268" s="21">
        <f t="shared" si="71"/>
        <v>0</v>
      </c>
      <c r="AD268" s="21">
        <f t="shared" si="77"/>
        <v>0</v>
      </c>
      <c r="AE268" s="21" t="str">
        <f t="shared" si="72"/>
        <v>1/11/7:00</v>
      </c>
    </row>
    <row r="269" spans="2:31">
      <c r="B269" s="37">
        <v>1</v>
      </c>
      <c r="C269" s="38">
        <v>11</v>
      </c>
      <c r="D269" s="38">
        <v>8</v>
      </c>
      <c r="E269" s="17">
        <v>2.8</v>
      </c>
      <c r="F269" s="17">
        <v>0</v>
      </c>
      <c r="G269" s="17">
        <v>0</v>
      </c>
      <c r="H269" s="37">
        <f t="shared" si="60"/>
        <v>37.04</v>
      </c>
      <c r="I269" s="37">
        <f>IF(H269&lt;'Roof Calculator'!$G$8, 1, 0)</f>
        <v>1</v>
      </c>
      <c r="J269" s="37">
        <f>IF(H269&gt;='Roof Calculator'!$G$8, 1, 0)</f>
        <v>0</v>
      </c>
      <c r="K269" s="37">
        <f t="shared" si="61"/>
        <v>37.04</v>
      </c>
      <c r="L269" s="37">
        <f t="shared" si="62"/>
        <v>0</v>
      </c>
      <c r="M269" s="37">
        <v>0</v>
      </c>
      <c r="N269" s="37">
        <f t="shared" si="63"/>
        <v>0</v>
      </c>
      <c r="O269" s="37">
        <v>0</v>
      </c>
      <c r="P269" s="37">
        <v>0</v>
      </c>
      <c r="Q269" s="21">
        <f t="shared" si="64"/>
        <v>39.790999999999997</v>
      </c>
      <c r="R269" s="21">
        <f t="shared" si="73"/>
        <v>11.291666666666643</v>
      </c>
      <c r="S269" s="21">
        <f t="shared" si="74"/>
        <v>-21.771125684545353</v>
      </c>
      <c r="T269" s="21">
        <f t="shared" si="65"/>
        <v>86.147999999999996</v>
      </c>
      <c r="U269" s="37">
        <f>VLOOKUP(Time_Zone, 'LSTM LookUp'!$B$5:$D$8, 3, FALSE)</f>
        <v>-75</v>
      </c>
      <c r="V269" s="21">
        <f t="shared" si="75"/>
        <v>-7.9979000439404873</v>
      </c>
      <c r="W269" s="21">
        <f t="shared" si="66"/>
        <v>99.148524989014845</v>
      </c>
      <c r="X269" s="21">
        <f t="shared" si="67"/>
        <v>0</v>
      </c>
      <c r="Y269" s="21">
        <f t="shared" si="68"/>
        <v>0</v>
      </c>
      <c r="Z269" s="21">
        <f t="shared" si="76"/>
        <v>0</v>
      </c>
      <c r="AA269" s="21">
        <f t="shared" si="69"/>
        <v>0</v>
      </c>
      <c r="AB269" s="21">
        <f t="shared" si="70"/>
        <v>0</v>
      </c>
      <c r="AC269" s="21">
        <f t="shared" si="71"/>
        <v>0</v>
      </c>
      <c r="AD269" s="21">
        <f t="shared" si="77"/>
        <v>0</v>
      </c>
      <c r="AE269" s="21" t="str">
        <f t="shared" si="72"/>
        <v>1/11/8:00</v>
      </c>
    </row>
    <row r="270" spans="2:31">
      <c r="B270" s="37">
        <v>1</v>
      </c>
      <c r="C270" s="38">
        <v>11</v>
      </c>
      <c r="D270" s="38">
        <v>9</v>
      </c>
      <c r="E270" s="17">
        <v>2.8</v>
      </c>
      <c r="F270" s="17">
        <v>23</v>
      </c>
      <c r="G270" s="17">
        <v>0</v>
      </c>
      <c r="H270" s="37">
        <f t="shared" si="60"/>
        <v>37.04</v>
      </c>
      <c r="I270" s="37">
        <f>IF(H270&lt;'Roof Calculator'!$G$8, 1, 0)</f>
        <v>1</v>
      </c>
      <c r="J270" s="37">
        <f>IF(H270&gt;='Roof Calculator'!$G$8, 1, 0)</f>
        <v>0</v>
      </c>
      <c r="K270" s="37">
        <f t="shared" si="61"/>
        <v>37.04</v>
      </c>
      <c r="L270" s="37">
        <f t="shared" si="62"/>
        <v>0</v>
      </c>
      <c r="M270" s="37">
        <v>0</v>
      </c>
      <c r="N270" s="37">
        <f t="shared" si="63"/>
        <v>23</v>
      </c>
      <c r="O270" s="37">
        <v>0</v>
      </c>
      <c r="P270" s="37">
        <v>0</v>
      </c>
      <c r="Q270" s="21">
        <f t="shared" si="64"/>
        <v>39.790999999999997</v>
      </c>
      <c r="R270" s="21">
        <f t="shared" si="73"/>
        <v>11.333333333333309</v>
      </c>
      <c r="S270" s="21">
        <f t="shared" si="74"/>
        <v>-21.764738339707939</v>
      </c>
      <c r="T270" s="21">
        <f t="shared" si="65"/>
        <v>86.147999999999996</v>
      </c>
      <c r="U270" s="37">
        <f>VLOOKUP(Time_Zone, 'LSTM LookUp'!$B$5:$D$8, 3, FALSE)</f>
        <v>-75</v>
      </c>
      <c r="V270" s="21">
        <f t="shared" si="75"/>
        <v>-8.0137565927406431</v>
      </c>
      <c r="W270" s="21">
        <f t="shared" si="66"/>
        <v>114.14456085181482</v>
      </c>
      <c r="X270" s="21">
        <f t="shared" si="67"/>
        <v>0</v>
      </c>
      <c r="Y270" s="21">
        <f t="shared" si="68"/>
        <v>23</v>
      </c>
      <c r="Z270" s="21">
        <f t="shared" si="76"/>
        <v>7.2905982905982905</v>
      </c>
      <c r="AA270" s="21">
        <f t="shared" si="69"/>
        <v>7.2905982905982905</v>
      </c>
      <c r="AB270" s="21">
        <f t="shared" si="70"/>
        <v>0</v>
      </c>
      <c r="AC270" s="21">
        <f t="shared" si="71"/>
        <v>0</v>
      </c>
      <c r="AD270" s="21">
        <f t="shared" si="77"/>
        <v>0</v>
      </c>
      <c r="AE270" s="21" t="str">
        <f t="shared" si="72"/>
        <v>1/11/9:00</v>
      </c>
    </row>
    <row r="271" spans="2:31">
      <c r="B271" s="37">
        <v>1</v>
      </c>
      <c r="C271" s="38">
        <v>11</v>
      </c>
      <c r="D271" s="38">
        <v>10</v>
      </c>
      <c r="E271" s="17">
        <v>1.7</v>
      </c>
      <c r="F271" s="17">
        <v>85</v>
      </c>
      <c r="G271" s="17">
        <v>22</v>
      </c>
      <c r="H271" s="37">
        <f t="shared" si="60"/>
        <v>35.06</v>
      </c>
      <c r="I271" s="37">
        <f>IF(H271&lt;'Roof Calculator'!$G$8, 1, 0)</f>
        <v>1</v>
      </c>
      <c r="J271" s="37">
        <f>IF(H271&gt;='Roof Calculator'!$G$8, 1, 0)</f>
        <v>0</v>
      </c>
      <c r="K271" s="37">
        <f t="shared" si="61"/>
        <v>35.06</v>
      </c>
      <c r="L271" s="37">
        <f t="shared" si="62"/>
        <v>0</v>
      </c>
      <c r="M271" s="37">
        <v>0</v>
      </c>
      <c r="N271" s="37">
        <f t="shared" si="63"/>
        <v>85</v>
      </c>
      <c r="O271" s="37">
        <v>0</v>
      </c>
      <c r="P271" s="37">
        <v>0</v>
      </c>
      <c r="Q271" s="21">
        <f t="shared" si="64"/>
        <v>39.790999999999997</v>
      </c>
      <c r="R271" s="21">
        <f t="shared" si="73"/>
        <v>11.374999999999975</v>
      </c>
      <c r="S271" s="21">
        <f t="shared" si="74"/>
        <v>-21.758339511005524</v>
      </c>
      <c r="T271" s="21">
        <f t="shared" si="65"/>
        <v>86.147999999999996</v>
      </c>
      <c r="U271" s="37">
        <f>VLOOKUP(Time_Zone, 'LSTM LookUp'!$B$5:$D$8, 3, FALSE)</f>
        <v>-75</v>
      </c>
      <c r="V271" s="21">
        <f t="shared" si="75"/>
        <v>-8.0295987126551296</v>
      </c>
      <c r="W271" s="21">
        <f t="shared" si="66"/>
        <v>129.14060032183622</v>
      </c>
      <c r="X271" s="21">
        <f t="shared" si="67"/>
        <v>-15.129568326880239</v>
      </c>
      <c r="Y271" s="21">
        <f t="shared" si="68"/>
        <v>69.870431673119754</v>
      </c>
      <c r="Z271" s="21">
        <f t="shared" si="76"/>
        <v>22.147706509539631</v>
      </c>
      <c r="AA271" s="21">
        <f t="shared" si="69"/>
        <v>22.147706509539631</v>
      </c>
      <c r="AB271" s="21">
        <f t="shared" si="70"/>
        <v>0</v>
      </c>
      <c r="AC271" s="21">
        <f t="shared" si="71"/>
        <v>0</v>
      </c>
      <c r="AD271" s="21">
        <f t="shared" si="77"/>
        <v>0</v>
      </c>
      <c r="AE271" s="21" t="str">
        <f t="shared" si="72"/>
        <v>1/11/10:00</v>
      </c>
    </row>
    <row r="272" spans="2:31">
      <c r="B272" s="37">
        <v>1</v>
      </c>
      <c r="C272" s="38">
        <v>11</v>
      </c>
      <c r="D272" s="38">
        <v>11</v>
      </c>
      <c r="E272" s="17">
        <v>1.1000000000000001</v>
      </c>
      <c r="F272" s="17">
        <v>110</v>
      </c>
      <c r="G272" s="17">
        <v>16</v>
      </c>
      <c r="H272" s="37">
        <f t="shared" si="60"/>
        <v>33.979999999999997</v>
      </c>
      <c r="I272" s="37">
        <f>IF(H272&lt;'Roof Calculator'!$G$8, 1, 0)</f>
        <v>1</v>
      </c>
      <c r="J272" s="37">
        <f>IF(H272&gt;='Roof Calculator'!$G$8, 1, 0)</f>
        <v>0</v>
      </c>
      <c r="K272" s="37">
        <f t="shared" si="61"/>
        <v>33.979999999999997</v>
      </c>
      <c r="L272" s="37">
        <f t="shared" si="62"/>
        <v>0</v>
      </c>
      <c r="M272" s="37">
        <v>0</v>
      </c>
      <c r="N272" s="37">
        <f t="shared" si="63"/>
        <v>110</v>
      </c>
      <c r="O272" s="37">
        <v>0</v>
      </c>
      <c r="P272" s="37">
        <v>0</v>
      </c>
      <c r="Q272" s="21">
        <f t="shared" si="64"/>
        <v>39.790999999999997</v>
      </c>
      <c r="R272" s="21">
        <f t="shared" si="73"/>
        <v>11.416666666666641</v>
      </c>
      <c r="S272" s="21">
        <f t="shared" si="74"/>
        <v>-21.751929203185821</v>
      </c>
      <c r="T272" s="21">
        <f t="shared" si="65"/>
        <v>86.147999999999996</v>
      </c>
      <c r="U272" s="37">
        <f>VLOOKUP(Time_Zone, 'LSTM LookUp'!$B$5:$D$8, 3, FALSE)</f>
        <v>-75</v>
      </c>
      <c r="V272" s="21">
        <f t="shared" si="75"/>
        <v>-8.0454263794527137</v>
      </c>
      <c r="W272" s="21">
        <f t="shared" si="66"/>
        <v>144.13664340513679</v>
      </c>
      <c r="X272" s="21">
        <f t="shared" si="67"/>
        <v>-13.04871941008023</v>
      </c>
      <c r="Y272" s="21">
        <f t="shared" si="68"/>
        <v>96.951280589919776</v>
      </c>
      <c r="Z272" s="21">
        <f t="shared" si="76"/>
        <v>30.731862632181929</v>
      </c>
      <c r="AA272" s="21">
        <f t="shared" si="69"/>
        <v>30.731862632181929</v>
      </c>
      <c r="AB272" s="21">
        <f t="shared" si="70"/>
        <v>0</v>
      </c>
      <c r="AC272" s="21">
        <f t="shared" si="71"/>
        <v>0</v>
      </c>
      <c r="AD272" s="21">
        <f t="shared" si="77"/>
        <v>0</v>
      </c>
      <c r="AE272" s="21" t="str">
        <f t="shared" si="72"/>
        <v>1/11/11:00</v>
      </c>
    </row>
    <row r="273" spans="2:31">
      <c r="B273" s="37">
        <v>1</v>
      </c>
      <c r="C273" s="38">
        <v>11</v>
      </c>
      <c r="D273" s="38">
        <v>12</v>
      </c>
      <c r="E273" s="17">
        <v>1.1000000000000001</v>
      </c>
      <c r="F273" s="17">
        <v>228</v>
      </c>
      <c r="G273" s="17">
        <v>7</v>
      </c>
      <c r="H273" s="37">
        <f t="shared" si="60"/>
        <v>33.979999999999997</v>
      </c>
      <c r="I273" s="37">
        <f>IF(H273&lt;'Roof Calculator'!$G$8, 1, 0)</f>
        <v>1</v>
      </c>
      <c r="J273" s="37">
        <f>IF(H273&gt;='Roof Calculator'!$G$8, 1, 0)</f>
        <v>0</v>
      </c>
      <c r="K273" s="37">
        <f t="shared" si="61"/>
        <v>33.979999999999997</v>
      </c>
      <c r="L273" s="37">
        <f t="shared" si="62"/>
        <v>0</v>
      </c>
      <c r="M273" s="37">
        <v>0</v>
      </c>
      <c r="N273" s="37">
        <f t="shared" si="63"/>
        <v>228</v>
      </c>
      <c r="O273" s="37">
        <v>0</v>
      </c>
      <c r="P273" s="37">
        <v>0</v>
      </c>
      <c r="Q273" s="21">
        <f t="shared" si="64"/>
        <v>39.790999999999997</v>
      </c>
      <c r="R273" s="21">
        <f t="shared" si="73"/>
        <v>11.458333333333307</v>
      </c>
      <c r="S273" s="21">
        <f t="shared" si="74"/>
        <v>-21.745507421003673</v>
      </c>
      <c r="T273" s="21">
        <f t="shared" si="65"/>
        <v>86.147999999999996</v>
      </c>
      <c r="U273" s="37">
        <f>VLOOKUP(Time_Zone, 'LSTM LookUp'!$B$5:$D$8, 3, FALSE)</f>
        <v>-75</v>
      </c>
      <c r="V273" s="21">
        <f t="shared" si="75"/>
        <v>-8.0612395689308283</v>
      </c>
      <c r="W273" s="21">
        <f t="shared" si="66"/>
        <v>159.13269010776733</v>
      </c>
      <c r="X273" s="21">
        <f t="shared" si="67"/>
        <v>-6.3279820377329212</v>
      </c>
      <c r="Y273" s="21">
        <f t="shared" si="68"/>
        <v>221.67201796226709</v>
      </c>
      <c r="Z273" s="21">
        <f t="shared" si="76"/>
        <v>70.266158053442524</v>
      </c>
      <c r="AA273" s="21">
        <f t="shared" si="69"/>
        <v>70.266158053442524</v>
      </c>
      <c r="AB273" s="21">
        <f t="shared" si="70"/>
        <v>0</v>
      </c>
      <c r="AC273" s="21">
        <f t="shared" si="71"/>
        <v>0</v>
      </c>
      <c r="AD273" s="21">
        <f t="shared" si="77"/>
        <v>0</v>
      </c>
      <c r="AE273" s="21" t="str">
        <f t="shared" si="72"/>
        <v>1/11/12:00</v>
      </c>
    </row>
    <row r="274" spans="2:31">
      <c r="B274" s="37">
        <v>1</v>
      </c>
      <c r="C274" s="38">
        <v>11</v>
      </c>
      <c r="D274" s="38">
        <v>13</v>
      </c>
      <c r="E274" s="17">
        <v>0</v>
      </c>
      <c r="F274" s="17">
        <v>148</v>
      </c>
      <c r="G274" s="17">
        <v>14</v>
      </c>
      <c r="H274" s="37">
        <f t="shared" si="60"/>
        <v>32</v>
      </c>
      <c r="I274" s="37">
        <f>IF(H274&lt;'Roof Calculator'!$G$8, 1, 0)</f>
        <v>1</v>
      </c>
      <c r="J274" s="37">
        <f>IF(H274&gt;='Roof Calculator'!$G$8, 1, 0)</f>
        <v>0</v>
      </c>
      <c r="K274" s="37">
        <f t="shared" si="61"/>
        <v>32</v>
      </c>
      <c r="L274" s="37">
        <f t="shared" si="62"/>
        <v>0</v>
      </c>
      <c r="M274" s="37">
        <v>0</v>
      </c>
      <c r="N274" s="37">
        <f t="shared" si="63"/>
        <v>148</v>
      </c>
      <c r="O274" s="37">
        <v>0</v>
      </c>
      <c r="P274" s="37">
        <v>0</v>
      </c>
      <c r="Q274" s="21">
        <f t="shared" si="64"/>
        <v>39.790999999999997</v>
      </c>
      <c r="R274" s="21">
        <f t="shared" si="73"/>
        <v>11.499999999999973</v>
      </c>
      <c r="S274" s="21">
        <f t="shared" si="74"/>
        <v>-21.739074169221006</v>
      </c>
      <c r="T274" s="21">
        <f t="shared" si="65"/>
        <v>86.147999999999996</v>
      </c>
      <c r="U274" s="37">
        <f>VLOOKUP(Time_Zone, 'LSTM LookUp'!$B$5:$D$8, 3, FALSE)</f>
        <v>-75</v>
      </c>
      <c r="V274" s="21">
        <f t="shared" si="75"/>
        <v>-8.077038256915607</v>
      </c>
      <c r="W274" s="21">
        <f t="shared" si="66"/>
        <v>174.12874043577111</v>
      </c>
      <c r="X274" s="21">
        <f t="shared" si="67"/>
        <v>-13.258447851666794</v>
      </c>
      <c r="Y274" s="21">
        <f t="shared" si="68"/>
        <v>134.7415521483332</v>
      </c>
      <c r="Z274" s="21">
        <f t="shared" si="76"/>
        <v>42.71071868544341</v>
      </c>
      <c r="AA274" s="21">
        <f t="shared" si="69"/>
        <v>42.71071868544341</v>
      </c>
      <c r="AB274" s="21">
        <f t="shared" si="70"/>
        <v>0</v>
      </c>
      <c r="AC274" s="21">
        <f t="shared" si="71"/>
        <v>0</v>
      </c>
      <c r="AD274" s="21">
        <f t="shared" si="77"/>
        <v>0</v>
      </c>
      <c r="AE274" s="21" t="str">
        <f t="shared" si="72"/>
        <v>1/11/13:00</v>
      </c>
    </row>
    <row r="275" spans="2:31">
      <c r="B275" s="37">
        <v>1</v>
      </c>
      <c r="C275" s="38">
        <v>11</v>
      </c>
      <c r="D275" s="38">
        <v>14</v>
      </c>
      <c r="E275" s="17">
        <v>-1.1000000000000001</v>
      </c>
      <c r="F275" s="17">
        <v>186</v>
      </c>
      <c r="G275" s="17">
        <v>9</v>
      </c>
      <c r="H275" s="37">
        <f t="shared" si="60"/>
        <v>30.02</v>
      </c>
      <c r="I275" s="37">
        <f>IF(H275&lt;'Roof Calculator'!$G$8, 1, 0)</f>
        <v>1</v>
      </c>
      <c r="J275" s="37">
        <f>IF(H275&gt;='Roof Calculator'!$G$8, 1, 0)</f>
        <v>0</v>
      </c>
      <c r="K275" s="37">
        <f t="shared" si="61"/>
        <v>30.02</v>
      </c>
      <c r="L275" s="37">
        <f t="shared" si="62"/>
        <v>0</v>
      </c>
      <c r="M275" s="37">
        <v>0</v>
      </c>
      <c r="N275" s="37">
        <f t="shared" si="63"/>
        <v>186</v>
      </c>
      <c r="O275" s="37">
        <v>0</v>
      </c>
      <c r="P275" s="37">
        <v>0</v>
      </c>
      <c r="Q275" s="21">
        <f t="shared" si="64"/>
        <v>39.790999999999997</v>
      </c>
      <c r="R275" s="21">
        <f t="shared" si="73"/>
        <v>11.541666666666639</v>
      </c>
      <c r="S275" s="21">
        <f t="shared" si="74"/>
        <v>-21.732629452606801</v>
      </c>
      <c r="T275" s="21">
        <f t="shared" si="65"/>
        <v>86.147999999999996</v>
      </c>
      <c r="U275" s="37">
        <f>VLOOKUP(Time_Zone, 'LSTM LookUp'!$B$5:$D$8, 3, FALSE)</f>
        <v>-75</v>
      </c>
      <c r="V275" s="21">
        <f t="shared" si="75"/>
        <v>-8.0928224192619975</v>
      </c>
      <c r="W275" s="21">
        <f t="shared" si="66"/>
        <v>189.12479439518449</v>
      </c>
      <c r="X275" s="21">
        <f t="shared" si="67"/>
        <v>-8.4753779410661227</v>
      </c>
      <c r="Y275" s="21">
        <f t="shared" si="68"/>
        <v>177.52462205893389</v>
      </c>
      <c r="Z275" s="21">
        <f t="shared" si="76"/>
        <v>56.272204613998738</v>
      </c>
      <c r="AA275" s="21">
        <f t="shared" si="69"/>
        <v>56.272204613998738</v>
      </c>
      <c r="AB275" s="21">
        <f t="shared" si="70"/>
        <v>0</v>
      </c>
      <c r="AC275" s="21">
        <f t="shared" si="71"/>
        <v>0</v>
      </c>
      <c r="AD275" s="21">
        <f t="shared" si="77"/>
        <v>0</v>
      </c>
      <c r="AE275" s="21" t="str">
        <f t="shared" si="72"/>
        <v>1/11/14:00</v>
      </c>
    </row>
    <row r="276" spans="2:31">
      <c r="B276" s="37">
        <v>1</v>
      </c>
      <c r="C276" s="38">
        <v>11</v>
      </c>
      <c r="D276" s="38">
        <v>15</v>
      </c>
      <c r="E276" s="17">
        <v>-2.2000000000000002</v>
      </c>
      <c r="F276" s="17">
        <v>168</v>
      </c>
      <c r="G276" s="17">
        <v>7</v>
      </c>
      <c r="H276" s="37">
        <f t="shared" si="60"/>
        <v>28.04</v>
      </c>
      <c r="I276" s="37">
        <f>IF(H276&lt;'Roof Calculator'!$G$8, 1, 0)</f>
        <v>1</v>
      </c>
      <c r="J276" s="37">
        <f>IF(H276&gt;='Roof Calculator'!$G$8, 1, 0)</f>
        <v>0</v>
      </c>
      <c r="K276" s="37">
        <f t="shared" si="61"/>
        <v>28.04</v>
      </c>
      <c r="L276" s="37">
        <f t="shared" si="62"/>
        <v>0</v>
      </c>
      <c r="M276" s="37">
        <v>0</v>
      </c>
      <c r="N276" s="37">
        <f t="shared" si="63"/>
        <v>168</v>
      </c>
      <c r="O276" s="37">
        <v>0</v>
      </c>
      <c r="P276" s="37">
        <v>0</v>
      </c>
      <c r="Q276" s="21">
        <f t="shared" si="64"/>
        <v>39.790999999999997</v>
      </c>
      <c r="R276" s="21">
        <f t="shared" si="73"/>
        <v>11.583333333333306</v>
      </c>
      <c r="S276" s="21">
        <f t="shared" si="74"/>
        <v>-21.726173275937104</v>
      </c>
      <c r="T276" s="21">
        <f t="shared" si="65"/>
        <v>86.147999999999996</v>
      </c>
      <c r="U276" s="37">
        <f>VLOOKUP(Time_Zone, 'LSTM LookUp'!$B$5:$D$8, 3, FALSE)</f>
        <v>-75</v>
      </c>
      <c r="V276" s="21">
        <f t="shared" si="75"/>
        <v>-8.1085920318537053</v>
      </c>
      <c r="W276" s="21">
        <f t="shared" si="66"/>
        <v>204.12085199203656</v>
      </c>
      <c r="X276" s="21">
        <f t="shared" si="67"/>
        <v>-6.2186678468087795</v>
      </c>
      <c r="Y276" s="21">
        <f t="shared" si="68"/>
        <v>161.78133215319122</v>
      </c>
      <c r="Z276" s="21">
        <f t="shared" si="76"/>
        <v>51.281856680294354</v>
      </c>
      <c r="AA276" s="21">
        <f t="shared" si="69"/>
        <v>51.281856680294354</v>
      </c>
      <c r="AB276" s="21">
        <f t="shared" si="70"/>
        <v>0</v>
      </c>
      <c r="AC276" s="21">
        <f t="shared" si="71"/>
        <v>0</v>
      </c>
      <c r="AD276" s="21">
        <f t="shared" si="77"/>
        <v>0</v>
      </c>
      <c r="AE276" s="21" t="str">
        <f t="shared" si="72"/>
        <v>1/11/15:00</v>
      </c>
    </row>
    <row r="277" spans="2:31">
      <c r="B277" s="37">
        <v>1</v>
      </c>
      <c r="C277" s="38">
        <v>11</v>
      </c>
      <c r="D277" s="38">
        <v>16</v>
      </c>
      <c r="E277" s="17">
        <v>-2.8</v>
      </c>
      <c r="F277" s="17">
        <v>128</v>
      </c>
      <c r="G277" s="17">
        <v>5</v>
      </c>
      <c r="H277" s="37">
        <f t="shared" si="60"/>
        <v>26.96</v>
      </c>
      <c r="I277" s="37">
        <f>IF(H277&lt;'Roof Calculator'!$G$8, 1, 0)</f>
        <v>1</v>
      </c>
      <c r="J277" s="37">
        <f>IF(H277&gt;='Roof Calculator'!$G$8, 1, 0)</f>
        <v>0</v>
      </c>
      <c r="K277" s="37">
        <f t="shared" si="61"/>
        <v>26.96</v>
      </c>
      <c r="L277" s="37">
        <f t="shared" si="62"/>
        <v>0</v>
      </c>
      <c r="M277" s="37">
        <v>0</v>
      </c>
      <c r="N277" s="37">
        <f t="shared" si="63"/>
        <v>128</v>
      </c>
      <c r="O277" s="37">
        <v>0</v>
      </c>
      <c r="P277" s="37">
        <v>0</v>
      </c>
      <c r="Q277" s="21">
        <f t="shared" si="64"/>
        <v>39.790999999999997</v>
      </c>
      <c r="R277" s="21">
        <f t="shared" si="73"/>
        <v>11.624999999999972</v>
      </c>
      <c r="S277" s="21">
        <f t="shared" si="74"/>
        <v>-21.719705643995031</v>
      </c>
      <c r="T277" s="21">
        <f t="shared" si="65"/>
        <v>86.147999999999996</v>
      </c>
      <c r="U277" s="37">
        <f>VLOOKUP(Time_Zone, 'LSTM LookUp'!$B$5:$D$8, 3, FALSE)</f>
        <v>-75</v>
      </c>
      <c r="V277" s="21">
        <f t="shared" si="75"/>
        <v>-8.1243470706033438</v>
      </c>
      <c r="W277" s="21">
        <f t="shared" si="66"/>
        <v>219.11691323234919</v>
      </c>
      <c r="X277" s="21">
        <f t="shared" si="67"/>
        <v>-3.9533645067807925</v>
      </c>
      <c r="Y277" s="21">
        <f t="shared" si="68"/>
        <v>124.04663549321921</v>
      </c>
      <c r="Z277" s="21">
        <f t="shared" si="76"/>
        <v>39.320616899188408</v>
      </c>
      <c r="AA277" s="21">
        <f t="shared" si="69"/>
        <v>39.320616899188408</v>
      </c>
      <c r="AB277" s="21">
        <f t="shared" si="70"/>
        <v>0</v>
      </c>
      <c r="AC277" s="21">
        <f t="shared" si="71"/>
        <v>0</v>
      </c>
      <c r="AD277" s="21">
        <f t="shared" si="77"/>
        <v>0</v>
      </c>
      <c r="AE277" s="21" t="str">
        <f t="shared" si="72"/>
        <v>1/11/16:00</v>
      </c>
    </row>
    <row r="278" spans="2:31">
      <c r="B278" s="37">
        <v>1</v>
      </c>
      <c r="C278" s="38">
        <v>11</v>
      </c>
      <c r="D278" s="38">
        <v>17</v>
      </c>
      <c r="E278" s="17">
        <v>-2.2000000000000002</v>
      </c>
      <c r="F278" s="17">
        <v>50</v>
      </c>
      <c r="G278" s="17">
        <v>1</v>
      </c>
      <c r="H278" s="37">
        <f t="shared" ref="H278:H341" si="78">E278*9/5+32</f>
        <v>28.04</v>
      </c>
      <c r="I278" s="37">
        <f>IF(H278&lt;'Roof Calculator'!$G$8, 1, 0)</f>
        <v>1</v>
      </c>
      <c r="J278" s="37">
        <f>IF(H278&gt;='Roof Calculator'!$G$8, 1, 0)</f>
        <v>0</v>
      </c>
      <c r="K278" s="37">
        <f t="shared" ref="K278:K341" si="79">I278*H278</f>
        <v>28.04</v>
      </c>
      <c r="L278" s="37">
        <f t="shared" ref="L278:L341" si="80">J278*H278</f>
        <v>0</v>
      </c>
      <c r="M278" s="37">
        <v>0</v>
      </c>
      <c r="N278" s="37">
        <f t="shared" ref="N278:N341" si="81">F278*(180-M278)/180</f>
        <v>50</v>
      </c>
      <c r="O278" s="37">
        <v>0</v>
      </c>
      <c r="P278" s="37">
        <v>0</v>
      </c>
      <c r="Q278" s="21">
        <f t="shared" ref="Q278:Q341" si="82">Latitude</f>
        <v>39.790999999999997</v>
      </c>
      <c r="R278" s="21">
        <f t="shared" si="73"/>
        <v>11.666666666666638</v>
      </c>
      <c r="S278" s="21">
        <f t="shared" si="74"/>
        <v>-21.713226561570721</v>
      </c>
      <c r="T278" s="21">
        <f t="shared" ref="T278:T341" si="83">Longitude</f>
        <v>86.147999999999996</v>
      </c>
      <c r="U278" s="37">
        <f>VLOOKUP(Time_Zone, 'LSTM LookUp'!$B$5:$D$8, 3, FALSE)</f>
        <v>-75</v>
      </c>
      <c r="V278" s="21">
        <f t="shared" si="75"/>
        <v>-8.1400875114524176</v>
      </c>
      <c r="W278" s="21">
        <f t="shared" ref="W278:W341" si="84">15*((D278+(4*(T278-U278)+V278)/60)-12)</f>
        <v>234.11297812213689</v>
      </c>
      <c r="X278" s="21">
        <f t="shared" ref="X278:X341" si="85">G278*(SIN(S278*PI()/180)*SIN(Q278*PI()/180)*COS(O278*PI()/180)-SIN(S278*PI()/180)*COS(Q278*PI()/180)*SIN(O278*PI()/180)*COS(P278*PI()/180)+COS(S278*PI()/180)*COS(Q278*PI()/180)*COS(O278*PI()/180)*COS(W278*PI()/180)+COS(S278*PI()/180)*SIN(Q278*PI()/180)*SIN(O278*PI()/180)*COS(P278*PI()/180)*COS(W278*PI()/180)+COS(S278*PI()/180)*SIN(P278*PI()/180)*SIN(W278*PI()/180)*SIN(O278*PI()/180))</f>
        <v>-0.65523086627140636</v>
      </c>
      <c r="Y278" s="21">
        <f t="shared" ref="Y278:Y341" si="86">X278+N278</f>
        <v>49.34476913372859</v>
      </c>
      <c r="Z278" s="21">
        <f t="shared" si="76"/>
        <v>15.641429978101261</v>
      </c>
      <c r="AA278" s="21">
        <f t="shared" ref="AA278:AA341" si="87">Z278*I278</f>
        <v>15.641429978101261</v>
      </c>
      <c r="AB278" s="21">
        <f t="shared" ref="AB278:AB341" si="88">Z278*J278</f>
        <v>0</v>
      </c>
      <c r="AC278" s="21">
        <f t="shared" ref="AC278:AC341" si="89">L278</f>
        <v>0</v>
      </c>
      <c r="AD278" s="21">
        <f t="shared" si="77"/>
        <v>0</v>
      </c>
      <c r="AE278" s="21" t="str">
        <f t="shared" ref="AE278:AE341" si="90">CONCATENATE(B278, "/", C278, "/", D278,":00")</f>
        <v>1/11/17:00</v>
      </c>
    </row>
    <row r="279" spans="2:31">
      <c r="B279" s="37">
        <v>1</v>
      </c>
      <c r="C279" s="38">
        <v>11</v>
      </c>
      <c r="D279" s="38">
        <v>18</v>
      </c>
      <c r="E279" s="17">
        <v>-2.8</v>
      </c>
      <c r="F279" s="17">
        <v>16</v>
      </c>
      <c r="G279" s="17">
        <v>0</v>
      </c>
      <c r="H279" s="37">
        <f t="shared" si="78"/>
        <v>26.96</v>
      </c>
      <c r="I279" s="37">
        <f>IF(H279&lt;'Roof Calculator'!$G$8, 1, 0)</f>
        <v>1</v>
      </c>
      <c r="J279" s="37">
        <f>IF(H279&gt;='Roof Calculator'!$G$8, 1, 0)</f>
        <v>0</v>
      </c>
      <c r="K279" s="37">
        <f t="shared" si="79"/>
        <v>26.96</v>
      </c>
      <c r="L279" s="37">
        <f t="shared" si="80"/>
        <v>0</v>
      </c>
      <c r="M279" s="37">
        <v>0</v>
      </c>
      <c r="N279" s="37">
        <f t="shared" si="81"/>
        <v>16</v>
      </c>
      <c r="O279" s="37">
        <v>0</v>
      </c>
      <c r="P279" s="37">
        <v>0</v>
      </c>
      <c r="Q279" s="21">
        <f t="shared" si="82"/>
        <v>39.790999999999997</v>
      </c>
      <c r="R279" s="21">
        <f t="shared" ref="R279:R342" si="91">R278+1/24</f>
        <v>11.708333333333304</v>
      </c>
      <c r="S279" s="21">
        <f t="shared" ref="S279:S342" si="92">ASIN(SIN(23.45*PI()/180)*SIN((360/365*(R279-81))*PI()/180))*180/PI()</f>
        <v>-21.706736033461365</v>
      </c>
      <c r="T279" s="21">
        <f t="shared" si="83"/>
        <v>86.147999999999996</v>
      </c>
      <c r="U279" s="37">
        <f>VLOOKUP(Time_Zone, 'LSTM LookUp'!$B$5:$D$8, 3, FALSE)</f>
        <v>-75</v>
      </c>
      <c r="V279" s="21">
        <f t="shared" ref="V279:V342" si="93">9.87*SIN(2*(360/365*(R279-81))*PI()/180)-7.53*COS((360/365*(R279-81))*PI()/180)-1.5*SIN((360/365*(R279-81))*PI()/180)</f>
        <v>-8.1558133303713447</v>
      </c>
      <c r="W279" s="21">
        <f t="shared" si="84"/>
        <v>249.10904666740717</v>
      </c>
      <c r="X279" s="21">
        <f t="shared" si="85"/>
        <v>0</v>
      </c>
      <c r="Y279" s="21">
        <f t="shared" si="86"/>
        <v>16</v>
      </c>
      <c r="Z279" s="21">
        <f t="shared" ref="Z279:Z342" si="94">Y279/10.764*3.412</f>
        <v>5.0717205499814195</v>
      </c>
      <c r="AA279" s="21">
        <f t="shared" si="87"/>
        <v>5.0717205499814195</v>
      </c>
      <c r="AB279" s="21">
        <f t="shared" si="88"/>
        <v>0</v>
      </c>
      <c r="AC279" s="21">
        <f t="shared" si="89"/>
        <v>0</v>
      </c>
      <c r="AD279" s="21">
        <f t="shared" ref="AD279:AD342" si="95">AB279</f>
        <v>0</v>
      </c>
      <c r="AE279" s="21" t="str">
        <f t="shared" si="90"/>
        <v>1/11/18:00</v>
      </c>
    </row>
    <row r="280" spans="2:31">
      <c r="B280" s="37">
        <v>1</v>
      </c>
      <c r="C280" s="38">
        <v>11</v>
      </c>
      <c r="D280" s="38">
        <v>19</v>
      </c>
      <c r="E280" s="17">
        <v>-2.8</v>
      </c>
      <c r="F280" s="17">
        <v>0</v>
      </c>
      <c r="G280" s="17">
        <v>0</v>
      </c>
      <c r="H280" s="37">
        <f t="shared" si="78"/>
        <v>26.96</v>
      </c>
      <c r="I280" s="37">
        <f>IF(H280&lt;'Roof Calculator'!$G$8, 1, 0)</f>
        <v>1</v>
      </c>
      <c r="J280" s="37">
        <f>IF(H280&gt;='Roof Calculator'!$G$8, 1, 0)</f>
        <v>0</v>
      </c>
      <c r="K280" s="37">
        <f t="shared" si="79"/>
        <v>26.96</v>
      </c>
      <c r="L280" s="37">
        <f t="shared" si="80"/>
        <v>0</v>
      </c>
      <c r="M280" s="37">
        <v>0</v>
      </c>
      <c r="N280" s="37">
        <f t="shared" si="81"/>
        <v>0</v>
      </c>
      <c r="O280" s="37">
        <v>0</v>
      </c>
      <c r="P280" s="37">
        <v>0</v>
      </c>
      <c r="Q280" s="21">
        <f t="shared" si="82"/>
        <v>39.790999999999997</v>
      </c>
      <c r="R280" s="21">
        <f t="shared" si="91"/>
        <v>11.74999999999997</v>
      </c>
      <c r="S280" s="21">
        <f t="shared" si="92"/>
        <v>-21.700234064471143</v>
      </c>
      <c r="T280" s="21">
        <f t="shared" si="83"/>
        <v>86.147999999999996</v>
      </c>
      <c r="U280" s="37">
        <f>VLOOKUP(Time_Zone, 'LSTM LookUp'!$B$5:$D$8, 3, FALSE)</f>
        <v>-75</v>
      </c>
      <c r="V280" s="21">
        <f t="shared" si="93"/>
        <v>-8.1715245033595956</v>
      </c>
      <c r="W280" s="21">
        <f t="shared" si="84"/>
        <v>264.1051188741601</v>
      </c>
      <c r="X280" s="21">
        <f t="shared" si="85"/>
        <v>0</v>
      </c>
      <c r="Y280" s="21">
        <f t="shared" si="86"/>
        <v>0</v>
      </c>
      <c r="Z280" s="21">
        <f t="shared" si="94"/>
        <v>0</v>
      </c>
      <c r="AA280" s="21">
        <f t="shared" si="87"/>
        <v>0</v>
      </c>
      <c r="AB280" s="21">
        <f t="shared" si="88"/>
        <v>0</v>
      </c>
      <c r="AC280" s="21">
        <f t="shared" si="89"/>
        <v>0</v>
      </c>
      <c r="AD280" s="21">
        <f t="shared" si="95"/>
        <v>0</v>
      </c>
      <c r="AE280" s="21" t="str">
        <f t="shared" si="90"/>
        <v>1/11/19:00</v>
      </c>
    </row>
    <row r="281" spans="2:31">
      <c r="B281" s="37">
        <v>1</v>
      </c>
      <c r="C281" s="38">
        <v>11</v>
      </c>
      <c r="D281" s="38">
        <v>20</v>
      </c>
      <c r="E281" s="17">
        <v>-2.8</v>
      </c>
      <c r="F281" s="17">
        <v>0</v>
      </c>
      <c r="G281" s="17">
        <v>0</v>
      </c>
      <c r="H281" s="37">
        <f t="shared" si="78"/>
        <v>26.96</v>
      </c>
      <c r="I281" s="37">
        <f>IF(H281&lt;'Roof Calculator'!$G$8, 1, 0)</f>
        <v>1</v>
      </c>
      <c r="J281" s="37">
        <f>IF(H281&gt;='Roof Calculator'!$G$8, 1, 0)</f>
        <v>0</v>
      </c>
      <c r="K281" s="37">
        <f t="shared" si="79"/>
        <v>26.96</v>
      </c>
      <c r="L281" s="37">
        <f t="shared" si="80"/>
        <v>0</v>
      </c>
      <c r="M281" s="37">
        <v>0</v>
      </c>
      <c r="N281" s="37">
        <f t="shared" si="81"/>
        <v>0</v>
      </c>
      <c r="O281" s="37">
        <v>0</v>
      </c>
      <c r="P281" s="37">
        <v>0</v>
      </c>
      <c r="Q281" s="21">
        <f t="shared" si="82"/>
        <v>39.790999999999997</v>
      </c>
      <c r="R281" s="21">
        <f t="shared" si="91"/>
        <v>11.791666666666636</v>
      </c>
      <c r="S281" s="21">
        <f t="shared" si="92"/>
        <v>-21.693720659411291</v>
      </c>
      <c r="T281" s="21">
        <f t="shared" si="83"/>
        <v>86.147999999999996</v>
      </c>
      <c r="U281" s="37">
        <f>VLOOKUP(Time_Zone, 'LSTM LookUp'!$B$5:$D$8, 3, FALSE)</f>
        <v>-75</v>
      </c>
      <c r="V281" s="21">
        <f t="shared" si="93"/>
        <v>-8.1872210064456219</v>
      </c>
      <c r="W281" s="21">
        <f t="shared" si="84"/>
        <v>279.10119474838859</v>
      </c>
      <c r="X281" s="21">
        <f t="shared" si="85"/>
        <v>0</v>
      </c>
      <c r="Y281" s="21">
        <f t="shared" si="86"/>
        <v>0</v>
      </c>
      <c r="Z281" s="21">
        <f t="shared" si="94"/>
        <v>0</v>
      </c>
      <c r="AA281" s="21">
        <f t="shared" si="87"/>
        <v>0</v>
      </c>
      <c r="AB281" s="21">
        <f t="shared" si="88"/>
        <v>0</v>
      </c>
      <c r="AC281" s="21">
        <f t="shared" si="89"/>
        <v>0</v>
      </c>
      <c r="AD281" s="21">
        <f t="shared" si="95"/>
        <v>0</v>
      </c>
      <c r="AE281" s="21" t="str">
        <f t="shared" si="90"/>
        <v>1/11/20:00</v>
      </c>
    </row>
    <row r="282" spans="2:31">
      <c r="B282" s="37">
        <v>1</v>
      </c>
      <c r="C282" s="38">
        <v>11</v>
      </c>
      <c r="D282" s="38">
        <v>21</v>
      </c>
      <c r="E282" s="17">
        <v>-3.3</v>
      </c>
      <c r="F282" s="17">
        <v>0</v>
      </c>
      <c r="G282" s="17">
        <v>0</v>
      </c>
      <c r="H282" s="37">
        <f t="shared" si="78"/>
        <v>26.060000000000002</v>
      </c>
      <c r="I282" s="37">
        <f>IF(H282&lt;'Roof Calculator'!$G$8, 1, 0)</f>
        <v>1</v>
      </c>
      <c r="J282" s="37">
        <f>IF(H282&gt;='Roof Calculator'!$G$8, 1, 0)</f>
        <v>0</v>
      </c>
      <c r="K282" s="37">
        <f t="shared" si="79"/>
        <v>26.060000000000002</v>
      </c>
      <c r="L282" s="37">
        <f t="shared" si="80"/>
        <v>0</v>
      </c>
      <c r="M282" s="37">
        <v>0</v>
      </c>
      <c r="N282" s="37">
        <f t="shared" si="81"/>
        <v>0</v>
      </c>
      <c r="O282" s="37">
        <v>0</v>
      </c>
      <c r="P282" s="37">
        <v>0</v>
      </c>
      <c r="Q282" s="21">
        <f t="shared" si="82"/>
        <v>39.790999999999997</v>
      </c>
      <c r="R282" s="21">
        <f t="shared" si="91"/>
        <v>11.833333333333302</v>
      </c>
      <c r="S282" s="21">
        <f t="shared" si="92"/>
        <v>-21.687195823100001</v>
      </c>
      <c r="T282" s="21">
        <f t="shared" si="83"/>
        <v>86.147999999999996</v>
      </c>
      <c r="U282" s="37">
        <f>VLOOKUP(Time_Zone, 'LSTM LookUp'!$B$5:$D$8, 3, FALSE)</f>
        <v>-75</v>
      </c>
      <c r="V282" s="21">
        <f t="shared" si="93"/>
        <v>-8.2029028156870183</v>
      </c>
      <c r="W282" s="21">
        <f t="shared" si="84"/>
        <v>294.09727429607824</v>
      </c>
      <c r="X282" s="21">
        <f t="shared" si="85"/>
        <v>0</v>
      </c>
      <c r="Y282" s="21">
        <f t="shared" si="86"/>
        <v>0</v>
      </c>
      <c r="Z282" s="21">
        <f t="shared" si="94"/>
        <v>0</v>
      </c>
      <c r="AA282" s="21">
        <f t="shared" si="87"/>
        <v>0</v>
      </c>
      <c r="AB282" s="21">
        <f t="shared" si="88"/>
        <v>0</v>
      </c>
      <c r="AC282" s="21">
        <f t="shared" si="89"/>
        <v>0</v>
      </c>
      <c r="AD282" s="21">
        <f t="shared" si="95"/>
        <v>0</v>
      </c>
      <c r="AE282" s="21" t="str">
        <f t="shared" si="90"/>
        <v>1/11/21:00</v>
      </c>
    </row>
    <row r="283" spans="2:31">
      <c r="B283" s="37">
        <v>1</v>
      </c>
      <c r="C283" s="38">
        <v>11</v>
      </c>
      <c r="D283" s="38">
        <v>22</v>
      </c>
      <c r="E283" s="17">
        <v>-3.3</v>
      </c>
      <c r="F283" s="17">
        <v>0</v>
      </c>
      <c r="G283" s="17">
        <v>0</v>
      </c>
      <c r="H283" s="37">
        <f t="shared" si="78"/>
        <v>26.060000000000002</v>
      </c>
      <c r="I283" s="37">
        <f>IF(H283&lt;'Roof Calculator'!$G$8, 1, 0)</f>
        <v>1</v>
      </c>
      <c r="J283" s="37">
        <f>IF(H283&gt;='Roof Calculator'!$G$8, 1, 0)</f>
        <v>0</v>
      </c>
      <c r="K283" s="37">
        <f t="shared" si="79"/>
        <v>26.060000000000002</v>
      </c>
      <c r="L283" s="37">
        <f t="shared" si="80"/>
        <v>0</v>
      </c>
      <c r="M283" s="37">
        <v>0</v>
      </c>
      <c r="N283" s="37">
        <f t="shared" si="81"/>
        <v>0</v>
      </c>
      <c r="O283" s="37">
        <v>0</v>
      </c>
      <c r="P283" s="37">
        <v>0</v>
      </c>
      <c r="Q283" s="21">
        <f t="shared" si="82"/>
        <v>39.790999999999997</v>
      </c>
      <c r="R283" s="21">
        <f t="shared" si="91"/>
        <v>11.874999999999968</v>
      </c>
      <c r="S283" s="21">
        <f t="shared" si="92"/>
        <v>-21.680659560362475</v>
      </c>
      <c r="T283" s="21">
        <f t="shared" si="83"/>
        <v>86.147999999999996</v>
      </c>
      <c r="U283" s="37">
        <f>VLOOKUP(Time_Zone, 'LSTM LookUp'!$B$5:$D$8, 3, FALSE)</f>
        <v>-75</v>
      </c>
      <c r="V283" s="21">
        <f t="shared" si="93"/>
        <v>-8.2185699071704619</v>
      </c>
      <c r="W283" s="21">
        <f t="shared" si="84"/>
        <v>309.09335752320743</v>
      </c>
      <c r="X283" s="21">
        <f t="shared" si="85"/>
        <v>0</v>
      </c>
      <c r="Y283" s="21">
        <f t="shared" si="86"/>
        <v>0</v>
      </c>
      <c r="Z283" s="21">
        <f t="shared" si="94"/>
        <v>0</v>
      </c>
      <c r="AA283" s="21">
        <f t="shared" si="87"/>
        <v>0</v>
      </c>
      <c r="AB283" s="21">
        <f t="shared" si="88"/>
        <v>0</v>
      </c>
      <c r="AC283" s="21">
        <f t="shared" si="89"/>
        <v>0</v>
      </c>
      <c r="AD283" s="21">
        <f t="shared" si="95"/>
        <v>0</v>
      </c>
      <c r="AE283" s="21" t="str">
        <f t="shared" si="90"/>
        <v>1/11/22:00</v>
      </c>
    </row>
    <row r="284" spans="2:31">
      <c r="B284" s="37">
        <v>1</v>
      </c>
      <c r="C284" s="38">
        <v>11</v>
      </c>
      <c r="D284" s="38">
        <v>23</v>
      </c>
      <c r="E284" s="17">
        <v>-3.9</v>
      </c>
      <c r="F284" s="17">
        <v>0</v>
      </c>
      <c r="G284" s="17">
        <v>0</v>
      </c>
      <c r="H284" s="37">
        <f t="shared" si="78"/>
        <v>24.98</v>
      </c>
      <c r="I284" s="37">
        <f>IF(H284&lt;'Roof Calculator'!$G$8, 1, 0)</f>
        <v>1</v>
      </c>
      <c r="J284" s="37">
        <f>IF(H284&gt;='Roof Calculator'!$G$8, 1, 0)</f>
        <v>0</v>
      </c>
      <c r="K284" s="37">
        <f t="shared" si="79"/>
        <v>24.98</v>
      </c>
      <c r="L284" s="37">
        <f t="shared" si="80"/>
        <v>0</v>
      </c>
      <c r="M284" s="37">
        <v>0</v>
      </c>
      <c r="N284" s="37">
        <f t="shared" si="81"/>
        <v>0</v>
      </c>
      <c r="O284" s="37">
        <v>0</v>
      </c>
      <c r="P284" s="37">
        <v>0</v>
      </c>
      <c r="Q284" s="21">
        <f t="shared" si="82"/>
        <v>39.790999999999997</v>
      </c>
      <c r="R284" s="21">
        <f t="shared" si="91"/>
        <v>11.916666666666634</v>
      </c>
      <c r="S284" s="21">
        <f t="shared" si="92"/>
        <v>-21.67411187603091</v>
      </c>
      <c r="T284" s="21">
        <f t="shared" si="83"/>
        <v>86.147999999999996</v>
      </c>
      <c r="U284" s="37">
        <f>VLOOKUP(Time_Zone, 'LSTM LookUp'!$B$5:$D$8, 3, FALSE)</f>
        <v>-75</v>
      </c>
      <c r="V284" s="21">
        <f t="shared" si="93"/>
        <v>-8.2342222570118082</v>
      </c>
      <c r="W284" s="21">
        <f t="shared" si="84"/>
        <v>324.08944443574705</v>
      </c>
      <c r="X284" s="21">
        <f t="shared" si="85"/>
        <v>0</v>
      </c>
      <c r="Y284" s="21">
        <f t="shared" si="86"/>
        <v>0</v>
      </c>
      <c r="Z284" s="21">
        <f t="shared" si="94"/>
        <v>0</v>
      </c>
      <c r="AA284" s="21">
        <f t="shared" si="87"/>
        <v>0</v>
      </c>
      <c r="AB284" s="21">
        <f t="shared" si="88"/>
        <v>0</v>
      </c>
      <c r="AC284" s="21">
        <f t="shared" si="89"/>
        <v>0</v>
      </c>
      <c r="AD284" s="21">
        <f t="shared" si="95"/>
        <v>0</v>
      </c>
      <c r="AE284" s="21" t="str">
        <f t="shared" si="90"/>
        <v>1/11/23:00</v>
      </c>
    </row>
    <row r="285" spans="2:31">
      <c r="B285" s="37">
        <v>1</v>
      </c>
      <c r="C285" s="38">
        <v>11</v>
      </c>
      <c r="D285" s="38">
        <v>24</v>
      </c>
      <c r="E285" s="17">
        <v>-3.9</v>
      </c>
      <c r="F285" s="17">
        <v>0</v>
      </c>
      <c r="G285" s="17">
        <v>0</v>
      </c>
      <c r="H285" s="37">
        <f t="shared" si="78"/>
        <v>24.98</v>
      </c>
      <c r="I285" s="37">
        <f>IF(H285&lt;'Roof Calculator'!$G$8, 1, 0)</f>
        <v>1</v>
      </c>
      <c r="J285" s="37">
        <f>IF(H285&gt;='Roof Calculator'!$G$8, 1, 0)</f>
        <v>0</v>
      </c>
      <c r="K285" s="37">
        <f t="shared" si="79"/>
        <v>24.98</v>
      </c>
      <c r="L285" s="37">
        <f t="shared" si="80"/>
        <v>0</v>
      </c>
      <c r="M285" s="37">
        <v>0</v>
      </c>
      <c r="N285" s="37">
        <f t="shared" si="81"/>
        <v>0</v>
      </c>
      <c r="O285" s="37">
        <v>0</v>
      </c>
      <c r="P285" s="37">
        <v>0</v>
      </c>
      <c r="Q285" s="21">
        <f t="shared" si="82"/>
        <v>39.790999999999997</v>
      </c>
      <c r="R285" s="21">
        <f t="shared" si="91"/>
        <v>11.9583333333333</v>
      </c>
      <c r="S285" s="21">
        <f t="shared" si="92"/>
        <v>-21.66755277494444</v>
      </c>
      <c r="T285" s="21">
        <f t="shared" si="83"/>
        <v>86.147999999999996</v>
      </c>
      <c r="U285" s="37">
        <f>VLOOKUP(Time_Zone, 'LSTM LookUp'!$B$5:$D$8, 3, FALSE)</f>
        <v>-75</v>
      </c>
      <c r="V285" s="21">
        <f t="shared" si="93"/>
        <v>-8.2498598413561766</v>
      </c>
      <c r="W285" s="21">
        <f t="shared" si="84"/>
        <v>339.08553503966095</v>
      </c>
      <c r="X285" s="21">
        <f t="shared" si="85"/>
        <v>0</v>
      </c>
      <c r="Y285" s="21">
        <f t="shared" si="86"/>
        <v>0</v>
      </c>
      <c r="Z285" s="21">
        <f t="shared" si="94"/>
        <v>0</v>
      </c>
      <c r="AA285" s="21">
        <f t="shared" si="87"/>
        <v>0</v>
      </c>
      <c r="AB285" s="21">
        <f t="shared" si="88"/>
        <v>0</v>
      </c>
      <c r="AC285" s="21">
        <f t="shared" si="89"/>
        <v>0</v>
      </c>
      <c r="AD285" s="21">
        <f t="shared" si="95"/>
        <v>0</v>
      </c>
      <c r="AE285" s="21" t="str">
        <f t="shared" si="90"/>
        <v>1/11/24:00</v>
      </c>
    </row>
    <row r="286" spans="2:31">
      <c r="B286" s="37">
        <v>1</v>
      </c>
      <c r="C286" s="38">
        <v>12</v>
      </c>
      <c r="D286" s="38">
        <v>1</v>
      </c>
      <c r="E286" s="17">
        <v>-3.9</v>
      </c>
      <c r="F286" s="17">
        <v>0</v>
      </c>
      <c r="G286" s="17">
        <v>0</v>
      </c>
      <c r="H286" s="37">
        <f t="shared" si="78"/>
        <v>24.98</v>
      </c>
      <c r="I286" s="37">
        <f>IF(H286&lt;'Roof Calculator'!$G$8, 1, 0)</f>
        <v>1</v>
      </c>
      <c r="J286" s="37">
        <f>IF(H286&gt;='Roof Calculator'!$G$8, 1, 0)</f>
        <v>0</v>
      </c>
      <c r="K286" s="37">
        <f t="shared" si="79"/>
        <v>24.98</v>
      </c>
      <c r="L286" s="37">
        <f t="shared" si="80"/>
        <v>0</v>
      </c>
      <c r="M286" s="37">
        <v>0</v>
      </c>
      <c r="N286" s="37">
        <f t="shared" si="81"/>
        <v>0</v>
      </c>
      <c r="O286" s="37">
        <v>0</v>
      </c>
      <c r="P286" s="37">
        <v>0</v>
      </c>
      <c r="Q286" s="21">
        <f t="shared" si="82"/>
        <v>39.790999999999997</v>
      </c>
      <c r="R286" s="21">
        <f t="shared" si="91"/>
        <v>11.999999999999966</v>
      </c>
      <c r="S286" s="21">
        <f t="shared" si="92"/>
        <v>-21.660982261949179</v>
      </c>
      <c r="T286" s="21">
        <f t="shared" si="83"/>
        <v>86.147999999999996</v>
      </c>
      <c r="U286" s="37">
        <f>VLOOKUP(Time_Zone, 'LSTM LookUp'!$B$5:$D$8, 3, FALSE)</f>
        <v>-75</v>
      </c>
      <c r="V286" s="21">
        <f t="shared" si="93"/>
        <v>-8.2654826363778966</v>
      </c>
      <c r="W286" s="21">
        <f t="shared" si="84"/>
        <v>-5.9183706590944851</v>
      </c>
      <c r="X286" s="21">
        <f t="shared" si="85"/>
        <v>0</v>
      </c>
      <c r="Y286" s="21">
        <f t="shared" si="86"/>
        <v>0</v>
      </c>
      <c r="Z286" s="21">
        <f t="shared" si="94"/>
        <v>0</v>
      </c>
      <c r="AA286" s="21">
        <f t="shared" si="87"/>
        <v>0</v>
      </c>
      <c r="AB286" s="21">
        <f t="shared" si="88"/>
        <v>0</v>
      </c>
      <c r="AC286" s="21">
        <f t="shared" si="89"/>
        <v>0</v>
      </c>
      <c r="AD286" s="21">
        <f t="shared" si="95"/>
        <v>0</v>
      </c>
      <c r="AE286" s="21" t="str">
        <f t="shared" si="90"/>
        <v>1/12/1:00</v>
      </c>
    </row>
    <row r="287" spans="2:31">
      <c r="B287" s="37">
        <v>1</v>
      </c>
      <c r="C287" s="38">
        <v>12</v>
      </c>
      <c r="D287" s="38">
        <v>2</v>
      </c>
      <c r="E287" s="17">
        <v>-3.9</v>
      </c>
      <c r="F287" s="17">
        <v>0</v>
      </c>
      <c r="G287" s="17">
        <v>0</v>
      </c>
      <c r="H287" s="37">
        <f t="shared" si="78"/>
        <v>24.98</v>
      </c>
      <c r="I287" s="37">
        <f>IF(H287&lt;'Roof Calculator'!$G$8, 1, 0)</f>
        <v>1</v>
      </c>
      <c r="J287" s="37">
        <f>IF(H287&gt;='Roof Calculator'!$G$8, 1, 0)</f>
        <v>0</v>
      </c>
      <c r="K287" s="37">
        <f t="shared" si="79"/>
        <v>24.98</v>
      </c>
      <c r="L287" s="37">
        <f t="shared" si="80"/>
        <v>0</v>
      </c>
      <c r="M287" s="37">
        <v>0</v>
      </c>
      <c r="N287" s="37">
        <f t="shared" si="81"/>
        <v>0</v>
      </c>
      <c r="O287" s="37">
        <v>0</v>
      </c>
      <c r="P287" s="37">
        <v>0</v>
      </c>
      <c r="Q287" s="21">
        <f t="shared" si="82"/>
        <v>39.790999999999997</v>
      </c>
      <c r="R287" s="21">
        <f t="shared" si="91"/>
        <v>12.041666666666632</v>
      </c>
      <c r="S287" s="21">
        <f t="shared" si="92"/>
        <v>-21.654400341898182</v>
      </c>
      <c r="T287" s="21">
        <f t="shared" si="83"/>
        <v>86.147999999999996</v>
      </c>
      <c r="U287" s="37">
        <f>VLOOKUP(Time_Zone, 'LSTM LookUp'!$B$5:$D$8, 3, FALSE)</f>
        <v>-75</v>
      </c>
      <c r="V287" s="21">
        <f t="shared" si="93"/>
        <v>-8.2810906182806256</v>
      </c>
      <c r="W287" s="21">
        <f t="shared" si="84"/>
        <v>9.0777273454298513</v>
      </c>
      <c r="X287" s="21">
        <f t="shared" si="85"/>
        <v>0</v>
      </c>
      <c r="Y287" s="21">
        <f t="shared" si="86"/>
        <v>0</v>
      </c>
      <c r="Z287" s="21">
        <f t="shared" si="94"/>
        <v>0</v>
      </c>
      <c r="AA287" s="21">
        <f t="shared" si="87"/>
        <v>0</v>
      </c>
      <c r="AB287" s="21">
        <f t="shared" si="88"/>
        <v>0</v>
      </c>
      <c r="AC287" s="21">
        <f t="shared" si="89"/>
        <v>0</v>
      </c>
      <c r="AD287" s="21">
        <f t="shared" si="95"/>
        <v>0</v>
      </c>
      <c r="AE287" s="21" t="str">
        <f t="shared" si="90"/>
        <v>1/12/2:00</v>
      </c>
    </row>
    <row r="288" spans="2:31">
      <c r="B288" s="37">
        <v>1</v>
      </c>
      <c r="C288" s="38">
        <v>12</v>
      </c>
      <c r="D288" s="38">
        <v>3</v>
      </c>
      <c r="E288" s="17">
        <v>-3.9</v>
      </c>
      <c r="F288" s="17">
        <v>0</v>
      </c>
      <c r="G288" s="17">
        <v>0</v>
      </c>
      <c r="H288" s="37">
        <f t="shared" si="78"/>
        <v>24.98</v>
      </c>
      <c r="I288" s="37">
        <f>IF(H288&lt;'Roof Calculator'!$G$8, 1, 0)</f>
        <v>1</v>
      </c>
      <c r="J288" s="37">
        <f>IF(H288&gt;='Roof Calculator'!$G$8, 1, 0)</f>
        <v>0</v>
      </c>
      <c r="K288" s="37">
        <f t="shared" si="79"/>
        <v>24.98</v>
      </c>
      <c r="L288" s="37">
        <f t="shared" si="80"/>
        <v>0</v>
      </c>
      <c r="M288" s="37">
        <v>0</v>
      </c>
      <c r="N288" s="37">
        <f t="shared" si="81"/>
        <v>0</v>
      </c>
      <c r="O288" s="37">
        <v>0</v>
      </c>
      <c r="P288" s="37">
        <v>0</v>
      </c>
      <c r="Q288" s="21">
        <f t="shared" si="82"/>
        <v>39.790999999999997</v>
      </c>
      <c r="R288" s="21">
        <f t="shared" si="91"/>
        <v>12.083333333333298</v>
      </c>
      <c r="S288" s="21">
        <f t="shared" si="92"/>
        <v>-21.647807019651438</v>
      </c>
      <c r="T288" s="21">
        <f t="shared" si="83"/>
        <v>86.147999999999996</v>
      </c>
      <c r="U288" s="37">
        <f>VLOOKUP(Time_Zone, 'LSTM LookUp'!$B$5:$D$8, 3, FALSE)</f>
        <v>-75</v>
      </c>
      <c r="V288" s="21">
        <f t="shared" si="93"/>
        <v>-8.2966837632973842</v>
      </c>
      <c r="W288" s="21">
        <f t="shared" si="84"/>
        <v>24.073829059175623</v>
      </c>
      <c r="X288" s="21">
        <f t="shared" si="85"/>
        <v>0</v>
      </c>
      <c r="Y288" s="21">
        <f t="shared" si="86"/>
        <v>0</v>
      </c>
      <c r="Z288" s="21">
        <f t="shared" si="94"/>
        <v>0</v>
      </c>
      <c r="AA288" s="21">
        <f t="shared" si="87"/>
        <v>0</v>
      </c>
      <c r="AB288" s="21">
        <f t="shared" si="88"/>
        <v>0</v>
      </c>
      <c r="AC288" s="21">
        <f t="shared" si="89"/>
        <v>0</v>
      </c>
      <c r="AD288" s="21">
        <f t="shared" si="95"/>
        <v>0</v>
      </c>
      <c r="AE288" s="21" t="str">
        <f t="shared" si="90"/>
        <v>1/12/3:00</v>
      </c>
    </row>
    <row r="289" spans="2:31">
      <c r="B289" s="37">
        <v>1</v>
      </c>
      <c r="C289" s="38">
        <v>12</v>
      </c>
      <c r="D289" s="38">
        <v>4</v>
      </c>
      <c r="E289" s="17">
        <v>-3.9</v>
      </c>
      <c r="F289" s="17">
        <v>0</v>
      </c>
      <c r="G289" s="17">
        <v>0</v>
      </c>
      <c r="H289" s="37">
        <f t="shared" si="78"/>
        <v>24.98</v>
      </c>
      <c r="I289" s="37">
        <f>IF(H289&lt;'Roof Calculator'!$G$8, 1, 0)</f>
        <v>1</v>
      </c>
      <c r="J289" s="37">
        <f>IF(H289&gt;='Roof Calculator'!$G$8, 1, 0)</f>
        <v>0</v>
      </c>
      <c r="K289" s="37">
        <f t="shared" si="79"/>
        <v>24.98</v>
      </c>
      <c r="L289" s="37">
        <f t="shared" si="80"/>
        <v>0</v>
      </c>
      <c r="M289" s="37">
        <v>0</v>
      </c>
      <c r="N289" s="37">
        <f t="shared" si="81"/>
        <v>0</v>
      </c>
      <c r="O289" s="37">
        <v>0</v>
      </c>
      <c r="P289" s="37">
        <v>0</v>
      </c>
      <c r="Q289" s="21">
        <f t="shared" si="82"/>
        <v>39.790999999999997</v>
      </c>
      <c r="R289" s="21">
        <f t="shared" si="91"/>
        <v>12.124999999999964</v>
      </c>
      <c r="S289" s="21">
        <f t="shared" si="92"/>
        <v>-21.641202300075882</v>
      </c>
      <c r="T289" s="21">
        <f t="shared" si="83"/>
        <v>86.147999999999996</v>
      </c>
      <c r="U289" s="37">
        <f>VLOOKUP(Time_Zone, 'LSTM LookUp'!$B$5:$D$8, 3, FALSE)</f>
        <v>-75</v>
      </c>
      <c r="V289" s="21">
        <f t="shared" si="93"/>
        <v>-8.3122620476905844</v>
      </c>
      <c r="W289" s="21">
        <f t="shared" si="84"/>
        <v>39.069934488077337</v>
      </c>
      <c r="X289" s="21">
        <f t="shared" si="85"/>
        <v>0</v>
      </c>
      <c r="Y289" s="21">
        <f t="shared" si="86"/>
        <v>0</v>
      </c>
      <c r="Z289" s="21">
        <f t="shared" si="94"/>
        <v>0</v>
      </c>
      <c r="AA289" s="21">
        <f t="shared" si="87"/>
        <v>0</v>
      </c>
      <c r="AB289" s="21">
        <f t="shared" si="88"/>
        <v>0</v>
      </c>
      <c r="AC289" s="21">
        <f t="shared" si="89"/>
        <v>0</v>
      </c>
      <c r="AD289" s="21">
        <f t="shared" si="95"/>
        <v>0</v>
      </c>
      <c r="AE289" s="21" t="str">
        <f t="shared" si="90"/>
        <v>1/12/4:00</v>
      </c>
    </row>
    <row r="290" spans="2:31">
      <c r="B290" s="37">
        <v>1</v>
      </c>
      <c r="C290" s="38">
        <v>12</v>
      </c>
      <c r="D290" s="38">
        <v>5</v>
      </c>
      <c r="E290" s="17">
        <v>-4.4000000000000004</v>
      </c>
      <c r="F290" s="17">
        <v>0</v>
      </c>
      <c r="G290" s="17">
        <v>0</v>
      </c>
      <c r="H290" s="37">
        <f t="shared" si="78"/>
        <v>24.08</v>
      </c>
      <c r="I290" s="37">
        <f>IF(H290&lt;'Roof Calculator'!$G$8, 1, 0)</f>
        <v>1</v>
      </c>
      <c r="J290" s="37">
        <f>IF(H290&gt;='Roof Calculator'!$G$8, 1, 0)</f>
        <v>0</v>
      </c>
      <c r="K290" s="37">
        <f t="shared" si="79"/>
        <v>24.08</v>
      </c>
      <c r="L290" s="37">
        <f t="shared" si="80"/>
        <v>0</v>
      </c>
      <c r="M290" s="37">
        <v>0</v>
      </c>
      <c r="N290" s="37">
        <f t="shared" si="81"/>
        <v>0</v>
      </c>
      <c r="O290" s="37">
        <v>0</v>
      </c>
      <c r="P290" s="37">
        <v>0</v>
      </c>
      <c r="Q290" s="21">
        <f t="shared" si="82"/>
        <v>39.790999999999997</v>
      </c>
      <c r="R290" s="21">
        <f t="shared" si="91"/>
        <v>12.166666666666631</v>
      </c>
      <c r="S290" s="21">
        <f t="shared" si="92"/>
        <v>-21.63458618804534</v>
      </c>
      <c r="T290" s="21">
        <f t="shared" si="83"/>
        <v>86.147999999999996</v>
      </c>
      <c r="U290" s="37">
        <f>VLOOKUP(Time_Zone, 'LSTM LookUp'!$B$5:$D$8, 3, FALSE)</f>
        <v>-75</v>
      </c>
      <c r="V290" s="21">
        <f t="shared" si="93"/>
        <v>-8.3278254477520743</v>
      </c>
      <c r="W290" s="21">
        <f t="shared" si="84"/>
        <v>54.066043638061991</v>
      </c>
      <c r="X290" s="21">
        <f t="shared" si="85"/>
        <v>0</v>
      </c>
      <c r="Y290" s="21">
        <f t="shared" si="86"/>
        <v>0</v>
      </c>
      <c r="Z290" s="21">
        <f t="shared" si="94"/>
        <v>0</v>
      </c>
      <c r="AA290" s="21">
        <f t="shared" si="87"/>
        <v>0</v>
      </c>
      <c r="AB290" s="21">
        <f t="shared" si="88"/>
        <v>0</v>
      </c>
      <c r="AC290" s="21">
        <f t="shared" si="89"/>
        <v>0</v>
      </c>
      <c r="AD290" s="21">
        <f t="shared" si="95"/>
        <v>0</v>
      </c>
      <c r="AE290" s="21" t="str">
        <f t="shared" si="90"/>
        <v>1/12/5:00</v>
      </c>
    </row>
    <row r="291" spans="2:31">
      <c r="B291" s="37">
        <v>1</v>
      </c>
      <c r="C291" s="38">
        <v>12</v>
      </c>
      <c r="D291" s="38">
        <v>6</v>
      </c>
      <c r="E291" s="17">
        <v>-4.4000000000000004</v>
      </c>
      <c r="F291" s="17">
        <v>0</v>
      </c>
      <c r="G291" s="17">
        <v>0</v>
      </c>
      <c r="H291" s="37">
        <f t="shared" si="78"/>
        <v>24.08</v>
      </c>
      <c r="I291" s="37">
        <f>IF(H291&lt;'Roof Calculator'!$G$8, 1, 0)</f>
        <v>1</v>
      </c>
      <c r="J291" s="37">
        <f>IF(H291&gt;='Roof Calculator'!$G$8, 1, 0)</f>
        <v>0</v>
      </c>
      <c r="K291" s="37">
        <f t="shared" si="79"/>
        <v>24.08</v>
      </c>
      <c r="L291" s="37">
        <f t="shared" si="80"/>
        <v>0</v>
      </c>
      <c r="M291" s="37">
        <v>0</v>
      </c>
      <c r="N291" s="37">
        <f t="shared" si="81"/>
        <v>0</v>
      </c>
      <c r="O291" s="37">
        <v>0</v>
      </c>
      <c r="P291" s="37">
        <v>0</v>
      </c>
      <c r="Q291" s="21">
        <f t="shared" si="82"/>
        <v>39.790999999999997</v>
      </c>
      <c r="R291" s="21">
        <f t="shared" si="91"/>
        <v>12.208333333333297</v>
      </c>
      <c r="S291" s="21">
        <f t="shared" si="92"/>
        <v>-21.627958688440554</v>
      </c>
      <c r="T291" s="21">
        <f t="shared" si="83"/>
        <v>86.147999999999996</v>
      </c>
      <c r="U291" s="37">
        <f>VLOOKUP(Time_Zone, 'LSTM LookUp'!$B$5:$D$8, 3, FALSE)</f>
        <v>-75</v>
      </c>
      <c r="V291" s="21">
        <f t="shared" si="93"/>
        <v>-8.3433739398031967</v>
      </c>
      <c r="W291" s="21">
        <f t="shared" si="84"/>
        <v>69.062156515049196</v>
      </c>
      <c r="X291" s="21">
        <f t="shared" si="85"/>
        <v>0</v>
      </c>
      <c r="Y291" s="21">
        <f t="shared" si="86"/>
        <v>0</v>
      </c>
      <c r="Z291" s="21">
        <f t="shared" si="94"/>
        <v>0</v>
      </c>
      <c r="AA291" s="21">
        <f t="shared" si="87"/>
        <v>0</v>
      </c>
      <c r="AB291" s="21">
        <f t="shared" si="88"/>
        <v>0</v>
      </c>
      <c r="AC291" s="21">
        <f t="shared" si="89"/>
        <v>0</v>
      </c>
      <c r="AD291" s="21">
        <f t="shared" si="95"/>
        <v>0</v>
      </c>
      <c r="AE291" s="21" t="str">
        <f t="shared" si="90"/>
        <v>1/12/6:00</v>
      </c>
    </row>
    <row r="292" spans="2:31">
      <c r="B292" s="37">
        <v>1</v>
      </c>
      <c r="C292" s="38">
        <v>12</v>
      </c>
      <c r="D292" s="38">
        <v>7</v>
      </c>
      <c r="E292" s="17">
        <v>-4.4000000000000004</v>
      </c>
      <c r="F292" s="17">
        <v>0</v>
      </c>
      <c r="G292" s="17">
        <v>0</v>
      </c>
      <c r="H292" s="37">
        <f t="shared" si="78"/>
        <v>24.08</v>
      </c>
      <c r="I292" s="37">
        <f>IF(H292&lt;'Roof Calculator'!$G$8, 1, 0)</f>
        <v>1</v>
      </c>
      <c r="J292" s="37">
        <f>IF(H292&gt;='Roof Calculator'!$G$8, 1, 0)</f>
        <v>0</v>
      </c>
      <c r="K292" s="37">
        <f t="shared" si="79"/>
        <v>24.08</v>
      </c>
      <c r="L292" s="37">
        <f t="shared" si="80"/>
        <v>0</v>
      </c>
      <c r="M292" s="37">
        <v>0</v>
      </c>
      <c r="N292" s="37">
        <f t="shared" si="81"/>
        <v>0</v>
      </c>
      <c r="O292" s="37">
        <v>0</v>
      </c>
      <c r="P292" s="37">
        <v>0</v>
      </c>
      <c r="Q292" s="21">
        <f t="shared" si="82"/>
        <v>39.790999999999997</v>
      </c>
      <c r="R292" s="21">
        <f t="shared" si="91"/>
        <v>12.249999999999963</v>
      </c>
      <c r="S292" s="21">
        <f t="shared" si="92"/>
        <v>-21.62131980614916</v>
      </c>
      <c r="T292" s="21">
        <f t="shared" si="83"/>
        <v>86.147999999999996</v>
      </c>
      <c r="U292" s="37">
        <f>VLOOKUP(Time_Zone, 'LSTM LookUp'!$B$5:$D$8, 3, FALSE)</f>
        <v>-75</v>
      </c>
      <c r="V292" s="21">
        <f t="shared" si="93"/>
        <v>-8.3589075001948263</v>
      </c>
      <c r="W292" s="21">
        <f t="shared" si="84"/>
        <v>84.05827312495127</v>
      </c>
      <c r="X292" s="21">
        <f t="shared" si="85"/>
        <v>0</v>
      </c>
      <c r="Y292" s="21">
        <f t="shared" si="86"/>
        <v>0</v>
      </c>
      <c r="Z292" s="21">
        <f t="shared" si="94"/>
        <v>0</v>
      </c>
      <c r="AA292" s="21">
        <f t="shared" si="87"/>
        <v>0</v>
      </c>
      <c r="AB292" s="21">
        <f t="shared" si="88"/>
        <v>0</v>
      </c>
      <c r="AC292" s="21">
        <f t="shared" si="89"/>
        <v>0</v>
      </c>
      <c r="AD292" s="21">
        <f t="shared" si="95"/>
        <v>0</v>
      </c>
      <c r="AE292" s="21" t="str">
        <f t="shared" si="90"/>
        <v>1/12/7:00</v>
      </c>
    </row>
    <row r="293" spans="2:31">
      <c r="B293" s="37">
        <v>1</v>
      </c>
      <c r="C293" s="38">
        <v>12</v>
      </c>
      <c r="D293" s="38">
        <v>8</v>
      </c>
      <c r="E293" s="17">
        <v>-5</v>
      </c>
      <c r="F293" s="17">
        <v>0</v>
      </c>
      <c r="G293" s="17">
        <v>0</v>
      </c>
      <c r="H293" s="37">
        <f t="shared" si="78"/>
        <v>23</v>
      </c>
      <c r="I293" s="37">
        <f>IF(H293&lt;'Roof Calculator'!$G$8, 1, 0)</f>
        <v>1</v>
      </c>
      <c r="J293" s="37">
        <f>IF(H293&gt;='Roof Calculator'!$G$8, 1, 0)</f>
        <v>0</v>
      </c>
      <c r="K293" s="37">
        <f t="shared" si="79"/>
        <v>23</v>
      </c>
      <c r="L293" s="37">
        <f t="shared" si="80"/>
        <v>0</v>
      </c>
      <c r="M293" s="37">
        <v>0</v>
      </c>
      <c r="N293" s="37">
        <f t="shared" si="81"/>
        <v>0</v>
      </c>
      <c r="O293" s="37">
        <v>0</v>
      </c>
      <c r="P293" s="37">
        <v>0</v>
      </c>
      <c r="Q293" s="21">
        <f t="shared" si="82"/>
        <v>39.790999999999997</v>
      </c>
      <c r="R293" s="21">
        <f t="shared" si="91"/>
        <v>12.291666666666629</v>
      </c>
      <c r="S293" s="21">
        <f t="shared" si="92"/>
        <v>-21.614669546065688</v>
      </c>
      <c r="T293" s="21">
        <f t="shared" si="83"/>
        <v>86.147999999999996</v>
      </c>
      <c r="U293" s="37">
        <f>VLOOKUP(Time_Zone, 'LSTM LookUp'!$B$5:$D$8, 3, FALSE)</f>
        <v>-75</v>
      </c>
      <c r="V293" s="21">
        <f t="shared" si="93"/>
        <v>-8.3744261053074069</v>
      </c>
      <c r="W293" s="21">
        <f t="shared" si="84"/>
        <v>99.054393473673173</v>
      </c>
      <c r="X293" s="21">
        <f t="shared" si="85"/>
        <v>0</v>
      </c>
      <c r="Y293" s="21">
        <f t="shared" si="86"/>
        <v>0</v>
      </c>
      <c r="Z293" s="21">
        <f t="shared" si="94"/>
        <v>0</v>
      </c>
      <c r="AA293" s="21">
        <f t="shared" si="87"/>
        <v>0</v>
      </c>
      <c r="AB293" s="21">
        <f t="shared" si="88"/>
        <v>0</v>
      </c>
      <c r="AC293" s="21">
        <f t="shared" si="89"/>
        <v>0</v>
      </c>
      <c r="AD293" s="21">
        <f t="shared" si="95"/>
        <v>0</v>
      </c>
      <c r="AE293" s="21" t="str">
        <f t="shared" si="90"/>
        <v>1/12/8:00</v>
      </c>
    </row>
    <row r="294" spans="2:31">
      <c r="B294" s="37">
        <v>1</v>
      </c>
      <c r="C294" s="38">
        <v>12</v>
      </c>
      <c r="D294" s="38">
        <v>9</v>
      </c>
      <c r="E294" s="17">
        <v>-5</v>
      </c>
      <c r="F294" s="17">
        <v>21</v>
      </c>
      <c r="G294" s="17">
        <v>136</v>
      </c>
      <c r="H294" s="37">
        <f t="shared" si="78"/>
        <v>23</v>
      </c>
      <c r="I294" s="37">
        <f>IF(H294&lt;'Roof Calculator'!$G$8, 1, 0)</f>
        <v>1</v>
      </c>
      <c r="J294" s="37">
        <f>IF(H294&gt;='Roof Calculator'!$G$8, 1, 0)</f>
        <v>0</v>
      </c>
      <c r="K294" s="37">
        <f t="shared" si="79"/>
        <v>23</v>
      </c>
      <c r="L294" s="37">
        <f t="shared" si="80"/>
        <v>0</v>
      </c>
      <c r="M294" s="37">
        <v>0</v>
      </c>
      <c r="N294" s="37">
        <f t="shared" si="81"/>
        <v>21</v>
      </c>
      <c r="O294" s="37">
        <v>0</v>
      </c>
      <c r="P294" s="37">
        <v>0</v>
      </c>
      <c r="Q294" s="21">
        <f t="shared" si="82"/>
        <v>39.790999999999997</v>
      </c>
      <c r="R294" s="21">
        <f t="shared" si="91"/>
        <v>12.333333333333295</v>
      </c>
      <c r="S294" s="21">
        <f t="shared" si="92"/>
        <v>-21.60800791309153</v>
      </c>
      <c r="T294" s="21">
        <f t="shared" si="83"/>
        <v>86.147999999999996</v>
      </c>
      <c r="U294" s="37">
        <f>VLOOKUP(Time_Zone, 'LSTM LookUp'!$B$5:$D$8, 3, FALSE)</f>
        <v>-75</v>
      </c>
      <c r="V294" s="21">
        <f t="shared" si="93"/>
        <v>-8.389929731551014</v>
      </c>
      <c r="W294" s="21">
        <f t="shared" si="84"/>
        <v>114.05051756711224</v>
      </c>
      <c r="X294" s="21">
        <f t="shared" si="85"/>
        <v>-71.647663610503812</v>
      </c>
      <c r="Y294" s="21">
        <f t="shared" si="86"/>
        <v>-50.647663610503812</v>
      </c>
      <c r="Z294" s="21">
        <f t="shared" si="94"/>
        <v>-16.054424771371146</v>
      </c>
      <c r="AA294" s="21">
        <f t="shared" si="87"/>
        <v>-16.054424771371146</v>
      </c>
      <c r="AB294" s="21">
        <f t="shared" si="88"/>
        <v>0</v>
      </c>
      <c r="AC294" s="21">
        <f t="shared" si="89"/>
        <v>0</v>
      </c>
      <c r="AD294" s="21">
        <f t="shared" si="95"/>
        <v>0</v>
      </c>
      <c r="AE294" s="21" t="str">
        <f t="shared" si="90"/>
        <v>1/12/9:00</v>
      </c>
    </row>
    <row r="295" spans="2:31">
      <c r="B295" s="37">
        <v>1</v>
      </c>
      <c r="C295" s="38">
        <v>12</v>
      </c>
      <c r="D295" s="38">
        <v>10</v>
      </c>
      <c r="E295" s="17">
        <v>-3.9</v>
      </c>
      <c r="F295" s="17">
        <v>52</v>
      </c>
      <c r="G295" s="17">
        <v>489</v>
      </c>
      <c r="H295" s="37">
        <f t="shared" si="78"/>
        <v>24.98</v>
      </c>
      <c r="I295" s="37">
        <f>IF(H295&lt;'Roof Calculator'!$G$8, 1, 0)</f>
        <v>1</v>
      </c>
      <c r="J295" s="37">
        <f>IF(H295&gt;='Roof Calculator'!$G$8, 1, 0)</f>
        <v>0</v>
      </c>
      <c r="K295" s="37">
        <f t="shared" si="79"/>
        <v>24.98</v>
      </c>
      <c r="L295" s="37">
        <f t="shared" si="80"/>
        <v>0</v>
      </c>
      <c r="M295" s="37">
        <v>0</v>
      </c>
      <c r="N295" s="37">
        <f t="shared" si="81"/>
        <v>52</v>
      </c>
      <c r="O295" s="37">
        <v>0</v>
      </c>
      <c r="P295" s="37">
        <v>0</v>
      </c>
      <c r="Q295" s="21">
        <f t="shared" si="82"/>
        <v>39.790999999999997</v>
      </c>
      <c r="R295" s="21">
        <f t="shared" si="91"/>
        <v>12.374999999999961</v>
      </c>
      <c r="S295" s="21">
        <f t="shared" si="92"/>
        <v>-21.601334912134959</v>
      </c>
      <c r="T295" s="21">
        <f t="shared" si="83"/>
        <v>86.147999999999996</v>
      </c>
      <c r="U295" s="37">
        <f>VLOOKUP(Time_Zone, 'LSTM LookUp'!$B$5:$D$8, 3, FALSE)</f>
        <v>-75</v>
      </c>
      <c r="V295" s="21">
        <f t="shared" si="93"/>
        <v>-8.4054183553653576</v>
      </c>
      <c r="W295" s="21">
        <f t="shared" si="84"/>
        <v>129.04664541115866</v>
      </c>
      <c r="X295" s="21">
        <f t="shared" si="85"/>
        <v>-335.28760878347839</v>
      </c>
      <c r="Y295" s="21">
        <f t="shared" si="86"/>
        <v>-283.28760878347839</v>
      </c>
      <c r="Z295" s="21">
        <f t="shared" si="94"/>
        <v>-89.797224188891519</v>
      </c>
      <c r="AA295" s="21">
        <f t="shared" si="87"/>
        <v>-89.797224188891519</v>
      </c>
      <c r="AB295" s="21">
        <f t="shared" si="88"/>
        <v>0</v>
      </c>
      <c r="AC295" s="21">
        <f t="shared" si="89"/>
        <v>0</v>
      </c>
      <c r="AD295" s="21">
        <f t="shared" si="95"/>
        <v>0</v>
      </c>
      <c r="AE295" s="21" t="str">
        <f t="shared" si="90"/>
        <v>1/12/10:00</v>
      </c>
    </row>
    <row r="296" spans="2:31">
      <c r="B296" s="37">
        <v>1</v>
      </c>
      <c r="C296" s="38">
        <v>12</v>
      </c>
      <c r="D296" s="38">
        <v>11</v>
      </c>
      <c r="E296" s="17">
        <v>-2.2000000000000002</v>
      </c>
      <c r="F296" s="17">
        <v>75</v>
      </c>
      <c r="G296" s="17">
        <v>609</v>
      </c>
      <c r="H296" s="37">
        <f t="shared" si="78"/>
        <v>28.04</v>
      </c>
      <c r="I296" s="37">
        <f>IF(H296&lt;'Roof Calculator'!$G$8, 1, 0)</f>
        <v>1</v>
      </c>
      <c r="J296" s="37">
        <f>IF(H296&gt;='Roof Calculator'!$G$8, 1, 0)</f>
        <v>0</v>
      </c>
      <c r="K296" s="37">
        <f t="shared" si="79"/>
        <v>28.04</v>
      </c>
      <c r="L296" s="37">
        <f t="shared" si="80"/>
        <v>0</v>
      </c>
      <c r="M296" s="37">
        <v>0</v>
      </c>
      <c r="N296" s="37">
        <f t="shared" si="81"/>
        <v>75</v>
      </c>
      <c r="O296" s="37">
        <v>0</v>
      </c>
      <c r="P296" s="37">
        <v>0</v>
      </c>
      <c r="Q296" s="21">
        <f t="shared" si="82"/>
        <v>39.790999999999997</v>
      </c>
      <c r="R296" s="21">
        <f t="shared" si="91"/>
        <v>12.416666666666627</v>
      </c>
      <c r="S296" s="21">
        <f t="shared" si="92"/>
        <v>-21.59465054811108</v>
      </c>
      <c r="T296" s="21">
        <f t="shared" si="83"/>
        <v>86.147999999999996</v>
      </c>
      <c r="U296" s="37">
        <f>VLOOKUP(Time_Zone, 'LSTM LookUp'!$B$5:$D$8, 3, FALSE)</f>
        <v>-75</v>
      </c>
      <c r="V296" s="21">
        <f t="shared" si="93"/>
        <v>-8.4208919532199005</v>
      </c>
      <c r="W296" s="21">
        <f t="shared" si="84"/>
        <v>144.04277701169502</v>
      </c>
      <c r="X296" s="21">
        <f t="shared" si="85"/>
        <v>-495.63900992519154</v>
      </c>
      <c r="Y296" s="21">
        <f t="shared" si="86"/>
        <v>-420.63900992519154</v>
      </c>
      <c r="Z296" s="21">
        <f t="shared" si="94"/>
        <v>-133.33521942258952</v>
      </c>
      <c r="AA296" s="21">
        <f t="shared" si="87"/>
        <v>-133.33521942258952</v>
      </c>
      <c r="AB296" s="21">
        <f t="shared" si="88"/>
        <v>0</v>
      </c>
      <c r="AC296" s="21">
        <f t="shared" si="89"/>
        <v>0</v>
      </c>
      <c r="AD296" s="21">
        <f t="shared" si="95"/>
        <v>0</v>
      </c>
      <c r="AE296" s="21" t="str">
        <f t="shared" si="90"/>
        <v>1/12/11:00</v>
      </c>
    </row>
    <row r="297" spans="2:31">
      <c r="B297" s="37">
        <v>1</v>
      </c>
      <c r="C297" s="38">
        <v>12</v>
      </c>
      <c r="D297" s="38">
        <v>12</v>
      </c>
      <c r="E297" s="17">
        <v>-0.6</v>
      </c>
      <c r="F297" s="17">
        <v>128</v>
      </c>
      <c r="G297" s="17">
        <v>549</v>
      </c>
      <c r="H297" s="37">
        <f t="shared" si="78"/>
        <v>30.92</v>
      </c>
      <c r="I297" s="37">
        <f>IF(H297&lt;'Roof Calculator'!$G$8, 1, 0)</f>
        <v>1</v>
      </c>
      <c r="J297" s="37">
        <f>IF(H297&gt;='Roof Calculator'!$G$8, 1, 0)</f>
        <v>0</v>
      </c>
      <c r="K297" s="37">
        <f t="shared" si="79"/>
        <v>30.92</v>
      </c>
      <c r="L297" s="37">
        <f t="shared" si="80"/>
        <v>0</v>
      </c>
      <c r="M297" s="37">
        <v>0</v>
      </c>
      <c r="N297" s="37">
        <f t="shared" si="81"/>
        <v>128</v>
      </c>
      <c r="O297" s="37">
        <v>0</v>
      </c>
      <c r="P297" s="37">
        <v>0</v>
      </c>
      <c r="Q297" s="21">
        <f t="shared" si="82"/>
        <v>39.790999999999997</v>
      </c>
      <c r="R297" s="21">
        <f t="shared" si="91"/>
        <v>12.458333333333293</v>
      </c>
      <c r="S297" s="21">
        <f t="shared" si="92"/>
        <v>-21.587954825941853</v>
      </c>
      <c r="T297" s="21">
        <f t="shared" si="83"/>
        <v>86.147999999999996</v>
      </c>
      <c r="U297" s="37">
        <f>VLOOKUP(Time_Zone, 'LSTM LookUp'!$B$5:$D$8, 3, FALSE)</f>
        <v>-75</v>
      </c>
      <c r="V297" s="21">
        <f t="shared" si="93"/>
        <v>-8.4363505016138269</v>
      </c>
      <c r="W297" s="21">
        <f t="shared" si="84"/>
        <v>159.03891237459658</v>
      </c>
      <c r="X297" s="21">
        <f t="shared" si="85"/>
        <v>-495.56770217842217</v>
      </c>
      <c r="Y297" s="21">
        <f t="shared" si="86"/>
        <v>-367.56770217842217</v>
      </c>
      <c r="Z297" s="21">
        <f t="shared" si="94"/>
        <v>-116.51254179048463</v>
      </c>
      <c r="AA297" s="21">
        <f t="shared" si="87"/>
        <v>-116.51254179048463</v>
      </c>
      <c r="AB297" s="21">
        <f t="shared" si="88"/>
        <v>0</v>
      </c>
      <c r="AC297" s="21">
        <f t="shared" si="89"/>
        <v>0</v>
      </c>
      <c r="AD297" s="21">
        <f t="shared" si="95"/>
        <v>0</v>
      </c>
      <c r="AE297" s="21" t="str">
        <f t="shared" si="90"/>
        <v>1/12/12:00</v>
      </c>
    </row>
    <row r="298" spans="2:31">
      <c r="B298" s="37">
        <v>1</v>
      </c>
      <c r="C298" s="38">
        <v>12</v>
      </c>
      <c r="D298" s="38">
        <v>13</v>
      </c>
      <c r="E298" s="17">
        <v>1.1000000000000001</v>
      </c>
      <c r="F298" s="17">
        <v>166</v>
      </c>
      <c r="G298" s="17">
        <v>530</v>
      </c>
      <c r="H298" s="37">
        <f t="shared" si="78"/>
        <v>33.979999999999997</v>
      </c>
      <c r="I298" s="37">
        <f>IF(H298&lt;'Roof Calculator'!$G$8, 1, 0)</f>
        <v>1</v>
      </c>
      <c r="J298" s="37">
        <f>IF(H298&gt;='Roof Calculator'!$G$8, 1, 0)</f>
        <v>0</v>
      </c>
      <c r="K298" s="37">
        <f t="shared" si="79"/>
        <v>33.979999999999997</v>
      </c>
      <c r="L298" s="37">
        <f t="shared" si="80"/>
        <v>0</v>
      </c>
      <c r="M298" s="37">
        <v>0</v>
      </c>
      <c r="N298" s="37">
        <f t="shared" si="81"/>
        <v>166</v>
      </c>
      <c r="O298" s="37">
        <v>0</v>
      </c>
      <c r="P298" s="37">
        <v>0</v>
      </c>
      <c r="Q298" s="21">
        <f t="shared" si="82"/>
        <v>39.790999999999997</v>
      </c>
      <c r="R298" s="21">
        <f t="shared" si="91"/>
        <v>12.499999999999959</v>
      </c>
      <c r="S298" s="21">
        <f t="shared" si="92"/>
        <v>-21.581247750556063</v>
      </c>
      <c r="T298" s="21">
        <f t="shared" si="83"/>
        <v>86.147999999999996</v>
      </c>
      <c r="U298" s="37">
        <f>VLOOKUP(Time_Zone, 'LSTM LookUp'!$B$5:$D$8, 3, FALSE)</f>
        <v>-75</v>
      </c>
      <c r="V298" s="21">
        <f t="shared" si="93"/>
        <v>-8.4517939770761306</v>
      </c>
      <c r="W298" s="21">
        <f t="shared" si="84"/>
        <v>174.03505150573099</v>
      </c>
      <c r="X298" s="21">
        <f t="shared" si="85"/>
        <v>-501.40662164560962</v>
      </c>
      <c r="Y298" s="21">
        <f t="shared" si="86"/>
        <v>-335.40662164560962</v>
      </c>
      <c r="Z298" s="21">
        <f t="shared" si="94"/>
        <v>-106.31804097499258</v>
      </c>
      <c r="AA298" s="21">
        <f t="shared" si="87"/>
        <v>-106.31804097499258</v>
      </c>
      <c r="AB298" s="21">
        <f t="shared" si="88"/>
        <v>0</v>
      </c>
      <c r="AC298" s="21">
        <f t="shared" si="89"/>
        <v>0</v>
      </c>
      <c r="AD298" s="21">
        <f t="shared" si="95"/>
        <v>0</v>
      </c>
      <c r="AE298" s="21" t="str">
        <f t="shared" si="90"/>
        <v>1/12/13:00</v>
      </c>
    </row>
    <row r="299" spans="2:31">
      <c r="B299" s="37">
        <v>1</v>
      </c>
      <c r="C299" s="38">
        <v>12</v>
      </c>
      <c r="D299" s="38">
        <v>14</v>
      </c>
      <c r="E299" s="17">
        <v>2.2000000000000002</v>
      </c>
      <c r="F299" s="17">
        <v>167</v>
      </c>
      <c r="G299" s="17">
        <v>518</v>
      </c>
      <c r="H299" s="37">
        <f t="shared" si="78"/>
        <v>35.96</v>
      </c>
      <c r="I299" s="37">
        <f>IF(H299&lt;'Roof Calculator'!$G$8, 1, 0)</f>
        <v>1</v>
      </c>
      <c r="J299" s="37">
        <f>IF(H299&gt;='Roof Calculator'!$G$8, 1, 0)</f>
        <v>0</v>
      </c>
      <c r="K299" s="37">
        <f t="shared" si="79"/>
        <v>35.96</v>
      </c>
      <c r="L299" s="37">
        <f t="shared" si="80"/>
        <v>0</v>
      </c>
      <c r="M299" s="37">
        <v>0</v>
      </c>
      <c r="N299" s="37">
        <f t="shared" si="81"/>
        <v>167</v>
      </c>
      <c r="O299" s="37">
        <v>0</v>
      </c>
      <c r="P299" s="37">
        <v>0</v>
      </c>
      <c r="Q299" s="21">
        <f t="shared" si="82"/>
        <v>39.790999999999997</v>
      </c>
      <c r="R299" s="21">
        <f t="shared" si="91"/>
        <v>12.541666666666625</v>
      </c>
      <c r="S299" s="21">
        <f t="shared" si="92"/>
        <v>-21.57452932688933</v>
      </c>
      <c r="T299" s="21">
        <f t="shared" si="83"/>
        <v>86.147999999999996</v>
      </c>
      <c r="U299" s="37">
        <f>VLOOKUP(Time_Zone, 'LSTM LookUp'!$B$5:$D$8, 3, FALSE)</f>
        <v>-75</v>
      </c>
      <c r="V299" s="21">
        <f t="shared" si="93"/>
        <v>-8.4672223561656477</v>
      </c>
      <c r="W299" s="21">
        <f t="shared" si="84"/>
        <v>189.03119441095856</v>
      </c>
      <c r="X299" s="21">
        <f t="shared" si="85"/>
        <v>-487.45040784562275</v>
      </c>
      <c r="Y299" s="21">
        <f t="shared" si="86"/>
        <v>-320.45040784562275</v>
      </c>
      <c r="Z299" s="21">
        <f t="shared" si="94"/>
        <v>-101.57718242003575</v>
      </c>
      <c r="AA299" s="21">
        <f t="shared" si="87"/>
        <v>-101.57718242003575</v>
      </c>
      <c r="AB299" s="21">
        <f t="shared" si="88"/>
        <v>0</v>
      </c>
      <c r="AC299" s="21">
        <f t="shared" si="89"/>
        <v>0</v>
      </c>
      <c r="AD299" s="21">
        <f t="shared" si="95"/>
        <v>0</v>
      </c>
      <c r="AE299" s="21" t="str">
        <f t="shared" si="90"/>
        <v>1/12/14:00</v>
      </c>
    </row>
    <row r="300" spans="2:31">
      <c r="B300" s="37">
        <v>1</v>
      </c>
      <c r="C300" s="38">
        <v>12</v>
      </c>
      <c r="D300" s="38">
        <v>15</v>
      </c>
      <c r="E300" s="17">
        <v>3.3</v>
      </c>
      <c r="F300" s="17">
        <v>154</v>
      </c>
      <c r="G300" s="17">
        <v>581</v>
      </c>
      <c r="H300" s="37">
        <f t="shared" si="78"/>
        <v>37.94</v>
      </c>
      <c r="I300" s="37">
        <f>IF(H300&lt;'Roof Calculator'!$G$8, 1, 0)</f>
        <v>1</v>
      </c>
      <c r="J300" s="37">
        <f>IF(H300&gt;='Roof Calculator'!$G$8, 1, 0)</f>
        <v>0</v>
      </c>
      <c r="K300" s="37">
        <f t="shared" si="79"/>
        <v>37.94</v>
      </c>
      <c r="L300" s="37">
        <f t="shared" si="80"/>
        <v>0</v>
      </c>
      <c r="M300" s="37">
        <v>0</v>
      </c>
      <c r="N300" s="37">
        <f t="shared" si="81"/>
        <v>154</v>
      </c>
      <c r="O300" s="37">
        <v>0</v>
      </c>
      <c r="P300" s="37">
        <v>0</v>
      </c>
      <c r="Q300" s="21">
        <f t="shared" si="82"/>
        <v>39.790999999999997</v>
      </c>
      <c r="R300" s="21">
        <f t="shared" si="91"/>
        <v>12.583333333333291</v>
      </c>
      <c r="S300" s="21">
        <f t="shared" si="92"/>
        <v>-21.567799559884062</v>
      </c>
      <c r="T300" s="21">
        <f t="shared" si="83"/>
        <v>86.147999999999996</v>
      </c>
      <c r="U300" s="37">
        <f>VLOOKUP(Time_Zone, 'LSTM LookUp'!$B$5:$D$8, 3, FALSE)</f>
        <v>-75</v>
      </c>
      <c r="V300" s="21">
        <f t="shared" si="93"/>
        <v>-8.4826356154710716</v>
      </c>
      <c r="W300" s="21">
        <f t="shared" si="84"/>
        <v>204.0273410961322</v>
      </c>
      <c r="X300" s="21">
        <f t="shared" si="85"/>
        <v>-515.88597913246099</v>
      </c>
      <c r="Y300" s="21">
        <f t="shared" si="86"/>
        <v>-361.88597913246099</v>
      </c>
      <c r="Z300" s="21">
        <f t="shared" si="94"/>
        <v>-114.71153481976559</v>
      </c>
      <c r="AA300" s="21">
        <f t="shared" si="87"/>
        <v>-114.71153481976559</v>
      </c>
      <c r="AB300" s="21">
        <f t="shared" si="88"/>
        <v>0</v>
      </c>
      <c r="AC300" s="21">
        <f t="shared" si="89"/>
        <v>0</v>
      </c>
      <c r="AD300" s="21">
        <f t="shared" si="95"/>
        <v>0</v>
      </c>
      <c r="AE300" s="21" t="str">
        <f t="shared" si="90"/>
        <v>1/12/15:00</v>
      </c>
    </row>
    <row r="301" spans="2:31">
      <c r="B301" s="37">
        <v>1</v>
      </c>
      <c r="C301" s="38">
        <v>12</v>
      </c>
      <c r="D301" s="38">
        <v>16</v>
      </c>
      <c r="E301" s="17">
        <v>3.3</v>
      </c>
      <c r="F301" s="17">
        <v>139</v>
      </c>
      <c r="G301" s="17">
        <v>186</v>
      </c>
      <c r="H301" s="37">
        <f t="shared" si="78"/>
        <v>37.94</v>
      </c>
      <c r="I301" s="37">
        <f>IF(H301&lt;'Roof Calculator'!$G$8, 1, 0)</f>
        <v>1</v>
      </c>
      <c r="J301" s="37">
        <f>IF(H301&gt;='Roof Calculator'!$G$8, 1, 0)</f>
        <v>0</v>
      </c>
      <c r="K301" s="37">
        <f t="shared" si="79"/>
        <v>37.94</v>
      </c>
      <c r="L301" s="37">
        <f t="shared" si="80"/>
        <v>0</v>
      </c>
      <c r="M301" s="37">
        <v>0</v>
      </c>
      <c r="N301" s="37">
        <f t="shared" si="81"/>
        <v>139</v>
      </c>
      <c r="O301" s="37">
        <v>0</v>
      </c>
      <c r="P301" s="37">
        <v>0</v>
      </c>
      <c r="Q301" s="21">
        <f t="shared" si="82"/>
        <v>39.790999999999997</v>
      </c>
      <c r="R301" s="21">
        <f t="shared" si="91"/>
        <v>12.624999999999957</v>
      </c>
      <c r="S301" s="21">
        <f t="shared" si="92"/>
        <v>-21.561058454489505</v>
      </c>
      <c r="T301" s="21">
        <f t="shared" si="83"/>
        <v>86.147999999999996</v>
      </c>
      <c r="U301" s="37">
        <f>VLOOKUP(Time_Zone, 'LSTM LookUp'!$B$5:$D$8, 3, FALSE)</f>
        <v>-75</v>
      </c>
      <c r="V301" s="21">
        <f t="shared" si="93"/>
        <v>-8.4980337316110663</v>
      </c>
      <c r="W301" s="21">
        <f t="shared" si="84"/>
        <v>219.02349156709727</v>
      </c>
      <c r="X301" s="21">
        <f t="shared" si="85"/>
        <v>-147.00860926287777</v>
      </c>
      <c r="Y301" s="21">
        <f t="shared" si="86"/>
        <v>-8.0086092628777692</v>
      </c>
      <c r="Z301" s="21">
        <f t="shared" si="94"/>
        <v>-2.5385892609567957</v>
      </c>
      <c r="AA301" s="21">
        <f t="shared" si="87"/>
        <v>-2.5385892609567957</v>
      </c>
      <c r="AB301" s="21">
        <f t="shared" si="88"/>
        <v>0</v>
      </c>
      <c r="AC301" s="21">
        <f t="shared" si="89"/>
        <v>0</v>
      </c>
      <c r="AD301" s="21">
        <f t="shared" si="95"/>
        <v>0</v>
      </c>
      <c r="AE301" s="21" t="str">
        <f t="shared" si="90"/>
        <v>1/12/16:00</v>
      </c>
    </row>
    <row r="302" spans="2:31">
      <c r="B302" s="37">
        <v>1</v>
      </c>
      <c r="C302" s="38">
        <v>12</v>
      </c>
      <c r="D302" s="38">
        <v>17</v>
      </c>
      <c r="E302" s="17">
        <v>1.7</v>
      </c>
      <c r="F302" s="17">
        <v>74</v>
      </c>
      <c r="G302" s="17">
        <v>60</v>
      </c>
      <c r="H302" s="37">
        <f t="shared" si="78"/>
        <v>35.06</v>
      </c>
      <c r="I302" s="37">
        <f>IF(H302&lt;'Roof Calculator'!$G$8, 1, 0)</f>
        <v>1</v>
      </c>
      <c r="J302" s="37">
        <f>IF(H302&gt;='Roof Calculator'!$G$8, 1, 0)</f>
        <v>0</v>
      </c>
      <c r="K302" s="37">
        <f t="shared" si="79"/>
        <v>35.06</v>
      </c>
      <c r="L302" s="37">
        <f t="shared" si="80"/>
        <v>0</v>
      </c>
      <c r="M302" s="37">
        <v>0</v>
      </c>
      <c r="N302" s="37">
        <f t="shared" si="81"/>
        <v>74</v>
      </c>
      <c r="O302" s="37">
        <v>0</v>
      </c>
      <c r="P302" s="37">
        <v>0</v>
      </c>
      <c r="Q302" s="21">
        <f t="shared" si="82"/>
        <v>39.790999999999997</v>
      </c>
      <c r="R302" s="21">
        <f t="shared" si="91"/>
        <v>12.666666666666623</v>
      </c>
      <c r="S302" s="21">
        <f t="shared" si="92"/>
        <v>-21.554306015661645</v>
      </c>
      <c r="T302" s="21">
        <f t="shared" si="83"/>
        <v>86.147999999999996</v>
      </c>
      <c r="U302" s="37">
        <f>VLOOKUP(Time_Zone, 'LSTM LookUp'!$B$5:$D$8, 3, FALSE)</f>
        <v>-75</v>
      </c>
      <c r="V302" s="21">
        <f t="shared" si="93"/>
        <v>-8.5134166812342507</v>
      </c>
      <c r="W302" s="21">
        <f t="shared" si="84"/>
        <v>234.0196458296914</v>
      </c>
      <c r="X302" s="21">
        <f t="shared" si="85"/>
        <v>-39.29903784558681</v>
      </c>
      <c r="Y302" s="21">
        <f t="shared" si="86"/>
        <v>34.70096215441319</v>
      </c>
      <c r="Z302" s="21">
        <f t="shared" si="94"/>
        <v>10.999598928916557</v>
      </c>
      <c r="AA302" s="21">
        <f t="shared" si="87"/>
        <v>10.999598928916557</v>
      </c>
      <c r="AB302" s="21">
        <f t="shared" si="88"/>
        <v>0</v>
      </c>
      <c r="AC302" s="21">
        <f t="shared" si="89"/>
        <v>0</v>
      </c>
      <c r="AD302" s="21">
        <f t="shared" si="95"/>
        <v>0</v>
      </c>
      <c r="AE302" s="21" t="str">
        <f t="shared" si="90"/>
        <v>1/12/17:00</v>
      </c>
    </row>
    <row r="303" spans="2:31">
      <c r="B303" s="37">
        <v>1</v>
      </c>
      <c r="C303" s="38">
        <v>12</v>
      </c>
      <c r="D303" s="38">
        <v>18</v>
      </c>
      <c r="E303" s="17">
        <v>1.1000000000000001</v>
      </c>
      <c r="F303" s="17">
        <v>18</v>
      </c>
      <c r="G303" s="17">
        <v>36</v>
      </c>
      <c r="H303" s="37">
        <f t="shared" si="78"/>
        <v>33.979999999999997</v>
      </c>
      <c r="I303" s="37">
        <f>IF(H303&lt;'Roof Calculator'!$G$8, 1, 0)</f>
        <v>1</v>
      </c>
      <c r="J303" s="37">
        <f>IF(H303&gt;='Roof Calculator'!$G$8, 1, 0)</f>
        <v>0</v>
      </c>
      <c r="K303" s="37">
        <f t="shared" si="79"/>
        <v>33.979999999999997</v>
      </c>
      <c r="L303" s="37">
        <f t="shared" si="80"/>
        <v>0</v>
      </c>
      <c r="M303" s="37">
        <v>0</v>
      </c>
      <c r="N303" s="37">
        <f t="shared" si="81"/>
        <v>18</v>
      </c>
      <c r="O303" s="37">
        <v>0</v>
      </c>
      <c r="P303" s="37">
        <v>0</v>
      </c>
      <c r="Q303" s="21">
        <f t="shared" si="82"/>
        <v>39.790999999999997</v>
      </c>
      <c r="R303" s="21">
        <f t="shared" si="91"/>
        <v>12.70833333333329</v>
      </c>
      <c r="S303" s="21">
        <f t="shared" si="92"/>
        <v>-21.547542248363296</v>
      </c>
      <c r="T303" s="21">
        <f t="shared" si="83"/>
        <v>86.147999999999996</v>
      </c>
      <c r="U303" s="37">
        <f>VLOOKUP(Time_Zone, 'LSTM LookUp'!$B$5:$D$8, 3, FALSE)</f>
        <v>-75</v>
      </c>
      <c r="V303" s="21">
        <f t="shared" si="93"/>
        <v>-8.5287844410192317</v>
      </c>
      <c r="W303" s="21">
        <f t="shared" si="84"/>
        <v>249.0158038897452</v>
      </c>
      <c r="X303" s="21">
        <f t="shared" si="85"/>
        <v>-17.675517584429944</v>
      </c>
      <c r="Y303" s="21">
        <f t="shared" si="86"/>
        <v>0.3244824155700563</v>
      </c>
      <c r="Z303" s="21">
        <f t="shared" si="94"/>
        <v>0.10285525844714159</v>
      </c>
      <c r="AA303" s="21">
        <f t="shared" si="87"/>
        <v>0.10285525844714159</v>
      </c>
      <c r="AB303" s="21">
        <f t="shared" si="88"/>
        <v>0</v>
      </c>
      <c r="AC303" s="21">
        <f t="shared" si="89"/>
        <v>0</v>
      </c>
      <c r="AD303" s="21">
        <f t="shared" si="95"/>
        <v>0</v>
      </c>
      <c r="AE303" s="21" t="str">
        <f t="shared" si="90"/>
        <v>1/12/18:00</v>
      </c>
    </row>
    <row r="304" spans="2:31">
      <c r="B304" s="37">
        <v>1</v>
      </c>
      <c r="C304" s="38">
        <v>12</v>
      </c>
      <c r="D304" s="38">
        <v>19</v>
      </c>
      <c r="E304" s="17">
        <v>0.6</v>
      </c>
      <c r="F304" s="17">
        <v>0</v>
      </c>
      <c r="G304" s="17">
        <v>0</v>
      </c>
      <c r="H304" s="37">
        <f t="shared" si="78"/>
        <v>33.08</v>
      </c>
      <c r="I304" s="37">
        <f>IF(H304&lt;'Roof Calculator'!$G$8, 1, 0)</f>
        <v>1</v>
      </c>
      <c r="J304" s="37">
        <f>IF(H304&gt;='Roof Calculator'!$G$8, 1, 0)</f>
        <v>0</v>
      </c>
      <c r="K304" s="37">
        <f t="shared" si="79"/>
        <v>33.08</v>
      </c>
      <c r="L304" s="37">
        <f t="shared" si="80"/>
        <v>0</v>
      </c>
      <c r="M304" s="37">
        <v>0</v>
      </c>
      <c r="N304" s="37">
        <f t="shared" si="81"/>
        <v>0</v>
      </c>
      <c r="O304" s="37">
        <v>0</v>
      </c>
      <c r="P304" s="37">
        <v>0</v>
      </c>
      <c r="Q304" s="21">
        <f t="shared" si="82"/>
        <v>39.790999999999997</v>
      </c>
      <c r="R304" s="21">
        <f t="shared" si="91"/>
        <v>12.749999999999956</v>
      </c>
      <c r="S304" s="21">
        <f t="shared" si="92"/>
        <v>-21.540767157564002</v>
      </c>
      <c r="T304" s="21">
        <f t="shared" si="83"/>
        <v>86.147999999999996</v>
      </c>
      <c r="U304" s="37">
        <f>VLOOKUP(Time_Zone, 'LSTM LookUp'!$B$5:$D$8, 3, FALSE)</f>
        <v>-75</v>
      </c>
      <c r="V304" s="21">
        <f t="shared" si="93"/>
        <v>-8.5441369876747348</v>
      </c>
      <c r="W304" s="21">
        <f t="shared" si="84"/>
        <v>264.01196575308131</v>
      </c>
      <c r="X304" s="21">
        <f t="shared" si="85"/>
        <v>0</v>
      </c>
      <c r="Y304" s="21">
        <f t="shared" si="86"/>
        <v>0</v>
      </c>
      <c r="Z304" s="21">
        <f t="shared" si="94"/>
        <v>0</v>
      </c>
      <c r="AA304" s="21">
        <f t="shared" si="87"/>
        <v>0</v>
      </c>
      <c r="AB304" s="21">
        <f t="shared" si="88"/>
        <v>0</v>
      </c>
      <c r="AC304" s="21">
        <f t="shared" si="89"/>
        <v>0</v>
      </c>
      <c r="AD304" s="21">
        <f t="shared" si="95"/>
        <v>0</v>
      </c>
      <c r="AE304" s="21" t="str">
        <f t="shared" si="90"/>
        <v>1/12/19:00</v>
      </c>
    </row>
    <row r="305" spans="2:31">
      <c r="B305" s="37">
        <v>1</v>
      </c>
      <c r="C305" s="38">
        <v>12</v>
      </c>
      <c r="D305" s="38">
        <v>20</v>
      </c>
      <c r="E305" s="17">
        <v>-0.6</v>
      </c>
      <c r="F305" s="17">
        <v>0</v>
      </c>
      <c r="G305" s="17">
        <v>0</v>
      </c>
      <c r="H305" s="37">
        <f t="shared" si="78"/>
        <v>30.92</v>
      </c>
      <c r="I305" s="37">
        <f>IF(H305&lt;'Roof Calculator'!$G$8, 1, 0)</f>
        <v>1</v>
      </c>
      <c r="J305" s="37">
        <f>IF(H305&gt;='Roof Calculator'!$G$8, 1, 0)</f>
        <v>0</v>
      </c>
      <c r="K305" s="37">
        <f t="shared" si="79"/>
        <v>30.92</v>
      </c>
      <c r="L305" s="37">
        <f t="shared" si="80"/>
        <v>0</v>
      </c>
      <c r="M305" s="37">
        <v>0</v>
      </c>
      <c r="N305" s="37">
        <f t="shared" si="81"/>
        <v>0</v>
      </c>
      <c r="O305" s="37">
        <v>0</v>
      </c>
      <c r="P305" s="37">
        <v>0</v>
      </c>
      <c r="Q305" s="21">
        <f t="shared" si="82"/>
        <v>39.790999999999997</v>
      </c>
      <c r="R305" s="21">
        <f t="shared" si="91"/>
        <v>12.791666666666622</v>
      </c>
      <c r="S305" s="21">
        <f t="shared" si="92"/>
        <v>-21.533980748240097</v>
      </c>
      <c r="T305" s="21">
        <f t="shared" si="83"/>
        <v>86.147999999999996</v>
      </c>
      <c r="U305" s="37">
        <f>VLOOKUP(Time_Zone, 'LSTM LookUp'!$B$5:$D$8, 3, FALSE)</f>
        <v>-75</v>
      </c>
      <c r="V305" s="21">
        <f t="shared" si="93"/>
        <v>-8.5594742979395306</v>
      </c>
      <c r="W305" s="21">
        <f t="shared" si="84"/>
        <v>279.0081314255151</v>
      </c>
      <c r="X305" s="21">
        <f t="shared" si="85"/>
        <v>0</v>
      </c>
      <c r="Y305" s="21">
        <f t="shared" si="86"/>
        <v>0</v>
      </c>
      <c r="Z305" s="21">
        <f t="shared" si="94"/>
        <v>0</v>
      </c>
      <c r="AA305" s="21">
        <f t="shared" si="87"/>
        <v>0</v>
      </c>
      <c r="AB305" s="21">
        <f t="shared" si="88"/>
        <v>0</v>
      </c>
      <c r="AC305" s="21">
        <f t="shared" si="89"/>
        <v>0</v>
      </c>
      <c r="AD305" s="21">
        <f t="shared" si="95"/>
        <v>0</v>
      </c>
      <c r="AE305" s="21" t="str">
        <f t="shared" si="90"/>
        <v>1/12/20:00</v>
      </c>
    </row>
    <row r="306" spans="2:31">
      <c r="B306" s="37">
        <v>1</v>
      </c>
      <c r="C306" s="38">
        <v>12</v>
      </c>
      <c r="D306" s="38">
        <v>21</v>
      </c>
      <c r="E306" s="17">
        <v>0</v>
      </c>
      <c r="F306" s="17">
        <v>0</v>
      </c>
      <c r="G306" s="17">
        <v>0</v>
      </c>
      <c r="H306" s="37">
        <f t="shared" si="78"/>
        <v>32</v>
      </c>
      <c r="I306" s="37">
        <f>IF(H306&lt;'Roof Calculator'!$G$8, 1, 0)</f>
        <v>1</v>
      </c>
      <c r="J306" s="37">
        <f>IF(H306&gt;='Roof Calculator'!$G$8, 1, 0)</f>
        <v>0</v>
      </c>
      <c r="K306" s="37">
        <f t="shared" si="79"/>
        <v>32</v>
      </c>
      <c r="L306" s="37">
        <f t="shared" si="80"/>
        <v>0</v>
      </c>
      <c r="M306" s="37">
        <v>0</v>
      </c>
      <c r="N306" s="37">
        <f t="shared" si="81"/>
        <v>0</v>
      </c>
      <c r="O306" s="37">
        <v>0</v>
      </c>
      <c r="P306" s="37">
        <v>0</v>
      </c>
      <c r="Q306" s="21">
        <f t="shared" si="82"/>
        <v>39.790999999999997</v>
      </c>
      <c r="R306" s="21">
        <f t="shared" si="91"/>
        <v>12.833333333333288</v>
      </c>
      <c r="S306" s="21">
        <f t="shared" si="92"/>
        <v>-21.527183025374633</v>
      </c>
      <c r="T306" s="21">
        <f t="shared" si="83"/>
        <v>86.147999999999996</v>
      </c>
      <c r="U306" s="37">
        <f>VLOOKUP(Time_Zone, 'LSTM LookUp'!$B$5:$D$8, 3, FALSE)</f>
        <v>-75</v>
      </c>
      <c r="V306" s="21">
        <f t="shared" si="93"/>
        <v>-8.5747963485825736</v>
      </c>
      <c r="W306" s="21">
        <f t="shared" si="84"/>
        <v>294.00430091285438</v>
      </c>
      <c r="X306" s="21">
        <f t="shared" si="85"/>
        <v>0</v>
      </c>
      <c r="Y306" s="21">
        <f t="shared" si="86"/>
        <v>0</v>
      </c>
      <c r="Z306" s="21">
        <f t="shared" si="94"/>
        <v>0</v>
      </c>
      <c r="AA306" s="21">
        <f t="shared" si="87"/>
        <v>0</v>
      </c>
      <c r="AB306" s="21">
        <f t="shared" si="88"/>
        <v>0</v>
      </c>
      <c r="AC306" s="21">
        <f t="shared" si="89"/>
        <v>0</v>
      </c>
      <c r="AD306" s="21">
        <f t="shared" si="95"/>
        <v>0</v>
      </c>
      <c r="AE306" s="21" t="str">
        <f t="shared" si="90"/>
        <v>1/12/21:00</v>
      </c>
    </row>
    <row r="307" spans="2:31">
      <c r="B307" s="37">
        <v>1</v>
      </c>
      <c r="C307" s="38">
        <v>12</v>
      </c>
      <c r="D307" s="38">
        <v>22</v>
      </c>
      <c r="E307" s="17">
        <v>0</v>
      </c>
      <c r="F307" s="17">
        <v>0</v>
      </c>
      <c r="G307" s="17">
        <v>0</v>
      </c>
      <c r="H307" s="37">
        <f t="shared" si="78"/>
        <v>32</v>
      </c>
      <c r="I307" s="37">
        <f>IF(H307&lt;'Roof Calculator'!$G$8, 1, 0)</f>
        <v>1</v>
      </c>
      <c r="J307" s="37">
        <f>IF(H307&gt;='Roof Calculator'!$G$8, 1, 0)</f>
        <v>0</v>
      </c>
      <c r="K307" s="37">
        <f t="shared" si="79"/>
        <v>32</v>
      </c>
      <c r="L307" s="37">
        <f t="shared" si="80"/>
        <v>0</v>
      </c>
      <c r="M307" s="37">
        <v>0</v>
      </c>
      <c r="N307" s="37">
        <f t="shared" si="81"/>
        <v>0</v>
      </c>
      <c r="O307" s="37">
        <v>0</v>
      </c>
      <c r="P307" s="37">
        <v>0</v>
      </c>
      <c r="Q307" s="21">
        <f t="shared" si="82"/>
        <v>39.790999999999997</v>
      </c>
      <c r="R307" s="21">
        <f t="shared" si="91"/>
        <v>12.874999999999954</v>
      </c>
      <c r="S307" s="21">
        <f t="shared" si="92"/>
        <v>-21.520373993957428</v>
      </c>
      <c r="T307" s="21">
        <f t="shared" si="83"/>
        <v>86.147999999999996</v>
      </c>
      <c r="U307" s="37">
        <f>VLOOKUP(Time_Zone, 'LSTM LookUp'!$B$5:$D$8, 3, FALSE)</f>
        <v>-75</v>
      </c>
      <c r="V307" s="21">
        <f t="shared" si="93"/>
        <v>-8.5901031164029895</v>
      </c>
      <c r="W307" s="21">
        <f t="shared" si="84"/>
        <v>309.00047422089926</v>
      </c>
      <c r="X307" s="21">
        <f t="shared" si="85"/>
        <v>0</v>
      </c>
      <c r="Y307" s="21">
        <f t="shared" si="86"/>
        <v>0</v>
      </c>
      <c r="Z307" s="21">
        <f t="shared" si="94"/>
        <v>0</v>
      </c>
      <c r="AA307" s="21">
        <f t="shared" si="87"/>
        <v>0</v>
      </c>
      <c r="AB307" s="21">
        <f t="shared" si="88"/>
        <v>0</v>
      </c>
      <c r="AC307" s="21">
        <f t="shared" si="89"/>
        <v>0</v>
      </c>
      <c r="AD307" s="21">
        <f t="shared" si="95"/>
        <v>0</v>
      </c>
      <c r="AE307" s="21" t="str">
        <f t="shared" si="90"/>
        <v>1/12/22:00</v>
      </c>
    </row>
    <row r="308" spans="2:31">
      <c r="B308" s="37">
        <v>1</v>
      </c>
      <c r="C308" s="38">
        <v>12</v>
      </c>
      <c r="D308" s="38">
        <v>23</v>
      </c>
      <c r="E308" s="17">
        <v>0</v>
      </c>
      <c r="F308" s="17">
        <v>0</v>
      </c>
      <c r="G308" s="17">
        <v>0</v>
      </c>
      <c r="H308" s="37">
        <f t="shared" si="78"/>
        <v>32</v>
      </c>
      <c r="I308" s="37">
        <f>IF(H308&lt;'Roof Calculator'!$G$8, 1, 0)</f>
        <v>1</v>
      </c>
      <c r="J308" s="37">
        <f>IF(H308&gt;='Roof Calculator'!$G$8, 1, 0)</f>
        <v>0</v>
      </c>
      <c r="K308" s="37">
        <f t="shared" si="79"/>
        <v>32</v>
      </c>
      <c r="L308" s="37">
        <f t="shared" si="80"/>
        <v>0</v>
      </c>
      <c r="M308" s="37">
        <v>0</v>
      </c>
      <c r="N308" s="37">
        <f t="shared" si="81"/>
        <v>0</v>
      </c>
      <c r="O308" s="37">
        <v>0</v>
      </c>
      <c r="P308" s="37">
        <v>0</v>
      </c>
      <c r="Q308" s="21">
        <f t="shared" si="82"/>
        <v>39.790999999999997</v>
      </c>
      <c r="R308" s="21">
        <f t="shared" si="91"/>
        <v>12.91666666666662</v>
      </c>
      <c r="S308" s="21">
        <f t="shared" si="92"/>
        <v>-21.51355365898501</v>
      </c>
      <c r="T308" s="21">
        <f t="shared" si="83"/>
        <v>86.147999999999996</v>
      </c>
      <c r="U308" s="37">
        <f>VLOOKUP(Time_Zone, 'LSTM LookUp'!$B$5:$D$8, 3, FALSE)</f>
        <v>-75</v>
      </c>
      <c r="V308" s="21">
        <f t="shared" si="93"/>
        <v>-8.6053945782301451</v>
      </c>
      <c r="W308" s="21">
        <f t="shared" si="84"/>
        <v>323.99665135544245</v>
      </c>
      <c r="X308" s="21">
        <f t="shared" si="85"/>
        <v>0</v>
      </c>
      <c r="Y308" s="21">
        <f t="shared" si="86"/>
        <v>0</v>
      </c>
      <c r="Z308" s="21">
        <f t="shared" si="94"/>
        <v>0</v>
      </c>
      <c r="AA308" s="21">
        <f t="shared" si="87"/>
        <v>0</v>
      </c>
      <c r="AB308" s="21">
        <f t="shared" si="88"/>
        <v>0</v>
      </c>
      <c r="AC308" s="21">
        <f t="shared" si="89"/>
        <v>0</v>
      </c>
      <c r="AD308" s="21">
        <f t="shared" si="95"/>
        <v>0</v>
      </c>
      <c r="AE308" s="21" t="str">
        <f t="shared" si="90"/>
        <v>1/12/23:00</v>
      </c>
    </row>
    <row r="309" spans="2:31">
      <c r="B309" s="37">
        <v>1</v>
      </c>
      <c r="C309" s="38">
        <v>12</v>
      </c>
      <c r="D309" s="38">
        <v>24</v>
      </c>
      <c r="E309" s="17">
        <v>0.6</v>
      </c>
      <c r="F309" s="17">
        <v>0</v>
      </c>
      <c r="G309" s="17">
        <v>0</v>
      </c>
      <c r="H309" s="37">
        <f t="shared" si="78"/>
        <v>33.08</v>
      </c>
      <c r="I309" s="37">
        <f>IF(H309&lt;'Roof Calculator'!$G$8, 1, 0)</f>
        <v>1</v>
      </c>
      <c r="J309" s="37">
        <f>IF(H309&gt;='Roof Calculator'!$G$8, 1, 0)</f>
        <v>0</v>
      </c>
      <c r="K309" s="37">
        <f t="shared" si="79"/>
        <v>33.08</v>
      </c>
      <c r="L309" s="37">
        <f t="shared" si="80"/>
        <v>0</v>
      </c>
      <c r="M309" s="37">
        <v>0</v>
      </c>
      <c r="N309" s="37">
        <f t="shared" si="81"/>
        <v>0</v>
      </c>
      <c r="O309" s="37">
        <v>0</v>
      </c>
      <c r="P309" s="37">
        <v>0</v>
      </c>
      <c r="Q309" s="21">
        <f t="shared" si="82"/>
        <v>39.790999999999997</v>
      </c>
      <c r="R309" s="21">
        <f t="shared" si="91"/>
        <v>12.958333333333286</v>
      </c>
      <c r="S309" s="21">
        <f t="shared" si="92"/>
        <v>-21.506722025460608</v>
      </c>
      <c r="T309" s="21">
        <f t="shared" si="83"/>
        <v>86.147999999999996</v>
      </c>
      <c r="U309" s="37">
        <f>VLOOKUP(Time_Zone, 'LSTM LookUp'!$B$5:$D$8, 3, FALSE)</f>
        <v>-75</v>
      </c>
      <c r="V309" s="21">
        <f t="shared" si="93"/>
        <v>-8.6206707109237044</v>
      </c>
      <c r="W309" s="21">
        <f t="shared" si="84"/>
        <v>338.99283232226912</v>
      </c>
      <c r="X309" s="21">
        <f t="shared" si="85"/>
        <v>0</v>
      </c>
      <c r="Y309" s="21">
        <f t="shared" si="86"/>
        <v>0</v>
      </c>
      <c r="Z309" s="21">
        <f t="shared" si="94"/>
        <v>0</v>
      </c>
      <c r="AA309" s="21">
        <f t="shared" si="87"/>
        <v>0</v>
      </c>
      <c r="AB309" s="21">
        <f t="shared" si="88"/>
        <v>0</v>
      </c>
      <c r="AC309" s="21">
        <f t="shared" si="89"/>
        <v>0</v>
      </c>
      <c r="AD309" s="21">
        <f t="shared" si="95"/>
        <v>0</v>
      </c>
      <c r="AE309" s="21" t="str">
        <f t="shared" si="90"/>
        <v>1/12/24:00</v>
      </c>
    </row>
    <row r="310" spans="2:31">
      <c r="B310" s="37">
        <v>1</v>
      </c>
      <c r="C310" s="38">
        <v>13</v>
      </c>
      <c r="D310" s="38">
        <v>1</v>
      </c>
      <c r="E310" s="17">
        <v>-0.6</v>
      </c>
      <c r="F310" s="17">
        <v>0</v>
      </c>
      <c r="G310" s="17">
        <v>0</v>
      </c>
      <c r="H310" s="37">
        <f t="shared" si="78"/>
        <v>30.92</v>
      </c>
      <c r="I310" s="37">
        <f>IF(H310&lt;'Roof Calculator'!$G$8, 1, 0)</f>
        <v>1</v>
      </c>
      <c r="J310" s="37">
        <f>IF(H310&gt;='Roof Calculator'!$G$8, 1, 0)</f>
        <v>0</v>
      </c>
      <c r="K310" s="37">
        <f t="shared" si="79"/>
        <v>30.92</v>
      </c>
      <c r="L310" s="37">
        <f t="shared" si="80"/>
        <v>0</v>
      </c>
      <c r="M310" s="37">
        <v>0</v>
      </c>
      <c r="N310" s="37">
        <f t="shared" si="81"/>
        <v>0</v>
      </c>
      <c r="O310" s="37">
        <v>0</v>
      </c>
      <c r="P310" s="37">
        <v>0</v>
      </c>
      <c r="Q310" s="21">
        <f t="shared" si="82"/>
        <v>39.790999999999997</v>
      </c>
      <c r="R310" s="21">
        <f t="shared" si="91"/>
        <v>12.999999999999952</v>
      </c>
      <c r="S310" s="21">
        <f t="shared" si="92"/>
        <v>-21.499879098394185</v>
      </c>
      <c r="T310" s="21">
        <f t="shared" si="83"/>
        <v>86.147999999999996</v>
      </c>
      <c r="U310" s="37">
        <f>VLOOKUP(Time_Zone, 'LSTM LookUp'!$B$5:$D$8, 3, FALSE)</f>
        <v>-75</v>
      </c>
      <c r="V310" s="21">
        <f t="shared" si="93"/>
        <v>-8.6359314913736114</v>
      </c>
      <c r="W310" s="21">
        <f t="shared" si="84"/>
        <v>-6.0109828728434245</v>
      </c>
      <c r="X310" s="21">
        <f t="shared" si="85"/>
        <v>0</v>
      </c>
      <c r="Y310" s="21">
        <f t="shared" si="86"/>
        <v>0</v>
      </c>
      <c r="Z310" s="21">
        <f t="shared" si="94"/>
        <v>0</v>
      </c>
      <c r="AA310" s="21">
        <f t="shared" si="87"/>
        <v>0</v>
      </c>
      <c r="AB310" s="21">
        <f t="shared" si="88"/>
        <v>0</v>
      </c>
      <c r="AC310" s="21">
        <f t="shared" si="89"/>
        <v>0</v>
      </c>
      <c r="AD310" s="21">
        <f t="shared" si="95"/>
        <v>0</v>
      </c>
      <c r="AE310" s="21" t="str">
        <f t="shared" si="90"/>
        <v>1/13/1:00</v>
      </c>
    </row>
    <row r="311" spans="2:31">
      <c r="B311" s="37">
        <v>1</v>
      </c>
      <c r="C311" s="38">
        <v>13</v>
      </c>
      <c r="D311" s="38">
        <v>2</v>
      </c>
      <c r="E311" s="17">
        <v>-0.6</v>
      </c>
      <c r="F311" s="17">
        <v>0</v>
      </c>
      <c r="G311" s="17">
        <v>0</v>
      </c>
      <c r="H311" s="37">
        <f t="shared" si="78"/>
        <v>30.92</v>
      </c>
      <c r="I311" s="37">
        <f>IF(H311&lt;'Roof Calculator'!$G$8, 1, 0)</f>
        <v>1</v>
      </c>
      <c r="J311" s="37">
        <f>IF(H311&gt;='Roof Calculator'!$G$8, 1, 0)</f>
        <v>0</v>
      </c>
      <c r="K311" s="37">
        <f t="shared" si="79"/>
        <v>30.92</v>
      </c>
      <c r="L311" s="37">
        <f t="shared" si="80"/>
        <v>0</v>
      </c>
      <c r="M311" s="37">
        <v>0</v>
      </c>
      <c r="N311" s="37">
        <f t="shared" si="81"/>
        <v>0</v>
      </c>
      <c r="O311" s="37">
        <v>0</v>
      </c>
      <c r="P311" s="37">
        <v>0</v>
      </c>
      <c r="Q311" s="21">
        <f t="shared" si="82"/>
        <v>39.790999999999997</v>
      </c>
      <c r="R311" s="21">
        <f t="shared" si="91"/>
        <v>13.041666666666618</v>
      </c>
      <c r="S311" s="21">
        <f t="shared" si="92"/>
        <v>-21.493024882802395</v>
      </c>
      <c r="T311" s="21">
        <f t="shared" si="83"/>
        <v>86.147999999999996</v>
      </c>
      <c r="U311" s="37">
        <f>VLOOKUP(Time_Zone, 'LSTM LookUp'!$B$5:$D$8, 3, FALSE)</f>
        <v>-75</v>
      </c>
      <c r="V311" s="21">
        <f t="shared" si="93"/>
        <v>-8.6511768965002034</v>
      </c>
      <c r="W311" s="21">
        <f t="shared" si="84"/>
        <v>8.9852057758749293</v>
      </c>
      <c r="X311" s="21">
        <f t="shared" si="85"/>
        <v>0</v>
      </c>
      <c r="Y311" s="21">
        <f t="shared" si="86"/>
        <v>0</v>
      </c>
      <c r="Z311" s="21">
        <f t="shared" si="94"/>
        <v>0</v>
      </c>
      <c r="AA311" s="21">
        <f t="shared" si="87"/>
        <v>0</v>
      </c>
      <c r="AB311" s="21">
        <f t="shared" si="88"/>
        <v>0</v>
      </c>
      <c r="AC311" s="21">
        <f t="shared" si="89"/>
        <v>0</v>
      </c>
      <c r="AD311" s="21">
        <f t="shared" si="95"/>
        <v>0</v>
      </c>
      <c r="AE311" s="21" t="str">
        <f t="shared" si="90"/>
        <v>1/13/2:00</v>
      </c>
    </row>
    <row r="312" spans="2:31">
      <c r="B312" s="37">
        <v>1</v>
      </c>
      <c r="C312" s="38">
        <v>13</v>
      </c>
      <c r="D312" s="38">
        <v>3</v>
      </c>
      <c r="E312" s="17">
        <v>-1.1000000000000001</v>
      </c>
      <c r="F312" s="17">
        <v>0</v>
      </c>
      <c r="G312" s="17">
        <v>0</v>
      </c>
      <c r="H312" s="37">
        <f t="shared" si="78"/>
        <v>30.02</v>
      </c>
      <c r="I312" s="37">
        <f>IF(H312&lt;'Roof Calculator'!$G$8, 1, 0)</f>
        <v>1</v>
      </c>
      <c r="J312" s="37">
        <f>IF(H312&gt;='Roof Calculator'!$G$8, 1, 0)</f>
        <v>0</v>
      </c>
      <c r="K312" s="37">
        <f t="shared" si="79"/>
        <v>30.02</v>
      </c>
      <c r="L312" s="37">
        <f t="shared" si="80"/>
        <v>0</v>
      </c>
      <c r="M312" s="37">
        <v>0</v>
      </c>
      <c r="N312" s="37">
        <f t="shared" si="81"/>
        <v>0</v>
      </c>
      <c r="O312" s="37">
        <v>0</v>
      </c>
      <c r="P312" s="37">
        <v>0</v>
      </c>
      <c r="Q312" s="21">
        <f t="shared" si="82"/>
        <v>39.790999999999997</v>
      </c>
      <c r="R312" s="21">
        <f t="shared" si="91"/>
        <v>13.083333333333284</v>
      </c>
      <c r="S312" s="21">
        <f t="shared" si="92"/>
        <v>-21.48615938370855</v>
      </c>
      <c r="T312" s="21">
        <f t="shared" si="83"/>
        <v>86.147999999999996</v>
      </c>
      <c r="U312" s="37">
        <f>VLOOKUP(Time_Zone, 'LSTM LookUp'!$B$5:$D$8, 3, FALSE)</f>
        <v>-75</v>
      </c>
      <c r="V312" s="21">
        <f t="shared" si="93"/>
        <v>-8.6664069032542219</v>
      </c>
      <c r="W312" s="21">
        <f t="shared" si="84"/>
        <v>23.981398274186432</v>
      </c>
      <c r="X312" s="21">
        <f t="shared" si="85"/>
        <v>0</v>
      </c>
      <c r="Y312" s="21">
        <f t="shared" si="86"/>
        <v>0</v>
      </c>
      <c r="Z312" s="21">
        <f t="shared" si="94"/>
        <v>0</v>
      </c>
      <c r="AA312" s="21">
        <f t="shared" si="87"/>
        <v>0</v>
      </c>
      <c r="AB312" s="21">
        <f t="shared" si="88"/>
        <v>0</v>
      </c>
      <c r="AC312" s="21">
        <f t="shared" si="89"/>
        <v>0</v>
      </c>
      <c r="AD312" s="21">
        <f t="shared" si="95"/>
        <v>0</v>
      </c>
      <c r="AE312" s="21" t="str">
        <f t="shared" si="90"/>
        <v>1/13/3:00</v>
      </c>
    </row>
    <row r="313" spans="2:31">
      <c r="B313" s="37">
        <v>1</v>
      </c>
      <c r="C313" s="38">
        <v>13</v>
      </c>
      <c r="D313" s="38">
        <v>4</v>
      </c>
      <c r="E313" s="17">
        <v>-0.6</v>
      </c>
      <c r="F313" s="17">
        <v>0</v>
      </c>
      <c r="G313" s="17">
        <v>0</v>
      </c>
      <c r="H313" s="37">
        <f t="shared" si="78"/>
        <v>30.92</v>
      </c>
      <c r="I313" s="37">
        <f>IF(H313&lt;'Roof Calculator'!$G$8, 1, 0)</f>
        <v>1</v>
      </c>
      <c r="J313" s="37">
        <f>IF(H313&gt;='Roof Calculator'!$G$8, 1, 0)</f>
        <v>0</v>
      </c>
      <c r="K313" s="37">
        <f t="shared" si="79"/>
        <v>30.92</v>
      </c>
      <c r="L313" s="37">
        <f t="shared" si="80"/>
        <v>0</v>
      </c>
      <c r="M313" s="37">
        <v>0</v>
      </c>
      <c r="N313" s="37">
        <f t="shared" si="81"/>
        <v>0</v>
      </c>
      <c r="O313" s="37">
        <v>0</v>
      </c>
      <c r="P313" s="37">
        <v>0</v>
      </c>
      <c r="Q313" s="21">
        <f t="shared" si="82"/>
        <v>39.790999999999997</v>
      </c>
      <c r="R313" s="21">
        <f t="shared" si="91"/>
        <v>13.12499999999995</v>
      </c>
      <c r="S313" s="21">
        <f t="shared" si="92"/>
        <v>-21.479282606142661</v>
      </c>
      <c r="T313" s="21">
        <f t="shared" si="83"/>
        <v>86.147999999999996</v>
      </c>
      <c r="U313" s="37">
        <f>VLOOKUP(Time_Zone, 'LSTM LookUp'!$B$5:$D$8, 3, FALSE)</f>
        <v>-75</v>
      </c>
      <c r="V313" s="21">
        <f t="shared" si="93"/>
        <v>-8.681621488616841</v>
      </c>
      <c r="W313" s="21">
        <f t="shared" si="84"/>
        <v>38.977594627845768</v>
      </c>
      <c r="X313" s="21">
        <f t="shared" si="85"/>
        <v>0</v>
      </c>
      <c r="Y313" s="21">
        <f t="shared" si="86"/>
        <v>0</v>
      </c>
      <c r="Z313" s="21">
        <f t="shared" si="94"/>
        <v>0</v>
      </c>
      <c r="AA313" s="21">
        <f t="shared" si="87"/>
        <v>0</v>
      </c>
      <c r="AB313" s="21">
        <f t="shared" si="88"/>
        <v>0</v>
      </c>
      <c r="AC313" s="21">
        <f t="shared" si="89"/>
        <v>0</v>
      </c>
      <c r="AD313" s="21">
        <f t="shared" si="95"/>
        <v>0</v>
      </c>
      <c r="AE313" s="21" t="str">
        <f t="shared" si="90"/>
        <v>1/13/4:00</v>
      </c>
    </row>
    <row r="314" spans="2:31">
      <c r="B314" s="37">
        <v>1</v>
      </c>
      <c r="C314" s="38">
        <v>13</v>
      </c>
      <c r="D314" s="38">
        <v>5</v>
      </c>
      <c r="E314" s="17">
        <v>0</v>
      </c>
      <c r="F314" s="17">
        <v>0</v>
      </c>
      <c r="G314" s="17">
        <v>0</v>
      </c>
      <c r="H314" s="37">
        <f t="shared" si="78"/>
        <v>32</v>
      </c>
      <c r="I314" s="37">
        <f>IF(H314&lt;'Roof Calculator'!$G$8, 1, 0)</f>
        <v>1</v>
      </c>
      <c r="J314" s="37">
        <f>IF(H314&gt;='Roof Calculator'!$G$8, 1, 0)</f>
        <v>0</v>
      </c>
      <c r="K314" s="37">
        <f t="shared" si="79"/>
        <v>32</v>
      </c>
      <c r="L314" s="37">
        <f t="shared" si="80"/>
        <v>0</v>
      </c>
      <c r="M314" s="37">
        <v>0</v>
      </c>
      <c r="N314" s="37">
        <f t="shared" si="81"/>
        <v>0</v>
      </c>
      <c r="O314" s="37">
        <v>0</v>
      </c>
      <c r="P314" s="37">
        <v>0</v>
      </c>
      <c r="Q314" s="21">
        <f t="shared" si="82"/>
        <v>39.790999999999997</v>
      </c>
      <c r="R314" s="21">
        <f t="shared" si="91"/>
        <v>13.166666666666616</v>
      </c>
      <c r="S314" s="21">
        <f t="shared" si="92"/>
        <v>-21.472394555141392</v>
      </c>
      <c r="T314" s="21">
        <f t="shared" si="83"/>
        <v>86.147999999999996</v>
      </c>
      <c r="U314" s="37">
        <f>VLOOKUP(Time_Zone, 'LSTM LookUp'!$B$5:$D$8, 3, FALSE)</f>
        <v>-75</v>
      </c>
      <c r="V314" s="21">
        <f t="shared" si="93"/>
        <v>-8.6968206295997614</v>
      </c>
      <c r="W314" s="21">
        <f t="shared" si="84"/>
        <v>53.973794842600064</v>
      </c>
      <c r="X314" s="21">
        <f t="shared" si="85"/>
        <v>0</v>
      </c>
      <c r="Y314" s="21">
        <f t="shared" si="86"/>
        <v>0</v>
      </c>
      <c r="Z314" s="21">
        <f t="shared" si="94"/>
        <v>0</v>
      </c>
      <c r="AA314" s="21">
        <f t="shared" si="87"/>
        <v>0</v>
      </c>
      <c r="AB314" s="21">
        <f t="shared" si="88"/>
        <v>0</v>
      </c>
      <c r="AC314" s="21">
        <f t="shared" si="89"/>
        <v>0</v>
      </c>
      <c r="AD314" s="21">
        <f t="shared" si="95"/>
        <v>0</v>
      </c>
      <c r="AE314" s="21" t="str">
        <f t="shared" si="90"/>
        <v>1/13/5:00</v>
      </c>
    </row>
    <row r="315" spans="2:31">
      <c r="B315" s="37">
        <v>1</v>
      </c>
      <c r="C315" s="38">
        <v>13</v>
      </c>
      <c r="D315" s="38">
        <v>6</v>
      </c>
      <c r="E315" s="17">
        <v>0</v>
      </c>
      <c r="F315" s="17">
        <v>0</v>
      </c>
      <c r="G315" s="17">
        <v>0</v>
      </c>
      <c r="H315" s="37">
        <f t="shared" si="78"/>
        <v>32</v>
      </c>
      <c r="I315" s="37">
        <f>IF(H315&lt;'Roof Calculator'!$G$8, 1, 0)</f>
        <v>1</v>
      </c>
      <c r="J315" s="37">
        <f>IF(H315&gt;='Roof Calculator'!$G$8, 1, 0)</f>
        <v>0</v>
      </c>
      <c r="K315" s="37">
        <f t="shared" si="79"/>
        <v>32</v>
      </c>
      <c r="L315" s="37">
        <f t="shared" si="80"/>
        <v>0</v>
      </c>
      <c r="M315" s="37">
        <v>0</v>
      </c>
      <c r="N315" s="37">
        <f t="shared" si="81"/>
        <v>0</v>
      </c>
      <c r="O315" s="37">
        <v>0</v>
      </c>
      <c r="P315" s="37">
        <v>0</v>
      </c>
      <c r="Q315" s="21">
        <f t="shared" si="82"/>
        <v>39.790999999999997</v>
      </c>
      <c r="R315" s="21">
        <f t="shared" si="91"/>
        <v>13.208333333333282</v>
      </c>
      <c r="S315" s="21">
        <f t="shared" si="92"/>
        <v>-21.465495235748062</v>
      </c>
      <c r="T315" s="21">
        <f t="shared" si="83"/>
        <v>86.147999999999996</v>
      </c>
      <c r="U315" s="37">
        <f>VLOOKUP(Time_Zone, 'LSTM LookUp'!$B$5:$D$8, 3, FALSE)</f>
        <v>-75</v>
      </c>
      <c r="V315" s="21">
        <f t="shared" si="93"/>
        <v>-8.7120043032451875</v>
      </c>
      <c r="W315" s="21">
        <f t="shared" si="84"/>
        <v>68.969998924188701</v>
      </c>
      <c r="X315" s="21">
        <f t="shared" si="85"/>
        <v>0</v>
      </c>
      <c r="Y315" s="21">
        <f t="shared" si="86"/>
        <v>0</v>
      </c>
      <c r="Z315" s="21">
        <f t="shared" si="94"/>
        <v>0</v>
      </c>
      <c r="AA315" s="21">
        <f t="shared" si="87"/>
        <v>0</v>
      </c>
      <c r="AB315" s="21">
        <f t="shared" si="88"/>
        <v>0</v>
      </c>
      <c r="AC315" s="21">
        <f t="shared" si="89"/>
        <v>0</v>
      </c>
      <c r="AD315" s="21">
        <f t="shared" si="95"/>
        <v>0</v>
      </c>
      <c r="AE315" s="21" t="str">
        <f t="shared" si="90"/>
        <v>1/13/6:00</v>
      </c>
    </row>
    <row r="316" spans="2:31">
      <c r="B316" s="37">
        <v>1</v>
      </c>
      <c r="C316" s="38">
        <v>13</v>
      </c>
      <c r="D316" s="38">
        <v>7</v>
      </c>
      <c r="E316" s="17">
        <v>0.6</v>
      </c>
      <c r="F316" s="17">
        <v>0</v>
      </c>
      <c r="G316" s="17">
        <v>0</v>
      </c>
      <c r="H316" s="37">
        <f t="shared" si="78"/>
        <v>33.08</v>
      </c>
      <c r="I316" s="37">
        <f>IF(H316&lt;'Roof Calculator'!$G$8, 1, 0)</f>
        <v>1</v>
      </c>
      <c r="J316" s="37">
        <f>IF(H316&gt;='Roof Calculator'!$G$8, 1, 0)</f>
        <v>0</v>
      </c>
      <c r="K316" s="37">
        <f t="shared" si="79"/>
        <v>33.08</v>
      </c>
      <c r="L316" s="37">
        <f t="shared" si="80"/>
        <v>0</v>
      </c>
      <c r="M316" s="37">
        <v>0</v>
      </c>
      <c r="N316" s="37">
        <f t="shared" si="81"/>
        <v>0</v>
      </c>
      <c r="O316" s="37">
        <v>0</v>
      </c>
      <c r="P316" s="37">
        <v>0</v>
      </c>
      <c r="Q316" s="21">
        <f t="shared" si="82"/>
        <v>39.790999999999997</v>
      </c>
      <c r="R316" s="21">
        <f t="shared" si="91"/>
        <v>13.249999999999948</v>
      </c>
      <c r="S316" s="21">
        <f t="shared" si="92"/>
        <v>-21.458584653012629</v>
      </c>
      <c r="T316" s="21">
        <f t="shared" si="83"/>
        <v>86.147999999999996</v>
      </c>
      <c r="U316" s="37">
        <f>VLOOKUP(Time_Zone, 'LSTM LookUp'!$B$5:$D$8, 3, FALSE)</f>
        <v>-75</v>
      </c>
      <c r="V316" s="21">
        <f t="shared" si="93"/>
        <v>-8.7271724866259177</v>
      </c>
      <c r="W316" s="21">
        <f t="shared" si="84"/>
        <v>83.966206878343542</v>
      </c>
      <c r="X316" s="21">
        <f t="shared" si="85"/>
        <v>0</v>
      </c>
      <c r="Y316" s="21">
        <f t="shared" si="86"/>
        <v>0</v>
      </c>
      <c r="Z316" s="21">
        <f t="shared" si="94"/>
        <v>0</v>
      </c>
      <c r="AA316" s="21">
        <f t="shared" si="87"/>
        <v>0</v>
      </c>
      <c r="AB316" s="21">
        <f t="shared" si="88"/>
        <v>0</v>
      </c>
      <c r="AC316" s="21">
        <f t="shared" si="89"/>
        <v>0</v>
      </c>
      <c r="AD316" s="21">
        <f t="shared" si="95"/>
        <v>0</v>
      </c>
      <c r="AE316" s="21" t="str">
        <f t="shared" si="90"/>
        <v>1/13/7:00</v>
      </c>
    </row>
    <row r="317" spans="2:31">
      <c r="B317" s="37">
        <v>1</v>
      </c>
      <c r="C317" s="38">
        <v>13</v>
      </c>
      <c r="D317" s="38">
        <v>8</v>
      </c>
      <c r="E317" s="17">
        <v>0.6</v>
      </c>
      <c r="F317" s="17">
        <v>0</v>
      </c>
      <c r="G317" s="17">
        <v>0</v>
      </c>
      <c r="H317" s="37">
        <f t="shared" si="78"/>
        <v>33.08</v>
      </c>
      <c r="I317" s="37">
        <f>IF(H317&lt;'Roof Calculator'!$G$8, 1, 0)</f>
        <v>1</v>
      </c>
      <c r="J317" s="37">
        <f>IF(H317&gt;='Roof Calculator'!$G$8, 1, 0)</f>
        <v>0</v>
      </c>
      <c r="K317" s="37">
        <f t="shared" si="79"/>
        <v>33.08</v>
      </c>
      <c r="L317" s="37">
        <f t="shared" si="80"/>
        <v>0</v>
      </c>
      <c r="M317" s="37">
        <v>0</v>
      </c>
      <c r="N317" s="37">
        <f t="shared" si="81"/>
        <v>0</v>
      </c>
      <c r="O317" s="37">
        <v>0</v>
      </c>
      <c r="P317" s="37">
        <v>0</v>
      </c>
      <c r="Q317" s="21">
        <f t="shared" si="82"/>
        <v>39.790999999999997</v>
      </c>
      <c r="R317" s="21">
        <f t="shared" si="91"/>
        <v>13.291666666666615</v>
      </c>
      <c r="S317" s="21">
        <f t="shared" si="92"/>
        <v>-21.451662811991682</v>
      </c>
      <c r="T317" s="21">
        <f t="shared" si="83"/>
        <v>86.147999999999996</v>
      </c>
      <c r="U317" s="37">
        <f>VLOOKUP(Time_Zone, 'LSTM LookUp'!$B$5:$D$8, 3, FALSE)</f>
        <v>-75</v>
      </c>
      <c r="V317" s="21">
        <f t="shared" si="93"/>
        <v>-8.7423251568453715</v>
      </c>
      <c r="W317" s="21">
        <f t="shared" si="84"/>
        <v>98.96241871078864</v>
      </c>
      <c r="X317" s="21">
        <f t="shared" si="85"/>
        <v>0</v>
      </c>
      <c r="Y317" s="21">
        <f t="shared" si="86"/>
        <v>0</v>
      </c>
      <c r="Z317" s="21">
        <f t="shared" si="94"/>
        <v>0</v>
      </c>
      <c r="AA317" s="21">
        <f t="shared" si="87"/>
        <v>0</v>
      </c>
      <c r="AB317" s="21">
        <f t="shared" si="88"/>
        <v>0</v>
      </c>
      <c r="AC317" s="21">
        <f t="shared" si="89"/>
        <v>0</v>
      </c>
      <c r="AD317" s="21">
        <f t="shared" si="95"/>
        <v>0</v>
      </c>
      <c r="AE317" s="21" t="str">
        <f t="shared" si="90"/>
        <v>1/13/8:00</v>
      </c>
    </row>
    <row r="318" spans="2:31">
      <c r="B318" s="37">
        <v>1</v>
      </c>
      <c r="C318" s="38">
        <v>13</v>
      </c>
      <c r="D318" s="38">
        <v>9</v>
      </c>
      <c r="E318" s="17">
        <v>1.1000000000000001</v>
      </c>
      <c r="F318" s="17">
        <v>10</v>
      </c>
      <c r="G318" s="17">
        <v>2</v>
      </c>
      <c r="H318" s="37">
        <f t="shared" si="78"/>
        <v>33.979999999999997</v>
      </c>
      <c r="I318" s="37">
        <f>IF(H318&lt;'Roof Calculator'!$G$8, 1, 0)</f>
        <v>1</v>
      </c>
      <c r="J318" s="37">
        <f>IF(H318&gt;='Roof Calculator'!$G$8, 1, 0)</f>
        <v>0</v>
      </c>
      <c r="K318" s="37">
        <f t="shared" si="79"/>
        <v>33.979999999999997</v>
      </c>
      <c r="L318" s="37">
        <f t="shared" si="80"/>
        <v>0</v>
      </c>
      <c r="M318" s="37">
        <v>0</v>
      </c>
      <c r="N318" s="37">
        <f t="shared" si="81"/>
        <v>10</v>
      </c>
      <c r="O318" s="37">
        <v>0</v>
      </c>
      <c r="P318" s="37">
        <v>0</v>
      </c>
      <c r="Q318" s="21">
        <f t="shared" si="82"/>
        <v>39.790999999999997</v>
      </c>
      <c r="R318" s="21">
        <f t="shared" si="91"/>
        <v>13.333333333333281</v>
      </c>
      <c r="S318" s="21">
        <f t="shared" si="92"/>
        <v>-21.444729717748423</v>
      </c>
      <c r="T318" s="21">
        <f t="shared" si="83"/>
        <v>86.147999999999996</v>
      </c>
      <c r="U318" s="37">
        <f>VLOOKUP(Time_Zone, 'LSTM LookUp'!$B$5:$D$8, 3, FALSE)</f>
        <v>-75</v>
      </c>
      <c r="V318" s="21">
        <f t="shared" si="93"/>
        <v>-8.7574622910376405</v>
      </c>
      <c r="W318" s="21">
        <f t="shared" si="84"/>
        <v>113.95863442724057</v>
      </c>
      <c r="X318" s="21">
        <f t="shared" si="85"/>
        <v>-1.0488083634020564</v>
      </c>
      <c r="Y318" s="21">
        <f t="shared" si="86"/>
        <v>8.9511916365979438</v>
      </c>
      <c r="Z318" s="21">
        <f t="shared" si="94"/>
        <v>2.8373714106347254</v>
      </c>
      <c r="AA318" s="21">
        <f t="shared" si="87"/>
        <v>2.8373714106347254</v>
      </c>
      <c r="AB318" s="21">
        <f t="shared" si="88"/>
        <v>0</v>
      </c>
      <c r="AC318" s="21">
        <f t="shared" si="89"/>
        <v>0</v>
      </c>
      <c r="AD318" s="21">
        <f t="shared" si="95"/>
        <v>0</v>
      </c>
      <c r="AE318" s="21" t="str">
        <f t="shared" si="90"/>
        <v>1/13/9:00</v>
      </c>
    </row>
    <row r="319" spans="2:31">
      <c r="B319" s="37">
        <v>1</v>
      </c>
      <c r="C319" s="38">
        <v>13</v>
      </c>
      <c r="D319" s="38">
        <v>10</v>
      </c>
      <c r="E319" s="17">
        <v>1.7</v>
      </c>
      <c r="F319" s="17">
        <v>50</v>
      </c>
      <c r="G319" s="17">
        <v>4</v>
      </c>
      <c r="H319" s="37">
        <f t="shared" si="78"/>
        <v>35.06</v>
      </c>
      <c r="I319" s="37">
        <f>IF(H319&lt;'Roof Calculator'!$G$8, 1, 0)</f>
        <v>1</v>
      </c>
      <c r="J319" s="37">
        <f>IF(H319&gt;='Roof Calculator'!$G$8, 1, 0)</f>
        <v>0</v>
      </c>
      <c r="K319" s="37">
        <f t="shared" si="79"/>
        <v>35.06</v>
      </c>
      <c r="L319" s="37">
        <f t="shared" si="80"/>
        <v>0</v>
      </c>
      <c r="M319" s="37">
        <v>0</v>
      </c>
      <c r="N319" s="37">
        <f t="shared" si="81"/>
        <v>50</v>
      </c>
      <c r="O319" s="37">
        <v>0</v>
      </c>
      <c r="P319" s="37">
        <v>0</v>
      </c>
      <c r="Q319" s="21">
        <f t="shared" si="82"/>
        <v>39.790999999999997</v>
      </c>
      <c r="R319" s="21">
        <f t="shared" si="91"/>
        <v>13.374999999999947</v>
      </c>
      <c r="S319" s="21">
        <f t="shared" si="92"/>
        <v>-21.437785375352679</v>
      </c>
      <c r="T319" s="21">
        <f t="shared" si="83"/>
        <v>86.147999999999996</v>
      </c>
      <c r="U319" s="37">
        <f>VLOOKUP(Time_Zone, 'LSTM LookUp'!$B$5:$D$8, 3, FALSE)</f>
        <v>-75</v>
      </c>
      <c r="V319" s="21">
        <f t="shared" si="93"/>
        <v>-8.7725838663675049</v>
      </c>
      <c r="W319" s="21">
        <f t="shared" si="84"/>
        <v>128.95485403340814</v>
      </c>
      <c r="X319" s="21">
        <f t="shared" si="85"/>
        <v>-2.7343064216918878</v>
      </c>
      <c r="Y319" s="21">
        <f t="shared" si="86"/>
        <v>47.26569357830811</v>
      </c>
      <c r="Z319" s="21">
        <f t="shared" si="94"/>
        <v>14.98239933938938</v>
      </c>
      <c r="AA319" s="21">
        <f t="shared" si="87"/>
        <v>14.98239933938938</v>
      </c>
      <c r="AB319" s="21">
        <f t="shared" si="88"/>
        <v>0</v>
      </c>
      <c r="AC319" s="21">
        <f t="shared" si="89"/>
        <v>0</v>
      </c>
      <c r="AD319" s="21">
        <f t="shared" si="95"/>
        <v>0</v>
      </c>
      <c r="AE319" s="21" t="str">
        <f t="shared" si="90"/>
        <v>1/13/10:00</v>
      </c>
    </row>
    <row r="320" spans="2:31">
      <c r="B320" s="37">
        <v>1</v>
      </c>
      <c r="C320" s="38">
        <v>13</v>
      </c>
      <c r="D320" s="38">
        <v>11</v>
      </c>
      <c r="E320" s="17">
        <v>2.2000000000000002</v>
      </c>
      <c r="F320" s="17">
        <v>92</v>
      </c>
      <c r="G320" s="17">
        <v>4</v>
      </c>
      <c r="H320" s="37">
        <f t="shared" si="78"/>
        <v>35.96</v>
      </c>
      <c r="I320" s="37">
        <f>IF(H320&lt;'Roof Calculator'!$G$8, 1, 0)</f>
        <v>1</v>
      </c>
      <c r="J320" s="37">
        <f>IF(H320&gt;='Roof Calculator'!$G$8, 1, 0)</f>
        <v>0</v>
      </c>
      <c r="K320" s="37">
        <f t="shared" si="79"/>
        <v>35.96</v>
      </c>
      <c r="L320" s="37">
        <f t="shared" si="80"/>
        <v>0</v>
      </c>
      <c r="M320" s="37">
        <v>0</v>
      </c>
      <c r="N320" s="37">
        <f t="shared" si="81"/>
        <v>92</v>
      </c>
      <c r="O320" s="37">
        <v>0</v>
      </c>
      <c r="P320" s="37">
        <v>0</v>
      </c>
      <c r="Q320" s="21">
        <f t="shared" si="82"/>
        <v>39.790999999999997</v>
      </c>
      <c r="R320" s="21">
        <f t="shared" si="91"/>
        <v>13.416666666666613</v>
      </c>
      <c r="S320" s="21">
        <f t="shared" si="92"/>
        <v>-21.430829789880868</v>
      </c>
      <c r="T320" s="21">
        <f t="shared" si="83"/>
        <v>86.147999999999996</v>
      </c>
      <c r="U320" s="37">
        <f>VLOOKUP(Time_Zone, 'LSTM LookUp'!$B$5:$D$8, 3, FALSE)</f>
        <v>-75</v>
      </c>
      <c r="V320" s="21">
        <f t="shared" si="93"/>
        <v>-8.7876898600305182</v>
      </c>
      <c r="W320" s="21">
        <f t="shared" si="84"/>
        <v>143.95107753499241</v>
      </c>
      <c r="X320" s="21">
        <f t="shared" si="85"/>
        <v>-3.248535986155797</v>
      </c>
      <c r="Y320" s="21">
        <f t="shared" si="86"/>
        <v>88.751464013844199</v>
      </c>
      <c r="Z320" s="21">
        <f t="shared" si="94"/>
        <v>28.132663992496877</v>
      </c>
      <c r="AA320" s="21">
        <f t="shared" si="87"/>
        <v>28.132663992496877</v>
      </c>
      <c r="AB320" s="21">
        <f t="shared" si="88"/>
        <v>0</v>
      </c>
      <c r="AC320" s="21">
        <f t="shared" si="89"/>
        <v>0</v>
      </c>
      <c r="AD320" s="21">
        <f t="shared" si="95"/>
        <v>0</v>
      </c>
      <c r="AE320" s="21" t="str">
        <f t="shared" si="90"/>
        <v>1/13/11:00</v>
      </c>
    </row>
    <row r="321" spans="2:31">
      <c r="B321" s="37">
        <v>1</v>
      </c>
      <c r="C321" s="38">
        <v>13</v>
      </c>
      <c r="D321" s="38">
        <v>12</v>
      </c>
      <c r="E321" s="17">
        <v>2.8</v>
      </c>
      <c r="F321" s="17">
        <v>106</v>
      </c>
      <c r="G321" s="17">
        <v>6</v>
      </c>
      <c r="H321" s="37">
        <f t="shared" si="78"/>
        <v>37.04</v>
      </c>
      <c r="I321" s="37">
        <f>IF(H321&lt;'Roof Calculator'!$G$8, 1, 0)</f>
        <v>1</v>
      </c>
      <c r="J321" s="37">
        <f>IF(H321&gt;='Roof Calculator'!$G$8, 1, 0)</f>
        <v>0</v>
      </c>
      <c r="K321" s="37">
        <f t="shared" si="79"/>
        <v>37.04</v>
      </c>
      <c r="L321" s="37">
        <f t="shared" si="80"/>
        <v>0</v>
      </c>
      <c r="M321" s="37">
        <v>0</v>
      </c>
      <c r="N321" s="37">
        <f t="shared" si="81"/>
        <v>106</v>
      </c>
      <c r="O321" s="37">
        <v>0</v>
      </c>
      <c r="P321" s="37">
        <v>0</v>
      </c>
      <c r="Q321" s="21">
        <f t="shared" si="82"/>
        <v>39.790999999999997</v>
      </c>
      <c r="R321" s="21">
        <f t="shared" si="91"/>
        <v>13.458333333333279</v>
      </c>
      <c r="S321" s="21">
        <f t="shared" si="92"/>
        <v>-21.423862966415982</v>
      </c>
      <c r="T321" s="21">
        <f t="shared" si="83"/>
        <v>86.147999999999996</v>
      </c>
      <c r="U321" s="37">
        <f>VLOOKUP(Time_Zone, 'LSTM LookUp'!$B$5:$D$8, 3, FALSE)</f>
        <v>-75</v>
      </c>
      <c r="V321" s="21">
        <f t="shared" si="93"/>
        <v>-8.802780249253022</v>
      </c>
      <c r="W321" s="21">
        <f t="shared" si="84"/>
        <v>158.94730493768674</v>
      </c>
      <c r="X321" s="21">
        <f t="shared" si="85"/>
        <v>-5.4078690027582965</v>
      </c>
      <c r="Y321" s="21">
        <f t="shared" si="86"/>
        <v>100.5921309972417</v>
      </c>
      <c r="Z321" s="21">
        <f t="shared" si="94"/>
        <v>31.885948621570854</v>
      </c>
      <c r="AA321" s="21">
        <f t="shared" si="87"/>
        <v>31.885948621570854</v>
      </c>
      <c r="AB321" s="21">
        <f t="shared" si="88"/>
        <v>0</v>
      </c>
      <c r="AC321" s="21">
        <f t="shared" si="89"/>
        <v>0</v>
      </c>
      <c r="AD321" s="21">
        <f t="shared" si="95"/>
        <v>0</v>
      </c>
      <c r="AE321" s="21" t="str">
        <f t="shared" si="90"/>
        <v>1/13/12:00</v>
      </c>
    </row>
    <row r="322" spans="2:31">
      <c r="B322" s="37">
        <v>1</v>
      </c>
      <c r="C322" s="38">
        <v>13</v>
      </c>
      <c r="D322" s="38">
        <v>13</v>
      </c>
      <c r="E322" s="17">
        <v>3.9</v>
      </c>
      <c r="F322" s="17">
        <v>112</v>
      </c>
      <c r="G322" s="17">
        <v>7</v>
      </c>
      <c r="H322" s="37">
        <f t="shared" si="78"/>
        <v>39.020000000000003</v>
      </c>
      <c r="I322" s="37">
        <f>IF(H322&lt;'Roof Calculator'!$G$8, 1, 0)</f>
        <v>1</v>
      </c>
      <c r="J322" s="37">
        <f>IF(H322&gt;='Roof Calculator'!$G$8, 1, 0)</f>
        <v>0</v>
      </c>
      <c r="K322" s="37">
        <f t="shared" si="79"/>
        <v>39.020000000000003</v>
      </c>
      <c r="L322" s="37">
        <f t="shared" si="80"/>
        <v>0</v>
      </c>
      <c r="M322" s="37">
        <v>0</v>
      </c>
      <c r="N322" s="37">
        <f t="shared" si="81"/>
        <v>112</v>
      </c>
      <c r="O322" s="37">
        <v>0</v>
      </c>
      <c r="P322" s="37">
        <v>0</v>
      </c>
      <c r="Q322" s="21">
        <f t="shared" si="82"/>
        <v>39.790999999999997</v>
      </c>
      <c r="R322" s="21">
        <f t="shared" si="91"/>
        <v>13.499999999999945</v>
      </c>
      <c r="S322" s="21">
        <f t="shared" si="92"/>
        <v>-21.416884910047624</v>
      </c>
      <c r="T322" s="21">
        <f t="shared" si="83"/>
        <v>86.147999999999996</v>
      </c>
      <c r="U322" s="37">
        <f>VLOOKUP(Time_Zone, 'LSTM LookUp'!$B$5:$D$8, 3, FALSE)</f>
        <v>-75</v>
      </c>
      <c r="V322" s="21">
        <f t="shared" si="93"/>
        <v>-8.817855011292167</v>
      </c>
      <c r="W322" s="21">
        <f t="shared" si="84"/>
        <v>173.94353624717695</v>
      </c>
      <c r="X322" s="21">
        <f t="shared" si="85"/>
        <v>-6.6151809966269983</v>
      </c>
      <c r="Y322" s="21">
        <f t="shared" si="86"/>
        <v>105.384819003373</v>
      </c>
      <c r="Z322" s="21">
        <f t="shared" si="94"/>
        <v>33.405147012217455</v>
      </c>
      <c r="AA322" s="21">
        <f t="shared" si="87"/>
        <v>33.405147012217455</v>
      </c>
      <c r="AB322" s="21">
        <f t="shared" si="88"/>
        <v>0</v>
      </c>
      <c r="AC322" s="21">
        <f t="shared" si="89"/>
        <v>0</v>
      </c>
      <c r="AD322" s="21">
        <f t="shared" si="95"/>
        <v>0</v>
      </c>
      <c r="AE322" s="21" t="str">
        <f t="shared" si="90"/>
        <v>1/13/13:00</v>
      </c>
    </row>
    <row r="323" spans="2:31">
      <c r="B323" s="37">
        <v>1</v>
      </c>
      <c r="C323" s="38">
        <v>13</v>
      </c>
      <c r="D323" s="38">
        <v>14</v>
      </c>
      <c r="E323" s="17">
        <v>4.4000000000000004</v>
      </c>
      <c r="F323" s="17">
        <v>142</v>
      </c>
      <c r="G323" s="17">
        <v>8</v>
      </c>
      <c r="H323" s="37">
        <f t="shared" si="78"/>
        <v>39.92</v>
      </c>
      <c r="I323" s="37">
        <f>IF(H323&lt;'Roof Calculator'!$G$8, 1, 0)</f>
        <v>1</v>
      </c>
      <c r="J323" s="37">
        <f>IF(H323&gt;='Roof Calculator'!$G$8, 1, 0)</f>
        <v>0</v>
      </c>
      <c r="K323" s="37">
        <f t="shared" si="79"/>
        <v>39.92</v>
      </c>
      <c r="L323" s="37">
        <f t="shared" si="80"/>
        <v>0</v>
      </c>
      <c r="M323" s="37">
        <v>0</v>
      </c>
      <c r="N323" s="37">
        <f t="shared" si="81"/>
        <v>142</v>
      </c>
      <c r="O323" s="37">
        <v>0</v>
      </c>
      <c r="P323" s="37">
        <v>0</v>
      </c>
      <c r="Q323" s="21">
        <f t="shared" si="82"/>
        <v>39.790999999999997</v>
      </c>
      <c r="R323" s="21">
        <f t="shared" si="91"/>
        <v>13.541666666666611</v>
      </c>
      <c r="S323" s="21">
        <f t="shared" si="92"/>
        <v>-21.409895625871926</v>
      </c>
      <c r="T323" s="21">
        <f t="shared" si="83"/>
        <v>86.147999999999996</v>
      </c>
      <c r="U323" s="37">
        <f>VLOOKUP(Time_Zone, 'LSTM LookUp'!$B$5:$D$8, 3, FALSE)</f>
        <v>-75</v>
      </c>
      <c r="V323" s="21">
        <f t="shared" si="93"/>
        <v>-8.8329141234360335</v>
      </c>
      <c r="W323" s="21">
        <f t="shared" si="84"/>
        <v>188.93977146914096</v>
      </c>
      <c r="X323" s="21">
        <f t="shared" si="85"/>
        <v>-7.5223202719659623</v>
      </c>
      <c r="Y323" s="21">
        <f t="shared" si="86"/>
        <v>134.47767972803405</v>
      </c>
      <c r="Z323" s="21">
        <f t="shared" si="94"/>
        <v>42.627075736905631</v>
      </c>
      <c r="AA323" s="21">
        <f t="shared" si="87"/>
        <v>42.627075736905631</v>
      </c>
      <c r="AB323" s="21">
        <f t="shared" si="88"/>
        <v>0</v>
      </c>
      <c r="AC323" s="21">
        <f t="shared" si="89"/>
        <v>0</v>
      </c>
      <c r="AD323" s="21">
        <f t="shared" si="95"/>
        <v>0</v>
      </c>
      <c r="AE323" s="21" t="str">
        <f t="shared" si="90"/>
        <v>1/13/14:00</v>
      </c>
    </row>
    <row r="324" spans="2:31">
      <c r="B324" s="37">
        <v>1</v>
      </c>
      <c r="C324" s="38">
        <v>13</v>
      </c>
      <c r="D324" s="38">
        <v>15</v>
      </c>
      <c r="E324" s="17">
        <v>6.1</v>
      </c>
      <c r="F324" s="17">
        <v>193</v>
      </c>
      <c r="G324" s="17">
        <v>7</v>
      </c>
      <c r="H324" s="37">
        <f t="shared" si="78"/>
        <v>42.980000000000004</v>
      </c>
      <c r="I324" s="37">
        <f>IF(H324&lt;'Roof Calculator'!$G$8, 1, 0)</f>
        <v>1</v>
      </c>
      <c r="J324" s="37">
        <f>IF(H324&gt;='Roof Calculator'!$G$8, 1, 0)</f>
        <v>0</v>
      </c>
      <c r="K324" s="37">
        <f t="shared" si="79"/>
        <v>42.980000000000004</v>
      </c>
      <c r="L324" s="37">
        <f t="shared" si="80"/>
        <v>0</v>
      </c>
      <c r="M324" s="37">
        <v>0</v>
      </c>
      <c r="N324" s="37">
        <f t="shared" si="81"/>
        <v>193</v>
      </c>
      <c r="O324" s="37">
        <v>0</v>
      </c>
      <c r="P324" s="37">
        <v>0</v>
      </c>
      <c r="Q324" s="21">
        <f t="shared" si="82"/>
        <v>39.790999999999997</v>
      </c>
      <c r="R324" s="21">
        <f t="shared" si="91"/>
        <v>13.583333333333277</v>
      </c>
      <c r="S324" s="21">
        <f t="shared" si="92"/>
        <v>-21.402895118991609</v>
      </c>
      <c r="T324" s="21">
        <f t="shared" si="83"/>
        <v>86.147999999999996</v>
      </c>
      <c r="U324" s="37">
        <f>VLOOKUP(Time_Zone, 'LSTM LookUp'!$B$5:$D$8, 3, FALSE)</f>
        <v>-75</v>
      </c>
      <c r="V324" s="21">
        <f t="shared" si="93"/>
        <v>-8.8479575630035665</v>
      </c>
      <c r="W324" s="21">
        <f t="shared" si="84"/>
        <v>203.93601060924908</v>
      </c>
      <c r="X324" s="21">
        <f t="shared" si="85"/>
        <v>-6.2119190031952591</v>
      </c>
      <c r="Y324" s="21">
        <f t="shared" si="86"/>
        <v>186.78808099680475</v>
      </c>
      <c r="Z324" s="21">
        <f t="shared" si="94"/>
        <v>59.208559305193035</v>
      </c>
      <c r="AA324" s="21">
        <f t="shared" si="87"/>
        <v>59.208559305193035</v>
      </c>
      <c r="AB324" s="21">
        <f t="shared" si="88"/>
        <v>0</v>
      </c>
      <c r="AC324" s="21">
        <f t="shared" si="89"/>
        <v>0</v>
      </c>
      <c r="AD324" s="21">
        <f t="shared" si="95"/>
        <v>0</v>
      </c>
      <c r="AE324" s="21" t="str">
        <f t="shared" si="90"/>
        <v>1/13/15:00</v>
      </c>
    </row>
    <row r="325" spans="2:31">
      <c r="B325" s="37">
        <v>1</v>
      </c>
      <c r="C325" s="38">
        <v>13</v>
      </c>
      <c r="D325" s="38">
        <v>16</v>
      </c>
      <c r="E325" s="17">
        <v>4.4000000000000004</v>
      </c>
      <c r="F325" s="17">
        <v>93</v>
      </c>
      <c r="G325" s="17">
        <v>3</v>
      </c>
      <c r="H325" s="37">
        <f t="shared" si="78"/>
        <v>39.92</v>
      </c>
      <c r="I325" s="37">
        <f>IF(H325&lt;'Roof Calculator'!$G$8, 1, 0)</f>
        <v>1</v>
      </c>
      <c r="J325" s="37">
        <f>IF(H325&gt;='Roof Calculator'!$G$8, 1, 0)</f>
        <v>0</v>
      </c>
      <c r="K325" s="37">
        <f t="shared" si="79"/>
        <v>39.92</v>
      </c>
      <c r="L325" s="37">
        <f t="shared" si="80"/>
        <v>0</v>
      </c>
      <c r="M325" s="37">
        <v>0</v>
      </c>
      <c r="N325" s="37">
        <f t="shared" si="81"/>
        <v>93</v>
      </c>
      <c r="O325" s="37">
        <v>0</v>
      </c>
      <c r="P325" s="37">
        <v>0</v>
      </c>
      <c r="Q325" s="21">
        <f t="shared" si="82"/>
        <v>39.790999999999997</v>
      </c>
      <c r="R325" s="21">
        <f t="shared" si="91"/>
        <v>13.624999999999943</v>
      </c>
      <c r="S325" s="21">
        <f t="shared" si="92"/>
        <v>-21.395883394515909</v>
      </c>
      <c r="T325" s="21">
        <f t="shared" si="83"/>
        <v>86.147999999999996</v>
      </c>
      <c r="U325" s="37">
        <f>VLOOKUP(Time_Zone, 'LSTM LookUp'!$B$5:$D$8, 3, FALSE)</f>
        <v>-75</v>
      </c>
      <c r="V325" s="21">
        <f t="shared" si="93"/>
        <v>-8.8629853073447169</v>
      </c>
      <c r="W325" s="21">
        <f t="shared" si="84"/>
        <v>218.93225367316381</v>
      </c>
      <c r="X325" s="21">
        <f t="shared" si="85"/>
        <v>-2.36999617932545</v>
      </c>
      <c r="Y325" s="21">
        <f t="shared" si="86"/>
        <v>90.630003820674546</v>
      </c>
      <c r="Z325" s="21">
        <f t="shared" si="94"/>
        <v>28.728128301388107</v>
      </c>
      <c r="AA325" s="21">
        <f t="shared" si="87"/>
        <v>28.728128301388107</v>
      </c>
      <c r="AB325" s="21">
        <f t="shared" si="88"/>
        <v>0</v>
      </c>
      <c r="AC325" s="21">
        <f t="shared" si="89"/>
        <v>0</v>
      </c>
      <c r="AD325" s="21">
        <f t="shared" si="95"/>
        <v>0</v>
      </c>
      <c r="AE325" s="21" t="str">
        <f t="shared" si="90"/>
        <v>1/13/16:00</v>
      </c>
    </row>
    <row r="326" spans="2:31">
      <c r="B326" s="37">
        <v>1</v>
      </c>
      <c r="C326" s="38">
        <v>13</v>
      </c>
      <c r="D326" s="38">
        <v>17</v>
      </c>
      <c r="E326" s="17">
        <v>1.1000000000000001</v>
      </c>
      <c r="F326" s="17">
        <v>77</v>
      </c>
      <c r="G326" s="17">
        <v>2</v>
      </c>
      <c r="H326" s="37">
        <f t="shared" si="78"/>
        <v>33.979999999999997</v>
      </c>
      <c r="I326" s="37">
        <f>IF(H326&lt;'Roof Calculator'!$G$8, 1, 0)</f>
        <v>1</v>
      </c>
      <c r="J326" s="37">
        <f>IF(H326&gt;='Roof Calculator'!$G$8, 1, 0)</f>
        <v>0</v>
      </c>
      <c r="K326" s="37">
        <f t="shared" si="79"/>
        <v>33.979999999999997</v>
      </c>
      <c r="L326" s="37">
        <f t="shared" si="80"/>
        <v>0</v>
      </c>
      <c r="M326" s="37">
        <v>0</v>
      </c>
      <c r="N326" s="37">
        <f t="shared" si="81"/>
        <v>77</v>
      </c>
      <c r="O326" s="37">
        <v>0</v>
      </c>
      <c r="P326" s="37">
        <v>0</v>
      </c>
      <c r="Q326" s="21">
        <f t="shared" si="82"/>
        <v>39.790999999999997</v>
      </c>
      <c r="R326" s="21">
        <f t="shared" si="91"/>
        <v>13.666666666666609</v>
      </c>
      <c r="S326" s="21">
        <f t="shared" si="92"/>
        <v>-21.388860457560614</v>
      </c>
      <c r="T326" s="21">
        <f t="shared" si="83"/>
        <v>86.147999999999996</v>
      </c>
      <c r="U326" s="37">
        <f>VLOOKUP(Time_Zone, 'LSTM LookUp'!$B$5:$D$8, 3, FALSE)</f>
        <v>-75</v>
      </c>
      <c r="V326" s="21">
        <f t="shared" si="93"/>
        <v>-8.877997333840435</v>
      </c>
      <c r="W326" s="21">
        <f t="shared" si="84"/>
        <v>233.92850066653989</v>
      </c>
      <c r="X326" s="21">
        <f t="shared" si="85"/>
        <v>-1.3093236592127455</v>
      </c>
      <c r="Y326" s="21">
        <f t="shared" si="86"/>
        <v>75.690676340787249</v>
      </c>
      <c r="Z326" s="21">
        <f t="shared" si="94"/>
        <v>23.992622414972697</v>
      </c>
      <c r="AA326" s="21">
        <f t="shared" si="87"/>
        <v>23.992622414972697</v>
      </c>
      <c r="AB326" s="21">
        <f t="shared" si="88"/>
        <v>0</v>
      </c>
      <c r="AC326" s="21">
        <f t="shared" si="89"/>
        <v>0</v>
      </c>
      <c r="AD326" s="21">
        <f t="shared" si="95"/>
        <v>0</v>
      </c>
      <c r="AE326" s="21" t="str">
        <f t="shared" si="90"/>
        <v>1/13/17:00</v>
      </c>
    </row>
    <row r="327" spans="2:31">
      <c r="B327" s="37">
        <v>1</v>
      </c>
      <c r="C327" s="38">
        <v>13</v>
      </c>
      <c r="D327" s="38">
        <v>18</v>
      </c>
      <c r="E327" s="17">
        <v>0</v>
      </c>
      <c r="F327" s="17">
        <v>21</v>
      </c>
      <c r="G327" s="17">
        <v>0</v>
      </c>
      <c r="H327" s="37">
        <f t="shared" si="78"/>
        <v>32</v>
      </c>
      <c r="I327" s="37">
        <f>IF(H327&lt;'Roof Calculator'!$G$8, 1, 0)</f>
        <v>1</v>
      </c>
      <c r="J327" s="37">
        <f>IF(H327&gt;='Roof Calculator'!$G$8, 1, 0)</f>
        <v>0</v>
      </c>
      <c r="K327" s="37">
        <f t="shared" si="79"/>
        <v>32</v>
      </c>
      <c r="L327" s="37">
        <f t="shared" si="80"/>
        <v>0</v>
      </c>
      <c r="M327" s="37">
        <v>0</v>
      </c>
      <c r="N327" s="37">
        <f t="shared" si="81"/>
        <v>21</v>
      </c>
      <c r="O327" s="37">
        <v>0</v>
      </c>
      <c r="P327" s="37">
        <v>0</v>
      </c>
      <c r="Q327" s="21">
        <f t="shared" si="82"/>
        <v>39.790999999999997</v>
      </c>
      <c r="R327" s="21">
        <f t="shared" si="91"/>
        <v>13.708333333333275</v>
      </c>
      <c r="S327" s="21">
        <f t="shared" si="92"/>
        <v>-21.381826313248045</v>
      </c>
      <c r="T327" s="21">
        <f t="shared" si="83"/>
        <v>86.147999999999996</v>
      </c>
      <c r="U327" s="37">
        <f>VLOOKUP(Time_Zone, 'LSTM LookUp'!$B$5:$D$8, 3, FALSE)</f>
        <v>-75</v>
      </c>
      <c r="V327" s="21">
        <f t="shared" si="93"/>
        <v>-8.8929936199026791</v>
      </c>
      <c r="W327" s="21">
        <f t="shared" si="84"/>
        <v>248.92475159502436</v>
      </c>
      <c r="X327" s="21">
        <f t="shared" si="85"/>
        <v>0</v>
      </c>
      <c r="Y327" s="21">
        <f t="shared" si="86"/>
        <v>21</v>
      </c>
      <c r="Z327" s="21">
        <f t="shared" si="94"/>
        <v>6.6566332218506137</v>
      </c>
      <c r="AA327" s="21">
        <f t="shared" si="87"/>
        <v>6.6566332218506137</v>
      </c>
      <c r="AB327" s="21">
        <f t="shared" si="88"/>
        <v>0</v>
      </c>
      <c r="AC327" s="21">
        <f t="shared" si="89"/>
        <v>0</v>
      </c>
      <c r="AD327" s="21">
        <f t="shared" si="95"/>
        <v>0</v>
      </c>
      <c r="AE327" s="21" t="str">
        <f t="shared" si="90"/>
        <v>1/13/18:00</v>
      </c>
    </row>
    <row r="328" spans="2:31">
      <c r="B328" s="37">
        <v>1</v>
      </c>
      <c r="C328" s="38">
        <v>13</v>
      </c>
      <c r="D328" s="38">
        <v>19</v>
      </c>
      <c r="E328" s="17">
        <v>0.6</v>
      </c>
      <c r="F328" s="17">
        <v>0</v>
      </c>
      <c r="G328" s="17">
        <v>0</v>
      </c>
      <c r="H328" s="37">
        <f t="shared" si="78"/>
        <v>33.08</v>
      </c>
      <c r="I328" s="37">
        <f>IF(H328&lt;'Roof Calculator'!$G$8, 1, 0)</f>
        <v>1</v>
      </c>
      <c r="J328" s="37">
        <f>IF(H328&gt;='Roof Calculator'!$G$8, 1, 0)</f>
        <v>0</v>
      </c>
      <c r="K328" s="37">
        <f t="shared" si="79"/>
        <v>33.08</v>
      </c>
      <c r="L328" s="37">
        <f t="shared" si="80"/>
        <v>0</v>
      </c>
      <c r="M328" s="37">
        <v>0</v>
      </c>
      <c r="N328" s="37">
        <f t="shared" si="81"/>
        <v>0</v>
      </c>
      <c r="O328" s="37">
        <v>0</v>
      </c>
      <c r="P328" s="37">
        <v>0</v>
      </c>
      <c r="Q328" s="21">
        <f t="shared" si="82"/>
        <v>39.790999999999997</v>
      </c>
      <c r="R328" s="21">
        <f t="shared" si="91"/>
        <v>13.749999999999941</v>
      </c>
      <c r="S328" s="21">
        <f t="shared" si="92"/>
        <v>-21.374780966707007</v>
      </c>
      <c r="T328" s="21">
        <f t="shared" si="83"/>
        <v>86.147999999999996</v>
      </c>
      <c r="U328" s="37">
        <f>VLOOKUP(Time_Zone, 'LSTM LookUp'!$B$5:$D$8, 3, FALSE)</f>
        <v>-75</v>
      </c>
      <c r="V328" s="21">
        <f t="shared" si="93"/>
        <v>-8.9079741429745667</v>
      </c>
      <c r="W328" s="21">
        <f t="shared" si="84"/>
        <v>263.92100646425632</v>
      </c>
      <c r="X328" s="21">
        <f t="shared" si="85"/>
        <v>0</v>
      </c>
      <c r="Y328" s="21">
        <f t="shared" si="86"/>
        <v>0</v>
      </c>
      <c r="Z328" s="21">
        <f t="shared" si="94"/>
        <v>0</v>
      </c>
      <c r="AA328" s="21">
        <f t="shared" si="87"/>
        <v>0</v>
      </c>
      <c r="AB328" s="21">
        <f t="shared" si="88"/>
        <v>0</v>
      </c>
      <c r="AC328" s="21">
        <f t="shared" si="89"/>
        <v>0</v>
      </c>
      <c r="AD328" s="21">
        <f t="shared" si="95"/>
        <v>0</v>
      </c>
      <c r="AE328" s="21" t="str">
        <f t="shared" si="90"/>
        <v>1/13/19:00</v>
      </c>
    </row>
    <row r="329" spans="2:31">
      <c r="B329" s="37">
        <v>1</v>
      </c>
      <c r="C329" s="38">
        <v>13</v>
      </c>
      <c r="D329" s="38">
        <v>20</v>
      </c>
      <c r="E329" s="17">
        <v>0.6</v>
      </c>
      <c r="F329" s="17">
        <v>0</v>
      </c>
      <c r="G329" s="17">
        <v>0</v>
      </c>
      <c r="H329" s="37">
        <f t="shared" si="78"/>
        <v>33.08</v>
      </c>
      <c r="I329" s="37">
        <f>IF(H329&lt;'Roof Calculator'!$G$8, 1, 0)</f>
        <v>1</v>
      </c>
      <c r="J329" s="37">
        <f>IF(H329&gt;='Roof Calculator'!$G$8, 1, 0)</f>
        <v>0</v>
      </c>
      <c r="K329" s="37">
        <f t="shared" si="79"/>
        <v>33.08</v>
      </c>
      <c r="L329" s="37">
        <f t="shared" si="80"/>
        <v>0</v>
      </c>
      <c r="M329" s="37">
        <v>0</v>
      </c>
      <c r="N329" s="37">
        <f t="shared" si="81"/>
        <v>0</v>
      </c>
      <c r="O329" s="37">
        <v>0</v>
      </c>
      <c r="P329" s="37">
        <v>0</v>
      </c>
      <c r="Q329" s="21">
        <f t="shared" si="82"/>
        <v>39.790999999999997</v>
      </c>
      <c r="R329" s="21">
        <f t="shared" si="91"/>
        <v>13.791666666666607</v>
      </c>
      <c r="S329" s="21">
        <f t="shared" si="92"/>
        <v>-21.36772442307285</v>
      </c>
      <c r="T329" s="21">
        <f t="shared" si="83"/>
        <v>86.147999999999996</v>
      </c>
      <c r="U329" s="37">
        <f>VLOOKUP(Time_Zone, 'LSTM LookUp'!$B$5:$D$8, 3, FALSE)</f>
        <v>-75</v>
      </c>
      <c r="V329" s="21">
        <f t="shared" si="93"/>
        <v>-8.9229388805302765</v>
      </c>
      <c r="W329" s="21">
        <f t="shared" si="84"/>
        <v>278.91726527986742</v>
      </c>
      <c r="X329" s="21">
        <f t="shared" si="85"/>
        <v>0</v>
      </c>
      <c r="Y329" s="21">
        <f t="shared" si="86"/>
        <v>0</v>
      </c>
      <c r="Z329" s="21">
        <f t="shared" si="94"/>
        <v>0</v>
      </c>
      <c r="AA329" s="21">
        <f t="shared" si="87"/>
        <v>0</v>
      </c>
      <c r="AB329" s="21">
        <f t="shared" si="88"/>
        <v>0</v>
      </c>
      <c r="AC329" s="21">
        <f t="shared" si="89"/>
        <v>0</v>
      </c>
      <c r="AD329" s="21">
        <f t="shared" si="95"/>
        <v>0</v>
      </c>
      <c r="AE329" s="21" t="str">
        <f t="shared" si="90"/>
        <v>1/13/20:00</v>
      </c>
    </row>
    <row r="330" spans="2:31">
      <c r="B330" s="37">
        <v>1</v>
      </c>
      <c r="C330" s="38">
        <v>13</v>
      </c>
      <c r="D330" s="38">
        <v>21</v>
      </c>
      <c r="E330" s="17">
        <v>0</v>
      </c>
      <c r="F330" s="17">
        <v>0</v>
      </c>
      <c r="G330" s="17">
        <v>0</v>
      </c>
      <c r="H330" s="37">
        <f t="shared" si="78"/>
        <v>32</v>
      </c>
      <c r="I330" s="37">
        <f>IF(H330&lt;'Roof Calculator'!$G$8, 1, 0)</f>
        <v>1</v>
      </c>
      <c r="J330" s="37">
        <f>IF(H330&gt;='Roof Calculator'!$G$8, 1, 0)</f>
        <v>0</v>
      </c>
      <c r="K330" s="37">
        <f t="shared" si="79"/>
        <v>32</v>
      </c>
      <c r="L330" s="37">
        <f t="shared" si="80"/>
        <v>0</v>
      </c>
      <c r="M330" s="37">
        <v>0</v>
      </c>
      <c r="N330" s="37">
        <f t="shared" si="81"/>
        <v>0</v>
      </c>
      <c r="O330" s="37">
        <v>0</v>
      </c>
      <c r="P330" s="37">
        <v>0</v>
      </c>
      <c r="Q330" s="21">
        <f t="shared" si="82"/>
        <v>39.790999999999997</v>
      </c>
      <c r="R330" s="21">
        <f t="shared" si="91"/>
        <v>13.833333333333274</v>
      </c>
      <c r="S330" s="21">
        <f t="shared" si="92"/>
        <v>-21.360656687487367</v>
      </c>
      <c r="T330" s="21">
        <f t="shared" si="83"/>
        <v>86.147999999999996</v>
      </c>
      <c r="U330" s="37">
        <f>VLOOKUP(Time_Zone, 'LSTM LookUp'!$B$5:$D$8, 3, FALSE)</f>
        <v>-75</v>
      </c>
      <c r="V330" s="21">
        <f t="shared" si="93"/>
        <v>-8.9378878100752175</v>
      </c>
      <c r="W330" s="21">
        <f t="shared" si="84"/>
        <v>293.91352804748118</v>
      </c>
      <c r="X330" s="21">
        <f t="shared" si="85"/>
        <v>0</v>
      </c>
      <c r="Y330" s="21">
        <f t="shared" si="86"/>
        <v>0</v>
      </c>
      <c r="Z330" s="21">
        <f t="shared" si="94"/>
        <v>0</v>
      </c>
      <c r="AA330" s="21">
        <f t="shared" si="87"/>
        <v>0</v>
      </c>
      <c r="AB330" s="21">
        <f t="shared" si="88"/>
        <v>0</v>
      </c>
      <c r="AC330" s="21">
        <f t="shared" si="89"/>
        <v>0</v>
      </c>
      <c r="AD330" s="21">
        <f t="shared" si="95"/>
        <v>0</v>
      </c>
      <c r="AE330" s="21" t="str">
        <f t="shared" si="90"/>
        <v>1/13/21:00</v>
      </c>
    </row>
    <row r="331" spans="2:31">
      <c r="B331" s="37">
        <v>1</v>
      </c>
      <c r="C331" s="38">
        <v>13</v>
      </c>
      <c r="D331" s="38">
        <v>22</v>
      </c>
      <c r="E331" s="17">
        <v>-1.7</v>
      </c>
      <c r="F331" s="17">
        <v>0</v>
      </c>
      <c r="G331" s="17">
        <v>0</v>
      </c>
      <c r="H331" s="37">
        <f t="shared" si="78"/>
        <v>28.94</v>
      </c>
      <c r="I331" s="37">
        <f>IF(H331&lt;'Roof Calculator'!$G$8, 1, 0)</f>
        <v>1</v>
      </c>
      <c r="J331" s="37">
        <f>IF(H331&gt;='Roof Calculator'!$G$8, 1, 0)</f>
        <v>0</v>
      </c>
      <c r="K331" s="37">
        <f t="shared" si="79"/>
        <v>28.94</v>
      </c>
      <c r="L331" s="37">
        <f t="shared" si="80"/>
        <v>0</v>
      </c>
      <c r="M331" s="37">
        <v>0</v>
      </c>
      <c r="N331" s="37">
        <f t="shared" si="81"/>
        <v>0</v>
      </c>
      <c r="O331" s="37">
        <v>0</v>
      </c>
      <c r="P331" s="37">
        <v>0</v>
      </c>
      <c r="Q331" s="21">
        <f t="shared" si="82"/>
        <v>39.790999999999997</v>
      </c>
      <c r="R331" s="21">
        <f t="shared" si="91"/>
        <v>13.87499999999994</v>
      </c>
      <c r="S331" s="21">
        <f t="shared" si="92"/>
        <v>-21.353577765098859</v>
      </c>
      <c r="T331" s="21">
        <f t="shared" si="83"/>
        <v>86.147999999999996</v>
      </c>
      <c r="U331" s="37">
        <f>VLOOKUP(Time_Zone, 'LSTM LookUp'!$B$5:$D$8, 3, FALSE)</f>
        <v>-75</v>
      </c>
      <c r="V331" s="21">
        <f t="shared" si="93"/>
        <v>-8.9528209091459896</v>
      </c>
      <c r="W331" s="21">
        <f t="shared" si="84"/>
        <v>308.90979477271344</v>
      </c>
      <c r="X331" s="21">
        <f t="shared" si="85"/>
        <v>0</v>
      </c>
      <c r="Y331" s="21">
        <f t="shared" si="86"/>
        <v>0</v>
      </c>
      <c r="Z331" s="21">
        <f t="shared" si="94"/>
        <v>0</v>
      </c>
      <c r="AA331" s="21">
        <f t="shared" si="87"/>
        <v>0</v>
      </c>
      <c r="AB331" s="21">
        <f t="shared" si="88"/>
        <v>0</v>
      </c>
      <c r="AC331" s="21">
        <f t="shared" si="89"/>
        <v>0</v>
      </c>
      <c r="AD331" s="21">
        <f t="shared" si="95"/>
        <v>0</v>
      </c>
      <c r="AE331" s="21" t="str">
        <f t="shared" si="90"/>
        <v>1/13/22:00</v>
      </c>
    </row>
    <row r="332" spans="2:31">
      <c r="B332" s="37">
        <v>1</v>
      </c>
      <c r="C332" s="38">
        <v>13</v>
      </c>
      <c r="D332" s="38">
        <v>23</v>
      </c>
      <c r="E332" s="17">
        <v>-3.3</v>
      </c>
      <c r="F332" s="17">
        <v>0</v>
      </c>
      <c r="G332" s="17">
        <v>0</v>
      </c>
      <c r="H332" s="37">
        <f t="shared" si="78"/>
        <v>26.060000000000002</v>
      </c>
      <c r="I332" s="37">
        <f>IF(H332&lt;'Roof Calculator'!$G$8, 1, 0)</f>
        <v>1</v>
      </c>
      <c r="J332" s="37">
        <f>IF(H332&gt;='Roof Calculator'!$G$8, 1, 0)</f>
        <v>0</v>
      </c>
      <c r="K332" s="37">
        <f t="shared" si="79"/>
        <v>26.060000000000002</v>
      </c>
      <c r="L332" s="37">
        <f t="shared" si="80"/>
        <v>0</v>
      </c>
      <c r="M332" s="37">
        <v>0</v>
      </c>
      <c r="N332" s="37">
        <f t="shared" si="81"/>
        <v>0</v>
      </c>
      <c r="O332" s="37">
        <v>0</v>
      </c>
      <c r="P332" s="37">
        <v>0</v>
      </c>
      <c r="Q332" s="21">
        <f t="shared" si="82"/>
        <v>39.790999999999997</v>
      </c>
      <c r="R332" s="21">
        <f t="shared" si="91"/>
        <v>13.916666666666606</v>
      </c>
      <c r="S332" s="21">
        <f t="shared" si="92"/>
        <v>-21.346487661062117</v>
      </c>
      <c r="T332" s="21">
        <f t="shared" si="83"/>
        <v>86.147999999999996</v>
      </c>
      <c r="U332" s="37">
        <f>VLOOKUP(Time_Zone, 'LSTM LookUp'!$B$5:$D$8, 3, FALSE)</f>
        <v>-75</v>
      </c>
      <c r="V332" s="21">
        <f t="shared" si="93"/>
        <v>-8.9677381553104372</v>
      </c>
      <c r="W332" s="21">
        <f t="shared" si="84"/>
        <v>323.90606546117237</v>
      </c>
      <c r="X332" s="21">
        <f t="shared" si="85"/>
        <v>0</v>
      </c>
      <c r="Y332" s="21">
        <f t="shared" si="86"/>
        <v>0</v>
      </c>
      <c r="Z332" s="21">
        <f t="shared" si="94"/>
        <v>0</v>
      </c>
      <c r="AA332" s="21">
        <f t="shared" si="87"/>
        <v>0</v>
      </c>
      <c r="AB332" s="21">
        <f t="shared" si="88"/>
        <v>0</v>
      </c>
      <c r="AC332" s="21">
        <f t="shared" si="89"/>
        <v>0</v>
      </c>
      <c r="AD332" s="21">
        <f t="shared" si="95"/>
        <v>0</v>
      </c>
      <c r="AE332" s="21" t="str">
        <f t="shared" si="90"/>
        <v>1/13/23:00</v>
      </c>
    </row>
    <row r="333" spans="2:31">
      <c r="B333" s="37">
        <v>1</v>
      </c>
      <c r="C333" s="38">
        <v>13</v>
      </c>
      <c r="D333" s="38">
        <v>24</v>
      </c>
      <c r="E333" s="17">
        <v>-4.4000000000000004</v>
      </c>
      <c r="F333" s="17">
        <v>0</v>
      </c>
      <c r="G333" s="17">
        <v>0</v>
      </c>
      <c r="H333" s="37">
        <f t="shared" si="78"/>
        <v>24.08</v>
      </c>
      <c r="I333" s="37">
        <f>IF(H333&lt;'Roof Calculator'!$G$8, 1, 0)</f>
        <v>1</v>
      </c>
      <c r="J333" s="37">
        <f>IF(H333&gt;='Roof Calculator'!$G$8, 1, 0)</f>
        <v>0</v>
      </c>
      <c r="K333" s="37">
        <f t="shared" si="79"/>
        <v>24.08</v>
      </c>
      <c r="L333" s="37">
        <f t="shared" si="80"/>
        <v>0</v>
      </c>
      <c r="M333" s="37">
        <v>0</v>
      </c>
      <c r="N333" s="37">
        <f t="shared" si="81"/>
        <v>0</v>
      </c>
      <c r="O333" s="37">
        <v>0</v>
      </c>
      <c r="P333" s="37">
        <v>0</v>
      </c>
      <c r="Q333" s="21">
        <f t="shared" si="82"/>
        <v>39.790999999999997</v>
      </c>
      <c r="R333" s="21">
        <f t="shared" si="91"/>
        <v>13.958333333333272</v>
      </c>
      <c r="S333" s="21">
        <f t="shared" si="92"/>
        <v>-21.339386380538343</v>
      </c>
      <c r="T333" s="21">
        <f t="shared" si="83"/>
        <v>86.147999999999996</v>
      </c>
      <c r="U333" s="37">
        <f>VLOOKUP(Time_Zone, 'LSTM LookUp'!$B$5:$D$8, 3, FALSE)</f>
        <v>-75</v>
      </c>
      <c r="V333" s="21">
        <f t="shared" si="93"/>
        <v>-8.9826395261677465</v>
      </c>
      <c r="W333" s="21">
        <f t="shared" si="84"/>
        <v>338.90234011845803</v>
      </c>
      <c r="X333" s="21">
        <f t="shared" si="85"/>
        <v>0</v>
      </c>
      <c r="Y333" s="21">
        <f t="shared" si="86"/>
        <v>0</v>
      </c>
      <c r="Z333" s="21">
        <f t="shared" si="94"/>
        <v>0</v>
      </c>
      <c r="AA333" s="21">
        <f t="shared" si="87"/>
        <v>0</v>
      </c>
      <c r="AB333" s="21">
        <f t="shared" si="88"/>
        <v>0</v>
      </c>
      <c r="AC333" s="21">
        <f t="shared" si="89"/>
        <v>0</v>
      </c>
      <c r="AD333" s="21">
        <f t="shared" si="95"/>
        <v>0</v>
      </c>
      <c r="AE333" s="21" t="str">
        <f t="shared" si="90"/>
        <v>1/13/24:00</v>
      </c>
    </row>
    <row r="334" spans="2:31">
      <c r="B334" s="37">
        <v>1</v>
      </c>
      <c r="C334" s="38">
        <v>14</v>
      </c>
      <c r="D334" s="38">
        <v>1</v>
      </c>
      <c r="E334" s="17">
        <v>-4.4000000000000004</v>
      </c>
      <c r="F334" s="17">
        <v>0</v>
      </c>
      <c r="G334" s="17">
        <v>0</v>
      </c>
      <c r="H334" s="37">
        <f t="shared" si="78"/>
        <v>24.08</v>
      </c>
      <c r="I334" s="37">
        <f>IF(H334&lt;'Roof Calculator'!$G$8, 1, 0)</f>
        <v>1</v>
      </c>
      <c r="J334" s="37">
        <f>IF(H334&gt;='Roof Calculator'!$G$8, 1, 0)</f>
        <v>0</v>
      </c>
      <c r="K334" s="37">
        <f t="shared" si="79"/>
        <v>24.08</v>
      </c>
      <c r="L334" s="37">
        <f t="shared" si="80"/>
        <v>0</v>
      </c>
      <c r="M334" s="37">
        <v>0</v>
      </c>
      <c r="N334" s="37">
        <f t="shared" si="81"/>
        <v>0</v>
      </c>
      <c r="O334" s="37">
        <v>0</v>
      </c>
      <c r="P334" s="37">
        <v>0</v>
      </c>
      <c r="Q334" s="21">
        <f t="shared" si="82"/>
        <v>39.790999999999997</v>
      </c>
      <c r="R334" s="21">
        <f t="shared" si="91"/>
        <v>13.999999999999938</v>
      </c>
      <c r="S334" s="21">
        <f t="shared" si="92"/>
        <v>-21.332273928695233</v>
      </c>
      <c r="T334" s="21">
        <f t="shared" si="83"/>
        <v>86.147999999999996</v>
      </c>
      <c r="U334" s="37">
        <f>VLOOKUP(Time_Zone, 'LSTM LookUp'!$B$5:$D$8, 3, FALSE)</f>
        <v>-75</v>
      </c>
      <c r="V334" s="21">
        <f t="shared" si="93"/>
        <v>-8.9975249993483981</v>
      </c>
      <c r="W334" s="21">
        <f t="shared" si="84"/>
        <v>-6.1013812498370879</v>
      </c>
      <c r="X334" s="21">
        <f t="shared" si="85"/>
        <v>0</v>
      </c>
      <c r="Y334" s="21">
        <f t="shared" si="86"/>
        <v>0</v>
      </c>
      <c r="Z334" s="21">
        <f t="shared" si="94"/>
        <v>0</v>
      </c>
      <c r="AA334" s="21">
        <f t="shared" si="87"/>
        <v>0</v>
      </c>
      <c r="AB334" s="21">
        <f t="shared" si="88"/>
        <v>0</v>
      </c>
      <c r="AC334" s="21">
        <f t="shared" si="89"/>
        <v>0</v>
      </c>
      <c r="AD334" s="21">
        <f t="shared" si="95"/>
        <v>0</v>
      </c>
      <c r="AE334" s="21" t="str">
        <f t="shared" si="90"/>
        <v>1/14/1:00</v>
      </c>
    </row>
    <row r="335" spans="2:31">
      <c r="B335" s="37">
        <v>1</v>
      </c>
      <c r="C335" s="38">
        <v>14</v>
      </c>
      <c r="D335" s="38">
        <v>2</v>
      </c>
      <c r="E335" s="17">
        <v>-3.9</v>
      </c>
      <c r="F335" s="17">
        <v>0</v>
      </c>
      <c r="G335" s="17">
        <v>0</v>
      </c>
      <c r="H335" s="37">
        <f t="shared" si="78"/>
        <v>24.98</v>
      </c>
      <c r="I335" s="37">
        <f>IF(H335&lt;'Roof Calculator'!$G$8, 1, 0)</f>
        <v>1</v>
      </c>
      <c r="J335" s="37">
        <f>IF(H335&gt;='Roof Calculator'!$G$8, 1, 0)</f>
        <v>0</v>
      </c>
      <c r="K335" s="37">
        <f t="shared" si="79"/>
        <v>24.98</v>
      </c>
      <c r="L335" s="37">
        <f t="shared" si="80"/>
        <v>0</v>
      </c>
      <c r="M335" s="37">
        <v>0</v>
      </c>
      <c r="N335" s="37">
        <f t="shared" si="81"/>
        <v>0</v>
      </c>
      <c r="O335" s="37">
        <v>0</v>
      </c>
      <c r="P335" s="37">
        <v>0</v>
      </c>
      <c r="Q335" s="21">
        <f t="shared" si="82"/>
        <v>39.790999999999997</v>
      </c>
      <c r="R335" s="21">
        <f t="shared" si="91"/>
        <v>14.041666666666604</v>
      </c>
      <c r="S335" s="21">
        <f t="shared" si="92"/>
        <v>-21.325150310706896</v>
      </c>
      <c r="T335" s="21">
        <f t="shared" si="83"/>
        <v>86.147999999999996</v>
      </c>
      <c r="U335" s="37">
        <f>VLOOKUP(Time_Zone, 'LSTM LookUp'!$B$5:$D$8, 3, FALSE)</f>
        <v>-75</v>
      </c>
      <c r="V335" s="21">
        <f t="shared" si="93"/>
        <v>-9.0123945525142943</v>
      </c>
      <c r="W335" s="21">
        <f t="shared" si="84"/>
        <v>8.8949013618714279</v>
      </c>
      <c r="X335" s="21">
        <f t="shared" si="85"/>
        <v>0</v>
      </c>
      <c r="Y335" s="21">
        <f t="shared" si="86"/>
        <v>0</v>
      </c>
      <c r="Z335" s="21">
        <f t="shared" si="94"/>
        <v>0</v>
      </c>
      <c r="AA335" s="21">
        <f t="shared" si="87"/>
        <v>0</v>
      </c>
      <c r="AB335" s="21">
        <f t="shared" si="88"/>
        <v>0</v>
      </c>
      <c r="AC335" s="21">
        <f t="shared" si="89"/>
        <v>0</v>
      </c>
      <c r="AD335" s="21">
        <f t="shared" si="95"/>
        <v>0</v>
      </c>
      <c r="AE335" s="21" t="str">
        <f t="shared" si="90"/>
        <v>1/14/2:00</v>
      </c>
    </row>
    <row r="336" spans="2:31">
      <c r="B336" s="37">
        <v>1</v>
      </c>
      <c r="C336" s="38">
        <v>14</v>
      </c>
      <c r="D336" s="38">
        <v>3</v>
      </c>
      <c r="E336" s="17">
        <v>-3.9</v>
      </c>
      <c r="F336" s="17">
        <v>0</v>
      </c>
      <c r="G336" s="17">
        <v>0</v>
      </c>
      <c r="H336" s="37">
        <f t="shared" si="78"/>
        <v>24.98</v>
      </c>
      <c r="I336" s="37">
        <f>IF(H336&lt;'Roof Calculator'!$G$8, 1, 0)</f>
        <v>1</v>
      </c>
      <c r="J336" s="37">
        <f>IF(H336&gt;='Roof Calculator'!$G$8, 1, 0)</f>
        <v>0</v>
      </c>
      <c r="K336" s="37">
        <f t="shared" si="79"/>
        <v>24.98</v>
      </c>
      <c r="L336" s="37">
        <f t="shared" si="80"/>
        <v>0</v>
      </c>
      <c r="M336" s="37">
        <v>0</v>
      </c>
      <c r="N336" s="37">
        <f t="shared" si="81"/>
        <v>0</v>
      </c>
      <c r="O336" s="37">
        <v>0</v>
      </c>
      <c r="P336" s="37">
        <v>0</v>
      </c>
      <c r="Q336" s="21">
        <f t="shared" si="82"/>
        <v>39.790999999999997</v>
      </c>
      <c r="R336" s="21">
        <f t="shared" si="91"/>
        <v>14.08333333333327</v>
      </c>
      <c r="S336" s="21">
        <f t="shared" si="92"/>
        <v>-21.318015531753879</v>
      </c>
      <c r="T336" s="21">
        <f t="shared" si="83"/>
        <v>86.147999999999996</v>
      </c>
      <c r="U336" s="37">
        <f>VLOOKUP(Time_Zone, 'LSTM LookUp'!$B$5:$D$8, 3, FALSE)</f>
        <v>-75</v>
      </c>
      <c r="V336" s="21">
        <f t="shared" si="93"/>
        <v>-9.0272481633587365</v>
      </c>
      <c r="W336" s="21">
        <f t="shared" si="84"/>
        <v>23.891187959160316</v>
      </c>
      <c r="X336" s="21">
        <f t="shared" si="85"/>
        <v>0</v>
      </c>
      <c r="Y336" s="21">
        <f t="shared" si="86"/>
        <v>0</v>
      </c>
      <c r="Z336" s="21">
        <f t="shared" si="94"/>
        <v>0</v>
      </c>
      <c r="AA336" s="21">
        <f t="shared" si="87"/>
        <v>0</v>
      </c>
      <c r="AB336" s="21">
        <f t="shared" si="88"/>
        <v>0</v>
      </c>
      <c r="AC336" s="21">
        <f t="shared" si="89"/>
        <v>0</v>
      </c>
      <c r="AD336" s="21">
        <f t="shared" si="95"/>
        <v>0</v>
      </c>
      <c r="AE336" s="21" t="str">
        <f t="shared" si="90"/>
        <v>1/14/3:00</v>
      </c>
    </row>
    <row r="337" spans="2:31">
      <c r="B337" s="37">
        <v>1</v>
      </c>
      <c r="C337" s="38">
        <v>14</v>
      </c>
      <c r="D337" s="38">
        <v>4</v>
      </c>
      <c r="E337" s="17">
        <v>-3.9</v>
      </c>
      <c r="F337" s="17">
        <v>0</v>
      </c>
      <c r="G337" s="17">
        <v>0</v>
      </c>
      <c r="H337" s="37">
        <f t="shared" si="78"/>
        <v>24.98</v>
      </c>
      <c r="I337" s="37">
        <f>IF(H337&lt;'Roof Calculator'!$G$8, 1, 0)</f>
        <v>1</v>
      </c>
      <c r="J337" s="37">
        <f>IF(H337&gt;='Roof Calculator'!$G$8, 1, 0)</f>
        <v>0</v>
      </c>
      <c r="K337" s="37">
        <f t="shared" si="79"/>
        <v>24.98</v>
      </c>
      <c r="L337" s="37">
        <f t="shared" si="80"/>
        <v>0</v>
      </c>
      <c r="M337" s="37">
        <v>0</v>
      </c>
      <c r="N337" s="37">
        <f t="shared" si="81"/>
        <v>0</v>
      </c>
      <c r="O337" s="37">
        <v>0</v>
      </c>
      <c r="P337" s="37">
        <v>0</v>
      </c>
      <c r="Q337" s="21">
        <f t="shared" si="82"/>
        <v>39.790999999999997</v>
      </c>
      <c r="R337" s="21">
        <f t="shared" si="91"/>
        <v>14.124999999999936</v>
      </c>
      <c r="S337" s="21">
        <f t="shared" si="92"/>
        <v>-21.310869597023139</v>
      </c>
      <c r="T337" s="21">
        <f t="shared" si="83"/>
        <v>86.147999999999996</v>
      </c>
      <c r="U337" s="37">
        <f>VLOOKUP(Time_Zone, 'LSTM LookUp'!$B$5:$D$8, 3, FALSE)</f>
        <v>-75</v>
      </c>
      <c r="V337" s="21">
        <f t="shared" si="93"/>
        <v>-9.04208580960651</v>
      </c>
      <c r="W337" s="21">
        <f t="shared" si="84"/>
        <v>38.887478547598377</v>
      </c>
      <c r="X337" s="21">
        <f t="shared" si="85"/>
        <v>0</v>
      </c>
      <c r="Y337" s="21">
        <f t="shared" si="86"/>
        <v>0</v>
      </c>
      <c r="Z337" s="21">
        <f t="shared" si="94"/>
        <v>0</v>
      </c>
      <c r="AA337" s="21">
        <f t="shared" si="87"/>
        <v>0</v>
      </c>
      <c r="AB337" s="21">
        <f t="shared" si="88"/>
        <v>0</v>
      </c>
      <c r="AC337" s="21">
        <f t="shared" si="89"/>
        <v>0</v>
      </c>
      <c r="AD337" s="21">
        <f t="shared" si="95"/>
        <v>0</v>
      </c>
      <c r="AE337" s="21" t="str">
        <f t="shared" si="90"/>
        <v>1/14/4:00</v>
      </c>
    </row>
    <row r="338" spans="2:31">
      <c r="B338" s="37">
        <v>1</v>
      </c>
      <c r="C338" s="38">
        <v>14</v>
      </c>
      <c r="D338" s="38">
        <v>5</v>
      </c>
      <c r="E338" s="17">
        <v>-4.4000000000000004</v>
      </c>
      <c r="F338" s="17">
        <v>0</v>
      </c>
      <c r="G338" s="17">
        <v>0</v>
      </c>
      <c r="H338" s="37">
        <f t="shared" si="78"/>
        <v>24.08</v>
      </c>
      <c r="I338" s="37">
        <f>IF(H338&lt;'Roof Calculator'!$G$8, 1, 0)</f>
        <v>1</v>
      </c>
      <c r="J338" s="37">
        <f>IF(H338&gt;='Roof Calculator'!$G$8, 1, 0)</f>
        <v>0</v>
      </c>
      <c r="K338" s="37">
        <f t="shared" si="79"/>
        <v>24.08</v>
      </c>
      <c r="L338" s="37">
        <f t="shared" si="80"/>
        <v>0</v>
      </c>
      <c r="M338" s="37">
        <v>0</v>
      </c>
      <c r="N338" s="37">
        <f t="shared" si="81"/>
        <v>0</v>
      </c>
      <c r="O338" s="37">
        <v>0</v>
      </c>
      <c r="P338" s="37">
        <v>0</v>
      </c>
      <c r="Q338" s="21">
        <f t="shared" si="82"/>
        <v>39.790999999999997</v>
      </c>
      <c r="R338" s="21">
        <f t="shared" si="91"/>
        <v>14.166666666666602</v>
      </c>
      <c r="S338" s="21">
        <f t="shared" si="92"/>
        <v>-21.303712511708039</v>
      </c>
      <c r="T338" s="21">
        <f t="shared" si="83"/>
        <v>86.147999999999996</v>
      </c>
      <c r="U338" s="37">
        <f>VLOOKUP(Time_Zone, 'LSTM LookUp'!$B$5:$D$8, 3, FALSE)</f>
        <v>-75</v>
      </c>
      <c r="V338" s="21">
        <f t="shared" si="93"/>
        <v>-9.0569074690139129</v>
      </c>
      <c r="W338" s="21">
        <f t="shared" si="84"/>
        <v>53.883773132746519</v>
      </c>
      <c r="X338" s="21">
        <f t="shared" si="85"/>
        <v>0</v>
      </c>
      <c r="Y338" s="21">
        <f t="shared" si="86"/>
        <v>0</v>
      </c>
      <c r="Z338" s="21">
        <f t="shared" si="94"/>
        <v>0</v>
      </c>
      <c r="AA338" s="21">
        <f t="shared" si="87"/>
        <v>0</v>
      </c>
      <c r="AB338" s="21">
        <f t="shared" si="88"/>
        <v>0</v>
      </c>
      <c r="AC338" s="21">
        <f t="shared" si="89"/>
        <v>0</v>
      </c>
      <c r="AD338" s="21">
        <f t="shared" si="95"/>
        <v>0</v>
      </c>
      <c r="AE338" s="21" t="str">
        <f t="shared" si="90"/>
        <v>1/14/5:00</v>
      </c>
    </row>
    <row r="339" spans="2:31">
      <c r="B339" s="37">
        <v>1</v>
      </c>
      <c r="C339" s="38">
        <v>14</v>
      </c>
      <c r="D339" s="38">
        <v>6</v>
      </c>
      <c r="E339" s="17">
        <v>-5</v>
      </c>
      <c r="F339" s="17">
        <v>0</v>
      </c>
      <c r="G339" s="17">
        <v>0</v>
      </c>
      <c r="H339" s="37">
        <f t="shared" si="78"/>
        <v>23</v>
      </c>
      <c r="I339" s="37">
        <f>IF(H339&lt;'Roof Calculator'!$G$8, 1, 0)</f>
        <v>1</v>
      </c>
      <c r="J339" s="37">
        <f>IF(H339&gt;='Roof Calculator'!$G$8, 1, 0)</f>
        <v>0</v>
      </c>
      <c r="K339" s="37">
        <f t="shared" si="79"/>
        <v>23</v>
      </c>
      <c r="L339" s="37">
        <f t="shared" si="80"/>
        <v>0</v>
      </c>
      <c r="M339" s="37">
        <v>0</v>
      </c>
      <c r="N339" s="37">
        <f t="shared" si="81"/>
        <v>0</v>
      </c>
      <c r="O339" s="37">
        <v>0</v>
      </c>
      <c r="P339" s="37">
        <v>0</v>
      </c>
      <c r="Q339" s="21">
        <f t="shared" si="82"/>
        <v>39.790999999999997</v>
      </c>
      <c r="R339" s="21">
        <f t="shared" si="91"/>
        <v>14.208333333333268</v>
      </c>
      <c r="S339" s="21">
        <f t="shared" si="92"/>
        <v>-21.296544281008355</v>
      </c>
      <c r="T339" s="21">
        <f t="shared" si="83"/>
        <v>86.147999999999996</v>
      </c>
      <c r="U339" s="37">
        <f>VLOOKUP(Time_Zone, 'LSTM LookUp'!$B$5:$D$8, 3, FALSE)</f>
        <v>-75</v>
      </c>
      <c r="V339" s="21">
        <f t="shared" si="93"/>
        <v>-9.0717131193687663</v>
      </c>
      <c r="W339" s="21">
        <f t="shared" si="84"/>
        <v>68.880071720157787</v>
      </c>
      <c r="X339" s="21">
        <f t="shared" si="85"/>
        <v>0</v>
      </c>
      <c r="Y339" s="21">
        <f t="shared" si="86"/>
        <v>0</v>
      </c>
      <c r="Z339" s="21">
        <f t="shared" si="94"/>
        <v>0</v>
      </c>
      <c r="AA339" s="21">
        <f t="shared" si="87"/>
        <v>0</v>
      </c>
      <c r="AB339" s="21">
        <f t="shared" si="88"/>
        <v>0</v>
      </c>
      <c r="AC339" s="21">
        <f t="shared" si="89"/>
        <v>0</v>
      </c>
      <c r="AD339" s="21">
        <f t="shared" si="95"/>
        <v>0</v>
      </c>
      <c r="AE339" s="21" t="str">
        <f t="shared" si="90"/>
        <v>1/14/6:00</v>
      </c>
    </row>
    <row r="340" spans="2:31">
      <c r="B340" s="37">
        <v>1</v>
      </c>
      <c r="C340" s="38">
        <v>14</v>
      </c>
      <c r="D340" s="38">
        <v>7</v>
      </c>
      <c r="E340" s="17">
        <v>-5.6</v>
      </c>
      <c r="F340" s="17">
        <v>0</v>
      </c>
      <c r="G340" s="17">
        <v>0</v>
      </c>
      <c r="H340" s="37">
        <f t="shared" si="78"/>
        <v>21.92</v>
      </c>
      <c r="I340" s="37">
        <f>IF(H340&lt;'Roof Calculator'!$G$8, 1, 0)</f>
        <v>1</v>
      </c>
      <c r="J340" s="37">
        <f>IF(H340&gt;='Roof Calculator'!$G$8, 1, 0)</f>
        <v>0</v>
      </c>
      <c r="K340" s="37">
        <f t="shared" si="79"/>
        <v>21.92</v>
      </c>
      <c r="L340" s="37">
        <f t="shared" si="80"/>
        <v>0</v>
      </c>
      <c r="M340" s="37">
        <v>0</v>
      </c>
      <c r="N340" s="37">
        <f t="shared" si="81"/>
        <v>0</v>
      </c>
      <c r="O340" s="37">
        <v>0</v>
      </c>
      <c r="P340" s="37">
        <v>0</v>
      </c>
      <c r="Q340" s="21">
        <f t="shared" si="82"/>
        <v>39.790999999999997</v>
      </c>
      <c r="R340" s="21">
        <f t="shared" si="91"/>
        <v>14.249999999999934</v>
      </c>
      <c r="S340" s="21">
        <f t="shared" si="92"/>
        <v>-21.289364910130221</v>
      </c>
      <c r="T340" s="21">
        <f t="shared" si="83"/>
        <v>86.147999999999996</v>
      </c>
      <c r="U340" s="37">
        <f>VLOOKUP(Time_Zone, 'LSTM LookUp'!$B$5:$D$8, 3, FALSE)</f>
        <v>-75</v>
      </c>
      <c r="V340" s="21">
        <f t="shared" si="93"/>
        <v>-9.0865027384905162</v>
      </c>
      <c r="W340" s="21">
        <f t="shared" si="84"/>
        <v>83.876374315377376</v>
      </c>
      <c r="X340" s="21">
        <f t="shared" si="85"/>
        <v>0</v>
      </c>
      <c r="Y340" s="21">
        <f t="shared" si="86"/>
        <v>0</v>
      </c>
      <c r="Z340" s="21">
        <f t="shared" si="94"/>
        <v>0</v>
      </c>
      <c r="AA340" s="21">
        <f t="shared" si="87"/>
        <v>0</v>
      </c>
      <c r="AB340" s="21">
        <f t="shared" si="88"/>
        <v>0</v>
      </c>
      <c r="AC340" s="21">
        <f t="shared" si="89"/>
        <v>0</v>
      </c>
      <c r="AD340" s="21">
        <f t="shared" si="95"/>
        <v>0</v>
      </c>
      <c r="AE340" s="21" t="str">
        <f t="shared" si="90"/>
        <v>1/14/7:00</v>
      </c>
    </row>
    <row r="341" spans="2:31">
      <c r="B341" s="37">
        <v>1</v>
      </c>
      <c r="C341" s="38">
        <v>14</v>
      </c>
      <c r="D341" s="38">
        <v>8</v>
      </c>
      <c r="E341" s="17">
        <v>-6.1</v>
      </c>
      <c r="F341" s="17">
        <v>0</v>
      </c>
      <c r="G341" s="17">
        <v>0</v>
      </c>
      <c r="H341" s="37">
        <f t="shared" si="78"/>
        <v>21.02</v>
      </c>
      <c r="I341" s="37">
        <f>IF(H341&lt;'Roof Calculator'!$G$8, 1, 0)</f>
        <v>1</v>
      </c>
      <c r="J341" s="37">
        <f>IF(H341&gt;='Roof Calculator'!$G$8, 1, 0)</f>
        <v>0</v>
      </c>
      <c r="K341" s="37">
        <f t="shared" si="79"/>
        <v>21.02</v>
      </c>
      <c r="L341" s="37">
        <f t="shared" si="80"/>
        <v>0</v>
      </c>
      <c r="M341" s="37">
        <v>0</v>
      </c>
      <c r="N341" s="37">
        <f t="shared" si="81"/>
        <v>0</v>
      </c>
      <c r="O341" s="37">
        <v>0</v>
      </c>
      <c r="P341" s="37">
        <v>0</v>
      </c>
      <c r="Q341" s="21">
        <f t="shared" si="82"/>
        <v>39.790999999999997</v>
      </c>
      <c r="R341" s="21">
        <f t="shared" si="91"/>
        <v>14.2916666666666</v>
      </c>
      <c r="S341" s="21">
        <f t="shared" si="92"/>
        <v>-21.282174404286163</v>
      </c>
      <c r="T341" s="21">
        <f t="shared" si="83"/>
        <v>86.147999999999996</v>
      </c>
      <c r="U341" s="37">
        <f>VLOOKUP(Time_Zone, 'LSTM LookUp'!$B$5:$D$8, 3, FALSE)</f>
        <v>-75</v>
      </c>
      <c r="V341" s="21">
        <f t="shared" si="93"/>
        <v>-9.1012763042302254</v>
      </c>
      <c r="W341" s="21">
        <f t="shared" si="84"/>
        <v>98.87268092394244</v>
      </c>
      <c r="X341" s="21">
        <f t="shared" si="85"/>
        <v>0</v>
      </c>
      <c r="Y341" s="21">
        <f t="shared" si="86"/>
        <v>0</v>
      </c>
      <c r="Z341" s="21">
        <f t="shared" si="94"/>
        <v>0</v>
      </c>
      <c r="AA341" s="21">
        <f t="shared" si="87"/>
        <v>0</v>
      </c>
      <c r="AB341" s="21">
        <f t="shared" si="88"/>
        <v>0</v>
      </c>
      <c r="AC341" s="21">
        <f t="shared" si="89"/>
        <v>0</v>
      </c>
      <c r="AD341" s="21">
        <f t="shared" si="95"/>
        <v>0</v>
      </c>
      <c r="AE341" s="21" t="str">
        <f t="shared" si="90"/>
        <v>1/14/8:00</v>
      </c>
    </row>
    <row r="342" spans="2:31">
      <c r="B342" s="37">
        <v>1</v>
      </c>
      <c r="C342" s="38">
        <v>14</v>
      </c>
      <c r="D342" s="38">
        <v>9</v>
      </c>
      <c r="E342" s="17">
        <v>-6.1</v>
      </c>
      <c r="F342" s="17">
        <v>26</v>
      </c>
      <c r="G342" s="17">
        <v>8</v>
      </c>
      <c r="H342" s="37">
        <f t="shared" ref="H342:H405" si="96">E342*9/5+32</f>
        <v>21.02</v>
      </c>
      <c r="I342" s="37">
        <f>IF(H342&lt;'Roof Calculator'!$G$8, 1, 0)</f>
        <v>1</v>
      </c>
      <c r="J342" s="37">
        <f>IF(H342&gt;='Roof Calculator'!$G$8, 1, 0)</f>
        <v>0</v>
      </c>
      <c r="K342" s="37">
        <f t="shared" ref="K342:K405" si="97">I342*H342</f>
        <v>21.02</v>
      </c>
      <c r="L342" s="37">
        <f t="shared" ref="L342:L405" si="98">J342*H342</f>
        <v>0</v>
      </c>
      <c r="M342" s="37">
        <v>0</v>
      </c>
      <c r="N342" s="37">
        <f t="shared" ref="N342:N405" si="99">F342*(180-M342)/180</f>
        <v>26</v>
      </c>
      <c r="O342" s="37">
        <v>0</v>
      </c>
      <c r="P342" s="37">
        <v>0</v>
      </c>
      <c r="Q342" s="21">
        <f t="shared" ref="Q342:Q405" si="100">Latitude</f>
        <v>39.790999999999997</v>
      </c>
      <c r="R342" s="21">
        <f t="shared" si="91"/>
        <v>14.333333333333266</v>
      </c>
      <c r="S342" s="21">
        <f t="shared" si="92"/>
        <v>-21.274972768695072</v>
      </c>
      <c r="T342" s="21">
        <f t="shared" ref="T342:T405" si="101">Longitude</f>
        <v>86.147999999999996</v>
      </c>
      <c r="U342" s="37">
        <f>VLOOKUP(Time_Zone, 'LSTM LookUp'!$B$5:$D$8, 3, FALSE)</f>
        <v>-75</v>
      </c>
      <c r="V342" s="21">
        <f t="shared" si="93"/>
        <v>-9.1160337944706207</v>
      </c>
      <c r="W342" s="21">
        <f t="shared" ref="W342:W405" si="102">15*((D342+(4*(T342-U342)+V342)/60)-12)</f>
        <v>113.86899155138235</v>
      </c>
      <c r="X342" s="21">
        <f t="shared" ref="X342:X405" si="103">G342*(SIN(S342*PI()/180)*SIN(Q342*PI()/180)*COS(O342*PI()/180)-SIN(S342*PI()/180)*COS(Q342*PI()/180)*SIN(O342*PI()/180)*COS(P342*PI()/180)+COS(S342*PI()/180)*COS(Q342*PI()/180)*COS(O342*PI()/180)*COS(W342*PI()/180)+COS(S342*PI()/180)*SIN(Q342*PI()/180)*SIN(O342*PI()/180)*COS(P342*PI()/180)*COS(W342*PI()/180)+COS(S342*PI()/180)*SIN(P342*PI()/180)*SIN(W342*PI()/180)*SIN(O342*PI()/180))</f>
        <v>-4.1756070503445581</v>
      </c>
      <c r="Y342" s="21">
        <f t="shared" ref="Y342:Y405" si="104">X342+N342</f>
        <v>21.82439294965544</v>
      </c>
      <c r="Z342" s="21">
        <f t="shared" si="94"/>
        <v>6.9179513883523196</v>
      </c>
      <c r="AA342" s="21">
        <f t="shared" ref="AA342:AA405" si="105">Z342*I342</f>
        <v>6.9179513883523196</v>
      </c>
      <c r="AB342" s="21">
        <f t="shared" ref="AB342:AB405" si="106">Z342*J342</f>
        <v>0</v>
      </c>
      <c r="AC342" s="21">
        <f t="shared" ref="AC342:AC405" si="107">L342</f>
        <v>0</v>
      </c>
      <c r="AD342" s="21">
        <f t="shared" si="95"/>
        <v>0</v>
      </c>
      <c r="AE342" s="21" t="str">
        <f t="shared" ref="AE342:AE405" si="108">CONCATENATE(B342, "/", C342, "/", D342,":00")</f>
        <v>1/14/9:00</v>
      </c>
    </row>
    <row r="343" spans="2:31">
      <c r="B343" s="37">
        <v>1</v>
      </c>
      <c r="C343" s="38">
        <v>14</v>
      </c>
      <c r="D343" s="38">
        <v>10</v>
      </c>
      <c r="E343" s="17">
        <v>-5.6</v>
      </c>
      <c r="F343" s="17">
        <v>79</v>
      </c>
      <c r="G343" s="17">
        <v>177</v>
      </c>
      <c r="H343" s="37">
        <f t="shared" si="96"/>
        <v>21.92</v>
      </c>
      <c r="I343" s="37">
        <f>IF(H343&lt;'Roof Calculator'!$G$8, 1, 0)</f>
        <v>1</v>
      </c>
      <c r="J343" s="37">
        <f>IF(H343&gt;='Roof Calculator'!$G$8, 1, 0)</f>
        <v>0</v>
      </c>
      <c r="K343" s="37">
        <f t="shared" si="97"/>
        <v>21.92</v>
      </c>
      <c r="L343" s="37">
        <f t="shared" si="98"/>
        <v>0</v>
      </c>
      <c r="M343" s="37">
        <v>0</v>
      </c>
      <c r="N343" s="37">
        <f t="shared" si="99"/>
        <v>79</v>
      </c>
      <c r="O343" s="37">
        <v>0</v>
      </c>
      <c r="P343" s="37">
        <v>0</v>
      </c>
      <c r="Q343" s="21">
        <f t="shared" si="100"/>
        <v>39.790999999999997</v>
      </c>
      <c r="R343" s="21">
        <f t="shared" ref="R343:R406" si="109">R342+1/24</f>
        <v>14.374999999999932</v>
      </c>
      <c r="S343" s="21">
        <f t="shared" ref="S343:S406" si="110">ASIN(SIN(23.45*PI()/180)*SIN((360/365*(R343-81))*PI()/180))*180/PI()</f>
        <v>-21.267760008582176</v>
      </c>
      <c r="T343" s="21">
        <f t="shared" si="101"/>
        <v>86.147999999999996</v>
      </c>
      <c r="U343" s="37">
        <f>VLOOKUP(Time_Zone, 'LSTM LookUp'!$B$5:$D$8, 3, FALSE)</f>
        <v>-75</v>
      </c>
      <c r="V343" s="21">
        <f t="shared" ref="V343:V406" si="111">9.87*SIN(2*(360/365*(R343-81))*PI()/180)-7.53*COS((360/365*(R343-81))*PI()/180)-1.5*SIN((360/365*(R343-81))*PI()/180)</f>
        <v>-9.1307751871261669</v>
      </c>
      <c r="W343" s="21">
        <f t="shared" si="102"/>
        <v>128.86530620321847</v>
      </c>
      <c r="X343" s="21">
        <f t="shared" si="103"/>
        <v>-120.61823449136315</v>
      </c>
      <c r="Y343" s="21">
        <f t="shared" si="104"/>
        <v>-41.618234491363154</v>
      </c>
      <c r="Z343" s="21">
        <f t="shared" ref="Z343:Z406" si="112">Y343/10.764*3.412</f>
        <v>-13.192253445237002</v>
      </c>
      <c r="AA343" s="21">
        <f t="shared" si="105"/>
        <v>-13.192253445237002</v>
      </c>
      <c r="AB343" s="21">
        <f t="shared" si="106"/>
        <v>0</v>
      </c>
      <c r="AC343" s="21">
        <f t="shared" si="107"/>
        <v>0</v>
      </c>
      <c r="AD343" s="21">
        <f t="shared" ref="AD343:AD406" si="113">AB343</f>
        <v>0</v>
      </c>
      <c r="AE343" s="21" t="str">
        <f t="shared" si="108"/>
        <v>1/14/10:00</v>
      </c>
    </row>
    <row r="344" spans="2:31">
      <c r="B344" s="37">
        <v>1</v>
      </c>
      <c r="C344" s="38">
        <v>14</v>
      </c>
      <c r="D344" s="38">
        <v>11</v>
      </c>
      <c r="E344" s="17">
        <v>-5</v>
      </c>
      <c r="F344" s="17">
        <v>88</v>
      </c>
      <c r="G344" s="17">
        <v>589</v>
      </c>
      <c r="H344" s="37">
        <f t="shared" si="96"/>
        <v>23</v>
      </c>
      <c r="I344" s="37">
        <f>IF(H344&lt;'Roof Calculator'!$G$8, 1, 0)</f>
        <v>1</v>
      </c>
      <c r="J344" s="37">
        <f>IF(H344&gt;='Roof Calculator'!$G$8, 1, 0)</f>
        <v>0</v>
      </c>
      <c r="K344" s="37">
        <f t="shared" si="97"/>
        <v>23</v>
      </c>
      <c r="L344" s="37">
        <f t="shared" si="98"/>
        <v>0</v>
      </c>
      <c r="M344" s="37">
        <v>0</v>
      </c>
      <c r="N344" s="37">
        <f t="shared" si="99"/>
        <v>88</v>
      </c>
      <c r="O344" s="37">
        <v>0</v>
      </c>
      <c r="P344" s="37">
        <v>0</v>
      </c>
      <c r="Q344" s="21">
        <f t="shared" si="100"/>
        <v>39.790999999999997</v>
      </c>
      <c r="R344" s="21">
        <f t="shared" si="109"/>
        <v>14.416666666666599</v>
      </c>
      <c r="S344" s="21">
        <f t="shared" si="110"/>
        <v>-21.260536129179055</v>
      </c>
      <c r="T344" s="21">
        <f t="shared" si="101"/>
        <v>86.147999999999996</v>
      </c>
      <c r="U344" s="37">
        <f>VLOOKUP(Time_Zone, 'LSTM LookUp'!$B$5:$D$8, 3, FALSE)</f>
        <v>-75</v>
      </c>
      <c r="V344" s="21">
        <f t="shared" si="111"/>
        <v>-9.1455004601430758</v>
      </c>
      <c r="W344" s="21">
        <f t="shared" si="102"/>
        <v>143.86162488496424</v>
      </c>
      <c r="X344" s="21">
        <f t="shared" si="103"/>
        <v>-477.31134995209095</v>
      </c>
      <c r="Y344" s="21">
        <f t="shared" si="104"/>
        <v>-389.31134995209095</v>
      </c>
      <c r="Z344" s="21">
        <f t="shared" si="112"/>
        <v>-123.40489836831422</v>
      </c>
      <c r="AA344" s="21">
        <f t="shared" si="105"/>
        <v>-123.40489836831422</v>
      </c>
      <c r="AB344" s="21">
        <f t="shared" si="106"/>
        <v>0</v>
      </c>
      <c r="AC344" s="21">
        <f t="shared" si="107"/>
        <v>0</v>
      </c>
      <c r="AD344" s="21">
        <f t="shared" si="113"/>
        <v>0</v>
      </c>
      <c r="AE344" s="21" t="str">
        <f t="shared" si="108"/>
        <v>1/14/11:00</v>
      </c>
    </row>
    <row r="345" spans="2:31">
      <c r="B345" s="37">
        <v>1</v>
      </c>
      <c r="C345" s="38">
        <v>14</v>
      </c>
      <c r="D345" s="38">
        <v>12</v>
      </c>
      <c r="E345" s="17">
        <v>-3.9</v>
      </c>
      <c r="F345" s="17">
        <v>105</v>
      </c>
      <c r="G345" s="17">
        <v>677</v>
      </c>
      <c r="H345" s="37">
        <f t="shared" si="96"/>
        <v>24.98</v>
      </c>
      <c r="I345" s="37">
        <f>IF(H345&lt;'Roof Calculator'!$G$8, 1, 0)</f>
        <v>1</v>
      </c>
      <c r="J345" s="37">
        <f>IF(H345&gt;='Roof Calculator'!$G$8, 1, 0)</f>
        <v>0</v>
      </c>
      <c r="K345" s="37">
        <f t="shared" si="97"/>
        <v>24.98</v>
      </c>
      <c r="L345" s="37">
        <f t="shared" si="98"/>
        <v>0</v>
      </c>
      <c r="M345" s="37">
        <v>0</v>
      </c>
      <c r="N345" s="37">
        <f t="shared" si="99"/>
        <v>105</v>
      </c>
      <c r="O345" s="37">
        <v>0</v>
      </c>
      <c r="P345" s="37">
        <v>0</v>
      </c>
      <c r="Q345" s="21">
        <f t="shared" si="100"/>
        <v>39.790999999999997</v>
      </c>
      <c r="R345" s="21">
        <f t="shared" si="109"/>
        <v>14.458333333333265</v>
      </c>
      <c r="S345" s="21">
        <f t="shared" si="110"/>
        <v>-21.253301135723618</v>
      </c>
      <c r="T345" s="21">
        <f t="shared" si="101"/>
        <v>86.147999999999996</v>
      </c>
      <c r="U345" s="37">
        <f>VLOOKUP(Time_Zone, 'LSTM LookUp'!$B$5:$D$8, 3, FALSE)</f>
        <v>-75</v>
      </c>
      <c r="V345" s="21">
        <f t="shared" si="111"/>
        <v>-9.1602095914993509</v>
      </c>
      <c r="W345" s="21">
        <f t="shared" si="102"/>
        <v>158.85794760212517</v>
      </c>
      <c r="X345" s="21">
        <f t="shared" si="103"/>
        <v>-609.24022044829655</v>
      </c>
      <c r="Y345" s="21">
        <f t="shared" si="104"/>
        <v>-504.24022044829655</v>
      </c>
      <c r="Z345" s="21">
        <f t="shared" si="112"/>
        <v>-159.83534301092419</v>
      </c>
      <c r="AA345" s="21">
        <f t="shared" si="105"/>
        <v>-159.83534301092419</v>
      </c>
      <c r="AB345" s="21">
        <f t="shared" si="106"/>
        <v>0</v>
      </c>
      <c r="AC345" s="21">
        <f t="shared" si="107"/>
        <v>0</v>
      </c>
      <c r="AD345" s="21">
        <f t="shared" si="113"/>
        <v>0</v>
      </c>
      <c r="AE345" s="21" t="str">
        <f t="shared" si="108"/>
        <v>1/14/12:00</v>
      </c>
    </row>
    <row r="346" spans="2:31">
      <c r="B346" s="37">
        <v>1</v>
      </c>
      <c r="C346" s="38">
        <v>14</v>
      </c>
      <c r="D346" s="38">
        <v>13</v>
      </c>
      <c r="E346" s="17">
        <v>-3.9</v>
      </c>
      <c r="F346" s="17">
        <v>113</v>
      </c>
      <c r="G346" s="17">
        <v>706</v>
      </c>
      <c r="H346" s="37">
        <f t="shared" si="96"/>
        <v>24.98</v>
      </c>
      <c r="I346" s="37">
        <f>IF(H346&lt;'Roof Calculator'!$G$8, 1, 0)</f>
        <v>1</v>
      </c>
      <c r="J346" s="37">
        <f>IF(H346&gt;='Roof Calculator'!$G$8, 1, 0)</f>
        <v>0</v>
      </c>
      <c r="K346" s="37">
        <f t="shared" si="97"/>
        <v>24.98</v>
      </c>
      <c r="L346" s="37">
        <f t="shared" si="98"/>
        <v>0</v>
      </c>
      <c r="M346" s="37">
        <v>0</v>
      </c>
      <c r="N346" s="37">
        <f t="shared" si="99"/>
        <v>113</v>
      </c>
      <c r="O346" s="37">
        <v>0</v>
      </c>
      <c r="P346" s="37">
        <v>0</v>
      </c>
      <c r="Q346" s="21">
        <f t="shared" si="100"/>
        <v>39.790999999999997</v>
      </c>
      <c r="R346" s="21">
        <f t="shared" si="109"/>
        <v>14.499999999999931</v>
      </c>
      <c r="S346" s="21">
        <f t="shared" si="110"/>
        <v>-21.246055033460102</v>
      </c>
      <c r="T346" s="21">
        <f t="shared" si="101"/>
        <v>86.147999999999996</v>
      </c>
      <c r="U346" s="37">
        <f>VLOOKUP(Time_Zone, 'LSTM LookUp'!$B$5:$D$8, 3, FALSE)</f>
        <v>-75</v>
      </c>
      <c r="V346" s="21">
        <f t="shared" si="111"/>
        <v>-9.1749025592048419</v>
      </c>
      <c r="W346" s="21">
        <f t="shared" si="102"/>
        <v>173.85427436019879</v>
      </c>
      <c r="X346" s="21">
        <f t="shared" si="103"/>
        <v>-666.43474589519747</v>
      </c>
      <c r="Y346" s="21">
        <f t="shared" si="104"/>
        <v>-553.43474589519747</v>
      </c>
      <c r="Z346" s="21">
        <f t="shared" si="112"/>
        <v>-175.42914836440116</v>
      </c>
      <c r="AA346" s="21">
        <f t="shared" si="105"/>
        <v>-175.42914836440116</v>
      </c>
      <c r="AB346" s="21">
        <f t="shared" si="106"/>
        <v>0</v>
      </c>
      <c r="AC346" s="21">
        <f t="shared" si="107"/>
        <v>0</v>
      </c>
      <c r="AD346" s="21">
        <f t="shared" si="113"/>
        <v>0</v>
      </c>
      <c r="AE346" s="21" t="str">
        <f t="shared" si="108"/>
        <v>1/14/13:00</v>
      </c>
    </row>
    <row r="347" spans="2:31">
      <c r="B347" s="37">
        <v>1</v>
      </c>
      <c r="C347" s="38">
        <v>14</v>
      </c>
      <c r="D347" s="38">
        <v>14</v>
      </c>
      <c r="E347" s="17">
        <v>-3.3</v>
      </c>
      <c r="F347" s="17">
        <v>112</v>
      </c>
      <c r="G347" s="17">
        <v>713</v>
      </c>
      <c r="H347" s="37">
        <f t="shared" si="96"/>
        <v>26.060000000000002</v>
      </c>
      <c r="I347" s="37">
        <f>IF(H347&lt;'Roof Calculator'!$G$8, 1, 0)</f>
        <v>1</v>
      </c>
      <c r="J347" s="37">
        <f>IF(H347&gt;='Roof Calculator'!$G$8, 1, 0)</f>
        <v>0</v>
      </c>
      <c r="K347" s="37">
        <f t="shared" si="97"/>
        <v>26.060000000000002</v>
      </c>
      <c r="L347" s="37">
        <f t="shared" si="98"/>
        <v>0</v>
      </c>
      <c r="M347" s="37">
        <v>0</v>
      </c>
      <c r="N347" s="37">
        <f t="shared" si="99"/>
        <v>112</v>
      </c>
      <c r="O347" s="37">
        <v>0</v>
      </c>
      <c r="P347" s="37">
        <v>0</v>
      </c>
      <c r="Q347" s="21">
        <f t="shared" si="100"/>
        <v>39.790999999999997</v>
      </c>
      <c r="R347" s="21">
        <f t="shared" si="109"/>
        <v>14.541666666666597</v>
      </c>
      <c r="S347" s="21">
        <f t="shared" si="110"/>
        <v>-21.238797827639036</v>
      </c>
      <c r="T347" s="21">
        <f t="shared" si="101"/>
        <v>86.147999999999996</v>
      </c>
      <c r="U347" s="37">
        <f>VLOOKUP(Time_Zone, 'LSTM LookUp'!$B$5:$D$8, 3, FALSE)</f>
        <v>-75</v>
      </c>
      <c r="V347" s="21">
        <f t="shared" si="111"/>
        <v>-9.1895793413012861</v>
      </c>
      <c r="W347" s="21">
        <f t="shared" si="102"/>
        <v>188.85060516467468</v>
      </c>
      <c r="X347" s="21">
        <f t="shared" si="103"/>
        <v>-669.86802664825257</v>
      </c>
      <c r="Y347" s="21">
        <f t="shared" si="104"/>
        <v>-557.86802664825257</v>
      </c>
      <c r="Z347" s="21">
        <f t="shared" si="112"/>
        <v>-176.83442093309532</v>
      </c>
      <c r="AA347" s="21">
        <f t="shared" si="105"/>
        <v>-176.83442093309532</v>
      </c>
      <c r="AB347" s="21">
        <f t="shared" si="106"/>
        <v>0</v>
      </c>
      <c r="AC347" s="21">
        <f t="shared" si="107"/>
        <v>0</v>
      </c>
      <c r="AD347" s="21">
        <f t="shared" si="113"/>
        <v>0</v>
      </c>
      <c r="AE347" s="21" t="str">
        <f t="shared" si="108"/>
        <v>1/14/14:00</v>
      </c>
    </row>
    <row r="348" spans="2:31">
      <c r="B348" s="37">
        <v>1</v>
      </c>
      <c r="C348" s="38">
        <v>14</v>
      </c>
      <c r="D348" s="38">
        <v>15</v>
      </c>
      <c r="E348" s="17">
        <v>-2.2000000000000002</v>
      </c>
      <c r="F348" s="17">
        <v>102</v>
      </c>
      <c r="G348" s="17">
        <v>665</v>
      </c>
      <c r="H348" s="37">
        <f t="shared" si="96"/>
        <v>28.04</v>
      </c>
      <c r="I348" s="37">
        <f>IF(H348&lt;'Roof Calculator'!$G$8, 1, 0)</f>
        <v>1</v>
      </c>
      <c r="J348" s="37">
        <f>IF(H348&gt;='Roof Calculator'!$G$8, 1, 0)</f>
        <v>0</v>
      </c>
      <c r="K348" s="37">
        <f t="shared" si="97"/>
        <v>28.04</v>
      </c>
      <c r="L348" s="37">
        <f t="shared" si="98"/>
        <v>0</v>
      </c>
      <c r="M348" s="37">
        <v>0</v>
      </c>
      <c r="N348" s="37">
        <f t="shared" si="99"/>
        <v>102</v>
      </c>
      <c r="O348" s="37">
        <v>0</v>
      </c>
      <c r="P348" s="37">
        <v>0</v>
      </c>
      <c r="Q348" s="21">
        <f t="shared" si="100"/>
        <v>39.790999999999997</v>
      </c>
      <c r="R348" s="21">
        <f t="shared" si="109"/>
        <v>14.583333333333263</v>
      </c>
      <c r="S348" s="21">
        <f t="shared" si="110"/>
        <v>-21.231529523517263</v>
      </c>
      <c r="T348" s="21">
        <f t="shared" si="101"/>
        <v>86.147999999999996</v>
      </c>
      <c r="U348" s="37">
        <f>VLOOKUP(Time_Zone, 'LSTM LookUp'!$B$5:$D$8, 3, FALSE)</f>
        <v>-75</v>
      </c>
      <c r="V348" s="21">
        <f t="shared" si="111"/>
        <v>-9.2042399158623081</v>
      </c>
      <c r="W348" s="21">
        <f t="shared" si="102"/>
        <v>203.84694002103441</v>
      </c>
      <c r="X348" s="21">
        <f t="shared" si="103"/>
        <v>-589.7541666747212</v>
      </c>
      <c r="Y348" s="21">
        <f t="shared" si="104"/>
        <v>-487.7541666747212</v>
      </c>
      <c r="Z348" s="21">
        <f t="shared" si="112"/>
        <v>-154.60955190395288</v>
      </c>
      <c r="AA348" s="21">
        <f t="shared" si="105"/>
        <v>-154.60955190395288</v>
      </c>
      <c r="AB348" s="21">
        <f t="shared" si="106"/>
        <v>0</v>
      </c>
      <c r="AC348" s="21">
        <f t="shared" si="107"/>
        <v>0</v>
      </c>
      <c r="AD348" s="21">
        <f t="shared" si="113"/>
        <v>0</v>
      </c>
      <c r="AE348" s="21" t="str">
        <f t="shared" si="108"/>
        <v>1/14/15:00</v>
      </c>
    </row>
    <row r="349" spans="2:31">
      <c r="B349" s="37">
        <v>1</v>
      </c>
      <c r="C349" s="38">
        <v>14</v>
      </c>
      <c r="D349" s="38">
        <v>16</v>
      </c>
      <c r="E349" s="17">
        <v>-2.2000000000000002</v>
      </c>
      <c r="F349" s="17">
        <v>83</v>
      </c>
      <c r="G349" s="17">
        <v>558</v>
      </c>
      <c r="H349" s="37">
        <f t="shared" si="96"/>
        <v>28.04</v>
      </c>
      <c r="I349" s="37">
        <f>IF(H349&lt;'Roof Calculator'!$G$8, 1, 0)</f>
        <v>1</v>
      </c>
      <c r="J349" s="37">
        <f>IF(H349&gt;='Roof Calculator'!$G$8, 1, 0)</f>
        <v>0</v>
      </c>
      <c r="K349" s="37">
        <f t="shared" si="97"/>
        <v>28.04</v>
      </c>
      <c r="L349" s="37">
        <f t="shared" si="98"/>
        <v>0</v>
      </c>
      <c r="M349" s="37">
        <v>0</v>
      </c>
      <c r="N349" s="37">
        <f t="shared" si="99"/>
        <v>83</v>
      </c>
      <c r="O349" s="37">
        <v>0</v>
      </c>
      <c r="P349" s="37">
        <v>0</v>
      </c>
      <c r="Q349" s="21">
        <f t="shared" si="100"/>
        <v>39.790999999999997</v>
      </c>
      <c r="R349" s="21">
        <f t="shared" si="109"/>
        <v>14.624999999999929</v>
      </c>
      <c r="S349" s="21">
        <f t="shared" si="110"/>
        <v>-21.224250126357912</v>
      </c>
      <c r="T349" s="21">
        <f t="shared" si="101"/>
        <v>86.147999999999996</v>
      </c>
      <c r="U349" s="37">
        <f>VLOOKUP(Time_Zone, 'LSTM LookUp'!$B$5:$D$8, 3, FALSE)</f>
        <v>-75</v>
      </c>
      <c r="V349" s="21">
        <f t="shared" si="111"/>
        <v>-9.2188842609935424</v>
      </c>
      <c r="W349" s="21">
        <f t="shared" si="102"/>
        <v>218.84327893475159</v>
      </c>
      <c r="X349" s="21">
        <f t="shared" si="103"/>
        <v>-440.57540870165258</v>
      </c>
      <c r="Y349" s="21">
        <f t="shared" si="104"/>
        <v>-357.57540870165258</v>
      </c>
      <c r="Z349" s="21">
        <f t="shared" si="112"/>
        <v>-113.34515928001102</v>
      </c>
      <c r="AA349" s="21">
        <f t="shared" si="105"/>
        <v>-113.34515928001102</v>
      </c>
      <c r="AB349" s="21">
        <f t="shared" si="106"/>
        <v>0</v>
      </c>
      <c r="AC349" s="21">
        <f t="shared" si="107"/>
        <v>0</v>
      </c>
      <c r="AD349" s="21">
        <f t="shared" si="113"/>
        <v>0</v>
      </c>
      <c r="AE349" s="21" t="str">
        <f t="shared" si="108"/>
        <v>1/14/16:00</v>
      </c>
    </row>
    <row r="350" spans="2:31">
      <c r="B350" s="37">
        <v>1</v>
      </c>
      <c r="C350" s="38">
        <v>14</v>
      </c>
      <c r="D350" s="38">
        <v>17</v>
      </c>
      <c r="E350" s="17">
        <v>-2.2000000000000002</v>
      </c>
      <c r="F350" s="17">
        <v>56</v>
      </c>
      <c r="G350" s="17">
        <v>342</v>
      </c>
      <c r="H350" s="37">
        <f t="shared" si="96"/>
        <v>28.04</v>
      </c>
      <c r="I350" s="37">
        <f>IF(H350&lt;'Roof Calculator'!$G$8, 1, 0)</f>
        <v>1</v>
      </c>
      <c r="J350" s="37">
        <f>IF(H350&gt;='Roof Calculator'!$G$8, 1, 0)</f>
        <v>0</v>
      </c>
      <c r="K350" s="37">
        <f t="shared" si="97"/>
        <v>28.04</v>
      </c>
      <c r="L350" s="37">
        <f t="shared" si="98"/>
        <v>0</v>
      </c>
      <c r="M350" s="37">
        <v>0</v>
      </c>
      <c r="N350" s="37">
        <f t="shared" si="99"/>
        <v>56</v>
      </c>
      <c r="O350" s="37">
        <v>0</v>
      </c>
      <c r="P350" s="37">
        <v>0</v>
      </c>
      <c r="Q350" s="21">
        <f t="shared" si="100"/>
        <v>39.790999999999997</v>
      </c>
      <c r="R350" s="21">
        <f t="shared" si="109"/>
        <v>14.666666666666595</v>
      </c>
      <c r="S350" s="21">
        <f t="shared" si="110"/>
        <v>-21.216959641430375</v>
      </c>
      <c r="T350" s="21">
        <f t="shared" si="101"/>
        <v>86.147999999999996</v>
      </c>
      <c r="U350" s="37">
        <f>VLOOKUP(Time_Zone, 'LSTM LookUp'!$B$5:$D$8, 3, FALSE)</f>
        <v>-75</v>
      </c>
      <c r="V350" s="21">
        <f t="shared" si="111"/>
        <v>-9.2335123548326052</v>
      </c>
      <c r="W350" s="21">
        <f t="shared" si="102"/>
        <v>233.83962191129186</v>
      </c>
      <c r="X350" s="21">
        <f t="shared" si="103"/>
        <v>-223.7581681711182</v>
      </c>
      <c r="Y350" s="21">
        <f t="shared" si="104"/>
        <v>-167.7581681711182</v>
      </c>
      <c r="Z350" s="21">
        <f t="shared" si="112"/>
        <v>-53.176409308793694</v>
      </c>
      <c r="AA350" s="21">
        <f t="shared" si="105"/>
        <v>-53.176409308793694</v>
      </c>
      <c r="AB350" s="21">
        <f t="shared" si="106"/>
        <v>0</v>
      </c>
      <c r="AC350" s="21">
        <f t="shared" si="107"/>
        <v>0</v>
      </c>
      <c r="AD350" s="21">
        <f t="shared" si="113"/>
        <v>0</v>
      </c>
      <c r="AE350" s="21" t="str">
        <f t="shared" si="108"/>
        <v>1/14/17:00</v>
      </c>
    </row>
    <row r="351" spans="2:31">
      <c r="B351" s="37">
        <v>1</v>
      </c>
      <c r="C351" s="38">
        <v>14</v>
      </c>
      <c r="D351" s="38">
        <v>18</v>
      </c>
      <c r="E351" s="17">
        <v>-3.3</v>
      </c>
      <c r="F351" s="17">
        <v>19</v>
      </c>
      <c r="G351" s="17">
        <v>35</v>
      </c>
      <c r="H351" s="37">
        <f t="shared" si="96"/>
        <v>26.060000000000002</v>
      </c>
      <c r="I351" s="37">
        <f>IF(H351&lt;'Roof Calculator'!$G$8, 1, 0)</f>
        <v>1</v>
      </c>
      <c r="J351" s="37">
        <f>IF(H351&gt;='Roof Calculator'!$G$8, 1, 0)</f>
        <v>0</v>
      </c>
      <c r="K351" s="37">
        <f t="shared" si="97"/>
        <v>26.060000000000002</v>
      </c>
      <c r="L351" s="37">
        <f t="shared" si="98"/>
        <v>0</v>
      </c>
      <c r="M351" s="37">
        <v>0</v>
      </c>
      <c r="N351" s="37">
        <f t="shared" si="99"/>
        <v>19</v>
      </c>
      <c r="O351" s="37">
        <v>0</v>
      </c>
      <c r="P351" s="37">
        <v>0</v>
      </c>
      <c r="Q351" s="21">
        <f t="shared" si="100"/>
        <v>39.790999999999997</v>
      </c>
      <c r="R351" s="21">
        <f t="shared" si="109"/>
        <v>14.708333333333261</v>
      </c>
      <c r="S351" s="21">
        <f t="shared" si="110"/>
        <v>-21.209658074010349</v>
      </c>
      <c r="T351" s="21">
        <f t="shared" si="101"/>
        <v>86.147999999999996</v>
      </c>
      <c r="U351" s="37">
        <f>VLOOKUP(Time_Zone, 'LSTM LookUp'!$B$5:$D$8, 3, FALSE)</f>
        <v>-75</v>
      </c>
      <c r="V351" s="21">
        <f t="shared" si="111"/>
        <v>-9.2481241755491279</v>
      </c>
      <c r="W351" s="21">
        <f t="shared" si="102"/>
        <v>248.83596895611271</v>
      </c>
      <c r="X351" s="21">
        <f t="shared" si="103"/>
        <v>-17.155658532787609</v>
      </c>
      <c r="Y351" s="21">
        <f t="shared" si="104"/>
        <v>1.8443414672123914</v>
      </c>
      <c r="Z351" s="21">
        <f t="shared" si="112"/>
        <v>0.58462403252774808</v>
      </c>
      <c r="AA351" s="21">
        <f t="shared" si="105"/>
        <v>0.58462403252774808</v>
      </c>
      <c r="AB351" s="21">
        <f t="shared" si="106"/>
        <v>0</v>
      </c>
      <c r="AC351" s="21">
        <f t="shared" si="107"/>
        <v>0</v>
      </c>
      <c r="AD351" s="21">
        <f t="shared" si="113"/>
        <v>0</v>
      </c>
      <c r="AE351" s="21" t="str">
        <f t="shared" si="108"/>
        <v>1/14/18:00</v>
      </c>
    </row>
    <row r="352" spans="2:31">
      <c r="B352" s="37">
        <v>1</v>
      </c>
      <c r="C352" s="38">
        <v>14</v>
      </c>
      <c r="D352" s="38">
        <v>19</v>
      </c>
      <c r="E352" s="17">
        <v>-3.9</v>
      </c>
      <c r="F352" s="17">
        <v>0</v>
      </c>
      <c r="G352" s="17">
        <v>0</v>
      </c>
      <c r="H352" s="37">
        <f t="shared" si="96"/>
        <v>24.98</v>
      </c>
      <c r="I352" s="37">
        <f>IF(H352&lt;'Roof Calculator'!$G$8, 1, 0)</f>
        <v>1</v>
      </c>
      <c r="J352" s="37">
        <f>IF(H352&gt;='Roof Calculator'!$G$8, 1, 0)</f>
        <v>0</v>
      </c>
      <c r="K352" s="37">
        <f t="shared" si="97"/>
        <v>24.98</v>
      </c>
      <c r="L352" s="37">
        <f t="shared" si="98"/>
        <v>0</v>
      </c>
      <c r="M352" s="37">
        <v>0</v>
      </c>
      <c r="N352" s="37">
        <f t="shared" si="99"/>
        <v>0</v>
      </c>
      <c r="O352" s="37">
        <v>0</v>
      </c>
      <c r="P352" s="37">
        <v>0</v>
      </c>
      <c r="Q352" s="21">
        <f t="shared" si="100"/>
        <v>39.790999999999997</v>
      </c>
      <c r="R352" s="21">
        <f t="shared" si="109"/>
        <v>14.749999999999927</v>
      </c>
      <c r="S352" s="21">
        <f t="shared" si="110"/>
        <v>-21.202345429379726</v>
      </c>
      <c r="T352" s="21">
        <f t="shared" si="101"/>
        <v>86.147999999999996</v>
      </c>
      <c r="U352" s="37">
        <f>VLOOKUP(Time_Zone, 'LSTM LookUp'!$B$5:$D$8, 3, FALSE)</f>
        <v>-75</v>
      </c>
      <c r="V352" s="21">
        <f t="shared" si="111"/>
        <v>-9.262719701344885</v>
      </c>
      <c r="W352" s="21">
        <f t="shared" si="102"/>
        <v>263.83232007466376</v>
      </c>
      <c r="X352" s="21">
        <f t="shared" si="103"/>
        <v>0</v>
      </c>
      <c r="Y352" s="21">
        <f t="shared" si="104"/>
        <v>0</v>
      </c>
      <c r="Z352" s="21">
        <f t="shared" si="112"/>
        <v>0</v>
      </c>
      <c r="AA352" s="21">
        <f t="shared" si="105"/>
        <v>0</v>
      </c>
      <c r="AB352" s="21">
        <f t="shared" si="106"/>
        <v>0</v>
      </c>
      <c r="AC352" s="21">
        <f t="shared" si="107"/>
        <v>0</v>
      </c>
      <c r="AD352" s="21">
        <f t="shared" si="113"/>
        <v>0</v>
      </c>
      <c r="AE352" s="21" t="str">
        <f t="shared" si="108"/>
        <v>1/14/19:00</v>
      </c>
    </row>
    <row r="353" spans="2:31">
      <c r="B353" s="37">
        <v>1</v>
      </c>
      <c r="C353" s="38">
        <v>14</v>
      </c>
      <c r="D353" s="38">
        <v>20</v>
      </c>
      <c r="E353" s="17">
        <v>-4.4000000000000004</v>
      </c>
      <c r="F353" s="17">
        <v>0</v>
      </c>
      <c r="G353" s="17">
        <v>0</v>
      </c>
      <c r="H353" s="37">
        <f t="shared" si="96"/>
        <v>24.08</v>
      </c>
      <c r="I353" s="37">
        <f>IF(H353&lt;'Roof Calculator'!$G$8, 1, 0)</f>
        <v>1</v>
      </c>
      <c r="J353" s="37">
        <f>IF(H353&gt;='Roof Calculator'!$G$8, 1, 0)</f>
        <v>0</v>
      </c>
      <c r="K353" s="37">
        <f t="shared" si="97"/>
        <v>24.08</v>
      </c>
      <c r="L353" s="37">
        <f t="shared" si="98"/>
        <v>0</v>
      </c>
      <c r="M353" s="37">
        <v>0</v>
      </c>
      <c r="N353" s="37">
        <f t="shared" si="99"/>
        <v>0</v>
      </c>
      <c r="O353" s="37">
        <v>0</v>
      </c>
      <c r="P353" s="37">
        <v>0</v>
      </c>
      <c r="Q353" s="21">
        <f t="shared" si="100"/>
        <v>39.790999999999997</v>
      </c>
      <c r="R353" s="21">
        <f t="shared" si="109"/>
        <v>14.791666666666593</v>
      </c>
      <c r="S353" s="21">
        <f t="shared" si="110"/>
        <v>-21.195021712826698</v>
      </c>
      <c r="T353" s="21">
        <f t="shared" si="101"/>
        <v>86.147999999999996</v>
      </c>
      <c r="U353" s="37">
        <f>VLOOKUP(Time_Zone, 'LSTM LookUp'!$B$5:$D$8, 3, FALSE)</f>
        <v>-75</v>
      </c>
      <c r="V353" s="21">
        <f t="shared" si="111"/>
        <v>-9.2772989104537142</v>
      </c>
      <c r="W353" s="21">
        <f t="shared" si="102"/>
        <v>278.82867527238653</v>
      </c>
      <c r="X353" s="21">
        <f t="shared" si="103"/>
        <v>0</v>
      </c>
      <c r="Y353" s="21">
        <f t="shared" si="104"/>
        <v>0</v>
      </c>
      <c r="Z353" s="21">
        <f t="shared" si="112"/>
        <v>0</v>
      </c>
      <c r="AA353" s="21">
        <f t="shared" si="105"/>
        <v>0</v>
      </c>
      <c r="AB353" s="21">
        <f t="shared" si="106"/>
        <v>0</v>
      </c>
      <c r="AC353" s="21">
        <f t="shared" si="107"/>
        <v>0</v>
      </c>
      <c r="AD353" s="21">
        <f t="shared" si="113"/>
        <v>0</v>
      </c>
      <c r="AE353" s="21" t="str">
        <f t="shared" si="108"/>
        <v>1/14/20:00</v>
      </c>
    </row>
    <row r="354" spans="2:31">
      <c r="B354" s="37">
        <v>1</v>
      </c>
      <c r="C354" s="38">
        <v>14</v>
      </c>
      <c r="D354" s="38">
        <v>21</v>
      </c>
      <c r="E354" s="17">
        <v>-6.1</v>
      </c>
      <c r="F354" s="17">
        <v>0</v>
      </c>
      <c r="G354" s="17">
        <v>0</v>
      </c>
      <c r="H354" s="37">
        <f t="shared" si="96"/>
        <v>21.02</v>
      </c>
      <c r="I354" s="37">
        <f>IF(H354&lt;'Roof Calculator'!$G$8, 1, 0)</f>
        <v>1</v>
      </c>
      <c r="J354" s="37">
        <f>IF(H354&gt;='Roof Calculator'!$G$8, 1, 0)</f>
        <v>0</v>
      </c>
      <c r="K354" s="37">
        <f t="shared" si="97"/>
        <v>21.02</v>
      </c>
      <c r="L354" s="37">
        <f t="shared" si="98"/>
        <v>0</v>
      </c>
      <c r="M354" s="37">
        <v>0</v>
      </c>
      <c r="N354" s="37">
        <f t="shared" si="99"/>
        <v>0</v>
      </c>
      <c r="O354" s="37">
        <v>0</v>
      </c>
      <c r="P354" s="37">
        <v>0</v>
      </c>
      <c r="Q354" s="21">
        <f t="shared" si="100"/>
        <v>39.790999999999997</v>
      </c>
      <c r="R354" s="21">
        <f t="shared" si="109"/>
        <v>14.833333333333259</v>
      </c>
      <c r="S354" s="21">
        <f t="shared" si="110"/>
        <v>-21.187686929645668</v>
      </c>
      <c r="T354" s="21">
        <f t="shared" si="101"/>
        <v>86.147999999999996</v>
      </c>
      <c r="U354" s="37">
        <f>VLOOKUP(Time_Zone, 'LSTM LookUp'!$B$5:$D$8, 3, FALSE)</f>
        <v>-75</v>
      </c>
      <c r="V354" s="21">
        <f t="shared" si="111"/>
        <v>-9.29186178114165</v>
      </c>
      <c r="W354" s="21">
        <f t="shared" si="102"/>
        <v>293.82503455471459</v>
      </c>
      <c r="X354" s="21">
        <f t="shared" si="103"/>
        <v>0</v>
      </c>
      <c r="Y354" s="21">
        <f t="shared" si="104"/>
        <v>0</v>
      </c>
      <c r="Z354" s="21">
        <f t="shared" si="112"/>
        <v>0</v>
      </c>
      <c r="AA354" s="21">
        <f t="shared" si="105"/>
        <v>0</v>
      </c>
      <c r="AB354" s="21">
        <f t="shared" si="106"/>
        <v>0</v>
      </c>
      <c r="AC354" s="21">
        <f t="shared" si="107"/>
        <v>0</v>
      </c>
      <c r="AD354" s="21">
        <f t="shared" si="113"/>
        <v>0</v>
      </c>
      <c r="AE354" s="21" t="str">
        <f t="shared" si="108"/>
        <v>1/14/21:00</v>
      </c>
    </row>
    <row r="355" spans="2:31">
      <c r="B355" s="37">
        <v>1</v>
      </c>
      <c r="C355" s="38">
        <v>14</v>
      </c>
      <c r="D355" s="38">
        <v>22</v>
      </c>
      <c r="E355" s="17">
        <v>-5.6</v>
      </c>
      <c r="F355" s="17">
        <v>0</v>
      </c>
      <c r="G355" s="17">
        <v>0</v>
      </c>
      <c r="H355" s="37">
        <f t="shared" si="96"/>
        <v>21.92</v>
      </c>
      <c r="I355" s="37">
        <f>IF(H355&lt;'Roof Calculator'!$G$8, 1, 0)</f>
        <v>1</v>
      </c>
      <c r="J355" s="37">
        <f>IF(H355&gt;='Roof Calculator'!$G$8, 1, 0)</f>
        <v>0</v>
      </c>
      <c r="K355" s="37">
        <f t="shared" si="97"/>
        <v>21.92</v>
      </c>
      <c r="L355" s="37">
        <f t="shared" si="98"/>
        <v>0</v>
      </c>
      <c r="M355" s="37">
        <v>0</v>
      </c>
      <c r="N355" s="37">
        <f t="shared" si="99"/>
        <v>0</v>
      </c>
      <c r="O355" s="37">
        <v>0</v>
      </c>
      <c r="P355" s="37">
        <v>0</v>
      </c>
      <c r="Q355" s="21">
        <f t="shared" si="100"/>
        <v>39.790999999999997</v>
      </c>
      <c r="R355" s="21">
        <f t="shared" si="109"/>
        <v>14.874999999999925</v>
      </c>
      <c r="S355" s="21">
        <f t="shared" si="110"/>
        <v>-21.180341085137258</v>
      </c>
      <c r="T355" s="21">
        <f t="shared" si="101"/>
        <v>86.147999999999996</v>
      </c>
      <c r="U355" s="37">
        <f>VLOOKUP(Time_Zone, 'LSTM LookUp'!$B$5:$D$8, 3, FALSE)</f>
        <v>-75</v>
      </c>
      <c r="V355" s="21">
        <f t="shared" si="111"/>
        <v>-9.3064082917069513</v>
      </c>
      <c r="W355" s="21">
        <f t="shared" si="102"/>
        <v>308.82139792707324</v>
      </c>
      <c r="X355" s="21">
        <f t="shared" si="103"/>
        <v>0</v>
      </c>
      <c r="Y355" s="21">
        <f t="shared" si="104"/>
        <v>0</v>
      </c>
      <c r="Z355" s="21">
        <f t="shared" si="112"/>
        <v>0</v>
      </c>
      <c r="AA355" s="21">
        <f t="shared" si="105"/>
        <v>0</v>
      </c>
      <c r="AB355" s="21">
        <f t="shared" si="106"/>
        <v>0</v>
      </c>
      <c r="AC355" s="21">
        <f t="shared" si="107"/>
        <v>0</v>
      </c>
      <c r="AD355" s="21">
        <f t="shared" si="113"/>
        <v>0</v>
      </c>
      <c r="AE355" s="21" t="str">
        <f t="shared" si="108"/>
        <v>1/14/22:00</v>
      </c>
    </row>
    <row r="356" spans="2:31">
      <c r="B356" s="37">
        <v>1</v>
      </c>
      <c r="C356" s="38">
        <v>14</v>
      </c>
      <c r="D356" s="38">
        <v>23</v>
      </c>
      <c r="E356" s="17">
        <v>-5.6</v>
      </c>
      <c r="F356" s="17">
        <v>0</v>
      </c>
      <c r="G356" s="17">
        <v>0</v>
      </c>
      <c r="H356" s="37">
        <f t="shared" si="96"/>
        <v>21.92</v>
      </c>
      <c r="I356" s="37">
        <f>IF(H356&lt;'Roof Calculator'!$G$8, 1, 0)</f>
        <v>1</v>
      </c>
      <c r="J356" s="37">
        <f>IF(H356&gt;='Roof Calculator'!$G$8, 1, 0)</f>
        <v>0</v>
      </c>
      <c r="K356" s="37">
        <f t="shared" si="97"/>
        <v>21.92</v>
      </c>
      <c r="L356" s="37">
        <f t="shared" si="98"/>
        <v>0</v>
      </c>
      <c r="M356" s="37">
        <v>0</v>
      </c>
      <c r="N356" s="37">
        <f t="shared" si="99"/>
        <v>0</v>
      </c>
      <c r="O356" s="37">
        <v>0</v>
      </c>
      <c r="P356" s="37">
        <v>0</v>
      </c>
      <c r="Q356" s="21">
        <f t="shared" si="100"/>
        <v>39.790999999999997</v>
      </c>
      <c r="R356" s="21">
        <f t="shared" si="109"/>
        <v>14.916666666666591</v>
      </c>
      <c r="S356" s="21">
        <f t="shared" si="110"/>
        <v>-21.172984184608318</v>
      </c>
      <c r="T356" s="21">
        <f t="shared" si="101"/>
        <v>86.147999999999996</v>
      </c>
      <c r="U356" s="37">
        <f>VLOOKUP(Time_Zone, 'LSTM LookUp'!$B$5:$D$8, 3, FALSE)</f>
        <v>-75</v>
      </c>
      <c r="V356" s="21">
        <f t="shared" si="111"/>
        <v>-9.3209384204800685</v>
      </c>
      <c r="W356" s="21">
        <f t="shared" si="102"/>
        <v>323.81776539487998</v>
      </c>
      <c r="X356" s="21">
        <f t="shared" si="103"/>
        <v>0</v>
      </c>
      <c r="Y356" s="21">
        <f t="shared" si="104"/>
        <v>0</v>
      </c>
      <c r="Z356" s="21">
        <f t="shared" si="112"/>
        <v>0</v>
      </c>
      <c r="AA356" s="21">
        <f t="shared" si="105"/>
        <v>0</v>
      </c>
      <c r="AB356" s="21">
        <f t="shared" si="106"/>
        <v>0</v>
      </c>
      <c r="AC356" s="21">
        <f t="shared" si="107"/>
        <v>0</v>
      </c>
      <c r="AD356" s="21">
        <f t="shared" si="113"/>
        <v>0</v>
      </c>
      <c r="AE356" s="21" t="str">
        <f t="shared" si="108"/>
        <v>1/14/23:00</v>
      </c>
    </row>
    <row r="357" spans="2:31">
      <c r="B357" s="37">
        <v>1</v>
      </c>
      <c r="C357" s="38">
        <v>14</v>
      </c>
      <c r="D357" s="38">
        <v>24</v>
      </c>
      <c r="E357" s="17">
        <v>-5.6</v>
      </c>
      <c r="F357" s="17">
        <v>0</v>
      </c>
      <c r="G357" s="17">
        <v>0</v>
      </c>
      <c r="H357" s="37">
        <f t="shared" si="96"/>
        <v>21.92</v>
      </c>
      <c r="I357" s="37">
        <f>IF(H357&lt;'Roof Calculator'!$G$8, 1, 0)</f>
        <v>1</v>
      </c>
      <c r="J357" s="37">
        <f>IF(H357&gt;='Roof Calculator'!$G$8, 1, 0)</f>
        <v>0</v>
      </c>
      <c r="K357" s="37">
        <f t="shared" si="97"/>
        <v>21.92</v>
      </c>
      <c r="L357" s="37">
        <f t="shared" si="98"/>
        <v>0</v>
      </c>
      <c r="M357" s="37">
        <v>0</v>
      </c>
      <c r="N357" s="37">
        <f t="shared" si="99"/>
        <v>0</v>
      </c>
      <c r="O357" s="37">
        <v>0</v>
      </c>
      <c r="P357" s="37">
        <v>0</v>
      </c>
      <c r="Q357" s="21">
        <f t="shared" si="100"/>
        <v>39.790999999999997</v>
      </c>
      <c r="R357" s="21">
        <f t="shared" si="109"/>
        <v>14.958333333333258</v>
      </c>
      <c r="S357" s="21">
        <f t="shared" si="110"/>
        <v>-21.165616233371868</v>
      </c>
      <c r="T357" s="21">
        <f t="shared" si="101"/>
        <v>86.147999999999996</v>
      </c>
      <c r="U357" s="37">
        <f>VLOOKUP(Time_Zone, 'LSTM LookUp'!$B$5:$D$8, 3, FALSE)</f>
        <v>-75</v>
      </c>
      <c r="V357" s="21">
        <f t="shared" si="111"/>
        <v>-9.3354521458238047</v>
      </c>
      <c r="W357" s="21">
        <f t="shared" si="102"/>
        <v>338.814136963544</v>
      </c>
      <c r="X357" s="21">
        <f t="shared" si="103"/>
        <v>0</v>
      </c>
      <c r="Y357" s="21">
        <f t="shared" si="104"/>
        <v>0</v>
      </c>
      <c r="Z357" s="21">
        <f t="shared" si="112"/>
        <v>0</v>
      </c>
      <c r="AA357" s="21">
        <f t="shared" si="105"/>
        <v>0</v>
      </c>
      <c r="AB357" s="21">
        <f t="shared" si="106"/>
        <v>0</v>
      </c>
      <c r="AC357" s="21">
        <f t="shared" si="107"/>
        <v>0</v>
      </c>
      <c r="AD357" s="21">
        <f t="shared" si="113"/>
        <v>0</v>
      </c>
      <c r="AE357" s="21" t="str">
        <f t="shared" si="108"/>
        <v>1/14/24:00</v>
      </c>
    </row>
    <row r="358" spans="2:31">
      <c r="B358" s="37">
        <v>1</v>
      </c>
      <c r="C358" s="38">
        <v>15</v>
      </c>
      <c r="D358" s="38">
        <v>1</v>
      </c>
      <c r="E358" s="17">
        <v>-5.6</v>
      </c>
      <c r="F358" s="17">
        <v>0</v>
      </c>
      <c r="G358" s="17">
        <v>0</v>
      </c>
      <c r="H358" s="37">
        <f t="shared" si="96"/>
        <v>21.92</v>
      </c>
      <c r="I358" s="37">
        <f>IF(H358&lt;'Roof Calculator'!$G$8, 1, 0)</f>
        <v>1</v>
      </c>
      <c r="J358" s="37">
        <f>IF(H358&gt;='Roof Calculator'!$G$8, 1, 0)</f>
        <v>0</v>
      </c>
      <c r="K358" s="37">
        <f t="shared" si="97"/>
        <v>21.92</v>
      </c>
      <c r="L358" s="37">
        <f t="shared" si="98"/>
        <v>0</v>
      </c>
      <c r="M358" s="37">
        <v>0</v>
      </c>
      <c r="N358" s="37">
        <f t="shared" si="99"/>
        <v>0</v>
      </c>
      <c r="O358" s="37">
        <v>0</v>
      </c>
      <c r="P358" s="37">
        <v>0</v>
      </c>
      <c r="Q358" s="21">
        <f t="shared" si="100"/>
        <v>39.790999999999997</v>
      </c>
      <c r="R358" s="21">
        <f t="shared" si="109"/>
        <v>14.999999999999924</v>
      </c>
      <c r="S358" s="21">
        <f t="shared" si="110"/>
        <v>-21.158237236747155</v>
      </c>
      <c r="T358" s="21">
        <f t="shared" si="101"/>
        <v>86.147999999999996</v>
      </c>
      <c r="U358" s="37">
        <f>VLOOKUP(Time_Zone, 'LSTM LookUp'!$B$5:$D$8, 3, FALSE)</f>
        <v>-75</v>
      </c>
      <c r="V358" s="21">
        <f t="shared" si="111"/>
        <v>-9.349949446133234</v>
      </c>
      <c r="W358" s="21">
        <f t="shared" si="102"/>
        <v>-6.1894873615333079</v>
      </c>
      <c r="X358" s="21">
        <f t="shared" si="103"/>
        <v>0</v>
      </c>
      <c r="Y358" s="21">
        <f t="shared" si="104"/>
        <v>0</v>
      </c>
      <c r="Z358" s="21">
        <f t="shared" si="112"/>
        <v>0</v>
      </c>
      <c r="AA358" s="21">
        <f t="shared" si="105"/>
        <v>0</v>
      </c>
      <c r="AB358" s="21">
        <f t="shared" si="106"/>
        <v>0</v>
      </c>
      <c r="AC358" s="21">
        <f t="shared" si="107"/>
        <v>0</v>
      </c>
      <c r="AD358" s="21">
        <f t="shared" si="113"/>
        <v>0</v>
      </c>
      <c r="AE358" s="21" t="str">
        <f t="shared" si="108"/>
        <v>1/15/1:00</v>
      </c>
    </row>
    <row r="359" spans="2:31">
      <c r="B359" s="37">
        <v>1</v>
      </c>
      <c r="C359" s="38">
        <v>15</v>
      </c>
      <c r="D359" s="38">
        <v>2</v>
      </c>
      <c r="E359" s="17">
        <v>-5.6</v>
      </c>
      <c r="F359" s="17">
        <v>0</v>
      </c>
      <c r="G359" s="17">
        <v>0</v>
      </c>
      <c r="H359" s="37">
        <f t="shared" si="96"/>
        <v>21.92</v>
      </c>
      <c r="I359" s="37">
        <f>IF(H359&lt;'Roof Calculator'!$G$8, 1, 0)</f>
        <v>1</v>
      </c>
      <c r="J359" s="37">
        <f>IF(H359&gt;='Roof Calculator'!$G$8, 1, 0)</f>
        <v>0</v>
      </c>
      <c r="K359" s="37">
        <f t="shared" si="97"/>
        <v>21.92</v>
      </c>
      <c r="L359" s="37">
        <f t="shared" si="98"/>
        <v>0</v>
      </c>
      <c r="M359" s="37">
        <v>0</v>
      </c>
      <c r="N359" s="37">
        <f t="shared" si="99"/>
        <v>0</v>
      </c>
      <c r="O359" s="37">
        <v>0</v>
      </c>
      <c r="P359" s="37">
        <v>0</v>
      </c>
      <c r="Q359" s="21">
        <f t="shared" si="100"/>
        <v>39.790999999999997</v>
      </c>
      <c r="R359" s="21">
        <f t="shared" si="109"/>
        <v>15.04166666666659</v>
      </c>
      <c r="S359" s="21">
        <f t="shared" si="110"/>
        <v>-21.150847200059605</v>
      </c>
      <c r="T359" s="21">
        <f t="shared" si="101"/>
        <v>86.147999999999996</v>
      </c>
      <c r="U359" s="37">
        <f>VLOOKUP(Time_Zone, 'LSTM LookUp'!$B$5:$D$8, 3, FALSE)</f>
        <v>-75</v>
      </c>
      <c r="V359" s="21">
        <f t="shared" si="111"/>
        <v>-9.3644302998358206</v>
      </c>
      <c r="W359" s="21">
        <f t="shared" si="102"/>
        <v>8.8068924250410419</v>
      </c>
      <c r="X359" s="21">
        <f t="shared" si="103"/>
        <v>0</v>
      </c>
      <c r="Y359" s="21">
        <f t="shared" si="104"/>
        <v>0</v>
      </c>
      <c r="Z359" s="21">
        <f t="shared" si="112"/>
        <v>0</v>
      </c>
      <c r="AA359" s="21">
        <f t="shared" si="105"/>
        <v>0</v>
      </c>
      <c r="AB359" s="21">
        <f t="shared" si="106"/>
        <v>0</v>
      </c>
      <c r="AC359" s="21">
        <f t="shared" si="107"/>
        <v>0</v>
      </c>
      <c r="AD359" s="21">
        <f t="shared" si="113"/>
        <v>0</v>
      </c>
      <c r="AE359" s="21" t="str">
        <f t="shared" si="108"/>
        <v>1/15/2:00</v>
      </c>
    </row>
    <row r="360" spans="2:31">
      <c r="B360" s="37">
        <v>1</v>
      </c>
      <c r="C360" s="38">
        <v>15</v>
      </c>
      <c r="D360" s="38">
        <v>3</v>
      </c>
      <c r="E360" s="17">
        <v>-6.7</v>
      </c>
      <c r="F360" s="17">
        <v>0</v>
      </c>
      <c r="G360" s="17">
        <v>0</v>
      </c>
      <c r="H360" s="37">
        <f t="shared" si="96"/>
        <v>19.939999999999998</v>
      </c>
      <c r="I360" s="37">
        <f>IF(H360&lt;'Roof Calculator'!$G$8, 1, 0)</f>
        <v>1</v>
      </c>
      <c r="J360" s="37">
        <f>IF(H360&gt;='Roof Calculator'!$G$8, 1, 0)</f>
        <v>0</v>
      </c>
      <c r="K360" s="37">
        <f t="shared" si="97"/>
        <v>19.939999999999998</v>
      </c>
      <c r="L360" s="37">
        <f t="shared" si="98"/>
        <v>0</v>
      </c>
      <c r="M360" s="37">
        <v>0</v>
      </c>
      <c r="N360" s="37">
        <f t="shared" si="99"/>
        <v>0</v>
      </c>
      <c r="O360" s="37">
        <v>0</v>
      </c>
      <c r="P360" s="37">
        <v>0</v>
      </c>
      <c r="Q360" s="21">
        <f t="shared" si="100"/>
        <v>39.790999999999997</v>
      </c>
      <c r="R360" s="21">
        <f t="shared" si="109"/>
        <v>15.083333333333256</v>
      </c>
      <c r="S360" s="21">
        <f t="shared" si="110"/>
        <v>-21.143446128640793</v>
      </c>
      <c r="T360" s="21">
        <f t="shared" si="101"/>
        <v>86.147999999999996</v>
      </c>
      <c r="U360" s="37">
        <f>VLOOKUP(Time_Zone, 'LSTM LookUp'!$B$5:$D$8, 3, FALSE)</f>
        <v>-75</v>
      </c>
      <c r="V360" s="21">
        <f t="shared" si="111"/>
        <v>-9.3788946853914368</v>
      </c>
      <c r="W360" s="21">
        <f t="shared" si="102"/>
        <v>23.803276328652156</v>
      </c>
      <c r="X360" s="21">
        <f t="shared" si="103"/>
        <v>0</v>
      </c>
      <c r="Y360" s="21">
        <f t="shared" si="104"/>
        <v>0</v>
      </c>
      <c r="Z360" s="21">
        <f t="shared" si="112"/>
        <v>0</v>
      </c>
      <c r="AA360" s="21">
        <f t="shared" si="105"/>
        <v>0</v>
      </c>
      <c r="AB360" s="21">
        <f t="shared" si="106"/>
        <v>0</v>
      </c>
      <c r="AC360" s="21">
        <f t="shared" si="107"/>
        <v>0</v>
      </c>
      <c r="AD360" s="21">
        <f t="shared" si="113"/>
        <v>0</v>
      </c>
      <c r="AE360" s="21" t="str">
        <f t="shared" si="108"/>
        <v>1/15/3:00</v>
      </c>
    </row>
    <row r="361" spans="2:31">
      <c r="B361" s="37">
        <v>1</v>
      </c>
      <c r="C361" s="38">
        <v>15</v>
      </c>
      <c r="D361" s="38">
        <v>4</v>
      </c>
      <c r="E361" s="17">
        <v>-8.3000000000000007</v>
      </c>
      <c r="F361" s="17">
        <v>0</v>
      </c>
      <c r="G361" s="17">
        <v>0</v>
      </c>
      <c r="H361" s="37">
        <f t="shared" si="96"/>
        <v>17.059999999999999</v>
      </c>
      <c r="I361" s="37">
        <f>IF(H361&lt;'Roof Calculator'!$G$8, 1, 0)</f>
        <v>1</v>
      </c>
      <c r="J361" s="37">
        <f>IF(H361&gt;='Roof Calculator'!$G$8, 1, 0)</f>
        <v>0</v>
      </c>
      <c r="K361" s="37">
        <f t="shared" si="97"/>
        <v>17.059999999999999</v>
      </c>
      <c r="L361" s="37">
        <f t="shared" si="98"/>
        <v>0</v>
      </c>
      <c r="M361" s="37">
        <v>0</v>
      </c>
      <c r="N361" s="37">
        <f t="shared" si="99"/>
        <v>0</v>
      </c>
      <c r="O361" s="37">
        <v>0</v>
      </c>
      <c r="P361" s="37">
        <v>0</v>
      </c>
      <c r="Q361" s="21">
        <f t="shared" si="100"/>
        <v>39.790999999999997</v>
      </c>
      <c r="R361" s="21">
        <f t="shared" si="109"/>
        <v>15.124999999999922</v>
      </c>
      <c r="S361" s="21">
        <f t="shared" si="110"/>
        <v>-21.136034027828462</v>
      </c>
      <c r="T361" s="21">
        <f t="shared" si="101"/>
        <v>86.147999999999996</v>
      </c>
      <c r="U361" s="37">
        <f>VLOOKUP(Time_Zone, 'LSTM LookUp'!$B$5:$D$8, 3, FALSE)</f>
        <v>-75</v>
      </c>
      <c r="V361" s="21">
        <f t="shared" si="111"/>
        <v>-9.3933425812923925</v>
      </c>
      <c r="W361" s="21">
        <f t="shared" si="102"/>
        <v>38.799664354676906</v>
      </c>
      <c r="X361" s="21">
        <f t="shared" si="103"/>
        <v>0</v>
      </c>
      <c r="Y361" s="21">
        <f t="shared" si="104"/>
        <v>0</v>
      </c>
      <c r="Z361" s="21">
        <f t="shared" si="112"/>
        <v>0</v>
      </c>
      <c r="AA361" s="21">
        <f t="shared" si="105"/>
        <v>0</v>
      </c>
      <c r="AB361" s="21">
        <f t="shared" si="106"/>
        <v>0</v>
      </c>
      <c r="AC361" s="21">
        <f t="shared" si="107"/>
        <v>0</v>
      </c>
      <c r="AD361" s="21">
        <f t="shared" si="113"/>
        <v>0</v>
      </c>
      <c r="AE361" s="21" t="str">
        <f t="shared" si="108"/>
        <v>1/15/4:00</v>
      </c>
    </row>
    <row r="362" spans="2:31">
      <c r="B362" s="37">
        <v>1</v>
      </c>
      <c r="C362" s="38">
        <v>15</v>
      </c>
      <c r="D362" s="38">
        <v>5</v>
      </c>
      <c r="E362" s="17">
        <v>-7.8</v>
      </c>
      <c r="F362" s="17">
        <v>0</v>
      </c>
      <c r="G362" s="17">
        <v>0</v>
      </c>
      <c r="H362" s="37">
        <f t="shared" si="96"/>
        <v>17.96</v>
      </c>
      <c r="I362" s="37">
        <f>IF(H362&lt;'Roof Calculator'!$G$8, 1, 0)</f>
        <v>1</v>
      </c>
      <c r="J362" s="37">
        <f>IF(H362&gt;='Roof Calculator'!$G$8, 1, 0)</f>
        <v>0</v>
      </c>
      <c r="K362" s="37">
        <f t="shared" si="97"/>
        <v>17.96</v>
      </c>
      <c r="L362" s="37">
        <f t="shared" si="98"/>
        <v>0</v>
      </c>
      <c r="M362" s="37">
        <v>0</v>
      </c>
      <c r="N362" s="37">
        <f t="shared" si="99"/>
        <v>0</v>
      </c>
      <c r="O362" s="37">
        <v>0</v>
      </c>
      <c r="P362" s="37">
        <v>0</v>
      </c>
      <c r="Q362" s="21">
        <f t="shared" si="100"/>
        <v>39.790999999999997</v>
      </c>
      <c r="R362" s="21">
        <f t="shared" si="109"/>
        <v>15.166666666666588</v>
      </c>
      <c r="S362" s="21">
        <f t="shared" si="110"/>
        <v>-21.128610902966489</v>
      </c>
      <c r="T362" s="21">
        <f t="shared" si="101"/>
        <v>86.147999999999996</v>
      </c>
      <c r="U362" s="37">
        <f>VLOOKUP(Time_Zone, 'LSTM LookUp'!$B$5:$D$8, 3, FALSE)</f>
        <v>-75</v>
      </c>
      <c r="V362" s="21">
        <f t="shared" si="111"/>
        <v>-9.407773966063516</v>
      </c>
      <c r="W362" s="21">
        <f t="shared" si="102"/>
        <v>53.796056508484121</v>
      </c>
      <c r="X362" s="21">
        <f t="shared" si="103"/>
        <v>0</v>
      </c>
      <c r="Y362" s="21">
        <f t="shared" si="104"/>
        <v>0</v>
      </c>
      <c r="Z362" s="21">
        <f t="shared" si="112"/>
        <v>0</v>
      </c>
      <c r="AA362" s="21">
        <f t="shared" si="105"/>
        <v>0</v>
      </c>
      <c r="AB362" s="21">
        <f t="shared" si="106"/>
        <v>0</v>
      </c>
      <c r="AC362" s="21">
        <f t="shared" si="107"/>
        <v>0</v>
      </c>
      <c r="AD362" s="21">
        <f t="shared" si="113"/>
        <v>0</v>
      </c>
      <c r="AE362" s="21" t="str">
        <f t="shared" si="108"/>
        <v>1/15/5:00</v>
      </c>
    </row>
    <row r="363" spans="2:31">
      <c r="B363" s="37">
        <v>1</v>
      </c>
      <c r="C363" s="38">
        <v>15</v>
      </c>
      <c r="D363" s="38">
        <v>6</v>
      </c>
      <c r="E363" s="17">
        <v>-8.3000000000000007</v>
      </c>
      <c r="F363" s="17">
        <v>0</v>
      </c>
      <c r="G363" s="17">
        <v>0</v>
      </c>
      <c r="H363" s="37">
        <f t="shared" si="96"/>
        <v>17.059999999999999</v>
      </c>
      <c r="I363" s="37">
        <f>IF(H363&lt;'Roof Calculator'!$G$8, 1, 0)</f>
        <v>1</v>
      </c>
      <c r="J363" s="37">
        <f>IF(H363&gt;='Roof Calculator'!$G$8, 1, 0)</f>
        <v>0</v>
      </c>
      <c r="K363" s="37">
        <f t="shared" si="97"/>
        <v>17.059999999999999</v>
      </c>
      <c r="L363" s="37">
        <f t="shared" si="98"/>
        <v>0</v>
      </c>
      <c r="M363" s="37">
        <v>0</v>
      </c>
      <c r="N363" s="37">
        <f t="shared" si="99"/>
        <v>0</v>
      </c>
      <c r="O363" s="37">
        <v>0</v>
      </c>
      <c r="P363" s="37">
        <v>0</v>
      </c>
      <c r="Q363" s="21">
        <f t="shared" si="100"/>
        <v>39.790999999999997</v>
      </c>
      <c r="R363" s="21">
        <f t="shared" si="109"/>
        <v>15.208333333333254</v>
      </c>
      <c r="S363" s="21">
        <f t="shared" si="110"/>
        <v>-21.121176759404925</v>
      </c>
      <c r="T363" s="21">
        <f t="shared" si="101"/>
        <v>86.147999999999996</v>
      </c>
      <c r="U363" s="37">
        <f>VLOOKUP(Time_Zone, 'LSTM LookUp'!$B$5:$D$8, 3, FALSE)</f>
        <v>-75</v>
      </c>
      <c r="V363" s="21">
        <f t="shared" si="111"/>
        <v>-9.4221888182621072</v>
      </c>
      <c r="W363" s="21">
        <f t="shared" si="102"/>
        <v>68.792452795434471</v>
      </c>
      <c r="X363" s="21">
        <f t="shared" si="103"/>
        <v>0</v>
      </c>
      <c r="Y363" s="21">
        <f t="shared" si="104"/>
        <v>0</v>
      </c>
      <c r="Z363" s="21">
        <f t="shared" si="112"/>
        <v>0</v>
      </c>
      <c r="AA363" s="21">
        <f t="shared" si="105"/>
        <v>0</v>
      </c>
      <c r="AB363" s="21">
        <f t="shared" si="106"/>
        <v>0</v>
      </c>
      <c r="AC363" s="21">
        <f t="shared" si="107"/>
        <v>0</v>
      </c>
      <c r="AD363" s="21">
        <f t="shared" si="113"/>
        <v>0</v>
      </c>
      <c r="AE363" s="21" t="str">
        <f t="shared" si="108"/>
        <v>1/15/6:00</v>
      </c>
    </row>
    <row r="364" spans="2:31">
      <c r="B364" s="37">
        <v>1</v>
      </c>
      <c r="C364" s="38">
        <v>15</v>
      </c>
      <c r="D364" s="38">
        <v>7</v>
      </c>
      <c r="E364" s="17">
        <v>-8.3000000000000007</v>
      </c>
      <c r="F364" s="17">
        <v>0</v>
      </c>
      <c r="G364" s="17">
        <v>0</v>
      </c>
      <c r="H364" s="37">
        <f t="shared" si="96"/>
        <v>17.059999999999999</v>
      </c>
      <c r="I364" s="37">
        <f>IF(H364&lt;'Roof Calculator'!$G$8, 1, 0)</f>
        <v>1</v>
      </c>
      <c r="J364" s="37">
        <f>IF(H364&gt;='Roof Calculator'!$G$8, 1, 0)</f>
        <v>0</v>
      </c>
      <c r="K364" s="37">
        <f t="shared" si="97"/>
        <v>17.059999999999999</v>
      </c>
      <c r="L364" s="37">
        <f t="shared" si="98"/>
        <v>0</v>
      </c>
      <c r="M364" s="37">
        <v>0</v>
      </c>
      <c r="N364" s="37">
        <f t="shared" si="99"/>
        <v>0</v>
      </c>
      <c r="O364" s="37">
        <v>0</v>
      </c>
      <c r="P364" s="37">
        <v>0</v>
      </c>
      <c r="Q364" s="21">
        <f t="shared" si="100"/>
        <v>39.790999999999997</v>
      </c>
      <c r="R364" s="21">
        <f t="shared" si="109"/>
        <v>15.24999999999992</v>
      </c>
      <c r="S364" s="21">
        <f t="shared" si="110"/>
        <v>-21.1137316024999</v>
      </c>
      <c r="T364" s="21">
        <f t="shared" si="101"/>
        <v>86.147999999999996</v>
      </c>
      <c r="U364" s="37">
        <f>VLOOKUP(Time_Zone, 'LSTM LookUp'!$B$5:$D$8, 3, FALSE)</f>
        <v>-75</v>
      </c>
      <c r="V364" s="21">
        <f t="shared" si="111"/>
        <v>-9.436587116478087</v>
      </c>
      <c r="W364" s="21">
        <f t="shared" si="102"/>
        <v>83.788853220880469</v>
      </c>
      <c r="X364" s="21">
        <f t="shared" si="103"/>
        <v>0</v>
      </c>
      <c r="Y364" s="21">
        <f t="shared" si="104"/>
        <v>0</v>
      </c>
      <c r="Z364" s="21">
        <f t="shared" si="112"/>
        <v>0</v>
      </c>
      <c r="AA364" s="21">
        <f t="shared" si="105"/>
        <v>0</v>
      </c>
      <c r="AB364" s="21">
        <f t="shared" si="106"/>
        <v>0</v>
      </c>
      <c r="AC364" s="21">
        <f t="shared" si="107"/>
        <v>0</v>
      </c>
      <c r="AD364" s="21">
        <f t="shared" si="113"/>
        <v>0</v>
      </c>
      <c r="AE364" s="21" t="str">
        <f t="shared" si="108"/>
        <v>1/15/7:00</v>
      </c>
    </row>
    <row r="365" spans="2:31">
      <c r="B365" s="37">
        <v>1</v>
      </c>
      <c r="C365" s="38">
        <v>15</v>
      </c>
      <c r="D365" s="38">
        <v>8</v>
      </c>
      <c r="E365" s="17">
        <v>-7.2</v>
      </c>
      <c r="F365" s="17">
        <v>0</v>
      </c>
      <c r="G365" s="17">
        <v>0</v>
      </c>
      <c r="H365" s="37">
        <f t="shared" si="96"/>
        <v>19.04</v>
      </c>
      <c r="I365" s="37">
        <f>IF(H365&lt;'Roof Calculator'!$G$8, 1, 0)</f>
        <v>1</v>
      </c>
      <c r="J365" s="37">
        <f>IF(H365&gt;='Roof Calculator'!$G$8, 1, 0)</f>
        <v>0</v>
      </c>
      <c r="K365" s="37">
        <f t="shared" si="97"/>
        <v>19.04</v>
      </c>
      <c r="L365" s="37">
        <f t="shared" si="98"/>
        <v>0</v>
      </c>
      <c r="M365" s="37">
        <v>0</v>
      </c>
      <c r="N365" s="37">
        <f t="shared" si="99"/>
        <v>0</v>
      </c>
      <c r="O365" s="37">
        <v>0</v>
      </c>
      <c r="P365" s="37">
        <v>0</v>
      </c>
      <c r="Q365" s="21">
        <f t="shared" si="100"/>
        <v>39.790999999999997</v>
      </c>
      <c r="R365" s="21">
        <f t="shared" si="109"/>
        <v>15.291666666666586</v>
      </c>
      <c r="S365" s="21">
        <f t="shared" si="110"/>
        <v>-21.1062754376137</v>
      </c>
      <c r="T365" s="21">
        <f t="shared" si="101"/>
        <v>86.147999999999996</v>
      </c>
      <c r="U365" s="37">
        <f>VLOOKUP(Time_Zone, 'LSTM LookUp'!$B$5:$D$8, 3, FALSE)</f>
        <v>-75</v>
      </c>
      <c r="V365" s="21">
        <f t="shared" si="111"/>
        <v>-9.4509688393339459</v>
      </c>
      <c r="W365" s="21">
        <f t="shared" si="102"/>
        <v>98.785257790166526</v>
      </c>
      <c r="X365" s="21">
        <f t="shared" si="103"/>
        <v>0</v>
      </c>
      <c r="Y365" s="21">
        <f t="shared" si="104"/>
        <v>0</v>
      </c>
      <c r="Z365" s="21">
        <f t="shared" si="112"/>
        <v>0</v>
      </c>
      <c r="AA365" s="21">
        <f t="shared" si="105"/>
        <v>0</v>
      </c>
      <c r="AB365" s="21">
        <f t="shared" si="106"/>
        <v>0</v>
      </c>
      <c r="AC365" s="21">
        <f t="shared" si="107"/>
        <v>0</v>
      </c>
      <c r="AD365" s="21">
        <f t="shared" si="113"/>
        <v>0</v>
      </c>
      <c r="AE365" s="21" t="str">
        <f t="shared" si="108"/>
        <v>1/15/8:00</v>
      </c>
    </row>
    <row r="366" spans="2:31">
      <c r="B366" s="37">
        <v>1</v>
      </c>
      <c r="C366" s="38">
        <v>15</v>
      </c>
      <c r="D366" s="38">
        <v>9</v>
      </c>
      <c r="E366" s="17">
        <v>-6.1</v>
      </c>
      <c r="F366" s="17">
        <v>34</v>
      </c>
      <c r="G366" s="17">
        <v>29</v>
      </c>
      <c r="H366" s="37">
        <f t="shared" si="96"/>
        <v>21.02</v>
      </c>
      <c r="I366" s="37">
        <f>IF(H366&lt;'Roof Calculator'!$G$8, 1, 0)</f>
        <v>1</v>
      </c>
      <c r="J366" s="37">
        <f>IF(H366&gt;='Roof Calculator'!$G$8, 1, 0)</f>
        <v>0</v>
      </c>
      <c r="K366" s="37">
        <f t="shared" si="97"/>
        <v>21.02</v>
      </c>
      <c r="L366" s="37">
        <f t="shared" si="98"/>
        <v>0</v>
      </c>
      <c r="M366" s="37">
        <v>0</v>
      </c>
      <c r="N366" s="37">
        <f t="shared" si="99"/>
        <v>34</v>
      </c>
      <c r="O366" s="37">
        <v>0</v>
      </c>
      <c r="P366" s="37">
        <v>0</v>
      </c>
      <c r="Q366" s="21">
        <f t="shared" si="100"/>
        <v>39.790999999999997</v>
      </c>
      <c r="R366" s="21">
        <f t="shared" si="109"/>
        <v>15.333333333333252</v>
      </c>
      <c r="S366" s="21">
        <f t="shared" si="110"/>
        <v>-21.098808270114695</v>
      </c>
      <c r="T366" s="21">
        <f t="shared" si="101"/>
        <v>86.147999999999996</v>
      </c>
      <c r="U366" s="37">
        <f>VLOOKUP(Time_Zone, 'LSTM LookUp'!$B$5:$D$8, 3, FALSE)</f>
        <v>-75</v>
      </c>
      <c r="V366" s="21">
        <f t="shared" si="111"/>
        <v>-9.4653339654848381</v>
      </c>
      <c r="W366" s="21">
        <f t="shared" si="102"/>
        <v>113.78166650862877</v>
      </c>
      <c r="X366" s="21">
        <f t="shared" si="103"/>
        <v>-15.064402824771804</v>
      </c>
      <c r="Y366" s="21">
        <f t="shared" si="104"/>
        <v>18.935597175228196</v>
      </c>
      <c r="Z366" s="21">
        <f t="shared" si="112"/>
        <v>6.0022535824859355</v>
      </c>
      <c r="AA366" s="21">
        <f t="shared" si="105"/>
        <v>6.0022535824859355</v>
      </c>
      <c r="AB366" s="21">
        <f t="shared" si="106"/>
        <v>0</v>
      </c>
      <c r="AC366" s="21">
        <f t="shared" si="107"/>
        <v>0</v>
      </c>
      <c r="AD366" s="21">
        <f t="shared" si="113"/>
        <v>0</v>
      </c>
      <c r="AE366" s="21" t="str">
        <f t="shared" si="108"/>
        <v>1/15/9:00</v>
      </c>
    </row>
    <row r="367" spans="2:31">
      <c r="B367" s="37">
        <v>1</v>
      </c>
      <c r="C367" s="38">
        <v>15</v>
      </c>
      <c r="D367" s="38">
        <v>10</v>
      </c>
      <c r="E367" s="17">
        <v>-4.4000000000000004</v>
      </c>
      <c r="F367" s="17">
        <v>97</v>
      </c>
      <c r="G367" s="17">
        <v>26</v>
      </c>
      <c r="H367" s="37">
        <f t="shared" si="96"/>
        <v>24.08</v>
      </c>
      <c r="I367" s="37">
        <f>IF(H367&lt;'Roof Calculator'!$G$8, 1, 0)</f>
        <v>1</v>
      </c>
      <c r="J367" s="37">
        <f>IF(H367&gt;='Roof Calculator'!$G$8, 1, 0)</f>
        <v>0</v>
      </c>
      <c r="K367" s="37">
        <f t="shared" si="97"/>
        <v>24.08</v>
      </c>
      <c r="L367" s="37">
        <f t="shared" si="98"/>
        <v>0</v>
      </c>
      <c r="M367" s="37">
        <v>0</v>
      </c>
      <c r="N367" s="37">
        <f t="shared" si="99"/>
        <v>97</v>
      </c>
      <c r="O367" s="37">
        <v>0</v>
      </c>
      <c r="P367" s="37">
        <v>0</v>
      </c>
      <c r="Q367" s="21">
        <f t="shared" si="100"/>
        <v>39.790999999999997</v>
      </c>
      <c r="R367" s="21">
        <f t="shared" si="109"/>
        <v>15.374999999999918</v>
      </c>
      <c r="S367" s="21">
        <f t="shared" si="110"/>
        <v>-21.091330105377352</v>
      </c>
      <c r="T367" s="21">
        <f t="shared" si="101"/>
        <v>86.147999999999996</v>
      </c>
      <c r="U367" s="37">
        <f>VLOOKUP(Time_Zone, 'LSTM LookUp'!$B$5:$D$8, 3, FALSE)</f>
        <v>-75</v>
      </c>
      <c r="V367" s="21">
        <f t="shared" si="111"/>
        <v>-9.4796824736186078</v>
      </c>
      <c r="W367" s="21">
        <f t="shared" si="102"/>
        <v>128.77807938159538</v>
      </c>
      <c r="X367" s="21">
        <f t="shared" si="103"/>
        <v>-17.661993514816832</v>
      </c>
      <c r="Y367" s="21">
        <f t="shared" si="104"/>
        <v>79.338006485183172</v>
      </c>
      <c r="Z367" s="21">
        <f t="shared" si="112"/>
        <v>25.148762367841414</v>
      </c>
      <c r="AA367" s="21">
        <f t="shared" si="105"/>
        <v>25.148762367841414</v>
      </c>
      <c r="AB367" s="21">
        <f t="shared" si="106"/>
        <v>0</v>
      </c>
      <c r="AC367" s="21">
        <f t="shared" si="107"/>
        <v>0</v>
      </c>
      <c r="AD367" s="21">
        <f t="shared" si="113"/>
        <v>0</v>
      </c>
      <c r="AE367" s="21" t="str">
        <f t="shared" si="108"/>
        <v>1/15/10:00</v>
      </c>
    </row>
    <row r="368" spans="2:31">
      <c r="B368" s="37">
        <v>1</v>
      </c>
      <c r="C368" s="38">
        <v>15</v>
      </c>
      <c r="D368" s="38">
        <v>11</v>
      </c>
      <c r="E368" s="17">
        <v>-2.8</v>
      </c>
      <c r="F368" s="17">
        <v>159</v>
      </c>
      <c r="G368" s="17">
        <v>46</v>
      </c>
      <c r="H368" s="37">
        <f t="shared" si="96"/>
        <v>26.96</v>
      </c>
      <c r="I368" s="37">
        <f>IF(H368&lt;'Roof Calculator'!$G$8, 1, 0)</f>
        <v>1</v>
      </c>
      <c r="J368" s="37">
        <f>IF(H368&gt;='Roof Calculator'!$G$8, 1, 0)</f>
        <v>0</v>
      </c>
      <c r="K368" s="37">
        <f t="shared" si="97"/>
        <v>26.96</v>
      </c>
      <c r="L368" s="37">
        <f t="shared" si="98"/>
        <v>0</v>
      </c>
      <c r="M368" s="37">
        <v>0</v>
      </c>
      <c r="N368" s="37">
        <f t="shared" si="99"/>
        <v>159</v>
      </c>
      <c r="O368" s="37">
        <v>0</v>
      </c>
      <c r="P368" s="37">
        <v>0</v>
      </c>
      <c r="Q368" s="21">
        <f t="shared" si="100"/>
        <v>39.790999999999997</v>
      </c>
      <c r="R368" s="21">
        <f t="shared" si="109"/>
        <v>15.416666666666584</v>
      </c>
      <c r="S368" s="21">
        <f t="shared" si="110"/>
        <v>-21.08384094878221</v>
      </c>
      <c r="T368" s="21">
        <f t="shared" si="101"/>
        <v>86.147999999999996</v>
      </c>
      <c r="U368" s="37">
        <f>VLOOKUP(Time_Zone, 'LSTM LookUp'!$B$5:$D$8, 3, FALSE)</f>
        <v>-75</v>
      </c>
      <c r="V368" s="21">
        <f t="shared" si="111"/>
        <v>-9.4940143424558094</v>
      </c>
      <c r="W368" s="21">
        <f t="shared" si="102"/>
        <v>143.77449641438605</v>
      </c>
      <c r="X368" s="21">
        <f t="shared" si="103"/>
        <v>-37.194813866002576</v>
      </c>
      <c r="Y368" s="21">
        <f t="shared" si="104"/>
        <v>121.80518613399742</v>
      </c>
      <c r="Z368" s="21">
        <f t="shared" si="112"/>
        <v>38.610116600631663</v>
      </c>
      <c r="AA368" s="21">
        <f t="shared" si="105"/>
        <v>38.610116600631663</v>
      </c>
      <c r="AB368" s="21">
        <f t="shared" si="106"/>
        <v>0</v>
      </c>
      <c r="AC368" s="21">
        <f t="shared" si="107"/>
        <v>0</v>
      </c>
      <c r="AD368" s="21">
        <f t="shared" si="113"/>
        <v>0</v>
      </c>
      <c r="AE368" s="21" t="str">
        <f t="shared" si="108"/>
        <v>1/15/11:00</v>
      </c>
    </row>
    <row r="369" spans="2:31">
      <c r="B369" s="37">
        <v>1</v>
      </c>
      <c r="C369" s="38">
        <v>15</v>
      </c>
      <c r="D369" s="38">
        <v>12</v>
      </c>
      <c r="E369" s="17">
        <v>-1.1000000000000001</v>
      </c>
      <c r="F369" s="17">
        <v>174</v>
      </c>
      <c r="G369" s="17">
        <v>6</v>
      </c>
      <c r="H369" s="37">
        <f t="shared" si="96"/>
        <v>30.02</v>
      </c>
      <c r="I369" s="37">
        <f>IF(H369&lt;'Roof Calculator'!$G$8, 1, 0)</f>
        <v>1</v>
      </c>
      <c r="J369" s="37">
        <f>IF(H369&gt;='Roof Calculator'!$G$8, 1, 0)</f>
        <v>0</v>
      </c>
      <c r="K369" s="37">
        <f t="shared" si="97"/>
        <v>30.02</v>
      </c>
      <c r="L369" s="37">
        <f t="shared" si="98"/>
        <v>0</v>
      </c>
      <c r="M369" s="37">
        <v>0</v>
      </c>
      <c r="N369" s="37">
        <f t="shared" si="99"/>
        <v>174</v>
      </c>
      <c r="O369" s="37">
        <v>0</v>
      </c>
      <c r="P369" s="37">
        <v>0</v>
      </c>
      <c r="Q369" s="21">
        <f t="shared" si="100"/>
        <v>39.790999999999997</v>
      </c>
      <c r="R369" s="21">
        <f t="shared" si="109"/>
        <v>15.45833333333325</v>
      </c>
      <c r="S369" s="21">
        <f t="shared" si="110"/>
        <v>-21.076340805715912</v>
      </c>
      <c r="T369" s="21">
        <f t="shared" si="101"/>
        <v>86.147999999999996</v>
      </c>
      <c r="U369" s="37">
        <f>VLOOKUP(Time_Zone, 'LSTM LookUp'!$B$5:$D$8, 3, FALSE)</f>
        <v>-75</v>
      </c>
      <c r="V369" s="21">
        <f t="shared" si="111"/>
        <v>-9.5083295507497816</v>
      </c>
      <c r="W369" s="21">
        <f t="shared" si="102"/>
        <v>158.77091761231259</v>
      </c>
      <c r="X369" s="21">
        <f t="shared" si="103"/>
        <v>-5.3908439511757322</v>
      </c>
      <c r="Y369" s="21">
        <f t="shared" si="104"/>
        <v>168.60915604882427</v>
      </c>
      <c r="Z369" s="21">
        <f t="shared" si="112"/>
        <v>53.446157602990382</v>
      </c>
      <c r="AA369" s="21">
        <f t="shared" si="105"/>
        <v>53.446157602990382</v>
      </c>
      <c r="AB369" s="21">
        <f t="shared" si="106"/>
        <v>0</v>
      </c>
      <c r="AC369" s="21">
        <f t="shared" si="107"/>
        <v>0</v>
      </c>
      <c r="AD369" s="21">
        <f t="shared" si="113"/>
        <v>0</v>
      </c>
      <c r="AE369" s="21" t="str">
        <f t="shared" si="108"/>
        <v>1/15/12:00</v>
      </c>
    </row>
    <row r="370" spans="2:31">
      <c r="B370" s="37">
        <v>1</v>
      </c>
      <c r="C370" s="38">
        <v>15</v>
      </c>
      <c r="D370" s="38">
        <v>13</v>
      </c>
      <c r="E370" s="17">
        <v>-0.6</v>
      </c>
      <c r="F370" s="17">
        <v>190</v>
      </c>
      <c r="G370" s="17">
        <v>180</v>
      </c>
      <c r="H370" s="37">
        <f t="shared" si="96"/>
        <v>30.92</v>
      </c>
      <c r="I370" s="37">
        <f>IF(H370&lt;'Roof Calculator'!$G$8, 1, 0)</f>
        <v>1</v>
      </c>
      <c r="J370" s="37">
        <f>IF(H370&gt;='Roof Calculator'!$G$8, 1, 0)</f>
        <v>0</v>
      </c>
      <c r="K370" s="37">
        <f t="shared" si="97"/>
        <v>30.92</v>
      </c>
      <c r="L370" s="37">
        <f t="shared" si="98"/>
        <v>0</v>
      </c>
      <c r="M370" s="37">
        <v>0</v>
      </c>
      <c r="N370" s="37">
        <f t="shared" si="99"/>
        <v>190</v>
      </c>
      <c r="O370" s="37">
        <v>0</v>
      </c>
      <c r="P370" s="37">
        <v>0</v>
      </c>
      <c r="Q370" s="21">
        <f t="shared" si="100"/>
        <v>39.790999999999997</v>
      </c>
      <c r="R370" s="21">
        <f t="shared" si="109"/>
        <v>15.499999999999917</v>
      </c>
      <c r="S370" s="21">
        <f t="shared" si="110"/>
        <v>-21.068829681571131</v>
      </c>
      <c r="T370" s="21">
        <f t="shared" si="101"/>
        <v>86.147999999999996</v>
      </c>
      <c r="U370" s="37">
        <f>VLOOKUP(Time_Zone, 'LSTM LookUp'!$B$5:$D$8, 3, FALSE)</f>
        <v>-75</v>
      </c>
      <c r="V370" s="21">
        <f t="shared" si="111"/>
        <v>-9.5226280772866403</v>
      </c>
      <c r="W370" s="21">
        <f t="shared" si="102"/>
        <v>173.76734298067834</v>
      </c>
      <c r="X370" s="21">
        <f t="shared" si="103"/>
        <v>-169.71264647329224</v>
      </c>
      <c r="Y370" s="21">
        <f t="shared" si="104"/>
        <v>20.287353526707761</v>
      </c>
      <c r="Z370" s="21">
        <f t="shared" si="112"/>
        <v>6.430736736633861</v>
      </c>
      <c r="AA370" s="21">
        <f t="shared" si="105"/>
        <v>6.430736736633861</v>
      </c>
      <c r="AB370" s="21">
        <f t="shared" si="106"/>
        <v>0</v>
      </c>
      <c r="AC370" s="21">
        <f t="shared" si="107"/>
        <v>0</v>
      </c>
      <c r="AD370" s="21">
        <f t="shared" si="113"/>
        <v>0</v>
      </c>
      <c r="AE370" s="21" t="str">
        <f t="shared" si="108"/>
        <v>1/15/13:00</v>
      </c>
    </row>
    <row r="371" spans="2:31">
      <c r="B371" s="37">
        <v>1</v>
      </c>
      <c r="C371" s="38">
        <v>15</v>
      </c>
      <c r="D371" s="38">
        <v>14</v>
      </c>
      <c r="E371" s="17">
        <v>0.6</v>
      </c>
      <c r="F371" s="17">
        <v>216</v>
      </c>
      <c r="G371" s="17">
        <v>53</v>
      </c>
      <c r="H371" s="37">
        <f t="shared" si="96"/>
        <v>33.08</v>
      </c>
      <c r="I371" s="37">
        <f>IF(H371&lt;'Roof Calculator'!$G$8, 1, 0)</f>
        <v>1</v>
      </c>
      <c r="J371" s="37">
        <f>IF(H371&gt;='Roof Calculator'!$G$8, 1, 0)</f>
        <v>0</v>
      </c>
      <c r="K371" s="37">
        <f t="shared" si="97"/>
        <v>33.08</v>
      </c>
      <c r="L371" s="37">
        <f t="shared" si="98"/>
        <v>0</v>
      </c>
      <c r="M371" s="37">
        <v>0</v>
      </c>
      <c r="N371" s="37">
        <f t="shared" si="99"/>
        <v>216</v>
      </c>
      <c r="O371" s="37">
        <v>0</v>
      </c>
      <c r="P371" s="37">
        <v>0</v>
      </c>
      <c r="Q371" s="21">
        <f t="shared" si="100"/>
        <v>39.790999999999997</v>
      </c>
      <c r="R371" s="21">
        <f t="shared" si="109"/>
        <v>15.541666666666583</v>
      </c>
      <c r="S371" s="21">
        <f t="shared" si="110"/>
        <v>-21.061307581746611</v>
      </c>
      <c r="T371" s="21">
        <f t="shared" si="101"/>
        <v>86.147999999999996</v>
      </c>
      <c r="U371" s="37">
        <f>VLOOKUP(Time_Zone, 'LSTM LookUp'!$B$5:$D$8, 3, FALSE)</f>
        <v>-75</v>
      </c>
      <c r="V371" s="21">
        <f t="shared" si="111"/>
        <v>-9.5369099008853802</v>
      </c>
      <c r="W371" s="21">
        <f t="shared" si="102"/>
        <v>188.76377252477869</v>
      </c>
      <c r="X371" s="21">
        <f t="shared" si="103"/>
        <v>-49.74963409465213</v>
      </c>
      <c r="Y371" s="21">
        <f t="shared" si="104"/>
        <v>166.25036590534788</v>
      </c>
      <c r="Z371" s="21">
        <f t="shared" si="112"/>
        <v>52.6984623252552</v>
      </c>
      <c r="AA371" s="21">
        <f t="shared" si="105"/>
        <v>52.6984623252552</v>
      </c>
      <c r="AB371" s="21">
        <f t="shared" si="106"/>
        <v>0</v>
      </c>
      <c r="AC371" s="21">
        <f t="shared" si="107"/>
        <v>0</v>
      </c>
      <c r="AD371" s="21">
        <f t="shared" si="113"/>
        <v>0</v>
      </c>
      <c r="AE371" s="21" t="str">
        <f t="shared" si="108"/>
        <v>1/15/14:00</v>
      </c>
    </row>
    <row r="372" spans="2:31">
      <c r="B372" s="37">
        <v>1</v>
      </c>
      <c r="C372" s="38">
        <v>15</v>
      </c>
      <c r="D372" s="38">
        <v>15</v>
      </c>
      <c r="E372" s="17">
        <v>1.7</v>
      </c>
      <c r="F372" s="17">
        <v>154</v>
      </c>
      <c r="G372" s="17">
        <v>390</v>
      </c>
      <c r="H372" s="37">
        <f t="shared" si="96"/>
        <v>35.06</v>
      </c>
      <c r="I372" s="37">
        <f>IF(H372&lt;'Roof Calculator'!$G$8, 1, 0)</f>
        <v>1</v>
      </c>
      <c r="J372" s="37">
        <f>IF(H372&gt;='Roof Calculator'!$G$8, 1, 0)</f>
        <v>0</v>
      </c>
      <c r="K372" s="37">
        <f t="shared" si="97"/>
        <v>35.06</v>
      </c>
      <c r="L372" s="37">
        <f t="shared" si="98"/>
        <v>0</v>
      </c>
      <c r="M372" s="37">
        <v>0</v>
      </c>
      <c r="N372" s="37">
        <f t="shared" si="99"/>
        <v>154</v>
      </c>
      <c r="O372" s="37">
        <v>0</v>
      </c>
      <c r="P372" s="37">
        <v>0</v>
      </c>
      <c r="Q372" s="21">
        <f t="shared" si="100"/>
        <v>39.790999999999997</v>
      </c>
      <c r="R372" s="21">
        <f t="shared" si="109"/>
        <v>15.583333333333249</v>
      </c>
      <c r="S372" s="21">
        <f t="shared" si="110"/>
        <v>-21.053774511647124</v>
      </c>
      <c r="T372" s="21">
        <f t="shared" si="101"/>
        <v>86.147999999999996</v>
      </c>
      <c r="U372" s="37">
        <f>VLOOKUP(Time_Zone, 'LSTM LookUp'!$B$5:$D$8, 3, FALSE)</f>
        <v>-75</v>
      </c>
      <c r="V372" s="21">
        <f t="shared" si="111"/>
        <v>-9.5511750003978477</v>
      </c>
      <c r="W372" s="21">
        <f t="shared" si="102"/>
        <v>203.76020624990051</v>
      </c>
      <c r="X372" s="21">
        <f t="shared" si="103"/>
        <v>-345.62621442996709</v>
      </c>
      <c r="Y372" s="21">
        <f t="shared" si="104"/>
        <v>-191.62621442996709</v>
      </c>
      <c r="Z372" s="21">
        <f t="shared" si="112"/>
        <v>-60.742163102475637</v>
      </c>
      <c r="AA372" s="21">
        <f t="shared" si="105"/>
        <v>-60.742163102475637</v>
      </c>
      <c r="AB372" s="21">
        <f t="shared" si="106"/>
        <v>0</v>
      </c>
      <c r="AC372" s="21">
        <f t="shared" si="107"/>
        <v>0</v>
      </c>
      <c r="AD372" s="21">
        <f t="shared" si="113"/>
        <v>0</v>
      </c>
      <c r="AE372" s="21" t="str">
        <f t="shared" si="108"/>
        <v>1/15/15:00</v>
      </c>
    </row>
    <row r="373" spans="2:31">
      <c r="B373" s="37">
        <v>1</v>
      </c>
      <c r="C373" s="38">
        <v>15</v>
      </c>
      <c r="D373" s="38">
        <v>16</v>
      </c>
      <c r="E373" s="17">
        <v>2.2000000000000002</v>
      </c>
      <c r="F373" s="17">
        <v>129</v>
      </c>
      <c r="G373" s="17">
        <v>39</v>
      </c>
      <c r="H373" s="37">
        <f t="shared" si="96"/>
        <v>35.96</v>
      </c>
      <c r="I373" s="37">
        <f>IF(H373&lt;'Roof Calculator'!$G$8, 1, 0)</f>
        <v>1</v>
      </c>
      <c r="J373" s="37">
        <f>IF(H373&gt;='Roof Calculator'!$G$8, 1, 0)</f>
        <v>0</v>
      </c>
      <c r="K373" s="37">
        <f t="shared" si="97"/>
        <v>35.96</v>
      </c>
      <c r="L373" s="37">
        <f t="shared" si="98"/>
        <v>0</v>
      </c>
      <c r="M373" s="37">
        <v>0</v>
      </c>
      <c r="N373" s="37">
        <f t="shared" si="99"/>
        <v>129</v>
      </c>
      <c r="O373" s="37">
        <v>0</v>
      </c>
      <c r="P373" s="37">
        <v>0</v>
      </c>
      <c r="Q373" s="21">
        <f t="shared" si="100"/>
        <v>39.790999999999997</v>
      </c>
      <c r="R373" s="21">
        <f t="shared" si="109"/>
        <v>15.624999999999915</v>
      </c>
      <c r="S373" s="21">
        <f t="shared" si="110"/>
        <v>-21.046230476683476</v>
      </c>
      <c r="T373" s="21">
        <f t="shared" si="101"/>
        <v>86.147999999999996</v>
      </c>
      <c r="U373" s="37">
        <f>VLOOKUP(Time_Zone, 'LSTM LookUp'!$B$5:$D$8, 3, FALSE)</f>
        <v>-75</v>
      </c>
      <c r="V373" s="21">
        <f t="shared" si="111"/>
        <v>-9.5654233547088428</v>
      </c>
      <c r="W373" s="21">
        <f t="shared" si="102"/>
        <v>218.75664416132281</v>
      </c>
      <c r="X373" s="21">
        <f t="shared" si="103"/>
        <v>-30.773218135832604</v>
      </c>
      <c r="Y373" s="21">
        <f t="shared" si="104"/>
        <v>98.226781864167393</v>
      </c>
      <c r="Z373" s="21">
        <f t="shared" si="112"/>
        <v>31.136174258689998</v>
      </c>
      <c r="AA373" s="21">
        <f t="shared" si="105"/>
        <v>31.136174258689998</v>
      </c>
      <c r="AB373" s="21">
        <f t="shared" si="106"/>
        <v>0</v>
      </c>
      <c r="AC373" s="21">
        <f t="shared" si="107"/>
        <v>0</v>
      </c>
      <c r="AD373" s="21">
        <f t="shared" si="113"/>
        <v>0</v>
      </c>
      <c r="AE373" s="21" t="str">
        <f t="shared" si="108"/>
        <v>1/15/16:00</v>
      </c>
    </row>
    <row r="374" spans="2:31">
      <c r="B374" s="37">
        <v>1</v>
      </c>
      <c r="C374" s="38">
        <v>15</v>
      </c>
      <c r="D374" s="38">
        <v>17</v>
      </c>
      <c r="E374" s="17">
        <v>2.8</v>
      </c>
      <c r="F374" s="17">
        <v>79</v>
      </c>
      <c r="G374" s="17">
        <v>19</v>
      </c>
      <c r="H374" s="37">
        <f t="shared" si="96"/>
        <v>37.04</v>
      </c>
      <c r="I374" s="37">
        <f>IF(H374&lt;'Roof Calculator'!$G$8, 1, 0)</f>
        <v>1</v>
      </c>
      <c r="J374" s="37">
        <f>IF(H374&gt;='Roof Calculator'!$G$8, 1, 0)</f>
        <v>0</v>
      </c>
      <c r="K374" s="37">
        <f t="shared" si="97"/>
        <v>37.04</v>
      </c>
      <c r="L374" s="37">
        <f t="shared" si="98"/>
        <v>0</v>
      </c>
      <c r="M374" s="37">
        <v>0</v>
      </c>
      <c r="N374" s="37">
        <f t="shared" si="99"/>
        <v>79</v>
      </c>
      <c r="O374" s="37">
        <v>0</v>
      </c>
      <c r="P374" s="37">
        <v>0</v>
      </c>
      <c r="Q374" s="21">
        <f t="shared" si="100"/>
        <v>39.790999999999997</v>
      </c>
      <c r="R374" s="21">
        <f t="shared" si="109"/>
        <v>15.666666666666581</v>
      </c>
      <c r="S374" s="21">
        <f t="shared" si="110"/>
        <v>-21.038675482272485</v>
      </c>
      <c r="T374" s="21">
        <f t="shared" si="101"/>
        <v>86.147999999999996</v>
      </c>
      <c r="U374" s="37">
        <f>VLOOKUP(Time_Zone, 'LSTM LookUp'!$B$5:$D$8, 3, FALSE)</f>
        <v>-75</v>
      </c>
      <c r="V374" s="21">
        <f t="shared" si="111"/>
        <v>-9.579654942736104</v>
      </c>
      <c r="W374" s="21">
        <f t="shared" si="102"/>
        <v>233.75308626431598</v>
      </c>
      <c r="X374" s="21">
        <f t="shared" si="103"/>
        <v>-12.421983943499145</v>
      </c>
      <c r="Y374" s="21">
        <f t="shared" si="104"/>
        <v>66.578016056500857</v>
      </c>
      <c r="Z374" s="21">
        <f t="shared" si="112"/>
        <v>21.104068263171772</v>
      </c>
      <c r="AA374" s="21">
        <f t="shared" si="105"/>
        <v>21.104068263171772</v>
      </c>
      <c r="AB374" s="21">
        <f t="shared" si="106"/>
        <v>0</v>
      </c>
      <c r="AC374" s="21">
        <f t="shared" si="107"/>
        <v>0</v>
      </c>
      <c r="AD374" s="21">
        <f t="shared" si="113"/>
        <v>0</v>
      </c>
      <c r="AE374" s="21" t="str">
        <f t="shared" si="108"/>
        <v>1/15/17:00</v>
      </c>
    </row>
    <row r="375" spans="2:31">
      <c r="B375" s="37">
        <v>1</v>
      </c>
      <c r="C375" s="38">
        <v>15</v>
      </c>
      <c r="D375" s="38">
        <v>18</v>
      </c>
      <c r="E375" s="17">
        <v>2.8</v>
      </c>
      <c r="F375" s="17">
        <v>15</v>
      </c>
      <c r="G375" s="17">
        <v>3</v>
      </c>
      <c r="H375" s="37">
        <f t="shared" si="96"/>
        <v>37.04</v>
      </c>
      <c r="I375" s="37">
        <f>IF(H375&lt;'Roof Calculator'!$G$8, 1, 0)</f>
        <v>1</v>
      </c>
      <c r="J375" s="37">
        <f>IF(H375&gt;='Roof Calculator'!$G$8, 1, 0)</f>
        <v>0</v>
      </c>
      <c r="K375" s="37">
        <f t="shared" si="97"/>
        <v>37.04</v>
      </c>
      <c r="L375" s="37">
        <f t="shared" si="98"/>
        <v>0</v>
      </c>
      <c r="M375" s="37">
        <v>0</v>
      </c>
      <c r="N375" s="37">
        <f t="shared" si="99"/>
        <v>15</v>
      </c>
      <c r="O375" s="37">
        <v>0</v>
      </c>
      <c r="P375" s="37">
        <v>0</v>
      </c>
      <c r="Q375" s="21">
        <f t="shared" si="100"/>
        <v>39.790999999999997</v>
      </c>
      <c r="R375" s="21">
        <f t="shared" si="109"/>
        <v>15.708333333333247</v>
      </c>
      <c r="S375" s="21">
        <f t="shared" si="110"/>
        <v>-21.03110953383699</v>
      </c>
      <c r="T375" s="21">
        <f t="shared" si="101"/>
        <v>86.147999999999996</v>
      </c>
      <c r="U375" s="37">
        <f>VLOOKUP(Time_Zone, 'LSTM LookUp'!$B$5:$D$8, 3, FALSE)</f>
        <v>-75</v>
      </c>
      <c r="V375" s="21">
        <f t="shared" si="111"/>
        <v>-9.5938697434303712</v>
      </c>
      <c r="W375" s="21">
        <f t="shared" si="102"/>
        <v>248.74953256414244</v>
      </c>
      <c r="X375" s="21">
        <f t="shared" si="103"/>
        <v>-1.4688644099046524</v>
      </c>
      <c r="Y375" s="21">
        <f t="shared" si="104"/>
        <v>13.531135590095348</v>
      </c>
      <c r="Z375" s="21">
        <f t="shared" si="112"/>
        <v>4.2891336523044705</v>
      </c>
      <c r="AA375" s="21">
        <f t="shared" si="105"/>
        <v>4.2891336523044705</v>
      </c>
      <c r="AB375" s="21">
        <f t="shared" si="106"/>
        <v>0</v>
      </c>
      <c r="AC375" s="21">
        <f t="shared" si="107"/>
        <v>0</v>
      </c>
      <c r="AD375" s="21">
        <f t="shared" si="113"/>
        <v>0</v>
      </c>
      <c r="AE375" s="21" t="str">
        <f t="shared" si="108"/>
        <v>1/15/18:00</v>
      </c>
    </row>
    <row r="376" spans="2:31">
      <c r="B376" s="37">
        <v>1</v>
      </c>
      <c r="C376" s="38">
        <v>15</v>
      </c>
      <c r="D376" s="38">
        <v>19</v>
      </c>
      <c r="E376" s="17">
        <v>2.8</v>
      </c>
      <c r="F376" s="17">
        <v>0</v>
      </c>
      <c r="G376" s="17">
        <v>0</v>
      </c>
      <c r="H376" s="37">
        <f t="shared" si="96"/>
        <v>37.04</v>
      </c>
      <c r="I376" s="37">
        <f>IF(H376&lt;'Roof Calculator'!$G$8, 1, 0)</f>
        <v>1</v>
      </c>
      <c r="J376" s="37">
        <f>IF(H376&gt;='Roof Calculator'!$G$8, 1, 0)</f>
        <v>0</v>
      </c>
      <c r="K376" s="37">
        <f t="shared" si="97"/>
        <v>37.04</v>
      </c>
      <c r="L376" s="37">
        <f t="shared" si="98"/>
        <v>0</v>
      </c>
      <c r="M376" s="37">
        <v>0</v>
      </c>
      <c r="N376" s="37">
        <f t="shared" si="99"/>
        <v>0</v>
      </c>
      <c r="O376" s="37">
        <v>0</v>
      </c>
      <c r="P376" s="37">
        <v>0</v>
      </c>
      <c r="Q376" s="21">
        <f t="shared" si="100"/>
        <v>39.790999999999997</v>
      </c>
      <c r="R376" s="21">
        <f t="shared" si="109"/>
        <v>15.749999999999913</v>
      </c>
      <c r="S376" s="21">
        <f t="shared" si="110"/>
        <v>-21.023532636805808</v>
      </c>
      <c r="T376" s="21">
        <f t="shared" si="101"/>
        <v>86.147999999999996</v>
      </c>
      <c r="U376" s="37">
        <f>VLOOKUP(Time_Zone, 'LSTM LookUp'!$B$5:$D$8, 3, FALSE)</f>
        <v>-75</v>
      </c>
      <c r="V376" s="21">
        <f t="shared" si="111"/>
        <v>-9.6080677357754514</v>
      </c>
      <c r="W376" s="21">
        <f t="shared" si="102"/>
        <v>263.74598306605617</v>
      </c>
      <c r="X376" s="21">
        <f t="shared" si="103"/>
        <v>0</v>
      </c>
      <c r="Y376" s="21">
        <f t="shared" si="104"/>
        <v>0</v>
      </c>
      <c r="Z376" s="21">
        <f t="shared" si="112"/>
        <v>0</v>
      </c>
      <c r="AA376" s="21">
        <f t="shared" si="105"/>
        <v>0</v>
      </c>
      <c r="AB376" s="21">
        <f t="shared" si="106"/>
        <v>0</v>
      </c>
      <c r="AC376" s="21">
        <f t="shared" si="107"/>
        <v>0</v>
      </c>
      <c r="AD376" s="21">
        <f t="shared" si="113"/>
        <v>0</v>
      </c>
      <c r="AE376" s="21" t="str">
        <f t="shared" si="108"/>
        <v>1/15/19:00</v>
      </c>
    </row>
    <row r="377" spans="2:31">
      <c r="B377" s="37">
        <v>1</v>
      </c>
      <c r="C377" s="38">
        <v>15</v>
      </c>
      <c r="D377" s="38">
        <v>20</v>
      </c>
      <c r="E377" s="17">
        <v>1.1000000000000001</v>
      </c>
      <c r="F377" s="17">
        <v>0</v>
      </c>
      <c r="G377" s="17">
        <v>0</v>
      </c>
      <c r="H377" s="37">
        <f t="shared" si="96"/>
        <v>33.979999999999997</v>
      </c>
      <c r="I377" s="37">
        <f>IF(H377&lt;'Roof Calculator'!$G$8, 1, 0)</f>
        <v>1</v>
      </c>
      <c r="J377" s="37">
        <f>IF(H377&gt;='Roof Calculator'!$G$8, 1, 0)</f>
        <v>0</v>
      </c>
      <c r="K377" s="37">
        <f t="shared" si="97"/>
        <v>33.979999999999997</v>
      </c>
      <c r="L377" s="37">
        <f t="shared" si="98"/>
        <v>0</v>
      </c>
      <c r="M377" s="37">
        <v>0</v>
      </c>
      <c r="N377" s="37">
        <f t="shared" si="99"/>
        <v>0</v>
      </c>
      <c r="O377" s="37">
        <v>0</v>
      </c>
      <c r="P377" s="37">
        <v>0</v>
      </c>
      <c r="Q377" s="21">
        <f t="shared" si="100"/>
        <v>39.790999999999997</v>
      </c>
      <c r="R377" s="21">
        <f t="shared" si="109"/>
        <v>15.791666666666579</v>
      </c>
      <c r="S377" s="21">
        <f t="shared" si="110"/>
        <v>-21.015944796613766</v>
      </c>
      <c r="T377" s="21">
        <f t="shared" si="101"/>
        <v>86.147999999999996</v>
      </c>
      <c r="U377" s="37">
        <f>VLOOKUP(Time_Zone, 'LSTM LookUp'!$B$5:$D$8, 3, FALSE)</f>
        <v>-75</v>
      </c>
      <c r="V377" s="21">
        <f t="shared" si="111"/>
        <v>-9.6222488987881842</v>
      </c>
      <c r="W377" s="21">
        <f t="shared" si="102"/>
        <v>278.7424377753029</v>
      </c>
      <c r="X377" s="21">
        <f t="shared" si="103"/>
        <v>0</v>
      </c>
      <c r="Y377" s="21">
        <f t="shared" si="104"/>
        <v>0</v>
      </c>
      <c r="Z377" s="21">
        <f t="shared" si="112"/>
        <v>0</v>
      </c>
      <c r="AA377" s="21">
        <f t="shared" si="105"/>
        <v>0</v>
      </c>
      <c r="AB377" s="21">
        <f t="shared" si="106"/>
        <v>0</v>
      </c>
      <c r="AC377" s="21">
        <f t="shared" si="107"/>
        <v>0</v>
      </c>
      <c r="AD377" s="21">
        <f t="shared" si="113"/>
        <v>0</v>
      </c>
      <c r="AE377" s="21" t="str">
        <f t="shared" si="108"/>
        <v>1/15/20:00</v>
      </c>
    </row>
    <row r="378" spans="2:31">
      <c r="B378" s="37">
        <v>1</v>
      </c>
      <c r="C378" s="38">
        <v>15</v>
      </c>
      <c r="D378" s="38">
        <v>21</v>
      </c>
      <c r="E378" s="17">
        <v>0.6</v>
      </c>
      <c r="F378" s="17">
        <v>0</v>
      </c>
      <c r="G378" s="17">
        <v>0</v>
      </c>
      <c r="H378" s="37">
        <f t="shared" si="96"/>
        <v>33.08</v>
      </c>
      <c r="I378" s="37">
        <f>IF(H378&lt;'Roof Calculator'!$G$8, 1, 0)</f>
        <v>1</v>
      </c>
      <c r="J378" s="37">
        <f>IF(H378&gt;='Roof Calculator'!$G$8, 1, 0)</f>
        <v>0</v>
      </c>
      <c r="K378" s="37">
        <f t="shared" si="97"/>
        <v>33.08</v>
      </c>
      <c r="L378" s="37">
        <f t="shared" si="98"/>
        <v>0</v>
      </c>
      <c r="M378" s="37">
        <v>0</v>
      </c>
      <c r="N378" s="37">
        <f t="shared" si="99"/>
        <v>0</v>
      </c>
      <c r="O378" s="37">
        <v>0</v>
      </c>
      <c r="P378" s="37">
        <v>0</v>
      </c>
      <c r="Q378" s="21">
        <f t="shared" si="100"/>
        <v>39.790999999999997</v>
      </c>
      <c r="R378" s="21">
        <f t="shared" si="109"/>
        <v>15.833333333333245</v>
      </c>
      <c r="S378" s="21">
        <f t="shared" si="110"/>
        <v>-21.008346018701644</v>
      </c>
      <c r="T378" s="21">
        <f t="shared" si="101"/>
        <v>86.147999999999996</v>
      </c>
      <c r="U378" s="37">
        <f>VLOOKUP(Time_Zone, 'LSTM LookUp'!$B$5:$D$8, 3, FALSE)</f>
        <v>-75</v>
      </c>
      <c r="V378" s="21">
        <f t="shared" si="111"/>
        <v>-9.6364132115185726</v>
      </c>
      <c r="W378" s="21">
        <f t="shared" si="102"/>
        <v>293.73889669712037</v>
      </c>
      <c r="X378" s="21">
        <f t="shared" si="103"/>
        <v>0</v>
      </c>
      <c r="Y378" s="21">
        <f t="shared" si="104"/>
        <v>0</v>
      </c>
      <c r="Z378" s="21">
        <f t="shared" si="112"/>
        <v>0</v>
      </c>
      <c r="AA378" s="21">
        <f t="shared" si="105"/>
        <v>0</v>
      </c>
      <c r="AB378" s="21">
        <f t="shared" si="106"/>
        <v>0</v>
      </c>
      <c r="AC378" s="21">
        <f t="shared" si="107"/>
        <v>0</v>
      </c>
      <c r="AD378" s="21">
        <f t="shared" si="113"/>
        <v>0</v>
      </c>
      <c r="AE378" s="21" t="str">
        <f t="shared" si="108"/>
        <v>1/15/21:00</v>
      </c>
    </row>
    <row r="379" spans="2:31">
      <c r="B379" s="37">
        <v>1</v>
      </c>
      <c r="C379" s="38">
        <v>15</v>
      </c>
      <c r="D379" s="38">
        <v>22</v>
      </c>
      <c r="E379" s="17">
        <v>0.6</v>
      </c>
      <c r="F379" s="17">
        <v>0</v>
      </c>
      <c r="G379" s="17">
        <v>0</v>
      </c>
      <c r="H379" s="37">
        <f t="shared" si="96"/>
        <v>33.08</v>
      </c>
      <c r="I379" s="37">
        <f>IF(H379&lt;'Roof Calculator'!$G$8, 1, 0)</f>
        <v>1</v>
      </c>
      <c r="J379" s="37">
        <f>IF(H379&gt;='Roof Calculator'!$G$8, 1, 0)</f>
        <v>0</v>
      </c>
      <c r="K379" s="37">
        <f t="shared" si="97"/>
        <v>33.08</v>
      </c>
      <c r="L379" s="37">
        <f t="shared" si="98"/>
        <v>0</v>
      </c>
      <c r="M379" s="37">
        <v>0</v>
      </c>
      <c r="N379" s="37">
        <f t="shared" si="99"/>
        <v>0</v>
      </c>
      <c r="O379" s="37">
        <v>0</v>
      </c>
      <c r="P379" s="37">
        <v>0</v>
      </c>
      <c r="Q379" s="21">
        <f t="shared" si="100"/>
        <v>39.790999999999997</v>
      </c>
      <c r="R379" s="21">
        <f t="shared" si="109"/>
        <v>15.874999999999911</v>
      </c>
      <c r="S379" s="21">
        <f t="shared" si="110"/>
        <v>-21.000736308516196</v>
      </c>
      <c r="T379" s="21">
        <f t="shared" si="101"/>
        <v>86.147999999999996</v>
      </c>
      <c r="U379" s="37">
        <f>VLOOKUP(Time_Zone, 'LSTM LookUp'!$B$5:$D$8, 3, FALSE)</f>
        <v>-75</v>
      </c>
      <c r="V379" s="21">
        <f t="shared" si="111"/>
        <v>-9.6505606530497658</v>
      </c>
      <c r="W379" s="21">
        <f t="shared" si="102"/>
        <v>308.73535983673753</v>
      </c>
      <c r="X379" s="21">
        <f t="shared" si="103"/>
        <v>0</v>
      </c>
      <c r="Y379" s="21">
        <f t="shared" si="104"/>
        <v>0</v>
      </c>
      <c r="Z379" s="21">
        <f t="shared" si="112"/>
        <v>0</v>
      </c>
      <c r="AA379" s="21">
        <f t="shared" si="105"/>
        <v>0</v>
      </c>
      <c r="AB379" s="21">
        <f t="shared" si="106"/>
        <v>0</v>
      </c>
      <c r="AC379" s="21">
        <f t="shared" si="107"/>
        <v>0</v>
      </c>
      <c r="AD379" s="21">
        <f t="shared" si="113"/>
        <v>0</v>
      </c>
      <c r="AE379" s="21" t="str">
        <f t="shared" si="108"/>
        <v>1/15/22:00</v>
      </c>
    </row>
    <row r="380" spans="2:31">
      <c r="B380" s="37">
        <v>1</v>
      </c>
      <c r="C380" s="38">
        <v>15</v>
      </c>
      <c r="D380" s="38">
        <v>23</v>
      </c>
      <c r="E380" s="17">
        <v>0.6</v>
      </c>
      <c r="F380" s="17">
        <v>0</v>
      </c>
      <c r="G380" s="17">
        <v>0</v>
      </c>
      <c r="H380" s="37">
        <f t="shared" si="96"/>
        <v>33.08</v>
      </c>
      <c r="I380" s="37">
        <f>IF(H380&lt;'Roof Calculator'!$G$8, 1, 0)</f>
        <v>1</v>
      </c>
      <c r="J380" s="37">
        <f>IF(H380&gt;='Roof Calculator'!$G$8, 1, 0)</f>
        <v>0</v>
      </c>
      <c r="K380" s="37">
        <f t="shared" si="97"/>
        <v>33.08</v>
      </c>
      <c r="L380" s="37">
        <f t="shared" si="98"/>
        <v>0</v>
      </c>
      <c r="M380" s="37">
        <v>0</v>
      </c>
      <c r="N380" s="37">
        <f t="shared" si="99"/>
        <v>0</v>
      </c>
      <c r="O380" s="37">
        <v>0</v>
      </c>
      <c r="P380" s="37">
        <v>0</v>
      </c>
      <c r="Q380" s="21">
        <f t="shared" si="100"/>
        <v>39.790999999999997</v>
      </c>
      <c r="R380" s="21">
        <f t="shared" si="109"/>
        <v>15.916666666666577</v>
      </c>
      <c r="S380" s="21">
        <f t="shared" si="110"/>
        <v>-20.993115671510129</v>
      </c>
      <c r="T380" s="21">
        <f t="shared" si="101"/>
        <v>86.147999999999996</v>
      </c>
      <c r="U380" s="37">
        <f>VLOOKUP(Time_Zone, 'LSTM LookUp'!$B$5:$D$8, 3, FALSE)</f>
        <v>-75</v>
      </c>
      <c r="V380" s="21">
        <f t="shared" si="111"/>
        <v>-9.6646912024980782</v>
      </c>
      <c r="W380" s="21">
        <f t="shared" si="102"/>
        <v>323.73182719937552</v>
      </c>
      <c r="X380" s="21">
        <f t="shared" si="103"/>
        <v>0</v>
      </c>
      <c r="Y380" s="21">
        <f t="shared" si="104"/>
        <v>0</v>
      </c>
      <c r="Z380" s="21">
        <f t="shared" si="112"/>
        <v>0</v>
      </c>
      <c r="AA380" s="21">
        <f t="shared" si="105"/>
        <v>0</v>
      </c>
      <c r="AB380" s="21">
        <f t="shared" si="106"/>
        <v>0</v>
      </c>
      <c r="AC380" s="21">
        <f t="shared" si="107"/>
        <v>0</v>
      </c>
      <c r="AD380" s="21">
        <f t="shared" si="113"/>
        <v>0</v>
      </c>
      <c r="AE380" s="21" t="str">
        <f t="shared" si="108"/>
        <v>1/15/23:00</v>
      </c>
    </row>
    <row r="381" spans="2:31">
      <c r="B381" s="37">
        <v>1</v>
      </c>
      <c r="C381" s="38">
        <v>15</v>
      </c>
      <c r="D381" s="38">
        <v>24</v>
      </c>
      <c r="E381" s="17">
        <v>0.6</v>
      </c>
      <c r="F381" s="17">
        <v>0</v>
      </c>
      <c r="G381" s="17">
        <v>0</v>
      </c>
      <c r="H381" s="37">
        <f t="shared" si="96"/>
        <v>33.08</v>
      </c>
      <c r="I381" s="37">
        <f>IF(H381&lt;'Roof Calculator'!$G$8, 1, 0)</f>
        <v>1</v>
      </c>
      <c r="J381" s="37">
        <f>IF(H381&gt;='Roof Calculator'!$G$8, 1, 0)</f>
        <v>0</v>
      </c>
      <c r="K381" s="37">
        <f t="shared" si="97"/>
        <v>33.08</v>
      </c>
      <c r="L381" s="37">
        <f t="shared" si="98"/>
        <v>0</v>
      </c>
      <c r="M381" s="37">
        <v>0</v>
      </c>
      <c r="N381" s="37">
        <f t="shared" si="99"/>
        <v>0</v>
      </c>
      <c r="O381" s="37">
        <v>0</v>
      </c>
      <c r="P381" s="37">
        <v>0</v>
      </c>
      <c r="Q381" s="21">
        <f t="shared" si="100"/>
        <v>39.790999999999997</v>
      </c>
      <c r="R381" s="21">
        <f t="shared" si="109"/>
        <v>15.958333333333243</v>
      </c>
      <c r="S381" s="21">
        <f t="shared" si="110"/>
        <v>-20.985484113142096</v>
      </c>
      <c r="T381" s="21">
        <f t="shared" si="101"/>
        <v>86.147999999999996</v>
      </c>
      <c r="U381" s="37">
        <f>VLOOKUP(Time_Zone, 'LSTM LookUp'!$B$5:$D$8, 3, FALSE)</f>
        <v>-75</v>
      </c>
      <c r="V381" s="21">
        <f t="shared" si="111"/>
        <v>-9.6788048390131074</v>
      </c>
      <c r="W381" s="21">
        <f t="shared" si="102"/>
        <v>338.72829879024675</v>
      </c>
      <c r="X381" s="21">
        <f t="shared" si="103"/>
        <v>0</v>
      </c>
      <c r="Y381" s="21">
        <f t="shared" si="104"/>
        <v>0</v>
      </c>
      <c r="Z381" s="21">
        <f t="shared" si="112"/>
        <v>0</v>
      </c>
      <c r="AA381" s="21">
        <f t="shared" si="105"/>
        <v>0</v>
      </c>
      <c r="AB381" s="21">
        <f t="shared" si="106"/>
        <v>0</v>
      </c>
      <c r="AC381" s="21">
        <f t="shared" si="107"/>
        <v>0</v>
      </c>
      <c r="AD381" s="21">
        <f t="shared" si="113"/>
        <v>0</v>
      </c>
      <c r="AE381" s="21" t="str">
        <f t="shared" si="108"/>
        <v>1/15/24:00</v>
      </c>
    </row>
    <row r="382" spans="2:31">
      <c r="B382" s="37">
        <v>1</v>
      </c>
      <c r="C382" s="38">
        <v>16</v>
      </c>
      <c r="D382" s="38">
        <v>1</v>
      </c>
      <c r="E382" s="17">
        <v>1.1000000000000001</v>
      </c>
      <c r="F382" s="17">
        <v>0</v>
      </c>
      <c r="G382" s="17">
        <v>0</v>
      </c>
      <c r="H382" s="37">
        <f t="shared" si="96"/>
        <v>33.979999999999997</v>
      </c>
      <c r="I382" s="37">
        <f>IF(H382&lt;'Roof Calculator'!$G$8, 1, 0)</f>
        <v>1</v>
      </c>
      <c r="J382" s="37">
        <f>IF(H382&gt;='Roof Calculator'!$G$8, 1, 0)</f>
        <v>0</v>
      </c>
      <c r="K382" s="37">
        <f t="shared" si="97"/>
        <v>33.979999999999997</v>
      </c>
      <c r="L382" s="37">
        <f t="shared" si="98"/>
        <v>0</v>
      </c>
      <c r="M382" s="37">
        <v>0</v>
      </c>
      <c r="N382" s="37">
        <f t="shared" si="99"/>
        <v>0</v>
      </c>
      <c r="O382" s="37">
        <v>0</v>
      </c>
      <c r="P382" s="37">
        <v>0</v>
      </c>
      <c r="Q382" s="21">
        <f t="shared" si="100"/>
        <v>39.790999999999997</v>
      </c>
      <c r="R382" s="21">
        <f t="shared" si="109"/>
        <v>15.999999999999909</v>
      </c>
      <c r="S382" s="21">
        <f t="shared" si="110"/>
        <v>-20.977841638876669</v>
      </c>
      <c r="T382" s="21">
        <f t="shared" si="101"/>
        <v>86.147999999999996</v>
      </c>
      <c r="U382" s="37">
        <f>VLOOKUP(Time_Zone, 'LSTM LookUp'!$B$5:$D$8, 3, FALSE)</f>
        <v>-75</v>
      </c>
      <c r="V382" s="21">
        <f t="shared" si="111"/>
        <v>-9.6929015417776796</v>
      </c>
      <c r="W382" s="21">
        <f t="shared" si="102"/>
        <v>-6.2752253854444362</v>
      </c>
      <c r="X382" s="21">
        <f t="shared" si="103"/>
        <v>0</v>
      </c>
      <c r="Y382" s="21">
        <f t="shared" si="104"/>
        <v>0</v>
      </c>
      <c r="Z382" s="21">
        <f t="shared" si="112"/>
        <v>0</v>
      </c>
      <c r="AA382" s="21">
        <f t="shared" si="105"/>
        <v>0</v>
      </c>
      <c r="AB382" s="21">
        <f t="shared" si="106"/>
        <v>0</v>
      </c>
      <c r="AC382" s="21">
        <f t="shared" si="107"/>
        <v>0</v>
      </c>
      <c r="AD382" s="21">
        <f t="shared" si="113"/>
        <v>0</v>
      </c>
      <c r="AE382" s="21" t="str">
        <f t="shared" si="108"/>
        <v>1/16/1:00</v>
      </c>
    </row>
    <row r="383" spans="2:31">
      <c r="B383" s="37">
        <v>1</v>
      </c>
      <c r="C383" s="38">
        <v>16</v>
      </c>
      <c r="D383" s="38">
        <v>2</v>
      </c>
      <c r="E383" s="17">
        <v>1.1000000000000001</v>
      </c>
      <c r="F383" s="17">
        <v>0</v>
      </c>
      <c r="G383" s="17">
        <v>0</v>
      </c>
      <c r="H383" s="37">
        <f t="shared" si="96"/>
        <v>33.979999999999997</v>
      </c>
      <c r="I383" s="37">
        <f>IF(H383&lt;'Roof Calculator'!$G$8, 1, 0)</f>
        <v>1</v>
      </c>
      <c r="J383" s="37">
        <f>IF(H383&gt;='Roof Calculator'!$G$8, 1, 0)</f>
        <v>0</v>
      </c>
      <c r="K383" s="37">
        <f t="shared" si="97"/>
        <v>33.979999999999997</v>
      </c>
      <c r="L383" s="37">
        <f t="shared" si="98"/>
        <v>0</v>
      </c>
      <c r="M383" s="37">
        <v>0</v>
      </c>
      <c r="N383" s="37">
        <f t="shared" si="99"/>
        <v>0</v>
      </c>
      <c r="O383" s="37">
        <v>0</v>
      </c>
      <c r="P383" s="37">
        <v>0</v>
      </c>
      <c r="Q383" s="21">
        <f t="shared" si="100"/>
        <v>39.790999999999997</v>
      </c>
      <c r="R383" s="21">
        <f t="shared" si="109"/>
        <v>16.041666666666575</v>
      </c>
      <c r="S383" s="21">
        <f t="shared" si="110"/>
        <v>-20.970188254184364</v>
      </c>
      <c r="T383" s="21">
        <f t="shared" si="101"/>
        <v>86.147999999999996</v>
      </c>
      <c r="U383" s="37">
        <f>VLOOKUP(Time_Zone, 'LSTM LookUp'!$B$5:$D$8, 3, FALSE)</f>
        <v>-75</v>
      </c>
      <c r="V383" s="21">
        <f t="shared" si="111"/>
        <v>-9.7069812900079615</v>
      </c>
      <c r="W383" s="21">
        <f t="shared" si="102"/>
        <v>8.7212546774980026</v>
      </c>
      <c r="X383" s="21">
        <f t="shared" si="103"/>
        <v>0</v>
      </c>
      <c r="Y383" s="21">
        <f t="shared" si="104"/>
        <v>0</v>
      </c>
      <c r="Z383" s="21">
        <f t="shared" si="112"/>
        <v>0</v>
      </c>
      <c r="AA383" s="21">
        <f t="shared" si="105"/>
        <v>0</v>
      </c>
      <c r="AB383" s="21">
        <f t="shared" si="106"/>
        <v>0</v>
      </c>
      <c r="AC383" s="21">
        <f t="shared" si="107"/>
        <v>0</v>
      </c>
      <c r="AD383" s="21">
        <f t="shared" si="113"/>
        <v>0</v>
      </c>
      <c r="AE383" s="21" t="str">
        <f t="shared" si="108"/>
        <v>1/16/2:00</v>
      </c>
    </row>
    <row r="384" spans="2:31">
      <c r="B384" s="37">
        <v>1</v>
      </c>
      <c r="C384" s="38">
        <v>16</v>
      </c>
      <c r="D384" s="38">
        <v>3</v>
      </c>
      <c r="E384" s="17">
        <v>1.7</v>
      </c>
      <c r="F384" s="17">
        <v>0</v>
      </c>
      <c r="G384" s="17">
        <v>0</v>
      </c>
      <c r="H384" s="37">
        <f t="shared" si="96"/>
        <v>35.06</v>
      </c>
      <c r="I384" s="37">
        <f>IF(H384&lt;'Roof Calculator'!$G$8, 1, 0)</f>
        <v>1</v>
      </c>
      <c r="J384" s="37">
        <f>IF(H384&gt;='Roof Calculator'!$G$8, 1, 0)</f>
        <v>0</v>
      </c>
      <c r="K384" s="37">
        <f t="shared" si="97"/>
        <v>35.06</v>
      </c>
      <c r="L384" s="37">
        <f t="shared" si="98"/>
        <v>0</v>
      </c>
      <c r="M384" s="37">
        <v>0</v>
      </c>
      <c r="N384" s="37">
        <f t="shared" si="99"/>
        <v>0</v>
      </c>
      <c r="O384" s="37">
        <v>0</v>
      </c>
      <c r="P384" s="37">
        <v>0</v>
      </c>
      <c r="Q384" s="21">
        <f t="shared" si="100"/>
        <v>39.790999999999997</v>
      </c>
      <c r="R384" s="21">
        <f t="shared" si="109"/>
        <v>16.083333333333243</v>
      </c>
      <c r="S384" s="21">
        <f t="shared" si="110"/>
        <v>-20.962523964541585</v>
      </c>
      <c r="T384" s="21">
        <f t="shared" si="101"/>
        <v>86.147999999999996</v>
      </c>
      <c r="U384" s="37">
        <f>VLOOKUP(Time_Zone, 'LSTM LookUp'!$B$5:$D$8, 3, FALSE)</f>
        <v>-75</v>
      </c>
      <c r="V384" s="21">
        <f t="shared" si="111"/>
        <v>-9.7210440629534656</v>
      </c>
      <c r="W384" s="21">
        <f t="shared" si="102"/>
        <v>23.717738984261658</v>
      </c>
      <c r="X384" s="21">
        <f t="shared" si="103"/>
        <v>0</v>
      </c>
      <c r="Y384" s="21">
        <f t="shared" si="104"/>
        <v>0</v>
      </c>
      <c r="Z384" s="21">
        <f t="shared" si="112"/>
        <v>0</v>
      </c>
      <c r="AA384" s="21">
        <f t="shared" si="105"/>
        <v>0</v>
      </c>
      <c r="AB384" s="21">
        <f t="shared" si="106"/>
        <v>0</v>
      </c>
      <c r="AC384" s="21">
        <f t="shared" si="107"/>
        <v>0</v>
      </c>
      <c r="AD384" s="21">
        <f t="shared" si="113"/>
        <v>0</v>
      </c>
      <c r="AE384" s="21" t="str">
        <f t="shared" si="108"/>
        <v>1/16/3:00</v>
      </c>
    </row>
    <row r="385" spans="2:31">
      <c r="B385" s="37">
        <v>1</v>
      </c>
      <c r="C385" s="38">
        <v>16</v>
      </c>
      <c r="D385" s="38">
        <v>4</v>
      </c>
      <c r="E385" s="17">
        <v>2.2000000000000002</v>
      </c>
      <c r="F385" s="17">
        <v>0</v>
      </c>
      <c r="G385" s="17">
        <v>0</v>
      </c>
      <c r="H385" s="37">
        <f t="shared" si="96"/>
        <v>35.96</v>
      </c>
      <c r="I385" s="37">
        <f>IF(H385&lt;'Roof Calculator'!$G$8, 1, 0)</f>
        <v>1</v>
      </c>
      <c r="J385" s="37">
        <f>IF(H385&gt;='Roof Calculator'!$G$8, 1, 0)</f>
        <v>0</v>
      </c>
      <c r="K385" s="37">
        <f t="shared" si="97"/>
        <v>35.96</v>
      </c>
      <c r="L385" s="37">
        <f t="shared" si="98"/>
        <v>0</v>
      </c>
      <c r="M385" s="37">
        <v>0</v>
      </c>
      <c r="N385" s="37">
        <f t="shared" si="99"/>
        <v>0</v>
      </c>
      <c r="O385" s="37">
        <v>0</v>
      </c>
      <c r="P385" s="37">
        <v>0</v>
      </c>
      <c r="Q385" s="21">
        <f t="shared" si="100"/>
        <v>39.790999999999997</v>
      </c>
      <c r="R385" s="21">
        <f t="shared" si="109"/>
        <v>16.124999999999911</v>
      </c>
      <c r="S385" s="21">
        <f t="shared" si="110"/>
        <v>-20.954848775430641</v>
      </c>
      <c r="T385" s="21">
        <f t="shared" si="101"/>
        <v>86.147999999999996</v>
      </c>
      <c r="U385" s="37">
        <f>VLOOKUP(Time_Zone, 'LSTM LookUp'!$B$5:$D$8, 3, FALSE)</f>
        <v>-75</v>
      </c>
      <c r="V385" s="21">
        <f t="shared" si="111"/>
        <v>-9.735089839897082</v>
      </c>
      <c r="W385" s="21">
        <f t="shared" si="102"/>
        <v>38.714227540025718</v>
      </c>
      <c r="X385" s="21">
        <f t="shared" si="103"/>
        <v>0</v>
      </c>
      <c r="Y385" s="21">
        <f t="shared" si="104"/>
        <v>0</v>
      </c>
      <c r="Z385" s="21">
        <f t="shared" si="112"/>
        <v>0</v>
      </c>
      <c r="AA385" s="21">
        <f t="shared" si="105"/>
        <v>0</v>
      </c>
      <c r="AB385" s="21">
        <f t="shared" si="106"/>
        <v>0</v>
      </c>
      <c r="AC385" s="21">
        <f t="shared" si="107"/>
        <v>0</v>
      </c>
      <c r="AD385" s="21">
        <f t="shared" si="113"/>
        <v>0</v>
      </c>
      <c r="AE385" s="21" t="str">
        <f t="shared" si="108"/>
        <v>1/16/4:00</v>
      </c>
    </row>
    <row r="386" spans="2:31">
      <c r="B386" s="37">
        <v>1</v>
      </c>
      <c r="C386" s="38">
        <v>16</v>
      </c>
      <c r="D386" s="38">
        <v>5</v>
      </c>
      <c r="E386" s="17">
        <v>1.7</v>
      </c>
      <c r="F386" s="17">
        <v>0</v>
      </c>
      <c r="G386" s="17">
        <v>0</v>
      </c>
      <c r="H386" s="37">
        <f t="shared" si="96"/>
        <v>35.06</v>
      </c>
      <c r="I386" s="37">
        <f>IF(H386&lt;'Roof Calculator'!$G$8, 1, 0)</f>
        <v>1</v>
      </c>
      <c r="J386" s="37">
        <f>IF(H386&gt;='Roof Calculator'!$G$8, 1, 0)</f>
        <v>0</v>
      </c>
      <c r="K386" s="37">
        <f t="shared" si="97"/>
        <v>35.06</v>
      </c>
      <c r="L386" s="37">
        <f t="shared" si="98"/>
        <v>0</v>
      </c>
      <c r="M386" s="37">
        <v>0</v>
      </c>
      <c r="N386" s="37">
        <f t="shared" si="99"/>
        <v>0</v>
      </c>
      <c r="O386" s="37">
        <v>0</v>
      </c>
      <c r="P386" s="37">
        <v>0</v>
      </c>
      <c r="Q386" s="21">
        <f t="shared" si="100"/>
        <v>39.790999999999997</v>
      </c>
      <c r="R386" s="21">
        <f t="shared" si="109"/>
        <v>16.166666666666579</v>
      </c>
      <c r="S386" s="21">
        <f t="shared" si="110"/>
        <v>-20.947162692339749</v>
      </c>
      <c r="T386" s="21">
        <f t="shared" si="101"/>
        <v>86.147999999999996</v>
      </c>
      <c r="U386" s="37">
        <f>VLOOKUP(Time_Zone, 'LSTM LookUp'!$B$5:$D$8, 3, FALSE)</f>
        <v>-75</v>
      </c>
      <c r="V386" s="21">
        <f t="shared" si="111"/>
        <v>-9.7491186001551355</v>
      </c>
      <c r="W386" s="21">
        <f t="shared" si="102"/>
        <v>53.710720349961214</v>
      </c>
      <c r="X386" s="21">
        <f t="shared" si="103"/>
        <v>0</v>
      </c>
      <c r="Y386" s="21">
        <f t="shared" si="104"/>
        <v>0</v>
      </c>
      <c r="Z386" s="21">
        <f t="shared" si="112"/>
        <v>0</v>
      </c>
      <c r="AA386" s="21">
        <f t="shared" si="105"/>
        <v>0</v>
      </c>
      <c r="AB386" s="21">
        <f t="shared" si="106"/>
        <v>0</v>
      </c>
      <c r="AC386" s="21">
        <f t="shared" si="107"/>
        <v>0</v>
      </c>
      <c r="AD386" s="21">
        <f t="shared" si="113"/>
        <v>0</v>
      </c>
      <c r="AE386" s="21" t="str">
        <f t="shared" si="108"/>
        <v>1/16/5:00</v>
      </c>
    </row>
    <row r="387" spans="2:31">
      <c r="B387" s="37">
        <v>1</v>
      </c>
      <c r="C387" s="38">
        <v>16</v>
      </c>
      <c r="D387" s="38">
        <v>6</v>
      </c>
      <c r="E387" s="17">
        <v>1.1000000000000001</v>
      </c>
      <c r="F387" s="17">
        <v>0</v>
      </c>
      <c r="G387" s="17">
        <v>0</v>
      </c>
      <c r="H387" s="37">
        <f t="shared" si="96"/>
        <v>33.979999999999997</v>
      </c>
      <c r="I387" s="37">
        <f>IF(H387&lt;'Roof Calculator'!$G$8, 1, 0)</f>
        <v>1</v>
      </c>
      <c r="J387" s="37">
        <f>IF(H387&gt;='Roof Calculator'!$G$8, 1, 0)</f>
        <v>0</v>
      </c>
      <c r="K387" s="37">
        <f t="shared" si="97"/>
        <v>33.979999999999997</v>
      </c>
      <c r="L387" s="37">
        <f t="shared" si="98"/>
        <v>0</v>
      </c>
      <c r="M387" s="37">
        <v>0</v>
      </c>
      <c r="N387" s="37">
        <f t="shared" si="99"/>
        <v>0</v>
      </c>
      <c r="O387" s="37">
        <v>0</v>
      </c>
      <c r="P387" s="37">
        <v>0</v>
      </c>
      <c r="Q387" s="21">
        <f t="shared" si="100"/>
        <v>39.790999999999997</v>
      </c>
      <c r="R387" s="21">
        <f t="shared" si="109"/>
        <v>16.208333333333247</v>
      </c>
      <c r="S387" s="21">
        <f t="shared" si="110"/>
        <v>-20.939465720762968</v>
      </c>
      <c r="T387" s="21">
        <f t="shared" si="101"/>
        <v>86.147999999999996</v>
      </c>
      <c r="U387" s="37">
        <f>VLOOKUP(Time_Zone, 'LSTM LookUp'!$B$5:$D$8, 3, FALSE)</f>
        <v>-75</v>
      </c>
      <c r="V387" s="21">
        <f t="shared" si="111"/>
        <v>-9.7631303230774265</v>
      </c>
      <c r="W387" s="21">
        <f t="shared" si="102"/>
        <v>68.707217419230659</v>
      </c>
      <c r="X387" s="21">
        <f t="shared" si="103"/>
        <v>0</v>
      </c>
      <c r="Y387" s="21">
        <f t="shared" si="104"/>
        <v>0</v>
      </c>
      <c r="Z387" s="21">
        <f t="shared" si="112"/>
        <v>0</v>
      </c>
      <c r="AA387" s="21">
        <f t="shared" si="105"/>
        <v>0</v>
      </c>
      <c r="AB387" s="21">
        <f t="shared" si="106"/>
        <v>0</v>
      </c>
      <c r="AC387" s="21">
        <f t="shared" si="107"/>
        <v>0</v>
      </c>
      <c r="AD387" s="21">
        <f t="shared" si="113"/>
        <v>0</v>
      </c>
      <c r="AE387" s="21" t="str">
        <f t="shared" si="108"/>
        <v>1/16/6:00</v>
      </c>
    </row>
    <row r="388" spans="2:31">
      <c r="B388" s="37">
        <v>1</v>
      </c>
      <c r="C388" s="38">
        <v>16</v>
      </c>
      <c r="D388" s="38">
        <v>7</v>
      </c>
      <c r="E388" s="17">
        <v>0.6</v>
      </c>
      <c r="F388" s="17">
        <v>0</v>
      </c>
      <c r="G388" s="17">
        <v>0</v>
      </c>
      <c r="H388" s="37">
        <f t="shared" si="96"/>
        <v>33.08</v>
      </c>
      <c r="I388" s="37">
        <f>IF(H388&lt;'Roof Calculator'!$G$8, 1, 0)</f>
        <v>1</v>
      </c>
      <c r="J388" s="37">
        <f>IF(H388&gt;='Roof Calculator'!$G$8, 1, 0)</f>
        <v>0</v>
      </c>
      <c r="K388" s="37">
        <f t="shared" si="97"/>
        <v>33.08</v>
      </c>
      <c r="L388" s="37">
        <f t="shared" si="98"/>
        <v>0</v>
      </c>
      <c r="M388" s="37">
        <v>0</v>
      </c>
      <c r="N388" s="37">
        <f t="shared" si="99"/>
        <v>0</v>
      </c>
      <c r="O388" s="37">
        <v>0</v>
      </c>
      <c r="P388" s="37">
        <v>0</v>
      </c>
      <c r="Q388" s="21">
        <f t="shared" si="100"/>
        <v>39.790999999999997</v>
      </c>
      <c r="R388" s="21">
        <f t="shared" si="109"/>
        <v>16.249999999999915</v>
      </c>
      <c r="S388" s="21">
        <f t="shared" si="110"/>
        <v>-20.93175786620025</v>
      </c>
      <c r="T388" s="21">
        <f t="shared" si="101"/>
        <v>86.147999999999996</v>
      </c>
      <c r="U388" s="37">
        <f>VLOOKUP(Time_Zone, 'LSTM LookUp'!$B$5:$D$8, 3, FALSE)</f>
        <v>-75</v>
      </c>
      <c r="V388" s="21">
        <f t="shared" si="111"/>
        <v>-9.7771249880472411</v>
      </c>
      <c r="W388" s="21">
        <f t="shared" si="102"/>
        <v>83.703718752988181</v>
      </c>
      <c r="X388" s="21">
        <f t="shared" si="103"/>
        <v>0</v>
      </c>
      <c r="Y388" s="21">
        <f t="shared" si="104"/>
        <v>0</v>
      </c>
      <c r="Z388" s="21">
        <f t="shared" si="112"/>
        <v>0</v>
      </c>
      <c r="AA388" s="21">
        <f t="shared" si="105"/>
        <v>0</v>
      </c>
      <c r="AB388" s="21">
        <f t="shared" si="106"/>
        <v>0</v>
      </c>
      <c r="AC388" s="21">
        <f t="shared" si="107"/>
        <v>0</v>
      </c>
      <c r="AD388" s="21">
        <f t="shared" si="113"/>
        <v>0</v>
      </c>
      <c r="AE388" s="21" t="str">
        <f t="shared" si="108"/>
        <v>1/16/7:00</v>
      </c>
    </row>
    <row r="389" spans="2:31">
      <c r="B389" s="37">
        <v>1</v>
      </c>
      <c r="C389" s="38">
        <v>16</v>
      </c>
      <c r="D389" s="38">
        <v>8</v>
      </c>
      <c r="E389" s="17">
        <v>0.6</v>
      </c>
      <c r="F389" s="17">
        <v>0</v>
      </c>
      <c r="G389" s="17">
        <v>0</v>
      </c>
      <c r="H389" s="37">
        <f t="shared" si="96"/>
        <v>33.08</v>
      </c>
      <c r="I389" s="37">
        <f>IF(H389&lt;'Roof Calculator'!$G$8, 1, 0)</f>
        <v>1</v>
      </c>
      <c r="J389" s="37">
        <f>IF(H389&gt;='Roof Calculator'!$G$8, 1, 0)</f>
        <v>0</v>
      </c>
      <c r="K389" s="37">
        <f t="shared" si="97"/>
        <v>33.08</v>
      </c>
      <c r="L389" s="37">
        <f t="shared" si="98"/>
        <v>0</v>
      </c>
      <c r="M389" s="37">
        <v>0</v>
      </c>
      <c r="N389" s="37">
        <f t="shared" si="99"/>
        <v>0</v>
      </c>
      <c r="O389" s="37">
        <v>0</v>
      </c>
      <c r="P389" s="37">
        <v>0</v>
      </c>
      <c r="Q389" s="21">
        <f t="shared" si="100"/>
        <v>39.790999999999997</v>
      </c>
      <c r="R389" s="21">
        <f t="shared" si="109"/>
        <v>16.291666666666583</v>
      </c>
      <c r="S389" s="21">
        <f t="shared" si="110"/>
        <v>-20.924039134157397</v>
      </c>
      <c r="T389" s="21">
        <f t="shared" si="101"/>
        <v>86.147999999999996</v>
      </c>
      <c r="U389" s="37">
        <f>VLOOKUP(Time_Zone, 'LSTM LookUp'!$B$5:$D$8, 3, FALSE)</f>
        <v>-75</v>
      </c>
      <c r="V389" s="21">
        <f t="shared" si="111"/>
        <v>-9.7911025744814175</v>
      </c>
      <c r="W389" s="21">
        <f t="shared" si="102"/>
        <v>98.700224356379636</v>
      </c>
      <c r="X389" s="21">
        <f t="shared" si="103"/>
        <v>0</v>
      </c>
      <c r="Y389" s="21">
        <f t="shared" si="104"/>
        <v>0</v>
      </c>
      <c r="Z389" s="21">
        <f t="shared" si="112"/>
        <v>0</v>
      </c>
      <c r="AA389" s="21">
        <f t="shared" si="105"/>
        <v>0</v>
      </c>
      <c r="AB389" s="21">
        <f t="shared" si="106"/>
        <v>0</v>
      </c>
      <c r="AC389" s="21">
        <f t="shared" si="107"/>
        <v>0</v>
      </c>
      <c r="AD389" s="21">
        <f t="shared" si="113"/>
        <v>0</v>
      </c>
      <c r="AE389" s="21" t="str">
        <f t="shared" si="108"/>
        <v>1/16/8:00</v>
      </c>
    </row>
    <row r="390" spans="2:31">
      <c r="B390" s="37">
        <v>1</v>
      </c>
      <c r="C390" s="38">
        <v>16</v>
      </c>
      <c r="D390" s="38">
        <v>9</v>
      </c>
      <c r="E390" s="17">
        <v>0</v>
      </c>
      <c r="F390" s="17">
        <v>29</v>
      </c>
      <c r="G390" s="17">
        <v>2</v>
      </c>
      <c r="H390" s="37">
        <f t="shared" si="96"/>
        <v>32</v>
      </c>
      <c r="I390" s="37">
        <f>IF(H390&lt;'Roof Calculator'!$G$8, 1, 0)</f>
        <v>1</v>
      </c>
      <c r="J390" s="37">
        <f>IF(H390&gt;='Roof Calculator'!$G$8, 1, 0)</f>
        <v>0</v>
      </c>
      <c r="K390" s="37">
        <f t="shared" si="97"/>
        <v>32</v>
      </c>
      <c r="L390" s="37">
        <f t="shared" si="98"/>
        <v>0</v>
      </c>
      <c r="M390" s="37">
        <v>0</v>
      </c>
      <c r="N390" s="37">
        <f t="shared" si="99"/>
        <v>29</v>
      </c>
      <c r="O390" s="37">
        <v>0</v>
      </c>
      <c r="P390" s="37">
        <v>0</v>
      </c>
      <c r="Q390" s="21">
        <f t="shared" si="100"/>
        <v>39.790999999999997</v>
      </c>
      <c r="R390" s="21">
        <f t="shared" si="109"/>
        <v>16.33333333333325</v>
      </c>
      <c r="S390" s="21">
        <f t="shared" si="110"/>
        <v>-20.916309530146059</v>
      </c>
      <c r="T390" s="21">
        <f t="shared" si="101"/>
        <v>86.147999999999996</v>
      </c>
      <c r="U390" s="37">
        <f>VLOOKUP(Time_Zone, 'LSTM LookUp'!$B$5:$D$8, 3, FALSE)</f>
        <v>-75</v>
      </c>
      <c r="V390" s="21">
        <f t="shared" si="111"/>
        <v>-9.8050630618303742</v>
      </c>
      <c r="W390" s="21">
        <f t="shared" si="102"/>
        <v>113.69673423454239</v>
      </c>
      <c r="X390" s="21">
        <f t="shared" si="103"/>
        <v>-1.0338780879873251</v>
      </c>
      <c r="Y390" s="21">
        <f t="shared" si="104"/>
        <v>27.966121912012674</v>
      </c>
      <c r="Z390" s="21">
        <f t="shared" si="112"/>
        <v>8.8647722002775211</v>
      </c>
      <c r="AA390" s="21">
        <f t="shared" si="105"/>
        <v>8.8647722002775211</v>
      </c>
      <c r="AB390" s="21">
        <f t="shared" si="106"/>
        <v>0</v>
      </c>
      <c r="AC390" s="21">
        <f t="shared" si="107"/>
        <v>0</v>
      </c>
      <c r="AD390" s="21">
        <f t="shared" si="113"/>
        <v>0</v>
      </c>
      <c r="AE390" s="21" t="str">
        <f t="shared" si="108"/>
        <v>1/16/9:00</v>
      </c>
    </row>
    <row r="391" spans="2:31">
      <c r="B391" s="37">
        <v>1</v>
      </c>
      <c r="C391" s="38">
        <v>16</v>
      </c>
      <c r="D391" s="38">
        <v>10</v>
      </c>
      <c r="E391" s="17">
        <v>-0.6</v>
      </c>
      <c r="F391" s="17">
        <v>85</v>
      </c>
      <c r="G391" s="17">
        <v>2</v>
      </c>
      <c r="H391" s="37">
        <f t="shared" si="96"/>
        <v>30.92</v>
      </c>
      <c r="I391" s="37">
        <f>IF(H391&lt;'Roof Calculator'!$G$8, 1, 0)</f>
        <v>1</v>
      </c>
      <c r="J391" s="37">
        <f>IF(H391&gt;='Roof Calculator'!$G$8, 1, 0)</f>
        <v>0</v>
      </c>
      <c r="K391" s="37">
        <f t="shared" si="97"/>
        <v>30.92</v>
      </c>
      <c r="L391" s="37">
        <f t="shared" si="98"/>
        <v>0</v>
      </c>
      <c r="M391" s="37">
        <v>0</v>
      </c>
      <c r="N391" s="37">
        <f t="shared" si="99"/>
        <v>85</v>
      </c>
      <c r="O391" s="37">
        <v>0</v>
      </c>
      <c r="P391" s="37">
        <v>0</v>
      </c>
      <c r="Q391" s="21">
        <f t="shared" si="100"/>
        <v>39.790999999999997</v>
      </c>
      <c r="R391" s="21">
        <f t="shared" si="109"/>
        <v>16.374999999999918</v>
      </c>
      <c r="S391" s="21">
        <f t="shared" si="110"/>
        <v>-20.908569059683714</v>
      </c>
      <c r="T391" s="21">
        <f t="shared" si="101"/>
        <v>86.147999999999996</v>
      </c>
      <c r="U391" s="37">
        <f>VLOOKUP(Time_Zone, 'LSTM LookUp'!$B$5:$D$8, 3, FALSE)</f>
        <v>-75</v>
      </c>
      <c r="V391" s="21">
        <f t="shared" si="111"/>
        <v>-9.8190064295781401</v>
      </c>
      <c r="W391" s="21">
        <f t="shared" si="102"/>
        <v>128.69324839260543</v>
      </c>
      <c r="X391" s="21">
        <f t="shared" si="103"/>
        <v>-1.354245483917552</v>
      </c>
      <c r="Y391" s="21">
        <f t="shared" si="104"/>
        <v>83.645754516082448</v>
      </c>
      <c r="Z391" s="21">
        <f t="shared" si="112"/>
        <v>26.514243256119784</v>
      </c>
      <c r="AA391" s="21">
        <f t="shared" si="105"/>
        <v>26.514243256119784</v>
      </c>
      <c r="AB391" s="21">
        <f t="shared" si="106"/>
        <v>0</v>
      </c>
      <c r="AC391" s="21">
        <f t="shared" si="107"/>
        <v>0</v>
      </c>
      <c r="AD391" s="21">
        <f t="shared" si="113"/>
        <v>0</v>
      </c>
      <c r="AE391" s="21" t="str">
        <f t="shared" si="108"/>
        <v>1/16/10:00</v>
      </c>
    </row>
    <row r="392" spans="2:31">
      <c r="B392" s="37">
        <v>1</v>
      </c>
      <c r="C392" s="38">
        <v>16</v>
      </c>
      <c r="D392" s="38">
        <v>11</v>
      </c>
      <c r="E392" s="17">
        <v>-1.1000000000000001</v>
      </c>
      <c r="F392" s="17">
        <v>142</v>
      </c>
      <c r="G392" s="17">
        <v>5</v>
      </c>
      <c r="H392" s="37">
        <f t="shared" si="96"/>
        <v>30.02</v>
      </c>
      <c r="I392" s="37">
        <f>IF(H392&lt;'Roof Calculator'!$G$8, 1, 0)</f>
        <v>1</v>
      </c>
      <c r="J392" s="37">
        <f>IF(H392&gt;='Roof Calculator'!$G$8, 1, 0)</f>
        <v>0</v>
      </c>
      <c r="K392" s="37">
        <f t="shared" si="97"/>
        <v>30.02</v>
      </c>
      <c r="L392" s="37">
        <f t="shared" si="98"/>
        <v>0</v>
      </c>
      <c r="M392" s="37">
        <v>0</v>
      </c>
      <c r="N392" s="37">
        <f t="shared" si="99"/>
        <v>142</v>
      </c>
      <c r="O392" s="37">
        <v>0</v>
      </c>
      <c r="P392" s="37">
        <v>0</v>
      </c>
      <c r="Q392" s="21">
        <f t="shared" si="100"/>
        <v>39.790999999999997</v>
      </c>
      <c r="R392" s="21">
        <f t="shared" si="109"/>
        <v>16.416666666666586</v>
      </c>
      <c r="S392" s="21">
        <f t="shared" si="110"/>
        <v>-20.900817728293667</v>
      </c>
      <c r="T392" s="21">
        <f t="shared" si="101"/>
        <v>86.147999999999996</v>
      </c>
      <c r="U392" s="37">
        <f>VLOOKUP(Time_Zone, 'LSTM LookUp'!$B$5:$D$8, 3, FALSE)</f>
        <v>-75</v>
      </c>
      <c r="V392" s="21">
        <f t="shared" si="111"/>
        <v>-9.83293265724242</v>
      </c>
      <c r="W392" s="21">
        <f t="shared" si="102"/>
        <v>143.6897668356894</v>
      </c>
      <c r="X392" s="21">
        <f t="shared" si="103"/>
        <v>-4.0337780991632757</v>
      </c>
      <c r="Y392" s="21">
        <f t="shared" si="104"/>
        <v>137.96622190083673</v>
      </c>
      <c r="Z392" s="21">
        <f t="shared" si="112"/>
        <v>43.732882676110641</v>
      </c>
      <c r="AA392" s="21">
        <f t="shared" si="105"/>
        <v>43.732882676110641</v>
      </c>
      <c r="AB392" s="21">
        <f t="shared" si="106"/>
        <v>0</v>
      </c>
      <c r="AC392" s="21">
        <f t="shared" si="107"/>
        <v>0</v>
      </c>
      <c r="AD392" s="21">
        <f t="shared" si="113"/>
        <v>0</v>
      </c>
      <c r="AE392" s="21" t="str">
        <f t="shared" si="108"/>
        <v>1/16/11:00</v>
      </c>
    </row>
    <row r="393" spans="2:31">
      <c r="B393" s="37">
        <v>1</v>
      </c>
      <c r="C393" s="38">
        <v>16</v>
      </c>
      <c r="D393" s="38">
        <v>12</v>
      </c>
      <c r="E393" s="17">
        <v>-1.1000000000000001</v>
      </c>
      <c r="F393" s="17">
        <v>227</v>
      </c>
      <c r="G393" s="17">
        <v>6</v>
      </c>
      <c r="H393" s="37">
        <f t="shared" si="96"/>
        <v>30.02</v>
      </c>
      <c r="I393" s="37">
        <f>IF(H393&lt;'Roof Calculator'!$G$8, 1, 0)</f>
        <v>1</v>
      </c>
      <c r="J393" s="37">
        <f>IF(H393&gt;='Roof Calculator'!$G$8, 1, 0)</f>
        <v>0</v>
      </c>
      <c r="K393" s="37">
        <f t="shared" si="97"/>
        <v>30.02</v>
      </c>
      <c r="L393" s="37">
        <f t="shared" si="98"/>
        <v>0</v>
      </c>
      <c r="M393" s="37">
        <v>0</v>
      </c>
      <c r="N393" s="37">
        <f t="shared" si="99"/>
        <v>227</v>
      </c>
      <c r="O393" s="37">
        <v>0</v>
      </c>
      <c r="P393" s="37">
        <v>0</v>
      </c>
      <c r="Q393" s="21">
        <f t="shared" si="100"/>
        <v>39.790999999999997</v>
      </c>
      <c r="R393" s="21">
        <f t="shared" si="109"/>
        <v>16.458333333333254</v>
      </c>
      <c r="S393" s="21">
        <f t="shared" si="110"/>
        <v>-20.893055541505046</v>
      </c>
      <c r="T393" s="21">
        <f t="shared" si="101"/>
        <v>86.147999999999996</v>
      </c>
      <c r="U393" s="37">
        <f>VLOOKUP(Time_Zone, 'LSTM LookUp'!$B$5:$D$8, 3, FALSE)</f>
        <v>-75</v>
      </c>
      <c r="V393" s="21">
        <f t="shared" si="111"/>
        <v>-9.8468417243745865</v>
      </c>
      <c r="W393" s="21">
        <f t="shared" si="102"/>
        <v>158.68628956890635</v>
      </c>
      <c r="X393" s="21">
        <f t="shared" si="103"/>
        <v>-5.381990125621769</v>
      </c>
      <c r="Y393" s="21">
        <f t="shared" si="104"/>
        <v>221.61800987437823</v>
      </c>
      <c r="Z393" s="21">
        <f t="shared" si="112"/>
        <v>70.249038432866826</v>
      </c>
      <c r="AA393" s="21">
        <f t="shared" si="105"/>
        <v>70.249038432866826</v>
      </c>
      <c r="AB393" s="21">
        <f t="shared" si="106"/>
        <v>0</v>
      </c>
      <c r="AC393" s="21">
        <f t="shared" si="107"/>
        <v>0</v>
      </c>
      <c r="AD393" s="21">
        <f t="shared" si="113"/>
        <v>0</v>
      </c>
      <c r="AE393" s="21" t="str">
        <f t="shared" si="108"/>
        <v>1/16/12:00</v>
      </c>
    </row>
    <row r="394" spans="2:31">
      <c r="B394" s="37">
        <v>1</v>
      </c>
      <c r="C394" s="38">
        <v>16</v>
      </c>
      <c r="D394" s="38">
        <v>13</v>
      </c>
      <c r="E394" s="17">
        <v>-0.6</v>
      </c>
      <c r="F394" s="17">
        <v>237</v>
      </c>
      <c r="G394" s="17">
        <v>1</v>
      </c>
      <c r="H394" s="37">
        <f t="shared" si="96"/>
        <v>30.92</v>
      </c>
      <c r="I394" s="37">
        <f>IF(H394&lt;'Roof Calculator'!$G$8, 1, 0)</f>
        <v>1</v>
      </c>
      <c r="J394" s="37">
        <f>IF(H394&gt;='Roof Calculator'!$G$8, 1, 0)</f>
        <v>0</v>
      </c>
      <c r="K394" s="37">
        <f t="shared" si="97"/>
        <v>30.92</v>
      </c>
      <c r="L394" s="37">
        <f t="shared" si="98"/>
        <v>0</v>
      </c>
      <c r="M394" s="37">
        <v>0</v>
      </c>
      <c r="N394" s="37">
        <f t="shared" si="99"/>
        <v>237</v>
      </c>
      <c r="O394" s="37">
        <v>0</v>
      </c>
      <c r="P394" s="37">
        <v>0</v>
      </c>
      <c r="Q394" s="21">
        <f t="shared" si="100"/>
        <v>39.790999999999997</v>
      </c>
      <c r="R394" s="21">
        <f t="shared" si="109"/>
        <v>16.499999999999922</v>
      </c>
      <c r="S394" s="21">
        <f t="shared" si="110"/>
        <v>-20.885282504852754</v>
      </c>
      <c r="T394" s="21">
        <f t="shared" si="101"/>
        <v>86.147999999999996</v>
      </c>
      <c r="U394" s="37">
        <f>VLOOKUP(Time_Zone, 'LSTM LookUp'!$B$5:$D$8, 3, FALSE)</f>
        <v>-75</v>
      </c>
      <c r="V394" s="21">
        <f t="shared" si="111"/>
        <v>-9.8607336105597643</v>
      </c>
      <c r="W394" s="21">
        <f t="shared" si="102"/>
        <v>173.68281659736004</v>
      </c>
      <c r="X394" s="21">
        <f t="shared" si="103"/>
        <v>-0.94169395319914095</v>
      </c>
      <c r="Y394" s="21">
        <f t="shared" si="104"/>
        <v>236.05830604680085</v>
      </c>
      <c r="Z394" s="21">
        <f t="shared" si="112"/>
        <v>74.826360110710198</v>
      </c>
      <c r="AA394" s="21">
        <f t="shared" si="105"/>
        <v>74.826360110710198</v>
      </c>
      <c r="AB394" s="21">
        <f t="shared" si="106"/>
        <v>0</v>
      </c>
      <c r="AC394" s="21">
        <f t="shared" si="107"/>
        <v>0</v>
      </c>
      <c r="AD394" s="21">
        <f t="shared" si="113"/>
        <v>0</v>
      </c>
      <c r="AE394" s="21" t="str">
        <f t="shared" si="108"/>
        <v>1/16/13:00</v>
      </c>
    </row>
    <row r="395" spans="2:31">
      <c r="B395" s="37">
        <v>1</v>
      </c>
      <c r="C395" s="38">
        <v>16</v>
      </c>
      <c r="D395" s="38">
        <v>14</v>
      </c>
      <c r="E395" s="17">
        <v>-0.6</v>
      </c>
      <c r="F395" s="17">
        <v>228</v>
      </c>
      <c r="G395" s="17">
        <v>1</v>
      </c>
      <c r="H395" s="37">
        <f t="shared" si="96"/>
        <v>30.92</v>
      </c>
      <c r="I395" s="37">
        <f>IF(H395&lt;'Roof Calculator'!$G$8, 1, 0)</f>
        <v>1</v>
      </c>
      <c r="J395" s="37">
        <f>IF(H395&gt;='Roof Calculator'!$G$8, 1, 0)</f>
        <v>0</v>
      </c>
      <c r="K395" s="37">
        <f t="shared" si="97"/>
        <v>30.92</v>
      </c>
      <c r="L395" s="37">
        <f t="shared" si="98"/>
        <v>0</v>
      </c>
      <c r="M395" s="37">
        <v>0</v>
      </c>
      <c r="N395" s="37">
        <f t="shared" si="99"/>
        <v>228</v>
      </c>
      <c r="O395" s="37">
        <v>0</v>
      </c>
      <c r="P395" s="37">
        <v>0</v>
      </c>
      <c r="Q395" s="21">
        <f t="shared" si="100"/>
        <v>39.790999999999997</v>
      </c>
      <c r="R395" s="21">
        <f t="shared" si="109"/>
        <v>16.54166666666659</v>
      </c>
      <c r="S395" s="21">
        <f t="shared" si="110"/>
        <v>-20.877498623877514</v>
      </c>
      <c r="T395" s="21">
        <f t="shared" si="101"/>
        <v>86.147999999999996</v>
      </c>
      <c r="U395" s="37">
        <f>VLOOKUP(Time_Zone, 'LSTM LookUp'!$B$5:$D$8, 3, FALSE)</f>
        <v>-75</v>
      </c>
      <c r="V395" s="21">
        <f t="shared" si="111"/>
        <v>-9.874608295416845</v>
      </c>
      <c r="W395" s="21">
        <f t="shared" si="102"/>
        <v>188.67934792614579</v>
      </c>
      <c r="X395" s="21">
        <f t="shared" si="103"/>
        <v>-0.93778745407537956</v>
      </c>
      <c r="Y395" s="21">
        <f t="shared" si="104"/>
        <v>227.06221254592461</v>
      </c>
      <c r="Z395" s="21">
        <f t="shared" si="112"/>
        <v>71.974755593338429</v>
      </c>
      <c r="AA395" s="21">
        <f t="shared" si="105"/>
        <v>71.974755593338429</v>
      </c>
      <c r="AB395" s="21">
        <f t="shared" si="106"/>
        <v>0</v>
      </c>
      <c r="AC395" s="21">
        <f t="shared" si="107"/>
        <v>0</v>
      </c>
      <c r="AD395" s="21">
        <f t="shared" si="113"/>
        <v>0</v>
      </c>
      <c r="AE395" s="21" t="str">
        <f t="shared" si="108"/>
        <v>1/16/14:00</v>
      </c>
    </row>
    <row r="396" spans="2:31">
      <c r="B396" s="37">
        <v>1</v>
      </c>
      <c r="C396" s="38">
        <v>16</v>
      </c>
      <c r="D396" s="38">
        <v>15</v>
      </c>
      <c r="E396" s="17">
        <v>-1.1000000000000001</v>
      </c>
      <c r="F396" s="17">
        <v>213</v>
      </c>
      <c r="G396" s="17">
        <v>133</v>
      </c>
      <c r="H396" s="37">
        <f t="shared" si="96"/>
        <v>30.02</v>
      </c>
      <c r="I396" s="37">
        <f>IF(H396&lt;'Roof Calculator'!$G$8, 1, 0)</f>
        <v>1</v>
      </c>
      <c r="J396" s="37">
        <f>IF(H396&gt;='Roof Calculator'!$G$8, 1, 0)</f>
        <v>0</v>
      </c>
      <c r="K396" s="37">
        <f t="shared" si="97"/>
        <v>30.02</v>
      </c>
      <c r="L396" s="37">
        <f t="shared" si="98"/>
        <v>0</v>
      </c>
      <c r="M396" s="37">
        <v>0</v>
      </c>
      <c r="N396" s="37">
        <f t="shared" si="99"/>
        <v>213</v>
      </c>
      <c r="O396" s="37">
        <v>0</v>
      </c>
      <c r="P396" s="37">
        <v>0</v>
      </c>
      <c r="Q396" s="21">
        <f t="shared" si="100"/>
        <v>39.790999999999997</v>
      </c>
      <c r="R396" s="21">
        <f t="shared" si="109"/>
        <v>16.583333333333258</v>
      </c>
      <c r="S396" s="21">
        <f t="shared" si="110"/>
        <v>-20.869703904125814</v>
      </c>
      <c r="T396" s="21">
        <f t="shared" si="101"/>
        <v>86.147999999999996</v>
      </c>
      <c r="U396" s="37">
        <f>VLOOKUP(Time_Zone, 'LSTM LookUp'!$B$5:$D$8, 3, FALSE)</f>
        <v>-75</v>
      </c>
      <c r="V396" s="21">
        <f t="shared" si="111"/>
        <v>-9.8884657585985192</v>
      </c>
      <c r="W396" s="21">
        <f t="shared" si="102"/>
        <v>203.67588356035037</v>
      </c>
      <c r="X396" s="21">
        <f t="shared" si="103"/>
        <v>-117.77606935643345</v>
      </c>
      <c r="Y396" s="21">
        <f t="shared" si="104"/>
        <v>95.223930643566547</v>
      </c>
      <c r="Z396" s="21">
        <f t="shared" si="112"/>
        <v>30.184322868436364</v>
      </c>
      <c r="AA396" s="21">
        <f t="shared" si="105"/>
        <v>30.184322868436364</v>
      </c>
      <c r="AB396" s="21">
        <f t="shared" si="106"/>
        <v>0</v>
      </c>
      <c r="AC396" s="21">
        <f t="shared" si="107"/>
        <v>0</v>
      </c>
      <c r="AD396" s="21">
        <f t="shared" si="113"/>
        <v>0</v>
      </c>
      <c r="AE396" s="21" t="str">
        <f t="shared" si="108"/>
        <v>1/16/15:00</v>
      </c>
    </row>
    <row r="397" spans="2:31">
      <c r="B397" s="37">
        <v>1</v>
      </c>
      <c r="C397" s="38">
        <v>16</v>
      </c>
      <c r="D397" s="38">
        <v>16</v>
      </c>
      <c r="E397" s="17">
        <v>-1.7</v>
      </c>
      <c r="F397" s="17">
        <v>134</v>
      </c>
      <c r="G397" s="17">
        <v>124</v>
      </c>
      <c r="H397" s="37">
        <f t="shared" si="96"/>
        <v>28.94</v>
      </c>
      <c r="I397" s="37">
        <f>IF(H397&lt;'Roof Calculator'!$G$8, 1, 0)</f>
        <v>1</v>
      </c>
      <c r="J397" s="37">
        <f>IF(H397&gt;='Roof Calculator'!$G$8, 1, 0)</f>
        <v>0</v>
      </c>
      <c r="K397" s="37">
        <f t="shared" si="97"/>
        <v>28.94</v>
      </c>
      <c r="L397" s="37">
        <f t="shared" si="98"/>
        <v>0</v>
      </c>
      <c r="M397" s="37">
        <v>0</v>
      </c>
      <c r="N397" s="37">
        <f t="shared" si="99"/>
        <v>134</v>
      </c>
      <c r="O397" s="37">
        <v>0</v>
      </c>
      <c r="P397" s="37">
        <v>0</v>
      </c>
      <c r="Q397" s="21">
        <f t="shared" si="100"/>
        <v>39.790999999999997</v>
      </c>
      <c r="R397" s="21">
        <f t="shared" si="109"/>
        <v>16.624999999999925</v>
      </c>
      <c r="S397" s="21">
        <f t="shared" si="110"/>
        <v>-20.861898351149922</v>
      </c>
      <c r="T397" s="21">
        <f t="shared" si="101"/>
        <v>86.147999999999996</v>
      </c>
      <c r="U397" s="37">
        <f>VLOOKUP(Time_Zone, 'LSTM LookUp'!$B$5:$D$8, 3, FALSE)</f>
        <v>-75</v>
      </c>
      <c r="V397" s="21">
        <f t="shared" si="111"/>
        <v>-9.9023059797913291</v>
      </c>
      <c r="W397" s="21">
        <f t="shared" si="102"/>
        <v>218.67242350505217</v>
      </c>
      <c r="X397" s="21">
        <f t="shared" si="103"/>
        <v>-97.771962082168429</v>
      </c>
      <c r="Y397" s="21">
        <f t="shared" si="104"/>
        <v>36.228037917831571</v>
      </c>
      <c r="Z397" s="21">
        <f t="shared" si="112"/>
        <v>11.483655274585779</v>
      </c>
      <c r="AA397" s="21">
        <f t="shared" si="105"/>
        <v>11.483655274585779</v>
      </c>
      <c r="AB397" s="21">
        <f t="shared" si="106"/>
        <v>0</v>
      </c>
      <c r="AC397" s="21">
        <f t="shared" si="107"/>
        <v>0</v>
      </c>
      <c r="AD397" s="21">
        <f t="shared" si="113"/>
        <v>0</v>
      </c>
      <c r="AE397" s="21" t="str">
        <f t="shared" si="108"/>
        <v>1/16/16:00</v>
      </c>
    </row>
    <row r="398" spans="2:31">
      <c r="B398" s="37">
        <v>1</v>
      </c>
      <c r="C398" s="38">
        <v>16</v>
      </c>
      <c r="D398" s="38">
        <v>17</v>
      </c>
      <c r="E398" s="17">
        <v>-3.3</v>
      </c>
      <c r="F398" s="17">
        <v>70</v>
      </c>
      <c r="G398" s="17">
        <v>286</v>
      </c>
      <c r="H398" s="37">
        <f t="shared" si="96"/>
        <v>26.060000000000002</v>
      </c>
      <c r="I398" s="37">
        <f>IF(H398&lt;'Roof Calculator'!$G$8, 1, 0)</f>
        <v>1</v>
      </c>
      <c r="J398" s="37">
        <f>IF(H398&gt;='Roof Calculator'!$G$8, 1, 0)</f>
        <v>0</v>
      </c>
      <c r="K398" s="37">
        <f t="shared" si="97"/>
        <v>26.060000000000002</v>
      </c>
      <c r="L398" s="37">
        <f t="shared" si="98"/>
        <v>0</v>
      </c>
      <c r="M398" s="37">
        <v>0</v>
      </c>
      <c r="N398" s="37">
        <f t="shared" si="99"/>
        <v>70</v>
      </c>
      <c r="O398" s="37">
        <v>0</v>
      </c>
      <c r="P398" s="37">
        <v>0</v>
      </c>
      <c r="Q398" s="21">
        <f t="shared" si="100"/>
        <v>39.790999999999997</v>
      </c>
      <c r="R398" s="21">
        <f t="shared" si="109"/>
        <v>16.666666666666593</v>
      </c>
      <c r="S398" s="21">
        <f t="shared" si="110"/>
        <v>-20.85408197050786</v>
      </c>
      <c r="T398" s="21">
        <f t="shared" si="101"/>
        <v>86.147999999999996</v>
      </c>
      <c r="U398" s="37">
        <f>VLOOKUP(Time_Zone, 'LSTM LookUp'!$B$5:$D$8, 3, FALSE)</f>
        <v>-75</v>
      </c>
      <c r="V398" s="21">
        <f t="shared" si="111"/>
        <v>-9.9161289387156959</v>
      </c>
      <c r="W398" s="21">
        <f t="shared" si="102"/>
        <v>233.6689677653211</v>
      </c>
      <c r="X398" s="21">
        <f t="shared" si="103"/>
        <v>-186.82549316359157</v>
      </c>
      <c r="Y398" s="21">
        <f t="shared" si="104"/>
        <v>-116.82549316359157</v>
      </c>
      <c r="Z398" s="21">
        <f t="shared" si="112"/>
        <v>-37.03164090246883</v>
      </c>
      <c r="AA398" s="21">
        <f t="shared" si="105"/>
        <v>-37.03164090246883</v>
      </c>
      <c r="AB398" s="21">
        <f t="shared" si="106"/>
        <v>0</v>
      </c>
      <c r="AC398" s="21">
        <f t="shared" si="107"/>
        <v>0</v>
      </c>
      <c r="AD398" s="21">
        <f t="shared" si="113"/>
        <v>0</v>
      </c>
      <c r="AE398" s="21" t="str">
        <f t="shared" si="108"/>
        <v>1/16/17:00</v>
      </c>
    </row>
    <row r="399" spans="2:31">
      <c r="B399" s="37">
        <v>1</v>
      </c>
      <c r="C399" s="38">
        <v>16</v>
      </c>
      <c r="D399" s="38">
        <v>18</v>
      </c>
      <c r="E399" s="17">
        <v>-5.6</v>
      </c>
      <c r="F399" s="17">
        <v>18</v>
      </c>
      <c r="G399" s="17">
        <v>159</v>
      </c>
      <c r="H399" s="37">
        <f t="shared" si="96"/>
        <v>21.92</v>
      </c>
      <c r="I399" s="37">
        <f>IF(H399&lt;'Roof Calculator'!$G$8, 1, 0)</f>
        <v>1</v>
      </c>
      <c r="J399" s="37">
        <f>IF(H399&gt;='Roof Calculator'!$G$8, 1, 0)</f>
        <v>0</v>
      </c>
      <c r="K399" s="37">
        <f t="shared" si="97"/>
        <v>21.92</v>
      </c>
      <c r="L399" s="37">
        <f t="shared" si="98"/>
        <v>0</v>
      </c>
      <c r="M399" s="37">
        <v>0</v>
      </c>
      <c r="N399" s="37">
        <f t="shared" si="99"/>
        <v>18</v>
      </c>
      <c r="O399" s="37">
        <v>0</v>
      </c>
      <c r="P399" s="37">
        <v>0</v>
      </c>
      <c r="Q399" s="21">
        <f t="shared" si="100"/>
        <v>39.790999999999997</v>
      </c>
      <c r="R399" s="21">
        <f t="shared" si="109"/>
        <v>16.708333333333261</v>
      </c>
      <c r="S399" s="21">
        <f t="shared" si="110"/>
        <v>-20.846254767763376</v>
      </c>
      <c r="T399" s="21">
        <f t="shared" si="101"/>
        <v>86.147999999999996</v>
      </c>
      <c r="U399" s="37">
        <f>VLOOKUP(Time_Zone, 'LSTM LookUp'!$B$5:$D$8, 3, FALSE)</f>
        <v>-75</v>
      </c>
      <c r="V399" s="21">
        <f t="shared" si="111"/>
        <v>-9.9299346151259638</v>
      </c>
      <c r="W399" s="21">
        <f t="shared" si="102"/>
        <v>248.66551634621851</v>
      </c>
      <c r="X399" s="21">
        <f t="shared" si="103"/>
        <v>-77.750238234512736</v>
      </c>
      <c r="Y399" s="21">
        <f t="shared" si="104"/>
        <v>-59.750238234512736</v>
      </c>
      <c r="Z399" s="21">
        <f t="shared" si="112"/>
        <v>-18.939781945016485</v>
      </c>
      <c r="AA399" s="21">
        <f t="shared" si="105"/>
        <v>-18.939781945016485</v>
      </c>
      <c r="AB399" s="21">
        <f t="shared" si="106"/>
        <v>0</v>
      </c>
      <c r="AC399" s="21">
        <f t="shared" si="107"/>
        <v>0</v>
      </c>
      <c r="AD399" s="21">
        <f t="shared" si="113"/>
        <v>0</v>
      </c>
      <c r="AE399" s="21" t="str">
        <f t="shared" si="108"/>
        <v>1/16/18:00</v>
      </c>
    </row>
    <row r="400" spans="2:31">
      <c r="B400" s="37">
        <v>1</v>
      </c>
      <c r="C400" s="38">
        <v>16</v>
      </c>
      <c r="D400" s="38">
        <v>19</v>
      </c>
      <c r="E400" s="17">
        <v>-6.7</v>
      </c>
      <c r="F400" s="17">
        <v>0</v>
      </c>
      <c r="G400" s="17">
        <v>0</v>
      </c>
      <c r="H400" s="37">
        <f t="shared" si="96"/>
        <v>19.939999999999998</v>
      </c>
      <c r="I400" s="37">
        <f>IF(H400&lt;'Roof Calculator'!$G$8, 1, 0)</f>
        <v>1</v>
      </c>
      <c r="J400" s="37">
        <f>IF(H400&gt;='Roof Calculator'!$G$8, 1, 0)</f>
        <v>0</v>
      </c>
      <c r="K400" s="37">
        <f t="shared" si="97"/>
        <v>19.939999999999998</v>
      </c>
      <c r="L400" s="37">
        <f t="shared" si="98"/>
        <v>0</v>
      </c>
      <c r="M400" s="37">
        <v>0</v>
      </c>
      <c r="N400" s="37">
        <f t="shared" si="99"/>
        <v>0</v>
      </c>
      <c r="O400" s="37">
        <v>0</v>
      </c>
      <c r="P400" s="37">
        <v>0</v>
      </c>
      <c r="Q400" s="21">
        <f t="shared" si="100"/>
        <v>39.790999999999997</v>
      </c>
      <c r="R400" s="21">
        <f t="shared" si="109"/>
        <v>16.749999999999929</v>
      </c>
      <c r="S400" s="21">
        <f t="shared" si="110"/>
        <v>-20.838416748485997</v>
      </c>
      <c r="T400" s="21">
        <f t="shared" si="101"/>
        <v>86.147999999999996</v>
      </c>
      <c r="U400" s="37">
        <f>VLOOKUP(Time_Zone, 'LSTM LookUp'!$B$5:$D$8, 3, FALSE)</f>
        <v>-75</v>
      </c>
      <c r="V400" s="21">
        <f t="shared" si="111"/>
        <v>-9.9437229888104444</v>
      </c>
      <c r="W400" s="21">
        <f t="shared" si="102"/>
        <v>263.66206925279744</v>
      </c>
      <c r="X400" s="21">
        <f t="shared" si="103"/>
        <v>0</v>
      </c>
      <c r="Y400" s="21">
        <f t="shared" si="104"/>
        <v>0</v>
      </c>
      <c r="Z400" s="21">
        <f t="shared" si="112"/>
        <v>0</v>
      </c>
      <c r="AA400" s="21">
        <f t="shared" si="105"/>
        <v>0</v>
      </c>
      <c r="AB400" s="21">
        <f t="shared" si="106"/>
        <v>0</v>
      </c>
      <c r="AC400" s="21">
        <f t="shared" si="107"/>
        <v>0</v>
      </c>
      <c r="AD400" s="21">
        <f t="shared" si="113"/>
        <v>0</v>
      </c>
      <c r="AE400" s="21" t="str">
        <f t="shared" si="108"/>
        <v>1/16/19:00</v>
      </c>
    </row>
    <row r="401" spans="2:31">
      <c r="B401" s="37">
        <v>1</v>
      </c>
      <c r="C401" s="38">
        <v>16</v>
      </c>
      <c r="D401" s="38">
        <v>20</v>
      </c>
      <c r="E401" s="17">
        <v>-7.8</v>
      </c>
      <c r="F401" s="17">
        <v>0</v>
      </c>
      <c r="G401" s="17">
        <v>0</v>
      </c>
      <c r="H401" s="37">
        <f t="shared" si="96"/>
        <v>17.96</v>
      </c>
      <c r="I401" s="37">
        <f>IF(H401&lt;'Roof Calculator'!$G$8, 1, 0)</f>
        <v>1</v>
      </c>
      <c r="J401" s="37">
        <f>IF(H401&gt;='Roof Calculator'!$G$8, 1, 0)</f>
        <v>0</v>
      </c>
      <c r="K401" s="37">
        <f t="shared" si="97"/>
        <v>17.96</v>
      </c>
      <c r="L401" s="37">
        <f t="shared" si="98"/>
        <v>0</v>
      </c>
      <c r="M401" s="37">
        <v>0</v>
      </c>
      <c r="N401" s="37">
        <f t="shared" si="99"/>
        <v>0</v>
      </c>
      <c r="O401" s="37">
        <v>0</v>
      </c>
      <c r="P401" s="37">
        <v>0</v>
      </c>
      <c r="Q401" s="21">
        <f t="shared" si="100"/>
        <v>39.790999999999997</v>
      </c>
      <c r="R401" s="21">
        <f t="shared" si="109"/>
        <v>16.791666666666597</v>
      </c>
      <c r="S401" s="21">
        <f t="shared" si="110"/>
        <v>-20.830567918250949</v>
      </c>
      <c r="T401" s="21">
        <f t="shared" si="101"/>
        <v>86.147999999999996</v>
      </c>
      <c r="U401" s="37">
        <f>VLOOKUP(Time_Zone, 'LSTM LookUp'!$B$5:$D$8, 3, FALSE)</f>
        <v>-75</v>
      </c>
      <c r="V401" s="21">
        <f t="shared" si="111"/>
        <v>-9.9574940395914258</v>
      </c>
      <c r="W401" s="21">
        <f t="shared" si="102"/>
        <v>278.65862649010211</v>
      </c>
      <c r="X401" s="21">
        <f t="shared" si="103"/>
        <v>0</v>
      </c>
      <c r="Y401" s="21">
        <f t="shared" si="104"/>
        <v>0</v>
      </c>
      <c r="Z401" s="21">
        <f t="shared" si="112"/>
        <v>0</v>
      </c>
      <c r="AA401" s="21">
        <f t="shared" si="105"/>
        <v>0</v>
      </c>
      <c r="AB401" s="21">
        <f t="shared" si="106"/>
        <v>0</v>
      </c>
      <c r="AC401" s="21">
        <f t="shared" si="107"/>
        <v>0</v>
      </c>
      <c r="AD401" s="21">
        <f t="shared" si="113"/>
        <v>0</v>
      </c>
      <c r="AE401" s="21" t="str">
        <f t="shared" si="108"/>
        <v>1/16/20:00</v>
      </c>
    </row>
    <row r="402" spans="2:31">
      <c r="B402" s="37">
        <v>1</v>
      </c>
      <c r="C402" s="38">
        <v>16</v>
      </c>
      <c r="D402" s="38">
        <v>21</v>
      </c>
      <c r="E402" s="17">
        <v>-8.3000000000000007</v>
      </c>
      <c r="F402" s="17">
        <v>0</v>
      </c>
      <c r="G402" s="17">
        <v>0</v>
      </c>
      <c r="H402" s="37">
        <f t="shared" si="96"/>
        <v>17.059999999999999</v>
      </c>
      <c r="I402" s="37">
        <f>IF(H402&lt;'Roof Calculator'!$G$8, 1, 0)</f>
        <v>1</v>
      </c>
      <c r="J402" s="37">
        <f>IF(H402&gt;='Roof Calculator'!$G$8, 1, 0)</f>
        <v>0</v>
      </c>
      <c r="K402" s="37">
        <f t="shared" si="97"/>
        <v>17.059999999999999</v>
      </c>
      <c r="L402" s="37">
        <f t="shared" si="98"/>
        <v>0</v>
      </c>
      <c r="M402" s="37">
        <v>0</v>
      </c>
      <c r="N402" s="37">
        <f t="shared" si="99"/>
        <v>0</v>
      </c>
      <c r="O402" s="37">
        <v>0</v>
      </c>
      <c r="P402" s="37">
        <v>0</v>
      </c>
      <c r="Q402" s="21">
        <f t="shared" si="100"/>
        <v>39.790999999999997</v>
      </c>
      <c r="R402" s="21">
        <f t="shared" si="109"/>
        <v>16.833333333333265</v>
      </c>
      <c r="S402" s="21">
        <f t="shared" si="110"/>
        <v>-20.822708282639184</v>
      </c>
      <c r="T402" s="21">
        <f t="shared" si="101"/>
        <v>86.147999999999996</v>
      </c>
      <c r="U402" s="37">
        <f>VLOOKUP(Time_Zone, 'LSTM LookUp'!$B$5:$D$8, 3, FALSE)</f>
        <v>-75</v>
      </c>
      <c r="V402" s="21">
        <f t="shared" si="111"/>
        <v>-9.9712477473252328</v>
      </c>
      <c r="W402" s="21">
        <f t="shared" si="102"/>
        <v>293.65518806316868</v>
      </c>
      <c r="X402" s="21">
        <f t="shared" si="103"/>
        <v>0</v>
      </c>
      <c r="Y402" s="21">
        <f t="shared" si="104"/>
        <v>0</v>
      </c>
      <c r="Z402" s="21">
        <f t="shared" si="112"/>
        <v>0</v>
      </c>
      <c r="AA402" s="21">
        <f t="shared" si="105"/>
        <v>0</v>
      </c>
      <c r="AB402" s="21">
        <f t="shared" si="106"/>
        <v>0</v>
      </c>
      <c r="AC402" s="21">
        <f t="shared" si="107"/>
        <v>0</v>
      </c>
      <c r="AD402" s="21">
        <f t="shared" si="113"/>
        <v>0</v>
      </c>
      <c r="AE402" s="21" t="str">
        <f t="shared" si="108"/>
        <v>1/16/21:00</v>
      </c>
    </row>
    <row r="403" spans="2:31">
      <c r="B403" s="37">
        <v>1</v>
      </c>
      <c r="C403" s="38">
        <v>16</v>
      </c>
      <c r="D403" s="38">
        <v>22</v>
      </c>
      <c r="E403" s="17">
        <v>-8.9</v>
      </c>
      <c r="F403" s="17">
        <v>0</v>
      </c>
      <c r="G403" s="17">
        <v>0</v>
      </c>
      <c r="H403" s="37">
        <f t="shared" si="96"/>
        <v>15.979999999999997</v>
      </c>
      <c r="I403" s="37">
        <f>IF(H403&lt;'Roof Calculator'!$G$8, 1, 0)</f>
        <v>1</v>
      </c>
      <c r="J403" s="37">
        <f>IF(H403&gt;='Roof Calculator'!$G$8, 1, 0)</f>
        <v>0</v>
      </c>
      <c r="K403" s="37">
        <f t="shared" si="97"/>
        <v>15.979999999999997</v>
      </c>
      <c r="L403" s="37">
        <f t="shared" si="98"/>
        <v>0</v>
      </c>
      <c r="M403" s="37">
        <v>0</v>
      </c>
      <c r="N403" s="37">
        <f t="shared" si="99"/>
        <v>0</v>
      </c>
      <c r="O403" s="37">
        <v>0</v>
      </c>
      <c r="P403" s="37">
        <v>0</v>
      </c>
      <c r="Q403" s="21">
        <f t="shared" si="100"/>
        <v>39.790999999999997</v>
      </c>
      <c r="R403" s="21">
        <f t="shared" si="109"/>
        <v>16.874999999999932</v>
      </c>
      <c r="S403" s="21">
        <f t="shared" si="110"/>
        <v>-20.814837847237339</v>
      </c>
      <c r="T403" s="21">
        <f t="shared" si="101"/>
        <v>86.147999999999996</v>
      </c>
      <c r="U403" s="37">
        <f>VLOOKUP(Time_Zone, 'LSTM LookUp'!$B$5:$D$8, 3, FALSE)</f>
        <v>-75</v>
      </c>
      <c r="V403" s="21">
        <f t="shared" si="111"/>
        <v>-9.9849840919022821</v>
      </c>
      <c r="W403" s="21">
        <f t="shared" si="102"/>
        <v>308.65175397702444</v>
      </c>
      <c r="X403" s="21">
        <f t="shared" si="103"/>
        <v>0</v>
      </c>
      <c r="Y403" s="21">
        <f t="shared" si="104"/>
        <v>0</v>
      </c>
      <c r="Z403" s="21">
        <f t="shared" si="112"/>
        <v>0</v>
      </c>
      <c r="AA403" s="21">
        <f t="shared" si="105"/>
        <v>0</v>
      </c>
      <c r="AB403" s="21">
        <f t="shared" si="106"/>
        <v>0</v>
      </c>
      <c r="AC403" s="21">
        <f t="shared" si="107"/>
        <v>0</v>
      </c>
      <c r="AD403" s="21">
        <f t="shared" si="113"/>
        <v>0</v>
      </c>
      <c r="AE403" s="21" t="str">
        <f t="shared" si="108"/>
        <v>1/16/22:00</v>
      </c>
    </row>
    <row r="404" spans="2:31">
      <c r="B404" s="37">
        <v>1</v>
      </c>
      <c r="C404" s="38">
        <v>16</v>
      </c>
      <c r="D404" s="38">
        <v>23</v>
      </c>
      <c r="E404" s="17">
        <v>-9.4</v>
      </c>
      <c r="F404" s="17">
        <v>0</v>
      </c>
      <c r="G404" s="17">
        <v>0</v>
      </c>
      <c r="H404" s="37">
        <f t="shared" si="96"/>
        <v>15.079999999999998</v>
      </c>
      <c r="I404" s="37">
        <f>IF(H404&lt;'Roof Calculator'!$G$8, 1, 0)</f>
        <v>1</v>
      </c>
      <c r="J404" s="37">
        <f>IF(H404&gt;='Roof Calculator'!$G$8, 1, 0)</f>
        <v>0</v>
      </c>
      <c r="K404" s="37">
        <f t="shared" si="97"/>
        <v>15.079999999999998</v>
      </c>
      <c r="L404" s="37">
        <f t="shared" si="98"/>
        <v>0</v>
      </c>
      <c r="M404" s="37">
        <v>0</v>
      </c>
      <c r="N404" s="37">
        <f t="shared" si="99"/>
        <v>0</v>
      </c>
      <c r="O404" s="37">
        <v>0</v>
      </c>
      <c r="P404" s="37">
        <v>0</v>
      </c>
      <c r="Q404" s="21">
        <f t="shared" si="100"/>
        <v>39.790999999999997</v>
      </c>
      <c r="R404" s="21">
        <f t="shared" si="109"/>
        <v>16.9166666666666</v>
      </c>
      <c r="S404" s="21">
        <f t="shared" si="110"/>
        <v>-20.806956617637777</v>
      </c>
      <c r="T404" s="21">
        <f t="shared" si="101"/>
        <v>86.147999999999996</v>
      </c>
      <c r="U404" s="37">
        <f>VLOOKUP(Time_Zone, 'LSTM LookUp'!$B$5:$D$8, 3, FALSE)</f>
        <v>-75</v>
      </c>
      <c r="V404" s="21">
        <f t="shared" si="111"/>
        <v>-9.9987030532470644</v>
      </c>
      <c r="W404" s="21">
        <f t="shared" si="102"/>
        <v>323.64832423668821</v>
      </c>
      <c r="X404" s="21">
        <f t="shared" si="103"/>
        <v>0</v>
      </c>
      <c r="Y404" s="21">
        <f t="shared" si="104"/>
        <v>0</v>
      </c>
      <c r="Z404" s="21">
        <f t="shared" si="112"/>
        <v>0</v>
      </c>
      <c r="AA404" s="21">
        <f t="shared" si="105"/>
        <v>0</v>
      </c>
      <c r="AB404" s="21">
        <f t="shared" si="106"/>
        <v>0</v>
      </c>
      <c r="AC404" s="21">
        <f t="shared" si="107"/>
        <v>0</v>
      </c>
      <c r="AD404" s="21">
        <f t="shared" si="113"/>
        <v>0</v>
      </c>
      <c r="AE404" s="21" t="str">
        <f t="shared" si="108"/>
        <v>1/16/23:00</v>
      </c>
    </row>
    <row r="405" spans="2:31">
      <c r="B405" s="37">
        <v>1</v>
      </c>
      <c r="C405" s="38">
        <v>16</v>
      </c>
      <c r="D405" s="38">
        <v>24</v>
      </c>
      <c r="E405" s="17">
        <v>-9.4</v>
      </c>
      <c r="F405" s="17">
        <v>0</v>
      </c>
      <c r="G405" s="17">
        <v>0</v>
      </c>
      <c r="H405" s="37">
        <f t="shared" si="96"/>
        <v>15.079999999999998</v>
      </c>
      <c r="I405" s="37">
        <f>IF(H405&lt;'Roof Calculator'!$G$8, 1, 0)</f>
        <v>1</v>
      </c>
      <c r="J405" s="37">
        <f>IF(H405&gt;='Roof Calculator'!$G$8, 1, 0)</f>
        <v>0</v>
      </c>
      <c r="K405" s="37">
        <f t="shared" si="97"/>
        <v>15.079999999999998</v>
      </c>
      <c r="L405" s="37">
        <f t="shared" si="98"/>
        <v>0</v>
      </c>
      <c r="M405" s="37">
        <v>0</v>
      </c>
      <c r="N405" s="37">
        <f t="shared" si="99"/>
        <v>0</v>
      </c>
      <c r="O405" s="37">
        <v>0</v>
      </c>
      <c r="P405" s="37">
        <v>0</v>
      </c>
      <c r="Q405" s="21">
        <f t="shared" si="100"/>
        <v>39.790999999999997</v>
      </c>
      <c r="R405" s="21">
        <f t="shared" si="109"/>
        <v>16.958333333333268</v>
      </c>
      <c r="S405" s="21">
        <f t="shared" si="110"/>
        <v>-20.79906459943852</v>
      </c>
      <c r="T405" s="21">
        <f t="shared" si="101"/>
        <v>86.147999999999996</v>
      </c>
      <c r="U405" s="37">
        <f>VLOOKUP(Time_Zone, 'LSTM LookUp'!$B$5:$D$8, 3, FALSE)</f>
        <v>-75</v>
      </c>
      <c r="V405" s="21">
        <f t="shared" si="111"/>
        <v>-10.012404611318241</v>
      </c>
      <c r="W405" s="21">
        <f t="shared" si="102"/>
        <v>338.6448988471704</v>
      </c>
      <c r="X405" s="21">
        <f t="shared" si="103"/>
        <v>0</v>
      </c>
      <c r="Y405" s="21">
        <f t="shared" si="104"/>
        <v>0</v>
      </c>
      <c r="Z405" s="21">
        <f t="shared" si="112"/>
        <v>0</v>
      </c>
      <c r="AA405" s="21">
        <f t="shared" si="105"/>
        <v>0</v>
      </c>
      <c r="AB405" s="21">
        <f t="shared" si="106"/>
        <v>0</v>
      </c>
      <c r="AC405" s="21">
        <f t="shared" si="107"/>
        <v>0</v>
      </c>
      <c r="AD405" s="21">
        <f t="shared" si="113"/>
        <v>0</v>
      </c>
      <c r="AE405" s="21" t="str">
        <f t="shared" si="108"/>
        <v>1/16/24:00</v>
      </c>
    </row>
    <row r="406" spans="2:31">
      <c r="B406" s="37">
        <v>1</v>
      </c>
      <c r="C406" s="38">
        <v>17</v>
      </c>
      <c r="D406" s="38">
        <v>1</v>
      </c>
      <c r="E406" s="17">
        <v>-10</v>
      </c>
      <c r="F406" s="17">
        <v>0</v>
      </c>
      <c r="G406" s="17">
        <v>0</v>
      </c>
      <c r="H406" s="37">
        <f t="shared" ref="H406:H469" si="114">E406*9/5+32</f>
        <v>14</v>
      </c>
      <c r="I406" s="37">
        <f>IF(H406&lt;'Roof Calculator'!$G$8, 1, 0)</f>
        <v>1</v>
      </c>
      <c r="J406" s="37">
        <f>IF(H406&gt;='Roof Calculator'!$G$8, 1, 0)</f>
        <v>0</v>
      </c>
      <c r="K406" s="37">
        <f t="shared" ref="K406:K469" si="115">I406*H406</f>
        <v>14</v>
      </c>
      <c r="L406" s="37">
        <f t="shared" ref="L406:L469" si="116">J406*H406</f>
        <v>0</v>
      </c>
      <c r="M406" s="37">
        <v>0</v>
      </c>
      <c r="N406" s="37">
        <f t="shared" ref="N406:N469" si="117">F406*(180-M406)/180</f>
        <v>0</v>
      </c>
      <c r="O406" s="37">
        <v>0</v>
      </c>
      <c r="P406" s="37">
        <v>0</v>
      </c>
      <c r="Q406" s="21">
        <f t="shared" ref="Q406:Q469" si="118">Latitude</f>
        <v>39.790999999999997</v>
      </c>
      <c r="R406" s="21">
        <f t="shared" si="109"/>
        <v>16.999999999999936</v>
      </c>
      <c r="S406" s="21">
        <f t="shared" si="110"/>
        <v>-20.791161798243273</v>
      </c>
      <c r="T406" s="21">
        <f t="shared" ref="T406:T469" si="119">Longitude</f>
        <v>86.147999999999996</v>
      </c>
      <c r="U406" s="37">
        <f>VLOOKUP(Time_Zone, 'LSTM LookUp'!$B$5:$D$8, 3, FALSE)</f>
        <v>-75</v>
      </c>
      <c r="V406" s="21">
        <f t="shared" si="111"/>
        <v>-10.026088746108632</v>
      </c>
      <c r="W406" s="21">
        <f t="shared" ref="W406:W469" si="120">15*((D406+(4*(T406-U406)+V406)/60)-12)</f>
        <v>-6.3585221865271446</v>
      </c>
      <c r="X406" s="21">
        <f t="shared" ref="X406:X469" si="121">G406*(SIN(S406*PI()/180)*SIN(Q406*PI()/180)*COS(O406*PI()/180)-SIN(S406*PI()/180)*COS(Q406*PI()/180)*SIN(O406*PI()/180)*COS(P406*PI()/180)+COS(S406*PI()/180)*COS(Q406*PI()/180)*COS(O406*PI()/180)*COS(W406*PI()/180)+COS(S406*PI()/180)*SIN(Q406*PI()/180)*SIN(O406*PI()/180)*COS(P406*PI()/180)*COS(W406*PI()/180)+COS(S406*PI()/180)*SIN(P406*PI()/180)*SIN(W406*PI()/180)*SIN(O406*PI()/180))</f>
        <v>0</v>
      </c>
      <c r="Y406" s="21">
        <f t="shared" ref="Y406:Y469" si="122">X406+N406</f>
        <v>0</v>
      </c>
      <c r="Z406" s="21">
        <f t="shared" si="112"/>
        <v>0</v>
      </c>
      <c r="AA406" s="21">
        <f t="shared" ref="AA406:AA469" si="123">Z406*I406</f>
        <v>0</v>
      </c>
      <c r="AB406" s="21">
        <f t="shared" ref="AB406:AB469" si="124">Z406*J406</f>
        <v>0</v>
      </c>
      <c r="AC406" s="21">
        <f t="shared" ref="AC406:AC469" si="125">L406</f>
        <v>0</v>
      </c>
      <c r="AD406" s="21">
        <f t="shared" si="113"/>
        <v>0</v>
      </c>
      <c r="AE406" s="21" t="str">
        <f t="shared" ref="AE406:AE469" si="126">CONCATENATE(B406, "/", C406, "/", D406,":00")</f>
        <v>1/17/1:00</v>
      </c>
    </row>
    <row r="407" spans="2:31">
      <c r="B407" s="37">
        <v>1</v>
      </c>
      <c r="C407" s="38">
        <v>17</v>
      </c>
      <c r="D407" s="38">
        <v>2</v>
      </c>
      <c r="E407" s="17">
        <v>-10.6</v>
      </c>
      <c r="F407" s="17">
        <v>0</v>
      </c>
      <c r="G407" s="17">
        <v>0</v>
      </c>
      <c r="H407" s="37">
        <f t="shared" si="114"/>
        <v>12.920000000000002</v>
      </c>
      <c r="I407" s="37">
        <f>IF(H407&lt;'Roof Calculator'!$G$8, 1, 0)</f>
        <v>1</v>
      </c>
      <c r="J407" s="37">
        <f>IF(H407&gt;='Roof Calculator'!$G$8, 1, 0)</f>
        <v>0</v>
      </c>
      <c r="K407" s="37">
        <f t="shared" si="115"/>
        <v>12.920000000000002</v>
      </c>
      <c r="L407" s="37">
        <f t="shared" si="116"/>
        <v>0</v>
      </c>
      <c r="M407" s="37">
        <v>0</v>
      </c>
      <c r="N407" s="37">
        <f t="shared" si="117"/>
        <v>0</v>
      </c>
      <c r="O407" s="37">
        <v>0</v>
      </c>
      <c r="P407" s="37">
        <v>0</v>
      </c>
      <c r="Q407" s="21">
        <f t="shared" si="118"/>
        <v>39.790999999999997</v>
      </c>
      <c r="R407" s="21">
        <f t="shared" ref="R407:R470" si="127">R406+1/24</f>
        <v>17.041666666666604</v>
      </c>
      <c r="S407" s="21">
        <f t="shared" ref="S407:S470" si="128">ASIN(SIN(23.45*PI()/180)*SIN((360/365*(R407-81))*PI()/180))*180/PI()</f>
        <v>-20.783248219661395</v>
      </c>
      <c r="T407" s="21">
        <f t="shared" si="119"/>
        <v>86.147999999999996</v>
      </c>
      <c r="U407" s="37">
        <f>VLOOKUP(Time_Zone, 'LSTM LookUp'!$B$5:$D$8, 3, FALSE)</f>
        <v>-75</v>
      </c>
      <c r="V407" s="21">
        <f t="shared" ref="V407:V470" si="129">9.87*SIN(2*(360/365*(R407-81))*PI()/180)-7.53*COS((360/365*(R407-81))*PI()/180)-1.5*SIN((360/365*(R407-81))*PI()/180)</f>
        <v>-10.039755437645299</v>
      </c>
      <c r="W407" s="21">
        <f t="shared" si="120"/>
        <v>8.6380611405886665</v>
      </c>
      <c r="X407" s="21">
        <f t="shared" si="121"/>
        <v>0</v>
      </c>
      <c r="Y407" s="21">
        <f t="shared" si="122"/>
        <v>0</v>
      </c>
      <c r="Z407" s="21">
        <f t="shared" ref="Z407:Z470" si="130">Y407/10.764*3.412</f>
        <v>0</v>
      </c>
      <c r="AA407" s="21">
        <f t="shared" si="123"/>
        <v>0</v>
      </c>
      <c r="AB407" s="21">
        <f t="shared" si="124"/>
        <v>0</v>
      </c>
      <c r="AC407" s="21">
        <f t="shared" si="125"/>
        <v>0</v>
      </c>
      <c r="AD407" s="21">
        <f t="shared" ref="AD407:AD470" si="131">AB407</f>
        <v>0</v>
      </c>
      <c r="AE407" s="21" t="str">
        <f t="shared" si="126"/>
        <v>1/17/2:00</v>
      </c>
    </row>
    <row r="408" spans="2:31">
      <c r="B408" s="37">
        <v>1</v>
      </c>
      <c r="C408" s="38">
        <v>17</v>
      </c>
      <c r="D408" s="38">
        <v>3</v>
      </c>
      <c r="E408" s="17">
        <v>-11.1</v>
      </c>
      <c r="F408" s="17">
        <v>0</v>
      </c>
      <c r="G408" s="17">
        <v>0</v>
      </c>
      <c r="H408" s="37">
        <f t="shared" si="114"/>
        <v>12.020000000000003</v>
      </c>
      <c r="I408" s="37">
        <f>IF(H408&lt;'Roof Calculator'!$G$8, 1, 0)</f>
        <v>1</v>
      </c>
      <c r="J408" s="37">
        <f>IF(H408&gt;='Roof Calculator'!$G$8, 1, 0)</f>
        <v>0</v>
      </c>
      <c r="K408" s="37">
        <f t="shared" si="115"/>
        <v>12.020000000000003</v>
      </c>
      <c r="L408" s="37">
        <f t="shared" si="116"/>
        <v>0</v>
      </c>
      <c r="M408" s="37">
        <v>0</v>
      </c>
      <c r="N408" s="37">
        <f t="shared" si="117"/>
        <v>0</v>
      </c>
      <c r="O408" s="37">
        <v>0</v>
      </c>
      <c r="P408" s="37">
        <v>0</v>
      </c>
      <c r="Q408" s="21">
        <f t="shared" si="118"/>
        <v>39.790999999999997</v>
      </c>
      <c r="R408" s="21">
        <f t="shared" si="127"/>
        <v>17.083333333333272</v>
      </c>
      <c r="S408" s="21">
        <f t="shared" si="128"/>
        <v>-20.775323869307901</v>
      </c>
      <c r="T408" s="21">
        <f t="shared" si="119"/>
        <v>86.147999999999996</v>
      </c>
      <c r="U408" s="37">
        <f>VLOOKUP(Time_Zone, 'LSTM LookUp'!$B$5:$D$8, 3, FALSE)</f>
        <v>-75</v>
      </c>
      <c r="V408" s="21">
        <f t="shared" si="129"/>
        <v>-10.053404665989538</v>
      </c>
      <c r="W408" s="21">
        <f t="shared" si="120"/>
        <v>23.634648833502602</v>
      </c>
      <c r="X408" s="21">
        <f t="shared" si="121"/>
        <v>0</v>
      </c>
      <c r="Y408" s="21">
        <f t="shared" si="122"/>
        <v>0</v>
      </c>
      <c r="Z408" s="21">
        <f t="shared" si="130"/>
        <v>0</v>
      </c>
      <c r="AA408" s="21">
        <f t="shared" si="123"/>
        <v>0</v>
      </c>
      <c r="AB408" s="21">
        <f t="shared" si="124"/>
        <v>0</v>
      </c>
      <c r="AC408" s="21">
        <f t="shared" si="125"/>
        <v>0</v>
      </c>
      <c r="AD408" s="21">
        <f t="shared" si="131"/>
        <v>0</v>
      </c>
      <c r="AE408" s="21" t="str">
        <f t="shared" si="126"/>
        <v>1/17/3:00</v>
      </c>
    </row>
    <row r="409" spans="2:31">
      <c r="B409" s="37">
        <v>1</v>
      </c>
      <c r="C409" s="38">
        <v>17</v>
      </c>
      <c r="D409" s="38">
        <v>4</v>
      </c>
      <c r="E409" s="17">
        <v>-11.1</v>
      </c>
      <c r="F409" s="17">
        <v>0</v>
      </c>
      <c r="G409" s="17">
        <v>0</v>
      </c>
      <c r="H409" s="37">
        <f t="shared" si="114"/>
        <v>12.020000000000003</v>
      </c>
      <c r="I409" s="37">
        <f>IF(H409&lt;'Roof Calculator'!$G$8, 1, 0)</f>
        <v>1</v>
      </c>
      <c r="J409" s="37">
        <f>IF(H409&gt;='Roof Calculator'!$G$8, 1, 0)</f>
        <v>0</v>
      </c>
      <c r="K409" s="37">
        <f t="shared" si="115"/>
        <v>12.020000000000003</v>
      </c>
      <c r="L409" s="37">
        <f t="shared" si="116"/>
        <v>0</v>
      </c>
      <c r="M409" s="37">
        <v>0</v>
      </c>
      <c r="N409" s="37">
        <f t="shared" si="117"/>
        <v>0</v>
      </c>
      <c r="O409" s="37">
        <v>0</v>
      </c>
      <c r="P409" s="37">
        <v>0</v>
      </c>
      <c r="Q409" s="21">
        <f t="shared" si="118"/>
        <v>39.790999999999997</v>
      </c>
      <c r="R409" s="21">
        <f t="shared" si="127"/>
        <v>17.12499999999994</v>
      </c>
      <c r="S409" s="21">
        <f t="shared" si="128"/>
        <v>-20.767388752803445</v>
      </c>
      <c r="T409" s="21">
        <f t="shared" si="119"/>
        <v>86.147999999999996</v>
      </c>
      <c r="U409" s="37">
        <f>VLOOKUP(Time_Zone, 'LSTM LookUp'!$B$5:$D$8, 3, FALSE)</f>
        <v>-75</v>
      </c>
      <c r="V409" s="21">
        <f t="shared" si="129"/>
        <v>-10.067036411236952</v>
      </c>
      <c r="W409" s="21">
        <f t="shared" si="120"/>
        <v>38.631240897190757</v>
      </c>
      <c r="X409" s="21">
        <f t="shared" si="121"/>
        <v>0</v>
      </c>
      <c r="Y409" s="21">
        <f t="shared" si="122"/>
        <v>0</v>
      </c>
      <c r="Z409" s="21">
        <f t="shared" si="130"/>
        <v>0</v>
      </c>
      <c r="AA409" s="21">
        <f t="shared" si="123"/>
        <v>0</v>
      </c>
      <c r="AB409" s="21">
        <f t="shared" si="124"/>
        <v>0</v>
      </c>
      <c r="AC409" s="21">
        <f t="shared" si="125"/>
        <v>0</v>
      </c>
      <c r="AD409" s="21">
        <f t="shared" si="131"/>
        <v>0</v>
      </c>
      <c r="AE409" s="21" t="str">
        <f t="shared" si="126"/>
        <v>1/17/4:00</v>
      </c>
    </row>
    <row r="410" spans="2:31">
      <c r="B410" s="37">
        <v>1</v>
      </c>
      <c r="C410" s="38">
        <v>17</v>
      </c>
      <c r="D410" s="38">
        <v>5</v>
      </c>
      <c r="E410" s="17">
        <v>-11.7</v>
      </c>
      <c r="F410" s="17">
        <v>0</v>
      </c>
      <c r="G410" s="17">
        <v>0</v>
      </c>
      <c r="H410" s="37">
        <f t="shared" si="114"/>
        <v>10.940000000000001</v>
      </c>
      <c r="I410" s="37">
        <f>IF(H410&lt;'Roof Calculator'!$G$8, 1, 0)</f>
        <v>1</v>
      </c>
      <c r="J410" s="37">
        <f>IF(H410&gt;='Roof Calculator'!$G$8, 1, 0)</f>
        <v>0</v>
      </c>
      <c r="K410" s="37">
        <f t="shared" si="115"/>
        <v>10.940000000000001</v>
      </c>
      <c r="L410" s="37">
        <f t="shared" si="116"/>
        <v>0</v>
      </c>
      <c r="M410" s="37">
        <v>0</v>
      </c>
      <c r="N410" s="37">
        <f t="shared" si="117"/>
        <v>0</v>
      </c>
      <c r="O410" s="37">
        <v>0</v>
      </c>
      <c r="P410" s="37">
        <v>0</v>
      </c>
      <c r="Q410" s="21">
        <f t="shared" si="118"/>
        <v>39.790999999999997</v>
      </c>
      <c r="R410" s="21">
        <f t="shared" si="127"/>
        <v>17.166666666666607</v>
      </c>
      <c r="S410" s="21">
        <f t="shared" si="128"/>
        <v>-20.759442875774312</v>
      </c>
      <c r="T410" s="21">
        <f t="shared" si="119"/>
        <v>86.147999999999996</v>
      </c>
      <c r="U410" s="37">
        <f>VLOOKUP(Time_Zone, 'LSTM LookUp'!$B$5:$D$8, 3, FALSE)</f>
        <v>-75</v>
      </c>
      <c r="V410" s="21">
        <f t="shared" si="129"/>
        <v>-10.080650653517454</v>
      </c>
      <c r="W410" s="21">
        <f t="shared" si="120"/>
        <v>53.627837336620658</v>
      </c>
      <c r="X410" s="21">
        <f t="shared" si="121"/>
        <v>0</v>
      </c>
      <c r="Y410" s="21">
        <f t="shared" si="122"/>
        <v>0</v>
      </c>
      <c r="Z410" s="21">
        <f t="shared" si="130"/>
        <v>0</v>
      </c>
      <c r="AA410" s="21">
        <f t="shared" si="123"/>
        <v>0</v>
      </c>
      <c r="AB410" s="21">
        <f t="shared" si="124"/>
        <v>0</v>
      </c>
      <c r="AC410" s="21">
        <f t="shared" si="125"/>
        <v>0</v>
      </c>
      <c r="AD410" s="21">
        <f t="shared" si="131"/>
        <v>0</v>
      </c>
      <c r="AE410" s="21" t="str">
        <f t="shared" si="126"/>
        <v>1/17/5:00</v>
      </c>
    </row>
    <row r="411" spans="2:31">
      <c r="B411" s="37">
        <v>1</v>
      </c>
      <c r="C411" s="38">
        <v>17</v>
      </c>
      <c r="D411" s="38">
        <v>6</v>
      </c>
      <c r="E411" s="17">
        <v>-11.7</v>
      </c>
      <c r="F411" s="17">
        <v>0</v>
      </c>
      <c r="G411" s="17">
        <v>0</v>
      </c>
      <c r="H411" s="37">
        <f t="shared" si="114"/>
        <v>10.940000000000001</v>
      </c>
      <c r="I411" s="37">
        <f>IF(H411&lt;'Roof Calculator'!$G$8, 1, 0)</f>
        <v>1</v>
      </c>
      <c r="J411" s="37">
        <f>IF(H411&gt;='Roof Calculator'!$G$8, 1, 0)</f>
        <v>0</v>
      </c>
      <c r="K411" s="37">
        <f t="shared" si="115"/>
        <v>10.940000000000001</v>
      </c>
      <c r="L411" s="37">
        <f t="shared" si="116"/>
        <v>0</v>
      </c>
      <c r="M411" s="37">
        <v>0</v>
      </c>
      <c r="N411" s="37">
        <f t="shared" si="117"/>
        <v>0</v>
      </c>
      <c r="O411" s="37">
        <v>0</v>
      </c>
      <c r="P411" s="37">
        <v>0</v>
      </c>
      <c r="Q411" s="21">
        <f t="shared" si="118"/>
        <v>39.790999999999997</v>
      </c>
      <c r="R411" s="21">
        <f t="shared" si="127"/>
        <v>17.208333333333275</v>
      </c>
      <c r="S411" s="21">
        <f t="shared" si="128"/>
        <v>-20.751486243852405</v>
      </c>
      <c r="T411" s="21">
        <f t="shared" si="119"/>
        <v>86.147999999999996</v>
      </c>
      <c r="U411" s="37">
        <f>VLOOKUP(Time_Zone, 'LSTM LookUp'!$B$5:$D$8, 3, FALSE)</f>
        <v>-75</v>
      </c>
      <c r="V411" s="21">
        <f t="shared" si="129"/>
        <v>-10.094247372995344</v>
      </c>
      <c r="W411" s="21">
        <f t="shared" si="120"/>
        <v>68.624438156751154</v>
      </c>
      <c r="X411" s="21">
        <f t="shared" si="121"/>
        <v>0</v>
      </c>
      <c r="Y411" s="21">
        <f t="shared" si="122"/>
        <v>0</v>
      </c>
      <c r="Z411" s="21">
        <f t="shared" si="130"/>
        <v>0</v>
      </c>
      <c r="AA411" s="21">
        <f t="shared" si="123"/>
        <v>0</v>
      </c>
      <c r="AB411" s="21">
        <f t="shared" si="124"/>
        <v>0</v>
      </c>
      <c r="AC411" s="21">
        <f t="shared" si="125"/>
        <v>0</v>
      </c>
      <c r="AD411" s="21">
        <f t="shared" si="131"/>
        <v>0</v>
      </c>
      <c r="AE411" s="21" t="str">
        <f t="shared" si="126"/>
        <v>1/17/6:00</v>
      </c>
    </row>
    <row r="412" spans="2:31">
      <c r="B412" s="37">
        <v>1</v>
      </c>
      <c r="C412" s="38">
        <v>17</v>
      </c>
      <c r="D412" s="38">
        <v>7</v>
      </c>
      <c r="E412" s="17">
        <v>-12.2</v>
      </c>
      <c r="F412" s="17">
        <v>0</v>
      </c>
      <c r="G412" s="17">
        <v>0</v>
      </c>
      <c r="H412" s="37">
        <f t="shared" si="114"/>
        <v>10.039999999999999</v>
      </c>
      <c r="I412" s="37">
        <f>IF(H412&lt;'Roof Calculator'!$G$8, 1, 0)</f>
        <v>1</v>
      </c>
      <c r="J412" s="37">
        <f>IF(H412&gt;='Roof Calculator'!$G$8, 1, 0)</f>
        <v>0</v>
      </c>
      <c r="K412" s="37">
        <f t="shared" si="115"/>
        <v>10.039999999999999</v>
      </c>
      <c r="L412" s="37">
        <f t="shared" si="116"/>
        <v>0</v>
      </c>
      <c r="M412" s="37">
        <v>0</v>
      </c>
      <c r="N412" s="37">
        <f t="shared" si="117"/>
        <v>0</v>
      </c>
      <c r="O412" s="37">
        <v>0</v>
      </c>
      <c r="P412" s="37">
        <v>0</v>
      </c>
      <c r="Q412" s="21">
        <f t="shared" si="118"/>
        <v>39.790999999999997</v>
      </c>
      <c r="R412" s="21">
        <f t="shared" si="127"/>
        <v>17.249999999999943</v>
      </c>
      <c r="S412" s="21">
        <f t="shared" si="128"/>
        <v>-20.743518862675224</v>
      </c>
      <c r="T412" s="21">
        <f t="shared" si="119"/>
        <v>86.147999999999996</v>
      </c>
      <c r="U412" s="37">
        <f>VLOOKUP(Time_Zone, 'LSTM LookUp'!$B$5:$D$8, 3, FALSE)</f>
        <v>-75</v>
      </c>
      <c r="V412" s="21">
        <f t="shared" si="129"/>
        <v>-10.107826549869317</v>
      </c>
      <c r="W412" s="21">
        <f t="shared" si="120"/>
        <v>83.621043362532674</v>
      </c>
      <c r="X412" s="21">
        <f t="shared" si="121"/>
        <v>0</v>
      </c>
      <c r="Y412" s="21">
        <f t="shared" si="122"/>
        <v>0</v>
      </c>
      <c r="Z412" s="21">
        <f t="shared" si="130"/>
        <v>0</v>
      </c>
      <c r="AA412" s="21">
        <f t="shared" si="123"/>
        <v>0</v>
      </c>
      <c r="AB412" s="21">
        <f t="shared" si="124"/>
        <v>0</v>
      </c>
      <c r="AC412" s="21">
        <f t="shared" si="125"/>
        <v>0</v>
      </c>
      <c r="AD412" s="21">
        <f t="shared" si="131"/>
        <v>0</v>
      </c>
      <c r="AE412" s="21" t="str">
        <f t="shared" si="126"/>
        <v>1/17/7:00</v>
      </c>
    </row>
    <row r="413" spans="2:31">
      <c r="B413" s="37">
        <v>1</v>
      </c>
      <c r="C413" s="38">
        <v>17</v>
      </c>
      <c r="D413" s="38">
        <v>8</v>
      </c>
      <c r="E413" s="17">
        <v>-11.7</v>
      </c>
      <c r="F413" s="17">
        <v>0</v>
      </c>
      <c r="G413" s="17">
        <v>0</v>
      </c>
      <c r="H413" s="37">
        <f t="shared" si="114"/>
        <v>10.940000000000001</v>
      </c>
      <c r="I413" s="37">
        <f>IF(H413&lt;'Roof Calculator'!$G$8, 1, 0)</f>
        <v>1</v>
      </c>
      <c r="J413" s="37">
        <f>IF(H413&gt;='Roof Calculator'!$G$8, 1, 0)</f>
        <v>0</v>
      </c>
      <c r="K413" s="37">
        <f t="shared" si="115"/>
        <v>10.940000000000001</v>
      </c>
      <c r="L413" s="37">
        <f t="shared" si="116"/>
        <v>0</v>
      </c>
      <c r="M413" s="37">
        <v>0</v>
      </c>
      <c r="N413" s="37">
        <f t="shared" si="117"/>
        <v>0</v>
      </c>
      <c r="O413" s="37">
        <v>0</v>
      </c>
      <c r="P413" s="37">
        <v>0</v>
      </c>
      <c r="Q413" s="21">
        <f t="shared" si="118"/>
        <v>39.790999999999997</v>
      </c>
      <c r="R413" s="21">
        <f t="shared" si="127"/>
        <v>17.291666666666611</v>
      </c>
      <c r="S413" s="21">
        <f t="shared" si="128"/>
        <v>-20.73554073788587</v>
      </c>
      <c r="T413" s="21">
        <f t="shared" si="119"/>
        <v>86.147999999999996</v>
      </c>
      <c r="U413" s="37">
        <f>VLOOKUP(Time_Zone, 'LSTM LookUp'!$B$5:$D$8, 3, FALSE)</f>
        <v>-75</v>
      </c>
      <c r="V413" s="21">
        <f t="shared" si="129"/>
        <v>-10.121388164372494</v>
      </c>
      <c r="W413" s="21">
        <f t="shared" si="120"/>
        <v>98.617652958906888</v>
      </c>
      <c r="X413" s="21">
        <f t="shared" si="121"/>
        <v>0</v>
      </c>
      <c r="Y413" s="21">
        <f t="shared" si="122"/>
        <v>0</v>
      </c>
      <c r="Z413" s="21">
        <f t="shared" si="130"/>
        <v>0</v>
      </c>
      <c r="AA413" s="21">
        <f t="shared" si="123"/>
        <v>0</v>
      </c>
      <c r="AB413" s="21">
        <f t="shared" si="124"/>
        <v>0</v>
      </c>
      <c r="AC413" s="21">
        <f t="shared" si="125"/>
        <v>0</v>
      </c>
      <c r="AD413" s="21">
        <f t="shared" si="131"/>
        <v>0</v>
      </c>
      <c r="AE413" s="21" t="str">
        <f t="shared" si="126"/>
        <v>1/17/8:00</v>
      </c>
    </row>
    <row r="414" spans="2:31">
      <c r="B414" s="37">
        <v>1</v>
      </c>
      <c r="C414" s="38">
        <v>17</v>
      </c>
      <c r="D414" s="38">
        <v>9</v>
      </c>
      <c r="E414" s="17">
        <v>-10.6</v>
      </c>
      <c r="F414" s="17">
        <v>18</v>
      </c>
      <c r="G414" s="17">
        <v>12</v>
      </c>
      <c r="H414" s="37">
        <f t="shared" si="114"/>
        <v>12.920000000000002</v>
      </c>
      <c r="I414" s="37">
        <f>IF(H414&lt;'Roof Calculator'!$G$8, 1, 0)</f>
        <v>1</v>
      </c>
      <c r="J414" s="37">
        <f>IF(H414&gt;='Roof Calculator'!$G$8, 1, 0)</f>
        <v>0</v>
      </c>
      <c r="K414" s="37">
        <f t="shared" si="115"/>
        <v>12.920000000000002</v>
      </c>
      <c r="L414" s="37">
        <f t="shared" si="116"/>
        <v>0</v>
      </c>
      <c r="M414" s="37">
        <v>0</v>
      </c>
      <c r="N414" s="37">
        <f t="shared" si="117"/>
        <v>18</v>
      </c>
      <c r="O414" s="37">
        <v>0</v>
      </c>
      <c r="P414" s="37">
        <v>0</v>
      </c>
      <c r="Q414" s="21">
        <f t="shared" si="118"/>
        <v>39.790999999999997</v>
      </c>
      <c r="R414" s="21">
        <f t="shared" si="127"/>
        <v>17.333333333333279</v>
      </c>
      <c r="S414" s="21">
        <f t="shared" si="128"/>
        <v>-20.727551875133052</v>
      </c>
      <c r="T414" s="21">
        <f t="shared" si="119"/>
        <v>86.147999999999996</v>
      </c>
      <c r="U414" s="37">
        <f>VLOOKUP(Time_Zone, 'LSTM LookUp'!$B$5:$D$8, 3, FALSE)</f>
        <v>-75</v>
      </c>
      <c r="V414" s="21">
        <f t="shared" si="129"/>
        <v>-10.134932196772478</v>
      </c>
      <c r="W414" s="21">
        <f t="shared" si="120"/>
        <v>113.61426695080684</v>
      </c>
      <c r="X414" s="21">
        <f t="shared" si="121"/>
        <v>-6.17259019100928</v>
      </c>
      <c r="Y414" s="21">
        <f t="shared" si="122"/>
        <v>11.827409808990719</v>
      </c>
      <c r="Z414" s="21">
        <f t="shared" si="130"/>
        <v>3.7490823363318784</v>
      </c>
      <c r="AA414" s="21">
        <f t="shared" si="123"/>
        <v>3.7490823363318784</v>
      </c>
      <c r="AB414" s="21">
        <f t="shared" si="124"/>
        <v>0</v>
      </c>
      <c r="AC414" s="21">
        <f t="shared" si="125"/>
        <v>0</v>
      </c>
      <c r="AD414" s="21">
        <f t="shared" si="131"/>
        <v>0</v>
      </c>
      <c r="AE414" s="21" t="str">
        <f t="shared" si="126"/>
        <v>1/17/9:00</v>
      </c>
    </row>
    <row r="415" spans="2:31">
      <c r="B415" s="37">
        <v>1</v>
      </c>
      <c r="C415" s="38">
        <v>17</v>
      </c>
      <c r="D415" s="38">
        <v>10</v>
      </c>
      <c r="E415" s="17">
        <v>-9.4</v>
      </c>
      <c r="F415" s="17">
        <v>69</v>
      </c>
      <c r="G415" s="17">
        <v>370</v>
      </c>
      <c r="H415" s="37">
        <f t="shared" si="114"/>
        <v>15.079999999999998</v>
      </c>
      <c r="I415" s="37">
        <f>IF(H415&lt;'Roof Calculator'!$G$8, 1, 0)</f>
        <v>1</v>
      </c>
      <c r="J415" s="37">
        <f>IF(H415&gt;='Roof Calculator'!$G$8, 1, 0)</f>
        <v>0</v>
      </c>
      <c r="K415" s="37">
        <f t="shared" si="115"/>
        <v>15.079999999999998</v>
      </c>
      <c r="L415" s="37">
        <f t="shared" si="116"/>
        <v>0</v>
      </c>
      <c r="M415" s="37">
        <v>0</v>
      </c>
      <c r="N415" s="37">
        <f t="shared" si="117"/>
        <v>69</v>
      </c>
      <c r="O415" s="37">
        <v>0</v>
      </c>
      <c r="P415" s="37">
        <v>0</v>
      </c>
      <c r="Q415" s="21">
        <f t="shared" si="118"/>
        <v>39.790999999999997</v>
      </c>
      <c r="R415" s="21">
        <f t="shared" si="127"/>
        <v>17.374999999999947</v>
      </c>
      <c r="S415" s="21">
        <f t="shared" si="128"/>
        <v>-20.719552280071014</v>
      </c>
      <c r="T415" s="21">
        <f t="shared" si="119"/>
        <v>86.147999999999996</v>
      </c>
      <c r="U415" s="37">
        <f>VLOOKUP(Time_Zone, 'LSTM LookUp'!$B$5:$D$8, 3, FALSE)</f>
        <v>-75</v>
      </c>
      <c r="V415" s="21">
        <f t="shared" si="129"/>
        <v>-10.148458627371394</v>
      </c>
      <c r="W415" s="21">
        <f t="shared" si="120"/>
        <v>128.61088534315715</v>
      </c>
      <c r="X415" s="21">
        <f t="shared" si="121"/>
        <v>-249.71503668152457</v>
      </c>
      <c r="Y415" s="21">
        <f t="shared" si="122"/>
        <v>-180.71503668152457</v>
      </c>
      <c r="Z415" s="21">
        <f t="shared" si="130"/>
        <v>-57.283510326770894</v>
      </c>
      <c r="AA415" s="21">
        <f t="shared" si="123"/>
        <v>-57.283510326770894</v>
      </c>
      <c r="AB415" s="21">
        <f t="shared" si="124"/>
        <v>0</v>
      </c>
      <c r="AC415" s="21">
        <f t="shared" si="125"/>
        <v>0</v>
      </c>
      <c r="AD415" s="21">
        <f t="shared" si="131"/>
        <v>0</v>
      </c>
      <c r="AE415" s="21" t="str">
        <f t="shared" si="126"/>
        <v>1/17/10:00</v>
      </c>
    </row>
    <row r="416" spans="2:31">
      <c r="B416" s="37">
        <v>1</v>
      </c>
      <c r="C416" s="38">
        <v>17</v>
      </c>
      <c r="D416" s="38">
        <v>11</v>
      </c>
      <c r="E416" s="17">
        <v>-7.8</v>
      </c>
      <c r="F416" s="17">
        <v>87</v>
      </c>
      <c r="G416" s="17">
        <v>604</v>
      </c>
      <c r="H416" s="37">
        <f t="shared" si="114"/>
        <v>17.96</v>
      </c>
      <c r="I416" s="37">
        <f>IF(H416&lt;'Roof Calculator'!$G$8, 1, 0)</f>
        <v>1</v>
      </c>
      <c r="J416" s="37">
        <f>IF(H416&gt;='Roof Calculator'!$G$8, 1, 0)</f>
        <v>0</v>
      </c>
      <c r="K416" s="37">
        <f t="shared" si="115"/>
        <v>17.96</v>
      </c>
      <c r="L416" s="37">
        <f t="shared" si="116"/>
        <v>0</v>
      </c>
      <c r="M416" s="37">
        <v>0</v>
      </c>
      <c r="N416" s="37">
        <f t="shared" si="117"/>
        <v>87</v>
      </c>
      <c r="O416" s="37">
        <v>0</v>
      </c>
      <c r="P416" s="37">
        <v>0</v>
      </c>
      <c r="Q416" s="21">
        <f t="shared" si="118"/>
        <v>39.790999999999997</v>
      </c>
      <c r="R416" s="21">
        <f t="shared" si="127"/>
        <v>17.416666666666615</v>
      </c>
      <c r="S416" s="21">
        <f t="shared" si="128"/>
        <v>-20.711541958359611</v>
      </c>
      <c r="T416" s="21">
        <f t="shared" si="119"/>
        <v>86.147999999999996</v>
      </c>
      <c r="U416" s="37">
        <f>VLOOKUP(Time_Zone, 'LSTM LookUp'!$B$5:$D$8, 3, FALSE)</f>
        <v>-75</v>
      </c>
      <c r="V416" s="21">
        <f t="shared" si="129"/>
        <v>-10.161967436505897</v>
      </c>
      <c r="W416" s="21">
        <f t="shared" si="120"/>
        <v>143.60750814087356</v>
      </c>
      <c r="X416" s="21">
        <f t="shared" si="121"/>
        <v>-486.15611983467426</v>
      </c>
      <c r="Y416" s="21">
        <f t="shared" si="122"/>
        <v>-399.15611983467426</v>
      </c>
      <c r="Z416" s="21">
        <f t="shared" si="130"/>
        <v>-126.52551847602273</v>
      </c>
      <c r="AA416" s="21">
        <f t="shared" si="123"/>
        <v>-126.52551847602273</v>
      </c>
      <c r="AB416" s="21">
        <f t="shared" si="124"/>
        <v>0</v>
      </c>
      <c r="AC416" s="21">
        <f t="shared" si="125"/>
        <v>0</v>
      </c>
      <c r="AD416" s="21">
        <f t="shared" si="131"/>
        <v>0</v>
      </c>
      <c r="AE416" s="21" t="str">
        <f t="shared" si="126"/>
        <v>1/17/11:00</v>
      </c>
    </row>
    <row r="417" spans="2:31">
      <c r="B417" s="37">
        <v>1</v>
      </c>
      <c r="C417" s="38">
        <v>17</v>
      </c>
      <c r="D417" s="38">
        <v>12</v>
      </c>
      <c r="E417" s="17">
        <v>-6.7</v>
      </c>
      <c r="F417" s="17">
        <v>103</v>
      </c>
      <c r="G417" s="17">
        <v>698</v>
      </c>
      <c r="H417" s="37">
        <f t="shared" si="114"/>
        <v>19.939999999999998</v>
      </c>
      <c r="I417" s="37">
        <f>IF(H417&lt;'Roof Calculator'!$G$8, 1, 0)</f>
        <v>1</v>
      </c>
      <c r="J417" s="37">
        <f>IF(H417&gt;='Roof Calculator'!$G$8, 1, 0)</f>
        <v>0</v>
      </c>
      <c r="K417" s="37">
        <f t="shared" si="115"/>
        <v>19.939999999999998</v>
      </c>
      <c r="L417" s="37">
        <f t="shared" si="116"/>
        <v>0</v>
      </c>
      <c r="M417" s="37">
        <v>0</v>
      </c>
      <c r="N417" s="37">
        <f t="shared" si="117"/>
        <v>103</v>
      </c>
      <c r="O417" s="37">
        <v>0</v>
      </c>
      <c r="P417" s="37">
        <v>0</v>
      </c>
      <c r="Q417" s="21">
        <f t="shared" si="118"/>
        <v>39.790999999999997</v>
      </c>
      <c r="R417" s="21">
        <f t="shared" si="127"/>
        <v>17.458333333333282</v>
      </c>
      <c r="S417" s="21">
        <f t="shared" si="128"/>
        <v>-20.703520915664203</v>
      </c>
      <c r="T417" s="21">
        <f t="shared" si="119"/>
        <v>86.147999999999996</v>
      </c>
      <c r="U417" s="37">
        <f>VLOOKUP(Time_Zone, 'LSTM LookUp'!$B$5:$D$8, 3, FALSE)</f>
        <v>-75</v>
      </c>
      <c r="V417" s="21">
        <f t="shared" si="129"/>
        <v>-10.175458604547238</v>
      </c>
      <c r="W417" s="21">
        <f t="shared" si="120"/>
        <v>158.6041353488632</v>
      </c>
      <c r="X417" s="21">
        <f t="shared" si="121"/>
        <v>-625.04835859741547</v>
      </c>
      <c r="Y417" s="21">
        <f t="shared" si="122"/>
        <v>-522.04835859741547</v>
      </c>
      <c r="Z417" s="21">
        <f t="shared" si="130"/>
        <v>-165.48021177391135</v>
      </c>
      <c r="AA417" s="21">
        <f t="shared" si="123"/>
        <v>-165.48021177391135</v>
      </c>
      <c r="AB417" s="21">
        <f t="shared" si="124"/>
        <v>0</v>
      </c>
      <c r="AC417" s="21">
        <f t="shared" si="125"/>
        <v>0</v>
      </c>
      <c r="AD417" s="21">
        <f t="shared" si="131"/>
        <v>0</v>
      </c>
      <c r="AE417" s="21" t="str">
        <f t="shared" si="126"/>
        <v>1/17/12:00</v>
      </c>
    </row>
    <row r="418" spans="2:31">
      <c r="B418" s="37">
        <v>1</v>
      </c>
      <c r="C418" s="38">
        <v>17</v>
      </c>
      <c r="D418" s="38">
        <v>13</v>
      </c>
      <c r="E418" s="17">
        <v>-6.1</v>
      </c>
      <c r="F418" s="17">
        <v>111</v>
      </c>
      <c r="G418" s="17">
        <v>734</v>
      </c>
      <c r="H418" s="37">
        <f t="shared" si="114"/>
        <v>21.02</v>
      </c>
      <c r="I418" s="37">
        <f>IF(H418&lt;'Roof Calculator'!$G$8, 1, 0)</f>
        <v>1</v>
      </c>
      <c r="J418" s="37">
        <f>IF(H418&gt;='Roof Calculator'!$G$8, 1, 0)</f>
        <v>0</v>
      </c>
      <c r="K418" s="37">
        <f t="shared" si="115"/>
        <v>21.02</v>
      </c>
      <c r="L418" s="37">
        <f t="shared" si="116"/>
        <v>0</v>
      </c>
      <c r="M418" s="37">
        <v>0</v>
      </c>
      <c r="N418" s="37">
        <f t="shared" si="117"/>
        <v>111</v>
      </c>
      <c r="O418" s="37">
        <v>0</v>
      </c>
      <c r="P418" s="37">
        <v>0</v>
      </c>
      <c r="Q418" s="21">
        <f t="shared" si="118"/>
        <v>39.790999999999997</v>
      </c>
      <c r="R418" s="21">
        <f t="shared" si="127"/>
        <v>17.49999999999995</v>
      </c>
      <c r="S418" s="21">
        <f t="shared" si="128"/>
        <v>-20.695489157655736</v>
      </c>
      <c r="T418" s="21">
        <f t="shared" si="119"/>
        <v>86.147999999999996</v>
      </c>
      <c r="U418" s="37">
        <f>VLOOKUP(Time_Zone, 'LSTM LookUp'!$B$5:$D$8, 3, FALSE)</f>
        <v>-75</v>
      </c>
      <c r="V418" s="21">
        <f t="shared" si="129"/>
        <v>-10.188932111901279</v>
      </c>
      <c r="W418" s="21">
        <f t="shared" si="120"/>
        <v>173.60076697202467</v>
      </c>
      <c r="X418" s="21">
        <f t="shared" si="121"/>
        <v>-690.32405620131158</v>
      </c>
      <c r="Y418" s="21">
        <f t="shared" si="122"/>
        <v>-579.32405620131158</v>
      </c>
      <c r="Z418" s="21">
        <f t="shared" si="130"/>
        <v>-183.63560755842394</v>
      </c>
      <c r="AA418" s="21">
        <f t="shared" si="123"/>
        <v>-183.63560755842394</v>
      </c>
      <c r="AB418" s="21">
        <f t="shared" si="124"/>
        <v>0</v>
      </c>
      <c r="AC418" s="21">
        <f t="shared" si="125"/>
        <v>0</v>
      </c>
      <c r="AD418" s="21">
        <f t="shared" si="131"/>
        <v>0</v>
      </c>
      <c r="AE418" s="21" t="str">
        <f t="shared" si="126"/>
        <v>1/17/13:00</v>
      </c>
    </row>
    <row r="419" spans="2:31">
      <c r="B419" s="37">
        <v>1</v>
      </c>
      <c r="C419" s="38">
        <v>17</v>
      </c>
      <c r="D419" s="38">
        <v>14</v>
      </c>
      <c r="E419" s="17">
        <v>-6.1</v>
      </c>
      <c r="F419" s="17">
        <v>108</v>
      </c>
      <c r="G419" s="17">
        <v>695</v>
      </c>
      <c r="H419" s="37">
        <f t="shared" si="114"/>
        <v>21.02</v>
      </c>
      <c r="I419" s="37">
        <f>IF(H419&lt;'Roof Calculator'!$G$8, 1, 0)</f>
        <v>1</v>
      </c>
      <c r="J419" s="37">
        <f>IF(H419&gt;='Roof Calculator'!$G$8, 1, 0)</f>
        <v>0</v>
      </c>
      <c r="K419" s="37">
        <f t="shared" si="115"/>
        <v>21.02</v>
      </c>
      <c r="L419" s="37">
        <f t="shared" si="116"/>
        <v>0</v>
      </c>
      <c r="M419" s="37">
        <v>0</v>
      </c>
      <c r="N419" s="37">
        <f t="shared" si="117"/>
        <v>108</v>
      </c>
      <c r="O419" s="37">
        <v>0</v>
      </c>
      <c r="P419" s="37">
        <v>0</v>
      </c>
      <c r="Q419" s="21">
        <f t="shared" si="118"/>
        <v>39.790999999999997</v>
      </c>
      <c r="R419" s="21">
        <f t="shared" si="127"/>
        <v>17.541666666666618</v>
      </c>
      <c r="S419" s="21">
        <f t="shared" si="128"/>
        <v>-20.687446690010638</v>
      </c>
      <c r="T419" s="21">
        <f t="shared" si="119"/>
        <v>86.147999999999996</v>
      </c>
      <c r="U419" s="37">
        <f>VLOOKUP(Time_Zone, 'LSTM LookUp'!$B$5:$D$8, 3, FALSE)</f>
        <v>-75</v>
      </c>
      <c r="V419" s="21">
        <f t="shared" si="129"/>
        <v>-10.202387939008553</v>
      </c>
      <c r="W419" s="21">
        <f t="shared" si="120"/>
        <v>188.59740301524786</v>
      </c>
      <c r="X419" s="21">
        <f t="shared" si="121"/>
        <v>-651.11153410464976</v>
      </c>
      <c r="Y419" s="21">
        <f t="shared" si="122"/>
        <v>-543.11153410464976</v>
      </c>
      <c r="Z419" s="21">
        <f t="shared" si="130"/>
        <v>-172.15687052815542</v>
      </c>
      <c r="AA419" s="21">
        <f t="shared" si="123"/>
        <v>-172.15687052815542</v>
      </c>
      <c r="AB419" s="21">
        <f t="shared" si="124"/>
        <v>0</v>
      </c>
      <c r="AC419" s="21">
        <f t="shared" si="125"/>
        <v>0</v>
      </c>
      <c r="AD419" s="21">
        <f t="shared" si="131"/>
        <v>0</v>
      </c>
      <c r="AE419" s="21" t="str">
        <f t="shared" si="126"/>
        <v>1/17/14:00</v>
      </c>
    </row>
    <row r="420" spans="2:31">
      <c r="B420" s="37">
        <v>1</v>
      </c>
      <c r="C420" s="38">
        <v>17</v>
      </c>
      <c r="D420" s="38">
        <v>15</v>
      </c>
      <c r="E420" s="17">
        <v>-6.1</v>
      </c>
      <c r="F420" s="17">
        <v>106</v>
      </c>
      <c r="G420" s="17">
        <v>638</v>
      </c>
      <c r="H420" s="37">
        <f t="shared" si="114"/>
        <v>21.02</v>
      </c>
      <c r="I420" s="37">
        <f>IF(H420&lt;'Roof Calculator'!$G$8, 1, 0)</f>
        <v>1</v>
      </c>
      <c r="J420" s="37">
        <f>IF(H420&gt;='Roof Calculator'!$G$8, 1, 0)</f>
        <v>0</v>
      </c>
      <c r="K420" s="37">
        <f t="shared" si="115"/>
        <v>21.02</v>
      </c>
      <c r="L420" s="37">
        <f t="shared" si="116"/>
        <v>0</v>
      </c>
      <c r="M420" s="37">
        <v>0</v>
      </c>
      <c r="N420" s="37">
        <f t="shared" si="117"/>
        <v>106</v>
      </c>
      <c r="O420" s="37">
        <v>0</v>
      </c>
      <c r="P420" s="37">
        <v>0</v>
      </c>
      <c r="Q420" s="21">
        <f t="shared" si="118"/>
        <v>39.790999999999997</v>
      </c>
      <c r="R420" s="21">
        <f t="shared" si="127"/>
        <v>17.583333333333286</v>
      </c>
      <c r="S420" s="21">
        <f t="shared" si="128"/>
        <v>-20.679393518410919</v>
      </c>
      <c r="T420" s="21">
        <f t="shared" si="119"/>
        <v>86.147999999999996</v>
      </c>
      <c r="U420" s="37">
        <f>VLOOKUP(Time_Zone, 'LSTM LookUp'!$B$5:$D$8, 3, FALSE)</f>
        <v>-75</v>
      </c>
      <c r="V420" s="21">
        <f t="shared" si="129"/>
        <v>-10.215826066344269</v>
      </c>
      <c r="W420" s="21">
        <f t="shared" si="120"/>
        <v>203.59404348341397</v>
      </c>
      <c r="X420" s="21">
        <f t="shared" si="121"/>
        <v>-564.49444880953115</v>
      </c>
      <c r="Y420" s="21">
        <f t="shared" si="122"/>
        <v>-458.49444880953115</v>
      </c>
      <c r="Z420" s="21">
        <f t="shared" si="130"/>
        <v>-145.33473237998146</v>
      </c>
      <c r="AA420" s="21">
        <f t="shared" si="123"/>
        <v>-145.33473237998146</v>
      </c>
      <c r="AB420" s="21">
        <f t="shared" si="124"/>
        <v>0</v>
      </c>
      <c r="AC420" s="21">
        <f t="shared" si="125"/>
        <v>0</v>
      </c>
      <c r="AD420" s="21">
        <f t="shared" si="131"/>
        <v>0</v>
      </c>
      <c r="AE420" s="21" t="str">
        <f t="shared" si="126"/>
        <v>1/17/15:00</v>
      </c>
    </row>
    <row r="421" spans="2:31">
      <c r="B421" s="37">
        <v>1</v>
      </c>
      <c r="C421" s="38">
        <v>17</v>
      </c>
      <c r="D421" s="38">
        <v>16</v>
      </c>
      <c r="E421" s="17">
        <v>-6.7</v>
      </c>
      <c r="F421" s="17">
        <v>101</v>
      </c>
      <c r="G421" s="17">
        <v>499</v>
      </c>
      <c r="H421" s="37">
        <f t="shared" si="114"/>
        <v>19.939999999999998</v>
      </c>
      <c r="I421" s="37">
        <f>IF(H421&lt;'Roof Calculator'!$G$8, 1, 0)</f>
        <v>1</v>
      </c>
      <c r="J421" s="37">
        <f>IF(H421&gt;='Roof Calculator'!$G$8, 1, 0)</f>
        <v>0</v>
      </c>
      <c r="K421" s="37">
        <f t="shared" si="115"/>
        <v>19.939999999999998</v>
      </c>
      <c r="L421" s="37">
        <f t="shared" si="116"/>
        <v>0</v>
      </c>
      <c r="M421" s="37">
        <v>0</v>
      </c>
      <c r="N421" s="37">
        <f t="shared" si="117"/>
        <v>101</v>
      </c>
      <c r="O421" s="37">
        <v>0</v>
      </c>
      <c r="P421" s="37">
        <v>0</v>
      </c>
      <c r="Q421" s="21">
        <f t="shared" si="118"/>
        <v>39.790999999999997</v>
      </c>
      <c r="R421" s="21">
        <f t="shared" si="127"/>
        <v>17.624999999999954</v>
      </c>
      <c r="S421" s="21">
        <f t="shared" si="128"/>
        <v>-20.671329648544056</v>
      </c>
      <c r="T421" s="21">
        <f t="shared" si="119"/>
        <v>86.147999999999996</v>
      </c>
      <c r="U421" s="37">
        <f>VLOOKUP(Time_Zone, 'LSTM LookUp'!$B$5:$D$8, 3, FALSE)</f>
        <v>-75</v>
      </c>
      <c r="V421" s="21">
        <f t="shared" si="129"/>
        <v>-10.229246474418366</v>
      </c>
      <c r="W421" s="21">
        <f t="shared" si="120"/>
        <v>218.59068838139541</v>
      </c>
      <c r="X421" s="21">
        <f t="shared" si="121"/>
        <v>-393.13263543696178</v>
      </c>
      <c r="Y421" s="21">
        <f t="shared" si="122"/>
        <v>-292.13263543696178</v>
      </c>
      <c r="Z421" s="21">
        <f t="shared" si="130"/>
        <v>-92.600943154116834</v>
      </c>
      <c r="AA421" s="21">
        <f t="shared" si="123"/>
        <v>-92.600943154116834</v>
      </c>
      <c r="AB421" s="21">
        <f t="shared" si="124"/>
        <v>0</v>
      </c>
      <c r="AC421" s="21">
        <f t="shared" si="125"/>
        <v>0</v>
      </c>
      <c r="AD421" s="21">
        <f t="shared" si="131"/>
        <v>0</v>
      </c>
      <c r="AE421" s="21" t="str">
        <f t="shared" si="126"/>
        <v>1/17/16:00</v>
      </c>
    </row>
    <row r="422" spans="2:31">
      <c r="B422" s="37">
        <v>1</v>
      </c>
      <c r="C422" s="38">
        <v>17</v>
      </c>
      <c r="D422" s="38">
        <v>17</v>
      </c>
      <c r="E422" s="17">
        <v>-6.7</v>
      </c>
      <c r="F422" s="17">
        <v>74</v>
      </c>
      <c r="G422" s="17">
        <v>224</v>
      </c>
      <c r="H422" s="37">
        <f t="shared" si="114"/>
        <v>19.939999999999998</v>
      </c>
      <c r="I422" s="37">
        <f>IF(H422&lt;'Roof Calculator'!$G$8, 1, 0)</f>
        <v>1</v>
      </c>
      <c r="J422" s="37">
        <f>IF(H422&gt;='Roof Calculator'!$G$8, 1, 0)</f>
        <v>0</v>
      </c>
      <c r="K422" s="37">
        <f t="shared" si="115"/>
        <v>19.939999999999998</v>
      </c>
      <c r="L422" s="37">
        <f t="shared" si="116"/>
        <v>0</v>
      </c>
      <c r="M422" s="37">
        <v>0</v>
      </c>
      <c r="N422" s="37">
        <f t="shared" si="117"/>
        <v>74</v>
      </c>
      <c r="O422" s="37">
        <v>0</v>
      </c>
      <c r="P422" s="37">
        <v>0</v>
      </c>
      <c r="Q422" s="21">
        <f t="shared" si="118"/>
        <v>39.790999999999997</v>
      </c>
      <c r="R422" s="21">
        <f t="shared" si="127"/>
        <v>17.666666666666622</v>
      </c>
      <c r="S422" s="21">
        <f t="shared" si="128"/>
        <v>-20.663255086103032</v>
      </c>
      <c r="T422" s="21">
        <f t="shared" si="119"/>
        <v>86.147999999999996</v>
      </c>
      <c r="U422" s="37">
        <f>VLOOKUP(Time_Zone, 'LSTM LookUp'!$B$5:$D$8, 3, FALSE)</f>
        <v>-75</v>
      </c>
      <c r="V422" s="21">
        <f t="shared" si="129"/>
        <v>-10.242649143775555</v>
      </c>
      <c r="W422" s="21">
        <f t="shared" si="120"/>
        <v>233.58733771405613</v>
      </c>
      <c r="X422" s="21">
        <f t="shared" si="121"/>
        <v>-146.18351509603139</v>
      </c>
      <c r="Y422" s="21">
        <f t="shared" si="122"/>
        <v>-72.183515096031385</v>
      </c>
      <c r="Z422" s="21">
        <f t="shared" si="130"/>
        <v>-22.880913555152276</v>
      </c>
      <c r="AA422" s="21">
        <f t="shared" si="123"/>
        <v>-22.880913555152276</v>
      </c>
      <c r="AB422" s="21">
        <f t="shared" si="124"/>
        <v>0</v>
      </c>
      <c r="AC422" s="21">
        <f t="shared" si="125"/>
        <v>0</v>
      </c>
      <c r="AD422" s="21">
        <f t="shared" si="131"/>
        <v>0</v>
      </c>
      <c r="AE422" s="21" t="str">
        <f t="shared" si="126"/>
        <v>1/17/17:00</v>
      </c>
    </row>
    <row r="423" spans="2:31">
      <c r="B423" s="37">
        <v>1</v>
      </c>
      <c r="C423" s="38">
        <v>17</v>
      </c>
      <c r="D423" s="38">
        <v>18</v>
      </c>
      <c r="E423" s="17">
        <v>-8.9</v>
      </c>
      <c r="F423" s="17">
        <v>17</v>
      </c>
      <c r="G423" s="17">
        <v>31</v>
      </c>
      <c r="H423" s="37">
        <f t="shared" si="114"/>
        <v>15.979999999999997</v>
      </c>
      <c r="I423" s="37">
        <f>IF(H423&lt;'Roof Calculator'!$G$8, 1, 0)</f>
        <v>1</v>
      </c>
      <c r="J423" s="37">
        <f>IF(H423&gt;='Roof Calculator'!$G$8, 1, 0)</f>
        <v>0</v>
      </c>
      <c r="K423" s="37">
        <f t="shared" si="115"/>
        <v>15.979999999999997</v>
      </c>
      <c r="L423" s="37">
        <f t="shared" si="116"/>
        <v>0</v>
      </c>
      <c r="M423" s="37">
        <v>0</v>
      </c>
      <c r="N423" s="37">
        <f t="shared" si="117"/>
        <v>17</v>
      </c>
      <c r="O423" s="37">
        <v>0</v>
      </c>
      <c r="P423" s="37">
        <v>0</v>
      </c>
      <c r="Q423" s="21">
        <f t="shared" si="118"/>
        <v>39.790999999999997</v>
      </c>
      <c r="R423" s="21">
        <f t="shared" si="127"/>
        <v>17.70833333333329</v>
      </c>
      <c r="S423" s="21">
        <f t="shared" si="128"/>
        <v>-20.655169836786314</v>
      </c>
      <c r="T423" s="21">
        <f t="shared" si="119"/>
        <v>86.147999999999996</v>
      </c>
      <c r="U423" s="37">
        <f>VLOOKUP(Time_Zone, 'LSTM LookUp'!$B$5:$D$8, 3, FALSE)</f>
        <v>-75</v>
      </c>
      <c r="V423" s="21">
        <f t="shared" si="129"/>
        <v>-10.256034054995347</v>
      </c>
      <c r="W423" s="21">
        <f t="shared" si="120"/>
        <v>248.58399148625116</v>
      </c>
      <c r="X423" s="21">
        <f t="shared" si="121"/>
        <v>-15.136749747938707</v>
      </c>
      <c r="Y423" s="21">
        <f t="shared" si="122"/>
        <v>1.8632502520612935</v>
      </c>
      <c r="Z423" s="21">
        <f t="shared" si="130"/>
        <v>0.59061778707108259</v>
      </c>
      <c r="AA423" s="21">
        <f t="shared" si="123"/>
        <v>0.59061778707108259</v>
      </c>
      <c r="AB423" s="21">
        <f t="shared" si="124"/>
        <v>0</v>
      </c>
      <c r="AC423" s="21">
        <f t="shared" si="125"/>
        <v>0</v>
      </c>
      <c r="AD423" s="21">
        <f t="shared" si="131"/>
        <v>0</v>
      </c>
      <c r="AE423" s="21" t="str">
        <f t="shared" si="126"/>
        <v>1/17/18:00</v>
      </c>
    </row>
    <row r="424" spans="2:31">
      <c r="B424" s="37">
        <v>1</v>
      </c>
      <c r="C424" s="38">
        <v>17</v>
      </c>
      <c r="D424" s="38">
        <v>19</v>
      </c>
      <c r="E424" s="17">
        <v>-8.9</v>
      </c>
      <c r="F424" s="17">
        <v>0</v>
      </c>
      <c r="G424" s="17">
        <v>0</v>
      </c>
      <c r="H424" s="37">
        <f t="shared" si="114"/>
        <v>15.979999999999997</v>
      </c>
      <c r="I424" s="37">
        <f>IF(H424&lt;'Roof Calculator'!$G$8, 1, 0)</f>
        <v>1</v>
      </c>
      <c r="J424" s="37">
        <f>IF(H424&gt;='Roof Calculator'!$G$8, 1, 0)</f>
        <v>0</v>
      </c>
      <c r="K424" s="37">
        <f t="shared" si="115"/>
        <v>15.979999999999997</v>
      </c>
      <c r="L424" s="37">
        <f t="shared" si="116"/>
        <v>0</v>
      </c>
      <c r="M424" s="37">
        <v>0</v>
      </c>
      <c r="N424" s="37">
        <f t="shared" si="117"/>
        <v>0</v>
      </c>
      <c r="O424" s="37">
        <v>0</v>
      </c>
      <c r="P424" s="37">
        <v>0</v>
      </c>
      <c r="Q424" s="21">
        <f t="shared" si="118"/>
        <v>39.790999999999997</v>
      </c>
      <c r="R424" s="21">
        <f t="shared" si="127"/>
        <v>17.749999999999957</v>
      </c>
      <c r="S424" s="21">
        <f t="shared" si="128"/>
        <v>-20.647073906297884</v>
      </c>
      <c r="T424" s="21">
        <f t="shared" si="119"/>
        <v>86.147999999999996</v>
      </c>
      <c r="U424" s="37">
        <f>VLOOKUP(Time_Zone, 'LSTM LookUp'!$B$5:$D$8, 3, FALSE)</f>
        <v>-75</v>
      </c>
      <c r="V424" s="21">
        <f t="shared" si="129"/>
        <v>-10.269401188692079</v>
      </c>
      <c r="W424" s="21">
        <f t="shared" si="120"/>
        <v>263.58064970282692</v>
      </c>
      <c r="X424" s="21">
        <f t="shared" si="121"/>
        <v>0</v>
      </c>
      <c r="Y424" s="21">
        <f t="shared" si="122"/>
        <v>0</v>
      </c>
      <c r="Z424" s="21">
        <f t="shared" si="130"/>
        <v>0</v>
      </c>
      <c r="AA424" s="21">
        <f t="shared" si="123"/>
        <v>0</v>
      </c>
      <c r="AB424" s="21">
        <f t="shared" si="124"/>
        <v>0</v>
      </c>
      <c r="AC424" s="21">
        <f t="shared" si="125"/>
        <v>0</v>
      </c>
      <c r="AD424" s="21">
        <f t="shared" si="131"/>
        <v>0</v>
      </c>
      <c r="AE424" s="21" t="str">
        <f t="shared" si="126"/>
        <v>1/17/19:00</v>
      </c>
    </row>
    <row r="425" spans="2:31">
      <c r="B425" s="37">
        <v>1</v>
      </c>
      <c r="C425" s="38">
        <v>17</v>
      </c>
      <c r="D425" s="38">
        <v>20</v>
      </c>
      <c r="E425" s="17">
        <v>-8.9</v>
      </c>
      <c r="F425" s="17">
        <v>0</v>
      </c>
      <c r="G425" s="17">
        <v>0</v>
      </c>
      <c r="H425" s="37">
        <f t="shared" si="114"/>
        <v>15.979999999999997</v>
      </c>
      <c r="I425" s="37">
        <f>IF(H425&lt;'Roof Calculator'!$G$8, 1, 0)</f>
        <v>1</v>
      </c>
      <c r="J425" s="37">
        <f>IF(H425&gt;='Roof Calculator'!$G$8, 1, 0)</f>
        <v>0</v>
      </c>
      <c r="K425" s="37">
        <f t="shared" si="115"/>
        <v>15.979999999999997</v>
      </c>
      <c r="L425" s="37">
        <f t="shared" si="116"/>
        <v>0</v>
      </c>
      <c r="M425" s="37">
        <v>0</v>
      </c>
      <c r="N425" s="37">
        <f t="shared" si="117"/>
        <v>0</v>
      </c>
      <c r="O425" s="37">
        <v>0</v>
      </c>
      <c r="P425" s="37">
        <v>0</v>
      </c>
      <c r="Q425" s="21">
        <f t="shared" si="118"/>
        <v>39.790999999999997</v>
      </c>
      <c r="R425" s="21">
        <f t="shared" si="127"/>
        <v>17.791666666666625</v>
      </c>
      <c r="S425" s="21">
        <f t="shared" si="128"/>
        <v>-20.638967300347147</v>
      </c>
      <c r="T425" s="21">
        <f t="shared" si="119"/>
        <v>86.147999999999996</v>
      </c>
      <c r="U425" s="37">
        <f>VLOOKUP(Time_Zone, 'LSTM LookUp'!$B$5:$D$8, 3, FALSE)</f>
        <v>-75</v>
      </c>
      <c r="V425" s="21">
        <f t="shared" si="129"/>
        <v>-10.282750525514965</v>
      </c>
      <c r="W425" s="21">
        <f t="shared" si="120"/>
        <v>278.57731236862128</v>
      </c>
      <c r="X425" s="21">
        <f t="shared" si="121"/>
        <v>0</v>
      </c>
      <c r="Y425" s="21">
        <f t="shared" si="122"/>
        <v>0</v>
      </c>
      <c r="Z425" s="21">
        <f t="shared" si="130"/>
        <v>0</v>
      </c>
      <c r="AA425" s="21">
        <f t="shared" si="123"/>
        <v>0</v>
      </c>
      <c r="AB425" s="21">
        <f t="shared" si="124"/>
        <v>0</v>
      </c>
      <c r="AC425" s="21">
        <f t="shared" si="125"/>
        <v>0</v>
      </c>
      <c r="AD425" s="21">
        <f t="shared" si="131"/>
        <v>0</v>
      </c>
      <c r="AE425" s="21" t="str">
        <f t="shared" si="126"/>
        <v>1/17/20:00</v>
      </c>
    </row>
    <row r="426" spans="2:31">
      <c r="B426" s="37">
        <v>1</v>
      </c>
      <c r="C426" s="38">
        <v>17</v>
      </c>
      <c r="D426" s="38">
        <v>21</v>
      </c>
      <c r="E426" s="17">
        <v>-8.3000000000000007</v>
      </c>
      <c r="F426" s="17">
        <v>0</v>
      </c>
      <c r="G426" s="17">
        <v>0</v>
      </c>
      <c r="H426" s="37">
        <f t="shared" si="114"/>
        <v>17.059999999999999</v>
      </c>
      <c r="I426" s="37">
        <f>IF(H426&lt;'Roof Calculator'!$G$8, 1, 0)</f>
        <v>1</v>
      </c>
      <c r="J426" s="37">
        <f>IF(H426&gt;='Roof Calculator'!$G$8, 1, 0)</f>
        <v>0</v>
      </c>
      <c r="K426" s="37">
        <f t="shared" si="115"/>
        <v>17.059999999999999</v>
      </c>
      <c r="L426" s="37">
        <f t="shared" si="116"/>
        <v>0</v>
      </c>
      <c r="M426" s="37">
        <v>0</v>
      </c>
      <c r="N426" s="37">
        <f t="shared" si="117"/>
        <v>0</v>
      </c>
      <c r="O426" s="37">
        <v>0</v>
      </c>
      <c r="P426" s="37">
        <v>0</v>
      </c>
      <c r="Q426" s="21">
        <f t="shared" si="118"/>
        <v>39.790999999999997</v>
      </c>
      <c r="R426" s="21">
        <f t="shared" si="127"/>
        <v>17.833333333333293</v>
      </c>
      <c r="S426" s="21">
        <f t="shared" si="128"/>
        <v>-20.630850024648975</v>
      </c>
      <c r="T426" s="21">
        <f t="shared" si="119"/>
        <v>86.147999999999996</v>
      </c>
      <c r="U426" s="37">
        <f>VLOOKUP(Time_Zone, 'LSTM LookUp'!$B$5:$D$8, 3, FALSE)</f>
        <v>-75</v>
      </c>
      <c r="V426" s="21">
        <f t="shared" si="129"/>
        <v>-10.296082046148125</v>
      </c>
      <c r="W426" s="21">
        <f t="shared" si="120"/>
        <v>293.57397948846295</v>
      </c>
      <c r="X426" s="21">
        <f t="shared" si="121"/>
        <v>0</v>
      </c>
      <c r="Y426" s="21">
        <f t="shared" si="122"/>
        <v>0</v>
      </c>
      <c r="Z426" s="21">
        <f t="shared" si="130"/>
        <v>0</v>
      </c>
      <c r="AA426" s="21">
        <f t="shared" si="123"/>
        <v>0</v>
      </c>
      <c r="AB426" s="21">
        <f t="shared" si="124"/>
        <v>0</v>
      </c>
      <c r="AC426" s="21">
        <f t="shared" si="125"/>
        <v>0</v>
      </c>
      <c r="AD426" s="21">
        <f t="shared" si="131"/>
        <v>0</v>
      </c>
      <c r="AE426" s="21" t="str">
        <f t="shared" si="126"/>
        <v>1/17/21:00</v>
      </c>
    </row>
    <row r="427" spans="2:31">
      <c r="B427" s="37">
        <v>1</v>
      </c>
      <c r="C427" s="38">
        <v>17</v>
      </c>
      <c r="D427" s="38">
        <v>22</v>
      </c>
      <c r="E427" s="17">
        <v>-8.3000000000000007</v>
      </c>
      <c r="F427" s="17">
        <v>0</v>
      </c>
      <c r="G427" s="17">
        <v>0</v>
      </c>
      <c r="H427" s="37">
        <f t="shared" si="114"/>
        <v>17.059999999999999</v>
      </c>
      <c r="I427" s="37">
        <f>IF(H427&lt;'Roof Calculator'!$G$8, 1, 0)</f>
        <v>1</v>
      </c>
      <c r="J427" s="37">
        <f>IF(H427&gt;='Roof Calculator'!$G$8, 1, 0)</f>
        <v>0</v>
      </c>
      <c r="K427" s="37">
        <f t="shared" si="115"/>
        <v>17.059999999999999</v>
      </c>
      <c r="L427" s="37">
        <f t="shared" si="116"/>
        <v>0</v>
      </c>
      <c r="M427" s="37">
        <v>0</v>
      </c>
      <c r="N427" s="37">
        <f t="shared" si="117"/>
        <v>0</v>
      </c>
      <c r="O427" s="37">
        <v>0</v>
      </c>
      <c r="P427" s="37">
        <v>0</v>
      </c>
      <c r="Q427" s="21">
        <f t="shared" si="118"/>
        <v>39.790999999999997</v>
      </c>
      <c r="R427" s="21">
        <f t="shared" si="127"/>
        <v>17.874999999999961</v>
      </c>
      <c r="S427" s="21">
        <f t="shared" si="128"/>
        <v>-20.622722084923698</v>
      </c>
      <c r="T427" s="21">
        <f t="shared" si="119"/>
        <v>86.147999999999996</v>
      </c>
      <c r="U427" s="37">
        <f>VLOOKUP(Time_Zone, 'LSTM LookUp'!$B$5:$D$8, 3, FALSE)</f>
        <v>-75</v>
      </c>
      <c r="V427" s="21">
        <f t="shared" si="129"/>
        <v>-10.30939573131063</v>
      </c>
      <c r="W427" s="21">
        <f t="shared" si="120"/>
        <v>308.57065106717238</v>
      </c>
      <c r="X427" s="21">
        <f t="shared" si="121"/>
        <v>0</v>
      </c>
      <c r="Y427" s="21">
        <f t="shared" si="122"/>
        <v>0</v>
      </c>
      <c r="Z427" s="21">
        <f t="shared" si="130"/>
        <v>0</v>
      </c>
      <c r="AA427" s="21">
        <f t="shared" si="123"/>
        <v>0</v>
      </c>
      <c r="AB427" s="21">
        <f t="shared" si="124"/>
        <v>0</v>
      </c>
      <c r="AC427" s="21">
        <f t="shared" si="125"/>
        <v>0</v>
      </c>
      <c r="AD427" s="21">
        <f t="shared" si="131"/>
        <v>0</v>
      </c>
      <c r="AE427" s="21" t="str">
        <f t="shared" si="126"/>
        <v>1/17/22:00</v>
      </c>
    </row>
    <row r="428" spans="2:31">
      <c r="B428" s="37">
        <v>1</v>
      </c>
      <c r="C428" s="38">
        <v>17</v>
      </c>
      <c r="D428" s="38">
        <v>23</v>
      </c>
      <c r="E428" s="17">
        <v>-9.4</v>
      </c>
      <c r="F428" s="17">
        <v>0</v>
      </c>
      <c r="G428" s="17">
        <v>0</v>
      </c>
      <c r="H428" s="37">
        <f t="shared" si="114"/>
        <v>15.079999999999998</v>
      </c>
      <c r="I428" s="37">
        <f>IF(H428&lt;'Roof Calculator'!$G$8, 1, 0)</f>
        <v>1</v>
      </c>
      <c r="J428" s="37">
        <f>IF(H428&gt;='Roof Calculator'!$G$8, 1, 0)</f>
        <v>0</v>
      </c>
      <c r="K428" s="37">
        <f t="shared" si="115"/>
        <v>15.079999999999998</v>
      </c>
      <c r="L428" s="37">
        <f t="shared" si="116"/>
        <v>0</v>
      </c>
      <c r="M428" s="37">
        <v>0</v>
      </c>
      <c r="N428" s="37">
        <f t="shared" si="117"/>
        <v>0</v>
      </c>
      <c r="O428" s="37">
        <v>0</v>
      </c>
      <c r="P428" s="37">
        <v>0</v>
      </c>
      <c r="Q428" s="21">
        <f t="shared" si="118"/>
        <v>39.790999999999997</v>
      </c>
      <c r="R428" s="21">
        <f t="shared" si="127"/>
        <v>17.916666666666629</v>
      </c>
      <c r="S428" s="21">
        <f t="shared" si="128"/>
        <v>-20.614583486897068</v>
      </c>
      <c r="T428" s="21">
        <f t="shared" si="119"/>
        <v>86.147999999999996</v>
      </c>
      <c r="U428" s="37">
        <f>VLOOKUP(Time_Zone, 'LSTM LookUp'!$B$5:$D$8, 3, FALSE)</f>
        <v>-75</v>
      </c>
      <c r="V428" s="21">
        <f t="shared" si="129"/>
        <v>-10.32269156175651</v>
      </c>
      <c r="W428" s="21">
        <f t="shared" si="120"/>
        <v>323.56732710956078</v>
      </c>
      <c r="X428" s="21">
        <f t="shared" si="121"/>
        <v>0</v>
      </c>
      <c r="Y428" s="21">
        <f t="shared" si="122"/>
        <v>0</v>
      </c>
      <c r="Z428" s="21">
        <f t="shared" si="130"/>
        <v>0</v>
      </c>
      <c r="AA428" s="21">
        <f t="shared" si="123"/>
        <v>0</v>
      </c>
      <c r="AB428" s="21">
        <f t="shared" si="124"/>
        <v>0</v>
      </c>
      <c r="AC428" s="21">
        <f t="shared" si="125"/>
        <v>0</v>
      </c>
      <c r="AD428" s="21">
        <f t="shared" si="131"/>
        <v>0</v>
      </c>
      <c r="AE428" s="21" t="str">
        <f t="shared" si="126"/>
        <v>1/17/23:00</v>
      </c>
    </row>
    <row r="429" spans="2:31">
      <c r="B429" s="37">
        <v>1</v>
      </c>
      <c r="C429" s="38">
        <v>17</v>
      </c>
      <c r="D429" s="38">
        <v>24</v>
      </c>
      <c r="E429" s="17">
        <v>-10.6</v>
      </c>
      <c r="F429" s="17">
        <v>0</v>
      </c>
      <c r="G429" s="17">
        <v>0</v>
      </c>
      <c r="H429" s="37">
        <f t="shared" si="114"/>
        <v>12.920000000000002</v>
      </c>
      <c r="I429" s="37">
        <f>IF(H429&lt;'Roof Calculator'!$G$8, 1, 0)</f>
        <v>1</v>
      </c>
      <c r="J429" s="37">
        <f>IF(H429&gt;='Roof Calculator'!$G$8, 1, 0)</f>
        <v>0</v>
      </c>
      <c r="K429" s="37">
        <f t="shared" si="115"/>
        <v>12.920000000000002</v>
      </c>
      <c r="L429" s="37">
        <f t="shared" si="116"/>
        <v>0</v>
      </c>
      <c r="M429" s="37">
        <v>0</v>
      </c>
      <c r="N429" s="37">
        <f t="shared" si="117"/>
        <v>0</v>
      </c>
      <c r="O429" s="37">
        <v>0</v>
      </c>
      <c r="P429" s="37">
        <v>0</v>
      </c>
      <c r="Q429" s="21">
        <f t="shared" si="118"/>
        <v>39.790999999999997</v>
      </c>
      <c r="R429" s="21">
        <f t="shared" si="127"/>
        <v>17.958333333333297</v>
      </c>
      <c r="S429" s="21">
        <f t="shared" si="128"/>
        <v>-20.606434236300274</v>
      </c>
      <c r="T429" s="21">
        <f t="shared" si="119"/>
        <v>86.147999999999996</v>
      </c>
      <c r="U429" s="37">
        <f>VLOOKUP(Time_Zone, 'LSTM LookUp'!$B$5:$D$8, 3, FALSE)</f>
        <v>-75</v>
      </c>
      <c r="V429" s="21">
        <f t="shared" si="129"/>
        <v>-10.335969518274831</v>
      </c>
      <c r="W429" s="21">
        <f t="shared" si="120"/>
        <v>338.56400762043125</v>
      </c>
      <c r="X429" s="21">
        <f t="shared" si="121"/>
        <v>0</v>
      </c>
      <c r="Y429" s="21">
        <f t="shared" si="122"/>
        <v>0</v>
      </c>
      <c r="Z429" s="21">
        <f t="shared" si="130"/>
        <v>0</v>
      </c>
      <c r="AA429" s="21">
        <f t="shared" si="123"/>
        <v>0</v>
      </c>
      <c r="AB429" s="21">
        <f t="shared" si="124"/>
        <v>0</v>
      </c>
      <c r="AC429" s="21">
        <f t="shared" si="125"/>
        <v>0</v>
      </c>
      <c r="AD429" s="21">
        <f t="shared" si="131"/>
        <v>0</v>
      </c>
      <c r="AE429" s="21" t="str">
        <f t="shared" si="126"/>
        <v>1/17/24:00</v>
      </c>
    </row>
    <row r="430" spans="2:31">
      <c r="B430" s="37">
        <v>1</v>
      </c>
      <c r="C430" s="38">
        <v>18</v>
      </c>
      <c r="D430" s="38">
        <v>1</v>
      </c>
      <c r="E430" s="17">
        <v>-11.7</v>
      </c>
      <c r="F430" s="17">
        <v>0</v>
      </c>
      <c r="G430" s="17">
        <v>0</v>
      </c>
      <c r="H430" s="37">
        <f t="shared" si="114"/>
        <v>10.940000000000001</v>
      </c>
      <c r="I430" s="37">
        <f>IF(H430&lt;'Roof Calculator'!$G$8, 1, 0)</f>
        <v>1</v>
      </c>
      <c r="J430" s="37">
        <f>IF(H430&gt;='Roof Calculator'!$G$8, 1, 0)</f>
        <v>0</v>
      </c>
      <c r="K430" s="37">
        <f t="shared" si="115"/>
        <v>10.940000000000001</v>
      </c>
      <c r="L430" s="37">
        <f t="shared" si="116"/>
        <v>0</v>
      </c>
      <c r="M430" s="37">
        <v>0</v>
      </c>
      <c r="N430" s="37">
        <f t="shared" si="117"/>
        <v>0</v>
      </c>
      <c r="O430" s="37">
        <v>0</v>
      </c>
      <c r="P430" s="37">
        <v>0</v>
      </c>
      <c r="Q430" s="21">
        <f t="shared" si="118"/>
        <v>39.790999999999997</v>
      </c>
      <c r="R430" s="21">
        <f t="shared" si="127"/>
        <v>17.999999999999964</v>
      </c>
      <c r="S430" s="21">
        <f t="shared" si="128"/>
        <v>-20.598274338869903</v>
      </c>
      <c r="T430" s="21">
        <f t="shared" si="119"/>
        <v>86.147999999999996</v>
      </c>
      <c r="U430" s="37">
        <f>VLOOKUP(Time_Zone, 'LSTM LookUp'!$B$5:$D$8, 3, FALSE)</f>
        <v>-75</v>
      </c>
      <c r="V430" s="21">
        <f t="shared" si="129"/>
        <v>-10.349229581689686</v>
      </c>
      <c r="W430" s="21">
        <f t="shared" si="120"/>
        <v>-6.4393073954224267</v>
      </c>
      <c r="X430" s="21">
        <f t="shared" si="121"/>
        <v>0</v>
      </c>
      <c r="Y430" s="21">
        <f t="shared" si="122"/>
        <v>0</v>
      </c>
      <c r="Z430" s="21">
        <f t="shared" si="130"/>
        <v>0</v>
      </c>
      <c r="AA430" s="21">
        <f t="shared" si="123"/>
        <v>0</v>
      </c>
      <c r="AB430" s="21">
        <f t="shared" si="124"/>
        <v>0</v>
      </c>
      <c r="AC430" s="21">
        <f t="shared" si="125"/>
        <v>0</v>
      </c>
      <c r="AD430" s="21">
        <f t="shared" si="131"/>
        <v>0</v>
      </c>
      <c r="AE430" s="21" t="str">
        <f t="shared" si="126"/>
        <v>1/18/1:00</v>
      </c>
    </row>
    <row r="431" spans="2:31">
      <c r="B431" s="37">
        <v>1</v>
      </c>
      <c r="C431" s="38">
        <v>18</v>
      </c>
      <c r="D431" s="38">
        <v>2</v>
      </c>
      <c r="E431" s="17">
        <v>-11.7</v>
      </c>
      <c r="F431" s="17">
        <v>0</v>
      </c>
      <c r="G431" s="17">
        <v>0</v>
      </c>
      <c r="H431" s="37">
        <f t="shared" si="114"/>
        <v>10.940000000000001</v>
      </c>
      <c r="I431" s="37">
        <f>IF(H431&lt;'Roof Calculator'!$G$8, 1, 0)</f>
        <v>1</v>
      </c>
      <c r="J431" s="37">
        <f>IF(H431&gt;='Roof Calculator'!$G$8, 1, 0)</f>
        <v>0</v>
      </c>
      <c r="K431" s="37">
        <f t="shared" si="115"/>
        <v>10.940000000000001</v>
      </c>
      <c r="L431" s="37">
        <f t="shared" si="116"/>
        <v>0</v>
      </c>
      <c r="M431" s="37">
        <v>0</v>
      </c>
      <c r="N431" s="37">
        <f t="shared" si="117"/>
        <v>0</v>
      </c>
      <c r="O431" s="37">
        <v>0</v>
      </c>
      <c r="P431" s="37">
        <v>0</v>
      </c>
      <c r="Q431" s="21">
        <f t="shared" si="118"/>
        <v>39.790999999999997</v>
      </c>
      <c r="R431" s="21">
        <f t="shared" si="127"/>
        <v>18.041666666666632</v>
      </c>
      <c r="S431" s="21">
        <f t="shared" si="128"/>
        <v>-20.590103800347951</v>
      </c>
      <c r="T431" s="21">
        <f t="shared" si="119"/>
        <v>86.147999999999996</v>
      </c>
      <c r="U431" s="37">
        <f>VLOOKUP(Time_Zone, 'LSTM LookUp'!$B$5:$D$8, 3, FALSE)</f>
        <v>-75</v>
      </c>
      <c r="V431" s="21">
        <f t="shared" si="129"/>
        <v>-10.362471732860271</v>
      </c>
      <c r="W431" s="21">
        <f t="shared" si="120"/>
        <v>8.5573820667849265</v>
      </c>
      <c r="X431" s="21">
        <f t="shared" si="121"/>
        <v>0</v>
      </c>
      <c r="Y431" s="21">
        <f t="shared" si="122"/>
        <v>0</v>
      </c>
      <c r="Z431" s="21">
        <f t="shared" si="130"/>
        <v>0</v>
      </c>
      <c r="AA431" s="21">
        <f t="shared" si="123"/>
        <v>0</v>
      </c>
      <c r="AB431" s="21">
        <f t="shared" si="124"/>
        <v>0</v>
      </c>
      <c r="AC431" s="21">
        <f t="shared" si="125"/>
        <v>0</v>
      </c>
      <c r="AD431" s="21">
        <f t="shared" si="131"/>
        <v>0</v>
      </c>
      <c r="AE431" s="21" t="str">
        <f t="shared" si="126"/>
        <v>1/18/2:00</v>
      </c>
    </row>
    <row r="432" spans="2:31">
      <c r="B432" s="37">
        <v>1</v>
      </c>
      <c r="C432" s="38">
        <v>18</v>
      </c>
      <c r="D432" s="38">
        <v>3</v>
      </c>
      <c r="E432" s="17">
        <v>-12.2</v>
      </c>
      <c r="F432" s="17">
        <v>0</v>
      </c>
      <c r="G432" s="17">
        <v>0</v>
      </c>
      <c r="H432" s="37">
        <f t="shared" si="114"/>
        <v>10.039999999999999</v>
      </c>
      <c r="I432" s="37">
        <f>IF(H432&lt;'Roof Calculator'!$G$8, 1, 0)</f>
        <v>1</v>
      </c>
      <c r="J432" s="37">
        <f>IF(H432&gt;='Roof Calculator'!$G$8, 1, 0)</f>
        <v>0</v>
      </c>
      <c r="K432" s="37">
        <f t="shared" si="115"/>
        <v>10.039999999999999</v>
      </c>
      <c r="L432" s="37">
        <f t="shared" si="116"/>
        <v>0</v>
      </c>
      <c r="M432" s="37">
        <v>0</v>
      </c>
      <c r="N432" s="37">
        <f t="shared" si="117"/>
        <v>0</v>
      </c>
      <c r="O432" s="37">
        <v>0</v>
      </c>
      <c r="P432" s="37">
        <v>0</v>
      </c>
      <c r="Q432" s="21">
        <f t="shared" si="118"/>
        <v>39.790999999999997</v>
      </c>
      <c r="R432" s="21">
        <f t="shared" si="127"/>
        <v>18.0833333333333</v>
      </c>
      <c r="S432" s="21">
        <f t="shared" si="128"/>
        <v>-20.581922626481813</v>
      </c>
      <c r="T432" s="21">
        <f t="shared" si="119"/>
        <v>86.147999999999996</v>
      </c>
      <c r="U432" s="37">
        <f>VLOOKUP(Time_Zone, 'LSTM LookUp'!$B$5:$D$8, 3, FALSE)</f>
        <v>-75</v>
      </c>
      <c r="V432" s="21">
        <f t="shared" si="129"/>
        <v>-10.375695952680887</v>
      </c>
      <c r="W432" s="21">
        <f t="shared" si="120"/>
        <v>23.554076011829768</v>
      </c>
      <c r="X432" s="21">
        <f t="shared" si="121"/>
        <v>0</v>
      </c>
      <c r="Y432" s="21">
        <f t="shared" si="122"/>
        <v>0</v>
      </c>
      <c r="Z432" s="21">
        <f t="shared" si="130"/>
        <v>0</v>
      </c>
      <c r="AA432" s="21">
        <f t="shared" si="123"/>
        <v>0</v>
      </c>
      <c r="AB432" s="21">
        <f t="shared" si="124"/>
        <v>0</v>
      </c>
      <c r="AC432" s="21">
        <f t="shared" si="125"/>
        <v>0</v>
      </c>
      <c r="AD432" s="21">
        <f t="shared" si="131"/>
        <v>0</v>
      </c>
      <c r="AE432" s="21" t="str">
        <f t="shared" si="126"/>
        <v>1/18/3:00</v>
      </c>
    </row>
    <row r="433" spans="2:31">
      <c r="B433" s="37">
        <v>1</v>
      </c>
      <c r="C433" s="38">
        <v>18</v>
      </c>
      <c r="D433" s="38">
        <v>4</v>
      </c>
      <c r="E433" s="17">
        <v>-12.8</v>
      </c>
      <c r="F433" s="17">
        <v>0</v>
      </c>
      <c r="G433" s="17">
        <v>0</v>
      </c>
      <c r="H433" s="37">
        <f t="shared" si="114"/>
        <v>8.9600000000000009</v>
      </c>
      <c r="I433" s="37">
        <f>IF(H433&lt;'Roof Calculator'!$G$8, 1, 0)</f>
        <v>1</v>
      </c>
      <c r="J433" s="37">
        <f>IF(H433&gt;='Roof Calculator'!$G$8, 1, 0)</f>
        <v>0</v>
      </c>
      <c r="K433" s="37">
        <f t="shared" si="115"/>
        <v>8.9600000000000009</v>
      </c>
      <c r="L433" s="37">
        <f t="shared" si="116"/>
        <v>0</v>
      </c>
      <c r="M433" s="37">
        <v>0</v>
      </c>
      <c r="N433" s="37">
        <f t="shared" si="117"/>
        <v>0</v>
      </c>
      <c r="O433" s="37">
        <v>0</v>
      </c>
      <c r="P433" s="37">
        <v>0</v>
      </c>
      <c r="Q433" s="21">
        <f t="shared" si="118"/>
        <v>39.790999999999997</v>
      </c>
      <c r="R433" s="21">
        <f t="shared" si="127"/>
        <v>18.124999999999968</v>
      </c>
      <c r="S433" s="21">
        <f t="shared" si="128"/>
        <v>-20.573730823024249</v>
      </c>
      <c r="T433" s="21">
        <f t="shared" si="119"/>
        <v>86.147999999999996</v>
      </c>
      <c r="U433" s="37">
        <f>VLOOKUP(Time_Zone, 'LSTM LookUp'!$B$5:$D$8, 3, FALSE)</f>
        <v>-75</v>
      </c>
      <c r="V433" s="21">
        <f t="shared" si="129"/>
        <v>-10.388902222080993</v>
      </c>
      <c r="W433" s="21">
        <f t="shared" si="120"/>
        <v>38.55077444447975</v>
      </c>
      <c r="X433" s="21">
        <f t="shared" si="121"/>
        <v>0</v>
      </c>
      <c r="Y433" s="21">
        <f t="shared" si="122"/>
        <v>0</v>
      </c>
      <c r="Z433" s="21">
        <f t="shared" si="130"/>
        <v>0</v>
      </c>
      <c r="AA433" s="21">
        <f t="shared" si="123"/>
        <v>0</v>
      </c>
      <c r="AB433" s="21">
        <f t="shared" si="124"/>
        <v>0</v>
      </c>
      <c r="AC433" s="21">
        <f t="shared" si="125"/>
        <v>0</v>
      </c>
      <c r="AD433" s="21">
        <f t="shared" si="131"/>
        <v>0</v>
      </c>
      <c r="AE433" s="21" t="str">
        <f t="shared" si="126"/>
        <v>1/18/4:00</v>
      </c>
    </row>
    <row r="434" spans="2:31">
      <c r="B434" s="37">
        <v>1</v>
      </c>
      <c r="C434" s="38">
        <v>18</v>
      </c>
      <c r="D434" s="38">
        <v>5</v>
      </c>
      <c r="E434" s="17">
        <v>-12.8</v>
      </c>
      <c r="F434" s="17">
        <v>0</v>
      </c>
      <c r="G434" s="17">
        <v>0</v>
      </c>
      <c r="H434" s="37">
        <f t="shared" si="114"/>
        <v>8.9600000000000009</v>
      </c>
      <c r="I434" s="37">
        <f>IF(H434&lt;'Roof Calculator'!$G$8, 1, 0)</f>
        <v>1</v>
      </c>
      <c r="J434" s="37">
        <f>IF(H434&gt;='Roof Calculator'!$G$8, 1, 0)</f>
        <v>0</v>
      </c>
      <c r="K434" s="37">
        <f t="shared" si="115"/>
        <v>8.9600000000000009</v>
      </c>
      <c r="L434" s="37">
        <f t="shared" si="116"/>
        <v>0</v>
      </c>
      <c r="M434" s="37">
        <v>0</v>
      </c>
      <c r="N434" s="37">
        <f t="shared" si="117"/>
        <v>0</v>
      </c>
      <c r="O434" s="37">
        <v>0</v>
      </c>
      <c r="P434" s="37">
        <v>0</v>
      </c>
      <c r="Q434" s="21">
        <f t="shared" si="118"/>
        <v>39.790999999999997</v>
      </c>
      <c r="R434" s="21">
        <f t="shared" si="127"/>
        <v>18.166666666666636</v>
      </c>
      <c r="S434" s="21">
        <f t="shared" si="128"/>
        <v>-20.565528395733399</v>
      </c>
      <c r="T434" s="21">
        <f t="shared" si="119"/>
        <v>86.147999999999996</v>
      </c>
      <c r="U434" s="37">
        <f>VLOOKUP(Time_Zone, 'LSTM LookUp'!$B$5:$D$8, 3, FALSE)</f>
        <v>-75</v>
      </c>
      <c r="V434" s="21">
        <f t="shared" si="129"/>
        <v>-10.402090522025242</v>
      </c>
      <c r="W434" s="21">
        <f t="shared" si="120"/>
        <v>53.547477369493677</v>
      </c>
      <c r="X434" s="21">
        <f t="shared" si="121"/>
        <v>0</v>
      </c>
      <c r="Y434" s="21">
        <f t="shared" si="122"/>
        <v>0</v>
      </c>
      <c r="Z434" s="21">
        <f t="shared" si="130"/>
        <v>0</v>
      </c>
      <c r="AA434" s="21">
        <f t="shared" si="123"/>
        <v>0</v>
      </c>
      <c r="AB434" s="21">
        <f t="shared" si="124"/>
        <v>0</v>
      </c>
      <c r="AC434" s="21">
        <f t="shared" si="125"/>
        <v>0</v>
      </c>
      <c r="AD434" s="21">
        <f t="shared" si="131"/>
        <v>0</v>
      </c>
      <c r="AE434" s="21" t="str">
        <f t="shared" si="126"/>
        <v>1/18/5:00</v>
      </c>
    </row>
    <row r="435" spans="2:31">
      <c r="B435" s="37">
        <v>1</v>
      </c>
      <c r="C435" s="38">
        <v>18</v>
      </c>
      <c r="D435" s="38">
        <v>6</v>
      </c>
      <c r="E435" s="17">
        <v>-13.3</v>
      </c>
      <c r="F435" s="17">
        <v>0</v>
      </c>
      <c r="G435" s="17">
        <v>0</v>
      </c>
      <c r="H435" s="37">
        <f t="shared" si="114"/>
        <v>8.0599999999999987</v>
      </c>
      <c r="I435" s="37">
        <f>IF(H435&lt;'Roof Calculator'!$G$8, 1, 0)</f>
        <v>1</v>
      </c>
      <c r="J435" s="37">
        <f>IF(H435&gt;='Roof Calculator'!$G$8, 1, 0)</f>
        <v>0</v>
      </c>
      <c r="K435" s="37">
        <f t="shared" si="115"/>
        <v>8.0599999999999987</v>
      </c>
      <c r="L435" s="37">
        <f t="shared" si="116"/>
        <v>0</v>
      </c>
      <c r="M435" s="37">
        <v>0</v>
      </c>
      <c r="N435" s="37">
        <f t="shared" si="117"/>
        <v>0</v>
      </c>
      <c r="O435" s="37">
        <v>0</v>
      </c>
      <c r="P435" s="37">
        <v>0</v>
      </c>
      <c r="Q435" s="21">
        <f t="shared" si="118"/>
        <v>39.790999999999997</v>
      </c>
      <c r="R435" s="21">
        <f t="shared" si="127"/>
        <v>18.208333333333304</v>
      </c>
      <c r="S435" s="21">
        <f t="shared" si="128"/>
        <v>-20.557315350372761</v>
      </c>
      <c r="T435" s="21">
        <f t="shared" si="119"/>
        <v>86.147999999999996</v>
      </c>
      <c r="U435" s="37">
        <f>VLOOKUP(Time_Zone, 'LSTM LookUp'!$B$5:$D$8, 3, FALSE)</f>
        <v>-75</v>
      </c>
      <c r="V435" s="21">
        <f t="shared" si="129"/>
        <v>-10.415260833513511</v>
      </c>
      <c r="W435" s="21">
        <f t="shared" si="120"/>
        <v>68.544184791621603</v>
      </c>
      <c r="X435" s="21">
        <f t="shared" si="121"/>
        <v>0</v>
      </c>
      <c r="Y435" s="21">
        <f t="shared" si="122"/>
        <v>0</v>
      </c>
      <c r="Z435" s="21">
        <f t="shared" si="130"/>
        <v>0</v>
      </c>
      <c r="AA435" s="21">
        <f t="shared" si="123"/>
        <v>0</v>
      </c>
      <c r="AB435" s="21">
        <f t="shared" si="124"/>
        <v>0</v>
      </c>
      <c r="AC435" s="21">
        <f t="shared" si="125"/>
        <v>0</v>
      </c>
      <c r="AD435" s="21">
        <f t="shared" si="131"/>
        <v>0</v>
      </c>
      <c r="AE435" s="21" t="str">
        <f t="shared" si="126"/>
        <v>1/18/6:00</v>
      </c>
    </row>
    <row r="436" spans="2:31">
      <c r="B436" s="37">
        <v>1</v>
      </c>
      <c r="C436" s="38">
        <v>18</v>
      </c>
      <c r="D436" s="38">
        <v>7</v>
      </c>
      <c r="E436" s="17">
        <v>-13.3</v>
      </c>
      <c r="F436" s="17">
        <v>0</v>
      </c>
      <c r="G436" s="17">
        <v>0</v>
      </c>
      <c r="H436" s="37">
        <f t="shared" si="114"/>
        <v>8.0599999999999987</v>
      </c>
      <c r="I436" s="37">
        <f>IF(H436&lt;'Roof Calculator'!$G$8, 1, 0)</f>
        <v>1</v>
      </c>
      <c r="J436" s="37">
        <f>IF(H436&gt;='Roof Calculator'!$G$8, 1, 0)</f>
        <v>0</v>
      </c>
      <c r="K436" s="37">
        <f t="shared" si="115"/>
        <v>8.0599999999999987</v>
      </c>
      <c r="L436" s="37">
        <f t="shared" si="116"/>
        <v>0</v>
      </c>
      <c r="M436" s="37">
        <v>0</v>
      </c>
      <c r="N436" s="37">
        <f t="shared" si="117"/>
        <v>0</v>
      </c>
      <c r="O436" s="37">
        <v>0</v>
      </c>
      <c r="P436" s="37">
        <v>0</v>
      </c>
      <c r="Q436" s="21">
        <f t="shared" si="118"/>
        <v>39.790999999999997</v>
      </c>
      <c r="R436" s="21">
        <f t="shared" si="127"/>
        <v>18.249999999999972</v>
      </c>
      <c r="S436" s="21">
        <f t="shared" si="128"/>
        <v>-20.549091692711176</v>
      </c>
      <c r="T436" s="21">
        <f t="shared" si="119"/>
        <v>86.147999999999996</v>
      </c>
      <c r="U436" s="37">
        <f>VLOOKUP(Time_Zone, 'LSTM LookUp'!$B$5:$D$8, 3, FALSE)</f>
        <v>-75</v>
      </c>
      <c r="V436" s="21">
        <f t="shared" si="129"/>
        <v>-10.428413137580932</v>
      </c>
      <c r="W436" s="21">
        <f t="shared" si="120"/>
        <v>83.540896715604745</v>
      </c>
      <c r="X436" s="21">
        <f t="shared" si="121"/>
        <v>0</v>
      </c>
      <c r="Y436" s="21">
        <f t="shared" si="122"/>
        <v>0</v>
      </c>
      <c r="Z436" s="21">
        <f t="shared" si="130"/>
        <v>0</v>
      </c>
      <c r="AA436" s="21">
        <f t="shared" si="123"/>
        <v>0</v>
      </c>
      <c r="AB436" s="21">
        <f t="shared" si="124"/>
        <v>0</v>
      </c>
      <c r="AC436" s="21">
        <f t="shared" si="125"/>
        <v>0</v>
      </c>
      <c r="AD436" s="21">
        <f t="shared" si="131"/>
        <v>0</v>
      </c>
      <c r="AE436" s="21" t="str">
        <f t="shared" si="126"/>
        <v>1/18/7:00</v>
      </c>
    </row>
    <row r="437" spans="2:31">
      <c r="B437" s="37">
        <v>1</v>
      </c>
      <c r="C437" s="38">
        <v>18</v>
      </c>
      <c r="D437" s="38">
        <v>8</v>
      </c>
      <c r="E437" s="17">
        <v>-13.3</v>
      </c>
      <c r="F437" s="17">
        <v>0</v>
      </c>
      <c r="G437" s="17">
        <v>0</v>
      </c>
      <c r="H437" s="37">
        <f t="shared" si="114"/>
        <v>8.0599999999999987</v>
      </c>
      <c r="I437" s="37">
        <f>IF(H437&lt;'Roof Calculator'!$G$8, 1, 0)</f>
        <v>1</v>
      </c>
      <c r="J437" s="37">
        <f>IF(H437&gt;='Roof Calculator'!$G$8, 1, 0)</f>
        <v>0</v>
      </c>
      <c r="K437" s="37">
        <f t="shared" si="115"/>
        <v>8.0599999999999987</v>
      </c>
      <c r="L437" s="37">
        <f t="shared" si="116"/>
        <v>0</v>
      </c>
      <c r="M437" s="37">
        <v>0</v>
      </c>
      <c r="N437" s="37">
        <f t="shared" si="117"/>
        <v>0</v>
      </c>
      <c r="O437" s="37">
        <v>0</v>
      </c>
      <c r="P437" s="37">
        <v>0</v>
      </c>
      <c r="Q437" s="21">
        <f t="shared" si="118"/>
        <v>39.790999999999997</v>
      </c>
      <c r="R437" s="21">
        <f t="shared" si="127"/>
        <v>18.291666666666639</v>
      </c>
      <c r="S437" s="21">
        <f t="shared" si="128"/>
        <v>-20.540857428522827</v>
      </c>
      <c r="T437" s="21">
        <f t="shared" si="119"/>
        <v>86.147999999999996</v>
      </c>
      <c r="U437" s="37">
        <f>VLOOKUP(Time_Zone, 'LSTM LookUp'!$B$5:$D$8, 3, FALSE)</f>
        <v>-75</v>
      </c>
      <c r="V437" s="21">
        <f t="shared" si="129"/>
        <v>-10.441547415297931</v>
      </c>
      <c r="W437" s="21">
        <f t="shared" si="120"/>
        <v>98.537613146175545</v>
      </c>
      <c r="X437" s="21">
        <f t="shared" si="121"/>
        <v>0</v>
      </c>
      <c r="Y437" s="21">
        <f t="shared" si="122"/>
        <v>0</v>
      </c>
      <c r="Z437" s="21">
        <f t="shared" si="130"/>
        <v>0</v>
      </c>
      <c r="AA437" s="21">
        <f t="shared" si="123"/>
        <v>0</v>
      </c>
      <c r="AB437" s="21">
        <f t="shared" si="124"/>
        <v>0</v>
      </c>
      <c r="AC437" s="21">
        <f t="shared" si="125"/>
        <v>0</v>
      </c>
      <c r="AD437" s="21">
        <f t="shared" si="131"/>
        <v>0</v>
      </c>
      <c r="AE437" s="21" t="str">
        <f t="shared" si="126"/>
        <v>1/18/8:00</v>
      </c>
    </row>
    <row r="438" spans="2:31">
      <c r="B438" s="37">
        <v>1</v>
      </c>
      <c r="C438" s="38">
        <v>18</v>
      </c>
      <c r="D438" s="38">
        <v>9</v>
      </c>
      <c r="E438" s="17">
        <v>-12.2</v>
      </c>
      <c r="F438" s="17">
        <v>27</v>
      </c>
      <c r="G438" s="17">
        <v>155</v>
      </c>
      <c r="H438" s="37">
        <f t="shared" si="114"/>
        <v>10.039999999999999</v>
      </c>
      <c r="I438" s="37">
        <f>IF(H438&lt;'Roof Calculator'!$G$8, 1, 0)</f>
        <v>1</v>
      </c>
      <c r="J438" s="37">
        <f>IF(H438&gt;='Roof Calculator'!$G$8, 1, 0)</f>
        <v>0</v>
      </c>
      <c r="K438" s="37">
        <f t="shared" si="115"/>
        <v>10.039999999999999</v>
      </c>
      <c r="L438" s="37">
        <f t="shared" si="116"/>
        <v>0</v>
      </c>
      <c r="M438" s="37">
        <v>0</v>
      </c>
      <c r="N438" s="37">
        <f t="shared" si="117"/>
        <v>27</v>
      </c>
      <c r="O438" s="37">
        <v>0</v>
      </c>
      <c r="P438" s="37">
        <v>0</v>
      </c>
      <c r="Q438" s="21">
        <f t="shared" si="118"/>
        <v>39.790999999999997</v>
      </c>
      <c r="R438" s="21">
        <f t="shared" si="127"/>
        <v>18.333333333333307</v>
      </c>
      <c r="S438" s="21">
        <f t="shared" si="128"/>
        <v>-20.532612563587236</v>
      </c>
      <c r="T438" s="21">
        <f t="shared" si="119"/>
        <v>86.147999999999996</v>
      </c>
      <c r="U438" s="37">
        <f>VLOOKUP(Time_Zone, 'LSTM LookUp'!$B$5:$D$8, 3, FALSE)</f>
        <v>-75</v>
      </c>
      <c r="V438" s="21">
        <f t="shared" si="129"/>
        <v>-10.454663647770262</v>
      </c>
      <c r="W438" s="21">
        <f t="shared" si="120"/>
        <v>113.53433408805739</v>
      </c>
      <c r="X438" s="21">
        <f t="shared" si="121"/>
        <v>-79.328004565213291</v>
      </c>
      <c r="Y438" s="21">
        <f t="shared" si="122"/>
        <v>-52.328004565213291</v>
      </c>
      <c r="Z438" s="21">
        <f t="shared" si="130"/>
        <v>-16.587063505807112</v>
      </c>
      <c r="AA438" s="21">
        <f t="shared" si="123"/>
        <v>-16.587063505807112</v>
      </c>
      <c r="AB438" s="21">
        <f t="shared" si="124"/>
        <v>0</v>
      </c>
      <c r="AC438" s="21">
        <f t="shared" si="125"/>
        <v>0</v>
      </c>
      <c r="AD438" s="21">
        <f t="shared" si="131"/>
        <v>0</v>
      </c>
      <c r="AE438" s="21" t="str">
        <f t="shared" si="126"/>
        <v>1/18/9:00</v>
      </c>
    </row>
    <row r="439" spans="2:31">
      <c r="B439" s="37">
        <v>1</v>
      </c>
      <c r="C439" s="38">
        <v>18</v>
      </c>
      <c r="D439" s="38">
        <v>10</v>
      </c>
      <c r="E439" s="17">
        <v>-10</v>
      </c>
      <c r="F439" s="17">
        <v>51</v>
      </c>
      <c r="G439" s="17">
        <v>547</v>
      </c>
      <c r="H439" s="37">
        <f t="shared" si="114"/>
        <v>14</v>
      </c>
      <c r="I439" s="37">
        <f>IF(H439&lt;'Roof Calculator'!$G$8, 1, 0)</f>
        <v>1</v>
      </c>
      <c r="J439" s="37">
        <f>IF(H439&gt;='Roof Calculator'!$G$8, 1, 0)</f>
        <v>0</v>
      </c>
      <c r="K439" s="37">
        <f t="shared" si="115"/>
        <v>14</v>
      </c>
      <c r="L439" s="37">
        <f t="shared" si="116"/>
        <v>0</v>
      </c>
      <c r="M439" s="37">
        <v>0</v>
      </c>
      <c r="N439" s="37">
        <f t="shared" si="117"/>
        <v>51</v>
      </c>
      <c r="O439" s="37">
        <v>0</v>
      </c>
      <c r="P439" s="37">
        <v>0</v>
      </c>
      <c r="Q439" s="21">
        <f t="shared" si="118"/>
        <v>39.790999999999997</v>
      </c>
      <c r="R439" s="21">
        <f t="shared" si="127"/>
        <v>18.374999999999975</v>
      </c>
      <c r="S439" s="21">
        <f t="shared" si="128"/>
        <v>-20.524357103689216</v>
      </c>
      <c r="T439" s="21">
        <f t="shared" si="119"/>
        <v>86.147999999999996</v>
      </c>
      <c r="U439" s="37">
        <f>VLOOKUP(Time_Zone, 'LSTM LookUp'!$B$5:$D$8, 3, FALSE)</f>
        <v>-75</v>
      </c>
      <c r="V439" s="21">
        <f t="shared" si="129"/>
        <v>-10.467761816139049</v>
      </c>
      <c r="W439" s="21">
        <f t="shared" si="120"/>
        <v>128.53105954596523</v>
      </c>
      <c r="X439" s="21">
        <f t="shared" si="121"/>
        <v>-367.94303841155784</v>
      </c>
      <c r="Y439" s="21">
        <f t="shared" si="122"/>
        <v>-316.94303841155784</v>
      </c>
      <c r="Z439" s="21">
        <f t="shared" si="130"/>
        <v>-100.46540756784051</v>
      </c>
      <c r="AA439" s="21">
        <f t="shared" si="123"/>
        <v>-100.46540756784051</v>
      </c>
      <c r="AB439" s="21">
        <f t="shared" si="124"/>
        <v>0</v>
      </c>
      <c r="AC439" s="21">
        <f t="shared" si="125"/>
        <v>0</v>
      </c>
      <c r="AD439" s="21">
        <f t="shared" si="131"/>
        <v>0</v>
      </c>
      <c r="AE439" s="21" t="str">
        <f t="shared" si="126"/>
        <v>1/18/10:00</v>
      </c>
    </row>
    <row r="440" spans="2:31">
      <c r="B440" s="37">
        <v>1</v>
      </c>
      <c r="C440" s="38">
        <v>18</v>
      </c>
      <c r="D440" s="38">
        <v>11</v>
      </c>
      <c r="E440" s="17">
        <v>-8.3000000000000007</v>
      </c>
      <c r="F440" s="17">
        <v>66</v>
      </c>
      <c r="G440" s="17">
        <v>718</v>
      </c>
      <c r="H440" s="37">
        <f t="shared" si="114"/>
        <v>17.059999999999999</v>
      </c>
      <c r="I440" s="37">
        <f>IF(H440&lt;'Roof Calculator'!$G$8, 1, 0)</f>
        <v>1</v>
      </c>
      <c r="J440" s="37">
        <f>IF(H440&gt;='Roof Calculator'!$G$8, 1, 0)</f>
        <v>0</v>
      </c>
      <c r="K440" s="37">
        <f t="shared" si="115"/>
        <v>17.059999999999999</v>
      </c>
      <c r="L440" s="37">
        <f t="shared" si="116"/>
        <v>0</v>
      </c>
      <c r="M440" s="37">
        <v>0</v>
      </c>
      <c r="N440" s="37">
        <f t="shared" si="117"/>
        <v>66</v>
      </c>
      <c r="O440" s="37">
        <v>0</v>
      </c>
      <c r="P440" s="37">
        <v>0</v>
      </c>
      <c r="Q440" s="21">
        <f t="shared" si="118"/>
        <v>39.790999999999997</v>
      </c>
      <c r="R440" s="21">
        <f t="shared" si="127"/>
        <v>18.416666666666643</v>
      </c>
      <c r="S440" s="21">
        <f t="shared" si="128"/>
        <v>-20.516091054618897</v>
      </c>
      <c r="T440" s="21">
        <f t="shared" si="119"/>
        <v>86.147999999999996</v>
      </c>
      <c r="U440" s="37">
        <f>VLOOKUP(Time_Zone, 'LSTM LookUp'!$B$5:$D$8, 3, FALSE)</f>
        <v>-75</v>
      </c>
      <c r="V440" s="21">
        <f t="shared" si="129"/>
        <v>-10.48084190158081</v>
      </c>
      <c r="W440" s="21">
        <f t="shared" si="120"/>
        <v>143.52778952460483</v>
      </c>
      <c r="X440" s="21">
        <f t="shared" si="121"/>
        <v>-576.55332396350593</v>
      </c>
      <c r="Y440" s="21">
        <f t="shared" si="122"/>
        <v>-510.55332396350593</v>
      </c>
      <c r="Z440" s="21">
        <f t="shared" si="130"/>
        <v>-161.83648656293963</v>
      </c>
      <c r="AA440" s="21">
        <f t="shared" si="123"/>
        <v>-161.83648656293963</v>
      </c>
      <c r="AB440" s="21">
        <f t="shared" si="124"/>
        <v>0</v>
      </c>
      <c r="AC440" s="21">
        <f t="shared" si="125"/>
        <v>0</v>
      </c>
      <c r="AD440" s="21">
        <f t="shared" si="131"/>
        <v>0</v>
      </c>
      <c r="AE440" s="21" t="str">
        <f t="shared" si="126"/>
        <v>1/18/11:00</v>
      </c>
    </row>
    <row r="441" spans="2:31">
      <c r="B441" s="37">
        <v>1</v>
      </c>
      <c r="C441" s="38">
        <v>18</v>
      </c>
      <c r="D441" s="38">
        <v>12</v>
      </c>
      <c r="E441" s="17">
        <v>-7.2</v>
      </c>
      <c r="F441" s="17">
        <v>81</v>
      </c>
      <c r="G441" s="17">
        <v>744</v>
      </c>
      <c r="H441" s="37">
        <f t="shared" si="114"/>
        <v>19.04</v>
      </c>
      <c r="I441" s="37">
        <f>IF(H441&lt;'Roof Calculator'!$G$8, 1, 0)</f>
        <v>1</v>
      </c>
      <c r="J441" s="37">
        <f>IF(H441&gt;='Roof Calculator'!$G$8, 1, 0)</f>
        <v>0</v>
      </c>
      <c r="K441" s="37">
        <f t="shared" si="115"/>
        <v>19.04</v>
      </c>
      <c r="L441" s="37">
        <f t="shared" si="116"/>
        <v>0</v>
      </c>
      <c r="M441" s="37">
        <v>0</v>
      </c>
      <c r="N441" s="37">
        <f t="shared" si="117"/>
        <v>81</v>
      </c>
      <c r="O441" s="37">
        <v>0</v>
      </c>
      <c r="P441" s="37">
        <v>0</v>
      </c>
      <c r="Q441" s="21">
        <f t="shared" si="118"/>
        <v>39.790999999999997</v>
      </c>
      <c r="R441" s="21">
        <f t="shared" si="127"/>
        <v>18.458333333333311</v>
      </c>
      <c r="S441" s="21">
        <f t="shared" si="128"/>
        <v>-20.507814422171712</v>
      </c>
      <c r="T441" s="21">
        <f t="shared" si="119"/>
        <v>86.147999999999996</v>
      </c>
      <c r="U441" s="37">
        <f>VLOOKUP(Time_Zone, 'LSTM LookUp'!$B$5:$D$8, 3, FALSE)</f>
        <v>-75</v>
      </c>
      <c r="V441" s="21">
        <f t="shared" si="129"/>
        <v>-10.4939038853075</v>
      </c>
      <c r="W441" s="21">
        <f t="shared" si="120"/>
        <v>158.52452402867314</v>
      </c>
      <c r="X441" s="21">
        <f t="shared" si="121"/>
        <v>-665.08626539920238</v>
      </c>
      <c r="Y441" s="21">
        <f t="shared" si="122"/>
        <v>-584.08626539920238</v>
      </c>
      <c r="Z441" s="21">
        <f t="shared" si="130"/>
        <v>-185.14514469918976</v>
      </c>
      <c r="AA441" s="21">
        <f t="shared" si="123"/>
        <v>-185.14514469918976</v>
      </c>
      <c r="AB441" s="21">
        <f t="shared" si="124"/>
        <v>0</v>
      </c>
      <c r="AC441" s="21">
        <f t="shared" si="125"/>
        <v>0</v>
      </c>
      <c r="AD441" s="21">
        <f t="shared" si="131"/>
        <v>0</v>
      </c>
      <c r="AE441" s="21" t="str">
        <f t="shared" si="126"/>
        <v>1/18/12:00</v>
      </c>
    </row>
    <row r="442" spans="2:31">
      <c r="B442" s="37">
        <v>1</v>
      </c>
      <c r="C442" s="38">
        <v>18</v>
      </c>
      <c r="D442" s="38">
        <v>13</v>
      </c>
      <c r="E442" s="17">
        <v>-6.1</v>
      </c>
      <c r="F442" s="17">
        <v>161</v>
      </c>
      <c r="G442" s="17">
        <v>306</v>
      </c>
      <c r="H442" s="37">
        <f t="shared" si="114"/>
        <v>21.02</v>
      </c>
      <c r="I442" s="37">
        <f>IF(H442&lt;'Roof Calculator'!$G$8, 1, 0)</f>
        <v>1</v>
      </c>
      <c r="J442" s="37">
        <f>IF(H442&gt;='Roof Calculator'!$G$8, 1, 0)</f>
        <v>0</v>
      </c>
      <c r="K442" s="37">
        <f t="shared" si="115"/>
        <v>21.02</v>
      </c>
      <c r="L442" s="37">
        <f t="shared" si="116"/>
        <v>0</v>
      </c>
      <c r="M442" s="37">
        <v>0</v>
      </c>
      <c r="N442" s="37">
        <f t="shared" si="117"/>
        <v>161</v>
      </c>
      <c r="O442" s="37">
        <v>0</v>
      </c>
      <c r="P442" s="37">
        <v>0</v>
      </c>
      <c r="Q442" s="21">
        <f t="shared" si="118"/>
        <v>39.790999999999997</v>
      </c>
      <c r="R442" s="21">
        <f t="shared" si="127"/>
        <v>18.499999999999979</v>
      </c>
      <c r="S442" s="21">
        <f t="shared" si="128"/>
        <v>-20.499527212148365</v>
      </c>
      <c r="T442" s="21">
        <f t="shared" si="119"/>
        <v>86.147999999999996</v>
      </c>
      <c r="U442" s="37">
        <f>VLOOKUP(Time_Zone, 'LSTM LookUp'!$B$5:$D$8, 3, FALSE)</f>
        <v>-75</v>
      </c>
      <c r="V442" s="21">
        <f t="shared" si="129"/>
        <v>-10.506947748566526</v>
      </c>
      <c r="W442" s="21">
        <f t="shared" si="120"/>
        <v>173.52126306285837</v>
      </c>
      <c r="X442" s="21">
        <f t="shared" si="121"/>
        <v>-287.4116671147479</v>
      </c>
      <c r="Y442" s="21">
        <f t="shared" si="122"/>
        <v>-126.4116671147479</v>
      </c>
      <c r="Z442" s="21">
        <f t="shared" si="130"/>
        <v>-40.070290616454834</v>
      </c>
      <c r="AA442" s="21">
        <f t="shared" si="123"/>
        <v>-40.070290616454834</v>
      </c>
      <c r="AB442" s="21">
        <f t="shared" si="124"/>
        <v>0</v>
      </c>
      <c r="AC442" s="21">
        <f t="shared" si="125"/>
        <v>0</v>
      </c>
      <c r="AD442" s="21">
        <f t="shared" si="131"/>
        <v>0</v>
      </c>
      <c r="AE442" s="21" t="str">
        <f t="shared" si="126"/>
        <v>1/18/13:00</v>
      </c>
    </row>
    <row r="443" spans="2:31">
      <c r="B443" s="37">
        <v>1</v>
      </c>
      <c r="C443" s="38">
        <v>18</v>
      </c>
      <c r="D443" s="38">
        <v>14</v>
      </c>
      <c r="E443" s="17">
        <v>-5.6</v>
      </c>
      <c r="F443" s="17">
        <v>125</v>
      </c>
      <c r="G443" s="17">
        <v>497</v>
      </c>
      <c r="H443" s="37">
        <f t="shared" si="114"/>
        <v>21.92</v>
      </c>
      <c r="I443" s="37">
        <f>IF(H443&lt;'Roof Calculator'!$G$8, 1, 0)</f>
        <v>1</v>
      </c>
      <c r="J443" s="37">
        <f>IF(H443&gt;='Roof Calculator'!$G$8, 1, 0)</f>
        <v>0</v>
      </c>
      <c r="K443" s="37">
        <f t="shared" si="115"/>
        <v>21.92</v>
      </c>
      <c r="L443" s="37">
        <f t="shared" si="116"/>
        <v>0</v>
      </c>
      <c r="M443" s="37">
        <v>0</v>
      </c>
      <c r="N443" s="37">
        <f t="shared" si="117"/>
        <v>125</v>
      </c>
      <c r="O443" s="37">
        <v>0</v>
      </c>
      <c r="P443" s="37">
        <v>0</v>
      </c>
      <c r="Q443" s="21">
        <f t="shared" si="118"/>
        <v>39.790999999999997</v>
      </c>
      <c r="R443" s="21">
        <f t="shared" si="127"/>
        <v>18.541666666666647</v>
      </c>
      <c r="S443" s="21">
        <f t="shared" si="128"/>
        <v>-20.491229430354839</v>
      </c>
      <c r="T443" s="21">
        <f t="shared" si="119"/>
        <v>86.147999999999996</v>
      </c>
      <c r="U443" s="37">
        <f>VLOOKUP(Time_Zone, 'LSTM LookUp'!$B$5:$D$8, 3, FALSE)</f>
        <v>-75</v>
      </c>
      <c r="V443" s="21">
        <f t="shared" si="129"/>
        <v>-10.519973472640816</v>
      </c>
      <c r="W443" s="21">
        <f t="shared" si="120"/>
        <v>188.51800663183982</v>
      </c>
      <c r="X443" s="21">
        <f t="shared" si="121"/>
        <v>-465.12381451982304</v>
      </c>
      <c r="Y443" s="21">
        <f t="shared" si="122"/>
        <v>-340.12381451982304</v>
      </c>
      <c r="Z443" s="21">
        <f t="shared" si="130"/>
        <v>-107.81330872739096</v>
      </c>
      <c r="AA443" s="21">
        <f t="shared" si="123"/>
        <v>-107.81330872739096</v>
      </c>
      <c r="AB443" s="21">
        <f t="shared" si="124"/>
        <v>0</v>
      </c>
      <c r="AC443" s="21">
        <f t="shared" si="125"/>
        <v>0</v>
      </c>
      <c r="AD443" s="21">
        <f t="shared" si="131"/>
        <v>0</v>
      </c>
      <c r="AE443" s="21" t="str">
        <f t="shared" si="126"/>
        <v>1/18/14:00</v>
      </c>
    </row>
    <row r="444" spans="2:31">
      <c r="B444" s="37">
        <v>1</v>
      </c>
      <c r="C444" s="38">
        <v>18</v>
      </c>
      <c r="D444" s="38">
        <v>15</v>
      </c>
      <c r="E444" s="17">
        <v>-4.4000000000000004</v>
      </c>
      <c r="F444" s="17">
        <v>82</v>
      </c>
      <c r="G444" s="17">
        <v>746</v>
      </c>
      <c r="H444" s="37">
        <f t="shared" si="114"/>
        <v>24.08</v>
      </c>
      <c r="I444" s="37">
        <f>IF(H444&lt;'Roof Calculator'!$G$8, 1, 0)</f>
        <v>1</v>
      </c>
      <c r="J444" s="37">
        <f>IF(H444&gt;='Roof Calculator'!$G$8, 1, 0)</f>
        <v>0</v>
      </c>
      <c r="K444" s="37">
        <f t="shared" si="115"/>
        <v>24.08</v>
      </c>
      <c r="L444" s="37">
        <f t="shared" si="116"/>
        <v>0</v>
      </c>
      <c r="M444" s="37">
        <v>0</v>
      </c>
      <c r="N444" s="37">
        <f t="shared" si="117"/>
        <v>82</v>
      </c>
      <c r="O444" s="37">
        <v>0</v>
      </c>
      <c r="P444" s="37">
        <v>0</v>
      </c>
      <c r="Q444" s="21">
        <f t="shared" si="118"/>
        <v>39.790999999999997</v>
      </c>
      <c r="R444" s="21">
        <f t="shared" si="127"/>
        <v>18.583333333333314</v>
      </c>
      <c r="S444" s="21">
        <f t="shared" si="128"/>
        <v>-20.48292108260237</v>
      </c>
      <c r="T444" s="21">
        <f t="shared" si="119"/>
        <v>86.147999999999996</v>
      </c>
      <c r="U444" s="37">
        <f>VLOOKUP(Time_Zone, 'LSTM LookUp'!$B$5:$D$8, 3, FALSE)</f>
        <v>-75</v>
      </c>
      <c r="V444" s="21">
        <f t="shared" si="129"/>
        <v>-10.532981038848829</v>
      </c>
      <c r="W444" s="21">
        <f t="shared" si="120"/>
        <v>203.5147547402878</v>
      </c>
      <c r="X444" s="21">
        <f t="shared" si="121"/>
        <v>-659.44900504367092</v>
      </c>
      <c r="Y444" s="21">
        <f t="shared" si="122"/>
        <v>-577.44900504367092</v>
      </c>
      <c r="Z444" s="21">
        <f t="shared" si="130"/>
        <v>-183.04124909039442</v>
      </c>
      <c r="AA444" s="21">
        <f t="shared" si="123"/>
        <v>-183.04124909039442</v>
      </c>
      <c r="AB444" s="21">
        <f t="shared" si="124"/>
        <v>0</v>
      </c>
      <c r="AC444" s="21">
        <f t="shared" si="125"/>
        <v>0</v>
      </c>
      <c r="AD444" s="21">
        <f t="shared" si="131"/>
        <v>0</v>
      </c>
      <c r="AE444" s="21" t="str">
        <f t="shared" si="126"/>
        <v>1/18/15:00</v>
      </c>
    </row>
    <row r="445" spans="2:31">
      <c r="B445" s="37">
        <v>1</v>
      </c>
      <c r="C445" s="38">
        <v>18</v>
      </c>
      <c r="D445" s="38">
        <v>16</v>
      </c>
      <c r="E445" s="17">
        <v>-3.9</v>
      </c>
      <c r="F445" s="17">
        <v>64</v>
      </c>
      <c r="G445" s="17">
        <v>698</v>
      </c>
      <c r="H445" s="37">
        <f t="shared" si="114"/>
        <v>24.98</v>
      </c>
      <c r="I445" s="37">
        <f>IF(H445&lt;'Roof Calculator'!$G$8, 1, 0)</f>
        <v>1</v>
      </c>
      <c r="J445" s="37">
        <f>IF(H445&gt;='Roof Calculator'!$G$8, 1, 0)</f>
        <v>0</v>
      </c>
      <c r="K445" s="37">
        <f t="shared" si="115"/>
        <v>24.98</v>
      </c>
      <c r="L445" s="37">
        <f t="shared" si="116"/>
        <v>0</v>
      </c>
      <c r="M445" s="37">
        <v>0</v>
      </c>
      <c r="N445" s="37">
        <f t="shared" si="117"/>
        <v>64</v>
      </c>
      <c r="O445" s="37">
        <v>0</v>
      </c>
      <c r="P445" s="37">
        <v>0</v>
      </c>
      <c r="Q445" s="21">
        <f t="shared" si="118"/>
        <v>39.790999999999997</v>
      </c>
      <c r="R445" s="21">
        <f t="shared" si="127"/>
        <v>18.624999999999982</v>
      </c>
      <c r="S445" s="21">
        <f t="shared" si="128"/>
        <v>-20.474602174707464</v>
      </c>
      <c r="T445" s="21">
        <f t="shared" si="119"/>
        <v>86.147999999999996</v>
      </c>
      <c r="U445" s="37">
        <f>VLOOKUP(Time_Zone, 'LSTM LookUp'!$B$5:$D$8, 3, FALSE)</f>
        <v>-75</v>
      </c>
      <c r="V445" s="21">
        <f t="shared" si="129"/>
        <v>-10.545970428544583</v>
      </c>
      <c r="W445" s="21">
        <f t="shared" si="120"/>
        <v>218.51150739286382</v>
      </c>
      <c r="X445" s="21">
        <f t="shared" si="121"/>
        <v>-549.41553324584356</v>
      </c>
      <c r="Y445" s="21">
        <f t="shared" si="122"/>
        <v>-485.41553324584356</v>
      </c>
      <c r="Z445" s="21">
        <f t="shared" si="130"/>
        <v>-153.86824595269584</v>
      </c>
      <c r="AA445" s="21">
        <f t="shared" si="123"/>
        <v>-153.86824595269584</v>
      </c>
      <c r="AB445" s="21">
        <f t="shared" si="124"/>
        <v>0</v>
      </c>
      <c r="AC445" s="21">
        <f t="shared" si="125"/>
        <v>0</v>
      </c>
      <c r="AD445" s="21">
        <f t="shared" si="131"/>
        <v>0</v>
      </c>
      <c r="AE445" s="21" t="str">
        <f t="shared" si="126"/>
        <v>1/18/16:00</v>
      </c>
    </row>
    <row r="446" spans="2:31">
      <c r="B446" s="37">
        <v>1</v>
      </c>
      <c r="C446" s="38">
        <v>18</v>
      </c>
      <c r="D446" s="38">
        <v>17</v>
      </c>
      <c r="E446" s="17">
        <v>-3.9</v>
      </c>
      <c r="F446" s="17">
        <v>52</v>
      </c>
      <c r="G446" s="17">
        <v>426</v>
      </c>
      <c r="H446" s="37">
        <f t="shared" si="114"/>
        <v>24.98</v>
      </c>
      <c r="I446" s="37">
        <f>IF(H446&lt;'Roof Calculator'!$G$8, 1, 0)</f>
        <v>1</v>
      </c>
      <c r="J446" s="37">
        <f>IF(H446&gt;='Roof Calculator'!$G$8, 1, 0)</f>
        <v>0</v>
      </c>
      <c r="K446" s="37">
        <f t="shared" si="115"/>
        <v>24.98</v>
      </c>
      <c r="L446" s="37">
        <f t="shared" si="116"/>
        <v>0</v>
      </c>
      <c r="M446" s="37">
        <v>0</v>
      </c>
      <c r="N446" s="37">
        <f t="shared" si="117"/>
        <v>52</v>
      </c>
      <c r="O446" s="37">
        <v>0</v>
      </c>
      <c r="P446" s="37">
        <v>0</v>
      </c>
      <c r="Q446" s="21">
        <f t="shared" si="118"/>
        <v>39.790999999999997</v>
      </c>
      <c r="R446" s="21">
        <f t="shared" si="127"/>
        <v>18.66666666666665</v>
      </c>
      <c r="S446" s="21">
        <f t="shared" si="128"/>
        <v>-20.466272712491847</v>
      </c>
      <c r="T446" s="21">
        <f t="shared" si="119"/>
        <v>86.147999999999996</v>
      </c>
      <c r="U446" s="37">
        <f>VLOOKUP(Time_Zone, 'LSTM LookUp'!$B$5:$D$8, 3, FALSE)</f>
        <v>-75</v>
      </c>
      <c r="V446" s="21">
        <f t="shared" si="129"/>
        <v>-10.558941623117716</v>
      </c>
      <c r="W446" s="21">
        <f t="shared" si="120"/>
        <v>233.50826459422055</v>
      </c>
      <c r="X446" s="21">
        <f t="shared" si="121"/>
        <v>-277.70720982372075</v>
      </c>
      <c r="Y446" s="21">
        <f t="shared" si="122"/>
        <v>-225.70720982372075</v>
      </c>
      <c r="Z446" s="21">
        <f t="shared" si="130"/>
        <v>-71.545243396370793</v>
      </c>
      <c r="AA446" s="21">
        <f t="shared" si="123"/>
        <v>-71.545243396370793</v>
      </c>
      <c r="AB446" s="21">
        <f t="shared" si="124"/>
        <v>0</v>
      </c>
      <c r="AC446" s="21">
        <f t="shared" si="125"/>
        <v>0</v>
      </c>
      <c r="AD446" s="21">
        <f t="shared" si="131"/>
        <v>0</v>
      </c>
      <c r="AE446" s="21" t="str">
        <f t="shared" si="126"/>
        <v>1/18/17:00</v>
      </c>
    </row>
    <row r="447" spans="2:31">
      <c r="B447" s="37">
        <v>1</v>
      </c>
      <c r="C447" s="38">
        <v>18</v>
      </c>
      <c r="D447" s="38">
        <v>18</v>
      </c>
      <c r="E447" s="17">
        <v>-6.1</v>
      </c>
      <c r="F447" s="17">
        <v>24</v>
      </c>
      <c r="G447" s="17">
        <v>46</v>
      </c>
      <c r="H447" s="37">
        <f t="shared" si="114"/>
        <v>21.02</v>
      </c>
      <c r="I447" s="37">
        <f>IF(H447&lt;'Roof Calculator'!$G$8, 1, 0)</f>
        <v>1</v>
      </c>
      <c r="J447" s="37">
        <f>IF(H447&gt;='Roof Calculator'!$G$8, 1, 0)</f>
        <v>0</v>
      </c>
      <c r="K447" s="37">
        <f t="shared" si="115"/>
        <v>21.02</v>
      </c>
      <c r="L447" s="37">
        <f t="shared" si="116"/>
        <v>0</v>
      </c>
      <c r="M447" s="37">
        <v>0</v>
      </c>
      <c r="N447" s="37">
        <f t="shared" si="117"/>
        <v>24</v>
      </c>
      <c r="O447" s="37">
        <v>0</v>
      </c>
      <c r="P447" s="37">
        <v>0</v>
      </c>
      <c r="Q447" s="21">
        <f t="shared" si="118"/>
        <v>39.790999999999997</v>
      </c>
      <c r="R447" s="21">
        <f t="shared" si="127"/>
        <v>18.708333333333318</v>
      </c>
      <c r="S447" s="21">
        <f t="shared" si="128"/>
        <v>-20.457932701782497</v>
      </c>
      <c r="T447" s="21">
        <f t="shared" si="119"/>
        <v>86.147999999999996</v>
      </c>
      <c r="U447" s="37">
        <f>VLOOKUP(Time_Zone, 'LSTM LookUp'!$B$5:$D$8, 3, FALSE)</f>
        <v>-75</v>
      </c>
      <c r="V447" s="21">
        <f t="shared" si="129"/>
        <v>-10.571894603993487</v>
      </c>
      <c r="W447" s="21">
        <f t="shared" si="120"/>
        <v>248.50502634900158</v>
      </c>
      <c r="X447" s="21">
        <f t="shared" si="121"/>
        <v>-22.42417120309651</v>
      </c>
      <c r="Y447" s="21">
        <f t="shared" si="122"/>
        <v>1.5758287969034903</v>
      </c>
      <c r="Z447" s="21">
        <f t="shared" si="130"/>
        <v>0.4995102057817456</v>
      </c>
      <c r="AA447" s="21">
        <f t="shared" si="123"/>
        <v>0.4995102057817456</v>
      </c>
      <c r="AB447" s="21">
        <f t="shared" si="124"/>
        <v>0</v>
      </c>
      <c r="AC447" s="21">
        <f t="shared" si="125"/>
        <v>0</v>
      </c>
      <c r="AD447" s="21">
        <f t="shared" si="131"/>
        <v>0</v>
      </c>
      <c r="AE447" s="21" t="str">
        <f t="shared" si="126"/>
        <v>1/18/18:00</v>
      </c>
    </row>
    <row r="448" spans="2:31">
      <c r="B448" s="37">
        <v>1</v>
      </c>
      <c r="C448" s="38">
        <v>18</v>
      </c>
      <c r="D448" s="38">
        <v>19</v>
      </c>
      <c r="E448" s="17">
        <v>-6.1</v>
      </c>
      <c r="F448" s="17">
        <v>0</v>
      </c>
      <c r="G448" s="17">
        <v>0</v>
      </c>
      <c r="H448" s="37">
        <f t="shared" si="114"/>
        <v>21.02</v>
      </c>
      <c r="I448" s="37">
        <f>IF(H448&lt;'Roof Calculator'!$G$8, 1, 0)</f>
        <v>1</v>
      </c>
      <c r="J448" s="37">
        <f>IF(H448&gt;='Roof Calculator'!$G$8, 1, 0)</f>
        <v>0</v>
      </c>
      <c r="K448" s="37">
        <f t="shared" si="115"/>
        <v>21.02</v>
      </c>
      <c r="L448" s="37">
        <f t="shared" si="116"/>
        <v>0</v>
      </c>
      <c r="M448" s="37">
        <v>0</v>
      </c>
      <c r="N448" s="37">
        <f t="shared" si="117"/>
        <v>0</v>
      </c>
      <c r="O448" s="37">
        <v>0</v>
      </c>
      <c r="P448" s="37">
        <v>0</v>
      </c>
      <c r="Q448" s="21">
        <f t="shared" si="118"/>
        <v>39.790999999999997</v>
      </c>
      <c r="R448" s="21">
        <f t="shared" si="127"/>
        <v>18.749999999999986</v>
      </c>
      <c r="S448" s="21">
        <f t="shared" si="128"/>
        <v>-20.449582148411587</v>
      </c>
      <c r="T448" s="21">
        <f t="shared" si="119"/>
        <v>86.147999999999996</v>
      </c>
      <c r="U448" s="37">
        <f>VLOOKUP(Time_Zone, 'LSTM LookUp'!$B$5:$D$8, 3, FALSE)</f>
        <v>-75</v>
      </c>
      <c r="V448" s="21">
        <f t="shared" si="129"/>
        <v>-10.584829352632852</v>
      </c>
      <c r="W448" s="21">
        <f t="shared" si="120"/>
        <v>263.50179266184182</v>
      </c>
      <c r="X448" s="21">
        <f t="shared" si="121"/>
        <v>0</v>
      </c>
      <c r="Y448" s="21">
        <f t="shared" si="122"/>
        <v>0</v>
      </c>
      <c r="Z448" s="21">
        <f t="shared" si="130"/>
        <v>0</v>
      </c>
      <c r="AA448" s="21">
        <f t="shared" si="123"/>
        <v>0</v>
      </c>
      <c r="AB448" s="21">
        <f t="shared" si="124"/>
        <v>0</v>
      </c>
      <c r="AC448" s="21">
        <f t="shared" si="125"/>
        <v>0</v>
      </c>
      <c r="AD448" s="21">
        <f t="shared" si="131"/>
        <v>0</v>
      </c>
      <c r="AE448" s="21" t="str">
        <f t="shared" si="126"/>
        <v>1/18/19:00</v>
      </c>
    </row>
    <row r="449" spans="2:31">
      <c r="B449" s="37">
        <v>1</v>
      </c>
      <c r="C449" s="38">
        <v>18</v>
      </c>
      <c r="D449" s="38">
        <v>20</v>
      </c>
      <c r="E449" s="17">
        <v>-6.1</v>
      </c>
      <c r="F449" s="17">
        <v>0</v>
      </c>
      <c r="G449" s="17">
        <v>0</v>
      </c>
      <c r="H449" s="37">
        <f t="shared" si="114"/>
        <v>21.02</v>
      </c>
      <c r="I449" s="37">
        <f>IF(H449&lt;'Roof Calculator'!$G$8, 1, 0)</f>
        <v>1</v>
      </c>
      <c r="J449" s="37">
        <f>IF(H449&gt;='Roof Calculator'!$G$8, 1, 0)</f>
        <v>0</v>
      </c>
      <c r="K449" s="37">
        <f t="shared" si="115"/>
        <v>21.02</v>
      </c>
      <c r="L449" s="37">
        <f t="shared" si="116"/>
        <v>0</v>
      </c>
      <c r="M449" s="37">
        <v>0</v>
      </c>
      <c r="N449" s="37">
        <f t="shared" si="117"/>
        <v>0</v>
      </c>
      <c r="O449" s="37">
        <v>0</v>
      </c>
      <c r="P449" s="37">
        <v>0</v>
      </c>
      <c r="Q449" s="21">
        <f t="shared" si="118"/>
        <v>39.790999999999997</v>
      </c>
      <c r="R449" s="21">
        <f t="shared" si="127"/>
        <v>18.791666666666654</v>
      </c>
      <c r="S449" s="21">
        <f t="shared" si="128"/>
        <v>-20.441221058216502</v>
      </c>
      <c r="T449" s="21">
        <f t="shared" si="119"/>
        <v>86.147999999999996</v>
      </c>
      <c r="U449" s="37">
        <f>VLOOKUP(Time_Zone, 'LSTM LookUp'!$B$5:$D$8, 3, FALSE)</f>
        <v>-75</v>
      </c>
      <c r="V449" s="21">
        <f t="shared" si="129"/>
        <v>-10.597745850532448</v>
      </c>
      <c r="W449" s="21">
        <f t="shared" si="120"/>
        <v>278.49856353736686</v>
      </c>
      <c r="X449" s="21">
        <f t="shared" si="121"/>
        <v>0</v>
      </c>
      <c r="Y449" s="21">
        <f t="shared" si="122"/>
        <v>0</v>
      </c>
      <c r="Z449" s="21">
        <f t="shared" si="130"/>
        <v>0</v>
      </c>
      <c r="AA449" s="21">
        <f t="shared" si="123"/>
        <v>0</v>
      </c>
      <c r="AB449" s="21">
        <f t="shared" si="124"/>
        <v>0</v>
      </c>
      <c r="AC449" s="21">
        <f t="shared" si="125"/>
        <v>0</v>
      </c>
      <c r="AD449" s="21">
        <f t="shared" si="131"/>
        <v>0</v>
      </c>
      <c r="AE449" s="21" t="str">
        <f t="shared" si="126"/>
        <v>1/18/20:00</v>
      </c>
    </row>
    <row r="450" spans="2:31">
      <c r="B450" s="37">
        <v>1</v>
      </c>
      <c r="C450" s="38">
        <v>18</v>
      </c>
      <c r="D450" s="38">
        <v>21</v>
      </c>
      <c r="E450" s="17">
        <v>-6.7</v>
      </c>
      <c r="F450" s="17">
        <v>0</v>
      </c>
      <c r="G450" s="17">
        <v>0</v>
      </c>
      <c r="H450" s="37">
        <f t="shared" si="114"/>
        <v>19.939999999999998</v>
      </c>
      <c r="I450" s="37">
        <f>IF(H450&lt;'Roof Calculator'!$G$8, 1, 0)</f>
        <v>1</v>
      </c>
      <c r="J450" s="37">
        <f>IF(H450&gt;='Roof Calculator'!$G$8, 1, 0)</f>
        <v>0</v>
      </c>
      <c r="K450" s="37">
        <f t="shared" si="115"/>
        <v>19.939999999999998</v>
      </c>
      <c r="L450" s="37">
        <f t="shared" si="116"/>
        <v>0</v>
      </c>
      <c r="M450" s="37">
        <v>0</v>
      </c>
      <c r="N450" s="37">
        <f t="shared" si="117"/>
        <v>0</v>
      </c>
      <c r="O450" s="37">
        <v>0</v>
      </c>
      <c r="P450" s="37">
        <v>0</v>
      </c>
      <c r="Q450" s="21">
        <f t="shared" si="118"/>
        <v>39.790999999999997</v>
      </c>
      <c r="R450" s="21">
        <f t="shared" si="127"/>
        <v>18.833333333333321</v>
      </c>
      <c r="S450" s="21">
        <f t="shared" si="128"/>
        <v>-20.432849437039856</v>
      </c>
      <c r="T450" s="21">
        <f t="shared" si="119"/>
        <v>86.147999999999996</v>
      </c>
      <c r="U450" s="37">
        <f>VLOOKUP(Time_Zone, 'LSTM LookUp'!$B$5:$D$8, 3, FALSE)</f>
        <v>-75</v>
      </c>
      <c r="V450" s="21">
        <f t="shared" si="129"/>
        <v>-10.610644079224663</v>
      </c>
      <c r="W450" s="21">
        <f t="shared" si="120"/>
        <v>293.49533898019382</v>
      </c>
      <c r="X450" s="21">
        <f t="shared" si="121"/>
        <v>0</v>
      </c>
      <c r="Y450" s="21">
        <f t="shared" si="122"/>
        <v>0</v>
      </c>
      <c r="Z450" s="21">
        <f t="shared" si="130"/>
        <v>0</v>
      </c>
      <c r="AA450" s="21">
        <f t="shared" si="123"/>
        <v>0</v>
      </c>
      <c r="AB450" s="21">
        <f t="shared" si="124"/>
        <v>0</v>
      </c>
      <c r="AC450" s="21">
        <f t="shared" si="125"/>
        <v>0</v>
      </c>
      <c r="AD450" s="21">
        <f t="shared" si="131"/>
        <v>0</v>
      </c>
      <c r="AE450" s="21" t="str">
        <f t="shared" si="126"/>
        <v>1/18/21:00</v>
      </c>
    </row>
    <row r="451" spans="2:31">
      <c r="B451" s="37">
        <v>1</v>
      </c>
      <c r="C451" s="38">
        <v>18</v>
      </c>
      <c r="D451" s="38">
        <v>22</v>
      </c>
      <c r="E451" s="17">
        <v>-6.7</v>
      </c>
      <c r="F451" s="17">
        <v>0</v>
      </c>
      <c r="G451" s="17">
        <v>0</v>
      </c>
      <c r="H451" s="37">
        <f t="shared" si="114"/>
        <v>19.939999999999998</v>
      </c>
      <c r="I451" s="37">
        <f>IF(H451&lt;'Roof Calculator'!$G$8, 1, 0)</f>
        <v>1</v>
      </c>
      <c r="J451" s="37">
        <f>IF(H451&gt;='Roof Calculator'!$G$8, 1, 0)</f>
        <v>0</v>
      </c>
      <c r="K451" s="37">
        <f t="shared" si="115"/>
        <v>19.939999999999998</v>
      </c>
      <c r="L451" s="37">
        <f t="shared" si="116"/>
        <v>0</v>
      </c>
      <c r="M451" s="37">
        <v>0</v>
      </c>
      <c r="N451" s="37">
        <f t="shared" si="117"/>
        <v>0</v>
      </c>
      <c r="O451" s="37">
        <v>0</v>
      </c>
      <c r="P451" s="37">
        <v>0</v>
      </c>
      <c r="Q451" s="21">
        <f t="shared" si="118"/>
        <v>39.790999999999997</v>
      </c>
      <c r="R451" s="21">
        <f t="shared" si="127"/>
        <v>18.874999999999989</v>
      </c>
      <c r="S451" s="21">
        <f t="shared" si="128"/>
        <v>-20.424467290729421</v>
      </c>
      <c r="T451" s="21">
        <f t="shared" si="119"/>
        <v>86.147999999999996</v>
      </c>
      <c r="U451" s="37">
        <f>VLOOKUP(Time_Zone, 'LSTM LookUp'!$B$5:$D$8, 3, FALSE)</f>
        <v>-75</v>
      </c>
      <c r="V451" s="21">
        <f t="shared" si="129"/>
        <v>-10.623524020277664</v>
      </c>
      <c r="W451" s="21">
        <f t="shared" si="120"/>
        <v>308.49211899493059</v>
      </c>
      <c r="X451" s="21">
        <f t="shared" si="121"/>
        <v>0</v>
      </c>
      <c r="Y451" s="21">
        <f t="shared" si="122"/>
        <v>0</v>
      </c>
      <c r="Z451" s="21">
        <f t="shared" si="130"/>
        <v>0</v>
      </c>
      <c r="AA451" s="21">
        <f t="shared" si="123"/>
        <v>0</v>
      </c>
      <c r="AB451" s="21">
        <f t="shared" si="124"/>
        <v>0</v>
      </c>
      <c r="AC451" s="21">
        <f t="shared" si="125"/>
        <v>0</v>
      </c>
      <c r="AD451" s="21">
        <f t="shared" si="131"/>
        <v>0</v>
      </c>
      <c r="AE451" s="21" t="str">
        <f t="shared" si="126"/>
        <v>1/18/22:00</v>
      </c>
    </row>
    <row r="452" spans="2:31">
      <c r="B452" s="37">
        <v>1</v>
      </c>
      <c r="C452" s="38">
        <v>18</v>
      </c>
      <c r="D452" s="38">
        <v>23</v>
      </c>
      <c r="E452" s="17">
        <v>-7.2</v>
      </c>
      <c r="F452" s="17">
        <v>0</v>
      </c>
      <c r="G452" s="17">
        <v>0</v>
      </c>
      <c r="H452" s="37">
        <f t="shared" si="114"/>
        <v>19.04</v>
      </c>
      <c r="I452" s="37">
        <f>IF(H452&lt;'Roof Calculator'!$G$8, 1, 0)</f>
        <v>1</v>
      </c>
      <c r="J452" s="37">
        <f>IF(H452&gt;='Roof Calculator'!$G$8, 1, 0)</f>
        <v>0</v>
      </c>
      <c r="K452" s="37">
        <f t="shared" si="115"/>
        <v>19.04</v>
      </c>
      <c r="L452" s="37">
        <f t="shared" si="116"/>
        <v>0</v>
      </c>
      <c r="M452" s="37">
        <v>0</v>
      </c>
      <c r="N452" s="37">
        <f t="shared" si="117"/>
        <v>0</v>
      </c>
      <c r="O452" s="37">
        <v>0</v>
      </c>
      <c r="P452" s="37">
        <v>0</v>
      </c>
      <c r="Q452" s="21">
        <f t="shared" si="118"/>
        <v>39.790999999999997</v>
      </c>
      <c r="R452" s="21">
        <f t="shared" si="127"/>
        <v>18.916666666666657</v>
      </c>
      <c r="S452" s="21">
        <f t="shared" si="128"/>
        <v>-20.416074625138137</v>
      </c>
      <c r="T452" s="21">
        <f t="shared" si="119"/>
        <v>86.147999999999996</v>
      </c>
      <c r="U452" s="37">
        <f>VLOOKUP(Time_Zone, 'LSTM LookUp'!$B$5:$D$8, 3, FALSE)</f>
        <v>-75</v>
      </c>
      <c r="V452" s="21">
        <f t="shared" si="129"/>
        <v>-10.636385655295424</v>
      </c>
      <c r="W452" s="21">
        <f t="shared" si="120"/>
        <v>323.48890358617609</v>
      </c>
      <c r="X452" s="21">
        <f t="shared" si="121"/>
        <v>0</v>
      </c>
      <c r="Y452" s="21">
        <f t="shared" si="122"/>
        <v>0</v>
      </c>
      <c r="Z452" s="21">
        <f t="shared" si="130"/>
        <v>0</v>
      </c>
      <c r="AA452" s="21">
        <f t="shared" si="123"/>
        <v>0</v>
      </c>
      <c r="AB452" s="21">
        <f t="shared" si="124"/>
        <v>0</v>
      </c>
      <c r="AC452" s="21">
        <f t="shared" si="125"/>
        <v>0</v>
      </c>
      <c r="AD452" s="21">
        <f t="shared" si="131"/>
        <v>0</v>
      </c>
      <c r="AE452" s="21" t="str">
        <f t="shared" si="126"/>
        <v>1/18/23:00</v>
      </c>
    </row>
    <row r="453" spans="2:31">
      <c r="B453" s="37">
        <v>1</v>
      </c>
      <c r="C453" s="38">
        <v>18</v>
      </c>
      <c r="D453" s="38">
        <v>24</v>
      </c>
      <c r="E453" s="17">
        <v>-7.2</v>
      </c>
      <c r="F453" s="17">
        <v>0</v>
      </c>
      <c r="G453" s="17">
        <v>0</v>
      </c>
      <c r="H453" s="37">
        <f t="shared" si="114"/>
        <v>19.04</v>
      </c>
      <c r="I453" s="37">
        <f>IF(H453&lt;'Roof Calculator'!$G$8, 1, 0)</f>
        <v>1</v>
      </c>
      <c r="J453" s="37">
        <f>IF(H453&gt;='Roof Calculator'!$G$8, 1, 0)</f>
        <v>0</v>
      </c>
      <c r="K453" s="37">
        <f t="shared" si="115"/>
        <v>19.04</v>
      </c>
      <c r="L453" s="37">
        <f t="shared" si="116"/>
        <v>0</v>
      </c>
      <c r="M453" s="37">
        <v>0</v>
      </c>
      <c r="N453" s="37">
        <f t="shared" si="117"/>
        <v>0</v>
      </c>
      <c r="O453" s="37">
        <v>0</v>
      </c>
      <c r="P453" s="37">
        <v>0</v>
      </c>
      <c r="Q453" s="21">
        <f t="shared" si="118"/>
        <v>39.790999999999997</v>
      </c>
      <c r="R453" s="21">
        <f t="shared" si="127"/>
        <v>18.958333333333325</v>
      </c>
      <c r="S453" s="21">
        <f t="shared" si="128"/>
        <v>-20.407671446124127</v>
      </c>
      <c r="T453" s="21">
        <f t="shared" si="119"/>
        <v>86.147999999999996</v>
      </c>
      <c r="U453" s="37">
        <f>VLOOKUP(Time_Zone, 'LSTM LookUp'!$B$5:$D$8, 3, FALSE)</f>
        <v>-75</v>
      </c>
      <c r="V453" s="21">
        <f t="shared" si="129"/>
        <v>-10.649228965917757</v>
      </c>
      <c r="W453" s="21">
        <f t="shared" si="120"/>
        <v>338.48569275852049</v>
      </c>
      <c r="X453" s="21">
        <f t="shared" si="121"/>
        <v>0</v>
      </c>
      <c r="Y453" s="21">
        <f t="shared" si="122"/>
        <v>0</v>
      </c>
      <c r="Z453" s="21">
        <f t="shared" si="130"/>
        <v>0</v>
      </c>
      <c r="AA453" s="21">
        <f t="shared" si="123"/>
        <v>0</v>
      </c>
      <c r="AB453" s="21">
        <f t="shared" si="124"/>
        <v>0</v>
      </c>
      <c r="AC453" s="21">
        <f t="shared" si="125"/>
        <v>0</v>
      </c>
      <c r="AD453" s="21">
        <f t="shared" si="131"/>
        <v>0</v>
      </c>
      <c r="AE453" s="21" t="str">
        <f t="shared" si="126"/>
        <v>1/18/24:00</v>
      </c>
    </row>
    <row r="454" spans="2:31">
      <c r="B454" s="37">
        <v>1</v>
      </c>
      <c r="C454" s="38">
        <v>19</v>
      </c>
      <c r="D454" s="38">
        <v>1</v>
      </c>
      <c r="E454" s="17">
        <v>-7.8</v>
      </c>
      <c r="F454" s="17">
        <v>0</v>
      </c>
      <c r="G454" s="17">
        <v>0</v>
      </c>
      <c r="H454" s="37">
        <f t="shared" si="114"/>
        <v>17.96</v>
      </c>
      <c r="I454" s="37">
        <f>IF(H454&lt;'Roof Calculator'!$G$8, 1, 0)</f>
        <v>1</v>
      </c>
      <c r="J454" s="37">
        <f>IF(H454&gt;='Roof Calculator'!$G$8, 1, 0)</f>
        <v>0</v>
      </c>
      <c r="K454" s="37">
        <f t="shared" si="115"/>
        <v>17.96</v>
      </c>
      <c r="L454" s="37">
        <f t="shared" si="116"/>
        <v>0</v>
      </c>
      <c r="M454" s="37">
        <v>0</v>
      </c>
      <c r="N454" s="37">
        <f t="shared" si="117"/>
        <v>0</v>
      </c>
      <c r="O454" s="37">
        <v>0</v>
      </c>
      <c r="P454" s="37">
        <v>0</v>
      </c>
      <c r="Q454" s="21">
        <f t="shared" si="118"/>
        <v>39.790999999999997</v>
      </c>
      <c r="R454" s="21">
        <f t="shared" si="127"/>
        <v>18.999999999999993</v>
      </c>
      <c r="S454" s="21">
        <f t="shared" si="128"/>
        <v>-20.399257759550672</v>
      </c>
      <c r="T454" s="21">
        <f t="shared" si="119"/>
        <v>86.147999999999996</v>
      </c>
      <c r="U454" s="37">
        <f>VLOOKUP(Time_Zone, 'LSTM LookUp'!$B$5:$D$8, 3, FALSE)</f>
        <v>-75</v>
      </c>
      <c r="V454" s="21">
        <f t="shared" si="129"/>
        <v>-10.66205393382034</v>
      </c>
      <c r="W454" s="21">
        <f t="shared" si="120"/>
        <v>-6.5175134834550708</v>
      </c>
      <c r="X454" s="21">
        <f t="shared" si="121"/>
        <v>0</v>
      </c>
      <c r="Y454" s="21">
        <f t="shared" si="122"/>
        <v>0</v>
      </c>
      <c r="Z454" s="21">
        <f t="shared" si="130"/>
        <v>0</v>
      </c>
      <c r="AA454" s="21">
        <f t="shared" si="123"/>
        <v>0</v>
      </c>
      <c r="AB454" s="21">
        <f t="shared" si="124"/>
        <v>0</v>
      </c>
      <c r="AC454" s="21">
        <f t="shared" si="125"/>
        <v>0</v>
      </c>
      <c r="AD454" s="21">
        <f t="shared" si="131"/>
        <v>0</v>
      </c>
      <c r="AE454" s="21" t="str">
        <f t="shared" si="126"/>
        <v>1/19/1:00</v>
      </c>
    </row>
    <row r="455" spans="2:31">
      <c r="B455" s="37">
        <v>1</v>
      </c>
      <c r="C455" s="38">
        <v>19</v>
      </c>
      <c r="D455" s="38">
        <v>2</v>
      </c>
      <c r="E455" s="17">
        <v>-7.8</v>
      </c>
      <c r="F455" s="17">
        <v>0</v>
      </c>
      <c r="G455" s="17">
        <v>0</v>
      </c>
      <c r="H455" s="37">
        <f t="shared" si="114"/>
        <v>17.96</v>
      </c>
      <c r="I455" s="37">
        <f>IF(H455&lt;'Roof Calculator'!$G$8, 1, 0)</f>
        <v>1</v>
      </c>
      <c r="J455" s="37">
        <f>IF(H455&gt;='Roof Calculator'!$G$8, 1, 0)</f>
        <v>0</v>
      </c>
      <c r="K455" s="37">
        <f t="shared" si="115"/>
        <v>17.96</v>
      </c>
      <c r="L455" s="37">
        <f t="shared" si="116"/>
        <v>0</v>
      </c>
      <c r="M455" s="37">
        <v>0</v>
      </c>
      <c r="N455" s="37">
        <f t="shared" si="117"/>
        <v>0</v>
      </c>
      <c r="O455" s="37">
        <v>0</v>
      </c>
      <c r="P455" s="37">
        <v>0</v>
      </c>
      <c r="Q455" s="21">
        <f t="shared" si="118"/>
        <v>39.790999999999997</v>
      </c>
      <c r="R455" s="21">
        <f t="shared" si="127"/>
        <v>19.041666666666661</v>
      </c>
      <c r="S455" s="21">
        <f t="shared" si="128"/>
        <v>-20.39083357128618</v>
      </c>
      <c r="T455" s="21">
        <f t="shared" si="119"/>
        <v>86.147999999999996</v>
      </c>
      <c r="U455" s="37">
        <f>VLOOKUP(Time_Zone, 'LSTM LookUp'!$B$5:$D$8, 3, FALSE)</f>
        <v>-75</v>
      </c>
      <c r="V455" s="21">
        <f t="shared" si="129"/>
        <v>-10.674860540714784</v>
      </c>
      <c r="W455" s="21">
        <f t="shared" si="120"/>
        <v>8.4792848648212971</v>
      </c>
      <c r="X455" s="21">
        <f t="shared" si="121"/>
        <v>0</v>
      </c>
      <c r="Y455" s="21">
        <f t="shared" si="122"/>
        <v>0</v>
      </c>
      <c r="Z455" s="21">
        <f t="shared" si="130"/>
        <v>0</v>
      </c>
      <c r="AA455" s="21">
        <f t="shared" si="123"/>
        <v>0</v>
      </c>
      <c r="AB455" s="21">
        <f t="shared" si="124"/>
        <v>0</v>
      </c>
      <c r="AC455" s="21">
        <f t="shared" si="125"/>
        <v>0</v>
      </c>
      <c r="AD455" s="21">
        <f t="shared" si="131"/>
        <v>0</v>
      </c>
      <c r="AE455" s="21" t="str">
        <f t="shared" si="126"/>
        <v>1/19/2:00</v>
      </c>
    </row>
    <row r="456" spans="2:31">
      <c r="B456" s="37">
        <v>1</v>
      </c>
      <c r="C456" s="38">
        <v>19</v>
      </c>
      <c r="D456" s="38">
        <v>3</v>
      </c>
      <c r="E456" s="17">
        <v>-7.8</v>
      </c>
      <c r="F456" s="17">
        <v>0</v>
      </c>
      <c r="G456" s="17">
        <v>0</v>
      </c>
      <c r="H456" s="37">
        <f t="shared" si="114"/>
        <v>17.96</v>
      </c>
      <c r="I456" s="37">
        <f>IF(H456&lt;'Roof Calculator'!$G$8, 1, 0)</f>
        <v>1</v>
      </c>
      <c r="J456" s="37">
        <f>IF(H456&gt;='Roof Calculator'!$G$8, 1, 0)</f>
        <v>0</v>
      </c>
      <c r="K456" s="37">
        <f t="shared" si="115"/>
        <v>17.96</v>
      </c>
      <c r="L456" s="37">
        <f t="shared" si="116"/>
        <v>0</v>
      </c>
      <c r="M456" s="37">
        <v>0</v>
      </c>
      <c r="N456" s="37">
        <f t="shared" si="117"/>
        <v>0</v>
      </c>
      <c r="O456" s="37">
        <v>0</v>
      </c>
      <c r="P456" s="37">
        <v>0</v>
      </c>
      <c r="Q456" s="21">
        <f t="shared" si="118"/>
        <v>39.790999999999997</v>
      </c>
      <c r="R456" s="21">
        <f t="shared" si="127"/>
        <v>19.083333333333329</v>
      </c>
      <c r="S456" s="21">
        <f t="shared" si="128"/>
        <v>-20.382398887204207</v>
      </c>
      <c r="T456" s="21">
        <f t="shared" si="119"/>
        <v>86.147999999999996</v>
      </c>
      <c r="U456" s="37">
        <f>VLOOKUP(Time_Zone, 'LSTM LookUp'!$B$5:$D$8, 3, FALSE)</f>
        <v>-75</v>
      </c>
      <c r="V456" s="21">
        <f t="shared" si="129"/>
        <v>-10.687648768348616</v>
      </c>
      <c r="W456" s="21">
        <f t="shared" si="120"/>
        <v>23.476087807912862</v>
      </c>
      <c r="X456" s="21">
        <f t="shared" si="121"/>
        <v>0</v>
      </c>
      <c r="Y456" s="21">
        <f t="shared" si="122"/>
        <v>0</v>
      </c>
      <c r="Z456" s="21">
        <f t="shared" si="130"/>
        <v>0</v>
      </c>
      <c r="AA456" s="21">
        <f t="shared" si="123"/>
        <v>0</v>
      </c>
      <c r="AB456" s="21">
        <f t="shared" si="124"/>
        <v>0</v>
      </c>
      <c r="AC456" s="21">
        <f t="shared" si="125"/>
        <v>0</v>
      </c>
      <c r="AD456" s="21">
        <f t="shared" si="131"/>
        <v>0</v>
      </c>
      <c r="AE456" s="21" t="str">
        <f t="shared" si="126"/>
        <v>1/19/3:00</v>
      </c>
    </row>
    <row r="457" spans="2:31">
      <c r="B457" s="37">
        <v>1</v>
      </c>
      <c r="C457" s="38">
        <v>19</v>
      </c>
      <c r="D457" s="38">
        <v>4</v>
      </c>
      <c r="E457" s="17">
        <v>-7.2</v>
      </c>
      <c r="F457" s="17">
        <v>0</v>
      </c>
      <c r="G457" s="17">
        <v>0</v>
      </c>
      <c r="H457" s="37">
        <f t="shared" si="114"/>
        <v>19.04</v>
      </c>
      <c r="I457" s="37">
        <f>IF(H457&lt;'Roof Calculator'!$G$8, 1, 0)</f>
        <v>1</v>
      </c>
      <c r="J457" s="37">
        <f>IF(H457&gt;='Roof Calculator'!$G$8, 1, 0)</f>
        <v>0</v>
      </c>
      <c r="K457" s="37">
        <f t="shared" si="115"/>
        <v>19.04</v>
      </c>
      <c r="L457" s="37">
        <f t="shared" si="116"/>
        <v>0</v>
      </c>
      <c r="M457" s="37">
        <v>0</v>
      </c>
      <c r="N457" s="37">
        <f t="shared" si="117"/>
        <v>0</v>
      </c>
      <c r="O457" s="37">
        <v>0</v>
      </c>
      <c r="P457" s="37">
        <v>0</v>
      </c>
      <c r="Q457" s="21">
        <f t="shared" si="118"/>
        <v>39.790999999999997</v>
      </c>
      <c r="R457" s="21">
        <f t="shared" si="127"/>
        <v>19.124999999999996</v>
      </c>
      <c r="S457" s="21">
        <f t="shared" si="128"/>
        <v>-20.373953713183436</v>
      </c>
      <c r="T457" s="21">
        <f t="shared" si="119"/>
        <v>86.147999999999996</v>
      </c>
      <c r="U457" s="37">
        <f>VLOOKUP(Time_Zone, 'LSTM LookUp'!$B$5:$D$8, 3, FALSE)</f>
        <v>-75</v>
      </c>
      <c r="V457" s="21">
        <f t="shared" si="129"/>
        <v>-10.700418598505358</v>
      </c>
      <c r="W457" s="21">
        <f t="shared" si="120"/>
        <v>38.472895350373655</v>
      </c>
      <c r="X457" s="21">
        <f t="shared" si="121"/>
        <v>0</v>
      </c>
      <c r="Y457" s="21">
        <f t="shared" si="122"/>
        <v>0</v>
      </c>
      <c r="Z457" s="21">
        <f t="shared" si="130"/>
        <v>0</v>
      </c>
      <c r="AA457" s="21">
        <f t="shared" si="123"/>
        <v>0</v>
      </c>
      <c r="AB457" s="21">
        <f t="shared" si="124"/>
        <v>0</v>
      </c>
      <c r="AC457" s="21">
        <f t="shared" si="125"/>
        <v>0</v>
      </c>
      <c r="AD457" s="21">
        <f t="shared" si="131"/>
        <v>0</v>
      </c>
      <c r="AE457" s="21" t="str">
        <f t="shared" si="126"/>
        <v>1/19/4:00</v>
      </c>
    </row>
    <row r="458" spans="2:31">
      <c r="B458" s="37">
        <v>1</v>
      </c>
      <c r="C458" s="38">
        <v>19</v>
      </c>
      <c r="D458" s="38">
        <v>5</v>
      </c>
      <c r="E458" s="17">
        <v>-6.7</v>
      </c>
      <c r="F458" s="17">
        <v>0</v>
      </c>
      <c r="G458" s="17">
        <v>0</v>
      </c>
      <c r="H458" s="37">
        <f t="shared" si="114"/>
        <v>19.939999999999998</v>
      </c>
      <c r="I458" s="37">
        <f>IF(H458&lt;'Roof Calculator'!$G$8, 1, 0)</f>
        <v>1</v>
      </c>
      <c r="J458" s="37">
        <f>IF(H458&gt;='Roof Calculator'!$G$8, 1, 0)</f>
        <v>0</v>
      </c>
      <c r="K458" s="37">
        <f t="shared" si="115"/>
        <v>19.939999999999998</v>
      </c>
      <c r="L458" s="37">
        <f t="shared" si="116"/>
        <v>0</v>
      </c>
      <c r="M458" s="37">
        <v>0</v>
      </c>
      <c r="N458" s="37">
        <f t="shared" si="117"/>
        <v>0</v>
      </c>
      <c r="O458" s="37">
        <v>0</v>
      </c>
      <c r="P458" s="37">
        <v>0</v>
      </c>
      <c r="Q458" s="21">
        <f t="shared" si="118"/>
        <v>39.790999999999997</v>
      </c>
      <c r="R458" s="21">
        <f t="shared" si="127"/>
        <v>19.166666666666664</v>
      </c>
      <c r="S458" s="21">
        <f t="shared" si="128"/>
        <v>-20.365498055107636</v>
      </c>
      <c r="T458" s="21">
        <f t="shared" si="119"/>
        <v>86.147999999999996</v>
      </c>
      <c r="U458" s="37">
        <f>VLOOKUP(Time_Zone, 'LSTM LookUp'!$B$5:$D$8, 3, FALSE)</f>
        <v>-75</v>
      </c>
      <c r="V458" s="21">
        <f t="shared" si="129"/>
        <v>-10.713170013004532</v>
      </c>
      <c r="W458" s="21">
        <f t="shared" si="120"/>
        <v>53.469707496748875</v>
      </c>
      <c r="X458" s="21">
        <f t="shared" si="121"/>
        <v>0</v>
      </c>
      <c r="Y458" s="21">
        <f t="shared" si="122"/>
        <v>0</v>
      </c>
      <c r="Z458" s="21">
        <f t="shared" si="130"/>
        <v>0</v>
      </c>
      <c r="AA458" s="21">
        <f t="shared" si="123"/>
        <v>0</v>
      </c>
      <c r="AB458" s="21">
        <f t="shared" si="124"/>
        <v>0</v>
      </c>
      <c r="AC458" s="21">
        <f t="shared" si="125"/>
        <v>0</v>
      </c>
      <c r="AD458" s="21">
        <f t="shared" si="131"/>
        <v>0</v>
      </c>
      <c r="AE458" s="21" t="str">
        <f t="shared" si="126"/>
        <v>1/19/5:00</v>
      </c>
    </row>
    <row r="459" spans="2:31">
      <c r="B459" s="37">
        <v>1</v>
      </c>
      <c r="C459" s="38">
        <v>19</v>
      </c>
      <c r="D459" s="38">
        <v>6</v>
      </c>
      <c r="E459" s="17">
        <v>-6.7</v>
      </c>
      <c r="F459" s="17">
        <v>0</v>
      </c>
      <c r="G459" s="17">
        <v>0</v>
      </c>
      <c r="H459" s="37">
        <f t="shared" si="114"/>
        <v>19.939999999999998</v>
      </c>
      <c r="I459" s="37">
        <f>IF(H459&lt;'Roof Calculator'!$G$8, 1, 0)</f>
        <v>1</v>
      </c>
      <c r="J459" s="37">
        <f>IF(H459&gt;='Roof Calculator'!$G$8, 1, 0)</f>
        <v>0</v>
      </c>
      <c r="K459" s="37">
        <f t="shared" si="115"/>
        <v>19.939999999999998</v>
      </c>
      <c r="L459" s="37">
        <f t="shared" si="116"/>
        <v>0</v>
      </c>
      <c r="M459" s="37">
        <v>0</v>
      </c>
      <c r="N459" s="37">
        <f t="shared" si="117"/>
        <v>0</v>
      </c>
      <c r="O459" s="37">
        <v>0</v>
      </c>
      <c r="P459" s="37">
        <v>0</v>
      </c>
      <c r="Q459" s="21">
        <f t="shared" si="118"/>
        <v>39.790999999999997</v>
      </c>
      <c r="R459" s="21">
        <f t="shared" si="127"/>
        <v>19.208333333333332</v>
      </c>
      <c r="S459" s="21">
        <f t="shared" si="128"/>
        <v>-20.357031918865697</v>
      </c>
      <c r="T459" s="21">
        <f t="shared" si="119"/>
        <v>86.147999999999996</v>
      </c>
      <c r="U459" s="37">
        <f>VLOOKUP(Time_Zone, 'LSTM LookUp'!$B$5:$D$8, 3, FALSE)</f>
        <v>-75</v>
      </c>
      <c r="V459" s="21">
        <f t="shared" si="129"/>
        <v>-10.725902993701704</v>
      </c>
      <c r="W459" s="21">
        <f t="shared" si="120"/>
        <v>68.466524251574612</v>
      </c>
      <c r="X459" s="21">
        <f t="shared" si="121"/>
        <v>0</v>
      </c>
      <c r="Y459" s="21">
        <f t="shared" si="122"/>
        <v>0</v>
      </c>
      <c r="Z459" s="21">
        <f t="shared" si="130"/>
        <v>0</v>
      </c>
      <c r="AA459" s="21">
        <f t="shared" si="123"/>
        <v>0</v>
      </c>
      <c r="AB459" s="21">
        <f t="shared" si="124"/>
        <v>0</v>
      </c>
      <c r="AC459" s="21">
        <f t="shared" si="125"/>
        <v>0</v>
      </c>
      <c r="AD459" s="21">
        <f t="shared" si="131"/>
        <v>0</v>
      </c>
      <c r="AE459" s="21" t="str">
        <f t="shared" si="126"/>
        <v>1/19/6:00</v>
      </c>
    </row>
    <row r="460" spans="2:31">
      <c r="B460" s="37">
        <v>1</v>
      </c>
      <c r="C460" s="38">
        <v>19</v>
      </c>
      <c r="D460" s="38">
        <v>7</v>
      </c>
      <c r="E460" s="17">
        <v>-6.1</v>
      </c>
      <c r="F460" s="17">
        <v>0</v>
      </c>
      <c r="G460" s="17">
        <v>0</v>
      </c>
      <c r="H460" s="37">
        <f t="shared" si="114"/>
        <v>21.02</v>
      </c>
      <c r="I460" s="37">
        <f>IF(H460&lt;'Roof Calculator'!$G$8, 1, 0)</f>
        <v>1</v>
      </c>
      <c r="J460" s="37">
        <f>IF(H460&gt;='Roof Calculator'!$G$8, 1, 0)</f>
        <v>0</v>
      </c>
      <c r="K460" s="37">
        <f t="shared" si="115"/>
        <v>21.02</v>
      </c>
      <c r="L460" s="37">
        <f t="shared" si="116"/>
        <v>0</v>
      </c>
      <c r="M460" s="37">
        <v>0</v>
      </c>
      <c r="N460" s="37">
        <f t="shared" si="117"/>
        <v>0</v>
      </c>
      <c r="O460" s="37">
        <v>0</v>
      </c>
      <c r="P460" s="37">
        <v>0</v>
      </c>
      <c r="Q460" s="21">
        <f t="shared" si="118"/>
        <v>39.790999999999997</v>
      </c>
      <c r="R460" s="21">
        <f t="shared" si="127"/>
        <v>19.25</v>
      </c>
      <c r="S460" s="21">
        <f t="shared" si="128"/>
        <v>-20.348555310351603</v>
      </c>
      <c r="T460" s="21">
        <f t="shared" si="119"/>
        <v>86.147999999999996</v>
      </c>
      <c r="U460" s="37">
        <f>VLOOKUP(Time_Zone, 'LSTM LookUp'!$B$5:$D$8, 3, FALSE)</f>
        <v>-75</v>
      </c>
      <c r="V460" s="21">
        <f t="shared" si="129"/>
        <v>-10.738617522488516</v>
      </c>
      <c r="W460" s="21">
        <f t="shared" si="120"/>
        <v>83.463345619377861</v>
      </c>
      <c r="X460" s="21">
        <f t="shared" si="121"/>
        <v>0</v>
      </c>
      <c r="Y460" s="21">
        <f t="shared" si="122"/>
        <v>0</v>
      </c>
      <c r="Z460" s="21">
        <f t="shared" si="130"/>
        <v>0</v>
      </c>
      <c r="AA460" s="21">
        <f t="shared" si="123"/>
        <v>0</v>
      </c>
      <c r="AB460" s="21">
        <f t="shared" si="124"/>
        <v>0</v>
      </c>
      <c r="AC460" s="21">
        <f t="shared" si="125"/>
        <v>0</v>
      </c>
      <c r="AD460" s="21">
        <f t="shared" si="131"/>
        <v>0</v>
      </c>
      <c r="AE460" s="21" t="str">
        <f t="shared" si="126"/>
        <v>1/19/7:00</v>
      </c>
    </row>
    <row r="461" spans="2:31">
      <c r="B461" s="37">
        <v>1</v>
      </c>
      <c r="C461" s="38">
        <v>19</v>
      </c>
      <c r="D461" s="38">
        <v>8</v>
      </c>
      <c r="E461" s="17">
        <v>-5</v>
      </c>
      <c r="F461" s="17">
        <v>0</v>
      </c>
      <c r="G461" s="17">
        <v>0</v>
      </c>
      <c r="H461" s="37">
        <f t="shared" si="114"/>
        <v>23</v>
      </c>
      <c r="I461" s="37">
        <f>IF(H461&lt;'Roof Calculator'!$G$8, 1, 0)</f>
        <v>1</v>
      </c>
      <c r="J461" s="37">
        <f>IF(H461&gt;='Roof Calculator'!$G$8, 1, 0)</f>
        <v>0</v>
      </c>
      <c r="K461" s="37">
        <f t="shared" si="115"/>
        <v>23</v>
      </c>
      <c r="L461" s="37">
        <f t="shared" si="116"/>
        <v>0</v>
      </c>
      <c r="M461" s="37">
        <v>0</v>
      </c>
      <c r="N461" s="37">
        <f t="shared" si="117"/>
        <v>0</v>
      </c>
      <c r="O461" s="37">
        <v>0</v>
      </c>
      <c r="P461" s="37">
        <v>0</v>
      </c>
      <c r="Q461" s="21">
        <f t="shared" si="118"/>
        <v>39.790999999999997</v>
      </c>
      <c r="R461" s="21">
        <f t="shared" si="127"/>
        <v>19.291666666666668</v>
      </c>
      <c r="S461" s="21">
        <f t="shared" si="128"/>
        <v>-20.340068235464397</v>
      </c>
      <c r="T461" s="21">
        <f t="shared" si="119"/>
        <v>86.147999999999996</v>
      </c>
      <c r="U461" s="37">
        <f>VLOOKUP(Time_Zone, 'LSTM LookUp'!$B$5:$D$8, 3, FALSE)</f>
        <v>-75</v>
      </c>
      <c r="V461" s="21">
        <f t="shared" si="129"/>
        <v>-10.751313581292722</v>
      </c>
      <c r="W461" s="21">
        <f t="shared" si="120"/>
        <v>98.460171604676816</v>
      </c>
      <c r="X461" s="21">
        <f t="shared" si="121"/>
        <v>0</v>
      </c>
      <c r="Y461" s="21">
        <f t="shared" si="122"/>
        <v>0</v>
      </c>
      <c r="Z461" s="21">
        <f t="shared" si="130"/>
        <v>0</v>
      </c>
      <c r="AA461" s="21">
        <f t="shared" si="123"/>
        <v>0</v>
      </c>
      <c r="AB461" s="21">
        <f t="shared" si="124"/>
        <v>0</v>
      </c>
      <c r="AC461" s="21">
        <f t="shared" si="125"/>
        <v>0</v>
      </c>
      <c r="AD461" s="21">
        <f t="shared" si="131"/>
        <v>0</v>
      </c>
      <c r="AE461" s="21" t="str">
        <f t="shared" si="126"/>
        <v>1/19/8:00</v>
      </c>
    </row>
    <row r="462" spans="2:31">
      <c r="B462" s="37">
        <v>1</v>
      </c>
      <c r="C462" s="38">
        <v>19</v>
      </c>
      <c r="D462" s="38">
        <v>9</v>
      </c>
      <c r="E462" s="17">
        <v>-3.9</v>
      </c>
      <c r="F462" s="17">
        <v>17</v>
      </c>
      <c r="G462" s="17">
        <v>0</v>
      </c>
      <c r="H462" s="37">
        <f t="shared" si="114"/>
        <v>24.98</v>
      </c>
      <c r="I462" s="37">
        <f>IF(H462&lt;'Roof Calculator'!$G$8, 1, 0)</f>
        <v>1</v>
      </c>
      <c r="J462" s="37">
        <f>IF(H462&gt;='Roof Calculator'!$G$8, 1, 0)</f>
        <v>0</v>
      </c>
      <c r="K462" s="37">
        <f t="shared" si="115"/>
        <v>24.98</v>
      </c>
      <c r="L462" s="37">
        <f t="shared" si="116"/>
        <v>0</v>
      </c>
      <c r="M462" s="37">
        <v>0</v>
      </c>
      <c r="N462" s="37">
        <f t="shared" si="117"/>
        <v>17</v>
      </c>
      <c r="O462" s="37">
        <v>0</v>
      </c>
      <c r="P462" s="37">
        <v>0</v>
      </c>
      <c r="Q462" s="21">
        <f t="shared" si="118"/>
        <v>39.790999999999997</v>
      </c>
      <c r="R462" s="21">
        <f t="shared" si="127"/>
        <v>19.333333333333336</v>
      </c>
      <c r="S462" s="21">
        <f t="shared" si="128"/>
        <v>-20.331570700108209</v>
      </c>
      <c r="T462" s="21">
        <f t="shared" si="119"/>
        <v>86.147999999999996</v>
      </c>
      <c r="U462" s="37">
        <f>VLOOKUP(Time_Zone, 'LSTM LookUp'!$B$5:$D$8, 3, FALSE)</f>
        <v>-75</v>
      </c>
      <c r="V462" s="21">
        <f t="shared" si="129"/>
        <v>-10.763991152078207</v>
      </c>
      <c r="W462" s="21">
        <f t="shared" si="120"/>
        <v>113.45700221198047</v>
      </c>
      <c r="X462" s="21">
        <f t="shared" si="121"/>
        <v>0</v>
      </c>
      <c r="Y462" s="21">
        <f t="shared" si="122"/>
        <v>17</v>
      </c>
      <c r="Z462" s="21">
        <f t="shared" si="130"/>
        <v>5.3887030843552584</v>
      </c>
      <c r="AA462" s="21">
        <f t="shared" si="123"/>
        <v>5.3887030843552584</v>
      </c>
      <c r="AB462" s="21">
        <f t="shared" si="124"/>
        <v>0</v>
      </c>
      <c r="AC462" s="21">
        <f t="shared" si="125"/>
        <v>0</v>
      </c>
      <c r="AD462" s="21">
        <f t="shared" si="131"/>
        <v>0</v>
      </c>
      <c r="AE462" s="21" t="str">
        <f t="shared" si="126"/>
        <v>1/19/9:00</v>
      </c>
    </row>
    <row r="463" spans="2:31">
      <c r="B463" s="37">
        <v>1</v>
      </c>
      <c r="C463" s="38">
        <v>19</v>
      </c>
      <c r="D463" s="38">
        <v>10</v>
      </c>
      <c r="E463" s="17">
        <v>-3.3</v>
      </c>
      <c r="F463" s="17">
        <v>59</v>
      </c>
      <c r="G463" s="17">
        <v>9</v>
      </c>
      <c r="H463" s="37">
        <f t="shared" si="114"/>
        <v>26.060000000000002</v>
      </c>
      <c r="I463" s="37">
        <f>IF(H463&lt;'Roof Calculator'!$G$8, 1, 0)</f>
        <v>1</v>
      </c>
      <c r="J463" s="37">
        <f>IF(H463&gt;='Roof Calculator'!$G$8, 1, 0)</f>
        <v>0</v>
      </c>
      <c r="K463" s="37">
        <f t="shared" si="115"/>
        <v>26.060000000000002</v>
      </c>
      <c r="L463" s="37">
        <f t="shared" si="116"/>
        <v>0</v>
      </c>
      <c r="M463" s="37">
        <v>0</v>
      </c>
      <c r="N463" s="37">
        <f t="shared" si="117"/>
        <v>59</v>
      </c>
      <c r="O463" s="37">
        <v>0</v>
      </c>
      <c r="P463" s="37">
        <v>0</v>
      </c>
      <c r="Q463" s="21">
        <f t="shared" si="118"/>
        <v>39.790999999999997</v>
      </c>
      <c r="R463" s="21">
        <f t="shared" si="127"/>
        <v>19.375000000000004</v>
      </c>
      <c r="S463" s="21">
        <f t="shared" si="128"/>
        <v>-20.323062710192229</v>
      </c>
      <c r="T463" s="21">
        <f t="shared" si="119"/>
        <v>86.147999999999996</v>
      </c>
      <c r="U463" s="37">
        <f>VLOOKUP(Time_Zone, 'LSTM LookUp'!$B$5:$D$8, 3, FALSE)</f>
        <v>-75</v>
      </c>
      <c r="V463" s="21">
        <f t="shared" si="129"/>
        <v>-10.776650216845047</v>
      </c>
      <c r="W463" s="21">
        <f t="shared" si="120"/>
        <v>128.45383744578874</v>
      </c>
      <c r="X463" s="21">
        <f t="shared" si="121"/>
        <v>-6.0333839826562015</v>
      </c>
      <c r="Y463" s="21">
        <f t="shared" si="122"/>
        <v>52.966616017343796</v>
      </c>
      <c r="Z463" s="21">
        <f t="shared" si="130"/>
        <v>16.789492182383597</v>
      </c>
      <c r="AA463" s="21">
        <f t="shared" si="123"/>
        <v>16.789492182383597</v>
      </c>
      <c r="AB463" s="21">
        <f t="shared" si="124"/>
        <v>0</v>
      </c>
      <c r="AC463" s="21">
        <f t="shared" si="125"/>
        <v>0</v>
      </c>
      <c r="AD463" s="21">
        <f t="shared" si="131"/>
        <v>0</v>
      </c>
      <c r="AE463" s="21" t="str">
        <f t="shared" si="126"/>
        <v>1/19/10:00</v>
      </c>
    </row>
    <row r="464" spans="2:31">
      <c r="B464" s="37">
        <v>1</v>
      </c>
      <c r="C464" s="38">
        <v>19</v>
      </c>
      <c r="D464" s="38">
        <v>11</v>
      </c>
      <c r="E464" s="17">
        <v>-3.3</v>
      </c>
      <c r="F464" s="17">
        <v>85</v>
      </c>
      <c r="G464" s="17">
        <v>10</v>
      </c>
      <c r="H464" s="37">
        <f t="shared" si="114"/>
        <v>26.060000000000002</v>
      </c>
      <c r="I464" s="37">
        <f>IF(H464&lt;'Roof Calculator'!$G$8, 1, 0)</f>
        <v>1</v>
      </c>
      <c r="J464" s="37">
        <f>IF(H464&gt;='Roof Calculator'!$G$8, 1, 0)</f>
        <v>0</v>
      </c>
      <c r="K464" s="37">
        <f t="shared" si="115"/>
        <v>26.060000000000002</v>
      </c>
      <c r="L464" s="37">
        <f t="shared" si="116"/>
        <v>0</v>
      </c>
      <c r="M464" s="37">
        <v>0</v>
      </c>
      <c r="N464" s="37">
        <f t="shared" si="117"/>
        <v>85</v>
      </c>
      <c r="O464" s="37">
        <v>0</v>
      </c>
      <c r="P464" s="37">
        <v>0</v>
      </c>
      <c r="Q464" s="21">
        <f t="shared" si="118"/>
        <v>39.790999999999997</v>
      </c>
      <c r="R464" s="21">
        <f t="shared" si="127"/>
        <v>19.416666666666671</v>
      </c>
      <c r="S464" s="21">
        <f t="shared" si="128"/>
        <v>-20.314544271630684</v>
      </c>
      <c r="T464" s="21">
        <f t="shared" si="119"/>
        <v>86.147999999999996</v>
      </c>
      <c r="U464" s="37">
        <f>VLOOKUP(Time_Zone, 'LSTM LookUp'!$B$5:$D$8, 3, FALSE)</f>
        <v>-75</v>
      </c>
      <c r="V464" s="21">
        <f t="shared" si="129"/>
        <v>-10.789290757629505</v>
      </c>
      <c r="W464" s="21">
        <f t="shared" si="120"/>
        <v>143.45067731059262</v>
      </c>
      <c r="X464" s="21">
        <f t="shared" si="121"/>
        <v>-8.0107036497409609</v>
      </c>
      <c r="Y464" s="21">
        <f t="shared" si="122"/>
        <v>76.989296350259039</v>
      </c>
      <c r="Z464" s="21">
        <f t="shared" si="130"/>
        <v>24.404262276763642</v>
      </c>
      <c r="AA464" s="21">
        <f t="shared" si="123"/>
        <v>24.404262276763642</v>
      </c>
      <c r="AB464" s="21">
        <f t="shared" si="124"/>
        <v>0</v>
      </c>
      <c r="AC464" s="21">
        <f t="shared" si="125"/>
        <v>0</v>
      </c>
      <c r="AD464" s="21">
        <f t="shared" si="131"/>
        <v>0</v>
      </c>
      <c r="AE464" s="21" t="str">
        <f t="shared" si="126"/>
        <v>1/19/11:00</v>
      </c>
    </row>
    <row r="465" spans="2:31">
      <c r="B465" s="37">
        <v>1</v>
      </c>
      <c r="C465" s="38">
        <v>19</v>
      </c>
      <c r="D465" s="38">
        <v>12</v>
      </c>
      <c r="E465" s="17">
        <v>-2.2000000000000002</v>
      </c>
      <c r="F465" s="17">
        <v>164</v>
      </c>
      <c r="G465" s="17">
        <v>8</v>
      </c>
      <c r="H465" s="37">
        <f t="shared" si="114"/>
        <v>28.04</v>
      </c>
      <c r="I465" s="37">
        <f>IF(H465&lt;'Roof Calculator'!$G$8, 1, 0)</f>
        <v>1</v>
      </c>
      <c r="J465" s="37">
        <f>IF(H465&gt;='Roof Calculator'!$G$8, 1, 0)</f>
        <v>0</v>
      </c>
      <c r="K465" s="37">
        <f t="shared" si="115"/>
        <v>28.04</v>
      </c>
      <c r="L465" s="37">
        <f t="shared" si="116"/>
        <v>0</v>
      </c>
      <c r="M465" s="37">
        <v>0</v>
      </c>
      <c r="N465" s="37">
        <f t="shared" si="117"/>
        <v>164</v>
      </c>
      <c r="O465" s="37">
        <v>0</v>
      </c>
      <c r="P465" s="37">
        <v>0</v>
      </c>
      <c r="Q465" s="21">
        <f t="shared" si="118"/>
        <v>39.790999999999997</v>
      </c>
      <c r="R465" s="21">
        <f t="shared" si="127"/>
        <v>19.458333333333339</v>
      </c>
      <c r="S465" s="21">
        <f t="shared" si="128"/>
        <v>-20.306015390342832</v>
      </c>
      <c r="T465" s="21">
        <f t="shared" si="119"/>
        <v>86.147999999999996</v>
      </c>
      <c r="U465" s="37">
        <f>VLOOKUP(Time_Zone, 'LSTM LookUp'!$B$5:$D$8, 3, FALSE)</f>
        <v>-75</v>
      </c>
      <c r="V465" s="21">
        <f t="shared" si="129"/>
        <v>-10.801912756504105</v>
      </c>
      <c r="W465" s="21">
        <f t="shared" si="120"/>
        <v>158.44752181087398</v>
      </c>
      <c r="X465" s="21">
        <f t="shared" si="121"/>
        <v>-7.1387480075083163</v>
      </c>
      <c r="Y465" s="21">
        <f t="shared" si="122"/>
        <v>156.86125199249167</v>
      </c>
      <c r="Z465" s="21">
        <f t="shared" si="130"/>
        <v>49.722277201633368</v>
      </c>
      <c r="AA465" s="21">
        <f t="shared" si="123"/>
        <v>49.722277201633368</v>
      </c>
      <c r="AB465" s="21">
        <f t="shared" si="124"/>
        <v>0</v>
      </c>
      <c r="AC465" s="21">
        <f t="shared" si="125"/>
        <v>0</v>
      </c>
      <c r="AD465" s="21">
        <f t="shared" si="131"/>
        <v>0</v>
      </c>
      <c r="AE465" s="21" t="str">
        <f t="shared" si="126"/>
        <v>1/19/12:00</v>
      </c>
    </row>
    <row r="466" spans="2:31">
      <c r="B466" s="37">
        <v>1</v>
      </c>
      <c r="C466" s="38">
        <v>19</v>
      </c>
      <c r="D466" s="38">
        <v>13</v>
      </c>
      <c r="E466" s="17">
        <v>-1.1000000000000001</v>
      </c>
      <c r="F466" s="17">
        <v>177</v>
      </c>
      <c r="G466" s="17">
        <v>2</v>
      </c>
      <c r="H466" s="37">
        <f t="shared" si="114"/>
        <v>30.02</v>
      </c>
      <c r="I466" s="37">
        <f>IF(H466&lt;'Roof Calculator'!$G$8, 1, 0)</f>
        <v>1</v>
      </c>
      <c r="J466" s="37">
        <f>IF(H466&gt;='Roof Calculator'!$G$8, 1, 0)</f>
        <v>0</v>
      </c>
      <c r="K466" s="37">
        <f t="shared" si="115"/>
        <v>30.02</v>
      </c>
      <c r="L466" s="37">
        <f t="shared" si="116"/>
        <v>0</v>
      </c>
      <c r="M466" s="37">
        <v>0</v>
      </c>
      <c r="N466" s="37">
        <f t="shared" si="117"/>
        <v>177</v>
      </c>
      <c r="O466" s="37">
        <v>0</v>
      </c>
      <c r="P466" s="37">
        <v>0</v>
      </c>
      <c r="Q466" s="21">
        <f t="shared" si="118"/>
        <v>39.790999999999997</v>
      </c>
      <c r="R466" s="21">
        <f t="shared" si="127"/>
        <v>19.500000000000007</v>
      </c>
      <c r="S466" s="21">
        <f t="shared" si="128"/>
        <v>-20.297476072252977</v>
      </c>
      <c r="T466" s="21">
        <f t="shared" si="119"/>
        <v>86.147999999999996</v>
      </c>
      <c r="U466" s="37">
        <f>VLOOKUP(Time_Zone, 'LSTM LookUp'!$B$5:$D$8, 3, FALSE)</f>
        <v>-75</v>
      </c>
      <c r="V466" s="21">
        <f t="shared" si="129"/>
        <v>-10.81451619557763</v>
      </c>
      <c r="W466" s="21">
        <f t="shared" si="120"/>
        <v>173.44437095110555</v>
      </c>
      <c r="X466" s="21">
        <f t="shared" si="121"/>
        <v>-1.8759341868034936</v>
      </c>
      <c r="Y466" s="21">
        <f t="shared" si="122"/>
        <v>175.12406581319649</v>
      </c>
      <c r="Z466" s="21">
        <f t="shared" si="130"/>
        <v>55.511270211317949</v>
      </c>
      <c r="AA466" s="21">
        <f t="shared" si="123"/>
        <v>55.511270211317949</v>
      </c>
      <c r="AB466" s="21">
        <f t="shared" si="124"/>
        <v>0</v>
      </c>
      <c r="AC466" s="21">
        <f t="shared" si="125"/>
        <v>0</v>
      </c>
      <c r="AD466" s="21">
        <f t="shared" si="131"/>
        <v>0</v>
      </c>
      <c r="AE466" s="21" t="str">
        <f t="shared" si="126"/>
        <v>1/19/13:00</v>
      </c>
    </row>
    <row r="467" spans="2:31">
      <c r="B467" s="37">
        <v>1</v>
      </c>
      <c r="C467" s="38">
        <v>19</v>
      </c>
      <c r="D467" s="38">
        <v>14</v>
      </c>
      <c r="E467" s="17">
        <v>-0.6</v>
      </c>
      <c r="F467" s="17">
        <v>239</v>
      </c>
      <c r="G467" s="17">
        <v>8</v>
      </c>
      <c r="H467" s="37">
        <f t="shared" si="114"/>
        <v>30.92</v>
      </c>
      <c r="I467" s="37">
        <f>IF(H467&lt;'Roof Calculator'!$G$8, 1, 0)</f>
        <v>1</v>
      </c>
      <c r="J467" s="37">
        <f>IF(H467&gt;='Roof Calculator'!$G$8, 1, 0)</f>
        <v>0</v>
      </c>
      <c r="K467" s="37">
        <f t="shared" si="115"/>
        <v>30.92</v>
      </c>
      <c r="L467" s="37">
        <f t="shared" si="116"/>
        <v>0</v>
      </c>
      <c r="M467" s="37">
        <v>0</v>
      </c>
      <c r="N467" s="37">
        <f t="shared" si="117"/>
        <v>239</v>
      </c>
      <c r="O467" s="37">
        <v>0</v>
      </c>
      <c r="P467" s="37">
        <v>0</v>
      </c>
      <c r="Q467" s="21">
        <f t="shared" si="118"/>
        <v>39.790999999999997</v>
      </c>
      <c r="R467" s="21">
        <f t="shared" si="127"/>
        <v>19.541666666666675</v>
      </c>
      <c r="S467" s="21">
        <f t="shared" si="128"/>
        <v>-20.288926323290426</v>
      </c>
      <c r="T467" s="21">
        <f t="shared" si="119"/>
        <v>86.147999999999996</v>
      </c>
      <c r="U467" s="37">
        <f>VLOOKUP(Time_Zone, 'LSTM LookUp'!$B$5:$D$8, 3, FALSE)</f>
        <v>-75</v>
      </c>
      <c r="V467" s="21">
        <f t="shared" si="129"/>
        <v>-10.82710105699517</v>
      </c>
      <c r="W467" s="21">
        <f t="shared" si="120"/>
        <v>188.44122473575118</v>
      </c>
      <c r="X467" s="21">
        <f t="shared" si="121"/>
        <v>-7.4785754474510568</v>
      </c>
      <c r="Y467" s="21">
        <f t="shared" si="122"/>
        <v>231.52142455254895</v>
      </c>
      <c r="Z467" s="21">
        <f t="shared" si="130"/>
        <v>73.388247916508462</v>
      </c>
      <c r="AA467" s="21">
        <f t="shared" si="123"/>
        <v>73.388247916508462</v>
      </c>
      <c r="AB467" s="21">
        <f t="shared" si="124"/>
        <v>0</v>
      </c>
      <c r="AC467" s="21">
        <f t="shared" si="125"/>
        <v>0</v>
      </c>
      <c r="AD467" s="21">
        <f t="shared" si="131"/>
        <v>0</v>
      </c>
      <c r="AE467" s="21" t="str">
        <f t="shared" si="126"/>
        <v>1/19/14:00</v>
      </c>
    </row>
    <row r="468" spans="2:31">
      <c r="B468" s="37">
        <v>1</v>
      </c>
      <c r="C468" s="38">
        <v>19</v>
      </c>
      <c r="D468" s="38">
        <v>15</v>
      </c>
      <c r="E468" s="17">
        <v>-0.6</v>
      </c>
      <c r="F468" s="17">
        <v>192</v>
      </c>
      <c r="G468" s="17">
        <v>4</v>
      </c>
      <c r="H468" s="37">
        <f t="shared" si="114"/>
        <v>30.92</v>
      </c>
      <c r="I468" s="37">
        <f>IF(H468&lt;'Roof Calculator'!$G$8, 1, 0)</f>
        <v>1</v>
      </c>
      <c r="J468" s="37">
        <f>IF(H468&gt;='Roof Calculator'!$G$8, 1, 0)</f>
        <v>0</v>
      </c>
      <c r="K468" s="37">
        <f t="shared" si="115"/>
        <v>30.92</v>
      </c>
      <c r="L468" s="37">
        <f t="shared" si="116"/>
        <v>0</v>
      </c>
      <c r="M468" s="37">
        <v>0</v>
      </c>
      <c r="N468" s="37">
        <f t="shared" si="117"/>
        <v>192</v>
      </c>
      <c r="O468" s="37">
        <v>0</v>
      </c>
      <c r="P468" s="37">
        <v>0</v>
      </c>
      <c r="Q468" s="21">
        <f t="shared" si="118"/>
        <v>39.790999999999997</v>
      </c>
      <c r="R468" s="21">
        <f t="shared" si="127"/>
        <v>19.583333333333343</v>
      </c>
      <c r="S468" s="21">
        <f t="shared" si="128"/>
        <v>-20.280366149389486</v>
      </c>
      <c r="T468" s="21">
        <f t="shared" si="119"/>
        <v>86.147999999999996</v>
      </c>
      <c r="U468" s="37">
        <f>VLOOKUP(Time_Zone, 'LSTM LookUp'!$B$5:$D$8, 3, FALSE)</f>
        <v>-75</v>
      </c>
      <c r="V468" s="21">
        <f t="shared" si="129"/>
        <v>-10.839667322938158</v>
      </c>
      <c r="W468" s="21">
        <f t="shared" si="120"/>
        <v>203.43808316926547</v>
      </c>
      <c r="X468" s="21">
        <f t="shared" si="121"/>
        <v>-3.5324429768004459</v>
      </c>
      <c r="Y468" s="21">
        <f t="shared" si="122"/>
        <v>188.46755702319956</v>
      </c>
      <c r="Z468" s="21">
        <f t="shared" si="130"/>
        <v>59.74092387245976</v>
      </c>
      <c r="AA468" s="21">
        <f t="shared" si="123"/>
        <v>59.74092387245976</v>
      </c>
      <c r="AB468" s="21">
        <f t="shared" si="124"/>
        <v>0</v>
      </c>
      <c r="AC468" s="21">
        <f t="shared" si="125"/>
        <v>0</v>
      </c>
      <c r="AD468" s="21">
        <f t="shared" si="131"/>
        <v>0</v>
      </c>
      <c r="AE468" s="21" t="str">
        <f t="shared" si="126"/>
        <v>1/19/15:00</v>
      </c>
    </row>
    <row r="469" spans="2:31">
      <c r="B469" s="37">
        <v>1</v>
      </c>
      <c r="C469" s="38">
        <v>19</v>
      </c>
      <c r="D469" s="38">
        <v>16</v>
      </c>
      <c r="E469" s="17">
        <v>0</v>
      </c>
      <c r="F469" s="17">
        <v>151</v>
      </c>
      <c r="G469" s="17">
        <v>2</v>
      </c>
      <c r="H469" s="37">
        <f t="shared" si="114"/>
        <v>32</v>
      </c>
      <c r="I469" s="37">
        <f>IF(H469&lt;'Roof Calculator'!$G$8, 1, 0)</f>
        <v>1</v>
      </c>
      <c r="J469" s="37">
        <f>IF(H469&gt;='Roof Calculator'!$G$8, 1, 0)</f>
        <v>0</v>
      </c>
      <c r="K469" s="37">
        <f t="shared" si="115"/>
        <v>32</v>
      </c>
      <c r="L469" s="37">
        <f t="shared" si="116"/>
        <v>0</v>
      </c>
      <c r="M469" s="37">
        <v>0</v>
      </c>
      <c r="N469" s="37">
        <f t="shared" si="117"/>
        <v>151</v>
      </c>
      <c r="O469" s="37">
        <v>0</v>
      </c>
      <c r="P469" s="37">
        <v>0</v>
      </c>
      <c r="Q469" s="21">
        <f t="shared" si="118"/>
        <v>39.790999999999997</v>
      </c>
      <c r="R469" s="21">
        <f t="shared" si="127"/>
        <v>19.625000000000011</v>
      </c>
      <c r="S469" s="21">
        <f t="shared" si="128"/>
        <v>-20.271795556489472</v>
      </c>
      <c r="T469" s="21">
        <f t="shared" si="119"/>
        <v>86.147999999999996</v>
      </c>
      <c r="U469" s="37">
        <f>VLOOKUP(Time_Zone, 'LSTM LookUp'!$B$5:$D$8, 3, FALSE)</f>
        <v>-75</v>
      </c>
      <c r="V469" s="21">
        <f t="shared" si="129"/>
        <v>-10.852214975624403</v>
      </c>
      <c r="W469" s="21">
        <f t="shared" si="120"/>
        <v>218.43494625609389</v>
      </c>
      <c r="X469" s="21">
        <f t="shared" si="121"/>
        <v>-1.5726895381871635</v>
      </c>
      <c r="Y469" s="21">
        <f t="shared" si="122"/>
        <v>149.42731046181282</v>
      </c>
      <c r="Z469" s="21">
        <f t="shared" si="130"/>
        <v>47.365847574851855</v>
      </c>
      <c r="AA469" s="21">
        <f t="shared" si="123"/>
        <v>47.365847574851855</v>
      </c>
      <c r="AB469" s="21">
        <f t="shared" si="124"/>
        <v>0</v>
      </c>
      <c r="AC469" s="21">
        <f t="shared" si="125"/>
        <v>0</v>
      </c>
      <c r="AD469" s="21">
        <f t="shared" si="131"/>
        <v>0</v>
      </c>
      <c r="AE469" s="21" t="str">
        <f t="shared" si="126"/>
        <v>1/19/16:00</v>
      </c>
    </row>
    <row r="470" spans="2:31">
      <c r="B470" s="37">
        <v>1</v>
      </c>
      <c r="C470" s="38">
        <v>19</v>
      </c>
      <c r="D470" s="38">
        <v>17</v>
      </c>
      <c r="E470" s="17">
        <v>0.6</v>
      </c>
      <c r="F470" s="17">
        <v>76</v>
      </c>
      <c r="G470" s="17">
        <v>2</v>
      </c>
      <c r="H470" s="37">
        <f t="shared" ref="H470:H533" si="132">E470*9/5+32</f>
        <v>33.08</v>
      </c>
      <c r="I470" s="37">
        <f>IF(H470&lt;'Roof Calculator'!$G$8, 1, 0)</f>
        <v>1</v>
      </c>
      <c r="J470" s="37">
        <f>IF(H470&gt;='Roof Calculator'!$G$8, 1, 0)</f>
        <v>0</v>
      </c>
      <c r="K470" s="37">
        <f t="shared" ref="K470:K533" si="133">I470*H470</f>
        <v>33.08</v>
      </c>
      <c r="L470" s="37">
        <f t="shared" ref="L470:L533" si="134">J470*H470</f>
        <v>0</v>
      </c>
      <c r="M470" s="37">
        <v>0</v>
      </c>
      <c r="N470" s="37">
        <f t="shared" ref="N470:N533" si="135">F470*(180-M470)/180</f>
        <v>76</v>
      </c>
      <c r="O470" s="37">
        <v>0</v>
      </c>
      <c r="P470" s="37">
        <v>0</v>
      </c>
      <c r="Q470" s="21">
        <f t="shared" ref="Q470:Q533" si="136">Latitude</f>
        <v>39.790999999999997</v>
      </c>
      <c r="R470" s="21">
        <f t="shared" si="127"/>
        <v>19.666666666666679</v>
      </c>
      <c r="S470" s="21">
        <f t="shared" si="128"/>
        <v>-20.26321455053467</v>
      </c>
      <c r="T470" s="21">
        <f t="shared" ref="T470:T533" si="137">Longitude</f>
        <v>86.147999999999996</v>
      </c>
      <c r="U470" s="37">
        <f>VLOOKUP(Time_Zone, 'LSTM LookUp'!$B$5:$D$8, 3, FALSE)</f>
        <v>-75</v>
      </c>
      <c r="V470" s="21">
        <f t="shared" si="129"/>
        <v>-10.864743997308102</v>
      </c>
      <c r="W470" s="21">
        <f t="shared" ref="W470:W533" si="138">15*((D470+(4*(T470-U470)+V470)/60)-12)</f>
        <v>233.43181400067294</v>
      </c>
      <c r="X470" s="21">
        <f t="shared" ref="X470:X533" si="139">G470*(SIN(S470*PI()/180)*SIN(Q470*PI()/180)*COS(O470*PI()/180)-SIN(S470*PI()/180)*COS(Q470*PI()/180)*SIN(O470*PI()/180)*COS(P470*PI()/180)+COS(S470*PI()/180)*COS(Q470*PI()/180)*COS(O470*PI()/180)*COS(W470*PI()/180)+COS(S470*PI()/180)*SIN(Q470*PI()/180)*SIN(O470*PI()/180)*COS(P470*PI()/180)*COS(W470*PI()/180)+COS(S470*PI()/180)*SIN(P470*PI()/180)*SIN(W470*PI()/180)*SIN(O470*PI()/180))</f>
        <v>-1.302209843141255</v>
      </c>
      <c r="Y470" s="21">
        <f t="shared" ref="Y470:Y533" si="140">X470+N470</f>
        <v>74.697790156858744</v>
      </c>
      <c r="Z470" s="21">
        <f t="shared" si="130"/>
        <v>23.677894836046271</v>
      </c>
      <c r="AA470" s="21">
        <f t="shared" ref="AA470:AA533" si="141">Z470*I470</f>
        <v>23.677894836046271</v>
      </c>
      <c r="AB470" s="21">
        <f t="shared" ref="AB470:AB533" si="142">Z470*J470</f>
        <v>0</v>
      </c>
      <c r="AC470" s="21">
        <f t="shared" ref="AC470:AC533" si="143">L470</f>
        <v>0</v>
      </c>
      <c r="AD470" s="21">
        <f t="shared" si="131"/>
        <v>0</v>
      </c>
      <c r="AE470" s="21" t="str">
        <f t="shared" ref="AE470:AE533" si="144">CONCATENATE(B470, "/", C470, "/", D470,":00")</f>
        <v>1/19/17:00</v>
      </c>
    </row>
    <row r="471" spans="2:31">
      <c r="B471" s="37">
        <v>1</v>
      </c>
      <c r="C471" s="38">
        <v>19</v>
      </c>
      <c r="D471" s="38">
        <v>18</v>
      </c>
      <c r="E471" s="17">
        <v>0</v>
      </c>
      <c r="F471" s="17">
        <v>22</v>
      </c>
      <c r="G471" s="17">
        <v>0</v>
      </c>
      <c r="H471" s="37">
        <f t="shared" si="132"/>
        <v>32</v>
      </c>
      <c r="I471" s="37">
        <f>IF(H471&lt;'Roof Calculator'!$G$8, 1, 0)</f>
        <v>1</v>
      </c>
      <c r="J471" s="37">
        <f>IF(H471&gt;='Roof Calculator'!$G$8, 1, 0)</f>
        <v>0</v>
      </c>
      <c r="K471" s="37">
        <f t="shared" si="133"/>
        <v>32</v>
      </c>
      <c r="L471" s="37">
        <f t="shared" si="134"/>
        <v>0</v>
      </c>
      <c r="M471" s="37">
        <v>0</v>
      </c>
      <c r="N471" s="37">
        <f t="shared" si="135"/>
        <v>22</v>
      </c>
      <c r="O471" s="37">
        <v>0</v>
      </c>
      <c r="P471" s="37">
        <v>0</v>
      </c>
      <c r="Q471" s="21">
        <f t="shared" si="136"/>
        <v>39.790999999999997</v>
      </c>
      <c r="R471" s="21">
        <f t="shared" ref="R471:R534" si="145">R470+1/24</f>
        <v>19.708333333333346</v>
      </c>
      <c r="S471" s="21">
        <f t="shared" ref="S471:S534" si="146">ASIN(SIN(23.45*PI()/180)*SIN((360/365*(R471-81))*PI()/180))*180/PI()</f>
        <v>-20.254623137474347</v>
      </c>
      <c r="T471" s="21">
        <f t="shared" si="137"/>
        <v>86.147999999999996</v>
      </c>
      <c r="U471" s="37">
        <f>VLOOKUP(Time_Zone, 'LSTM LookUp'!$B$5:$D$8, 3, FALSE)</f>
        <v>-75</v>
      </c>
      <c r="V471" s="21">
        <f t="shared" ref="V471:V534" si="147">9.87*SIN(2*(360/365*(R471-81))*PI()/180)-7.53*COS((360/365*(R471-81))*PI()/180)-1.5*SIN((360/365*(R471-81))*PI()/180)</f>
        <v>-10.877254370279895</v>
      </c>
      <c r="W471" s="21">
        <f t="shared" si="138"/>
        <v>248.42868640743004</v>
      </c>
      <c r="X471" s="21">
        <f t="shared" si="139"/>
        <v>0</v>
      </c>
      <c r="Y471" s="21">
        <f t="shared" si="140"/>
        <v>22</v>
      </c>
      <c r="Z471" s="21">
        <f t="shared" ref="Z471:Z534" si="148">Y471/10.764*3.412</f>
        <v>6.9736157562244516</v>
      </c>
      <c r="AA471" s="21">
        <f t="shared" si="141"/>
        <v>6.9736157562244516</v>
      </c>
      <c r="AB471" s="21">
        <f t="shared" si="142"/>
        <v>0</v>
      </c>
      <c r="AC471" s="21">
        <f t="shared" si="143"/>
        <v>0</v>
      </c>
      <c r="AD471" s="21">
        <f t="shared" ref="AD471:AD534" si="149">AB471</f>
        <v>0</v>
      </c>
      <c r="AE471" s="21" t="str">
        <f t="shared" si="144"/>
        <v>1/19/18:00</v>
      </c>
    </row>
    <row r="472" spans="2:31">
      <c r="B472" s="37">
        <v>1</v>
      </c>
      <c r="C472" s="38">
        <v>19</v>
      </c>
      <c r="D472" s="38">
        <v>19</v>
      </c>
      <c r="E472" s="17">
        <v>0</v>
      </c>
      <c r="F472" s="17">
        <v>0</v>
      </c>
      <c r="G472" s="17">
        <v>0</v>
      </c>
      <c r="H472" s="37">
        <f t="shared" si="132"/>
        <v>32</v>
      </c>
      <c r="I472" s="37">
        <f>IF(H472&lt;'Roof Calculator'!$G$8, 1, 0)</f>
        <v>1</v>
      </c>
      <c r="J472" s="37">
        <f>IF(H472&gt;='Roof Calculator'!$G$8, 1, 0)</f>
        <v>0</v>
      </c>
      <c r="K472" s="37">
        <f t="shared" si="133"/>
        <v>32</v>
      </c>
      <c r="L472" s="37">
        <f t="shared" si="134"/>
        <v>0</v>
      </c>
      <c r="M472" s="37">
        <v>0</v>
      </c>
      <c r="N472" s="37">
        <f t="shared" si="135"/>
        <v>0</v>
      </c>
      <c r="O472" s="37">
        <v>0</v>
      </c>
      <c r="P472" s="37">
        <v>0</v>
      </c>
      <c r="Q472" s="21">
        <f t="shared" si="136"/>
        <v>39.790999999999997</v>
      </c>
      <c r="R472" s="21">
        <f t="shared" si="145"/>
        <v>19.750000000000014</v>
      </c>
      <c r="S472" s="21">
        <f t="shared" si="146"/>
        <v>-20.24602132326272</v>
      </c>
      <c r="T472" s="21">
        <f t="shared" si="137"/>
        <v>86.147999999999996</v>
      </c>
      <c r="U472" s="37">
        <f>VLOOKUP(Time_Zone, 'LSTM LookUp'!$B$5:$D$8, 3, FALSE)</f>
        <v>-75</v>
      </c>
      <c r="V472" s="21">
        <f t="shared" si="147"/>
        <v>-10.889746076866896</v>
      </c>
      <c r="W472" s="21">
        <f t="shared" si="138"/>
        <v>263.4255634807833</v>
      </c>
      <c r="X472" s="21">
        <f t="shared" si="139"/>
        <v>0</v>
      </c>
      <c r="Y472" s="21">
        <f t="shared" si="140"/>
        <v>0</v>
      </c>
      <c r="Z472" s="21">
        <f t="shared" si="148"/>
        <v>0</v>
      </c>
      <c r="AA472" s="21">
        <f t="shared" si="141"/>
        <v>0</v>
      </c>
      <c r="AB472" s="21">
        <f t="shared" si="142"/>
        <v>0</v>
      </c>
      <c r="AC472" s="21">
        <f t="shared" si="143"/>
        <v>0</v>
      </c>
      <c r="AD472" s="21">
        <f t="shared" si="149"/>
        <v>0</v>
      </c>
      <c r="AE472" s="21" t="str">
        <f t="shared" si="144"/>
        <v>1/19/19:00</v>
      </c>
    </row>
    <row r="473" spans="2:31">
      <c r="B473" s="37">
        <v>1</v>
      </c>
      <c r="C473" s="38">
        <v>19</v>
      </c>
      <c r="D473" s="38">
        <v>20</v>
      </c>
      <c r="E473" s="17">
        <v>0</v>
      </c>
      <c r="F473" s="17">
        <v>0</v>
      </c>
      <c r="G473" s="17">
        <v>0</v>
      </c>
      <c r="H473" s="37">
        <f t="shared" si="132"/>
        <v>32</v>
      </c>
      <c r="I473" s="37">
        <f>IF(H473&lt;'Roof Calculator'!$G$8, 1, 0)</f>
        <v>1</v>
      </c>
      <c r="J473" s="37">
        <f>IF(H473&gt;='Roof Calculator'!$G$8, 1, 0)</f>
        <v>0</v>
      </c>
      <c r="K473" s="37">
        <f t="shared" si="133"/>
        <v>32</v>
      </c>
      <c r="L473" s="37">
        <f t="shared" si="134"/>
        <v>0</v>
      </c>
      <c r="M473" s="37">
        <v>0</v>
      </c>
      <c r="N473" s="37">
        <f t="shared" si="135"/>
        <v>0</v>
      </c>
      <c r="O473" s="37">
        <v>0</v>
      </c>
      <c r="P473" s="37">
        <v>0</v>
      </c>
      <c r="Q473" s="21">
        <f t="shared" si="136"/>
        <v>39.790999999999997</v>
      </c>
      <c r="R473" s="21">
        <f t="shared" si="145"/>
        <v>19.791666666666682</v>
      </c>
      <c r="S473" s="21">
        <f t="shared" si="146"/>
        <v>-20.237409113858977</v>
      </c>
      <c r="T473" s="21">
        <f t="shared" si="137"/>
        <v>86.147999999999996</v>
      </c>
      <c r="U473" s="37">
        <f>VLOOKUP(Time_Zone, 'LSTM LookUp'!$B$5:$D$8, 3, FALSE)</f>
        <v>-75</v>
      </c>
      <c r="V473" s="21">
        <f t="shared" si="147"/>
        <v>-10.902219099432708</v>
      </c>
      <c r="W473" s="21">
        <f t="shared" si="138"/>
        <v>278.42244522514181</v>
      </c>
      <c r="X473" s="21">
        <f t="shared" si="139"/>
        <v>0</v>
      </c>
      <c r="Y473" s="21">
        <f t="shared" si="140"/>
        <v>0</v>
      </c>
      <c r="Z473" s="21">
        <f t="shared" si="148"/>
        <v>0</v>
      </c>
      <c r="AA473" s="21">
        <f t="shared" si="141"/>
        <v>0</v>
      </c>
      <c r="AB473" s="21">
        <f t="shared" si="142"/>
        <v>0</v>
      </c>
      <c r="AC473" s="21">
        <f t="shared" si="143"/>
        <v>0</v>
      </c>
      <c r="AD473" s="21">
        <f t="shared" si="149"/>
        <v>0</v>
      </c>
      <c r="AE473" s="21" t="str">
        <f t="shared" si="144"/>
        <v>1/19/20:00</v>
      </c>
    </row>
    <row r="474" spans="2:31">
      <c r="B474" s="37">
        <v>1</v>
      </c>
      <c r="C474" s="38">
        <v>19</v>
      </c>
      <c r="D474" s="38">
        <v>21</v>
      </c>
      <c r="E474" s="17">
        <v>0</v>
      </c>
      <c r="F474" s="17">
        <v>0</v>
      </c>
      <c r="G474" s="17">
        <v>0</v>
      </c>
      <c r="H474" s="37">
        <f t="shared" si="132"/>
        <v>32</v>
      </c>
      <c r="I474" s="37">
        <f>IF(H474&lt;'Roof Calculator'!$G$8, 1, 0)</f>
        <v>1</v>
      </c>
      <c r="J474" s="37">
        <f>IF(H474&gt;='Roof Calculator'!$G$8, 1, 0)</f>
        <v>0</v>
      </c>
      <c r="K474" s="37">
        <f t="shared" si="133"/>
        <v>32</v>
      </c>
      <c r="L474" s="37">
        <f t="shared" si="134"/>
        <v>0</v>
      </c>
      <c r="M474" s="37">
        <v>0</v>
      </c>
      <c r="N474" s="37">
        <f t="shared" si="135"/>
        <v>0</v>
      </c>
      <c r="O474" s="37">
        <v>0</v>
      </c>
      <c r="P474" s="37">
        <v>0</v>
      </c>
      <c r="Q474" s="21">
        <f t="shared" si="136"/>
        <v>39.790999999999997</v>
      </c>
      <c r="R474" s="21">
        <f t="shared" si="145"/>
        <v>19.83333333333335</v>
      </c>
      <c r="S474" s="21">
        <f t="shared" si="146"/>
        <v>-20.228786515227227</v>
      </c>
      <c r="T474" s="21">
        <f t="shared" si="137"/>
        <v>86.147999999999996</v>
      </c>
      <c r="U474" s="37">
        <f>VLOOKUP(Time_Zone, 'LSTM LookUp'!$B$5:$D$8, 3, FALSE)</f>
        <v>-75</v>
      </c>
      <c r="V474" s="21">
        <f t="shared" si="147"/>
        <v>-10.914673420377472</v>
      </c>
      <c r="W474" s="21">
        <f t="shared" si="138"/>
        <v>293.41933164490564</v>
      </c>
      <c r="X474" s="21">
        <f t="shared" si="139"/>
        <v>0</v>
      </c>
      <c r="Y474" s="21">
        <f t="shared" si="140"/>
        <v>0</v>
      </c>
      <c r="Z474" s="21">
        <f t="shared" si="148"/>
        <v>0</v>
      </c>
      <c r="AA474" s="21">
        <f t="shared" si="141"/>
        <v>0</v>
      </c>
      <c r="AB474" s="21">
        <f t="shared" si="142"/>
        <v>0</v>
      </c>
      <c r="AC474" s="21">
        <f t="shared" si="143"/>
        <v>0</v>
      </c>
      <c r="AD474" s="21">
        <f t="shared" si="149"/>
        <v>0</v>
      </c>
      <c r="AE474" s="21" t="str">
        <f t="shared" si="144"/>
        <v>1/19/21:00</v>
      </c>
    </row>
    <row r="475" spans="2:31">
      <c r="B475" s="37">
        <v>1</v>
      </c>
      <c r="C475" s="38">
        <v>19</v>
      </c>
      <c r="D475" s="38">
        <v>22</v>
      </c>
      <c r="E475" s="17">
        <v>0</v>
      </c>
      <c r="F475" s="17">
        <v>0</v>
      </c>
      <c r="G475" s="17">
        <v>0</v>
      </c>
      <c r="H475" s="37">
        <f t="shared" si="132"/>
        <v>32</v>
      </c>
      <c r="I475" s="37">
        <f>IF(H475&lt;'Roof Calculator'!$G$8, 1, 0)</f>
        <v>1</v>
      </c>
      <c r="J475" s="37">
        <f>IF(H475&gt;='Roof Calculator'!$G$8, 1, 0)</f>
        <v>0</v>
      </c>
      <c r="K475" s="37">
        <f t="shared" si="133"/>
        <v>32</v>
      </c>
      <c r="L475" s="37">
        <f t="shared" si="134"/>
        <v>0</v>
      </c>
      <c r="M475" s="37">
        <v>0</v>
      </c>
      <c r="N475" s="37">
        <f t="shared" si="135"/>
        <v>0</v>
      </c>
      <c r="O475" s="37">
        <v>0</v>
      </c>
      <c r="P475" s="37">
        <v>0</v>
      </c>
      <c r="Q475" s="21">
        <f t="shared" si="136"/>
        <v>39.790999999999997</v>
      </c>
      <c r="R475" s="21">
        <f t="shared" si="145"/>
        <v>19.875000000000018</v>
      </c>
      <c r="S475" s="21">
        <f t="shared" si="146"/>
        <v>-20.220153533336521</v>
      </c>
      <c r="T475" s="21">
        <f t="shared" si="137"/>
        <v>86.147999999999996</v>
      </c>
      <c r="U475" s="37">
        <f>VLOOKUP(Time_Zone, 'LSTM LookUp'!$B$5:$D$8, 3, FALSE)</f>
        <v>-75</v>
      </c>
      <c r="V475" s="21">
        <f t="shared" si="147"/>
        <v>-10.927109022137895</v>
      </c>
      <c r="W475" s="21">
        <f t="shared" si="138"/>
        <v>308.41622274446559</v>
      </c>
      <c r="X475" s="21">
        <f t="shared" si="139"/>
        <v>0</v>
      </c>
      <c r="Y475" s="21">
        <f t="shared" si="140"/>
        <v>0</v>
      </c>
      <c r="Z475" s="21">
        <f t="shared" si="148"/>
        <v>0</v>
      </c>
      <c r="AA475" s="21">
        <f t="shared" si="141"/>
        <v>0</v>
      </c>
      <c r="AB475" s="21">
        <f t="shared" si="142"/>
        <v>0</v>
      </c>
      <c r="AC475" s="21">
        <f t="shared" si="143"/>
        <v>0</v>
      </c>
      <c r="AD475" s="21">
        <f t="shared" si="149"/>
        <v>0</v>
      </c>
      <c r="AE475" s="21" t="str">
        <f t="shared" si="144"/>
        <v>1/19/22:00</v>
      </c>
    </row>
    <row r="476" spans="2:31">
      <c r="B476" s="37">
        <v>1</v>
      </c>
      <c r="C476" s="38">
        <v>19</v>
      </c>
      <c r="D476" s="38">
        <v>23</v>
      </c>
      <c r="E476" s="17">
        <v>0</v>
      </c>
      <c r="F476" s="17">
        <v>0</v>
      </c>
      <c r="G476" s="17">
        <v>0</v>
      </c>
      <c r="H476" s="37">
        <f t="shared" si="132"/>
        <v>32</v>
      </c>
      <c r="I476" s="37">
        <f>IF(H476&lt;'Roof Calculator'!$G$8, 1, 0)</f>
        <v>1</v>
      </c>
      <c r="J476" s="37">
        <f>IF(H476&gt;='Roof Calculator'!$G$8, 1, 0)</f>
        <v>0</v>
      </c>
      <c r="K476" s="37">
        <f t="shared" si="133"/>
        <v>32</v>
      </c>
      <c r="L476" s="37">
        <f t="shared" si="134"/>
        <v>0</v>
      </c>
      <c r="M476" s="37">
        <v>0</v>
      </c>
      <c r="N476" s="37">
        <f t="shared" si="135"/>
        <v>0</v>
      </c>
      <c r="O476" s="37">
        <v>0</v>
      </c>
      <c r="P476" s="37">
        <v>0</v>
      </c>
      <c r="Q476" s="21">
        <f t="shared" si="136"/>
        <v>39.790999999999997</v>
      </c>
      <c r="R476" s="21">
        <f t="shared" si="145"/>
        <v>19.916666666666686</v>
      </c>
      <c r="S476" s="21">
        <f t="shared" si="146"/>
        <v>-20.211510174160818</v>
      </c>
      <c r="T476" s="21">
        <f t="shared" si="137"/>
        <v>86.147999999999996</v>
      </c>
      <c r="U476" s="37">
        <f>VLOOKUP(Time_Zone, 'LSTM LookUp'!$B$5:$D$8, 3, FALSE)</f>
        <v>-75</v>
      </c>
      <c r="V476" s="21">
        <f t="shared" si="147"/>
        <v>-10.939525887187283</v>
      </c>
      <c r="W476" s="21">
        <f t="shared" si="138"/>
        <v>323.4131185282032</v>
      </c>
      <c r="X476" s="21">
        <f t="shared" si="139"/>
        <v>0</v>
      </c>
      <c r="Y476" s="21">
        <f t="shared" si="140"/>
        <v>0</v>
      </c>
      <c r="Z476" s="21">
        <f t="shared" si="148"/>
        <v>0</v>
      </c>
      <c r="AA476" s="21">
        <f t="shared" si="141"/>
        <v>0</v>
      </c>
      <c r="AB476" s="21">
        <f t="shared" si="142"/>
        <v>0</v>
      </c>
      <c r="AC476" s="21">
        <f t="shared" si="143"/>
        <v>0</v>
      </c>
      <c r="AD476" s="21">
        <f t="shared" si="149"/>
        <v>0</v>
      </c>
      <c r="AE476" s="21" t="str">
        <f t="shared" si="144"/>
        <v>1/19/23:00</v>
      </c>
    </row>
    <row r="477" spans="2:31">
      <c r="B477" s="37">
        <v>1</v>
      </c>
      <c r="C477" s="38">
        <v>19</v>
      </c>
      <c r="D477" s="38">
        <v>24</v>
      </c>
      <c r="E477" s="17">
        <v>0</v>
      </c>
      <c r="F477" s="17">
        <v>0</v>
      </c>
      <c r="G477" s="17">
        <v>0</v>
      </c>
      <c r="H477" s="37">
        <f t="shared" si="132"/>
        <v>32</v>
      </c>
      <c r="I477" s="37">
        <f>IF(H477&lt;'Roof Calculator'!$G$8, 1, 0)</f>
        <v>1</v>
      </c>
      <c r="J477" s="37">
        <f>IF(H477&gt;='Roof Calculator'!$G$8, 1, 0)</f>
        <v>0</v>
      </c>
      <c r="K477" s="37">
        <f t="shared" si="133"/>
        <v>32</v>
      </c>
      <c r="L477" s="37">
        <f t="shared" si="134"/>
        <v>0</v>
      </c>
      <c r="M477" s="37">
        <v>0</v>
      </c>
      <c r="N477" s="37">
        <f t="shared" si="135"/>
        <v>0</v>
      </c>
      <c r="O477" s="37">
        <v>0</v>
      </c>
      <c r="P477" s="37">
        <v>0</v>
      </c>
      <c r="Q477" s="21">
        <f t="shared" si="136"/>
        <v>39.790999999999997</v>
      </c>
      <c r="R477" s="21">
        <f t="shared" si="145"/>
        <v>19.958333333333353</v>
      </c>
      <c r="S477" s="21">
        <f t="shared" si="146"/>
        <v>-20.202856443679007</v>
      </c>
      <c r="T477" s="21">
        <f t="shared" si="137"/>
        <v>86.147999999999996</v>
      </c>
      <c r="U477" s="37">
        <f>VLOOKUP(Time_Zone, 'LSTM LookUp'!$B$5:$D$8, 3, FALSE)</f>
        <v>-75</v>
      </c>
      <c r="V477" s="21">
        <f t="shared" si="147"/>
        <v>-10.951923998035555</v>
      </c>
      <c r="W477" s="21">
        <f t="shared" si="138"/>
        <v>338.41001900049116</v>
      </c>
      <c r="X477" s="21">
        <f t="shared" si="139"/>
        <v>0</v>
      </c>
      <c r="Y477" s="21">
        <f t="shared" si="140"/>
        <v>0</v>
      </c>
      <c r="Z477" s="21">
        <f t="shared" si="148"/>
        <v>0</v>
      </c>
      <c r="AA477" s="21">
        <f t="shared" si="141"/>
        <v>0</v>
      </c>
      <c r="AB477" s="21">
        <f t="shared" si="142"/>
        <v>0</v>
      </c>
      <c r="AC477" s="21">
        <f t="shared" si="143"/>
        <v>0</v>
      </c>
      <c r="AD477" s="21">
        <f t="shared" si="149"/>
        <v>0</v>
      </c>
      <c r="AE477" s="21" t="str">
        <f t="shared" si="144"/>
        <v>1/19/24:00</v>
      </c>
    </row>
    <row r="478" spans="2:31">
      <c r="B478" s="37">
        <v>1</v>
      </c>
      <c r="C478" s="38">
        <v>20</v>
      </c>
      <c r="D478" s="38">
        <v>1</v>
      </c>
      <c r="E478" s="17">
        <v>-0.6</v>
      </c>
      <c r="F478" s="17">
        <v>0</v>
      </c>
      <c r="G478" s="17">
        <v>0</v>
      </c>
      <c r="H478" s="37">
        <f t="shared" si="132"/>
        <v>30.92</v>
      </c>
      <c r="I478" s="37">
        <f>IF(H478&lt;'Roof Calculator'!$G$8, 1, 0)</f>
        <v>1</v>
      </c>
      <c r="J478" s="37">
        <f>IF(H478&gt;='Roof Calculator'!$G$8, 1, 0)</f>
        <v>0</v>
      </c>
      <c r="K478" s="37">
        <f t="shared" si="133"/>
        <v>30.92</v>
      </c>
      <c r="L478" s="37">
        <f t="shared" si="134"/>
        <v>0</v>
      </c>
      <c r="M478" s="37">
        <v>0</v>
      </c>
      <c r="N478" s="37">
        <f t="shared" si="135"/>
        <v>0</v>
      </c>
      <c r="O478" s="37">
        <v>0</v>
      </c>
      <c r="P478" s="37">
        <v>0</v>
      </c>
      <c r="Q478" s="21">
        <f t="shared" si="136"/>
        <v>39.790999999999997</v>
      </c>
      <c r="R478" s="21">
        <f t="shared" si="145"/>
        <v>20.000000000000021</v>
      </c>
      <c r="S478" s="21">
        <f t="shared" si="146"/>
        <v>-20.19419234787485</v>
      </c>
      <c r="T478" s="21">
        <f t="shared" si="137"/>
        <v>86.147999999999996</v>
      </c>
      <c r="U478" s="37">
        <f>VLOOKUP(Time_Zone, 'LSTM LookUp'!$B$5:$D$8, 3, FALSE)</f>
        <v>-75</v>
      </c>
      <c r="V478" s="21">
        <f t="shared" si="147"/>
        <v>-10.964303337229309</v>
      </c>
      <c r="W478" s="21">
        <f t="shared" si="138"/>
        <v>-6.5930758343073403</v>
      </c>
      <c r="X478" s="21">
        <f t="shared" si="139"/>
        <v>0</v>
      </c>
      <c r="Y478" s="21">
        <f t="shared" si="140"/>
        <v>0</v>
      </c>
      <c r="Z478" s="21">
        <f t="shared" si="148"/>
        <v>0</v>
      </c>
      <c r="AA478" s="21">
        <f t="shared" si="141"/>
        <v>0</v>
      </c>
      <c r="AB478" s="21">
        <f t="shared" si="142"/>
        <v>0</v>
      </c>
      <c r="AC478" s="21">
        <f t="shared" si="143"/>
        <v>0</v>
      </c>
      <c r="AD478" s="21">
        <f t="shared" si="149"/>
        <v>0</v>
      </c>
      <c r="AE478" s="21" t="str">
        <f t="shared" si="144"/>
        <v>1/20/1:00</v>
      </c>
    </row>
    <row r="479" spans="2:31">
      <c r="B479" s="37">
        <v>1</v>
      </c>
      <c r="C479" s="38">
        <v>20</v>
      </c>
      <c r="D479" s="38">
        <v>2</v>
      </c>
      <c r="E479" s="17">
        <v>-0.6</v>
      </c>
      <c r="F479" s="17">
        <v>0</v>
      </c>
      <c r="G479" s="17">
        <v>0</v>
      </c>
      <c r="H479" s="37">
        <f t="shared" si="132"/>
        <v>30.92</v>
      </c>
      <c r="I479" s="37">
        <f>IF(H479&lt;'Roof Calculator'!$G$8, 1, 0)</f>
        <v>1</v>
      </c>
      <c r="J479" s="37">
        <f>IF(H479&gt;='Roof Calculator'!$G$8, 1, 0)</f>
        <v>0</v>
      </c>
      <c r="K479" s="37">
        <f t="shared" si="133"/>
        <v>30.92</v>
      </c>
      <c r="L479" s="37">
        <f t="shared" si="134"/>
        <v>0</v>
      </c>
      <c r="M479" s="37">
        <v>0</v>
      </c>
      <c r="N479" s="37">
        <f t="shared" si="135"/>
        <v>0</v>
      </c>
      <c r="O479" s="37">
        <v>0</v>
      </c>
      <c r="P479" s="37">
        <v>0</v>
      </c>
      <c r="Q479" s="21">
        <f t="shared" si="136"/>
        <v>39.790999999999997</v>
      </c>
      <c r="R479" s="21">
        <f t="shared" si="145"/>
        <v>20.041666666666689</v>
      </c>
      <c r="S479" s="21">
        <f t="shared" si="146"/>
        <v>-20.18551789273701</v>
      </c>
      <c r="T479" s="21">
        <f t="shared" si="137"/>
        <v>86.147999999999996</v>
      </c>
      <c r="U479" s="37">
        <f>VLOOKUP(Time_Zone, 'LSTM LookUp'!$B$5:$D$8, 3, FALSE)</f>
        <v>-75</v>
      </c>
      <c r="V479" s="21">
        <f t="shared" si="147"/>
        <v>-10.976663887351819</v>
      </c>
      <c r="W479" s="21">
        <f t="shared" si="138"/>
        <v>8.4038340281620272</v>
      </c>
      <c r="X479" s="21">
        <f t="shared" si="139"/>
        <v>0</v>
      </c>
      <c r="Y479" s="21">
        <f t="shared" si="140"/>
        <v>0</v>
      </c>
      <c r="Z479" s="21">
        <f t="shared" si="148"/>
        <v>0</v>
      </c>
      <c r="AA479" s="21">
        <f t="shared" si="141"/>
        <v>0</v>
      </c>
      <c r="AB479" s="21">
        <f t="shared" si="142"/>
        <v>0</v>
      </c>
      <c r="AC479" s="21">
        <f t="shared" si="143"/>
        <v>0</v>
      </c>
      <c r="AD479" s="21">
        <f t="shared" si="149"/>
        <v>0</v>
      </c>
      <c r="AE479" s="21" t="str">
        <f t="shared" si="144"/>
        <v>1/20/2:00</v>
      </c>
    </row>
    <row r="480" spans="2:31">
      <c r="B480" s="37">
        <v>1</v>
      </c>
      <c r="C480" s="38">
        <v>20</v>
      </c>
      <c r="D480" s="38">
        <v>3</v>
      </c>
      <c r="E480" s="17">
        <v>-0.6</v>
      </c>
      <c r="F480" s="17">
        <v>0</v>
      </c>
      <c r="G480" s="17">
        <v>0</v>
      </c>
      <c r="H480" s="37">
        <f t="shared" si="132"/>
        <v>30.92</v>
      </c>
      <c r="I480" s="37">
        <f>IF(H480&lt;'Roof Calculator'!$G$8, 1, 0)</f>
        <v>1</v>
      </c>
      <c r="J480" s="37">
        <f>IF(H480&gt;='Roof Calculator'!$G$8, 1, 0)</f>
        <v>0</v>
      </c>
      <c r="K480" s="37">
        <f t="shared" si="133"/>
        <v>30.92</v>
      </c>
      <c r="L480" s="37">
        <f t="shared" si="134"/>
        <v>0</v>
      </c>
      <c r="M480" s="37">
        <v>0</v>
      </c>
      <c r="N480" s="37">
        <f t="shared" si="135"/>
        <v>0</v>
      </c>
      <c r="O480" s="37">
        <v>0</v>
      </c>
      <c r="P480" s="37">
        <v>0</v>
      </c>
      <c r="Q480" s="21">
        <f t="shared" si="136"/>
        <v>39.790999999999997</v>
      </c>
      <c r="R480" s="21">
        <f t="shared" si="145"/>
        <v>20.083333333333357</v>
      </c>
      <c r="S480" s="21">
        <f t="shared" si="146"/>
        <v>-20.176833084259034</v>
      </c>
      <c r="T480" s="21">
        <f t="shared" si="137"/>
        <v>86.147999999999996</v>
      </c>
      <c r="U480" s="37">
        <f>VLOOKUP(Time_Zone, 'LSTM LookUp'!$B$5:$D$8, 3, FALSE)</f>
        <v>-75</v>
      </c>
      <c r="V480" s="21">
        <f t="shared" si="147"/>
        <v>-10.989005631023094</v>
      </c>
      <c r="W480" s="21">
        <f t="shared" si="138"/>
        <v>23.400748592244199</v>
      </c>
      <c r="X480" s="21">
        <f t="shared" si="139"/>
        <v>0</v>
      </c>
      <c r="Y480" s="21">
        <f t="shared" si="140"/>
        <v>0</v>
      </c>
      <c r="Z480" s="21">
        <f t="shared" si="148"/>
        <v>0</v>
      </c>
      <c r="AA480" s="21">
        <f t="shared" si="141"/>
        <v>0</v>
      </c>
      <c r="AB480" s="21">
        <f t="shared" si="142"/>
        <v>0</v>
      </c>
      <c r="AC480" s="21">
        <f t="shared" si="143"/>
        <v>0</v>
      </c>
      <c r="AD480" s="21">
        <f t="shared" si="149"/>
        <v>0</v>
      </c>
      <c r="AE480" s="21" t="str">
        <f t="shared" si="144"/>
        <v>1/20/3:00</v>
      </c>
    </row>
    <row r="481" spans="2:31">
      <c r="B481" s="37">
        <v>1</v>
      </c>
      <c r="C481" s="38">
        <v>20</v>
      </c>
      <c r="D481" s="38">
        <v>4</v>
      </c>
      <c r="E481" s="17">
        <v>-0.6</v>
      </c>
      <c r="F481" s="17">
        <v>0</v>
      </c>
      <c r="G481" s="17">
        <v>0</v>
      </c>
      <c r="H481" s="37">
        <f t="shared" si="132"/>
        <v>30.92</v>
      </c>
      <c r="I481" s="37">
        <f>IF(H481&lt;'Roof Calculator'!$G$8, 1, 0)</f>
        <v>1</v>
      </c>
      <c r="J481" s="37">
        <f>IF(H481&gt;='Roof Calculator'!$G$8, 1, 0)</f>
        <v>0</v>
      </c>
      <c r="K481" s="37">
        <f t="shared" si="133"/>
        <v>30.92</v>
      </c>
      <c r="L481" s="37">
        <f t="shared" si="134"/>
        <v>0</v>
      </c>
      <c r="M481" s="37">
        <v>0</v>
      </c>
      <c r="N481" s="37">
        <f t="shared" si="135"/>
        <v>0</v>
      </c>
      <c r="O481" s="37">
        <v>0</v>
      </c>
      <c r="P481" s="37">
        <v>0</v>
      </c>
      <c r="Q481" s="21">
        <f t="shared" si="136"/>
        <v>39.790999999999997</v>
      </c>
      <c r="R481" s="21">
        <f t="shared" si="145"/>
        <v>20.125000000000025</v>
      </c>
      <c r="S481" s="21">
        <f t="shared" si="146"/>
        <v>-20.168137928439304</v>
      </c>
      <c r="T481" s="21">
        <f t="shared" si="137"/>
        <v>86.147999999999996</v>
      </c>
      <c r="U481" s="37">
        <f>VLOOKUP(Time_Zone, 'LSTM LookUp'!$B$5:$D$8, 3, FALSE)</f>
        <v>-75</v>
      </c>
      <c r="V481" s="21">
        <f t="shared" si="147"/>
        <v>-11.00132855089989</v>
      </c>
      <c r="W481" s="21">
        <f t="shared" si="138"/>
        <v>38.397667862275014</v>
      </c>
      <c r="X481" s="21">
        <f t="shared" si="139"/>
        <v>0</v>
      </c>
      <c r="Y481" s="21">
        <f t="shared" si="140"/>
        <v>0</v>
      </c>
      <c r="Z481" s="21">
        <f t="shared" si="148"/>
        <v>0</v>
      </c>
      <c r="AA481" s="21">
        <f t="shared" si="141"/>
        <v>0</v>
      </c>
      <c r="AB481" s="21">
        <f t="shared" si="142"/>
        <v>0</v>
      </c>
      <c r="AC481" s="21">
        <f t="shared" si="143"/>
        <v>0</v>
      </c>
      <c r="AD481" s="21">
        <f t="shared" si="149"/>
        <v>0</v>
      </c>
      <c r="AE481" s="21" t="str">
        <f t="shared" si="144"/>
        <v>1/20/4:00</v>
      </c>
    </row>
    <row r="482" spans="2:31">
      <c r="B482" s="37">
        <v>1</v>
      </c>
      <c r="C482" s="38">
        <v>20</v>
      </c>
      <c r="D482" s="38">
        <v>5</v>
      </c>
      <c r="E482" s="17">
        <v>-0.6</v>
      </c>
      <c r="F482" s="17">
        <v>0</v>
      </c>
      <c r="G482" s="17">
        <v>0</v>
      </c>
      <c r="H482" s="37">
        <f t="shared" si="132"/>
        <v>30.92</v>
      </c>
      <c r="I482" s="37">
        <f>IF(H482&lt;'Roof Calculator'!$G$8, 1, 0)</f>
        <v>1</v>
      </c>
      <c r="J482" s="37">
        <f>IF(H482&gt;='Roof Calculator'!$G$8, 1, 0)</f>
        <v>0</v>
      </c>
      <c r="K482" s="37">
        <f t="shared" si="133"/>
        <v>30.92</v>
      </c>
      <c r="L482" s="37">
        <f t="shared" si="134"/>
        <v>0</v>
      </c>
      <c r="M482" s="37">
        <v>0</v>
      </c>
      <c r="N482" s="37">
        <f t="shared" si="135"/>
        <v>0</v>
      </c>
      <c r="O482" s="37">
        <v>0</v>
      </c>
      <c r="P482" s="37">
        <v>0</v>
      </c>
      <c r="Q482" s="21">
        <f t="shared" si="136"/>
        <v>39.790999999999997</v>
      </c>
      <c r="R482" s="21">
        <f t="shared" si="145"/>
        <v>20.166666666666693</v>
      </c>
      <c r="S482" s="21">
        <f t="shared" si="146"/>
        <v>-20.1594324312811</v>
      </c>
      <c r="T482" s="21">
        <f t="shared" si="137"/>
        <v>86.147999999999996</v>
      </c>
      <c r="U482" s="37">
        <f>VLOOKUP(Time_Zone, 'LSTM LookUp'!$B$5:$D$8, 3, FALSE)</f>
        <v>-75</v>
      </c>
      <c r="V482" s="21">
        <f t="shared" si="147"/>
        <v>-11.01363262967576</v>
      </c>
      <c r="W482" s="21">
        <f t="shared" si="138"/>
        <v>53.394591842581072</v>
      </c>
      <c r="X482" s="21">
        <f t="shared" si="139"/>
        <v>0</v>
      </c>
      <c r="Y482" s="21">
        <f t="shared" si="140"/>
        <v>0</v>
      </c>
      <c r="Z482" s="21">
        <f t="shared" si="148"/>
        <v>0</v>
      </c>
      <c r="AA482" s="21">
        <f t="shared" si="141"/>
        <v>0</v>
      </c>
      <c r="AB482" s="21">
        <f t="shared" si="142"/>
        <v>0</v>
      </c>
      <c r="AC482" s="21">
        <f t="shared" si="143"/>
        <v>0</v>
      </c>
      <c r="AD482" s="21">
        <f t="shared" si="149"/>
        <v>0</v>
      </c>
      <c r="AE482" s="21" t="str">
        <f t="shared" si="144"/>
        <v>1/20/5:00</v>
      </c>
    </row>
    <row r="483" spans="2:31">
      <c r="B483" s="37">
        <v>1</v>
      </c>
      <c r="C483" s="38">
        <v>20</v>
      </c>
      <c r="D483" s="38">
        <v>6</v>
      </c>
      <c r="E483" s="17">
        <v>-0.6</v>
      </c>
      <c r="F483" s="17">
        <v>0</v>
      </c>
      <c r="G483" s="17">
        <v>0</v>
      </c>
      <c r="H483" s="37">
        <f t="shared" si="132"/>
        <v>30.92</v>
      </c>
      <c r="I483" s="37">
        <f>IF(H483&lt;'Roof Calculator'!$G$8, 1, 0)</f>
        <v>1</v>
      </c>
      <c r="J483" s="37">
        <f>IF(H483&gt;='Roof Calculator'!$G$8, 1, 0)</f>
        <v>0</v>
      </c>
      <c r="K483" s="37">
        <f t="shared" si="133"/>
        <v>30.92</v>
      </c>
      <c r="L483" s="37">
        <f t="shared" si="134"/>
        <v>0</v>
      </c>
      <c r="M483" s="37">
        <v>0</v>
      </c>
      <c r="N483" s="37">
        <f t="shared" si="135"/>
        <v>0</v>
      </c>
      <c r="O483" s="37">
        <v>0</v>
      </c>
      <c r="P483" s="37">
        <v>0</v>
      </c>
      <c r="Q483" s="21">
        <f t="shared" si="136"/>
        <v>39.790999999999997</v>
      </c>
      <c r="R483" s="21">
        <f t="shared" si="145"/>
        <v>20.208333333333361</v>
      </c>
      <c r="S483" s="21">
        <f t="shared" si="146"/>
        <v>-20.150716598792506</v>
      </c>
      <c r="T483" s="21">
        <f t="shared" si="137"/>
        <v>86.147999999999996</v>
      </c>
      <c r="U483" s="37">
        <f>VLOOKUP(Time_Zone, 'LSTM LookUp'!$B$5:$D$8, 3, FALSE)</f>
        <v>-75</v>
      </c>
      <c r="V483" s="21">
        <f t="shared" si="147"/>
        <v>-11.02591785008106</v>
      </c>
      <c r="W483" s="21">
        <f t="shared" si="138"/>
        <v>68.391520537479735</v>
      </c>
      <c r="X483" s="21">
        <f t="shared" si="139"/>
        <v>0</v>
      </c>
      <c r="Y483" s="21">
        <f t="shared" si="140"/>
        <v>0</v>
      </c>
      <c r="Z483" s="21">
        <f t="shared" si="148"/>
        <v>0</v>
      </c>
      <c r="AA483" s="21">
        <f t="shared" si="141"/>
        <v>0</v>
      </c>
      <c r="AB483" s="21">
        <f t="shared" si="142"/>
        <v>0</v>
      </c>
      <c r="AC483" s="21">
        <f t="shared" si="143"/>
        <v>0</v>
      </c>
      <c r="AD483" s="21">
        <f t="shared" si="149"/>
        <v>0</v>
      </c>
      <c r="AE483" s="21" t="str">
        <f t="shared" si="144"/>
        <v>1/20/6:00</v>
      </c>
    </row>
    <row r="484" spans="2:31">
      <c r="B484" s="37">
        <v>1</v>
      </c>
      <c r="C484" s="38">
        <v>20</v>
      </c>
      <c r="D484" s="38">
        <v>7</v>
      </c>
      <c r="E484" s="17">
        <v>-1.7</v>
      </c>
      <c r="F484" s="17">
        <v>0</v>
      </c>
      <c r="G484" s="17">
        <v>0</v>
      </c>
      <c r="H484" s="37">
        <f t="shared" si="132"/>
        <v>28.94</v>
      </c>
      <c r="I484" s="37">
        <f>IF(H484&lt;'Roof Calculator'!$G$8, 1, 0)</f>
        <v>1</v>
      </c>
      <c r="J484" s="37">
        <f>IF(H484&gt;='Roof Calculator'!$G$8, 1, 0)</f>
        <v>0</v>
      </c>
      <c r="K484" s="37">
        <f t="shared" si="133"/>
        <v>28.94</v>
      </c>
      <c r="L484" s="37">
        <f t="shared" si="134"/>
        <v>0</v>
      </c>
      <c r="M484" s="37">
        <v>0</v>
      </c>
      <c r="N484" s="37">
        <f t="shared" si="135"/>
        <v>0</v>
      </c>
      <c r="O484" s="37">
        <v>0</v>
      </c>
      <c r="P484" s="37">
        <v>0</v>
      </c>
      <c r="Q484" s="21">
        <f t="shared" si="136"/>
        <v>39.790999999999997</v>
      </c>
      <c r="R484" s="21">
        <f t="shared" si="145"/>
        <v>20.250000000000028</v>
      </c>
      <c r="S484" s="21">
        <f t="shared" si="146"/>
        <v>-20.141990436986482</v>
      </c>
      <c r="T484" s="21">
        <f t="shared" si="137"/>
        <v>86.147999999999996</v>
      </c>
      <c r="U484" s="37">
        <f>VLOOKUP(Time_Zone, 'LSTM LookUp'!$B$5:$D$8, 3, FALSE)</f>
        <v>-75</v>
      </c>
      <c r="V484" s="21">
        <f t="shared" si="147"/>
        <v>-11.038184194883012</v>
      </c>
      <c r="W484" s="21">
        <f t="shared" si="138"/>
        <v>83.388453951279246</v>
      </c>
      <c r="X484" s="21">
        <f t="shared" si="139"/>
        <v>0</v>
      </c>
      <c r="Y484" s="21">
        <f t="shared" si="140"/>
        <v>0</v>
      </c>
      <c r="Z484" s="21">
        <f t="shared" si="148"/>
        <v>0</v>
      </c>
      <c r="AA484" s="21">
        <f t="shared" si="141"/>
        <v>0</v>
      </c>
      <c r="AB484" s="21">
        <f t="shared" si="142"/>
        <v>0</v>
      </c>
      <c r="AC484" s="21">
        <f t="shared" si="143"/>
        <v>0</v>
      </c>
      <c r="AD484" s="21">
        <f t="shared" si="149"/>
        <v>0</v>
      </c>
      <c r="AE484" s="21" t="str">
        <f t="shared" si="144"/>
        <v>1/20/7:00</v>
      </c>
    </row>
    <row r="485" spans="2:31">
      <c r="B485" s="37">
        <v>1</v>
      </c>
      <c r="C485" s="38">
        <v>20</v>
      </c>
      <c r="D485" s="38">
        <v>8</v>
      </c>
      <c r="E485" s="17">
        <v>-3.9</v>
      </c>
      <c r="F485" s="17">
        <v>0</v>
      </c>
      <c r="G485" s="17">
        <v>0</v>
      </c>
      <c r="H485" s="37">
        <f t="shared" si="132"/>
        <v>24.98</v>
      </c>
      <c r="I485" s="37">
        <f>IF(H485&lt;'Roof Calculator'!$G$8, 1, 0)</f>
        <v>1</v>
      </c>
      <c r="J485" s="37">
        <f>IF(H485&gt;='Roof Calculator'!$G$8, 1, 0)</f>
        <v>0</v>
      </c>
      <c r="K485" s="37">
        <f t="shared" si="133"/>
        <v>24.98</v>
      </c>
      <c r="L485" s="37">
        <f t="shared" si="134"/>
        <v>0</v>
      </c>
      <c r="M485" s="37">
        <v>0</v>
      </c>
      <c r="N485" s="37">
        <f t="shared" si="135"/>
        <v>0</v>
      </c>
      <c r="O485" s="37">
        <v>0</v>
      </c>
      <c r="P485" s="37">
        <v>0</v>
      </c>
      <c r="Q485" s="21">
        <f t="shared" si="136"/>
        <v>39.790999999999997</v>
      </c>
      <c r="R485" s="21">
        <f t="shared" si="145"/>
        <v>20.291666666666696</v>
      </c>
      <c r="S485" s="21">
        <f t="shared" si="146"/>
        <v>-20.133253951880764</v>
      </c>
      <c r="T485" s="21">
        <f t="shared" si="137"/>
        <v>86.147999999999996</v>
      </c>
      <c r="U485" s="37">
        <f>VLOOKUP(Time_Zone, 'LSTM LookUp'!$B$5:$D$8, 3, FALSE)</f>
        <v>-75</v>
      </c>
      <c r="V485" s="21">
        <f t="shared" si="147"/>
        <v>-11.050431646885706</v>
      </c>
      <c r="W485" s="21">
        <f t="shared" si="138"/>
        <v>98.38539208827855</v>
      </c>
      <c r="X485" s="21">
        <f t="shared" si="139"/>
        <v>0</v>
      </c>
      <c r="Y485" s="21">
        <f t="shared" si="140"/>
        <v>0</v>
      </c>
      <c r="Z485" s="21">
        <f t="shared" si="148"/>
        <v>0</v>
      </c>
      <c r="AA485" s="21">
        <f t="shared" si="141"/>
        <v>0</v>
      </c>
      <c r="AB485" s="21">
        <f t="shared" si="142"/>
        <v>0</v>
      </c>
      <c r="AC485" s="21">
        <f t="shared" si="143"/>
        <v>0</v>
      </c>
      <c r="AD485" s="21">
        <f t="shared" si="149"/>
        <v>0</v>
      </c>
      <c r="AE485" s="21" t="str">
        <f t="shared" si="144"/>
        <v>1/20/8:00</v>
      </c>
    </row>
    <row r="486" spans="2:31">
      <c r="B486" s="37">
        <v>1</v>
      </c>
      <c r="C486" s="38">
        <v>20</v>
      </c>
      <c r="D486" s="38">
        <v>9</v>
      </c>
      <c r="E486" s="17">
        <v>-7.2</v>
      </c>
      <c r="F486" s="17">
        <v>28</v>
      </c>
      <c r="G486" s="17">
        <v>0</v>
      </c>
      <c r="H486" s="37">
        <f t="shared" si="132"/>
        <v>19.04</v>
      </c>
      <c r="I486" s="37">
        <f>IF(H486&lt;'Roof Calculator'!$G$8, 1, 0)</f>
        <v>1</v>
      </c>
      <c r="J486" s="37">
        <f>IF(H486&gt;='Roof Calculator'!$G$8, 1, 0)</f>
        <v>0</v>
      </c>
      <c r="K486" s="37">
        <f t="shared" si="133"/>
        <v>19.04</v>
      </c>
      <c r="L486" s="37">
        <f t="shared" si="134"/>
        <v>0</v>
      </c>
      <c r="M486" s="37">
        <v>0</v>
      </c>
      <c r="N486" s="37">
        <f t="shared" si="135"/>
        <v>28</v>
      </c>
      <c r="O486" s="37">
        <v>0</v>
      </c>
      <c r="P486" s="37">
        <v>0</v>
      </c>
      <c r="Q486" s="21">
        <f t="shared" si="136"/>
        <v>39.790999999999997</v>
      </c>
      <c r="R486" s="21">
        <f t="shared" si="145"/>
        <v>20.333333333333364</v>
      </c>
      <c r="S486" s="21">
        <f t="shared" si="146"/>
        <v>-20.124507149497948</v>
      </c>
      <c r="T486" s="21">
        <f t="shared" si="137"/>
        <v>86.147999999999996</v>
      </c>
      <c r="U486" s="37">
        <f>VLOOKUP(Time_Zone, 'LSTM LookUp'!$B$5:$D$8, 3, FALSE)</f>
        <v>-75</v>
      </c>
      <c r="V486" s="21">
        <f t="shared" si="147"/>
        <v>-11.062660188930145</v>
      </c>
      <c r="W486" s="21">
        <f t="shared" si="138"/>
        <v>113.38233495276747</v>
      </c>
      <c r="X486" s="21">
        <f t="shared" si="139"/>
        <v>0</v>
      </c>
      <c r="Y486" s="21">
        <f t="shared" si="140"/>
        <v>28</v>
      </c>
      <c r="Z486" s="21">
        <f t="shared" si="148"/>
        <v>8.8755109624674837</v>
      </c>
      <c r="AA486" s="21">
        <f t="shared" si="141"/>
        <v>8.8755109624674837</v>
      </c>
      <c r="AB486" s="21">
        <f t="shared" si="142"/>
        <v>0</v>
      </c>
      <c r="AC486" s="21">
        <f t="shared" si="143"/>
        <v>0</v>
      </c>
      <c r="AD486" s="21">
        <f t="shared" si="149"/>
        <v>0</v>
      </c>
      <c r="AE486" s="21" t="str">
        <f t="shared" si="144"/>
        <v>1/20/9:00</v>
      </c>
    </row>
    <row r="487" spans="2:31">
      <c r="B487" s="37">
        <v>1</v>
      </c>
      <c r="C487" s="38">
        <v>20</v>
      </c>
      <c r="D487" s="38">
        <v>10</v>
      </c>
      <c r="E487" s="17">
        <v>-8.3000000000000007</v>
      </c>
      <c r="F487" s="17">
        <v>93</v>
      </c>
      <c r="G487" s="17">
        <v>223</v>
      </c>
      <c r="H487" s="37">
        <f t="shared" si="132"/>
        <v>17.059999999999999</v>
      </c>
      <c r="I487" s="37">
        <f>IF(H487&lt;'Roof Calculator'!$G$8, 1, 0)</f>
        <v>1</v>
      </c>
      <c r="J487" s="37">
        <f>IF(H487&gt;='Roof Calculator'!$G$8, 1, 0)</f>
        <v>0</v>
      </c>
      <c r="K487" s="37">
        <f t="shared" si="133"/>
        <v>17.059999999999999</v>
      </c>
      <c r="L487" s="37">
        <f t="shared" si="134"/>
        <v>0</v>
      </c>
      <c r="M487" s="37">
        <v>0</v>
      </c>
      <c r="N487" s="37">
        <f t="shared" si="135"/>
        <v>93</v>
      </c>
      <c r="O487" s="37">
        <v>0</v>
      </c>
      <c r="P487" s="37">
        <v>0</v>
      </c>
      <c r="Q487" s="21">
        <f t="shared" si="136"/>
        <v>39.790999999999997</v>
      </c>
      <c r="R487" s="21">
        <f t="shared" si="145"/>
        <v>20.375000000000032</v>
      </c>
      <c r="S487" s="21">
        <f t="shared" si="146"/>
        <v>-20.115750035865403</v>
      </c>
      <c r="T487" s="21">
        <f t="shared" si="137"/>
        <v>86.147999999999996</v>
      </c>
      <c r="U487" s="37">
        <f>VLOOKUP(Time_Zone, 'LSTM LookUp'!$B$5:$D$8, 3, FALSE)</f>
        <v>-75</v>
      </c>
      <c r="V487" s="21">
        <f t="shared" si="147"/>
        <v>-11.074869803894282</v>
      </c>
      <c r="W487" s="21">
        <f t="shared" si="138"/>
        <v>128.37928254902639</v>
      </c>
      <c r="X487" s="21">
        <f t="shared" si="139"/>
        <v>-148.97849387983408</v>
      </c>
      <c r="Y487" s="21">
        <f t="shared" si="140"/>
        <v>-55.978493879834076</v>
      </c>
      <c r="Z487" s="21">
        <f t="shared" si="148"/>
        <v>-17.744204860460226</v>
      </c>
      <c r="AA487" s="21">
        <f t="shared" si="141"/>
        <v>-17.744204860460226</v>
      </c>
      <c r="AB487" s="21">
        <f t="shared" si="142"/>
        <v>0</v>
      </c>
      <c r="AC487" s="21">
        <f t="shared" si="143"/>
        <v>0</v>
      </c>
      <c r="AD487" s="21">
        <f t="shared" si="149"/>
        <v>0</v>
      </c>
      <c r="AE487" s="21" t="str">
        <f t="shared" si="144"/>
        <v>1/20/10:00</v>
      </c>
    </row>
    <row r="488" spans="2:31">
      <c r="B488" s="37">
        <v>1</v>
      </c>
      <c r="C488" s="38">
        <v>20</v>
      </c>
      <c r="D488" s="38">
        <v>11</v>
      </c>
      <c r="E488" s="17">
        <v>-8.9</v>
      </c>
      <c r="F488" s="17">
        <v>94</v>
      </c>
      <c r="G488" s="17">
        <v>568</v>
      </c>
      <c r="H488" s="37">
        <f t="shared" si="132"/>
        <v>15.979999999999997</v>
      </c>
      <c r="I488" s="37">
        <f>IF(H488&lt;'Roof Calculator'!$G$8, 1, 0)</f>
        <v>1</v>
      </c>
      <c r="J488" s="37">
        <f>IF(H488&gt;='Roof Calculator'!$G$8, 1, 0)</f>
        <v>0</v>
      </c>
      <c r="K488" s="37">
        <f t="shared" si="133"/>
        <v>15.979999999999997</v>
      </c>
      <c r="L488" s="37">
        <f t="shared" si="134"/>
        <v>0</v>
      </c>
      <c r="M488" s="37">
        <v>0</v>
      </c>
      <c r="N488" s="37">
        <f t="shared" si="135"/>
        <v>94</v>
      </c>
      <c r="O488" s="37">
        <v>0</v>
      </c>
      <c r="P488" s="37">
        <v>0</v>
      </c>
      <c r="Q488" s="21">
        <f t="shared" si="136"/>
        <v>39.790999999999997</v>
      </c>
      <c r="R488" s="21">
        <f t="shared" si="145"/>
        <v>20.4166666666667</v>
      </c>
      <c r="S488" s="21">
        <f t="shared" si="146"/>
        <v>-20.106982617015294</v>
      </c>
      <c r="T488" s="21">
        <f t="shared" si="137"/>
        <v>86.147999999999996</v>
      </c>
      <c r="U488" s="37">
        <f>VLOOKUP(Time_Zone, 'LSTM LookUp'!$B$5:$D$8, 3, FALSE)</f>
        <v>-75</v>
      </c>
      <c r="V488" s="21">
        <f t="shared" si="147"/>
        <v>-11.087060474693047</v>
      </c>
      <c r="W488" s="21">
        <f t="shared" si="138"/>
        <v>143.37623488132675</v>
      </c>
      <c r="X488" s="21">
        <f t="shared" si="139"/>
        <v>-453.89358983569275</v>
      </c>
      <c r="Y488" s="21">
        <f t="shared" si="140"/>
        <v>-359.89358983569275</v>
      </c>
      <c r="Z488" s="21">
        <f t="shared" si="148"/>
        <v>-114.0799822110167</v>
      </c>
      <c r="AA488" s="21">
        <f t="shared" si="141"/>
        <v>-114.0799822110167</v>
      </c>
      <c r="AB488" s="21">
        <f t="shared" si="142"/>
        <v>0</v>
      </c>
      <c r="AC488" s="21">
        <f t="shared" si="143"/>
        <v>0</v>
      </c>
      <c r="AD488" s="21">
        <f t="shared" si="149"/>
        <v>0</v>
      </c>
      <c r="AE488" s="21" t="str">
        <f t="shared" si="144"/>
        <v>1/20/11:00</v>
      </c>
    </row>
    <row r="489" spans="2:31">
      <c r="B489" s="37">
        <v>1</v>
      </c>
      <c r="C489" s="38">
        <v>20</v>
      </c>
      <c r="D489" s="38">
        <v>12</v>
      </c>
      <c r="E489" s="17">
        <v>-8.3000000000000007</v>
      </c>
      <c r="F489" s="17">
        <v>138</v>
      </c>
      <c r="G489" s="17">
        <v>743</v>
      </c>
      <c r="H489" s="37">
        <f t="shared" si="132"/>
        <v>17.059999999999999</v>
      </c>
      <c r="I489" s="37">
        <f>IF(H489&lt;'Roof Calculator'!$G$8, 1, 0)</f>
        <v>1</v>
      </c>
      <c r="J489" s="37">
        <f>IF(H489&gt;='Roof Calculator'!$G$8, 1, 0)</f>
        <v>0</v>
      </c>
      <c r="K489" s="37">
        <f t="shared" si="133"/>
        <v>17.059999999999999</v>
      </c>
      <c r="L489" s="37">
        <f t="shared" si="134"/>
        <v>0</v>
      </c>
      <c r="M489" s="37">
        <v>0</v>
      </c>
      <c r="N489" s="37">
        <f t="shared" si="135"/>
        <v>138</v>
      </c>
      <c r="O489" s="37">
        <v>0</v>
      </c>
      <c r="P489" s="37">
        <v>0</v>
      </c>
      <c r="Q489" s="21">
        <f t="shared" si="136"/>
        <v>39.790999999999997</v>
      </c>
      <c r="R489" s="21">
        <f t="shared" si="145"/>
        <v>20.458333333333368</v>
      </c>
      <c r="S489" s="21">
        <f t="shared" si="146"/>
        <v>-20.098204898984569</v>
      </c>
      <c r="T489" s="21">
        <f t="shared" si="137"/>
        <v>86.147999999999996</v>
      </c>
      <c r="U489" s="37">
        <f>VLOOKUP(Time_Zone, 'LSTM LookUp'!$B$5:$D$8, 3, FALSE)</f>
        <v>-75</v>
      </c>
      <c r="V489" s="21">
        <f t="shared" si="147"/>
        <v>-11.099232184278366</v>
      </c>
      <c r="W489" s="21">
        <f t="shared" si="138"/>
        <v>158.37319195393039</v>
      </c>
      <c r="X489" s="21">
        <f t="shared" si="139"/>
        <v>-661.8017991923881</v>
      </c>
      <c r="Y489" s="21">
        <f t="shared" si="140"/>
        <v>-523.8017991923881</v>
      </c>
      <c r="Z489" s="21">
        <f t="shared" si="148"/>
        <v>-166.03602181757975</v>
      </c>
      <c r="AA489" s="21">
        <f t="shared" si="141"/>
        <v>-166.03602181757975</v>
      </c>
      <c r="AB489" s="21">
        <f t="shared" si="142"/>
        <v>0</v>
      </c>
      <c r="AC489" s="21">
        <f t="shared" si="143"/>
        <v>0</v>
      </c>
      <c r="AD489" s="21">
        <f t="shared" si="149"/>
        <v>0</v>
      </c>
      <c r="AE489" s="21" t="str">
        <f t="shared" si="144"/>
        <v>1/20/12:00</v>
      </c>
    </row>
    <row r="490" spans="2:31">
      <c r="B490" s="37">
        <v>1</v>
      </c>
      <c r="C490" s="38">
        <v>20</v>
      </c>
      <c r="D490" s="38">
        <v>13</v>
      </c>
      <c r="E490" s="17">
        <v>-8.3000000000000007</v>
      </c>
      <c r="F490" s="17">
        <v>222</v>
      </c>
      <c r="G490" s="17">
        <v>453</v>
      </c>
      <c r="H490" s="37">
        <f t="shared" si="132"/>
        <v>17.059999999999999</v>
      </c>
      <c r="I490" s="37">
        <f>IF(H490&lt;'Roof Calculator'!$G$8, 1, 0)</f>
        <v>1</v>
      </c>
      <c r="J490" s="37">
        <f>IF(H490&gt;='Roof Calculator'!$G$8, 1, 0)</f>
        <v>0</v>
      </c>
      <c r="K490" s="37">
        <f t="shared" si="133"/>
        <v>17.059999999999999</v>
      </c>
      <c r="L490" s="37">
        <f t="shared" si="134"/>
        <v>0</v>
      </c>
      <c r="M490" s="37">
        <v>0</v>
      </c>
      <c r="N490" s="37">
        <f t="shared" si="135"/>
        <v>222</v>
      </c>
      <c r="O490" s="37">
        <v>0</v>
      </c>
      <c r="P490" s="37">
        <v>0</v>
      </c>
      <c r="Q490" s="21">
        <f t="shared" si="136"/>
        <v>39.790999999999997</v>
      </c>
      <c r="R490" s="21">
        <f t="shared" si="145"/>
        <v>20.500000000000036</v>
      </c>
      <c r="S490" s="21">
        <f t="shared" si="146"/>
        <v>-20.089416887814952</v>
      </c>
      <c r="T490" s="21">
        <f t="shared" si="137"/>
        <v>86.147999999999996</v>
      </c>
      <c r="U490" s="37">
        <f>VLOOKUP(Time_Zone, 'LSTM LookUp'!$B$5:$D$8, 3, FALSE)</f>
        <v>-75</v>
      </c>
      <c r="V490" s="21">
        <f t="shared" si="147"/>
        <v>-11.111384915639203</v>
      </c>
      <c r="W490" s="21">
        <f t="shared" si="138"/>
        <v>173.3701537710902</v>
      </c>
      <c r="X490" s="21">
        <f t="shared" si="139"/>
        <v>-424.29587724203935</v>
      </c>
      <c r="Y490" s="21">
        <f t="shared" si="140"/>
        <v>-202.29587724203935</v>
      </c>
      <c r="Z490" s="21">
        <f t="shared" si="148"/>
        <v>-64.124259861560589</v>
      </c>
      <c r="AA490" s="21">
        <f t="shared" si="141"/>
        <v>-64.124259861560589</v>
      </c>
      <c r="AB490" s="21">
        <f t="shared" si="142"/>
        <v>0</v>
      </c>
      <c r="AC490" s="21">
        <f t="shared" si="143"/>
        <v>0</v>
      </c>
      <c r="AD490" s="21">
        <f t="shared" si="149"/>
        <v>0</v>
      </c>
      <c r="AE490" s="21" t="str">
        <f t="shared" si="144"/>
        <v>1/20/13:00</v>
      </c>
    </row>
    <row r="491" spans="2:31">
      <c r="B491" s="37">
        <v>1</v>
      </c>
      <c r="C491" s="38">
        <v>20</v>
      </c>
      <c r="D491" s="38">
        <v>14</v>
      </c>
      <c r="E491" s="17">
        <v>-7.8</v>
      </c>
      <c r="F491" s="17">
        <v>277</v>
      </c>
      <c r="G491" s="17">
        <v>294</v>
      </c>
      <c r="H491" s="37">
        <f t="shared" si="132"/>
        <v>17.96</v>
      </c>
      <c r="I491" s="37">
        <f>IF(H491&lt;'Roof Calculator'!$G$8, 1, 0)</f>
        <v>1</v>
      </c>
      <c r="J491" s="37">
        <f>IF(H491&gt;='Roof Calculator'!$G$8, 1, 0)</f>
        <v>0</v>
      </c>
      <c r="K491" s="37">
        <f t="shared" si="133"/>
        <v>17.96</v>
      </c>
      <c r="L491" s="37">
        <f t="shared" si="134"/>
        <v>0</v>
      </c>
      <c r="M491" s="37">
        <v>0</v>
      </c>
      <c r="N491" s="37">
        <f t="shared" si="135"/>
        <v>277</v>
      </c>
      <c r="O491" s="37">
        <v>0</v>
      </c>
      <c r="P491" s="37">
        <v>0</v>
      </c>
      <c r="Q491" s="21">
        <f t="shared" si="136"/>
        <v>39.790999999999997</v>
      </c>
      <c r="R491" s="21">
        <f t="shared" si="145"/>
        <v>20.541666666666703</v>
      </c>
      <c r="S491" s="21">
        <f t="shared" si="146"/>
        <v>-20.08061858955292</v>
      </c>
      <c r="T491" s="21">
        <f t="shared" si="137"/>
        <v>86.147999999999996</v>
      </c>
      <c r="U491" s="37">
        <f>VLOOKUP(Time_Zone, 'LSTM LookUp'!$B$5:$D$8, 3, FALSE)</f>
        <v>-75</v>
      </c>
      <c r="V491" s="21">
        <f t="shared" si="147"/>
        <v>-11.123518651801589</v>
      </c>
      <c r="W491" s="21">
        <f t="shared" si="138"/>
        <v>188.36712033704956</v>
      </c>
      <c r="X491" s="21">
        <f t="shared" si="139"/>
        <v>-274.51601736432457</v>
      </c>
      <c r="Y491" s="21">
        <f t="shared" si="140"/>
        <v>2.4839826356754315</v>
      </c>
      <c r="Z491" s="21">
        <f t="shared" si="148"/>
        <v>0.78737911119700599</v>
      </c>
      <c r="AA491" s="21">
        <f t="shared" si="141"/>
        <v>0.78737911119700599</v>
      </c>
      <c r="AB491" s="21">
        <f t="shared" si="142"/>
        <v>0</v>
      </c>
      <c r="AC491" s="21">
        <f t="shared" si="143"/>
        <v>0</v>
      </c>
      <c r="AD491" s="21">
        <f t="shared" si="149"/>
        <v>0</v>
      </c>
      <c r="AE491" s="21" t="str">
        <f t="shared" si="144"/>
        <v>1/20/14:00</v>
      </c>
    </row>
    <row r="492" spans="2:31">
      <c r="B492" s="37">
        <v>1</v>
      </c>
      <c r="C492" s="38">
        <v>20</v>
      </c>
      <c r="D492" s="38">
        <v>15</v>
      </c>
      <c r="E492" s="17">
        <v>-7.2</v>
      </c>
      <c r="F492" s="17">
        <v>205</v>
      </c>
      <c r="G492" s="17">
        <v>23</v>
      </c>
      <c r="H492" s="37">
        <f t="shared" si="132"/>
        <v>19.04</v>
      </c>
      <c r="I492" s="37">
        <f>IF(H492&lt;'Roof Calculator'!$G$8, 1, 0)</f>
        <v>1</v>
      </c>
      <c r="J492" s="37">
        <f>IF(H492&gt;='Roof Calculator'!$G$8, 1, 0)</f>
        <v>0</v>
      </c>
      <c r="K492" s="37">
        <f t="shared" si="133"/>
        <v>19.04</v>
      </c>
      <c r="L492" s="37">
        <f t="shared" si="134"/>
        <v>0</v>
      </c>
      <c r="M492" s="37">
        <v>0</v>
      </c>
      <c r="N492" s="37">
        <f t="shared" si="135"/>
        <v>205</v>
      </c>
      <c r="O492" s="37">
        <v>0</v>
      </c>
      <c r="P492" s="37">
        <v>0</v>
      </c>
      <c r="Q492" s="21">
        <f t="shared" si="136"/>
        <v>39.790999999999997</v>
      </c>
      <c r="R492" s="21">
        <f t="shared" si="145"/>
        <v>20.583333333333371</v>
      </c>
      <c r="S492" s="21">
        <f t="shared" si="146"/>
        <v>-20.071810010249706</v>
      </c>
      <c r="T492" s="21">
        <f t="shared" si="137"/>
        <v>86.147999999999996</v>
      </c>
      <c r="U492" s="37">
        <f>VLOOKUP(Time_Zone, 'LSTM LookUp'!$B$5:$D$8, 3, FALSE)</f>
        <v>-75</v>
      </c>
      <c r="V492" s="21">
        <f t="shared" si="147"/>
        <v>-11.135633375828659</v>
      </c>
      <c r="W492" s="21">
        <f t="shared" si="138"/>
        <v>203.36409165604283</v>
      </c>
      <c r="X492" s="21">
        <f t="shared" si="139"/>
        <v>-20.290125802443818</v>
      </c>
      <c r="Y492" s="21">
        <f t="shared" si="140"/>
        <v>184.70987419755619</v>
      </c>
      <c r="Z492" s="21">
        <f t="shared" si="148"/>
        <v>58.549804047014284</v>
      </c>
      <c r="AA492" s="21">
        <f t="shared" si="141"/>
        <v>58.549804047014284</v>
      </c>
      <c r="AB492" s="21">
        <f t="shared" si="142"/>
        <v>0</v>
      </c>
      <c r="AC492" s="21">
        <f t="shared" si="143"/>
        <v>0</v>
      </c>
      <c r="AD492" s="21">
        <f t="shared" si="149"/>
        <v>0</v>
      </c>
      <c r="AE492" s="21" t="str">
        <f t="shared" si="144"/>
        <v>1/20/15:00</v>
      </c>
    </row>
    <row r="493" spans="2:31">
      <c r="B493" s="37">
        <v>1</v>
      </c>
      <c r="C493" s="38">
        <v>20</v>
      </c>
      <c r="D493" s="38">
        <v>16</v>
      </c>
      <c r="E493" s="17">
        <v>-7.2</v>
      </c>
      <c r="F493" s="17">
        <v>112</v>
      </c>
      <c r="G493" s="17">
        <v>19</v>
      </c>
      <c r="H493" s="37">
        <f t="shared" si="132"/>
        <v>19.04</v>
      </c>
      <c r="I493" s="37">
        <f>IF(H493&lt;'Roof Calculator'!$G$8, 1, 0)</f>
        <v>1</v>
      </c>
      <c r="J493" s="37">
        <f>IF(H493&gt;='Roof Calculator'!$G$8, 1, 0)</f>
        <v>0</v>
      </c>
      <c r="K493" s="37">
        <f t="shared" si="133"/>
        <v>19.04</v>
      </c>
      <c r="L493" s="37">
        <f t="shared" si="134"/>
        <v>0</v>
      </c>
      <c r="M493" s="37">
        <v>0</v>
      </c>
      <c r="N493" s="37">
        <f t="shared" si="135"/>
        <v>112</v>
      </c>
      <c r="O493" s="37">
        <v>0</v>
      </c>
      <c r="P493" s="37">
        <v>0</v>
      </c>
      <c r="Q493" s="21">
        <f t="shared" si="136"/>
        <v>39.790999999999997</v>
      </c>
      <c r="R493" s="21">
        <f t="shared" si="145"/>
        <v>20.625000000000039</v>
      </c>
      <c r="S493" s="21">
        <f t="shared" si="146"/>
        <v>-20.062991155961274</v>
      </c>
      <c r="T493" s="21">
        <f t="shared" si="137"/>
        <v>86.147999999999996</v>
      </c>
      <c r="U493" s="37">
        <f>VLOOKUP(Time_Zone, 'LSTM LookUp'!$B$5:$D$8, 3, FALSE)</f>
        <v>-75</v>
      </c>
      <c r="V493" s="21">
        <f t="shared" si="147"/>
        <v>-11.147729070820674</v>
      </c>
      <c r="W493" s="21">
        <f t="shared" si="138"/>
        <v>218.36106773229483</v>
      </c>
      <c r="X493" s="21">
        <f t="shared" si="139"/>
        <v>-14.924304545652941</v>
      </c>
      <c r="Y493" s="21">
        <f t="shared" si="140"/>
        <v>97.075695454347056</v>
      </c>
      <c r="Z493" s="21">
        <f t="shared" si="148"/>
        <v>30.771299971221865</v>
      </c>
      <c r="AA493" s="21">
        <f t="shared" si="141"/>
        <v>30.771299971221865</v>
      </c>
      <c r="AB493" s="21">
        <f t="shared" si="142"/>
        <v>0</v>
      </c>
      <c r="AC493" s="21">
        <f t="shared" si="143"/>
        <v>0</v>
      </c>
      <c r="AD493" s="21">
        <f t="shared" si="149"/>
        <v>0</v>
      </c>
      <c r="AE493" s="21" t="str">
        <f t="shared" si="144"/>
        <v>1/20/16:00</v>
      </c>
    </row>
    <row r="494" spans="2:31">
      <c r="B494" s="37">
        <v>1</v>
      </c>
      <c r="C494" s="38">
        <v>20</v>
      </c>
      <c r="D494" s="38">
        <v>17</v>
      </c>
      <c r="E494" s="17">
        <v>-7.8</v>
      </c>
      <c r="F494" s="17">
        <v>78</v>
      </c>
      <c r="G494" s="17">
        <v>12</v>
      </c>
      <c r="H494" s="37">
        <f t="shared" si="132"/>
        <v>17.96</v>
      </c>
      <c r="I494" s="37">
        <f>IF(H494&lt;'Roof Calculator'!$G$8, 1, 0)</f>
        <v>1</v>
      </c>
      <c r="J494" s="37">
        <f>IF(H494&gt;='Roof Calculator'!$G$8, 1, 0)</f>
        <v>0</v>
      </c>
      <c r="K494" s="37">
        <f t="shared" si="133"/>
        <v>17.96</v>
      </c>
      <c r="L494" s="37">
        <f t="shared" si="134"/>
        <v>0</v>
      </c>
      <c r="M494" s="37">
        <v>0</v>
      </c>
      <c r="N494" s="37">
        <f t="shared" si="135"/>
        <v>78</v>
      </c>
      <c r="O494" s="37">
        <v>0</v>
      </c>
      <c r="P494" s="37">
        <v>0</v>
      </c>
      <c r="Q494" s="21">
        <f t="shared" si="136"/>
        <v>39.790999999999997</v>
      </c>
      <c r="R494" s="21">
        <f t="shared" si="145"/>
        <v>20.666666666666707</v>
      </c>
      <c r="S494" s="21">
        <f t="shared" si="146"/>
        <v>-20.054162032748319</v>
      </c>
      <c r="T494" s="21">
        <f t="shared" si="137"/>
        <v>86.147999999999996</v>
      </c>
      <c r="U494" s="37">
        <f>VLOOKUP(Time_Zone, 'LSTM LookUp'!$B$5:$D$8, 3, FALSE)</f>
        <v>-75</v>
      </c>
      <c r="V494" s="21">
        <f t="shared" si="147"/>
        <v>-11.159805719915049</v>
      </c>
      <c r="W494" s="21">
        <f t="shared" si="138"/>
        <v>233.3580485700212</v>
      </c>
      <c r="X494" s="21">
        <f t="shared" si="139"/>
        <v>-7.8028137749851485</v>
      </c>
      <c r="Y494" s="21">
        <f t="shared" si="140"/>
        <v>70.197186225014846</v>
      </c>
      <c r="Z494" s="21">
        <f t="shared" si="148"/>
        <v>22.251281995517527</v>
      </c>
      <c r="AA494" s="21">
        <f t="shared" si="141"/>
        <v>22.251281995517527</v>
      </c>
      <c r="AB494" s="21">
        <f t="shared" si="142"/>
        <v>0</v>
      </c>
      <c r="AC494" s="21">
        <f t="shared" si="143"/>
        <v>0</v>
      </c>
      <c r="AD494" s="21">
        <f t="shared" si="149"/>
        <v>0</v>
      </c>
      <c r="AE494" s="21" t="str">
        <f t="shared" si="144"/>
        <v>1/20/17:00</v>
      </c>
    </row>
    <row r="495" spans="2:31">
      <c r="B495" s="37">
        <v>1</v>
      </c>
      <c r="C495" s="38">
        <v>20</v>
      </c>
      <c r="D495" s="38">
        <v>18</v>
      </c>
      <c r="E495" s="17">
        <v>-8.3000000000000007</v>
      </c>
      <c r="F495" s="17">
        <v>17</v>
      </c>
      <c r="G495" s="17">
        <v>0</v>
      </c>
      <c r="H495" s="37">
        <f t="shared" si="132"/>
        <v>17.059999999999999</v>
      </c>
      <c r="I495" s="37">
        <f>IF(H495&lt;'Roof Calculator'!$G$8, 1, 0)</f>
        <v>1</v>
      </c>
      <c r="J495" s="37">
        <f>IF(H495&gt;='Roof Calculator'!$G$8, 1, 0)</f>
        <v>0</v>
      </c>
      <c r="K495" s="37">
        <f t="shared" si="133"/>
        <v>17.059999999999999</v>
      </c>
      <c r="L495" s="37">
        <f t="shared" si="134"/>
        <v>0</v>
      </c>
      <c r="M495" s="37">
        <v>0</v>
      </c>
      <c r="N495" s="37">
        <f t="shared" si="135"/>
        <v>17</v>
      </c>
      <c r="O495" s="37">
        <v>0</v>
      </c>
      <c r="P495" s="37">
        <v>0</v>
      </c>
      <c r="Q495" s="21">
        <f t="shared" si="136"/>
        <v>39.790999999999997</v>
      </c>
      <c r="R495" s="21">
        <f t="shared" si="145"/>
        <v>20.708333333333375</v>
      </c>
      <c r="S495" s="21">
        <f t="shared" si="146"/>
        <v>-20.045322646676247</v>
      </c>
      <c r="T495" s="21">
        <f t="shared" si="137"/>
        <v>86.147999999999996</v>
      </c>
      <c r="U495" s="37">
        <f>VLOOKUP(Time_Zone, 'LSTM LookUp'!$B$5:$D$8, 3, FALSE)</f>
        <v>-75</v>
      </c>
      <c r="V495" s="21">
        <f t="shared" si="147"/>
        <v>-11.171863306286399</v>
      </c>
      <c r="W495" s="21">
        <f t="shared" si="138"/>
        <v>248.35503417342838</v>
      </c>
      <c r="X495" s="21">
        <f t="shared" si="139"/>
        <v>0</v>
      </c>
      <c r="Y495" s="21">
        <f t="shared" si="140"/>
        <v>17</v>
      </c>
      <c r="Z495" s="21">
        <f t="shared" si="148"/>
        <v>5.3887030843552584</v>
      </c>
      <c r="AA495" s="21">
        <f t="shared" si="141"/>
        <v>5.3887030843552584</v>
      </c>
      <c r="AB495" s="21">
        <f t="shared" si="142"/>
        <v>0</v>
      </c>
      <c r="AC495" s="21">
        <f t="shared" si="143"/>
        <v>0</v>
      </c>
      <c r="AD495" s="21">
        <f t="shared" si="149"/>
        <v>0</v>
      </c>
      <c r="AE495" s="21" t="str">
        <f t="shared" si="144"/>
        <v>1/20/18:00</v>
      </c>
    </row>
    <row r="496" spans="2:31">
      <c r="B496" s="37">
        <v>1</v>
      </c>
      <c r="C496" s="38">
        <v>20</v>
      </c>
      <c r="D496" s="38">
        <v>19</v>
      </c>
      <c r="E496" s="17">
        <v>-9.4</v>
      </c>
      <c r="F496" s="17">
        <v>0</v>
      </c>
      <c r="G496" s="17">
        <v>0</v>
      </c>
      <c r="H496" s="37">
        <f t="shared" si="132"/>
        <v>15.079999999999998</v>
      </c>
      <c r="I496" s="37">
        <f>IF(H496&lt;'Roof Calculator'!$G$8, 1, 0)</f>
        <v>1</v>
      </c>
      <c r="J496" s="37">
        <f>IF(H496&gt;='Roof Calculator'!$G$8, 1, 0)</f>
        <v>0</v>
      </c>
      <c r="K496" s="37">
        <f t="shared" si="133"/>
        <v>15.079999999999998</v>
      </c>
      <c r="L496" s="37">
        <f t="shared" si="134"/>
        <v>0</v>
      </c>
      <c r="M496" s="37">
        <v>0</v>
      </c>
      <c r="N496" s="37">
        <f t="shared" si="135"/>
        <v>0</v>
      </c>
      <c r="O496" s="37">
        <v>0</v>
      </c>
      <c r="P496" s="37">
        <v>0</v>
      </c>
      <c r="Q496" s="21">
        <f t="shared" si="136"/>
        <v>39.790999999999997</v>
      </c>
      <c r="R496" s="21">
        <f t="shared" si="145"/>
        <v>20.750000000000043</v>
      </c>
      <c r="S496" s="21">
        <f t="shared" si="146"/>
        <v>-20.036473003815196</v>
      </c>
      <c r="T496" s="21">
        <f t="shared" si="137"/>
        <v>86.147999999999996</v>
      </c>
      <c r="U496" s="37">
        <f>VLOOKUP(Time_Zone, 'LSTM LookUp'!$B$5:$D$8, 3, FALSE)</f>
        <v>-75</v>
      </c>
      <c r="V496" s="21">
        <f t="shared" si="147"/>
        <v>-11.183901813146548</v>
      </c>
      <c r="W496" s="21">
        <f t="shared" si="138"/>
        <v>263.35202454671332</v>
      </c>
      <c r="X496" s="21">
        <f t="shared" si="139"/>
        <v>0</v>
      </c>
      <c r="Y496" s="21">
        <f t="shared" si="140"/>
        <v>0</v>
      </c>
      <c r="Z496" s="21">
        <f t="shared" si="148"/>
        <v>0</v>
      </c>
      <c r="AA496" s="21">
        <f t="shared" si="141"/>
        <v>0</v>
      </c>
      <c r="AB496" s="21">
        <f t="shared" si="142"/>
        <v>0</v>
      </c>
      <c r="AC496" s="21">
        <f t="shared" si="143"/>
        <v>0</v>
      </c>
      <c r="AD496" s="21">
        <f t="shared" si="149"/>
        <v>0</v>
      </c>
      <c r="AE496" s="21" t="str">
        <f t="shared" si="144"/>
        <v>1/20/19:00</v>
      </c>
    </row>
    <row r="497" spans="2:31">
      <c r="B497" s="37">
        <v>1</v>
      </c>
      <c r="C497" s="38">
        <v>20</v>
      </c>
      <c r="D497" s="38">
        <v>20</v>
      </c>
      <c r="E497" s="17">
        <v>-8.9</v>
      </c>
      <c r="F497" s="17">
        <v>0</v>
      </c>
      <c r="G497" s="17">
        <v>0</v>
      </c>
      <c r="H497" s="37">
        <f t="shared" si="132"/>
        <v>15.979999999999997</v>
      </c>
      <c r="I497" s="37">
        <f>IF(H497&lt;'Roof Calculator'!$G$8, 1, 0)</f>
        <v>1</v>
      </c>
      <c r="J497" s="37">
        <f>IF(H497&gt;='Roof Calculator'!$G$8, 1, 0)</f>
        <v>0</v>
      </c>
      <c r="K497" s="37">
        <f t="shared" si="133"/>
        <v>15.979999999999997</v>
      </c>
      <c r="L497" s="37">
        <f t="shared" si="134"/>
        <v>0</v>
      </c>
      <c r="M497" s="37">
        <v>0</v>
      </c>
      <c r="N497" s="37">
        <f t="shared" si="135"/>
        <v>0</v>
      </c>
      <c r="O497" s="37">
        <v>0</v>
      </c>
      <c r="P497" s="37">
        <v>0</v>
      </c>
      <c r="Q497" s="21">
        <f t="shared" si="136"/>
        <v>39.790999999999997</v>
      </c>
      <c r="R497" s="21">
        <f t="shared" si="145"/>
        <v>20.79166666666671</v>
      </c>
      <c r="S497" s="21">
        <f t="shared" si="146"/>
        <v>-20.027613110239972</v>
      </c>
      <c r="T497" s="21">
        <f t="shared" si="137"/>
        <v>86.147999999999996</v>
      </c>
      <c r="U497" s="37">
        <f>VLOOKUP(Time_Zone, 'LSTM LookUp'!$B$5:$D$8, 3, FALSE)</f>
        <v>-75</v>
      </c>
      <c r="V497" s="21">
        <f t="shared" si="147"/>
        <v>-11.195921223744577</v>
      </c>
      <c r="W497" s="21">
        <f t="shared" si="138"/>
        <v>278.34901969406388</v>
      </c>
      <c r="X497" s="21">
        <f t="shared" si="139"/>
        <v>0</v>
      </c>
      <c r="Y497" s="21">
        <f t="shared" si="140"/>
        <v>0</v>
      </c>
      <c r="Z497" s="21">
        <f t="shared" si="148"/>
        <v>0</v>
      </c>
      <c r="AA497" s="21">
        <f t="shared" si="141"/>
        <v>0</v>
      </c>
      <c r="AB497" s="21">
        <f t="shared" si="142"/>
        <v>0</v>
      </c>
      <c r="AC497" s="21">
        <f t="shared" si="143"/>
        <v>0</v>
      </c>
      <c r="AD497" s="21">
        <f t="shared" si="149"/>
        <v>0</v>
      </c>
      <c r="AE497" s="21" t="str">
        <f t="shared" si="144"/>
        <v>1/20/20:00</v>
      </c>
    </row>
    <row r="498" spans="2:31">
      <c r="B498" s="37">
        <v>1</v>
      </c>
      <c r="C498" s="38">
        <v>20</v>
      </c>
      <c r="D498" s="38">
        <v>21</v>
      </c>
      <c r="E498" s="17">
        <v>-8.9</v>
      </c>
      <c r="F498" s="17">
        <v>0</v>
      </c>
      <c r="G498" s="17">
        <v>0</v>
      </c>
      <c r="H498" s="37">
        <f t="shared" si="132"/>
        <v>15.979999999999997</v>
      </c>
      <c r="I498" s="37">
        <f>IF(H498&lt;'Roof Calculator'!$G$8, 1, 0)</f>
        <v>1</v>
      </c>
      <c r="J498" s="37">
        <f>IF(H498&gt;='Roof Calculator'!$G$8, 1, 0)</f>
        <v>0</v>
      </c>
      <c r="K498" s="37">
        <f t="shared" si="133"/>
        <v>15.979999999999997</v>
      </c>
      <c r="L498" s="37">
        <f t="shared" si="134"/>
        <v>0</v>
      </c>
      <c r="M498" s="37">
        <v>0</v>
      </c>
      <c r="N498" s="37">
        <f t="shared" si="135"/>
        <v>0</v>
      </c>
      <c r="O498" s="37">
        <v>0</v>
      </c>
      <c r="P498" s="37">
        <v>0</v>
      </c>
      <c r="Q498" s="21">
        <f t="shared" si="136"/>
        <v>39.790999999999997</v>
      </c>
      <c r="R498" s="21">
        <f t="shared" si="145"/>
        <v>20.833333333333378</v>
      </c>
      <c r="S498" s="21">
        <f t="shared" si="146"/>
        <v>-20.018742972030083</v>
      </c>
      <c r="T498" s="21">
        <f t="shared" si="137"/>
        <v>86.147999999999996</v>
      </c>
      <c r="U498" s="37">
        <f>VLOOKUP(Time_Zone, 'LSTM LookUp'!$B$5:$D$8, 3, FALSE)</f>
        <v>-75</v>
      </c>
      <c r="V498" s="21">
        <f t="shared" si="147"/>
        <v>-11.207921521366851</v>
      </c>
      <c r="W498" s="21">
        <f t="shared" si="138"/>
        <v>293.34601961965825</v>
      </c>
      <c r="X498" s="21">
        <f t="shared" si="139"/>
        <v>0</v>
      </c>
      <c r="Y498" s="21">
        <f t="shared" si="140"/>
        <v>0</v>
      </c>
      <c r="Z498" s="21">
        <f t="shared" si="148"/>
        <v>0</v>
      </c>
      <c r="AA498" s="21">
        <f t="shared" si="141"/>
        <v>0</v>
      </c>
      <c r="AB498" s="21">
        <f t="shared" si="142"/>
        <v>0</v>
      </c>
      <c r="AC498" s="21">
        <f t="shared" si="143"/>
        <v>0</v>
      </c>
      <c r="AD498" s="21">
        <f t="shared" si="149"/>
        <v>0</v>
      </c>
      <c r="AE498" s="21" t="str">
        <f t="shared" si="144"/>
        <v>1/20/21:00</v>
      </c>
    </row>
    <row r="499" spans="2:31">
      <c r="B499" s="37">
        <v>1</v>
      </c>
      <c r="C499" s="38">
        <v>20</v>
      </c>
      <c r="D499" s="38">
        <v>22</v>
      </c>
      <c r="E499" s="17">
        <v>-10.6</v>
      </c>
      <c r="F499" s="17">
        <v>0</v>
      </c>
      <c r="G499" s="17">
        <v>0</v>
      </c>
      <c r="H499" s="37">
        <f t="shared" si="132"/>
        <v>12.920000000000002</v>
      </c>
      <c r="I499" s="37">
        <f>IF(H499&lt;'Roof Calculator'!$G$8, 1, 0)</f>
        <v>1</v>
      </c>
      <c r="J499" s="37">
        <f>IF(H499&gt;='Roof Calculator'!$G$8, 1, 0)</f>
        <v>0</v>
      </c>
      <c r="K499" s="37">
        <f t="shared" si="133"/>
        <v>12.920000000000002</v>
      </c>
      <c r="L499" s="37">
        <f t="shared" si="134"/>
        <v>0</v>
      </c>
      <c r="M499" s="37">
        <v>0</v>
      </c>
      <c r="N499" s="37">
        <f t="shared" si="135"/>
        <v>0</v>
      </c>
      <c r="O499" s="37">
        <v>0</v>
      </c>
      <c r="P499" s="37">
        <v>0</v>
      </c>
      <c r="Q499" s="21">
        <f t="shared" si="136"/>
        <v>39.790999999999997</v>
      </c>
      <c r="R499" s="21">
        <f t="shared" si="145"/>
        <v>20.875000000000046</v>
      </c>
      <c r="S499" s="21">
        <f t="shared" si="146"/>
        <v>-20.009862595269698</v>
      </c>
      <c r="T499" s="21">
        <f t="shared" si="137"/>
        <v>86.147999999999996</v>
      </c>
      <c r="U499" s="37">
        <f>VLOOKUP(Time_Zone, 'LSTM LookUp'!$B$5:$D$8, 3, FALSE)</f>
        <v>-75</v>
      </c>
      <c r="V499" s="21">
        <f t="shared" si="147"/>
        <v>-11.219902689337037</v>
      </c>
      <c r="W499" s="21">
        <f t="shared" si="138"/>
        <v>308.34302432766572</v>
      </c>
      <c r="X499" s="21">
        <f t="shared" si="139"/>
        <v>0</v>
      </c>
      <c r="Y499" s="21">
        <f t="shared" si="140"/>
        <v>0</v>
      </c>
      <c r="Z499" s="21">
        <f t="shared" si="148"/>
        <v>0</v>
      </c>
      <c r="AA499" s="21">
        <f t="shared" si="141"/>
        <v>0</v>
      </c>
      <c r="AB499" s="21">
        <f t="shared" si="142"/>
        <v>0</v>
      </c>
      <c r="AC499" s="21">
        <f t="shared" si="143"/>
        <v>0</v>
      </c>
      <c r="AD499" s="21">
        <f t="shared" si="149"/>
        <v>0</v>
      </c>
      <c r="AE499" s="21" t="str">
        <f t="shared" si="144"/>
        <v>1/20/22:00</v>
      </c>
    </row>
    <row r="500" spans="2:31">
      <c r="B500" s="37">
        <v>1</v>
      </c>
      <c r="C500" s="38">
        <v>20</v>
      </c>
      <c r="D500" s="38">
        <v>23</v>
      </c>
      <c r="E500" s="17">
        <v>-9.4</v>
      </c>
      <c r="F500" s="17">
        <v>0</v>
      </c>
      <c r="G500" s="17">
        <v>0</v>
      </c>
      <c r="H500" s="37">
        <f t="shared" si="132"/>
        <v>15.079999999999998</v>
      </c>
      <c r="I500" s="37">
        <f>IF(H500&lt;'Roof Calculator'!$G$8, 1, 0)</f>
        <v>1</v>
      </c>
      <c r="J500" s="37">
        <f>IF(H500&gt;='Roof Calculator'!$G$8, 1, 0)</f>
        <v>0</v>
      </c>
      <c r="K500" s="37">
        <f t="shared" si="133"/>
        <v>15.079999999999998</v>
      </c>
      <c r="L500" s="37">
        <f t="shared" si="134"/>
        <v>0</v>
      </c>
      <c r="M500" s="37">
        <v>0</v>
      </c>
      <c r="N500" s="37">
        <f t="shared" si="135"/>
        <v>0</v>
      </c>
      <c r="O500" s="37">
        <v>0</v>
      </c>
      <c r="P500" s="37">
        <v>0</v>
      </c>
      <c r="Q500" s="21">
        <f t="shared" si="136"/>
        <v>39.790999999999997</v>
      </c>
      <c r="R500" s="21">
        <f t="shared" si="145"/>
        <v>20.916666666666714</v>
      </c>
      <c r="S500" s="21">
        <f t="shared" si="146"/>
        <v>-20.000971986047663</v>
      </c>
      <c r="T500" s="21">
        <f t="shared" si="137"/>
        <v>86.147999999999996</v>
      </c>
      <c r="U500" s="37">
        <f>VLOOKUP(Time_Zone, 'LSTM LookUp'!$B$5:$D$8, 3, FALSE)</f>
        <v>-75</v>
      </c>
      <c r="V500" s="21">
        <f t="shared" si="147"/>
        <v>-11.231864711016156</v>
      </c>
      <c r="W500" s="21">
        <f t="shared" si="138"/>
        <v>323.34003382224597</v>
      </c>
      <c r="X500" s="21">
        <f t="shared" si="139"/>
        <v>0</v>
      </c>
      <c r="Y500" s="21">
        <f t="shared" si="140"/>
        <v>0</v>
      </c>
      <c r="Z500" s="21">
        <f t="shared" si="148"/>
        <v>0</v>
      </c>
      <c r="AA500" s="21">
        <f t="shared" si="141"/>
        <v>0</v>
      </c>
      <c r="AB500" s="21">
        <f t="shared" si="142"/>
        <v>0</v>
      </c>
      <c r="AC500" s="21">
        <f t="shared" si="143"/>
        <v>0</v>
      </c>
      <c r="AD500" s="21">
        <f t="shared" si="149"/>
        <v>0</v>
      </c>
      <c r="AE500" s="21" t="str">
        <f t="shared" si="144"/>
        <v>1/20/23:00</v>
      </c>
    </row>
    <row r="501" spans="2:31">
      <c r="B501" s="37">
        <v>1</v>
      </c>
      <c r="C501" s="38">
        <v>20</v>
      </c>
      <c r="D501" s="38">
        <v>24</v>
      </c>
      <c r="E501" s="17">
        <v>-8.9</v>
      </c>
      <c r="F501" s="17">
        <v>0</v>
      </c>
      <c r="G501" s="17">
        <v>0</v>
      </c>
      <c r="H501" s="37">
        <f t="shared" si="132"/>
        <v>15.979999999999997</v>
      </c>
      <c r="I501" s="37">
        <f>IF(H501&lt;'Roof Calculator'!$G$8, 1, 0)</f>
        <v>1</v>
      </c>
      <c r="J501" s="37">
        <f>IF(H501&gt;='Roof Calculator'!$G$8, 1, 0)</f>
        <v>0</v>
      </c>
      <c r="K501" s="37">
        <f t="shared" si="133"/>
        <v>15.979999999999997</v>
      </c>
      <c r="L501" s="37">
        <f t="shared" si="134"/>
        <v>0</v>
      </c>
      <c r="M501" s="37">
        <v>0</v>
      </c>
      <c r="N501" s="37">
        <f t="shared" si="135"/>
        <v>0</v>
      </c>
      <c r="O501" s="37">
        <v>0</v>
      </c>
      <c r="P501" s="37">
        <v>0</v>
      </c>
      <c r="Q501" s="21">
        <f t="shared" si="136"/>
        <v>39.790999999999997</v>
      </c>
      <c r="R501" s="21">
        <f t="shared" si="145"/>
        <v>20.958333333333382</v>
      </c>
      <c r="S501" s="21">
        <f t="shared" si="146"/>
        <v>-19.992071150457473</v>
      </c>
      <c r="T501" s="21">
        <f t="shared" si="137"/>
        <v>86.147999999999996</v>
      </c>
      <c r="U501" s="37">
        <f>VLOOKUP(Time_Zone, 'LSTM LookUp'!$B$5:$D$8, 3, FALSE)</f>
        <v>-75</v>
      </c>
      <c r="V501" s="21">
        <f t="shared" si="147"/>
        <v>-11.243807569802597</v>
      </c>
      <c r="W501" s="21">
        <f t="shared" si="138"/>
        <v>338.33704810754938</v>
      </c>
      <c r="X501" s="21">
        <f t="shared" si="139"/>
        <v>0</v>
      </c>
      <c r="Y501" s="21">
        <f t="shared" si="140"/>
        <v>0</v>
      </c>
      <c r="Z501" s="21">
        <f t="shared" si="148"/>
        <v>0</v>
      </c>
      <c r="AA501" s="21">
        <f t="shared" si="141"/>
        <v>0</v>
      </c>
      <c r="AB501" s="21">
        <f t="shared" si="142"/>
        <v>0</v>
      </c>
      <c r="AC501" s="21">
        <f t="shared" si="143"/>
        <v>0</v>
      </c>
      <c r="AD501" s="21">
        <f t="shared" si="149"/>
        <v>0</v>
      </c>
      <c r="AE501" s="21" t="str">
        <f t="shared" si="144"/>
        <v>1/20/24:00</v>
      </c>
    </row>
    <row r="502" spans="2:31">
      <c r="B502" s="37">
        <v>1</v>
      </c>
      <c r="C502" s="38">
        <v>21</v>
      </c>
      <c r="D502" s="38">
        <v>1</v>
      </c>
      <c r="E502" s="17">
        <v>-7.8</v>
      </c>
      <c r="F502" s="17">
        <v>0</v>
      </c>
      <c r="G502" s="17">
        <v>0</v>
      </c>
      <c r="H502" s="37">
        <f t="shared" si="132"/>
        <v>17.96</v>
      </c>
      <c r="I502" s="37">
        <f>IF(H502&lt;'Roof Calculator'!$G$8, 1, 0)</f>
        <v>1</v>
      </c>
      <c r="J502" s="37">
        <f>IF(H502&gt;='Roof Calculator'!$G$8, 1, 0)</f>
        <v>0</v>
      </c>
      <c r="K502" s="37">
        <f t="shared" si="133"/>
        <v>17.96</v>
      </c>
      <c r="L502" s="37">
        <f t="shared" si="134"/>
        <v>0</v>
      </c>
      <c r="M502" s="37">
        <v>0</v>
      </c>
      <c r="N502" s="37">
        <f t="shared" si="135"/>
        <v>0</v>
      </c>
      <c r="O502" s="37">
        <v>0</v>
      </c>
      <c r="P502" s="37">
        <v>0</v>
      </c>
      <c r="Q502" s="21">
        <f t="shared" si="136"/>
        <v>39.790999999999997</v>
      </c>
      <c r="R502" s="21">
        <f t="shared" si="145"/>
        <v>21.00000000000005</v>
      </c>
      <c r="S502" s="21">
        <f t="shared" si="146"/>
        <v>-19.98316009459727</v>
      </c>
      <c r="T502" s="21">
        <f t="shared" si="137"/>
        <v>86.147999999999996</v>
      </c>
      <c r="U502" s="37">
        <f>VLOOKUP(Time_Zone, 'LSTM LookUp'!$B$5:$D$8, 3, FALSE)</f>
        <v>-75</v>
      </c>
      <c r="V502" s="21">
        <f t="shared" si="147"/>
        <v>-11.255731249132138</v>
      </c>
      <c r="W502" s="21">
        <f t="shared" si="138"/>
        <v>-6.6659328122830352</v>
      </c>
      <c r="X502" s="21">
        <f t="shared" si="139"/>
        <v>0</v>
      </c>
      <c r="Y502" s="21">
        <f t="shared" si="140"/>
        <v>0</v>
      </c>
      <c r="Z502" s="21">
        <f t="shared" si="148"/>
        <v>0</v>
      </c>
      <c r="AA502" s="21">
        <f t="shared" si="141"/>
        <v>0</v>
      </c>
      <c r="AB502" s="21">
        <f t="shared" si="142"/>
        <v>0</v>
      </c>
      <c r="AC502" s="21">
        <f t="shared" si="143"/>
        <v>0</v>
      </c>
      <c r="AD502" s="21">
        <f t="shared" si="149"/>
        <v>0</v>
      </c>
      <c r="AE502" s="21" t="str">
        <f t="shared" si="144"/>
        <v>1/21/1:00</v>
      </c>
    </row>
    <row r="503" spans="2:31">
      <c r="B503" s="37">
        <v>1</v>
      </c>
      <c r="C503" s="38">
        <v>21</v>
      </c>
      <c r="D503" s="38">
        <v>2</v>
      </c>
      <c r="E503" s="17">
        <v>-7.2</v>
      </c>
      <c r="F503" s="17">
        <v>0</v>
      </c>
      <c r="G503" s="17">
        <v>0</v>
      </c>
      <c r="H503" s="37">
        <f t="shared" si="132"/>
        <v>19.04</v>
      </c>
      <c r="I503" s="37">
        <f>IF(H503&lt;'Roof Calculator'!$G$8, 1, 0)</f>
        <v>1</v>
      </c>
      <c r="J503" s="37">
        <f>IF(H503&gt;='Roof Calculator'!$G$8, 1, 0)</f>
        <v>0</v>
      </c>
      <c r="K503" s="37">
        <f t="shared" si="133"/>
        <v>19.04</v>
      </c>
      <c r="L503" s="37">
        <f t="shared" si="134"/>
        <v>0</v>
      </c>
      <c r="M503" s="37">
        <v>0</v>
      </c>
      <c r="N503" s="37">
        <f t="shared" si="135"/>
        <v>0</v>
      </c>
      <c r="O503" s="37">
        <v>0</v>
      </c>
      <c r="P503" s="37">
        <v>0</v>
      </c>
      <c r="Q503" s="21">
        <f t="shared" si="136"/>
        <v>39.790999999999997</v>
      </c>
      <c r="R503" s="21">
        <f t="shared" si="145"/>
        <v>21.041666666666718</v>
      </c>
      <c r="S503" s="21">
        <f t="shared" si="146"/>
        <v>-19.974238824569841</v>
      </c>
      <c r="T503" s="21">
        <f t="shared" si="137"/>
        <v>86.147999999999996</v>
      </c>
      <c r="U503" s="37">
        <f>VLOOKUP(Time_Zone, 'LSTM LookUp'!$B$5:$D$8, 3, FALSE)</f>
        <v>-75</v>
      </c>
      <c r="V503" s="21">
        <f t="shared" si="147"/>
        <v>-11.267635732477999</v>
      </c>
      <c r="W503" s="21">
        <f t="shared" si="138"/>
        <v>8.3310910668804983</v>
      </c>
      <c r="X503" s="21">
        <f t="shared" si="139"/>
        <v>0</v>
      </c>
      <c r="Y503" s="21">
        <f t="shared" si="140"/>
        <v>0</v>
      </c>
      <c r="Z503" s="21">
        <f t="shared" si="148"/>
        <v>0</v>
      </c>
      <c r="AA503" s="21">
        <f t="shared" si="141"/>
        <v>0</v>
      </c>
      <c r="AB503" s="21">
        <f t="shared" si="142"/>
        <v>0</v>
      </c>
      <c r="AC503" s="21">
        <f t="shared" si="143"/>
        <v>0</v>
      </c>
      <c r="AD503" s="21">
        <f t="shared" si="149"/>
        <v>0</v>
      </c>
      <c r="AE503" s="21" t="str">
        <f t="shared" si="144"/>
        <v>1/21/2:00</v>
      </c>
    </row>
    <row r="504" spans="2:31">
      <c r="B504" s="37">
        <v>1</v>
      </c>
      <c r="C504" s="38">
        <v>21</v>
      </c>
      <c r="D504" s="38">
        <v>3</v>
      </c>
      <c r="E504" s="17">
        <v>-6.1</v>
      </c>
      <c r="F504" s="17">
        <v>0</v>
      </c>
      <c r="G504" s="17">
        <v>0</v>
      </c>
      <c r="H504" s="37">
        <f t="shared" si="132"/>
        <v>21.02</v>
      </c>
      <c r="I504" s="37">
        <f>IF(H504&lt;'Roof Calculator'!$G$8, 1, 0)</f>
        <v>1</v>
      </c>
      <c r="J504" s="37">
        <f>IF(H504&gt;='Roof Calculator'!$G$8, 1, 0)</f>
        <v>0</v>
      </c>
      <c r="K504" s="37">
        <f t="shared" si="133"/>
        <v>21.02</v>
      </c>
      <c r="L504" s="37">
        <f t="shared" si="134"/>
        <v>0</v>
      </c>
      <c r="M504" s="37">
        <v>0</v>
      </c>
      <c r="N504" s="37">
        <f t="shared" si="135"/>
        <v>0</v>
      </c>
      <c r="O504" s="37">
        <v>0</v>
      </c>
      <c r="P504" s="37">
        <v>0</v>
      </c>
      <c r="Q504" s="21">
        <f t="shared" si="136"/>
        <v>39.790999999999997</v>
      </c>
      <c r="R504" s="21">
        <f t="shared" si="145"/>
        <v>21.083333333333385</v>
      </c>
      <c r="S504" s="21">
        <f t="shared" si="146"/>
        <v>-19.965307346482557</v>
      </c>
      <c r="T504" s="21">
        <f t="shared" si="137"/>
        <v>86.147999999999996</v>
      </c>
      <c r="U504" s="37">
        <f>VLOOKUP(Time_Zone, 'LSTM LookUp'!$B$5:$D$8, 3, FALSE)</f>
        <v>-75</v>
      </c>
      <c r="V504" s="21">
        <f t="shared" si="147"/>
        <v>-11.279521003350874</v>
      </c>
      <c r="W504" s="21">
        <f t="shared" si="138"/>
        <v>23.328119749162283</v>
      </c>
      <c r="X504" s="21">
        <f t="shared" si="139"/>
        <v>0</v>
      </c>
      <c r="Y504" s="21">
        <f t="shared" si="140"/>
        <v>0</v>
      </c>
      <c r="Z504" s="21">
        <f t="shared" si="148"/>
        <v>0</v>
      </c>
      <c r="AA504" s="21">
        <f t="shared" si="141"/>
        <v>0</v>
      </c>
      <c r="AB504" s="21">
        <f t="shared" si="142"/>
        <v>0</v>
      </c>
      <c r="AC504" s="21">
        <f t="shared" si="143"/>
        <v>0</v>
      </c>
      <c r="AD504" s="21">
        <f t="shared" si="149"/>
        <v>0</v>
      </c>
      <c r="AE504" s="21" t="str">
        <f t="shared" si="144"/>
        <v>1/21/3:00</v>
      </c>
    </row>
    <row r="505" spans="2:31">
      <c r="B505" s="37">
        <v>1</v>
      </c>
      <c r="C505" s="38">
        <v>21</v>
      </c>
      <c r="D505" s="38">
        <v>4</v>
      </c>
      <c r="E505" s="17">
        <v>-6.1</v>
      </c>
      <c r="F505" s="17">
        <v>0</v>
      </c>
      <c r="G505" s="17">
        <v>0</v>
      </c>
      <c r="H505" s="37">
        <f t="shared" si="132"/>
        <v>21.02</v>
      </c>
      <c r="I505" s="37">
        <f>IF(H505&lt;'Roof Calculator'!$G$8, 1, 0)</f>
        <v>1</v>
      </c>
      <c r="J505" s="37">
        <f>IF(H505&gt;='Roof Calculator'!$G$8, 1, 0)</f>
        <v>0</v>
      </c>
      <c r="K505" s="37">
        <f t="shared" si="133"/>
        <v>21.02</v>
      </c>
      <c r="L505" s="37">
        <f t="shared" si="134"/>
        <v>0</v>
      </c>
      <c r="M505" s="37">
        <v>0</v>
      </c>
      <c r="N505" s="37">
        <f t="shared" si="135"/>
        <v>0</v>
      </c>
      <c r="O505" s="37">
        <v>0</v>
      </c>
      <c r="P505" s="37">
        <v>0</v>
      </c>
      <c r="Q505" s="21">
        <f t="shared" si="136"/>
        <v>39.790999999999997</v>
      </c>
      <c r="R505" s="21">
        <f t="shared" si="145"/>
        <v>21.125000000000053</v>
      </c>
      <c r="S505" s="21">
        <f t="shared" si="146"/>
        <v>-19.956365666447443</v>
      </c>
      <c r="T505" s="21">
        <f t="shared" si="137"/>
        <v>86.147999999999996</v>
      </c>
      <c r="U505" s="37">
        <f>VLOOKUP(Time_Zone, 'LSTM LookUp'!$B$5:$D$8, 3, FALSE)</f>
        <v>-75</v>
      </c>
      <c r="V505" s="21">
        <f t="shared" si="147"/>
        <v>-11.291387045298924</v>
      </c>
      <c r="W505" s="21">
        <f t="shared" si="138"/>
        <v>38.325153238675263</v>
      </c>
      <c r="X505" s="21">
        <f t="shared" si="139"/>
        <v>0</v>
      </c>
      <c r="Y505" s="21">
        <f t="shared" si="140"/>
        <v>0</v>
      </c>
      <c r="Z505" s="21">
        <f t="shared" si="148"/>
        <v>0</v>
      </c>
      <c r="AA505" s="21">
        <f t="shared" si="141"/>
        <v>0</v>
      </c>
      <c r="AB505" s="21">
        <f t="shared" si="142"/>
        <v>0</v>
      </c>
      <c r="AC505" s="21">
        <f t="shared" si="143"/>
        <v>0</v>
      </c>
      <c r="AD505" s="21">
        <f t="shared" si="149"/>
        <v>0</v>
      </c>
      <c r="AE505" s="21" t="str">
        <f t="shared" si="144"/>
        <v>1/21/4:00</v>
      </c>
    </row>
    <row r="506" spans="2:31">
      <c r="B506" s="37">
        <v>1</v>
      </c>
      <c r="C506" s="38">
        <v>21</v>
      </c>
      <c r="D506" s="38">
        <v>5</v>
      </c>
      <c r="E506" s="17">
        <v>-5.6</v>
      </c>
      <c r="F506" s="17">
        <v>0</v>
      </c>
      <c r="G506" s="17">
        <v>0</v>
      </c>
      <c r="H506" s="37">
        <f t="shared" si="132"/>
        <v>21.92</v>
      </c>
      <c r="I506" s="37">
        <f>IF(H506&lt;'Roof Calculator'!$G$8, 1, 0)</f>
        <v>1</v>
      </c>
      <c r="J506" s="37">
        <f>IF(H506&gt;='Roof Calculator'!$G$8, 1, 0)</f>
        <v>0</v>
      </c>
      <c r="K506" s="37">
        <f t="shared" si="133"/>
        <v>21.92</v>
      </c>
      <c r="L506" s="37">
        <f t="shared" si="134"/>
        <v>0</v>
      </c>
      <c r="M506" s="37">
        <v>0</v>
      </c>
      <c r="N506" s="37">
        <f t="shared" si="135"/>
        <v>0</v>
      </c>
      <c r="O506" s="37">
        <v>0</v>
      </c>
      <c r="P506" s="37">
        <v>0</v>
      </c>
      <c r="Q506" s="21">
        <f t="shared" si="136"/>
        <v>39.790999999999997</v>
      </c>
      <c r="R506" s="21">
        <f t="shared" si="145"/>
        <v>21.166666666666721</v>
      </c>
      <c r="S506" s="21">
        <f t="shared" si="146"/>
        <v>-19.947413790581095</v>
      </c>
      <c r="T506" s="21">
        <f t="shared" si="137"/>
        <v>86.147999999999996</v>
      </c>
      <c r="U506" s="37">
        <f>VLOOKUP(Time_Zone, 'LSTM LookUp'!$B$5:$D$8, 3, FALSE)</f>
        <v>-75</v>
      </c>
      <c r="V506" s="21">
        <f t="shared" si="147"/>
        <v>-11.303233841907852</v>
      </c>
      <c r="W506" s="21">
        <f t="shared" si="138"/>
        <v>53.322191539523047</v>
      </c>
      <c r="X506" s="21">
        <f t="shared" si="139"/>
        <v>0</v>
      </c>
      <c r="Y506" s="21">
        <f t="shared" si="140"/>
        <v>0</v>
      </c>
      <c r="Z506" s="21">
        <f t="shared" si="148"/>
        <v>0</v>
      </c>
      <c r="AA506" s="21">
        <f t="shared" si="141"/>
        <v>0</v>
      </c>
      <c r="AB506" s="21">
        <f t="shared" si="142"/>
        <v>0</v>
      </c>
      <c r="AC506" s="21">
        <f t="shared" si="143"/>
        <v>0</v>
      </c>
      <c r="AD506" s="21">
        <f t="shared" si="149"/>
        <v>0</v>
      </c>
      <c r="AE506" s="21" t="str">
        <f t="shared" si="144"/>
        <v>1/21/5:00</v>
      </c>
    </row>
    <row r="507" spans="2:31">
      <c r="B507" s="37">
        <v>1</v>
      </c>
      <c r="C507" s="38">
        <v>21</v>
      </c>
      <c r="D507" s="38">
        <v>6</v>
      </c>
      <c r="E507" s="17">
        <v>-5</v>
      </c>
      <c r="F507" s="17">
        <v>0</v>
      </c>
      <c r="G507" s="17">
        <v>0</v>
      </c>
      <c r="H507" s="37">
        <f t="shared" si="132"/>
        <v>23</v>
      </c>
      <c r="I507" s="37">
        <f>IF(H507&lt;'Roof Calculator'!$G$8, 1, 0)</f>
        <v>1</v>
      </c>
      <c r="J507" s="37">
        <f>IF(H507&gt;='Roof Calculator'!$G$8, 1, 0)</f>
        <v>0</v>
      </c>
      <c r="K507" s="37">
        <f t="shared" si="133"/>
        <v>23</v>
      </c>
      <c r="L507" s="37">
        <f t="shared" si="134"/>
        <v>0</v>
      </c>
      <c r="M507" s="37">
        <v>0</v>
      </c>
      <c r="N507" s="37">
        <f t="shared" si="135"/>
        <v>0</v>
      </c>
      <c r="O507" s="37">
        <v>0</v>
      </c>
      <c r="P507" s="37">
        <v>0</v>
      </c>
      <c r="Q507" s="21">
        <f t="shared" si="136"/>
        <v>39.790999999999997</v>
      </c>
      <c r="R507" s="21">
        <f t="shared" si="145"/>
        <v>21.208333333333389</v>
      </c>
      <c r="S507" s="21">
        <f t="shared" si="146"/>
        <v>-19.938451725004729</v>
      </c>
      <c r="T507" s="21">
        <f t="shared" si="137"/>
        <v>86.147999999999996</v>
      </c>
      <c r="U507" s="37">
        <f>VLOOKUP(Time_Zone, 'LSTM LookUp'!$B$5:$D$8, 3, FALSE)</f>
        <v>-75</v>
      </c>
      <c r="V507" s="21">
        <f t="shared" si="147"/>
        <v>-11.315061376800895</v>
      </c>
      <c r="W507" s="21">
        <f t="shared" si="138"/>
        <v>68.319234655799761</v>
      </c>
      <c r="X507" s="21">
        <f t="shared" si="139"/>
        <v>0</v>
      </c>
      <c r="Y507" s="21">
        <f t="shared" si="140"/>
        <v>0</v>
      </c>
      <c r="Z507" s="21">
        <f t="shared" si="148"/>
        <v>0</v>
      </c>
      <c r="AA507" s="21">
        <f t="shared" si="141"/>
        <v>0</v>
      </c>
      <c r="AB507" s="21">
        <f t="shared" si="142"/>
        <v>0</v>
      </c>
      <c r="AC507" s="21">
        <f t="shared" si="143"/>
        <v>0</v>
      </c>
      <c r="AD507" s="21">
        <f t="shared" si="149"/>
        <v>0</v>
      </c>
      <c r="AE507" s="21" t="str">
        <f t="shared" si="144"/>
        <v>1/21/6:00</v>
      </c>
    </row>
    <row r="508" spans="2:31">
      <c r="B508" s="37">
        <v>1</v>
      </c>
      <c r="C508" s="38">
        <v>21</v>
      </c>
      <c r="D508" s="38">
        <v>7</v>
      </c>
      <c r="E508" s="17">
        <v>-3.9</v>
      </c>
      <c r="F508" s="17">
        <v>0</v>
      </c>
      <c r="G508" s="17">
        <v>0</v>
      </c>
      <c r="H508" s="37">
        <f t="shared" si="132"/>
        <v>24.98</v>
      </c>
      <c r="I508" s="37">
        <f>IF(H508&lt;'Roof Calculator'!$G$8, 1, 0)</f>
        <v>1</v>
      </c>
      <c r="J508" s="37">
        <f>IF(H508&gt;='Roof Calculator'!$G$8, 1, 0)</f>
        <v>0</v>
      </c>
      <c r="K508" s="37">
        <f t="shared" si="133"/>
        <v>24.98</v>
      </c>
      <c r="L508" s="37">
        <f t="shared" si="134"/>
        <v>0</v>
      </c>
      <c r="M508" s="37">
        <v>0</v>
      </c>
      <c r="N508" s="37">
        <f t="shared" si="135"/>
        <v>0</v>
      </c>
      <c r="O508" s="37">
        <v>0</v>
      </c>
      <c r="P508" s="37">
        <v>0</v>
      </c>
      <c r="Q508" s="21">
        <f t="shared" si="136"/>
        <v>39.790999999999997</v>
      </c>
      <c r="R508" s="21">
        <f t="shared" si="145"/>
        <v>21.250000000000057</v>
      </c>
      <c r="S508" s="21">
        <f t="shared" si="146"/>
        <v>-19.929479475844115</v>
      </c>
      <c r="T508" s="21">
        <f t="shared" si="137"/>
        <v>86.147999999999996</v>
      </c>
      <c r="U508" s="37">
        <f>VLOOKUP(Time_Zone, 'LSTM LookUp'!$B$5:$D$8, 3, FALSE)</f>
        <v>-75</v>
      </c>
      <c r="V508" s="21">
        <f t="shared" si="147"/>
        <v>-11.326869633638882</v>
      </c>
      <c r="W508" s="21">
        <f t="shared" si="138"/>
        <v>83.316282591590252</v>
      </c>
      <c r="X508" s="21">
        <f t="shared" si="139"/>
        <v>0</v>
      </c>
      <c r="Y508" s="21">
        <f t="shared" si="140"/>
        <v>0</v>
      </c>
      <c r="Z508" s="21">
        <f t="shared" si="148"/>
        <v>0</v>
      </c>
      <c r="AA508" s="21">
        <f t="shared" si="141"/>
        <v>0</v>
      </c>
      <c r="AB508" s="21">
        <f t="shared" si="142"/>
        <v>0</v>
      </c>
      <c r="AC508" s="21">
        <f t="shared" si="143"/>
        <v>0</v>
      </c>
      <c r="AD508" s="21">
        <f t="shared" si="149"/>
        <v>0</v>
      </c>
      <c r="AE508" s="21" t="str">
        <f t="shared" si="144"/>
        <v>1/21/7:00</v>
      </c>
    </row>
    <row r="509" spans="2:31">
      <c r="B509" s="37">
        <v>1</v>
      </c>
      <c r="C509" s="38">
        <v>21</v>
      </c>
      <c r="D509" s="38">
        <v>8</v>
      </c>
      <c r="E509" s="17">
        <v>-3.3</v>
      </c>
      <c r="F509" s="17">
        <v>0</v>
      </c>
      <c r="G509" s="17">
        <v>0</v>
      </c>
      <c r="H509" s="37">
        <f t="shared" si="132"/>
        <v>26.060000000000002</v>
      </c>
      <c r="I509" s="37">
        <f>IF(H509&lt;'Roof Calculator'!$G$8, 1, 0)</f>
        <v>1</v>
      </c>
      <c r="J509" s="37">
        <f>IF(H509&gt;='Roof Calculator'!$G$8, 1, 0)</f>
        <v>0</v>
      </c>
      <c r="K509" s="37">
        <f t="shared" si="133"/>
        <v>26.060000000000002</v>
      </c>
      <c r="L509" s="37">
        <f t="shared" si="134"/>
        <v>0</v>
      </c>
      <c r="M509" s="37">
        <v>0</v>
      </c>
      <c r="N509" s="37">
        <f t="shared" si="135"/>
        <v>0</v>
      </c>
      <c r="O509" s="37">
        <v>0</v>
      </c>
      <c r="P509" s="37">
        <v>0</v>
      </c>
      <c r="Q509" s="21">
        <f t="shared" si="136"/>
        <v>39.790999999999997</v>
      </c>
      <c r="R509" s="21">
        <f t="shared" si="145"/>
        <v>21.291666666666725</v>
      </c>
      <c r="S509" s="21">
        <f t="shared" si="146"/>
        <v>-19.920497049229613</v>
      </c>
      <c r="T509" s="21">
        <f t="shared" si="137"/>
        <v>86.147999999999996</v>
      </c>
      <c r="U509" s="37">
        <f>VLOOKUP(Time_Zone, 'LSTM LookUp'!$B$5:$D$8, 3, FALSE)</f>
        <v>-75</v>
      </c>
      <c r="V509" s="21">
        <f t="shared" si="147"/>
        <v>-11.338658596120247</v>
      </c>
      <c r="W509" s="21">
        <f t="shared" si="138"/>
        <v>98.31333535096995</v>
      </c>
      <c r="X509" s="21">
        <f t="shared" si="139"/>
        <v>0</v>
      </c>
      <c r="Y509" s="21">
        <f t="shared" si="140"/>
        <v>0</v>
      </c>
      <c r="Z509" s="21">
        <f t="shared" si="148"/>
        <v>0</v>
      </c>
      <c r="AA509" s="21">
        <f t="shared" si="141"/>
        <v>0</v>
      </c>
      <c r="AB509" s="21">
        <f t="shared" si="142"/>
        <v>0</v>
      </c>
      <c r="AC509" s="21">
        <f t="shared" si="143"/>
        <v>0</v>
      </c>
      <c r="AD509" s="21">
        <f t="shared" si="149"/>
        <v>0</v>
      </c>
      <c r="AE509" s="21" t="str">
        <f t="shared" si="144"/>
        <v>1/21/8:00</v>
      </c>
    </row>
    <row r="510" spans="2:31">
      <c r="B510" s="37">
        <v>1</v>
      </c>
      <c r="C510" s="38">
        <v>21</v>
      </c>
      <c r="D510" s="38">
        <v>9</v>
      </c>
      <c r="E510" s="17">
        <v>-4.4000000000000004</v>
      </c>
      <c r="F510" s="17">
        <v>26</v>
      </c>
      <c r="G510" s="17">
        <v>2</v>
      </c>
      <c r="H510" s="37">
        <f t="shared" si="132"/>
        <v>24.08</v>
      </c>
      <c r="I510" s="37">
        <f>IF(H510&lt;'Roof Calculator'!$G$8, 1, 0)</f>
        <v>1</v>
      </c>
      <c r="J510" s="37">
        <f>IF(H510&gt;='Roof Calculator'!$G$8, 1, 0)</f>
        <v>0</v>
      </c>
      <c r="K510" s="37">
        <f t="shared" si="133"/>
        <v>24.08</v>
      </c>
      <c r="L510" s="37">
        <f t="shared" si="134"/>
        <v>0</v>
      </c>
      <c r="M510" s="37">
        <v>0</v>
      </c>
      <c r="N510" s="37">
        <f t="shared" si="135"/>
        <v>26</v>
      </c>
      <c r="O510" s="37">
        <v>0</v>
      </c>
      <c r="P510" s="37">
        <v>0</v>
      </c>
      <c r="Q510" s="21">
        <f t="shared" si="136"/>
        <v>39.790999999999997</v>
      </c>
      <c r="R510" s="21">
        <f t="shared" si="145"/>
        <v>21.333333333333393</v>
      </c>
      <c r="S510" s="21">
        <f t="shared" si="146"/>
        <v>-19.911504451296128</v>
      </c>
      <c r="T510" s="21">
        <f t="shared" si="137"/>
        <v>86.147999999999996</v>
      </c>
      <c r="U510" s="37">
        <f>VLOOKUP(Time_Zone, 'LSTM LookUp'!$B$5:$D$8, 3, FALSE)</f>
        <v>-75</v>
      </c>
      <c r="V510" s="21">
        <f t="shared" si="147"/>
        <v>-11.350428247981071</v>
      </c>
      <c r="W510" s="21">
        <f t="shared" si="138"/>
        <v>113.31039293800472</v>
      </c>
      <c r="X510" s="21">
        <f t="shared" si="139"/>
        <v>-1.0076843053433422</v>
      </c>
      <c r="Y510" s="21">
        <f t="shared" si="140"/>
        <v>24.992315694656657</v>
      </c>
      <c r="Z510" s="21">
        <f t="shared" si="148"/>
        <v>7.922127568763333</v>
      </c>
      <c r="AA510" s="21">
        <f t="shared" si="141"/>
        <v>7.922127568763333</v>
      </c>
      <c r="AB510" s="21">
        <f t="shared" si="142"/>
        <v>0</v>
      </c>
      <c r="AC510" s="21">
        <f t="shared" si="143"/>
        <v>0</v>
      </c>
      <c r="AD510" s="21">
        <f t="shared" si="149"/>
        <v>0</v>
      </c>
      <c r="AE510" s="21" t="str">
        <f t="shared" si="144"/>
        <v>1/21/9:00</v>
      </c>
    </row>
    <row r="511" spans="2:31">
      <c r="B511" s="37">
        <v>1</v>
      </c>
      <c r="C511" s="38">
        <v>21</v>
      </c>
      <c r="D511" s="38">
        <v>10</v>
      </c>
      <c r="E511" s="17">
        <v>-6.1</v>
      </c>
      <c r="F511" s="17">
        <v>100</v>
      </c>
      <c r="G511" s="17">
        <v>2</v>
      </c>
      <c r="H511" s="37">
        <f t="shared" si="132"/>
        <v>21.02</v>
      </c>
      <c r="I511" s="37">
        <f>IF(H511&lt;'Roof Calculator'!$G$8, 1, 0)</f>
        <v>1</v>
      </c>
      <c r="J511" s="37">
        <f>IF(H511&gt;='Roof Calculator'!$G$8, 1, 0)</f>
        <v>0</v>
      </c>
      <c r="K511" s="37">
        <f t="shared" si="133"/>
        <v>21.02</v>
      </c>
      <c r="L511" s="37">
        <f t="shared" si="134"/>
        <v>0</v>
      </c>
      <c r="M511" s="37">
        <v>0</v>
      </c>
      <c r="N511" s="37">
        <f t="shared" si="135"/>
        <v>100</v>
      </c>
      <c r="O511" s="37">
        <v>0</v>
      </c>
      <c r="P511" s="37">
        <v>0</v>
      </c>
      <c r="Q511" s="21">
        <f t="shared" si="136"/>
        <v>39.790999999999997</v>
      </c>
      <c r="R511" s="21">
        <f t="shared" si="145"/>
        <v>21.37500000000006</v>
      </c>
      <c r="S511" s="21">
        <f t="shared" si="146"/>
        <v>-19.902501688183118</v>
      </c>
      <c r="T511" s="21">
        <f t="shared" si="137"/>
        <v>86.147999999999996</v>
      </c>
      <c r="U511" s="37">
        <f>VLOOKUP(Time_Zone, 'LSTM LookUp'!$B$5:$D$8, 3, FALSE)</f>
        <v>-75</v>
      </c>
      <c r="V511" s="21">
        <f t="shared" si="147"/>
        <v>-11.362178572995088</v>
      </c>
      <c r="W511" s="21">
        <f t="shared" si="138"/>
        <v>128.30745535675123</v>
      </c>
      <c r="X511" s="21">
        <f t="shared" si="139"/>
        <v>-1.3314479729721043</v>
      </c>
      <c r="Y511" s="21">
        <f t="shared" si="140"/>
        <v>98.6685520270279</v>
      </c>
      <c r="Z511" s="21">
        <f t="shared" si="148"/>
        <v>31.276207684524266</v>
      </c>
      <c r="AA511" s="21">
        <f t="shared" si="141"/>
        <v>31.276207684524266</v>
      </c>
      <c r="AB511" s="21">
        <f t="shared" si="142"/>
        <v>0</v>
      </c>
      <c r="AC511" s="21">
        <f t="shared" si="143"/>
        <v>0</v>
      </c>
      <c r="AD511" s="21">
        <f t="shared" si="149"/>
        <v>0</v>
      </c>
      <c r="AE511" s="21" t="str">
        <f t="shared" si="144"/>
        <v>1/21/10:00</v>
      </c>
    </row>
    <row r="512" spans="2:31">
      <c r="B512" s="37">
        <v>1</v>
      </c>
      <c r="C512" s="38">
        <v>21</v>
      </c>
      <c r="D512" s="38">
        <v>11</v>
      </c>
      <c r="E512" s="17">
        <v>-6.1</v>
      </c>
      <c r="F512" s="17">
        <v>131</v>
      </c>
      <c r="G512" s="17">
        <v>692</v>
      </c>
      <c r="H512" s="37">
        <f t="shared" si="132"/>
        <v>21.02</v>
      </c>
      <c r="I512" s="37">
        <f>IF(H512&lt;'Roof Calculator'!$G$8, 1, 0)</f>
        <v>1</v>
      </c>
      <c r="J512" s="37">
        <f>IF(H512&gt;='Roof Calculator'!$G$8, 1, 0)</f>
        <v>0</v>
      </c>
      <c r="K512" s="37">
        <f t="shared" si="133"/>
        <v>21.02</v>
      </c>
      <c r="L512" s="37">
        <f t="shared" si="134"/>
        <v>0</v>
      </c>
      <c r="M512" s="37">
        <v>0</v>
      </c>
      <c r="N512" s="37">
        <f t="shared" si="135"/>
        <v>131</v>
      </c>
      <c r="O512" s="37">
        <v>0</v>
      </c>
      <c r="P512" s="37">
        <v>0</v>
      </c>
      <c r="Q512" s="21">
        <f t="shared" si="136"/>
        <v>39.790999999999997</v>
      </c>
      <c r="R512" s="21">
        <f t="shared" si="145"/>
        <v>21.416666666666728</v>
      </c>
      <c r="S512" s="21">
        <f t="shared" si="146"/>
        <v>-19.893488766034576</v>
      </c>
      <c r="T512" s="21">
        <f t="shared" si="137"/>
        <v>86.147999999999996</v>
      </c>
      <c r="U512" s="37">
        <f>VLOOKUP(Time_Zone, 'LSTM LookUp'!$B$5:$D$8, 3, FALSE)</f>
        <v>-75</v>
      </c>
      <c r="V512" s="21">
        <f t="shared" si="147"/>
        <v>-11.373909554973746</v>
      </c>
      <c r="W512" s="21">
        <f t="shared" si="138"/>
        <v>143.3045226112566</v>
      </c>
      <c r="X512" s="21">
        <f t="shared" si="139"/>
        <v>-551.60256133213943</v>
      </c>
      <c r="Y512" s="21">
        <f t="shared" si="140"/>
        <v>-420.60256133213943</v>
      </c>
      <c r="Z512" s="21">
        <f t="shared" si="148"/>
        <v>-133.32366585518949</v>
      </c>
      <c r="AA512" s="21">
        <f t="shared" si="141"/>
        <v>-133.32366585518949</v>
      </c>
      <c r="AB512" s="21">
        <f t="shared" si="142"/>
        <v>0</v>
      </c>
      <c r="AC512" s="21">
        <f t="shared" si="143"/>
        <v>0</v>
      </c>
      <c r="AD512" s="21">
        <f t="shared" si="149"/>
        <v>0</v>
      </c>
      <c r="AE512" s="21" t="str">
        <f t="shared" si="144"/>
        <v>1/21/11:00</v>
      </c>
    </row>
    <row r="513" spans="2:31">
      <c r="B513" s="37">
        <v>1</v>
      </c>
      <c r="C513" s="38">
        <v>21</v>
      </c>
      <c r="D513" s="38">
        <v>12</v>
      </c>
      <c r="E513" s="17">
        <v>-6.1</v>
      </c>
      <c r="F513" s="17">
        <v>119</v>
      </c>
      <c r="G513" s="17">
        <v>737</v>
      </c>
      <c r="H513" s="37">
        <f t="shared" si="132"/>
        <v>21.02</v>
      </c>
      <c r="I513" s="37">
        <f>IF(H513&lt;'Roof Calculator'!$G$8, 1, 0)</f>
        <v>1</v>
      </c>
      <c r="J513" s="37">
        <f>IF(H513&gt;='Roof Calculator'!$G$8, 1, 0)</f>
        <v>0</v>
      </c>
      <c r="K513" s="37">
        <f t="shared" si="133"/>
        <v>21.02</v>
      </c>
      <c r="L513" s="37">
        <f t="shared" si="134"/>
        <v>0</v>
      </c>
      <c r="M513" s="37">
        <v>0</v>
      </c>
      <c r="N513" s="37">
        <f t="shared" si="135"/>
        <v>119</v>
      </c>
      <c r="O513" s="37">
        <v>0</v>
      </c>
      <c r="P513" s="37">
        <v>0</v>
      </c>
      <c r="Q513" s="21">
        <f t="shared" si="136"/>
        <v>39.790999999999997</v>
      </c>
      <c r="R513" s="21">
        <f t="shared" si="145"/>
        <v>21.458333333333396</v>
      </c>
      <c r="S513" s="21">
        <f t="shared" si="146"/>
        <v>-19.88446569099904</v>
      </c>
      <c r="T513" s="21">
        <f t="shared" si="137"/>
        <v>86.147999999999996</v>
      </c>
      <c r="U513" s="37">
        <f>VLOOKUP(Time_Zone, 'LSTM LookUp'!$B$5:$D$8, 3, FALSE)</f>
        <v>-75</v>
      </c>
      <c r="V513" s="21">
        <f t="shared" si="147"/>
        <v>-11.385621177766208</v>
      </c>
      <c r="W513" s="21">
        <f t="shared" si="138"/>
        <v>158.30159470555844</v>
      </c>
      <c r="X513" s="21">
        <f t="shared" si="139"/>
        <v>-655.22972233672817</v>
      </c>
      <c r="Y513" s="21">
        <f t="shared" si="140"/>
        <v>-536.22972233672817</v>
      </c>
      <c r="Z513" s="21">
        <f t="shared" si="148"/>
        <v>-169.97545639287594</v>
      </c>
      <c r="AA513" s="21">
        <f t="shared" si="141"/>
        <v>-169.97545639287594</v>
      </c>
      <c r="AB513" s="21">
        <f t="shared" si="142"/>
        <v>0</v>
      </c>
      <c r="AC513" s="21">
        <f t="shared" si="143"/>
        <v>0</v>
      </c>
      <c r="AD513" s="21">
        <f t="shared" si="149"/>
        <v>0</v>
      </c>
      <c r="AE513" s="21" t="str">
        <f t="shared" si="144"/>
        <v>1/21/12:00</v>
      </c>
    </row>
    <row r="514" spans="2:31">
      <c r="B514" s="37">
        <v>1</v>
      </c>
      <c r="C514" s="38">
        <v>21</v>
      </c>
      <c r="D514" s="38">
        <v>13</v>
      </c>
      <c r="E514" s="17">
        <v>-5.6</v>
      </c>
      <c r="F514" s="17">
        <v>135</v>
      </c>
      <c r="G514" s="17">
        <v>738</v>
      </c>
      <c r="H514" s="37">
        <f t="shared" si="132"/>
        <v>21.92</v>
      </c>
      <c r="I514" s="37">
        <f>IF(H514&lt;'Roof Calculator'!$G$8, 1, 0)</f>
        <v>1</v>
      </c>
      <c r="J514" s="37">
        <f>IF(H514&gt;='Roof Calculator'!$G$8, 1, 0)</f>
        <v>0</v>
      </c>
      <c r="K514" s="37">
        <f t="shared" si="133"/>
        <v>21.92</v>
      </c>
      <c r="L514" s="37">
        <f t="shared" si="134"/>
        <v>0</v>
      </c>
      <c r="M514" s="37">
        <v>0</v>
      </c>
      <c r="N514" s="37">
        <f t="shared" si="135"/>
        <v>135</v>
      </c>
      <c r="O514" s="37">
        <v>0</v>
      </c>
      <c r="P514" s="37">
        <v>0</v>
      </c>
      <c r="Q514" s="21">
        <f t="shared" si="136"/>
        <v>39.790999999999997</v>
      </c>
      <c r="R514" s="21">
        <f t="shared" si="145"/>
        <v>21.500000000000064</v>
      </c>
      <c r="S514" s="21">
        <f t="shared" si="146"/>
        <v>-19.875432469229544</v>
      </c>
      <c r="T514" s="21">
        <f t="shared" si="137"/>
        <v>86.147999999999996</v>
      </c>
      <c r="U514" s="37">
        <f>VLOOKUP(Time_Zone, 'LSTM LookUp'!$B$5:$D$8, 3, FALSE)</f>
        <v>-75</v>
      </c>
      <c r="V514" s="21">
        <f t="shared" si="147"/>
        <v>-11.39731342525941</v>
      </c>
      <c r="W514" s="21">
        <f t="shared" si="138"/>
        <v>173.29867164368517</v>
      </c>
      <c r="X514" s="21">
        <f t="shared" si="139"/>
        <v>-690.22089638512273</v>
      </c>
      <c r="Y514" s="21">
        <f t="shared" si="140"/>
        <v>-555.22089638512273</v>
      </c>
      <c r="Z514" s="21">
        <f t="shared" si="148"/>
        <v>-175.99532687347073</v>
      </c>
      <c r="AA514" s="21">
        <f t="shared" si="141"/>
        <v>-175.99532687347073</v>
      </c>
      <c r="AB514" s="21">
        <f t="shared" si="142"/>
        <v>0</v>
      </c>
      <c r="AC514" s="21">
        <f t="shared" si="143"/>
        <v>0</v>
      </c>
      <c r="AD514" s="21">
        <f t="shared" si="149"/>
        <v>0</v>
      </c>
      <c r="AE514" s="21" t="str">
        <f t="shared" si="144"/>
        <v>1/21/13:00</v>
      </c>
    </row>
    <row r="515" spans="2:31">
      <c r="B515" s="37">
        <v>1</v>
      </c>
      <c r="C515" s="38">
        <v>21</v>
      </c>
      <c r="D515" s="38">
        <v>14</v>
      </c>
      <c r="E515" s="17">
        <v>-5.6</v>
      </c>
      <c r="F515" s="17">
        <v>233</v>
      </c>
      <c r="G515" s="17">
        <v>77</v>
      </c>
      <c r="H515" s="37">
        <f t="shared" si="132"/>
        <v>21.92</v>
      </c>
      <c r="I515" s="37">
        <f>IF(H515&lt;'Roof Calculator'!$G$8, 1, 0)</f>
        <v>1</v>
      </c>
      <c r="J515" s="37">
        <f>IF(H515&gt;='Roof Calculator'!$G$8, 1, 0)</f>
        <v>0</v>
      </c>
      <c r="K515" s="37">
        <f t="shared" si="133"/>
        <v>21.92</v>
      </c>
      <c r="L515" s="37">
        <f t="shared" si="134"/>
        <v>0</v>
      </c>
      <c r="M515" s="37">
        <v>0</v>
      </c>
      <c r="N515" s="37">
        <f t="shared" si="135"/>
        <v>233</v>
      </c>
      <c r="O515" s="37">
        <v>0</v>
      </c>
      <c r="P515" s="37">
        <v>0</v>
      </c>
      <c r="Q515" s="21">
        <f t="shared" si="136"/>
        <v>39.790999999999997</v>
      </c>
      <c r="R515" s="21">
        <f t="shared" si="145"/>
        <v>21.541666666666732</v>
      </c>
      <c r="S515" s="21">
        <f t="shared" si="146"/>
        <v>-19.866389106883645</v>
      </c>
      <c r="T515" s="21">
        <f t="shared" si="137"/>
        <v>86.147999999999996</v>
      </c>
      <c r="U515" s="37">
        <f>VLOOKUP(Time_Zone, 'LSTM LookUp'!$B$5:$D$8, 3, FALSE)</f>
        <v>-75</v>
      </c>
      <c r="V515" s="21">
        <f t="shared" si="147"/>
        <v>-11.408986281378048</v>
      </c>
      <c r="W515" s="21">
        <f t="shared" si="138"/>
        <v>188.29575342965546</v>
      </c>
      <c r="X515" s="21">
        <f t="shared" si="139"/>
        <v>-71.808684236962605</v>
      </c>
      <c r="Y515" s="21">
        <f t="shared" si="140"/>
        <v>161.19131576303738</v>
      </c>
      <c r="Z515" s="21">
        <f t="shared" si="148"/>
        <v>51.094831789621288</v>
      </c>
      <c r="AA515" s="21">
        <f t="shared" si="141"/>
        <v>51.094831789621288</v>
      </c>
      <c r="AB515" s="21">
        <f t="shared" si="142"/>
        <v>0</v>
      </c>
      <c r="AC515" s="21">
        <f t="shared" si="143"/>
        <v>0</v>
      </c>
      <c r="AD515" s="21">
        <f t="shared" si="149"/>
        <v>0</v>
      </c>
      <c r="AE515" s="21" t="str">
        <f t="shared" si="144"/>
        <v>1/21/14:00</v>
      </c>
    </row>
    <row r="516" spans="2:31">
      <c r="B516" s="37">
        <v>1</v>
      </c>
      <c r="C516" s="38">
        <v>21</v>
      </c>
      <c r="D516" s="38">
        <v>15</v>
      </c>
      <c r="E516" s="17">
        <v>-5</v>
      </c>
      <c r="F516" s="17">
        <v>160</v>
      </c>
      <c r="G516" s="17">
        <v>729</v>
      </c>
      <c r="H516" s="37">
        <f t="shared" si="132"/>
        <v>23</v>
      </c>
      <c r="I516" s="37">
        <f>IF(H516&lt;'Roof Calculator'!$G$8, 1, 0)</f>
        <v>1</v>
      </c>
      <c r="J516" s="37">
        <f>IF(H516&gt;='Roof Calculator'!$G$8, 1, 0)</f>
        <v>0</v>
      </c>
      <c r="K516" s="37">
        <f t="shared" si="133"/>
        <v>23</v>
      </c>
      <c r="L516" s="37">
        <f t="shared" si="134"/>
        <v>0</v>
      </c>
      <c r="M516" s="37">
        <v>0</v>
      </c>
      <c r="N516" s="37">
        <f t="shared" si="135"/>
        <v>160</v>
      </c>
      <c r="O516" s="37">
        <v>0</v>
      </c>
      <c r="P516" s="37">
        <v>0</v>
      </c>
      <c r="Q516" s="21">
        <f t="shared" si="136"/>
        <v>39.790999999999997</v>
      </c>
      <c r="R516" s="21">
        <f t="shared" si="145"/>
        <v>21.5833333333334</v>
      </c>
      <c r="S516" s="21">
        <f t="shared" si="146"/>
        <v>-19.857335610123382</v>
      </c>
      <c r="T516" s="21">
        <f t="shared" si="137"/>
        <v>86.147999999999996</v>
      </c>
      <c r="U516" s="37">
        <f>VLOOKUP(Time_Zone, 'LSTM LookUp'!$B$5:$D$8, 3, FALSE)</f>
        <v>-75</v>
      </c>
      <c r="V516" s="21">
        <f t="shared" si="147"/>
        <v>-11.420639730084657</v>
      </c>
      <c r="W516" s="21">
        <f t="shared" si="138"/>
        <v>203.29284006747881</v>
      </c>
      <c r="X516" s="21">
        <f t="shared" si="139"/>
        <v>-642.38396538367715</v>
      </c>
      <c r="Y516" s="21">
        <f t="shared" si="140"/>
        <v>-482.38396538367715</v>
      </c>
      <c r="Z516" s="21">
        <f t="shared" si="148"/>
        <v>-152.90729188862008</v>
      </c>
      <c r="AA516" s="21">
        <f t="shared" si="141"/>
        <v>-152.90729188862008</v>
      </c>
      <c r="AB516" s="21">
        <f t="shared" si="142"/>
        <v>0</v>
      </c>
      <c r="AC516" s="21">
        <f t="shared" si="143"/>
        <v>0</v>
      </c>
      <c r="AD516" s="21">
        <f t="shared" si="149"/>
        <v>0</v>
      </c>
      <c r="AE516" s="21" t="str">
        <f t="shared" si="144"/>
        <v>1/21/15:00</v>
      </c>
    </row>
    <row r="517" spans="2:31">
      <c r="B517" s="37">
        <v>1</v>
      </c>
      <c r="C517" s="38">
        <v>21</v>
      </c>
      <c r="D517" s="38">
        <v>16</v>
      </c>
      <c r="E517" s="17">
        <v>-5.6</v>
      </c>
      <c r="F517" s="17">
        <v>205</v>
      </c>
      <c r="G517" s="17">
        <v>59</v>
      </c>
      <c r="H517" s="37">
        <f t="shared" si="132"/>
        <v>21.92</v>
      </c>
      <c r="I517" s="37">
        <f>IF(H517&lt;'Roof Calculator'!$G$8, 1, 0)</f>
        <v>1</v>
      </c>
      <c r="J517" s="37">
        <f>IF(H517&gt;='Roof Calculator'!$G$8, 1, 0)</f>
        <v>0</v>
      </c>
      <c r="K517" s="37">
        <f t="shared" si="133"/>
        <v>21.92</v>
      </c>
      <c r="L517" s="37">
        <f t="shared" si="134"/>
        <v>0</v>
      </c>
      <c r="M517" s="37">
        <v>0</v>
      </c>
      <c r="N517" s="37">
        <f t="shared" si="135"/>
        <v>205</v>
      </c>
      <c r="O517" s="37">
        <v>0</v>
      </c>
      <c r="P517" s="37">
        <v>0</v>
      </c>
      <c r="Q517" s="21">
        <f t="shared" si="136"/>
        <v>39.790999999999997</v>
      </c>
      <c r="R517" s="21">
        <f t="shared" si="145"/>
        <v>21.625000000000068</v>
      </c>
      <c r="S517" s="21">
        <f t="shared" si="146"/>
        <v>-19.848271985115296</v>
      </c>
      <c r="T517" s="21">
        <f t="shared" si="137"/>
        <v>86.147999999999996</v>
      </c>
      <c r="U517" s="37">
        <f>VLOOKUP(Time_Zone, 'LSTM LookUp'!$B$5:$D$8, 3, FALSE)</f>
        <v>-75</v>
      </c>
      <c r="V517" s="21">
        <f t="shared" si="147"/>
        <v>-11.432273755379605</v>
      </c>
      <c r="W517" s="21">
        <f t="shared" si="138"/>
        <v>218.28993156115513</v>
      </c>
      <c r="X517" s="21">
        <f t="shared" si="139"/>
        <v>-46.289180880662194</v>
      </c>
      <c r="Y517" s="21">
        <f t="shared" si="140"/>
        <v>158.7108191193378</v>
      </c>
      <c r="Z517" s="21">
        <f t="shared" si="148"/>
        <v>50.308557676995598</v>
      </c>
      <c r="AA517" s="21">
        <f t="shared" si="141"/>
        <v>50.308557676995598</v>
      </c>
      <c r="AB517" s="21">
        <f t="shared" si="142"/>
        <v>0</v>
      </c>
      <c r="AC517" s="21">
        <f t="shared" si="143"/>
        <v>0</v>
      </c>
      <c r="AD517" s="21">
        <f t="shared" si="149"/>
        <v>0</v>
      </c>
      <c r="AE517" s="21" t="str">
        <f t="shared" si="144"/>
        <v>1/21/16:00</v>
      </c>
    </row>
    <row r="518" spans="2:31">
      <c r="B518" s="37">
        <v>1</v>
      </c>
      <c r="C518" s="38">
        <v>21</v>
      </c>
      <c r="D518" s="38">
        <v>17</v>
      </c>
      <c r="E518" s="17">
        <v>-6.1</v>
      </c>
      <c r="F518" s="17">
        <v>93</v>
      </c>
      <c r="G518" s="17">
        <v>3</v>
      </c>
      <c r="H518" s="37">
        <f t="shared" si="132"/>
        <v>21.02</v>
      </c>
      <c r="I518" s="37">
        <f>IF(H518&lt;'Roof Calculator'!$G$8, 1, 0)</f>
        <v>1</v>
      </c>
      <c r="J518" s="37">
        <f>IF(H518&gt;='Roof Calculator'!$G$8, 1, 0)</f>
        <v>0</v>
      </c>
      <c r="K518" s="37">
        <f t="shared" si="133"/>
        <v>21.02</v>
      </c>
      <c r="L518" s="37">
        <f t="shared" si="134"/>
        <v>0</v>
      </c>
      <c r="M518" s="37">
        <v>0</v>
      </c>
      <c r="N518" s="37">
        <f t="shared" si="135"/>
        <v>93</v>
      </c>
      <c r="O518" s="37">
        <v>0</v>
      </c>
      <c r="P518" s="37">
        <v>0</v>
      </c>
      <c r="Q518" s="21">
        <f t="shared" si="136"/>
        <v>39.790999999999997</v>
      </c>
      <c r="R518" s="21">
        <f t="shared" si="145"/>
        <v>21.666666666666735</v>
      </c>
      <c r="S518" s="21">
        <f t="shared" si="146"/>
        <v>-19.839198238030384</v>
      </c>
      <c r="T518" s="21">
        <f t="shared" si="137"/>
        <v>86.147999999999996</v>
      </c>
      <c r="U518" s="37">
        <f>VLOOKUP(Time_Zone, 'LSTM LookUp'!$B$5:$D$8, 3, FALSE)</f>
        <v>-75</v>
      </c>
      <c r="V518" s="21">
        <f t="shared" si="147"/>
        <v>-11.443888341301129</v>
      </c>
      <c r="W518" s="21">
        <f t="shared" si="138"/>
        <v>233.28702791467475</v>
      </c>
      <c r="X518" s="21">
        <f t="shared" si="139"/>
        <v>-1.9478486371736499</v>
      </c>
      <c r="Y518" s="21">
        <f t="shared" si="140"/>
        <v>91.052151362826351</v>
      </c>
      <c r="Z518" s="21">
        <f t="shared" si="148"/>
        <v>28.861941699179074</v>
      </c>
      <c r="AA518" s="21">
        <f t="shared" si="141"/>
        <v>28.861941699179074</v>
      </c>
      <c r="AB518" s="21">
        <f t="shared" si="142"/>
        <v>0</v>
      </c>
      <c r="AC518" s="21">
        <f t="shared" si="143"/>
        <v>0</v>
      </c>
      <c r="AD518" s="21">
        <f t="shared" si="149"/>
        <v>0</v>
      </c>
      <c r="AE518" s="21" t="str">
        <f t="shared" si="144"/>
        <v>1/21/17:00</v>
      </c>
    </row>
    <row r="519" spans="2:31">
      <c r="B519" s="37">
        <v>1</v>
      </c>
      <c r="C519" s="38">
        <v>21</v>
      </c>
      <c r="D519" s="38">
        <v>18</v>
      </c>
      <c r="E519" s="17">
        <v>-6.1</v>
      </c>
      <c r="F519" s="17">
        <v>18</v>
      </c>
      <c r="G519" s="17">
        <v>1</v>
      </c>
      <c r="H519" s="37">
        <f t="shared" si="132"/>
        <v>21.02</v>
      </c>
      <c r="I519" s="37">
        <f>IF(H519&lt;'Roof Calculator'!$G$8, 1, 0)</f>
        <v>1</v>
      </c>
      <c r="J519" s="37">
        <f>IF(H519&gt;='Roof Calculator'!$G$8, 1, 0)</f>
        <v>0</v>
      </c>
      <c r="K519" s="37">
        <f t="shared" si="133"/>
        <v>21.02</v>
      </c>
      <c r="L519" s="37">
        <f t="shared" si="134"/>
        <v>0</v>
      </c>
      <c r="M519" s="37">
        <v>0</v>
      </c>
      <c r="N519" s="37">
        <f t="shared" si="135"/>
        <v>18</v>
      </c>
      <c r="O519" s="37">
        <v>0</v>
      </c>
      <c r="P519" s="37">
        <v>0</v>
      </c>
      <c r="Q519" s="21">
        <f t="shared" si="136"/>
        <v>39.790999999999997</v>
      </c>
      <c r="R519" s="21">
        <f t="shared" si="145"/>
        <v>21.708333333333403</v>
      </c>
      <c r="S519" s="21">
        <f t="shared" si="146"/>
        <v>-19.830114375044129</v>
      </c>
      <c r="T519" s="21">
        <f t="shared" si="137"/>
        <v>86.147999999999996</v>
      </c>
      <c r="U519" s="37">
        <f>VLOOKUP(Time_Zone, 'LSTM LookUp'!$B$5:$D$8, 3, FALSE)</f>
        <v>-75</v>
      </c>
      <c r="V519" s="21">
        <f t="shared" si="147"/>
        <v>-11.455483471925366</v>
      </c>
      <c r="W519" s="21">
        <f t="shared" si="138"/>
        <v>248.28412913201865</v>
      </c>
      <c r="X519" s="21">
        <f t="shared" si="139"/>
        <v>-0.48455170465046771</v>
      </c>
      <c r="Y519" s="21">
        <f t="shared" si="140"/>
        <v>17.515448295349533</v>
      </c>
      <c r="Z519" s="21">
        <f t="shared" si="148"/>
        <v>5.5520911913538287</v>
      </c>
      <c r="AA519" s="21">
        <f t="shared" si="141"/>
        <v>5.5520911913538287</v>
      </c>
      <c r="AB519" s="21">
        <f t="shared" si="142"/>
        <v>0</v>
      </c>
      <c r="AC519" s="21">
        <f t="shared" si="143"/>
        <v>0</v>
      </c>
      <c r="AD519" s="21">
        <f t="shared" si="149"/>
        <v>0</v>
      </c>
      <c r="AE519" s="21" t="str">
        <f t="shared" si="144"/>
        <v>1/21/18:00</v>
      </c>
    </row>
    <row r="520" spans="2:31">
      <c r="B520" s="37">
        <v>1</v>
      </c>
      <c r="C520" s="38">
        <v>21</v>
      </c>
      <c r="D520" s="38">
        <v>19</v>
      </c>
      <c r="E520" s="17">
        <v>-6.1</v>
      </c>
      <c r="F520" s="17">
        <v>0</v>
      </c>
      <c r="G520" s="17">
        <v>0</v>
      </c>
      <c r="H520" s="37">
        <f t="shared" si="132"/>
        <v>21.02</v>
      </c>
      <c r="I520" s="37">
        <f>IF(H520&lt;'Roof Calculator'!$G$8, 1, 0)</f>
        <v>1</v>
      </c>
      <c r="J520" s="37">
        <f>IF(H520&gt;='Roof Calculator'!$G$8, 1, 0)</f>
        <v>0</v>
      </c>
      <c r="K520" s="37">
        <f t="shared" si="133"/>
        <v>21.02</v>
      </c>
      <c r="L520" s="37">
        <f t="shared" si="134"/>
        <v>0</v>
      </c>
      <c r="M520" s="37">
        <v>0</v>
      </c>
      <c r="N520" s="37">
        <f t="shared" si="135"/>
        <v>0</v>
      </c>
      <c r="O520" s="37">
        <v>0</v>
      </c>
      <c r="P520" s="37">
        <v>0</v>
      </c>
      <c r="Q520" s="21">
        <f t="shared" si="136"/>
        <v>39.790999999999997</v>
      </c>
      <c r="R520" s="21">
        <f t="shared" si="145"/>
        <v>21.750000000000071</v>
      </c>
      <c r="S520" s="21">
        <f t="shared" si="146"/>
        <v>-19.821020402336462</v>
      </c>
      <c r="T520" s="21">
        <f t="shared" si="137"/>
        <v>86.147999999999996</v>
      </c>
      <c r="U520" s="37">
        <f>VLOOKUP(Time_Zone, 'LSTM LookUp'!$B$5:$D$8, 3, FALSE)</f>
        <v>-75</v>
      </c>
      <c r="V520" s="21">
        <f t="shared" si="147"/>
        <v>-11.467059131366396</v>
      </c>
      <c r="W520" s="21">
        <f t="shared" si="138"/>
        <v>263.28123521715844</v>
      </c>
      <c r="X520" s="21">
        <f t="shared" si="139"/>
        <v>0</v>
      </c>
      <c r="Y520" s="21">
        <f t="shared" si="140"/>
        <v>0</v>
      </c>
      <c r="Z520" s="21">
        <f t="shared" si="148"/>
        <v>0</v>
      </c>
      <c r="AA520" s="21">
        <f t="shared" si="141"/>
        <v>0</v>
      </c>
      <c r="AB520" s="21">
        <f t="shared" si="142"/>
        <v>0</v>
      </c>
      <c r="AC520" s="21">
        <f t="shared" si="143"/>
        <v>0</v>
      </c>
      <c r="AD520" s="21">
        <f t="shared" si="149"/>
        <v>0</v>
      </c>
      <c r="AE520" s="21" t="str">
        <f t="shared" si="144"/>
        <v>1/21/19:00</v>
      </c>
    </row>
    <row r="521" spans="2:31">
      <c r="B521" s="37">
        <v>1</v>
      </c>
      <c r="C521" s="38">
        <v>21</v>
      </c>
      <c r="D521" s="38">
        <v>20</v>
      </c>
      <c r="E521" s="17">
        <v>-6.1</v>
      </c>
      <c r="F521" s="17">
        <v>0</v>
      </c>
      <c r="G521" s="17">
        <v>0</v>
      </c>
      <c r="H521" s="37">
        <f t="shared" si="132"/>
        <v>21.02</v>
      </c>
      <c r="I521" s="37">
        <f>IF(H521&lt;'Roof Calculator'!$G$8, 1, 0)</f>
        <v>1</v>
      </c>
      <c r="J521" s="37">
        <f>IF(H521&gt;='Roof Calculator'!$G$8, 1, 0)</f>
        <v>0</v>
      </c>
      <c r="K521" s="37">
        <f t="shared" si="133"/>
        <v>21.02</v>
      </c>
      <c r="L521" s="37">
        <f t="shared" si="134"/>
        <v>0</v>
      </c>
      <c r="M521" s="37">
        <v>0</v>
      </c>
      <c r="N521" s="37">
        <f t="shared" si="135"/>
        <v>0</v>
      </c>
      <c r="O521" s="37">
        <v>0</v>
      </c>
      <c r="P521" s="37">
        <v>0</v>
      </c>
      <c r="Q521" s="21">
        <f t="shared" si="136"/>
        <v>39.790999999999997</v>
      </c>
      <c r="R521" s="21">
        <f t="shared" si="145"/>
        <v>21.791666666666739</v>
      </c>
      <c r="S521" s="21">
        <f t="shared" si="146"/>
        <v>-19.811916326091751</v>
      </c>
      <c r="T521" s="21">
        <f t="shared" si="137"/>
        <v>86.147999999999996</v>
      </c>
      <c r="U521" s="37">
        <f>VLOOKUP(Time_Zone, 'LSTM LookUp'!$B$5:$D$8, 3, FALSE)</f>
        <v>-75</v>
      </c>
      <c r="V521" s="21">
        <f t="shared" si="147"/>
        <v>-11.478615303776241</v>
      </c>
      <c r="W521" s="21">
        <f t="shared" si="138"/>
        <v>278.27834617405597</v>
      </c>
      <c r="X521" s="21">
        <f t="shared" si="139"/>
        <v>0</v>
      </c>
      <c r="Y521" s="21">
        <f t="shared" si="140"/>
        <v>0</v>
      </c>
      <c r="Z521" s="21">
        <f t="shared" si="148"/>
        <v>0</v>
      </c>
      <c r="AA521" s="21">
        <f t="shared" si="141"/>
        <v>0</v>
      </c>
      <c r="AB521" s="21">
        <f t="shared" si="142"/>
        <v>0</v>
      </c>
      <c r="AC521" s="21">
        <f t="shared" si="143"/>
        <v>0</v>
      </c>
      <c r="AD521" s="21">
        <f t="shared" si="149"/>
        <v>0</v>
      </c>
      <c r="AE521" s="21" t="str">
        <f t="shared" si="144"/>
        <v>1/21/20:00</v>
      </c>
    </row>
    <row r="522" spans="2:31">
      <c r="B522" s="37">
        <v>1</v>
      </c>
      <c r="C522" s="38">
        <v>21</v>
      </c>
      <c r="D522" s="38">
        <v>21</v>
      </c>
      <c r="E522" s="17">
        <v>-6.1</v>
      </c>
      <c r="F522" s="17">
        <v>0</v>
      </c>
      <c r="G522" s="17">
        <v>0</v>
      </c>
      <c r="H522" s="37">
        <f t="shared" si="132"/>
        <v>21.02</v>
      </c>
      <c r="I522" s="37">
        <f>IF(H522&lt;'Roof Calculator'!$G$8, 1, 0)</f>
        <v>1</v>
      </c>
      <c r="J522" s="37">
        <f>IF(H522&gt;='Roof Calculator'!$G$8, 1, 0)</f>
        <v>0</v>
      </c>
      <c r="K522" s="37">
        <f t="shared" si="133"/>
        <v>21.02</v>
      </c>
      <c r="L522" s="37">
        <f t="shared" si="134"/>
        <v>0</v>
      </c>
      <c r="M522" s="37">
        <v>0</v>
      </c>
      <c r="N522" s="37">
        <f t="shared" si="135"/>
        <v>0</v>
      </c>
      <c r="O522" s="37">
        <v>0</v>
      </c>
      <c r="P522" s="37">
        <v>0</v>
      </c>
      <c r="Q522" s="21">
        <f t="shared" si="136"/>
        <v>39.790999999999997</v>
      </c>
      <c r="R522" s="21">
        <f t="shared" si="145"/>
        <v>21.833333333333407</v>
      </c>
      <c r="S522" s="21">
        <f t="shared" si="146"/>
        <v>-19.802802152498796</v>
      </c>
      <c r="T522" s="21">
        <f t="shared" si="137"/>
        <v>86.147999999999996</v>
      </c>
      <c r="U522" s="37">
        <f>VLOOKUP(Time_Zone, 'LSTM LookUp'!$B$5:$D$8, 3, FALSE)</f>
        <v>-75</v>
      </c>
      <c r="V522" s="21">
        <f t="shared" si="147"/>
        <v>-11.490151973344911</v>
      </c>
      <c r="W522" s="21">
        <f t="shared" si="138"/>
        <v>293.27546200666382</v>
      </c>
      <c r="X522" s="21">
        <f t="shared" si="139"/>
        <v>0</v>
      </c>
      <c r="Y522" s="21">
        <f t="shared" si="140"/>
        <v>0</v>
      </c>
      <c r="Z522" s="21">
        <f t="shared" si="148"/>
        <v>0</v>
      </c>
      <c r="AA522" s="21">
        <f t="shared" si="141"/>
        <v>0</v>
      </c>
      <c r="AB522" s="21">
        <f t="shared" si="142"/>
        <v>0</v>
      </c>
      <c r="AC522" s="21">
        <f t="shared" si="143"/>
        <v>0</v>
      </c>
      <c r="AD522" s="21">
        <f t="shared" si="149"/>
        <v>0</v>
      </c>
      <c r="AE522" s="21" t="str">
        <f t="shared" si="144"/>
        <v>1/21/21:00</v>
      </c>
    </row>
    <row r="523" spans="2:31">
      <c r="B523" s="37">
        <v>1</v>
      </c>
      <c r="C523" s="38">
        <v>21</v>
      </c>
      <c r="D523" s="38">
        <v>22</v>
      </c>
      <c r="E523" s="17">
        <v>-8.9</v>
      </c>
      <c r="F523" s="17">
        <v>0</v>
      </c>
      <c r="G523" s="17">
        <v>0</v>
      </c>
      <c r="H523" s="37">
        <f t="shared" si="132"/>
        <v>15.979999999999997</v>
      </c>
      <c r="I523" s="37">
        <f>IF(H523&lt;'Roof Calculator'!$G$8, 1, 0)</f>
        <v>1</v>
      </c>
      <c r="J523" s="37">
        <f>IF(H523&gt;='Roof Calculator'!$G$8, 1, 0)</f>
        <v>0</v>
      </c>
      <c r="K523" s="37">
        <f t="shared" si="133"/>
        <v>15.979999999999997</v>
      </c>
      <c r="L523" s="37">
        <f t="shared" si="134"/>
        <v>0</v>
      </c>
      <c r="M523" s="37">
        <v>0</v>
      </c>
      <c r="N523" s="37">
        <f t="shared" si="135"/>
        <v>0</v>
      </c>
      <c r="O523" s="37">
        <v>0</v>
      </c>
      <c r="P523" s="37">
        <v>0</v>
      </c>
      <c r="Q523" s="21">
        <f t="shared" si="136"/>
        <v>39.790999999999997</v>
      </c>
      <c r="R523" s="21">
        <f t="shared" si="145"/>
        <v>21.875000000000075</v>
      </c>
      <c r="S523" s="21">
        <f t="shared" si="146"/>
        <v>-19.793677887750842</v>
      </c>
      <c r="T523" s="21">
        <f t="shared" si="137"/>
        <v>86.147999999999996</v>
      </c>
      <c r="U523" s="37">
        <f>VLOOKUP(Time_Zone, 'LSTM LookUp'!$B$5:$D$8, 3, FALSE)</f>
        <v>-75</v>
      </c>
      <c r="V523" s="21">
        <f t="shared" si="147"/>
        <v>-11.501669124300447</v>
      </c>
      <c r="W523" s="21">
        <f t="shared" si="138"/>
        <v>308.27258271892492</v>
      </c>
      <c r="X523" s="21">
        <f t="shared" si="139"/>
        <v>0</v>
      </c>
      <c r="Y523" s="21">
        <f t="shared" si="140"/>
        <v>0</v>
      </c>
      <c r="Z523" s="21">
        <f t="shared" si="148"/>
        <v>0</v>
      </c>
      <c r="AA523" s="21">
        <f t="shared" si="141"/>
        <v>0</v>
      </c>
      <c r="AB523" s="21">
        <f t="shared" si="142"/>
        <v>0</v>
      </c>
      <c r="AC523" s="21">
        <f t="shared" si="143"/>
        <v>0</v>
      </c>
      <c r="AD523" s="21">
        <f t="shared" si="149"/>
        <v>0</v>
      </c>
      <c r="AE523" s="21" t="str">
        <f t="shared" si="144"/>
        <v>1/21/22:00</v>
      </c>
    </row>
    <row r="524" spans="2:31">
      <c r="B524" s="37">
        <v>1</v>
      </c>
      <c r="C524" s="38">
        <v>21</v>
      </c>
      <c r="D524" s="38">
        <v>23</v>
      </c>
      <c r="E524" s="17">
        <v>-7.2</v>
      </c>
      <c r="F524" s="17">
        <v>0</v>
      </c>
      <c r="G524" s="17">
        <v>0</v>
      </c>
      <c r="H524" s="37">
        <f t="shared" si="132"/>
        <v>19.04</v>
      </c>
      <c r="I524" s="37">
        <f>IF(H524&lt;'Roof Calculator'!$G$8, 1, 0)</f>
        <v>1</v>
      </c>
      <c r="J524" s="37">
        <f>IF(H524&gt;='Roof Calculator'!$G$8, 1, 0)</f>
        <v>0</v>
      </c>
      <c r="K524" s="37">
        <f t="shared" si="133"/>
        <v>19.04</v>
      </c>
      <c r="L524" s="37">
        <f t="shared" si="134"/>
        <v>0</v>
      </c>
      <c r="M524" s="37">
        <v>0</v>
      </c>
      <c r="N524" s="37">
        <f t="shared" si="135"/>
        <v>0</v>
      </c>
      <c r="O524" s="37">
        <v>0</v>
      </c>
      <c r="P524" s="37">
        <v>0</v>
      </c>
      <c r="Q524" s="21">
        <f t="shared" si="136"/>
        <v>39.790999999999997</v>
      </c>
      <c r="R524" s="21">
        <f t="shared" si="145"/>
        <v>21.916666666666742</v>
      </c>
      <c r="S524" s="21">
        <f t="shared" si="146"/>
        <v>-19.784543538045519</v>
      </c>
      <c r="T524" s="21">
        <f t="shared" si="137"/>
        <v>86.147999999999996</v>
      </c>
      <c r="U524" s="37">
        <f>VLOOKUP(Time_Zone, 'LSTM LookUp'!$B$5:$D$8, 3, FALSE)</f>
        <v>-75</v>
      </c>
      <c r="V524" s="21">
        <f t="shared" si="147"/>
        <v>-11.513166740908918</v>
      </c>
      <c r="W524" s="21">
        <f t="shared" si="138"/>
        <v>323.26970831477274</v>
      </c>
      <c r="X524" s="21">
        <f t="shared" si="139"/>
        <v>0</v>
      </c>
      <c r="Y524" s="21">
        <f t="shared" si="140"/>
        <v>0</v>
      </c>
      <c r="Z524" s="21">
        <f t="shared" si="148"/>
        <v>0</v>
      </c>
      <c r="AA524" s="21">
        <f t="shared" si="141"/>
        <v>0</v>
      </c>
      <c r="AB524" s="21">
        <f t="shared" si="142"/>
        <v>0</v>
      </c>
      <c r="AC524" s="21">
        <f t="shared" si="143"/>
        <v>0</v>
      </c>
      <c r="AD524" s="21">
        <f t="shared" si="149"/>
        <v>0</v>
      </c>
      <c r="AE524" s="21" t="str">
        <f t="shared" si="144"/>
        <v>1/21/23:00</v>
      </c>
    </row>
    <row r="525" spans="2:31">
      <c r="B525" s="37">
        <v>1</v>
      </c>
      <c r="C525" s="38">
        <v>21</v>
      </c>
      <c r="D525" s="38">
        <v>24</v>
      </c>
      <c r="E525" s="17">
        <v>-6.1</v>
      </c>
      <c r="F525" s="17">
        <v>0</v>
      </c>
      <c r="G525" s="17">
        <v>0</v>
      </c>
      <c r="H525" s="37">
        <f t="shared" si="132"/>
        <v>21.02</v>
      </c>
      <c r="I525" s="37">
        <f>IF(H525&lt;'Roof Calculator'!$G$8, 1, 0)</f>
        <v>1</v>
      </c>
      <c r="J525" s="37">
        <f>IF(H525&gt;='Roof Calculator'!$G$8, 1, 0)</f>
        <v>0</v>
      </c>
      <c r="K525" s="37">
        <f t="shared" si="133"/>
        <v>21.02</v>
      </c>
      <c r="L525" s="37">
        <f t="shared" si="134"/>
        <v>0</v>
      </c>
      <c r="M525" s="37">
        <v>0</v>
      </c>
      <c r="N525" s="37">
        <f t="shared" si="135"/>
        <v>0</v>
      </c>
      <c r="O525" s="37">
        <v>0</v>
      </c>
      <c r="P525" s="37">
        <v>0</v>
      </c>
      <c r="Q525" s="21">
        <f t="shared" si="136"/>
        <v>39.790999999999997</v>
      </c>
      <c r="R525" s="21">
        <f t="shared" si="145"/>
        <v>21.95833333333341</v>
      </c>
      <c r="S525" s="21">
        <f t="shared" si="146"/>
        <v>-19.775399109584875</v>
      </c>
      <c r="T525" s="21">
        <f t="shared" si="137"/>
        <v>86.147999999999996</v>
      </c>
      <c r="U525" s="37">
        <f>VLOOKUP(Time_Zone, 'LSTM LookUp'!$B$5:$D$8, 3, FALSE)</f>
        <v>-75</v>
      </c>
      <c r="V525" s="21">
        <f t="shared" si="147"/>
        <v>-11.52464480747447</v>
      </c>
      <c r="W525" s="21">
        <f t="shared" si="138"/>
        <v>338.2668387981314</v>
      </c>
      <c r="X525" s="21">
        <f t="shared" si="139"/>
        <v>0</v>
      </c>
      <c r="Y525" s="21">
        <f t="shared" si="140"/>
        <v>0</v>
      </c>
      <c r="Z525" s="21">
        <f t="shared" si="148"/>
        <v>0</v>
      </c>
      <c r="AA525" s="21">
        <f t="shared" si="141"/>
        <v>0</v>
      </c>
      <c r="AB525" s="21">
        <f t="shared" si="142"/>
        <v>0</v>
      </c>
      <c r="AC525" s="21">
        <f t="shared" si="143"/>
        <v>0</v>
      </c>
      <c r="AD525" s="21">
        <f t="shared" si="149"/>
        <v>0</v>
      </c>
      <c r="AE525" s="21" t="str">
        <f t="shared" si="144"/>
        <v>1/21/24:00</v>
      </c>
    </row>
    <row r="526" spans="2:31">
      <c r="B526" s="37">
        <v>1</v>
      </c>
      <c r="C526" s="38">
        <v>22</v>
      </c>
      <c r="D526" s="38">
        <v>1</v>
      </c>
      <c r="E526" s="17">
        <v>-6.1</v>
      </c>
      <c r="F526" s="17">
        <v>0</v>
      </c>
      <c r="G526" s="17">
        <v>0</v>
      </c>
      <c r="H526" s="37">
        <f t="shared" si="132"/>
        <v>21.02</v>
      </c>
      <c r="I526" s="37">
        <f>IF(H526&lt;'Roof Calculator'!$G$8, 1, 0)</f>
        <v>1</v>
      </c>
      <c r="J526" s="37">
        <f>IF(H526&gt;='Roof Calculator'!$G$8, 1, 0)</f>
        <v>0</v>
      </c>
      <c r="K526" s="37">
        <f t="shared" si="133"/>
        <v>21.02</v>
      </c>
      <c r="L526" s="37">
        <f t="shared" si="134"/>
        <v>0</v>
      </c>
      <c r="M526" s="37">
        <v>0</v>
      </c>
      <c r="N526" s="37">
        <f t="shared" si="135"/>
        <v>0</v>
      </c>
      <c r="O526" s="37">
        <v>0</v>
      </c>
      <c r="P526" s="37">
        <v>0</v>
      </c>
      <c r="Q526" s="21">
        <f t="shared" si="136"/>
        <v>39.790999999999997</v>
      </c>
      <c r="R526" s="21">
        <f t="shared" si="145"/>
        <v>22.000000000000078</v>
      </c>
      <c r="S526" s="21">
        <f t="shared" si="146"/>
        <v>-19.766244608575356</v>
      </c>
      <c r="T526" s="21">
        <f t="shared" si="137"/>
        <v>86.147999999999996</v>
      </c>
      <c r="U526" s="37">
        <f>VLOOKUP(Time_Zone, 'LSTM LookUp'!$B$5:$D$8, 3, FALSE)</f>
        <v>-75</v>
      </c>
      <c r="V526" s="21">
        <f t="shared" si="147"/>
        <v>-11.536103308339346</v>
      </c>
      <c r="W526" s="21">
        <f t="shared" si="138"/>
        <v>-6.7360258270848217</v>
      </c>
      <c r="X526" s="21">
        <f t="shared" si="139"/>
        <v>0</v>
      </c>
      <c r="Y526" s="21">
        <f t="shared" si="140"/>
        <v>0</v>
      </c>
      <c r="Z526" s="21">
        <f t="shared" si="148"/>
        <v>0</v>
      </c>
      <c r="AA526" s="21">
        <f t="shared" si="141"/>
        <v>0</v>
      </c>
      <c r="AB526" s="21">
        <f t="shared" si="142"/>
        <v>0</v>
      </c>
      <c r="AC526" s="21">
        <f t="shared" si="143"/>
        <v>0</v>
      </c>
      <c r="AD526" s="21">
        <f t="shared" si="149"/>
        <v>0</v>
      </c>
      <c r="AE526" s="21" t="str">
        <f t="shared" si="144"/>
        <v>1/22/1:00</v>
      </c>
    </row>
    <row r="527" spans="2:31">
      <c r="B527" s="37">
        <v>1</v>
      </c>
      <c r="C527" s="38">
        <v>22</v>
      </c>
      <c r="D527" s="38">
        <v>2</v>
      </c>
      <c r="E527" s="17">
        <v>-6.1</v>
      </c>
      <c r="F527" s="17">
        <v>0</v>
      </c>
      <c r="G527" s="17">
        <v>0</v>
      </c>
      <c r="H527" s="37">
        <f t="shared" si="132"/>
        <v>21.02</v>
      </c>
      <c r="I527" s="37">
        <f>IF(H527&lt;'Roof Calculator'!$G$8, 1, 0)</f>
        <v>1</v>
      </c>
      <c r="J527" s="37">
        <f>IF(H527&gt;='Roof Calculator'!$G$8, 1, 0)</f>
        <v>0</v>
      </c>
      <c r="K527" s="37">
        <f t="shared" si="133"/>
        <v>21.02</v>
      </c>
      <c r="L527" s="37">
        <f t="shared" si="134"/>
        <v>0</v>
      </c>
      <c r="M527" s="37">
        <v>0</v>
      </c>
      <c r="N527" s="37">
        <f t="shared" si="135"/>
        <v>0</v>
      </c>
      <c r="O527" s="37">
        <v>0</v>
      </c>
      <c r="P527" s="37">
        <v>0</v>
      </c>
      <c r="Q527" s="21">
        <f t="shared" si="136"/>
        <v>39.790999999999997</v>
      </c>
      <c r="R527" s="21">
        <f t="shared" si="145"/>
        <v>22.041666666666746</v>
      </c>
      <c r="S527" s="21">
        <f t="shared" si="146"/>
        <v>-19.757080041227777</v>
      </c>
      <c r="T527" s="21">
        <f t="shared" si="137"/>
        <v>86.147999999999996</v>
      </c>
      <c r="U527" s="37">
        <f>VLOOKUP(Time_Zone, 'LSTM LookUp'!$B$5:$D$8, 3, FALSE)</f>
        <v>-75</v>
      </c>
      <c r="V527" s="21">
        <f t="shared" si="147"/>
        <v>-11.547542227883914</v>
      </c>
      <c r="W527" s="21">
        <f t="shared" si="138"/>
        <v>8.2611144430290029</v>
      </c>
      <c r="X527" s="21">
        <f t="shared" si="139"/>
        <v>0</v>
      </c>
      <c r="Y527" s="21">
        <f t="shared" si="140"/>
        <v>0</v>
      </c>
      <c r="Z527" s="21">
        <f t="shared" si="148"/>
        <v>0</v>
      </c>
      <c r="AA527" s="21">
        <f t="shared" si="141"/>
        <v>0</v>
      </c>
      <c r="AB527" s="21">
        <f t="shared" si="142"/>
        <v>0</v>
      </c>
      <c r="AC527" s="21">
        <f t="shared" si="143"/>
        <v>0</v>
      </c>
      <c r="AD527" s="21">
        <f t="shared" si="149"/>
        <v>0</v>
      </c>
      <c r="AE527" s="21" t="str">
        <f t="shared" si="144"/>
        <v>1/22/2:00</v>
      </c>
    </row>
    <row r="528" spans="2:31">
      <c r="B528" s="37">
        <v>1</v>
      </c>
      <c r="C528" s="38">
        <v>22</v>
      </c>
      <c r="D528" s="38">
        <v>3</v>
      </c>
      <c r="E528" s="17">
        <v>-5.6</v>
      </c>
      <c r="F528" s="17">
        <v>0</v>
      </c>
      <c r="G528" s="17">
        <v>0</v>
      </c>
      <c r="H528" s="37">
        <f t="shared" si="132"/>
        <v>21.92</v>
      </c>
      <c r="I528" s="37">
        <f>IF(H528&lt;'Roof Calculator'!$G$8, 1, 0)</f>
        <v>1</v>
      </c>
      <c r="J528" s="37">
        <f>IF(H528&gt;='Roof Calculator'!$G$8, 1, 0)</f>
        <v>0</v>
      </c>
      <c r="K528" s="37">
        <f t="shared" si="133"/>
        <v>21.92</v>
      </c>
      <c r="L528" s="37">
        <f t="shared" si="134"/>
        <v>0</v>
      </c>
      <c r="M528" s="37">
        <v>0</v>
      </c>
      <c r="N528" s="37">
        <f t="shared" si="135"/>
        <v>0</v>
      </c>
      <c r="O528" s="37">
        <v>0</v>
      </c>
      <c r="P528" s="37">
        <v>0</v>
      </c>
      <c r="Q528" s="21">
        <f t="shared" si="136"/>
        <v>39.790999999999997</v>
      </c>
      <c r="R528" s="21">
        <f t="shared" si="145"/>
        <v>22.083333333333414</v>
      </c>
      <c r="S528" s="21">
        <f t="shared" si="146"/>
        <v>-19.747905413757323</v>
      </c>
      <c r="T528" s="21">
        <f t="shared" si="137"/>
        <v>86.147999999999996</v>
      </c>
      <c r="U528" s="37">
        <f>VLOOKUP(Time_Zone, 'LSTM LookUp'!$B$5:$D$8, 3, FALSE)</f>
        <v>-75</v>
      </c>
      <c r="V528" s="21">
        <f t="shared" si="147"/>
        <v>-11.558961550526712</v>
      </c>
      <c r="W528" s="21">
        <f t="shared" si="138"/>
        <v>23.258259612368306</v>
      </c>
      <c r="X528" s="21">
        <f t="shared" si="139"/>
        <v>0</v>
      </c>
      <c r="Y528" s="21">
        <f t="shared" si="140"/>
        <v>0</v>
      </c>
      <c r="Z528" s="21">
        <f t="shared" si="148"/>
        <v>0</v>
      </c>
      <c r="AA528" s="21">
        <f t="shared" si="141"/>
        <v>0</v>
      </c>
      <c r="AB528" s="21">
        <f t="shared" si="142"/>
        <v>0</v>
      </c>
      <c r="AC528" s="21">
        <f t="shared" si="143"/>
        <v>0</v>
      </c>
      <c r="AD528" s="21">
        <f t="shared" si="149"/>
        <v>0</v>
      </c>
      <c r="AE528" s="21" t="str">
        <f t="shared" si="144"/>
        <v>1/22/3:00</v>
      </c>
    </row>
    <row r="529" spans="2:31">
      <c r="B529" s="37">
        <v>1</v>
      </c>
      <c r="C529" s="38">
        <v>22</v>
      </c>
      <c r="D529" s="38">
        <v>4</v>
      </c>
      <c r="E529" s="17">
        <v>-5.6</v>
      </c>
      <c r="F529" s="17">
        <v>0</v>
      </c>
      <c r="G529" s="17">
        <v>0</v>
      </c>
      <c r="H529" s="37">
        <f t="shared" si="132"/>
        <v>21.92</v>
      </c>
      <c r="I529" s="37">
        <f>IF(H529&lt;'Roof Calculator'!$G$8, 1, 0)</f>
        <v>1</v>
      </c>
      <c r="J529" s="37">
        <f>IF(H529&gt;='Roof Calculator'!$G$8, 1, 0)</f>
        <v>0</v>
      </c>
      <c r="K529" s="37">
        <f t="shared" si="133"/>
        <v>21.92</v>
      </c>
      <c r="L529" s="37">
        <f t="shared" si="134"/>
        <v>0</v>
      </c>
      <c r="M529" s="37">
        <v>0</v>
      </c>
      <c r="N529" s="37">
        <f t="shared" si="135"/>
        <v>0</v>
      </c>
      <c r="O529" s="37">
        <v>0</v>
      </c>
      <c r="P529" s="37">
        <v>0</v>
      </c>
      <c r="Q529" s="21">
        <f t="shared" si="136"/>
        <v>39.790999999999997</v>
      </c>
      <c r="R529" s="21">
        <f t="shared" si="145"/>
        <v>22.125000000000082</v>
      </c>
      <c r="S529" s="21">
        <f t="shared" si="146"/>
        <v>-19.738720732383548</v>
      </c>
      <c r="T529" s="21">
        <f t="shared" si="137"/>
        <v>86.147999999999996</v>
      </c>
      <c r="U529" s="37">
        <f>VLOOKUP(Time_Zone, 'LSTM LookUp'!$B$5:$D$8, 3, FALSE)</f>
        <v>-75</v>
      </c>
      <c r="V529" s="21">
        <f t="shared" si="147"/>
        <v>-11.570361260724454</v>
      </c>
      <c r="W529" s="21">
        <f t="shared" si="138"/>
        <v>38.255409684818886</v>
      </c>
      <c r="X529" s="21">
        <f t="shared" si="139"/>
        <v>0</v>
      </c>
      <c r="Y529" s="21">
        <f t="shared" si="140"/>
        <v>0</v>
      </c>
      <c r="Z529" s="21">
        <f t="shared" si="148"/>
        <v>0</v>
      </c>
      <c r="AA529" s="21">
        <f t="shared" si="141"/>
        <v>0</v>
      </c>
      <c r="AB529" s="21">
        <f t="shared" si="142"/>
        <v>0</v>
      </c>
      <c r="AC529" s="21">
        <f t="shared" si="143"/>
        <v>0</v>
      </c>
      <c r="AD529" s="21">
        <f t="shared" si="149"/>
        <v>0</v>
      </c>
      <c r="AE529" s="21" t="str">
        <f t="shared" si="144"/>
        <v>1/22/4:00</v>
      </c>
    </row>
    <row r="530" spans="2:31">
      <c r="B530" s="37">
        <v>1</v>
      </c>
      <c r="C530" s="38">
        <v>22</v>
      </c>
      <c r="D530" s="38">
        <v>5</v>
      </c>
      <c r="E530" s="17">
        <v>-5</v>
      </c>
      <c r="F530" s="17">
        <v>0</v>
      </c>
      <c r="G530" s="17">
        <v>0</v>
      </c>
      <c r="H530" s="37">
        <f t="shared" si="132"/>
        <v>23</v>
      </c>
      <c r="I530" s="37">
        <f>IF(H530&lt;'Roof Calculator'!$G$8, 1, 0)</f>
        <v>1</v>
      </c>
      <c r="J530" s="37">
        <f>IF(H530&gt;='Roof Calculator'!$G$8, 1, 0)</f>
        <v>0</v>
      </c>
      <c r="K530" s="37">
        <f t="shared" si="133"/>
        <v>23</v>
      </c>
      <c r="L530" s="37">
        <f t="shared" si="134"/>
        <v>0</v>
      </c>
      <c r="M530" s="37">
        <v>0</v>
      </c>
      <c r="N530" s="37">
        <f t="shared" si="135"/>
        <v>0</v>
      </c>
      <c r="O530" s="37">
        <v>0</v>
      </c>
      <c r="P530" s="37">
        <v>0</v>
      </c>
      <c r="Q530" s="21">
        <f t="shared" si="136"/>
        <v>39.790999999999997</v>
      </c>
      <c r="R530" s="21">
        <f t="shared" si="145"/>
        <v>22.16666666666675</v>
      </c>
      <c r="S530" s="21">
        <f t="shared" si="146"/>
        <v>-19.729526003330356</v>
      </c>
      <c r="T530" s="21">
        <f t="shared" si="137"/>
        <v>86.147999999999996</v>
      </c>
      <c r="U530" s="37">
        <f>VLOOKUP(Time_Zone, 'LSTM LookUp'!$B$5:$D$8, 3, FALSE)</f>
        <v>-75</v>
      </c>
      <c r="V530" s="21">
        <f t="shared" si="147"/>
        <v>-11.581741342972053</v>
      </c>
      <c r="W530" s="21">
        <f t="shared" si="138"/>
        <v>53.252564664257001</v>
      </c>
      <c r="X530" s="21">
        <f t="shared" si="139"/>
        <v>0</v>
      </c>
      <c r="Y530" s="21">
        <f t="shared" si="140"/>
        <v>0</v>
      </c>
      <c r="Z530" s="21">
        <f t="shared" si="148"/>
        <v>0</v>
      </c>
      <c r="AA530" s="21">
        <f t="shared" si="141"/>
        <v>0</v>
      </c>
      <c r="AB530" s="21">
        <f t="shared" si="142"/>
        <v>0</v>
      </c>
      <c r="AC530" s="21">
        <f t="shared" si="143"/>
        <v>0</v>
      </c>
      <c r="AD530" s="21">
        <f t="shared" si="149"/>
        <v>0</v>
      </c>
      <c r="AE530" s="21" t="str">
        <f t="shared" si="144"/>
        <v>1/22/5:00</v>
      </c>
    </row>
    <row r="531" spans="2:31">
      <c r="B531" s="37">
        <v>1</v>
      </c>
      <c r="C531" s="38">
        <v>22</v>
      </c>
      <c r="D531" s="38">
        <v>6</v>
      </c>
      <c r="E531" s="17">
        <v>-5</v>
      </c>
      <c r="F531" s="17">
        <v>0</v>
      </c>
      <c r="G531" s="17">
        <v>0</v>
      </c>
      <c r="H531" s="37">
        <f t="shared" si="132"/>
        <v>23</v>
      </c>
      <c r="I531" s="37">
        <f>IF(H531&lt;'Roof Calculator'!$G$8, 1, 0)</f>
        <v>1</v>
      </c>
      <c r="J531" s="37">
        <f>IF(H531&gt;='Roof Calculator'!$G$8, 1, 0)</f>
        <v>0</v>
      </c>
      <c r="K531" s="37">
        <f t="shared" si="133"/>
        <v>23</v>
      </c>
      <c r="L531" s="37">
        <f t="shared" si="134"/>
        <v>0</v>
      </c>
      <c r="M531" s="37">
        <v>0</v>
      </c>
      <c r="N531" s="37">
        <f t="shared" si="135"/>
        <v>0</v>
      </c>
      <c r="O531" s="37">
        <v>0</v>
      </c>
      <c r="P531" s="37">
        <v>0</v>
      </c>
      <c r="Q531" s="21">
        <f t="shared" si="136"/>
        <v>39.790999999999997</v>
      </c>
      <c r="R531" s="21">
        <f t="shared" si="145"/>
        <v>22.208333333333417</v>
      </c>
      <c r="S531" s="21">
        <f t="shared" si="146"/>
        <v>-19.720321232825999</v>
      </c>
      <c r="T531" s="21">
        <f t="shared" si="137"/>
        <v>86.147999999999996</v>
      </c>
      <c r="U531" s="37">
        <f>VLOOKUP(Time_Zone, 'LSTM LookUp'!$B$5:$D$8, 3, FALSE)</f>
        <v>-75</v>
      </c>
      <c r="V531" s="21">
        <f t="shared" si="147"/>
        <v>-11.593101781802687</v>
      </c>
      <c r="W531" s="21">
        <f t="shared" si="138"/>
        <v>68.249724554549289</v>
      </c>
      <c r="X531" s="21">
        <f t="shared" si="139"/>
        <v>0</v>
      </c>
      <c r="Y531" s="21">
        <f t="shared" si="140"/>
        <v>0</v>
      </c>
      <c r="Z531" s="21">
        <f t="shared" si="148"/>
        <v>0</v>
      </c>
      <c r="AA531" s="21">
        <f t="shared" si="141"/>
        <v>0</v>
      </c>
      <c r="AB531" s="21">
        <f t="shared" si="142"/>
        <v>0</v>
      </c>
      <c r="AC531" s="21">
        <f t="shared" si="143"/>
        <v>0</v>
      </c>
      <c r="AD531" s="21">
        <f t="shared" si="149"/>
        <v>0</v>
      </c>
      <c r="AE531" s="21" t="str">
        <f t="shared" si="144"/>
        <v>1/22/6:00</v>
      </c>
    </row>
    <row r="532" spans="2:31">
      <c r="B532" s="37">
        <v>1</v>
      </c>
      <c r="C532" s="38">
        <v>22</v>
      </c>
      <c r="D532" s="38">
        <v>7</v>
      </c>
      <c r="E532" s="17">
        <v>-5.6</v>
      </c>
      <c r="F532" s="17">
        <v>0</v>
      </c>
      <c r="G532" s="17">
        <v>0</v>
      </c>
      <c r="H532" s="37">
        <f t="shared" si="132"/>
        <v>21.92</v>
      </c>
      <c r="I532" s="37">
        <f>IF(H532&lt;'Roof Calculator'!$G$8, 1, 0)</f>
        <v>1</v>
      </c>
      <c r="J532" s="37">
        <f>IF(H532&gt;='Roof Calculator'!$G$8, 1, 0)</f>
        <v>0</v>
      </c>
      <c r="K532" s="37">
        <f t="shared" si="133"/>
        <v>21.92</v>
      </c>
      <c r="L532" s="37">
        <f t="shared" si="134"/>
        <v>0</v>
      </c>
      <c r="M532" s="37">
        <v>0</v>
      </c>
      <c r="N532" s="37">
        <f t="shared" si="135"/>
        <v>0</v>
      </c>
      <c r="O532" s="37">
        <v>0</v>
      </c>
      <c r="P532" s="37">
        <v>0</v>
      </c>
      <c r="Q532" s="21">
        <f t="shared" si="136"/>
        <v>39.790999999999997</v>
      </c>
      <c r="R532" s="21">
        <f t="shared" si="145"/>
        <v>22.250000000000085</v>
      </c>
      <c r="S532" s="21">
        <f t="shared" si="146"/>
        <v>-19.711106427103026</v>
      </c>
      <c r="T532" s="21">
        <f t="shared" si="137"/>
        <v>86.147999999999996</v>
      </c>
      <c r="U532" s="37">
        <f>VLOOKUP(Time_Zone, 'LSTM LookUp'!$B$5:$D$8, 3, FALSE)</f>
        <v>-75</v>
      </c>
      <c r="V532" s="21">
        <f t="shared" si="147"/>
        <v>-11.604442561787778</v>
      </c>
      <c r="W532" s="21">
        <f t="shared" si="138"/>
        <v>83.24688935955308</v>
      </c>
      <c r="X532" s="21">
        <f t="shared" si="139"/>
        <v>0</v>
      </c>
      <c r="Y532" s="21">
        <f t="shared" si="140"/>
        <v>0</v>
      </c>
      <c r="Z532" s="21">
        <f t="shared" si="148"/>
        <v>0</v>
      </c>
      <c r="AA532" s="21">
        <f t="shared" si="141"/>
        <v>0</v>
      </c>
      <c r="AB532" s="21">
        <f t="shared" si="142"/>
        <v>0</v>
      </c>
      <c r="AC532" s="21">
        <f t="shared" si="143"/>
        <v>0</v>
      </c>
      <c r="AD532" s="21">
        <f t="shared" si="149"/>
        <v>0</v>
      </c>
      <c r="AE532" s="21" t="str">
        <f t="shared" si="144"/>
        <v>1/22/7:00</v>
      </c>
    </row>
    <row r="533" spans="2:31">
      <c r="B533" s="37">
        <v>1</v>
      </c>
      <c r="C533" s="38">
        <v>22</v>
      </c>
      <c r="D533" s="38">
        <v>8</v>
      </c>
      <c r="E533" s="17">
        <v>-6.1</v>
      </c>
      <c r="F533" s="17">
        <v>0</v>
      </c>
      <c r="G533" s="17">
        <v>0</v>
      </c>
      <c r="H533" s="37">
        <f t="shared" si="132"/>
        <v>21.02</v>
      </c>
      <c r="I533" s="37">
        <f>IF(H533&lt;'Roof Calculator'!$G$8, 1, 0)</f>
        <v>1</v>
      </c>
      <c r="J533" s="37">
        <f>IF(H533&gt;='Roof Calculator'!$G$8, 1, 0)</f>
        <v>0</v>
      </c>
      <c r="K533" s="37">
        <f t="shared" si="133"/>
        <v>21.02</v>
      </c>
      <c r="L533" s="37">
        <f t="shared" si="134"/>
        <v>0</v>
      </c>
      <c r="M533" s="37">
        <v>0</v>
      </c>
      <c r="N533" s="37">
        <f t="shared" si="135"/>
        <v>0</v>
      </c>
      <c r="O533" s="37">
        <v>0</v>
      </c>
      <c r="P533" s="37">
        <v>0</v>
      </c>
      <c r="Q533" s="21">
        <f t="shared" si="136"/>
        <v>39.790999999999997</v>
      </c>
      <c r="R533" s="21">
        <f t="shared" si="145"/>
        <v>22.291666666666753</v>
      </c>
      <c r="S533" s="21">
        <f t="shared" si="146"/>
        <v>-19.701881592398355</v>
      </c>
      <c r="T533" s="21">
        <f t="shared" si="137"/>
        <v>86.147999999999996</v>
      </c>
      <c r="U533" s="37">
        <f>VLOOKUP(Time_Zone, 'LSTM LookUp'!$B$5:$D$8, 3, FALSE)</f>
        <v>-75</v>
      </c>
      <c r="V533" s="21">
        <f t="shared" si="147"/>
        <v>-11.615763667537058</v>
      </c>
      <c r="W533" s="21">
        <f t="shared" si="138"/>
        <v>98.244059083115758</v>
      </c>
      <c r="X533" s="21">
        <f t="shared" si="139"/>
        <v>0</v>
      </c>
      <c r="Y533" s="21">
        <f t="shared" si="140"/>
        <v>0</v>
      </c>
      <c r="Z533" s="21">
        <f t="shared" si="148"/>
        <v>0</v>
      </c>
      <c r="AA533" s="21">
        <f t="shared" si="141"/>
        <v>0</v>
      </c>
      <c r="AB533" s="21">
        <f t="shared" si="142"/>
        <v>0</v>
      </c>
      <c r="AC533" s="21">
        <f t="shared" si="143"/>
        <v>0</v>
      </c>
      <c r="AD533" s="21">
        <f t="shared" si="149"/>
        <v>0</v>
      </c>
      <c r="AE533" s="21" t="str">
        <f t="shared" si="144"/>
        <v>1/22/8:00</v>
      </c>
    </row>
    <row r="534" spans="2:31">
      <c r="B534" s="37">
        <v>1</v>
      </c>
      <c r="C534" s="38">
        <v>22</v>
      </c>
      <c r="D534" s="38">
        <v>9</v>
      </c>
      <c r="E534" s="17">
        <v>-6.7</v>
      </c>
      <c r="F534" s="17">
        <v>28</v>
      </c>
      <c r="G534" s="17">
        <v>0</v>
      </c>
      <c r="H534" s="37">
        <f t="shared" ref="H534:H597" si="150">E534*9/5+32</f>
        <v>19.939999999999998</v>
      </c>
      <c r="I534" s="37">
        <f>IF(H534&lt;'Roof Calculator'!$G$8, 1, 0)</f>
        <v>1</v>
      </c>
      <c r="J534" s="37">
        <f>IF(H534&gt;='Roof Calculator'!$G$8, 1, 0)</f>
        <v>0</v>
      </c>
      <c r="K534" s="37">
        <f t="shared" ref="K534:K597" si="151">I534*H534</f>
        <v>19.939999999999998</v>
      </c>
      <c r="L534" s="37">
        <f t="shared" ref="L534:L597" si="152">J534*H534</f>
        <v>0</v>
      </c>
      <c r="M534" s="37">
        <v>0</v>
      </c>
      <c r="N534" s="37">
        <f t="shared" ref="N534:N597" si="153">F534*(180-M534)/180</f>
        <v>28</v>
      </c>
      <c r="O534" s="37">
        <v>0</v>
      </c>
      <c r="P534" s="37">
        <v>0</v>
      </c>
      <c r="Q534" s="21">
        <f t="shared" ref="Q534:Q597" si="154">Latitude</f>
        <v>39.790999999999997</v>
      </c>
      <c r="R534" s="21">
        <f t="shared" si="145"/>
        <v>22.333333333333421</v>
      </c>
      <c r="S534" s="21">
        <f t="shared" si="146"/>
        <v>-19.692646734953172</v>
      </c>
      <c r="T534" s="21">
        <f t="shared" ref="T534:T597" si="155">Longitude</f>
        <v>86.147999999999996</v>
      </c>
      <c r="U534" s="37">
        <f>VLOOKUP(Time_Zone, 'LSTM LookUp'!$B$5:$D$8, 3, FALSE)</f>
        <v>-75</v>
      </c>
      <c r="V534" s="21">
        <f t="shared" si="147"/>
        <v>-11.627065083698572</v>
      </c>
      <c r="W534" s="21">
        <f t="shared" ref="W534:W597" si="156">15*((D534+(4*(T534-U534)+V534)/60)-12)</f>
        <v>113.24123372907533</v>
      </c>
      <c r="X534" s="21">
        <f t="shared" ref="X534:X597" si="157">G534*(SIN(S534*PI()/180)*SIN(Q534*PI()/180)*COS(O534*PI()/180)-SIN(S534*PI()/180)*COS(Q534*PI()/180)*SIN(O534*PI()/180)*COS(P534*PI()/180)+COS(S534*PI()/180)*COS(Q534*PI()/180)*COS(O534*PI()/180)*COS(W534*PI()/180)+COS(S534*PI()/180)*SIN(Q534*PI()/180)*SIN(O534*PI()/180)*COS(P534*PI()/180)*COS(W534*PI()/180)+COS(S534*PI()/180)*SIN(P534*PI()/180)*SIN(W534*PI()/180)*SIN(O534*PI()/180))</f>
        <v>0</v>
      </c>
      <c r="Y534" s="21">
        <f t="shared" ref="Y534:Y597" si="158">X534+N534</f>
        <v>28</v>
      </c>
      <c r="Z534" s="21">
        <f t="shared" si="148"/>
        <v>8.8755109624674837</v>
      </c>
      <c r="AA534" s="21">
        <f t="shared" ref="AA534:AA597" si="159">Z534*I534</f>
        <v>8.8755109624674837</v>
      </c>
      <c r="AB534" s="21">
        <f t="shared" ref="AB534:AB597" si="160">Z534*J534</f>
        <v>0</v>
      </c>
      <c r="AC534" s="21">
        <f t="shared" ref="AC534:AC597" si="161">L534</f>
        <v>0</v>
      </c>
      <c r="AD534" s="21">
        <f t="shared" si="149"/>
        <v>0</v>
      </c>
      <c r="AE534" s="21" t="str">
        <f t="shared" ref="AE534:AE597" si="162">CONCATENATE(B534, "/", C534, "/", D534,":00")</f>
        <v>1/22/9:00</v>
      </c>
    </row>
    <row r="535" spans="2:31">
      <c r="B535" s="37">
        <v>1</v>
      </c>
      <c r="C535" s="38">
        <v>22</v>
      </c>
      <c r="D535" s="38">
        <v>10</v>
      </c>
      <c r="E535" s="17">
        <v>-6.7</v>
      </c>
      <c r="F535" s="17">
        <v>76</v>
      </c>
      <c r="G535" s="17">
        <v>412</v>
      </c>
      <c r="H535" s="37">
        <f t="shared" si="150"/>
        <v>19.939999999999998</v>
      </c>
      <c r="I535" s="37">
        <f>IF(H535&lt;'Roof Calculator'!$G$8, 1, 0)</f>
        <v>1</v>
      </c>
      <c r="J535" s="37">
        <f>IF(H535&gt;='Roof Calculator'!$G$8, 1, 0)</f>
        <v>0</v>
      </c>
      <c r="K535" s="37">
        <f t="shared" si="151"/>
        <v>19.939999999999998</v>
      </c>
      <c r="L535" s="37">
        <f t="shared" si="152"/>
        <v>0</v>
      </c>
      <c r="M535" s="37">
        <v>0</v>
      </c>
      <c r="N535" s="37">
        <f t="shared" si="153"/>
        <v>76</v>
      </c>
      <c r="O535" s="37">
        <v>0</v>
      </c>
      <c r="P535" s="37">
        <v>0</v>
      </c>
      <c r="Q535" s="21">
        <f t="shared" si="154"/>
        <v>39.790999999999997</v>
      </c>
      <c r="R535" s="21">
        <f t="shared" ref="R535:R598" si="163">R534+1/24</f>
        <v>22.375000000000089</v>
      </c>
      <c r="S535" s="21">
        <f t="shared" ref="S535:S598" si="164">ASIN(SIN(23.45*PI()/180)*SIN((360/365*(R535-81))*PI()/180))*180/PI()</f>
        <v>-19.683401861012978</v>
      </c>
      <c r="T535" s="21">
        <f t="shared" si="155"/>
        <v>86.147999999999996</v>
      </c>
      <c r="U535" s="37">
        <f>VLOOKUP(Time_Zone, 'LSTM LookUp'!$B$5:$D$8, 3, FALSE)</f>
        <v>-75</v>
      </c>
      <c r="V535" s="21">
        <f t="shared" ref="V535:V598" si="165">9.87*SIN(2*(360/365*(R535-81))*PI()/180)-7.53*COS((360/365*(R535-81))*PI()/180)-1.5*SIN((360/365*(R535-81))*PI()/180)</f>
        <v>-11.638346794958725</v>
      </c>
      <c r="W535" s="21">
        <f t="shared" si="156"/>
        <v>128.23841330126029</v>
      </c>
      <c r="X535" s="21">
        <f t="shared" si="157"/>
        <v>-273.30167525905489</v>
      </c>
      <c r="Y535" s="21">
        <f t="shared" si="158"/>
        <v>-197.30167525905489</v>
      </c>
      <c r="Z535" s="21">
        <f t="shared" ref="Z535:Z598" si="166">Y535/10.764*3.412</f>
        <v>-62.541185059819334</v>
      </c>
      <c r="AA535" s="21">
        <f t="shared" si="159"/>
        <v>-62.541185059819334</v>
      </c>
      <c r="AB535" s="21">
        <f t="shared" si="160"/>
        <v>0</v>
      </c>
      <c r="AC535" s="21">
        <f t="shared" si="161"/>
        <v>0</v>
      </c>
      <c r="AD535" s="21">
        <f t="shared" ref="AD535:AD598" si="167">AB535</f>
        <v>0</v>
      </c>
      <c r="AE535" s="21" t="str">
        <f t="shared" si="162"/>
        <v>1/22/10:00</v>
      </c>
    </row>
    <row r="536" spans="2:31">
      <c r="B536" s="37">
        <v>1</v>
      </c>
      <c r="C536" s="38">
        <v>22</v>
      </c>
      <c r="D536" s="38">
        <v>11</v>
      </c>
      <c r="E536" s="17">
        <v>-6.7</v>
      </c>
      <c r="F536" s="17">
        <v>110</v>
      </c>
      <c r="G536" s="17">
        <v>631</v>
      </c>
      <c r="H536" s="37">
        <f t="shared" si="150"/>
        <v>19.939999999999998</v>
      </c>
      <c r="I536" s="37">
        <f>IF(H536&lt;'Roof Calculator'!$G$8, 1, 0)</f>
        <v>1</v>
      </c>
      <c r="J536" s="37">
        <f>IF(H536&gt;='Roof Calculator'!$G$8, 1, 0)</f>
        <v>0</v>
      </c>
      <c r="K536" s="37">
        <f t="shared" si="151"/>
        <v>19.939999999999998</v>
      </c>
      <c r="L536" s="37">
        <f t="shared" si="152"/>
        <v>0</v>
      </c>
      <c r="M536" s="37">
        <v>0</v>
      </c>
      <c r="N536" s="37">
        <f t="shared" si="153"/>
        <v>110</v>
      </c>
      <c r="O536" s="37">
        <v>0</v>
      </c>
      <c r="P536" s="37">
        <v>0</v>
      </c>
      <c r="Q536" s="21">
        <f t="shared" si="154"/>
        <v>39.790999999999997</v>
      </c>
      <c r="R536" s="21">
        <f t="shared" si="163"/>
        <v>22.416666666666757</v>
      </c>
      <c r="S536" s="21">
        <f t="shared" si="164"/>
        <v>-19.674146976827554</v>
      </c>
      <c r="T536" s="21">
        <f t="shared" si="155"/>
        <v>86.147999999999996</v>
      </c>
      <c r="U536" s="37">
        <f>VLOOKUP(Time_Zone, 'LSTM LookUp'!$B$5:$D$8, 3, FALSE)</f>
        <v>-75</v>
      </c>
      <c r="V536" s="21">
        <f t="shared" si="165"/>
        <v>-11.649608786042293</v>
      </c>
      <c r="W536" s="21">
        <f t="shared" si="156"/>
        <v>143.23559780348941</v>
      </c>
      <c r="X536" s="21">
        <f t="shared" si="157"/>
        <v>-501.69920747891388</v>
      </c>
      <c r="Y536" s="21">
        <f t="shared" si="158"/>
        <v>-391.69920747891388</v>
      </c>
      <c r="Z536" s="21">
        <f t="shared" si="166"/>
        <v>-124.16180749889021</v>
      </c>
      <c r="AA536" s="21">
        <f t="shared" si="159"/>
        <v>-124.16180749889021</v>
      </c>
      <c r="AB536" s="21">
        <f t="shared" si="160"/>
        <v>0</v>
      </c>
      <c r="AC536" s="21">
        <f t="shared" si="161"/>
        <v>0</v>
      </c>
      <c r="AD536" s="21">
        <f t="shared" si="167"/>
        <v>0</v>
      </c>
      <c r="AE536" s="21" t="str">
        <f t="shared" si="162"/>
        <v>1/22/11:00</v>
      </c>
    </row>
    <row r="537" spans="2:31">
      <c r="B537" s="37">
        <v>1</v>
      </c>
      <c r="C537" s="38">
        <v>22</v>
      </c>
      <c r="D537" s="38">
        <v>12</v>
      </c>
      <c r="E537" s="17">
        <v>-5.6</v>
      </c>
      <c r="F537" s="17">
        <v>239</v>
      </c>
      <c r="G537" s="17">
        <v>404</v>
      </c>
      <c r="H537" s="37">
        <f t="shared" si="150"/>
        <v>21.92</v>
      </c>
      <c r="I537" s="37">
        <f>IF(H537&lt;'Roof Calculator'!$G$8, 1, 0)</f>
        <v>1</v>
      </c>
      <c r="J537" s="37">
        <f>IF(H537&gt;='Roof Calculator'!$G$8, 1, 0)</f>
        <v>0</v>
      </c>
      <c r="K537" s="37">
        <f t="shared" si="151"/>
        <v>21.92</v>
      </c>
      <c r="L537" s="37">
        <f t="shared" si="152"/>
        <v>0</v>
      </c>
      <c r="M537" s="37">
        <v>0</v>
      </c>
      <c r="N537" s="37">
        <f t="shared" si="153"/>
        <v>239</v>
      </c>
      <c r="O537" s="37">
        <v>0</v>
      </c>
      <c r="P537" s="37">
        <v>0</v>
      </c>
      <c r="Q537" s="21">
        <f t="shared" si="154"/>
        <v>39.790999999999997</v>
      </c>
      <c r="R537" s="21">
        <f t="shared" si="163"/>
        <v>22.458333333333425</v>
      </c>
      <c r="S537" s="21">
        <f t="shared" si="164"/>
        <v>-19.66488208865098</v>
      </c>
      <c r="T537" s="21">
        <f t="shared" si="155"/>
        <v>86.147999999999996</v>
      </c>
      <c r="U537" s="37">
        <f>VLOOKUP(Time_Zone, 'LSTM LookUp'!$B$5:$D$8, 3, FALSE)</f>
        <v>-75</v>
      </c>
      <c r="V537" s="21">
        <f t="shared" si="165"/>
        <v>-11.660851041712462</v>
      </c>
      <c r="W537" s="21">
        <f t="shared" si="156"/>
        <v>158.23278723957188</v>
      </c>
      <c r="X537" s="21">
        <f t="shared" si="157"/>
        <v>-358.48765360769232</v>
      </c>
      <c r="Y537" s="21">
        <f t="shared" si="158"/>
        <v>-119.48765360769232</v>
      </c>
      <c r="Z537" s="21">
        <f t="shared" si="166"/>
        <v>-37.875499266949667</v>
      </c>
      <c r="AA537" s="21">
        <f t="shared" si="159"/>
        <v>-37.875499266949667</v>
      </c>
      <c r="AB537" s="21">
        <f t="shared" si="160"/>
        <v>0</v>
      </c>
      <c r="AC537" s="21">
        <f t="shared" si="161"/>
        <v>0</v>
      </c>
      <c r="AD537" s="21">
        <f t="shared" si="167"/>
        <v>0</v>
      </c>
      <c r="AE537" s="21" t="str">
        <f t="shared" si="162"/>
        <v>1/22/12:00</v>
      </c>
    </row>
    <row r="538" spans="2:31">
      <c r="B538" s="37">
        <v>1</v>
      </c>
      <c r="C538" s="38">
        <v>22</v>
      </c>
      <c r="D538" s="38">
        <v>13</v>
      </c>
      <c r="E538" s="17">
        <v>-5.6</v>
      </c>
      <c r="F538" s="17">
        <v>275</v>
      </c>
      <c r="G538" s="17">
        <v>358</v>
      </c>
      <c r="H538" s="37">
        <f t="shared" si="150"/>
        <v>21.92</v>
      </c>
      <c r="I538" s="37">
        <f>IF(H538&lt;'Roof Calculator'!$G$8, 1, 0)</f>
        <v>1</v>
      </c>
      <c r="J538" s="37">
        <f>IF(H538&gt;='Roof Calculator'!$G$8, 1, 0)</f>
        <v>0</v>
      </c>
      <c r="K538" s="37">
        <f t="shared" si="151"/>
        <v>21.92</v>
      </c>
      <c r="L538" s="37">
        <f t="shared" si="152"/>
        <v>0</v>
      </c>
      <c r="M538" s="37">
        <v>0</v>
      </c>
      <c r="N538" s="37">
        <f t="shared" si="153"/>
        <v>275</v>
      </c>
      <c r="O538" s="37">
        <v>0</v>
      </c>
      <c r="P538" s="37">
        <v>0</v>
      </c>
      <c r="Q538" s="21">
        <f t="shared" si="154"/>
        <v>39.790999999999997</v>
      </c>
      <c r="R538" s="21">
        <f t="shared" si="163"/>
        <v>22.500000000000092</v>
      </c>
      <c r="S538" s="21">
        <f t="shared" si="164"/>
        <v>-19.655607202741592</v>
      </c>
      <c r="T538" s="21">
        <f t="shared" si="155"/>
        <v>86.147999999999996</v>
      </c>
      <c r="U538" s="37">
        <f>VLOOKUP(Time_Zone, 'LSTM LookUp'!$B$5:$D$8, 3, FALSE)</f>
        <v>-75</v>
      </c>
      <c r="V538" s="21">
        <f t="shared" si="165"/>
        <v>-11.672073546770838</v>
      </c>
      <c r="W538" s="21">
        <f t="shared" si="156"/>
        <v>173.22998161330727</v>
      </c>
      <c r="X538" s="21">
        <f t="shared" si="157"/>
        <v>-334.31338956360719</v>
      </c>
      <c r="Y538" s="21">
        <f t="shared" si="158"/>
        <v>-59.313389563607188</v>
      </c>
      <c r="Z538" s="21">
        <f t="shared" si="166"/>
        <v>-18.801308546175001</v>
      </c>
      <c r="AA538" s="21">
        <f t="shared" si="159"/>
        <v>-18.801308546175001</v>
      </c>
      <c r="AB538" s="21">
        <f t="shared" si="160"/>
        <v>0</v>
      </c>
      <c r="AC538" s="21">
        <f t="shared" si="161"/>
        <v>0</v>
      </c>
      <c r="AD538" s="21">
        <f t="shared" si="167"/>
        <v>0</v>
      </c>
      <c r="AE538" s="21" t="str">
        <f t="shared" si="162"/>
        <v>1/22/13:00</v>
      </c>
    </row>
    <row r="539" spans="2:31">
      <c r="B539" s="37">
        <v>1</v>
      </c>
      <c r="C539" s="38">
        <v>22</v>
      </c>
      <c r="D539" s="38">
        <v>14</v>
      </c>
      <c r="E539" s="17">
        <v>-5</v>
      </c>
      <c r="F539" s="17">
        <v>226</v>
      </c>
      <c r="G539" s="17">
        <v>538</v>
      </c>
      <c r="H539" s="37">
        <f t="shared" si="150"/>
        <v>23</v>
      </c>
      <c r="I539" s="37">
        <f>IF(H539&lt;'Roof Calculator'!$G$8, 1, 0)</f>
        <v>1</v>
      </c>
      <c r="J539" s="37">
        <f>IF(H539&gt;='Roof Calculator'!$G$8, 1, 0)</f>
        <v>0</v>
      </c>
      <c r="K539" s="37">
        <f t="shared" si="151"/>
        <v>23</v>
      </c>
      <c r="L539" s="37">
        <f t="shared" si="152"/>
        <v>0</v>
      </c>
      <c r="M539" s="37">
        <v>0</v>
      </c>
      <c r="N539" s="37">
        <f t="shared" si="153"/>
        <v>226</v>
      </c>
      <c r="O539" s="37">
        <v>0</v>
      </c>
      <c r="P539" s="37">
        <v>0</v>
      </c>
      <c r="Q539" s="21">
        <f t="shared" si="154"/>
        <v>39.790999999999997</v>
      </c>
      <c r="R539" s="21">
        <f t="shared" si="163"/>
        <v>22.54166666666676</v>
      </c>
      <c r="S539" s="21">
        <f t="shared" si="164"/>
        <v>-19.646322325361972</v>
      </c>
      <c r="T539" s="21">
        <f t="shared" si="155"/>
        <v>86.147999999999996</v>
      </c>
      <c r="U539" s="37">
        <f>VLOOKUP(Time_Zone, 'LSTM LookUp'!$B$5:$D$8, 3, FALSE)</f>
        <v>-75</v>
      </c>
      <c r="V539" s="21">
        <f t="shared" si="165"/>
        <v>-11.683276286057495</v>
      </c>
      <c r="W539" s="21">
        <f t="shared" si="156"/>
        <v>188.22718092848558</v>
      </c>
      <c r="X539" s="21">
        <f t="shared" si="157"/>
        <v>-501.08162277383974</v>
      </c>
      <c r="Y539" s="21">
        <f t="shared" si="158"/>
        <v>-275.08162277383974</v>
      </c>
      <c r="Z539" s="21">
        <f t="shared" si="166"/>
        <v>-87.196069946519984</v>
      </c>
      <c r="AA539" s="21">
        <f t="shared" si="159"/>
        <v>-87.196069946519984</v>
      </c>
      <c r="AB539" s="21">
        <f t="shared" si="160"/>
        <v>0</v>
      </c>
      <c r="AC539" s="21">
        <f t="shared" si="161"/>
        <v>0</v>
      </c>
      <c r="AD539" s="21">
        <f t="shared" si="167"/>
        <v>0</v>
      </c>
      <c r="AE539" s="21" t="str">
        <f t="shared" si="162"/>
        <v>1/22/14:00</v>
      </c>
    </row>
    <row r="540" spans="2:31">
      <c r="B540" s="37">
        <v>1</v>
      </c>
      <c r="C540" s="38">
        <v>22</v>
      </c>
      <c r="D540" s="38">
        <v>15</v>
      </c>
      <c r="E540" s="17">
        <v>-4.4000000000000004</v>
      </c>
      <c r="F540" s="17">
        <v>174</v>
      </c>
      <c r="G540" s="17">
        <v>601</v>
      </c>
      <c r="H540" s="37">
        <f t="shared" si="150"/>
        <v>24.08</v>
      </c>
      <c r="I540" s="37">
        <f>IF(H540&lt;'Roof Calculator'!$G$8, 1, 0)</f>
        <v>1</v>
      </c>
      <c r="J540" s="37">
        <f>IF(H540&gt;='Roof Calculator'!$G$8, 1, 0)</f>
        <v>0</v>
      </c>
      <c r="K540" s="37">
        <f t="shared" si="151"/>
        <v>24.08</v>
      </c>
      <c r="L540" s="37">
        <f t="shared" si="152"/>
        <v>0</v>
      </c>
      <c r="M540" s="37">
        <v>0</v>
      </c>
      <c r="N540" s="37">
        <f t="shared" si="153"/>
        <v>174</v>
      </c>
      <c r="O540" s="37">
        <v>0</v>
      </c>
      <c r="P540" s="37">
        <v>0</v>
      </c>
      <c r="Q540" s="21">
        <f t="shared" si="154"/>
        <v>39.790999999999997</v>
      </c>
      <c r="R540" s="21">
        <f t="shared" si="163"/>
        <v>22.583333333333428</v>
      </c>
      <c r="S540" s="21">
        <f t="shared" si="164"/>
        <v>-19.637027462778953</v>
      </c>
      <c r="T540" s="21">
        <f t="shared" si="155"/>
        <v>86.147999999999996</v>
      </c>
      <c r="U540" s="37">
        <f>VLOOKUP(Time_Zone, 'LSTM LookUp'!$B$5:$D$8, 3, FALSE)</f>
        <v>-75</v>
      </c>
      <c r="V540" s="21">
        <f t="shared" si="165"/>
        <v>-11.694459244451009</v>
      </c>
      <c r="W540" s="21">
        <f t="shared" si="156"/>
        <v>203.22438518888725</v>
      </c>
      <c r="X540" s="21">
        <f t="shared" si="157"/>
        <v>-528.95653404751874</v>
      </c>
      <c r="Y540" s="21">
        <f t="shared" si="158"/>
        <v>-354.95653404751874</v>
      </c>
      <c r="Z540" s="21">
        <f t="shared" si="166"/>
        <v>-112.51502175493627</v>
      </c>
      <c r="AA540" s="21">
        <f t="shared" si="159"/>
        <v>-112.51502175493627</v>
      </c>
      <c r="AB540" s="21">
        <f t="shared" si="160"/>
        <v>0</v>
      </c>
      <c r="AC540" s="21">
        <f t="shared" si="161"/>
        <v>0</v>
      </c>
      <c r="AD540" s="21">
        <f t="shared" si="167"/>
        <v>0</v>
      </c>
      <c r="AE540" s="21" t="str">
        <f t="shared" si="162"/>
        <v>1/22/15:00</v>
      </c>
    </row>
    <row r="541" spans="2:31">
      <c r="B541" s="37">
        <v>1</v>
      </c>
      <c r="C541" s="38">
        <v>22</v>
      </c>
      <c r="D541" s="38">
        <v>16</v>
      </c>
      <c r="E541" s="17">
        <v>-4.4000000000000004</v>
      </c>
      <c r="F541" s="17">
        <v>169</v>
      </c>
      <c r="G541" s="17">
        <v>207</v>
      </c>
      <c r="H541" s="37">
        <f t="shared" si="150"/>
        <v>24.08</v>
      </c>
      <c r="I541" s="37">
        <f>IF(H541&lt;'Roof Calculator'!$G$8, 1, 0)</f>
        <v>1</v>
      </c>
      <c r="J541" s="37">
        <f>IF(H541&gt;='Roof Calculator'!$G$8, 1, 0)</f>
        <v>0</v>
      </c>
      <c r="K541" s="37">
        <f t="shared" si="151"/>
        <v>24.08</v>
      </c>
      <c r="L541" s="37">
        <f t="shared" si="152"/>
        <v>0</v>
      </c>
      <c r="M541" s="37">
        <v>0</v>
      </c>
      <c r="N541" s="37">
        <f t="shared" si="153"/>
        <v>169</v>
      </c>
      <c r="O541" s="37">
        <v>0</v>
      </c>
      <c r="P541" s="37">
        <v>0</v>
      </c>
      <c r="Q541" s="21">
        <f t="shared" si="154"/>
        <v>39.790999999999997</v>
      </c>
      <c r="R541" s="21">
        <f t="shared" si="163"/>
        <v>22.625000000000096</v>
      </c>
      <c r="S541" s="21">
        <f t="shared" si="164"/>
        <v>-19.627722621263615</v>
      </c>
      <c r="T541" s="21">
        <f t="shared" si="155"/>
        <v>86.147999999999996</v>
      </c>
      <c r="U541" s="37">
        <f>VLOOKUP(Time_Zone, 'LSTM LookUp'!$B$5:$D$8, 3, FALSE)</f>
        <v>-75</v>
      </c>
      <c r="V541" s="21">
        <f t="shared" si="165"/>
        <v>-11.705622406868445</v>
      </c>
      <c r="W541" s="21">
        <f t="shared" si="156"/>
        <v>218.22159439828286</v>
      </c>
      <c r="X541" s="21">
        <f t="shared" si="157"/>
        <v>-162.19735457710334</v>
      </c>
      <c r="Y541" s="21">
        <f t="shared" si="158"/>
        <v>6.80264542289666</v>
      </c>
      <c r="Z541" s="21">
        <f t="shared" si="166"/>
        <v>2.1563197865963772</v>
      </c>
      <c r="AA541" s="21">
        <f t="shared" si="159"/>
        <v>2.1563197865963772</v>
      </c>
      <c r="AB541" s="21">
        <f t="shared" si="160"/>
        <v>0</v>
      </c>
      <c r="AC541" s="21">
        <f t="shared" si="161"/>
        <v>0</v>
      </c>
      <c r="AD541" s="21">
        <f t="shared" si="167"/>
        <v>0</v>
      </c>
      <c r="AE541" s="21" t="str">
        <f t="shared" si="162"/>
        <v>1/22/16:00</v>
      </c>
    </row>
    <row r="542" spans="2:31">
      <c r="B542" s="37">
        <v>1</v>
      </c>
      <c r="C542" s="38">
        <v>22</v>
      </c>
      <c r="D542" s="38">
        <v>17</v>
      </c>
      <c r="E542" s="17">
        <v>-4.4000000000000004</v>
      </c>
      <c r="F542" s="17">
        <v>73</v>
      </c>
      <c r="G542" s="17">
        <v>245</v>
      </c>
      <c r="H542" s="37">
        <f t="shared" si="150"/>
        <v>24.08</v>
      </c>
      <c r="I542" s="37">
        <f>IF(H542&lt;'Roof Calculator'!$G$8, 1, 0)</f>
        <v>1</v>
      </c>
      <c r="J542" s="37">
        <f>IF(H542&gt;='Roof Calculator'!$G$8, 1, 0)</f>
        <v>0</v>
      </c>
      <c r="K542" s="37">
        <f t="shared" si="151"/>
        <v>24.08</v>
      </c>
      <c r="L542" s="37">
        <f t="shared" si="152"/>
        <v>0</v>
      </c>
      <c r="M542" s="37">
        <v>0</v>
      </c>
      <c r="N542" s="37">
        <f t="shared" si="153"/>
        <v>73</v>
      </c>
      <c r="O542" s="37">
        <v>0</v>
      </c>
      <c r="P542" s="37">
        <v>0</v>
      </c>
      <c r="Q542" s="21">
        <f t="shared" si="154"/>
        <v>39.790999999999997</v>
      </c>
      <c r="R542" s="21">
        <f t="shared" si="163"/>
        <v>22.666666666666764</v>
      </c>
      <c r="S542" s="21">
        <f t="shared" si="164"/>
        <v>-19.618407807091263</v>
      </c>
      <c r="T542" s="21">
        <f t="shared" si="155"/>
        <v>86.147999999999996</v>
      </c>
      <c r="U542" s="37">
        <f>VLOOKUP(Time_Zone, 'LSTM LookUp'!$B$5:$D$8, 3, FALSE)</f>
        <v>-75</v>
      </c>
      <c r="V542" s="21">
        <f t="shared" si="165"/>
        <v>-11.716765758265407</v>
      </c>
      <c r="W542" s="21">
        <f t="shared" si="156"/>
        <v>233.21880856043362</v>
      </c>
      <c r="X542" s="21">
        <f t="shared" si="157"/>
        <v>-158.82112370017529</v>
      </c>
      <c r="Y542" s="21">
        <f t="shared" si="158"/>
        <v>-85.821123700175292</v>
      </c>
      <c r="Z542" s="21">
        <f t="shared" si="166"/>
        <v>-27.203797293292283</v>
      </c>
      <c r="AA542" s="21">
        <f t="shared" si="159"/>
        <v>-27.203797293292283</v>
      </c>
      <c r="AB542" s="21">
        <f t="shared" si="160"/>
        <v>0</v>
      </c>
      <c r="AC542" s="21">
        <f t="shared" si="161"/>
        <v>0</v>
      </c>
      <c r="AD542" s="21">
        <f t="shared" si="167"/>
        <v>0</v>
      </c>
      <c r="AE542" s="21" t="str">
        <f t="shared" si="162"/>
        <v>1/22/17:00</v>
      </c>
    </row>
    <row r="543" spans="2:31">
      <c r="B543" s="37">
        <v>1</v>
      </c>
      <c r="C543" s="38">
        <v>22</v>
      </c>
      <c r="D543" s="38">
        <v>18</v>
      </c>
      <c r="E543" s="17">
        <v>-6.1</v>
      </c>
      <c r="F543" s="17">
        <v>23</v>
      </c>
      <c r="G543" s="17">
        <v>19</v>
      </c>
      <c r="H543" s="37">
        <f t="shared" si="150"/>
        <v>21.02</v>
      </c>
      <c r="I543" s="37">
        <f>IF(H543&lt;'Roof Calculator'!$G$8, 1, 0)</f>
        <v>1</v>
      </c>
      <c r="J543" s="37">
        <f>IF(H543&gt;='Roof Calculator'!$G$8, 1, 0)</f>
        <v>0</v>
      </c>
      <c r="K543" s="37">
        <f t="shared" si="151"/>
        <v>21.02</v>
      </c>
      <c r="L543" s="37">
        <f t="shared" si="152"/>
        <v>0</v>
      </c>
      <c r="M543" s="37">
        <v>0</v>
      </c>
      <c r="N543" s="37">
        <f t="shared" si="153"/>
        <v>23</v>
      </c>
      <c r="O543" s="37">
        <v>0</v>
      </c>
      <c r="P543" s="37">
        <v>0</v>
      </c>
      <c r="Q543" s="21">
        <f t="shared" si="154"/>
        <v>39.790999999999997</v>
      </c>
      <c r="R543" s="21">
        <f t="shared" si="163"/>
        <v>22.708333333333432</v>
      </c>
      <c r="S543" s="21">
        <f t="shared" si="164"/>
        <v>-19.609083026541409</v>
      </c>
      <c r="T543" s="21">
        <f t="shared" si="155"/>
        <v>86.147999999999996</v>
      </c>
      <c r="U543" s="37">
        <f>VLOOKUP(Time_Zone, 'LSTM LookUp'!$B$5:$D$8, 3, FALSE)</f>
        <v>-75</v>
      </c>
      <c r="V543" s="21">
        <f t="shared" si="165"/>
        <v>-11.727889283636088</v>
      </c>
      <c r="W543" s="21">
        <f t="shared" si="156"/>
        <v>248.21602767909101</v>
      </c>
      <c r="X543" s="21">
        <f t="shared" si="157"/>
        <v>-9.1845381594353679</v>
      </c>
      <c r="Y543" s="21">
        <f t="shared" si="158"/>
        <v>13.815461840564632</v>
      </c>
      <c r="Z543" s="21">
        <f t="shared" si="166"/>
        <v>4.3792601077672364</v>
      </c>
      <c r="AA543" s="21">
        <f t="shared" si="159"/>
        <v>4.3792601077672364</v>
      </c>
      <c r="AB543" s="21">
        <f t="shared" si="160"/>
        <v>0</v>
      </c>
      <c r="AC543" s="21">
        <f t="shared" si="161"/>
        <v>0</v>
      </c>
      <c r="AD543" s="21">
        <f t="shared" si="167"/>
        <v>0</v>
      </c>
      <c r="AE543" s="21" t="str">
        <f t="shared" si="162"/>
        <v>1/22/18:00</v>
      </c>
    </row>
    <row r="544" spans="2:31">
      <c r="B544" s="37">
        <v>1</v>
      </c>
      <c r="C544" s="38">
        <v>22</v>
      </c>
      <c r="D544" s="38">
        <v>19</v>
      </c>
      <c r="E544" s="17">
        <v>-6.1</v>
      </c>
      <c r="F544" s="17">
        <v>0</v>
      </c>
      <c r="G544" s="17">
        <v>0</v>
      </c>
      <c r="H544" s="37">
        <f t="shared" si="150"/>
        <v>21.02</v>
      </c>
      <c r="I544" s="37">
        <f>IF(H544&lt;'Roof Calculator'!$G$8, 1, 0)</f>
        <v>1</v>
      </c>
      <c r="J544" s="37">
        <f>IF(H544&gt;='Roof Calculator'!$G$8, 1, 0)</f>
        <v>0</v>
      </c>
      <c r="K544" s="37">
        <f t="shared" si="151"/>
        <v>21.02</v>
      </c>
      <c r="L544" s="37">
        <f t="shared" si="152"/>
        <v>0</v>
      </c>
      <c r="M544" s="37">
        <v>0</v>
      </c>
      <c r="N544" s="37">
        <f t="shared" si="153"/>
        <v>0</v>
      </c>
      <c r="O544" s="37">
        <v>0</v>
      </c>
      <c r="P544" s="37">
        <v>0</v>
      </c>
      <c r="Q544" s="21">
        <f t="shared" si="154"/>
        <v>39.790999999999997</v>
      </c>
      <c r="R544" s="21">
        <f t="shared" si="163"/>
        <v>22.750000000000099</v>
      </c>
      <c r="S544" s="21">
        <f t="shared" si="164"/>
        <v>-19.599748285897785</v>
      </c>
      <c r="T544" s="21">
        <f t="shared" si="155"/>
        <v>86.147999999999996</v>
      </c>
      <c r="U544" s="37">
        <f>VLOOKUP(Time_Zone, 'LSTM LookUp'!$B$5:$D$8, 3, FALSE)</f>
        <v>-75</v>
      </c>
      <c r="V544" s="21">
        <f t="shared" si="165"/>
        <v>-11.738992968013264</v>
      </c>
      <c r="W544" s="21">
        <f t="shared" si="156"/>
        <v>263.21325175799672</v>
      </c>
      <c r="X544" s="21">
        <f t="shared" si="157"/>
        <v>0</v>
      </c>
      <c r="Y544" s="21">
        <f t="shared" si="158"/>
        <v>0</v>
      </c>
      <c r="Z544" s="21">
        <f t="shared" si="166"/>
        <v>0</v>
      </c>
      <c r="AA544" s="21">
        <f t="shared" si="159"/>
        <v>0</v>
      </c>
      <c r="AB544" s="21">
        <f t="shared" si="160"/>
        <v>0</v>
      </c>
      <c r="AC544" s="21">
        <f t="shared" si="161"/>
        <v>0</v>
      </c>
      <c r="AD544" s="21">
        <f t="shared" si="167"/>
        <v>0</v>
      </c>
      <c r="AE544" s="21" t="str">
        <f t="shared" si="162"/>
        <v>1/22/19:00</v>
      </c>
    </row>
    <row r="545" spans="2:31">
      <c r="B545" s="37">
        <v>1</v>
      </c>
      <c r="C545" s="38">
        <v>22</v>
      </c>
      <c r="D545" s="38">
        <v>20</v>
      </c>
      <c r="E545" s="17">
        <v>-6.1</v>
      </c>
      <c r="F545" s="17">
        <v>0</v>
      </c>
      <c r="G545" s="17">
        <v>0</v>
      </c>
      <c r="H545" s="37">
        <f t="shared" si="150"/>
        <v>21.02</v>
      </c>
      <c r="I545" s="37">
        <f>IF(H545&lt;'Roof Calculator'!$G$8, 1, 0)</f>
        <v>1</v>
      </c>
      <c r="J545" s="37">
        <f>IF(H545&gt;='Roof Calculator'!$G$8, 1, 0)</f>
        <v>0</v>
      </c>
      <c r="K545" s="37">
        <f t="shared" si="151"/>
        <v>21.02</v>
      </c>
      <c r="L545" s="37">
        <f t="shared" si="152"/>
        <v>0</v>
      </c>
      <c r="M545" s="37">
        <v>0</v>
      </c>
      <c r="N545" s="37">
        <f t="shared" si="153"/>
        <v>0</v>
      </c>
      <c r="O545" s="37">
        <v>0</v>
      </c>
      <c r="P545" s="37">
        <v>0</v>
      </c>
      <c r="Q545" s="21">
        <f t="shared" si="154"/>
        <v>39.790999999999997</v>
      </c>
      <c r="R545" s="21">
        <f t="shared" si="163"/>
        <v>22.791666666666767</v>
      </c>
      <c r="S545" s="21">
        <f t="shared" si="164"/>
        <v>-19.590403591448304</v>
      </c>
      <c r="T545" s="21">
        <f t="shared" si="155"/>
        <v>86.147999999999996</v>
      </c>
      <c r="U545" s="37">
        <f>VLOOKUP(Time_Zone, 'LSTM LookUp'!$B$5:$D$8, 3, FALSE)</f>
        <v>-75</v>
      </c>
      <c r="V545" s="21">
        <f t="shared" si="165"/>
        <v>-11.750076796468335</v>
      </c>
      <c r="W545" s="21">
        <f t="shared" si="156"/>
        <v>278.21048080088292</v>
      </c>
      <c r="X545" s="21">
        <f t="shared" si="157"/>
        <v>0</v>
      </c>
      <c r="Y545" s="21">
        <f t="shared" si="158"/>
        <v>0</v>
      </c>
      <c r="Z545" s="21">
        <f t="shared" si="166"/>
        <v>0</v>
      </c>
      <c r="AA545" s="21">
        <f t="shared" si="159"/>
        <v>0</v>
      </c>
      <c r="AB545" s="21">
        <f t="shared" si="160"/>
        <v>0</v>
      </c>
      <c r="AC545" s="21">
        <f t="shared" si="161"/>
        <v>0</v>
      </c>
      <c r="AD545" s="21">
        <f t="shared" si="167"/>
        <v>0</v>
      </c>
      <c r="AE545" s="21" t="str">
        <f t="shared" si="162"/>
        <v>1/22/20:00</v>
      </c>
    </row>
    <row r="546" spans="2:31">
      <c r="B546" s="37">
        <v>1</v>
      </c>
      <c r="C546" s="38">
        <v>22</v>
      </c>
      <c r="D546" s="38">
        <v>21</v>
      </c>
      <c r="E546" s="17">
        <v>-5.6</v>
      </c>
      <c r="F546" s="17">
        <v>0</v>
      </c>
      <c r="G546" s="17">
        <v>0</v>
      </c>
      <c r="H546" s="37">
        <f t="shared" si="150"/>
        <v>21.92</v>
      </c>
      <c r="I546" s="37">
        <f>IF(H546&lt;'Roof Calculator'!$G$8, 1, 0)</f>
        <v>1</v>
      </c>
      <c r="J546" s="37">
        <f>IF(H546&gt;='Roof Calculator'!$G$8, 1, 0)</f>
        <v>0</v>
      </c>
      <c r="K546" s="37">
        <f t="shared" si="151"/>
        <v>21.92</v>
      </c>
      <c r="L546" s="37">
        <f t="shared" si="152"/>
        <v>0</v>
      </c>
      <c r="M546" s="37">
        <v>0</v>
      </c>
      <c r="N546" s="37">
        <f t="shared" si="153"/>
        <v>0</v>
      </c>
      <c r="O546" s="37">
        <v>0</v>
      </c>
      <c r="P546" s="37">
        <v>0</v>
      </c>
      <c r="Q546" s="21">
        <f t="shared" si="154"/>
        <v>39.790999999999997</v>
      </c>
      <c r="R546" s="21">
        <f t="shared" si="163"/>
        <v>22.833333333333435</v>
      </c>
      <c r="S546" s="21">
        <f t="shared" si="164"/>
        <v>-19.581048949485059</v>
      </c>
      <c r="T546" s="21">
        <f t="shared" si="155"/>
        <v>86.147999999999996</v>
      </c>
      <c r="U546" s="37">
        <f>VLOOKUP(Time_Zone, 'LSTM LookUp'!$B$5:$D$8, 3, FALSE)</f>
        <v>-75</v>
      </c>
      <c r="V546" s="21">
        <f t="shared" si="165"/>
        <v>-11.761140754111342</v>
      </c>
      <c r="W546" s="21">
        <f t="shared" si="156"/>
        <v>293.20771481147216</v>
      </c>
      <c r="X546" s="21">
        <f t="shared" si="157"/>
        <v>0</v>
      </c>
      <c r="Y546" s="21">
        <f t="shared" si="158"/>
        <v>0</v>
      </c>
      <c r="Z546" s="21">
        <f t="shared" si="166"/>
        <v>0</v>
      </c>
      <c r="AA546" s="21">
        <f t="shared" si="159"/>
        <v>0</v>
      </c>
      <c r="AB546" s="21">
        <f t="shared" si="160"/>
        <v>0</v>
      </c>
      <c r="AC546" s="21">
        <f t="shared" si="161"/>
        <v>0</v>
      </c>
      <c r="AD546" s="21">
        <f t="shared" si="167"/>
        <v>0</v>
      </c>
      <c r="AE546" s="21" t="str">
        <f t="shared" si="162"/>
        <v>1/22/21:00</v>
      </c>
    </row>
    <row r="547" spans="2:31">
      <c r="B547" s="37">
        <v>1</v>
      </c>
      <c r="C547" s="38">
        <v>22</v>
      </c>
      <c r="D547" s="38">
        <v>22</v>
      </c>
      <c r="E547" s="17">
        <v>-7.2</v>
      </c>
      <c r="F547" s="17">
        <v>0</v>
      </c>
      <c r="G547" s="17">
        <v>0</v>
      </c>
      <c r="H547" s="37">
        <f t="shared" si="150"/>
        <v>19.04</v>
      </c>
      <c r="I547" s="37">
        <f>IF(H547&lt;'Roof Calculator'!$G$8, 1, 0)</f>
        <v>1</v>
      </c>
      <c r="J547" s="37">
        <f>IF(H547&gt;='Roof Calculator'!$G$8, 1, 0)</f>
        <v>0</v>
      </c>
      <c r="K547" s="37">
        <f t="shared" si="151"/>
        <v>19.04</v>
      </c>
      <c r="L547" s="37">
        <f t="shared" si="152"/>
        <v>0</v>
      </c>
      <c r="M547" s="37">
        <v>0</v>
      </c>
      <c r="N547" s="37">
        <f t="shared" si="153"/>
        <v>0</v>
      </c>
      <c r="O547" s="37">
        <v>0</v>
      </c>
      <c r="P547" s="37">
        <v>0</v>
      </c>
      <c r="Q547" s="21">
        <f t="shared" si="154"/>
        <v>39.790999999999997</v>
      </c>
      <c r="R547" s="21">
        <f t="shared" si="163"/>
        <v>22.875000000000103</v>
      </c>
      <c r="S547" s="21">
        <f t="shared" si="164"/>
        <v>-19.57168436630435</v>
      </c>
      <c r="T547" s="21">
        <f t="shared" si="155"/>
        <v>86.147999999999996</v>
      </c>
      <c r="U547" s="37">
        <f>VLOOKUP(Time_Zone, 'LSTM LookUp'!$B$5:$D$8, 3, FALSE)</f>
        <v>-75</v>
      </c>
      <c r="V547" s="21">
        <f t="shared" si="165"/>
        <v>-11.772184826090999</v>
      </c>
      <c r="W547" s="21">
        <f t="shared" si="156"/>
        <v>308.20495379347722</v>
      </c>
      <c r="X547" s="21">
        <f t="shared" si="157"/>
        <v>0</v>
      </c>
      <c r="Y547" s="21">
        <f t="shared" si="158"/>
        <v>0</v>
      </c>
      <c r="Z547" s="21">
        <f t="shared" si="166"/>
        <v>0</v>
      </c>
      <c r="AA547" s="21">
        <f t="shared" si="159"/>
        <v>0</v>
      </c>
      <c r="AB547" s="21">
        <f t="shared" si="160"/>
        <v>0</v>
      </c>
      <c r="AC547" s="21">
        <f t="shared" si="161"/>
        <v>0</v>
      </c>
      <c r="AD547" s="21">
        <f t="shared" si="167"/>
        <v>0</v>
      </c>
      <c r="AE547" s="21" t="str">
        <f t="shared" si="162"/>
        <v>1/22/22:00</v>
      </c>
    </row>
    <row r="548" spans="2:31">
      <c r="B548" s="37">
        <v>1</v>
      </c>
      <c r="C548" s="38">
        <v>22</v>
      </c>
      <c r="D548" s="38">
        <v>23</v>
      </c>
      <c r="E548" s="17">
        <v>-7.8</v>
      </c>
      <c r="F548" s="17">
        <v>0</v>
      </c>
      <c r="G548" s="17">
        <v>0</v>
      </c>
      <c r="H548" s="37">
        <f t="shared" si="150"/>
        <v>17.96</v>
      </c>
      <c r="I548" s="37">
        <f>IF(H548&lt;'Roof Calculator'!$G$8, 1, 0)</f>
        <v>1</v>
      </c>
      <c r="J548" s="37">
        <f>IF(H548&gt;='Roof Calculator'!$G$8, 1, 0)</f>
        <v>0</v>
      </c>
      <c r="K548" s="37">
        <f t="shared" si="151"/>
        <v>17.96</v>
      </c>
      <c r="L548" s="37">
        <f t="shared" si="152"/>
        <v>0</v>
      </c>
      <c r="M548" s="37">
        <v>0</v>
      </c>
      <c r="N548" s="37">
        <f t="shared" si="153"/>
        <v>0</v>
      </c>
      <c r="O548" s="37">
        <v>0</v>
      </c>
      <c r="P548" s="37">
        <v>0</v>
      </c>
      <c r="Q548" s="21">
        <f t="shared" si="154"/>
        <v>39.790999999999997</v>
      </c>
      <c r="R548" s="21">
        <f t="shared" si="163"/>
        <v>22.916666666666771</v>
      </c>
      <c r="S548" s="21">
        <f t="shared" si="164"/>
        <v>-19.562309848206603</v>
      </c>
      <c r="T548" s="21">
        <f t="shared" si="155"/>
        <v>86.147999999999996</v>
      </c>
      <c r="U548" s="37">
        <f>VLOOKUP(Time_Zone, 'LSTM LookUp'!$B$5:$D$8, 3, FALSE)</f>
        <v>-75</v>
      </c>
      <c r="V548" s="21">
        <f t="shared" si="165"/>
        <v>-11.783208997594732</v>
      </c>
      <c r="W548" s="21">
        <f t="shared" si="156"/>
        <v>323.20219775060127</v>
      </c>
      <c r="X548" s="21">
        <f t="shared" si="157"/>
        <v>0</v>
      </c>
      <c r="Y548" s="21">
        <f t="shared" si="158"/>
        <v>0</v>
      </c>
      <c r="Z548" s="21">
        <f t="shared" si="166"/>
        <v>0</v>
      </c>
      <c r="AA548" s="21">
        <f t="shared" si="159"/>
        <v>0</v>
      </c>
      <c r="AB548" s="21">
        <f t="shared" si="160"/>
        <v>0</v>
      </c>
      <c r="AC548" s="21">
        <f t="shared" si="161"/>
        <v>0</v>
      </c>
      <c r="AD548" s="21">
        <f t="shared" si="167"/>
        <v>0</v>
      </c>
      <c r="AE548" s="21" t="str">
        <f t="shared" si="162"/>
        <v>1/22/23:00</v>
      </c>
    </row>
    <row r="549" spans="2:31">
      <c r="B549" s="37">
        <v>1</v>
      </c>
      <c r="C549" s="38">
        <v>22</v>
      </c>
      <c r="D549" s="38">
        <v>24</v>
      </c>
      <c r="E549" s="17">
        <v>-7.2</v>
      </c>
      <c r="F549" s="17">
        <v>0</v>
      </c>
      <c r="G549" s="17">
        <v>0</v>
      </c>
      <c r="H549" s="37">
        <f t="shared" si="150"/>
        <v>19.04</v>
      </c>
      <c r="I549" s="37">
        <f>IF(H549&lt;'Roof Calculator'!$G$8, 1, 0)</f>
        <v>1</v>
      </c>
      <c r="J549" s="37">
        <f>IF(H549&gt;='Roof Calculator'!$G$8, 1, 0)</f>
        <v>0</v>
      </c>
      <c r="K549" s="37">
        <f t="shared" si="151"/>
        <v>19.04</v>
      </c>
      <c r="L549" s="37">
        <f t="shared" si="152"/>
        <v>0</v>
      </c>
      <c r="M549" s="37">
        <v>0</v>
      </c>
      <c r="N549" s="37">
        <f t="shared" si="153"/>
        <v>0</v>
      </c>
      <c r="O549" s="37">
        <v>0</v>
      </c>
      <c r="P549" s="37">
        <v>0</v>
      </c>
      <c r="Q549" s="21">
        <f t="shared" si="154"/>
        <v>39.790999999999997</v>
      </c>
      <c r="R549" s="21">
        <f t="shared" si="163"/>
        <v>22.958333333333439</v>
      </c>
      <c r="S549" s="21">
        <f t="shared" si="164"/>
        <v>-19.552925401496424</v>
      </c>
      <c r="T549" s="21">
        <f t="shared" si="155"/>
        <v>86.147999999999996</v>
      </c>
      <c r="U549" s="37">
        <f>VLOOKUP(Time_Zone, 'LSTM LookUp'!$B$5:$D$8, 3, FALSE)</f>
        <v>-75</v>
      </c>
      <c r="V549" s="21">
        <f t="shared" si="165"/>
        <v>-11.794213253848691</v>
      </c>
      <c r="W549" s="21">
        <f t="shared" si="156"/>
        <v>338.19944668653773</v>
      </c>
      <c r="X549" s="21">
        <f t="shared" si="157"/>
        <v>0</v>
      </c>
      <c r="Y549" s="21">
        <f t="shared" si="158"/>
        <v>0</v>
      </c>
      <c r="Z549" s="21">
        <f t="shared" si="166"/>
        <v>0</v>
      </c>
      <c r="AA549" s="21">
        <f t="shared" si="159"/>
        <v>0</v>
      </c>
      <c r="AB549" s="21">
        <f t="shared" si="160"/>
        <v>0</v>
      </c>
      <c r="AC549" s="21">
        <f t="shared" si="161"/>
        <v>0</v>
      </c>
      <c r="AD549" s="21">
        <f t="shared" si="167"/>
        <v>0</v>
      </c>
      <c r="AE549" s="21" t="str">
        <f t="shared" si="162"/>
        <v>1/22/24:00</v>
      </c>
    </row>
    <row r="550" spans="2:31">
      <c r="B550" s="37">
        <v>1</v>
      </c>
      <c r="C550" s="38">
        <v>23</v>
      </c>
      <c r="D550" s="38">
        <v>1</v>
      </c>
      <c r="E550" s="17">
        <v>-7.8</v>
      </c>
      <c r="F550" s="17">
        <v>0</v>
      </c>
      <c r="G550" s="17">
        <v>0</v>
      </c>
      <c r="H550" s="37">
        <f t="shared" si="150"/>
        <v>17.96</v>
      </c>
      <c r="I550" s="37">
        <f>IF(H550&lt;'Roof Calculator'!$G$8, 1, 0)</f>
        <v>1</v>
      </c>
      <c r="J550" s="37">
        <f>IF(H550&gt;='Roof Calculator'!$G$8, 1, 0)</f>
        <v>0</v>
      </c>
      <c r="K550" s="37">
        <f t="shared" si="151"/>
        <v>17.96</v>
      </c>
      <c r="L550" s="37">
        <f t="shared" si="152"/>
        <v>0</v>
      </c>
      <c r="M550" s="37">
        <v>0</v>
      </c>
      <c r="N550" s="37">
        <f t="shared" si="153"/>
        <v>0</v>
      </c>
      <c r="O550" s="37">
        <v>0</v>
      </c>
      <c r="P550" s="37">
        <v>0</v>
      </c>
      <c r="Q550" s="21">
        <f t="shared" si="154"/>
        <v>39.790999999999997</v>
      </c>
      <c r="R550" s="21">
        <f t="shared" si="163"/>
        <v>23.000000000000107</v>
      </c>
      <c r="S550" s="21">
        <f t="shared" si="164"/>
        <v>-19.543531032482559</v>
      </c>
      <c r="T550" s="21">
        <f t="shared" si="155"/>
        <v>86.147999999999996</v>
      </c>
      <c r="U550" s="37">
        <f>VLOOKUP(Time_Zone, 'LSTM LookUp'!$B$5:$D$8, 3, FALSE)</f>
        <v>-75</v>
      </c>
      <c r="V550" s="21">
        <f t="shared" si="165"/>
        <v>-11.805197580117763</v>
      </c>
      <c r="W550" s="21">
        <f t="shared" si="156"/>
        <v>-6.8032993950294518</v>
      </c>
      <c r="X550" s="21">
        <f t="shared" si="157"/>
        <v>0</v>
      </c>
      <c r="Y550" s="21">
        <f t="shared" si="158"/>
        <v>0</v>
      </c>
      <c r="Z550" s="21">
        <f t="shared" si="166"/>
        <v>0</v>
      </c>
      <c r="AA550" s="21">
        <f t="shared" si="159"/>
        <v>0</v>
      </c>
      <c r="AB550" s="21">
        <f t="shared" si="160"/>
        <v>0</v>
      </c>
      <c r="AC550" s="21">
        <f t="shared" si="161"/>
        <v>0</v>
      </c>
      <c r="AD550" s="21">
        <f t="shared" si="167"/>
        <v>0</v>
      </c>
      <c r="AE550" s="21" t="str">
        <f t="shared" si="162"/>
        <v>1/23/1:00</v>
      </c>
    </row>
    <row r="551" spans="2:31">
      <c r="B551" s="37">
        <v>1</v>
      </c>
      <c r="C551" s="38">
        <v>23</v>
      </c>
      <c r="D551" s="38">
        <v>2</v>
      </c>
      <c r="E551" s="17">
        <v>-8.9</v>
      </c>
      <c r="F551" s="17">
        <v>0</v>
      </c>
      <c r="G551" s="17">
        <v>0</v>
      </c>
      <c r="H551" s="37">
        <f t="shared" si="150"/>
        <v>15.979999999999997</v>
      </c>
      <c r="I551" s="37">
        <f>IF(H551&lt;'Roof Calculator'!$G$8, 1, 0)</f>
        <v>1</v>
      </c>
      <c r="J551" s="37">
        <f>IF(H551&gt;='Roof Calculator'!$G$8, 1, 0)</f>
        <v>0</v>
      </c>
      <c r="K551" s="37">
        <f t="shared" si="151"/>
        <v>15.979999999999997</v>
      </c>
      <c r="L551" s="37">
        <f t="shared" si="152"/>
        <v>0</v>
      </c>
      <c r="M551" s="37">
        <v>0</v>
      </c>
      <c r="N551" s="37">
        <f t="shared" si="153"/>
        <v>0</v>
      </c>
      <c r="O551" s="37">
        <v>0</v>
      </c>
      <c r="P551" s="37">
        <v>0</v>
      </c>
      <c r="Q551" s="21">
        <f t="shared" si="154"/>
        <v>39.790999999999997</v>
      </c>
      <c r="R551" s="21">
        <f t="shared" si="163"/>
        <v>23.041666666666774</v>
      </c>
      <c r="S551" s="21">
        <f t="shared" si="164"/>
        <v>-19.53412674747787</v>
      </c>
      <c r="T551" s="21">
        <f t="shared" si="155"/>
        <v>86.147999999999996</v>
      </c>
      <c r="U551" s="37">
        <f>VLOOKUP(Time_Zone, 'LSTM LookUp'!$B$5:$D$8, 3, FALSE)</f>
        <v>-75</v>
      </c>
      <c r="V551" s="21">
        <f t="shared" si="165"/>
        <v>-11.816161961705642</v>
      </c>
      <c r="W551" s="21">
        <f t="shared" si="156"/>
        <v>8.1939595095735651</v>
      </c>
      <c r="X551" s="21">
        <f t="shared" si="157"/>
        <v>0</v>
      </c>
      <c r="Y551" s="21">
        <f t="shared" si="158"/>
        <v>0</v>
      </c>
      <c r="Z551" s="21">
        <f t="shared" si="166"/>
        <v>0</v>
      </c>
      <c r="AA551" s="21">
        <f t="shared" si="159"/>
        <v>0</v>
      </c>
      <c r="AB551" s="21">
        <f t="shared" si="160"/>
        <v>0</v>
      </c>
      <c r="AC551" s="21">
        <f t="shared" si="161"/>
        <v>0</v>
      </c>
      <c r="AD551" s="21">
        <f t="shared" si="167"/>
        <v>0</v>
      </c>
      <c r="AE551" s="21" t="str">
        <f t="shared" si="162"/>
        <v>1/23/2:00</v>
      </c>
    </row>
    <row r="552" spans="2:31">
      <c r="B552" s="37">
        <v>1</v>
      </c>
      <c r="C552" s="38">
        <v>23</v>
      </c>
      <c r="D552" s="38">
        <v>3</v>
      </c>
      <c r="E552" s="17">
        <v>-10</v>
      </c>
      <c r="F552" s="17">
        <v>0</v>
      </c>
      <c r="G552" s="17">
        <v>0</v>
      </c>
      <c r="H552" s="37">
        <f t="shared" si="150"/>
        <v>14</v>
      </c>
      <c r="I552" s="37">
        <f>IF(H552&lt;'Roof Calculator'!$G$8, 1, 0)</f>
        <v>1</v>
      </c>
      <c r="J552" s="37">
        <f>IF(H552&gt;='Roof Calculator'!$G$8, 1, 0)</f>
        <v>0</v>
      </c>
      <c r="K552" s="37">
        <f t="shared" si="151"/>
        <v>14</v>
      </c>
      <c r="L552" s="37">
        <f t="shared" si="152"/>
        <v>0</v>
      </c>
      <c r="M552" s="37">
        <v>0</v>
      </c>
      <c r="N552" s="37">
        <f t="shared" si="153"/>
        <v>0</v>
      </c>
      <c r="O552" s="37">
        <v>0</v>
      </c>
      <c r="P552" s="37">
        <v>0</v>
      </c>
      <c r="Q552" s="21">
        <f t="shared" si="154"/>
        <v>39.790999999999997</v>
      </c>
      <c r="R552" s="21">
        <f t="shared" si="163"/>
        <v>23.083333333333442</v>
      </c>
      <c r="S552" s="21">
        <f t="shared" si="164"/>
        <v>-19.524712552799375</v>
      </c>
      <c r="T552" s="21">
        <f t="shared" si="155"/>
        <v>86.147999999999996</v>
      </c>
      <c r="U552" s="37">
        <f>VLOOKUP(Time_Zone, 'LSTM LookUp'!$B$5:$D$8, 3, FALSE)</f>
        <v>-75</v>
      </c>
      <c r="V552" s="21">
        <f t="shared" si="165"/>
        <v>-11.827106383954812</v>
      </c>
      <c r="W552" s="21">
        <f t="shared" si="156"/>
        <v>23.191223404011289</v>
      </c>
      <c r="X552" s="21">
        <f t="shared" si="157"/>
        <v>0</v>
      </c>
      <c r="Y552" s="21">
        <f t="shared" si="158"/>
        <v>0</v>
      </c>
      <c r="Z552" s="21">
        <f t="shared" si="166"/>
        <v>0</v>
      </c>
      <c r="AA552" s="21">
        <f t="shared" si="159"/>
        <v>0</v>
      </c>
      <c r="AB552" s="21">
        <f t="shared" si="160"/>
        <v>0</v>
      </c>
      <c r="AC552" s="21">
        <f t="shared" si="161"/>
        <v>0</v>
      </c>
      <c r="AD552" s="21">
        <f t="shared" si="167"/>
        <v>0</v>
      </c>
      <c r="AE552" s="21" t="str">
        <f t="shared" si="162"/>
        <v>1/23/3:00</v>
      </c>
    </row>
    <row r="553" spans="2:31">
      <c r="B553" s="37">
        <v>1</v>
      </c>
      <c r="C553" s="38">
        <v>23</v>
      </c>
      <c r="D553" s="38">
        <v>4</v>
      </c>
      <c r="E553" s="17">
        <v>-9.4</v>
      </c>
      <c r="F553" s="17">
        <v>0</v>
      </c>
      <c r="G553" s="17">
        <v>0</v>
      </c>
      <c r="H553" s="37">
        <f t="shared" si="150"/>
        <v>15.079999999999998</v>
      </c>
      <c r="I553" s="37">
        <f>IF(H553&lt;'Roof Calculator'!$G$8, 1, 0)</f>
        <v>1</v>
      </c>
      <c r="J553" s="37">
        <f>IF(H553&gt;='Roof Calculator'!$G$8, 1, 0)</f>
        <v>0</v>
      </c>
      <c r="K553" s="37">
        <f t="shared" si="151"/>
        <v>15.079999999999998</v>
      </c>
      <c r="L553" s="37">
        <f t="shared" si="152"/>
        <v>0</v>
      </c>
      <c r="M553" s="37">
        <v>0</v>
      </c>
      <c r="N553" s="37">
        <f t="shared" si="153"/>
        <v>0</v>
      </c>
      <c r="O553" s="37">
        <v>0</v>
      </c>
      <c r="P553" s="37">
        <v>0</v>
      </c>
      <c r="Q553" s="21">
        <f t="shared" si="154"/>
        <v>39.790999999999997</v>
      </c>
      <c r="R553" s="21">
        <f t="shared" si="163"/>
        <v>23.12500000000011</v>
      </c>
      <c r="S553" s="21">
        <f t="shared" si="164"/>
        <v>-19.515288454768168</v>
      </c>
      <c r="T553" s="21">
        <f t="shared" si="155"/>
        <v>86.147999999999996</v>
      </c>
      <c r="U553" s="37">
        <f>VLOOKUP(Time_Zone, 'LSTM LookUp'!$B$5:$D$8, 3, FALSE)</f>
        <v>-75</v>
      </c>
      <c r="V553" s="21">
        <f t="shared" si="165"/>
        <v>-11.838030832246584</v>
      </c>
      <c r="W553" s="21">
        <f t="shared" si="156"/>
        <v>38.188492291938367</v>
      </c>
      <c r="X553" s="21">
        <f t="shared" si="157"/>
        <v>0</v>
      </c>
      <c r="Y553" s="21">
        <f t="shared" si="158"/>
        <v>0</v>
      </c>
      <c r="Z553" s="21">
        <f t="shared" si="166"/>
        <v>0</v>
      </c>
      <c r="AA553" s="21">
        <f t="shared" si="159"/>
        <v>0</v>
      </c>
      <c r="AB553" s="21">
        <f t="shared" si="160"/>
        <v>0</v>
      </c>
      <c r="AC553" s="21">
        <f t="shared" si="161"/>
        <v>0</v>
      </c>
      <c r="AD553" s="21">
        <f t="shared" si="167"/>
        <v>0</v>
      </c>
      <c r="AE553" s="21" t="str">
        <f t="shared" si="162"/>
        <v>1/23/4:00</v>
      </c>
    </row>
    <row r="554" spans="2:31">
      <c r="B554" s="37">
        <v>1</v>
      </c>
      <c r="C554" s="38">
        <v>23</v>
      </c>
      <c r="D554" s="38">
        <v>5</v>
      </c>
      <c r="E554" s="17">
        <v>-7.8</v>
      </c>
      <c r="F554" s="17">
        <v>0</v>
      </c>
      <c r="G554" s="17">
        <v>0</v>
      </c>
      <c r="H554" s="37">
        <f t="shared" si="150"/>
        <v>17.96</v>
      </c>
      <c r="I554" s="37">
        <f>IF(H554&lt;'Roof Calculator'!$G$8, 1, 0)</f>
        <v>1</v>
      </c>
      <c r="J554" s="37">
        <f>IF(H554&gt;='Roof Calculator'!$G$8, 1, 0)</f>
        <v>0</v>
      </c>
      <c r="K554" s="37">
        <f t="shared" si="151"/>
        <v>17.96</v>
      </c>
      <c r="L554" s="37">
        <f t="shared" si="152"/>
        <v>0</v>
      </c>
      <c r="M554" s="37">
        <v>0</v>
      </c>
      <c r="N554" s="37">
        <f t="shared" si="153"/>
        <v>0</v>
      </c>
      <c r="O554" s="37">
        <v>0</v>
      </c>
      <c r="P554" s="37">
        <v>0</v>
      </c>
      <c r="Q554" s="21">
        <f t="shared" si="154"/>
        <v>39.790999999999997</v>
      </c>
      <c r="R554" s="21">
        <f t="shared" si="163"/>
        <v>23.166666666666778</v>
      </c>
      <c r="S554" s="21">
        <f t="shared" si="164"/>
        <v>-19.505854459709482</v>
      </c>
      <c r="T554" s="21">
        <f t="shared" si="155"/>
        <v>86.147999999999996</v>
      </c>
      <c r="U554" s="37">
        <f>VLOOKUP(Time_Zone, 'LSTM LookUp'!$B$5:$D$8, 3, FALSE)</f>
        <v>-75</v>
      </c>
      <c r="V554" s="21">
        <f t="shared" si="165"/>
        <v>-11.84893529200113</v>
      </c>
      <c r="W554" s="21">
        <f t="shared" si="156"/>
        <v>53.185766176999721</v>
      </c>
      <c r="X554" s="21">
        <f t="shared" si="157"/>
        <v>0</v>
      </c>
      <c r="Y554" s="21">
        <f t="shared" si="158"/>
        <v>0</v>
      </c>
      <c r="Z554" s="21">
        <f t="shared" si="166"/>
        <v>0</v>
      </c>
      <c r="AA554" s="21">
        <f t="shared" si="159"/>
        <v>0</v>
      </c>
      <c r="AB554" s="21">
        <f t="shared" si="160"/>
        <v>0</v>
      </c>
      <c r="AC554" s="21">
        <f t="shared" si="161"/>
        <v>0</v>
      </c>
      <c r="AD554" s="21">
        <f t="shared" si="167"/>
        <v>0</v>
      </c>
      <c r="AE554" s="21" t="str">
        <f t="shared" si="162"/>
        <v>1/23/5:00</v>
      </c>
    </row>
    <row r="555" spans="2:31">
      <c r="B555" s="37">
        <v>1</v>
      </c>
      <c r="C555" s="38">
        <v>23</v>
      </c>
      <c r="D555" s="38">
        <v>6</v>
      </c>
      <c r="E555" s="17">
        <v>-7.8</v>
      </c>
      <c r="F555" s="17">
        <v>0</v>
      </c>
      <c r="G555" s="17">
        <v>0</v>
      </c>
      <c r="H555" s="37">
        <f t="shared" si="150"/>
        <v>17.96</v>
      </c>
      <c r="I555" s="37">
        <f>IF(H555&lt;'Roof Calculator'!$G$8, 1, 0)</f>
        <v>1</v>
      </c>
      <c r="J555" s="37">
        <f>IF(H555&gt;='Roof Calculator'!$G$8, 1, 0)</f>
        <v>0</v>
      </c>
      <c r="K555" s="37">
        <f t="shared" si="151"/>
        <v>17.96</v>
      </c>
      <c r="L555" s="37">
        <f t="shared" si="152"/>
        <v>0</v>
      </c>
      <c r="M555" s="37">
        <v>0</v>
      </c>
      <c r="N555" s="37">
        <f t="shared" si="153"/>
        <v>0</v>
      </c>
      <c r="O555" s="37">
        <v>0</v>
      </c>
      <c r="P555" s="37">
        <v>0</v>
      </c>
      <c r="Q555" s="21">
        <f t="shared" si="154"/>
        <v>39.790999999999997</v>
      </c>
      <c r="R555" s="21">
        <f t="shared" si="163"/>
        <v>23.208333333333446</v>
      </c>
      <c r="S555" s="21">
        <f t="shared" si="164"/>
        <v>-19.496410573952613</v>
      </c>
      <c r="T555" s="21">
        <f t="shared" si="155"/>
        <v>86.147999999999996</v>
      </c>
      <c r="U555" s="37">
        <f>VLOOKUP(Time_Zone, 'LSTM LookUp'!$B$5:$D$8, 3, FALSE)</f>
        <v>-75</v>
      </c>
      <c r="V555" s="21">
        <f t="shared" si="165"/>
        <v>-11.859819748677518</v>
      </c>
      <c r="W555" s="21">
        <f t="shared" si="156"/>
        <v>68.183045062830615</v>
      </c>
      <c r="X555" s="21">
        <f t="shared" si="157"/>
        <v>0</v>
      </c>
      <c r="Y555" s="21">
        <f t="shared" si="158"/>
        <v>0</v>
      </c>
      <c r="Z555" s="21">
        <f t="shared" si="166"/>
        <v>0</v>
      </c>
      <c r="AA555" s="21">
        <f t="shared" si="159"/>
        <v>0</v>
      </c>
      <c r="AB555" s="21">
        <f t="shared" si="160"/>
        <v>0</v>
      </c>
      <c r="AC555" s="21">
        <f t="shared" si="161"/>
        <v>0</v>
      </c>
      <c r="AD555" s="21">
        <f t="shared" si="167"/>
        <v>0</v>
      </c>
      <c r="AE555" s="21" t="str">
        <f t="shared" si="162"/>
        <v>1/23/6:00</v>
      </c>
    </row>
    <row r="556" spans="2:31">
      <c r="B556" s="37">
        <v>1</v>
      </c>
      <c r="C556" s="38">
        <v>23</v>
      </c>
      <c r="D556" s="38">
        <v>7</v>
      </c>
      <c r="E556" s="17">
        <v>-7.8</v>
      </c>
      <c r="F556" s="17">
        <v>0</v>
      </c>
      <c r="G556" s="17">
        <v>0</v>
      </c>
      <c r="H556" s="37">
        <f t="shared" si="150"/>
        <v>17.96</v>
      </c>
      <c r="I556" s="37">
        <f>IF(H556&lt;'Roof Calculator'!$G$8, 1, 0)</f>
        <v>1</v>
      </c>
      <c r="J556" s="37">
        <f>IF(H556&gt;='Roof Calculator'!$G$8, 1, 0)</f>
        <v>0</v>
      </c>
      <c r="K556" s="37">
        <f t="shared" si="151"/>
        <v>17.96</v>
      </c>
      <c r="L556" s="37">
        <f t="shared" si="152"/>
        <v>0</v>
      </c>
      <c r="M556" s="37">
        <v>0</v>
      </c>
      <c r="N556" s="37">
        <f t="shared" si="153"/>
        <v>0</v>
      </c>
      <c r="O556" s="37">
        <v>0</v>
      </c>
      <c r="P556" s="37">
        <v>0</v>
      </c>
      <c r="Q556" s="21">
        <f t="shared" si="154"/>
        <v>39.790999999999997</v>
      </c>
      <c r="R556" s="21">
        <f t="shared" si="163"/>
        <v>23.250000000000114</v>
      </c>
      <c r="S556" s="21">
        <f t="shared" si="164"/>
        <v>-19.48695680383096</v>
      </c>
      <c r="T556" s="21">
        <f t="shared" si="155"/>
        <v>86.147999999999996</v>
      </c>
      <c r="U556" s="37">
        <f>VLOOKUP(Time_Zone, 'LSTM LookUp'!$B$5:$D$8, 3, FALSE)</f>
        <v>-75</v>
      </c>
      <c r="V556" s="21">
        <f t="shared" si="165"/>
        <v>-11.870684187773715</v>
      </c>
      <c r="W556" s="21">
        <f t="shared" si="156"/>
        <v>83.180328953056559</v>
      </c>
      <c r="X556" s="21">
        <f t="shared" si="157"/>
        <v>0</v>
      </c>
      <c r="Y556" s="21">
        <f t="shared" si="158"/>
        <v>0</v>
      </c>
      <c r="Z556" s="21">
        <f t="shared" si="166"/>
        <v>0</v>
      </c>
      <c r="AA556" s="21">
        <f t="shared" si="159"/>
        <v>0</v>
      </c>
      <c r="AB556" s="21">
        <f t="shared" si="160"/>
        <v>0</v>
      </c>
      <c r="AC556" s="21">
        <f t="shared" si="161"/>
        <v>0</v>
      </c>
      <c r="AD556" s="21">
        <f t="shared" si="167"/>
        <v>0</v>
      </c>
      <c r="AE556" s="21" t="str">
        <f t="shared" si="162"/>
        <v>1/23/7:00</v>
      </c>
    </row>
    <row r="557" spans="2:31">
      <c r="B557" s="37">
        <v>1</v>
      </c>
      <c r="C557" s="38">
        <v>23</v>
      </c>
      <c r="D557" s="38">
        <v>8</v>
      </c>
      <c r="E557" s="17">
        <v>-7.8</v>
      </c>
      <c r="F557" s="17">
        <v>0</v>
      </c>
      <c r="G557" s="17">
        <v>0</v>
      </c>
      <c r="H557" s="37">
        <f t="shared" si="150"/>
        <v>17.96</v>
      </c>
      <c r="I557" s="37">
        <f>IF(H557&lt;'Roof Calculator'!$G$8, 1, 0)</f>
        <v>1</v>
      </c>
      <c r="J557" s="37">
        <f>IF(H557&gt;='Roof Calculator'!$G$8, 1, 0)</f>
        <v>0</v>
      </c>
      <c r="K557" s="37">
        <f t="shared" si="151"/>
        <v>17.96</v>
      </c>
      <c r="L557" s="37">
        <f t="shared" si="152"/>
        <v>0</v>
      </c>
      <c r="M557" s="37">
        <v>0</v>
      </c>
      <c r="N557" s="37">
        <f t="shared" si="153"/>
        <v>0</v>
      </c>
      <c r="O557" s="37">
        <v>0</v>
      </c>
      <c r="P557" s="37">
        <v>0</v>
      </c>
      <c r="Q557" s="21">
        <f t="shared" si="154"/>
        <v>39.790999999999997</v>
      </c>
      <c r="R557" s="21">
        <f t="shared" si="163"/>
        <v>23.291666666666782</v>
      </c>
      <c r="S557" s="21">
        <f t="shared" si="164"/>
        <v>-19.477493155681987</v>
      </c>
      <c r="T557" s="21">
        <f t="shared" si="155"/>
        <v>86.147999999999996</v>
      </c>
      <c r="U557" s="37">
        <f>VLOOKUP(Time_Zone, 'LSTM LookUp'!$B$5:$D$8, 3, FALSE)</f>
        <v>-75</v>
      </c>
      <c r="V557" s="21">
        <f t="shared" si="165"/>
        <v>-11.881528594826626</v>
      </c>
      <c r="W557" s="21">
        <f t="shared" si="156"/>
        <v>98.17761785129332</v>
      </c>
      <c r="X557" s="21">
        <f t="shared" si="157"/>
        <v>0</v>
      </c>
      <c r="Y557" s="21">
        <f t="shared" si="158"/>
        <v>0</v>
      </c>
      <c r="Z557" s="21">
        <f t="shared" si="166"/>
        <v>0</v>
      </c>
      <c r="AA557" s="21">
        <f t="shared" si="159"/>
        <v>0</v>
      </c>
      <c r="AB557" s="21">
        <f t="shared" si="160"/>
        <v>0</v>
      </c>
      <c r="AC557" s="21">
        <f t="shared" si="161"/>
        <v>0</v>
      </c>
      <c r="AD557" s="21">
        <f t="shared" si="167"/>
        <v>0</v>
      </c>
      <c r="AE557" s="21" t="str">
        <f t="shared" si="162"/>
        <v>1/23/8:00</v>
      </c>
    </row>
    <row r="558" spans="2:31">
      <c r="B558" s="37">
        <v>1</v>
      </c>
      <c r="C558" s="38">
        <v>23</v>
      </c>
      <c r="D558" s="38">
        <v>9</v>
      </c>
      <c r="E558" s="17">
        <v>-6.7</v>
      </c>
      <c r="F558" s="17">
        <v>21</v>
      </c>
      <c r="G558" s="17">
        <v>327</v>
      </c>
      <c r="H558" s="37">
        <f t="shared" si="150"/>
        <v>19.939999999999998</v>
      </c>
      <c r="I558" s="37">
        <f>IF(H558&lt;'Roof Calculator'!$G$8, 1, 0)</f>
        <v>1</v>
      </c>
      <c r="J558" s="37">
        <f>IF(H558&gt;='Roof Calculator'!$G$8, 1, 0)</f>
        <v>0</v>
      </c>
      <c r="K558" s="37">
        <f t="shared" si="151"/>
        <v>19.939999999999998</v>
      </c>
      <c r="L558" s="37">
        <f t="shared" si="152"/>
        <v>0</v>
      </c>
      <c r="M558" s="37">
        <v>0</v>
      </c>
      <c r="N558" s="37">
        <f t="shared" si="153"/>
        <v>21</v>
      </c>
      <c r="O558" s="37">
        <v>0</v>
      </c>
      <c r="P558" s="37">
        <v>0</v>
      </c>
      <c r="Q558" s="21">
        <f t="shared" si="154"/>
        <v>39.790999999999997</v>
      </c>
      <c r="R558" s="21">
        <f t="shared" si="163"/>
        <v>23.333333333333449</v>
      </c>
      <c r="S558" s="21">
        <f t="shared" si="164"/>
        <v>-19.46801963584722</v>
      </c>
      <c r="T558" s="21">
        <f t="shared" si="155"/>
        <v>86.147999999999996</v>
      </c>
      <c r="U558" s="37">
        <f>VLOOKUP(Time_Zone, 'LSTM LookUp'!$B$5:$D$8, 3, FALSE)</f>
        <v>-75</v>
      </c>
      <c r="V558" s="21">
        <f t="shared" si="165"/>
        <v>-11.892352955412111</v>
      </c>
      <c r="W558" s="21">
        <f t="shared" si="156"/>
        <v>113.174911761147</v>
      </c>
      <c r="X558" s="21">
        <f t="shared" si="157"/>
        <v>-162.97583837125427</v>
      </c>
      <c r="Y558" s="21">
        <f t="shared" si="158"/>
        <v>-141.97583837125427</v>
      </c>
      <c r="Z558" s="21">
        <f t="shared" si="166"/>
        <v>-45.003861066770682</v>
      </c>
      <c r="AA558" s="21">
        <f t="shared" si="159"/>
        <v>-45.003861066770682</v>
      </c>
      <c r="AB558" s="21">
        <f t="shared" si="160"/>
        <v>0</v>
      </c>
      <c r="AC558" s="21">
        <f t="shared" si="161"/>
        <v>0</v>
      </c>
      <c r="AD558" s="21">
        <f t="shared" si="167"/>
        <v>0</v>
      </c>
      <c r="AE558" s="21" t="str">
        <f t="shared" si="162"/>
        <v>1/23/9:00</v>
      </c>
    </row>
    <row r="559" spans="2:31">
      <c r="B559" s="37">
        <v>1</v>
      </c>
      <c r="C559" s="38">
        <v>23</v>
      </c>
      <c r="D559" s="38">
        <v>10</v>
      </c>
      <c r="E559" s="17">
        <v>-5.6</v>
      </c>
      <c r="F559" s="17">
        <v>40</v>
      </c>
      <c r="G559" s="17">
        <v>669</v>
      </c>
      <c r="H559" s="37">
        <f t="shared" si="150"/>
        <v>21.92</v>
      </c>
      <c r="I559" s="37">
        <f>IF(H559&lt;'Roof Calculator'!$G$8, 1, 0)</f>
        <v>1</v>
      </c>
      <c r="J559" s="37">
        <f>IF(H559&gt;='Roof Calculator'!$G$8, 1, 0)</f>
        <v>0</v>
      </c>
      <c r="K559" s="37">
        <f t="shared" si="151"/>
        <v>21.92</v>
      </c>
      <c r="L559" s="37">
        <f t="shared" si="152"/>
        <v>0</v>
      </c>
      <c r="M559" s="37">
        <v>0</v>
      </c>
      <c r="N559" s="37">
        <f t="shared" si="153"/>
        <v>40</v>
      </c>
      <c r="O559" s="37">
        <v>0</v>
      </c>
      <c r="P559" s="37">
        <v>0</v>
      </c>
      <c r="Q559" s="21">
        <f t="shared" si="154"/>
        <v>39.790999999999997</v>
      </c>
      <c r="R559" s="21">
        <f t="shared" si="163"/>
        <v>23.375000000000117</v>
      </c>
      <c r="S559" s="21">
        <f t="shared" si="164"/>
        <v>-19.458536250672243</v>
      </c>
      <c r="T559" s="21">
        <f t="shared" si="155"/>
        <v>86.147999999999996</v>
      </c>
      <c r="U559" s="37">
        <f>VLOOKUP(Time_Zone, 'LSTM LookUp'!$B$5:$D$8, 3, FALSE)</f>
        <v>-75</v>
      </c>
      <c r="V559" s="21">
        <f t="shared" si="165"/>
        <v>-11.903157255145029</v>
      </c>
      <c r="W559" s="21">
        <f t="shared" si="156"/>
        <v>128.17221068621373</v>
      </c>
      <c r="X559" s="21">
        <f t="shared" si="157"/>
        <v>-442.17847690998997</v>
      </c>
      <c r="Y559" s="21">
        <f t="shared" si="158"/>
        <v>-402.17847690998997</v>
      </c>
      <c r="Z559" s="21">
        <f t="shared" si="166"/>
        <v>-127.483552881539</v>
      </c>
      <c r="AA559" s="21">
        <f t="shared" si="159"/>
        <v>-127.483552881539</v>
      </c>
      <c r="AB559" s="21">
        <f t="shared" si="160"/>
        <v>0</v>
      </c>
      <c r="AC559" s="21">
        <f t="shared" si="161"/>
        <v>0</v>
      </c>
      <c r="AD559" s="21">
        <f t="shared" si="167"/>
        <v>0</v>
      </c>
      <c r="AE559" s="21" t="str">
        <f t="shared" si="162"/>
        <v>1/23/10:00</v>
      </c>
    </row>
    <row r="560" spans="2:31">
      <c r="B560" s="37">
        <v>1</v>
      </c>
      <c r="C560" s="38">
        <v>23</v>
      </c>
      <c r="D560" s="38">
        <v>11</v>
      </c>
      <c r="E560" s="17">
        <v>-3.3</v>
      </c>
      <c r="F560" s="17">
        <v>54</v>
      </c>
      <c r="G560" s="17">
        <v>818</v>
      </c>
      <c r="H560" s="37">
        <f t="shared" si="150"/>
        <v>26.060000000000002</v>
      </c>
      <c r="I560" s="37">
        <f>IF(H560&lt;'Roof Calculator'!$G$8, 1, 0)</f>
        <v>1</v>
      </c>
      <c r="J560" s="37">
        <f>IF(H560&gt;='Roof Calculator'!$G$8, 1, 0)</f>
        <v>0</v>
      </c>
      <c r="K560" s="37">
        <f t="shared" si="151"/>
        <v>26.060000000000002</v>
      </c>
      <c r="L560" s="37">
        <f t="shared" si="152"/>
        <v>0</v>
      </c>
      <c r="M560" s="37">
        <v>0</v>
      </c>
      <c r="N560" s="37">
        <f t="shared" si="153"/>
        <v>54</v>
      </c>
      <c r="O560" s="37">
        <v>0</v>
      </c>
      <c r="P560" s="37">
        <v>0</v>
      </c>
      <c r="Q560" s="21">
        <f t="shared" si="154"/>
        <v>39.790999999999997</v>
      </c>
      <c r="R560" s="21">
        <f t="shared" si="163"/>
        <v>23.416666666666785</v>
      </c>
      <c r="S560" s="21">
        <f t="shared" si="164"/>
        <v>-19.449043006506663</v>
      </c>
      <c r="T560" s="21">
        <f t="shared" si="155"/>
        <v>86.147999999999996</v>
      </c>
      <c r="U560" s="37">
        <f>VLOOKUP(Time_Zone, 'LSTM LookUp'!$B$5:$D$8, 3, FALSE)</f>
        <v>-75</v>
      </c>
      <c r="V560" s="21">
        <f t="shared" si="165"/>
        <v>-11.913941479679242</v>
      </c>
      <c r="W560" s="21">
        <f t="shared" si="156"/>
        <v>143.16951463008019</v>
      </c>
      <c r="X560" s="21">
        <f t="shared" si="157"/>
        <v>-648.69511959905776</v>
      </c>
      <c r="Y560" s="21">
        <f t="shared" si="158"/>
        <v>-594.69511959905776</v>
      </c>
      <c r="Z560" s="21">
        <f t="shared" si="166"/>
        <v>-188.50796619026247</v>
      </c>
      <c r="AA560" s="21">
        <f t="shared" si="159"/>
        <v>-188.50796619026247</v>
      </c>
      <c r="AB560" s="21">
        <f t="shared" si="160"/>
        <v>0</v>
      </c>
      <c r="AC560" s="21">
        <f t="shared" si="161"/>
        <v>0</v>
      </c>
      <c r="AD560" s="21">
        <f t="shared" si="167"/>
        <v>0</v>
      </c>
      <c r="AE560" s="21" t="str">
        <f t="shared" si="162"/>
        <v>1/23/11:00</v>
      </c>
    </row>
    <row r="561" spans="2:31">
      <c r="B561" s="37">
        <v>1</v>
      </c>
      <c r="C561" s="38">
        <v>23</v>
      </c>
      <c r="D561" s="38">
        <v>12</v>
      </c>
      <c r="E561" s="17">
        <v>0.6</v>
      </c>
      <c r="F561" s="17">
        <v>63</v>
      </c>
      <c r="G561" s="17">
        <v>872</v>
      </c>
      <c r="H561" s="37">
        <f t="shared" si="150"/>
        <v>33.08</v>
      </c>
      <c r="I561" s="37">
        <f>IF(H561&lt;'Roof Calculator'!$G$8, 1, 0)</f>
        <v>1</v>
      </c>
      <c r="J561" s="37">
        <f>IF(H561&gt;='Roof Calculator'!$G$8, 1, 0)</f>
        <v>0</v>
      </c>
      <c r="K561" s="37">
        <f t="shared" si="151"/>
        <v>33.08</v>
      </c>
      <c r="L561" s="37">
        <f t="shared" si="152"/>
        <v>0</v>
      </c>
      <c r="M561" s="37">
        <v>0</v>
      </c>
      <c r="N561" s="37">
        <f t="shared" si="153"/>
        <v>63</v>
      </c>
      <c r="O561" s="37">
        <v>0</v>
      </c>
      <c r="P561" s="37">
        <v>0</v>
      </c>
      <c r="Q561" s="21">
        <f t="shared" si="154"/>
        <v>39.790999999999997</v>
      </c>
      <c r="R561" s="21">
        <f t="shared" si="163"/>
        <v>23.458333333333453</v>
      </c>
      <c r="S561" s="21">
        <f t="shared" si="164"/>
        <v>-19.439539909704148</v>
      </c>
      <c r="T561" s="21">
        <f t="shared" si="155"/>
        <v>86.147999999999996</v>
      </c>
      <c r="U561" s="37">
        <f>VLOOKUP(Time_Zone, 'LSTM LookUp'!$B$5:$D$8, 3, FALSE)</f>
        <v>-75</v>
      </c>
      <c r="V561" s="21">
        <f t="shared" si="165"/>
        <v>-11.924705614707653</v>
      </c>
      <c r="W561" s="21">
        <f t="shared" si="156"/>
        <v>158.16682359632307</v>
      </c>
      <c r="X561" s="21">
        <f t="shared" si="157"/>
        <v>-772.24601260197778</v>
      </c>
      <c r="Y561" s="21">
        <f t="shared" si="158"/>
        <v>-709.24601260197778</v>
      </c>
      <c r="Z561" s="21">
        <f t="shared" si="166"/>
        <v>-224.8185985691145</v>
      </c>
      <c r="AA561" s="21">
        <f t="shared" si="159"/>
        <v>-224.8185985691145</v>
      </c>
      <c r="AB561" s="21">
        <f t="shared" si="160"/>
        <v>0</v>
      </c>
      <c r="AC561" s="21">
        <f t="shared" si="161"/>
        <v>0</v>
      </c>
      <c r="AD561" s="21">
        <f t="shared" si="167"/>
        <v>0</v>
      </c>
      <c r="AE561" s="21" t="str">
        <f t="shared" si="162"/>
        <v>1/23/12:00</v>
      </c>
    </row>
    <row r="562" spans="2:31">
      <c r="B562" s="37">
        <v>1</v>
      </c>
      <c r="C562" s="38">
        <v>23</v>
      </c>
      <c r="D562" s="38">
        <v>13</v>
      </c>
      <c r="E562" s="17">
        <v>5.6</v>
      </c>
      <c r="F562" s="17">
        <v>68</v>
      </c>
      <c r="G562" s="17">
        <v>901</v>
      </c>
      <c r="H562" s="37">
        <f t="shared" si="150"/>
        <v>42.08</v>
      </c>
      <c r="I562" s="37">
        <f>IF(H562&lt;'Roof Calculator'!$G$8, 1, 0)</f>
        <v>1</v>
      </c>
      <c r="J562" s="37">
        <f>IF(H562&gt;='Roof Calculator'!$G$8, 1, 0)</f>
        <v>0</v>
      </c>
      <c r="K562" s="37">
        <f t="shared" si="151"/>
        <v>42.08</v>
      </c>
      <c r="L562" s="37">
        <f t="shared" si="152"/>
        <v>0</v>
      </c>
      <c r="M562" s="37">
        <v>0</v>
      </c>
      <c r="N562" s="37">
        <f t="shared" si="153"/>
        <v>68</v>
      </c>
      <c r="O562" s="37">
        <v>0</v>
      </c>
      <c r="P562" s="37">
        <v>0</v>
      </c>
      <c r="Q562" s="21">
        <f t="shared" si="154"/>
        <v>39.790999999999997</v>
      </c>
      <c r="R562" s="21">
        <f t="shared" si="163"/>
        <v>23.500000000000121</v>
      </c>
      <c r="S562" s="21">
        <f t="shared" si="164"/>
        <v>-19.430026966622368</v>
      </c>
      <c r="T562" s="21">
        <f t="shared" si="155"/>
        <v>86.147999999999996</v>
      </c>
      <c r="U562" s="37">
        <f>VLOOKUP(Time_Zone, 'LSTM LookUp'!$B$5:$D$8, 3, FALSE)</f>
        <v>-75</v>
      </c>
      <c r="V562" s="21">
        <f t="shared" si="165"/>
        <v>-11.93544964596223</v>
      </c>
      <c r="W562" s="21">
        <f t="shared" si="156"/>
        <v>173.16413758850942</v>
      </c>
      <c r="X562" s="21">
        <f t="shared" si="157"/>
        <v>-840.06356850643931</v>
      </c>
      <c r="Y562" s="21">
        <f t="shared" si="158"/>
        <v>-772.06356850643931</v>
      </c>
      <c r="Z562" s="21">
        <f t="shared" si="166"/>
        <v>-244.730666642881</v>
      </c>
      <c r="AA562" s="21">
        <f t="shared" si="159"/>
        <v>-244.730666642881</v>
      </c>
      <c r="AB562" s="21">
        <f t="shared" si="160"/>
        <v>0</v>
      </c>
      <c r="AC562" s="21">
        <f t="shared" si="161"/>
        <v>0</v>
      </c>
      <c r="AD562" s="21">
        <f t="shared" si="167"/>
        <v>0</v>
      </c>
      <c r="AE562" s="21" t="str">
        <f t="shared" si="162"/>
        <v>1/23/13:00</v>
      </c>
    </row>
    <row r="563" spans="2:31">
      <c r="B563" s="37">
        <v>1</v>
      </c>
      <c r="C563" s="38">
        <v>23</v>
      </c>
      <c r="D563" s="38">
        <v>14</v>
      </c>
      <c r="E563" s="17">
        <v>6.7</v>
      </c>
      <c r="F563" s="17">
        <v>68</v>
      </c>
      <c r="G563" s="17">
        <v>897</v>
      </c>
      <c r="H563" s="37">
        <f t="shared" si="150"/>
        <v>44.06</v>
      </c>
      <c r="I563" s="37">
        <f>IF(H563&lt;'Roof Calculator'!$G$8, 1, 0)</f>
        <v>1</v>
      </c>
      <c r="J563" s="37">
        <f>IF(H563&gt;='Roof Calculator'!$G$8, 1, 0)</f>
        <v>0</v>
      </c>
      <c r="K563" s="37">
        <f t="shared" si="151"/>
        <v>44.06</v>
      </c>
      <c r="L563" s="37">
        <f t="shared" si="152"/>
        <v>0</v>
      </c>
      <c r="M563" s="37">
        <v>0</v>
      </c>
      <c r="N563" s="37">
        <f t="shared" si="153"/>
        <v>68</v>
      </c>
      <c r="O563" s="37">
        <v>0</v>
      </c>
      <c r="P563" s="37">
        <v>0</v>
      </c>
      <c r="Q563" s="21">
        <f t="shared" si="154"/>
        <v>39.790999999999997</v>
      </c>
      <c r="R563" s="21">
        <f t="shared" si="163"/>
        <v>23.541666666666789</v>
      </c>
      <c r="S563" s="21">
        <f t="shared" si="164"/>
        <v>-19.420504183623009</v>
      </c>
      <c r="T563" s="21">
        <f t="shared" si="155"/>
        <v>86.147999999999996</v>
      </c>
      <c r="U563" s="37">
        <f>VLOOKUP(Time_Zone, 'LSTM LookUp'!$B$5:$D$8, 3, FALSE)</f>
        <v>-75</v>
      </c>
      <c r="V563" s="21">
        <f t="shared" si="165"/>
        <v>-11.946173559214021</v>
      </c>
      <c r="W563" s="21">
        <f t="shared" si="156"/>
        <v>188.16145661019647</v>
      </c>
      <c r="X563" s="21">
        <f t="shared" si="157"/>
        <v>-834.31935498681082</v>
      </c>
      <c r="Y563" s="21">
        <f t="shared" si="158"/>
        <v>-766.31935498681082</v>
      </c>
      <c r="Z563" s="21">
        <f t="shared" si="166"/>
        <v>-242.90985128344468</v>
      </c>
      <c r="AA563" s="21">
        <f t="shared" si="159"/>
        <v>-242.90985128344468</v>
      </c>
      <c r="AB563" s="21">
        <f t="shared" si="160"/>
        <v>0</v>
      </c>
      <c r="AC563" s="21">
        <f t="shared" si="161"/>
        <v>0</v>
      </c>
      <c r="AD563" s="21">
        <f t="shared" si="167"/>
        <v>0</v>
      </c>
      <c r="AE563" s="21" t="str">
        <f t="shared" si="162"/>
        <v>1/23/14:00</v>
      </c>
    </row>
    <row r="564" spans="2:31">
      <c r="B564" s="37">
        <v>1</v>
      </c>
      <c r="C564" s="38">
        <v>23</v>
      </c>
      <c r="D564" s="38">
        <v>15</v>
      </c>
      <c r="E564" s="17">
        <v>7.8</v>
      </c>
      <c r="F564" s="17">
        <v>63</v>
      </c>
      <c r="G564" s="17">
        <v>871</v>
      </c>
      <c r="H564" s="37">
        <f t="shared" si="150"/>
        <v>46.04</v>
      </c>
      <c r="I564" s="37">
        <f>IF(H564&lt;'Roof Calculator'!$G$8, 1, 0)</f>
        <v>1</v>
      </c>
      <c r="J564" s="37">
        <f>IF(H564&gt;='Roof Calculator'!$G$8, 1, 0)</f>
        <v>0</v>
      </c>
      <c r="K564" s="37">
        <f t="shared" si="151"/>
        <v>46.04</v>
      </c>
      <c r="L564" s="37">
        <f t="shared" si="152"/>
        <v>0</v>
      </c>
      <c r="M564" s="37">
        <v>0</v>
      </c>
      <c r="N564" s="37">
        <f t="shared" si="153"/>
        <v>63</v>
      </c>
      <c r="O564" s="37">
        <v>0</v>
      </c>
      <c r="P564" s="37">
        <v>0</v>
      </c>
      <c r="Q564" s="21">
        <f t="shared" si="154"/>
        <v>39.790999999999997</v>
      </c>
      <c r="R564" s="21">
        <f t="shared" si="163"/>
        <v>23.583333333333456</v>
      </c>
      <c r="S564" s="21">
        <f t="shared" si="164"/>
        <v>-19.410971567071751</v>
      </c>
      <c r="T564" s="21">
        <f t="shared" si="155"/>
        <v>86.147999999999996</v>
      </c>
      <c r="U564" s="37">
        <f>VLOOKUP(Time_Zone, 'LSTM LookUp'!$B$5:$D$8, 3, FALSE)</f>
        <v>-75</v>
      </c>
      <c r="V564" s="21">
        <f t="shared" si="165"/>
        <v>-11.9568773402732</v>
      </c>
      <c r="W564" s="21">
        <f t="shared" si="156"/>
        <v>203.15878066493173</v>
      </c>
      <c r="X564" s="21">
        <f t="shared" si="157"/>
        <v>-765.61366214985594</v>
      </c>
      <c r="Y564" s="21">
        <f t="shared" si="158"/>
        <v>-702.61366214985594</v>
      </c>
      <c r="Z564" s="21">
        <f t="shared" si="166"/>
        <v>-222.71625931394541</v>
      </c>
      <c r="AA564" s="21">
        <f t="shared" si="159"/>
        <v>-222.71625931394541</v>
      </c>
      <c r="AB564" s="21">
        <f t="shared" si="160"/>
        <v>0</v>
      </c>
      <c r="AC564" s="21">
        <f t="shared" si="161"/>
        <v>0</v>
      </c>
      <c r="AD564" s="21">
        <f t="shared" si="167"/>
        <v>0</v>
      </c>
      <c r="AE564" s="21" t="str">
        <f t="shared" si="162"/>
        <v>1/23/15:00</v>
      </c>
    </row>
    <row r="565" spans="2:31">
      <c r="B565" s="37">
        <v>1</v>
      </c>
      <c r="C565" s="38">
        <v>23</v>
      </c>
      <c r="D565" s="38">
        <v>16</v>
      </c>
      <c r="E565" s="17">
        <v>8.3000000000000007</v>
      </c>
      <c r="F565" s="17">
        <v>52</v>
      </c>
      <c r="G565" s="17">
        <v>797</v>
      </c>
      <c r="H565" s="37">
        <f t="shared" si="150"/>
        <v>46.94</v>
      </c>
      <c r="I565" s="37">
        <f>IF(H565&lt;'Roof Calculator'!$G$8, 1, 0)</f>
        <v>1</v>
      </c>
      <c r="J565" s="37">
        <f>IF(H565&gt;='Roof Calculator'!$G$8, 1, 0)</f>
        <v>0</v>
      </c>
      <c r="K565" s="37">
        <f t="shared" si="151"/>
        <v>46.94</v>
      </c>
      <c r="L565" s="37">
        <f t="shared" si="152"/>
        <v>0</v>
      </c>
      <c r="M565" s="37">
        <v>0</v>
      </c>
      <c r="N565" s="37">
        <f t="shared" si="153"/>
        <v>52</v>
      </c>
      <c r="O565" s="37">
        <v>0</v>
      </c>
      <c r="P565" s="37">
        <v>0</v>
      </c>
      <c r="Q565" s="21">
        <f t="shared" si="154"/>
        <v>39.790999999999997</v>
      </c>
      <c r="R565" s="21">
        <f t="shared" si="163"/>
        <v>23.625000000000124</v>
      </c>
      <c r="S565" s="21">
        <f t="shared" si="164"/>
        <v>-19.401429123338279</v>
      </c>
      <c r="T565" s="21">
        <f t="shared" si="155"/>
        <v>86.147999999999996</v>
      </c>
      <c r="U565" s="37">
        <f>VLOOKUP(Time_Zone, 'LSTM LookUp'!$B$5:$D$8, 3, FALSE)</f>
        <v>-75</v>
      </c>
      <c r="V565" s="21">
        <f t="shared" si="165"/>
        <v>-11.967560974989075</v>
      </c>
      <c r="W565" s="21">
        <f t="shared" si="156"/>
        <v>218.15610975625276</v>
      </c>
      <c r="X565" s="21">
        <f t="shared" si="157"/>
        <v>-623.64307586120628</v>
      </c>
      <c r="Y565" s="21">
        <f t="shared" si="158"/>
        <v>-571.64307586120628</v>
      </c>
      <c r="Z565" s="21">
        <f t="shared" si="166"/>
        <v>-181.20087094374173</v>
      </c>
      <c r="AA565" s="21">
        <f t="shared" si="159"/>
        <v>-181.20087094374173</v>
      </c>
      <c r="AB565" s="21">
        <f t="shared" si="160"/>
        <v>0</v>
      </c>
      <c r="AC565" s="21">
        <f t="shared" si="161"/>
        <v>0</v>
      </c>
      <c r="AD565" s="21">
        <f t="shared" si="167"/>
        <v>0</v>
      </c>
      <c r="AE565" s="21" t="str">
        <f t="shared" si="162"/>
        <v>1/23/16:00</v>
      </c>
    </row>
    <row r="566" spans="2:31">
      <c r="B566" s="37">
        <v>1</v>
      </c>
      <c r="C566" s="38">
        <v>23</v>
      </c>
      <c r="D566" s="38">
        <v>17</v>
      </c>
      <c r="E566" s="17">
        <v>8.3000000000000007</v>
      </c>
      <c r="F566" s="17">
        <v>38</v>
      </c>
      <c r="G566" s="17">
        <v>649</v>
      </c>
      <c r="H566" s="37">
        <f t="shared" si="150"/>
        <v>46.94</v>
      </c>
      <c r="I566" s="37">
        <f>IF(H566&lt;'Roof Calculator'!$G$8, 1, 0)</f>
        <v>1</v>
      </c>
      <c r="J566" s="37">
        <f>IF(H566&gt;='Roof Calculator'!$G$8, 1, 0)</f>
        <v>0</v>
      </c>
      <c r="K566" s="37">
        <f t="shared" si="151"/>
        <v>46.94</v>
      </c>
      <c r="L566" s="37">
        <f t="shared" si="152"/>
        <v>0</v>
      </c>
      <c r="M566" s="37">
        <v>0</v>
      </c>
      <c r="N566" s="37">
        <f t="shared" si="153"/>
        <v>38</v>
      </c>
      <c r="O566" s="37">
        <v>0</v>
      </c>
      <c r="P566" s="37">
        <v>0</v>
      </c>
      <c r="Q566" s="21">
        <f t="shared" si="154"/>
        <v>39.790999999999997</v>
      </c>
      <c r="R566" s="21">
        <f t="shared" si="163"/>
        <v>23.666666666666792</v>
      </c>
      <c r="S566" s="21">
        <f t="shared" si="164"/>
        <v>-19.391876858796255</v>
      </c>
      <c r="T566" s="21">
        <f t="shared" si="155"/>
        <v>86.147999999999996</v>
      </c>
      <c r="U566" s="37">
        <f>VLOOKUP(Time_Zone, 'LSTM LookUp'!$B$5:$D$8, 3, FALSE)</f>
        <v>-75</v>
      </c>
      <c r="V566" s="21">
        <f t="shared" si="165"/>
        <v>-11.978224449250115</v>
      </c>
      <c r="W566" s="21">
        <f t="shared" si="156"/>
        <v>233.1534438876875</v>
      </c>
      <c r="X566" s="21">
        <f t="shared" si="157"/>
        <v>-419.98976925175896</v>
      </c>
      <c r="Y566" s="21">
        <f t="shared" si="158"/>
        <v>-381.98976925175896</v>
      </c>
      <c r="Z566" s="21">
        <f t="shared" si="166"/>
        <v>-121.0840851623004</v>
      </c>
      <c r="AA566" s="21">
        <f t="shared" si="159"/>
        <v>-121.0840851623004</v>
      </c>
      <c r="AB566" s="21">
        <f t="shared" si="160"/>
        <v>0</v>
      </c>
      <c r="AC566" s="21">
        <f t="shared" si="161"/>
        <v>0</v>
      </c>
      <c r="AD566" s="21">
        <f t="shared" si="167"/>
        <v>0</v>
      </c>
      <c r="AE566" s="21" t="str">
        <f t="shared" si="162"/>
        <v>1/23/17:00</v>
      </c>
    </row>
    <row r="567" spans="2:31">
      <c r="B567" s="37">
        <v>1</v>
      </c>
      <c r="C567" s="38">
        <v>23</v>
      </c>
      <c r="D567" s="38">
        <v>18</v>
      </c>
      <c r="E567" s="17">
        <v>6.7</v>
      </c>
      <c r="F567" s="17">
        <v>19</v>
      </c>
      <c r="G567" s="17">
        <v>257</v>
      </c>
      <c r="H567" s="37">
        <f t="shared" si="150"/>
        <v>44.06</v>
      </c>
      <c r="I567" s="37">
        <f>IF(H567&lt;'Roof Calculator'!$G$8, 1, 0)</f>
        <v>1</v>
      </c>
      <c r="J567" s="37">
        <f>IF(H567&gt;='Roof Calculator'!$G$8, 1, 0)</f>
        <v>0</v>
      </c>
      <c r="K567" s="37">
        <f t="shared" si="151"/>
        <v>44.06</v>
      </c>
      <c r="L567" s="37">
        <f t="shared" si="152"/>
        <v>0</v>
      </c>
      <c r="M567" s="37">
        <v>0</v>
      </c>
      <c r="N567" s="37">
        <f t="shared" si="153"/>
        <v>19</v>
      </c>
      <c r="O567" s="37">
        <v>0</v>
      </c>
      <c r="P567" s="37">
        <v>0</v>
      </c>
      <c r="Q567" s="21">
        <f t="shared" si="154"/>
        <v>39.790999999999997</v>
      </c>
      <c r="R567" s="21">
        <f t="shared" si="163"/>
        <v>23.70833333333346</v>
      </c>
      <c r="S567" s="21">
        <f t="shared" si="164"/>
        <v>-19.382314779823307</v>
      </c>
      <c r="T567" s="21">
        <f t="shared" si="155"/>
        <v>86.147999999999996</v>
      </c>
      <c r="U567" s="37">
        <f>VLOOKUP(Time_Zone, 'LSTM LookUp'!$B$5:$D$8, 3, FALSE)</f>
        <v>-75</v>
      </c>
      <c r="V567" s="21">
        <f t="shared" si="165"/>
        <v>-11.988867748983978</v>
      </c>
      <c r="W567" s="21">
        <f t="shared" si="156"/>
        <v>248.15078306275399</v>
      </c>
      <c r="X567" s="21">
        <f t="shared" si="157"/>
        <v>-123.91304364516134</v>
      </c>
      <c r="Y567" s="21">
        <f t="shared" si="158"/>
        <v>-104.91304364516134</v>
      </c>
      <c r="Z567" s="21">
        <f t="shared" si="166"/>
        <v>-33.255602463516396</v>
      </c>
      <c r="AA567" s="21">
        <f t="shared" si="159"/>
        <v>-33.255602463516396</v>
      </c>
      <c r="AB567" s="21">
        <f t="shared" si="160"/>
        <v>0</v>
      </c>
      <c r="AC567" s="21">
        <f t="shared" si="161"/>
        <v>0</v>
      </c>
      <c r="AD567" s="21">
        <f t="shared" si="167"/>
        <v>0</v>
      </c>
      <c r="AE567" s="21" t="str">
        <f t="shared" si="162"/>
        <v>1/23/18:00</v>
      </c>
    </row>
    <row r="568" spans="2:31">
      <c r="B568" s="37">
        <v>1</v>
      </c>
      <c r="C568" s="38">
        <v>23</v>
      </c>
      <c r="D568" s="38">
        <v>19</v>
      </c>
      <c r="E568" s="17">
        <v>5</v>
      </c>
      <c r="F568" s="17">
        <v>0</v>
      </c>
      <c r="G568" s="17">
        <v>0</v>
      </c>
      <c r="H568" s="37">
        <f t="shared" si="150"/>
        <v>41</v>
      </c>
      <c r="I568" s="37">
        <f>IF(H568&lt;'Roof Calculator'!$G$8, 1, 0)</f>
        <v>1</v>
      </c>
      <c r="J568" s="37">
        <f>IF(H568&gt;='Roof Calculator'!$G$8, 1, 0)</f>
        <v>0</v>
      </c>
      <c r="K568" s="37">
        <f t="shared" si="151"/>
        <v>41</v>
      </c>
      <c r="L568" s="37">
        <f t="shared" si="152"/>
        <v>0</v>
      </c>
      <c r="M568" s="37">
        <v>0</v>
      </c>
      <c r="N568" s="37">
        <f t="shared" si="153"/>
        <v>0</v>
      </c>
      <c r="O568" s="37">
        <v>0</v>
      </c>
      <c r="P568" s="37">
        <v>0</v>
      </c>
      <c r="Q568" s="21">
        <f t="shared" si="154"/>
        <v>39.790999999999997</v>
      </c>
      <c r="R568" s="21">
        <f t="shared" si="163"/>
        <v>23.750000000000128</v>
      </c>
      <c r="S568" s="21">
        <f t="shared" si="164"/>
        <v>-19.372742892801014</v>
      </c>
      <c r="T568" s="21">
        <f t="shared" si="155"/>
        <v>86.147999999999996</v>
      </c>
      <c r="U568" s="37">
        <f>VLOOKUP(Time_Zone, 'LSTM LookUp'!$B$5:$D$8, 3, FALSE)</f>
        <v>-75</v>
      </c>
      <c r="V568" s="21">
        <f t="shared" si="165"/>
        <v>-11.999490860157538</v>
      </c>
      <c r="W568" s="21">
        <f t="shared" si="156"/>
        <v>263.14812728496065</v>
      </c>
      <c r="X568" s="21">
        <f t="shared" si="157"/>
        <v>0</v>
      </c>
      <c r="Y568" s="21">
        <f t="shared" si="158"/>
        <v>0</v>
      </c>
      <c r="Z568" s="21">
        <f t="shared" si="166"/>
        <v>0</v>
      </c>
      <c r="AA568" s="21">
        <f t="shared" si="159"/>
        <v>0</v>
      </c>
      <c r="AB568" s="21">
        <f t="shared" si="160"/>
        <v>0</v>
      </c>
      <c r="AC568" s="21">
        <f t="shared" si="161"/>
        <v>0</v>
      </c>
      <c r="AD568" s="21">
        <f t="shared" si="167"/>
        <v>0</v>
      </c>
      <c r="AE568" s="21" t="str">
        <f t="shared" si="162"/>
        <v>1/23/19:00</v>
      </c>
    </row>
    <row r="569" spans="2:31">
      <c r="B569" s="37">
        <v>1</v>
      </c>
      <c r="C569" s="38">
        <v>23</v>
      </c>
      <c r="D569" s="38">
        <v>20</v>
      </c>
      <c r="E569" s="17">
        <v>5.6</v>
      </c>
      <c r="F569" s="17">
        <v>0</v>
      </c>
      <c r="G569" s="17">
        <v>0</v>
      </c>
      <c r="H569" s="37">
        <f t="shared" si="150"/>
        <v>42.08</v>
      </c>
      <c r="I569" s="37">
        <f>IF(H569&lt;'Roof Calculator'!$G$8, 1, 0)</f>
        <v>1</v>
      </c>
      <c r="J569" s="37">
        <f>IF(H569&gt;='Roof Calculator'!$G$8, 1, 0)</f>
        <v>0</v>
      </c>
      <c r="K569" s="37">
        <f t="shared" si="151"/>
        <v>42.08</v>
      </c>
      <c r="L569" s="37">
        <f t="shared" si="152"/>
        <v>0</v>
      </c>
      <c r="M569" s="37">
        <v>0</v>
      </c>
      <c r="N569" s="37">
        <f t="shared" si="153"/>
        <v>0</v>
      </c>
      <c r="O569" s="37">
        <v>0</v>
      </c>
      <c r="P569" s="37">
        <v>0</v>
      </c>
      <c r="Q569" s="21">
        <f t="shared" si="154"/>
        <v>39.790999999999997</v>
      </c>
      <c r="R569" s="21">
        <f t="shared" si="163"/>
        <v>23.791666666666796</v>
      </c>
      <c r="S569" s="21">
        <f t="shared" si="164"/>
        <v>-19.363161204114935</v>
      </c>
      <c r="T569" s="21">
        <f t="shared" si="155"/>
        <v>86.147999999999996</v>
      </c>
      <c r="U569" s="37">
        <f>VLOOKUP(Time_Zone, 'LSTM LookUp'!$B$5:$D$8, 3, FALSE)</f>
        <v>-75</v>
      </c>
      <c r="V569" s="21">
        <f t="shared" si="165"/>
        <v>-12.010093768776912</v>
      </c>
      <c r="W569" s="21">
        <f t="shared" si="156"/>
        <v>278.14547655780581</v>
      </c>
      <c r="X569" s="21">
        <f t="shared" si="157"/>
        <v>0</v>
      </c>
      <c r="Y569" s="21">
        <f t="shared" si="158"/>
        <v>0</v>
      </c>
      <c r="Z569" s="21">
        <f t="shared" si="166"/>
        <v>0</v>
      </c>
      <c r="AA569" s="21">
        <f t="shared" si="159"/>
        <v>0</v>
      </c>
      <c r="AB569" s="21">
        <f t="shared" si="160"/>
        <v>0</v>
      </c>
      <c r="AC569" s="21">
        <f t="shared" si="161"/>
        <v>0</v>
      </c>
      <c r="AD569" s="21">
        <f t="shared" si="167"/>
        <v>0</v>
      </c>
      <c r="AE569" s="21" t="str">
        <f t="shared" si="162"/>
        <v>1/23/20:00</v>
      </c>
    </row>
    <row r="570" spans="2:31">
      <c r="B570" s="37">
        <v>1</v>
      </c>
      <c r="C570" s="38">
        <v>23</v>
      </c>
      <c r="D570" s="38">
        <v>21</v>
      </c>
      <c r="E570" s="17">
        <v>5.6</v>
      </c>
      <c r="F570" s="17">
        <v>0</v>
      </c>
      <c r="G570" s="17">
        <v>0</v>
      </c>
      <c r="H570" s="37">
        <f t="shared" si="150"/>
        <v>42.08</v>
      </c>
      <c r="I570" s="37">
        <f>IF(H570&lt;'Roof Calculator'!$G$8, 1, 0)</f>
        <v>1</v>
      </c>
      <c r="J570" s="37">
        <f>IF(H570&gt;='Roof Calculator'!$G$8, 1, 0)</f>
        <v>0</v>
      </c>
      <c r="K570" s="37">
        <f t="shared" si="151"/>
        <v>42.08</v>
      </c>
      <c r="L570" s="37">
        <f t="shared" si="152"/>
        <v>0</v>
      </c>
      <c r="M570" s="37">
        <v>0</v>
      </c>
      <c r="N570" s="37">
        <f t="shared" si="153"/>
        <v>0</v>
      </c>
      <c r="O570" s="37">
        <v>0</v>
      </c>
      <c r="P570" s="37">
        <v>0</v>
      </c>
      <c r="Q570" s="21">
        <f t="shared" si="154"/>
        <v>39.790999999999997</v>
      </c>
      <c r="R570" s="21">
        <f t="shared" si="163"/>
        <v>23.833333333333464</v>
      </c>
      <c r="S570" s="21">
        <f t="shared" si="164"/>
        <v>-19.353569720154546</v>
      </c>
      <c r="T570" s="21">
        <f t="shared" si="155"/>
        <v>86.147999999999996</v>
      </c>
      <c r="U570" s="37">
        <f>VLOOKUP(Time_Zone, 'LSTM LookUp'!$B$5:$D$8, 3, FALSE)</f>
        <v>-75</v>
      </c>
      <c r="V570" s="21">
        <f t="shared" si="165"/>
        <v>-12.020676460887469</v>
      </c>
      <c r="W570" s="21">
        <f t="shared" si="156"/>
        <v>293.14283088477816</v>
      </c>
      <c r="X570" s="21">
        <f t="shared" si="157"/>
        <v>0</v>
      </c>
      <c r="Y570" s="21">
        <f t="shared" si="158"/>
        <v>0</v>
      </c>
      <c r="Z570" s="21">
        <f t="shared" si="166"/>
        <v>0</v>
      </c>
      <c r="AA570" s="21">
        <f t="shared" si="159"/>
        <v>0</v>
      </c>
      <c r="AB570" s="21">
        <f t="shared" si="160"/>
        <v>0</v>
      </c>
      <c r="AC570" s="21">
        <f t="shared" si="161"/>
        <v>0</v>
      </c>
      <c r="AD570" s="21">
        <f t="shared" si="167"/>
        <v>0</v>
      </c>
      <c r="AE570" s="21" t="str">
        <f t="shared" si="162"/>
        <v>1/23/21:00</v>
      </c>
    </row>
    <row r="571" spans="2:31">
      <c r="B571" s="37">
        <v>1</v>
      </c>
      <c r="C571" s="38">
        <v>23</v>
      </c>
      <c r="D571" s="38">
        <v>22</v>
      </c>
      <c r="E571" s="17">
        <v>6.1</v>
      </c>
      <c r="F571" s="17">
        <v>0</v>
      </c>
      <c r="G571" s="17">
        <v>0</v>
      </c>
      <c r="H571" s="37">
        <f t="shared" si="150"/>
        <v>42.980000000000004</v>
      </c>
      <c r="I571" s="37">
        <f>IF(H571&lt;'Roof Calculator'!$G$8, 1, 0)</f>
        <v>1</v>
      </c>
      <c r="J571" s="37">
        <f>IF(H571&gt;='Roof Calculator'!$G$8, 1, 0)</f>
        <v>0</v>
      </c>
      <c r="K571" s="37">
        <f t="shared" si="151"/>
        <v>42.980000000000004</v>
      </c>
      <c r="L571" s="37">
        <f t="shared" si="152"/>
        <v>0</v>
      </c>
      <c r="M571" s="37">
        <v>0</v>
      </c>
      <c r="N571" s="37">
        <f t="shared" si="153"/>
        <v>0</v>
      </c>
      <c r="O571" s="37">
        <v>0</v>
      </c>
      <c r="P571" s="37">
        <v>0</v>
      </c>
      <c r="Q571" s="21">
        <f t="shared" si="154"/>
        <v>39.790999999999997</v>
      </c>
      <c r="R571" s="21">
        <f t="shared" si="163"/>
        <v>23.875000000000131</v>
      </c>
      <c r="S571" s="21">
        <f t="shared" si="164"/>
        <v>-19.343968447313259</v>
      </c>
      <c r="T571" s="21">
        <f t="shared" si="155"/>
        <v>86.147999999999996</v>
      </c>
      <c r="U571" s="37">
        <f>VLOOKUP(Time_Zone, 'LSTM LookUp'!$B$5:$D$8, 3, FALSE)</f>
        <v>-75</v>
      </c>
      <c r="V571" s="21">
        <f t="shared" si="165"/>
        <v>-12.031238922573881</v>
      </c>
      <c r="W571" s="21">
        <f t="shared" si="156"/>
        <v>308.14019026935659</v>
      </c>
      <c r="X571" s="21">
        <f t="shared" si="157"/>
        <v>0</v>
      </c>
      <c r="Y571" s="21">
        <f t="shared" si="158"/>
        <v>0</v>
      </c>
      <c r="Z571" s="21">
        <f t="shared" si="166"/>
        <v>0</v>
      </c>
      <c r="AA571" s="21">
        <f t="shared" si="159"/>
        <v>0</v>
      </c>
      <c r="AB571" s="21">
        <f t="shared" si="160"/>
        <v>0</v>
      </c>
      <c r="AC571" s="21">
        <f t="shared" si="161"/>
        <v>0</v>
      </c>
      <c r="AD571" s="21">
        <f t="shared" si="167"/>
        <v>0</v>
      </c>
      <c r="AE571" s="21" t="str">
        <f t="shared" si="162"/>
        <v>1/23/22:00</v>
      </c>
    </row>
    <row r="572" spans="2:31">
      <c r="B572" s="37">
        <v>1</v>
      </c>
      <c r="C572" s="38">
        <v>23</v>
      </c>
      <c r="D572" s="38">
        <v>23</v>
      </c>
      <c r="E572" s="17">
        <v>6.1</v>
      </c>
      <c r="F572" s="17">
        <v>0</v>
      </c>
      <c r="G572" s="17">
        <v>0</v>
      </c>
      <c r="H572" s="37">
        <f t="shared" si="150"/>
        <v>42.980000000000004</v>
      </c>
      <c r="I572" s="37">
        <f>IF(H572&lt;'Roof Calculator'!$G$8, 1, 0)</f>
        <v>1</v>
      </c>
      <c r="J572" s="37">
        <f>IF(H572&gt;='Roof Calculator'!$G$8, 1, 0)</f>
        <v>0</v>
      </c>
      <c r="K572" s="37">
        <f t="shared" si="151"/>
        <v>42.980000000000004</v>
      </c>
      <c r="L572" s="37">
        <f t="shared" si="152"/>
        <v>0</v>
      </c>
      <c r="M572" s="37">
        <v>0</v>
      </c>
      <c r="N572" s="37">
        <f t="shared" si="153"/>
        <v>0</v>
      </c>
      <c r="O572" s="37">
        <v>0</v>
      </c>
      <c r="P572" s="37">
        <v>0</v>
      </c>
      <c r="Q572" s="21">
        <f t="shared" si="154"/>
        <v>39.790999999999997</v>
      </c>
      <c r="R572" s="21">
        <f t="shared" si="163"/>
        <v>23.916666666666799</v>
      </c>
      <c r="S572" s="21">
        <f t="shared" si="164"/>
        <v>-19.334357391988409</v>
      </c>
      <c r="T572" s="21">
        <f t="shared" si="155"/>
        <v>86.147999999999996</v>
      </c>
      <c r="U572" s="37">
        <f>VLOOKUP(Time_Zone, 'LSTM LookUp'!$B$5:$D$8, 3, FALSE)</f>
        <v>-75</v>
      </c>
      <c r="V572" s="21">
        <f t="shared" si="165"/>
        <v>-12.041781139960118</v>
      </c>
      <c r="W572" s="21">
        <f t="shared" si="156"/>
        <v>323.13755471500997</v>
      </c>
      <c r="X572" s="21">
        <f t="shared" si="157"/>
        <v>0</v>
      </c>
      <c r="Y572" s="21">
        <f t="shared" si="158"/>
        <v>0</v>
      </c>
      <c r="Z572" s="21">
        <f t="shared" si="166"/>
        <v>0</v>
      </c>
      <c r="AA572" s="21">
        <f t="shared" si="159"/>
        <v>0</v>
      </c>
      <c r="AB572" s="21">
        <f t="shared" si="160"/>
        <v>0</v>
      </c>
      <c r="AC572" s="21">
        <f t="shared" si="161"/>
        <v>0</v>
      </c>
      <c r="AD572" s="21">
        <f t="shared" si="167"/>
        <v>0</v>
      </c>
      <c r="AE572" s="21" t="str">
        <f t="shared" si="162"/>
        <v>1/23/23:00</v>
      </c>
    </row>
    <row r="573" spans="2:31">
      <c r="B573" s="37">
        <v>1</v>
      </c>
      <c r="C573" s="38">
        <v>23</v>
      </c>
      <c r="D573" s="38">
        <v>24</v>
      </c>
      <c r="E573" s="17">
        <v>5</v>
      </c>
      <c r="F573" s="17">
        <v>0</v>
      </c>
      <c r="G573" s="17">
        <v>0</v>
      </c>
      <c r="H573" s="37">
        <f t="shared" si="150"/>
        <v>41</v>
      </c>
      <c r="I573" s="37">
        <f>IF(H573&lt;'Roof Calculator'!$G$8, 1, 0)</f>
        <v>1</v>
      </c>
      <c r="J573" s="37">
        <f>IF(H573&gt;='Roof Calculator'!$G$8, 1, 0)</f>
        <v>0</v>
      </c>
      <c r="K573" s="37">
        <f t="shared" si="151"/>
        <v>41</v>
      </c>
      <c r="L573" s="37">
        <f t="shared" si="152"/>
        <v>0</v>
      </c>
      <c r="M573" s="37">
        <v>0</v>
      </c>
      <c r="N573" s="37">
        <f t="shared" si="153"/>
        <v>0</v>
      </c>
      <c r="O573" s="37">
        <v>0</v>
      </c>
      <c r="P573" s="37">
        <v>0</v>
      </c>
      <c r="Q573" s="21">
        <f t="shared" si="154"/>
        <v>39.790999999999997</v>
      </c>
      <c r="R573" s="21">
        <f t="shared" si="163"/>
        <v>23.958333333333467</v>
      </c>
      <c r="S573" s="21">
        <f t="shared" si="164"/>
        <v>-19.324736560581233</v>
      </c>
      <c r="T573" s="21">
        <f t="shared" si="155"/>
        <v>86.147999999999996</v>
      </c>
      <c r="U573" s="37">
        <f>VLOOKUP(Time_Zone, 'LSTM LookUp'!$B$5:$D$8, 3, FALSE)</f>
        <v>-75</v>
      </c>
      <c r="V573" s="21">
        <f t="shared" si="165"/>
        <v>-12.052303099209499</v>
      </c>
      <c r="W573" s="21">
        <f t="shared" si="156"/>
        <v>338.13492422519766</v>
      </c>
      <c r="X573" s="21">
        <f t="shared" si="157"/>
        <v>0</v>
      </c>
      <c r="Y573" s="21">
        <f t="shared" si="158"/>
        <v>0</v>
      </c>
      <c r="Z573" s="21">
        <f t="shared" si="166"/>
        <v>0</v>
      </c>
      <c r="AA573" s="21">
        <f t="shared" si="159"/>
        <v>0</v>
      </c>
      <c r="AB573" s="21">
        <f t="shared" si="160"/>
        <v>0</v>
      </c>
      <c r="AC573" s="21">
        <f t="shared" si="161"/>
        <v>0</v>
      </c>
      <c r="AD573" s="21">
        <f t="shared" si="167"/>
        <v>0</v>
      </c>
      <c r="AE573" s="21" t="str">
        <f t="shared" si="162"/>
        <v>1/23/24:00</v>
      </c>
    </row>
    <row r="574" spans="2:31">
      <c r="B574" s="37">
        <v>1</v>
      </c>
      <c r="C574" s="38">
        <v>24</v>
      </c>
      <c r="D574" s="38">
        <v>1</v>
      </c>
      <c r="E574" s="17">
        <v>3.9</v>
      </c>
      <c r="F574" s="17">
        <v>0</v>
      </c>
      <c r="G574" s="17">
        <v>0</v>
      </c>
      <c r="H574" s="37">
        <f t="shared" si="150"/>
        <v>39.020000000000003</v>
      </c>
      <c r="I574" s="37">
        <f>IF(H574&lt;'Roof Calculator'!$G$8, 1, 0)</f>
        <v>1</v>
      </c>
      <c r="J574" s="37">
        <f>IF(H574&gt;='Roof Calculator'!$G$8, 1, 0)</f>
        <v>0</v>
      </c>
      <c r="K574" s="37">
        <f t="shared" si="151"/>
        <v>39.020000000000003</v>
      </c>
      <c r="L574" s="37">
        <f t="shared" si="152"/>
        <v>0</v>
      </c>
      <c r="M574" s="37">
        <v>0</v>
      </c>
      <c r="N574" s="37">
        <f t="shared" si="153"/>
        <v>0</v>
      </c>
      <c r="O574" s="37">
        <v>0</v>
      </c>
      <c r="P574" s="37">
        <v>0</v>
      </c>
      <c r="Q574" s="21">
        <f t="shared" si="154"/>
        <v>39.790999999999997</v>
      </c>
      <c r="R574" s="21">
        <f t="shared" si="163"/>
        <v>24.000000000000135</v>
      </c>
      <c r="S574" s="21">
        <f t="shared" si="164"/>
        <v>-19.315105959496883</v>
      </c>
      <c r="T574" s="21">
        <f t="shared" si="155"/>
        <v>86.147999999999996</v>
      </c>
      <c r="U574" s="37">
        <f>VLOOKUP(Time_Zone, 'LSTM LookUp'!$B$5:$D$8, 3, FALSE)</f>
        <v>-75</v>
      </c>
      <c r="V574" s="21">
        <f t="shared" si="165"/>
        <v>-12.062804786524698</v>
      </c>
      <c r="W574" s="21">
        <f t="shared" si="156"/>
        <v>-6.8677011966311685</v>
      </c>
      <c r="X574" s="21">
        <f t="shared" si="157"/>
        <v>0</v>
      </c>
      <c r="Y574" s="21">
        <f t="shared" si="158"/>
        <v>0</v>
      </c>
      <c r="Z574" s="21">
        <f t="shared" si="166"/>
        <v>0</v>
      </c>
      <c r="AA574" s="21">
        <f t="shared" si="159"/>
        <v>0</v>
      </c>
      <c r="AB574" s="21">
        <f t="shared" si="160"/>
        <v>0</v>
      </c>
      <c r="AC574" s="21">
        <f t="shared" si="161"/>
        <v>0</v>
      </c>
      <c r="AD574" s="21">
        <f t="shared" si="167"/>
        <v>0</v>
      </c>
      <c r="AE574" s="21" t="str">
        <f t="shared" si="162"/>
        <v>1/24/1:00</v>
      </c>
    </row>
    <row r="575" spans="2:31">
      <c r="B575" s="37">
        <v>1</v>
      </c>
      <c r="C575" s="38">
        <v>24</v>
      </c>
      <c r="D575" s="38">
        <v>2</v>
      </c>
      <c r="E575" s="17">
        <v>2.8</v>
      </c>
      <c r="F575" s="17">
        <v>0</v>
      </c>
      <c r="G575" s="17">
        <v>0</v>
      </c>
      <c r="H575" s="37">
        <f t="shared" si="150"/>
        <v>37.04</v>
      </c>
      <c r="I575" s="37">
        <f>IF(H575&lt;'Roof Calculator'!$G$8, 1, 0)</f>
        <v>1</v>
      </c>
      <c r="J575" s="37">
        <f>IF(H575&gt;='Roof Calculator'!$G$8, 1, 0)</f>
        <v>0</v>
      </c>
      <c r="K575" s="37">
        <f t="shared" si="151"/>
        <v>37.04</v>
      </c>
      <c r="L575" s="37">
        <f t="shared" si="152"/>
        <v>0</v>
      </c>
      <c r="M575" s="37">
        <v>0</v>
      </c>
      <c r="N575" s="37">
        <f t="shared" si="153"/>
        <v>0</v>
      </c>
      <c r="O575" s="37">
        <v>0</v>
      </c>
      <c r="P575" s="37">
        <v>0</v>
      </c>
      <c r="Q575" s="21">
        <f t="shared" si="154"/>
        <v>39.790999999999997</v>
      </c>
      <c r="R575" s="21">
        <f t="shared" si="163"/>
        <v>24.041666666666803</v>
      </c>
      <c r="S575" s="21">
        <f t="shared" si="164"/>
        <v>-19.305465595144383</v>
      </c>
      <c r="T575" s="21">
        <f t="shared" si="155"/>
        <v>86.147999999999996</v>
      </c>
      <c r="U575" s="37">
        <f>VLOOKUP(Time_Zone, 'LSTM LookUp'!$B$5:$D$8, 3, FALSE)</f>
        <v>-75</v>
      </c>
      <c r="V575" s="21">
        <f t="shared" si="165"/>
        <v>-12.073286188147772</v>
      </c>
      <c r="W575" s="21">
        <f t="shared" si="156"/>
        <v>8.1296784529630539</v>
      </c>
      <c r="X575" s="21">
        <f t="shared" si="157"/>
        <v>0</v>
      </c>
      <c r="Y575" s="21">
        <f t="shared" si="158"/>
        <v>0</v>
      </c>
      <c r="Z575" s="21">
        <f t="shared" si="166"/>
        <v>0</v>
      </c>
      <c r="AA575" s="21">
        <f t="shared" si="159"/>
        <v>0</v>
      </c>
      <c r="AB575" s="21">
        <f t="shared" si="160"/>
        <v>0</v>
      </c>
      <c r="AC575" s="21">
        <f t="shared" si="161"/>
        <v>0</v>
      </c>
      <c r="AD575" s="21">
        <f t="shared" si="167"/>
        <v>0</v>
      </c>
      <c r="AE575" s="21" t="str">
        <f t="shared" si="162"/>
        <v>1/24/2:00</v>
      </c>
    </row>
    <row r="576" spans="2:31">
      <c r="B576" s="37">
        <v>1</v>
      </c>
      <c r="C576" s="38">
        <v>24</v>
      </c>
      <c r="D576" s="38">
        <v>3</v>
      </c>
      <c r="E576" s="17">
        <v>2.8</v>
      </c>
      <c r="F576" s="17">
        <v>0</v>
      </c>
      <c r="G576" s="17">
        <v>0</v>
      </c>
      <c r="H576" s="37">
        <f t="shared" si="150"/>
        <v>37.04</v>
      </c>
      <c r="I576" s="37">
        <f>IF(H576&lt;'Roof Calculator'!$G$8, 1, 0)</f>
        <v>1</v>
      </c>
      <c r="J576" s="37">
        <f>IF(H576&gt;='Roof Calculator'!$G$8, 1, 0)</f>
        <v>0</v>
      </c>
      <c r="K576" s="37">
        <f t="shared" si="151"/>
        <v>37.04</v>
      </c>
      <c r="L576" s="37">
        <f t="shared" si="152"/>
        <v>0</v>
      </c>
      <c r="M576" s="37">
        <v>0</v>
      </c>
      <c r="N576" s="37">
        <f t="shared" si="153"/>
        <v>0</v>
      </c>
      <c r="O576" s="37">
        <v>0</v>
      </c>
      <c r="P576" s="37">
        <v>0</v>
      </c>
      <c r="Q576" s="21">
        <f t="shared" si="154"/>
        <v>39.790999999999997</v>
      </c>
      <c r="R576" s="21">
        <f t="shared" si="163"/>
        <v>24.083333333333471</v>
      </c>
      <c r="S576" s="21">
        <f t="shared" si="164"/>
        <v>-19.295815473936646</v>
      </c>
      <c r="T576" s="21">
        <f t="shared" si="155"/>
        <v>86.147999999999996</v>
      </c>
      <c r="U576" s="37">
        <f>VLOOKUP(Time_Zone, 'LSTM LookUp'!$B$5:$D$8, 3, FALSE)</f>
        <v>-75</v>
      </c>
      <c r="V576" s="21">
        <f t="shared" si="165"/>
        <v>-12.083747290360204</v>
      </c>
      <c r="W576" s="21">
        <f t="shared" si="156"/>
        <v>23.127063177409948</v>
      </c>
      <c r="X576" s="21">
        <f t="shared" si="157"/>
        <v>0</v>
      </c>
      <c r="Y576" s="21">
        <f t="shared" si="158"/>
        <v>0</v>
      </c>
      <c r="Z576" s="21">
        <f t="shared" si="166"/>
        <v>0</v>
      </c>
      <c r="AA576" s="21">
        <f t="shared" si="159"/>
        <v>0</v>
      </c>
      <c r="AB576" s="21">
        <f t="shared" si="160"/>
        <v>0</v>
      </c>
      <c r="AC576" s="21">
        <f t="shared" si="161"/>
        <v>0</v>
      </c>
      <c r="AD576" s="21">
        <f t="shared" si="167"/>
        <v>0</v>
      </c>
      <c r="AE576" s="21" t="str">
        <f t="shared" si="162"/>
        <v>1/24/3:00</v>
      </c>
    </row>
    <row r="577" spans="2:31">
      <c r="B577" s="37">
        <v>1</v>
      </c>
      <c r="C577" s="38">
        <v>24</v>
      </c>
      <c r="D577" s="38">
        <v>4</v>
      </c>
      <c r="E577" s="17">
        <v>1.7</v>
      </c>
      <c r="F577" s="17">
        <v>0</v>
      </c>
      <c r="G577" s="17">
        <v>0</v>
      </c>
      <c r="H577" s="37">
        <f t="shared" si="150"/>
        <v>35.06</v>
      </c>
      <c r="I577" s="37">
        <f>IF(H577&lt;'Roof Calculator'!$G$8, 1, 0)</f>
        <v>1</v>
      </c>
      <c r="J577" s="37">
        <f>IF(H577&gt;='Roof Calculator'!$G$8, 1, 0)</f>
        <v>0</v>
      </c>
      <c r="K577" s="37">
        <f t="shared" si="151"/>
        <v>35.06</v>
      </c>
      <c r="L577" s="37">
        <f t="shared" si="152"/>
        <v>0</v>
      </c>
      <c r="M577" s="37">
        <v>0</v>
      </c>
      <c r="N577" s="37">
        <f t="shared" si="153"/>
        <v>0</v>
      </c>
      <c r="O577" s="37">
        <v>0</v>
      </c>
      <c r="P577" s="37">
        <v>0</v>
      </c>
      <c r="Q577" s="21">
        <f t="shared" si="154"/>
        <v>39.790999999999997</v>
      </c>
      <c r="R577" s="21">
        <f t="shared" si="163"/>
        <v>24.125000000000139</v>
      </c>
      <c r="S577" s="21">
        <f t="shared" si="164"/>
        <v>-19.286155602290464</v>
      </c>
      <c r="T577" s="21">
        <f t="shared" si="155"/>
        <v>86.147999999999996</v>
      </c>
      <c r="U577" s="37">
        <f>VLOOKUP(Time_Zone, 'LSTM LookUp'!$B$5:$D$8, 3, FALSE)</f>
        <v>-75</v>
      </c>
      <c r="V577" s="21">
        <f t="shared" si="165"/>
        <v>-12.094188079482892</v>
      </c>
      <c r="W577" s="21">
        <f t="shared" si="156"/>
        <v>38.124452980129256</v>
      </c>
      <c r="X577" s="21">
        <f t="shared" si="157"/>
        <v>0</v>
      </c>
      <c r="Y577" s="21">
        <f t="shared" si="158"/>
        <v>0</v>
      </c>
      <c r="Z577" s="21">
        <f t="shared" si="166"/>
        <v>0</v>
      </c>
      <c r="AA577" s="21">
        <f t="shared" si="159"/>
        <v>0</v>
      </c>
      <c r="AB577" s="21">
        <f t="shared" si="160"/>
        <v>0</v>
      </c>
      <c r="AC577" s="21">
        <f t="shared" si="161"/>
        <v>0</v>
      </c>
      <c r="AD577" s="21">
        <f t="shared" si="167"/>
        <v>0</v>
      </c>
      <c r="AE577" s="21" t="str">
        <f t="shared" si="162"/>
        <v>1/24/4:00</v>
      </c>
    </row>
    <row r="578" spans="2:31">
      <c r="B578" s="37">
        <v>1</v>
      </c>
      <c r="C578" s="38">
        <v>24</v>
      </c>
      <c r="D578" s="38">
        <v>5</v>
      </c>
      <c r="E578" s="17">
        <v>-1.1000000000000001</v>
      </c>
      <c r="F578" s="17">
        <v>0</v>
      </c>
      <c r="G578" s="17">
        <v>0</v>
      </c>
      <c r="H578" s="37">
        <f t="shared" si="150"/>
        <v>30.02</v>
      </c>
      <c r="I578" s="37">
        <f>IF(H578&lt;'Roof Calculator'!$G$8, 1, 0)</f>
        <v>1</v>
      </c>
      <c r="J578" s="37">
        <f>IF(H578&gt;='Roof Calculator'!$G$8, 1, 0)</f>
        <v>0</v>
      </c>
      <c r="K578" s="37">
        <f t="shared" si="151"/>
        <v>30.02</v>
      </c>
      <c r="L578" s="37">
        <f t="shared" si="152"/>
        <v>0</v>
      </c>
      <c r="M578" s="37">
        <v>0</v>
      </c>
      <c r="N578" s="37">
        <f t="shared" si="153"/>
        <v>0</v>
      </c>
      <c r="O578" s="37">
        <v>0</v>
      </c>
      <c r="P578" s="37">
        <v>0</v>
      </c>
      <c r="Q578" s="21">
        <f t="shared" si="154"/>
        <v>39.790999999999997</v>
      </c>
      <c r="R578" s="21">
        <f t="shared" si="163"/>
        <v>24.166666666666806</v>
      </c>
      <c r="S578" s="21">
        <f t="shared" si="164"/>
        <v>-19.276485986626479</v>
      </c>
      <c r="T578" s="21">
        <f t="shared" si="155"/>
        <v>86.147999999999996</v>
      </c>
      <c r="U578" s="37">
        <f>VLOOKUP(Time_Zone, 'LSTM LookUp'!$B$5:$D$8, 3, FALSE)</f>
        <v>-75</v>
      </c>
      <c r="V578" s="21">
        <f t="shared" si="165"/>
        <v>-12.1046085418762</v>
      </c>
      <c r="W578" s="21">
        <f t="shared" si="156"/>
        <v>53.12184786453092</v>
      </c>
      <c r="X578" s="21">
        <f t="shared" si="157"/>
        <v>0</v>
      </c>
      <c r="Y578" s="21">
        <f t="shared" si="158"/>
        <v>0</v>
      </c>
      <c r="Z578" s="21">
        <f t="shared" si="166"/>
        <v>0</v>
      </c>
      <c r="AA578" s="21">
        <f t="shared" si="159"/>
        <v>0</v>
      </c>
      <c r="AB578" s="21">
        <f t="shared" si="160"/>
        <v>0</v>
      </c>
      <c r="AC578" s="21">
        <f t="shared" si="161"/>
        <v>0</v>
      </c>
      <c r="AD578" s="21">
        <f t="shared" si="167"/>
        <v>0</v>
      </c>
      <c r="AE578" s="21" t="str">
        <f t="shared" si="162"/>
        <v>1/24/5:00</v>
      </c>
    </row>
    <row r="579" spans="2:31">
      <c r="B579" s="37">
        <v>1</v>
      </c>
      <c r="C579" s="38">
        <v>24</v>
      </c>
      <c r="D579" s="38">
        <v>6</v>
      </c>
      <c r="E579" s="17">
        <v>-1.1000000000000001</v>
      </c>
      <c r="F579" s="17">
        <v>0</v>
      </c>
      <c r="G579" s="17">
        <v>0</v>
      </c>
      <c r="H579" s="37">
        <f t="shared" si="150"/>
        <v>30.02</v>
      </c>
      <c r="I579" s="37">
        <f>IF(H579&lt;'Roof Calculator'!$G$8, 1, 0)</f>
        <v>1</v>
      </c>
      <c r="J579" s="37">
        <f>IF(H579&gt;='Roof Calculator'!$G$8, 1, 0)</f>
        <v>0</v>
      </c>
      <c r="K579" s="37">
        <f t="shared" si="151"/>
        <v>30.02</v>
      </c>
      <c r="L579" s="37">
        <f t="shared" si="152"/>
        <v>0</v>
      </c>
      <c r="M579" s="37">
        <v>0</v>
      </c>
      <c r="N579" s="37">
        <f t="shared" si="153"/>
        <v>0</v>
      </c>
      <c r="O579" s="37">
        <v>0</v>
      </c>
      <c r="P579" s="37">
        <v>0</v>
      </c>
      <c r="Q579" s="21">
        <f t="shared" si="154"/>
        <v>39.790999999999997</v>
      </c>
      <c r="R579" s="21">
        <f t="shared" si="163"/>
        <v>24.208333333333474</v>
      </c>
      <c r="S579" s="21">
        <f t="shared" si="164"/>
        <v>-19.266806633369185</v>
      </c>
      <c r="T579" s="21">
        <f t="shared" si="155"/>
        <v>86.147999999999996</v>
      </c>
      <c r="U579" s="37">
        <f>VLOOKUP(Time_Zone, 'LSTM LookUp'!$B$5:$D$8, 3, FALSE)</f>
        <v>-75</v>
      </c>
      <c r="V579" s="21">
        <f t="shared" si="165"/>
        <v>-12.115008663939976</v>
      </c>
      <c r="W579" s="21">
        <f t="shared" si="156"/>
        <v>68.119247834014999</v>
      </c>
      <c r="X579" s="21">
        <f t="shared" si="157"/>
        <v>0</v>
      </c>
      <c r="Y579" s="21">
        <f t="shared" si="158"/>
        <v>0</v>
      </c>
      <c r="Z579" s="21">
        <f t="shared" si="166"/>
        <v>0</v>
      </c>
      <c r="AA579" s="21">
        <f t="shared" si="159"/>
        <v>0</v>
      </c>
      <c r="AB579" s="21">
        <f t="shared" si="160"/>
        <v>0</v>
      </c>
      <c r="AC579" s="21">
        <f t="shared" si="161"/>
        <v>0</v>
      </c>
      <c r="AD579" s="21">
        <f t="shared" si="167"/>
        <v>0</v>
      </c>
      <c r="AE579" s="21" t="str">
        <f t="shared" si="162"/>
        <v>1/24/6:00</v>
      </c>
    </row>
    <row r="580" spans="2:31">
      <c r="B580" s="37">
        <v>1</v>
      </c>
      <c r="C580" s="38">
        <v>24</v>
      </c>
      <c r="D580" s="38">
        <v>7</v>
      </c>
      <c r="E580" s="17">
        <v>-1.1000000000000001</v>
      </c>
      <c r="F580" s="17">
        <v>0</v>
      </c>
      <c r="G580" s="17">
        <v>0</v>
      </c>
      <c r="H580" s="37">
        <f t="shared" si="150"/>
        <v>30.02</v>
      </c>
      <c r="I580" s="37">
        <f>IF(H580&lt;'Roof Calculator'!$G$8, 1, 0)</f>
        <v>1</v>
      </c>
      <c r="J580" s="37">
        <f>IF(H580&gt;='Roof Calculator'!$G$8, 1, 0)</f>
        <v>0</v>
      </c>
      <c r="K580" s="37">
        <f t="shared" si="151"/>
        <v>30.02</v>
      </c>
      <c r="L580" s="37">
        <f t="shared" si="152"/>
        <v>0</v>
      </c>
      <c r="M580" s="37">
        <v>0</v>
      </c>
      <c r="N580" s="37">
        <f t="shared" si="153"/>
        <v>0</v>
      </c>
      <c r="O580" s="37">
        <v>0</v>
      </c>
      <c r="P580" s="37">
        <v>0</v>
      </c>
      <c r="Q580" s="21">
        <f t="shared" si="154"/>
        <v>39.790999999999997</v>
      </c>
      <c r="R580" s="21">
        <f t="shared" si="163"/>
        <v>24.250000000000142</v>
      </c>
      <c r="S580" s="21">
        <f t="shared" si="164"/>
        <v>-19.257117548946898</v>
      </c>
      <c r="T580" s="21">
        <f t="shared" si="155"/>
        <v>86.147999999999996</v>
      </c>
      <c r="U580" s="37">
        <f>VLOOKUP(Time_Zone, 'LSTM LookUp'!$B$5:$D$8, 3, FALSE)</f>
        <v>-75</v>
      </c>
      <c r="V580" s="21">
        <f t="shared" si="165"/>
        <v>-12.125388432113581</v>
      </c>
      <c r="W580" s="21">
        <f t="shared" si="156"/>
        <v>83.116652891971626</v>
      </c>
      <c r="X580" s="21">
        <f t="shared" si="157"/>
        <v>0</v>
      </c>
      <c r="Y580" s="21">
        <f t="shared" si="158"/>
        <v>0</v>
      </c>
      <c r="Z580" s="21">
        <f t="shared" si="166"/>
        <v>0</v>
      </c>
      <c r="AA580" s="21">
        <f t="shared" si="159"/>
        <v>0</v>
      </c>
      <c r="AB580" s="21">
        <f t="shared" si="160"/>
        <v>0</v>
      </c>
      <c r="AC580" s="21">
        <f t="shared" si="161"/>
        <v>0</v>
      </c>
      <c r="AD580" s="21">
        <f t="shared" si="167"/>
        <v>0</v>
      </c>
      <c r="AE580" s="21" t="str">
        <f t="shared" si="162"/>
        <v>1/24/7:00</v>
      </c>
    </row>
    <row r="581" spans="2:31">
      <c r="B581" s="37">
        <v>1</v>
      </c>
      <c r="C581" s="38">
        <v>24</v>
      </c>
      <c r="D581" s="38">
        <v>8</v>
      </c>
      <c r="E581" s="17">
        <v>-1.7</v>
      </c>
      <c r="F581" s="17">
        <v>0</v>
      </c>
      <c r="G581" s="17">
        <v>0</v>
      </c>
      <c r="H581" s="37">
        <f t="shared" si="150"/>
        <v>28.94</v>
      </c>
      <c r="I581" s="37">
        <f>IF(H581&lt;'Roof Calculator'!$G$8, 1, 0)</f>
        <v>1</v>
      </c>
      <c r="J581" s="37">
        <f>IF(H581&gt;='Roof Calculator'!$G$8, 1, 0)</f>
        <v>0</v>
      </c>
      <c r="K581" s="37">
        <f t="shared" si="151"/>
        <v>28.94</v>
      </c>
      <c r="L581" s="37">
        <f t="shared" si="152"/>
        <v>0</v>
      </c>
      <c r="M581" s="37">
        <v>0</v>
      </c>
      <c r="N581" s="37">
        <f t="shared" si="153"/>
        <v>0</v>
      </c>
      <c r="O581" s="37">
        <v>0</v>
      </c>
      <c r="P581" s="37">
        <v>0</v>
      </c>
      <c r="Q581" s="21">
        <f t="shared" si="154"/>
        <v>39.790999999999997</v>
      </c>
      <c r="R581" s="21">
        <f t="shared" si="163"/>
        <v>24.29166666666681</v>
      </c>
      <c r="S581" s="21">
        <f t="shared" si="164"/>
        <v>-19.247418739791797</v>
      </c>
      <c r="T581" s="21">
        <f t="shared" si="155"/>
        <v>86.147999999999996</v>
      </c>
      <c r="U581" s="37">
        <f>VLOOKUP(Time_Zone, 'LSTM LookUp'!$B$5:$D$8, 3, FALSE)</f>
        <v>-75</v>
      </c>
      <c r="V581" s="21">
        <f t="shared" si="165"/>
        <v>-12.135747832875897</v>
      </c>
      <c r="W581" s="21">
        <f t="shared" si="156"/>
        <v>98.114063041780994</v>
      </c>
      <c r="X581" s="21">
        <f t="shared" si="157"/>
        <v>0</v>
      </c>
      <c r="Y581" s="21">
        <f t="shared" si="158"/>
        <v>0</v>
      </c>
      <c r="Z581" s="21">
        <f t="shared" si="166"/>
        <v>0</v>
      </c>
      <c r="AA581" s="21">
        <f t="shared" si="159"/>
        <v>0</v>
      </c>
      <c r="AB581" s="21">
        <f t="shared" si="160"/>
        <v>0</v>
      </c>
      <c r="AC581" s="21">
        <f t="shared" si="161"/>
        <v>0</v>
      </c>
      <c r="AD581" s="21">
        <f t="shared" si="167"/>
        <v>0</v>
      </c>
      <c r="AE581" s="21" t="str">
        <f t="shared" si="162"/>
        <v>1/24/8:00</v>
      </c>
    </row>
    <row r="582" spans="2:31">
      <c r="B582" s="37">
        <v>1</v>
      </c>
      <c r="C582" s="38">
        <v>24</v>
      </c>
      <c r="D582" s="38">
        <v>9</v>
      </c>
      <c r="E582" s="17">
        <v>0</v>
      </c>
      <c r="F582" s="17">
        <v>23</v>
      </c>
      <c r="G582" s="17">
        <v>18</v>
      </c>
      <c r="H582" s="37">
        <f t="shared" si="150"/>
        <v>32</v>
      </c>
      <c r="I582" s="37">
        <f>IF(H582&lt;'Roof Calculator'!$G$8, 1, 0)</f>
        <v>1</v>
      </c>
      <c r="J582" s="37">
        <f>IF(H582&gt;='Roof Calculator'!$G$8, 1, 0)</f>
        <v>0</v>
      </c>
      <c r="K582" s="37">
        <f t="shared" si="151"/>
        <v>32</v>
      </c>
      <c r="L582" s="37">
        <f t="shared" si="152"/>
        <v>0</v>
      </c>
      <c r="M582" s="37">
        <v>0</v>
      </c>
      <c r="N582" s="37">
        <f t="shared" si="153"/>
        <v>23</v>
      </c>
      <c r="O582" s="37">
        <v>0</v>
      </c>
      <c r="P582" s="37">
        <v>0</v>
      </c>
      <c r="Q582" s="21">
        <f t="shared" si="154"/>
        <v>39.790999999999997</v>
      </c>
      <c r="R582" s="21">
        <f t="shared" si="163"/>
        <v>24.333333333333478</v>
      </c>
      <c r="S582" s="21">
        <f t="shared" si="164"/>
        <v>-19.237710212339866</v>
      </c>
      <c r="T582" s="21">
        <f t="shared" si="155"/>
        <v>86.147999999999996</v>
      </c>
      <c r="U582" s="37">
        <f>VLOOKUP(Time_Zone, 'LSTM LookUp'!$B$5:$D$8, 3, FALSE)</f>
        <v>-75</v>
      </c>
      <c r="V582" s="21">
        <f t="shared" si="165"/>
        <v>-12.146086852745354</v>
      </c>
      <c r="W582" s="21">
        <f t="shared" si="156"/>
        <v>113.11147828681365</v>
      </c>
      <c r="X582" s="21">
        <f t="shared" si="157"/>
        <v>-8.9214142805553145</v>
      </c>
      <c r="Y582" s="21">
        <f t="shared" si="158"/>
        <v>14.078585719444686</v>
      </c>
      <c r="Z582" s="21">
        <f t="shared" si="166"/>
        <v>4.4626657817489104</v>
      </c>
      <c r="AA582" s="21">
        <f t="shared" si="159"/>
        <v>4.4626657817489104</v>
      </c>
      <c r="AB582" s="21">
        <f t="shared" si="160"/>
        <v>0</v>
      </c>
      <c r="AC582" s="21">
        <f t="shared" si="161"/>
        <v>0</v>
      </c>
      <c r="AD582" s="21">
        <f t="shared" si="167"/>
        <v>0</v>
      </c>
      <c r="AE582" s="21" t="str">
        <f t="shared" si="162"/>
        <v>1/24/9:00</v>
      </c>
    </row>
    <row r="583" spans="2:31">
      <c r="B583" s="37">
        <v>1</v>
      </c>
      <c r="C583" s="38">
        <v>24</v>
      </c>
      <c r="D583" s="38">
        <v>10</v>
      </c>
      <c r="E583" s="17">
        <v>0.6</v>
      </c>
      <c r="F583" s="17">
        <v>100</v>
      </c>
      <c r="G583" s="17">
        <v>71</v>
      </c>
      <c r="H583" s="37">
        <f t="shared" si="150"/>
        <v>33.08</v>
      </c>
      <c r="I583" s="37">
        <f>IF(H583&lt;'Roof Calculator'!$G$8, 1, 0)</f>
        <v>1</v>
      </c>
      <c r="J583" s="37">
        <f>IF(H583&gt;='Roof Calculator'!$G$8, 1, 0)</f>
        <v>0</v>
      </c>
      <c r="K583" s="37">
        <f t="shared" si="151"/>
        <v>33.08</v>
      </c>
      <c r="L583" s="37">
        <f t="shared" si="152"/>
        <v>0</v>
      </c>
      <c r="M583" s="37">
        <v>0</v>
      </c>
      <c r="N583" s="37">
        <f t="shared" si="153"/>
        <v>100</v>
      </c>
      <c r="O583" s="37">
        <v>0</v>
      </c>
      <c r="P583" s="37">
        <v>0</v>
      </c>
      <c r="Q583" s="21">
        <f t="shared" si="154"/>
        <v>39.790999999999997</v>
      </c>
      <c r="R583" s="21">
        <f t="shared" si="163"/>
        <v>24.375000000000146</v>
      </c>
      <c r="S583" s="21">
        <f t="shared" si="164"/>
        <v>-19.227991973030893</v>
      </c>
      <c r="T583" s="21">
        <f t="shared" si="155"/>
        <v>86.147999999999996</v>
      </c>
      <c r="U583" s="37">
        <f>VLOOKUP(Time_Zone, 'LSTM LookUp'!$B$5:$D$8, 3, FALSE)</f>
        <v>-75</v>
      </c>
      <c r="V583" s="21">
        <f t="shared" si="165"/>
        <v>-12.156405478279975</v>
      </c>
      <c r="W583" s="21">
        <f t="shared" si="156"/>
        <v>128.10889863042999</v>
      </c>
      <c r="X583" s="21">
        <f t="shared" si="157"/>
        <v>-46.755413844752383</v>
      </c>
      <c r="Y583" s="21">
        <f t="shared" si="158"/>
        <v>53.244586155247617</v>
      </c>
      <c r="Z583" s="21">
        <f t="shared" si="166"/>
        <v>16.877603861176596</v>
      </c>
      <c r="AA583" s="21">
        <f t="shared" si="159"/>
        <v>16.877603861176596</v>
      </c>
      <c r="AB583" s="21">
        <f t="shared" si="160"/>
        <v>0</v>
      </c>
      <c r="AC583" s="21">
        <f t="shared" si="161"/>
        <v>0</v>
      </c>
      <c r="AD583" s="21">
        <f t="shared" si="167"/>
        <v>0</v>
      </c>
      <c r="AE583" s="21" t="str">
        <f t="shared" si="162"/>
        <v>1/24/10:00</v>
      </c>
    </row>
    <row r="584" spans="2:31">
      <c r="B584" s="37">
        <v>1</v>
      </c>
      <c r="C584" s="38">
        <v>24</v>
      </c>
      <c r="D584" s="38">
        <v>11</v>
      </c>
      <c r="E584" s="17">
        <v>0.6</v>
      </c>
      <c r="F584" s="17">
        <v>172</v>
      </c>
      <c r="G584" s="17">
        <v>239</v>
      </c>
      <c r="H584" s="37">
        <f t="shared" si="150"/>
        <v>33.08</v>
      </c>
      <c r="I584" s="37">
        <f>IF(H584&lt;'Roof Calculator'!$G$8, 1, 0)</f>
        <v>1</v>
      </c>
      <c r="J584" s="37">
        <f>IF(H584&gt;='Roof Calculator'!$G$8, 1, 0)</f>
        <v>0</v>
      </c>
      <c r="K584" s="37">
        <f t="shared" si="151"/>
        <v>33.08</v>
      </c>
      <c r="L584" s="37">
        <f t="shared" si="152"/>
        <v>0</v>
      </c>
      <c r="M584" s="37">
        <v>0</v>
      </c>
      <c r="N584" s="37">
        <f t="shared" si="153"/>
        <v>172</v>
      </c>
      <c r="O584" s="37">
        <v>0</v>
      </c>
      <c r="P584" s="37">
        <v>0</v>
      </c>
      <c r="Q584" s="21">
        <f t="shared" si="154"/>
        <v>39.790999999999997</v>
      </c>
      <c r="R584" s="21">
        <f t="shared" si="163"/>
        <v>24.416666666666814</v>
      </c>
      <c r="S584" s="21">
        <f t="shared" si="164"/>
        <v>-19.218264028308468</v>
      </c>
      <c r="T584" s="21">
        <f t="shared" si="155"/>
        <v>86.147999999999996</v>
      </c>
      <c r="U584" s="37">
        <f>VLOOKUP(Time_Zone, 'LSTM LookUp'!$B$5:$D$8, 3, FALSE)</f>
        <v>-75</v>
      </c>
      <c r="V584" s="21">
        <f t="shared" si="165"/>
        <v>-12.166703696077384</v>
      </c>
      <c r="W584" s="21">
        <f t="shared" si="156"/>
        <v>143.10632407598064</v>
      </c>
      <c r="X584" s="21">
        <f t="shared" si="157"/>
        <v>-189.03310664622077</v>
      </c>
      <c r="Y584" s="21">
        <f t="shared" si="158"/>
        <v>-17.033106646220773</v>
      </c>
      <c r="Z584" s="21">
        <f t="shared" si="166"/>
        <v>-5.399197312978937</v>
      </c>
      <c r="AA584" s="21">
        <f t="shared" si="159"/>
        <v>-5.399197312978937</v>
      </c>
      <c r="AB584" s="21">
        <f t="shared" si="160"/>
        <v>0</v>
      </c>
      <c r="AC584" s="21">
        <f t="shared" si="161"/>
        <v>0</v>
      </c>
      <c r="AD584" s="21">
        <f t="shared" si="167"/>
        <v>0</v>
      </c>
      <c r="AE584" s="21" t="str">
        <f t="shared" si="162"/>
        <v>1/24/11:00</v>
      </c>
    </row>
    <row r="585" spans="2:31">
      <c r="B585" s="37">
        <v>1</v>
      </c>
      <c r="C585" s="38">
        <v>24</v>
      </c>
      <c r="D585" s="38">
        <v>12</v>
      </c>
      <c r="E585" s="17">
        <v>1.7</v>
      </c>
      <c r="F585" s="17">
        <v>221</v>
      </c>
      <c r="G585" s="17">
        <v>239</v>
      </c>
      <c r="H585" s="37">
        <f t="shared" si="150"/>
        <v>35.06</v>
      </c>
      <c r="I585" s="37">
        <f>IF(H585&lt;'Roof Calculator'!$G$8, 1, 0)</f>
        <v>1</v>
      </c>
      <c r="J585" s="37">
        <f>IF(H585&gt;='Roof Calculator'!$G$8, 1, 0)</f>
        <v>0</v>
      </c>
      <c r="K585" s="37">
        <f t="shared" si="151"/>
        <v>35.06</v>
      </c>
      <c r="L585" s="37">
        <f t="shared" si="152"/>
        <v>0</v>
      </c>
      <c r="M585" s="37">
        <v>0</v>
      </c>
      <c r="N585" s="37">
        <f t="shared" si="153"/>
        <v>221</v>
      </c>
      <c r="O585" s="37">
        <v>0</v>
      </c>
      <c r="P585" s="37">
        <v>0</v>
      </c>
      <c r="Q585" s="21">
        <f t="shared" si="154"/>
        <v>39.790999999999997</v>
      </c>
      <c r="R585" s="21">
        <f t="shared" si="163"/>
        <v>24.458333333333481</v>
      </c>
      <c r="S585" s="21">
        <f t="shared" si="164"/>
        <v>-19.208526384619965</v>
      </c>
      <c r="T585" s="21">
        <f t="shared" si="155"/>
        <v>86.147999999999996</v>
      </c>
      <c r="U585" s="37">
        <f>VLOOKUP(Time_Zone, 'LSTM LookUp'!$B$5:$D$8, 3, FALSE)</f>
        <v>-75</v>
      </c>
      <c r="V585" s="21">
        <f t="shared" si="165"/>
        <v>-12.176981492774818</v>
      </c>
      <c r="W585" s="21">
        <f t="shared" si="156"/>
        <v>158.10375462680625</v>
      </c>
      <c r="X585" s="21">
        <f t="shared" si="157"/>
        <v>-211.23355230723593</v>
      </c>
      <c r="Y585" s="21">
        <f t="shared" si="158"/>
        <v>9.7664476927640749</v>
      </c>
      <c r="Z585" s="21">
        <f t="shared" si="166"/>
        <v>3.0957933414818863</v>
      </c>
      <c r="AA585" s="21">
        <f t="shared" si="159"/>
        <v>3.0957933414818863</v>
      </c>
      <c r="AB585" s="21">
        <f t="shared" si="160"/>
        <v>0</v>
      </c>
      <c r="AC585" s="21">
        <f t="shared" si="161"/>
        <v>0</v>
      </c>
      <c r="AD585" s="21">
        <f t="shared" si="167"/>
        <v>0</v>
      </c>
      <c r="AE585" s="21" t="str">
        <f t="shared" si="162"/>
        <v>1/24/12:00</v>
      </c>
    </row>
    <row r="586" spans="2:31">
      <c r="B586" s="37">
        <v>1</v>
      </c>
      <c r="C586" s="38">
        <v>24</v>
      </c>
      <c r="D586" s="38">
        <v>13</v>
      </c>
      <c r="E586" s="17">
        <v>1.7</v>
      </c>
      <c r="F586" s="17">
        <v>215</v>
      </c>
      <c r="G586" s="17">
        <v>70</v>
      </c>
      <c r="H586" s="37">
        <f t="shared" si="150"/>
        <v>35.06</v>
      </c>
      <c r="I586" s="37">
        <f>IF(H586&lt;'Roof Calculator'!$G$8, 1, 0)</f>
        <v>1</v>
      </c>
      <c r="J586" s="37">
        <f>IF(H586&gt;='Roof Calculator'!$G$8, 1, 0)</f>
        <v>0</v>
      </c>
      <c r="K586" s="37">
        <f t="shared" si="151"/>
        <v>35.06</v>
      </c>
      <c r="L586" s="37">
        <f t="shared" si="152"/>
        <v>0</v>
      </c>
      <c r="M586" s="37">
        <v>0</v>
      </c>
      <c r="N586" s="37">
        <f t="shared" si="153"/>
        <v>215</v>
      </c>
      <c r="O586" s="37">
        <v>0</v>
      </c>
      <c r="P586" s="37">
        <v>0</v>
      </c>
      <c r="Q586" s="21">
        <f t="shared" si="154"/>
        <v>39.790999999999997</v>
      </c>
      <c r="R586" s="21">
        <f t="shared" si="163"/>
        <v>24.500000000000149</v>
      </c>
      <c r="S586" s="21">
        <f t="shared" si="164"/>
        <v>-19.198779048416565</v>
      </c>
      <c r="T586" s="21">
        <f t="shared" si="155"/>
        <v>86.147999999999996</v>
      </c>
      <c r="U586" s="37">
        <f>VLOOKUP(Time_Zone, 'LSTM LookUp'!$B$5:$D$8, 3, FALSE)</f>
        <v>-75</v>
      </c>
      <c r="V586" s="21">
        <f t="shared" si="165"/>
        <v>-12.187238855049166</v>
      </c>
      <c r="W586" s="21">
        <f t="shared" si="156"/>
        <v>173.10119028623771</v>
      </c>
      <c r="X586" s="21">
        <f t="shared" si="157"/>
        <v>-65.159743528609624</v>
      </c>
      <c r="Y586" s="21">
        <f t="shared" si="158"/>
        <v>149.84025647139038</v>
      </c>
      <c r="Z586" s="21">
        <f t="shared" si="166"/>
        <v>47.49674424752731</v>
      </c>
      <c r="AA586" s="21">
        <f t="shared" si="159"/>
        <v>47.49674424752731</v>
      </c>
      <c r="AB586" s="21">
        <f t="shared" si="160"/>
        <v>0</v>
      </c>
      <c r="AC586" s="21">
        <f t="shared" si="161"/>
        <v>0</v>
      </c>
      <c r="AD586" s="21">
        <f t="shared" si="167"/>
        <v>0</v>
      </c>
      <c r="AE586" s="21" t="str">
        <f t="shared" si="162"/>
        <v>1/24/13:00</v>
      </c>
    </row>
    <row r="587" spans="2:31">
      <c r="B587" s="37">
        <v>1</v>
      </c>
      <c r="C587" s="38">
        <v>24</v>
      </c>
      <c r="D587" s="38">
        <v>14</v>
      </c>
      <c r="E587" s="17">
        <v>1.7</v>
      </c>
      <c r="F587" s="17">
        <v>219</v>
      </c>
      <c r="G587" s="17">
        <v>70</v>
      </c>
      <c r="H587" s="37">
        <f t="shared" si="150"/>
        <v>35.06</v>
      </c>
      <c r="I587" s="37">
        <f>IF(H587&lt;'Roof Calculator'!$G$8, 1, 0)</f>
        <v>1</v>
      </c>
      <c r="J587" s="37">
        <f>IF(H587&gt;='Roof Calculator'!$G$8, 1, 0)</f>
        <v>0</v>
      </c>
      <c r="K587" s="37">
        <f t="shared" si="151"/>
        <v>35.06</v>
      </c>
      <c r="L587" s="37">
        <f t="shared" si="152"/>
        <v>0</v>
      </c>
      <c r="M587" s="37">
        <v>0</v>
      </c>
      <c r="N587" s="37">
        <f t="shared" si="153"/>
        <v>219</v>
      </c>
      <c r="O587" s="37">
        <v>0</v>
      </c>
      <c r="P587" s="37">
        <v>0</v>
      </c>
      <c r="Q587" s="21">
        <f t="shared" si="154"/>
        <v>39.790999999999997</v>
      </c>
      <c r="R587" s="21">
        <f t="shared" si="163"/>
        <v>24.541666666666817</v>
      </c>
      <c r="S587" s="21">
        <f t="shared" si="164"/>
        <v>-19.189022026153186</v>
      </c>
      <c r="T587" s="21">
        <f t="shared" si="155"/>
        <v>86.147999999999996</v>
      </c>
      <c r="U587" s="37">
        <f>VLOOKUP(Time_Zone, 'LSTM LookUp'!$B$5:$D$8, 3, FALSE)</f>
        <v>-75</v>
      </c>
      <c r="V587" s="21">
        <f t="shared" si="165"/>
        <v>-12.197475769616997</v>
      </c>
      <c r="W587" s="21">
        <f t="shared" si="156"/>
        <v>188.09863105759575</v>
      </c>
      <c r="X587" s="21">
        <f t="shared" si="157"/>
        <v>-65.016705484132331</v>
      </c>
      <c r="Y587" s="21">
        <f t="shared" si="158"/>
        <v>153.98329451586767</v>
      </c>
      <c r="Z587" s="21">
        <f t="shared" si="166"/>
        <v>48.810014946872961</v>
      </c>
      <c r="AA587" s="21">
        <f t="shared" si="159"/>
        <v>48.810014946872961</v>
      </c>
      <c r="AB587" s="21">
        <f t="shared" si="160"/>
        <v>0</v>
      </c>
      <c r="AC587" s="21">
        <f t="shared" si="161"/>
        <v>0</v>
      </c>
      <c r="AD587" s="21">
        <f t="shared" si="167"/>
        <v>0</v>
      </c>
      <c r="AE587" s="21" t="str">
        <f t="shared" si="162"/>
        <v>1/24/14:00</v>
      </c>
    </row>
    <row r="588" spans="2:31">
      <c r="B588" s="37">
        <v>1</v>
      </c>
      <c r="C588" s="38">
        <v>24</v>
      </c>
      <c r="D588" s="38">
        <v>15</v>
      </c>
      <c r="E588" s="17">
        <v>2.8</v>
      </c>
      <c r="F588" s="17">
        <v>186</v>
      </c>
      <c r="G588" s="17">
        <v>145</v>
      </c>
      <c r="H588" s="37">
        <f t="shared" si="150"/>
        <v>37.04</v>
      </c>
      <c r="I588" s="37">
        <f>IF(H588&lt;'Roof Calculator'!$G$8, 1, 0)</f>
        <v>1</v>
      </c>
      <c r="J588" s="37">
        <f>IF(H588&gt;='Roof Calculator'!$G$8, 1, 0)</f>
        <v>0</v>
      </c>
      <c r="K588" s="37">
        <f t="shared" si="151"/>
        <v>37.04</v>
      </c>
      <c r="L588" s="37">
        <f t="shared" si="152"/>
        <v>0</v>
      </c>
      <c r="M588" s="37">
        <v>0</v>
      </c>
      <c r="N588" s="37">
        <f t="shared" si="153"/>
        <v>186</v>
      </c>
      <c r="O588" s="37">
        <v>0</v>
      </c>
      <c r="P588" s="37">
        <v>0</v>
      </c>
      <c r="Q588" s="21">
        <f t="shared" si="154"/>
        <v>39.790999999999997</v>
      </c>
      <c r="R588" s="21">
        <f t="shared" si="163"/>
        <v>24.583333333333485</v>
      </c>
      <c r="S588" s="21">
        <f t="shared" si="164"/>
        <v>-19.179255324288516</v>
      </c>
      <c r="T588" s="21">
        <f t="shared" si="155"/>
        <v>86.147999999999996</v>
      </c>
      <c r="U588" s="37">
        <f>VLOOKUP(Time_Zone, 'LSTM LookUp'!$B$5:$D$8, 3, FALSE)</f>
        <v>-75</v>
      </c>
      <c r="V588" s="21">
        <f t="shared" si="165"/>
        <v>-12.207692223234574</v>
      </c>
      <c r="W588" s="21">
        <f t="shared" si="156"/>
        <v>203.09607694419134</v>
      </c>
      <c r="X588" s="21">
        <f t="shared" si="157"/>
        <v>-127.28368644908164</v>
      </c>
      <c r="Y588" s="21">
        <f t="shared" si="158"/>
        <v>58.716313550918358</v>
      </c>
      <c r="Z588" s="21">
        <f t="shared" si="166"/>
        <v>18.612045878459071</v>
      </c>
      <c r="AA588" s="21">
        <f t="shared" si="159"/>
        <v>18.612045878459071</v>
      </c>
      <c r="AB588" s="21">
        <f t="shared" si="160"/>
        <v>0</v>
      </c>
      <c r="AC588" s="21">
        <f t="shared" si="161"/>
        <v>0</v>
      </c>
      <c r="AD588" s="21">
        <f t="shared" si="167"/>
        <v>0</v>
      </c>
      <c r="AE588" s="21" t="str">
        <f t="shared" si="162"/>
        <v>1/24/15:00</v>
      </c>
    </row>
    <row r="589" spans="2:31">
      <c r="B589" s="37">
        <v>1</v>
      </c>
      <c r="C589" s="38">
        <v>24</v>
      </c>
      <c r="D589" s="38">
        <v>16</v>
      </c>
      <c r="E589" s="17">
        <v>3.3</v>
      </c>
      <c r="F589" s="17">
        <v>174</v>
      </c>
      <c r="G589" s="17">
        <v>220</v>
      </c>
      <c r="H589" s="37">
        <f t="shared" si="150"/>
        <v>37.94</v>
      </c>
      <c r="I589" s="37">
        <f>IF(H589&lt;'Roof Calculator'!$G$8, 1, 0)</f>
        <v>1</v>
      </c>
      <c r="J589" s="37">
        <f>IF(H589&gt;='Roof Calculator'!$G$8, 1, 0)</f>
        <v>0</v>
      </c>
      <c r="K589" s="37">
        <f t="shared" si="151"/>
        <v>37.94</v>
      </c>
      <c r="L589" s="37">
        <f t="shared" si="152"/>
        <v>0</v>
      </c>
      <c r="M589" s="37">
        <v>0</v>
      </c>
      <c r="N589" s="37">
        <f t="shared" si="153"/>
        <v>174</v>
      </c>
      <c r="O589" s="37">
        <v>0</v>
      </c>
      <c r="P589" s="37">
        <v>0</v>
      </c>
      <c r="Q589" s="21">
        <f t="shared" si="154"/>
        <v>39.790999999999997</v>
      </c>
      <c r="R589" s="21">
        <f t="shared" si="163"/>
        <v>24.625000000000153</v>
      </c>
      <c r="S589" s="21">
        <f t="shared" si="164"/>
        <v>-19.169478949285004</v>
      </c>
      <c r="T589" s="21">
        <f t="shared" si="155"/>
        <v>86.147999999999996</v>
      </c>
      <c r="U589" s="37">
        <f>VLOOKUP(Time_Zone, 'LSTM LookUp'!$B$5:$D$8, 3, FALSE)</f>
        <v>-75</v>
      </c>
      <c r="V589" s="21">
        <f t="shared" si="165"/>
        <v>-12.217888202697868</v>
      </c>
      <c r="W589" s="21">
        <f t="shared" si="156"/>
        <v>218.09352794932551</v>
      </c>
      <c r="X589" s="21">
        <f t="shared" si="157"/>
        <v>-171.89479284466015</v>
      </c>
      <c r="Y589" s="21">
        <f t="shared" si="158"/>
        <v>2.1052071553398548</v>
      </c>
      <c r="Z589" s="21">
        <f t="shared" si="166"/>
        <v>0.66731389948156683</v>
      </c>
      <c r="AA589" s="21">
        <f t="shared" si="159"/>
        <v>0.66731389948156683</v>
      </c>
      <c r="AB589" s="21">
        <f t="shared" si="160"/>
        <v>0</v>
      </c>
      <c r="AC589" s="21">
        <f t="shared" si="161"/>
        <v>0</v>
      </c>
      <c r="AD589" s="21">
        <f t="shared" si="167"/>
        <v>0</v>
      </c>
      <c r="AE589" s="21" t="str">
        <f t="shared" si="162"/>
        <v>1/24/16:00</v>
      </c>
    </row>
    <row r="590" spans="2:31">
      <c r="B590" s="37">
        <v>1</v>
      </c>
      <c r="C590" s="38">
        <v>24</v>
      </c>
      <c r="D590" s="38">
        <v>17</v>
      </c>
      <c r="E590" s="17">
        <v>1.7</v>
      </c>
      <c r="F590" s="17">
        <v>91</v>
      </c>
      <c r="G590" s="17">
        <v>210</v>
      </c>
      <c r="H590" s="37">
        <f t="shared" si="150"/>
        <v>35.06</v>
      </c>
      <c r="I590" s="37">
        <f>IF(H590&lt;'Roof Calculator'!$G$8, 1, 0)</f>
        <v>1</v>
      </c>
      <c r="J590" s="37">
        <f>IF(H590&gt;='Roof Calculator'!$G$8, 1, 0)</f>
        <v>0</v>
      </c>
      <c r="K590" s="37">
        <f t="shared" si="151"/>
        <v>35.06</v>
      </c>
      <c r="L590" s="37">
        <f t="shared" si="152"/>
        <v>0</v>
      </c>
      <c r="M590" s="37">
        <v>0</v>
      </c>
      <c r="N590" s="37">
        <f t="shared" si="153"/>
        <v>91</v>
      </c>
      <c r="O590" s="37">
        <v>0</v>
      </c>
      <c r="P590" s="37">
        <v>0</v>
      </c>
      <c r="Q590" s="21">
        <f t="shared" si="154"/>
        <v>39.790999999999997</v>
      </c>
      <c r="R590" s="21">
        <f t="shared" si="163"/>
        <v>24.666666666666821</v>
      </c>
      <c r="S590" s="21">
        <f t="shared" si="164"/>
        <v>-19.159692907608836</v>
      </c>
      <c r="T590" s="21">
        <f t="shared" si="155"/>
        <v>86.147999999999996</v>
      </c>
      <c r="U590" s="37">
        <f>VLOOKUP(Time_Zone, 'LSTM LookUp'!$B$5:$D$8, 3, FALSE)</f>
        <v>-75</v>
      </c>
      <c r="V590" s="21">
        <f t="shared" si="165"/>
        <v>-12.228063694842596</v>
      </c>
      <c r="W590" s="21">
        <f t="shared" si="156"/>
        <v>233.09098407628935</v>
      </c>
      <c r="X590" s="21">
        <f t="shared" si="157"/>
        <v>-135.64633883326749</v>
      </c>
      <c r="Y590" s="21">
        <f t="shared" si="158"/>
        <v>-44.646338833267492</v>
      </c>
      <c r="Z590" s="21">
        <f t="shared" si="166"/>
        <v>-14.152109633882263</v>
      </c>
      <c r="AA590" s="21">
        <f t="shared" si="159"/>
        <v>-14.152109633882263</v>
      </c>
      <c r="AB590" s="21">
        <f t="shared" si="160"/>
        <v>0</v>
      </c>
      <c r="AC590" s="21">
        <f t="shared" si="161"/>
        <v>0</v>
      </c>
      <c r="AD590" s="21">
        <f t="shared" si="167"/>
        <v>0</v>
      </c>
      <c r="AE590" s="21" t="str">
        <f t="shared" si="162"/>
        <v>1/24/17:00</v>
      </c>
    </row>
    <row r="591" spans="2:31">
      <c r="B591" s="37">
        <v>1</v>
      </c>
      <c r="C591" s="38">
        <v>24</v>
      </c>
      <c r="D591" s="38">
        <v>18</v>
      </c>
      <c r="E591" s="17">
        <v>0</v>
      </c>
      <c r="F591" s="17">
        <v>28</v>
      </c>
      <c r="G591" s="17">
        <v>39</v>
      </c>
      <c r="H591" s="37">
        <f t="shared" si="150"/>
        <v>32</v>
      </c>
      <c r="I591" s="37">
        <f>IF(H591&lt;'Roof Calculator'!$G$8, 1, 0)</f>
        <v>1</v>
      </c>
      <c r="J591" s="37">
        <f>IF(H591&gt;='Roof Calculator'!$G$8, 1, 0)</f>
        <v>0</v>
      </c>
      <c r="K591" s="37">
        <f t="shared" si="151"/>
        <v>32</v>
      </c>
      <c r="L591" s="37">
        <f t="shared" si="152"/>
        <v>0</v>
      </c>
      <c r="M591" s="37">
        <v>0</v>
      </c>
      <c r="N591" s="37">
        <f t="shared" si="153"/>
        <v>28</v>
      </c>
      <c r="O591" s="37">
        <v>0</v>
      </c>
      <c r="P591" s="37">
        <v>0</v>
      </c>
      <c r="Q591" s="21">
        <f t="shared" si="154"/>
        <v>39.790999999999997</v>
      </c>
      <c r="R591" s="21">
        <f t="shared" si="163"/>
        <v>24.708333333333488</v>
      </c>
      <c r="S591" s="21">
        <f t="shared" si="164"/>
        <v>-19.149897205729914</v>
      </c>
      <c r="T591" s="21">
        <f t="shared" si="155"/>
        <v>86.147999999999996</v>
      </c>
      <c r="U591" s="37">
        <f>VLOOKUP(Time_Zone, 'LSTM LookUp'!$B$5:$D$8, 3, FALSE)</f>
        <v>-75</v>
      </c>
      <c r="V591" s="21">
        <f t="shared" si="165"/>
        <v>-12.238218686544247</v>
      </c>
      <c r="W591" s="21">
        <f t="shared" si="156"/>
        <v>248.08844532836395</v>
      </c>
      <c r="X591" s="21">
        <f t="shared" si="157"/>
        <v>-18.751856326742171</v>
      </c>
      <c r="Y591" s="21">
        <f t="shared" si="158"/>
        <v>9.2481436732578288</v>
      </c>
      <c r="Z591" s="21">
        <f t="shared" si="166"/>
        <v>2.9315000198026491</v>
      </c>
      <c r="AA591" s="21">
        <f t="shared" si="159"/>
        <v>2.9315000198026491</v>
      </c>
      <c r="AB591" s="21">
        <f t="shared" si="160"/>
        <v>0</v>
      </c>
      <c r="AC591" s="21">
        <f t="shared" si="161"/>
        <v>0</v>
      </c>
      <c r="AD591" s="21">
        <f t="shared" si="167"/>
        <v>0</v>
      </c>
      <c r="AE591" s="21" t="str">
        <f t="shared" si="162"/>
        <v>1/24/18:00</v>
      </c>
    </row>
    <row r="592" spans="2:31">
      <c r="B592" s="37">
        <v>1</v>
      </c>
      <c r="C592" s="38">
        <v>24</v>
      </c>
      <c r="D592" s="38">
        <v>19</v>
      </c>
      <c r="E592" s="17">
        <v>-0.6</v>
      </c>
      <c r="F592" s="17">
        <v>0</v>
      </c>
      <c r="G592" s="17">
        <v>0</v>
      </c>
      <c r="H592" s="37">
        <f t="shared" si="150"/>
        <v>30.92</v>
      </c>
      <c r="I592" s="37">
        <f>IF(H592&lt;'Roof Calculator'!$G$8, 1, 0)</f>
        <v>1</v>
      </c>
      <c r="J592" s="37">
        <f>IF(H592&gt;='Roof Calculator'!$G$8, 1, 0)</f>
        <v>0</v>
      </c>
      <c r="K592" s="37">
        <f t="shared" si="151"/>
        <v>30.92</v>
      </c>
      <c r="L592" s="37">
        <f t="shared" si="152"/>
        <v>0</v>
      </c>
      <c r="M592" s="37">
        <v>0</v>
      </c>
      <c r="N592" s="37">
        <f t="shared" si="153"/>
        <v>0</v>
      </c>
      <c r="O592" s="37">
        <v>0</v>
      </c>
      <c r="P592" s="37">
        <v>0</v>
      </c>
      <c r="Q592" s="21">
        <f t="shared" si="154"/>
        <v>39.790999999999997</v>
      </c>
      <c r="R592" s="21">
        <f t="shared" si="163"/>
        <v>24.750000000000156</v>
      </c>
      <c r="S592" s="21">
        <f t="shared" si="164"/>
        <v>-19.140091850121863</v>
      </c>
      <c r="T592" s="21">
        <f t="shared" si="155"/>
        <v>86.147999999999996</v>
      </c>
      <c r="U592" s="37">
        <f>VLOOKUP(Time_Zone, 'LSTM LookUp'!$B$5:$D$8, 3, FALSE)</f>
        <v>-75</v>
      </c>
      <c r="V592" s="21">
        <f t="shared" si="165"/>
        <v>-12.248353164718097</v>
      </c>
      <c r="W592" s="21">
        <f t="shared" si="156"/>
        <v>263.08591170882045</v>
      </c>
      <c r="X592" s="21">
        <f t="shared" si="157"/>
        <v>0</v>
      </c>
      <c r="Y592" s="21">
        <f t="shared" si="158"/>
        <v>0</v>
      </c>
      <c r="Z592" s="21">
        <f t="shared" si="166"/>
        <v>0</v>
      </c>
      <c r="AA592" s="21">
        <f t="shared" si="159"/>
        <v>0</v>
      </c>
      <c r="AB592" s="21">
        <f t="shared" si="160"/>
        <v>0</v>
      </c>
      <c r="AC592" s="21">
        <f t="shared" si="161"/>
        <v>0</v>
      </c>
      <c r="AD592" s="21">
        <f t="shared" si="167"/>
        <v>0</v>
      </c>
      <c r="AE592" s="21" t="str">
        <f t="shared" si="162"/>
        <v>1/24/19:00</v>
      </c>
    </row>
    <row r="593" spans="2:31">
      <c r="B593" s="37">
        <v>1</v>
      </c>
      <c r="C593" s="38">
        <v>24</v>
      </c>
      <c r="D593" s="38">
        <v>20</v>
      </c>
      <c r="E593" s="17">
        <v>-2.2000000000000002</v>
      </c>
      <c r="F593" s="17">
        <v>0</v>
      </c>
      <c r="G593" s="17">
        <v>0</v>
      </c>
      <c r="H593" s="37">
        <f t="shared" si="150"/>
        <v>28.04</v>
      </c>
      <c r="I593" s="37">
        <f>IF(H593&lt;'Roof Calculator'!$G$8, 1, 0)</f>
        <v>1</v>
      </c>
      <c r="J593" s="37">
        <f>IF(H593&gt;='Roof Calculator'!$G$8, 1, 0)</f>
        <v>0</v>
      </c>
      <c r="K593" s="37">
        <f t="shared" si="151"/>
        <v>28.04</v>
      </c>
      <c r="L593" s="37">
        <f t="shared" si="152"/>
        <v>0</v>
      </c>
      <c r="M593" s="37">
        <v>0</v>
      </c>
      <c r="N593" s="37">
        <f t="shared" si="153"/>
        <v>0</v>
      </c>
      <c r="O593" s="37">
        <v>0</v>
      </c>
      <c r="P593" s="37">
        <v>0</v>
      </c>
      <c r="Q593" s="21">
        <f t="shared" si="154"/>
        <v>39.790999999999997</v>
      </c>
      <c r="R593" s="21">
        <f t="shared" si="163"/>
        <v>24.791666666666824</v>
      </c>
      <c r="S593" s="21">
        <f t="shared" si="164"/>
        <v>-19.130276847262039</v>
      </c>
      <c r="T593" s="21">
        <f t="shared" si="155"/>
        <v>86.147999999999996</v>
      </c>
      <c r="U593" s="37">
        <f>VLOOKUP(Time_Zone, 'LSTM LookUp'!$B$5:$D$8, 3, FALSE)</f>
        <v>-75</v>
      </c>
      <c r="V593" s="21">
        <f t="shared" si="165"/>
        <v>-12.258467116319217</v>
      </c>
      <c r="W593" s="21">
        <f t="shared" si="156"/>
        <v>278.08338322092015</v>
      </c>
      <c r="X593" s="21">
        <f t="shared" si="157"/>
        <v>0</v>
      </c>
      <c r="Y593" s="21">
        <f t="shared" si="158"/>
        <v>0</v>
      </c>
      <c r="Z593" s="21">
        <f t="shared" si="166"/>
        <v>0</v>
      </c>
      <c r="AA593" s="21">
        <f t="shared" si="159"/>
        <v>0</v>
      </c>
      <c r="AB593" s="21">
        <f t="shared" si="160"/>
        <v>0</v>
      </c>
      <c r="AC593" s="21">
        <f t="shared" si="161"/>
        <v>0</v>
      </c>
      <c r="AD593" s="21">
        <f t="shared" si="167"/>
        <v>0</v>
      </c>
      <c r="AE593" s="21" t="str">
        <f t="shared" si="162"/>
        <v>1/24/20:00</v>
      </c>
    </row>
    <row r="594" spans="2:31">
      <c r="B594" s="37">
        <v>1</v>
      </c>
      <c r="C594" s="38">
        <v>24</v>
      </c>
      <c r="D594" s="38">
        <v>21</v>
      </c>
      <c r="E594" s="17">
        <v>-2.2000000000000002</v>
      </c>
      <c r="F594" s="17">
        <v>0</v>
      </c>
      <c r="G594" s="17">
        <v>0</v>
      </c>
      <c r="H594" s="37">
        <f t="shared" si="150"/>
        <v>28.04</v>
      </c>
      <c r="I594" s="37">
        <f>IF(H594&lt;'Roof Calculator'!$G$8, 1, 0)</f>
        <v>1</v>
      </c>
      <c r="J594" s="37">
        <f>IF(H594&gt;='Roof Calculator'!$G$8, 1, 0)</f>
        <v>0</v>
      </c>
      <c r="K594" s="37">
        <f t="shared" si="151"/>
        <v>28.04</v>
      </c>
      <c r="L594" s="37">
        <f t="shared" si="152"/>
        <v>0</v>
      </c>
      <c r="M594" s="37">
        <v>0</v>
      </c>
      <c r="N594" s="37">
        <f t="shared" si="153"/>
        <v>0</v>
      </c>
      <c r="O594" s="37">
        <v>0</v>
      </c>
      <c r="P594" s="37">
        <v>0</v>
      </c>
      <c r="Q594" s="21">
        <f t="shared" si="154"/>
        <v>39.790999999999997</v>
      </c>
      <c r="R594" s="21">
        <f t="shared" si="163"/>
        <v>24.833333333333492</v>
      </c>
      <c r="S594" s="21">
        <f t="shared" si="164"/>
        <v>-19.120452203631476</v>
      </c>
      <c r="T594" s="21">
        <f t="shared" si="155"/>
        <v>86.147999999999996</v>
      </c>
      <c r="U594" s="37">
        <f>VLOOKUP(Time_Zone, 'LSTM LookUp'!$B$5:$D$8, 3, FALSE)</f>
        <v>-75</v>
      </c>
      <c r="V594" s="21">
        <f t="shared" si="165"/>
        <v>-12.268560528342535</v>
      </c>
      <c r="W594" s="21">
        <f t="shared" si="156"/>
        <v>293.0808598679144</v>
      </c>
      <c r="X594" s="21">
        <f t="shared" si="157"/>
        <v>0</v>
      </c>
      <c r="Y594" s="21">
        <f t="shared" si="158"/>
        <v>0</v>
      </c>
      <c r="Z594" s="21">
        <f t="shared" si="166"/>
        <v>0</v>
      </c>
      <c r="AA594" s="21">
        <f t="shared" si="159"/>
        <v>0</v>
      </c>
      <c r="AB594" s="21">
        <f t="shared" si="160"/>
        <v>0</v>
      </c>
      <c r="AC594" s="21">
        <f t="shared" si="161"/>
        <v>0</v>
      </c>
      <c r="AD594" s="21">
        <f t="shared" si="167"/>
        <v>0</v>
      </c>
      <c r="AE594" s="21" t="str">
        <f t="shared" si="162"/>
        <v>1/24/21:00</v>
      </c>
    </row>
    <row r="595" spans="2:31">
      <c r="B595" s="37">
        <v>1</v>
      </c>
      <c r="C595" s="38">
        <v>24</v>
      </c>
      <c r="D595" s="38">
        <v>22</v>
      </c>
      <c r="E595" s="17">
        <v>-2.8</v>
      </c>
      <c r="F595" s="17">
        <v>0</v>
      </c>
      <c r="G595" s="17">
        <v>0</v>
      </c>
      <c r="H595" s="37">
        <f t="shared" si="150"/>
        <v>26.96</v>
      </c>
      <c r="I595" s="37">
        <f>IF(H595&lt;'Roof Calculator'!$G$8, 1, 0)</f>
        <v>1</v>
      </c>
      <c r="J595" s="37">
        <f>IF(H595&gt;='Roof Calculator'!$G$8, 1, 0)</f>
        <v>0</v>
      </c>
      <c r="K595" s="37">
        <f t="shared" si="151"/>
        <v>26.96</v>
      </c>
      <c r="L595" s="37">
        <f t="shared" si="152"/>
        <v>0</v>
      </c>
      <c r="M595" s="37">
        <v>0</v>
      </c>
      <c r="N595" s="37">
        <f t="shared" si="153"/>
        <v>0</v>
      </c>
      <c r="O595" s="37">
        <v>0</v>
      </c>
      <c r="P595" s="37">
        <v>0</v>
      </c>
      <c r="Q595" s="21">
        <f t="shared" si="154"/>
        <v>39.790999999999997</v>
      </c>
      <c r="R595" s="21">
        <f t="shared" si="163"/>
        <v>24.87500000000016</v>
      </c>
      <c r="S595" s="21">
        <f t="shared" si="164"/>
        <v>-19.110617925714905</v>
      </c>
      <c r="T595" s="21">
        <f t="shared" si="155"/>
        <v>86.147999999999996</v>
      </c>
      <c r="U595" s="37">
        <f>VLOOKUP(Time_Zone, 'LSTM LookUp'!$B$5:$D$8, 3, FALSE)</f>
        <v>-75</v>
      </c>
      <c r="V595" s="21">
        <f t="shared" si="165"/>
        <v>-12.278633387822813</v>
      </c>
      <c r="W595" s="21">
        <f t="shared" si="156"/>
        <v>308.07834165304433</v>
      </c>
      <c r="X595" s="21">
        <f t="shared" si="157"/>
        <v>0</v>
      </c>
      <c r="Y595" s="21">
        <f t="shared" si="158"/>
        <v>0</v>
      </c>
      <c r="Z595" s="21">
        <f t="shared" si="166"/>
        <v>0</v>
      </c>
      <c r="AA595" s="21">
        <f t="shared" si="159"/>
        <v>0</v>
      </c>
      <c r="AB595" s="21">
        <f t="shared" si="160"/>
        <v>0</v>
      </c>
      <c r="AC595" s="21">
        <f t="shared" si="161"/>
        <v>0</v>
      </c>
      <c r="AD595" s="21">
        <f t="shared" si="167"/>
        <v>0</v>
      </c>
      <c r="AE595" s="21" t="str">
        <f t="shared" si="162"/>
        <v>1/24/22:00</v>
      </c>
    </row>
    <row r="596" spans="2:31">
      <c r="B596" s="37">
        <v>1</v>
      </c>
      <c r="C596" s="38">
        <v>24</v>
      </c>
      <c r="D596" s="38">
        <v>23</v>
      </c>
      <c r="E596" s="17">
        <v>-3.3</v>
      </c>
      <c r="F596" s="17">
        <v>0</v>
      </c>
      <c r="G596" s="17">
        <v>0</v>
      </c>
      <c r="H596" s="37">
        <f t="shared" si="150"/>
        <v>26.060000000000002</v>
      </c>
      <c r="I596" s="37">
        <f>IF(H596&lt;'Roof Calculator'!$G$8, 1, 0)</f>
        <v>1</v>
      </c>
      <c r="J596" s="37">
        <f>IF(H596&gt;='Roof Calculator'!$G$8, 1, 0)</f>
        <v>0</v>
      </c>
      <c r="K596" s="37">
        <f t="shared" si="151"/>
        <v>26.060000000000002</v>
      </c>
      <c r="L596" s="37">
        <f t="shared" si="152"/>
        <v>0</v>
      </c>
      <c r="M596" s="37">
        <v>0</v>
      </c>
      <c r="N596" s="37">
        <f t="shared" si="153"/>
        <v>0</v>
      </c>
      <c r="O596" s="37">
        <v>0</v>
      </c>
      <c r="P596" s="37">
        <v>0</v>
      </c>
      <c r="Q596" s="21">
        <f t="shared" si="154"/>
        <v>39.790999999999997</v>
      </c>
      <c r="R596" s="21">
        <f t="shared" si="163"/>
        <v>24.916666666666828</v>
      </c>
      <c r="S596" s="21">
        <f t="shared" si="164"/>
        <v>-19.100774020000745</v>
      </c>
      <c r="T596" s="21">
        <f t="shared" si="155"/>
        <v>86.147999999999996</v>
      </c>
      <c r="U596" s="37">
        <f>VLOOKUP(Time_Zone, 'LSTM LookUp'!$B$5:$D$8, 3, FALSE)</f>
        <v>-75</v>
      </c>
      <c r="V596" s="21">
        <f t="shared" si="165"/>
        <v>-12.288685681834709</v>
      </c>
      <c r="W596" s="21">
        <f t="shared" si="156"/>
        <v>323.07582857954128</v>
      </c>
      <c r="X596" s="21">
        <f t="shared" si="157"/>
        <v>0</v>
      </c>
      <c r="Y596" s="21">
        <f t="shared" si="158"/>
        <v>0</v>
      </c>
      <c r="Z596" s="21">
        <f t="shared" si="166"/>
        <v>0</v>
      </c>
      <c r="AA596" s="21">
        <f t="shared" si="159"/>
        <v>0</v>
      </c>
      <c r="AB596" s="21">
        <f t="shared" si="160"/>
        <v>0</v>
      </c>
      <c r="AC596" s="21">
        <f t="shared" si="161"/>
        <v>0</v>
      </c>
      <c r="AD596" s="21">
        <f t="shared" si="167"/>
        <v>0</v>
      </c>
      <c r="AE596" s="21" t="str">
        <f t="shared" si="162"/>
        <v>1/24/23:00</v>
      </c>
    </row>
    <row r="597" spans="2:31">
      <c r="B597" s="37">
        <v>1</v>
      </c>
      <c r="C597" s="38">
        <v>24</v>
      </c>
      <c r="D597" s="38">
        <v>24</v>
      </c>
      <c r="E597" s="17">
        <v>-3.9</v>
      </c>
      <c r="F597" s="17">
        <v>0</v>
      </c>
      <c r="G597" s="17">
        <v>0</v>
      </c>
      <c r="H597" s="37">
        <f t="shared" si="150"/>
        <v>24.98</v>
      </c>
      <c r="I597" s="37">
        <f>IF(H597&lt;'Roof Calculator'!$G$8, 1, 0)</f>
        <v>1</v>
      </c>
      <c r="J597" s="37">
        <f>IF(H597&gt;='Roof Calculator'!$G$8, 1, 0)</f>
        <v>0</v>
      </c>
      <c r="K597" s="37">
        <f t="shared" si="151"/>
        <v>24.98</v>
      </c>
      <c r="L597" s="37">
        <f t="shared" si="152"/>
        <v>0</v>
      </c>
      <c r="M597" s="37">
        <v>0</v>
      </c>
      <c r="N597" s="37">
        <f t="shared" si="153"/>
        <v>0</v>
      </c>
      <c r="O597" s="37">
        <v>0</v>
      </c>
      <c r="P597" s="37">
        <v>0</v>
      </c>
      <c r="Q597" s="21">
        <f t="shared" si="154"/>
        <v>39.790999999999997</v>
      </c>
      <c r="R597" s="21">
        <f t="shared" si="163"/>
        <v>24.958333333333496</v>
      </c>
      <c r="S597" s="21">
        <f t="shared" si="164"/>
        <v>-19.090920492981066</v>
      </c>
      <c r="T597" s="21">
        <f t="shared" si="155"/>
        <v>86.147999999999996</v>
      </c>
      <c r="U597" s="37">
        <f>VLOOKUP(Time_Zone, 'LSTM LookUp'!$B$5:$D$8, 3, FALSE)</f>
        <v>-75</v>
      </c>
      <c r="V597" s="21">
        <f t="shared" si="165"/>
        <v>-12.298717397492775</v>
      </c>
      <c r="W597" s="21">
        <f t="shared" si="156"/>
        <v>338.07332065062684</v>
      </c>
      <c r="X597" s="21">
        <f t="shared" si="157"/>
        <v>0</v>
      </c>
      <c r="Y597" s="21">
        <f t="shared" si="158"/>
        <v>0</v>
      </c>
      <c r="Z597" s="21">
        <f t="shared" si="166"/>
        <v>0</v>
      </c>
      <c r="AA597" s="21">
        <f t="shared" si="159"/>
        <v>0</v>
      </c>
      <c r="AB597" s="21">
        <f t="shared" si="160"/>
        <v>0</v>
      </c>
      <c r="AC597" s="21">
        <f t="shared" si="161"/>
        <v>0</v>
      </c>
      <c r="AD597" s="21">
        <f t="shared" si="167"/>
        <v>0</v>
      </c>
      <c r="AE597" s="21" t="str">
        <f t="shared" si="162"/>
        <v>1/24/24:00</v>
      </c>
    </row>
    <row r="598" spans="2:31">
      <c r="B598" s="37">
        <v>1</v>
      </c>
      <c r="C598" s="38">
        <v>25</v>
      </c>
      <c r="D598" s="38">
        <v>1</v>
      </c>
      <c r="E598" s="17">
        <v>-3.9</v>
      </c>
      <c r="F598" s="17">
        <v>0</v>
      </c>
      <c r="G598" s="17">
        <v>0</v>
      </c>
      <c r="H598" s="37">
        <f t="shared" ref="H598:H661" si="168">E598*9/5+32</f>
        <v>24.98</v>
      </c>
      <c r="I598" s="37">
        <f>IF(H598&lt;'Roof Calculator'!$G$8, 1, 0)</f>
        <v>1</v>
      </c>
      <c r="J598" s="37">
        <f>IF(H598&gt;='Roof Calculator'!$G$8, 1, 0)</f>
        <v>0</v>
      </c>
      <c r="K598" s="37">
        <f t="shared" ref="K598:K661" si="169">I598*H598</f>
        <v>24.98</v>
      </c>
      <c r="L598" s="37">
        <f t="shared" ref="L598:L661" si="170">J598*H598</f>
        <v>0</v>
      </c>
      <c r="M598" s="37">
        <v>0</v>
      </c>
      <c r="N598" s="37">
        <f t="shared" ref="N598:N661" si="171">F598*(180-M598)/180</f>
        <v>0</v>
      </c>
      <c r="O598" s="37">
        <v>0</v>
      </c>
      <c r="P598" s="37">
        <v>0</v>
      </c>
      <c r="Q598" s="21">
        <f t="shared" ref="Q598:Q661" si="172">Latitude</f>
        <v>39.790999999999997</v>
      </c>
      <c r="R598" s="21">
        <f t="shared" si="163"/>
        <v>25.000000000000163</v>
      </c>
      <c r="S598" s="21">
        <f t="shared" si="164"/>
        <v>-19.081057351151625</v>
      </c>
      <c r="T598" s="21">
        <f t="shared" ref="T598:T661" si="173">Longitude</f>
        <v>86.147999999999996</v>
      </c>
      <c r="U598" s="37">
        <f>VLOOKUP(Time_Zone, 'LSTM LookUp'!$B$5:$D$8, 3, FALSE)</f>
        <v>-75</v>
      </c>
      <c r="V598" s="21">
        <f t="shared" si="165"/>
        <v>-12.30872852195148</v>
      </c>
      <c r="W598" s="21">
        <f t="shared" ref="W598:W661" si="174">15*((D598+(4*(T598-U598)+V598)/60)-12)</f>
        <v>-6.9291821304878809</v>
      </c>
      <c r="X598" s="21">
        <f t="shared" ref="X598:X661" si="175">G598*(SIN(S598*PI()/180)*SIN(Q598*PI()/180)*COS(O598*PI()/180)-SIN(S598*PI()/180)*COS(Q598*PI()/180)*SIN(O598*PI()/180)*COS(P598*PI()/180)+COS(S598*PI()/180)*COS(Q598*PI()/180)*COS(O598*PI()/180)*COS(W598*PI()/180)+COS(S598*PI()/180)*SIN(Q598*PI()/180)*SIN(O598*PI()/180)*COS(P598*PI()/180)*COS(W598*PI()/180)+COS(S598*PI()/180)*SIN(P598*PI()/180)*SIN(W598*PI()/180)*SIN(O598*PI()/180))</f>
        <v>0</v>
      </c>
      <c r="Y598" s="21">
        <f t="shared" ref="Y598:Y661" si="176">X598+N598</f>
        <v>0</v>
      </c>
      <c r="Z598" s="21">
        <f t="shared" si="166"/>
        <v>0</v>
      </c>
      <c r="AA598" s="21">
        <f t="shared" ref="AA598:AA661" si="177">Z598*I598</f>
        <v>0</v>
      </c>
      <c r="AB598" s="21">
        <f t="shared" ref="AB598:AB661" si="178">Z598*J598</f>
        <v>0</v>
      </c>
      <c r="AC598" s="21">
        <f t="shared" ref="AC598:AC661" si="179">L598</f>
        <v>0</v>
      </c>
      <c r="AD598" s="21">
        <f t="shared" si="167"/>
        <v>0</v>
      </c>
      <c r="AE598" s="21" t="str">
        <f t="shared" ref="AE598:AE661" si="180">CONCATENATE(B598, "/", C598, "/", D598,":00")</f>
        <v>1/25/1:00</v>
      </c>
    </row>
    <row r="599" spans="2:31">
      <c r="B599" s="37">
        <v>1</v>
      </c>
      <c r="C599" s="38">
        <v>25</v>
      </c>
      <c r="D599" s="38">
        <v>2</v>
      </c>
      <c r="E599" s="17">
        <v>-2.8</v>
      </c>
      <c r="F599" s="17">
        <v>0</v>
      </c>
      <c r="G599" s="17">
        <v>0</v>
      </c>
      <c r="H599" s="37">
        <f t="shared" si="168"/>
        <v>26.96</v>
      </c>
      <c r="I599" s="37">
        <f>IF(H599&lt;'Roof Calculator'!$G$8, 1, 0)</f>
        <v>1</v>
      </c>
      <c r="J599" s="37">
        <f>IF(H599&gt;='Roof Calculator'!$G$8, 1, 0)</f>
        <v>0</v>
      </c>
      <c r="K599" s="37">
        <f t="shared" si="169"/>
        <v>26.96</v>
      </c>
      <c r="L599" s="37">
        <f t="shared" si="170"/>
        <v>0</v>
      </c>
      <c r="M599" s="37">
        <v>0</v>
      </c>
      <c r="N599" s="37">
        <f t="shared" si="171"/>
        <v>0</v>
      </c>
      <c r="O599" s="37">
        <v>0</v>
      </c>
      <c r="P599" s="37">
        <v>0</v>
      </c>
      <c r="Q599" s="21">
        <f t="shared" si="172"/>
        <v>39.790999999999997</v>
      </c>
      <c r="R599" s="21">
        <f t="shared" ref="R599:R662" si="181">R598+1/24</f>
        <v>25.041666666666831</v>
      </c>
      <c r="S599" s="21">
        <f t="shared" ref="S599:S662" si="182">ASIN(SIN(23.45*PI()/180)*SIN((360/365*(R599-81))*PI()/180))*180/PI()</f>
        <v>-19.071184601011804</v>
      </c>
      <c r="T599" s="21">
        <f t="shared" si="173"/>
        <v>86.147999999999996</v>
      </c>
      <c r="U599" s="37">
        <f>VLOOKUP(Time_Zone, 'LSTM LookUp'!$B$5:$D$8, 3, FALSE)</f>
        <v>-75</v>
      </c>
      <c r="V599" s="21">
        <f t="shared" ref="V599:V662" si="183">9.87*SIN(2*(360/365*(R599-81))*PI()/180)-7.53*COS((360/365*(R599-81))*PI()/180)-1.5*SIN((360/365*(R599-81))*PI()/180)</f>
        <v>-12.318719042405258</v>
      </c>
      <c r="W599" s="21">
        <f t="shared" si="174"/>
        <v>8.0683202393986697</v>
      </c>
      <c r="X599" s="21">
        <f t="shared" si="175"/>
        <v>0</v>
      </c>
      <c r="Y599" s="21">
        <f t="shared" si="176"/>
        <v>0</v>
      </c>
      <c r="Z599" s="21">
        <f t="shared" ref="Z599:Z662" si="184">Y599/10.764*3.412</f>
        <v>0</v>
      </c>
      <c r="AA599" s="21">
        <f t="shared" si="177"/>
        <v>0</v>
      </c>
      <c r="AB599" s="21">
        <f t="shared" si="178"/>
        <v>0</v>
      </c>
      <c r="AC599" s="21">
        <f t="shared" si="179"/>
        <v>0</v>
      </c>
      <c r="AD599" s="21">
        <f t="shared" ref="AD599:AD662" si="185">AB599</f>
        <v>0</v>
      </c>
      <c r="AE599" s="21" t="str">
        <f t="shared" si="180"/>
        <v>1/25/2:00</v>
      </c>
    </row>
    <row r="600" spans="2:31">
      <c r="B600" s="37">
        <v>1</v>
      </c>
      <c r="C600" s="38">
        <v>25</v>
      </c>
      <c r="D600" s="38">
        <v>3</v>
      </c>
      <c r="E600" s="17">
        <v>-2.2000000000000002</v>
      </c>
      <c r="F600" s="17">
        <v>0</v>
      </c>
      <c r="G600" s="17">
        <v>0</v>
      </c>
      <c r="H600" s="37">
        <f t="shared" si="168"/>
        <v>28.04</v>
      </c>
      <c r="I600" s="37">
        <f>IF(H600&lt;'Roof Calculator'!$G$8, 1, 0)</f>
        <v>1</v>
      </c>
      <c r="J600" s="37">
        <f>IF(H600&gt;='Roof Calculator'!$G$8, 1, 0)</f>
        <v>0</v>
      </c>
      <c r="K600" s="37">
        <f t="shared" si="169"/>
        <v>28.04</v>
      </c>
      <c r="L600" s="37">
        <f t="shared" si="170"/>
        <v>0</v>
      </c>
      <c r="M600" s="37">
        <v>0</v>
      </c>
      <c r="N600" s="37">
        <f t="shared" si="171"/>
        <v>0</v>
      </c>
      <c r="O600" s="37">
        <v>0</v>
      </c>
      <c r="P600" s="37">
        <v>0</v>
      </c>
      <c r="Q600" s="21">
        <f t="shared" si="172"/>
        <v>39.790999999999997</v>
      </c>
      <c r="R600" s="21">
        <f t="shared" si="181"/>
        <v>25.083333333333499</v>
      </c>
      <c r="S600" s="21">
        <f t="shared" si="182"/>
        <v>-19.061302249064642</v>
      </c>
      <c r="T600" s="21">
        <f t="shared" si="173"/>
        <v>86.147999999999996</v>
      </c>
      <c r="U600" s="37">
        <f>VLOOKUP(Time_Zone, 'LSTM LookUp'!$B$5:$D$8, 3, FALSE)</f>
        <v>-75</v>
      </c>
      <c r="V600" s="21">
        <f t="shared" si="183"/>
        <v>-12.328688946088496</v>
      </c>
      <c r="W600" s="21">
        <f t="shared" si="174"/>
        <v>23.065827763477866</v>
      </c>
      <c r="X600" s="21">
        <f t="shared" si="175"/>
        <v>0</v>
      </c>
      <c r="Y600" s="21">
        <f t="shared" si="176"/>
        <v>0</v>
      </c>
      <c r="Z600" s="21">
        <f t="shared" si="184"/>
        <v>0</v>
      </c>
      <c r="AA600" s="21">
        <f t="shared" si="177"/>
        <v>0</v>
      </c>
      <c r="AB600" s="21">
        <f t="shared" si="178"/>
        <v>0</v>
      </c>
      <c r="AC600" s="21">
        <f t="shared" si="179"/>
        <v>0</v>
      </c>
      <c r="AD600" s="21">
        <f t="shared" si="185"/>
        <v>0</v>
      </c>
      <c r="AE600" s="21" t="str">
        <f t="shared" si="180"/>
        <v>1/25/3:00</v>
      </c>
    </row>
    <row r="601" spans="2:31">
      <c r="B601" s="37">
        <v>1</v>
      </c>
      <c r="C601" s="38">
        <v>25</v>
      </c>
      <c r="D601" s="38">
        <v>4</v>
      </c>
      <c r="E601" s="17">
        <v>-3.3</v>
      </c>
      <c r="F601" s="17">
        <v>0</v>
      </c>
      <c r="G601" s="17">
        <v>0</v>
      </c>
      <c r="H601" s="37">
        <f t="shared" si="168"/>
        <v>26.060000000000002</v>
      </c>
      <c r="I601" s="37">
        <f>IF(H601&lt;'Roof Calculator'!$G$8, 1, 0)</f>
        <v>1</v>
      </c>
      <c r="J601" s="37">
        <f>IF(H601&gt;='Roof Calculator'!$G$8, 1, 0)</f>
        <v>0</v>
      </c>
      <c r="K601" s="37">
        <f t="shared" si="169"/>
        <v>26.060000000000002</v>
      </c>
      <c r="L601" s="37">
        <f t="shared" si="170"/>
        <v>0</v>
      </c>
      <c r="M601" s="37">
        <v>0</v>
      </c>
      <c r="N601" s="37">
        <f t="shared" si="171"/>
        <v>0</v>
      </c>
      <c r="O601" s="37">
        <v>0</v>
      </c>
      <c r="P601" s="37">
        <v>0</v>
      </c>
      <c r="Q601" s="21">
        <f t="shared" si="172"/>
        <v>39.790999999999997</v>
      </c>
      <c r="R601" s="21">
        <f t="shared" si="181"/>
        <v>25.125000000000167</v>
      </c>
      <c r="S601" s="21">
        <f t="shared" si="182"/>
        <v>-19.051410301816809</v>
      </c>
      <c r="T601" s="21">
        <f t="shared" si="173"/>
        <v>86.147999999999996</v>
      </c>
      <c r="U601" s="37">
        <f>VLOOKUP(Time_Zone, 'LSTM LookUp'!$B$5:$D$8, 3, FALSE)</f>
        <v>-75</v>
      </c>
      <c r="V601" s="21">
        <f t="shared" si="183"/>
        <v>-12.338638220275572</v>
      </c>
      <c r="W601" s="21">
        <f t="shared" si="174"/>
        <v>38.063340444931114</v>
      </c>
      <c r="X601" s="21">
        <f t="shared" si="175"/>
        <v>0</v>
      </c>
      <c r="Y601" s="21">
        <f t="shared" si="176"/>
        <v>0</v>
      </c>
      <c r="Z601" s="21">
        <f t="shared" si="184"/>
        <v>0</v>
      </c>
      <c r="AA601" s="21">
        <f t="shared" si="177"/>
        <v>0</v>
      </c>
      <c r="AB601" s="21">
        <f t="shared" si="178"/>
        <v>0</v>
      </c>
      <c r="AC601" s="21">
        <f t="shared" si="179"/>
        <v>0</v>
      </c>
      <c r="AD601" s="21">
        <f t="shared" si="185"/>
        <v>0</v>
      </c>
      <c r="AE601" s="21" t="str">
        <f t="shared" si="180"/>
        <v>1/25/4:00</v>
      </c>
    </row>
    <row r="602" spans="2:31">
      <c r="B602" s="37">
        <v>1</v>
      </c>
      <c r="C602" s="38">
        <v>25</v>
      </c>
      <c r="D602" s="38">
        <v>5</v>
      </c>
      <c r="E602" s="17">
        <v>-2.8</v>
      </c>
      <c r="F602" s="17">
        <v>0</v>
      </c>
      <c r="G602" s="17">
        <v>0</v>
      </c>
      <c r="H602" s="37">
        <f t="shared" si="168"/>
        <v>26.96</v>
      </c>
      <c r="I602" s="37">
        <f>IF(H602&lt;'Roof Calculator'!$G$8, 1, 0)</f>
        <v>1</v>
      </c>
      <c r="J602" s="37">
        <f>IF(H602&gt;='Roof Calculator'!$G$8, 1, 0)</f>
        <v>0</v>
      </c>
      <c r="K602" s="37">
        <f t="shared" si="169"/>
        <v>26.96</v>
      </c>
      <c r="L602" s="37">
        <f t="shared" si="170"/>
        <v>0</v>
      </c>
      <c r="M602" s="37">
        <v>0</v>
      </c>
      <c r="N602" s="37">
        <f t="shared" si="171"/>
        <v>0</v>
      </c>
      <c r="O602" s="37">
        <v>0</v>
      </c>
      <c r="P602" s="37">
        <v>0</v>
      </c>
      <c r="Q602" s="21">
        <f t="shared" si="172"/>
        <v>39.790999999999997</v>
      </c>
      <c r="R602" s="21">
        <f t="shared" si="181"/>
        <v>25.166666666666835</v>
      </c>
      <c r="S602" s="21">
        <f t="shared" si="182"/>
        <v>-19.041508765778595</v>
      </c>
      <c r="T602" s="21">
        <f t="shared" si="173"/>
        <v>86.147999999999996</v>
      </c>
      <c r="U602" s="37">
        <f>VLOOKUP(Time_Zone, 'LSTM LookUp'!$B$5:$D$8, 3, FALSE)</f>
        <v>-75</v>
      </c>
      <c r="V602" s="21">
        <f t="shared" si="183"/>
        <v>-12.348566852280879</v>
      </c>
      <c r="W602" s="21">
        <f t="shared" si="174"/>
        <v>53.060858286929758</v>
      </c>
      <c r="X602" s="21">
        <f t="shared" si="175"/>
        <v>0</v>
      </c>
      <c r="Y602" s="21">
        <f t="shared" si="176"/>
        <v>0</v>
      </c>
      <c r="Z602" s="21">
        <f t="shared" si="184"/>
        <v>0</v>
      </c>
      <c r="AA602" s="21">
        <f t="shared" si="177"/>
        <v>0</v>
      </c>
      <c r="AB602" s="21">
        <f t="shared" si="178"/>
        <v>0</v>
      </c>
      <c r="AC602" s="21">
        <f t="shared" si="179"/>
        <v>0</v>
      </c>
      <c r="AD602" s="21">
        <f t="shared" si="185"/>
        <v>0</v>
      </c>
      <c r="AE602" s="21" t="str">
        <f t="shared" si="180"/>
        <v>1/25/5:00</v>
      </c>
    </row>
    <row r="603" spans="2:31">
      <c r="B603" s="37">
        <v>1</v>
      </c>
      <c r="C603" s="38">
        <v>25</v>
      </c>
      <c r="D603" s="38">
        <v>6</v>
      </c>
      <c r="E603" s="17">
        <v>-2.2000000000000002</v>
      </c>
      <c r="F603" s="17">
        <v>0</v>
      </c>
      <c r="G603" s="17">
        <v>0</v>
      </c>
      <c r="H603" s="37">
        <f t="shared" si="168"/>
        <v>28.04</v>
      </c>
      <c r="I603" s="37">
        <f>IF(H603&lt;'Roof Calculator'!$G$8, 1, 0)</f>
        <v>1</v>
      </c>
      <c r="J603" s="37">
        <f>IF(H603&gt;='Roof Calculator'!$G$8, 1, 0)</f>
        <v>0</v>
      </c>
      <c r="K603" s="37">
        <f t="shared" si="169"/>
        <v>28.04</v>
      </c>
      <c r="L603" s="37">
        <f t="shared" si="170"/>
        <v>0</v>
      </c>
      <c r="M603" s="37">
        <v>0</v>
      </c>
      <c r="N603" s="37">
        <f t="shared" si="171"/>
        <v>0</v>
      </c>
      <c r="O603" s="37">
        <v>0</v>
      </c>
      <c r="P603" s="37">
        <v>0</v>
      </c>
      <c r="Q603" s="21">
        <f t="shared" si="172"/>
        <v>39.790999999999997</v>
      </c>
      <c r="R603" s="21">
        <f t="shared" si="181"/>
        <v>25.208333333333503</v>
      </c>
      <c r="S603" s="21">
        <f t="shared" si="182"/>
        <v>-19.031597647463887</v>
      </c>
      <c r="T603" s="21">
        <f t="shared" si="173"/>
        <v>86.147999999999996</v>
      </c>
      <c r="U603" s="37">
        <f>VLOOKUP(Time_Zone, 'LSTM LookUp'!$B$5:$D$8, 3, FALSE)</f>
        <v>-75</v>
      </c>
      <c r="V603" s="21">
        <f t="shared" si="183"/>
        <v>-12.35847482945886</v>
      </c>
      <c r="W603" s="21">
        <f t="shared" si="174"/>
        <v>68.058381292635318</v>
      </c>
      <c r="X603" s="21">
        <f t="shared" si="175"/>
        <v>0</v>
      </c>
      <c r="Y603" s="21">
        <f t="shared" si="176"/>
        <v>0</v>
      </c>
      <c r="Z603" s="21">
        <f t="shared" si="184"/>
        <v>0</v>
      </c>
      <c r="AA603" s="21">
        <f t="shared" si="177"/>
        <v>0</v>
      </c>
      <c r="AB603" s="21">
        <f t="shared" si="178"/>
        <v>0</v>
      </c>
      <c r="AC603" s="21">
        <f t="shared" si="179"/>
        <v>0</v>
      </c>
      <c r="AD603" s="21">
        <f t="shared" si="185"/>
        <v>0</v>
      </c>
      <c r="AE603" s="21" t="str">
        <f t="shared" si="180"/>
        <v>1/25/6:00</v>
      </c>
    </row>
    <row r="604" spans="2:31">
      <c r="B604" s="37">
        <v>1</v>
      </c>
      <c r="C604" s="38">
        <v>25</v>
      </c>
      <c r="D604" s="38">
        <v>7</v>
      </c>
      <c r="E604" s="17">
        <v>-2.2000000000000002</v>
      </c>
      <c r="F604" s="17">
        <v>0</v>
      </c>
      <c r="G604" s="17">
        <v>0</v>
      </c>
      <c r="H604" s="37">
        <f t="shared" si="168"/>
        <v>28.04</v>
      </c>
      <c r="I604" s="37">
        <f>IF(H604&lt;'Roof Calculator'!$G$8, 1, 0)</f>
        <v>1</v>
      </c>
      <c r="J604" s="37">
        <f>IF(H604&gt;='Roof Calculator'!$G$8, 1, 0)</f>
        <v>0</v>
      </c>
      <c r="K604" s="37">
        <f t="shared" si="169"/>
        <v>28.04</v>
      </c>
      <c r="L604" s="37">
        <f t="shared" si="170"/>
        <v>0</v>
      </c>
      <c r="M604" s="37">
        <v>0</v>
      </c>
      <c r="N604" s="37">
        <f t="shared" si="171"/>
        <v>0</v>
      </c>
      <c r="O604" s="37">
        <v>0</v>
      </c>
      <c r="P604" s="37">
        <v>0</v>
      </c>
      <c r="Q604" s="21">
        <f t="shared" si="172"/>
        <v>39.790999999999997</v>
      </c>
      <c r="R604" s="21">
        <f t="shared" si="181"/>
        <v>25.250000000000171</v>
      </c>
      <c r="S604" s="21">
        <f t="shared" si="182"/>
        <v>-19.021676953390195</v>
      </c>
      <c r="T604" s="21">
        <f t="shared" si="173"/>
        <v>86.147999999999996</v>
      </c>
      <c r="U604" s="37">
        <f>VLOOKUP(Time_Zone, 'LSTM LookUp'!$B$5:$D$8, 3, FALSE)</f>
        <v>-75</v>
      </c>
      <c r="V604" s="21">
        <f t="shared" si="183"/>
        <v>-12.368362139203994</v>
      </c>
      <c r="W604" s="21">
        <f t="shared" si="174"/>
        <v>83.055909465199022</v>
      </c>
      <c r="X604" s="21">
        <f t="shared" si="175"/>
        <v>0</v>
      </c>
      <c r="Y604" s="21">
        <f t="shared" si="176"/>
        <v>0</v>
      </c>
      <c r="Z604" s="21">
        <f t="shared" si="184"/>
        <v>0</v>
      </c>
      <c r="AA604" s="21">
        <f t="shared" si="177"/>
        <v>0</v>
      </c>
      <c r="AB604" s="21">
        <f t="shared" si="178"/>
        <v>0</v>
      </c>
      <c r="AC604" s="21">
        <f t="shared" si="179"/>
        <v>0</v>
      </c>
      <c r="AD604" s="21">
        <f t="shared" si="185"/>
        <v>0</v>
      </c>
      <c r="AE604" s="21" t="str">
        <f t="shared" si="180"/>
        <v>1/25/7:00</v>
      </c>
    </row>
    <row r="605" spans="2:31">
      <c r="B605" s="37">
        <v>1</v>
      </c>
      <c r="C605" s="38">
        <v>25</v>
      </c>
      <c r="D605" s="38">
        <v>8</v>
      </c>
      <c r="E605" s="17">
        <v>-1.1000000000000001</v>
      </c>
      <c r="F605" s="17">
        <v>0</v>
      </c>
      <c r="G605" s="17">
        <v>0</v>
      </c>
      <c r="H605" s="37">
        <f t="shared" si="168"/>
        <v>30.02</v>
      </c>
      <c r="I605" s="37">
        <f>IF(H605&lt;'Roof Calculator'!$G$8, 1, 0)</f>
        <v>1</v>
      </c>
      <c r="J605" s="37">
        <f>IF(H605&gt;='Roof Calculator'!$G$8, 1, 0)</f>
        <v>0</v>
      </c>
      <c r="K605" s="37">
        <f t="shared" si="169"/>
        <v>30.02</v>
      </c>
      <c r="L605" s="37">
        <f t="shared" si="170"/>
        <v>0</v>
      </c>
      <c r="M605" s="37">
        <v>0</v>
      </c>
      <c r="N605" s="37">
        <f t="shared" si="171"/>
        <v>0</v>
      </c>
      <c r="O605" s="37">
        <v>0</v>
      </c>
      <c r="P605" s="37">
        <v>0</v>
      </c>
      <c r="Q605" s="21">
        <f t="shared" si="172"/>
        <v>39.790999999999997</v>
      </c>
      <c r="R605" s="21">
        <f t="shared" si="181"/>
        <v>25.291666666666838</v>
      </c>
      <c r="S605" s="21">
        <f t="shared" si="182"/>
        <v>-19.011746690078596</v>
      </c>
      <c r="T605" s="21">
        <f t="shared" si="173"/>
        <v>86.147999999999996</v>
      </c>
      <c r="U605" s="37">
        <f>VLOOKUP(Time_Zone, 'LSTM LookUp'!$B$5:$D$8, 3, FALSE)</f>
        <v>-75</v>
      </c>
      <c r="V605" s="21">
        <f t="shared" si="183"/>
        <v>-12.378228768950855</v>
      </c>
      <c r="W605" s="21">
        <f t="shared" si="174"/>
        <v>98.053442807762266</v>
      </c>
      <c r="X605" s="21">
        <f t="shared" si="175"/>
        <v>0</v>
      </c>
      <c r="Y605" s="21">
        <f t="shared" si="176"/>
        <v>0</v>
      </c>
      <c r="Z605" s="21">
        <f t="shared" si="184"/>
        <v>0</v>
      </c>
      <c r="AA605" s="21">
        <f t="shared" si="177"/>
        <v>0</v>
      </c>
      <c r="AB605" s="21">
        <f t="shared" si="178"/>
        <v>0</v>
      </c>
      <c r="AC605" s="21">
        <f t="shared" si="179"/>
        <v>0</v>
      </c>
      <c r="AD605" s="21">
        <f t="shared" si="185"/>
        <v>0</v>
      </c>
      <c r="AE605" s="21" t="str">
        <f t="shared" si="180"/>
        <v>1/25/8:00</v>
      </c>
    </row>
    <row r="606" spans="2:31">
      <c r="B606" s="37">
        <v>1</v>
      </c>
      <c r="C606" s="38">
        <v>25</v>
      </c>
      <c r="D606" s="38">
        <v>9</v>
      </c>
      <c r="E606" s="17">
        <v>-0.6</v>
      </c>
      <c r="F606" s="17">
        <v>15</v>
      </c>
      <c r="G606" s="17">
        <v>3</v>
      </c>
      <c r="H606" s="37">
        <f t="shared" si="168"/>
        <v>30.92</v>
      </c>
      <c r="I606" s="37">
        <f>IF(H606&lt;'Roof Calculator'!$G$8, 1, 0)</f>
        <v>1</v>
      </c>
      <c r="J606" s="37">
        <f>IF(H606&gt;='Roof Calculator'!$G$8, 1, 0)</f>
        <v>0</v>
      </c>
      <c r="K606" s="37">
        <f t="shared" si="169"/>
        <v>30.92</v>
      </c>
      <c r="L606" s="37">
        <f t="shared" si="170"/>
        <v>0</v>
      </c>
      <c r="M606" s="37">
        <v>0</v>
      </c>
      <c r="N606" s="37">
        <f t="shared" si="171"/>
        <v>15</v>
      </c>
      <c r="O606" s="37">
        <v>0</v>
      </c>
      <c r="P606" s="37">
        <v>0</v>
      </c>
      <c r="Q606" s="21">
        <f t="shared" si="172"/>
        <v>39.790999999999997</v>
      </c>
      <c r="R606" s="21">
        <f t="shared" si="181"/>
        <v>25.333333333333506</v>
      </c>
      <c r="S606" s="21">
        <f t="shared" si="182"/>
        <v>-19.001806864053787</v>
      </c>
      <c r="T606" s="21">
        <f t="shared" si="173"/>
        <v>86.147999999999996</v>
      </c>
      <c r="U606" s="37">
        <f>VLOOKUP(Time_Zone, 'LSTM LookUp'!$B$5:$D$8, 3, FALSE)</f>
        <v>-75</v>
      </c>
      <c r="V606" s="21">
        <f t="shared" si="183"/>
        <v>-12.388074706174102</v>
      </c>
      <c r="W606" s="21">
        <f t="shared" si="174"/>
        <v>113.05098132345645</v>
      </c>
      <c r="X606" s="21">
        <f t="shared" si="175"/>
        <v>-1.478536539762076</v>
      </c>
      <c r="Y606" s="21">
        <f t="shared" si="176"/>
        <v>13.521463460237925</v>
      </c>
      <c r="Z606" s="21">
        <f t="shared" si="184"/>
        <v>4.286067756069472</v>
      </c>
      <c r="AA606" s="21">
        <f t="shared" si="177"/>
        <v>4.286067756069472</v>
      </c>
      <c r="AB606" s="21">
        <f t="shared" si="178"/>
        <v>0</v>
      </c>
      <c r="AC606" s="21">
        <f t="shared" si="179"/>
        <v>0</v>
      </c>
      <c r="AD606" s="21">
        <f t="shared" si="185"/>
        <v>0</v>
      </c>
      <c r="AE606" s="21" t="str">
        <f t="shared" si="180"/>
        <v>1/25/9:00</v>
      </c>
    </row>
    <row r="607" spans="2:31">
      <c r="B607" s="37">
        <v>1</v>
      </c>
      <c r="C607" s="38">
        <v>25</v>
      </c>
      <c r="D607" s="38">
        <v>10</v>
      </c>
      <c r="E607" s="17">
        <v>0</v>
      </c>
      <c r="F607" s="17">
        <v>50</v>
      </c>
      <c r="G607" s="17">
        <v>12</v>
      </c>
      <c r="H607" s="37">
        <f t="shared" si="168"/>
        <v>32</v>
      </c>
      <c r="I607" s="37">
        <f>IF(H607&lt;'Roof Calculator'!$G$8, 1, 0)</f>
        <v>1</v>
      </c>
      <c r="J607" s="37">
        <f>IF(H607&gt;='Roof Calculator'!$G$8, 1, 0)</f>
        <v>0</v>
      </c>
      <c r="K607" s="37">
        <f t="shared" si="169"/>
        <v>32</v>
      </c>
      <c r="L607" s="37">
        <f t="shared" si="170"/>
        <v>0</v>
      </c>
      <c r="M607" s="37">
        <v>0</v>
      </c>
      <c r="N607" s="37">
        <f t="shared" si="171"/>
        <v>50</v>
      </c>
      <c r="O607" s="37">
        <v>0</v>
      </c>
      <c r="P607" s="37">
        <v>0</v>
      </c>
      <c r="Q607" s="21">
        <f t="shared" si="172"/>
        <v>39.790999999999997</v>
      </c>
      <c r="R607" s="21">
        <f t="shared" si="181"/>
        <v>25.375000000000174</v>
      </c>
      <c r="S607" s="21">
        <f t="shared" si="182"/>
        <v>-18.99185748184399</v>
      </c>
      <c r="T607" s="21">
        <f t="shared" si="173"/>
        <v>86.147999999999996</v>
      </c>
      <c r="U607" s="37">
        <f>VLOOKUP(Time_Zone, 'LSTM LookUp'!$B$5:$D$8, 3, FALSE)</f>
        <v>-75</v>
      </c>
      <c r="V607" s="21">
        <f t="shared" si="183"/>
        <v>-12.39789993838853</v>
      </c>
      <c r="W607" s="21">
        <f t="shared" si="174"/>
        <v>128.04852501540284</v>
      </c>
      <c r="X607" s="21">
        <f t="shared" si="175"/>
        <v>-7.8728627588684326</v>
      </c>
      <c r="Y607" s="21">
        <f t="shared" si="176"/>
        <v>42.127137241131564</v>
      </c>
      <c r="Z607" s="21">
        <f t="shared" si="184"/>
        <v>13.353566728608408</v>
      </c>
      <c r="AA607" s="21">
        <f t="shared" si="177"/>
        <v>13.353566728608408</v>
      </c>
      <c r="AB607" s="21">
        <f t="shared" si="178"/>
        <v>0</v>
      </c>
      <c r="AC607" s="21">
        <f t="shared" si="179"/>
        <v>0</v>
      </c>
      <c r="AD607" s="21">
        <f t="shared" si="185"/>
        <v>0</v>
      </c>
      <c r="AE607" s="21" t="str">
        <f t="shared" si="180"/>
        <v>1/25/10:00</v>
      </c>
    </row>
    <row r="608" spans="2:31">
      <c r="B608" s="37">
        <v>1</v>
      </c>
      <c r="C608" s="38">
        <v>25</v>
      </c>
      <c r="D608" s="38">
        <v>11</v>
      </c>
      <c r="E608" s="17">
        <v>0.6</v>
      </c>
      <c r="F608" s="17">
        <v>71</v>
      </c>
      <c r="G608" s="17">
        <v>2</v>
      </c>
      <c r="H608" s="37">
        <f t="shared" si="168"/>
        <v>33.08</v>
      </c>
      <c r="I608" s="37">
        <f>IF(H608&lt;'Roof Calculator'!$G$8, 1, 0)</f>
        <v>1</v>
      </c>
      <c r="J608" s="37">
        <f>IF(H608&gt;='Roof Calculator'!$G$8, 1, 0)</f>
        <v>0</v>
      </c>
      <c r="K608" s="37">
        <f t="shared" si="169"/>
        <v>33.08</v>
      </c>
      <c r="L608" s="37">
        <f t="shared" si="170"/>
        <v>0</v>
      </c>
      <c r="M608" s="37">
        <v>0</v>
      </c>
      <c r="N608" s="37">
        <f t="shared" si="171"/>
        <v>71</v>
      </c>
      <c r="O608" s="37">
        <v>0</v>
      </c>
      <c r="P608" s="37">
        <v>0</v>
      </c>
      <c r="Q608" s="21">
        <f t="shared" si="172"/>
        <v>39.790999999999997</v>
      </c>
      <c r="R608" s="21">
        <f t="shared" si="181"/>
        <v>25.416666666666842</v>
      </c>
      <c r="S608" s="21">
        <f t="shared" si="182"/>
        <v>-18.981898549981032</v>
      </c>
      <c r="T608" s="21">
        <f t="shared" si="173"/>
        <v>86.147999999999996</v>
      </c>
      <c r="U608" s="37">
        <f>VLOOKUP(Time_Zone, 'LSTM LookUp'!$B$5:$D$8, 3, FALSE)</f>
        <v>-75</v>
      </c>
      <c r="V608" s="21">
        <f t="shared" si="183"/>
        <v>-12.40770445314908</v>
      </c>
      <c r="W608" s="21">
        <f t="shared" si="174"/>
        <v>143.04607388671275</v>
      </c>
      <c r="X608" s="21">
        <f t="shared" si="175"/>
        <v>-1.5776183658201217</v>
      </c>
      <c r="Y608" s="21">
        <f t="shared" si="176"/>
        <v>69.422381634179885</v>
      </c>
      <c r="Z608" s="21">
        <f t="shared" si="184"/>
        <v>22.005682472670177</v>
      </c>
      <c r="AA608" s="21">
        <f t="shared" si="177"/>
        <v>22.005682472670177</v>
      </c>
      <c r="AB608" s="21">
        <f t="shared" si="178"/>
        <v>0</v>
      </c>
      <c r="AC608" s="21">
        <f t="shared" si="179"/>
        <v>0</v>
      </c>
      <c r="AD608" s="21">
        <f t="shared" si="185"/>
        <v>0</v>
      </c>
      <c r="AE608" s="21" t="str">
        <f t="shared" si="180"/>
        <v>1/25/11:00</v>
      </c>
    </row>
    <row r="609" spans="2:31">
      <c r="B609" s="37">
        <v>1</v>
      </c>
      <c r="C609" s="38">
        <v>25</v>
      </c>
      <c r="D609" s="38">
        <v>12</v>
      </c>
      <c r="E609" s="17">
        <v>1.1000000000000001</v>
      </c>
      <c r="F609" s="17">
        <v>96</v>
      </c>
      <c r="G609" s="17">
        <v>6</v>
      </c>
      <c r="H609" s="37">
        <f t="shared" si="168"/>
        <v>33.979999999999997</v>
      </c>
      <c r="I609" s="37">
        <f>IF(H609&lt;'Roof Calculator'!$G$8, 1, 0)</f>
        <v>1</v>
      </c>
      <c r="J609" s="37">
        <f>IF(H609&gt;='Roof Calculator'!$G$8, 1, 0)</f>
        <v>0</v>
      </c>
      <c r="K609" s="37">
        <f t="shared" si="169"/>
        <v>33.979999999999997</v>
      </c>
      <c r="L609" s="37">
        <f t="shared" si="170"/>
        <v>0</v>
      </c>
      <c r="M609" s="37">
        <v>0</v>
      </c>
      <c r="N609" s="37">
        <f t="shared" si="171"/>
        <v>96</v>
      </c>
      <c r="O609" s="37">
        <v>0</v>
      </c>
      <c r="P609" s="37">
        <v>0</v>
      </c>
      <c r="Q609" s="21">
        <f t="shared" si="172"/>
        <v>39.790999999999997</v>
      </c>
      <c r="R609" s="21">
        <f t="shared" si="181"/>
        <v>25.45833333333351</v>
      </c>
      <c r="S609" s="21">
        <f t="shared" si="182"/>
        <v>-18.971930075000259</v>
      </c>
      <c r="T609" s="21">
        <f t="shared" si="173"/>
        <v>86.147999999999996</v>
      </c>
      <c r="U609" s="37">
        <f>VLOOKUP(Time_Zone, 'LSTM LookUp'!$B$5:$D$8, 3, FALSE)</f>
        <v>-75</v>
      </c>
      <c r="V609" s="21">
        <f t="shared" si="183"/>
        <v>-12.417488238050851</v>
      </c>
      <c r="W609" s="21">
        <f t="shared" si="174"/>
        <v>158.04362794048726</v>
      </c>
      <c r="X609" s="21">
        <f t="shared" si="175"/>
        <v>-5.2920186193713672</v>
      </c>
      <c r="Y609" s="21">
        <f t="shared" si="176"/>
        <v>90.707981380628638</v>
      </c>
      <c r="Z609" s="21">
        <f t="shared" si="184"/>
        <v>28.752845825966638</v>
      </c>
      <c r="AA609" s="21">
        <f t="shared" si="177"/>
        <v>28.752845825966638</v>
      </c>
      <c r="AB609" s="21">
        <f t="shared" si="178"/>
        <v>0</v>
      </c>
      <c r="AC609" s="21">
        <f t="shared" si="179"/>
        <v>0</v>
      </c>
      <c r="AD609" s="21">
        <f t="shared" si="185"/>
        <v>0</v>
      </c>
      <c r="AE609" s="21" t="str">
        <f t="shared" si="180"/>
        <v>1/25/12:00</v>
      </c>
    </row>
    <row r="610" spans="2:31">
      <c r="B610" s="37">
        <v>1</v>
      </c>
      <c r="C610" s="38">
        <v>25</v>
      </c>
      <c r="D610" s="38">
        <v>13</v>
      </c>
      <c r="E610" s="17">
        <v>1.7</v>
      </c>
      <c r="F610" s="17">
        <v>169</v>
      </c>
      <c r="G610" s="17">
        <v>6</v>
      </c>
      <c r="H610" s="37">
        <f t="shared" si="168"/>
        <v>35.06</v>
      </c>
      <c r="I610" s="37">
        <f>IF(H610&lt;'Roof Calculator'!$G$8, 1, 0)</f>
        <v>1</v>
      </c>
      <c r="J610" s="37">
        <f>IF(H610&gt;='Roof Calculator'!$G$8, 1, 0)</f>
        <v>0</v>
      </c>
      <c r="K610" s="37">
        <f t="shared" si="169"/>
        <v>35.06</v>
      </c>
      <c r="L610" s="37">
        <f t="shared" si="170"/>
        <v>0</v>
      </c>
      <c r="M610" s="37">
        <v>0</v>
      </c>
      <c r="N610" s="37">
        <f t="shared" si="171"/>
        <v>169</v>
      </c>
      <c r="O610" s="37">
        <v>0</v>
      </c>
      <c r="P610" s="37">
        <v>0</v>
      </c>
      <c r="Q610" s="21">
        <f t="shared" si="172"/>
        <v>39.790999999999997</v>
      </c>
      <c r="R610" s="21">
        <f t="shared" si="181"/>
        <v>25.500000000000178</v>
      </c>
      <c r="S610" s="21">
        <f t="shared" si="182"/>
        <v>-18.961952063440581</v>
      </c>
      <c r="T610" s="21">
        <f t="shared" si="173"/>
        <v>86.147999999999996</v>
      </c>
      <c r="U610" s="37">
        <f>VLOOKUP(Time_Zone, 'LSTM LookUp'!$B$5:$D$8, 3, FALSE)</f>
        <v>-75</v>
      </c>
      <c r="V610" s="21">
        <f t="shared" si="183"/>
        <v>-12.427251280729127</v>
      </c>
      <c r="W610" s="21">
        <f t="shared" si="174"/>
        <v>173.04118717981771</v>
      </c>
      <c r="X610" s="21">
        <f t="shared" si="175"/>
        <v>-5.5757542905668727</v>
      </c>
      <c r="Y610" s="21">
        <f t="shared" si="176"/>
        <v>163.42424570943314</v>
      </c>
      <c r="Z610" s="21">
        <f t="shared" si="184"/>
        <v>51.802631583109061</v>
      </c>
      <c r="AA610" s="21">
        <f t="shared" si="177"/>
        <v>51.802631583109061</v>
      </c>
      <c r="AB610" s="21">
        <f t="shared" si="178"/>
        <v>0</v>
      </c>
      <c r="AC610" s="21">
        <f t="shared" si="179"/>
        <v>0</v>
      </c>
      <c r="AD610" s="21">
        <f t="shared" si="185"/>
        <v>0</v>
      </c>
      <c r="AE610" s="21" t="str">
        <f t="shared" si="180"/>
        <v>1/25/13:00</v>
      </c>
    </row>
    <row r="611" spans="2:31">
      <c r="B611" s="37">
        <v>1</v>
      </c>
      <c r="C611" s="38">
        <v>25</v>
      </c>
      <c r="D611" s="38">
        <v>14</v>
      </c>
      <c r="E611" s="17">
        <v>2.8</v>
      </c>
      <c r="F611" s="17">
        <v>130</v>
      </c>
      <c r="G611" s="17">
        <v>4</v>
      </c>
      <c r="H611" s="37">
        <f t="shared" si="168"/>
        <v>37.04</v>
      </c>
      <c r="I611" s="37">
        <f>IF(H611&lt;'Roof Calculator'!$G$8, 1, 0)</f>
        <v>1</v>
      </c>
      <c r="J611" s="37">
        <f>IF(H611&gt;='Roof Calculator'!$G$8, 1, 0)</f>
        <v>0</v>
      </c>
      <c r="K611" s="37">
        <f t="shared" si="169"/>
        <v>37.04</v>
      </c>
      <c r="L611" s="37">
        <f t="shared" si="170"/>
        <v>0</v>
      </c>
      <c r="M611" s="37">
        <v>0</v>
      </c>
      <c r="N611" s="37">
        <f t="shared" si="171"/>
        <v>130</v>
      </c>
      <c r="O611" s="37">
        <v>0</v>
      </c>
      <c r="P611" s="37">
        <v>0</v>
      </c>
      <c r="Q611" s="21">
        <f t="shared" si="172"/>
        <v>39.790999999999997</v>
      </c>
      <c r="R611" s="21">
        <f t="shared" si="181"/>
        <v>25.541666666666845</v>
      </c>
      <c r="S611" s="21">
        <f t="shared" si="182"/>
        <v>-18.951964521844424</v>
      </c>
      <c r="T611" s="21">
        <f t="shared" si="173"/>
        <v>86.147999999999996</v>
      </c>
      <c r="U611" s="37">
        <f>VLOOKUP(Time_Zone, 'LSTM LookUp'!$B$5:$D$8, 3, FALSE)</f>
        <v>-75</v>
      </c>
      <c r="V611" s="21">
        <f t="shared" si="183"/>
        <v>-12.436993568859414</v>
      </c>
      <c r="W611" s="21">
        <f t="shared" si="174"/>
        <v>188.03875160778514</v>
      </c>
      <c r="X611" s="21">
        <f t="shared" si="175"/>
        <v>-3.709769840387366</v>
      </c>
      <c r="Y611" s="21">
        <f t="shared" si="176"/>
        <v>126.29023015961263</v>
      </c>
      <c r="Z611" s="21">
        <f t="shared" si="184"/>
        <v>40.031797222649416</v>
      </c>
      <c r="AA611" s="21">
        <f t="shared" si="177"/>
        <v>40.031797222649416</v>
      </c>
      <c r="AB611" s="21">
        <f t="shared" si="178"/>
        <v>0</v>
      </c>
      <c r="AC611" s="21">
        <f t="shared" si="179"/>
        <v>0</v>
      </c>
      <c r="AD611" s="21">
        <f t="shared" si="185"/>
        <v>0</v>
      </c>
      <c r="AE611" s="21" t="str">
        <f t="shared" si="180"/>
        <v>1/25/14:00</v>
      </c>
    </row>
    <row r="612" spans="2:31">
      <c r="B612" s="37">
        <v>1</v>
      </c>
      <c r="C612" s="38">
        <v>25</v>
      </c>
      <c r="D612" s="38">
        <v>15</v>
      </c>
      <c r="E612" s="17">
        <v>5</v>
      </c>
      <c r="F612" s="17">
        <v>113</v>
      </c>
      <c r="G612" s="17">
        <v>2</v>
      </c>
      <c r="H612" s="37">
        <f t="shared" si="168"/>
        <v>41</v>
      </c>
      <c r="I612" s="37">
        <f>IF(H612&lt;'Roof Calculator'!$G$8, 1, 0)</f>
        <v>1</v>
      </c>
      <c r="J612" s="37">
        <f>IF(H612&gt;='Roof Calculator'!$G$8, 1, 0)</f>
        <v>0</v>
      </c>
      <c r="K612" s="37">
        <f t="shared" si="169"/>
        <v>41</v>
      </c>
      <c r="L612" s="37">
        <f t="shared" si="170"/>
        <v>0</v>
      </c>
      <c r="M612" s="37">
        <v>0</v>
      </c>
      <c r="N612" s="37">
        <f t="shared" si="171"/>
        <v>113</v>
      </c>
      <c r="O612" s="37">
        <v>0</v>
      </c>
      <c r="P612" s="37">
        <v>0</v>
      </c>
      <c r="Q612" s="21">
        <f t="shared" si="172"/>
        <v>39.790999999999997</v>
      </c>
      <c r="R612" s="21">
        <f t="shared" si="181"/>
        <v>25.583333333333513</v>
      </c>
      <c r="S612" s="21">
        <f t="shared" si="182"/>
        <v>-18.941967456757766</v>
      </c>
      <c r="T612" s="21">
        <f t="shared" si="173"/>
        <v>86.147999999999996</v>
      </c>
      <c r="U612" s="37">
        <f>VLOOKUP(Time_Zone, 'LSTM LookUp'!$B$5:$D$8, 3, FALSE)</f>
        <v>-75</v>
      </c>
      <c r="V612" s="21">
        <f t="shared" si="183"/>
        <v>-12.446715090157436</v>
      </c>
      <c r="W612" s="21">
        <f t="shared" si="174"/>
        <v>203.03632122746063</v>
      </c>
      <c r="X612" s="21">
        <f t="shared" si="175"/>
        <v>-1.753132500971869</v>
      </c>
      <c r="Y612" s="21">
        <f t="shared" si="176"/>
        <v>111.24686749902813</v>
      </c>
      <c r="Z612" s="21">
        <f t="shared" si="184"/>
        <v>35.263314000992565</v>
      </c>
      <c r="AA612" s="21">
        <f t="shared" si="177"/>
        <v>35.263314000992565</v>
      </c>
      <c r="AB612" s="21">
        <f t="shared" si="178"/>
        <v>0</v>
      </c>
      <c r="AC612" s="21">
        <f t="shared" si="179"/>
        <v>0</v>
      </c>
      <c r="AD612" s="21">
        <f t="shared" si="185"/>
        <v>0</v>
      </c>
      <c r="AE612" s="21" t="str">
        <f t="shared" si="180"/>
        <v>1/25/15:00</v>
      </c>
    </row>
    <row r="613" spans="2:31">
      <c r="B613" s="37">
        <v>1</v>
      </c>
      <c r="C613" s="38">
        <v>25</v>
      </c>
      <c r="D613" s="38">
        <v>16</v>
      </c>
      <c r="E613" s="17">
        <v>6.7</v>
      </c>
      <c r="F613" s="17">
        <v>87</v>
      </c>
      <c r="G613" s="17">
        <v>1</v>
      </c>
      <c r="H613" s="37">
        <f t="shared" si="168"/>
        <v>44.06</v>
      </c>
      <c r="I613" s="37">
        <f>IF(H613&lt;'Roof Calculator'!$G$8, 1, 0)</f>
        <v>1</v>
      </c>
      <c r="J613" s="37">
        <f>IF(H613&gt;='Roof Calculator'!$G$8, 1, 0)</f>
        <v>0</v>
      </c>
      <c r="K613" s="37">
        <f t="shared" si="169"/>
        <v>44.06</v>
      </c>
      <c r="L613" s="37">
        <f t="shared" si="170"/>
        <v>0</v>
      </c>
      <c r="M613" s="37">
        <v>0</v>
      </c>
      <c r="N613" s="37">
        <f t="shared" si="171"/>
        <v>87</v>
      </c>
      <c r="O613" s="37">
        <v>0</v>
      </c>
      <c r="P613" s="37">
        <v>0</v>
      </c>
      <c r="Q613" s="21">
        <f t="shared" si="172"/>
        <v>39.790999999999997</v>
      </c>
      <c r="R613" s="21">
        <f t="shared" si="181"/>
        <v>25.625000000000181</v>
      </c>
      <c r="S613" s="21">
        <f t="shared" si="182"/>
        <v>-18.931960874730066</v>
      </c>
      <c r="T613" s="21">
        <f t="shared" si="173"/>
        <v>86.147999999999996</v>
      </c>
      <c r="U613" s="37">
        <f>VLOOKUP(Time_Zone, 'LSTM LookUp'!$B$5:$D$8, 3, FALSE)</f>
        <v>-75</v>
      </c>
      <c r="V613" s="21">
        <f t="shared" si="183"/>
        <v>-12.456415832379179</v>
      </c>
      <c r="W613" s="21">
        <f t="shared" si="174"/>
        <v>218.03389604190522</v>
      </c>
      <c r="X613" s="21">
        <f t="shared" si="175"/>
        <v>-0.78011685207867509</v>
      </c>
      <c r="Y613" s="21">
        <f t="shared" si="176"/>
        <v>86.219883147921323</v>
      </c>
      <c r="Z613" s="21">
        <f t="shared" si="184"/>
        <v>27.330197073644332</v>
      </c>
      <c r="AA613" s="21">
        <f t="shared" si="177"/>
        <v>27.330197073644332</v>
      </c>
      <c r="AB613" s="21">
        <f t="shared" si="178"/>
        <v>0</v>
      </c>
      <c r="AC613" s="21">
        <f t="shared" si="179"/>
        <v>0</v>
      </c>
      <c r="AD613" s="21">
        <f t="shared" si="185"/>
        <v>0</v>
      </c>
      <c r="AE613" s="21" t="str">
        <f t="shared" si="180"/>
        <v>1/25/16:00</v>
      </c>
    </row>
    <row r="614" spans="2:31">
      <c r="B614" s="37">
        <v>1</v>
      </c>
      <c r="C614" s="38">
        <v>25</v>
      </c>
      <c r="D614" s="38">
        <v>17</v>
      </c>
      <c r="E614" s="17">
        <v>7.8</v>
      </c>
      <c r="F614" s="17">
        <v>54</v>
      </c>
      <c r="G614" s="17">
        <v>2</v>
      </c>
      <c r="H614" s="37">
        <f t="shared" si="168"/>
        <v>46.04</v>
      </c>
      <c r="I614" s="37">
        <f>IF(H614&lt;'Roof Calculator'!$G$8, 1, 0)</f>
        <v>1</v>
      </c>
      <c r="J614" s="37">
        <f>IF(H614&gt;='Roof Calculator'!$G$8, 1, 0)</f>
        <v>0</v>
      </c>
      <c r="K614" s="37">
        <f t="shared" si="169"/>
        <v>46.04</v>
      </c>
      <c r="L614" s="37">
        <f t="shared" si="170"/>
        <v>0</v>
      </c>
      <c r="M614" s="37">
        <v>0</v>
      </c>
      <c r="N614" s="37">
        <f t="shared" si="171"/>
        <v>54</v>
      </c>
      <c r="O614" s="37">
        <v>0</v>
      </c>
      <c r="P614" s="37">
        <v>0</v>
      </c>
      <c r="Q614" s="21">
        <f t="shared" si="172"/>
        <v>39.790999999999997</v>
      </c>
      <c r="R614" s="21">
        <f t="shared" si="181"/>
        <v>25.666666666666849</v>
      </c>
      <c r="S614" s="21">
        <f t="shared" si="182"/>
        <v>-18.921944782314302</v>
      </c>
      <c r="T614" s="21">
        <f t="shared" si="173"/>
        <v>86.147999999999996</v>
      </c>
      <c r="U614" s="37">
        <f>VLOOKUP(Time_Zone, 'LSTM LookUp'!$B$5:$D$8, 3, FALSE)</f>
        <v>-75</v>
      </c>
      <c r="V614" s="21">
        <f t="shared" si="183"/>
        <v>-12.466095783320888</v>
      </c>
      <c r="W614" s="21">
        <f t="shared" si="174"/>
        <v>233.03147605416979</v>
      </c>
      <c r="X614" s="21">
        <f t="shared" si="175"/>
        <v>-1.2893053963202219</v>
      </c>
      <c r="Y614" s="21">
        <f t="shared" si="176"/>
        <v>52.710694603679777</v>
      </c>
      <c r="Z614" s="21">
        <f t="shared" si="184"/>
        <v>16.708369564079838</v>
      </c>
      <c r="AA614" s="21">
        <f t="shared" si="177"/>
        <v>16.708369564079838</v>
      </c>
      <c r="AB614" s="21">
        <f t="shared" si="178"/>
        <v>0</v>
      </c>
      <c r="AC614" s="21">
        <f t="shared" si="179"/>
        <v>0</v>
      </c>
      <c r="AD614" s="21">
        <f t="shared" si="185"/>
        <v>0</v>
      </c>
      <c r="AE614" s="21" t="str">
        <f t="shared" si="180"/>
        <v>1/25/17:00</v>
      </c>
    </row>
    <row r="615" spans="2:31">
      <c r="B615" s="37">
        <v>1</v>
      </c>
      <c r="C615" s="38">
        <v>25</v>
      </c>
      <c r="D615" s="38">
        <v>18</v>
      </c>
      <c r="E615" s="17">
        <v>8.3000000000000007</v>
      </c>
      <c r="F615" s="17">
        <v>14</v>
      </c>
      <c r="G615" s="17">
        <v>0</v>
      </c>
      <c r="H615" s="37">
        <f t="shared" si="168"/>
        <v>46.94</v>
      </c>
      <c r="I615" s="37">
        <f>IF(H615&lt;'Roof Calculator'!$G$8, 1, 0)</f>
        <v>1</v>
      </c>
      <c r="J615" s="37">
        <f>IF(H615&gt;='Roof Calculator'!$G$8, 1, 0)</f>
        <v>0</v>
      </c>
      <c r="K615" s="37">
        <f t="shared" si="169"/>
        <v>46.94</v>
      </c>
      <c r="L615" s="37">
        <f t="shared" si="170"/>
        <v>0</v>
      </c>
      <c r="M615" s="37">
        <v>0</v>
      </c>
      <c r="N615" s="37">
        <f t="shared" si="171"/>
        <v>14</v>
      </c>
      <c r="O615" s="37">
        <v>0</v>
      </c>
      <c r="P615" s="37">
        <v>0</v>
      </c>
      <c r="Q615" s="21">
        <f t="shared" si="172"/>
        <v>39.790999999999997</v>
      </c>
      <c r="R615" s="21">
        <f t="shared" si="181"/>
        <v>25.708333333333517</v>
      </c>
      <c r="S615" s="21">
        <f t="shared" si="182"/>
        <v>-18.911919186066946</v>
      </c>
      <c r="T615" s="21">
        <f t="shared" si="173"/>
        <v>86.147999999999996</v>
      </c>
      <c r="U615" s="37">
        <f>VLOOKUP(Time_Zone, 'LSTM LookUp'!$B$5:$D$8, 3, FALSE)</f>
        <v>-75</v>
      </c>
      <c r="V615" s="21">
        <f t="shared" si="183"/>
        <v>-12.47575493081912</v>
      </c>
      <c r="W615" s="21">
        <f t="shared" si="174"/>
        <v>248.02906126729522</v>
      </c>
      <c r="X615" s="21">
        <f t="shared" si="175"/>
        <v>0</v>
      </c>
      <c r="Y615" s="21">
        <f t="shared" si="176"/>
        <v>14</v>
      </c>
      <c r="Z615" s="21">
        <f t="shared" si="184"/>
        <v>4.4377554812337419</v>
      </c>
      <c r="AA615" s="21">
        <f t="shared" si="177"/>
        <v>4.4377554812337419</v>
      </c>
      <c r="AB615" s="21">
        <f t="shared" si="178"/>
        <v>0</v>
      </c>
      <c r="AC615" s="21">
        <f t="shared" si="179"/>
        <v>0</v>
      </c>
      <c r="AD615" s="21">
        <f t="shared" si="185"/>
        <v>0</v>
      </c>
      <c r="AE615" s="21" t="str">
        <f t="shared" si="180"/>
        <v>1/25/18:00</v>
      </c>
    </row>
    <row r="616" spans="2:31">
      <c r="B616" s="37">
        <v>1</v>
      </c>
      <c r="C616" s="38">
        <v>25</v>
      </c>
      <c r="D616" s="38">
        <v>19</v>
      </c>
      <c r="E616" s="17">
        <v>8.3000000000000007</v>
      </c>
      <c r="F616" s="17">
        <v>0</v>
      </c>
      <c r="G616" s="17">
        <v>0</v>
      </c>
      <c r="H616" s="37">
        <f t="shared" si="168"/>
        <v>46.94</v>
      </c>
      <c r="I616" s="37">
        <f>IF(H616&lt;'Roof Calculator'!$G$8, 1, 0)</f>
        <v>1</v>
      </c>
      <c r="J616" s="37">
        <f>IF(H616&gt;='Roof Calculator'!$G$8, 1, 0)</f>
        <v>0</v>
      </c>
      <c r="K616" s="37">
        <f t="shared" si="169"/>
        <v>46.94</v>
      </c>
      <c r="L616" s="37">
        <f t="shared" si="170"/>
        <v>0</v>
      </c>
      <c r="M616" s="37">
        <v>0</v>
      </c>
      <c r="N616" s="37">
        <f t="shared" si="171"/>
        <v>0</v>
      </c>
      <c r="O616" s="37">
        <v>0</v>
      </c>
      <c r="P616" s="37">
        <v>0</v>
      </c>
      <c r="Q616" s="21">
        <f t="shared" si="172"/>
        <v>39.790999999999997</v>
      </c>
      <c r="R616" s="21">
        <f t="shared" si="181"/>
        <v>25.750000000000185</v>
      </c>
      <c r="S616" s="21">
        <f t="shared" si="182"/>
        <v>-18.901884092547952</v>
      </c>
      <c r="T616" s="21">
        <f t="shared" si="173"/>
        <v>86.147999999999996</v>
      </c>
      <c r="U616" s="37">
        <f>VLOOKUP(Time_Zone, 'LSTM LookUp'!$B$5:$D$8, 3, FALSE)</f>
        <v>-75</v>
      </c>
      <c r="V616" s="21">
        <f t="shared" si="183"/>
        <v>-12.485393262750733</v>
      </c>
      <c r="W616" s="21">
        <f t="shared" si="174"/>
        <v>263.0266516843123</v>
      </c>
      <c r="X616" s="21">
        <f t="shared" si="175"/>
        <v>0</v>
      </c>
      <c r="Y616" s="21">
        <f t="shared" si="176"/>
        <v>0</v>
      </c>
      <c r="Z616" s="21">
        <f t="shared" si="184"/>
        <v>0</v>
      </c>
      <c r="AA616" s="21">
        <f t="shared" si="177"/>
        <v>0</v>
      </c>
      <c r="AB616" s="21">
        <f t="shared" si="178"/>
        <v>0</v>
      </c>
      <c r="AC616" s="21">
        <f t="shared" si="179"/>
        <v>0</v>
      </c>
      <c r="AD616" s="21">
        <f t="shared" si="185"/>
        <v>0</v>
      </c>
      <c r="AE616" s="21" t="str">
        <f t="shared" si="180"/>
        <v>1/25/19:00</v>
      </c>
    </row>
    <row r="617" spans="2:31">
      <c r="B617" s="37">
        <v>1</v>
      </c>
      <c r="C617" s="38">
        <v>25</v>
      </c>
      <c r="D617" s="38">
        <v>20</v>
      </c>
      <c r="E617" s="17">
        <v>6.1</v>
      </c>
      <c r="F617" s="17">
        <v>0</v>
      </c>
      <c r="G617" s="17">
        <v>0</v>
      </c>
      <c r="H617" s="37">
        <f t="shared" si="168"/>
        <v>42.980000000000004</v>
      </c>
      <c r="I617" s="37">
        <f>IF(H617&lt;'Roof Calculator'!$G$8, 1, 0)</f>
        <v>1</v>
      </c>
      <c r="J617" s="37">
        <f>IF(H617&gt;='Roof Calculator'!$G$8, 1, 0)</f>
        <v>0</v>
      </c>
      <c r="K617" s="37">
        <f t="shared" si="169"/>
        <v>42.980000000000004</v>
      </c>
      <c r="L617" s="37">
        <f t="shared" si="170"/>
        <v>0</v>
      </c>
      <c r="M617" s="37">
        <v>0</v>
      </c>
      <c r="N617" s="37">
        <f t="shared" si="171"/>
        <v>0</v>
      </c>
      <c r="O617" s="37">
        <v>0</v>
      </c>
      <c r="P617" s="37">
        <v>0</v>
      </c>
      <c r="Q617" s="21">
        <f t="shared" si="172"/>
        <v>39.790999999999997</v>
      </c>
      <c r="R617" s="21">
        <f t="shared" si="181"/>
        <v>25.791666666666853</v>
      </c>
      <c r="S617" s="21">
        <f t="shared" si="182"/>
        <v>-18.891839508320739</v>
      </c>
      <c r="T617" s="21">
        <f t="shared" si="173"/>
        <v>86.147999999999996</v>
      </c>
      <c r="U617" s="37">
        <f>VLOOKUP(Time_Zone, 'LSTM LookUp'!$B$5:$D$8, 3, FALSE)</f>
        <v>-75</v>
      </c>
      <c r="V617" s="21">
        <f t="shared" si="183"/>
        <v>-12.49501076703293</v>
      </c>
      <c r="W617" s="21">
        <f t="shared" si="174"/>
        <v>278.02424730824174</v>
      </c>
      <c r="X617" s="21">
        <f t="shared" si="175"/>
        <v>0</v>
      </c>
      <c r="Y617" s="21">
        <f t="shared" si="176"/>
        <v>0</v>
      </c>
      <c r="Z617" s="21">
        <f t="shared" si="184"/>
        <v>0</v>
      </c>
      <c r="AA617" s="21">
        <f t="shared" si="177"/>
        <v>0</v>
      </c>
      <c r="AB617" s="21">
        <f t="shared" si="178"/>
        <v>0</v>
      </c>
      <c r="AC617" s="21">
        <f t="shared" si="179"/>
        <v>0</v>
      </c>
      <c r="AD617" s="21">
        <f t="shared" si="185"/>
        <v>0</v>
      </c>
      <c r="AE617" s="21" t="str">
        <f t="shared" si="180"/>
        <v>1/25/20:00</v>
      </c>
    </row>
    <row r="618" spans="2:31">
      <c r="B618" s="37">
        <v>1</v>
      </c>
      <c r="C618" s="38">
        <v>25</v>
      </c>
      <c r="D618" s="38">
        <v>21</v>
      </c>
      <c r="E618" s="17">
        <v>4.4000000000000004</v>
      </c>
      <c r="F618" s="17">
        <v>0</v>
      </c>
      <c r="G618" s="17">
        <v>0</v>
      </c>
      <c r="H618" s="37">
        <f t="shared" si="168"/>
        <v>39.92</v>
      </c>
      <c r="I618" s="37">
        <f>IF(H618&lt;'Roof Calculator'!$G$8, 1, 0)</f>
        <v>1</v>
      </c>
      <c r="J618" s="37">
        <f>IF(H618&gt;='Roof Calculator'!$G$8, 1, 0)</f>
        <v>0</v>
      </c>
      <c r="K618" s="37">
        <f t="shared" si="169"/>
        <v>39.92</v>
      </c>
      <c r="L618" s="37">
        <f t="shared" si="170"/>
        <v>0</v>
      </c>
      <c r="M618" s="37">
        <v>0</v>
      </c>
      <c r="N618" s="37">
        <f t="shared" si="171"/>
        <v>0</v>
      </c>
      <c r="O618" s="37">
        <v>0</v>
      </c>
      <c r="P618" s="37">
        <v>0</v>
      </c>
      <c r="Q618" s="21">
        <f t="shared" si="172"/>
        <v>39.790999999999997</v>
      </c>
      <c r="R618" s="21">
        <f t="shared" si="181"/>
        <v>25.83333333333352</v>
      </c>
      <c r="S618" s="21">
        <f t="shared" si="182"/>
        <v>-18.881785439952218</v>
      </c>
      <c r="T618" s="21">
        <f t="shared" si="173"/>
        <v>86.147999999999996</v>
      </c>
      <c r="U618" s="37">
        <f>VLOOKUP(Time_Zone, 'LSTM LookUp'!$B$5:$D$8, 3, FALSE)</f>
        <v>-75</v>
      </c>
      <c r="V618" s="21">
        <f t="shared" si="183"/>
        <v>-12.504607431623263</v>
      </c>
      <c r="W618" s="21">
        <f t="shared" si="174"/>
        <v>293.0218481420942</v>
      </c>
      <c r="X618" s="21">
        <f t="shared" si="175"/>
        <v>0</v>
      </c>
      <c r="Y618" s="21">
        <f t="shared" si="176"/>
        <v>0</v>
      </c>
      <c r="Z618" s="21">
        <f t="shared" si="184"/>
        <v>0</v>
      </c>
      <c r="AA618" s="21">
        <f t="shared" si="177"/>
        <v>0</v>
      </c>
      <c r="AB618" s="21">
        <f t="shared" si="178"/>
        <v>0</v>
      </c>
      <c r="AC618" s="21">
        <f t="shared" si="179"/>
        <v>0</v>
      </c>
      <c r="AD618" s="21">
        <f t="shared" si="185"/>
        <v>0</v>
      </c>
      <c r="AE618" s="21" t="str">
        <f t="shared" si="180"/>
        <v>1/25/21:00</v>
      </c>
    </row>
    <row r="619" spans="2:31">
      <c r="B619" s="37">
        <v>1</v>
      </c>
      <c r="C619" s="38">
        <v>25</v>
      </c>
      <c r="D619" s="38">
        <v>22</v>
      </c>
      <c r="E619" s="17">
        <v>3.3</v>
      </c>
      <c r="F619" s="17">
        <v>0</v>
      </c>
      <c r="G619" s="17">
        <v>0</v>
      </c>
      <c r="H619" s="37">
        <f t="shared" si="168"/>
        <v>37.94</v>
      </c>
      <c r="I619" s="37">
        <f>IF(H619&lt;'Roof Calculator'!$G$8, 1, 0)</f>
        <v>1</v>
      </c>
      <c r="J619" s="37">
        <f>IF(H619&gt;='Roof Calculator'!$G$8, 1, 0)</f>
        <v>0</v>
      </c>
      <c r="K619" s="37">
        <f t="shared" si="169"/>
        <v>37.94</v>
      </c>
      <c r="L619" s="37">
        <f t="shared" si="170"/>
        <v>0</v>
      </c>
      <c r="M619" s="37">
        <v>0</v>
      </c>
      <c r="N619" s="37">
        <f t="shared" si="171"/>
        <v>0</v>
      </c>
      <c r="O619" s="37">
        <v>0</v>
      </c>
      <c r="P619" s="37">
        <v>0</v>
      </c>
      <c r="Q619" s="21">
        <f t="shared" si="172"/>
        <v>39.790999999999997</v>
      </c>
      <c r="R619" s="21">
        <f t="shared" si="181"/>
        <v>25.875000000000188</v>
      </c>
      <c r="S619" s="21">
        <f t="shared" si="182"/>
        <v>-18.871721894012726</v>
      </c>
      <c r="T619" s="21">
        <f t="shared" si="173"/>
        <v>86.147999999999996</v>
      </c>
      <c r="U619" s="37">
        <f>VLOOKUP(Time_Zone, 'LSTM LookUp'!$B$5:$D$8, 3, FALSE)</f>
        <v>-75</v>
      </c>
      <c r="V619" s="21">
        <f t="shared" si="183"/>
        <v>-12.514183244519668</v>
      </c>
      <c r="W619" s="21">
        <f t="shared" si="174"/>
        <v>308.01945418887004</v>
      </c>
      <c r="X619" s="21">
        <f t="shared" si="175"/>
        <v>0</v>
      </c>
      <c r="Y619" s="21">
        <f t="shared" si="176"/>
        <v>0</v>
      </c>
      <c r="Z619" s="21">
        <f t="shared" si="184"/>
        <v>0</v>
      </c>
      <c r="AA619" s="21">
        <f t="shared" si="177"/>
        <v>0</v>
      </c>
      <c r="AB619" s="21">
        <f t="shared" si="178"/>
        <v>0</v>
      </c>
      <c r="AC619" s="21">
        <f t="shared" si="179"/>
        <v>0</v>
      </c>
      <c r="AD619" s="21">
        <f t="shared" si="185"/>
        <v>0</v>
      </c>
      <c r="AE619" s="21" t="str">
        <f t="shared" si="180"/>
        <v>1/25/22:00</v>
      </c>
    </row>
    <row r="620" spans="2:31">
      <c r="B620" s="37">
        <v>1</v>
      </c>
      <c r="C620" s="38">
        <v>25</v>
      </c>
      <c r="D620" s="38">
        <v>23</v>
      </c>
      <c r="E620" s="17">
        <v>2.2000000000000002</v>
      </c>
      <c r="F620" s="17">
        <v>0</v>
      </c>
      <c r="G620" s="17">
        <v>0</v>
      </c>
      <c r="H620" s="37">
        <f t="shared" si="168"/>
        <v>35.96</v>
      </c>
      <c r="I620" s="37">
        <f>IF(H620&lt;'Roof Calculator'!$G$8, 1, 0)</f>
        <v>1</v>
      </c>
      <c r="J620" s="37">
        <f>IF(H620&gt;='Roof Calculator'!$G$8, 1, 0)</f>
        <v>0</v>
      </c>
      <c r="K620" s="37">
        <f t="shared" si="169"/>
        <v>35.96</v>
      </c>
      <c r="L620" s="37">
        <f t="shared" si="170"/>
        <v>0</v>
      </c>
      <c r="M620" s="37">
        <v>0</v>
      </c>
      <c r="N620" s="37">
        <f t="shared" si="171"/>
        <v>0</v>
      </c>
      <c r="O620" s="37">
        <v>0</v>
      </c>
      <c r="P620" s="37">
        <v>0</v>
      </c>
      <c r="Q620" s="21">
        <f t="shared" si="172"/>
        <v>39.790999999999997</v>
      </c>
      <c r="R620" s="21">
        <f t="shared" si="181"/>
        <v>25.916666666666856</v>
      </c>
      <c r="S620" s="21">
        <f t="shared" si="182"/>
        <v>-18.86164887707606</v>
      </c>
      <c r="T620" s="21">
        <f t="shared" si="173"/>
        <v>86.147999999999996</v>
      </c>
      <c r="U620" s="37">
        <f>VLOOKUP(Time_Zone, 'LSTM LookUp'!$B$5:$D$8, 3, FALSE)</f>
        <v>-75</v>
      </c>
      <c r="V620" s="21">
        <f t="shared" si="183"/>
        <v>-12.523738193760476</v>
      </c>
      <c r="W620" s="21">
        <f t="shared" si="174"/>
        <v>323.01706545155992</v>
      </c>
      <c r="X620" s="21">
        <f t="shared" si="175"/>
        <v>0</v>
      </c>
      <c r="Y620" s="21">
        <f t="shared" si="176"/>
        <v>0</v>
      </c>
      <c r="Z620" s="21">
        <f t="shared" si="184"/>
        <v>0</v>
      </c>
      <c r="AA620" s="21">
        <f t="shared" si="177"/>
        <v>0</v>
      </c>
      <c r="AB620" s="21">
        <f t="shared" si="178"/>
        <v>0</v>
      </c>
      <c r="AC620" s="21">
        <f t="shared" si="179"/>
        <v>0</v>
      </c>
      <c r="AD620" s="21">
        <f t="shared" si="185"/>
        <v>0</v>
      </c>
      <c r="AE620" s="21" t="str">
        <f t="shared" si="180"/>
        <v>1/25/23:00</v>
      </c>
    </row>
    <row r="621" spans="2:31">
      <c r="B621" s="37">
        <v>1</v>
      </c>
      <c r="C621" s="38">
        <v>25</v>
      </c>
      <c r="D621" s="38">
        <v>24</v>
      </c>
      <c r="E621" s="17">
        <v>1.7</v>
      </c>
      <c r="F621" s="17">
        <v>0</v>
      </c>
      <c r="G621" s="17">
        <v>0</v>
      </c>
      <c r="H621" s="37">
        <f t="shared" si="168"/>
        <v>35.06</v>
      </c>
      <c r="I621" s="37">
        <f>IF(H621&lt;'Roof Calculator'!$G$8, 1, 0)</f>
        <v>1</v>
      </c>
      <c r="J621" s="37">
        <f>IF(H621&gt;='Roof Calculator'!$G$8, 1, 0)</f>
        <v>0</v>
      </c>
      <c r="K621" s="37">
        <f t="shared" si="169"/>
        <v>35.06</v>
      </c>
      <c r="L621" s="37">
        <f t="shared" si="170"/>
        <v>0</v>
      </c>
      <c r="M621" s="37">
        <v>0</v>
      </c>
      <c r="N621" s="37">
        <f t="shared" si="171"/>
        <v>0</v>
      </c>
      <c r="O621" s="37">
        <v>0</v>
      </c>
      <c r="P621" s="37">
        <v>0</v>
      </c>
      <c r="Q621" s="21">
        <f t="shared" si="172"/>
        <v>39.790999999999997</v>
      </c>
      <c r="R621" s="21">
        <f t="shared" si="181"/>
        <v>25.958333333333524</v>
      </c>
      <c r="S621" s="21">
        <f t="shared" si="182"/>
        <v>-18.851566395719445</v>
      </c>
      <c r="T621" s="21">
        <f t="shared" si="173"/>
        <v>86.147999999999996</v>
      </c>
      <c r="U621" s="37">
        <f>VLOOKUP(Time_Zone, 'LSTM LookUp'!$B$5:$D$8, 3, FALSE)</f>
        <v>-75</v>
      </c>
      <c r="V621" s="21">
        <f t="shared" si="183"/>
        <v>-12.53327226742444</v>
      </c>
      <c r="W621" s="21">
        <f t="shared" si="174"/>
        <v>338.01468193314389</v>
      </c>
      <c r="X621" s="21">
        <f t="shared" si="175"/>
        <v>0</v>
      </c>
      <c r="Y621" s="21">
        <f t="shared" si="176"/>
        <v>0</v>
      </c>
      <c r="Z621" s="21">
        <f t="shared" si="184"/>
        <v>0</v>
      </c>
      <c r="AA621" s="21">
        <f t="shared" si="177"/>
        <v>0</v>
      </c>
      <c r="AB621" s="21">
        <f t="shared" si="178"/>
        <v>0</v>
      </c>
      <c r="AC621" s="21">
        <f t="shared" si="179"/>
        <v>0</v>
      </c>
      <c r="AD621" s="21">
        <f t="shared" si="185"/>
        <v>0</v>
      </c>
      <c r="AE621" s="21" t="str">
        <f t="shared" si="180"/>
        <v>1/25/24:00</v>
      </c>
    </row>
    <row r="622" spans="2:31">
      <c r="B622" s="37">
        <v>1</v>
      </c>
      <c r="C622" s="38">
        <v>26</v>
      </c>
      <c r="D622" s="38">
        <v>1</v>
      </c>
      <c r="E622" s="17">
        <v>1.1000000000000001</v>
      </c>
      <c r="F622" s="17">
        <v>0</v>
      </c>
      <c r="G622" s="17">
        <v>0</v>
      </c>
      <c r="H622" s="37">
        <f t="shared" si="168"/>
        <v>33.979999999999997</v>
      </c>
      <c r="I622" s="37">
        <f>IF(H622&lt;'Roof Calculator'!$G$8, 1, 0)</f>
        <v>1</v>
      </c>
      <c r="J622" s="37">
        <f>IF(H622&gt;='Roof Calculator'!$G$8, 1, 0)</f>
        <v>0</v>
      </c>
      <c r="K622" s="37">
        <f t="shared" si="169"/>
        <v>33.979999999999997</v>
      </c>
      <c r="L622" s="37">
        <f t="shared" si="170"/>
        <v>0</v>
      </c>
      <c r="M622" s="37">
        <v>0</v>
      </c>
      <c r="N622" s="37">
        <f t="shared" si="171"/>
        <v>0</v>
      </c>
      <c r="O622" s="37">
        <v>0</v>
      </c>
      <c r="P622" s="37">
        <v>0</v>
      </c>
      <c r="Q622" s="21">
        <f t="shared" si="172"/>
        <v>39.790999999999997</v>
      </c>
      <c r="R622" s="21">
        <f t="shared" si="181"/>
        <v>26.000000000000192</v>
      </c>
      <c r="S622" s="21">
        <f t="shared" si="182"/>
        <v>-18.841474456523549</v>
      </c>
      <c r="T622" s="21">
        <f t="shared" si="173"/>
        <v>86.147999999999996</v>
      </c>
      <c r="U622" s="37">
        <f>VLOOKUP(Time_Zone, 'LSTM LookUp'!$B$5:$D$8, 3, FALSE)</f>
        <v>-75</v>
      </c>
      <c r="V622" s="21">
        <f t="shared" si="183"/>
        <v>-12.542785453630751</v>
      </c>
      <c r="W622" s="21">
        <f t="shared" si="174"/>
        <v>-6.9876963634076805</v>
      </c>
      <c r="X622" s="21">
        <f t="shared" si="175"/>
        <v>0</v>
      </c>
      <c r="Y622" s="21">
        <f t="shared" si="176"/>
        <v>0</v>
      </c>
      <c r="Z622" s="21">
        <f t="shared" si="184"/>
        <v>0</v>
      </c>
      <c r="AA622" s="21">
        <f t="shared" si="177"/>
        <v>0</v>
      </c>
      <c r="AB622" s="21">
        <f t="shared" si="178"/>
        <v>0</v>
      </c>
      <c r="AC622" s="21">
        <f t="shared" si="179"/>
        <v>0</v>
      </c>
      <c r="AD622" s="21">
        <f t="shared" si="185"/>
        <v>0</v>
      </c>
      <c r="AE622" s="21" t="str">
        <f t="shared" si="180"/>
        <v>1/26/1:00</v>
      </c>
    </row>
    <row r="623" spans="2:31">
      <c r="B623" s="37">
        <v>1</v>
      </c>
      <c r="C623" s="38">
        <v>26</v>
      </c>
      <c r="D623" s="38">
        <v>2</v>
      </c>
      <c r="E623" s="17">
        <v>0.6</v>
      </c>
      <c r="F623" s="17">
        <v>0</v>
      </c>
      <c r="G623" s="17">
        <v>0</v>
      </c>
      <c r="H623" s="37">
        <f t="shared" si="168"/>
        <v>33.08</v>
      </c>
      <c r="I623" s="37">
        <f>IF(H623&lt;'Roof Calculator'!$G$8, 1, 0)</f>
        <v>1</v>
      </c>
      <c r="J623" s="37">
        <f>IF(H623&gt;='Roof Calculator'!$G$8, 1, 0)</f>
        <v>0</v>
      </c>
      <c r="K623" s="37">
        <f t="shared" si="169"/>
        <v>33.08</v>
      </c>
      <c r="L623" s="37">
        <f t="shared" si="170"/>
        <v>0</v>
      </c>
      <c r="M623" s="37">
        <v>0</v>
      </c>
      <c r="N623" s="37">
        <f t="shared" si="171"/>
        <v>0</v>
      </c>
      <c r="O623" s="37">
        <v>0</v>
      </c>
      <c r="P623" s="37">
        <v>0</v>
      </c>
      <c r="Q623" s="21">
        <f t="shared" si="172"/>
        <v>39.790999999999997</v>
      </c>
      <c r="R623" s="21">
        <f t="shared" si="181"/>
        <v>26.04166666666686</v>
      </c>
      <c r="S623" s="21">
        <f t="shared" si="182"/>
        <v>-18.83137306607243</v>
      </c>
      <c r="T623" s="21">
        <f t="shared" si="173"/>
        <v>86.147999999999996</v>
      </c>
      <c r="U623" s="37">
        <f>VLOOKUP(Time_Zone, 'LSTM LookUp'!$B$5:$D$8, 3, FALSE)</f>
        <v>-75</v>
      </c>
      <c r="V623" s="21">
        <f t="shared" si="183"/>
        <v>-12.552277740539058</v>
      </c>
      <c r="W623" s="21">
        <f t="shared" si="174"/>
        <v>8.0099305648652486</v>
      </c>
      <c r="X623" s="21">
        <f t="shared" si="175"/>
        <v>0</v>
      </c>
      <c r="Y623" s="21">
        <f t="shared" si="176"/>
        <v>0</v>
      </c>
      <c r="Z623" s="21">
        <f t="shared" si="184"/>
        <v>0</v>
      </c>
      <c r="AA623" s="21">
        <f t="shared" si="177"/>
        <v>0</v>
      </c>
      <c r="AB623" s="21">
        <f t="shared" si="178"/>
        <v>0</v>
      </c>
      <c r="AC623" s="21">
        <f t="shared" si="179"/>
        <v>0</v>
      </c>
      <c r="AD623" s="21">
        <f t="shared" si="185"/>
        <v>0</v>
      </c>
      <c r="AE623" s="21" t="str">
        <f t="shared" si="180"/>
        <v>1/26/2:00</v>
      </c>
    </row>
    <row r="624" spans="2:31">
      <c r="B624" s="37">
        <v>1</v>
      </c>
      <c r="C624" s="38">
        <v>26</v>
      </c>
      <c r="D624" s="38">
        <v>3</v>
      </c>
      <c r="E624" s="17">
        <v>-0.6</v>
      </c>
      <c r="F624" s="17">
        <v>0</v>
      </c>
      <c r="G624" s="17">
        <v>0</v>
      </c>
      <c r="H624" s="37">
        <f t="shared" si="168"/>
        <v>30.92</v>
      </c>
      <c r="I624" s="37">
        <f>IF(H624&lt;'Roof Calculator'!$G$8, 1, 0)</f>
        <v>1</v>
      </c>
      <c r="J624" s="37">
        <f>IF(H624&gt;='Roof Calculator'!$G$8, 1, 0)</f>
        <v>0</v>
      </c>
      <c r="K624" s="37">
        <f t="shared" si="169"/>
        <v>30.92</v>
      </c>
      <c r="L624" s="37">
        <f t="shared" si="170"/>
        <v>0</v>
      </c>
      <c r="M624" s="37">
        <v>0</v>
      </c>
      <c r="N624" s="37">
        <f t="shared" si="171"/>
        <v>0</v>
      </c>
      <c r="O624" s="37">
        <v>0</v>
      </c>
      <c r="P624" s="37">
        <v>0</v>
      </c>
      <c r="Q624" s="21">
        <f t="shared" si="172"/>
        <v>39.790999999999997</v>
      </c>
      <c r="R624" s="21">
        <f t="shared" si="181"/>
        <v>26.083333333333528</v>
      </c>
      <c r="S624" s="21">
        <f t="shared" si="182"/>
        <v>-18.821262230953572</v>
      </c>
      <c r="T624" s="21">
        <f t="shared" si="173"/>
        <v>86.147999999999996</v>
      </c>
      <c r="U624" s="37">
        <f>VLOOKUP(Time_Zone, 'LSTM LookUp'!$B$5:$D$8, 3, FALSE)</f>
        <v>-75</v>
      </c>
      <c r="V624" s="21">
        <f t="shared" si="183"/>
        <v>-12.561749116349493</v>
      </c>
      <c r="W624" s="21">
        <f t="shared" si="174"/>
        <v>23.007562720912631</v>
      </c>
      <c r="X624" s="21">
        <f t="shared" si="175"/>
        <v>0</v>
      </c>
      <c r="Y624" s="21">
        <f t="shared" si="176"/>
        <v>0</v>
      </c>
      <c r="Z624" s="21">
        <f t="shared" si="184"/>
        <v>0</v>
      </c>
      <c r="AA624" s="21">
        <f t="shared" si="177"/>
        <v>0</v>
      </c>
      <c r="AB624" s="21">
        <f t="shared" si="178"/>
        <v>0</v>
      </c>
      <c r="AC624" s="21">
        <f t="shared" si="179"/>
        <v>0</v>
      </c>
      <c r="AD624" s="21">
        <f t="shared" si="185"/>
        <v>0</v>
      </c>
      <c r="AE624" s="21" t="str">
        <f t="shared" si="180"/>
        <v>1/26/3:00</v>
      </c>
    </row>
    <row r="625" spans="2:31">
      <c r="B625" s="37">
        <v>1</v>
      </c>
      <c r="C625" s="38">
        <v>26</v>
      </c>
      <c r="D625" s="38">
        <v>4</v>
      </c>
      <c r="E625" s="17">
        <v>-1.1000000000000001</v>
      </c>
      <c r="F625" s="17">
        <v>0</v>
      </c>
      <c r="G625" s="17">
        <v>0</v>
      </c>
      <c r="H625" s="37">
        <f t="shared" si="168"/>
        <v>30.02</v>
      </c>
      <c r="I625" s="37">
        <f>IF(H625&lt;'Roof Calculator'!$G$8, 1, 0)</f>
        <v>1</v>
      </c>
      <c r="J625" s="37">
        <f>IF(H625&gt;='Roof Calculator'!$G$8, 1, 0)</f>
        <v>0</v>
      </c>
      <c r="K625" s="37">
        <f t="shared" si="169"/>
        <v>30.02</v>
      </c>
      <c r="L625" s="37">
        <f t="shared" si="170"/>
        <v>0</v>
      </c>
      <c r="M625" s="37">
        <v>0</v>
      </c>
      <c r="N625" s="37">
        <f t="shared" si="171"/>
        <v>0</v>
      </c>
      <c r="O625" s="37">
        <v>0</v>
      </c>
      <c r="P625" s="37">
        <v>0</v>
      </c>
      <c r="Q625" s="21">
        <f t="shared" si="172"/>
        <v>39.790999999999997</v>
      </c>
      <c r="R625" s="21">
        <f t="shared" si="181"/>
        <v>26.125000000000195</v>
      </c>
      <c r="S625" s="21">
        <f t="shared" si="182"/>
        <v>-18.811141957757858</v>
      </c>
      <c r="T625" s="21">
        <f t="shared" si="173"/>
        <v>86.147999999999996</v>
      </c>
      <c r="U625" s="37">
        <f>VLOOKUP(Time_Zone, 'LSTM LookUp'!$B$5:$D$8, 3, FALSE)</f>
        <v>-75</v>
      </c>
      <c r="V625" s="21">
        <f t="shared" si="183"/>
        <v>-12.571199569302694</v>
      </c>
      <c r="W625" s="21">
        <f t="shared" si="174"/>
        <v>38.005200107674298</v>
      </c>
      <c r="X625" s="21">
        <f t="shared" si="175"/>
        <v>0</v>
      </c>
      <c r="Y625" s="21">
        <f t="shared" si="176"/>
        <v>0</v>
      </c>
      <c r="Z625" s="21">
        <f t="shared" si="184"/>
        <v>0</v>
      </c>
      <c r="AA625" s="21">
        <f t="shared" si="177"/>
        <v>0</v>
      </c>
      <c r="AB625" s="21">
        <f t="shared" si="178"/>
        <v>0</v>
      </c>
      <c r="AC625" s="21">
        <f t="shared" si="179"/>
        <v>0</v>
      </c>
      <c r="AD625" s="21">
        <f t="shared" si="185"/>
        <v>0</v>
      </c>
      <c r="AE625" s="21" t="str">
        <f t="shared" si="180"/>
        <v>1/26/4:00</v>
      </c>
    </row>
    <row r="626" spans="2:31">
      <c r="B626" s="37">
        <v>1</v>
      </c>
      <c r="C626" s="38">
        <v>26</v>
      </c>
      <c r="D626" s="38">
        <v>5</v>
      </c>
      <c r="E626" s="17">
        <v>-0.6</v>
      </c>
      <c r="F626" s="17">
        <v>0</v>
      </c>
      <c r="G626" s="17">
        <v>0</v>
      </c>
      <c r="H626" s="37">
        <f t="shared" si="168"/>
        <v>30.92</v>
      </c>
      <c r="I626" s="37">
        <f>IF(H626&lt;'Roof Calculator'!$G$8, 1, 0)</f>
        <v>1</v>
      </c>
      <c r="J626" s="37">
        <f>IF(H626&gt;='Roof Calculator'!$G$8, 1, 0)</f>
        <v>0</v>
      </c>
      <c r="K626" s="37">
        <f t="shared" si="169"/>
        <v>30.92</v>
      </c>
      <c r="L626" s="37">
        <f t="shared" si="170"/>
        <v>0</v>
      </c>
      <c r="M626" s="37">
        <v>0</v>
      </c>
      <c r="N626" s="37">
        <f t="shared" si="171"/>
        <v>0</v>
      </c>
      <c r="O626" s="37">
        <v>0</v>
      </c>
      <c r="P626" s="37">
        <v>0</v>
      </c>
      <c r="Q626" s="21">
        <f t="shared" si="172"/>
        <v>39.790999999999997</v>
      </c>
      <c r="R626" s="21">
        <f t="shared" si="181"/>
        <v>26.166666666666863</v>
      </c>
      <c r="S626" s="21">
        <f t="shared" si="182"/>
        <v>-18.801012253079545</v>
      </c>
      <c r="T626" s="21">
        <f t="shared" si="173"/>
        <v>86.147999999999996</v>
      </c>
      <c r="U626" s="37">
        <f>VLOOKUP(Time_Zone, 'LSTM LookUp'!$B$5:$D$8, 3, FALSE)</f>
        <v>-75</v>
      </c>
      <c r="V626" s="21">
        <f t="shared" si="183"/>
        <v>-12.580629087679803</v>
      </c>
      <c r="W626" s="21">
        <f t="shared" si="174"/>
        <v>53.002842728080054</v>
      </c>
      <c r="X626" s="21">
        <f t="shared" si="175"/>
        <v>0</v>
      </c>
      <c r="Y626" s="21">
        <f t="shared" si="176"/>
        <v>0</v>
      </c>
      <c r="Z626" s="21">
        <f t="shared" si="184"/>
        <v>0</v>
      </c>
      <c r="AA626" s="21">
        <f t="shared" si="177"/>
        <v>0</v>
      </c>
      <c r="AB626" s="21">
        <f t="shared" si="178"/>
        <v>0</v>
      </c>
      <c r="AC626" s="21">
        <f t="shared" si="179"/>
        <v>0</v>
      </c>
      <c r="AD626" s="21">
        <f t="shared" si="185"/>
        <v>0</v>
      </c>
      <c r="AE626" s="21" t="str">
        <f t="shared" si="180"/>
        <v>1/26/5:00</v>
      </c>
    </row>
    <row r="627" spans="2:31">
      <c r="B627" s="37">
        <v>1</v>
      </c>
      <c r="C627" s="38">
        <v>26</v>
      </c>
      <c r="D627" s="38">
        <v>6</v>
      </c>
      <c r="E627" s="17">
        <v>-0.6</v>
      </c>
      <c r="F627" s="17">
        <v>0</v>
      </c>
      <c r="G627" s="17">
        <v>0</v>
      </c>
      <c r="H627" s="37">
        <f t="shared" si="168"/>
        <v>30.92</v>
      </c>
      <c r="I627" s="37">
        <f>IF(H627&lt;'Roof Calculator'!$G$8, 1, 0)</f>
        <v>1</v>
      </c>
      <c r="J627" s="37">
        <f>IF(H627&gt;='Roof Calculator'!$G$8, 1, 0)</f>
        <v>0</v>
      </c>
      <c r="K627" s="37">
        <f t="shared" si="169"/>
        <v>30.92</v>
      </c>
      <c r="L627" s="37">
        <f t="shared" si="170"/>
        <v>0</v>
      </c>
      <c r="M627" s="37">
        <v>0</v>
      </c>
      <c r="N627" s="37">
        <f t="shared" si="171"/>
        <v>0</v>
      </c>
      <c r="O627" s="37">
        <v>0</v>
      </c>
      <c r="P627" s="37">
        <v>0</v>
      </c>
      <c r="Q627" s="21">
        <f t="shared" si="172"/>
        <v>39.790999999999997</v>
      </c>
      <c r="R627" s="21">
        <f t="shared" si="181"/>
        <v>26.208333333333531</v>
      </c>
      <c r="S627" s="21">
        <f t="shared" si="182"/>
        <v>-18.79087312351627</v>
      </c>
      <c r="T627" s="21">
        <f t="shared" si="173"/>
        <v>86.147999999999996</v>
      </c>
      <c r="U627" s="37">
        <f>VLOOKUP(Time_Zone, 'LSTM LookUp'!$B$5:$D$8, 3, FALSE)</f>
        <v>-75</v>
      </c>
      <c r="V627" s="21">
        <f t="shared" si="183"/>
        <v>-12.590037659802524</v>
      </c>
      <c r="W627" s="21">
        <f t="shared" si="174"/>
        <v>68.000490585049363</v>
      </c>
      <c r="X627" s="21">
        <f t="shared" si="175"/>
        <v>0</v>
      </c>
      <c r="Y627" s="21">
        <f t="shared" si="176"/>
        <v>0</v>
      </c>
      <c r="Z627" s="21">
        <f t="shared" si="184"/>
        <v>0</v>
      </c>
      <c r="AA627" s="21">
        <f t="shared" si="177"/>
        <v>0</v>
      </c>
      <c r="AB627" s="21">
        <f t="shared" si="178"/>
        <v>0</v>
      </c>
      <c r="AC627" s="21">
        <f t="shared" si="179"/>
        <v>0</v>
      </c>
      <c r="AD627" s="21">
        <f t="shared" si="185"/>
        <v>0</v>
      </c>
      <c r="AE627" s="21" t="str">
        <f t="shared" si="180"/>
        <v>1/26/6:00</v>
      </c>
    </row>
    <row r="628" spans="2:31">
      <c r="B628" s="37">
        <v>1</v>
      </c>
      <c r="C628" s="38">
        <v>26</v>
      </c>
      <c r="D628" s="38">
        <v>7</v>
      </c>
      <c r="E628" s="17">
        <v>-0.6</v>
      </c>
      <c r="F628" s="17">
        <v>0</v>
      </c>
      <c r="G628" s="17">
        <v>0</v>
      </c>
      <c r="H628" s="37">
        <f t="shared" si="168"/>
        <v>30.92</v>
      </c>
      <c r="I628" s="37">
        <f>IF(H628&lt;'Roof Calculator'!$G$8, 1, 0)</f>
        <v>1</v>
      </c>
      <c r="J628" s="37">
        <f>IF(H628&gt;='Roof Calculator'!$G$8, 1, 0)</f>
        <v>0</v>
      </c>
      <c r="K628" s="37">
        <f t="shared" si="169"/>
        <v>30.92</v>
      </c>
      <c r="L628" s="37">
        <f t="shared" si="170"/>
        <v>0</v>
      </c>
      <c r="M628" s="37">
        <v>0</v>
      </c>
      <c r="N628" s="37">
        <f t="shared" si="171"/>
        <v>0</v>
      </c>
      <c r="O628" s="37">
        <v>0</v>
      </c>
      <c r="P628" s="37">
        <v>0</v>
      </c>
      <c r="Q628" s="21">
        <f t="shared" si="172"/>
        <v>39.790999999999997</v>
      </c>
      <c r="R628" s="21">
        <f t="shared" si="181"/>
        <v>26.250000000000199</v>
      </c>
      <c r="S628" s="21">
        <f t="shared" si="182"/>
        <v>-18.780724575669051</v>
      </c>
      <c r="T628" s="21">
        <f t="shared" si="173"/>
        <v>86.147999999999996</v>
      </c>
      <c r="U628" s="37">
        <f>VLOOKUP(Time_Zone, 'LSTM LookUp'!$B$5:$D$8, 3, FALSE)</f>
        <v>-75</v>
      </c>
      <c r="V628" s="21">
        <f t="shared" si="183"/>
        <v>-12.599425274033113</v>
      </c>
      <c r="W628" s="21">
        <f t="shared" si="174"/>
        <v>82.998143681491683</v>
      </c>
      <c r="X628" s="21">
        <f t="shared" si="175"/>
        <v>0</v>
      </c>
      <c r="Y628" s="21">
        <f t="shared" si="176"/>
        <v>0</v>
      </c>
      <c r="Z628" s="21">
        <f t="shared" si="184"/>
        <v>0</v>
      </c>
      <c r="AA628" s="21">
        <f t="shared" si="177"/>
        <v>0</v>
      </c>
      <c r="AB628" s="21">
        <f t="shared" si="178"/>
        <v>0</v>
      </c>
      <c r="AC628" s="21">
        <f t="shared" si="179"/>
        <v>0</v>
      </c>
      <c r="AD628" s="21">
        <f t="shared" si="185"/>
        <v>0</v>
      </c>
      <c r="AE628" s="21" t="str">
        <f t="shared" si="180"/>
        <v>1/26/7:00</v>
      </c>
    </row>
    <row r="629" spans="2:31">
      <c r="B629" s="37">
        <v>1</v>
      </c>
      <c r="C629" s="38">
        <v>26</v>
      </c>
      <c r="D629" s="38">
        <v>8</v>
      </c>
      <c r="E629" s="17">
        <v>-0.6</v>
      </c>
      <c r="F629" s="17">
        <v>0</v>
      </c>
      <c r="G629" s="17">
        <v>0</v>
      </c>
      <c r="H629" s="37">
        <f t="shared" si="168"/>
        <v>30.92</v>
      </c>
      <c r="I629" s="37">
        <f>IF(H629&lt;'Roof Calculator'!$G$8, 1, 0)</f>
        <v>1</v>
      </c>
      <c r="J629" s="37">
        <f>IF(H629&gt;='Roof Calculator'!$G$8, 1, 0)</f>
        <v>0</v>
      </c>
      <c r="K629" s="37">
        <f t="shared" si="169"/>
        <v>30.92</v>
      </c>
      <c r="L629" s="37">
        <f t="shared" si="170"/>
        <v>0</v>
      </c>
      <c r="M629" s="37">
        <v>0</v>
      </c>
      <c r="N629" s="37">
        <f t="shared" si="171"/>
        <v>0</v>
      </c>
      <c r="O629" s="37">
        <v>0</v>
      </c>
      <c r="P629" s="37">
        <v>0</v>
      </c>
      <c r="Q629" s="21">
        <f t="shared" si="172"/>
        <v>39.790999999999997</v>
      </c>
      <c r="R629" s="21">
        <f t="shared" si="181"/>
        <v>26.291666666666867</v>
      </c>
      <c r="S629" s="21">
        <f t="shared" si="182"/>
        <v>-18.770566616142251</v>
      </c>
      <c r="T629" s="21">
        <f t="shared" si="173"/>
        <v>86.147999999999996</v>
      </c>
      <c r="U629" s="37">
        <f>VLOOKUP(Time_Zone, 'LSTM LookUp'!$B$5:$D$8, 3, FALSE)</f>
        <v>-75</v>
      </c>
      <c r="V629" s="21">
        <f t="shared" si="183"/>
        <v>-12.608791918774402</v>
      </c>
      <c r="W629" s="21">
        <f t="shared" si="174"/>
        <v>97.9958020203064</v>
      </c>
      <c r="X629" s="21">
        <f t="shared" si="175"/>
        <v>0</v>
      </c>
      <c r="Y629" s="21">
        <f t="shared" si="176"/>
        <v>0</v>
      </c>
      <c r="Z629" s="21">
        <f t="shared" si="184"/>
        <v>0</v>
      </c>
      <c r="AA629" s="21">
        <f t="shared" si="177"/>
        <v>0</v>
      </c>
      <c r="AB629" s="21">
        <f t="shared" si="178"/>
        <v>0</v>
      </c>
      <c r="AC629" s="21">
        <f t="shared" si="179"/>
        <v>0</v>
      </c>
      <c r="AD629" s="21">
        <f t="shared" si="185"/>
        <v>0</v>
      </c>
      <c r="AE629" s="21" t="str">
        <f t="shared" si="180"/>
        <v>1/26/8:00</v>
      </c>
    </row>
    <row r="630" spans="2:31">
      <c r="B630" s="37">
        <v>1</v>
      </c>
      <c r="C630" s="38">
        <v>26</v>
      </c>
      <c r="D630" s="38">
        <v>9</v>
      </c>
      <c r="E630" s="17">
        <v>-1.1000000000000001</v>
      </c>
      <c r="F630" s="17">
        <v>33</v>
      </c>
      <c r="G630" s="17">
        <v>0</v>
      </c>
      <c r="H630" s="37">
        <f t="shared" si="168"/>
        <v>30.02</v>
      </c>
      <c r="I630" s="37">
        <f>IF(H630&lt;'Roof Calculator'!$G$8, 1, 0)</f>
        <v>1</v>
      </c>
      <c r="J630" s="37">
        <f>IF(H630&gt;='Roof Calculator'!$G$8, 1, 0)</f>
        <v>0</v>
      </c>
      <c r="K630" s="37">
        <f t="shared" si="169"/>
        <v>30.02</v>
      </c>
      <c r="L630" s="37">
        <f t="shared" si="170"/>
        <v>0</v>
      </c>
      <c r="M630" s="37">
        <v>0</v>
      </c>
      <c r="N630" s="37">
        <f t="shared" si="171"/>
        <v>33</v>
      </c>
      <c r="O630" s="37">
        <v>0</v>
      </c>
      <c r="P630" s="37">
        <v>0</v>
      </c>
      <c r="Q630" s="21">
        <f t="shared" si="172"/>
        <v>39.790999999999997</v>
      </c>
      <c r="R630" s="21">
        <f t="shared" si="181"/>
        <v>26.333333333333535</v>
      </c>
      <c r="S630" s="21">
        <f t="shared" si="182"/>
        <v>-18.760399251543589</v>
      </c>
      <c r="T630" s="21">
        <f t="shared" si="173"/>
        <v>86.147999999999996</v>
      </c>
      <c r="U630" s="37">
        <f>VLOOKUP(Time_Zone, 'LSTM LookUp'!$B$5:$D$8, 3, FALSE)</f>
        <v>-75</v>
      </c>
      <c r="V630" s="21">
        <f t="shared" si="183"/>
        <v>-12.618137582469835</v>
      </c>
      <c r="W630" s="21">
        <f t="shared" si="174"/>
        <v>112.99346560438252</v>
      </c>
      <c r="X630" s="21">
        <f t="shared" si="175"/>
        <v>0</v>
      </c>
      <c r="Y630" s="21">
        <f t="shared" si="176"/>
        <v>33</v>
      </c>
      <c r="Z630" s="21">
        <f t="shared" si="184"/>
        <v>10.460423634336678</v>
      </c>
      <c r="AA630" s="21">
        <f t="shared" si="177"/>
        <v>10.460423634336678</v>
      </c>
      <c r="AB630" s="21">
        <f t="shared" si="178"/>
        <v>0</v>
      </c>
      <c r="AC630" s="21">
        <f t="shared" si="179"/>
        <v>0</v>
      </c>
      <c r="AD630" s="21">
        <f t="shared" si="185"/>
        <v>0</v>
      </c>
      <c r="AE630" s="21" t="str">
        <f t="shared" si="180"/>
        <v>1/26/9:00</v>
      </c>
    </row>
    <row r="631" spans="2:31">
      <c r="B631" s="37">
        <v>1</v>
      </c>
      <c r="C631" s="38">
        <v>26</v>
      </c>
      <c r="D631" s="38">
        <v>10</v>
      </c>
      <c r="E631" s="17">
        <v>-1.1000000000000001</v>
      </c>
      <c r="F631" s="17">
        <v>111</v>
      </c>
      <c r="G631" s="17">
        <v>0</v>
      </c>
      <c r="H631" s="37">
        <f t="shared" si="168"/>
        <v>30.02</v>
      </c>
      <c r="I631" s="37">
        <f>IF(H631&lt;'Roof Calculator'!$G$8, 1, 0)</f>
        <v>1</v>
      </c>
      <c r="J631" s="37">
        <f>IF(H631&gt;='Roof Calculator'!$G$8, 1, 0)</f>
        <v>0</v>
      </c>
      <c r="K631" s="37">
        <f t="shared" si="169"/>
        <v>30.02</v>
      </c>
      <c r="L631" s="37">
        <f t="shared" si="170"/>
        <v>0</v>
      </c>
      <c r="M631" s="37">
        <v>0</v>
      </c>
      <c r="N631" s="37">
        <f t="shared" si="171"/>
        <v>111</v>
      </c>
      <c r="O631" s="37">
        <v>0</v>
      </c>
      <c r="P631" s="37">
        <v>0</v>
      </c>
      <c r="Q631" s="21">
        <f t="shared" si="172"/>
        <v>39.790999999999997</v>
      </c>
      <c r="R631" s="21">
        <f t="shared" si="181"/>
        <v>26.375000000000203</v>
      </c>
      <c r="S631" s="21">
        <f t="shared" si="182"/>
        <v>-18.75022248848412</v>
      </c>
      <c r="T631" s="21">
        <f t="shared" si="173"/>
        <v>86.147999999999996</v>
      </c>
      <c r="U631" s="37">
        <f>VLOOKUP(Time_Zone, 'LSTM LookUp'!$B$5:$D$8, 3, FALSE)</f>
        <v>-75</v>
      </c>
      <c r="V631" s="21">
        <f t="shared" si="183"/>
        <v>-12.627462253603465</v>
      </c>
      <c r="W631" s="21">
        <f t="shared" si="174"/>
        <v>127.99113443659913</v>
      </c>
      <c r="X631" s="21">
        <f t="shared" si="175"/>
        <v>0</v>
      </c>
      <c r="Y631" s="21">
        <f t="shared" si="176"/>
        <v>111</v>
      </c>
      <c r="Z631" s="21">
        <f t="shared" si="184"/>
        <v>35.1850613154961</v>
      </c>
      <c r="AA631" s="21">
        <f t="shared" si="177"/>
        <v>35.1850613154961</v>
      </c>
      <c r="AB631" s="21">
        <f t="shared" si="178"/>
        <v>0</v>
      </c>
      <c r="AC631" s="21">
        <f t="shared" si="179"/>
        <v>0</v>
      </c>
      <c r="AD631" s="21">
        <f t="shared" si="185"/>
        <v>0</v>
      </c>
      <c r="AE631" s="21" t="str">
        <f t="shared" si="180"/>
        <v>1/26/10:00</v>
      </c>
    </row>
    <row r="632" spans="2:31">
      <c r="B632" s="37">
        <v>1</v>
      </c>
      <c r="C632" s="38">
        <v>26</v>
      </c>
      <c r="D632" s="38">
        <v>11</v>
      </c>
      <c r="E632" s="17">
        <v>-1.1000000000000001</v>
      </c>
      <c r="F632" s="17">
        <v>200</v>
      </c>
      <c r="G632" s="17">
        <v>1</v>
      </c>
      <c r="H632" s="37">
        <f t="shared" si="168"/>
        <v>30.02</v>
      </c>
      <c r="I632" s="37">
        <f>IF(H632&lt;'Roof Calculator'!$G$8, 1, 0)</f>
        <v>1</v>
      </c>
      <c r="J632" s="37">
        <f>IF(H632&gt;='Roof Calculator'!$G$8, 1, 0)</f>
        <v>0</v>
      </c>
      <c r="K632" s="37">
        <f t="shared" si="169"/>
        <v>30.02</v>
      </c>
      <c r="L632" s="37">
        <f t="shared" si="170"/>
        <v>0</v>
      </c>
      <c r="M632" s="37">
        <v>0</v>
      </c>
      <c r="N632" s="37">
        <f t="shared" si="171"/>
        <v>200</v>
      </c>
      <c r="O632" s="37">
        <v>0</v>
      </c>
      <c r="P632" s="37">
        <v>0</v>
      </c>
      <c r="Q632" s="21">
        <f t="shared" si="172"/>
        <v>39.790999999999997</v>
      </c>
      <c r="R632" s="21">
        <f t="shared" si="181"/>
        <v>26.41666666666687</v>
      </c>
      <c r="S632" s="21">
        <f t="shared" si="182"/>
        <v>-18.740036333578235</v>
      </c>
      <c r="T632" s="21">
        <f t="shared" si="173"/>
        <v>86.147999999999996</v>
      </c>
      <c r="U632" s="37">
        <f>VLOOKUP(Time_Zone, 'LSTM LookUp'!$B$5:$D$8, 3, FALSE)</f>
        <v>-75</v>
      </c>
      <c r="V632" s="21">
        <f t="shared" si="183"/>
        <v>-12.636765920699991</v>
      </c>
      <c r="W632" s="21">
        <f t="shared" si="174"/>
        <v>142.988808519825</v>
      </c>
      <c r="X632" s="21">
        <f t="shared" si="175"/>
        <v>-0.78665308584811366</v>
      </c>
      <c r="Y632" s="21">
        <f t="shared" si="176"/>
        <v>199.21334691415188</v>
      </c>
      <c r="Z632" s="21">
        <f t="shared" si="184"/>
        <v>63.147151585942609</v>
      </c>
      <c r="AA632" s="21">
        <f t="shared" si="177"/>
        <v>63.147151585942609</v>
      </c>
      <c r="AB632" s="21">
        <f t="shared" si="178"/>
        <v>0</v>
      </c>
      <c r="AC632" s="21">
        <f t="shared" si="179"/>
        <v>0</v>
      </c>
      <c r="AD632" s="21">
        <f t="shared" si="185"/>
        <v>0</v>
      </c>
      <c r="AE632" s="21" t="str">
        <f t="shared" si="180"/>
        <v>1/26/11:00</v>
      </c>
    </row>
    <row r="633" spans="2:31">
      <c r="B633" s="37">
        <v>1</v>
      </c>
      <c r="C633" s="38">
        <v>26</v>
      </c>
      <c r="D633" s="38">
        <v>12</v>
      </c>
      <c r="E633" s="17">
        <v>-1.1000000000000001</v>
      </c>
      <c r="F633" s="17">
        <v>254</v>
      </c>
      <c r="G633" s="17">
        <v>1</v>
      </c>
      <c r="H633" s="37">
        <f t="shared" si="168"/>
        <v>30.02</v>
      </c>
      <c r="I633" s="37">
        <f>IF(H633&lt;'Roof Calculator'!$G$8, 1, 0)</f>
        <v>1</v>
      </c>
      <c r="J633" s="37">
        <f>IF(H633&gt;='Roof Calculator'!$G$8, 1, 0)</f>
        <v>0</v>
      </c>
      <c r="K633" s="37">
        <f t="shared" si="169"/>
        <v>30.02</v>
      </c>
      <c r="L633" s="37">
        <f t="shared" si="170"/>
        <v>0</v>
      </c>
      <c r="M633" s="37">
        <v>0</v>
      </c>
      <c r="N633" s="37">
        <f t="shared" si="171"/>
        <v>254</v>
      </c>
      <c r="O633" s="37">
        <v>0</v>
      </c>
      <c r="P633" s="37">
        <v>0</v>
      </c>
      <c r="Q633" s="21">
        <f t="shared" si="172"/>
        <v>39.790999999999997</v>
      </c>
      <c r="R633" s="21">
        <f t="shared" si="181"/>
        <v>26.458333333333538</v>
      </c>
      <c r="S633" s="21">
        <f t="shared" si="182"/>
        <v>-18.729840793443639</v>
      </c>
      <c r="T633" s="21">
        <f t="shared" si="173"/>
        <v>86.147999999999996</v>
      </c>
      <c r="U633" s="37">
        <f>VLOOKUP(Time_Zone, 'LSTM LookUp'!$B$5:$D$8, 3, FALSE)</f>
        <v>-75</v>
      </c>
      <c r="V633" s="21">
        <f t="shared" si="183"/>
        <v>-12.646048572324782</v>
      </c>
      <c r="W633" s="21">
        <f t="shared" si="174"/>
        <v>157.98648785691884</v>
      </c>
      <c r="X633" s="21">
        <f t="shared" si="175"/>
        <v>-0.88014526581022645</v>
      </c>
      <c r="Y633" s="21">
        <f t="shared" si="176"/>
        <v>253.11985473418977</v>
      </c>
      <c r="Z633" s="21">
        <f t="shared" si="184"/>
        <v>80.234573053981364</v>
      </c>
      <c r="AA633" s="21">
        <f t="shared" si="177"/>
        <v>80.234573053981364</v>
      </c>
      <c r="AB633" s="21">
        <f t="shared" si="178"/>
        <v>0</v>
      </c>
      <c r="AC633" s="21">
        <f t="shared" si="179"/>
        <v>0</v>
      </c>
      <c r="AD633" s="21">
        <f t="shared" si="185"/>
        <v>0</v>
      </c>
      <c r="AE633" s="21" t="str">
        <f t="shared" si="180"/>
        <v>1/26/12:00</v>
      </c>
    </row>
    <row r="634" spans="2:31">
      <c r="B634" s="37">
        <v>1</v>
      </c>
      <c r="C634" s="38">
        <v>26</v>
      </c>
      <c r="D634" s="38">
        <v>13</v>
      </c>
      <c r="E634" s="17">
        <v>-1.1000000000000001</v>
      </c>
      <c r="F634" s="17">
        <v>257</v>
      </c>
      <c r="G634" s="17">
        <v>0</v>
      </c>
      <c r="H634" s="37">
        <f t="shared" si="168"/>
        <v>30.02</v>
      </c>
      <c r="I634" s="37">
        <f>IF(H634&lt;'Roof Calculator'!$G$8, 1, 0)</f>
        <v>1</v>
      </c>
      <c r="J634" s="37">
        <f>IF(H634&gt;='Roof Calculator'!$G$8, 1, 0)</f>
        <v>0</v>
      </c>
      <c r="K634" s="37">
        <f t="shared" si="169"/>
        <v>30.02</v>
      </c>
      <c r="L634" s="37">
        <f t="shared" si="170"/>
        <v>0</v>
      </c>
      <c r="M634" s="37">
        <v>0</v>
      </c>
      <c r="N634" s="37">
        <f t="shared" si="171"/>
        <v>257</v>
      </c>
      <c r="O634" s="37">
        <v>0</v>
      </c>
      <c r="P634" s="37">
        <v>0</v>
      </c>
      <c r="Q634" s="21">
        <f t="shared" si="172"/>
        <v>39.790999999999997</v>
      </c>
      <c r="R634" s="21">
        <f t="shared" si="181"/>
        <v>26.500000000000206</v>
      </c>
      <c r="S634" s="21">
        <f t="shared" si="182"/>
        <v>-18.719635874701343</v>
      </c>
      <c r="T634" s="21">
        <f t="shared" si="173"/>
        <v>86.147999999999996</v>
      </c>
      <c r="U634" s="37">
        <f>VLOOKUP(Time_Zone, 'LSTM LookUp'!$B$5:$D$8, 3, FALSE)</f>
        <v>-75</v>
      </c>
      <c r="V634" s="21">
        <f t="shared" si="183"/>
        <v>-12.655310197083871</v>
      </c>
      <c r="W634" s="21">
        <f t="shared" si="174"/>
        <v>172.98417245072903</v>
      </c>
      <c r="X634" s="21">
        <f t="shared" si="175"/>
        <v>0</v>
      </c>
      <c r="Y634" s="21">
        <f t="shared" si="176"/>
        <v>257</v>
      </c>
      <c r="Z634" s="21">
        <f t="shared" si="184"/>
        <v>81.464511334076548</v>
      </c>
      <c r="AA634" s="21">
        <f t="shared" si="177"/>
        <v>81.464511334076548</v>
      </c>
      <c r="AB634" s="21">
        <f t="shared" si="178"/>
        <v>0</v>
      </c>
      <c r="AC634" s="21">
        <f t="shared" si="179"/>
        <v>0</v>
      </c>
      <c r="AD634" s="21">
        <f t="shared" si="185"/>
        <v>0</v>
      </c>
      <c r="AE634" s="21" t="str">
        <f t="shared" si="180"/>
        <v>1/26/13:00</v>
      </c>
    </row>
    <row r="635" spans="2:31">
      <c r="B635" s="37">
        <v>1</v>
      </c>
      <c r="C635" s="38">
        <v>26</v>
      </c>
      <c r="D635" s="38">
        <v>14</v>
      </c>
      <c r="E635" s="17">
        <v>-1.1000000000000001</v>
      </c>
      <c r="F635" s="17">
        <v>244</v>
      </c>
      <c r="G635" s="17">
        <v>1</v>
      </c>
      <c r="H635" s="37">
        <f t="shared" si="168"/>
        <v>30.02</v>
      </c>
      <c r="I635" s="37">
        <f>IF(H635&lt;'Roof Calculator'!$G$8, 1, 0)</f>
        <v>1</v>
      </c>
      <c r="J635" s="37">
        <f>IF(H635&gt;='Roof Calculator'!$G$8, 1, 0)</f>
        <v>0</v>
      </c>
      <c r="K635" s="37">
        <f t="shared" si="169"/>
        <v>30.02</v>
      </c>
      <c r="L635" s="37">
        <f t="shared" si="170"/>
        <v>0</v>
      </c>
      <c r="M635" s="37">
        <v>0</v>
      </c>
      <c r="N635" s="37">
        <f t="shared" si="171"/>
        <v>244</v>
      </c>
      <c r="O635" s="37">
        <v>0</v>
      </c>
      <c r="P635" s="37">
        <v>0</v>
      </c>
      <c r="Q635" s="21">
        <f t="shared" si="172"/>
        <v>39.790999999999997</v>
      </c>
      <c r="R635" s="21">
        <f t="shared" si="181"/>
        <v>26.541666666666874</v>
      </c>
      <c r="S635" s="21">
        <f t="shared" si="182"/>
        <v>-18.709421583975676</v>
      </c>
      <c r="T635" s="21">
        <f t="shared" si="173"/>
        <v>86.147999999999996</v>
      </c>
      <c r="U635" s="37">
        <f>VLOOKUP(Time_Zone, 'LSTM LookUp'!$B$5:$D$8, 3, FALSE)</f>
        <v>-75</v>
      </c>
      <c r="V635" s="21">
        <f t="shared" si="183"/>
        <v>-12.664550783624</v>
      </c>
      <c r="W635" s="21">
        <f t="shared" si="174"/>
        <v>187.98186230409402</v>
      </c>
      <c r="X635" s="21">
        <f t="shared" si="175"/>
        <v>-0.92601854717622034</v>
      </c>
      <c r="Y635" s="21">
        <f t="shared" si="176"/>
        <v>243.07398145282377</v>
      </c>
      <c r="Z635" s="21">
        <f t="shared" si="184"/>
        <v>77.050206681255546</v>
      </c>
      <c r="AA635" s="21">
        <f t="shared" si="177"/>
        <v>77.050206681255546</v>
      </c>
      <c r="AB635" s="21">
        <f t="shared" si="178"/>
        <v>0</v>
      </c>
      <c r="AC635" s="21">
        <f t="shared" si="179"/>
        <v>0</v>
      </c>
      <c r="AD635" s="21">
        <f t="shared" si="185"/>
        <v>0</v>
      </c>
      <c r="AE635" s="21" t="str">
        <f t="shared" si="180"/>
        <v>1/26/14:00</v>
      </c>
    </row>
    <row r="636" spans="2:31">
      <c r="B636" s="37">
        <v>1</v>
      </c>
      <c r="C636" s="38">
        <v>26</v>
      </c>
      <c r="D636" s="38">
        <v>15</v>
      </c>
      <c r="E636" s="17">
        <v>-1.7</v>
      </c>
      <c r="F636" s="17">
        <v>228</v>
      </c>
      <c r="G636" s="17">
        <v>1</v>
      </c>
      <c r="H636" s="37">
        <f t="shared" si="168"/>
        <v>28.94</v>
      </c>
      <c r="I636" s="37">
        <f>IF(H636&lt;'Roof Calculator'!$G$8, 1, 0)</f>
        <v>1</v>
      </c>
      <c r="J636" s="37">
        <f>IF(H636&gt;='Roof Calculator'!$G$8, 1, 0)</f>
        <v>0</v>
      </c>
      <c r="K636" s="37">
        <f t="shared" si="169"/>
        <v>28.94</v>
      </c>
      <c r="L636" s="37">
        <f t="shared" si="170"/>
        <v>0</v>
      </c>
      <c r="M636" s="37">
        <v>0</v>
      </c>
      <c r="N636" s="37">
        <f t="shared" si="171"/>
        <v>228</v>
      </c>
      <c r="O636" s="37">
        <v>0</v>
      </c>
      <c r="P636" s="37">
        <v>0</v>
      </c>
      <c r="Q636" s="21">
        <f t="shared" si="172"/>
        <v>39.790999999999997</v>
      </c>
      <c r="R636" s="21">
        <f t="shared" si="181"/>
        <v>26.583333333333542</v>
      </c>
      <c r="S636" s="21">
        <f t="shared" si="182"/>
        <v>-18.699197927894236</v>
      </c>
      <c r="T636" s="21">
        <f t="shared" si="173"/>
        <v>86.147999999999996</v>
      </c>
      <c r="U636" s="37">
        <f>VLOOKUP(Time_Zone, 'LSTM LookUp'!$B$5:$D$8, 3, FALSE)</f>
        <v>-75</v>
      </c>
      <c r="V636" s="21">
        <f t="shared" si="183"/>
        <v>-12.673770320632624</v>
      </c>
      <c r="W636" s="21">
        <f t="shared" si="174"/>
        <v>202.97955741984183</v>
      </c>
      <c r="X636" s="21">
        <f t="shared" si="175"/>
        <v>-0.87524792311037136</v>
      </c>
      <c r="Y636" s="21">
        <f t="shared" si="176"/>
        <v>227.12475207688962</v>
      </c>
      <c r="Z636" s="21">
        <f t="shared" si="184"/>
        <v>71.994579532362266</v>
      </c>
      <c r="AA636" s="21">
        <f t="shared" si="177"/>
        <v>71.994579532362266</v>
      </c>
      <c r="AB636" s="21">
        <f t="shared" si="178"/>
        <v>0</v>
      </c>
      <c r="AC636" s="21">
        <f t="shared" si="179"/>
        <v>0</v>
      </c>
      <c r="AD636" s="21">
        <f t="shared" si="185"/>
        <v>0</v>
      </c>
      <c r="AE636" s="21" t="str">
        <f t="shared" si="180"/>
        <v>1/26/15:00</v>
      </c>
    </row>
    <row r="637" spans="2:31">
      <c r="B637" s="37">
        <v>1</v>
      </c>
      <c r="C637" s="38">
        <v>26</v>
      </c>
      <c r="D637" s="38">
        <v>16</v>
      </c>
      <c r="E637" s="17">
        <v>-1.7</v>
      </c>
      <c r="F637" s="17">
        <v>180</v>
      </c>
      <c r="G637" s="17">
        <v>1</v>
      </c>
      <c r="H637" s="37">
        <f t="shared" si="168"/>
        <v>28.94</v>
      </c>
      <c r="I637" s="37">
        <f>IF(H637&lt;'Roof Calculator'!$G$8, 1, 0)</f>
        <v>1</v>
      </c>
      <c r="J637" s="37">
        <f>IF(H637&gt;='Roof Calculator'!$G$8, 1, 0)</f>
        <v>0</v>
      </c>
      <c r="K637" s="37">
        <f t="shared" si="169"/>
        <v>28.94</v>
      </c>
      <c r="L637" s="37">
        <f t="shared" si="170"/>
        <v>0</v>
      </c>
      <c r="M637" s="37">
        <v>0</v>
      </c>
      <c r="N637" s="37">
        <f t="shared" si="171"/>
        <v>180</v>
      </c>
      <c r="O637" s="37">
        <v>0</v>
      </c>
      <c r="P637" s="37">
        <v>0</v>
      </c>
      <c r="Q637" s="21">
        <f t="shared" si="172"/>
        <v>39.790999999999997</v>
      </c>
      <c r="R637" s="21">
        <f t="shared" si="181"/>
        <v>26.62500000000021</v>
      </c>
      <c r="S637" s="21">
        <f t="shared" si="182"/>
        <v>-18.688964913087926</v>
      </c>
      <c r="T637" s="21">
        <f t="shared" si="173"/>
        <v>86.147999999999996</v>
      </c>
      <c r="U637" s="37">
        <f>VLOOKUP(Time_Zone, 'LSTM LookUp'!$B$5:$D$8, 3, FALSE)</f>
        <v>-75</v>
      </c>
      <c r="V637" s="21">
        <f t="shared" si="183"/>
        <v>-12.682968796837937</v>
      </c>
      <c r="W637" s="21">
        <f t="shared" si="174"/>
        <v>217.97725780079048</v>
      </c>
      <c r="X637" s="21">
        <f t="shared" si="175"/>
        <v>-0.77881823285120233</v>
      </c>
      <c r="Y637" s="21">
        <f t="shared" si="176"/>
        <v>179.22118176714881</v>
      </c>
      <c r="Z637" s="21">
        <f t="shared" si="184"/>
        <v>56.809984410025244</v>
      </c>
      <c r="AA637" s="21">
        <f t="shared" si="177"/>
        <v>56.809984410025244</v>
      </c>
      <c r="AB637" s="21">
        <f t="shared" si="178"/>
        <v>0</v>
      </c>
      <c r="AC637" s="21">
        <f t="shared" si="179"/>
        <v>0</v>
      </c>
      <c r="AD637" s="21">
        <f t="shared" si="185"/>
        <v>0</v>
      </c>
      <c r="AE637" s="21" t="str">
        <f t="shared" si="180"/>
        <v>1/26/16:00</v>
      </c>
    </row>
    <row r="638" spans="2:31">
      <c r="B638" s="37">
        <v>1</v>
      </c>
      <c r="C638" s="38">
        <v>26</v>
      </c>
      <c r="D638" s="38">
        <v>17</v>
      </c>
      <c r="E638" s="17">
        <v>-2.2000000000000002</v>
      </c>
      <c r="F638" s="17">
        <v>111</v>
      </c>
      <c r="G638" s="17">
        <v>0</v>
      </c>
      <c r="H638" s="37">
        <f t="shared" si="168"/>
        <v>28.04</v>
      </c>
      <c r="I638" s="37">
        <f>IF(H638&lt;'Roof Calculator'!$G$8, 1, 0)</f>
        <v>1</v>
      </c>
      <c r="J638" s="37">
        <f>IF(H638&gt;='Roof Calculator'!$G$8, 1, 0)</f>
        <v>0</v>
      </c>
      <c r="K638" s="37">
        <f t="shared" si="169"/>
        <v>28.04</v>
      </c>
      <c r="L638" s="37">
        <f t="shared" si="170"/>
        <v>0</v>
      </c>
      <c r="M638" s="37">
        <v>0</v>
      </c>
      <c r="N638" s="37">
        <f t="shared" si="171"/>
        <v>111</v>
      </c>
      <c r="O638" s="37">
        <v>0</v>
      </c>
      <c r="P638" s="37">
        <v>0</v>
      </c>
      <c r="Q638" s="21">
        <f t="shared" si="172"/>
        <v>39.790999999999997</v>
      </c>
      <c r="R638" s="21">
        <f t="shared" si="181"/>
        <v>26.666666666666877</v>
      </c>
      <c r="S638" s="21">
        <f t="shared" si="182"/>
        <v>-18.678722546190912</v>
      </c>
      <c r="T638" s="21">
        <f t="shared" si="173"/>
        <v>86.147999999999996</v>
      </c>
      <c r="U638" s="37">
        <f>VLOOKUP(Time_Zone, 'LSTM LookUp'!$B$5:$D$8, 3, FALSE)</f>
        <v>-75</v>
      </c>
      <c r="V638" s="21">
        <f t="shared" si="183"/>
        <v>-12.692146201008898</v>
      </c>
      <c r="W638" s="21">
        <f t="shared" si="174"/>
        <v>232.97496344974778</v>
      </c>
      <c r="X638" s="21">
        <f t="shared" si="175"/>
        <v>0</v>
      </c>
      <c r="Y638" s="21">
        <f t="shared" si="176"/>
        <v>111</v>
      </c>
      <c r="Z638" s="21">
        <f t="shared" si="184"/>
        <v>35.1850613154961</v>
      </c>
      <c r="AA638" s="21">
        <f t="shared" si="177"/>
        <v>35.1850613154961</v>
      </c>
      <c r="AB638" s="21">
        <f t="shared" si="178"/>
        <v>0</v>
      </c>
      <c r="AC638" s="21">
        <f t="shared" si="179"/>
        <v>0</v>
      </c>
      <c r="AD638" s="21">
        <f t="shared" si="185"/>
        <v>0</v>
      </c>
      <c r="AE638" s="21" t="str">
        <f t="shared" si="180"/>
        <v>1/26/17:00</v>
      </c>
    </row>
    <row r="639" spans="2:31">
      <c r="B639" s="37">
        <v>1</v>
      </c>
      <c r="C639" s="38">
        <v>26</v>
      </c>
      <c r="D639" s="38">
        <v>18</v>
      </c>
      <c r="E639" s="17">
        <v>-3.3</v>
      </c>
      <c r="F639" s="17">
        <v>31</v>
      </c>
      <c r="G639" s="17">
        <v>11</v>
      </c>
      <c r="H639" s="37">
        <f t="shared" si="168"/>
        <v>26.060000000000002</v>
      </c>
      <c r="I639" s="37">
        <f>IF(H639&lt;'Roof Calculator'!$G$8, 1, 0)</f>
        <v>1</v>
      </c>
      <c r="J639" s="37">
        <f>IF(H639&gt;='Roof Calculator'!$G$8, 1, 0)</f>
        <v>0</v>
      </c>
      <c r="K639" s="37">
        <f t="shared" si="169"/>
        <v>26.060000000000002</v>
      </c>
      <c r="L639" s="37">
        <f t="shared" si="170"/>
        <v>0</v>
      </c>
      <c r="M639" s="37">
        <v>0</v>
      </c>
      <c r="N639" s="37">
        <f t="shared" si="171"/>
        <v>31</v>
      </c>
      <c r="O639" s="37">
        <v>0</v>
      </c>
      <c r="P639" s="37">
        <v>0</v>
      </c>
      <c r="Q639" s="21">
        <f t="shared" si="172"/>
        <v>39.790999999999997</v>
      </c>
      <c r="R639" s="21">
        <f t="shared" si="181"/>
        <v>26.708333333333545</v>
      </c>
      <c r="S639" s="21">
        <f t="shared" si="182"/>
        <v>-18.668470833840615</v>
      </c>
      <c r="T639" s="21">
        <f t="shared" si="173"/>
        <v>86.147999999999996</v>
      </c>
      <c r="U639" s="37">
        <f>VLOOKUP(Time_Zone, 'LSTM LookUp'!$B$5:$D$8, 3, FALSE)</f>
        <v>-75</v>
      </c>
      <c r="V639" s="21">
        <f t="shared" si="183"/>
        <v>-12.701302521955236</v>
      </c>
      <c r="W639" s="21">
        <f t="shared" si="174"/>
        <v>247.97267436951117</v>
      </c>
      <c r="X639" s="21">
        <f t="shared" si="175"/>
        <v>-5.2566187663435997</v>
      </c>
      <c r="Y639" s="21">
        <f t="shared" si="176"/>
        <v>25.7433812336564</v>
      </c>
      <c r="Z639" s="21">
        <f t="shared" si="184"/>
        <v>8.1602022267963239</v>
      </c>
      <c r="AA639" s="21">
        <f t="shared" si="177"/>
        <v>8.1602022267963239</v>
      </c>
      <c r="AB639" s="21">
        <f t="shared" si="178"/>
        <v>0</v>
      </c>
      <c r="AC639" s="21">
        <f t="shared" si="179"/>
        <v>0</v>
      </c>
      <c r="AD639" s="21">
        <f t="shared" si="185"/>
        <v>0</v>
      </c>
      <c r="AE639" s="21" t="str">
        <f t="shared" si="180"/>
        <v>1/26/18:00</v>
      </c>
    </row>
    <row r="640" spans="2:31">
      <c r="B640" s="37">
        <v>1</v>
      </c>
      <c r="C640" s="38">
        <v>26</v>
      </c>
      <c r="D640" s="38">
        <v>19</v>
      </c>
      <c r="E640" s="17">
        <v>-3.3</v>
      </c>
      <c r="F640" s="17">
        <v>0</v>
      </c>
      <c r="G640" s="17">
        <v>0</v>
      </c>
      <c r="H640" s="37">
        <f t="shared" si="168"/>
        <v>26.060000000000002</v>
      </c>
      <c r="I640" s="37">
        <f>IF(H640&lt;'Roof Calculator'!$G$8, 1, 0)</f>
        <v>1</v>
      </c>
      <c r="J640" s="37">
        <f>IF(H640&gt;='Roof Calculator'!$G$8, 1, 0)</f>
        <v>0</v>
      </c>
      <c r="K640" s="37">
        <f t="shared" si="169"/>
        <v>26.060000000000002</v>
      </c>
      <c r="L640" s="37">
        <f t="shared" si="170"/>
        <v>0</v>
      </c>
      <c r="M640" s="37">
        <v>0</v>
      </c>
      <c r="N640" s="37">
        <f t="shared" si="171"/>
        <v>0</v>
      </c>
      <c r="O640" s="37">
        <v>0</v>
      </c>
      <c r="P640" s="37">
        <v>0</v>
      </c>
      <c r="Q640" s="21">
        <f t="shared" si="172"/>
        <v>39.790999999999997</v>
      </c>
      <c r="R640" s="21">
        <f t="shared" si="181"/>
        <v>26.750000000000213</v>
      </c>
      <c r="S640" s="21">
        <f t="shared" si="182"/>
        <v>-18.658209782677719</v>
      </c>
      <c r="T640" s="21">
        <f t="shared" si="173"/>
        <v>86.147999999999996</v>
      </c>
      <c r="U640" s="37">
        <f>VLOOKUP(Time_Zone, 'LSTM LookUp'!$B$5:$D$8, 3, FALSE)</f>
        <v>-75</v>
      </c>
      <c r="V640" s="21">
        <f t="shared" si="183"/>
        <v>-12.710437748527472</v>
      </c>
      <c r="W640" s="21">
        <f t="shared" si="174"/>
        <v>262.97039056286809</v>
      </c>
      <c r="X640" s="21">
        <f t="shared" si="175"/>
        <v>0</v>
      </c>
      <c r="Y640" s="21">
        <f t="shared" si="176"/>
        <v>0</v>
      </c>
      <c r="Z640" s="21">
        <f t="shared" si="184"/>
        <v>0</v>
      </c>
      <c r="AA640" s="21">
        <f t="shared" si="177"/>
        <v>0</v>
      </c>
      <c r="AB640" s="21">
        <f t="shared" si="178"/>
        <v>0</v>
      </c>
      <c r="AC640" s="21">
        <f t="shared" si="179"/>
        <v>0</v>
      </c>
      <c r="AD640" s="21">
        <f t="shared" si="185"/>
        <v>0</v>
      </c>
      <c r="AE640" s="21" t="str">
        <f t="shared" si="180"/>
        <v>1/26/19:00</v>
      </c>
    </row>
    <row r="641" spans="2:31">
      <c r="B641" s="37">
        <v>1</v>
      </c>
      <c r="C641" s="38">
        <v>26</v>
      </c>
      <c r="D641" s="38">
        <v>20</v>
      </c>
      <c r="E641" s="17">
        <v>-4.4000000000000004</v>
      </c>
      <c r="F641" s="17">
        <v>0</v>
      </c>
      <c r="G641" s="17">
        <v>0</v>
      </c>
      <c r="H641" s="37">
        <f t="shared" si="168"/>
        <v>24.08</v>
      </c>
      <c r="I641" s="37">
        <f>IF(H641&lt;'Roof Calculator'!$G$8, 1, 0)</f>
        <v>1</v>
      </c>
      <c r="J641" s="37">
        <f>IF(H641&gt;='Roof Calculator'!$G$8, 1, 0)</f>
        <v>0</v>
      </c>
      <c r="K641" s="37">
        <f t="shared" si="169"/>
        <v>24.08</v>
      </c>
      <c r="L641" s="37">
        <f t="shared" si="170"/>
        <v>0</v>
      </c>
      <c r="M641" s="37">
        <v>0</v>
      </c>
      <c r="N641" s="37">
        <f t="shared" si="171"/>
        <v>0</v>
      </c>
      <c r="O641" s="37">
        <v>0</v>
      </c>
      <c r="P641" s="37">
        <v>0</v>
      </c>
      <c r="Q641" s="21">
        <f t="shared" si="172"/>
        <v>39.790999999999997</v>
      </c>
      <c r="R641" s="21">
        <f t="shared" si="181"/>
        <v>26.791666666666881</v>
      </c>
      <c r="S641" s="21">
        <f t="shared" si="182"/>
        <v>-18.647939399346154</v>
      </c>
      <c r="T641" s="21">
        <f t="shared" si="173"/>
        <v>86.147999999999996</v>
      </c>
      <c r="U641" s="37">
        <f>VLOOKUP(Time_Zone, 'LSTM LookUp'!$B$5:$D$8, 3, FALSE)</f>
        <v>-75</v>
      </c>
      <c r="V641" s="21">
        <f t="shared" si="183"/>
        <v>-12.719551869616952</v>
      </c>
      <c r="W641" s="21">
        <f t="shared" si="174"/>
        <v>277.96811203259574</v>
      </c>
      <c r="X641" s="21">
        <f t="shared" si="175"/>
        <v>0</v>
      </c>
      <c r="Y641" s="21">
        <f t="shared" si="176"/>
        <v>0</v>
      </c>
      <c r="Z641" s="21">
        <f t="shared" si="184"/>
        <v>0</v>
      </c>
      <c r="AA641" s="21">
        <f t="shared" si="177"/>
        <v>0</v>
      </c>
      <c r="AB641" s="21">
        <f t="shared" si="178"/>
        <v>0</v>
      </c>
      <c r="AC641" s="21">
        <f t="shared" si="179"/>
        <v>0</v>
      </c>
      <c r="AD641" s="21">
        <f t="shared" si="185"/>
        <v>0</v>
      </c>
      <c r="AE641" s="21" t="str">
        <f t="shared" si="180"/>
        <v>1/26/20:00</v>
      </c>
    </row>
    <row r="642" spans="2:31">
      <c r="B642" s="37">
        <v>1</v>
      </c>
      <c r="C642" s="38">
        <v>26</v>
      </c>
      <c r="D642" s="38">
        <v>21</v>
      </c>
      <c r="E642" s="17">
        <v>-5.6</v>
      </c>
      <c r="F642" s="17">
        <v>0</v>
      </c>
      <c r="G642" s="17">
        <v>0</v>
      </c>
      <c r="H642" s="37">
        <f t="shared" si="168"/>
        <v>21.92</v>
      </c>
      <c r="I642" s="37">
        <f>IF(H642&lt;'Roof Calculator'!$G$8, 1, 0)</f>
        <v>1</v>
      </c>
      <c r="J642" s="37">
        <f>IF(H642&gt;='Roof Calculator'!$G$8, 1, 0)</f>
        <v>0</v>
      </c>
      <c r="K642" s="37">
        <f t="shared" si="169"/>
        <v>21.92</v>
      </c>
      <c r="L642" s="37">
        <f t="shared" si="170"/>
        <v>0</v>
      </c>
      <c r="M642" s="37">
        <v>0</v>
      </c>
      <c r="N642" s="37">
        <f t="shared" si="171"/>
        <v>0</v>
      </c>
      <c r="O642" s="37">
        <v>0</v>
      </c>
      <c r="P642" s="37">
        <v>0</v>
      </c>
      <c r="Q642" s="21">
        <f t="shared" si="172"/>
        <v>39.790999999999997</v>
      </c>
      <c r="R642" s="21">
        <f t="shared" si="181"/>
        <v>26.833333333333549</v>
      </c>
      <c r="S642" s="21">
        <f t="shared" si="182"/>
        <v>-18.637659690493074</v>
      </c>
      <c r="T642" s="21">
        <f t="shared" si="173"/>
        <v>86.147999999999996</v>
      </c>
      <c r="U642" s="37">
        <f>VLOOKUP(Time_Zone, 'LSTM LookUp'!$B$5:$D$8, 3, FALSE)</f>
        <v>-75</v>
      </c>
      <c r="V642" s="21">
        <f t="shared" si="183"/>
        <v>-12.728644874155837</v>
      </c>
      <c r="W642" s="21">
        <f t="shared" si="174"/>
        <v>292.965838781461</v>
      </c>
      <c r="X642" s="21">
        <f t="shared" si="175"/>
        <v>0</v>
      </c>
      <c r="Y642" s="21">
        <f t="shared" si="176"/>
        <v>0</v>
      </c>
      <c r="Z642" s="21">
        <f t="shared" si="184"/>
        <v>0</v>
      </c>
      <c r="AA642" s="21">
        <f t="shared" si="177"/>
        <v>0</v>
      </c>
      <c r="AB642" s="21">
        <f t="shared" si="178"/>
        <v>0</v>
      </c>
      <c r="AC642" s="21">
        <f t="shared" si="179"/>
        <v>0</v>
      </c>
      <c r="AD642" s="21">
        <f t="shared" si="185"/>
        <v>0</v>
      </c>
      <c r="AE642" s="21" t="str">
        <f t="shared" si="180"/>
        <v>1/26/21:00</v>
      </c>
    </row>
    <row r="643" spans="2:31">
      <c r="B643" s="37">
        <v>1</v>
      </c>
      <c r="C643" s="38">
        <v>26</v>
      </c>
      <c r="D643" s="38">
        <v>22</v>
      </c>
      <c r="E643" s="17">
        <v>-6.1</v>
      </c>
      <c r="F643" s="17">
        <v>0</v>
      </c>
      <c r="G643" s="17">
        <v>0</v>
      </c>
      <c r="H643" s="37">
        <f t="shared" si="168"/>
        <v>21.02</v>
      </c>
      <c r="I643" s="37">
        <f>IF(H643&lt;'Roof Calculator'!$G$8, 1, 0)</f>
        <v>1</v>
      </c>
      <c r="J643" s="37">
        <f>IF(H643&gt;='Roof Calculator'!$G$8, 1, 0)</f>
        <v>0</v>
      </c>
      <c r="K643" s="37">
        <f t="shared" si="169"/>
        <v>21.02</v>
      </c>
      <c r="L643" s="37">
        <f t="shared" si="170"/>
        <v>0</v>
      </c>
      <c r="M643" s="37">
        <v>0</v>
      </c>
      <c r="N643" s="37">
        <f t="shared" si="171"/>
        <v>0</v>
      </c>
      <c r="O643" s="37">
        <v>0</v>
      </c>
      <c r="P643" s="37">
        <v>0</v>
      </c>
      <c r="Q643" s="21">
        <f t="shared" si="172"/>
        <v>39.790999999999997</v>
      </c>
      <c r="R643" s="21">
        <f t="shared" si="181"/>
        <v>26.875000000000217</v>
      </c>
      <c r="S643" s="21">
        <f t="shared" si="182"/>
        <v>-18.627370662768868</v>
      </c>
      <c r="T643" s="21">
        <f t="shared" si="173"/>
        <v>86.147999999999996</v>
      </c>
      <c r="U643" s="37">
        <f>VLOOKUP(Time_Zone, 'LSTM LookUp'!$B$5:$D$8, 3, FALSE)</f>
        <v>-75</v>
      </c>
      <c r="V643" s="21">
        <f t="shared" si="183"/>
        <v>-12.737716751117164</v>
      </c>
      <c r="W643" s="21">
        <f t="shared" si="174"/>
        <v>307.96357081222067</v>
      </c>
      <c r="X643" s="21">
        <f t="shared" si="175"/>
        <v>0</v>
      </c>
      <c r="Y643" s="21">
        <f t="shared" si="176"/>
        <v>0</v>
      </c>
      <c r="Z643" s="21">
        <f t="shared" si="184"/>
        <v>0</v>
      </c>
      <c r="AA643" s="21">
        <f t="shared" si="177"/>
        <v>0</v>
      </c>
      <c r="AB643" s="21">
        <f t="shared" si="178"/>
        <v>0</v>
      </c>
      <c r="AC643" s="21">
        <f t="shared" si="179"/>
        <v>0</v>
      </c>
      <c r="AD643" s="21">
        <f t="shared" si="185"/>
        <v>0</v>
      </c>
      <c r="AE643" s="21" t="str">
        <f t="shared" si="180"/>
        <v>1/26/22:00</v>
      </c>
    </row>
    <row r="644" spans="2:31">
      <c r="B644" s="37">
        <v>1</v>
      </c>
      <c r="C644" s="38">
        <v>26</v>
      </c>
      <c r="D644" s="38">
        <v>23</v>
      </c>
      <c r="E644" s="17">
        <v>-6.7</v>
      </c>
      <c r="F644" s="17">
        <v>0</v>
      </c>
      <c r="G644" s="17">
        <v>0</v>
      </c>
      <c r="H644" s="37">
        <f t="shared" si="168"/>
        <v>19.939999999999998</v>
      </c>
      <c r="I644" s="37">
        <f>IF(H644&lt;'Roof Calculator'!$G$8, 1, 0)</f>
        <v>1</v>
      </c>
      <c r="J644" s="37">
        <f>IF(H644&gt;='Roof Calculator'!$G$8, 1, 0)</f>
        <v>0</v>
      </c>
      <c r="K644" s="37">
        <f t="shared" si="169"/>
        <v>19.939999999999998</v>
      </c>
      <c r="L644" s="37">
        <f t="shared" si="170"/>
        <v>0</v>
      </c>
      <c r="M644" s="37">
        <v>0</v>
      </c>
      <c r="N644" s="37">
        <f t="shared" si="171"/>
        <v>0</v>
      </c>
      <c r="O644" s="37">
        <v>0</v>
      </c>
      <c r="P644" s="37">
        <v>0</v>
      </c>
      <c r="Q644" s="21">
        <f t="shared" si="172"/>
        <v>39.790999999999997</v>
      </c>
      <c r="R644" s="21">
        <f t="shared" si="181"/>
        <v>26.916666666666885</v>
      </c>
      <c r="S644" s="21">
        <f t="shared" si="182"/>
        <v>-18.617072322827141</v>
      </c>
      <c r="T644" s="21">
        <f t="shared" si="173"/>
        <v>86.147999999999996</v>
      </c>
      <c r="U644" s="37">
        <f>VLOOKUP(Time_Zone, 'LSTM LookUp'!$B$5:$D$8, 3, FALSE)</f>
        <v>-75</v>
      </c>
      <c r="V644" s="21">
        <f t="shared" si="183"/>
        <v>-12.746767489514824</v>
      </c>
      <c r="W644" s="21">
        <f t="shared" si="174"/>
        <v>322.96130812762129</v>
      </c>
      <c r="X644" s="21">
        <f t="shared" si="175"/>
        <v>0</v>
      </c>
      <c r="Y644" s="21">
        <f t="shared" si="176"/>
        <v>0</v>
      </c>
      <c r="Z644" s="21">
        <f t="shared" si="184"/>
        <v>0</v>
      </c>
      <c r="AA644" s="21">
        <f t="shared" si="177"/>
        <v>0</v>
      </c>
      <c r="AB644" s="21">
        <f t="shared" si="178"/>
        <v>0</v>
      </c>
      <c r="AC644" s="21">
        <f t="shared" si="179"/>
        <v>0</v>
      </c>
      <c r="AD644" s="21">
        <f t="shared" si="185"/>
        <v>0</v>
      </c>
      <c r="AE644" s="21" t="str">
        <f t="shared" si="180"/>
        <v>1/26/23:00</v>
      </c>
    </row>
    <row r="645" spans="2:31">
      <c r="B645" s="37">
        <v>1</v>
      </c>
      <c r="C645" s="38">
        <v>26</v>
      </c>
      <c r="D645" s="38">
        <v>24</v>
      </c>
      <c r="E645" s="17">
        <v>-6.7</v>
      </c>
      <c r="F645" s="17">
        <v>0</v>
      </c>
      <c r="G645" s="17">
        <v>0</v>
      </c>
      <c r="H645" s="37">
        <f t="shared" si="168"/>
        <v>19.939999999999998</v>
      </c>
      <c r="I645" s="37">
        <f>IF(H645&lt;'Roof Calculator'!$G$8, 1, 0)</f>
        <v>1</v>
      </c>
      <c r="J645" s="37">
        <f>IF(H645&gt;='Roof Calculator'!$G$8, 1, 0)</f>
        <v>0</v>
      </c>
      <c r="K645" s="37">
        <f t="shared" si="169"/>
        <v>19.939999999999998</v>
      </c>
      <c r="L645" s="37">
        <f t="shared" si="170"/>
        <v>0</v>
      </c>
      <c r="M645" s="37">
        <v>0</v>
      </c>
      <c r="N645" s="37">
        <f t="shared" si="171"/>
        <v>0</v>
      </c>
      <c r="O645" s="37">
        <v>0</v>
      </c>
      <c r="P645" s="37">
        <v>0</v>
      </c>
      <c r="Q645" s="21">
        <f t="shared" si="172"/>
        <v>39.790999999999997</v>
      </c>
      <c r="R645" s="21">
        <f t="shared" si="181"/>
        <v>26.958333333333552</v>
      </c>
      <c r="S645" s="21">
        <f t="shared" si="182"/>
        <v>-18.606764677324698</v>
      </c>
      <c r="T645" s="21">
        <f t="shared" si="173"/>
        <v>86.147999999999996</v>
      </c>
      <c r="U645" s="37">
        <f>VLOOKUP(Time_Zone, 'LSTM LookUp'!$B$5:$D$8, 3, FALSE)</f>
        <v>-75</v>
      </c>
      <c r="V645" s="21">
        <f t="shared" si="183"/>
        <v>-12.755797078403607</v>
      </c>
      <c r="W645" s="21">
        <f t="shared" si="174"/>
        <v>337.9590507303991</v>
      </c>
      <c r="X645" s="21">
        <f t="shared" si="175"/>
        <v>0</v>
      </c>
      <c r="Y645" s="21">
        <f t="shared" si="176"/>
        <v>0</v>
      </c>
      <c r="Z645" s="21">
        <f t="shared" si="184"/>
        <v>0</v>
      </c>
      <c r="AA645" s="21">
        <f t="shared" si="177"/>
        <v>0</v>
      </c>
      <c r="AB645" s="21">
        <f t="shared" si="178"/>
        <v>0</v>
      </c>
      <c r="AC645" s="21">
        <f t="shared" si="179"/>
        <v>0</v>
      </c>
      <c r="AD645" s="21">
        <f t="shared" si="185"/>
        <v>0</v>
      </c>
      <c r="AE645" s="21" t="str">
        <f t="shared" si="180"/>
        <v>1/26/24:00</v>
      </c>
    </row>
    <row r="646" spans="2:31">
      <c r="B646" s="37">
        <v>1</v>
      </c>
      <c r="C646" s="38">
        <v>27</v>
      </c>
      <c r="D646" s="38">
        <v>1</v>
      </c>
      <c r="E646" s="17">
        <v>-7.2</v>
      </c>
      <c r="F646" s="17">
        <v>0</v>
      </c>
      <c r="G646" s="17">
        <v>0</v>
      </c>
      <c r="H646" s="37">
        <f t="shared" si="168"/>
        <v>19.04</v>
      </c>
      <c r="I646" s="37">
        <f>IF(H646&lt;'Roof Calculator'!$G$8, 1, 0)</f>
        <v>1</v>
      </c>
      <c r="J646" s="37">
        <f>IF(H646&gt;='Roof Calculator'!$G$8, 1, 0)</f>
        <v>0</v>
      </c>
      <c r="K646" s="37">
        <f t="shared" si="169"/>
        <v>19.04</v>
      </c>
      <c r="L646" s="37">
        <f t="shared" si="170"/>
        <v>0</v>
      </c>
      <c r="M646" s="37">
        <v>0</v>
      </c>
      <c r="N646" s="37">
        <f t="shared" si="171"/>
        <v>0</v>
      </c>
      <c r="O646" s="37">
        <v>0</v>
      </c>
      <c r="P646" s="37">
        <v>0</v>
      </c>
      <c r="Q646" s="21">
        <f t="shared" si="172"/>
        <v>39.790999999999997</v>
      </c>
      <c r="R646" s="21">
        <f t="shared" si="181"/>
        <v>27.00000000000022</v>
      </c>
      <c r="S646" s="21">
        <f t="shared" si="182"/>
        <v>-18.596447732921543</v>
      </c>
      <c r="T646" s="21">
        <f t="shared" si="173"/>
        <v>86.147999999999996</v>
      </c>
      <c r="U646" s="37">
        <f>VLOOKUP(Time_Zone, 'LSTM LookUp'!$B$5:$D$8, 3, FALSE)</f>
        <v>-75</v>
      </c>
      <c r="V646" s="21">
        <f t="shared" si="183"/>
        <v>-12.764805506879201</v>
      </c>
      <c r="W646" s="21">
        <f t="shared" si="174"/>
        <v>-7.0432013767197965</v>
      </c>
      <c r="X646" s="21">
        <f t="shared" si="175"/>
        <v>0</v>
      </c>
      <c r="Y646" s="21">
        <f t="shared" si="176"/>
        <v>0</v>
      </c>
      <c r="Z646" s="21">
        <f t="shared" si="184"/>
        <v>0</v>
      </c>
      <c r="AA646" s="21">
        <f t="shared" si="177"/>
        <v>0</v>
      </c>
      <c r="AB646" s="21">
        <f t="shared" si="178"/>
        <v>0</v>
      </c>
      <c r="AC646" s="21">
        <f t="shared" si="179"/>
        <v>0</v>
      </c>
      <c r="AD646" s="21">
        <f t="shared" si="185"/>
        <v>0</v>
      </c>
      <c r="AE646" s="21" t="str">
        <f t="shared" si="180"/>
        <v>1/27/1:00</v>
      </c>
    </row>
    <row r="647" spans="2:31">
      <c r="B647" s="37">
        <v>1</v>
      </c>
      <c r="C647" s="38">
        <v>27</v>
      </c>
      <c r="D647" s="38">
        <v>2</v>
      </c>
      <c r="E647" s="17">
        <v>-8.3000000000000007</v>
      </c>
      <c r="F647" s="17">
        <v>0</v>
      </c>
      <c r="G647" s="17">
        <v>0</v>
      </c>
      <c r="H647" s="37">
        <f t="shared" si="168"/>
        <v>17.059999999999999</v>
      </c>
      <c r="I647" s="37">
        <f>IF(H647&lt;'Roof Calculator'!$G$8, 1, 0)</f>
        <v>1</v>
      </c>
      <c r="J647" s="37">
        <f>IF(H647&gt;='Roof Calculator'!$G$8, 1, 0)</f>
        <v>0</v>
      </c>
      <c r="K647" s="37">
        <f t="shared" si="169"/>
        <v>17.059999999999999</v>
      </c>
      <c r="L647" s="37">
        <f t="shared" si="170"/>
        <v>0</v>
      </c>
      <c r="M647" s="37">
        <v>0</v>
      </c>
      <c r="N647" s="37">
        <f t="shared" si="171"/>
        <v>0</v>
      </c>
      <c r="O647" s="37">
        <v>0</v>
      </c>
      <c r="P647" s="37">
        <v>0</v>
      </c>
      <c r="Q647" s="21">
        <f t="shared" si="172"/>
        <v>39.790999999999997</v>
      </c>
      <c r="R647" s="21">
        <f t="shared" si="181"/>
        <v>27.041666666666888</v>
      </c>
      <c r="S647" s="21">
        <f t="shared" si="182"/>
        <v>-18.586121496280867</v>
      </c>
      <c r="T647" s="21">
        <f t="shared" si="173"/>
        <v>86.147999999999996</v>
      </c>
      <c r="U647" s="37">
        <f>VLOOKUP(Time_Zone, 'LSTM LookUp'!$B$5:$D$8, 3, FALSE)</f>
        <v>-75</v>
      </c>
      <c r="V647" s="21">
        <f t="shared" si="183"/>
        <v>-12.773792764078229</v>
      </c>
      <c r="W647" s="21">
        <f t="shared" si="174"/>
        <v>7.954551808980419</v>
      </c>
      <c r="X647" s="21">
        <f t="shared" si="175"/>
        <v>0</v>
      </c>
      <c r="Y647" s="21">
        <f t="shared" si="176"/>
        <v>0</v>
      </c>
      <c r="Z647" s="21">
        <f t="shared" si="184"/>
        <v>0</v>
      </c>
      <c r="AA647" s="21">
        <f t="shared" si="177"/>
        <v>0</v>
      </c>
      <c r="AB647" s="21">
        <f t="shared" si="178"/>
        <v>0</v>
      </c>
      <c r="AC647" s="21">
        <f t="shared" si="179"/>
        <v>0</v>
      </c>
      <c r="AD647" s="21">
        <f t="shared" si="185"/>
        <v>0</v>
      </c>
      <c r="AE647" s="21" t="str">
        <f t="shared" si="180"/>
        <v>1/27/2:00</v>
      </c>
    </row>
    <row r="648" spans="2:31">
      <c r="B648" s="37">
        <v>1</v>
      </c>
      <c r="C648" s="38">
        <v>27</v>
      </c>
      <c r="D648" s="38">
        <v>3</v>
      </c>
      <c r="E648" s="17">
        <v>-8.9</v>
      </c>
      <c r="F648" s="17">
        <v>0</v>
      </c>
      <c r="G648" s="17">
        <v>0</v>
      </c>
      <c r="H648" s="37">
        <f t="shared" si="168"/>
        <v>15.979999999999997</v>
      </c>
      <c r="I648" s="37">
        <f>IF(H648&lt;'Roof Calculator'!$G$8, 1, 0)</f>
        <v>1</v>
      </c>
      <c r="J648" s="37">
        <f>IF(H648&gt;='Roof Calculator'!$G$8, 1, 0)</f>
        <v>0</v>
      </c>
      <c r="K648" s="37">
        <f t="shared" si="169"/>
        <v>15.979999999999997</v>
      </c>
      <c r="L648" s="37">
        <f t="shared" si="170"/>
        <v>0</v>
      </c>
      <c r="M648" s="37">
        <v>0</v>
      </c>
      <c r="N648" s="37">
        <f t="shared" si="171"/>
        <v>0</v>
      </c>
      <c r="O648" s="37">
        <v>0</v>
      </c>
      <c r="P648" s="37">
        <v>0</v>
      </c>
      <c r="Q648" s="21">
        <f t="shared" si="172"/>
        <v>39.790999999999997</v>
      </c>
      <c r="R648" s="21">
        <f t="shared" si="181"/>
        <v>27.083333333333556</v>
      </c>
      <c r="S648" s="21">
        <f t="shared" si="182"/>
        <v>-18.575785974069049</v>
      </c>
      <c r="T648" s="21">
        <f t="shared" si="173"/>
        <v>86.147999999999996</v>
      </c>
      <c r="U648" s="37">
        <f>VLOOKUP(Time_Zone, 'LSTM LookUp'!$B$5:$D$8, 3, FALSE)</f>
        <v>-75</v>
      </c>
      <c r="V648" s="21">
        <f t="shared" si="183"/>
        <v>-12.782758839178257</v>
      </c>
      <c r="W648" s="21">
        <f t="shared" si="174"/>
        <v>22.952310290205453</v>
      </c>
      <c r="X648" s="21">
        <f t="shared" si="175"/>
        <v>0</v>
      </c>
      <c r="Y648" s="21">
        <f t="shared" si="176"/>
        <v>0</v>
      </c>
      <c r="Z648" s="21">
        <f t="shared" si="184"/>
        <v>0</v>
      </c>
      <c r="AA648" s="21">
        <f t="shared" si="177"/>
        <v>0</v>
      </c>
      <c r="AB648" s="21">
        <f t="shared" si="178"/>
        <v>0</v>
      </c>
      <c r="AC648" s="21">
        <f t="shared" si="179"/>
        <v>0</v>
      </c>
      <c r="AD648" s="21">
        <f t="shared" si="185"/>
        <v>0</v>
      </c>
      <c r="AE648" s="21" t="str">
        <f t="shared" si="180"/>
        <v>1/27/3:00</v>
      </c>
    </row>
    <row r="649" spans="2:31">
      <c r="B649" s="37">
        <v>1</v>
      </c>
      <c r="C649" s="38">
        <v>27</v>
      </c>
      <c r="D649" s="38">
        <v>4</v>
      </c>
      <c r="E649" s="17">
        <v>-8.9</v>
      </c>
      <c r="F649" s="17">
        <v>0</v>
      </c>
      <c r="G649" s="17">
        <v>0</v>
      </c>
      <c r="H649" s="37">
        <f t="shared" si="168"/>
        <v>15.979999999999997</v>
      </c>
      <c r="I649" s="37">
        <f>IF(H649&lt;'Roof Calculator'!$G$8, 1, 0)</f>
        <v>1</v>
      </c>
      <c r="J649" s="37">
        <f>IF(H649&gt;='Roof Calculator'!$G$8, 1, 0)</f>
        <v>0</v>
      </c>
      <c r="K649" s="37">
        <f t="shared" si="169"/>
        <v>15.979999999999997</v>
      </c>
      <c r="L649" s="37">
        <f t="shared" si="170"/>
        <v>0</v>
      </c>
      <c r="M649" s="37">
        <v>0</v>
      </c>
      <c r="N649" s="37">
        <f t="shared" si="171"/>
        <v>0</v>
      </c>
      <c r="O649" s="37">
        <v>0</v>
      </c>
      <c r="P649" s="37">
        <v>0</v>
      </c>
      <c r="Q649" s="21">
        <f t="shared" si="172"/>
        <v>39.790999999999997</v>
      </c>
      <c r="R649" s="21">
        <f t="shared" si="181"/>
        <v>27.125000000000224</v>
      </c>
      <c r="S649" s="21">
        <f t="shared" si="182"/>
        <v>-18.565441172955616</v>
      </c>
      <c r="T649" s="21">
        <f t="shared" si="173"/>
        <v>86.147999999999996</v>
      </c>
      <c r="U649" s="37">
        <f>VLOOKUP(Time_Zone, 'LSTM LookUp'!$B$5:$D$8, 3, FALSE)</f>
        <v>-75</v>
      </c>
      <c r="V649" s="21">
        <f t="shared" si="183"/>
        <v>-12.791703721397811</v>
      </c>
      <c r="W649" s="21">
        <f t="shared" si="174"/>
        <v>37.950074069650562</v>
      </c>
      <c r="X649" s="21">
        <f t="shared" si="175"/>
        <v>0</v>
      </c>
      <c r="Y649" s="21">
        <f t="shared" si="176"/>
        <v>0</v>
      </c>
      <c r="Z649" s="21">
        <f t="shared" si="184"/>
        <v>0</v>
      </c>
      <c r="AA649" s="21">
        <f t="shared" si="177"/>
        <v>0</v>
      </c>
      <c r="AB649" s="21">
        <f t="shared" si="178"/>
        <v>0</v>
      </c>
      <c r="AC649" s="21">
        <f t="shared" si="179"/>
        <v>0</v>
      </c>
      <c r="AD649" s="21">
        <f t="shared" si="185"/>
        <v>0</v>
      </c>
      <c r="AE649" s="21" t="str">
        <f t="shared" si="180"/>
        <v>1/27/4:00</v>
      </c>
    </row>
    <row r="650" spans="2:31">
      <c r="B650" s="37">
        <v>1</v>
      </c>
      <c r="C650" s="38">
        <v>27</v>
      </c>
      <c r="D650" s="38">
        <v>5</v>
      </c>
      <c r="E650" s="17">
        <v>-10</v>
      </c>
      <c r="F650" s="17">
        <v>0</v>
      </c>
      <c r="G650" s="17">
        <v>0</v>
      </c>
      <c r="H650" s="37">
        <f t="shared" si="168"/>
        <v>14</v>
      </c>
      <c r="I650" s="37">
        <f>IF(H650&lt;'Roof Calculator'!$G$8, 1, 0)</f>
        <v>1</v>
      </c>
      <c r="J650" s="37">
        <f>IF(H650&gt;='Roof Calculator'!$G$8, 1, 0)</f>
        <v>0</v>
      </c>
      <c r="K650" s="37">
        <f t="shared" si="169"/>
        <v>14</v>
      </c>
      <c r="L650" s="37">
        <f t="shared" si="170"/>
        <v>0</v>
      </c>
      <c r="M650" s="37">
        <v>0</v>
      </c>
      <c r="N650" s="37">
        <f t="shared" si="171"/>
        <v>0</v>
      </c>
      <c r="O650" s="37">
        <v>0</v>
      </c>
      <c r="P650" s="37">
        <v>0</v>
      </c>
      <c r="Q650" s="21">
        <f t="shared" si="172"/>
        <v>39.790999999999997</v>
      </c>
      <c r="R650" s="21">
        <f t="shared" si="181"/>
        <v>27.166666666666892</v>
      </c>
      <c r="S650" s="21">
        <f t="shared" si="182"/>
        <v>-18.555087099613271</v>
      </c>
      <c r="T650" s="21">
        <f t="shared" si="173"/>
        <v>86.147999999999996</v>
      </c>
      <c r="U650" s="37">
        <f>VLOOKUP(Time_Zone, 'LSTM LookUp'!$B$5:$D$8, 3, FALSE)</f>
        <v>-75</v>
      </c>
      <c r="V650" s="21">
        <f t="shared" si="183"/>
        <v>-12.800627399996408</v>
      </c>
      <c r="W650" s="21">
        <f t="shared" si="174"/>
        <v>52.947843150000878</v>
      </c>
      <c r="X650" s="21">
        <f t="shared" si="175"/>
        <v>0</v>
      </c>
      <c r="Y650" s="21">
        <f t="shared" si="176"/>
        <v>0</v>
      </c>
      <c r="Z650" s="21">
        <f t="shared" si="184"/>
        <v>0</v>
      </c>
      <c r="AA650" s="21">
        <f t="shared" si="177"/>
        <v>0</v>
      </c>
      <c r="AB650" s="21">
        <f t="shared" si="178"/>
        <v>0</v>
      </c>
      <c r="AC650" s="21">
        <f t="shared" si="179"/>
        <v>0</v>
      </c>
      <c r="AD650" s="21">
        <f t="shared" si="185"/>
        <v>0</v>
      </c>
      <c r="AE650" s="21" t="str">
        <f t="shared" si="180"/>
        <v>1/27/5:00</v>
      </c>
    </row>
    <row r="651" spans="2:31">
      <c r="B651" s="37">
        <v>1</v>
      </c>
      <c r="C651" s="38">
        <v>27</v>
      </c>
      <c r="D651" s="38">
        <v>6</v>
      </c>
      <c r="E651" s="17">
        <v>-10.6</v>
      </c>
      <c r="F651" s="17">
        <v>0</v>
      </c>
      <c r="G651" s="17">
        <v>0</v>
      </c>
      <c r="H651" s="37">
        <f t="shared" si="168"/>
        <v>12.920000000000002</v>
      </c>
      <c r="I651" s="37">
        <f>IF(H651&lt;'Roof Calculator'!$G$8, 1, 0)</f>
        <v>1</v>
      </c>
      <c r="J651" s="37">
        <f>IF(H651&gt;='Roof Calculator'!$G$8, 1, 0)</f>
        <v>0</v>
      </c>
      <c r="K651" s="37">
        <f t="shared" si="169"/>
        <v>12.920000000000002</v>
      </c>
      <c r="L651" s="37">
        <f t="shared" si="170"/>
        <v>0</v>
      </c>
      <c r="M651" s="37">
        <v>0</v>
      </c>
      <c r="N651" s="37">
        <f t="shared" si="171"/>
        <v>0</v>
      </c>
      <c r="O651" s="37">
        <v>0</v>
      </c>
      <c r="P651" s="37">
        <v>0</v>
      </c>
      <c r="Q651" s="21">
        <f t="shared" si="172"/>
        <v>39.790999999999997</v>
      </c>
      <c r="R651" s="21">
        <f t="shared" si="181"/>
        <v>27.20833333333356</v>
      </c>
      <c r="S651" s="21">
        <f t="shared" si="182"/>
        <v>-18.544723760717861</v>
      </c>
      <c r="T651" s="21">
        <f t="shared" si="173"/>
        <v>86.147999999999996</v>
      </c>
      <c r="U651" s="37">
        <f>VLOOKUP(Time_Zone, 'LSTM LookUp'!$B$5:$D$8, 3, FALSE)</f>
        <v>-75</v>
      </c>
      <c r="V651" s="21">
        <f t="shared" si="183"/>
        <v>-12.809529864274554</v>
      </c>
      <c r="W651" s="21">
        <f t="shared" si="174"/>
        <v>67.945617533931369</v>
      </c>
      <c r="X651" s="21">
        <f t="shared" si="175"/>
        <v>0</v>
      </c>
      <c r="Y651" s="21">
        <f t="shared" si="176"/>
        <v>0</v>
      </c>
      <c r="Z651" s="21">
        <f t="shared" si="184"/>
        <v>0</v>
      </c>
      <c r="AA651" s="21">
        <f t="shared" si="177"/>
        <v>0</v>
      </c>
      <c r="AB651" s="21">
        <f t="shared" si="178"/>
        <v>0</v>
      </c>
      <c r="AC651" s="21">
        <f t="shared" si="179"/>
        <v>0</v>
      </c>
      <c r="AD651" s="21">
        <f t="shared" si="185"/>
        <v>0</v>
      </c>
      <c r="AE651" s="21" t="str">
        <f t="shared" si="180"/>
        <v>1/27/6:00</v>
      </c>
    </row>
    <row r="652" spans="2:31">
      <c r="B652" s="37">
        <v>1</v>
      </c>
      <c r="C652" s="38">
        <v>27</v>
      </c>
      <c r="D652" s="38">
        <v>7</v>
      </c>
      <c r="E652" s="17">
        <v>-10.6</v>
      </c>
      <c r="F652" s="17">
        <v>0</v>
      </c>
      <c r="G652" s="17">
        <v>0</v>
      </c>
      <c r="H652" s="37">
        <f t="shared" si="168"/>
        <v>12.920000000000002</v>
      </c>
      <c r="I652" s="37">
        <f>IF(H652&lt;'Roof Calculator'!$G$8, 1, 0)</f>
        <v>1</v>
      </c>
      <c r="J652" s="37">
        <f>IF(H652&gt;='Roof Calculator'!$G$8, 1, 0)</f>
        <v>0</v>
      </c>
      <c r="K652" s="37">
        <f t="shared" si="169"/>
        <v>12.920000000000002</v>
      </c>
      <c r="L652" s="37">
        <f t="shared" si="170"/>
        <v>0</v>
      </c>
      <c r="M652" s="37">
        <v>0</v>
      </c>
      <c r="N652" s="37">
        <f t="shared" si="171"/>
        <v>0</v>
      </c>
      <c r="O652" s="37">
        <v>0</v>
      </c>
      <c r="P652" s="37">
        <v>0</v>
      </c>
      <c r="Q652" s="21">
        <f t="shared" si="172"/>
        <v>39.790999999999997</v>
      </c>
      <c r="R652" s="21">
        <f t="shared" si="181"/>
        <v>27.250000000000227</v>
      </c>
      <c r="S652" s="21">
        <f t="shared" si="182"/>
        <v>-18.534351162948372</v>
      </c>
      <c r="T652" s="21">
        <f t="shared" si="173"/>
        <v>86.147999999999996</v>
      </c>
      <c r="U652" s="37">
        <f>VLOOKUP(Time_Zone, 'LSTM LookUp'!$B$5:$D$8, 3, FALSE)</f>
        <v>-75</v>
      </c>
      <c r="V652" s="21">
        <f t="shared" si="183"/>
        <v>-12.818411103573776</v>
      </c>
      <c r="W652" s="21">
        <f t="shared" si="174"/>
        <v>82.943397224106519</v>
      </c>
      <c r="X652" s="21">
        <f t="shared" si="175"/>
        <v>0</v>
      </c>
      <c r="Y652" s="21">
        <f t="shared" si="176"/>
        <v>0</v>
      </c>
      <c r="Z652" s="21">
        <f t="shared" si="184"/>
        <v>0</v>
      </c>
      <c r="AA652" s="21">
        <f t="shared" si="177"/>
        <v>0</v>
      </c>
      <c r="AB652" s="21">
        <f t="shared" si="178"/>
        <v>0</v>
      </c>
      <c r="AC652" s="21">
        <f t="shared" si="179"/>
        <v>0</v>
      </c>
      <c r="AD652" s="21">
        <f t="shared" si="185"/>
        <v>0</v>
      </c>
      <c r="AE652" s="21" t="str">
        <f t="shared" si="180"/>
        <v>1/27/7:00</v>
      </c>
    </row>
    <row r="653" spans="2:31">
      <c r="B653" s="37">
        <v>1</v>
      </c>
      <c r="C653" s="38">
        <v>27</v>
      </c>
      <c r="D653" s="38">
        <v>8</v>
      </c>
      <c r="E653" s="17">
        <v>-11.1</v>
      </c>
      <c r="F653" s="17">
        <v>0</v>
      </c>
      <c r="G653" s="17">
        <v>0</v>
      </c>
      <c r="H653" s="37">
        <f t="shared" si="168"/>
        <v>12.020000000000003</v>
      </c>
      <c r="I653" s="37">
        <f>IF(H653&lt;'Roof Calculator'!$G$8, 1, 0)</f>
        <v>1</v>
      </c>
      <c r="J653" s="37">
        <f>IF(H653&gt;='Roof Calculator'!$G$8, 1, 0)</f>
        <v>0</v>
      </c>
      <c r="K653" s="37">
        <f t="shared" si="169"/>
        <v>12.020000000000003</v>
      </c>
      <c r="L653" s="37">
        <f t="shared" si="170"/>
        <v>0</v>
      </c>
      <c r="M653" s="37">
        <v>0</v>
      </c>
      <c r="N653" s="37">
        <f t="shared" si="171"/>
        <v>0</v>
      </c>
      <c r="O653" s="37">
        <v>0</v>
      </c>
      <c r="P653" s="37">
        <v>0</v>
      </c>
      <c r="Q653" s="21">
        <f t="shared" si="172"/>
        <v>39.790999999999997</v>
      </c>
      <c r="R653" s="21">
        <f t="shared" si="181"/>
        <v>27.291666666666895</v>
      </c>
      <c r="S653" s="21">
        <f t="shared" si="182"/>
        <v>-18.523969312986932</v>
      </c>
      <c r="T653" s="21">
        <f t="shared" si="173"/>
        <v>86.147999999999996</v>
      </c>
      <c r="U653" s="37">
        <f>VLOOKUP(Time_Zone, 'LSTM LookUp'!$B$5:$D$8, 3, FALSE)</f>
        <v>-75</v>
      </c>
      <c r="V653" s="21">
        <f t="shared" si="183"/>
        <v>-12.827271107276644</v>
      </c>
      <c r="W653" s="21">
        <f t="shared" si="174"/>
        <v>97.941182223180846</v>
      </c>
      <c r="X653" s="21">
        <f t="shared" si="175"/>
        <v>0</v>
      </c>
      <c r="Y653" s="21">
        <f t="shared" si="176"/>
        <v>0</v>
      </c>
      <c r="Z653" s="21">
        <f t="shared" si="184"/>
        <v>0</v>
      </c>
      <c r="AA653" s="21">
        <f t="shared" si="177"/>
        <v>0</v>
      </c>
      <c r="AB653" s="21">
        <f t="shared" si="178"/>
        <v>0</v>
      </c>
      <c r="AC653" s="21">
        <f t="shared" si="179"/>
        <v>0</v>
      </c>
      <c r="AD653" s="21">
        <f t="shared" si="185"/>
        <v>0</v>
      </c>
      <c r="AE653" s="21" t="str">
        <f t="shared" si="180"/>
        <v>1/27/8:00</v>
      </c>
    </row>
    <row r="654" spans="2:31">
      <c r="B654" s="37">
        <v>1</v>
      </c>
      <c r="C654" s="38">
        <v>27</v>
      </c>
      <c r="D654" s="38">
        <v>9</v>
      </c>
      <c r="E654" s="17">
        <v>-11.1</v>
      </c>
      <c r="F654" s="17">
        <v>27</v>
      </c>
      <c r="G654" s="17">
        <v>96</v>
      </c>
      <c r="H654" s="37">
        <f t="shared" si="168"/>
        <v>12.020000000000003</v>
      </c>
      <c r="I654" s="37">
        <f>IF(H654&lt;'Roof Calculator'!$G$8, 1, 0)</f>
        <v>1</v>
      </c>
      <c r="J654" s="37">
        <f>IF(H654&gt;='Roof Calculator'!$G$8, 1, 0)</f>
        <v>0</v>
      </c>
      <c r="K654" s="37">
        <f t="shared" si="169"/>
        <v>12.020000000000003</v>
      </c>
      <c r="L654" s="37">
        <f t="shared" si="170"/>
        <v>0</v>
      </c>
      <c r="M654" s="37">
        <v>0</v>
      </c>
      <c r="N654" s="37">
        <f t="shared" si="171"/>
        <v>27</v>
      </c>
      <c r="O654" s="37">
        <v>0</v>
      </c>
      <c r="P654" s="37">
        <v>0</v>
      </c>
      <c r="Q654" s="21">
        <f t="shared" si="172"/>
        <v>39.790999999999997</v>
      </c>
      <c r="R654" s="21">
        <f t="shared" si="181"/>
        <v>27.333333333333563</v>
      </c>
      <c r="S654" s="21">
        <f t="shared" si="182"/>
        <v>-18.513578217518766</v>
      </c>
      <c r="T654" s="21">
        <f t="shared" si="173"/>
        <v>86.147999999999996</v>
      </c>
      <c r="U654" s="37">
        <f>VLOOKUP(Time_Zone, 'LSTM LookUp'!$B$5:$D$8, 3, FALSE)</f>
        <v>-75</v>
      </c>
      <c r="V654" s="21">
        <f t="shared" si="183"/>
        <v>-12.836109864806769</v>
      </c>
      <c r="W654" s="21">
        <f t="shared" si="174"/>
        <v>112.93897253379828</v>
      </c>
      <c r="X654" s="21">
        <f t="shared" si="175"/>
        <v>-46.770709730435591</v>
      </c>
      <c r="Y654" s="21">
        <f t="shared" si="176"/>
        <v>-19.770709730435591</v>
      </c>
      <c r="Z654" s="21">
        <f t="shared" si="184"/>
        <v>-6.2669696767229874</v>
      </c>
      <c r="AA654" s="21">
        <f t="shared" si="177"/>
        <v>-6.2669696767229874</v>
      </c>
      <c r="AB654" s="21">
        <f t="shared" si="178"/>
        <v>0</v>
      </c>
      <c r="AC654" s="21">
        <f t="shared" si="179"/>
        <v>0</v>
      </c>
      <c r="AD654" s="21">
        <f t="shared" si="185"/>
        <v>0</v>
      </c>
      <c r="AE654" s="21" t="str">
        <f t="shared" si="180"/>
        <v>1/27/9:00</v>
      </c>
    </row>
    <row r="655" spans="2:31">
      <c r="B655" s="37">
        <v>1</v>
      </c>
      <c r="C655" s="38">
        <v>27</v>
      </c>
      <c r="D655" s="38">
        <v>10</v>
      </c>
      <c r="E655" s="17">
        <v>-10</v>
      </c>
      <c r="F655" s="17">
        <v>69</v>
      </c>
      <c r="G655" s="17">
        <v>422</v>
      </c>
      <c r="H655" s="37">
        <f t="shared" si="168"/>
        <v>14</v>
      </c>
      <c r="I655" s="37">
        <f>IF(H655&lt;'Roof Calculator'!$G$8, 1, 0)</f>
        <v>1</v>
      </c>
      <c r="J655" s="37">
        <f>IF(H655&gt;='Roof Calculator'!$G$8, 1, 0)</f>
        <v>0</v>
      </c>
      <c r="K655" s="37">
        <f t="shared" si="169"/>
        <v>14</v>
      </c>
      <c r="L655" s="37">
        <f t="shared" si="170"/>
        <v>0</v>
      </c>
      <c r="M655" s="37">
        <v>0</v>
      </c>
      <c r="N655" s="37">
        <f t="shared" si="171"/>
        <v>69</v>
      </c>
      <c r="O655" s="37">
        <v>0</v>
      </c>
      <c r="P655" s="37">
        <v>0</v>
      </c>
      <c r="Q655" s="21">
        <f t="shared" si="172"/>
        <v>39.790999999999997</v>
      </c>
      <c r="R655" s="21">
        <f t="shared" si="181"/>
        <v>27.375000000000231</v>
      </c>
      <c r="S655" s="21">
        <f t="shared" si="182"/>
        <v>-18.503177883232247</v>
      </c>
      <c r="T655" s="21">
        <f t="shared" si="173"/>
        <v>86.147999999999996</v>
      </c>
      <c r="U655" s="37">
        <f>VLOOKUP(Time_Zone, 'LSTM LookUp'!$B$5:$D$8, 3, FALSE)</f>
        <v>-75</v>
      </c>
      <c r="V655" s="21">
        <f t="shared" si="183"/>
        <v>-12.844927365628843</v>
      </c>
      <c r="W655" s="21">
        <f t="shared" si="174"/>
        <v>127.93676815859283</v>
      </c>
      <c r="X655" s="21">
        <f t="shared" si="175"/>
        <v>-274.7562222606627</v>
      </c>
      <c r="Y655" s="21">
        <f t="shared" si="176"/>
        <v>-205.7562222606627</v>
      </c>
      <c r="Z655" s="21">
        <f t="shared" si="184"/>
        <v>-65.221128795371712</v>
      </c>
      <c r="AA655" s="21">
        <f t="shared" si="177"/>
        <v>-65.221128795371712</v>
      </c>
      <c r="AB655" s="21">
        <f t="shared" si="178"/>
        <v>0</v>
      </c>
      <c r="AC655" s="21">
        <f t="shared" si="179"/>
        <v>0</v>
      </c>
      <c r="AD655" s="21">
        <f t="shared" si="185"/>
        <v>0</v>
      </c>
      <c r="AE655" s="21" t="str">
        <f t="shared" si="180"/>
        <v>1/27/10:00</v>
      </c>
    </row>
    <row r="656" spans="2:31">
      <c r="B656" s="37">
        <v>1</v>
      </c>
      <c r="C656" s="38">
        <v>27</v>
      </c>
      <c r="D656" s="38">
        <v>11</v>
      </c>
      <c r="E656" s="17">
        <v>-8.3000000000000007</v>
      </c>
      <c r="F656" s="17">
        <v>113</v>
      </c>
      <c r="G656" s="17">
        <v>539</v>
      </c>
      <c r="H656" s="37">
        <f t="shared" si="168"/>
        <v>17.059999999999999</v>
      </c>
      <c r="I656" s="37">
        <f>IF(H656&lt;'Roof Calculator'!$G$8, 1, 0)</f>
        <v>1</v>
      </c>
      <c r="J656" s="37">
        <f>IF(H656&gt;='Roof Calculator'!$G$8, 1, 0)</f>
        <v>0</v>
      </c>
      <c r="K656" s="37">
        <f t="shared" si="169"/>
        <v>17.059999999999999</v>
      </c>
      <c r="L656" s="37">
        <f t="shared" si="170"/>
        <v>0</v>
      </c>
      <c r="M656" s="37">
        <v>0</v>
      </c>
      <c r="N656" s="37">
        <f t="shared" si="171"/>
        <v>113</v>
      </c>
      <c r="O656" s="37">
        <v>0</v>
      </c>
      <c r="P656" s="37">
        <v>0</v>
      </c>
      <c r="Q656" s="21">
        <f t="shared" si="172"/>
        <v>39.790999999999997</v>
      </c>
      <c r="R656" s="21">
        <f t="shared" si="181"/>
        <v>27.416666666666899</v>
      </c>
      <c r="S656" s="21">
        <f t="shared" si="182"/>
        <v>-18.492768316818818</v>
      </c>
      <c r="T656" s="21">
        <f t="shared" si="173"/>
        <v>86.147999999999996</v>
      </c>
      <c r="U656" s="37">
        <f>VLOOKUP(Time_Zone, 'LSTM LookUp'!$B$5:$D$8, 3, FALSE)</f>
        <v>-75</v>
      </c>
      <c r="V656" s="21">
        <f t="shared" si="183"/>
        <v>-12.853723599248648</v>
      </c>
      <c r="W656" s="21">
        <f t="shared" si="174"/>
        <v>142.93456910018784</v>
      </c>
      <c r="X656" s="21">
        <f t="shared" si="175"/>
        <v>-422.82686167979688</v>
      </c>
      <c r="Y656" s="21">
        <f t="shared" si="176"/>
        <v>-309.82686167979688</v>
      </c>
      <c r="Z656" s="21">
        <f t="shared" si="184"/>
        <v>-98.209703832354791</v>
      </c>
      <c r="AA656" s="21">
        <f t="shared" si="177"/>
        <v>-98.209703832354791</v>
      </c>
      <c r="AB656" s="21">
        <f t="shared" si="178"/>
        <v>0</v>
      </c>
      <c r="AC656" s="21">
        <f t="shared" si="179"/>
        <v>0</v>
      </c>
      <c r="AD656" s="21">
        <f t="shared" si="185"/>
        <v>0</v>
      </c>
      <c r="AE656" s="21" t="str">
        <f t="shared" si="180"/>
        <v>1/27/11:00</v>
      </c>
    </row>
    <row r="657" spans="2:31">
      <c r="B657" s="37">
        <v>1</v>
      </c>
      <c r="C657" s="38">
        <v>27</v>
      </c>
      <c r="D657" s="38">
        <v>12</v>
      </c>
      <c r="E657" s="17">
        <v>-7.2</v>
      </c>
      <c r="F657" s="17">
        <v>111</v>
      </c>
      <c r="G657" s="17">
        <v>704</v>
      </c>
      <c r="H657" s="37">
        <f t="shared" si="168"/>
        <v>19.04</v>
      </c>
      <c r="I657" s="37">
        <f>IF(H657&lt;'Roof Calculator'!$G$8, 1, 0)</f>
        <v>1</v>
      </c>
      <c r="J657" s="37">
        <f>IF(H657&gt;='Roof Calculator'!$G$8, 1, 0)</f>
        <v>0</v>
      </c>
      <c r="K657" s="37">
        <f t="shared" si="169"/>
        <v>19.04</v>
      </c>
      <c r="L657" s="37">
        <f t="shared" si="170"/>
        <v>0</v>
      </c>
      <c r="M657" s="37">
        <v>0</v>
      </c>
      <c r="N657" s="37">
        <f t="shared" si="171"/>
        <v>111</v>
      </c>
      <c r="O657" s="37">
        <v>0</v>
      </c>
      <c r="P657" s="37">
        <v>0</v>
      </c>
      <c r="Q657" s="21">
        <f t="shared" si="172"/>
        <v>39.790999999999997</v>
      </c>
      <c r="R657" s="21">
        <f t="shared" si="181"/>
        <v>27.458333333333567</v>
      </c>
      <c r="S657" s="21">
        <f t="shared" si="182"/>
        <v>-18.482349524973031</v>
      </c>
      <c r="T657" s="21">
        <f t="shared" si="173"/>
        <v>86.147999999999996</v>
      </c>
      <c r="U657" s="37">
        <f>VLOOKUP(Time_Zone, 'LSTM LookUp'!$B$5:$D$8, 3, FALSE)</f>
        <v>-75</v>
      </c>
      <c r="V657" s="21">
        <f t="shared" si="183"/>
        <v>-12.862498555213067</v>
      </c>
      <c r="W657" s="21">
        <f t="shared" si="174"/>
        <v>157.93237536119673</v>
      </c>
      <c r="X657" s="21">
        <f t="shared" si="175"/>
        <v>-618.28715029299815</v>
      </c>
      <c r="Y657" s="21">
        <f t="shared" si="176"/>
        <v>-507.28715029299815</v>
      </c>
      <c r="Z657" s="21">
        <f t="shared" si="184"/>
        <v>-160.80116655515698</v>
      </c>
      <c r="AA657" s="21">
        <f t="shared" si="177"/>
        <v>-160.80116655515698</v>
      </c>
      <c r="AB657" s="21">
        <f t="shared" si="178"/>
        <v>0</v>
      </c>
      <c r="AC657" s="21">
        <f t="shared" si="179"/>
        <v>0</v>
      </c>
      <c r="AD657" s="21">
        <f t="shared" si="185"/>
        <v>0</v>
      </c>
      <c r="AE657" s="21" t="str">
        <f t="shared" si="180"/>
        <v>1/27/12:00</v>
      </c>
    </row>
    <row r="658" spans="2:31">
      <c r="B658" s="37">
        <v>1</v>
      </c>
      <c r="C658" s="38">
        <v>27</v>
      </c>
      <c r="D658" s="38">
        <v>13</v>
      </c>
      <c r="E658" s="17">
        <v>-6.7</v>
      </c>
      <c r="F658" s="17">
        <v>129</v>
      </c>
      <c r="G658" s="17">
        <v>693</v>
      </c>
      <c r="H658" s="37">
        <f t="shared" si="168"/>
        <v>19.939999999999998</v>
      </c>
      <c r="I658" s="37">
        <f>IF(H658&lt;'Roof Calculator'!$G$8, 1, 0)</f>
        <v>1</v>
      </c>
      <c r="J658" s="37">
        <f>IF(H658&gt;='Roof Calculator'!$G$8, 1, 0)</f>
        <v>0</v>
      </c>
      <c r="K658" s="37">
        <f t="shared" si="169"/>
        <v>19.939999999999998</v>
      </c>
      <c r="L658" s="37">
        <f t="shared" si="170"/>
        <v>0</v>
      </c>
      <c r="M658" s="37">
        <v>0</v>
      </c>
      <c r="N658" s="37">
        <f t="shared" si="171"/>
        <v>129</v>
      </c>
      <c r="O658" s="37">
        <v>0</v>
      </c>
      <c r="P658" s="37">
        <v>0</v>
      </c>
      <c r="Q658" s="21">
        <f t="shared" si="172"/>
        <v>39.790999999999997</v>
      </c>
      <c r="R658" s="21">
        <f t="shared" si="181"/>
        <v>27.500000000000234</v>
      </c>
      <c r="S658" s="21">
        <f t="shared" si="182"/>
        <v>-18.471921514392527</v>
      </c>
      <c r="T658" s="21">
        <f t="shared" si="173"/>
        <v>86.147999999999996</v>
      </c>
      <c r="U658" s="37">
        <f>VLOOKUP(Time_Zone, 'LSTM LookUp'!$B$5:$D$8, 3, FALSE)</f>
        <v>-75</v>
      </c>
      <c r="V658" s="21">
        <f t="shared" si="183"/>
        <v>-12.871252223110107</v>
      </c>
      <c r="W658" s="21">
        <f t="shared" si="174"/>
        <v>172.93018694422244</v>
      </c>
      <c r="X658" s="21">
        <f t="shared" si="175"/>
        <v>-641.73818346819962</v>
      </c>
      <c r="Y658" s="21">
        <f t="shared" si="176"/>
        <v>-512.73818346819962</v>
      </c>
      <c r="Z658" s="21">
        <f t="shared" si="184"/>
        <v>-162.52904886598822</v>
      </c>
      <c r="AA658" s="21">
        <f t="shared" si="177"/>
        <v>-162.52904886598822</v>
      </c>
      <c r="AB658" s="21">
        <f t="shared" si="178"/>
        <v>0</v>
      </c>
      <c r="AC658" s="21">
        <f t="shared" si="179"/>
        <v>0</v>
      </c>
      <c r="AD658" s="21">
        <f t="shared" si="185"/>
        <v>0</v>
      </c>
      <c r="AE658" s="21" t="str">
        <f t="shared" si="180"/>
        <v>1/27/13:00</v>
      </c>
    </row>
    <row r="659" spans="2:31">
      <c r="B659" s="37">
        <v>1</v>
      </c>
      <c r="C659" s="38">
        <v>27</v>
      </c>
      <c r="D659" s="38">
        <v>14</v>
      </c>
      <c r="E659" s="17">
        <v>-6.1</v>
      </c>
      <c r="F659" s="17">
        <v>134</v>
      </c>
      <c r="G659" s="17">
        <v>672</v>
      </c>
      <c r="H659" s="37">
        <f t="shared" si="168"/>
        <v>21.02</v>
      </c>
      <c r="I659" s="37">
        <f>IF(H659&lt;'Roof Calculator'!$G$8, 1, 0)</f>
        <v>1</v>
      </c>
      <c r="J659" s="37">
        <f>IF(H659&gt;='Roof Calculator'!$G$8, 1, 0)</f>
        <v>0</v>
      </c>
      <c r="K659" s="37">
        <f t="shared" si="169"/>
        <v>21.02</v>
      </c>
      <c r="L659" s="37">
        <f t="shared" si="170"/>
        <v>0</v>
      </c>
      <c r="M659" s="37">
        <v>0</v>
      </c>
      <c r="N659" s="37">
        <f t="shared" si="171"/>
        <v>134</v>
      </c>
      <c r="O659" s="37">
        <v>0</v>
      </c>
      <c r="P659" s="37">
        <v>0</v>
      </c>
      <c r="Q659" s="21">
        <f t="shared" si="172"/>
        <v>39.790999999999997</v>
      </c>
      <c r="R659" s="21">
        <f t="shared" si="181"/>
        <v>27.541666666666902</v>
      </c>
      <c r="S659" s="21">
        <f t="shared" si="182"/>
        <v>-18.461484291778003</v>
      </c>
      <c r="T659" s="21">
        <f t="shared" si="173"/>
        <v>86.147999999999996</v>
      </c>
      <c r="U659" s="37">
        <f>VLOOKUP(Time_Zone, 'LSTM LookUp'!$B$5:$D$8, 3, FALSE)</f>
        <v>-75</v>
      </c>
      <c r="V659" s="21">
        <f t="shared" si="183"/>
        <v>-12.879984592568929</v>
      </c>
      <c r="W659" s="21">
        <f t="shared" si="174"/>
        <v>187.92800385185774</v>
      </c>
      <c r="X659" s="21">
        <f t="shared" si="175"/>
        <v>-621.28942913375533</v>
      </c>
      <c r="Y659" s="21">
        <f t="shared" si="176"/>
        <v>-487.28942913375533</v>
      </c>
      <c r="Z659" s="21">
        <f t="shared" si="184"/>
        <v>-154.46223822039886</v>
      </c>
      <c r="AA659" s="21">
        <f t="shared" si="177"/>
        <v>-154.46223822039886</v>
      </c>
      <c r="AB659" s="21">
        <f t="shared" si="178"/>
        <v>0</v>
      </c>
      <c r="AC659" s="21">
        <f t="shared" si="179"/>
        <v>0</v>
      </c>
      <c r="AD659" s="21">
        <f t="shared" si="185"/>
        <v>0</v>
      </c>
      <c r="AE659" s="21" t="str">
        <f t="shared" si="180"/>
        <v>1/27/14:00</v>
      </c>
    </row>
    <row r="660" spans="2:31">
      <c r="B660" s="37">
        <v>1</v>
      </c>
      <c r="C660" s="38">
        <v>27</v>
      </c>
      <c r="D660" s="38">
        <v>15</v>
      </c>
      <c r="E660" s="17">
        <v>-5.6</v>
      </c>
      <c r="F660" s="17">
        <v>141</v>
      </c>
      <c r="G660" s="17">
        <v>498</v>
      </c>
      <c r="H660" s="37">
        <f t="shared" si="168"/>
        <v>21.92</v>
      </c>
      <c r="I660" s="37">
        <f>IF(H660&lt;'Roof Calculator'!$G$8, 1, 0)</f>
        <v>1</v>
      </c>
      <c r="J660" s="37">
        <f>IF(H660&gt;='Roof Calculator'!$G$8, 1, 0)</f>
        <v>0</v>
      </c>
      <c r="K660" s="37">
        <f t="shared" si="169"/>
        <v>21.92</v>
      </c>
      <c r="L660" s="37">
        <f t="shared" si="170"/>
        <v>0</v>
      </c>
      <c r="M660" s="37">
        <v>0</v>
      </c>
      <c r="N660" s="37">
        <f t="shared" si="171"/>
        <v>141</v>
      </c>
      <c r="O660" s="37">
        <v>0</v>
      </c>
      <c r="P660" s="37">
        <v>0</v>
      </c>
      <c r="Q660" s="21">
        <f t="shared" si="172"/>
        <v>39.790999999999997</v>
      </c>
      <c r="R660" s="21">
        <f t="shared" si="181"/>
        <v>27.58333333333357</v>
      </c>
      <c r="S660" s="21">
        <f t="shared" si="182"/>
        <v>-18.451037863833236</v>
      </c>
      <c r="T660" s="21">
        <f t="shared" si="173"/>
        <v>86.147999999999996</v>
      </c>
      <c r="U660" s="37">
        <f>VLOOKUP(Time_Zone, 'LSTM LookUp'!$B$5:$D$8, 3, FALSE)</f>
        <v>-75</v>
      </c>
      <c r="V660" s="21">
        <f t="shared" si="183"/>
        <v>-12.888695653259838</v>
      </c>
      <c r="W660" s="21">
        <f t="shared" si="174"/>
        <v>202.92582608668508</v>
      </c>
      <c r="X660" s="21">
        <f t="shared" si="175"/>
        <v>-435.18375696457252</v>
      </c>
      <c r="Y660" s="21">
        <f t="shared" si="176"/>
        <v>-294.18375696457252</v>
      </c>
      <c r="Z660" s="21">
        <f t="shared" si="184"/>
        <v>-93.251112854247623</v>
      </c>
      <c r="AA660" s="21">
        <f t="shared" si="177"/>
        <v>-93.251112854247623</v>
      </c>
      <c r="AB660" s="21">
        <f t="shared" si="178"/>
        <v>0</v>
      </c>
      <c r="AC660" s="21">
        <f t="shared" si="179"/>
        <v>0</v>
      </c>
      <c r="AD660" s="21">
        <f t="shared" si="185"/>
        <v>0</v>
      </c>
      <c r="AE660" s="21" t="str">
        <f t="shared" si="180"/>
        <v>1/27/15:00</v>
      </c>
    </row>
    <row r="661" spans="2:31">
      <c r="B661" s="37">
        <v>1</v>
      </c>
      <c r="C661" s="38">
        <v>27</v>
      </c>
      <c r="D661" s="38">
        <v>16</v>
      </c>
      <c r="E661" s="17">
        <v>-5.6</v>
      </c>
      <c r="F661" s="17">
        <v>125</v>
      </c>
      <c r="G661" s="17">
        <v>466</v>
      </c>
      <c r="H661" s="37">
        <f t="shared" si="168"/>
        <v>21.92</v>
      </c>
      <c r="I661" s="37">
        <f>IF(H661&lt;'Roof Calculator'!$G$8, 1, 0)</f>
        <v>1</v>
      </c>
      <c r="J661" s="37">
        <f>IF(H661&gt;='Roof Calculator'!$G$8, 1, 0)</f>
        <v>0</v>
      </c>
      <c r="K661" s="37">
        <f t="shared" si="169"/>
        <v>21.92</v>
      </c>
      <c r="L661" s="37">
        <f t="shared" si="170"/>
        <v>0</v>
      </c>
      <c r="M661" s="37">
        <v>0</v>
      </c>
      <c r="N661" s="37">
        <f t="shared" si="171"/>
        <v>125</v>
      </c>
      <c r="O661" s="37">
        <v>0</v>
      </c>
      <c r="P661" s="37">
        <v>0</v>
      </c>
      <c r="Q661" s="21">
        <f t="shared" si="172"/>
        <v>39.790999999999997</v>
      </c>
      <c r="R661" s="21">
        <f t="shared" si="181"/>
        <v>27.625000000000238</v>
      </c>
      <c r="S661" s="21">
        <f t="shared" si="182"/>
        <v>-18.440582237265073</v>
      </c>
      <c r="T661" s="21">
        <f t="shared" si="173"/>
        <v>86.147999999999996</v>
      </c>
      <c r="U661" s="37">
        <f>VLOOKUP(Time_Zone, 'LSTM LookUp'!$B$5:$D$8, 3, FALSE)</f>
        <v>-75</v>
      </c>
      <c r="V661" s="21">
        <f t="shared" si="183"/>
        <v>-12.897385394894322</v>
      </c>
      <c r="W661" s="21">
        <f t="shared" si="174"/>
        <v>217.92365365127642</v>
      </c>
      <c r="X661" s="21">
        <f t="shared" si="175"/>
        <v>-362.28869047865322</v>
      </c>
      <c r="Y661" s="21">
        <f t="shared" si="176"/>
        <v>-237.28869047865322</v>
      </c>
      <c r="Z661" s="21">
        <f t="shared" si="184"/>
        <v>-75.216370486172877</v>
      </c>
      <c r="AA661" s="21">
        <f t="shared" si="177"/>
        <v>-75.216370486172877</v>
      </c>
      <c r="AB661" s="21">
        <f t="shared" si="178"/>
        <v>0</v>
      </c>
      <c r="AC661" s="21">
        <f t="shared" si="179"/>
        <v>0</v>
      </c>
      <c r="AD661" s="21">
        <f t="shared" si="185"/>
        <v>0</v>
      </c>
      <c r="AE661" s="21" t="str">
        <f t="shared" si="180"/>
        <v>1/27/16:00</v>
      </c>
    </row>
    <row r="662" spans="2:31">
      <c r="B662" s="37">
        <v>1</v>
      </c>
      <c r="C662" s="38">
        <v>27</v>
      </c>
      <c r="D662" s="38">
        <v>17</v>
      </c>
      <c r="E662" s="17">
        <v>-6.1</v>
      </c>
      <c r="F662" s="17">
        <v>98</v>
      </c>
      <c r="G662" s="17">
        <v>196</v>
      </c>
      <c r="H662" s="37">
        <f t="shared" ref="H662:H725" si="186">E662*9/5+32</f>
        <v>21.02</v>
      </c>
      <c r="I662" s="37">
        <f>IF(H662&lt;'Roof Calculator'!$G$8, 1, 0)</f>
        <v>1</v>
      </c>
      <c r="J662" s="37">
        <f>IF(H662&gt;='Roof Calculator'!$G$8, 1, 0)</f>
        <v>0</v>
      </c>
      <c r="K662" s="37">
        <f t="shared" ref="K662:K725" si="187">I662*H662</f>
        <v>21.02</v>
      </c>
      <c r="L662" s="37">
        <f t="shared" ref="L662:L725" si="188">J662*H662</f>
        <v>0</v>
      </c>
      <c r="M662" s="37">
        <v>0</v>
      </c>
      <c r="N662" s="37">
        <f t="shared" ref="N662:N725" si="189">F662*(180-M662)/180</f>
        <v>98</v>
      </c>
      <c r="O662" s="37">
        <v>0</v>
      </c>
      <c r="P662" s="37">
        <v>0</v>
      </c>
      <c r="Q662" s="21">
        <f t="shared" ref="Q662:Q725" si="190">Latitude</f>
        <v>39.790999999999997</v>
      </c>
      <c r="R662" s="21">
        <f t="shared" si="181"/>
        <v>27.666666666666906</v>
      </c>
      <c r="S662" s="21">
        <f t="shared" si="182"/>
        <v>-18.430117418783379</v>
      </c>
      <c r="T662" s="21">
        <f t="shared" ref="T662:T725" si="191">Longitude</f>
        <v>86.147999999999996</v>
      </c>
      <c r="U662" s="37">
        <f>VLOOKUP(Time_Zone, 'LSTM LookUp'!$B$5:$D$8, 3, FALSE)</f>
        <v>-75</v>
      </c>
      <c r="V662" s="21">
        <f t="shared" si="183"/>
        <v>-12.906053807225069</v>
      </c>
      <c r="W662" s="21">
        <f t="shared" ref="W662:W725" si="192">15*((D662+(4*(T662-U662)+V662)/60)-12)</f>
        <v>232.92148654819374</v>
      </c>
      <c r="X662" s="21">
        <f t="shared" ref="X662:X725" si="193">G662*(SIN(S662*PI()/180)*SIN(Q662*PI()/180)*COS(O662*PI()/180)-SIN(S662*PI()/180)*COS(Q662*PI()/180)*SIN(O662*PI()/180)*COS(P662*PI()/180)+COS(S662*PI()/180)*COS(Q662*PI()/180)*COS(O662*PI()/180)*COS(W662*PI()/180)+COS(S662*PI()/180)*SIN(Q662*PI()/180)*SIN(O662*PI()/180)*COS(P662*PI()/180)*COS(W662*PI()/180)+COS(S662*PI()/180)*SIN(P662*PI()/180)*SIN(W662*PI()/180)*SIN(O662*PI()/180))</f>
        <v>-125.79980397470752</v>
      </c>
      <c r="Y662" s="21">
        <f t="shared" ref="Y662:Y725" si="194">X662+N662</f>
        <v>-27.799803974707515</v>
      </c>
      <c r="Z662" s="21">
        <f t="shared" si="184"/>
        <v>-8.8120523189987043</v>
      </c>
      <c r="AA662" s="21">
        <f t="shared" ref="AA662:AA725" si="195">Z662*I662</f>
        <v>-8.8120523189987043</v>
      </c>
      <c r="AB662" s="21">
        <f t="shared" ref="AB662:AB725" si="196">Z662*J662</f>
        <v>0</v>
      </c>
      <c r="AC662" s="21">
        <f t="shared" ref="AC662:AC725" si="197">L662</f>
        <v>0</v>
      </c>
      <c r="AD662" s="21">
        <f t="shared" si="185"/>
        <v>0</v>
      </c>
      <c r="AE662" s="21" t="str">
        <f t="shared" ref="AE662:AE725" si="198">CONCATENATE(B662, "/", C662, "/", D662,":00")</f>
        <v>1/27/17:00</v>
      </c>
    </row>
    <row r="663" spans="2:31">
      <c r="B663" s="37">
        <v>1</v>
      </c>
      <c r="C663" s="38">
        <v>27</v>
      </c>
      <c r="D663" s="38">
        <v>18</v>
      </c>
      <c r="E663" s="17">
        <v>-7.2</v>
      </c>
      <c r="F663" s="17">
        <v>26</v>
      </c>
      <c r="G663" s="17">
        <v>31</v>
      </c>
      <c r="H663" s="37">
        <f t="shared" si="186"/>
        <v>19.04</v>
      </c>
      <c r="I663" s="37">
        <f>IF(H663&lt;'Roof Calculator'!$G$8, 1, 0)</f>
        <v>1</v>
      </c>
      <c r="J663" s="37">
        <f>IF(H663&gt;='Roof Calculator'!$G$8, 1, 0)</f>
        <v>0</v>
      </c>
      <c r="K663" s="37">
        <f t="shared" si="187"/>
        <v>19.04</v>
      </c>
      <c r="L663" s="37">
        <f t="shared" si="188"/>
        <v>0</v>
      </c>
      <c r="M663" s="37">
        <v>0</v>
      </c>
      <c r="N663" s="37">
        <f t="shared" si="189"/>
        <v>26</v>
      </c>
      <c r="O663" s="37">
        <v>0</v>
      </c>
      <c r="P663" s="37">
        <v>0</v>
      </c>
      <c r="Q663" s="21">
        <f t="shared" si="190"/>
        <v>39.790999999999997</v>
      </c>
      <c r="R663" s="21">
        <f t="shared" ref="R663:R726" si="199">R662+1/24</f>
        <v>27.708333333333574</v>
      </c>
      <c r="S663" s="21">
        <f t="shared" ref="S663:S726" si="200">ASIN(SIN(23.45*PI()/180)*SIN((360/365*(R663-81))*PI()/180))*180/PI()</f>
        <v>-18.419643415101071</v>
      </c>
      <c r="T663" s="21">
        <f t="shared" si="191"/>
        <v>86.147999999999996</v>
      </c>
      <c r="U663" s="37">
        <f>VLOOKUP(Time_Zone, 'LSTM LookUp'!$B$5:$D$8, 3, FALSE)</f>
        <v>-75</v>
      </c>
      <c r="V663" s="21">
        <f t="shared" ref="V663:V726" si="201">9.87*SIN(2*(360/365*(R663-81))*PI()/180)-7.53*COS((360/365*(R663-81))*PI()/180)-1.5*SIN((360/365*(R663-81))*PI()/180)</f>
        <v>-12.91470088004597</v>
      </c>
      <c r="W663" s="21">
        <f t="shared" si="192"/>
        <v>247.9193247799885</v>
      </c>
      <c r="X663" s="21">
        <f t="shared" si="193"/>
        <v>-14.764262420558364</v>
      </c>
      <c r="Y663" s="21">
        <f t="shared" si="194"/>
        <v>11.235737579441636</v>
      </c>
      <c r="Z663" s="21">
        <f t="shared" ref="Z663:Z726" si="202">Y663/10.764*3.412</f>
        <v>3.5615325734907901</v>
      </c>
      <c r="AA663" s="21">
        <f t="shared" si="195"/>
        <v>3.5615325734907901</v>
      </c>
      <c r="AB663" s="21">
        <f t="shared" si="196"/>
        <v>0</v>
      </c>
      <c r="AC663" s="21">
        <f t="shared" si="197"/>
        <v>0</v>
      </c>
      <c r="AD663" s="21">
        <f t="shared" ref="AD663:AD726" si="203">AB663</f>
        <v>0</v>
      </c>
      <c r="AE663" s="21" t="str">
        <f t="shared" si="198"/>
        <v>1/27/18:00</v>
      </c>
    </row>
    <row r="664" spans="2:31">
      <c r="B664" s="37">
        <v>1</v>
      </c>
      <c r="C664" s="38">
        <v>27</v>
      </c>
      <c r="D664" s="38">
        <v>19</v>
      </c>
      <c r="E664" s="17">
        <v>-7.8</v>
      </c>
      <c r="F664" s="17">
        <v>0</v>
      </c>
      <c r="G664" s="17">
        <v>0</v>
      </c>
      <c r="H664" s="37">
        <f t="shared" si="186"/>
        <v>17.96</v>
      </c>
      <c r="I664" s="37">
        <f>IF(H664&lt;'Roof Calculator'!$G$8, 1, 0)</f>
        <v>1</v>
      </c>
      <c r="J664" s="37">
        <f>IF(H664&gt;='Roof Calculator'!$G$8, 1, 0)</f>
        <v>0</v>
      </c>
      <c r="K664" s="37">
        <f t="shared" si="187"/>
        <v>17.96</v>
      </c>
      <c r="L664" s="37">
        <f t="shared" si="188"/>
        <v>0</v>
      </c>
      <c r="M664" s="37">
        <v>0</v>
      </c>
      <c r="N664" s="37">
        <f t="shared" si="189"/>
        <v>0</v>
      </c>
      <c r="O664" s="37">
        <v>0</v>
      </c>
      <c r="P664" s="37">
        <v>0</v>
      </c>
      <c r="Q664" s="21">
        <f t="shared" si="190"/>
        <v>39.790999999999997</v>
      </c>
      <c r="R664" s="21">
        <f t="shared" si="199"/>
        <v>27.750000000000242</v>
      </c>
      <c r="S664" s="21">
        <f t="shared" si="200"/>
        <v>-18.409160232934095</v>
      </c>
      <c r="T664" s="21">
        <f t="shared" si="191"/>
        <v>86.147999999999996</v>
      </c>
      <c r="U664" s="37">
        <f>VLOOKUP(Time_Zone, 'LSTM LookUp'!$B$5:$D$8, 3, FALSE)</f>
        <v>-75</v>
      </c>
      <c r="V664" s="21">
        <f t="shared" si="201"/>
        <v>-12.923326603192148</v>
      </c>
      <c r="W664" s="21">
        <f t="shared" si="192"/>
        <v>262.91716834920197</v>
      </c>
      <c r="X664" s="21">
        <f t="shared" si="193"/>
        <v>0</v>
      </c>
      <c r="Y664" s="21">
        <f t="shared" si="194"/>
        <v>0</v>
      </c>
      <c r="Z664" s="21">
        <f t="shared" si="202"/>
        <v>0</v>
      </c>
      <c r="AA664" s="21">
        <f t="shared" si="195"/>
        <v>0</v>
      </c>
      <c r="AB664" s="21">
        <f t="shared" si="196"/>
        <v>0</v>
      </c>
      <c r="AC664" s="21">
        <f t="shared" si="197"/>
        <v>0</v>
      </c>
      <c r="AD664" s="21">
        <f t="shared" si="203"/>
        <v>0</v>
      </c>
      <c r="AE664" s="21" t="str">
        <f t="shared" si="198"/>
        <v>1/27/19:00</v>
      </c>
    </row>
    <row r="665" spans="2:31">
      <c r="B665" s="37">
        <v>1</v>
      </c>
      <c r="C665" s="38">
        <v>27</v>
      </c>
      <c r="D665" s="38">
        <v>20</v>
      </c>
      <c r="E665" s="17">
        <v>-8.9</v>
      </c>
      <c r="F665" s="17">
        <v>0</v>
      </c>
      <c r="G665" s="17">
        <v>0</v>
      </c>
      <c r="H665" s="37">
        <f t="shared" si="186"/>
        <v>15.979999999999997</v>
      </c>
      <c r="I665" s="37">
        <f>IF(H665&lt;'Roof Calculator'!$G$8, 1, 0)</f>
        <v>1</v>
      </c>
      <c r="J665" s="37">
        <f>IF(H665&gt;='Roof Calculator'!$G$8, 1, 0)</f>
        <v>0</v>
      </c>
      <c r="K665" s="37">
        <f t="shared" si="187"/>
        <v>15.979999999999997</v>
      </c>
      <c r="L665" s="37">
        <f t="shared" si="188"/>
        <v>0</v>
      </c>
      <c r="M665" s="37">
        <v>0</v>
      </c>
      <c r="N665" s="37">
        <f t="shared" si="189"/>
        <v>0</v>
      </c>
      <c r="O665" s="37">
        <v>0</v>
      </c>
      <c r="P665" s="37">
        <v>0</v>
      </c>
      <c r="Q665" s="21">
        <f t="shared" si="190"/>
        <v>39.790999999999997</v>
      </c>
      <c r="R665" s="21">
        <f t="shared" si="199"/>
        <v>27.791666666666909</v>
      </c>
      <c r="S665" s="21">
        <f t="shared" si="200"/>
        <v>-18.398667879001422</v>
      </c>
      <c r="T665" s="21">
        <f t="shared" si="191"/>
        <v>86.147999999999996</v>
      </c>
      <c r="U665" s="37">
        <f>VLOOKUP(Time_Zone, 'LSTM LookUp'!$B$5:$D$8, 3, FALSE)</f>
        <v>-75</v>
      </c>
      <c r="V665" s="21">
        <f t="shared" si="201"/>
        <v>-12.931930966539968</v>
      </c>
      <c r="W665" s="21">
        <f t="shared" si="192"/>
        <v>277.91501725836503</v>
      </c>
      <c r="X665" s="21">
        <f t="shared" si="193"/>
        <v>0</v>
      </c>
      <c r="Y665" s="21">
        <f t="shared" si="194"/>
        <v>0</v>
      </c>
      <c r="Z665" s="21">
        <f t="shared" si="202"/>
        <v>0</v>
      </c>
      <c r="AA665" s="21">
        <f t="shared" si="195"/>
        <v>0</v>
      </c>
      <c r="AB665" s="21">
        <f t="shared" si="196"/>
        <v>0</v>
      </c>
      <c r="AC665" s="21">
        <f t="shared" si="197"/>
        <v>0</v>
      </c>
      <c r="AD665" s="21">
        <f t="shared" si="203"/>
        <v>0</v>
      </c>
      <c r="AE665" s="21" t="str">
        <f t="shared" si="198"/>
        <v>1/27/20:00</v>
      </c>
    </row>
    <row r="666" spans="2:31">
      <c r="B666" s="37">
        <v>1</v>
      </c>
      <c r="C666" s="38">
        <v>27</v>
      </c>
      <c r="D666" s="38">
        <v>21</v>
      </c>
      <c r="E666" s="17">
        <v>-8.9</v>
      </c>
      <c r="F666" s="17">
        <v>0</v>
      </c>
      <c r="G666" s="17">
        <v>0</v>
      </c>
      <c r="H666" s="37">
        <f t="shared" si="186"/>
        <v>15.979999999999997</v>
      </c>
      <c r="I666" s="37">
        <f>IF(H666&lt;'Roof Calculator'!$G$8, 1, 0)</f>
        <v>1</v>
      </c>
      <c r="J666" s="37">
        <f>IF(H666&gt;='Roof Calculator'!$G$8, 1, 0)</f>
        <v>0</v>
      </c>
      <c r="K666" s="37">
        <f t="shared" si="187"/>
        <v>15.979999999999997</v>
      </c>
      <c r="L666" s="37">
        <f t="shared" si="188"/>
        <v>0</v>
      </c>
      <c r="M666" s="37">
        <v>0</v>
      </c>
      <c r="N666" s="37">
        <f t="shared" si="189"/>
        <v>0</v>
      </c>
      <c r="O666" s="37">
        <v>0</v>
      </c>
      <c r="P666" s="37">
        <v>0</v>
      </c>
      <c r="Q666" s="21">
        <f t="shared" si="190"/>
        <v>39.790999999999997</v>
      </c>
      <c r="R666" s="21">
        <f t="shared" si="199"/>
        <v>27.833333333333577</v>
      </c>
      <c r="S666" s="21">
        <f t="shared" si="200"/>
        <v>-18.388166360025025</v>
      </c>
      <c r="T666" s="21">
        <f t="shared" si="191"/>
        <v>86.147999999999996</v>
      </c>
      <c r="U666" s="37">
        <f>VLOOKUP(Time_Zone, 'LSTM LookUp'!$B$5:$D$8, 3, FALSE)</f>
        <v>-75</v>
      </c>
      <c r="V666" s="21">
        <f t="shared" si="201"/>
        <v>-12.940513960007065</v>
      </c>
      <c r="W666" s="21">
        <f t="shared" si="192"/>
        <v>292.91287150999824</v>
      </c>
      <c r="X666" s="21">
        <f t="shared" si="193"/>
        <v>0</v>
      </c>
      <c r="Y666" s="21">
        <f t="shared" si="194"/>
        <v>0</v>
      </c>
      <c r="Z666" s="21">
        <f t="shared" si="202"/>
        <v>0</v>
      </c>
      <c r="AA666" s="21">
        <f t="shared" si="195"/>
        <v>0</v>
      </c>
      <c r="AB666" s="21">
        <f t="shared" si="196"/>
        <v>0</v>
      </c>
      <c r="AC666" s="21">
        <f t="shared" si="197"/>
        <v>0</v>
      </c>
      <c r="AD666" s="21">
        <f t="shared" si="203"/>
        <v>0</v>
      </c>
      <c r="AE666" s="21" t="str">
        <f t="shared" si="198"/>
        <v>1/27/21:00</v>
      </c>
    </row>
    <row r="667" spans="2:31">
      <c r="B667" s="37">
        <v>1</v>
      </c>
      <c r="C667" s="38">
        <v>27</v>
      </c>
      <c r="D667" s="38">
        <v>22</v>
      </c>
      <c r="E667" s="17">
        <v>-9.4</v>
      </c>
      <c r="F667" s="17">
        <v>0</v>
      </c>
      <c r="G667" s="17">
        <v>0</v>
      </c>
      <c r="H667" s="37">
        <f t="shared" si="186"/>
        <v>15.079999999999998</v>
      </c>
      <c r="I667" s="37">
        <f>IF(H667&lt;'Roof Calculator'!$G$8, 1, 0)</f>
        <v>1</v>
      </c>
      <c r="J667" s="37">
        <f>IF(H667&gt;='Roof Calculator'!$G$8, 1, 0)</f>
        <v>0</v>
      </c>
      <c r="K667" s="37">
        <f t="shared" si="187"/>
        <v>15.079999999999998</v>
      </c>
      <c r="L667" s="37">
        <f t="shared" si="188"/>
        <v>0</v>
      </c>
      <c r="M667" s="37">
        <v>0</v>
      </c>
      <c r="N667" s="37">
        <f t="shared" si="189"/>
        <v>0</v>
      </c>
      <c r="O667" s="37">
        <v>0</v>
      </c>
      <c r="P667" s="37">
        <v>0</v>
      </c>
      <c r="Q667" s="21">
        <f t="shared" si="190"/>
        <v>39.790999999999997</v>
      </c>
      <c r="R667" s="21">
        <f t="shared" si="199"/>
        <v>27.875000000000245</v>
      </c>
      <c r="S667" s="21">
        <f t="shared" si="200"/>
        <v>-18.377655682729873</v>
      </c>
      <c r="T667" s="21">
        <f t="shared" si="191"/>
        <v>86.147999999999996</v>
      </c>
      <c r="U667" s="37">
        <f>VLOOKUP(Time_Zone, 'LSTM LookUp'!$B$5:$D$8, 3, FALSE)</f>
        <v>-75</v>
      </c>
      <c r="V667" s="21">
        <f t="shared" si="201"/>
        <v>-12.949075573552342</v>
      </c>
      <c r="W667" s="21">
        <f t="shared" si="192"/>
        <v>307.91073110661193</v>
      </c>
      <c r="X667" s="21">
        <f t="shared" si="193"/>
        <v>0</v>
      </c>
      <c r="Y667" s="21">
        <f t="shared" si="194"/>
        <v>0</v>
      </c>
      <c r="Z667" s="21">
        <f t="shared" si="202"/>
        <v>0</v>
      </c>
      <c r="AA667" s="21">
        <f t="shared" si="195"/>
        <v>0</v>
      </c>
      <c r="AB667" s="21">
        <f t="shared" si="196"/>
        <v>0</v>
      </c>
      <c r="AC667" s="21">
        <f t="shared" si="197"/>
        <v>0</v>
      </c>
      <c r="AD667" s="21">
        <f t="shared" si="203"/>
        <v>0</v>
      </c>
      <c r="AE667" s="21" t="str">
        <f t="shared" si="198"/>
        <v>1/27/22:00</v>
      </c>
    </row>
    <row r="668" spans="2:31">
      <c r="B668" s="37">
        <v>1</v>
      </c>
      <c r="C668" s="38">
        <v>27</v>
      </c>
      <c r="D668" s="38">
        <v>23</v>
      </c>
      <c r="E668" s="17">
        <v>-10</v>
      </c>
      <c r="F668" s="17">
        <v>0</v>
      </c>
      <c r="G668" s="17">
        <v>0</v>
      </c>
      <c r="H668" s="37">
        <f t="shared" si="186"/>
        <v>14</v>
      </c>
      <c r="I668" s="37">
        <f>IF(H668&lt;'Roof Calculator'!$G$8, 1, 0)</f>
        <v>1</v>
      </c>
      <c r="J668" s="37">
        <f>IF(H668&gt;='Roof Calculator'!$G$8, 1, 0)</f>
        <v>0</v>
      </c>
      <c r="K668" s="37">
        <f t="shared" si="187"/>
        <v>14</v>
      </c>
      <c r="L668" s="37">
        <f t="shared" si="188"/>
        <v>0</v>
      </c>
      <c r="M668" s="37">
        <v>0</v>
      </c>
      <c r="N668" s="37">
        <f t="shared" si="189"/>
        <v>0</v>
      </c>
      <c r="O668" s="37">
        <v>0</v>
      </c>
      <c r="P668" s="37">
        <v>0</v>
      </c>
      <c r="Q668" s="21">
        <f t="shared" si="190"/>
        <v>39.790999999999997</v>
      </c>
      <c r="R668" s="21">
        <f t="shared" si="199"/>
        <v>27.916666666666913</v>
      </c>
      <c r="S668" s="21">
        <f t="shared" si="200"/>
        <v>-18.367135853843944</v>
      </c>
      <c r="T668" s="21">
        <f t="shared" si="191"/>
        <v>86.147999999999996</v>
      </c>
      <c r="U668" s="37">
        <f>VLOOKUP(Time_Zone, 'LSTM LookUp'!$B$5:$D$8, 3, FALSE)</f>
        <v>-75</v>
      </c>
      <c r="V668" s="21">
        <f t="shared" si="201"/>
        <v>-12.957615797176006</v>
      </c>
      <c r="W668" s="21">
        <f t="shared" si="192"/>
        <v>322.90859605070597</v>
      </c>
      <c r="X668" s="21">
        <f t="shared" si="193"/>
        <v>0</v>
      </c>
      <c r="Y668" s="21">
        <f t="shared" si="194"/>
        <v>0</v>
      </c>
      <c r="Z668" s="21">
        <f t="shared" si="202"/>
        <v>0</v>
      </c>
      <c r="AA668" s="21">
        <f t="shared" si="195"/>
        <v>0</v>
      </c>
      <c r="AB668" s="21">
        <f t="shared" si="196"/>
        <v>0</v>
      </c>
      <c r="AC668" s="21">
        <f t="shared" si="197"/>
        <v>0</v>
      </c>
      <c r="AD668" s="21">
        <f t="shared" si="203"/>
        <v>0</v>
      </c>
      <c r="AE668" s="21" t="str">
        <f t="shared" si="198"/>
        <v>1/27/23:00</v>
      </c>
    </row>
    <row r="669" spans="2:31">
      <c r="B669" s="37">
        <v>1</v>
      </c>
      <c r="C669" s="38">
        <v>27</v>
      </c>
      <c r="D669" s="38">
        <v>24</v>
      </c>
      <c r="E669" s="17">
        <v>-10.6</v>
      </c>
      <c r="F669" s="17">
        <v>0</v>
      </c>
      <c r="G669" s="17">
        <v>0</v>
      </c>
      <c r="H669" s="37">
        <f t="shared" si="186"/>
        <v>12.920000000000002</v>
      </c>
      <c r="I669" s="37">
        <f>IF(H669&lt;'Roof Calculator'!$G$8, 1, 0)</f>
        <v>1</v>
      </c>
      <c r="J669" s="37">
        <f>IF(H669&gt;='Roof Calculator'!$G$8, 1, 0)</f>
        <v>0</v>
      </c>
      <c r="K669" s="37">
        <f t="shared" si="187"/>
        <v>12.920000000000002</v>
      </c>
      <c r="L669" s="37">
        <f t="shared" si="188"/>
        <v>0</v>
      </c>
      <c r="M669" s="37">
        <v>0</v>
      </c>
      <c r="N669" s="37">
        <f t="shared" si="189"/>
        <v>0</v>
      </c>
      <c r="O669" s="37">
        <v>0</v>
      </c>
      <c r="P669" s="37">
        <v>0</v>
      </c>
      <c r="Q669" s="21">
        <f t="shared" si="190"/>
        <v>39.790999999999997</v>
      </c>
      <c r="R669" s="21">
        <f t="shared" si="199"/>
        <v>27.958333333333581</v>
      </c>
      <c r="S669" s="21">
        <f t="shared" si="200"/>
        <v>-18.356606880098184</v>
      </c>
      <c r="T669" s="21">
        <f t="shared" si="191"/>
        <v>86.147999999999996</v>
      </c>
      <c r="U669" s="37">
        <f>VLOOKUP(Time_Zone, 'LSTM LookUp'!$B$5:$D$8, 3, FALSE)</f>
        <v>-75</v>
      </c>
      <c r="V669" s="21">
        <f t="shared" si="201"/>
        <v>-12.966134620919576</v>
      </c>
      <c r="W669" s="21">
        <f t="shared" si="192"/>
        <v>337.90646634477008</v>
      </c>
      <c r="X669" s="21">
        <f t="shared" si="193"/>
        <v>0</v>
      </c>
      <c r="Y669" s="21">
        <f t="shared" si="194"/>
        <v>0</v>
      </c>
      <c r="Z669" s="21">
        <f t="shared" si="202"/>
        <v>0</v>
      </c>
      <c r="AA669" s="21">
        <f t="shared" si="195"/>
        <v>0</v>
      </c>
      <c r="AB669" s="21">
        <f t="shared" si="196"/>
        <v>0</v>
      </c>
      <c r="AC669" s="21">
        <f t="shared" si="197"/>
        <v>0</v>
      </c>
      <c r="AD669" s="21">
        <f t="shared" si="203"/>
        <v>0</v>
      </c>
      <c r="AE669" s="21" t="str">
        <f t="shared" si="198"/>
        <v>1/27/24:00</v>
      </c>
    </row>
    <row r="670" spans="2:31">
      <c r="B670" s="37">
        <v>1</v>
      </c>
      <c r="C670" s="38">
        <v>28</v>
      </c>
      <c r="D670" s="38">
        <v>1</v>
      </c>
      <c r="E670" s="17">
        <v>-11.1</v>
      </c>
      <c r="F670" s="17">
        <v>0</v>
      </c>
      <c r="G670" s="17">
        <v>0</v>
      </c>
      <c r="H670" s="37">
        <f t="shared" si="186"/>
        <v>12.020000000000003</v>
      </c>
      <c r="I670" s="37">
        <f>IF(H670&lt;'Roof Calculator'!$G$8, 1, 0)</f>
        <v>1</v>
      </c>
      <c r="J670" s="37">
        <f>IF(H670&gt;='Roof Calculator'!$G$8, 1, 0)</f>
        <v>0</v>
      </c>
      <c r="K670" s="37">
        <f t="shared" si="187"/>
        <v>12.020000000000003</v>
      </c>
      <c r="L670" s="37">
        <f t="shared" si="188"/>
        <v>0</v>
      </c>
      <c r="M670" s="37">
        <v>0</v>
      </c>
      <c r="N670" s="37">
        <f t="shared" si="189"/>
        <v>0</v>
      </c>
      <c r="O670" s="37">
        <v>0</v>
      </c>
      <c r="P670" s="37">
        <v>0</v>
      </c>
      <c r="Q670" s="21">
        <f t="shared" si="190"/>
        <v>39.790999999999997</v>
      </c>
      <c r="R670" s="21">
        <f t="shared" si="199"/>
        <v>28.000000000000249</v>
      </c>
      <c r="S670" s="21">
        <f t="shared" si="200"/>
        <v>-18.34606876822652</v>
      </c>
      <c r="T670" s="21">
        <f t="shared" si="191"/>
        <v>86.147999999999996</v>
      </c>
      <c r="U670" s="37">
        <f>VLOOKUP(Time_Zone, 'LSTM LookUp'!$B$5:$D$8, 3, FALSE)</f>
        <v>-75</v>
      </c>
      <c r="V670" s="21">
        <f t="shared" si="201"/>
        <v>-12.974632034865893</v>
      </c>
      <c r="W670" s="21">
        <f t="shared" si="192"/>
        <v>-7.0956580087164589</v>
      </c>
      <c r="X670" s="21">
        <f t="shared" si="193"/>
        <v>0</v>
      </c>
      <c r="Y670" s="21">
        <f t="shared" si="194"/>
        <v>0</v>
      </c>
      <c r="Z670" s="21">
        <f t="shared" si="202"/>
        <v>0</v>
      </c>
      <c r="AA670" s="21">
        <f t="shared" si="195"/>
        <v>0</v>
      </c>
      <c r="AB670" s="21">
        <f t="shared" si="196"/>
        <v>0</v>
      </c>
      <c r="AC670" s="21">
        <f t="shared" si="197"/>
        <v>0</v>
      </c>
      <c r="AD670" s="21">
        <f t="shared" si="203"/>
        <v>0</v>
      </c>
      <c r="AE670" s="21" t="str">
        <f t="shared" si="198"/>
        <v>1/28/1:00</v>
      </c>
    </row>
    <row r="671" spans="2:31">
      <c r="B671" s="37">
        <v>1</v>
      </c>
      <c r="C671" s="38">
        <v>28</v>
      </c>
      <c r="D671" s="38">
        <v>2</v>
      </c>
      <c r="E671" s="17">
        <v>-11.1</v>
      </c>
      <c r="F671" s="17">
        <v>0</v>
      </c>
      <c r="G671" s="17">
        <v>0</v>
      </c>
      <c r="H671" s="37">
        <f t="shared" si="186"/>
        <v>12.020000000000003</v>
      </c>
      <c r="I671" s="37">
        <f>IF(H671&lt;'Roof Calculator'!$G$8, 1, 0)</f>
        <v>1</v>
      </c>
      <c r="J671" s="37">
        <f>IF(H671&gt;='Roof Calculator'!$G$8, 1, 0)</f>
        <v>0</v>
      </c>
      <c r="K671" s="37">
        <f t="shared" si="187"/>
        <v>12.020000000000003</v>
      </c>
      <c r="L671" s="37">
        <f t="shared" si="188"/>
        <v>0</v>
      </c>
      <c r="M671" s="37">
        <v>0</v>
      </c>
      <c r="N671" s="37">
        <f t="shared" si="189"/>
        <v>0</v>
      </c>
      <c r="O671" s="37">
        <v>0</v>
      </c>
      <c r="P671" s="37">
        <v>0</v>
      </c>
      <c r="Q671" s="21">
        <f t="shared" si="190"/>
        <v>39.790999999999997</v>
      </c>
      <c r="R671" s="21">
        <f t="shared" si="199"/>
        <v>28.041666666666917</v>
      </c>
      <c r="S671" s="21">
        <f t="shared" si="200"/>
        <v>-18.335521524965831</v>
      </c>
      <c r="T671" s="21">
        <f t="shared" si="191"/>
        <v>86.147999999999996</v>
      </c>
      <c r="U671" s="37">
        <f>VLOOKUP(Time_Zone, 'LSTM LookUp'!$B$5:$D$8, 3, FALSE)</f>
        <v>-75</v>
      </c>
      <c r="V671" s="21">
        <f t="shared" si="201"/>
        <v>-12.983108029139153</v>
      </c>
      <c r="W671" s="21">
        <f t="shared" si="192"/>
        <v>7.9022229927151955</v>
      </c>
      <c r="X671" s="21">
        <f t="shared" si="193"/>
        <v>0</v>
      </c>
      <c r="Y671" s="21">
        <f t="shared" si="194"/>
        <v>0</v>
      </c>
      <c r="Z671" s="21">
        <f t="shared" si="202"/>
        <v>0</v>
      </c>
      <c r="AA671" s="21">
        <f t="shared" si="195"/>
        <v>0</v>
      </c>
      <c r="AB671" s="21">
        <f t="shared" si="196"/>
        <v>0</v>
      </c>
      <c r="AC671" s="21">
        <f t="shared" si="197"/>
        <v>0</v>
      </c>
      <c r="AD671" s="21">
        <f t="shared" si="203"/>
        <v>0</v>
      </c>
      <c r="AE671" s="21" t="str">
        <f t="shared" si="198"/>
        <v>1/28/2:00</v>
      </c>
    </row>
    <row r="672" spans="2:31">
      <c r="B672" s="37">
        <v>1</v>
      </c>
      <c r="C672" s="38">
        <v>28</v>
      </c>
      <c r="D672" s="38">
        <v>3</v>
      </c>
      <c r="E672" s="17">
        <v>-11.1</v>
      </c>
      <c r="F672" s="17">
        <v>0</v>
      </c>
      <c r="G672" s="17">
        <v>0</v>
      </c>
      <c r="H672" s="37">
        <f t="shared" si="186"/>
        <v>12.020000000000003</v>
      </c>
      <c r="I672" s="37">
        <f>IF(H672&lt;'Roof Calculator'!$G$8, 1, 0)</f>
        <v>1</v>
      </c>
      <c r="J672" s="37">
        <f>IF(H672&gt;='Roof Calculator'!$G$8, 1, 0)</f>
        <v>0</v>
      </c>
      <c r="K672" s="37">
        <f t="shared" si="187"/>
        <v>12.020000000000003</v>
      </c>
      <c r="L672" s="37">
        <f t="shared" si="188"/>
        <v>0</v>
      </c>
      <c r="M672" s="37">
        <v>0</v>
      </c>
      <c r="N672" s="37">
        <f t="shared" si="189"/>
        <v>0</v>
      </c>
      <c r="O672" s="37">
        <v>0</v>
      </c>
      <c r="P672" s="37">
        <v>0</v>
      </c>
      <c r="Q672" s="21">
        <f t="shared" si="190"/>
        <v>39.790999999999997</v>
      </c>
      <c r="R672" s="21">
        <f t="shared" si="199"/>
        <v>28.083333333333584</v>
      </c>
      <c r="S672" s="21">
        <f t="shared" si="200"/>
        <v>-18.324965157055967</v>
      </c>
      <c r="T672" s="21">
        <f t="shared" si="191"/>
        <v>86.147999999999996</v>
      </c>
      <c r="U672" s="37">
        <f>VLOOKUP(Time_Zone, 'LSTM LookUp'!$B$5:$D$8, 3, FALSE)</f>
        <v>-75</v>
      </c>
      <c r="V672" s="21">
        <f t="shared" si="201"/>
        <v>-12.991562593904906</v>
      </c>
      <c r="W672" s="21">
        <f t="shared" si="192"/>
        <v>22.900109351523792</v>
      </c>
      <c r="X672" s="21">
        <f t="shared" si="193"/>
        <v>0</v>
      </c>
      <c r="Y672" s="21">
        <f t="shared" si="194"/>
        <v>0</v>
      </c>
      <c r="Z672" s="21">
        <f t="shared" si="202"/>
        <v>0</v>
      </c>
      <c r="AA672" s="21">
        <f t="shared" si="195"/>
        <v>0</v>
      </c>
      <c r="AB672" s="21">
        <f t="shared" si="196"/>
        <v>0</v>
      </c>
      <c r="AC672" s="21">
        <f t="shared" si="197"/>
        <v>0</v>
      </c>
      <c r="AD672" s="21">
        <f t="shared" si="203"/>
        <v>0</v>
      </c>
      <c r="AE672" s="21" t="str">
        <f t="shared" si="198"/>
        <v>1/28/3:00</v>
      </c>
    </row>
    <row r="673" spans="2:31">
      <c r="B673" s="37">
        <v>1</v>
      </c>
      <c r="C673" s="38">
        <v>28</v>
      </c>
      <c r="D673" s="38">
        <v>4</v>
      </c>
      <c r="E673" s="17">
        <v>-11.1</v>
      </c>
      <c r="F673" s="17">
        <v>0</v>
      </c>
      <c r="G673" s="17">
        <v>0</v>
      </c>
      <c r="H673" s="37">
        <f t="shared" si="186"/>
        <v>12.020000000000003</v>
      </c>
      <c r="I673" s="37">
        <f>IF(H673&lt;'Roof Calculator'!$G$8, 1, 0)</f>
        <v>1</v>
      </c>
      <c r="J673" s="37">
        <f>IF(H673&gt;='Roof Calculator'!$G$8, 1, 0)</f>
        <v>0</v>
      </c>
      <c r="K673" s="37">
        <f t="shared" si="187"/>
        <v>12.020000000000003</v>
      </c>
      <c r="L673" s="37">
        <f t="shared" si="188"/>
        <v>0</v>
      </c>
      <c r="M673" s="37">
        <v>0</v>
      </c>
      <c r="N673" s="37">
        <f t="shared" si="189"/>
        <v>0</v>
      </c>
      <c r="O673" s="37">
        <v>0</v>
      </c>
      <c r="P673" s="37">
        <v>0</v>
      </c>
      <c r="Q673" s="21">
        <f t="shared" si="190"/>
        <v>39.790999999999997</v>
      </c>
      <c r="R673" s="21">
        <f t="shared" si="199"/>
        <v>28.125000000000252</v>
      </c>
      <c r="S673" s="21">
        <f t="shared" si="200"/>
        <v>-18.314399671239709</v>
      </c>
      <c r="T673" s="21">
        <f t="shared" si="191"/>
        <v>86.147999999999996</v>
      </c>
      <c r="U673" s="37">
        <f>VLOOKUP(Time_Zone, 'LSTM LookUp'!$B$5:$D$8, 3, FALSE)</f>
        <v>-75</v>
      </c>
      <c r="V673" s="21">
        <f t="shared" si="201"/>
        <v>-12.999995719370084</v>
      </c>
      <c r="W673" s="21">
        <f t="shared" si="192"/>
        <v>37.898001070157477</v>
      </c>
      <c r="X673" s="21">
        <f t="shared" si="193"/>
        <v>0</v>
      </c>
      <c r="Y673" s="21">
        <f t="shared" si="194"/>
        <v>0</v>
      </c>
      <c r="Z673" s="21">
        <f t="shared" si="202"/>
        <v>0</v>
      </c>
      <c r="AA673" s="21">
        <f t="shared" si="195"/>
        <v>0</v>
      </c>
      <c r="AB673" s="21">
        <f t="shared" si="196"/>
        <v>0</v>
      </c>
      <c r="AC673" s="21">
        <f t="shared" si="197"/>
        <v>0</v>
      </c>
      <c r="AD673" s="21">
        <f t="shared" si="203"/>
        <v>0</v>
      </c>
      <c r="AE673" s="21" t="str">
        <f t="shared" si="198"/>
        <v>1/28/4:00</v>
      </c>
    </row>
    <row r="674" spans="2:31">
      <c r="B674" s="37">
        <v>1</v>
      </c>
      <c r="C674" s="38">
        <v>28</v>
      </c>
      <c r="D674" s="38">
        <v>5</v>
      </c>
      <c r="E674" s="17">
        <v>-11.1</v>
      </c>
      <c r="F674" s="17">
        <v>0</v>
      </c>
      <c r="G674" s="17">
        <v>0</v>
      </c>
      <c r="H674" s="37">
        <f t="shared" si="186"/>
        <v>12.020000000000003</v>
      </c>
      <c r="I674" s="37">
        <f>IF(H674&lt;'Roof Calculator'!$G$8, 1, 0)</f>
        <v>1</v>
      </c>
      <c r="J674" s="37">
        <f>IF(H674&gt;='Roof Calculator'!$G$8, 1, 0)</f>
        <v>0</v>
      </c>
      <c r="K674" s="37">
        <f t="shared" si="187"/>
        <v>12.020000000000003</v>
      </c>
      <c r="L674" s="37">
        <f t="shared" si="188"/>
        <v>0</v>
      </c>
      <c r="M674" s="37">
        <v>0</v>
      </c>
      <c r="N674" s="37">
        <f t="shared" si="189"/>
        <v>0</v>
      </c>
      <c r="O674" s="37">
        <v>0</v>
      </c>
      <c r="P674" s="37">
        <v>0</v>
      </c>
      <c r="Q674" s="21">
        <f t="shared" si="190"/>
        <v>39.790999999999997</v>
      </c>
      <c r="R674" s="21">
        <f t="shared" si="199"/>
        <v>28.16666666666692</v>
      </c>
      <c r="S674" s="21">
        <f t="shared" si="200"/>
        <v>-18.303825074262797</v>
      </c>
      <c r="T674" s="21">
        <f t="shared" si="191"/>
        <v>86.147999999999996</v>
      </c>
      <c r="U674" s="37">
        <f>VLOOKUP(Time_Zone, 'LSTM LookUp'!$B$5:$D$8, 3, FALSE)</f>
        <v>-75</v>
      </c>
      <c r="V674" s="21">
        <f t="shared" si="201"/>
        <v>-13.00840739578301</v>
      </c>
      <c r="W674" s="21">
        <f t="shared" si="192"/>
        <v>52.895898151054254</v>
      </c>
      <c r="X674" s="21">
        <f t="shared" si="193"/>
        <v>0</v>
      </c>
      <c r="Y674" s="21">
        <f t="shared" si="194"/>
        <v>0</v>
      </c>
      <c r="Z674" s="21">
        <f t="shared" si="202"/>
        <v>0</v>
      </c>
      <c r="AA674" s="21">
        <f t="shared" si="195"/>
        <v>0</v>
      </c>
      <c r="AB674" s="21">
        <f t="shared" si="196"/>
        <v>0</v>
      </c>
      <c r="AC674" s="21">
        <f t="shared" si="197"/>
        <v>0</v>
      </c>
      <c r="AD674" s="21">
        <f t="shared" si="203"/>
        <v>0</v>
      </c>
      <c r="AE674" s="21" t="str">
        <f t="shared" si="198"/>
        <v>1/28/5:00</v>
      </c>
    </row>
    <row r="675" spans="2:31">
      <c r="B675" s="37">
        <v>1</v>
      </c>
      <c r="C675" s="38">
        <v>28</v>
      </c>
      <c r="D675" s="38">
        <v>6</v>
      </c>
      <c r="E675" s="17">
        <v>-10.6</v>
      </c>
      <c r="F675" s="17">
        <v>0</v>
      </c>
      <c r="G675" s="17">
        <v>0</v>
      </c>
      <c r="H675" s="37">
        <f t="shared" si="186"/>
        <v>12.920000000000002</v>
      </c>
      <c r="I675" s="37">
        <f>IF(H675&lt;'Roof Calculator'!$G$8, 1, 0)</f>
        <v>1</v>
      </c>
      <c r="J675" s="37">
        <f>IF(H675&gt;='Roof Calculator'!$G$8, 1, 0)</f>
        <v>0</v>
      </c>
      <c r="K675" s="37">
        <f t="shared" si="187"/>
        <v>12.920000000000002</v>
      </c>
      <c r="L675" s="37">
        <f t="shared" si="188"/>
        <v>0</v>
      </c>
      <c r="M675" s="37">
        <v>0</v>
      </c>
      <c r="N675" s="37">
        <f t="shared" si="189"/>
        <v>0</v>
      </c>
      <c r="O675" s="37">
        <v>0</v>
      </c>
      <c r="P675" s="37">
        <v>0</v>
      </c>
      <c r="Q675" s="21">
        <f t="shared" si="190"/>
        <v>39.790999999999997</v>
      </c>
      <c r="R675" s="21">
        <f t="shared" si="199"/>
        <v>28.208333333333588</v>
      </c>
      <c r="S675" s="21">
        <f t="shared" si="200"/>
        <v>-18.293241372873879</v>
      </c>
      <c r="T675" s="21">
        <f t="shared" si="191"/>
        <v>86.147999999999996</v>
      </c>
      <c r="U675" s="37">
        <f>VLOOKUP(Time_Zone, 'LSTM LookUp'!$B$5:$D$8, 3, FALSE)</f>
        <v>-75</v>
      </c>
      <c r="V675" s="21">
        <f t="shared" si="201"/>
        <v>-13.016797613433429</v>
      </c>
      <c r="W675" s="21">
        <f t="shared" si="192"/>
        <v>67.893800596641611</v>
      </c>
      <c r="X675" s="21">
        <f t="shared" si="193"/>
        <v>0</v>
      </c>
      <c r="Y675" s="21">
        <f t="shared" si="194"/>
        <v>0</v>
      </c>
      <c r="Z675" s="21">
        <f t="shared" si="202"/>
        <v>0</v>
      </c>
      <c r="AA675" s="21">
        <f t="shared" si="195"/>
        <v>0</v>
      </c>
      <c r="AB675" s="21">
        <f t="shared" si="196"/>
        <v>0</v>
      </c>
      <c r="AC675" s="21">
        <f t="shared" si="197"/>
        <v>0</v>
      </c>
      <c r="AD675" s="21">
        <f t="shared" si="203"/>
        <v>0</v>
      </c>
      <c r="AE675" s="21" t="str">
        <f t="shared" si="198"/>
        <v>1/28/6:00</v>
      </c>
    </row>
    <row r="676" spans="2:31">
      <c r="B676" s="37">
        <v>1</v>
      </c>
      <c r="C676" s="38">
        <v>28</v>
      </c>
      <c r="D676" s="38">
        <v>7</v>
      </c>
      <c r="E676" s="17">
        <v>-10.6</v>
      </c>
      <c r="F676" s="17">
        <v>0</v>
      </c>
      <c r="G676" s="17">
        <v>0</v>
      </c>
      <c r="H676" s="37">
        <f t="shared" si="186"/>
        <v>12.920000000000002</v>
      </c>
      <c r="I676" s="37">
        <f>IF(H676&lt;'Roof Calculator'!$G$8, 1, 0)</f>
        <v>1</v>
      </c>
      <c r="J676" s="37">
        <f>IF(H676&gt;='Roof Calculator'!$G$8, 1, 0)</f>
        <v>0</v>
      </c>
      <c r="K676" s="37">
        <f t="shared" si="187"/>
        <v>12.920000000000002</v>
      </c>
      <c r="L676" s="37">
        <f t="shared" si="188"/>
        <v>0</v>
      </c>
      <c r="M676" s="37">
        <v>0</v>
      </c>
      <c r="N676" s="37">
        <f t="shared" si="189"/>
        <v>0</v>
      </c>
      <c r="O676" s="37">
        <v>0</v>
      </c>
      <c r="P676" s="37">
        <v>0</v>
      </c>
      <c r="Q676" s="21">
        <f t="shared" si="190"/>
        <v>39.790999999999997</v>
      </c>
      <c r="R676" s="21">
        <f t="shared" si="199"/>
        <v>28.250000000000256</v>
      </c>
      <c r="S676" s="21">
        <f t="shared" si="200"/>
        <v>-18.282648573824517</v>
      </c>
      <c r="T676" s="21">
        <f t="shared" si="191"/>
        <v>86.147999999999996</v>
      </c>
      <c r="U676" s="37">
        <f>VLOOKUP(Time_Zone, 'LSTM LookUp'!$B$5:$D$8, 3, FALSE)</f>
        <v>-75</v>
      </c>
      <c r="V676" s="21">
        <f t="shared" si="201"/>
        <v>-13.025166362652497</v>
      </c>
      <c r="W676" s="21">
        <f t="shared" si="192"/>
        <v>82.891708409336871</v>
      </c>
      <c r="X676" s="21">
        <f t="shared" si="193"/>
        <v>0</v>
      </c>
      <c r="Y676" s="21">
        <f t="shared" si="194"/>
        <v>0</v>
      </c>
      <c r="Z676" s="21">
        <f t="shared" si="202"/>
        <v>0</v>
      </c>
      <c r="AA676" s="21">
        <f t="shared" si="195"/>
        <v>0</v>
      </c>
      <c r="AB676" s="21">
        <f t="shared" si="196"/>
        <v>0</v>
      </c>
      <c r="AC676" s="21">
        <f t="shared" si="197"/>
        <v>0</v>
      </c>
      <c r="AD676" s="21">
        <f t="shared" si="203"/>
        <v>0</v>
      </c>
      <c r="AE676" s="21" t="str">
        <f t="shared" si="198"/>
        <v>1/28/7:00</v>
      </c>
    </row>
    <row r="677" spans="2:31">
      <c r="B677" s="37">
        <v>1</v>
      </c>
      <c r="C677" s="38">
        <v>28</v>
      </c>
      <c r="D677" s="38">
        <v>8</v>
      </c>
      <c r="E677" s="17">
        <v>-9.4</v>
      </c>
      <c r="F677" s="17">
        <v>0</v>
      </c>
      <c r="G677" s="17">
        <v>0</v>
      </c>
      <c r="H677" s="37">
        <f t="shared" si="186"/>
        <v>15.079999999999998</v>
      </c>
      <c r="I677" s="37">
        <f>IF(H677&lt;'Roof Calculator'!$G$8, 1, 0)</f>
        <v>1</v>
      </c>
      <c r="J677" s="37">
        <f>IF(H677&gt;='Roof Calculator'!$G$8, 1, 0)</f>
        <v>0</v>
      </c>
      <c r="K677" s="37">
        <f t="shared" si="187"/>
        <v>15.079999999999998</v>
      </c>
      <c r="L677" s="37">
        <f t="shared" si="188"/>
        <v>0</v>
      </c>
      <c r="M677" s="37">
        <v>0</v>
      </c>
      <c r="N677" s="37">
        <f t="shared" si="189"/>
        <v>0</v>
      </c>
      <c r="O677" s="37">
        <v>0</v>
      </c>
      <c r="P677" s="37">
        <v>0</v>
      </c>
      <c r="Q677" s="21">
        <f t="shared" si="190"/>
        <v>39.790999999999997</v>
      </c>
      <c r="R677" s="21">
        <f t="shared" si="199"/>
        <v>28.291666666666924</v>
      </c>
      <c r="S677" s="21">
        <f t="shared" si="200"/>
        <v>-18.272046683869203</v>
      </c>
      <c r="T677" s="21">
        <f t="shared" si="191"/>
        <v>86.147999999999996</v>
      </c>
      <c r="U677" s="37">
        <f>VLOOKUP(Time_Zone, 'LSTM LookUp'!$B$5:$D$8, 3, FALSE)</f>
        <v>-75</v>
      </c>
      <c r="V677" s="21">
        <f t="shared" si="201"/>
        <v>-13.033513633812822</v>
      </c>
      <c r="W677" s="21">
        <f t="shared" si="192"/>
        <v>97.889621591546785</v>
      </c>
      <c r="X677" s="21">
        <f t="shared" si="193"/>
        <v>0</v>
      </c>
      <c r="Y677" s="21">
        <f t="shared" si="194"/>
        <v>0</v>
      </c>
      <c r="Z677" s="21">
        <f t="shared" si="202"/>
        <v>0</v>
      </c>
      <c r="AA677" s="21">
        <f t="shared" si="195"/>
        <v>0</v>
      </c>
      <c r="AB677" s="21">
        <f t="shared" si="196"/>
        <v>0</v>
      </c>
      <c r="AC677" s="21">
        <f t="shared" si="197"/>
        <v>0</v>
      </c>
      <c r="AD677" s="21">
        <f t="shared" si="203"/>
        <v>0</v>
      </c>
      <c r="AE677" s="21" t="str">
        <f t="shared" si="198"/>
        <v>1/28/8:00</v>
      </c>
    </row>
    <row r="678" spans="2:31">
      <c r="B678" s="37">
        <v>1</v>
      </c>
      <c r="C678" s="38">
        <v>28</v>
      </c>
      <c r="D678" s="38">
        <v>9</v>
      </c>
      <c r="E678" s="17">
        <v>-8.3000000000000007</v>
      </c>
      <c r="F678" s="17">
        <v>34</v>
      </c>
      <c r="G678" s="17">
        <v>16</v>
      </c>
      <c r="H678" s="37">
        <f t="shared" si="186"/>
        <v>17.059999999999999</v>
      </c>
      <c r="I678" s="37">
        <f>IF(H678&lt;'Roof Calculator'!$G$8, 1, 0)</f>
        <v>1</v>
      </c>
      <c r="J678" s="37">
        <f>IF(H678&gt;='Roof Calculator'!$G$8, 1, 0)</f>
        <v>0</v>
      </c>
      <c r="K678" s="37">
        <f t="shared" si="187"/>
        <v>17.059999999999999</v>
      </c>
      <c r="L678" s="37">
        <f t="shared" si="188"/>
        <v>0</v>
      </c>
      <c r="M678" s="37">
        <v>0</v>
      </c>
      <c r="N678" s="37">
        <f t="shared" si="189"/>
        <v>34</v>
      </c>
      <c r="O678" s="37">
        <v>0</v>
      </c>
      <c r="P678" s="37">
        <v>0</v>
      </c>
      <c r="Q678" s="21">
        <f t="shared" si="190"/>
        <v>39.790999999999997</v>
      </c>
      <c r="R678" s="21">
        <f t="shared" si="199"/>
        <v>28.333333333333591</v>
      </c>
      <c r="S678" s="21">
        <f t="shared" si="200"/>
        <v>-18.261435709765319</v>
      </c>
      <c r="T678" s="21">
        <f t="shared" si="191"/>
        <v>86.147999999999996</v>
      </c>
      <c r="U678" s="37">
        <f>VLOOKUP(Time_Zone, 'LSTM LookUp'!$B$5:$D$8, 3, FALSE)</f>
        <v>-75</v>
      </c>
      <c r="V678" s="21">
        <f t="shared" si="201"/>
        <v>-13.041839417328463</v>
      </c>
      <c r="W678" s="21">
        <f t="shared" si="192"/>
        <v>112.88754014566788</v>
      </c>
      <c r="X678" s="21">
        <f t="shared" si="193"/>
        <v>-7.7493547886895779</v>
      </c>
      <c r="Y678" s="21">
        <f t="shared" si="194"/>
        <v>26.25064521131042</v>
      </c>
      <c r="Z678" s="21">
        <f t="shared" si="202"/>
        <v>8.3209960480296505</v>
      </c>
      <c r="AA678" s="21">
        <f t="shared" si="195"/>
        <v>8.3209960480296505</v>
      </c>
      <c r="AB678" s="21">
        <f t="shared" si="196"/>
        <v>0</v>
      </c>
      <c r="AC678" s="21">
        <f t="shared" si="197"/>
        <v>0</v>
      </c>
      <c r="AD678" s="21">
        <f t="shared" si="203"/>
        <v>0</v>
      </c>
      <c r="AE678" s="21" t="str">
        <f t="shared" si="198"/>
        <v>1/28/9:00</v>
      </c>
    </row>
    <row r="679" spans="2:31">
      <c r="B679" s="37">
        <v>1</v>
      </c>
      <c r="C679" s="38">
        <v>28</v>
      </c>
      <c r="D679" s="38">
        <v>10</v>
      </c>
      <c r="E679" s="17">
        <v>-6.1</v>
      </c>
      <c r="F679" s="17">
        <v>108</v>
      </c>
      <c r="G679" s="17">
        <v>194</v>
      </c>
      <c r="H679" s="37">
        <f t="shared" si="186"/>
        <v>21.02</v>
      </c>
      <c r="I679" s="37">
        <f>IF(H679&lt;'Roof Calculator'!$G$8, 1, 0)</f>
        <v>1</v>
      </c>
      <c r="J679" s="37">
        <f>IF(H679&gt;='Roof Calculator'!$G$8, 1, 0)</f>
        <v>0</v>
      </c>
      <c r="K679" s="37">
        <f t="shared" si="187"/>
        <v>21.02</v>
      </c>
      <c r="L679" s="37">
        <f t="shared" si="188"/>
        <v>0</v>
      </c>
      <c r="M679" s="37">
        <v>0</v>
      </c>
      <c r="N679" s="37">
        <f t="shared" si="189"/>
        <v>108</v>
      </c>
      <c r="O679" s="37">
        <v>0</v>
      </c>
      <c r="P679" s="37">
        <v>0</v>
      </c>
      <c r="Q679" s="21">
        <f t="shared" si="190"/>
        <v>39.790999999999997</v>
      </c>
      <c r="R679" s="21">
        <f t="shared" si="199"/>
        <v>28.375000000000259</v>
      </c>
      <c r="S679" s="21">
        <f t="shared" si="200"/>
        <v>-18.250815658273122</v>
      </c>
      <c r="T679" s="21">
        <f t="shared" si="191"/>
        <v>86.147999999999996</v>
      </c>
      <c r="U679" s="37">
        <f>VLOOKUP(Time_Zone, 'LSTM LookUp'!$B$5:$D$8, 3, FALSE)</f>
        <v>-75</v>
      </c>
      <c r="V679" s="21">
        <f t="shared" si="201"/>
        <v>-13.050143703654966</v>
      </c>
      <c r="W679" s="21">
        <f t="shared" si="192"/>
        <v>127.88546407408624</v>
      </c>
      <c r="X679" s="21">
        <f t="shared" si="193"/>
        <v>-125.81800902286938</v>
      </c>
      <c r="Y679" s="21">
        <f t="shared" si="194"/>
        <v>-17.818009022869376</v>
      </c>
      <c r="Z679" s="21">
        <f t="shared" si="202"/>
        <v>-5.6479976575650603</v>
      </c>
      <c r="AA679" s="21">
        <f t="shared" si="195"/>
        <v>-5.6479976575650603</v>
      </c>
      <c r="AB679" s="21">
        <f t="shared" si="196"/>
        <v>0</v>
      </c>
      <c r="AC679" s="21">
        <f t="shared" si="197"/>
        <v>0</v>
      </c>
      <c r="AD679" s="21">
        <f t="shared" si="203"/>
        <v>0</v>
      </c>
      <c r="AE679" s="21" t="str">
        <f t="shared" si="198"/>
        <v>1/28/10:00</v>
      </c>
    </row>
    <row r="680" spans="2:31">
      <c r="B680" s="37">
        <v>1</v>
      </c>
      <c r="C680" s="38">
        <v>28</v>
      </c>
      <c r="D680" s="38">
        <v>11</v>
      </c>
      <c r="E680" s="17">
        <v>-3.9</v>
      </c>
      <c r="F680" s="17">
        <v>172</v>
      </c>
      <c r="G680" s="17">
        <v>99</v>
      </c>
      <c r="H680" s="37">
        <f t="shared" si="186"/>
        <v>24.98</v>
      </c>
      <c r="I680" s="37">
        <f>IF(H680&lt;'Roof Calculator'!$G$8, 1, 0)</f>
        <v>1</v>
      </c>
      <c r="J680" s="37">
        <f>IF(H680&gt;='Roof Calculator'!$G$8, 1, 0)</f>
        <v>0</v>
      </c>
      <c r="K680" s="37">
        <f t="shared" si="187"/>
        <v>24.98</v>
      </c>
      <c r="L680" s="37">
        <f t="shared" si="188"/>
        <v>0</v>
      </c>
      <c r="M680" s="37">
        <v>0</v>
      </c>
      <c r="N680" s="37">
        <f t="shared" si="189"/>
        <v>172</v>
      </c>
      <c r="O680" s="37">
        <v>0</v>
      </c>
      <c r="P680" s="37">
        <v>0</v>
      </c>
      <c r="Q680" s="21">
        <f t="shared" si="190"/>
        <v>39.790999999999997</v>
      </c>
      <c r="R680" s="21">
        <f t="shared" si="199"/>
        <v>28.416666666666927</v>
      </c>
      <c r="S680" s="21">
        <f t="shared" si="200"/>
        <v>-18.240186536155782</v>
      </c>
      <c r="T680" s="21">
        <f t="shared" si="191"/>
        <v>86.147999999999996</v>
      </c>
      <c r="U680" s="37">
        <f>VLOOKUP(Time_Zone, 'LSTM LookUp'!$B$5:$D$8, 3, FALSE)</f>
        <v>-75</v>
      </c>
      <c r="V680" s="21">
        <f t="shared" si="201"/>
        <v>-13.05842648328936</v>
      </c>
      <c r="W680" s="21">
        <f t="shared" si="192"/>
        <v>142.88339337917765</v>
      </c>
      <c r="X680" s="21">
        <f t="shared" si="193"/>
        <v>-77.442392497249131</v>
      </c>
      <c r="Y680" s="21">
        <f t="shared" si="194"/>
        <v>94.557607502750869</v>
      </c>
      <c r="Z680" s="21">
        <f t="shared" si="202"/>
        <v>29.973110070548678</v>
      </c>
      <c r="AA680" s="21">
        <f t="shared" si="195"/>
        <v>29.973110070548678</v>
      </c>
      <c r="AB680" s="21">
        <f t="shared" si="196"/>
        <v>0</v>
      </c>
      <c r="AC680" s="21">
        <f t="shared" si="197"/>
        <v>0</v>
      </c>
      <c r="AD680" s="21">
        <f t="shared" si="203"/>
        <v>0</v>
      </c>
      <c r="AE680" s="21" t="str">
        <f t="shared" si="198"/>
        <v>1/28/11:00</v>
      </c>
    </row>
    <row r="681" spans="2:31">
      <c r="B681" s="37">
        <v>1</v>
      </c>
      <c r="C681" s="38">
        <v>28</v>
      </c>
      <c r="D681" s="38">
        <v>12</v>
      </c>
      <c r="E681" s="17">
        <v>-1.1000000000000001</v>
      </c>
      <c r="F681" s="17">
        <v>232</v>
      </c>
      <c r="G681" s="17">
        <v>197</v>
      </c>
      <c r="H681" s="37">
        <f t="shared" si="186"/>
        <v>30.02</v>
      </c>
      <c r="I681" s="37">
        <f>IF(H681&lt;'Roof Calculator'!$G$8, 1, 0)</f>
        <v>1</v>
      </c>
      <c r="J681" s="37">
        <f>IF(H681&gt;='Roof Calculator'!$G$8, 1, 0)</f>
        <v>0</v>
      </c>
      <c r="K681" s="37">
        <f t="shared" si="187"/>
        <v>30.02</v>
      </c>
      <c r="L681" s="37">
        <f t="shared" si="188"/>
        <v>0</v>
      </c>
      <c r="M681" s="37">
        <v>0</v>
      </c>
      <c r="N681" s="37">
        <f t="shared" si="189"/>
        <v>232</v>
      </c>
      <c r="O681" s="37">
        <v>0</v>
      </c>
      <c r="P681" s="37">
        <v>0</v>
      </c>
      <c r="Q681" s="21">
        <f t="shared" si="190"/>
        <v>39.790999999999997</v>
      </c>
      <c r="R681" s="21">
        <f t="shared" si="199"/>
        <v>28.458333333333595</v>
      </c>
      <c r="S681" s="21">
        <f t="shared" si="200"/>
        <v>-18.229548350179321</v>
      </c>
      <c r="T681" s="21">
        <f t="shared" si="191"/>
        <v>86.147999999999996</v>
      </c>
      <c r="U681" s="37">
        <f>VLOOKUP(Time_Zone, 'LSTM LookUp'!$B$5:$D$8, 3, FALSE)</f>
        <v>-75</v>
      </c>
      <c r="V681" s="21">
        <f t="shared" si="201"/>
        <v>-13.066687746770176</v>
      </c>
      <c r="W681" s="21">
        <f t="shared" si="192"/>
        <v>157.88132806330748</v>
      </c>
      <c r="X681" s="21">
        <f t="shared" si="193"/>
        <v>-172.63377767231287</v>
      </c>
      <c r="Y681" s="21">
        <f t="shared" si="194"/>
        <v>59.366222327687126</v>
      </c>
      <c r="Z681" s="21">
        <f t="shared" si="202"/>
        <v>18.818055609631038</v>
      </c>
      <c r="AA681" s="21">
        <f t="shared" si="195"/>
        <v>18.818055609631038</v>
      </c>
      <c r="AB681" s="21">
        <f t="shared" si="196"/>
        <v>0</v>
      </c>
      <c r="AC681" s="21">
        <f t="shared" si="197"/>
        <v>0</v>
      </c>
      <c r="AD681" s="21">
        <f t="shared" si="203"/>
        <v>0</v>
      </c>
      <c r="AE681" s="21" t="str">
        <f t="shared" si="198"/>
        <v>1/28/12:00</v>
      </c>
    </row>
    <row r="682" spans="2:31">
      <c r="B682" s="37">
        <v>1</v>
      </c>
      <c r="C682" s="38">
        <v>28</v>
      </c>
      <c r="D682" s="38">
        <v>13</v>
      </c>
      <c r="E682" s="17">
        <v>0</v>
      </c>
      <c r="F682" s="17">
        <v>221</v>
      </c>
      <c r="G682" s="17">
        <v>292</v>
      </c>
      <c r="H682" s="37">
        <f t="shared" si="186"/>
        <v>32</v>
      </c>
      <c r="I682" s="37">
        <f>IF(H682&lt;'Roof Calculator'!$G$8, 1, 0)</f>
        <v>1</v>
      </c>
      <c r="J682" s="37">
        <f>IF(H682&gt;='Roof Calculator'!$G$8, 1, 0)</f>
        <v>0</v>
      </c>
      <c r="K682" s="37">
        <f t="shared" si="187"/>
        <v>32</v>
      </c>
      <c r="L682" s="37">
        <f t="shared" si="188"/>
        <v>0</v>
      </c>
      <c r="M682" s="37">
        <v>0</v>
      </c>
      <c r="N682" s="37">
        <f t="shared" si="189"/>
        <v>221</v>
      </c>
      <c r="O682" s="37">
        <v>0</v>
      </c>
      <c r="P682" s="37">
        <v>0</v>
      </c>
      <c r="Q682" s="21">
        <f t="shared" si="190"/>
        <v>39.790999999999997</v>
      </c>
      <c r="R682" s="21">
        <f t="shared" si="199"/>
        <v>28.500000000000263</v>
      </c>
      <c r="S682" s="21">
        <f t="shared" si="200"/>
        <v>-18.218901107112639</v>
      </c>
      <c r="T682" s="21">
        <f t="shared" si="191"/>
        <v>86.147999999999996</v>
      </c>
      <c r="U682" s="37">
        <f>VLOOKUP(Time_Zone, 'LSTM LookUp'!$B$5:$D$8, 3, FALSE)</f>
        <v>-75</v>
      </c>
      <c r="V682" s="21">
        <f t="shared" si="201"/>
        <v>-13.074927484677467</v>
      </c>
      <c r="W682" s="21">
        <f t="shared" si="192"/>
        <v>172.8792681288306</v>
      </c>
      <c r="X682" s="21">
        <f t="shared" si="193"/>
        <v>-269.90328142609496</v>
      </c>
      <c r="Y682" s="21">
        <f t="shared" si="194"/>
        <v>-48.903281426094964</v>
      </c>
      <c r="Z682" s="21">
        <f t="shared" si="202"/>
        <v>-15.501486085640655</v>
      </c>
      <c r="AA682" s="21">
        <f t="shared" si="195"/>
        <v>-15.501486085640655</v>
      </c>
      <c r="AB682" s="21">
        <f t="shared" si="196"/>
        <v>0</v>
      </c>
      <c r="AC682" s="21">
        <f t="shared" si="197"/>
        <v>0</v>
      </c>
      <c r="AD682" s="21">
        <f t="shared" si="203"/>
        <v>0</v>
      </c>
      <c r="AE682" s="21" t="str">
        <f t="shared" si="198"/>
        <v>1/28/13:00</v>
      </c>
    </row>
    <row r="683" spans="2:31">
      <c r="B683" s="37">
        <v>1</v>
      </c>
      <c r="C683" s="38">
        <v>28</v>
      </c>
      <c r="D683" s="38">
        <v>14</v>
      </c>
      <c r="E683" s="17">
        <v>1.7</v>
      </c>
      <c r="F683" s="17">
        <v>262</v>
      </c>
      <c r="G683" s="17">
        <v>160</v>
      </c>
      <c r="H683" s="37">
        <f t="shared" si="186"/>
        <v>35.06</v>
      </c>
      <c r="I683" s="37">
        <f>IF(H683&lt;'Roof Calculator'!$G$8, 1, 0)</f>
        <v>1</v>
      </c>
      <c r="J683" s="37">
        <f>IF(H683&gt;='Roof Calculator'!$G$8, 1, 0)</f>
        <v>0</v>
      </c>
      <c r="K683" s="37">
        <f t="shared" si="187"/>
        <v>35.06</v>
      </c>
      <c r="L683" s="37">
        <f t="shared" si="188"/>
        <v>0</v>
      </c>
      <c r="M683" s="37">
        <v>0</v>
      </c>
      <c r="N683" s="37">
        <f t="shared" si="189"/>
        <v>262</v>
      </c>
      <c r="O683" s="37">
        <v>0</v>
      </c>
      <c r="P683" s="37">
        <v>0</v>
      </c>
      <c r="Q683" s="21">
        <f t="shared" si="190"/>
        <v>39.790999999999997</v>
      </c>
      <c r="R683" s="21">
        <f t="shared" si="199"/>
        <v>28.541666666666931</v>
      </c>
      <c r="S683" s="21">
        <f t="shared" si="200"/>
        <v>-18.208244813727461</v>
      </c>
      <c r="T683" s="21">
        <f t="shared" si="191"/>
        <v>86.147999999999996</v>
      </c>
      <c r="U683" s="37">
        <f>VLOOKUP(Time_Zone, 'LSTM LookUp'!$B$5:$D$8, 3, FALSE)</f>
        <v>-75</v>
      </c>
      <c r="V683" s="21">
        <f t="shared" si="201"/>
        <v>-13.083145687632831</v>
      </c>
      <c r="W683" s="21">
        <f t="shared" si="192"/>
        <v>187.87721357809178</v>
      </c>
      <c r="X683" s="21">
        <f t="shared" si="193"/>
        <v>-147.67997687109522</v>
      </c>
      <c r="Y683" s="21">
        <f t="shared" si="194"/>
        <v>114.32002312890478</v>
      </c>
      <c r="Z683" s="21">
        <f t="shared" si="202"/>
        <v>36.237450661076103</v>
      </c>
      <c r="AA683" s="21">
        <f t="shared" si="195"/>
        <v>36.237450661076103</v>
      </c>
      <c r="AB683" s="21">
        <f t="shared" si="196"/>
        <v>0</v>
      </c>
      <c r="AC683" s="21">
        <f t="shared" si="197"/>
        <v>0</v>
      </c>
      <c r="AD683" s="21">
        <f t="shared" si="203"/>
        <v>0</v>
      </c>
      <c r="AE683" s="21" t="str">
        <f t="shared" si="198"/>
        <v>1/28/14:00</v>
      </c>
    </row>
    <row r="684" spans="2:31">
      <c r="B684" s="37">
        <v>1</v>
      </c>
      <c r="C684" s="38">
        <v>28</v>
      </c>
      <c r="D684" s="38">
        <v>15</v>
      </c>
      <c r="E684" s="17">
        <v>2.2000000000000002</v>
      </c>
      <c r="F684" s="17">
        <v>163</v>
      </c>
      <c r="G684" s="17">
        <v>119</v>
      </c>
      <c r="H684" s="37">
        <f t="shared" si="186"/>
        <v>35.96</v>
      </c>
      <c r="I684" s="37">
        <f>IF(H684&lt;'Roof Calculator'!$G$8, 1, 0)</f>
        <v>1</v>
      </c>
      <c r="J684" s="37">
        <f>IF(H684&gt;='Roof Calculator'!$G$8, 1, 0)</f>
        <v>0</v>
      </c>
      <c r="K684" s="37">
        <f t="shared" si="187"/>
        <v>35.96</v>
      </c>
      <c r="L684" s="37">
        <f t="shared" si="188"/>
        <v>0</v>
      </c>
      <c r="M684" s="37">
        <v>0</v>
      </c>
      <c r="N684" s="37">
        <f t="shared" si="189"/>
        <v>163</v>
      </c>
      <c r="O684" s="37">
        <v>0</v>
      </c>
      <c r="P684" s="37">
        <v>0</v>
      </c>
      <c r="Q684" s="21">
        <f t="shared" si="190"/>
        <v>39.790999999999997</v>
      </c>
      <c r="R684" s="21">
        <f t="shared" si="199"/>
        <v>28.583333333333599</v>
      </c>
      <c r="S684" s="21">
        <f t="shared" si="200"/>
        <v>-18.197579476798403</v>
      </c>
      <c r="T684" s="21">
        <f t="shared" si="191"/>
        <v>86.147999999999996</v>
      </c>
      <c r="U684" s="37">
        <f>VLOOKUP(Time_Zone, 'LSTM LookUp'!$B$5:$D$8, 3, FALSE)</f>
        <v>-75</v>
      </c>
      <c r="V684" s="21">
        <f t="shared" si="201"/>
        <v>-13.091342346299411</v>
      </c>
      <c r="W684" s="21">
        <f t="shared" si="192"/>
        <v>202.87516441342515</v>
      </c>
      <c r="X684" s="21">
        <f t="shared" si="193"/>
        <v>-103.81688765409388</v>
      </c>
      <c r="Y684" s="21">
        <f t="shared" si="194"/>
        <v>59.183112345906125</v>
      </c>
      <c r="Z684" s="21">
        <f t="shared" si="202"/>
        <v>18.760012943536946</v>
      </c>
      <c r="AA684" s="21">
        <f t="shared" si="195"/>
        <v>18.760012943536946</v>
      </c>
      <c r="AB684" s="21">
        <f t="shared" si="196"/>
        <v>0</v>
      </c>
      <c r="AC684" s="21">
        <f t="shared" si="197"/>
        <v>0</v>
      </c>
      <c r="AD684" s="21">
        <f t="shared" si="203"/>
        <v>0</v>
      </c>
      <c r="AE684" s="21" t="str">
        <f t="shared" si="198"/>
        <v>1/28/15:00</v>
      </c>
    </row>
    <row r="685" spans="2:31">
      <c r="B685" s="37">
        <v>1</v>
      </c>
      <c r="C685" s="38">
        <v>28</v>
      </c>
      <c r="D685" s="38">
        <v>16</v>
      </c>
      <c r="E685" s="17">
        <v>2.8</v>
      </c>
      <c r="F685" s="17">
        <v>190</v>
      </c>
      <c r="G685" s="17">
        <v>237</v>
      </c>
      <c r="H685" s="37">
        <f t="shared" si="186"/>
        <v>37.04</v>
      </c>
      <c r="I685" s="37">
        <f>IF(H685&lt;'Roof Calculator'!$G$8, 1, 0)</f>
        <v>1</v>
      </c>
      <c r="J685" s="37">
        <f>IF(H685&gt;='Roof Calculator'!$G$8, 1, 0)</f>
        <v>0</v>
      </c>
      <c r="K685" s="37">
        <f t="shared" si="187"/>
        <v>37.04</v>
      </c>
      <c r="L685" s="37">
        <f t="shared" si="188"/>
        <v>0</v>
      </c>
      <c r="M685" s="37">
        <v>0</v>
      </c>
      <c r="N685" s="37">
        <f t="shared" si="189"/>
        <v>190</v>
      </c>
      <c r="O685" s="37">
        <v>0</v>
      </c>
      <c r="P685" s="37">
        <v>0</v>
      </c>
      <c r="Q685" s="21">
        <f t="shared" si="190"/>
        <v>39.790999999999997</v>
      </c>
      <c r="R685" s="21">
        <f t="shared" si="199"/>
        <v>28.625000000000266</v>
      </c>
      <c r="S685" s="21">
        <f t="shared" si="200"/>
        <v>-18.18690510310288</v>
      </c>
      <c r="T685" s="21">
        <f t="shared" si="191"/>
        <v>86.147999999999996</v>
      </c>
      <c r="U685" s="37">
        <f>VLOOKUP(Time_Zone, 'LSTM LookUp'!$B$5:$D$8, 3, FALSE)</f>
        <v>-75</v>
      </c>
      <c r="V685" s="21">
        <f t="shared" si="201"/>
        <v>-13.099517451381921</v>
      </c>
      <c r="W685" s="21">
        <f t="shared" si="192"/>
        <v>217.87312063715453</v>
      </c>
      <c r="X685" s="21">
        <f t="shared" si="193"/>
        <v>-183.91016110804932</v>
      </c>
      <c r="Y685" s="21">
        <f t="shared" si="194"/>
        <v>6.0898388919506772</v>
      </c>
      <c r="Z685" s="21">
        <f t="shared" si="202"/>
        <v>1.9303725658988955</v>
      </c>
      <c r="AA685" s="21">
        <f t="shared" si="195"/>
        <v>1.9303725658988955</v>
      </c>
      <c r="AB685" s="21">
        <f t="shared" si="196"/>
        <v>0</v>
      </c>
      <c r="AC685" s="21">
        <f t="shared" si="197"/>
        <v>0</v>
      </c>
      <c r="AD685" s="21">
        <f t="shared" si="203"/>
        <v>0</v>
      </c>
      <c r="AE685" s="21" t="str">
        <f t="shared" si="198"/>
        <v>1/28/16:00</v>
      </c>
    </row>
    <row r="686" spans="2:31">
      <c r="B686" s="37">
        <v>1</v>
      </c>
      <c r="C686" s="38">
        <v>28</v>
      </c>
      <c r="D686" s="38">
        <v>17</v>
      </c>
      <c r="E686" s="17">
        <v>2.2000000000000002</v>
      </c>
      <c r="F686" s="17">
        <v>102</v>
      </c>
      <c r="G686" s="17">
        <v>202</v>
      </c>
      <c r="H686" s="37">
        <f t="shared" si="186"/>
        <v>35.96</v>
      </c>
      <c r="I686" s="37">
        <f>IF(H686&lt;'Roof Calculator'!$G$8, 1, 0)</f>
        <v>1</v>
      </c>
      <c r="J686" s="37">
        <f>IF(H686&gt;='Roof Calculator'!$G$8, 1, 0)</f>
        <v>0</v>
      </c>
      <c r="K686" s="37">
        <f t="shared" si="187"/>
        <v>35.96</v>
      </c>
      <c r="L686" s="37">
        <f t="shared" si="188"/>
        <v>0</v>
      </c>
      <c r="M686" s="37">
        <v>0</v>
      </c>
      <c r="N686" s="37">
        <f t="shared" si="189"/>
        <v>102</v>
      </c>
      <c r="O686" s="37">
        <v>0</v>
      </c>
      <c r="P686" s="37">
        <v>0</v>
      </c>
      <c r="Q686" s="21">
        <f t="shared" si="190"/>
        <v>39.790999999999997</v>
      </c>
      <c r="R686" s="21">
        <f t="shared" si="199"/>
        <v>28.666666666666934</v>
      </c>
      <c r="S686" s="21">
        <f t="shared" si="200"/>
        <v>-18.176221699421152</v>
      </c>
      <c r="T686" s="21">
        <f t="shared" si="191"/>
        <v>86.147999999999996</v>
      </c>
      <c r="U686" s="37">
        <f>VLOOKUP(Time_Zone, 'LSTM LookUp'!$B$5:$D$8, 3, FALSE)</f>
        <v>-75</v>
      </c>
      <c r="V686" s="21">
        <f t="shared" si="201"/>
        <v>-13.107670993626654</v>
      </c>
      <c r="W686" s="21">
        <f t="shared" si="192"/>
        <v>232.87108225159332</v>
      </c>
      <c r="X686" s="21">
        <f t="shared" si="193"/>
        <v>-129.34062558861427</v>
      </c>
      <c r="Y686" s="21">
        <f t="shared" si="194"/>
        <v>-27.340625588614273</v>
      </c>
      <c r="Z686" s="21">
        <f t="shared" si="202"/>
        <v>-8.6665007904451787</v>
      </c>
      <c r="AA686" s="21">
        <f t="shared" si="195"/>
        <v>-8.6665007904451787</v>
      </c>
      <c r="AB686" s="21">
        <f t="shared" si="196"/>
        <v>0</v>
      </c>
      <c r="AC686" s="21">
        <f t="shared" si="197"/>
        <v>0</v>
      </c>
      <c r="AD686" s="21">
        <f t="shared" si="203"/>
        <v>0</v>
      </c>
      <c r="AE686" s="21" t="str">
        <f t="shared" si="198"/>
        <v>1/28/17:00</v>
      </c>
    </row>
    <row r="687" spans="2:31">
      <c r="B687" s="37">
        <v>1</v>
      </c>
      <c r="C687" s="38">
        <v>28</v>
      </c>
      <c r="D687" s="38">
        <v>18</v>
      </c>
      <c r="E687" s="17">
        <v>1.7</v>
      </c>
      <c r="F687" s="17">
        <v>24</v>
      </c>
      <c r="G687" s="17">
        <v>136</v>
      </c>
      <c r="H687" s="37">
        <f t="shared" si="186"/>
        <v>35.06</v>
      </c>
      <c r="I687" s="37">
        <f>IF(H687&lt;'Roof Calculator'!$G$8, 1, 0)</f>
        <v>1</v>
      </c>
      <c r="J687" s="37">
        <f>IF(H687&gt;='Roof Calculator'!$G$8, 1, 0)</f>
        <v>0</v>
      </c>
      <c r="K687" s="37">
        <f t="shared" si="187"/>
        <v>35.06</v>
      </c>
      <c r="L687" s="37">
        <f t="shared" si="188"/>
        <v>0</v>
      </c>
      <c r="M687" s="37">
        <v>0</v>
      </c>
      <c r="N687" s="37">
        <f t="shared" si="189"/>
        <v>24</v>
      </c>
      <c r="O687" s="37">
        <v>0</v>
      </c>
      <c r="P687" s="37">
        <v>0</v>
      </c>
      <c r="Q687" s="21">
        <f t="shared" si="190"/>
        <v>39.790999999999997</v>
      </c>
      <c r="R687" s="21">
        <f t="shared" si="199"/>
        <v>28.708333333333602</v>
      </c>
      <c r="S687" s="21">
        <f t="shared" si="200"/>
        <v>-18.165529272536286</v>
      </c>
      <c r="T687" s="21">
        <f t="shared" si="191"/>
        <v>86.147999999999996</v>
      </c>
      <c r="U687" s="37">
        <f>VLOOKUP(Time_Zone, 'LSTM LookUp'!$B$5:$D$8, 3, FALSE)</f>
        <v>-75</v>
      </c>
      <c r="V687" s="21">
        <f t="shared" si="201"/>
        <v>-13.115802963821507</v>
      </c>
      <c r="W687" s="21">
        <f t="shared" si="192"/>
        <v>247.86904925904463</v>
      </c>
      <c r="X687" s="21">
        <f t="shared" si="193"/>
        <v>-64.541133999169347</v>
      </c>
      <c r="Y687" s="21">
        <f t="shared" si="194"/>
        <v>-40.541133999169347</v>
      </c>
      <c r="Z687" s="21">
        <f t="shared" si="202"/>
        <v>-12.850831401446099</v>
      </c>
      <c r="AA687" s="21">
        <f t="shared" si="195"/>
        <v>-12.850831401446099</v>
      </c>
      <c r="AB687" s="21">
        <f t="shared" si="196"/>
        <v>0</v>
      </c>
      <c r="AC687" s="21">
        <f t="shared" si="197"/>
        <v>0</v>
      </c>
      <c r="AD687" s="21">
        <f t="shared" si="203"/>
        <v>0</v>
      </c>
      <c r="AE687" s="21" t="str">
        <f t="shared" si="198"/>
        <v>1/28/18:00</v>
      </c>
    </row>
    <row r="688" spans="2:31">
      <c r="B688" s="37">
        <v>1</v>
      </c>
      <c r="C688" s="38">
        <v>28</v>
      </c>
      <c r="D688" s="38">
        <v>19</v>
      </c>
      <c r="E688" s="17">
        <v>1.1000000000000001</v>
      </c>
      <c r="F688" s="17">
        <v>0</v>
      </c>
      <c r="G688" s="17">
        <v>0</v>
      </c>
      <c r="H688" s="37">
        <f t="shared" si="186"/>
        <v>33.979999999999997</v>
      </c>
      <c r="I688" s="37">
        <f>IF(H688&lt;'Roof Calculator'!$G$8, 1, 0)</f>
        <v>1</v>
      </c>
      <c r="J688" s="37">
        <f>IF(H688&gt;='Roof Calculator'!$G$8, 1, 0)</f>
        <v>0</v>
      </c>
      <c r="K688" s="37">
        <f t="shared" si="187"/>
        <v>33.979999999999997</v>
      </c>
      <c r="L688" s="37">
        <f t="shared" si="188"/>
        <v>0</v>
      </c>
      <c r="M688" s="37">
        <v>0</v>
      </c>
      <c r="N688" s="37">
        <f t="shared" si="189"/>
        <v>0</v>
      </c>
      <c r="O688" s="37">
        <v>0</v>
      </c>
      <c r="P688" s="37">
        <v>0</v>
      </c>
      <c r="Q688" s="21">
        <f t="shared" si="190"/>
        <v>39.790999999999997</v>
      </c>
      <c r="R688" s="21">
        <f t="shared" si="199"/>
        <v>28.75000000000027</v>
      </c>
      <c r="S688" s="21">
        <f t="shared" si="200"/>
        <v>-18.154827829234183</v>
      </c>
      <c r="T688" s="21">
        <f t="shared" si="191"/>
        <v>86.147999999999996</v>
      </c>
      <c r="U688" s="37">
        <f>VLOOKUP(Time_Zone, 'LSTM LookUp'!$B$5:$D$8, 3, FALSE)</f>
        <v>-75</v>
      </c>
      <c r="V688" s="21">
        <f t="shared" si="201"/>
        <v>-13.123913352795983</v>
      </c>
      <c r="W688" s="21">
        <f t="shared" si="192"/>
        <v>262.867021661801</v>
      </c>
      <c r="X688" s="21">
        <f t="shared" si="193"/>
        <v>0</v>
      </c>
      <c r="Y688" s="21">
        <f t="shared" si="194"/>
        <v>0</v>
      </c>
      <c r="Z688" s="21">
        <f t="shared" si="202"/>
        <v>0</v>
      </c>
      <c r="AA688" s="21">
        <f t="shared" si="195"/>
        <v>0</v>
      </c>
      <c r="AB688" s="21">
        <f t="shared" si="196"/>
        <v>0</v>
      </c>
      <c r="AC688" s="21">
        <f t="shared" si="197"/>
        <v>0</v>
      </c>
      <c r="AD688" s="21">
        <f t="shared" si="203"/>
        <v>0</v>
      </c>
      <c r="AE688" s="21" t="str">
        <f t="shared" si="198"/>
        <v>1/28/19:00</v>
      </c>
    </row>
    <row r="689" spans="2:31">
      <c r="B689" s="37">
        <v>1</v>
      </c>
      <c r="C689" s="38">
        <v>28</v>
      </c>
      <c r="D689" s="38">
        <v>20</v>
      </c>
      <c r="E689" s="17">
        <v>1.1000000000000001</v>
      </c>
      <c r="F689" s="17">
        <v>0</v>
      </c>
      <c r="G689" s="17">
        <v>0</v>
      </c>
      <c r="H689" s="37">
        <f t="shared" si="186"/>
        <v>33.979999999999997</v>
      </c>
      <c r="I689" s="37">
        <f>IF(H689&lt;'Roof Calculator'!$G$8, 1, 0)</f>
        <v>1</v>
      </c>
      <c r="J689" s="37">
        <f>IF(H689&gt;='Roof Calculator'!$G$8, 1, 0)</f>
        <v>0</v>
      </c>
      <c r="K689" s="37">
        <f t="shared" si="187"/>
        <v>33.979999999999997</v>
      </c>
      <c r="L689" s="37">
        <f t="shared" si="188"/>
        <v>0</v>
      </c>
      <c r="M689" s="37">
        <v>0</v>
      </c>
      <c r="N689" s="37">
        <f t="shared" si="189"/>
        <v>0</v>
      </c>
      <c r="O689" s="37">
        <v>0</v>
      </c>
      <c r="P689" s="37">
        <v>0</v>
      </c>
      <c r="Q689" s="21">
        <f t="shared" si="190"/>
        <v>39.790999999999997</v>
      </c>
      <c r="R689" s="21">
        <f t="shared" si="199"/>
        <v>28.791666666666938</v>
      </c>
      <c r="S689" s="21">
        <f t="shared" si="200"/>
        <v>-18.144117376303516</v>
      </c>
      <c r="T689" s="21">
        <f t="shared" si="191"/>
        <v>86.147999999999996</v>
      </c>
      <c r="U689" s="37">
        <f>VLOOKUP(Time_Zone, 'LSTM LookUp'!$B$5:$D$8, 3, FALSE)</f>
        <v>-75</v>
      </c>
      <c r="V689" s="21">
        <f t="shared" si="201"/>
        <v>-13.132002151421213</v>
      </c>
      <c r="W689" s="21">
        <f t="shared" si="192"/>
        <v>277.86499946214468</v>
      </c>
      <c r="X689" s="21">
        <f t="shared" si="193"/>
        <v>0</v>
      </c>
      <c r="Y689" s="21">
        <f t="shared" si="194"/>
        <v>0</v>
      </c>
      <c r="Z689" s="21">
        <f t="shared" si="202"/>
        <v>0</v>
      </c>
      <c r="AA689" s="21">
        <f t="shared" si="195"/>
        <v>0</v>
      </c>
      <c r="AB689" s="21">
        <f t="shared" si="196"/>
        <v>0</v>
      </c>
      <c r="AC689" s="21">
        <f t="shared" si="197"/>
        <v>0</v>
      </c>
      <c r="AD689" s="21">
        <f t="shared" si="203"/>
        <v>0</v>
      </c>
      <c r="AE689" s="21" t="str">
        <f t="shared" si="198"/>
        <v>1/28/20:00</v>
      </c>
    </row>
    <row r="690" spans="2:31">
      <c r="B690" s="37">
        <v>1</v>
      </c>
      <c r="C690" s="38">
        <v>28</v>
      </c>
      <c r="D690" s="38">
        <v>21</v>
      </c>
      <c r="E690" s="17">
        <v>1.1000000000000001</v>
      </c>
      <c r="F690" s="17">
        <v>0</v>
      </c>
      <c r="G690" s="17">
        <v>0</v>
      </c>
      <c r="H690" s="37">
        <f t="shared" si="186"/>
        <v>33.979999999999997</v>
      </c>
      <c r="I690" s="37">
        <f>IF(H690&lt;'Roof Calculator'!$G$8, 1, 0)</f>
        <v>1</v>
      </c>
      <c r="J690" s="37">
        <f>IF(H690&gt;='Roof Calculator'!$G$8, 1, 0)</f>
        <v>0</v>
      </c>
      <c r="K690" s="37">
        <f t="shared" si="187"/>
        <v>33.979999999999997</v>
      </c>
      <c r="L690" s="37">
        <f t="shared" si="188"/>
        <v>0</v>
      </c>
      <c r="M690" s="37">
        <v>0</v>
      </c>
      <c r="N690" s="37">
        <f t="shared" si="189"/>
        <v>0</v>
      </c>
      <c r="O690" s="37">
        <v>0</v>
      </c>
      <c r="P690" s="37">
        <v>0</v>
      </c>
      <c r="Q690" s="21">
        <f t="shared" si="190"/>
        <v>39.790999999999997</v>
      </c>
      <c r="R690" s="21">
        <f t="shared" si="199"/>
        <v>28.833333333333606</v>
      </c>
      <c r="S690" s="21">
        <f t="shared" si="200"/>
        <v>-18.133397920535774</v>
      </c>
      <c r="T690" s="21">
        <f t="shared" si="191"/>
        <v>86.147999999999996</v>
      </c>
      <c r="U690" s="37">
        <f>VLOOKUP(Time_Zone, 'LSTM LookUp'!$B$5:$D$8, 3, FALSE)</f>
        <v>-75</v>
      </c>
      <c r="V690" s="21">
        <f t="shared" si="201"/>
        <v>-13.140069350609984</v>
      </c>
      <c r="W690" s="21">
        <f t="shared" si="192"/>
        <v>292.86298266234752</v>
      </c>
      <c r="X690" s="21">
        <f t="shared" si="193"/>
        <v>0</v>
      </c>
      <c r="Y690" s="21">
        <f t="shared" si="194"/>
        <v>0</v>
      </c>
      <c r="Z690" s="21">
        <f t="shared" si="202"/>
        <v>0</v>
      </c>
      <c r="AA690" s="21">
        <f t="shared" si="195"/>
        <v>0</v>
      </c>
      <c r="AB690" s="21">
        <f t="shared" si="196"/>
        <v>0</v>
      </c>
      <c r="AC690" s="21">
        <f t="shared" si="197"/>
        <v>0</v>
      </c>
      <c r="AD690" s="21">
        <f t="shared" si="203"/>
        <v>0</v>
      </c>
      <c r="AE690" s="21" t="str">
        <f t="shared" si="198"/>
        <v>1/28/21:00</v>
      </c>
    </row>
    <row r="691" spans="2:31">
      <c r="B691" s="37">
        <v>1</v>
      </c>
      <c r="C691" s="38">
        <v>28</v>
      </c>
      <c r="D691" s="38">
        <v>22</v>
      </c>
      <c r="E691" s="17">
        <v>0.6</v>
      </c>
      <c r="F691" s="17">
        <v>0</v>
      </c>
      <c r="G691" s="17">
        <v>0</v>
      </c>
      <c r="H691" s="37">
        <f t="shared" si="186"/>
        <v>33.08</v>
      </c>
      <c r="I691" s="37">
        <f>IF(H691&lt;'Roof Calculator'!$G$8, 1, 0)</f>
        <v>1</v>
      </c>
      <c r="J691" s="37">
        <f>IF(H691&gt;='Roof Calculator'!$G$8, 1, 0)</f>
        <v>0</v>
      </c>
      <c r="K691" s="37">
        <f t="shared" si="187"/>
        <v>33.08</v>
      </c>
      <c r="L691" s="37">
        <f t="shared" si="188"/>
        <v>0</v>
      </c>
      <c r="M691" s="37">
        <v>0</v>
      </c>
      <c r="N691" s="37">
        <f t="shared" si="189"/>
        <v>0</v>
      </c>
      <c r="O691" s="37">
        <v>0</v>
      </c>
      <c r="P691" s="37">
        <v>0</v>
      </c>
      <c r="Q691" s="21">
        <f t="shared" si="190"/>
        <v>39.790999999999997</v>
      </c>
      <c r="R691" s="21">
        <f t="shared" si="199"/>
        <v>28.875000000000274</v>
      </c>
      <c r="S691" s="21">
        <f t="shared" si="200"/>
        <v>-18.122669468725217</v>
      </c>
      <c r="T691" s="21">
        <f t="shared" si="191"/>
        <v>86.147999999999996</v>
      </c>
      <c r="U691" s="37">
        <f>VLOOKUP(Time_Zone, 'LSTM LookUp'!$B$5:$D$8, 3, FALSE)</f>
        <v>-75</v>
      </c>
      <c r="V691" s="21">
        <f t="shared" si="201"/>
        <v>-13.148114941316718</v>
      </c>
      <c r="W691" s="21">
        <f t="shared" si="192"/>
        <v>307.86097126467087</v>
      </c>
      <c r="X691" s="21">
        <f t="shared" si="193"/>
        <v>0</v>
      </c>
      <c r="Y691" s="21">
        <f t="shared" si="194"/>
        <v>0</v>
      </c>
      <c r="Z691" s="21">
        <f t="shared" si="202"/>
        <v>0</v>
      </c>
      <c r="AA691" s="21">
        <f t="shared" si="195"/>
        <v>0</v>
      </c>
      <c r="AB691" s="21">
        <f t="shared" si="196"/>
        <v>0</v>
      </c>
      <c r="AC691" s="21">
        <f t="shared" si="197"/>
        <v>0</v>
      </c>
      <c r="AD691" s="21">
        <f t="shared" si="203"/>
        <v>0</v>
      </c>
      <c r="AE691" s="21" t="str">
        <f t="shared" si="198"/>
        <v>1/28/22:00</v>
      </c>
    </row>
    <row r="692" spans="2:31">
      <c r="B692" s="37">
        <v>1</v>
      </c>
      <c r="C692" s="38">
        <v>28</v>
      </c>
      <c r="D692" s="38">
        <v>23</v>
      </c>
      <c r="E692" s="17">
        <v>0.6</v>
      </c>
      <c r="F692" s="17">
        <v>0</v>
      </c>
      <c r="G692" s="17">
        <v>0</v>
      </c>
      <c r="H692" s="37">
        <f t="shared" si="186"/>
        <v>33.08</v>
      </c>
      <c r="I692" s="37">
        <f>IF(H692&lt;'Roof Calculator'!$G$8, 1, 0)</f>
        <v>1</v>
      </c>
      <c r="J692" s="37">
        <f>IF(H692&gt;='Roof Calculator'!$G$8, 1, 0)</f>
        <v>0</v>
      </c>
      <c r="K692" s="37">
        <f t="shared" si="187"/>
        <v>33.08</v>
      </c>
      <c r="L692" s="37">
        <f t="shared" si="188"/>
        <v>0</v>
      </c>
      <c r="M692" s="37">
        <v>0</v>
      </c>
      <c r="N692" s="37">
        <f t="shared" si="189"/>
        <v>0</v>
      </c>
      <c r="O692" s="37">
        <v>0</v>
      </c>
      <c r="P692" s="37">
        <v>0</v>
      </c>
      <c r="Q692" s="21">
        <f t="shared" si="190"/>
        <v>39.790999999999997</v>
      </c>
      <c r="R692" s="21">
        <f t="shared" si="199"/>
        <v>28.916666666666941</v>
      </c>
      <c r="S692" s="21">
        <f t="shared" si="200"/>
        <v>-18.111932027668857</v>
      </c>
      <c r="T692" s="21">
        <f t="shared" si="191"/>
        <v>86.147999999999996</v>
      </c>
      <c r="U692" s="37">
        <f>VLOOKUP(Time_Zone, 'LSTM LookUp'!$B$5:$D$8, 3, FALSE)</f>
        <v>-75</v>
      </c>
      <c r="V692" s="21">
        <f t="shared" si="201"/>
        <v>-13.156138914537532</v>
      </c>
      <c r="W692" s="21">
        <f t="shared" si="192"/>
        <v>322.85896527136561</v>
      </c>
      <c r="X692" s="21">
        <f t="shared" si="193"/>
        <v>0</v>
      </c>
      <c r="Y692" s="21">
        <f t="shared" si="194"/>
        <v>0</v>
      </c>
      <c r="Z692" s="21">
        <f t="shared" si="202"/>
        <v>0</v>
      </c>
      <c r="AA692" s="21">
        <f t="shared" si="195"/>
        <v>0</v>
      </c>
      <c r="AB692" s="21">
        <f t="shared" si="196"/>
        <v>0</v>
      </c>
      <c r="AC692" s="21">
        <f t="shared" si="197"/>
        <v>0</v>
      </c>
      <c r="AD692" s="21">
        <f t="shared" si="203"/>
        <v>0</v>
      </c>
      <c r="AE692" s="21" t="str">
        <f t="shared" si="198"/>
        <v>1/28/23:00</v>
      </c>
    </row>
    <row r="693" spans="2:31">
      <c r="B693" s="37">
        <v>1</v>
      </c>
      <c r="C693" s="38">
        <v>28</v>
      </c>
      <c r="D693" s="38">
        <v>24</v>
      </c>
      <c r="E693" s="17">
        <v>1.1000000000000001</v>
      </c>
      <c r="F693" s="17">
        <v>0</v>
      </c>
      <c r="G693" s="17">
        <v>0</v>
      </c>
      <c r="H693" s="37">
        <f t="shared" si="186"/>
        <v>33.979999999999997</v>
      </c>
      <c r="I693" s="37">
        <f>IF(H693&lt;'Roof Calculator'!$G$8, 1, 0)</f>
        <v>1</v>
      </c>
      <c r="J693" s="37">
        <f>IF(H693&gt;='Roof Calculator'!$G$8, 1, 0)</f>
        <v>0</v>
      </c>
      <c r="K693" s="37">
        <f t="shared" si="187"/>
        <v>33.979999999999997</v>
      </c>
      <c r="L693" s="37">
        <f t="shared" si="188"/>
        <v>0</v>
      </c>
      <c r="M693" s="37">
        <v>0</v>
      </c>
      <c r="N693" s="37">
        <f t="shared" si="189"/>
        <v>0</v>
      </c>
      <c r="O693" s="37">
        <v>0</v>
      </c>
      <c r="P693" s="37">
        <v>0</v>
      </c>
      <c r="Q693" s="21">
        <f t="shared" si="190"/>
        <v>39.790999999999997</v>
      </c>
      <c r="R693" s="21">
        <f t="shared" si="199"/>
        <v>28.958333333333609</v>
      </c>
      <c r="S693" s="21">
        <f t="shared" si="200"/>
        <v>-18.101185604166528</v>
      </c>
      <c r="T693" s="21">
        <f t="shared" si="191"/>
        <v>86.147999999999996</v>
      </c>
      <c r="U693" s="37">
        <f>VLOOKUP(Time_Zone, 'LSTM LookUp'!$B$5:$D$8, 3, FALSE)</f>
        <v>-75</v>
      </c>
      <c r="V693" s="21">
        <f t="shared" si="201"/>
        <v>-13.164141261310217</v>
      </c>
      <c r="W693" s="21">
        <f t="shared" si="192"/>
        <v>337.8569646846725</v>
      </c>
      <c r="X693" s="21">
        <f t="shared" si="193"/>
        <v>0</v>
      </c>
      <c r="Y693" s="21">
        <f t="shared" si="194"/>
        <v>0</v>
      </c>
      <c r="Z693" s="21">
        <f t="shared" si="202"/>
        <v>0</v>
      </c>
      <c r="AA693" s="21">
        <f t="shared" si="195"/>
        <v>0</v>
      </c>
      <c r="AB693" s="21">
        <f t="shared" si="196"/>
        <v>0</v>
      </c>
      <c r="AC693" s="21">
        <f t="shared" si="197"/>
        <v>0</v>
      </c>
      <c r="AD693" s="21">
        <f t="shared" si="203"/>
        <v>0</v>
      </c>
      <c r="AE693" s="21" t="str">
        <f t="shared" si="198"/>
        <v>1/28/24:00</v>
      </c>
    </row>
    <row r="694" spans="2:31">
      <c r="B694" s="37">
        <v>1</v>
      </c>
      <c r="C694" s="38">
        <v>29</v>
      </c>
      <c r="D694" s="38">
        <v>1</v>
      </c>
      <c r="E694" s="17">
        <v>1.7</v>
      </c>
      <c r="F694" s="17">
        <v>0</v>
      </c>
      <c r="G694" s="17">
        <v>0</v>
      </c>
      <c r="H694" s="37">
        <f t="shared" si="186"/>
        <v>35.06</v>
      </c>
      <c r="I694" s="37">
        <f>IF(H694&lt;'Roof Calculator'!$G$8, 1, 0)</f>
        <v>1</v>
      </c>
      <c r="J694" s="37">
        <f>IF(H694&gt;='Roof Calculator'!$G$8, 1, 0)</f>
        <v>0</v>
      </c>
      <c r="K694" s="37">
        <f t="shared" si="187"/>
        <v>35.06</v>
      </c>
      <c r="L694" s="37">
        <f t="shared" si="188"/>
        <v>0</v>
      </c>
      <c r="M694" s="37">
        <v>0</v>
      </c>
      <c r="N694" s="37">
        <f t="shared" si="189"/>
        <v>0</v>
      </c>
      <c r="O694" s="37">
        <v>0</v>
      </c>
      <c r="P694" s="37">
        <v>0</v>
      </c>
      <c r="Q694" s="21">
        <f t="shared" si="190"/>
        <v>39.790999999999997</v>
      </c>
      <c r="R694" s="21">
        <f t="shared" si="199"/>
        <v>29.000000000000277</v>
      </c>
      <c r="S694" s="21">
        <f t="shared" si="200"/>
        <v>-18.090430205020755</v>
      </c>
      <c r="T694" s="21">
        <f t="shared" si="191"/>
        <v>86.147999999999996</v>
      </c>
      <c r="U694" s="37">
        <f>VLOOKUP(Time_Zone, 'LSTM LookUp'!$B$5:$D$8, 3, FALSE)</f>
        <v>-75</v>
      </c>
      <c r="V694" s="21">
        <f t="shared" si="201"/>
        <v>-13.172121972714269</v>
      </c>
      <c r="W694" s="21">
        <f t="shared" si="192"/>
        <v>-7.145030493178588</v>
      </c>
      <c r="X694" s="21">
        <f t="shared" si="193"/>
        <v>0</v>
      </c>
      <c r="Y694" s="21">
        <f t="shared" si="194"/>
        <v>0</v>
      </c>
      <c r="Z694" s="21">
        <f t="shared" si="202"/>
        <v>0</v>
      </c>
      <c r="AA694" s="21">
        <f t="shared" si="195"/>
        <v>0</v>
      </c>
      <c r="AB694" s="21">
        <f t="shared" si="196"/>
        <v>0</v>
      </c>
      <c r="AC694" s="21">
        <f t="shared" si="197"/>
        <v>0</v>
      </c>
      <c r="AD694" s="21">
        <f t="shared" si="203"/>
        <v>0</v>
      </c>
      <c r="AE694" s="21" t="str">
        <f t="shared" si="198"/>
        <v>1/29/1:00</v>
      </c>
    </row>
    <row r="695" spans="2:31">
      <c r="B695" s="37">
        <v>1</v>
      </c>
      <c r="C695" s="38">
        <v>29</v>
      </c>
      <c r="D695" s="38">
        <v>2</v>
      </c>
      <c r="E695" s="17">
        <v>1.7</v>
      </c>
      <c r="F695" s="17">
        <v>0</v>
      </c>
      <c r="G695" s="17">
        <v>0</v>
      </c>
      <c r="H695" s="37">
        <f t="shared" si="186"/>
        <v>35.06</v>
      </c>
      <c r="I695" s="37">
        <f>IF(H695&lt;'Roof Calculator'!$G$8, 1, 0)</f>
        <v>1</v>
      </c>
      <c r="J695" s="37">
        <f>IF(H695&gt;='Roof Calculator'!$G$8, 1, 0)</f>
        <v>0</v>
      </c>
      <c r="K695" s="37">
        <f t="shared" si="187"/>
        <v>35.06</v>
      </c>
      <c r="L695" s="37">
        <f t="shared" si="188"/>
        <v>0</v>
      </c>
      <c r="M695" s="37">
        <v>0</v>
      </c>
      <c r="N695" s="37">
        <f t="shared" si="189"/>
        <v>0</v>
      </c>
      <c r="O695" s="37">
        <v>0</v>
      </c>
      <c r="P695" s="37">
        <v>0</v>
      </c>
      <c r="Q695" s="21">
        <f t="shared" si="190"/>
        <v>39.790999999999997</v>
      </c>
      <c r="R695" s="21">
        <f t="shared" si="199"/>
        <v>29.041666666666945</v>
      </c>
      <c r="S695" s="21">
        <f t="shared" si="200"/>
        <v>-18.07966583703686</v>
      </c>
      <c r="T695" s="21">
        <f t="shared" si="191"/>
        <v>86.147999999999996</v>
      </c>
      <c r="U695" s="37">
        <f>VLOOKUP(Time_Zone, 'LSTM LookUp'!$B$5:$D$8, 3, FALSE)</f>
        <v>-75</v>
      </c>
      <c r="V695" s="21">
        <f t="shared" si="201"/>
        <v>-13.180081039870903</v>
      </c>
      <c r="W695" s="21">
        <f t="shared" si="192"/>
        <v>7.8529797400322909</v>
      </c>
      <c r="X695" s="21">
        <f t="shared" si="193"/>
        <v>0</v>
      </c>
      <c r="Y695" s="21">
        <f t="shared" si="194"/>
        <v>0</v>
      </c>
      <c r="Z695" s="21">
        <f t="shared" si="202"/>
        <v>0</v>
      </c>
      <c r="AA695" s="21">
        <f t="shared" si="195"/>
        <v>0</v>
      </c>
      <c r="AB695" s="21">
        <f t="shared" si="196"/>
        <v>0</v>
      </c>
      <c r="AC695" s="21">
        <f t="shared" si="197"/>
        <v>0</v>
      </c>
      <c r="AD695" s="21">
        <f t="shared" si="203"/>
        <v>0</v>
      </c>
      <c r="AE695" s="21" t="str">
        <f t="shared" si="198"/>
        <v>1/29/2:00</v>
      </c>
    </row>
    <row r="696" spans="2:31">
      <c r="B696" s="37">
        <v>1</v>
      </c>
      <c r="C696" s="38">
        <v>29</v>
      </c>
      <c r="D696" s="38">
        <v>3</v>
      </c>
      <c r="E696" s="17">
        <v>1.7</v>
      </c>
      <c r="F696" s="17">
        <v>0</v>
      </c>
      <c r="G696" s="17">
        <v>0</v>
      </c>
      <c r="H696" s="37">
        <f t="shared" si="186"/>
        <v>35.06</v>
      </c>
      <c r="I696" s="37">
        <f>IF(H696&lt;'Roof Calculator'!$G$8, 1, 0)</f>
        <v>1</v>
      </c>
      <c r="J696" s="37">
        <f>IF(H696&gt;='Roof Calculator'!$G$8, 1, 0)</f>
        <v>0</v>
      </c>
      <c r="K696" s="37">
        <f t="shared" si="187"/>
        <v>35.06</v>
      </c>
      <c r="L696" s="37">
        <f t="shared" si="188"/>
        <v>0</v>
      </c>
      <c r="M696" s="37">
        <v>0</v>
      </c>
      <c r="N696" s="37">
        <f t="shared" si="189"/>
        <v>0</v>
      </c>
      <c r="O696" s="37">
        <v>0</v>
      </c>
      <c r="P696" s="37">
        <v>0</v>
      </c>
      <c r="Q696" s="21">
        <f t="shared" si="190"/>
        <v>39.790999999999997</v>
      </c>
      <c r="R696" s="21">
        <f t="shared" si="199"/>
        <v>29.083333333333613</v>
      </c>
      <c r="S696" s="21">
        <f t="shared" si="200"/>
        <v>-18.068892507022877</v>
      </c>
      <c r="T696" s="21">
        <f t="shared" si="191"/>
        <v>86.147999999999996</v>
      </c>
      <c r="U696" s="37">
        <f>VLOOKUP(Time_Zone, 'LSTM LookUp'!$B$5:$D$8, 3, FALSE)</f>
        <v>-75</v>
      </c>
      <c r="V696" s="21">
        <f t="shared" si="201"/>
        <v>-13.188018453943052</v>
      </c>
      <c r="W696" s="21">
        <f t="shared" si="192"/>
        <v>22.850995386514228</v>
      </c>
      <c r="X696" s="21">
        <f t="shared" si="193"/>
        <v>0</v>
      </c>
      <c r="Y696" s="21">
        <f t="shared" si="194"/>
        <v>0</v>
      </c>
      <c r="Z696" s="21">
        <f t="shared" si="202"/>
        <v>0</v>
      </c>
      <c r="AA696" s="21">
        <f t="shared" si="195"/>
        <v>0</v>
      </c>
      <c r="AB696" s="21">
        <f t="shared" si="196"/>
        <v>0</v>
      </c>
      <c r="AC696" s="21">
        <f t="shared" si="197"/>
        <v>0</v>
      </c>
      <c r="AD696" s="21">
        <f t="shared" si="203"/>
        <v>0</v>
      </c>
      <c r="AE696" s="21" t="str">
        <f t="shared" si="198"/>
        <v>1/29/3:00</v>
      </c>
    </row>
    <row r="697" spans="2:31">
      <c r="B697" s="37">
        <v>1</v>
      </c>
      <c r="C697" s="38">
        <v>29</v>
      </c>
      <c r="D697" s="38">
        <v>4</v>
      </c>
      <c r="E697" s="17">
        <v>1.1000000000000001</v>
      </c>
      <c r="F697" s="17">
        <v>0</v>
      </c>
      <c r="G697" s="17">
        <v>0</v>
      </c>
      <c r="H697" s="37">
        <f t="shared" si="186"/>
        <v>33.979999999999997</v>
      </c>
      <c r="I697" s="37">
        <f>IF(H697&lt;'Roof Calculator'!$G$8, 1, 0)</f>
        <v>1</v>
      </c>
      <c r="J697" s="37">
        <f>IF(H697&gt;='Roof Calculator'!$G$8, 1, 0)</f>
        <v>0</v>
      </c>
      <c r="K697" s="37">
        <f t="shared" si="187"/>
        <v>33.979999999999997</v>
      </c>
      <c r="L697" s="37">
        <f t="shared" si="188"/>
        <v>0</v>
      </c>
      <c r="M697" s="37">
        <v>0</v>
      </c>
      <c r="N697" s="37">
        <f t="shared" si="189"/>
        <v>0</v>
      </c>
      <c r="O697" s="37">
        <v>0</v>
      </c>
      <c r="P697" s="37">
        <v>0</v>
      </c>
      <c r="Q697" s="21">
        <f t="shared" si="190"/>
        <v>39.790999999999997</v>
      </c>
      <c r="R697" s="21">
        <f t="shared" si="199"/>
        <v>29.125000000000281</v>
      </c>
      <c r="S697" s="21">
        <f t="shared" si="200"/>
        <v>-18.058110221789569</v>
      </c>
      <c r="T697" s="21">
        <f t="shared" si="191"/>
        <v>86.147999999999996</v>
      </c>
      <c r="U697" s="37">
        <f>VLOOKUP(Time_Zone, 'LSTM LookUp'!$B$5:$D$8, 3, FALSE)</f>
        <v>-75</v>
      </c>
      <c r="V697" s="21">
        <f t="shared" si="201"/>
        <v>-13.195934206135412</v>
      </c>
      <c r="W697" s="21">
        <f t="shared" si="192"/>
        <v>37.849016448466131</v>
      </c>
      <c r="X697" s="21">
        <f t="shared" si="193"/>
        <v>0</v>
      </c>
      <c r="Y697" s="21">
        <f t="shared" si="194"/>
        <v>0</v>
      </c>
      <c r="Z697" s="21">
        <f t="shared" si="202"/>
        <v>0</v>
      </c>
      <c r="AA697" s="21">
        <f t="shared" si="195"/>
        <v>0</v>
      </c>
      <c r="AB697" s="21">
        <f t="shared" si="196"/>
        <v>0</v>
      </c>
      <c r="AC697" s="21">
        <f t="shared" si="197"/>
        <v>0</v>
      </c>
      <c r="AD697" s="21">
        <f t="shared" si="203"/>
        <v>0</v>
      </c>
      <c r="AE697" s="21" t="str">
        <f t="shared" si="198"/>
        <v>1/29/4:00</v>
      </c>
    </row>
    <row r="698" spans="2:31">
      <c r="B698" s="37">
        <v>1</v>
      </c>
      <c r="C698" s="38">
        <v>29</v>
      </c>
      <c r="D698" s="38">
        <v>5</v>
      </c>
      <c r="E698" s="17">
        <v>1.1000000000000001</v>
      </c>
      <c r="F698" s="17">
        <v>0</v>
      </c>
      <c r="G698" s="17">
        <v>0</v>
      </c>
      <c r="H698" s="37">
        <f t="shared" si="186"/>
        <v>33.979999999999997</v>
      </c>
      <c r="I698" s="37">
        <f>IF(H698&lt;'Roof Calculator'!$G$8, 1, 0)</f>
        <v>1</v>
      </c>
      <c r="J698" s="37">
        <f>IF(H698&gt;='Roof Calculator'!$G$8, 1, 0)</f>
        <v>0</v>
      </c>
      <c r="K698" s="37">
        <f t="shared" si="187"/>
        <v>33.979999999999997</v>
      </c>
      <c r="L698" s="37">
        <f t="shared" si="188"/>
        <v>0</v>
      </c>
      <c r="M698" s="37">
        <v>0</v>
      </c>
      <c r="N698" s="37">
        <f t="shared" si="189"/>
        <v>0</v>
      </c>
      <c r="O698" s="37">
        <v>0</v>
      </c>
      <c r="P698" s="37">
        <v>0</v>
      </c>
      <c r="Q698" s="21">
        <f t="shared" si="190"/>
        <v>39.790999999999997</v>
      </c>
      <c r="R698" s="21">
        <f t="shared" si="199"/>
        <v>29.166666666666949</v>
      </c>
      <c r="S698" s="21">
        <f t="shared" si="200"/>
        <v>-18.047318988150433</v>
      </c>
      <c r="T698" s="21">
        <f t="shared" si="191"/>
        <v>86.147999999999996</v>
      </c>
      <c r="U698" s="37">
        <f>VLOOKUP(Time_Zone, 'LSTM LookUp'!$B$5:$D$8, 3, FALSE)</f>
        <v>-75</v>
      </c>
      <c r="V698" s="21">
        <f t="shared" si="201"/>
        <v>-13.203828287694424</v>
      </c>
      <c r="W698" s="21">
        <f t="shared" si="192"/>
        <v>52.847042928076384</v>
      </c>
      <c r="X698" s="21">
        <f t="shared" si="193"/>
        <v>0</v>
      </c>
      <c r="Y698" s="21">
        <f t="shared" si="194"/>
        <v>0</v>
      </c>
      <c r="Z698" s="21">
        <f t="shared" si="202"/>
        <v>0</v>
      </c>
      <c r="AA698" s="21">
        <f t="shared" si="195"/>
        <v>0</v>
      </c>
      <c r="AB698" s="21">
        <f t="shared" si="196"/>
        <v>0</v>
      </c>
      <c r="AC698" s="21">
        <f t="shared" si="197"/>
        <v>0</v>
      </c>
      <c r="AD698" s="21">
        <f t="shared" si="203"/>
        <v>0</v>
      </c>
      <c r="AE698" s="21" t="str">
        <f t="shared" si="198"/>
        <v>1/29/5:00</v>
      </c>
    </row>
    <row r="699" spans="2:31">
      <c r="B699" s="37">
        <v>1</v>
      </c>
      <c r="C699" s="38">
        <v>29</v>
      </c>
      <c r="D699" s="38">
        <v>6</v>
      </c>
      <c r="E699" s="17">
        <v>0</v>
      </c>
      <c r="F699" s="17">
        <v>0</v>
      </c>
      <c r="G699" s="17">
        <v>0</v>
      </c>
      <c r="H699" s="37">
        <f t="shared" si="186"/>
        <v>32</v>
      </c>
      <c r="I699" s="37">
        <f>IF(H699&lt;'Roof Calculator'!$G$8, 1, 0)</f>
        <v>1</v>
      </c>
      <c r="J699" s="37">
        <f>IF(H699&gt;='Roof Calculator'!$G$8, 1, 0)</f>
        <v>0</v>
      </c>
      <c r="K699" s="37">
        <f t="shared" si="187"/>
        <v>32</v>
      </c>
      <c r="L699" s="37">
        <f t="shared" si="188"/>
        <v>0</v>
      </c>
      <c r="M699" s="37">
        <v>0</v>
      </c>
      <c r="N699" s="37">
        <f t="shared" si="189"/>
        <v>0</v>
      </c>
      <c r="O699" s="37">
        <v>0</v>
      </c>
      <c r="P699" s="37">
        <v>0</v>
      </c>
      <c r="Q699" s="21">
        <f t="shared" si="190"/>
        <v>39.790999999999997</v>
      </c>
      <c r="R699" s="21">
        <f t="shared" si="199"/>
        <v>29.208333333333616</v>
      </c>
      <c r="S699" s="21">
        <f t="shared" si="200"/>
        <v>-18.036518812921678</v>
      </c>
      <c r="T699" s="21">
        <f t="shared" si="191"/>
        <v>86.147999999999996</v>
      </c>
      <c r="U699" s="37">
        <f>VLOOKUP(Time_Zone, 'LSTM LookUp'!$B$5:$D$8, 3, FALSE)</f>
        <v>-75</v>
      </c>
      <c r="V699" s="21">
        <f t="shared" si="201"/>
        <v>-13.211700689908312</v>
      </c>
      <c r="W699" s="21">
        <f t="shared" si="192"/>
        <v>67.845074827522893</v>
      </c>
      <c r="X699" s="21">
        <f t="shared" si="193"/>
        <v>0</v>
      </c>
      <c r="Y699" s="21">
        <f t="shared" si="194"/>
        <v>0</v>
      </c>
      <c r="Z699" s="21">
        <f t="shared" si="202"/>
        <v>0</v>
      </c>
      <c r="AA699" s="21">
        <f t="shared" si="195"/>
        <v>0</v>
      </c>
      <c r="AB699" s="21">
        <f t="shared" si="196"/>
        <v>0</v>
      </c>
      <c r="AC699" s="21">
        <f t="shared" si="197"/>
        <v>0</v>
      </c>
      <c r="AD699" s="21">
        <f t="shared" si="203"/>
        <v>0</v>
      </c>
      <c r="AE699" s="21" t="str">
        <f t="shared" si="198"/>
        <v>1/29/6:00</v>
      </c>
    </row>
    <row r="700" spans="2:31">
      <c r="B700" s="37">
        <v>1</v>
      </c>
      <c r="C700" s="38">
        <v>29</v>
      </c>
      <c r="D700" s="38">
        <v>7</v>
      </c>
      <c r="E700" s="17">
        <v>-1.1000000000000001</v>
      </c>
      <c r="F700" s="17">
        <v>0</v>
      </c>
      <c r="G700" s="17">
        <v>0</v>
      </c>
      <c r="H700" s="37">
        <f t="shared" si="186"/>
        <v>30.02</v>
      </c>
      <c r="I700" s="37">
        <f>IF(H700&lt;'Roof Calculator'!$G$8, 1, 0)</f>
        <v>1</v>
      </c>
      <c r="J700" s="37">
        <f>IF(H700&gt;='Roof Calculator'!$G$8, 1, 0)</f>
        <v>0</v>
      </c>
      <c r="K700" s="37">
        <f t="shared" si="187"/>
        <v>30.02</v>
      </c>
      <c r="L700" s="37">
        <f t="shared" si="188"/>
        <v>0</v>
      </c>
      <c r="M700" s="37">
        <v>0</v>
      </c>
      <c r="N700" s="37">
        <f t="shared" si="189"/>
        <v>0</v>
      </c>
      <c r="O700" s="37">
        <v>0</v>
      </c>
      <c r="P700" s="37">
        <v>0</v>
      </c>
      <c r="Q700" s="21">
        <f t="shared" si="190"/>
        <v>39.790999999999997</v>
      </c>
      <c r="R700" s="21">
        <f t="shared" si="199"/>
        <v>29.250000000000284</v>
      </c>
      <c r="S700" s="21">
        <f t="shared" si="200"/>
        <v>-18.0257097029222</v>
      </c>
      <c r="T700" s="21">
        <f t="shared" si="191"/>
        <v>86.147999999999996</v>
      </c>
      <c r="U700" s="37">
        <f>VLOOKUP(Time_Zone, 'LSTM LookUp'!$B$5:$D$8, 3, FALSE)</f>
        <v>-75</v>
      </c>
      <c r="V700" s="21">
        <f t="shared" si="201"/>
        <v>-13.219551404107079</v>
      </c>
      <c r="W700" s="21">
        <f t="shared" si="192"/>
        <v>82.843112148973233</v>
      </c>
      <c r="X700" s="21">
        <f t="shared" si="193"/>
        <v>0</v>
      </c>
      <c r="Y700" s="21">
        <f t="shared" si="194"/>
        <v>0</v>
      </c>
      <c r="Z700" s="21">
        <f t="shared" si="202"/>
        <v>0</v>
      </c>
      <c r="AA700" s="21">
        <f t="shared" si="195"/>
        <v>0</v>
      </c>
      <c r="AB700" s="21">
        <f t="shared" si="196"/>
        <v>0</v>
      </c>
      <c r="AC700" s="21">
        <f t="shared" si="197"/>
        <v>0</v>
      </c>
      <c r="AD700" s="21">
        <f t="shared" si="203"/>
        <v>0</v>
      </c>
      <c r="AE700" s="21" t="str">
        <f t="shared" si="198"/>
        <v>1/29/7:00</v>
      </c>
    </row>
    <row r="701" spans="2:31">
      <c r="B701" s="37">
        <v>1</v>
      </c>
      <c r="C701" s="38">
        <v>29</v>
      </c>
      <c r="D701" s="38">
        <v>8</v>
      </c>
      <c r="E701" s="17">
        <v>-2.2000000000000002</v>
      </c>
      <c r="F701" s="17">
        <v>0</v>
      </c>
      <c r="G701" s="17">
        <v>0</v>
      </c>
      <c r="H701" s="37">
        <f t="shared" si="186"/>
        <v>28.04</v>
      </c>
      <c r="I701" s="37">
        <f>IF(H701&lt;'Roof Calculator'!$G$8, 1, 0)</f>
        <v>1</v>
      </c>
      <c r="J701" s="37">
        <f>IF(H701&gt;='Roof Calculator'!$G$8, 1, 0)</f>
        <v>0</v>
      </c>
      <c r="K701" s="37">
        <f t="shared" si="187"/>
        <v>28.04</v>
      </c>
      <c r="L701" s="37">
        <f t="shared" si="188"/>
        <v>0</v>
      </c>
      <c r="M701" s="37">
        <v>0</v>
      </c>
      <c r="N701" s="37">
        <f t="shared" si="189"/>
        <v>0</v>
      </c>
      <c r="O701" s="37">
        <v>0</v>
      </c>
      <c r="P701" s="37">
        <v>0</v>
      </c>
      <c r="Q701" s="21">
        <f t="shared" si="190"/>
        <v>39.790999999999997</v>
      </c>
      <c r="R701" s="21">
        <f t="shared" si="199"/>
        <v>29.291666666666952</v>
      </c>
      <c r="S701" s="21">
        <f t="shared" si="200"/>
        <v>-18.014891664973597</v>
      </c>
      <c r="T701" s="21">
        <f t="shared" si="191"/>
        <v>86.147999999999996</v>
      </c>
      <c r="U701" s="37">
        <f>VLOOKUP(Time_Zone, 'LSTM LookUp'!$B$5:$D$8, 3, FALSE)</f>
        <v>-75</v>
      </c>
      <c r="V701" s="21">
        <f t="shared" si="201"/>
        <v>-13.227380421662536</v>
      </c>
      <c r="W701" s="21">
        <f t="shared" si="192"/>
        <v>97.841154894584321</v>
      </c>
      <c r="X701" s="21">
        <f t="shared" si="193"/>
        <v>0</v>
      </c>
      <c r="Y701" s="21">
        <f t="shared" si="194"/>
        <v>0</v>
      </c>
      <c r="Z701" s="21">
        <f t="shared" si="202"/>
        <v>0</v>
      </c>
      <c r="AA701" s="21">
        <f t="shared" si="195"/>
        <v>0</v>
      </c>
      <c r="AB701" s="21">
        <f t="shared" si="196"/>
        <v>0</v>
      </c>
      <c r="AC701" s="21">
        <f t="shared" si="197"/>
        <v>0</v>
      </c>
      <c r="AD701" s="21">
        <f t="shared" si="203"/>
        <v>0</v>
      </c>
      <c r="AE701" s="21" t="str">
        <f t="shared" si="198"/>
        <v>1/29/8:00</v>
      </c>
    </row>
    <row r="702" spans="2:31">
      <c r="B702" s="37">
        <v>1</v>
      </c>
      <c r="C702" s="38">
        <v>29</v>
      </c>
      <c r="D702" s="38">
        <v>9</v>
      </c>
      <c r="E702" s="17">
        <v>-2.2000000000000002</v>
      </c>
      <c r="F702" s="17">
        <v>37</v>
      </c>
      <c r="G702" s="17">
        <v>11</v>
      </c>
      <c r="H702" s="37">
        <f t="shared" si="186"/>
        <v>28.04</v>
      </c>
      <c r="I702" s="37">
        <f>IF(H702&lt;'Roof Calculator'!$G$8, 1, 0)</f>
        <v>1</v>
      </c>
      <c r="J702" s="37">
        <f>IF(H702&gt;='Roof Calculator'!$G$8, 1, 0)</f>
        <v>0</v>
      </c>
      <c r="K702" s="37">
        <f t="shared" si="187"/>
        <v>28.04</v>
      </c>
      <c r="L702" s="37">
        <f t="shared" si="188"/>
        <v>0</v>
      </c>
      <c r="M702" s="37">
        <v>0</v>
      </c>
      <c r="N702" s="37">
        <f t="shared" si="189"/>
        <v>37</v>
      </c>
      <c r="O702" s="37">
        <v>0</v>
      </c>
      <c r="P702" s="37">
        <v>0</v>
      </c>
      <c r="Q702" s="21">
        <f t="shared" si="190"/>
        <v>39.790999999999997</v>
      </c>
      <c r="R702" s="21">
        <f t="shared" si="199"/>
        <v>29.33333333333362</v>
      </c>
      <c r="S702" s="21">
        <f t="shared" si="200"/>
        <v>-18.004064705900159</v>
      </c>
      <c r="T702" s="21">
        <f t="shared" si="191"/>
        <v>86.147999999999996</v>
      </c>
      <c r="U702" s="37">
        <f>VLOOKUP(Time_Zone, 'LSTM LookUp'!$B$5:$D$8, 3, FALSE)</f>
        <v>-75</v>
      </c>
      <c r="V702" s="21">
        <f t="shared" si="201"/>
        <v>-13.235187733988301</v>
      </c>
      <c r="W702" s="21">
        <f t="shared" si="192"/>
        <v>112.83920306650293</v>
      </c>
      <c r="X702" s="21">
        <f t="shared" si="193"/>
        <v>-5.295975836449422</v>
      </c>
      <c r="Y702" s="21">
        <f t="shared" si="194"/>
        <v>31.704024163550578</v>
      </c>
      <c r="Z702" s="21">
        <f t="shared" si="202"/>
        <v>10.049621929211686</v>
      </c>
      <c r="AA702" s="21">
        <f t="shared" si="195"/>
        <v>10.049621929211686</v>
      </c>
      <c r="AB702" s="21">
        <f t="shared" si="196"/>
        <v>0</v>
      </c>
      <c r="AC702" s="21">
        <f t="shared" si="197"/>
        <v>0</v>
      </c>
      <c r="AD702" s="21">
        <f t="shared" si="203"/>
        <v>0</v>
      </c>
      <c r="AE702" s="21" t="str">
        <f t="shared" si="198"/>
        <v>1/29/9:00</v>
      </c>
    </row>
    <row r="703" spans="2:31">
      <c r="B703" s="37">
        <v>1</v>
      </c>
      <c r="C703" s="38">
        <v>29</v>
      </c>
      <c r="D703" s="38">
        <v>10</v>
      </c>
      <c r="E703" s="17">
        <v>-2.2000000000000002</v>
      </c>
      <c r="F703" s="17">
        <v>106</v>
      </c>
      <c r="G703" s="17">
        <v>217</v>
      </c>
      <c r="H703" s="37">
        <f t="shared" si="186"/>
        <v>28.04</v>
      </c>
      <c r="I703" s="37">
        <f>IF(H703&lt;'Roof Calculator'!$G$8, 1, 0)</f>
        <v>1</v>
      </c>
      <c r="J703" s="37">
        <f>IF(H703&gt;='Roof Calculator'!$G$8, 1, 0)</f>
        <v>0</v>
      </c>
      <c r="K703" s="37">
        <f t="shared" si="187"/>
        <v>28.04</v>
      </c>
      <c r="L703" s="37">
        <f t="shared" si="188"/>
        <v>0</v>
      </c>
      <c r="M703" s="37">
        <v>0</v>
      </c>
      <c r="N703" s="37">
        <f t="shared" si="189"/>
        <v>106</v>
      </c>
      <c r="O703" s="37">
        <v>0</v>
      </c>
      <c r="P703" s="37">
        <v>0</v>
      </c>
      <c r="Q703" s="21">
        <f t="shared" si="190"/>
        <v>39.790999999999997</v>
      </c>
      <c r="R703" s="21">
        <f t="shared" si="199"/>
        <v>29.375000000000288</v>
      </c>
      <c r="S703" s="21">
        <f t="shared" si="200"/>
        <v>-17.993228832528839</v>
      </c>
      <c r="T703" s="21">
        <f t="shared" si="191"/>
        <v>86.147999999999996</v>
      </c>
      <c r="U703" s="37">
        <f>VLOOKUP(Time_Zone, 'LSTM LookUp'!$B$5:$D$8, 3, FALSE)</f>
        <v>-75</v>
      </c>
      <c r="V703" s="21">
        <f t="shared" si="201"/>
        <v>-13.242973332539828</v>
      </c>
      <c r="W703" s="21">
        <f t="shared" si="192"/>
        <v>127.83725666686504</v>
      </c>
      <c r="X703" s="21">
        <f t="shared" si="193"/>
        <v>-140.17902940424284</v>
      </c>
      <c r="Y703" s="21">
        <f t="shared" si="194"/>
        <v>-34.17902940424284</v>
      </c>
      <c r="Z703" s="21">
        <f t="shared" si="202"/>
        <v>-10.834155362994851</v>
      </c>
      <c r="AA703" s="21">
        <f t="shared" si="195"/>
        <v>-10.834155362994851</v>
      </c>
      <c r="AB703" s="21">
        <f t="shared" si="196"/>
        <v>0</v>
      </c>
      <c r="AC703" s="21">
        <f t="shared" si="197"/>
        <v>0</v>
      </c>
      <c r="AD703" s="21">
        <f t="shared" si="203"/>
        <v>0</v>
      </c>
      <c r="AE703" s="21" t="str">
        <f t="shared" si="198"/>
        <v>1/29/10:00</v>
      </c>
    </row>
    <row r="704" spans="2:31">
      <c r="B704" s="37">
        <v>1</v>
      </c>
      <c r="C704" s="38">
        <v>29</v>
      </c>
      <c r="D704" s="38">
        <v>11</v>
      </c>
      <c r="E704" s="17">
        <v>-1.1000000000000001</v>
      </c>
      <c r="F704" s="17">
        <v>171</v>
      </c>
      <c r="G704" s="17">
        <v>234</v>
      </c>
      <c r="H704" s="37">
        <f t="shared" si="186"/>
        <v>30.02</v>
      </c>
      <c r="I704" s="37">
        <f>IF(H704&lt;'Roof Calculator'!$G$8, 1, 0)</f>
        <v>1</v>
      </c>
      <c r="J704" s="37">
        <f>IF(H704&gt;='Roof Calculator'!$G$8, 1, 0)</f>
        <v>0</v>
      </c>
      <c r="K704" s="37">
        <f t="shared" si="187"/>
        <v>30.02</v>
      </c>
      <c r="L704" s="37">
        <f t="shared" si="188"/>
        <v>0</v>
      </c>
      <c r="M704" s="37">
        <v>0</v>
      </c>
      <c r="N704" s="37">
        <f t="shared" si="189"/>
        <v>171</v>
      </c>
      <c r="O704" s="37">
        <v>0</v>
      </c>
      <c r="P704" s="37">
        <v>0</v>
      </c>
      <c r="Q704" s="21">
        <f t="shared" si="190"/>
        <v>39.790999999999997</v>
      </c>
      <c r="R704" s="21">
        <f t="shared" si="199"/>
        <v>29.416666666666956</v>
      </c>
      <c r="S704" s="21">
        <f t="shared" si="200"/>
        <v>-17.982384051689266</v>
      </c>
      <c r="T704" s="21">
        <f t="shared" si="191"/>
        <v>86.147999999999996</v>
      </c>
      <c r="U704" s="37">
        <f>VLOOKUP(Time_Zone, 'LSTM LookUp'!$B$5:$D$8, 3, FALSE)</f>
        <v>-75</v>
      </c>
      <c r="V704" s="21">
        <f t="shared" si="201"/>
        <v>-13.25073720881441</v>
      </c>
      <c r="W704" s="21">
        <f t="shared" si="192"/>
        <v>142.83531569779637</v>
      </c>
      <c r="X704" s="21">
        <f t="shared" si="193"/>
        <v>-182.51910687376804</v>
      </c>
      <c r="Y704" s="21">
        <f t="shared" si="194"/>
        <v>-11.519106873768038</v>
      </c>
      <c r="Z704" s="21">
        <f t="shared" si="202"/>
        <v>-3.6513556905700995</v>
      </c>
      <c r="AA704" s="21">
        <f t="shared" si="195"/>
        <v>-3.6513556905700995</v>
      </c>
      <c r="AB704" s="21">
        <f t="shared" si="196"/>
        <v>0</v>
      </c>
      <c r="AC704" s="21">
        <f t="shared" si="197"/>
        <v>0</v>
      </c>
      <c r="AD704" s="21">
        <f t="shared" si="203"/>
        <v>0</v>
      </c>
      <c r="AE704" s="21" t="str">
        <f t="shared" si="198"/>
        <v>1/29/11:00</v>
      </c>
    </row>
    <row r="705" spans="2:31">
      <c r="B705" s="37">
        <v>1</v>
      </c>
      <c r="C705" s="38">
        <v>29</v>
      </c>
      <c r="D705" s="38">
        <v>12</v>
      </c>
      <c r="E705" s="17">
        <v>-0.6</v>
      </c>
      <c r="F705" s="17">
        <v>126</v>
      </c>
      <c r="G705" s="17">
        <v>652</v>
      </c>
      <c r="H705" s="37">
        <f t="shared" si="186"/>
        <v>30.92</v>
      </c>
      <c r="I705" s="37">
        <f>IF(H705&lt;'Roof Calculator'!$G$8, 1, 0)</f>
        <v>1</v>
      </c>
      <c r="J705" s="37">
        <f>IF(H705&gt;='Roof Calculator'!$G$8, 1, 0)</f>
        <v>0</v>
      </c>
      <c r="K705" s="37">
        <f t="shared" si="187"/>
        <v>30.92</v>
      </c>
      <c r="L705" s="37">
        <f t="shared" si="188"/>
        <v>0</v>
      </c>
      <c r="M705" s="37">
        <v>0</v>
      </c>
      <c r="N705" s="37">
        <f t="shared" si="189"/>
        <v>126</v>
      </c>
      <c r="O705" s="37">
        <v>0</v>
      </c>
      <c r="P705" s="37">
        <v>0</v>
      </c>
      <c r="Q705" s="21">
        <f t="shared" si="190"/>
        <v>39.790999999999997</v>
      </c>
      <c r="R705" s="21">
        <f t="shared" si="199"/>
        <v>29.458333333333623</v>
      </c>
      <c r="S705" s="21">
        <f t="shared" si="200"/>
        <v>-17.971530370213721</v>
      </c>
      <c r="T705" s="21">
        <f t="shared" si="191"/>
        <v>86.147999999999996</v>
      </c>
      <c r="U705" s="37">
        <f>VLOOKUP(Time_Zone, 'LSTM LookUp'!$B$5:$D$8, 3, FALSE)</f>
        <v>-75</v>
      </c>
      <c r="V705" s="21">
        <f t="shared" si="201"/>
        <v>-13.2584793543512</v>
      </c>
      <c r="W705" s="21">
        <f t="shared" si="192"/>
        <v>157.83338016141218</v>
      </c>
      <c r="X705" s="21">
        <f t="shared" si="193"/>
        <v>-570.06939825779943</v>
      </c>
      <c r="Y705" s="21">
        <f t="shared" si="194"/>
        <v>-444.06939825779943</v>
      </c>
      <c r="Z705" s="21">
        <f t="shared" si="202"/>
        <v>-140.76224329762277</v>
      </c>
      <c r="AA705" s="21">
        <f t="shared" si="195"/>
        <v>-140.76224329762277</v>
      </c>
      <c r="AB705" s="21">
        <f t="shared" si="196"/>
        <v>0</v>
      </c>
      <c r="AC705" s="21">
        <f t="shared" si="197"/>
        <v>0</v>
      </c>
      <c r="AD705" s="21">
        <f t="shared" si="203"/>
        <v>0</v>
      </c>
      <c r="AE705" s="21" t="str">
        <f t="shared" si="198"/>
        <v>1/29/12:00</v>
      </c>
    </row>
    <row r="706" spans="2:31">
      <c r="B706" s="37">
        <v>1</v>
      </c>
      <c r="C706" s="38">
        <v>29</v>
      </c>
      <c r="D706" s="38">
        <v>13</v>
      </c>
      <c r="E706" s="17">
        <v>-0.6</v>
      </c>
      <c r="F706" s="17">
        <v>213</v>
      </c>
      <c r="G706" s="17">
        <v>303</v>
      </c>
      <c r="H706" s="37">
        <f t="shared" si="186"/>
        <v>30.92</v>
      </c>
      <c r="I706" s="37">
        <f>IF(H706&lt;'Roof Calculator'!$G$8, 1, 0)</f>
        <v>1</v>
      </c>
      <c r="J706" s="37">
        <f>IF(H706&gt;='Roof Calculator'!$G$8, 1, 0)</f>
        <v>0</v>
      </c>
      <c r="K706" s="37">
        <f t="shared" si="187"/>
        <v>30.92</v>
      </c>
      <c r="L706" s="37">
        <f t="shared" si="188"/>
        <v>0</v>
      </c>
      <c r="M706" s="37">
        <v>0</v>
      </c>
      <c r="N706" s="37">
        <f t="shared" si="189"/>
        <v>213</v>
      </c>
      <c r="O706" s="37">
        <v>0</v>
      </c>
      <c r="P706" s="37">
        <v>0</v>
      </c>
      <c r="Q706" s="21">
        <f t="shared" si="190"/>
        <v>39.790999999999997</v>
      </c>
      <c r="R706" s="21">
        <f t="shared" si="199"/>
        <v>29.500000000000291</v>
      </c>
      <c r="S706" s="21">
        <f t="shared" si="200"/>
        <v>-17.960667794937152</v>
      </c>
      <c r="T706" s="21">
        <f t="shared" si="191"/>
        <v>86.147999999999996</v>
      </c>
      <c r="U706" s="37">
        <f>VLOOKUP(Time_Zone, 'LSTM LookUp'!$B$5:$D$8, 3, FALSE)</f>
        <v>-75</v>
      </c>
      <c r="V706" s="21">
        <f t="shared" si="201"/>
        <v>-13.266199760731215</v>
      </c>
      <c r="W706" s="21">
        <f t="shared" si="192"/>
        <v>172.8314500598172</v>
      </c>
      <c r="X706" s="21">
        <f t="shared" si="193"/>
        <v>-279.54040566366348</v>
      </c>
      <c r="Y706" s="21">
        <f t="shared" si="194"/>
        <v>-66.540405663663478</v>
      </c>
      <c r="Z706" s="21">
        <f t="shared" si="202"/>
        <v>-21.092146425531382</v>
      </c>
      <c r="AA706" s="21">
        <f t="shared" si="195"/>
        <v>-21.092146425531382</v>
      </c>
      <c r="AB706" s="21">
        <f t="shared" si="196"/>
        <v>0</v>
      </c>
      <c r="AC706" s="21">
        <f t="shared" si="197"/>
        <v>0</v>
      </c>
      <c r="AD706" s="21">
        <f t="shared" si="203"/>
        <v>0</v>
      </c>
      <c r="AE706" s="21" t="str">
        <f t="shared" si="198"/>
        <v>1/29/13:00</v>
      </c>
    </row>
    <row r="707" spans="2:31">
      <c r="B707" s="37">
        <v>1</v>
      </c>
      <c r="C707" s="38">
        <v>29</v>
      </c>
      <c r="D707" s="38">
        <v>14</v>
      </c>
      <c r="E707" s="17">
        <v>0</v>
      </c>
      <c r="F707" s="17">
        <v>193</v>
      </c>
      <c r="G707" s="17">
        <v>277</v>
      </c>
      <c r="H707" s="37">
        <f t="shared" si="186"/>
        <v>32</v>
      </c>
      <c r="I707" s="37">
        <f>IF(H707&lt;'Roof Calculator'!$G$8, 1, 0)</f>
        <v>1</v>
      </c>
      <c r="J707" s="37">
        <f>IF(H707&gt;='Roof Calculator'!$G$8, 1, 0)</f>
        <v>0</v>
      </c>
      <c r="K707" s="37">
        <f t="shared" si="187"/>
        <v>32</v>
      </c>
      <c r="L707" s="37">
        <f t="shared" si="188"/>
        <v>0</v>
      </c>
      <c r="M707" s="37">
        <v>0</v>
      </c>
      <c r="N707" s="37">
        <f t="shared" si="189"/>
        <v>193</v>
      </c>
      <c r="O707" s="37">
        <v>0</v>
      </c>
      <c r="P707" s="37">
        <v>0</v>
      </c>
      <c r="Q707" s="21">
        <f t="shared" si="190"/>
        <v>39.790999999999997</v>
      </c>
      <c r="R707" s="21">
        <f t="shared" si="199"/>
        <v>29.541666666666959</v>
      </c>
      <c r="S707" s="21">
        <f t="shared" si="200"/>
        <v>-17.949796332697122</v>
      </c>
      <c r="T707" s="21">
        <f t="shared" si="191"/>
        <v>86.147999999999996</v>
      </c>
      <c r="U707" s="37">
        <f>VLOOKUP(Time_Zone, 'LSTM LookUp'!$B$5:$D$8, 3, FALSE)</f>
        <v>-75</v>
      </c>
      <c r="V707" s="21">
        <f t="shared" si="201"/>
        <v>-13.273898419577359</v>
      </c>
      <c r="W707" s="21">
        <f t="shared" si="192"/>
        <v>187.82952539510566</v>
      </c>
      <c r="X707" s="21">
        <f t="shared" si="193"/>
        <v>-255.2289407669532</v>
      </c>
      <c r="Y707" s="21">
        <f t="shared" si="194"/>
        <v>-62.228940766953201</v>
      </c>
      <c r="Z707" s="21">
        <f t="shared" si="202"/>
        <v>-19.725487355708317</v>
      </c>
      <c r="AA707" s="21">
        <f t="shared" si="195"/>
        <v>-19.725487355708317</v>
      </c>
      <c r="AB707" s="21">
        <f t="shared" si="196"/>
        <v>0</v>
      </c>
      <c r="AC707" s="21">
        <f t="shared" si="197"/>
        <v>0</v>
      </c>
      <c r="AD707" s="21">
        <f t="shared" si="203"/>
        <v>0</v>
      </c>
      <c r="AE707" s="21" t="str">
        <f t="shared" si="198"/>
        <v>1/29/14:00</v>
      </c>
    </row>
    <row r="708" spans="2:31">
      <c r="B708" s="37">
        <v>1</v>
      </c>
      <c r="C708" s="38">
        <v>29</v>
      </c>
      <c r="D708" s="38">
        <v>15</v>
      </c>
      <c r="E708" s="17">
        <v>-1.1000000000000001</v>
      </c>
      <c r="F708" s="17">
        <v>155</v>
      </c>
      <c r="G708" s="17">
        <v>326</v>
      </c>
      <c r="H708" s="37">
        <f t="shared" si="186"/>
        <v>30.02</v>
      </c>
      <c r="I708" s="37">
        <f>IF(H708&lt;'Roof Calculator'!$G$8, 1, 0)</f>
        <v>1</v>
      </c>
      <c r="J708" s="37">
        <f>IF(H708&gt;='Roof Calculator'!$G$8, 1, 0)</f>
        <v>0</v>
      </c>
      <c r="K708" s="37">
        <f t="shared" si="187"/>
        <v>30.02</v>
      </c>
      <c r="L708" s="37">
        <f t="shared" si="188"/>
        <v>0</v>
      </c>
      <c r="M708" s="37">
        <v>0</v>
      </c>
      <c r="N708" s="37">
        <f t="shared" si="189"/>
        <v>155</v>
      </c>
      <c r="O708" s="37">
        <v>0</v>
      </c>
      <c r="P708" s="37">
        <v>0</v>
      </c>
      <c r="Q708" s="21">
        <f t="shared" si="190"/>
        <v>39.790999999999997</v>
      </c>
      <c r="R708" s="21">
        <f t="shared" si="199"/>
        <v>29.583333333333627</v>
      </c>
      <c r="S708" s="21">
        <f t="shared" si="200"/>
        <v>-17.93891599033384</v>
      </c>
      <c r="T708" s="21">
        <f t="shared" si="191"/>
        <v>86.147999999999996</v>
      </c>
      <c r="U708" s="37">
        <f>VLOOKUP(Time_Zone, 'LSTM LookUp'!$B$5:$D$8, 3, FALSE)</f>
        <v>-75</v>
      </c>
      <c r="V708" s="21">
        <f t="shared" si="201"/>
        <v>-13.281575322554433</v>
      </c>
      <c r="W708" s="21">
        <f t="shared" si="192"/>
        <v>202.82760616936142</v>
      </c>
      <c r="X708" s="21">
        <f t="shared" si="193"/>
        <v>-283.9104505249843</v>
      </c>
      <c r="Y708" s="21">
        <f t="shared" si="194"/>
        <v>-128.9104505249843</v>
      </c>
      <c r="Z708" s="21">
        <f t="shared" si="202"/>
        <v>-40.862361314682879</v>
      </c>
      <c r="AA708" s="21">
        <f t="shared" si="195"/>
        <v>-40.862361314682879</v>
      </c>
      <c r="AB708" s="21">
        <f t="shared" si="196"/>
        <v>0</v>
      </c>
      <c r="AC708" s="21">
        <f t="shared" si="197"/>
        <v>0</v>
      </c>
      <c r="AD708" s="21">
        <f t="shared" si="203"/>
        <v>0</v>
      </c>
      <c r="AE708" s="21" t="str">
        <f t="shared" si="198"/>
        <v>1/29/15:00</v>
      </c>
    </row>
    <row r="709" spans="2:31">
      <c r="B709" s="37">
        <v>1</v>
      </c>
      <c r="C709" s="38">
        <v>29</v>
      </c>
      <c r="D709" s="38">
        <v>16</v>
      </c>
      <c r="E709" s="17">
        <v>-1.7</v>
      </c>
      <c r="F709" s="17">
        <v>119</v>
      </c>
      <c r="G709" s="17">
        <v>511</v>
      </c>
      <c r="H709" s="37">
        <f t="shared" si="186"/>
        <v>28.94</v>
      </c>
      <c r="I709" s="37">
        <f>IF(H709&lt;'Roof Calculator'!$G$8, 1, 0)</f>
        <v>1</v>
      </c>
      <c r="J709" s="37">
        <f>IF(H709&gt;='Roof Calculator'!$G$8, 1, 0)</f>
        <v>0</v>
      </c>
      <c r="K709" s="37">
        <f t="shared" si="187"/>
        <v>28.94</v>
      </c>
      <c r="L709" s="37">
        <f t="shared" si="188"/>
        <v>0</v>
      </c>
      <c r="M709" s="37">
        <v>0</v>
      </c>
      <c r="N709" s="37">
        <f t="shared" si="189"/>
        <v>119</v>
      </c>
      <c r="O709" s="37">
        <v>0</v>
      </c>
      <c r="P709" s="37">
        <v>0</v>
      </c>
      <c r="Q709" s="21">
        <f t="shared" si="190"/>
        <v>39.790999999999997</v>
      </c>
      <c r="R709" s="21">
        <f t="shared" si="199"/>
        <v>29.625000000000295</v>
      </c>
      <c r="S709" s="21">
        <f t="shared" si="200"/>
        <v>-17.928026774690146</v>
      </c>
      <c r="T709" s="21">
        <f t="shared" si="191"/>
        <v>86.147999999999996</v>
      </c>
      <c r="U709" s="37">
        <f>VLOOKUP(Time_Zone, 'LSTM LookUp'!$B$5:$D$8, 3, FALSE)</f>
        <v>-75</v>
      </c>
      <c r="V709" s="21">
        <f t="shared" si="201"/>
        <v>-13.289230461369145</v>
      </c>
      <c r="W709" s="21">
        <f t="shared" si="192"/>
        <v>217.82569238465769</v>
      </c>
      <c r="X709" s="21">
        <f t="shared" si="193"/>
        <v>-395.75101405478881</v>
      </c>
      <c r="Y709" s="21">
        <f t="shared" si="194"/>
        <v>-276.75101405478881</v>
      </c>
      <c r="Z709" s="21">
        <f t="shared" si="202"/>
        <v>-87.72523782561683</v>
      </c>
      <c r="AA709" s="21">
        <f t="shared" si="195"/>
        <v>-87.72523782561683</v>
      </c>
      <c r="AB709" s="21">
        <f t="shared" si="196"/>
        <v>0</v>
      </c>
      <c r="AC709" s="21">
        <f t="shared" si="197"/>
        <v>0</v>
      </c>
      <c r="AD709" s="21">
        <f t="shared" si="203"/>
        <v>0</v>
      </c>
      <c r="AE709" s="21" t="str">
        <f t="shared" si="198"/>
        <v>1/29/16:00</v>
      </c>
    </row>
    <row r="710" spans="2:31">
      <c r="B710" s="37">
        <v>1</v>
      </c>
      <c r="C710" s="38">
        <v>29</v>
      </c>
      <c r="D710" s="38">
        <v>17</v>
      </c>
      <c r="E710" s="17">
        <v>-1.1000000000000001</v>
      </c>
      <c r="F710" s="17">
        <v>79</v>
      </c>
      <c r="G710" s="17">
        <v>394</v>
      </c>
      <c r="H710" s="37">
        <f t="shared" si="186"/>
        <v>30.02</v>
      </c>
      <c r="I710" s="37">
        <f>IF(H710&lt;'Roof Calculator'!$G$8, 1, 0)</f>
        <v>1</v>
      </c>
      <c r="J710" s="37">
        <f>IF(H710&gt;='Roof Calculator'!$G$8, 1, 0)</f>
        <v>0</v>
      </c>
      <c r="K710" s="37">
        <f t="shared" si="187"/>
        <v>30.02</v>
      </c>
      <c r="L710" s="37">
        <f t="shared" si="188"/>
        <v>0</v>
      </c>
      <c r="M710" s="37">
        <v>0</v>
      </c>
      <c r="N710" s="37">
        <f t="shared" si="189"/>
        <v>79</v>
      </c>
      <c r="O710" s="37">
        <v>0</v>
      </c>
      <c r="P710" s="37">
        <v>0</v>
      </c>
      <c r="Q710" s="21">
        <f t="shared" si="190"/>
        <v>39.790999999999997</v>
      </c>
      <c r="R710" s="21">
        <f t="shared" si="199"/>
        <v>29.666666666666963</v>
      </c>
      <c r="S710" s="21">
        <f t="shared" si="200"/>
        <v>-17.917128692611477</v>
      </c>
      <c r="T710" s="21">
        <f t="shared" si="191"/>
        <v>86.147999999999996</v>
      </c>
      <c r="U710" s="37">
        <f>VLOOKUP(Time_Zone, 'LSTM LookUp'!$B$5:$D$8, 3, FALSE)</f>
        <v>-75</v>
      </c>
      <c r="V710" s="21">
        <f t="shared" si="201"/>
        <v>-13.296863827770128</v>
      </c>
      <c r="W710" s="21">
        <f t="shared" si="192"/>
        <v>232.82378404305743</v>
      </c>
      <c r="X710" s="21">
        <f t="shared" si="193"/>
        <v>-251.63961954350816</v>
      </c>
      <c r="Y710" s="21">
        <f t="shared" si="194"/>
        <v>-172.63961954350816</v>
      </c>
      <c r="Z710" s="21">
        <f t="shared" si="202"/>
        <v>-54.723744136236519</v>
      </c>
      <c r="AA710" s="21">
        <f t="shared" si="195"/>
        <v>-54.723744136236519</v>
      </c>
      <c r="AB710" s="21">
        <f t="shared" si="196"/>
        <v>0</v>
      </c>
      <c r="AC710" s="21">
        <f t="shared" si="197"/>
        <v>0</v>
      </c>
      <c r="AD710" s="21">
        <f t="shared" si="203"/>
        <v>0</v>
      </c>
      <c r="AE710" s="21" t="str">
        <f t="shared" si="198"/>
        <v>1/29/17:00</v>
      </c>
    </row>
    <row r="711" spans="2:31">
      <c r="B711" s="37">
        <v>1</v>
      </c>
      <c r="C711" s="38">
        <v>29</v>
      </c>
      <c r="D711" s="38">
        <v>18</v>
      </c>
      <c r="E711" s="17">
        <v>-1.7</v>
      </c>
      <c r="F711" s="17">
        <v>27</v>
      </c>
      <c r="G711" s="17">
        <v>51</v>
      </c>
      <c r="H711" s="37">
        <f t="shared" si="186"/>
        <v>28.94</v>
      </c>
      <c r="I711" s="37">
        <f>IF(H711&lt;'Roof Calculator'!$G$8, 1, 0)</f>
        <v>1</v>
      </c>
      <c r="J711" s="37">
        <f>IF(H711&gt;='Roof Calculator'!$G$8, 1, 0)</f>
        <v>0</v>
      </c>
      <c r="K711" s="37">
        <f t="shared" si="187"/>
        <v>28.94</v>
      </c>
      <c r="L711" s="37">
        <f t="shared" si="188"/>
        <v>0</v>
      </c>
      <c r="M711" s="37">
        <v>0</v>
      </c>
      <c r="N711" s="37">
        <f t="shared" si="189"/>
        <v>27</v>
      </c>
      <c r="O711" s="37">
        <v>0</v>
      </c>
      <c r="P711" s="37">
        <v>0</v>
      </c>
      <c r="Q711" s="21">
        <f t="shared" si="190"/>
        <v>39.790999999999997</v>
      </c>
      <c r="R711" s="21">
        <f t="shared" si="199"/>
        <v>29.708333333333631</v>
      </c>
      <c r="S711" s="21">
        <f t="shared" si="200"/>
        <v>-17.906221750945896</v>
      </c>
      <c r="T711" s="21">
        <f t="shared" si="191"/>
        <v>86.147999999999996</v>
      </c>
      <c r="U711" s="37">
        <f>VLOOKUP(Time_Zone, 'LSTM LookUp'!$B$5:$D$8, 3, FALSE)</f>
        <v>-75</v>
      </c>
      <c r="V711" s="21">
        <f t="shared" si="201"/>
        <v>-13.304475413547948</v>
      </c>
      <c r="W711" s="21">
        <f t="shared" si="192"/>
        <v>247.82188114661301</v>
      </c>
      <c r="X711" s="21">
        <f t="shared" si="193"/>
        <v>-24.111583191813121</v>
      </c>
      <c r="Y711" s="21">
        <f t="shared" si="194"/>
        <v>2.8884168081868786</v>
      </c>
      <c r="Z711" s="21">
        <f t="shared" si="202"/>
        <v>0.91557768018707075</v>
      </c>
      <c r="AA711" s="21">
        <f t="shared" si="195"/>
        <v>0.91557768018707075</v>
      </c>
      <c r="AB711" s="21">
        <f t="shared" si="196"/>
        <v>0</v>
      </c>
      <c r="AC711" s="21">
        <f t="shared" si="197"/>
        <v>0</v>
      </c>
      <c r="AD711" s="21">
        <f t="shared" si="203"/>
        <v>0</v>
      </c>
      <c r="AE711" s="21" t="str">
        <f t="shared" si="198"/>
        <v>1/29/18:00</v>
      </c>
    </row>
    <row r="712" spans="2:31">
      <c r="B712" s="37">
        <v>1</v>
      </c>
      <c r="C712" s="38">
        <v>29</v>
      </c>
      <c r="D712" s="38">
        <v>19</v>
      </c>
      <c r="E712" s="17">
        <v>-2.8</v>
      </c>
      <c r="F712" s="17">
        <v>0</v>
      </c>
      <c r="G712" s="17">
        <v>0</v>
      </c>
      <c r="H712" s="37">
        <f t="shared" si="186"/>
        <v>26.96</v>
      </c>
      <c r="I712" s="37">
        <f>IF(H712&lt;'Roof Calculator'!$G$8, 1, 0)</f>
        <v>1</v>
      </c>
      <c r="J712" s="37">
        <f>IF(H712&gt;='Roof Calculator'!$G$8, 1, 0)</f>
        <v>0</v>
      </c>
      <c r="K712" s="37">
        <f t="shared" si="187"/>
        <v>26.96</v>
      </c>
      <c r="L712" s="37">
        <f t="shared" si="188"/>
        <v>0</v>
      </c>
      <c r="M712" s="37">
        <v>0</v>
      </c>
      <c r="N712" s="37">
        <f t="shared" si="189"/>
        <v>0</v>
      </c>
      <c r="O712" s="37">
        <v>0</v>
      </c>
      <c r="P712" s="37">
        <v>0</v>
      </c>
      <c r="Q712" s="21">
        <f t="shared" si="190"/>
        <v>39.790999999999997</v>
      </c>
      <c r="R712" s="21">
        <f t="shared" si="199"/>
        <v>29.750000000000298</v>
      </c>
      <c r="S712" s="21">
        <f t="shared" si="200"/>
        <v>-17.895305956544039</v>
      </c>
      <c r="T712" s="21">
        <f t="shared" si="191"/>
        <v>86.147999999999996</v>
      </c>
      <c r="U712" s="37">
        <f>VLOOKUP(Time_Zone, 'LSTM LookUp'!$B$5:$D$8, 3, FALSE)</f>
        <v>-75</v>
      </c>
      <c r="V712" s="21">
        <f t="shared" si="201"/>
        <v>-13.312065210535129</v>
      </c>
      <c r="W712" s="21">
        <f t="shared" si="192"/>
        <v>262.81998369736624</v>
      </c>
      <c r="X712" s="21">
        <f t="shared" si="193"/>
        <v>0</v>
      </c>
      <c r="Y712" s="21">
        <f t="shared" si="194"/>
        <v>0</v>
      </c>
      <c r="Z712" s="21">
        <f t="shared" si="202"/>
        <v>0</v>
      </c>
      <c r="AA712" s="21">
        <f t="shared" si="195"/>
        <v>0</v>
      </c>
      <c r="AB712" s="21">
        <f t="shared" si="196"/>
        <v>0</v>
      </c>
      <c r="AC712" s="21">
        <f t="shared" si="197"/>
        <v>0</v>
      </c>
      <c r="AD712" s="21">
        <f t="shared" si="203"/>
        <v>0</v>
      </c>
      <c r="AE712" s="21" t="str">
        <f t="shared" si="198"/>
        <v>1/29/19:00</v>
      </c>
    </row>
    <row r="713" spans="2:31">
      <c r="B713" s="37">
        <v>1</v>
      </c>
      <c r="C713" s="38">
        <v>29</v>
      </c>
      <c r="D713" s="38">
        <v>20</v>
      </c>
      <c r="E713" s="17">
        <v>-3.9</v>
      </c>
      <c r="F713" s="17">
        <v>0</v>
      </c>
      <c r="G713" s="17">
        <v>0</v>
      </c>
      <c r="H713" s="37">
        <f t="shared" si="186"/>
        <v>24.98</v>
      </c>
      <c r="I713" s="37">
        <f>IF(H713&lt;'Roof Calculator'!$G$8, 1, 0)</f>
        <v>1</v>
      </c>
      <c r="J713" s="37">
        <f>IF(H713&gt;='Roof Calculator'!$G$8, 1, 0)</f>
        <v>0</v>
      </c>
      <c r="K713" s="37">
        <f t="shared" si="187"/>
        <v>24.98</v>
      </c>
      <c r="L713" s="37">
        <f t="shared" si="188"/>
        <v>0</v>
      </c>
      <c r="M713" s="37">
        <v>0</v>
      </c>
      <c r="N713" s="37">
        <f t="shared" si="189"/>
        <v>0</v>
      </c>
      <c r="O713" s="37">
        <v>0</v>
      </c>
      <c r="P713" s="37">
        <v>0</v>
      </c>
      <c r="Q713" s="21">
        <f t="shared" si="190"/>
        <v>39.790999999999997</v>
      </c>
      <c r="R713" s="21">
        <f t="shared" si="199"/>
        <v>29.791666666666966</v>
      </c>
      <c r="S713" s="21">
        <f t="shared" si="200"/>
        <v>-17.884381316259148</v>
      </c>
      <c r="T713" s="21">
        <f t="shared" si="191"/>
        <v>86.147999999999996</v>
      </c>
      <c r="U713" s="37">
        <f>VLOOKUP(Time_Zone, 'LSTM LookUp'!$B$5:$D$8, 3, FALSE)</f>
        <v>-75</v>
      </c>
      <c r="V713" s="21">
        <f t="shared" si="201"/>
        <v>-13.319633210606145</v>
      </c>
      <c r="W713" s="21">
        <f t="shared" si="192"/>
        <v>277.81809169734845</v>
      </c>
      <c r="X713" s="21">
        <f t="shared" si="193"/>
        <v>0</v>
      </c>
      <c r="Y713" s="21">
        <f t="shared" si="194"/>
        <v>0</v>
      </c>
      <c r="Z713" s="21">
        <f t="shared" si="202"/>
        <v>0</v>
      </c>
      <c r="AA713" s="21">
        <f t="shared" si="195"/>
        <v>0</v>
      </c>
      <c r="AB713" s="21">
        <f t="shared" si="196"/>
        <v>0</v>
      </c>
      <c r="AC713" s="21">
        <f t="shared" si="197"/>
        <v>0</v>
      </c>
      <c r="AD713" s="21">
        <f t="shared" si="203"/>
        <v>0</v>
      </c>
      <c r="AE713" s="21" t="str">
        <f t="shared" si="198"/>
        <v>1/29/20:00</v>
      </c>
    </row>
    <row r="714" spans="2:31">
      <c r="B714" s="37">
        <v>1</v>
      </c>
      <c r="C714" s="38">
        <v>29</v>
      </c>
      <c r="D714" s="38">
        <v>21</v>
      </c>
      <c r="E714" s="17">
        <v>-4.4000000000000004</v>
      </c>
      <c r="F714" s="17">
        <v>0</v>
      </c>
      <c r="G714" s="17">
        <v>0</v>
      </c>
      <c r="H714" s="37">
        <f t="shared" si="186"/>
        <v>24.08</v>
      </c>
      <c r="I714" s="37">
        <f>IF(H714&lt;'Roof Calculator'!$G$8, 1, 0)</f>
        <v>1</v>
      </c>
      <c r="J714" s="37">
        <f>IF(H714&gt;='Roof Calculator'!$G$8, 1, 0)</f>
        <v>0</v>
      </c>
      <c r="K714" s="37">
        <f t="shared" si="187"/>
        <v>24.08</v>
      </c>
      <c r="L714" s="37">
        <f t="shared" si="188"/>
        <v>0</v>
      </c>
      <c r="M714" s="37">
        <v>0</v>
      </c>
      <c r="N714" s="37">
        <f t="shared" si="189"/>
        <v>0</v>
      </c>
      <c r="O714" s="37">
        <v>0</v>
      </c>
      <c r="P714" s="37">
        <v>0</v>
      </c>
      <c r="Q714" s="21">
        <f t="shared" si="190"/>
        <v>39.790999999999997</v>
      </c>
      <c r="R714" s="21">
        <f t="shared" si="199"/>
        <v>29.833333333333634</v>
      </c>
      <c r="S714" s="21">
        <f t="shared" si="200"/>
        <v>-17.873447836947054</v>
      </c>
      <c r="T714" s="21">
        <f t="shared" si="191"/>
        <v>86.147999999999996</v>
      </c>
      <c r="U714" s="37">
        <f>VLOOKUP(Time_Zone, 'LSTM LookUp'!$B$5:$D$8, 3, FALSE)</f>
        <v>-75</v>
      </c>
      <c r="V714" s="21">
        <f t="shared" si="201"/>
        <v>-13.327179405677457</v>
      </c>
      <c r="W714" s="21">
        <f t="shared" si="192"/>
        <v>292.81620514858059</v>
      </c>
      <c r="X714" s="21">
        <f t="shared" si="193"/>
        <v>0</v>
      </c>
      <c r="Y714" s="21">
        <f t="shared" si="194"/>
        <v>0</v>
      </c>
      <c r="Z714" s="21">
        <f t="shared" si="202"/>
        <v>0</v>
      </c>
      <c r="AA714" s="21">
        <f t="shared" si="195"/>
        <v>0</v>
      </c>
      <c r="AB714" s="21">
        <f t="shared" si="196"/>
        <v>0</v>
      </c>
      <c r="AC714" s="21">
        <f t="shared" si="197"/>
        <v>0</v>
      </c>
      <c r="AD714" s="21">
        <f t="shared" si="203"/>
        <v>0</v>
      </c>
      <c r="AE714" s="21" t="str">
        <f t="shared" si="198"/>
        <v>1/29/21:00</v>
      </c>
    </row>
    <row r="715" spans="2:31">
      <c r="B715" s="37">
        <v>1</v>
      </c>
      <c r="C715" s="38">
        <v>29</v>
      </c>
      <c r="D715" s="38">
        <v>22</v>
      </c>
      <c r="E715" s="17">
        <v>-3.9</v>
      </c>
      <c r="F715" s="17">
        <v>0</v>
      </c>
      <c r="G715" s="17">
        <v>0</v>
      </c>
      <c r="H715" s="37">
        <f t="shared" si="186"/>
        <v>24.98</v>
      </c>
      <c r="I715" s="37">
        <f>IF(H715&lt;'Roof Calculator'!$G$8, 1, 0)</f>
        <v>1</v>
      </c>
      <c r="J715" s="37">
        <f>IF(H715&gt;='Roof Calculator'!$G$8, 1, 0)</f>
        <v>0</v>
      </c>
      <c r="K715" s="37">
        <f t="shared" si="187"/>
        <v>24.98</v>
      </c>
      <c r="L715" s="37">
        <f t="shared" si="188"/>
        <v>0</v>
      </c>
      <c r="M715" s="37">
        <v>0</v>
      </c>
      <c r="N715" s="37">
        <f t="shared" si="189"/>
        <v>0</v>
      </c>
      <c r="O715" s="37">
        <v>0</v>
      </c>
      <c r="P715" s="37">
        <v>0</v>
      </c>
      <c r="Q715" s="21">
        <f t="shared" si="190"/>
        <v>39.790999999999997</v>
      </c>
      <c r="R715" s="21">
        <f t="shared" si="199"/>
        <v>29.875000000000302</v>
      </c>
      <c r="S715" s="21">
        <f t="shared" si="200"/>
        <v>-17.862505525466126</v>
      </c>
      <c r="T715" s="21">
        <f t="shared" si="191"/>
        <v>86.147999999999996</v>
      </c>
      <c r="U715" s="37">
        <f>VLOOKUP(Time_Zone, 'LSTM LookUp'!$B$5:$D$8, 3, FALSE)</f>
        <v>-75</v>
      </c>
      <c r="V715" s="21">
        <f t="shared" si="201"/>
        <v>-13.334703787707502</v>
      </c>
      <c r="W715" s="21">
        <f t="shared" si="192"/>
        <v>307.81432405307311</v>
      </c>
      <c r="X715" s="21">
        <f t="shared" si="193"/>
        <v>0</v>
      </c>
      <c r="Y715" s="21">
        <f t="shared" si="194"/>
        <v>0</v>
      </c>
      <c r="Z715" s="21">
        <f t="shared" si="202"/>
        <v>0</v>
      </c>
      <c r="AA715" s="21">
        <f t="shared" si="195"/>
        <v>0</v>
      </c>
      <c r="AB715" s="21">
        <f t="shared" si="196"/>
        <v>0</v>
      </c>
      <c r="AC715" s="21">
        <f t="shared" si="197"/>
        <v>0</v>
      </c>
      <c r="AD715" s="21">
        <f t="shared" si="203"/>
        <v>0</v>
      </c>
      <c r="AE715" s="21" t="str">
        <f t="shared" si="198"/>
        <v>1/29/22:00</v>
      </c>
    </row>
    <row r="716" spans="2:31">
      <c r="B716" s="37">
        <v>1</v>
      </c>
      <c r="C716" s="38">
        <v>29</v>
      </c>
      <c r="D716" s="38">
        <v>23</v>
      </c>
      <c r="E716" s="17">
        <v>-3.9</v>
      </c>
      <c r="F716" s="17">
        <v>0</v>
      </c>
      <c r="G716" s="17">
        <v>0</v>
      </c>
      <c r="H716" s="37">
        <f t="shared" si="186"/>
        <v>24.98</v>
      </c>
      <c r="I716" s="37">
        <f>IF(H716&lt;'Roof Calculator'!$G$8, 1, 0)</f>
        <v>1</v>
      </c>
      <c r="J716" s="37">
        <f>IF(H716&gt;='Roof Calculator'!$G$8, 1, 0)</f>
        <v>0</v>
      </c>
      <c r="K716" s="37">
        <f t="shared" si="187"/>
        <v>24.98</v>
      </c>
      <c r="L716" s="37">
        <f t="shared" si="188"/>
        <v>0</v>
      </c>
      <c r="M716" s="37">
        <v>0</v>
      </c>
      <c r="N716" s="37">
        <f t="shared" si="189"/>
        <v>0</v>
      </c>
      <c r="O716" s="37">
        <v>0</v>
      </c>
      <c r="P716" s="37">
        <v>0</v>
      </c>
      <c r="Q716" s="21">
        <f t="shared" si="190"/>
        <v>39.790999999999997</v>
      </c>
      <c r="R716" s="21">
        <f t="shared" si="199"/>
        <v>29.91666666666697</v>
      </c>
      <c r="S716" s="21">
        <f t="shared" si="200"/>
        <v>-17.851554388677325</v>
      </c>
      <c r="T716" s="21">
        <f t="shared" si="191"/>
        <v>86.147999999999996</v>
      </c>
      <c r="U716" s="37">
        <f>VLOOKUP(Time_Zone, 'LSTM LookUp'!$B$5:$D$8, 3, FALSE)</f>
        <v>-75</v>
      </c>
      <c r="V716" s="21">
        <f t="shared" si="201"/>
        <v>-13.342206348696731</v>
      </c>
      <c r="W716" s="21">
        <f t="shared" si="192"/>
        <v>322.8124484128258</v>
      </c>
      <c r="X716" s="21">
        <f t="shared" si="193"/>
        <v>0</v>
      </c>
      <c r="Y716" s="21">
        <f t="shared" si="194"/>
        <v>0</v>
      </c>
      <c r="Z716" s="21">
        <f t="shared" si="202"/>
        <v>0</v>
      </c>
      <c r="AA716" s="21">
        <f t="shared" si="195"/>
        <v>0</v>
      </c>
      <c r="AB716" s="21">
        <f t="shared" si="196"/>
        <v>0</v>
      </c>
      <c r="AC716" s="21">
        <f t="shared" si="197"/>
        <v>0</v>
      </c>
      <c r="AD716" s="21">
        <f t="shared" si="203"/>
        <v>0</v>
      </c>
      <c r="AE716" s="21" t="str">
        <f t="shared" si="198"/>
        <v>1/29/23:00</v>
      </c>
    </row>
    <row r="717" spans="2:31">
      <c r="B717" s="37">
        <v>1</v>
      </c>
      <c r="C717" s="38">
        <v>29</v>
      </c>
      <c r="D717" s="38">
        <v>24</v>
      </c>
      <c r="E717" s="17">
        <v>-3.3</v>
      </c>
      <c r="F717" s="17">
        <v>0</v>
      </c>
      <c r="G717" s="17">
        <v>0</v>
      </c>
      <c r="H717" s="37">
        <f t="shared" si="186"/>
        <v>26.060000000000002</v>
      </c>
      <c r="I717" s="37">
        <f>IF(H717&lt;'Roof Calculator'!$G$8, 1, 0)</f>
        <v>1</v>
      </c>
      <c r="J717" s="37">
        <f>IF(H717&gt;='Roof Calculator'!$G$8, 1, 0)</f>
        <v>0</v>
      </c>
      <c r="K717" s="37">
        <f t="shared" si="187"/>
        <v>26.060000000000002</v>
      </c>
      <c r="L717" s="37">
        <f t="shared" si="188"/>
        <v>0</v>
      </c>
      <c r="M717" s="37">
        <v>0</v>
      </c>
      <c r="N717" s="37">
        <f t="shared" si="189"/>
        <v>0</v>
      </c>
      <c r="O717" s="37">
        <v>0</v>
      </c>
      <c r="P717" s="37">
        <v>0</v>
      </c>
      <c r="Q717" s="21">
        <f t="shared" si="190"/>
        <v>39.790999999999997</v>
      </c>
      <c r="R717" s="21">
        <f t="shared" si="199"/>
        <v>29.958333333333638</v>
      </c>
      <c r="S717" s="21">
        <f t="shared" si="200"/>
        <v>-17.840594433444156</v>
      </c>
      <c r="T717" s="21">
        <f t="shared" si="191"/>
        <v>86.147999999999996</v>
      </c>
      <c r="U717" s="37">
        <f>VLOOKUP(Time_Zone, 'LSTM LookUp'!$B$5:$D$8, 3, FALSE)</f>
        <v>-75</v>
      </c>
      <c r="V717" s="21">
        <f t="shared" si="201"/>
        <v>-13.349687080687589</v>
      </c>
      <c r="W717" s="21">
        <f t="shared" si="192"/>
        <v>337.81057822982814</v>
      </c>
      <c r="X717" s="21">
        <f t="shared" si="193"/>
        <v>0</v>
      </c>
      <c r="Y717" s="21">
        <f t="shared" si="194"/>
        <v>0</v>
      </c>
      <c r="Z717" s="21">
        <f t="shared" si="202"/>
        <v>0</v>
      </c>
      <c r="AA717" s="21">
        <f t="shared" si="195"/>
        <v>0</v>
      </c>
      <c r="AB717" s="21">
        <f t="shared" si="196"/>
        <v>0</v>
      </c>
      <c r="AC717" s="21">
        <f t="shared" si="197"/>
        <v>0</v>
      </c>
      <c r="AD717" s="21">
        <f t="shared" si="203"/>
        <v>0</v>
      </c>
      <c r="AE717" s="21" t="str">
        <f t="shared" si="198"/>
        <v>1/29/24:00</v>
      </c>
    </row>
    <row r="718" spans="2:31">
      <c r="B718" s="37">
        <v>1</v>
      </c>
      <c r="C718" s="38">
        <v>30</v>
      </c>
      <c r="D718" s="38">
        <v>1</v>
      </c>
      <c r="E718" s="17">
        <v>-3.3</v>
      </c>
      <c r="F718" s="17">
        <v>0</v>
      </c>
      <c r="G718" s="17">
        <v>0</v>
      </c>
      <c r="H718" s="37">
        <f t="shared" si="186"/>
        <v>26.060000000000002</v>
      </c>
      <c r="I718" s="37">
        <f>IF(H718&lt;'Roof Calculator'!$G$8, 1, 0)</f>
        <v>1</v>
      </c>
      <c r="J718" s="37">
        <f>IF(H718&gt;='Roof Calculator'!$G$8, 1, 0)</f>
        <v>0</v>
      </c>
      <c r="K718" s="37">
        <f t="shared" si="187"/>
        <v>26.060000000000002</v>
      </c>
      <c r="L718" s="37">
        <f t="shared" si="188"/>
        <v>0</v>
      </c>
      <c r="M718" s="37">
        <v>0</v>
      </c>
      <c r="N718" s="37">
        <f t="shared" si="189"/>
        <v>0</v>
      </c>
      <c r="O718" s="37">
        <v>0</v>
      </c>
      <c r="P718" s="37">
        <v>0</v>
      </c>
      <c r="Q718" s="21">
        <f t="shared" si="190"/>
        <v>39.790999999999997</v>
      </c>
      <c r="R718" s="21">
        <f t="shared" si="199"/>
        <v>30.000000000000306</v>
      </c>
      <c r="S718" s="21">
        <f t="shared" si="200"/>
        <v>-17.829625666632666</v>
      </c>
      <c r="T718" s="21">
        <f t="shared" si="191"/>
        <v>86.147999999999996</v>
      </c>
      <c r="U718" s="37">
        <f>VLOOKUP(Time_Zone, 'LSTM LookUp'!$B$5:$D$8, 3, FALSE)</f>
        <v>-75</v>
      </c>
      <c r="V718" s="21">
        <f t="shared" si="201"/>
        <v>-13.357145975764574</v>
      </c>
      <c r="W718" s="21">
        <f t="shared" si="192"/>
        <v>-7.1912864939411314</v>
      </c>
      <c r="X718" s="21">
        <f t="shared" si="193"/>
        <v>0</v>
      </c>
      <c r="Y718" s="21">
        <f t="shared" si="194"/>
        <v>0</v>
      </c>
      <c r="Z718" s="21">
        <f t="shared" si="202"/>
        <v>0</v>
      </c>
      <c r="AA718" s="21">
        <f t="shared" si="195"/>
        <v>0</v>
      </c>
      <c r="AB718" s="21">
        <f t="shared" si="196"/>
        <v>0</v>
      </c>
      <c r="AC718" s="21">
        <f t="shared" si="197"/>
        <v>0</v>
      </c>
      <c r="AD718" s="21">
        <f t="shared" si="203"/>
        <v>0</v>
      </c>
      <c r="AE718" s="21" t="str">
        <f t="shared" si="198"/>
        <v>1/30/1:00</v>
      </c>
    </row>
    <row r="719" spans="2:31">
      <c r="B719" s="37">
        <v>1</v>
      </c>
      <c r="C719" s="38">
        <v>30</v>
      </c>
      <c r="D719" s="38">
        <v>2</v>
      </c>
      <c r="E719" s="17">
        <v>-2.8</v>
      </c>
      <c r="F719" s="17">
        <v>0</v>
      </c>
      <c r="G719" s="17">
        <v>0</v>
      </c>
      <c r="H719" s="37">
        <f t="shared" si="186"/>
        <v>26.96</v>
      </c>
      <c r="I719" s="37">
        <f>IF(H719&lt;'Roof Calculator'!$G$8, 1, 0)</f>
        <v>1</v>
      </c>
      <c r="J719" s="37">
        <f>IF(H719&gt;='Roof Calculator'!$G$8, 1, 0)</f>
        <v>0</v>
      </c>
      <c r="K719" s="37">
        <f t="shared" si="187"/>
        <v>26.96</v>
      </c>
      <c r="L719" s="37">
        <f t="shared" si="188"/>
        <v>0</v>
      </c>
      <c r="M719" s="37">
        <v>0</v>
      </c>
      <c r="N719" s="37">
        <f t="shared" si="189"/>
        <v>0</v>
      </c>
      <c r="O719" s="37">
        <v>0</v>
      </c>
      <c r="P719" s="37">
        <v>0</v>
      </c>
      <c r="Q719" s="21">
        <f t="shared" si="190"/>
        <v>39.790999999999997</v>
      </c>
      <c r="R719" s="21">
        <f t="shared" si="199"/>
        <v>30.041666666666973</v>
      </c>
      <c r="S719" s="21">
        <f t="shared" si="200"/>
        <v>-17.818648095111438</v>
      </c>
      <c r="T719" s="21">
        <f t="shared" si="191"/>
        <v>86.147999999999996</v>
      </c>
      <c r="U719" s="37">
        <f>VLOOKUP(Time_Zone, 'LSTM LookUp'!$B$5:$D$8, 3, FALSE)</f>
        <v>-75</v>
      </c>
      <c r="V719" s="21">
        <f t="shared" si="201"/>
        <v>-13.364583026054191</v>
      </c>
      <c r="W719" s="21">
        <f t="shared" si="192"/>
        <v>7.8068542434864341</v>
      </c>
      <c r="X719" s="21">
        <f t="shared" si="193"/>
        <v>0</v>
      </c>
      <c r="Y719" s="21">
        <f t="shared" si="194"/>
        <v>0</v>
      </c>
      <c r="Z719" s="21">
        <f t="shared" si="202"/>
        <v>0</v>
      </c>
      <c r="AA719" s="21">
        <f t="shared" si="195"/>
        <v>0</v>
      </c>
      <c r="AB719" s="21">
        <f t="shared" si="196"/>
        <v>0</v>
      </c>
      <c r="AC719" s="21">
        <f t="shared" si="197"/>
        <v>0</v>
      </c>
      <c r="AD719" s="21">
        <f t="shared" si="203"/>
        <v>0</v>
      </c>
      <c r="AE719" s="21" t="str">
        <f t="shared" si="198"/>
        <v>1/30/2:00</v>
      </c>
    </row>
    <row r="720" spans="2:31">
      <c r="B720" s="37">
        <v>1</v>
      </c>
      <c r="C720" s="38">
        <v>30</v>
      </c>
      <c r="D720" s="38">
        <v>3</v>
      </c>
      <c r="E720" s="17">
        <v>-2.2000000000000002</v>
      </c>
      <c r="F720" s="17">
        <v>0</v>
      </c>
      <c r="G720" s="17">
        <v>0</v>
      </c>
      <c r="H720" s="37">
        <f t="shared" si="186"/>
        <v>28.04</v>
      </c>
      <c r="I720" s="37">
        <f>IF(H720&lt;'Roof Calculator'!$G$8, 1, 0)</f>
        <v>1</v>
      </c>
      <c r="J720" s="37">
        <f>IF(H720&gt;='Roof Calculator'!$G$8, 1, 0)</f>
        <v>0</v>
      </c>
      <c r="K720" s="37">
        <f t="shared" si="187"/>
        <v>28.04</v>
      </c>
      <c r="L720" s="37">
        <f t="shared" si="188"/>
        <v>0</v>
      </c>
      <c r="M720" s="37">
        <v>0</v>
      </c>
      <c r="N720" s="37">
        <f t="shared" si="189"/>
        <v>0</v>
      </c>
      <c r="O720" s="37">
        <v>0</v>
      </c>
      <c r="P720" s="37">
        <v>0</v>
      </c>
      <c r="Q720" s="21">
        <f t="shared" si="190"/>
        <v>39.790999999999997</v>
      </c>
      <c r="R720" s="21">
        <f t="shared" si="199"/>
        <v>30.083333333333641</v>
      </c>
      <c r="S720" s="21">
        <f t="shared" si="200"/>
        <v>-17.807661725751593</v>
      </c>
      <c r="T720" s="21">
        <f t="shared" si="191"/>
        <v>86.147999999999996</v>
      </c>
      <c r="U720" s="37">
        <f>VLOOKUP(Time_Zone, 'LSTM LookUp'!$B$5:$D$8, 3, FALSE)</f>
        <v>-75</v>
      </c>
      <c r="V720" s="21">
        <f t="shared" si="201"/>
        <v>-13.371998223725019</v>
      </c>
      <c r="W720" s="21">
        <f t="shared" si="192"/>
        <v>22.805000444068753</v>
      </c>
      <c r="X720" s="21">
        <f t="shared" si="193"/>
        <v>0</v>
      </c>
      <c r="Y720" s="21">
        <f t="shared" si="194"/>
        <v>0</v>
      </c>
      <c r="Z720" s="21">
        <f t="shared" si="202"/>
        <v>0</v>
      </c>
      <c r="AA720" s="21">
        <f t="shared" si="195"/>
        <v>0</v>
      </c>
      <c r="AB720" s="21">
        <f t="shared" si="196"/>
        <v>0</v>
      </c>
      <c r="AC720" s="21">
        <f t="shared" si="197"/>
        <v>0</v>
      </c>
      <c r="AD720" s="21">
        <f t="shared" si="203"/>
        <v>0</v>
      </c>
      <c r="AE720" s="21" t="str">
        <f t="shared" si="198"/>
        <v>1/30/3:00</v>
      </c>
    </row>
    <row r="721" spans="2:31">
      <c r="B721" s="37">
        <v>1</v>
      </c>
      <c r="C721" s="38">
        <v>30</v>
      </c>
      <c r="D721" s="38">
        <v>4</v>
      </c>
      <c r="E721" s="17">
        <v>-2.2000000000000002</v>
      </c>
      <c r="F721" s="17">
        <v>0</v>
      </c>
      <c r="G721" s="17">
        <v>0</v>
      </c>
      <c r="H721" s="37">
        <f t="shared" si="186"/>
        <v>28.04</v>
      </c>
      <c r="I721" s="37">
        <f>IF(H721&lt;'Roof Calculator'!$G$8, 1, 0)</f>
        <v>1</v>
      </c>
      <c r="J721" s="37">
        <f>IF(H721&gt;='Roof Calculator'!$G$8, 1, 0)</f>
        <v>0</v>
      </c>
      <c r="K721" s="37">
        <f t="shared" si="187"/>
        <v>28.04</v>
      </c>
      <c r="L721" s="37">
        <f t="shared" si="188"/>
        <v>0</v>
      </c>
      <c r="M721" s="37">
        <v>0</v>
      </c>
      <c r="N721" s="37">
        <f t="shared" si="189"/>
        <v>0</v>
      </c>
      <c r="O721" s="37">
        <v>0</v>
      </c>
      <c r="P721" s="37">
        <v>0</v>
      </c>
      <c r="Q721" s="21">
        <f t="shared" si="190"/>
        <v>39.790999999999997</v>
      </c>
      <c r="R721" s="21">
        <f t="shared" si="199"/>
        <v>30.125000000000309</v>
      </c>
      <c r="S721" s="21">
        <f t="shared" si="200"/>
        <v>-17.796666565426762</v>
      </c>
      <c r="T721" s="21">
        <f t="shared" si="191"/>
        <v>86.147999999999996</v>
      </c>
      <c r="U721" s="37">
        <f>VLOOKUP(Time_Zone, 'LSTM LookUp'!$B$5:$D$8, 3, FALSE)</f>
        <v>-75</v>
      </c>
      <c r="V721" s="21">
        <f t="shared" si="201"/>
        <v>-13.37939156098769</v>
      </c>
      <c r="W721" s="21">
        <f t="shared" si="192"/>
        <v>37.803152109753071</v>
      </c>
      <c r="X721" s="21">
        <f t="shared" si="193"/>
        <v>0</v>
      </c>
      <c r="Y721" s="21">
        <f t="shared" si="194"/>
        <v>0</v>
      </c>
      <c r="Z721" s="21">
        <f t="shared" si="202"/>
        <v>0</v>
      </c>
      <c r="AA721" s="21">
        <f t="shared" si="195"/>
        <v>0</v>
      </c>
      <c r="AB721" s="21">
        <f t="shared" si="196"/>
        <v>0</v>
      </c>
      <c r="AC721" s="21">
        <f t="shared" si="197"/>
        <v>0</v>
      </c>
      <c r="AD721" s="21">
        <f t="shared" si="203"/>
        <v>0</v>
      </c>
      <c r="AE721" s="21" t="str">
        <f t="shared" si="198"/>
        <v>1/30/4:00</v>
      </c>
    </row>
    <row r="722" spans="2:31">
      <c r="B722" s="37">
        <v>1</v>
      </c>
      <c r="C722" s="38">
        <v>30</v>
      </c>
      <c r="D722" s="38">
        <v>5</v>
      </c>
      <c r="E722" s="17">
        <v>-1.7</v>
      </c>
      <c r="F722" s="17">
        <v>0</v>
      </c>
      <c r="G722" s="17">
        <v>0</v>
      </c>
      <c r="H722" s="37">
        <f t="shared" si="186"/>
        <v>28.94</v>
      </c>
      <c r="I722" s="37">
        <f>IF(H722&lt;'Roof Calculator'!$G$8, 1, 0)</f>
        <v>1</v>
      </c>
      <c r="J722" s="37">
        <f>IF(H722&gt;='Roof Calculator'!$G$8, 1, 0)</f>
        <v>0</v>
      </c>
      <c r="K722" s="37">
        <f t="shared" si="187"/>
        <v>28.94</v>
      </c>
      <c r="L722" s="37">
        <f t="shared" si="188"/>
        <v>0</v>
      </c>
      <c r="M722" s="37">
        <v>0</v>
      </c>
      <c r="N722" s="37">
        <f t="shared" si="189"/>
        <v>0</v>
      </c>
      <c r="O722" s="37">
        <v>0</v>
      </c>
      <c r="P722" s="37">
        <v>0</v>
      </c>
      <c r="Q722" s="21">
        <f t="shared" si="190"/>
        <v>39.790999999999997</v>
      </c>
      <c r="R722" s="21">
        <f t="shared" si="199"/>
        <v>30.166666666666977</v>
      </c>
      <c r="S722" s="21">
        <f t="shared" si="200"/>
        <v>-17.785662621013092</v>
      </c>
      <c r="T722" s="21">
        <f t="shared" si="191"/>
        <v>86.147999999999996</v>
      </c>
      <c r="U722" s="37">
        <f>VLOOKUP(Time_Zone, 'LSTM LookUp'!$B$5:$D$8, 3, FALSE)</f>
        <v>-75</v>
      </c>
      <c r="V722" s="21">
        <f t="shared" si="201"/>
        <v>-13.386763030094912</v>
      </c>
      <c r="W722" s="21">
        <f t="shared" si="192"/>
        <v>52.801309242476265</v>
      </c>
      <c r="X722" s="21">
        <f t="shared" si="193"/>
        <v>0</v>
      </c>
      <c r="Y722" s="21">
        <f t="shared" si="194"/>
        <v>0</v>
      </c>
      <c r="Z722" s="21">
        <f t="shared" si="202"/>
        <v>0</v>
      </c>
      <c r="AA722" s="21">
        <f t="shared" si="195"/>
        <v>0</v>
      </c>
      <c r="AB722" s="21">
        <f t="shared" si="196"/>
        <v>0</v>
      </c>
      <c r="AC722" s="21">
        <f t="shared" si="197"/>
        <v>0</v>
      </c>
      <c r="AD722" s="21">
        <f t="shared" si="203"/>
        <v>0</v>
      </c>
      <c r="AE722" s="21" t="str">
        <f t="shared" si="198"/>
        <v>1/30/5:00</v>
      </c>
    </row>
    <row r="723" spans="2:31">
      <c r="B723" s="37">
        <v>1</v>
      </c>
      <c r="C723" s="38">
        <v>30</v>
      </c>
      <c r="D723" s="38">
        <v>6</v>
      </c>
      <c r="E723" s="17">
        <v>-0.6</v>
      </c>
      <c r="F723" s="17">
        <v>0</v>
      </c>
      <c r="G723" s="17">
        <v>0</v>
      </c>
      <c r="H723" s="37">
        <f t="shared" si="186"/>
        <v>30.92</v>
      </c>
      <c r="I723" s="37">
        <f>IF(H723&lt;'Roof Calculator'!$G$8, 1, 0)</f>
        <v>1</v>
      </c>
      <c r="J723" s="37">
        <f>IF(H723&gt;='Roof Calculator'!$G$8, 1, 0)</f>
        <v>0</v>
      </c>
      <c r="K723" s="37">
        <f t="shared" si="187"/>
        <v>30.92</v>
      </c>
      <c r="L723" s="37">
        <f t="shared" si="188"/>
        <v>0</v>
      </c>
      <c r="M723" s="37">
        <v>0</v>
      </c>
      <c r="N723" s="37">
        <f t="shared" si="189"/>
        <v>0</v>
      </c>
      <c r="O723" s="37">
        <v>0</v>
      </c>
      <c r="P723" s="37">
        <v>0</v>
      </c>
      <c r="Q723" s="21">
        <f t="shared" si="190"/>
        <v>39.790999999999997</v>
      </c>
      <c r="R723" s="21">
        <f t="shared" si="199"/>
        <v>30.208333333333645</v>
      </c>
      <c r="S723" s="21">
        <f t="shared" si="200"/>
        <v>-17.774649899389214</v>
      </c>
      <c r="T723" s="21">
        <f t="shared" si="191"/>
        <v>86.147999999999996</v>
      </c>
      <c r="U723" s="37">
        <f>VLOOKUP(Time_Zone, 'LSTM LookUp'!$B$5:$D$8, 3, FALSE)</f>
        <v>-75</v>
      </c>
      <c r="V723" s="21">
        <f t="shared" si="201"/>
        <v>-13.39411262334148</v>
      </c>
      <c r="W723" s="21">
        <f t="shared" si="192"/>
        <v>67.7994718441646</v>
      </c>
      <c r="X723" s="21">
        <f t="shared" si="193"/>
        <v>0</v>
      </c>
      <c r="Y723" s="21">
        <f t="shared" si="194"/>
        <v>0</v>
      </c>
      <c r="Z723" s="21">
        <f t="shared" si="202"/>
        <v>0</v>
      </c>
      <c r="AA723" s="21">
        <f t="shared" si="195"/>
        <v>0</v>
      </c>
      <c r="AB723" s="21">
        <f t="shared" si="196"/>
        <v>0</v>
      </c>
      <c r="AC723" s="21">
        <f t="shared" si="197"/>
        <v>0</v>
      </c>
      <c r="AD723" s="21">
        <f t="shared" si="203"/>
        <v>0</v>
      </c>
      <c r="AE723" s="21" t="str">
        <f t="shared" si="198"/>
        <v>1/30/6:00</v>
      </c>
    </row>
    <row r="724" spans="2:31">
      <c r="B724" s="37">
        <v>1</v>
      </c>
      <c r="C724" s="38">
        <v>30</v>
      </c>
      <c r="D724" s="38">
        <v>7</v>
      </c>
      <c r="E724" s="17">
        <v>0.6</v>
      </c>
      <c r="F724" s="17">
        <v>0</v>
      </c>
      <c r="G724" s="17">
        <v>0</v>
      </c>
      <c r="H724" s="37">
        <f t="shared" si="186"/>
        <v>33.08</v>
      </c>
      <c r="I724" s="37">
        <f>IF(H724&lt;'Roof Calculator'!$G$8, 1, 0)</f>
        <v>1</v>
      </c>
      <c r="J724" s="37">
        <f>IF(H724&gt;='Roof Calculator'!$G$8, 1, 0)</f>
        <v>0</v>
      </c>
      <c r="K724" s="37">
        <f t="shared" si="187"/>
        <v>33.08</v>
      </c>
      <c r="L724" s="37">
        <f t="shared" si="188"/>
        <v>0</v>
      </c>
      <c r="M724" s="37">
        <v>0</v>
      </c>
      <c r="N724" s="37">
        <f t="shared" si="189"/>
        <v>0</v>
      </c>
      <c r="O724" s="37">
        <v>0</v>
      </c>
      <c r="P724" s="37">
        <v>0</v>
      </c>
      <c r="Q724" s="21">
        <f t="shared" si="190"/>
        <v>39.790999999999997</v>
      </c>
      <c r="R724" s="21">
        <f t="shared" si="199"/>
        <v>30.250000000000313</v>
      </c>
      <c r="S724" s="21">
        <f t="shared" si="200"/>
        <v>-17.763628407436283</v>
      </c>
      <c r="T724" s="21">
        <f t="shared" si="191"/>
        <v>86.147999999999996</v>
      </c>
      <c r="U724" s="37">
        <f>VLOOKUP(Time_Zone, 'LSTM LookUp'!$B$5:$D$8, 3, FALSE)</f>
        <v>-75</v>
      </c>
      <c r="V724" s="21">
        <f t="shared" si="201"/>
        <v>-13.401440333064292</v>
      </c>
      <c r="W724" s="21">
        <f t="shared" si="192"/>
        <v>82.797639916733942</v>
      </c>
      <c r="X724" s="21">
        <f t="shared" si="193"/>
        <v>0</v>
      </c>
      <c r="Y724" s="21">
        <f t="shared" si="194"/>
        <v>0</v>
      </c>
      <c r="Z724" s="21">
        <f t="shared" si="202"/>
        <v>0</v>
      </c>
      <c r="AA724" s="21">
        <f t="shared" si="195"/>
        <v>0</v>
      </c>
      <c r="AB724" s="21">
        <f t="shared" si="196"/>
        <v>0</v>
      </c>
      <c r="AC724" s="21">
        <f t="shared" si="197"/>
        <v>0</v>
      </c>
      <c r="AD724" s="21">
        <f t="shared" si="203"/>
        <v>0</v>
      </c>
      <c r="AE724" s="21" t="str">
        <f t="shared" si="198"/>
        <v>1/30/7:00</v>
      </c>
    </row>
    <row r="725" spans="2:31">
      <c r="B725" s="37">
        <v>1</v>
      </c>
      <c r="C725" s="38">
        <v>30</v>
      </c>
      <c r="D725" s="38">
        <v>8</v>
      </c>
      <c r="E725" s="17">
        <v>1.1000000000000001</v>
      </c>
      <c r="F725" s="17">
        <v>0</v>
      </c>
      <c r="G725" s="17">
        <v>0</v>
      </c>
      <c r="H725" s="37">
        <f t="shared" si="186"/>
        <v>33.979999999999997</v>
      </c>
      <c r="I725" s="37">
        <f>IF(H725&lt;'Roof Calculator'!$G$8, 1, 0)</f>
        <v>1</v>
      </c>
      <c r="J725" s="37">
        <f>IF(H725&gt;='Roof Calculator'!$G$8, 1, 0)</f>
        <v>0</v>
      </c>
      <c r="K725" s="37">
        <f t="shared" si="187"/>
        <v>33.979999999999997</v>
      </c>
      <c r="L725" s="37">
        <f t="shared" si="188"/>
        <v>0</v>
      </c>
      <c r="M725" s="37">
        <v>0</v>
      </c>
      <c r="N725" s="37">
        <f t="shared" si="189"/>
        <v>0</v>
      </c>
      <c r="O725" s="37">
        <v>0</v>
      </c>
      <c r="P725" s="37">
        <v>0</v>
      </c>
      <c r="Q725" s="21">
        <f t="shared" si="190"/>
        <v>39.790999999999997</v>
      </c>
      <c r="R725" s="21">
        <f t="shared" si="199"/>
        <v>30.29166666666698</v>
      </c>
      <c r="S725" s="21">
        <f t="shared" si="200"/>
        <v>-17.752598152037919</v>
      </c>
      <c r="T725" s="21">
        <f t="shared" si="191"/>
        <v>86.147999999999996</v>
      </c>
      <c r="U725" s="37">
        <f>VLOOKUP(Time_Zone, 'LSTM LookUp'!$B$5:$D$8, 3, FALSE)</f>
        <v>-75</v>
      </c>
      <c r="V725" s="21">
        <f t="shared" si="201"/>
        <v>-13.408746151642346</v>
      </c>
      <c r="W725" s="21">
        <f t="shared" si="192"/>
        <v>97.795813462089413</v>
      </c>
      <c r="X725" s="21">
        <f t="shared" si="193"/>
        <v>0</v>
      </c>
      <c r="Y725" s="21">
        <f t="shared" si="194"/>
        <v>0</v>
      </c>
      <c r="Z725" s="21">
        <f t="shared" si="202"/>
        <v>0</v>
      </c>
      <c r="AA725" s="21">
        <f t="shared" si="195"/>
        <v>0</v>
      </c>
      <c r="AB725" s="21">
        <f t="shared" si="196"/>
        <v>0</v>
      </c>
      <c r="AC725" s="21">
        <f t="shared" si="197"/>
        <v>0</v>
      </c>
      <c r="AD725" s="21">
        <f t="shared" si="203"/>
        <v>0</v>
      </c>
      <c r="AE725" s="21" t="str">
        <f t="shared" si="198"/>
        <v>1/30/8:00</v>
      </c>
    </row>
    <row r="726" spans="2:31">
      <c r="B726" s="37">
        <v>1</v>
      </c>
      <c r="C726" s="38">
        <v>30</v>
      </c>
      <c r="D726" s="38">
        <v>9</v>
      </c>
      <c r="E726" s="17">
        <v>1.1000000000000001</v>
      </c>
      <c r="F726" s="17">
        <v>28</v>
      </c>
      <c r="G726" s="17">
        <v>2</v>
      </c>
      <c r="H726" s="37">
        <f t="shared" ref="H726:H789" si="204">E726*9/5+32</f>
        <v>33.979999999999997</v>
      </c>
      <c r="I726" s="37">
        <f>IF(H726&lt;'Roof Calculator'!$G$8, 1, 0)</f>
        <v>1</v>
      </c>
      <c r="J726" s="37">
        <f>IF(H726&gt;='Roof Calculator'!$G$8, 1, 0)</f>
        <v>0</v>
      </c>
      <c r="K726" s="37">
        <f t="shared" ref="K726:K789" si="205">I726*H726</f>
        <v>33.979999999999997</v>
      </c>
      <c r="L726" s="37">
        <f t="shared" ref="L726:L789" si="206">J726*H726</f>
        <v>0</v>
      </c>
      <c r="M726" s="37">
        <v>0</v>
      </c>
      <c r="N726" s="37">
        <f t="shared" ref="N726:N789" si="207">F726*(180-M726)/180</f>
        <v>28</v>
      </c>
      <c r="O726" s="37">
        <v>0</v>
      </c>
      <c r="P726" s="37">
        <v>0</v>
      </c>
      <c r="Q726" s="21">
        <f t="shared" ref="Q726:Q789" si="208">Latitude</f>
        <v>39.790999999999997</v>
      </c>
      <c r="R726" s="21">
        <f t="shared" si="199"/>
        <v>30.333333333333648</v>
      </c>
      <c r="S726" s="21">
        <f t="shared" si="200"/>
        <v>-17.741559140080209</v>
      </c>
      <c r="T726" s="21">
        <f t="shared" ref="T726:T789" si="209">Longitude</f>
        <v>86.147999999999996</v>
      </c>
      <c r="U726" s="37">
        <f>VLOOKUP(Time_Zone, 'LSTM LookUp'!$B$5:$D$8, 3, FALSE)</f>
        <v>-75</v>
      </c>
      <c r="V726" s="21">
        <f t="shared" si="201"/>
        <v>-13.416030071496778</v>
      </c>
      <c r="W726" s="21">
        <f t="shared" ref="W726:W789" si="210">15*((D726+(4*(T726-U726)+V726)/60)-12)</f>
        <v>112.79399248212584</v>
      </c>
      <c r="X726" s="21">
        <f t="shared" ref="X726:X789" si="211">G726*(SIN(S726*PI()/180)*SIN(Q726*PI()/180)*COS(O726*PI()/180)-SIN(S726*PI()/180)*COS(Q726*PI()/180)*SIN(O726*PI()/180)*COS(P726*PI()/180)+COS(S726*PI()/180)*COS(Q726*PI()/180)*COS(O726*PI()/180)*COS(W726*PI()/180)+COS(S726*PI()/180)*SIN(Q726*PI()/180)*SIN(O726*PI()/180)*COS(P726*PI()/180)*COS(W726*PI()/180)+COS(S726*PI()/180)*SIN(P726*PI()/180)*SIN(W726*PI()/180)*SIN(O726*PI()/180))</f>
        <v>-0.95709753871294456</v>
      </c>
      <c r="Y726" s="21">
        <f t="shared" ref="Y726:Y789" si="212">X726+N726</f>
        <v>27.042902461287056</v>
      </c>
      <c r="Z726" s="21">
        <f t="shared" si="202"/>
        <v>8.5721277590032923</v>
      </c>
      <c r="AA726" s="21">
        <f t="shared" ref="AA726:AA789" si="213">Z726*I726</f>
        <v>8.5721277590032923</v>
      </c>
      <c r="AB726" s="21">
        <f t="shared" ref="AB726:AB789" si="214">Z726*J726</f>
        <v>0</v>
      </c>
      <c r="AC726" s="21">
        <f t="shared" ref="AC726:AC789" si="215">L726</f>
        <v>0</v>
      </c>
      <c r="AD726" s="21">
        <f t="shared" si="203"/>
        <v>0</v>
      </c>
      <c r="AE726" s="21" t="str">
        <f t="shared" ref="AE726:AE789" si="216">CONCATENATE(B726, "/", C726, "/", D726,":00")</f>
        <v>1/30/9:00</v>
      </c>
    </row>
    <row r="727" spans="2:31">
      <c r="B727" s="37">
        <v>1</v>
      </c>
      <c r="C727" s="38">
        <v>30</v>
      </c>
      <c r="D727" s="38">
        <v>10</v>
      </c>
      <c r="E727" s="17">
        <v>1.1000000000000001</v>
      </c>
      <c r="F727" s="17">
        <v>90</v>
      </c>
      <c r="G727" s="17">
        <v>9</v>
      </c>
      <c r="H727" s="37">
        <f t="shared" si="204"/>
        <v>33.979999999999997</v>
      </c>
      <c r="I727" s="37">
        <f>IF(H727&lt;'Roof Calculator'!$G$8, 1, 0)</f>
        <v>1</v>
      </c>
      <c r="J727" s="37">
        <f>IF(H727&gt;='Roof Calculator'!$G$8, 1, 0)</f>
        <v>0</v>
      </c>
      <c r="K727" s="37">
        <f t="shared" si="205"/>
        <v>33.979999999999997</v>
      </c>
      <c r="L727" s="37">
        <f t="shared" si="206"/>
        <v>0</v>
      </c>
      <c r="M727" s="37">
        <v>0</v>
      </c>
      <c r="N727" s="37">
        <f t="shared" si="207"/>
        <v>90</v>
      </c>
      <c r="O727" s="37">
        <v>0</v>
      </c>
      <c r="P727" s="37">
        <v>0</v>
      </c>
      <c r="Q727" s="21">
        <f t="shared" si="208"/>
        <v>39.790999999999997</v>
      </c>
      <c r="R727" s="21">
        <f t="shared" ref="R727:R790" si="217">R726+1/24</f>
        <v>30.375000000000316</v>
      </c>
      <c r="S727" s="21">
        <f t="shared" ref="S727:S790" si="218">ASIN(SIN(23.45*PI()/180)*SIN((360/365*(R727-81))*PI()/180))*180/PI()</f>
        <v>-17.730511378451737</v>
      </c>
      <c r="T727" s="21">
        <f t="shared" si="209"/>
        <v>86.147999999999996</v>
      </c>
      <c r="U727" s="37">
        <f>VLOOKUP(Time_Zone, 'LSTM LookUp'!$B$5:$D$8, 3, FALSE)</f>
        <v>-75</v>
      </c>
      <c r="V727" s="21">
        <f t="shared" ref="V727:V790" si="219">9.87*SIN(2*(360/365*(R727-81))*PI()/180)-7.53*COS((360/365*(R727-81))*PI()/180)-1.5*SIN((360/365*(R727-81))*PI()/180)</f>
        <v>-13.423292085090845</v>
      </c>
      <c r="W727" s="21">
        <f t="shared" si="210"/>
        <v>127.7921769787273</v>
      </c>
      <c r="X727" s="21">
        <f t="shared" si="211"/>
        <v>-5.7906109795310545</v>
      </c>
      <c r="Y727" s="21">
        <f t="shared" si="212"/>
        <v>84.209389020468947</v>
      </c>
      <c r="Z727" s="21">
        <f t="shared" ref="Z727:Z790" si="220">Y727/10.764*3.412</f>
        <v>26.692905549780754</v>
      </c>
      <c r="AA727" s="21">
        <f t="shared" si="213"/>
        <v>26.692905549780754</v>
      </c>
      <c r="AB727" s="21">
        <f t="shared" si="214"/>
        <v>0</v>
      </c>
      <c r="AC727" s="21">
        <f t="shared" si="215"/>
        <v>0</v>
      </c>
      <c r="AD727" s="21">
        <f t="shared" ref="AD727:AD790" si="221">AB727</f>
        <v>0</v>
      </c>
      <c r="AE727" s="21" t="str">
        <f t="shared" si="216"/>
        <v>1/30/10:00</v>
      </c>
    </row>
    <row r="728" spans="2:31">
      <c r="B728" s="37">
        <v>1</v>
      </c>
      <c r="C728" s="38">
        <v>30</v>
      </c>
      <c r="D728" s="38">
        <v>11</v>
      </c>
      <c r="E728" s="17">
        <v>0.6</v>
      </c>
      <c r="F728" s="17">
        <v>147</v>
      </c>
      <c r="G728" s="17">
        <v>6</v>
      </c>
      <c r="H728" s="37">
        <f t="shared" si="204"/>
        <v>33.08</v>
      </c>
      <c r="I728" s="37">
        <f>IF(H728&lt;'Roof Calculator'!$G$8, 1, 0)</f>
        <v>1</v>
      </c>
      <c r="J728" s="37">
        <f>IF(H728&gt;='Roof Calculator'!$G$8, 1, 0)</f>
        <v>0</v>
      </c>
      <c r="K728" s="37">
        <f t="shared" si="205"/>
        <v>33.08</v>
      </c>
      <c r="L728" s="37">
        <f t="shared" si="206"/>
        <v>0</v>
      </c>
      <c r="M728" s="37">
        <v>0</v>
      </c>
      <c r="N728" s="37">
        <f t="shared" si="207"/>
        <v>147</v>
      </c>
      <c r="O728" s="37">
        <v>0</v>
      </c>
      <c r="P728" s="37">
        <v>0</v>
      </c>
      <c r="Q728" s="21">
        <f t="shared" si="208"/>
        <v>39.790999999999997</v>
      </c>
      <c r="R728" s="21">
        <f t="shared" si="217"/>
        <v>30.416666666666984</v>
      </c>
      <c r="S728" s="21">
        <f t="shared" si="218"/>
        <v>-17.719454874043528</v>
      </c>
      <c r="T728" s="21">
        <f t="shared" si="209"/>
        <v>86.147999999999996</v>
      </c>
      <c r="U728" s="37">
        <f>VLOOKUP(Time_Zone, 'LSTM LookUp'!$B$5:$D$8, 3, FALSE)</f>
        <v>-75</v>
      </c>
      <c r="V728" s="21">
        <f t="shared" si="219"/>
        <v>-13.430532184929957</v>
      </c>
      <c r="W728" s="21">
        <f t="shared" si="210"/>
        <v>142.79036695376752</v>
      </c>
      <c r="X728" s="21">
        <f t="shared" si="211"/>
        <v>-4.6662899199677623</v>
      </c>
      <c r="Y728" s="21">
        <f t="shared" si="212"/>
        <v>142.33371008003223</v>
      </c>
      <c r="Z728" s="21">
        <f t="shared" si="220"/>
        <v>45.117300147999813</v>
      </c>
      <c r="AA728" s="21">
        <f t="shared" si="213"/>
        <v>45.117300147999813</v>
      </c>
      <c r="AB728" s="21">
        <f t="shared" si="214"/>
        <v>0</v>
      </c>
      <c r="AC728" s="21">
        <f t="shared" si="215"/>
        <v>0</v>
      </c>
      <c r="AD728" s="21">
        <f t="shared" si="221"/>
        <v>0</v>
      </c>
      <c r="AE728" s="21" t="str">
        <f t="shared" si="216"/>
        <v>1/30/11:00</v>
      </c>
    </row>
    <row r="729" spans="2:31">
      <c r="B729" s="37">
        <v>1</v>
      </c>
      <c r="C729" s="38">
        <v>30</v>
      </c>
      <c r="D729" s="38">
        <v>12</v>
      </c>
      <c r="E729" s="17">
        <v>0.6</v>
      </c>
      <c r="F729" s="17">
        <v>197</v>
      </c>
      <c r="G729" s="17">
        <v>3</v>
      </c>
      <c r="H729" s="37">
        <f t="shared" si="204"/>
        <v>33.08</v>
      </c>
      <c r="I729" s="37">
        <f>IF(H729&lt;'Roof Calculator'!$G$8, 1, 0)</f>
        <v>1</v>
      </c>
      <c r="J729" s="37">
        <f>IF(H729&gt;='Roof Calculator'!$G$8, 1, 0)</f>
        <v>0</v>
      </c>
      <c r="K729" s="37">
        <f t="shared" si="205"/>
        <v>33.08</v>
      </c>
      <c r="L729" s="37">
        <f t="shared" si="206"/>
        <v>0</v>
      </c>
      <c r="M729" s="37">
        <v>0</v>
      </c>
      <c r="N729" s="37">
        <f t="shared" si="207"/>
        <v>197</v>
      </c>
      <c r="O729" s="37">
        <v>0</v>
      </c>
      <c r="P729" s="37">
        <v>0</v>
      </c>
      <c r="Q729" s="21">
        <f t="shared" si="208"/>
        <v>39.790999999999997</v>
      </c>
      <c r="R729" s="21">
        <f t="shared" si="217"/>
        <v>30.458333333333652</v>
      </c>
      <c r="S729" s="21">
        <f t="shared" si="218"/>
        <v>-17.708389633749047</v>
      </c>
      <c r="T729" s="21">
        <f t="shared" si="209"/>
        <v>86.147999999999996</v>
      </c>
      <c r="U729" s="37">
        <f>VLOOKUP(Time_Zone, 'LSTM LookUp'!$B$5:$D$8, 3, FALSE)</f>
        <v>-75</v>
      </c>
      <c r="V729" s="21">
        <f t="shared" si="219"/>
        <v>-13.437750363561687</v>
      </c>
      <c r="W729" s="21">
        <f t="shared" si="210"/>
        <v>157.78856240910955</v>
      </c>
      <c r="X729" s="21">
        <f t="shared" si="211"/>
        <v>-2.6169798654671115</v>
      </c>
      <c r="Y729" s="21">
        <f t="shared" si="212"/>
        <v>194.3830201345329</v>
      </c>
      <c r="Z729" s="21">
        <f t="shared" si="220"/>
        <v>61.616022361485157</v>
      </c>
      <c r="AA729" s="21">
        <f t="shared" si="213"/>
        <v>61.616022361485157</v>
      </c>
      <c r="AB729" s="21">
        <f t="shared" si="214"/>
        <v>0</v>
      </c>
      <c r="AC729" s="21">
        <f t="shared" si="215"/>
        <v>0</v>
      </c>
      <c r="AD729" s="21">
        <f t="shared" si="221"/>
        <v>0</v>
      </c>
      <c r="AE729" s="21" t="str">
        <f t="shared" si="216"/>
        <v>1/30/12:00</v>
      </c>
    </row>
    <row r="730" spans="2:31">
      <c r="B730" s="37">
        <v>1</v>
      </c>
      <c r="C730" s="38">
        <v>30</v>
      </c>
      <c r="D730" s="38">
        <v>13</v>
      </c>
      <c r="E730" s="17">
        <v>-0.6</v>
      </c>
      <c r="F730" s="17">
        <v>198</v>
      </c>
      <c r="G730" s="17">
        <v>2</v>
      </c>
      <c r="H730" s="37">
        <f t="shared" si="204"/>
        <v>30.92</v>
      </c>
      <c r="I730" s="37">
        <f>IF(H730&lt;'Roof Calculator'!$G$8, 1, 0)</f>
        <v>1</v>
      </c>
      <c r="J730" s="37">
        <f>IF(H730&gt;='Roof Calculator'!$G$8, 1, 0)</f>
        <v>0</v>
      </c>
      <c r="K730" s="37">
        <f t="shared" si="205"/>
        <v>30.92</v>
      </c>
      <c r="L730" s="37">
        <f t="shared" si="206"/>
        <v>0</v>
      </c>
      <c r="M730" s="37">
        <v>0</v>
      </c>
      <c r="N730" s="37">
        <f t="shared" si="207"/>
        <v>198</v>
      </c>
      <c r="O730" s="37">
        <v>0</v>
      </c>
      <c r="P730" s="37">
        <v>0</v>
      </c>
      <c r="Q730" s="21">
        <f t="shared" si="208"/>
        <v>39.790999999999997</v>
      </c>
      <c r="R730" s="21">
        <f t="shared" si="217"/>
        <v>30.50000000000032</v>
      </c>
      <c r="S730" s="21">
        <f t="shared" si="218"/>
        <v>-17.69731566446422</v>
      </c>
      <c r="T730" s="21">
        <f t="shared" si="209"/>
        <v>86.147999999999996</v>
      </c>
      <c r="U730" s="37">
        <f>VLOOKUP(Time_Zone, 'LSTM LookUp'!$B$5:$D$8, 3, FALSE)</f>
        <v>-75</v>
      </c>
      <c r="V730" s="21">
        <f t="shared" si="219"/>
        <v>-13.444946613575761</v>
      </c>
      <c r="W730" s="21">
        <f t="shared" si="210"/>
        <v>172.78676334660605</v>
      </c>
      <c r="X730" s="21">
        <f t="shared" si="211"/>
        <v>-1.8415533563393831</v>
      </c>
      <c r="Y730" s="21">
        <f t="shared" si="212"/>
        <v>196.15844664366062</v>
      </c>
      <c r="Z730" s="21">
        <f t="shared" si="220"/>
        <v>62.178801555942961</v>
      </c>
      <c r="AA730" s="21">
        <f t="shared" si="213"/>
        <v>62.178801555942961</v>
      </c>
      <c r="AB730" s="21">
        <f t="shared" si="214"/>
        <v>0</v>
      </c>
      <c r="AC730" s="21">
        <f t="shared" si="215"/>
        <v>0</v>
      </c>
      <c r="AD730" s="21">
        <f t="shared" si="221"/>
        <v>0</v>
      </c>
      <c r="AE730" s="21" t="str">
        <f t="shared" si="216"/>
        <v>1/30/13:00</v>
      </c>
    </row>
    <row r="731" spans="2:31">
      <c r="B731" s="37">
        <v>1</v>
      </c>
      <c r="C731" s="38">
        <v>30</v>
      </c>
      <c r="D731" s="38">
        <v>14</v>
      </c>
      <c r="E731" s="17">
        <v>-1.1000000000000001</v>
      </c>
      <c r="F731" s="17">
        <v>230</v>
      </c>
      <c r="G731" s="17">
        <v>4</v>
      </c>
      <c r="H731" s="37">
        <f t="shared" si="204"/>
        <v>30.02</v>
      </c>
      <c r="I731" s="37">
        <f>IF(H731&lt;'Roof Calculator'!$G$8, 1, 0)</f>
        <v>1</v>
      </c>
      <c r="J731" s="37">
        <f>IF(H731&gt;='Roof Calculator'!$G$8, 1, 0)</f>
        <v>0</v>
      </c>
      <c r="K731" s="37">
        <f t="shared" si="205"/>
        <v>30.02</v>
      </c>
      <c r="L731" s="37">
        <f t="shared" si="206"/>
        <v>0</v>
      </c>
      <c r="M731" s="37">
        <v>0</v>
      </c>
      <c r="N731" s="37">
        <f t="shared" si="207"/>
        <v>230</v>
      </c>
      <c r="O731" s="37">
        <v>0</v>
      </c>
      <c r="P731" s="37">
        <v>0</v>
      </c>
      <c r="Q731" s="21">
        <f t="shared" si="208"/>
        <v>39.790999999999997</v>
      </c>
      <c r="R731" s="21">
        <f t="shared" si="217"/>
        <v>30.541666666666988</v>
      </c>
      <c r="S731" s="21">
        <f t="shared" si="218"/>
        <v>-17.686232973087414</v>
      </c>
      <c r="T731" s="21">
        <f t="shared" si="209"/>
        <v>86.147999999999996</v>
      </c>
      <c r="U731" s="37">
        <f>VLOOKUP(Time_Zone, 'LSTM LookUp'!$B$5:$D$8, 3, FALSE)</f>
        <v>-75</v>
      </c>
      <c r="V731" s="21">
        <f t="shared" si="219"/>
        <v>-13.452120927604099</v>
      </c>
      <c r="W731" s="21">
        <f t="shared" si="210"/>
        <v>187.78496976809893</v>
      </c>
      <c r="X731" s="21">
        <f t="shared" si="211"/>
        <v>-3.6790006885206212</v>
      </c>
      <c r="Y731" s="21">
        <f t="shared" si="212"/>
        <v>226.32099931147937</v>
      </c>
      <c r="Z731" s="21">
        <f t="shared" si="220"/>
        <v>71.739803943772543</v>
      </c>
      <c r="AA731" s="21">
        <f t="shared" si="213"/>
        <v>71.739803943772543</v>
      </c>
      <c r="AB731" s="21">
        <f t="shared" si="214"/>
        <v>0</v>
      </c>
      <c r="AC731" s="21">
        <f t="shared" si="215"/>
        <v>0</v>
      </c>
      <c r="AD731" s="21">
        <f t="shared" si="221"/>
        <v>0</v>
      </c>
      <c r="AE731" s="21" t="str">
        <f t="shared" si="216"/>
        <v>1/30/14:00</v>
      </c>
    </row>
    <row r="732" spans="2:31">
      <c r="B732" s="37">
        <v>1</v>
      </c>
      <c r="C732" s="38">
        <v>30</v>
      </c>
      <c r="D732" s="38">
        <v>15</v>
      </c>
      <c r="E732" s="17">
        <v>-1.1000000000000001</v>
      </c>
      <c r="F732" s="17">
        <v>198</v>
      </c>
      <c r="G732" s="17">
        <v>4</v>
      </c>
      <c r="H732" s="37">
        <f t="shared" si="204"/>
        <v>30.02</v>
      </c>
      <c r="I732" s="37">
        <f>IF(H732&lt;'Roof Calculator'!$G$8, 1, 0)</f>
        <v>1</v>
      </c>
      <c r="J732" s="37">
        <f>IF(H732&gt;='Roof Calculator'!$G$8, 1, 0)</f>
        <v>0</v>
      </c>
      <c r="K732" s="37">
        <f t="shared" si="205"/>
        <v>30.02</v>
      </c>
      <c r="L732" s="37">
        <f t="shared" si="206"/>
        <v>0</v>
      </c>
      <c r="M732" s="37">
        <v>0</v>
      </c>
      <c r="N732" s="37">
        <f t="shared" si="207"/>
        <v>198</v>
      </c>
      <c r="O732" s="37">
        <v>0</v>
      </c>
      <c r="P732" s="37">
        <v>0</v>
      </c>
      <c r="Q732" s="21">
        <f t="shared" si="208"/>
        <v>39.790999999999997</v>
      </c>
      <c r="R732" s="21">
        <f t="shared" si="217"/>
        <v>30.583333333333655</v>
      </c>
      <c r="S732" s="21">
        <f t="shared" si="218"/>
        <v>-17.675141566519375</v>
      </c>
      <c r="T732" s="21">
        <f t="shared" si="209"/>
        <v>86.147999999999996</v>
      </c>
      <c r="U732" s="37">
        <f>VLOOKUP(Time_Zone, 'LSTM LookUp'!$B$5:$D$8, 3, FALSE)</f>
        <v>-75</v>
      </c>
      <c r="V732" s="21">
        <f t="shared" si="219"/>
        <v>-13.459273298320815</v>
      </c>
      <c r="W732" s="21">
        <f t="shared" si="210"/>
        <v>202.7831816754198</v>
      </c>
      <c r="X732" s="21">
        <f t="shared" si="211"/>
        <v>-3.4772114028188597</v>
      </c>
      <c r="Y732" s="21">
        <f t="shared" si="212"/>
        <v>194.52278859718115</v>
      </c>
      <c r="Z732" s="21">
        <f t="shared" si="220"/>
        <v>61.660326523000933</v>
      </c>
      <c r="AA732" s="21">
        <f t="shared" si="213"/>
        <v>61.660326523000933</v>
      </c>
      <c r="AB732" s="21">
        <f t="shared" si="214"/>
        <v>0</v>
      </c>
      <c r="AC732" s="21">
        <f t="shared" si="215"/>
        <v>0</v>
      </c>
      <c r="AD732" s="21">
        <f t="shared" si="221"/>
        <v>0</v>
      </c>
      <c r="AE732" s="21" t="str">
        <f t="shared" si="216"/>
        <v>1/30/15:00</v>
      </c>
    </row>
    <row r="733" spans="2:31">
      <c r="B733" s="37">
        <v>1</v>
      </c>
      <c r="C733" s="38">
        <v>30</v>
      </c>
      <c r="D733" s="38">
        <v>16</v>
      </c>
      <c r="E733" s="17">
        <v>-1.7</v>
      </c>
      <c r="F733" s="17">
        <v>180</v>
      </c>
      <c r="G733" s="17">
        <v>0</v>
      </c>
      <c r="H733" s="37">
        <f t="shared" si="204"/>
        <v>28.94</v>
      </c>
      <c r="I733" s="37">
        <f>IF(H733&lt;'Roof Calculator'!$G$8, 1, 0)</f>
        <v>1</v>
      </c>
      <c r="J733" s="37">
        <f>IF(H733&gt;='Roof Calculator'!$G$8, 1, 0)</f>
        <v>0</v>
      </c>
      <c r="K733" s="37">
        <f t="shared" si="205"/>
        <v>28.94</v>
      </c>
      <c r="L733" s="37">
        <f t="shared" si="206"/>
        <v>0</v>
      </c>
      <c r="M733" s="37">
        <v>0</v>
      </c>
      <c r="N733" s="37">
        <f t="shared" si="207"/>
        <v>180</v>
      </c>
      <c r="O733" s="37">
        <v>0</v>
      </c>
      <c r="P733" s="37">
        <v>0</v>
      </c>
      <c r="Q733" s="21">
        <f t="shared" si="208"/>
        <v>39.790999999999997</v>
      </c>
      <c r="R733" s="21">
        <f t="shared" si="217"/>
        <v>30.625000000000323</v>
      </c>
      <c r="S733" s="21">
        <f t="shared" si="218"/>
        <v>-17.664041451663323</v>
      </c>
      <c r="T733" s="21">
        <f t="shared" si="209"/>
        <v>86.147999999999996</v>
      </c>
      <c r="U733" s="37">
        <f>VLOOKUP(Time_Zone, 'LSTM LookUp'!$B$5:$D$8, 3, FALSE)</f>
        <v>-75</v>
      </c>
      <c r="V733" s="21">
        <f t="shared" si="219"/>
        <v>-13.466403718442219</v>
      </c>
      <c r="W733" s="21">
        <f t="shared" si="210"/>
        <v>217.78139907038948</v>
      </c>
      <c r="X733" s="21">
        <f t="shared" si="211"/>
        <v>0</v>
      </c>
      <c r="Y733" s="21">
        <f t="shared" si="212"/>
        <v>180</v>
      </c>
      <c r="Z733" s="21">
        <f t="shared" si="220"/>
        <v>57.056856187290975</v>
      </c>
      <c r="AA733" s="21">
        <f t="shared" si="213"/>
        <v>57.056856187290975</v>
      </c>
      <c r="AB733" s="21">
        <f t="shared" si="214"/>
        <v>0</v>
      </c>
      <c r="AC733" s="21">
        <f t="shared" si="215"/>
        <v>0</v>
      </c>
      <c r="AD733" s="21">
        <f t="shared" si="221"/>
        <v>0</v>
      </c>
      <c r="AE733" s="21" t="str">
        <f t="shared" si="216"/>
        <v>1/30/16:00</v>
      </c>
    </row>
    <row r="734" spans="2:31">
      <c r="B734" s="37">
        <v>1</v>
      </c>
      <c r="C734" s="38">
        <v>30</v>
      </c>
      <c r="D734" s="38">
        <v>17</v>
      </c>
      <c r="E734" s="17">
        <v>-2.2000000000000002</v>
      </c>
      <c r="F734" s="17">
        <v>108</v>
      </c>
      <c r="G734" s="17">
        <v>1</v>
      </c>
      <c r="H734" s="37">
        <f t="shared" si="204"/>
        <v>28.04</v>
      </c>
      <c r="I734" s="37">
        <f>IF(H734&lt;'Roof Calculator'!$G$8, 1, 0)</f>
        <v>1</v>
      </c>
      <c r="J734" s="37">
        <f>IF(H734&gt;='Roof Calculator'!$G$8, 1, 0)</f>
        <v>0</v>
      </c>
      <c r="K734" s="37">
        <f t="shared" si="205"/>
        <v>28.04</v>
      </c>
      <c r="L734" s="37">
        <f t="shared" si="206"/>
        <v>0</v>
      </c>
      <c r="M734" s="37">
        <v>0</v>
      </c>
      <c r="N734" s="37">
        <f t="shared" si="207"/>
        <v>108</v>
      </c>
      <c r="O734" s="37">
        <v>0</v>
      </c>
      <c r="P734" s="37">
        <v>0</v>
      </c>
      <c r="Q734" s="21">
        <f t="shared" si="208"/>
        <v>39.790999999999997</v>
      </c>
      <c r="R734" s="21">
        <f t="shared" si="217"/>
        <v>30.666666666666991</v>
      </c>
      <c r="S734" s="21">
        <f t="shared" si="218"/>
        <v>-17.652932635424847</v>
      </c>
      <c r="T734" s="21">
        <f t="shared" si="209"/>
        <v>86.147999999999996</v>
      </c>
      <c r="U734" s="37">
        <f>VLOOKUP(Time_Zone, 'LSTM LookUp'!$B$5:$D$8, 3, FALSE)</f>
        <v>-75</v>
      </c>
      <c r="V734" s="21">
        <f t="shared" si="219"/>
        <v>-13.473512180726836</v>
      </c>
      <c r="W734" s="21">
        <f t="shared" si="210"/>
        <v>232.77962195481831</v>
      </c>
      <c r="X734" s="21">
        <f t="shared" si="211"/>
        <v>-0.63697271968758384</v>
      </c>
      <c r="Y734" s="21">
        <f t="shared" si="212"/>
        <v>107.36302728031242</v>
      </c>
      <c r="Z734" s="21">
        <f t="shared" si="220"/>
        <v>34.032204485361021</v>
      </c>
      <c r="AA734" s="21">
        <f t="shared" si="213"/>
        <v>34.032204485361021</v>
      </c>
      <c r="AB734" s="21">
        <f t="shared" si="214"/>
        <v>0</v>
      </c>
      <c r="AC734" s="21">
        <f t="shared" si="215"/>
        <v>0</v>
      </c>
      <c r="AD734" s="21">
        <f t="shared" si="221"/>
        <v>0</v>
      </c>
      <c r="AE734" s="21" t="str">
        <f t="shared" si="216"/>
        <v>1/30/17:00</v>
      </c>
    </row>
    <row r="735" spans="2:31">
      <c r="B735" s="37">
        <v>1</v>
      </c>
      <c r="C735" s="38">
        <v>30</v>
      </c>
      <c r="D735" s="38">
        <v>18</v>
      </c>
      <c r="E735" s="17">
        <v>-2.8</v>
      </c>
      <c r="F735" s="17">
        <v>35</v>
      </c>
      <c r="G735" s="17">
        <v>1</v>
      </c>
      <c r="H735" s="37">
        <f t="shared" si="204"/>
        <v>26.96</v>
      </c>
      <c r="I735" s="37">
        <f>IF(H735&lt;'Roof Calculator'!$G$8, 1, 0)</f>
        <v>1</v>
      </c>
      <c r="J735" s="37">
        <f>IF(H735&gt;='Roof Calculator'!$G$8, 1, 0)</f>
        <v>0</v>
      </c>
      <c r="K735" s="37">
        <f t="shared" si="205"/>
        <v>26.96</v>
      </c>
      <c r="L735" s="37">
        <f t="shared" si="206"/>
        <v>0</v>
      </c>
      <c r="M735" s="37">
        <v>0</v>
      </c>
      <c r="N735" s="37">
        <f t="shared" si="207"/>
        <v>35</v>
      </c>
      <c r="O735" s="37">
        <v>0</v>
      </c>
      <c r="P735" s="37">
        <v>0</v>
      </c>
      <c r="Q735" s="21">
        <f t="shared" si="208"/>
        <v>39.790999999999997</v>
      </c>
      <c r="R735" s="21">
        <f t="shared" si="217"/>
        <v>30.708333333333659</v>
      </c>
      <c r="S735" s="21">
        <f t="shared" si="218"/>
        <v>-17.641815124711968</v>
      </c>
      <c r="T735" s="21">
        <f t="shared" si="209"/>
        <v>86.147999999999996</v>
      </c>
      <c r="U735" s="37">
        <f>VLOOKUP(Time_Zone, 'LSTM LookUp'!$B$5:$D$8, 3, FALSE)</f>
        <v>-75</v>
      </c>
      <c r="V735" s="21">
        <f t="shared" si="219"/>
        <v>-13.480598677975415</v>
      </c>
      <c r="W735" s="21">
        <f t="shared" si="210"/>
        <v>247.77785033050614</v>
      </c>
      <c r="X735" s="21">
        <f t="shared" si="211"/>
        <v>-0.47089332624626462</v>
      </c>
      <c r="Y735" s="21">
        <f t="shared" si="212"/>
        <v>34.529106673753738</v>
      </c>
      <c r="Z735" s="21">
        <f t="shared" si="220"/>
        <v>10.94512374311109</v>
      </c>
      <c r="AA735" s="21">
        <f t="shared" si="213"/>
        <v>10.94512374311109</v>
      </c>
      <c r="AB735" s="21">
        <f t="shared" si="214"/>
        <v>0</v>
      </c>
      <c r="AC735" s="21">
        <f t="shared" si="215"/>
        <v>0</v>
      </c>
      <c r="AD735" s="21">
        <f t="shared" si="221"/>
        <v>0</v>
      </c>
      <c r="AE735" s="21" t="str">
        <f t="shared" si="216"/>
        <v>1/30/18:00</v>
      </c>
    </row>
    <row r="736" spans="2:31">
      <c r="B736" s="37">
        <v>1</v>
      </c>
      <c r="C736" s="38">
        <v>30</v>
      </c>
      <c r="D736" s="38">
        <v>19</v>
      </c>
      <c r="E736" s="17">
        <v>-2.8</v>
      </c>
      <c r="F736" s="17">
        <v>0</v>
      </c>
      <c r="G736" s="17">
        <v>0</v>
      </c>
      <c r="H736" s="37">
        <f t="shared" si="204"/>
        <v>26.96</v>
      </c>
      <c r="I736" s="37">
        <f>IF(H736&lt;'Roof Calculator'!$G$8, 1, 0)</f>
        <v>1</v>
      </c>
      <c r="J736" s="37">
        <f>IF(H736&gt;='Roof Calculator'!$G$8, 1, 0)</f>
        <v>0</v>
      </c>
      <c r="K736" s="37">
        <f t="shared" si="205"/>
        <v>26.96</v>
      </c>
      <c r="L736" s="37">
        <f t="shared" si="206"/>
        <v>0</v>
      </c>
      <c r="M736" s="37">
        <v>0</v>
      </c>
      <c r="N736" s="37">
        <f t="shared" si="207"/>
        <v>0</v>
      </c>
      <c r="O736" s="37">
        <v>0</v>
      </c>
      <c r="P736" s="37">
        <v>0</v>
      </c>
      <c r="Q736" s="21">
        <f t="shared" si="208"/>
        <v>39.790999999999997</v>
      </c>
      <c r="R736" s="21">
        <f t="shared" si="217"/>
        <v>30.750000000000327</v>
      </c>
      <c r="S736" s="21">
        <f t="shared" si="218"/>
        <v>-17.630688926435067</v>
      </c>
      <c r="T736" s="21">
        <f t="shared" si="209"/>
        <v>86.147999999999996</v>
      </c>
      <c r="U736" s="37">
        <f>VLOOKUP(Time_Zone, 'LSTM LookUp'!$B$5:$D$8, 3, FALSE)</f>
        <v>-75</v>
      </c>
      <c r="V736" s="21">
        <f t="shared" si="219"/>
        <v>-13.48766320303095</v>
      </c>
      <c r="W736" s="21">
        <f t="shared" si="210"/>
        <v>262.77608419924223</v>
      </c>
      <c r="X736" s="21">
        <f t="shared" si="211"/>
        <v>0</v>
      </c>
      <c r="Y736" s="21">
        <f t="shared" si="212"/>
        <v>0</v>
      </c>
      <c r="Z736" s="21">
        <f t="shared" si="220"/>
        <v>0</v>
      </c>
      <c r="AA736" s="21">
        <f t="shared" si="213"/>
        <v>0</v>
      </c>
      <c r="AB736" s="21">
        <f t="shared" si="214"/>
        <v>0</v>
      </c>
      <c r="AC736" s="21">
        <f t="shared" si="215"/>
        <v>0</v>
      </c>
      <c r="AD736" s="21">
        <f t="shared" si="221"/>
        <v>0</v>
      </c>
      <c r="AE736" s="21" t="str">
        <f t="shared" si="216"/>
        <v>1/30/19:00</v>
      </c>
    </row>
    <row r="737" spans="2:31">
      <c r="B737" s="37">
        <v>1</v>
      </c>
      <c r="C737" s="38">
        <v>30</v>
      </c>
      <c r="D737" s="38">
        <v>20</v>
      </c>
      <c r="E737" s="17">
        <v>-2.8</v>
      </c>
      <c r="F737" s="17">
        <v>0</v>
      </c>
      <c r="G737" s="17">
        <v>0</v>
      </c>
      <c r="H737" s="37">
        <f t="shared" si="204"/>
        <v>26.96</v>
      </c>
      <c r="I737" s="37">
        <f>IF(H737&lt;'Roof Calculator'!$G$8, 1, 0)</f>
        <v>1</v>
      </c>
      <c r="J737" s="37">
        <f>IF(H737&gt;='Roof Calculator'!$G$8, 1, 0)</f>
        <v>0</v>
      </c>
      <c r="K737" s="37">
        <f t="shared" si="205"/>
        <v>26.96</v>
      </c>
      <c r="L737" s="37">
        <f t="shared" si="206"/>
        <v>0</v>
      </c>
      <c r="M737" s="37">
        <v>0</v>
      </c>
      <c r="N737" s="37">
        <f t="shared" si="207"/>
        <v>0</v>
      </c>
      <c r="O737" s="37">
        <v>0</v>
      </c>
      <c r="P737" s="37">
        <v>0</v>
      </c>
      <c r="Q737" s="21">
        <f t="shared" si="208"/>
        <v>39.790999999999997</v>
      </c>
      <c r="R737" s="21">
        <f t="shared" si="217"/>
        <v>30.791666666666995</v>
      </c>
      <c r="S737" s="21">
        <f t="shared" si="218"/>
        <v>-17.619554047506913</v>
      </c>
      <c r="T737" s="21">
        <f t="shared" si="209"/>
        <v>86.147999999999996</v>
      </c>
      <c r="U737" s="37">
        <f>VLOOKUP(Time_Zone, 'LSTM LookUp'!$B$5:$D$8, 3, FALSE)</f>
        <v>-75</v>
      </c>
      <c r="V737" s="21">
        <f t="shared" si="219"/>
        <v>-13.494705748778676</v>
      </c>
      <c r="W737" s="21">
        <f t="shared" si="210"/>
        <v>277.77432356280531</v>
      </c>
      <c r="X737" s="21">
        <f t="shared" si="211"/>
        <v>0</v>
      </c>
      <c r="Y737" s="21">
        <f t="shared" si="212"/>
        <v>0</v>
      </c>
      <c r="Z737" s="21">
        <f t="shared" si="220"/>
        <v>0</v>
      </c>
      <c r="AA737" s="21">
        <f t="shared" si="213"/>
        <v>0</v>
      </c>
      <c r="AB737" s="21">
        <f t="shared" si="214"/>
        <v>0</v>
      </c>
      <c r="AC737" s="21">
        <f t="shared" si="215"/>
        <v>0</v>
      </c>
      <c r="AD737" s="21">
        <f t="shared" si="221"/>
        <v>0</v>
      </c>
      <c r="AE737" s="21" t="str">
        <f t="shared" si="216"/>
        <v>1/30/20:00</v>
      </c>
    </row>
    <row r="738" spans="2:31">
      <c r="B738" s="37">
        <v>1</v>
      </c>
      <c r="C738" s="38">
        <v>30</v>
      </c>
      <c r="D738" s="38">
        <v>21</v>
      </c>
      <c r="E738" s="17">
        <v>-2.8</v>
      </c>
      <c r="F738" s="17">
        <v>0</v>
      </c>
      <c r="G738" s="17">
        <v>0</v>
      </c>
      <c r="H738" s="37">
        <f t="shared" si="204"/>
        <v>26.96</v>
      </c>
      <c r="I738" s="37">
        <f>IF(H738&lt;'Roof Calculator'!$G$8, 1, 0)</f>
        <v>1</v>
      </c>
      <c r="J738" s="37">
        <f>IF(H738&gt;='Roof Calculator'!$G$8, 1, 0)</f>
        <v>0</v>
      </c>
      <c r="K738" s="37">
        <f t="shared" si="205"/>
        <v>26.96</v>
      </c>
      <c r="L738" s="37">
        <f t="shared" si="206"/>
        <v>0</v>
      </c>
      <c r="M738" s="37">
        <v>0</v>
      </c>
      <c r="N738" s="37">
        <f t="shared" si="207"/>
        <v>0</v>
      </c>
      <c r="O738" s="37">
        <v>0</v>
      </c>
      <c r="P738" s="37">
        <v>0</v>
      </c>
      <c r="Q738" s="21">
        <f t="shared" si="208"/>
        <v>39.790999999999997</v>
      </c>
      <c r="R738" s="21">
        <f t="shared" si="217"/>
        <v>30.833333333333663</v>
      </c>
      <c r="S738" s="21">
        <f t="shared" si="218"/>
        <v>-17.608410494842659</v>
      </c>
      <c r="T738" s="21">
        <f t="shared" si="209"/>
        <v>86.147999999999996</v>
      </c>
      <c r="U738" s="37">
        <f>VLOOKUP(Time_Zone, 'LSTM LookUp'!$B$5:$D$8, 3, FALSE)</f>
        <v>-75</v>
      </c>
      <c r="V738" s="21">
        <f t="shared" si="219"/>
        <v>-13.50172630814609</v>
      </c>
      <c r="W738" s="21">
        <f t="shared" si="210"/>
        <v>292.7725684229635</v>
      </c>
      <c r="X738" s="21">
        <f t="shared" si="211"/>
        <v>0</v>
      </c>
      <c r="Y738" s="21">
        <f t="shared" si="212"/>
        <v>0</v>
      </c>
      <c r="Z738" s="21">
        <f t="shared" si="220"/>
        <v>0</v>
      </c>
      <c r="AA738" s="21">
        <f t="shared" si="213"/>
        <v>0</v>
      </c>
      <c r="AB738" s="21">
        <f t="shared" si="214"/>
        <v>0</v>
      </c>
      <c r="AC738" s="21">
        <f t="shared" si="215"/>
        <v>0</v>
      </c>
      <c r="AD738" s="21">
        <f t="shared" si="221"/>
        <v>0</v>
      </c>
      <c r="AE738" s="21" t="str">
        <f t="shared" si="216"/>
        <v>1/30/21:00</v>
      </c>
    </row>
    <row r="739" spans="2:31">
      <c r="B739" s="37">
        <v>1</v>
      </c>
      <c r="C739" s="38">
        <v>30</v>
      </c>
      <c r="D739" s="38">
        <v>22</v>
      </c>
      <c r="E739" s="17">
        <v>-2.8</v>
      </c>
      <c r="F739" s="17">
        <v>0</v>
      </c>
      <c r="G739" s="17">
        <v>0</v>
      </c>
      <c r="H739" s="37">
        <f t="shared" si="204"/>
        <v>26.96</v>
      </c>
      <c r="I739" s="37">
        <f>IF(H739&lt;'Roof Calculator'!$G$8, 1, 0)</f>
        <v>1</v>
      </c>
      <c r="J739" s="37">
        <f>IF(H739&gt;='Roof Calculator'!$G$8, 1, 0)</f>
        <v>0</v>
      </c>
      <c r="K739" s="37">
        <f t="shared" si="205"/>
        <v>26.96</v>
      </c>
      <c r="L739" s="37">
        <f t="shared" si="206"/>
        <v>0</v>
      </c>
      <c r="M739" s="37">
        <v>0</v>
      </c>
      <c r="N739" s="37">
        <f t="shared" si="207"/>
        <v>0</v>
      </c>
      <c r="O739" s="37">
        <v>0</v>
      </c>
      <c r="P739" s="37">
        <v>0</v>
      </c>
      <c r="Q739" s="21">
        <f t="shared" si="208"/>
        <v>39.790999999999997</v>
      </c>
      <c r="R739" s="21">
        <f t="shared" si="217"/>
        <v>30.87500000000033</v>
      </c>
      <c r="S739" s="21">
        <f t="shared" si="218"/>
        <v>-17.597258275359835</v>
      </c>
      <c r="T739" s="21">
        <f t="shared" si="209"/>
        <v>86.147999999999996</v>
      </c>
      <c r="U739" s="37">
        <f>VLOOKUP(Time_Zone, 'LSTM LookUp'!$B$5:$D$8, 3, FALSE)</f>
        <v>-75</v>
      </c>
      <c r="V739" s="21">
        <f t="shared" si="219"/>
        <v>-13.508724874102947</v>
      </c>
      <c r="W739" s="21">
        <f t="shared" si="210"/>
        <v>307.77081878147419</v>
      </c>
      <c r="X739" s="21">
        <f t="shared" si="211"/>
        <v>0</v>
      </c>
      <c r="Y739" s="21">
        <f t="shared" si="212"/>
        <v>0</v>
      </c>
      <c r="Z739" s="21">
        <f t="shared" si="220"/>
        <v>0</v>
      </c>
      <c r="AA739" s="21">
        <f t="shared" si="213"/>
        <v>0</v>
      </c>
      <c r="AB739" s="21">
        <f t="shared" si="214"/>
        <v>0</v>
      </c>
      <c r="AC739" s="21">
        <f t="shared" si="215"/>
        <v>0</v>
      </c>
      <c r="AD739" s="21">
        <f t="shared" si="221"/>
        <v>0</v>
      </c>
      <c r="AE739" s="21" t="str">
        <f t="shared" si="216"/>
        <v>1/30/22:00</v>
      </c>
    </row>
    <row r="740" spans="2:31">
      <c r="B740" s="37">
        <v>1</v>
      </c>
      <c r="C740" s="38">
        <v>30</v>
      </c>
      <c r="D740" s="38">
        <v>23</v>
      </c>
      <c r="E740" s="17">
        <v>-2.8</v>
      </c>
      <c r="F740" s="17">
        <v>0</v>
      </c>
      <c r="G740" s="17">
        <v>0</v>
      </c>
      <c r="H740" s="37">
        <f t="shared" si="204"/>
        <v>26.96</v>
      </c>
      <c r="I740" s="37">
        <f>IF(H740&lt;'Roof Calculator'!$G$8, 1, 0)</f>
        <v>1</v>
      </c>
      <c r="J740" s="37">
        <f>IF(H740&gt;='Roof Calculator'!$G$8, 1, 0)</f>
        <v>0</v>
      </c>
      <c r="K740" s="37">
        <f t="shared" si="205"/>
        <v>26.96</v>
      </c>
      <c r="L740" s="37">
        <f t="shared" si="206"/>
        <v>0</v>
      </c>
      <c r="M740" s="37">
        <v>0</v>
      </c>
      <c r="N740" s="37">
        <f t="shared" si="207"/>
        <v>0</v>
      </c>
      <c r="O740" s="37">
        <v>0</v>
      </c>
      <c r="P740" s="37">
        <v>0</v>
      </c>
      <c r="Q740" s="21">
        <f t="shared" si="208"/>
        <v>39.790999999999997</v>
      </c>
      <c r="R740" s="21">
        <f t="shared" si="217"/>
        <v>30.916666666666998</v>
      </c>
      <c r="S740" s="21">
        <f t="shared" si="218"/>
        <v>-17.5860973959783</v>
      </c>
      <c r="T740" s="21">
        <f t="shared" si="209"/>
        <v>86.147999999999996</v>
      </c>
      <c r="U740" s="37">
        <f>VLOOKUP(Time_Zone, 'LSTM LookUp'!$B$5:$D$8, 3, FALSE)</f>
        <v>-75</v>
      </c>
      <c r="V740" s="21">
        <f t="shared" si="219"/>
        <v>-13.515701439661301</v>
      </c>
      <c r="W740" s="21">
        <f t="shared" si="210"/>
        <v>322.76907464008468</v>
      </c>
      <c r="X740" s="21">
        <f t="shared" si="211"/>
        <v>0</v>
      </c>
      <c r="Y740" s="21">
        <f t="shared" si="212"/>
        <v>0</v>
      </c>
      <c r="Z740" s="21">
        <f t="shared" si="220"/>
        <v>0</v>
      </c>
      <c r="AA740" s="21">
        <f t="shared" si="213"/>
        <v>0</v>
      </c>
      <c r="AB740" s="21">
        <f t="shared" si="214"/>
        <v>0</v>
      </c>
      <c r="AC740" s="21">
        <f t="shared" si="215"/>
        <v>0</v>
      </c>
      <c r="AD740" s="21">
        <f t="shared" si="221"/>
        <v>0</v>
      </c>
      <c r="AE740" s="21" t="str">
        <f t="shared" si="216"/>
        <v>1/30/23:00</v>
      </c>
    </row>
    <row r="741" spans="2:31">
      <c r="B741" s="37">
        <v>1</v>
      </c>
      <c r="C741" s="38">
        <v>30</v>
      </c>
      <c r="D741" s="38">
        <v>24</v>
      </c>
      <c r="E741" s="17">
        <v>-3.3</v>
      </c>
      <c r="F741" s="17">
        <v>0</v>
      </c>
      <c r="G741" s="17">
        <v>0</v>
      </c>
      <c r="H741" s="37">
        <f t="shared" si="204"/>
        <v>26.060000000000002</v>
      </c>
      <c r="I741" s="37">
        <f>IF(H741&lt;'Roof Calculator'!$G$8, 1, 0)</f>
        <v>1</v>
      </c>
      <c r="J741" s="37">
        <f>IF(H741&gt;='Roof Calculator'!$G$8, 1, 0)</f>
        <v>0</v>
      </c>
      <c r="K741" s="37">
        <f t="shared" si="205"/>
        <v>26.060000000000002</v>
      </c>
      <c r="L741" s="37">
        <f t="shared" si="206"/>
        <v>0</v>
      </c>
      <c r="M741" s="37">
        <v>0</v>
      </c>
      <c r="N741" s="37">
        <f t="shared" si="207"/>
        <v>0</v>
      </c>
      <c r="O741" s="37">
        <v>0</v>
      </c>
      <c r="P741" s="37">
        <v>0</v>
      </c>
      <c r="Q741" s="21">
        <f t="shared" si="208"/>
        <v>39.790999999999997</v>
      </c>
      <c r="R741" s="21">
        <f t="shared" si="217"/>
        <v>30.958333333333666</v>
      </c>
      <c r="S741" s="21">
        <f t="shared" si="218"/>
        <v>-17.574927863620278</v>
      </c>
      <c r="T741" s="21">
        <f t="shared" si="209"/>
        <v>86.147999999999996</v>
      </c>
      <c r="U741" s="37">
        <f>VLOOKUP(Time_Zone, 'LSTM LookUp'!$B$5:$D$8, 3, FALSE)</f>
        <v>-75</v>
      </c>
      <c r="V741" s="21">
        <f t="shared" si="219"/>
        <v>-13.52265599787548</v>
      </c>
      <c r="W741" s="21">
        <f t="shared" si="210"/>
        <v>337.76733600053109</v>
      </c>
      <c r="X741" s="21">
        <f t="shared" si="211"/>
        <v>0</v>
      </c>
      <c r="Y741" s="21">
        <f t="shared" si="212"/>
        <v>0</v>
      </c>
      <c r="Z741" s="21">
        <f t="shared" si="220"/>
        <v>0</v>
      </c>
      <c r="AA741" s="21">
        <f t="shared" si="213"/>
        <v>0</v>
      </c>
      <c r="AB741" s="21">
        <f t="shared" si="214"/>
        <v>0</v>
      </c>
      <c r="AC741" s="21">
        <f t="shared" si="215"/>
        <v>0</v>
      </c>
      <c r="AD741" s="21">
        <f t="shared" si="221"/>
        <v>0</v>
      </c>
      <c r="AE741" s="21" t="str">
        <f t="shared" si="216"/>
        <v>1/30/24:00</v>
      </c>
    </row>
    <row r="742" spans="2:31">
      <c r="B742" s="37">
        <v>1</v>
      </c>
      <c r="C742" s="38">
        <v>31</v>
      </c>
      <c r="D742" s="38">
        <v>1</v>
      </c>
      <c r="E742" s="17">
        <v>-3.3</v>
      </c>
      <c r="F742" s="17">
        <v>0</v>
      </c>
      <c r="G742" s="17">
        <v>0</v>
      </c>
      <c r="H742" s="37">
        <f t="shared" si="204"/>
        <v>26.060000000000002</v>
      </c>
      <c r="I742" s="37">
        <f>IF(H742&lt;'Roof Calculator'!$G$8, 1, 0)</f>
        <v>1</v>
      </c>
      <c r="J742" s="37">
        <f>IF(H742&gt;='Roof Calculator'!$G$8, 1, 0)</f>
        <v>0</v>
      </c>
      <c r="K742" s="37">
        <f t="shared" si="205"/>
        <v>26.060000000000002</v>
      </c>
      <c r="L742" s="37">
        <f t="shared" si="206"/>
        <v>0</v>
      </c>
      <c r="M742" s="37">
        <v>0</v>
      </c>
      <c r="N742" s="37">
        <f t="shared" si="207"/>
        <v>0</v>
      </c>
      <c r="O742" s="37">
        <v>0</v>
      </c>
      <c r="P742" s="37">
        <v>0</v>
      </c>
      <c r="Q742" s="21">
        <f t="shared" si="208"/>
        <v>39.790999999999997</v>
      </c>
      <c r="R742" s="21">
        <f t="shared" si="217"/>
        <v>31.000000000000334</v>
      </c>
      <c r="S742" s="21">
        <f t="shared" si="218"/>
        <v>-17.563749685210354</v>
      </c>
      <c r="T742" s="21">
        <f t="shared" si="209"/>
        <v>86.147999999999996</v>
      </c>
      <c r="U742" s="37">
        <f>VLOOKUP(Time_Zone, 'LSTM LookUp'!$B$5:$D$8, 3, FALSE)</f>
        <v>-75</v>
      </c>
      <c r="V742" s="21">
        <f t="shared" si="219"/>
        <v>-13.529588541842116</v>
      </c>
      <c r="W742" s="21">
        <f t="shared" si="210"/>
        <v>-7.234397135460533</v>
      </c>
      <c r="X742" s="21">
        <f t="shared" si="211"/>
        <v>0</v>
      </c>
      <c r="Y742" s="21">
        <f t="shared" si="212"/>
        <v>0</v>
      </c>
      <c r="Z742" s="21">
        <f t="shared" si="220"/>
        <v>0</v>
      </c>
      <c r="AA742" s="21">
        <f t="shared" si="213"/>
        <v>0</v>
      </c>
      <c r="AB742" s="21">
        <f t="shared" si="214"/>
        <v>0</v>
      </c>
      <c r="AC742" s="21">
        <f t="shared" si="215"/>
        <v>0</v>
      </c>
      <c r="AD742" s="21">
        <f t="shared" si="221"/>
        <v>0</v>
      </c>
      <c r="AE742" s="21" t="str">
        <f t="shared" si="216"/>
        <v>1/31/1:00</v>
      </c>
    </row>
    <row r="743" spans="2:31">
      <c r="B743" s="37">
        <v>1</v>
      </c>
      <c r="C743" s="38">
        <v>31</v>
      </c>
      <c r="D743" s="38">
        <v>2</v>
      </c>
      <c r="E743" s="17">
        <v>-2.8</v>
      </c>
      <c r="F743" s="17">
        <v>0</v>
      </c>
      <c r="G743" s="17">
        <v>0</v>
      </c>
      <c r="H743" s="37">
        <f t="shared" si="204"/>
        <v>26.96</v>
      </c>
      <c r="I743" s="37">
        <f>IF(H743&lt;'Roof Calculator'!$G$8, 1, 0)</f>
        <v>1</v>
      </c>
      <c r="J743" s="37">
        <f>IF(H743&gt;='Roof Calculator'!$G$8, 1, 0)</f>
        <v>0</v>
      </c>
      <c r="K743" s="37">
        <f t="shared" si="205"/>
        <v>26.96</v>
      </c>
      <c r="L743" s="37">
        <f t="shared" si="206"/>
        <v>0</v>
      </c>
      <c r="M743" s="37">
        <v>0</v>
      </c>
      <c r="N743" s="37">
        <f t="shared" si="207"/>
        <v>0</v>
      </c>
      <c r="O743" s="37">
        <v>0</v>
      </c>
      <c r="P743" s="37">
        <v>0</v>
      </c>
      <c r="Q743" s="21">
        <f t="shared" si="208"/>
        <v>39.790999999999997</v>
      </c>
      <c r="R743" s="21">
        <f t="shared" si="217"/>
        <v>31.041666666667002</v>
      </c>
      <c r="S743" s="21">
        <f t="shared" si="218"/>
        <v>-17.552562867675398</v>
      </c>
      <c r="T743" s="21">
        <f t="shared" si="209"/>
        <v>86.147999999999996</v>
      </c>
      <c r="U743" s="37">
        <f>VLOOKUP(Time_Zone, 'LSTM LookUp'!$B$5:$D$8, 3, FALSE)</f>
        <v>-75</v>
      </c>
      <c r="V743" s="21">
        <f t="shared" si="219"/>
        <v>-13.536499064700159</v>
      </c>
      <c r="W743" s="21">
        <f t="shared" si="210"/>
        <v>7.7638752338249528</v>
      </c>
      <c r="X743" s="21">
        <f t="shared" si="211"/>
        <v>0</v>
      </c>
      <c r="Y743" s="21">
        <f t="shared" si="212"/>
        <v>0</v>
      </c>
      <c r="Z743" s="21">
        <f t="shared" si="220"/>
        <v>0</v>
      </c>
      <c r="AA743" s="21">
        <f t="shared" si="213"/>
        <v>0</v>
      </c>
      <c r="AB743" s="21">
        <f t="shared" si="214"/>
        <v>0</v>
      </c>
      <c r="AC743" s="21">
        <f t="shared" si="215"/>
        <v>0</v>
      </c>
      <c r="AD743" s="21">
        <f t="shared" si="221"/>
        <v>0</v>
      </c>
      <c r="AE743" s="21" t="str">
        <f t="shared" si="216"/>
        <v>1/31/2:00</v>
      </c>
    </row>
    <row r="744" spans="2:31">
      <c r="B744" s="37">
        <v>1</v>
      </c>
      <c r="C744" s="38">
        <v>31</v>
      </c>
      <c r="D744" s="38">
        <v>3</v>
      </c>
      <c r="E744" s="17">
        <v>-2.8</v>
      </c>
      <c r="F744" s="17">
        <v>0</v>
      </c>
      <c r="G744" s="17">
        <v>0</v>
      </c>
      <c r="H744" s="37">
        <f t="shared" si="204"/>
        <v>26.96</v>
      </c>
      <c r="I744" s="37">
        <f>IF(H744&lt;'Roof Calculator'!$G$8, 1, 0)</f>
        <v>1</v>
      </c>
      <c r="J744" s="37">
        <f>IF(H744&gt;='Roof Calculator'!$G$8, 1, 0)</f>
        <v>0</v>
      </c>
      <c r="K744" s="37">
        <f t="shared" si="205"/>
        <v>26.96</v>
      </c>
      <c r="L744" s="37">
        <f t="shared" si="206"/>
        <v>0</v>
      </c>
      <c r="M744" s="37">
        <v>0</v>
      </c>
      <c r="N744" s="37">
        <f t="shared" si="207"/>
        <v>0</v>
      </c>
      <c r="O744" s="37">
        <v>0</v>
      </c>
      <c r="P744" s="37">
        <v>0</v>
      </c>
      <c r="Q744" s="21">
        <f t="shared" si="208"/>
        <v>39.790999999999997</v>
      </c>
      <c r="R744" s="21">
        <f t="shared" si="217"/>
        <v>31.08333333333367</v>
      </c>
      <c r="S744" s="21">
        <f t="shared" si="218"/>
        <v>-17.541367417944642</v>
      </c>
      <c r="T744" s="21">
        <f t="shared" si="209"/>
        <v>86.147999999999996</v>
      </c>
      <c r="U744" s="37">
        <f>VLOOKUP(Time_Zone, 'LSTM LookUp'!$B$5:$D$8, 3, FALSE)</f>
        <v>-75</v>
      </c>
      <c r="V744" s="21">
        <f t="shared" si="219"/>
        <v>-13.543387559630878</v>
      </c>
      <c r="W744" s="21">
        <f t="shared" si="210"/>
        <v>22.762153110092271</v>
      </c>
      <c r="X744" s="21">
        <f t="shared" si="211"/>
        <v>0</v>
      </c>
      <c r="Y744" s="21">
        <f t="shared" si="212"/>
        <v>0</v>
      </c>
      <c r="Z744" s="21">
        <f t="shared" si="220"/>
        <v>0</v>
      </c>
      <c r="AA744" s="21">
        <f t="shared" si="213"/>
        <v>0</v>
      </c>
      <c r="AB744" s="21">
        <f t="shared" si="214"/>
        <v>0</v>
      </c>
      <c r="AC744" s="21">
        <f t="shared" si="215"/>
        <v>0</v>
      </c>
      <c r="AD744" s="21">
        <f t="shared" si="221"/>
        <v>0</v>
      </c>
      <c r="AE744" s="21" t="str">
        <f t="shared" si="216"/>
        <v>1/31/3:00</v>
      </c>
    </row>
    <row r="745" spans="2:31">
      <c r="B745" s="37">
        <v>1</v>
      </c>
      <c r="C745" s="38">
        <v>31</v>
      </c>
      <c r="D745" s="38">
        <v>4</v>
      </c>
      <c r="E745" s="17">
        <v>-3.3</v>
      </c>
      <c r="F745" s="17">
        <v>0</v>
      </c>
      <c r="G745" s="17">
        <v>0</v>
      </c>
      <c r="H745" s="37">
        <f t="shared" si="204"/>
        <v>26.060000000000002</v>
      </c>
      <c r="I745" s="37">
        <f>IF(H745&lt;'Roof Calculator'!$G$8, 1, 0)</f>
        <v>1</v>
      </c>
      <c r="J745" s="37">
        <f>IF(H745&gt;='Roof Calculator'!$G$8, 1, 0)</f>
        <v>0</v>
      </c>
      <c r="K745" s="37">
        <f t="shared" si="205"/>
        <v>26.060000000000002</v>
      </c>
      <c r="L745" s="37">
        <f t="shared" si="206"/>
        <v>0</v>
      </c>
      <c r="M745" s="37">
        <v>0</v>
      </c>
      <c r="N745" s="37">
        <f t="shared" si="207"/>
        <v>0</v>
      </c>
      <c r="O745" s="37">
        <v>0</v>
      </c>
      <c r="P745" s="37">
        <v>0</v>
      </c>
      <c r="Q745" s="21">
        <f t="shared" si="208"/>
        <v>39.790999999999997</v>
      </c>
      <c r="R745" s="21">
        <f t="shared" si="217"/>
        <v>31.125000000000338</v>
      </c>
      <c r="S745" s="21">
        <f t="shared" si="218"/>
        <v>-17.530163342949614</v>
      </c>
      <c r="T745" s="21">
        <f t="shared" si="209"/>
        <v>86.147999999999996</v>
      </c>
      <c r="U745" s="37">
        <f>VLOOKUP(Time_Zone, 'LSTM LookUp'!$B$5:$D$8, 3, FALSE)</f>
        <v>-75</v>
      </c>
      <c r="V745" s="21">
        <f t="shared" si="219"/>
        <v>-13.550254019857864</v>
      </c>
      <c r="W745" s="21">
        <f t="shared" si="210"/>
        <v>37.760436495035528</v>
      </c>
      <c r="X745" s="21">
        <f t="shared" si="211"/>
        <v>0</v>
      </c>
      <c r="Y745" s="21">
        <f t="shared" si="212"/>
        <v>0</v>
      </c>
      <c r="Z745" s="21">
        <f t="shared" si="220"/>
        <v>0</v>
      </c>
      <c r="AA745" s="21">
        <f t="shared" si="213"/>
        <v>0</v>
      </c>
      <c r="AB745" s="21">
        <f t="shared" si="214"/>
        <v>0</v>
      </c>
      <c r="AC745" s="21">
        <f t="shared" si="215"/>
        <v>0</v>
      </c>
      <c r="AD745" s="21">
        <f t="shared" si="221"/>
        <v>0</v>
      </c>
      <c r="AE745" s="21" t="str">
        <f t="shared" si="216"/>
        <v>1/31/4:00</v>
      </c>
    </row>
    <row r="746" spans="2:31">
      <c r="B746" s="37">
        <v>1</v>
      </c>
      <c r="C746" s="38">
        <v>31</v>
      </c>
      <c r="D746" s="38">
        <v>5</v>
      </c>
      <c r="E746" s="17">
        <v>-3.3</v>
      </c>
      <c r="F746" s="17">
        <v>0</v>
      </c>
      <c r="G746" s="17">
        <v>0</v>
      </c>
      <c r="H746" s="37">
        <f t="shared" si="204"/>
        <v>26.060000000000002</v>
      </c>
      <c r="I746" s="37">
        <f>IF(H746&lt;'Roof Calculator'!$G$8, 1, 0)</f>
        <v>1</v>
      </c>
      <c r="J746" s="37">
        <f>IF(H746&gt;='Roof Calculator'!$G$8, 1, 0)</f>
        <v>0</v>
      </c>
      <c r="K746" s="37">
        <f t="shared" si="205"/>
        <v>26.060000000000002</v>
      </c>
      <c r="L746" s="37">
        <f t="shared" si="206"/>
        <v>0</v>
      </c>
      <c r="M746" s="37">
        <v>0</v>
      </c>
      <c r="N746" s="37">
        <f t="shared" si="207"/>
        <v>0</v>
      </c>
      <c r="O746" s="37">
        <v>0</v>
      </c>
      <c r="P746" s="37">
        <v>0</v>
      </c>
      <c r="Q746" s="21">
        <f t="shared" si="208"/>
        <v>39.790999999999997</v>
      </c>
      <c r="R746" s="21">
        <f t="shared" si="217"/>
        <v>31.166666666667005</v>
      </c>
      <c r="S746" s="21">
        <f t="shared" si="218"/>
        <v>-17.518950649624166</v>
      </c>
      <c r="T746" s="21">
        <f t="shared" si="209"/>
        <v>86.147999999999996</v>
      </c>
      <c r="U746" s="37">
        <f>VLOOKUP(Time_Zone, 'LSTM LookUp'!$B$5:$D$8, 3, FALSE)</f>
        <v>-75</v>
      </c>
      <c r="V746" s="21">
        <f t="shared" si="219"/>
        <v>-13.557098438647062</v>
      </c>
      <c r="W746" s="21">
        <f t="shared" si="210"/>
        <v>52.758725390338235</v>
      </c>
      <c r="X746" s="21">
        <f t="shared" si="211"/>
        <v>0</v>
      </c>
      <c r="Y746" s="21">
        <f t="shared" si="212"/>
        <v>0</v>
      </c>
      <c r="Z746" s="21">
        <f t="shared" si="220"/>
        <v>0</v>
      </c>
      <c r="AA746" s="21">
        <f t="shared" si="213"/>
        <v>0</v>
      </c>
      <c r="AB746" s="21">
        <f t="shared" si="214"/>
        <v>0</v>
      </c>
      <c r="AC746" s="21">
        <f t="shared" si="215"/>
        <v>0</v>
      </c>
      <c r="AD746" s="21">
        <f t="shared" si="221"/>
        <v>0</v>
      </c>
      <c r="AE746" s="21" t="str">
        <f t="shared" si="216"/>
        <v>1/31/5:00</v>
      </c>
    </row>
    <row r="747" spans="2:31">
      <c r="B747" s="37">
        <v>1</v>
      </c>
      <c r="C747" s="38">
        <v>31</v>
      </c>
      <c r="D747" s="38">
        <v>6</v>
      </c>
      <c r="E747" s="17">
        <v>-3.3</v>
      </c>
      <c r="F747" s="17">
        <v>0</v>
      </c>
      <c r="G747" s="17">
        <v>0</v>
      </c>
      <c r="H747" s="37">
        <f t="shared" si="204"/>
        <v>26.060000000000002</v>
      </c>
      <c r="I747" s="37">
        <f>IF(H747&lt;'Roof Calculator'!$G$8, 1, 0)</f>
        <v>1</v>
      </c>
      <c r="J747" s="37">
        <f>IF(H747&gt;='Roof Calculator'!$G$8, 1, 0)</f>
        <v>0</v>
      </c>
      <c r="K747" s="37">
        <f t="shared" si="205"/>
        <v>26.060000000000002</v>
      </c>
      <c r="L747" s="37">
        <f t="shared" si="206"/>
        <v>0</v>
      </c>
      <c r="M747" s="37">
        <v>0</v>
      </c>
      <c r="N747" s="37">
        <f t="shared" si="207"/>
        <v>0</v>
      </c>
      <c r="O747" s="37">
        <v>0</v>
      </c>
      <c r="P747" s="37">
        <v>0</v>
      </c>
      <c r="Q747" s="21">
        <f t="shared" si="208"/>
        <v>39.790999999999997</v>
      </c>
      <c r="R747" s="21">
        <f t="shared" si="217"/>
        <v>31.208333333333673</v>
      </c>
      <c r="S747" s="21">
        <f t="shared" si="218"/>
        <v>-17.50772934490444</v>
      </c>
      <c r="T747" s="21">
        <f t="shared" si="209"/>
        <v>86.147999999999996</v>
      </c>
      <c r="U747" s="37">
        <f>VLOOKUP(Time_Zone, 'LSTM LookUp'!$B$5:$D$8, 3, FALSE)</f>
        <v>-75</v>
      </c>
      <c r="V747" s="21">
        <f t="shared" si="219"/>
        <v>-13.563920809306763</v>
      </c>
      <c r="W747" s="21">
        <f t="shared" si="210"/>
        <v>67.757019797673323</v>
      </c>
      <c r="X747" s="21">
        <f t="shared" si="211"/>
        <v>0</v>
      </c>
      <c r="Y747" s="21">
        <f t="shared" si="212"/>
        <v>0</v>
      </c>
      <c r="Z747" s="21">
        <f t="shared" si="220"/>
        <v>0</v>
      </c>
      <c r="AA747" s="21">
        <f t="shared" si="213"/>
        <v>0</v>
      </c>
      <c r="AB747" s="21">
        <f t="shared" si="214"/>
        <v>0</v>
      </c>
      <c r="AC747" s="21">
        <f t="shared" si="215"/>
        <v>0</v>
      </c>
      <c r="AD747" s="21">
        <f t="shared" si="221"/>
        <v>0</v>
      </c>
      <c r="AE747" s="21" t="str">
        <f t="shared" si="216"/>
        <v>1/31/6:00</v>
      </c>
    </row>
    <row r="748" spans="2:31">
      <c r="B748" s="37">
        <v>1</v>
      </c>
      <c r="C748" s="38">
        <v>31</v>
      </c>
      <c r="D748" s="38">
        <v>7</v>
      </c>
      <c r="E748" s="17">
        <v>-3.9</v>
      </c>
      <c r="F748" s="17">
        <v>0</v>
      </c>
      <c r="G748" s="17">
        <v>0</v>
      </c>
      <c r="H748" s="37">
        <f t="shared" si="204"/>
        <v>24.98</v>
      </c>
      <c r="I748" s="37">
        <f>IF(H748&lt;'Roof Calculator'!$G$8, 1, 0)</f>
        <v>1</v>
      </c>
      <c r="J748" s="37">
        <f>IF(H748&gt;='Roof Calculator'!$G$8, 1, 0)</f>
        <v>0</v>
      </c>
      <c r="K748" s="37">
        <f t="shared" si="205"/>
        <v>24.98</v>
      </c>
      <c r="L748" s="37">
        <f t="shared" si="206"/>
        <v>0</v>
      </c>
      <c r="M748" s="37">
        <v>0</v>
      </c>
      <c r="N748" s="37">
        <f t="shared" si="207"/>
        <v>0</v>
      </c>
      <c r="O748" s="37">
        <v>0</v>
      </c>
      <c r="P748" s="37">
        <v>0</v>
      </c>
      <c r="Q748" s="21">
        <f t="shared" si="208"/>
        <v>39.790999999999997</v>
      </c>
      <c r="R748" s="21">
        <f t="shared" si="217"/>
        <v>31.250000000000341</v>
      </c>
      <c r="S748" s="21">
        <f t="shared" si="218"/>
        <v>-17.496499435728868</v>
      </c>
      <c r="T748" s="21">
        <f t="shared" si="209"/>
        <v>86.147999999999996</v>
      </c>
      <c r="U748" s="37">
        <f>VLOOKUP(Time_Zone, 'LSTM LookUp'!$B$5:$D$8, 3, FALSE)</f>
        <v>-75</v>
      </c>
      <c r="V748" s="21">
        <f t="shared" si="219"/>
        <v>-13.570721125187621</v>
      </c>
      <c r="W748" s="21">
        <f t="shared" si="210"/>
        <v>82.755319718703078</v>
      </c>
      <c r="X748" s="21">
        <f t="shared" si="211"/>
        <v>0</v>
      </c>
      <c r="Y748" s="21">
        <f t="shared" si="212"/>
        <v>0</v>
      </c>
      <c r="Z748" s="21">
        <f t="shared" si="220"/>
        <v>0</v>
      </c>
      <c r="AA748" s="21">
        <f t="shared" si="213"/>
        <v>0</v>
      </c>
      <c r="AB748" s="21">
        <f t="shared" si="214"/>
        <v>0</v>
      </c>
      <c r="AC748" s="21">
        <f t="shared" si="215"/>
        <v>0</v>
      </c>
      <c r="AD748" s="21">
        <f t="shared" si="221"/>
        <v>0</v>
      </c>
      <c r="AE748" s="21" t="str">
        <f t="shared" si="216"/>
        <v>1/31/7:00</v>
      </c>
    </row>
    <row r="749" spans="2:31">
      <c r="B749" s="37">
        <v>1</v>
      </c>
      <c r="C749" s="38">
        <v>31</v>
      </c>
      <c r="D749" s="38">
        <v>8</v>
      </c>
      <c r="E749" s="17">
        <v>-3.9</v>
      </c>
      <c r="F749" s="17">
        <v>1</v>
      </c>
      <c r="G749" s="17">
        <v>0</v>
      </c>
      <c r="H749" s="37">
        <f t="shared" si="204"/>
        <v>24.98</v>
      </c>
      <c r="I749" s="37">
        <f>IF(H749&lt;'Roof Calculator'!$G$8, 1, 0)</f>
        <v>1</v>
      </c>
      <c r="J749" s="37">
        <f>IF(H749&gt;='Roof Calculator'!$G$8, 1, 0)</f>
        <v>0</v>
      </c>
      <c r="K749" s="37">
        <f t="shared" si="205"/>
        <v>24.98</v>
      </c>
      <c r="L749" s="37">
        <f t="shared" si="206"/>
        <v>0</v>
      </c>
      <c r="M749" s="37">
        <v>0</v>
      </c>
      <c r="N749" s="37">
        <f t="shared" si="207"/>
        <v>1</v>
      </c>
      <c r="O749" s="37">
        <v>0</v>
      </c>
      <c r="P749" s="37">
        <v>0</v>
      </c>
      <c r="Q749" s="21">
        <f t="shared" si="208"/>
        <v>39.790999999999997</v>
      </c>
      <c r="R749" s="21">
        <f t="shared" si="217"/>
        <v>31.291666666667009</v>
      </c>
      <c r="S749" s="21">
        <f t="shared" si="218"/>
        <v>-17.485260929038162</v>
      </c>
      <c r="T749" s="21">
        <f t="shared" si="209"/>
        <v>86.147999999999996</v>
      </c>
      <c r="U749" s="37">
        <f>VLOOKUP(Time_Zone, 'LSTM LookUp'!$B$5:$D$8, 3, FALSE)</f>
        <v>-75</v>
      </c>
      <c r="V749" s="21">
        <f t="shared" si="219"/>
        <v>-13.577499379682662</v>
      </c>
      <c r="W749" s="21">
        <f t="shared" si="210"/>
        <v>97.753625155079362</v>
      </c>
      <c r="X749" s="21">
        <f t="shared" si="211"/>
        <v>0</v>
      </c>
      <c r="Y749" s="21">
        <f t="shared" si="212"/>
        <v>1</v>
      </c>
      <c r="Z749" s="21">
        <f t="shared" si="220"/>
        <v>0.31698253437383872</v>
      </c>
      <c r="AA749" s="21">
        <f t="shared" si="213"/>
        <v>0.31698253437383872</v>
      </c>
      <c r="AB749" s="21">
        <f t="shared" si="214"/>
        <v>0</v>
      </c>
      <c r="AC749" s="21">
        <f t="shared" si="215"/>
        <v>0</v>
      </c>
      <c r="AD749" s="21">
        <f t="shared" si="221"/>
        <v>0</v>
      </c>
      <c r="AE749" s="21" t="str">
        <f t="shared" si="216"/>
        <v>1/31/8:00</v>
      </c>
    </row>
    <row r="750" spans="2:31">
      <c r="B750" s="37">
        <v>1</v>
      </c>
      <c r="C750" s="38">
        <v>31</v>
      </c>
      <c r="D750" s="38">
        <v>9</v>
      </c>
      <c r="E750" s="17">
        <v>-3.9</v>
      </c>
      <c r="F750" s="17">
        <v>33</v>
      </c>
      <c r="G750" s="17">
        <v>116</v>
      </c>
      <c r="H750" s="37">
        <f t="shared" si="204"/>
        <v>24.98</v>
      </c>
      <c r="I750" s="37">
        <f>IF(H750&lt;'Roof Calculator'!$G$8, 1, 0)</f>
        <v>1</v>
      </c>
      <c r="J750" s="37">
        <f>IF(H750&gt;='Roof Calculator'!$G$8, 1, 0)</f>
        <v>0</v>
      </c>
      <c r="K750" s="37">
        <f t="shared" si="205"/>
        <v>24.98</v>
      </c>
      <c r="L750" s="37">
        <f t="shared" si="206"/>
        <v>0</v>
      </c>
      <c r="M750" s="37">
        <v>0</v>
      </c>
      <c r="N750" s="37">
        <f t="shared" si="207"/>
        <v>33</v>
      </c>
      <c r="O750" s="37">
        <v>0</v>
      </c>
      <c r="P750" s="37">
        <v>0</v>
      </c>
      <c r="Q750" s="21">
        <f t="shared" si="208"/>
        <v>39.790999999999997</v>
      </c>
      <c r="R750" s="21">
        <f t="shared" si="217"/>
        <v>31.333333333333677</v>
      </c>
      <c r="S750" s="21">
        <f t="shared" si="218"/>
        <v>-17.474013831775313</v>
      </c>
      <c r="T750" s="21">
        <f t="shared" si="209"/>
        <v>86.147999999999996</v>
      </c>
      <c r="U750" s="37">
        <f>VLOOKUP(Time_Zone, 'LSTM LookUp'!$B$5:$D$8, 3, FALSE)</f>
        <v>-75</v>
      </c>
      <c r="V750" s="21">
        <f t="shared" si="219"/>
        <v>-13.584255566227295</v>
      </c>
      <c r="W750" s="21">
        <f t="shared" si="210"/>
        <v>112.75193610844315</v>
      </c>
      <c r="X750" s="21">
        <f t="shared" si="211"/>
        <v>-55.172473404549656</v>
      </c>
      <c r="Y750" s="21">
        <f t="shared" si="212"/>
        <v>-22.172473404549656</v>
      </c>
      <c r="Z750" s="21">
        <f t="shared" si="220"/>
        <v>-7.0282868131106859</v>
      </c>
      <c r="AA750" s="21">
        <f t="shared" si="213"/>
        <v>-7.0282868131106859</v>
      </c>
      <c r="AB750" s="21">
        <f t="shared" si="214"/>
        <v>0</v>
      </c>
      <c r="AC750" s="21">
        <f t="shared" si="215"/>
        <v>0</v>
      </c>
      <c r="AD750" s="21">
        <f t="shared" si="221"/>
        <v>0</v>
      </c>
      <c r="AE750" s="21" t="str">
        <f t="shared" si="216"/>
        <v>1/31/9:00</v>
      </c>
    </row>
    <row r="751" spans="2:31">
      <c r="B751" s="37">
        <v>1</v>
      </c>
      <c r="C751" s="38">
        <v>31</v>
      </c>
      <c r="D751" s="38">
        <v>10</v>
      </c>
      <c r="E751" s="17">
        <v>-3.3</v>
      </c>
      <c r="F751" s="17">
        <v>88</v>
      </c>
      <c r="G751" s="17">
        <v>346</v>
      </c>
      <c r="H751" s="37">
        <f t="shared" si="204"/>
        <v>26.060000000000002</v>
      </c>
      <c r="I751" s="37">
        <f>IF(H751&lt;'Roof Calculator'!$G$8, 1, 0)</f>
        <v>1</v>
      </c>
      <c r="J751" s="37">
        <f>IF(H751&gt;='Roof Calculator'!$G$8, 1, 0)</f>
        <v>0</v>
      </c>
      <c r="K751" s="37">
        <f t="shared" si="205"/>
        <v>26.060000000000002</v>
      </c>
      <c r="L751" s="37">
        <f t="shared" si="206"/>
        <v>0</v>
      </c>
      <c r="M751" s="37">
        <v>0</v>
      </c>
      <c r="N751" s="37">
        <f t="shared" si="207"/>
        <v>88</v>
      </c>
      <c r="O751" s="37">
        <v>0</v>
      </c>
      <c r="P751" s="37">
        <v>0</v>
      </c>
      <c r="Q751" s="21">
        <f t="shared" si="208"/>
        <v>39.790999999999997</v>
      </c>
      <c r="R751" s="21">
        <f t="shared" si="217"/>
        <v>31.375000000000345</v>
      </c>
      <c r="S751" s="21">
        <f t="shared" si="218"/>
        <v>-17.462758150885584</v>
      </c>
      <c r="T751" s="21">
        <f t="shared" si="209"/>
        <v>86.147999999999996</v>
      </c>
      <c r="U751" s="37">
        <f>VLOOKUP(Time_Zone, 'LSTM LookUp'!$B$5:$D$8, 3, FALSE)</f>
        <v>-75</v>
      </c>
      <c r="V751" s="21">
        <f t="shared" si="219"/>
        <v>-13.59098967829931</v>
      </c>
      <c r="W751" s="21">
        <f t="shared" si="210"/>
        <v>127.75025258042515</v>
      </c>
      <c r="X751" s="21">
        <f t="shared" si="211"/>
        <v>-221.7139139229792</v>
      </c>
      <c r="Y751" s="21">
        <f t="shared" si="212"/>
        <v>-133.7139139229792</v>
      </c>
      <c r="Z751" s="21">
        <f t="shared" si="220"/>
        <v>-42.384975316351266</v>
      </c>
      <c r="AA751" s="21">
        <f t="shared" si="213"/>
        <v>-42.384975316351266</v>
      </c>
      <c r="AB751" s="21">
        <f t="shared" si="214"/>
        <v>0</v>
      </c>
      <c r="AC751" s="21">
        <f t="shared" si="215"/>
        <v>0</v>
      </c>
      <c r="AD751" s="21">
        <f t="shared" si="221"/>
        <v>0</v>
      </c>
      <c r="AE751" s="21" t="str">
        <f t="shared" si="216"/>
        <v>1/31/10:00</v>
      </c>
    </row>
    <row r="752" spans="2:31">
      <c r="B752" s="37">
        <v>1</v>
      </c>
      <c r="C752" s="38">
        <v>31</v>
      </c>
      <c r="D752" s="38">
        <v>11</v>
      </c>
      <c r="E752" s="17">
        <v>-1.7</v>
      </c>
      <c r="F752" s="17">
        <v>155</v>
      </c>
      <c r="G752" s="17">
        <v>400</v>
      </c>
      <c r="H752" s="37">
        <f t="shared" si="204"/>
        <v>28.94</v>
      </c>
      <c r="I752" s="37">
        <f>IF(H752&lt;'Roof Calculator'!$G$8, 1, 0)</f>
        <v>1</v>
      </c>
      <c r="J752" s="37">
        <f>IF(H752&gt;='Roof Calculator'!$G$8, 1, 0)</f>
        <v>0</v>
      </c>
      <c r="K752" s="37">
        <f t="shared" si="205"/>
        <v>28.94</v>
      </c>
      <c r="L752" s="37">
        <f t="shared" si="206"/>
        <v>0</v>
      </c>
      <c r="M752" s="37">
        <v>0</v>
      </c>
      <c r="N752" s="37">
        <f t="shared" si="207"/>
        <v>155</v>
      </c>
      <c r="O752" s="37">
        <v>0</v>
      </c>
      <c r="P752" s="37">
        <v>0</v>
      </c>
      <c r="Q752" s="21">
        <f t="shared" si="208"/>
        <v>39.790999999999997</v>
      </c>
      <c r="R752" s="21">
        <f t="shared" si="217"/>
        <v>31.416666666667012</v>
      </c>
      <c r="S752" s="21">
        <f t="shared" si="218"/>
        <v>-17.451493893316478</v>
      </c>
      <c r="T752" s="21">
        <f t="shared" si="209"/>
        <v>86.147999999999996</v>
      </c>
      <c r="U752" s="37">
        <f>VLOOKUP(Time_Zone, 'LSTM LookUp'!$B$5:$D$8, 3, FALSE)</f>
        <v>-75</v>
      </c>
      <c r="V752" s="21">
        <f t="shared" si="219"/>
        <v>-13.597701709418917</v>
      </c>
      <c r="W752" s="21">
        <f t="shared" si="210"/>
        <v>142.74857457264528</v>
      </c>
      <c r="X752" s="21">
        <f t="shared" si="211"/>
        <v>-310.16118908377803</v>
      </c>
      <c r="Y752" s="21">
        <f t="shared" si="212"/>
        <v>-155.16118908377803</v>
      </c>
      <c r="Z752" s="21">
        <f t="shared" si="220"/>
        <v>-49.183386952234365</v>
      </c>
      <c r="AA752" s="21">
        <f t="shared" si="213"/>
        <v>-49.183386952234365</v>
      </c>
      <c r="AB752" s="21">
        <f t="shared" si="214"/>
        <v>0</v>
      </c>
      <c r="AC752" s="21">
        <f t="shared" si="215"/>
        <v>0</v>
      </c>
      <c r="AD752" s="21">
        <f t="shared" si="221"/>
        <v>0</v>
      </c>
      <c r="AE752" s="21" t="str">
        <f t="shared" si="216"/>
        <v>1/31/11:00</v>
      </c>
    </row>
    <row r="753" spans="2:31">
      <c r="B753" s="37">
        <v>1</v>
      </c>
      <c r="C753" s="38">
        <v>31</v>
      </c>
      <c r="D753" s="38">
        <v>12</v>
      </c>
      <c r="E753" s="17">
        <v>-1.7</v>
      </c>
      <c r="F753" s="17">
        <v>224</v>
      </c>
      <c r="G753" s="17">
        <v>33</v>
      </c>
      <c r="H753" s="37">
        <f t="shared" si="204"/>
        <v>28.94</v>
      </c>
      <c r="I753" s="37">
        <f>IF(H753&lt;'Roof Calculator'!$G$8, 1, 0)</f>
        <v>1</v>
      </c>
      <c r="J753" s="37">
        <f>IF(H753&gt;='Roof Calculator'!$G$8, 1, 0)</f>
        <v>0</v>
      </c>
      <c r="K753" s="37">
        <f t="shared" si="205"/>
        <v>28.94</v>
      </c>
      <c r="L753" s="37">
        <f t="shared" si="206"/>
        <v>0</v>
      </c>
      <c r="M753" s="37">
        <v>0</v>
      </c>
      <c r="N753" s="37">
        <f t="shared" si="207"/>
        <v>224</v>
      </c>
      <c r="O753" s="37">
        <v>0</v>
      </c>
      <c r="P753" s="37">
        <v>0</v>
      </c>
      <c r="Q753" s="21">
        <f t="shared" si="208"/>
        <v>39.790999999999997</v>
      </c>
      <c r="R753" s="21">
        <f t="shared" si="217"/>
        <v>31.45833333333368</v>
      </c>
      <c r="S753" s="21">
        <f t="shared" si="218"/>
        <v>-17.440221066017767</v>
      </c>
      <c r="T753" s="21">
        <f t="shared" si="209"/>
        <v>86.147999999999996</v>
      </c>
      <c r="U753" s="37">
        <f>VLOOKUP(Time_Zone, 'LSTM LookUp'!$B$5:$D$8, 3, FALSE)</f>
        <v>-75</v>
      </c>
      <c r="V753" s="21">
        <f t="shared" si="219"/>
        <v>-13.604391653148719</v>
      </c>
      <c r="W753" s="21">
        <f t="shared" si="210"/>
        <v>157.74690208671279</v>
      </c>
      <c r="X753" s="21">
        <f t="shared" si="211"/>
        <v>-28.719063576148518</v>
      </c>
      <c r="Y753" s="21">
        <f t="shared" si="212"/>
        <v>195.28093642385147</v>
      </c>
      <c r="Z753" s="21">
        <f t="shared" si="220"/>
        <v>61.90064614252892</v>
      </c>
      <c r="AA753" s="21">
        <f t="shared" si="213"/>
        <v>61.90064614252892</v>
      </c>
      <c r="AB753" s="21">
        <f t="shared" si="214"/>
        <v>0</v>
      </c>
      <c r="AC753" s="21">
        <f t="shared" si="215"/>
        <v>0</v>
      </c>
      <c r="AD753" s="21">
        <f t="shared" si="221"/>
        <v>0</v>
      </c>
      <c r="AE753" s="21" t="str">
        <f t="shared" si="216"/>
        <v>1/31/12:00</v>
      </c>
    </row>
    <row r="754" spans="2:31">
      <c r="B754" s="37">
        <v>1</v>
      </c>
      <c r="C754" s="38">
        <v>31</v>
      </c>
      <c r="D754" s="38">
        <v>13</v>
      </c>
      <c r="E754" s="17">
        <v>-1.7</v>
      </c>
      <c r="F754" s="17">
        <v>230</v>
      </c>
      <c r="G754" s="17">
        <v>141</v>
      </c>
      <c r="H754" s="37">
        <f t="shared" si="204"/>
        <v>28.94</v>
      </c>
      <c r="I754" s="37">
        <f>IF(H754&lt;'Roof Calculator'!$G$8, 1, 0)</f>
        <v>1</v>
      </c>
      <c r="J754" s="37">
        <f>IF(H754&gt;='Roof Calculator'!$G$8, 1, 0)</f>
        <v>0</v>
      </c>
      <c r="K754" s="37">
        <f t="shared" si="205"/>
        <v>28.94</v>
      </c>
      <c r="L754" s="37">
        <f t="shared" si="206"/>
        <v>0</v>
      </c>
      <c r="M754" s="37">
        <v>0</v>
      </c>
      <c r="N754" s="37">
        <f t="shared" si="207"/>
        <v>230</v>
      </c>
      <c r="O754" s="37">
        <v>0</v>
      </c>
      <c r="P754" s="37">
        <v>0</v>
      </c>
      <c r="Q754" s="21">
        <f t="shared" si="208"/>
        <v>39.790999999999997</v>
      </c>
      <c r="R754" s="21">
        <f t="shared" si="217"/>
        <v>31.500000000000348</v>
      </c>
      <c r="S754" s="21">
        <f t="shared" si="218"/>
        <v>-17.428939675941447</v>
      </c>
      <c r="T754" s="21">
        <f t="shared" si="209"/>
        <v>86.147999999999996</v>
      </c>
      <c r="U754" s="37">
        <f>VLOOKUP(Time_Zone, 'LSTM LookUp'!$B$5:$D$8, 3, FALSE)</f>
        <v>-75</v>
      </c>
      <c r="V754" s="21">
        <f t="shared" si="219"/>
        <v>-13.611059503093747</v>
      </c>
      <c r="W754" s="21">
        <f t="shared" si="210"/>
        <v>172.74523512422658</v>
      </c>
      <c r="X754" s="21">
        <f t="shared" si="211"/>
        <v>-129.56902312295534</v>
      </c>
      <c r="Y754" s="21">
        <f t="shared" si="212"/>
        <v>100.43097687704466</v>
      </c>
      <c r="Z754" s="21">
        <f t="shared" si="220"/>
        <v>31.834865580126014</v>
      </c>
      <c r="AA754" s="21">
        <f t="shared" si="213"/>
        <v>31.834865580126014</v>
      </c>
      <c r="AB754" s="21">
        <f t="shared" si="214"/>
        <v>0</v>
      </c>
      <c r="AC754" s="21">
        <f t="shared" si="215"/>
        <v>0</v>
      </c>
      <c r="AD754" s="21">
        <f t="shared" si="221"/>
        <v>0</v>
      </c>
      <c r="AE754" s="21" t="str">
        <f t="shared" si="216"/>
        <v>1/31/13:00</v>
      </c>
    </row>
    <row r="755" spans="2:31">
      <c r="B755" s="37">
        <v>1</v>
      </c>
      <c r="C755" s="38">
        <v>31</v>
      </c>
      <c r="D755" s="38">
        <v>14</v>
      </c>
      <c r="E755" s="17">
        <v>-1.1000000000000001</v>
      </c>
      <c r="F755" s="17">
        <v>274</v>
      </c>
      <c r="G755" s="17">
        <v>147</v>
      </c>
      <c r="H755" s="37">
        <f t="shared" si="204"/>
        <v>30.02</v>
      </c>
      <c r="I755" s="37">
        <f>IF(H755&lt;'Roof Calculator'!$G$8, 1, 0)</f>
        <v>1</v>
      </c>
      <c r="J755" s="37">
        <f>IF(H755&gt;='Roof Calculator'!$G$8, 1, 0)</f>
        <v>0</v>
      </c>
      <c r="K755" s="37">
        <f t="shared" si="205"/>
        <v>30.02</v>
      </c>
      <c r="L755" s="37">
        <f t="shared" si="206"/>
        <v>0</v>
      </c>
      <c r="M755" s="37">
        <v>0</v>
      </c>
      <c r="N755" s="37">
        <f t="shared" si="207"/>
        <v>274</v>
      </c>
      <c r="O755" s="37">
        <v>0</v>
      </c>
      <c r="P755" s="37">
        <v>0</v>
      </c>
      <c r="Q755" s="21">
        <f t="shared" si="208"/>
        <v>39.790999999999997</v>
      </c>
      <c r="R755" s="21">
        <f t="shared" si="217"/>
        <v>31.541666666667016</v>
      </c>
      <c r="S755" s="21">
        <f t="shared" si="218"/>
        <v>-17.417649730041759</v>
      </c>
      <c r="T755" s="21">
        <f t="shared" si="209"/>
        <v>86.147999999999996</v>
      </c>
      <c r="U755" s="37">
        <f>VLOOKUP(Time_Zone, 'LSTM LookUp'!$B$5:$D$8, 3, FALSE)</f>
        <v>-75</v>
      </c>
      <c r="V755" s="21">
        <f t="shared" si="219"/>
        <v>-13.617705252901462</v>
      </c>
      <c r="W755" s="21">
        <f t="shared" si="210"/>
        <v>187.74357368677465</v>
      </c>
      <c r="X755" s="21">
        <f t="shared" si="211"/>
        <v>-134.95152361951833</v>
      </c>
      <c r="Y755" s="21">
        <f t="shared" si="212"/>
        <v>139.04847638048167</v>
      </c>
      <c r="Z755" s="21">
        <f t="shared" si="220"/>
        <v>44.075938443905933</v>
      </c>
      <c r="AA755" s="21">
        <f t="shared" si="213"/>
        <v>44.075938443905933</v>
      </c>
      <c r="AB755" s="21">
        <f t="shared" si="214"/>
        <v>0</v>
      </c>
      <c r="AC755" s="21">
        <f t="shared" si="215"/>
        <v>0</v>
      </c>
      <c r="AD755" s="21">
        <f t="shared" si="221"/>
        <v>0</v>
      </c>
      <c r="AE755" s="21" t="str">
        <f t="shared" si="216"/>
        <v>1/31/14:00</v>
      </c>
    </row>
    <row r="756" spans="2:31">
      <c r="B756" s="37">
        <v>1</v>
      </c>
      <c r="C756" s="38">
        <v>31</v>
      </c>
      <c r="D756" s="38">
        <v>15</v>
      </c>
      <c r="E756" s="17">
        <v>-1.1000000000000001</v>
      </c>
      <c r="F756" s="17">
        <v>165</v>
      </c>
      <c r="G756" s="17">
        <v>20</v>
      </c>
      <c r="H756" s="37">
        <f t="shared" si="204"/>
        <v>30.02</v>
      </c>
      <c r="I756" s="37">
        <f>IF(H756&lt;'Roof Calculator'!$G$8, 1, 0)</f>
        <v>1</v>
      </c>
      <c r="J756" s="37">
        <f>IF(H756&gt;='Roof Calculator'!$G$8, 1, 0)</f>
        <v>0</v>
      </c>
      <c r="K756" s="37">
        <f t="shared" si="205"/>
        <v>30.02</v>
      </c>
      <c r="L756" s="37">
        <f t="shared" si="206"/>
        <v>0</v>
      </c>
      <c r="M756" s="37">
        <v>0</v>
      </c>
      <c r="N756" s="37">
        <f t="shared" si="207"/>
        <v>165</v>
      </c>
      <c r="O756" s="37">
        <v>0</v>
      </c>
      <c r="P756" s="37">
        <v>0</v>
      </c>
      <c r="Q756" s="21">
        <f t="shared" si="208"/>
        <v>39.790999999999997</v>
      </c>
      <c r="R756" s="21">
        <f t="shared" si="217"/>
        <v>31.583333333333684</v>
      </c>
      <c r="S756" s="21">
        <f t="shared" si="218"/>
        <v>-17.406351235275167</v>
      </c>
      <c r="T756" s="21">
        <f t="shared" si="209"/>
        <v>86.147999999999996</v>
      </c>
      <c r="U756" s="37">
        <f>VLOOKUP(Time_Zone, 'LSTM LookUp'!$B$5:$D$8, 3, FALSE)</f>
        <v>-75</v>
      </c>
      <c r="V756" s="21">
        <f t="shared" si="219"/>
        <v>-13.624328896261757</v>
      </c>
      <c r="W756" s="21">
        <f t="shared" si="210"/>
        <v>202.74191777593455</v>
      </c>
      <c r="X756" s="21">
        <f t="shared" si="211"/>
        <v>-17.352920600009604</v>
      </c>
      <c r="Y756" s="21">
        <f t="shared" si="212"/>
        <v>147.64707939999039</v>
      </c>
      <c r="Z756" s="21">
        <f t="shared" si="220"/>
        <v>46.80154542110435</v>
      </c>
      <c r="AA756" s="21">
        <f t="shared" si="213"/>
        <v>46.80154542110435</v>
      </c>
      <c r="AB756" s="21">
        <f t="shared" si="214"/>
        <v>0</v>
      </c>
      <c r="AC756" s="21">
        <f t="shared" si="215"/>
        <v>0</v>
      </c>
      <c r="AD756" s="21">
        <f t="shared" si="221"/>
        <v>0</v>
      </c>
      <c r="AE756" s="21" t="str">
        <f t="shared" si="216"/>
        <v>1/31/15:00</v>
      </c>
    </row>
    <row r="757" spans="2:31">
      <c r="B757" s="37">
        <v>1</v>
      </c>
      <c r="C757" s="38">
        <v>31</v>
      </c>
      <c r="D757" s="38">
        <v>16</v>
      </c>
      <c r="E757" s="17">
        <v>-1.7</v>
      </c>
      <c r="F757" s="17">
        <v>198</v>
      </c>
      <c r="G757" s="17">
        <v>12</v>
      </c>
      <c r="H757" s="37">
        <f t="shared" si="204"/>
        <v>28.94</v>
      </c>
      <c r="I757" s="37">
        <f>IF(H757&lt;'Roof Calculator'!$G$8, 1, 0)</f>
        <v>1</v>
      </c>
      <c r="J757" s="37">
        <f>IF(H757&gt;='Roof Calculator'!$G$8, 1, 0)</f>
        <v>0</v>
      </c>
      <c r="K757" s="37">
        <f t="shared" si="205"/>
        <v>28.94</v>
      </c>
      <c r="L757" s="37">
        <f t="shared" si="206"/>
        <v>0</v>
      </c>
      <c r="M757" s="37">
        <v>0</v>
      </c>
      <c r="N757" s="37">
        <f t="shared" si="207"/>
        <v>198</v>
      </c>
      <c r="O757" s="37">
        <v>0</v>
      </c>
      <c r="P757" s="37">
        <v>0</v>
      </c>
      <c r="Q757" s="21">
        <f t="shared" si="208"/>
        <v>39.790999999999997</v>
      </c>
      <c r="R757" s="21">
        <f t="shared" si="217"/>
        <v>31.625000000000352</v>
      </c>
      <c r="S757" s="21">
        <f t="shared" si="218"/>
        <v>-17.395044198600345</v>
      </c>
      <c r="T757" s="21">
        <f t="shared" si="209"/>
        <v>86.147999999999996</v>
      </c>
      <c r="U757" s="37">
        <f>VLOOKUP(Time_Zone, 'LSTM LookUp'!$B$5:$D$8, 3, FALSE)</f>
        <v>-75</v>
      </c>
      <c r="V757" s="21">
        <f t="shared" si="219"/>
        <v>-13.630930426906978</v>
      </c>
      <c r="W757" s="21">
        <f t="shared" si="210"/>
        <v>217.74026739327326</v>
      </c>
      <c r="X757" s="21">
        <f t="shared" si="211"/>
        <v>-9.2540854024270178</v>
      </c>
      <c r="Y757" s="21">
        <f t="shared" si="212"/>
        <v>188.74591459757298</v>
      </c>
      <c r="Z757" s="21">
        <f t="shared" si="220"/>
        <v>59.829158361846808</v>
      </c>
      <c r="AA757" s="21">
        <f t="shared" si="213"/>
        <v>59.829158361846808</v>
      </c>
      <c r="AB757" s="21">
        <f t="shared" si="214"/>
        <v>0</v>
      </c>
      <c r="AC757" s="21">
        <f t="shared" si="215"/>
        <v>0</v>
      </c>
      <c r="AD757" s="21">
        <f t="shared" si="221"/>
        <v>0</v>
      </c>
      <c r="AE757" s="21" t="str">
        <f t="shared" si="216"/>
        <v>1/31/16:00</v>
      </c>
    </row>
    <row r="758" spans="2:31">
      <c r="B758" s="37">
        <v>1</v>
      </c>
      <c r="C758" s="38">
        <v>31</v>
      </c>
      <c r="D758" s="38">
        <v>17</v>
      </c>
      <c r="E758" s="17">
        <v>-1.7</v>
      </c>
      <c r="F758" s="17">
        <v>68</v>
      </c>
      <c r="G758" s="17">
        <v>3</v>
      </c>
      <c r="H758" s="37">
        <f t="shared" si="204"/>
        <v>28.94</v>
      </c>
      <c r="I758" s="37">
        <f>IF(H758&lt;'Roof Calculator'!$G$8, 1, 0)</f>
        <v>1</v>
      </c>
      <c r="J758" s="37">
        <f>IF(H758&gt;='Roof Calculator'!$G$8, 1, 0)</f>
        <v>0</v>
      </c>
      <c r="K758" s="37">
        <f t="shared" si="205"/>
        <v>28.94</v>
      </c>
      <c r="L758" s="37">
        <f t="shared" si="206"/>
        <v>0</v>
      </c>
      <c r="M758" s="37">
        <v>0</v>
      </c>
      <c r="N758" s="37">
        <f t="shared" si="207"/>
        <v>68</v>
      </c>
      <c r="O758" s="37">
        <v>0</v>
      </c>
      <c r="P758" s="37">
        <v>0</v>
      </c>
      <c r="Q758" s="21">
        <f t="shared" si="208"/>
        <v>39.790999999999997</v>
      </c>
      <c r="R758" s="21">
        <f t="shared" si="217"/>
        <v>31.66666666666702</v>
      </c>
      <c r="S758" s="21">
        <f t="shared" si="218"/>
        <v>-17.383728626978183</v>
      </c>
      <c r="T758" s="21">
        <f t="shared" si="209"/>
        <v>86.147999999999996</v>
      </c>
      <c r="U758" s="37">
        <f>VLOOKUP(Time_Zone, 'LSTM LookUp'!$B$5:$D$8, 3, FALSE)</f>
        <v>-75</v>
      </c>
      <c r="V758" s="21">
        <f t="shared" si="219"/>
        <v>-13.637509838611928</v>
      </c>
      <c r="W758" s="21">
        <f t="shared" si="210"/>
        <v>232.73862254034702</v>
      </c>
      <c r="X758" s="21">
        <f t="shared" si="211"/>
        <v>-1.9055408068233173</v>
      </c>
      <c r="Y758" s="21">
        <f t="shared" si="212"/>
        <v>66.094459193176689</v>
      </c>
      <c r="Z758" s="21">
        <f t="shared" si="220"/>
        <v>20.950789183121412</v>
      </c>
      <c r="AA758" s="21">
        <f t="shared" si="213"/>
        <v>20.950789183121412</v>
      </c>
      <c r="AB758" s="21">
        <f t="shared" si="214"/>
        <v>0</v>
      </c>
      <c r="AC758" s="21">
        <f t="shared" si="215"/>
        <v>0</v>
      </c>
      <c r="AD758" s="21">
        <f t="shared" si="221"/>
        <v>0</v>
      </c>
      <c r="AE758" s="21" t="str">
        <f t="shared" si="216"/>
        <v>1/31/17:00</v>
      </c>
    </row>
    <row r="759" spans="2:31">
      <c r="B759" s="37">
        <v>1</v>
      </c>
      <c r="C759" s="38">
        <v>31</v>
      </c>
      <c r="D759" s="38">
        <v>18</v>
      </c>
      <c r="E759" s="17">
        <v>-2.2000000000000002</v>
      </c>
      <c r="F759" s="17">
        <v>29</v>
      </c>
      <c r="G759" s="17">
        <v>4</v>
      </c>
      <c r="H759" s="37">
        <f t="shared" si="204"/>
        <v>28.04</v>
      </c>
      <c r="I759" s="37">
        <f>IF(H759&lt;'Roof Calculator'!$G$8, 1, 0)</f>
        <v>1</v>
      </c>
      <c r="J759" s="37">
        <f>IF(H759&gt;='Roof Calculator'!$G$8, 1, 0)</f>
        <v>0</v>
      </c>
      <c r="K759" s="37">
        <f t="shared" si="205"/>
        <v>28.04</v>
      </c>
      <c r="L759" s="37">
        <f t="shared" si="206"/>
        <v>0</v>
      </c>
      <c r="M759" s="37">
        <v>0</v>
      </c>
      <c r="N759" s="37">
        <f t="shared" si="207"/>
        <v>29</v>
      </c>
      <c r="O759" s="37">
        <v>0</v>
      </c>
      <c r="P759" s="37">
        <v>0</v>
      </c>
      <c r="Q759" s="21">
        <f t="shared" si="208"/>
        <v>39.790999999999997</v>
      </c>
      <c r="R759" s="21">
        <f t="shared" si="217"/>
        <v>31.708333333333687</v>
      </c>
      <c r="S759" s="21">
        <f t="shared" si="218"/>
        <v>-17.372404527371774</v>
      </c>
      <c r="T759" s="21">
        <f t="shared" si="209"/>
        <v>86.147999999999996</v>
      </c>
      <c r="U759" s="37">
        <f>VLOOKUP(Time_Zone, 'LSTM LookUp'!$B$5:$D$8, 3, FALSE)</f>
        <v>-75</v>
      </c>
      <c r="V759" s="21">
        <f t="shared" si="219"/>
        <v>-13.644067125193869</v>
      </c>
      <c r="W759" s="21">
        <f t="shared" si="210"/>
        <v>247.73698321870154</v>
      </c>
      <c r="X759" s="21">
        <f t="shared" si="211"/>
        <v>-1.8756744997350105</v>
      </c>
      <c r="Y759" s="21">
        <f t="shared" si="212"/>
        <v>27.124325500264991</v>
      </c>
      <c r="Z759" s="21">
        <f t="shared" si="220"/>
        <v>8.5979374402549382</v>
      </c>
      <c r="AA759" s="21">
        <f t="shared" si="213"/>
        <v>8.5979374402549382</v>
      </c>
      <c r="AB759" s="21">
        <f t="shared" si="214"/>
        <v>0</v>
      </c>
      <c r="AC759" s="21">
        <f t="shared" si="215"/>
        <v>0</v>
      </c>
      <c r="AD759" s="21">
        <f t="shared" si="221"/>
        <v>0</v>
      </c>
      <c r="AE759" s="21" t="str">
        <f t="shared" si="216"/>
        <v>1/31/18:00</v>
      </c>
    </row>
    <row r="760" spans="2:31">
      <c r="B760" s="37">
        <v>1</v>
      </c>
      <c r="C760" s="38">
        <v>31</v>
      </c>
      <c r="D760" s="38">
        <v>19</v>
      </c>
      <c r="E760" s="17">
        <v>-2.2000000000000002</v>
      </c>
      <c r="F760" s="17">
        <v>0</v>
      </c>
      <c r="G760" s="17">
        <v>0</v>
      </c>
      <c r="H760" s="37">
        <f t="shared" si="204"/>
        <v>28.04</v>
      </c>
      <c r="I760" s="37">
        <f>IF(H760&lt;'Roof Calculator'!$G$8, 1, 0)</f>
        <v>1</v>
      </c>
      <c r="J760" s="37">
        <f>IF(H760&gt;='Roof Calculator'!$G$8, 1, 0)</f>
        <v>0</v>
      </c>
      <c r="K760" s="37">
        <f t="shared" si="205"/>
        <v>28.04</v>
      </c>
      <c r="L760" s="37">
        <f t="shared" si="206"/>
        <v>0</v>
      </c>
      <c r="M760" s="37">
        <v>0</v>
      </c>
      <c r="N760" s="37">
        <f t="shared" si="207"/>
        <v>0</v>
      </c>
      <c r="O760" s="37">
        <v>0</v>
      </c>
      <c r="P760" s="37">
        <v>0</v>
      </c>
      <c r="Q760" s="21">
        <f t="shared" si="208"/>
        <v>39.790999999999997</v>
      </c>
      <c r="R760" s="21">
        <f t="shared" si="217"/>
        <v>31.750000000000355</v>
      </c>
      <c r="S760" s="21">
        <f t="shared" si="218"/>
        <v>-17.361071906746382</v>
      </c>
      <c r="T760" s="21">
        <f t="shared" si="209"/>
        <v>86.147999999999996</v>
      </c>
      <c r="U760" s="37">
        <f>VLOOKUP(Time_Zone, 'LSTM LookUp'!$B$5:$D$8, 3, FALSE)</f>
        <v>-75</v>
      </c>
      <c r="V760" s="21">
        <f t="shared" si="219"/>
        <v>-13.650602280512551</v>
      </c>
      <c r="W760" s="21">
        <f t="shared" si="210"/>
        <v>262.7353494298718</v>
      </c>
      <c r="X760" s="21">
        <f t="shared" si="211"/>
        <v>0</v>
      </c>
      <c r="Y760" s="21">
        <f t="shared" si="212"/>
        <v>0</v>
      </c>
      <c r="Z760" s="21">
        <f t="shared" si="220"/>
        <v>0</v>
      </c>
      <c r="AA760" s="21">
        <f t="shared" si="213"/>
        <v>0</v>
      </c>
      <c r="AB760" s="21">
        <f t="shared" si="214"/>
        <v>0</v>
      </c>
      <c r="AC760" s="21">
        <f t="shared" si="215"/>
        <v>0</v>
      </c>
      <c r="AD760" s="21">
        <f t="shared" si="221"/>
        <v>0</v>
      </c>
      <c r="AE760" s="21" t="str">
        <f t="shared" si="216"/>
        <v>1/31/19:00</v>
      </c>
    </row>
    <row r="761" spans="2:31">
      <c r="B761" s="37">
        <v>1</v>
      </c>
      <c r="C761" s="38">
        <v>31</v>
      </c>
      <c r="D761" s="38">
        <v>20</v>
      </c>
      <c r="E761" s="17">
        <v>-2.2000000000000002</v>
      </c>
      <c r="F761" s="17">
        <v>0</v>
      </c>
      <c r="G761" s="17">
        <v>0</v>
      </c>
      <c r="H761" s="37">
        <f t="shared" si="204"/>
        <v>28.04</v>
      </c>
      <c r="I761" s="37">
        <f>IF(H761&lt;'Roof Calculator'!$G$8, 1, 0)</f>
        <v>1</v>
      </c>
      <c r="J761" s="37">
        <f>IF(H761&gt;='Roof Calculator'!$G$8, 1, 0)</f>
        <v>0</v>
      </c>
      <c r="K761" s="37">
        <f t="shared" si="205"/>
        <v>28.04</v>
      </c>
      <c r="L761" s="37">
        <f t="shared" si="206"/>
        <v>0</v>
      </c>
      <c r="M761" s="37">
        <v>0</v>
      </c>
      <c r="N761" s="37">
        <f t="shared" si="207"/>
        <v>0</v>
      </c>
      <c r="O761" s="37">
        <v>0</v>
      </c>
      <c r="P761" s="37">
        <v>0</v>
      </c>
      <c r="Q761" s="21">
        <f t="shared" si="208"/>
        <v>39.790999999999997</v>
      </c>
      <c r="R761" s="21">
        <f t="shared" si="217"/>
        <v>31.791666666667023</v>
      </c>
      <c r="S761" s="21">
        <f t="shared" si="218"/>
        <v>-17.349730772069481</v>
      </c>
      <c r="T761" s="21">
        <f t="shared" si="209"/>
        <v>86.147999999999996</v>
      </c>
      <c r="U761" s="37">
        <f>VLOOKUP(Time_Zone, 'LSTM LookUp'!$B$5:$D$8, 3, FALSE)</f>
        <v>-75</v>
      </c>
      <c r="V761" s="21">
        <f t="shared" si="219"/>
        <v>-13.657115298470192</v>
      </c>
      <c r="W761" s="21">
        <f t="shared" si="210"/>
        <v>277.73372117538241</v>
      </c>
      <c r="X761" s="21">
        <f t="shared" si="211"/>
        <v>0</v>
      </c>
      <c r="Y761" s="21">
        <f t="shared" si="212"/>
        <v>0</v>
      </c>
      <c r="Z761" s="21">
        <f t="shared" si="220"/>
        <v>0</v>
      </c>
      <c r="AA761" s="21">
        <f t="shared" si="213"/>
        <v>0</v>
      </c>
      <c r="AB761" s="21">
        <f t="shared" si="214"/>
        <v>0</v>
      </c>
      <c r="AC761" s="21">
        <f t="shared" si="215"/>
        <v>0</v>
      </c>
      <c r="AD761" s="21">
        <f t="shared" si="221"/>
        <v>0</v>
      </c>
      <c r="AE761" s="21" t="str">
        <f t="shared" si="216"/>
        <v>1/31/20:00</v>
      </c>
    </row>
    <row r="762" spans="2:31">
      <c r="B762" s="37">
        <v>1</v>
      </c>
      <c r="C762" s="38">
        <v>31</v>
      </c>
      <c r="D762" s="38">
        <v>21</v>
      </c>
      <c r="E762" s="17">
        <v>-2.2000000000000002</v>
      </c>
      <c r="F762" s="17">
        <v>0</v>
      </c>
      <c r="G762" s="17">
        <v>0</v>
      </c>
      <c r="H762" s="37">
        <f t="shared" si="204"/>
        <v>28.04</v>
      </c>
      <c r="I762" s="37">
        <f>IF(H762&lt;'Roof Calculator'!$G$8, 1, 0)</f>
        <v>1</v>
      </c>
      <c r="J762" s="37">
        <f>IF(H762&gt;='Roof Calculator'!$G$8, 1, 0)</f>
        <v>0</v>
      </c>
      <c r="K762" s="37">
        <f t="shared" si="205"/>
        <v>28.04</v>
      </c>
      <c r="L762" s="37">
        <f t="shared" si="206"/>
        <v>0</v>
      </c>
      <c r="M762" s="37">
        <v>0</v>
      </c>
      <c r="N762" s="37">
        <f t="shared" si="207"/>
        <v>0</v>
      </c>
      <c r="O762" s="37">
        <v>0</v>
      </c>
      <c r="P762" s="37">
        <v>0</v>
      </c>
      <c r="Q762" s="21">
        <f t="shared" si="208"/>
        <v>39.790999999999997</v>
      </c>
      <c r="R762" s="21">
        <f t="shared" si="217"/>
        <v>31.833333333333691</v>
      </c>
      <c r="S762" s="21">
        <f t="shared" si="218"/>
        <v>-17.338381130310704</v>
      </c>
      <c r="T762" s="21">
        <f t="shared" si="209"/>
        <v>86.147999999999996</v>
      </c>
      <c r="U762" s="37">
        <f>VLOOKUP(Time_Zone, 'LSTM LookUp'!$B$5:$D$8, 3, FALSE)</f>
        <v>-75</v>
      </c>
      <c r="V762" s="21">
        <f t="shared" si="219"/>
        <v>-13.663606173011512</v>
      </c>
      <c r="W762" s="21">
        <f t="shared" si="210"/>
        <v>292.73209845674711</v>
      </c>
      <c r="X762" s="21">
        <f t="shared" si="211"/>
        <v>0</v>
      </c>
      <c r="Y762" s="21">
        <f t="shared" si="212"/>
        <v>0</v>
      </c>
      <c r="Z762" s="21">
        <f t="shared" si="220"/>
        <v>0</v>
      </c>
      <c r="AA762" s="21">
        <f t="shared" si="213"/>
        <v>0</v>
      </c>
      <c r="AB762" s="21">
        <f t="shared" si="214"/>
        <v>0</v>
      </c>
      <c r="AC762" s="21">
        <f t="shared" si="215"/>
        <v>0</v>
      </c>
      <c r="AD762" s="21">
        <f t="shared" si="221"/>
        <v>0</v>
      </c>
      <c r="AE762" s="21" t="str">
        <f t="shared" si="216"/>
        <v>1/31/21:00</v>
      </c>
    </row>
    <row r="763" spans="2:31">
      <c r="B763" s="37">
        <v>1</v>
      </c>
      <c r="C763" s="38">
        <v>31</v>
      </c>
      <c r="D763" s="38">
        <v>22</v>
      </c>
      <c r="E763" s="17">
        <v>-3.8</v>
      </c>
      <c r="F763" s="17">
        <v>0</v>
      </c>
      <c r="G763" s="17">
        <v>0</v>
      </c>
      <c r="H763" s="37">
        <f t="shared" si="204"/>
        <v>25.16</v>
      </c>
      <c r="I763" s="37">
        <f>IF(H763&lt;'Roof Calculator'!$G$8, 1, 0)</f>
        <v>1</v>
      </c>
      <c r="J763" s="37">
        <f>IF(H763&gt;='Roof Calculator'!$G$8, 1, 0)</f>
        <v>0</v>
      </c>
      <c r="K763" s="37">
        <f t="shared" si="205"/>
        <v>25.16</v>
      </c>
      <c r="L763" s="37">
        <f t="shared" si="206"/>
        <v>0</v>
      </c>
      <c r="M763" s="37">
        <v>0</v>
      </c>
      <c r="N763" s="37">
        <f t="shared" si="207"/>
        <v>0</v>
      </c>
      <c r="O763" s="37">
        <v>0</v>
      </c>
      <c r="P763" s="37">
        <v>0</v>
      </c>
      <c r="Q763" s="21">
        <f t="shared" si="208"/>
        <v>39.790999999999997</v>
      </c>
      <c r="R763" s="21">
        <f t="shared" si="217"/>
        <v>31.875000000000359</v>
      </c>
      <c r="S763" s="21">
        <f t="shared" si="218"/>
        <v>-17.327022988441861</v>
      </c>
      <c r="T763" s="21">
        <f t="shared" si="209"/>
        <v>86.147999999999996</v>
      </c>
      <c r="U763" s="37">
        <f>VLOOKUP(Time_Zone, 'LSTM LookUp'!$B$5:$D$8, 3, FALSE)</f>
        <v>-75</v>
      </c>
      <c r="V763" s="21">
        <f t="shared" si="219"/>
        <v>-13.670074898123737</v>
      </c>
      <c r="W763" s="21">
        <f t="shared" si="210"/>
        <v>307.73048127546906</v>
      </c>
      <c r="X763" s="21">
        <f t="shared" si="211"/>
        <v>0</v>
      </c>
      <c r="Y763" s="21">
        <f t="shared" si="212"/>
        <v>0</v>
      </c>
      <c r="Z763" s="21">
        <f t="shared" si="220"/>
        <v>0</v>
      </c>
      <c r="AA763" s="21">
        <f t="shared" si="213"/>
        <v>0</v>
      </c>
      <c r="AB763" s="21">
        <f t="shared" si="214"/>
        <v>0</v>
      </c>
      <c r="AC763" s="21">
        <f t="shared" si="215"/>
        <v>0</v>
      </c>
      <c r="AD763" s="21">
        <f t="shared" si="221"/>
        <v>0</v>
      </c>
      <c r="AE763" s="21" t="str">
        <f t="shared" si="216"/>
        <v>1/31/22:00</v>
      </c>
    </row>
    <row r="764" spans="2:31">
      <c r="B764" s="37">
        <v>1</v>
      </c>
      <c r="C764" s="38">
        <v>31</v>
      </c>
      <c r="D764" s="38">
        <v>23</v>
      </c>
      <c r="E764" s="17">
        <v>-5.4</v>
      </c>
      <c r="F764" s="17">
        <v>0</v>
      </c>
      <c r="G764" s="17">
        <v>0</v>
      </c>
      <c r="H764" s="37">
        <f t="shared" si="204"/>
        <v>22.28</v>
      </c>
      <c r="I764" s="37">
        <f>IF(H764&lt;'Roof Calculator'!$G$8, 1, 0)</f>
        <v>1</v>
      </c>
      <c r="J764" s="37">
        <f>IF(H764&gt;='Roof Calculator'!$G$8, 1, 0)</f>
        <v>0</v>
      </c>
      <c r="K764" s="37">
        <f t="shared" si="205"/>
        <v>22.28</v>
      </c>
      <c r="L764" s="37">
        <f t="shared" si="206"/>
        <v>0</v>
      </c>
      <c r="M764" s="37">
        <v>0</v>
      </c>
      <c r="N764" s="37">
        <f t="shared" si="207"/>
        <v>0</v>
      </c>
      <c r="O764" s="37">
        <v>0</v>
      </c>
      <c r="P764" s="37">
        <v>0</v>
      </c>
      <c r="Q764" s="21">
        <f t="shared" si="208"/>
        <v>39.790999999999997</v>
      </c>
      <c r="R764" s="21">
        <f t="shared" si="217"/>
        <v>31.916666666667027</v>
      </c>
      <c r="S764" s="21">
        <f t="shared" si="218"/>
        <v>-17.315656353436925</v>
      </c>
      <c r="T764" s="21">
        <f t="shared" si="209"/>
        <v>86.147999999999996</v>
      </c>
      <c r="U764" s="37">
        <f>VLOOKUP(Time_Zone, 'LSTM LookUp'!$B$5:$D$8, 3, FALSE)</f>
        <v>-75</v>
      </c>
      <c r="V764" s="21">
        <f t="shared" si="219"/>
        <v>-13.676521467836585</v>
      </c>
      <c r="W764" s="21">
        <f t="shared" si="210"/>
        <v>322.72886963304086</v>
      </c>
      <c r="X764" s="21">
        <f t="shared" si="211"/>
        <v>0</v>
      </c>
      <c r="Y764" s="21">
        <f t="shared" si="212"/>
        <v>0</v>
      </c>
      <c r="Z764" s="21">
        <f t="shared" si="220"/>
        <v>0</v>
      </c>
      <c r="AA764" s="21">
        <f t="shared" si="213"/>
        <v>0</v>
      </c>
      <c r="AB764" s="21">
        <f t="shared" si="214"/>
        <v>0</v>
      </c>
      <c r="AC764" s="21">
        <f t="shared" si="215"/>
        <v>0</v>
      </c>
      <c r="AD764" s="21">
        <f t="shared" si="221"/>
        <v>0</v>
      </c>
      <c r="AE764" s="21" t="str">
        <f t="shared" si="216"/>
        <v>1/31/23:00</v>
      </c>
    </row>
    <row r="765" spans="2:31">
      <c r="B765" s="37">
        <v>1</v>
      </c>
      <c r="C765" s="38">
        <v>31</v>
      </c>
      <c r="D765" s="38">
        <v>24</v>
      </c>
      <c r="E765" s="17">
        <v>-7.1</v>
      </c>
      <c r="F765" s="17">
        <v>0</v>
      </c>
      <c r="G765" s="17">
        <v>0</v>
      </c>
      <c r="H765" s="37">
        <f t="shared" si="204"/>
        <v>19.22</v>
      </c>
      <c r="I765" s="37">
        <f>IF(H765&lt;'Roof Calculator'!$G$8, 1, 0)</f>
        <v>1</v>
      </c>
      <c r="J765" s="37">
        <f>IF(H765&gt;='Roof Calculator'!$G$8, 1, 0)</f>
        <v>0</v>
      </c>
      <c r="K765" s="37">
        <f t="shared" si="205"/>
        <v>19.22</v>
      </c>
      <c r="L765" s="37">
        <f t="shared" si="206"/>
        <v>0</v>
      </c>
      <c r="M765" s="37">
        <v>0</v>
      </c>
      <c r="N765" s="37">
        <f t="shared" si="207"/>
        <v>0</v>
      </c>
      <c r="O765" s="37">
        <v>0</v>
      </c>
      <c r="P765" s="37">
        <v>0</v>
      </c>
      <c r="Q765" s="21">
        <f t="shared" si="208"/>
        <v>39.790999999999997</v>
      </c>
      <c r="R765" s="21">
        <f t="shared" si="217"/>
        <v>31.958333333333695</v>
      </c>
      <c r="S765" s="21">
        <f t="shared" si="218"/>
        <v>-17.304281232272</v>
      </c>
      <c r="T765" s="21">
        <f t="shared" si="209"/>
        <v>86.147999999999996</v>
      </c>
      <c r="U765" s="37">
        <f>VLOOKUP(Time_Zone, 'LSTM LookUp'!$B$5:$D$8, 3, FALSE)</f>
        <v>-75</v>
      </c>
      <c r="V765" s="21">
        <f t="shared" si="219"/>
        <v>-13.682945876222311</v>
      </c>
      <c r="W765" s="21">
        <f t="shared" si="210"/>
        <v>337.72726353094447</v>
      </c>
      <c r="X765" s="21">
        <f t="shared" si="211"/>
        <v>0</v>
      </c>
      <c r="Y765" s="21">
        <f t="shared" si="212"/>
        <v>0</v>
      </c>
      <c r="Z765" s="21">
        <f t="shared" si="220"/>
        <v>0</v>
      </c>
      <c r="AA765" s="21">
        <f t="shared" si="213"/>
        <v>0</v>
      </c>
      <c r="AB765" s="21">
        <f t="shared" si="214"/>
        <v>0</v>
      </c>
      <c r="AC765" s="21">
        <f t="shared" si="215"/>
        <v>0</v>
      </c>
      <c r="AD765" s="21">
        <f t="shared" si="221"/>
        <v>0</v>
      </c>
      <c r="AE765" s="21" t="str">
        <f t="shared" si="216"/>
        <v>1/31/24:00</v>
      </c>
    </row>
    <row r="766" spans="2:31">
      <c r="B766" s="37">
        <v>2</v>
      </c>
      <c r="C766" s="38">
        <v>1</v>
      </c>
      <c r="D766" s="39">
        <v>1</v>
      </c>
      <c r="E766" s="17">
        <v>-8.8000000000000007</v>
      </c>
      <c r="F766" s="17">
        <v>0</v>
      </c>
      <c r="G766" s="17">
        <v>0</v>
      </c>
      <c r="H766" s="37">
        <f t="shared" si="204"/>
        <v>16.16</v>
      </c>
      <c r="I766" s="37">
        <f>IF(H766&lt;'Roof Calculator'!$G$8, 1, 0)</f>
        <v>1</v>
      </c>
      <c r="J766" s="37">
        <f>IF(H766&gt;='Roof Calculator'!$G$8, 1, 0)</f>
        <v>0</v>
      </c>
      <c r="K766" s="37">
        <f t="shared" si="205"/>
        <v>16.16</v>
      </c>
      <c r="L766" s="37">
        <f t="shared" si="206"/>
        <v>0</v>
      </c>
      <c r="M766" s="37">
        <v>0</v>
      </c>
      <c r="N766" s="37">
        <f t="shared" si="207"/>
        <v>0</v>
      </c>
      <c r="O766" s="37">
        <v>0</v>
      </c>
      <c r="P766" s="37">
        <v>0</v>
      </c>
      <c r="Q766" s="21">
        <f t="shared" si="208"/>
        <v>39.790999999999997</v>
      </c>
      <c r="R766" s="21">
        <f t="shared" si="217"/>
        <v>32.000000000000362</v>
      </c>
      <c r="S766" s="21">
        <f t="shared" si="218"/>
        <v>-17.292897631925356</v>
      </c>
      <c r="T766" s="21">
        <f t="shared" si="209"/>
        <v>86.147999999999996</v>
      </c>
      <c r="U766" s="37">
        <f>VLOOKUP(Time_Zone, 'LSTM LookUp'!$B$5:$D$8, 3, FALSE)</f>
        <v>-75</v>
      </c>
      <c r="V766" s="21">
        <f t="shared" si="219"/>
        <v>-13.689348117395678</v>
      </c>
      <c r="W766" s="21">
        <f t="shared" si="210"/>
        <v>-7.2743370293489207</v>
      </c>
      <c r="X766" s="21">
        <f t="shared" si="211"/>
        <v>0</v>
      </c>
      <c r="Y766" s="21">
        <f t="shared" si="212"/>
        <v>0</v>
      </c>
      <c r="Z766" s="21">
        <f t="shared" si="220"/>
        <v>0</v>
      </c>
      <c r="AA766" s="21">
        <f t="shared" si="213"/>
        <v>0</v>
      </c>
      <c r="AB766" s="21">
        <f t="shared" si="214"/>
        <v>0</v>
      </c>
      <c r="AC766" s="21">
        <f t="shared" si="215"/>
        <v>0</v>
      </c>
      <c r="AD766" s="21">
        <f t="shared" si="221"/>
        <v>0</v>
      </c>
      <c r="AE766" s="21" t="str">
        <f t="shared" si="216"/>
        <v>2/1/1:00</v>
      </c>
    </row>
    <row r="767" spans="2:31">
      <c r="B767" s="37">
        <v>2</v>
      </c>
      <c r="C767" s="38">
        <v>1</v>
      </c>
      <c r="D767" s="39">
        <v>2</v>
      </c>
      <c r="E767" s="17">
        <v>-10.5</v>
      </c>
      <c r="F767" s="17">
        <v>0</v>
      </c>
      <c r="G767" s="17">
        <v>0</v>
      </c>
      <c r="H767" s="37">
        <f t="shared" si="204"/>
        <v>13.100000000000001</v>
      </c>
      <c r="I767" s="37">
        <f>IF(H767&lt;'Roof Calculator'!$G$8, 1, 0)</f>
        <v>1</v>
      </c>
      <c r="J767" s="37">
        <f>IF(H767&gt;='Roof Calculator'!$G$8, 1, 0)</f>
        <v>0</v>
      </c>
      <c r="K767" s="37">
        <f t="shared" si="205"/>
        <v>13.100000000000001</v>
      </c>
      <c r="L767" s="37">
        <f t="shared" si="206"/>
        <v>0</v>
      </c>
      <c r="M767" s="37">
        <v>0</v>
      </c>
      <c r="N767" s="37">
        <f t="shared" si="207"/>
        <v>0</v>
      </c>
      <c r="O767" s="37">
        <v>0</v>
      </c>
      <c r="P767" s="37">
        <v>0</v>
      </c>
      <c r="Q767" s="21">
        <f t="shared" si="208"/>
        <v>39.790999999999997</v>
      </c>
      <c r="R767" s="21">
        <f t="shared" si="217"/>
        <v>32.041666666667027</v>
      </c>
      <c r="S767" s="21">
        <f t="shared" si="218"/>
        <v>-17.28150555937739</v>
      </c>
      <c r="T767" s="21">
        <f t="shared" si="209"/>
        <v>86.147999999999996</v>
      </c>
      <c r="U767" s="37">
        <f>VLOOKUP(Time_Zone, 'LSTM LookUp'!$B$5:$D$8, 3, FALSE)</f>
        <v>-75</v>
      </c>
      <c r="V767" s="21">
        <f t="shared" si="219"/>
        <v>-13.695728185514001</v>
      </c>
      <c r="W767" s="21">
        <f t="shared" si="210"/>
        <v>7.7240679536215051</v>
      </c>
      <c r="X767" s="21">
        <f t="shared" si="211"/>
        <v>0</v>
      </c>
      <c r="Y767" s="21">
        <f t="shared" si="212"/>
        <v>0</v>
      </c>
      <c r="Z767" s="21">
        <f t="shared" si="220"/>
        <v>0</v>
      </c>
      <c r="AA767" s="21">
        <f t="shared" si="213"/>
        <v>0</v>
      </c>
      <c r="AB767" s="21">
        <f t="shared" si="214"/>
        <v>0</v>
      </c>
      <c r="AC767" s="21">
        <f t="shared" si="215"/>
        <v>0</v>
      </c>
      <c r="AD767" s="21">
        <f t="shared" si="221"/>
        <v>0</v>
      </c>
      <c r="AE767" s="21" t="str">
        <f t="shared" si="216"/>
        <v>2/1/2:00</v>
      </c>
    </row>
    <row r="768" spans="2:31">
      <c r="B768" s="37">
        <v>2</v>
      </c>
      <c r="C768" s="38">
        <v>1</v>
      </c>
      <c r="D768" s="39">
        <v>3</v>
      </c>
      <c r="E768" s="17">
        <v>-12.1</v>
      </c>
      <c r="F768" s="17">
        <v>0</v>
      </c>
      <c r="G768" s="17">
        <v>0</v>
      </c>
      <c r="H768" s="37">
        <f t="shared" si="204"/>
        <v>10.220000000000002</v>
      </c>
      <c r="I768" s="37">
        <f>IF(H768&lt;'Roof Calculator'!$G$8, 1, 0)</f>
        <v>1</v>
      </c>
      <c r="J768" s="37">
        <f>IF(H768&gt;='Roof Calculator'!$G$8, 1, 0)</f>
        <v>0</v>
      </c>
      <c r="K768" s="37">
        <f t="shared" si="205"/>
        <v>10.220000000000002</v>
      </c>
      <c r="L768" s="37">
        <f t="shared" si="206"/>
        <v>0</v>
      </c>
      <c r="M768" s="37">
        <v>0</v>
      </c>
      <c r="N768" s="37">
        <f t="shared" si="207"/>
        <v>0</v>
      </c>
      <c r="O768" s="37">
        <v>0</v>
      </c>
      <c r="P768" s="37">
        <v>0</v>
      </c>
      <c r="Q768" s="21">
        <f t="shared" si="208"/>
        <v>39.790999999999997</v>
      </c>
      <c r="R768" s="21">
        <f t="shared" si="217"/>
        <v>32.083333333333691</v>
      </c>
      <c r="S768" s="21">
        <f t="shared" si="218"/>
        <v>-17.270105021610615</v>
      </c>
      <c r="T768" s="21">
        <f t="shared" si="209"/>
        <v>86.147999999999996</v>
      </c>
      <c r="U768" s="37">
        <f>VLOOKUP(Time_Zone, 'LSTM LookUp'!$B$5:$D$8, 3, FALSE)</f>
        <v>-75</v>
      </c>
      <c r="V768" s="21">
        <f t="shared" si="219"/>
        <v>-13.702086074777137</v>
      </c>
      <c r="W768" s="21">
        <f t="shared" si="210"/>
        <v>22.722478481305714</v>
      </c>
      <c r="X768" s="21">
        <f t="shared" si="211"/>
        <v>0</v>
      </c>
      <c r="Y768" s="21">
        <f t="shared" si="212"/>
        <v>0</v>
      </c>
      <c r="Z768" s="21">
        <f t="shared" si="220"/>
        <v>0</v>
      </c>
      <c r="AA768" s="21">
        <f t="shared" si="213"/>
        <v>0</v>
      </c>
      <c r="AB768" s="21">
        <f t="shared" si="214"/>
        <v>0</v>
      </c>
      <c r="AC768" s="21">
        <f t="shared" si="215"/>
        <v>0</v>
      </c>
      <c r="AD768" s="21">
        <f t="shared" si="221"/>
        <v>0</v>
      </c>
      <c r="AE768" s="21" t="str">
        <f t="shared" si="216"/>
        <v>2/1/3:00</v>
      </c>
    </row>
    <row r="769" spans="2:31">
      <c r="B769" s="37">
        <v>2</v>
      </c>
      <c r="C769" s="38">
        <v>1</v>
      </c>
      <c r="D769" s="39">
        <v>4</v>
      </c>
      <c r="E769" s="17">
        <v>-13.9</v>
      </c>
      <c r="F769" s="17">
        <v>0</v>
      </c>
      <c r="G769" s="17">
        <v>0</v>
      </c>
      <c r="H769" s="37">
        <f t="shared" si="204"/>
        <v>6.9799999999999969</v>
      </c>
      <c r="I769" s="37">
        <f>IF(H769&lt;'Roof Calculator'!$G$8, 1, 0)</f>
        <v>1</v>
      </c>
      <c r="J769" s="37">
        <f>IF(H769&gt;='Roof Calculator'!$G$8, 1, 0)</f>
        <v>0</v>
      </c>
      <c r="K769" s="37">
        <f t="shared" si="205"/>
        <v>6.9799999999999969</v>
      </c>
      <c r="L769" s="37">
        <f t="shared" si="206"/>
        <v>0</v>
      </c>
      <c r="M769" s="37">
        <v>0</v>
      </c>
      <c r="N769" s="37">
        <f t="shared" si="207"/>
        <v>0</v>
      </c>
      <c r="O769" s="37">
        <v>0</v>
      </c>
      <c r="P769" s="37">
        <v>0</v>
      </c>
      <c r="Q769" s="21">
        <f t="shared" si="208"/>
        <v>39.790999999999997</v>
      </c>
      <c r="R769" s="21">
        <f t="shared" si="217"/>
        <v>32.125000000000355</v>
      </c>
      <c r="S769" s="21">
        <f t="shared" si="218"/>
        <v>-17.258696025609687</v>
      </c>
      <c r="T769" s="21">
        <f t="shared" si="209"/>
        <v>86.147999999999996</v>
      </c>
      <c r="U769" s="37">
        <f>VLOOKUP(Time_Zone, 'LSTM LookUp'!$B$5:$D$8, 3, FALSE)</f>
        <v>-75</v>
      </c>
      <c r="V769" s="21">
        <f t="shared" si="219"/>
        <v>-13.708421779427479</v>
      </c>
      <c r="W769" s="21">
        <f t="shared" si="210"/>
        <v>37.720894555143133</v>
      </c>
      <c r="X769" s="21">
        <f t="shared" si="211"/>
        <v>0</v>
      </c>
      <c r="Y769" s="21">
        <f t="shared" si="212"/>
        <v>0</v>
      </c>
      <c r="Z769" s="21">
        <f t="shared" si="220"/>
        <v>0</v>
      </c>
      <c r="AA769" s="21">
        <f t="shared" si="213"/>
        <v>0</v>
      </c>
      <c r="AB769" s="21">
        <f t="shared" si="214"/>
        <v>0</v>
      </c>
      <c r="AC769" s="21">
        <f t="shared" si="215"/>
        <v>0</v>
      </c>
      <c r="AD769" s="21">
        <f t="shared" si="221"/>
        <v>0</v>
      </c>
      <c r="AE769" s="21" t="str">
        <f t="shared" si="216"/>
        <v>2/1/4:00</v>
      </c>
    </row>
    <row r="770" spans="2:31">
      <c r="B770" s="37">
        <v>2</v>
      </c>
      <c r="C770" s="38">
        <v>1</v>
      </c>
      <c r="D770" s="39">
        <v>5</v>
      </c>
      <c r="E770" s="17">
        <v>-14.4</v>
      </c>
      <c r="F770" s="17">
        <v>0</v>
      </c>
      <c r="G770" s="17">
        <v>0</v>
      </c>
      <c r="H770" s="37">
        <f t="shared" si="204"/>
        <v>6.0800000000000018</v>
      </c>
      <c r="I770" s="37">
        <f>IF(H770&lt;'Roof Calculator'!$G$8, 1, 0)</f>
        <v>1</v>
      </c>
      <c r="J770" s="37">
        <f>IF(H770&gt;='Roof Calculator'!$G$8, 1, 0)</f>
        <v>0</v>
      </c>
      <c r="K770" s="37">
        <f t="shared" si="205"/>
        <v>6.0800000000000018</v>
      </c>
      <c r="L770" s="37">
        <f t="shared" si="206"/>
        <v>0</v>
      </c>
      <c r="M770" s="37">
        <v>0</v>
      </c>
      <c r="N770" s="37">
        <f t="shared" si="207"/>
        <v>0</v>
      </c>
      <c r="O770" s="37">
        <v>0</v>
      </c>
      <c r="P770" s="37">
        <v>0</v>
      </c>
      <c r="Q770" s="21">
        <f t="shared" si="208"/>
        <v>39.790999999999997</v>
      </c>
      <c r="R770" s="21">
        <f t="shared" si="217"/>
        <v>32.16666666666702</v>
      </c>
      <c r="S770" s="21">
        <f t="shared" si="218"/>
        <v>-17.247278578361353</v>
      </c>
      <c r="T770" s="21">
        <f t="shared" si="209"/>
        <v>86.147999999999996</v>
      </c>
      <c r="U770" s="37">
        <f>VLOOKUP(Time_Zone, 'LSTM LookUp'!$B$5:$D$8, 3, FALSE)</f>
        <v>-75</v>
      </c>
      <c r="V770" s="21">
        <f t="shared" si="219"/>
        <v>-13.714735293749991</v>
      </c>
      <c r="W770" s="21">
        <f t="shared" si="210"/>
        <v>52.719316176562501</v>
      </c>
      <c r="X770" s="21">
        <f t="shared" si="211"/>
        <v>0</v>
      </c>
      <c r="Y770" s="21">
        <f t="shared" si="212"/>
        <v>0</v>
      </c>
      <c r="Z770" s="21">
        <f t="shared" si="220"/>
        <v>0</v>
      </c>
      <c r="AA770" s="21">
        <f t="shared" si="213"/>
        <v>0</v>
      </c>
      <c r="AB770" s="21">
        <f t="shared" si="214"/>
        <v>0</v>
      </c>
      <c r="AC770" s="21">
        <f t="shared" si="215"/>
        <v>0</v>
      </c>
      <c r="AD770" s="21">
        <f t="shared" si="221"/>
        <v>0</v>
      </c>
      <c r="AE770" s="21" t="str">
        <f t="shared" si="216"/>
        <v>2/1/5:00</v>
      </c>
    </row>
    <row r="771" spans="2:31">
      <c r="B771" s="37">
        <v>2</v>
      </c>
      <c r="C771" s="38">
        <v>1</v>
      </c>
      <c r="D771" s="39">
        <v>6</v>
      </c>
      <c r="E771" s="17">
        <v>-14.4</v>
      </c>
      <c r="F771" s="17">
        <v>0</v>
      </c>
      <c r="G771" s="17">
        <v>0</v>
      </c>
      <c r="H771" s="37">
        <f t="shared" si="204"/>
        <v>6.0800000000000018</v>
      </c>
      <c r="I771" s="37">
        <f>IF(H771&lt;'Roof Calculator'!$G$8, 1, 0)</f>
        <v>1</v>
      </c>
      <c r="J771" s="37">
        <f>IF(H771&gt;='Roof Calculator'!$G$8, 1, 0)</f>
        <v>0</v>
      </c>
      <c r="K771" s="37">
        <f t="shared" si="205"/>
        <v>6.0800000000000018</v>
      </c>
      <c r="L771" s="37">
        <f t="shared" si="206"/>
        <v>0</v>
      </c>
      <c r="M771" s="37">
        <v>0</v>
      </c>
      <c r="N771" s="37">
        <f t="shared" si="207"/>
        <v>0</v>
      </c>
      <c r="O771" s="37">
        <v>0</v>
      </c>
      <c r="P771" s="37">
        <v>0</v>
      </c>
      <c r="Q771" s="21">
        <f t="shared" si="208"/>
        <v>39.790999999999997</v>
      </c>
      <c r="R771" s="21">
        <f t="shared" si="217"/>
        <v>32.208333333333684</v>
      </c>
      <c r="S771" s="21">
        <f t="shared" si="218"/>
        <v>-17.235852686854468</v>
      </c>
      <c r="T771" s="21">
        <f t="shared" si="209"/>
        <v>86.147999999999996</v>
      </c>
      <c r="U771" s="37">
        <f>VLOOKUP(Time_Zone, 'LSTM LookUp'!$B$5:$D$8, 3, FALSE)</f>
        <v>-75</v>
      </c>
      <c r="V771" s="21">
        <f t="shared" si="219"/>
        <v>-13.721026612072206</v>
      </c>
      <c r="W771" s="21">
        <f t="shared" si="210"/>
        <v>67.717743346981905</v>
      </c>
      <c r="X771" s="21">
        <f t="shared" si="211"/>
        <v>0</v>
      </c>
      <c r="Y771" s="21">
        <f t="shared" si="212"/>
        <v>0</v>
      </c>
      <c r="Z771" s="21">
        <f t="shared" si="220"/>
        <v>0</v>
      </c>
      <c r="AA771" s="21">
        <f t="shared" si="213"/>
        <v>0</v>
      </c>
      <c r="AB771" s="21">
        <f t="shared" si="214"/>
        <v>0</v>
      </c>
      <c r="AC771" s="21">
        <f t="shared" si="215"/>
        <v>0</v>
      </c>
      <c r="AD771" s="21">
        <f t="shared" si="221"/>
        <v>0</v>
      </c>
      <c r="AE771" s="21" t="str">
        <f t="shared" si="216"/>
        <v>2/1/6:00</v>
      </c>
    </row>
    <row r="772" spans="2:31">
      <c r="B772" s="37">
        <v>2</v>
      </c>
      <c r="C772" s="38">
        <v>1</v>
      </c>
      <c r="D772" s="39">
        <v>7</v>
      </c>
      <c r="E772" s="17">
        <v>-14.4</v>
      </c>
      <c r="F772" s="17">
        <v>0</v>
      </c>
      <c r="G772" s="17">
        <v>0</v>
      </c>
      <c r="H772" s="37">
        <f t="shared" si="204"/>
        <v>6.0800000000000018</v>
      </c>
      <c r="I772" s="37">
        <f>IF(H772&lt;'Roof Calculator'!$G$8, 1, 0)</f>
        <v>1</v>
      </c>
      <c r="J772" s="37">
        <f>IF(H772&gt;='Roof Calculator'!$G$8, 1, 0)</f>
        <v>0</v>
      </c>
      <c r="K772" s="37">
        <f t="shared" si="205"/>
        <v>6.0800000000000018</v>
      </c>
      <c r="L772" s="37">
        <f t="shared" si="206"/>
        <v>0</v>
      </c>
      <c r="M772" s="37">
        <v>0</v>
      </c>
      <c r="N772" s="37">
        <f t="shared" si="207"/>
        <v>0</v>
      </c>
      <c r="O772" s="37">
        <v>0</v>
      </c>
      <c r="P772" s="37">
        <v>0</v>
      </c>
      <c r="Q772" s="21">
        <f t="shared" si="208"/>
        <v>39.790999999999997</v>
      </c>
      <c r="R772" s="21">
        <f t="shared" si="217"/>
        <v>32.250000000000348</v>
      </c>
      <c r="S772" s="21">
        <f t="shared" si="218"/>
        <v>-17.224418358079991</v>
      </c>
      <c r="T772" s="21">
        <f t="shared" si="209"/>
        <v>86.147999999999996</v>
      </c>
      <c r="U772" s="37">
        <f>VLOOKUP(Time_Zone, 'LSTM LookUp'!$B$5:$D$8, 3, FALSE)</f>
        <v>-75</v>
      </c>
      <c r="V772" s="21">
        <f t="shared" si="219"/>
        <v>-13.727295728764224</v>
      </c>
      <c r="W772" s="21">
        <f t="shared" si="210"/>
        <v>82.716176067808902</v>
      </c>
      <c r="X772" s="21">
        <f t="shared" si="211"/>
        <v>0</v>
      </c>
      <c r="Y772" s="21">
        <f t="shared" si="212"/>
        <v>0</v>
      </c>
      <c r="Z772" s="21">
        <f t="shared" si="220"/>
        <v>0</v>
      </c>
      <c r="AA772" s="21">
        <f t="shared" si="213"/>
        <v>0</v>
      </c>
      <c r="AB772" s="21">
        <f t="shared" si="214"/>
        <v>0</v>
      </c>
      <c r="AC772" s="21">
        <f t="shared" si="215"/>
        <v>0</v>
      </c>
      <c r="AD772" s="21">
        <f t="shared" si="221"/>
        <v>0</v>
      </c>
      <c r="AE772" s="21" t="str">
        <f t="shared" si="216"/>
        <v>2/1/7:00</v>
      </c>
    </row>
    <row r="773" spans="2:31">
      <c r="B773" s="37">
        <v>2</v>
      </c>
      <c r="C773" s="38">
        <v>1</v>
      </c>
      <c r="D773" s="39">
        <v>8</v>
      </c>
      <c r="E773" s="17">
        <v>-14.4</v>
      </c>
      <c r="F773" s="17">
        <v>1</v>
      </c>
      <c r="G773" s="17">
        <v>0</v>
      </c>
      <c r="H773" s="37">
        <f t="shared" si="204"/>
        <v>6.0800000000000018</v>
      </c>
      <c r="I773" s="37">
        <f>IF(H773&lt;'Roof Calculator'!$G$8, 1, 0)</f>
        <v>1</v>
      </c>
      <c r="J773" s="37">
        <f>IF(H773&gt;='Roof Calculator'!$G$8, 1, 0)</f>
        <v>0</v>
      </c>
      <c r="K773" s="37">
        <f t="shared" si="205"/>
        <v>6.0800000000000018</v>
      </c>
      <c r="L773" s="37">
        <f t="shared" si="206"/>
        <v>0</v>
      </c>
      <c r="M773" s="37">
        <v>0</v>
      </c>
      <c r="N773" s="37">
        <f t="shared" si="207"/>
        <v>1</v>
      </c>
      <c r="O773" s="37">
        <v>0</v>
      </c>
      <c r="P773" s="37">
        <v>0</v>
      </c>
      <c r="Q773" s="21">
        <f t="shared" si="208"/>
        <v>39.790999999999997</v>
      </c>
      <c r="R773" s="21">
        <f t="shared" si="217"/>
        <v>32.291666666667012</v>
      </c>
      <c r="S773" s="21">
        <f t="shared" si="218"/>
        <v>-17.212975599030955</v>
      </c>
      <c r="T773" s="21">
        <f t="shared" si="209"/>
        <v>86.147999999999996</v>
      </c>
      <c r="U773" s="37">
        <f>VLOOKUP(Time_Zone, 'LSTM LookUp'!$B$5:$D$8, 3, FALSE)</f>
        <v>-75</v>
      </c>
      <c r="V773" s="21">
        <f t="shared" si="219"/>
        <v>-13.733542638238735</v>
      </c>
      <c r="W773" s="21">
        <f t="shared" si="210"/>
        <v>97.714614340440292</v>
      </c>
      <c r="X773" s="21">
        <f t="shared" si="211"/>
        <v>0</v>
      </c>
      <c r="Y773" s="21">
        <f t="shared" si="212"/>
        <v>1</v>
      </c>
      <c r="Z773" s="21">
        <f t="shared" si="220"/>
        <v>0.31698253437383872</v>
      </c>
      <c r="AA773" s="21">
        <f t="shared" si="213"/>
        <v>0.31698253437383872</v>
      </c>
      <c r="AB773" s="21">
        <f t="shared" si="214"/>
        <v>0</v>
      </c>
      <c r="AC773" s="21">
        <f t="shared" si="215"/>
        <v>0</v>
      </c>
      <c r="AD773" s="21">
        <f t="shared" si="221"/>
        <v>0</v>
      </c>
      <c r="AE773" s="21" t="str">
        <f t="shared" si="216"/>
        <v>2/1/8:00</v>
      </c>
    </row>
    <row r="774" spans="2:31">
      <c r="B774" s="37">
        <v>2</v>
      </c>
      <c r="C774" s="38">
        <v>1</v>
      </c>
      <c r="D774" s="39">
        <v>9</v>
      </c>
      <c r="E774" s="17">
        <v>-14.4</v>
      </c>
      <c r="F774" s="17">
        <v>43</v>
      </c>
      <c r="G774" s="17">
        <v>1</v>
      </c>
      <c r="H774" s="37">
        <f t="shared" si="204"/>
        <v>6.0800000000000018</v>
      </c>
      <c r="I774" s="37">
        <f>IF(H774&lt;'Roof Calculator'!$G$8, 1, 0)</f>
        <v>1</v>
      </c>
      <c r="J774" s="37">
        <f>IF(H774&gt;='Roof Calculator'!$G$8, 1, 0)</f>
        <v>0</v>
      </c>
      <c r="K774" s="37">
        <f t="shared" si="205"/>
        <v>6.0800000000000018</v>
      </c>
      <c r="L774" s="37">
        <f t="shared" si="206"/>
        <v>0</v>
      </c>
      <c r="M774" s="37">
        <v>0</v>
      </c>
      <c r="N774" s="37">
        <f t="shared" si="207"/>
        <v>43</v>
      </c>
      <c r="O774" s="37">
        <v>0</v>
      </c>
      <c r="P774" s="37">
        <v>0</v>
      </c>
      <c r="Q774" s="21">
        <f t="shared" si="208"/>
        <v>39.790999999999997</v>
      </c>
      <c r="R774" s="21">
        <f t="shared" si="217"/>
        <v>32.333333333333677</v>
      </c>
      <c r="S774" s="21">
        <f t="shared" si="218"/>
        <v>-17.20152441670248</v>
      </c>
      <c r="T774" s="21">
        <f t="shared" si="209"/>
        <v>86.147999999999996</v>
      </c>
      <c r="U774" s="37">
        <f>VLOOKUP(Time_Zone, 'LSTM LookUp'!$B$5:$D$8, 3, FALSE)</f>
        <v>-75</v>
      </c>
      <c r="V774" s="21">
        <f t="shared" si="219"/>
        <v>-13.73976733495102</v>
      </c>
      <c r="W774" s="21">
        <f t="shared" si="210"/>
        <v>112.71305816626224</v>
      </c>
      <c r="X774" s="21">
        <f t="shared" si="211"/>
        <v>-0.47268116834423463</v>
      </c>
      <c r="Y774" s="21">
        <f t="shared" si="212"/>
        <v>42.527318831655762</v>
      </c>
      <c r="Z774" s="21">
        <f t="shared" si="220"/>
        <v>13.480417303382522</v>
      </c>
      <c r="AA774" s="21">
        <f t="shared" si="213"/>
        <v>13.480417303382522</v>
      </c>
      <c r="AB774" s="21">
        <f t="shared" si="214"/>
        <v>0</v>
      </c>
      <c r="AC774" s="21">
        <f t="shared" si="215"/>
        <v>0</v>
      </c>
      <c r="AD774" s="21">
        <f t="shared" si="221"/>
        <v>0</v>
      </c>
      <c r="AE774" s="21" t="str">
        <f t="shared" si="216"/>
        <v>2/1/9:00</v>
      </c>
    </row>
    <row r="775" spans="2:31">
      <c r="B775" s="37">
        <v>2</v>
      </c>
      <c r="C775" s="38">
        <v>1</v>
      </c>
      <c r="D775" s="39">
        <v>10</v>
      </c>
      <c r="E775" s="17">
        <v>-13.9</v>
      </c>
      <c r="F775" s="17">
        <v>126</v>
      </c>
      <c r="G775" s="17">
        <v>0</v>
      </c>
      <c r="H775" s="37">
        <f t="shared" si="204"/>
        <v>6.9799999999999969</v>
      </c>
      <c r="I775" s="37">
        <f>IF(H775&lt;'Roof Calculator'!$G$8, 1, 0)</f>
        <v>1</v>
      </c>
      <c r="J775" s="37">
        <f>IF(H775&gt;='Roof Calculator'!$G$8, 1, 0)</f>
        <v>0</v>
      </c>
      <c r="K775" s="37">
        <f t="shared" si="205"/>
        <v>6.9799999999999969</v>
      </c>
      <c r="L775" s="37">
        <f t="shared" si="206"/>
        <v>0</v>
      </c>
      <c r="M775" s="37">
        <v>0</v>
      </c>
      <c r="N775" s="37">
        <f t="shared" si="207"/>
        <v>126</v>
      </c>
      <c r="O775" s="37">
        <v>0</v>
      </c>
      <c r="P775" s="37">
        <v>0</v>
      </c>
      <c r="Q775" s="21">
        <f t="shared" si="208"/>
        <v>39.790999999999997</v>
      </c>
      <c r="R775" s="21">
        <f t="shared" si="217"/>
        <v>32.375000000000341</v>
      </c>
      <c r="S775" s="21">
        <f t="shared" si="218"/>
        <v>-17.190064818091763</v>
      </c>
      <c r="T775" s="21">
        <f t="shared" si="209"/>
        <v>86.147999999999996</v>
      </c>
      <c r="U775" s="37">
        <f>VLOOKUP(Time_Zone, 'LSTM LookUp'!$B$5:$D$8, 3, FALSE)</f>
        <v>-75</v>
      </c>
      <c r="V775" s="21">
        <f t="shared" si="219"/>
        <v>-13.745969813398954</v>
      </c>
      <c r="W775" s="21">
        <f t="shared" si="210"/>
        <v>127.71150754665028</v>
      </c>
      <c r="X775" s="21">
        <f t="shared" si="211"/>
        <v>0</v>
      </c>
      <c r="Y775" s="21">
        <f t="shared" si="212"/>
        <v>126</v>
      </c>
      <c r="Z775" s="21">
        <f t="shared" si="220"/>
        <v>39.939799331103679</v>
      </c>
      <c r="AA775" s="21">
        <f t="shared" si="213"/>
        <v>39.939799331103679</v>
      </c>
      <c r="AB775" s="21">
        <f t="shared" si="214"/>
        <v>0</v>
      </c>
      <c r="AC775" s="21">
        <f t="shared" si="215"/>
        <v>0</v>
      </c>
      <c r="AD775" s="21">
        <f t="shared" si="221"/>
        <v>0</v>
      </c>
      <c r="AE775" s="21" t="str">
        <f t="shared" si="216"/>
        <v>2/1/10:00</v>
      </c>
    </row>
    <row r="776" spans="2:31">
      <c r="B776" s="37">
        <v>2</v>
      </c>
      <c r="C776" s="38">
        <v>1</v>
      </c>
      <c r="D776" s="39">
        <v>11</v>
      </c>
      <c r="E776" s="17">
        <v>-13.3</v>
      </c>
      <c r="F776" s="17">
        <v>214</v>
      </c>
      <c r="G776" s="17">
        <v>1</v>
      </c>
      <c r="H776" s="37">
        <f t="shared" si="204"/>
        <v>8.0599999999999987</v>
      </c>
      <c r="I776" s="37">
        <f>IF(H776&lt;'Roof Calculator'!$G$8, 1, 0)</f>
        <v>1</v>
      </c>
      <c r="J776" s="37">
        <f>IF(H776&gt;='Roof Calculator'!$G$8, 1, 0)</f>
        <v>0</v>
      </c>
      <c r="K776" s="37">
        <f t="shared" si="205"/>
        <v>8.0599999999999987</v>
      </c>
      <c r="L776" s="37">
        <f t="shared" si="206"/>
        <v>0</v>
      </c>
      <c r="M776" s="37">
        <v>0</v>
      </c>
      <c r="N776" s="37">
        <f t="shared" si="207"/>
        <v>214</v>
      </c>
      <c r="O776" s="37">
        <v>0</v>
      </c>
      <c r="P776" s="37">
        <v>0</v>
      </c>
      <c r="Q776" s="21">
        <f t="shared" si="208"/>
        <v>39.790999999999997</v>
      </c>
      <c r="R776" s="21">
        <f t="shared" si="217"/>
        <v>32.416666666667005</v>
      </c>
      <c r="S776" s="21">
        <f t="shared" si="218"/>
        <v>-17.178596810198044</v>
      </c>
      <c r="T776" s="21">
        <f t="shared" si="209"/>
        <v>86.147999999999996</v>
      </c>
      <c r="U776" s="37">
        <f>VLOOKUP(Time_Zone, 'LSTM LookUp'!$B$5:$D$8, 3, FALSE)</f>
        <v>-75</v>
      </c>
      <c r="V776" s="21">
        <f t="shared" si="219"/>
        <v>-13.752150068123019</v>
      </c>
      <c r="W776" s="21">
        <f t="shared" si="210"/>
        <v>142.70996248296927</v>
      </c>
      <c r="X776" s="21">
        <f t="shared" si="211"/>
        <v>-0.77306030534044778</v>
      </c>
      <c r="Y776" s="21">
        <f t="shared" si="212"/>
        <v>213.22693969465956</v>
      </c>
      <c r="Z776" s="21">
        <f t="shared" si="220"/>
        <v>67.589215741190856</v>
      </c>
      <c r="AA776" s="21">
        <f t="shared" si="213"/>
        <v>67.589215741190856</v>
      </c>
      <c r="AB776" s="21">
        <f t="shared" si="214"/>
        <v>0</v>
      </c>
      <c r="AC776" s="21">
        <f t="shared" si="215"/>
        <v>0</v>
      </c>
      <c r="AD776" s="21">
        <f t="shared" si="221"/>
        <v>0</v>
      </c>
      <c r="AE776" s="21" t="str">
        <f t="shared" si="216"/>
        <v>2/1/11:00</v>
      </c>
    </row>
    <row r="777" spans="2:31">
      <c r="B777" s="37">
        <v>2</v>
      </c>
      <c r="C777" s="38">
        <v>1</v>
      </c>
      <c r="D777" s="39">
        <v>12</v>
      </c>
      <c r="E777" s="17">
        <v>-12.2</v>
      </c>
      <c r="F777" s="17">
        <v>275</v>
      </c>
      <c r="G777" s="17">
        <v>1</v>
      </c>
      <c r="H777" s="37">
        <f t="shared" si="204"/>
        <v>10.039999999999999</v>
      </c>
      <c r="I777" s="37">
        <f>IF(H777&lt;'Roof Calculator'!$G$8, 1, 0)</f>
        <v>1</v>
      </c>
      <c r="J777" s="37">
        <f>IF(H777&gt;='Roof Calculator'!$G$8, 1, 0)</f>
        <v>0</v>
      </c>
      <c r="K777" s="37">
        <f t="shared" si="205"/>
        <v>10.039999999999999</v>
      </c>
      <c r="L777" s="37">
        <f t="shared" si="206"/>
        <v>0</v>
      </c>
      <c r="M777" s="37">
        <v>0</v>
      </c>
      <c r="N777" s="37">
        <f t="shared" si="207"/>
        <v>275</v>
      </c>
      <c r="O777" s="37">
        <v>0</v>
      </c>
      <c r="P777" s="37">
        <v>0</v>
      </c>
      <c r="Q777" s="21">
        <f t="shared" si="208"/>
        <v>39.790999999999997</v>
      </c>
      <c r="R777" s="21">
        <f t="shared" si="217"/>
        <v>32.45833333333367</v>
      </c>
      <c r="S777" s="21">
        <f t="shared" si="218"/>
        <v>-17.16712040002264</v>
      </c>
      <c r="T777" s="21">
        <f t="shared" si="209"/>
        <v>86.147999999999996</v>
      </c>
      <c r="U777" s="37">
        <f>VLOOKUP(Time_Zone, 'LSTM LookUp'!$B$5:$D$8, 3, FALSE)</f>
        <v>-75</v>
      </c>
      <c r="V777" s="21">
        <f t="shared" si="219"/>
        <v>-13.758308093706312</v>
      </c>
      <c r="W777" s="21">
        <f t="shared" si="210"/>
        <v>157.70842297657342</v>
      </c>
      <c r="X777" s="21">
        <f t="shared" si="211"/>
        <v>-0.86818356189310553</v>
      </c>
      <c r="Y777" s="21">
        <f t="shared" si="212"/>
        <v>274.13181643810691</v>
      </c>
      <c r="Z777" s="21">
        <f t="shared" si="220"/>
        <v>86.894997927055073</v>
      </c>
      <c r="AA777" s="21">
        <f t="shared" si="213"/>
        <v>86.894997927055073</v>
      </c>
      <c r="AB777" s="21">
        <f t="shared" si="214"/>
        <v>0</v>
      </c>
      <c r="AC777" s="21">
        <f t="shared" si="215"/>
        <v>0</v>
      </c>
      <c r="AD777" s="21">
        <f t="shared" si="221"/>
        <v>0</v>
      </c>
      <c r="AE777" s="21" t="str">
        <f t="shared" si="216"/>
        <v>2/1/12:00</v>
      </c>
    </row>
    <row r="778" spans="2:31">
      <c r="B778" s="37">
        <v>2</v>
      </c>
      <c r="C778" s="38">
        <v>1</v>
      </c>
      <c r="D778" s="39">
        <v>13</v>
      </c>
      <c r="E778" s="17">
        <v>-12.2</v>
      </c>
      <c r="F778" s="17">
        <v>297</v>
      </c>
      <c r="G778" s="17">
        <v>0</v>
      </c>
      <c r="H778" s="37">
        <f t="shared" si="204"/>
        <v>10.039999999999999</v>
      </c>
      <c r="I778" s="37">
        <f>IF(H778&lt;'Roof Calculator'!$G$8, 1, 0)</f>
        <v>1</v>
      </c>
      <c r="J778" s="37">
        <f>IF(H778&gt;='Roof Calculator'!$G$8, 1, 0)</f>
        <v>0</v>
      </c>
      <c r="K778" s="37">
        <f t="shared" si="205"/>
        <v>10.039999999999999</v>
      </c>
      <c r="L778" s="37">
        <f t="shared" si="206"/>
        <v>0</v>
      </c>
      <c r="M778" s="37">
        <v>0</v>
      </c>
      <c r="N778" s="37">
        <f t="shared" si="207"/>
        <v>297</v>
      </c>
      <c r="O778" s="37">
        <v>0</v>
      </c>
      <c r="P778" s="37">
        <v>0</v>
      </c>
      <c r="Q778" s="21">
        <f t="shared" si="208"/>
        <v>39.790999999999997</v>
      </c>
      <c r="R778" s="21">
        <f t="shared" si="217"/>
        <v>32.500000000000334</v>
      </c>
      <c r="S778" s="21">
        <f t="shared" si="218"/>
        <v>-17.155635594568913</v>
      </c>
      <c r="T778" s="21">
        <f t="shared" si="209"/>
        <v>86.147999999999996</v>
      </c>
      <c r="U778" s="37">
        <f>VLOOKUP(Time_Zone, 'LSTM LookUp'!$B$5:$D$8, 3, FALSE)</f>
        <v>-75</v>
      </c>
      <c r="V778" s="21">
        <f t="shared" si="219"/>
        <v>-13.764443884774552</v>
      </c>
      <c r="W778" s="21">
        <f t="shared" si="210"/>
        <v>172.70688902880633</v>
      </c>
      <c r="X778" s="21">
        <f t="shared" si="211"/>
        <v>0</v>
      </c>
      <c r="Y778" s="21">
        <f t="shared" si="212"/>
        <v>297</v>
      </c>
      <c r="Z778" s="21">
        <f t="shared" si="220"/>
        <v>94.143812709030101</v>
      </c>
      <c r="AA778" s="21">
        <f t="shared" si="213"/>
        <v>94.143812709030101</v>
      </c>
      <c r="AB778" s="21">
        <f t="shared" si="214"/>
        <v>0</v>
      </c>
      <c r="AC778" s="21">
        <f t="shared" si="215"/>
        <v>0</v>
      </c>
      <c r="AD778" s="21">
        <f t="shared" si="221"/>
        <v>0</v>
      </c>
      <c r="AE778" s="21" t="str">
        <f t="shared" si="216"/>
        <v>2/1/13:00</v>
      </c>
    </row>
    <row r="779" spans="2:31">
      <c r="B779" s="37">
        <v>2</v>
      </c>
      <c r="C779" s="38">
        <v>1</v>
      </c>
      <c r="D779" s="39">
        <v>14</v>
      </c>
      <c r="E779" s="17">
        <v>-12.2</v>
      </c>
      <c r="F779" s="17">
        <v>290</v>
      </c>
      <c r="G779" s="17">
        <v>1</v>
      </c>
      <c r="H779" s="37">
        <f t="shared" si="204"/>
        <v>10.039999999999999</v>
      </c>
      <c r="I779" s="37">
        <f>IF(H779&lt;'Roof Calculator'!$G$8, 1, 0)</f>
        <v>1</v>
      </c>
      <c r="J779" s="37">
        <f>IF(H779&gt;='Roof Calculator'!$G$8, 1, 0)</f>
        <v>0</v>
      </c>
      <c r="K779" s="37">
        <f t="shared" si="205"/>
        <v>10.039999999999999</v>
      </c>
      <c r="L779" s="37">
        <f t="shared" si="206"/>
        <v>0</v>
      </c>
      <c r="M779" s="37">
        <v>0</v>
      </c>
      <c r="N779" s="37">
        <f t="shared" si="207"/>
        <v>290</v>
      </c>
      <c r="O779" s="37">
        <v>0</v>
      </c>
      <c r="P779" s="37">
        <v>0</v>
      </c>
      <c r="Q779" s="21">
        <f t="shared" si="208"/>
        <v>39.790999999999997</v>
      </c>
      <c r="R779" s="21">
        <f t="shared" si="217"/>
        <v>32.541666666666998</v>
      </c>
      <c r="S779" s="21">
        <f t="shared" si="218"/>
        <v>-17.144142400842242</v>
      </c>
      <c r="T779" s="21">
        <f t="shared" si="209"/>
        <v>86.147999999999996</v>
      </c>
      <c r="U779" s="37">
        <f>VLOOKUP(Time_Zone, 'LSTM LookUp'!$B$5:$D$8, 3, FALSE)</f>
        <v>-75</v>
      </c>
      <c r="V779" s="21">
        <f t="shared" si="219"/>
        <v>-13.770557435996086</v>
      </c>
      <c r="W779" s="21">
        <f t="shared" si="210"/>
        <v>187.70536064100099</v>
      </c>
      <c r="X779" s="21">
        <f t="shared" si="211"/>
        <v>-0.91626590473687408</v>
      </c>
      <c r="Y779" s="21">
        <f t="shared" si="212"/>
        <v>289.08373409526314</v>
      </c>
      <c r="Z779" s="21">
        <f t="shared" si="220"/>
        <v>91.634494679769404</v>
      </c>
      <c r="AA779" s="21">
        <f t="shared" si="213"/>
        <v>91.634494679769404</v>
      </c>
      <c r="AB779" s="21">
        <f t="shared" si="214"/>
        <v>0</v>
      </c>
      <c r="AC779" s="21">
        <f t="shared" si="215"/>
        <v>0</v>
      </c>
      <c r="AD779" s="21">
        <f t="shared" si="221"/>
        <v>0</v>
      </c>
      <c r="AE779" s="21" t="str">
        <f t="shared" si="216"/>
        <v>2/1/14:00</v>
      </c>
    </row>
    <row r="780" spans="2:31">
      <c r="B780" s="37">
        <v>2</v>
      </c>
      <c r="C780" s="38">
        <v>1</v>
      </c>
      <c r="D780" s="39">
        <v>15</v>
      </c>
      <c r="E780" s="17">
        <v>-12.2</v>
      </c>
      <c r="F780" s="17">
        <v>266</v>
      </c>
      <c r="G780" s="17">
        <v>2</v>
      </c>
      <c r="H780" s="37">
        <f t="shared" si="204"/>
        <v>10.039999999999999</v>
      </c>
      <c r="I780" s="37">
        <f>IF(H780&lt;'Roof Calculator'!$G$8, 1, 0)</f>
        <v>1</v>
      </c>
      <c r="J780" s="37">
        <f>IF(H780&gt;='Roof Calculator'!$G$8, 1, 0)</f>
        <v>0</v>
      </c>
      <c r="K780" s="37">
        <f t="shared" si="205"/>
        <v>10.039999999999999</v>
      </c>
      <c r="L780" s="37">
        <f t="shared" si="206"/>
        <v>0</v>
      </c>
      <c r="M780" s="37">
        <v>0</v>
      </c>
      <c r="N780" s="37">
        <f t="shared" si="207"/>
        <v>266</v>
      </c>
      <c r="O780" s="37">
        <v>0</v>
      </c>
      <c r="P780" s="37">
        <v>0</v>
      </c>
      <c r="Q780" s="21">
        <f t="shared" si="208"/>
        <v>39.790999999999997</v>
      </c>
      <c r="R780" s="21">
        <f t="shared" si="217"/>
        <v>32.583333333333663</v>
      </c>
      <c r="S780" s="21">
        <f t="shared" si="218"/>
        <v>-17.132640825850064</v>
      </c>
      <c r="T780" s="21">
        <f t="shared" si="209"/>
        <v>86.147999999999996</v>
      </c>
      <c r="U780" s="37">
        <f>VLOOKUP(Time_Zone, 'LSTM LookUp'!$B$5:$D$8, 3, FALSE)</f>
        <v>-75</v>
      </c>
      <c r="V780" s="21">
        <f t="shared" si="219"/>
        <v>-13.776648742081893</v>
      </c>
      <c r="W780" s="21">
        <f t="shared" si="210"/>
        <v>202.70383781447953</v>
      </c>
      <c r="X780" s="21">
        <f t="shared" si="211"/>
        <v>-1.7318400646680101</v>
      </c>
      <c r="Y780" s="21">
        <f t="shared" si="212"/>
        <v>264.26815993533199</v>
      </c>
      <c r="Z780" s="21">
        <f t="shared" si="220"/>
        <v>83.768391090612496</v>
      </c>
      <c r="AA780" s="21">
        <f t="shared" si="213"/>
        <v>83.768391090612496</v>
      </c>
      <c r="AB780" s="21">
        <f t="shared" si="214"/>
        <v>0</v>
      </c>
      <c r="AC780" s="21">
        <f t="shared" si="215"/>
        <v>0</v>
      </c>
      <c r="AD780" s="21">
        <f t="shared" si="221"/>
        <v>0</v>
      </c>
      <c r="AE780" s="21" t="str">
        <f t="shared" si="216"/>
        <v>2/1/15:00</v>
      </c>
    </row>
    <row r="781" spans="2:31">
      <c r="B781" s="37">
        <v>2</v>
      </c>
      <c r="C781" s="38">
        <v>1</v>
      </c>
      <c r="D781" s="39">
        <v>16</v>
      </c>
      <c r="E781" s="17">
        <v>-11.7</v>
      </c>
      <c r="F781" s="17">
        <v>205</v>
      </c>
      <c r="G781" s="17">
        <v>54</v>
      </c>
      <c r="H781" s="37">
        <f t="shared" si="204"/>
        <v>10.940000000000001</v>
      </c>
      <c r="I781" s="37">
        <f>IF(H781&lt;'Roof Calculator'!$G$8, 1, 0)</f>
        <v>1</v>
      </c>
      <c r="J781" s="37">
        <f>IF(H781&gt;='Roof Calculator'!$G$8, 1, 0)</f>
        <v>0</v>
      </c>
      <c r="K781" s="37">
        <f t="shared" si="205"/>
        <v>10.940000000000001</v>
      </c>
      <c r="L781" s="37">
        <f t="shared" si="206"/>
        <v>0</v>
      </c>
      <c r="M781" s="37">
        <v>0</v>
      </c>
      <c r="N781" s="37">
        <f t="shared" si="207"/>
        <v>205</v>
      </c>
      <c r="O781" s="37">
        <v>0</v>
      </c>
      <c r="P781" s="37">
        <v>0</v>
      </c>
      <c r="Q781" s="21">
        <f t="shared" si="208"/>
        <v>39.790999999999997</v>
      </c>
      <c r="R781" s="21">
        <f t="shared" si="217"/>
        <v>32.625000000000327</v>
      </c>
      <c r="S781" s="21">
        <f t="shared" si="218"/>
        <v>-17.121130876601825</v>
      </c>
      <c r="T781" s="21">
        <f t="shared" si="209"/>
        <v>86.147999999999996</v>
      </c>
      <c r="U781" s="37">
        <f>VLOOKUP(Time_Zone, 'LSTM LookUp'!$B$5:$D$8, 3, FALSE)</f>
        <v>-75</v>
      </c>
      <c r="V781" s="21">
        <f t="shared" si="219"/>
        <v>-13.782717797785599</v>
      </c>
      <c r="W781" s="21">
        <f t="shared" si="210"/>
        <v>217.70232055055357</v>
      </c>
      <c r="X781" s="21">
        <f t="shared" si="211"/>
        <v>-41.548211244268352</v>
      </c>
      <c r="Y781" s="21">
        <f t="shared" si="212"/>
        <v>163.45178875573166</v>
      </c>
      <c r="Z781" s="21">
        <f t="shared" si="220"/>
        <v>51.811362247729136</v>
      </c>
      <c r="AA781" s="21">
        <f t="shared" si="213"/>
        <v>51.811362247729136</v>
      </c>
      <c r="AB781" s="21">
        <f t="shared" si="214"/>
        <v>0</v>
      </c>
      <c r="AC781" s="21">
        <f t="shared" si="215"/>
        <v>0</v>
      </c>
      <c r="AD781" s="21">
        <f t="shared" si="221"/>
        <v>0</v>
      </c>
      <c r="AE781" s="21" t="str">
        <f t="shared" si="216"/>
        <v>2/1/16:00</v>
      </c>
    </row>
    <row r="782" spans="2:31">
      <c r="B782" s="37">
        <v>2</v>
      </c>
      <c r="C782" s="38">
        <v>1</v>
      </c>
      <c r="D782" s="39">
        <v>17</v>
      </c>
      <c r="E782" s="17">
        <v>-11.1</v>
      </c>
      <c r="F782" s="17">
        <v>85</v>
      </c>
      <c r="G782" s="17">
        <v>29</v>
      </c>
      <c r="H782" s="37">
        <f t="shared" si="204"/>
        <v>12.020000000000003</v>
      </c>
      <c r="I782" s="37">
        <f>IF(H782&lt;'Roof Calculator'!$G$8, 1, 0)</f>
        <v>1</v>
      </c>
      <c r="J782" s="37">
        <f>IF(H782&gt;='Roof Calculator'!$G$8, 1, 0)</f>
        <v>0</v>
      </c>
      <c r="K782" s="37">
        <f t="shared" si="205"/>
        <v>12.020000000000003</v>
      </c>
      <c r="L782" s="37">
        <f t="shared" si="206"/>
        <v>0</v>
      </c>
      <c r="M782" s="37">
        <v>0</v>
      </c>
      <c r="N782" s="37">
        <f t="shared" si="207"/>
        <v>85</v>
      </c>
      <c r="O782" s="37">
        <v>0</v>
      </c>
      <c r="P782" s="37">
        <v>0</v>
      </c>
      <c r="Q782" s="21">
        <f t="shared" si="208"/>
        <v>39.790999999999997</v>
      </c>
      <c r="R782" s="21">
        <f t="shared" si="217"/>
        <v>32.666666666666991</v>
      </c>
      <c r="S782" s="21">
        <f t="shared" si="218"/>
        <v>-17.109612560108992</v>
      </c>
      <c r="T782" s="21">
        <f t="shared" si="209"/>
        <v>86.147999999999996</v>
      </c>
      <c r="U782" s="37">
        <f>VLOOKUP(Time_Zone, 'LSTM LookUp'!$B$5:$D$8, 3, FALSE)</f>
        <v>-75</v>
      </c>
      <c r="V782" s="21">
        <f t="shared" si="219"/>
        <v>-13.788764597903473</v>
      </c>
      <c r="W782" s="21">
        <f t="shared" si="210"/>
        <v>232.70080885052414</v>
      </c>
      <c r="X782" s="21">
        <f t="shared" si="211"/>
        <v>-18.365747117705784</v>
      </c>
      <c r="Y782" s="21">
        <f t="shared" si="212"/>
        <v>66.63425288229422</v>
      </c>
      <c r="Z782" s="21">
        <f t="shared" si="220"/>
        <v>21.121894354736888</v>
      </c>
      <c r="AA782" s="21">
        <f t="shared" si="213"/>
        <v>21.121894354736888</v>
      </c>
      <c r="AB782" s="21">
        <f t="shared" si="214"/>
        <v>0</v>
      </c>
      <c r="AC782" s="21">
        <f t="shared" si="215"/>
        <v>0</v>
      </c>
      <c r="AD782" s="21">
        <f t="shared" si="221"/>
        <v>0</v>
      </c>
      <c r="AE782" s="21" t="str">
        <f t="shared" si="216"/>
        <v>2/1/17:00</v>
      </c>
    </row>
    <row r="783" spans="2:31">
      <c r="B783" s="37">
        <v>2</v>
      </c>
      <c r="C783" s="38">
        <v>1</v>
      </c>
      <c r="D783" s="39">
        <v>18</v>
      </c>
      <c r="E783" s="17">
        <v>-10.6</v>
      </c>
      <c r="F783" s="17">
        <v>40</v>
      </c>
      <c r="G783" s="17">
        <v>46</v>
      </c>
      <c r="H783" s="37">
        <f t="shared" si="204"/>
        <v>12.920000000000002</v>
      </c>
      <c r="I783" s="37">
        <f>IF(H783&lt;'Roof Calculator'!$G$8, 1, 0)</f>
        <v>1</v>
      </c>
      <c r="J783" s="37">
        <f>IF(H783&gt;='Roof Calculator'!$G$8, 1, 0)</f>
        <v>0</v>
      </c>
      <c r="K783" s="37">
        <f t="shared" si="205"/>
        <v>12.920000000000002</v>
      </c>
      <c r="L783" s="37">
        <f t="shared" si="206"/>
        <v>0</v>
      </c>
      <c r="M783" s="37">
        <v>0</v>
      </c>
      <c r="N783" s="37">
        <f t="shared" si="207"/>
        <v>40</v>
      </c>
      <c r="O783" s="37">
        <v>0</v>
      </c>
      <c r="P783" s="37">
        <v>0</v>
      </c>
      <c r="Q783" s="21">
        <f t="shared" si="208"/>
        <v>39.790999999999997</v>
      </c>
      <c r="R783" s="21">
        <f t="shared" si="217"/>
        <v>32.708333333333655</v>
      </c>
      <c r="S783" s="21">
        <f t="shared" si="218"/>
        <v>-17.098085883385039</v>
      </c>
      <c r="T783" s="21">
        <f t="shared" si="209"/>
        <v>86.147999999999996</v>
      </c>
      <c r="U783" s="37">
        <f>VLOOKUP(Time_Zone, 'LSTM LookUp'!$B$5:$D$8, 3, FALSE)</f>
        <v>-75</v>
      </c>
      <c r="V783" s="21">
        <f t="shared" si="219"/>
        <v>-13.794789137274453</v>
      </c>
      <c r="W783" s="21">
        <f t="shared" si="210"/>
        <v>247.69930271568137</v>
      </c>
      <c r="X783" s="21">
        <f t="shared" si="211"/>
        <v>-21.475191755796669</v>
      </c>
      <c r="Y783" s="21">
        <f t="shared" si="212"/>
        <v>18.524808244203331</v>
      </c>
      <c r="Z783" s="21">
        <f t="shared" si="220"/>
        <v>5.8720406660369537</v>
      </c>
      <c r="AA783" s="21">
        <f t="shared" si="213"/>
        <v>5.8720406660369537</v>
      </c>
      <c r="AB783" s="21">
        <f t="shared" si="214"/>
        <v>0</v>
      </c>
      <c r="AC783" s="21">
        <f t="shared" si="215"/>
        <v>0</v>
      </c>
      <c r="AD783" s="21">
        <f t="shared" si="221"/>
        <v>0</v>
      </c>
      <c r="AE783" s="21" t="str">
        <f t="shared" si="216"/>
        <v>2/1/18:00</v>
      </c>
    </row>
    <row r="784" spans="2:31">
      <c r="B784" s="37">
        <v>2</v>
      </c>
      <c r="C784" s="38">
        <v>1</v>
      </c>
      <c r="D784" s="39">
        <v>19</v>
      </c>
      <c r="E784" s="17">
        <v>-11.7</v>
      </c>
      <c r="F784" s="17">
        <v>0</v>
      </c>
      <c r="G784" s="17">
        <v>0</v>
      </c>
      <c r="H784" s="37">
        <f t="shared" si="204"/>
        <v>10.940000000000001</v>
      </c>
      <c r="I784" s="37">
        <f>IF(H784&lt;'Roof Calculator'!$G$8, 1, 0)</f>
        <v>1</v>
      </c>
      <c r="J784" s="37">
        <f>IF(H784&gt;='Roof Calculator'!$G$8, 1, 0)</f>
        <v>0</v>
      </c>
      <c r="K784" s="37">
        <f t="shared" si="205"/>
        <v>10.940000000000001</v>
      </c>
      <c r="L784" s="37">
        <f t="shared" si="206"/>
        <v>0</v>
      </c>
      <c r="M784" s="37">
        <v>0</v>
      </c>
      <c r="N784" s="37">
        <f t="shared" si="207"/>
        <v>0</v>
      </c>
      <c r="O784" s="37">
        <v>0</v>
      </c>
      <c r="P784" s="37">
        <v>0</v>
      </c>
      <c r="Q784" s="21">
        <f t="shared" si="208"/>
        <v>39.790999999999997</v>
      </c>
      <c r="R784" s="21">
        <f t="shared" si="217"/>
        <v>32.75000000000032</v>
      </c>
      <c r="S784" s="21">
        <f t="shared" si="218"/>
        <v>-17.086550853445448</v>
      </c>
      <c r="T784" s="21">
        <f t="shared" si="209"/>
        <v>86.147999999999996</v>
      </c>
      <c r="U784" s="37">
        <f>VLOOKUP(Time_Zone, 'LSTM LookUp'!$B$5:$D$8, 3, FALSE)</f>
        <v>-75</v>
      </c>
      <c r="V784" s="21">
        <f t="shared" si="219"/>
        <v>-13.800791410780123</v>
      </c>
      <c r="W784" s="21">
        <f t="shared" si="210"/>
        <v>262.69780214730497</v>
      </c>
      <c r="X784" s="21">
        <f t="shared" si="211"/>
        <v>0</v>
      </c>
      <c r="Y784" s="21">
        <f t="shared" si="212"/>
        <v>0</v>
      </c>
      <c r="Z784" s="21">
        <f t="shared" si="220"/>
        <v>0</v>
      </c>
      <c r="AA784" s="21">
        <f t="shared" si="213"/>
        <v>0</v>
      </c>
      <c r="AB784" s="21">
        <f t="shared" si="214"/>
        <v>0</v>
      </c>
      <c r="AC784" s="21">
        <f t="shared" si="215"/>
        <v>0</v>
      </c>
      <c r="AD784" s="21">
        <f t="shared" si="221"/>
        <v>0</v>
      </c>
      <c r="AE784" s="21" t="str">
        <f t="shared" si="216"/>
        <v>2/1/19:00</v>
      </c>
    </row>
    <row r="785" spans="2:31">
      <c r="B785" s="37">
        <v>2</v>
      </c>
      <c r="C785" s="38">
        <v>1</v>
      </c>
      <c r="D785" s="39">
        <v>20</v>
      </c>
      <c r="E785" s="17">
        <v>-12.2</v>
      </c>
      <c r="F785" s="17">
        <v>0</v>
      </c>
      <c r="G785" s="17">
        <v>0</v>
      </c>
      <c r="H785" s="37">
        <f t="shared" si="204"/>
        <v>10.039999999999999</v>
      </c>
      <c r="I785" s="37">
        <f>IF(H785&lt;'Roof Calculator'!$G$8, 1, 0)</f>
        <v>1</v>
      </c>
      <c r="J785" s="37">
        <f>IF(H785&gt;='Roof Calculator'!$G$8, 1, 0)</f>
        <v>0</v>
      </c>
      <c r="K785" s="37">
        <f t="shared" si="205"/>
        <v>10.039999999999999</v>
      </c>
      <c r="L785" s="37">
        <f t="shared" si="206"/>
        <v>0</v>
      </c>
      <c r="M785" s="37">
        <v>0</v>
      </c>
      <c r="N785" s="37">
        <f t="shared" si="207"/>
        <v>0</v>
      </c>
      <c r="O785" s="37">
        <v>0</v>
      </c>
      <c r="P785" s="37">
        <v>0</v>
      </c>
      <c r="Q785" s="21">
        <f t="shared" si="208"/>
        <v>39.790999999999997</v>
      </c>
      <c r="R785" s="21">
        <f t="shared" si="217"/>
        <v>32.791666666666984</v>
      </c>
      <c r="S785" s="21">
        <f t="shared" si="218"/>
        <v>-17.075007477307661</v>
      </c>
      <c r="T785" s="21">
        <f t="shared" si="209"/>
        <v>86.147999999999996</v>
      </c>
      <c r="U785" s="37">
        <f>VLOOKUP(Time_Zone, 'LSTM LookUp'!$B$5:$D$8, 3, FALSE)</f>
        <v>-75</v>
      </c>
      <c r="V785" s="21">
        <f t="shared" si="219"/>
        <v>-13.806771413344755</v>
      </c>
      <c r="W785" s="21">
        <f t="shared" si="210"/>
        <v>277.6963071466638</v>
      </c>
      <c r="X785" s="21">
        <f t="shared" si="211"/>
        <v>0</v>
      </c>
      <c r="Y785" s="21">
        <f t="shared" si="212"/>
        <v>0</v>
      </c>
      <c r="Z785" s="21">
        <f t="shared" si="220"/>
        <v>0</v>
      </c>
      <c r="AA785" s="21">
        <f t="shared" si="213"/>
        <v>0</v>
      </c>
      <c r="AB785" s="21">
        <f t="shared" si="214"/>
        <v>0</v>
      </c>
      <c r="AC785" s="21">
        <f t="shared" si="215"/>
        <v>0</v>
      </c>
      <c r="AD785" s="21">
        <f t="shared" si="221"/>
        <v>0</v>
      </c>
      <c r="AE785" s="21" t="str">
        <f t="shared" si="216"/>
        <v>2/1/20:00</v>
      </c>
    </row>
    <row r="786" spans="2:31">
      <c r="B786" s="37">
        <v>2</v>
      </c>
      <c r="C786" s="38">
        <v>1</v>
      </c>
      <c r="D786" s="39">
        <v>21</v>
      </c>
      <c r="E786" s="17">
        <v>-13.3</v>
      </c>
      <c r="F786" s="17">
        <v>0</v>
      </c>
      <c r="G786" s="17">
        <v>0</v>
      </c>
      <c r="H786" s="37">
        <f t="shared" si="204"/>
        <v>8.0599999999999987</v>
      </c>
      <c r="I786" s="37">
        <f>IF(H786&lt;'Roof Calculator'!$G$8, 1, 0)</f>
        <v>1</v>
      </c>
      <c r="J786" s="37">
        <f>IF(H786&gt;='Roof Calculator'!$G$8, 1, 0)</f>
        <v>0</v>
      </c>
      <c r="K786" s="37">
        <f t="shared" si="205"/>
        <v>8.0599999999999987</v>
      </c>
      <c r="L786" s="37">
        <f t="shared" si="206"/>
        <v>0</v>
      </c>
      <c r="M786" s="37">
        <v>0</v>
      </c>
      <c r="N786" s="37">
        <f t="shared" si="207"/>
        <v>0</v>
      </c>
      <c r="O786" s="37">
        <v>0</v>
      </c>
      <c r="P786" s="37">
        <v>0</v>
      </c>
      <c r="Q786" s="21">
        <f t="shared" si="208"/>
        <v>39.790999999999997</v>
      </c>
      <c r="R786" s="21">
        <f t="shared" si="217"/>
        <v>32.833333333333648</v>
      </c>
      <c r="S786" s="21">
        <f t="shared" si="218"/>
        <v>-17.063455761991165</v>
      </c>
      <c r="T786" s="21">
        <f t="shared" si="209"/>
        <v>86.147999999999996</v>
      </c>
      <c r="U786" s="37">
        <f>VLOOKUP(Time_Zone, 'LSTM LookUp'!$B$5:$D$8, 3, FALSE)</f>
        <v>-75</v>
      </c>
      <c r="V786" s="21">
        <f t="shared" si="219"/>
        <v>-13.812729139935286</v>
      </c>
      <c r="W786" s="21">
        <f t="shared" si="210"/>
        <v>292.69481771501614</v>
      </c>
      <c r="X786" s="21">
        <f t="shared" si="211"/>
        <v>0</v>
      </c>
      <c r="Y786" s="21">
        <f t="shared" si="212"/>
        <v>0</v>
      </c>
      <c r="Z786" s="21">
        <f t="shared" si="220"/>
        <v>0</v>
      </c>
      <c r="AA786" s="21">
        <f t="shared" si="213"/>
        <v>0</v>
      </c>
      <c r="AB786" s="21">
        <f t="shared" si="214"/>
        <v>0</v>
      </c>
      <c r="AC786" s="21">
        <f t="shared" si="215"/>
        <v>0</v>
      </c>
      <c r="AD786" s="21">
        <f t="shared" si="221"/>
        <v>0</v>
      </c>
      <c r="AE786" s="21" t="str">
        <f t="shared" si="216"/>
        <v>2/1/21:00</v>
      </c>
    </row>
    <row r="787" spans="2:31">
      <c r="B787" s="37">
        <v>2</v>
      </c>
      <c r="C787" s="38">
        <v>1</v>
      </c>
      <c r="D787" s="39">
        <v>22</v>
      </c>
      <c r="E787" s="17">
        <v>-13.3</v>
      </c>
      <c r="F787" s="17">
        <v>0</v>
      </c>
      <c r="G787" s="17">
        <v>0</v>
      </c>
      <c r="H787" s="37">
        <f t="shared" si="204"/>
        <v>8.0599999999999987</v>
      </c>
      <c r="I787" s="37">
        <f>IF(H787&lt;'Roof Calculator'!$G$8, 1, 0)</f>
        <v>1</v>
      </c>
      <c r="J787" s="37">
        <f>IF(H787&gt;='Roof Calculator'!$G$8, 1, 0)</f>
        <v>0</v>
      </c>
      <c r="K787" s="37">
        <f t="shared" si="205"/>
        <v>8.0599999999999987</v>
      </c>
      <c r="L787" s="37">
        <f t="shared" si="206"/>
        <v>0</v>
      </c>
      <c r="M787" s="37">
        <v>0</v>
      </c>
      <c r="N787" s="37">
        <f t="shared" si="207"/>
        <v>0</v>
      </c>
      <c r="O787" s="37">
        <v>0</v>
      </c>
      <c r="P787" s="37">
        <v>0</v>
      </c>
      <c r="Q787" s="21">
        <f t="shared" si="208"/>
        <v>39.790999999999997</v>
      </c>
      <c r="R787" s="21">
        <f t="shared" si="217"/>
        <v>32.875000000000313</v>
      </c>
      <c r="S787" s="21">
        <f t="shared" si="218"/>
        <v>-17.051895714517354</v>
      </c>
      <c r="T787" s="21">
        <f t="shared" si="209"/>
        <v>86.147999999999996</v>
      </c>
      <c r="U787" s="37">
        <f>VLOOKUP(Time_Zone, 'LSTM LookUp'!$B$5:$D$8, 3, FALSE)</f>
        <v>-75</v>
      </c>
      <c r="V787" s="21">
        <f t="shared" si="219"/>
        <v>-13.818664585561343</v>
      </c>
      <c r="W787" s="21">
        <f t="shared" si="210"/>
        <v>307.6933338536096</v>
      </c>
      <c r="X787" s="21">
        <f t="shared" si="211"/>
        <v>0</v>
      </c>
      <c r="Y787" s="21">
        <f t="shared" si="212"/>
        <v>0</v>
      </c>
      <c r="Z787" s="21">
        <f t="shared" si="220"/>
        <v>0</v>
      </c>
      <c r="AA787" s="21">
        <f t="shared" si="213"/>
        <v>0</v>
      </c>
      <c r="AB787" s="21">
        <f t="shared" si="214"/>
        <v>0</v>
      </c>
      <c r="AC787" s="21">
        <f t="shared" si="215"/>
        <v>0</v>
      </c>
      <c r="AD787" s="21">
        <f t="shared" si="221"/>
        <v>0</v>
      </c>
      <c r="AE787" s="21" t="str">
        <f t="shared" si="216"/>
        <v>2/1/22:00</v>
      </c>
    </row>
    <row r="788" spans="2:31">
      <c r="B788" s="37">
        <v>2</v>
      </c>
      <c r="C788" s="38">
        <v>1</v>
      </c>
      <c r="D788" s="39">
        <v>23</v>
      </c>
      <c r="E788" s="17">
        <v>-13.3</v>
      </c>
      <c r="F788" s="17">
        <v>0</v>
      </c>
      <c r="G788" s="17">
        <v>0</v>
      </c>
      <c r="H788" s="37">
        <f t="shared" si="204"/>
        <v>8.0599999999999987</v>
      </c>
      <c r="I788" s="37">
        <f>IF(H788&lt;'Roof Calculator'!$G$8, 1, 0)</f>
        <v>1</v>
      </c>
      <c r="J788" s="37">
        <f>IF(H788&gt;='Roof Calculator'!$G$8, 1, 0)</f>
        <v>0</v>
      </c>
      <c r="K788" s="37">
        <f t="shared" si="205"/>
        <v>8.0599999999999987</v>
      </c>
      <c r="L788" s="37">
        <f t="shared" si="206"/>
        <v>0</v>
      </c>
      <c r="M788" s="37">
        <v>0</v>
      </c>
      <c r="N788" s="37">
        <f t="shared" si="207"/>
        <v>0</v>
      </c>
      <c r="O788" s="37">
        <v>0</v>
      </c>
      <c r="P788" s="37">
        <v>0</v>
      </c>
      <c r="Q788" s="21">
        <f t="shared" si="208"/>
        <v>39.790999999999997</v>
      </c>
      <c r="R788" s="21">
        <f t="shared" si="217"/>
        <v>32.916666666666977</v>
      </c>
      <c r="S788" s="21">
        <f t="shared" si="218"/>
        <v>-17.040327341909631</v>
      </c>
      <c r="T788" s="21">
        <f t="shared" si="209"/>
        <v>86.147999999999996</v>
      </c>
      <c r="U788" s="37">
        <f>VLOOKUP(Time_Zone, 'LSTM LookUp'!$B$5:$D$8, 3, FALSE)</f>
        <v>-75</v>
      </c>
      <c r="V788" s="21">
        <f t="shared" si="219"/>
        <v>-13.824577745275239</v>
      </c>
      <c r="W788" s="21">
        <f t="shared" si="210"/>
        <v>322.6918555636812</v>
      </c>
      <c r="X788" s="21">
        <f t="shared" si="211"/>
        <v>0</v>
      </c>
      <c r="Y788" s="21">
        <f t="shared" si="212"/>
        <v>0</v>
      </c>
      <c r="Z788" s="21">
        <f t="shared" si="220"/>
        <v>0</v>
      </c>
      <c r="AA788" s="21">
        <f t="shared" si="213"/>
        <v>0</v>
      </c>
      <c r="AB788" s="21">
        <f t="shared" si="214"/>
        <v>0</v>
      </c>
      <c r="AC788" s="21">
        <f t="shared" si="215"/>
        <v>0</v>
      </c>
      <c r="AD788" s="21">
        <f t="shared" si="221"/>
        <v>0</v>
      </c>
      <c r="AE788" s="21" t="str">
        <f t="shared" si="216"/>
        <v>2/1/23:00</v>
      </c>
    </row>
    <row r="789" spans="2:31">
      <c r="B789" s="37">
        <v>2</v>
      </c>
      <c r="C789" s="38">
        <v>1</v>
      </c>
      <c r="D789" s="39">
        <v>24</v>
      </c>
      <c r="E789" s="17">
        <v>-12.8</v>
      </c>
      <c r="F789" s="17">
        <v>0</v>
      </c>
      <c r="G789" s="17">
        <v>0</v>
      </c>
      <c r="H789" s="37">
        <f t="shared" si="204"/>
        <v>8.9600000000000009</v>
      </c>
      <c r="I789" s="37">
        <f>IF(H789&lt;'Roof Calculator'!$G$8, 1, 0)</f>
        <v>1</v>
      </c>
      <c r="J789" s="37">
        <f>IF(H789&gt;='Roof Calculator'!$G$8, 1, 0)</f>
        <v>0</v>
      </c>
      <c r="K789" s="37">
        <f t="shared" si="205"/>
        <v>8.9600000000000009</v>
      </c>
      <c r="L789" s="37">
        <f t="shared" si="206"/>
        <v>0</v>
      </c>
      <c r="M789" s="37">
        <v>0</v>
      </c>
      <c r="N789" s="37">
        <f t="shared" si="207"/>
        <v>0</v>
      </c>
      <c r="O789" s="37">
        <v>0</v>
      </c>
      <c r="P789" s="37">
        <v>0</v>
      </c>
      <c r="Q789" s="21">
        <f t="shared" si="208"/>
        <v>39.790999999999997</v>
      </c>
      <c r="R789" s="21">
        <f t="shared" si="217"/>
        <v>32.958333333333641</v>
      </c>
      <c r="S789" s="21">
        <f t="shared" si="218"/>
        <v>-17.02875065119337</v>
      </c>
      <c r="T789" s="21">
        <f t="shared" si="209"/>
        <v>86.147999999999996</v>
      </c>
      <c r="U789" s="37">
        <f>VLOOKUP(Time_Zone, 'LSTM LookUp'!$B$5:$D$8, 3, FALSE)</f>
        <v>-75</v>
      </c>
      <c r="V789" s="21">
        <f t="shared" si="219"/>
        <v>-13.830468614171982</v>
      </c>
      <c r="W789" s="21">
        <f t="shared" si="210"/>
        <v>337.69038284645694</v>
      </c>
      <c r="X789" s="21">
        <f t="shared" si="211"/>
        <v>0</v>
      </c>
      <c r="Y789" s="21">
        <f t="shared" si="212"/>
        <v>0</v>
      </c>
      <c r="Z789" s="21">
        <f t="shared" si="220"/>
        <v>0</v>
      </c>
      <c r="AA789" s="21">
        <f t="shared" si="213"/>
        <v>0</v>
      </c>
      <c r="AB789" s="21">
        <f t="shared" si="214"/>
        <v>0</v>
      </c>
      <c r="AC789" s="21">
        <f t="shared" si="215"/>
        <v>0</v>
      </c>
      <c r="AD789" s="21">
        <f t="shared" si="221"/>
        <v>0</v>
      </c>
      <c r="AE789" s="21" t="str">
        <f t="shared" si="216"/>
        <v>2/1/24:00</v>
      </c>
    </row>
    <row r="790" spans="2:31">
      <c r="B790" s="37">
        <v>2</v>
      </c>
      <c r="C790" s="38">
        <v>2</v>
      </c>
      <c r="D790" s="39">
        <v>1</v>
      </c>
      <c r="E790" s="17">
        <v>-12.8</v>
      </c>
      <c r="F790" s="17">
        <v>0</v>
      </c>
      <c r="G790" s="17">
        <v>0</v>
      </c>
      <c r="H790" s="37">
        <f t="shared" ref="H790:H853" si="222">E790*9/5+32</f>
        <v>8.9600000000000009</v>
      </c>
      <c r="I790" s="37">
        <f>IF(H790&lt;'Roof Calculator'!$G$8, 1, 0)</f>
        <v>1</v>
      </c>
      <c r="J790" s="37">
        <f>IF(H790&gt;='Roof Calculator'!$G$8, 1, 0)</f>
        <v>0</v>
      </c>
      <c r="K790" s="37">
        <f t="shared" ref="K790:K853" si="223">I790*H790</f>
        <v>8.9600000000000009</v>
      </c>
      <c r="L790" s="37">
        <f t="shared" ref="L790:L853" si="224">J790*H790</f>
        <v>0</v>
      </c>
      <c r="M790" s="37">
        <v>0</v>
      </c>
      <c r="N790" s="37">
        <f t="shared" ref="N790:N853" si="225">F790*(180-M790)/180</f>
        <v>0</v>
      </c>
      <c r="O790" s="37">
        <v>0</v>
      </c>
      <c r="P790" s="37">
        <v>0</v>
      </c>
      <c r="Q790" s="21">
        <f t="shared" ref="Q790:Q853" si="226">Latitude</f>
        <v>39.790999999999997</v>
      </c>
      <c r="R790" s="21">
        <f t="shared" si="217"/>
        <v>33.000000000000306</v>
      </c>
      <c r="S790" s="21">
        <f t="shared" si="218"/>
        <v>-17.017165649395864</v>
      </c>
      <c r="T790" s="21">
        <f t="shared" ref="T790:T853" si="227">Longitude</f>
        <v>86.147999999999996</v>
      </c>
      <c r="U790" s="37">
        <f>VLOOKUP(Time_Zone, 'LSTM LookUp'!$B$5:$D$8, 3, FALSE)</f>
        <v>-75</v>
      </c>
      <c r="V790" s="21">
        <f t="shared" si="219"/>
        <v>-13.836337187389294</v>
      </c>
      <c r="W790" s="21">
        <f t="shared" ref="W790:W853" si="228">15*((D790+(4*(T790-U790)+V790)/60)-12)</f>
        <v>-7.31108429684733</v>
      </c>
      <c r="X790" s="21">
        <f t="shared" ref="X790:X853" si="229">G790*(SIN(S790*PI()/180)*SIN(Q790*PI()/180)*COS(O790*PI()/180)-SIN(S790*PI()/180)*COS(Q790*PI()/180)*SIN(O790*PI()/180)*COS(P790*PI()/180)+COS(S790*PI()/180)*COS(Q790*PI()/180)*COS(O790*PI()/180)*COS(W790*PI()/180)+COS(S790*PI()/180)*SIN(Q790*PI()/180)*SIN(O790*PI()/180)*COS(P790*PI()/180)*COS(W790*PI()/180)+COS(S790*PI()/180)*SIN(P790*PI()/180)*SIN(W790*PI()/180)*SIN(O790*PI()/180))</f>
        <v>0</v>
      </c>
      <c r="Y790" s="21">
        <f t="shared" ref="Y790:Y853" si="230">X790+N790</f>
        <v>0</v>
      </c>
      <c r="Z790" s="21">
        <f t="shared" si="220"/>
        <v>0</v>
      </c>
      <c r="AA790" s="21">
        <f t="shared" ref="AA790:AA853" si="231">Z790*I790</f>
        <v>0</v>
      </c>
      <c r="AB790" s="21">
        <f t="shared" ref="AB790:AB853" si="232">Z790*J790</f>
        <v>0</v>
      </c>
      <c r="AC790" s="21">
        <f t="shared" ref="AC790:AC853" si="233">L790</f>
        <v>0</v>
      </c>
      <c r="AD790" s="21">
        <f t="shared" si="221"/>
        <v>0</v>
      </c>
      <c r="AE790" s="21" t="str">
        <f t="shared" ref="AE790:AE853" si="234">CONCATENATE(B790, "/", C790, "/", D790,":00")</f>
        <v>2/2/1:00</v>
      </c>
    </row>
    <row r="791" spans="2:31">
      <c r="B791" s="37">
        <v>2</v>
      </c>
      <c r="C791" s="38">
        <v>2</v>
      </c>
      <c r="D791" s="39">
        <v>2</v>
      </c>
      <c r="E791" s="17">
        <v>-12.8</v>
      </c>
      <c r="F791" s="17">
        <v>0</v>
      </c>
      <c r="G791" s="17">
        <v>0</v>
      </c>
      <c r="H791" s="37">
        <f t="shared" si="222"/>
        <v>8.9600000000000009</v>
      </c>
      <c r="I791" s="37">
        <f>IF(H791&lt;'Roof Calculator'!$G$8, 1, 0)</f>
        <v>1</v>
      </c>
      <c r="J791" s="37">
        <f>IF(H791&gt;='Roof Calculator'!$G$8, 1, 0)</f>
        <v>0</v>
      </c>
      <c r="K791" s="37">
        <f t="shared" si="223"/>
        <v>8.9600000000000009</v>
      </c>
      <c r="L791" s="37">
        <f t="shared" si="224"/>
        <v>0</v>
      </c>
      <c r="M791" s="37">
        <v>0</v>
      </c>
      <c r="N791" s="37">
        <f t="shared" si="225"/>
        <v>0</v>
      </c>
      <c r="O791" s="37">
        <v>0</v>
      </c>
      <c r="P791" s="37">
        <v>0</v>
      </c>
      <c r="Q791" s="21">
        <f t="shared" si="226"/>
        <v>39.790999999999997</v>
      </c>
      <c r="R791" s="21">
        <f t="shared" ref="R791:R854" si="235">R790+1/24</f>
        <v>33.04166666666697</v>
      </c>
      <c r="S791" s="21">
        <f t="shared" ref="S791:S854" si="236">ASIN(SIN(23.45*PI()/180)*SIN((360/365*(R791-81))*PI()/180))*180/PI()</f>
        <v>-17.005572343546373</v>
      </c>
      <c r="T791" s="21">
        <f t="shared" si="227"/>
        <v>86.147999999999996</v>
      </c>
      <c r="U791" s="37">
        <f>VLOOKUP(Time_Zone, 'LSTM LookUp'!$B$5:$D$8, 3, FALSE)</f>
        <v>-75</v>
      </c>
      <c r="V791" s="21">
        <f t="shared" ref="V791:V854" si="237">9.87*SIN(2*(360/365*(R791-81))*PI()/180)-7.53*COS((360/365*(R791-81))*PI()/180)-1.5*SIN((360/365*(R791-81))*PI()/180)</f>
        <v>-13.842183460107588</v>
      </c>
      <c r="W791" s="21">
        <f t="shared" si="228"/>
        <v>7.6874541349731196</v>
      </c>
      <c r="X791" s="21">
        <f t="shared" si="229"/>
        <v>0</v>
      </c>
      <c r="Y791" s="21">
        <f t="shared" si="230"/>
        <v>0</v>
      </c>
      <c r="Z791" s="21">
        <f t="shared" ref="Z791:Z854" si="238">Y791/10.764*3.412</f>
        <v>0</v>
      </c>
      <c r="AA791" s="21">
        <f t="shared" si="231"/>
        <v>0</v>
      </c>
      <c r="AB791" s="21">
        <f t="shared" si="232"/>
        <v>0</v>
      </c>
      <c r="AC791" s="21">
        <f t="shared" si="233"/>
        <v>0</v>
      </c>
      <c r="AD791" s="21">
        <f t="shared" ref="AD791:AD854" si="239">AB791</f>
        <v>0</v>
      </c>
      <c r="AE791" s="21" t="str">
        <f t="shared" si="234"/>
        <v>2/2/2:00</v>
      </c>
    </row>
    <row r="792" spans="2:31">
      <c r="B792" s="37">
        <v>2</v>
      </c>
      <c r="C792" s="38">
        <v>2</v>
      </c>
      <c r="D792" s="39">
        <v>3</v>
      </c>
      <c r="E792" s="17">
        <v>-12.8</v>
      </c>
      <c r="F792" s="17">
        <v>0</v>
      </c>
      <c r="G792" s="17">
        <v>0</v>
      </c>
      <c r="H792" s="37">
        <f t="shared" si="222"/>
        <v>8.9600000000000009</v>
      </c>
      <c r="I792" s="37">
        <f>IF(H792&lt;'Roof Calculator'!$G$8, 1, 0)</f>
        <v>1</v>
      </c>
      <c r="J792" s="37">
        <f>IF(H792&gt;='Roof Calculator'!$G$8, 1, 0)</f>
        <v>0</v>
      </c>
      <c r="K792" s="37">
        <f t="shared" si="223"/>
        <v>8.9600000000000009</v>
      </c>
      <c r="L792" s="37">
        <f t="shared" si="224"/>
        <v>0</v>
      </c>
      <c r="M792" s="37">
        <v>0</v>
      </c>
      <c r="N792" s="37">
        <f t="shared" si="225"/>
        <v>0</v>
      </c>
      <c r="O792" s="37">
        <v>0</v>
      </c>
      <c r="P792" s="37">
        <v>0</v>
      </c>
      <c r="Q792" s="21">
        <f t="shared" si="226"/>
        <v>39.790999999999997</v>
      </c>
      <c r="R792" s="21">
        <f t="shared" si="235"/>
        <v>33.083333333333634</v>
      </c>
      <c r="S792" s="21">
        <f t="shared" si="236"/>
        <v>-16.99397074067609</v>
      </c>
      <c r="T792" s="21">
        <f t="shared" si="227"/>
        <v>86.147999999999996</v>
      </c>
      <c r="U792" s="37">
        <f>VLOOKUP(Time_Zone, 'LSTM LookUp'!$B$5:$D$8, 3, FALSE)</f>
        <v>-75</v>
      </c>
      <c r="V792" s="21">
        <f t="shared" si="237"/>
        <v>-13.84800742755001</v>
      </c>
      <c r="W792" s="21">
        <f t="shared" si="228"/>
        <v>22.685998143112496</v>
      </c>
      <c r="X792" s="21">
        <f t="shared" si="229"/>
        <v>0</v>
      </c>
      <c r="Y792" s="21">
        <f t="shared" si="230"/>
        <v>0</v>
      </c>
      <c r="Z792" s="21">
        <f t="shared" si="238"/>
        <v>0</v>
      </c>
      <c r="AA792" s="21">
        <f t="shared" si="231"/>
        <v>0</v>
      </c>
      <c r="AB792" s="21">
        <f t="shared" si="232"/>
        <v>0</v>
      </c>
      <c r="AC792" s="21">
        <f t="shared" si="233"/>
        <v>0</v>
      </c>
      <c r="AD792" s="21">
        <f t="shared" si="239"/>
        <v>0</v>
      </c>
      <c r="AE792" s="21" t="str">
        <f t="shared" si="234"/>
        <v>2/2/3:00</v>
      </c>
    </row>
    <row r="793" spans="2:31">
      <c r="B793" s="37">
        <v>2</v>
      </c>
      <c r="C793" s="38">
        <v>2</v>
      </c>
      <c r="D793" s="39">
        <v>4</v>
      </c>
      <c r="E793" s="17">
        <v>-12.8</v>
      </c>
      <c r="F793" s="17">
        <v>0</v>
      </c>
      <c r="G793" s="17">
        <v>0</v>
      </c>
      <c r="H793" s="37">
        <f t="shared" si="222"/>
        <v>8.9600000000000009</v>
      </c>
      <c r="I793" s="37">
        <f>IF(H793&lt;'Roof Calculator'!$G$8, 1, 0)</f>
        <v>1</v>
      </c>
      <c r="J793" s="37">
        <f>IF(H793&gt;='Roof Calculator'!$G$8, 1, 0)</f>
        <v>0</v>
      </c>
      <c r="K793" s="37">
        <f t="shared" si="223"/>
        <v>8.9600000000000009</v>
      </c>
      <c r="L793" s="37">
        <f t="shared" si="224"/>
        <v>0</v>
      </c>
      <c r="M793" s="37">
        <v>0</v>
      </c>
      <c r="N793" s="37">
        <f t="shared" si="225"/>
        <v>0</v>
      </c>
      <c r="O793" s="37">
        <v>0</v>
      </c>
      <c r="P793" s="37">
        <v>0</v>
      </c>
      <c r="Q793" s="21">
        <f t="shared" si="226"/>
        <v>39.790999999999997</v>
      </c>
      <c r="R793" s="21">
        <f t="shared" si="235"/>
        <v>33.125000000000298</v>
      </c>
      <c r="S793" s="21">
        <f t="shared" si="236"/>
        <v>-16.982360847818128</v>
      </c>
      <c r="T793" s="21">
        <f t="shared" si="227"/>
        <v>86.147999999999996</v>
      </c>
      <c r="U793" s="37">
        <f>VLOOKUP(Time_Zone, 'LSTM LookUp'!$B$5:$D$8, 3, FALSE)</f>
        <v>-75</v>
      </c>
      <c r="V793" s="21">
        <f t="shared" si="237"/>
        <v>-13.853809084982416</v>
      </c>
      <c r="W793" s="21">
        <f t="shared" si="228"/>
        <v>37.684547728754382</v>
      </c>
      <c r="X793" s="21">
        <f t="shared" si="229"/>
        <v>0</v>
      </c>
      <c r="Y793" s="21">
        <f t="shared" si="230"/>
        <v>0</v>
      </c>
      <c r="Z793" s="21">
        <f t="shared" si="238"/>
        <v>0</v>
      </c>
      <c r="AA793" s="21">
        <f t="shared" si="231"/>
        <v>0</v>
      </c>
      <c r="AB793" s="21">
        <f t="shared" si="232"/>
        <v>0</v>
      </c>
      <c r="AC793" s="21">
        <f t="shared" si="233"/>
        <v>0</v>
      </c>
      <c r="AD793" s="21">
        <f t="shared" si="239"/>
        <v>0</v>
      </c>
      <c r="AE793" s="21" t="str">
        <f t="shared" si="234"/>
        <v>2/2/4:00</v>
      </c>
    </row>
    <row r="794" spans="2:31">
      <c r="B794" s="37">
        <v>2</v>
      </c>
      <c r="C794" s="38">
        <v>2</v>
      </c>
      <c r="D794" s="39">
        <v>5</v>
      </c>
      <c r="E794" s="17">
        <v>-12.8</v>
      </c>
      <c r="F794" s="17">
        <v>0</v>
      </c>
      <c r="G794" s="17">
        <v>0</v>
      </c>
      <c r="H794" s="37">
        <f t="shared" si="222"/>
        <v>8.9600000000000009</v>
      </c>
      <c r="I794" s="37">
        <f>IF(H794&lt;'Roof Calculator'!$G$8, 1, 0)</f>
        <v>1</v>
      </c>
      <c r="J794" s="37">
        <f>IF(H794&gt;='Roof Calculator'!$G$8, 1, 0)</f>
        <v>0</v>
      </c>
      <c r="K794" s="37">
        <f t="shared" si="223"/>
        <v>8.9600000000000009</v>
      </c>
      <c r="L794" s="37">
        <f t="shared" si="224"/>
        <v>0</v>
      </c>
      <c r="M794" s="37">
        <v>0</v>
      </c>
      <c r="N794" s="37">
        <f t="shared" si="225"/>
        <v>0</v>
      </c>
      <c r="O794" s="37">
        <v>0</v>
      </c>
      <c r="P794" s="37">
        <v>0</v>
      </c>
      <c r="Q794" s="21">
        <f t="shared" si="226"/>
        <v>39.790999999999997</v>
      </c>
      <c r="R794" s="21">
        <f t="shared" si="235"/>
        <v>33.166666666666963</v>
      </c>
      <c r="S794" s="21">
        <f t="shared" si="236"/>
        <v>-16.97074267200755</v>
      </c>
      <c r="T794" s="21">
        <f t="shared" si="227"/>
        <v>86.147999999999996</v>
      </c>
      <c r="U794" s="37">
        <f>VLOOKUP(Time_Zone, 'LSTM LookUp'!$B$5:$D$8, 3, FALSE)</f>
        <v>-75</v>
      </c>
      <c r="V794" s="21">
        <f t="shared" si="237"/>
        <v>-13.859588427713396</v>
      </c>
      <c r="W794" s="21">
        <f t="shared" si="228"/>
        <v>52.683102893071634</v>
      </c>
      <c r="X794" s="21">
        <f t="shared" si="229"/>
        <v>0</v>
      </c>
      <c r="Y794" s="21">
        <f t="shared" si="230"/>
        <v>0</v>
      </c>
      <c r="Z794" s="21">
        <f t="shared" si="238"/>
        <v>0</v>
      </c>
      <c r="AA794" s="21">
        <f t="shared" si="231"/>
        <v>0</v>
      </c>
      <c r="AB794" s="21">
        <f t="shared" si="232"/>
        <v>0</v>
      </c>
      <c r="AC794" s="21">
        <f t="shared" si="233"/>
        <v>0</v>
      </c>
      <c r="AD794" s="21">
        <f t="shared" si="239"/>
        <v>0</v>
      </c>
      <c r="AE794" s="21" t="str">
        <f t="shared" si="234"/>
        <v>2/2/5:00</v>
      </c>
    </row>
    <row r="795" spans="2:31">
      <c r="B795" s="37">
        <v>2</v>
      </c>
      <c r="C795" s="38">
        <v>2</v>
      </c>
      <c r="D795" s="39">
        <v>6</v>
      </c>
      <c r="E795" s="17">
        <v>-12.8</v>
      </c>
      <c r="F795" s="17">
        <v>0</v>
      </c>
      <c r="G795" s="17">
        <v>0</v>
      </c>
      <c r="H795" s="37">
        <f t="shared" si="222"/>
        <v>8.9600000000000009</v>
      </c>
      <c r="I795" s="37">
        <f>IF(H795&lt;'Roof Calculator'!$G$8, 1, 0)</f>
        <v>1</v>
      </c>
      <c r="J795" s="37">
        <f>IF(H795&gt;='Roof Calculator'!$G$8, 1, 0)</f>
        <v>0</v>
      </c>
      <c r="K795" s="37">
        <f t="shared" si="223"/>
        <v>8.9600000000000009</v>
      </c>
      <c r="L795" s="37">
        <f t="shared" si="224"/>
        <v>0</v>
      </c>
      <c r="M795" s="37">
        <v>0</v>
      </c>
      <c r="N795" s="37">
        <f t="shared" si="225"/>
        <v>0</v>
      </c>
      <c r="O795" s="37">
        <v>0</v>
      </c>
      <c r="P795" s="37">
        <v>0</v>
      </c>
      <c r="Q795" s="21">
        <f t="shared" si="226"/>
        <v>39.790999999999997</v>
      </c>
      <c r="R795" s="21">
        <f t="shared" si="235"/>
        <v>33.208333333333627</v>
      </c>
      <c r="S795" s="21">
        <f t="shared" si="236"/>
        <v>-16.959116220281295</v>
      </c>
      <c r="T795" s="21">
        <f t="shared" si="227"/>
        <v>86.147999999999996</v>
      </c>
      <c r="U795" s="37">
        <f>VLOOKUP(Time_Zone, 'LSTM LookUp'!$B$5:$D$8, 3, FALSE)</f>
        <v>-75</v>
      </c>
      <c r="V795" s="21">
        <f t="shared" si="237"/>
        <v>-13.865345451094271</v>
      </c>
      <c r="W795" s="21">
        <f t="shared" si="228"/>
        <v>67.681663637226393</v>
      </c>
      <c r="X795" s="21">
        <f t="shared" si="229"/>
        <v>0</v>
      </c>
      <c r="Y795" s="21">
        <f t="shared" si="230"/>
        <v>0</v>
      </c>
      <c r="Z795" s="21">
        <f t="shared" si="238"/>
        <v>0</v>
      </c>
      <c r="AA795" s="21">
        <f t="shared" si="231"/>
        <v>0</v>
      </c>
      <c r="AB795" s="21">
        <f t="shared" si="232"/>
        <v>0</v>
      </c>
      <c r="AC795" s="21">
        <f t="shared" si="233"/>
        <v>0</v>
      </c>
      <c r="AD795" s="21">
        <f t="shared" si="239"/>
        <v>0</v>
      </c>
      <c r="AE795" s="21" t="str">
        <f t="shared" si="234"/>
        <v>2/2/6:00</v>
      </c>
    </row>
    <row r="796" spans="2:31">
      <c r="B796" s="37">
        <v>2</v>
      </c>
      <c r="C796" s="38">
        <v>2</v>
      </c>
      <c r="D796" s="39">
        <v>7</v>
      </c>
      <c r="E796" s="17">
        <v>-12.8</v>
      </c>
      <c r="F796" s="17">
        <v>0</v>
      </c>
      <c r="G796" s="17">
        <v>0</v>
      </c>
      <c r="H796" s="37">
        <f t="shared" si="222"/>
        <v>8.9600000000000009</v>
      </c>
      <c r="I796" s="37">
        <f>IF(H796&lt;'Roof Calculator'!$G$8, 1, 0)</f>
        <v>1</v>
      </c>
      <c r="J796" s="37">
        <f>IF(H796&gt;='Roof Calculator'!$G$8, 1, 0)</f>
        <v>0</v>
      </c>
      <c r="K796" s="37">
        <f t="shared" si="223"/>
        <v>8.9600000000000009</v>
      </c>
      <c r="L796" s="37">
        <f t="shared" si="224"/>
        <v>0</v>
      </c>
      <c r="M796" s="37">
        <v>0</v>
      </c>
      <c r="N796" s="37">
        <f t="shared" si="225"/>
        <v>0</v>
      </c>
      <c r="O796" s="37">
        <v>0</v>
      </c>
      <c r="P796" s="37">
        <v>0</v>
      </c>
      <c r="Q796" s="21">
        <f t="shared" si="226"/>
        <v>39.790999999999997</v>
      </c>
      <c r="R796" s="21">
        <f t="shared" si="235"/>
        <v>33.250000000000291</v>
      </c>
      <c r="S796" s="21">
        <f t="shared" si="236"/>
        <v>-16.947481499678247</v>
      </c>
      <c r="T796" s="21">
        <f t="shared" si="227"/>
        <v>86.147999999999996</v>
      </c>
      <c r="U796" s="37">
        <f>VLOOKUP(Time_Zone, 'LSTM LookUp'!$B$5:$D$8, 3, FALSE)</f>
        <v>-75</v>
      </c>
      <c r="V796" s="21">
        <f t="shared" si="237"/>
        <v>-13.871080150519099</v>
      </c>
      <c r="W796" s="21">
        <f t="shared" si="228"/>
        <v>82.68022996237022</v>
      </c>
      <c r="X796" s="21">
        <f t="shared" si="229"/>
        <v>0</v>
      </c>
      <c r="Y796" s="21">
        <f t="shared" si="230"/>
        <v>0</v>
      </c>
      <c r="Z796" s="21">
        <f t="shared" si="238"/>
        <v>0</v>
      </c>
      <c r="AA796" s="21">
        <f t="shared" si="231"/>
        <v>0</v>
      </c>
      <c r="AB796" s="21">
        <f t="shared" si="232"/>
        <v>0</v>
      </c>
      <c r="AC796" s="21">
        <f t="shared" si="233"/>
        <v>0</v>
      </c>
      <c r="AD796" s="21">
        <f t="shared" si="239"/>
        <v>0</v>
      </c>
      <c r="AE796" s="21" t="str">
        <f t="shared" si="234"/>
        <v>2/2/7:00</v>
      </c>
    </row>
    <row r="797" spans="2:31">
      <c r="B797" s="37">
        <v>2</v>
      </c>
      <c r="C797" s="38">
        <v>2</v>
      </c>
      <c r="D797" s="39">
        <v>8</v>
      </c>
      <c r="E797" s="17">
        <v>-12.8</v>
      </c>
      <c r="F797" s="17">
        <v>1</v>
      </c>
      <c r="G797" s="17">
        <v>0</v>
      </c>
      <c r="H797" s="37">
        <f t="shared" si="222"/>
        <v>8.9600000000000009</v>
      </c>
      <c r="I797" s="37">
        <f>IF(H797&lt;'Roof Calculator'!$G$8, 1, 0)</f>
        <v>1</v>
      </c>
      <c r="J797" s="37">
        <f>IF(H797&gt;='Roof Calculator'!$G$8, 1, 0)</f>
        <v>0</v>
      </c>
      <c r="K797" s="37">
        <f t="shared" si="223"/>
        <v>8.9600000000000009</v>
      </c>
      <c r="L797" s="37">
        <f t="shared" si="224"/>
        <v>0</v>
      </c>
      <c r="M797" s="37">
        <v>0</v>
      </c>
      <c r="N797" s="37">
        <f t="shared" si="225"/>
        <v>1</v>
      </c>
      <c r="O797" s="37">
        <v>0</v>
      </c>
      <c r="P797" s="37">
        <v>0</v>
      </c>
      <c r="Q797" s="21">
        <f t="shared" si="226"/>
        <v>39.790999999999997</v>
      </c>
      <c r="R797" s="21">
        <f t="shared" si="235"/>
        <v>33.291666666666956</v>
      </c>
      <c r="S797" s="21">
        <f t="shared" si="236"/>
        <v>-16.935838517239159</v>
      </c>
      <c r="T797" s="21">
        <f t="shared" si="227"/>
        <v>86.147999999999996</v>
      </c>
      <c r="U797" s="37">
        <f>VLOOKUP(Time_Zone, 'LSTM LookUp'!$B$5:$D$8, 3, FALSE)</f>
        <v>-75</v>
      </c>
      <c r="V797" s="21">
        <f t="shared" si="237"/>
        <v>-13.876792521424685</v>
      </c>
      <c r="W797" s="21">
        <f t="shared" si="228"/>
        <v>97.678801869643792</v>
      </c>
      <c r="X797" s="21">
        <f t="shared" si="229"/>
        <v>0</v>
      </c>
      <c r="Y797" s="21">
        <f t="shared" si="230"/>
        <v>1</v>
      </c>
      <c r="Z797" s="21">
        <f t="shared" si="238"/>
        <v>0.31698253437383872</v>
      </c>
      <c r="AA797" s="21">
        <f t="shared" si="231"/>
        <v>0.31698253437383872</v>
      </c>
      <c r="AB797" s="21">
        <f t="shared" si="232"/>
        <v>0</v>
      </c>
      <c r="AC797" s="21">
        <f t="shared" si="233"/>
        <v>0</v>
      </c>
      <c r="AD797" s="21">
        <f t="shared" si="239"/>
        <v>0</v>
      </c>
      <c r="AE797" s="21" t="str">
        <f t="shared" si="234"/>
        <v>2/2/8:00</v>
      </c>
    </row>
    <row r="798" spans="2:31">
      <c r="B798" s="37">
        <v>2</v>
      </c>
      <c r="C798" s="38">
        <v>2</v>
      </c>
      <c r="D798" s="39">
        <v>9</v>
      </c>
      <c r="E798" s="17">
        <v>-12.8</v>
      </c>
      <c r="F798" s="17">
        <v>48</v>
      </c>
      <c r="G798" s="17">
        <v>6</v>
      </c>
      <c r="H798" s="37">
        <f t="shared" si="222"/>
        <v>8.9600000000000009</v>
      </c>
      <c r="I798" s="37">
        <f>IF(H798&lt;'Roof Calculator'!$G$8, 1, 0)</f>
        <v>1</v>
      </c>
      <c r="J798" s="37">
        <f>IF(H798&gt;='Roof Calculator'!$G$8, 1, 0)</f>
        <v>0</v>
      </c>
      <c r="K798" s="37">
        <f t="shared" si="223"/>
        <v>8.9600000000000009</v>
      </c>
      <c r="L798" s="37">
        <f t="shared" si="224"/>
        <v>0</v>
      </c>
      <c r="M798" s="37">
        <v>0</v>
      </c>
      <c r="N798" s="37">
        <f t="shared" si="225"/>
        <v>48</v>
      </c>
      <c r="O798" s="37">
        <v>0</v>
      </c>
      <c r="P798" s="37">
        <v>0</v>
      </c>
      <c r="Q798" s="21">
        <f t="shared" si="226"/>
        <v>39.790999999999997</v>
      </c>
      <c r="R798" s="21">
        <f t="shared" si="235"/>
        <v>33.33333333333362</v>
      </c>
      <c r="S798" s="21">
        <f t="shared" si="236"/>
        <v>-16.924187280006691</v>
      </c>
      <c r="T798" s="21">
        <f t="shared" si="227"/>
        <v>86.147999999999996</v>
      </c>
      <c r="U798" s="37">
        <f>VLOOKUP(Time_Zone, 'LSTM LookUp'!$B$5:$D$8, 3, FALSE)</f>
        <v>-75</v>
      </c>
      <c r="V798" s="21">
        <f t="shared" si="237"/>
        <v>-13.88248255929059</v>
      </c>
      <c r="W798" s="21">
        <f t="shared" si="228"/>
        <v>112.67737936017737</v>
      </c>
      <c r="X798" s="21">
        <f t="shared" si="229"/>
        <v>-2.8183125449434403</v>
      </c>
      <c r="Y798" s="21">
        <f t="shared" si="230"/>
        <v>45.181687455056561</v>
      </c>
      <c r="Z798" s="21">
        <f t="shared" si="238"/>
        <v>14.321805796790505</v>
      </c>
      <c r="AA798" s="21">
        <f t="shared" si="231"/>
        <v>14.321805796790505</v>
      </c>
      <c r="AB798" s="21">
        <f t="shared" si="232"/>
        <v>0</v>
      </c>
      <c r="AC798" s="21">
        <f t="shared" si="233"/>
        <v>0</v>
      </c>
      <c r="AD798" s="21">
        <f t="shared" si="239"/>
        <v>0</v>
      </c>
      <c r="AE798" s="21" t="str">
        <f t="shared" si="234"/>
        <v>2/2/9:00</v>
      </c>
    </row>
    <row r="799" spans="2:31">
      <c r="B799" s="37">
        <v>2</v>
      </c>
      <c r="C799" s="38">
        <v>2</v>
      </c>
      <c r="D799" s="39">
        <v>10</v>
      </c>
      <c r="E799" s="17">
        <v>-12.2</v>
      </c>
      <c r="F799" s="17">
        <v>123</v>
      </c>
      <c r="G799" s="17">
        <v>6</v>
      </c>
      <c r="H799" s="37">
        <f t="shared" si="222"/>
        <v>10.039999999999999</v>
      </c>
      <c r="I799" s="37">
        <f>IF(H799&lt;'Roof Calculator'!$G$8, 1, 0)</f>
        <v>1</v>
      </c>
      <c r="J799" s="37">
        <f>IF(H799&gt;='Roof Calculator'!$G$8, 1, 0)</f>
        <v>0</v>
      </c>
      <c r="K799" s="37">
        <f t="shared" si="223"/>
        <v>10.039999999999999</v>
      </c>
      <c r="L799" s="37">
        <f t="shared" si="224"/>
        <v>0</v>
      </c>
      <c r="M799" s="37">
        <v>0</v>
      </c>
      <c r="N799" s="37">
        <f t="shared" si="225"/>
        <v>123</v>
      </c>
      <c r="O799" s="37">
        <v>0</v>
      </c>
      <c r="P799" s="37">
        <v>0</v>
      </c>
      <c r="Q799" s="21">
        <f t="shared" si="226"/>
        <v>39.790999999999997</v>
      </c>
      <c r="R799" s="21">
        <f t="shared" si="235"/>
        <v>33.375000000000284</v>
      </c>
      <c r="S799" s="21">
        <f t="shared" si="236"/>
        <v>-16.912527795025376</v>
      </c>
      <c r="T799" s="21">
        <f t="shared" si="227"/>
        <v>86.147999999999996</v>
      </c>
      <c r="U799" s="37">
        <f>VLOOKUP(Time_Zone, 'LSTM LookUp'!$B$5:$D$8, 3, FALSE)</f>
        <v>-75</v>
      </c>
      <c r="V799" s="21">
        <f t="shared" si="237"/>
        <v>-13.888150259639117</v>
      </c>
      <c r="W799" s="21">
        <f t="shared" si="228"/>
        <v>127.67596243509018</v>
      </c>
      <c r="X799" s="21">
        <f t="shared" si="229"/>
        <v>-3.8130060993773962</v>
      </c>
      <c r="Y799" s="21">
        <f t="shared" si="230"/>
        <v>119.18699390062261</v>
      </c>
      <c r="Z799" s="21">
        <f t="shared" si="238"/>
        <v>37.780195391018616</v>
      </c>
      <c r="AA799" s="21">
        <f t="shared" si="231"/>
        <v>37.780195391018616</v>
      </c>
      <c r="AB799" s="21">
        <f t="shared" si="232"/>
        <v>0</v>
      </c>
      <c r="AC799" s="21">
        <f t="shared" si="233"/>
        <v>0</v>
      </c>
      <c r="AD799" s="21">
        <f t="shared" si="239"/>
        <v>0</v>
      </c>
      <c r="AE799" s="21" t="str">
        <f t="shared" si="234"/>
        <v>2/2/10:00</v>
      </c>
    </row>
    <row r="800" spans="2:31">
      <c r="B800" s="37">
        <v>2</v>
      </c>
      <c r="C800" s="38">
        <v>2</v>
      </c>
      <c r="D800" s="39">
        <v>11</v>
      </c>
      <c r="E800" s="17">
        <v>-11.1</v>
      </c>
      <c r="F800" s="17">
        <v>212</v>
      </c>
      <c r="G800" s="17">
        <v>2</v>
      </c>
      <c r="H800" s="37">
        <f t="shared" si="222"/>
        <v>12.020000000000003</v>
      </c>
      <c r="I800" s="37">
        <f>IF(H800&lt;'Roof Calculator'!$G$8, 1, 0)</f>
        <v>1</v>
      </c>
      <c r="J800" s="37">
        <f>IF(H800&gt;='Roof Calculator'!$G$8, 1, 0)</f>
        <v>0</v>
      </c>
      <c r="K800" s="37">
        <f t="shared" si="223"/>
        <v>12.020000000000003</v>
      </c>
      <c r="L800" s="37">
        <f t="shared" si="224"/>
        <v>0</v>
      </c>
      <c r="M800" s="37">
        <v>0</v>
      </c>
      <c r="N800" s="37">
        <f t="shared" si="225"/>
        <v>212</v>
      </c>
      <c r="O800" s="37">
        <v>0</v>
      </c>
      <c r="P800" s="37">
        <v>0</v>
      </c>
      <c r="Q800" s="21">
        <f t="shared" si="226"/>
        <v>39.790999999999997</v>
      </c>
      <c r="R800" s="21">
        <f t="shared" si="235"/>
        <v>33.416666666666949</v>
      </c>
      <c r="S800" s="21">
        <f t="shared" si="236"/>
        <v>-16.900860069341636</v>
      </c>
      <c r="T800" s="21">
        <f t="shared" si="227"/>
        <v>86.147999999999996</v>
      </c>
      <c r="U800" s="37">
        <f>VLOOKUP(Time_Zone, 'LSTM LookUp'!$B$5:$D$8, 3, FALSE)</f>
        <v>-75</v>
      </c>
      <c r="V800" s="21">
        <f t="shared" si="237"/>
        <v>-13.89379561803535</v>
      </c>
      <c r="W800" s="21">
        <f t="shared" si="228"/>
        <v>142.67455109549118</v>
      </c>
      <c r="X800" s="21">
        <f t="shared" si="229"/>
        <v>-1.541374277856405</v>
      </c>
      <c r="Y800" s="21">
        <f t="shared" si="230"/>
        <v>210.45862572214361</v>
      </c>
      <c r="Z800" s="21">
        <f t="shared" si="238"/>
        <v>66.711708562240247</v>
      </c>
      <c r="AA800" s="21">
        <f t="shared" si="231"/>
        <v>66.711708562240247</v>
      </c>
      <c r="AB800" s="21">
        <f t="shared" si="232"/>
        <v>0</v>
      </c>
      <c r="AC800" s="21">
        <f t="shared" si="233"/>
        <v>0</v>
      </c>
      <c r="AD800" s="21">
        <f t="shared" si="239"/>
        <v>0</v>
      </c>
      <c r="AE800" s="21" t="str">
        <f t="shared" si="234"/>
        <v>2/2/11:00</v>
      </c>
    </row>
    <row r="801" spans="2:31">
      <c r="B801" s="37">
        <v>2</v>
      </c>
      <c r="C801" s="38">
        <v>2</v>
      </c>
      <c r="D801" s="39">
        <v>12</v>
      </c>
      <c r="E801" s="17">
        <v>-11.1</v>
      </c>
      <c r="F801" s="17">
        <v>265</v>
      </c>
      <c r="G801" s="17">
        <v>11</v>
      </c>
      <c r="H801" s="37">
        <f t="shared" si="222"/>
        <v>12.020000000000003</v>
      </c>
      <c r="I801" s="37">
        <f>IF(H801&lt;'Roof Calculator'!$G$8, 1, 0)</f>
        <v>1</v>
      </c>
      <c r="J801" s="37">
        <f>IF(H801&gt;='Roof Calculator'!$G$8, 1, 0)</f>
        <v>0</v>
      </c>
      <c r="K801" s="37">
        <f t="shared" si="223"/>
        <v>12.020000000000003</v>
      </c>
      <c r="L801" s="37">
        <f t="shared" si="224"/>
        <v>0</v>
      </c>
      <c r="M801" s="37">
        <v>0</v>
      </c>
      <c r="N801" s="37">
        <f t="shared" si="225"/>
        <v>265</v>
      </c>
      <c r="O801" s="37">
        <v>0</v>
      </c>
      <c r="P801" s="37">
        <v>0</v>
      </c>
      <c r="Q801" s="21">
        <f t="shared" si="226"/>
        <v>39.790999999999997</v>
      </c>
      <c r="R801" s="21">
        <f t="shared" si="235"/>
        <v>33.458333333333613</v>
      </c>
      <c r="S801" s="21">
        <f t="shared" si="236"/>
        <v>-16.889184110003757</v>
      </c>
      <c r="T801" s="21">
        <f t="shared" si="227"/>
        <v>86.147999999999996</v>
      </c>
      <c r="U801" s="37">
        <f>VLOOKUP(Time_Zone, 'LSTM LookUp'!$B$5:$D$8, 3, FALSE)</f>
        <v>-75</v>
      </c>
      <c r="V801" s="21">
        <f t="shared" si="237"/>
        <v>-13.899418630087117</v>
      </c>
      <c r="W801" s="21">
        <f t="shared" si="228"/>
        <v>157.67314534247819</v>
      </c>
      <c r="X801" s="21">
        <f t="shared" si="229"/>
        <v>-9.5265856698104372</v>
      </c>
      <c r="Y801" s="21">
        <f t="shared" si="230"/>
        <v>255.47341433018957</v>
      </c>
      <c r="Z801" s="21">
        <f t="shared" si="238"/>
        <v>80.980610339521263</v>
      </c>
      <c r="AA801" s="21">
        <f t="shared" si="231"/>
        <v>80.980610339521263</v>
      </c>
      <c r="AB801" s="21">
        <f t="shared" si="232"/>
        <v>0</v>
      </c>
      <c r="AC801" s="21">
        <f t="shared" si="233"/>
        <v>0</v>
      </c>
      <c r="AD801" s="21">
        <f t="shared" si="239"/>
        <v>0</v>
      </c>
      <c r="AE801" s="21" t="str">
        <f t="shared" si="234"/>
        <v>2/2/12:00</v>
      </c>
    </row>
    <row r="802" spans="2:31">
      <c r="B802" s="37">
        <v>2</v>
      </c>
      <c r="C802" s="38">
        <v>2</v>
      </c>
      <c r="D802" s="39">
        <v>13</v>
      </c>
      <c r="E802" s="17">
        <v>-9.4</v>
      </c>
      <c r="F802" s="17">
        <v>314</v>
      </c>
      <c r="G802" s="17">
        <v>85</v>
      </c>
      <c r="H802" s="37">
        <f t="shared" si="222"/>
        <v>15.079999999999998</v>
      </c>
      <c r="I802" s="37">
        <f>IF(H802&lt;'Roof Calculator'!$G$8, 1, 0)</f>
        <v>1</v>
      </c>
      <c r="J802" s="37">
        <f>IF(H802&gt;='Roof Calculator'!$G$8, 1, 0)</f>
        <v>0</v>
      </c>
      <c r="K802" s="37">
        <f t="shared" si="223"/>
        <v>15.079999999999998</v>
      </c>
      <c r="L802" s="37">
        <f t="shared" si="224"/>
        <v>0</v>
      </c>
      <c r="M802" s="37">
        <v>0</v>
      </c>
      <c r="N802" s="37">
        <f t="shared" si="225"/>
        <v>314</v>
      </c>
      <c r="O802" s="37">
        <v>0</v>
      </c>
      <c r="P802" s="37">
        <v>0</v>
      </c>
      <c r="Q802" s="21">
        <f t="shared" si="226"/>
        <v>39.790999999999997</v>
      </c>
      <c r="R802" s="21">
        <f t="shared" si="235"/>
        <v>33.500000000000277</v>
      </c>
      <c r="S802" s="21">
        <f t="shared" si="236"/>
        <v>-16.87749992406188</v>
      </c>
      <c r="T802" s="21">
        <f t="shared" si="227"/>
        <v>86.147999999999996</v>
      </c>
      <c r="U802" s="37">
        <f>VLOOKUP(Time_Zone, 'LSTM LookUp'!$B$5:$D$8, 3, FALSE)</f>
        <v>-75</v>
      </c>
      <c r="V802" s="21">
        <f t="shared" si="237"/>
        <v>-13.905019291445045</v>
      </c>
      <c r="W802" s="21">
        <f t="shared" si="228"/>
        <v>172.67174517713875</v>
      </c>
      <c r="X802" s="21">
        <f t="shared" si="229"/>
        <v>-77.782447121279546</v>
      </c>
      <c r="Y802" s="21">
        <f t="shared" si="230"/>
        <v>236.21755287872045</v>
      </c>
      <c r="Z802" s="21">
        <f t="shared" si="238"/>
        <v>74.876838575083084</v>
      </c>
      <c r="AA802" s="21">
        <f t="shared" si="231"/>
        <v>74.876838575083084</v>
      </c>
      <c r="AB802" s="21">
        <f t="shared" si="232"/>
        <v>0</v>
      </c>
      <c r="AC802" s="21">
        <f t="shared" si="233"/>
        <v>0</v>
      </c>
      <c r="AD802" s="21">
        <f t="shared" si="239"/>
        <v>0</v>
      </c>
      <c r="AE802" s="21" t="str">
        <f t="shared" si="234"/>
        <v>2/2/13:00</v>
      </c>
    </row>
    <row r="803" spans="2:31">
      <c r="B803" s="37">
        <v>2</v>
      </c>
      <c r="C803" s="38">
        <v>2</v>
      </c>
      <c r="D803" s="39">
        <v>14</v>
      </c>
      <c r="E803" s="17">
        <v>-8.9</v>
      </c>
      <c r="F803" s="17">
        <v>326</v>
      </c>
      <c r="G803" s="17">
        <v>296</v>
      </c>
      <c r="H803" s="37">
        <f t="shared" si="222"/>
        <v>15.979999999999997</v>
      </c>
      <c r="I803" s="37">
        <f>IF(H803&lt;'Roof Calculator'!$G$8, 1, 0)</f>
        <v>1</v>
      </c>
      <c r="J803" s="37">
        <f>IF(H803&gt;='Roof Calculator'!$G$8, 1, 0)</f>
        <v>0</v>
      </c>
      <c r="K803" s="37">
        <f t="shared" si="223"/>
        <v>15.979999999999997</v>
      </c>
      <c r="L803" s="37">
        <f t="shared" si="224"/>
        <v>0</v>
      </c>
      <c r="M803" s="37">
        <v>0</v>
      </c>
      <c r="N803" s="37">
        <f t="shared" si="225"/>
        <v>326</v>
      </c>
      <c r="O803" s="37">
        <v>0</v>
      </c>
      <c r="P803" s="37">
        <v>0</v>
      </c>
      <c r="Q803" s="21">
        <f t="shared" si="226"/>
        <v>39.790999999999997</v>
      </c>
      <c r="R803" s="21">
        <f t="shared" si="235"/>
        <v>33.541666666666941</v>
      </c>
      <c r="S803" s="21">
        <f t="shared" si="236"/>
        <v>-16.865807518568001</v>
      </c>
      <c r="T803" s="21">
        <f t="shared" si="227"/>
        <v>86.147999999999996</v>
      </c>
      <c r="U803" s="37">
        <f>VLOOKUP(Time_Zone, 'LSTM LookUp'!$B$5:$D$8, 3, FALSE)</f>
        <v>-75</v>
      </c>
      <c r="V803" s="21">
        <f t="shared" si="237"/>
        <v>-13.910597597802512</v>
      </c>
      <c r="W803" s="21">
        <f t="shared" si="228"/>
        <v>187.67035060054934</v>
      </c>
      <c r="X803" s="21">
        <f t="shared" si="229"/>
        <v>-270.67268708905442</v>
      </c>
      <c r="Y803" s="21">
        <f t="shared" si="230"/>
        <v>55.327312910945579</v>
      </c>
      <c r="Z803" s="21">
        <f t="shared" si="238"/>
        <v>17.537791866605936</v>
      </c>
      <c r="AA803" s="21">
        <f t="shared" si="231"/>
        <v>17.537791866605936</v>
      </c>
      <c r="AB803" s="21">
        <f t="shared" si="232"/>
        <v>0</v>
      </c>
      <c r="AC803" s="21">
        <f t="shared" si="233"/>
        <v>0</v>
      </c>
      <c r="AD803" s="21">
        <f t="shared" si="239"/>
        <v>0</v>
      </c>
      <c r="AE803" s="21" t="str">
        <f t="shared" si="234"/>
        <v>2/2/14:00</v>
      </c>
    </row>
    <row r="804" spans="2:31">
      <c r="B804" s="37">
        <v>2</v>
      </c>
      <c r="C804" s="38">
        <v>2</v>
      </c>
      <c r="D804" s="39">
        <v>15</v>
      </c>
      <c r="E804" s="17">
        <v>-8.9</v>
      </c>
      <c r="F804" s="17">
        <v>261</v>
      </c>
      <c r="G804" s="17">
        <v>148</v>
      </c>
      <c r="H804" s="37">
        <f t="shared" si="222"/>
        <v>15.979999999999997</v>
      </c>
      <c r="I804" s="37">
        <f>IF(H804&lt;'Roof Calculator'!$G$8, 1, 0)</f>
        <v>1</v>
      </c>
      <c r="J804" s="37">
        <f>IF(H804&gt;='Roof Calculator'!$G$8, 1, 0)</f>
        <v>0</v>
      </c>
      <c r="K804" s="37">
        <f t="shared" si="223"/>
        <v>15.979999999999997</v>
      </c>
      <c r="L804" s="37">
        <f t="shared" si="224"/>
        <v>0</v>
      </c>
      <c r="M804" s="37">
        <v>0</v>
      </c>
      <c r="N804" s="37">
        <f t="shared" si="225"/>
        <v>261</v>
      </c>
      <c r="O804" s="37">
        <v>0</v>
      </c>
      <c r="P804" s="37">
        <v>0</v>
      </c>
      <c r="Q804" s="21">
        <f t="shared" si="226"/>
        <v>39.790999999999997</v>
      </c>
      <c r="R804" s="21">
        <f t="shared" si="235"/>
        <v>33.583333333333606</v>
      </c>
      <c r="S804" s="21">
        <f t="shared" si="236"/>
        <v>-16.854106900575964</v>
      </c>
      <c r="T804" s="21">
        <f t="shared" si="227"/>
        <v>86.147999999999996</v>
      </c>
      <c r="U804" s="37">
        <f>VLOOKUP(Time_Zone, 'LSTM LookUp'!$B$5:$D$8, 3, FALSE)</f>
        <v>-75</v>
      </c>
      <c r="V804" s="21">
        <f t="shared" si="237"/>
        <v>-13.916153544895707</v>
      </c>
      <c r="W804" s="21">
        <f t="shared" si="228"/>
        <v>202.66896161377605</v>
      </c>
      <c r="X804" s="21">
        <f t="shared" si="229"/>
        <v>-127.89041535269961</v>
      </c>
      <c r="Y804" s="21">
        <f t="shared" si="230"/>
        <v>133.10958464730038</v>
      </c>
      <c r="Z804" s="21">
        <f t="shared" si="238"/>
        <v>42.193413490950284</v>
      </c>
      <c r="AA804" s="21">
        <f t="shared" si="231"/>
        <v>42.193413490950284</v>
      </c>
      <c r="AB804" s="21">
        <f t="shared" si="232"/>
        <v>0</v>
      </c>
      <c r="AC804" s="21">
        <f t="shared" si="233"/>
        <v>0</v>
      </c>
      <c r="AD804" s="21">
        <f t="shared" si="239"/>
        <v>0</v>
      </c>
      <c r="AE804" s="21" t="str">
        <f t="shared" si="234"/>
        <v>2/2/15:00</v>
      </c>
    </row>
    <row r="805" spans="2:31">
      <c r="B805" s="37">
        <v>2</v>
      </c>
      <c r="C805" s="38">
        <v>2</v>
      </c>
      <c r="D805" s="39">
        <v>16</v>
      </c>
      <c r="E805" s="17">
        <v>-8.9</v>
      </c>
      <c r="F805" s="17">
        <v>152</v>
      </c>
      <c r="G805" s="17">
        <v>322</v>
      </c>
      <c r="H805" s="37">
        <f t="shared" si="222"/>
        <v>15.979999999999997</v>
      </c>
      <c r="I805" s="37">
        <f>IF(H805&lt;'Roof Calculator'!$G$8, 1, 0)</f>
        <v>1</v>
      </c>
      <c r="J805" s="37">
        <f>IF(H805&gt;='Roof Calculator'!$G$8, 1, 0)</f>
        <v>0</v>
      </c>
      <c r="K805" s="37">
        <f t="shared" si="223"/>
        <v>15.979999999999997</v>
      </c>
      <c r="L805" s="37">
        <f t="shared" si="224"/>
        <v>0</v>
      </c>
      <c r="M805" s="37">
        <v>0</v>
      </c>
      <c r="N805" s="37">
        <f t="shared" si="225"/>
        <v>152</v>
      </c>
      <c r="O805" s="37">
        <v>0</v>
      </c>
      <c r="P805" s="37">
        <v>0</v>
      </c>
      <c r="Q805" s="21">
        <f t="shared" si="226"/>
        <v>39.790999999999997</v>
      </c>
      <c r="R805" s="21">
        <f t="shared" si="235"/>
        <v>33.62500000000027</v>
      </c>
      <c r="S805" s="21">
        <f t="shared" si="236"/>
        <v>-16.84239807714145</v>
      </c>
      <c r="T805" s="21">
        <f t="shared" si="227"/>
        <v>86.147999999999996</v>
      </c>
      <c r="U805" s="37">
        <f>VLOOKUP(Time_Zone, 'LSTM LookUp'!$B$5:$D$8, 3, FALSE)</f>
        <v>-75</v>
      </c>
      <c r="V805" s="21">
        <f t="shared" si="237"/>
        <v>-13.921687128503578</v>
      </c>
      <c r="W805" s="21">
        <f t="shared" si="228"/>
        <v>217.66757821787411</v>
      </c>
      <c r="X805" s="21">
        <f t="shared" si="229"/>
        <v>-247.15755950120894</v>
      </c>
      <c r="Y805" s="21">
        <f t="shared" si="230"/>
        <v>-95.157559501208937</v>
      </c>
      <c r="Z805" s="21">
        <f t="shared" si="238"/>
        <v>-30.163284375522565</v>
      </c>
      <c r="AA805" s="21">
        <f t="shared" si="231"/>
        <v>-30.163284375522565</v>
      </c>
      <c r="AB805" s="21">
        <f t="shared" si="232"/>
        <v>0</v>
      </c>
      <c r="AC805" s="21">
        <f t="shared" si="233"/>
        <v>0</v>
      </c>
      <c r="AD805" s="21">
        <f t="shared" si="239"/>
        <v>0</v>
      </c>
      <c r="AE805" s="21" t="str">
        <f t="shared" si="234"/>
        <v>2/2/16:00</v>
      </c>
    </row>
    <row r="806" spans="2:31">
      <c r="B806" s="37">
        <v>2</v>
      </c>
      <c r="C806" s="38">
        <v>2</v>
      </c>
      <c r="D806" s="39">
        <v>17</v>
      </c>
      <c r="E806" s="17">
        <v>-8.9</v>
      </c>
      <c r="F806" s="17">
        <v>79</v>
      </c>
      <c r="G806" s="17">
        <v>641</v>
      </c>
      <c r="H806" s="37">
        <f t="shared" si="222"/>
        <v>15.979999999999997</v>
      </c>
      <c r="I806" s="37">
        <f>IF(H806&lt;'Roof Calculator'!$G$8, 1, 0)</f>
        <v>1</v>
      </c>
      <c r="J806" s="37">
        <f>IF(H806&gt;='Roof Calculator'!$G$8, 1, 0)</f>
        <v>0</v>
      </c>
      <c r="K806" s="37">
        <f t="shared" si="223"/>
        <v>15.979999999999997</v>
      </c>
      <c r="L806" s="37">
        <f t="shared" si="224"/>
        <v>0</v>
      </c>
      <c r="M806" s="37">
        <v>0</v>
      </c>
      <c r="N806" s="37">
        <f t="shared" si="225"/>
        <v>79</v>
      </c>
      <c r="O806" s="37">
        <v>0</v>
      </c>
      <c r="P806" s="37">
        <v>0</v>
      </c>
      <c r="Q806" s="21">
        <f t="shared" si="226"/>
        <v>39.790999999999997</v>
      </c>
      <c r="R806" s="21">
        <f t="shared" si="235"/>
        <v>33.666666666666934</v>
      </c>
      <c r="S806" s="21">
        <f t="shared" si="236"/>
        <v>-16.830681055321978</v>
      </c>
      <c r="T806" s="21">
        <f t="shared" si="227"/>
        <v>86.147999999999996</v>
      </c>
      <c r="U806" s="37">
        <f>VLOOKUP(Time_Zone, 'LSTM LookUp'!$B$5:$D$8, 3, FALSE)</f>
        <v>-75</v>
      </c>
      <c r="V806" s="21">
        <f t="shared" si="237"/>
        <v>-13.927198344447886</v>
      </c>
      <c r="W806" s="21">
        <f t="shared" si="228"/>
        <v>232.66620041388802</v>
      </c>
      <c r="X806" s="21">
        <f t="shared" si="229"/>
        <v>-404.68674283831808</v>
      </c>
      <c r="Y806" s="21">
        <f t="shared" si="230"/>
        <v>-325.68674283831808</v>
      </c>
      <c r="Z806" s="21">
        <f t="shared" si="238"/>
        <v>-103.23700915685075</v>
      </c>
      <c r="AA806" s="21">
        <f t="shared" si="231"/>
        <v>-103.23700915685075</v>
      </c>
      <c r="AB806" s="21">
        <f t="shared" si="232"/>
        <v>0</v>
      </c>
      <c r="AC806" s="21">
        <f t="shared" si="233"/>
        <v>0</v>
      </c>
      <c r="AD806" s="21">
        <f t="shared" si="239"/>
        <v>0</v>
      </c>
      <c r="AE806" s="21" t="str">
        <f t="shared" si="234"/>
        <v>2/2/17:00</v>
      </c>
    </row>
    <row r="807" spans="2:31">
      <c r="B807" s="37">
        <v>2</v>
      </c>
      <c r="C807" s="38">
        <v>2</v>
      </c>
      <c r="D807" s="39">
        <v>18</v>
      </c>
      <c r="E807" s="17">
        <v>-11.1</v>
      </c>
      <c r="F807" s="17">
        <v>39</v>
      </c>
      <c r="G807" s="17">
        <v>198</v>
      </c>
      <c r="H807" s="37">
        <f t="shared" si="222"/>
        <v>12.020000000000003</v>
      </c>
      <c r="I807" s="37">
        <f>IF(H807&lt;'Roof Calculator'!$G$8, 1, 0)</f>
        <v>1</v>
      </c>
      <c r="J807" s="37">
        <f>IF(H807&gt;='Roof Calculator'!$G$8, 1, 0)</f>
        <v>0</v>
      </c>
      <c r="K807" s="37">
        <f t="shared" si="223"/>
        <v>12.020000000000003</v>
      </c>
      <c r="L807" s="37">
        <f t="shared" si="224"/>
        <v>0</v>
      </c>
      <c r="M807" s="37">
        <v>0</v>
      </c>
      <c r="N807" s="37">
        <f t="shared" si="225"/>
        <v>39</v>
      </c>
      <c r="O807" s="37">
        <v>0</v>
      </c>
      <c r="P807" s="37">
        <v>0</v>
      </c>
      <c r="Q807" s="21">
        <f t="shared" si="226"/>
        <v>39.790999999999997</v>
      </c>
      <c r="R807" s="21">
        <f t="shared" si="235"/>
        <v>33.708333333333599</v>
      </c>
      <c r="S807" s="21">
        <f t="shared" si="236"/>
        <v>-16.818955842176866</v>
      </c>
      <c r="T807" s="21">
        <f t="shared" si="227"/>
        <v>86.147999999999996</v>
      </c>
      <c r="U807" s="37">
        <f>VLOOKUP(Time_Zone, 'LSTM LookUp'!$B$5:$D$8, 3, FALSE)</f>
        <v>-75</v>
      </c>
      <c r="V807" s="21">
        <f t="shared" si="237"/>
        <v>-13.93268718859318</v>
      </c>
      <c r="W807" s="21">
        <f t="shared" si="228"/>
        <v>247.66482820285171</v>
      </c>
      <c r="X807" s="21">
        <f t="shared" si="229"/>
        <v>-92.009302041246869</v>
      </c>
      <c r="Y807" s="21">
        <f t="shared" si="230"/>
        <v>-53.009302041246869</v>
      </c>
      <c r="Z807" s="21">
        <f t="shared" si="238"/>
        <v>-16.803022906422736</v>
      </c>
      <c r="AA807" s="21">
        <f t="shared" si="231"/>
        <v>-16.803022906422736</v>
      </c>
      <c r="AB807" s="21">
        <f t="shared" si="232"/>
        <v>0</v>
      </c>
      <c r="AC807" s="21">
        <f t="shared" si="233"/>
        <v>0</v>
      </c>
      <c r="AD807" s="21">
        <f t="shared" si="239"/>
        <v>0</v>
      </c>
      <c r="AE807" s="21" t="str">
        <f t="shared" si="234"/>
        <v>2/2/18:00</v>
      </c>
    </row>
    <row r="808" spans="2:31">
      <c r="B808" s="37">
        <v>2</v>
      </c>
      <c r="C808" s="38">
        <v>2</v>
      </c>
      <c r="D808" s="39">
        <v>19</v>
      </c>
      <c r="E808" s="17">
        <v>-13.3</v>
      </c>
      <c r="F808" s="17">
        <v>0</v>
      </c>
      <c r="G808" s="17">
        <v>0</v>
      </c>
      <c r="H808" s="37">
        <f t="shared" si="222"/>
        <v>8.0599999999999987</v>
      </c>
      <c r="I808" s="37">
        <f>IF(H808&lt;'Roof Calculator'!$G$8, 1, 0)</f>
        <v>1</v>
      </c>
      <c r="J808" s="37">
        <f>IF(H808&gt;='Roof Calculator'!$G$8, 1, 0)</f>
        <v>0</v>
      </c>
      <c r="K808" s="37">
        <f t="shared" si="223"/>
        <v>8.0599999999999987</v>
      </c>
      <c r="L808" s="37">
        <f t="shared" si="224"/>
        <v>0</v>
      </c>
      <c r="M808" s="37">
        <v>0</v>
      </c>
      <c r="N808" s="37">
        <f t="shared" si="225"/>
        <v>0</v>
      </c>
      <c r="O808" s="37">
        <v>0</v>
      </c>
      <c r="P808" s="37">
        <v>0</v>
      </c>
      <c r="Q808" s="21">
        <f t="shared" si="226"/>
        <v>39.790999999999997</v>
      </c>
      <c r="R808" s="21">
        <f t="shared" si="235"/>
        <v>33.750000000000263</v>
      </c>
      <c r="S808" s="21">
        <f t="shared" si="236"/>
        <v>-16.807222444767284</v>
      </c>
      <c r="T808" s="21">
        <f t="shared" si="227"/>
        <v>86.147999999999996</v>
      </c>
      <c r="U808" s="37">
        <f>VLOOKUP(Time_Zone, 'LSTM LookUp'!$B$5:$D$8, 3, FALSE)</f>
        <v>-75</v>
      </c>
      <c r="V808" s="21">
        <f t="shared" si="237"/>
        <v>-13.938153656846819</v>
      </c>
      <c r="W808" s="21">
        <f t="shared" si="228"/>
        <v>262.6634615857883</v>
      </c>
      <c r="X808" s="21">
        <f t="shared" si="229"/>
        <v>0</v>
      </c>
      <c r="Y808" s="21">
        <f t="shared" si="230"/>
        <v>0</v>
      </c>
      <c r="Z808" s="21">
        <f t="shared" si="238"/>
        <v>0</v>
      </c>
      <c r="AA808" s="21">
        <f t="shared" si="231"/>
        <v>0</v>
      </c>
      <c r="AB808" s="21">
        <f t="shared" si="232"/>
        <v>0</v>
      </c>
      <c r="AC808" s="21">
        <f t="shared" si="233"/>
        <v>0</v>
      </c>
      <c r="AD808" s="21">
        <f t="shared" si="239"/>
        <v>0</v>
      </c>
      <c r="AE808" s="21" t="str">
        <f t="shared" si="234"/>
        <v>2/2/19:00</v>
      </c>
    </row>
    <row r="809" spans="2:31">
      <c r="B809" s="37">
        <v>2</v>
      </c>
      <c r="C809" s="38">
        <v>2</v>
      </c>
      <c r="D809" s="39">
        <v>20</v>
      </c>
      <c r="E809" s="17">
        <v>-13.3</v>
      </c>
      <c r="F809" s="17">
        <v>0</v>
      </c>
      <c r="G809" s="17">
        <v>0</v>
      </c>
      <c r="H809" s="37">
        <f t="shared" si="222"/>
        <v>8.0599999999999987</v>
      </c>
      <c r="I809" s="37">
        <f>IF(H809&lt;'Roof Calculator'!$G$8, 1, 0)</f>
        <v>1</v>
      </c>
      <c r="J809" s="37">
        <f>IF(H809&gt;='Roof Calculator'!$G$8, 1, 0)</f>
        <v>0</v>
      </c>
      <c r="K809" s="37">
        <f t="shared" si="223"/>
        <v>8.0599999999999987</v>
      </c>
      <c r="L809" s="37">
        <f t="shared" si="224"/>
        <v>0</v>
      </c>
      <c r="M809" s="37">
        <v>0</v>
      </c>
      <c r="N809" s="37">
        <f t="shared" si="225"/>
        <v>0</v>
      </c>
      <c r="O809" s="37">
        <v>0</v>
      </c>
      <c r="P809" s="37">
        <v>0</v>
      </c>
      <c r="Q809" s="21">
        <f t="shared" si="226"/>
        <v>39.790999999999997</v>
      </c>
      <c r="R809" s="21">
        <f t="shared" si="235"/>
        <v>33.791666666666927</v>
      </c>
      <c r="S809" s="21">
        <f t="shared" si="236"/>
        <v>-16.795480870156172</v>
      </c>
      <c r="T809" s="21">
        <f t="shared" si="227"/>
        <v>86.147999999999996</v>
      </c>
      <c r="U809" s="37">
        <f>VLOOKUP(Time_Zone, 'LSTM LookUp'!$B$5:$D$8, 3, FALSE)</f>
        <v>-75</v>
      </c>
      <c r="V809" s="21">
        <f t="shared" si="237"/>
        <v>-13.943597745158961</v>
      </c>
      <c r="W809" s="21">
        <f t="shared" si="228"/>
        <v>277.66210056371028</v>
      </c>
      <c r="X809" s="21">
        <f t="shared" si="229"/>
        <v>0</v>
      </c>
      <c r="Y809" s="21">
        <f t="shared" si="230"/>
        <v>0</v>
      </c>
      <c r="Z809" s="21">
        <f t="shared" si="238"/>
        <v>0</v>
      </c>
      <c r="AA809" s="21">
        <f t="shared" si="231"/>
        <v>0</v>
      </c>
      <c r="AB809" s="21">
        <f t="shared" si="232"/>
        <v>0</v>
      </c>
      <c r="AC809" s="21">
        <f t="shared" si="233"/>
        <v>0</v>
      </c>
      <c r="AD809" s="21">
        <f t="shared" si="239"/>
        <v>0</v>
      </c>
      <c r="AE809" s="21" t="str">
        <f t="shared" si="234"/>
        <v>2/2/20:00</v>
      </c>
    </row>
    <row r="810" spans="2:31">
      <c r="B810" s="37">
        <v>2</v>
      </c>
      <c r="C810" s="38">
        <v>2</v>
      </c>
      <c r="D810" s="39">
        <v>21</v>
      </c>
      <c r="E810" s="17">
        <v>-15</v>
      </c>
      <c r="F810" s="17">
        <v>0</v>
      </c>
      <c r="G810" s="17">
        <v>0</v>
      </c>
      <c r="H810" s="37">
        <f t="shared" si="222"/>
        <v>5</v>
      </c>
      <c r="I810" s="37">
        <f>IF(H810&lt;'Roof Calculator'!$G$8, 1, 0)</f>
        <v>1</v>
      </c>
      <c r="J810" s="37">
        <f>IF(H810&gt;='Roof Calculator'!$G$8, 1, 0)</f>
        <v>0</v>
      </c>
      <c r="K810" s="37">
        <f t="shared" si="223"/>
        <v>5</v>
      </c>
      <c r="L810" s="37">
        <f t="shared" si="224"/>
        <v>0</v>
      </c>
      <c r="M810" s="37">
        <v>0</v>
      </c>
      <c r="N810" s="37">
        <f t="shared" si="225"/>
        <v>0</v>
      </c>
      <c r="O810" s="37">
        <v>0</v>
      </c>
      <c r="P810" s="37">
        <v>0</v>
      </c>
      <c r="Q810" s="21">
        <f t="shared" si="226"/>
        <v>39.790999999999997</v>
      </c>
      <c r="R810" s="21">
        <f t="shared" si="235"/>
        <v>33.833333333333591</v>
      </c>
      <c r="S810" s="21">
        <f t="shared" si="236"/>
        <v>-16.783731125408284</v>
      </c>
      <c r="T810" s="21">
        <f t="shared" si="227"/>
        <v>86.147999999999996</v>
      </c>
      <c r="U810" s="37">
        <f>VLOOKUP(Time_Zone, 'LSTM LookUp'!$B$5:$D$8, 3, FALSE)</f>
        <v>-75</v>
      </c>
      <c r="V810" s="21">
        <f t="shared" si="237"/>
        <v>-13.949019449522586</v>
      </c>
      <c r="W810" s="21">
        <f t="shared" si="228"/>
        <v>292.6607451376193</v>
      </c>
      <c r="X810" s="21">
        <f t="shared" si="229"/>
        <v>0</v>
      </c>
      <c r="Y810" s="21">
        <f t="shared" si="230"/>
        <v>0</v>
      </c>
      <c r="Z810" s="21">
        <f t="shared" si="238"/>
        <v>0</v>
      </c>
      <c r="AA810" s="21">
        <f t="shared" si="231"/>
        <v>0</v>
      </c>
      <c r="AB810" s="21">
        <f t="shared" si="232"/>
        <v>0</v>
      </c>
      <c r="AC810" s="21">
        <f t="shared" si="233"/>
        <v>0</v>
      </c>
      <c r="AD810" s="21">
        <f t="shared" si="239"/>
        <v>0</v>
      </c>
      <c r="AE810" s="21" t="str">
        <f t="shared" si="234"/>
        <v>2/2/21:00</v>
      </c>
    </row>
    <row r="811" spans="2:31">
      <c r="B811" s="37">
        <v>2</v>
      </c>
      <c r="C811" s="38">
        <v>2</v>
      </c>
      <c r="D811" s="39">
        <v>22</v>
      </c>
      <c r="E811" s="17">
        <v>-16.100000000000001</v>
      </c>
      <c r="F811" s="17">
        <v>0</v>
      </c>
      <c r="G811" s="17">
        <v>0</v>
      </c>
      <c r="H811" s="37">
        <f t="shared" si="222"/>
        <v>3.0199999999999996</v>
      </c>
      <c r="I811" s="37">
        <f>IF(H811&lt;'Roof Calculator'!$G$8, 1, 0)</f>
        <v>1</v>
      </c>
      <c r="J811" s="37">
        <f>IF(H811&gt;='Roof Calculator'!$G$8, 1, 0)</f>
        <v>0</v>
      </c>
      <c r="K811" s="37">
        <f t="shared" si="223"/>
        <v>3.0199999999999996</v>
      </c>
      <c r="L811" s="37">
        <f t="shared" si="224"/>
        <v>0</v>
      </c>
      <c r="M811" s="37">
        <v>0</v>
      </c>
      <c r="N811" s="37">
        <f t="shared" si="225"/>
        <v>0</v>
      </c>
      <c r="O811" s="37">
        <v>0</v>
      </c>
      <c r="P811" s="37">
        <v>0</v>
      </c>
      <c r="Q811" s="21">
        <f t="shared" si="226"/>
        <v>39.790999999999997</v>
      </c>
      <c r="R811" s="21">
        <f t="shared" si="235"/>
        <v>33.875000000000256</v>
      </c>
      <c r="S811" s="21">
        <f t="shared" si="236"/>
        <v>-16.771973217590194</v>
      </c>
      <c r="T811" s="21">
        <f t="shared" si="227"/>
        <v>86.147999999999996</v>
      </c>
      <c r="U811" s="37">
        <f>VLOOKUP(Time_Zone, 'LSTM LookUp'!$B$5:$D$8, 3, FALSE)</f>
        <v>-75</v>
      </c>
      <c r="V811" s="21">
        <f t="shared" si="237"/>
        <v>-13.954418765973479</v>
      </c>
      <c r="W811" s="21">
        <f t="shared" si="228"/>
        <v>307.65939530850665</v>
      </c>
      <c r="X811" s="21">
        <f t="shared" si="229"/>
        <v>0</v>
      </c>
      <c r="Y811" s="21">
        <f t="shared" si="230"/>
        <v>0</v>
      </c>
      <c r="Z811" s="21">
        <f t="shared" si="238"/>
        <v>0</v>
      </c>
      <c r="AA811" s="21">
        <f t="shared" si="231"/>
        <v>0</v>
      </c>
      <c r="AB811" s="21">
        <f t="shared" si="232"/>
        <v>0</v>
      </c>
      <c r="AC811" s="21">
        <f t="shared" si="233"/>
        <v>0</v>
      </c>
      <c r="AD811" s="21">
        <f t="shared" si="239"/>
        <v>0</v>
      </c>
      <c r="AE811" s="21" t="str">
        <f t="shared" si="234"/>
        <v>2/2/22:00</v>
      </c>
    </row>
    <row r="812" spans="2:31">
      <c r="B812" s="37">
        <v>2</v>
      </c>
      <c r="C812" s="38">
        <v>2</v>
      </c>
      <c r="D812" s="39">
        <v>23</v>
      </c>
      <c r="E812" s="17">
        <v>-17.8</v>
      </c>
      <c r="F812" s="17">
        <v>0</v>
      </c>
      <c r="G812" s="17">
        <v>0</v>
      </c>
      <c r="H812" s="37">
        <f t="shared" si="222"/>
        <v>-4.0000000000006253E-2</v>
      </c>
      <c r="I812" s="37">
        <f>IF(H812&lt;'Roof Calculator'!$G$8, 1, 0)</f>
        <v>1</v>
      </c>
      <c r="J812" s="37">
        <f>IF(H812&gt;='Roof Calculator'!$G$8, 1, 0)</f>
        <v>0</v>
      </c>
      <c r="K812" s="37">
        <f t="shared" si="223"/>
        <v>-4.0000000000006253E-2</v>
      </c>
      <c r="L812" s="37">
        <f t="shared" si="224"/>
        <v>0</v>
      </c>
      <c r="M812" s="37">
        <v>0</v>
      </c>
      <c r="N812" s="37">
        <f t="shared" si="225"/>
        <v>0</v>
      </c>
      <c r="O812" s="37">
        <v>0</v>
      </c>
      <c r="P812" s="37">
        <v>0</v>
      </c>
      <c r="Q812" s="21">
        <f t="shared" si="226"/>
        <v>39.790999999999997</v>
      </c>
      <c r="R812" s="21">
        <f t="shared" si="235"/>
        <v>33.91666666666692</v>
      </c>
      <c r="S812" s="21">
        <f t="shared" si="236"/>
        <v>-16.760207153770221</v>
      </c>
      <c r="T812" s="21">
        <f t="shared" si="227"/>
        <v>86.147999999999996</v>
      </c>
      <c r="U812" s="37">
        <f>VLOOKUP(Time_Zone, 'LSTM LookUp'!$B$5:$D$8, 3, FALSE)</f>
        <v>-75</v>
      </c>
      <c r="V812" s="21">
        <f t="shared" si="237"/>
        <v>-13.959795690590251</v>
      </c>
      <c r="W812" s="21">
        <f t="shared" si="228"/>
        <v>322.65805107735241</v>
      </c>
      <c r="X812" s="21">
        <f t="shared" si="229"/>
        <v>0</v>
      </c>
      <c r="Y812" s="21">
        <f t="shared" si="230"/>
        <v>0</v>
      </c>
      <c r="Z812" s="21">
        <f t="shared" si="238"/>
        <v>0</v>
      </c>
      <c r="AA812" s="21">
        <f t="shared" si="231"/>
        <v>0</v>
      </c>
      <c r="AB812" s="21">
        <f t="shared" si="232"/>
        <v>0</v>
      </c>
      <c r="AC812" s="21">
        <f t="shared" si="233"/>
        <v>0</v>
      </c>
      <c r="AD812" s="21">
        <f t="shared" si="239"/>
        <v>0</v>
      </c>
      <c r="AE812" s="21" t="str">
        <f t="shared" si="234"/>
        <v>2/2/23:00</v>
      </c>
    </row>
    <row r="813" spans="2:31">
      <c r="B813" s="37">
        <v>2</v>
      </c>
      <c r="C813" s="38">
        <v>2</v>
      </c>
      <c r="D813" s="39">
        <v>24</v>
      </c>
      <c r="E813" s="17">
        <v>-17.8</v>
      </c>
      <c r="F813" s="17">
        <v>0</v>
      </c>
      <c r="G813" s="17">
        <v>0</v>
      </c>
      <c r="H813" s="37">
        <f t="shared" si="222"/>
        <v>-4.0000000000006253E-2</v>
      </c>
      <c r="I813" s="37">
        <f>IF(H813&lt;'Roof Calculator'!$G$8, 1, 0)</f>
        <v>1</v>
      </c>
      <c r="J813" s="37">
        <f>IF(H813&gt;='Roof Calculator'!$G$8, 1, 0)</f>
        <v>0</v>
      </c>
      <c r="K813" s="37">
        <f t="shared" si="223"/>
        <v>-4.0000000000006253E-2</v>
      </c>
      <c r="L813" s="37">
        <f t="shared" si="224"/>
        <v>0</v>
      </c>
      <c r="M813" s="37">
        <v>0</v>
      </c>
      <c r="N813" s="37">
        <f t="shared" si="225"/>
        <v>0</v>
      </c>
      <c r="O813" s="37">
        <v>0</v>
      </c>
      <c r="P813" s="37">
        <v>0</v>
      </c>
      <c r="Q813" s="21">
        <f t="shared" si="226"/>
        <v>39.790999999999997</v>
      </c>
      <c r="R813" s="21">
        <f t="shared" si="235"/>
        <v>33.958333333333584</v>
      </c>
      <c r="S813" s="21">
        <f t="shared" si="236"/>
        <v>-16.748432941018468</v>
      </c>
      <c r="T813" s="21">
        <f t="shared" si="227"/>
        <v>86.147999999999996</v>
      </c>
      <c r="U813" s="37">
        <f>VLOOKUP(Time_Zone, 'LSTM LookUp'!$B$5:$D$8, 3, FALSE)</f>
        <v>-75</v>
      </c>
      <c r="V813" s="21">
        <f t="shared" si="237"/>
        <v>-13.965150219494348</v>
      </c>
      <c r="W813" s="21">
        <f t="shared" si="228"/>
        <v>337.6567124451264</v>
      </c>
      <c r="X813" s="21">
        <f t="shared" si="229"/>
        <v>0</v>
      </c>
      <c r="Y813" s="21">
        <f t="shared" si="230"/>
        <v>0</v>
      </c>
      <c r="Z813" s="21">
        <f t="shared" si="238"/>
        <v>0</v>
      </c>
      <c r="AA813" s="21">
        <f t="shared" si="231"/>
        <v>0</v>
      </c>
      <c r="AB813" s="21">
        <f t="shared" si="232"/>
        <v>0</v>
      </c>
      <c r="AC813" s="21">
        <f t="shared" si="233"/>
        <v>0</v>
      </c>
      <c r="AD813" s="21">
        <f t="shared" si="239"/>
        <v>0</v>
      </c>
      <c r="AE813" s="21" t="str">
        <f t="shared" si="234"/>
        <v>2/2/24:00</v>
      </c>
    </row>
    <row r="814" spans="2:31">
      <c r="B814" s="37">
        <v>2</v>
      </c>
      <c r="C814" s="38">
        <v>3</v>
      </c>
      <c r="D814" s="39">
        <v>1</v>
      </c>
      <c r="E814" s="17">
        <v>-18.899999999999999</v>
      </c>
      <c r="F814" s="17">
        <v>0</v>
      </c>
      <c r="G814" s="17">
        <v>0</v>
      </c>
      <c r="H814" s="37">
        <f t="shared" si="222"/>
        <v>-2.019999999999996</v>
      </c>
      <c r="I814" s="37">
        <f>IF(H814&lt;'Roof Calculator'!$G$8, 1, 0)</f>
        <v>1</v>
      </c>
      <c r="J814" s="37">
        <f>IF(H814&gt;='Roof Calculator'!$G$8, 1, 0)</f>
        <v>0</v>
      </c>
      <c r="K814" s="37">
        <f t="shared" si="223"/>
        <v>-2.019999999999996</v>
      </c>
      <c r="L814" s="37">
        <f t="shared" si="224"/>
        <v>0</v>
      </c>
      <c r="M814" s="37">
        <v>0</v>
      </c>
      <c r="N814" s="37">
        <f t="shared" si="225"/>
        <v>0</v>
      </c>
      <c r="O814" s="37">
        <v>0</v>
      </c>
      <c r="P814" s="37">
        <v>0</v>
      </c>
      <c r="Q814" s="21">
        <f t="shared" si="226"/>
        <v>39.790999999999997</v>
      </c>
      <c r="R814" s="21">
        <f t="shared" si="235"/>
        <v>34.000000000000249</v>
      </c>
      <c r="S814" s="21">
        <f t="shared" si="236"/>
        <v>-16.736650586406835</v>
      </c>
      <c r="T814" s="21">
        <f t="shared" si="227"/>
        <v>86.147999999999996</v>
      </c>
      <c r="U814" s="37">
        <f>VLOOKUP(Time_Zone, 'LSTM LookUp'!$B$5:$D$8, 3, FALSE)</f>
        <v>-75</v>
      </c>
      <c r="V814" s="21">
        <f t="shared" si="237"/>
        <v>-13.970482348850023</v>
      </c>
      <c r="W814" s="21">
        <f t="shared" si="228"/>
        <v>-7.3446205872125159</v>
      </c>
      <c r="X814" s="21">
        <f t="shared" si="229"/>
        <v>0</v>
      </c>
      <c r="Y814" s="21">
        <f t="shared" si="230"/>
        <v>0</v>
      </c>
      <c r="Z814" s="21">
        <f t="shared" si="238"/>
        <v>0</v>
      </c>
      <c r="AA814" s="21">
        <f t="shared" si="231"/>
        <v>0</v>
      </c>
      <c r="AB814" s="21">
        <f t="shared" si="232"/>
        <v>0</v>
      </c>
      <c r="AC814" s="21">
        <f t="shared" si="233"/>
        <v>0</v>
      </c>
      <c r="AD814" s="21">
        <f t="shared" si="239"/>
        <v>0</v>
      </c>
      <c r="AE814" s="21" t="str">
        <f t="shared" si="234"/>
        <v>2/3/1:00</v>
      </c>
    </row>
    <row r="815" spans="2:31">
      <c r="B815" s="37">
        <v>2</v>
      </c>
      <c r="C815" s="38">
        <v>3</v>
      </c>
      <c r="D815" s="39">
        <v>2</v>
      </c>
      <c r="E815" s="17">
        <v>-21.1</v>
      </c>
      <c r="F815" s="17">
        <v>0</v>
      </c>
      <c r="G815" s="17">
        <v>0</v>
      </c>
      <c r="H815" s="37">
        <f t="shared" si="222"/>
        <v>-5.980000000000004</v>
      </c>
      <c r="I815" s="37">
        <f>IF(H815&lt;'Roof Calculator'!$G$8, 1, 0)</f>
        <v>1</v>
      </c>
      <c r="J815" s="37">
        <f>IF(H815&gt;='Roof Calculator'!$G$8, 1, 0)</f>
        <v>0</v>
      </c>
      <c r="K815" s="37">
        <f t="shared" si="223"/>
        <v>-5.980000000000004</v>
      </c>
      <c r="L815" s="37">
        <f t="shared" si="224"/>
        <v>0</v>
      </c>
      <c r="M815" s="37">
        <v>0</v>
      </c>
      <c r="N815" s="37">
        <f t="shared" si="225"/>
        <v>0</v>
      </c>
      <c r="O815" s="37">
        <v>0</v>
      </c>
      <c r="P815" s="37">
        <v>0</v>
      </c>
      <c r="Q815" s="21">
        <f t="shared" si="226"/>
        <v>39.790999999999997</v>
      </c>
      <c r="R815" s="21">
        <f t="shared" si="235"/>
        <v>34.041666666666913</v>
      </c>
      <c r="S815" s="21">
        <f t="shared" si="236"/>
        <v>-16.724860097008957</v>
      </c>
      <c r="T815" s="21">
        <f t="shared" si="227"/>
        <v>86.147999999999996</v>
      </c>
      <c r="U815" s="37">
        <f>VLOOKUP(Time_Zone, 'LSTM LookUp'!$B$5:$D$8, 3, FALSE)</f>
        <v>-75</v>
      </c>
      <c r="V815" s="21">
        <f t="shared" si="237"/>
        <v>-13.975792074864387</v>
      </c>
      <c r="W815" s="21">
        <f t="shared" si="228"/>
        <v>7.654051981283887</v>
      </c>
      <c r="X815" s="21">
        <f t="shared" si="229"/>
        <v>0</v>
      </c>
      <c r="Y815" s="21">
        <f t="shared" si="230"/>
        <v>0</v>
      </c>
      <c r="Z815" s="21">
        <f t="shared" si="238"/>
        <v>0</v>
      </c>
      <c r="AA815" s="21">
        <f t="shared" si="231"/>
        <v>0</v>
      </c>
      <c r="AB815" s="21">
        <f t="shared" si="232"/>
        <v>0</v>
      </c>
      <c r="AC815" s="21">
        <f t="shared" si="233"/>
        <v>0</v>
      </c>
      <c r="AD815" s="21">
        <f t="shared" si="239"/>
        <v>0</v>
      </c>
      <c r="AE815" s="21" t="str">
        <f t="shared" si="234"/>
        <v>2/3/2:00</v>
      </c>
    </row>
    <row r="816" spans="2:31">
      <c r="B816" s="37">
        <v>2</v>
      </c>
      <c r="C816" s="38">
        <v>3</v>
      </c>
      <c r="D816" s="39">
        <v>3</v>
      </c>
      <c r="E816" s="17">
        <v>-21.7</v>
      </c>
      <c r="F816" s="17">
        <v>0</v>
      </c>
      <c r="G816" s="17">
        <v>0</v>
      </c>
      <c r="H816" s="37">
        <f t="shared" si="222"/>
        <v>-7.0599999999999952</v>
      </c>
      <c r="I816" s="37">
        <f>IF(H816&lt;'Roof Calculator'!$G$8, 1, 0)</f>
        <v>1</v>
      </c>
      <c r="J816" s="37">
        <f>IF(H816&gt;='Roof Calculator'!$G$8, 1, 0)</f>
        <v>0</v>
      </c>
      <c r="K816" s="37">
        <f t="shared" si="223"/>
        <v>-7.0599999999999952</v>
      </c>
      <c r="L816" s="37">
        <f t="shared" si="224"/>
        <v>0</v>
      </c>
      <c r="M816" s="37">
        <v>0</v>
      </c>
      <c r="N816" s="37">
        <f t="shared" si="225"/>
        <v>0</v>
      </c>
      <c r="O816" s="37">
        <v>0</v>
      </c>
      <c r="P816" s="37">
        <v>0</v>
      </c>
      <c r="Q816" s="21">
        <f t="shared" si="226"/>
        <v>39.790999999999997</v>
      </c>
      <c r="R816" s="21">
        <f t="shared" si="235"/>
        <v>34.083333333333577</v>
      </c>
      <c r="S816" s="21">
        <f t="shared" si="236"/>
        <v>-16.71306147990024</v>
      </c>
      <c r="T816" s="21">
        <f t="shared" si="227"/>
        <v>86.147999999999996</v>
      </c>
      <c r="U816" s="37">
        <f>VLOOKUP(Time_Zone, 'LSTM LookUp'!$B$5:$D$8, 3, FALSE)</f>
        <v>-75</v>
      </c>
      <c r="V816" s="21">
        <f t="shared" si="237"/>
        <v>-13.981079393787372</v>
      </c>
      <c r="W816" s="21">
        <f t="shared" si="228"/>
        <v>22.652730151553151</v>
      </c>
      <c r="X816" s="21">
        <f t="shared" si="229"/>
        <v>0</v>
      </c>
      <c r="Y816" s="21">
        <f t="shared" si="230"/>
        <v>0</v>
      </c>
      <c r="Z816" s="21">
        <f t="shared" si="238"/>
        <v>0</v>
      </c>
      <c r="AA816" s="21">
        <f t="shared" si="231"/>
        <v>0</v>
      </c>
      <c r="AB816" s="21">
        <f t="shared" si="232"/>
        <v>0</v>
      </c>
      <c r="AC816" s="21">
        <f t="shared" si="233"/>
        <v>0</v>
      </c>
      <c r="AD816" s="21">
        <f t="shared" si="239"/>
        <v>0</v>
      </c>
      <c r="AE816" s="21" t="str">
        <f t="shared" si="234"/>
        <v>2/3/3:00</v>
      </c>
    </row>
    <row r="817" spans="2:31">
      <c r="B817" s="37">
        <v>2</v>
      </c>
      <c r="C817" s="38">
        <v>3</v>
      </c>
      <c r="D817" s="39">
        <v>4</v>
      </c>
      <c r="E817" s="17">
        <v>-21.1</v>
      </c>
      <c r="F817" s="17">
        <v>0</v>
      </c>
      <c r="G817" s="17">
        <v>0</v>
      </c>
      <c r="H817" s="37">
        <f t="shared" si="222"/>
        <v>-5.980000000000004</v>
      </c>
      <c r="I817" s="37">
        <f>IF(H817&lt;'Roof Calculator'!$G$8, 1, 0)</f>
        <v>1</v>
      </c>
      <c r="J817" s="37">
        <f>IF(H817&gt;='Roof Calculator'!$G$8, 1, 0)</f>
        <v>0</v>
      </c>
      <c r="K817" s="37">
        <f t="shared" si="223"/>
        <v>-5.980000000000004</v>
      </c>
      <c r="L817" s="37">
        <f t="shared" si="224"/>
        <v>0</v>
      </c>
      <c r="M817" s="37">
        <v>0</v>
      </c>
      <c r="N817" s="37">
        <f t="shared" si="225"/>
        <v>0</v>
      </c>
      <c r="O817" s="37">
        <v>0</v>
      </c>
      <c r="P817" s="37">
        <v>0</v>
      </c>
      <c r="Q817" s="21">
        <f t="shared" si="226"/>
        <v>39.790999999999997</v>
      </c>
      <c r="R817" s="21">
        <f t="shared" si="235"/>
        <v>34.125000000000242</v>
      </c>
      <c r="S817" s="21">
        <f t="shared" si="236"/>
        <v>-16.701254742157829</v>
      </c>
      <c r="T817" s="21">
        <f t="shared" si="227"/>
        <v>86.147999999999996</v>
      </c>
      <c r="U817" s="37">
        <f>VLOOKUP(Time_Zone, 'LSTM LookUp'!$B$5:$D$8, 3, FALSE)</f>
        <v>-75</v>
      </c>
      <c r="V817" s="21">
        <f t="shared" si="237"/>
        <v>-13.98634430191176</v>
      </c>
      <c r="W817" s="21">
        <f t="shared" si="228"/>
        <v>37.651413924522046</v>
      </c>
      <c r="X817" s="21">
        <f t="shared" si="229"/>
        <v>0</v>
      </c>
      <c r="Y817" s="21">
        <f t="shared" si="230"/>
        <v>0</v>
      </c>
      <c r="Z817" s="21">
        <f t="shared" si="238"/>
        <v>0</v>
      </c>
      <c r="AA817" s="21">
        <f t="shared" si="231"/>
        <v>0</v>
      </c>
      <c r="AB817" s="21">
        <f t="shared" si="232"/>
        <v>0</v>
      </c>
      <c r="AC817" s="21">
        <f t="shared" si="233"/>
        <v>0</v>
      </c>
      <c r="AD817" s="21">
        <f t="shared" si="239"/>
        <v>0</v>
      </c>
      <c r="AE817" s="21" t="str">
        <f t="shared" si="234"/>
        <v>2/3/4:00</v>
      </c>
    </row>
    <row r="818" spans="2:31">
      <c r="B818" s="37">
        <v>2</v>
      </c>
      <c r="C818" s="38">
        <v>3</v>
      </c>
      <c r="D818" s="39">
        <v>5</v>
      </c>
      <c r="E818" s="17">
        <v>-21.7</v>
      </c>
      <c r="F818" s="17">
        <v>0</v>
      </c>
      <c r="G818" s="17">
        <v>0</v>
      </c>
      <c r="H818" s="37">
        <f t="shared" si="222"/>
        <v>-7.0599999999999952</v>
      </c>
      <c r="I818" s="37">
        <f>IF(H818&lt;'Roof Calculator'!$G$8, 1, 0)</f>
        <v>1</v>
      </c>
      <c r="J818" s="37">
        <f>IF(H818&gt;='Roof Calculator'!$G$8, 1, 0)</f>
        <v>0</v>
      </c>
      <c r="K818" s="37">
        <f t="shared" si="223"/>
        <v>-7.0599999999999952</v>
      </c>
      <c r="L818" s="37">
        <f t="shared" si="224"/>
        <v>0</v>
      </c>
      <c r="M818" s="37">
        <v>0</v>
      </c>
      <c r="N818" s="37">
        <f t="shared" si="225"/>
        <v>0</v>
      </c>
      <c r="O818" s="37">
        <v>0</v>
      </c>
      <c r="P818" s="37">
        <v>0</v>
      </c>
      <c r="Q818" s="21">
        <f t="shared" si="226"/>
        <v>39.790999999999997</v>
      </c>
      <c r="R818" s="21">
        <f t="shared" si="235"/>
        <v>34.166666666666906</v>
      </c>
      <c r="S818" s="21">
        <f t="shared" si="236"/>
        <v>-16.689439890860612</v>
      </c>
      <c r="T818" s="21">
        <f t="shared" si="227"/>
        <v>86.147999999999996</v>
      </c>
      <c r="U818" s="37">
        <f>VLOOKUP(Time_Zone, 'LSTM LookUp'!$B$5:$D$8, 3, FALSE)</f>
        <v>-75</v>
      </c>
      <c r="V818" s="21">
        <f t="shared" si="237"/>
        <v>-13.991586795573177</v>
      </c>
      <c r="W818" s="21">
        <f t="shared" si="228"/>
        <v>52.650103301106704</v>
      </c>
      <c r="X818" s="21">
        <f t="shared" si="229"/>
        <v>0</v>
      </c>
      <c r="Y818" s="21">
        <f t="shared" si="230"/>
        <v>0</v>
      </c>
      <c r="Z818" s="21">
        <f t="shared" si="238"/>
        <v>0</v>
      </c>
      <c r="AA818" s="21">
        <f t="shared" si="231"/>
        <v>0</v>
      </c>
      <c r="AB818" s="21">
        <f t="shared" si="232"/>
        <v>0</v>
      </c>
      <c r="AC818" s="21">
        <f t="shared" si="233"/>
        <v>0</v>
      </c>
      <c r="AD818" s="21">
        <f t="shared" si="239"/>
        <v>0</v>
      </c>
      <c r="AE818" s="21" t="str">
        <f t="shared" si="234"/>
        <v>2/3/5:00</v>
      </c>
    </row>
    <row r="819" spans="2:31">
      <c r="B819" s="37">
        <v>2</v>
      </c>
      <c r="C819" s="38">
        <v>3</v>
      </c>
      <c r="D819" s="39">
        <v>6</v>
      </c>
      <c r="E819" s="17">
        <v>-23.3</v>
      </c>
      <c r="F819" s="17">
        <v>0</v>
      </c>
      <c r="G819" s="17">
        <v>0</v>
      </c>
      <c r="H819" s="37">
        <f t="shared" si="222"/>
        <v>-9.9400000000000048</v>
      </c>
      <c r="I819" s="37">
        <f>IF(H819&lt;'Roof Calculator'!$G$8, 1, 0)</f>
        <v>1</v>
      </c>
      <c r="J819" s="37">
        <f>IF(H819&gt;='Roof Calculator'!$G$8, 1, 0)</f>
        <v>0</v>
      </c>
      <c r="K819" s="37">
        <f t="shared" si="223"/>
        <v>-9.9400000000000048</v>
      </c>
      <c r="L819" s="37">
        <f t="shared" si="224"/>
        <v>0</v>
      </c>
      <c r="M819" s="37">
        <v>0</v>
      </c>
      <c r="N819" s="37">
        <f t="shared" si="225"/>
        <v>0</v>
      </c>
      <c r="O819" s="37">
        <v>0</v>
      </c>
      <c r="P819" s="37">
        <v>0</v>
      </c>
      <c r="Q819" s="21">
        <f t="shared" si="226"/>
        <v>39.790999999999997</v>
      </c>
      <c r="R819" s="21">
        <f t="shared" si="235"/>
        <v>34.20833333333357</v>
      </c>
      <c r="S819" s="21">
        <f t="shared" si="236"/>
        <v>-16.677616933089212</v>
      </c>
      <c r="T819" s="21">
        <f t="shared" si="227"/>
        <v>86.147999999999996</v>
      </c>
      <c r="U819" s="37">
        <f>VLOOKUP(Time_Zone, 'LSTM LookUp'!$B$5:$D$8, 3, FALSE)</f>
        <v>-75</v>
      </c>
      <c r="V819" s="21">
        <f t="shared" si="237"/>
        <v>-13.996806871150099</v>
      </c>
      <c r="W819" s="21">
        <f t="shared" si="228"/>
        <v>67.64879828221251</v>
      </c>
      <c r="X819" s="21">
        <f t="shared" si="229"/>
        <v>0</v>
      </c>
      <c r="Y819" s="21">
        <f t="shared" si="230"/>
        <v>0</v>
      </c>
      <c r="Z819" s="21">
        <f t="shared" si="238"/>
        <v>0</v>
      </c>
      <c r="AA819" s="21">
        <f t="shared" si="231"/>
        <v>0</v>
      </c>
      <c r="AB819" s="21">
        <f t="shared" si="232"/>
        <v>0</v>
      </c>
      <c r="AC819" s="21">
        <f t="shared" si="233"/>
        <v>0</v>
      </c>
      <c r="AD819" s="21">
        <f t="shared" si="239"/>
        <v>0</v>
      </c>
      <c r="AE819" s="21" t="str">
        <f t="shared" si="234"/>
        <v>2/3/6:00</v>
      </c>
    </row>
    <row r="820" spans="2:31">
      <c r="B820" s="37">
        <v>2</v>
      </c>
      <c r="C820" s="38">
        <v>3</v>
      </c>
      <c r="D820" s="39">
        <v>7</v>
      </c>
      <c r="E820" s="17">
        <v>-20.6</v>
      </c>
      <c r="F820" s="17">
        <v>0</v>
      </c>
      <c r="G820" s="17">
        <v>0</v>
      </c>
      <c r="H820" s="37">
        <f t="shared" si="222"/>
        <v>-5.0799999999999983</v>
      </c>
      <c r="I820" s="37">
        <f>IF(H820&lt;'Roof Calculator'!$G$8, 1, 0)</f>
        <v>1</v>
      </c>
      <c r="J820" s="37">
        <f>IF(H820&gt;='Roof Calculator'!$G$8, 1, 0)</f>
        <v>0</v>
      </c>
      <c r="K820" s="37">
        <f t="shared" si="223"/>
        <v>-5.0799999999999983</v>
      </c>
      <c r="L820" s="37">
        <f t="shared" si="224"/>
        <v>0</v>
      </c>
      <c r="M820" s="37">
        <v>0</v>
      </c>
      <c r="N820" s="37">
        <f t="shared" si="225"/>
        <v>0</v>
      </c>
      <c r="O820" s="37">
        <v>0</v>
      </c>
      <c r="P820" s="37">
        <v>0</v>
      </c>
      <c r="Q820" s="21">
        <f t="shared" si="226"/>
        <v>39.790999999999997</v>
      </c>
      <c r="R820" s="21">
        <f t="shared" si="235"/>
        <v>34.250000000000234</v>
      </c>
      <c r="S820" s="21">
        <f t="shared" si="236"/>
        <v>-16.66578587592598</v>
      </c>
      <c r="T820" s="21">
        <f t="shared" si="227"/>
        <v>86.147999999999996</v>
      </c>
      <c r="U820" s="37">
        <f>VLOOKUP(Time_Zone, 'LSTM LookUp'!$B$5:$D$8, 3, FALSE)</f>
        <v>-75</v>
      </c>
      <c r="V820" s="21">
        <f t="shared" si="237"/>
        <v>-14.002004525063853</v>
      </c>
      <c r="W820" s="21">
        <f t="shared" si="228"/>
        <v>82.647498868734033</v>
      </c>
      <c r="X820" s="21">
        <f t="shared" si="229"/>
        <v>0</v>
      </c>
      <c r="Y820" s="21">
        <f t="shared" si="230"/>
        <v>0</v>
      </c>
      <c r="Z820" s="21">
        <f t="shared" si="238"/>
        <v>0</v>
      </c>
      <c r="AA820" s="21">
        <f t="shared" si="231"/>
        <v>0</v>
      </c>
      <c r="AB820" s="21">
        <f t="shared" si="232"/>
        <v>0</v>
      </c>
      <c r="AC820" s="21">
        <f t="shared" si="233"/>
        <v>0</v>
      </c>
      <c r="AD820" s="21">
        <f t="shared" si="239"/>
        <v>0</v>
      </c>
      <c r="AE820" s="21" t="str">
        <f t="shared" si="234"/>
        <v>2/3/7:00</v>
      </c>
    </row>
    <row r="821" spans="2:31">
      <c r="B821" s="37">
        <v>2</v>
      </c>
      <c r="C821" s="38">
        <v>3</v>
      </c>
      <c r="D821" s="39">
        <v>8</v>
      </c>
      <c r="E821" s="17">
        <v>-22.8</v>
      </c>
      <c r="F821" s="17">
        <v>1</v>
      </c>
      <c r="G821" s="17">
        <v>1</v>
      </c>
      <c r="H821" s="37">
        <f t="shared" si="222"/>
        <v>-9.0400000000000063</v>
      </c>
      <c r="I821" s="37">
        <f>IF(H821&lt;'Roof Calculator'!$G$8, 1, 0)</f>
        <v>1</v>
      </c>
      <c r="J821" s="37">
        <f>IF(H821&gt;='Roof Calculator'!$G$8, 1, 0)</f>
        <v>0</v>
      </c>
      <c r="K821" s="37">
        <f t="shared" si="223"/>
        <v>-9.0400000000000063</v>
      </c>
      <c r="L821" s="37">
        <f t="shared" si="224"/>
        <v>0</v>
      </c>
      <c r="M821" s="37">
        <v>0</v>
      </c>
      <c r="N821" s="37">
        <f t="shared" si="225"/>
        <v>1</v>
      </c>
      <c r="O821" s="37">
        <v>0</v>
      </c>
      <c r="P821" s="37">
        <v>0</v>
      </c>
      <c r="Q821" s="21">
        <f t="shared" si="226"/>
        <v>39.790999999999997</v>
      </c>
      <c r="R821" s="21">
        <f t="shared" si="235"/>
        <v>34.291666666666899</v>
      </c>
      <c r="S821" s="21">
        <f t="shared" si="236"/>
        <v>-16.653946726454972</v>
      </c>
      <c r="T821" s="21">
        <f t="shared" si="227"/>
        <v>86.147999999999996</v>
      </c>
      <c r="U821" s="37">
        <f>VLOOKUP(Time_Zone, 'LSTM LookUp'!$B$5:$D$8, 3, FALSE)</f>
        <v>-75</v>
      </c>
      <c r="V821" s="21">
        <f t="shared" si="237"/>
        <v>-14.007179753778628</v>
      </c>
      <c r="W821" s="21">
        <f t="shared" si="228"/>
        <v>97.646205061555364</v>
      </c>
      <c r="X821" s="21">
        <f t="shared" si="229"/>
        <v>-0.28136411925719296</v>
      </c>
      <c r="Y821" s="21">
        <f t="shared" si="230"/>
        <v>0.71863588074280704</v>
      </c>
      <c r="Z821" s="21">
        <f t="shared" si="238"/>
        <v>0.22779502276983071</v>
      </c>
      <c r="AA821" s="21">
        <f t="shared" si="231"/>
        <v>0.22779502276983071</v>
      </c>
      <c r="AB821" s="21">
        <f t="shared" si="232"/>
        <v>0</v>
      </c>
      <c r="AC821" s="21">
        <f t="shared" si="233"/>
        <v>0</v>
      </c>
      <c r="AD821" s="21">
        <f t="shared" si="239"/>
        <v>0</v>
      </c>
      <c r="AE821" s="21" t="str">
        <f t="shared" si="234"/>
        <v>2/3/8:00</v>
      </c>
    </row>
    <row r="822" spans="2:31">
      <c r="B822" s="37">
        <v>2</v>
      </c>
      <c r="C822" s="38">
        <v>3</v>
      </c>
      <c r="D822" s="39">
        <v>9</v>
      </c>
      <c r="E822" s="17">
        <v>-22.2</v>
      </c>
      <c r="F822" s="17">
        <v>36</v>
      </c>
      <c r="G822" s="17">
        <v>159</v>
      </c>
      <c r="H822" s="37">
        <f t="shared" si="222"/>
        <v>-7.9599999999999937</v>
      </c>
      <c r="I822" s="37">
        <f>IF(H822&lt;'Roof Calculator'!$G$8, 1, 0)</f>
        <v>1</v>
      </c>
      <c r="J822" s="37">
        <f>IF(H822&gt;='Roof Calculator'!$G$8, 1, 0)</f>
        <v>0</v>
      </c>
      <c r="K822" s="37">
        <f t="shared" si="223"/>
        <v>-7.9599999999999937</v>
      </c>
      <c r="L822" s="37">
        <f t="shared" si="224"/>
        <v>0</v>
      </c>
      <c r="M822" s="37">
        <v>0</v>
      </c>
      <c r="N822" s="37">
        <f t="shared" si="225"/>
        <v>36</v>
      </c>
      <c r="O822" s="37">
        <v>0</v>
      </c>
      <c r="P822" s="37">
        <v>0</v>
      </c>
      <c r="Q822" s="21">
        <f t="shared" si="226"/>
        <v>39.790999999999997</v>
      </c>
      <c r="R822" s="21">
        <f t="shared" si="235"/>
        <v>34.333333333333563</v>
      </c>
      <c r="S822" s="21">
        <f t="shared" si="236"/>
        <v>-16.642099491761975</v>
      </c>
      <c r="T822" s="21">
        <f t="shared" si="227"/>
        <v>86.147999999999996</v>
      </c>
      <c r="U822" s="37">
        <f>VLOOKUP(Time_Zone, 'LSTM LookUp'!$B$5:$D$8, 3, FALSE)</f>
        <v>-75</v>
      </c>
      <c r="V822" s="21">
        <f t="shared" si="237"/>
        <v>-14.012332553801468</v>
      </c>
      <c r="W822" s="21">
        <f t="shared" si="228"/>
        <v>112.64491686154966</v>
      </c>
      <c r="X822" s="21">
        <f t="shared" si="229"/>
        <v>-74.211391663447799</v>
      </c>
      <c r="Y822" s="21">
        <f t="shared" si="230"/>
        <v>-38.211391663447799</v>
      </c>
      <c r="Z822" s="21">
        <f t="shared" si="238"/>
        <v>-12.112343771431057</v>
      </c>
      <c r="AA822" s="21">
        <f t="shared" si="231"/>
        <v>-12.112343771431057</v>
      </c>
      <c r="AB822" s="21">
        <f t="shared" si="232"/>
        <v>0</v>
      </c>
      <c r="AC822" s="21">
        <f t="shared" si="233"/>
        <v>0</v>
      </c>
      <c r="AD822" s="21">
        <f t="shared" si="239"/>
        <v>0</v>
      </c>
      <c r="AE822" s="21" t="str">
        <f t="shared" si="234"/>
        <v>2/3/9:00</v>
      </c>
    </row>
    <row r="823" spans="2:31">
      <c r="B823" s="37">
        <v>2</v>
      </c>
      <c r="C823" s="38">
        <v>3</v>
      </c>
      <c r="D823" s="39">
        <v>10</v>
      </c>
      <c r="E823" s="17">
        <v>-16.7</v>
      </c>
      <c r="F823" s="17">
        <v>131</v>
      </c>
      <c r="G823" s="17">
        <v>286</v>
      </c>
      <c r="H823" s="37">
        <f t="shared" si="222"/>
        <v>1.9400000000000048</v>
      </c>
      <c r="I823" s="37">
        <f>IF(H823&lt;'Roof Calculator'!$G$8, 1, 0)</f>
        <v>1</v>
      </c>
      <c r="J823" s="37">
        <f>IF(H823&gt;='Roof Calculator'!$G$8, 1, 0)</f>
        <v>0</v>
      </c>
      <c r="K823" s="37">
        <f t="shared" si="223"/>
        <v>1.9400000000000048</v>
      </c>
      <c r="L823" s="37">
        <f t="shared" si="224"/>
        <v>0</v>
      </c>
      <c r="M823" s="37">
        <v>0</v>
      </c>
      <c r="N823" s="37">
        <f t="shared" si="225"/>
        <v>131</v>
      </c>
      <c r="O823" s="37">
        <v>0</v>
      </c>
      <c r="P823" s="37">
        <v>0</v>
      </c>
      <c r="Q823" s="21">
        <f t="shared" si="226"/>
        <v>39.790999999999997</v>
      </c>
      <c r="R823" s="21">
        <f t="shared" si="235"/>
        <v>34.375000000000227</v>
      </c>
      <c r="S823" s="21">
        <f t="shared" si="236"/>
        <v>-16.630244178934458</v>
      </c>
      <c r="T823" s="21">
        <f t="shared" si="227"/>
        <v>86.147999999999996</v>
      </c>
      <c r="U823" s="37">
        <f>VLOOKUP(Time_Zone, 'LSTM LookUp'!$B$5:$D$8, 3, FALSE)</f>
        <v>-75</v>
      </c>
      <c r="V823" s="21">
        <f t="shared" si="237"/>
        <v>-14.017462921682284</v>
      </c>
      <c r="W823" s="21">
        <f t="shared" si="228"/>
        <v>127.64363426957942</v>
      </c>
      <c r="X823" s="21">
        <f t="shared" si="229"/>
        <v>-180.98676051949738</v>
      </c>
      <c r="Y823" s="21">
        <f t="shared" si="230"/>
        <v>-49.986760519497381</v>
      </c>
      <c r="Z823" s="21">
        <f t="shared" si="238"/>
        <v>-15.844930034608423</v>
      </c>
      <c r="AA823" s="21">
        <f t="shared" si="231"/>
        <v>-15.844930034608423</v>
      </c>
      <c r="AB823" s="21">
        <f t="shared" si="232"/>
        <v>0</v>
      </c>
      <c r="AC823" s="21">
        <f t="shared" si="233"/>
        <v>0</v>
      </c>
      <c r="AD823" s="21">
        <f t="shared" si="239"/>
        <v>0</v>
      </c>
      <c r="AE823" s="21" t="str">
        <f t="shared" si="234"/>
        <v>2/3/10:00</v>
      </c>
    </row>
    <row r="824" spans="2:31">
      <c r="B824" s="37">
        <v>2</v>
      </c>
      <c r="C824" s="38">
        <v>3</v>
      </c>
      <c r="D824" s="39">
        <v>11</v>
      </c>
      <c r="E824" s="17">
        <v>-12.8</v>
      </c>
      <c r="F824" s="17">
        <v>89</v>
      </c>
      <c r="G824" s="17">
        <v>695</v>
      </c>
      <c r="H824" s="37">
        <f t="shared" si="222"/>
        <v>8.9600000000000009</v>
      </c>
      <c r="I824" s="37">
        <f>IF(H824&lt;'Roof Calculator'!$G$8, 1, 0)</f>
        <v>1</v>
      </c>
      <c r="J824" s="37">
        <f>IF(H824&gt;='Roof Calculator'!$G$8, 1, 0)</f>
        <v>0</v>
      </c>
      <c r="K824" s="37">
        <f t="shared" si="223"/>
        <v>8.9600000000000009</v>
      </c>
      <c r="L824" s="37">
        <f t="shared" si="224"/>
        <v>0</v>
      </c>
      <c r="M824" s="37">
        <v>0</v>
      </c>
      <c r="N824" s="37">
        <f t="shared" si="225"/>
        <v>89</v>
      </c>
      <c r="O824" s="37">
        <v>0</v>
      </c>
      <c r="P824" s="37">
        <v>0</v>
      </c>
      <c r="Q824" s="21">
        <f t="shared" si="226"/>
        <v>39.790999999999997</v>
      </c>
      <c r="R824" s="21">
        <f t="shared" si="235"/>
        <v>34.416666666666892</v>
      </c>
      <c r="S824" s="21">
        <f t="shared" si="236"/>
        <v>-16.618380795061601</v>
      </c>
      <c r="T824" s="21">
        <f t="shared" si="227"/>
        <v>86.147999999999996</v>
      </c>
      <c r="U824" s="37">
        <f>VLOOKUP(Time_Zone, 'LSTM LookUp'!$B$5:$D$8, 3, FALSE)</f>
        <v>-75</v>
      </c>
      <c r="V824" s="21">
        <f t="shared" si="237"/>
        <v>-14.02257085401386</v>
      </c>
      <c r="W824" s="21">
        <f t="shared" si="228"/>
        <v>142.64235728649652</v>
      </c>
      <c r="X824" s="21">
        <f t="shared" si="229"/>
        <v>-533.95711465675458</v>
      </c>
      <c r="Y824" s="21">
        <f t="shared" si="230"/>
        <v>-444.95711465675458</v>
      </c>
      <c r="Z824" s="21">
        <f t="shared" si="238"/>
        <v>-141.04363389156879</v>
      </c>
      <c r="AA824" s="21">
        <f t="shared" si="231"/>
        <v>-141.04363389156879</v>
      </c>
      <c r="AB824" s="21">
        <f t="shared" si="232"/>
        <v>0</v>
      </c>
      <c r="AC824" s="21">
        <f t="shared" si="233"/>
        <v>0</v>
      </c>
      <c r="AD824" s="21">
        <f t="shared" si="239"/>
        <v>0</v>
      </c>
      <c r="AE824" s="21" t="str">
        <f t="shared" si="234"/>
        <v>2/3/11:00</v>
      </c>
    </row>
    <row r="825" spans="2:31">
      <c r="B825" s="37">
        <v>2</v>
      </c>
      <c r="C825" s="38">
        <v>3</v>
      </c>
      <c r="D825" s="39">
        <v>12</v>
      </c>
      <c r="E825" s="17">
        <v>-10.6</v>
      </c>
      <c r="F825" s="17">
        <v>106</v>
      </c>
      <c r="G825" s="17">
        <v>806</v>
      </c>
      <c r="H825" s="37">
        <f t="shared" si="222"/>
        <v>12.920000000000002</v>
      </c>
      <c r="I825" s="37">
        <f>IF(H825&lt;'Roof Calculator'!$G$8, 1, 0)</f>
        <v>1</v>
      </c>
      <c r="J825" s="37">
        <f>IF(H825&gt;='Roof Calculator'!$G$8, 1, 0)</f>
        <v>0</v>
      </c>
      <c r="K825" s="37">
        <f t="shared" si="223"/>
        <v>12.920000000000002</v>
      </c>
      <c r="L825" s="37">
        <f t="shared" si="224"/>
        <v>0</v>
      </c>
      <c r="M825" s="37">
        <v>0</v>
      </c>
      <c r="N825" s="37">
        <f t="shared" si="225"/>
        <v>106</v>
      </c>
      <c r="O825" s="37">
        <v>0</v>
      </c>
      <c r="P825" s="37">
        <v>0</v>
      </c>
      <c r="Q825" s="21">
        <f t="shared" si="226"/>
        <v>39.790999999999997</v>
      </c>
      <c r="R825" s="21">
        <f t="shared" si="235"/>
        <v>34.458333333333556</v>
      </c>
      <c r="S825" s="21">
        <f t="shared" si="236"/>
        <v>-16.606509347234272</v>
      </c>
      <c r="T825" s="21">
        <f t="shared" si="227"/>
        <v>86.147999999999996</v>
      </c>
      <c r="U825" s="37">
        <f>VLOOKUP(Time_Zone, 'LSTM LookUp'!$B$5:$D$8, 3, FALSE)</f>
        <v>-75</v>
      </c>
      <c r="V825" s="21">
        <f t="shared" si="237"/>
        <v>-14.02765634743184</v>
      </c>
      <c r="W825" s="21">
        <f t="shared" si="228"/>
        <v>157.64108591314204</v>
      </c>
      <c r="X825" s="21">
        <f t="shared" si="229"/>
        <v>-696.29017517029479</v>
      </c>
      <c r="Y825" s="21">
        <f t="shared" si="230"/>
        <v>-590.29017517029479</v>
      </c>
      <c r="Z825" s="21">
        <f t="shared" si="238"/>
        <v>-187.11167574145725</v>
      </c>
      <c r="AA825" s="21">
        <f t="shared" si="231"/>
        <v>-187.11167574145725</v>
      </c>
      <c r="AB825" s="21">
        <f t="shared" si="232"/>
        <v>0</v>
      </c>
      <c r="AC825" s="21">
        <f t="shared" si="233"/>
        <v>0</v>
      </c>
      <c r="AD825" s="21">
        <f t="shared" si="239"/>
        <v>0</v>
      </c>
      <c r="AE825" s="21" t="str">
        <f t="shared" si="234"/>
        <v>2/3/12:00</v>
      </c>
    </row>
    <row r="826" spans="2:31">
      <c r="B826" s="37">
        <v>2</v>
      </c>
      <c r="C826" s="38">
        <v>3</v>
      </c>
      <c r="D826" s="39">
        <v>13</v>
      </c>
      <c r="E826" s="17">
        <v>-8.9</v>
      </c>
      <c r="F826" s="17">
        <v>114</v>
      </c>
      <c r="G826" s="17">
        <v>843</v>
      </c>
      <c r="H826" s="37">
        <f t="shared" si="222"/>
        <v>15.979999999999997</v>
      </c>
      <c r="I826" s="37">
        <f>IF(H826&lt;'Roof Calculator'!$G$8, 1, 0)</f>
        <v>1</v>
      </c>
      <c r="J826" s="37">
        <f>IF(H826&gt;='Roof Calculator'!$G$8, 1, 0)</f>
        <v>0</v>
      </c>
      <c r="K826" s="37">
        <f t="shared" si="223"/>
        <v>15.979999999999997</v>
      </c>
      <c r="L826" s="37">
        <f t="shared" si="224"/>
        <v>0</v>
      </c>
      <c r="M826" s="37">
        <v>0</v>
      </c>
      <c r="N826" s="37">
        <f t="shared" si="225"/>
        <v>114</v>
      </c>
      <c r="O826" s="37">
        <v>0</v>
      </c>
      <c r="P826" s="37">
        <v>0</v>
      </c>
      <c r="Q826" s="21">
        <f t="shared" si="226"/>
        <v>39.790999999999997</v>
      </c>
      <c r="R826" s="21">
        <f t="shared" si="235"/>
        <v>34.50000000000022</v>
      </c>
      <c r="S826" s="21">
        <f t="shared" si="236"/>
        <v>-16.594629842545018</v>
      </c>
      <c r="T826" s="21">
        <f t="shared" si="227"/>
        <v>86.147999999999996</v>
      </c>
      <c r="U826" s="37">
        <f>VLOOKUP(Time_Zone, 'LSTM LookUp'!$B$5:$D$8, 3, FALSE)</f>
        <v>-75</v>
      </c>
      <c r="V826" s="21">
        <f t="shared" si="237"/>
        <v>-14.032719398614748</v>
      </c>
      <c r="W826" s="21">
        <f t="shared" si="228"/>
        <v>172.63982015034628</v>
      </c>
      <c r="X826" s="21">
        <f t="shared" si="229"/>
        <v>-769.73726473829277</v>
      </c>
      <c r="Y826" s="21">
        <f t="shared" si="230"/>
        <v>-655.73726473829277</v>
      </c>
      <c r="Z826" s="21">
        <f t="shared" si="238"/>
        <v>-207.85726006011288</v>
      </c>
      <c r="AA826" s="21">
        <f t="shared" si="231"/>
        <v>-207.85726006011288</v>
      </c>
      <c r="AB826" s="21">
        <f t="shared" si="232"/>
        <v>0</v>
      </c>
      <c r="AC826" s="21">
        <f t="shared" si="233"/>
        <v>0</v>
      </c>
      <c r="AD826" s="21">
        <f t="shared" si="239"/>
        <v>0</v>
      </c>
      <c r="AE826" s="21" t="str">
        <f t="shared" si="234"/>
        <v>2/3/13:00</v>
      </c>
    </row>
    <row r="827" spans="2:31">
      <c r="B827" s="37">
        <v>2</v>
      </c>
      <c r="C827" s="38">
        <v>3</v>
      </c>
      <c r="D827" s="39">
        <v>14</v>
      </c>
      <c r="E827" s="17">
        <v>-7.8</v>
      </c>
      <c r="F827" s="17">
        <v>113</v>
      </c>
      <c r="G827" s="17">
        <v>836</v>
      </c>
      <c r="H827" s="37">
        <f t="shared" si="222"/>
        <v>17.96</v>
      </c>
      <c r="I827" s="37">
        <f>IF(H827&lt;'Roof Calculator'!$G$8, 1, 0)</f>
        <v>1</v>
      </c>
      <c r="J827" s="37">
        <f>IF(H827&gt;='Roof Calculator'!$G$8, 1, 0)</f>
        <v>0</v>
      </c>
      <c r="K827" s="37">
        <f t="shared" si="223"/>
        <v>17.96</v>
      </c>
      <c r="L827" s="37">
        <f t="shared" si="224"/>
        <v>0</v>
      </c>
      <c r="M827" s="37">
        <v>0</v>
      </c>
      <c r="N827" s="37">
        <f t="shared" si="225"/>
        <v>113</v>
      </c>
      <c r="O827" s="37">
        <v>0</v>
      </c>
      <c r="P827" s="37">
        <v>0</v>
      </c>
      <c r="Q827" s="21">
        <f t="shared" si="226"/>
        <v>39.790999999999997</v>
      </c>
      <c r="R827" s="21">
        <f t="shared" si="235"/>
        <v>34.541666666666885</v>
      </c>
      <c r="S827" s="21">
        <f t="shared" si="236"/>
        <v>-16.582742288088049</v>
      </c>
      <c r="T827" s="21">
        <f t="shared" si="227"/>
        <v>86.147999999999996</v>
      </c>
      <c r="U827" s="37">
        <f>VLOOKUP(Time_Zone, 'LSTM LookUp'!$B$5:$D$8, 3, FALSE)</f>
        <v>-75</v>
      </c>
      <c r="V827" s="21">
        <f t="shared" si="237"/>
        <v>-14.037760004283989</v>
      </c>
      <c r="W827" s="21">
        <f t="shared" si="228"/>
        <v>187.638559998929</v>
      </c>
      <c r="X827" s="21">
        <f t="shared" si="229"/>
        <v>-762.88656348704615</v>
      </c>
      <c r="Y827" s="21">
        <f t="shared" si="230"/>
        <v>-649.88656348704615</v>
      </c>
      <c r="Z827" s="21">
        <f t="shared" si="238"/>
        <v>-206.00268994962855</v>
      </c>
      <c r="AA827" s="21">
        <f t="shared" si="231"/>
        <v>-206.00268994962855</v>
      </c>
      <c r="AB827" s="21">
        <f t="shared" si="232"/>
        <v>0</v>
      </c>
      <c r="AC827" s="21">
        <f t="shared" si="233"/>
        <v>0</v>
      </c>
      <c r="AD827" s="21">
        <f t="shared" si="239"/>
        <v>0</v>
      </c>
      <c r="AE827" s="21" t="str">
        <f t="shared" si="234"/>
        <v>2/3/14:00</v>
      </c>
    </row>
    <row r="828" spans="2:31">
      <c r="B828" s="37">
        <v>2</v>
      </c>
      <c r="C828" s="38">
        <v>3</v>
      </c>
      <c r="D828" s="39">
        <v>15</v>
      </c>
      <c r="E828" s="17">
        <v>-7.8</v>
      </c>
      <c r="F828" s="17">
        <v>105</v>
      </c>
      <c r="G828" s="17">
        <v>807</v>
      </c>
      <c r="H828" s="37">
        <f t="shared" si="222"/>
        <v>17.96</v>
      </c>
      <c r="I828" s="37">
        <f>IF(H828&lt;'Roof Calculator'!$G$8, 1, 0)</f>
        <v>1</v>
      </c>
      <c r="J828" s="37">
        <f>IF(H828&gt;='Roof Calculator'!$G$8, 1, 0)</f>
        <v>0</v>
      </c>
      <c r="K828" s="37">
        <f t="shared" si="223"/>
        <v>17.96</v>
      </c>
      <c r="L828" s="37">
        <f t="shared" si="224"/>
        <v>0</v>
      </c>
      <c r="M828" s="37">
        <v>0</v>
      </c>
      <c r="N828" s="37">
        <f t="shared" si="225"/>
        <v>105</v>
      </c>
      <c r="O828" s="37">
        <v>0</v>
      </c>
      <c r="P828" s="37">
        <v>0</v>
      </c>
      <c r="Q828" s="21">
        <f t="shared" si="226"/>
        <v>39.790999999999997</v>
      </c>
      <c r="R828" s="21">
        <f t="shared" si="235"/>
        <v>34.583333333333549</v>
      </c>
      <c r="S828" s="21">
        <f t="shared" si="236"/>
        <v>-16.570846690959261</v>
      </c>
      <c r="T828" s="21">
        <f t="shared" si="227"/>
        <v>86.147999999999996</v>
      </c>
      <c r="U828" s="37">
        <f>VLOOKUP(Time_Zone, 'LSTM LookUp'!$B$5:$D$8, 3, FALSE)</f>
        <v>-75</v>
      </c>
      <c r="V828" s="21">
        <f t="shared" si="237"/>
        <v>-14.042778161203842</v>
      </c>
      <c r="W828" s="21">
        <f t="shared" si="228"/>
        <v>202.63730545969904</v>
      </c>
      <c r="X828" s="21">
        <f t="shared" si="229"/>
        <v>-695.84286558079793</v>
      </c>
      <c r="Y828" s="21">
        <f t="shared" si="230"/>
        <v>-590.84286558079793</v>
      </c>
      <c r="Z828" s="21">
        <f t="shared" si="238"/>
        <v>-187.28686894850264</v>
      </c>
      <c r="AA828" s="21">
        <f t="shared" si="231"/>
        <v>-187.28686894850264</v>
      </c>
      <c r="AB828" s="21">
        <f t="shared" si="232"/>
        <v>0</v>
      </c>
      <c r="AC828" s="21">
        <f t="shared" si="233"/>
        <v>0</v>
      </c>
      <c r="AD828" s="21">
        <f t="shared" si="239"/>
        <v>0</v>
      </c>
      <c r="AE828" s="21" t="str">
        <f t="shared" si="234"/>
        <v>2/3/15:00</v>
      </c>
    </row>
    <row r="829" spans="2:31">
      <c r="B829" s="37">
        <v>2</v>
      </c>
      <c r="C829" s="38">
        <v>3</v>
      </c>
      <c r="D829" s="39">
        <v>16</v>
      </c>
      <c r="E829" s="17">
        <v>-7.8</v>
      </c>
      <c r="F829" s="17">
        <v>94</v>
      </c>
      <c r="G829" s="17">
        <v>726</v>
      </c>
      <c r="H829" s="37">
        <f t="shared" si="222"/>
        <v>17.96</v>
      </c>
      <c r="I829" s="37">
        <f>IF(H829&lt;'Roof Calculator'!$G$8, 1, 0)</f>
        <v>1</v>
      </c>
      <c r="J829" s="37">
        <f>IF(H829&gt;='Roof Calculator'!$G$8, 1, 0)</f>
        <v>0</v>
      </c>
      <c r="K829" s="37">
        <f t="shared" si="223"/>
        <v>17.96</v>
      </c>
      <c r="L829" s="37">
        <f t="shared" si="224"/>
        <v>0</v>
      </c>
      <c r="M829" s="37">
        <v>0</v>
      </c>
      <c r="N829" s="37">
        <f t="shared" si="225"/>
        <v>94</v>
      </c>
      <c r="O829" s="37">
        <v>0</v>
      </c>
      <c r="P829" s="37">
        <v>0</v>
      </c>
      <c r="Q829" s="21">
        <f t="shared" si="226"/>
        <v>39.790999999999997</v>
      </c>
      <c r="R829" s="21">
        <f t="shared" si="235"/>
        <v>34.625000000000213</v>
      </c>
      <c r="S829" s="21">
        <f t="shared" si="236"/>
        <v>-16.558943058256197</v>
      </c>
      <c r="T829" s="21">
        <f t="shared" si="227"/>
        <v>86.147999999999996</v>
      </c>
      <c r="U829" s="37">
        <f>VLOOKUP(Time_Zone, 'LSTM LookUp'!$B$5:$D$8, 3, FALSE)</f>
        <v>-75</v>
      </c>
      <c r="V829" s="21">
        <f t="shared" si="237"/>
        <v>-14.047773866181473</v>
      </c>
      <c r="W829" s="21">
        <f t="shared" si="228"/>
        <v>217.63605653345465</v>
      </c>
      <c r="X829" s="21">
        <f t="shared" si="229"/>
        <v>-555.8616690660964</v>
      </c>
      <c r="Y829" s="21">
        <f t="shared" si="230"/>
        <v>-461.8616690660964</v>
      </c>
      <c r="Z829" s="21">
        <f t="shared" si="238"/>
        <v>-146.40208239070245</v>
      </c>
      <c r="AA829" s="21">
        <f t="shared" si="231"/>
        <v>-146.40208239070245</v>
      </c>
      <c r="AB829" s="21">
        <f t="shared" si="232"/>
        <v>0</v>
      </c>
      <c r="AC829" s="21">
        <f t="shared" si="233"/>
        <v>0</v>
      </c>
      <c r="AD829" s="21">
        <f t="shared" si="239"/>
        <v>0</v>
      </c>
      <c r="AE829" s="21" t="str">
        <f t="shared" si="234"/>
        <v>2/3/16:00</v>
      </c>
    </row>
    <row r="830" spans="2:31">
      <c r="B830" s="37">
        <v>2</v>
      </c>
      <c r="C830" s="38">
        <v>3</v>
      </c>
      <c r="D830" s="39">
        <v>17</v>
      </c>
      <c r="E830" s="17">
        <v>-7.8</v>
      </c>
      <c r="F830" s="17">
        <v>65</v>
      </c>
      <c r="G830" s="17">
        <v>577</v>
      </c>
      <c r="H830" s="37">
        <f t="shared" si="222"/>
        <v>17.96</v>
      </c>
      <c r="I830" s="37">
        <f>IF(H830&lt;'Roof Calculator'!$G$8, 1, 0)</f>
        <v>1</v>
      </c>
      <c r="J830" s="37">
        <f>IF(H830&gt;='Roof Calculator'!$G$8, 1, 0)</f>
        <v>0</v>
      </c>
      <c r="K830" s="37">
        <f t="shared" si="223"/>
        <v>17.96</v>
      </c>
      <c r="L830" s="37">
        <f t="shared" si="224"/>
        <v>0</v>
      </c>
      <c r="M830" s="37">
        <v>0</v>
      </c>
      <c r="N830" s="37">
        <f t="shared" si="225"/>
        <v>65</v>
      </c>
      <c r="O830" s="37">
        <v>0</v>
      </c>
      <c r="P830" s="37">
        <v>0</v>
      </c>
      <c r="Q830" s="21">
        <f t="shared" si="226"/>
        <v>39.790999999999997</v>
      </c>
      <c r="R830" s="21">
        <f t="shared" si="235"/>
        <v>34.666666666666877</v>
      </c>
      <c r="S830" s="21">
        <f t="shared" si="236"/>
        <v>-16.547031397078051</v>
      </c>
      <c r="T830" s="21">
        <f t="shared" si="227"/>
        <v>86.147999999999996</v>
      </c>
      <c r="U830" s="37">
        <f>VLOOKUP(Time_Zone, 'LSTM LookUp'!$B$5:$D$8, 3, FALSE)</f>
        <v>-75</v>
      </c>
      <c r="V830" s="21">
        <f t="shared" si="237"/>
        <v>-14.052747116066937</v>
      </c>
      <c r="W830" s="21">
        <f t="shared" si="228"/>
        <v>232.63481322098326</v>
      </c>
      <c r="X830" s="21">
        <f t="shared" si="229"/>
        <v>-363.09741259459628</v>
      </c>
      <c r="Y830" s="21">
        <f t="shared" si="230"/>
        <v>-298.09741259459628</v>
      </c>
      <c r="Z830" s="21">
        <f t="shared" si="238"/>
        <v>-94.491673334519007</v>
      </c>
      <c r="AA830" s="21">
        <f t="shared" si="231"/>
        <v>-94.491673334519007</v>
      </c>
      <c r="AB830" s="21">
        <f t="shared" si="232"/>
        <v>0</v>
      </c>
      <c r="AC830" s="21">
        <f t="shared" si="233"/>
        <v>0</v>
      </c>
      <c r="AD830" s="21">
        <f t="shared" si="239"/>
        <v>0</v>
      </c>
      <c r="AE830" s="21" t="str">
        <f t="shared" si="234"/>
        <v>2/3/17:00</v>
      </c>
    </row>
    <row r="831" spans="2:31">
      <c r="B831" s="37">
        <v>2</v>
      </c>
      <c r="C831" s="38">
        <v>3</v>
      </c>
      <c r="D831" s="39">
        <v>18</v>
      </c>
      <c r="E831" s="17">
        <v>-9.4</v>
      </c>
      <c r="F831" s="17">
        <v>35</v>
      </c>
      <c r="G831" s="17">
        <v>151</v>
      </c>
      <c r="H831" s="37">
        <f t="shared" si="222"/>
        <v>15.079999999999998</v>
      </c>
      <c r="I831" s="37">
        <f>IF(H831&lt;'Roof Calculator'!$G$8, 1, 0)</f>
        <v>1</v>
      </c>
      <c r="J831" s="37">
        <f>IF(H831&gt;='Roof Calculator'!$G$8, 1, 0)</f>
        <v>0</v>
      </c>
      <c r="K831" s="37">
        <f t="shared" si="223"/>
        <v>15.079999999999998</v>
      </c>
      <c r="L831" s="37">
        <f t="shared" si="224"/>
        <v>0</v>
      </c>
      <c r="M831" s="37">
        <v>0</v>
      </c>
      <c r="N831" s="37">
        <f t="shared" si="225"/>
        <v>35</v>
      </c>
      <c r="O831" s="37">
        <v>0</v>
      </c>
      <c r="P831" s="37">
        <v>0</v>
      </c>
      <c r="Q831" s="21">
        <f t="shared" si="226"/>
        <v>39.790999999999997</v>
      </c>
      <c r="R831" s="21">
        <f t="shared" si="235"/>
        <v>34.708333333333542</v>
      </c>
      <c r="S831" s="21">
        <f t="shared" si="236"/>
        <v>-16.535111714525673</v>
      </c>
      <c r="T831" s="21">
        <f t="shared" si="227"/>
        <v>86.147999999999996</v>
      </c>
      <c r="U831" s="37">
        <f>VLOOKUP(Time_Zone, 'LSTM LookUp'!$B$5:$D$8, 3, FALSE)</f>
        <v>-75</v>
      </c>
      <c r="V831" s="21">
        <f t="shared" si="237"/>
        <v>-14.05769790775317</v>
      </c>
      <c r="W831" s="21">
        <f t="shared" si="228"/>
        <v>247.63357552306167</v>
      </c>
      <c r="X831" s="21">
        <f t="shared" si="229"/>
        <v>-69.828898561461529</v>
      </c>
      <c r="Y831" s="21">
        <f t="shared" si="230"/>
        <v>-34.828898561461529</v>
      </c>
      <c r="Z831" s="21">
        <f t="shared" si="238"/>
        <v>-11.040152535461422</v>
      </c>
      <c r="AA831" s="21">
        <f t="shared" si="231"/>
        <v>-11.040152535461422</v>
      </c>
      <c r="AB831" s="21">
        <f t="shared" si="232"/>
        <v>0</v>
      </c>
      <c r="AC831" s="21">
        <f t="shared" si="233"/>
        <v>0</v>
      </c>
      <c r="AD831" s="21">
        <f t="shared" si="239"/>
        <v>0</v>
      </c>
      <c r="AE831" s="21" t="str">
        <f t="shared" si="234"/>
        <v>2/3/18:00</v>
      </c>
    </row>
    <row r="832" spans="2:31">
      <c r="B832" s="37">
        <v>2</v>
      </c>
      <c r="C832" s="38">
        <v>3</v>
      </c>
      <c r="D832" s="39">
        <v>19</v>
      </c>
      <c r="E832" s="17">
        <v>-11.7</v>
      </c>
      <c r="F832" s="17">
        <v>0</v>
      </c>
      <c r="G832" s="17">
        <v>0</v>
      </c>
      <c r="H832" s="37">
        <f t="shared" si="222"/>
        <v>10.940000000000001</v>
      </c>
      <c r="I832" s="37">
        <f>IF(H832&lt;'Roof Calculator'!$G$8, 1, 0)</f>
        <v>1</v>
      </c>
      <c r="J832" s="37">
        <f>IF(H832&gt;='Roof Calculator'!$G$8, 1, 0)</f>
        <v>0</v>
      </c>
      <c r="K832" s="37">
        <f t="shared" si="223"/>
        <v>10.940000000000001</v>
      </c>
      <c r="L832" s="37">
        <f t="shared" si="224"/>
        <v>0</v>
      </c>
      <c r="M832" s="37">
        <v>0</v>
      </c>
      <c r="N832" s="37">
        <f t="shared" si="225"/>
        <v>0</v>
      </c>
      <c r="O832" s="37">
        <v>0</v>
      </c>
      <c r="P832" s="37">
        <v>0</v>
      </c>
      <c r="Q832" s="21">
        <f t="shared" si="226"/>
        <v>39.790999999999997</v>
      </c>
      <c r="R832" s="21">
        <f t="shared" si="235"/>
        <v>34.750000000000206</v>
      </c>
      <c r="S832" s="21">
        <f t="shared" si="236"/>
        <v>-16.523184017701546</v>
      </c>
      <c r="T832" s="21">
        <f t="shared" si="227"/>
        <v>86.147999999999996</v>
      </c>
      <c r="U832" s="37">
        <f>VLOOKUP(Time_Zone, 'LSTM LookUp'!$B$5:$D$8, 3, FALSE)</f>
        <v>-75</v>
      </c>
      <c r="V832" s="21">
        <f t="shared" si="237"/>
        <v>-14.062626238176009</v>
      </c>
      <c r="W832" s="21">
        <f t="shared" si="228"/>
        <v>262.63234344045605</v>
      </c>
      <c r="X832" s="21">
        <f t="shared" si="229"/>
        <v>0</v>
      </c>
      <c r="Y832" s="21">
        <f t="shared" si="230"/>
        <v>0</v>
      </c>
      <c r="Z832" s="21">
        <f t="shared" si="238"/>
        <v>0</v>
      </c>
      <c r="AA832" s="21">
        <f t="shared" si="231"/>
        <v>0</v>
      </c>
      <c r="AB832" s="21">
        <f t="shared" si="232"/>
        <v>0</v>
      </c>
      <c r="AC832" s="21">
        <f t="shared" si="233"/>
        <v>0</v>
      </c>
      <c r="AD832" s="21">
        <f t="shared" si="239"/>
        <v>0</v>
      </c>
      <c r="AE832" s="21" t="str">
        <f t="shared" si="234"/>
        <v>2/3/19:00</v>
      </c>
    </row>
    <row r="833" spans="2:31">
      <c r="B833" s="37">
        <v>2</v>
      </c>
      <c r="C833" s="38">
        <v>3</v>
      </c>
      <c r="D833" s="39">
        <v>20</v>
      </c>
      <c r="E833" s="17">
        <v>-12.8</v>
      </c>
      <c r="F833" s="17">
        <v>0</v>
      </c>
      <c r="G833" s="17">
        <v>0</v>
      </c>
      <c r="H833" s="37">
        <f t="shared" si="222"/>
        <v>8.9600000000000009</v>
      </c>
      <c r="I833" s="37">
        <f>IF(H833&lt;'Roof Calculator'!$G$8, 1, 0)</f>
        <v>1</v>
      </c>
      <c r="J833" s="37">
        <f>IF(H833&gt;='Roof Calculator'!$G$8, 1, 0)</f>
        <v>0</v>
      </c>
      <c r="K833" s="37">
        <f t="shared" si="223"/>
        <v>8.9600000000000009</v>
      </c>
      <c r="L833" s="37">
        <f t="shared" si="224"/>
        <v>0</v>
      </c>
      <c r="M833" s="37">
        <v>0</v>
      </c>
      <c r="N833" s="37">
        <f t="shared" si="225"/>
        <v>0</v>
      </c>
      <c r="O833" s="37">
        <v>0</v>
      </c>
      <c r="P833" s="37">
        <v>0</v>
      </c>
      <c r="Q833" s="21">
        <f t="shared" si="226"/>
        <v>39.790999999999997</v>
      </c>
      <c r="R833" s="21">
        <f t="shared" si="235"/>
        <v>34.79166666666687</v>
      </c>
      <c r="S833" s="21">
        <f t="shared" si="236"/>
        <v>-16.511248313709775</v>
      </c>
      <c r="T833" s="21">
        <f t="shared" si="227"/>
        <v>86.147999999999996</v>
      </c>
      <c r="U833" s="37">
        <f>VLOOKUP(Time_Zone, 'LSTM LookUp'!$B$5:$D$8, 3, FALSE)</f>
        <v>-75</v>
      </c>
      <c r="V833" s="21">
        <f t="shared" si="237"/>
        <v>-14.067532104314175</v>
      </c>
      <c r="W833" s="21">
        <f t="shared" si="228"/>
        <v>277.63111697392145</v>
      </c>
      <c r="X833" s="21">
        <f t="shared" si="229"/>
        <v>0</v>
      </c>
      <c r="Y833" s="21">
        <f t="shared" si="230"/>
        <v>0</v>
      </c>
      <c r="Z833" s="21">
        <f t="shared" si="238"/>
        <v>0</v>
      </c>
      <c r="AA833" s="21">
        <f t="shared" si="231"/>
        <v>0</v>
      </c>
      <c r="AB833" s="21">
        <f t="shared" si="232"/>
        <v>0</v>
      </c>
      <c r="AC833" s="21">
        <f t="shared" si="233"/>
        <v>0</v>
      </c>
      <c r="AD833" s="21">
        <f t="shared" si="239"/>
        <v>0</v>
      </c>
      <c r="AE833" s="21" t="str">
        <f t="shared" si="234"/>
        <v>2/3/20:00</v>
      </c>
    </row>
    <row r="834" spans="2:31">
      <c r="B834" s="37">
        <v>2</v>
      </c>
      <c r="C834" s="38">
        <v>3</v>
      </c>
      <c r="D834" s="39">
        <v>21</v>
      </c>
      <c r="E834" s="17">
        <v>-12.8</v>
      </c>
      <c r="F834" s="17">
        <v>0</v>
      </c>
      <c r="G834" s="17">
        <v>0</v>
      </c>
      <c r="H834" s="37">
        <f t="shared" si="222"/>
        <v>8.9600000000000009</v>
      </c>
      <c r="I834" s="37">
        <f>IF(H834&lt;'Roof Calculator'!$G$8, 1, 0)</f>
        <v>1</v>
      </c>
      <c r="J834" s="37">
        <f>IF(H834&gt;='Roof Calculator'!$G$8, 1, 0)</f>
        <v>0</v>
      </c>
      <c r="K834" s="37">
        <f t="shared" si="223"/>
        <v>8.9600000000000009</v>
      </c>
      <c r="L834" s="37">
        <f t="shared" si="224"/>
        <v>0</v>
      </c>
      <c r="M834" s="37">
        <v>0</v>
      </c>
      <c r="N834" s="37">
        <f t="shared" si="225"/>
        <v>0</v>
      </c>
      <c r="O834" s="37">
        <v>0</v>
      </c>
      <c r="P834" s="37">
        <v>0</v>
      </c>
      <c r="Q834" s="21">
        <f t="shared" si="226"/>
        <v>39.790999999999997</v>
      </c>
      <c r="R834" s="21">
        <f t="shared" si="235"/>
        <v>34.833333333333535</v>
      </c>
      <c r="S834" s="21">
        <f t="shared" si="236"/>
        <v>-16.499304609656093</v>
      </c>
      <c r="T834" s="21">
        <f t="shared" si="227"/>
        <v>86.147999999999996</v>
      </c>
      <c r="U834" s="37">
        <f>VLOOKUP(Time_Zone, 'LSTM LookUp'!$B$5:$D$8, 3, FALSE)</f>
        <v>-75</v>
      </c>
      <c r="V834" s="21">
        <f t="shared" si="237"/>
        <v>-14.072415503189301</v>
      </c>
      <c r="W834" s="21">
        <f t="shared" si="228"/>
        <v>292.62989612420267</v>
      </c>
      <c r="X834" s="21">
        <f t="shared" si="229"/>
        <v>0</v>
      </c>
      <c r="Y834" s="21">
        <f t="shared" si="230"/>
        <v>0</v>
      </c>
      <c r="Z834" s="21">
        <f t="shared" si="238"/>
        <v>0</v>
      </c>
      <c r="AA834" s="21">
        <f t="shared" si="231"/>
        <v>0</v>
      </c>
      <c r="AB834" s="21">
        <f t="shared" si="232"/>
        <v>0</v>
      </c>
      <c r="AC834" s="21">
        <f t="shared" si="233"/>
        <v>0</v>
      </c>
      <c r="AD834" s="21">
        <f t="shared" si="239"/>
        <v>0</v>
      </c>
      <c r="AE834" s="21" t="str">
        <f t="shared" si="234"/>
        <v>2/3/21:00</v>
      </c>
    </row>
    <row r="835" spans="2:31">
      <c r="B835" s="37">
        <v>2</v>
      </c>
      <c r="C835" s="38">
        <v>3</v>
      </c>
      <c r="D835" s="39">
        <v>22</v>
      </c>
      <c r="E835" s="17">
        <v>-15</v>
      </c>
      <c r="F835" s="17">
        <v>0</v>
      </c>
      <c r="G835" s="17">
        <v>0</v>
      </c>
      <c r="H835" s="37">
        <f t="shared" si="222"/>
        <v>5</v>
      </c>
      <c r="I835" s="37">
        <f>IF(H835&lt;'Roof Calculator'!$G$8, 1, 0)</f>
        <v>1</v>
      </c>
      <c r="J835" s="37">
        <f>IF(H835&gt;='Roof Calculator'!$G$8, 1, 0)</f>
        <v>0</v>
      </c>
      <c r="K835" s="37">
        <f t="shared" si="223"/>
        <v>5</v>
      </c>
      <c r="L835" s="37">
        <f t="shared" si="224"/>
        <v>0</v>
      </c>
      <c r="M835" s="37">
        <v>0</v>
      </c>
      <c r="N835" s="37">
        <f t="shared" si="225"/>
        <v>0</v>
      </c>
      <c r="O835" s="37">
        <v>0</v>
      </c>
      <c r="P835" s="37">
        <v>0</v>
      </c>
      <c r="Q835" s="21">
        <f t="shared" si="226"/>
        <v>39.790999999999997</v>
      </c>
      <c r="R835" s="21">
        <f t="shared" si="235"/>
        <v>34.875000000000199</v>
      </c>
      <c r="S835" s="21">
        <f t="shared" si="236"/>
        <v>-16.487352912647861</v>
      </c>
      <c r="T835" s="21">
        <f t="shared" si="227"/>
        <v>86.147999999999996</v>
      </c>
      <c r="U835" s="37">
        <f>VLOOKUP(Time_Zone, 'LSTM LookUp'!$B$5:$D$8, 3, FALSE)</f>
        <v>-75</v>
      </c>
      <c r="V835" s="21">
        <f t="shared" si="237"/>
        <v>-14.077276431865904</v>
      </c>
      <c r="W835" s="21">
        <f t="shared" si="228"/>
        <v>307.62868089203351</v>
      </c>
      <c r="X835" s="21">
        <f t="shared" si="229"/>
        <v>0</v>
      </c>
      <c r="Y835" s="21">
        <f t="shared" si="230"/>
        <v>0</v>
      </c>
      <c r="Z835" s="21">
        <f t="shared" si="238"/>
        <v>0</v>
      </c>
      <c r="AA835" s="21">
        <f t="shared" si="231"/>
        <v>0</v>
      </c>
      <c r="AB835" s="21">
        <f t="shared" si="232"/>
        <v>0</v>
      </c>
      <c r="AC835" s="21">
        <f t="shared" si="233"/>
        <v>0</v>
      </c>
      <c r="AD835" s="21">
        <f t="shared" si="239"/>
        <v>0</v>
      </c>
      <c r="AE835" s="21" t="str">
        <f t="shared" si="234"/>
        <v>2/3/22:00</v>
      </c>
    </row>
    <row r="836" spans="2:31">
      <c r="B836" s="37">
        <v>2</v>
      </c>
      <c r="C836" s="38">
        <v>3</v>
      </c>
      <c r="D836" s="39">
        <v>23</v>
      </c>
      <c r="E836" s="17">
        <v>-15.6</v>
      </c>
      <c r="F836" s="17">
        <v>0</v>
      </c>
      <c r="G836" s="17">
        <v>0</v>
      </c>
      <c r="H836" s="37">
        <f t="shared" si="222"/>
        <v>3.9199999999999982</v>
      </c>
      <c r="I836" s="37">
        <f>IF(H836&lt;'Roof Calculator'!$G$8, 1, 0)</f>
        <v>1</v>
      </c>
      <c r="J836" s="37">
        <f>IF(H836&gt;='Roof Calculator'!$G$8, 1, 0)</f>
        <v>0</v>
      </c>
      <c r="K836" s="37">
        <f t="shared" si="223"/>
        <v>3.9199999999999982</v>
      </c>
      <c r="L836" s="37">
        <f t="shared" si="224"/>
        <v>0</v>
      </c>
      <c r="M836" s="37">
        <v>0</v>
      </c>
      <c r="N836" s="37">
        <f t="shared" si="225"/>
        <v>0</v>
      </c>
      <c r="O836" s="37">
        <v>0</v>
      </c>
      <c r="P836" s="37">
        <v>0</v>
      </c>
      <c r="Q836" s="21">
        <f t="shared" si="226"/>
        <v>39.790999999999997</v>
      </c>
      <c r="R836" s="21">
        <f t="shared" si="235"/>
        <v>34.916666666666863</v>
      </c>
      <c r="S836" s="21">
        <f t="shared" si="236"/>
        <v>-16.475393229794033</v>
      </c>
      <c r="T836" s="21">
        <f t="shared" si="227"/>
        <v>86.147999999999996</v>
      </c>
      <c r="U836" s="37">
        <f>VLOOKUP(Time_Zone, 'LSTM LookUp'!$B$5:$D$8, 3, FALSE)</f>
        <v>-75</v>
      </c>
      <c r="V836" s="21">
        <f t="shared" si="237"/>
        <v>-14.082114887451414</v>
      </c>
      <c r="W836" s="21">
        <f t="shared" si="228"/>
        <v>322.62747127813714</v>
      </c>
      <c r="X836" s="21">
        <f t="shared" si="229"/>
        <v>0</v>
      </c>
      <c r="Y836" s="21">
        <f t="shared" si="230"/>
        <v>0</v>
      </c>
      <c r="Z836" s="21">
        <f t="shared" si="238"/>
        <v>0</v>
      </c>
      <c r="AA836" s="21">
        <f t="shared" si="231"/>
        <v>0</v>
      </c>
      <c r="AB836" s="21">
        <f t="shared" si="232"/>
        <v>0</v>
      </c>
      <c r="AC836" s="21">
        <f t="shared" si="233"/>
        <v>0</v>
      </c>
      <c r="AD836" s="21">
        <f t="shared" si="239"/>
        <v>0</v>
      </c>
      <c r="AE836" s="21" t="str">
        <f t="shared" si="234"/>
        <v>2/3/23:00</v>
      </c>
    </row>
    <row r="837" spans="2:31">
      <c r="B837" s="37">
        <v>2</v>
      </c>
      <c r="C837" s="38">
        <v>3</v>
      </c>
      <c r="D837" s="39">
        <v>24</v>
      </c>
      <c r="E837" s="17">
        <v>-16.7</v>
      </c>
      <c r="F837" s="17">
        <v>0</v>
      </c>
      <c r="G837" s="17">
        <v>0</v>
      </c>
      <c r="H837" s="37">
        <f t="shared" si="222"/>
        <v>1.9400000000000048</v>
      </c>
      <c r="I837" s="37">
        <f>IF(H837&lt;'Roof Calculator'!$G$8, 1, 0)</f>
        <v>1</v>
      </c>
      <c r="J837" s="37">
        <f>IF(H837&gt;='Roof Calculator'!$G$8, 1, 0)</f>
        <v>0</v>
      </c>
      <c r="K837" s="37">
        <f t="shared" si="223"/>
        <v>1.9400000000000048</v>
      </c>
      <c r="L837" s="37">
        <f t="shared" si="224"/>
        <v>0</v>
      </c>
      <c r="M837" s="37">
        <v>0</v>
      </c>
      <c r="N837" s="37">
        <f t="shared" si="225"/>
        <v>0</v>
      </c>
      <c r="O837" s="37">
        <v>0</v>
      </c>
      <c r="P837" s="37">
        <v>0</v>
      </c>
      <c r="Q837" s="21">
        <f t="shared" si="226"/>
        <v>39.790999999999997</v>
      </c>
      <c r="R837" s="21">
        <f t="shared" si="235"/>
        <v>34.958333333333528</v>
      </c>
      <c r="S837" s="21">
        <f t="shared" si="236"/>
        <v>-16.463425568205178</v>
      </c>
      <c r="T837" s="21">
        <f t="shared" si="227"/>
        <v>86.147999999999996</v>
      </c>
      <c r="U837" s="37">
        <f>VLOOKUP(Time_Zone, 'LSTM LookUp'!$B$5:$D$8, 3, FALSE)</f>
        <v>-75</v>
      </c>
      <c r="V837" s="21">
        <f t="shared" si="237"/>
        <v>-14.086930867096157</v>
      </c>
      <c r="W837" s="21">
        <f t="shared" si="228"/>
        <v>337.62626728322596</v>
      </c>
      <c r="X837" s="21">
        <f t="shared" si="229"/>
        <v>0</v>
      </c>
      <c r="Y837" s="21">
        <f t="shared" si="230"/>
        <v>0</v>
      </c>
      <c r="Z837" s="21">
        <f t="shared" si="238"/>
        <v>0</v>
      </c>
      <c r="AA837" s="21">
        <f t="shared" si="231"/>
        <v>0</v>
      </c>
      <c r="AB837" s="21">
        <f t="shared" si="232"/>
        <v>0</v>
      </c>
      <c r="AC837" s="21">
        <f t="shared" si="233"/>
        <v>0</v>
      </c>
      <c r="AD837" s="21">
        <f t="shared" si="239"/>
        <v>0</v>
      </c>
      <c r="AE837" s="21" t="str">
        <f t="shared" si="234"/>
        <v>2/3/24:00</v>
      </c>
    </row>
    <row r="838" spans="2:31">
      <c r="B838" s="37">
        <v>2</v>
      </c>
      <c r="C838" s="38">
        <v>4</v>
      </c>
      <c r="D838" s="39">
        <v>1</v>
      </c>
      <c r="E838" s="17">
        <v>-17.2</v>
      </c>
      <c r="F838" s="17">
        <v>0</v>
      </c>
      <c r="G838" s="17">
        <v>0</v>
      </c>
      <c r="H838" s="37">
        <f t="shared" si="222"/>
        <v>1.0400000000000027</v>
      </c>
      <c r="I838" s="37">
        <f>IF(H838&lt;'Roof Calculator'!$G$8, 1, 0)</f>
        <v>1</v>
      </c>
      <c r="J838" s="37">
        <f>IF(H838&gt;='Roof Calculator'!$G$8, 1, 0)</f>
        <v>0</v>
      </c>
      <c r="K838" s="37">
        <f t="shared" si="223"/>
        <v>1.0400000000000027</v>
      </c>
      <c r="L838" s="37">
        <f t="shared" si="224"/>
        <v>0</v>
      </c>
      <c r="M838" s="37">
        <v>0</v>
      </c>
      <c r="N838" s="37">
        <f t="shared" si="225"/>
        <v>0</v>
      </c>
      <c r="O838" s="37">
        <v>0</v>
      </c>
      <c r="P838" s="37">
        <v>0</v>
      </c>
      <c r="Q838" s="21">
        <f t="shared" si="226"/>
        <v>39.790999999999997</v>
      </c>
      <c r="R838" s="21">
        <f t="shared" si="235"/>
        <v>35.000000000000192</v>
      </c>
      <c r="S838" s="21">
        <f t="shared" si="236"/>
        <v>-16.451449934993441</v>
      </c>
      <c r="T838" s="21">
        <f t="shared" si="227"/>
        <v>86.147999999999996</v>
      </c>
      <c r="U838" s="37">
        <f>VLOOKUP(Time_Zone, 'LSTM LookUp'!$B$5:$D$8, 3, FALSE)</f>
        <v>-75</v>
      </c>
      <c r="V838" s="21">
        <f t="shared" si="237"/>
        <v>-14.091724367993375</v>
      </c>
      <c r="W838" s="21">
        <f t="shared" si="228"/>
        <v>-7.3749310919983557</v>
      </c>
      <c r="X838" s="21">
        <f t="shared" si="229"/>
        <v>0</v>
      </c>
      <c r="Y838" s="21">
        <f t="shared" si="230"/>
        <v>0</v>
      </c>
      <c r="Z838" s="21">
        <f t="shared" si="238"/>
        <v>0</v>
      </c>
      <c r="AA838" s="21">
        <f t="shared" si="231"/>
        <v>0</v>
      </c>
      <c r="AB838" s="21">
        <f t="shared" si="232"/>
        <v>0</v>
      </c>
      <c r="AC838" s="21">
        <f t="shared" si="233"/>
        <v>0</v>
      </c>
      <c r="AD838" s="21">
        <f t="shared" si="239"/>
        <v>0</v>
      </c>
      <c r="AE838" s="21" t="str">
        <f t="shared" si="234"/>
        <v>2/4/1:00</v>
      </c>
    </row>
    <row r="839" spans="2:31">
      <c r="B839" s="37">
        <v>2</v>
      </c>
      <c r="C839" s="38">
        <v>4</v>
      </c>
      <c r="D839" s="39">
        <v>2</v>
      </c>
      <c r="E839" s="17">
        <v>-18.3</v>
      </c>
      <c r="F839" s="17">
        <v>0</v>
      </c>
      <c r="G839" s="17">
        <v>0</v>
      </c>
      <c r="H839" s="37">
        <f t="shared" si="222"/>
        <v>-0.94000000000000483</v>
      </c>
      <c r="I839" s="37">
        <f>IF(H839&lt;'Roof Calculator'!$G$8, 1, 0)</f>
        <v>1</v>
      </c>
      <c r="J839" s="37">
        <f>IF(H839&gt;='Roof Calculator'!$G$8, 1, 0)</f>
        <v>0</v>
      </c>
      <c r="K839" s="37">
        <f t="shared" si="223"/>
        <v>-0.94000000000000483</v>
      </c>
      <c r="L839" s="37">
        <f t="shared" si="224"/>
        <v>0</v>
      </c>
      <c r="M839" s="37">
        <v>0</v>
      </c>
      <c r="N839" s="37">
        <f t="shared" si="225"/>
        <v>0</v>
      </c>
      <c r="O839" s="37">
        <v>0</v>
      </c>
      <c r="P839" s="37">
        <v>0</v>
      </c>
      <c r="Q839" s="21">
        <f t="shared" si="226"/>
        <v>39.790999999999997</v>
      </c>
      <c r="R839" s="21">
        <f t="shared" si="235"/>
        <v>35.041666666666856</v>
      </c>
      <c r="S839" s="21">
        <f t="shared" si="236"/>
        <v>-16.439466337272581</v>
      </c>
      <c r="T839" s="21">
        <f t="shared" si="227"/>
        <v>86.147999999999996</v>
      </c>
      <c r="U839" s="37">
        <f>VLOOKUP(Time_Zone, 'LSTM LookUp'!$B$5:$D$8, 3, FALSE)</f>
        <v>-75</v>
      </c>
      <c r="V839" s="21">
        <f t="shared" si="237"/>
        <v>-14.096495387379209</v>
      </c>
      <c r="W839" s="21">
        <f t="shared" si="228"/>
        <v>7.6238761531551802</v>
      </c>
      <c r="X839" s="21">
        <f t="shared" si="229"/>
        <v>0</v>
      </c>
      <c r="Y839" s="21">
        <f t="shared" si="230"/>
        <v>0</v>
      </c>
      <c r="Z839" s="21">
        <f t="shared" si="238"/>
        <v>0</v>
      </c>
      <c r="AA839" s="21">
        <f t="shared" si="231"/>
        <v>0</v>
      </c>
      <c r="AB839" s="21">
        <f t="shared" si="232"/>
        <v>0</v>
      </c>
      <c r="AC839" s="21">
        <f t="shared" si="233"/>
        <v>0</v>
      </c>
      <c r="AD839" s="21">
        <f t="shared" si="239"/>
        <v>0</v>
      </c>
      <c r="AE839" s="21" t="str">
        <f t="shared" si="234"/>
        <v>2/4/2:00</v>
      </c>
    </row>
    <row r="840" spans="2:31">
      <c r="B840" s="37">
        <v>2</v>
      </c>
      <c r="C840" s="38">
        <v>4</v>
      </c>
      <c r="D840" s="39">
        <v>3</v>
      </c>
      <c r="E840" s="17">
        <v>-19.399999999999999</v>
      </c>
      <c r="F840" s="17">
        <v>0</v>
      </c>
      <c r="G840" s="17">
        <v>0</v>
      </c>
      <c r="H840" s="37">
        <f t="shared" si="222"/>
        <v>-2.9200000000000017</v>
      </c>
      <c r="I840" s="37">
        <f>IF(H840&lt;'Roof Calculator'!$G$8, 1, 0)</f>
        <v>1</v>
      </c>
      <c r="J840" s="37">
        <f>IF(H840&gt;='Roof Calculator'!$G$8, 1, 0)</f>
        <v>0</v>
      </c>
      <c r="K840" s="37">
        <f t="shared" si="223"/>
        <v>-2.9200000000000017</v>
      </c>
      <c r="L840" s="37">
        <f t="shared" si="224"/>
        <v>0</v>
      </c>
      <c r="M840" s="37">
        <v>0</v>
      </c>
      <c r="N840" s="37">
        <f t="shared" si="225"/>
        <v>0</v>
      </c>
      <c r="O840" s="37">
        <v>0</v>
      </c>
      <c r="P840" s="37">
        <v>0</v>
      </c>
      <c r="Q840" s="21">
        <f t="shared" si="226"/>
        <v>39.790999999999997</v>
      </c>
      <c r="R840" s="21">
        <f t="shared" si="235"/>
        <v>35.08333333333352</v>
      </c>
      <c r="S840" s="21">
        <f t="shared" si="236"/>
        <v>-16.427474782157901</v>
      </c>
      <c r="T840" s="21">
        <f t="shared" si="227"/>
        <v>86.147999999999996</v>
      </c>
      <c r="U840" s="37">
        <f>VLOOKUP(Time_Zone, 'LSTM LookUp'!$B$5:$D$8, 3, FALSE)</f>
        <v>-75</v>
      </c>
      <c r="V840" s="21">
        <f t="shared" si="237"/>
        <v>-14.101243922532717</v>
      </c>
      <c r="W840" s="21">
        <f t="shared" si="228"/>
        <v>22.622689019366817</v>
      </c>
      <c r="X840" s="21">
        <f t="shared" si="229"/>
        <v>0</v>
      </c>
      <c r="Y840" s="21">
        <f t="shared" si="230"/>
        <v>0</v>
      </c>
      <c r="Z840" s="21">
        <f t="shared" si="238"/>
        <v>0</v>
      </c>
      <c r="AA840" s="21">
        <f t="shared" si="231"/>
        <v>0</v>
      </c>
      <c r="AB840" s="21">
        <f t="shared" si="232"/>
        <v>0</v>
      </c>
      <c r="AC840" s="21">
        <f t="shared" si="233"/>
        <v>0</v>
      </c>
      <c r="AD840" s="21">
        <f t="shared" si="239"/>
        <v>0</v>
      </c>
      <c r="AE840" s="21" t="str">
        <f t="shared" si="234"/>
        <v>2/4/3:00</v>
      </c>
    </row>
    <row r="841" spans="2:31">
      <c r="B841" s="37">
        <v>2</v>
      </c>
      <c r="C841" s="38">
        <v>4</v>
      </c>
      <c r="D841" s="39">
        <v>4</v>
      </c>
      <c r="E841" s="17">
        <v>-18.3</v>
      </c>
      <c r="F841" s="17">
        <v>0</v>
      </c>
      <c r="G841" s="17">
        <v>0</v>
      </c>
      <c r="H841" s="37">
        <f t="shared" si="222"/>
        <v>-0.94000000000000483</v>
      </c>
      <c r="I841" s="37">
        <f>IF(H841&lt;'Roof Calculator'!$G$8, 1, 0)</f>
        <v>1</v>
      </c>
      <c r="J841" s="37">
        <f>IF(H841&gt;='Roof Calculator'!$G$8, 1, 0)</f>
        <v>0</v>
      </c>
      <c r="K841" s="37">
        <f t="shared" si="223"/>
        <v>-0.94000000000000483</v>
      </c>
      <c r="L841" s="37">
        <f t="shared" si="224"/>
        <v>0</v>
      </c>
      <c r="M841" s="37">
        <v>0</v>
      </c>
      <c r="N841" s="37">
        <f t="shared" si="225"/>
        <v>0</v>
      </c>
      <c r="O841" s="37">
        <v>0</v>
      </c>
      <c r="P841" s="37">
        <v>0</v>
      </c>
      <c r="Q841" s="21">
        <f t="shared" si="226"/>
        <v>39.790999999999997</v>
      </c>
      <c r="R841" s="21">
        <f t="shared" si="235"/>
        <v>35.125000000000185</v>
      </c>
      <c r="S841" s="21">
        <f t="shared" si="236"/>
        <v>-16.415475276766315</v>
      </c>
      <c r="T841" s="21">
        <f t="shared" si="227"/>
        <v>86.147999999999996</v>
      </c>
      <c r="U841" s="37">
        <f>VLOOKUP(Time_Zone, 'LSTM LookUp'!$B$5:$D$8, 3, FALSE)</f>
        <v>-75</v>
      </c>
      <c r="V841" s="21">
        <f t="shared" si="237"/>
        <v>-14.105969970775867</v>
      </c>
      <c r="W841" s="21">
        <f t="shared" si="228"/>
        <v>37.621507507306042</v>
      </c>
      <c r="X841" s="21">
        <f t="shared" si="229"/>
        <v>0</v>
      </c>
      <c r="Y841" s="21">
        <f t="shared" si="230"/>
        <v>0</v>
      </c>
      <c r="Z841" s="21">
        <f t="shared" si="238"/>
        <v>0</v>
      </c>
      <c r="AA841" s="21">
        <f t="shared" si="231"/>
        <v>0</v>
      </c>
      <c r="AB841" s="21">
        <f t="shared" si="232"/>
        <v>0</v>
      </c>
      <c r="AC841" s="21">
        <f t="shared" si="233"/>
        <v>0</v>
      </c>
      <c r="AD841" s="21">
        <f t="shared" si="239"/>
        <v>0</v>
      </c>
      <c r="AE841" s="21" t="str">
        <f t="shared" si="234"/>
        <v>2/4/4:00</v>
      </c>
    </row>
    <row r="842" spans="2:31">
      <c r="B842" s="37">
        <v>2</v>
      </c>
      <c r="C842" s="38">
        <v>4</v>
      </c>
      <c r="D842" s="39">
        <v>5</v>
      </c>
      <c r="E842" s="17">
        <v>-17.2</v>
      </c>
      <c r="F842" s="17">
        <v>0</v>
      </c>
      <c r="G842" s="17">
        <v>0</v>
      </c>
      <c r="H842" s="37">
        <f t="shared" si="222"/>
        <v>1.0400000000000027</v>
      </c>
      <c r="I842" s="37">
        <f>IF(H842&lt;'Roof Calculator'!$G$8, 1, 0)</f>
        <v>1</v>
      </c>
      <c r="J842" s="37">
        <f>IF(H842&gt;='Roof Calculator'!$G$8, 1, 0)</f>
        <v>0</v>
      </c>
      <c r="K842" s="37">
        <f t="shared" si="223"/>
        <v>1.0400000000000027</v>
      </c>
      <c r="L842" s="37">
        <f t="shared" si="224"/>
        <v>0</v>
      </c>
      <c r="M842" s="37">
        <v>0</v>
      </c>
      <c r="N842" s="37">
        <f t="shared" si="225"/>
        <v>0</v>
      </c>
      <c r="O842" s="37">
        <v>0</v>
      </c>
      <c r="P842" s="37">
        <v>0</v>
      </c>
      <c r="Q842" s="21">
        <f t="shared" si="226"/>
        <v>39.790999999999997</v>
      </c>
      <c r="R842" s="21">
        <f t="shared" si="235"/>
        <v>35.166666666666849</v>
      </c>
      <c r="S842" s="21">
        <f t="shared" si="236"/>
        <v>-16.403467828216289</v>
      </c>
      <c r="T842" s="21">
        <f t="shared" si="227"/>
        <v>86.147999999999996</v>
      </c>
      <c r="U842" s="37">
        <f>VLOOKUP(Time_Zone, 'LSTM LookUp'!$B$5:$D$8, 3, FALSE)</f>
        <v>-75</v>
      </c>
      <c r="V842" s="21">
        <f t="shared" si="237"/>
        <v>-14.110673529473539</v>
      </c>
      <c r="W842" s="21">
        <f t="shared" si="228"/>
        <v>52.620331617631606</v>
      </c>
      <c r="X842" s="21">
        <f t="shared" si="229"/>
        <v>0</v>
      </c>
      <c r="Y842" s="21">
        <f t="shared" si="230"/>
        <v>0</v>
      </c>
      <c r="Z842" s="21">
        <f t="shared" si="238"/>
        <v>0</v>
      </c>
      <c r="AA842" s="21">
        <f t="shared" si="231"/>
        <v>0</v>
      </c>
      <c r="AB842" s="21">
        <f t="shared" si="232"/>
        <v>0</v>
      </c>
      <c r="AC842" s="21">
        <f t="shared" si="233"/>
        <v>0</v>
      </c>
      <c r="AD842" s="21">
        <f t="shared" si="239"/>
        <v>0</v>
      </c>
      <c r="AE842" s="21" t="str">
        <f t="shared" si="234"/>
        <v>2/4/5:00</v>
      </c>
    </row>
    <row r="843" spans="2:31">
      <c r="B843" s="37">
        <v>2</v>
      </c>
      <c r="C843" s="38">
        <v>4</v>
      </c>
      <c r="D843" s="39">
        <v>6</v>
      </c>
      <c r="E843" s="17">
        <v>-17.2</v>
      </c>
      <c r="F843" s="17">
        <v>0</v>
      </c>
      <c r="G843" s="17">
        <v>0</v>
      </c>
      <c r="H843" s="37">
        <f t="shared" si="222"/>
        <v>1.0400000000000027</v>
      </c>
      <c r="I843" s="37">
        <f>IF(H843&lt;'Roof Calculator'!$G$8, 1, 0)</f>
        <v>1</v>
      </c>
      <c r="J843" s="37">
        <f>IF(H843&gt;='Roof Calculator'!$G$8, 1, 0)</f>
        <v>0</v>
      </c>
      <c r="K843" s="37">
        <f t="shared" si="223"/>
        <v>1.0400000000000027</v>
      </c>
      <c r="L843" s="37">
        <f t="shared" si="224"/>
        <v>0</v>
      </c>
      <c r="M843" s="37">
        <v>0</v>
      </c>
      <c r="N843" s="37">
        <f t="shared" si="225"/>
        <v>0</v>
      </c>
      <c r="O843" s="37">
        <v>0</v>
      </c>
      <c r="P843" s="37">
        <v>0</v>
      </c>
      <c r="Q843" s="21">
        <f t="shared" si="226"/>
        <v>39.790999999999997</v>
      </c>
      <c r="R843" s="21">
        <f t="shared" si="235"/>
        <v>35.208333333333513</v>
      </c>
      <c r="S843" s="21">
        <f t="shared" si="236"/>
        <v>-16.391452443627827</v>
      </c>
      <c r="T843" s="21">
        <f t="shared" si="227"/>
        <v>86.147999999999996</v>
      </c>
      <c r="U843" s="37">
        <f>VLOOKUP(Time_Zone, 'LSTM LookUp'!$B$5:$D$8, 3, FALSE)</f>
        <v>-75</v>
      </c>
      <c r="V843" s="21">
        <f t="shared" si="237"/>
        <v>-14.115354596033541</v>
      </c>
      <c r="W843" s="21">
        <f t="shared" si="228"/>
        <v>67.619161350991618</v>
      </c>
      <c r="X843" s="21">
        <f t="shared" si="229"/>
        <v>0</v>
      </c>
      <c r="Y843" s="21">
        <f t="shared" si="230"/>
        <v>0</v>
      </c>
      <c r="Z843" s="21">
        <f t="shared" si="238"/>
        <v>0</v>
      </c>
      <c r="AA843" s="21">
        <f t="shared" si="231"/>
        <v>0</v>
      </c>
      <c r="AB843" s="21">
        <f t="shared" si="232"/>
        <v>0</v>
      </c>
      <c r="AC843" s="21">
        <f t="shared" si="233"/>
        <v>0</v>
      </c>
      <c r="AD843" s="21">
        <f t="shared" si="239"/>
        <v>0</v>
      </c>
      <c r="AE843" s="21" t="str">
        <f t="shared" si="234"/>
        <v>2/4/6:00</v>
      </c>
    </row>
    <row r="844" spans="2:31">
      <c r="B844" s="37">
        <v>2</v>
      </c>
      <c r="C844" s="38">
        <v>4</v>
      </c>
      <c r="D844" s="39">
        <v>7</v>
      </c>
      <c r="E844" s="17">
        <v>-20</v>
      </c>
      <c r="F844" s="17">
        <v>0</v>
      </c>
      <c r="G844" s="17">
        <v>0</v>
      </c>
      <c r="H844" s="37">
        <f t="shared" si="222"/>
        <v>-4</v>
      </c>
      <c r="I844" s="37">
        <f>IF(H844&lt;'Roof Calculator'!$G$8, 1, 0)</f>
        <v>1</v>
      </c>
      <c r="J844" s="37">
        <f>IF(H844&gt;='Roof Calculator'!$G$8, 1, 0)</f>
        <v>0</v>
      </c>
      <c r="K844" s="37">
        <f t="shared" si="223"/>
        <v>-4</v>
      </c>
      <c r="L844" s="37">
        <f t="shared" si="224"/>
        <v>0</v>
      </c>
      <c r="M844" s="37">
        <v>0</v>
      </c>
      <c r="N844" s="37">
        <f t="shared" si="225"/>
        <v>0</v>
      </c>
      <c r="O844" s="37">
        <v>0</v>
      </c>
      <c r="P844" s="37">
        <v>0</v>
      </c>
      <c r="Q844" s="21">
        <f t="shared" si="226"/>
        <v>39.790999999999997</v>
      </c>
      <c r="R844" s="21">
        <f t="shared" si="235"/>
        <v>35.250000000000178</v>
      </c>
      <c r="S844" s="21">
        <f t="shared" si="236"/>
        <v>-16.379429130122517</v>
      </c>
      <c r="T844" s="21">
        <f t="shared" si="227"/>
        <v>86.147999999999996</v>
      </c>
      <c r="U844" s="37">
        <f>VLOOKUP(Time_Zone, 'LSTM LookUp'!$B$5:$D$8, 3, FALSE)</f>
        <v>-75</v>
      </c>
      <c r="V844" s="21">
        <f t="shared" si="237"/>
        <v>-14.120013167906576</v>
      </c>
      <c r="W844" s="21">
        <f t="shared" si="228"/>
        <v>82.617996708023355</v>
      </c>
      <c r="X844" s="21">
        <f t="shared" si="229"/>
        <v>0</v>
      </c>
      <c r="Y844" s="21">
        <f t="shared" si="230"/>
        <v>0</v>
      </c>
      <c r="Z844" s="21">
        <f t="shared" si="238"/>
        <v>0</v>
      </c>
      <c r="AA844" s="21">
        <f t="shared" si="231"/>
        <v>0</v>
      </c>
      <c r="AB844" s="21">
        <f t="shared" si="232"/>
        <v>0</v>
      </c>
      <c r="AC844" s="21">
        <f t="shared" si="233"/>
        <v>0</v>
      </c>
      <c r="AD844" s="21">
        <f t="shared" si="239"/>
        <v>0</v>
      </c>
      <c r="AE844" s="21" t="str">
        <f t="shared" si="234"/>
        <v>2/4/7:00</v>
      </c>
    </row>
    <row r="845" spans="2:31">
      <c r="B845" s="37">
        <v>2</v>
      </c>
      <c r="C845" s="38">
        <v>4</v>
      </c>
      <c r="D845" s="39">
        <v>8</v>
      </c>
      <c r="E845" s="17">
        <v>-18.3</v>
      </c>
      <c r="F845" s="17">
        <v>1</v>
      </c>
      <c r="G845" s="17">
        <v>4</v>
      </c>
      <c r="H845" s="37">
        <f t="shared" si="222"/>
        <v>-0.94000000000000483</v>
      </c>
      <c r="I845" s="37">
        <f>IF(H845&lt;'Roof Calculator'!$G$8, 1, 0)</f>
        <v>1</v>
      </c>
      <c r="J845" s="37">
        <f>IF(H845&gt;='Roof Calculator'!$G$8, 1, 0)</f>
        <v>0</v>
      </c>
      <c r="K845" s="37">
        <f t="shared" si="223"/>
        <v>-0.94000000000000483</v>
      </c>
      <c r="L845" s="37">
        <f t="shared" si="224"/>
        <v>0</v>
      </c>
      <c r="M845" s="37">
        <v>0</v>
      </c>
      <c r="N845" s="37">
        <f t="shared" si="225"/>
        <v>1</v>
      </c>
      <c r="O845" s="37">
        <v>0</v>
      </c>
      <c r="P845" s="37">
        <v>0</v>
      </c>
      <c r="Q845" s="21">
        <f t="shared" si="226"/>
        <v>39.790999999999997</v>
      </c>
      <c r="R845" s="21">
        <f t="shared" si="235"/>
        <v>35.291666666666842</v>
      </c>
      <c r="S845" s="21">
        <f t="shared" si="236"/>
        <v>-16.367397894823483</v>
      </c>
      <c r="T845" s="21">
        <f t="shared" si="227"/>
        <v>86.147999999999996</v>
      </c>
      <c r="U845" s="37">
        <f>VLOOKUP(Time_Zone, 'LSTM LookUp'!$B$5:$D$8, 3, FALSE)</f>
        <v>-75</v>
      </c>
      <c r="V845" s="21">
        <f t="shared" si="237"/>
        <v>-14.12464924258629</v>
      </c>
      <c r="W845" s="21">
        <f t="shared" si="228"/>
        <v>97.616837689353417</v>
      </c>
      <c r="X845" s="21">
        <f t="shared" si="229"/>
        <v>-1.1122646054570109</v>
      </c>
      <c r="Y845" s="21">
        <f t="shared" si="230"/>
        <v>-0.11226460545701089</v>
      </c>
      <c r="Z845" s="21">
        <f t="shared" si="238"/>
        <v>-3.5585919158242399E-2</v>
      </c>
      <c r="AA845" s="21">
        <f t="shared" si="231"/>
        <v>-3.5585919158242399E-2</v>
      </c>
      <c r="AB845" s="21">
        <f t="shared" si="232"/>
        <v>0</v>
      </c>
      <c r="AC845" s="21">
        <f t="shared" si="233"/>
        <v>0</v>
      </c>
      <c r="AD845" s="21">
        <f t="shared" si="239"/>
        <v>0</v>
      </c>
      <c r="AE845" s="21" t="str">
        <f t="shared" si="234"/>
        <v>2/4/8:00</v>
      </c>
    </row>
    <row r="846" spans="2:31">
      <c r="B846" s="37">
        <v>2</v>
      </c>
      <c r="C846" s="38">
        <v>4</v>
      </c>
      <c r="D846" s="39">
        <v>9</v>
      </c>
      <c r="E846" s="17">
        <v>-15.6</v>
      </c>
      <c r="F846" s="17">
        <v>35</v>
      </c>
      <c r="G846" s="17">
        <v>179</v>
      </c>
      <c r="H846" s="37">
        <f t="shared" si="222"/>
        <v>3.9199999999999982</v>
      </c>
      <c r="I846" s="37">
        <f>IF(H846&lt;'Roof Calculator'!$G$8, 1, 0)</f>
        <v>1</v>
      </c>
      <c r="J846" s="37">
        <f>IF(H846&gt;='Roof Calculator'!$G$8, 1, 0)</f>
        <v>0</v>
      </c>
      <c r="K846" s="37">
        <f t="shared" si="223"/>
        <v>3.9199999999999982</v>
      </c>
      <c r="L846" s="37">
        <f t="shared" si="224"/>
        <v>0</v>
      </c>
      <c r="M846" s="37">
        <v>0</v>
      </c>
      <c r="N846" s="37">
        <f t="shared" si="225"/>
        <v>35</v>
      </c>
      <c r="O846" s="37">
        <v>0</v>
      </c>
      <c r="P846" s="37">
        <v>0</v>
      </c>
      <c r="Q846" s="21">
        <f t="shared" si="226"/>
        <v>39.790999999999997</v>
      </c>
      <c r="R846" s="21">
        <f t="shared" si="235"/>
        <v>35.333333333333506</v>
      </c>
      <c r="S846" s="21">
        <f t="shared" si="236"/>
        <v>-16.355358744855366</v>
      </c>
      <c r="T846" s="21">
        <f t="shared" si="227"/>
        <v>86.147999999999996</v>
      </c>
      <c r="U846" s="37">
        <f>VLOOKUP(Time_Zone, 'LSTM LookUp'!$B$5:$D$8, 3, FALSE)</f>
        <v>-75</v>
      </c>
      <c r="V846" s="21">
        <f t="shared" si="237"/>
        <v>-14.12926281760924</v>
      </c>
      <c r="W846" s="21">
        <f t="shared" si="228"/>
        <v>112.61568429559766</v>
      </c>
      <c r="X846" s="21">
        <f t="shared" si="229"/>
        <v>-83.009564729996058</v>
      </c>
      <c r="Y846" s="21">
        <f t="shared" si="230"/>
        <v>-48.009564729996058</v>
      </c>
      <c r="Z846" s="21">
        <f t="shared" si="238"/>
        <v>-15.218193502299011</v>
      </c>
      <c r="AA846" s="21">
        <f t="shared" si="231"/>
        <v>-15.218193502299011</v>
      </c>
      <c r="AB846" s="21">
        <f t="shared" si="232"/>
        <v>0</v>
      </c>
      <c r="AC846" s="21">
        <f t="shared" si="233"/>
        <v>0</v>
      </c>
      <c r="AD846" s="21">
        <f t="shared" si="239"/>
        <v>0</v>
      </c>
      <c r="AE846" s="21" t="str">
        <f t="shared" si="234"/>
        <v>2/4/9:00</v>
      </c>
    </row>
    <row r="847" spans="2:31">
      <c r="B847" s="37">
        <v>2</v>
      </c>
      <c r="C847" s="38">
        <v>4</v>
      </c>
      <c r="D847" s="39">
        <v>10</v>
      </c>
      <c r="E847" s="17">
        <v>-12.2</v>
      </c>
      <c r="F847" s="17">
        <v>60</v>
      </c>
      <c r="G847" s="17">
        <v>645</v>
      </c>
      <c r="H847" s="37">
        <f t="shared" si="222"/>
        <v>10.039999999999999</v>
      </c>
      <c r="I847" s="37">
        <f>IF(H847&lt;'Roof Calculator'!$G$8, 1, 0)</f>
        <v>1</v>
      </c>
      <c r="J847" s="37">
        <f>IF(H847&gt;='Roof Calculator'!$G$8, 1, 0)</f>
        <v>0</v>
      </c>
      <c r="K847" s="37">
        <f t="shared" si="223"/>
        <v>10.039999999999999</v>
      </c>
      <c r="L847" s="37">
        <f t="shared" si="224"/>
        <v>0</v>
      </c>
      <c r="M847" s="37">
        <v>0</v>
      </c>
      <c r="N847" s="37">
        <f t="shared" si="225"/>
        <v>60</v>
      </c>
      <c r="O847" s="37">
        <v>0</v>
      </c>
      <c r="P847" s="37">
        <v>0</v>
      </c>
      <c r="Q847" s="21">
        <f t="shared" si="226"/>
        <v>39.790999999999997</v>
      </c>
      <c r="R847" s="21">
        <f t="shared" si="235"/>
        <v>35.375000000000171</v>
      </c>
      <c r="S847" s="21">
        <f t="shared" si="236"/>
        <v>-16.343311687344372</v>
      </c>
      <c r="T847" s="21">
        <f t="shared" si="227"/>
        <v>86.147999999999996</v>
      </c>
      <c r="U847" s="37">
        <f>VLOOKUP(Time_Zone, 'LSTM LookUp'!$B$5:$D$8, 3, FALSE)</f>
        <v>-75</v>
      </c>
      <c r="V847" s="21">
        <f t="shared" si="237"/>
        <v>-14.133853890554901</v>
      </c>
      <c r="W847" s="21">
        <f t="shared" si="228"/>
        <v>127.61453652736125</v>
      </c>
      <c r="X847" s="21">
        <f t="shared" si="229"/>
        <v>-406.42611299451119</v>
      </c>
      <c r="Y847" s="21">
        <f t="shared" si="230"/>
        <v>-346.42611299451119</v>
      </c>
      <c r="Z847" s="21">
        <f t="shared" si="238"/>
        <v>-109.81102727027799</v>
      </c>
      <c r="AA847" s="21">
        <f t="shared" si="231"/>
        <v>-109.81102727027799</v>
      </c>
      <c r="AB847" s="21">
        <f t="shared" si="232"/>
        <v>0</v>
      </c>
      <c r="AC847" s="21">
        <f t="shared" si="233"/>
        <v>0</v>
      </c>
      <c r="AD847" s="21">
        <f t="shared" si="239"/>
        <v>0</v>
      </c>
      <c r="AE847" s="21" t="str">
        <f t="shared" si="234"/>
        <v>2/4/10:00</v>
      </c>
    </row>
    <row r="848" spans="2:31">
      <c r="B848" s="37">
        <v>2</v>
      </c>
      <c r="C848" s="38">
        <v>4</v>
      </c>
      <c r="D848" s="39">
        <v>11</v>
      </c>
      <c r="E848" s="17">
        <v>-9.4</v>
      </c>
      <c r="F848" s="17">
        <v>81</v>
      </c>
      <c r="G848" s="17">
        <v>776</v>
      </c>
      <c r="H848" s="37">
        <f t="shared" si="222"/>
        <v>15.079999999999998</v>
      </c>
      <c r="I848" s="37">
        <f>IF(H848&lt;'Roof Calculator'!$G$8, 1, 0)</f>
        <v>1</v>
      </c>
      <c r="J848" s="37">
        <f>IF(H848&gt;='Roof Calculator'!$G$8, 1, 0)</f>
        <v>0</v>
      </c>
      <c r="K848" s="37">
        <f t="shared" si="223"/>
        <v>15.079999999999998</v>
      </c>
      <c r="L848" s="37">
        <f t="shared" si="224"/>
        <v>0</v>
      </c>
      <c r="M848" s="37">
        <v>0</v>
      </c>
      <c r="N848" s="37">
        <f t="shared" si="225"/>
        <v>81</v>
      </c>
      <c r="O848" s="37">
        <v>0</v>
      </c>
      <c r="P848" s="37">
        <v>0</v>
      </c>
      <c r="Q848" s="21">
        <f t="shared" si="226"/>
        <v>39.790999999999997</v>
      </c>
      <c r="R848" s="21">
        <f t="shared" si="235"/>
        <v>35.416666666666835</v>
      </c>
      <c r="S848" s="21">
        <f t="shared" si="236"/>
        <v>-16.331256729418193</v>
      </c>
      <c r="T848" s="21">
        <f t="shared" si="227"/>
        <v>86.147999999999996</v>
      </c>
      <c r="U848" s="37">
        <f>VLOOKUP(Time_Zone, 'LSTM LookUp'!$B$5:$D$8, 3, FALSE)</f>
        <v>-75</v>
      </c>
      <c r="V848" s="21">
        <f t="shared" si="237"/>
        <v>-14.13842245904568</v>
      </c>
      <c r="W848" s="21">
        <f t="shared" si="228"/>
        <v>142.61339438523856</v>
      </c>
      <c r="X848" s="21">
        <f t="shared" si="229"/>
        <v>-594.29950554071524</v>
      </c>
      <c r="Y848" s="21">
        <f t="shared" si="230"/>
        <v>-513.29950554071524</v>
      </c>
      <c r="Z848" s="21">
        <f t="shared" si="238"/>
        <v>-162.7069781591342</v>
      </c>
      <c r="AA848" s="21">
        <f t="shared" si="231"/>
        <v>-162.7069781591342</v>
      </c>
      <c r="AB848" s="21">
        <f t="shared" si="232"/>
        <v>0</v>
      </c>
      <c r="AC848" s="21">
        <f t="shared" si="233"/>
        <v>0</v>
      </c>
      <c r="AD848" s="21">
        <f t="shared" si="239"/>
        <v>0</v>
      </c>
      <c r="AE848" s="21" t="str">
        <f t="shared" si="234"/>
        <v>2/4/11:00</v>
      </c>
    </row>
    <row r="849" spans="2:31">
      <c r="B849" s="37">
        <v>2</v>
      </c>
      <c r="C849" s="38">
        <v>4</v>
      </c>
      <c r="D849" s="39">
        <v>12</v>
      </c>
      <c r="E849" s="17">
        <v>-7.2</v>
      </c>
      <c r="F849" s="17">
        <v>194</v>
      </c>
      <c r="G849" s="17">
        <v>618</v>
      </c>
      <c r="H849" s="37">
        <f t="shared" si="222"/>
        <v>19.04</v>
      </c>
      <c r="I849" s="37">
        <f>IF(H849&lt;'Roof Calculator'!$G$8, 1, 0)</f>
        <v>1</v>
      </c>
      <c r="J849" s="37">
        <f>IF(H849&gt;='Roof Calculator'!$G$8, 1, 0)</f>
        <v>0</v>
      </c>
      <c r="K849" s="37">
        <f t="shared" si="223"/>
        <v>19.04</v>
      </c>
      <c r="L849" s="37">
        <f t="shared" si="224"/>
        <v>0</v>
      </c>
      <c r="M849" s="37">
        <v>0</v>
      </c>
      <c r="N849" s="37">
        <f t="shared" si="225"/>
        <v>194</v>
      </c>
      <c r="O849" s="37">
        <v>0</v>
      </c>
      <c r="P849" s="37">
        <v>0</v>
      </c>
      <c r="Q849" s="21">
        <f t="shared" si="226"/>
        <v>39.790999999999997</v>
      </c>
      <c r="R849" s="21">
        <f t="shared" si="235"/>
        <v>35.458333333333499</v>
      </c>
      <c r="S849" s="21">
        <f t="shared" si="236"/>
        <v>-16.319193878206065</v>
      </c>
      <c r="T849" s="21">
        <f t="shared" si="227"/>
        <v>86.147999999999996</v>
      </c>
      <c r="U849" s="37">
        <f>VLOOKUP(Time_Zone, 'LSTM LookUp'!$B$5:$D$8, 3, FALSE)</f>
        <v>-75</v>
      </c>
      <c r="V849" s="21">
        <f t="shared" si="237"/>
        <v>-14.142968520746905</v>
      </c>
      <c r="W849" s="21">
        <f t="shared" si="228"/>
        <v>157.61225786981328</v>
      </c>
      <c r="X849" s="21">
        <f t="shared" si="229"/>
        <v>-532.51484413315302</v>
      </c>
      <c r="Y849" s="21">
        <f t="shared" si="230"/>
        <v>-338.51484413315302</v>
      </c>
      <c r="Z849" s="21">
        <f t="shared" si="238"/>
        <v>-107.30329321649184</v>
      </c>
      <c r="AA849" s="21">
        <f t="shared" si="231"/>
        <v>-107.30329321649184</v>
      </c>
      <c r="AB849" s="21">
        <f t="shared" si="232"/>
        <v>0</v>
      </c>
      <c r="AC849" s="21">
        <f t="shared" si="233"/>
        <v>0</v>
      </c>
      <c r="AD849" s="21">
        <f t="shared" si="239"/>
        <v>0</v>
      </c>
      <c r="AE849" s="21" t="str">
        <f t="shared" si="234"/>
        <v>2/4/12:00</v>
      </c>
    </row>
    <row r="850" spans="2:31">
      <c r="B850" s="37">
        <v>2</v>
      </c>
      <c r="C850" s="38">
        <v>4</v>
      </c>
      <c r="D850" s="39">
        <v>13</v>
      </c>
      <c r="E850" s="17">
        <v>-6.7</v>
      </c>
      <c r="F850" s="17">
        <v>102</v>
      </c>
      <c r="G850" s="17">
        <v>873</v>
      </c>
      <c r="H850" s="37">
        <f t="shared" si="222"/>
        <v>19.939999999999998</v>
      </c>
      <c r="I850" s="37">
        <f>IF(H850&lt;'Roof Calculator'!$G$8, 1, 0)</f>
        <v>1</v>
      </c>
      <c r="J850" s="37">
        <f>IF(H850&gt;='Roof Calculator'!$G$8, 1, 0)</f>
        <v>0</v>
      </c>
      <c r="K850" s="37">
        <f t="shared" si="223"/>
        <v>19.939999999999998</v>
      </c>
      <c r="L850" s="37">
        <f t="shared" si="224"/>
        <v>0</v>
      </c>
      <c r="M850" s="37">
        <v>0</v>
      </c>
      <c r="N850" s="37">
        <f t="shared" si="225"/>
        <v>102</v>
      </c>
      <c r="O850" s="37">
        <v>0</v>
      </c>
      <c r="P850" s="37">
        <v>0</v>
      </c>
      <c r="Q850" s="21">
        <f t="shared" si="226"/>
        <v>39.790999999999997</v>
      </c>
      <c r="R850" s="21">
        <f t="shared" si="235"/>
        <v>35.500000000000163</v>
      </c>
      <c r="S850" s="21">
        <f t="shared" si="236"/>
        <v>-16.30712314083873</v>
      </c>
      <c r="T850" s="21">
        <f t="shared" si="227"/>
        <v>86.147999999999996</v>
      </c>
      <c r="U850" s="37">
        <f>VLOOKUP(Time_Zone, 'LSTM LookUp'!$B$5:$D$8, 3, FALSE)</f>
        <v>-75</v>
      </c>
      <c r="V850" s="21">
        <f t="shared" si="237"/>
        <v>-14.147492073366829</v>
      </c>
      <c r="W850" s="21">
        <f t="shared" si="228"/>
        <v>172.61112698165832</v>
      </c>
      <c r="X850" s="21">
        <f t="shared" si="229"/>
        <v>-795.34524638305845</v>
      </c>
      <c r="Y850" s="21">
        <f t="shared" si="230"/>
        <v>-693.34524638305845</v>
      </c>
      <c r="Z850" s="21">
        <f t="shared" si="238"/>
        <v>-219.77833339455552</v>
      </c>
      <c r="AA850" s="21">
        <f t="shared" si="231"/>
        <v>-219.77833339455552</v>
      </c>
      <c r="AB850" s="21">
        <f t="shared" si="232"/>
        <v>0</v>
      </c>
      <c r="AC850" s="21">
        <f t="shared" si="233"/>
        <v>0</v>
      </c>
      <c r="AD850" s="21">
        <f t="shared" si="239"/>
        <v>0</v>
      </c>
      <c r="AE850" s="21" t="str">
        <f t="shared" si="234"/>
        <v>2/4/13:00</v>
      </c>
    </row>
    <row r="851" spans="2:31">
      <c r="B851" s="37">
        <v>2</v>
      </c>
      <c r="C851" s="38">
        <v>4</v>
      </c>
      <c r="D851" s="39">
        <v>14</v>
      </c>
      <c r="E851" s="17">
        <v>-5.6</v>
      </c>
      <c r="F851" s="17">
        <v>122</v>
      </c>
      <c r="G851" s="17">
        <v>804</v>
      </c>
      <c r="H851" s="37">
        <f t="shared" si="222"/>
        <v>21.92</v>
      </c>
      <c r="I851" s="37">
        <f>IF(H851&lt;'Roof Calculator'!$G$8, 1, 0)</f>
        <v>1</v>
      </c>
      <c r="J851" s="37">
        <f>IF(H851&gt;='Roof Calculator'!$G$8, 1, 0)</f>
        <v>0</v>
      </c>
      <c r="K851" s="37">
        <f t="shared" si="223"/>
        <v>21.92</v>
      </c>
      <c r="L851" s="37">
        <f t="shared" si="224"/>
        <v>0</v>
      </c>
      <c r="M851" s="37">
        <v>0</v>
      </c>
      <c r="N851" s="37">
        <f t="shared" si="225"/>
        <v>122</v>
      </c>
      <c r="O851" s="37">
        <v>0</v>
      </c>
      <c r="P851" s="37">
        <v>0</v>
      </c>
      <c r="Q851" s="21">
        <f t="shared" si="226"/>
        <v>39.790999999999997</v>
      </c>
      <c r="R851" s="21">
        <f t="shared" si="235"/>
        <v>35.541666666666828</v>
      </c>
      <c r="S851" s="21">
        <f t="shared" si="236"/>
        <v>-16.295044524448425</v>
      </c>
      <c r="T851" s="21">
        <f t="shared" si="227"/>
        <v>86.147999999999996</v>
      </c>
      <c r="U851" s="37">
        <f>VLOOKUP(Time_Zone, 'LSTM LookUp'!$B$5:$D$8, 3, FALSE)</f>
        <v>-75</v>
      </c>
      <c r="V851" s="21">
        <f t="shared" si="237"/>
        <v>-14.151993114656637</v>
      </c>
      <c r="W851" s="21">
        <f t="shared" si="228"/>
        <v>187.61000172133583</v>
      </c>
      <c r="X851" s="21">
        <f t="shared" si="229"/>
        <v>-732.11635934976175</v>
      </c>
      <c r="Y851" s="21">
        <f t="shared" si="230"/>
        <v>-610.11635934976175</v>
      </c>
      <c r="Z851" s="21">
        <f t="shared" si="238"/>
        <v>-193.39622984962719</v>
      </c>
      <c r="AA851" s="21">
        <f t="shared" si="231"/>
        <v>-193.39622984962719</v>
      </c>
      <c r="AB851" s="21">
        <f t="shared" si="232"/>
        <v>0</v>
      </c>
      <c r="AC851" s="21">
        <f t="shared" si="233"/>
        <v>0</v>
      </c>
      <c r="AD851" s="21">
        <f t="shared" si="239"/>
        <v>0</v>
      </c>
      <c r="AE851" s="21" t="str">
        <f t="shared" si="234"/>
        <v>2/4/14:00</v>
      </c>
    </row>
    <row r="852" spans="2:31">
      <c r="B852" s="37">
        <v>2</v>
      </c>
      <c r="C852" s="38">
        <v>4</v>
      </c>
      <c r="D852" s="39">
        <v>15</v>
      </c>
      <c r="E852" s="17">
        <v>-5</v>
      </c>
      <c r="F852" s="17">
        <v>130</v>
      </c>
      <c r="G852" s="17">
        <v>751</v>
      </c>
      <c r="H852" s="37">
        <f t="shared" si="222"/>
        <v>23</v>
      </c>
      <c r="I852" s="37">
        <f>IF(H852&lt;'Roof Calculator'!$G$8, 1, 0)</f>
        <v>1</v>
      </c>
      <c r="J852" s="37">
        <f>IF(H852&gt;='Roof Calculator'!$G$8, 1, 0)</f>
        <v>0</v>
      </c>
      <c r="K852" s="37">
        <f t="shared" si="223"/>
        <v>23</v>
      </c>
      <c r="L852" s="37">
        <f t="shared" si="224"/>
        <v>0</v>
      </c>
      <c r="M852" s="37">
        <v>0</v>
      </c>
      <c r="N852" s="37">
        <f t="shared" si="225"/>
        <v>130</v>
      </c>
      <c r="O852" s="37">
        <v>0</v>
      </c>
      <c r="P852" s="37">
        <v>0</v>
      </c>
      <c r="Q852" s="21">
        <f t="shared" si="226"/>
        <v>39.790999999999997</v>
      </c>
      <c r="R852" s="21">
        <f t="shared" si="235"/>
        <v>35.583333333333492</v>
      </c>
      <c r="S852" s="21">
        <f t="shared" si="236"/>
        <v>-16.282958036168878</v>
      </c>
      <c r="T852" s="21">
        <f t="shared" si="227"/>
        <v>86.147999999999996</v>
      </c>
      <c r="U852" s="37">
        <f>VLOOKUP(Time_Zone, 'LSTM LookUp'!$B$5:$D$8, 3, FALSE)</f>
        <v>-75</v>
      </c>
      <c r="V852" s="21">
        <f t="shared" si="237"/>
        <v>-14.156471642410438</v>
      </c>
      <c r="W852" s="21">
        <f t="shared" si="228"/>
        <v>202.60888208939738</v>
      </c>
      <c r="X852" s="21">
        <f t="shared" si="229"/>
        <v>-646.10244639297343</v>
      </c>
      <c r="Y852" s="21">
        <f t="shared" si="230"/>
        <v>-516.10244639297343</v>
      </c>
      <c r="Z852" s="21">
        <f t="shared" si="238"/>
        <v>-163.59546145418298</v>
      </c>
      <c r="AA852" s="21">
        <f t="shared" si="231"/>
        <v>-163.59546145418298</v>
      </c>
      <c r="AB852" s="21">
        <f t="shared" si="232"/>
        <v>0</v>
      </c>
      <c r="AC852" s="21">
        <f t="shared" si="233"/>
        <v>0</v>
      </c>
      <c r="AD852" s="21">
        <f t="shared" si="239"/>
        <v>0</v>
      </c>
      <c r="AE852" s="21" t="str">
        <f t="shared" si="234"/>
        <v>2/4/15:00</v>
      </c>
    </row>
    <row r="853" spans="2:31">
      <c r="B853" s="37">
        <v>2</v>
      </c>
      <c r="C853" s="38">
        <v>4</v>
      </c>
      <c r="D853" s="39">
        <v>16</v>
      </c>
      <c r="E853" s="17">
        <v>-4.4000000000000004</v>
      </c>
      <c r="F853" s="17">
        <v>175</v>
      </c>
      <c r="G853" s="17">
        <v>495</v>
      </c>
      <c r="H853" s="37">
        <f t="shared" si="222"/>
        <v>24.08</v>
      </c>
      <c r="I853" s="37">
        <f>IF(H853&lt;'Roof Calculator'!$G$8, 1, 0)</f>
        <v>1</v>
      </c>
      <c r="J853" s="37">
        <f>IF(H853&gt;='Roof Calculator'!$G$8, 1, 0)</f>
        <v>0</v>
      </c>
      <c r="K853" s="37">
        <f t="shared" si="223"/>
        <v>24.08</v>
      </c>
      <c r="L853" s="37">
        <f t="shared" si="224"/>
        <v>0</v>
      </c>
      <c r="M853" s="37">
        <v>0</v>
      </c>
      <c r="N853" s="37">
        <f t="shared" si="225"/>
        <v>175</v>
      </c>
      <c r="O853" s="37">
        <v>0</v>
      </c>
      <c r="P853" s="37">
        <v>0</v>
      </c>
      <c r="Q853" s="21">
        <f t="shared" si="226"/>
        <v>39.790999999999997</v>
      </c>
      <c r="R853" s="21">
        <f t="shared" si="235"/>
        <v>35.625000000000156</v>
      </c>
      <c r="S853" s="21">
        <f t="shared" si="236"/>
        <v>-16.270863683135321</v>
      </c>
      <c r="T853" s="21">
        <f t="shared" si="227"/>
        <v>86.147999999999996</v>
      </c>
      <c r="U853" s="37">
        <f>VLOOKUP(Time_Zone, 'LSTM LookUp'!$B$5:$D$8, 3, FALSE)</f>
        <v>-75</v>
      </c>
      <c r="V853" s="21">
        <f t="shared" si="237"/>
        <v>-14.160927654465269</v>
      </c>
      <c r="W853" s="21">
        <f t="shared" si="228"/>
        <v>217.60776808638366</v>
      </c>
      <c r="X853" s="21">
        <f t="shared" si="229"/>
        <v>-378.00669987602879</v>
      </c>
      <c r="Y853" s="21">
        <f t="shared" si="230"/>
        <v>-203.00669987602879</v>
      </c>
      <c r="Z853" s="21">
        <f t="shared" si="238"/>
        <v>-64.34957822157287</v>
      </c>
      <c r="AA853" s="21">
        <f t="shared" si="231"/>
        <v>-64.34957822157287</v>
      </c>
      <c r="AB853" s="21">
        <f t="shared" si="232"/>
        <v>0</v>
      </c>
      <c r="AC853" s="21">
        <f t="shared" si="233"/>
        <v>0</v>
      </c>
      <c r="AD853" s="21">
        <f t="shared" si="239"/>
        <v>0</v>
      </c>
      <c r="AE853" s="21" t="str">
        <f t="shared" si="234"/>
        <v>2/4/16:00</v>
      </c>
    </row>
    <row r="854" spans="2:31">
      <c r="B854" s="37">
        <v>2</v>
      </c>
      <c r="C854" s="38">
        <v>4</v>
      </c>
      <c r="D854" s="39">
        <v>17</v>
      </c>
      <c r="E854" s="17">
        <v>-4.4000000000000004</v>
      </c>
      <c r="F854" s="17">
        <v>122</v>
      </c>
      <c r="G854" s="17">
        <v>106</v>
      </c>
      <c r="H854" s="37">
        <f t="shared" ref="H854:H917" si="240">E854*9/5+32</f>
        <v>24.08</v>
      </c>
      <c r="I854" s="37">
        <f>IF(H854&lt;'Roof Calculator'!$G$8, 1, 0)</f>
        <v>1</v>
      </c>
      <c r="J854" s="37">
        <f>IF(H854&gt;='Roof Calculator'!$G$8, 1, 0)</f>
        <v>0</v>
      </c>
      <c r="K854" s="37">
        <f t="shared" ref="K854:K917" si="241">I854*H854</f>
        <v>24.08</v>
      </c>
      <c r="L854" s="37">
        <f t="shared" ref="L854:L917" si="242">J854*H854</f>
        <v>0</v>
      </c>
      <c r="M854" s="37">
        <v>0</v>
      </c>
      <c r="N854" s="37">
        <f t="shared" ref="N854:N917" si="243">F854*(180-M854)/180</f>
        <v>122</v>
      </c>
      <c r="O854" s="37">
        <v>0</v>
      </c>
      <c r="P854" s="37">
        <v>0</v>
      </c>
      <c r="Q854" s="21">
        <f t="shared" ref="Q854:Q917" si="244">Latitude</f>
        <v>39.790999999999997</v>
      </c>
      <c r="R854" s="21">
        <f t="shared" si="235"/>
        <v>35.666666666666821</v>
      </c>
      <c r="S854" s="21">
        <f t="shared" si="236"/>
        <v>-16.258761472484462</v>
      </c>
      <c r="T854" s="21">
        <f t="shared" ref="T854:T917" si="245">Longitude</f>
        <v>86.147999999999996</v>
      </c>
      <c r="U854" s="37">
        <f>VLOOKUP(Time_Zone, 'LSTM LookUp'!$B$5:$D$8, 3, FALSE)</f>
        <v>-75</v>
      </c>
      <c r="V854" s="21">
        <f t="shared" si="237"/>
        <v>-14.165361148701102</v>
      </c>
      <c r="W854" s="21">
        <f t="shared" ref="W854:W917" si="246">15*((D854+(4*(T854-U854)+V854)/60)-12)</f>
        <v>232.60665971282475</v>
      </c>
      <c r="X854" s="21">
        <f t="shared" ref="X854:X917" si="247">G854*(SIN(S854*PI()/180)*SIN(Q854*PI()/180)*COS(O854*PI()/180)-SIN(S854*PI()/180)*COS(Q854*PI()/180)*SIN(O854*PI()/180)*COS(P854*PI()/180)+COS(S854*PI()/180)*COS(Q854*PI()/180)*COS(O854*PI()/180)*COS(W854*PI()/180)+COS(S854*PI()/180)*SIN(Q854*PI()/180)*SIN(O854*PI()/180)*COS(P854*PI()/180)*COS(W854*PI()/180)+COS(S854*PI()/180)*SIN(P854*PI()/180)*SIN(W854*PI()/180)*SIN(O854*PI()/180))</f>
        <v>-66.477541740340598</v>
      </c>
      <c r="Y854" s="21">
        <f t="shared" ref="Y854:Y917" si="248">X854+N854</f>
        <v>55.522458259659402</v>
      </c>
      <c r="Z854" s="21">
        <f t="shared" si="238"/>
        <v>17.599649533812514</v>
      </c>
      <c r="AA854" s="21">
        <f t="shared" ref="AA854:AA917" si="249">Z854*I854</f>
        <v>17.599649533812514</v>
      </c>
      <c r="AB854" s="21">
        <f t="shared" ref="AB854:AB917" si="250">Z854*J854</f>
        <v>0</v>
      </c>
      <c r="AC854" s="21">
        <f t="shared" ref="AC854:AC917" si="251">L854</f>
        <v>0</v>
      </c>
      <c r="AD854" s="21">
        <f t="shared" si="239"/>
        <v>0</v>
      </c>
      <c r="AE854" s="21" t="str">
        <f t="shared" ref="AE854:AE917" si="252">CONCATENATE(B854, "/", C854, "/", D854,":00")</f>
        <v>2/4/17:00</v>
      </c>
    </row>
    <row r="855" spans="2:31">
      <c r="B855" s="37">
        <v>2</v>
      </c>
      <c r="C855" s="38">
        <v>4</v>
      </c>
      <c r="D855" s="39">
        <v>18</v>
      </c>
      <c r="E855" s="17">
        <v>-5.6</v>
      </c>
      <c r="F855" s="17">
        <v>41</v>
      </c>
      <c r="G855" s="17">
        <v>12</v>
      </c>
      <c r="H855" s="37">
        <f t="shared" si="240"/>
        <v>21.92</v>
      </c>
      <c r="I855" s="37">
        <f>IF(H855&lt;'Roof Calculator'!$G$8, 1, 0)</f>
        <v>1</v>
      </c>
      <c r="J855" s="37">
        <f>IF(H855&gt;='Roof Calculator'!$G$8, 1, 0)</f>
        <v>0</v>
      </c>
      <c r="K855" s="37">
        <f t="shared" si="241"/>
        <v>21.92</v>
      </c>
      <c r="L855" s="37">
        <f t="shared" si="242"/>
        <v>0</v>
      </c>
      <c r="M855" s="37">
        <v>0</v>
      </c>
      <c r="N855" s="37">
        <f t="shared" si="243"/>
        <v>41</v>
      </c>
      <c r="O855" s="37">
        <v>0</v>
      </c>
      <c r="P855" s="37">
        <v>0</v>
      </c>
      <c r="Q855" s="21">
        <f t="shared" si="244"/>
        <v>39.790999999999997</v>
      </c>
      <c r="R855" s="21">
        <f t="shared" ref="R855:R918" si="253">R854+1/24</f>
        <v>35.708333333333485</v>
      </c>
      <c r="S855" s="21">
        <f t="shared" ref="S855:S918" si="254">ASIN(SIN(23.45*PI()/180)*SIN((360/365*(R855-81))*PI()/180))*180/PI()</f>
        <v>-16.246651411354474</v>
      </c>
      <c r="T855" s="21">
        <f t="shared" si="245"/>
        <v>86.147999999999996</v>
      </c>
      <c r="U855" s="37">
        <f>VLOOKUP(Time_Zone, 'LSTM LookUp'!$B$5:$D$8, 3, FALSE)</f>
        <v>-75</v>
      </c>
      <c r="V855" s="21">
        <f t="shared" ref="V855:V918" si="255">9.87*SIN(2*(360/365*(R855-81))*PI()/180)-7.53*COS((360/365*(R855-81))*PI()/180)-1.5*SIN((360/365*(R855-81))*PI()/180)</f>
        <v>-14.169772123040836</v>
      </c>
      <c r="W855" s="21">
        <f t="shared" si="246"/>
        <v>247.60555696923976</v>
      </c>
      <c r="X855" s="21">
        <f t="shared" si="247"/>
        <v>-5.5212106492043933</v>
      </c>
      <c r="Y855" s="21">
        <f t="shared" si="248"/>
        <v>35.478789350795608</v>
      </c>
      <c r="Z855" s="21">
        <f t="shared" ref="Z855:Z918" si="256">Y855/10.764*3.412</f>
        <v>11.246156564930754</v>
      </c>
      <c r="AA855" s="21">
        <f t="shared" si="249"/>
        <v>11.246156564930754</v>
      </c>
      <c r="AB855" s="21">
        <f t="shared" si="250"/>
        <v>0</v>
      </c>
      <c r="AC855" s="21">
        <f t="shared" si="251"/>
        <v>0</v>
      </c>
      <c r="AD855" s="21">
        <f t="shared" ref="AD855:AD918" si="257">AB855</f>
        <v>0</v>
      </c>
      <c r="AE855" s="21" t="str">
        <f t="shared" si="252"/>
        <v>2/4/18:00</v>
      </c>
    </row>
    <row r="856" spans="2:31">
      <c r="B856" s="37">
        <v>2</v>
      </c>
      <c r="C856" s="38">
        <v>4</v>
      </c>
      <c r="D856" s="39">
        <v>19</v>
      </c>
      <c r="E856" s="17">
        <v>-5.6</v>
      </c>
      <c r="F856" s="17">
        <v>0</v>
      </c>
      <c r="G856" s="17">
        <v>0</v>
      </c>
      <c r="H856" s="37">
        <f t="shared" si="240"/>
        <v>21.92</v>
      </c>
      <c r="I856" s="37">
        <f>IF(H856&lt;'Roof Calculator'!$G$8, 1, 0)</f>
        <v>1</v>
      </c>
      <c r="J856" s="37">
        <f>IF(H856&gt;='Roof Calculator'!$G$8, 1, 0)</f>
        <v>0</v>
      </c>
      <c r="K856" s="37">
        <f t="shared" si="241"/>
        <v>21.92</v>
      </c>
      <c r="L856" s="37">
        <f t="shared" si="242"/>
        <v>0</v>
      </c>
      <c r="M856" s="37">
        <v>0</v>
      </c>
      <c r="N856" s="37">
        <f t="shared" si="243"/>
        <v>0</v>
      </c>
      <c r="O856" s="37">
        <v>0</v>
      </c>
      <c r="P856" s="37">
        <v>0</v>
      </c>
      <c r="Q856" s="21">
        <f t="shared" si="244"/>
        <v>39.790999999999997</v>
      </c>
      <c r="R856" s="21">
        <f t="shared" si="253"/>
        <v>35.750000000000149</v>
      </c>
      <c r="S856" s="21">
        <f t="shared" si="254"/>
        <v>-16.234533506885008</v>
      </c>
      <c r="T856" s="21">
        <f t="shared" si="245"/>
        <v>86.147999999999996</v>
      </c>
      <c r="U856" s="37">
        <f>VLOOKUP(Time_Zone, 'LSTM LookUp'!$B$5:$D$8, 3, FALSE)</f>
        <v>-75</v>
      </c>
      <c r="V856" s="21">
        <f t="shared" si="255"/>
        <v>-14.174160575450307</v>
      </c>
      <c r="W856" s="21">
        <f t="shared" si="246"/>
        <v>262.6044598561374</v>
      </c>
      <c r="X856" s="21">
        <f t="shared" si="247"/>
        <v>0</v>
      </c>
      <c r="Y856" s="21">
        <f t="shared" si="248"/>
        <v>0</v>
      </c>
      <c r="Z856" s="21">
        <f t="shared" si="256"/>
        <v>0</v>
      </c>
      <c r="AA856" s="21">
        <f t="shared" si="249"/>
        <v>0</v>
      </c>
      <c r="AB856" s="21">
        <f t="shared" si="250"/>
        <v>0</v>
      </c>
      <c r="AC856" s="21">
        <f t="shared" si="251"/>
        <v>0</v>
      </c>
      <c r="AD856" s="21">
        <f t="shared" si="257"/>
        <v>0</v>
      </c>
      <c r="AE856" s="21" t="str">
        <f t="shared" si="252"/>
        <v>2/4/19:00</v>
      </c>
    </row>
    <row r="857" spans="2:31">
      <c r="B857" s="37">
        <v>2</v>
      </c>
      <c r="C857" s="38">
        <v>4</v>
      </c>
      <c r="D857" s="39">
        <v>20</v>
      </c>
      <c r="E857" s="17">
        <v>-5</v>
      </c>
      <c r="F857" s="17">
        <v>0</v>
      </c>
      <c r="G857" s="17">
        <v>0</v>
      </c>
      <c r="H857" s="37">
        <f t="shared" si="240"/>
        <v>23</v>
      </c>
      <c r="I857" s="37">
        <f>IF(H857&lt;'Roof Calculator'!$G$8, 1, 0)</f>
        <v>1</v>
      </c>
      <c r="J857" s="37">
        <f>IF(H857&gt;='Roof Calculator'!$G$8, 1, 0)</f>
        <v>0</v>
      </c>
      <c r="K857" s="37">
        <f t="shared" si="241"/>
        <v>23</v>
      </c>
      <c r="L857" s="37">
        <f t="shared" si="242"/>
        <v>0</v>
      </c>
      <c r="M857" s="37">
        <v>0</v>
      </c>
      <c r="N857" s="37">
        <f t="shared" si="243"/>
        <v>0</v>
      </c>
      <c r="O857" s="37">
        <v>0</v>
      </c>
      <c r="P857" s="37">
        <v>0</v>
      </c>
      <c r="Q857" s="21">
        <f t="shared" si="244"/>
        <v>39.790999999999997</v>
      </c>
      <c r="R857" s="21">
        <f t="shared" si="253"/>
        <v>35.791666666666814</v>
      </c>
      <c r="S857" s="21">
        <f t="shared" si="254"/>
        <v>-16.222407766217181</v>
      </c>
      <c r="T857" s="21">
        <f t="shared" si="245"/>
        <v>86.147999999999996</v>
      </c>
      <c r="U857" s="37">
        <f>VLOOKUP(Time_Zone, 'LSTM LookUp'!$B$5:$D$8, 3, FALSE)</f>
        <v>-75</v>
      </c>
      <c r="V857" s="21">
        <f t="shared" si="255"/>
        <v>-14.178526503938274</v>
      </c>
      <c r="W857" s="21">
        <f t="shared" si="246"/>
        <v>277.60336837401542</v>
      </c>
      <c r="X857" s="21">
        <f t="shared" si="247"/>
        <v>0</v>
      </c>
      <c r="Y857" s="21">
        <f t="shared" si="248"/>
        <v>0</v>
      </c>
      <c r="Z857" s="21">
        <f t="shared" si="256"/>
        <v>0</v>
      </c>
      <c r="AA857" s="21">
        <f t="shared" si="249"/>
        <v>0</v>
      </c>
      <c r="AB857" s="21">
        <f t="shared" si="250"/>
        <v>0</v>
      </c>
      <c r="AC857" s="21">
        <f t="shared" si="251"/>
        <v>0</v>
      </c>
      <c r="AD857" s="21">
        <f t="shared" si="257"/>
        <v>0</v>
      </c>
      <c r="AE857" s="21" t="str">
        <f t="shared" si="252"/>
        <v>2/4/20:00</v>
      </c>
    </row>
    <row r="858" spans="2:31">
      <c r="B858" s="37">
        <v>2</v>
      </c>
      <c r="C858" s="38">
        <v>4</v>
      </c>
      <c r="D858" s="39">
        <v>21</v>
      </c>
      <c r="E858" s="17">
        <v>-5.6</v>
      </c>
      <c r="F858" s="17">
        <v>0</v>
      </c>
      <c r="G858" s="17">
        <v>0</v>
      </c>
      <c r="H858" s="37">
        <f t="shared" si="240"/>
        <v>21.92</v>
      </c>
      <c r="I858" s="37">
        <f>IF(H858&lt;'Roof Calculator'!$G$8, 1, 0)</f>
        <v>1</v>
      </c>
      <c r="J858" s="37">
        <f>IF(H858&gt;='Roof Calculator'!$G$8, 1, 0)</f>
        <v>0</v>
      </c>
      <c r="K858" s="37">
        <f t="shared" si="241"/>
        <v>21.92</v>
      </c>
      <c r="L858" s="37">
        <f t="shared" si="242"/>
        <v>0</v>
      </c>
      <c r="M858" s="37">
        <v>0</v>
      </c>
      <c r="N858" s="37">
        <f t="shared" si="243"/>
        <v>0</v>
      </c>
      <c r="O858" s="37">
        <v>0</v>
      </c>
      <c r="P858" s="37">
        <v>0</v>
      </c>
      <c r="Q858" s="21">
        <f t="shared" si="244"/>
        <v>39.790999999999997</v>
      </c>
      <c r="R858" s="21">
        <f t="shared" si="253"/>
        <v>35.833333333333478</v>
      </c>
      <c r="S858" s="21">
        <f t="shared" si="254"/>
        <v>-16.210274196493547</v>
      </c>
      <c r="T858" s="21">
        <f t="shared" si="245"/>
        <v>86.147999999999996</v>
      </c>
      <c r="U858" s="37">
        <f>VLOOKUP(Time_Zone, 'LSTM LookUp'!$B$5:$D$8, 3, FALSE)</f>
        <v>-75</v>
      </c>
      <c r="V858" s="21">
        <f t="shared" si="255"/>
        <v>-14.18286990655643</v>
      </c>
      <c r="W858" s="21">
        <f t="shared" si="246"/>
        <v>292.60228252336088</v>
      </c>
      <c r="X858" s="21">
        <f t="shared" si="247"/>
        <v>0</v>
      </c>
      <c r="Y858" s="21">
        <f t="shared" si="248"/>
        <v>0</v>
      </c>
      <c r="Z858" s="21">
        <f t="shared" si="256"/>
        <v>0</v>
      </c>
      <c r="AA858" s="21">
        <f t="shared" si="249"/>
        <v>0</v>
      </c>
      <c r="AB858" s="21">
        <f t="shared" si="250"/>
        <v>0</v>
      </c>
      <c r="AC858" s="21">
        <f t="shared" si="251"/>
        <v>0</v>
      </c>
      <c r="AD858" s="21">
        <f t="shared" si="257"/>
        <v>0</v>
      </c>
      <c r="AE858" s="21" t="str">
        <f t="shared" si="252"/>
        <v>2/4/21:00</v>
      </c>
    </row>
    <row r="859" spans="2:31">
      <c r="B859" s="37">
        <v>2</v>
      </c>
      <c r="C859" s="38">
        <v>4</v>
      </c>
      <c r="D859" s="39">
        <v>22</v>
      </c>
      <c r="E859" s="17">
        <v>-5.6</v>
      </c>
      <c r="F859" s="17">
        <v>0</v>
      </c>
      <c r="G859" s="17">
        <v>0</v>
      </c>
      <c r="H859" s="37">
        <f t="shared" si="240"/>
        <v>21.92</v>
      </c>
      <c r="I859" s="37">
        <f>IF(H859&lt;'Roof Calculator'!$G$8, 1, 0)</f>
        <v>1</v>
      </c>
      <c r="J859" s="37">
        <f>IF(H859&gt;='Roof Calculator'!$G$8, 1, 0)</f>
        <v>0</v>
      </c>
      <c r="K859" s="37">
        <f t="shared" si="241"/>
        <v>21.92</v>
      </c>
      <c r="L859" s="37">
        <f t="shared" si="242"/>
        <v>0</v>
      </c>
      <c r="M859" s="37">
        <v>0</v>
      </c>
      <c r="N859" s="37">
        <f t="shared" si="243"/>
        <v>0</v>
      </c>
      <c r="O859" s="37">
        <v>0</v>
      </c>
      <c r="P859" s="37">
        <v>0</v>
      </c>
      <c r="Q859" s="21">
        <f t="shared" si="244"/>
        <v>39.790999999999997</v>
      </c>
      <c r="R859" s="21">
        <f t="shared" si="253"/>
        <v>35.875000000000142</v>
      </c>
      <c r="S859" s="21">
        <f t="shared" si="254"/>
        <v>-16.198132804858123</v>
      </c>
      <c r="T859" s="21">
        <f t="shared" si="245"/>
        <v>86.147999999999996</v>
      </c>
      <c r="U859" s="37">
        <f>VLOOKUP(Time_Zone, 'LSTM LookUp'!$B$5:$D$8, 3, FALSE)</f>
        <v>-75</v>
      </c>
      <c r="V859" s="21">
        <f t="shared" si="255"/>
        <v>-14.187190781399408</v>
      </c>
      <c r="W859" s="21">
        <f t="shared" si="246"/>
        <v>307.6012023046502</v>
      </c>
      <c r="X859" s="21">
        <f t="shared" si="247"/>
        <v>0</v>
      </c>
      <c r="Y859" s="21">
        <f t="shared" si="248"/>
        <v>0</v>
      </c>
      <c r="Z859" s="21">
        <f t="shared" si="256"/>
        <v>0</v>
      </c>
      <c r="AA859" s="21">
        <f t="shared" si="249"/>
        <v>0</v>
      </c>
      <c r="AB859" s="21">
        <f t="shared" si="250"/>
        <v>0</v>
      </c>
      <c r="AC859" s="21">
        <f t="shared" si="251"/>
        <v>0</v>
      </c>
      <c r="AD859" s="21">
        <f t="shared" si="257"/>
        <v>0</v>
      </c>
      <c r="AE859" s="21" t="str">
        <f t="shared" si="252"/>
        <v>2/4/22:00</v>
      </c>
    </row>
    <row r="860" spans="2:31">
      <c r="B860" s="37">
        <v>2</v>
      </c>
      <c r="C860" s="38">
        <v>4</v>
      </c>
      <c r="D860" s="39">
        <v>23</v>
      </c>
      <c r="E860" s="17">
        <v>-5.6</v>
      </c>
      <c r="F860" s="17">
        <v>0</v>
      </c>
      <c r="G860" s="17">
        <v>0</v>
      </c>
      <c r="H860" s="37">
        <f t="shared" si="240"/>
        <v>21.92</v>
      </c>
      <c r="I860" s="37">
        <f>IF(H860&lt;'Roof Calculator'!$G$8, 1, 0)</f>
        <v>1</v>
      </c>
      <c r="J860" s="37">
        <f>IF(H860&gt;='Roof Calculator'!$G$8, 1, 0)</f>
        <v>0</v>
      </c>
      <c r="K860" s="37">
        <f t="shared" si="241"/>
        <v>21.92</v>
      </c>
      <c r="L860" s="37">
        <f t="shared" si="242"/>
        <v>0</v>
      </c>
      <c r="M860" s="37">
        <v>0</v>
      </c>
      <c r="N860" s="37">
        <f t="shared" si="243"/>
        <v>0</v>
      </c>
      <c r="O860" s="37">
        <v>0</v>
      </c>
      <c r="P860" s="37">
        <v>0</v>
      </c>
      <c r="Q860" s="21">
        <f t="shared" si="244"/>
        <v>39.790999999999997</v>
      </c>
      <c r="R860" s="21">
        <f t="shared" si="253"/>
        <v>35.916666666666806</v>
      </c>
      <c r="S860" s="21">
        <f t="shared" si="254"/>
        <v>-16.185983598456342</v>
      </c>
      <c r="T860" s="21">
        <f t="shared" si="245"/>
        <v>86.147999999999996</v>
      </c>
      <c r="U860" s="37">
        <f>VLOOKUP(Time_Zone, 'LSTM LookUp'!$B$5:$D$8, 3, FALSE)</f>
        <v>-75</v>
      </c>
      <c r="V860" s="21">
        <f t="shared" si="255"/>
        <v>-14.191489126604772</v>
      </c>
      <c r="W860" s="21">
        <f t="shared" si="246"/>
        <v>322.60012771834874</v>
      </c>
      <c r="X860" s="21">
        <f t="shared" si="247"/>
        <v>0</v>
      </c>
      <c r="Y860" s="21">
        <f t="shared" si="248"/>
        <v>0</v>
      </c>
      <c r="Z860" s="21">
        <f t="shared" si="256"/>
        <v>0</v>
      </c>
      <c r="AA860" s="21">
        <f t="shared" si="249"/>
        <v>0</v>
      </c>
      <c r="AB860" s="21">
        <f t="shared" si="250"/>
        <v>0</v>
      </c>
      <c r="AC860" s="21">
        <f t="shared" si="251"/>
        <v>0</v>
      </c>
      <c r="AD860" s="21">
        <f t="shared" si="257"/>
        <v>0</v>
      </c>
      <c r="AE860" s="21" t="str">
        <f t="shared" si="252"/>
        <v>2/4/23:00</v>
      </c>
    </row>
    <row r="861" spans="2:31">
      <c r="B861" s="37">
        <v>2</v>
      </c>
      <c r="C861" s="38">
        <v>4</v>
      </c>
      <c r="D861" s="39">
        <v>24</v>
      </c>
      <c r="E861" s="17">
        <v>-5.6</v>
      </c>
      <c r="F861" s="17">
        <v>0</v>
      </c>
      <c r="G861" s="17">
        <v>0</v>
      </c>
      <c r="H861" s="37">
        <f t="shared" si="240"/>
        <v>21.92</v>
      </c>
      <c r="I861" s="37">
        <f>IF(H861&lt;'Roof Calculator'!$G$8, 1, 0)</f>
        <v>1</v>
      </c>
      <c r="J861" s="37">
        <f>IF(H861&gt;='Roof Calculator'!$G$8, 1, 0)</f>
        <v>0</v>
      </c>
      <c r="K861" s="37">
        <f t="shared" si="241"/>
        <v>21.92</v>
      </c>
      <c r="L861" s="37">
        <f t="shared" si="242"/>
        <v>0</v>
      </c>
      <c r="M861" s="37">
        <v>0</v>
      </c>
      <c r="N861" s="37">
        <f t="shared" si="243"/>
        <v>0</v>
      </c>
      <c r="O861" s="37">
        <v>0</v>
      </c>
      <c r="P861" s="37">
        <v>0</v>
      </c>
      <c r="Q861" s="21">
        <f t="shared" si="244"/>
        <v>39.790999999999997</v>
      </c>
      <c r="R861" s="21">
        <f t="shared" si="253"/>
        <v>35.958333333333471</v>
      </c>
      <c r="S861" s="21">
        <f t="shared" si="254"/>
        <v>-16.173826584435123</v>
      </c>
      <c r="T861" s="21">
        <f t="shared" si="245"/>
        <v>86.147999999999996</v>
      </c>
      <c r="U861" s="37">
        <f>VLOOKUP(Time_Zone, 'LSTM LookUp'!$B$5:$D$8, 3, FALSE)</f>
        <v>-75</v>
      </c>
      <c r="V861" s="21">
        <f t="shared" si="255"/>
        <v>-14.195764940353012</v>
      </c>
      <c r="W861" s="21">
        <f t="shared" si="246"/>
        <v>337.59905876491177</v>
      </c>
      <c r="X861" s="21">
        <f t="shared" si="247"/>
        <v>0</v>
      </c>
      <c r="Y861" s="21">
        <f t="shared" si="248"/>
        <v>0</v>
      </c>
      <c r="Z861" s="21">
        <f t="shared" si="256"/>
        <v>0</v>
      </c>
      <c r="AA861" s="21">
        <f t="shared" si="249"/>
        <v>0</v>
      </c>
      <c r="AB861" s="21">
        <f t="shared" si="250"/>
        <v>0</v>
      </c>
      <c r="AC861" s="21">
        <f t="shared" si="251"/>
        <v>0</v>
      </c>
      <c r="AD861" s="21">
        <f t="shared" si="257"/>
        <v>0</v>
      </c>
      <c r="AE861" s="21" t="str">
        <f t="shared" si="252"/>
        <v>2/4/24:00</v>
      </c>
    </row>
    <row r="862" spans="2:31">
      <c r="B862" s="37">
        <v>2</v>
      </c>
      <c r="C862" s="38">
        <v>5</v>
      </c>
      <c r="D862" s="39">
        <v>1</v>
      </c>
      <c r="E862" s="17">
        <v>-6.7</v>
      </c>
      <c r="F862" s="17">
        <v>0</v>
      </c>
      <c r="G862" s="17">
        <v>0</v>
      </c>
      <c r="H862" s="37">
        <f t="shared" si="240"/>
        <v>19.939999999999998</v>
      </c>
      <c r="I862" s="37">
        <f>IF(H862&lt;'Roof Calculator'!$G$8, 1, 0)</f>
        <v>1</v>
      </c>
      <c r="J862" s="37">
        <f>IF(H862&gt;='Roof Calculator'!$G$8, 1, 0)</f>
        <v>0</v>
      </c>
      <c r="K862" s="37">
        <f t="shared" si="241"/>
        <v>19.939999999999998</v>
      </c>
      <c r="L862" s="37">
        <f t="shared" si="242"/>
        <v>0</v>
      </c>
      <c r="M862" s="37">
        <v>0</v>
      </c>
      <c r="N862" s="37">
        <f t="shared" si="243"/>
        <v>0</v>
      </c>
      <c r="O862" s="37">
        <v>0</v>
      </c>
      <c r="P862" s="37">
        <v>0</v>
      </c>
      <c r="Q862" s="21">
        <f t="shared" si="244"/>
        <v>39.790999999999997</v>
      </c>
      <c r="R862" s="21">
        <f t="shared" si="253"/>
        <v>36.000000000000135</v>
      </c>
      <c r="S862" s="21">
        <f t="shared" si="254"/>
        <v>-16.161661769942747</v>
      </c>
      <c r="T862" s="21">
        <f t="shared" si="245"/>
        <v>86.147999999999996</v>
      </c>
      <c r="U862" s="37">
        <f>VLOOKUP(Time_Zone, 'LSTM LookUp'!$B$5:$D$8, 3, FALSE)</f>
        <v>-75</v>
      </c>
      <c r="V862" s="21">
        <f t="shared" si="255"/>
        <v>-14.200018220867561</v>
      </c>
      <c r="W862" s="21">
        <f t="shared" si="246"/>
        <v>-7.4020045552168945</v>
      </c>
      <c r="X862" s="21">
        <f t="shared" si="247"/>
        <v>0</v>
      </c>
      <c r="Y862" s="21">
        <f t="shared" si="248"/>
        <v>0</v>
      </c>
      <c r="Z862" s="21">
        <f t="shared" si="256"/>
        <v>0</v>
      </c>
      <c r="AA862" s="21">
        <f t="shared" si="249"/>
        <v>0</v>
      </c>
      <c r="AB862" s="21">
        <f t="shared" si="250"/>
        <v>0</v>
      </c>
      <c r="AC862" s="21">
        <f t="shared" si="251"/>
        <v>0</v>
      </c>
      <c r="AD862" s="21">
        <f t="shared" si="257"/>
        <v>0</v>
      </c>
      <c r="AE862" s="21" t="str">
        <f t="shared" si="252"/>
        <v>2/5/1:00</v>
      </c>
    </row>
    <row r="863" spans="2:31">
      <c r="B863" s="37">
        <v>2</v>
      </c>
      <c r="C863" s="38">
        <v>5</v>
      </c>
      <c r="D863" s="39">
        <v>2</v>
      </c>
      <c r="E863" s="17">
        <v>-6.7</v>
      </c>
      <c r="F863" s="17">
        <v>0</v>
      </c>
      <c r="G863" s="17">
        <v>0</v>
      </c>
      <c r="H863" s="37">
        <f t="shared" si="240"/>
        <v>19.939999999999998</v>
      </c>
      <c r="I863" s="37">
        <f>IF(H863&lt;'Roof Calculator'!$G$8, 1, 0)</f>
        <v>1</v>
      </c>
      <c r="J863" s="37">
        <f>IF(H863&gt;='Roof Calculator'!$G$8, 1, 0)</f>
        <v>0</v>
      </c>
      <c r="K863" s="37">
        <f t="shared" si="241"/>
        <v>19.939999999999998</v>
      </c>
      <c r="L863" s="37">
        <f t="shared" si="242"/>
        <v>0</v>
      </c>
      <c r="M863" s="37">
        <v>0</v>
      </c>
      <c r="N863" s="37">
        <f t="shared" si="243"/>
        <v>0</v>
      </c>
      <c r="O863" s="37">
        <v>0</v>
      </c>
      <c r="P863" s="37">
        <v>0</v>
      </c>
      <c r="Q863" s="21">
        <f t="shared" si="244"/>
        <v>39.790999999999997</v>
      </c>
      <c r="R863" s="21">
        <f t="shared" si="253"/>
        <v>36.041666666666799</v>
      </c>
      <c r="S863" s="21">
        <f t="shared" si="254"/>
        <v>-16.149489162128955</v>
      </c>
      <c r="T863" s="21">
        <f t="shared" si="245"/>
        <v>86.147999999999996</v>
      </c>
      <c r="U863" s="37">
        <f>VLOOKUP(Time_Zone, 'LSTM LookUp'!$B$5:$D$8, 3, FALSE)</f>
        <v>-75</v>
      </c>
      <c r="V863" s="21">
        <f t="shared" si="255"/>
        <v>-14.204248966414779</v>
      </c>
      <c r="W863" s="21">
        <f t="shared" si="246"/>
        <v>7.5969377583963116</v>
      </c>
      <c r="X863" s="21">
        <f t="shared" si="247"/>
        <v>0</v>
      </c>
      <c r="Y863" s="21">
        <f t="shared" si="248"/>
        <v>0</v>
      </c>
      <c r="Z863" s="21">
        <f t="shared" si="256"/>
        <v>0</v>
      </c>
      <c r="AA863" s="21">
        <f t="shared" si="249"/>
        <v>0</v>
      </c>
      <c r="AB863" s="21">
        <f t="shared" si="250"/>
        <v>0</v>
      </c>
      <c r="AC863" s="21">
        <f t="shared" si="251"/>
        <v>0</v>
      </c>
      <c r="AD863" s="21">
        <f t="shared" si="257"/>
        <v>0</v>
      </c>
      <c r="AE863" s="21" t="str">
        <f t="shared" si="252"/>
        <v>2/5/2:00</v>
      </c>
    </row>
    <row r="864" spans="2:31">
      <c r="B864" s="37">
        <v>2</v>
      </c>
      <c r="C864" s="38">
        <v>5</v>
      </c>
      <c r="D864" s="39">
        <v>3</v>
      </c>
      <c r="E864" s="17">
        <v>-6.7</v>
      </c>
      <c r="F864" s="17">
        <v>0</v>
      </c>
      <c r="G864" s="17">
        <v>0</v>
      </c>
      <c r="H864" s="37">
        <f t="shared" si="240"/>
        <v>19.939999999999998</v>
      </c>
      <c r="I864" s="37">
        <f>IF(H864&lt;'Roof Calculator'!$G$8, 1, 0)</f>
        <v>1</v>
      </c>
      <c r="J864" s="37">
        <f>IF(H864&gt;='Roof Calculator'!$G$8, 1, 0)</f>
        <v>0</v>
      </c>
      <c r="K864" s="37">
        <f t="shared" si="241"/>
        <v>19.939999999999998</v>
      </c>
      <c r="L864" s="37">
        <f t="shared" si="242"/>
        <v>0</v>
      </c>
      <c r="M864" s="37">
        <v>0</v>
      </c>
      <c r="N864" s="37">
        <f t="shared" si="243"/>
        <v>0</v>
      </c>
      <c r="O864" s="37">
        <v>0</v>
      </c>
      <c r="P864" s="37">
        <v>0</v>
      </c>
      <c r="Q864" s="21">
        <f t="shared" si="244"/>
        <v>39.790999999999997</v>
      </c>
      <c r="R864" s="21">
        <f t="shared" si="253"/>
        <v>36.083333333333464</v>
      </c>
      <c r="S864" s="21">
        <f t="shared" si="254"/>
        <v>-16.137308768144887</v>
      </c>
      <c r="T864" s="21">
        <f t="shared" si="245"/>
        <v>86.147999999999996</v>
      </c>
      <c r="U864" s="37">
        <f>VLOOKUP(Time_Zone, 'LSTM LookUp'!$B$5:$D$8, 3, FALSE)</f>
        <v>-75</v>
      </c>
      <c r="V864" s="21">
        <f t="shared" si="255"/>
        <v>-14.208457175303963</v>
      </c>
      <c r="W864" s="21">
        <f t="shared" si="246"/>
        <v>22.595885706174013</v>
      </c>
      <c r="X864" s="21">
        <f t="shared" si="247"/>
        <v>0</v>
      </c>
      <c r="Y864" s="21">
        <f t="shared" si="248"/>
        <v>0</v>
      </c>
      <c r="Z864" s="21">
        <f t="shared" si="256"/>
        <v>0</v>
      </c>
      <c r="AA864" s="21">
        <f t="shared" si="249"/>
        <v>0</v>
      </c>
      <c r="AB864" s="21">
        <f t="shared" si="250"/>
        <v>0</v>
      </c>
      <c r="AC864" s="21">
        <f t="shared" si="251"/>
        <v>0</v>
      </c>
      <c r="AD864" s="21">
        <f t="shared" si="257"/>
        <v>0</v>
      </c>
      <c r="AE864" s="21" t="str">
        <f t="shared" si="252"/>
        <v>2/5/3:00</v>
      </c>
    </row>
    <row r="865" spans="2:31">
      <c r="B865" s="37">
        <v>2</v>
      </c>
      <c r="C865" s="38">
        <v>5</v>
      </c>
      <c r="D865" s="39">
        <v>4</v>
      </c>
      <c r="E865" s="17">
        <v>-6.1</v>
      </c>
      <c r="F865" s="17">
        <v>0</v>
      </c>
      <c r="G865" s="17">
        <v>0</v>
      </c>
      <c r="H865" s="37">
        <f t="shared" si="240"/>
        <v>21.02</v>
      </c>
      <c r="I865" s="37">
        <f>IF(H865&lt;'Roof Calculator'!$G$8, 1, 0)</f>
        <v>1</v>
      </c>
      <c r="J865" s="37">
        <f>IF(H865&gt;='Roof Calculator'!$G$8, 1, 0)</f>
        <v>0</v>
      </c>
      <c r="K865" s="37">
        <f t="shared" si="241"/>
        <v>21.02</v>
      </c>
      <c r="L865" s="37">
        <f t="shared" si="242"/>
        <v>0</v>
      </c>
      <c r="M865" s="37">
        <v>0</v>
      </c>
      <c r="N865" s="37">
        <f t="shared" si="243"/>
        <v>0</v>
      </c>
      <c r="O865" s="37">
        <v>0</v>
      </c>
      <c r="P865" s="37">
        <v>0</v>
      </c>
      <c r="Q865" s="21">
        <f t="shared" si="244"/>
        <v>39.790999999999997</v>
      </c>
      <c r="R865" s="21">
        <f t="shared" si="253"/>
        <v>36.125000000000128</v>
      </c>
      <c r="S865" s="21">
        <f t="shared" si="254"/>
        <v>-16.125120595143095</v>
      </c>
      <c r="T865" s="21">
        <f t="shared" si="245"/>
        <v>86.147999999999996</v>
      </c>
      <c r="U865" s="37">
        <f>VLOOKUP(Time_Zone, 'LSTM LookUp'!$B$5:$D$8, 3, FALSE)</f>
        <v>-75</v>
      </c>
      <c r="V865" s="21">
        <f t="shared" si="255"/>
        <v>-14.212642845887338</v>
      </c>
      <c r="W865" s="21">
        <f t="shared" si="246"/>
        <v>37.594839288528171</v>
      </c>
      <c r="X865" s="21">
        <f t="shared" si="247"/>
        <v>0</v>
      </c>
      <c r="Y865" s="21">
        <f t="shared" si="248"/>
        <v>0</v>
      </c>
      <c r="Z865" s="21">
        <f t="shared" si="256"/>
        <v>0</v>
      </c>
      <c r="AA865" s="21">
        <f t="shared" si="249"/>
        <v>0</v>
      </c>
      <c r="AB865" s="21">
        <f t="shared" si="250"/>
        <v>0</v>
      </c>
      <c r="AC865" s="21">
        <f t="shared" si="251"/>
        <v>0</v>
      </c>
      <c r="AD865" s="21">
        <f t="shared" si="257"/>
        <v>0</v>
      </c>
      <c r="AE865" s="21" t="str">
        <f t="shared" si="252"/>
        <v>2/5/4:00</v>
      </c>
    </row>
    <row r="866" spans="2:31">
      <c r="B866" s="37">
        <v>2</v>
      </c>
      <c r="C866" s="38">
        <v>5</v>
      </c>
      <c r="D866" s="39">
        <v>5</v>
      </c>
      <c r="E866" s="17">
        <v>-6.1</v>
      </c>
      <c r="F866" s="17">
        <v>0</v>
      </c>
      <c r="G866" s="17">
        <v>0</v>
      </c>
      <c r="H866" s="37">
        <f t="shared" si="240"/>
        <v>21.02</v>
      </c>
      <c r="I866" s="37">
        <f>IF(H866&lt;'Roof Calculator'!$G$8, 1, 0)</f>
        <v>1</v>
      </c>
      <c r="J866" s="37">
        <f>IF(H866&gt;='Roof Calculator'!$G$8, 1, 0)</f>
        <v>0</v>
      </c>
      <c r="K866" s="37">
        <f t="shared" si="241"/>
        <v>21.02</v>
      </c>
      <c r="L866" s="37">
        <f t="shared" si="242"/>
        <v>0</v>
      </c>
      <c r="M866" s="37">
        <v>0</v>
      </c>
      <c r="N866" s="37">
        <f t="shared" si="243"/>
        <v>0</v>
      </c>
      <c r="O866" s="37">
        <v>0</v>
      </c>
      <c r="P866" s="37">
        <v>0</v>
      </c>
      <c r="Q866" s="21">
        <f t="shared" si="244"/>
        <v>39.790999999999997</v>
      </c>
      <c r="R866" s="21">
        <f t="shared" si="253"/>
        <v>36.166666666666792</v>
      </c>
      <c r="S866" s="21">
        <f t="shared" si="254"/>
        <v>-16.112924650277524</v>
      </c>
      <c r="T866" s="21">
        <f t="shared" si="245"/>
        <v>86.147999999999996</v>
      </c>
      <c r="U866" s="37">
        <f>VLOOKUP(Time_Zone, 'LSTM LookUp'!$B$5:$D$8, 3, FALSE)</f>
        <v>-75</v>
      </c>
      <c r="V866" s="21">
        <f t="shared" si="255"/>
        <v>-14.216805976560069</v>
      </c>
      <c r="W866" s="21">
        <f t="shared" si="246"/>
        <v>52.593798505859993</v>
      </c>
      <c r="X866" s="21">
        <f t="shared" si="247"/>
        <v>0</v>
      </c>
      <c r="Y866" s="21">
        <f t="shared" si="248"/>
        <v>0</v>
      </c>
      <c r="Z866" s="21">
        <f t="shared" si="256"/>
        <v>0</v>
      </c>
      <c r="AA866" s="21">
        <f t="shared" si="249"/>
        <v>0</v>
      </c>
      <c r="AB866" s="21">
        <f t="shared" si="250"/>
        <v>0</v>
      </c>
      <c r="AC866" s="21">
        <f t="shared" si="251"/>
        <v>0</v>
      </c>
      <c r="AD866" s="21">
        <f t="shared" si="257"/>
        <v>0</v>
      </c>
      <c r="AE866" s="21" t="str">
        <f t="shared" si="252"/>
        <v>2/5/5:00</v>
      </c>
    </row>
    <row r="867" spans="2:31">
      <c r="B867" s="37">
        <v>2</v>
      </c>
      <c r="C867" s="38">
        <v>5</v>
      </c>
      <c r="D867" s="39">
        <v>6</v>
      </c>
      <c r="E867" s="17">
        <v>-5.6</v>
      </c>
      <c r="F867" s="17">
        <v>0</v>
      </c>
      <c r="G867" s="17">
        <v>0</v>
      </c>
      <c r="H867" s="37">
        <f t="shared" si="240"/>
        <v>21.92</v>
      </c>
      <c r="I867" s="37">
        <f>IF(H867&lt;'Roof Calculator'!$G$8, 1, 0)</f>
        <v>1</v>
      </c>
      <c r="J867" s="37">
        <f>IF(H867&gt;='Roof Calculator'!$G$8, 1, 0)</f>
        <v>0</v>
      </c>
      <c r="K867" s="37">
        <f t="shared" si="241"/>
        <v>21.92</v>
      </c>
      <c r="L867" s="37">
        <f t="shared" si="242"/>
        <v>0</v>
      </c>
      <c r="M867" s="37">
        <v>0</v>
      </c>
      <c r="N867" s="37">
        <f t="shared" si="243"/>
        <v>0</v>
      </c>
      <c r="O867" s="37">
        <v>0</v>
      </c>
      <c r="P867" s="37">
        <v>0</v>
      </c>
      <c r="Q867" s="21">
        <f t="shared" si="244"/>
        <v>39.790999999999997</v>
      </c>
      <c r="R867" s="21">
        <f t="shared" si="253"/>
        <v>36.208333333333456</v>
      </c>
      <c r="S867" s="21">
        <f t="shared" si="254"/>
        <v>-16.100720940703528</v>
      </c>
      <c r="T867" s="21">
        <f t="shared" si="245"/>
        <v>86.147999999999996</v>
      </c>
      <c r="U867" s="37">
        <f>VLOOKUP(Time_Zone, 'LSTM LookUp'!$B$5:$D$8, 3, FALSE)</f>
        <v>-75</v>
      </c>
      <c r="V867" s="21">
        <f t="shared" si="255"/>
        <v>-14.220946565760253</v>
      </c>
      <c r="W867" s="21">
        <f t="shared" si="246"/>
        <v>67.592763358559893</v>
      </c>
      <c r="X867" s="21">
        <f t="shared" si="247"/>
        <v>0</v>
      </c>
      <c r="Y867" s="21">
        <f t="shared" si="248"/>
        <v>0</v>
      </c>
      <c r="Z867" s="21">
        <f t="shared" si="256"/>
        <v>0</v>
      </c>
      <c r="AA867" s="21">
        <f t="shared" si="249"/>
        <v>0</v>
      </c>
      <c r="AB867" s="21">
        <f t="shared" si="250"/>
        <v>0</v>
      </c>
      <c r="AC867" s="21">
        <f t="shared" si="251"/>
        <v>0</v>
      </c>
      <c r="AD867" s="21">
        <f t="shared" si="257"/>
        <v>0</v>
      </c>
      <c r="AE867" s="21" t="str">
        <f t="shared" si="252"/>
        <v>2/5/6:00</v>
      </c>
    </row>
    <row r="868" spans="2:31">
      <c r="B868" s="37">
        <v>2</v>
      </c>
      <c r="C868" s="38">
        <v>5</v>
      </c>
      <c r="D868" s="39">
        <v>7</v>
      </c>
      <c r="E868" s="17">
        <v>-5.6</v>
      </c>
      <c r="F868" s="17">
        <v>0</v>
      </c>
      <c r="G868" s="17">
        <v>0</v>
      </c>
      <c r="H868" s="37">
        <f t="shared" si="240"/>
        <v>21.92</v>
      </c>
      <c r="I868" s="37">
        <f>IF(H868&lt;'Roof Calculator'!$G$8, 1, 0)</f>
        <v>1</v>
      </c>
      <c r="J868" s="37">
        <f>IF(H868&gt;='Roof Calculator'!$G$8, 1, 0)</f>
        <v>0</v>
      </c>
      <c r="K868" s="37">
        <f t="shared" si="241"/>
        <v>21.92</v>
      </c>
      <c r="L868" s="37">
        <f t="shared" si="242"/>
        <v>0</v>
      </c>
      <c r="M868" s="37">
        <v>0</v>
      </c>
      <c r="N868" s="37">
        <f t="shared" si="243"/>
        <v>0</v>
      </c>
      <c r="O868" s="37">
        <v>0</v>
      </c>
      <c r="P868" s="37">
        <v>0</v>
      </c>
      <c r="Q868" s="21">
        <f t="shared" si="244"/>
        <v>39.790999999999997</v>
      </c>
      <c r="R868" s="21">
        <f t="shared" si="253"/>
        <v>36.250000000000121</v>
      </c>
      <c r="S868" s="21">
        <f t="shared" si="254"/>
        <v>-16.088509473577822</v>
      </c>
      <c r="T868" s="21">
        <f t="shared" si="245"/>
        <v>86.147999999999996</v>
      </c>
      <c r="U868" s="37">
        <f>VLOOKUP(Time_Zone, 'LSTM LookUp'!$B$5:$D$8, 3, FALSE)</f>
        <v>-75</v>
      </c>
      <c r="V868" s="21">
        <f t="shared" si="255"/>
        <v>-14.225064611968913</v>
      </c>
      <c r="W868" s="21">
        <f t="shared" si="246"/>
        <v>82.591733847007731</v>
      </c>
      <c r="X868" s="21">
        <f t="shared" si="247"/>
        <v>0</v>
      </c>
      <c r="Y868" s="21">
        <f t="shared" si="248"/>
        <v>0</v>
      </c>
      <c r="Z868" s="21">
        <f t="shared" si="256"/>
        <v>0</v>
      </c>
      <c r="AA868" s="21">
        <f t="shared" si="249"/>
        <v>0</v>
      </c>
      <c r="AB868" s="21">
        <f t="shared" si="250"/>
        <v>0</v>
      </c>
      <c r="AC868" s="21">
        <f t="shared" si="251"/>
        <v>0</v>
      </c>
      <c r="AD868" s="21">
        <f t="shared" si="257"/>
        <v>0</v>
      </c>
      <c r="AE868" s="21" t="str">
        <f t="shared" si="252"/>
        <v>2/5/7:00</v>
      </c>
    </row>
    <row r="869" spans="2:31">
      <c r="B869" s="37">
        <v>2</v>
      </c>
      <c r="C869" s="38">
        <v>5</v>
      </c>
      <c r="D869" s="39">
        <v>8</v>
      </c>
      <c r="E869" s="17">
        <v>-5.6</v>
      </c>
      <c r="F869" s="17">
        <v>1</v>
      </c>
      <c r="G869" s="17">
        <v>1</v>
      </c>
      <c r="H869" s="37">
        <f t="shared" si="240"/>
        <v>21.92</v>
      </c>
      <c r="I869" s="37">
        <f>IF(H869&lt;'Roof Calculator'!$G$8, 1, 0)</f>
        <v>1</v>
      </c>
      <c r="J869" s="37">
        <f>IF(H869&gt;='Roof Calculator'!$G$8, 1, 0)</f>
        <v>0</v>
      </c>
      <c r="K869" s="37">
        <f t="shared" si="241"/>
        <v>21.92</v>
      </c>
      <c r="L869" s="37">
        <f t="shared" si="242"/>
        <v>0</v>
      </c>
      <c r="M869" s="37">
        <v>0</v>
      </c>
      <c r="N869" s="37">
        <f t="shared" si="243"/>
        <v>1</v>
      </c>
      <c r="O869" s="37">
        <v>0</v>
      </c>
      <c r="P869" s="37">
        <v>0</v>
      </c>
      <c r="Q869" s="21">
        <f t="shared" si="244"/>
        <v>39.790999999999997</v>
      </c>
      <c r="R869" s="21">
        <f t="shared" si="253"/>
        <v>36.291666666666785</v>
      </c>
      <c r="S869" s="21">
        <f t="shared" si="254"/>
        <v>-16.07629025605851</v>
      </c>
      <c r="T869" s="21">
        <f t="shared" si="245"/>
        <v>86.147999999999996</v>
      </c>
      <c r="U869" s="37">
        <f>VLOOKUP(Time_Zone, 'LSTM LookUp'!$B$5:$D$8, 3, FALSE)</f>
        <v>-75</v>
      </c>
      <c r="V869" s="21">
        <f t="shared" si="255"/>
        <v>-14.229160113710012</v>
      </c>
      <c r="W869" s="21">
        <f t="shared" si="246"/>
        <v>97.590709971572522</v>
      </c>
      <c r="X869" s="21">
        <f t="shared" si="247"/>
        <v>-0.27475479037878614</v>
      </c>
      <c r="Y869" s="21">
        <f t="shared" si="248"/>
        <v>0.72524520962121386</v>
      </c>
      <c r="Z869" s="21">
        <f t="shared" si="256"/>
        <v>0.22989006458821831</v>
      </c>
      <c r="AA869" s="21">
        <f t="shared" si="249"/>
        <v>0.22989006458821831</v>
      </c>
      <c r="AB869" s="21">
        <f t="shared" si="250"/>
        <v>0</v>
      </c>
      <c r="AC869" s="21">
        <f t="shared" si="251"/>
        <v>0</v>
      </c>
      <c r="AD869" s="21">
        <f t="shared" si="257"/>
        <v>0</v>
      </c>
      <c r="AE869" s="21" t="str">
        <f t="shared" si="252"/>
        <v>2/5/8:00</v>
      </c>
    </row>
    <row r="870" spans="2:31">
      <c r="B870" s="37">
        <v>2</v>
      </c>
      <c r="C870" s="38">
        <v>5</v>
      </c>
      <c r="D870" s="39">
        <v>9</v>
      </c>
      <c r="E870" s="17">
        <v>-5.6</v>
      </c>
      <c r="F870" s="17">
        <v>39</v>
      </c>
      <c r="G870" s="17">
        <v>5</v>
      </c>
      <c r="H870" s="37">
        <f t="shared" si="240"/>
        <v>21.92</v>
      </c>
      <c r="I870" s="37">
        <f>IF(H870&lt;'Roof Calculator'!$G$8, 1, 0)</f>
        <v>1</v>
      </c>
      <c r="J870" s="37">
        <f>IF(H870&gt;='Roof Calculator'!$G$8, 1, 0)</f>
        <v>0</v>
      </c>
      <c r="K870" s="37">
        <f t="shared" si="241"/>
        <v>21.92</v>
      </c>
      <c r="L870" s="37">
        <f t="shared" si="242"/>
        <v>0</v>
      </c>
      <c r="M870" s="37">
        <v>0</v>
      </c>
      <c r="N870" s="37">
        <f t="shared" si="243"/>
        <v>39</v>
      </c>
      <c r="O870" s="37">
        <v>0</v>
      </c>
      <c r="P870" s="37">
        <v>0</v>
      </c>
      <c r="Q870" s="21">
        <f t="shared" si="244"/>
        <v>39.790999999999997</v>
      </c>
      <c r="R870" s="21">
        <f t="shared" si="253"/>
        <v>36.333333333333449</v>
      </c>
      <c r="S870" s="21">
        <f t="shared" si="254"/>
        <v>-16.064063295305072</v>
      </c>
      <c r="T870" s="21">
        <f t="shared" si="245"/>
        <v>86.147999999999996</v>
      </c>
      <c r="U870" s="37">
        <f>VLOOKUP(Time_Zone, 'LSTM LookUp'!$B$5:$D$8, 3, FALSE)</f>
        <v>-75</v>
      </c>
      <c r="V870" s="21">
        <f t="shared" si="255"/>
        <v>-14.233233069550439</v>
      </c>
      <c r="W870" s="21">
        <f t="shared" si="246"/>
        <v>112.58969173261238</v>
      </c>
      <c r="X870" s="21">
        <f t="shared" si="247"/>
        <v>-2.3036315248464749</v>
      </c>
      <c r="Y870" s="21">
        <f t="shared" si="248"/>
        <v>36.696368475153527</v>
      </c>
      <c r="Z870" s="21">
        <f t="shared" si="256"/>
        <v>11.632107881570406</v>
      </c>
      <c r="AA870" s="21">
        <f t="shared" si="249"/>
        <v>11.632107881570406</v>
      </c>
      <c r="AB870" s="21">
        <f t="shared" si="250"/>
        <v>0</v>
      </c>
      <c r="AC870" s="21">
        <f t="shared" si="251"/>
        <v>0</v>
      </c>
      <c r="AD870" s="21">
        <f t="shared" si="257"/>
        <v>0</v>
      </c>
      <c r="AE870" s="21" t="str">
        <f t="shared" si="252"/>
        <v>2/5/9:00</v>
      </c>
    </row>
    <row r="871" spans="2:31">
      <c r="B871" s="37">
        <v>2</v>
      </c>
      <c r="C871" s="38">
        <v>5</v>
      </c>
      <c r="D871" s="39">
        <v>10</v>
      </c>
      <c r="E871" s="17">
        <v>-4.4000000000000004</v>
      </c>
      <c r="F871" s="17">
        <v>119</v>
      </c>
      <c r="G871" s="17">
        <v>4</v>
      </c>
      <c r="H871" s="37">
        <f t="shared" si="240"/>
        <v>24.08</v>
      </c>
      <c r="I871" s="37">
        <f>IF(H871&lt;'Roof Calculator'!$G$8, 1, 0)</f>
        <v>1</v>
      </c>
      <c r="J871" s="37">
        <f>IF(H871&gt;='Roof Calculator'!$G$8, 1, 0)</f>
        <v>0</v>
      </c>
      <c r="K871" s="37">
        <f t="shared" si="241"/>
        <v>24.08</v>
      </c>
      <c r="L871" s="37">
        <f t="shared" si="242"/>
        <v>0</v>
      </c>
      <c r="M871" s="37">
        <v>0</v>
      </c>
      <c r="N871" s="37">
        <f t="shared" si="243"/>
        <v>119</v>
      </c>
      <c r="O871" s="37">
        <v>0</v>
      </c>
      <c r="P871" s="37">
        <v>0</v>
      </c>
      <c r="Q871" s="21">
        <f t="shared" si="244"/>
        <v>39.790999999999997</v>
      </c>
      <c r="R871" s="21">
        <f t="shared" si="253"/>
        <v>36.375000000000114</v>
      </c>
      <c r="S871" s="21">
        <f t="shared" si="254"/>
        <v>-16.051828598478359</v>
      </c>
      <c r="T871" s="21">
        <f t="shared" si="245"/>
        <v>86.147999999999996</v>
      </c>
      <c r="U871" s="37">
        <f>VLOOKUP(Time_Zone, 'LSTM LookUp'!$B$5:$D$8, 3, FALSE)</f>
        <v>-75</v>
      </c>
      <c r="V871" s="21">
        <f t="shared" si="255"/>
        <v>-14.237283478100014</v>
      </c>
      <c r="W871" s="21">
        <f t="shared" si="246"/>
        <v>127.58867913047499</v>
      </c>
      <c r="X871" s="21">
        <f t="shared" si="247"/>
        <v>-2.5095716702703994</v>
      </c>
      <c r="Y871" s="21">
        <f t="shared" si="248"/>
        <v>116.4904283297296</v>
      </c>
      <c r="Z871" s="21">
        <f t="shared" si="256"/>
        <v>36.925431202251708</v>
      </c>
      <c r="AA871" s="21">
        <f t="shared" si="249"/>
        <v>36.925431202251708</v>
      </c>
      <c r="AB871" s="21">
        <f t="shared" si="250"/>
        <v>0</v>
      </c>
      <c r="AC871" s="21">
        <f t="shared" si="251"/>
        <v>0</v>
      </c>
      <c r="AD871" s="21">
        <f t="shared" si="257"/>
        <v>0</v>
      </c>
      <c r="AE871" s="21" t="str">
        <f t="shared" si="252"/>
        <v>2/5/10:00</v>
      </c>
    </row>
    <row r="872" spans="2:31">
      <c r="B872" s="37">
        <v>2</v>
      </c>
      <c r="C872" s="38">
        <v>5</v>
      </c>
      <c r="D872" s="39">
        <v>11</v>
      </c>
      <c r="E872" s="17">
        <v>-3.9</v>
      </c>
      <c r="F872" s="17">
        <v>211</v>
      </c>
      <c r="G872" s="17">
        <v>1</v>
      </c>
      <c r="H872" s="37">
        <f t="shared" si="240"/>
        <v>24.98</v>
      </c>
      <c r="I872" s="37">
        <f>IF(H872&lt;'Roof Calculator'!$G$8, 1, 0)</f>
        <v>1</v>
      </c>
      <c r="J872" s="37">
        <f>IF(H872&gt;='Roof Calculator'!$G$8, 1, 0)</f>
        <v>0</v>
      </c>
      <c r="K872" s="37">
        <f t="shared" si="241"/>
        <v>24.98</v>
      </c>
      <c r="L872" s="37">
        <f t="shared" si="242"/>
        <v>0</v>
      </c>
      <c r="M872" s="37">
        <v>0</v>
      </c>
      <c r="N872" s="37">
        <f t="shared" si="243"/>
        <v>211</v>
      </c>
      <c r="O872" s="37">
        <v>0</v>
      </c>
      <c r="P872" s="37">
        <v>0</v>
      </c>
      <c r="Q872" s="21">
        <f t="shared" si="244"/>
        <v>39.790999999999997</v>
      </c>
      <c r="R872" s="21">
        <f t="shared" si="253"/>
        <v>36.416666666666778</v>
      </c>
      <c r="S872" s="21">
        <f t="shared" si="254"/>
        <v>-16.039586172740563</v>
      </c>
      <c r="T872" s="21">
        <f t="shared" si="245"/>
        <v>86.147999999999996</v>
      </c>
      <c r="U872" s="37">
        <f>VLOOKUP(Time_Zone, 'LSTM LookUp'!$B$5:$D$8, 3, FALSE)</f>
        <v>-75</v>
      </c>
      <c r="V872" s="21">
        <f t="shared" si="255"/>
        <v>-14.241311338011489</v>
      </c>
      <c r="W872" s="21">
        <f t="shared" si="246"/>
        <v>142.58767216549714</v>
      </c>
      <c r="X872" s="21">
        <f t="shared" si="247"/>
        <v>-0.76338604454998615</v>
      </c>
      <c r="Y872" s="21">
        <f t="shared" si="248"/>
        <v>210.23661395545003</v>
      </c>
      <c r="Z872" s="21">
        <f t="shared" si="256"/>
        <v>66.641334709772906</v>
      </c>
      <c r="AA872" s="21">
        <f t="shared" si="249"/>
        <v>66.641334709772906</v>
      </c>
      <c r="AB872" s="21">
        <f t="shared" si="250"/>
        <v>0</v>
      </c>
      <c r="AC872" s="21">
        <f t="shared" si="251"/>
        <v>0</v>
      </c>
      <c r="AD872" s="21">
        <f t="shared" si="257"/>
        <v>0</v>
      </c>
      <c r="AE872" s="21" t="str">
        <f t="shared" si="252"/>
        <v>2/5/11:00</v>
      </c>
    </row>
    <row r="873" spans="2:31">
      <c r="B873" s="37">
        <v>2</v>
      </c>
      <c r="C873" s="38">
        <v>5</v>
      </c>
      <c r="D873" s="39">
        <v>12</v>
      </c>
      <c r="E873" s="17">
        <v>-2.8</v>
      </c>
      <c r="F873" s="17">
        <v>256</v>
      </c>
      <c r="G873" s="17">
        <v>4</v>
      </c>
      <c r="H873" s="37">
        <f t="shared" si="240"/>
        <v>26.96</v>
      </c>
      <c r="I873" s="37">
        <f>IF(H873&lt;'Roof Calculator'!$G$8, 1, 0)</f>
        <v>1</v>
      </c>
      <c r="J873" s="37">
        <f>IF(H873&gt;='Roof Calculator'!$G$8, 1, 0)</f>
        <v>0</v>
      </c>
      <c r="K873" s="37">
        <f t="shared" si="241"/>
        <v>26.96</v>
      </c>
      <c r="L873" s="37">
        <f t="shared" si="242"/>
        <v>0</v>
      </c>
      <c r="M873" s="37">
        <v>0</v>
      </c>
      <c r="N873" s="37">
        <f t="shared" si="243"/>
        <v>256</v>
      </c>
      <c r="O873" s="37">
        <v>0</v>
      </c>
      <c r="P873" s="37">
        <v>0</v>
      </c>
      <c r="Q873" s="21">
        <f t="shared" si="244"/>
        <v>39.790999999999997</v>
      </c>
      <c r="R873" s="21">
        <f t="shared" si="253"/>
        <v>36.458333333333442</v>
      </c>
      <c r="S873" s="21">
        <f t="shared" si="254"/>
        <v>-16.027336025255252</v>
      </c>
      <c r="T873" s="21">
        <f t="shared" si="245"/>
        <v>86.147999999999996</v>
      </c>
      <c r="U873" s="37">
        <f>VLOOKUP(Time_Zone, 'LSTM LookUp'!$B$5:$D$8, 3, FALSE)</f>
        <v>-75</v>
      </c>
      <c r="V873" s="21">
        <f t="shared" si="255"/>
        <v>-14.245316647980548</v>
      </c>
      <c r="W873" s="21">
        <f t="shared" si="246"/>
        <v>157.58667083800486</v>
      </c>
      <c r="X873" s="21">
        <f t="shared" si="247"/>
        <v>-3.4377035080280351</v>
      </c>
      <c r="Y873" s="21">
        <f t="shared" si="248"/>
        <v>252.56229649197198</v>
      </c>
      <c r="Z873" s="21">
        <f t="shared" si="256"/>
        <v>80.057836829302161</v>
      </c>
      <c r="AA873" s="21">
        <f t="shared" si="249"/>
        <v>80.057836829302161</v>
      </c>
      <c r="AB873" s="21">
        <f t="shared" si="250"/>
        <v>0</v>
      </c>
      <c r="AC873" s="21">
        <f t="shared" si="251"/>
        <v>0</v>
      </c>
      <c r="AD873" s="21">
        <f t="shared" si="257"/>
        <v>0</v>
      </c>
      <c r="AE873" s="21" t="str">
        <f t="shared" si="252"/>
        <v>2/5/12:00</v>
      </c>
    </row>
    <row r="874" spans="2:31">
      <c r="B874" s="37">
        <v>2</v>
      </c>
      <c r="C874" s="38">
        <v>5</v>
      </c>
      <c r="D874" s="39">
        <v>13</v>
      </c>
      <c r="E874" s="17">
        <v>-2.8</v>
      </c>
      <c r="F874" s="17">
        <v>302</v>
      </c>
      <c r="G874" s="17">
        <v>2</v>
      </c>
      <c r="H874" s="37">
        <f t="shared" si="240"/>
        <v>26.96</v>
      </c>
      <c r="I874" s="37">
        <f>IF(H874&lt;'Roof Calculator'!$G$8, 1, 0)</f>
        <v>1</v>
      </c>
      <c r="J874" s="37">
        <f>IF(H874&gt;='Roof Calculator'!$G$8, 1, 0)</f>
        <v>0</v>
      </c>
      <c r="K874" s="37">
        <f t="shared" si="241"/>
        <v>26.96</v>
      </c>
      <c r="L874" s="37">
        <f t="shared" si="242"/>
        <v>0</v>
      </c>
      <c r="M874" s="37">
        <v>0</v>
      </c>
      <c r="N874" s="37">
        <f t="shared" si="243"/>
        <v>302</v>
      </c>
      <c r="O874" s="37">
        <v>0</v>
      </c>
      <c r="P874" s="37">
        <v>0</v>
      </c>
      <c r="Q874" s="21">
        <f t="shared" si="244"/>
        <v>39.790999999999997</v>
      </c>
      <c r="R874" s="21">
        <f t="shared" si="253"/>
        <v>36.500000000000107</v>
      </c>
      <c r="S874" s="21">
        <f t="shared" si="254"/>
        <v>-16.015078163187304</v>
      </c>
      <c r="T874" s="21">
        <f t="shared" si="245"/>
        <v>86.147999999999996</v>
      </c>
      <c r="U874" s="37">
        <f>VLOOKUP(Time_Zone, 'LSTM LookUp'!$B$5:$D$8, 3, FALSE)</f>
        <v>-75</v>
      </c>
      <c r="V874" s="21">
        <f t="shared" si="255"/>
        <v>-14.249299406745793</v>
      </c>
      <c r="W874" s="21">
        <f t="shared" si="246"/>
        <v>172.58567514831353</v>
      </c>
      <c r="X874" s="21">
        <f t="shared" si="247"/>
        <v>-1.8179080051994307</v>
      </c>
      <c r="Y874" s="21">
        <f t="shared" si="248"/>
        <v>300.18209199480054</v>
      </c>
      <c r="Z874" s="21">
        <f t="shared" si="256"/>
        <v>95.152480294152681</v>
      </c>
      <c r="AA874" s="21">
        <f t="shared" si="249"/>
        <v>95.152480294152681</v>
      </c>
      <c r="AB874" s="21">
        <f t="shared" si="250"/>
        <v>0</v>
      </c>
      <c r="AC874" s="21">
        <f t="shared" si="251"/>
        <v>0</v>
      </c>
      <c r="AD874" s="21">
        <f t="shared" si="257"/>
        <v>0</v>
      </c>
      <c r="AE874" s="21" t="str">
        <f t="shared" si="252"/>
        <v>2/5/13:00</v>
      </c>
    </row>
    <row r="875" spans="2:31">
      <c r="B875" s="37">
        <v>2</v>
      </c>
      <c r="C875" s="38">
        <v>5</v>
      </c>
      <c r="D875" s="39">
        <v>14</v>
      </c>
      <c r="E875" s="17">
        <v>-2.2000000000000002</v>
      </c>
      <c r="F875" s="17">
        <v>350</v>
      </c>
      <c r="G875" s="17">
        <v>4</v>
      </c>
      <c r="H875" s="37">
        <f t="shared" si="240"/>
        <v>28.04</v>
      </c>
      <c r="I875" s="37">
        <f>IF(H875&lt;'Roof Calculator'!$G$8, 1, 0)</f>
        <v>1</v>
      </c>
      <c r="J875" s="37">
        <f>IF(H875&gt;='Roof Calculator'!$G$8, 1, 0)</f>
        <v>0</v>
      </c>
      <c r="K875" s="37">
        <f t="shared" si="241"/>
        <v>28.04</v>
      </c>
      <c r="L875" s="37">
        <f t="shared" si="242"/>
        <v>0</v>
      </c>
      <c r="M875" s="37">
        <v>0</v>
      </c>
      <c r="N875" s="37">
        <f t="shared" si="243"/>
        <v>350</v>
      </c>
      <c r="O875" s="37">
        <v>0</v>
      </c>
      <c r="P875" s="37">
        <v>0</v>
      </c>
      <c r="Q875" s="21">
        <f t="shared" si="244"/>
        <v>39.790999999999997</v>
      </c>
      <c r="R875" s="21">
        <f t="shared" si="253"/>
        <v>36.541666666666771</v>
      </c>
      <c r="S875" s="21">
        <f t="shared" si="254"/>
        <v>-16.002812593702981</v>
      </c>
      <c r="T875" s="21">
        <f t="shared" si="245"/>
        <v>86.147999999999996</v>
      </c>
      <c r="U875" s="37">
        <f>VLOOKUP(Time_Zone, 'LSTM LookUp'!$B$5:$D$8, 3, FALSE)</f>
        <v>-75</v>
      </c>
      <c r="V875" s="21">
        <f t="shared" si="255"/>
        <v>-14.253259613088765</v>
      </c>
      <c r="W875" s="21">
        <f t="shared" si="246"/>
        <v>187.58468509672784</v>
      </c>
      <c r="X875" s="21">
        <f t="shared" si="247"/>
        <v>-3.6343226453650206</v>
      </c>
      <c r="Y875" s="21">
        <f t="shared" si="248"/>
        <v>346.36567735463495</v>
      </c>
      <c r="Z875" s="21">
        <f t="shared" si="256"/>
        <v>109.79187022798352</v>
      </c>
      <c r="AA875" s="21">
        <f t="shared" si="249"/>
        <v>109.79187022798352</v>
      </c>
      <c r="AB875" s="21">
        <f t="shared" si="250"/>
        <v>0</v>
      </c>
      <c r="AC875" s="21">
        <f t="shared" si="251"/>
        <v>0</v>
      </c>
      <c r="AD875" s="21">
        <f t="shared" si="257"/>
        <v>0</v>
      </c>
      <c r="AE875" s="21" t="str">
        <f t="shared" si="252"/>
        <v>2/5/14:00</v>
      </c>
    </row>
    <row r="876" spans="2:31">
      <c r="B876" s="37">
        <v>2</v>
      </c>
      <c r="C876" s="38">
        <v>5</v>
      </c>
      <c r="D876" s="39">
        <v>15</v>
      </c>
      <c r="E876" s="17">
        <v>-1.7</v>
      </c>
      <c r="F876" s="17">
        <v>314</v>
      </c>
      <c r="G876" s="17">
        <v>4</v>
      </c>
      <c r="H876" s="37">
        <f t="shared" si="240"/>
        <v>28.94</v>
      </c>
      <c r="I876" s="37">
        <f>IF(H876&lt;'Roof Calculator'!$G$8, 1, 0)</f>
        <v>1</v>
      </c>
      <c r="J876" s="37">
        <f>IF(H876&gt;='Roof Calculator'!$G$8, 1, 0)</f>
        <v>0</v>
      </c>
      <c r="K876" s="37">
        <f t="shared" si="241"/>
        <v>28.94</v>
      </c>
      <c r="L876" s="37">
        <f t="shared" si="242"/>
        <v>0</v>
      </c>
      <c r="M876" s="37">
        <v>0</v>
      </c>
      <c r="N876" s="37">
        <f t="shared" si="243"/>
        <v>314</v>
      </c>
      <c r="O876" s="37">
        <v>0</v>
      </c>
      <c r="P876" s="37">
        <v>0</v>
      </c>
      <c r="Q876" s="21">
        <f t="shared" si="244"/>
        <v>39.790999999999997</v>
      </c>
      <c r="R876" s="21">
        <f t="shared" si="253"/>
        <v>36.583333333333435</v>
      </c>
      <c r="S876" s="21">
        <f t="shared" si="254"/>
        <v>-15.990539323969841</v>
      </c>
      <c r="T876" s="21">
        <f t="shared" si="245"/>
        <v>86.147999999999996</v>
      </c>
      <c r="U876" s="37">
        <f>VLOOKUP(Time_Zone, 'LSTM LookUp'!$B$5:$D$8, 3, FALSE)</f>
        <v>-75</v>
      </c>
      <c r="V876" s="21">
        <f t="shared" si="255"/>
        <v>-14.257197265833929</v>
      </c>
      <c r="W876" s="21">
        <f t="shared" si="246"/>
        <v>202.58370068354151</v>
      </c>
      <c r="X876" s="21">
        <f t="shared" si="247"/>
        <v>-3.4332645362740939</v>
      </c>
      <c r="Y876" s="21">
        <f t="shared" si="248"/>
        <v>310.56673546372593</v>
      </c>
      <c r="Z876" s="21">
        <f t="shared" si="256"/>
        <v>98.444230899501378</v>
      </c>
      <c r="AA876" s="21">
        <f t="shared" si="249"/>
        <v>98.444230899501378</v>
      </c>
      <c r="AB876" s="21">
        <f t="shared" si="250"/>
        <v>0</v>
      </c>
      <c r="AC876" s="21">
        <f t="shared" si="251"/>
        <v>0</v>
      </c>
      <c r="AD876" s="21">
        <f t="shared" si="257"/>
        <v>0</v>
      </c>
      <c r="AE876" s="21" t="str">
        <f t="shared" si="252"/>
        <v>2/5/15:00</v>
      </c>
    </row>
    <row r="877" spans="2:31">
      <c r="B877" s="37">
        <v>2</v>
      </c>
      <c r="C877" s="38">
        <v>5</v>
      </c>
      <c r="D877" s="39">
        <v>16</v>
      </c>
      <c r="E877" s="17">
        <v>-1.7</v>
      </c>
      <c r="F877" s="17">
        <v>248</v>
      </c>
      <c r="G877" s="17">
        <v>0</v>
      </c>
      <c r="H877" s="37">
        <f t="shared" si="240"/>
        <v>28.94</v>
      </c>
      <c r="I877" s="37">
        <f>IF(H877&lt;'Roof Calculator'!$G$8, 1, 0)</f>
        <v>1</v>
      </c>
      <c r="J877" s="37">
        <f>IF(H877&gt;='Roof Calculator'!$G$8, 1, 0)</f>
        <v>0</v>
      </c>
      <c r="K877" s="37">
        <f t="shared" si="241"/>
        <v>28.94</v>
      </c>
      <c r="L877" s="37">
        <f t="shared" si="242"/>
        <v>0</v>
      </c>
      <c r="M877" s="37">
        <v>0</v>
      </c>
      <c r="N877" s="37">
        <f t="shared" si="243"/>
        <v>248</v>
      </c>
      <c r="O877" s="37">
        <v>0</v>
      </c>
      <c r="P877" s="37">
        <v>0</v>
      </c>
      <c r="Q877" s="21">
        <f t="shared" si="244"/>
        <v>39.790999999999997</v>
      </c>
      <c r="R877" s="21">
        <f t="shared" si="253"/>
        <v>36.625000000000099</v>
      </c>
      <c r="S877" s="21">
        <f t="shared" si="254"/>
        <v>-15.978258361156774</v>
      </c>
      <c r="T877" s="21">
        <f t="shared" si="245"/>
        <v>86.147999999999996</v>
      </c>
      <c r="U877" s="37">
        <f>VLOOKUP(Time_Zone, 'LSTM LookUp'!$B$5:$D$8, 3, FALSE)</f>
        <v>-75</v>
      </c>
      <c r="V877" s="21">
        <f t="shared" si="255"/>
        <v>-14.261112363848667</v>
      </c>
      <c r="W877" s="21">
        <f t="shared" si="246"/>
        <v>217.58272190903784</v>
      </c>
      <c r="X877" s="21">
        <f t="shared" si="247"/>
        <v>0</v>
      </c>
      <c r="Y877" s="21">
        <f t="shared" si="248"/>
        <v>248</v>
      </c>
      <c r="Z877" s="21">
        <f t="shared" si="256"/>
        <v>78.611668524712002</v>
      </c>
      <c r="AA877" s="21">
        <f t="shared" si="249"/>
        <v>78.611668524712002</v>
      </c>
      <c r="AB877" s="21">
        <f t="shared" si="250"/>
        <v>0</v>
      </c>
      <c r="AC877" s="21">
        <f t="shared" si="251"/>
        <v>0</v>
      </c>
      <c r="AD877" s="21">
        <f t="shared" si="257"/>
        <v>0</v>
      </c>
      <c r="AE877" s="21" t="str">
        <f t="shared" si="252"/>
        <v>2/5/16:00</v>
      </c>
    </row>
    <row r="878" spans="2:31">
      <c r="B878" s="37">
        <v>2</v>
      </c>
      <c r="C878" s="38">
        <v>5</v>
      </c>
      <c r="D878" s="39">
        <v>17</v>
      </c>
      <c r="E878" s="17">
        <v>-1.7</v>
      </c>
      <c r="F878" s="17">
        <v>150</v>
      </c>
      <c r="G878" s="17">
        <v>1</v>
      </c>
      <c r="H878" s="37">
        <f t="shared" si="240"/>
        <v>28.94</v>
      </c>
      <c r="I878" s="37">
        <f>IF(H878&lt;'Roof Calculator'!$G$8, 1, 0)</f>
        <v>1</v>
      </c>
      <c r="J878" s="37">
        <f>IF(H878&gt;='Roof Calculator'!$G$8, 1, 0)</f>
        <v>0</v>
      </c>
      <c r="K878" s="37">
        <f t="shared" si="241"/>
        <v>28.94</v>
      </c>
      <c r="L878" s="37">
        <f t="shared" si="242"/>
        <v>0</v>
      </c>
      <c r="M878" s="37">
        <v>0</v>
      </c>
      <c r="N878" s="37">
        <f t="shared" si="243"/>
        <v>150</v>
      </c>
      <c r="O878" s="37">
        <v>0</v>
      </c>
      <c r="P878" s="37">
        <v>0</v>
      </c>
      <c r="Q878" s="21">
        <f t="shared" si="244"/>
        <v>39.790999999999997</v>
      </c>
      <c r="R878" s="21">
        <f t="shared" si="253"/>
        <v>36.666666666666764</v>
      </c>
      <c r="S878" s="21">
        <f t="shared" si="254"/>
        <v>-15.965969712434005</v>
      </c>
      <c r="T878" s="21">
        <f t="shared" si="245"/>
        <v>86.147999999999996</v>
      </c>
      <c r="U878" s="37">
        <f>VLOOKUP(Time_Zone, 'LSTM LookUp'!$B$5:$D$8, 3, FALSE)</f>
        <v>-75</v>
      </c>
      <c r="V878" s="21">
        <f t="shared" si="255"/>
        <v>-14.265004906043291</v>
      </c>
      <c r="W878" s="21">
        <f t="shared" si="246"/>
        <v>232.58174877348921</v>
      </c>
      <c r="X878" s="21">
        <f t="shared" si="247"/>
        <v>-0.62492153208574597</v>
      </c>
      <c r="Y878" s="21">
        <f t="shared" si="248"/>
        <v>149.37507846791425</v>
      </c>
      <c r="Z878" s="21">
        <f t="shared" si="256"/>
        <v>47.349290945050484</v>
      </c>
      <c r="AA878" s="21">
        <f t="shared" si="249"/>
        <v>47.349290945050484</v>
      </c>
      <c r="AB878" s="21">
        <f t="shared" si="250"/>
        <v>0</v>
      </c>
      <c r="AC878" s="21">
        <f t="shared" si="251"/>
        <v>0</v>
      </c>
      <c r="AD878" s="21">
        <f t="shared" si="257"/>
        <v>0</v>
      </c>
      <c r="AE878" s="21" t="str">
        <f t="shared" si="252"/>
        <v>2/5/17:00</v>
      </c>
    </row>
    <row r="879" spans="2:31">
      <c r="B879" s="37">
        <v>2</v>
      </c>
      <c r="C879" s="38">
        <v>5</v>
      </c>
      <c r="D879" s="39">
        <v>18</v>
      </c>
      <c r="E879" s="17">
        <v>-1.7</v>
      </c>
      <c r="F879" s="17">
        <v>46</v>
      </c>
      <c r="G879" s="17">
        <v>1</v>
      </c>
      <c r="H879" s="37">
        <f t="shared" si="240"/>
        <v>28.94</v>
      </c>
      <c r="I879" s="37">
        <f>IF(H879&lt;'Roof Calculator'!$G$8, 1, 0)</f>
        <v>1</v>
      </c>
      <c r="J879" s="37">
        <f>IF(H879&gt;='Roof Calculator'!$G$8, 1, 0)</f>
        <v>0</v>
      </c>
      <c r="K879" s="37">
        <f t="shared" si="241"/>
        <v>28.94</v>
      </c>
      <c r="L879" s="37">
        <f t="shared" si="242"/>
        <v>0</v>
      </c>
      <c r="M879" s="37">
        <v>0</v>
      </c>
      <c r="N879" s="37">
        <f t="shared" si="243"/>
        <v>46</v>
      </c>
      <c r="O879" s="37">
        <v>0</v>
      </c>
      <c r="P879" s="37">
        <v>0</v>
      </c>
      <c r="Q879" s="21">
        <f t="shared" si="244"/>
        <v>39.790999999999997</v>
      </c>
      <c r="R879" s="21">
        <f t="shared" si="253"/>
        <v>36.708333333333428</v>
      </c>
      <c r="S879" s="21">
        <f t="shared" si="254"/>
        <v>-15.953673384973058</v>
      </c>
      <c r="T879" s="21">
        <f t="shared" si="245"/>
        <v>86.147999999999996</v>
      </c>
      <c r="U879" s="37">
        <f>VLOOKUP(Time_Zone, 'LSTM LookUp'!$B$5:$D$8, 3, FALSE)</f>
        <v>-75</v>
      </c>
      <c r="V879" s="21">
        <f t="shared" si="255"/>
        <v>-14.268874891371034</v>
      </c>
      <c r="W879" s="21">
        <f t="shared" si="246"/>
        <v>247.5807812771572</v>
      </c>
      <c r="X879" s="21">
        <f t="shared" si="247"/>
        <v>-0.4576671681374328</v>
      </c>
      <c r="Y879" s="21">
        <f t="shared" si="248"/>
        <v>45.542332831862566</v>
      </c>
      <c r="Z879" s="21">
        <f t="shared" si="256"/>
        <v>14.436124082340681</v>
      </c>
      <c r="AA879" s="21">
        <f t="shared" si="249"/>
        <v>14.436124082340681</v>
      </c>
      <c r="AB879" s="21">
        <f t="shared" si="250"/>
        <v>0</v>
      </c>
      <c r="AC879" s="21">
        <f t="shared" si="251"/>
        <v>0</v>
      </c>
      <c r="AD879" s="21">
        <f t="shared" si="257"/>
        <v>0</v>
      </c>
      <c r="AE879" s="21" t="str">
        <f t="shared" si="252"/>
        <v>2/5/18:00</v>
      </c>
    </row>
    <row r="880" spans="2:31">
      <c r="B880" s="37">
        <v>2</v>
      </c>
      <c r="C880" s="38">
        <v>5</v>
      </c>
      <c r="D880" s="39">
        <v>19</v>
      </c>
      <c r="E880" s="17">
        <v>-1.7</v>
      </c>
      <c r="F880" s="17">
        <v>2</v>
      </c>
      <c r="G880" s="17">
        <v>0</v>
      </c>
      <c r="H880" s="37">
        <f t="shared" si="240"/>
        <v>28.94</v>
      </c>
      <c r="I880" s="37">
        <f>IF(H880&lt;'Roof Calculator'!$G$8, 1, 0)</f>
        <v>1</v>
      </c>
      <c r="J880" s="37">
        <f>IF(H880&gt;='Roof Calculator'!$G$8, 1, 0)</f>
        <v>0</v>
      </c>
      <c r="K880" s="37">
        <f t="shared" si="241"/>
        <v>28.94</v>
      </c>
      <c r="L880" s="37">
        <f t="shared" si="242"/>
        <v>0</v>
      </c>
      <c r="M880" s="37">
        <v>0</v>
      </c>
      <c r="N880" s="37">
        <f t="shared" si="243"/>
        <v>2</v>
      </c>
      <c r="O880" s="37">
        <v>0</v>
      </c>
      <c r="P880" s="37">
        <v>0</v>
      </c>
      <c r="Q880" s="21">
        <f t="shared" si="244"/>
        <v>39.790999999999997</v>
      </c>
      <c r="R880" s="21">
        <f t="shared" si="253"/>
        <v>36.750000000000092</v>
      </c>
      <c r="S880" s="21">
        <f t="shared" si="254"/>
        <v>-15.941369385946761</v>
      </c>
      <c r="T880" s="21">
        <f t="shared" si="245"/>
        <v>86.147999999999996</v>
      </c>
      <c r="U880" s="37">
        <f>VLOOKUP(Time_Zone, 'LSTM LookUp'!$B$5:$D$8, 3, FALSE)</f>
        <v>-75</v>
      </c>
      <c r="V880" s="21">
        <f t="shared" si="255"/>
        <v>-14.272722318828054</v>
      </c>
      <c r="W880" s="21">
        <f t="shared" si="246"/>
        <v>262.57981942029295</v>
      </c>
      <c r="X880" s="21">
        <f t="shared" si="247"/>
        <v>0</v>
      </c>
      <c r="Y880" s="21">
        <f t="shared" si="248"/>
        <v>2</v>
      </c>
      <c r="Z880" s="21">
        <f t="shared" si="256"/>
        <v>0.63396506874767744</v>
      </c>
      <c r="AA880" s="21">
        <f t="shared" si="249"/>
        <v>0.63396506874767744</v>
      </c>
      <c r="AB880" s="21">
        <f t="shared" si="250"/>
        <v>0</v>
      </c>
      <c r="AC880" s="21">
        <f t="shared" si="251"/>
        <v>0</v>
      </c>
      <c r="AD880" s="21">
        <f t="shared" si="257"/>
        <v>0</v>
      </c>
      <c r="AE880" s="21" t="str">
        <f t="shared" si="252"/>
        <v>2/5/19:00</v>
      </c>
    </row>
    <row r="881" spans="2:31">
      <c r="B881" s="37">
        <v>2</v>
      </c>
      <c r="C881" s="38">
        <v>5</v>
      </c>
      <c r="D881" s="39">
        <v>20</v>
      </c>
      <c r="E881" s="17">
        <v>-2.2000000000000002</v>
      </c>
      <c r="F881" s="17">
        <v>0</v>
      </c>
      <c r="G881" s="17">
        <v>0</v>
      </c>
      <c r="H881" s="37">
        <f t="shared" si="240"/>
        <v>28.04</v>
      </c>
      <c r="I881" s="37">
        <f>IF(H881&lt;'Roof Calculator'!$G$8, 1, 0)</f>
        <v>1</v>
      </c>
      <c r="J881" s="37">
        <f>IF(H881&gt;='Roof Calculator'!$G$8, 1, 0)</f>
        <v>0</v>
      </c>
      <c r="K881" s="37">
        <f t="shared" si="241"/>
        <v>28.04</v>
      </c>
      <c r="L881" s="37">
        <f t="shared" si="242"/>
        <v>0</v>
      </c>
      <c r="M881" s="37">
        <v>0</v>
      </c>
      <c r="N881" s="37">
        <f t="shared" si="243"/>
        <v>0</v>
      </c>
      <c r="O881" s="37">
        <v>0</v>
      </c>
      <c r="P881" s="37">
        <v>0</v>
      </c>
      <c r="Q881" s="21">
        <f t="shared" si="244"/>
        <v>39.790999999999997</v>
      </c>
      <c r="R881" s="21">
        <f t="shared" si="253"/>
        <v>36.791666666666757</v>
      </c>
      <c r="S881" s="21">
        <f t="shared" si="254"/>
        <v>-15.929057722529253</v>
      </c>
      <c r="T881" s="21">
        <f t="shared" si="245"/>
        <v>86.147999999999996</v>
      </c>
      <c r="U881" s="37">
        <f>VLOOKUP(Time_Zone, 'LSTM LookUp'!$B$5:$D$8, 3, FALSE)</f>
        <v>-75</v>
      </c>
      <c r="V881" s="21">
        <f t="shared" si="255"/>
        <v>-14.276547187453419</v>
      </c>
      <c r="W881" s="21">
        <f t="shared" si="246"/>
        <v>277.57886320313662</v>
      </c>
      <c r="X881" s="21">
        <f t="shared" si="247"/>
        <v>0</v>
      </c>
      <c r="Y881" s="21">
        <f t="shared" si="248"/>
        <v>0</v>
      </c>
      <c r="Z881" s="21">
        <f t="shared" si="256"/>
        <v>0</v>
      </c>
      <c r="AA881" s="21">
        <f t="shared" si="249"/>
        <v>0</v>
      </c>
      <c r="AB881" s="21">
        <f t="shared" si="250"/>
        <v>0</v>
      </c>
      <c r="AC881" s="21">
        <f t="shared" si="251"/>
        <v>0</v>
      </c>
      <c r="AD881" s="21">
        <f t="shared" si="257"/>
        <v>0</v>
      </c>
      <c r="AE881" s="21" t="str">
        <f t="shared" si="252"/>
        <v>2/5/20:00</v>
      </c>
    </row>
    <row r="882" spans="2:31">
      <c r="B882" s="37">
        <v>2</v>
      </c>
      <c r="C882" s="38">
        <v>5</v>
      </c>
      <c r="D882" s="39">
        <v>21</v>
      </c>
      <c r="E882" s="17">
        <v>-2.8</v>
      </c>
      <c r="F882" s="17">
        <v>0</v>
      </c>
      <c r="G882" s="17">
        <v>0</v>
      </c>
      <c r="H882" s="37">
        <f t="shared" si="240"/>
        <v>26.96</v>
      </c>
      <c r="I882" s="37">
        <f>IF(H882&lt;'Roof Calculator'!$G$8, 1, 0)</f>
        <v>1</v>
      </c>
      <c r="J882" s="37">
        <f>IF(H882&gt;='Roof Calculator'!$G$8, 1, 0)</f>
        <v>0</v>
      </c>
      <c r="K882" s="37">
        <f t="shared" si="241"/>
        <v>26.96</v>
      </c>
      <c r="L882" s="37">
        <f t="shared" si="242"/>
        <v>0</v>
      </c>
      <c r="M882" s="37">
        <v>0</v>
      </c>
      <c r="N882" s="37">
        <f t="shared" si="243"/>
        <v>0</v>
      </c>
      <c r="O882" s="37">
        <v>0</v>
      </c>
      <c r="P882" s="37">
        <v>0</v>
      </c>
      <c r="Q882" s="21">
        <f t="shared" si="244"/>
        <v>39.790999999999997</v>
      </c>
      <c r="R882" s="21">
        <f t="shared" si="253"/>
        <v>36.833333333333421</v>
      </c>
      <c r="S882" s="21">
        <f t="shared" si="254"/>
        <v>-15.91673840189595</v>
      </c>
      <c r="T882" s="21">
        <f t="shared" si="245"/>
        <v>86.147999999999996</v>
      </c>
      <c r="U882" s="37">
        <f>VLOOKUP(Time_Zone, 'LSTM LookUp'!$B$5:$D$8, 3, FALSE)</f>
        <v>-75</v>
      </c>
      <c r="V882" s="21">
        <f t="shared" si="255"/>
        <v>-14.280349496329128</v>
      </c>
      <c r="W882" s="21">
        <f t="shared" si="246"/>
        <v>292.57791262591769</v>
      </c>
      <c r="X882" s="21">
        <f t="shared" si="247"/>
        <v>0</v>
      </c>
      <c r="Y882" s="21">
        <f t="shared" si="248"/>
        <v>0</v>
      </c>
      <c r="Z882" s="21">
        <f t="shared" si="256"/>
        <v>0</v>
      </c>
      <c r="AA882" s="21">
        <f t="shared" si="249"/>
        <v>0</v>
      </c>
      <c r="AB882" s="21">
        <f t="shared" si="250"/>
        <v>0</v>
      </c>
      <c r="AC882" s="21">
        <f t="shared" si="251"/>
        <v>0</v>
      </c>
      <c r="AD882" s="21">
        <f t="shared" si="257"/>
        <v>0</v>
      </c>
      <c r="AE882" s="21" t="str">
        <f t="shared" si="252"/>
        <v>2/5/21:00</v>
      </c>
    </row>
    <row r="883" spans="2:31">
      <c r="B883" s="37">
        <v>2</v>
      </c>
      <c r="C883" s="38">
        <v>5</v>
      </c>
      <c r="D883" s="39">
        <v>22</v>
      </c>
      <c r="E883" s="17">
        <v>-2.8</v>
      </c>
      <c r="F883" s="17">
        <v>0</v>
      </c>
      <c r="G883" s="17">
        <v>0</v>
      </c>
      <c r="H883" s="37">
        <f t="shared" si="240"/>
        <v>26.96</v>
      </c>
      <c r="I883" s="37">
        <f>IF(H883&lt;'Roof Calculator'!$G$8, 1, 0)</f>
        <v>1</v>
      </c>
      <c r="J883" s="37">
        <f>IF(H883&gt;='Roof Calculator'!$G$8, 1, 0)</f>
        <v>0</v>
      </c>
      <c r="K883" s="37">
        <f t="shared" si="241"/>
        <v>26.96</v>
      </c>
      <c r="L883" s="37">
        <f t="shared" si="242"/>
        <v>0</v>
      </c>
      <c r="M883" s="37">
        <v>0</v>
      </c>
      <c r="N883" s="37">
        <f t="shared" si="243"/>
        <v>0</v>
      </c>
      <c r="O883" s="37">
        <v>0</v>
      </c>
      <c r="P883" s="37">
        <v>0</v>
      </c>
      <c r="Q883" s="21">
        <f t="shared" si="244"/>
        <v>39.790999999999997</v>
      </c>
      <c r="R883" s="21">
        <f t="shared" si="253"/>
        <v>36.875000000000085</v>
      </c>
      <c r="S883" s="21">
        <f t="shared" si="254"/>
        <v>-15.904411431223565</v>
      </c>
      <c r="T883" s="21">
        <f t="shared" si="245"/>
        <v>86.147999999999996</v>
      </c>
      <c r="U883" s="37">
        <f>VLOOKUP(Time_Zone, 'LSTM LookUp'!$B$5:$D$8, 3, FALSE)</f>
        <v>-75</v>
      </c>
      <c r="V883" s="21">
        <f t="shared" si="255"/>
        <v>-14.284129244580081</v>
      </c>
      <c r="W883" s="21">
        <f t="shared" si="246"/>
        <v>307.57696768885501</v>
      </c>
      <c r="X883" s="21">
        <f t="shared" si="247"/>
        <v>0</v>
      </c>
      <c r="Y883" s="21">
        <f t="shared" si="248"/>
        <v>0</v>
      </c>
      <c r="Z883" s="21">
        <f t="shared" si="256"/>
        <v>0</v>
      </c>
      <c r="AA883" s="21">
        <f t="shared" si="249"/>
        <v>0</v>
      </c>
      <c r="AB883" s="21">
        <f t="shared" si="250"/>
        <v>0</v>
      </c>
      <c r="AC883" s="21">
        <f t="shared" si="251"/>
        <v>0</v>
      </c>
      <c r="AD883" s="21">
        <f t="shared" si="257"/>
        <v>0</v>
      </c>
      <c r="AE883" s="21" t="str">
        <f t="shared" si="252"/>
        <v>2/5/22:00</v>
      </c>
    </row>
    <row r="884" spans="2:31">
      <c r="B884" s="37">
        <v>2</v>
      </c>
      <c r="C884" s="38">
        <v>5</v>
      </c>
      <c r="D884" s="39">
        <v>23</v>
      </c>
      <c r="E884" s="17">
        <v>-2.8</v>
      </c>
      <c r="F884" s="17">
        <v>0</v>
      </c>
      <c r="G884" s="17">
        <v>0</v>
      </c>
      <c r="H884" s="37">
        <f t="shared" si="240"/>
        <v>26.96</v>
      </c>
      <c r="I884" s="37">
        <f>IF(H884&lt;'Roof Calculator'!$G$8, 1, 0)</f>
        <v>1</v>
      </c>
      <c r="J884" s="37">
        <f>IF(H884&gt;='Roof Calculator'!$G$8, 1, 0)</f>
        <v>0</v>
      </c>
      <c r="K884" s="37">
        <f t="shared" si="241"/>
        <v>26.96</v>
      </c>
      <c r="L884" s="37">
        <f t="shared" si="242"/>
        <v>0</v>
      </c>
      <c r="M884" s="37">
        <v>0</v>
      </c>
      <c r="N884" s="37">
        <f t="shared" si="243"/>
        <v>0</v>
      </c>
      <c r="O884" s="37">
        <v>0</v>
      </c>
      <c r="P884" s="37">
        <v>0</v>
      </c>
      <c r="Q884" s="21">
        <f t="shared" si="244"/>
        <v>39.790999999999997</v>
      </c>
      <c r="R884" s="21">
        <f t="shared" si="253"/>
        <v>36.91666666666675</v>
      </c>
      <c r="S884" s="21">
        <f t="shared" si="254"/>
        <v>-15.892076817690086</v>
      </c>
      <c r="T884" s="21">
        <f t="shared" si="245"/>
        <v>86.147999999999996</v>
      </c>
      <c r="U884" s="37">
        <f>VLOOKUP(Time_Zone, 'LSTM LookUp'!$B$5:$D$8, 3, FALSE)</f>
        <v>-75</v>
      </c>
      <c r="V884" s="21">
        <f t="shared" si="255"/>
        <v>-14.287886431374107</v>
      </c>
      <c r="W884" s="21">
        <f t="shared" si="246"/>
        <v>322.57602839215645</v>
      </c>
      <c r="X884" s="21">
        <f t="shared" si="247"/>
        <v>0</v>
      </c>
      <c r="Y884" s="21">
        <f t="shared" si="248"/>
        <v>0</v>
      </c>
      <c r="Z884" s="21">
        <f t="shared" si="256"/>
        <v>0</v>
      </c>
      <c r="AA884" s="21">
        <f t="shared" si="249"/>
        <v>0</v>
      </c>
      <c r="AB884" s="21">
        <f t="shared" si="250"/>
        <v>0</v>
      </c>
      <c r="AC884" s="21">
        <f t="shared" si="251"/>
        <v>0</v>
      </c>
      <c r="AD884" s="21">
        <f t="shared" si="257"/>
        <v>0</v>
      </c>
      <c r="AE884" s="21" t="str">
        <f t="shared" si="252"/>
        <v>2/5/23:00</v>
      </c>
    </row>
    <row r="885" spans="2:31">
      <c r="B885" s="37">
        <v>2</v>
      </c>
      <c r="C885" s="38">
        <v>5</v>
      </c>
      <c r="D885" s="39">
        <v>24</v>
      </c>
      <c r="E885" s="17">
        <v>-3.3</v>
      </c>
      <c r="F885" s="17">
        <v>0</v>
      </c>
      <c r="G885" s="17">
        <v>0</v>
      </c>
      <c r="H885" s="37">
        <f t="shared" si="240"/>
        <v>26.060000000000002</v>
      </c>
      <c r="I885" s="37">
        <f>IF(H885&lt;'Roof Calculator'!$G$8, 1, 0)</f>
        <v>1</v>
      </c>
      <c r="J885" s="37">
        <f>IF(H885&gt;='Roof Calculator'!$G$8, 1, 0)</f>
        <v>0</v>
      </c>
      <c r="K885" s="37">
        <f t="shared" si="241"/>
        <v>26.060000000000002</v>
      </c>
      <c r="L885" s="37">
        <f t="shared" si="242"/>
        <v>0</v>
      </c>
      <c r="M885" s="37">
        <v>0</v>
      </c>
      <c r="N885" s="37">
        <f t="shared" si="243"/>
        <v>0</v>
      </c>
      <c r="O885" s="37">
        <v>0</v>
      </c>
      <c r="P885" s="37">
        <v>0</v>
      </c>
      <c r="Q885" s="21">
        <f t="shared" si="244"/>
        <v>39.790999999999997</v>
      </c>
      <c r="R885" s="21">
        <f t="shared" si="253"/>
        <v>36.958333333333414</v>
      </c>
      <c r="S885" s="21">
        <f t="shared" si="254"/>
        <v>-15.87973456847476</v>
      </c>
      <c r="T885" s="21">
        <f t="shared" si="245"/>
        <v>86.147999999999996</v>
      </c>
      <c r="U885" s="37">
        <f>VLOOKUP(Time_Zone, 'LSTM LookUp'!$B$5:$D$8, 3, FALSE)</f>
        <v>-75</v>
      </c>
      <c r="V885" s="21">
        <f t="shared" si="255"/>
        <v>-14.291621055921944</v>
      </c>
      <c r="W885" s="21">
        <f t="shared" si="246"/>
        <v>337.57509473601948</v>
      </c>
      <c r="X885" s="21">
        <f t="shared" si="247"/>
        <v>0</v>
      </c>
      <c r="Y885" s="21">
        <f t="shared" si="248"/>
        <v>0</v>
      </c>
      <c r="Z885" s="21">
        <f t="shared" si="256"/>
        <v>0</v>
      </c>
      <c r="AA885" s="21">
        <f t="shared" si="249"/>
        <v>0</v>
      </c>
      <c r="AB885" s="21">
        <f t="shared" si="250"/>
        <v>0</v>
      </c>
      <c r="AC885" s="21">
        <f t="shared" si="251"/>
        <v>0</v>
      </c>
      <c r="AD885" s="21">
        <f t="shared" si="257"/>
        <v>0</v>
      </c>
      <c r="AE885" s="21" t="str">
        <f t="shared" si="252"/>
        <v>2/5/24:00</v>
      </c>
    </row>
    <row r="886" spans="2:31">
      <c r="B886" s="37">
        <v>2</v>
      </c>
      <c r="C886" s="38">
        <v>6</v>
      </c>
      <c r="D886" s="39">
        <v>1</v>
      </c>
      <c r="E886" s="17">
        <v>-3.9</v>
      </c>
      <c r="F886" s="17">
        <v>0</v>
      </c>
      <c r="G886" s="17">
        <v>0</v>
      </c>
      <c r="H886" s="37">
        <f t="shared" si="240"/>
        <v>24.98</v>
      </c>
      <c r="I886" s="37">
        <f>IF(H886&lt;'Roof Calculator'!$G$8, 1, 0)</f>
        <v>1</v>
      </c>
      <c r="J886" s="37">
        <f>IF(H886&gt;='Roof Calculator'!$G$8, 1, 0)</f>
        <v>0</v>
      </c>
      <c r="K886" s="37">
        <f t="shared" si="241"/>
        <v>24.98</v>
      </c>
      <c r="L886" s="37">
        <f t="shared" si="242"/>
        <v>0</v>
      </c>
      <c r="M886" s="37">
        <v>0</v>
      </c>
      <c r="N886" s="37">
        <f t="shared" si="243"/>
        <v>0</v>
      </c>
      <c r="O886" s="37">
        <v>0</v>
      </c>
      <c r="P886" s="37">
        <v>0</v>
      </c>
      <c r="Q886" s="21">
        <f t="shared" si="244"/>
        <v>39.790999999999997</v>
      </c>
      <c r="R886" s="21">
        <f t="shared" si="253"/>
        <v>37.000000000000078</v>
      </c>
      <c r="S886" s="21">
        <f t="shared" si="254"/>
        <v>-15.867384690758142</v>
      </c>
      <c r="T886" s="21">
        <f t="shared" si="245"/>
        <v>86.147999999999996</v>
      </c>
      <c r="U886" s="37">
        <f>VLOOKUP(Time_Zone, 'LSTM LookUp'!$B$5:$D$8, 3, FALSE)</f>
        <v>-75</v>
      </c>
      <c r="V886" s="21">
        <f t="shared" si="255"/>
        <v>-14.295333117477226</v>
      </c>
      <c r="W886" s="21">
        <f t="shared" si="246"/>
        <v>-7.4258332793693071</v>
      </c>
      <c r="X886" s="21">
        <f t="shared" si="247"/>
        <v>0</v>
      </c>
      <c r="Y886" s="21">
        <f t="shared" si="248"/>
        <v>0</v>
      </c>
      <c r="Z886" s="21">
        <f t="shared" si="256"/>
        <v>0</v>
      </c>
      <c r="AA886" s="21">
        <f t="shared" si="249"/>
        <v>0</v>
      </c>
      <c r="AB886" s="21">
        <f t="shared" si="250"/>
        <v>0</v>
      </c>
      <c r="AC886" s="21">
        <f t="shared" si="251"/>
        <v>0</v>
      </c>
      <c r="AD886" s="21">
        <f t="shared" si="257"/>
        <v>0</v>
      </c>
      <c r="AE886" s="21" t="str">
        <f t="shared" si="252"/>
        <v>2/6/1:00</v>
      </c>
    </row>
    <row r="887" spans="2:31">
      <c r="B887" s="37">
        <v>2</v>
      </c>
      <c r="C887" s="38">
        <v>6</v>
      </c>
      <c r="D887" s="39">
        <v>2</v>
      </c>
      <c r="E887" s="17">
        <v>-4.4000000000000004</v>
      </c>
      <c r="F887" s="17">
        <v>0</v>
      </c>
      <c r="G887" s="17">
        <v>0</v>
      </c>
      <c r="H887" s="37">
        <f t="shared" si="240"/>
        <v>24.08</v>
      </c>
      <c r="I887" s="37">
        <f>IF(H887&lt;'Roof Calculator'!$G$8, 1, 0)</f>
        <v>1</v>
      </c>
      <c r="J887" s="37">
        <f>IF(H887&gt;='Roof Calculator'!$G$8, 1, 0)</f>
        <v>0</v>
      </c>
      <c r="K887" s="37">
        <f t="shared" si="241"/>
        <v>24.08</v>
      </c>
      <c r="L887" s="37">
        <f t="shared" si="242"/>
        <v>0</v>
      </c>
      <c r="M887" s="37">
        <v>0</v>
      </c>
      <c r="N887" s="37">
        <f t="shared" si="243"/>
        <v>0</v>
      </c>
      <c r="O887" s="37">
        <v>0</v>
      </c>
      <c r="P887" s="37">
        <v>0</v>
      </c>
      <c r="Q887" s="21">
        <f t="shared" si="244"/>
        <v>39.790999999999997</v>
      </c>
      <c r="R887" s="21">
        <f t="shared" si="253"/>
        <v>37.041666666666742</v>
      </c>
      <c r="S887" s="21">
        <f t="shared" si="254"/>
        <v>-15.855027191721996</v>
      </c>
      <c r="T887" s="21">
        <f t="shared" si="245"/>
        <v>86.147999999999996</v>
      </c>
      <c r="U887" s="37">
        <f>VLOOKUP(Time_Zone, 'LSTM LookUp'!$B$5:$D$8, 3, FALSE)</f>
        <v>-75</v>
      </c>
      <c r="V887" s="21">
        <f t="shared" si="255"/>
        <v>-14.299022615336511</v>
      </c>
      <c r="W887" s="21">
        <f t="shared" si="246"/>
        <v>7.5732443461658594</v>
      </c>
      <c r="X887" s="21">
        <f t="shared" si="247"/>
        <v>0</v>
      </c>
      <c r="Y887" s="21">
        <f t="shared" si="248"/>
        <v>0</v>
      </c>
      <c r="Z887" s="21">
        <f t="shared" si="256"/>
        <v>0</v>
      </c>
      <c r="AA887" s="21">
        <f t="shared" si="249"/>
        <v>0</v>
      </c>
      <c r="AB887" s="21">
        <f t="shared" si="250"/>
        <v>0</v>
      </c>
      <c r="AC887" s="21">
        <f t="shared" si="251"/>
        <v>0</v>
      </c>
      <c r="AD887" s="21">
        <f t="shared" si="257"/>
        <v>0</v>
      </c>
      <c r="AE887" s="21" t="str">
        <f t="shared" si="252"/>
        <v>2/6/2:00</v>
      </c>
    </row>
    <row r="888" spans="2:31">
      <c r="B888" s="37">
        <v>2</v>
      </c>
      <c r="C888" s="38">
        <v>6</v>
      </c>
      <c r="D888" s="39">
        <v>3</v>
      </c>
      <c r="E888" s="17">
        <v>-4.4000000000000004</v>
      </c>
      <c r="F888" s="17">
        <v>0</v>
      </c>
      <c r="G888" s="17">
        <v>0</v>
      </c>
      <c r="H888" s="37">
        <f t="shared" si="240"/>
        <v>24.08</v>
      </c>
      <c r="I888" s="37">
        <f>IF(H888&lt;'Roof Calculator'!$G$8, 1, 0)</f>
        <v>1</v>
      </c>
      <c r="J888" s="37">
        <f>IF(H888&gt;='Roof Calculator'!$G$8, 1, 0)</f>
        <v>0</v>
      </c>
      <c r="K888" s="37">
        <f t="shared" si="241"/>
        <v>24.08</v>
      </c>
      <c r="L888" s="37">
        <f t="shared" si="242"/>
        <v>0</v>
      </c>
      <c r="M888" s="37">
        <v>0</v>
      </c>
      <c r="N888" s="37">
        <f t="shared" si="243"/>
        <v>0</v>
      </c>
      <c r="O888" s="37">
        <v>0</v>
      </c>
      <c r="P888" s="37">
        <v>0</v>
      </c>
      <c r="Q888" s="21">
        <f t="shared" si="244"/>
        <v>39.790999999999997</v>
      </c>
      <c r="R888" s="21">
        <f t="shared" si="253"/>
        <v>37.083333333333407</v>
      </c>
      <c r="S888" s="21">
        <f t="shared" si="254"/>
        <v>-15.842662078549367</v>
      </c>
      <c r="T888" s="21">
        <f t="shared" si="245"/>
        <v>86.147999999999996</v>
      </c>
      <c r="U888" s="37">
        <f>VLOOKUP(Time_Zone, 'LSTM LookUp'!$B$5:$D$8, 3, FALSE)</f>
        <v>-75</v>
      </c>
      <c r="V888" s="21">
        <f t="shared" si="255"/>
        <v>-14.302689548839268</v>
      </c>
      <c r="W888" s="21">
        <f t="shared" si="246"/>
        <v>22.572327612790197</v>
      </c>
      <c r="X888" s="21">
        <f t="shared" si="247"/>
        <v>0</v>
      </c>
      <c r="Y888" s="21">
        <f t="shared" si="248"/>
        <v>0</v>
      </c>
      <c r="Z888" s="21">
        <f t="shared" si="256"/>
        <v>0</v>
      </c>
      <c r="AA888" s="21">
        <f t="shared" si="249"/>
        <v>0</v>
      </c>
      <c r="AB888" s="21">
        <f t="shared" si="250"/>
        <v>0</v>
      </c>
      <c r="AC888" s="21">
        <f t="shared" si="251"/>
        <v>0</v>
      </c>
      <c r="AD888" s="21">
        <f t="shared" si="257"/>
        <v>0</v>
      </c>
      <c r="AE888" s="21" t="str">
        <f t="shared" si="252"/>
        <v>2/6/3:00</v>
      </c>
    </row>
    <row r="889" spans="2:31">
      <c r="B889" s="37">
        <v>2</v>
      </c>
      <c r="C889" s="38">
        <v>6</v>
      </c>
      <c r="D889" s="39">
        <v>4</v>
      </c>
      <c r="E889" s="17">
        <v>-5</v>
      </c>
      <c r="F889" s="17">
        <v>0</v>
      </c>
      <c r="G889" s="17">
        <v>0</v>
      </c>
      <c r="H889" s="37">
        <f t="shared" si="240"/>
        <v>23</v>
      </c>
      <c r="I889" s="37">
        <f>IF(H889&lt;'Roof Calculator'!$G$8, 1, 0)</f>
        <v>1</v>
      </c>
      <c r="J889" s="37">
        <f>IF(H889&gt;='Roof Calculator'!$G$8, 1, 0)</f>
        <v>0</v>
      </c>
      <c r="K889" s="37">
        <f t="shared" si="241"/>
        <v>23</v>
      </c>
      <c r="L889" s="37">
        <f t="shared" si="242"/>
        <v>0</v>
      </c>
      <c r="M889" s="37">
        <v>0</v>
      </c>
      <c r="N889" s="37">
        <f t="shared" si="243"/>
        <v>0</v>
      </c>
      <c r="O889" s="37">
        <v>0</v>
      </c>
      <c r="P889" s="37">
        <v>0</v>
      </c>
      <c r="Q889" s="21">
        <f t="shared" si="244"/>
        <v>39.790999999999997</v>
      </c>
      <c r="R889" s="21">
        <f t="shared" si="253"/>
        <v>37.125000000000071</v>
      </c>
      <c r="S889" s="21">
        <f t="shared" si="254"/>
        <v>-15.830289358424544</v>
      </c>
      <c r="T889" s="21">
        <f t="shared" si="245"/>
        <v>86.147999999999996</v>
      </c>
      <c r="U889" s="37">
        <f>VLOOKUP(Time_Zone, 'LSTM LookUp'!$B$5:$D$8, 3, FALSE)</f>
        <v>-75</v>
      </c>
      <c r="V889" s="21">
        <f t="shared" si="255"/>
        <v>-14.306333917367855</v>
      </c>
      <c r="W889" s="21">
        <f t="shared" si="246"/>
        <v>37.571416520658033</v>
      </c>
      <c r="X889" s="21">
        <f t="shared" si="247"/>
        <v>0</v>
      </c>
      <c r="Y889" s="21">
        <f t="shared" si="248"/>
        <v>0</v>
      </c>
      <c r="Z889" s="21">
        <f t="shared" si="256"/>
        <v>0</v>
      </c>
      <c r="AA889" s="21">
        <f t="shared" si="249"/>
        <v>0</v>
      </c>
      <c r="AB889" s="21">
        <f t="shared" si="250"/>
        <v>0</v>
      </c>
      <c r="AC889" s="21">
        <f t="shared" si="251"/>
        <v>0</v>
      </c>
      <c r="AD889" s="21">
        <f t="shared" si="257"/>
        <v>0</v>
      </c>
      <c r="AE889" s="21" t="str">
        <f t="shared" si="252"/>
        <v>2/6/4:00</v>
      </c>
    </row>
    <row r="890" spans="2:31">
      <c r="B890" s="37">
        <v>2</v>
      </c>
      <c r="C890" s="38">
        <v>6</v>
      </c>
      <c r="D890" s="39">
        <v>5</v>
      </c>
      <c r="E890" s="17">
        <v>-6.1</v>
      </c>
      <c r="F890" s="17">
        <v>0</v>
      </c>
      <c r="G890" s="17">
        <v>0</v>
      </c>
      <c r="H890" s="37">
        <f t="shared" si="240"/>
        <v>21.02</v>
      </c>
      <c r="I890" s="37">
        <f>IF(H890&lt;'Roof Calculator'!$G$8, 1, 0)</f>
        <v>1</v>
      </c>
      <c r="J890" s="37">
        <f>IF(H890&gt;='Roof Calculator'!$G$8, 1, 0)</f>
        <v>0</v>
      </c>
      <c r="K890" s="37">
        <f t="shared" si="241"/>
        <v>21.02</v>
      </c>
      <c r="L890" s="37">
        <f t="shared" si="242"/>
        <v>0</v>
      </c>
      <c r="M890" s="37">
        <v>0</v>
      </c>
      <c r="N890" s="37">
        <f t="shared" si="243"/>
        <v>0</v>
      </c>
      <c r="O890" s="37">
        <v>0</v>
      </c>
      <c r="P890" s="37">
        <v>0</v>
      </c>
      <c r="Q890" s="21">
        <f t="shared" si="244"/>
        <v>39.790999999999997</v>
      </c>
      <c r="R890" s="21">
        <f t="shared" si="253"/>
        <v>37.166666666666735</v>
      </c>
      <c r="S890" s="21">
        <f t="shared" si="254"/>
        <v>-15.817909038533047</v>
      </c>
      <c r="T890" s="21">
        <f t="shared" si="245"/>
        <v>86.147999999999996</v>
      </c>
      <c r="U890" s="37">
        <f>VLOOKUP(Time_Zone, 'LSTM LookUp'!$B$5:$D$8, 3, FALSE)</f>
        <v>-75</v>
      </c>
      <c r="V890" s="21">
        <f t="shared" si="255"/>
        <v>-14.309955720347538</v>
      </c>
      <c r="W890" s="21">
        <f t="shared" si="246"/>
        <v>52.570511069913117</v>
      </c>
      <c r="X890" s="21">
        <f t="shared" si="247"/>
        <v>0</v>
      </c>
      <c r="Y890" s="21">
        <f t="shared" si="248"/>
        <v>0</v>
      </c>
      <c r="Z890" s="21">
        <f t="shared" si="256"/>
        <v>0</v>
      </c>
      <c r="AA890" s="21">
        <f t="shared" si="249"/>
        <v>0</v>
      </c>
      <c r="AB890" s="21">
        <f t="shared" si="250"/>
        <v>0</v>
      </c>
      <c r="AC890" s="21">
        <f t="shared" si="251"/>
        <v>0</v>
      </c>
      <c r="AD890" s="21">
        <f t="shared" si="257"/>
        <v>0</v>
      </c>
      <c r="AE890" s="21" t="str">
        <f t="shared" si="252"/>
        <v>2/6/5:00</v>
      </c>
    </row>
    <row r="891" spans="2:31">
      <c r="B891" s="37">
        <v>2</v>
      </c>
      <c r="C891" s="38">
        <v>6</v>
      </c>
      <c r="D891" s="39">
        <v>6</v>
      </c>
      <c r="E891" s="17">
        <v>-6.1</v>
      </c>
      <c r="F891" s="17">
        <v>0</v>
      </c>
      <c r="G891" s="17">
        <v>0</v>
      </c>
      <c r="H891" s="37">
        <f t="shared" si="240"/>
        <v>21.02</v>
      </c>
      <c r="I891" s="37">
        <f>IF(H891&lt;'Roof Calculator'!$G$8, 1, 0)</f>
        <v>1</v>
      </c>
      <c r="J891" s="37">
        <f>IF(H891&gt;='Roof Calculator'!$G$8, 1, 0)</f>
        <v>0</v>
      </c>
      <c r="K891" s="37">
        <f t="shared" si="241"/>
        <v>21.02</v>
      </c>
      <c r="L891" s="37">
        <f t="shared" si="242"/>
        <v>0</v>
      </c>
      <c r="M891" s="37">
        <v>0</v>
      </c>
      <c r="N891" s="37">
        <f t="shared" si="243"/>
        <v>0</v>
      </c>
      <c r="O891" s="37">
        <v>0</v>
      </c>
      <c r="P891" s="37">
        <v>0</v>
      </c>
      <c r="Q891" s="21">
        <f t="shared" si="244"/>
        <v>39.790999999999997</v>
      </c>
      <c r="R891" s="21">
        <f t="shared" si="253"/>
        <v>37.2083333333334</v>
      </c>
      <c r="S891" s="21">
        <f t="shared" si="254"/>
        <v>-15.805521126061645</v>
      </c>
      <c r="T891" s="21">
        <f t="shared" si="245"/>
        <v>86.147999999999996</v>
      </c>
      <c r="U891" s="37">
        <f>VLOOKUP(Time_Zone, 'LSTM LookUp'!$B$5:$D$8, 3, FALSE)</f>
        <v>-75</v>
      </c>
      <c r="V891" s="21">
        <f t="shared" si="255"/>
        <v>-14.313554957246486</v>
      </c>
      <c r="W891" s="21">
        <f t="shared" si="246"/>
        <v>67.569611260688362</v>
      </c>
      <c r="X891" s="21">
        <f t="shared" si="247"/>
        <v>0</v>
      </c>
      <c r="Y891" s="21">
        <f t="shared" si="248"/>
        <v>0</v>
      </c>
      <c r="Z891" s="21">
        <f t="shared" si="256"/>
        <v>0</v>
      </c>
      <c r="AA891" s="21">
        <f t="shared" si="249"/>
        <v>0</v>
      </c>
      <c r="AB891" s="21">
        <f t="shared" si="250"/>
        <v>0</v>
      </c>
      <c r="AC891" s="21">
        <f t="shared" si="251"/>
        <v>0</v>
      </c>
      <c r="AD891" s="21">
        <f t="shared" si="257"/>
        <v>0</v>
      </c>
      <c r="AE891" s="21" t="str">
        <f t="shared" si="252"/>
        <v>2/6/6:00</v>
      </c>
    </row>
    <row r="892" spans="2:31">
      <c r="B892" s="37">
        <v>2</v>
      </c>
      <c r="C892" s="38">
        <v>6</v>
      </c>
      <c r="D892" s="39">
        <v>7</v>
      </c>
      <c r="E892" s="17">
        <v>-6.7</v>
      </c>
      <c r="F892" s="17">
        <v>0</v>
      </c>
      <c r="G892" s="17">
        <v>0</v>
      </c>
      <c r="H892" s="37">
        <f t="shared" si="240"/>
        <v>19.939999999999998</v>
      </c>
      <c r="I892" s="37">
        <f>IF(H892&lt;'Roof Calculator'!$G$8, 1, 0)</f>
        <v>1</v>
      </c>
      <c r="J892" s="37">
        <f>IF(H892&gt;='Roof Calculator'!$G$8, 1, 0)</f>
        <v>0</v>
      </c>
      <c r="K892" s="37">
        <f t="shared" si="241"/>
        <v>19.939999999999998</v>
      </c>
      <c r="L892" s="37">
        <f t="shared" si="242"/>
        <v>0</v>
      </c>
      <c r="M892" s="37">
        <v>0</v>
      </c>
      <c r="N892" s="37">
        <f t="shared" si="243"/>
        <v>0</v>
      </c>
      <c r="O892" s="37">
        <v>0</v>
      </c>
      <c r="P892" s="37">
        <v>0</v>
      </c>
      <c r="Q892" s="21">
        <f t="shared" si="244"/>
        <v>39.790999999999997</v>
      </c>
      <c r="R892" s="21">
        <f t="shared" si="253"/>
        <v>37.250000000000064</v>
      </c>
      <c r="S892" s="21">
        <f t="shared" si="254"/>
        <v>-15.793125628198318</v>
      </c>
      <c r="T892" s="21">
        <f t="shared" si="245"/>
        <v>86.147999999999996</v>
      </c>
      <c r="U892" s="37">
        <f>VLOOKUP(Time_Zone, 'LSTM LookUp'!$B$5:$D$8, 3, FALSE)</f>
        <v>-75</v>
      </c>
      <c r="V892" s="21">
        <f t="shared" si="255"/>
        <v>-14.317131627575762</v>
      </c>
      <c r="W892" s="21">
        <f t="shared" si="246"/>
        <v>82.568717093106031</v>
      </c>
      <c r="X892" s="21">
        <f t="shared" si="247"/>
        <v>0</v>
      </c>
      <c r="Y892" s="21">
        <f t="shared" si="248"/>
        <v>0</v>
      </c>
      <c r="Z892" s="21">
        <f t="shared" si="256"/>
        <v>0</v>
      </c>
      <c r="AA892" s="21">
        <f t="shared" si="249"/>
        <v>0</v>
      </c>
      <c r="AB892" s="21">
        <f t="shared" si="250"/>
        <v>0</v>
      </c>
      <c r="AC892" s="21">
        <f t="shared" si="251"/>
        <v>0</v>
      </c>
      <c r="AD892" s="21">
        <f t="shared" si="257"/>
        <v>0</v>
      </c>
      <c r="AE892" s="21" t="str">
        <f t="shared" si="252"/>
        <v>2/6/7:00</v>
      </c>
    </row>
    <row r="893" spans="2:31">
      <c r="B893" s="37">
        <v>2</v>
      </c>
      <c r="C893" s="38">
        <v>6</v>
      </c>
      <c r="D893" s="39">
        <v>8</v>
      </c>
      <c r="E893" s="17">
        <v>-7.2</v>
      </c>
      <c r="F893" s="17">
        <v>3</v>
      </c>
      <c r="G893" s="17">
        <v>0</v>
      </c>
      <c r="H893" s="37">
        <f t="shared" si="240"/>
        <v>19.04</v>
      </c>
      <c r="I893" s="37">
        <f>IF(H893&lt;'Roof Calculator'!$G$8, 1, 0)</f>
        <v>1</v>
      </c>
      <c r="J893" s="37">
        <f>IF(H893&gt;='Roof Calculator'!$G$8, 1, 0)</f>
        <v>0</v>
      </c>
      <c r="K893" s="37">
        <f t="shared" si="241"/>
        <v>19.04</v>
      </c>
      <c r="L893" s="37">
        <f t="shared" si="242"/>
        <v>0</v>
      </c>
      <c r="M893" s="37">
        <v>0</v>
      </c>
      <c r="N893" s="37">
        <f t="shared" si="243"/>
        <v>3</v>
      </c>
      <c r="O893" s="37">
        <v>0</v>
      </c>
      <c r="P893" s="37">
        <v>0</v>
      </c>
      <c r="Q893" s="21">
        <f t="shared" si="244"/>
        <v>39.790999999999997</v>
      </c>
      <c r="R893" s="21">
        <f t="shared" si="253"/>
        <v>37.291666666666728</v>
      </c>
      <c r="S893" s="21">
        <f t="shared" si="254"/>
        <v>-15.780722552132275</v>
      </c>
      <c r="T893" s="21">
        <f t="shared" si="245"/>
        <v>86.147999999999996</v>
      </c>
      <c r="U893" s="37">
        <f>VLOOKUP(Time_Zone, 'LSTM LookUp'!$B$5:$D$8, 3, FALSE)</f>
        <v>-75</v>
      </c>
      <c r="V893" s="21">
        <f t="shared" si="255"/>
        <v>-14.320685730889323</v>
      </c>
      <c r="W893" s="21">
        <f t="shared" si="246"/>
        <v>97.567828567277701</v>
      </c>
      <c r="X893" s="21">
        <f t="shared" si="247"/>
        <v>0</v>
      </c>
      <c r="Y893" s="21">
        <f t="shared" si="248"/>
        <v>3</v>
      </c>
      <c r="Z893" s="21">
        <f t="shared" si="256"/>
        <v>0.95094760312151616</v>
      </c>
      <c r="AA893" s="21">
        <f t="shared" si="249"/>
        <v>0.95094760312151616</v>
      </c>
      <c r="AB893" s="21">
        <f t="shared" si="250"/>
        <v>0</v>
      </c>
      <c r="AC893" s="21">
        <f t="shared" si="251"/>
        <v>0</v>
      </c>
      <c r="AD893" s="21">
        <f t="shared" si="257"/>
        <v>0</v>
      </c>
      <c r="AE893" s="21" t="str">
        <f t="shared" si="252"/>
        <v>2/6/8:00</v>
      </c>
    </row>
    <row r="894" spans="2:31">
      <c r="B894" s="37">
        <v>2</v>
      </c>
      <c r="C894" s="38">
        <v>6</v>
      </c>
      <c r="D894" s="39">
        <v>9</v>
      </c>
      <c r="E894" s="17">
        <v>-7.8</v>
      </c>
      <c r="F894" s="17">
        <v>50</v>
      </c>
      <c r="G894" s="17">
        <v>0</v>
      </c>
      <c r="H894" s="37">
        <f t="shared" si="240"/>
        <v>17.96</v>
      </c>
      <c r="I894" s="37">
        <f>IF(H894&lt;'Roof Calculator'!$G$8, 1, 0)</f>
        <v>1</v>
      </c>
      <c r="J894" s="37">
        <f>IF(H894&gt;='Roof Calculator'!$G$8, 1, 0)</f>
        <v>0</v>
      </c>
      <c r="K894" s="37">
        <f t="shared" si="241"/>
        <v>17.96</v>
      </c>
      <c r="L894" s="37">
        <f t="shared" si="242"/>
        <v>0</v>
      </c>
      <c r="M894" s="37">
        <v>0</v>
      </c>
      <c r="N894" s="37">
        <f t="shared" si="243"/>
        <v>50</v>
      </c>
      <c r="O894" s="37">
        <v>0</v>
      </c>
      <c r="P894" s="37">
        <v>0</v>
      </c>
      <c r="Q894" s="21">
        <f t="shared" si="244"/>
        <v>39.790999999999997</v>
      </c>
      <c r="R894" s="21">
        <f t="shared" si="253"/>
        <v>37.333333333333393</v>
      </c>
      <c r="S894" s="21">
        <f t="shared" si="254"/>
        <v>-15.768311905053945</v>
      </c>
      <c r="T894" s="21">
        <f t="shared" si="245"/>
        <v>86.147999999999996</v>
      </c>
      <c r="U894" s="37">
        <f>VLOOKUP(Time_Zone, 'LSTM LookUp'!$B$5:$D$8, 3, FALSE)</f>
        <v>-75</v>
      </c>
      <c r="V894" s="21">
        <f t="shared" si="255"/>
        <v>-14.32421726678402</v>
      </c>
      <c r="W894" s="21">
        <f t="shared" si="246"/>
        <v>112.566945683304</v>
      </c>
      <c r="X894" s="21">
        <f t="shared" si="247"/>
        <v>0</v>
      </c>
      <c r="Y894" s="21">
        <f t="shared" si="248"/>
        <v>50</v>
      </c>
      <c r="Z894" s="21">
        <f t="shared" si="256"/>
        <v>15.849126718691936</v>
      </c>
      <c r="AA894" s="21">
        <f t="shared" si="249"/>
        <v>15.849126718691936</v>
      </c>
      <c r="AB894" s="21">
        <f t="shared" si="250"/>
        <v>0</v>
      </c>
      <c r="AC894" s="21">
        <f t="shared" si="251"/>
        <v>0</v>
      </c>
      <c r="AD894" s="21">
        <f t="shared" si="257"/>
        <v>0</v>
      </c>
      <c r="AE894" s="21" t="str">
        <f t="shared" si="252"/>
        <v>2/6/9:00</v>
      </c>
    </row>
    <row r="895" spans="2:31">
      <c r="B895" s="37">
        <v>2</v>
      </c>
      <c r="C895" s="38">
        <v>6</v>
      </c>
      <c r="D895" s="39">
        <v>10</v>
      </c>
      <c r="E895" s="17">
        <v>-8.3000000000000007</v>
      </c>
      <c r="F895" s="17">
        <v>146</v>
      </c>
      <c r="G895" s="17">
        <v>100</v>
      </c>
      <c r="H895" s="37">
        <f t="shared" si="240"/>
        <v>17.059999999999999</v>
      </c>
      <c r="I895" s="37">
        <f>IF(H895&lt;'Roof Calculator'!$G$8, 1, 0)</f>
        <v>1</v>
      </c>
      <c r="J895" s="37">
        <f>IF(H895&gt;='Roof Calculator'!$G$8, 1, 0)</f>
        <v>0</v>
      </c>
      <c r="K895" s="37">
        <f t="shared" si="241"/>
        <v>17.059999999999999</v>
      </c>
      <c r="L895" s="37">
        <f t="shared" si="242"/>
        <v>0</v>
      </c>
      <c r="M895" s="37">
        <v>0</v>
      </c>
      <c r="N895" s="37">
        <f t="shared" si="243"/>
        <v>146</v>
      </c>
      <c r="O895" s="37">
        <v>0</v>
      </c>
      <c r="P895" s="37">
        <v>0</v>
      </c>
      <c r="Q895" s="21">
        <f t="shared" si="244"/>
        <v>39.790999999999997</v>
      </c>
      <c r="R895" s="21">
        <f t="shared" si="253"/>
        <v>37.375000000000057</v>
      </c>
      <c r="S895" s="21">
        <f t="shared" si="254"/>
        <v>-15.755893694154949</v>
      </c>
      <c r="T895" s="21">
        <f t="shared" si="245"/>
        <v>86.147999999999996</v>
      </c>
      <c r="U895" s="37">
        <f>VLOOKUP(Time_Zone, 'LSTM LookUp'!$B$5:$D$8, 3, FALSE)</f>
        <v>-75</v>
      </c>
      <c r="V895" s="21">
        <f t="shared" si="255"/>
        <v>-14.32772623489959</v>
      </c>
      <c r="W895" s="21">
        <f t="shared" si="246"/>
        <v>127.56606844127511</v>
      </c>
      <c r="X895" s="21">
        <f t="shared" si="247"/>
        <v>-62.464597191799385</v>
      </c>
      <c r="Y895" s="21">
        <f t="shared" si="248"/>
        <v>83.535402808200615</v>
      </c>
      <c r="Z895" s="21">
        <f t="shared" si="256"/>
        <v>26.479263692082917</v>
      </c>
      <c r="AA895" s="21">
        <f t="shared" si="249"/>
        <v>26.479263692082917</v>
      </c>
      <c r="AB895" s="21">
        <f t="shared" si="250"/>
        <v>0</v>
      </c>
      <c r="AC895" s="21">
        <f t="shared" si="251"/>
        <v>0</v>
      </c>
      <c r="AD895" s="21">
        <f t="shared" si="257"/>
        <v>0</v>
      </c>
      <c r="AE895" s="21" t="str">
        <f t="shared" si="252"/>
        <v>2/6/10:00</v>
      </c>
    </row>
    <row r="896" spans="2:31">
      <c r="B896" s="37">
        <v>2</v>
      </c>
      <c r="C896" s="38">
        <v>6</v>
      </c>
      <c r="D896" s="39">
        <v>11</v>
      </c>
      <c r="E896" s="17">
        <v>-7.8</v>
      </c>
      <c r="F896" s="17">
        <v>216</v>
      </c>
      <c r="G896" s="17">
        <v>401</v>
      </c>
      <c r="H896" s="37">
        <f t="shared" si="240"/>
        <v>17.96</v>
      </c>
      <c r="I896" s="37">
        <f>IF(H896&lt;'Roof Calculator'!$G$8, 1, 0)</f>
        <v>1</v>
      </c>
      <c r="J896" s="37">
        <f>IF(H896&gt;='Roof Calculator'!$G$8, 1, 0)</f>
        <v>0</v>
      </c>
      <c r="K896" s="37">
        <f t="shared" si="241"/>
        <v>17.96</v>
      </c>
      <c r="L896" s="37">
        <f t="shared" si="242"/>
        <v>0</v>
      </c>
      <c r="M896" s="37">
        <v>0</v>
      </c>
      <c r="N896" s="37">
        <f t="shared" si="243"/>
        <v>216</v>
      </c>
      <c r="O896" s="37">
        <v>0</v>
      </c>
      <c r="P896" s="37">
        <v>0</v>
      </c>
      <c r="Q896" s="21">
        <f t="shared" si="244"/>
        <v>39.790999999999997</v>
      </c>
      <c r="R896" s="21">
        <f t="shared" si="253"/>
        <v>37.416666666666721</v>
      </c>
      <c r="S896" s="21">
        <f t="shared" si="254"/>
        <v>-15.743467926628117</v>
      </c>
      <c r="T896" s="21">
        <f t="shared" si="245"/>
        <v>86.147999999999996</v>
      </c>
      <c r="U896" s="37">
        <f>VLOOKUP(Time_Zone, 'LSTM LookUp'!$B$5:$D$8, 3, FALSE)</f>
        <v>-75</v>
      </c>
      <c r="V896" s="21">
        <f t="shared" si="255"/>
        <v>-14.331212634918661</v>
      </c>
      <c r="W896" s="21">
        <f t="shared" si="246"/>
        <v>142.56519684127034</v>
      </c>
      <c r="X896" s="21">
        <f t="shared" si="247"/>
        <v>-305.1177853708262</v>
      </c>
      <c r="Y896" s="21">
        <f t="shared" si="248"/>
        <v>-89.117785370826198</v>
      </c>
      <c r="Z896" s="21">
        <f t="shared" si="256"/>
        <v>-28.248781464628298</v>
      </c>
      <c r="AA896" s="21">
        <f t="shared" si="249"/>
        <v>-28.248781464628298</v>
      </c>
      <c r="AB896" s="21">
        <f t="shared" si="250"/>
        <v>0</v>
      </c>
      <c r="AC896" s="21">
        <f t="shared" si="251"/>
        <v>0</v>
      </c>
      <c r="AD896" s="21">
        <f t="shared" si="257"/>
        <v>0</v>
      </c>
      <c r="AE896" s="21" t="str">
        <f t="shared" si="252"/>
        <v>2/6/11:00</v>
      </c>
    </row>
    <row r="897" spans="2:31">
      <c r="B897" s="37">
        <v>2</v>
      </c>
      <c r="C897" s="38">
        <v>6</v>
      </c>
      <c r="D897" s="39">
        <v>12</v>
      </c>
      <c r="E897" s="17">
        <v>-7.2</v>
      </c>
      <c r="F897" s="17">
        <v>268</v>
      </c>
      <c r="G897" s="17">
        <v>250</v>
      </c>
      <c r="H897" s="37">
        <f t="shared" si="240"/>
        <v>19.04</v>
      </c>
      <c r="I897" s="37">
        <f>IF(H897&lt;'Roof Calculator'!$G$8, 1, 0)</f>
        <v>1</v>
      </c>
      <c r="J897" s="37">
        <f>IF(H897&gt;='Roof Calculator'!$G$8, 1, 0)</f>
        <v>0</v>
      </c>
      <c r="K897" s="37">
        <f t="shared" si="241"/>
        <v>19.04</v>
      </c>
      <c r="L897" s="37">
        <f t="shared" si="242"/>
        <v>0</v>
      </c>
      <c r="M897" s="37">
        <v>0</v>
      </c>
      <c r="N897" s="37">
        <f t="shared" si="243"/>
        <v>268</v>
      </c>
      <c r="O897" s="37">
        <v>0</v>
      </c>
      <c r="P897" s="37">
        <v>0</v>
      </c>
      <c r="Q897" s="21">
        <f t="shared" si="244"/>
        <v>39.790999999999997</v>
      </c>
      <c r="R897" s="21">
        <f t="shared" si="253"/>
        <v>37.458333333333385</v>
      </c>
      <c r="S897" s="21">
        <f t="shared" si="254"/>
        <v>-15.731034609667487</v>
      </c>
      <c r="T897" s="21">
        <f t="shared" si="245"/>
        <v>86.147999999999996</v>
      </c>
      <c r="U897" s="37">
        <f>VLOOKUP(Time_Zone, 'LSTM LookUp'!$B$5:$D$8, 3, FALSE)</f>
        <v>-75</v>
      </c>
      <c r="V897" s="21">
        <f t="shared" si="255"/>
        <v>-14.334676466566744</v>
      </c>
      <c r="W897" s="21">
        <f t="shared" si="246"/>
        <v>157.56433088335831</v>
      </c>
      <c r="X897" s="21">
        <f t="shared" si="247"/>
        <v>-214.28440083673252</v>
      </c>
      <c r="Y897" s="21">
        <f t="shared" si="248"/>
        <v>53.715599163267484</v>
      </c>
      <c r="Z897" s="21">
        <f t="shared" si="256"/>
        <v>17.026906758181781</v>
      </c>
      <c r="AA897" s="21">
        <f t="shared" si="249"/>
        <v>17.026906758181781</v>
      </c>
      <c r="AB897" s="21">
        <f t="shared" si="250"/>
        <v>0</v>
      </c>
      <c r="AC897" s="21">
        <f t="shared" si="251"/>
        <v>0</v>
      </c>
      <c r="AD897" s="21">
        <f t="shared" si="257"/>
        <v>0</v>
      </c>
      <c r="AE897" s="21" t="str">
        <f t="shared" si="252"/>
        <v>2/6/12:00</v>
      </c>
    </row>
    <row r="898" spans="2:31">
      <c r="B898" s="37">
        <v>2</v>
      </c>
      <c r="C898" s="38">
        <v>6</v>
      </c>
      <c r="D898" s="39">
        <v>13</v>
      </c>
      <c r="E898" s="17">
        <v>-6.7</v>
      </c>
      <c r="F898" s="17">
        <v>261</v>
      </c>
      <c r="G898" s="17">
        <v>378</v>
      </c>
      <c r="H898" s="37">
        <f t="shared" si="240"/>
        <v>19.939999999999998</v>
      </c>
      <c r="I898" s="37">
        <f>IF(H898&lt;'Roof Calculator'!$G$8, 1, 0)</f>
        <v>1</v>
      </c>
      <c r="J898" s="37">
        <f>IF(H898&gt;='Roof Calculator'!$G$8, 1, 0)</f>
        <v>0</v>
      </c>
      <c r="K898" s="37">
        <f t="shared" si="241"/>
        <v>19.939999999999998</v>
      </c>
      <c r="L898" s="37">
        <f t="shared" si="242"/>
        <v>0</v>
      </c>
      <c r="M898" s="37">
        <v>0</v>
      </c>
      <c r="N898" s="37">
        <f t="shared" si="243"/>
        <v>261</v>
      </c>
      <c r="O898" s="37">
        <v>0</v>
      </c>
      <c r="P898" s="37">
        <v>0</v>
      </c>
      <c r="Q898" s="21">
        <f t="shared" si="244"/>
        <v>39.790999999999997</v>
      </c>
      <c r="R898" s="21">
        <f t="shared" si="253"/>
        <v>37.50000000000005</v>
      </c>
      <c r="S898" s="21">
        <f t="shared" si="254"/>
        <v>-15.718593750468262</v>
      </c>
      <c r="T898" s="21">
        <f t="shared" si="245"/>
        <v>86.147999999999996</v>
      </c>
      <c r="U898" s="37">
        <f>VLOOKUP(Time_Zone, 'LSTM LookUp'!$B$5:$D$8, 3, FALSE)</f>
        <v>-75</v>
      </c>
      <c r="V898" s="21">
        <f t="shared" si="255"/>
        <v>-14.338117729612225</v>
      </c>
      <c r="W898" s="21">
        <f t="shared" si="246"/>
        <v>172.56347056759691</v>
      </c>
      <c r="X898" s="21">
        <f t="shared" si="247"/>
        <v>-342.77396016185764</v>
      </c>
      <c r="Y898" s="21">
        <f t="shared" si="248"/>
        <v>-81.773960161857644</v>
      </c>
      <c r="Z898" s="21">
        <f t="shared" si="256"/>
        <v>-25.92091713789096</v>
      </c>
      <c r="AA898" s="21">
        <f t="shared" si="249"/>
        <v>-25.92091713789096</v>
      </c>
      <c r="AB898" s="21">
        <f t="shared" si="250"/>
        <v>0</v>
      </c>
      <c r="AC898" s="21">
        <f t="shared" si="251"/>
        <v>0</v>
      </c>
      <c r="AD898" s="21">
        <f t="shared" si="257"/>
        <v>0</v>
      </c>
      <c r="AE898" s="21" t="str">
        <f t="shared" si="252"/>
        <v>2/6/13:00</v>
      </c>
    </row>
    <row r="899" spans="2:31">
      <c r="B899" s="37">
        <v>2</v>
      </c>
      <c r="C899" s="38">
        <v>6</v>
      </c>
      <c r="D899" s="39">
        <v>14</v>
      </c>
      <c r="E899" s="17">
        <v>-6.1</v>
      </c>
      <c r="F899" s="17">
        <v>185</v>
      </c>
      <c r="G899" s="17">
        <v>663</v>
      </c>
      <c r="H899" s="37">
        <f t="shared" si="240"/>
        <v>21.02</v>
      </c>
      <c r="I899" s="37">
        <f>IF(H899&lt;'Roof Calculator'!$G$8, 1, 0)</f>
        <v>1</v>
      </c>
      <c r="J899" s="37">
        <f>IF(H899&gt;='Roof Calculator'!$G$8, 1, 0)</f>
        <v>0</v>
      </c>
      <c r="K899" s="37">
        <f t="shared" si="241"/>
        <v>21.02</v>
      </c>
      <c r="L899" s="37">
        <f t="shared" si="242"/>
        <v>0</v>
      </c>
      <c r="M899" s="37">
        <v>0</v>
      </c>
      <c r="N899" s="37">
        <f t="shared" si="243"/>
        <v>185</v>
      </c>
      <c r="O899" s="37">
        <v>0</v>
      </c>
      <c r="P899" s="37">
        <v>0</v>
      </c>
      <c r="Q899" s="21">
        <f t="shared" si="244"/>
        <v>39.790999999999997</v>
      </c>
      <c r="R899" s="21">
        <f t="shared" si="253"/>
        <v>37.541666666666714</v>
      </c>
      <c r="S899" s="21">
        <f t="shared" si="254"/>
        <v>-15.706145356226845</v>
      </c>
      <c r="T899" s="21">
        <f t="shared" si="245"/>
        <v>86.147999999999996</v>
      </c>
      <c r="U899" s="37">
        <f>VLOOKUP(Time_Zone, 'LSTM LookUp'!$B$5:$D$8, 3, FALSE)</f>
        <v>-75</v>
      </c>
      <c r="V899" s="21">
        <f t="shared" si="255"/>
        <v>-14.341536423866369</v>
      </c>
      <c r="W899" s="21">
        <f t="shared" si="246"/>
        <v>187.5626158940334</v>
      </c>
      <c r="X899" s="21">
        <f t="shared" si="247"/>
        <v>-601.01476348742597</v>
      </c>
      <c r="Y899" s="21">
        <f t="shared" si="248"/>
        <v>-416.01476348742597</v>
      </c>
      <c r="Z899" s="21">
        <f t="shared" si="256"/>
        <v>-131.86941406717739</v>
      </c>
      <c r="AA899" s="21">
        <f t="shared" si="249"/>
        <v>-131.86941406717739</v>
      </c>
      <c r="AB899" s="21">
        <f t="shared" si="250"/>
        <v>0</v>
      </c>
      <c r="AC899" s="21">
        <f t="shared" si="251"/>
        <v>0</v>
      </c>
      <c r="AD899" s="21">
        <f t="shared" si="257"/>
        <v>0</v>
      </c>
      <c r="AE899" s="21" t="str">
        <f t="shared" si="252"/>
        <v>2/6/14:00</v>
      </c>
    </row>
    <row r="900" spans="2:31">
      <c r="B900" s="37">
        <v>2</v>
      </c>
      <c r="C900" s="38">
        <v>6</v>
      </c>
      <c r="D900" s="39">
        <v>15</v>
      </c>
      <c r="E900" s="17">
        <v>-6.1</v>
      </c>
      <c r="F900" s="17">
        <v>98</v>
      </c>
      <c r="G900" s="17">
        <v>786</v>
      </c>
      <c r="H900" s="37">
        <f t="shared" si="240"/>
        <v>21.02</v>
      </c>
      <c r="I900" s="37">
        <f>IF(H900&lt;'Roof Calculator'!$G$8, 1, 0)</f>
        <v>1</v>
      </c>
      <c r="J900" s="37">
        <f>IF(H900&gt;='Roof Calculator'!$G$8, 1, 0)</f>
        <v>0</v>
      </c>
      <c r="K900" s="37">
        <f t="shared" si="241"/>
        <v>21.02</v>
      </c>
      <c r="L900" s="37">
        <f t="shared" si="242"/>
        <v>0</v>
      </c>
      <c r="M900" s="37">
        <v>0</v>
      </c>
      <c r="N900" s="37">
        <f t="shared" si="243"/>
        <v>98</v>
      </c>
      <c r="O900" s="37">
        <v>0</v>
      </c>
      <c r="P900" s="37">
        <v>0</v>
      </c>
      <c r="Q900" s="21">
        <f t="shared" si="244"/>
        <v>39.790999999999997</v>
      </c>
      <c r="R900" s="21">
        <f t="shared" si="253"/>
        <v>37.583333333333378</v>
      </c>
      <c r="S900" s="21">
        <f t="shared" si="254"/>
        <v>-15.693689434140813</v>
      </c>
      <c r="T900" s="21">
        <f t="shared" si="245"/>
        <v>86.147999999999996</v>
      </c>
      <c r="U900" s="37">
        <f>VLOOKUP(Time_Zone, 'LSTM LookUp'!$B$5:$D$8, 3, FALSE)</f>
        <v>-75</v>
      </c>
      <c r="V900" s="21">
        <f t="shared" si="255"/>
        <v>-14.344932549183321</v>
      </c>
      <c r="W900" s="21">
        <f t="shared" si="246"/>
        <v>202.56176686270416</v>
      </c>
      <c r="X900" s="21">
        <f t="shared" si="247"/>
        <v>-673.0034002947732</v>
      </c>
      <c r="Y900" s="21">
        <f t="shared" si="248"/>
        <v>-575.0034002947732</v>
      </c>
      <c r="Z900" s="21">
        <f t="shared" si="256"/>
        <v>-182.2660350990121</v>
      </c>
      <c r="AA900" s="21">
        <f t="shared" si="249"/>
        <v>-182.2660350990121</v>
      </c>
      <c r="AB900" s="21">
        <f t="shared" si="250"/>
        <v>0</v>
      </c>
      <c r="AC900" s="21">
        <f t="shared" si="251"/>
        <v>0</v>
      </c>
      <c r="AD900" s="21">
        <f t="shared" si="257"/>
        <v>0</v>
      </c>
      <c r="AE900" s="21" t="str">
        <f t="shared" si="252"/>
        <v>2/6/15:00</v>
      </c>
    </row>
    <row r="901" spans="2:31">
      <c r="B901" s="37">
        <v>2</v>
      </c>
      <c r="C901" s="38">
        <v>6</v>
      </c>
      <c r="D901" s="39">
        <v>16</v>
      </c>
      <c r="E901" s="17">
        <v>-6.1</v>
      </c>
      <c r="F901" s="17">
        <v>82</v>
      </c>
      <c r="G901" s="17">
        <v>763</v>
      </c>
      <c r="H901" s="37">
        <f t="shared" si="240"/>
        <v>21.02</v>
      </c>
      <c r="I901" s="37">
        <f>IF(H901&lt;'Roof Calculator'!$G$8, 1, 0)</f>
        <v>1</v>
      </c>
      <c r="J901" s="37">
        <f>IF(H901&gt;='Roof Calculator'!$G$8, 1, 0)</f>
        <v>0</v>
      </c>
      <c r="K901" s="37">
        <f t="shared" si="241"/>
        <v>21.02</v>
      </c>
      <c r="L901" s="37">
        <f t="shared" si="242"/>
        <v>0</v>
      </c>
      <c r="M901" s="37">
        <v>0</v>
      </c>
      <c r="N901" s="37">
        <f t="shared" si="243"/>
        <v>82</v>
      </c>
      <c r="O901" s="37">
        <v>0</v>
      </c>
      <c r="P901" s="37">
        <v>0</v>
      </c>
      <c r="Q901" s="21">
        <f t="shared" si="244"/>
        <v>39.790999999999997</v>
      </c>
      <c r="R901" s="21">
        <f t="shared" si="253"/>
        <v>37.625000000000043</v>
      </c>
      <c r="S901" s="21">
        <f t="shared" si="254"/>
        <v>-15.68122599140891</v>
      </c>
      <c r="T901" s="21">
        <f t="shared" si="245"/>
        <v>86.147999999999996</v>
      </c>
      <c r="U901" s="37">
        <f>VLOOKUP(Time_Zone, 'LSTM LookUp'!$B$5:$D$8, 3, FALSE)</f>
        <v>-75</v>
      </c>
      <c r="V901" s="21">
        <f t="shared" si="255"/>
        <v>-14.348306105460093</v>
      </c>
      <c r="W901" s="21">
        <f t="shared" si="246"/>
        <v>217.56092347363497</v>
      </c>
      <c r="X901" s="21">
        <f t="shared" si="247"/>
        <v>-579.4307395543733</v>
      </c>
      <c r="Y901" s="21">
        <f t="shared" si="248"/>
        <v>-497.4307395543733</v>
      </c>
      <c r="Z901" s="21">
        <f t="shared" si="256"/>
        <v>-157.67685649939816</v>
      </c>
      <c r="AA901" s="21">
        <f t="shared" si="249"/>
        <v>-157.67685649939816</v>
      </c>
      <c r="AB901" s="21">
        <f t="shared" si="250"/>
        <v>0</v>
      </c>
      <c r="AC901" s="21">
        <f t="shared" si="251"/>
        <v>0</v>
      </c>
      <c r="AD901" s="21">
        <f t="shared" si="257"/>
        <v>0</v>
      </c>
      <c r="AE901" s="21" t="str">
        <f t="shared" si="252"/>
        <v>2/6/16:00</v>
      </c>
    </row>
    <row r="902" spans="2:31">
      <c r="B902" s="37">
        <v>2</v>
      </c>
      <c r="C902" s="38">
        <v>6</v>
      </c>
      <c r="D902" s="39">
        <v>17</v>
      </c>
      <c r="E902" s="17">
        <v>-6.1</v>
      </c>
      <c r="F902" s="17">
        <v>64</v>
      </c>
      <c r="G902" s="17">
        <v>623</v>
      </c>
      <c r="H902" s="37">
        <f t="shared" si="240"/>
        <v>21.02</v>
      </c>
      <c r="I902" s="37">
        <f>IF(H902&lt;'Roof Calculator'!$G$8, 1, 0)</f>
        <v>1</v>
      </c>
      <c r="J902" s="37">
        <f>IF(H902&gt;='Roof Calculator'!$G$8, 1, 0)</f>
        <v>0</v>
      </c>
      <c r="K902" s="37">
        <f t="shared" si="241"/>
        <v>21.02</v>
      </c>
      <c r="L902" s="37">
        <f t="shared" si="242"/>
        <v>0</v>
      </c>
      <c r="M902" s="37">
        <v>0</v>
      </c>
      <c r="N902" s="37">
        <f t="shared" si="243"/>
        <v>64</v>
      </c>
      <c r="O902" s="37">
        <v>0</v>
      </c>
      <c r="P902" s="37">
        <v>0</v>
      </c>
      <c r="Q902" s="21">
        <f t="shared" si="244"/>
        <v>39.790999999999997</v>
      </c>
      <c r="R902" s="21">
        <f t="shared" si="253"/>
        <v>37.666666666666707</v>
      </c>
      <c r="S902" s="21">
        <f t="shared" si="254"/>
        <v>-15.668755035231026</v>
      </c>
      <c r="T902" s="21">
        <f t="shared" si="245"/>
        <v>86.147999999999996</v>
      </c>
      <c r="U902" s="37">
        <f>VLOOKUP(Time_Zone, 'LSTM LookUp'!$B$5:$D$8, 3, FALSE)</f>
        <v>-75</v>
      </c>
      <c r="V902" s="21">
        <f t="shared" si="255"/>
        <v>-14.351657092636565</v>
      </c>
      <c r="W902" s="21">
        <f t="shared" si="246"/>
        <v>232.56008572684084</v>
      </c>
      <c r="X902" s="21">
        <f t="shared" si="247"/>
        <v>-387.88581914277353</v>
      </c>
      <c r="Y902" s="21">
        <f t="shared" si="248"/>
        <v>-323.88581914277353</v>
      </c>
      <c r="Z902" s="21">
        <f t="shared" si="256"/>
        <v>-102.66614779962313</v>
      </c>
      <c r="AA902" s="21">
        <f t="shared" si="249"/>
        <v>-102.66614779962313</v>
      </c>
      <c r="AB902" s="21">
        <f t="shared" si="250"/>
        <v>0</v>
      </c>
      <c r="AC902" s="21">
        <f t="shared" si="251"/>
        <v>0</v>
      </c>
      <c r="AD902" s="21">
        <f t="shared" si="257"/>
        <v>0</v>
      </c>
      <c r="AE902" s="21" t="str">
        <f t="shared" si="252"/>
        <v>2/6/17:00</v>
      </c>
    </row>
    <row r="903" spans="2:31">
      <c r="B903" s="37">
        <v>2</v>
      </c>
      <c r="C903" s="38">
        <v>6</v>
      </c>
      <c r="D903" s="39">
        <v>18</v>
      </c>
      <c r="E903" s="17">
        <v>-7.2</v>
      </c>
      <c r="F903" s="17">
        <v>26</v>
      </c>
      <c r="G903" s="17">
        <v>426</v>
      </c>
      <c r="H903" s="37">
        <f t="shared" si="240"/>
        <v>19.04</v>
      </c>
      <c r="I903" s="37">
        <f>IF(H903&lt;'Roof Calculator'!$G$8, 1, 0)</f>
        <v>1</v>
      </c>
      <c r="J903" s="37">
        <f>IF(H903&gt;='Roof Calculator'!$G$8, 1, 0)</f>
        <v>0</v>
      </c>
      <c r="K903" s="37">
        <f t="shared" si="241"/>
        <v>19.04</v>
      </c>
      <c r="L903" s="37">
        <f t="shared" si="242"/>
        <v>0</v>
      </c>
      <c r="M903" s="37">
        <v>0</v>
      </c>
      <c r="N903" s="37">
        <f t="shared" si="243"/>
        <v>26</v>
      </c>
      <c r="O903" s="37">
        <v>0</v>
      </c>
      <c r="P903" s="37">
        <v>0</v>
      </c>
      <c r="Q903" s="21">
        <f t="shared" si="244"/>
        <v>39.790999999999997</v>
      </c>
      <c r="R903" s="21">
        <f t="shared" si="253"/>
        <v>37.708333333333371</v>
      </c>
      <c r="S903" s="21">
        <f t="shared" si="254"/>
        <v>-15.656276572808252</v>
      </c>
      <c r="T903" s="21">
        <f t="shared" si="245"/>
        <v>86.147999999999996</v>
      </c>
      <c r="U903" s="37">
        <f>VLOOKUP(Time_Zone, 'LSTM LookUp'!$B$5:$D$8, 3, FALSE)</f>
        <v>-75</v>
      </c>
      <c r="V903" s="21">
        <f t="shared" si="255"/>
        <v>-14.35498551069548</v>
      </c>
      <c r="W903" s="21">
        <f t="shared" si="246"/>
        <v>247.55925362232617</v>
      </c>
      <c r="X903" s="21">
        <f t="shared" si="247"/>
        <v>-193.89053771382703</v>
      </c>
      <c r="Y903" s="21">
        <f t="shared" si="248"/>
        <v>-167.89053771382703</v>
      </c>
      <c r="Z903" s="21">
        <f t="shared" si="256"/>
        <v>-53.218368141915448</v>
      </c>
      <c r="AA903" s="21">
        <f t="shared" si="249"/>
        <v>-53.218368141915448</v>
      </c>
      <c r="AB903" s="21">
        <f t="shared" si="250"/>
        <v>0</v>
      </c>
      <c r="AC903" s="21">
        <f t="shared" si="251"/>
        <v>0</v>
      </c>
      <c r="AD903" s="21">
        <f t="shared" si="257"/>
        <v>0</v>
      </c>
      <c r="AE903" s="21" t="str">
        <f t="shared" si="252"/>
        <v>2/6/18:00</v>
      </c>
    </row>
    <row r="904" spans="2:31">
      <c r="B904" s="37">
        <v>2</v>
      </c>
      <c r="C904" s="38">
        <v>6</v>
      </c>
      <c r="D904" s="39">
        <v>19</v>
      </c>
      <c r="E904" s="17">
        <v>-10</v>
      </c>
      <c r="F904" s="17">
        <v>2</v>
      </c>
      <c r="G904" s="17">
        <v>13</v>
      </c>
      <c r="H904" s="37">
        <f t="shared" si="240"/>
        <v>14</v>
      </c>
      <c r="I904" s="37">
        <f>IF(H904&lt;'Roof Calculator'!$G$8, 1, 0)</f>
        <v>1</v>
      </c>
      <c r="J904" s="37">
        <f>IF(H904&gt;='Roof Calculator'!$G$8, 1, 0)</f>
        <v>0</v>
      </c>
      <c r="K904" s="37">
        <f t="shared" si="241"/>
        <v>14</v>
      </c>
      <c r="L904" s="37">
        <f t="shared" si="242"/>
        <v>0</v>
      </c>
      <c r="M904" s="37">
        <v>0</v>
      </c>
      <c r="N904" s="37">
        <f t="shared" si="243"/>
        <v>2</v>
      </c>
      <c r="O904" s="37">
        <v>0</v>
      </c>
      <c r="P904" s="37">
        <v>0</v>
      </c>
      <c r="Q904" s="21">
        <f t="shared" si="244"/>
        <v>39.790999999999997</v>
      </c>
      <c r="R904" s="21">
        <f t="shared" si="253"/>
        <v>37.750000000000036</v>
      </c>
      <c r="S904" s="21">
        <f t="shared" si="254"/>
        <v>-15.643790611342784</v>
      </c>
      <c r="T904" s="21">
        <f t="shared" si="245"/>
        <v>86.147999999999996</v>
      </c>
      <c r="U904" s="37">
        <f>VLOOKUP(Time_Zone, 'LSTM LookUp'!$B$5:$D$8, 3, FALSE)</f>
        <v>-75</v>
      </c>
      <c r="V904" s="21">
        <f t="shared" si="255"/>
        <v>-14.358291359662442</v>
      </c>
      <c r="W904" s="21">
        <f t="shared" si="246"/>
        <v>262.55842716008436</v>
      </c>
      <c r="X904" s="21">
        <f t="shared" si="247"/>
        <v>-3.4893000122624622</v>
      </c>
      <c r="Y904" s="21">
        <f t="shared" si="248"/>
        <v>-1.4893000122624622</v>
      </c>
      <c r="Z904" s="21">
        <f t="shared" si="256"/>
        <v>-0.47208209232994441</v>
      </c>
      <c r="AA904" s="21">
        <f t="shared" si="249"/>
        <v>-0.47208209232994441</v>
      </c>
      <c r="AB904" s="21">
        <f t="shared" si="250"/>
        <v>0</v>
      </c>
      <c r="AC904" s="21">
        <f t="shared" si="251"/>
        <v>0</v>
      </c>
      <c r="AD904" s="21">
        <f t="shared" si="257"/>
        <v>0</v>
      </c>
      <c r="AE904" s="21" t="str">
        <f t="shared" si="252"/>
        <v>2/6/19:00</v>
      </c>
    </row>
    <row r="905" spans="2:31">
      <c r="B905" s="37">
        <v>2</v>
      </c>
      <c r="C905" s="38">
        <v>6</v>
      </c>
      <c r="D905" s="39">
        <v>20</v>
      </c>
      <c r="E905" s="17">
        <v>-10.6</v>
      </c>
      <c r="F905" s="17">
        <v>0</v>
      </c>
      <c r="G905" s="17">
        <v>0</v>
      </c>
      <c r="H905" s="37">
        <f t="shared" si="240"/>
        <v>12.920000000000002</v>
      </c>
      <c r="I905" s="37">
        <f>IF(H905&lt;'Roof Calculator'!$G$8, 1, 0)</f>
        <v>1</v>
      </c>
      <c r="J905" s="37">
        <f>IF(H905&gt;='Roof Calculator'!$G$8, 1, 0)</f>
        <v>0</v>
      </c>
      <c r="K905" s="37">
        <f t="shared" si="241"/>
        <v>12.920000000000002</v>
      </c>
      <c r="L905" s="37">
        <f t="shared" si="242"/>
        <v>0</v>
      </c>
      <c r="M905" s="37">
        <v>0</v>
      </c>
      <c r="N905" s="37">
        <f t="shared" si="243"/>
        <v>0</v>
      </c>
      <c r="O905" s="37">
        <v>0</v>
      </c>
      <c r="P905" s="37">
        <v>0</v>
      </c>
      <c r="Q905" s="21">
        <f t="shared" si="244"/>
        <v>39.790999999999997</v>
      </c>
      <c r="R905" s="21">
        <f t="shared" si="253"/>
        <v>37.7916666666667</v>
      </c>
      <c r="S905" s="21">
        <f t="shared" si="254"/>
        <v>-15.631297158037979</v>
      </c>
      <c r="T905" s="21">
        <f t="shared" si="245"/>
        <v>86.147999999999996</v>
      </c>
      <c r="U905" s="37">
        <f>VLOOKUP(Time_Zone, 'LSTM LookUp'!$B$5:$D$8, 3, FALSE)</f>
        <v>-75</v>
      </c>
      <c r="V905" s="21">
        <f t="shared" si="255"/>
        <v>-14.361574639605911</v>
      </c>
      <c r="W905" s="21">
        <f t="shared" si="246"/>
        <v>277.55760634009852</v>
      </c>
      <c r="X905" s="21">
        <f t="shared" si="247"/>
        <v>0</v>
      </c>
      <c r="Y905" s="21">
        <f t="shared" si="248"/>
        <v>0</v>
      </c>
      <c r="Z905" s="21">
        <f t="shared" si="256"/>
        <v>0</v>
      </c>
      <c r="AA905" s="21">
        <f t="shared" si="249"/>
        <v>0</v>
      </c>
      <c r="AB905" s="21">
        <f t="shared" si="250"/>
        <v>0</v>
      </c>
      <c r="AC905" s="21">
        <f t="shared" si="251"/>
        <v>0</v>
      </c>
      <c r="AD905" s="21">
        <f t="shared" si="257"/>
        <v>0</v>
      </c>
      <c r="AE905" s="21" t="str">
        <f t="shared" si="252"/>
        <v>2/6/20:00</v>
      </c>
    </row>
    <row r="906" spans="2:31">
      <c r="B906" s="37">
        <v>2</v>
      </c>
      <c r="C906" s="38">
        <v>6</v>
      </c>
      <c r="D906" s="39">
        <v>21</v>
      </c>
      <c r="E906" s="17">
        <v>-11.1</v>
      </c>
      <c r="F906" s="17">
        <v>0</v>
      </c>
      <c r="G906" s="17">
        <v>0</v>
      </c>
      <c r="H906" s="37">
        <f t="shared" si="240"/>
        <v>12.020000000000003</v>
      </c>
      <c r="I906" s="37">
        <f>IF(H906&lt;'Roof Calculator'!$G$8, 1, 0)</f>
        <v>1</v>
      </c>
      <c r="J906" s="37">
        <f>IF(H906&gt;='Roof Calculator'!$G$8, 1, 0)</f>
        <v>0</v>
      </c>
      <c r="K906" s="37">
        <f t="shared" si="241"/>
        <v>12.020000000000003</v>
      </c>
      <c r="L906" s="37">
        <f t="shared" si="242"/>
        <v>0</v>
      </c>
      <c r="M906" s="37">
        <v>0</v>
      </c>
      <c r="N906" s="37">
        <f t="shared" si="243"/>
        <v>0</v>
      </c>
      <c r="O906" s="37">
        <v>0</v>
      </c>
      <c r="P906" s="37">
        <v>0</v>
      </c>
      <c r="Q906" s="21">
        <f t="shared" si="244"/>
        <v>39.790999999999997</v>
      </c>
      <c r="R906" s="21">
        <f t="shared" si="253"/>
        <v>37.833333333333364</v>
      </c>
      <c r="S906" s="21">
        <f t="shared" si="254"/>
        <v>-15.618796220098346</v>
      </c>
      <c r="T906" s="21">
        <f t="shared" si="245"/>
        <v>86.147999999999996</v>
      </c>
      <c r="U906" s="37">
        <f>VLOOKUP(Time_Zone, 'LSTM LookUp'!$B$5:$D$8, 3, FALSE)</f>
        <v>-75</v>
      </c>
      <c r="V906" s="21">
        <f t="shared" si="255"/>
        <v>-14.364835350637209</v>
      </c>
      <c r="W906" s="21">
        <f t="shared" si="246"/>
        <v>292.55679116234069</v>
      </c>
      <c r="X906" s="21">
        <f t="shared" si="247"/>
        <v>0</v>
      </c>
      <c r="Y906" s="21">
        <f t="shared" si="248"/>
        <v>0</v>
      </c>
      <c r="Z906" s="21">
        <f t="shared" si="256"/>
        <v>0</v>
      </c>
      <c r="AA906" s="21">
        <f t="shared" si="249"/>
        <v>0</v>
      </c>
      <c r="AB906" s="21">
        <f t="shared" si="250"/>
        <v>0</v>
      </c>
      <c r="AC906" s="21">
        <f t="shared" si="251"/>
        <v>0</v>
      </c>
      <c r="AD906" s="21">
        <f t="shared" si="257"/>
        <v>0</v>
      </c>
      <c r="AE906" s="21" t="str">
        <f t="shared" si="252"/>
        <v>2/6/21:00</v>
      </c>
    </row>
    <row r="907" spans="2:31">
      <c r="B907" s="37">
        <v>2</v>
      </c>
      <c r="C907" s="38">
        <v>6</v>
      </c>
      <c r="D907" s="39">
        <v>22</v>
      </c>
      <c r="E907" s="17">
        <v>-12.2</v>
      </c>
      <c r="F907" s="17">
        <v>0</v>
      </c>
      <c r="G907" s="17">
        <v>0</v>
      </c>
      <c r="H907" s="37">
        <f t="shared" si="240"/>
        <v>10.039999999999999</v>
      </c>
      <c r="I907" s="37">
        <f>IF(H907&lt;'Roof Calculator'!$G$8, 1, 0)</f>
        <v>1</v>
      </c>
      <c r="J907" s="37">
        <f>IF(H907&gt;='Roof Calculator'!$G$8, 1, 0)</f>
        <v>0</v>
      </c>
      <c r="K907" s="37">
        <f t="shared" si="241"/>
        <v>10.039999999999999</v>
      </c>
      <c r="L907" s="37">
        <f t="shared" si="242"/>
        <v>0</v>
      </c>
      <c r="M907" s="37">
        <v>0</v>
      </c>
      <c r="N907" s="37">
        <f t="shared" si="243"/>
        <v>0</v>
      </c>
      <c r="O907" s="37">
        <v>0</v>
      </c>
      <c r="P907" s="37">
        <v>0</v>
      </c>
      <c r="Q907" s="21">
        <f t="shared" si="244"/>
        <v>39.790999999999997</v>
      </c>
      <c r="R907" s="21">
        <f t="shared" si="253"/>
        <v>37.875000000000028</v>
      </c>
      <c r="S907" s="21">
        <f t="shared" si="254"/>
        <v>-15.606287804729513</v>
      </c>
      <c r="T907" s="21">
        <f t="shared" si="245"/>
        <v>86.147999999999996</v>
      </c>
      <c r="U907" s="37">
        <f>VLOOKUP(Time_Zone, 'LSTM LookUp'!$B$5:$D$8, 3, FALSE)</f>
        <v>-75</v>
      </c>
      <c r="V907" s="21">
        <f t="shared" si="255"/>
        <v>-14.368073492910497</v>
      </c>
      <c r="W907" s="21">
        <f t="shared" si="246"/>
        <v>307.55598162677234</v>
      </c>
      <c r="X907" s="21">
        <f t="shared" si="247"/>
        <v>0</v>
      </c>
      <c r="Y907" s="21">
        <f t="shared" si="248"/>
        <v>0</v>
      </c>
      <c r="Z907" s="21">
        <f t="shared" si="256"/>
        <v>0</v>
      </c>
      <c r="AA907" s="21">
        <f t="shared" si="249"/>
        <v>0</v>
      </c>
      <c r="AB907" s="21">
        <f t="shared" si="250"/>
        <v>0</v>
      </c>
      <c r="AC907" s="21">
        <f t="shared" si="251"/>
        <v>0</v>
      </c>
      <c r="AD907" s="21">
        <f t="shared" si="257"/>
        <v>0</v>
      </c>
      <c r="AE907" s="21" t="str">
        <f t="shared" si="252"/>
        <v>2/6/22:00</v>
      </c>
    </row>
    <row r="908" spans="2:31">
      <c r="B908" s="37">
        <v>2</v>
      </c>
      <c r="C908" s="38">
        <v>6</v>
      </c>
      <c r="D908" s="39">
        <v>23</v>
      </c>
      <c r="E908" s="17">
        <v>-13.9</v>
      </c>
      <c r="F908" s="17">
        <v>0</v>
      </c>
      <c r="G908" s="17">
        <v>0</v>
      </c>
      <c r="H908" s="37">
        <f t="shared" si="240"/>
        <v>6.9799999999999969</v>
      </c>
      <c r="I908" s="37">
        <f>IF(H908&lt;'Roof Calculator'!$G$8, 1, 0)</f>
        <v>1</v>
      </c>
      <c r="J908" s="37">
        <f>IF(H908&gt;='Roof Calculator'!$G$8, 1, 0)</f>
        <v>0</v>
      </c>
      <c r="K908" s="37">
        <f t="shared" si="241"/>
        <v>6.9799999999999969</v>
      </c>
      <c r="L908" s="37">
        <f t="shared" si="242"/>
        <v>0</v>
      </c>
      <c r="M908" s="37">
        <v>0</v>
      </c>
      <c r="N908" s="37">
        <f t="shared" si="243"/>
        <v>0</v>
      </c>
      <c r="O908" s="37">
        <v>0</v>
      </c>
      <c r="P908" s="37">
        <v>0</v>
      </c>
      <c r="Q908" s="21">
        <f t="shared" si="244"/>
        <v>39.790999999999997</v>
      </c>
      <c r="R908" s="21">
        <f t="shared" si="253"/>
        <v>37.916666666666693</v>
      </c>
      <c r="S908" s="21">
        <f t="shared" si="254"/>
        <v>-15.593771919138227</v>
      </c>
      <c r="T908" s="21">
        <f t="shared" si="245"/>
        <v>86.147999999999996</v>
      </c>
      <c r="U908" s="37">
        <f>VLOOKUP(Time_Zone, 'LSTM LookUp'!$B$5:$D$8, 3, FALSE)</f>
        <v>-75</v>
      </c>
      <c r="V908" s="21">
        <f t="shared" si="255"/>
        <v>-14.37128906662279</v>
      </c>
      <c r="W908" s="21">
        <f t="shared" si="246"/>
        <v>322.55517773334429</v>
      </c>
      <c r="X908" s="21">
        <f t="shared" si="247"/>
        <v>0</v>
      </c>
      <c r="Y908" s="21">
        <f t="shared" si="248"/>
        <v>0</v>
      </c>
      <c r="Z908" s="21">
        <f t="shared" si="256"/>
        <v>0</v>
      </c>
      <c r="AA908" s="21">
        <f t="shared" si="249"/>
        <v>0</v>
      </c>
      <c r="AB908" s="21">
        <f t="shared" si="250"/>
        <v>0</v>
      </c>
      <c r="AC908" s="21">
        <f t="shared" si="251"/>
        <v>0</v>
      </c>
      <c r="AD908" s="21">
        <f t="shared" si="257"/>
        <v>0</v>
      </c>
      <c r="AE908" s="21" t="str">
        <f t="shared" si="252"/>
        <v>2/6/23:00</v>
      </c>
    </row>
    <row r="909" spans="2:31">
      <c r="B909" s="37">
        <v>2</v>
      </c>
      <c r="C909" s="38">
        <v>6</v>
      </c>
      <c r="D909" s="39">
        <v>24</v>
      </c>
      <c r="E909" s="17">
        <v>-14.4</v>
      </c>
      <c r="F909" s="17">
        <v>0</v>
      </c>
      <c r="G909" s="17">
        <v>0</v>
      </c>
      <c r="H909" s="37">
        <f t="shared" si="240"/>
        <v>6.0800000000000018</v>
      </c>
      <c r="I909" s="37">
        <f>IF(H909&lt;'Roof Calculator'!$G$8, 1, 0)</f>
        <v>1</v>
      </c>
      <c r="J909" s="37">
        <f>IF(H909&gt;='Roof Calculator'!$G$8, 1, 0)</f>
        <v>0</v>
      </c>
      <c r="K909" s="37">
        <f t="shared" si="241"/>
        <v>6.0800000000000018</v>
      </c>
      <c r="L909" s="37">
        <f t="shared" si="242"/>
        <v>0</v>
      </c>
      <c r="M909" s="37">
        <v>0</v>
      </c>
      <c r="N909" s="37">
        <f t="shared" si="243"/>
        <v>0</v>
      </c>
      <c r="O909" s="37">
        <v>0</v>
      </c>
      <c r="P909" s="37">
        <v>0</v>
      </c>
      <c r="Q909" s="21">
        <f t="shared" si="244"/>
        <v>39.790999999999997</v>
      </c>
      <c r="R909" s="21">
        <f t="shared" si="253"/>
        <v>37.958333333333357</v>
      </c>
      <c r="S909" s="21">
        <f t="shared" si="254"/>
        <v>-15.581248570532367</v>
      </c>
      <c r="T909" s="21">
        <f t="shared" si="245"/>
        <v>86.147999999999996</v>
      </c>
      <c r="U909" s="37">
        <f>VLOOKUP(Time_Zone, 'LSTM LookUp'!$B$5:$D$8, 3, FALSE)</f>
        <v>-75</v>
      </c>
      <c r="V909" s="21">
        <f t="shared" si="255"/>
        <v>-14.374482072013938</v>
      </c>
      <c r="W909" s="21">
        <f t="shared" si="246"/>
        <v>337.55437948199653</v>
      </c>
      <c r="X909" s="21">
        <f t="shared" si="247"/>
        <v>0</v>
      </c>
      <c r="Y909" s="21">
        <f t="shared" si="248"/>
        <v>0</v>
      </c>
      <c r="Z909" s="21">
        <f t="shared" si="256"/>
        <v>0</v>
      </c>
      <c r="AA909" s="21">
        <f t="shared" si="249"/>
        <v>0</v>
      </c>
      <c r="AB909" s="21">
        <f t="shared" si="250"/>
        <v>0</v>
      </c>
      <c r="AC909" s="21">
        <f t="shared" si="251"/>
        <v>0</v>
      </c>
      <c r="AD909" s="21">
        <f t="shared" si="257"/>
        <v>0</v>
      </c>
      <c r="AE909" s="21" t="str">
        <f t="shared" si="252"/>
        <v>2/6/24:00</v>
      </c>
    </row>
    <row r="910" spans="2:31">
      <c r="B910" s="37">
        <v>2</v>
      </c>
      <c r="C910" s="38">
        <v>7</v>
      </c>
      <c r="D910" s="39">
        <v>1</v>
      </c>
      <c r="E910" s="17">
        <v>-14.4</v>
      </c>
      <c r="F910" s="17">
        <v>0</v>
      </c>
      <c r="G910" s="17">
        <v>0</v>
      </c>
      <c r="H910" s="37">
        <f t="shared" si="240"/>
        <v>6.0800000000000018</v>
      </c>
      <c r="I910" s="37">
        <f>IF(H910&lt;'Roof Calculator'!$G$8, 1, 0)</f>
        <v>1</v>
      </c>
      <c r="J910" s="37">
        <f>IF(H910&gt;='Roof Calculator'!$G$8, 1, 0)</f>
        <v>0</v>
      </c>
      <c r="K910" s="37">
        <f t="shared" si="241"/>
        <v>6.0800000000000018</v>
      </c>
      <c r="L910" s="37">
        <f t="shared" si="242"/>
        <v>0</v>
      </c>
      <c r="M910" s="37">
        <v>0</v>
      </c>
      <c r="N910" s="37">
        <f t="shared" si="243"/>
        <v>0</v>
      </c>
      <c r="O910" s="37">
        <v>0</v>
      </c>
      <c r="P910" s="37">
        <v>0</v>
      </c>
      <c r="Q910" s="21">
        <f t="shared" si="244"/>
        <v>39.790999999999997</v>
      </c>
      <c r="R910" s="21">
        <f t="shared" si="253"/>
        <v>38.000000000000021</v>
      </c>
      <c r="S910" s="21">
        <f t="shared" si="254"/>
        <v>-15.568717766120924</v>
      </c>
      <c r="T910" s="21">
        <f t="shared" si="245"/>
        <v>86.147999999999996</v>
      </c>
      <c r="U910" s="37">
        <f>VLOOKUP(Time_Zone, 'LSTM LookUp'!$B$5:$D$8, 3, FALSE)</f>
        <v>-75</v>
      </c>
      <c r="V910" s="21">
        <f t="shared" si="255"/>
        <v>-14.377652509366632</v>
      </c>
      <c r="W910" s="21">
        <f t="shared" si="246"/>
        <v>-7.4464131273416623</v>
      </c>
      <c r="X910" s="21">
        <f t="shared" si="247"/>
        <v>0</v>
      </c>
      <c r="Y910" s="21">
        <f t="shared" si="248"/>
        <v>0</v>
      </c>
      <c r="Z910" s="21">
        <f t="shared" si="256"/>
        <v>0</v>
      </c>
      <c r="AA910" s="21">
        <f t="shared" si="249"/>
        <v>0</v>
      </c>
      <c r="AB910" s="21">
        <f t="shared" si="250"/>
        <v>0</v>
      </c>
      <c r="AC910" s="21">
        <f t="shared" si="251"/>
        <v>0</v>
      </c>
      <c r="AD910" s="21">
        <f t="shared" si="257"/>
        <v>0</v>
      </c>
      <c r="AE910" s="21" t="str">
        <f t="shared" si="252"/>
        <v>2/7/1:00</v>
      </c>
    </row>
    <row r="911" spans="2:31">
      <c r="B911" s="37">
        <v>2</v>
      </c>
      <c r="C911" s="38">
        <v>7</v>
      </c>
      <c r="D911" s="39">
        <v>2</v>
      </c>
      <c r="E911" s="17">
        <v>-16.100000000000001</v>
      </c>
      <c r="F911" s="17">
        <v>0</v>
      </c>
      <c r="G911" s="17">
        <v>0</v>
      </c>
      <c r="H911" s="37">
        <f t="shared" si="240"/>
        <v>3.0199999999999996</v>
      </c>
      <c r="I911" s="37">
        <f>IF(H911&lt;'Roof Calculator'!$G$8, 1, 0)</f>
        <v>1</v>
      </c>
      <c r="J911" s="37">
        <f>IF(H911&gt;='Roof Calculator'!$G$8, 1, 0)</f>
        <v>0</v>
      </c>
      <c r="K911" s="37">
        <f t="shared" si="241"/>
        <v>3.0199999999999996</v>
      </c>
      <c r="L911" s="37">
        <f t="shared" si="242"/>
        <v>0</v>
      </c>
      <c r="M911" s="37">
        <v>0</v>
      </c>
      <c r="N911" s="37">
        <f t="shared" si="243"/>
        <v>0</v>
      </c>
      <c r="O911" s="37">
        <v>0</v>
      </c>
      <c r="P911" s="37">
        <v>0</v>
      </c>
      <c r="Q911" s="21">
        <f t="shared" si="244"/>
        <v>39.790999999999997</v>
      </c>
      <c r="R911" s="21">
        <f t="shared" si="253"/>
        <v>38.041666666666686</v>
      </c>
      <c r="S911" s="21">
        <f t="shared" si="254"/>
        <v>-15.556179513113994</v>
      </c>
      <c r="T911" s="21">
        <f t="shared" si="245"/>
        <v>86.147999999999996</v>
      </c>
      <c r="U911" s="37">
        <f>VLOOKUP(Time_Zone, 'LSTM LookUp'!$B$5:$D$8, 3, FALSE)</f>
        <v>-75</v>
      </c>
      <c r="V911" s="21">
        <f t="shared" si="255"/>
        <v>-14.380800379006399</v>
      </c>
      <c r="W911" s="21">
        <f t="shared" si="246"/>
        <v>7.5527999052484063</v>
      </c>
      <c r="X911" s="21">
        <f t="shared" si="247"/>
        <v>0</v>
      </c>
      <c r="Y911" s="21">
        <f t="shared" si="248"/>
        <v>0</v>
      </c>
      <c r="Z911" s="21">
        <f t="shared" si="256"/>
        <v>0</v>
      </c>
      <c r="AA911" s="21">
        <f t="shared" si="249"/>
        <v>0</v>
      </c>
      <c r="AB911" s="21">
        <f t="shared" si="250"/>
        <v>0</v>
      </c>
      <c r="AC911" s="21">
        <f t="shared" si="251"/>
        <v>0</v>
      </c>
      <c r="AD911" s="21">
        <f t="shared" si="257"/>
        <v>0</v>
      </c>
      <c r="AE911" s="21" t="str">
        <f t="shared" si="252"/>
        <v>2/7/2:00</v>
      </c>
    </row>
    <row r="912" spans="2:31">
      <c r="B912" s="37">
        <v>2</v>
      </c>
      <c r="C912" s="38">
        <v>7</v>
      </c>
      <c r="D912" s="39">
        <v>3</v>
      </c>
      <c r="E912" s="17">
        <v>-15.6</v>
      </c>
      <c r="F912" s="17">
        <v>0</v>
      </c>
      <c r="G912" s="17">
        <v>0</v>
      </c>
      <c r="H912" s="37">
        <f t="shared" si="240"/>
        <v>3.9199999999999982</v>
      </c>
      <c r="I912" s="37">
        <f>IF(H912&lt;'Roof Calculator'!$G$8, 1, 0)</f>
        <v>1</v>
      </c>
      <c r="J912" s="37">
        <f>IF(H912&gt;='Roof Calculator'!$G$8, 1, 0)</f>
        <v>0</v>
      </c>
      <c r="K912" s="37">
        <f t="shared" si="241"/>
        <v>3.9199999999999982</v>
      </c>
      <c r="L912" s="37">
        <f t="shared" si="242"/>
        <v>0</v>
      </c>
      <c r="M912" s="37">
        <v>0</v>
      </c>
      <c r="N912" s="37">
        <f t="shared" si="243"/>
        <v>0</v>
      </c>
      <c r="O912" s="37">
        <v>0</v>
      </c>
      <c r="P912" s="37">
        <v>0</v>
      </c>
      <c r="Q912" s="21">
        <f t="shared" si="244"/>
        <v>39.790999999999997</v>
      </c>
      <c r="R912" s="21">
        <f t="shared" si="253"/>
        <v>38.08333333333335</v>
      </c>
      <c r="S912" s="21">
        <f t="shared" si="254"/>
        <v>-15.543633818722766</v>
      </c>
      <c r="T912" s="21">
        <f t="shared" si="245"/>
        <v>86.147999999999996</v>
      </c>
      <c r="U912" s="37">
        <f>VLOOKUP(Time_Zone, 'LSTM LookUp'!$B$5:$D$8, 3, FALSE)</f>
        <v>-75</v>
      </c>
      <c r="V912" s="21">
        <f t="shared" si="255"/>
        <v>-14.383925681301589</v>
      </c>
      <c r="W912" s="21">
        <f t="shared" si="246"/>
        <v>22.55201857967462</v>
      </c>
      <c r="X912" s="21">
        <f t="shared" si="247"/>
        <v>0</v>
      </c>
      <c r="Y912" s="21">
        <f t="shared" si="248"/>
        <v>0</v>
      </c>
      <c r="Z912" s="21">
        <f t="shared" si="256"/>
        <v>0</v>
      </c>
      <c r="AA912" s="21">
        <f t="shared" si="249"/>
        <v>0</v>
      </c>
      <c r="AB912" s="21">
        <f t="shared" si="250"/>
        <v>0</v>
      </c>
      <c r="AC912" s="21">
        <f t="shared" si="251"/>
        <v>0</v>
      </c>
      <c r="AD912" s="21">
        <f t="shared" si="257"/>
        <v>0</v>
      </c>
      <c r="AE912" s="21" t="str">
        <f t="shared" si="252"/>
        <v>2/7/3:00</v>
      </c>
    </row>
    <row r="913" spans="2:31">
      <c r="B913" s="37">
        <v>2</v>
      </c>
      <c r="C913" s="38">
        <v>7</v>
      </c>
      <c r="D913" s="39">
        <v>4</v>
      </c>
      <c r="E913" s="17">
        <v>-14.4</v>
      </c>
      <c r="F913" s="17">
        <v>0</v>
      </c>
      <c r="G913" s="17">
        <v>0</v>
      </c>
      <c r="H913" s="37">
        <f t="shared" si="240"/>
        <v>6.0800000000000018</v>
      </c>
      <c r="I913" s="37">
        <f>IF(H913&lt;'Roof Calculator'!$G$8, 1, 0)</f>
        <v>1</v>
      </c>
      <c r="J913" s="37">
        <f>IF(H913&gt;='Roof Calculator'!$G$8, 1, 0)</f>
        <v>0</v>
      </c>
      <c r="K913" s="37">
        <f t="shared" si="241"/>
        <v>6.0800000000000018</v>
      </c>
      <c r="L913" s="37">
        <f t="shared" si="242"/>
        <v>0</v>
      </c>
      <c r="M913" s="37">
        <v>0</v>
      </c>
      <c r="N913" s="37">
        <f t="shared" si="243"/>
        <v>0</v>
      </c>
      <c r="O913" s="37">
        <v>0</v>
      </c>
      <c r="P913" s="37">
        <v>0</v>
      </c>
      <c r="Q913" s="21">
        <f t="shared" si="244"/>
        <v>39.790999999999997</v>
      </c>
      <c r="R913" s="21">
        <f t="shared" si="253"/>
        <v>38.125000000000014</v>
      </c>
      <c r="S913" s="21">
        <f t="shared" si="254"/>
        <v>-15.531080690159529</v>
      </c>
      <c r="T913" s="21">
        <f t="shared" si="245"/>
        <v>86.147999999999996</v>
      </c>
      <c r="U913" s="37">
        <f>VLOOKUP(Time_Zone, 'LSTM LookUp'!$B$5:$D$8, 3, FALSE)</f>
        <v>-75</v>
      </c>
      <c r="V913" s="21">
        <f t="shared" si="255"/>
        <v>-14.387028416663391</v>
      </c>
      <c r="W913" s="21">
        <f t="shared" si="246"/>
        <v>37.55124289583415</v>
      </c>
      <c r="X913" s="21">
        <f t="shared" si="247"/>
        <v>0</v>
      </c>
      <c r="Y913" s="21">
        <f t="shared" si="248"/>
        <v>0</v>
      </c>
      <c r="Z913" s="21">
        <f t="shared" si="256"/>
        <v>0</v>
      </c>
      <c r="AA913" s="21">
        <f t="shared" si="249"/>
        <v>0</v>
      </c>
      <c r="AB913" s="21">
        <f t="shared" si="250"/>
        <v>0</v>
      </c>
      <c r="AC913" s="21">
        <f t="shared" si="251"/>
        <v>0</v>
      </c>
      <c r="AD913" s="21">
        <f t="shared" si="257"/>
        <v>0</v>
      </c>
      <c r="AE913" s="21" t="str">
        <f t="shared" si="252"/>
        <v>2/7/4:00</v>
      </c>
    </row>
    <row r="914" spans="2:31">
      <c r="B914" s="37">
        <v>2</v>
      </c>
      <c r="C914" s="38">
        <v>7</v>
      </c>
      <c r="D914" s="39">
        <v>5</v>
      </c>
      <c r="E914" s="17">
        <v>-15</v>
      </c>
      <c r="F914" s="17">
        <v>0</v>
      </c>
      <c r="G914" s="17">
        <v>0</v>
      </c>
      <c r="H914" s="37">
        <f t="shared" si="240"/>
        <v>5</v>
      </c>
      <c r="I914" s="37">
        <f>IF(H914&lt;'Roof Calculator'!$G$8, 1, 0)</f>
        <v>1</v>
      </c>
      <c r="J914" s="37">
        <f>IF(H914&gt;='Roof Calculator'!$G$8, 1, 0)</f>
        <v>0</v>
      </c>
      <c r="K914" s="37">
        <f t="shared" si="241"/>
        <v>5</v>
      </c>
      <c r="L914" s="37">
        <f t="shared" si="242"/>
        <v>0</v>
      </c>
      <c r="M914" s="37">
        <v>0</v>
      </c>
      <c r="N914" s="37">
        <f t="shared" si="243"/>
        <v>0</v>
      </c>
      <c r="O914" s="37">
        <v>0</v>
      </c>
      <c r="P914" s="37">
        <v>0</v>
      </c>
      <c r="Q914" s="21">
        <f t="shared" si="244"/>
        <v>39.790999999999997</v>
      </c>
      <c r="R914" s="21">
        <f t="shared" si="253"/>
        <v>38.166666666666679</v>
      </c>
      <c r="S914" s="21">
        <f t="shared" si="254"/>
        <v>-15.518520134637678</v>
      </c>
      <c r="T914" s="21">
        <f t="shared" si="245"/>
        <v>86.147999999999996</v>
      </c>
      <c r="U914" s="37">
        <f>VLOOKUP(Time_Zone, 'LSTM LookUp'!$B$5:$D$8, 3, FALSE)</f>
        <v>-75</v>
      </c>
      <c r="V914" s="21">
        <f t="shared" si="255"/>
        <v>-14.390108585545796</v>
      </c>
      <c r="W914" s="21">
        <f t="shared" si="246"/>
        <v>52.550472853613556</v>
      </c>
      <c r="X914" s="21">
        <f t="shared" si="247"/>
        <v>0</v>
      </c>
      <c r="Y914" s="21">
        <f t="shared" si="248"/>
        <v>0</v>
      </c>
      <c r="Z914" s="21">
        <f t="shared" si="256"/>
        <v>0</v>
      </c>
      <c r="AA914" s="21">
        <f t="shared" si="249"/>
        <v>0</v>
      </c>
      <c r="AB914" s="21">
        <f t="shared" si="250"/>
        <v>0</v>
      </c>
      <c r="AC914" s="21">
        <f t="shared" si="251"/>
        <v>0</v>
      </c>
      <c r="AD914" s="21">
        <f t="shared" si="257"/>
        <v>0</v>
      </c>
      <c r="AE914" s="21" t="str">
        <f t="shared" si="252"/>
        <v>2/7/5:00</v>
      </c>
    </row>
    <row r="915" spans="2:31">
      <c r="B915" s="37">
        <v>2</v>
      </c>
      <c r="C915" s="38">
        <v>7</v>
      </c>
      <c r="D915" s="39">
        <v>6</v>
      </c>
      <c r="E915" s="17">
        <v>-16.100000000000001</v>
      </c>
      <c r="F915" s="17">
        <v>0</v>
      </c>
      <c r="G915" s="17">
        <v>0</v>
      </c>
      <c r="H915" s="37">
        <f t="shared" si="240"/>
        <v>3.0199999999999996</v>
      </c>
      <c r="I915" s="37">
        <f>IF(H915&lt;'Roof Calculator'!$G$8, 1, 0)</f>
        <v>1</v>
      </c>
      <c r="J915" s="37">
        <f>IF(H915&gt;='Roof Calculator'!$G$8, 1, 0)</f>
        <v>0</v>
      </c>
      <c r="K915" s="37">
        <f t="shared" si="241"/>
        <v>3.0199999999999996</v>
      </c>
      <c r="L915" s="37">
        <f t="shared" si="242"/>
        <v>0</v>
      </c>
      <c r="M915" s="37">
        <v>0</v>
      </c>
      <c r="N915" s="37">
        <f t="shared" si="243"/>
        <v>0</v>
      </c>
      <c r="O915" s="37">
        <v>0</v>
      </c>
      <c r="P915" s="37">
        <v>0</v>
      </c>
      <c r="Q915" s="21">
        <f t="shared" si="244"/>
        <v>39.790999999999997</v>
      </c>
      <c r="R915" s="21">
        <f t="shared" si="253"/>
        <v>38.208333333333343</v>
      </c>
      <c r="S915" s="21">
        <f t="shared" si="254"/>
        <v>-15.505952159371651</v>
      </c>
      <c r="T915" s="21">
        <f t="shared" si="245"/>
        <v>86.147999999999996</v>
      </c>
      <c r="U915" s="37">
        <f>VLOOKUP(Time_Zone, 'LSTM LookUp'!$B$5:$D$8, 3, FALSE)</f>
        <v>-75</v>
      </c>
      <c r="V915" s="21">
        <f t="shared" si="255"/>
        <v>-14.393166188445626</v>
      </c>
      <c r="W915" s="21">
        <f t="shared" si="246"/>
        <v>67.549708452888595</v>
      </c>
      <c r="X915" s="21">
        <f t="shared" si="247"/>
        <v>0</v>
      </c>
      <c r="Y915" s="21">
        <f t="shared" si="248"/>
        <v>0</v>
      </c>
      <c r="Z915" s="21">
        <f t="shared" si="256"/>
        <v>0</v>
      </c>
      <c r="AA915" s="21">
        <f t="shared" si="249"/>
        <v>0</v>
      </c>
      <c r="AB915" s="21">
        <f t="shared" si="250"/>
        <v>0</v>
      </c>
      <c r="AC915" s="21">
        <f t="shared" si="251"/>
        <v>0</v>
      </c>
      <c r="AD915" s="21">
        <f t="shared" si="257"/>
        <v>0</v>
      </c>
      <c r="AE915" s="21" t="str">
        <f t="shared" si="252"/>
        <v>2/7/6:00</v>
      </c>
    </row>
    <row r="916" spans="2:31">
      <c r="B916" s="37">
        <v>2</v>
      </c>
      <c r="C916" s="38">
        <v>7</v>
      </c>
      <c r="D916" s="39">
        <v>7</v>
      </c>
      <c r="E916" s="17">
        <v>-16.7</v>
      </c>
      <c r="F916" s="17">
        <v>0</v>
      </c>
      <c r="G916" s="17">
        <v>0</v>
      </c>
      <c r="H916" s="37">
        <f t="shared" si="240"/>
        <v>1.9400000000000048</v>
      </c>
      <c r="I916" s="37">
        <f>IF(H916&lt;'Roof Calculator'!$G$8, 1, 0)</f>
        <v>1</v>
      </c>
      <c r="J916" s="37">
        <f>IF(H916&gt;='Roof Calculator'!$G$8, 1, 0)</f>
        <v>0</v>
      </c>
      <c r="K916" s="37">
        <f t="shared" si="241"/>
        <v>1.9400000000000048</v>
      </c>
      <c r="L916" s="37">
        <f t="shared" si="242"/>
        <v>0</v>
      </c>
      <c r="M916" s="37">
        <v>0</v>
      </c>
      <c r="N916" s="37">
        <f t="shared" si="243"/>
        <v>0</v>
      </c>
      <c r="O916" s="37">
        <v>0</v>
      </c>
      <c r="P916" s="37">
        <v>0</v>
      </c>
      <c r="Q916" s="21">
        <f t="shared" si="244"/>
        <v>39.790999999999997</v>
      </c>
      <c r="R916" s="21">
        <f t="shared" si="253"/>
        <v>38.250000000000007</v>
      </c>
      <c r="S916" s="21">
        <f t="shared" si="254"/>
        <v>-15.493376771577005</v>
      </c>
      <c r="T916" s="21">
        <f t="shared" si="245"/>
        <v>86.147999999999996</v>
      </c>
      <c r="U916" s="37">
        <f>VLOOKUP(Time_Zone, 'LSTM LookUp'!$B$5:$D$8, 3, FALSE)</f>
        <v>-75</v>
      </c>
      <c r="V916" s="21">
        <f t="shared" si="255"/>
        <v>-14.396201225902512</v>
      </c>
      <c r="W916" s="21">
        <f t="shared" si="246"/>
        <v>82.548949693524349</v>
      </c>
      <c r="X916" s="21">
        <f t="shared" si="247"/>
        <v>0</v>
      </c>
      <c r="Y916" s="21">
        <f t="shared" si="248"/>
        <v>0</v>
      </c>
      <c r="Z916" s="21">
        <f t="shared" si="256"/>
        <v>0</v>
      </c>
      <c r="AA916" s="21">
        <f t="shared" si="249"/>
        <v>0</v>
      </c>
      <c r="AB916" s="21">
        <f t="shared" si="250"/>
        <v>0</v>
      </c>
      <c r="AC916" s="21">
        <f t="shared" si="251"/>
        <v>0</v>
      </c>
      <c r="AD916" s="21">
        <f t="shared" si="257"/>
        <v>0</v>
      </c>
      <c r="AE916" s="21" t="str">
        <f t="shared" si="252"/>
        <v>2/7/7:00</v>
      </c>
    </row>
    <row r="917" spans="2:31">
      <c r="B917" s="37">
        <v>2</v>
      </c>
      <c r="C917" s="38">
        <v>7</v>
      </c>
      <c r="D917" s="39">
        <v>8</v>
      </c>
      <c r="E917" s="17">
        <v>-16.7</v>
      </c>
      <c r="F917" s="17">
        <v>2</v>
      </c>
      <c r="G917" s="17">
        <v>2</v>
      </c>
      <c r="H917" s="37">
        <f t="shared" si="240"/>
        <v>1.9400000000000048</v>
      </c>
      <c r="I917" s="37">
        <f>IF(H917&lt;'Roof Calculator'!$G$8, 1, 0)</f>
        <v>1</v>
      </c>
      <c r="J917" s="37">
        <f>IF(H917&gt;='Roof Calculator'!$G$8, 1, 0)</f>
        <v>0</v>
      </c>
      <c r="K917" s="37">
        <f t="shared" si="241"/>
        <v>1.9400000000000048</v>
      </c>
      <c r="L917" s="37">
        <f t="shared" si="242"/>
        <v>0</v>
      </c>
      <c r="M917" s="37">
        <v>0</v>
      </c>
      <c r="N917" s="37">
        <f t="shared" si="243"/>
        <v>2</v>
      </c>
      <c r="O917" s="37">
        <v>0</v>
      </c>
      <c r="P917" s="37">
        <v>0</v>
      </c>
      <c r="Q917" s="21">
        <f t="shared" si="244"/>
        <v>39.790999999999997</v>
      </c>
      <c r="R917" s="21">
        <f t="shared" si="253"/>
        <v>38.291666666666671</v>
      </c>
      <c r="S917" s="21">
        <f t="shared" si="254"/>
        <v>-15.480793978470352</v>
      </c>
      <c r="T917" s="21">
        <f t="shared" si="245"/>
        <v>86.147999999999996</v>
      </c>
      <c r="U917" s="37">
        <f>VLOOKUP(Time_Zone, 'LSTM LookUp'!$B$5:$D$8, 3, FALSE)</f>
        <v>-75</v>
      </c>
      <c r="V917" s="21">
        <f t="shared" si="255"/>
        <v>-14.39921369849889</v>
      </c>
      <c r="W917" s="21">
        <f t="shared" si="246"/>
        <v>97.548196575375272</v>
      </c>
      <c r="X917" s="21">
        <f t="shared" si="247"/>
        <v>-0.53619199675960061</v>
      </c>
      <c r="Y917" s="21">
        <f t="shared" si="248"/>
        <v>1.4638080032403993</v>
      </c>
      <c r="Z917" s="21">
        <f t="shared" si="256"/>
        <v>0.46400157070385017</v>
      </c>
      <c r="AA917" s="21">
        <f t="shared" si="249"/>
        <v>0.46400157070385017</v>
      </c>
      <c r="AB917" s="21">
        <f t="shared" si="250"/>
        <v>0</v>
      </c>
      <c r="AC917" s="21">
        <f t="shared" si="251"/>
        <v>0</v>
      </c>
      <c r="AD917" s="21">
        <f t="shared" si="257"/>
        <v>0</v>
      </c>
      <c r="AE917" s="21" t="str">
        <f t="shared" si="252"/>
        <v>2/7/8:00</v>
      </c>
    </row>
    <row r="918" spans="2:31">
      <c r="B918" s="37">
        <v>2</v>
      </c>
      <c r="C918" s="38">
        <v>7</v>
      </c>
      <c r="D918" s="39">
        <v>9</v>
      </c>
      <c r="E918" s="17">
        <v>-17.2</v>
      </c>
      <c r="F918" s="17">
        <v>40</v>
      </c>
      <c r="G918" s="17">
        <v>235</v>
      </c>
      <c r="H918" s="37">
        <f t="shared" ref="H918:H981" si="258">E918*9/5+32</f>
        <v>1.0400000000000027</v>
      </c>
      <c r="I918" s="37">
        <f>IF(H918&lt;'Roof Calculator'!$G$8, 1, 0)</f>
        <v>1</v>
      </c>
      <c r="J918" s="37">
        <f>IF(H918&gt;='Roof Calculator'!$G$8, 1, 0)</f>
        <v>0</v>
      </c>
      <c r="K918" s="37">
        <f t="shared" ref="K918:K981" si="259">I918*H918</f>
        <v>1.0400000000000027</v>
      </c>
      <c r="L918" s="37">
        <f t="shared" ref="L918:L981" si="260">J918*H918</f>
        <v>0</v>
      </c>
      <c r="M918" s="37">
        <v>0</v>
      </c>
      <c r="N918" s="37">
        <f t="shared" ref="N918:N981" si="261">F918*(180-M918)/180</f>
        <v>40</v>
      </c>
      <c r="O918" s="37">
        <v>0</v>
      </c>
      <c r="P918" s="37">
        <v>0</v>
      </c>
      <c r="Q918" s="21">
        <f t="shared" ref="Q918:Q981" si="262">Latitude</f>
        <v>39.790999999999997</v>
      </c>
      <c r="R918" s="21">
        <f t="shared" si="253"/>
        <v>38.333333333333336</v>
      </c>
      <c r="S918" s="21">
        <f t="shared" si="254"/>
        <v>-15.468203787269344</v>
      </c>
      <c r="T918" s="21">
        <f t="shared" ref="T918:T981" si="263">Longitude</f>
        <v>86.147999999999996</v>
      </c>
      <c r="U918" s="37">
        <f>VLOOKUP(Time_Zone, 'LSTM LookUp'!$B$5:$D$8, 3, FALSE)</f>
        <v>-75</v>
      </c>
      <c r="V918" s="21">
        <f t="shared" si="255"/>
        <v>-14.402203606859999</v>
      </c>
      <c r="W918" s="21">
        <f t="shared" ref="W918:W981" si="264">15*((D918+(4*(T918-U918)+V918)/60)-12)</f>
        <v>112.54744909828503</v>
      </c>
      <c r="X918" s="21">
        <f t="shared" ref="X918:X981" si="265">G918*(SIN(S918*PI()/180)*SIN(Q918*PI()/180)*COS(O918*PI()/180)-SIN(S918*PI()/180)*COS(Q918*PI()/180)*SIN(O918*PI()/180)*COS(P918*PI()/180)+COS(S918*PI()/180)*COS(Q918*PI()/180)*COS(O918*PI()/180)*COS(W918*PI()/180)+COS(S918*PI()/180)*SIN(Q918*PI()/180)*SIN(O918*PI()/180)*COS(P918*PI()/180)*COS(W918*PI()/180)+COS(S918*PI()/180)*SIN(P918*PI()/180)*SIN(W918*PI()/180)*SIN(O918*PI()/180))</f>
        <v>-106.84295770329194</v>
      </c>
      <c r="Y918" s="21">
        <f t="shared" ref="Y918:Y981" si="266">X918+N918</f>
        <v>-66.842957703291944</v>
      </c>
      <c r="Z918" s="21">
        <f t="shared" si="256"/>
        <v>-21.188050137832786</v>
      </c>
      <c r="AA918" s="21">
        <f t="shared" ref="AA918:AA981" si="267">Z918*I918</f>
        <v>-21.188050137832786</v>
      </c>
      <c r="AB918" s="21">
        <f t="shared" ref="AB918:AB981" si="268">Z918*J918</f>
        <v>0</v>
      </c>
      <c r="AC918" s="21">
        <f t="shared" ref="AC918:AC981" si="269">L918</f>
        <v>0</v>
      </c>
      <c r="AD918" s="21">
        <f t="shared" si="257"/>
        <v>0</v>
      </c>
      <c r="AE918" s="21" t="str">
        <f t="shared" ref="AE918:AE981" si="270">CONCATENATE(B918, "/", C918, "/", D918,":00")</f>
        <v>2/7/9:00</v>
      </c>
    </row>
    <row r="919" spans="2:31">
      <c r="B919" s="37">
        <v>2</v>
      </c>
      <c r="C919" s="38">
        <v>7</v>
      </c>
      <c r="D919" s="39">
        <v>10</v>
      </c>
      <c r="E919" s="17">
        <v>-15.6</v>
      </c>
      <c r="F919" s="17">
        <v>75</v>
      </c>
      <c r="G919" s="17">
        <v>564</v>
      </c>
      <c r="H919" s="37">
        <f t="shared" si="258"/>
        <v>3.9199999999999982</v>
      </c>
      <c r="I919" s="37">
        <f>IF(H919&lt;'Roof Calculator'!$G$8, 1, 0)</f>
        <v>1</v>
      </c>
      <c r="J919" s="37">
        <f>IF(H919&gt;='Roof Calculator'!$G$8, 1, 0)</f>
        <v>0</v>
      </c>
      <c r="K919" s="37">
        <f t="shared" si="259"/>
        <v>3.9199999999999982</v>
      </c>
      <c r="L919" s="37">
        <f t="shared" si="260"/>
        <v>0</v>
      </c>
      <c r="M919" s="37">
        <v>0</v>
      </c>
      <c r="N919" s="37">
        <f t="shared" si="261"/>
        <v>75</v>
      </c>
      <c r="O919" s="37">
        <v>0</v>
      </c>
      <c r="P919" s="37">
        <v>0</v>
      </c>
      <c r="Q919" s="21">
        <f t="shared" si="262"/>
        <v>39.790999999999997</v>
      </c>
      <c r="R919" s="21">
        <f t="shared" ref="R919:R982" si="271">R918+1/24</f>
        <v>38.375</v>
      </c>
      <c r="S919" s="21">
        <f t="shared" ref="S919:S982" si="272">ASIN(SIN(23.45*PI()/180)*SIN((360/365*(R919-81))*PI()/180))*180/PI()</f>
        <v>-15.455606205192725</v>
      </c>
      <c r="T919" s="21">
        <f t="shared" si="263"/>
        <v>86.147999999999996</v>
      </c>
      <c r="U919" s="37">
        <f>VLOOKUP(Time_Zone, 'LSTM LookUp'!$B$5:$D$8, 3, FALSE)</f>
        <v>-75</v>
      </c>
      <c r="V919" s="21">
        <f t="shared" ref="V919:V982" si="273">9.87*SIN(2*(360/365*(R919-81))*PI()/180)-7.53*COS((360/365*(R919-81))*PI()/180)-1.5*SIN((360/365*(R919-81))*PI()/180)</f>
        <v>-14.405170951653876</v>
      </c>
      <c r="W919" s="21">
        <f t="shared" si="264"/>
        <v>127.54670726208653</v>
      </c>
      <c r="X919" s="21">
        <f t="shared" si="265"/>
        <v>-350.73893348636813</v>
      </c>
      <c r="Y919" s="21">
        <f t="shared" si="266"/>
        <v>-275.73893348636813</v>
      </c>
      <c r="Z919" s="21">
        <f t="shared" ref="Z919:Z982" si="274">Y919/10.764*3.412</f>
        <v>-87.404425962048322</v>
      </c>
      <c r="AA919" s="21">
        <f t="shared" si="267"/>
        <v>-87.404425962048322</v>
      </c>
      <c r="AB919" s="21">
        <f t="shared" si="268"/>
        <v>0</v>
      </c>
      <c r="AC919" s="21">
        <f t="shared" si="269"/>
        <v>0</v>
      </c>
      <c r="AD919" s="21">
        <f t="shared" ref="AD919:AD982" si="275">AB919</f>
        <v>0</v>
      </c>
      <c r="AE919" s="21" t="str">
        <f t="shared" si="270"/>
        <v>2/7/10:00</v>
      </c>
    </row>
    <row r="920" spans="2:31">
      <c r="B920" s="37">
        <v>2</v>
      </c>
      <c r="C920" s="38">
        <v>7</v>
      </c>
      <c r="D920" s="39">
        <v>11</v>
      </c>
      <c r="E920" s="17">
        <v>-14.4</v>
      </c>
      <c r="F920" s="17">
        <v>101</v>
      </c>
      <c r="G920" s="17">
        <v>719</v>
      </c>
      <c r="H920" s="37">
        <f t="shared" si="258"/>
        <v>6.0800000000000018</v>
      </c>
      <c r="I920" s="37">
        <f>IF(H920&lt;'Roof Calculator'!$G$8, 1, 0)</f>
        <v>1</v>
      </c>
      <c r="J920" s="37">
        <f>IF(H920&gt;='Roof Calculator'!$G$8, 1, 0)</f>
        <v>0</v>
      </c>
      <c r="K920" s="37">
        <f t="shared" si="259"/>
        <v>6.0800000000000018</v>
      </c>
      <c r="L920" s="37">
        <f t="shared" si="260"/>
        <v>0</v>
      </c>
      <c r="M920" s="37">
        <v>0</v>
      </c>
      <c r="N920" s="37">
        <f t="shared" si="261"/>
        <v>101</v>
      </c>
      <c r="O920" s="37">
        <v>0</v>
      </c>
      <c r="P920" s="37">
        <v>0</v>
      </c>
      <c r="Q920" s="21">
        <f t="shared" si="262"/>
        <v>39.790999999999997</v>
      </c>
      <c r="R920" s="21">
        <f t="shared" si="271"/>
        <v>38.416666666666664</v>
      </c>
      <c r="S920" s="21">
        <f t="shared" si="272"/>
        <v>-15.443001239460278</v>
      </c>
      <c r="T920" s="21">
        <f t="shared" si="263"/>
        <v>86.147999999999996</v>
      </c>
      <c r="U920" s="37">
        <f>VLOOKUP(Time_Zone, 'LSTM LookUp'!$B$5:$D$8, 3, FALSE)</f>
        <v>-75</v>
      </c>
      <c r="V920" s="21">
        <f t="shared" si="273"/>
        <v>-14.408115733591348</v>
      </c>
      <c r="W920" s="21">
        <f t="shared" si="264"/>
        <v>142.54597106660216</v>
      </c>
      <c r="X920" s="21">
        <f t="shared" si="265"/>
        <v>-545.26698701183352</v>
      </c>
      <c r="Y920" s="21">
        <f t="shared" si="266"/>
        <v>-444.26698701183352</v>
      </c>
      <c r="Z920" s="21">
        <f t="shared" si="274"/>
        <v>-140.8248754816403</v>
      </c>
      <c r="AA920" s="21">
        <f t="shared" si="267"/>
        <v>-140.8248754816403</v>
      </c>
      <c r="AB920" s="21">
        <f t="shared" si="268"/>
        <v>0</v>
      </c>
      <c r="AC920" s="21">
        <f t="shared" si="269"/>
        <v>0</v>
      </c>
      <c r="AD920" s="21">
        <f t="shared" si="275"/>
        <v>0</v>
      </c>
      <c r="AE920" s="21" t="str">
        <f t="shared" si="270"/>
        <v>2/7/11:00</v>
      </c>
    </row>
    <row r="921" spans="2:31">
      <c r="B921" s="37">
        <v>2</v>
      </c>
      <c r="C921" s="38">
        <v>7</v>
      </c>
      <c r="D921" s="39">
        <v>12</v>
      </c>
      <c r="E921" s="17">
        <v>-13.3</v>
      </c>
      <c r="F921" s="17">
        <v>119</v>
      </c>
      <c r="G921" s="17">
        <v>786</v>
      </c>
      <c r="H921" s="37">
        <f t="shared" si="258"/>
        <v>8.0599999999999987</v>
      </c>
      <c r="I921" s="37">
        <f>IF(H921&lt;'Roof Calculator'!$G$8, 1, 0)</f>
        <v>1</v>
      </c>
      <c r="J921" s="37">
        <f>IF(H921&gt;='Roof Calculator'!$G$8, 1, 0)</f>
        <v>0</v>
      </c>
      <c r="K921" s="37">
        <f t="shared" si="259"/>
        <v>8.0599999999999987</v>
      </c>
      <c r="L921" s="37">
        <f t="shared" si="260"/>
        <v>0</v>
      </c>
      <c r="M921" s="37">
        <v>0</v>
      </c>
      <c r="N921" s="37">
        <f t="shared" si="261"/>
        <v>119</v>
      </c>
      <c r="O921" s="37">
        <v>0</v>
      </c>
      <c r="P921" s="37">
        <v>0</v>
      </c>
      <c r="Q921" s="21">
        <f t="shared" si="262"/>
        <v>39.790999999999997</v>
      </c>
      <c r="R921" s="21">
        <f t="shared" si="271"/>
        <v>38.458333333333329</v>
      </c>
      <c r="S921" s="21">
        <f t="shared" si="272"/>
        <v>-15.430388897292818</v>
      </c>
      <c r="T921" s="21">
        <f t="shared" si="263"/>
        <v>86.147999999999996</v>
      </c>
      <c r="U921" s="37">
        <f>VLOOKUP(Time_Zone, 'LSTM LookUp'!$B$5:$D$8, 3, FALSE)</f>
        <v>-75</v>
      </c>
      <c r="V921" s="21">
        <f t="shared" si="273"/>
        <v>-14.411037953426042</v>
      </c>
      <c r="W921" s="21">
        <f t="shared" si="264"/>
        <v>157.5452405116435</v>
      </c>
      <c r="X921" s="21">
        <f t="shared" si="265"/>
        <v>-671.88033020616012</v>
      </c>
      <c r="Y921" s="21">
        <f t="shared" si="266"/>
        <v>-552.88033020616012</v>
      </c>
      <c r="Z921" s="21">
        <f t="shared" si="274"/>
        <v>-175.25340827419348</v>
      </c>
      <c r="AA921" s="21">
        <f t="shared" si="267"/>
        <v>-175.25340827419348</v>
      </c>
      <c r="AB921" s="21">
        <f t="shared" si="268"/>
        <v>0</v>
      </c>
      <c r="AC921" s="21">
        <f t="shared" si="269"/>
        <v>0</v>
      </c>
      <c r="AD921" s="21">
        <f t="shared" si="275"/>
        <v>0</v>
      </c>
      <c r="AE921" s="21" t="str">
        <f t="shared" si="270"/>
        <v>2/7/12:00</v>
      </c>
    </row>
    <row r="922" spans="2:31">
      <c r="B922" s="37">
        <v>2</v>
      </c>
      <c r="C922" s="38">
        <v>7</v>
      </c>
      <c r="D922" s="39">
        <v>13</v>
      </c>
      <c r="E922" s="17">
        <v>-12.2</v>
      </c>
      <c r="F922" s="17">
        <v>128</v>
      </c>
      <c r="G922" s="17">
        <v>822</v>
      </c>
      <c r="H922" s="37">
        <f t="shared" si="258"/>
        <v>10.039999999999999</v>
      </c>
      <c r="I922" s="37">
        <f>IF(H922&lt;'Roof Calculator'!$G$8, 1, 0)</f>
        <v>1</v>
      </c>
      <c r="J922" s="37">
        <f>IF(H922&gt;='Roof Calculator'!$G$8, 1, 0)</f>
        <v>0</v>
      </c>
      <c r="K922" s="37">
        <f t="shared" si="259"/>
        <v>10.039999999999999</v>
      </c>
      <c r="L922" s="37">
        <f t="shared" si="260"/>
        <v>0</v>
      </c>
      <c r="M922" s="37">
        <v>0</v>
      </c>
      <c r="N922" s="37">
        <f t="shared" si="261"/>
        <v>128</v>
      </c>
      <c r="O922" s="37">
        <v>0</v>
      </c>
      <c r="P922" s="37">
        <v>0</v>
      </c>
      <c r="Q922" s="21">
        <f t="shared" si="262"/>
        <v>39.790999999999997</v>
      </c>
      <c r="R922" s="21">
        <f t="shared" si="271"/>
        <v>38.499999999999993</v>
      </c>
      <c r="S922" s="21">
        <f t="shared" si="272"/>
        <v>-15.417769185912231</v>
      </c>
      <c r="T922" s="21">
        <f t="shared" si="263"/>
        <v>86.147999999999996</v>
      </c>
      <c r="U922" s="37">
        <f>VLOOKUP(Time_Zone, 'LSTM LookUp'!$B$5:$D$8, 3, FALSE)</f>
        <v>-75</v>
      </c>
      <c r="V922" s="21">
        <f t="shared" si="273"/>
        <v>-14.413937611954349</v>
      </c>
      <c r="W922" s="21">
        <f t="shared" si="264"/>
        <v>172.54451559701141</v>
      </c>
      <c r="X922" s="21">
        <f t="shared" si="265"/>
        <v>-743.59303543304372</v>
      </c>
      <c r="Y922" s="21">
        <f t="shared" si="266"/>
        <v>-615.59303543304372</v>
      </c>
      <c r="Z922" s="21">
        <f t="shared" si="274"/>
        <v>-195.1322405144505</v>
      </c>
      <c r="AA922" s="21">
        <f t="shared" si="267"/>
        <v>-195.1322405144505</v>
      </c>
      <c r="AB922" s="21">
        <f t="shared" si="268"/>
        <v>0</v>
      </c>
      <c r="AC922" s="21">
        <f t="shared" si="269"/>
        <v>0</v>
      </c>
      <c r="AD922" s="21">
        <f t="shared" si="275"/>
        <v>0</v>
      </c>
      <c r="AE922" s="21" t="str">
        <f t="shared" si="270"/>
        <v>2/7/13:00</v>
      </c>
    </row>
    <row r="923" spans="2:31">
      <c r="B923" s="37">
        <v>2</v>
      </c>
      <c r="C923" s="38">
        <v>7</v>
      </c>
      <c r="D923" s="39">
        <v>14</v>
      </c>
      <c r="E923" s="17">
        <v>-10.6</v>
      </c>
      <c r="F923" s="17">
        <v>210</v>
      </c>
      <c r="G923" s="17">
        <v>614</v>
      </c>
      <c r="H923" s="37">
        <f t="shared" si="258"/>
        <v>12.920000000000002</v>
      </c>
      <c r="I923" s="37">
        <f>IF(H923&lt;'Roof Calculator'!$G$8, 1, 0)</f>
        <v>1</v>
      </c>
      <c r="J923" s="37">
        <f>IF(H923&gt;='Roof Calculator'!$G$8, 1, 0)</f>
        <v>0</v>
      </c>
      <c r="K923" s="37">
        <f t="shared" si="259"/>
        <v>12.920000000000002</v>
      </c>
      <c r="L923" s="37">
        <f t="shared" si="260"/>
        <v>0</v>
      </c>
      <c r="M923" s="37">
        <v>0</v>
      </c>
      <c r="N923" s="37">
        <f t="shared" si="261"/>
        <v>210</v>
      </c>
      <c r="O923" s="37">
        <v>0</v>
      </c>
      <c r="P923" s="37">
        <v>0</v>
      </c>
      <c r="Q923" s="21">
        <f t="shared" si="262"/>
        <v>39.790999999999997</v>
      </c>
      <c r="R923" s="21">
        <f t="shared" si="271"/>
        <v>38.541666666666657</v>
      </c>
      <c r="S923" s="21">
        <f t="shared" si="272"/>
        <v>-15.405142112541411</v>
      </c>
      <c r="T923" s="21">
        <f t="shared" si="263"/>
        <v>86.147999999999996</v>
      </c>
      <c r="U923" s="37">
        <f>VLOOKUP(Time_Zone, 'LSTM LookUp'!$B$5:$D$8, 3, FALSE)</f>
        <v>-75</v>
      </c>
      <c r="V923" s="21">
        <f t="shared" si="273"/>
        <v>-14.416814710015457</v>
      </c>
      <c r="W923" s="21">
        <f t="shared" si="264"/>
        <v>187.54379632249609</v>
      </c>
      <c r="X923" s="21">
        <f t="shared" si="265"/>
        <v>-555.28564964281395</v>
      </c>
      <c r="Y923" s="21">
        <f t="shared" si="266"/>
        <v>-345.28564964281395</v>
      </c>
      <c r="Z923" s="21">
        <f t="shared" si="274"/>
        <v>-109.4495203066965</v>
      </c>
      <c r="AA923" s="21">
        <f t="shared" si="267"/>
        <v>-109.4495203066965</v>
      </c>
      <c r="AB923" s="21">
        <f t="shared" si="268"/>
        <v>0</v>
      </c>
      <c r="AC923" s="21">
        <f t="shared" si="269"/>
        <v>0</v>
      </c>
      <c r="AD923" s="21">
        <f t="shared" si="275"/>
        <v>0</v>
      </c>
      <c r="AE923" s="21" t="str">
        <f t="shared" si="270"/>
        <v>2/7/14:00</v>
      </c>
    </row>
    <row r="924" spans="2:31">
      <c r="B924" s="37">
        <v>2</v>
      </c>
      <c r="C924" s="38">
        <v>7</v>
      </c>
      <c r="D924" s="39">
        <v>15</v>
      </c>
      <c r="E924" s="17">
        <v>-10</v>
      </c>
      <c r="F924" s="17">
        <v>186</v>
      </c>
      <c r="G924" s="17">
        <v>638</v>
      </c>
      <c r="H924" s="37">
        <f t="shared" si="258"/>
        <v>14</v>
      </c>
      <c r="I924" s="37">
        <f>IF(H924&lt;'Roof Calculator'!$G$8, 1, 0)</f>
        <v>1</v>
      </c>
      <c r="J924" s="37">
        <f>IF(H924&gt;='Roof Calculator'!$G$8, 1, 0)</f>
        <v>0</v>
      </c>
      <c r="K924" s="37">
        <f t="shared" si="259"/>
        <v>14</v>
      </c>
      <c r="L924" s="37">
        <f t="shared" si="260"/>
        <v>0</v>
      </c>
      <c r="M924" s="37">
        <v>0</v>
      </c>
      <c r="N924" s="37">
        <f t="shared" si="261"/>
        <v>186</v>
      </c>
      <c r="O924" s="37">
        <v>0</v>
      </c>
      <c r="P924" s="37">
        <v>0</v>
      </c>
      <c r="Q924" s="21">
        <f t="shared" si="262"/>
        <v>39.790999999999997</v>
      </c>
      <c r="R924" s="21">
        <f t="shared" si="271"/>
        <v>38.583333333333321</v>
      </c>
      <c r="S924" s="21">
        <f t="shared" si="272"/>
        <v>-15.392507684404281</v>
      </c>
      <c r="T924" s="21">
        <f t="shared" si="263"/>
        <v>86.147999999999996</v>
      </c>
      <c r="U924" s="37">
        <f>VLOOKUP(Time_Zone, 'LSTM LookUp'!$B$5:$D$8, 3, FALSE)</f>
        <v>-75</v>
      </c>
      <c r="V924" s="21">
        <f t="shared" si="273"/>
        <v>-14.419669248491314</v>
      </c>
      <c r="W924" s="21">
        <f t="shared" si="264"/>
        <v>202.54308268787719</v>
      </c>
      <c r="X924" s="21">
        <f t="shared" si="265"/>
        <v>-544.9090563461159</v>
      </c>
      <c r="Y924" s="21">
        <f t="shared" si="266"/>
        <v>-358.9090563461159</v>
      </c>
      <c r="Z924" s="21">
        <f t="shared" si="274"/>
        <v>-113.76790229031469</v>
      </c>
      <c r="AA924" s="21">
        <f t="shared" si="267"/>
        <v>-113.76790229031469</v>
      </c>
      <c r="AB924" s="21">
        <f t="shared" si="268"/>
        <v>0</v>
      </c>
      <c r="AC924" s="21">
        <f t="shared" si="269"/>
        <v>0</v>
      </c>
      <c r="AD924" s="21">
        <f t="shared" si="275"/>
        <v>0</v>
      </c>
      <c r="AE924" s="21" t="str">
        <f t="shared" si="270"/>
        <v>2/7/15:00</v>
      </c>
    </row>
    <row r="925" spans="2:31">
      <c r="B925" s="37">
        <v>2</v>
      </c>
      <c r="C925" s="38">
        <v>7</v>
      </c>
      <c r="D925" s="39">
        <v>16</v>
      </c>
      <c r="E925" s="17">
        <v>-9.4</v>
      </c>
      <c r="F925" s="17">
        <v>112</v>
      </c>
      <c r="G925" s="17">
        <v>637</v>
      </c>
      <c r="H925" s="37">
        <f t="shared" si="258"/>
        <v>15.079999999999998</v>
      </c>
      <c r="I925" s="37">
        <f>IF(H925&lt;'Roof Calculator'!$G$8, 1, 0)</f>
        <v>1</v>
      </c>
      <c r="J925" s="37">
        <f>IF(H925&gt;='Roof Calculator'!$G$8, 1, 0)</f>
        <v>0</v>
      </c>
      <c r="K925" s="37">
        <f t="shared" si="259"/>
        <v>15.079999999999998</v>
      </c>
      <c r="L925" s="37">
        <f t="shared" si="260"/>
        <v>0</v>
      </c>
      <c r="M925" s="37">
        <v>0</v>
      </c>
      <c r="N925" s="37">
        <f t="shared" si="261"/>
        <v>112</v>
      </c>
      <c r="O925" s="37">
        <v>0</v>
      </c>
      <c r="P925" s="37">
        <v>0</v>
      </c>
      <c r="Q925" s="21">
        <f t="shared" si="262"/>
        <v>39.790999999999997</v>
      </c>
      <c r="R925" s="21">
        <f t="shared" si="271"/>
        <v>38.624999999999986</v>
      </c>
      <c r="S925" s="21">
        <f t="shared" si="272"/>
        <v>-15.379865908725796</v>
      </c>
      <c r="T925" s="21">
        <f t="shared" si="263"/>
        <v>86.147999999999996</v>
      </c>
      <c r="U925" s="37">
        <f>VLOOKUP(Time_Zone, 'LSTM LookUp'!$B$5:$D$8, 3, FALSE)</f>
        <v>-75</v>
      </c>
      <c r="V925" s="21">
        <f t="shared" si="273"/>
        <v>-14.42250122830664</v>
      </c>
      <c r="W925" s="21">
        <f t="shared" si="264"/>
        <v>217.54237469292332</v>
      </c>
      <c r="X925" s="21">
        <f t="shared" si="265"/>
        <v>-482.3185099817556</v>
      </c>
      <c r="Y925" s="21">
        <f t="shared" si="266"/>
        <v>-370.3185099817556</v>
      </c>
      <c r="Z925" s="21">
        <f t="shared" si="274"/>
        <v>-117.38449981956057</v>
      </c>
      <c r="AA925" s="21">
        <f t="shared" si="267"/>
        <v>-117.38449981956057</v>
      </c>
      <c r="AB925" s="21">
        <f t="shared" si="268"/>
        <v>0</v>
      </c>
      <c r="AC925" s="21">
        <f t="shared" si="269"/>
        <v>0</v>
      </c>
      <c r="AD925" s="21">
        <f t="shared" si="275"/>
        <v>0</v>
      </c>
      <c r="AE925" s="21" t="str">
        <f t="shared" si="270"/>
        <v>2/7/16:00</v>
      </c>
    </row>
    <row r="926" spans="2:31">
      <c r="B926" s="37">
        <v>2</v>
      </c>
      <c r="C926" s="38">
        <v>7</v>
      </c>
      <c r="D926" s="39">
        <v>17</v>
      </c>
      <c r="E926" s="17">
        <v>-9.4</v>
      </c>
      <c r="F926" s="17">
        <v>74</v>
      </c>
      <c r="G926" s="17">
        <v>536</v>
      </c>
      <c r="H926" s="37">
        <f t="shared" si="258"/>
        <v>15.079999999999998</v>
      </c>
      <c r="I926" s="37">
        <f>IF(H926&lt;'Roof Calculator'!$G$8, 1, 0)</f>
        <v>1</v>
      </c>
      <c r="J926" s="37">
        <f>IF(H926&gt;='Roof Calculator'!$G$8, 1, 0)</f>
        <v>0</v>
      </c>
      <c r="K926" s="37">
        <f t="shared" si="259"/>
        <v>15.079999999999998</v>
      </c>
      <c r="L926" s="37">
        <f t="shared" si="260"/>
        <v>0</v>
      </c>
      <c r="M926" s="37">
        <v>0</v>
      </c>
      <c r="N926" s="37">
        <f t="shared" si="261"/>
        <v>74</v>
      </c>
      <c r="O926" s="37">
        <v>0</v>
      </c>
      <c r="P926" s="37">
        <v>0</v>
      </c>
      <c r="Q926" s="21">
        <f t="shared" si="262"/>
        <v>39.790999999999997</v>
      </c>
      <c r="R926" s="21">
        <f t="shared" si="271"/>
        <v>38.66666666666665</v>
      </c>
      <c r="S926" s="21">
        <f t="shared" si="272"/>
        <v>-15.367216792731925</v>
      </c>
      <c r="T926" s="21">
        <f t="shared" si="263"/>
        <v>86.147999999999996</v>
      </c>
      <c r="U926" s="37">
        <f>VLOOKUP(Time_Zone, 'LSTM LookUp'!$B$5:$D$8, 3, FALSE)</f>
        <v>-75</v>
      </c>
      <c r="V926" s="21">
        <f t="shared" si="273"/>
        <v>-14.425310650428914</v>
      </c>
      <c r="W926" s="21">
        <f t="shared" si="264"/>
        <v>232.54167233739278</v>
      </c>
      <c r="X926" s="21">
        <f t="shared" si="265"/>
        <v>-332.43311915576595</v>
      </c>
      <c r="Y926" s="21">
        <f t="shared" si="266"/>
        <v>-258.43311915576595</v>
      </c>
      <c r="Z926" s="21">
        <f t="shared" si="274"/>
        <v>-81.918785076130945</v>
      </c>
      <c r="AA926" s="21">
        <f t="shared" si="267"/>
        <v>-81.918785076130945</v>
      </c>
      <c r="AB926" s="21">
        <f t="shared" si="268"/>
        <v>0</v>
      </c>
      <c r="AC926" s="21">
        <f t="shared" si="269"/>
        <v>0</v>
      </c>
      <c r="AD926" s="21">
        <f t="shared" si="275"/>
        <v>0</v>
      </c>
      <c r="AE926" s="21" t="str">
        <f t="shared" si="270"/>
        <v>2/7/17:00</v>
      </c>
    </row>
    <row r="927" spans="2:31">
      <c r="B927" s="37">
        <v>2</v>
      </c>
      <c r="C927" s="38">
        <v>7</v>
      </c>
      <c r="D927" s="39">
        <v>18</v>
      </c>
      <c r="E927" s="17">
        <v>-11.7</v>
      </c>
      <c r="F927" s="17">
        <v>48</v>
      </c>
      <c r="G927" s="17">
        <v>171</v>
      </c>
      <c r="H927" s="37">
        <f t="shared" si="258"/>
        <v>10.940000000000001</v>
      </c>
      <c r="I927" s="37">
        <f>IF(H927&lt;'Roof Calculator'!$G$8, 1, 0)</f>
        <v>1</v>
      </c>
      <c r="J927" s="37">
        <f>IF(H927&gt;='Roof Calculator'!$G$8, 1, 0)</f>
        <v>0</v>
      </c>
      <c r="K927" s="37">
        <f t="shared" si="259"/>
        <v>10.940000000000001</v>
      </c>
      <c r="L927" s="37">
        <f t="shared" si="260"/>
        <v>0</v>
      </c>
      <c r="M927" s="37">
        <v>0</v>
      </c>
      <c r="N927" s="37">
        <f t="shared" si="261"/>
        <v>48</v>
      </c>
      <c r="O927" s="37">
        <v>0</v>
      </c>
      <c r="P927" s="37">
        <v>0</v>
      </c>
      <c r="Q927" s="21">
        <f t="shared" si="262"/>
        <v>39.790999999999997</v>
      </c>
      <c r="R927" s="21">
        <f t="shared" si="271"/>
        <v>38.708333333333314</v>
      </c>
      <c r="S927" s="21">
        <f t="shared" si="272"/>
        <v>-15.354560343649641</v>
      </c>
      <c r="T927" s="21">
        <f t="shared" si="263"/>
        <v>86.147999999999996</v>
      </c>
      <c r="U927" s="37">
        <f>VLOOKUP(Time_Zone, 'LSTM LookUp'!$B$5:$D$8, 3, FALSE)</f>
        <v>-75</v>
      </c>
      <c r="V927" s="21">
        <f t="shared" si="273"/>
        <v>-14.428097515868375</v>
      </c>
      <c r="W927" s="21">
        <f t="shared" si="264"/>
        <v>247.54097562103291</v>
      </c>
      <c r="X927" s="21">
        <f t="shared" si="265"/>
        <v>-77.381944491392773</v>
      </c>
      <c r="Y927" s="21">
        <f t="shared" si="266"/>
        <v>-29.381944491392773</v>
      </c>
      <c r="Z927" s="21">
        <f t="shared" si="274"/>
        <v>-9.3135632297131306</v>
      </c>
      <c r="AA927" s="21">
        <f t="shared" si="267"/>
        <v>-9.3135632297131306</v>
      </c>
      <c r="AB927" s="21">
        <f t="shared" si="268"/>
        <v>0</v>
      </c>
      <c r="AC927" s="21">
        <f t="shared" si="269"/>
        <v>0</v>
      </c>
      <c r="AD927" s="21">
        <f t="shared" si="275"/>
        <v>0</v>
      </c>
      <c r="AE927" s="21" t="str">
        <f t="shared" si="270"/>
        <v>2/7/18:00</v>
      </c>
    </row>
    <row r="928" spans="2:31">
      <c r="B928" s="37">
        <v>2</v>
      </c>
      <c r="C928" s="38">
        <v>7</v>
      </c>
      <c r="D928" s="39">
        <v>19</v>
      </c>
      <c r="E928" s="17">
        <v>-13.3</v>
      </c>
      <c r="F928" s="17">
        <v>1</v>
      </c>
      <c r="G928" s="17">
        <v>1</v>
      </c>
      <c r="H928" s="37">
        <f t="shared" si="258"/>
        <v>8.0599999999999987</v>
      </c>
      <c r="I928" s="37">
        <f>IF(H928&lt;'Roof Calculator'!$G$8, 1, 0)</f>
        <v>1</v>
      </c>
      <c r="J928" s="37">
        <f>IF(H928&gt;='Roof Calculator'!$G$8, 1, 0)</f>
        <v>0</v>
      </c>
      <c r="K928" s="37">
        <f t="shared" si="259"/>
        <v>8.0599999999999987</v>
      </c>
      <c r="L928" s="37">
        <f t="shared" si="260"/>
        <v>0</v>
      </c>
      <c r="M928" s="37">
        <v>0</v>
      </c>
      <c r="N928" s="37">
        <f t="shared" si="261"/>
        <v>1</v>
      </c>
      <c r="O928" s="37">
        <v>0</v>
      </c>
      <c r="P928" s="37">
        <v>0</v>
      </c>
      <c r="Q928" s="21">
        <f t="shared" si="262"/>
        <v>39.790999999999997</v>
      </c>
      <c r="R928" s="21">
        <f t="shared" si="271"/>
        <v>38.749999999999979</v>
      </c>
      <c r="S928" s="21">
        <f t="shared" si="272"/>
        <v>-15.341896568706929</v>
      </c>
      <c r="T928" s="21">
        <f t="shared" si="263"/>
        <v>86.147999999999996</v>
      </c>
      <c r="U928" s="37">
        <f>VLOOKUP(Time_Zone, 'LSTM LookUp'!$B$5:$D$8, 3, FALSE)</f>
        <v>-75</v>
      </c>
      <c r="V928" s="21">
        <f t="shared" si="273"/>
        <v>-14.430861825678008</v>
      </c>
      <c r="W928" s="21">
        <f t="shared" si="264"/>
        <v>262.54028454358053</v>
      </c>
      <c r="X928" s="21">
        <f t="shared" si="265"/>
        <v>-0.26553081869674799</v>
      </c>
      <c r="Y928" s="21">
        <f t="shared" si="266"/>
        <v>0.73446918130325201</v>
      </c>
      <c r="Z928" s="21">
        <f t="shared" si="274"/>
        <v>0.23281390250898329</v>
      </c>
      <c r="AA928" s="21">
        <f t="shared" si="267"/>
        <v>0.23281390250898329</v>
      </c>
      <c r="AB928" s="21">
        <f t="shared" si="268"/>
        <v>0</v>
      </c>
      <c r="AC928" s="21">
        <f t="shared" si="269"/>
        <v>0</v>
      </c>
      <c r="AD928" s="21">
        <f t="shared" si="275"/>
        <v>0</v>
      </c>
      <c r="AE928" s="21" t="str">
        <f t="shared" si="270"/>
        <v>2/7/19:00</v>
      </c>
    </row>
    <row r="929" spans="2:31">
      <c r="B929" s="37">
        <v>2</v>
      </c>
      <c r="C929" s="38">
        <v>7</v>
      </c>
      <c r="D929" s="39">
        <v>20</v>
      </c>
      <c r="E929" s="17">
        <v>-13.9</v>
      </c>
      <c r="F929" s="17">
        <v>0</v>
      </c>
      <c r="G929" s="17">
        <v>0</v>
      </c>
      <c r="H929" s="37">
        <f t="shared" si="258"/>
        <v>6.9799999999999969</v>
      </c>
      <c r="I929" s="37">
        <f>IF(H929&lt;'Roof Calculator'!$G$8, 1, 0)</f>
        <v>1</v>
      </c>
      <c r="J929" s="37">
        <f>IF(H929&gt;='Roof Calculator'!$G$8, 1, 0)</f>
        <v>0</v>
      </c>
      <c r="K929" s="37">
        <f t="shared" si="259"/>
        <v>6.9799999999999969</v>
      </c>
      <c r="L929" s="37">
        <f t="shared" si="260"/>
        <v>0</v>
      </c>
      <c r="M929" s="37">
        <v>0</v>
      </c>
      <c r="N929" s="37">
        <f t="shared" si="261"/>
        <v>0</v>
      </c>
      <c r="O929" s="37">
        <v>0</v>
      </c>
      <c r="P929" s="37">
        <v>0</v>
      </c>
      <c r="Q929" s="21">
        <f t="shared" si="262"/>
        <v>39.790999999999997</v>
      </c>
      <c r="R929" s="21">
        <f t="shared" si="271"/>
        <v>38.791666666666643</v>
      </c>
      <c r="S929" s="21">
        <f t="shared" si="272"/>
        <v>-15.329225475132766</v>
      </c>
      <c r="T929" s="21">
        <f t="shared" si="263"/>
        <v>86.147999999999996</v>
      </c>
      <c r="U929" s="37">
        <f>VLOOKUP(Time_Zone, 'LSTM LookUp'!$B$5:$D$8, 3, FALSE)</f>
        <v>-75</v>
      </c>
      <c r="V929" s="21">
        <f t="shared" si="273"/>
        <v>-14.433603580953553</v>
      </c>
      <c r="W929" s="21">
        <f t="shared" si="264"/>
        <v>277.53959910476158</v>
      </c>
      <c r="X929" s="21">
        <f t="shared" si="265"/>
        <v>0</v>
      </c>
      <c r="Y929" s="21">
        <f t="shared" si="266"/>
        <v>0</v>
      </c>
      <c r="Z929" s="21">
        <f t="shared" si="274"/>
        <v>0</v>
      </c>
      <c r="AA929" s="21">
        <f t="shared" si="267"/>
        <v>0</v>
      </c>
      <c r="AB929" s="21">
        <f t="shared" si="268"/>
        <v>0</v>
      </c>
      <c r="AC929" s="21">
        <f t="shared" si="269"/>
        <v>0</v>
      </c>
      <c r="AD929" s="21">
        <f t="shared" si="275"/>
        <v>0</v>
      </c>
      <c r="AE929" s="21" t="str">
        <f t="shared" si="270"/>
        <v>2/7/20:00</v>
      </c>
    </row>
    <row r="930" spans="2:31">
      <c r="B930" s="37">
        <v>2</v>
      </c>
      <c r="C930" s="38">
        <v>7</v>
      </c>
      <c r="D930" s="39">
        <v>21</v>
      </c>
      <c r="E930" s="17">
        <v>-15</v>
      </c>
      <c r="F930" s="17">
        <v>0</v>
      </c>
      <c r="G930" s="17">
        <v>0</v>
      </c>
      <c r="H930" s="37">
        <f t="shared" si="258"/>
        <v>5</v>
      </c>
      <c r="I930" s="37">
        <f>IF(H930&lt;'Roof Calculator'!$G$8, 1, 0)</f>
        <v>1</v>
      </c>
      <c r="J930" s="37">
        <f>IF(H930&gt;='Roof Calculator'!$G$8, 1, 0)</f>
        <v>0</v>
      </c>
      <c r="K930" s="37">
        <f t="shared" si="259"/>
        <v>5</v>
      </c>
      <c r="L930" s="37">
        <f t="shared" si="260"/>
        <v>0</v>
      </c>
      <c r="M930" s="37">
        <v>0</v>
      </c>
      <c r="N930" s="37">
        <f t="shared" si="261"/>
        <v>0</v>
      </c>
      <c r="O930" s="37">
        <v>0</v>
      </c>
      <c r="P930" s="37">
        <v>0</v>
      </c>
      <c r="Q930" s="21">
        <f t="shared" si="262"/>
        <v>39.790999999999997</v>
      </c>
      <c r="R930" s="21">
        <f t="shared" si="271"/>
        <v>38.833333333333307</v>
      </c>
      <c r="S930" s="21">
        <f t="shared" si="272"/>
        <v>-15.316547070157123</v>
      </c>
      <c r="T930" s="21">
        <f t="shared" si="263"/>
        <v>86.147999999999996</v>
      </c>
      <c r="U930" s="37">
        <f>VLOOKUP(Time_Zone, 'LSTM LookUp'!$B$5:$D$8, 3, FALSE)</f>
        <v>-75</v>
      </c>
      <c r="V930" s="21">
        <f t="shared" si="273"/>
        <v>-14.436322782833473</v>
      </c>
      <c r="W930" s="21">
        <f t="shared" si="264"/>
        <v>292.53891930429165</v>
      </c>
      <c r="X930" s="21">
        <f t="shared" si="265"/>
        <v>0</v>
      </c>
      <c r="Y930" s="21">
        <f t="shared" si="266"/>
        <v>0</v>
      </c>
      <c r="Z930" s="21">
        <f t="shared" si="274"/>
        <v>0</v>
      </c>
      <c r="AA930" s="21">
        <f t="shared" si="267"/>
        <v>0</v>
      </c>
      <c r="AB930" s="21">
        <f t="shared" si="268"/>
        <v>0</v>
      </c>
      <c r="AC930" s="21">
        <f t="shared" si="269"/>
        <v>0</v>
      </c>
      <c r="AD930" s="21">
        <f t="shared" si="275"/>
        <v>0</v>
      </c>
      <c r="AE930" s="21" t="str">
        <f t="shared" si="270"/>
        <v>2/7/21:00</v>
      </c>
    </row>
    <row r="931" spans="2:31">
      <c r="B931" s="37">
        <v>2</v>
      </c>
      <c r="C931" s="38">
        <v>7</v>
      </c>
      <c r="D931" s="39">
        <v>22</v>
      </c>
      <c r="E931" s="17">
        <v>-15.6</v>
      </c>
      <c r="F931" s="17">
        <v>0</v>
      </c>
      <c r="G931" s="17">
        <v>0</v>
      </c>
      <c r="H931" s="37">
        <f t="shared" si="258"/>
        <v>3.9199999999999982</v>
      </c>
      <c r="I931" s="37">
        <f>IF(H931&lt;'Roof Calculator'!$G$8, 1, 0)</f>
        <v>1</v>
      </c>
      <c r="J931" s="37">
        <f>IF(H931&gt;='Roof Calculator'!$G$8, 1, 0)</f>
        <v>0</v>
      </c>
      <c r="K931" s="37">
        <f t="shared" si="259"/>
        <v>3.9199999999999982</v>
      </c>
      <c r="L931" s="37">
        <f t="shared" si="260"/>
        <v>0</v>
      </c>
      <c r="M931" s="37">
        <v>0</v>
      </c>
      <c r="N931" s="37">
        <f t="shared" si="261"/>
        <v>0</v>
      </c>
      <c r="O931" s="37">
        <v>0</v>
      </c>
      <c r="P931" s="37">
        <v>0</v>
      </c>
      <c r="Q931" s="21">
        <f t="shared" si="262"/>
        <v>39.790999999999997</v>
      </c>
      <c r="R931" s="21">
        <f t="shared" si="271"/>
        <v>38.874999999999972</v>
      </c>
      <c r="S931" s="21">
        <f t="shared" si="272"/>
        <v>-15.303861361010949</v>
      </c>
      <c r="T931" s="21">
        <f t="shared" si="263"/>
        <v>86.147999999999996</v>
      </c>
      <c r="U931" s="37">
        <f>VLOOKUP(Time_Zone, 'LSTM LookUp'!$B$5:$D$8, 3, FALSE)</f>
        <v>-75</v>
      </c>
      <c r="V931" s="21">
        <f t="shared" si="273"/>
        <v>-14.439019432498984</v>
      </c>
      <c r="W931" s="21">
        <f t="shared" si="264"/>
        <v>307.53824514187522</v>
      </c>
      <c r="X931" s="21">
        <f t="shared" si="265"/>
        <v>0</v>
      </c>
      <c r="Y931" s="21">
        <f t="shared" si="266"/>
        <v>0</v>
      </c>
      <c r="Z931" s="21">
        <f t="shared" si="274"/>
        <v>0</v>
      </c>
      <c r="AA931" s="21">
        <f t="shared" si="267"/>
        <v>0</v>
      </c>
      <c r="AB931" s="21">
        <f t="shared" si="268"/>
        <v>0</v>
      </c>
      <c r="AC931" s="21">
        <f t="shared" si="269"/>
        <v>0</v>
      </c>
      <c r="AD931" s="21">
        <f t="shared" si="275"/>
        <v>0</v>
      </c>
      <c r="AE931" s="21" t="str">
        <f t="shared" si="270"/>
        <v>2/7/22:00</v>
      </c>
    </row>
    <row r="932" spans="2:31">
      <c r="B932" s="37">
        <v>2</v>
      </c>
      <c r="C932" s="38">
        <v>7</v>
      </c>
      <c r="D932" s="39">
        <v>23</v>
      </c>
      <c r="E932" s="17">
        <v>-15</v>
      </c>
      <c r="F932" s="17">
        <v>0</v>
      </c>
      <c r="G932" s="17">
        <v>0</v>
      </c>
      <c r="H932" s="37">
        <f t="shared" si="258"/>
        <v>5</v>
      </c>
      <c r="I932" s="37">
        <f>IF(H932&lt;'Roof Calculator'!$G$8, 1, 0)</f>
        <v>1</v>
      </c>
      <c r="J932" s="37">
        <f>IF(H932&gt;='Roof Calculator'!$G$8, 1, 0)</f>
        <v>0</v>
      </c>
      <c r="K932" s="37">
        <f t="shared" si="259"/>
        <v>5</v>
      </c>
      <c r="L932" s="37">
        <f t="shared" si="260"/>
        <v>0</v>
      </c>
      <c r="M932" s="37">
        <v>0</v>
      </c>
      <c r="N932" s="37">
        <f t="shared" si="261"/>
        <v>0</v>
      </c>
      <c r="O932" s="37">
        <v>0</v>
      </c>
      <c r="P932" s="37">
        <v>0</v>
      </c>
      <c r="Q932" s="21">
        <f t="shared" si="262"/>
        <v>39.790999999999997</v>
      </c>
      <c r="R932" s="21">
        <f t="shared" si="271"/>
        <v>38.916666666666636</v>
      </c>
      <c r="S932" s="21">
        <f t="shared" si="272"/>
        <v>-15.291168354926175</v>
      </c>
      <c r="T932" s="21">
        <f t="shared" si="263"/>
        <v>86.147999999999996</v>
      </c>
      <c r="U932" s="37">
        <f>VLOOKUP(Time_Zone, 'LSTM LookUp'!$B$5:$D$8, 3, FALSE)</f>
        <v>-75</v>
      </c>
      <c r="V932" s="21">
        <f t="shared" si="273"/>
        <v>-14.441693531174016</v>
      </c>
      <c r="W932" s="21">
        <f t="shared" si="264"/>
        <v>322.53757661720653</v>
      </c>
      <c r="X932" s="21">
        <f t="shared" si="265"/>
        <v>0</v>
      </c>
      <c r="Y932" s="21">
        <f t="shared" si="266"/>
        <v>0</v>
      </c>
      <c r="Z932" s="21">
        <f t="shared" si="274"/>
        <v>0</v>
      </c>
      <c r="AA932" s="21">
        <f t="shared" si="267"/>
        <v>0</v>
      </c>
      <c r="AB932" s="21">
        <f t="shared" si="268"/>
        <v>0</v>
      </c>
      <c r="AC932" s="21">
        <f t="shared" si="269"/>
        <v>0</v>
      </c>
      <c r="AD932" s="21">
        <f t="shared" si="275"/>
        <v>0</v>
      </c>
      <c r="AE932" s="21" t="str">
        <f t="shared" si="270"/>
        <v>2/7/23:00</v>
      </c>
    </row>
    <row r="933" spans="2:31">
      <c r="B933" s="37">
        <v>2</v>
      </c>
      <c r="C933" s="38">
        <v>7</v>
      </c>
      <c r="D933" s="39">
        <v>24</v>
      </c>
      <c r="E933" s="17">
        <v>-15.6</v>
      </c>
      <c r="F933" s="17">
        <v>0</v>
      </c>
      <c r="G933" s="17">
        <v>0</v>
      </c>
      <c r="H933" s="37">
        <f t="shared" si="258"/>
        <v>3.9199999999999982</v>
      </c>
      <c r="I933" s="37">
        <f>IF(H933&lt;'Roof Calculator'!$G$8, 1, 0)</f>
        <v>1</v>
      </c>
      <c r="J933" s="37">
        <f>IF(H933&gt;='Roof Calculator'!$G$8, 1, 0)</f>
        <v>0</v>
      </c>
      <c r="K933" s="37">
        <f t="shared" si="259"/>
        <v>3.9199999999999982</v>
      </c>
      <c r="L933" s="37">
        <f t="shared" si="260"/>
        <v>0</v>
      </c>
      <c r="M933" s="37">
        <v>0</v>
      </c>
      <c r="N933" s="37">
        <f t="shared" si="261"/>
        <v>0</v>
      </c>
      <c r="O933" s="37">
        <v>0</v>
      </c>
      <c r="P933" s="37">
        <v>0</v>
      </c>
      <c r="Q933" s="21">
        <f t="shared" si="262"/>
        <v>39.790999999999997</v>
      </c>
      <c r="R933" s="21">
        <f t="shared" si="271"/>
        <v>38.9583333333333</v>
      </c>
      <c r="S933" s="21">
        <f t="shared" si="272"/>
        <v>-15.278468059135731</v>
      </c>
      <c r="T933" s="21">
        <f t="shared" si="263"/>
        <v>86.147999999999996</v>
      </c>
      <c r="U933" s="37">
        <f>VLOOKUP(Time_Zone, 'LSTM LookUp'!$B$5:$D$8, 3, FALSE)</f>
        <v>-75</v>
      </c>
      <c r="V933" s="21">
        <f t="shared" si="273"/>
        <v>-14.44434508012522</v>
      </c>
      <c r="W933" s="21">
        <f t="shared" si="264"/>
        <v>337.53691372996872</v>
      </c>
      <c r="X933" s="21">
        <f t="shared" si="265"/>
        <v>0</v>
      </c>
      <c r="Y933" s="21">
        <f t="shared" si="266"/>
        <v>0</v>
      </c>
      <c r="Z933" s="21">
        <f t="shared" si="274"/>
        <v>0</v>
      </c>
      <c r="AA933" s="21">
        <f t="shared" si="267"/>
        <v>0</v>
      </c>
      <c r="AB933" s="21">
        <f t="shared" si="268"/>
        <v>0</v>
      </c>
      <c r="AC933" s="21">
        <f t="shared" si="269"/>
        <v>0</v>
      </c>
      <c r="AD933" s="21">
        <f t="shared" si="275"/>
        <v>0</v>
      </c>
      <c r="AE933" s="21" t="str">
        <f t="shared" si="270"/>
        <v>2/7/24:00</v>
      </c>
    </row>
    <row r="934" spans="2:31">
      <c r="B934" s="37">
        <v>2</v>
      </c>
      <c r="C934" s="38">
        <v>8</v>
      </c>
      <c r="D934" s="39">
        <v>1</v>
      </c>
      <c r="E934" s="17">
        <v>-16.7</v>
      </c>
      <c r="F934" s="17">
        <v>0</v>
      </c>
      <c r="G934" s="17">
        <v>0</v>
      </c>
      <c r="H934" s="37">
        <f t="shared" si="258"/>
        <v>1.9400000000000048</v>
      </c>
      <c r="I934" s="37">
        <f>IF(H934&lt;'Roof Calculator'!$G$8, 1, 0)</f>
        <v>1</v>
      </c>
      <c r="J934" s="37">
        <f>IF(H934&gt;='Roof Calculator'!$G$8, 1, 0)</f>
        <v>0</v>
      </c>
      <c r="K934" s="37">
        <f t="shared" si="259"/>
        <v>1.9400000000000048</v>
      </c>
      <c r="L934" s="37">
        <f t="shared" si="260"/>
        <v>0</v>
      </c>
      <c r="M934" s="37">
        <v>0</v>
      </c>
      <c r="N934" s="37">
        <f t="shared" si="261"/>
        <v>0</v>
      </c>
      <c r="O934" s="37">
        <v>0</v>
      </c>
      <c r="P934" s="37">
        <v>0</v>
      </c>
      <c r="Q934" s="21">
        <f t="shared" si="262"/>
        <v>39.790999999999997</v>
      </c>
      <c r="R934" s="21">
        <f t="shared" si="271"/>
        <v>38.999999999999964</v>
      </c>
      <c r="S934" s="21">
        <f t="shared" si="272"/>
        <v>-15.265760480873476</v>
      </c>
      <c r="T934" s="21">
        <f t="shared" si="263"/>
        <v>86.147999999999996</v>
      </c>
      <c r="U934" s="37">
        <f>VLOOKUP(Time_Zone, 'LSTM LookUp'!$B$5:$D$8, 3, FALSE)</f>
        <v>-75</v>
      </c>
      <c r="V934" s="21">
        <f t="shared" si="273"/>
        <v>-14.44697408066197</v>
      </c>
      <c r="W934" s="21">
        <f t="shared" si="264"/>
        <v>-7.4637435201655133</v>
      </c>
      <c r="X934" s="21">
        <f t="shared" si="265"/>
        <v>0</v>
      </c>
      <c r="Y934" s="21">
        <f t="shared" si="266"/>
        <v>0</v>
      </c>
      <c r="Z934" s="21">
        <f t="shared" si="274"/>
        <v>0</v>
      </c>
      <c r="AA934" s="21">
        <f t="shared" si="267"/>
        <v>0</v>
      </c>
      <c r="AB934" s="21">
        <f t="shared" si="268"/>
        <v>0</v>
      </c>
      <c r="AC934" s="21">
        <f t="shared" si="269"/>
        <v>0</v>
      </c>
      <c r="AD934" s="21">
        <f t="shared" si="275"/>
        <v>0</v>
      </c>
      <c r="AE934" s="21" t="str">
        <f t="shared" si="270"/>
        <v>2/8/1:00</v>
      </c>
    </row>
    <row r="935" spans="2:31">
      <c r="B935" s="37">
        <v>2</v>
      </c>
      <c r="C935" s="38">
        <v>8</v>
      </c>
      <c r="D935" s="39">
        <v>2</v>
      </c>
      <c r="E935" s="17">
        <v>-17.2</v>
      </c>
      <c r="F935" s="17">
        <v>0</v>
      </c>
      <c r="G935" s="17">
        <v>0</v>
      </c>
      <c r="H935" s="37">
        <f t="shared" si="258"/>
        <v>1.0400000000000027</v>
      </c>
      <c r="I935" s="37">
        <f>IF(H935&lt;'Roof Calculator'!$G$8, 1, 0)</f>
        <v>1</v>
      </c>
      <c r="J935" s="37">
        <f>IF(H935&gt;='Roof Calculator'!$G$8, 1, 0)</f>
        <v>0</v>
      </c>
      <c r="K935" s="37">
        <f t="shared" si="259"/>
        <v>1.0400000000000027</v>
      </c>
      <c r="L935" s="37">
        <f t="shared" si="260"/>
        <v>0</v>
      </c>
      <c r="M935" s="37">
        <v>0</v>
      </c>
      <c r="N935" s="37">
        <f t="shared" si="261"/>
        <v>0</v>
      </c>
      <c r="O935" s="37">
        <v>0</v>
      </c>
      <c r="P935" s="37">
        <v>0</v>
      </c>
      <c r="Q935" s="21">
        <f t="shared" si="262"/>
        <v>39.790999999999997</v>
      </c>
      <c r="R935" s="21">
        <f t="shared" si="271"/>
        <v>39.041666666666629</v>
      </c>
      <c r="S935" s="21">
        <f t="shared" si="272"/>
        <v>-15.253045627374256</v>
      </c>
      <c r="T935" s="21">
        <f t="shared" si="263"/>
        <v>86.147999999999996</v>
      </c>
      <c r="U935" s="37">
        <f>VLOOKUP(Time_Zone, 'LSTM LookUp'!$B$5:$D$8, 3, FALSE)</f>
        <v>-75</v>
      </c>
      <c r="V935" s="21">
        <f t="shared" si="273"/>
        <v>-14.449580534136354</v>
      </c>
      <c r="W935" s="21">
        <f t="shared" si="264"/>
        <v>7.535604866465917</v>
      </c>
      <c r="X935" s="21">
        <f t="shared" si="265"/>
        <v>0</v>
      </c>
      <c r="Y935" s="21">
        <f t="shared" si="266"/>
        <v>0</v>
      </c>
      <c r="Z935" s="21">
        <f t="shared" si="274"/>
        <v>0</v>
      </c>
      <c r="AA935" s="21">
        <f t="shared" si="267"/>
        <v>0</v>
      </c>
      <c r="AB935" s="21">
        <f t="shared" si="268"/>
        <v>0</v>
      </c>
      <c r="AC935" s="21">
        <f t="shared" si="269"/>
        <v>0</v>
      </c>
      <c r="AD935" s="21">
        <f t="shared" si="275"/>
        <v>0</v>
      </c>
      <c r="AE935" s="21" t="str">
        <f t="shared" si="270"/>
        <v>2/8/2:00</v>
      </c>
    </row>
    <row r="936" spans="2:31">
      <c r="B936" s="37">
        <v>2</v>
      </c>
      <c r="C936" s="38">
        <v>8</v>
      </c>
      <c r="D936" s="39">
        <v>3</v>
      </c>
      <c r="E936" s="17">
        <v>-17.8</v>
      </c>
      <c r="F936" s="17">
        <v>0</v>
      </c>
      <c r="G936" s="17">
        <v>0</v>
      </c>
      <c r="H936" s="37">
        <f t="shared" si="258"/>
        <v>-4.0000000000006253E-2</v>
      </c>
      <c r="I936" s="37">
        <f>IF(H936&lt;'Roof Calculator'!$G$8, 1, 0)</f>
        <v>1</v>
      </c>
      <c r="J936" s="37">
        <f>IF(H936&gt;='Roof Calculator'!$G$8, 1, 0)</f>
        <v>0</v>
      </c>
      <c r="K936" s="37">
        <f t="shared" si="259"/>
        <v>-4.0000000000006253E-2</v>
      </c>
      <c r="L936" s="37">
        <f t="shared" si="260"/>
        <v>0</v>
      </c>
      <c r="M936" s="37">
        <v>0</v>
      </c>
      <c r="N936" s="37">
        <f t="shared" si="261"/>
        <v>0</v>
      </c>
      <c r="O936" s="37">
        <v>0</v>
      </c>
      <c r="P936" s="37">
        <v>0</v>
      </c>
      <c r="Q936" s="21">
        <f t="shared" si="262"/>
        <v>39.790999999999997</v>
      </c>
      <c r="R936" s="21">
        <f t="shared" si="271"/>
        <v>39.083333333333293</v>
      </c>
      <c r="S936" s="21">
        <f t="shared" si="272"/>
        <v>-15.240323505873876</v>
      </c>
      <c r="T936" s="21">
        <f t="shared" si="263"/>
        <v>86.147999999999996</v>
      </c>
      <c r="U936" s="37">
        <f>VLOOKUP(Time_Zone, 'LSTM LookUp'!$B$5:$D$8, 3, FALSE)</f>
        <v>-75</v>
      </c>
      <c r="V936" s="21">
        <f t="shared" si="273"/>
        <v>-14.452164441943143</v>
      </c>
      <c r="W936" s="21">
        <f t="shared" si="264"/>
        <v>22.534958889514201</v>
      </c>
      <c r="X936" s="21">
        <f t="shared" si="265"/>
        <v>0</v>
      </c>
      <c r="Y936" s="21">
        <f t="shared" si="266"/>
        <v>0</v>
      </c>
      <c r="Z936" s="21">
        <f t="shared" si="274"/>
        <v>0</v>
      </c>
      <c r="AA936" s="21">
        <f t="shared" si="267"/>
        <v>0</v>
      </c>
      <c r="AB936" s="21">
        <f t="shared" si="268"/>
        <v>0</v>
      </c>
      <c r="AC936" s="21">
        <f t="shared" si="269"/>
        <v>0</v>
      </c>
      <c r="AD936" s="21">
        <f t="shared" si="275"/>
        <v>0</v>
      </c>
      <c r="AE936" s="21" t="str">
        <f t="shared" si="270"/>
        <v>2/8/3:00</v>
      </c>
    </row>
    <row r="937" spans="2:31">
      <c r="B937" s="37">
        <v>2</v>
      </c>
      <c r="C937" s="38">
        <v>8</v>
      </c>
      <c r="D937" s="39">
        <v>4</v>
      </c>
      <c r="E937" s="17">
        <v>-17.8</v>
      </c>
      <c r="F937" s="17">
        <v>0</v>
      </c>
      <c r="G937" s="17">
        <v>0</v>
      </c>
      <c r="H937" s="37">
        <f t="shared" si="258"/>
        <v>-4.0000000000006253E-2</v>
      </c>
      <c r="I937" s="37">
        <f>IF(H937&lt;'Roof Calculator'!$G$8, 1, 0)</f>
        <v>1</v>
      </c>
      <c r="J937" s="37">
        <f>IF(H937&gt;='Roof Calculator'!$G$8, 1, 0)</f>
        <v>0</v>
      </c>
      <c r="K937" s="37">
        <f t="shared" si="259"/>
        <v>-4.0000000000006253E-2</v>
      </c>
      <c r="L937" s="37">
        <f t="shared" si="260"/>
        <v>0</v>
      </c>
      <c r="M937" s="37">
        <v>0</v>
      </c>
      <c r="N937" s="37">
        <f t="shared" si="261"/>
        <v>0</v>
      </c>
      <c r="O937" s="37">
        <v>0</v>
      </c>
      <c r="P937" s="37">
        <v>0</v>
      </c>
      <c r="Q937" s="21">
        <f t="shared" si="262"/>
        <v>39.790999999999997</v>
      </c>
      <c r="R937" s="21">
        <f t="shared" si="271"/>
        <v>39.124999999999957</v>
      </c>
      <c r="S937" s="21">
        <f t="shared" si="272"/>
        <v>-15.227594123609075</v>
      </c>
      <c r="T937" s="21">
        <f t="shared" si="263"/>
        <v>86.147999999999996</v>
      </c>
      <c r="U937" s="37">
        <f>VLOOKUP(Time_Zone, 'LSTM LookUp'!$B$5:$D$8, 3, FALSE)</f>
        <v>-75</v>
      </c>
      <c r="V937" s="21">
        <f t="shared" si="273"/>
        <v>-14.454725805519827</v>
      </c>
      <c r="W937" s="21">
        <f t="shared" si="264"/>
        <v>37.534318548620021</v>
      </c>
      <c r="X937" s="21">
        <f t="shared" si="265"/>
        <v>0</v>
      </c>
      <c r="Y937" s="21">
        <f t="shared" si="266"/>
        <v>0</v>
      </c>
      <c r="Z937" s="21">
        <f t="shared" si="274"/>
        <v>0</v>
      </c>
      <c r="AA937" s="21">
        <f t="shared" si="267"/>
        <v>0</v>
      </c>
      <c r="AB937" s="21">
        <f t="shared" si="268"/>
        <v>0</v>
      </c>
      <c r="AC937" s="21">
        <f t="shared" si="269"/>
        <v>0</v>
      </c>
      <c r="AD937" s="21">
        <f t="shared" si="275"/>
        <v>0</v>
      </c>
      <c r="AE937" s="21" t="str">
        <f t="shared" si="270"/>
        <v>2/8/4:00</v>
      </c>
    </row>
    <row r="938" spans="2:31">
      <c r="B938" s="37">
        <v>2</v>
      </c>
      <c r="C938" s="38">
        <v>8</v>
      </c>
      <c r="D938" s="39">
        <v>5</v>
      </c>
      <c r="E938" s="17">
        <v>-19.399999999999999</v>
      </c>
      <c r="F938" s="17">
        <v>0</v>
      </c>
      <c r="G938" s="17">
        <v>0</v>
      </c>
      <c r="H938" s="37">
        <f t="shared" si="258"/>
        <v>-2.9200000000000017</v>
      </c>
      <c r="I938" s="37">
        <f>IF(H938&lt;'Roof Calculator'!$G$8, 1, 0)</f>
        <v>1</v>
      </c>
      <c r="J938" s="37">
        <f>IF(H938&gt;='Roof Calculator'!$G$8, 1, 0)</f>
        <v>0</v>
      </c>
      <c r="K938" s="37">
        <f t="shared" si="259"/>
        <v>-2.9200000000000017</v>
      </c>
      <c r="L938" s="37">
        <f t="shared" si="260"/>
        <v>0</v>
      </c>
      <c r="M938" s="37">
        <v>0</v>
      </c>
      <c r="N938" s="37">
        <f t="shared" si="261"/>
        <v>0</v>
      </c>
      <c r="O938" s="37">
        <v>0</v>
      </c>
      <c r="P938" s="37">
        <v>0</v>
      </c>
      <c r="Q938" s="21">
        <f t="shared" si="262"/>
        <v>39.790999999999997</v>
      </c>
      <c r="R938" s="21">
        <f t="shared" si="271"/>
        <v>39.166666666666622</v>
      </c>
      <c r="S938" s="21">
        <f t="shared" si="272"/>
        <v>-15.214857487817541</v>
      </c>
      <c r="T938" s="21">
        <f t="shared" si="263"/>
        <v>86.147999999999996</v>
      </c>
      <c r="U938" s="37">
        <f>VLOOKUP(Time_Zone, 'LSTM LookUp'!$B$5:$D$8, 3, FALSE)</f>
        <v>-75</v>
      </c>
      <c r="V938" s="21">
        <f t="shared" si="273"/>
        <v>-14.457264626346571</v>
      </c>
      <c r="W938" s="21">
        <f t="shared" si="264"/>
        <v>52.533683843413343</v>
      </c>
      <c r="X938" s="21">
        <f t="shared" si="265"/>
        <v>0</v>
      </c>
      <c r="Y938" s="21">
        <f t="shared" si="266"/>
        <v>0</v>
      </c>
      <c r="Z938" s="21">
        <f t="shared" si="274"/>
        <v>0</v>
      </c>
      <c r="AA938" s="21">
        <f t="shared" si="267"/>
        <v>0</v>
      </c>
      <c r="AB938" s="21">
        <f t="shared" si="268"/>
        <v>0</v>
      </c>
      <c r="AC938" s="21">
        <f t="shared" si="269"/>
        <v>0</v>
      </c>
      <c r="AD938" s="21">
        <f t="shared" si="275"/>
        <v>0</v>
      </c>
      <c r="AE938" s="21" t="str">
        <f t="shared" si="270"/>
        <v>2/8/5:00</v>
      </c>
    </row>
    <row r="939" spans="2:31">
      <c r="B939" s="37">
        <v>2</v>
      </c>
      <c r="C939" s="38">
        <v>8</v>
      </c>
      <c r="D939" s="39">
        <v>6</v>
      </c>
      <c r="E939" s="17">
        <v>-21.1</v>
      </c>
      <c r="F939" s="17">
        <v>0</v>
      </c>
      <c r="G939" s="17">
        <v>0</v>
      </c>
      <c r="H939" s="37">
        <f t="shared" si="258"/>
        <v>-5.980000000000004</v>
      </c>
      <c r="I939" s="37">
        <f>IF(H939&lt;'Roof Calculator'!$G$8, 1, 0)</f>
        <v>1</v>
      </c>
      <c r="J939" s="37">
        <f>IF(H939&gt;='Roof Calculator'!$G$8, 1, 0)</f>
        <v>0</v>
      </c>
      <c r="K939" s="37">
        <f t="shared" si="259"/>
        <v>-5.980000000000004</v>
      </c>
      <c r="L939" s="37">
        <f t="shared" si="260"/>
        <v>0</v>
      </c>
      <c r="M939" s="37">
        <v>0</v>
      </c>
      <c r="N939" s="37">
        <f t="shared" si="261"/>
        <v>0</v>
      </c>
      <c r="O939" s="37">
        <v>0</v>
      </c>
      <c r="P939" s="37">
        <v>0</v>
      </c>
      <c r="Q939" s="21">
        <f t="shared" si="262"/>
        <v>39.790999999999997</v>
      </c>
      <c r="R939" s="21">
        <f t="shared" si="271"/>
        <v>39.208333333333286</v>
      </c>
      <c r="S939" s="21">
        <f t="shared" si="272"/>
        <v>-15.202113605737914</v>
      </c>
      <c r="T939" s="21">
        <f t="shared" si="263"/>
        <v>86.147999999999996</v>
      </c>
      <c r="U939" s="37">
        <f>VLOOKUP(Time_Zone, 'LSTM LookUp'!$B$5:$D$8, 3, FALSE)</f>
        <v>-75</v>
      </c>
      <c r="V939" s="21">
        <f t="shared" si="273"/>
        <v>-14.459780905946234</v>
      </c>
      <c r="W939" s="21">
        <f t="shared" si="264"/>
        <v>67.533054773513442</v>
      </c>
      <c r="X939" s="21">
        <f t="shared" si="265"/>
        <v>0</v>
      </c>
      <c r="Y939" s="21">
        <f t="shared" si="266"/>
        <v>0</v>
      </c>
      <c r="Z939" s="21">
        <f t="shared" si="274"/>
        <v>0</v>
      </c>
      <c r="AA939" s="21">
        <f t="shared" si="267"/>
        <v>0</v>
      </c>
      <c r="AB939" s="21">
        <f t="shared" si="268"/>
        <v>0</v>
      </c>
      <c r="AC939" s="21">
        <f t="shared" si="269"/>
        <v>0</v>
      </c>
      <c r="AD939" s="21">
        <f t="shared" si="275"/>
        <v>0</v>
      </c>
      <c r="AE939" s="21" t="str">
        <f t="shared" si="270"/>
        <v>2/8/6:00</v>
      </c>
    </row>
    <row r="940" spans="2:31">
      <c r="B940" s="37">
        <v>2</v>
      </c>
      <c r="C940" s="38">
        <v>8</v>
      </c>
      <c r="D940" s="39">
        <v>7</v>
      </c>
      <c r="E940" s="17">
        <v>-20.6</v>
      </c>
      <c r="F940" s="17">
        <v>0</v>
      </c>
      <c r="G940" s="17">
        <v>0</v>
      </c>
      <c r="H940" s="37">
        <f t="shared" si="258"/>
        <v>-5.0799999999999983</v>
      </c>
      <c r="I940" s="37">
        <f>IF(H940&lt;'Roof Calculator'!$G$8, 1, 0)</f>
        <v>1</v>
      </c>
      <c r="J940" s="37">
        <f>IF(H940&gt;='Roof Calculator'!$G$8, 1, 0)</f>
        <v>0</v>
      </c>
      <c r="K940" s="37">
        <f t="shared" si="259"/>
        <v>-5.0799999999999983</v>
      </c>
      <c r="L940" s="37">
        <f t="shared" si="260"/>
        <v>0</v>
      </c>
      <c r="M940" s="37">
        <v>0</v>
      </c>
      <c r="N940" s="37">
        <f t="shared" si="261"/>
        <v>0</v>
      </c>
      <c r="O940" s="37">
        <v>0</v>
      </c>
      <c r="P940" s="37">
        <v>0</v>
      </c>
      <c r="Q940" s="21">
        <f t="shared" si="262"/>
        <v>39.790999999999997</v>
      </c>
      <c r="R940" s="21">
        <f t="shared" si="271"/>
        <v>39.24999999999995</v>
      </c>
      <c r="S940" s="21">
        <f t="shared" si="272"/>
        <v>-15.189362484609752</v>
      </c>
      <c r="T940" s="21">
        <f t="shared" si="263"/>
        <v>86.147999999999996</v>
      </c>
      <c r="U940" s="37">
        <f>VLOOKUP(Time_Zone, 'LSTM LookUp'!$B$5:$D$8, 3, FALSE)</f>
        <v>-75</v>
      </c>
      <c r="V940" s="21">
        <f t="shared" si="273"/>
        <v>-14.462274645884342</v>
      </c>
      <c r="W940" s="21">
        <f t="shared" si="264"/>
        <v>82.532431338528937</v>
      </c>
      <c r="X940" s="21">
        <f t="shared" si="265"/>
        <v>0</v>
      </c>
      <c r="Y940" s="21">
        <f t="shared" si="266"/>
        <v>0</v>
      </c>
      <c r="Z940" s="21">
        <f t="shared" si="274"/>
        <v>0</v>
      </c>
      <c r="AA940" s="21">
        <f t="shared" si="267"/>
        <v>0</v>
      </c>
      <c r="AB940" s="21">
        <f t="shared" si="268"/>
        <v>0</v>
      </c>
      <c r="AC940" s="21">
        <f t="shared" si="269"/>
        <v>0</v>
      </c>
      <c r="AD940" s="21">
        <f t="shared" si="275"/>
        <v>0</v>
      </c>
      <c r="AE940" s="21" t="str">
        <f t="shared" si="270"/>
        <v>2/8/7:00</v>
      </c>
    </row>
    <row r="941" spans="2:31">
      <c r="B941" s="37">
        <v>2</v>
      </c>
      <c r="C941" s="38">
        <v>8</v>
      </c>
      <c r="D941" s="39">
        <v>8</v>
      </c>
      <c r="E941" s="17">
        <v>-21.1</v>
      </c>
      <c r="F941" s="17">
        <v>3</v>
      </c>
      <c r="G941" s="17">
        <v>12</v>
      </c>
      <c r="H941" s="37">
        <f t="shared" si="258"/>
        <v>-5.980000000000004</v>
      </c>
      <c r="I941" s="37">
        <f>IF(H941&lt;'Roof Calculator'!$G$8, 1, 0)</f>
        <v>1</v>
      </c>
      <c r="J941" s="37">
        <f>IF(H941&gt;='Roof Calculator'!$G$8, 1, 0)</f>
        <v>0</v>
      </c>
      <c r="K941" s="37">
        <f t="shared" si="259"/>
        <v>-5.980000000000004</v>
      </c>
      <c r="L941" s="37">
        <f t="shared" si="260"/>
        <v>0</v>
      </c>
      <c r="M941" s="37">
        <v>0</v>
      </c>
      <c r="N941" s="37">
        <f t="shared" si="261"/>
        <v>3</v>
      </c>
      <c r="O941" s="37">
        <v>0</v>
      </c>
      <c r="P941" s="37">
        <v>0</v>
      </c>
      <c r="Q941" s="21">
        <f t="shared" si="262"/>
        <v>39.790999999999997</v>
      </c>
      <c r="R941" s="21">
        <f t="shared" si="271"/>
        <v>39.291666666666615</v>
      </c>
      <c r="S941" s="21">
        <f t="shared" si="272"/>
        <v>-15.176604131673548</v>
      </c>
      <c r="T941" s="21">
        <f t="shared" si="263"/>
        <v>86.147999999999996</v>
      </c>
      <c r="U941" s="37">
        <f>VLOOKUP(Time_Zone, 'LSTM LookUp'!$B$5:$D$8, 3, FALSE)</f>
        <v>-75</v>
      </c>
      <c r="V941" s="21">
        <f t="shared" si="273"/>
        <v>-14.464745847769105</v>
      </c>
      <c r="W941" s="21">
        <f t="shared" si="264"/>
        <v>97.53181353805769</v>
      </c>
      <c r="X941" s="21">
        <f t="shared" si="265"/>
        <v>-3.1770066083096267</v>
      </c>
      <c r="Y941" s="21">
        <f t="shared" si="266"/>
        <v>-0.17700660830962667</v>
      </c>
      <c r="Z941" s="21">
        <f t="shared" si="274"/>
        <v>-5.6108003302902838E-2</v>
      </c>
      <c r="AA941" s="21">
        <f t="shared" si="267"/>
        <v>-5.6108003302902838E-2</v>
      </c>
      <c r="AB941" s="21">
        <f t="shared" si="268"/>
        <v>0</v>
      </c>
      <c r="AC941" s="21">
        <f t="shared" si="269"/>
        <v>0</v>
      </c>
      <c r="AD941" s="21">
        <f t="shared" si="275"/>
        <v>0</v>
      </c>
      <c r="AE941" s="21" t="str">
        <f t="shared" si="270"/>
        <v>2/8/8:00</v>
      </c>
    </row>
    <row r="942" spans="2:31">
      <c r="B942" s="37">
        <v>2</v>
      </c>
      <c r="C942" s="38">
        <v>8</v>
      </c>
      <c r="D942" s="39">
        <v>9</v>
      </c>
      <c r="E942" s="17">
        <v>-20.6</v>
      </c>
      <c r="F942" s="17">
        <v>34</v>
      </c>
      <c r="G942" s="17">
        <v>371</v>
      </c>
      <c r="H942" s="37">
        <f t="shared" si="258"/>
        <v>-5.0799999999999983</v>
      </c>
      <c r="I942" s="37">
        <f>IF(H942&lt;'Roof Calculator'!$G$8, 1, 0)</f>
        <v>1</v>
      </c>
      <c r="J942" s="37">
        <f>IF(H942&gt;='Roof Calculator'!$G$8, 1, 0)</f>
        <v>0</v>
      </c>
      <c r="K942" s="37">
        <f t="shared" si="259"/>
        <v>-5.0799999999999983</v>
      </c>
      <c r="L942" s="37">
        <f t="shared" si="260"/>
        <v>0</v>
      </c>
      <c r="M942" s="37">
        <v>0</v>
      </c>
      <c r="N942" s="37">
        <f t="shared" si="261"/>
        <v>34</v>
      </c>
      <c r="O942" s="37">
        <v>0</v>
      </c>
      <c r="P942" s="37">
        <v>0</v>
      </c>
      <c r="Q942" s="21">
        <f t="shared" si="262"/>
        <v>39.790999999999997</v>
      </c>
      <c r="R942" s="21">
        <f t="shared" si="271"/>
        <v>39.333333333333279</v>
      </c>
      <c r="S942" s="21">
        <f t="shared" si="272"/>
        <v>-15.163838554170713</v>
      </c>
      <c r="T942" s="21">
        <f t="shared" si="263"/>
        <v>86.147999999999996</v>
      </c>
      <c r="U942" s="37">
        <f>VLOOKUP(Time_Zone, 'LSTM LookUp'!$B$5:$D$8, 3, FALSE)</f>
        <v>-75</v>
      </c>
      <c r="V942" s="21">
        <f t="shared" si="273"/>
        <v>-14.467194513251382</v>
      </c>
      <c r="W942" s="21">
        <f t="shared" si="264"/>
        <v>112.53120137168719</v>
      </c>
      <c r="X942" s="21">
        <f t="shared" si="265"/>
        <v>-167.54029053153772</v>
      </c>
      <c r="Y942" s="21">
        <f t="shared" si="266"/>
        <v>-133.54029053153772</v>
      </c>
      <c r="Z942" s="21">
        <f t="shared" si="274"/>
        <v>-42.329939733705565</v>
      </c>
      <c r="AA942" s="21">
        <f t="shared" si="267"/>
        <v>-42.329939733705565</v>
      </c>
      <c r="AB942" s="21">
        <f t="shared" si="268"/>
        <v>0</v>
      </c>
      <c r="AC942" s="21">
        <f t="shared" si="269"/>
        <v>0</v>
      </c>
      <c r="AD942" s="21">
        <f t="shared" si="275"/>
        <v>0</v>
      </c>
      <c r="AE942" s="21" t="str">
        <f t="shared" si="270"/>
        <v>2/8/9:00</v>
      </c>
    </row>
    <row r="943" spans="2:31">
      <c r="B943" s="37">
        <v>2</v>
      </c>
      <c r="C943" s="38">
        <v>8</v>
      </c>
      <c r="D943" s="39">
        <v>10</v>
      </c>
      <c r="E943" s="17">
        <v>-18.3</v>
      </c>
      <c r="F943" s="17">
        <v>62</v>
      </c>
      <c r="G943" s="17">
        <v>666</v>
      </c>
      <c r="H943" s="37">
        <f t="shared" si="258"/>
        <v>-0.94000000000000483</v>
      </c>
      <c r="I943" s="37">
        <f>IF(H943&lt;'Roof Calculator'!$G$8, 1, 0)</f>
        <v>1</v>
      </c>
      <c r="J943" s="37">
        <f>IF(H943&gt;='Roof Calculator'!$G$8, 1, 0)</f>
        <v>0</v>
      </c>
      <c r="K943" s="37">
        <f t="shared" si="259"/>
        <v>-0.94000000000000483</v>
      </c>
      <c r="L943" s="37">
        <f t="shared" si="260"/>
        <v>0</v>
      </c>
      <c r="M943" s="37">
        <v>0</v>
      </c>
      <c r="N943" s="37">
        <f t="shared" si="261"/>
        <v>62</v>
      </c>
      <c r="O943" s="37">
        <v>0</v>
      </c>
      <c r="P943" s="37">
        <v>0</v>
      </c>
      <c r="Q943" s="21">
        <f t="shared" si="262"/>
        <v>39.790999999999997</v>
      </c>
      <c r="R943" s="21">
        <f t="shared" si="271"/>
        <v>39.374999999999943</v>
      </c>
      <c r="S943" s="21">
        <f t="shared" si="272"/>
        <v>-15.151065759343577</v>
      </c>
      <c r="T943" s="21">
        <f t="shared" si="263"/>
        <v>86.147999999999996</v>
      </c>
      <c r="U943" s="37">
        <f>VLOOKUP(Time_Zone, 'LSTM LookUp'!$B$5:$D$8, 3, FALSE)</f>
        <v>-75</v>
      </c>
      <c r="V943" s="21">
        <f t="shared" si="273"/>
        <v>-14.469620644024701</v>
      </c>
      <c r="W943" s="21">
        <f t="shared" si="264"/>
        <v>127.53059483899378</v>
      </c>
      <c r="X943" s="21">
        <f t="shared" si="265"/>
        <v>-412.31259610421284</v>
      </c>
      <c r="Y943" s="21">
        <f t="shared" si="266"/>
        <v>-350.31259610421284</v>
      </c>
      <c r="Z943" s="21">
        <f t="shared" si="274"/>
        <v>-111.04297453619233</v>
      </c>
      <c r="AA943" s="21">
        <f t="shared" si="267"/>
        <v>-111.04297453619233</v>
      </c>
      <c r="AB943" s="21">
        <f t="shared" si="268"/>
        <v>0</v>
      </c>
      <c r="AC943" s="21">
        <f t="shared" si="269"/>
        <v>0</v>
      </c>
      <c r="AD943" s="21">
        <f t="shared" si="275"/>
        <v>0</v>
      </c>
      <c r="AE943" s="21" t="str">
        <f t="shared" si="270"/>
        <v>2/8/10:00</v>
      </c>
    </row>
    <row r="944" spans="2:31">
      <c r="B944" s="37">
        <v>2</v>
      </c>
      <c r="C944" s="38">
        <v>8</v>
      </c>
      <c r="D944" s="39">
        <v>11</v>
      </c>
      <c r="E944" s="17">
        <v>-15</v>
      </c>
      <c r="F944" s="17">
        <v>78</v>
      </c>
      <c r="G944" s="17">
        <v>808</v>
      </c>
      <c r="H944" s="37">
        <f t="shared" si="258"/>
        <v>5</v>
      </c>
      <c r="I944" s="37">
        <f>IF(H944&lt;'Roof Calculator'!$G$8, 1, 0)</f>
        <v>1</v>
      </c>
      <c r="J944" s="37">
        <f>IF(H944&gt;='Roof Calculator'!$G$8, 1, 0)</f>
        <v>0</v>
      </c>
      <c r="K944" s="37">
        <f t="shared" si="259"/>
        <v>5</v>
      </c>
      <c r="L944" s="37">
        <f t="shared" si="260"/>
        <v>0</v>
      </c>
      <c r="M944" s="37">
        <v>0</v>
      </c>
      <c r="N944" s="37">
        <f t="shared" si="261"/>
        <v>78</v>
      </c>
      <c r="O944" s="37">
        <v>0</v>
      </c>
      <c r="P944" s="37">
        <v>0</v>
      </c>
      <c r="Q944" s="21">
        <f t="shared" si="262"/>
        <v>39.790999999999997</v>
      </c>
      <c r="R944" s="21">
        <f t="shared" si="271"/>
        <v>39.416666666666607</v>
      </c>
      <c r="S944" s="21">
        <f t="shared" si="272"/>
        <v>-15.138285754435381</v>
      </c>
      <c r="T944" s="21">
        <f t="shared" si="263"/>
        <v>86.147999999999996</v>
      </c>
      <c r="U944" s="37">
        <f>VLOOKUP(Time_Zone, 'LSTM LookUp'!$B$5:$D$8, 3, FALSE)</f>
        <v>-75</v>
      </c>
      <c r="V944" s="21">
        <f t="shared" si="273"/>
        <v>-14.472024241825228</v>
      </c>
      <c r="W944" s="21">
        <f t="shared" si="264"/>
        <v>142.52999393954369</v>
      </c>
      <c r="X944" s="21">
        <f t="shared" si="265"/>
        <v>-610.69859346838666</v>
      </c>
      <c r="Y944" s="21">
        <f t="shared" si="266"/>
        <v>-532.69859346838666</v>
      </c>
      <c r="Z944" s="21">
        <f t="shared" si="274"/>
        <v>-168.85615021498842</v>
      </c>
      <c r="AA944" s="21">
        <f t="shared" si="267"/>
        <v>-168.85615021498842</v>
      </c>
      <c r="AB944" s="21">
        <f t="shared" si="268"/>
        <v>0</v>
      </c>
      <c r="AC944" s="21">
        <f t="shared" si="269"/>
        <v>0</v>
      </c>
      <c r="AD944" s="21">
        <f t="shared" si="275"/>
        <v>0</v>
      </c>
      <c r="AE944" s="21" t="str">
        <f t="shared" si="270"/>
        <v>2/8/11:00</v>
      </c>
    </row>
    <row r="945" spans="2:31">
      <c r="B945" s="37">
        <v>2</v>
      </c>
      <c r="C945" s="38">
        <v>8</v>
      </c>
      <c r="D945" s="39">
        <v>12</v>
      </c>
      <c r="E945" s="17">
        <v>-11.1</v>
      </c>
      <c r="F945" s="17">
        <v>92</v>
      </c>
      <c r="G945" s="17">
        <v>876</v>
      </c>
      <c r="H945" s="37">
        <f t="shared" si="258"/>
        <v>12.020000000000003</v>
      </c>
      <c r="I945" s="37">
        <f>IF(H945&lt;'Roof Calculator'!$G$8, 1, 0)</f>
        <v>1</v>
      </c>
      <c r="J945" s="37">
        <f>IF(H945&gt;='Roof Calculator'!$G$8, 1, 0)</f>
        <v>0</v>
      </c>
      <c r="K945" s="37">
        <f t="shared" si="259"/>
        <v>12.020000000000003</v>
      </c>
      <c r="L945" s="37">
        <f t="shared" si="260"/>
        <v>0</v>
      </c>
      <c r="M945" s="37">
        <v>0</v>
      </c>
      <c r="N945" s="37">
        <f t="shared" si="261"/>
        <v>92</v>
      </c>
      <c r="O945" s="37">
        <v>0</v>
      </c>
      <c r="P945" s="37">
        <v>0</v>
      </c>
      <c r="Q945" s="21">
        <f t="shared" si="262"/>
        <v>39.790999999999997</v>
      </c>
      <c r="R945" s="21">
        <f t="shared" si="271"/>
        <v>39.458333333333272</v>
      </c>
      <c r="S945" s="21">
        <f t="shared" si="272"/>
        <v>-15.125498546690261</v>
      </c>
      <c r="T945" s="21">
        <f t="shared" si="263"/>
        <v>86.147999999999996</v>
      </c>
      <c r="U945" s="37">
        <f>VLOOKUP(Time_Zone, 'LSTM LookUp'!$B$5:$D$8, 3, FALSE)</f>
        <v>-75</v>
      </c>
      <c r="V945" s="21">
        <f t="shared" si="273"/>
        <v>-14.474405308431788</v>
      </c>
      <c r="W945" s="21">
        <f t="shared" si="264"/>
        <v>157.52939867289203</v>
      </c>
      <c r="X945" s="21">
        <f t="shared" si="265"/>
        <v>-746.73893430037913</v>
      </c>
      <c r="Y945" s="21">
        <f t="shared" si="266"/>
        <v>-654.73893430037913</v>
      </c>
      <c r="Z945" s="21">
        <f t="shared" si="274"/>
        <v>-207.54080674776048</v>
      </c>
      <c r="AA945" s="21">
        <f t="shared" si="267"/>
        <v>-207.54080674776048</v>
      </c>
      <c r="AB945" s="21">
        <f t="shared" si="268"/>
        <v>0</v>
      </c>
      <c r="AC945" s="21">
        <f t="shared" si="269"/>
        <v>0</v>
      </c>
      <c r="AD945" s="21">
        <f t="shared" si="275"/>
        <v>0</v>
      </c>
      <c r="AE945" s="21" t="str">
        <f t="shared" si="270"/>
        <v>2/8/12:00</v>
      </c>
    </row>
    <row r="946" spans="2:31">
      <c r="B946" s="37">
        <v>2</v>
      </c>
      <c r="C946" s="38">
        <v>8</v>
      </c>
      <c r="D946" s="39">
        <v>13</v>
      </c>
      <c r="E946" s="17">
        <v>-8.9</v>
      </c>
      <c r="F946" s="17">
        <v>98</v>
      </c>
      <c r="G946" s="17">
        <v>897</v>
      </c>
      <c r="H946" s="37">
        <f t="shared" si="258"/>
        <v>15.979999999999997</v>
      </c>
      <c r="I946" s="37">
        <f>IF(H946&lt;'Roof Calculator'!$G$8, 1, 0)</f>
        <v>1</v>
      </c>
      <c r="J946" s="37">
        <f>IF(H946&gt;='Roof Calculator'!$G$8, 1, 0)</f>
        <v>0</v>
      </c>
      <c r="K946" s="37">
        <f t="shared" si="259"/>
        <v>15.979999999999997</v>
      </c>
      <c r="L946" s="37">
        <f t="shared" si="260"/>
        <v>0</v>
      </c>
      <c r="M946" s="37">
        <v>0</v>
      </c>
      <c r="N946" s="37">
        <f t="shared" si="261"/>
        <v>98</v>
      </c>
      <c r="O946" s="37">
        <v>0</v>
      </c>
      <c r="P946" s="37">
        <v>0</v>
      </c>
      <c r="Q946" s="21">
        <f t="shared" si="262"/>
        <v>39.790999999999997</v>
      </c>
      <c r="R946" s="21">
        <f t="shared" si="271"/>
        <v>39.499999999999936</v>
      </c>
      <c r="S946" s="21">
        <f t="shared" si="272"/>
        <v>-15.112704143353271</v>
      </c>
      <c r="T946" s="21">
        <f t="shared" si="263"/>
        <v>86.147999999999996</v>
      </c>
      <c r="U946" s="37">
        <f>VLOOKUP(Time_Zone, 'LSTM LookUp'!$B$5:$D$8, 3, FALSE)</f>
        <v>-75</v>
      </c>
      <c r="V946" s="21">
        <f t="shared" si="273"/>
        <v>-14.476763845665827</v>
      </c>
      <c r="W946" s="21">
        <f t="shared" si="264"/>
        <v>172.52880903858352</v>
      </c>
      <c r="X946" s="21">
        <f t="shared" si="265"/>
        <v>-809.42473654265495</v>
      </c>
      <c r="Y946" s="21">
        <f t="shared" si="266"/>
        <v>-711.42473654265495</v>
      </c>
      <c r="Z946" s="21">
        <f t="shared" si="274"/>
        <v>-225.50921600553127</v>
      </c>
      <c r="AA946" s="21">
        <f t="shared" si="267"/>
        <v>-225.50921600553127</v>
      </c>
      <c r="AB946" s="21">
        <f t="shared" si="268"/>
        <v>0</v>
      </c>
      <c r="AC946" s="21">
        <f t="shared" si="269"/>
        <v>0</v>
      </c>
      <c r="AD946" s="21">
        <f t="shared" si="275"/>
        <v>0</v>
      </c>
      <c r="AE946" s="21" t="str">
        <f t="shared" si="270"/>
        <v>2/8/13:00</v>
      </c>
    </row>
    <row r="947" spans="2:31">
      <c r="B947" s="37">
        <v>2</v>
      </c>
      <c r="C947" s="38">
        <v>8</v>
      </c>
      <c r="D947" s="39">
        <v>14</v>
      </c>
      <c r="E947" s="17">
        <v>-6.1</v>
      </c>
      <c r="F947" s="17">
        <v>98</v>
      </c>
      <c r="G947" s="17">
        <v>898</v>
      </c>
      <c r="H947" s="37">
        <f t="shared" si="258"/>
        <v>21.02</v>
      </c>
      <c r="I947" s="37">
        <f>IF(H947&lt;'Roof Calculator'!$G$8, 1, 0)</f>
        <v>1</v>
      </c>
      <c r="J947" s="37">
        <f>IF(H947&gt;='Roof Calculator'!$G$8, 1, 0)</f>
        <v>0</v>
      </c>
      <c r="K947" s="37">
        <f t="shared" si="259"/>
        <v>21.02</v>
      </c>
      <c r="L947" s="37">
        <f t="shared" si="260"/>
        <v>0</v>
      </c>
      <c r="M947" s="37">
        <v>0</v>
      </c>
      <c r="N947" s="37">
        <f t="shared" si="261"/>
        <v>98</v>
      </c>
      <c r="O947" s="37">
        <v>0</v>
      </c>
      <c r="P947" s="37">
        <v>0</v>
      </c>
      <c r="Q947" s="21">
        <f t="shared" si="262"/>
        <v>39.790999999999997</v>
      </c>
      <c r="R947" s="21">
        <f t="shared" si="271"/>
        <v>39.5416666666666</v>
      </c>
      <c r="S947" s="21">
        <f t="shared" si="272"/>
        <v>-15.099902551670329</v>
      </c>
      <c r="T947" s="21">
        <f t="shared" si="263"/>
        <v>86.147999999999996</v>
      </c>
      <c r="U947" s="37">
        <f>VLOOKUP(Time_Zone, 'LSTM LookUp'!$B$5:$D$8, 3, FALSE)</f>
        <v>-75</v>
      </c>
      <c r="V947" s="21">
        <f t="shared" si="273"/>
        <v>-14.479099855391427</v>
      </c>
      <c r="W947" s="21">
        <f t="shared" si="264"/>
        <v>187.52822503615215</v>
      </c>
      <c r="X947" s="21">
        <f t="shared" si="265"/>
        <v>-810.1564179076239</v>
      </c>
      <c r="Y947" s="21">
        <f t="shared" si="266"/>
        <v>-712.1564179076239</v>
      </c>
      <c r="Z947" s="21">
        <f t="shared" si="274"/>
        <v>-225.74114621895328</v>
      </c>
      <c r="AA947" s="21">
        <f t="shared" si="267"/>
        <v>-225.74114621895328</v>
      </c>
      <c r="AB947" s="21">
        <f t="shared" si="268"/>
        <v>0</v>
      </c>
      <c r="AC947" s="21">
        <f t="shared" si="269"/>
        <v>0</v>
      </c>
      <c r="AD947" s="21">
        <f t="shared" si="275"/>
        <v>0</v>
      </c>
      <c r="AE947" s="21" t="str">
        <f t="shared" si="270"/>
        <v>2/8/14:00</v>
      </c>
    </row>
    <row r="948" spans="2:31">
      <c r="B948" s="37">
        <v>2</v>
      </c>
      <c r="C948" s="38">
        <v>8</v>
      </c>
      <c r="D948" s="39">
        <v>15</v>
      </c>
      <c r="E948" s="17">
        <v>-5.6</v>
      </c>
      <c r="F948" s="17">
        <v>100</v>
      </c>
      <c r="G948" s="17">
        <v>826</v>
      </c>
      <c r="H948" s="37">
        <f t="shared" si="258"/>
        <v>21.92</v>
      </c>
      <c r="I948" s="37">
        <f>IF(H948&lt;'Roof Calculator'!$G$8, 1, 0)</f>
        <v>1</v>
      </c>
      <c r="J948" s="37">
        <f>IF(H948&gt;='Roof Calculator'!$G$8, 1, 0)</f>
        <v>0</v>
      </c>
      <c r="K948" s="37">
        <f t="shared" si="259"/>
        <v>21.92</v>
      </c>
      <c r="L948" s="37">
        <f t="shared" si="260"/>
        <v>0</v>
      </c>
      <c r="M948" s="37">
        <v>0</v>
      </c>
      <c r="N948" s="37">
        <f t="shared" si="261"/>
        <v>100</v>
      </c>
      <c r="O948" s="37">
        <v>0</v>
      </c>
      <c r="P948" s="37">
        <v>0</v>
      </c>
      <c r="Q948" s="21">
        <f t="shared" si="262"/>
        <v>39.790999999999997</v>
      </c>
      <c r="R948" s="21">
        <f t="shared" si="271"/>
        <v>39.583333333333265</v>
      </c>
      <c r="S948" s="21">
        <f t="shared" si="272"/>
        <v>-15.087093778888272</v>
      </c>
      <c r="T948" s="21">
        <f t="shared" si="263"/>
        <v>86.147999999999996</v>
      </c>
      <c r="U948" s="37">
        <f>VLOOKUP(Time_Zone, 'LSTM LookUp'!$B$5:$D$8, 3, FALSE)</f>
        <v>-75</v>
      </c>
      <c r="V948" s="21">
        <f t="shared" si="273"/>
        <v>-14.481413339515285</v>
      </c>
      <c r="W948" s="21">
        <f t="shared" si="264"/>
        <v>202.52764666512118</v>
      </c>
      <c r="X948" s="21">
        <f t="shared" si="265"/>
        <v>-703.64373168245118</v>
      </c>
      <c r="Y948" s="21">
        <f t="shared" si="266"/>
        <v>-603.64373168245118</v>
      </c>
      <c r="Z948" s="21">
        <f t="shared" si="274"/>
        <v>-191.34451992758486</v>
      </c>
      <c r="AA948" s="21">
        <f t="shared" si="267"/>
        <v>-191.34451992758486</v>
      </c>
      <c r="AB948" s="21">
        <f t="shared" si="268"/>
        <v>0</v>
      </c>
      <c r="AC948" s="21">
        <f t="shared" si="269"/>
        <v>0</v>
      </c>
      <c r="AD948" s="21">
        <f t="shared" si="275"/>
        <v>0</v>
      </c>
      <c r="AE948" s="21" t="str">
        <f t="shared" si="270"/>
        <v>2/8/15:00</v>
      </c>
    </row>
    <row r="949" spans="2:31">
      <c r="B949" s="37">
        <v>2</v>
      </c>
      <c r="C949" s="38">
        <v>8</v>
      </c>
      <c r="D949" s="39">
        <v>16</v>
      </c>
      <c r="E949" s="17">
        <v>-6.1</v>
      </c>
      <c r="F949" s="17">
        <v>100</v>
      </c>
      <c r="G949" s="17">
        <v>692</v>
      </c>
      <c r="H949" s="37">
        <f t="shared" si="258"/>
        <v>21.02</v>
      </c>
      <c r="I949" s="37">
        <f>IF(H949&lt;'Roof Calculator'!$G$8, 1, 0)</f>
        <v>1</v>
      </c>
      <c r="J949" s="37">
        <f>IF(H949&gt;='Roof Calculator'!$G$8, 1, 0)</f>
        <v>0</v>
      </c>
      <c r="K949" s="37">
        <f t="shared" si="259"/>
        <v>21.02</v>
      </c>
      <c r="L949" s="37">
        <f t="shared" si="260"/>
        <v>0</v>
      </c>
      <c r="M949" s="37">
        <v>0</v>
      </c>
      <c r="N949" s="37">
        <f t="shared" si="261"/>
        <v>100</v>
      </c>
      <c r="O949" s="37">
        <v>0</v>
      </c>
      <c r="P949" s="37">
        <v>0</v>
      </c>
      <c r="Q949" s="21">
        <f t="shared" si="262"/>
        <v>39.790999999999997</v>
      </c>
      <c r="R949" s="21">
        <f t="shared" si="271"/>
        <v>39.624999999999929</v>
      </c>
      <c r="S949" s="21">
        <f t="shared" si="272"/>
        <v>-15.074277832254788</v>
      </c>
      <c r="T949" s="21">
        <f t="shared" si="263"/>
        <v>86.147999999999996</v>
      </c>
      <c r="U949" s="37">
        <f>VLOOKUP(Time_Zone, 'LSTM LookUp'!$B$5:$D$8, 3, FALSE)</f>
        <v>-75</v>
      </c>
      <c r="V949" s="21">
        <f t="shared" si="273"/>
        <v>-14.483704299986721</v>
      </c>
      <c r="W949" s="21">
        <f t="shared" si="264"/>
        <v>217.52707392500332</v>
      </c>
      <c r="X949" s="21">
        <f t="shared" si="265"/>
        <v>-522.357950546094</v>
      </c>
      <c r="Y949" s="21">
        <f t="shared" si="266"/>
        <v>-422.357950546094</v>
      </c>
      <c r="Z949" s="21">
        <f t="shared" si="274"/>
        <v>-133.88009357704132</v>
      </c>
      <c r="AA949" s="21">
        <f t="shared" si="267"/>
        <v>-133.88009357704132</v>
      </c>
      <c r="AB949" s="21">
        <f t="shared" si="268"/>
        <v>0</v>
      </c>
      <c r="AC949" s="21">
        <f t="shared" si="269"/>
        <v>0</v>
      </c>
      <c r="AD949" s="21">
        <f t="shared" si="275"/>
        <v>0</v>
      </c>
      <c r="AE949" s="21" t="str">
        <f t="shared" si="270"/>
        <v>2/8/16:00</v>
      </c>
    </row>
    <row r="950" spans="2:31">
      <c r="B950" s="37">
        <v>2</v>
      </c>
      <c r="C950" s="38">
        <v>8</v>
      </c>
      <c r="D950" s="39">
        <v>17</v>
      </c>
      <c r="E950" s="17">
        <v>-6.7</v>
      </c>
      <c r="F950" s="17">
        <v>61</v>
      </c>
      <c r="G950" s="17">
        <v>661</v>
      </c>
      <c r="H950" s="37">
        <f t="shared" si="258"/>
        <v>19.939999999999998</v>
      </c>
      <c r="I950" s="37">
        <f>IF(H950&lt;'Roof Calculator'!$G$8, 1, 0)</f>
        <v>1</v>
      </c>
      <c r="J950" s="37">
        <f>IF(H950&gt;='Roof Calculator'!$G$8, 1, 0)</f>
        <v>0</v>
      </c>
      <c r="K950" s="37">
        <f t="shared" si="259"/>
        <v>19.939999999999998</v>
      </c>
      <c r="L950" s="37">
        <f t="shared" si="260"/>
        <v>0</v>
      </c>
      <c r="M950" s="37">
        <v>0</v>
      </c>
      <c r="N950" s="37">
        <f t="shared" si="261"/>
        <v>61</v>
      </c>
      <c r="O950" s="37">
        <v>0</v>
      </c>
      <c r="P950" s="37">
        <v>0</v>
      </c>
      <c r="Q950" s="21">
        <f t="shared" si="262"/>
        <v>39.790999999999997</v>
      </c>
      <c r="R950" s="21">
        <f t="shared" si="271"/>
        <v>39.666666666666593</v>
      </c>
      <c r="S950" s="21">
        <f t="shared" si="272"/>
        <v>-15.06145471901846</v>
      </c>
      <c r="T950" s="21">
        <f t="shared" si="263"/>
        <v>86.147999999999996</v>
      </c>
      <c r="U950" s="37">
        <f>VLOOKUP(Time_Zone, 'LSTM LookUp'!$B$5:$D$8, 3, FALSE)</f>
        <v>-75</v>
      </c>
      <c r="V950" s="21">
        <f t="shared" si="273"/>
        <v>-14.48597273879766</v>
      </c>
      <c r="W950" s="21">
        <f t="shared" si="264"/>
        <v>232.52650681530056</v>
      </c>
      <c r="X950" s="21">
        <f t="shared" si="265"/>
        <v>-408.31673102850795</v>
      </c>
      <c r="Y950" s="21">
        <f t="shared" si="266"/>
        <v>-347.31673102850795</v>
      </c>
      <c r="Z950" s="21">
        <f t="shared" si="274"/>
        <v>-110.09333763185333</v>
      </c>
      <c r="AA950" s="21">
        <f t="shared" si="267"/>
        <v>-110.09333763185333</v>
      </c>
      <c r="AB950" s="21">
        <f t="shared" si="268"/>
        <v>0</v>
      </c>
      <c r="AC950" s="21">
        <f t="shared" si="269"/>
        <v>0</v>
      </c>
      <c r="AD950" s="21">
        <f t="shared" si="275"/>
        <v>0</v>
      </c>
      <c r="AE950" s="21" t="str">
        <f t="shared" si="270"/>
        <v>2/8/17:00</v>
      </c>
    </row>
    <row r="951" spans="2:31">
      <c r="B951" s="37">
        <v>2</v>
      </c>
      <c r="C951" s="38">
        <v>8</v>
      </c>
      <c r="D951" s="39">
        <v>18</v>
      </c>
      <c r="E951" s="17">
        <v>-9.4</v>
      </c>
      <c r="F951" s="17">
        <v>45</v>
      </c>
      <c r="G951" s="17">
        <v>220</v>
      </c>
      <c r="H951" s="37">
        <f t="shared" si="258"/>
        <v>15.079999999999998</v>
      </c>
      <c r="I951" s="37">
        <f>IF(H951&lt;'Roof Calculator'!$G$8, 1, 0)</f>
        <v>1</v>
      </c>
      <c r="J951" s="37">
        <f>IF(H951&gt;='Roof Calculator'!$G$8, 1, 0)</f>
        <v>0</v>
      </c>
      <c r="K951" s="37">
        <f t="shared" si="259"/>
        <v>15.079999999999998</v>
      </c>
      <c r="L951" s="37">
        <f t="shared" si="260"/>
        <v>0</v>
      </c>
      <c r="M951" s="37">
        <v>0</v>
      </c>
      <c r="N951" s="37">
        <f t="shared" si="261"/>
        <v>45</v>
      </c>
      <c r="O951" s="37">
        <v>0</v>
      </c>
      <c r="P951" s="37">
        <v>0</v>
      </c>
      <c r="Q951" s="21">
        <f t="shared" si="262"/>
        <v>39.790999999999997</v>
      </c>
      <c r="R951" s="21">
        <f t="shared" si="271"/>
        <v>39.708333333333258</v>
      </c>
      <c r="S951" s="21">
        <f t="shared" si="272"/>
        <v>-15.048624446428743</v>
      </c>
      <c r="T951" s="21">
        <f t="shared" si="263"/>
        <v>86.147999999999996</v>
      </c>
      <c r="U951" s="37">
        <f>VLOOKUP(Time_Zone, 'LSTM LookUp'!$B$5:$D$8, 3, FALSE)</f>
        <v>-75</v>
      </c>
      <c r="V951" s="21">
        <f t="shared" si="273"/>
        <v>-14.488218657982614</v>
      </c>
      <c r="W951" s="21">
        <f t="shared" si="264"/>
        <v>247.52594533550436</v>
      </c>
      <c r="X951" s="21">
        <f t="shared" si="265"/>
        <v>-98.96021628726696</v>
      </c>
      <c r="Y951" s="21">
        <f t="shared" si="266"/>
        <v>-53.96021628726696</v>
      </c>
      <c r="Z951" s="21">
        <f t="shared" si="274"/>
        <v>-17.104446114098373</v>
      </c>
      <c r="AA951" s="21">
        <f t="shared" si="267"/>
        <v>-17.104446114098373</v>
      </c>
      <c r="AB951" s="21">
        <f t="shared" si="268"/>
        <v>0</v>
      </c>
      <c r="AC951" s="21">
        <f t="shared" si="269"/>
        <v>0</v>
      </c>
      <c r="AD951" s="21">
        <f t="shared" si="275"/>
        <v>0</v>
      </c>
      <c r="AE951" s="21" t="str">
        <f t="shared" si="270"/>
        <v>2/8/18:00</v>
      </c>
    </row>
    <row r="952" spans="2:31">
      <c r="B952" s="37">
        <v>2</v>
      </c>
      <c r="C952" s="38">
        <v>8</v>
      </c>
      <c r="D952" s="39">
        <v>19</v>
      </c>
      <c r="E952" s="17">
        <v>-10</v>
      </c>
      <c r="F952" s="17">
        <v>2</v>
      </c>
      <c r="G952" s="17">
        <v>4</v>
      </c>
      <c r="H952" s="37">
        <f t="shared" si="258"/>
        <v>14</v>
      </c>
      <c r="I952" s="37">
        <f>IF(H952&lt;'Roof Calculator'!$G$8, 1, 0)</f>
        <v>1</v>
      </c>
      <c r="J952" s="37">
        <f>IF(H952&gt;='Roof Calculator'!$G$8, 1, 0)</f>
        <v>0</v>
      </c>
      <c r="K952" s="37">
        <f t="shared" si="259"/>
        <v>14</v>
      </c>
      <c r="L952" s="37">
        <f t="shared" si="260"/>
        <v>0</v>
      </c>
      <c r="M952" s="37">
        <v>0</v>
      </c>
      <c r="N952" s="37">
        <f t="shared" si="261"/>
        <v>2</v>
      </c>
      <c r="O952" s="37">
        <v>0</v>
      </c>
      <c r="P952" s="37">
        <v>0</v>
      </c>
      <c r="Q952" s="21">
        <f t="shared" si="262"/>
        <v>39.790999999999997</v>
      </c>
      <c r="R952" s="21">
        <f t="shared" si="271"/>
        <v>39.749999999999922</v>
      </c>
      <c r="S952" s="21">
        <f t="shared" si="272"/>
        <v>-15.03578702173594</v>
      </c>
      <c r="T952" s="21">
        <f t="shared" si="263"/>
        <v>86.147999999999996</v>
      </c>
      <c r="U952" s="37">
        <f>VLOOKUP(Time_Zone, 'LSTM LookUp'!$B$5:$D$8, 3, FALSE)</f>
        <v>-75</v>
      </c>
      <c r="V952" s="21">
        <f t="shared" si="273"/>
        <v>-14.490442059618703</v>
      </c>
      <c r="W952" s="21">
        <f t="shared" si="264"/>
        <v>262.52538948509533</v>
      </c>
      <c r="X952" s="21">
        <f t="shared" si="265"/>
        <v>-1.0502478642630715</v>
      </c>
      <c r="Y952" s="21">
        <f t="shared" si="266"/>
        <v>0.94975213573692852</v>
      </c>
      <c r="Z952" s="21">
        <f t="shared" si="274"/>
        <v>0.30105483901285768</v>
      </c>
      <c r="AA952" s="21">
        <f t="shared" si="267"/>
        <v>0.30105483901285768</v>
      </c>
      <c r="AB952" s="21">
        <f t="shared" si="268"/>
        <v>0</v>
      </c>
      <c r="AC952" s="21">
        <f t="shared" si="269"/>
        <v>0</v>
      </c>
      <c r="AD952" s="21">
        <f t="shared" si="275"/>
        <v>0</v>
      </c>
      <c r="AE952" s="21" t="str">
        <f t="shared" si="270"/>
        <v>2/8/19:00</v>
      </c>
    </row>
    <row r="953" spans="2:31">
      <c r="B953" s="37">
        <v>2</v>
      </c>
      <c r="C953" s="38">
        <v>8</v>
      </c>
      <c r="D953" s="39">
        <v>20</v>
      </c>
      <c r="E953" s="17">
        <v>-10</v>
      </c>
      <c r="F953" s="17">
        <v>0</v>
      </c>
      <c r="G953" s="17">
        <v>0</v>
      </c>
      <c r="H953" s="37">
        <f t="shared" si="258"/>
        <v>14</v>
      </c>
      <c r="I953" s="37">
        <f>IF(H953&lt;'Roof Calculator'!$G$8, 1, 0)</f>
        <v>1</v>
      </c>
      <c r="J953" s="37">
        <f>IF(H953&gt;='Roof Calculator'!$G$8, 1, 0)</f>
        <v>0</v>
      </c>
      <c r="K953" s="37">
        <f t="shared" si="259"/>
        <v>14</v>
      </c>
      <c r="L953" s="37">
        <f t="shared" si="260"/>
        <v>0</v>
      </c>
      <c r="M953" s="37">
        <v>0</v>
      </c>
      <c r="N953" s="37">
        <f t="shared" si="261"/>
        <v>0</v>
      </c>
      <c r="O953" s="37">
        <v>0</v>
      </c>
      <c r="P953" s="37">
        <v>0</v>
      </c>
      <c r="Q953" s="21">
        <f t="shared" si="262"/>
        <v>39.790999999999997</v>
      </c>
      <c r="R953" s="21">
        <f t="shared" si="271"/>
        <v>39.791666666666586</v>
      </c>
      <c r="S953" s="21">
        <f t="shared" si="272"/>
        <v>-15.022942452191229</v>
      </c>
      <c r="T953" s="21">
        <f t="shared" si="263"/>
        <v>86.147999999999996</v>
      </c>
      <c r="U953" s="37">
        <f>VLOOKUP(Time_Zone, 'LSTM LookUp'!$B$5:$D$8, 3, FALSE)</f>
        <v>-75</v>
      </c>
      <c r="V953" s="21">
        <f t="shared" si="273"/>
        <v>-14.492642945825617</v>
      </c>
      <c r="W953" s="21">
        <f t="shared" si="264"/>
        <v>277.52483926354364</v>
      </c>
      <c r="X953" s="21">
        <f t="shared" si="265"/>
        <v>0</v>
      </c>
      <c r="Y953" s="21">
        <f t="shared" si="266"/>
        <v>0</v>
      </c>
      <c r="Z953" s="21">
        <f t="shared" si="274"/>
        <v>0</v>
      </c>
      <c r="AA953" s="21">
        <f t="shared" si="267"/>
        <v>0</v>
      </c>
      <c r="AB953" s="21">
        <f t="shared" si="268"/>
        <v>0</v>
      </c>
      <c r="AC953" s="21">
        <f t="shared" si="269"/>
        <v>0</v>
      </c>
      <c r="AD953" s="21">
        <f t="shared" si="275"/>
        <v>0</v>
      </c>
      <c r="AE953" s="21" t="str">
        <f t="shared" si="270"/>
        <v>2/8/20:00</v>
      </c>
    </row>
    <row r="954" spans="2:31">
      <c r="B954" s="37">
        <v>2</v>
      </c>
      <c r="C954" s="38">
        <v>8</v>
      </c>
      <c r="D954" s="39">
        <v>21</v>
      </c>
      <c r="E954" s="17">
        <v>-11.1</v>
      </c>
      <c r="F954" s="17">
        <v>0</v>
      </c>
      <c r="G954" s="17">
        <v>0</v>
      </c>
      <c r="H954" s="37">
        <f t="shared" si="258"/>
        <v>12.020000000000003</v>
      </c>
      <c r="I954" s="37">
        <f>IF(H954&lt;'Roof Calculator'!$G$8, 1, 0)</f>
        <v>1</v>
      </c>
      <c r="J954" s="37">
        <f>IF(H954&gt;='Roof Calculator'!$G$8, 1, 0)</f>
        <v>0</v>
      </c>
      <c r="K954" s="37">
        <f t="shared" si="259"/>
        <v>12.020000000000003</v>
      </c>
      <c r="L954" s="37">
        <f t="shared" si="260"/>
        <v>0</v>
      </c>
      <c r="M954" s="37">
        <v>0</v>
      </c>
      <c r="N954" s="37">
        <f t="shared" si="261"/>
        <v>0</v>
      </c>
      <c r="O954" s="37">
        <v>0</v>
      </c>
      <c r="P954" s="37">
        <v>0</v>
      </c>
      <c r="Q954" s="21">
        <f t="shared" si="262"/>
        <v>39.790999999999997</v>
      </c>
      <c r="R954" s="21">
        <f t="shared" si="271"/>
        <v>39.83333333333325</v>
      </c>
      <c r="S954" s="21">
        <f t="shared" si="272"/>
        <v>-15.010090745046631</v>
      </c>
      <c r="T954" s="21">
        <f t="shared" si="263"/>
        <v>86.147999999999996</v>
      </c>
      <c r="U954" s="37">
        <f>VLOOKUP(Time_Zone, 'LSTM LookUp'!$B$5:$D$8, 3, FALSE)</f>
        <v>-75</v>
      </c>
      <c r="V954" s="21">
        <f t="shared" si="273"/>
        <v>-14.494821318765629</v>
      </c>
      <c r="W954" s="21">
        <f t="shared" si="264"/>
        <v>292.52429467030856</v>
      </c>
      <c r="X954" s="21">
        <f t="shared" si="265"/>
        <v>0</v>
      </c>
      <c r="Y954" s="21">
        <f t="shared" si="266"/>
        <v>0</v>
      </c>
      <c r="Z954" s="21">
        <f t="shared" si="274"/>
        <v>0</v>
      </c>
      <c r="AA954" s="21">
        <f t="shared" si="267"/>
        <v>0</v>
      </c>
      <c r="AB954" s="21">
        <f t="shared" si="268"/>
        <v>0</v>
      </c>
      <c r="AC954" s="21">
        <f t="shared" si="269"/>
        <v>0</v>
      </c>
      <c r="AD954" s="21">
        <f t="shared" si="275"/>
        <v>0</v>
      </c>
      <c r="AE954" s="21" t="str">
        <f t="shared" si="270"/>
        <v>2/8/21:00</v>
      </c>
    </row>
    <row r="955" spans="2:31">
      <c r="B955" s="37">
        <v>2</v>
      </c>
      <c r="C955" s="38">
        <v>8</v>
      </c>
      <c r="D955" s="39">
        <v>22</v>
      </c>
      <c r="E955" s="17">
        <v>-10.6</v>
      </c>
      <c r="F955" s="17">
        <v>0</v>
      </c>
      <c r="G955" s="17">
        <v>0</v>
      </c>
      <c r="H955" s="37">
        <f t="shared" si="258"/>
        <v>12.920000000000002</v>
      </c>
      <c r="I955" s="37">
        <f>IF(H955&lt;'Roof Calculator'!$G$8, 1, 0)</f>
        <v>1</v>
      </c>
      <c r="J955" s="37">
        <f>IF(H955&gt;='Roof Calculator'!$G$8, 1, 0)</f>
        <v>0</v>
      </c>
      <c r="K955" s="37">
        <f t="shared" si="259"/>
        <v>12.920000000000002</v>
      </c>
      <c r="L955" s="37">
        <f t="shared" si="260"/>
        <v>0</v>
      </c>
      <c r="M955" s="37">
        <v>0</v>
      </c>
      <c r="N955" s="37">
        <f t="shared" si="261"/>
        <v>0</v>
      </c>
      <c r="O955" s="37">
        <v>0</v>
      </c>
      <c r="P955" s="37">
        <v>0</v>
      </c>
      <c r="Q955" s="21">
        <f t="shared" si="262"/>
        <v>39.790999999999997</v>
      </c>
      <c r="R955" s="21">
        <f t="shared" si="271"/>
        <v>39.874999999999915</v>
      </c>
      <c r="S955" s="21">
        <f t="shared" si="272"/>
        <v>-14.997231907555017</v>
      </c>
      <c r="T955" s="21">
        <f t="shared" si="263"/>
        <v>86.147999999999996</v>
      </c>
      <c r="U955" s="37">
        <f>VLOOKUP(Time_Zone, 'LSTM LookUp'!$B$5:$D$8, 3, FALSE)</f>
        <v>-75</v>
      </c>
      <c r="V955" s="21">
        <f t="shared" si="273"/>
        <v>-14.496977180643581</v>
      </c>
      <c r="W955" s="21">
        <f t="shared" si="264"/>
        <v>307.52375570483912</v>
      </c>
      <c r="X955" s="21">
        <f t="shared" si="265"/>
        <v>0</v>
      </c>
      <c r="Y955" s="21">
        <f t="shared" si="266"/>
        <v>0</v>
      </c>
      <c r="Z955" s="21">
        <f t="shared" si="274"/>
        <v>0</v>
      </c>
      <c r="AA955" s="21">
        <f t="shared" si="267"/>
        <v>0</v>
      </c>
      <c r="AB955" s="21">
        <f t="shared" si="268"/>
        <v>0</v>
      </c>
      <c r="AC955" s="21">
        <f t="shared" si="269"/>
        <v>0</v>
      </c>
      <c r="AD955" s="21">
        <f t="shared" si="275"/>
        <v>0</v>
      </c>
      <c r="AE955" s="21" t="str">
        <f t="shared" si="270"/>
        <v>2/8/22:00</v>
      </c>
    </row>
    <row r="956" spans="2:31">
      <c r="B956" s="37">
        <v>2</v>
      </c>
      <c r="C956" s="38">
        <v>8</v>
      </c>
      <c r="D956" s="39">
        <v>23</v>
      </c>
      <c r="E956" s="17">
        <v>-13.3</v>
      </c>
      <c r="F956" s="17">
        <v>0</v>
      </c>
      <c r="G956" s="17">
        <v>0</v>
      </c>
      <c r="H956" s="37">
        <f t="shared" si="258"/>
        <v>8.0599999999999987</v>
      </c>
      <c r="I956" s="37">
        <f>IF(H956&lt;'Roof Calculator'!$G$8, 1, 0)</f>
        <v>1</v>
      </c>
      <c r="J956" s="37">
        <f>IF(H956&gt;='Roof Calculator'!$G$8, 1, 0)</f>
        <v>0</v>
      </c>
      <c r="K956" s="37">
        <f t="shared" si="259"/>
        <v>8.0599999999999987</v>
      </c>
      <c r="L956" s="37">
        <f t="shared" si="260"/>
        <v>0</v>
      </c>
      <c r="M956" s="37">
        <v>0</v>
      </c>
      <c r="N956" s="37">
        <f t="shared" si="261"/>
        <v>0</v>
      </c>
      <c r="O956" s="37">
        <v>0</v>
      </c>
      <c r="P956" s="37">
        <v>0</v>
      </c>
      <c r="Q956" s="21">
        <f t="shared" si="262"/>
        <v>39.790999999999997</v>
      </c>
      <c r="R956" s="21">
        <f t="shared" si="271"/>
        <v>39.916666666666579</v>
      </c>
      <c r="S956" s="21">
        <f t="shared" si="272"/>
        <v>-14.984365946970106</v>
      </c>
      <c r="T956" s="21">
        <f t="shared" si="263"/>
        <v>86.147999999999996</v>
      </c>
      <c r="U956" s="37">
        <f>VLOOKUP(Time_Zone, 'LSTM LookUp'!$B$5:$D$8, 3, FALSE)</f>
        <v>-75</v>
      </c>
      <c r="V956" s="21">
        <f t="shared" si="273"/>
        <v>-14.499110533706869</v>
      </c>
      <c r="W956" s="21">
        <f t="shared" si="264"/>
        <v>322.52322236657329</v>
      </c>
      <c r="X956" s="21">
        <f t="shared" si="265"/>
        <v>0</v>
      </c>
      <c r="Y956" s="21">
        <f t="shared" si="266"/>
        <v>0</v>
      </c>
      <c r="Z956" s="21">
        <f t="shared" si="274"/>
        <v>0</v>
      </c>
      <c r="AA956" s="21">
        <f t="shared" si="267"/>
        <v>0</v>
      </c>
      <c r="AB956" s="21">
        <f t="shared" si="268"/>
        <v>0</v>
      </c>
      <c r="AC956" s="21">
        <f t="shared" si="269"/>
        <v>0</v>
      </c>
      <c r="AD956" s="21">
        <f t="shared" si="275"/>
        <v>0</v>
      </c>
      <c r="AE956" s="21" t="str">
        <f t="shared" si="270"/>
        <v>2/8/23:00</v>
      </c>
    </row>
    <row r="957" spans="2:31">
      <c r="B957" s="37">
        <v>2</v>
      </c>
      <c r="C957" s="38">
        <v>8</v>
      </c>
      <c r="D957" s="39">
        <v>24</v>
      </c>
      <c r="E957" s="17">
        <v>-14.4</v>
      </c>
      <c r="F957" s="17">
        <v>0</v>
      </c>
      <c r="G957" s="17">
        <v>0</v>
      </c>
      <c r="H957" s="37">
        <f t="shared" si="258"/>
        <v>6.0800000000000018</v>
      </c>
      <c r="I957" s="37">
        <f>IF(H957&lt;'Roof Calculator'!$G$8, 1, 0)</f>
        <v>1</v>
      </c>
      <c r="J957" s="37">
        <f>IF(H957&gt;='Roof Calculator'!$G$8, 1, 0)</f>
        <v>0</v>
      </c>
      <c r="K957" s="37">
        <f t="shared" si="259"/>
        <v>6.0800000000000018</v>
      </c>
      <c r="L957" s="37">
        <f t="shared" si="260"/>
        <v>0</v>
      </c>
      <c r="M957" s="37">
        <v>0</v>
      </c>
      <c r="N957" s="37">
        <f t="shared" si="261"/>
        <v>0</v>
      </c>
      <c r="O957" s="37">
        <v>0</v>
      </c>
      <c r="P957" s="37">
        <v>0</v>
      </c>
      <c r="Q957" s="21">
        <f t="shared" si="262"/>
        <v>39.790999999999997</v>
      </c>
      <c r="R957" s="21">
        <f t="shared" si="271"/>
        <v>39.958333333333243</v>
      </c>
      <c r="S957" s="21">
        <f t="shared" si="272"/>
        <v>-14.971492870546433</v>
      </c>
      <c r="T957" s="21">
        <f t="shared" si="263"/>
        <v>86.147999999999996</v>
      </c>
      <c r="U957" s="37">
        <f>VLOOKUP(Time_Zone, 'LSTM LookUp'!$B$5:$D$8, 3, FALSE)</f>
        <v>-75</v>
      </c>
      <c r="V957" s="21">
        <f t="shared" si="273"/>
        <v>-14.501221380245445</v>
      </c>
      <c r="W957" s="21">
        <f t="shared" si="264"/>
        <v>337.52269465493868</v>
      </c>
      <c r="X957" s="21">
        <f t="shared" si="265"/>
        <v>0</v>
      </c>
      <c r="Y957" s="21">
        <f t="shared" si="266"/>
        <v>0</v>
      </c>
      <c r="Z957" s="21">
        <f t="shared" si="274"/>
        <v>0</v>
      </c>
      <c r="AA957" s="21">
        <f t="shared" si="267"/>
        <v>0</v>
      </c>
      <c r="AB957" s="21">
        <f t="shared" si="268"/>
        <v>0</v>
      </c>
      <c r="AC957" s="21">
        <f t="shared" si="269"/>
        <v>0</v>
      </c>
      <c r="AD957" s="21">
        <f t="shared" si="275"/>
        <v>0</v>
      </c>
      <c r="AE957" s="21" t="str">
        <f t="shared" si="270"/>
        <v>2/8/24:00</v>
      </c>
    </row>
    <row r="958" spans="2:31">
      <c r="B958" s="37">
        <v>2</v>
      </c>
      <c r="C958" s="38">
        <v>9</v>
      </c>
      <c r="D958" s="39">
        <v>1</v>
      </c>
      <c r="E958" s="17">
        <v>-14.4</v>
      </c>
      <c r="F958" s="17">
        <v>0</v>
      </c>
      <c r="G958" s="17">
        <v>0</v>
      </c>
      <c r="H958" s="37">
        <f t="shared" si="258"/>
        <v>6.0800000000000018</v>
      </c>
      <c r="I958" s="37">
        <f>IF(H958&lt;'Roof Calculator'!$G$8, 1, 0)</f>
        <v>1</v>
      </c>
      <c r="J958" s="37">
        <f>IF(H958&gt;='Roof Calculator'!$G$8, 1, 0)</f>
        <v>0</v>
      </c>
      <c r="K958" s="37">
        <f t="shared" si="259"/>
        <v>6.0800000000000018</v>
      </c>
      <c r="L958" s="37">
        <f t="shared" si="260"/>
        <v>0</v>
      </c>
      <c r="M958" s="37">
        <v>0</v>
      </c>
      <c r="N958" s="37">
        <f t="shared" si="261"/>
        <v>0</v>
      </c>
      <c r="O958" s="37">
        <v>0</v>
      </c>
      <c r="P958" s="37">
        <v>0</v>
      </c>
      <c r="Q958" s="21">
        <f t="shared" si="262"/>
        <v>39.790999999999997</v>
      </c>
      <c r="R958" s="21">
        <f t="shared" si="271"/>
        <v>39.999999999999908</v>
      </c>
      <c r="S958" s="21">
        <f t="shared" si="272"/>
        <v>-14.958612685539402</v>
      </c>
      <c r="T958" s="21">
        <f t="shared" si="263"/>
        <v>86.147999999999996</v>
      </c>
      <c r="U958" s="37">
        <f>VLOOKUP(Time_Zone, 'LSTM LookUp'!$B$5:$D$8, 3, FALSE)</f>
        <v>-75</v>
      </c>
      <c r="V958" s="21">
        <f t="shared" si="273"/>
        <v>-14.503309722591801</v>
      </c>
      <c r="W958" s="21">
        <f t="shared" si="264"/>
        <v>-7.4778274306479542</v>
      </c>
      <c r="X958" s="21">
        <f t="shared" si="265"/>
        <v>0</v>
      </c>
      <c r="Y958" s="21">
        <f t="shared" si="266"/>
        <v>0</v>
      </c>
      <c r="Z958" s="21">
        <f t="shared" si="274"/>
        <v>0</v>
      </c>
      <c r="AA958" s="21">
        <f t="shared" si="267"/>
        <v>0</v>
      </c>
      <c r="AB958" s="21">
        <f t="shared" si="268"/>
        <v>0</v>
      </c>
      <c r="AC958" s="21">
        <f t="shared" si="269"/>
        <v>0</v>
      </c>
      <c r="AD958" s="21">
        <f t="shared" si="275"/>
        <v>0</v>
      </c>
      <c r="AE958" s="21" t="str">
        <f t="shared" si="270"/>
        <v>2/9/1:00</v>
      </c>
    </row>
    <row r="959" spans="2:31">
      <c r="B959" s="37">
        <v>2</v>
      </c>
      <c r="C959" s="38">
        <v>9</v>
      </c>
      <c r="D959" s="39">
        <v>2</v>
      </c>
      <c r="E959" s="17">
        <v>-16.7</v>
      </c>
      <c r="F959" s="17">
        <v>0</v>
      </c>
      <c r="G959" s="17">
        <v>0</v>
      </c>
      <c r="H959" s="37">
        <f t="shared" si="258"/>
        <v>1.9400000000000048</v>
      </c>
      <c r="I959" s="37">
        <f>IF(H959&lt;'Roof Calculator'!$G$8, 1, 0)</f>
        <v>1</v>
      </c>
      <c r="J959" s="37">
        <f>IF(H959&gt;='Roof Calculator'!$G$8, 1, 0)</f>
        <v>0</v>
      </c>
      <c r="K959" s="37">
        <f t="shared" si="259"/>
        <v>1.9400000000000048</v>
      </c>
      <c r="L959" s="37">
        <f t="shared" si="260"/>
        <v>0</v>
      </c>
      <c r="M959" s="37">
        <v>0</v>
      </c>
      <c r="N959" s="37">
        <f t="shared" si="261"/>
        <v>0</v>
      </c>
      <c r="O959" s="37">
        <v>0</v>
      </c>
      <c r="P959" s="37">
        <v>0</v>
      </c>
      <c r="Q959" s="21">
        <f t="shared" si="262"/>
        <v>39.790999999999997</v>
      </c>
      <c r="R959" s="21">
        <f t="shared" si="271"/>
        <v>40.041666666666572</v>
      </c>
      <c r="S959" s="21">
        <f t="shared" si="272"/>
        <v>-14.945725399205203</v>
      </c>
      <c r="T959" s="21">
        <f t="shared" si="263"/>
        <v>86.147999999999996</v>
      </c>
      <c r="U959" s="37">
        <f>VLOOKUP(Time_Zone, 'LSTM LookUp'!$B$5:$D$8, 3, FALSE)</f>
        <v>-75</v>
      </c>
      <c r="V959" s="21">
        <f t="shared" si="273"/>
        <v>-14.505375563120971</v>
      </c>
      <c r="W959" s="21">
        <f t="shared" si="264"/>
        <v>7.5216561092197587</v>
      </c>
      <c r="X959" s="21">
        <f t="shared" si="265"/>
        <v>0</v>
      </c>
      <c r="Y959" s="21">
        <f t="shared" si="266"/>
        <v>0</v>
      </c>
      <c r="Z959" s="21">
        <f t="shared" si="274"/>
        <v>0</v>
      </c>
      <c r="AA959" s="21">
        <f t="shared" si="267"/>
        <v>0</v>
      </c>
      <c r="AB959" s="21">
        <f t="shared" si="268"/>
        <v>0</v>
      </c>
      <c r="AC959" s="21">
        <f t="shared" si="269"/>
        <v>0</v>
      </c>
      <c r="AD959" s="21">
        <f t="shared" si="275"/>
        <v>0</v>
      </c>
      <c r="AE959" s="21" t="str">
        <f t="shared" si="270"/>
        <v>2/9/2:00</v>
      </c>
    </row>
    <row r="960" spans="2:31">
      <c r="B960" s="37">
        <v>2</v>
      </c>
      <c r="C960" s="38">
        <v>9</v>
      </c>
      <c r="D960" s="39">
        <v>3</v>
      </c>
      <c r="E960" s="17">
        <v>-13.9</v>
      </c>
      <c r="F960" s="17">
        <v>0</v>
      </c>
      <c r="G960" s="17">
        <v>0</v>
      </c>
      <c r="H960" s="37">
        <f t="shared" si="258"/>
        <v>6.9799999999999969</v>
      </c>
      <c r="I960" s="37">
        <f>IF(H960&lt;'Roof Calculator'!$G$8, 1, 0)</f>
        <v>1</v>
      </c>
      <c r="J960" s="37">
        <f>IF(H960&gt;='Roof Calculator'!$G$8, 1, 0)</f>
        <v>0</v>
      </c>
      <c r="K960" s="37">
        <f t="shared" si="259"/>
        <v>6.9799999999999969</v>
      </c>
      <c r="L960" s="37">
        <f t="shared" si="260"/>
        <v>0</v>
      </c>
      <c r="M960" s="37">
        <v>0</v>
      </c>
      <c r="N960" s="37">
        <f t="shared" si="261"/>
        <v>0</v>
      </c>
      <c r="O960" s="37">
        <v>0</v>
      </c>
      <c r="P960" s="37">
        <v>0</v>
      </c>
      <c r="Q960" s="21">
        <f t="shared" si="262"/>
        <v>39.790999999999997</v>
      </c>
      <c r="R960" s="21">
        <f t="shared" si="271"/>
        <v>40.083333333333236</v>
      </c>
      <c r="S960" s="21">
        <f t="shared" si="272"/>
        <v>-14.932831018800869</v>
      </c>
      <c r="T960" s="21">
        <f t="shared" si="263"/>
        <v>86.147999999999996</v>
      </c>
      <c r="U960" s="37">
        <f>VLOOKUP(Time_Zone, 'LSTM LookUp'!$B$5:$D$8, 3, FALSE)</f>
        <v>-75</v>
      </c>
      <c r="V960" s="21">
        <f t="shared" si="273"/>
        <v>-14.507418904250505</v>
      </c>
      <c r="W960" s="21">
        <f t="shared" si="264"/>
        <v>22.521145273937393</v>
      </c>
      <c r="X960" s="21">
        <f t="shared" si="265"/>
        <v>0</v>
      </c>
      <c r="Y960" s="21">
        <f t="shared" si="266"/>
        <v>0</v>
      </c>
      <c r="Z960" s="21">
        <f t="shared" si="274"/>
        <v>0</v>
      </c>
      <c r="AA960" s="21">
        <f t="shared" si="267"/>
        <v>0</v>
      </c>
      <c r="AB960" s="21">
        <f t="shared" si="268"/>
        <v>0</v>
      </c>
      <c r="AC960" s="21">
        <f t="shared" si="269"/>
        <v>0</v>
      </c>
      <c r="AD960" s="21">
        <f t="shared" si="275"/>
        <v>0</v>
      </c>
      <c r="AE960" s="21" t="str">
        <f t="shared" si="270"/>
        <v>2/9/3:00</v>
      </c>
    </row>
    <row r="961" spans="2:31">
      <c r="B961" s="37">
        <v>2</v>
      </c>
      <c r="C961" s="38">
        <v>9</v>
      </c>
      <c r="D961" s="39">
        <v>4</v>
      </c>
      <c r="E961" s="17">
        <v>-13.9</v>
      </c>
      <c r="F961" s="17">
        <v>0</v>
      </c>
      <c r="G961" s="17">
        <v>0</v>
      </c>
      <c r="H961" s="37">
        <f t="shared" si="258"/>
        <v>6.9799999999999969</v>
      </c>
      <c r="I961" s="37">
        <f>IF(H961&lt;'Roof Calculator'!$G$8, 1, 0)</f>
        <v>1</v>
      </c>
      <c r="J961" s="37">
        <f>IF(H961&gt;='Roof Calculator'!$G$8, 1, 0)</f>
        <v>0</v>
      </c>
      <c r="K961" s="37">
        <f t="shared" si="259"/>
        <v>6.9799999999999969</v>
      </c>
      <c r="L961" s="37">
        <f t="shared" si="260"/>
        <v>0</v>
      </c>
      <c r="M961" s="37">
        <v>0</v>
      </c>
      <c r="N961" s="37">
        <f t="shared" si="261"/>
        <v>0</v>
      </c>
      <c r="O961" s="37">
        <v>0</v>
      </c>
      <c r="P961" s="37">
        <v>0</v>
      </c>
      <c r="Q961" s="21">
        <f t="shared" si="262"/>
        <v>39.790999999999997</v>
      </c>
      <c r="R961" s="21">
        <f t="shared" si="271"/>
        <v>40.124999999999901</v>
      </c>
      <c r="S961" s="21">
        <f t="shared" si="272"/>
        <v>-14.919929551584231</v>
      </c>
      <c r="T961" s="21">
        <f t="shared" si="263"/>
        <v>86.147999999999996</v>
      </c>
      <c r="U961" s="37">
        <f>VLOOKUP(Time_Zone, 'LSTM LookUp'!$B$5:$D$8, 3, FALSE)</f>
        <v>-75</v>
      </c>
      <c r="V961" s="21">
        <f t="shared" si="273"/>
        <v>-14.509439748440489</v>
      </c>
      <c r="W961" s="21">
        <f t="shared" si="264"/>
        <v>37.520640062889861</v>
      </c>
      <c r="X961" s="21">
        <f t="shared" si="265"/>
        <v>0</v>
      </c>
      <c r="Y961" s="21">
        <f t="shared" si="266"/>
        <v>0</v>
      </c>
      <c r="Z961" s="21">
        <f t="shared" si="274"/>
        <v>0</v>
      </c>
      <c r="AA961" s="21">
        <f t="shared" si="267"/>
        <v>0</v>
      </c>
      <c r="AB961" s="21">
        <f t="shared" si="268"/>
        <v>0</v>
      </c>
      <c r="AC961" s="21">
        <f t="shared" si="269"/>
        <v>0</v>
      </c>
      <c r="AD961" s="21">
        <f t="shared" si="275"/>
        <v>0</v>
      </c>
      <c r="AE961" s="21" t="str">
        <f t="shared" si="270"/>
        <v>2/9/4:00</v>
      </c>
    </row>
    <row r="962" spans="2:31">
      <c r="B962" s="37">
        <v>2</v>
      </c>
      <c r="C962" s="38">
        <v>9</v>
      </c>
      <c r="D962" s="39">
        <v>5</v>
      </c>
      <c r="E962" s="17">
        <v>-13.9</v>
      </c>
      <c r="F962" s="17">
        <v>0</v>
      </c>
      <c r="G962" s="17">
        <v>0</v>
      </c>
      <c r="H962" s="37">
        <f t="shared" si="258"/>
        <v>6.9799999999999969</v>
      </c>
      <c r="I962" s="37">
        <f>IF(H962&lt;'Roof Calculator'!$G$8, 1, 0)</f>
        <v>1</v>
      </c>
      <c r="J962" s="37">
        <f>IF(H962&gt;='Roof Calculator'!$G$8, 1, 0)</f>
        <v>0</v>
      </c>
      <c r="K962" s="37">
        <f t="shared" si="259"/>
        <v>6.9799999999999969</v>
      </c>
      <c r="L962" s="37">
        <f t="shared" si="260"/>
        <v>0</v>
      </c>
      <c r="M962" s="37">
        <v>0</v>
      </c>
      <c r="N962" s="37">
        <f t="shared" si="261"/>
        <v>0</v>
      </c>
      <c r="O962" s="37">
        <v>0</v>
      </c>
      <c r="P962" s="37">
        <v>0</v>
      </c>
      <c r="Q962" s="21">
        <f t="shared" si="262"/>
        <v>39.790999999999997</v>
      </c>
      <c r="R962" s="21">
        <f t="shared" si="271"/>
        <v>40.166666666666565</v>
      </c>
      <c r="S962" s="21">
        <f t="shared" si="272"/>
        <v>-14.907021004813943</v>
      </c>
      <c r="T962" s="21">
        <f t="shared" si="263"/>
        <v>86.147999999999996</v>
      </c>
      <c r="U962" s="37">
        <f>VLOOKUP(Time_Zone, 'LSTM LookUp'!$B$5:$D$8, 3, FALSE)</f>
        <v>-75</v>
      </c>
      <c r="V962" s="21">
        <f t="shared" si="273"/>
        <v>-14.511438098193501</v>
      </c>
      <c r="W962" s="21">
        <f t="shared" si="264"/>
        <v>52.520140475451612</v>
      </c>
      <c r="X962" s="21">
        <f t="shared" si="265"/>
        <v>0</v>
      </c>
      <c r="Y962" s="21">
        <f t="shared" si="266"/>
        <v>0</v>
      </c>
      <c r="Z962" s="21">
        <f t="shared" si="274"/>
        <v>0</v>
      </c>
      <c r="AA962" s="21">
        <f t="shared" si="267"/>
        <v>0</v>
      </c>
      <c r="AB962" s="21">
        <f t="shared" si="268"/>
        <v>0</v>
      </c>
      <c r="AC962" s="21">
        <f t="shared" si="269"/>
        <v>0</v>
      </c>
      <c r="AD962" s="21">
        <f t="shared" si="275"/>
        <v>0</v>
      </c>
      <c r="AE962" s="21" t="str">
        <f t="shared" si="270"/>
        <v>2/9/5:00</v>
      </c>
    </row>
    <row r="963" spans="2:31">
      <c r="B963" s="37">
        <v>2</v>
      </c>
      <c r="C963" s="38">
        <v>9</v>
      </c>
      <c r="D963" s="39">
        <v>6</v>
      </c>
      <c r="E963" s="17">
        <v>-15.6</v>
      </c>
      <c r="F963" s="17">
        <v>0</v>
      </c>
      <c r="G963" s="17">
        <v>0</v>
      </c>
      <c r="H963" s="37">
        <f t="shared" si="258"/>
        <v>3.9199999999999982</v>
      </c>
      <c r="I963" s="37">
        <f>IF(H963&lt;'Roof Calculator'!$G$8, 1, 0)</f>
        <v>1</v>
      </c>
      <c r="J963" s="37">
        <f>IF(H963&gt;='Roof Calculator'!$G$8, 1, 0)</f>
        <v>0</v>
      </c>
      <c r="K963" s="37">
        <f t="shared" si="259"/>
        <v>3.9199999999999982</v>
      </c>
      <c r="L963" s="37">
        <f t="shared" si="260"/>
        <v>0</v>
      </c>
      <c r="M963" s="37">
        <v>0</v>
      </c>
      <c r="N963" s="37">
        <f t="shared" si="261"/>
        <v>0</v>
      </c>
      <c r="O963" s="37">
        <v>0</v>
      </c>
      <c r="P963" s="37">
        <v>0</v>
      </c>
      <c r="Q963" s="21">
        <f t="shared" si="262"/>
        <v>39.790999999999997</v>
      </c>
      <c r="R963" s="21">
        <f t="shared" si="271"/>
        <v>40.208333333333229</v>
      </c>
      <c r="S963" s="21">
        <f t="shared" si="272"/>
        <v>-14.894105385749455</v>
      </c>
      <c r="T963" s="21">
        <f t="shared" si="263"/>
        <v>86.147999999999996</v>
      </c>
      <c r="U963" s="37">
        <f>VLOOKUP(Time_Zone, 'LSTM LookUp'!$B$5:$D$8, 3, FALSE)</f>
        <v>-75</v>
      </c>
      <c r="V963" s="21">
        <f t="shared" si="273"/>
        <v>-14.513413956054633</v>
      </c>
      <c r="W963" s="21">
        <f t="shared" si="264"/>
        <v>67.519646510986334</v>
      </c>
      <c r="X963" s="21">
        <f t="shared" si="265"/>
        <v>0</v>
      </c>
      <c r="Y963" s="21">
        <f t="shared" si="266"/>
        <v>0</v>
      </c>
      <c r="Z963" s="21">
        <f t="shared" si="274"/>
        <v>0</v>
      </c>
      <c r="AA963" s="21">
        <f t="shared" si="267"/>
        <v>0</v>
      </c>
      <c r="AB963" s="21">
        <f t="shared" si="268"/>
        <v>0</v>
      </c>
      <c r="AC963" s="21">
        <f t="shared" si="269"/>
        <v>0</v>
      </c>
      <c r="AD963" s="21">
        <f t="shared" si="275"/>
        <v>0</v>
      </c>
      <c r="AE963" s="21" t="str">
        <f t="shared" si="270"/>
        <v>2/9/6:00</v>
      </c>
    </row>
    <row r="964" spans="2:31">
      <c r="B964" s="37">
        <v>2</v>
      </c>
      <c r="C964" s="38">
        <v>9</v>
      </c>
      <c r="D964" s="39">
        <v>7</v>
      </c>
      <c r="E964" s="17">
        <v>-16.100000000000001</v>
      </c>
      <c r="F964" s="17">
        <v>0</v>
      </c>
      <c r="G964" s="17">
        <v>0</v>
      </c>
      <c r="H964" s="37">
        <f t="shared" si="258"/>
        <v>3.0199999999999996</v>
      </c>
      <c r="I964" s="37">
        <f>IF(H964&lt;'Roof Calculator'!$G$8, 1, 0)</f>
        <v>1</v>
      </c>
      <c r="J964" s="37">
        <f>IF(H964&gt;='Roof Calculator'!$G$8, 1, 0)</f>
        <v>0</v>
      </c>
      <c r="K964" s="37">
        <f t="shared" si="259"/>
        <v>3.0199999999999996</v>
      </c>
      <c r="L964" s="37">
        <f t="shared" si="260"/>
        <v>0</v>
      </c>
      <c r="M964" s="37">
        <v>0</v>
      </c>
      <c r="N964" s="37">
        <f t="shared" si="261"/>
        <v>0</v>
      </c>
      <c r="O964" s="37">
        <v>0</v>
      </c>
      <c r="P964" s="37">
        <v>0</v>
      </c>
      <c r="Q964" s="21">
        <f t="shared" si="262"/>
        <v>39.790999999999997</v>
      </c>
      <c r="R964" s="21">
        <f t="shared" si="271"/>
        <v>40.249999999999893</v>
      </c>
      <c r="S964" s="21">
        <f t="shared" si="272"/>
        <v>-14.881182701651015</v>
      </c>
      <c r="T964" s="21">
        <f t="shared" si="263"/>
        <v>86.147999999999996</v>
      </c>
      <c r="U964" s="37">
        <f>VLOOKUP(Time_Zone, 'LSTM LookUp'!$B$5:$D$8, 3, FALSE)</f>
        <v>-75</v>
      </c>
      <c r="V964" s="21">
        <f t="shared" si="273"/>
        <v>-14.515367324611463</v>
      </c>
      <c r="W964" s="21">
        <f t="shared" si="264"/>
        <v>82.519158168847127</v>
      </c>
      <c r="X964" s="21">
        <f t="shared" si="265"/>
        <v>0</v>
      </c>
      <c r="Y964" s="21">
        <f t="shared" si="266"/>
        <v>0</v>
      </c>
      <c r="Z964" s="21">
        <f t="shared" si="274"/>
        <v>0</v>
      </c>
      <c r="AA964" s="21">
        <f t="shared" si="267"/>
        <v>0</v>
      </c>
      <c r="AB964" s="21">
        <f t="shared" si="268"/>
        <v>0</v>
      </c>
      <c r="AC964" s="21">
        <f t="shared" si="269"/>
        <v>0</v>
      </c>
      <c r="AD964" s="21">
        <f t="shared" si="275"/>
        <v>0</v>
      </c>
      <c r="AE964" s="21" t="str">
        <f t="shared" si="270"/>
        <v>2/9/7:00</v>
      </c>
    </row>
    <row r="965" spans="2:31">
      <c r="B965" s="37">
        <v>2</v>
      </c>
      <c r="C965" s="38">
        <v>9</v>
      </c>
      <c r="D965" s="39">
        <v>8</v>
      </c>
      <c r="E965" s="17">
        <v>-14.4</v>
      </c>
      <c r="F965" s="17">
        <v>3</v>
      </c>
      <c r="G965" s="17">
        <v>4</v>
      </c>
      <c r="H965" s="37">
        <f t="shared" si="258"/>
        <v>6.0800000000000018</v>
      </c>
      <c r="I965" s="37">
        <f>IF(H965&lt;'Roof Calculator'!$G$8, 1, 0)</f>
        <v>1</v>
      </c>
      <c r="J965" s="37">
        <f>IF(H965&gt;='Roof Calculator'!$G$8, 1, 0)</f>
        <v>0</v>
      </c>
      <c r="K965" s="37">
        <f t="shared" si="259"/>
        <v>6.0800000000000018</v>
      </c>
      <c r="L965" s="37">
        <f t="shared" si="260"/>
        <v>0</v>
      </c>
      <c r="M965" s="37">
        <v>0</v>
      </c>
      <c r="N965" s="37">
        <f t="shared" si="261"/>
        <v>3</v>
      </c>
      <c r="O965" s="37">
        <v>0</v>
      </c>
      <c r="P965" s="37">
        <v>0</v>
      </c>
      <c r="Q965" s="21">
        <f t="shared" si="262"/>
        <v>39.790999999999997</v>
      </c>
      <c r="R965" s="21">
        <f t="shared" si="271"/>
        <v>40.291666666666558</v>
      </c>
      <c r="S965" s="21">
        <f t="shared" si="272"/>
        <v>-14.868252959779673</v>
      </c>
      <c r="T965" s="21">
        <f t="shared" si="263"/>
        <v>86.147999999999996</v>
      </c>
      <c r="U965" s="37">
        <f>VLOOKUP(Time_Zone, 'LSTM LookUp'!$B$5:$D$8, 3, FALSE)</f>
        <v>-75</v>
      </c>
      <c r="V965" s="21">
        <f t="shared" si="273"/>
        <v>-14.517298206494052</v>
      </c>
      <c r="W965" s="21">
        <f t="shared" si="264"/>
        <v>97.518675448376499</v>
      </c>
      <c r="X965" s="21">
        <f t="shared" si="265"/>
        <v>-1.0455826974475992</v>
      </c>
      <c r="Y965" s="21">
        <f t="shared" si="266"/>
        <v>1.9544173025524008</v>
      </c>
      <c r="Z965" s="21">
        <f t="shared" si="274"/>
        <v>0.61951614978714153</v>
      </c>
      <c r="AA965" s="21">
        <f t="shared" si="267"/>
        <v>0.61951614978714153</v>
      </c>
      <c r="AB965" s="21">
        <f t="shared" si="268"/>
        <v>0</v>
      </c>
      <c r="AC965" s="21">
        <f t="shared" si="269"/>
        <v>0</v>
      </c>
      <c r="AD965" s="21">
        <f t="shared" si="275"/>
        <v>0</v>
      </c>
      <c r="AE965" s="21" t="str">
        <f t="shared" si="270"/>
        <v>2/9/8:00</v>
      </c>
    </row>
    <row r="966" spans="2:31">
      <c r="B966" s="37">
        <v>2</v>
      </c>
      <c r="C966" s="38">
        <v>9</v>
      </c>
      <c r="D966" s="39">
        <v>9</v>
      </c>
      <c r="E966" s="17">
        <v>-13.3</v>
      </c>
      <c r="F966" s="17">
        <v>51</v>
      </c>
      <c r="G966" s="17">
        <v>21</v>
      </c>
      <c r="H966" s="37">
        <f t="shared" si="258"/>
        <v>8.0599999999999987</v>
      </c>
      <c r="I966" s="37">
        <f>IF(H966&lt;'Roof Calculator'!$G$8, 1, 0)</f>
        <v>1</v>
      </c>
      <c r="J966" s="37">
        <f>IF(H966&gt;='Roof Calculator'!$G$8, 1, 0)</f>
        <v>0</v>
      </c>
      <c r="K966" s="37">
        <f t="shared" si="259"/>
        <v>8.0599999999999987</v>
      </c>
      <c r="L966" s="37">
        <f t="shared" si="260"/>
        <v>0</v>
      </c>
      <c r="M966" s="37">
        <v>0</v>
      </c>
      <c r="N966" s="37">
        <f t="shared" si="261"/>
        <v>51</v>
      </c>
      <c r="O966" s="37">
        <v>0</v>
      </c>
      <c r="P966" s="37">
        <v>0</v>
      </c>
      <c r="Q966" s="21">
        <f t="shared" si="262"/>
        <v>39.790999999999997</v>
      </c>
      <c r="R966" s="21">
        <f t="shared" si="271"/>
        <v>40.333333333333222</v>
      </c>
      <c r="S966" s="21">
        <f t="shared" si="272"/>
        <v>-14.855316167397243</v>
      </c>
      <c r="T966" s="21">
        <f t="shared" si="263"/>
        <v>86.147999999999996</v>
      </c>
      <c r="U966" s="37">
        <f>VLOOKUP(Time_Zone, 'LSTM LookUp'!$B$5:$D$8, 3, FALSE)</f>
        <v>-75</v>
      </c>
      <c r="V966" s="21">
        <f t="shared" si="273"/>
        <v>-14.519206604374947</v>
      </c>
      <c r="W966" s="21">
        <f t="shared" si="264"/>
        <v>112.51819834890622</v>
      </c>
      <c r="X966" s="21">
        <f t="shared" si="265"/>
        <v>-9.4188652865499733</v>
      </c>
      <c r="Y966" s="21">
        <f t="shared" si="266"/>
        <v>41.581134713450027</v>
      </c>
      <c r="Z966" s="21">
        <f t="shared" si="274"/>
        <v>13.180493463609393</v>
      </c>
      <c r="AA966" s="21">
        <f t="shared" si="267"/>
        <v>13.180493463609393</v>
      </c>
      <c r="AB966" s="21">
        <f t="shared" si="268"/>
        <v>0</v>
      </c>
      <c r="AC966" s="21">
        <f t="shared" si="269"/>
        <v>0</v>
      </c>
      <c r="AD966" s="21">
        <f t="shared" si="275"/>
        <v>0</v>
      </c>
      <c r="AE966" s="21" t="str">
        <f t="shared" si="270"/>
        <v>2/9/9:00</v>
      </c>
    </row>
    <row r="967" spans="2:31">
      <c r="B967" s="37">
        <v>2</v>
      </c>
      <c r="C967" s="38">
        <v>9</v>
      </c>
      <c r="D967" s="39">
        <v>10</v>
      </c>
      <c r="E967" s="17">
        <v>-11.1</v>
      </c>
      <c r="F967" s="17">
        <v>149</v>
      </c>
      <c r="G967" s="17">
        <v>95</v>
      </c>
      <c r="H967" s="37">
        <f t="shared" si="258"/>
        <v>12.020000000000003</v>
      </c>
      <c r="I967" s="37">
        <f>IF(H967&lt;'Roof Calculator'!$G$8, 1, 0)</f>
        <v>1</v>
      </c>
      <c r="J967" s="37">
        <f>IF(H967&gt;='Roof Calculator'!$G$8, 1, 0)</f>
        <v>0</v>
      </c>
      <c r="K967" s="37">
        <f t="shared" si="259"/>
        <v>12.020000000000003</v>
      </c>
      <c r="L967" s="37">
        <f t="shared" si="260"/>
        <v>0</v>
      </c>
      <c r="M967" s="37">
        <v>0</v>
      </c>
      <c r="N967" s="37">
        <f t="shared" si="261"/>
        <v>149</v>
      </c>
      <c r="O967" s="37">
        <v>0</v>
      </c>
      <c r="P967" s="37">
        <v>0</v>
      </c>
      <c r="Q967" s="21">
        <f t="shared" si="262"/>
        <v>39.790999999999997</v>
      </c>
      <c r="R967" s="21">
        <f t="shared" si="271"/>
        <v>40.374999999999886</v>
      </c>
      <c r="S967" s="21">
        <f t="shared" si="272"/>
        <v>-14.842372331766342</v>
      </c>
      <c r="T967" s="21">
        <f t="shared" si="263"/>
        <v>86.147999999999996</v>
      </c>
      <c r="U967" s="37">
        <f>VLOOKUP(Time_Zone, 'LSTM LookUp'!$B$5:$D$8, 3, FALSE)</f>
        <v>-75</v>
      </c>
      <c r="V967" s="21">
        <f t="shared" si="273"/>
        <v>-14.521092520969152</v>
      </c>
      <c r="W967" s="21">
        <f t="shared" si="264"/>
        <v>127.51772686975769</v>
      </c>
      <c r="X967" s="21">
        <f t="shared" si="265"/>
        <v>-58.546374846433821</v>
      </c>
      <c r="Y967" s="21">
        <f t="shared" si="266"/>
        <v>90.453625153566179</v>
      </c>
      <c r="Z967" s="21">
        <f t="shared" si="274"/>
        <v>28.672219344478613</v>
      </c>
      <c r="AA967" s="21">
        <f t="shared" si="267"/>
        <v>28.672219344478613</v>
      </c>
      <c r="AB967" s="21">
        <f t="shared" si="268"/>
        <v>0</v>
      </c>
      <c r="AC967" s="21">
        <f t="shared" si="269"/>
        <v>0</v>
      </c>
      <c r="AD967" s="21">
        <f t="shared" si="275"/>
        <v>0</v>
      </c>
      <c r="AE967" s="21" t="str">
        <f t="shared" si="270"/>
        <v>2/9/10:00</v>
      </c>
    </row>
    <row r="968" spans="2:31">
      <c r="B968" s="37">
        <v>2</v>
      </c>
      <c r="C968" s="38">
        <v>9</v>
      </c>
      <c r="D968" s="39">
        <v>11</v>
      </c>
      <c r="E968" s="17">
        <v>-8.9</v>
      </c>
      <c r="F968" s="17">
        <v>245</v>
      </c>
      <c r="G968" s="17">
        <v>338</v>
      </c>
      <c r="H968" s="37">
        <f t="shared" si="258"/>
        <v>15.979999999999997</v>
      </c>
      <c r="I968" s="37">
        <f>IF(H968&lt;'Roof Calculator'!$G$8, 1, 0)</f>
        <v>1</v>
      </c>
      <c r="J968" s="37">
        <f>IF(H968&gt;='Roof Calculator'!$G$8, 1, 0)</f>
        <v>0</v>
      </c>
      <c r="K968" s="37">
        <f t="shared" si="259"/>
        <v>15.979999999999997</v>
      </c>
      <c r="L968" s="37">
        <f t="shared" si="260"/>
        <v>0</v>
      </c>
      <c r="M968" s="37">
        <v>0</v>
      </c>
      <c r="N968" s="37">
        <f t="shared" si="261"/>
        <v>245</v>
      </c>
      <c r="O968" s="37">
        <v>0</v>
      </c>
      <c r="P968" s="37">
        <v>0</v>
      </c>
      <c r="Q968" s="21">
        <f t="shared" si="262"/>
        <v>39.790999999999997</v>
      </c>
      <c r="R968" s="21">
        <f t="shared" si="271"/>
        <v>40.416666666666551</v>
      </c>
      <c r="S968" s="21">
        <f t="shared" si="272"/>
        <v>-14.82942146015035</v>
      </c>
      <c r="T968" s="21">
        <f t="shared" si="263"/>
        <v>86.147999999999996</v>
      </c>
      <c r="U968" s="37">
        <f>VLOOKUP(Time_Zone, 'LSTM LookUp'!$B$5:$D$8, 3, FALSE)</f>
        <v>-75</v>
      </c>
      <c r="V968" s="21">
        <f t="shared" si="273"/>
        <v>-14.522955959034132</v>
      </c>
      <c r="W968" s="21">
        <f t="shared" si="264"/>
        <v>142.5172610102415</v>
      </c>
      <c r="X968" s="21">
        <f t="shared" si="265"/>
        <v>-254.59239734742738</v>
      </c>
      <c r="Y968" s="21">
        <f t="shared" si="266"/>
        <v>-9.5923973474273794</v>
      </c>
      <c r="Z968" s="21">
        <f t="shared" si="274"/>
        <v>-3.0406224219084188</v>
      </c>
      <c r="AA968" s="21">
        <f t="shared" si="267"/>
        <v>-3.0406224219084188</v>
      </c>
      <c r="AB968" s="21">
        <f t="shared" si="268"/>
        <v>0</v>
      </c>
      <c r="AC968" s="21">
        <f t="shared" si="269"/>
        <v>0</v>
      </c>
      <c r="AD968" s="21">
        <f t="shared" si="275"/>
        <v>0</v>
      </c>
      <c r="AE968" s="21" t="str">
        <f t="shared" si="270"/>
        <v>2/9/11:00</v>
      </c>
    </row>
    <row r="969" spans="2:31">
      <c r="B969" s="37">
        <v>2</v>
      </c>
      <c r="C969" s="38">
        <v>9</v>
      </c>
      <c r="D969" s="39">
        <v>12</v>
      </c>
      <c r="E969" s="17">
        <v>-7.2</v>
      </c>
      <c r="F969" s="17">
        <v>353</v>
      </c>
      <c r="G969" s="17">
        <v>132</v>
      </c>
      <c r="H969" s="37">
        <f t="shared" si="258"/>
        <v>19.04</v>
      </c>
      <c r="I969" s="37">
        <f>IF(H969&lt;'Roof Calculator'!$G$8, 1, 0)</f>
        <v>1</v>
      </c>
      <c r="J969" s="37">
        <f>IF(H969&gt;='Roof Calculator'!$G$8, 1, 0)</f>
        <v>0</v>
      </c>
      <c r="K969" s="37">
        <f t="shared" si="259"/>
        <v>19.04</v>
      </c>
      <c r="L969" s="37">
        <f t="shared" si="260"/>
        <v>0</v>
      </c>
      <c r="M969" s="37">
        <v>0</v>
      </c>
      <c r="N969" s="37">
        <f t="shared" si="261"/>
        <v>353</v>
      </c>
      <c r="O969" s="37">
        <v>0</v>
      </c>
      <c r="P969" s="37">
        <v>0</v>
      </c>
      <c r="Q969" s="21">
        <f t="shared" si="262"/>
        <v>39.790999999999997</v>
      </c>
      <c r="R969" s="21">
        <f t="shared" si="271"/>
        <v>40.458333333333215</v>
      </c>
      <c r="S969" s="21">
        <f t="shared" si="272"/>
        <v>-14.816463559813419</v>
      </c>
      <c r="T969" s="21">
        <f t="shared" si="263"/>
        <v>86.147999999999996</v>
      </c>
      <c r="U969" s="37">
        <f>VLOOKUP(Time_Zone, 'LSTM LookUp'!$B$5:$D$8, 3, FALSE)</f>
        <v>-75</v>
      </c>
      <c r="V969" s="21">
        <f t="shared" si="273"/>
        <v>-14.524796921369795</v>
      </c>
      <c r="W969" s="21">
        <f t="shared" si="264"/>
        <v>157.51680076965752</v>
      </c>
      <c r="X969" s="21">
        <f t="shared" si="265"/>
        <v>-112.20447202261799</v>
      </c>
      <c r="Y969" s="21">
        <f t="shared" si="266"/>
        <v>240.79552797738199</v>
      </c>
      <c r="Z969" s="21">
        <f t="shared" si="274"/>
        <v>76.327976724157139</v>
      </c>
      <c r="AA969" s="21">
        <f t="shared" si="267"/>
        <v>76.327976724157139</v>
      </c>
      <c r="AB969" s="21">
        <f t="shared" si="268"/>
        <v>0</v>
      </c>
      <c r="AC969" s="21">
        <f t="shared" si="269"/>
        <v>0</v>
      </c>
      <c r="AD969" s="21">
        <f t="shared" si="275"/>
        <v>0</v>
      </c>
      <c r="AE969" s="21" t="str">
        <f t="shared" si="270"/>
        <v>2/9/12:00</v>
      </c>
    </row>
    <row r="970" spans="2:31">
      <c r="B970" s="37">
        <v>2</v>
      </c>
      <c r="C970" s="38">
        <v>9</v>
      </c>
      <c r="D970" s="39">
        <v>13</v>
      </c>
      <c r="E970" s="17">
        <v>-6.7</v>
      </c>
      <c r="F970" s="17">
        <v>284</v>
      </c>
      <c r="G970" s="17">
        <v>200</v>
      </c>
      <c r="H970" s="37">
        <f t="shared" si="258"/>
        <v>19.939999999999998</v>
      </c>
      <c r="I970" s="37">
        <f>IF(H970&lt;'Roof Calculator'!$G$8, 1, 0)</f>
        <v>1</v>
      </c>
      <c r="J970" s="37">
        <f>IF(H970&gt;='Roof Calculator'!$G$8, 1, 0)</f>
        <v>0</v>
      </c>
      <c r="K970" s="37">
        <f t="shared" si="259"/>
        <v>19.939999999999998</v>
      </c>
      <c r="L970" s="37">
        <f t="shared" si="260"/>
        <v>0</v>
      </c>
      <c r="M970" s="37">
        <v>0</v>
      </c>
      <c r="N970" s="37">
        <f t="shared" si="261"/>
        <v>284</v>
      </c>
      <c r="O970" s="37">
        <v>0</v>
      </c>
      <c r="P970" s="37">
        <v>0</v>
      </c>
      <c r="Q970" s="21">
        <f t="shared" si="262"/>
        <v>39.790999999999997</v>
      </c>
      <c r="R970" s="21">
        <f t="shared" si="271"/>
        <v>40.499999999999879</v>
      </c>
      <c r="S970" s="21">
        <f t="shared" si="272"/>
        <v>-14.803498638020478</v>
      </c>
      <c r="T970" s="21">
        <f t="shared" si="263"/>
        <v>86.147999999999996</v>
      </c>
      <c r="U970" s="37">
        <f>VLOOKUP(Time_Zone, 'LSTM LookUp'!$B$5:$D$8, 3, FALSE)</f>
        <v>-75</v>
      </c>
      <c r="V970" s="21">
        <f t="shared" si="273"/>
        <v>-14.526615410818499</v>
      </c>
      <c r="W970" s="21">
        <f t="shared" si="264"/>
        <v>172.51634614729537</v>
      </c>
      <c r="X970" s="21">
        <f t="shared" si="265"/>
        <v>-180.01443025725777</v>
      </c>
      <c r="Y970" s="21">
        <f t="shared" si="266"/>
        <v>103.98556974274223</v>
      </c>
      <c r="Z970" s="21">
        <f t="shared" si="274"/>
        <v>32.961609435361993</v>
      </c>
      <c r="AA970" s="21">
        <f t="shared" si="267"/>
        <v>32.961609435361993</v>
      </c>
      <c r="AB970" s="21">
        <f t="shared" si="268"/>
        <v>0</v>
      </c>
      <c r="AC970" s="21">
        <f t="shared" si="269"/>
        <v>0</v>
      </c>
      <c r="AD970" s="21">
        <f t="shared" si="275"/>
        <v>0</v>
      </c>
      <c r="AE970" s="21" t="str">
        <f t="shared" si="270"/>
        <v>2/9/13:00</v>
      </c>
    </row>
    <row r="971" spans="2:31">
      <c r="B971" s="37">
        <v>2</v>
      </c>
      <c r="C971" s="38">
        <v>9</v>
      </c>
      <c r="D971" s="39">
        <v>14</v>
      </c>
      <c r="E971" s="17">
        <v>-5</v>
      </c>
      <c r="F971" s="17">
        <v>355</v>
      </c>
      <c r="G971" s="17">
        <v>115</v>
      </c>
      <c r="H971" s="37">
        <f t="shared" si="258"/>
        <v>23</v>
      </c>
      <c r="I971" s="37">
        <f>IF(H971&lt;'Roof Calculator'!$G$8, 1, 0)</f>
        <v>1</v>
      </c>
      <c r="J971" s="37">
        <f>IF(H971&gt;='Roof Calculator'!$G$8, 1, 0)</f>
        <v>0</v>
      </c>
      <c r="K971" s="37">
        <f t="shared" si="259"/>
        <v>23</v>
      </c>
      <c r="L971" s="37">
        <f t="shared" si="260"/>
        <v>0</v>
      </c>
      <c r="M971" s="37">
        <v>0</v>
      </c>
      <c r="N971" s="37">
        <f t="shared" si="261"/>
        <v>355</v>
      </c>
      <c r="O971" s="37">
        <v>0</v>
      </c>
      <c r="P971" s="37">
        <v>0</v>
      </c>
      <c r="Q971" s="21">
        <f t="shared" si="262"/>
        <v>39.790999999999997</v>
      </c>
      <c r="R971" s="21">
        <f t="shared" si="271"/>
        <v>40.541666666666544</v>
      </c>
      <c r="S971" s="21">
        <f t="shared" si="272"/>
        <v>-14.7905267020372</v>
      </c>
      <c r="T971" s="21">
        <f t="shared" si="263"/>
        <v>86.147999999999996</v>
      </c>
      <c r="U971" s="37">
        <f>VLOOKUP(Time_Zone, 'LSTM LookUp'!$B$5:$D$8, 3, FALSE)</f>
        <v>-75</v>
      </c>
      <c r="V971" s="21">
        <f t="shared" si="273"/>
        <v>-14.528411430265017</v>
      </c>
      <c r="W971" s="21">
        <f t="shared" si="264"/>
        <v>187.51589714243374</v>
      </c>
      <c r="X971" s="21">
        <f t="shared" si="265"/>
        <v>-103.49097748424111</v>
      </c>
      <c r="Y971" s="21">
        <f t="shared" si="266"/>
        <v>251.50902251575889</v>
      </c>
      <c r="Z971" s="21">
        <f t="shared" si="274"/>
        <v>79.72396737493213</v>
      </c>
      <c r="AA971" s="21">
        <f t="shared" si="267"/>
        <v>79.72396737493213</v>
      </c>
      <c r="AB971" s="21">
        <f t="shared" si="268"/>
        <v>0</v>
      </c>
      <c r="AC971" s="21">
        <f t="shared" si="269"/>
        <v>0</v>
      </c>
      <c r="AD971" s="21">
        <f t="shared" si="275"/>
        <v>0</v>
      </c>
      <c r="AE971" s="21" t="str">
        <f t="shared" si="270"/>
        <v>2/9/14:00</v>
      </c>
    </row>
    <row r="972" spans="2:31">
      <c r="B972" s="37">
        <v>2</v>
      </c>
      <c r="C972" s="38">
        <v>9</v>
      </c>
      <c r="D972" s="39">
        <v>15</v>
      </c>
      <c r="E972" s="17">
        <v>-4.4000000000000004</v>
      </c>
      <c r="F972" s="17">
        <v>250</v>
      </c>
      <c r="G972" s="17">
        <v>276</v>
      </c>
      <c r="H972" s="37">
        <f t="shared" si="258"/>
        <v>24.08</v>
      </c>
      <c r="I972" s="37">
        <f>IF(H972&lt;'Roof Calculator'!$G$8, 1, 0)</f>
        <v>1</v>
      </c>
      <c r="J972" s="37">
        <f>IF(H972&gt;='Roof Calculator'!$G$8, 1, 0)</f>
        <v>0</v>
      </c>
      <c r="K972" s="37">
        <f t="shared" si="259"/>
        <v>24.08</v>
      </c>
      <c r="L972" s="37">
        <f t="shared" si="260"/>
        <v>0</v>
      </c>
      <c r="M972" s="37">
        <v>0</v>
      </c>
      <c r="N972" s="37">
        <f t="shared" si="261"/>
        <v>250</v>
      </c>
      <c r="O972" s="37">
        <v>0</v>
      </c>
      <c r="P972" s="37">
        <v>0</v>
      </c>
      <c r="Q972" s="21">
        <f t="shared" si="262"/>
        <v>39.790999999999997</v>
      </c>
      <c r="R972" s="21">
        <f t="shared" si="271"/>
        <v>40.583333333333208</v>
      </c>
      <c r="S972" s="21">
        <f t="shared" si="272"/>
        <v>-14.777547759130018</v>
      </c>
      <c r="T972" s="21">
        <f t="shared" si="263"/>
        <v>86.147999999999996</v>
      </c>
      <c r="U972" s="37">
        <f>VLOOKUP(Time_Zone, 'LSTM LookUp'!$B$5:$D$8, 3, FALSE)</f>
        <v>-75</v>
      </c>
      <c r="V972" s="21">
        <f t="shared" si="273"/>
        <v>-14.530184982636563</v>
      </c>
      <c r="W972" s="21">
        <f t="shared" si="264"/>
        <v>202.51545375434085</v>
      </c>
      <c r="X972" s="21">
        <f t="shared" si="265"/>
        <v>-234.48317268771254</v>
      </c>
      <c r="Y972" s="21">
        <f t="shared" si="266"/>
        <v>15.516827312287461</v>
      </c>
      <c r="Z972" s="21">
        <f t="shared" si="274"/>
        <v>4.9185632468900797</v>
      </c>
      <c r="AA972" s="21">
        <f t="shared" si="267"/>
        <v>4.9185632468900797</v>
      </c>
      <c r="AB972" s="21">
        <f t="shared" si="268"/>
        <v>0</v>
      </c>
      <c r="AC972" s="21">
        <f t="shared" si="269"/>
        <v>0</v>
      </c>
      <c r="AD972" s="21">
        <f t="shared" si="275"/>
        <v>0</v>
      </c>
      <c r="AE972" s="21" t="str">
        <f t="shared" si="270"/>
        <v>2/9/15:00</v>
      </c>
    </row>
    <row r="973" spans="2:31">
      <c r="B973" s="37">
        <v>2</v>
      </c>
      <c r="C973" s="38">
        <v>9</v>
      </c>
      <c r="D973" s="39">
        <v>16</v>
      </c>
      <c r="E973" s="17">
        <v>-4.4000000000000004</v>
      </c>
      <c r="F973" s="17">
        <v>205</v>
      </c>
      <c r="G973" s="17">
        <v>5</v>
      </c>
      <c r="H973" s="37">
        <f t="shared" si="258"/>
        <v>24.08</v>
      </c>
      <c r="I973" s="37">
        <f>IF(H973&lt;'Roof Calculator'!$G$8, 1, 0)</f>
        <v>1</v>
      </c>
      <c r="J973" s="37">
        <f>IF(H973&gt;='Roof Calculator'!$G$8, 1, 0)</f>
        <v>0</v>
      </c>
      <c r="K973" s="37">
        <f t="shared" si="259"/>
        <v>24.08</v>
      </c>
      <c r="L973" s="37">
        <f t="shared" si="260"/>
        <v>0</v>
      </c>
      <c r="M973" s="37">
        <v>0</v>
      </c>
      <c r="N973" s="37">
        <f t="shared" si="261"/>
        <v>205</v>
      </c>
      <c r="O973" s="37">
        <v>0</v>
      </c>
      <c r="P973" s="37">
        <v>0</v>
      </c>
      <c r="Q973" s="21">
        <f t="shared" si="262"/>
        <v>39.790999999999997</v>
      </c>
      <c r="R973" s="21">
        <f t="shared" si="271"/>
        <v>40.624999999999872</v>
      </c>
      <c r="S973" s="21">
        <f t="shared" si="272"/>
        <v>-14.764561816566111</v>
      </c>
      <c r="T973" s="21">
        <f t="shared" si="263"/>
        <v>86.147999999999996</v>
      </c>
      <c r="U973" s="37">
        <f>VLOOKUP(Time_Zone, 'LSTM LookUp'!$B$5:$D$8, 3, FALSE)</f>
        <v>-75</v>
      </c>
      <c r="V973" s="21">
        <f t="shared" si="273"/>
        <v>-14.53193607090274</v>
      </c>
      <c r="W973" s="21">
        <f t="shared" si="264"/>
        <v>217.51501598227435</v>
      </c>
      <c r="X973" s="21">
        <f t="shared" si="265"/>
        <v>-3.762264873818979</v>
      </c>
      <c r="Y973" s="21">
        <f t="shared" si="266"/>
        <v>201.23773512618101</v>
      </c>
      <c r="Z973" s="21">
        <f t="shared" si="274"/>
        <v>63.788847291948123</v>
      </c>
      <c r="AA973" s="21">
        <f t="shared" si="267"/>
        <v>63.788847291948123</v>
      </c>
      <c r="AB973" s="21">
        <f t="shared" si="268"/>
        <v>0</v>
      </c>
      <c r="AC973" s="21">
        <f t="shared" si="269"/>
        <v>0</v>
      </c>
      <c r="AD973" s="21">
        <f t="shared" si="275"/>
        <v>0</v>
      </c>
      <c r="AE973" s="21" t="str">
        <f t="shared" si="270"/>
        <v>2/9/16:00</v>
      </c>
    </row>
    <row r="974" spans="2:31">
      <c r="B974" s="37">
        <v>2</v>
      </c>
      <c r="C974" s="38">
        <v>9</v>
      </c>
      <c r="D974" s="39">
        <v>17</v>
      </c>
      <c r="E974" s="17">
        <v>-4.4000000000000004</v>
      </c>
      <c r="F974" s="17">
        <v>105</v>
      </c>
      <c r="G974" s="17">
        <v>2</v>
      </c>
      <c r="H974" s="37">
        <f t="shared" si="258"/>
        <v>24.08</v>
      </c>
      <c r="I974" s="37">
        <f>IF(H974&lt;'Roof Calculator'!$G$8, 1, 0)</f>
        <v>1</v>
      </c>
      <c r="J974" s="37">
        <f>IF(H974&gt;='Roof Calculator'!$G$8, 1, 0)</f>
        <v>0</v>
      </c>
      <c r="K974" s="37">
        <f t="shared" si="259"/>
        <v>24.08</v>
      </c>
      <c r="L974" s="37">
        <f t="shared" si="260"/>
        <v>0</v>
      </c>
      <c r="M974" s="37">
        <v>0</v>
      </c>
      <c r="N974" s="37">
        <f t="shared" si="261"/>
        <v>105</v>
      </c>
      <c r="O974" s="37">
        <v>0</v>
      </c>
      <c r="P974" s="37">
        <v>0</v>
      </c>
      <c r="Q974" s="21">
        <f t="shared" si="262"/>
        <v>39.790999999999997</v>
      </c>
      <c r="R974" s="21">
        <f t="shared" si="271"/>
        <v>40.666666666666536</v>
      </c>
      <c r="S974" s="21">
        <f t="shared" si="272"/>
        <v>-14.751568881613414</v>
      </c>
      <c r="T974" s="21">
        <f t="shared" si="263"/>
        <v>86.147999999999996</v>
      </c>
      <c r="U974" s="37">
        <f>VLOOKUP(Time_Zone, 'LSTM LookUp'!$B$5:$D$8, 3, FALSE)</f>
        <v>-75</v>
      </c>
      <c r="V974" s="21">
        <f t="shared" si="273"/>
        <v>-14.533664698075567</v>
      </c>
      <c r="W974" s="21">
        <f t="shared" si="264"/>
        <v>232.51458382548111</v>
      </c>
      <c r="X974" s="21">
        <f t="shared" si="265"/>
        <v>-1.2303079443292699</v>
      </c>
      <c r="Y974" s="21">
        <f t="shared" si="266"/>
        <v>103.76969205567073</v>
      </c>
      <c r="Z974" s="21">
        <f t="shared" si="274"/>
        <v>32.893179978999306</v>
      </c>
      <c r="AA974" s="21">
        <f t="shared" si="267"/>
        <v>32.893179978999306</v>
      </c>
      <c r="AB974" s="21">
        <f t="shared" si="268"/>
        <v>0</v>
      </c>
      <c r="AC974" s="21">
        <f t="shared" si="269"/>
        <v>0</v>
      </c>
      <c r="AD974" s="21">
        <f t="shared" si="275"/>
        <v>0</v>
      </c>
      <c r="AE974" s="21" t="str">
        <f t="shared" si="270"/>
        <v>2/9/17:00</v>
      </c>
    </row>
    <row r="975" spans="2:31">
      <c r="B975" s="37">
        <v>2</v>
      </c>
      <c r="C975" s="38">
        <v>9</v>
      </c>
      <c r="D975" s="39">
        <v>18</v>
      </c>
      <c r="E975" s="17">
        <v>-4.4000000000000004</v>
      </c>
      <c r="F975" s="17">
        <v>39</v>
      </c>
      <c r="G975" s="17">
        <v>6</v>
      </c>
      <c r="H975" s="37">
        <f t="shared" si="258"/>
        <v>24.08</v>
      </c>
      <c r="I975" s="37">
        <f>IF(H975&lt;'Roof Calculator'!$G$8, 1, 0)</f>
        <v>1</v>
      </c>
      <c r="J975" s="37">
        <f>IF(H975&gt;='Roof Calculator'!$G$8, 1, 0)</f>
        <v>0</v>
      </c>
      <c r="K975" s="37">
        <f t="shared" si="259"/>
        <v>24.08</v>
      </c>
      <c r="L975" s="37">
        <f t="shared" si="260"/>
        <v>0</v>
      </c>
      <c r="M975" s="37">
        <v>0</v>
      </c>
      <c r="N975" s="37">
        <f t="shared" si="261"/>
        <v>39</v>
      </c>
      <c r="O975" s="37">
        <v>0</v>
      </c>
      <c r="P975" s="37">
        <v>0</v>
      </c>
      <c r="Q975" s="21">
        <f t="shared" si="262"/>
        <v>39.790999999999997</v>
      </c>
      <c r="R975" s="21">
        <f t="shared" si="271"/>
        <v>40.708333333333201</v>
      </c>
      <c r="S975" s="21">
        <f t="shared" si="272"/>
        <v>-14.738568961540576</v>
      </c>
      <c r="T975" s="21">
        <f t="shared" si="263"/>
        <v>86.147999999999996</v>
      </c>
      <c r="U975" s="37">
        <f>VLOOKUP(Time_Zone, 'LSTM LookUp'!$B$5:$D$8, 3, FALSE)</f>
        <v>-75</v>
      </c>
      <c r="V975" s="21">
        <f t="shared" si="273"/>
        <v>-14.535370867209451</v>
      </c>
      <c r="W975" s="21">
        <f t="shared" si="264"/>
        <v>247.51415728319759</v>
      </c>
      <c r="X975" s="21">
        <f t="shared" si="265"/>
        <v>-2.6821322029393722</v>
      </c>
      <c r="Y975" s="21">
        <f t="shared" si="266"/>
        <v>36.317867797060629</v>
      </c>
      <c r="Z975" s="21">
        <f t="shared" si="274"/>
        <v>11.512129777366301</v>
      </c>
      <c r="AA975" s="21">
        <f t="shared" si="267"/>
        <v>11.512129777366301</v>
      </c>
      <c r="AB975" s="21">
        <f t="shared" si="268"/>
        <v>0</v>
      </c>
      <c r="AC975" s="21">
        <f t="shared" si="269"/>
        <v>0</v>
      </c>
      <c r="AD975" s="21">
        <f t="shared" si="275"/>
        <v>0</v>
      </c>
      <c r="AE975" s="21" t="str">
        <f t="shared" si="270"/>
        <v>2/9/18:00</v>
      </c>
    </row>
    <row r="976" spans="2:31">
      <c r="B976" s="37">
        <v>2</v>
      </c>
      <c r="C976" s="38">
        <v>9</v>
      </c>
      <c r="D976" s="39">
        <v>19</v>
      </c>
      <c r="E976" s="17">
        <v>-4.4000000000000004</v>
      </c>
      <c r="F976" s="17">
        <v>0</v>
      </c>
      <c r="G976" s="17">
        <v>0</v>
      </c>
      <c r="H976" s="37">
        <f t="shared" si="258"/>
        <v>24.08</v>
      </c>
      <c r="I976" s="37">
        <f>IF(H976&lt;'Roof Calculator'!$G$8, 1, 0)</f>
        <v>1</v>
      </c>
      <c r="J976" s="37">
        <f>IF(H976&gt;='Roof Calculator'!$G$8, 1, 0)</f>
        <v>0</v>
      </c>
      <c r="K976" s="37">
        <f t="shared" si="259"/>
        <v>24.08</v>
      </c>
      <c r="L976" s="37">
        <f t="shared" si="260"/>
        <v>0</v>
      </c>
      <c r="M976" s="37">
        <v>0</v>
      </c>
      <c r="N976" s="37">
        <f t="shared" si="261"/>
        <v>0</v>
      </c>
      <c r="O976" s="37">
        <v>0</v>
      </c>
      <c r="P976" s="37">
        <v>0</v>
      </c>
      <c r="Q976" s="21">
        <f t="shared" si="262"/>
        <v>39.790999999999997</v>
      </c>
      <c r="R976" s="21">
        <f t="shared" si="271"/>
        <v>40.749999999999865</v>
      </c>
      <c r="S976" s="21">
        <f t="shared" si="272"/>
        <v>-14.725562063617007</v>
      </c>
      <c r="T976" s="21">
        <f t="shared" si="263"/>
        <v>86.147999999999996</v>
      </c>
      <c r="U976" s="37">
        <f>VLOOKUP(Time_Zone, 'LSTM LookUp'!$B$5:$D$8, 3, FALSE)</f>
        <v>-75</v>
      </c>
      <c r="V976" s="21">
        <f t="shared" si="273"/>
        <v>-14.537054581401181</v>
      </c>
      <c r="W976" s="21">
        <f t="shared" si="264"/>
        <v>262.51373635464967</v>
      </c>
      <c r="X976" s="21">
        <f t="shared" si="265"/>
        <v>0</v>
      </c>
      <c r="Y976" s="21">
        <f t="shared" si="266"/>
        <v>0</v>
      </c>
      <c r="Z976" s="21">
        <f t="shared" si="274"/>
        <v>0</v>
      </c>
      <c r="AA976" s="21">
        <f t="shared" si="267"/>
        <v>0</v>
      </c>
      <c r="AB976" s="21">
        <f t="shared" si="268"/>
        <v>0</v>
      </c>
      <c r="AC976" s="21">
        <f t="shared" si="269"/>
        <v>0</v>
      </c>
      <c r="AD976" s="21">
        <f t="shared" si="275"/>
        <v>0</v>
      </c>
      <c r="AE976" s="21" t="str">
        <f t="shared" si="270"/>
        <v>2/9/19:00</v>
      </c>
    </row>
    <row r="977" spans="2:31">
      <c r="B977" s="37">
        <v>2</v>
      </c>
      <c r="C977" s="38">
        <v>9</v>
      </c>
      <c r="D977" s="39">
        <v>20</v>
      </c>
      <c r="E977" s="17">
        <v>-4.4000000000000004</v>
      </c>
      <c r="F977" s="17">
        <v>0</v>
      </c>
      <c r="G977" s="17">
        <v>0</v>
      </c>
      <c r="H977" s="37">
        <f t="shared" si="258"/>
        <v>24.08</v>
      </c>
      <c r="I977" s="37">
        <f>IF(H977&lt;'Roof Calculator'!$G$8, 1, 0)</f>
        <v>1</v>
      </c>
      <c r="J977" s="37">
        <f>IF(H977&gt;='Roof Calculator'!$G$8, 1, 0)</f>
        <v>0</v>
      </c>
      <c r="K977" s="37">
        <f t="shared" si="259"/>
        <v>24.08</v>
      </c>
      <c r="L977" s="37">
        <f t="shared" si="260"/>
        <v>0</v>
      </c>
      <c r="M977" s="37">
        <v>0</v>
      </c>
      <c r="N977" s="37">
        <f t="shared" si="261"/>
        <v>0</v>
      </c>
      <c r="O977" s="37">
        <v>0</v>
      </c>
      <c r="P977" s="37">
        <v>0</v>
      </c>
      <c r="Q977" s="21">
        <f t="shared" si="262"/>
        <v>39.790999999999997</v>
      </c>
      <c r="R977" s="21">
        <f t="shared" si="271"/>
        <v>40.791666666666529</v>
      </c>
      <c r="S977" s="21">
        <f t="shared" si="272"/>
        <v>-14.712548195112822</v>
      </c>
      <c r="T977" s="21">
        <f t="shared" si="263"/>
        <v>86.147999999999996</v>
      </c>
      <c r="U977" s="37">
        <f>VLOOKUP(Time_Zone, 'LSTM LookUp'!$B$5:$D$8, 3, FALSE)</f>
        <v>-75</v>
      </c>
      <c r="V977" s="21">
        <f t="shared" si="273"/>
        <v>-14.538715843789918</v>
      </c>
      <c r="W977" s="21">
        <f t="shared" si="264"/>
        <v>277.51332103905253</v>
      </c>
      <c r="X977" s="21">
        <f t="shared" si="265"/>
        <v>0</v>
      </c>
      <c r="Y977" s="21">
        <f t="shared" si="266"/>
        <v>0</v>
      </c>
      <c r="Z977" s="21">
        <f t="shared" si="274"/>
        <v>0</v>
      </c>
      <c r="AA977" s="21">
        <f t="shared" si="267"/>
        <v>0</v>
      </c>
      <c r="AB977" s="21">
        <f t="shared" si="268"/>
        <v>0</v>
      </c>
      <c r="AC977" s="21">
        <f t="shared" si="269"/>
        <v>0</v>
      </c>
      <c r="AD977" s="21">
        <f t="shared" si="275"/>
        <v>0</v>
      </c>
      <c r="AE977" s="21" t="str">
        <f t="shared" si="270"/>
        <v>2/9/20:00</v>
      </c>
    </row>
    <row r="978" spans="2:31">
      <c r="B978" s="37">
        <v>2</v>
      </c>
      <c r="C978" s="38">
        <v>9</v>
      </c>
      <c r="D978" s="39">
        <v>21</v>
      </c>
      <c r="E978" s="17">
        <v>-3.9</v>
      </c>
      <c r="F978" s="17">
        <v>0</v>
      </c>
      <c r="G978" s="17">
        <v>0</v>
      </c>
      <c r="H978" s="37">
        <f t="shared" si="258"/>
        <v>24.98</v>
      </c>
      <c r="I978" s="37">
        <f>IF(H978&lt;'Roof Calculator'!$G$8, 1, 0)</f>
        <v>1</v>
      </c>
      <c r="J978" s="37">
        <f>IF(H978&gt;='Roof Calculator'!$G$8, 1, 0)</f>
        <v>0</v>
      </c>
      <c r="K978" s="37">
        <f t="shared" si="259"/>
        <v>24.98</v>
      </c>
      <c r="L978" s="37">
        <f t="shared" si="260"/>
        <v>0</v>
      </c>
      <c r="M978" s="37">
        <v>0</v>
      </c>
      <c r="N978" s="37">
        <f t="shared" si="261"/>
        <v>0</v>
      </c>
      <c r="O978" s="37">
        <v>0</v>
      </c>
      <c r="P978" s="37">
        <v>0</v>
      </c>
      <c r="Q978" s="21">
        <f t="shared" si="262"/>
        <v>39.790999999999997</v>
      </c>
      <c r="R978" s="21">
        <f t="shared" si="271"/>
        <v>40.833333333333194</v>
      </c>
      <c r="S978" s="21">
        <f t="shared" si="272"/>
        <v>-14.699527363298863</v>
      </c>
      <c r="T978" s="21">
        <f t="shared" si="263"/>
        <v>86.147999999999996</v>
      </c>
      <c r="U978" s="37">
        <f>VLOOKUP(Time_Zone, 'LSTM LookUp'!$B$5:$D$8, 3, FALSE)</f>
        <v>-75</v>
      </c>
      <c r="V978" s="21">
        <f t="shared" si="273"/>
        <v>-14.540354657557186</v>
      </c>
      <c r="W978" s="21">
        <f t="shared" si="264"/>
        <v>292.51291133561068</v>
      </c>
      <c r="X978" s="21">
        <f t="shared" si="265"/>
        <v>0</v>
      </c>
      <c r="Y978" s="21">
        <f t="shared" si="266"/>
        <v>0</v>
      </c>
      <c r="Z978" s="21">
        <f t="shared" si="274"/>
        <v>0</v>
      </c>
      <c r="AA978" s="21">
        <f t="shared" si="267"/>
        <v>0</v>
      </c>
      <c r="AB978" s="21">
        <f t="shared" si="268"/>
        <v>0</v>
      </c>
      <c r="AC978" s="21">
        <f t="shared" si="269"/>
        <v>0</v>
      </c>
      <c r="AD978" s="21">
        <f t="shared" si="275"/>
        <v>0</v>
      </c>
      <c r="AE978" s="21" t="str">
        <f t="shared" si="270"/>
        <v>2/9/21:00</v>
      </c>
    </row>
    <row r="979" spans="2:31">
      <c r="B979" s="37">
        <v>2</v>
      </c>
      <c r="C979" s="38">
        <v>9</v>
      </c>
      <c r="D979" s="39">
        <v>22</v>
      </c>
      <c r="E979" s="17">
        <v>-3.9</v>
      </c>
      <c r="F979" s="17">
        <v>0</v>
      </c>
      <c r="G979" s="17">
        <v>0</v>
      </c>
      <c r="H979" s="37">
        <f t="shared" si="258"/>
        <v>24.98</v>
      </c>
      <c r="I979" s="37">
        <f>IF(H979&lt;'Roof Calculator'!$G$8, 1, 0)</f>
        <v>1</v>
      </c>
      <c r="J979" s="37">
        <f>IF(H979&gt;='Roof Calculator'!$G$8, 1, 0)</f>
        <v>0</v>
      </c>
      <c r="K979" s="37">
        <f t="shared" si="259"/>
        <v>24.98</v>
      </c>
      <c r="L979" s="37">
        <f t="shared" si="260"/>
        <v>0</v>
      </c>
      <c r="M979" s="37">
        <v>0</v>
      </c>
      <c r="N979" s="37">
        <f t="shared" si="261"/>
        <v>0</v>
      </c>
      <c r="O979" s="37">
        <v>0</v>
      </c>
      <c r="P979" s="37">
        <v>0</v>
      </c>
      <c r="Q979" s="21">
        <f t="shared" si="262"/>
        <v>39.790999999999997</v>
      </c>
      <c r="R979" s="21">
        <f t="shared" si="271"/>
        <v>40.874999999999858</v>
      </c>
      <c r="S979" s="21">
        <f t="shared" si="272"/>
        <v>-14.686499575446694</v>
      </c>
      <c r="T979" s="21">
        <f t="shared" si="263"/>
        <v>86.147999999999996</v>
      </c>
      <c r="U979" s="37">
        <f>VLOOKUP(Time_Zone, 'LSTM LookUp'!$B$5:$D$8, 3, FALSE)</f>
        <v>-75</v>
      </c>
      <c r="V979" s="21">
        <f t="shared" si="273"/>
        <v>-14.541971025926866</v>
      </c>
      <c r="W979" s="21">
        <f t="shared" si="264"/>
        <v>307.51250724351831</v>
      </c>
      <c r="X979" s="21">
        <f t="shared" si="265"/>
        <v>0</v>
      </c>
      <c r="Y979" s="21">
        <f t="shared" si="266"/>
        <v>0</v>
      </c>
      <c r="Z979" s="21">
        <f t="shared" si="274"/>
        <v>0</v>
      </c>
      <c r="AA979" s="21">
        <f t="shared" si="267"/>
        <v>0</v>
      </c>
      <c r="AB979" s="21">
        <f t="shared" si="268"/>
        <v>0</v>
      </c>
      <c r="AC979" s="21">
        <f t="shared" si="269"/>
        <v>0</v>
      </c>
      <c r="AD979" s="21">
        <f t="shared" si="275"/>
        <v>0</v>
      </c>
      <c r="AE979" s="21" t="str">
        <f t="shared" si="270"/>
        <v>2/9/22:00</v>
      </c>
    </row>
    <row r="980" spans="2:31">
      <c r="B980" s="37">
        <v>2</v>
      </c>
      <c r="C980" s="38">
        <v>9</v>
      </c>
      <c r="D980" s="39">
        <v>23</v>
      </c>
      <c r="E980" s="17">
        <v>-3.9</v>
      </c>
      <c r="F980" s="17">
        <v>0</v>
      </c>
      <c r="G980" s="17">
        <v>0</v>
      </c>
      <c r="H980" s="37">
        <f t="shared" si="258"/>
        <v>24.98</v>
      </c>
      <c r="I980" s="37">
        <f>IF(H980&lt;'Roof Calculator'!$G$8, 1, 0)</f>
        <v>1</v>
      </c>
      <c r="J980" s="37">
        <f>IF(H980&gt;='Roof Calculator'!$G$8, 1, 0)</f>
        <v>0</v>
      </c>
      <c r="K980" s="37">
        <f t="shared" si="259"/>
        <v>24.98</v>
      </c>
      <c r="L980" s="37">
        <f t="shared" si="260"/>
        <v>0</v>
      </c>
      <c r="M980" s="37">
        <v>0</v>
      </c>
      <c r="N980" s="37">
        <f t="shared" si="261"/>
        <v>0</v>
      </c>
      <c r="O980" s="37">
        <v>0</v>
      </c>
      <c r="P980" s="37">
        <v>0</v>
      </c>
      <c r="Q980" s="21">
        <f t="shared" si="262"/>
        <v>39.790999999999997</v>
      </c>
      <c r="R980" s="21">
        <f t="shared" si="271"/>
        <v>40.916666666666522</v>
      </c>
      <c r="S980" s="21">
        <f t="shared" si="272"/>
        <v>-14.673464838828599</v>
      </c>
      <c r="T980" s="21">
        <f t="shared" si="263"/>
        <v>86.147999999999996</v>
      </c>
      <c r="U980" s="37">
        <f>VLOOKUP(Time_Zone, 'LSTM LookUp'!$B$5:$D$8, 3, FALSE)</f>
        <v>-75</v>
      </c>
      <c r="V980" s="21">
        <f t="shared" si="273"/>
        <v>-14.543564952165177</v>
      </c>
      <c r="W980" s="21">
        <f t="shared" si="264"/>
        <v>322.51210876195864</v>
      </c>
      <c r="X980" s="21">
        <f t="shared" si="265"/>
        <v>0</v>
      </c>
      <c r="Y980" s="21">
        <f t="shared" si="266"/>
        <v>0</v>
      </c>
      <c r="Z980" s="21">
        <f t="shared" si="274"/>
        <v>0</v>
      </c>
      <c r="AA980" s="21">
        <f t="shared" si="267"/>
        <v>0</v>
      </c>
      <c r="AB980" s="21">
        <f t="shared" si="268"/>
        <v>0</v>
      </c>
      <c r="AC980" s="21">
        <f t="shared" si="269"/>
        <v>0</v>
      </c>
      <c r="AD980" s="21">
        <f t="shared" si="275"/>
        <v>0</v>
      </c>
      <c r="AE980" s="21" t="str">
        <f t="shared" si="270"/>
        <v>2/9/23:00</v>
      </c>
    </row>
    <row r="981" spans="2:31">
      <c r="B981" s="37">
        <v>2</v>
      </c>
      <c r="C981" s="38">
        <v>9</v>
      </c>
      <c r="D981" s="39">
        <v>24</v>
      </c>
      <c r="E981" s="17">
        <v>-3.9</v>
      </c>
      <c r="F981" s="17">
        <v>0</v>
      </c>
      <c r="G981" s="17">
        <v>0</v>
      </c>
      <c r="H981" s="37">
        <f t="shared" si="258"/>
        <v>24.98</v>
      </c>
      <c r="I981" s="37">
        <f>IF(H981&lt;'Roof Calculator'!$G$8, 1, 0)</f>
        <v>1</v>
      </c>
      <c r="J981" s="37">
        <f>IF(H981&gt;='Roof Calculator'!$G$8, 1, 0)</f>
        <v>0</v>
      </c>
      <c r="K981" s="37">
        <f t="shared" si="259"/>
        <v>24.98</v>
      </c>
      <c r="L981" s="37">
        <f t="shared" si="260"/>
        <v>0</v>
      </c>
      <c r="M981" s="37">
        <v>0</v>
      </c>
      <c r="N981" s="37">
        <f t="shared" si="261"/>
        <v>0</v>
      </c>
      <c r="O981" s="37">
        <v>0</v>
      </c>
      <c r="P981" s="37">
        <v>0</v>
      </c>
      <c r="Q981" s="21">
        <f t="shared" si="262"/>
        <v>39.790999999999997</v>
      </c>
      <c r="R981" s="21">
        <f t="shared" si="271"/>
        <v>40.958333333333186</v>
      </c>
      <c r="S981" s="21">
        <f t="shared" si="272"/>
        <v>-14.660423160717544</v>
      </c>
      <c r="T981" s="21">
        <f t="shared" si="263"/>
        <v>86.147999999999996</v>
      </c>
      <c r="U981" s="37">
        <f>VLOOKUP(Time_Zone, 'LSTM LookUp'!$B$5:$D$8, 3, FALSE)</f>
        <v>-75</v>
      </c>
      <c r="V981" s="21">
        <f t="shared" si="273"/>
        <v>-14.54513643958067</v>
      </c>
      <c r="W981" s="21">
        <f t="shared" si="264"/>
        <v>337.51171589010477</v>
      </c>
      <c r="X981" s="21">
        <f t="shared" si="265"/>
        <v>0</v>
      </c>
      <c r="Y981" s="21">
        <f t="shared" si="266"/>
        <v>0</v>
      </c>
      <c r="Z981" s="21">
        <f t="shared" si="274"/>
        <v>0</v>
      </c>
      <c r="AA981" s="21">
        <f t="shared" si="267"/>
        <v>0</v>
      </c>
      <c r="AB981" s="21">
        <f t="shared" si="268"/>
        <v>0</v>
      </c>
      <c r="AC981" s="21">
        <f t="shared" si="269"/>
        <v>0</v>
      </c>
      <c r="AD981" s="21">
        <f t="shared" si="275"/>
        <v>0</v>
      </c>
      <c r="AE981" s="21" t="str">
        <f t="shared" si="270"/>
        <v>2/9/24:00</v>
      </c>
    </row>
    <row r="982" spans="2:31">
      <c r="B982" s="37">
        <v>2</v>
      </c>
      <c r="C982" s="38">
        <v>10</v>
      </c>
      <c r="D982" s="39">
        <v>1</v>
      </c>
      <c r="E982" s="17">
        <v>-3.9</v>
      </c>
      <c r="F982" s="17">
        <v>0</v>
      </c>
      <c r="G982" s="17">
        <v>0</v>
      </c>
      <c r="H982" s="37">
        <f t="shared" ref="H982:H1045" si="276">E982*9/5+32</f>
        <v>24.98</v>
      </c>
      <c r="I982" s="37">
        <f>IF(H982&lt;'Roof Calculator'!$G$8, 1, 0)</f>
        <v>1</v>
      </c>
      <c r="J982" s="37">
        <f>IF(H982&gt;='Roof Calculator'!$G$8, 1, 0)</f>
        <v>0</v>
      </c>
      <c r="K982" s="37">
        <f t="shared" ref="K982:K1045" si="277">I982*H982</f>
        <v>24.98</v>
      </c>
      <c r="L982" s="37">
        <f t="shared" ref="L982:L1045" si="278">J982*H982</f>
        <v>0</v>
      </c>
      <c r="M982" s="37">
        <v>0</v>
      </c>
      <c r="N982" s="37">
        <f t="shared" ref="N982:N1045" si="279">F982*(180-M982)/180</f>
        <v>0</v>
      </c>
      <c r="O982" s="37">
        <v>0</v>
      </c>
      <c r="P982" s="37">
        <v>0</v>
      </c>
      <c r="Q982" s="21">
        <f t="shared" ref="Q982:Q1045" si="280">Latitude</f>
        <v>39.790999999999997</v>
      </c>
      <c r="R982" s="21">
        <f t="shared" si="271"/>
        <v>40.999999999999851</v>
      </c>
      <c r="S982" s="21">
        <f t="shared" si="272"/>
        <v>-14.647374548387209</v>
      </c>
      <c r="T982" s="21">
        <f t="shared" ref="T982:T1045" si="281">Longitude</f>
        <v>86.147999999999996</v>
      </c>
      <c r="U982" s="37">
        <f>VLOOKUP(Time_Zone, 'LSTM LookUp'!$B$5:$D$8, 3, FALSE)</f>
        <v>-75</v>
      </c>
      <c r="V982" s="21">
        <f t="shared" si="273"/>
        <v>-14.546685491524221</v>
      </c>
      <c r="W982" s="21">
        <f t="shared" ref="W982:W1045" si="282">15*((D982+(4*(T982-U982)+V982)/60)-12)</f>
        <v>-7.4886713728810772</v>
      </c>
      <c r="X982" s="21">
        <f t="shared" ref="X982:X1045" si="283">G982*(SIN(S982*PI()/180)*SIN(Q982*PI()/180)*COS(O982*PI()/180)-SIN(S982*PI()/180)*COS(Q982*PI()/180)*SIN(O982*PI()/180)*COS(P982*PI()/180)+COS(S982*PI()/180)*COS(Q982*PI()/180)*COS(O982*PI()/180)*COS(W982*PI()/180)+COS(S982*PI()/180)*SIN(Q982*PI()/180)*SIN(O982*PI()/180)*COS(P982*PI()/180)*COS(W982*PI()/180)+COS(S982*PI()/180)*SIN(P982*PI()/180)*SIN(W982*PI()/180)*SIN(O982*PI()/180))</f>
        <v>0</v>
      </c>
      <c r="Y982" s="21">
        <f t="shared" ref="Y982:Y1045" si="284">X982+N982</f>
        <v>0</v>
      </c>
      <c r="Z982" s="21">
        <f t="shared" si="274"/>
        <v>0</v>
      </c>
      <c r="AA982" s="21">
        <f t="shared" ref="AA982:AA1045" si="285">Z982*I982</f>
        <v>0</v>
      </c>
      <c r="AB982" s="21">
        <f t="shared" ref="AB982:AB1045" si="286">Z982*J982</f>
        <v>0</v>
      </c>
      <c r="AC982" s="21">
        <f t="shared" ref="AC982:AC1045" si="287">L982</f>
        <v>0</v>
      </c>
      <c r="AD982" s="21">
        <f t="shared" si="275"/>
        <v>0</v>
      </c>
      <c r="AE982" s="21" t="str">
        <f t="shared" ref="AE982:AE1045" si="288">CONCATENATE(B982, "/", C982, "/", D982,":00")</f>
        <v>2/10/1:00</v>
      </c>
    </row>
    <row r="983" spans="2:31">
      <c r="B983" s="37">
        <v>2</v>
      </c>
      <c r="C983" s="38">
        <v>10</v>
      </c>
      <c r="D983" s="39">
        <v>2</v>
      </c>
      <c r="E983" s="17">
        <v>-3.9</v>
      </c>
      <c r="F983" s="17">
        <v>0</v>
      </c>
      <c r="G983" s="17">
        <v>0</v>
      </c>
      <c r="H983" s="37">
        <f t="shared" si="276"/>
        <v>24.98</v>
      </c>
      <c r="I983" s="37">
        <f>IF(H983&lt;'Roof Calculator'!$G$8, 1, 0)</f>
        <v>1</v>
      </c>
      <c r="J983" s="37">
        <f>IF(H983&gt;='Roof Calculator'!$G$8, 1, 0)</f>
        <v>0</v>
      </c>
      <c r="K983" s="37">
        <f t="shared" si="277"/>
        <v>24.98</v>
      </c>
      <c r="L983" s="37">
        <f t="shared" si="278"/>
        <v>0</v>
      </c>
      <c r="M983" s="37">
        <v>0</v>
      </c>
      <c r="N983" s="37">
        <f t="shared" si="279"/>
        <v>0</v>
      </c>
      <c r="O983" s="37">
        <v>0</v>
      </c>
      <c r="P983" s="37">
        <v>0</v>
      </c>
      <c r="Q983" s="21">
        <f t="shared" si="280"/>
        <v>39.790999999999997</v>
      </c>
      <c r="R983" s="21">
        <f t="shared" ref="R983:R1046" si="289">R982+1/24</f>
        <v>41.041666666666515</v>
      </c>
      <c r="S983" s="21">
        <f t="shared" ref="S983:S1046" si="290">ASIN(SIN(23.45*PI()/180)*SIN((360/365*(R983-81))*PI()/180))*180/PI()</f>
        <v>-14.63431900911198</v>
      </c>
      <c r="T983" s="21">
        <f t="shared" si="281"/>
        <v>86.147999999999996</v>
      </c>
      <c r="U983" s="37">
        <f>VLOOKUP(Time_Zone, 'LSTM LookUp'!$B$5:$D$8, 3, FALSE)</f>
        <v>-75</v>
      </c>
      <c r="V983" s="21">
        <f t="shared" ref="V983:V1046" si="291">9.87*SIN(2*(360/365*(R983-81))*PI()/180)-7.53*COS((360/365*(R983-81))*PI()/180)-1.5*SIN((360/365*(R983-81))*PI()/180)</f>
        <v>-14.548212111389015</v>
      </c>
      <c r="W983" s="21">
        <f t="shared" si="282"/>
        <v>7.5109469721527322</v>
      </c>
      <c r="X983" s="21">
        <f t="shared" si="283"/>
        <v>0</v>
      </c>
      <c r="Y983" s="21">
        <f t="shared" si="284"/>
        <v>0</v>
      </c>
      <c r="Z983" s="21">
        <f t="shared" ref="Z983:Z1046" si="292">Y983/10.764*3.412</f>
        <v>0</v>
      </c>
      <c r="AA983" s="21">
        <f t="shared" si="285"/>
        <v>0</v>
      </c>
      <c r="AB983" s="21">
        <f t="shared" si="286"/>
        <v>0</v>
      </c>
      <c r="AC983" s="21">
        <f t="shared" si="287"/>
        <v>0</v>
      </c>
      <c r="AD983" s="21">
        <f t="shared" ref="AD983:AD1046" si="293">AB983</f>
        <v>0</v>
      </c>
      <c r="AE983" s="21" t="str">
        <f t="shared" si="288"/>
        <v>2/10/2:00</v>
      </c>
    </row>
    <row r="984" spans="2:31">
      <c r="B984" s="37">
        <v>2</v>
      </c>
      <c r="C984" s="38">
        <v>10</v>
      </c>
      <c r="D984" s="39">
        <v>3</v>
      </c>
      <c r="E984" s="17">
        <v>-3.9</v>
      </c>
      <c r="F984" s="17">
        <v>0</v>
      </c>
      <c r="G984" s="17">
        <v>0</v>
      </c>
      <c r="H984" s="37">
        <f t="shared" si="276"/>
        <v>24.98</v>
      </c>
      <c r="I984" s="37">
        <f>IF(H984&lt;'Roof Calculator'!$G$8, 1, 0)</f>
        <v>1</v>
      </c>
      <c r="J984" s="37">
        <f>IF(H984&gt;='Roof Calculator'!$G$8, 1, 0)</f>
        <v>0</v>
      </c>
      <c r="K984" s="37">
        <f t="shared" si="277"/>
        <v>24.98</v>
      </c>
      <c r="L984" s="37">
        <f t="shared" si="278"/>
        <v>0</v>
      </c>
      <c r="M984" s="37">
        <v>0</v>
      </c>
      <c r="N984" s="37">
        <f t="shared" si="279"/>
        <v>0</v>
      </c>
      <c r="O984" s="37">
        <v>0</v>
      </c>
      <c r="P984" s="37">
        <v>0</v>
      </c>
      <c r="Q984" s="21">
        <f t="shared" si="280"/>
        <v>39.790999999999997</v>
      </c>
      <c r="R984" s="21">
        <f t="shared" si="289"/>
        <v>41.083333333333179</v>
      </c>
      <c r="S984" s="21">
        <f t="shared" si="290"/>
        <v>-14.621256550166915</v>
      </c>
      <c r="T984" s="21">
        <f t="shared" si="281"/>
        <v>86.147999999999996</v>
      </c>
      <c r="U984" s="37">
        <f>VLOOKUP(Time_Zone, 'LSTM LookUp'!$B$5:$D$8, 3, FALSE)</f>
        <v>-75</v>
      </c>
      <c r="V984" s="21">
        <f t="shared" si="291"/>
        <v>-14.549716302610546</v>
      </c>
      <c r="W984" s="21">
        <f t="shared" si="282"/>
        <v>22.510570924347356</v>
      </c>
      <c r="X984" s="21">
        <f t="shared" si="283"/>
        <v>0</v>
      </c>
      <c r="Y984" s="21">
        <f t="shared" si="284"/>
        <v>0</v>
      </c>
      <c r="Z984" s="21">
        <f t="shared" si="292"/>
        <v>0</v>
      </c>
      <c r="AA984" s="21">
        <f t="shared" si="285"/>
        <v>0</v>
      </c>
      <c r="AB984" s="21">
        <f t="shared" si="286"/>
        <v>0</v>
      </c>
      <c r="AC984" s="21">
        <f t="shared" si="287"/>
        <v>0</v>
      </c>
      <c r="AD984" s="21">
        <f t="shared" si="293"/>
        <v>0</v>
      </c>
      <c r="AE984" s="21" t="str">
        <f t="shared" si="288"/>
        <v>2/10/3:00</v>
      </c>
    </row>
    <row r="985" spans="2:31">
      <c r="B985" s="37">
        <v>2</v>
      </c>
      <c r="C985" s="38">
        <v>10</v>
      </c>
      <c r="D985" s="39">
        <v>4</v>
      </c>
      <c r="E985" s="17">
        <v>-3.9</v>
      </c>
      <c r="F985" s="17">
        <v>0</v>
      </c>
      <c r="G985" s="17">
        <v>0</v>
      </c>
      <c r="H985" s="37">
        <f t="shared" si="276"/>
        <v>24.98</v>
      </c>
      <c r="I985" s="37">
        <f>IF(H985&lt;'Roof Calculator'!$G$8, 1, 0)</f>
        <v>1</v>
      </c>
      <c r="J985" s="37">
        <f>IF(H985&gt;='Roof Calculator'!$G$8, 1, 0)</f>
        <v>0</v>
      </c>
      <c r="K985" s="37">
        <f t="shared" si="277"/>
        <v>24.98</v>
      </c>
      <c r="L985" s="37">
        <f t="shared" si="278"/>
        <v>0</v>
      </c>
      <c r="M985" s="37">
        <v>0</v>
      </c>
      <c r="N985" s="37">
        <f t="shared" si="279"/>
        <v>0</v>
      </c>
      <c r="O985" s="37">
        <v>0</v>
      </c>
      <c r="P985" s="37">
        <v>0</v>
      </c>
      <c r="Q985" s="21">
        <f t="shared" si="280"/>
        <v>39.790999999999997</v>
      </c>
      <c r="R985" s="21">
        <f t="shared" si="289"/>
        <v>41.124999999999844</v>
      </c>
      <c r="S985" s="21">
        <f t="shared" si="290"/>
        <v>-14.608187178827773</v>
      </c>
      <c r="T985" s="21">
        <f t="shared" si="281"/>
        <v>86.147999999999996</v>
      </c>
      <c r="U985" s="37">
        <f>VLOOKUP(Time_Zone, 'LSTM LookUp'!$B$5:$D$8, 3, FALSE)</f>
        <v>-75</v>
      </c>
      <c r="V985" s="21">
        <f t="shared" si="291"/>
        <v>-14.551198068666588</v>
      </c>
      <c r="W985" s="21">
        <f t="shared" si="282"/>
        <v>37.510200482833334</v>
      </c>
      <c r="X985" s="21">
        <f t="shared" si="283"/>
        <v>0</v>
      </c>
      <c r="Y985" s="21">
        <f t="shared" si="284"/>
        <v>0</v>
      </c>
      <c r="Z985" s="21">
        <f t="shared" si="292"/>
        <v>0</v>
      </c>
      <c r="AA985" s="21">
        <f t="shared" si="285"/>
        <v>0</v>
      </c>
      <c r="AB985" s="21">
        <f t="shared" si="286"/>
        <v>0</v>
      </c>
      <c r="AC985" s="21">
        <f t="shared" si="287"/>
        <v>0</v>
      </c>
      <c r="AD985" s="21">
        <f t="shared" si="293"/>
        <v>0</v>
      </c>
      <c r="AE985" s="21" t="str">
        <f t="shared" si="288"/>
        <v>2/10/4:00</v>
      </c>
    </row>
    <row r="986" spans="2:31">
      <c r="B986" s="37">
        <v>2</v>
      </c>
      <c r="C986" s="38">
        <v>10</v>
      </c>
      <c r="D986" s="39">
        <v>5</v>
      </c>
      <c r="E986" s="17">
        <v>-4.4000000000000004</v>
      </c>
      <c r="F986" s="17">
        <v>0</v>
      </c>
      <c r="G986" s="17">
        <v>0</v>
      </c>
      <c r="H986" s="37">
        <f t="shared" si="276"/>
        <v>24.08</v>
      </c>
      <c r="I986" s="37">
        <f>IF(H986&lt;'Roof Calculator'!$G$8, 1, 0)</f>
        <v>1</v>
      </c>
      <c r="J986" s="37">
        <f>IF(H986&gt;='Roof Calculator'!$G$8, 1, 0)</f>
        <v>0</v>
      </c>
      <c r="K986" s="37">
        <f t="shared" si="277"/>
        <v>24.08</v>
      </c>
      <c r="L986" s="37">
        <f t="shared" si="278"/>
        <v>0</v>
      </c>
      <c r="M986" s="37">
        <v>0</v>
      </c>
      <c r="N986" s="37">
        <f t="shared" si="279"/>
        <v>0</v>
      </c>
      <c r="O986" s="37">
        <v>0</v>
      </c>
      <c r="P986" s="37">
        <v>0</v>
      </c>
      <c r="Q986" s="21">
        <f t="shared" si="280"/>
        <v>39.790999999999997</v>
      </c>
      <c r="R986" s="21">
        <f t="shared" si="289"/>
        <v>41.166666666666508</v>
      </c>
      <c r="S986" s="21">
        <f t="shared" si="290"/>
        <v>-14.595110902370978</v>
      </c>
      <c r="T986" s="21">
        <f t="shared" si="281"/>
        <v>86.147999999999996</v>
      </c>
      <c r="U986" s="37">
        <f>VLOOKUP(Time_Zone, 'LSTM LookUp'!$B$5:$D$8, 3, FALSE)</f>
        <v>-75</v>
      </c>
      <c r="V986" s="21">
        <f t="shared" si="291"/>
        <v>-14.552657413077215</v>
      </c>
      <c r="W986" s="21">
        <f t="shared" si="282"/>
        <v>52.5098356467307</v>
      </c>
      <c r="X986" s="21">
        <f t="shared" si="283"/>
        <v>0</v>
      </c>
      <c r="Y986" s="21">
        <f t="shared" si="284"/>
        <v>0</v>
      </c>
      <c r="Z986" s="21">
        <f t="shared" si="292"/>
        <v>0</v>
      </c>
      <c r="AA986" s="21">
        <f t="shared" si="285"/>
        <v>0</v>
      </c>
      <c r="AB986" s="21">
        <f t="shared" si="286"/>
        <v>0</v>
      </c>
      <c r="AC986" s="21">
        <f t="shared" si="287"/>
        <v>0</v>
      </c>
      <c r="AD986" s="21">
        <f t="shared" si="293"/>
        <v>0</v>
      </c>
      <c r="AE986" s="21" t="str">
        <f t="shared" si="288"/>
        <v>2/10/5:00</v>
      </c>
    </row>
    <row r="987" spans="2:31">
      <c r="B987" s="37">
        <v>2</v>
      </c>
      <c r="C987" s="38">
        <v>10</v>
      </c>
      <c r="D987" s="39">
        <v>6</v>
      </c>
      <c r="E987" s="17">
        <v>-5</v>
      </c>
      <c r="F987" s="17">
        <v>0</v>
      </c>
      <c r="G987" s="17">
        <v>0</v>
      </c>
      <c r="H987" s="37">
        <f t="shared" si="276"/>
        <v>23</v>
      </c>
      <c r="I987" s="37">
        <f>IF(H987&lt;'Roof Calculator'!$G$8, 1, 0)</f>
        <v>1</v>
      </c>
      <c r="J987" s="37">
        <f>IF(H987&gt;='Roof Calculator'!$G$8, 1, 0)</f>
        <v>0</v>
      </c>
      <c r="K987" s="37">
        <f t="shared" si="277"/>
        <v>23</v>
      </c>
      <c r="L987" s="37">
        <f t="shared" si="278"/>
        <v>0</v>
      </c>
      <c r="M987" s="37">
        <v>0</v>
      </c>
      <c r="N987" s="37">
        <f t="shared" si="279"/>
        <v>0</v>
      </c>
      <c r="O987" s="37">
        <v>0</v>
      </c>
      <c r="P987" s="37">
        <v>0</v>
      </c>
      <c r="Q987" s="21">
        <f t="shared" si="280"/>
        <v>39.790999999999997</v>
      </c>
      <c r="R987" s="21">
        <f t="shared" si="289"/>
        <v>41.208333333333172</v>
      </c>
      <c r="S987" s="21">
        <f t="shared" si="290"/>
        <v>-14.582027728073637</v>
      </c>
      <c r="T987" s="21">
        <f t="shared" si="281"/>
        <v>86.147999999999996</v>
      </c>
      <c r="U987" s="37">
        <f>VLOOKUP(Time_Zone, 'LSTM LookUp'!$B$5:$D$8, 3, FALSE)</f>
        <v>-75</v>
      </c>
      <c r="V987" s="21">
        <f t="shared" si="291"/>
        <v>-14.554094339404745</v>
      </c>
      <c r="W987" s="21">
        <f t="shared" si="282"/>
        <v>67.509476415148811</v>
      </c>
      <c r="X987" s="21">
        <f t="shared" si="283"/>
        <v>0</v>
      </c>
      <c r="Y987" s="21">
        <f t="shared" si="284"/>
        <v>0</v>
      </c>
      <c r="Z987" s="21">
        <f t="shared" si="292"/>
        <v>0</v>
      </c>
      <c r="AA987" s="21">
        <f t="shared" si="285"/>
        <v>0</v>
      </c>
      <c r="AB987" s="21">
        <f t="shared" si="286"/>
        <v>0</v>
      </c>
      <c r="AC987" s="21">
        <f t="shared" si="287"/>
        <v>0</v>
      </c>
      <c r="AD987" s="21">
        <f t="shared" si="293"/>
        <v>0</v>
      </c>
      <c r="AE987" s="21" t="str">
        <f t="shared" si="288"/>
        <v>2/10/6:00</v>
      </c>
    </row>
    <row r="988" spans="2:31">
      <c r="B988" s="37">
        <v>2</v>
      </c>
      <c r="C988" s="38">
        <v>10</v>
      </c>
      <c r="D988" s="39">
        <v>7</v>
      </c>
      <c r="E988" s="17">
        <v>-5</v>
      </c>
      <c r="F988" s="17">
        <v>0</v>
      </c>
      <c r="G988" s="17">
        <v>0</v>
      </c>
      <c r="H988" s="37">
        <f t="shared" si="276"/>
        <v>23</v>
      </c>
      <c r="I988" s="37">
        <f>IF(H988&lt;'Roof Calculator'!$G$8, 1, 0)</f>
        <v>1</v>
      </c>
      <c r="J988" s="37">
        <f>IF(H988&gt;='Roof Calculator'!$G$8, 1, 0)</f>
        <v>0</v>
      </c>
      <c r="K988" s="37">
        <f t="shared" si="277"/>
        <v>23</v>
      </c>
      <c r="L988" s="37">
        <f t="shared" si="278"/>
        <v>0</v>
      </c>
      <c r="M988" s="37">
        <v>0</v>
      </c>
      <c r="N988" s="37">
        <f t="shared" si="279"/>
        <v>0</v>
      </c>
      <c r="O988" s="37">
        <v>0</v>
      </c>
      <c r="P988" s="37">
        <v>0</v>
      </c>
      <c r="Q988" s="21">
        <f t="shared" si="280"/>
        <v>39.790999999999997</v>
      </c>
      <c r="R988" s="21">
        <f t="shared" si="289"/>
        <v>41.249999999999837</v>
      </c>
      <c r="S988" s="21">
        <f t="shared" si="290"/>
        <v>-14.568937663213529</v>
      </c>
      <c r="T988" s="21">
        <f t="shared" si="281"/>
        <v>86.147999999999996</v>
      </c>
      <c r="U988" s="37">
        <f>VLOOKUP(Time_Zone, 'LSTM LookUp'!$B$5:$D$8, 3, FALSE)</f>
        <v>-75</v>
      </c>
      <c r="V988" s="21">
        <f t="shared" si="291"/>
        <v>-14.555508851253775</v>
      </c>
      <c r="W988" s="21">
        <f t="shared" si="282"/>
        <v>82.509122787186584</v>
      </c>
      <c r="X988" s="21">
        <f t="shared" si="283"/>
        <v>0</v>
      </c>
      <c r="Y988" s="21">
        <f t="shared" si="284"/>
        <v>0</v>
      </c>
      <c r="Z988" s="21">
        <f t="shared" si="292"/>
        <v>0</v>
      </c>
      <c r="AA988" s="21">
        <f t="shared" si="285"/>
        <v>0</v>
      </c>
      <c r="AB988" s="21">
        <f t="shared" si="286"/>
        <v>0</v>
      </c>
      <c r="AC988" s="21">
        <f t="shared" si="287"/>
        <v>0</v>
      </c>
      <c r="AD988" s="21">
        <f t="shared" si="293"/>
        <v>0</v>
      </c>
      <c r="AE988" s="21" t="str">
        <f t="shared" si="288"/>
        <v>2/10/7:00</v>
      </c>
    </row>
    <row r="989" spans="2:31">
      <c r="B989" s="37">
        <v>2</v>
      </c>
      <c r="C989" s="38">
        <v>10</v>
      </c>
      <c r="D989" s="39">
        <v>8</v>
      </c>
      <c r="E989" s="17">
        <v>-5</v>
      </c>
      <c r="F989" s="17">
        <v>3</v>
      </c>
      <c r="G989" s="17">
        <v>0</v>
      </c>
      <c r="H989" s="37">
        <f t="shared" si="276"/>
        <v>23</v>
      </c>
      <c r="I989" s="37">
        <f>IF(H989&lt;'Roof Calculator'!$G$8, 1, 0)</f>
        <v>1</v>
      </c>
      <c r="J989" s="37">
        <f>IF(H989&gt;='Roof Calculator'!$G$8, 1, 0)</f>
        <v>0</v>
      </c>
      <c r="K989" s="37">
        <f t="shared" si="277"/>
        <v>23</v>
      </c>
      <c r="L989" s="37">
        <f t="shared" si="278"/>
        <v>0</v>
      </c>
      <c r="M989" s="37">
        <v>0</v>
      </c>
      <c r="N989" s="37">
        <f t="shared" si="279"/>
        <v>3</v>
      </c>
      <c r="O989" s="37">
        <v>0</v>
      </c>
      <c r="P989" s="37">
        <v>0</v>
      </c>
      <c r="Q989" s="21">
        <f t="shared" si="280"/>
        <v>39.790999999999997</v>
      </c>
      <c r="R989" s="21">
        <f t="shared" si="289"/>
        <v>41.291666666666501</v>
      </c>
      <c r="S989" s="21">
        <f t="shared" si="290"/>
        <v>-14.555840715069099</v>
      </c>
      <c r="T989" s="21">
        <f t="shared" si="281"/>
        <v>86.147999999999996</v>
      </c>
      <c r="U989" s="37">
        <f>VLOOKUP(Time_Zone, 'LSTM LookUp'!$B$5:$D$8, 3, FALSE)</f>
        <v>-75</v>
      </c>
      <c r="V989" s="21">
        <f t="shared" si="291"/>
        <v>-14.556900952271143</v>
      </c>
      <c r="W989" s="21">
        <f t="shared" si="282"/>
        <v>97.508774761932216</v>
      </c>
      <c r="X989" s="21">
        <f t="shared" si="283"/>
        <v>0</v>
      </c>
      <c r="Y989" s="21">
        <f t="shared" si="284"/>
        <v>3</v>
      </c>
      <c r="Z989" s="21">
        <f t="shared" si="292"/>
        <v>0.95094760312151616</v>
      </c>
      <c r="AA989" s="21">
        <f t="shared" si="285"/>
        <v>0.95094760312151616</v>
      </c>
      <c r="AB989" s="21">
        <f t="shared" si="286"/>
        <v>0</v>
      </c>
      <c r="AC989" s="21">
        <f t="shared" si="287"/>
        <v>0</v>
      </c>
      <c r="AD989" s="21">
        <f t="shared" si="293"/>
        <v>0</v>
      </c>
      <c r="AE989" s="21" t="str">
        <f t="shared" si="288"/>
        <v>2/10/8:00</v>
      </c>
    </row>
    <row r="990" spans="2:31">
      <c r="B990" s="37">
        <v>2</v>
      </c>
      <c r="C990" s="38">
        <v>10</v>
      </c>
      <c r="D990" s="39">
        <v>9</v>
      </c>
      <c r="E990" s="17">
        <v>-4.4000000000000004</v>
      </c>
      <c r="F990" s="17">
        <v>49</v>
      </c>
      <c r="G990" s="17">
        <v>4</v>
      </c>
      <c r="H990" s="37">
        <f t="shared" si="276"/>
        <v>24.08</v>
      </c>
      <c r="I990" s="37">
        <f>IF(H990&lt;'Roof Calculator'!$G$8, 1, 0)</f>
        <v>1</v>
      </c>
      <c r="J990" s="37">
        <f>IF(H990&gt;='Roof Calculator'!$G$8, 1, 0)</f>
        <v>0</v>
      </c>
      <c r="K990" s="37">
        <f t="shared" si="277"/>
        <v>24.08</v>
      </c>
      <c r="L990" s="37">
        <f t="shared" si="278"/>
        <v>0</v>
      </c>
      <c r="M990" s="37">
        <v>0</v>
      </c>
      <c r="N990" s="37">
        <f t="shared" si="279"/>
        <v>49</v>
      </c>
      <c r="O990" s="37">
        <v>0</v>
      </c>
      <c r="P990" s="37">
        <v>0</v>
      </c>
      <c r="Q990" s="21">
        <f t="shared" si="280"/>
        <v>39.790999999999997</v>
      </c>
      <c r="R990" s="21">
        <f t="shared" si="289"/>
        <v>41.333333333333165</v>
      </c>
      <c r="S990" s="21">
        <f t="shared" si="290"/>
        <v>-14.542736890919436</v>
      </c>
      <c r="T990" s="21">
        <f t="shared" si="281"/>
        <v>86.147999999999996</v>
      </c>
      <c r="U990" s="37">
        <f>VLOOKUP(Time_Zone, 'LSTM LookUp'!$B$5:$D$8, 3, FALSE)</f>
        <v>-75</v>
      </c>
      <c r="V990" s="21">
        <f t="shared" si="291"/>
        <v>-14.558270646145926</v>
      </c>
      <c r="W990" s="21">
        <f t="shared" si="282"/>
        <v>112.50843233846354</v>
      </c>
      <c r="X990" s="21">
        <f t="shared" si="283"/>
        <v>-1.7817217280455584</v>
      </c>
      <c r="Y990" s="21">
        <f t="shared" si="284"/>
        <v>47.218278271954439</v>
      </c>
      <c r="Z990" s="21">
        <f t="shared" si="292"/>
        <v>14.967369515413282</v>
      </c>
      <c r="AA990" s="21">
        <f t="shared" si="285"/>
        <v>14.967369515413282</v>
      </c>
      <c r="AB990" s="21">
        <f t="shared" si="286"/>
        <v>0</v>
      </c>
      <c r="AC990" s="21">
        <f t="shared" si="287"/>
        <v>0</v>
      </c>
      <c r="AD990" s="21">
        <f t="shared" si="293"/>
        <v>0</v>
      </c>
      <c r="AE990" s="21" t="str">
        <f t="shared" si="288"/>
        <v>2/10/9:00</v>
      </c>
    </row>
    <row r="991" spans="2:31">
      <c r="B991" s="37">
        <v>2</v>
      </c>
      <c r="C991" s="38">
        <v>10</v>
      </c>
      <c r="D991" s="39">
        <v>10</v>
      </c>
      <c r="E991" s="17">
        <v>-3.9</v>
      </c>
      <c r="F991" s="17">
        <v>139</v>
      </c>
      <c r="G991" s="17">
        <v>2</v>
      </c>
      <c r="H991" s="37">
        <f t="shared" si="276"/>
        <v>24.98</v>
      </c>
      <c r="I991" s="37">
        <f>IF(H991&lt;'Roof Calculator'!$G$8, 1, 0)</f>
        <v>1</v>
      </c>
      <c r="J991" s="37">
        <f>IF(H991&gt;='Roof Calculator'!$G$8, 1, 0)</f>
        <v>0</v>
      </c>
      <c r="K991" s="37">
        <f t="shared" si="277"/>
        <v>24.98</v>
      </c>
      <c r="L991" s="37">
        <f t="shared" si="278"/>
        <v>0</v>
      </c>
      <c r="M991" s="37">
        <v>0</v>
      </c>
      <c r="N991" s="37">
        <f t="shared" si="279"/>
        <v>139</v>
      </c>
      <c r="O991" s="37">
        <v>0</v>
      </c>
      <c r="P991" s="37">
        <v>0</v>
      </c>
      <c r="Q991" s="21">
        <f t="shared" si="280"/>
        <v>39.790999999999997</v>
      </c>
      <c r="R991" s="21">
        <f t="shared" si="289"/>
        <v>41.374999999999829</v>
      </c>
      <c r="S991" s="21">
        <f t="shared" si="290"/>
        <v>-14.529626198044303</v>
      </c>
      <c r="T991" s="21">
        <f t="shared" si="281"/>
        <v>86.147999999999996</v>
      </c>
      <c r="U991" s="37">
        <f>VLOOKUP(Time_Zone, 'LSTM LookUp'!$B$5:$D$8, 3, FALSE)</f>
        <v>-75</v>
      </c>
      <c r="V991" s="21">
        <f t="shared" si="291"/>
        <v>-14.559617936609433</v>
      </c>
      <c r="W991" s="21">
        <f t="shared" si="282"/>
        <v>127.50809551584766</v>
      </c>
      <c r="X991" s="21">
        <f t="shared" si="283"/>
        <v>-1.226893605178947</v>
      </c>
      <c r="Y991" s="21">
        <f t="shared" si="284"/>
        <v>137.77310639482104</v>
      </c>
      <c r="Z991" s="21">
        <f t="shared" si="292"/>
        <v>43.671668433586902</v>
      </c>
      <c r="AA991" s="21">
        <f t="shared" si="285"/>
        <v>43.671668433586902</v>
      </c>
      <c r="AB991" s="21">
        <f t="shared" si="286"/>
        <v>0</v>
      </c>
      <c r="AC991" s="21">
        <f t="shared" si="287"/>
        <v>0</v>
      </c>
      <c r="AD991" s="21">
        <f t="shared" si="293"/>
        <v>0</v>
      </c>
      <c r="AE991" s="21" t="str">
        <f t="shared" si="288"/>
        <v>2/10/10:00</v>
      </c>
    </row>
    <row r="992" spans="2:31">
      <c r="B992" s="37">
        <v>2</v>
      </c>
      <c r="C992" s="38">
        <v>10</v>
      </c>
      <c r="D992" s="39">
        <v>11</v>
      </c>
      <c r="E992" s="17">
        <v>-3.3</v>
      </c>
      <c r="F992" s="17">
        <v>206</v>
      </c>
      <c r="G992" s="17">
        <v>4</v>
      </c>
      <c r="H992" s="37">
        <f t="shared" si="276"/>
        <v>26.060000000000002</v>
      </c>
      <c r="I992" s="37">
        <f>IF(H992&lt;'Roof Calculator'!$G$8, 1, 0)</f>
        <v>1</v>
      </c>
      <c r="J992" s="37">
        <f>IF(H992&gt;='Roof Calculator'!$G$8, 1, 0)</f>
        <v>0</v>
      </c>
      <c r="K992" s="37">
        <f t="shared" si="277"/>
        <v>26.060000000000002</v>
      </c>
      <c r="L992" s="37">
        <f t="shared" si="278"/>
        <v>0</v>
      </c>
      <c r="M992" s="37">
        <v>0</v>
      </c>
      <c r="N992" s="37">
        <f t="shared" si="279"/>
        <v>206</v>
      </c>
      <c r="O992" s="37">
        <v>0</v>
      </c>
      <c r="P992" s="37">
        <v>0</v>
      </c>
      <c r="Q992" s="21">
        <f t="shared" si="280"/>
        <v>39.790999999999997</v>
      </c>
      <c r="R992" s="21">
        <f t="shared" si="289"/>
        <v>41.416666666666494</v>
      </c>
      <c r="S992" s="21">
        <f t="shared" si="290"/>
        <v>-14.5165086437241</v>
      </c>
      <c r="T992" s="21">
        <f t="shared" si="281"/>
        <v>86.147999999999996</v>
      </c>
      <c r="U992" s="37">
        <f>VLOOKUP(Time_Zone, 'LSTM LookUp'!$B$5:$D$8, 3, FALSE)</f>
        <v>-75</v>
      </c>
      <c r="V992" s="21">
        <f t="shared" si="291"/>
        <v>-14.560942827435179</v>
      </c>
      <c r="W992" s="21">
        <f t="shared" si="282"/>
        <v>142.50776429314124</v>
      </c>
      <c r="X992" s="21">
        <f t="shared" si="283"/>
        <v>-3.0024767567836652</v>
      </c>
      <c r="Y992" s="21">
        <f t="shared" si="284"/>
        <v>202.99752324321634</v>
      </c>
      <c r="Z992" s="21">
        <f t="shared" si="292"/>
        <v>64.346669389246955</v>
      </c>
      <c r="AA992" s="21">
        <f t="shared" si="285"/>
        <v>64.346669389246955</v>
      </c>
      <c r="AB992" s="21">
        <f t="shared" si="286"/>
        <v>0</v>
      </c>
      <c r="AC992" s="21">
        <f t="shared" si="287"/>
        <v>0</v>
      </c>
      <c r="AD992" s="21">
        <f t="shared" si="293"/>
        <v>0</v>
      </c>
      <c r="AE992" s="21" t="str">
        <f t="shared" si="288"/>
        <v>2/10/11:00</v>
      </c>
    </row>
    <row r="993" spans="2:31">
      <c r="B993" s="37">
        <v>2</v>
      </c>
      <c r="C993" s="38">
        <v>10</v>
      </c>
      <c r="D993" s="39">
        <v>12</v>
      </c>
      <c r="E993" s="17">
        <v>-2.8</v>
      </c>
      <c r="F993" s="17">
        <v>284</v>
      </c>
      <c r="G993" s="17">
        <v>3</v>
      </c>
      <c r="H993" s="37">
        <f t="shared" si="276"/>
        <v>26.96</v>
      </c>
      <c r="I993" s="37">
        <f>IF(H993&lt;'Roof Calculator'!$G$8, 1, 0)</f>
        <v>1</v>
      </c>
      <c r="J993" s="37">
        <f>IF(H993&gt;='Roof Calculator'!$G$8, 1, 0)</f>
        <v>0</v>
      </c>
      <c r="K993" s="37">
        <f t="shared" si="277"/>
        <v>26.96</v>
      </c>
      <c r="L993" s="37">
        <f t="shared" si="278"/>
        <v>0</v>
      </c>
      <c r="M993" s="37">
        <v>0</v>
      </c>
      <c r="N993" s="37">
        <f t="shared" si="279"/>
        <v>284</v>
      </c>
      <c r="O993" s="37">
        <v>0</v>
      </c>
      <c r="P993" s="37">
        <v>0</v>
      </c>
      <c r="Q993" s="21">
        <f t="shared" si="280"/>
        <v>39.790999999999997</v>
      </c>
      <c r="R993" s="21">
        <f t="shared" si="289"/>
        <v>41.458333333333158</v>
      </c>
      <c r="S993" s="21">
        <f t="shared" si="290"/>
        <v>-14.503384235239874</v>
      </c>
      <c r="T993" s="21">
        <f t="shared" si="281"/>
        <v>86.147999999999996</v>
      </c>
      <c r="U993" s="37">
        <f>VLOOKUP(Time_Zone, 'LSTM LookUp'!$B$5:$D$8, 3, FALSE)</f>
        <v>-75</v>
      </c>
      <c r="V993" s="21">
        <f t="shared" si="291"/>
        <v>-14.562245322438891</v>
      </c>
      <c r="W993" s="21">
        <f t="shared" si="282"/>
        <v>157.50743866939027</v>
      </c>
      <c r="X993" s="21">
        <f t="shared" si="283"/>
        <v>-2.542758004528654</v>
      </c>
      <c r="Y993" s="21">
        <f t="shared" si="284"/>
        <v>281.45724199547135</v>
      </c>
      <c r="Z993" s="21">
        <f t="shared" si="292"/>
        <v>89.217029885595352</v>
      </c>
      <c r="AA993" s="21">
        <f t="shared" si="285"/>
        <v>89.217029885595352</v>
      </c>
      <c r="AB993" s="21">
        <f t="shared" si="286"/>
        <v>0</v>
      </c>
      <c r="AC993" s="21">
        <f t="shared" si="287"/>
        <v>0</v>
      </c>
      <c r="AD993" s="21">
        <f t="shared" si="293"/>
        <v>0</v>
      </c>
      <c r="AE993" s="21" t="str">
        <f t="shared" si="288"/>
        <v>2/10/12:00</v>
      </c>
    </row>
    <row r="994" spans="2:31">
      <c r="B994" s="37">
        <v>2</v>
      </c>
      <c r="C994" s="38">
        <v>10</v>
      </c>
      <c r="D994" s="39">
        <v>13</v>
      </c>
      <c r="E994" s="17">
        <v>-2.2000000000000002</v>
      </c>
      <c r="F994" s="17">
        <v>332</v>
      </c>
      <c r="G994" s="17">
        <v>2</v>
      </c>
      <c r="H994" s="37">
        <f t="shared" si="276"/>
        <v>28.04</v>
      </c>
      <c r="I994" s="37">
        <f>IF(H994&lt;'Roof Calculator'!$G$8, 1, 0)</f>
        <v>1</v>
      </c>
      <c r="J994" s="37">
        <f>IF(H994&gt;='Roof Calculator'!$G$8, 1, 0)</f>
        <v>0</v>
      </c>
      <c r="K994" s="37">
        <f t="shared" si="277"/>
        <v>28.04</v>
      </c>
      <c r="L994" s="37">
        <f t="shared" si="278"/>
        <v>0</v>
      </c>
      <c r="M994" s="37">
        <v>0</v>
      </c>
      <c r="N994" s="37">
        <f t="shared" si="279"/>
        <v>332</v>
      </c>
      <c r="O994" s="37">
        <v>0</v>
      </c>
      <c r="P994" s="37">
        <v>0</v>
      </c>
      <c r="Q994" s="21">
        <f t="shared" si="280"/>
        <v>39.790999999999997</v>
      </c>
      <c r="R994" s="21">
        <f t="shared" si="289"/>
        <v>41.499999999999822</v>
      </c>
      <c r="S994" s="21">
        <f t="shared" si="290"/>
        <v>-14.490252979873308</v>
      </c>
      <c r="T994" s="21">
        <f t="shared" si="281"/>
        <v>86.147999999999996</v>
      </c>
      <c r="U994" s="37">
        <f>VLOOKUP(Time_Zone, 'LSTM LookUp'!$B$5:$D$8, 3, FALSE)</f>
        <v>-75</v>
      </c>
      <c r="V994" s="21">
        <f t="shared" si="291"/>
        <v>-14.563525425478486</v>
      </c>
      <c r="W994" s="21">
        <f t="shared" si="282"/>
        <v>172.50711864363041</v>
      </c>
      <c r="X994" s="21">
        <f t="shared" si="283"/>
        <v>-1.7954490203816533</v>
      </c>
      <c r="Y994" s="21">
        <f t="shared" si="284"/>
        <v>330.20455097961838</v>
      </c>
      <c r="Z994" s="21">
        <f t="shared" si="292"/>
        <v>104.66907543129487</v>
      </c>
      <c r="AA994" s="21">
        <f t="shared" si="285"/>
        <v>104.66907543129487</v>
      </c>
      <c r="AB994" s="21">
        <f t="shared" si="286"/>
        <v>0</v>
      </c>
      <c r="AC994" s="21">
        <f t="shared" si="287"/>
        <v>0</v>
      </c>
      <c r="AD994" s="21">
        <f t="shared" si="293"/>
        <v>0</v>
      </c>
      <c r="AE994" s="21" t="str">
        <f t="shared" si="288"/>
        <v>2/10/13:00</v>
      </c>
    </row>
    <row r="995" spans="2:31">
      <c r="B995" s="37">
        <v>2</v>
      </c>
      <c r="C995" s="38">
        <v>10</v>
      </c>
      <c r="D995" s="39">
        <v>14</v>
      </c>
      <c r="E995" s="17">
        <v>-1.1000000000000001</v>
      </c>
      <c r="F995" s="17">
        <v>351</v>
      </c>
      <c r="G995" s="17">
        <v>1</v>
      </c>
      <c r="H995" s="37">
        <f t="shared" si="276"/>
        <v>30.02</v>
      </c>
      <c r="I995" s="37">
        <f>IF(H995&lt;'Roof Calculator'!$G$8, 1, 0)</f>
        <v>1</v>
      </c>
      <c r="J995" s="37">
        <f>IF(H995&gt;='Roof Calculator'!$G$8, 1, 0)</f>
        <v>0</v>
      </c>
      <c r="K995" s="37">
        <f t="shared" si="277"/>
        <v>30.02</v>
      </c>
      <c r="L995" s="37">
        <f t="shared" si="278"/>
        <v>0</v>
      </c>
      <c r="M995" s="37">
        <v>0</v>
      </c>
      <c r="N995" s="37">
        <f t="shared" si="279"/>
        <v>351</v>
      </c>
      <c r="O995" s="37">
        <v>0</v>
      </c>
      <c r="P995" s="37">
        <v>0</v>
      </c>
      <c r="Q995" s="21">
        <f t="shared" si="280"/>
        <v>39.790999999999997</v>
      </c>
      <c r="R995" s="21">
        <f t="shared" si="289"/>
        <v>41.541666666666487</v>
      </c>
      <c r="S995" s="21">
        <f t="shared" si="290"/>
        <v>-14.477114884906729</v>
      </c>
      <c r="T995" s="21">
        <f t="shared" si="281"/>
        <v>86.147999999999996</v>
      </c>
      <c r="U995" s="37">
        <f>VLOOKUP(Time_Zone, 'LSTM LookUp'!$B$5:$D$8, 3, FALSE)</f>
        <v>-75</v>
      </c>
      <c r="V995" s="21">
        <f t="shared" si="291"/>
        <v>-14.564783140454065</v>
      </c>
      <c r="W995" s="21">
        <f t="shared" si="282"/>
        <v>187.50680421488647</v>
      </c>
      <c r="X995" s="21">
        <f t="shared" si="283"/>
        <v>-0.89760251586446371</v>
      </c>
      <c r="Y995" s="21">
        <f t="shared" si="284"/>
        <v>350.10239748413551</v>
      </c>
      <c r="Z995" s="21">
        <f t="shared" si="292"/>
        <v>110.97634524487833</v>
      </c>
      <c r="AA995" s="21">
        <f t="shared" si="285"/>
        <v>110.97634524487833</v>
      </c>
      <c r="AB995" s="21">
        <f t="shared" si="286"/>
        <v>0</v>
      </c>
      <c r="AC995" s="21">
        <f t="shared" si="287"/>
        <v>0</v>
      </c>
      <c r="AD995" s="21">
        <f t="shared" si="293"/>
        <v>0</v>
      </c>
      <c r="AE995" s="21" t="str">
        <f t="shared" si="288"/>
        <v>2/10/14:00</v>
      </c>
    </row>
    <row r="996" spans="2:31">
      <c r="B996" s="37">
        <v>2</v>
      </c>
      <c r="C996" s="38">
        <v>10</v>
      </c>
      <c r="D996" s="39">
        <v>15</v>
      </c>
      <c r="E996" s="17">
        <v>-0.6</v>
      </c>
      <c r="F996" s="17">
        <v>306</v>
      </c>
      <c r="G996" s="17">
        <v>1</v>
      </c>
      <c r="H996" s="37">
        <f t="shared" si="276"/>
        <v>30.92</v>
      </c>
      <c r="I996" s="37">
        <f>IF(H996&lt;'Roof Calculator'!$G$8, 1, 0)</f>
        <v>1</v>
      </c>
      <c r="J996" s="37">
        <f>IF(H996&gt;='Roof Calculator'!$G$8, 1, 0)</f>
        <v>0</v>
      </c>
      <c r="K996" s="37">
        <f t="shared" si="277"/>
        <v>30.92</v>
      </c>
      <c r="L996" s="37">
        <f t="shared" si="278"/>
        <v>0</v>
      </c>
      <c r="M996" s="37">
        <v>0</v>
      </c>
      <c r="N996" s="37">
        <f t="shared" si="279"/>
        <v>306</v>
      </c>
      <c r="O996" s="37">
        <v>0</v>
      </c>
      <c r="P996" s="37">
        <v>0</v>
      </c>
      <c r="Q996" s="21">
        <f t="shared" si="280"/>
        <v>39.790999999999997</v>
      </c>
      <c r="R996" s="21">
        <f t="shared" si="289"/>
        <v>41.583333333333151</v>
      </c>
      <c r="S996" s="21">
        <f t="shared" si="290"/>
        <v>-14.463969957623084</v>
      </c>
      <c r="T996" s="21">
        <f t="shared" si="281"/>
        <v>86.147999999999996</v>
      </c>
      <c r="U996" s="37">
        <f>VLOOKUP(Time_Zone, 'LSTM LookUp'!$B$5:$D$8, 3, FALSE)</f>
        <v>-75</v>
      </c>
      <c r="V996" s="21">
        <f t="shared" si="291"/>
        <v>-14.566018471307899</v>
      </c>
      <c r="W996" s="21">
        <f t="shared" si="282"/>
        <v>202.50649538217303</v>
      </c>
      <c r="X996" s="21">
        <f t="shared" si="283"/>
        <v>-0.84721263914945399</v>
      </c>
      <c r="Y996" s="21">
        <f t="shared" si="284"/>
        <v>305.15278736085054</v>
      </c>
      <c r="Z996" s="21">
        <f t="shared" si="292"/>
        <v>96.728103908883512</v>
      </c>
      <c r="AA996" s="21">
        <f t="shared" si="285"/>
        <v>96.728103908883512</v>
      </c>
      <c r="AB996" s="21">
        <f t="shared" si="286"/>
        <v>0</v>
      </c>
      <c r="AC996" s="21">
        <f t="shared" si="287"/>
        <v>0</v>
      </c>
      <c r="AD996" s="21">
        <f t="shared" si="293"/>
        <v>0</v>
      </c>
      <c r="AE996" s="21" t="str">
        <f t="shared" si="288"/>
        <v>2/10/15:00</v>
      </c>
    </row>
    <row r="997" spans="2:31">
      <c r="B997" s="37">
        <v>2</v>
      </c>
      <c r="C997" s="38">
        <v>10</v>
      </c>
      <c r="D997" s="39">
        <v>16</v>
      </c>
      <c r="E997" s="17">
        <v>0.6</v>
      </c>
      <c r="F997" s="17">
        <v>153</v>
      </c>
      <c r="G997" s="17">
        <v>1</v>
      </c>
      <c r="H997" s="37">
        <f t="shared" si="276"/>
        <v>33.08</v>
      </c>
      <c r="I997" s="37">
        <f>IF(H997&lt;'Roof Calculator'!$G$8, 1, 0)</f>
        <v>1</v>
      </c>
      <c r="J997" s="37">
        <f>IF(H997&gt;='Roof Calculator'!$G$8, 1, 0)</f>
        <v>0</v>
      </c>
      <c r="K997" s="37">
        <f t="shared" si="277"/>
        <v>33.08</v>
      </c>
      <c r="L997" s="37">
        <f t="shared" si="278"/>
        <v>0</v>
      </c>
      <c r="M997" s="37">
        <v>0</v>
      </c>
      <c r="N997" s="37">
        <f t="shared" si="279"/>
        <v>153</v>
      </c>
      <c r="O997" s="37">
        <v>0</v>
      </c>
      <c r="P997" s="37">
        <v>0</v>
      </c>
      <c r="Q997" s="21">
        <f t="shared" si="280"/>
        <v>39.790999999999997</v>
      </c>
      <c r="R997" s="21">
        <f t="shared" si="289"/>
        <v>41.624999999999815</v>
      </c>
      <c r="S997" s="21">
        <f t="shared" si="290"/>
        <v>-14.450818205305936</v>
      </c>
      <c r="T997" s="21">
        <f t="shared" si="281"/>
        <v>86.147999999999996</v>
      </c>
      <c r="U997" s="37">
        <f>VLOOKUP(Time_Zone, 'LSTM LookUp'!$B$5:$D$8, 3, FALSE)</f>
        <v>-75</v>
      </c>
      <c r="V997" s="21">
        <f t="shared" si="291"/>
        <v>-14.567231422024419</v>
      </c>
      <c r="W997" s="21">
        <f t="shared" si="282"/>
        <v>217.50619214449389</v>
      </c>
      <c r="X997" s="21">
        <f t="shared" si="283"/>
        <v>-0.74997323823257767</v>
      </c>
      <c r="Y997" s="21">
        <f t="shared" si="284"/>
        <v>152.25002676176743</v>
      </c>
      <c r="Z997" s="21">
        <f t="shared" si="292"/>
        <v>48.260599341429817</v>
      </c>
      <c r="AA997" s="21">
        <f t="shared" si="285"/>
        <v>48.260599341429817</v>
      </c>
      <c r="AB997" s="21">
        <f t="shared" si="286"/>
        <v>0</v>
      </c>
      <c r="AC997" s="21">
        <f t="shared" si="287"/>
        <v>0</v>
      </c>
      <c r="AD997" s="21">
        <f t="shared" si="293"/>
        <v>0</v>
      </c>
      <c r="AE997" s="21" t="str">
        <f t="shared" si="288"/>
        <v>2/10/16:00</v>
      </c>
    </row>
    <row r="998" spans="2:31">
      <c r="B998" s="37">
        <v>2</v>
      </c>
      <c r="C998" s="38">
        <v>10</v>
      </c>
      <c r="D998" s="39">
        <v>17</v>
      </c>
      <c r="E998" s="17">
        <v>0.6</v>
      </c>
      <c r="F998" s="17">
        <v>103</v>
      </c>
      <c r="G998" s="17">
        <v>1</v>
      </c>
      <c r="H998" s="37">
        <f t="shared" si="276"/>
        <v>33.08</v>
      </c>
      <c r="I998" s="37">
        <f>IF(H998&lt;'Roof Calculator'!$G$8, 1, 0)</f>
        <v>1</v>
      </c>
      <c r="J998" s="37">
        <f>IF(H998&gt;='Roof Calculator'!$G$8, 1, 0)</f>
        <v>0</v>
      </c>
      <c r="K998" s="37">
        <f t="shared" si="277"/>
        <v>33.08</v>
      </c>
      <c r="L998" s="37">
        <f t="shared" si="278"/>
        <v>0</v>
      </c>
      <c r="M998" s="37">
        <v>0</v>
      </c>
      <c r="N998" s="37">
        <f t="shared" si="279"/>
        <v>103</v>
      </c>
      <c r="O998" s="37">
        <v>0</v>
      </c>
      <c r="P998" s="37">
        <v>0</v>
      </c>
      <c r="Q998" s="21">
        <f t="shared" si="280"/>
        <v>39.790999999999997</v>
      </c>
      <c r="R998" s="21">
        <f t="shared" si="289"/>
        <v>41.66666666666648</v>
      </c>
      <c r="S998" s="21">
        <f t="shared" si="290"/>
        <v>-14.437659635239481</v>
      </c>
      <c r="T998" s="21">
        <f t="shared" si="281"/>
        <v>86.147999999999996</v>
      </c>
      <c r="U998" s="37">
        <f>VLOOKUP(Time_Zone, 'LSTM LookUp'!$B$5:$D$8, 3, FALSE)</f>
        <v>-75</v>
      </c>
      <c r="V998" s="21">
        <f t="shared" si="291"/>
        <v>-14.568421996630203</v>
      </c>
      <c r="W998" s="21">
        <f t="shared" si="282"/>
        <v>232.50589450084246</v>
      </c>
      <c r="X998" s="21">
        <f t="shared" si="283"/>
        <v>-0.61249586284444579</v>
      </c>
      <c r="Y998" s="21">
        <f t="shared" si="284"/>
        <v>102.38750413715556</v>
      </c>
      <c r="Z998" s="21">
        <f t="shared" si="292"/>
        <v>32.455050549607463</v>
      </c>
      <c r="AA998" s="21">
        <f t="shared" si="285"/>
        <v>32.455050549607463</v>
      </c>
      <c r="AB998" s="21">
        <f t="shared" si="286"/>
        <v>0</v>
      </c>
      <c r="AC998" s="21">
        <f t="shared" si="287"/>
        <v>0</v>
      </c>
      <c r="AD998" s="21">
        <f t="shared" si="293"/>
        <v>0</v>
      </c>
      <c r="AE998" s="21" t="str">
        <f t="shared" si="288"/>
        <v>2/10/17:00</v>
      </c>
    </row>
    <row r="999" spans="2:31">
      <c r="B999" s="37">
        <v>2</v>
      </c>
      <c r="C999" s="38">
        <v>10</v>
      </c>
      <c r="D999" s="39">
        <v>18</v>
      </c>
      <c r="E999" s="17">
        <v>0.6</v>
      </c>
      <c r="F999" s="17">
        <v>32</v>
      </c>
      <c r="G999" s="17">
        <v>1</v>
      </c>
      <c r="H999" s="37">
        <f t="shared" si="276"/>
        <v>33.08</v>
      </c>
      <c r="I999" s="37">
        <f>IF(H999&lt;'Roof Calculator'!$G$8, 1, 0)</f>
        <v>1</v>
      </c>
      <c r="J999" s="37">
        <f>IF(H999&gt;='Roof Calculator'!$G$8, 1, 0)</f>
        <v>0</v>
      </c>
      <c r="K999" s="37">
        <f t="shared" si="277"/>
        <v>33.08</v>
      </c>
      <c r="L999" s="37">
        <f t="shared" si="278"/>
        <v>0</v>
      </c>
      <c r="M999" s="37">
        <v>0</v>
      </c>
      <c r="N999" s="37">
        <f t="shared" si="279"/>
        <v>32</v>
      </c>
      <c r="O999" s="37">
        <v>0</v>
      </c>
      <c r="P999" s="37">
        <v>0</v>
      </c>
      <c r="Q999" s="21">
        <f t="shared" si="280"/>
        <v>39.790999999999997</v>
      </c>
      <c r="R999" s="21">
        <f t="shared" si="289"/>
        <v>41.708333333333144</v>
      </c>
      <c r="S999" s="21">
        <f t="shared" si="290"/>
        <v>-14.424494254708526</v>
      </c>
      <c r="T999" s="21">
        <f t="shared" si="281"/>
        <v>86.147999999999996</v>
      </c>
      <c r="U999" s="37">
        <f>VLOOKUP(Time_Zone, 'LSTM LookUp'!$B$5:$D$8, 3, FALSE)</f>
        <v>-75</v>
      </c>
      <c r="V999" s="21">
        <f t="shared" si="291"/>
        <v>-14.569590199193961</v>
      </c>
      <c r="W999" s="21">
        <f t="shared" si="282"/>
        <v>247.50560245020151</v>
      </c>
      <c r="X999" s="21">
        <f t="shared" si="283"/>
        <v>-0.44413506404482372</v>
      </c>
      <c r="Y999" s="21">
        <f t="shared" si="284"/>
        <v>31.555864935955178</v>
      </c>
      <c r="Z999" s="21">
        <f t="shared" si="292"/>
        <v>10.002658041757623</v>
      </c>
      <c r="AA999" s="21">
        <f t="shared" si="285"/>
        <v>10.002658041757623</v>
      </c>
      <c r="AB999" s="21">
        <f t="shared" si="286"/>
        <v>0</v>
      </c>
      <c r="AC999" s="21">
        <f t="shared" si="287"/>
        <v>0</v>
      </c>
      <c r="AD999" s="21">
        <f t="shared" si="293"/>
        <v>0</v>
      </c>
      <c r="AE999" s="21" t="str">
        <f t="shared" si="288"/>
        <v>2/10/18:00</v>
      </c>
    </row>
    <row r="1000" spans="2:31">
      <c r="B1000" s="37">
        <v>2</v>
      </c>
      <c r="C1000" s="38">
        <v>10</v>
      </c>
      <c r="D1000" s="39">
        <v>19</v>
      </c>
      <c r="E1000" s="17">
        <v>1.1000000000000001</v>
      </c>
      <c r="F1000" s="17">
        <v>3</v>
      </c>
      <c r="G1000" s="17">
        <v>0</v>
      </c>
      <c r="H1000" s="37">
        <f t="shared" si="276"/>
        <v>33.979999999999997</v>
      </c>
      <c r="I1000" s="37">
        <f>IF(H1000&lt;'Roof Calculator'!$G$8, 1, 0)</f>
        <v>1</v>
      </c>
      <c r="J1000" s="37">
        <f>IF(H1000&gt;='Roof Calculator'!$G$8, 1, 0)</f>
        <v>0</v>
      </c>
      <c r="K1000" s="37">
        <f t="shared" si="277"/>
        <v>33.979999999999997</v>
      </c>
      <c r="L1000" s="37">
        <f t="shared" si="278"/>
        <v>0</v>
      </c>
      <c r="M1000" s="37">
        <v>0</v>
      </c>
      <c r="N1000" s="37">
        <f t="shared" si="279"/>
        <v>3</v>
      </c>
      <c r="O1000" s="37">
        <v>0</v>
      </c>
      <c r="P1000" s="37">
        <v>0</v>
      </c>
      <c r="Q1000" s="21">
        <f t="shared" si="280"/>
        <v>39.790999999999997</v>
      </c>
      <c r="R1000" s="21">
        <f t="shared" si="289"/>
        <v>41.749999999999808</v>
      </c>
      <c r="S1000" s="21">
        <f t="shared" si="290"/>
        <v>-14.411322070998484</v>
      </c>
      <c r="T1000" s="21">
        <f t="shared" si="281"/>
        <v>86.147999999999996</v>
      </c>
      <c r="U1000" s="37">
        <f>VLOOKUP(Time_Zone, 'LSTM LookUp'!$B$5:$D$8, 3, FALSE)</f>
        <v>-75</v>
      </c>
      <c r="V1000" s="21">
        <f t="shared" si="291"/>
        <v>-14.57073603382654</v>
      </c>
      <c r="W1000" s="21">
        <f t="shared" si="282"/>
        <v>262.5053159915434</v>
      </c>
      <c r="X1000" s="21">
        <f t="shared" si="283"/>
        <v>0</v>
      </c>
      <c r="Y1000" s="21">
        <f t="shared" si="284"/>
        <v>3</v>
      </c>
      <c r="Z1000" s="21">
        <f t="shared" si="292"/>
        <v>0.95094760312151616</v>
      </c>
      <c r="AA1000" s="21">
        <f t="shared" si="285"/>
        <v>0.95094760312151616</v>
      </c>
      <c r="AB1000" s="21">
        <f t="shared" si="286"/>
        <v>0</v>
      </c>
      <c r="AC1000" s="21">
        <f t="shared" si="287"/>
        <v>0</v>
      </c>
      <c r="AD1000" s="21">
        <f t="shared" si="293"/>
        <v>0</v>
      </c>
      <c r="AE1000" s="21" t="str">
        <f t="shared" si="288"/>
        <v>2/10/19:00</v>
      </c>
    </row>
    <row r="1001" spans="2:31">
      <c r="B1001" s="37">
        <v>2</v>
      </c>
      <c r="C1001" s="38">
        <v>10</v>
      </c>
      <c r="D1001" s="39">
        <v>20</v>
      </c>
      <c r="E1001" s="17">
        <v>1.1000000000000001</v>
      </c>
      <c r="F1001" s="17">
        <v>0</v>
      </c>
      <c r="G1001" s="17">
        <v>0</v>
      </c>
      <c r="H1001" s="37">
        <f t="shared" si="276"/>
        <v>33.979999999999997</v>
      </c>
      <c r="I1001" s="37">
        <f>IF(H1001&lt;'Roof Calculator'!$G$8, 1, 0)</f>
        <v>1</v>
      </c>
      <c r="J1001" s="37">
        <f>IF(H1001&gt;='Roof Calculator'!$G$8, 1, 0)</f>
        <v>0</v>
      </c>
      <c r="K1001" s="37">
        <f t="shared" si="277"/>
        <v>33.979999999999997</v>
      </c>
      <c r="L1001" s="37">
        <f t="shared" si="278"/>
        <v>0</v>
      </c>
      <c r="M1001" s="37">
        <v>0</v>
      </c>
      <c r="N1001" s="37">
        <f t="shared" si="279"/>
        <v>0</v>
      </c>
      <c r="O1001" s="37">
        <v>0</v>
      </c>
      <c r="P1001" s="37">
        <v>0</v>
      </c>
      <c r="Q1001" s="21">
        <f t="shared" si="280"/>
        <v>39.790999999999997</v>
      </c>
      <c r="R1001" s="21">
        <f t="shared" si="289"/>
        <v>41.791666666666472</v>
      </c>
      <c r="S1001" s="21">
        <f t="shared" si="290"/>
        <v>-14.398143091395365</v>
      </c>
      <c r="T1001" s="21">
        <f t="shared" si="281"/>
        <v>86.147999999999996</v>
      </c>
      <c r="U1001" s="37">
        <f>VLOOKUP(Time_Zone, 'LSTM LookUp'!$B$5:$D$8, 3, FALSE)</f>
        <v>-75</v>
      </c>
      <c r="V1001" s="21">
        <f t="shared" si="291"/>
        <v>-14.571859504680885</v>
      </c>
      <c r="W1001" s="21">
        <f t="shared" si="282"/>
        <v>277.50503512382977</v>
      </c>
      <c r="X1001" s="21">
        <f t="shared" si="283"/>
        <v>0</v>
      </c>
      <c r="Y1001" s="21">
        <f t="shared" si="284"/>
        <v>0</v>
      </c>
      <c r="Z1001" s="21">
        <f t="shared" si="292"/>
        <v>0</v>
      </c>
      <c r="AA1001" s="21">
        <f t="shared" si="285"/>
        <v>0</v>
      </c>
      <c r="AB1001" s="21">
        <f t="shared" si="286"/>
        <v>0</v>
      </c>
      <c r="AC1001" s="21">
        <f t="shared" si="287"/>
        <v>0</v>
      </c>
      <c r="AD1001" s="21">
        <f t="shared" si="293"/>
        <v>0</v>
      </c>
      <c r="AE1001" s="21" t="str">
        <f t="shared" si="288"/>
        <v>2/10/20:00</v>
      </c>
    </row>
    <row r="1002" spans="2:31">
      <c r="B1002" s="37">
        <v>2</v>
      </c>
      <c r="C1002" s="38">
        <v>10</v>
      </c>
      <c r="D1002" s="39">
        <v>21</v>
      </c>
      <c r="E1002" s="17">
        <v>1.1000000000000001</v>
      </c>
      <c r="F1002" s="17">
        <v>0</v>
      </c>
      <c r="G1002" s="17">
        <v>0</v>
      </c>
      <c r="H1002" s="37">
        <f t="shared" si="276"/>
        <v>33.979999999999997</v>
      </c>
      <c r="I1002" s="37">
        <f>IF(H1002&lt;'Roof Calculator'!$G$8, 1, 0)</f>
        <v>1</v>
      </c>
      <c r="J1002" s="37">
        <f>IF(H1002&gt;='Roof Calculator'!$G$8, 1, 0)</f>
        <v>0</v>
      </c>
      <c r="K1002" s="37">
        <f t="shared" si="277"/>
        <v>33.979999999999997</v>
      </c>
      <c r="L1002" s="37">
        <f t="shared" si="278"/>
        <v>0</v>
      </c>
      <c r="M1002" s="37">
        <v>0</v>
      </c>
      <c r="N1002" s="37">
        <f t="shared" si="279"/>
        <v>0</v>
      </c>
      <c r="O1002" s="37">
        <v>0</v>
      </c>
      <c r="P1002" s="37">
        <v>0</v>
      </c>
      <c r="Q1002" s="21">
        <f t="shared" si="280"/>
        <v>39.790999999999997</v>
      </c>
      <c r="R1002" s="21">
        <f t="shared" si="289"/>
        <v>41.833333333333137</v>
      </c>
      <c r="S1002" s="21">
        <f t="shared" si="290"/>
        <v>-14.384957323185793</v>
      </c>
      <c r="T1002" s="21">
        <f t="shared" si="281"/>
        <v>86.147999999999996</v>
      </c>
      <c r="U1002" s="37">
        <f>VLOOKUP(Time_Zone, 'LSTM LookUp'!$B$5:$D$8, 3, FALSE)</f>
        <v>-75</v>
      </c>
      <c r="V1002" s="21">
        <f t="shared" si="291"/>
        <v>-14.572960615952045</v>
      </c>
      <c r="W1002" s="21">
        <f t="shared" si="282"/>
        <v>292.50475984601195</v>
      </c>
      <c r="X1002" s="21">
        <f t="shared" si="283"/>
        <v>0</v>
      </c>
      <c r="Y1002" s="21">
        <f t="shared" si="284"/>
        <v>0</v>
      </c>
      <c r="Z1002" s="21">
        <f t="shared" si="292"/>
        <v>0</v>
      </c>
      <c r="AA1002" s="21">
        <f t="shared" si="285"/>
        <v>0</v>
      </c>
      <c r="AB1002" s="21">
        <f t="shared" si="286"/>
        <v>0</v>
      </c>
      <c r="AC1002" s="21">
        <f t="shared" si="287"/>
        <v>0</v>
      </c>
      <c r="AD1002" s="21">
        <f t="shared" si="293"/>
        <v>0</v>
      </c>
      <c r="AE1002" s="21" t="str">
        <f t="shared" si="288"/>
        <v>2/10/21:00</v>
      </c>
    </row>
    <row r="1003" spans="2:31">
      <c r="B1003" s="37">
        <v>2</v>
      </c>
      <c r="C1003" s="38">
        <v>10</v>
      </c>
      <c r="D1003" s="39">
        <v>22</v>
      </c>
      <c r="E1003" s="17">
        <v>1.1000000000000001</v>
      </c>
      <c r="F1003" s="17">
        <v>0</v>
      </c>
      <c r="G1003" s="17">
        <v>0</v>
      </c>
      <c r="H1003" s="37">
        <f t="shared" si="276"/>
        <v>33.979999999999997</v>
      </c>
      <c r="I1003" s="37">
        <f>IF(H1003&lt;'Roof Calculator'!$G$8, 1, 0)</f>
        <v>1</v>
      </c>
      <c r="J1003" s="37">
        <f>IF(H1003&gt;='Roof Calculator'!$G$8, 1, 0)</f>
        <v>0</v>
      </c>
      <c r="K1003" s="37">
        <f t="shared" si="277"/>
        <v>33.979999999999997</v>
      </c>
      <c r="L1003" s="37">
        <f t="shared" si="278"/>
        <v>0</v>
      </c>
      <c r="M1003" s="37">
        <v>0</v>
      </c>
      <c r="N1003" s="37">
        <f t="shared" si="279"/>
        <v>0</v>
      </c>
      <c r="O1003" s="37">
        <v>0</v>
      </c>
      <c r="P1003" s="37">
        <v>0</v>
      </c>
      <c r="Q1003" s="21">
        <f t="shared" si="280"/>
        <v>39.790999999999997</v>
      </c>
      <c r="R1003" s="21">
        <f t="shared" si="289"/>
        <v>41.874999999999801</v>
      </c>
      <c r="S1003" s="21">
        <f t="shared" si="290"/>
        <v>-14.371764773656967</v>
      </c>
      <c r="T1003" s="21">
        <f t="shared" si="281"/>
        <v>86.147999999999996</v>
      </c>
      <c r="U1003" s="37">
        <f>VLOOKUP(Time_Zone, 'LSTM LookUp'!$B$5:$D$8, 3, FALSE)</f>
        <v>-75</v>
      </c>
      <c r="V1003" s="21">
        <f t="shared" si="291"/>
        <v>-14.574039371877168</v>
      </c>
      <c r="W1003" s="21">
        <f t="shared" si="282"/>
        <v>307.50449015703072</v>
      </c>
      <c r="X1003" s="21">
        <f t="shared" si="283"/>
        <v>0</v>
      </c>
      <c r="Y1003" s="21">
        <f t="shared" si="284"/>
        <v>0</v>
      </c>
      <c r="Z1003" s="21">
        <f t="shared" si="292"/>
        <v>0</v>
      </c>
      <c r="AA1003" s="21">
        <f t="shared" si="285"/>
        <v>0</v>
      </c>
      <c r="AB1003" s="21">
        <f t="shared" si="286"/>
        <v>0</v>
      </c>
      <c r="AC1003" s="21">
        <f t="shared" si="287"/>
        <v>0</v>
      </c>
      <c r="AD1003" s="21">
        <f t="shared" si="293"/>
        <v>0</v>
      </c>
      <c r="AE1003" s="21" t="str">
        <f t="shared" si="288"/>
        <v>2/10/22:00</v>
      </c>
    </row>
    <row r="1004" spans="2:31">
      <c r="B1004" s="37">
        <v>2</v>
      </c>
      <c r="C1004" s="38">
        <v>10</v>
      </c>
      <c r="D1004" s="39">
        <v>23</v>
      </c>
      <c r="E1004" s="17">
        <v>1.1000000000000001</v>
      </c>
      <c r="F1004" s="17">
        <v>0</v>
      </c>
      <c r="G1004" s="17">
        <v>0</v>
      </c>
      <c r="H1004" s="37">
        <f t="shared" si="276"/>
        <v>33.979999999999997</v>
      </c>
      <c r="I1004" s="37">
        <f>IF(H1004&lt;'Roof Calculator'!$G$8, 1, 0)</f>
        <v>1</v>
      </c>
      <c r="J1004" s="37">
        <f>IF(H1004&gt;='Roof Calculator'!$G$8, 1, 0)</f>
        <v>0</v>
      </c>
      <c r="K1004" s="37">
        <f t="shared" si="277"/>
        <v>33.979999999999997</v>
      </c>
      <c r="L1004" s="37">
        <f t="shared" si="278"/>
        <v>0</v>
      </c>
      <c r="M1004" s="37">
        <v>0</v>
      </c>
      <c r="N1004" s="37">
        <f t="shared" si="279"/>
        <v>0</v>
      </c>
      <c r="O1004" s="37">
        <v>0</v>
      </c>
      <c r="P1004" s="37">
        <v>0</v>
      </c>
      <c r="Q1004" s="21">
        <f t="shared" si="280"/>
        <v>39.790999999999997</v>
      </c>
      <c r="R1004" s="21">
        <f t="shared" si="289"/>
        <v>41.916666666666465</v>
      </c>
      <c r="S1004" s="21">
        <f t="shared" si="290"/>
        <v>-14.358565450096682</v>
      </c>
      <c r="T1004" s="21">
        <f t="shared" si="281"/>
        <v>86.147999999999996</v>
      </c>
      <c r="U1004" s="37">
        <f>VLOOKUP(Time_Zone, 'LSTM LookUp'!$B$5:$D$8, 3, FALSE)</f>
        <v>-75</v>
      </c>
      <c r="V1004" s="21">
        <f t="shared" si="291"/>
        <v>-14.575095776735466</v>
      </c>
      <c r="W1004" s="21">
        <f t="shared" si="282"/>
        <v>322.5042260558161</v>
      </c>
      <c r="X1004" s="21">
        <f t="shared" si="283"/>
        <v>0</v>
      </c>
      <c r="Y1004" s="21">
        <f t="shared" si="284"/>
        <v>0</v>
      </c>
      <c r="Z1004" s="21">
        <f t="shared" si="292"/>
        <v>0</v>
      </c>
      <c r="AA1004" s="21">
        <f t="shared" si="285"/>
        <v>0</v>
      </c>
      <c r="AB1004" s="21">
        <f t="shared" si="286"/>
        <v>0</v>
      </c>
      <c r="AC1004" s="21">
        <f t="shared" si="287"/>
        <v>0</v>
      </c>
      <c r="AD1004" s="21">
        <f t="shared" si="293"/>
        <v>0</v>
      </c>
      <c r="AE1004" s="21" t="str">
        <f t="shared" si="288"/>
        <v>2/10/23:00</v>
      </c>
    </row>
    <row r="1005" spans="2:31">
      <c r="B1005" s="37">
        <v>2</v>
      </c>
      <c r="C1005" s="38">
        <v>10</v>
      </c>
      <c r="D1005" s="39">
        <v>24</v>
      </c>
      <c r="E1005" s="17">
        <v>1.1000000000000001</v>
      </c>
      <c r="F1005" s="17">
        <v>0</v>
      </c>
      <c r="G1005" s="17">
        <v>0</v>
      </c>
      <c r="H1005" s="37">
        <f t="shared" si="276"/>
        <v>33.979999999999997</v>
      </c>
      <c r="I1005" s="37">
        <f>IF(H1005&lt;'Roof Calculator'!$G$8, 1, 0)</f>
        <v>1</v>
      </c>
      <c r="J1005" s="37">
        <f>IF(H1005&gt;='Roof Calculator'!$G$8, 1, 0)</f>
        <v>0</v>
      </c>
      <c r="K1005" s="37">
        <f t="shared" si="277"/>
        <v>33.979999999999997</v>
      </c>
      <c r="L1005" s="37">
        <f t="shared" si="278"/>
        <v>0</v>
      </c>
      <c r="M1005" s="37">
        <v>0</v>
      </c>
      <c r="N1005" s="37">
        <f t="shared" si="279"/>
        <v>0</v>
      </c>
      <c r="O1005" s="37">
        <v>0</v>
      </c>
      <c r="P1005" s="37">
        <v>0</v>
      </c>
      <c r="Q1005" s="21">
        <f t="shared" si="280"/>
        <v>39.790999999999997</v>
      </c>
      <c r="R1005" s="21">
        <f t="shared" si="289"/>
        <v>41.95833333333313</v>
      </c>
      <c r="S1005" s="21">
        <f t="shared" si="290"/>
        <v>-14.345359359793331</v>
      </c>
      <c r="T1005" s="21">
        <f t="shared" si="281"/>
        <v>86.147999999999996</v>
      </c>
      <c r="U1005" s="37">
        <f>VLOOKUP(Time_Zone, 'LSTM LookUp'!$B$5:$D$8, 3, FALSE)</f>
        <v>-75</v>
      </c>
      <c r="V1005" s="21">
        <f t="shared" si="291"/>
        <v>-14.576129834848221</v>
      </c>
      <c r="W1005" s="21">
        <f t="shared" si="282"/>
        <v>337.50396754128792</v>
      </c>
      <c r="X1005" s="21">
        <f t="shared" si="283"/>
        <v>0</v>
      </c>
      <c r="Y1005" s="21">
        <f t="shared" si="284"/>
        <v>0</v>
      </c>
      <c r="Z1005" s="21">
        <f t="shared" si="292"/>
        <v>0</v>
      </c>
      <c r="AA1005" s="21">
        <f t="shared" si="285"/>
        <v>0</v>
      </c>
      <c r="AB1005" s="21">
        <f t="shared" si="286"/>
        <v>0</v>
      </c>
      <c r="AC1005" s="21">
        <f t="shared" si="287"/>
        <v>0</v>
      </c>
      <c r="AD1005" s="21">
        <f t="shared" si="293"/>
        <v>0</v>
      </c>
      <c r="AE1005" s="21" t="str">
        <f t="shared" si="288"/>
        <v>2/10/24:00</v>
      </c>
    </row>
    <row r="1006" spans="2:31">
      <c r="B1006" s="37">
        <v>2</v>
      </c>
      <c r="C1006" s="38">
        <v>11</v>
      </c>
      <c r="D1006" s="39">
        <v>1</v>
      </c>
      <c r="E1006" s="17">
        <v>1.1000000000000001</v>
      </c>
      <c r="F1006" s="17">
        <v>0</v>
      </c>
      <c r="G1006" s="17">
        <v>0</v>
      </c>
      <c r="H1006" s="37">
        <f t="shared" si="276"/>
        <v>33.979999999999997</v>
      </c>
      <c r="I1006" s="37">
        <f>IF(H1006&lt;'Roof Calculator'!$G$8, 1, 0)</f>
        <v>1</v>
      </c>
      <c r="J1006" s="37">
        <f>IF(H1006&gt;='Roof Calculator'!$G$8, 1, 0)</f>
        <v>0</v>
      </c>
      <c r="K1006" s="37">
        <f t="shared" si="277"/>
        <v>33.979999999999997</v>
      </c>
      <c r="L1006" s="37">
        <f t="shared" si="278"/>
        <v>0</v>
      </c>
      <c r="M1006" s="37">
        <v>0</v>
      </c>
      <c r="N1006" s="37">
        <f t="shared" si="279"/>
        <v>0</v>
      </c>
      <c r="O1006" s="37">
        <v>0</v>
      </c>
      <c r="P1006" s="37">
        <v>0</v>
      </c>
      <c r="Q1006" s="21">
        <f t="shared" si="280"/>
        <v>39.790999999999997</v>
      </c>
      <c r="R1006" s="21">
        <f t="shared" si="289"/>
        <v>41.999999999999794</v>
      </c>
      <c r="S1006" s="21">
        <f t="shared" si="290"/>
        <v>-14.332146510035862</v>
      </c>
      <c r="T1006" s="21">
        <f t="shared" si="281"/>
        <v>86.147999999999996</v>
      </c>
      <c r="U1006" s="37">
        <f>VLOOKUP(Time_Zone, 'LSTM LookUp'!$B$5:$D$8, 3, FALSE)</f>
        <v>-75</v>
      </c>
      <c r="V1006" s="21">
        <f t="shared" si="291"/>
        <v>-14.577141550578768</v>
      </c>
      <c r="W1006" s="21">
        <f t="shared" si="282"/>
        <v>-7.49628538764469</v>
      </c>
      <c r="X1006" s="21">
        <f t="shared" si="283"/>
        <v>0</v>
      </c>
      <c r="Y1006" s="21">
        <f t="shared" si="284"/>
        <v>0</v>
      </c>
      <c r="Z1006" s="21">
        <f t="shared" si="292"/>
        <v>0</v>
      </c>
      <c r="AA1006" s="21">
        <f t="shared" si="285"/>
        <v>0</v>
      </c>
      <c r="AB1006" s="21">
        <f t="shared" si="286"/>
        <v>0</v>
      </c>
      <c r="AC1006" s="21">
        <f t="shared" si="287"/>
        <v>0</v>
      </c>
      <c r="AD1006" s="21">
        <f t="shared" si="293"/>
        <v>0</v>
      </c>
      <c r="AE1006" s="21" t="str">
        <f t="shared" si="288"/>
        <v>2/11/1:00</v>
      </c>
    </row>
    <row r="1007" spans="2:31">
      <c r="B1007" s="37">
        <v>2</v>
      </c>
      <c r="C1007" s="38">
        <v>11</v>
      </c>
      <c r="D1007" s="39">
        <v>2</v>
      </c>
      <c r="E1007" s="17">
        <v>1.1000000000000001</v>
      </c>
      <c r="F1007" s="17">
        <v>0</v>
      </c>
      <c r="G1007" s="17">
        <v>0</v>
      </c>
      <c r="H1007" s="37">
        <f t="shared" si="276"/>
        <v>33.979999999999997</v>
      </c>
      <c r="I1007" s="37">
        <f>IF(H1007&lt;'Roof Calculator'!$G$8, 1, 0)</f>
        <v>1</v>
      </c>
      <c r="J1007" s="37">
        <f>IF(H1007&gt;='Roof Calculator'!$G$8, 1, 0)</f>
        <v>0</v>
      </c>
      <c r="K1007" s="37">
        <f t="shared" si="277"/>
        <v>33.979999999999997</v>
      </c>
      <c r="L1007" s="37">
        <f t="shared" si="278"/>
        <v>0</v>
      </c>
      <c r="M1007" s="37">
        <v>0</v>
      </c>
      <c r="N1007" s="37">
        <f t="shared" si="279"/>
        <v>0</v>
      </c>
      <c r="O1007" s="37">
        <v>0</v>
      </c>
      <c r="P1007" s="37">
        <v>0</v>
      </c>
      <c r="Q1007" s="21">
        <f t="shared" si="280"/>
        <v>39.790999999999997</v>
      </c>
      <c r="R1007" s="21">
        <f t="shared" si="289"/>
        <v>42.041666666666458</v>
      </c>
      <c r="S1007" s="21">
        <f t="shared" si="290"/>
        <v>-14.318926908113816</v>
      </c>
      <c r="T1007" s="21">
        <f t="shared" si="281"/>
        <v>86.147999999999996</v>
      </c>
      <c r="U1007" s="37">
        <f>VLOOKUP(Time_Zone, 'LSTM LookUp'!$B$5:$D$8, 3, FALSE)</f>
        <v>-75</v>
      </c>
      <c r="V1007" s="21">
        <f t="shared" si="291"/>
        <v>-14.578130928332477</v>
      </c>
      <c r="W1007" s="21">
        <f t="shared" si="282"/>
        <v>7.5034672679168857</v>
      </c>
      <c r="X1007" s="21">
        <f t="shared" si="283"/>
        <v>0</v>
      </c>
      <c r="Y1007" s="21">
        <f t="shared" si="284"/>
        <v>0</v>
      </c>
      <c r="Z1007" s="21">
        <f t="shared" si="292"/>
        <v>0</v>
      </c>
      <c r="AA1007" s="21">
        <f t="shared" si="285"/>
        <v>0</v>
      </c>
      <c r="AB1007" s="21">
        <f t="shared" si="286"/>
        <v>0</v>
      </c>
      <c r="AC1007" s="21">
        <f t="shared" si="287"/>
        <v>0</v>
      </c>
      <c r="AD1007" s="21">
        <f t="shared" si="293"/>
        <v>0</v>
      </c>
      <c r="AE1007" s="21" t="str">
        <f t="shared" si="288"/>
        <v>2/11/2:00</v>
      </c>
    </row>
    <row r="1008" spans="2:31">
      <c r="B1008" s="37">
        <v>2</v>
      </c>
      <c r="C1008" s="38">
        <v>11</v>
      </c>
      <c r="D1008" s="39">
        <v>3</v>
      </c>
      <c r="E1008" s="17">
        <v>1.1000000000000001</v>
      </c>
      <c r="F1008" s="17">
        <v>0</v>
      </c>
      <c r="G1008" s="17">
        <v>0</v>
      </c>
      <c r="H1008" s="37">
        <f t="shared" si="276"/>
        <v>33.979999999999997</v>
      </c>
      <c r="I1008" s="37">
        <f>IF(H1008&lt;'Roof Calculator'!$G$8, 1, 0)</f>
        <v>1</v>
      </c>
      <c r="J1008" s="37">
        <f>IF(H1008&gt;='Roof Calculator'!$G$8, 1, 0)</f>
        <v>0</v>
      </c>
      <c r="K1008" s="37">
        <f t="shared" si="277"/>
        <v>33.979999999999997</v>
      </c>
      <c r="L1008" s="37">
        <f t="shared" si="278"/>
        <v>0</v>
      </c>
      <c r="M1008" s="37">
        <v>0</v>
      </c>
      <c r="N1008" s="37">
        <f t="shared" si="279"/>
        <v>0</v>
      </c>
      <c r="O1008" s="37">
        <v>0</v>
      </c>
      <c r="P1008" s="37">
        <v>0</v>
      </c>
      <c r="Q1008" s="21">
        <f t="shared" si="280"/>
        <v>39.790999999999997</v>
      </c>
      <c r="R1008" s="21">
        <f t="shared" si="289"/>
        <v>42.083333333333123</v>
      </c>
      <c r="S1008" s="21">
        <f t="shared" si="290"/>
        <v>-14.305700561317289</v>
      </c>
      <c r="T1008" s="21">
        <f t="shared" si="281"/>
        <v>86.147999999999996</v>
      </c>
      <c r="U1008" s="37">
        <f>VLOOKUP(Time_Zone, 'LSTM LookUp'!$B$5:$D$8, 3, FALSE)</f>
        <v>-75</v>
      </c>
      <c r="V1008" s="21">
        <f t="shared" si="291"/>
        <v>-14.579097972556756</v>
      </c>
      <c r="W1008" s="21">
        <f t="shared" si="282"/>
        <v>22.503225506860804</v>
      </c>
      <c r="X1008" s="21">
        <f t="shared" si="283"/>
        <v>0</v>
      </c>
      <c r="Y1008" s="21">
        <f t="shared" si="284"/>
        <v>0</v>
      </c>
      <c r="Z1008" s="21">
        <f t="shared" si="292"/>
        <v>0</v>
      </c>
      <c r="AA1008" s="21">
        <f t="shared" si="285"/>
        <v>0</v>
      </c>
      <c r="AB1008" s="21">
        <f t="shared" si="286"/>
        <v>0</v>
      </c>
      <c r="AC1008" s="21">
        <f t="shared" si="287"/>
        <v>0</v>
      </c>
      <c r="AD1008" s="21">
        <f t="shared" si="293"/>
        <v>0</v>
      </c>
      <c r="AE1008" s="21" t="str">
        <f t="shared" si="288"/>
        <v>2/11/3:00</v>
      </c>
    </row>
    <row r="1009" spans="2:31">
      <c r="B1009" s="37">
        <v>2</v>
      </c>
      <c r="C1009" s="38">
        <v>11</v>
      </c>
      <c r="D1009" s="39">
        <v>4</v>
      </c>
      <c r="E1009" s="17">
        <v>1.1000000000000001</v>
      </c>
      <c r="F1009" s="17">
        <v>0</v>
      </c>
      <c r="G1009" s="17">
        <v>0</v>
      </c>
      <c r="H1009" s="37">
        <f t="shared" si="276"/>
        <v>33.979999999999997</v>
      </c>
      <c r="I1009" s="37">
        <f>IF(H1009&lt;'Roof Calculator'!$G$8, 1, 0)</f>
        <v>1</v>
      </c>
      <c r="J1009" s="37">
        <f>IF(H1009&gt;='Roof Calculator'!$G$8, 1, 0)</f>
        <v>0</v>
      </c>
      <c r="K1009" s="37">
        <f t="shared" si="277"/>
        <v>33.979999999999997</v>
      </c>
      <c r="L1009" s="37">
        <f t="shared" si="278"/>
        <v>0</v>
      </c>
      <c r="M1009" s="37">
        <v>0</v>
      </c>
      <c r="N1009" s="37">
        <f t="shared" si="279"/>
        <v>0</v>
      </c>
      <c r="O1009" s="37">
        <v>0</v>
      </c>
      <c r="P1009" s="37">
        <v>0</v>
      </c>
      <c r="Q1009" s="21">
        <f t="shared" si="280"/>
        <v>39.790999999999997</v>
      </c>
      <c r="R1009" s="21">
        <f t="shared" si="289"/>
        <v>42.124999999999787</v>
      </c>
      <c r="S1009" s="21">
        <f t="shared" si="290"/>
        <v>-14.292467476936949</v>
      </c>
      <c r="T1009" s="21">
        <f t="shared" si="281"/>
        <v>86.147999999999996</v>
      </c>
      <c r="U1009" s="37">
        <f>VLOOKUP(Time_Zone, 'LSTM LookUp'!$B$5:$D$8, 3, FALSE)</f>
        <v>-75</v>
      </c>
      <c r="V1009" s="21">
        <f t="shared" si="291"/>
        <v>-14.580042687741013</v>
      </c>
      <c r="W1009" s="21">
        <f t="shared" si="282"/>
        <v>37.502989328064764</v>
      </c>
      <c r="X1009" s="21">
        <f t="shared" si="283"/>
        <v>0</v>
      </c>
      <c r="Y1009" s="21">
        <f t="shared" si="284"/>
        <v>0</v>
      </c>
      <c r="Z1009" s="21">
        <f t="shared" si="292"/>
        <v>0</v>
      </c>
      <c r="AA1009" s="21">
        <f t="shared" si="285"/>
        <v>0</v>
      </c>
      <c r="AB1009" s="21">
        <f t="shared" si="286"/>
        <v>0</v>
      </c>
      <c r="AC1009" s="21">
        <f t="shared" si="287"/>
        <v>0</v>
      </c>
      <c r="AD1009" s="21">
        <f t="shared" si="293"/>
        <v>0</v>
      </c>
      <c r="AE1009" s="21" t="str">
        <f t="shared" si="288"/>
        <v>2/11/4:00</v>
      </c>
    </row>
    <row r="1010" spans="2:31">
      <c r="B1010" s="37">
        <v>2</v>
      </c>
      <c r="C1010" s="38">
        <v>11</v>
      </c>
      <c r="D1010" s="39">
        <v>5</v>
      </c>
      <c r="E1010" s="17">
        <v>1.7</v>
      </c>
      <c r="F1010" s="17">
        <v>0</v>
      </c>
      <c r="G1010" s="17">
        <v>0</v>
      </c>
      <c r="H1010" s="37">
        <f t="shared" si="276"/>
        <v>35.06</v>
      </c>
      <c r="I1010" s="37">
        <f>IF(H1010&lt;'Roof Calculator'!$G$8, 1, 0)</f>
        <v>1</v>
      </c>
      <c r="J1010" s="37">
        <f>IF(H1010&gt;='Roof Calculator'!$G$8, 1, 0)</f>
        <v>0</v>
      </c>
      <c r="K1010" s="37">
        <f t="shared" si="277"/>
        <v>35.06</v>
      </c>
      <c r="L1010" s="37">
        <f t="shared" si="278"/>
        <v>0</v>
      </c>
      <c r="M1010" s="37">
        <v>0</v>
      </c>
      <c r="N1010" s="37">
        <f t="shared" si="279"/>
        <v>0</v>
      </c>
      <c r="O1010" s="37">
        <v>0</v>
      </c>
      <c r="P1010" s="37">
        <v>0</v>
      </c>
      <c r="Q1010" s="21">
        <f t="shared" si="280"/>
        <v>39.790999999999997</v>
      </c>
      <c r="R1010" s="21">
        <f t="shared" si="289"/>
        <v>42.166666666666451</v>
      </c>
      <c r="S1010" s="21">
        <f t="shared" si="290"/>
        <v>-14.279227662264024</v>
      </c>
      <c r="T1010" s="21">
        <f t="shared" si="281"/>
        <v>86.147999999999996</v>
      </c>
      <c r="U1010" s="37">
        <f>VLOOKUP(Time_Zone, 'LSTM LookUp'!$B$5:$D$8, 3, FALSE)</f>
        <v>-75</v>
      </c>
      <c r="V1010" s="21">
        <f t="shared" si="291"/>
        <v>-14.58096507841667</v>
      </c>
      <c r="W1010" s="21">
        <f t="shared" si="282"/>
        <v>52.502758730395833</v>
      </c>
      <c r="X1010" s="21">
        <f t="shared" si="283"/>
        <v>0</v>
      </c>
      <c r="Y1010" s="21">
        <f t="shared" si="284"/>
        <v>0</v>
      </c>
      <c r="Z1010" s="21">
        <f t="shared" si="292"/>
        <v>0</v>
      </c>
      <c r="AA1010" s="21">
        <f t="shared" si="285"/>
        <v>0</v>
      </c>
      <c r="AB1010" s="21">
        <f t="shared" si="286"/>
        <v>0</v>
      </c>
      <c r="AC1010" s="21">
        <f t="shared" si="287"/>
        <v>0</v>
      </c>
      <c r="AD1010" s="21">
        <f t="shared" si="293"/>
        <v>0</v>
      </c>
      <c r="AE1010" s="21" t="str">
        <f t="shared" si="288"/>
        <v>2/11/5:00</v>
      </c>
    </row>
    <row r="1011" spans="2:31">
      <c r="B1011" s="37">
        <v>2</v>
      </c>
      <c r="C1011" s="38">
        <v>11</v>
      </c>
      <c r="D1011" s="39">
        <v>6</v>
      </c>
      <c r="E1011" s="17">
        <v>1.7</v>
      </c>
      <c r="F1011" s="17">
        <v>0</v>
      </c>
      <c r="G1011" s="17">
        <v>0</v>
      </c>
      <c r="H1011" s="37">
        <f t="shared" si="276"/>
        <v>35.06</v>
      </c>
      <c r="I1011" s="37">
        <f>IF(H1011&lt;'Roof Calculator'!$G$8, 1, 0)</f>
        <v>1</v>
      </c>
      <c r="J1011" s="37">
        <f>IF(H1011&gt;='Roof Calculator'!$G$8, 1, 0)</f>
        <v>0</v>
      </c>
      <c r="K1011" s="37">
        <f t="shared" si="277"/>
        <v>35.06</v>
      </c>
      <c r="L1011" s="37">
        <f t="shared" si="278"/>
        <v>0</v>
      </c>
      <c r="M1011" s="37">
        <v>0</v>
      </c>
      <c r="N1011" s="37">
        <f t="shared" si="279"/>
        <v>0</v>
      </c>
      <c r="O1011" s="37">
        <v>0</v>
      </c>
      <c r="P1011" s="37">
        <v>0</v>
      </c>
      <c r="Q1011" s="21">
        <f t="shared" si="280"/>
        <v>39.790999999999997</v>
      </c>
      <c r="R1011" s="21">
        <f t="shared" si="289"/>
        <v>42.208333333333115</v>
      </c>
      <c r="S1011" s="21">
        <f t="shared" si="290"/>
        <v>-14.265981124590285</v>
      </c>
      <c r="T1011" s="21">
        <f t="shared" si="281"/>
        <v>86.147999999999996</v>
      </c>
      <c r="U1011" s="37">
        <f>VLOOKUP(Time_Zone, 'LSTM LookUp'!$B$5:$D$8, 3, FALSE)</f>
        <v>-75</v>
      </c>
      <c r="V1011" s="21">
        <f t="shared" si="291"/>
        <v>-14.581865149157135</v>
      </c>
      <c r="W1011" s="21">
        <f t="shared" si="282"/>
        <v>67.502533712710687</v>
      </c>
      <c r="X1011" s="21">
        <f t="shared" si="283"/>
        <v>0</v>
      </c>
      <c r="Y1011" s="21">
        <f t="shared" si="284"/>
        <v>0</v>
      </c>
      <c r="Z1011" s="21">
        <f t="shared" si="292"/>
        <v>0</v>
      </c>
      <c r="AA1011" s="21">
        <f t="shared" si="285"/>
        <v>0</v>
      </c>
      <c r="AB1011" s="21">
        <f t="shared" si="286"/>
        <v>0</v>
      </c>
      <c r="AC1011" s="21">
        <f t="shared" si="287"/>
        <v>0</v>
      </c>
      <c r="AD1011" s="21">
        <f t="shared" si="293"/>
        <v>0</v>
      </c>
      <c r="AE1011" s="21" t="str">
        <f t="shared" si="288"/>
        <v>2/11/6:00</v>
      </c>
    </row>
    <row r="1012" spans="2:31">
      <c r="B1012" s="37">
        <v>2</v>
      </c>
      <c r="C1012" s="38">
        <v>11</v>
      </c>
      <c r="D1012" s="39">
        <v>7</v>
      </c>
      <c r="E1012" s="17">
        <v>2.2000000000000002</v>
      </c>
      <c r="F1012" s="17">
        <v>0</v>
      </c>
      <c r="G1012" s="17">
        <v>0</v>
      </c>
      <c r="H1012" s="37">
        <f t="shared" si="276"/>
        <v>35.96</v>
      </c>
      <c r="I1012" s="37">
        <f>IF(H1012&lt;'Roof Calculator'!$G$8, 1, 0)</f>
        <v>1</v>
      </c>
      <c r="J1012" s="37">
        <f>IF(H1012&gt;='Roof Calculator'!$G$8, 1, 0)</f>
        <v>0</v>
      </c>
      <c r="K1012" s="37">
        <f t="shared" si="277"/>
        <v>35.96</v>
      </c>
      <c r="L1012" s="37">
        <f t="shared" si="278"/>
        <v>0</v>
      </c>
      <c r="M1012" s="37">
        <v>0</v>
      </c>
      <c r="N1012" s="37">
        <f t="shared" si="279"/>
        <v>0</v>
      </c>
      <c r="O1012" s="37">
        <v>0</v>
      </c>
      <c r="P1012" s="37">
        <v>0</v>
      </c>
      <c r="Q1012" s="21">
        <f t="shared" si="280"/>
        <v>39.790999999999997</v>
      </c>
      <c r="R1012" s="21">
        <f t="shared" si="289"/>
        <v>42.24999999999978</v>
      </c>
      <c r="S1012" s="21">
        <f t="shared" si="290"/>
        <v>-14.252727871208062</v>
      </c>
      <c r="T1012" s="21">
        <f t="shared" si="281"/>
        <v>86.147999999999996</v>
      </c>
      <c r="U1012" s="37">
        <f>VLOOKUP(Time_Zone, 'LSTM LookUp'!$B$5:$D$8, 3, FALSE)</f>
        <v>-75</v>
      </c>
      <c r="V1012" s="21">
        <f t="shared" si="291"/>
        <v>-14.582742904577795</v>
      </c>
      <c r="W1012" s="21">
        <f t="shared" si="282"/>
        <v>82.502314273855546</v>
      </c>
      <c r="X1012" s="21">
        <f t="shared" si="283"/>
        <v>0</v>
      </c>
      <c r="Y1012" s="21">
        <f t="shared" si="284"/>
        <v>0</v>
      </c>
      <c r="Z1012" s="21">
        <f t="shared" si="292"/>
        <v>0</v>
      </c>
      <c r="AA1012" s="21">
        <f t="shared" si="285"/>
        <v>0</v>
      </c>
      <c r="AB1012" s="21">
        <f t="shared" si="286"/>
        <v>0</v>
      </c>
      <c r="AC1012" s="21">
        <f t="shared" si="287"/>
        <v>0</v>
      </c>
      <c r="AD1012" s="21">
        <f t="shared" si="293"/>
        <v>0</v>
      </c>
      <c r="AE1012" s="21" t="str">
        <f t="shared" si="288"/>
        <v>2/11/7:00</v>
      </c>
    </row>
    <row r="1013" spans="2:31">
      <c r="B1013" s="37">
        <v>2</v>
      </c>
      <c r="C1013" s="38">
        <v>11</v>
      </c>
      <c r="D1013" s="39">
        <v>8</v>
      </c>
      <c r="E1013" s="17">
        <v>2.2000000000000002</v>
      </c>
      <c r="F1013" s="17">
        <v>3</v>
      </c>
      <c r="G1013" s="17">
        <v>0</v>
      </c>
      <c r="H1013" s="37">
        <f t="shared" si="276"/>
        <v>35.96</v>
      </c>
      <c r="I1013" s="37">
        <f>IF(H1013&lt;'Roof Calculator'!$G$8, 1, 0)</f>
        <v>1</v>
      </c>
      <c r="J1013" s="37">
        <f>IF(H1013&gt;='Roof Calculator'!$G$8, 1, 0)</f>
        <v>0</v>
      </c>
      <c r="K1013" s="37">
        <f t="shared" si="277"/>
        <v>35.96</v>
      </c>
      <c r="L1013" s="37">
        <f t="shared" si="278"/>
        <v>0</v>
      </c>
      <c r="M1013" s="37">
        <v>0</v>
      </c>
      <c r="N1013" s="37">
        <f t="shared" si="279"/>
        <v>3</v>
      </c>
      <c r="O1013" s="37">
        <v>0</v>
      </c>
      <c r="P1013" s="37">
        <v>0</v>
      </c>
      <c r="Q1013" s="21">
        <f t="shared" si="280"/>
        <v>39.790999999999997</v>
      </c>
      <c r="R1013" s="21">
        <f t="shared" si="289"/>
        <v>42.291666666666444</v>
      </c>
      <c r="S1013" s="21">
        <f t="shared" si="290"/>
        <v>-14.239467909410235</v>
      </c>
      <c r="T1013" s="21">
        <f t="shared" si="281"/>
        <v>86.147999999999996</v>
      </c>
      <c r="U1013" s="37">
        <f>VLOOKUP(Time_Zone, 'LSTM LookUp'!$B$5:$D$8, 3, FALSE)</f>
        <v>-75</v>
      </c>
      <c r="V1013" s="21">
        <f t="shared" si="291"/>
        <v>-14.583598349335997</v>
      </c>
      <c r="W1013" s="21">
        <f t="shared" si="282"/>
        <v>97.502100412665982</v>
      </c>
      <c r="X1013" s="21">
        <f t="shared" si="283"/>
        <v>0</v>
      </c>
      <c r="Y1013" s="21">
        <f t="shared" si="284"/>
        <v>3</v>
      </c>
      <c r="Z1013" s="21">
        <f t="shared" si="292"/>
        <v>0.95094760312151616</v>
      </c>
      <c r="AA1013" s="21">
        <f t="shared" si="285"/>
        <v>0.95094760312151616</v>
      </c>
      <c r="AB1013" s="21">
        <f t="shared" si="286"/>
        <v>0</v>
      </c>
      <c r="AC1013" s="21">
        <f t="shared" si="287"/>
        <v>0</v>
      </c>
      <c r="AD1013" s="21">
        <f t="shared" si="293"/>
        <v>0</v>
      </c>
      <c r="AE1013" s="21" t="str">
        <f t="shared" si="288"/>
        <v>2/11/8:00</v>
      </c>
    </row>
    <row r="1014" spans="2:31">
      <c r="B1014" s="37">
        <v>2</v>
      </c>
      <c r="C1014" s="38">
        <v>11</v>
      </c>
      <c r="D1014" s="39">
        <v>9</v>
      </c>
      <c r="E1014" s="17">
        <v>2.2000000000000002</v>
      </c>
      <c r="F1014" s="17">
        <v>42</v>
      </c>
      <c r="G1014" s="17">
        <v>0</v>
      </c>
      <c r="H1014" s="37">
        <f t="shared" si="276"/>
        <v>35.96</v>
      </c>
      <c r="I1014" s="37">
        <f>IF(H1014&lt;'Roof Calculator'!$G$8, 1, 0)</f>
        <v>1</v>
      </c>
      <c r="J1014" s="37">
        <f>IF(H1014&gt;='Roof Calculator'!$G$8, 1, 0)</f>
        <v>0</v>
      </c>
      <c r="K1014" s="37">
        <f t="shared" si="277"/>
        <v>35.96</v>
      </c>
      <c r="L1014" s="37">
        <f t="shared" si="278"/>
        <v>0</v>
      </c>
      <c r="M1014" s="37">
        <v>0</v>
      </c>
      <c r="N1014" s="37">
        <f t="shared" si="279"/>
        <v>42</v>
      </c>
      <c r="O1014" s="37">
        <v>0</v>
      </c>
      <c r="P1014" s="37">
        <v>0</v>
      </c>
      <c r="Q1014" s="21">
        <f t="shared" si="280"/>
        <v>39.790999999999997</v>
      </c>
      <c r="R1014" s="21">
        <f t="shared" si="289"/>
        <v>42.333333333333108</v>
      </c>
      <c r="S1014" s="21">
        <f t="shared" si="290"/>
        <v>-14.226201246490213</v>
      </c>
      <c r="T1014" s="21">
        <f t="shared" si="281"/>
        <v>86.147999999999996</v>
      </c>
      <c r="U1014" s="37">
        <f>VLOOKUP(Time_Zone, 'LSTM LookUp'!$B$5:$D$8, 3, FALSE)</f>
        <v>-75</v>
      </c>
      <c r="V1014" s="21">
        <f t="shared" si="291"/>
        <v>-14.58443148813104</v>
      </c>
      <c r="W1014" s="21">
        <f t="shared" si="282"/>
        <v>112.50189212796727</v>
      </c>
      <c r="X1014" s="21">
        <f t="shared" si="283"/>
        <v>0</v>
      </c>
      <c r="Y1014" s="21">
        <f t="shared" si="284"/>
        <v>42</v>
      </c>
      <c r="Z1014" s="21">
        <f t="shared" si="292"/>
        <v>13.313266443701227</v>
      </c>
      <c r="AA1014" s="21">
        <f t="shared" si="285"/>
        <v>13.313266443701227</v>
      </c>
      <c r="AB1014" s="21">
        <f t="shared" si="286"/>
        <v>0</v>
      </c>
      <c r="AC1014" s="21">
        <f t="shared" si="287"/>
        <v>0</v>
      </c>
      <c r="AD1014" s="21">
        <f t="shared" si="293"/>
        <v>0</v>
      </c>
      <c r="AE1014" s="21" t="str">
        <f t="shared" si="288"/>
        <v>2/11/9:00</v>
      </c>
    </row>
    <row r="1015" spans="2:31">
      <c r="B1015" s="37">
        <v>2</v>
      </c>
      <c r="C1015" s="38">
        <v>11</v>
      </c>
      <c r="D1015" s="39">
        <v>10</v>
      </c>
      <c r="E1015" s="17">
        <v>2.2000000000000002</v>
      </c>
      <c r="F1015" s="17">
        <v>108</v>
      </c>
      <c r="G1015" s="17">
        <v>1</v>
      </c>
      <c r="H1015" s="37">
        <f t="shared" si="276"/>
        <v>35.96</v>
      </c>
      <c r="I1015" s="37">
        <f>IF(H1015&lt;'Roof Calculator'!$G$8, 1, 0)</f>
        <v>1</v>
      </c>
      <c r="J1015" s="37">
        <f>IF(H1015&gt;='Roof Calculator'!$G$8, 1, 0)</f>
        <v>0</v>
      </c>
      <c r="K1015" s="37">
        <f t="shared" si="277"/>
        <v>35.96</v>
      </c>
      <c r="L1015" s="37">
        <f t="shared" si="278"/>
        <v>0</v>
      </c>
      <c r="M1015" s="37">
        <v>0</v>
      </c>
      <c r="N1015" s="37">
        <f t="shared" si="279"/>
        <v>108</v>
      </c>
      <c r="O1015" s="37">
        <v>0</v>
      </c>
      <c r="P1015" s="37">
        <v>0</v>
      </c>
      <c r="Q1015" s="21">
        <f t="shared" si="280"/>
        <v>39.790999999999997</v>
      </c>
      <c r="R1015" s="21">
        <f t="shared" si="289"/>
        <v>42.374999999999773</v>
      </c>
      <c r="S1015" s="21">
        <f t="shared" si="290"/>
        <v>-14.212927889741939</v>
      </c>
      <c r="T1015" s="21">
        <f t="shared" si="281"/>
        <v>86.147999999999996</v>
      </c>
      <c r="U1015" s="37">
        <f>VLOOKUP(Time_Zone, 'LSTM LookUp'!$B$5:$D$8, 3, FALSE)</f>
        <v>-75</v>
      </c>
      <c r="V1015" s="21">
        <f t="shared" si="291"/>
        <v>-14.585242325704169</v>
      </c>
      <c r="W1015" s="21">
        <f t="shared" si="282"/>
        <v>127.50168941857399</v>
      </c>
      <c r="X1015" s="21">
        <f t="shared" si="283"/>
        <v>-0.61059579822439991</v>
      </c>
      <c r="Y1015" s="21">
        <f t="shared" si="284"/>
        <v>107.3894042017756</v>
      </c>
      <c r="Z1015" s="21">
        <f t="shared" si="292"/>
        <v>34.040565508775401</v>
      </c>
      <c r="AA1015" s="21">
        <f t="shared" si="285"/>
        <v>34.040565508775401</v>
      </c>
      <c r="AB1015" s="21">
        <f t="shared" si="286"/>
        <v>0</v>
      </c>
      <c r="AC1015" s="21">
        <f t="shared" si="287"/>
        <v>0</v>
      </c>
      <c r="AD1015" s="21">
        <f t="shared" si="293"/>
        <v>0</v>
      </c>
      <c r="AE1015" s="21" t="str">
        <f t="shared" si="288"/>
        <v>2/11/10:00</v>
      </c>
    </row>
    <row r="1016" spans="2:31">
      <c r="B1016" s="37">
        <v>2</v>
      </c>
      <c r="C1016" s="38">
        <v>11</v>
      </c>
      <c r="D1016" s="39">
        <v>11</v>
      </c>
      <c r="E1016" s="17">
        <v>2.2000000000000002</v>
      </c>
      <c r="F1016" s="17">
        <v>146</v>
      </c>
      <c r="G1016" s="17">
        <v>0</v>
      </c>
      <c r="H1016" s="37">
        <f t="shared" si="276"/>
        <v>35.96</v>
      </c>
      <c r="I1016" s="37">
        <f>IF(H1016&lt;'Roof Calculator'!$G$8, 1, 0)</f>
        <v>1</v>
      </c>
      <c r="J1016" s="37">
        <f>IF(H1016&gt;='Roof Calculator'!$G$8, 1, 0)</f>
        <v>0</v>
      </c>
      <c r="K1016" s="37">
        <f t="shared" si="277"/>
        <v>35.96</v>
      </c>
      <c r="L1016" s="37">
        <f t="shared" si="278"/>
        <v>0</v>
      </c>
      <c r="M1016" s="37">
        <v>0</v>
      </c>
      <c r="N1016" s="37">
        <f t="shared" si="279"/>
        <v>146</v>
      </c>
      <c r="O1016" s="37">
        <v>0</v>
      </c>
      <c r="P1016" s="37">
        <v>0</v>
      </c>
      <c r="Q1016" s="21">
        <f t="shared" si="280"/>
        <v>39.790999999999997</v>
      </c>
      <c r="R1016" s="21">
        <f t="shared" si="289"/>
        <v>42.416666666666437</v>
      </c>
      <c r="S1016" s="21">
        <f t="shared" si="290"/>
        <v>-14.199647846459891</v>
      </c>
      <c r="T1016" s="21">
        <f t="shared" si="281"/>
        <v>86.147999999999996</v>
      </c>
      <c r="U1016" s="37">
        <f>VLOOKUP(Time_Zone, 'LSTM LookUp'!$B$5:$D$8, 3, FALSE)</f>
        <v>-75</v>
      </c>
      <c r="V1016" s="21">
        <f t="shared" si="291"/>
        <v>-14.58603086683854</v>
      </c>
      <c r="W1016" s="21">
        <f t="shared" si="282"/>
        <v>142.50149228329033</v>
      </c>
      <c r="X1016" s="21">
        <f t="shared" si="283"/>
        <v>0</v>
      </c>
      <c r="Y1016" s="21">
        <f t="shared" si="284"/>
        <v>146</v>
      </c>
      <c r="Z1016" s="21">
        <f t="shared" si="292"/>
        <v>46.279450018580455</v>
      </c>
      <c r="AA1016" s="21">
        <f t="shared" si="285"/>
        <v>46.279450018580455</v>
      </c>
      <c r="AB1016" s="21">
        <f t="shared" si="286"/>
        <v>0</v>
      </c>
      <c r="AC1016" s="21">
        <f t="shared" si="287"/>
        <v>0</v>
      </c>
      <c r="AD1016" s="21">
        <f t="shared" si="293"/>
        <v>0</v>
      </c>
      <c r="AE1016" s="21" t="str">
        <f t="shared" si="288"/>
        <v>2/11/11:00</v>
      </c>
    </row>
    <row r="1017" spans="2:31">
      <c r="B1017" s="37">
        <v>2</v>
      </c>
      <c r="C1017" s="38">
        <v>11</v>
      </c>
      <c r="D1017" s="39">
        <v>12</v>
      </c>
      <c r="E1017" s="17">
        <v>2.8</v>
      </c>
      <c r="F1017" s="17">
        <v>211</v>
      </c>
      <c r="G1017" s="17">
        <v>1</v>
      </c>
      <c r="H1017" s="37">
        <f t="shared" si="276"/>
        <v>37.04</v>
      </c>
      <c r="I1017" s="37">
        <f>IF(H1017&lt;'Roof Calculator'!$G$8, 1, 0)</f>
        <v>1</v>
      </c>
      <c r="J1017" s="37">
        <f>IF(H1017&gt;='Roof Calculator'!$G$8, 1, 0)</f>
        <v>0</v>
      </c>
      <c r="K1017" s="37">
        <f t="shared" si="277"/>
        <v>37.04</v>
      </c>
      <c r="L1017" s="37">
        <f t="shared" si="278"/>
        <v>0</v>
      </c>
      <c r="M1017" s="37">
        <v>0</v>
      </c>
      <c r="N1017" s="37">
        <f t="shared" si="279"/>
        <v>211</v>
      </c>
      <c r="O1017" s="37">
        <v>0</v>
      </c>
      <c r="P1017" s="37">
        <v>0</v>
      </c>
      <c r="Q1017" s="21">
        <f t="shared" si="280"/>
        <v>39.790999999999997</v>
      </c>
      <c r="R1017" s="21">
        <f t="shared" si="289"/>
        <v>42.458333333333101</v>
      </c>
      <c r="S1017" s="21">
        <f t="shared" si="290"/>
        <v>-14.186361123939077</v>
      </c>
      <c r="T1017" s="21">
        <f t="shared" si="281"/>
        <v>86.147999999999996</v>
      </c>
      <c r="U1017" s="37">
        <f>VLOOKUP(Time_Zone, 'LSTM LookUp'!$B$5:$D$8, 3, FALSE)</f>
        <v>-75</v>
      </c>
      <c r="V1017" s="21">
        <f t="shared" si="291"/>
        <v>-14.586797116359239</v>
      </c>
      <c r="W1017" s="21">
        <f t="shared" si="282"/>
        <v>157.50130072091019</v>
      </c>
      <c r="X1017" s="21">
        <f t="shared" si="283"/>
        <v>-0.84509797798996678</v>
      </c>
      <c r="Y1017" s="21">
        <f t="shared" si="284"/>
        <v>210.15490202201002</v>
      </c>
      <c r="Z1017" s="21">
        <f t="shared" si="292"/>
        <v>66.615433454022508</v>
      </c>
      <c r="AA1017" s="21">
        <f t="shared" si="285"/>
        <v>66.615433454022508</v>
      </c>
      <c r="AB1017" s="21">
        <f t="shared" si="286"/>
        <v>0</v>
      </c>
      <c r="AC1017" s="21">
        <f t="shared" si="287"/>
        <v>0</v>
      </c>
      <c r="AD1017" s="21">
        <f t="shared" si="293"/>
        <v>0</v>
      </c>
      <c r="AE1017" s="21" t="str">
        <f t="shared" si="288"/>
        <v>2/11/12:00</v>
      </c>
    </row>
    <row r="1018" spans="2:31">
      <c r="B1018" s="37">
        <v>2</v>
      </c>
      <c r="C1018" s="38">
        <v>11</v>
      </c>
      <c r="D1018" s="39">
        <v>13</v>
      </c>
      <c r="E1018" s="17">
        <v>2.8</v>
      </c>
      <c r="F1018" s="17">
        <v>217</v>
      </c>
      <c r="G1018" s="17">
        <v>1</v>
      </c>
      <c r="H1018" s="37">
        <f t="shared" si="276"/>
        <v>37.04</v>
      </c>
      <c r="I1018" s="37">
        <f>IF(H1018&lt;'Roof Calculator'!$G$8, 1, 0)</f>
        <v>1</v>
      </c>
      <c r="J1018" s="37">
        <f>IF(H1018&gt;='Roof Calculator'!$G$8, 1, 0)</f>
        <v>0</v>
      </c>
      <c r="K1018" s="37">
        <f t="shared" si="277"/>
        <v>37.04</v>
      </c>
      <c r="L1018" s="37">
        <f t="shared" si="278"/>
        <v>0</v>
      </c>
      <c r="M1018" s="37">
        <v>0</v>
      </c>
      <c r="N1018" s="37">
        <f t="shared" si="279"/>
        <v>217</v>
      </c>
      <c r="O1018" s="37">
        <v>0</v>
      </c>
      <c r="P1018" s="37">
        <v>0</v>
      </c>
      <c r="Q1018" s="21">
        <f t="shared" si="280"/>
        <v>39.790999999999997</v>
      </c>
      <c r="R1018" s="21">
        <f t="shared" si="289"/>
        <v>42.499999999999766</v>
      </c>
      <c r="S1018" s="21">
        <f t="shared" si="290"/>
        <v>-14.173067729475015</v>
      </c>
      <c r="T1018" s="21">
        <f t="shared" si="281"/>
        <v>86.147999999999996</v>
      </c>
      <c r="U1018" s="37">
        <f>VLOOKUP(Time_Zone, 'LSTM LookUp'!$B$5:$D$8, 3, FALSE)</f>
        <v>-75</v>
      </c>
      <c r="V1018" s="21">
        <f t="shared" si="291"/>
        <v>-14.587541079133235</v>
      </c>
      <c r="W1018" s="21">
        <f t="shared" si="282"/>
        <v>172.50111473021673</v>
      </c>
      <c r="X1018" s="21">
        <f t="shared" si="283"/>
        <v>-0.8953256065946813</v>
      </c>
      <c r="Y1018" s="21">
        <f t="shared" si="284"/>
        <v>216.10467439340533</v>
      </c>
      <c r="Z1018" s="21">
        <f t="shared" si="292"/>
        <v>68.501407379254829</v>
      </c>
      <c r="AA1018" s="21">
        <f t="shared" si="285"/>
        <v>68.501407379254829</v>
      </c>
      <c r="AB1018" s="21">
        <f t="shared" si="286"/>
        <v>0</v>
      </c>
      <c r="AC1018" s="21">
        <f t="shared" si="287"/>
        <v>0</v>
      </c>
      <c r="AD1018" s="21">
        <f t="shared" si="293"/>
        <v>0</v>
      </c>
      <c r="AE1018" s="21" t="str">
        <f t="shared" si="288"/>
        <v>2/11/13:00</v>
      </c>
    </row>
    <row r="1019" spans="2:31">
      <c r="B1019" s="37">
        <v>2</v>
      </c>
      <c r="C1019" s="38">
        <v>11</v>
      </c>
      <c r="D1019" s="39">
        <v>14</v>
      </c>
      <c r="E1019" s="17">
        <v>2.8</v>
      </c>
      <c r="F1019" s="17">
        <v>233</v>
      </c>
      <c r="G1019" s="17">
        <v>2</v>
      </c>
      <c r="H1019" s="37">
        <f t="shared" si="276"/>
        <v>37.04</v>
      </c>
      <c r="I1019" s="37">
        <f>IF(H1019&lt;'Roof Calculator'!$G$8, 1, 0)</f>
        <v>1</v>
      </c>
      <c r="J1019" s="37">
        <f>IF(H1019&gt;='Roof Calculator'!$G$8, 1, 0)</f>
        <v>0</v>
      </c>
      <c r="K1019" s="37">
        <f t="shared" si="277"/>
        <v>37.04</v>
      </c>
      <c r="L1019" s="37">
        <f t="shared" si="278"/>
        <v>0</v>
      </c>
      <c r="M1019" s="37">
        <v>0</v>
      </c>
      <c r="N1019" s="37">
        <f t="shared" si="279"/>
        <v>233</v>
      </c>
      <c r="O1019" s="37">
        <v>0</v>
      </c>
      <c r="P1019" s="37">
        <v>0</v>
      </c>
      <c r="Q1019" s="21">
        <f t="shared" si="280"/>
        <v>39.790999999999997</v>
      </c>
      <c r="R1019" s="21">
        <f t="shared" si="289"/>
        <v>42.54166666666643</v>
      </c>
      <c r="S1019" s="21">
        <f t="shared" si="290"/>
        <v>-14.159767670363742</v>
      </c>
      <c r="T1019" s="21">
        <f t="shared" si="281"/>
        <v>86.147999999999996</v>
      </c>
      <c r="U1019" s="37">
        <f>VLOOKUP(Time_Zone, 'LSTM LookUp'!$B$5:$D$8, 3, FALSE)</f>
        <v>-75</v>
      </c>
      <c r="V1019" s="21">
        <f t="shared" si="291"/>
        <v>-14.588262760069391</v>
      </c>
      <c r="W1019" s="21">
        <f t="shared" si="282"/>
        <v>187.50093430998265</v>
      </c>
      <c r="X1019" s="21">
        <f t="shared" si="283"/>
        <v>-1.7904427313970002</v>
      </c>
      <c r="Y1019" s="21">
        <f t="shared" si="284"/>
        <v>231.20955726860299</v>
      </c>
      <c r="Z1019" s="21">
        <f t="shared" si="292"/>
        <v>73.289391434454984</v>
      </c>
      <c r="AA1019" s="21">
        <f t="shared" si="285"/>
        <v>73.289391434454984</v>
      </c>
      <c r="AB1019" s="21">
        <f t="shared" si="286"/>
        <v>0</v>
      </c>
      <c r="AC1019" s="21">
        <f t="shared" si="287"/>
        <v>0</v>
      </c>
      <c r="AD1019" s="21">
        <f t="shared" si="293"/>
        <v>0</v>
      </c>
      <c r="AE1019" s="21" t="str">
        <f t="shared" si="288"/>
        <v>2/11/14:00</v>
      </c>
    </row>
    <row r="1020" spans="2:31">
      <c r="B1020" s="37">
        <v>2</v>
      </c>
      <c r="C1020" s="38">
        <v>11</v>
      </c>
      <c r="D1020" s="39">
        <v>15</v>
      </c>
      <c r="E1020" s="17">
        <v>2.8</v>
      </c>
      <c r="F1020" s="17">
        <v>205</v>
      </c>
      <c r="G1020" s="17">
        <v>1</v>
      </c>
      <c r="H1020" s="37">
        <f t="shared" si="276"/>
        <v>37.04</v>
      </c>
      <c r="I1020" s="37">
        <f>IF(H1020&lt;'Roof Calculator'!$G$8, 1, 0)</f>
        <v>1</v>
      </c>
      <c r="J1020" s="37">
        <f>IF(H1020&gt;='Roof Calculator'!$G$8, 1, 0)</f>
        <v>0</v>
      </c>
      <c r="K1020" s="37">
        <f t="shared" si="277"/>
        <v>37.04</v>
      </c>
      <c r="L1020" s="37">
        <f t="shared" si="278"/>
        <v>0</v>
      </c>
      <c r="M1020" s="37">
        <v>0</v>
      </c>
      <c r="N1020" s="37">
        <f t="shared" si="279"/>
        <v>205</v>
      </c>
      <c r="O1020" s="37">
        <v>0</v>
      </c>
      <c r="P1020" s="37">
        <v>0</v>
      </c>
      <c r="Q1020" s="21">
        <f t="shared" si="280"/>
        <v>39.790999999999997</v>
      </c>
      <c r="R1020" s="21">
        <f t="shared" si="289"/>
        <v>42.583333333333094</v>
      </c>
      <c r="S1020" s="21">
        <f t="shared" si="290"/>
        <v>-14.146460953901808</v>
      </c>
      <c r="T1020" s="21">
        <f t="shared" si="281"/>
        <v>86.147999999999996</v>
      </c>
      <c r="U1020" s="37">
        <f>VLOOKUP(Time_Zone, 'LSTM LookUp'!$B$5:$D$8, 3, FALSE)</f>
        <v>-75</v>
      </c>
      <c r="V1020" s="21">
        <f t="shared" si="291"/>
        <v>-14.588962164118435</v>
      </c>
      <c r="W1020" s="21">
        <f t="shared" si="282"/>
        <v>202.50075945897038</v>
      </c>
      <c r="X1020" s="21">
        <f t="shared" si="283"/>
        <v>-0.84477658880602113</v>
      </c>
      <c r="Y1020" s="21">
        <f t="shared" si="284"/>
        <v>204.15522341119399</v>
      </c>
      <c r="Z1020" s="21">
        <f t="shared" si="292"/>
        <v>64.713640122537527</v>
      </c>
      <c r="AA1020" s="21">
        <f t="shared" si="285"/>
        <v>64.713640122537527</v>
      </c>
      <c r="AB1020" s="21">
        <f t="shared" si="286"/>
        <v>0</v>
      </c>
      <c r="AC1020" s="21">
        <f t="shared" si="287"/>
        <v>0</v>
      </c>
      <c r="AD1020" s="21">
        <f t="shared" si="293"/>
        <v>0</v>
      </c>
      <c r="AE1020" s="21" t="str">
        <f t="shared" si="288"/>
        <v>2/11/15:00</v>
      </c>
    </row>
    <row r="1021" spans="2:31">
      <c r="B1021" s="37">
        <v>2</v>
      </c>
      <c r="C1021" s="38">
        <v>11</v>
      </c>
      <c r="D1021" s="39">
        <v>16</v>
      </c>
      <c r="E1021" s="17">
        <v>2.8</v>
      </c>
      <c r="F1021" s="17">
        <v>164</v>
      </c>
      <c r="G1021" s="17">
        <v>1</v>
      </c>
      <c r="H1021" s="37">
        <f t="shared" si="276"/>
        <v>37.04</v>
      </c>
      <c r="I1021" s="37">
        <f>IF(H1021&lt;'Roof Calculator'!$G$8, 1, 0)</f>
        <v>1</v>
      </c>
      <c r="J1021" s="37">
        <f>IF(H1021&gt;='Roof Calculator'!$G$8, 1, 0)</f>
        <v>0</v>
      </c>
      <c r="K1021" s="37">
        <f t="shared" si="277"/>
        <v>37.04</v>
      </c>
      <c r="L1021" s="37">
        <f t="shared" si="278"/>
        <v>0</v>
      </c>
      <c r="M1021" s="37">
        <v>0</v>
      </c>
      <c r="N1021" s="37">
        <f t="shared" si="279"/>
        <v>164</v>
      </c>
      <c r="O1021" s="37">
        <v>0</v>
      </c>
      <c r="P1021" s="37">
        <v>0</v>
      </c>
      <c r="Q1021" s="21">
        <f t="shared" si="280"/>
        <v>39.790999999999997</v>
      </c>
      <c r="R1021" s="21">
        <f t="shared" si="289"/>
        <v>42.624999999999758</v>
      </c>
      <c r="S1021" s="21">
        <f t="shared" si="290"/>
        <v>-14.133147587386278</v>
      </c>
      <c r="T1021" s="21">
        <f t="shared" si="281"/>
        <v>86.147999999999996</v>
      </c>
      <c r="U1021" s="37">
        <f>VLOOKUP(Time_Zone, 'LSTM LookUp'!$B$5:$D$8, 3, FALSE)</f>
        <v>-75</v>
      </c>
      <c r="V1021" s="21">
        <f t="shared" si="291"/>
        <v>-14.589639296272965</v>
      </c>
      <c r="W1021" s="21">
        <f t="shared" si="282"/>
        <v>217.50059017593176</v>
      </c>
      <c r="X1021" s="21">
        <f t="shared" si="283"/>
        <v>-0.74741335768925588</v>
      </c>
      <c r="Y1021" s="21">
        <f t="shared" si="284"/>
        <v>163.25258664231075</v>
      </c>
      <c r="Z1021" s="21">
        <f t="shared" si="292"/>
        <v>51.748218656964355</v>
      </c>
      <c r="AA1021" s="21">
        <f t="shared" si="285"/>
        <v>51.748218656964355</v>
      </c>
      <c r="AB1021" s="21">
        <f t="shared" si="286"/>
        <v>0</v>
      </c>
      <c r="AC1021" s="21">
        <f t="shared" si="287"/>
        <v>0</v>
      </c>
      <c r="AD1021" s="21">
        <f t="shared" si="293"/>
        <v>0</v>
      </c>
      <c r="AE1021" s="21" t="str">
        <f t="shared" si="288"/>
        <v>2/11/16:00</v>
      </c>
    </row>
    <row r="1022" spans="2:31">
      <c r="B1022" s="37">
        <v>2</v>
      </c>
      <c r="C1022" s="38">
        <v>11</v>
      </c>
      <c r="D1022" s="39">
        <v>17</v>
      </c>
      <c r="E1022" s="17">
        <v>2.2000000000000002</v>
      </c>
      <c r="F1022" s="17">
        <v>104</v>
      </c>
      <c r="G1022" s="17">
        <v>0</v>
      </c>
      <c r="H1022" s="37">
        <f t="shared" si="276"/>
        <v>35.96</v>
      </c>
      <c r="I1022" s="37">
        <f>IF(H1022&lt;'Roof Calculator'!$G$8, 1, 0)</f>
        <v>1</v>
      </c>
      <c r="J1022" s="37">
        <f>IF(H1022&gt;='Roof Calculator'!$G$8, 1, 0)</f>
        <v>0</v>
      </c>
      <c r="K1022" s="37">
        <f t="shared" si="277"/>
        <v>35.96</v>
      </c>
      <c r="L1022" s="37">
        <f t="shared" si="278"/>
        <v>0</v>
      </c>
      <c r="M1022" s="37">
        <v>0</v>
      </c>
      <c r="N1022" s="37">
        <f t="shared" si="279"/>
        <v>104</v>
      </c>
      <c r="O1022" s="37">
        <v>0</v>
      </c>
      <c r="P1022" s="37">
        <v>0</v>
      </c>
      <c r="Q1022" s="21">
        <f t="shared" si="280"/>
        <v>39.790999999999997</v>
      </c>
      <c r="R1022" s="21">
        <f t="shared" si="289"/>
        <v>42.666666666666423</v>
      </c>
      <c r="S1022" s="21">
        <f t="shared" si="290"/>
        <v>-14.119827578114695</v>
      </c>
      <c r="T1022" s="21">
        <f t="shared" si="281"/>
        <v>86.147999999999996</v>
      </c>
      <c r="U1022" s="37">
        <f>VLOOKUP(Time_Zone, 'LSTM LookUp'!$B$5:$D$8, 3, FALSE)</f>
        <v>-75</v>
      </c>
      <c r="V1022" s="21">
        <f t="shared" si="291"/>
        <v>-14.590294161567412</v>
      </c>
      <c r="W1022" s="21">
        <f t="shared" si="282"/>
        <v>232.50042645960815</v>
      </c>
      <c r="X1022" s="21">
        <f t="shared" si="283"/>
        <v>0</v>
      </c>
      <c r="Y1022" s="21">
        <f t="shared" si="284"/>
        <v>104</v>
      </c>
      <c r="Z1022" s="21">
        <f t="shared" si="292"/>
        <v>32.966183574879224</v>
      </c>
      <c r="AA1022" s="21">
        <f t="shared" si="285"/>
        <v>32.966183574879224</v>
      </c>
      <c r="AB1022" s="21">
        <f t="shared" si="286"/>
        <v>0</v>
      </c>
      <c r="AC1022" s="21">
        <f t="shared" si="287"/>
        <v>0</v>
      </c>
      <c r="AD1022" s="21">
        <f t="shared" si="293"/>
        <v>0</v>
      </c>
      <c r="AE1022" s="21" t="str">
        <f t="shared" si="288"/>
        <v>2/11/17:00</v>
      </c>
    </row>
    <row r="1023" spans="2:31">
      <c r="B1023" s="37">
        <v>2</v>
      </c>
      <c r="C1023" s="38">
        <v>11</v>
      </c>
      <c r="D1023" s="39">
        <v>18</v>
      </c>
      <c r="E1023" s="17">
        <v>2.2000000000000002</v>
      </c>
      <c r="F1023" s="17">
        <v>36</v>
      </c>
      <c r="G1023" s="17">
        <v>0</v>
      </c>
      <c r="H1023" s="37">
        <f t="shared" si="276"/>
        <v>35.96</v>
      </c>
      <c r="I1023" s="37">
        <f>IF(H1023&lt;'Roof Calculator'!$G$8, 1, 0)</f>
        <v>1</v>
      </c>
      <c r="J1023" s="37">
        <f>IF(H1023&gt;='Roof Calculator'!$G$8, 1, 0)</f>
        <v>0</v>
      </c>
      <c r="K1023" s="37">
        <f t="shared" si="277"/>
        <v>35.96</v>
      </c>
      <c r="L1023" s="37">
        <f t="shared" si="278"/>
        <v>0</v>
      </c>
      <c r="M1023" s="37">
        <v>0</v>
      </c>
      <c r="N1023" s="37">
        <f t="shared" si="279"/>
        <v>36</v>
      </c>
      <c r="O1023" s="37">
        <v>0</v>
      </c>
      <c r="P1023" s="37">
        <v>0</v>
      </c>
      <c r="Q1023" s="21">
        <f t="shared" si="280"/>
        <v>39.790999999999997</v>
      </c>
      <c r="R1023" s="21">
        <f t="shared" si="289"/>
        <v>42.708333333333087</v>
      </c>
      <c r="S1023" s="21">
        <f t="shared" si="290"/>
        <v>-14.106500933385115</v>
      </c>
      <c r="T1023" s="21">
        <f t="shared" si="281"/>
        <v>86.147999999999996</v>
      </c>
      <c r="U1023" s="37">
        <f>VLOOKUP(Time_Zone, 'LSTM LookUp'!$B$5:$D$8, 3, FALSE)</f>
        <v>-75</v>
      </c>
      <c r="V1023" s="21">
        <f t="shared" si="291"/>
        <v>-14.59092676507805</v>
      </c>
      <c r="W1023" s="21">
        <f t="shared" si="282"/>
        <v>247.50026830873048</v>
      </c>
      <c r="X1023" s="21">
        <f t="shared" si="283"/>
        <v>0</v>
      </c>
      <c r="Y1023" s="21">
        <f t="shared" si="284"/>
        <v>36</v>
      </c>
      <c r="Z1023" s="21">
        <f t="shared" si="292"/>
        <v>11.411371237458194</v>
      </c>
      <c r="AA1023" s="21">
        <f t="shared" si="285"/>
        <v>11.411371237458194</v>
      </c>
      <c r="AB1023" s="21">
        <f t="shared" si="286"/>
        <v>0</v>
      </c>
      <c r="AC1023" s="21">
        <f t="shared" si="287"/>
        <v>0</v>
      </c>
      <c r="AD1023" s="21">
        <f t="shared" si="293"/>
        <v>0</v>
      </c>
      <c r="AE1023" s="21" t="str">
        <f t="shared" si="288"/>
        <v>2/11/18:00</v>
      </c>
    </row>
    <row r="1024" spans="2:31">
      <c r="B1024" s="37">
        <v>2</v>
      </c>
      <c r="C1024" s="38">
        <v>11</v>
      </c>
      <c r="D1024" s="39">
        <v>19</v>
      </c>
      <c r="E1024" s="17">
        <v>1.1000000000000001</v>
      </c>
      <c r="F1024" s="17">
        <v>5</v>
      </c>
      <c r="G1024" s="17">
        <v>0</v>
      </c>
      <c r="H1024" s="37">
        <f t="shared" si="276"/>
        <v>33.979999999999997</v>
      </c>
      <c r="I1024" s="37">
        <f>IF(H1024&lt;'Roof Calculator'!$G$8, 1, 0)</f>
        <v>1</v>
      </c>
      <c r="J1024" s="37">
        <f>IF(H1024&gt;='Roof Calculator'!$G$8, 1, 0)</f>
        <v>0</v>
      </c>
      <c r="K1024" s="37">
        <f t="shared" si="277"/>
        <v>33.979999999999997</v>
      </c>
      <c r="L1024" s="37">
        <f t="shared" si="278"/>
        <v>0</v>
      </c>
      <c r="M1024" s="37">
        <v>0</v>
      </c>
      <c r="N1024" s="37">
        <f t="shared" si="279"/>
        <v>5</v>
      </c>
      <c r="O1024" s="37">
        <v>0</v>
      </c>
      <c r="P1024" s="37">
        <v>0</v>
      </c>
      <c r="Q1024" s="21">
        <f t="shared" si="280"/>
        <v>39.790999999999997</v>
      </c>
      <c r="R1024" s="21">
        <f t="shared" si="289"/>
        <v>42.749999999999751</v>
      </c>
      <c r="S1024" s="21">
        <f t="shared" si="290"/>
        <v>-14.093167660496089</v>
      </c>
      <c r="T1024" s="21">
        <f t="shared" si="281"/>
        <v>86.147999999999996</v>
      </c>
      <c r="U1024" s="37">
        <f>VLOOKUP(Time_Zone, 'LSTM LookUp'!$B$5:$D$8, 3, FALSE)</f>
        <v>-75</v>
      </c>
      <c r="V1024" s="21">
        <f t="shared" si="291"/>
        <v>-14.591537111922955</v>
      </c>
      <c r="W1024" s="21">
        <f t="shared" si="282"/>
        <v>262.50011572201925</v>
      </c>
      <c r="X1024" s="21">
        <f t="shared" si="283"/>
        <v>0</v>
      </c>
      <c r="Y1024" s="21">
        <f t="shared" si="284"/>
        <v>5</v>
      </c>
      <c r="Z1024" s="21">
        <f t="shared" si="292"/>
        <v>1.5849126718691937</v>
      </c>
      <c r="AA1024" s="21">
        <f t="shared" si="285"/>
        <v>1.5849126718691937</v>
      </c>
      <c r="AB1024" s="21">
        <f t="shared" si="286"/>
        <v>0</v>
      </c>
      <c r="AC1024" s="21">
        <f t="shared" si="287"/>
        <v>0</v>
      </c>
      <c r="AD1024" s="21">
        <f t="shared" si="293"/>
        <v>0</v>
      </c>
      <c r="AE1024" s="21" t="str">
        <f t="shared" si="288"/>
        <v>2/11/19:00</v>
      </c>
    </row>
    <row r="1025" spans="2:31">
      <c r="B1025" s="37">
        <v>2</v>
      </c>
      <c r="C1025" s="38">
        <v>11</v>
      </c>
      <c r="D1025" s="39">
        <v>20</v>
      </c>
      <c r="E1025" s="17">
        <v>0.6</v>
      </c>
      <c r="F1025" s="17">
        <v>0</v>
      </c>
      <c r="G1025" s="17">
        <v>0</v>
      </c>
      <c r="H1025" s="37">
        <f t="shared" si="276"/>
        <v>33.08</v>
      </c>
      <c r="I1025" s="37">
        <f>IF(H1025&lt;'Roof Calculator'!$G$8, 1, 0)</f>
        <v>1</v>
      </c>
      <c r="J1025" s="37">
        <f>IF(H1025&gt;='Roof Calculator'!$G$8, 1, 0)</f>
        <v>0</v>
      </c>
      <c r="K1025" s="37">
        <f t="shared" si="277"/>
        <v>33.08</v>
      </c>
      <c r="L1025" s="37">
        <f t="shared" si="278"/>
        <v>0</v>
      </c>
      <c r="M1025" s="37">
        <v>0</v>
      </c>
      <c r="N1025" s="37">
        <f t="shared" si="279"/>
        <v>0</v>
      </c>
      <c r="O1025" s="37">
        <v>0</v>
      </c>
      <c r="P1025" s="37">
        <v>0</v>
      </c>
      <c r="Q1025" s="21">
        <f t="shared" si="280"/>
        <v>39.790999999999997</v>
      </c>
      <c r="R1025" s="21">
        <f t="shared" si="289"/>
        <v>42.791666666666416</v>
      </c>
      <c r="S1025" s="21">
        <f t="shared" si="290"/>
        <v>-14.079827766746643</v>
      </c>
      <c r="T1025" s="21">
        <f t="shared" si="281"/>
        <v>86.147999999999996</v>
      </c>
      <c r="U1025" s="37">
        <f>VLOOKUP(Time_Zone, 'LSTM LookUp'!$B$5:$D$8, 3, FALSE)</f>
        <v>-75</v>
      </c>
      <c r="V1025" s="21">
        <f t="shared" si="291"/>
        <v>-14.592125207262024</v>
      </c>
      <c r="W1025" s="21">
        <f t="shared" si="282"/>
        <v>277.49996869818449</v>
      </c>
      <c r="X1025" s="21">
        <f t="shared" si="283"/>
        <v>0</v>
      </c>
      <c r="Y1025" s="21">
        <f t="shared" si="284"/>
        <v>0</v>
      </c>
      <c r="Z1025" s="21">
        <f t="shared" si="292"/>
        <v>0</v>
      </c>
      <c r="AA1025" s="21">
        <f t="shared" si="285"/>
        <v>0</v>
      </c>
      <c r="AB1025" s="21">
        <f t="shared" si="286"/>
        <v>0</v>
      </c>
      <c r="AC1025" s="21">
        <f t="shared" si="287"/>
        <v>0</v>
      </c>
      <c r="AD1025" s="21">
        <f t="shared" si="293"/>
        <v>0</v>
      </c>
      <c r="AE1025" s="21" t="str">
        <f t="shared" si="288"/>
        <v>2/11/20:00</v>
      </c>
    </row>
    <row r="1026" spans="2:31">
      <c r="B1026" s="37">
        <v>2</v>
      </c>
      <c r="C1026" s="38">
        <v>11</v>
      </c>
      <c r="D1026" s="39">
        <v>21</v>
      </c>
      <c r="E1026" s="17">
        <v>0.6</v>
      </c>
      <c r="F1026" s="17">
        <v>0</v>
      </c>
      <c r="G1026" s="17">
        <v>0</v>
      </c>
      <c r="H1026" s="37">
        <f t="shared" si="276"/>
        <v>33.08</v>
      </c>
      <c r="I1026" s="37">
        <f>IF(H1026&lt;'Roof Calculator'!$G$8, 1, 0)</f>
        <v>1</v>
      </c>
      <c r="J1026" s="37">
        <f>IF(H1026&gt;='Roof Calculator'!$G$8, 1, 0)</f>
        <v>0</v>
      </c>
      <c r="K1026" s="37">
        <f t="shared" si="277"/>
        <v>33.08</v>
      </c>
      <c r="L1026" s="37">
        <f t="shared" si="278"/>
        <v>0</v>
      </c>
      <c r="M1026" s="37">
        <v>0</v>
      </c>
      <c r="N1026" s="37">
        <f t="shared" si="279"/>
        <v>0</v>
      </c>
      <c r="O1026" s="37">
        <v>0</v>
      </c>
      <c r="P1026" s="37">
        <v>0</v>
      </c>
      <c r="Q1026" s="21">
        <f t="shared" si="280"/>
        <v>39.790999999999997</v>
      </c>
      <c r="R1026" s="21">
        <f t="shared" si="289"/>
        <v>42.83333333333308</v>
      </c>
      <c r="S1026" s="21">
        <f t="shared" si="290"/>
        <v>-14.066481259436298</v>
      </c>
      <c r="T1026" s="21">
        <f t="shared" si="281"/>
        <v>86.147999999999996</v>
      </c>
      <c r="U1026" s="37">
        <f>VLOOKUP(Time_Zone, 'LSTM LookUp'!$B$5:$D$8, 3, FALSE)</f>
        <v>-75</v>
      </c>
      <c r="V1026" s="21">
        <f t="shared" si="291"/>
        <v>-14.59269105629693</v>
      </c>
      <c r="W1026" s="21">
        <f t="shared" si="282"/>
        <v>292.49982723592575</v>
      </c>
      <c r="X1026" s="21">
        <f t="shared" si="283"/>
        <v>0</v>
      </c>
      <c r="Y1026" s="21">
        <f t="shared" si="284"/>
        <v>0</v>
      </c>
      <c r="Z1026" s="21">
        <f t="shared" si="292"/>
        <v>0</v>
      </c>
      <c r="AA1026" s="21">
        <f t="shared" si="285"/>
        <v>0</v>
      </c>
      <c r="AB1026" s="21">
        <f t="shared" si="286"/>
        <v>0</v>
      </c>
      <c r="AC1026" s="21">
        <f t="shared" si="287"/>
        <v>0</v>
      </c>
      <c r="AD1026" s="21">
        <f t="shared" si="293"/>
        <v>0</v>
      </c>
      <c r="AE1026" s="21" t="str">
        <f t="shared" si="288"/>
        <v>2/11/21:00</v>
      </c>
    </row>
    <row r="1027" spans="2:31">
      <c r="B1027" s="37">
        <v>2</v>
      </c>
      <c r="C1027" s="38">
        <v>11</v>
      </c>
      <c r="D1027" s="39">
        <v>22</v>
      </c>
      <c r="E1027" s="17">
        <v>0</v>
      </c>
      <c r="F1027" s="17">
        <v>0</v>
      </c>
      <c r="G1027" s="17">
        <v>0</v>
      </c>
      <c r="H1027" s="37">
        <f t="shared" si="276"/>
        <v>32</v>
      </c>
      <c r="I1027" s="37">
        <f>IF(H1027&lt;'Roof Calculator'!$G$8, 1, 0)</f>
        <v>1</v>
      </c>
      <c r="J1027" s="37">
        <f>IF(H1027&gt;='Roof Calculator'!$G$8, 1, 0)</f>
        <v>0</v>
      </c>
      <c r="K1027" s="37">
        <f t="shared" si="277"/>
        <v>32</v>
      </c>
      <c r="L1027" s="37">
        <f t="shared" si="278"/>
        <v>0</v>
      </c>
      <c r="M1027" s="37">
        <v>0</v>
      </c>
      <c r="N1027" s="37">
        <f t="shared" si="279"/>
        <v>0</v>
      </c>
      <c r="O1027" s="37">
        <v>0</v>
      </c>
      <c r="P1027" s="37">
        <v>0</v>
      </c>
      <c r="Q1027" s="21">
        <f t="shared" si="280"/>
        <v>39.790999999999997</v>
      </c>
      <c r="R1027" s="21">
        <f t="shared" si="289"/>
        <v>42.874999999999744</v>
      </c>
      <c r="S1027" s="21">
        <f t="shared" si="290"/>
        <v>-14.053128145865047</v>
      </c>
      <c r="T1027" s="21">
        <f t="shared" si="281"/>
        <v>86.147999999999996</v>
      </c>
      <c r="U1027" s="37">
        <f>VLOOKUP(Time_Zone, 'LSTM LookUp'!$B$5:$D$8, 3, FALSE)</f>
        <v>-75</v>
      </c>
      <c r="V1027" s="21">
        <f t="shared" si="291"/>
        <v>-14.593234664271135</v>
      </c>
      <c r="W1027" s="21">
        <f t="shared" si="282"/>
        <v>307.49969133393228</v>
      </c>
      <c r="X1027" s="21">
        <f t="shared" si="283"/>
        <v>0</v>
      </c>
      <c r="Y1027" s="21">
        <f t="shared" si="284"/>
        <v>0</v>
      </c>
      <c r="Z1027" s="21">
        <f t="shared" si="292"/>
        <v>0</v>
      </c>
      <c r="AA1027" s="21">
        <f t="shared" si="285"/>
        <v>0</v>
      </c>
      <c r="AB1027" s="21">
        <f t="shared" si="286"/>
        <v>0</v>
      </c>
      <c r="AC1027" s="21">
        <f t="shared" si="287"/>
        <v>0</v>
      </c>
      <c r="AD1027" s="21">
        <f t="shared" si="293"/>
        <v>0</v>
      </c>
      <c r="AE1027" s="21" t="str">
        <f t="shared" si="288"/>
        <v>2/11/22:00</v>
      </c>
    </row>
    <row r="1028" spans="2:31">
      <c r="B1028" s="37">
        <v>2</v>
      </c>
      <c r="C1028" s="38">
        <v>11</v>
      </c>
      <c r="D1028" s="39">
        <v>23</v>
      </c>
      <c r="E1028" s="17">
        <v>-1.7</v>
      </c>
      <c r="F1028" s="17">
        <v>0</v>
      </c>
      <c r="G1028" s="17">
        <v>0</v>
      </c>
      <c r="H1028" s="37">
        <f t="shared" si="276"/>
        <v>28.94</v>
      </c>
      <c r="I1028" s="37">
        <f>IF(H1028&lt;'Roof Calculator'!$G$8, 1, 0)</f>
        <v>1</v>
      </c>
      <c r="J1028" s="37">
        <f>IF(H1028&gt;='Roof Calculator'!$G$8, 1, 0)</f>
        <v>0</v>
      </c>
      <c r="K1028" s="37">
        <f t="shared" si="277"/>
        <v>28.94</v>
      </c>
      <c r="L1028" s="37">
        <f t="shared" si="278"/>
        <v>0</v>
      </c>
      <c r="M1028" s="37">
        <v>0</v>
      </c>
      <c r="N1028" s="37">
        <f t="shared" si="279"/>
        <v>0</v>
      </c>
      <c r="O1028" s="37">
        <v>0</v>
      </c>
      <c r="P1028" s="37">
        <v>0</v>
      </c>
      <c r="Q1028" s="21">
        <f t="shared" si="280"/>
        <v>39.790999999999997</v>
      </c>
      <c r="R1028" s="21">
        <f t="shared" si="289"/>
        <v>42.916666666666409</v>
      </c>
      <c r="S1028" s="21">
        <f t="shared" si="290"/>
        <v>-14.039768433333357</v>
      </c>
      <c r="T1028" s="21">
        <f t="shared" si="281"/>
        <v>86.147999999999996</v>
      </c>
      <c r="U1028" s="37">
        <f>VLOOKUP(Time_Zone, 'LSTM LookUp'!$B$5:$D$8, 3, FALSE)</f>
        <v>-75</v>
      </c>
      <c r="V1028" s="21">
        <f t="shared" si="291"/>
        <v>-14.593756036469847</v>
      </c>
      <c r="W1028" s="21">
        <f t="shared" si="282"/>
        <v>322.49956099088251</v>
      </c>
      <c r="X1028" s="21">
        <f t="shared" si="283"/>
        <v>0</v>
      </c>
      <c r="Y1028" s="21">
        <f t="shared" si="284"/>
        <v>0</v>
      </c>
      <c r="Z1028" s="21">
        <f t="shared" si="292"/>
        <v>0</v>
      </c>
      <c r="AA1028" s="21">
        <f t="shared" si="285"/>
        <v>0</v>
      </c>
      <c r="AB1028" s="21">
        <f t="shared" si="286"/>
        <v>0</v>
      </c>
      <c r="AC1028" s="21">
        <f t="shared" si="287"/>
        <v>0</v>
      </c>
      <c r="AD1028" s="21">
        <f t="shared" si="293"/>
        <v>0</v>
      </c>
      <c r="AE1028" s="21" t="str">
        <f t="shared" si="288"/>
        <v>2/11/23:00</v>
      </c>
    </row>
    <row r="1029" spans="2:31">
      <c r="B1029" s="37">
        <v>2</v>
      </c>
      <c r="C1029" s="38">
        <v>11</v>
      </c>
      <c r="D1029" s="39">
        <v>24</v>
      </c>
      <c r="E1029" s="17">
        <v>-1.7</v>
      </c>
      <c r="F1029" s="17">
        <v>0</v>
      </c>
      <c r="G1029" s="17">
        <v>0</v>
      </c>
      <c r="H1029" s="37">
        <f t="shared" si="276"/>
        <v>28.94</v>
      </c>
      <c r="I1029" s="37">
        <f>IF(H1029&lt;'Roof Calculator'!$G$8, 1, 0)</f>
        <v>1</v>
      </c>
      <c r="J1029" s="37">
        <f>IF(H1029&gt;='Roof Calculator'!$G$8, 1, 0)</f>
        <v>0</v>
      </c>
      <c r="K1029" s="37">
        <f t="shared" si="277"/>
        <v>28.94</v>
      </c>
      <c r="L1029" s="37">
        <f t="shared" si="278"/>
        <v>0</v>
      </c>
      <c r="M1029" s="37">
        <v>0</v>
      </c>
      <c r="N1029" s="37">
        <f t="shared" si="279"/>
        <v>0</v>
      </c>
      <c r="O1029" s="37">
        <v>0</v>
      </c>
      <c r="P1029" s="37">
        <v>0</v>
      </c>
      <c r="Q1029" s="21">
        <f t="shared" si="280"/>
        <v>39.790999999999997</v>
      </c>
      <c r="R1029" s="21">
        <f t="shared" si="289"/>
        <v>42.958333333333073</v>
      </c>
      <c r="S1029" s="21">
        <f t="shared" si="290"/>
        <v>-14.026402129142149</v>
      </c>
      <c r="T1029" s="21">
        <f t="shared" si="281"/>
        <v>86.147999999999996</v>
      </c>
      <c r="U1029" s="37">
        <f>VLOOKUP(Time_Zone, 'LSTM LookUp'!$B$5:$D$8, 3, FALSE)</f>
        <v>-75</v>
      </c>
      <c r="V1029" s="21">
        <f t="shared" si="291"/>
        <v>-14.594255178220036</v>
      </c>
      <c r="W1029" s="21">
        <f t="shared" si="282"/>
        <v>337.49943620544497</v>
      </c>
      <c r="X1029" s="21">
        <f t="shared" si="283"/>
        <v>0</v>
      </c>
      <c r="Y1029" s="21">
        <f t="shared" si="284"/>
        <v>0</v>
      </c>
      <c r="Z1029" s="21">
        <f t="shared" si="292"/>
        <v>0</v>
      </c>
      <c r="AA1029" s="21">
        <f t="shared" si="285"/>
        <v>0</v>
      </c>
      <c r="AB1029" s="21">
        <f t="shared" si="286"/>
        <v>0</v>
      </c>
      <c r="AC1029" s="21">
        <f t="shared" si="287"/>
        <v>0</v>
      </c>
      <c r="AD1029" s="21">
        <f t="shared" si="293"/>
        <v>0</v>
      </c>
      <c r="AE1029" s="21" t="str">
        <f t="shared" si="288"/>
        <v>2/11/24:00</v>
      </c>
    </row>
    <row r="1030" spans="2:31">
      <c r="B1030" s="37">
        <v>2</v>
      </c>
      <c r="C1030" s="38">
        <v>12</v>
      </c>
      <c r="D1030" s="39">
        <v>1</v>
      </c>
      <c r="E1030" s="17">
        <v>-1.7</v>
      </c>
      <c r="F1030" s="17">
        <v>0</v>
      </c>
      <c r="G1030" s="17">
        <v>0</v>
      </c>
      <c r="H1030" s="37">
        <f t="shared" si="276"/>
        <v>28.94</v>
      </c>
      <c r="I1030" s="37">
        <f>IF(H1030&lt;'Roof Calculator'!$G$8, 1, 0)</f>
        <v>1</v>
      </c>
      <c r="J1030" s="37">
        <f>IF(H1030&gt;='Roof Calculator'!$G$8, 1, 0)</f>
        <v>0</v>
      </c>
      <c r="K1030" s="37">
        <f t="shared" si="277"/>
        <v>28.94</v>
      </c>
      <c r="L1030" s="37">
        <f t="shared" si="278"/>
        <v>0</v>
      </c>
      <c r="M1030" s="37">
        <v>0</v>
      </c>
      <c r="N1030" s="37">
        <f t="shared" si="279"/>
        <v>0</v>
      </c>
      <c r="O1030" s="37">
        <v>0</v>
      </c>
      <c r="P1030" s="37">
        <v>0</v>
      </c>
      <c r="Q1030" s="21">
        <f t="shared" si="280"/>
        <v>39.790999999999997</v>
      </c>
      <c r="R1030" s="21">
        <f t="shared" si="289"/>
        <v>42.999999999999737</v>
      </c>
      <c r="S1030" s="21">
        <f t="shared" si="290"/>
        <v>-14.013029240592839</v>
      </c>
      <c r="T1030" s="21">
        <f t="shared" si="281"/>
        <v>86.147999999999996</v>
      </c>
      <c r="U1030" s="37">
        <f>VLOOKUP(Time_Zone, 'LSTM LookUp'!$B$5:$D$8, 3, FALSE)</f>
        <v>-75</v>
      </c>
      <c r="V1030" s="21">
        <f t="shared" si="291"/>
        <v>-14.594732094890395</v>
      </c>
      <c r="W1030" s="21">
        <f t="shared" si="282"/>
        <v>-7.5006830237226207</v>
      </c>
      <c r="X1030" s="21">
        <f t="shared" si="283"/>
        <v>0</v>
      </c>
      <c r="Y1030" s="21">
        <f t="shared" si="284"/>
        <v>0</v>
      </c>
      <c r="Z1030" s="21">
        <f t="shared" si="292"/>
        <v>0</v>
      </c>
      <c r="AA1030" s="21">
        <f t="shared" si="285"/>
        <v>0</v>
      </c>
      <c r="AB1030" s="21">
        <f t="shared" si="286"/>
        <v>0</v>
      </c>
      <c r="AC1030" s="21">
        <f t="shared" si="287"/>
        <v>0</v>
      </c>
      <c r="AD1030" s="21">
        <f t="shared" si="293"/>
        <v>0</v>
      </c>
      <c r="AE1030" s="21" t="str">
        <f t="shared" si="288"/>
        <v>2/12/1:00</v>
      </c>
    </row>
    <row r="1031" spans="2:31">
      <c r="B1031" s="37">
        <v>2</v>
      </c>
      <c r="C1031" s="38">
        <v>12</v>
      </c>
      <c r="D1031" s="39">
        <v>2</v>
      </c>
      <c r="E1031" s="17">
        <v>-1.7</v>
      </c>
      <c r="F1031" s="17">
        <v>0</v>
      </c>
      <c r="G1031" s="17">
        <v>0</v>
      </c>
      <c r="H1031" s="37">
        <f t="shared" si="276"/>
        <v>28.94</v>
      </c>
      <c r="I1031" s="37">
        <f>IF(H1031&lt;'Roof Calculator'!$G$8, 1, 0)</f>
        <v>1</v>
      </c>
      <c r="J1031" s="37">
        <f>IF(H1031&gt;='Roof Calculator'!$G$8, 1, 0)</f>
        <v>0</v>
      </c>
      <c r="K1031" s="37">
        <f t="shared" si="277"/>
        <v>28.94</v>
      </c>
      <c r="L1031" s="37">
        <f t="shared" si="278"/>
        <v>0</v>
      </c>
      <c r="M1031" s="37">
        <v>0</v>
      </c>
      <c r="N1031" s="37">
        <f t="shared" si="279"/>
        <v>0</v>
      </c>
      <c r="O1031" s="37">
        <v>0</v>
      </c>
      <c r="P1031" s="37">
        <v>0</v>
      </c>
      <c r="Q1031" s="21">
        <f t="shared" si="280"/>
        <v>39.790999999999997</v>
      </c>
      <c r="R1031" s="21">
        <f t="shared" si="289"/>
        <v>43.041666666666401</v>
      </c>
      <c r="S1031" s="21">
        <f t="shared" si="290"/>
        <v>-13.999649774987278</v>
      </c>
      <c r="T1031" s="21">
        <f t="shared" si="281"/>
        <v>86.147999999999996</v>
      </c>
      <c r="U1031" s="37">
        <f>VLOOKUP(Time_Zone, 'LSTM LookUp'!$B$5:$D$8, 3, FALSE)</f>
        <v>-75</v>
      </c>
      <c r="V1031" s="21">
        <f t="shared" si="291"/>
        <v>-14.595186791891344</v>
      </c>
      <c r="W1031" s="21">
        <f t="shared" si="282"/>
        <v>7.4992033020271531</v>
      </c>
      <c r="X1031" s="21">
        <f t="shared" si="283"/>
        <v>0</v>
      </c>
      <c r="Y1031" s="21">
        <f t="shared" si="284"/>
        <v>0</v>
      </c>
      <c r="Z1031" s="21">
        <f t="shared" si="292"/>
        <v>0</v>
      </c>
      <c r="AA1031" s="21">
        <f t="shared" si="285"/>
        <v>0</v>
      </c>
      <c r="AB1031" s="21">
        <f t="shared" si="286"/>
        <v>0</v>
      </c>
      <c r="AC1031" s="21">
        <f t="shared" si="287"/>
        <v>0</v>
      </c>
      <c r="AD1031" s="21">
        <f t="shared" si="293"/>
        <v>0</v>
      </c>
      <c r="AE1031" s="21" t="str">
        <f t="shared" si="288"/>
        <v>2/12/2:00</v>
      </c>
    </row>
    <row r="1032" spans="2:31">
      <c r="B1032" s="37">
        <v>2</v>
      </c>
      <c r="C1032" s="38">
        <v>12</v>
      </c>
      <c r="D1032" s="39">
        <v>3</v>
      </c>
      <c r="E1032" s="17">
        <v>-1.7</v>
      </c>
      <c r="F1032" s="17">
        <v>0</v>
      </c>
      <c r="G1032" s="17">
        <v>0</v>
      </c>
      <c r="H1032" s="37">
        <f t="shared" si="276"/>
        <v>28.94</v>
      </c>
      <c r="I1032" s="37">
        <f>IF(H1032&lt;'Roof Calculator'!$G$8, 1, 0)</f>
        <v>1</v>
      </c>
      <c r="J1032" s="37">
        <f>IF(H1032&gt;='Roof Calculator'!$G$8, 1, 0)</f>
        <v>0</v>
      </c>
      <c r="K1032" s="37">
        <f t="shared" si="277"/>
        <v>28.94</v>
      </c>
      <c r="L1032" s="37">
        <f t="shared" si="278"/>
        <v>0</v>
      </c>
      <c r="M1032" s="37">
        <v>0</v>
      </c>
      <c r="N1032" s="37">
        <f t="shared" si="279"/>
        <v>0</v>
      </c>
      <c r="O1032" s="37">
        <v>0</v>
      </c>
      <c r="P1032" s="37">
        <v>0</v>
      </c>
      <c r="Q1032" s="21">
        <f t="shared" si="280"/>
        <v>39.790999999999997</v>
      </c>
      <c r="R1032" s="21">
        <f t="shared" si="289"/>
        <v>43.083333333333066</v>
      </c>
      <c r="S1032" s="21">
        <f t="shared" si="290"/>
        <v>-13.986263739627782</v>
      </c>
      <c r="T1032" s="21">
        <f t="shared" si="281"/>
        <v>86.147999999999996</v>
      </c>
      <c r="U1032" s="37">
        <f>VLOOKUP(Time_Zone, 'LSTM LookUp'!$B$5:$D$8, 3, FALSE)</f>
        <v>-75</v>
      </c>
      <c r="V1032" s="21">
        <f t="shared" si="291"/>
        <v>-14.595619274674998</v>
      </c>
      <c r="W1032" s="21">
        <f t="shared" si="282"/>
        <v>22.499095181331263</v>
      </c>
      <c r="X1032" s="21">
        <f t="shared" si="283"/>
        <v>0</v>
      </c>
      <c r="Y1032" s="21">
        <f t="shared" si="284"/>
        <v>0</v>
      </c>
      <c r="Z1032" s="21">
        <f t="shared" si="292"/>
        <v>0</v>
      </c>
      <c r="AA1032" s="21">
        <f t="shared" si="285"/>
        <v>0</v>
      </c>
      <c r="AB1032" s="21">
        <f t="shared" si="286"/>
        <v>0</v>
      </c>
      <c r="AC1032" s="21">
        <f t="shared" si="287"/>
        <v>0</v>
      </c>
      <c r="AD1032" s="21">
        <f t="shared" si="293"/>
        <v>0</v>
      </c>
      <c r="AE1032" s="21" t="str">
        <f t="shared" si="288"/>
        <v>2/12/3:00</v>
      </c>
    </row>
    <row r="1033" spans="2:31">
      <c r="B1033" s="37">
        <v>2</v>
      </c>
      <c r="C1033" s="38">
        <v>12</v>
      </c>
      <c r="D1033" s="39">
        <v>4</v>
      </c>
      <c r="E1033" s="17">
        <v>-1.7</v>
      </c>
      <c r="F1033" s="17">
        <v>0</v>
      </c>
      <c r="G1033" s="17">
        <v>0</v>
      </c>
      <c r="H1033" s="37">
        <f t="shared" si="276"/>
        <v>28.94</v>
      </c>
      <c r="I1033" s="37">
        <f>IF(H1033&lt;'Roof Calculator'!$G$8, 1, 0)</f>
        <v>1</v>
      </c>
      <c r="J1033" s="37">
        <f>IF(H1033&gt;='Roof Calculator'!$G$8, 1, 0)</f>
        <v>0</v>
      </c>
      <c r="K1033" s="37">
        <f t="shared" si="277"/>
        <v>28.94</v>
      </c>
      <c r="L1033" s="37">
        <f t="shared" si="278"/>
        <v>0</v>
      </c>
      <c r="M1033" s="37">
        <v>0</v>
      </c>
      <c r="N1033" s="37">
        <f t="shared" si="279"/>
        <v>0</v>
      </c>
      <c r="O1033" s="37">
        <v>0</v>
      </c>
      <c r="P1033" s="37">
        <v>0</v>
      </c>
      <c r="Q1033" s="21">
        <f t="shared" si="280"/>
        <v>39.790999999999997</v>
      </c>
      <c r="R1033" s="21">
        <f t="shared" si="289"/>
        <v>43.12499999999973</v>
      </c>
      <c r="S1033" s="21">
        <f t="shared" si="290"/>
        <v>-13.972871141817116</v>
      </c>
      <c r="T1033" s="21">
        <f t="shared" si="281"/>
        <v>86.147999999999996</v>
      </c>
      <c r="U1033" s="37">
        <f>VLOOKUP(Time_Zone, 'LSTM LookUp'!$B$5:$D$8, 3, FALSE)</f>
        <v>-75</v>
      </c>
      <c r="V1033" s="21">
        <f t="shared" si="291"/>
        <v>-14.596029548735174</v>
      </c>
      <c r="W1033" s="21">
        <f t="shared" si="282"/>
        <v>37.498992612816224</v>
      </c>
      <c r="X1033" s="21">
        <f t="shared" si="283"/>
        <v>0</v>
      </c>
      <c r="Y1033" s="21">
        <f t="shared" si="284"/>
        <v>0</v>
      </c>
      <c r="Z1033" s="21">
        <f t="shared" si="292"/>
        <v>0</v>
      </c>
      <c r="AA1033" s="21">
        <f t="shared" si="285"/>
        <v>0</v>
      </c>
      <c r="AB1033" s="21">
        <f t="shared" si="286"/>
        <v>0</v>
      </c>
      <c r="AC1033" s="21">
        <f t="shared" si="287"/>
        <v>0</v>
      </c>
      <c r="AD1033" s="21">
        <f t="shared" si="293"/>
        <v>0</v>
      </c>
      <c r="AE1033" s="21" t="str">
        <f t="shared" si="288"/>
        <v>2/12/4:00</v>
      </c>
    </row>
    <row r="1034" spans="2:31">
      <c r="B1034" s="37">
        <v>2</v>
      </c>
      <c r="C1034" s="38">
        <v>12</v>
      </c>
      <c r="D1034" s="39">
        <v>5</v>
      </c>
      <c r="E1034" s="17">
        <v>-1.7</v>
      </c>
      <c r="F1034" s="17">
        <v>0</v>
      </c>
      <c r="G1034" s="17">
        <v>0</v>
      </c>
      <c r="H1034" s="37">
        <f t="shared" si="276"/>
        <v>28.94</v>
      </c>
      <c r="I1034" s="37">
        <f>IF(H1034&lt;'Roof Calculator'!$G$8, 1, 0)</f>
        <v>1</v>
      </c>
      <c r="J1034" s="37">
        <f>IF(H1034&gt;='Roof Calculator'!$G$8, 1, 0)</f>
        <v>0</v>
      </c>
      <c r="K1034" s="37">
        <f t="shared" si="277"/>
        <v>28.94</v>
      </c>
      <c r="L1034" s="37">
        <f t="shared" si="278"/>
        <v>0</v>
      </c>
      <c r="M1034" s="37">
        <v>0</v>
      </c>
      <c r="N1034" s="37">
        <f t="shared" si="279"/>
        <v>0</v>
      </c>
      <c r="O1034" s="37">
        <v>0</v>
      </c>
      <c r="P1034" s="37">
        <v>0</v>
      </c>
      <c r="Q1034" s="21">
        <f t="shared" si="280"/>
        <v>39.790999999999997</v>
      </c>
      <c r="R1034" s="21">
        <f t="shared" si="289"/>
        <v>43.166666666666394</v>
      </c>
      <c r="S1034" s="21">
        <f t="shared" si="290"/>
        <v>-13.959471988858478</v>
      </c>
      <c r="T1034" s="21">
        <f t="shared" si="281"/>
        <v>86.147999999999996</v>
      </c>
      <c r="U1034" s="37">
        <f>VLOOKUP(Time_Zone, 'LSTM LookUp'!$B$5:$D$8, 3, FALSE)</f>
        <v>-75</v>
      </c>
      <c r="V1034" s="21">
        <f t="shared" si="291"/>
        <v>-14.596417619607356</v>
      </c>
      <c r="W1034" s="21">
        <f t="shared" si="282"/>
        <v>52.498895595098148</v>
      </c>
      <c r="X1034" s="21">
        <f t="shared" si="283"/>
        <v>0</v>
      </c>
      <c r="Y1034" s="21">
        <f t="shared" si="284"/>
        <v>0</v>
      </c>
      <c r="Z1034" s="21">
        <f t="shared" si="292"/>
        <v>0</v>
      </c>
      <c r="AA1034" s="21">
        <f t="shared" si="285"/>
        <v>0</v>
      </c>
      <c r="AB1034" s="21">
        <f t="shared" si="286"/>
        <v>0</v>
      </c>
      <c r="AC1034" s="21">
        <f t="shared" si="287"/>
        <v>0</v>
      </c>
      <c r="AD1034" s="21">
        <f t="shared" si="293"/>
        <v>0</v>
      </c>
      <c r="AE1034" s="21" t="str">
        <f t="shared" si="288"/>
        <v>2/12/5:00</v>
      </c>
    </row>
    <row r="1035" spans="2:31">
      <c r="B1035" s="37">
        <v>2</v>
      </c>
      <c r="C1035" s="38">
        <v>12</v>
      </c>
      <c r="D1035" s="39">
        <v>6</v>
      </c>
      <c r="E1035" s="17">
        <v>-1.7</v>
      </c>
      <c r="F1035" s="17">
        <v>0</v>
      </c>
      <c r="G1035" s="17">
        <v>0</v>
      </c>
      <c r="H1035" s="37">
        <f t="shared" si="276"/>
        <v>28.94</v>
      </c>
      <c r="I1035" s="37">
        <f>IF(H1035&lt;'Roof Calculator'!$G$8, 1, 0)</f>
        <v>1</v>
      </c>
      <c r="J1035" s="37">
        <f>IF(H1035&gt;='Roof Calculator'!$G$8, 1, 0)</f>
        <v>0</v>
      </c>
      <c r="K1035" s="37">
        <f t="shared" si="277"/>
        <v>28.94</v>
      </c>
      <c r="L1035" s="37">
        <f t="shared" si="278"/>
        <v>0</v>
      </c>
      <c r="M1035" s="37">
        <v>0</v>
      </c>
      <c r="N1035" s="37">
        <f t="shared" si="279"/>
        <v>0</v>
      </c>
      <c r="O1035" s="37">
        <v>0</v>
      </c>
      <c r="P1035" s="37">
        <v>0</v>
      </c>
      <c r="Q1035" s="21">
        <f t="shared" si="280"/>
        <v>39.790999999999997</v>
      </c>
      <c r="R1035" s="21">
        <f t="shared" si="289"/>
        <v>43.208333333333059</v>
      </c>
      <c r="S1035" s="21">
        <f t="shared" si="290"/>
        <v>-13.946066288055526</v>
      </c>
      <c r="T1035" s="21">
        <f t="shared" si="281"/>
        <v>86.147999999999996</v>
      </c>
      <c r="U1035" s="37">
        <f>VLOOKUP(Time_Zone, 'LSTM LookUp'!$B$5:$D$8, 3, FALSE)</f>
        <v>-75</v>
      </c>
      <c r="V1035" s="21">
        <f t="shared" si="291"/>
        <v>-14.59678349286869</v>
      </c>
      <c r="W1035" s="21">
        <f t="shared" si="282"/>
        <v>67.498804126782801</v>
      </c>
      <c r="X1035" s="21">
        <f t="shared" si="283"/>
        <v>0</v>
      </c>
      <c r="Y1035" s="21">
        <f t="shared" si="284"/>
        <v>0</v>
      </c>
      <c r="Z1035" s="21">
        <f t="shared" si="292"/>
        <v>0</v>
      </c>
      <c r="AA1035" s="21">
        <f t="shared" si="285"/>
        <v>0</v>
      </c>
      <c r="AB1035" s="21">
        <f t="shared" si="286"/>
        <v>0</v>
      </c>
      <c r="AC1035" s="21">
        <f t="shared" si="287"/>
        <v>0</v>
      </c>
      <c r="AD1035" s="21">
        <f t="shared" si="293"/>
        <v>0</v>
      </c>
      <c r="AE1035" s="21" t="str">
        <f t="shared" si="288"/>
        <v>2/12/6:00</v>
      </c>
    </row>
    <row r="1036" spans="2:31">
      <c r="B1036" s="37">
        <v>2</v>
      </c>
      <c r="C1036" s="38">
        <v>12</v>
      </c>
      <c r="D1036" s="39">
        <v>7</v>
      </c>
      <c r="E1036" s="17">
        <v>-2.8</v>
      </c>
      <c r="F1036" s="17">
        <v>0</v>
      </c>
      <c r="G1036" s="17">
        <v>0</v>
      </c>
      <c r="H1036" s="37">
        <f t="shared" si="276"/>
        <v>26.96</v>
      </c>
      <c r="I1036" s="37">
        <f>IF(H1036&lt;'Roof Calculator'!$G$8, 1, 0)</f>
        <v>1</v>
      </c>
      <c r="J1036" s="37">
        <f>IF(H1036&gt;='Roof Calculator'!$G$8, 1, 0)</f>
        <v>0</v>
      </c>
      <c r="K1036" s="37">
        <f t="shared" si="277"/>
        <v>26.96</v>
      </c>
      <c r="L1036" s="37">
        <f t="shared" si="278"/>
        <v>0</v>
      </c>
      <c r="M1036" s="37">
        <v>0</v>
      </c>
      <c r="N1036" s="37">
        <f t="shared" si="279"/>
        <v>0</v>
      </c>
      <c r="O1036" s="37">
        <v>0</v>
      </c>
      <c r="P1036" s="37">
        <v>0</v>
      </c>
      <c r="Q1036" s="21">
        <f t="shared" si="280"/>
        <v>39.790999999999997</v>
      </c>
      <c r="R1036" s="21">
        <f t="shared" si="289"/>
        <v>43.249999999999723</v>
      </c>
      <c r="S1036" s="21">
        <f t="shared" si="290"/>
        <v>-13.932654046712349</v>
      </c>
      <c r="T1036" s="21">
        <f t="shared" si="281"/>
        <v>86.147999999999996</v>
      </c>
      <c r="U1036" s="37">
        <f>VLOOKUP(Time_Zone, 'LSTM LookUp'!$B$5:$D$8, 3, FALSE)</f>
        <v>-75</v>
      </c>
      <c r="V1036" s="21">
        <f t="shared" si="291"/>
        <v>-14.59712717413797</v>
      </c>
      <c r="W1036" s="21">
        <f t="shared" si="282"/>
        <v>82.498718206465483</v>
      </c>
      <c r="X1036" s="21">
        <f t="shared" si="283"/>
        <v>0</v>
      </c>
      <c r="Y1036" s="21">
        <f t="shared" si="284"/>
        <v>0</v>
      </c>
      <c r="Z1036" s="21">
        <f t="shared" si="292"/>
        <v>0</v>
      </c>
      <c r="AA1036" s="21">
        <f t="shared" si="285"/>
        <v>0</v>
      </c>
      <c r="AB1036" s="21">
        <f t="shared" si="286"/>
        <v>0</v>
      </c>
      <c r="AC1036" s="21">
        <f t="shared" si="287"/>
        <v>0</v>
      </c>
      <c r="AD1036" s="21">
        <f t="shared" si="293"/>
        <v>0</v>
      </c>
      <c r="AE1036" s="21" t="str">
        <f t="shared" si="288"/>
        <v>2/12/7:00</v>
      </c>
    </row>
    <row r="1037" spans="2:31">
      <c r="B1037" s="37">
        <v>2</v>
      </c>
      <c r="C1037" s="38">
        <v>12</v>
      </c>
      <c r="D1037" s="39">
        <v>8</v>
      </c>
      <c r="E1037" s="17">
        <v>-3.3</v>
      </c>
      <c r="F1037" s="17">
        <v>5</v>
      </c>
      <c r="G1037" s="17">
        <v>0</v>
      </c>
      <c r="H1037" s="37">
        <f t="shared" si="276"/>
        <v>26.060000000000002</v>
      </c>
      <c r="I1037" s="37">
        <f>IF(H1037&lt;'Roof Calculator'!$G$8, 1, 0)</f>
        <v>1</v>
      </c>
      <c r="J1037" s="37">
        <f>IF(H1037&gt;='Roof Calculator'!$G$8, 1, 0)</f>
        <v>0</v>
      </c>
      <c r="K1037" s="37">
        <f t="shared" si="277"/>
        <v>26.060000000000002</v>
      </c>
      <c r="L1037" s="37">
        <f t="shared" si="278"/>
        <v>0</v>
      </c>
      <c r="M1037" s="37">
        <v>0</v>
      </c>
      <c r="N1037" s="37">
        <f t="shared" si="279"/>
        <v>5</v>
      </c>
      <c r="O1037" s="37">
        <v>0</v>
      </c>
      <c r="P1037" s="37">
        <v>0</v>
      </c>
      <c r="Q1037" s="21">
        <f t="shared" si="280"/>
        <v>39.790999999999997</v>
      </c>
      <c r="R1037" s="21">
        <f t="shared" si="289"/>
        <v>43.291666666666387</v>
      </c>
      <c r="S1037" s="21">
        <f t="shared" si="290"/>
        <v>-13.919235272133461</v>
      </c>
      <c r="T1037" s="21">
        <f t="shared" si="281"/>
        <v>86.147999999999996</v>
      </c>
      <c r="U1037" s="37">
        <f>VLOOKUP(Time_Zone, 'LSTM LookUp'!$B$5:$D$8, 3, FALSE)</f>
        <v>-75</v>
      </c>
      <c r="V1037" s="21">
        <f t="shared" si="291"/>
        <v>-14.597448669075618</v>
      </c>
      <c r="W1037" s="21">
        <f t="shared" si="282"/>
        <v>97.498637832731106</v>
      </c>
      <c r="X1037" s="21">
        <f t="shared" si="283"/>
        <v>0</v>
      </c>
      <c r="Y1037" s="21">
        <f t="shared" si="284"/>
        <v>5</v>
      </c>
      <c r="Z1037" s="21">
        <f t="shared" si="292"/>
        <v>1.5849126718691937</v>
      </c>
      <c r="AA1037" s="21">
        <f t="shared" si="285"/>
        <v>1.5849126718691937</v>
      </c>
      <c r="AB1037" s="21">
        <f t="shared" si="286"/>
        <v>0</v>
      </c>
      <c r="AC1037" s="21">
        <f t="shared" si="287"/>
        <v>0</v>
      </c>
      <c r="AD1037" s="21">
        <f t="shared" si="293"/>
        <v>0</v>
      </c>
      <c r="AE1037" s="21" t="str">
        <f t="shared" si="288"/>
        <v>2/12/8:00</v>
      </c>
    </row>
    <row r="1038" spans="2:31">
      <c r="B1038" s="37">
        <v>2</v>
      </c>
      <c r="C1038" s="38">
        <v>12</v>
      </c>
      <c r="D1038" s="39">
        <v>9</v>
      </c>
      <c r="E1038" s="17">
        <v>-3.9</v>
      </c>
      <c r="F1038" s="17">
        <v>64</v>
      </c>
      <c r="G1038" s="17">
        <v>0</v>
      </c>
      <c r="H1038" s="37">
        <f t="shared" si="276"/>
        <v>24.98</v>
      </c>
      <c r="I1038" s="37">
        <f>IF(H1038&lt;'Roof Calculator'!$G$8, 1, 0)</f>
        <v>1</v>
      </c>
      <c r="J1038" s="37">
        <f>IF(H1038&gt;='Roof Calculator'!$G$8, 1, 0)</f>
        <v>0</v>
      </c>
      <c r="K1038" s="37">
        <f t="shared" si="277"/>
        <v>24.98</v>
      </c>
      <c r="L1038" s="37">
        <f t="shared" si="278"/>
        <v>0</v>
      </c>
      <c r="M1038" s="37">
        <v>0</v>
      </c>
      <c r="N1038" s="37">
        <f t="shared" si="279"/>
        <v>64</v>
      </c>
      <c r="O1038" s="37">
        <v>0</v>
      </c>
      <c r="P1038" s="37">
        <v>0</v>
      </c>
      <c r="Q1038" s="21">
        <f t="shared" si="280"/>
        <v>39.790999999999997</v>
      </c>
      <c r="R1038" s="21">
        <f t="shared" si="289"/>
        <v>43.333333333333051</v>
      </c>
      <c r="S1038" s="21">
        <f t="shared" si="290"/>
        <v>-13.905809971623809</v>
      </c>
      <c r="T1038" s="21">
        <f t="shared" si="281"/>
        <v>86.147999999999996</v>
      </c>
      <c r="U1038" s="37">
        <f>VLOOKUP(Time_Zone, 'LSTM LookUp'!$B$5:$D$8, 3, FALSE)</f>
        <v>-75</v>
      </c>
      <c r="V1038" s="21">
        <f t="shared" si="291"/>
        <v>-14.597747983383677</v>
      </c>
      <c r="W1038" s="21">
        <f t="shared" si="282"/>
        <v>112.49856300415405</v>
      </c>
      <c r="X1038" s="21">
        <f t="shared" si="283"/>
        <v>0</v>
      </c>
      <c r="Y1038" s="21">
        <f t="shared" si="284"/>
        <v>64</v>
      </c>
      <c r="Z1038" s="21">
        <f t="shared" si="292"/>
        <v>20.286882199925678</v>
      </c>
      <c r="AA1038" s="21">
        <f t="shared" si="285"/>
        <v>20.286882199925678</v>
      </c>
      <c r="AB1038" s="21">
        <f t="shared" si="286"/>
        <v>0</v>
      </c>
      <c r="AC1038" s="21">
        <f t="shared" si="287"/>
        <v>0</v>
      </c>
      <c r="AD1038" s="21">
        <f t="shared" si="293"/>
        <v>0</v>
      </c>
      <c r="AE1038" s="21" t="str">
        <f t="shared" si="288"/>
        <v>2/12/9:00</v>
      </c>
    </row>
    <row r="1039" spans="2:31">
      <c r="B1039" s="37">
        <v>2</v>
      </c>
      <c r="C1039" s="38">
        <v>12</v>
      </c>
      <c r="D1039" s="39">
        <v>10</v>
      </c>
      <c r="E1039" s="17">
        <v>-3.9</v>
      </c>
      <c r="F1039" s="17">
        <v>169</v>
      </c>
      <c r="G1039" s="17">
        <v>1</v>
      </c>
      <c r="H1039" s="37">
        <f t="shared" si="276"/>
        <v>24.98</v>
      </c>
      <c r="I1039" s="37">
        <f>IF(H1039&lt;'Roof Calculator'!$G$8, 1, 0)</f>
        <v>1</v>
      </c>
      <c r="J1039" s="37">
        <f>IF(H1039&gt;='Roof Calculator'!$G$8, 1, 0)</f>
        <v>0</v>
      </c>
      <c r="K1039" s="37">
        <f t="shared" si="277"/>
        <v>24.98</v>
      </c>
      <c r="L1039" s="37">
        <f t="shared" si="278"/>
        <v>0</v>
      </c>
      <c r="M1039" s="37">
        <v>0</v>
      </c>
      <c r="N1039" s="37">
        <f t="shared" si="279"/>
        <v>169</v>
      </c>
      <c r="O1039" s="37">
        <v>0</v>
      </c>
      <c r="P1039" s="37">
        <v>0</v>
      </c>
      <c r="Q1039" s="21">
        <f t="shared" si="280"/>
        <v>39.790999999999997</v>
      </c>
      <c r="R1039" s="21">
        <f t="shared" si="289"/>
        <v>43.374999999999716</v>
      </c>
      <c r="S1039" s="21">
        <f t="shared" si="290"/>
        <v>-13.892378152488758</v>
      </c>
      <c r="T1039" s="21">
        <f t="shared" si="281"/>
        <v>86.147999999999996</v>
      </c>
      <c r="U1039" s="37">
        <f>VLOOKUP(Time_Zone, 'LSTM LookUp'!$B$5:$D$8, 3, FALSE)</f>
        <v>-75</v>
      </c>
      <c r="V1039" s="21">
        <f t="shared" si="291"/>
        <v>-14.598025122805788</v>
      </c>
      <c r="W1039" s="21">
        <f t="shared" si="282"/>
        <v>127.49849371929855</v>
      </c>
      <c r="X1039" s="21">
        <f t="shared" si="283"/>
        <v>-0.60772489566964816</v>
      </c>
      <c r="Y1039" s="21">
        <f t="shared" si="284"/>
        <v>168.39227510433034</v>
      </c>
      <c r="Z1039" s="21">
        <f t="shared" si="292"/>
        <v>53.3774101315473</v>
      </c>
      <c r="AA1039" s="21">
        <f t="shared" si="285"/>
        <v>53.3774101315473</v>
      </c>
      <c r="AB1039" s="21">
        <f t="shared" si="286"/>
        <v>0</v>
      </c>
      <c r="AC1039" s="21">
        <f t="shared" si="287"/>
        <v>0</v>
      </c>
      <c r="AD1039" s="21">
        <f t="shared" si="293"/>
        <v>0</v>
      </c>
      <c r="AE1039" s="21" t="str">
        <f t="shared" si="288"/>
        <v>2/12/10:00</v>
      </c>
    </row>
    <row r="1040" spans="2:31">
      <c r="B1040" s="37">
        <v>2</v>
      </c>
      <c r="C1040" s="38">
        <v>12</v>
      </c>
      <c r="D1040" s="39">
        <v>11</v>
      </c>
      <c r="E1040" s="17">
        <v>-3.9</v>
      </c>
      <c r="F1040" s="17">
        <v>272</v>
      </c>
      <c r="G1040" s="17">
        <v>0</v>
      </c>
      <c r="H1040" s="37">
        <f t="shared" si="276"/>
        <v>24.98</v>
      </c>
      <c r="I1040" s="37">
        <f>IF(H1040&lt;'Roof Calculator'!$G$8, 1, 0)</f>
        <v>1</v>
      </c>
      <c r="J1040" s="37">
        <f>IF(H1040&gt;='Roof Calculator'!$G$8, 1, 0)</f>
        <v>0</v>
      </c>
      <c r="K1040" s="37">
        <f t="shared" si="277"/>
        <v>24.98</v>
      </c>
      <c r="L1040" s="37">
        <f t="shared" si="278"/>
        <v>0</v>
      </c>
      <c r="M1040" s="37">
        <v>0</v>
      </c>
      <c r="N1040" s="37">
        <f t="shared" si="279"/>
        <v>272</v>
      </c>
      <c r="O1040" s="37">
        <v>0</v>
      </c>
      <c r="P1040" s="37">
        <v>0</v>
      </c>
      <c r="Q1040" s="21">
        <f t="shared" si="280"/>
        <v>39.790999999999997</v>
      </c>
      <c r="R1040" s="21">
        <f t="shared" si="289"/>
        <v>43.41666666666638</v>
      </c>
      <c r="S1040" s="21">
        <f t="shared" si="290"/>
        <v>-13.878939822034102</v>
      </c>
      <c r="T1040" s="21">
        <f t="shared" si="281"/>
        <v>86.147999999999996</v>
      </c>
      <c r="U1040" s="37">
        <f>VLOOKUP(Time_Zone, 'LSTM LookUp'!$B$5:$D$8, 3, FALSE)</f>
        <v>-75</v>
      </c>
      <c r="V1040" s="21">
        <f t="shared" si="291"/>
        <v>-14.598280093127178</v>
      </c>
      <c r="W1040" s="21">
        <f t="shared" si="282"/>
        <v>142.49842997671817</v>
      </c>
      <c r="X1040" s="21">
        <f t="shared" si="283"/>
        <v>0</v>
      </c>
      <c r="Y1040" s="21">
        <f t="shared" si="284"/>
        <v>272</v>
      </c>
      <c r="Z1040" s="21">
        <f t="shared" si="292"/>
        <v>86.219249349684134</v>
      </c>
      <c r="AA1040" s="21">
        <f t="shared" si="285"/>
        <v>86.219249349684134</v>
      </c>
      <c r="AB1040" s="21">
        <f t="shared" si="286"/>
        <v>0</v>
      </c>
      <c r="AC1040" s="21">
        <f t="shared" si="287"/>
        <v>0</v>
      </c>
      <c r="AD1040" s="21">
        <f t="shared" si="293"/>
        <v>0</v>
      </c>
      <c r="AE1040" s="21" t="str">
        <f t="shared" si="288"/>
        <v>2/12/11:00</v>
      </c>
    </row>
    <row r="1041" spans="2:31">
      <c r="B1041" s="37">
        <v>2</v>
      </c>
      <c r="C1041" s="38">
        <v>12</v>
      </c>
      <c r="D1041" s="39">
        <v>12</v>
      </c>
      <c r="E1041" s="17">
        <v>-4.4000000000000004</v>
      </c>
      <c r="F1041" s="17">
        <v>325</v>
      </c>
      <c r="G1041" s="17">
        <v>0</v>
      </c>
      <c r="H1041" s="37">
        <f t="shared" si="276"/>
        <v>24.08</v>
      </c>
      <c r="I1041" s="37">
        <f>IF(H1041&lt;'Roof Calculator'!$G$8, 1, 0)</f>
        <v>1</v>
      </c>
      <c r="J1041" s="37">
        <f>IF(H1041&gt;='Roof Calculator'!$G$8, 1, 0)</f>
        <v>0</v>
      </c>
      <c r="K1041" s="37">
        <f t="shared" si="277"/>
        <v>24.08</v>
      </c>
      <c r="L1041" s="37">
        <f t="shared" si="278"/>
        <v>0</v>
      </c>
      <c r="M1041" s="37">
        <v>0</v>
      </c>
      <c r="N1041" s="37">
        <f t="shared" si="279"/>
        <v>325</v>
      </c>
      <c r="O1041" s="37">
        <v>0</v>
      </c>
      <c r="P1041" s="37">
        <v>0</v>
      </c>
      <c r="Q1041" s="21">
        <f t="shared" si="280"/>
        <v>39.790999999999997</v>
      </c>
      <c r="R1041" s="21">
        <f t="shared" si="289"/>
        <v>43.458333333333044</v>
      </c>
      <c r="S1041" s="21">
        <f t="shared" si="290"/>
        <v>-13.865494987566032</v>
      </c>
      <c r="T1041" s="21">
        <f t="shared" si="281"/>
        <v>86.147999999999996</v>
      </c>
      <c r="U1041" s="37">
        <f>VLOOKUP(Time_Zone, 'LSTM LookUp'!$B$5:$D$8, 3, FALSE)</f>
        <v>-75</v>
      </c>
      <c r="V1041" s="21">
        <f t="shared" si="291"/>
        <v>-14.598512900174647</v>
      </c>
      <c r="W1041" s="21">
        <f t="shared" si="282"/>
        <v>157.49837177495635</v>
      </c>
      <c r="X1041" s="21">
        <f t="shared" si="283"/>
        <v>0</v>
      </c>
      <c r="Y1041" s="21">
        <f t="shared" si="284"/>
        <v>325</v>
      </c>
      <c r="Z1041" s="21">
        <f t="shared" si="292"/>
        <v>103.01932367149759</v>
      </c>
      <c r="AA1041" s="21">
        <f t="shared" si="285"/>
        <v>103.01932367149759</v>
      </c>
      <c r="AB1041" s="21">
        <f t="shared" si="286"/>
        <v>0</v>
      </c>
      <c r="AC1041" s="21">
        <f t="shared" si="287"/>
        <v>0</v>
      </c>
      <c r="AD1041" s="21">
        <f t="shared" si="293"/>
        <v>0</v>
      </c>
      <c r="AE1041" s="21" t="str">
        <f t="shared" si="288"/>
        <v>2/12/12:00</v>
      </c>
    </row>
    <row r="1042" spans="2:31">
      <c r="B1042" s="37">
        <v>2</v>
      </c>
      <c r="C1042" s="38">
        <v>12</v>
      </c>
      <c r="D1042" s="39">
        <v>13</v>
      </c>
      <c r="E1042" s="17">
        <v>-4.4000000000000004</v>
      </c>
      <c r="F1042" s="17">
        <v>382</v>
      </c>
      <c r="G1042" s="17">
        <v>1</v>
      </c>
      <c r="H1042" s="37">
        <f t="shared" si="276"/>
        <v>24.08</v>
      </c>
      <c r="I1042" s="37">
        <f>IF(H1042&lt;'Roof Calculator'!$G$8, 1, 0)</f>
        <v>1</v>
      </c>
      <c r="J1042" s="37">
        <f>IF(H1042&gt;='Roof Calculator'!$G$8, 1, 0)</f>
        <v>0</v>
      </c>
      <c r="K1042" s="37">
        <f t="shared" si="277"/>
        <v>24.08</v>
      </c>
      <c r="L1042" s="37">
        <f t="shared" si="278"/>
        <v>0</v>
      </c>
      <c r="M1042" s="37">
        <v>0</v>
      </c>
      <c r="N1042" s="37">
        <f t="shared" si="279"/>
        <v>382</v>
      </c>
      <c r="O1042" s="37">
        <v>0</v>
      </c>
      <c r="P1042" s="37">
        <v>0</v>
      </c>
      <c r="Q1042" s="21">
        <f t="shared" si="280"/>
        <v>39.790999999999997</v>
      </c>
      <c r="R1042" s="21">
        <f t="shared" si="289"/>
        <v>43.499999999999709</v>
      </c>
      <c r="S1042" s="21">
        <f t="shared" si="290"/>
        <v>-13.852043656391169</v>
      </c>
      <c r="T1042" s="21">
        <f t="shared" si="281"/>
        <v>86.147999999999996</v>
      </c>
      <c r="U1042" s="37">
        <f>VLOOKUP(Time_Zone, 'LSTM LookUp'!$B$5:$D$8, 3, FALSE)</f>
        <v>-75</v>
      </c>
      <c r="V1042" s="21">
        <f t="shared" si="291"/>
        <v>-14.598723549816553</v>
      </c>
      <c r="W1042" s="21">
        <f t="shared" si="282"/>
        <v>172.49831911254586</v>
      </c>
      <c r="X1042" s="21">
        <f t="shared" si="283"/>
        <v>-0.8928752726272926</v>
      </c>
      <c r="Y1042" s="21">
        <f t="shared" si="284"/>
        <v>381.10712472737271</v>
      </c>
      <c r="Z1042" s="21">
        <f t="shared" si="292"/>
        <v>120.80430226400927</v>
      </c>
      <c r="AA1042" s="21">
        <f t="shared" si="285"/>
        <v>120.80430226400927</v>
      </c>
      <c r="AB1042" s="21">
        <f t="shared" si="286"/>
        <v>0</v>
      </c>
      <c r="AC1042" s="21">
        <f t="shared" si="287"/>
        <v>0</v>
      </c>
      <c r="AD1042" s="21">
        <f t="shared" si="293"/>
        <v>0</v>
      </c>
      <c r="AE1042" s="21" t="str">
        <f t="shared" si="288"/>
        <v>2/12/13:00</v>
      </c>
    </row>
    <row r="1043" spans="2:31">
      <c r="B1043" s="37">
        <v>2</v>
      </c>
      <c r="C1043" s="38">
        <v>12</v>
      </c>
      <c r="D1043" s="39">
        <v>14</v>
      </c>
      <c r="E1043" s="17">
        <v>-5</v>
      </c>
      <c r="F1043" s="17">
        <v>345</v>
      </c>
      <c r="G1043" s="17">
        <v>0</v>
      </c>
      <c r="H1043" s="37">
        <f t="shared" si="276"/>
        <v>23</v>
      </c>
      <c r="I1043" s="37">
        <f>IF(H1043&lt;'Roof Calculator'!$G$8, 1, 0)</f>
        <v>1</v>
      </c>
      <c r="J1043" s="37">
        <f>IF(H1043&gt;='Roof Calculator'!$G$8, 1, 0)</f>
        <v>0</v>
      </c>
      <c r="K1043" s="37">
        <f t="shared" si="277"/>
        <v>23</v>
      </c>
      <c r="L1043" s="37">
        <f t="shared" si="278"/>
        <v>0</v>
      </c>
      <c r="M1043" s="37">
        <v>0</v>
      </c>
      <c r="N1043" s="37">
        <f t="shared" si="279"/>
        <v>345</v>
      </c>
      <c r="O1043" s="37">
        <v>0</v>
      </c>
      <c r="P1043" s="37">
        <v>0</v>
      </c>
      <c r="Q1043" s="21">
        <f t="shared" si="280"/>
        <v>39.790999999999997</v>
      </c>
      <c r="R1043" s="21">
        <f t="shared" si="289"/>
        <v>43.541666666666373</v>
      </c>
      <c r="S1043" s="21">
        <f t="shared" si="290"/>
        <v>-13.838585835816522</v>
      </c>
      <c r="T1043" s="21">
        <f t="shared" si="281"/>
        <v>86.147999999999996</v>
      </c>
      <c r="U1043" s="37">
        <f>VLOOKUP(Time_Zone, 'LSTM LookUp'!$B$5:$D$8, 3, FALSE)</f>
        <v>-75</v>
      </c>
      <c r="V1043" s="21">
        <f t="shared" si="291"/>
        <v>-14.598912047962783</v>
      </c>
      <c r="W1043" s="21">
        <f t="shared" si="282"/>
        <v>187.49827198800932</v>
      </c>
      <c r="X1043" s="21">
        <f t="shared" si="283"/>
        <v>0</v>
      </c>
      <c r="Y1043" s="21">
        <f t="shared" si="284"/>
        <v>345</v>
      </c>
      <c r="Z1043" s="21">
        <f t="shared" si="292"/>
        <v>109.35897435897435</v>
      </c>
      <c r="AA1043" s="21">
        <f t="shared" si="285"/>
        <v>109.35897435897435</v>
      </c>
      <c r="AB1043" s="21">
        <f t="shared" si="286"/>
        <v>0</v>
      </c>
      <c r="AC1043" s="21">
        <f t="shared" si="287"/>
        <v>0</v>
      </c>
      <c r="AD1043" s="21">
        <f t="shared" si="293"/>
        <v>0</v>
      </c>
      <c r="AE1043" s="21" t="str">
        <f t="shared" si="288"/>
        <v>2/12/14:00</v>
      </c>
    </row>
    <row r="1044" spans="2:31">
      <c r="B1044" s="37">
        <v>2</v>
      </c>
      <c r="C1044" s="38">
        <v>12</v>
      </c>
      <c r="D1044" s="39">
        <v>15</v>
      </c>
      <c r="E1044" s="17">
        <v>-5</v>
      </c>
      <c r="F1044" s="17">
        <v>312</v>
      </c>
      <c r="G1044" s="17">
        <v>0</v>
      </c>
      <c r="H1044" s="37">
        <f t="shared" si="276"/>
        <v>23</v>
      </c>
      <c r="I1044" s="37">
        <f>IF(H1044&lt;'Roof Calculator'!$G$8, 1, 0)</f>
        <v>1</v>
      </c>
      <c r="J1044" s="37">
        <f>IF(H1044&gt;='Roof Calculator'!$G$8, 1, 0)</f>
        <v>0</v>
      </c>
      <c r="K1044" s="37">
        <f t="shared" si="277"/>
        <v>23</v>
      </c>
      <c r="L1044" s="37">
        <f t="shared" si="278"/>
        <v>0</v>
      </c>
      <c r="M1044" s="37">
        <v>0</v>
      </c>
      <c r="N1044" s="37">
        <f t="shared" si="279"/>
        <v>312</v>
      </c>
      <c r="O1044" s="37">
        <v>0</v>
      </c>
      <c r="P1044" s="37">
        <v>0</v>
      </c>
      <c r="Q1044" s="21">
        <f t="shared" si="280"/>
        <v>39.790999999999997</v>
      </c>
      <c r="R1044" s="21">
        <f t="shared" si="289"/>
        <v>43.583333333333037</v>
      </c>
      <c r="S1044" s="21">
        <f t="shared" si="290"/>
        <v>-13.825121533149501</v>
      </c>
      <c r="T1044" s="21">
        <f t="shared" si="281"/>
        <v>86.147999999999996</v>
      </c>
      <c r="U1044" s="37">
        <f>VLOOKUP(Time_Zone, 'LSTM LookUp'!$B$5:$D$8, 3, FALSE)</f>
        <v>-75</v>
      </c>
      <c r="V1044" s="21">
        <f t="shared" si="291"/>
        <v>-14.599078400564759</v>
      </c>
      <c r="W1044" s="21">
        <f t="shared" si="282"/>
        <v>202.49823039985881</v>
      </c>
      <c r="X1044" s="21">
        <f t="shared" si="283"/>
        <v>0</v>
      </c>
      <c r="Y1044" s="21">
        <f t="shared" si="284"/>
        <v>312</v>
      </c>
      <c r="Z1044" s="21">
        <f t="shared" si="292"/>
        <v>98.898550724637687</v>
      </c>
      <c r="AA1044" s="21">
        <f t="shared" si="285"/>
        <v>98.898550724637687</v>
      </c>
      <c r="AB1044" s="21">
        <f t="shared" si="286"/>
        <v>0</v>
      </c>
      <c r="AC1044" s="21">
        <f t="shared" si="287"/>
        <v>0</v>
      </c>
      <c r="AD1044" s="21">
        <f t="shared" si="293"/>
        <v>0</v>
      </c>
      <c r="AE1044" s="21" t="str">
        <f t="shared" si="288"/>
        <v>2/12/15:00</v>
      </c>
    </row>
    <row r="1045" spans="2:31">
      <c r="B1045" s="37">
        <v>2</v>
      </c>
      <c r="C1045" s="38">
        <v>12</v>
      </c>
      <c r="D1045" s="39">
        <v>16</v>
      </c>
      <c r="E1045" s="17">
        <v>-5</v>
      </c>
      <c r="F1045" s="17">
        <v>259</v>
      </c>
      <c r="G1045" s="17">
        <v>1</v>
      </c>
      <c r="H1045" s="37">
        <f t="shared" si="276"/>
        <v>23</v>
      </c>
      <c r="I1045" s="37">
        <f>IF(H1045&lt;'Roof Calculator'!$G$8, 1, 0)</f>
        <v>1</v>
      </c>
      <c r="J1045" s="37">
        <f>IF(H1045&gt;='Roof Calculator'!$G$8, 1, 0)</f>
        <v>0</v>
      </c>
      <c r="K1045" s="37">
        <f t="shared" si="277"/>
        <v>23</v>
      </c>
      <c r="L1045" s="37">
        <f t="shared" si="278"/>
        <v>0</v>
      </c>
      <c r="M1045" s="37">
        <v>0</v>
      </c>
      <c r="N1045" s="37">
        <f t="shared" si="279"/>
        <v>259</v>
      </c>
      <c r="O1045" s="37">
        <v>0</v>
      </c>
      <c r="P1045" s="37">
        <v>0</v>
      </c>
      <c r="Q1045" s="21">
        <f t="shared" si="280"/>
        <v>39.790999999999997</v>
      </c>
      <c r="R1045" s="21">
        <f t="shared" si="289"/>
        <v>43.624999999999702</v>
      </c>
      <c r="S1045" s="21">
        <f t="shared" si="290"/>
        <v>-13.811650755697935</v>
      </c>
      <c r="T1045" s="21">
        <f t="shared" si="281"/>
        <v>86.147999999999996</v>
      </c>
      <c r="U1045" s="37">
        <f>VLOOKUP(Time_Zone, 'LSTM LookUp'!$B$5:$D$8, 3, FALSE)</f>
        <v>-75</v>
      </c>
      <c r="V1045" s="21">
        <f t="shared" si="291"/>
        <v>-14.599222613615416</v>
      </c>
      <c r="W1045" s="21">
        <f t="shared" si="282"/>
        <v>217.49819434659614</v>
      </c>
      <c r="X1045" s="21">
        <f t="shared" si="283"/>
        <v>-0.74477342162736659</v>
      </c>
      <c r="Y1045" s="21">
        <f t="shared" si="284"/>
        <v>258.25522657837263</v>
      </c>
      <c r="Z1045" s="21">
        <f t="shared" si="292"/>
        <v>81.862396236102512</v>
      </c>
      <c r="AA1045" s="21">
        <f t="shared" si="285"/>
        <v>81.862396236102512</v>
      </c>
      <c r="AB1045" s="21">
        <f t="shared" si="286"/>
        <v>0</v>
      </c>
      <c r="AC1045" s="21">
        <f t="shared" si="287"/>
        <v>0</v>
      </c>
      <c r="AD1045" s="21">
        <f t="shared" si="293"/>
        <v>0</v>
      </c>
      <c r="AE1045" s="21" t="str">
        <f t="shared" si="288"/>
        <v>2/12/16:00</v>
      </c>
    </row>
    <row r="1046" spans="2:31">
      <c r="B1046" s="37">
        <v>2</v>
      </c>
      <c r="C1046" s="38">
        <v>12</v>
      </c>
      <c r="D1046" s="39">
        <v>17</v>
      </c>
      <c r="E1046" s="17">
        <v>-5.6</v>
      </c>
      <c r="F1046" s="17">
        <v>176</v>
      </c>
      <c r="G1046" s="17">
        <v>1</v>
      </c>
      <c r="H1046" s="37">
        <f t="shared" ref="H1046:H1109" si="294">E1046*9/5+32</f>
        <v>21.92</v>
      </c>
      <c r="I1046" s="37">
        <f>IF(H1046&lt;'Roof Calculator'!$G$8, 1, 0)</f>
        <v>1</v>
      </c>
      <c r="J1046" s="37">
        <f>IF(H1046&gt;='Roof Calculator'!$G$8, 1, 0)</f>
        <v>0</v>
      </c>
      <c r="K1046" s="37">
        <f t="shared" ref="K1046:K1109" si="295">I1046*H1046</f>
        <v>21.92</v>
      </c>
      <c r="L1046" s="37">
        <f t="shared" ref="L1046:L1109" si="296">J1046*H1046</f>
        <v>0</v>
      </c>
      <c r="M1046" s="37">
        <v>0</v>
      </c>
      <c r="N1046" s="37">
        <f t="shared" ref="N1046:N1109" si="297">F1046*(180-M1046)/180</f>
        <v>176</v>
      </c>
      <c r="O1046" s="37">
        <v>0</v>
      </c>
      <c r="P1046" s="37">
        <v>0</v>
      </c>
      <c r="Q1046" s="21">
        <f t="shared" ref="Q1046:Q1109" si="298">Latitude</f>
        <v>39.790999999999997</v>
      </c>
      <c r="R1046" s="21">
        <f t="shared" si="289"/>
        <v>43.666666666666366</v>
      </c>
      <c r="S1046" s="21">
        <f t="shared" si="290"/>
        <v>-13.798173510770013</v>
      </c>
      <c r="T1046" s="21">
        <f t="shared" ref="T1046:T1109" si="299">Longitude</f>
        <v>86.147999999999996</v>
      </c>
      <c r="U1046" s="37">
        <f>VLOOKUP(Time_Zone, 'LSTM LookUp'!$B$5:$D$8, 3, FALSE)</f>
        <v>-75</v>
      </c>
      <c r="V1046" s="21">
        <f t="shared" si="291"/>
        <v>-14.599344693149174</v>
      </c>
      <c r="W1046" s="21">
        <f t="shared" ref="W1046:W1109" si="300">15*((D1046+(4*(T1046-U1046)+V1046)/60)-12)</f>
        <v>232.49816382671267</v>
      </c>
      <c r="X1046" s="21">
        <f t="shared" ref="X1046:X1109" si="301">G1046*(SIN(S1046*PI()/180)*SIN(Q1046*PI()/180)*COS(O1046*PI()/180)-SIN(S1046*PI()/180)*COS(Q1046*PI()/180)*SIN(O1046*PI()/180)*COS(P1046*PI()/180)+COS(S1046*PI()/180)*COS(Q1046*PI()/180)*COS(O1046*PI()/180)*COS(W1046*PI()/180)+COS(S1046*PI()/180)*SIN(Q1046*PI()/180)*SIN(O1046*PI()/180)*COS(P1046*PI()/180)*COS(W1046*PI()/180)+COS(S1046*PI()/180)*SIN(P1046*PI()/180)*SIN(W1046*PI()/180)*SIN(O1046*PI()/180))</f>
        <v>-0.60692178320938228</v>
      </c>
      <c r="Y1046" s="21">
        <f t="shared" ref="Y1046:Y1109" si="302">X1046+N1046</f>
        <v>175.39307821679063</v>
      </c>
      <c r="Z1046" s="21">
        <f t="shared" si="292"/>
        <v>55.596542444787218</v>
      </c>
      <c r="AA1046" s="21">
        <f t="shared" ref="AA1046:AA1109" si="303">Z1046*I1046</f>
        <v>55.596542444787218</v>
      </c>
      <c r="AB1046" s="21">
        <f t="shared" ref="AB1046:AB1109" si="304">Z1046*J1046</f>
        <v>0</v>
      </c>
      <c r="AC1046" s="21">
        <f t="shared" ref="AC1046:AC1109" si="305">L1046</f>
        <v>0</v>
      </c>
      <c r="AD1046" s="21">
        <f t="shared" si="293"/>
        <v>0</v>
      </c>
      <c r="AE1046" s="21" t="str">
        <f t="shared" ref="AE1046:AE1109" si="306">CONCATENATE(B1046, "/", C1046, "/", D1046,":00")</f>
        <v>2/12/17:00</v>
      </c>
    </row>
    <row r="1047" spans="2:31">
      <c r="B1047" s="37">
        <v>2</v>
      </c>
      <c r="C1047" s="38">
        <v>12</v>
      </c>
      <c r="D1047" s="39">
        <v>18</v>
      </c>
      <c r="E1047" s="17">
        <v>-6.1</v>
      </c>
      <c r="F1047" s="17">
        <v>63</v>
      </c>
      <c r="G1047" s="17">
        <v>0</v>
      </c>
      <c r="H1047" s="37">
        <f t="shared" si="294"/>
        <v>21.02</v>
      </c>
      <c r="I1047" s="37">
        <f>IF(H1047&lt;'Roof Calculator'!$G$8, 1, 0)</f>
        <v>1</v>
      </c>
      <c r="J1047" s="37">
        <f>IF(H1047&gt;='Roof Calculator'!$G$8, 1, 0)</f>
        <v>0</v>
      </c>
      <c r="K1047" s="37">
        <f t="shared" si="295"/>
        <v>21.02</v>
      </c>
      <c r="L1047" s="37">
        <f t="shared" si="296"/>
        <v>0</v>
      </c>
      <c r="M1047" s="37">
        <v>0</v>
      </c>
      <c r="N1047" s="37">
        <f t="shared" si="297"/>
        <v>63</v>
      </c>
      <c r="O1047" s="37">
        <v>0</v>
      </c>
      <c r="P1047" s="37">
        <v>0</v>
      </c>
      <c r="Q1047" s="21">
        <f t="shared" si="298"/>
        <v>39.790999999999997</v>
      </c>
      <c r="R1047" s="21">
        <f t="shared" ref="R1047:R1110" si="307">R1046+1/24</f>
        <v>43.70833333333303</v>
      </c>
      <c r="S1047" s="21">
        <f t="shared" ref="S1047:S1110" si="308">ASIN(SIN(23.45*PI()/180)*SIN((360/365*(R1047-81))*PI()/180))*180/PI()</f>
        <v>-13.784689805674327</v>
      </c>
      <c r="T1047" s="21">
        <f t="shared" si="299"/>
        <v>86.147999999999996</v>
      </c>
      <c r="U1047" s="37">
        <f>VLOOKUP(Time_Zone, 'LSTM LookUp'!$B$5:$D$8, 3, FALSE)</f>
        <v>-75</v>
      </c>
      <c r="V1047" s="21">
        <f t="shared" ref="V1047:V1110" si="309">9.87*SIN(2*(360/365*(R1047-81))*PI()/180)-7.53*COS((360/365*(R1047-81))*PI()/180)-1.5*SIN((360/365*(R1047-81))*PI()/180)</f>
        <v>-14.599444645241929</v>
      </c>
      <c r="W1047" s="21">
        <f t="shared" si="300"/>
        <v>247.4981388386895</v>
      </c>
      <c r="X1047" s="21">
        <f t="shared" si="301"/>
        <v>0</v>
      </c>
      <c r="Y1047" s="21">
        <f t="shared" si="302"/>
        <v>63</v>
      </c>
      <c r="Z1047" s="21">
        <f t="shared" ref="Z1047:Z1110" si="310">Y1047/10.764*3.412</f>
        <v>19.969899665551839</v>
      </c>
      <c r="AA1047" s="21">
        <f t="shared" si="303"/>
        <v>19.969899665551839</v>
      </c>
      <c r="AB1047" s="21">
        <f t="shared" si="304"/>
        <v>0</v>
      </c>
      <c r="AC1047" s="21">
        <f t="shared" si="305"/>
        <v>0</v>
      </c>
      <c r="AD1047" s="21">
        <f t="shared" ref="AD1047:AD1110" si="311">AB1047</f>
        <v>0</v>
      </c>
      <c r="AE1047" s="21" t="str">
        <f t="shared" si="306"/>
        <v>2/12/18:00</v>
      </c>
    </row>
    <row r="1048" spans="2:31">
      <c r="B1048" s="37">
        <v>2</v>
      </c>
      <c r="C1048" s="38">
        <v>12</v>
      </c>
      <c r="D1048" s="39">
        <v>19</v>
      </c>
      <c r="E1048" s="17">
        <v>-6.1</v>
      </c>
      <c r="F1048" s="17">
        <v>6</v>
      </c>
      <c r="G1048" s="17">
        <v>0</v>
      </c>
      <c r="H1048" s="37">
        <f t="shared" si="294"/>
        <v>21.02</v>
      </c>
      <c r="I1048" s="37">
        <f>IF(H1048&lt;'Roof Calculator'!$G$8, 1, 0)</f>
        <v>1</v>
      </c>
      <c r="J1048" s="37">
        <f>IF(H1048&gt;='Roof Calculator'!$G$8, 1, 0)</f>
        <v>0</v>
      </c>
      <c r="K1048" s="37">
        <f t="shared" si="295"/>
        <v>21.02</v>
      </c>
      <c r="L1048" s="37">
        <f t="shared" si="296"/>
        <v>0</v>
      </c>
      <c r="M1048" s="37">
        <v>0</v>
      </c>
      <c r="N1048" s="37">
        <f t="shared" si="297"/>
        <v>6</v>
      </c>
      <c r="O1048" s="37">
        <v>0</v>
      </c>
      <c r="P1048" s="37">
        <v>0</v>
      </c>
      <c r="Q1048" s="21">
        <f t="shared" si="298"/>
        <v>39.790999999999997</v>
      </c>
      <c r="R1048" s="21">
        <f t="shared" si="307"/>
        <v>43.749999999999694</v>
      </c>
      <c r="S1048" s="21">
        <f t="shared" si="308"/>
        <v>-13.771199647719859</v>
      </c>
      <c r="T1048" s="21">
        <f t="shared" si="299"/>
        <v>86.147999999999996</v>
      </c>
      <c r="U1048" s="37">
        <f>VLOOKUP(Time_Zone, 'LSTM LookUp'!$B$5:$D$8, 3, FALSE)</f>
        <v>-75</v>
      </c>
      <c r="V1048" s="21">
        <f t="shared" si="309"/>
        <v>-14.599522476011057</v>
      </c>
      <c r="W1048" s="21">
        <f t="shared" si="300"/>
        <v>262.49811938099725</v>
      </c>
      <c r="X1048" s="21">
        <f t="shared" si="301"/>
        <v>0</v>
      </c>
      <c r="Y1048" s="21">
        <f t="shared" si="302"/>
        <v>6</v>
      </c>
      <c r="Z1048" s="21">
        <f t="shared" si="310"/>
        <v>1.9018952062430323</v>
      </c>
      <c r="AA1048" s="21">
        <f t="shared" si="303"/>
        <v>1.9018952062430323</v>
      </c>
      <c r="AB1048" s="21">
        <f t="shared" si="304"/>
        <v>0</v>
      </c>
      <c r="AC1048" s="21">
        <f t="shared" si="305"/>
        <v>0</v>
      </c>
      <c r="AD1048" s="21">
        <f t="shared" si="311"/>
        <v>0</v>
      </c>
      <c r="AE1048" s="21" t="str">
        <f t="shared" si="306"/>
        <v>2/12/19:00</v>
      </c>
    </row>
    <row r="1049" spans="2:31">
      <c r="B1049" s="37">
        <v>2</v>
      </c>
      <c r="C1049" s="38">
        <v>12</v>
      </c>
      <c r="D1049" s="39">
        <v>20</v>
      </c>
      <c r="E1049" s="17">
        <v>-6.1</v>
      </c>
      <c r="F1049" s="17">
        <v>0</v>
      </c>
      <c r="G1049" s="17">
        <v>0</v>
      </c>
      <c r="H1049" s="37">
        <f t="shared" si="294"/>
        <v>21.02</v>
      </c>
      <c r="I1049" s="37">
        <f>IF(H1049&lt;'Roof Calculator'!$G$8, 1, 0)</f>
        <v>1</v>
      </c>
      <c r="J1049" s="37">
        <f>IF(H1049&gt;='Roof Calculator'!$G$8, 1, 0)</f>
        <v>0</v>
      </c>
      <c r="K1049" s="37">
        <f t="shared" si="295"/>
        <v>21.02</v>
      </c>
      <c r="L1049" s="37">
        <f t="shared" si="296"/>
        <v>0</v>
      </c>
      <c r="M1049" s="37">
        <v>0</v>
      </c>
      <c r="N1049" s="37">
        <f t="shared" si="297"/>
        <v>0</v>
      </c>
      <c r="O1049" s="37">
        <v>0</v>
      </c>
      <c r="P1049" s="37">
        <v>0</v>
      </c>
      <c r="Q1049" s="21">
        <f t="shared" si="298"/>
        <v>39.790999999999997</v>
      </c>
      <c r="R1049" s="21">
        <f t="shared" si="307"/>
        <v>43.791666666666359</v>
      </c>
      <c r="S1049" s="21">
        <f t="shared" si="308"/>
        <v>-13.757703044215953</v>
      </c>
      <c r="T1049" s="21">
        <f t="shared" si="299"/>
        <v>86.147999999999996</v>
      </c>
      <c r="U1049" s="37">
        <f>VLOOKUP(Time_Zone, 'LSTM LookUp'!$B$5:$D$8, 3, FALSE)</f>
        <v>-75</v>
      </c>
      <c r="V1049" s="21">
        <f t="shared" si="309"/>
        <v>-14.599578191615356</v>
      </c>
      <c r="W1049" s="21">
        <f t="shared" si="300"/>
        <v>277.49810545209618</v>
      </c>
      <c r="X1049" s="21">
        <f t="shared" si="301"/>
        <v>0</v>
      </c>
      <c r="Y1049" s="21">
        <f t="shared" si="302"/>
        <v>0</v>
      </c>
      <c r="Z1049" s="21">
        <f t="shared" si="310"/>
        <v>0</v>
      </c>
      <c r="AA1049" s="21">
        <f t="shared" si="303"/>
        <v>0</v>
      </c>
      <c r="AB1049" s="21">
        <f t="shared" si="304"/>
        <v>0</v>
      </c>
      <c r="AC1049" s="21">
        <f t="shared" si="305"/>
        <v>0</v>
      </c>
      <c r="AD1049" s="21">
        <f t="shared" si="311"/>
        <v>0</v>
      </c>
      <c r="AE1049" s="21" t="str">
        <f t="shared" si="306"/>
        <v>2/12/20:00</v>
      </c>
    </row>
    <row r="1050" spans="2:31">
      <c r="B1050" s="37">
        <v>2</v>
      </c>
      <c r="C1050" s="38">
        <v>12</v>
      </c>
      <c r="D1050" s="39">
        <v>21</v>
      </c>
      <c r="E1050" s="17">
        <v>-6.1</v>
      </c>
      <c r="F1050" s="17">
        <v>0</v>
      </c>
      <c r="G1050" s="17">
        <v>0</v>
      </c>
      <c r="H1050" s="37">
        <f t="shared" si="294"/>
        <v>21.02</v>
      </c>
      <c r="I1050" s="37">
        <f>IF(H1050&lt;'Roof Calculator'!$G$8, 1, 0)</f>
        <v>1</v>
      </c>
      <c r="J1050" s="37">
        <f>IF(H1050&gt;='Roof Calculator'!$G$8, 1, 0)</f>
        <v>0</v>
      </c>
      <c r="K1050" s="37">
        <f t="shared" si="295"/>
        <v>21.02</v>
      </c>
      <c r="L1050" s="37">
        <f t="shared" si="296"/>
        <v>0</v>
      </c>
      <c r="M1050" s="37">
        <v>0</v>
      </c>
      <c r="N1050" s="37">
        <f t="shared" si="297"/>
        <v>0</v>
      </c>
      <c r="O1050" s="37">
        <v>0</v>
      </c>
      <c r="P1050" s="37">
        <v>0</v>
      </c>
      <c r="Q1050" s="21">
        <f t="shared" si="298"/>
        <v>39.790999999999997</v>
      </c>
      <c r="R1050" s="21">
        <f t="shared" si="307"/>
        <v>43.833333333333023</v>
      </c>
      <c r="S1050" s="21">
        <f t="shared" si="308"/>
        <v>-13.744200002472335</v>
      </c>
      <c r="T1050" s="21">
        <f t="shared" si="299"/>
        <v>86.147999999999996</v>
      </c>
      <c r="U1050" s="37">
        <f>VLOOKUP(Time_Zone, 'LSTM LookUp'!$B$5:$D$8, 3, FALSE)</f>
        <v>-75</v>
      </c>
      <c r="V1050" s="21">
        <f t="shared" si="309"/>
        <v>-14.599611798255072</v>
      </c>
      <c r="W1050" s="21">
        <f t="shared" si="300"/>
        <v>292.49809705043623</v>
      </c>
      <c r="X1050" s="21">
        <f t="shared" si="301"/>
        <v>0</v>
      </c>
      <c r="Y1050" s="21">
        <f t="shared" si="302"/>
        <v>0</v>
      </c>
      <c r="Z1050" s="21">
        <f t="shared" si="310"/>
        <v>0</v>
      </c>
      <c r="AA1050" s="21">
        <f t="shared" si="303"/>
        <v>0</v>
      </c>
      <c r="AB1050" s="21">
        <f t="shared" si="304"/>
        <v>0</v>
      </c>
      <c r="AC1050" s="21">
        <f t="shared" si="305"/>
        <v>0</v>
      </c>
      <c r="AD1050" s="21">
        <f t="shared" si="311"/>
        <v>0</v>
      </c>
      <c r="AE1050" s="21" t="str">
        <f t="shared" si="306"/>
        <v>2/12/21:00</v>
      </c>
    </row>
    <row r="1051" spans="2:31">
      <c r="B1051" s="37">
        <v>2</v>
      </c>
      <c r="C1051" s="38">
        <v>12</v>
      </c>
      <c r="D1051" s="39">
        <v>22</v>
      </c>
      <c r="E1051" s="17">
        <v>-6.1</v>
      </c>
      <c r="F1051" s="17">
        <v>0</v>
      </c>
      <c r="G1051" s="17">
        <v>0</v>
      </c>
      <c r="H1051" s="37">
        <f t="shared" si="294"/>
        <v>21.02</v>
      </c>
      <c r="I1051" s="37">
        <f>IF(H1051&lt;'Roof Calculator'!$G$8, 1, 0)</f>
        <v>1</v>
      </c>
      <c r="J1051" s="37">
        <f>IF(H1051&gt;='Roof Calculator'!$G$8, 1, 0)</f>
        <v>0</v>
      </c>
      <c r="K1051" s="37">
        <f t="shared" si="295"/>
        <v>21.02</v>
      </c>
      <c r="L1051" s="37">
        <f t="shared" si="296"/>
        <v>0</v>
      </c>
      <c r="M1051" s="37">
        <v>0</v>
      </c>
      <c r="N1051" s="37">
        <f t="shared" si="297"/>
        <v>0</v>
      </c>
      <c r="O1051" s="37">
        <v>0</v>
      </c>
      <c r="P1051" s="37">
        <v>0</v>
      </c>
      <c r="Q1051" s="21">
        <f t="shared" si="298"/>
        <v>39.790999999999997</v>
      </c>
      <c r="R1051" s="21">
        <f t="shared" si="307"/>
        <v>43.874999999999687</v>
      </c>
      <c r="S1051" s="21">
        <f t="shared" si="308"/>
        <v>-13.730690529799109</v>
      </c>
      <c r="T1051" s="21">
        <f t="shared" si="299"/>
        <v>86.147999999999996</v>
      </c>
      <c r="U1051" s="37">
        <f>VLOOKUP(Time_Zone, 'LSTM LookUp'!$B$5:$D$8, 3, FALSE)</f>
        <v>-75</v>
      </c>
      <c r="V1051" s="21">
        <f t="shared" si="309"/>
        <v>-14.599623302171862</v>
      </c>
      <c r="W1051" s="21">
        <f t="shared" si="300"/>
        <v>307.49809417445709</v>
      </c>
      <c r="X1051" s="21">
        <f t="shared" si="301"/>
        <v>0</v>
      </c>
      <c r="Y1051" s="21">
        <f t="shared" si="302"/>
        <v>0</v>
      </c>
      <c r="Z1051" s="21">
        <f t="shared" si="310"/>
        <v>0</v>
      </c>
      <c r="AA1051" s="21">
        <f t="shared" si="303"/>
        <v>0</v>
      </c>
      <c r="AB1051" s="21">
        <f t="shared" si="304"/>
        <v>0</v>
      </c>
      <c r="AC1051" s="21">
        <f t="shared" si="305"/>
        <v>0</v>
      </c>
      <c r="AD1051" s="21">
        <f t="shared" si="311"/>
        <v>0</v>
      </c>
      <c r="AE1051" s="21" t="str">
        <f t="shared" si="306"/>
        <v>2/12/22:00</v>
      </c>
    </row>
    <row r="1052" spans="2:31">
      <c r="B1052" s="37">
        <v>2</v>
      </c>
      <c r="C1052" s="38">
        <v>12</v>
      </c>
      <c r="D1052" s="39">
        <v>23</v>
      </c>
      <c r="E1052" s="17">
        <v>-6.1</v>
      </c>
      <c r="F1052" s="17">
        <v>0</v>
      </c>
      <c r="G1052" s="17">
        <v>0</v>
      </c>
      <c r="H1052" s="37">
        <f t="shared" si="294"/>
        <v>21.02</v>
      </c>
      <c r="I1052" s="37">
        <f>IF(H1052&lt;'Roof Calculator'!$G$8, 1, 0)</f>
        <v>1</v>
      </c>
      <c r="J1052" s="37">
        <f>IF(H1052&gt;='Roof Calculator'!$G$8, 1, 0)</f>
        <v>0</v>
      </c>
      <c r="K1052" s="37">
        <f t="shared" si="295"/>
        <v>21.02</v>
      </c>
      <c r="L1052" s="37">
        <f t="shared" si="296"/>
        <v>0</v>
      </c>
      <c r="M1052" s="37">
        <v>0</v>
      </c>
      <c r="N1052" s="37">
        <f t="shared" si="297"/>
        <v>0</v>
      </c>
      <c r="O1052" s="37">
        <v>0</v>
      </c>
      <c r="P1052" s="37">
        <v>0</v>
      </c>
      <c r="Q1052" s="21">
        <f t="shared" si="298"/>
        <v>39.790999999999997</v>
      </c>
      <c r="R1052" s="21">
        <f t="shared" si="307"/>
        <v>43.916666666666352</v>
      </c>
      <c r="S1052" s="21">
        <f t="shared" si="308"/>
        <v>-13.717174633506728</v>
      </c>
      <c r="T1052" s="21">
        <f t="shared" si="299"/>
        <v>86.147999999999996</v>
      </c>
      <c r="U1052" s="37">
        <f>VLOOKUP(Time_Zone, 'LSTM LookUp'!$B$5:$D$8, 3, FALSE)</f>
        <v>-75</v>
      </c>
      <c r="V1052" s="21">
        <f t="shared" si="309"/>
        <v>-14.599612709648779</v>
      </c>
      <c r="W1052" s="21">
        <f t="shared" si="300"/>
        <v>322.49809682258785</v>
      </c>
      <c r="X1052" s="21">
        <f t="shared" si="301"/>
        <v>0</v>
      </c>
      <c r="Y1052" s="21">
        <f t="shared" si="302"/>
        <v>0</v>
      </c>
      <c r="Z1052" s="21">
        <f t="shared" si="310"/>
        <v>0</v>
      </c>
      <c r="AA1052" s="21">
        <f t="shared" si="303"/>
        <v>0</v>
      </c>
      <c r="AB1052" s="21">
        <f t="shared" si="304"/>
        <v>0</v>
      </c>
      <c r="AC1052" s="21">
        <f t="shared" si="305"/>
        <v>0</v>
      </c>
      <c r="AD1052" s="21">
        <f t="shared" si="311"/>
        <v>0</v>
      </c>
      <c r="AE1052" s="21" t="str">
        <f t="shared" si="306"/>
        <v>2/12/23:00</v>
      </c>
    </row>
    <row r="1053" spans="2:31">
      <c r="B1053" s="37">
        <v>2</v>
      </c>
      <c r="C1053" s="38">
        <v>12</v>
      </c>
      <c r="D1053" s="39">
        <v>24</v>
      </c>
      <c r="E1053" s="17">
        <v>-6.1</v>
      </c>
      <c r="F1053" s="17">
        <v>0</v>
      </c>
      <c r="G1053" s="17">
        <v>0</v>
      </c>
      <c r="H1053" s="37">
        <f t="shared" si="294"/>
        <v>21.02</v>
      </c>
      <c r="I1053" s="37">
        <f>IF(H1053&lt;'Roof Calculator'!$G$8, 1, 0)</f>
        <v>1</v>
      </c>
      <c r="J1053" s="37">
        <f>IF(H1053&gt;='Roof Calculator'!$G$8, 1, 0)</f>
        <v>0</v>
      </c>
      <c r="K1053" s="37">
        <f t="shared" si="295"/>
        <v>21.02</v>
      </c>
      <c r="L1053" s="37">
        <f t="shared" si="296"/>
        <v>0</v>
      </c>
      <c r="M1053" s="37">
        <v>0</v>
      </c>
      <c r="N1053" s="37">
        <f t="shared" si="297"/>
        <v>0</v>
      </c>
      <c r="O1053" s="37">
        <v>0</v>
      </c>
      <c r="P1053" s="37">
        <v>0</v>
      </c>
      <c r="Q1053" s="21">
        <f t="shared" si="298"/>
        <v>39.790999999999997</v>
      </c>
      <c r="R1053" s="21">
        <f t="shared" si="307"/>
        <v>43.958333333333016</v>
      </c>
      <c r="S1053" s="21">
        <f t="shared" si="308"/>
        <v>-13.703652320906016</v>
      </c>
      <c r="T1053" s="21">
        <f t="shared" si="299"/>
        <v>86.147999999999996</v>
      </c>
      <c r="U1053" s="37">
        <f>VLOOKUP(Time_Zone, 'LSTM LookUp'!$B$5:$D$8, 3, FALSE)</f>
        <v>-75</v>
      </c>
      <c r="V1053" s="21">
        <f t="shared" si="309"/>
        <v>-14.59958002701026</v>
      </c>
      <c r="W1053" s="21">
        <f t="shared" si="300"/>
        <v>337.49810499324741</v>
      </c>
      <c r="X1053" s="21">
        <f t="shared" si="301"/>
        <v>0</v>
      </c>
      <c r="Y1053" s="21">
        <f t="shared" si="302"/>
        <v>0</v>
      </c>
      <c r="Z1053" s="21">
        <f t="shared" si="310"/>
        <v>0</v>
      </c>
      <c r="AA1053" s="21">
        <f t="shared" si="303"/>
        <v>0</v>
      </c>
      <c r="AB1053" s="21">
        <f t="shared" si="304"/>
        <v>0</v>
      </c>
      <c r="AC1053" s="21">
        <f t="shared" si="305"/>
        <v>0</v>
      </c>
      <c r="AD1053" s="21">
        <f t="shared" si="311"/>
        <v>0</v>
      </c>
      <c r="AE1053" s="21" t="str">
        <f t="shared" si="306"/>
        <v>2/12/24:00</v>
      </c>
    </row>
    <row r="1054" spans="2:31">
      <c r="B1054" s="37">
        <v>2</v>
      </c>
      <c r="C1054" s="38">
        <v>13</v>
      </c>
      <c r="D1054" s="39">
        <v>1</v>
      </c>
      <c r="E1054" s="17">
        <v>-6.7</v>
      </c>
      <c r="F1054" s="17">
        <v>0</v>
      </c>
      <c r="G1054" s="17">
        <v>0</v>
      </c>
      <c r="H1054" s="37">
        <f t="shared" si="294"/>
        <v>19.939999999999998</v>
      </c>
      <c r="I1054" s="37">
        <f>IF(H1054&lt;'Roof Calculator'!$G$8, 1, 0)</f>
        <v>1</v>
      </c>
      <c r="J1054" s="37">
        <f>IF(H1054&gt;='Roof Calculator'!$G$8, 1, 0)</f>
        <v>0</v>
      </c>
      <c r="K1054" s="37">
        <f t="shared" si="295"/>
        <v>19.939999999999998</v>
      </c>
      <c r="L1054" s="37">
        <f t="shared" si="296"/>
        <v>0</v>
      </c>
      <c r="M1054" s="37">
        <v>0</v>
      </c>
      <c r="N1054" s="37">
        <f t="shared" si="297"/>
        <v>0</v>
      </c>
      <c r="O1054" s="37">
        <v>0</v>
      </c>
      <c r="P1054" s="37">
        <v>0</v>
      </c>
      <c r="Q1054" s="21">
        <f t="shared" si="298"/>
        <v>39.790999999999997</v>
      </c>
      <c r="R1054" s="21">
        <f t="shared" si="307"/>
        <v>43.99999999999968</v>
      </c>
      <c r="S1054" s="21">
        <f t="shared" si="308"/>
        <v>-13.690123599308155</v>
      </c>
      <c r="T1054" s="21">
        <f t="shared" si="299"/>
        <v>86.147999999999996</v>
      </c>
      <c r="U1054" s="37">
        <f>VLOOKUP(Time_Zone, 'LSTM LookUp'!$B$5:$D$8, 3, FALSE)</f>
        <v>-75</v>
      </c>
      <c r="V1054" s="21">
        <f t="shared" si="309"/>
        <v>-14.599525260622107</v>
      </c>
      <c r="W1054" s="21">
        <f t="shared" si="300"/>
        <v>-7.5018813151555541</v>
      </c>
      <c r="X1054" s="21">
        <f t="shared" si="301"/>
        <v>0</v>
      </c>
      <c r="Y1054" s="21">
        <f t="shared" si="302"/>
        <v>0</v>
      </c>
      <c r="Z1054" s="21">
        <f t="shared" si="310"/>
        <v>0</v>
      </c>
      <c r="AA1054" s="21">
        <f t="shared" si="303"/>
        <v>0</v>
      </c>
      <c r="AB1054" s="21">
        <f t="shared" si="304"/>
        <v>0</v>
      </c>
      <c r="AC1054" s="21">
        <f t="shared" si="305"/>
        <v>0</v>
      </c>
      <c r="AD1054" s="21">
        <f t="shared" si="311"/>
        <v>0</v>
      </c>
      <c r="AE1054" s="21" t="str">
        <f t="shared" si="306"/>
        <v>2/13/1:00</v>
      </c>
    </row>
    <row r="1055" spans="2:31">
      <c r="B1055" s="37">
        <v>2</v>
      </c>
      <c r="C1055" s="38">
        <v>13</v>
      </c>
      <c r="D1055" s="39">
        <v>2</v>
      </c>
      <c r="E1055" s="17">
        <v>-6.7</v>
      </c>
      <c r="F1055" s="17">
        <v>0</v>
      </c>
      <c r="G1055" s="17">
        <v>0</v>
      </c>
      <c r="H1055" s="37">
        <f t="shared" si="294"/>
        <v>19.939999999999998</v>
      </c>
      <c r="I1055" s="37">
        <f>IF(H1055&lt;'Roof Calculator'!$G$8, 1, 0)</f>
        <v>1</v>
      </c>
      <c r="J1055" s="37">
        <f>IF(H1055&gt;='Roof Calculator'!$G$8, 1, 0)</f>
        <v>0</v>
      </c>
      <c r="K1055" s="37">
        <f t="shared" si="295"/>
        <v>19.939999999999998</v>
      </c>
      <c r="L1055" s="37">
        <f t="shared" si="296"/>
        <v>0</v>
      </c>
      <c r="M1055" s="37">
        <v>0</v>
      </c>
      <c r="N1055" s="37">
        <f t="shared" si="297"/>
        <v>0</v>
      </c>
      <c r="O1055" s="37">
        <v>0</v>
      </c>
      <c r="P1055" s="37">
        <v>0</v>
      </c>
      <c r="Q1055" s="21">
        <f t="shared" si="298"/>
        <v>39.790999999999997</v>
      </c>
      <c r="R1055" s="21">
        <f t="shared" si="307"/>
        <v>44.041666666666345</v>
      </c>
      <c r="S1055" s="21">
        <f t="shared" si="308"/>
        <v>-13.676588476024673</v>
      </c>
      <c r="T1055" s="21">
        <f t="shared" si="299"/>
        <v>86.147999999999996</v>
      </c>
      <c r="U1055" s="37">
        <f>VLOOKUP(Time_Zone, 'LSTM LookUp'!$B$5:$D$8, 3, FALSE)</f>
        <v>-75</v>
      </c>
      <c r="V1055" s="21">
        <f t="shared" si="309"/>
        <v>-14.599448416891475</v>
      </c>
      <c r="W1055" s="21">
        <f t="shared" si="300"/>
        <v>7.4981378957771305</v>
      </c>
      <c r="X1055" s="21">
        <f t="shared" si="301"/>
        <v>0</v>
      </c>
      <c r="Y1055" s="21">
        <f t="shared" si="302"/>
        <v>0</v>
      </c>
      <c r="Z1055" s="21">
        <f t="shared" si="310"/>
        <v>0</v>
      </c>
      <c r="AA1055" s="21">
        <f t="shared" si="303"/>
        <v>0</v>
      </c>
      <c r="AB1055" s="21">
        <f t="shared" si="304"/>
        <v>0</v>
      </c>
      <c r="AC1055" s="21">
        <f t="shared" si="305"/>
        <v>0</v>
      </c>
      <c r="AD1055" s="21">
        <f t="shared" si="311"/>
        <v>0</v>
      </c>
      <c r="AE1055" s="21" t="str">
        <f t="shared" si="306"/>
        <v>2/13/2:00</v>
      </c>
    </row>
    <row r="1056" spans="2:31">
      <c r="B1056" s="37">
        <v>2</v>
      </c>
      <c r="C1056" s="38">
        <v>13</v>
      </c>
      <c r="D1056" s="39">
        <v>3</v>
      </c>
      <c r="E1056" s="17">
        <v>-7.2</v>
      </c>
      <c r="F1056" s="17">
        <v>0</v>
      </c>
      <c r="G1056" s="17">
        <v>0</v>
      </c>
      <c r="H1056" s="37">
        <f t="shared" si="294"/>
        <v>19.04</v>
      </c>
      <c r="I1056" s="37">
        <f>IF(H1056&lt;'Roof Calculator'!$G$8, 1, 0)</f>
        <v>1</v>
      </c>
      <c r="J1056" s="37">
        <f>IF(H1056&gt;='Roof Calculator'!$G$8, 1, 0)</f>
        <v>0</v>
      </c>
      <c r="K1056" s="37">
        <f t="shared" si="295"/>
        <v>19.04</v>
      </c>
      <c r="L1056" s="37">
        <f t="shared" si="296"/>
        <v>0</v>
      </c>
      <c r="M1056" s="37">
        <v>0</v>
      </c>
      <c r="N1056" s="37">
        <f t="shared" si="297"/>
        <v>0</v>
      </c>
      <c r="O1056" s="37">
        <v>0</v>
      </c>
      <c r="P1056" s="37">
        <v>0</v>
      </c>
      <c r="Q1056" s="21">
        <f t="shared" si="298"/>
        <v>39.790999999999997</v>
      </c>
      <c r="R1056" s="21">
        <f t="shared" si="307"/>
        <v>44.083333333333009</v>
      </c>
      <c r="S1056" s="21">
        <f t="shared" si="308"/>
        <v>-13.663046958367451</v>
      </c>
      <c r="T1056" s="21">
        <f t="shared" si="299"/>
        <v>86.147999999999996</v>
      </c>
      <c r="U1056" s="37">
        <f>VLOOKUP(Time_Zone, 'LSTM LookUp'!$B$5:$D$8, 3, FALSE)</f>
        <v>-75</v>
      </c>
      <c r="V1056" s="21">
        <f t="shared" si="309"/>
        <v>-14.599349502266847</v>
      </c>
      <c r="W1056" s="21">
        <f t="shared" si="300"/>
        <v>22.498162624433292</v>
      </c>
      <c r="X1056" s="21">
        <f t="shared" si="301"/>
        <v>0</v>
      </c>
      <c r="Y1056" s="21">
        <f t="shared" si="302"/>
        <v>0</v>
      </c>
      <c r="Z1056" s="21">
        <f t="shared" si="310"/>
        <v>0</v>
      </c>
      <c r="AA1056" s="21">
        <f t="shared" si="303"/>
        <v>0</v>
      </c>
      <c r="AB1056" s="21">
        <f t="shared" si="304"/>
        <v>0</v>
      </c>
      <c r="AC1056" s="21">
        <f t="shared" si="305"/>
        <v>0</v>
      </c>
      <c r="AD1056" s="21">
        <f t="shared" si="311"/>
        <v>0</v>
      </c>
      <c r="AE1056" s="21" t="str">
        <f t="shared" si="306"/>
        <v>2/13/3:00</v>
      </c>
    </row>
    <row r="1057" spans="2:31">
      <c r="B1057" s="37">
        <v>2</v>
      </c>
      <c r="C1057" s="38">
        <v>13</v>
      </c>
      <c r="D1057" s="39">
        <v>4</v>
      </c>
      <c r="E1057" s="17">
        <v>-7.2</v>
      </c>
      <c r="F1057" s="17">
        <v>0</v>
      </c>
      <c r="G1057" s="17">
        <v>0</v>
      </c>
      <c r="H1057" s="37">
        <f t="shared" si="294"/>
        <v>19.04</v>
      </c>
      <c r="I1057" s="37">
        <f>IF(H1057&lt;'Roof Calculator'!$G$8, 1, 0)</f>
        <v>1</v>
      </c>
      <c r="J1057" s="37">
        <f>IF(H1057&gt;='Roof Calculator'!$G$8, 1, 0)</f>
        <v>0</v>
      </c>
      <c r="K1057" s="37">
        <f t="shared" si="295"/>
        <v>19.04</v>
      </c>
      <c r="L1057" s="37">
        <f t="shared" si="296"/>
        <v>0</v>
      </c>
      <c r="M1057" s="37">
        <v>0</v>
      </c>
      <c r="N1057" s="37">
        <f t="shared" si="297"/>
        <v>0</v>
      </c>
      <c r="O1057" s="37">
        <v>0</v>
      </c>
      <c r="P1057" s="37">
        <v>0</v>
      </c>
      <c r="Q1057" s="21">
        <f t="shared" si="298"/>
        <v>39.790999999999997</v>
      </c>
      <c r="R1057" s="21">
        <f t="shared" si="307"/>
        <v>44.124999999999673</v>
      </c>
      <c r="S1057" s="21">
        <f t="shared" si="308"/>
        <v>-13.649499053648716</v>
      </c>
      <c r="T1057" s="21">
        <f t="shared" si="299"/>
        <v>86.147999999999996</v>
      </c>
      <c r="U1057" s="37">
        <f>VLOOKUP(Time_Zone, 'LSTM LookUp'!$B$5:$D$8, 3, FALSE)</f>
        <v>-75</v>
      </c>
      <c r="V1057" s="21">
        <f t="shared" si="309"/>
        <v>-14.599228523238027</v>
      </c>
      <c r="W1057" s="21">
        <f t="shared" si="300"/>
        <v>37.498192869190497</v>
      </c>
      <c r="X1057" s="21">
        <f t="shared" si="301"/>
        <v>0</v>
      </c>
      <c r="Y1057" s="21">
        <f t="shared" si="302"/>
        <v>0</v>
      </c>
      <c r="Z1057" s="21">
        <f t="shared" si="310"/>
        <v>0</v>
      </c>
      <c r="AA1057" s="21">
        <f t="shared" si="303"/>
        <v>0</v>
      </c>
      <c r="AB1057" s="21">
        <f t="shared" si="304"/>
        <v>0</v>
      </c>
      <c r="AC1057" s="21">
        <f t="shared" si="305"/>
        <v>0</v>
      </c>
      <c r="AD1057" s="21">
        <f t="shared" si="311"/>
        <v>0</v>
      </c>
      <c r="AE1057" s="21" t="str">
        <f t="shared" si="306"/>
        <v>2/13/4:00</v>
      </c>
    </row>
    <row r="1058" spans="2:31">
      <c r="B1058" s="37">
        <v>2</v>
      </c>
      <c r="C1058" s="38">
        <v>13</v>
      </c>
      <c r="D1058" s="39">
        <v>5</v>
      </c>
      <c r="E1058" s="17">
        <v>-7.8</v>
      </c>
      <c r="F1058" s="17">
        <v>0</v>
      </c>
      <c r="G1058" s="17">
        <v>0</v>
      </c>
      <c r="H1058" s="37">
        <f t="shared" si="294"/>
        <v>17.96</v>
      </c>
      <c r="I1058" s="37">
        <f>IF(H1058&lt;'Roof Calculator'!$G$8, 1, 0)</f>
        <v>1</v>
      </c>
      <c r="J1058" s="37">
        <f>IF(H1058&gt;='Roof Calculator'!$G$8, 1, 0)</f>
        <v>0</v>
      </c>
      <c r="K1058" s="37">
        <f t="shared" si="295"/>
        <v>17.96</v>
      </c>
      <c r="L1058" s="37">
        <f t="shared" si="296"/>
        <v>0</v>
      </c>
      <c r="M1058" s="37">
        <v>0</v>
      </c>
      <c r="N1058" s="37">
        <f t="shared" si="297"/>
        <v>0</v>
      </c>
      <c r="O1058" s="37">
        <v>0</v>
      </c>
      <c r="P1058" s="37">
        <v>0</v>
      </c>
      <c r="Q1058" s="21">
        <f t="shared" si="298"/>
        <v>39.790999999999997</v>
      </c>
      <c r="R1058" s="21">
        <f t="shared" si="307"/>
        <v>44.166666666666337</v>
      </c>
      <c r="S1058" s="21">
        <f t="shared" si="308"/>
        <v>-13.635944769181018</v>
      </c>
      <c r="T1058" s="21">
        <f t="shared" si="299"/>
        <v>86.147999999999996</v>
      </c>
      <c r="U1058" s="37">
        <f>VLOOKUP(Time_Zone, 'LSTM LookUp'!$B$5:$D$8, 3, FALSE)</f>
        <v>-75</v>
      </c>
      <c r="V1058" s="21">
        <f t="shared" si="309"/>
        <v>-14.599085486336119</v>
      </c>
      <c r="W1058" s="21">
        <f t="shared" si="300"/>
        <v>52.498228628415973</v>
      </c>
      <c r="X1058" s="21">
        <f t="shared" si="301"/>
        <v>0</v>
      </c>
      <c r="Y1058" s="21">
        <f t="shared" si="302"/>
        <v>0</v>
      </c>
      <c r="Z1058" s="21">
        <f t="shared" si="310"/>
        <v>0</v>
      </c>
      <c r="AA1058" s="21">
        <f t="shared" si="303"/>
        <v>0</v>
      </c>
      <c r="AB1058" s="21">
        <f t="shared" si="304"/>
        <v>0</v>
      </c>
      <c r="AC1058" s="21">
        <f t="shared" si="305"/>
        <v>0</v>
      </c>
      <c r="AD1058" s="21">
        <f t="shared" si="311"/>
        <v>0</v>
      </c>
      <c r="AE1058" s="21" t="str">
        <f t="shared" si="306"/>
        <v>2/13/5:00</v>
      </c>
    </row>
    <row r="1059" spans="2:31">
      <c r="B1059" s="37">
        <v>2</v>
      </c>
      <c r="C1059" s="38">
        <v>13</v>
      </c>
      <c r="D1059" s="39">
        <v>6</v>
      </c>
      <c r="E1059" s="17">
        <v>-7.8</v>
      </c>
      <c r="F1059" s="17">
        <v>0</v>
      </c>
      <c r="G1059" s="17">
        <v>0</v>
      </c>
      <c r="H1059" s="37">
        <f t="shared" si="294"/>
        <v>17.96</v>
      </c>
      <c r="I1059" s="37">
        <f>IF(H1059&lt;'Roof Calculator'!$G$8, 1, 0)</f>
        <v>1</v>
      </c>
      <c r="J1059" s="37">
        <f>IF(H1059&gt;='Roof Calculator'!$G$8, 1, 0)</f>
        <v>0</v>
      </c>
      <c r="K1059" s="37">
        <f t="shared" si="295"/>
        <v>17.96</v>
      </c>
      <c r="L1059" s="37">
        <f t="shared" si="296"/>
        <v>0</v>
      </c>
      <c r="M1059" s="37">
        <v>0</v>
      </c>
      <c r="N1059" s="37">
        <f t="shared" si="297"/>
        <v>0</v>
      </c>
      <c r="O1059" s="37">
        <v>0</v>
      </c>
      <c r="P1059" s="37">
        <v>0</v>
      </c>
      <c r="Q1059" s="21">
        <f t="shared" si="298"/>
        <v>39.790999999999997</v>
      </c>
      <c r="R1059" s="21">
        <f t="shared" si="307"/>
        <v>44.208333333333002</v>
      </c>
      <c r="S1059" s="21">
        <f t="shared" si="308"/>
        <v>-13.62238411227727</v>
      </c>
      <c r="T1059" s="21">
        <f t="shared" si="299"/>
        <v>86.147999999999996</v>
      </c>
      <c r="U1059" s="37">
        <f>VLOOKUP(Time_Zone, 'LSTM LookUp'!$B$5:$D$8, 3, FALSE)</f>
        <v>-75</v>
      </c>
      <c r="V1059" s="21">
        <f t="shared" si="309"/>
        <v>-14.598920398133505</v>
      </c>
      <c r="W1059" s="21">
        <f t="shared" si="300"/>
        <v>67.498269900466596</v>
      </c>
      <c r="X1059" s="21">
        <f t="shared" si="301"/>
        <v>0</v>
      </c>
      <c r="Y1059" s="21">
        <f t="shared" si="302"/>
        <v>0</v>
      </c>
      <c r="Z1059" s="21">
        <f t="shared" si="310"/>
        <v>0</v>
      </c>
      <c r="AA1059" s="21">
        <f t="shared" si="303"/>
        <v>0</v>
      </c>
      <c r="AB1059" s="21">
        <f t="shared" si="304"/>
        <v>0</v>
      </c>
      <c r="AC1059" s="21">
        <f t="shared" si="305"/>
        <v>0</v>
      </c>
      <c r="AD1059" s="21">
        <f t="shared" si="311"/>
        <v>0</v>
      </c>
      <c r="AE1059" s="21" t="str">
        <f t="shared" si="306"/>
        <v>2/13/6:00</v>
      </c>
    </row>
    <row r="1060" spans="2:31">
      <c r="B1060" s="37">
        <v>2</v>
      </c>
      <c r="C1060" s="38">
        <v>13</v>
      </c>
      <c r="D1060" s="39">
        <v>7</v>
      </c>
      <c r="E1060" s="17">
        <v>-8.3000000000000007</v>
      </c>
      <c r="F1060" s="17">
        <v>0</v>
      </c>
      <c r="G1060" s="17">
        <v>0</v>
      </c>
      <c r="H1060" s="37">
        <f t="shared" si="294"/>
        <v>17.059999999999999</v>
      </c>
      <c r="I1060" s="37">
        <f>IF(H1060&lt;'Roof Calculator'!$G$8, 1, 0)</f>
        <v>1</v>
      </c>
      <c r="J1060" s="37">
        <f>IF(H1060&gt;='Roof Calculator'!$G$8, 1, 0)</f>
        <v>0</v>
      </c>
      <c r="K1060" s="37">
        <f t="shared" si="295"/>
        <v>17.059999999999999</v>
      </c>
      <c r="L1060" s="37">
        <f t="shared" si="296"/>
        <v>0</v>
      </c>
      <c r="M1060" s="37">
        <v>0</v>
      </c>
      <c r="N1060" s="37">
        <f t="shared" si="297"/>
        <v>0</v>
      </c>
      <c r="O1060" s="37">
        <v>0</v>
      </c>
      <c r="P1060" s="37">
        <v>0</v>
      </c>
      <c r="Q1060" s="21">
        <f t="shared" si="298"/>
        <v>39.790999999999997</v>
      </c>
      <c r="R1060" s="21">
        <f t="shared" si="307"/>
        <v>44.249999999999666</v>
      </c>
      <c r="S1060" s="21">
        <f t="shared" si="308"/>
        <v>-13.608817090250692</v>
      </c>
      <c r="T1060" s="21">
        <f t="shared" si="299"/>
        <v>86.147999999999996</v>
      </c>
      <c r="U1060" s="37">
        <f>VLOOKUP(Time_Zone, 'LSTM LookUp'!$B$5:$D$8, 3, FALSE)</f>
        <v>-75</v>
      </c>
      <c r="V1060" s="21">
        <f t="shared" si="309"/>
        <v>-14.598733265243846</v>
      </c>
      <c r="W1060" s="21">
        <f t="shared" si="300"/>
        <v>82.498316683689012</v>
      </c>
      <c r="X1060" s="21">
        <f t="shared" si="301"/>
        <v>0</v>
      </c>
      <c r="Y1060" s="21">
        <f t="shared" si="302"/>
        <v>0</v>
      </c>
      <c r="Z1060" s="21">
        <f t="shared" si="310"/>
        <v>0</v>
      </c>
      <c r="AA1060" s="21">
        <f t="shared" si="303"/>
        <v>0</v>
      </c>
      <c r="AB1060" s="21">
        <f t="shared" si="304"/>
        <v>0</v>
      </c>
      <c r="AC1060" s="21">
        <f t="shared" si="305"/>
        <v>0</v>
      </c>
      <c r="AD1060" s="21">
        <f t="shared" si="311"/>
        <v>0</v>
      </c>
      <c r="AE1060" s="21" t="str">
        <f t="shared" si="306"/>
        <v>2/13/7:00</v>
      </c>
    </row>
    <row r="1061" spans="2:31">
      <c r="B1061" s="37">
        <v>2</v>
      </c>
      <c r="C1061" s="38">
        <v>13</v>
      </c>
      <c r="D1061" s="39">
        <v>8</v>
      </c>
      <c r="E1061" s="17">
        <v>-9.4</v>
      </c>
      <c r="F1061" s="17">
        <v>8</v>
      </c>
      <c r="G1061" s="17">
        <v>0</v>
      </c>
      <c r="H1061" s="37">
        <f t="shared" si="294"/>
        <v>15.079999999999998</v>
      </c>
      <c r="I1061" s="37">
        <f>IF(H1061&lt;'Roof Calculator'!$G$8, 1, 0)</f>
        <v>1</v>
      </c>
      <c r="J1061" s="37">
        <f>IF(H1061&gt;='Roof Calculator'!$G$8, 1, 0)</f>
        <v>0</v>
      </c>
      <c r="K1061" s="37">
        <f t="shared" si="295"/>
        <v>15.079999999999998</v>
      </c>
      <c r="L1061" s="37">
        <f t="shared" si="296"/>
        <v>0</v>
      </c>
      <c r="M1061" s="37">
        <v>0</v>
      </c>
      <c r="N1061" s="37">
        <f t="shared" si="297"/>
        <v>8</v>
      </c>
      <c r="O1061" s="37">
        <v>0</v>
      </c>
      <c r="P1061" s="37">
        <v>0</v>
      </c>
      <c r="Q1061" s="21">
        <f t="shared" si="298"/>
        <v>39.790999999999997</v>
      </c>
      <c r="R1061" s="21">
        <f t="shared" si="307"/>
        <v>44.29166666666633</v>
      </c>
      <c r="S1061" s="21">
        <f t="shared" si="308"/>
        <v>-13.595243710414847</v>
      </c>
      <c r="T1061" s="21">
        <f t="shared" si="299"/>
        <v>86.147999999999996</v>
      </c>
      <c r="U1061" s="37">
        <f>VLOOKUP(Time_Zone, 'LSTM LookUp'!$B$5:$D$8, 3, FALSE)</f>
        <v>-75</v>
      </c>
      <c r="V1061" s="21">
        <f t="shared" si="309"/>
        <v>-14.598524094322038</v>
      </c>
      <c r="W1061" s="21">
        <f t="shared" si="300"/>
        <v>97.498368976419485</v>
      </c>
      <c r="X1061" s="21">
        <f t="shared" si="301"/>
        <v>0</v>
      </c>
      <c r="Y1061" s="21">
        <f t="shared" si="302"/>
        <v>8</v>
      </c>
      <c r="Z1061" s="21">
        <f t="shared" si="310"/>
        <v>2.5358602749907098</v>
      </c>
      <c r="AA1061" s="21">
        <f t="shared" si="303"/>
        <v>2.5358602749907098</v>
      </c>
      <c r="AB1061" s="21">
        <f t="shared" si="304"/>
        <v>0</v>
      </c>
      <c r="AC1061" s="21">
        <f t="shared" si="305"/>
        <v>0</v>
      </c>
      <c r="AD1061" s="21">
        <f t="shared" si="311"/>
        <v>0</v>
      </c>
      <c r="AE1061" s="21" t="str">
        <f t="shared" si="306"/>
        <v>2/13/8:00</v>
      </c>
    </row>
    <row r="1062" spans="2:31">
      <c r="B1062" s="37">
        <v>2</v>
      </c>
      <c r="C1062" s="38">
        <v>13</v>
      </c>
      <c r="D1062" s="39">
        <v>9</v>
      </c>
      <c r="E1062" s="17">
        <v>-9.4</v>
      </c>
      <c r="F1062" s="17">
        <v>67</v>
      </c>
      <c r="G1062" s="17">
        <v>1</v>
      </c>
      <c r="H1062" s="37">
        <f t="shared" si="294"/>
        <v>15.079999999999998</v>
      </c>
      <c r="I1062" s="37">
        <f>IF(H1062&lt;'Roof Calculator'!$G$8, 1, 0)</f>
        <v>1</v>
      </c>
      <c r="J1062" s="37">
        <f>IF(H1062&gt;='Roof Calculator'!$G$8, 1, 0)</f>
        <v>0</v>
      </c>
      <c r="K1062" s="37">
        <f t="shared" si="295"/>
        <v>15.079999999999998</v>
      </c>
      <c r="L1062" s="37">
        <f t="shared" si="296"/>
        <v>0</v>
      </c>
      <c r="M1062" s="37">
        <v>0</v>
      </c>
      <c r="N1062" s="37">
        <f t="shared" si="297"/>
        <v>67</v>
      </c>
      <c r="O1062" s="37">
        <v>0</v>
      </c>
      <c r="P1062" s="37">
        <v>0</v>
      </c>
      <c r="Q1062" s="21">
        <f t="shared" si="298"/>
        <v>39.790999999999997</v>
      </c>
      <c r="R1062" s="21">
        <f t="shared" si="307"/>
        <v>44.333333333332995</v>
      </c>
      <c r="S1062" s="21">
        <f t="shared" si="308"/>
        <v>-13.58166398008361</v>
      </c>
      <c r="T1062" s="21">
        <f t="shared" si="299"/>
        <v>86.147999999999996</v>
      </c>
      <c r="U1062" s="37">
        <f>VLOOKUP(Time_Zone, 'LSTM LookUp'!$B$5:$D$8, 3, FALSE)</f>
        <v>-75</v>
      </c>
      <c r="V1062" s="21">
        <f t="shared" si="309"/>
        <v>-14.598292892064226</v>
      </c>
      <c r="W1062" s="21">
        <f t="shared" si="300"/>
        <v>112.49842677698393</v>
      </c>
      <c r="X1062" s="21">
        <f t="shared" si="301"/>
        <v>-0.43609549974246198</v>
      </c>
      <c r="Y1062" s="21">
        <f t="shared" si="302"/>
        <v>66.563904500257536</v>
      </c>
      <c r="Z1062" s="21">
        <f t="shared" si="310"/>
        <v>21.099595146309802</v>
      </c>
      <c r="AA1062" s="21">
        <f t="shared" si="303"/>
        <v>21.099595146309802</v>
      </c>
      <c r="AB1062" s="21">
        <f t="shared" si="304"/>
        <v>0</v>
      </c>
      <c r="AC1062" s="21">
        <f t="shared" si="305"/>
        <v>0</v>
      </c>
      <c r="AD1062" s="21">
        <f t="shared" si="311"/>
        <v>0</v>
      </c>
      <c r="AE1062" s="21" t="str">
        <f t="shared" si="306"/>
        <v>2/13/9:00</v>
      </c>
    </row>
    <row r="1063" spans="2:31">
      <c r="B1063" s="37">
        <v>2</v>
      </c>
      <c r="C1063" s="38">
        <v>13</v>
      </c>
      <c r="D1063" s="39">
        <v>10</v>
      </c>
      <c r="E1063" s="17">
        <v>-9.4</v>
      </c>
      <c r="F1063" s="17">
        <v>170</v>
      </c>
      <c r="G1063" s="17">
        <v>1</v>
      </c>
      <c r="H1063" s="37">
        <f t="shared" si="294"/>
        <v>15.079999999999998</v>
      </c>
      <c r="I1063" s="37">
        <f>IF(H1063&lt;'Roof Calculator'!$G$8, 1, 0)</f>
        <v>1</v>
      </c>
      <c r="J1063" s="37">
        <f>IF(H1063&gt;='Roof Calculator'!$G$8, 1, 0)</f>
        <v>0</v>
      </c>
      <c r="K1063" s="37">
        <f t="shared" si="295"/>
        <v>15.079999999999998</v>
      </c>
      <c r="L1063" s="37">
        <f t="shared" si="296"/>
        <v>0</v>
      </c>
      <c r="M1063" s="37">
        <v>0</v>
      </c>
      <c r="N1063" s="37">
        <f t="shared" si="297"/>
        <v>170</v>
      </c>
      <c r="O1063" s="37">
        <v>0</v>
      </c>
      <c r="P1063" s="37">
        <v>0</v>
      </c>
      <c r="Q1063" s="21">
        <f t="shared" si="298"/>
        <v>39.790999999999997</v>
      </c>
      <c r="R1063" s="21">
        <f t="shared" si="307"/>
        <v>44.374999999999659</v>
      </c>
      <c r="S1063" s="21">
        <f t="shared" si="308"/>
        <v>-13.568077906571176</v>
      </c>
      <c r="T1063" s="21">
        <f t="shared" si="299"/>
        <v>86.147999999999996</v>
      </c>
      <c r="U1063" s="37">
        <f>VLOOKUP(Time_Zone, 'LSTM LookUp'!$B$5:$D$8, 3, FALSE)</f>
        <v>-75</v>
      </c>
      <c r="V1063" s="21">
        <f t="shared" si="309"/>
        <v>-14.598039665207752</v>
      </c>
      <c r="W1063" s="21">
        <f t="shared" si="300"/>
        <v>127.49849008369804</v>
      </c>
      <c r="X1063" s="21">
        <f t="shared" si="301"/>
        <v>-0.60483435425208687</v>
      </c>
      <c r="Y1063" s="21">
        <f t="shared" si="302"/>
        <v>169.39516564574791</v>
      </c>
      <c r="Z1063" s="21">
        <f t="shared" si="310"/>
        <v>53.695308917065397</v>
      </c>
      <c r="AA1063" s="21">
        <f t="shared" si="303"/>
        <v>53.695308917065397</v>
      </c>
      <c r="AB1063" s="21">
        <f t="shared" si="304"/>
        <v>0</v>
      </c>
      <c r="AC1063" s="21">
        <f t="shared" si="305"/>
        <v>0</v>
      </c>
      <c r="AD1063" s="21">
        <f t="shared" si="311"/>
        <v>0</v>
      </c>
      <c r="AE1063" s="21" t="str">
        <f t="shared" si="306"/>
        <v>2/13/10:00</v>
      </c>
    </row>
    <row r="1064" spans="2:31">
      <c r="B1064" s="37">
        <v>2</v>
      </c>
      <c r="C1064" s="38">
        <v>13</v>
      </c>
      <c r="D1064" s="39">
        <v>11</v>
      </c>
      <c r="E1064" s="17">
        <v>-9.4</v>
      </c>
      <c r="F1064" s="17">
        <v>287</v>
      </c>
      <c r="G1064" s="17">
        <v>1</v>
      </c>
      <c r="H1064" s="37">
        <f t="shared" si="294"/>
        <v>15.079999999999998</v>
      </c>
      <c r="I1064" s="37">
        <f>IF(H1064&lt;'Roof Calculator'!$G$8, 1, 0)</f>
        <v>1</v>
      </c>
      <c r="J1064" s="37">
        <f>IF(H1064&gt;='Roof Calculator'!$G$8, 1, 0)</f>
        <v>0</v>
      </c>
      <c r="K1064" s="37">
        <f t="shared" si="295"/>
        <v>15.079999999999998</v>
      </c>
      <c r="L1064" s="37">
        <f t="shared" si="296"/>
        <v>0</v>
      </c>
      <c r="M1064" s="37">
        <v>0</v>
      </c>
      <c r="N1064" s="37">
        <f t="shared" si="297"/>
        <v>287</v>
      </c>
      <c r="O1064" s="37">
        <v>0</v>
      </c>
      <c r="P1064" s="37">
        <v>0</v>
      </c>
      <c r="Q1064" s="21">
        <f t="shared" si="298"/>
        <v>39.790999999999997</v>
      </c>
      <c r="R1064" s="21">
        <f t="shared" si="307"/>
        <v>44.416666666666323</v>
      </c>
      <c r="S1064" s="21">
        <f t="shared" si="308"/>
        <v>-13.55448549719206</v>
      </c>
      <c r="T1064" s="21">
        <f t="shared" si="299"/>
        <v>86.147999999999996</v>
      </c>
      <c r="U1064" s="37">
        <f>VLOOKUP(Time_Zone, 'LSTM LookUp'!$B$5:$D$8, 3, FALSE)</f>
        <v>-75</v>
      </c>
      <c r="V1064" s="21">
        <f t="shared" si="309"/>
        <v>-14.597764420531178</v>
      </c>
      <c r="W1064" s="21">
        <f t="shared" si="300"/>
        <v>142.49855889486719</v>
      </c>
      <c r="X1064" s="21">
        <f t="shared" si="301"/>
        <v>-0.7426039126716919</v>
      </c>
      <c r="Y1064" s="21">
        <f t="shared" si="302"/>
        <v>286.25739608732829</v>
      </c>
      <c r="Z1064" s="21">
        <f t="shared" si="310"/>
        <v>90.738594895017101</v>
      </c>
      <c r="AA1064" s="21">
        <f t="shared" si="303"/>
        <v>90.738594895017101</v>
      </c>
      <c r="AB1064" s="21">
        <f t="shared" si="304"/>
        <v>0</v>
      </c>
      <c r="AC1064" s="21">
        <f t="shared" si="305"/>
        <v>0</v>
      </c>
      <c r="AD1064" s="21">
        <f t="shared" si="311"/>
        <v>0</v>
      </c>
      <c r="AE1064" s="21" t="str">
        <f t="shared" si="306"/>
        <v>2/13/11:00</v>
      </c>
    </row>
    <row r="1065" spans="2:31">
      <c r="B1065" s="37">
        <v>2</v>
      </c>
      <c r="C1065" s="38">
        <v>13</v>
      </c>
      <c r="D1065" s="39">
        <v>12</v>
      </c>
      <c r="E1065" s="17">
        <v>-8.3000000000000007</v>
      </c>
      <c r="F1065" s="17">
        <v>242</v>
      </c>
      <c r="G1065" s="17">
        <v>406</v>
      </c>
      <c r="H1065" s="37">
        <f t="shared" si="294"/>
        <v>17.059999999999999</v>
      </c>
      <c r="I1065" s="37">
        <f>IF(H1065&lt;'Roof Calculator'!$G$8, 1, 0)</f>
        <v>1</v>
      </c>
      <c r="J1065" s="37">
        <f>IF(H1065&gt;='Roof Calculator'!$G$8, 1, 0)</f>
        <v>0</v>
      </c>
      <c r="K1065" s="37">
        <f t="shared" si="295"/>
        <v>17.059999999999999</v>
      </c>
      <c r="L1065" s="37">
        <f t="shared" si="296"/>
        <v>0</v>
      </c>
      <c r="M1065" s="37">
        <v>0</v>
      </c>
      <c r="N1065" s="37">
        <f t="shared" si="297"/>
        <v>242</v>
      </c>
      <c r="O1065" s="37">
        <v>0</v>
      </c>
      <c r="P1065" s="37">
        <v>0</v>
      </c>
      <c r="Q1065" s="21">
        <f t="shared" si="298"/>
        <v>39.790999999999997</v>
      </c>
      <c r="R1065" s="21">
        <f t="shared" si="307"/>
        <v>44.458333333332988</v>
      </c>
      <c r="S1065" s="21">
        <f t="shared" si="308"/>
        <v>-13.540886759261079</v>
      </c>
      <c r="T1065" s="21">
        <f t="shared" si="299"/>
        <v>86.147999999999996</v>
      </c>
      <c r="U1065" s="37">
        <f>VLOOKUP(Time_Zone, 'LSTM LookUp'!$B$5:$D$8, 3, FALSE)</f>
        <v>-75</v>
      </c>
      <c r="V1065" s="21">
        <f t="shared" si="309"/>
        <v>-14.59746716485423</v>
      </c>
      <c r="W1065" s="21">
        <f t="shared" si="300"/>
        <v>157.49863320878646</v>
      </c>
      <c r="X1065" s="21">
        <f t="shared" si="301"/>
        <v>-341.0404581247725</v>
      </c>
      <c r="Y1065" s="21">
        <f t="shared" si="302"/>
        <v>-99.040458124772499</v>
      </c>
      <c r="Z1065" s="21">
        <f t="shared" si="310"/>
        <v>-31.394095421936434</v>
      </c>
      <c r="AA1065" s="21">
        <f t="shared" si="303"/>
        <v>-31.394095421936434</v>
      </c>
      <c r="AB1065" s="21">
        <f t="shared" si="304"/>
        <v>0</v>
      </c>
      <c r="AC1065" s="21">
        <f t="shared" si="305"/>
        <v>0</v>
      </c>
      <c r="AD1065" s="21">
        <f t="shared" si="311"/>
        <v>0</v>
      </c>
      <c r="AE1065" s="21" t="str">
        <f t="shared" si="306"/>
        <v>2/13/12:00</v>
      </c>
    </row>
    <row r="1066" spans="2:31">
      <c r="B1066" s="37">
        <v>2</v>
      </c>
      <c r="C1066" s="38">
        <v>13</v>
      </c>
      <c r="D1066" s="39">
        <v>13</v>
      </c>
      <c r="E1066" s="17">
        <v>-7.2</v>
      </c>
      <c r="F1066" s="17">
        <v>265</v>
      </c>
      <c r="G1066" s="17">
        <v>665</v>
      </c>
      <c r="H1066" s="37">
        <f t="shared" si="294"/>
        <v>19.04</v>
      </c>
      <c r="I1066" s="37">
        <f>IF(H1066&lt;'Roof Calculator'!$G$8, 1, 0)</f>
        <v>1</v>
      </c>
      <c r="J1066" s="37">
        <f>IF(H1066&gt;='Roof Calculator'!$G$8, 1, 0)</f>
        <v>0</v>
      </c>
      <c r="K1066" s="37">
        <f t="shared" si="295"/>
        <v>19.04</v>
      </c>
      <c r="L1066" s="37">
        <f t="shared" si="296"/>
        <v>0</v>
      </c>
      <c r="M1066" s="37">
        <v>0</v>
      </c>
      <c r="N1066" s="37">
        <f t="shared" si="297"/>
        <v>265</v>
      </c>
      <c r="O1066" s="37">
        <v>0</v>
      </c>
      <c r="P1066" s="37">
        <v>0</v>
      </c>
      <c r="Q1066" s="21">
        <f t="shared" si="298"/>
        <v>39.790999999999997</v>
      </c>
      <c r="R1066" s="21">
        <f t="shared" si="307"/>
        <v>44.499999999999652</v>
      </c>
      <c r="S1066" s="21">
        <f t="shared" si="308"/>
        <v>-13.527281700093365</v>
      </c>
      <c r="T1066" s="21">
        <f t="shared" si="299"/>
        <v>86.147999999999996</v>
      </c>
      <c r="U1066" s="37">
        <f>VLOOKUP(Time_Zone, 'LSTM LookUp'!$B$5:$D$8, 3, FALSE)</f>
        <v>-75</v>
      </c>
      <c r="V1066" s="21">
        <f t="shared" si="309"/>
        <v>-14.597147905037811</v>
      </c>
      <c r="W1066" s="21">
        <f t="shared" si="300"/>
        <v>172.49871302374058</v>
      </c>
      <c r="X1066" s="21">
        <f t="shared" si="301"/>
        <v>-592.09828280562408</v>
      </c>
      <c r="Y1066" s="21">
        <f t="shared" si="302"/>
        <v>-327.09828280562408</v>
      </c>
      <c r="Z1066" s="21">
        <f t="shared" si="310"/>
        <v>-103.68444267305736</v>
      </c>
      <c r="AA1066" s="21">
        <f t="shared" si="303"/>
        <v>-103.68444267305736</v>
      </c>
      <c r="AB1066" s="21">
        <f t="shared" si="304"/>
        <v>0</v>
      </c>
      <c r="AC1066" s="21">
        <f t="shared" si="305"/>
        <v>0</v>
      </c>
      <c r="AD1066" s="21">
        <f t="shared" si="311"/>
        <v>0</v>
      </c>
      <c r="AE1066" s="21" t="str">
        <f t="shared" si="306"/>
        <v>2/13/13:00</v>
      </c>
    </row>
    <row r="1067" spans="2:31">
      <c r="B1067" s="37">
        <v>2</v>
      </c>
      <c r="C1067" s="38">
        <v>13</v>
      </c>
      <c r="D1067" s="39">
        <v>14</v>
      </c>
      <c r="E1067" s="17">
        <v>-6.7</v>
      </c>
      <c r="F1067" s="17">
        <v>166</v>
      </c>
      <c r="G1067" s="17">
        <v>810</v>
      </c>
      <c r="H1067" s="37">
        <f t="shared" si="294"/>
        <v>19.939999999999998</v>
      </c>
      <c r="I1067" s="37">
        <f>IF(H1067&lt;'Roof Calculator'!$G$8, 1, 0)</f>
        <v>1</v>
      </c>
      <c r="J1067" s="37">
        <f>IF(H1067&gt;='Roof Calculator'!$G$8, 1, 0)</f>
        <v>0</v>
      </c>
      <c r="K1067" s="37">
        <f t="shared" si="295"/>
        <v>19.939999999999998</v>
      </c>
      <c r="L1067" s="37">
        <f t="shared" si="296"/>
        <v>0</v>
      </c>
      <c r="M1067" s="37">
        <v>0</v>
      </c>
      <c r="N1067" s="37">
        <f t="shared" si="297"/>
        <v>166</v>
      </c>
      <c r="O1067" s="37">
        <v>0</v>
      </c>
      <c r="P1067" s="37">
        <v>0</v>
      </c>
      <c r="Q1067" s="21">
        <f t="shared" si="298"/>
        <v>39.790999999999997</v>
      </c>
      <c r="R1067" s="21">
        <f t="shared" si="307"/>
        <v>44.541666666666316</v>
      </c>
      <c r="S1067" s="21">
        <f t="shared" si="308"/>
        <v>-13.513670327004343</v>
      </c>
      <c r="T1067" s="21">
        <f t="shared" si="299"/>
        <v>86.147999999999996</v>
      </c>
      <c r="U1067" s="37">
        <f>VLOOKUP(Time_Zone, 'LSTM LookUp'!$B$5:$D$8, 3, FALSE)</f>
        <v>-75</v>
      </c>
      <c r="V1067" s="21">
        <f t="shared" si="309"/>
        <v>-14.596806647983966</v>
      </c>
      <c r="W1067" s="21">
        <f t="shared" si="300"/>
        <v>187.49879833800401</v>
      </c>
      <c r="X1067" s="21">
        <f t="shared" si="301"/>
        <v>-721.12038496152115</v>
      </c>
      <c r="Y1067" s="21">
        <f t="shared" si="302"/>
        <v>-555.12038496152115</v>
      </c>
      <c r="Z1067" s="21">
        <f t="shared" si="310"/>
        <v>-175.96346650768396</v>
      </c>
      <c r="AA1067" s="21">
        <f t="shared" si="303"/>
        <v>-175.96346650768396</v>
      </c>
      <c r="AB1067" s="21">
        <f t="shared" si="304"/>
        <v>0</v>
      </c>
      <c r="AC1067" s="21">
        <f t="shared" si="305"/>
        <v>0</v>
      </c>
      <c r="AD1067" s="21">
        <f t="shared" si="311"/>
        <v>0</v>
      </c>
      <c r="AE1067" s="21" t="str">
        <f t="shared" si="306"/>
        <v>2/13/14:00</v>
      </c>
    </row>
    <row r="1068" spans="2:31">
      <c r="B1068" s="37">
        <v>2</v>
      </c>
      <c r="C1068" s="38">
        <v>13</v>
      </c>
      <c r="D1068" s="39">
        <v>15</v>
      </c>
      <c r="E1068" s="17">
        <v>-6.1</v>
      </c>
      <c r="F1068" s="17">
        <v>194</v>
      </c>
      <c r="G1068" s="17">
        <v>813</v>
      </c>
      <c r="H1068" s="37">
        <f t="shared" si="294"/>
        <v>21.02</v>
      </c>
      <c r="I1068" s="37">
        <f>IF(H1068&lt;'Roof Calculator'!$G$8, 1, 0)</f>
        <v>1</v>
      </c>
      <c r="J1068" s="37">
        <f>IF(H1068&gt;='Roof Calculator'!$G$8, 1, 0)</f>
        <v>0</v>
      </c>
      <c r="K1068" s="37">
        <f t="shared" si="295"/>
        <v>21.02</v>
      </c>
      <c r="L1068" s="37">
        <f t="shared" si="296"/>
        <v>0</v>
      </c>
      <c r="M1068" s="37">
        <v>0</v>
      </c>
      <c r="N1068" s="37">
        <f t="shared" si="297"/>
        <v>194</v>
      </c>
      <c r="O1068" s="37">
        <v>0</v>
      </c>
      <c r="P1068" s="37">
        <v>0</v>
      </c>
      <c r="Q1068" s="21">
        <f t="shared" si="298"/>
        <v>39.790999999999997</v>
      </c>
      <c r="R1068" s="21">
        <f t="shared" si="307"/>
        <v>44.58333333333298</v>
      </c>
      <c r="S1068" s="21">
        <f t="shared" si="308"/>
        <v>-13.500052647309742</v>
      </c>
      <c r="T1068" s="21">
        <f t="shared" si="299"/>
        <v>86.147999999999996</v>
      </c>
      <c r="U1068" s="37">
        <f>VLOOKUP(Time_Zone, 'LSTM LookUp'!$B$5:$D$8, 3, FALSE)</f>
        <v>-75</v>
      </c>
      <c r="V1068" s="21">
        <f t="shared" si="309"/>
        <v>-14.596443400635867</v>
      </c>
      <c r="W1068" s="21">
        <f t="shared" si="300"/>
        <v>202.49888914984103</v>
      </c>
      <c r="X1068" s="21">
        <f t="shared" si="301"/>
        <v>-682.66658968661511</v>
      </c>
      <c r="Y1068" s="21">
        <f t="shared" si="302"/>
        <v>-488.66658968661511</v>
      </c>
      <c r="Z1068" s="21">
        <f t="shared" si="310"/>
        <v>-154.89877406268403</v>
      </c>
      <c r="AA1068" s="21">
        <f t="shared" si="303"/>
        <v>-154.89877406268403</v>
      </c>
      <c r="AB1068" s="21">
        <f t="shared" si="304"/>
        <v>0</v>
      </c>
      <c r="AC1068" s="21">
        <f t="shared" si="305"/>
        <v>0</v>
      </c>
      <c r="AD1068" s="21">
        <f t="shared" si="311"/>
        <v>0</v>
      </c>
      <c r="AE1068" s="21" t="str">
        <f t="shared" si="306"/>
        <v>2/13/15:00</v>
      </c>
    </row>
    <row r="1069" spans="2:31">
      <c r="B1069" s="37">
        <v>2</v>
      </c>
      <c r="C1069" s="38">
        <v>13</v>
      </c>
      <c r="D1069" s="39">
        <v>16</v>
      </c>
      <c r="E1069" s="17">
        <v>-5.6</v>
      </c>
      <c r="F1069" s="17">
        <v>234</v>
      </c>
      <c r="G1069" s="17">
        <v>125</v>
      </c>
      <c r="H1069" s="37">
        <f t="shared" si="294"/>
        <v>21.92</v>
      </c>
      <c r="I1069" s="37">
        <f>IF(H1069&lt;'Roof Calculator'!$G$8, 1, 0)</f>
        <v>1</v>
      </c>
      <c r="J1069" s="37">
        <f>IF(H1069&gt;='Roof Calculator'!$G$8, 1, 0)</f>
        <v>0</v>
      </c>
      <c r="K1069" s="37">
        <f t="shared" si="295"/>
        <v>21.92</v>
      </c>
      <c r="L1069" s="37">
        <f t="shared" si="296"/>
        <v>0</v>
      </c>
      <c r="M1069" s="37">
        <v>0</v>
      </c>
      <c r="N1069" s="37">
        <f t="shared" si="297"/>
        <v>234</v>
      </c>
      <c r="O1069" s="37">
        <v>0</v>
      </c>
      <c r="P1069" s="37">
        <v>0</v>
      </c>
      <c r="Q1069" s="21">
        <f t="shared" si="298"/>
        <v>39.790999999999997</v>
      </c>
      <c r="R1069" s="21">
        <f t="shared" si="307"/>
        <v>44.624999999999645</v>
      </c>
      <c r="S1069" s="21">
        <f t="shared" si="308"/>
        <v>-13.486428668325583</v>
      </c>
      <c r="T1069" s="21">
        <f t="shared" si="299"/>
        <v>86.147999999999996</v>
      </c>
      <c r="U1069" s="37">
        <f>VLOOKUP(Time_Zone, 'LSTM LookUp'!$B$5:$D$8, 3, FALSE)</f>
        <v>-75</v>
      </c>
      <c r="V1069" s="21">
        <f t="shared" si="309"/>
        <v>-14.596058169977804</v>
      </c>
      <c r="W1069" s="21">
        <f t="shared" si="300"/>
        <v>217.49898545750551</v>
      </c>
      <c r="X1069" s="21">
        <f t="shared" si="301"/>
        <v>-92.75669631429443</v>
      </c>
      <c r="Y1069" s="21">
        <f t="shared" si="302"/>
        <v>141.24330368570557</v>
      </c>
      <c r="Z1069" s="21">
        <f t="shared" si="310"/>
        <v>44.771660365628705</v>
      </c>
      <c r="AA1069" s="21">
        <f t="shared" si="303"/>
        <v>44.771660365628705</v>
      </c>
      <c r="AB1069" s="21">
        <f t="shared" si="304"/>
        <v>0</v>
      </c>
      <c r="AC1069" s="21">
        <f t="shared" si="305"/>
        <v>0</v>
      </c>
      <c r="AD1069" s="21">
        <f t="shared" si="311"/>
        <v>0</v>
      </c>
      <c r="AE1069" s="21" t="str">
        <f t="shared" si="306"/>
        <v>2/13/16:00</v>
      </c>
    </row>
    <row r="1070" spans="2:31">
      <c r="B1070" s="37">
        <v>2</v>
      </c>
      <c r="C1070" s="38">
        <v>13</v>
      </c>
      <c r="D1070" s="39">
        <v>17</v>
      </c>
      <c r="E1070" s="17">
        <v>-5.6</v>
      </c>
      <c r="F1070" s="17">
        <v>169</v>
      </c>
      <c r="G1070" s="17">
        <v>145</v>
      </c>
      <c r="H1070" s="37">
        <f t="shared" si="294"/>
        <v>21.92</v>
      </c>
      <c r="I1070" s="37">
        <f>IF(H1070&lt;'Roof Calculator'!$G$8, 1, 0)</f>
        <v>1</v>
      </c>
      <c r="J1070" s="37">
        <f>IF(H1070&gt;='Roof Calculator'!$G$8, 1, 0)</f>
        <v>0</v>
      </c>
      <c r="K1070" s="37">
        <f t="shared" si="295"/>
        <v>21.92</v>
      </c>
      <c r="L1070" s="37">
        <f t="shared" si="296"/>
        <v>0</v>
      </c>
      <c r="M1070" s="37">
        <v>0</v>
      </c>
      <c r="N1070" s="37">
        <f t="shared" si="297"/>
        <v>169</v>
      </c>
      <c r="O1070" s="37">
        <v>0</v>
      </c>
      <c r="P1070" s="37">
        <v>0</v>
      </c>
      <c r="Q1070" s="21">
        <f t="shared" si="298"/>
        <v>39.790999999999997</v>
      </c>
      <c r="R1070" s="21">
        <f t="shared" si="307"/>
        <v>44.666666666666309</v>
      </c>
      <c r="S1070" s="21">
        <f t="shared" si="308"/>
        <v>-13.472798397368171</v>
      </c>
      <c r="T1070" s="21">
        <f t="shared" si="299"/>
        <v>86.147999999999996</v>
      </c>
      <c r="U1070" s="37">
        <f>VLOOKUP(Time_Zone, 'LSTM LookUp'!$B$5:$D$8, 3, FALSE)</f>
        <v>-75</v>
      </c>
      <c r="V1070" s="21">
        <f t="shared" si="309"/>
        <v>-14.595650963035157</v>
      </c>
      <c r="W1070" s="21">
        <f t="shared" si="300"/>
        <v>232.49908725924118</v>
      </c>
      <c r="X1070" s="21">
        <f t="shared" si="301"/>
        <v>-87.580942952199862</v>
      </c>
      <c r="Y1070" s="21">
        <f t="shared" si="302"/>
        <v>81.419057047800138</v>
      </c>
      <c r="Z1070" s="21">
        <f t="shared" si="310"/>
        <v>25.808419049339843</v>
      </c>
      <c r="AA1070" s="21">
        <f t="shared" si="303"/>
        <v>25.808419049339843</v>
      </c>
      <c r="AB1070" s="21">
        <f t="shared" si="304"/>
        <v>0</v>
      </c>
      <c r="AC1070" s="21">
        <f t="shared" si="305"/>
        <v>0</v>
      </c>
      <c r="AD1070" s="21">
        <f t="shared" si="311"/>
        <v>0</v>
      </c>
      <c r="AE1070" s="21" t="str">
        <f t="shared" si="306"/>
        <v>2/13/17:00</v>
      </c>
    </row>
    <row r="1071" spans="2:31">
      <c r="B1071" s="37">
        <v>2</v>
      </c>
      <c r="C1071" s="38">
        <v>13</v>
      </c>
      <c r="D1071" s="39">
        <v>18</v>
      </c>
      <c r="E1071" s="17">
        <v>-4.4000000000000004</v>
      </c>
      <c r="F1071" s="17">
        <v>60</v>
      </c>
      <c r="G1071" s="17">
        <v>46</v>
      </c>
      <c r="H1071" s="37">
        <f t="shared" si="294"/>
        <v>24.08</v>
      </c>
      <c r="I1071" s="37">
        <f>IF(H1071&lt;'Roof Calculator'!$G$8, 1, 0)</f>
        <v>1</v>
      </c>
      <c r="J1071" s="37">
        <f>IF(H1071&gt;='Roof Calculator'!$G$8, 1, 0)</f>
        <v>0</v>
      </c>
      <c r="K1071" s="37">
        <f t="shared" si="295"/>
        <v>24.08</v>
      </c>
      <c r="L1071" s="37">
        <f t="shared" si="296"/>
        <v>0</v>
      </c>
      <c r="M1071" s="37">
        <v>0</v>
      </c>
      <c r="N1071" s="37">
        <f t="shared" si="297"/>
        <v>60</v>
      </c>
      <c r="O1071" s="37">
        <v>0</v>
      </c>
      <c r="P1071" s="37">
        <v>0</v>
      </c>
      <c r="Q1071" s="21">
        <f t="shared" si="298"/>
        <v>39.790999999999997</v>
      </c>
      <c r="R1071" s="21">
        <f t="shared" si="307"/>
        <v>44.708333333332973</v>
      </c>
      <c r="S1071" s="21">
        <f t="shared" si="308"/>
        <v>-13.459161841754099</v>
      </c>
      <c r="T1071" s="21">
        <f t="shared" si="299"/>
        <v>86.147999999999996</v>
      </c>
      <c r="U1071" s="37">
        <f>VLOOKUP(Time_Zone, 'LSTM LookUp'!$B$5:$D$8, 3, FALSE)</f>
        <v>-75</v>
      </c>
      <c r="V1071" s="21">
        <f t="shared" si="309"/>
        <v>-14.59522178687439</v>
      </c>
      <c r="W1071" s="21">
        <f t="shared" si="300"/>
        <v>247.4991945532814</v>
      </c>
      <c r="X1071" s="21">
        <f t="shared" si="301"/>
        <v>-20.007273058513164</v>
      </c>
      <c r="Y1071" s="21">
        <f t="shared" si="302"/>
        <v>39.992726941486836</v>
      </c>
      <c r="Z1071" s="21">
        <f t="shared" si="310"/>
        <v>12.676995942433397</v>
      </c>
      <c r="AA1071" s="21">
        <f t="shared" si="303"/>
        <v>12.676995942433397</v>
      </c>
      <c r="AB1071" s="21">
        <f t="shared" si="304"/>
        <v>0</v>
      </c>
      <c r="AC1071" s="21">
        <f t="shared" si="305"/>
        <v>0</v>
      </c>
      <c r="AD1071" s="21">
        <f t="shared" si="311"/>
        <v>0</v>
      </c>
      <c r="AE1071" s="21" t="str">
        <f t="shared" si="306"/>
        <v>2/13/18:00</v>
      </c>
    </row>
    <row r="1072" spans="2:31">
      <c r="B1072" s="37">
        <v>2</v>
      </c>
      <c r="C1072" s="38">
        <v>13</v>
      </c>
      <c r="D1072" s="39">
        <v>19</v>
      </c>
      <c r="E1072" s="17">
        <v>-3.9</v>
      </c>
      <c r="F1072" s="17">
        <v>0</v>
      </c>
      <c r="G1072" s="17">
        <v>0</v>
      </c>
      <c r="H1072" s="37">
        <f t="shared" si="294"/>
        <v>24.98</v>
      </c>
      <c r="I1072" s="37">
        <f>IF(H1072&lt;'Roof Calculator'!$G$8, 1, 0)</f>
        <v>1</v>
      </c>
      <c r="J1072" s="37">
        <f>IF(H1072&gt;='Roof Calculator'!$G$8, 1, 0)</f>
        <v>0</v>
      </c>
      <c r="K1072" s="37">
        <f t="shared" si="295"/>
        <v>24.98</v>
      </c>
      <c r="L1072" s="37">
        <f t="shared" si="296"/>
        <v>0</v>
      </c>
      <c r="M1072" s="37">
        <v>0</v>
      </c>
      <c r="N1072" s="37">
        <f t="shared" si="297"/>
        <v>0</v>
      </c>
      <c r="O1072" s="37">
        <v>0</v>
      </c>
      <c r="P1072" s="37">
        <v>0</v>
      </c>
      <c r="Q1072" s="21">
        <f t="shared" si="298"/>
        <v>39.790999999999997</v>
      </c>
      <c r="R1072" s="21">
        <f t="shared" si="307"/>
        <v>44.749999999999638</v>
      </c>
      <c r="S1072" s="21">
        <f t="shared" si="308"/>
        <v>-13.445519008800243</v>
      </c>
      <c r="T1072" s="21">
        <f t="shared" si="299"/>
        <v>86.147999999999996</v>
      </c>
      <c r="U1072" s="37">
        <f>VLOOKUP(Time_Zone, 'LSTM LookUp'!$B$5:$D$8, 3, FALSE)</f>
        <v>-75</v>
      </c>
      <c r="V1072" s="21">
        <f t="shared" si="309"/>
        <v>-14.594770648603012</v>
      </c>
      <c r="W1072" s="21">
        <f t="shared" si="300"/>
        <v>262.49930733784925</v>
      </c>
      <c r="X1072" s="21">
        <f t="shared" si="301"/>
        <v>0</v>
      </c>
      <c r="Y1072" s="21">
        <f t="shared" si="302"/>
        <v>0</v>
      </c>
      <c r="Z1072" s="21">
        <f t="shared" si="310"/>
        <v>0</v>
      </c>
      <c r="AA1072" s="21">
        <f t="shared" si="303"/>
        <v>0</v>
      </c>
      <c r="AB1072" s="21">
        <f t="shared" si="304"/>
        <v>0</v>
      </c>
      <c r="AC1072" s="21">
        <f t="shared" si="305"/>
        <v>0</v>
      </c>
      <c r="AD1072" s="21">
        <f t="shared" si="311"/>
        <v>0</v>
      </c>
      <c r="AE1072" s="21" t="str">
        <f t="shared" si="306"/>
        <v>2/13/19:00</v>
      </c>
    </row>
    <row r="1073" spans="2:31">
      <c r="B1073" s="37">
        <v>2</v>
      </c>
      <c r="C1073" s="38">
        <v>13</v>
      </c>
      <c r="D1073" s="39">
        <v>20</v>
      </c>
      <c r="E1073" s="17">
        <v>-3.9</v>
      </c>
      <c r="F1073" s="17">
        <v>0</v>
      </c>
      <c r="G1073" s="17">
        <v>0</v>
      </c>
      <c r="H1073" s="37">
        <f t="shared" si="294"/>
        <v>24.98</v>
      </c>
      <c r="I1073" s="37">
        <f>IF(H1073&lt;'Roof Calculator'!$G$8, 1, 0)</f>
        <v>1</v>
      </c>
      <c r="J1073" s="37">
        <f>IF(H1073&gt;='Roof Calculator'!$G$8, 1, 0)</f>
        <v>0</v>
      </c>
      <c r="K1073" s="37">
        <f t="shared" si="295"/>
        <v>24.98</v>
      </c>
      <c r="L1073" s="37">
        <f t="shared" si="296"/>
        <v>0</v>
      </c>
      <c r="M1073" s="37">
        <v>0</v>
      </c>
      <c r="N1073" s="37">
        <f t="shared" si="297"/>
        <v>0</v>
      </c>
      <c r="O1073" s="37">
        <v>0</v>
      </c>
      <c r="P1073" s="37">
        <v>0</v>
      </c>
      <c r="Q1073" s="21">
        <f t="shared" si="298"/>
        <v>39.790999999999997</v>
      </c>
      <c r="R1073" s="21">
        <f t="shared" si="307"/>
        <v>44.791666666666302</v>
      </c>
      <c r="S1073" s="21">
        <f t="shared" si="308"/>
        <v>-13.431869905823762</v>
      </c>
      <c r="T1073" s="21">
        <f t="shared" si="299"/>
        <v>86.147999999999996</v>
      </c>
      <c r="U1073" s="37">
        <f>VLOOKUP(Time_Zone, 'LSTM LookUp'!$B$5:$D$8, 3, FALSE)</f>
        <v>-75</v>
      </c>
      <c r="V1073" s="21">
        <f t="shared" si="309"/>
        <v>-14.594297555369595</v>
      </c>
      <c r="W1073" s="21">
        <f t="shared" si="300"/>
        <v>277.49942561115756</v>
      </c>
      <c r="X1073" s="21">
        <f t="shared" si="301"/>
        <v>0</v>
      </c>
      <c r="Y1073" s="21">
        <f t="shared" si="302"/>
        <v>0</v>
      </c>
      <c r="Z1073" s="21">
        <f t="shared" si="310"/>
        <v>0</v>
      </c>
      <c r="AA1073" s="21">
        <f t="shared" si="303"/>
        <v>0</v>
      </c>
      <c r="AB1073" s="21">
        <f t="shared" si="304"/>
        <v>0</v>
      </c>
      <c r="AC1073" s="21">
        <f t="shared" si="305"/>
        <v>0</v>
      </c>
      <c r="AD1073" s="21">
        <f t="shared" si="311"/>
        <v>0</v>
      </c>
      <c r="AE1073" s="21" t="str">
        <f t="shared" si="306"/>
        <v>2/13/20:00</v>
      </c>
    </row>
    <row r="1074" spans="2:31">
      <c r="B1074" s="37">
        <v>2</v>
      </c>
      <c r="C1074" s="38">
        <v>13</v>
      </c>
      <c r="D1074" s="39">
        <v>21</v>
      </c>
      <c r="E1074" s="17">
        <v>-4.4000000000000004</v>
      </c>
      <c r="F1074" s="17">
        <v>0</v>
      </c>
      <c r="G1074" s="17">
        <v>0</v>
      </c>
      <c r="H1074" s="37">
        <f t="shared" si="294"/>
        <v>24.08</v>
      </c>
      <c r="I1074" s="37">
        <f>IF(H1074&lt;'Roof Calculator'!$G$8, 1, 0)</f>
        <v>1</v>
      </c>
      <c r="J1074" s="37">
        <f>IF(H1074&gt;='Roof Calculator'!$G$8, 1, 0)</f>
        <v>0</v>
      </c>
      <c r="K1074" s="37">
        <f t="shared" si="295"/>
        <v>24.08</v>
      </c>
      <c r="L1074" s="37">
        <f t="shared" si="296"/>
        <v>0</v>
      </c>
      <c r="M1074" s="37">
        <v>0</v>
      </c>
      <c r="N1074" s="37">
        <f t="shared" si="297"/>
        <v>0</v>
      </c>
      <c r="O1074" s="37">
        <v>0</v>
      </c>
      <c r="P1074" s="37">
        <v>0</v>
      </c>
      <c r="Q1074" s="21">
        <f t="shared" si="298"/>
        <v>39.790999999999997</v>
      </c>
      <c r="R1074" s="21">
        <f t="shared" si="307"/>
        <v>44.833333333332966</v>
      </c>
      <c r="S1074" s="21">
        <f t="shared" si="308"/>
        <v>-13.41821454014207</v>
      </c>
      <c r="T1074" s="21">
        <f t="shared" si="299"/>
        <v>86.147999999999996</v>
      </c>
      <c r="U1074" s="37">
        <f>VLOOKUP(Time_Zone, 'LSTM LookUp'!$B$5:$D$8, 3, FALSE)</f>
        <v>-75</v>
      </c>
      <c r="V1074" s="21">
        <f t="shared" si="309"/>
        <v>-14.593802514363716</v>
      </c>
      <c r="W1074" s="21">
        <f t="shared" si="300"/>
        <v>292.4995493714091</v>
      </c>
      <c r="X1074" s="21">
        <f t="shared" si="301"/>
        <v>0</v>
      </c>
      <c r="Y1074" s="21">
        <f t="shared" si="302"/>
        <v>0</v>
      </c>
      <c r="Z1074" s="21">
        <f t="shared" si="310"/>
        <v>0</v>
      </c>
      <c r="AA1074" s="21">
        <f t="shared" si="303"/>
        <v>0</v>
      </c>
      <c r="AB1074" s="21">
        <f t="shared" si="304"/>
        <v>0</v>
      </c>
      <c r="AC1074" s="21">
        <f t="shared" si="305"/>
        <v>0</v>
      </c>
      <c r="AD1074" s="21">
        <f t="shared" si="311"/>
        <v>0</v>
      </c>
      <c r="AE1074" s="21" t="str">
        <f t="shared" si="306"/>
        <v>2/13/21:00</v>
      </c>
    </row>
    <row r="1075" spans="2:31">
      <c r="B1075" s="37">
        <v>2</v>
      </c>
      <c r="C1075" s="38">
        <v>13</v>
      </c>
      <c r="D1075" s="39">
        <v>22</v>
      </c>
      <c r="E1075" s="17">
        <v>-3.9</v>
      </c>
      <c r="F1075" s="17">
        <v>0</v>
      </c>
      <c r="G1075" s="17">
        <v>0</v>
      </c>
      <c r="H1075" s="37">
        <f t="shared" si="294"/>
        <v>24.98</v>
      </c>
      <c r="I1075" s="37">
        <f>IF(H1075&lt;'Roof Calculator'!$G$8, 1, 0)</f>
        <v>1</v>
      </c>
      <c r="J1075" s="37">
        <f>IF(H1075&gt;='Roof Calculator'!$G$8, 1, 0)</f>
        <v>0</v>
      </c>
      <c r="K1075" s="37">
        <f t="shared" si="295"/>
        <v>24.98</v>
      </c>
      <c r="L1075" s="37">
        <f t="shared" si="296"/>
        <v>0</v>
      </c>
      <c r="M1075" s="37">
        <v>0</v>
      </c>
      <c r="N1075" s="37">
        <f t="shared" si="297"/>
        <v>0</v>
      </c>
      <c r="O1075" s="37">
        <v>0</v>
      </c>
      <c r="P1075" s="37">
        <v>0</v>
      </c>
      <c r="Q1075" s="21">
        <f t="shared" si="298"/>
        <v>39.790999999999997</v>
      </c>
      <c r="R1075" s="21">
        <f t="shared" si="307"/>
        <v>44.874999999999631</v>
      </c>
      <c r="S1075" s="21">
        <f t="shared" si="308"/>
        <v>-13.404552919072874</v>
      </c>
      <c r="T1075" s="21">
        <f t="shared" si="299"/>
        <v>86.147999999999996</v>
      </c>
      <c r="U1075" s="37">
        <f>VLOOKUP(Time_Zone, 'LSTM LookUp'!$B$5:$D$8, 3, FALSE)</f>
        <v>-75</v>
      </c>
      <c r="V1075" s="21">
        <f t="shared" si="309"/>
        <v>-14.593285532815965</v>
      </c>
      <c r="W1075" s="21">
        <f t="shared" si="300"/>
        <v>307.49967861679602</v>
      </c>
      <c r="X1075" s="21">
        <f t="shared" si="301"/>
        <v>0</v>
      </c>
      <c r="Y1075" s="21">
        <f t="shared" si="302"/>
        <v>0</v>
      </c>
      <c r="Z1075" s="21">
        <f t="shared" si="310"/>
        <v>0</v>
      </c>
      <c r="AA1075" s="21">
        <f t="shared" si="303"/>
        <v>0</v>
      </c>
      <c r="AB1075" s="21">
        <f t="shared" si="304"/>
        <v>0</v>
      </c>
      <c r="AC1075" s="21">
        <f t="shared" si="305"/>
        <v>0</v>
      </c>
      <c r="AD1075" s="21">
        <f t="shared" si="311"/>
        <v>0</v>
      </c>
      <c r="AE1075" s="21" t="str">
        <f t="shared" si="306"/>
        <v>2/13/22:00</v>
      </c>
    </row>
    <row r="1076" spans="2:31">
      <c r="B1076" s="37">
        <v>2</v>
      </c>
      <c r="C1076" s="38">
        <v>13</v>
      </c>
      <c r="D1076" s="39">
        <v>23</v>
      </c>
      <c r="E1076" s="17">
        <v>-3.9</v>
      </c>
      <c r="F1076" s="17">
        <v>0</v>
      </c>
      <c r="G1076" s="17">
        <v>0</v>
      </c>
      <c r="H1076" s="37">
        <f t="shared" si="294"/>
        <v>24.98</v>
      </c>
      <c r="I1076" s="37">
        <f>IF(H1076&lt;'Roof Calculator'!$G$8, 1, 0)</f>
        <v>1</v>
      </c>
      <c r="J1076" s="37">
        <f>IF(H1076&gt;='Roof Calculator'!$G$8, 1, 0)</f>
        <v>0</v>
      </c>
      <c r="K1076" s="37">
        <f t="shared" si="295"/>
        <v>24.98</v>
      </c>
      <c r="L1076" s="37">
        <f t="shared" si="296"/>
        <v>0</v>
      </c>
      <c r="M1076" s="37">
        <v>0</v>
      </c>
      <c r="N1076" s="37">
        <f t="shared" si="297"/>
        <v>0</v>
      </c>
      <c r="O1076" s="37">
        <v>0</v>
      </c>
      <c r="P1076" s="37">
        <v>0</v>
      </c>
      <c r="Q1076" s="21">
        <f t="shared" si="298"/>
        <v>39.790999999999997</v>
      </c>
      <c r="R1076" s="21">
        <f t="shared" si="307"/>
        <v>44.916666666666295</v>
      </c>
      <c r="S1076" s="21">
        <f t="shared" si="308"/>
        <v>-13.390885049934123</v>
      </c>
      <c r="T1076" s="21">
        <f t="shared" si="299"/>
        <v>86.147999999999996</v>
      </c>
      <c r="U1076" s="37">
        <f>VLOOKUP(Time_Zone, 'LSTM LookUp'!$B$5:$D$8, 3, FALSE)</f>
        <v>-75</v>
      </c>
      <c r="V1076" s="21">
        <f t="shared" si="309"/>
        <v>-14.592746617997918</v>
      </c>
      <c r="W1076" s="21">
        <f t="shared" si="300"/>
        <v>322.49981334550057</v>
      </c>
      <c r="X1076" s="21">
        <f t="shared" si="301"/>
        <v>0</v>
      </c>
      <c r="Y1076" s="21">
        <f t="shared" si="302"/>
        <v>0</v>
      </c>
      <c r="Z1076" s="21">
        <f t="shared" si="310"/>
        <v>0</v>
      </c>
      <c r="AA1076" s="21">
        <f t="shared" si="303"/>
        <v>0</v>
      </c>
      <c r="AB1076" s="21">
        <f t="shared" si="304"/>
        <v>0</v>
      </c>
      <c r="AC1076" s="21">
        <f t="shared" si="305"/>
        <v>0</v>
      </c>
      <c r="AD1076" s="21">
        <f t="shared" si="311"/>
        <v>0</v>
      </c>
      <c r="AE1076" s="21" t="str">
        <f t="shared" si="306"/>
        <v>2/13/23:00</v>
      </c>
    </row>
    <row r="1077" spans="2:31">
      <c r="B1077" s="37">
        <v>2</v>
      </c>
      <c r="C1077" s="38">
        <v>13</v>
      </c>
      <c r="D1077" s="39">
        <v>24</v>
      </c>
      <c r="E1077" s="17">
        <v>-3.9</v>
      </c>
      <c r="F1077" s="17">
        <v>0</v>
      </c>
      <c r="G1077" s="17">
        <v>0</v>
      </c>
      <c r="H1077" s="37">
        <f t="shared" si="294"/>
        <v>24.98</v>
      </c>
      <c r="I1077" s="37">
        <f>IF(H1077&lt;'Roof Calculator'!$G$8, 1, 0)</f>
        <v>1</v>
      </c>
      <c r="J1077" s="37">
        <f>IF(H1077&gt;='Roof Calculator'!$G$8, 1, 0)</f>
        <v>0</v>
      </c>
      <c r="K1077" s="37">
        <f t="shared" si="295"/>
        <v>24.98</v>
      </c>
      <c r="L1077" s="37">
        <f t="shared" si="296"/>
        <v>0</v>
      </c>
      <c r="M1077" s="37">
        <v>0</v>
      </c>
      <c r="N1077" s="37">
        <f t="shared" si="297"/>
        <v>0</v>
      </c>
      <c r="O1077" s="37">
        <v>0</v>
      </c>
      <c r="P1077" s="37">
        <v>0</v>
      </c>
      <c r="Q1077" s="21">
        <f t="shared" si="298"/>
        <v>39.790999999999997</v>
      </c>
      <c r="R1077" s="21">
        <f t="shared" si="307"/>
        <v>44.958333333332959</v>
      </c>
      <c r="S1077" s="21">
        <f t="shared" si="308"/>
        <v>-13.377210940044041</v>
      </c>
      <c r="T1077" s="21">
        <f t="shared" si="299"/>
        <v>86.147999999999996</v>
      </c>
      <c r="U1077" s="37">
        <f>VLOOKUP(Time_Zone, 'LSTM LookUp'!$B$5:$D$8, 3, FALSE)</f>
        <v>-75</v>
      </c>
      <c r="V1077" s="21">
        <f t="shared" si="309"/>
        <v>-14.592185777222126</v>
      </c>
      <c r="W1077" s="21">
        <f t="shared" si="300"/>
        <v>337.49995355569456</v>
      </c>
      <c r="X1077" s="21">
        <f t="shared" si="301"/>
        <v>0</v>
      </c>
      <c r="Y1077" s="21">
        <f t="shared" si="302"/>
        <v>0</v>
      </c>
      <c r="Z1077" s="21">
        <f t="shared" si="310"/>
        <v>0</v>
      </c>
      <c r="AA1077" s="21">
        <f t="shared" si="303"/>
        <v>0</v>
      </c>
      <c r="AB1077" s="21">
        <f t="shared" si="304"/>
        <v>0</v>
      </c>
      <c r="AC1077" s="21">
        <f t="shared" si="305"/>
        <v>0</v>
      </c>
      <c r="AD1077" s="21">
        <f t="shared" si="311"/>
        <v>0</v>
      </c>
      <c r="AE1077" s="21" t="str">
        <f t="shared" si="306"/>
        <v>2/13/24:00</v>
      </c>
    </row>
    <row r="1078" spans="2:31">
      <c r="B1078" s="37">
        <v>2</v>
      </c>
      <c r="C1078" s="38">
        <v>14</v>
      </c>
      <c r="D1078" s="39">
        <v>1</v>
      </c>
      <c r="E1078" s="17">
        <v>-3.9</v>
      </c>
      <c r="F1078" s="17">
        <v>0</v>
      </c>
      <c r="G1078" s="17">
        <v>0</v>
      </c>
      <c r="H1078" s="37">
        <f t="shared" si="294"/>
        <v>24.98</v>
      </c>
      <c r="I1078" s="37">
        <f>IF(H1078&lt;'Roof Calculator'!$G$8, 1, 0)</f>
        <v>1</v>
      </c>
      <c r="J1078" s="37">
        <f>IF(H1078&gt;='Roof Calculator'!$G$8, 1, 0)</f>
        <v>0</v>
      </c>
      <c r="K1078" s="37">
        <f t="shared" si="295"/>
        <v>24.98</v>
      </c>
      <c r="L1078" s="37">
        <f t="shared" si="296"/>
        <v>0</v>
      </c>
      <c r="M1078" s="37">
        <v>0</v>
      </c>
      <c r="N1078" s="37">
        <f t="shared" si="297"/>
        <v>0</v>
      </c>
      <c r="O1078" s="37">
        <v>0</v>
      </c>
      <c r="P1078" s="37">
        <v>0</v>
      </c>
      <c r="Q1078" s="21">
        <f t="shared" si="298"/>
        <v>39.790999999999997</v>
      </c>
      <c r="R1078" s="21">
        <f t="shared" si="307"/>
        <v>44.999999999999623</v>
      </c>
      <c r="S1078" s="21">
        <f t="shared" si="308"/>
        <v>-13.363530596721102</v>
      </c>
      <c r="T1078" s="21">
        <f t="shared" si="299"/>
        <v>86.147999999999996</v>
      </c>
      <c r="U1078" s="37">
        <f>VLOOKUP(Time_Zone, 'LSTM LookUp'!$B$5:$D$8, 3, FALSE)</f>
        <v>-75</v>
      </c>
      <c r="V1078" s="21">
        <f t="shared" si="309"/>
        <v>-14.591603017842083</v>
      </c>
      <c r="W1078" s="21">
        <f t="shared" si="300"/>
        <v>-7.4999007544605334</v>
      </c>
      <c r="X1078" s="21">
        <f t="shared" si="301"/>
        <v>0</v>
      </c>
      <c r="Y1078" s="21">
        <f t="shared" si="302"/>
        <v>0</v>
      </c>
      <c r="Z1078" s="21">
        <f t="shared" si="310"/>
        <v>0</v>
      </c>
      <c r="AA1078" s="21">
        <f t="shared" si="303"/>
        <v>0</v>
      </c>
      <c r="AB1078" s="21">
        <f t="shared" si="304"/>
        <v>0</v>
      </c>
      <c r="AC1078" s="21">
        <f t="shared" si="305"/>
        <v>0</v>
      </c>
      <c r="AD1078" s="21">
        <f t="shared" si="311"/>
        <v>0</v>
      </c>
      <c r="AE1078" s="21" t="str">
        <f t="shared" si="306"/>
        <v>2/14/1:00</v>
      </c>
    </row>
    <row r="1079" spans="2:31">
      <c r="B1079" s="37">
        <v>2</v>
      </c>
      <c r="C1079" s="38">
        <v>14</v>
      </c>
      <c r="D1079" s="39">
        <v>2</v>
      </c>
      <c r="E1079" s="17">
        <v>-3.9</v>
      </c>
      <c r="F1079" s="17">
        <v>0</v>
      </c>
      <c r="G1079" s="17">
        <v>0</v>
      </c>
      <c r="H1079" s="37">
        <f t="shared" si="294"/>
        <v>24.98</v>
      </c>
      <c r="I1079" s="37">
        <f>IF(H1079&lt;'Roof Calculator'!$G$8, 1, 0)</f>
        <v>1</v>
      </c>
      <c r="J1079" s="37">
        <f>IF(H1079&gt;='Roof Calculator'!$G$8, 1, 0)</f>
        <v>0</v>
      </c>
      <c r="K1079" s="37">
        <f t="shared" si="295"/>
        <v>24.98</v>
      </c>
      <c r="L1079" s="37">
        <f t="shared" si="296"/>
        <v>0</v>
      </c>
      <c r="M1079" s="37">
        <v>0</v>
      </c>
      <c r="N1079" s="37">
        <f t="shared" si="297"/>
        <v>0</v>
      </c>
      <c r="O1079" s="37">
        <v>0</v>
      </c>
      <c r="P1079" s="37">
        <v>0</v>
      </c>
      <c r="Q1079" s="21">
        <f t="shared" si="298"/>
        <v>39.790999999999997</v>
      </c>
      <c r="R1079" s="21">
        <f t="shared" si="307"/>
        <v>45.041666666666288</v>
      </c>
      <c r="S1079" s="21">
        <f t="shared" si="308"/>
        <v>-13.349844027284041</v>
      </c>
      <c r="T1079" s="21">
        <f t="shared" si="299"/>
        <v>86.147999999999996</v>
      </c>
      <c r="U1079" s="37">
        <f>VLOOKUP(Time_Zone, 'LSTM LookUp'!$B$5:$D$8, 3, FALSE)</f>
        <v>-75</v>
      </c>
      <c r="V1079" s="21">
        <f t="shared" si="309"/>
        <v>-14.590998347252217</v>
      </c>
      <c r="W1079" s="21">
        <f t="shared" si="300"/>
        <v>7.500250413186933</v>
      </c>
      <c r="X1079" s="21">
        <f t="shared" si="301"/>
        <v>0</v>
      </c>
      <c r="Y1079" s="21">
        <f t="shared" si="302"/>
        <v>0</v>
      </c>
      <c r="Z1079" s="21">
        <f t="shared" si="310"/>
        <v>0</v>
      </c>
      <c r="AA1079" s="21">
        <f t="shared" si="303"/>
        <v>0</v>
      </c>
      <c r="AB1079" s="21">
        <f t="shared" si="304"/>
        <v>0</v>
      </c>
      <c r="AC1079" s="21">
        <f t="shared" si="305"/>
        <v>0</v>
      </c>
      <c r="AD1079" s="21">
        <f t="shared" si="311"/>
        <v>0</v>
      </c>
      <c r="AE1079" s="21" t="str">
        <f t="shared" si="306"/>
        <v>2/14/2:00</v>
      </c>
    </row>
    <row r="1080" spans="2:31">
      <c r="B1080" s="37">
        <v>2</v>
      </c>
      <c r="C1080" s="38">
        <v>14</v>
      </c>
      <c r="D1080" s="39">
        <v>3</v>
      </c>
      <c r="E1080" s="17">
        <v>-5</v>
      </c>
      <c r="F1080" s="17">
        <v>0</v>
      </c>
      <c r="G1080" s="17">
        <v>0</v>
      </c>
      <c r="H1080" s="37">
        <f t="shared" si="294"/>
        <v>23</v>
      </c>
      <c r="I1080" s="37">
        <f>IF(H1080&lt;'Roof Calculator'!$G$8, 1, 0)</f>
        <v>1</v>
      </c>
      <c r="J1080" s="37">
        <f>IF(H1080&gt;='Roof Calculator'!$G$8, 1, 0)</f>
        <v>0</v>
      </c>
      <c r="K1080" s="37">
        <f t="shared" si="295"/>
        <v>23</v>
      </c>
      <c r="L1080" s="37">
        <f t="shared" si="296"/>
        <v>0</v>
      </c>
      <c r="M1080" s="37">
        <v>0</v>
      </c>
      <c r="N1080" s="37">
        <f t="shared" si="297"/>
        <v>0</v>
      </c>
      <c r="O1080" s="37">
        <v>0</v>
      </c>
      <c r="P1080" s="37">
        <v>0</v>
      </c>
      <c r="Q1080" s="21">
        <f t="shared" si="298"/>
        <v>39.790999999999997</v>
      </c>
      <c r="R1080" s="21">
        <f t="shared" si="307"/>
        <v>45.083333333332952</v>
      </c>
      <c r="S1080" s="21">
        <f t="shared" si="308"/>
        <v>-13.336151239051825</v>
      </c>
      <c r="T1080" s="21">
        <f t="shared" si="299"/>
        <v>86.147999999999996</v>
      </c>
      <c r="U1080" s="37">
        <f>VLOOKUP(Time_Zone, 'LSTM LookUp'!$B$5:$D$8, 3, FALSE)</f>
        <v>-75</v>
      </c>
      <c r="V1080" s="21">
        <f t="shared" si="309"/>
        <v>-14.590371772887876</v>
      </c>
      <c r="W1080" s="21">
        <f t="shared" si="300"/>
        <v>22.500407056778016</v>
      </c>
      <c r="X1080" s="21">
        <f t="shared" si="301"/>
        <v>0</v>
      </c>
      <c r="Y1080" s="21">
        <f t="shared" si="302"/>
        <v>0</v>
      </c>
      <c r="Z1080" s="21">
        <f t="shared" si="310"/>
        <v>0</v>
      </c>
      <c r="AA1080" s="21">
        <f t="shared" si="303"/>
        <v>0</v>
      </c>
      <c r="AB1080" s="21">
        <f t="shared" si="304"/>
        <v>0</v>
      </c>
      <c r="AC1080" s="21">
        <f t="shared" si="305"/>
        <v>0</v>
      </c>
      <c r="AD1080" s="21">
        <f t="shared" si="311"/>
        <v>0</v>
      </c>
      <c r="AE1080" s="21" t="str">
        <f t="shared" si="306"/>
        <v>2/14/3:00</v>
      </c>
    </row>
    <row r="1081" spans="2:31">
      <c r="B1081" s="37">
        <v>2</v>
      </c>
      <c r="C1081" s="38">
        <v>14</v>
      </c>
      <c r="D1081" s="39">
        <v>4</v>
      </c>
      <c r="E1081" s="17">
        <v>-5.6</v>
      </c>
      <c r="F1081" s="17">
        <v>0</v>
      </c>
      <c r="G1081" s="17">
        <v>0</v>
      </c>
      <c r="H1081" s="37">
        <f t="shared" si="294"/>
        <v>21.92</v>
      </c>
      <c r="I1081" s="37">
        <f>IF(H1081&lt;'Roof Calculator'!$G$8, 1, 0)</f>
        <v>1</v>
      </c>
      <c r="J1081" s="37">
        <f>IF(H1081&gt;='Roof Calculator'!$G$8, 1, 0)</f>
        <v>0</v>
      </c>
      <c r="K1081" s="37">
        <f t="shared" si="295"/>
        <v>21.92</v>
      </c>
      <c r="L1081" s="37">
        <f t="shared" si="296"/>
        <v>0</v>
      </c>
      <c r="M1081" s="37">
        <v>0</v>
      </c>
      <c r="N1081" s="37">
        <f t="shared" si="297"/>
        <v>0</v>
      </c>
      <c r="O1081" s="37">
        <v>0</v>
      </c>
      <c r="P1081" s="37">
        <v>0</v>
      </c>
      <c r="Q1081" s="21">
        <f t="shared" si="298"/>
        <v>39.790999999999997</v>
      </c>
      <c r="R1081" s="21">
        <f t="shared" si="307"/>
        <v>45.124999999999616</v>
      </c>
      <c r="S1081" s="21">
        <f t="shared" si="308"/>
        <v>-13.322452239343692</v>
      </c>
      <c r="T1081" s="21">
        <f t="shared" si="299"/>
        <v>86.147999999999996</v>
      </c>
      <c r="U1081" s="37">
        <f>VLOOKUP(Time_Zone, 'LSTM LookUp'!$B$5:$D$8, 3, FALSE)</f>
        <v>-75</v>
      </c>
      <c r="V1081" s="21">
        <f t="shared" si="309"/>
        <v>-14.5897233022253</v>
      </c>
      <c r="W1081" s="21">
        <f t="shared" si="300"/>
        <v>37.500569174443683</v>
      </c>
      <c r="X1081" s="21">
        <f t="shared" si="301"/>
        <v>0</v>
      </c>
      <c r="Y1081" s="21">
        <f t="shared" si="302"/>
        <v>0</v>
      </c>
      <c r="Z1081" s="21">
        <f t="shared" si="310"/>
        <v>0</v>
      </c>
      <c r="AA1081" s="21">
        <f t="shared" si="303"/>
        <v>0</v>
      </c>
      <c r="AB1081" s="21">
        <f t="shared" si="304"/>
        <v>0</v>
      </c>
      <c r="AC1081" s="21">
        <f t="shared" si="305"/>
        <v>0</v>
      </c>
      <c r="AD1081" s="21">
        <f t="shared" si="311"/>
        <v>0</v>
      </c>
      <c r="AE1081" s="21" t="str">
        <f t="shared" si="306"/>
        <v>2/14/4:00</v>
      </c>
    </row>
    <row r="1082" spans="2:31">
      <c r="B1082" s="37">
        <v>2</v>
      </c>
      <c r="C1082" s="38">
        <v>14</v>
      </c>
      <c r="D1082" s="39">
        <v>5</v>
      </c>
      <c r="E1082" s="17">
        <v>-5.6</v>
      </c>
      <c r="F1082" s="17">
        <v>0</v>
      </c>
      <c r="G1082" s="17">
        <v>0</v>
      </c>
      <c r="H1082" s="37">
        <f t="shared" si="294"/>
        <v>21.92</v>
      </c>
      <c r="I1082" s="37">
        <f>IF(H1082&lt;'Roof Calculator'!$G$8, 1, 0)</f>
        <v>1</v>
      </c>
      <c r="J1082" s="37">
        <f>IF(H1082&gt;='Roof Calculator'!$G$8, 1, 0)</f>
        <v>0</v>
      </c>
      <c r="K1082" s="37">
        <f t="shared" si="295"/>
        <v>21.92</v>
      </c>
      <c r="L1082" s="37">
        <f t="shared" si="296"/>
        <v>0</v>
      </c>
      <c r="M1082" s="37">
        <v>0</v>
      </c>
      <c r="N1082" s="37">
        <f t="shared" si="297"/>
        <v>0</v>
      </c>
      <c r="O1082" s="37">
        <v>0</v>
      </c>
      <c r="P1082" s="37">
        <v>0</v>
      </c>
      <c r="Q1082" s="21">
        <f t="shared" si="298"/>
        <v>39.790999999999997</v>
      </c>
      <c r="R1082" s="21">
        <f t="shared" si="307"/>
        <v>45.166666666666281</v>
      </c>
      <c r="S1082" s="21">
        <f t="shared" si="308"/>
        <v>-13.308747035479094</v>
      </c>
      <c r="T1082" s="21">
        <f t="shared" si="299"/>
        <v>86.147999999999996</v>
      </c>
      <c r="U1082" s="37">
        <f>VLOOKUP(Time_Zone, 'LSTM LookUp'!$B$5:$D$8, 3, FALSE)</f>
        <v>-75</v>
      </c>
      <c r="V1082" s="21">
        <f t="shared" si="309"/>
        <v>-14.589052942781606</v>
      </c>
      <c r="W1082" s="21">
        <f t="shared" si="300"/>
        <v>52.500736764304605</v>
      </c>
      <c r="X1082" s="21">
        <f t="shared" si="301"/>
        <v>0</v>
      </c>
      <c r="Y1082" s="21">
        <f t="shared" si="302"/>
        <v>0</v>
      </c>
      <c r="Z1082" s="21">
        <f t="shared" si="310"/>
        <v>0</v>
      </c>
      <c r="AA1082" s="21">
        <f t="shared" si="303"/>
        <v>0</v>
      </c>
      <c r="AB1082" s="21">
        <f t="shared" si="304"/>
        <v>0</v>
      </c>
      <c r="AC1082" s="21">
        <f t="shared" si="305"/>
        <v>0</v>
      </c>
      <c r="AD1082" s="21">
        <f t="shared" si="311"/>
        <v>0</v>
      </c>
      <c r="AE1082" s="21" t="str">
        <f t="shared" si="306"/>
        <v>2/14/5:00</v>
      </c>
    </row>
    <row r="1083" spans="2:31">
      <c r="B1083" s="37">
        <v>2</v>
      </c>
      <c r="C1083" s="38">
        <v>14</v>
      </c>
      <c r="D1083" s="39">
        <v>6</v>
      </c>
      <c r="E1083" s="17">
        <v>-6.7</v>
      </c>
      <c r="F1083" s="17">
        <v>0</v>
      </c>
      <c r="G1083" s="17">
        <v>0</v>
      </c>
      <c r="H1083" s="37">
        <f t="shared" si="294"/>
        <v>19.939999999999998</v>
      </c>
      <c r="I1083" s="37">
        <f>IF(H1083&lt;'Roof Calculator'!$G$8, 1, 0)</f>
        <v>1</v>
      </c>
      <c r="J1083" s="37">
        <f>IF(H1083&gt;='Roof Calculator'!$G$8, 1, 0)</f>
        <v>0</v>
      </c>
      <c r="K1083" s="37">
        <f t="shared" si="295"/>
        <v>19.939999999999998</v>
      </c>
      <c r="L1083" s="37">
        <f t="shared" si="296"/>
        <v>0</v>
      </c>
      <c r="M1083" s="37">
        <v>0</v>
      </c>
      <c r="N1083" s="37">
        <f t="shared" si="297"/>
        <v>0</v>
      </c>
      <c r="O1083" s="37">
        <v>0</v>
      </c>
      <c r="P1083" s="37">
        <v>0</v>
      </c>
      <c r="Q1083" s="21">
        <f t="shared" si="298"/>
        <v>39.790999999999997</v>
      </c>
      <c r="R1083" s="21">
        <f t="shared" si="307"/>
        <v>45.208333333332945</v>
      </c>
      <c r="S1083" s="21">
        <f t="shared" si="308"/>
        <v>-13.295035634777733</v>
      </c>
      <c r="T1083" s="21">
        <f t="shared" si="299"/>
        <v>86.147999999999996</v>
      </c>
      <c r="U1083" s="37">
        <f>VLOOKUP(Time_Zone, 'LSTM LookUp'!$B$5:$D$8, 3, FALSE)</f>
        <v>-75</v>
      </c>
      <c r="V1083" s="21">
        <f t="shared" si="309"/>
        <v>-14.588360702114773</v>
      </c>
      <c r="W1083" s="21">
        <f t="shared" si="300"/>
        <v>67.500909824471336</v>
      </c>
      <c r="X1083" s="21">
        <f t="shared" si="301"/>
        <v>0</v>
      </c>
      <c r="Y1083" s="21">
        <f t="shared" si="302"/>
        <v>0</v>
      </c>
      <c r="Z1083" s="21">
        <f t="shared" si="310"/>
        <v>0</v>
      </c>
      <c r="AA1083" s="21">
        <f t="shared" si="303"/>
        <v>0</v>
      </c>
      <c r="AB1083" s="21">
        <f t="shared" si="304"/>
        <v>0</v>
      </c>
      <c r="AC1083" s="21">
        <f t="shared" si="305"/>
        <v>0</v>
      </c>
      <c r="AD1083" s="21">
        <f t="shared" si="311"/>
        <v>0</v>
      </c>
      <c r="AE1083" s="21" t="str">
        <f t="shared" si="306"/>
        <v>2/14/6:00</v>
      </c>
    </row>
    <row r="1084" spans="2:31">
      <c r="B1084" s="37">
        <v>2</v>
      </c>
      <c r="C1084" s="38">
        <v>14</v>
      </c>
      <c r="D1084" s="39">
        <v>7</v>
      </c>
      <c r="E1084" s="17">
        <v>-7.2</v>
      </c>
      <c r="F1084" s="17">
        <v>0</v>
      </c>
      <c r="G1084" s="17">
        <v>0</v>
      </c>
      <c r="H1084" s="37">
        <f t="shared" si="294"/>
        <v>19.04</v>
      </c>
      <c r="I1084" s="37">
        <f>IF(H1084&lt;'Roof Calculator'!$G$8, 1, 0)</f>
        <v>1</v>
      </c>
      <c r="J1084" s="37">
        <f>IF(H1084&gt;='Roof Calculator'!$G$8, 1, 0)</f>
        <v>0</v>
      </c>
      <c r="K1084" s="37">
        <f t="shared" si="295"/>
        <v>19.04</v>
      </c>
      <c r="L1084" s="37">
        <f t="shared" si="296"/>
        <v>0</v>
      </c>
      <c r="M1084" s="37">
        <v>0</v>
      </c>
      <c r="N1084" s="37">
        <f t="shared" si="297"/>
        <v>0</v>
      </c>
      <c r="O1084" s="37">
        <v>0</v>
      </c>
      <c r="P1084" s="37">
        <v>0</v>
      </c>
      <c r="Q1084" s="21">
        <f t="shared" si="298"/>
        <v>39.790999999999997</v>
      </c>
      <c r="R1084" s="21">
        <f t="shared" si="307"/>
        <v>45.249999999999609</v>
      </c>
      <c r="S1084" s="21">
        <f t="shared" si="308"/>
        <v>-13.281318044559542</v>
      </c>
      <c r="T1084" s="21">
        <f t="shared" si="299"/>
        <v>86.147999999999996</v>
      </c>
      <c r="U1084" s="37">
        <f>VLOOKUP(Time_Zone, 'LSTM LookUp'!$B$5:$D$8, 3, FALSE)</f>
        <v>-75</v>
      </c>
      <c r="V1084" s="21">
        <f t="shared" si="309"/>
        <v>-14.587646587823613</v>
      </c>
      <c r="W1084" s="21">
        <f t="shared" si="300"/>
        <v>82.501088353044054</v>
      </c>
      <c r="X1084" s="21">
        <f t="shared" si="301"/>
        <v>0</v>
      </c>
      <c r="Y1084" s="21">
        <f t="shared" si="302"/>
        <v>0</v>
      </c>
      <c r="Z1084" s="21">
        <f t="shared" si="310"/>
        <v>0</v>
      </c>
      <c r="AA1084" s="21">
        <f t="shared" si="303"/>
        <v>0</v>
      </c>
      <c r="AB1084" s="21">
        <f t="shared" si="304"/>
        <v>0</v>
      </c>
      <c r="AC1084" s="21">
        <f t="shared" si="305"/>
        <v>0</v>
      </c>
      <c r="AD1084" s="21">
        <f t="shared" si="311"/>
        <v>0</v>
      </c>
      <c r="AE1084" s="21" t="str">
        <f t="shared" si="306"/>
        <v>2/14/7:00</v>
      </c>
    </row>
    <row r="1085" spans="2:31">
      <c r="B1085" s="37">
        <v>2</v>
      </c>
      <c r="C1085" s="38">
        <v>14</v>
      </c>
      <c r="D1085" s="39">
        <v>8</v>
      </c>
      <c r="E1085" s="17">
        <v>-7.8</v>
      </c>
      <c r="F1085" s="17">
        <v>3</v>
      </c>
      <c r="G1085" s="17">
        <v>0</v>
      </c>
      <c r="H1085" s="37">
        <f t="shared" si="294"/>
        <v>17.96</v>
      </c>
      <c r="I1085" s="37">
        <f>IF(H1085&lt;'Roof Calculator'!$G$8, 1, 0)</f>
        <v>1</v>
      </c>
      <c r="J1085" s="37">
        <f>IF(H1085&gt;='Roof Calculator'!$G$8, 1, 0)</f>
        <v>0</v>
      </c>
      <c r="K1085" s="37">
        <f t="shared" si="295"/>
        <v>17.96</v>
      </c>
      <c r="L1085" s="37">
        <f t="shared" si="296"/>
        <v>0</v>
      </c>
      <c r="M1085" s="37">
        <v>0</v>
      </c>
      <c r="N1085" s="37">
        <f t="shared" si="297"/>
        <v>3</v>
      </c>
      <c r="O1085" s="37">
        <v>0</v>
      </c>
      <c r="P1085" s="37">
        <v>0</v>
      </c>
      <c r="Q1085" s="21">
        <f t="shared" si="298"/>
        <v>39.790999999999997</v>
      </c>
      <c r="R1085" s="21">
        <f t="shared" si="307"/>
        <v>45.291666666666273</v>
      </c>
      <c r="S1085" s="21">
        <f t="shared" si="308"/>
        <v>-13.267594272144692</v>
      </c>
      <c r="T1085" s="21">
        <f t="shared" si="299"/>
        <v>86.147999999999996</v>
      </c>
      <c r="U1085" s="37">
        <f>VLOOKUP(Time_Zone, 'LSTM LookUp'!$B$5:$D$8, 3, FALSE)</f>
        <v>-75</v>
      </c>
      <c r="V1085" s="21">
        <f t="shared" si="309"/>
        <v>-14.58691060754777</v>
      </c>
      <c r="W1085" s="21">
        <f t="shared" si="300"/>
        <v>97.501272348113048</v>
      </c>
      <c r="X1085" s="21">
        <f t="shared" si="301"/>
        <v>0</v>
      </c>
      <c r="Y1085" s="21">
        <f t="shared" si="302"/>
        <v>3</v>
      </c>
      <c r="Z1085" s="21">
        <f t="shared" si="310"/>
        <v>0.95094760312151616</v>
      </c>
      <c r="AA1085" s="21">
        <f t="shared" si="303"/>
        <v>0.95094760312151616</v>
      </c>
      <c r="AB1085" s="21">
        <f t="shared" si="304"/>
        <v>0</v>
      </c>
      <c r="AC1085" s="21">
        <f t="shared" si="305"/>
        <v>0</v>
      </c>
      <c r="AD1085" s="21">
        <f t="shared" si="311"/>
        <v>0</v>
      </c>
      <c r="AE1085" s="21" t="str">
        <f t="shared" si="306"/>
        <v>2/14/8:00</v>
      </c>
    </row>
    <row r="1086" spans="2:31">
      <c r="B1086" s="37">
        <v>2</v>
      </c>
      <c r="C1086" s="38">
        <v>14</v>
      </c>
      <c r="D1086" s="39">
        <v>9</v>
      </c>
      <c r="E1086" s="17">
        <v>-7.8</v>
      </c>
      <c r="F1086" s="17">
        <v>62</v>
      </c>
      <c r="G1086" s="17">
        <v>161</v>
      </c>
      <c r="H1086" s="37">
        <f t="shared" si="294"/>
        <v>17.96</v>
      </c>
      <c r="I1086" s="37">
        <f>IF(H1086&lt;'Roof Calculator'!$G$8, 1, 0)</f>
        <v>1</v>
      </c>
      <c r="J1086" s="37">
        <f>IF(H1086&gt;='Roof Calculator'!$G$8, 1, 0)</f>
        <v>0</v>
      </c>
      <c r="K1086" s="37">
        <f t="shared" si="295"/>
        <v>17.96</v>
      </c>
      <c r="L1086" s="37">
        <f t="shared" si="296"/>
        <v>0</v>
      </c>
      <c r="M1086" s="37">
        <v>0</v>
      </c>
      <c r="N1086" s="37">
        <f t="shared" si="297"/>
        <v>62</v>
      </c>
      <c r="O1086" s="37">
        <v>0</v>
      </c>
      <c r="P1086" s="37">
        <v>0</v>
      </c>
      <c r="Q1086" s="21">
        <f t="shared" si="298"/>
        <v>39.790999999999997</v>
      </c>
      <c r="R1086" s="21">
        <f t="shared" si="307"/>
        <v>45.333333333332938</v>
      </c>
      <c r="S1086" s="21">
        <f t="shared" si="308"/>
        <v>-13.253864324853563</v>
      </c>
      <c r="T1086" s="21">
        <f t="shared" si="299"/>
        <v>86.147999999999996</v>
      </c>
      <c r="U1086" s="37">
        <f>VLOOKUP(Time_Zone, 'LSTM LookUp'!$B$5:$D$8, 3, FALSE)</f>
        <v>-75</v>
      </c>
      <c r="V1086" s="21">
        <f t="shared" si="309"/>
        <v>-14.586152768967681</v>
      </c>
      <c r="W1086" s="21">
        <f t="shared" si="300"/>
        <v>112.50146180775803</v>
      </c>
      <c r="X1086" s="21">
        <f t="shared" si="301"/>
        <v>-69.7067061302795</v>
      </c>
      <c r="Y1086" s="21">
        <f t="shared" si="302"/>
        <v>-7.7067061302794997</v>
      </c>
      <c r="Z1086" s="21">
        <f t="shared" si="310"/>
        <v>-2.4428912408503951</v>
      </c>
      <c r="AA1086" s="21">
        <f t="shared" si="303"/>
        <v>-2.4428912408503951</v>
      </c>
      <c r="AB1086" s="21">
        <f t="shared" si="304"/>
        <v>0</v>
      </c>
      <c r="AC1086" s="21">
        <f t="shared" si="305"/>
        <v>0</v>
      </c>
      <c r="AD1086" s="21">
        <f t="shared" si="311"/>
        <v>0</v>
      </c>
      <c r="AE1086" s="21" t="str">
        <f t="shared" si="306"/>
        <v>2/14/9:00</v>
      </c>
    </row>
    <row r="1087" spans="2:31">
      <c r="B1087" s="37">
        <v>2</v>
      </c>
      <c r="C1087" s="38">
        <v>14</v>
      </c>
      <c r="D1087" s="39">
        <v>10</v>
      </c>
      <c r="E1087" s="17">
        <v>-7.8</v>
      </c>
      <c r="F1087" s="17">
        <v>199</v>
      </c>
      <c r="G1087" s="17">
        <v>101</v>
      </c>
      <c r="H1087" s="37">
        <f t="shared" si="294"/>
        <v>17.96</v>
      </c>
      <c r="I1087" s="37">
        <f>IF(H1087&lt;'Roof Calculator'!$G$8, 1, 0)</f>
        <v>1</v>
      </c>
      <c r="J1087" s="37">
        <f>IF(H1087&gt;='Roof Calculator'!$G$8, 1, 0)</f>
        <v>0</v>
      </c>
      <c r="K1087" s="37">
        <f t="shared" si="295"/>
        <v>17.96</v>
      </c>
      <c r="L1087" s="37">
        <f t="shared" si="296"/>
        <v>0</v>
      </c>
      <c r="M1087" s="37">
        <v>0</v>
      </c>
      <c r="N1087" s="37">
        <f t="shared" si="297"/>
        <v>199</v>
      </c>
      <c r="O1087" s="37">
        <v>0</v>
      </c>
      <c r="P1087" s="37">
        <v>0</v>
      </c>
      <c r="Q1087" s="21">
        <f t="shared" si="298"/>
        <v>39.790999999999997</v>
      </c>
      <c r="R1087" s="21">
        <f t="shared" si="307"/>
        <v>45.374999999999602</v>
      </c>
      <c r="S1087" s="21">
        <f t="shared" si="308"/>
        <v>-13.240128210006766</v>
      </c>
      <c r="T1087" s="21">
        <f t="shared" si="299"/>
        <v>86.147999999999996</v>
      </c>
      <c r="U1087" s="37">
        <f>VLOOKUP(Time_Zone, 'LSTM LookUp'!$B$5:$D$8, 3, FALSE)</f>
        <v>-75</v>
      </c>
      <c r="V1087" s="21">
        <f t="shared" si="309"/>
        <v>-14.585373079804569</v>
      </c>
      <c r="W1087" s="21">
        <f t="shared" si="300"/>
        <v>127.50165673004884</v>
      </c>
      <c r="X1087" s="21">
        <f t="shared" si="301"/>
        <v>-60.794365795065993</v>
      </c>
      <c r="Y1087" s="21">
        <f t="shared" si="302"/>
        <v>138.205634204934</v>
      </c>
      <c r="Z1087" s="21">
        <f t="shared" si="310"/>
        <v>43.808772195023671</v>
      </c>
      <c r="AA1087" s="21">
        <f t="shared" si="303"/>
        <v>43.808772195023671</v>
      </c>
      <c r="AB1087" s="21">
        <f t="shared" si="304"/>
        <v>0</v>
      </c>
      <c r="AC1087" s="21">
        <f t="shared" si="305"/>
        <v>0</v>
      </c>
      <c r="AD1087" s="21">
        <f t="shared" si="311"/>
        <v>0</v>
      </c>
      <c r="AE1087" s="21" t="str">
        <f t="shared" si="306"/>
        <v>2/14/10:00</v>
      </c>
    </row>
    <row r="1088" spans="2:31">
      <c r="B1088" s="37">
        <v>2</v>
      </c>
      <c r="C1088" s="38">
        <v>14</v>
      </c>
      <c r="D1088" s="39">
        <v>11</v>
      </c>
      <c r="E1088" s="17">
        <v>-7.8</v>
      </c>
      <c r="F1088" s="17">
        <v>185</v>
      </c>
      <c r="G1088" s="17">
        <v>7</v>
      </c>
      <c r="H1088" s="37">
        <f t="shared" si="294"/>
        <v>17.96</v>
      </c>
      <c r="I1088" s="37">
        <f>IF(H1088&lt;'Roof Calculator'!$G$8, 1, 0)</f>
        <v>1</v>
      </c>
      <c r="J1088" s="37">
        <f>IF(H1088&gt;='Roof Calculator'!$G$8, 1, 0)</f>
        <v>0</v>
      </c>
      <c r="K1088" s="37">
        <f t="shared" si="295"/>
        <v>17.96</v>
      </c>
      <c r="L1088" s="37">
        <f t="shared" si="296"/>
        <v>0</v>
      </c>
      <c r="M1088" s="37">
        <v>0</v>
      </c>
      <c r="N1088" s="37">
        <f t="shared" si="297"/>
        <v>185</v>
      </c>
      <c r="O1088" s="37">
        <v>0</v>
      </c>
      <c r="P1088" s="37">
        <v>0</v>
      </c>
      <c r="Q1088" s="21">
        <f t="shared" si="298"/>
        <v>39.790999999999997</v>
      </c>
      <c r="R1088" s="21">
        <f t="shared" si="307"/>
        <v>45.416666666666266</v>
      </c>
      <c r="S1088" s="21">
        <f t="shared" si="308"/>
        <v>-13.226385934925126</v>
      </c>
      <c r="T1088" s="21">
        <f t="shared" si="299"/>
        <v>86.147999999999996</v>
      </c>
      <c r="U1088" s="37">
        <f>VLOOKUP(Time_Zone, 'LSTM LookUp'!$B$5:$D$8, 3, FALSE)</f>
        <v>-75</v>
      </c>
      <c r="V1088" s="21">
        <f t="shared" si="309"/>
        <v>-14.584571547820417</v>
      </c>
      <c r="W1088" s="21">
        <f t="shared" si="300"/>
        <v>142.50185711304488</v>
      </c>
      <c r="X1088" s="21">
        <f t="shared" si="301"/>
        <v>-5.1791132651002334</v>
      </c>
      <c r="Y1088" s="21">
        <f t="shared" si="302"/>
        <v>179.82088673489977</v>
      </c>
      <c r="Z1088" s="21">
        <f t="shared" si="310"/>
        <v>57.000080410579521</v>
      </c>
      <c r="AA1088" s="21">
        <f t="shared" si="303"/>
        <v>57.000080410579521</v>
      </c>
      <c r="AB1088" s="21">
        <f t="shared" si="304"/>
        <v>0</v>
      </c>
      <c r="AC1088" s="21">
        <f t="shared" si="305"/>
        <v>0</v>
      </c>
      <c r="AD1088" s="21">
        <f t="shared" si="311"/>
        <v>0</v>
      </c>
      <c r="AE1088" s="21" t="str">
        <f t="shared" si="306"/>
        <v>2/14/11:00</v>
      </c>
    </row>
    <row r="1089" spans="2:31">
      <c r="B1089" s="37">
        <v>2</v>
      </c>
      <c r="C1089" s="38">
        <v>14</v>
      </c>
      <c r="D1089" s="39">
        <v>12</v>
      </c>
      <c r="E1089" s="17">
        <v>-7.2</v>
      </c>
      <c r="F1089" s="17">
        <v>250</v>
      </c>
      <c r="G1089" s="17">
        <v>3</v>
      </c>
      <c r="H1089" s="37">
        <f t="shared" si="294"/>
        <v>19.04</v>
      </c>
      <c r="I1089" s="37">
        <f>IF(H1089&lt;'Roof Calculator'!$G$8, 1, 0)</f>
        <v>1</v>
      </c>
      <c r="J1089" s="37">
        <f>IF(H1089&gt;='Roof Calculator'!$G$8, 1, 0)</f>
        <v>0</v>
      </c>
      <c r="K1089" s="37">
        <f t="shared" si="295"/>
        <v>19.04</v>
      </c>
      <c r="L1089" s="37">
        <f t="shared" si="296"/>
        <v>0</v>
      </c>
      <c r="M1089" s="37">
        <v>0</v>
      </c>
      <c r="N1089" s="37">
        <f t="shared" si="297"/>
        <v>250</v>
      </c>
      <c r="O1089" s="37">
        <v>0</v>
      </c>
      <c r="P1089" s="37">
        <v>0</v>
      </c>
      <c r="Q1089" s="21">
        <f t="shared" si="298"/>
        <v>39.790999999999997</v>
      </c>
      <c r="R1089" s="21">
        <f t="shared" si="307"/>
        <v>45.458333333332931</v>
      </c>
      <c r="S1089" s="21">
        <f t="shared" si="308"/>
        <v>-13.212637506929683</v>
      </c>
      <c r="T1089" s="21">
        <f t="shared" si="299"/>
        <v>86.147999999999996</v>
      </c>
      <c r="U1089" s="37">
        <f>VLOOKUP(Time_Zone, 'LSTM LookUp'!$B$5:$D$8, 3, FALSE)</f>
        <v>-75</v>
      </c>
      <c r="V1089" s="21">
        <f t="shared" si="309"/>
        <v>-14.583748180817965</v>
      </c>
      <c r="W1089" s="21">
        <f t="shared" si="300"/>
        <v>157.50206295479546</v>
      </c>
      <c r="X1089" s="21">
        <f t="shared" si="301"/>
        <v>-2.5121763921559745</v>
      </c>
      <c r="Y1089" s="21">
        <f t="shared" si="302"/>
        <v>247.48782360784404</v>
      </c>
      <c r="Z1089" s="21">
        <f t="shared" si="310"/>
        <v>78.449317553879951</v>
      </c>
      <c r="AA1089" s="21">
        <f t="shared" si="303"/>
        <v>78.449317553879951</v>
      </c>
      <c r="AB1089" s="21">
        <f t="shared" si="304"/>
        <v>0</v>
      </c>
      <c r="AC1089" s="21">
        <f t="shared" si="305"/>
        <v>0</v>
      </c>
      <c r="AD1089" s="21">
        <f t="shared" si="311"/>
        <v>0</v>
      </c>
      <c r="AE1089" s="21" t="str">
        <f t="shared" si="306"/>
        <v>2/14/12:00</v>
      </c>
    </row>
    <row r="1090" spans="2:31">
      <c r="B1090" s="37">
        <v>2</v>
      </c>
      <c r="C1090" s="38">
        <v>14</v>
      </c>
      <c r="D1090" s="39">
        <v>13</v>
      </c>
      <c r="E1090" s="17">
        <v>-7.2</v>
      </c>
      <c r="F1090" s="17">
        <v>394</v>
      </c>
      <c r="G1090" s="17">
        <v>265</v>
      </c>
      <c r="H1090" s="37">
        <f t="shared" si="294"/>
        <v>19.04</v>
      </c>
      <c r="I1090" s="37">
        <f>IF(H1090&lt;'Roof Calculator'!$G$8, 1, 0)</f>
        <v>1</v>
      </c>
      <c r="J1090" s="37">
        <f>IF(H1090&gt;='Roof Calculator'!$G$8, 1, 0)</f>
        <v>0</v>
      </c>
      <c r="K1090" s="37">
        <f t="shared" si="295"/>
        <v>19.04</v>
      </c>
      <c r="L1090" s="37">
        <f t="shared" si="296"/>
        <v>0</v>
      </c>
      <c r="M1090" s="37">
        <v>0</v>
      </c>
      <c r="N1090" s="37">
        <f t="shared" si="297"/>
        <v>394</v>
      </c>
      <c r="O1090" s="37">
        <v>0</v>
      </c>
      <c r="P1090" s="37">
        <v>0</v>
      </c>
      <c r="Q1090" s="21">
        <f t="shared" si="298"/>
        <v>39.790999999999997</v>
      </c>
      <c r="R1090" s="21">
        <f t="shared" si="307"/>
        <v>45.499999999999595</v>
      </c>
      <c r="S1090" s="21">
        <f t="shared" si="308"/>
        <v>-13.198882933341684</v>
      </c>
      <c r="T1090" s="21">
        <f t="shared" si="299"/>
        <v>86.147999999999996</v>
      </c>
      <c r="U1090" s="37">
        <f>VLOOKUP(Time_Zone, 'LSTM LookUp'!$B$5:$D$8, 3, FALSE)</f>
        <v>-75</v>
      </c>
      <c r="V1090" s="21">
        <f t="shared" si="309"/>
        <v>-14.58290298664067</v>
      </c>
      <c r="W1090" s="21">
        <f t="shared" si="300"/>
        <v>172.50227425333983</v>
      </c>
      <c r="X1090" s="21">
        <f t="shared" si="301"/>
        <v>-235.27222814997069</v>
      </c>
      <c r="Y1090" s="21">
        <f t="shared" si="302"/>
        <v>158.72777185002931</v>
      </c>
      <c r="Z1090" s="21">
        <f t="shared" si="310"/>
        <v>50.313931396534748</v>
      </c>
      <c r="AA1090" s="21">
        <f t="shared" si="303"/>
        <v>50.313931396534748</v>
      </c>
      <c r="AB1090" s="21">
        <f t="shared" si="304"/>
        <v>0</v>
      </c>
      <c r="AC1090" s="21">
        <f t="shared" si="305"/>
        <v>0</v>
      </c>
      <c r="AD1090" s="21">
        <f t="shared" si="311"/>
        <v>0</v>
      </c>
      <c r="AE1090" s="21" t="str">
        <f t="shared" si="306"/>
        <v>2/14/13:00</v>
      </c>
    </row>
    <row r="1091" spans="2:31">
      <c r="B1091" s="37">
        <v>2</v>
      </c>
      <c r="C1091" s="38">
        <v>14</v>
      </c>
      <c r="D1091" s="39">
        <v>14</v>
      </c>
      <c r="E1091" s="17">
        <v>-7.2</v>
      </c>
      <c r="F1091" s="17">
        <v>263</v>
      </c>
      <c r="G1091" s="17">
        <v>69</v>
      </c>
      <c r="H1091" s="37">
        <f t="shared" si="294"/>
        <v>19.04</v>
      </c>
      <c r="I1091" s="37">
        <f>IF(H1091&lt;'Roof Calculator'!$G$8, 1, 0)</f>
        <v>1</v>
      </c>
      <c r="J1091" s="37">
        <f>IF(H1091&gt;='Roof Calculator'!$G$8, 1, 0)</f>
        <v>0</v>
      </c>
      <c r="K1091" s="37">
        <f t="shared" si="295"/>
        <v>19.04</v>
      </c>
      <c r="L1091" s="37">
        <f t="shared" si="296"/>
        <v>0</v>
      </c>
      <c r="M1091" s="37">
        <v>0</v>
      </c>
      <c r="N1091" s="37">
        <f t="shared" si="297"/>
        <v>263</v>
      </c>
      <c r="O1091" s="37">
        <v>0</v>
      </c>
      <c r="P1091" s="37">
        <v>0</v>
      </c>
      <c r="Q1091" s="21">
        <f t="shared" si="298"/>
        <v>39.790999999999997</v>
      </c>
      <c r="R1091" s="21">
        <f t="shared" si="307"/>
        <v>45.541666666666259</v>
      </c>
      <c r="S1091" s="21">
        <f t="shared" si="308"/>
        <v>-13.185122221482583</v>
      </c>
      <c r="T1091" s="21">
        <f t="shared" si="299"/>
        <v>86.147999999999996</v>
      </c>
      <c r="U1091" s="37">
        <f>VLOOKUP(Time_Zone, 'LSTM LookUp'!$B$5:$D$8, 3, FALSE)</f>
        <v>-75</v>
      </c>
      <c r="V1091" s="21">
        <f t="shared" si="309"/>
        <v>-14.582035973172696</v>
      </c>
      <c r="W1091" s="21">
        <f t="shared" si="300"/>
        <v>187.50249100670683</v>
      </c>
      <c r="X1091" s="21">
        <f t="shared" si="301"/>
        <v>-61.251556177716985</v>
      </c>
      <c r="Y1091" s="21">
        <f t="shared" si="302"/>
        <v>201.74844382228301</v>
      </c>
      <c r="Z1091" s="21">
        <f t="shared" si="310"/>
        <v>63.950733028765292</v>
      </c>
      <c r="AA1091" s="21">
        <f t="shared" si="303"/>
        <v>63.950733028765292</v>
      </c>
      <c r="AB1091" s="21">
        <f t="shared" si="304"/>
        <v>0</v>
      </c>
      <c r="AC1091" s="21">
        <f t="shared" si="305"/>
        <v>0</v>
      </c>
      <c r="AD1091" s="21">
        <f t="shared" si="311"/>
        <v>0</v>
      </c>
      <c r="AE1091" s="21" t="str">
        <f t="shared" si="306"/>
        <v>2/14/14:00</v>
      </c>
    </row>
    <row r="1092" spans="2:31">
      <c r="B1092" s="37">
        <v>2</v>
      </c>
      <c r="C1092" s="38">
        <v>14</v>
      </c>
      <c r="D1092" s="39">
        <v>15</v>
      </c>
      <c r="E1092" s="17">
        <v>-6.7</v>
      </c>
      <c r="F1092" s="17">
        <v>273</v>
      </c>
      <c r="G1092" s="17">
        <v>1</v>
      </c>
      <c r="H1092" s="37">
        <f t="shared" si="294"/>
        <v>19.939999999999998</v>
      </c>
      <c r="I1092" s="37">
        <f>IF(H1092&lt;'Roof Calculator'!$G$8, 1, 0)</f>
        <v>1</v>
      </c>
      <c r="J1092" s="37">
        <f>IF(H1092&gt;='Roof Calculator'!$G$8, 1, 0)</f>
        <v>0</v>
      </c>
      <c r="K1092" s="37">
        <f t="shared" si="295"/>
        <v>19.939999999999998</v>
      </c>
      <c r="L1092" s="37">
        <f t="shared" si="296"/>
        <v>0</v>
      </c>
      <c r="M1092" s="37">
        <v>0</v>
      </c>
      <c r="N1092" s="37">
        <f t="shared" si="297"/>
        <v>273</v>
      </c>
      <c r="O1092" s="37">
        <v>0</v>
      </c>
      <c r="P1092" s="37">
        <v>0</v>
      </c>
      <c r="Q1092" s="21">
        <f t="shared" si="298"/>
        <v>39.790999999999997</v>
      </c>
      <c r="R1092" s="21">
        <f t="shared" si="307"/>
        <v>45.583333333332924</v>
      </c>
      <c r="S1092" s="21">
        <f t="shared" si="308"/>
        <v>-13.17135537867404</v>
      </c>
      <c r="T1092" s="21">
        <f t="shared" si="299"/>
        <v>86.147999999999996</v>
      </c>
      <c r="U1092" s="37">
        <f>VLOOKUP(Time_Zone, 'LSTM LookUp'!$B$5:$D$8, 3, FALSE)</f>
        <v>-75</v>
      </c>
      <c r="V1092" s="21">
        <f t="shared" si="309"/>
        <v>-14.581147148338895</v>
      </c>
      <c r="W1092" s="21">
        <f t="shared" si="300"/>
        <v>202.50271321291524</v>
      </c>
      <c r="X1092" s="21">
        <f t="shared" si="301"/>
        <v>-0.83703604439009682</v>
      </c>
      <c r="Y1092" s="21">
        <f t="shared" si="302"/>
        <v>272.16296395560988</v>
      </c>
      <c r="Z1092" s="21">
        <f t="shared" si="310"/>
        <v>86.270906077344947</v>
      </c>
      <c r="AA1092" s="21">
        <f t="shared" si="303"/>
        <v>86.270906077344947</v>
      </c>
      <c r="AB1092" s="21">
        <f t="shared" si="304"/>
        <v>0</v>
      </c>
      <c r="AC1092" s="21">
        <f t="shared" si="305"/>
        <v>0</v>
      </c>
      <c r="AD1092" s="21">
        <f t="shared" si="311"/>
        <v>0</v>
      </c>
      <c r="AE1092" s="21" t="str">
        <f t="shared" si="306"/>
        <v>2/14/15:00</v>
      </c>
    </row>
    <row r="1093" spans="2:31">
      <c r="B1093" s="37">
        <v>2</v>
      </c>
      <c r="C1093" s="38">
        <v>14</v>
      </c>
      <c r="D1093" s="39">
        <v>16</v>
      </c>
      <c r="E1093" s="17">
        <v>-7.2</v>
      </c>
      <c r="F1093" s="17">
        <v>245</v>
      </c>
      <c r="G1093" s="17">
        <v>233</v>
      </c>
      <c r="H1093" s="37">
        <f t="shared" si="294"/>
        <v>19.04</v>
      </c>
      <c r="I1093" s="37">
        <f>IF(H1093&lt;'Roof Calculator'!$G$8, 1, 0)</f>
        <v>1</v>
      </c>
      <c r="J1093" s="37">
        <f>IF(H1093&gt;='Roof Calculator'!$G$8, 1, 0)</f>
        <v>0</v>
      </c>
      <c r="K1093" s="37">
        <f t="shared" si="295"/>
        <v>19.04</v>
      </c>
      <c r="L1093" s="37">
        <f t="shared" si="296"/>
        <v>0</v>
      </c>
      <c r="M1093" s="37">
        <v>0</v>
      </c>
      <c r="N1093" s="37">
        <f t="shared" si="297"/>
        <v>245</v>
      </c>
      <c r="O1093" s="37">
        <v>0</v>
      </c>
      <c r="P1093" s="37">
        <v>0</v>
      </c>
      <c r="Q1093" s="21">
        <f t="shared" si="298"/>
        <v>39.790999999999997</v>
      </c>
      <c r="R1093" s="21">
        <f t="shared" si="307"/>
        <v>45.624999999999588</v>
      </c>
      <c r="S1093" s="21">
        <f t="shared" si="308"/>
        <v>-13.157582412237916</v>
      </c>
      <c r="T1093" s="21">
        <f t="shared" si="299"/>
        <v>86.147999999999996</v>
      </c>
      <c r="U1093" s="37">
        <f>VLOOKUP(Time_Zone, 'LSTM LookUp'!$B$5:$D$8, 3, FALSE)</f>
        <v>-75</v>
      </c>
      <c r="V1093" s="21">
        <f t="shared" si="309"/>
        <v>-14.580236520104783</v>
      </c>
      <c r="W1093" s="21">
        <f t="shared" si="300"/>
        <v>217.50294086997377</v>
      </c>
      <c r="X1093" s="21">
        <f t="shared" si="301"/>
        <v>-172.24618148964947</v>
      </c>
      <c r="Y1093" s="21">
        <f t="shared" si="302"/>
        <v>72.753818510350527</v>
      </c>
      <c r="Z1093" s="21">
        <f t="shared" si="310"/>
        <v>23.061689776785212</v>
      </c>
      <c r="AA1093" s="21">
        <f t="shared" si="303"/>
        <v>23.061689776785212</v>
      </c>
      <c r="AB1093" s="21">
        <f t="shared" si="304"/>
        <v>0</v>
      </c>
      <c r="AC1093" s="21">
        <f t="shared" si="305"/>
        <v>0</v>
      </c>
      <c r="AD1093" s="21">
        <f t="shared" si="311"/>
        <v>0</v>
      </c>
      <c r="AE1093" s="21" t="str">
        <f t="shared" si="306"/>
        <v>2/14/16:00</v>
      </c>
    </row>
    <row r="1094" spans="2:31">
      <c r="B1094" s="37">
        <v>2</v>
      </c>
      <c r="C1094" s="38">
        <v>14</v>
      </c>
      <c r="D1094" s="39">
        <v>17</v>
      </c>
      <c r="E1094" s="17">
        <v>-7.2</v>
      </c>
      <c r="F1094" s="17">
        <v>165</v>
      </c>
      <c r="G1094" s="17">
        <v>43</v>
      </c>
      <c r="H1094" s="37">
        <f t="shared" si="294"/>
        <v>19.04</v>
      </c>
      <c r="I1094" s="37">
        <f>IF(H1094&lt;'Roof Calculator'!$G$8, 1, 0)</f>
        <v>1</v>
      </c>
      <c r="J1094" s="37">
        <f>IF(H1094&gt;='Roof Calculator'!$G$8, 1, 0)</f>
        <v>0</v>
      </c>
      <c r="K1094" s="37">
        <f t="shared" si="295"/>
        <v>19.04</v>
      </c>
      <c r="L1094" s="37">
        <f t="shared" si="296"/>
        <v>0</v>
      </c>
      <c r="M1094" s="37">
        <v>0</v>
      </c>
      <c r="N1094" s="37">
        <f t="shared" si="297"/>
        <v>165</v>
      </c>
      <c r="O1094" s="37">
        <v>0</v>
      </c>
      <c r="P1094" s="37">
        <v>0</v>
      </c>
      <c r="Q1094" s="21">
        <f t="shared" si="298"/>
        <v>39.790999999999997</v>
      </c>
      <c r="R1094" s="21">
        <f t="shared" si="307"/>
        <v>45.666666666666252</v>
      </c>
      <c r="S1094" s="21">
        <f t="shared" si="308"/>
        <v>-13.143803329496247</v>
      </c>
      <c r="T1094" s="21">
        <f t="shared" si="299"/>
        <v>86.147999999999996</v>
      </c>
      <c r="U1094" s="37">
        <f>VLOOKUP(Time_Zone, 'LSTM LookUp'!$B$5:$D$8, 3, FALSE)</f>
        <v>-75</v>
      </c>
      <c r="V1094" s="21">
        <f t="shared" si="309"/>
        <v>-14.579304096476536</v>
      </c>
      <c r="W1094" s="21">
        <f t="shared" si="300"/>
        <v>232.50317397588083</v>
      </c>
      <c r="X1094" s="21">
        <f t="shared" si="301"/>
        <v>-25.843270443771313</v>
      </c>
      <c r="Y1094" s="21">
        <f t="shared" si="302"/>
        <v>139.1567295562287</v>
      </c>
      <c r="Z1094" s="21">
        <f t="shared" si="310"/>
        <v>44.110252809908239</v>
      </c>
      <c r="AA1094" s="21">
        <f t="shared" si="303"/>
        <v>44.110252809908239</v>
      </c>
      <c r="AB1094" s="21">
        <f t="shared" si="304"/>
        <v>0</v>
      </c>
      <c r="AC1094" s="21">
        <f t="shared" si="305"/>
        <v>0</v>
      </c>
      <c r="AD1094" s="21">
        <f t="shared" si="311"/>
        <v>0</v>
      </c>
      <c r="AE1094" s="21" t="str">
        <f t="shared" si="306"/>
        <v>2/14/17:00</v>
      </c>
    </row>
    <row r="1095" spans="2:31">
      <c r="B1095" s="37">
        <v>2</v>
      </c>
      <c r="C1095" s="38">
        <v>14</v>
      </c>
      <c r="D1095" s="39">
        <v>18</v>
      </c>
      <c r="E1095" s="17">
        <v>-7.8</v>
      </c>
      <c r="F1095" s="17">
        <v>50</v>
      </c>
      <c r="G1095" s="17">
        <v>11</v>
      </c>
      <c r="H1095" s="37">
        <f t="shared" si="294"/>
        <v>17.96</v>
      </c>
      <c r="I1095" s="37">
        <f>IF(H1095&lt;'Roof Calculator'!$G$8, 1, 0)</f>
        <v>1</v>
      </c>
      <c r="J1095" s="37">
        <f>IF(H1095&gt;='Roof Calculator'!$G$8, 1, 0)</f>
        <v>0</v>
      </c>
      <c r="K1095" s="37">
        <f t="shared" si="295"/>
        <v>17.96</v>
      </c>
      <c r="L1095" s="37">
        <f t="shared" si="296"/>
        <v>0</v>
      </c>
      <c r="M1095" s="37">
        <v>0</v>
      </c>
      <c r="N1095" s="37">
        <f t="shared" si="297"/>
        <v>50</v>
      </c>
      <c r="O1095" s="37">
        <v>0</v>
      </c>
      <c r="P1095" s="37">
        <v>0</v>
      </c>
      <c r="Q1095" s="21">
        <f t="shared" si="298"/>
        <v>39.790999999999997</v>
      </c>
      <c r="R1095" s="21">
        <f t="shared" si="307"/>
        <v>45.708333333332916</v>
      </c>
      <c r="S1095" s="21">
        <f t="shared" si="308"/>
        <v>-13.130018137771273</v>
      </c>
      <c r="T1095" s="21">
        <f t="shared" si="299"/>
        <v>86.147999999999996</v>
      </c>
      <c r="U1095" s="37">
        <f>VLOOKUP(Time_Zone, 'LSTM LookUp'!$B$5:$D$8, 3, FALSE)</f>
        <v>-75</v>
      </c>
      <c r="V1095" s="21">
        <f t="shared" si="309"/>
        <v>-14.578349885500943</v>
      </c>
      <c r="W1095" s="21">
        <f t="shared" si="300"/>
        <v>247.50341252862475</v>
      </c>
      <c r="X1095" s="21">
        <f t="shared" si="301"/>
        <v>-4.7487033756492139</v>
      </c>
      <c r="Y1095" s="21">
        <f t="shared" si="302"/>
        <v>45.251296624350786</v>
      </c>
      <c r="Z1095" s="21">
        <f t="shared" si="310"/>
        <v>14.343870687689048</v>
      </c>
      <c r="AA1095" s="21">
        <f t="shared" si="303"/>
        <v>14.343870687689048</v>
      </c>
      <c r="AB1095" s="21">
        <f t="shared" si="304"/>
        <v>0</v>
      </c>
      <c r="AC1095" s="21">
        <f t="shared" si="305"/>
        <v>0</v>
      </c>
      <c r="AD1095" s="21">
        <f t="shared" si="311"/>
        <v>0</v>
      </c>
      <c r="AE1095" s="21" t="str">
        <f t="shared" si="306"/>
        <v>2/14/18:00</v>
      </c>
    </row>
    <row r="1096" spans="2:31">
      <c r="B1096" s="37">
        <v>2</v>
      </c>
      <c r="C1096" s="38">
        <v>14</v>
      </c>
      <c r="D1096" s="39">
        <v>19</v>
      </c>
      <c r="E1096" s="17">
        <v>-8.3000000000000007</v>
      </c>
      <c r="F1096" s="17">
        <v>7</v>
      </c>
      <c r="G1096" s="17">
        <v>0</v>
      </c>
      <c r="H1096" s="37">
        <f t="shared" si="294"/>
        <v>17.059999999999999</v>
      </c>
      <c r="I1096" s="37">
        <f>IF(H1096&lt;'Roof Calculator'!$G$8, 1, 0)</f>
        <v>1</v>
      </c>
      <c r="J1096" s="37">
        <f>IF(H1096&gt;='Roof Calculator'!$G$8, 1, 0)</f>
        <v>0</v>
      </c>
      <c r="K1096" s="37">
        <f t="shared" si="295"/>
        <v>17.059999999999999</v>
      </c>
      <c r="L1096" s="37">
        <f t="shared" si="296"/>
        <v>0</v>
      </c>
      <c r="M1096" s="37">
        <v>0</v>
      </c>
      <c r="N1096" s="37">
        <f t="shared" si="297"/>
        <v>7</v>
      </c>
      <c r="O1096" s="37">
        <v>0</v>
      </c>
      <c r="P1096" s="37">
        <v>0</v>
      </c>
      <c r="Q1096" s="21">
        <f t="shared" si="298"/>
        <v>39.790999999999997</v>
      </c>
      <c r="R1096" s="21">
        <f t="shared" si="307"/>
        <v>45.749999999999581</v>
      </c>
      <c r="S1096" s="21">
        <f t="shared" si="308"/>
        <v>-13.116226844385432</v>
      </c>
      <c r="T1096" s="21">
        <f t="shared" si="299"/>
        <v>86.147999999999996</v>
      </c>
      <c r="U1096" s="37">
        <f>VLOOKUP(Time_Zone, 'LSTM LookUp'!$B$5:$D$8, 3, FALSE)</f>
        <v>-75</v>
      </c>
      <c r="V1096" s="21">
        <f t="shared" si="309"/>
        <v>-14.577373895265417</v>
      </c>
      <c r="W1096" s="21">
        <f t="shared" si="300"/>
        <v>262.50365652618365</v>
      </c>
      <c r="X1096" s="21">
        <f t="shared" si="301"/>
        <v>0</v>
      </c>
      <c r="Y1096" s="21">
        <f t="shared" si="302"/>
        <v>7</v>
      </c>
      <c r="Z1096" s="21">
        <f t="shared" si="310"/>
        <v>2.2188777406168709</v>
      </c>
      <c r="AA1096" s="21">
        <f t="shared" si="303"/>
        <v>2.2188777406168709</v>
      </c>
      <c r="AB1096" s="21">
        <f t="shared" si="304"/>
        <v>0</v>
      </c>
      <c r="AC1096" s="21">
        <f t="shared" si="305"/>
        <v>0</v>
      </c>
      <c r="AD1096" s="21">
        <f t="shared" si="311"/>
        <v>0</v>
      </c>
      <c r="AE1096" s="21" t="str">
        <f t="shared" si="306"/>
        <v>2/14/19:00</v>
      </c>
    </row>
    <row r="1097" spans="2:31">
      <c r="B1097" s="37">
        <v>2</v>
      </c>
      <c r="C1097" s="38">
        <v>14</v>
      </c>
      <c r="D1097" s="39">
        <v>20</v>
      </c>
      <c r="E1097" s="17">
        <v>-8.9</v>
      </c>
      <c r="F1097" s="17">
        <v>0</v>
      </c>
      <c r="G1097" s="17">
        <v>0</v>
      </c>
      <c r="H1097" s="37">
        <f t="shared" si="294"/>
        <v>15.979999999999997</v>
      </c>
      <c r="I1097" s="37">
        <f>IF(H1097&lt;'Roof Calculator'!$G$8, 1, 0)</f>
        <v>1</v>
      </c>
      <c r="J1097" s="37">
        <f>IF(H1097&gt;='Roof Calculator'!$G$8, 1, 0)</f>
        <v>0</v>
      </c>
      <c r="K1097" s="37">
        <f t="shared" si="295"/>
        <v>15.979999999999997</v>
      </c>
      <c r="L1097" s="37">
        <f t="shared" si="296"/>
        <v>0</v>
      </c>
      <c r="M1097" s="37">
        <v>0</v>
      </c>
      <c r="N1097" s="37">
        <f t="shared" si="297"/>
        <v>0</v>
      </c>
      <c r="O1097" s="37">
        <v>0</v>
      </c>
      <c r="P1097" s="37">
        <v>0</v>
      </c>
      <c r="Q1097" s="21">
        <f t="shared" si="298"/>
        <v>39.790999999999997</v>
      </c>
      <c r="R1097" s="21">
        <f t="shared" si="307"/>
        <v>45.791666666666245</v>
      </c>
      <c r="S1097" s="21">
        <f t="shared" si="308"/>
        <v>-13.102429456661318</v>
      </c>
      <c r="T1097" s="21">
        <f t="shared" si="299"/>
        <v>86.147999999999996</v>
      </c>
      <c r="U1097" s="37">
        <f>VLOOKUP(Time_Zone, 'LSTM LookUp'!$B$5:$D$8, 3, FALSE)</f>
        <v>-75</v>
      </c>
      <c r="V1097" s="21">
        <f t="shared" si="309"/>
        <v>-14.576376133897947</v>
      </c>
      <c r="W1097" s="21">
        <f t="shared" si="300"/>
        <v>277.50390596652545</v>
      </c>
      <c r="X1097" s="21">
        <f t="shared" si="301"/>
        <v>0</v>
      </c>
      <c r="Y1097" s="21">
        <f t="shared" si="302"/>
        <v>0</v>
      </c>
      <c r="Z1097" s="21">
        <f t="shared" si="310"/>
        <v>0</v>
      </c>
      <c r="AA1097" s="21">
        <f t="shared" si="303"/>
        <v>0</v>
      </c>
      <c r="AB1097" s="21">
        <f t="shared" si="304"/>
        <v>0</v>
      </c>
      <c r="AC1097" s="21">
        <f t="shared" si="305"/>
        <v>0</v>
      </c>
      <c r="AD1097" s="21">
        <f t="shared" si="311"/>
        <v>0</v>
      </c>
      <c r="AE1097" s="21" t="str">
        <f t="shared" si="306"/>
        <v>2/14/20:00</v>
      </c>
    </row>
    <row r="1098" spans="2:31">
      <c r="B1098" s="37">
        <v>2</v>
      </c>
      <c r="C1098" s="38">
        <v>14</v>
      </c>
      <c r="D1098" s="39">
        <v>21</v>
      </c>
      <c r="E1098" s="17">
        <v>-10</v>
      </c>
      <c r="F1098" s="17">
        <v>0</v>
      </c>
      <c r="G1098" s="17">
        <v>0</v>
      </c>
      <c r="H1098" s="37">
        <f t="shared" si="294"/>
        <v>14</v>
      </c>
      <c r="I1098" s="37">
        <f>IF(H1098&lt;'Roof Calculator'!$G$8, 1, 0)</f>
        <v>1</v>
      </c>
      <c r="J1098" s="37">
        <f>IF(H1098&gt;='Roof Calculator'!$G$8, 1, 0)</f>
        <v>0</v>
      </c>
      <c r="K1098" s="37">
        <f t="shared" si="295"/>
        <v>14</v>
      </c>
      <c r="L1098" s="37">
        <f t="shared" si="296"/>
        <v>0</v>
      </c>
      <c r="M1098" s="37">
        <v>0</v>
      </c>
      <c r="N1098" s="37">
        <f t="shared" si="297"/>
        <v>0</v>
      </c>
      <c r="O1098" s="37">
        <v>0</v>
      </c>
      <c r="P1098" s="37">
        <v>0</v>
      </c>
      <c r="Q1098" s="21">
        <f t="shared" si="298"/>
        <v>39.790999999999997</v>
      </c>
      <c r="R1098" s="21">
        <f t="shared" si="307"/>
        <v>45.833333333332909</v>
      </c>
      <c r="S1098" s="21">
        <f t="shared" si="308"/>
        <v>-13.088625981921725</v>
      </c>
      <c r="T1098" s="21">
        <f t="shared" si="299"/>
        <v>86.147999999999996</v>
      </c>
      <c r="U1098" s="37">
        <f>VLOOKUP(Time_Zone, 'LSTM LookUp'!$B$5:$D$8, 3, FALSE)</f>
        <v>-75</v>
      </c>
      <c r="V1098" s="21">
        <f t="shared" si="309"/>
        <v>-14.575356609567098</v>
      </c>
      <c r="W1098" s="21">
        <f t="shared" si="300"/>
        <v>292.5041608476082</v>
      </c>
      <c r="X1098" s="21">
        <f t="shared" si="301"/>
        <v>0</v>
      </c>
      <c r="Y1098" s="21">
        <f t="shared" si="302"/>
        <v>0</v>
      </c>
      <c r="Z1098" s="21">
        <f t="shared" si="310"/>
        <v>0</v>
      </c>
      <c r="AA1098" s="21">
        <f t="shared" si="303"/>
        <v>0</v>
      </c>
      <c r="AB1098" s="21">
        <f t="shared" si="304"/>
        <v>0</v>
      </c>
      <c r="AC1098" s="21">
        <f t="shared" si="305"/>
        <v>0</v>
      </c>
      <c r="AD1098" s="21">
        <f t="shared" si="311"/>
        <v>0</v>
      </c>
      <c r="AE1098" s="21" t="str">
        <f t="shared" si="306"/>
        <v>2/14/21:00</v>
      </c>
    </row>
    <row r="1099" spans="2:31">
      <c r="B1099" s="37">
        <v>2</v>
      </c>
      <c r="C1099" s="38">
        <v>14</v>
      </c>
      <c r="D1099" s="39">
        <v>22</v>
      </c>
      <c r="E1099" s="17">
        <v>-10</v>
      </c>
      <c r="F1099" s="17">
        <v>0</v>
      </c>
      <c r="G1099" s="17">
        <v>0</v>
      </c>
      <c r="H1099" s="37">
        <f t="shared" si="294"/>
        <v>14</v>
      </c>
      <c r="I1099" s="37">
        <f>IF(H1099&lt;'Roof Calculator'!$G$8, 1, 0)</f>
        <v>1</v>
      </c>
      <c r="J1099" s="37">
        <f>IF(H1099&gt;='Roof Calculator'!$G$8, 1, 0)</f>
        <v>0</v>
      </c>
      <c r="K1099" s="37">
        <f t="shared" si="295"/>
        <v>14</v>
      </c>
      <c r="L1099" s="37">
        <f t="shared" si="296"/>
        <v>0</v>
      </c>
      <c r="M1099" s="37">
        <v>0</v>
      </c>
      <c r="N1099" s="37">
        <f t="shared" si="297"/>
        <v>0</v>
      </c>
      <c r="O1099" s="37">
        <v>0</v>
      </c>
      <c r="P1099" s="37">
        <v>0</v>
      </c>
      <c r="Q1099" s="21">
        <f t="shared" si="298"/>
        <v>39.790999999999997</v>
      </c>
      <c r="R1099" s="21">
        <f t="shared" si="307"/>
        <v>45.874999999999574</v>
      </c>
      <c r="S1099" s="21">
        <f t="shared" si="308"/>
        <v>-13.074816427489621</v>
      </c>
      <c r="T1099" s="21">
        <f t="shared" si="299"/>
        <v>86.147999999999996</v>
      </c>
      <c r="U1099" s="37">
        <f>VLOOKUP(Time_Zone, 'LSTM LookUp'!$B$5:$D$8, 3, FALSE)</f>
        <v>-75</v>
      </c>
      <c r="V1099" s="21">
        <f t="shared" si="309"/>
        <v>-14.574315330481983</v>
      </c>
      <c r="W1099" s="21">
        <f t="shared" si="300"/>
        <v>307.50442116737952</v>
      </c>
      <c r="X1099" s="21">
        <f t="shared" si="301"/>
        <v>0</v>
      </c>
      <c r="Y1099" s="21">
        <f t="shared" si="302"/>
        <v>0</v>
      </c>
      <c r="Z1099" s="21">
        <f t="shared" si="310"/>
        <v>0</v>
      </c>
      <c r="AA1099" s="21">
        <f t="shared" si="303"/>
        <v>0</v>
      </c>
      <c r="AB1099" s="21">
        <f t="shared" si="304"/>
        <v>0</v>
      </c>
      <c r="AC1099" s="21">
        <f t="shared" si="305"/>
        <v>0</v>
      </c>
      <c r="AD1099" s="21">
        <f t="shared" si="311"/>
        <v>0</v>
      </c>
      <c r="AE1099" s="21" t="str">
        <f t="shared" si="306"/>
        <v>2/14/22:00</v>
      </c>
    </row>
    <row r="1100" spans="2:31">
      <c r="B1100" s="37">
        <v>2</v>
      </c>
      <c r="C1100" s="38">
        <v>14</v>
      </c>
      <c r="D1100" s="39">
        <v>23</v>
      </c>
      <c r="E1100" s="17">
        <v>-10</v>
      </c>
      <c r="F1100" s="17">
        <v>0</v>
      </c>
      <c r="G1100" s="17">
        <v>0</v>
      </c>
      <c r="H1100" s="37">
        <f t="shared" si="294"/>
        <v>14</v>
      </c>
      <c r="I1100" s="37">
        <f>IF(H1100&lt;'Roof Calculator'!$G$8, 1, 0)</f>
        <v>1</v>
      </c>
      <c r="J1100" s="37">
        <f>IF(H1100&gt;='Roof Calculator'!$G$8, 1, 0)</f>
        <v>0</v>
      </c>
      <c r="K1100" s="37">
        <f t="shared" si="295"/>
        <v>14</v>
      </c>
      <c r="L1100" s="37">
        <f t="shared" si="296"/>
        <v>0</v>
      </c>
      <c r="M1100" s="37">
        <v>0</v>
      </c>
      <c r="N1100" s="37">
        <f t="shared" si="297"/>
        <v>0</v>
      </c>
      <c r="O1100" s="37">
        <v>0</v>
      </c>
      <c r="P1100" s="37">
        <v>0</v>
      </c>
      <c r="Q1100" s="21">
        <f t="shared" si="298"/>
        <v>39.790999999999997</v>
      </c>
      <c r="R1100" s="21">
        <f t="shared" si="307"/>
        <v>45.916666666666238</v>
      </c>
      <c r="S1100" s="21">
        <f t="shared" si="308"/>
        <v>-13.061000800688127</v>
      </c>
      <c r="T1100" s="21">
        <f t="shared" si="299"/>
        <v>86.147999999999996</v>
      </c>
      <c r="U1100" s="37">
        <f>VLOOKUP(Time_Zone, 'LSTM LookUp'!$B$5:$D$8, 3, FALSE)</f>
        <v>-75</v>
      </c>
      <c r="V1100" s="21">
        <f t="shared" si="309"/>
        <v>-14.573252304892245</v>
      </c>
      <c r="W1100" s="21">
        <f t="shared" si="300"/>
        <v>322.504686923777</v>
      </c>
      <c r="X1100" s="21">
        <f t="shared" si="301"/>
        <v>0</v>
      </c>
      <c r="Y1100" s="21">
        <f t="shared" si="302"/>
        <v>0</v>
      </c>
      <c r="Z1100" s="21">
        <f t="shared" si="310"/>
        <v>0</v>
      </c>
      <c r="AA1100" s="21">
        <f t="shared" si="303"/>
        <v>0</v>
      </c>
      <c r="AB1100" s="21">
        <f t="shared" si="304"/>
        <v>0</v>
      </c>
      <c r="AC1100" s="21">
        <f t="shared" si="305"/>
        <v>0</v>
      </c>
      <c r="AD1100" s="21">
        <f t="shared" si="311"/>
        <v>0</v>
      </c>
      <c r="AE1100" s="21" t="str">
        <f t="shared" si="306"/>
        <v>2/14/23:00</v>
      </c>
    </row>
    <row r="1101" spans="2:31">
      <c r="B1101" s="37">
        <v>2</v>
      </c>
      <c r="C1101" s="38">
        <v>14</v>
      </c>
      <c r="D1101" s="39">
        <v>24</v>
      </c>
      <c r="E1101" s="17">
        <v>-11.1</v>
      </c>
      <c r="F1101" s="17">
        <v>0</v>
      </c>
      <c r="G1101" s="17">
        <v>0</v>
      </c>
      <c r="H1101" s="37">
        <f t="shared" si="294"/>
        <v>12.020000000000003</v>
      </c>
      <c r="I1101" s="37">
        <f>IF(H1101&lt;'Roof Calculator'!$G$8, 1, 0)</f>
        <v>1</v>
      </c>
      <c r="J1101" s="37">
        <f>IF(H1101&gt;='Roof Calculator'!$G$8, 1, 0)</f>
        <v>0</v>
      </c>
      <c r="K1101" s="37">
        <f t="shared" si="295"/>
        <v>12.020000000000003</v>
      </c>
      <c r="L1101" s="37">
        <f t="shared" si="296"/>
        <v>0</v>
      </c>
      <c r="M1101" s="37">
        <v>0</v>
      </c>
      <c r="N1101" s="37">
        <f t="shared" si="297"/>
        <v>0</v>
      </c>
      <c r="O1101" s="37">
        <v>0</v>
      </c>
      <c r="P1101" s="37">
        <v>0</v>
      </c>
      <c r="Q1101" s="21">
        <f t="shared" si="298"/>
        <v>39.790999999999997</v>
      </c>
      <c r="R1101" s="21">
        <f t="shared" si="307"/>
        <v>45.958333333332902</v>
      </c>
      <c r="S1101" s="21">
        <f t="shared" si="308"/>
        <v>-13.047179108840554</v>
      </c>
      <c r="T1101" s="21">
        <f t="shared" si="299"/>
        <v>86.147999999999996</v>
      </c>
      <c r="U1101" s="37">
        <f>VLOOKUP(Time_Zone, 'LSTM LookUp'!$B$5:$D$8, 3, FALSE)</f>
        <v>-75</v>
      </c>
      <c r="V1101" s="21">
        <f t="shared" si="309"/>
        <v>-14.572167541088033</v>
      </c>
      <c r="W1101" s="21">
        <f t="shared" si="300"/>
        <v>337.50495811472797</v>
      </c>
      <c r="X1101" s="21">
        <f t="shared" si="301"/>
        <v>0</v>
      </c>
      <c r="Y1101" s="21">
        <f t="shared" si="302"/>
        <v>0</v>
      </c>
      <c r="Z1101" s="21">
        <f t="shared" si="310"/>
        <v>0</v>
      </c>
      <c r="AA1101" s="21">
        <f t="shared" si="303"/>
        <v>0</v>
      </c>
      <c r="AB1101" s="21">
        <f t="shared" si="304"/>
        <v>0</v>
      </c>
      <c r="AC1101" s="21">
        <f t="shared" si="305"/>
        <v>0</v>
      </c>
      <c r="AD1101" s="21">
        <f t="shared" si="311"/>
        <v>0</v>
      </c>
      <c r="AE1101" s="21" t="str">
        <f t="shared" si="306"/>
        <v>2/14/24:00</v>
      </c>
    </row>
    <row r="1102" spans="2:31">
      <c r="B1102" s="37">
        <v>2</v>
      </c>
      <c r="C1102" s="38">
        <v>15</v>
      </c>
      <c r="D1102" s="39">
        <v>1</v>
      </c>
      <c r="E1102" s="17">
        <v>-12.8</v>
      </c>
      <c r="F1102" s="17">
        <v>0</v>
      </c>
      <c r="G1102" s="17">
        <v>0</v>
      </c>
      <c r="H1102" s="37">
        <f t="shared" si="294"/>
        <v>8.9600000000000009</v>
      </c>
      <c r="I1102" s="37">
        <f>IF(H1102&lt;'Roof Calculator'!$G$8, 1, 0)</f>
        <v>1</v>
      </c>
      <c r="J1102" s="37">
        <f>IF(H1102&gt;='Roof Calculator'!$G$8, 1, 0)</f>
        <v>0</v>
      </c>
      <c r="K1102" s="37">
        <f t="shared" si="295"/>
        <v>8.9600000000000009</v>
      </c>
      <c r="L1102" s="37">
        <f t="shared" si="296"/>
        <v>0</v>
      </c>
      <c r="M1102" s="37">
        <v>0</v>
      </c>
      <c r="N1102" s="37">
        <f t="shared" si="297"/>
        <v>0</v>
      </c>
      <c r="O1102" s="37">
        <v>0</v>
      </c>
      <c r="P1102" s="37">
        <v>0</v>
      </c>
      <c r="Q1102" s="21">
        <f t="shared" si="298"/>
        <v>39.790999999999997</v>
      </c>
      <c r="R1102" s="21">
        <f t="shared" si="307"/>
        <v>45.999999999999567</v>
      </c>
      <c r="S1102" s="21">
        <f t="shared" si="308"/>
        <v>-13.033351359270364</v>
      </c>
      <c r="T1102" s="21">
        <f t="shared" si="299"/>
        <v>86.147999999999996</v>
      </c>
      <c r="U1102" s="37">
        <f>VLOOKUP(Time_Zone, 'LSTM LookUp'!$B$5:$D$8, 3, FALSE)</f>
        <v>-75</v>
      </c>
      <c r="V1102" s="21">
        <f t="shared" si="309"/>
        <v>-14.57106104739999</v>
      </c>
      <c r="W1102" s="21">
        <f t="shared" si="300"/>
        <v>-7.4947652618500094</v>
      </c>
      <c r="X1102" s="21">
        <f t="shared" si="301"/>
        <v>0</v>
      </c>
      <c r="Y1102" s="21">
        <f t="shared" si="302"/>
        <v>0</v>
      </c>
      <c r="Z1102" s="21">
        <f t="shared" si="310"/>
        <v>0</v>
      </c>
      <c r="AA1102" s="21">
        <f t="shared" si="303"/>
        <v>0</v>
      </c>
      <c r="AB1102" s="21">
        <f t="shared" si="304"/>
        <v>0</v>
      </c>
      <c r="AC1102" s="21">
        <f t="shared" si="305"/>
        <v>0</v>
      </c>
      <c r="AD1102" s="21">
        <f t="shared" si="311"/>
        <v>0</v>
      </c>
      <c r="AE1102" s="21" t="str">
        <f t="shared" si="306"/>
        <v>2/15/1:00</v>
      </c>
    </row>
    <row r="1103" spans="2:31">
      <c r="B1103" s="37">
        <v>2</v>
      </c>
      <c r="C1103" s="38">
        <v>15</v>
      </c>
      <c r="D1103" s="39">
        <v>2</v>
      </c>
      <c r="E1103" s="17">
        <v>-12.8</v>
      </c>
      <c r="F1103" s="17">
        <v>0</v>
      </c>
      <c r="G1103" s="17">
        <v>0</v>
      </c>
      <c r="H1103" s="37">
        <f t="shared" si="294"/>
        <v>8.9600000000000009</v>
      </c>
      <c r="I1103" s="37">
        <f>IF(H1103&lt;'Roof Calculator'!$G$8, 1, 0)</f>
        <v>1</v>
      </c>
      <c r="J1103" s="37">
        <f>IF(H1103&gt;='Roof Calculator'!$G$8, 1, 0)</f>
        <v>0</v>
      </c>
      <c r="K1103" s="37">
        <f t="shared" si="295"/>
        <v>8.9600000000000009</v>
      </c>
      <c r="L1103" s="37">
        <f t="shared" si="296"/>
        <v>0</v>
      </c>
      <c r="M1103" s="37">
        <v>0</v>
      </c>
      <c r="N1103" s="37">
        <f t="shared" si="297"/>
        <v>0</v>
      </c>
      <c r="O1103" s="37">
        <v>0</v>
      </c>
      <c r="P1103" s="37">
        <v>0</v>
      </c>
      <c r="Q1103" s="21">
        <f t="shared" si="298"/>
        <v>39.790999999999997</v>
      </c>
      <c r="R1103" s="21">
        <f t="shared" si="307"/>
        <v>46.041666666666231</v>
      </c>
      <c r="S1103" s="21">
        <f t="shared" si="308"/>
        <v>-13.019517559301192</v>
      </c>
      <c r="T1103" s="21">
        <f t="shared" si="299"/>
        <v>86.147999999999996</v>
      </c>
      <c r="U1103" s="37">
        <f>VLOOKUP(Time_Zone, 'LSTM LookUp'!$B$5:$D$8, 3, FALSE)</f>
        <v>-75</v>
      </c>
      <c r="V1103" s="21">
        <f t="shared" si="309"/>
        <v>-14.569932832199219</v>
      </c>
      <c r="W1103" s="21">
        <f t="shared" si="300"/>
        <v>7.5055167919501731</v>
      </c>
      <c r="X1103" s="21">
        <f t="shared" si="301"/>
        <v>0</v>
      </c>
      <c r="Y1103" s="21">
        <f t="shared" si="302"/>
        <v>0</v>
      </c>
      <c r="Z1103" s="21">
        <f t="shared" si="310"/>
        <v>0</v>
      </c>
      <c r="AA1103" s="21">
        <f t="shared" si="303"/>
        <v>0</v>
      </c>
      <c r="AB1103" s="21">
        <f t="shared" si="304"/>
        <v>0</v>
      </c>
      <c r="AC1103" s="21">
        <f t="shared" si="305"/>
        <v>0</v>
      </c>
      <c r="AD1103" s="21">
        <f t="shared" si="311"/>
        <v>0</v>
      </c>
      <c r="AE1103" s="21" t="str">
        <f t="shared" si="306"/>
        <v>2/15/2:00</v>
      </c>
    </row>
    <row r="1104" spans="2:31">
      <c r="B1104" s="37">
        <v>2</v>
      </c>
      <c r="C1104" s="38">
        <v>15</v>
      </c>
      <c r="D1104" s="39">
        <v>3</v>
      </c>
      <c r="E1104" s="17">
        <v>-13.9</v>
      </c>
      <c r="F1104" s="17">
        <v>0</v>
      </c>
      <c r="G1104" s="17">
        <v>0</v>
      </c>
      <c r="H1104" s="37">
        <f t="shared" si="294"/>
        <v>6.9799999999999969</v>
      </c>
      <c r="I1104" s="37">
        <f>IF(H1104&lt;'Roof Calculator'!$G$8, 1, 0)</f>
        <v>1</v>
      </c>
      <c r="J1104" s="37">
        <f>IF(H1104&gt;='Roof Calculator'!$G$8, 1, 0)</f>
        <v>0</v>
      </c>
      <c r="K1104" s="37">
        <f t="shared" si="295"/>
        <v>6.9799999999999969</v>
      </c>
      <c r="L1104" s="37">
        <f t="shared" si="296"/>
        <v>0</v>
      </c>
      <c r="M1104" s="37">
        <v>0</v>
      </c>
      <c r="N1104" s="37">
        <f t="shared" si="297"/>
        <v>0</v>
      </c>
      <c r="O1104" s="37">
        <v>0</v>
      </c>
      <c r="P1104" s="37">
        <v>0</v>
      </c>
      <c r="Q1104" s="21">
        <f t="shared" si="298"/>
        <v>39.790999999999997</v>
      </c>
      <c r="R1104" s="21">
        <f t="shared" si="307"/>
        <v>46.083333333332895</v>
      </c>
      <c r="S1104" s="21">
        <f t="shared" si="308"/>
        <v>-13.005677716256809</v>
      </c>
      <c r="T1104" s="21">
        <f t="shared" si="299"/>
        <v>86.147999999999996</v>
      </c>
      <c r="U1104" s="37">
        <f>VLOOKUP(Time_Zone, 'LSTM LookUp'!$B$5:$D$8, 3, FALSE)</f>
        <v>-75</v>
      </c>
      <c r="V1104" s="21">
        <f t="shared" si="309"/>
        <v>-14.568782903897285</v>
      </c>
      <c r="W1104" s="21">
        <f t="shared" si="300"/>
        <v>22.505804274025678</v>
      </c>
      <c r="X1104" s="21">
        <f t="shared" si="301"/>
        <v>0</v>
      </c>
      <c r="Y1104" s="21">
        <f t="shared" si="302"/>
        <v>0</v>
      </c>
      <c r="Z1104" s="21">
        <f t="shared" si="310"/>
        <v>0</v>
      </c>
      <c r="AA1104" s="21">
        <f t="shared" si="303"/>
        <v>0</v>
      </c>
      <c r="AB1104" s="21">
        <f t="shared" si="304"/>
        <v>0</v>
      </c>
      <c r="AC1104" s="21">
        <f t="shared" si="305"/>
        <v>0</v>
      </c>
      <c r="AD1104" s="21">
        <f t="shared" si="311"/>
        <v>0</v>
      </c>
      <c r="AE1104" s="21" t="str">
        <f t="shared" si="306"/>
        <v>2/15/3:00</v>
      </c>
    </row>
    <row r="1105" spans="2:31">
      <c r="B1105" s="37">
        <v>2</v>
      </c>
      <c r="C1105" s="38">
        <v>15</v>
      </c>
      <c r="D1105" s="39">
        <v>4</v>
      </c>
      <c r="E1105" s="17">
        <v>-14.4</v>
      </c>
      <c r="F1105" s="17">
        <v>0</v>
      </c>
      <c r="G1105" s="17">
        <v>0</v>
      </c>
      <c r="H1105" s="37">
        <f t="shared" si="294"/>
        <v>6.0800000000000018</v>
      </c>
      <c r="I1105" s="37">
        <f>IF(H1105&lt;'Roof Calculator'!$G$8, 1, 0)</f>
        <v>1</v>
      </c>
      <c r="J1105" s="37">
        <f>IF(H1105&gt;='Roof Calculator'!$G$8, 1, 0)</f>
        <v>0</v>
      </c>
      <c r="K1105" s="37">
        <f t="shared" si="295"/>
        <v>6.0800000000000018</v>
      </c>
      <c r="L1105" s="37">
        <f t="shared" si="296"/>
        <v>0</v>
      </c>
      <c r="M1105" s="37">
        <v>0</v>
      </c>
      <c r="N1105" s="37">
        <f t="shared" si="297"/>
        <v>0</v>
      </c>
      <c r="O1105" s="37">
        <v>0</v>
      </c>
      <c r="P1105" s="37">
        <v>0</v>
      </c>
      <c r="Q1105" s="21">
        <f t="shared" si="298"/>
        <v>39.790999999999997</v>
      </c>
      <c r="R1105" s="21">
        <f t="shared" si="307"/>
        <v>46.124999999999559</v>
      </c>
      <c r="S1105" s="21">
        <f t="shared" si="308"/>
        <v>-12.991831837461158</v>
      </c>
      <c r="T1105" s="21">
        <f t="shared" si="299"/>
        <v>86.147999999999996</v>
      </c>
      <c r="U1105" s="37">
        <f>VLOOKUP(Time_Zone, 'LSTM LookUp'!$B$5:$D$8, 3, FALSE)</f>
        <v>-75</v>
      </c>
      <c r="V1105" s="21">
        <f t="shared" si="309"/>
        <v>-14.567611270946164</v>
      </c>
      <c r="W1105" s="21">
        <f t="shared" si="300"/>
        <v>37.506097182263446</v>
      </c>
      <c r="X1105" s="21">
        <f t="shared" si="301"/>
        <v>0</v>
      </c>
      <c r="Y1105" s="21">
        <f t="shared" si="302"/>
        <v>0</v>
      </c>
      <c r="Z1105" s="21">
        <f t="shared" si="310"/>
        <v>0</v>
      </c>
      <c r="AA1105" s="21">
        <f t="shared" si="303"/>
        <v>0</v>
      </c>
      <c r="AB1105" s="21">
        <f t="shared" si="304"/>
        <v>0</v>
      </c>
      <c r="AC1105" s="21">
        <f t="shared" si="305"/>
        <v>0</v>
      </c>
      <c r="AD1105" s="21">
        <f t="shared" si="311"/>
        <v>0</v>
      </c>
      <c r="AE1105" s="21" t="str">
        <f t="shared" si="306"/>
        <v>2/15/4:00</v>
      </c>
    </row>
    <row r="1106" spans="2:31">
      <c r="B1106" s="37">
        <v>2</v>
      </c>
      <c r="C1106" s="38">
        <v>15</v>
      </c>
      <c r="D1106" s="39">
        <v>5</v>
      </c>
      <c r="E1106" s="17">
        <v>-14.4</v>
      </c>
      <c r="F1106" s="17">
        <v>0</v>
      </c>
      <c r="G1106" s="17">
        <v>0</v>
      </c>
      <c r="H1106" s="37">
        <f t="shared" si="294"/>
        <v>6.0800000000000018</v>
      </c>
      <c r="I1106" s="37">
        <f>IF(H1106&lt;'Roof Calculator'!$G$8, 1, 0)</f>
        <v>1</v>
      </c>
      <c r="J1106" s="37">
        <f>IF(H1106&gt;='Roof Calculator'!$G$8, 1, 0)</f>
        <v>0</v>
      </c>
      <c r="K1106" s="37">
        <f t="shared" si="295"/>
        <v>6.0800000000000018</v>
      </c>
      <c r="L1106" s="37">
        <f t="shared" si="296"/>
        <v>0</v>
      </c>
      <c r="M1106" s="37">
        <v>0</v>
      </c>
      <c r="N1106" s="37">
        <f t="shared" si="297"/>
        <v>0</v>
      </c>
      <c r="O1106" s="37">
        <v>0</v>
      </c>
      <c r="P1106" s="37">
        <v>0</v>
      </c>
      <c r="Q1106" s="21">
        <f t="shared" si="298"/>
        <v>39.790999999999997</v>
      </c>
      <c r="R1106" s="21">
        <f t="shared" si="307"/>
        <v>46.166666666666224</v>
      </c>
      <c r="S1106" s="21">
        <f t="shared" si="308"/>
        <v>-12.977979930238325</v>
      </c>
      <c r="T1106" s="21">
        <f t="shared" si="299"/>
        <v>86.147999999999996</v>
      </c>
      <c r="U1106" s="37">
        <f>VLOOKUP(Time_Zone, 'LSTM LookUp'!$B$5:$D$8, 3, FALSE)</f>
        <v>-75</v>
      </c>
      <c r="V1106" s="21">
        <f t="shared" si="309"/>
        <v>-14.566417941838251</v>
      </c>
      <c r="W1106" s="21">
        <f t="shared" si="300"/>
        <v>52.506395514540436</v>
      </c>
      <c r="X1106" s="21">
        <f t="shared" si="301"/>
        <v>0</v>
      </c>
      <c r="Y1106" s="21">
        <f t="shared" si="302"/>
        <v>0</v>
      </c>
      <c r="Z1106" s="21">
        <f t="shared" si="310"/>
        <v>0</v>
      </c>
      <c r="AA1106" s="21">
        <f t="shared" si="303"/>
        <v>0</v>
      </c>
      <c r="AB1106" s="21">
        <f t="shared" si="304"/>
        <v>0</v>
      </c>
      <c r="AC1106" s="21">
        <f t="shared" si="305"/>
        <v>0</v>
      </c>
      <c r="AD1106" s="21">
        <f t="shared" si="311"/>
        <v>0</v>
      </c>
      <c r="AE1106" s="21" t="str">
        <f t="shared" si="306"/>
        <v>2/15/5:00</v>
      </c>
    </row>
    <row r="1107" spans="2:31">
      <c r="B1107" s="37">
        <v>2</v>
      </c>
      <c r="C1107" s="38">
        <v>15</v>
      </c>
      <c r="D1107" s="39">
        <v>6</v>
      </c>
      <c r="E1107" s="17">
        <v>-15</v>
      </c>
      <c r="F1107" s="17">
        <v>0</v>
      </c>
      <c r="G1107" s="17">
        <v>0</v>
      </c>
      <c r="H1107" s="37">
        <f t="shared" si="294"/>
        <v>5</v>
      </c>
      <c r="I1107" s="37">
        <f>IF(H1107&lt;'Roof Calculator'!$G$8, 1, 0)</f>
        <v>1</v>
      </c>
      <c r="J1107" s="37">
        <f>IF(H1107&gt;='Roof Calculator'!$G$8, 1, 0)</f>
        <v>0</v>
      </c>
      <c r="K1107" s="37">
        <f t="shared" si="295"/>
        <v>5</v>
      </c>
      <c r="L1107" s="37">
        <f t="shared" si="296"/>
        <v>0</v>
      </c>
      <c r="M1107" s="37">
        <v>0</v>
      </c>
      <c r="N1107" s="37">
        <f t="shared" si="297"/>
        <v>0</v>
      </c>
      <c r="O1107" s="37">
        <v>0</v>
      </c>
      <c r="P1107" s="37">
        <v>0</v>
      </c>
      <c r="Q1107" s="21">
        <f t="shared" si="298"/>
        <v>39.790999999999997</v>
      </c>
      <c r="R1107" s="21">
        <f t="shared" si="307"/>
        <v>46.208333333332888</v>
      </c>
      <c r="S1107" s="21">
        <f t="shared" si="308"/>
        <v>-12.964122001912537</v>
      </c>
      <c r="T1107" s="21">
        <f t="shared" si="299"/>
        <v>86.147999999999996</v>
      </c>
      <c r="U1107" s="37">
        <f>VLOOKUP(Time_Zone, 'LSTM LookUp'!$B$5:$D$8, 3, FALSE)</f>
        <v>-75</v>
      </c>
      <c r="V1107" s="21">
        <f t="shared" si="309"/>
        <v>-14.565202925106327</v>
      </c>
      <c r="W1107" s="21">
        <f t="shared" si="300"/>
        <v>67.506699268723452</v>
      </c>
      <c r="X1107" s="21">
        <f t="shared" si="301"/>
        <v>0</v>
      </c>
      <c r="Y1107" s="21">
        <f t="shared" si="302"/>
        <v>0</v>
      </c>
      <c r="Z1107" s="21">
        <f t="shared" si="310"/>
        <v>0</v>
      </c>
      <c r="AA1107" s="21">
        <f t="shared" si="303"/>
        <v>0</v>
      </c>
      <c r="AB1107" s="21">
        <f t="shared" si="304"/>
        <v>0</v>
      </c>
      <c r="AC1107" s="21">
        <f t="shared" si="305"/>
        <v>0</v>
      </c>
      <c r="AD1107" s="21">
        <f t="shared" si="311"/>
        <v>0</v>
      </c>
      <c r="AE1107" s="21" t="str">
        <f t="shared" si="306"/>
        <v>2/15/6:00</v>
      </c>
    </row>
    <row r="1108" spans="2:31">
      <c r="B1108" s="37">
        <v>2</v>
      </c>
      <c r="C1108" s="38">
        <v>15</v>
      </c>
      <c r="D1108" s="39">
        <v>7</v>
      </c>
      <c r="E1108" s="17">
        <v>-16.100000000000001</v>
      </c>
      <c r="F1108" s="17">
        <v>0</v>
      </c>
      <c r="G1108" s="17">
        <v>0</v>
      </c>
      <c r="H1108" s="37">
        <f t="shared" si="294"/>
        <v>3.0199999999999996</v>
      </c>
      <c r="I1108" s="37">
        <f>IF(H1108&lt;'Roof Calculator'!$G$8, 1, 0)</f>
        <v>1</v>
      </c>
      <c r="J1108" s="37">
        <f>IF(H1108&gt;='Roof Calculator'!$G$8, 1, 0)</f>
        <v>0</v>
      </c>
      <c r="K1108" s="37">
        <f t="shared" si="295"/>
        <v>3.0199999999999996</v>
      </c>
      <c r="L1108" s="37">
        <f t="shared" si="296"/>
        <v>0</v>
      </c>
      <c r="M1108" s="37">
        <v>0</v>
      </c>
      <c r="N1108" s="37">
        <f t="shared" si="297"/>
        <v>0</v>
      </c>
      <c r="O1108" s="37">
        <v>0</v>
      </c>
      <c r="P1108" s="37">
        <v>0</v>
      </c>
      <c r="Q1108" s="21">
        <f t="shared" si="298"/>
        <v>39.790999999999997</v>
      </c>
      <c r="R1108" s="21">
        <f t="shared" si="307"/>
        <v>46.249999999999552</v>
      </c>
      <c r="S1108" s="21">
        <f t="shared" si="308"/>
        <v>-12.950258059808167</v>
      </c>
      <c r="T1108" s="21">
        <f t="shared" si="299"/>
        <v>86.147999999999996</v>
      </c>
      <c r="U1108" s="37">
        <f>VLOOKUP(Time_Zone, 'LSTM LookUp'!$B$5:$D$8, 3, FALSE)</f>
        <v>-75</v>
      </c>
      <c r="V1108" s="21">
        <f t="shared" si="309"/>
        <v>-14.563966229323531</v>
      </c>
      <c r="W1108" s="21">
        <f t="shared" si="300"/>
        <v>82.50700844266909</v>
      </c>
      <c r="X1108" s="21">
        <f t="shared" si="301"/>
        <v>0</v>
      </c>
      <c r="Y1108" s="21">
        <f t="shared" si="302"/>
        <v>0</v>
      </c>
      <c r="Z1108" s="21">
        <f t="shared" si="310"/>
        <v>0</v>
      </c>
      <c r="AA1108" s="21">
        <f t="shared" si="303"/>
        <v>0</v>
      </c>
      <c r="AB1108" s="21">
        <f t="shared" si="304"/>
        <v>0</v>
      </c>
      <c r="AC1108" s="21">
        <f t="shared" si="305"/>
        <v>0</v>
      </c>
      <c r="AD1108" s="21">
        <f t="shared" si="311"/>
        <v>0</v>
      </c>
      <c r="AE1108" s="21" t="str">
        <f t="shared" si="306"/>
        <v>2/15/7:00</v>
      </c>
    </row>
    <row r="1109" spans="2:31">
      <c r="B1109" s="37">
        <v>2</v>
      </c>
      <c r="C1109" s="38">
        <v>15</v>
      </c>
      <c r="D1109" s="39">
        <v>8</v>
      </c>
      <c r="E1109" s="17">
        <v>-16.7</v>
      </c>
      <c r="F1109" s="17">
        <v>7</v>
      </c>
      <c r="G1109" s="17">
        <v>8</v>
      </c>
      <c r="H1109" s="37">
        <f t="shared" si="294"/>
        <v>1.9400000000000048</v>
      </c>
      <c r="I1109" s="37">
        <f>IF(H1109&lt;'Roof Calculator'!$G$8, 1, 0)</f>
        <v>1</v>
      </c>
      <c r="J1109" s="37">
        <f>IF(H1109&gt;='Roof Calculator'!$G$8, 1, 0)</f>
        <v>0</v>
      </c>
      <c r="K1109" s="37">
        <f t="shared" si="295"/>
        <v>1.9400000000000048</v>
      </c>
      <c r="L1109" s="37">
        <f t="shared" si="296"/>
        <v>0</v>
      </c>
      <c r="M1109" s="37">
        <v>0</v>
      </c>
      <c r="N1109" s="37">
        <f t="shared" si="297"/>
        <v>7</v>
      </c>
      <c r="O1109" s="37">
        <v>0</v>
      </c>
      <c r="P1109" s="37">
        <v>0</v>
      </c>
      <c r="Q1109" s="21">
        <f t="shared" si="298"/>
        <v>39.790999999999997</v>
      </c>
      <c r="R1109" s="21">
        <f t="shared" si="307"/>
        <v>46.291666666666217</v>
      </c>
      <c r="S1109" s="21">
        <f t="shared" si="308"/>
        <v>-12.936388111249732</v>
      </c>
      <c r="T1109" s="21">
        <f t="shared" si="299"/>
        <v>86.147999999999996</v>
      </c>
      <c r="U1109" s="37">
        <f>VLOOKUP(Time_Zone, 'LSTM LookUp'!$B$5:$D$8, 3, FALSE)</f>
        <v>-75</v>
      </c>
      <c r="V1109" s="21">
        <f t="shared" si="309"/>
        <v>-14.562707863103354</v>
      </c>
      <c r="W1109" s="21">
        <f t="shared" si="300"/>
        <v>97.507323034224129</v>
      </c>
      <c r="X1109" s="21">
        <f t="shared" si="301"/>
        <v>-1.9289390423426447</v>
      </c>
      <c r="Y1109" s="21">
        <f t="shared" si="302"/>
        <v>5.0710609576573553</v>
      </c>
      <c r="Z1109" s="21">
        <f t="shared" si="310"/>
        <v>1.6074377543224543</v>
      </c>
      <c r="AA1109" s="21">
        <f t="shared" si="303"/>
        <v>1.6074377543224543</v>
      </c>
      <c r="AB1109" s="21">
        <f t="shared" si="304"/>
        <v>0</v>
      </c>
      <c r="AC1109" s="21">
        <f t="shared" si="305"/>
        <v>0</v>
      </c>
      <c r="AD1109" s="21">
        <f t="shared" si="311"/>
        <v>0</v>
      </c>
      <c r="AE1109" s="21" t="str">
        <f t="shared" si="306"/>
        <v>2/15/8:00</v>
      </c>
    </row>
    <row r="1110" spans="2:31">
      <c r="B1110" s="37">
        <v>2</v>
      </c>
      <c r="C1110" s="38">
        <v>15</v>
      </c>
      <c r="D1110" s="39">
        <v>9</v>
      </c>
      <c r="E1110" s="17">
        <v>-16.100000000000001</v>
      </c>
      <c r="F1110" s="17">
        <v>56</v>
      </c>
      <c r="G1110" s="17">
        <v>252</v>
      </c>
      <c r="H1110" s="37">
        <f t="shared" ref="H1110:H1173" si="312">E1110*9/5+32</f>
        <v>3.0199999999999996</v>
      </c>
      <c r="I1110" s="37">
        <f>IF(H1110&lt;'Roof Calculator'!$G$8, 1, 0)</f>
        <v>1</v>
      </c>
      <c r="J1110" s="37">
        <f>IF(H1110&gt;='Roof Calculator'!$G$8, 1, 0)</f>
        <v>0</v>
      </c>
      <c r="K1110" s="37">
        <f t="shared" ref="K1110:K1173" si="313">I1110*H1110</f>
        <v>3.0199999999999996</v>
      </c>
      <c r="L1110" s="37">
        <f t="shared" ref="L1110:L1173" si="314">J1110*H1110</f>
        <v>0</v>
      </c>
      <c r="M1110" s="37">
        <v>0</v>
      </c>
      <c r="N1110" s="37">
        <f t="shared" ref="N1110:N1173" si="315">F1110*(180-M1110)/180</f>
        <v>56</v>
      </c>
      <c r="O1110" s="37">
        <v>0</v>
      </c>
      <c r="P1110" s="37">
        <v>0</v>
      </c>
      <c r="Q1110" s="21">
        <f t="shared" ref="Q1110:Q1173" si="316">Latitude</f>
        <v>39.790999999999997</v>
      </c>
      <c r="R1110" s="21">
        <f t="shared" si="307"/>
        <v>46.333333333332881</v>
      </c>
      <c r="S1110" s="21">
        <f t="shared" si="308"/>
        <v>-12.922512163561869</v>
      </c>
      <c r="T1110" s="21">
        <f t="shared" ref="T1110:T1173" si="317">Longitude</f>
        <v>86.147999999999996</v>
      </c>
      <c r="U1110" s="37">
        <f>VLOOKUP(Time_Zone, 'LSTM LookUp'!$B$5:$D$8, 3, FALSE)</f>
        <v>-75</v>
      </c>
      <c r="V1110" s="21">
        <f t="shared" si="309"/>
        <v>-14.561427835099613</v>
      </c>
      <c r="W1110" s="21">
        <f t="shared" ref="W1110:W1173" si="318">15*((D1110+(4*(T1110-U1110)+V1110)/60)-12)</f>
        <v>112.50764304122509</v>
      </c>
      <c r="X1110" s="21">
        <f t="shared" ref="X1110:X1173" si="319">G1110*(SIN(S1110*PI()/180)*SIN(Q1110*PI()/180)*COS(O1110*PI()/180)-SIN(S1110*PI()/180)*COS(Q1110*PI()/180)*SIN(O1110*PI()/180)*COS(P1110*PI()/180)+COS(S1110*PI()/180)*COS(Q1110*PI()/180)*COS(O1110*PI()/180)*COS(W1110*PI()/180)+COS(S1110*PI()/180)*SIN(Q1110*PI()/180)*SIN(O1110*PI()/180)*COS(P1110*PI()/180)*COS(W1110*PI()/180)+COS(S1110*PI()/180)*SIN(P1110*PI()/180)*SIN(W1110*PI()/180)*SIN(O1110*PI()/180))</f>
        <v>-108.31354049986423</v>
      </c>
      <c r="Y1110" s="21">
        <f t="shared" ref="Y1110:Y1173" si="320">X1110+N1110</f>
        <v>-52.313540499864231</v>
      </c>
      <c r="Z1110" s="21">
        <f t="shared" si="310"/>
        <v>-16.582478649715419</v>
      </c>
      <c r="AA1110" s="21">
        <f t="shared" ref="AA1110:AA1173" si="321">Z1110*I1110</f>
        <v>-16.582478649715419</v>
      </c>
      <c r="AB1110" s="21">
        <f t="shared" ref="AB1110:AB1173" si="322">Z1110*J1110</f>
        <v>0</v>
      </c>
      <c r="AC1110" s="21">
        <f t="shared" ref="AC1110:AC1173" si="323">L1110</f>
        <v>0</v>
      </c>
      <c r="AD1110" s="21">
        <f t="shared" si="311"/>
        <v>0</v>
      </c>
      <c r="AE1110" s="21" t="str">
        <f t="shared" ref="AE1110:AE1173" si="324">CONCATENATE(B1110, "/", C1110, "/", D1110,":00")</f>
        <v>2/15/9:00</v>
      </c>
    </row>
    <row r="1111" spans="2:31">
      <c r="B1111" s="37">
        <v>2</v>
      </c>
      <c r="C1111" s="38">
        <v>15</v>
      </c>
      <c r="D1111" s="39">
        <v>10</v>
      </c>
      <c r="E1111" s="17">
        <v>-13.9</v>
      </c>
      <c r="F1111" s="17">
        <v>85</v>
      </c>
      <c r="G1111" s="17">
        <v>608</v>
      </c>
      <c r="H1111" s="37">
        <f t="shared" si="312"/>
        <v>6.9799999999999969</v>
      </c>
      <c r="I1111" s="37">
        <f>IF(H1111&lt;'Roof Calculator'!$G$8, 1, 0)</f>
        <v>1</v>
      </c>
      <c r="J1111" s="37">
        <f>IF(H1111&gt;='Roof Calculator'!$G$8, 1, 0)</f>
        <v>0</v>
      </c>
      <c r="K1111" s="37">
        <f t="shared" si="313"/>
        <v>6.9799999999999969</v>
      </c>
      <c r="L1111" s="37">
        <f t="shared" si="314"/>
        <v>0</v>
      </c>
      <c r="M1111" s="37">
        <v>0</v>
      </c>
      <c r="N1111" s="37">
        <f t="shared" si="315"/>
        <v>85</v>
      </c>
      <c r="O1111" s="37">
        <v>0</v>
      </c>
      <c r="P1111" s="37">
        <v>0</v>
      </c>
      <c r="Q1111" s="21">
        <f t="shared" si="316"/>
        <v>39.790999999999997</v>
      </c>
      <c r="R1111" s="21">
        <f t="shared" ref="R1111:R1174" si="325">R1110+1/24</f>
        <v>46.374999999999545</v>
      </c>
      <c r="S1111" s="21">
        <f t="shared" ref="S1111:S1174" si="326">ASIN(SIN(23.45*PI()/180)*SIN((360/365*(R1111-81))*PI()/180))*180/PI()</f>
        <v>-12.908630224069363</v>
      </c>
      <c r="T1111" s="21">
        <f t="shared" si="317"/>
        <v>86.147999999999996</v>
      </c>
      <c r="U1111" s="37">
        <f>VLOOKUP(Time_Zone, 'LSTM LookUp'!$B$5:$D$8, 3, FALSE)</f>
        <v>-75</v>
      </c>
      <c r="V1111" s="21">
        <f t="shared" ref="V1111:V1174" si="327">9.87*SIN(2*(360/365*(R1111-81))*PI()/180)-7.53*COS((360/365*(R1111-81))*PI()/180)-1.5*SIN((360/365*(R1111-81))*PI()/180)</f>
        <v>-14.560126154006422</v>
      </c>
      <c r="W1111" s="21">
        <f t="shared" si="318"/>
        <v>127.50796846149842</v>
      </c>
      <c r="X1111" s="21">
        <f t="shared" si="319"/>
        <v>-364.18913921448637</v>
      </c>
      <c r="Y1111" s="21">
        <f t="shared" si="320"/>
        <v>-279.18913921448637</v>
      </c>
      <c r="Z1111" s="21">
        <f t="shared" ref="Z1111:Z1174" si="328">Y1111/10.764*3.412</f>
        <v>-88.498080917858374</v>
      </c>
      <c r="AA1111" s="21">
        <f t="shared" si="321"/>
        <v>-88.498080917858374</v>
      </c>
      <c r="AB1111" s="21">
        <f t="shared" si="322"/>
        <v>0</v>
      </c>
      <c r="AC1111" s="21">
        <f t="shared" si="323"/>
        <v>0</v>
      </c>
      <c r="AD1111" s="21">
        <f t="shared" ref="AD1111:AD1174" si="329">AB1111</f>
        <v>0</v>
      </c>
      <c r="AE1111" s="21" t="str">
        <f t="shared" si="324"/>
        <v>2/15/10:00</v>
      </c>
    </row>
    <row r="1112" spans="2:31">
      <c r="B1112" s="37">
        <v>2</v>
      </c>
      <c r="C1112" s="38">
        <v>15</v>
      </c>
      <c r="D1112" s="39">
        <v>11</v>
      </c>
      <c r="E1112" s="17">
        <v>-12.2</v>
      </c>
      <c r="F1112" s="17">
        <v>113</v>
      </c>
      <c r="G1112" s="17">
        <v>740</v>
      </c>
      <c r="H1112" s="37">
        <f t="shared" si="312"/>
        <v>10.039999999999999</v>
      </c>
      <c r="I1112" s="37">
        <f>IF(H1112&lt;'Roof Calculator'!$G$8, 1, 0)</f>
        <v>1</v>
      </c>
      <c r="J1112" s="37">
        <f>IF(H1112&gt;='Roof Calculator'!$G$8, 1, 0)</f>
        <v>0</v>
      </c>
      <c r="K1112" s="37">
        <f t="shared" si="313"/>
        <v>10.039999999999999</v>
      </c>
      <c r="L1112" s="37">
        <f t="shared" si="314"/>
        <v>0</v>
      </c>
      <c r="M1112" s="37">
        <v>0</v>
      </c>
      <c r="N1112" s="37">
        <f t="shared" si="315"/>
        <v>113</v>
      </c>
      <c r="O1112" s="37">
        <v>0</v>
      </c>
      <c r="P1112" s="37">
        <v>0</v>
      </c>
      <c r="Q1112" s="21">
        <f t="shared" si="316"/>
        <v>39.790999999999997</v>
      </c>
      <c r="R1112" s="21">
        <f t="shared" si="325"/>
        <v>46.41666666666621</v>
      </c>
      <c r="S1112" s="21">
        <f t="shared" si="326"/>
        <v>-12.894742300097118</v>
      </c>
      <c r="T1112" s="21">
        <f t="shared" si="317"/>
        <v>86.147999999999996</v>
      </c>
      <c r="U1112" s="37">
        <f>VLOOKUP(Time_Zone, 'LSTM LookUp'!$B$5:$D$8, 3, FALSE)</f>
        <v>-75</v>
      </c>
      <c r="V1112" s="21">
        <f t="shared" si="327"/>
        <v>-14.55880282855818</v>
      </c>
      <c r="W1112" s="21">
        <f t="shared" si="318"/>
        <v>142.50829929286041</v>
      </c>
      <c r="X1112" s="21">
        <f t="shared" si="319"/>
        <v>-545.46390534948853</v>
      </c>
      <c r="Y1112" s="21">
        <f t="shared" si="320"/>
        <v>-432.46390534948853</v>
      </c>
      <c r="Z1112" s="21">
        <f t="shared" si="328"/>
        <v>-137.08350474288881</v>
      </c>
      <c r="AA1112" s="21">
        <f t="shared" si="321"/>
        <v>-137.08350474288881</v>
      </c>
      <c r="AB1112" s="21">
        <f t="shared" si="322"/>
        <v>0</v>
      </c>
      <c r="AC1112" s="21">
        <f t="shared" si="323"/>
        <v>0</v>
      </c>
      <c r="AD1112" s="21">
        <f t="shared" si="329"/>
        <v>0</v>
      </c>
      <c r="AE1112" s="21" t="str">
        <f t="shared" si="324"/>
        <v>2/15/11:00</v>
      </c>
    </row>
    <row r="1113" spans="2:31">
      <c r="B1113" s="37">
        <v>2</v>
      </c>
      <c r="C1113" s="38">
        <v>15</v>
      </c>
      <c r="D1113" s="39">
        <v>12</v>
      </c>
      <c r="E1113" s="17">
        <v>-11.1</v>
      </c>
      <c r="F1113" s="17">
        <v>133</v>
      </c>
      <c r="G1113" s="17">
        <v>811</v>
      </c>
      <c r="H1113" s="37">
        <f t="shared" si="312"/>
        <v>12.020000000000003</v>
      </c>
      <c r="I1113" s="37">
        <f>IF(H1113&lt;'Roof Calculator'!$G$8, 1, 0)</f>
        <v>1</v>
      </c>
      <c r="J1113" s="37">
        <f>IF(H1113&gt;='Roof Calculator'!$G$8, 1, 0)</f>
        <v>0</v>
      </c>
      <c r="K1113" s="37">
        <f t="shared" si="313"/>
        <v>12.020000000000003</v>
      </c>
      <c r="L1113" s="37">
        <f t="shared" si="314"/>
        <v>0</v>
      </c>
      <c r="M1113" s="37">
        <v>0</v>
      </c>
      <c r="N1113" s="37">
        <f t="shared" si="315"/>
        <v>133</v>
      </c>
      <c r="O1113" s="37">
        <v>0</v>
      </c>
      <c r="P1113" s="37">
        <v>0</v>
      </c>
      <c r="Q1113" s="21">
        <f t="shared" si="316"/>
        <v>39.790999999999997</v>
      </c>
      <c r="R1113" s="21">
        <f t="shared" si="325"/>
        <v>46.458333333332874</v>
      </c>
      <c r="S1113" s="21">
        <f t="shared" si="326"/>
        <v>-12.880848398970155</v>
      </c>
      <c r="T1113" s="21">
        <f t="shared" si="317"/>
        <v>86.147999999999996</v>
      </c>
      <c r="U1113" s="37">
        <f>VLOOKUP(Time_Zone, 'LSTM LookUp'!$B$5:$D$8, 3, FALSE)</f>
        <v>-75</v>
      </c>
      <c r="V1113" s="21">
        <f t="shared" si="327"/>
        <v>-14.557457867529552</v>
      </c>
      <c r="W1113" s="21">
        <f t="shared" si="318"/>
        <v>157.5086355331176</v>
      </c>
      <c r="X1113" s="21">
        <f t="shared" si="319"/>
        <v>-676.97628516542363</v>
      </c>
      <c r="Y1113" s="21">
        <f t="shared" si="320"/>
        <v>-543.97628516542363</v>
      </c>
      <c r="Z1113" s="21">
        <f t="shared" si="328"/>
        <v>-172.43098151100199</v>
      </c>
      <c r="AA1113" s="21">
        <f t="shared" si="321"/>
        <v>-172.43098151100199</v>
      </c>
      <c r="AB1113" s="21">
        <f t="shared" si="322"/>
        <v>0</v>
      </c>
      <c r="AC1113" s="21">
        <f t="shared" si="323"/>
        <v>0</v>
      </c>
      <c r="AD1113" s="21">
        <f t="shared" si="329"/>
        <v>0</v>
      </c>
      <c r="AE1113" s="21" t="str">
        <f t="shared" si="324"/>
        <v>2/15/12:00</v>
      </c>
    </row>
    <row r="1114" spans="2:31">
      <c r="B1114" s="37">
        <v>2</v>
      </c>
      <c r="C1114" s="38">
        <v>15</v>
      </c>
      <c r="D1114" s="39">
        <v>13</v>
      </c>
      <c r="E1114" s="17">
        <v>-10</v>
      </c>
      <c r="F1114" s="17">
        <v>142</v>
      </c>
      <c r="G1114" s="17">
        <v>833</v>
      </c>
      <c r="H1114" s="37">
        <f t="shared" si="312"/>
        <v>14</v>
      </c>
      <c r="I1114" s="37">
        <f>IF(H1114&lt;'Roof Calculator'!$G$8, 1, 0)</f>
        <v>1</v>
      </c>
      <c r="J1114" s="37">
        <f>IF(H1114&gt;='Roof Calculator'!$G$8, 1, 0)</f>
        <v>0</v>
      </c>
      <c r="K1114" s="37">
        <f t="shared" si="313"/>
        <v>14</v>
      </c>
      <c r="L1114" s="37">
        <f t="shared" si="314"/>
        <v>0</v>
      </c>
      <c r="M1114" s="37">
        <v>0</v>
      </c>
      <c r="N1114" s="37">
        <f t="shared" si="315"/>
        <v>142</v>
      </c>
      <c r="O1114" s="37">
        <v>0</v>
      </c>
      <c r="P1114" s="37">
        <v>0</v>
      </c>
      <c r="Q1114" s="21">
        <f t="shared" si="316"/>
        <v>39.790999999999997</v>
      </c>
      <c r="R1114" s="21">
        <f t="shared" si="325"/>
        <v>46.499999999999538</v>
      </c>
      <c r="S1114" s="21">
        <f t="shared" si="326"/>
        <v>-12.866948528013634</v>
      </c>
      <c r="T1114" s="21">
        <f t="shared" si="317"/>
        <v>86.147999999999996</v>
      </c>
      <c r="U1114" s="37">
        <f>VLOOKUP(Time_Zone, 'LSTM LookUp'!$B$5:$D$8, 3, FALSE)</f>
        <v>-75</v>
      </c>
      <c r="V1114" s="21">
        <f t="shared" si="327"/>
        <v>-14.556091279735433</v>
      </c>
      <c r="W1114" s="21">
        <f t="shared" si="318"/>
        <v>172.5089771800661</v>
      </c>
      <c r="X1114" s="21">
        <f t="shared" si="319"/>
        <v>-737.38348912816173</v>
      </c>
      <c r="Y1114" s="21">
        <f t="shared" si="320"/>
        <v>-595.38348912816173</v>
      </c>
      <c r="Z1114" s="21">
        <f t="shared" si="328"/>
        <v>-188.72616730818356</v>
      </c>
      <c r="AA1114" s="21">
        <f t="shared" si="321"/>
        <v>-188.72616730818356</v>
      </c>
      <c r="AB1114" s="21">
        <f t="shared" si="322"/>
        <v>0</v>
      </c>
      <c r="AC1114" s="21">
        <f t="shared" si="323"/>
        <v>0</v>
      </c>
      <c r="AD1114" s="21">
        <f t="shared" si="329"/>
        <v>0</v>
      </c>
      <c r="AE1114" s="21" t="str">
        <f t="shared" si="324"/>
        <v>2/15/13:00</v>
      </c>
    </row>
    <row r="1115" spans="2:31">
      <c r="B1115" s="37">
        <v>2</v>
      </c>
      <c r="C1115" s="38">
        <v>15</v>
      </c>
      <c r="D1115" s="39">
        <v>14</v>
      </c>
      <c r="E1115" s="17">
        <v>-8.9</v>
      </c>
      <c r="F1115" s="17">
        <v>141</v>
      </c>
      <c r="G1115" s="17">
        <v>827</v>
      </c>
      <c r="H1115" s="37">
        <f t="shared" si="312"/>
        <v>15.979999999999997</v>
      </c>
      <c r="I1115" s="37">
        <f>IF(H1115&lt;'Roof Calculator'!$G$8, 1, 0)</f>
        <v>1</v>
      </c>
      <c r="J1115" s="37">
        <f>IF(H1115&gt;='Roof Calculator'!$G$8, 1, 0)</f>
        <v>0</v>
      </c>
      <c r="K1115" s="37">
        <f t="shared" si="313"/>
        <v>15.979999999999997</v>
      </c>
      <c r="L1115" s="37">
        <f t="shared" si="314"/>
        <v>0</v>
      </c>
      <c r="M1115" s="37">
        <v>0</v>
      </c>
      <c r="N1115" s="37">
        <f t="shared" si="315"/>
        <v>141</v>
      </c>
      <c r="O1115" s="37">
        <v>0</v>
      </c>
      <c r="P1115" s="37">
        <v>0</v>
      </c>
      <c r="Q1115" s="21">
        <f t="shared" si="316"/>
        <v>39.790999999999997</v>
      </c>
      <c r="R1115" s="21">
        <f t="shared" si="325"/>
        <v>46.541666666666202</v>
      </c>
      <c r="S1115" s="21">
        <f t="shared" si="326"/>
        <v>-12.85304269455281</v>
      </c>
      <c r="T1115" s="21">
        <f t="shared" si="317"/>
        <v>86.147999999999996</v>
      </c>
      <c r="U1115" s="37">
        <f>VLOOKUP(Time_Zone, 'LSTM LookUp'!$B$5:$D$8, 3, FALSE)</f>
        <v>-75</v>
      </c>
      <c r="V1115" s="21">
        <f t="shared" si="327"/>
        <v>-14.554703074030948</v>
      </c>
      <c r="W1115" s="21">
        <f t="shared" si="318"/>
        <v>187.50932423149226</v>
      </c>
      <c r="X1115" s="21">
        <f t="shared" si="319"/>
        <v>-731.95517271996493</v>
      </c>
      <c r="Y1115" s="21">
        <f t="shared" si="320"/>
        <v>-590.95517271996493</v>
      </c>
      <c r="Z1115" s="21">
        <f t="shared" si="328"/>
        <v>-187.32246835010409</v>
      </c>
      <c r="AA1115" s="21">
        <f t="shared" si="321"/>
        <v>-187.32246835010409</v>
      </c>
      <c r="AB1115" s="21">
        <f t="shared" si="322"/>
        <v>0</v>
      </c>
      <c r="AC1115" s="21">
        <f t="shared" si="323"/>
        <v>0</v>
      </c>
      <c r="AD1115" s="21">
        <f t="shared" si="329"/>
        <v>0</v>
      </c>
      <c r="AE1115" s="21" t="str">
        <f t="shared" si="324"/>
        <v>2/15/14:00</v>
      </c>
    </row>
    <row r="1116" spans="2:31">
      <c r="B1116" s="37">
        <v>2</v>
      </c>
      <c r="C1116" s="38">
        <v>15</v>
      </c>
      <c r="D1116" s="39">
        <v>15</v>
      </c>
      <c r="E1116" s="17">
        <v>-7.8</v>
      </c>
      <c r="F1116" s="17">
        <v>132</v>
      </c>
      <c r="G1116" s="17">
        <v>806</v>
      </c>
      <c r="H1116" s="37">
        <f t="shared" si="312"/>
        <v>17.96</v>
      </c>
      <c r="I1116" s="37">
        <f>IF(H1116&lt;'Roof Calculator'!$G$8, 1, 0)</f>
        <v>1</v>
      </c>
      <c r="J1116" s="37">
        <f>IF(H1116&gt;='Roof Calculator'!$G$8, 1, 0)</f>
        <v>0</v>
      </c>
      <c r="K1116" s="37">
        <f t="shared" si="313"/>
        <v>17.96</v>
      </c>
      <c r="L1116" s="37">
        <f t="shared" si="314"/>
        <v>0</v>
      </c>
      <c r="M1116" s="37">
        <v>0</v>
      </c>
      <c r="N1116" s="37">
        <f t="shared" si="315"/>
        <v>132</v>
      </c>
      <c r="O1116" s="37">
        <v>0</v>
      </c>
      <c r="P1116" s="37">
        <v>0</v>
      </c>
      <c r="Q1116" s="21">
        <f t="shared" si="316"/>
        <v>39.790999999999997</v>
      </c>
      <c r="R1116" s="21">
        <f t="shared" si="325"/>
        <v>46.583333333332867</v>
      </c>
      <c r="S1116" s="21">
        <f t="shared" si="326"/>
        <v>-12.839130905913068</v>
      </c>
      <c r="T1116" s="21">
        <f t="shared" si="317"/>
        <v>86.147999999999996</v>
      </c>
      <c r="U1116" s="37">
        <f>VLOOKUP(Time_Zone, 'LSTM LookUp'!$B$5:$D$8, 3, FALSE)</f>
        <v>-75</v>
      </c>
      <c r="V1116" s="21">
        <f t="shared" si="327"/>
        <v>-14.55329325931141</v>
      </c>
      <c r="W1116" s="21">
        <f t="shared" si="318"/>
        <v>202.50967668517214</v>
      </c>
      <c r="X1116" s="21">
        <f t="shared" si="319"/>
        <v>-672.45528558435126</v>
      </c>
      <c r="Y1116" s="21">
        <f t="shared" si="320"/>
        <v>-540.45528558435126</v>
      </c>
      <c r="Z1116" s="21">
        <f t="shared" si="328"/>
        <v>-171.31488614026446</v>
      </c>
      <c r="AA1116" s="21">
        <f t="shared" si="321"/>
        <v>-171.31488614026446</v>
      </c>
      <c r="AB1116" s="21">
        <f t="shared" si="322"/>
        <v>0</v>
      </c>
      <c r="AC1116" s="21">
        <f t="shared" si="323"/>
        <v>0</v>
      </c>
      <c r="AD1116" s="21">
        <f t="shared" si="329"/>
        <v>0</v>
      </c>
      <c r="AE1116" s="21" t="str">
        <f t="shared" si="324"/>
        <v>2/15/15:00</v>
      </c>
    </row>
    <row r="1117" spans="2:31">
      <c r="B1117" s="37">
        <v>2</v>
      </c>
      <c r="C1117" s="38">
        <v>15</v>
      </c>
      <c r="D1117" s="39">
        <v>16</v>
      </c>
      <c r="E1117" s="17">
        <v>-7.2</v>
      </c>
      <c r="F1117" s="17">
        <v>113</v>
      </c>
      <c r="G1117" s="17">
        <v>737</v>
      </c>
      <c r="H1117" s="37">
        <f t="shared" si="312"/>
        <v>19.04</v>
      </c>
      <c r="I1117" s="37">
        <f>IF(H1117&lt;'Roof Calculator'!$G$8, 1, 0)</f>
        <v>1</v>
      </c>
      <c r="J1117" s="37">
        <f>IF(H1117&gt;='Roof Calculator'!$G$8, 1, 0)</f>
        <v>0</v>
      </c>
      <c r="K1117" s="37">
        <f t="shared" si="313"/>
        <v>19.04</v>
      </c>
      <c r="L1117" s="37">
        <f t="shared" si="314"/>
        <v>0</v>
      </c>
      <c r="M1117" s="37">
        <v>0</v>
      </c>
      <c r="N1117" s="37">
        <f t="shared" si="315"/>
        <v>113</v>
      </c>
      <c r="O1117" s="37">
        <v>0</v>
      </c>
      <c r="P1117" s="37">
        <v>0</v>
      </c>
      <c r="Q1117" s="21">
        <f t="shared" si="316"/>
        <v>39.790999999999997</v>
      </c>
      <c r="R1117" s="21">
        <f t="shared" si="325"/>
        <v>46.624999999999531</v>
      </c>
      <c r="S1117" s="21">
        <f t="shared" si="326"/>
        <v>-12.825213169419895</v>
      </c>
      <c r="T1117" s="21">
        <f t="shared" si="317"/>
        <v>86.147999999999996</v>
      </c>
      <c r="U1117" s="37">
        <f>VLOOKUP(Time_Zone, 'LSTM LookUp'!$B$5:$D$8, 3, FALSE)</f>
        <v>-75</v>
      </c>
      <c r="V1117" s="21">
        <f t="shared" si="327"/>
        <v>-14.551861844512318</v>
      </c>
      <c r="W1117" s="21">
        <f t="shared" si="318"/>
        <v>217.51003453887193</v>
      </c>
      <c r="X1117" s="21">
        <f t="shared" si="319"/>
        <v>-542.70833883255261</v>
      </c>
      <c r="Y1117" s="21">
        <f t="shared" si="320"/>
        <v>-429.70833883255261</v>
      </c>
      <c r="Z1117" s="21">
        <f t="shared" si="328"/>
        <v>-136.21003828471476</v>
      </c>
      <c r="AA1117" s="21">
        <f t="shared" si="321"/>
        <v>-136.21003828471476</v>
      </c>
      <c r="AB1117" s="21">
        <f t="shared" si="322"/>
        <v>0</v>
      </c>
      <c r="AC1117" s="21">
        <f t="shared" si="323"/>
        <v>0</v>
      </c>
      <c r="AD1117" s="21">
        <f t="shared" si="329"/>
        <v>0</v>
      </c>
      <c r="AE1117" s="21" t="str">
        <f t="shared" si="324"/>
        <v>2/15/16:00</v>
      </c>
    </row>
    <row r="1118" spans="2:31">
      <c r="B1118" s="37">
        <v>2</v>
      </c>
      <c r="C1118" s="38">
        <v>15</v>
      </c>
      <c r="D1118" s="39">
        <v>17</v>
      </c>
      <c r="E1118" s="17">
        <v>-7.2</v>
      </c>
      <c r="F1118" s="17">
        <v>84</v>
      </c>
      <c r="G1118" s="17">
        <v>601</v>
      </c>
      <c r="H1118" s="37">
        <f t="shared" si="312"/>
        <v>19.04</v>
      </c>
      <c r="I1118" s="37">
        <f>IF(H1118&lt;'Roof Calculator'!$G$8, 1, 0)</f>
        <v>1</v>
      </c>
      <c r="J1118" s="37">
        <f>IF(H1118&gt;='Roof Calculator'!$G$8, 1, 0)</f>
        <v>0</v>
      </c>
      <c r="K1118" s="37">
        <f t="shared" si="313"/>
        <v>19.04</v>
      </c>
      <c r="L1118" s="37">
        <f t="shared" si="314"/>
        <v>0</v>
      </c>
      <c r="M1118" s="37">
        <v>0</v>
      </c>
      <c r="N1118" s="37">
        <f t="shared" si="315"/>
        <v>84</v>
      </c>
      <c r="O1118" s="37">
        <v>0</v>
      </c>
      <c r="P1118" s="37">
        <v>0</v>
      </c>
      <c r="Q1118" s="21">
        <f t="shared" si="316"/>
        <v>39.790999999999997</v>
      </c>
      <c r="R1118" s="21">
        <f t="shared" si="325"/>
        <v>46.666666666666195</v>
      </c>
      <c r="S1118" s="21">
        <f t="shared" si="326"/>
        <v>-12.81128949239889</v>
      </c>
      <c r="T1118" s="21">
        <f t="shared" si="317"/>
        <v>86.147999999999996</v>
      </c>
      <c r="U1118" s="37">
        <f>VLOOKUP(Time_Zone, 'LSTM LookUp'!$B$5:$D$8, 3, FALSE)</f>
        <v>-75</v>
      </c>
      <c r="V1118" s="21">
        <f t="shared" si="327"/>
        <v>-14.550408838609311</v>
      </c>
      <c r="W1118" s="21">
        <f t="shared" si="318"/>
        <v>232.51039779034767</v>
      </c>
      <c r="X1118" s="21">
        <f t="shared" si="319"/>
        <v>-359.35090443136022</v>
      </c>
      <c r="Y1118" s="21">
        <f t="shared" si="320"/>
        <v>-275.35090443136022</v>
      </c>
      <c r="Z1118" s="21">
        <f t="shared" si="328"/>
        <v>-87.281427528781222</v>
      </c>
      <c r="AA1118" s="21">
        <f t="shared" si="321"/>
        <v>-87.281427528781222</v>
      </c>
      <c r="AB1118" s="21">
        <f t="shared" si="322"/>
        <v>0</v>
      </c>
      <c r="AC1118" s="21">
        <f t="shared" si="323"/>
        <v>0</v>
      </c>
      <c r="AD1118" s="21">
        <f t="shared" si="329"/>
        <v>0</v>
      </c>
      <c r="AE1118" s="21" t="str">
        <f t="shared" si="324"/>
        <v>2/15/17:00</v>
      </c>
    </row>
    <row r="1119" spans="2:31">
      <c r="B1119" s="37">
        <v>2</v>
      </c>
      <c r="C1119" s="38">
        <v>15</v>
      </c>
      <c r="D1119" s="39">
        <v>18</v>
      </c>
      <c r="E1119" s="17">
        <v>-7.8</v>
      </c>
      <c r="F1119" s="17">
        <v>48</v>
      </c>
      <c r="G1119" s="17">
        <v>300</v>
      </c>
      <c r="H1119" s="37">
        <f t="shared" si="312"/>
        <v>17.96</v>
      </c>
      <c r="I1119" s="37">
        <f>IF(H1119&lt;'Roof Calculator'!$G$8, 1, 0)</f>
        <v>1</v>
      </c>
      <c r="J1119" s="37">
        <f>IF(H1119&gt;='Roof Calculator'!$G$8, 1, 0)</f>
        <v>0</v>
      </c>
      <c r="K1119" s="37">
        <f t="shared" si="313"/>
        <v>17.96</v>
      </c>
      <c r="L1119" s="37">
        <f t="shared" si="314"/>
        <v>0</v>
      </c>
      <c r="M1119" s="37">
        <v>0</v>
      </c>
      <c r="N1119" s="37">
        <f t="shared" si="315"/>
        <v>48</v>
      </c>
      <c r="O1119" s="37">
        <v>0</v>
      </c>
      <c r="P1119" s="37">
        <v>0</v>
      </c>
      <c r="Q1119" s="21">
        <f t="shared" si="316"/>
        <v>39.790999999999997</v>
      </c>
      <c r="R1119" s="21">
        <f t="shared" si="325"/>
        <v>46.70833333333286</v>
      </c>
      <c r="S1119" s="21">
        <f t="shared" si="326"/>
        <v>-12.797359882175744</v>
      </c>
      <c r="T1119" s="21">
        <f t="shared" si="317"/>
        <v>86.147999999999996</v>
      </c>
      <c r="U1119" s="37">
        <f>VLOOKUP(Time_Zone, 'LSTM LookUp'!$B$5:$D$8, 3, FALSE)</f>
        <v>-75</v>
      </c>
      <c r="V1119" s="21">
        <f t="shared" si="327"/>
        <v>-14.548934250618181</v>
      </c>
      <c r="W1119" s="21">
        <f t="shared" si="318"/>
        <v>247.51076643734544</v>
      </c>
      <c r="X1119" s="21">
        <f t="shared" si="319"/>
        <v>-128.51199955074514</v>
      </c>
      <c r="Y1119" s="21">
        <f t="shared" si="320"/>
        <v>-80.511999550745145</v>
      </c>
      <c r="Z1119" s="21">
        <f t="shared" si="328"/>
        <v>-25.520897665100559</v>
      </c>
      <c r="AA1119" s="21">
        <f t="shared" si="321"/>
        <v>-25.520897665100559</v>
      </c>
      <c r="AB1119" s="21">
        <f t="shared" si="322"/>
        <v>0</v>
      </c>
      <c r="AC1119" s="21">
        <f t="shared" si="323"/>
        <v>0</v>
      </c>
      <c r="AD1119" s="21">
        <f t="shared" si="329"/>
        <v>0</v>
      </c>
      <c r="AE1119" s="21" t="str">
        <f t="shared" si="324"/>
        <v>2/15/18:00</v>
      </c>
    </row>
    <row r="1120" spans="2:31">
      <c r="B1120" s="37">
        <v>2</v>
      </c>
      <c r="C1120" s="38">
        <v>15</v>
      </c>
      <c r="D1120" s="39">
        <v>19</v>
      </c>
      <c r="E1120" s="17">
        <v>-11.1</v>
      </c>
      <c r="F1120" s="17">
        <v>8</v>
      </c>
      <c r="G1120" s="17">
        <v>8</v>
      </c>
      <c r="H1120" s="37">
        <f t="shared" si="312"/>
        <v>12.020000000000003</v>
      </c>
      <c r="I1120" s="37">
        <f>IF(H1120&lt;'Roof Calculator'!$G$8, 1, 0)</f>
        <v>1</v>
      </c>
      <c r="J1120" s="37">
        <f>IF(H1120&gt;='Roof Calculator'!$G$8, 1, 0)</f>
        <v>0</v>
      </c>
      <c r="K1120" s="37">
        <f t="shared" si="313"/>
        <v>12.020000000000003</v>
      </c>
      <c r="L1120" s="37">
        <f t="shared" si="314"/>
        <v>0</v>
      </c>
      <c r="M1120" s="37">
        <v>0</v>
      </c>
      <c r="N1120" s="37">
        <f t="shared" si="315"/>
        <v>8</v>
      </c>
      <c r="O1120" s="37">
        <v>0</v>
      </c>
      <c r="P1120" s="37">
        <v>0</v>
      </c>
      <c r="Q1120" s="21">
        <f t="shared" si="316"/>
        <v>39.790999999999997</v>
      </c>
      <c r="R1120" s="21">
        <f t="shared" si="325"/>
        <v>46.749999999999524</v>
      </c>
      <c r="S1120" s="21">
        <f t="shared" si="326"/>
        <v>-12.783424346076256</v>
      </c>
      <c r="T1120" s="21">
        <f t="shared" si="317"/>
        <v>86.147999999999996</v>
      </c>
      <c r="U1120" s="37">
        <f>VLOOKUP(Time_Zone, 'LSTM LookUp'!$B$5:$D$8, 3, FALSE)</f>
        <v>-75</v>
      </c>
      <c r="V1120" s="21">
        <f t="shared" si="327"/>
        <v>-14.547438089594815</v>
      </c>
      <c r="W1120" s="21">
        <f t="shared" si="318"/>
        <v>262.51114047760126</v>
      </c>
      <c r="X1120" s="21">
        <f t="shared" si="319"/>
        <v>-1.9141751046318962</v>
      </c>
      <c r="Y1120" s="21">
        <f t="shared" si="320"/>
        <v>6.0858248953681038</v>
      </c>
      <c r="Z1120" s="21">
        <f t="shared" si="328"/>
        <v>1.9291001990891834</v>
      </c>
      <c r="AA1120" s="21">
        <f t="shared" si="321"/>
        <v>1.9291001990891834</v>
      </c>
      <c r="AB1120" s="21">
        <f t="shared" si="322"/>
        <v>0</v>
      </c>
      <c r="AC1120" s="21">
        <f t="shared" si="323"/>
        <v>0</v>
      </c>
      <c r="AD1120" s="21">
        <f t="shared" si="329"/>
        <v>0</v>
      </c>
      <c r="AE1120" s="21" t="str">
        <f t="shared" si="324"/>
        <v>2/15/19:00</v>
      </c>
    </row>
    <row r="1121" spans="2:31">
      <c r="B1121" s="37">
        <v>2</v>
      </c>
      <c r="C1121" s="38">
        <v>15</v>
      </c>
      <c r="D1121" s="39">
        <v>20</v>
      </c>
      <c r="E1121" s="17">
        <v>-11.7</v>
      </c>
      <c r="F1121" s="17">
        <v>0</v>
      </c>
      <c r="G1121" s="17">
        <v>0</v>
      </c>
      <c r="H1121" s="37">
        <f t="shared" si="312"/>
        <v>10.940000000000001</v>
      </c>
      <c r="I1121" s="37">
        <f>IF(H1121&lt;'Roof Calculator'!$G$8, 1, 0)</f>
        <v>1</v>
      </c>
      <c r="J1121" s="37">
        <f>IF(H1121&gt;='Roof Calculator'!$G$8, 1, 0)</f>
        <v>0</v>
      </c>
      <c r="K1121" s="37">
        <f t="shared" si="313"/>
        <v>10.940000000000001</v>
      </c>
      <c r="L1121" s="37">
        <f t="shared" si="314"/>
        <v>0</v>
      </c>
      <c r="M1121" s="37">
        <v>0</v>
      </c>
      <c r="N1121" s="37">
        <f t="shared" si="315"/>
        <v>0</v>
      </c>
      <c r="O1121" s="37">
        <v>0</v>
      </c>
      <c r="P1121" s="37">
        <v>0</v>
      </c>
      <c r="Q1121" s="21">
        <f t="shared" si="316"/>
        <v>39.790999999999997</v>
      </c>
      <c r="R1121" s="21">
        <f t="shared" si="325"/>
        <v>46.791666666666188</v>
      </c>
      <c r="S1121" s="21">
        <f t="shared" si="326"/>
        <v>-12.769482891426323</v>
      </c>
      <c r="T1121" s="21">
        <f t="shared" si="317"/>
        <v>86.147999999999996</v>
      </c>
      <c r="U1121" s="37">
        <f>VLOOKUP(Time_Zone, 'LSTM LookUp'!$B$5:$D$8, 3, FALSE)</f>
        <v>-75</v>
      </c>
      <c r="V1121" s="21">
        <f t="shared" si="327"/>
        <v>-14.545920364635194</v>
      </c>
      <c r="W1121" s="21">
        <f t="shared" si="318"/>
        <v>277.51151990884119</v>
      </c>
      <c r="X1121" s="21">
        <f t="shared" si="319"/>
        <v>0</v>
      </c>
      <c r="Y1121" s="21">
        <f t="shared" si="320"/>
        <v>0</v>
      </c>
      <c r="Z1121" s="21">
        <f t="shared" si="328"/>
        <v>0</v>
      </c>
      <c r="AA1121" s="21">
        <f t="shared" si="321"/>
        <v>0</v>
      </c>
      <c r="AB1121" s="21">
        <f t="shared" si="322"/>
        <v>0</v>
      </c>
      <c r="AC1121" s="21">
        <f t="shared" si="323"/>
        <v>0</v>
      </c>
      <c r="AD1121" s="21">
        <f t="shared" si="329"/>
        <v>0</v>
      </c>
      <c r="AE1121" s="21" t="str">
        <f t="shared" si="324"/>
        <v>2/15/20:00</v>
      </c>
    </row>
    <row r="1122" spans="2:31">
      <c r="B1122" s="37">
        <v>2</v>
      </c>
      <c r="C1122" s="38">
        <v>15</v>
      </c>
      <c r="D1122" s="39">
        <v>21</v>
      </c>
      <c r="E1122" s="17">
        <v>-12.2</v>
      </c>
      <c r="F1122" s="17">
        <v>0</v>
      </c>
      <c r="G1122" s="17">
        <v>0</v>
      </c>
      <c r="H1122" s="37">
        <f t="shared" si="312"/>
        <v>10.039999999999999</v>
      </c>
      <c r="I1122" s="37">
        <f>IF(H1122&lt;'Roof Calculator'!$G$8, 1, 0)</f>
        <v>1</v>
      </c>
      <c r="J1122" s="37">
        <f>IF(H1122&gt;='Roof Calculator'!$G$8, 1, 0)</f>
        <v>0</v>
      </c>
      <c r="K1122" s="37">
        <f t="shared" si="313"/>
        <v>10.039999999999999</v>
      </c>
      <c r="L1122" s="37">
        <f t="shared" si="314"/>
        <v>0</v>
      </c>
      <c r="M1122" s="37">
        <v>0</v>
      </c>
      <c r="N1122" s="37">
        <f t="shared" si="315"/>
        <v>0</v>
      </c>
      <c r="O1122" s="37">
        <v>0</v>
      </c>
      <c r="P1122" s="37">
        <v>0</v>
      </c>
      <c r="Q1122" s="21">
        <f t="shared" si="316"/>
        <v>39.790999999999997</v>
      </c>
      <c r="R1122" s="21">
        <f t="shared" si="325"/>
        <v>46.833333333332853</v>
      </c>
      <c r="S1122" s="21">
        <f t="shared" si="326"/>
        <v>-12.755535525551924</v>
      </c>
      <c r="T1122" s="21">
        <f t="shared" si="317"/>
        <v>86.147999999999996</v>
      </c>
      <c r="U1122" s="37">
        <f>VLOOKUP(Time_Zone, 'LSTM LookUp'!$B$5:$D$8, 3, FALSE)</f>
        <v>-75</v>
      </c>
      <c r="V1122" s="21">
        <f t="shared" si="327"/>
        <v>-14.544381084875372</v>
      </c>
      <c r="W1122" s="21">
        <f t="shared" si="318"/>
        <v>292.51190472878119</v>
      </c>
      <c r="X1122" s="21">
        <f t="shared" si="319"/>
        <v>0</v>
      </c>
      <c r="Y1122" s="21">
        <f t="shared" si="320"/>
        <v>0</v>
      </c>
      <c r="Z1122" s="21">
        <f t="shared" si="328"/>
        <v>0</v>
      </c>
      <c r="AA1122" s="21">
        <f t="shared" si="321"/>
        <v>0</v>
      </c>
      <c r="AB1122" s="21">
        <f t="shared" si="322"/>
        <v>0</v>
      </c>
      <c r="AC1122" s="21">
        <f t="shared" si="323"/>
        <v>0</v>
      </c>
      <c r="AD1122" s="21">
        <f t="shared" si="329"/>
        <v>0</v>
      </c>
      <c r="AE1122" s="21" t="str">
        <f t="shared" si="324"/>
        <v>2/15/21:00</v>
      </c>
    </row>
    <row r="1123" spans="2:31">
      <c r="B1123" s="37">
        <v>2</v>
      </c>
      <c r="C1123" s="38">
        <v>15</v>
      </c>
      <c r="D1123" s="39">
        <v>22</v>
      </c>
      <c r="E1123" s="17">
        <v>-11.7</v>
      </c>
      <c r="F1123" s="17">
        <v>0</v>
      </c>
      <c r="G1123" s="17">
        <v>0</v>
      </c>
      <c r="H1123" s="37">
        <f t="shared" si="312"/>
        <v>10.940000000000001</v>
      </c>
      <c r="I1123" s="37">
        <f>IF(H1123&lt;'Roof Calculator'!$G$8, 1, 0)</f>
        <v>1</v>
      </c>
      <c r="J1123" s="37">
        <f>IF(H1123&gt;='Roof Calculator'!$G$8, 1, 0)</f>
        <v>0</v>
      </c>
      <c r="K1123" s="37">
        <f t="shared" si="313"/>
        <v>10.940000000000001</v>
      </c>
      <c r="L1123" s="37">
        <f t="shared" si="314"/>
        <v>0</v>
      </c>
      <c r="M1123" s="37">
        <v>0</v>
      </c>
      <c r="N1123" s="37">
        <f t="shared" si="315"/>
        <v>0</v>
      </c>
      <c r="O1123" s="37">
        <v>0</v>
      </c>
      <c r="P1123" s="37">
        <v>0</v>
      </c>
      <c r="Q1123" s="21">
        <f t="shared" si="316"/>
        <v>39.790999999999997</v>
      </c>
      <c r="R1123" s="21">
        <f t="shared" si="325"/>
        <v>46.874999999999517</v>
      </c>
      <c r="S1123" s="21">
        <f t="shared" si="326"/>
        <v>-12.741582255779132</v>
      </c>
      <c r="T1123" s="21">
        <f t="shared" si="317"/>
        <v>86.147999999999996</v>
      </c>
      <c r="U1123" s="37">
        <f>VLOOKUP(Time_Zone, 'LSTM LookUp'!$B$5:$D$8, 3, FALSE)</f>
        <v>-75</v>
      </c>
      <c r="V1123" s="21">
        <f t="shared" si="327"/>
        <v>-14.542820259491441</v>
      </c>
      <c r="W1123" s="21">
        <f t="shared" si="318"/>
        <v>307.51229493512716</v>
      </c>
      <c r="X1123" s="21">
        <f t="shared" si="319"/>
        <v>0</v>
      </c>
      <c r="Y1123" s="21">
        <f t="shared" si="320"/>
        <v>0</v>
      </c>
      <c r="Z1123" s="21">
        <f t="shared" si="328"/>
        <v>0</v>
      </c>
      <c r="AA1123" s="21">
        <f t="shared" si="321"/>
        <v>0</v>
      </c>
      <c r="AB1123" s="21">
        <f t="shared" si="322"/>
        <v>0</v>
      </c>
      <c r="AC1123" s="21">
        <f t="shared" si="323"/>
        <v>0</v>
      </c>
      <c r="AD1123" s="21">
        <f t="shared" si="329"/>
        <v>0</v>
      </c>
      <c r="AE1123" s="21" t="str">
        <f t="shared" si="324"/>
        <v>2/15/22:00</v>
      </c>
    </row>
    <row r="1124" spans="2:31">
      <c r="B1124" s="37">
        <v>2</v>
      </c>
      <c r="C1124" s="38">
        <v>15</v>
      </c>
      <c r="D1124" s="39">
        <v>23</v>
      </c>
      <c r="E1124" s="17">
        <v>-12.2</v>
      </c>
      <c r="F1124" s="17">
        <v>0</v>
      </c>
      <c r="G1124" s="17">
        <v>0</v>
      </c>
      <c r="H1124" s="37">
        <f t="shared" si="312"/>
        <v>10.039999999999999</v>
      </c>
      <c r="I1124" s="37">
        <f>IF(H1124&lt;'Roof Calculator'!$G$8, 1, 0)</f>
        <v>1</v>
      </c>
      <c r="J1124" s="37">
        <f>IF(H1124&gt;='Roof Calculator'!$G$8, 1, 0)</f>
        <v>0</v>
      </c>
      <c r="K1124" s="37">
        <f t="shared" si="313"/>
        <v>10.039999999999999</v>
      </c>
      <c r="L1124" s="37">
        <f t="shared" si="314"/>
        <v>0</v>
      </c>
      <c r="M1124" s="37">
        <v>0</v>
      </c>
      <c r="N1124" s="37">
        <f t="shared" si="315"/>
        <v>0</v>
      </c>
      <c r="O1124" s="37">
        <v>0</v>
      </c>
      <c r="P1124" s="37">
        <v>0</v>
      </c>
      <c r="Q1124" s="21">
        <f t="shared" si="316"/>
        <v>39.790999999999997</v>
      </c>
      <c r="R1124" s="21">
        <f t="shared" si="325"/>
        <v>46.916666666666181</v>
      </c>
      <c r="S1124" s="21">
        <f t="shared" si="326"/>
        <v>-12.727623089434108</v>
      </c>
      <c r="T1124" s="21">
        <f t="shared" si="317"/>
        <v>86.147999999999996</v>
      </c>
      <c r="U1124" s="37">
        <f>VLOOKUP(Time_Zone, 'LSTM LookUp'!$B$5:$D$8, 3, FALSE)</f>
        <v>-75</v>
      </c>
      <c r="V1124" s="21">
        <f t="shared" si="327"/>
        <v>-14.541237897699528</v>
      </c>
      <c r="W1124" s="21">
        <f t="shared" si="318"/>
        <v>322.51269052557512</v>
      </c>
      <c r="X1124" s="21">
        <f t="shared" si="319"/>
        <v>0</v>
      </c>
      <c r="Y1124" s="21">
        <f t="shared" si="320"/>
        <v>0</v>
      </c>
      <c r="Z1124" s="21">
        <f t="shared" si="328"/>
        <v>0</v>
      </c>
      <c r="AA1124" s="21">
        <f t="shared" si="321"/>
        <v>0</v>
      </c>
      <c r="AB1124" s="21">
        <f t="shared" si="322"/>
        <v>0</v>
      </c>
      <c r="AC1124" s="21">
        <f t="shared" si="323"/>
        <v>0</v>
      </c>
      <c r="AD1124" s="21">
        <f t="shared" si="329"/>
        <v>0</v>
      </c>
      <c r="AE1124" s="21" t="str">
        <f t="shared" si="324"/>
        <v>2/15/23:00</v>
      </c>
    </row>
    <row r="1125" spans="2:31">
      <c r="B1125" s="37">
        <v>2</v>
      </c>
      <c r="C1125" s="38">
        <v>15</v>
      </c>
      <c r="D1125" s="39">
        <v>24</v>
      </c>
      <c r="E1125" s="17">
        <v>-12.8</v>
      </c>
      <c r="F1125" s="17">
        <v>0</v>
      </c>
      <c r="G1125" s="17">
        <v>0</v>
      </c>
      <c r="H1125" s="37">
        <f t="shared" si="312"/>
        <v>8.9600000000000009</v>
      </c>
      <c r="I1125" s="37">
        <f>IF(H1125&lt;'Roof Calculator'!$G$8, 1, 0)</f>
        <v>1</v>
      </c>
      <c r="J1125" s="37">
        <f>IF(H1125&gt;='Roof Calculator'!$G$8, 1, 0)</f>
        <v>0</v>
      </c>
      <c r="K1125" s="37">
        <f t="shared" si="313"/>
        <v>8.9600000000000009</v>
      </c>
      <c r="L1125" s="37">
        <f t="shared" si="314"/>
        <v>0</v>
      </c>
      <c r="M1125" s="37">
        <v>0</v>
      </c>
      <c r="N1125" s="37">
        <f t="shared" si="315"/>
        <v>0</v>
      </c>
      <c r="O1125" s="37">
        <v>0</v>
      </c>
      <c r="P1125" s="37">
        <v>0</v>
      </c>
      <c r="Q1125" s="21">
        <f t="shared" si="316"/>
        <v>39.790999999999997</v>
      </c>
      <c r="R1125" s="21">
        <f t="shared" si="325"/>
        <v>46.958333333332845</v>
      </c>
      <c r="S1125" s="21">
        <f t="shared" si="326"/>
        <v>-12.713658033843096</v>
      </c>
      <c r="T1125" s="21">
        <f t="shared" si="317"/>
        <v>86.147999999999996</v>
      </c>
      <c r="U1125" s="37">
        <f>VLOOKUP(Time_Zone, 'LSTM LookUp'!$B$5:$D$8, 3, FALSE)</f>
        <v>-75</v>
      </c>
      <c r="V1125" s="21">
        <f t="shared" si="327"/>
        <v>-14.539634008755746</v>
      </c>
      <c r="W1125" s="21">
        <f t="shared" si="318"/>
        <v>337.51309149781105</v>
      </c>
      <c r="X1125" s="21">
        <f t="shared" si="319"/>
        <v>0</v>
      </c>
      <c r="Y1125" s="21">
        <f t="shared" si="320"/>
        <v>0</v>
      </c>
      <c r="Z1125" s="21">
        <f t="shared" si="328"/>
        <v>0</v>
      </c>
      <c r="AA1125" s="21">
        <f t="shared" si="321"/>
        <v>0</v>
      </c>
      <c r="AB1125" s="21">
        <f t="shared" si="322"/>
        <v>0</v>
      </c>
      <c r="AC1125" s="21">
        <f t="shared" si="323"/>
        <v>0</v>
      </c>
      <c r="AD1125" s="21">
        <f t="shared" si="329"/>
        <v>0</v>
      </c>
      <c r="AE1125" s="21" t="str">
        <f t="shared" si="324"/>
        <v>2/15/24:00</v>
      </c>
    </row>
    <row r="1126" spans="2:31">
      <c r="B1126" s="37">
        <v>2</v>
      </c>
      <c r="C1126" s="38">
        <v>16</v>
      </c>
      <c r="D1126" s="39">
        <v>1</v>
      </c>
      <c r="E1126" s="17">
        <v>-12.8</v>
      </c>
      <c r="F1126" s="17">
        <v>0</v>
      </c>
      <c r="G1126" s="17">
        <v>0</v>
      </c>
      <c r="H1126" s="37">
        <f t="shared" si="312"/>
        <v>8.9600000000000009</v>
      </c>
      <c r="I1126" s="37">
        <f>IF(H1126&lt;'Roof Calculator'!$G$8, 1, 0)</f>
        <v>1</v>
      </c>
      <c r="J1126" s="37">
        <f>IF(H1126&gt;='Roof Calculator'!$G$8, 1, 0)</f>
        <v>0</v>
      </c>
      <c r="K1126" s="37">
        <f t="shared" si="313"/>
        <v>8.9600000000000009</v>
      </c>
      <c r="L1126" s="37">
        <f t="shared" si="314"/>
        <v>0</v>
      </c>
      <c r="M1126" s="37">
        <v>0</v>
      </c>
      <c r="N1126" s="37">
        <f t="shared" si="315"/>
        <v>0</v>
      </c>
      <c r="O1126" s="37">
        <v>0</v>
      </c>
      <c r="P1126" s="37">
        <v>0</v>
      </c>
      <c r="Q1126" s="21">
        <f t="shared" si="316"/>
        <v>39.790999999999997</v>
      </c>
      <c r="R1126" s="21">
        <f t="shared" si="325"/>
        <v>46.99999999999951</v>
      </c>
      <c r="S1126" s="21">
        <f t="shared" si="326"/>
        <v>-12.69968709633241</v>
      </c>
      <c r="T1126" s="21">
        <f t="shared" si="317"/>
        <v>86.147999999999996</v>
      </c>
      <c r="U1126" s="37">
        <f>VLOOKUP(Time_Zone, 'LSTM LookUp'!$B$5:$D$8, 3, FALSE)</f>
        <v>-75</v>
      </c>
      <c r="V1126" s="21">
        <f t="shared" si="327"/>
        <v>-14.538008601956204</v>
      </c>
      <c r="W1126" s="21">
        <f t="shared" si="318"/>
        <v>-7.4865021504890716</v>
      </c>
      <c r="X1126" s="21">
        <f t="shared" si="319"/>
        <v>0</v>
      </c>
      <c r="Y1126" s="21">
        <f t="shared" si="320"/>
        <v>0</v>
      </c>
      <c r="Z1126" s="21">
        <f t="shared" si="328"/>
        <v>0</v>
      </c>
      <c r="AA1126" s="21">
        <f t="shared" si="321"/>
        <v>0</v>
      </c>
      <c r="AB1126" s="21">
        <f t="shared" si="322"/>
        <v>0</v>
      </c>
      <c r="AC1126" s="21">
        <f t="shared" si="323"/>
        <v>0</v>
      </c>
      <c r="AD1126" s="21">
        <f t="shared" si="329"/>
        <v>0</v>
      </c>
      <c r="AE1126" s="21" t="str">
        <f t="shared" si="324"/>
        <v>2/16/1:00</v>
      </c>
    </row>
    <row r="1127" spans="2:31">
      <c r="B1127" s="37">
        <v>2</v>
      </c>
      <c r="C1127" s="38">
        <v>16</v>
      </c>
      <c r="D1127" s="39">
        <v>2</v>
      </c>
      <c r="E1127" s="17">
        <v>-12.8</v>
      </c>
      <c r="F1127" s="17">
        <v>0</v>
      </c>
      <c r="G1127" s="17">
        <v>0</v>
      </c>
      <c r="H1127" s="37">
        <f t="shared" si="312"/>
        <v>8.9600000000000009</v>
      </c>
      <c r="I1127" s="37">
        <f>IF(H1127&lt;'Roof Calculator'!$G$8, 1, 0)</f>
        <v>1</v>
      </c>
      <c r="J1127" s="37">
        <f>IF(H1127&gt;='Roof Calculator'!$G$8, 1, 0)</f>
        <v>0</v>
      </c>
      <c r="K1127" s="37">
        <f t="shared" si="313"/>
        <v>8.9600000000000009</v>
      </c>
      <c r="L1127" s="37">
        <f t="shared" si="314"/>
        <v>0</v>
      </c>
      <c r="M1127" s="37">
        <v>0</v>
      </c>
      <c r="N1127" s="37">
        <f t="shared" si="315"/>
        <v>0</v>
      </c>
      <c r="O1127" s="37">
        <v>0</v>
      </c>
      <c r="P1127" s="37">
        <v>0</v>
      </c>
      <c r="Q1127" s="21">
        <f t="shared" si="316"/>
        <v>39.790999999999997</v>
      </c>
      <c r="R1127" s="21">
        <f t="shared" si="325"/>
        <v>47.041666666666174</v>
      </c>
      <c r="S1127" s="21">
        <f t="shared" si="326"/>
        <v>-12.685710284228442</v>
      </c>
      <c r="T1127" s="21">
        <f t="shared" si="317"/>
        <v>86.147999999999996</v>
      </c>
      <c r="U1127" s="37">
        <f>VLOOKUP(Time_Zone, 'LSTM LookUp'!$B$5:$D$8, 3, FALSE)</f>
        <v>-75</v>
      </c>
      <c r="V1127" s="21">
        <f t="shared" si="327"/>
        <v>-14.536361686636956</v>
      </c>
      <c r="W1127" s="21">
        <f t="shared" si="318"/>
        <v>7.5139095783407583</v>
      </c>
      <c r="X1127" s="21">
        <f t="shared" si="319"/>
        <v>0</v>
      </c>
      <c r="Y1127" s="21">
        <f t="shared" si="320"/>
        <v>0</v>
      </c>
      <c r="Z1127" s="21">
        <f t="shared" si="328"/>
        <v>0</v>
      </c>
      <c r="AA1127" s="21">
        <f t="shared" si="321"/>
        <v>0</v>
      </c>
      <c r="AB1127" s="21">
        <f t="shared" si="322"/>
        <v>0</v>
      </c>
      <c r="AC1127" s="21">
        <f t="shared" si="323"/>
        <v>0</v>
      </c>
      <c r="AD1127" s="21">
        <f t="shared" si="329"/>
        <v>0</v>
      </c>
      <c r="AE1127" s="21" t="str">
        <f t="shared" si="324"/>
        <v>2/16/2:00</v>
      </c>
    </row>
    <row r="1128" spans="2:31">
      <c r="B1128" s="37">
        <v>2</v>
      </c>
      <c r="C1128" s="38">
        <v>16</v>
      </c>
      <c r="D1128" s="39">
        <v>3</v>
      </c>
      <c r="E1128" s="17">
        <v>-10.6</v>
      </c>
      <c r="F1128" s="17">
        <v>0</v>
      </c>
      <c r="G1128" s="17">
        <v>0</v>
      </c>
      <c r="H1128" s="37">
        <f t="shared" si="312"/>
        <v>12.920000000000002</v>
      </c>
      <c r="I1128" s="37">
        <f>IF(H1128&lt;'Roof Calculator'!$G$8, 1, 0)</f>
        <v>1</v>
      </c>
      <c r="J1128" s="37">
        <f>IF(H1128&gt;='Roof Calculator'!$G$8, 1, 0)</f>
        <v>0</v>
      </c>
      <c r="K1128" s="37">
        <f t="shared" si="313"/>
        <v>12.920000000000002</v>
      </c>
      <c r="L1128" s="37">
        <f t="shared" si="314"/>
        <v>0</v>
      </c>
      <c r="M1128" s="37">
        <v>0</v>
      </c>
      <c r="N1128" s="37">
        <f t="shared" si="315"/>
        <v>0</v>
      </c>
      <c r="O1128" s="37">
        <v>0</v>
      </c>
      <c r="P1128" s="37">
        <v>0</v>
      </c>
      <c r="Q1128" s="21">
        <f t="shared" si="316"/>
        <v>39.790999999999997</v>
      </c>
      <c r="R1128" s="21">
        <f t="shared" si="325"/>
        <v>47.083333333332838</v>
      </c>
      <c r="S1128" s="21">
        <f t="shared" si="326"/>
        <v>-12.671727604857661</v>
      </c>
      <c r="T1128" s="21">
        <f t="shared" si="317"/>
        <v>86.147999999999996</v>
      </c>
      <c r="U1128" s="37">
        <f>VLOOKUP(Time_Zone, 'LSTM LookUp'!$B$5:$D$8, 3, FALSE)</f>
        <v>-75</v>
      </c>
      <c r="V1128" s="21">
        <f t="shared" si="327"/>
        <v>-14.534693272174007</v>
      </c>
      <c r="W1128" s="21">
        <f t="shared" si="318"/>
        <v>22.514326681956511</v>
      </c>
      <c r="X1128" s="21">
        <f t="shared" si="319"/>
        <v>0</v>
      </c>
      <c r="Y1128" s="21">
        <f t="shared" si="320"/>
        <v>0</v>
      </c>
      <c r="Z1128" s="21">
        <f t="shared" si="328"/>
        <v>0</v>
      </c>
      <c r="AA1128" s="21">
        <f t="shared" si="321"/>
        <v>0</v>
      </c>
      <c r="AB1128" s="21">
        <f t="shared" si="322"/>
        <v>0</v>
      </c>
      <c r="AC1128" s="21">
        <f t="shared" si="323"/>
        <v>0</v>
      </c>
      <c r="AD1128" s="21">
        <f t="shared" si="329"/>
        <v>0</v>
      </c>
      <c r="AE1128" s="21" t="str">
        <f t="shared" si="324"/>
        <v>2/16/3:00</v>
      </c>
    </row>
    <row r="1129" spans="2:31">
      <c r="B1129" s="37">
        <v>2</v>
      </c>
      <c r="C1129" s="38">
        <v>16</v>
      </c>
      <c r="D1129" s="39">
        <v>4</v>
      </c>
      <c r="E1129" s="17">
        <v>-10</v>
      </c>
      <c r="F1129" s="17">
        <v>0</v>
      </c>
      <c r="G1129" s="17">
        <v>0</v>
      </c>
      <c r="H1129" s="37">
        <f t="shared" si="312"/>
        <v>14</v>
      </c>
      <c r="I1129" s="37">
        <f>IF(H1129&lt;'Roof Calculator'!$G$8, 1, 0)</f>
        <v>1</v>
      </c>
      <c r="J1129" s="37">
        <f>IF(H1129&gt;='Roof Calculator'!$G$8, 1, 0)</f>
        <v>0</v>
      </c>
      <c r="K1129" s="37">
        <f t="shared" si="313"/>
        <v>14</v>
      </c>
      <c r="L1129" s="37">
        <f t="shared" si="314"/>
        <v>0</v>
      </c>
      <c r="M1129" s="37">
        <v>0</v>
      </c>
      <c r="N1129" s="37">
        <f t="shared" si="315"/>
        <v>0</v>
      </c>
      <c r="O1129" s="37">
        <v>0</v>
      </c>
      <c r="P1129" s="37">
        <v>0</v>
      </c>
      <c r="Q1129" s="21">
        <f t="shared" si="316"/>
        <v>39.790999999999997</v>
      </c>
      <c r="R1129" s="21">
        <f t="shared" si="325"/>
        <v>47.124999999999503</v>
      </c>
      <c r="S1129" s="21">
        <f t="shared" si="326"/>
        <v>-12.657739065546602</v>
      </c>
      <c r="T1129" s="21">
        <f t="shared" si="317"/>
        <v>86.147999999999996</v>
      </c>
      <c r="U1129" s="37">
        <f>VLOOKUP(Time_Zone, 'LSTM LookUp'!$B$5:$D$8, 3, FALSE)</f>
        <v>-75</v>
      </c>
      <c r="V1129" s="21">
        <f t="shared" si="327"/>
        <v>-14.533003367983254</v>
      </c>
      <c r="W1129" s="21">
        <f t="shared" si="318"/>
        <v>37.514749158004179</v>
      </c>
      <c r="X1129" s="21">
        <f t="shared" si="319"/>
        <v>0</v>
      </c>
      <c r="Y1129" s="21">
        <f t="shared" si="320"/>
        <v>0</v>
      </c>
      <c r="Z1129" s="21">
        <f t="shared" si="328"/>
        <v>0</v>
      </c>
      <c r="AA1129" s="21">
        <f t="shared" si="321"/>
        <v>0</v>
      </c>
      <c r="AB1129" s="21">
        <f t="shared" si="322"/>
        <v>0</v>
      </c>
      <c r="AC1129" s="21">
        <f t="shared" si="323"/>
        <v>0</v>
      </c>
      <c r="AD1129" s="21">
        <f t="shared" si="329"/>
        <v>0</v>
      </c>
      <c r="AE1129" s="21" t="str">
        <f t="shared" si="324"/>
        <v>2/16/4:00</v>
      </c>
    </row>
    <row r="1130" spans="2:31">
      <c r="B1130" s="37">
        <v>2</v>
      </c>
      <c r="C1130" s="38">
        <v>16</v>
      </c>
      <c r="D1130" s="39">
        <v>5</v>
      </c>
      <c r="E1130" s="17">
        <v>-8.9</v>
      </c>
      <c r="F1130" s="17">
        <v>0</v>
      </c>
      <c r="G1130" s="17">
        <v>0</v>
      </c>
      <c r="H1130" s="37">
        <f t="shared" si="312"/>
        <v>15.979999999999997</v>
      </c>
      <c r="I1130" s="37">
        <f>IF(H1130&lt;'Roof Calculator'!$G$8, 1, 0)</f>
        <v>1</v>
      </c>
      <c r="J1130" s="37">
        <f>IF(H1130&gt;='Roof Calculator'!$G$8, 1, 0)</f>
        <v>0</v>
      </c>
      <c r="K1130" s="37">
        <f t="shared" si="313"/>
        <v>15.979999999999997</v>
      </c>
      <c r="L1130" s="37">
        <f t="shared" si="314"/>
        <v>0</v>
      </c>
      <c r="M1130" s="37">
        <v>0</v>
      </c>
      <c r="N1130" s="37">
        <f t="shared" si="315"/>
        <v>0</v>
      </c>
      <c r="O1130" s="37">
        <v>0</v>
      </c>
      <c r="P1130" s="37">
        <v>0</v>
      </c>
      <c r="Q1130" s="21">
        <f t="shared" si="316"/>
        <v>39.790999999999997</v>
      </c>
      <c r="R1130" s="21">
        <f t="shared" si="325"/>
        <v>47.166666666666167</v>
      </c>
      <c r="S1130" s="21">
        <f t="shared" si="326"/>
        <v>-12.643744673621862</v>
      </c>
      <c r="T1130" s="21">
        <f t="shared" si="317"/>
        <v>86.147999999999996</v>
      </c>
      <c r="U1130" s="37">
        <f>VLOOKUP(Time_Zone, 'LSTM LookUp'!$B$5:$D$8, 3, FALSE)</f>
        <v>-75</v>
      </c>
      <c r="V1130" s="21">
        <f t="shared" si="327"/>
        <v>-14.531291983520497</v>
      </c>
      <c r="W1130" s="21">
        <f t="shared" si="318"/>
        <v>52.515177004119863</v>
      </c>
      <c r="X1130" s="21">
        <f t="shared" si="319"/>
        <v>0</v>
      </c>
      <c r="Y1130" s="21">
        <f t="shared" si="320"/>
        <v>0</v>
      </c>
      <c r="Z1130" s="21">
        <f t="shared" si="328"/>
        <v>0</v>
      </c>
      <c r="AA1130" s="21">
        <f t="shared" si="321"/>
        <v>0</v>
      </c>
      <c r="AB1130" s="21">
        <f t="shared" si="322"/>
        <v>0</v>
      </c>
      <c r="AC1130" s="21">
        <f t="shared" si="323"/>
        <v>0</v>
      </c>
      <c r="AD1130" s="21">
        <f t="shared" si="329"/>
        <v>0</v>
      </c>
      <c r="AE1130" s="21" t="str">
        <f t="shared" si="324"/>
        <v>2/16/5:00</v>
      </c>
    </row>
    <row r="1131" spans="2:31">
      <c r="B1131" s="37">
        <v>2</v>
      </c>
      <c r="C1131" s="38">
        <v>16</v>
      </c>
      <c r="D1131" s="39">
        <v>6</v>
      </c>
      <c r="E1131" s="17">
        <v>-8.3000000000000007</v>
      </c>
      <c r="F1131" s="17">
        <v>0</v>
      </c>
      <c r="G1131" s="17">
        <v>0</v>
      </c>
      <c r="H1131" s="37">
        <f t="shared" si="312"/>
        <v>17.059999999999999</v>
      </c>
      <c r="I1131" s="37">
        <f>IF(H1131&lt;'Roof Calculator'!$G$8, 1, 0)</f>
        <v>1</v>
      </c>
      <c r="J1131" s="37">
        <f>IF(H1131&gt;='Roof Calculator'!$G$8, 1, 0)</f>
        <v>0</v>
      </c>
      <c r="K1131" s="37">
        <f t="shared" si="313"/>
        <v>17.059999999999999</v>
      </c>
      <c r="L1131" s="37">
        <f t="shared" si="314"/>
        <v>0</v>
      </c>
      <c r="M1131" s="37">
        <v>0</v>
      </c>
      <c r="N1131" s="37">
        <f t="shared" si="315"/>
        <v>0</v>
      </c>
      <c r="O1131" s="37">
        <v>0</v>
      </c>
      <c r="P1131" s="37">
        <v>0</v>
      </c>
      <c r="Q1131" s="21">
        <f t="shared" si="316"/>
        <v>39.790999999999997</v>
      </c>
      <c r="R1131" s="21">
        <f t="shared" si="325"/>
        <v>47.208333333332831</v>
      </c>
      <c r="S1131" s="21">
        <f t="shared" si="326"/>
        <v>-12.629744436410101</v>
      </c>
      <c r="T1131" s="21">
        <f t="shared" si="317"/>
        <v>86.147999999999996</v>
      </c>
      <c r="U1131" s="37">
        <f>VLOOKUP(Time_Zone, 'LSTM LookUp'!$B$5:$D$8, 3, FALSE)</f>
        <v>-75</v>
      </c>
      <c r="V1131" s="21">
        <f t="shared" si="327"/>
        <v>-14.529559128281408</v>
      </c>
      <c r="W1131" s="21">
        <f t="shared" si="318"/>
        <v>67.515610217929648</v>
      </c>
      <c r="X1131" s="21">
        <f t="shared" si="319"/>
        <v>0</v>
      </c>
      <c r="Y1131" s="21">
        <f t="shared" si="320"/>
        <v>0</v>
      </c>
      <c r="Z1131" s="21">
        <f t="shared" si="328"/>
        <v>0</v>
      </c>
      <c r="AA1131" s="21">
        <f t="shared" si="321"/>
        <v>0</v>
      </c>
      <c r="AB1131" s="21">
        <f t="shared" si="322"/>
        <v>0</v>
      </c>
      <c r="AC1131" s="21">
        <f t="shared" si="323"/>
        <v>0</v>
      </c>
      <c r="AD1131" s="21">
        <f t="shared" si="329"/>
        <v>0</v>
      </c>
      <c r="AE1131" s="21" t="str">
        <f t="shared" si="324"/>
        <v>2/16/6:00</v>
      </c>
    </row>
    <row r="1132" spans="2:31">
      <c r="B1132" s="37">
        <v>2</v>
      </c>
      <c r="C1132" s="38">
        <v>16</v>
      </c>
      <c r="D1132" s="39">
        <v>7</v>
      </c>
      <c r="E1132" s="17">
        <v>-7.8</v>
      </c>
      <c r="F1132" s="17">
        <v>0</v>
      </c>
      <c r="G1132" s="17">
        <v>0</v>
      </c>
      <c r="H1132" s="37">
        <f t="shared" si="312"/>
        <v>17.96</v>
      </c>
      <c r="I1132" s="37">
        <f>IF(H1132&lt;'Roof Calculator'!$G$8, 1, 0)</f>
        <v>1</v>
      </c>
      <c r="J1132" s="37">
        <f>IF(H1132&gt;='Roof Calculator'!$G$8, 1, 0)</f>
        <v>0</v>
      </c>
      <c r="K1132" s="37">
        <f t="shared" si="313"/>
        <v>17.96</v>
      </c>
      <c r="L1132" s="37">
        <f t="shared" si="314"/>
        <v>0</v>
      </c>
      <c r="M1132" s="37">
        <v>0</v>
      </c>
      <c r="N1132" s="37">
        <f t="shared" si="315"/>
        <v>0</v>
      </c>
      <c r="O1132" s="37">
        <v>0</v>
      </c>
      <c r="P1132" s="37">
        <v>0</v>
      </c>
      <c r="Q1132" s="21">
        <f t="shared" si="316"/>
        <v>39.790999999999997</v>
      </c>
      <c r="R1132" s="21">
        <f t="shared" si="325"/>
        <v>47.249999999999496</v>
      </c>
      <c r="S1132" s="21">
        <f t="shared" si="326"/>
        <v>-12.615738361238034</v>
      </c>
      <c r="T1132" s="21">
        <f t="shared" si="317"/>
        <v>86.147999999999996</v>
      </c>
      <c r="U1132" s="37">
        <f>VLOOKUP(Time_Zone, 'LSTM LookUp'!$B$5:$D$8, 3, FALSE)</f>
        <v>-75</v>
      </c>
      <c r="V1132" s="21">
        <f t="shared" si="327"/>
        <v>-14.527804811801493</v>
      </c>
      <c r="W1132" s="21">
        <f t="shared" si="318"/>
        <v>82.516048797049592</v>
      </c>
      <c r="X1132" s="21">
        <f t="shared" si="319"/>
        <v>0</v>
      </c>
      <c r="Y1132" s="21">
        <f t="shared" si="320"/>
        <v>0</v>
      </c>
      <c r="Z1132" s="21">
        <f t="shared" si="328"/>
        <v>0</v>
      </c>
      <c r="AA1132" s="21">
        <f t="shared" si="321"/>
        <v>0</v>
      </c>
      <c r="AB1132" s="21">
        <f t="shared" si="322"/>
        <v>0</v>
      </c>
      <c r="AC1132" s="21">
        <f t="shared" si="323"/>
        <v>0</v>
      </c>
      <c r="AD1132" s="21">
        <f t="shared" si="329"/>
        <v>0</v>
      </c>
      <c r="AE1132" s="21" t="str">
        <f t="shared" si="324"/>
        <v>2/16/7:00</v>
      </c>
    </row>
    <row r="1133" spans="2:31">
      <c r="B1133" s="37">
        <v>2</v>
      </c>
      <c r="C1133" s="38">
        <v>16</v>
      </c>
      <c r="D1133" s="39">
        <v>8</v>
      </c>
      <c r="E1133" s="17">
        <v>-6.7</v>
      </c>
      <c r="F1133" s="17">
        <v>6</v>
      </c>
      <c r="G1133" s="17">
        <v>1</v>
      </c>
      <c r="H1133" s="37">
        <f t="shared" si="312"/>
        <v>19.939999999999998</v>
      </c>
      <c r="I1133" s="37">
        <f>IF(H1133&lt;'Roof Calculator'!$G$8, 1, 0)</f>
        <v>1</v>
      </c>
      <c r="J1133" s="37">
        <f>IF(H1133&gt;='Roof Calculator'!$G$8, 1, 0)</f>
        <v>0</v>
      </c>
      <c r="K1133" s="37">
        <f t="shared" si="313"/>
        <v>19.939999999999998</v>
      </c>
      <c r="L1133" s="37">
        <f t="shared" si="314"/>
        <v>0</v>
      </c>
      <c r="M1133" s="37">
        <v>0</v>
      </c>
      <c r="N1133" s="37">
        <f t="shared" si="315"/>
        <v>6</v>
      </c>
      <c r="O1133" s="37">
        <v>0</v>
      </c>
      <c r="P1133" s="37">
        <v>0</v>
      </c>
      <c r="Q1133" s="21">
        <f t="shared" si="316"/>
        <v>39.790999999999997</v>
      </c>
      <c r="R1133" s="21">
        <f t="shared" si="325"/>
        <v>47.29166666666616</v>
      </c>
      <c r="S1133" s="21">
        <f t="shared" si="326"/>
        <v>-12.601726455432436</v>
      </c>
      <c r="T1133" s="21">
        <f t="shared" si="317"/>
        <v>86.147999999999996</v>
      </c>
      <c r="U1133" s="37">
        <f>VLOOKUP(Time_Zone, 'LSTM LookUp'!$B$5:$D$8, 3, FALSE)</f>
        <v>-75</v>
      </c>
      <c r="V1133" s="21">
        <f t="shared" si="327"/>
        <v>-14.526029043656091</v>
      </c>
      <c r="W1133" s="21">
        <f t="shared" si="318"/>
        <v>97.516492739086004</v>
      </c>
      <c r="X1133" s="21">
        <f t="shared" si="319"/>
        <v>-0.23772027568874857</v>
      </c>
      <c r="Y1133" s="21">
        <f t="shared" si="320"/>
        <v>5.7622797243112513</v>
      </c>
      <c r="Z1133" s="21">
        <f t="shared" si="328"/>
        <v>1.8265420307831652</v>
      </c>
      <c r="AA1133" s="21">
        <f t="shared" si="321"/>
        <v>1.8265420307831652</v>
      </c>
      <c r="AB1133" s="21">
        <f t="shared" si="322"/>
        <v>0</v>
      </c>
      <c r="AC1133" s="21">
        <f t="shared" si="323"/>
        <v>0</v>
      </c>
      <c r="AD1133" s="21">
        <f t="shared" si="329"/>
        <v>0</v>
      </c>
      <c r="AE1133" s="21" t="str">
        <f t="shared" si="324"/>
        <v>2/16/8:00</v>
      </c>
    </row>
    <row r="1134" spans="2:31">
      <c r="B1134" s="37">
        <v>2</v>
      </c>
      <c r="C1134" s="38">
        <v>16</v>
      </c>
      <c r="D1134" s="39">
        <v>9</v>
      </c>
      <c r="E1134" s="17">
        <v>-6.7</v>
      </c>
      <c r="F1134" s="17">
        <v>70</v>
      </c>
      <c r="G1134" s="17">
        <v>83</v>
      </c>
      <c r="H1134" s="37">
        <f t="shared" si="312"/>
        <v>19.939999999999998</v>
      </c>
      <c r="I1134" s="37">
        <f>IF(H1134&lt;'Roof Calculator'!$G$8, 1, 0)</f>
        <v>1</v>
      </c>
      <c r="J1134" s="37">
        <f>IF(H1134&gt;='Roof Calculator'!$G$8, 1, 0)</f>
        <v>0</v>
      </c>
      <c r="K1134" s="37">
        <f t="shared" si="313"/>
        <v>19.939999999999998</v>
      </c>
      <c r="L1134" s="37">
        <f t="shared" si="314"/>
        <v>0</v>
      </c>
      <c r="M1134" s="37">
        <v>0</v>
      </c>
      <c r="N1134" s="37">
        <f t="shared" si="315"/>
        <v>70</v>
      </c>
      <c r="O1134" s="37">
        <v>0</v>
      </c>
      <c r="P1134" s="37">
        <v>0</v>
      </c>
      <c r="Q1134" s="21">
        <f t="shared" si="316"/>
        <v>39.790999999999997</v>
      </c>
      <c r="R1134" s="21">
        <f t="shared" si="325"/>
        <v>47.333333333332824</v>
      </c>
      <c r="S1134" s="21">
        <f t="shared" si="326"/>
        <v>-12.587708726320134</v>
      </c>
      <c r="T1134" s="21">
        <f t="shared" si="317"/>
        <v>86.147999999999996</v>
      </c>
      <c r="U1134" s="37">
        <f>VLOOKUP(Time_Zone, 'LSTM LookUp'!$B$5:$D$8, 3, FALSE)</f>
        <v>-75</v>
      </c>
      <c r="V1134" s="21">
        <f t="shared" si="327"/>
        <v>-14.524231833460332</v>
      </c>
      <c r="W1134" s="21">
        <f t="shared" si="318"/>
        <v>112.51694204163488</v>
      </c>
      <c r="X1134" s="21">
        <f t="shared" si="319"/>
        <v>-35.412790073463704</v>
      </c>
      <c r="Y1134" s="21">
        <f t="shared" si="320"/>
        <v>34.587209926536296</v>
      </c>
      <c r="Z1134" s="21">
        <f t="shared" si="328"/>
        <v>10.963541459433468</v>
      </c>
      <c r="AA1134" s="21">
        <f t="shared" si="321"/>
        <v>10.963541459433468</v>
      </c>
      <c r="AB1134" s="21">
        <f t="shared" si="322"/>
        <v>0</v>
      </c>
      <c r="AC1134" s="21">
        <f t="shared" si="323"/>
        <v>0</v>
      </c>
      <c r="AD1134" s="21">
        <f t="shared" si="329"/>
        <v>0</v>
      </c>
      <c r="AE1134" s="21" t="str">
        <f t="shared" si="324"/>
        <v>2/16/9:00</v>
      </c>
    </row>
    <row r="1135" spans="2:31">
      <c r="B1135" s="37">
        <v>2</v>
      </c>
      <c r="C1135" s="38">
        <v>16</v>
      </c>
      <c r="D1135" s="39">
        <v>10</v>
      </c>
      <c r="E1135" s="17">
        <v>-5</v>
      </c>
      <c r="F1135" s="17">
        <v>80</v>
      </c>
      <c r="G1135" s="17">
        <v>2</v>
      </c>
      <c r="H1135" s="37">
        <f t="shared" si="312"/>
        <v>23</v>
      </c>
      <c r="I1135" s="37">
        <f>IF(H1135&lt;'Roof Calculator'!$G$8, 1, 0)</f>
        <v>1</v>
      </c>
      <c r="J1135" s="37">
        <f>IF(H1135&gt;='Roof Calculator'!$G$8, 1, 0)</f>
        <v>0</v>
      </c>
      <c r="K1135" s="37">
        <f t="shared" si="313"/>
        <v>23</v>
      </c>
      <c r="L1135" s="37">
        <f t="shared" si="314"/>
        <v>0</v>
      </c>
      <c r="M1135" s="37">
        <v>0</v>
      </c>
      <c r="N1135" s="37">
        <f t="shared" si="315"/>
        <v>80</v>
      </c>
      <c r="O1135" s="37">
        <v>0</v>
      </c>
      <c r="P1135" s="37">
        <v>0</v>
      </c>
      <c r="Q1135" s="21">
        <f t="shared" si="316"/>
        <v>39.790999999999997</v>
      </c>
      <c r="R1135" s="21">
        <f t="shared" si="325"/>
        <v>47.374999999999488</v>
      </c>
      <c r="S1135" s="21">
        <f t="shared" si="326"/>
        <v>-12.573685181227995</v>
      </c>
      <c r="T1135" s="21">
        <f t="shared" si="317"/>
        <v>86.147999999999996</v>
      </c>
      <c r="U1135" s="37">
        <f>VLOOKUP(Time_Zone, 'LSTM LookUp'!$B$5:$D$8, 3, FALSE)</f>
        <v>-75</v>
      </c>
      <c r="V1135" s="21">
        <f t="shared" si="327"/>
        <v>-14.522413190869129</v>
      </c>
      <c r="W1135" s="21">
        <f t="shared" si="318"/>
        <v>127.51739670228274</v>
      </c>
      <c r="X1135" s="21">
        <f t="shared" si="319"/>
        <v>-1.1920943963958999</v>
      </c>
      <c r="Y1135" s="21">
        <f t="shared" si="320"/>
        <v>78.807905603604098</v>
      </c>
      <c r="Z1135" s="21">
        <f t="shared" si="328"/>
        <v>24.980729646924672</v>
      </c>
      <c r="AA1135" s="21">
        <f t="shared" si="321"/>
        <v>24.980729646924672</v>
      </c>
      <c r="AB1135" s="21">
        <f t="shared" si="322"/>
        <v>0</v>
      </c>
      <c r="AC1135" s="21">
        <f t="shared" si="323"/>
        <v>0</v>
      </c>
      <c r="AD1135" s="21">
        <f t="shared" si="329"/>
        <v>0</v>
      </c>
      <c r="AE1135" s="21" t="str">
        <f t="shared" si="324"/>
        <v>2/16/10:00</v>
      </c>
    </row>
    <row r="1136" spans="2:31">
      <c r="B1136" s="37">
        <v>2</v>
      </c>
      <c r="C1136" s="38">
        <v>16</v>
      </c>
      <c r="D1136" s="39">
        <v>11</v>
      </c>
      <c r="E1136" s="17">
        <v>-2.8</v>
      </c>
      <c r="F1136" s="17">
        <v>143</v>
      </c>
      <c r="G1136" s="17">
        <v>565</v>
      </c>
      <c r="H1136" s="37">
        <f t="shared" si="312"/>
        <v>26.96</v>
      </c>
      <c r="I1136" s="37">
        <f>IF(H1136&lt;'Roof Calculator'!$G$8, 1, 0)</f>
        <v>1</v>
      </c>
      <c r="J1136" s="37">
        <f>IF(H1136&gt;='Roof Calculator'!$G$8, 1, 0)</f>
        <v>0</v>
      </c>
      <c r="K1136" s="37">
        <f t="shared" si="313"/>
        <v>26.96</v>
      </c>
      <c r="L1136" s="37">
        <f t="shared" si="314"/>
        <v>0</v>
      </c>
      <c r="M1136" s="37">
        <v>0</v>
      </c>
      <c r="N1136" s="37">
        <f t="shared" si="315"/>
        <v>143</v>
      </c>
      <c r="O1136" s="37">
        <v>0</v>
      </c>
      <c r="P1136" s="37">
        <v>0</v>
      </c>
      <c r="Q1136" s="21">
        <f t="shared" si="316"/>
        <v>39.790999999999997</v>
      </c>
      <c r="R1136" s="21">
        <f t="shared" si="325"/>
        <v>47.416666666666153</v>
      </c>
      <c r="S1136" s="21">
        <f t="shared" si="326"/>
        <v>-12.559655827482942</v>
      </c>
      <c r="T1136" s="21">
        <f t="shared" si="317"/>
        <v>86.147999999999996</v>
      </c>
      <c r="U1136" s="37">
        <f>VLOOKUP(Time_Zone, 'LSTM LookUp'!$B$5:$D$8, 3, FALSE)</f>
        <v>-75</v>
      </c>
      <c r="V1136" s="21">
        <f t="shared" si="327"/>
        <v>-14.520573125577142</v>
      </c>
      <c r="W1136" s="21">
        <f t="shared" si="318"/>
        <v>142.51785671860574</v>
      </c>
      <c r="X1136" s="21">
        <f t="shared" si="319"/>
        <v>-414.89313183853398</v>
      </c>
      <c r="Y1136" s="21">
        <f t="shared" si="320"/>
        <v>-271.89313183853398</v>
      </c>
      <c r="Z1136" s="21">
        <f t="shared" si="328"/>
        <v>-86.185374009018773</v>
      </c>
      <c r="AA1136" s="21">
        <f t="shared" si="321"/>
        <v>-86.185374009018773</v>
      </c>
      <c r="AB1136" s="21">
        <f t="shared" si="322"/>
        <v>0</v>
      </c>
      <c r="AC1136" s="21">
        <f t="shared" si="323"/>
        <v>0</v>
      </c>
      <c r="AD1136" s="21">
        <f t="shared" si="329"/>
        <v>0</v>
      </c>
      <c r="AE1136" s="21" t="str">
        <f t="shared" si="324"/>
        <v>2/16/11:00</v>
      </c>
    </row>
    <row r="1137" spans="2:31">
      <c r="B1137" s="37">
        <v>2</v>
      </c>
      <c r="C1137" s="38">
        <v>16</v>
      </c>
      <c r="D1137" s="39">
        <v>12</v>
      </c>
      <c r="E1137" s="17">
        <v>-0.6</v>
      </c>
      <c r="F1137" s="17">
        <v>178</v>
      </c>
      <c r="G1137" s="17">
        <v>660</v>
      </c>
      <c r="H1137" s="37">
        <f t="shared" si="312"/>
        <v>30.92</v>
      </c>
      <c r="I1137" s="37">
        <f>IF(H1137&lt;'Roof Calculator'!$G$8, 1, 0)</f>
        <v>1</v>
      </c>
      <c r="J1137" s="37">
        <f>IF(H1137&gt;='Roof Calculator'!$G$8, 1, 0)</f>
        <v>0</v>
      </c>
      <c r="K1137" s="37">
        <f t="shared" si="313"/>
        <v>30.92</v>
      </c>
      <c r="L1137" s="37">
        <f t="shared" si="314"/>
        <v>0</v>
      </c>
      <c r="M1137" s="37">
        <v>0</v>
      </c>
      <c r="N1137" s="37">
        <f t="shared" si="315"/>
        <v>178</v>
      </c>
      <c r="O1137" s="37">
        <v>0</v>
      </c>
      <c r="P1137" s="37">
        <v>0</v>
      </c>
      <c r="Q1137" s="21">
        <f t="shared" si="316"/>
        <v>39.790999999999997</v>
      </c>
      <c r="R1137" s="21">
        <f t="shared" si="325"/>
        <v>47.458333333332817</v>
      </c>
      <c r="S1137" s="21">
        <f t="shared" si="326"/>
        <v>-12.545620672411932</v>
      </c>
      <c r="T1137" s="21">
        <f t="shared" si="317"/>
        <v>86.147999999999996</v>
      </c>
      <c r="U1137" s="37">
        <f>VLOOKUP(Time_Zone, 'LSTM LookUp'!$B$5:$D$8, 3, FALSE)</f>
        <v>-75</v>
      </c>
      <c r="V1137" s="21">
        <f t="shared" si="327"/>
        <v>-14.518711647318778</v>
      </c>
      <c r="W1137" s="21">
        <f t="shared" si="318"/>
        <v>157.51832208817029</v>
      </c>
      <c r="X1137" s="21">
        <f t="shared" si="319"/>
        <v>-549.15471547810944</v>
      </c>
      <c r="Y1137" s="21">
        <f t="shared" si="320"/>
        <v>-371.15471547810944</v>
      </c>
      <c r="Z1137" s="21">
        <f t="shared" si="328"/>
        <v>-117.64956235705216</v>
      </c>
      <c r="AA1137" s="21">
        <f t="shared" si="321"/>
        <v>-117.64956235705216</v>
      </c>
      <c r="AB1137" s="21">
        <f t="shared" si="322"/>
        <v>0</v>
      </c>
      <c r="AC1137" s="21">
        <f t="shared" si="323"/>
        <v>0</v>
      </c>
      <c r="AD1137" s="21">
        <f t="shared" si="329"/>
        <v>0</v>
      </c>
      <c r="AE1137" s="21" t="str">
        <f t="shared" si="324"/>
        <v>2/16/12:00</v>
      </c>
    </row>
    <row r="1138" spans="2:31">
      <c r="B1138" s="37">
        <v>2</v>
      </c>
      <c r="C1138" s="38">
        <v>16</v>
      </c>
      <c r="D1138" s="39">
        <v>13</v>
      </c>
      <c r="E1138" s="17">
        <v>1.1000000000000001</v>
      </c>
      <c r="F1138" s="17">
        <v>201</v>
      </c>
      <c r="G1138" s="17">
        <v>684</v>
      </c>
      <c r="H1138" s="37">
        <f t="shared" si="312"/>
        <v>33.979999999999997</v>
      </c>
      <c r="I1138" s="37">
        <f>IF(H1138&lt;'Roof Calculator'!$G$8, 1, 0)</f>
        <v>1</v>
      </c>
      <c r="J1138" s="37">
        <f>IF(H1138&gt;='Roof Calculator'!$G$8, 1, 0)</f>
        <v>0</v>
      </c>
      <c r="K1138" s="37">
        <f t="shared" si="313"/>
        <v>33.979999999999997</v>
      </c>
      <c r="L1138" s="37">
        <f t="shared" si="314"/>
        <v>0</v>
      </c>
      <c r="M1138" s="37">
        <v>0</v>
      </c>
      <c r="N1138" s="37">
        <f t="shared" si="315"/>
        <v>201</v>
      </c>
      <c r="O1138" s="37">
        <v>0</v>
      </c>
      <c r="P1138" s="37">
        <v>0</v>
      </c>
      <c r="Q1138" s="21">
        <f t="shared" si="316"/>
        <v>39.790999999999997</v>
      </c>
      <c r="R1138" s="21">
        <f t="shared" si="325"/>
        <v>47.499999999999481</v>
      </c>
      <c r="S1138" s="21">
        <f t="shared" si="326"/>
        <v>-12.531579723341954</v>
      </c>
      <c r="T1138" s="21">
        <f t="shared" si="317"/>
        <v>86.147999999999996</v>
      </c>
      <c r="U1138" s="37">
        <f>VLOOKUP(Time_Zone, 'LSTM LookUp'!$B$5:$D$8, 3, FALSE)</f>
        <v>-75</v>
      </c>
      <c r="V1138" s="21">
        <f t="shared" si="327"/>
        <v>-14.516828765868132</v>
      </c>
      <c r="W1138" s="21">
        <f t="shared" si="318"/>
        <v>172.51879280853296</v>
      </c>
      <c r="X1138" s="21">
        <f t="shared" si="319"/>
        <v>-603.66891616983389</v>
      </c>
      <c r="Y1138" s="21">
        <f t="shared" si="320"/>
        <v>-402.66891616983389</v>
      </c>
      <c r="Z1138" s="21">
        <f t="shared" si="328"/>
        <v>-127.63901356108076</v>
      </c>
      <c r="AA1138" s="21">
        <f t="shared" si="321"/>
        <v>-127.63901356108076</v>
      </c>
      <c r="AB1138" s="21">
        <f t="shared" si="322"/>
        <v>0</v>
      </c>
      <c r="AC1138" s="21">
        <f t="shared" si="323"/>
        <v>0</v>
      </c>
      <c r="AD1138" s="21">
        <f t="shared" si="329"/>
        <v>0</v>
      </c>
      <c r="AE1138" s="21" t="str">
        <f t="shared" si="324"/>
        <v>2/16/13:00</v>
      </c>
    </row>
    <row r="1139" spans="2:31">
      <c r="B1139" s="37">
        <v>2</v>
      </c>
      <c r="C1139" s="38">
        <v>16</v>
      </c>
      <c r="D1139" s="39">
        <v>14</v>
      </c>
      <c r="E1139" s="17">
        <v>1.7</v>
      </c>
      <c r="F1139" s="17">
        <v>190</v>
      </c>
      <c r="G1139" s="17">
        <v>683</v>
      </c>
      <c r="H1139" s="37">
        <f t="shared" si="312"/>
        <v>35.06</v>
      </c>
      <c r="I1139" s="37">
        <f>IF(H1139&lt;'Roof Calculator'!$G$8, 1, 0)</f>
        <v>1</v>
      </c>
      <c r="J1139" s="37">
        <f>IF(H1139&gt;='Roof Calculator'!$G$8, 1, 0)</f>
        <v>0</v>
      </c>
      <c r="K1139" s="37">
        <f t="shared" si="313"/>
        <v>35.06</v>
      </c>
      <c r="L1139" s="37">
        <f t="shared" si="314"/>
        <v>0</v>
      </c>
      <c r="M1139" s="37">
        <v>0</v>
      </c>
      <c r="N1139" s="37">
        <f t="shared" si="315"/>
        <v>190</v>
      </c>
      <c r="O1139" s="37">
        <v>0</v>
      </c>
      <c r="P1139" s="37">
        <v>0</v>
      </c>
      <c r="Q1139" s="21">
        <f t="shared" si="316"/>
        <v>39.790999999999997</v>
      </c>
      <c r="R1139" s="21">
        <f t="shared" si="325"/>
        <v>47.541666666666146</v>
      </c>
      <c r="S1139" s="21">
        <f t="shared" si="326"/>
        <v>-12.517532987600049</v>
      </c>
      <c r="T1139" s="21">
        <f t="shared" si="317"/>
        <v>86.147999999999996</v>
      </c>
      <c r="U1139" s="37">
        <f>VLOOKUP(Time_Zone, 'LSTM LookUp'!$B$5:$D$8, 3, FALSE)</f>
        <v>-75</v>
      </c>
      <c r="V1139" s="21">
        <f t="shared" si="327"/>
        <v>-14.514924491038995</v>
      </c>
      <c r="W1139" s="21">
        <f t="shared" si="318"/>
        <v>187.51926887724025</v>
      </c>
      <c r="X1139" s="21">
        <f t="shared" si="319"/>
        <v>-602.66498507965855</v>
      </c>
      <c r="Y1139" s="21">
        <f t="shared" si="320"/>
        <v>-412.66498507965855</v>
      </c>
      <c r="Z1139" s="21">
        <f t="shared" si="328"/>
        <v>-130.8075928178925</v>
      </c>
      <c r="AA1139" s="21">
        <f t="shared" si="321"/>
        <v>-130.8075928178925</v>
      </c>
      <c r="AB1139" s="21">
        <f t="shared" si="322"/>
        <v>0</v>
      </c>
      <c r="AC1139" s="21">
        <f t="shared" si="323"/>
        <v>0</v>
      </c>
      <c r="AD1139" s="21">
        <f t="shared" si="329"/>
        <v>0</v>
      </c>
      <c r="AE1139" s="21" t="str">
        <f t="shared" si="324"/>
        <v>2/16/14:00</v>
      </c>
    </row>
    <row r="1140" spans="2:31">
      <c r="B1140" s="37">
        <v>2</v>
      </c>
      <c r="C1140" s="38">
        <v>16</v>
      </c>
      <c r="D1140" s="39">
        <v>15</v>
      </c>
      <c r="E1140" s="17">
        <v>1.7</v>
      </c>
      <c r="F1140" s="17">
        <v>187</v>
      </c>
      <c r="G1140" s="17">
        <v>651</v>
      </c>
      <c r="H1140" s="37">
        <f t="shared" si="312"/>
        <v>35.06</v>
      </c>
      <c r="I1140" s="37">
        <f>IF(H1140&lt;'Roof Calculator'!$G$8, 1, 0)</f>
        <v>1</v>
      </c>
      <c r="J1140" s="37">
        <f>IF(H1140&gt;='Roof Calculator'!$G$8, 1, 0)</f>
        <v>0</v>
      </c>
      <c r="K1140" s="37">
        <f t="shared" si="313"/>
        <v>35.06</v>
      </c>
      <c r="L1140" s="37">
        <f t="shared" si="314"/>
        <v>0</v>
      </c>
      <c r="M1140" s="37">
        <v>0</v>
      </c>
      <c r="N1140" s="37">
        <f t="shared" si="315"/>
        <v>187</v>
      </c>
      <c r="O1140" s="37">
        <v>0</v>
      </c>
      <c r="P1140" s="37">
        <v>0</v>
      </c>
      <c r="Q1140" s="21">
        <f t="shared" si="316"/>
        <v>39.790999999999997</v>
      </c>
      <c r="R1140" s="21">
        <f t="shared" si="325"/>
        <v>47.58333333333281</v>
      </c>
      <c r="S1140" s="21">
        <f t="shared" si="326"/>
        <v>-12.50348047251328</v>
      </c>
      <c r="T1140" s="21">
        <f t="shared" si="317"/>
        <v>86.147999999999996</v>
      </c>
      <c r="U1140" s="37">
        <f>VLOOKUP(Time_Zone, 'LSTM LookUp'!$B$5:$D$8, 3, FALSE)</f>
        <v>-75</v>
      </c>
      <c r="V1140" s="21">
        <f t="shared" si="327"/>
        <v>-14.512998832684822</v>
      </c>
      <c r="W1140" s="21">
        <f t="shared" si="318"/>
        <v>202.51975029182876</v>
      </c>
      <c r="X1140" s="21">
        <f t="shared" si="319"/>
        <v>-541.31663941294698</v>
      </c>
      <c r="Y1140" s="21">
        <f t="shared" si="320"/>
        <v>-354.31663941294698</v>
      </c>
      <c r="Z1140" s="21">
        <f t="shared" si="328"/>
        <v>-112.3121863319375</v>
      </c>
      <c r="AA1140" s="21">
        <f t="shared" si="321"/>
        <v>-112.3121863319375</v>
      </c>
      <c r="AB1140" s="21">
        <f t="shared" si="322"/>
        <v>0</v>
      </c>
      <c r="AC1140" s="21">
        <f t="shared" si="323"/>
        <v>0</v>
      </c>
      <c r="AD1140" s="21">
        <f t="shared" si="329"/>
        <v>0</v>
      </c>
      <c r="AE1140" s="21" t="str">
        <f t="shared" si="324"/>
        <v>2/16/15:00</v>
      </c>
    </row>
    <row r="1141" spans="2:31">
      <c r="B1141" s="37">
        <v>2</v>
      </c>
      <c r="C1141" s="38">
        <v>16</v>
      </c>
      <c r="D1141" s="39">
        <v>16</v>
      </c>
      <c r="E1141" s="17">
        <v>2.2000000000000002</v>
      </c>
      <c r="F1141" s="17">
        <v>159</v>
      </c>
      <c r="G1141" s="17">
        <v>573</v>
      </c>
      <c r="H1141" s="37">
        <f t="shared" si="312"/>
        <v>35.96</v>
      </c>
      <c r="I1141" s="37">
        <f>IF(H1141&lt;'Roof Calculator'!$G$8, 1, 0)</f>
        <v>1</v>
      </c>
      <c r="J1141" s="37">
        <f>IF(H1141&gt;='Roof Calculator'!$G$8, 1, 0)</f>
        <v>0</v>
      </c>
      <c r="K1141" s="37">
        <f t="shared" si="313"/>
        <v>35.96</v>
      </c>
      <c r="L1141" s="37">
        <f t="shared" si="314"/>
        <v>0</v>
      </c>
      <c r="M1141" s="37">
        <v>0</v>
      </c>
      <c r="N1141" s="37">
        <f t="shared" si="315"/>
        <v>159</v>
      </c>
      <c r="O1141" s="37">
        <v>0</v>
      </c>
      <c r="P1141" s="37">
        <v>0</v>
      </c>
      <c r="Q1141" s="21">
        <f t="shared" si="316"/>
        <v>39.790999999999997</v>
      </c>
      <c r="R1141" s="21">
        <f t="shared" si="325"/>
        <v>47.624999999999474</v>
      </c>
      <c r="S1141" s="21">
        <f t="shared" si="326"/>
        <v>-12.489422185408733</v>
      </c>
      <c r="T1141" s="21">
        <f t="shared" si="317"/>
        <v>86.147999999999996</v>
      </c>
      <c r="U1141" s="37">
        <f>VLOOKUP(Time_Zone, 'LSTM LookUp'!$B$5:$D$8, 3, FALSE)</f>
        <v>-75</v>
      </c>
      <c r="V1141" s="21">
        <f t="shared" si="327"/>
        <v>-14.511051800698699</v>
      </c>
      <c r="W1141" s="21">
        <f t="shared" si="318"/>
        <v>217.52023704982534</v>
      </c>
      <c r="X1141" s="21">
        <f t="shared" si="319"/>
        <v>-420.24778751197221</v>
      </c>
      <c r="Y1141" s="21">
        <f t="shared" si="320"/>
        <v>-261.24778751197221</v>
      </c>
      <c r="Z1141" s="21">
        <f t="shared" si="328"/>
        <v>-82.810985785103043</v>
      </c>
      <c r="AA1141" s="21">
        <f t="shared" si="321"/>
        <v>-82.810985785103043</v>
      </c>
      <c r="AB1141" s="21">
        <f t="shared" si="322"/>
        <v>0</v>
      </c>
      <c r="AC1141" s="21">
        <f t="shared" si="323"/>
        <v>0</v>
      </c>
      <c r="AD1141" s="21">
        <f t="shared" si="329"/>
        <v>0</v>
      </c>
      <c r="AE1141" s="21" t="str">
        <f t="shared" si="324"/>
        <v>2/16/16:00</v>
      </c>
    </row>
    <row r="1142" spans="2:31">
      <c r="B1142" s="37">
        <v>2</v>
      </c>
      <c r="C1142" s="38">
        <v>16</v>
      </c>
      <c r="D1142" s="39">
        <v>17</v>
      </c>
      <c r="E1142" s="17">
        <v>2.2000000000000002</v>
      </c>
      <c r="F1142" s="17">
        <v>155</v>
      </c>
      <c r="G1142" s="17">
        <v>24</v>
      </c>
      <c r="H1142" s="37">
        <f t="shared" si="312"/>
        <v>35.96</v>
      </c>
      <c r="I1142" s="37">
        <f>IF(H1142&lt;'Roof Calculator'!$G$8, 1, 0)</f>
        <v>1</v>
      </c>
      <c r="J1142" s="37">
        <f>IF(H1142&gt;='Roof Calculator'!$G$8, 1, 0)</f>
        <v>0</v>
      </c>
      <c r="K1142" s="37">
        <f t="shared" si="313"/>
        <v>35.96</v>
      </c>
      <c r="L1142" s="37">
        <f t="shared" si="314"/>
        <v>0</v>
      </c>
      <c r="M1142" s="37">
        <v>0</v>
      </c>
      <c r="N1142" s="37">
        <f t="shared" si="315"/>
        <v>155</v>
      </c>
      <c r="O1142" s="37">
        <v>0</v>
      </c>
      <c r="P1142" s="37">
        <v>0</v>
      </c>
      <c r="Q1142" s="21">
        <f t="shared" si="316"/>
        <v>39.790999999999997</v>
      </c>
      <c r="R1142" s="21">
        <f t="shared" si="325"/>
        <v>47.666666666666138</v>
      </c>
      <c r="S1142" s="21">
        <f t="shared" si="326"/>
        <v>-12.475358133613527</v>
      </c>
      <c r="T1142" s="21">
        <f t="shared" si="317"/>
        <v>86.147999999999996</v>
      </c>
      <c r="U1142" s="37">
        <f>VLOOKUP(Time_Zone, 'LSTM LookUp'!$B$5:$D$8, 3, FALSE)</f>
        <v>-75</v>
      </c>
      <c r="V1142" s="21">
        <f t="shared" si="327"/>
        <v>-14.509083405013326</v>
      </c>
      <c r="W1142" s="21">
        <f t="shared" si="318"/>
        <v>232.52072914874663</v>
      </c>
      <c r="X1142" s="21">
        <f t="shared" si="319"/>
        <v>-14.274074559119457</v>
      </c>
      <c r="Y1142" s="21">
        <f t="shared" si="320"/>
        <v>140.72592544088053</v>
      </c>
      <c r="Z1142" s="21">
        <f t="shared" si="328"/>
        <v>44.607660498354178</v>
      </c>
      <c r="AA1142" s="21">
        <f t="shared" si="321"/>
        <v>44.607660498354178</v>
      </c>
      <c r="AB1142" s="21">
        <f t="shared" si="322"/>
        <v>0</v>
      </c>
      <c r="AC1142" s="21">
        <f t="shared" si="323"/>
        <v>0</v>
      </c>
      <c r="AD1142" s="21">
        <f t="shared" si="329"/>
        <v>0</v>
      </c>
      <c r="AE1142" s="21" t="str">
        <f t="shared" si="324"/>
        <v>2/16/17:00</v>
      </c>
    </row>
    <row r="1143" spans="2:31">
      <c r="B1143" s="37">
        <v>2</v>
      </c>
      <c r="C1143" s="38">
        <v>16</v>
      </c>
      <c r="D1143" s="39">
        <v>18</v>
      </c>
      <c r="E1143" s="17">
        <v>1.7</v>
      </c>
      <c r="F1143" s="17">
        <v>58</v>
      </c>
      <c r="G1143" s="17">
        <v>1</v>
      </c>
      <c r="H1143" s="37">
        <f t="shared" si="312"/>
        <v>35.06</v>
      </c>
      <c r="I1143" s="37">
        <f>IF(H1143&lt;'Roof Calculator'!$G$8, 1, 0)</f>
        <v>1</v>
      </c>
      <c r="J1143" s="37">
        <f>IF(H1143&gt;='Roof Calculator'!$G$8, 1, 0)</f>
        <v>0</v>
      </c>
      <c r="K1143" s="37">
        <f t="shared" si="313"/>
        <v>35.06</v>
      </c>
      <c r="L1143" s="37">
        <f t="shared" si="314"/>
        <v>0</v>
      </c>
      <c r="M1143" s="37">
        <v>0</v>
      </c>
      <c r="N1143" s="37">
        <f t="shared" si="315"/>
        <v>58</v>
      </c>
      <c r="O1143" s="37">
        <v>0</v>
      </c>
      <c r="P1143" s="37">
        <v>0</v>
      </c>
      <c r="Q1143" s="21">
        <f t="shared" si="316"/>
        <v>39.790999999999997</v>
      </c>
      <c r="R1143" s="21">
        <f t="shared" si="325"/>
        <v>47.708333333332803</v>
      </c>
      <c r="S1143" s="21">
        <f t="shared" si="326"/>
        <v>-12.461288324454801</v>
      </c>
      <c r="T1143" s="21">
        <f t="shared" si="317"/>
        <v>86.147999999999996</v>
      </c>
      <c r="U1143" s="37">
        <f>VLOOKUP(Time_Zone, 'LSTM LookUp'!$B$5:$D$8, 3, FALSE)</f>
        <v>-75</v>
      </c>
      <c r="V1143" s="21">
        <f t="shared" si="327"/>
        <v>-14.507093655601002</v>
      </c>
      <c r="W1143" s="21">
        <f t="shared" si="318"/>
        <v>247.52122658609974</v>
      </c>
      <c r="X1143" s="21">
        <f t="shared" si="319"/>
        <v>-0.42496064220421159</v>
      </c>
      <c r="Y1143" s="21">
        <f t="shared" si="320"/>
        <v>57.575039357795788</v>
      </c>
      <c r="Z1143" s="21">
        <f t="shared" si="328"/>
        <v>18.250281892307623</v>
      </c>
      <c r="AA1143" s="21">
        <f t="shared" si="321"/>
        <v>18.250281892307623</v>
      </c>
      <c r="AB1143" s="21">
        <f t="shared" si="322"/>
        <v>0</v>
      </c>
      <c r="AC1143" s="21">
        <f t="shared" si="323"/>
        <v>0</v>
      </c>
      <c r="AD1143" s="21">
        <f t="shared" si="329"/>
        <v>0</v>
      </c>
      <c r="AE1143" s="21" t="str">
        <f t="shared" si="324"/>
        <v>2/16/18:00</v>
      </c>
    </row>
    <row r="1144" spans="2:31">
      <c r="B1144" s="37">
        <v>2</v>
      </c>
      <c r="C1144" s="38">
        <v>16</v>
      </c>
      <c r="D1144" s="39">
        <v>19</v>
      </c>
      <c r="E1144" s="17">
        <v>1.7</v>
      </c>
      <c r="F1144" s="17">
        <v>5</v>
      </c>
      <c r="G1144" s="17">
        <v>0</v>
      </c>
      <c r="H1144" s="37">
        <f t="shared" si="312"/>
        <v>35.06</v>
      </c>
      <c r="I1144" s="37">
        <f>IF(H1144&lt;'Roof Calculator'!$G$8, 1, 0)</f>
        <v>1</v>
      </c>
      <c r="J1144" s="37">
        <f>IF(H1144&gt;='Roof Calculator'!$G$8, 1, 0)</f>
        <v>0</v>
      </c>
      <c r="K1144" s="37">
        <f t="shared" si="313"/>
        <v>35.06</v>
      </c>
      <c r="L1144" s="37">
        <f t="shared" si="314"/>
        <v>0</v>
      </c>
      <c r="M1144" s="37">
        <v>0</v>
      </c>
      <c r="N1144" s="37">
        <f t="shared" si="315"/>
        <v>5</v>
      </c>
      <c r="O1144" s="37">
        <v>0</v>
      </c>
      <c r="P1144" s="37">
        <v>0</v>
      </c>
      <c r="Q1144" s="21">
        <f t="shared" si="316"/>
        <v>39.790999999999997</v>
      </c>
      <c r="R1144" s="21">
        <f t="shared" si="325"/>
        <v>47.749999999999467</v>
      </c>
      <c r="S1144" s="21">
        <f t="shared" si="326"/>
        <v>-12.447212765259716</v>
      </c>
      <c r="T1144" s="21">
        <f t="shared" si="317"/>
        <v>86.147999999999996</v>
      </c>
      <c r="U1144" s="37">
        <f>VLOOKUP(Time_Zone, 'LSTM LookUp'!$B$5:$D$8, 3, FALSE)</f>
        <v>-75</v>
      </c>
      <c r="V1144" s="21">
        <f t="shared" si="327"/>
        <v>-14.505082562473589</v>
      </c>
      <c r="W1144" s="21">
        <f t="shared" si="318"/>
        <v>262.5217293593816</v>
      </c>
      <c r="X1144" s="21">
        <f t="shared" si="319"/>
        <v>0</v>
      </c>
      <c r="Y1144" s="21">
        <f t="shared" si="320"/>
        <v>5</v>
      </c>
      <c r="Z1144" s="21">
        <f t="shared" si="328"/>
        <v>1.5849126718691937</v>
      </c>
      <c r="AA1144" s="21">
        <f t="shared" si="321"/>
        <v>1.5849126718691937</v>
      </c>
      <c r="AB1144" s="21">
        <f t="shared" si="322"/>
        <v>0</v>
      </c>
      <c r="AC1144" s="21">
        <f t="shared" si="323"/>
        <v>0</v>
      </c>
      <c r="AD1144" s="21">
        <f t="shared" si="329"/>
        <v>0</v>
      </c>
      <c r="AE1144" s="21" t="str">
        <f t="shared" si="324"/>
        <v>2/16/19:00</v>
      </c>
    </row>
    <row r="1145" spans="2:31">
      <c r="B1145" s="37">
        <v>2</v>
      </c>
      <c r="C1145" s="38">
        <v>16</v>
      </c>
      <c r="D1145" s="39">
        <v>20</v>
      </c>
      <c r="E1145" s="17">
        <v>1.1000000000000001</v>
      </c>
      <c r="F1145" s="17">
        <v>0</v>
      </c>
      <c r="G1145" s="17">
        <v>0</v>
      </c>
      <c r="H1145" s="37">
        <f t="shared" si="312"/>
        <v>33.979999999999997</v>
      </c>
      <c r="I1145" s="37">
        <f>IF(H1145&lt;'Roof Calculator'!$G$8, 1, 0)</f>
        <v>1</v>
      </c>
      <c r="J1145" s="37">
        <f>IF(H1145&gt;='Roof Calculator'!$G$8, 1, 0)</f>
        <v>0</v>
      </c>
      <c r="K1145" s="37">
        <f t="shared" si="313"/>
        <v>33.979999999999997</v>
      </c>
      <c r="L1145" s="37">
        <f t="shared" si="314"/>
        <v>0</v>
      </c>
      <c r="M1145" s="37">
        <v>0</v>
      </c>
      <c r="N1145" s="37">
        <f t="shared" si="315"/>
        <v>0</v>
      </c>
      <c r="O1145" s="37">
        <v>0</v>
      </c>
      <c r="P1145" s="37">
        <v>0</v>
      </c>
      <c r="Q1145" s="21">
        <f t="shared" si="316"/>
        <v>39.790999999999997</v>
      </c>
      <c r="R1145" s="21">
        <f t="shared" si="325"/>
        <v>47.791666666666131</v>
      </c>
      <c r="S1145" s="21">
        <f t="shared" si="326"/>
        <v>-12.433131463355439</v>
      </c>
      <c r="T1145" s="21">
        <f t="shared" si="317"/>
        <v>86.147999999999996</v>
      </c>
      <c r="U1145" s="37">
        <f>VLOOKUP(Time_Zone, 'LSTM LookUp'!$B$5:$D$8, 3, FALSE)</f>
        <v>-75</v>
      </c>
      <c r="V1145" s="21">
        <f t="shared" si="327"/>
        <v>-14.503050135682493</v>
      </c>
      <c r="W1145" s="21">
        <f t="shared" si="318"/>
        <v>277.52223746607939</v>
      </c>
      <c r="X1145" s="21">
        <f t="shared" si="319"/>
        <v>0</v>
      </c>
      <c r="Y1145" s="21">
        <f t="shared" si="320"/>
        <v>0</v>
      </c>
      <c r="Z1145" s="21">
        <f t="shared" si="328"/>
        <v>0</v>
      </c>
      <c r="AA1145" s="21">
        <f t="shared" si="321"/>
        <v>0</v>
      </c>
      <c r="AB1145" s="21">
        <f t="shared" si="322"/>
        <v>0</v>
      </c>
      <c r="AC1145" s="21">
        <f t="shared" si="323"/>
        <v>0</v>
      </c>
      <c r="AD1145" s="21">
        <f t="shared" si="329"/>
        <v>0</v>
      </c>
      <c r="AE1145" s="21" t="str">
        <f t="shared" si="324"/>
        <v>2/16/20:00</v>
      </c>
    </row>
    <row r="1146" spans="2:31">
      <c r="B1146" s="37">
        <v>2</v>
      </c>
      <c r="C1146" s="38">
        <v>16</v>
      </c>
      <c r="D1146" s="39">
        <v>21</v>
      </c>
      <c r="E1146" s="17">
        <v>0.6</v>
      </c>
      <c r="F1146" s="17">
        <v>0</v>
      </c>
      <c r="G1146" s="17">
        <v>0</v>
      </c>
      <c r="H1146" s="37">
        <f t="shared" si="312"/>
        <v>33.08</v>
      </c>
      <c r="I1146" s="37">
        <f>IF(H1146&lt;'Roof Calculator'!$G$8, 1, 0)</f>
        <v>1</v>
      </c>
      <c r="J1146" s="37">
        <f>IF(H1146&gt;='Roof Calculator'!$G$8, 1, 0)</f>
        <v>0</v>
      </c>
      <c r="K1146" s="37">
        <f t="shared" si="313"/>
        <v>33.08</v>
      </c>
      <c r="L1146" s="37">
        <f t="shared" si="314"/>
        <v>0</v>
      </c>
      <c r="M1146" s="37">
        <v>0</v>
      </c>
      <c r="N1146" s="37">
        <f t="shared" si="315"/>
        <v>0</v>
      </c>
      <c r="O1146" s="37">
        <v>0</v>
      </c>
      <c r="P1146" s="37">
        <v>0</v>
      </c>
      <c r="Q1146" s="21">
        <f t="shared" si="316"/>
        <v>39.790999999999997</v>
      </c>
      <c r="R1146" s="21">
        <f t="shared" si="325"/>
        <v>47.833333333332796</v>
      </c>
      <c r="S1146" s="21">
        <f t="shared" si="326"/>
        <v>-12.419044426069162</v>
      </c>
      <c r="T1146" s="21">
        <f t="shared" si="317"/>
        <v>86.147999999999996</v>
      </c>
      <c r="U1146" s="37">
        <f>VLOOKUP(Time_Zone, 'LSTM LookUp'!$B$5:$D$8, 3, FALSE)</f>
        <v>-75</v>
      </c>
      <c r="V1146" s="21">
        <f t="shared" si="327"/>
        <v>-14.500996385318643</v>
      </c>
      <c r="W1146" s="21">
        <f t="shared" si="318"/>
        <v>292.52275090367033</v>
      </c>
      <c r="X1146" s="21">
        <f t="shared" si="319"/>
        <v>0</v>
      </c>
      <c r="Y1146" s="21">
        <f t="shared" si="320"/>
        <v>0</v>
      </c>
      <c r="Z1146" s="21">
        <f t="shared" si="328"/>
        <v>0</v>
      </c>
      <c r="AA1146" s="21">
        <f t="shared" si="321"/>
        <v>0</v>
      </c>
      <c r="AB1146" s="21">
        <f t="shared" si="322"/>
        <v>0</v>
      </c>
      <c r="AC1146" s="21">
        <f t="shared" si="323"/>
        <v>0</v>
      </c>
      <c r="AD1146" s="21">
        <f t="shared" si="329"/>
        <v>0</v>
      </c>
      <c r="AE1146" s="21" t="str">
        <f t="shared" si="324"/>
        <v>2/16/21:00</v>
      </c>
    </row>
    <row r="1147" spans="2:31">
      <c r="B1147" s="37">
        <v>2</v>
      </c>
      <c r="C1147" s="38">
        <v>16</v>
      </c>
      <c r="D1147" s="39">
        <v>22</v>
      </c>
      <c r="E1147" s="17">
        <v>1.1000000000000001</v>
      </c>
      <c r="F1147" s="17">
        <v>0</v>
      </c>
      <c r="G1147" s="17">
        <v>0</v>
      </c>
      <c r="H1147" s="37">
        <f t="shared" si="312"/>
        <v>33.979999999999997</v>
      </c>
      <c r="I1147" s="37">
        <f>IF(H1147&lt;'Roof Calculator'!$G$8, 1, 0)</f>
        <v>1</v>
      </c>
      <c r="J1147" s="37">
        <f>IF(H1147&gt;='Roof Calculator'!$G$8, 1, 0)</f>
        <v>0</v>
      </c>
      <c r="K1147" s="37">
        <f t="shared" si="313"/>
        <v>33.979999999999997</v>
      </c>
      <c r="L1147" s="37">
        <f t="shared" si="314"/>
        <v>0</v>
      </c>
      <c r="M1147" s="37">
        <v>0</v>
      </c>
      <c r="N1147" s="37">
        <f t="shared" si="315"/>
        <v>0</v>
      </c>
      <c r="O1147" s="37">
        <v>0</v>
      </c>
      <c r="P1147" s="37">
        <v>0</v>
      </c>
      <c r="Q1147" s="21">
        <f t="shared" si="316"/>
        <v>39.790999999999997</v>
      </c>
      <c r="R1147" s="21">
        <f t="shared" si="325"/>
        <v>47.87499999999946</v>
      </c>
      <c r="S1147" s="21">
        <f t="shared" si="326"/>
        <v>-12.404951660728074</v>
      </c>
      <c r="T1147" s="21">
        <f t="shared" si="317"/>
        <v>86.147999999999996</v>
      </c>
      <c r="U1147" s="37">
        <f>VLOOKUP(Time_Zone, 'LSTM LookUp'!$B$5:$D$8, 3, FALSE)</f>
        <v>-75</v>
      </c>
      <c r="V1147" s="21">
        <f t="shared" si="327"/>
        <v>-14.49892132151246</v>
      </c>
      <c r="W1147" s="21">
        <f t="shared" si="318"/>
        <v>307.52326966962193</v>
      </c>
      <c r="X1147" s="21">
        <f t="shared" si="319"/>
        <v>0</v>
      </c>
      <c r="Y1147" s="21">
        <f t="shared" si="320"/>
        <v>0</v>
      </c>
      <c r="Z1147" s="21">
        <f t="shared" si="328"/>
        <v>0</v>
      </c>
      <c r="AA1147" s="21">
        <f t="shared" si="321"/>
        <v>0</v>
      </c>
      <c r="AB1147" s="21">
        <f t="shared" si="322"/>
        <v>0</v>
      </c>
      <c r="AC1147" s="21">
        <f t="shared" si="323"/>
        <v>0</v>
      </c>
      <c r="AD1147" s="21">
        <f t="shared" si="329"/>
        <v>0</v>
      </c>
      <c r="AE1147" s="21" t="str">
        <f t="shared" si="324"/>
        <v>2/16/22:00</v>
      </c>
    </row>
    <row r="1148" spans="2:31">
      <c r="B1148" s="37">
        <v>2</v>
      </c>
      <c r="C1148" s="38">
        <v>16</v>
      </c>
      <c r="D1148" s="39">
        <v>23</v>
      </c>
      <c r="E1148" s="17">
        <v>1.1000000000000001</v>
      </c>
      <c r="F1148" s="17">
        <v>0</v>
      </c>
      <c r="G1148" s="17">
        <v>0</v>
      </c>
      <c r="H1148" s="37">
        <f t="shared" si="312"/>
        <v>33.979999999999997</v>
      </c>
      <c r="I1148" s="37">
        <f>IF(H1148&lt;'Roof Calculator'!$G$8, 1, 0)</f>
        <v>1</v>
      </c>
      <c r="J1148" s="37">
        <f>IF(H1148&gt;='Roof Calculator'!$G$8, 1, 0)</f>
        <v>0</v>
      </c>
      <c r="K1148" s="37">
        <f t="shared" si="313"/>
        <v>33.979999999999997</v>
      </c>
      <c r="L1148" s="37">
        <f t="shared" si="314"/>
        <v>0</v>
      </c>
      <c r="M1148" s="37">
        <v>0</v>
      </c>
      <c r="N1148" s="37">
        <f t="shared" si="315"/>
        <v>0</v>
      </c>
      <c r="O1148" s="37">
        <v>0</v>
      </c>
      <c r="P1148" s="37">
        <v>0</v>
      </c>
      <c r="Q1148" s="21">
        <f t="shared" si="316"/>
        <v>39.790999999999997</v>
      </c>
      <c r="R1148" s="21">
        <f t="shared" si="325"/>
        <v>47.916666666666124</v>
      </c>
      <c r="S1148" s="21">
        <f t="shared" si="326"/>
        <v>-12.39085317465938</v>
      </c>
      <c r="T1148" s="21">
        <f t="shared" si="317"/>
        <v>86.147999999999996</v>
      </c>
      <c r="U1148" s="37">
        <f>VLOOKUP(Time_Zone, 'LSTM LookUp'!$B$5:$D$8, 3, FALSE)</f>
        <v>-75</v>
      </c>
      <c r="V1148" s="21">
        <f t="shared" si="327"/>
        <v>-14.496824954433844</v>
      </c>
      <c r="W1148" s="21">
        <f t="shared" si="318"/>
        <v>322.52379376139157</v>
      </c>
      <c r="X1148" s="21">
        <f t="shared" si="319"/>
        <v>0</v>
      </c>
      <c r="Y1148" s="21">
        <f t="shared" si="320"/>
        <v>0</v>
      </c>
      <c r="Z1148" s="21">
        <f t="shared" si="328"/>
        <v>0</v>
      </c>
      <c r="AA1148" s="21">
        <f t="shared" si="321"/>
        <v>0</v>
      </c>
      <c r="AB1148" s="21">
        <f t="shared" si="322"/>
        <v>0</v>
      </c>
      <c r="AC1148" s="21">
        <f t="shared" si="323"/>
        <v>0</v>
      </c>
      <c r="AD1148" s="21">
        <f t="shared" si="329"/>
        <v>0</v>
      </c>
      <c r="AE1148" s="21" t="str">
        <f t="shared" si="324"/>
        <v>2/16/23:00</v>
      </c>
    </row>
    <row r="1149" spans="2:31">
      <c r="B1149" s="37">
        <v>2</v>
      </c>
      <c r="C1149" s="38">
        <v>16</v>
      </c>
      <c r="D1149" s="39">
        <v>24</v>
      </c>
      <c r="E1149" s="17">
        <v>-0.6</v>
      </c>
      <c r="F1149" s="17">
        <v>0</v>
      </c>
      <c r="G1149" s="17">
        <v>0</v>
      </c>
      <c r="H1149" s="37">
        <f t="shared" si="312"/>
        <v>30.92</v>
      </c>
      <c r="I1149" s="37">
        <f>IF(H1149&lt;'Roof Calculator'!$G$8, 1, 0)</f>
        <v>1</v>
      </c>
      <c r="J1149" s="37">
        <f>IF(H1149&gt;='Roof Calculator'!$G$8, 1, 0)</f>
        <v>0</v>
      </c>
      <c r="K1149" s="37">
        <f t="shared" si="313"/>
        <v>30.92</v>
      </c>
      <c r="L1149" s="37">
        <f t="shared" si="314"/>
        <v>0</v>
      </c>
      <c r="M1149" s="37">
        <v>0</v>
      </c>
      <c r="N1149" s="37">
        <f t="shared" si="315"/>
        <v>0</v>
      </c>
      <c r="O1149" s="37">
        <v>0</v>
      </c>
      <c r="P1149" s="37">
        <v>0</v>
      </c>
      <c r="Q1149" s="21">
        <f t="shared" si="316"/>
        <v>39.790999999999997</v>
      </c>
      <c r="R1149" s="21">
        <f t="shared" si="325"/>
        <v>47.958333333332789</v>
      </c>
      <c r="S1149" s="21">
        <f t="shared" si="326"/>
        <v>-12.37674897519028</v>
      </c>
      <c r="T1149" s="21">
        <f t="shared" si="317"/>
        <v>86.147999999999996</v>
      </c>
      <c r="U1149" s="37">
        <f>VLOOKUP(Time_Zone, 'LSTM LookUp'!$B$5:$D$8, 3, FALSE)</f>
        <v>-75</v>
      </c>
      <c r="V1149" s="21">
        <f t="shared" si="327"/>
        <v>-14.494707294292136</v>
      </c>
      <c r="W1149" s="21">
        <f t="shared" si="318"/>
        <v>337.524323176427</v>
      </c>
      <c r="X1149" s="21">
        <f t="shared" si="319"/>
        <v>0</v>
      </c>
      <c r="Y1149" s="21">
        <f t="shared" si="320"/>
        <v>0</v>
      </c>
      <c r="Z1149" s="21">
        <f t="shared" si="328"/>
        <v>0</v>
      </c>
      <c r="AA1149" s="21">
        <f t="shared" si="321"/>
        <v>0</v>
      </c>
      <c r="AB1149" s="21">
        <f t="shared" si="322"/>
        <v>0</v>
      </c>
      <c r="AC1149" s="21">
        <f t="shared" si="323"/>
        <v>0</v>
      </c>
      <c r="AD1149" s="21">
        <f t="shared" si="329"/>
        <v>0</v>
      </c>
      <c r="AE1149" s="21" t="str">
        <f t="shared" si="324"/>
        <v>2/16/24:00</v>
      </c>
    </row>
    <row r="1150" spans="2:31">
      <c r="B1150" s="37">
        <v>2</v>
      </c>
      <c r="C1150" s="38">
        <v>17</v>
      </c>
      <c r="D1150" s="39">
        <v>1</v>
      </c>
      <c r="E1150" s="17">
        <v>-0.6</v>
      </c>
      <c r="F1150" s="17">
        <v>0</v>
      </c>
      <c r="G1150" s="17">
        <v>0</v>
      </c>
      <c r="H1150" s="37">
        <f t="shared" si="312"/>
        <v>30.92</v>
      </c>
      <c r="I1150" s="37">
        <f>IF(H1150&lt;'Roof Calculator'!$G$8, 1, 0)</f>
        <v>1</v>
      </c>
      <c r="J1150" s="37">
        <f>IF(H1150&gt;='Roof Calculator'!$G$8, 1, 0)</f>
        <v>0</v>
      </c>
      <c r="K1150" s="37">
        <f t="shared" si="313"/>
        <v>30.92</v>
      </c>
      <c r="L1150" s="37">
        <f t="shared" si="314"/>
        <v>0</v>
      </c>
      <c r="M1150" s="37">
        <v>0</v>
      </c>
      <c r="N1150" s="37">
        <f t="shared" si="315"/>
        <v>0</v>
      </c>
      <c r="O1150" s="37">
        <v>0</v>
      </c>
      <c r="P1150" s="37">
        <v>0</v>
      </c>
      <c r="Q1150" s="21">
        <f t="shared" si="316"/>
        <v>39.790999999999997</v>
      </c>
      <c r="R1150" s="21">
        <f t="shared" si="325"/>
        <v>47.999999999999453</v>
      </c>
      <c r="S1150" s="21">
        <f t="shared" si="326"/>
        <v>-12.36263906964798</v>
      </c>
      <c r="T1150" s="21">
        <f t="shared" si="317"/>
        <v>86.147999999999996</v>
      </c>
      <c r="U1150" s="37">
        <f>VLOOKUP(Time_Zone, 'LSTM LookUp'!$B$5:$D$8, 3, FALSE)</f>
        <v>-75</v>
      </c>
      <c r="V1150" s="21">
        <f t="shared" si="327"/>
        <v>-14.492568351336109</v>
      </c>
      <c r="W1150" s="21">
        <f t="shared" si="318"/>
        <v>-7.475142087834028</v>
      </c>
      <c r="X1150" s="21">
        <f t="shared" si="319"/>
        <v>0</v>
      </c>
      <c r="Y1150" s="21">
        <f t="shared" si="320"/>
        <v>0</v>
      </c>
      <c r="Z1150" s="21">
        <f t="shared" si="328"/>
        <v>0</v>
      </c>
      <c r="AA1150" s="21">
        <f t="shared" si="321"/>
        <v>0</v>
      </c>
      <c r="AB1150" s="21">
        <f t="shared" si="322"/>
        <v>0</v>
      </c>
      <c r="AC1150" s="21">
        <f t="shared" si="323"/>
        <v>0</v>
      </c>
      <c r="AD1150" s="21">
        <f t="shared" si="329"/>
        <v>0</v>
      </c>
      <c r="AE1150" s="21" t="str">
        <f t="shared" si="324"/>
        <v>2/17/1:00</v>
      </c>
    </row>
    <row r="1151" spans="2:31">
      <c r="B1151" s="37">
        <v>2</v>
      </c>
      <c r="C1151" s="38">
        <v>17</v>
      </c>
      <c r="D1151" s="39">
        <v>2</v>
      </c>
      <c r="E1151" s="17">
        <v>-1.1000000000000001</v>
      </c>
      <c r="F1151" s="17">
        <v>0</v>
      </c>
      <c r="G1151" s="17">
        <v>0</v>
      </c>
      <c r="H1151" s="37">
        <f t="shared" si="312"/>
        <v>30.02</v>
      </c>
      <c r="I1151" s="37">
        <f>IF(H1151&lt;'Roof Calculator'!$G$8, 1, 0)</f>
        <v>1</v>
      </c>
      <c r="J1151" s="37">
        <f>IF(H1151&gt;='Roof Calculator'!$G$8, 1, 0)</f>
        <v>0</v>
      </c>
      <c r="K1151" s="37">
        <f t="shared" si="313"/>
        <v>30.02</v>
      </c>
      <c r="L1151" s="37">
        <f t="shared" si="314"/>
        <v>0</v>
      </c>
      <c r="M1151" s="37">
        <v>0</v>
      </c>
      <c r="N1151" s="37">
        <f t="shared" si="315"/>
        <v>0</v>
      </c>
      <c r="O1151" s="37">
        <v>0</v>
      </c>
      <c r="P1151" s="37">
        <v>0</v>
      </c>
      <c r="Q1151" s="21">
        <f t="shared" si="316"/>
        <v>39.790999999999997</v>
      </c>
      <c r="R1151" s="21">
        <f t="shared" si="325"/>
        <v>48.041666666666117</v>
      </c>
      <c r="S1151" s="21">
        <f t="shared" si="326"/>
        <v>-12.348523465359676</v>
      </c>
      <c r="T1151" s="21">
        <f t="shared" si="317"/>
        <v>86.147999999999996</v>
      </c>
      <c r="U1151" s="37">
        <f>VLOOKUP(Time_Zone, 'LSTM LookUp'!$B$5:$D$8, 3, FALSE)</f>
        <v>-75</v>
      </c>
      <c r="V1151" s="21">
        <f t="shared" si="327"/>
        <v>-14.490408135853936</v>
      </c>
      <c r="W1151" s="21">
        <f t="shared" si="318"/>
        <v>7.5253979660365022</v>
      </c>
      <c r="X1151" s="21">
        <f t="shared" si="319"/>
        <v>0</v>
      </c>
      <c r="Y1151" s="21">
        <f t="shared" si="320"/>
        <v>0</v>
      </c>
      <c r="Z1151" s="21">
        <f t="shared" si="328"/>
        <v>0</v>
      </c>
      <c r="AA1151" s="21">
        <f t="shared" si="321"/>
        <v>0</v>
      </c>
      <c r="AB1151" s="21">
        <f t="shared" si="322"/>
        <v>0</v>
      </c>
      <c r="AC1151" s="21">
        <f t="shared" si="323"/>
        <v>0</v>
      </c>
      <c r="AD1151" s="21">
        <f t="shared" si="329"/>
        <v>0</v>
      </c>
      <c r="AE1151" s="21" t="str">
        <f t="shared" si="324"/>
        <v>2/17/2:00</v>
      </c>
    </row>
    <row r="1152" spans="2:31">
      <c r="B1152" s="37">
        <v>2</v>
      </c>
      <c r="C1152" s="38">
        <v>17</v>
      </c>
      <c r="D1152" s="39">
        <v>3</v>
      </c>
      <c r="E1152" s="17">
        <v>-1.7</v>
      </c>
      <c r="F1152" s="17">
        <v>0</v>
      </c>
      <c r="G1152" s="17">
        <v>0</v>
      </c>
      <c r="H1152" s="37">
        <f t="shared" si="312"/>
        <v>28.94</v>
      </c>
      <c r="I1152" s="37">
        <f>IF(H1152&lt;'Roof Calculator'!$G$8, 1, 0)</f>
        <v>1</v>
      </c>
      <c r="J1152" s="37">
        <f>IF(H1152&gt;='Roof Calculator'!$G$8, 1, 0)</f>
        <v>0</v>
      </c>
      <c r="K1152" s="37">
        <f t="shared" si="313"/>
        <v>28.94</v>
      </c>
      <c r="L1152" s="37">
        <f t="shared" si="314"/>
        <v>0</v>
      </c>
      <c r="M1152" s="37">
        <v>0</v>
      </c>
      <c r="N1152" s="37">
        <f t="shared" si="315"/>
        <v>0</v>
      </c>
      <c r="O1152" s="37">
        <v>0</v>
      </c>
      <c r="P1152" s="37">
        <v>0</v>
      </c>
      <c r="Q1152" s="21">
        <f t="shared" si="316"/>
        <v>39.790999999999997</v>
      </c>
      <c r="R1152" s="21">
        <f t="shared" si="325"/>
        <v>48.083333333332781</v>
      </c>
      <c r="S1152" s="21">
        <f t="shared" si="326"/>
        <v>-12.334402169652568</v>
      </c>
      <c r="T1152" s="21">
        <f t="shared" si="317"/>
        <v>86.147999999999996</v>
      </c>
      <c r="U1152" s="37">
        <f>VLOOKUP(Time_Zone, 'LSTM LookUp'!$B$5:$D$8, 3, FALSE)</f>
        <v>-75</v>
      </c>
      <c r="V1152" s="21">
        <f t="shared" si="327"/>
        <v>-14.488226658173154</v>
      </c>
      <c r="W1152" s="21">
        <f t="shared" si="318"/>
        <v>22.525943335456713</v>
      </c>
      <c r="X1152" s="21">
        <f t="shared" si="319"/>
        <v>0</v>
      </c>
      <c r="Y1152" s="21">
        <f t="shared" si="320"/>
        <v>0</v>
      </c>
      <c r="Z1152" s="21">
        <f t="shared" si="328"/>
        <v>0</v>
      </c>
      <c r="AA1152" s="21">
        <f t="shared" si="321"/>
        <v>0</v>
      </c>
      <c r="AB1152" s="21">
        <f t="shared" si="322"/>
        <v>0</v>
      </c>
      <c r="AC1152" s="21">
        <f t="shared" si="323"/>
        <v>0</v>
      </c>
      <c r="AD1152" s="21">
        <f t="shared" si="329"/>
        <v>0</v>
      </c>
      <c r="AE1152" s="21" t="str">
        <f t="shared" si="324"/>
        <v>2/17/3:00</v>
      </c>
    </row>
    <row r="1153" spans="2:31">
      <c r="B1153" s="37">
        <v>2</v>
      </c>
      <c r="C1153" s="38">
        <v>17</v>
      </c>
      <c r="D1153" s="39">
        <v>4</v>
      </c>
      <c r="E1153" s="17">
        <v>-1.1000000000000001</v>
      </c>
      <c r="F1153" s="17">
        <v>0</v>
      </c>
      <c r="G1153" s="17">
        <v>0</v>
      </c>
      <c r="H1153" s="37">
        <f t="shared" si="312"/>
        <v>30.02</v>
      </c>
      <c r="I1153" s="37">
        <f>IF(H1153&lt;'Roof Calculator'!$G$8, 1, 0)</f>
        <v>1</v>
      </c>
      <c r="J1153" s="37">
        <f>IF(H1153&gt;='Roof Calculator'!$G$8, 1, 0)</f>
        <v>0</v>
      </c>
      <c r="K1153" s="37">
        <f t="shared" si="313"/>
        <v>30.02</v>
      </c>
      <c r="L1153" s="37">
        <f t="shared" si="314"/>
        <v>0</v>
      </c>
      <c r="M1153" s="37">
        <v>0</v>
      </c>
      <c r="N1153" s="37">
        <f t="shared" si="315"/>
        <v>0</v>
      </c>
      <c r="O1153" s="37">
        <v>0</v>
      </c>
      <c r="P1153" s="37">
        <v>0</v>
      </c>
      <c r="Q1153" s="21">
        <f t="shared" si="316"/>
        <v>39.790999999999997</v>
      </c>
      <c r="R1153" s="21">
        <f t="shared" si="325"/>
        <v>48.124999999999446</v>
      </c>
      <c r="S1153" s="21">
        <f t="shared" si="326"/>
        <v>-12.320275189853831</v>
      </c>
      <c r="T1153" s="21">
        <f t="shared" si="317"/>
        <v>86.147999999999996</v>
      </c>
      <c r="U1153" s="37">
        <f>VLOOKUP(Time_Zone, 'LSTM LookUp'!$B$5:$D$8, 3, FALSE)</f>
        <v>-75</v>
      </c>
      <c r="V1153" s="21">
        <f t="shared" si="327"/>
        <v>-14.486023928660673</v>
      </c>
      <c r="W1153" s="21">
        <f t="shared" si="318"/>
        <v>37.526494017834835</v>
      </c>
      <c r="X1153" s="21">
        <f t="shared" si="319"/>
        <v>0</v>
      </c>
      <c r="Y1153" s="21">
        <f t="shared" si="320"/>
        <v>0</v>
      </c>
      <c r="Z1153" s="21">
        <f t="shared" si="328"/>
        <v>0</v>
      </c>
      <c r="AA1153" s="21">
        <f t="shared" si="321"/>
        <v>0</v>
      </c>
      <c r="AB1153" s="21">
        <f t="shared" si="322"/>
        <v>0</v>
      </c>
      <c r="AC1153" s="21">
        <f t="shared" si="323"/>
        <v>0</v>
      </c>
      <c r="AD1153" s="21">
        <f t="shared" si="329"/>
        <v>0</v>
      </c>
      <c r="AE1153" s="21" t="str">
        <f t="shared" si="324"/>
        <v>2/17/4:00</v>
      </c>
    </row>
    <row r="1154" spans="2:31">
      <c r="B1154" s="37">
        <v>2</v>
      </c>
      <c r="C1154" s="38">
        <v>17</v>
      </c>
      <c r="D1154" s="39">
        <v>5</v>
      </c>
      <c r="E1154" s="17">
        <v>-1.7</v>
      </c>
      <c r="F1154" s="17">
        <v>0</v>
      </c>
      <c r="G1154" s="17">
        <v>0</v>
      </c>
      <c r="H1154" s="37">
        <f t="shared" si="312"/>
        <v>28.94</v>
      </c>
      <c r="I1154" s="37">
        <f>IF(H1154&lt;'Roof Calculator'!$G$8, 1, 0)</f>
        <v>1</v>
      </c>
      <c r="J1154" s="37">
        <f>IF(H1154&gt;='Roof Calculator'!$G$8, 1, 0)</f>
        <v>0</v>
      </c>
      <c r="K1154" s="37">
        <f t="shared" si="313"/>
        <v>28.94</v>
      </c>
      <c r="L1154" s="37">
        <f t="shared" si="314"/>
        <v>0</v>
      </c>
      <c r="M1154" s="37">
        <v>0</v>
      </c>
      <c r="N1154" s="37">
        <f t="shared" si="315"/>
        <v>0</v>
      </c>
      <c r="O1154" s="37">
        <v>0</v>
      </c>
      <c r="P1154" s="37">
        <v>0</v>
      </c>
      <c r="Q1154" s="21">
        <f t="shared" si="316"/>
        <v>39.790999999999997</v>
      </c>
      <c r="R1154" s="21">
        <f t="shared" si="325"/>
        <v>48.16666666666611</v>
      </c>
      <c r="S1154" s="21">
        <f t="shared" si="326"/>
        <v>-12.30614253329064</v>
      </c>
      <c r="T1154" s="21">
        <f t="shared" si="317"/>
        <v>86.147999999999996</v>
      </c>
      <c r="U1154" s="37">
        <f>VLOOKUP(Time_Zone, 'LSTM LookUp'!$B$5:$D$8, 3, FALSE)</f>
        <v>-75</v>
      </c>
      <c r="V1154" s="21">
        <f t="shared" si="327"/>
        <v>-14.483799957722711</v>
      </c>
      <c r="W1154" s="21">
        <f t="shared" si="318"/>
        <v>52.527050010569326</v>
      </c>
      <c r="X1154" s="21">
        <f t="shared" si="319"/>
        <v>0</v>
      </c>
      <c r="Y1154" s="21">
        <f t="shared" si="320"/>
        <v>0</v>
      </c>
      <c r="Z1154" s="21">
        <f t="shared" si="328"/>
        <v>0</v>
      </c>
      <c r="AA1154" s="21">
        <f t="shared" si="321"/>
        <v>0</v>
      </c>
      <c r="AB1154" s="21">
        <f t="shared" si="322"/>
        <v>0</v>
      </c>
      <c r="AC1154" s="21">
        <f t="shared" si="323"/>
        <v>0</v>
      </c>
      <c r="AD1154" s="21">
        <f t="shared" si="329"/>
        <v>0</v>
      </c>
      <c r="AE1154" s="21" t="str">
        <f t="shared" si="324"/>
        <v>2/17/5:00</v>
      </c>
    </row>
    <row r="1155" spans="2:31">
      <c r="B1155" s="37">
        <v>2</v>
      </c>
      <c r="C1155" s="38">
        <v>17</v>
      </c>
      <c r="D1155" s="39">
        <v>6</v>
      </c>
      <c r="E1155" s="17">
        <v>-3.3</v>
      </c>
      <c r="F1155" s="17">
        <v>0</v>
      </c>
      <c r="G1155" s="17">
        <v>0</v>
      </c>
      <c r="H1155" s="37">
        <f t="shared" si="312"/>
        <v>26.060000000000002</v>
      </c>
      <c r="I1155" s="37">
        <f>IF(H1155&lt;'Roof Calculator'!$G$8, 1, 0)</f>
        <v>1</v>
      </c>
      <c r="J1155" s="37">
        <f>IF(H1155&gt;='Roof Calculator'!$G$8, 1, 0)</f>
        <v>0</v>
      </c>
      <c r="K1155" s="37">
        <f t="shared" si="313"/>
        <v>26.060000000000002</v>
      </c>
      <c r="L1155" s="37">
        <f t="shared" si="314"/>
        <v>0</v>
      </c>
      <c r="M1155" s="37">
        <v>0</v>
      </c>
      <c r="N1155" s="37">
        <f t="shared" si="315"/>
        <v>0</v>
      </c>
      <c r="O1155" s="37">
        <v>0</v>
      </c>
      <c r="P1155" s="37">
        <v>0</v>
      </c>
      <c r="Q1155" s="21">
        <f t="shared" si="316"/>
        <v>39.790999999999997</v>
      </c>
      <c r="R1155" s="21">
        <f t="shared" si="325"/>
        <v>48.208333333332774</v>
      </c>
      <c r="S1155" s="21">
        <f t="shared" si="326"/>
        <v>-12.29200420729015</v>
      </c>
      <c r="T1155" s="21">
        <f t="shared" si="317"/>
        <v>86.147999999999996</v>
      </c>
      <c r="U1155" s="37">
        <f>VLOOKUP(Time_Zone, 'LSTM LookUp'!$B$5:$D$8, 3, FALSE)</f>
        <v>-75</v>
      </c>
      <c r="V1155" s="21">
        <f t="shared" si="327"/>
        <v>-14.481554755804808</v>
      </c>
      <c r="W1155" s="21">
        <f t="shared" si="318"/>
        <v>67.527611311048759</v>
      </c>
      <c r="X1155" s="21">
        <f t="shared" si="319"/>
        <v>0</v>
      </c>
      <c r="Y1155" s="21">
        <f t="shared" si="320"/>
        <v>0</v>
      </c>
      <c r="Z1155" s="21">
        <f t="shared" si="328"/>
        <v>0</v>
      </c>
      <c r="AA1155" s="21">
        <f t="shared" si="321"/>
        <v>0</v>
      </c>
      <c r="AB1155" s="21">
        <f t="shared" si="322"/>
        <v>0</v>
      </c>
      <c r="AC1155" s="21">
        <f t="shared" si="323"/>
        <v>0</v>
      </c>
      <c r="AD1155" s="21">
        <f t="shared" si="329"/>
        <v>0</v>
      </c>
      <c r="AE1155" s="21" t="str">
        <f t="shared" si="324"/>
        <v>2/17/6:00</v>
      </c>
    </row>
    <row r="1156" spans="2:31">
      <c r="B1156" s="37">
        <v>2</v>
      </c>
      <c r="C1156" s="38">
        <v>17</v>
      </c>
      <c r="D1156" s="39">
        <v>7</v>
      </c>
      <c r="E1156" s="17">
        <v>-6.1</v>
      </c>
      <c r="F1156" s="17">
        <v>0</v>
      </c>
      <c r="G1156" s="17">
        <v>0</v>
      </c>
      <c r="H1156" s="37">
        <f t="shared" si="312"/>
        <v>21.02</v>
      </c>
      <c r="I1156" s="37">
        <f>IF(H1156&lt;'Roof Calculator'!$G$8, 1, 0)</f>
        <v>1</v>
      </c>
      <c r="J1156" s="37">
        <f>IF(H1156&gt;='Roof Calculator'!$G$8, 1, 0)</f>
        <v>0</v>
      </c>
      <c r="K1156" s="37">
        <f t="shared" si="313"/>
        <v>21.02</v>
      </c>
      <c r="L1156" s="37">
        <f t="shared" si="314"/>
        <v>0</v>
      </c>
      <c r="M1156" s="37">
        <v>0</v>
      </c>
      <c r="N1156" s="37">
        <f t="shared" si="315"/>
        <v>0</v>
      </c>
      <c r="O1156" s="37">
        <v>0</v>
      </c>
      <c r="P1156" s="37">
        <v>0</v>
      </c>
      <c r="Q1156" s="21">
        <f t="shared" si="316"/>
        <v>39.790999999999997</v>
      </c>
      <c r="R1156" s="21">
        <f t="shared" si="325"/>
        <v>48.249999999999439</v>
      </c>
      <c r="S1156" s="21">
        <f t="shared" si="326"/>
        <v>-12.277860219179498</v>
      </c>
      <c r="T1156" s="21">
        <f t="shared" si="317"/>
        <v>86.147999999999996</v>
      </c>
      <c r="U1156" s="37">
        <f>VLOOKUP(Time_Zone, 'LSTM LookUp'!$B$5:$D$8, 3, FALSE)</f>
        <v>-75</v>
      </c>
      <c r="V1156" s="21">
        <f t="shared" si="327"/>
        <v>-14.479288333391761</v>
      </c>
      <c r="W1156" s="21">
        <f t="shared" si="318"/>
        <v>82.528177916652055</v>
      </c>
      <c r="X1156" s="21">
        <f t="shared" si="319"/>
        <v>0</v>
      </c>
      <c r="Y1156" s="21">
        <f t="shared" si="320"/>
        <v>0</v>
      </c>
      <c r="Z1156" s="21">
        <f t="shared" si="328"/>
        <v>0</v>
      </c>
      <c r="AA1156" s="21">
        <f t="shared" si="321"/>
        <v>0</v>
      </c>
      <c r="AB1156" s="21">
        <f t="shared" si="322"/>
        <v>0</v>
      </c>
      <c r="AC1156" s="21">
        <f t="shared" si="323"/>
        <v>0</v>
      </c>
      <c r="AD1156" s="21">
        <f t="shared" si="329"/>
        <v>0</v>
      </c>
      <c r="AE1156" s="21" t="str">
        <f t="shared" si="324"/>
        <v>2/17/7:00</v>
      </c>
    </row>
    <row r="1157" spans="2:31">
      <c r="B1157" s="37">
        <v>2</v>
      </c>
      <c r="C1157" s="38">
        <v>17</v>
      </c>
      <c r="D1157" s="39">
        <v>8</v>
      </c>
      <c r="E1157" s="17">
        <v>-6.7</v>
      </c>
      <c r="F1157" s="17">
        <v>8</v>
      </c>
      <c r="G1157" s="17">
        <v>2</v>
      </c>
      <c r="H1157" s="37">
        <f t="shared" si="312"/>
        <v>19.939999999999998</v>
      </c>
      <c r="I1157" s="37">
        <f>IF(H1157&lt;'Roof Calculator'!$G$8, 1, 0)</f>
        <v>1</v>
      </c>
      <c r="J1157" s="37">
        <f>IF(H1157&gt;='Roof Calculator'!$G$8, 1, 0)</f>
        <v>0</v>
      </c>
      <c r="K1157" s="37">
        <f t="shared" si="313"/>
        <v>19.939999999999998</v>
      </c>
      <c r="L1157" s="37">
        <f t="shared" si="314"/>
        <v>0</v>
      </c>
      <c r="M1157" s="37">
        <v>0</v>
      </c>
      <c r="N1157" s="37">
        <f t="shared" si="315"/>
        <v>8</v>
      </c>
      <c r="O1157" s="37">
        <v>0</v>
      </c>
      <c r="P1157" s="37">
        <v>0</v>
      </c>
      <c r="Q1157" s="21">
        <f t="shared" si="316"/>
        <v>39.790999999999997</v>
      </c>
      <c r="R1157" s="21">
        <f t="shared" si="325"/>
        <v>48.291666666666103</v>
      </c>
      <c r="S1157" s="21">
        <f t="shared" si="326"/>
        <v>-12.263710576285794</v>
      </c>
      <c r="T1157" s="21">
        <f t="shared" si="317"/>
        <v>86.147999999999996</v>
      </c>
      <c r="U1157" s="37">
        <f>VLOOKUP(Time_Zone, 'LSTM LookUp'!$B$5:$D$8, 3, FALSE)</f>
        <v>-75</v>
      </c>
      <c r="V1157" s="21">
        <f t="shared" si="327"/>
        <v>-14.47700070100764</v>
      </c>
      <c r="W1157" s="21">
        <f t="shared" si="318"/>
        <v>97.528749824748076</v>
      </c>
      <c r="X1157" s="21">
        <f t="shared" si="319"/>
        <v>-0.46864024068893129</v>
      </c>
      <c r="Y1157" s="21">
        <f t="shared" si="320"/>
        <v>7.5313597593110684</v>
      </c>
      <c r="Z1157" s="21">
        <f t="shared" si="328"/>
        <v>2.3873095037875669</v>
      </c>
      <c r="AA1157" s="21">
        <f t="shared" si="321"/>
        <v>2.3873095037875669</v>
      </c>
      <c r="AB1157" s="21">
        <f t="shared" si="322"/>
        <v>0</v>
      </c>
      <c r="AC1157" s="21">
        <f t="shared" si="323"/>
        <v>0</v>
      </c>
      <c r="AD1157" s="21">
        <f t="shared" si="329"/>
        <v>0</v>
      </c>
      <c r="AE1157" s="21" t="str">
        <f t="shared" si="324"/>
        <v>2/17/8:00</v>
      </c>
    </row>
    <row r="1158" spans="2:31">
      <c r="B1158" s="37">
        <v>2</v>
      </c>
      <c r="C1158" s="38">
        <v>17</v>
      </c>
      <c r="D1158" s="39">
        <v>9</v>
      </c>
      <c r="E1158" s="17">
        <v>-3.3</v>
      </c>
      <c r="F1158" s="17">
        <v>57</v>
      </c>
      <c r="G1158" s="17">
        <v>200</v>
      </c>
      <c r="H1158" s="37">
        <f t="shared" si="312"/>
        <v>26.060000000000002</v>
      </c>
      <c r="I1158" s="37">
        <f>IF(H1158&lt;'Roof Calculator'!$G$8, 1, 0)</f>
        <v>1</v>
      </c>
      <c r="J1158" s="37">
        <f>IF(H1158&gt;='Roof Calculator'!$G$8, 1, 0)</f>
        <v>0</v>
      </c>
      <c r="K1158" s="37">
        <f t="shared" si="313"/>
        <v>26.060000000000002</v>
      </c>
      <c r="L1158" s="37">
        <f t="shared" si="314"/>
        <v>0</v>
      </c>
      <c r="M1158" s="37">
        <v>0</v>
      </c>
      <c r="N1158" s="37">
        <f t="shared" si="315"/>
        <v>57</v>
      </c>
      <c r="O1158" s="37">
        <v>0</v>
      </c>
      <c r="P1158" s="37">
        <v>0</v>
      </c>
      <c r="Q1158" s="21">
        <f t="shared" si="316"/>
        <v>39.790999999999997</v>
      </c>
      <c r="R1158" s="21">
        <f t="shared" si="325"/>
        <v>48.333333333332767</v>
      </c>
      <c r="S1158" s="21">
        <f t="shared" si="326"/>
        <v>-12.249555285936131</v>
      </c>
      <c r="T1158" s="21">
        <f t="shared" si="317"/>
        <v>86.147999999999996</v>
      </c>
      <c r="U1158" s="37">
        <f>VLOOKUP(Time_Zone, 'LSTM LookUp'!$B$5:$D$8, 3, FALSE)</f>
        <v>-75</v>
      </c>
      <c r="V1158" s="21">
        <f t="shared" si="327"/>
        <v>-14.474691869215739</v>
      </c>
      <c r="W1158" s="21">
        <f t="shared" si="318"/>
        <v>112.52932703269607</v>
      </c>
      <c r="X1158" s="21">
        <f t="shared" si="319"/>
        <v>-84.698953144122839</v>
      </c>
      <c r="Y1158" s="21">
        <f t="shared" si="320"/>
        <v>-27.698953144122839</v>
      </c>
      <c r="Z1158" s="21">
        <f t="shared" si="328"/>
        <v>-8.7800843671262658</v>
      </c>
      <c r="AA1158" s="21">
        <f t="shared" si="321"/>
        <v>-8.7800843671262658</v>
      </c>
      <c r="AB1158" s="21">
        <f t="shared" si="322"/>
        <v>0</v>
      </c>
      <c r="AC1158" s="21">
        <f t="shared" si="323"/>
        <v>0</v>
      </c>
      <c r="AD1158" s="21">
        <f t="shared" si="329"/>
        <v>0</v>
      </c>
      <c r="AE1158" s="21" t="str">
        <f t="shared" si="324"/>
        <v>2/17/9:00</v>
      </c>
    </row>
    <row r="1159" spans="2:31">
      <c r="B1159" s="37">
        <v>2</v>
      </c>
      <c r="C1159" s="38">
        <v>17</v>
      </c>
      <c r="D1159" s="39">
        <v>10</v>
      </c>
      <c r="E1159" s="17">
        <v>-0.6</v>
      </c>
      <c r="F1159" s="17">
        <v>103</v>
      </c>
      <c r="G1159" s="17">
        <v>475</v>
      </c>
      <c r="H1159" s="37">
        <f t="shared" si="312"/>
        <v>30.92</v>
      </c>
      <c r="I1159" s="37">
        <f>IF(H1159&lt;'Roof Calculator'!$G$8, 1, 0)</f>
        <v>1</v>
      </c>
      <c r="J1159" s="37">
        <f>IF(H1159&gt;='Roof Calculator'!$G$8, 1, 0)</f>
        <v>0</v>
      </c>
      <c r="K1159" s="37">
        <f t="shared" si="313"/>
        <v>30.92</v>
      </c>
      <c r="L1159" s="37">
        <f t="shared" si="314"/>
        <v>0</v>
      </c>
      <c r="M1159" s="37">
        <v>0</v>
      </c>
      <c r="N1159" s="37">
        <f t="shared" si="315"/>
        <v>103</v>
      </c>
      <c r="O1159" s="37">
        <v>0</v>
      </c>
      <c r="P1159" s="37">
        <v>0</v>
      </c>
      <c r="Q1159" s="21">
        <f t="shared" si="316"/>
        <v>39.790999999999997</v>
      </c>
      <c r="R1159" s="21">
        <f t="shared" si="325"/>
        <v>48.374999999999432</v>
      </c>
      <c r="S1159" s="21">
        <f t="shared" si="326"/>
        <v>-12.235394355457569</v>
      </c>
      <c r="T1159" s="21">
        <f t="shared" si="317"/>
        <v>86.147999999999996</v>
      </c>
      <c r="U1159" s="37">
        <f>VLOOKUP(Time_Zone, 'LSTM LookUp'!$B$5:$D$8, 3, FALSE)</f>
        <v>-75</v>
      </c>
      <c r="V1159" s="21">
        <f t="shared" si="327"/>
        <v>-14.472361848618549</v>
      </c>
      <c r="W1159" s="21">
        <f t="shared" si="318"/>
        <v>127.52990953784536</v>
      </c>
      <c r="X1159" s="21">
        <f t="shared" si="319"/>
        <v>-281.713145402669</v>
      </c>
      <c r="Y1159" s="21">
        <f t="shared" si="320"/>
        <v>-178.713145402669</v>
      </c>
      <c r="Z1159" s="21">
        <f t="shared" si="328"/>
        <v>-56.648945755658367</v>
      </c>
      <c r="AA1159" s="21">
        <f t="shared" si="321"/>
        <v>-56.648945755658367</v>
      </c>
      <c r="AB1159" s="21">
        <f t="shared" si="322"/>
        <v>0</v>
      </c>
      <c r="AC1159" s="21">
        <f t="shared" si="323"/>
        <v>0</v>
      </c>
      <c r="AD1159" s="21">
        <f t="shared" si="329"/>
        <v>0</v>
      </c>
      <c r="AE1159" s="21" t="str">
        <f t="shared" si="324"/>
        <v>2/17/10:00</v>
      </c>
    </row>
    <row r="1160" spans="2:31">
      <c r="B1160" s="37">
        <v>2</v>
      </c>
      <c r="C1160" s="38">
        <v>17</v>
      </c>
      <c r="D1160" s="39">
        <v>11</v>
      </c>
      <c r="E1160" s="17">
        <v>0.6</v>
      </c>
      <c r="F1160" s="17">
        <v>139</v>
      </c>
      <c r="G1160" s="17">
        <v>618</v>
      </c>
      <c r="H1160" s="37">
        <f t="shared" si="312"/>
        <v>33.08</v>
      </c>
      <c r="I1160" s="37">
        <f>IF(H1160&lt;'Roof Calculator'!$G$8, 1, 0)</f>
        <v>1</v>
      </c>
      <c r="J1160" s="37">
        <f>IF(H1160&gt;='Roof Calculator'!$G$8, 1, 0)</f>
        <v>0</v>
      </c>
      <c r="K1160" s="37">
        <f t="shared" si="313"/>
        <v>33.08</v>
      </c>
      <c r="L1160" s="37">
        <f t="shared" si="314"/>
        <v>0</v>
      </c>
      <c r="M1160" s="37">
        <v>0</v>
      </c>
      <c r="N1160" s="37">
        <f t="shared" si="315"/>
        <v>139</v>
      </c>
      <c r="O1160" s="37">
        <v>0</v>
      </c>
      <c r="P1160" s="37">
        <v>0</v>
      </c>
      <c r="Q1160" s="21">
        <f t="shared" si="316"/>
        <v>39.790999999999997</v>
      </c>
      <c r="R1160" s="21">
        <f t="shared" si="325"/>
        <v>48.416666666666096</v>
      </c>
      <c r="S1160" s="21">
        <f t="shared" si="326"/>
        <v>-12.221227792177141</v>
      </c>
      <c r="T1160" s="21">
        <f t="shared" si="317"/>
        <v>86.147999999999996</v>
      </c>
      <c r="U1160" s="37">
        <f>VLOOKUP(Time_Zone, 'LSTM LookUp'!$B$5:$D$8, 3, FALSE)</f>
        <v>-75</v>
      </c>
      <c r="V1160" s="21">
        <f t="shared" si="327"/>
        <v>-14.470010649857754</v>
      </c>
      <c r="W1160" s="21">
        <f t="shared" si="318"/>
        <v>142.53049733753556</v>
      </c>
      <c r="X1160" s="21">
        <f t="shared" si="319"/>
        <v>-452.07044208505471</v>
      </c>
      <c r="Y1160" s="21">
        <f t="shared" si="320"/>
        <v>-313.07044208505471</v>
      </c>
      <c r="Z1160" s="21">
        <f t="shared" si="328"/>
        <v>-99.23786216965874</v>
      </c>
      <c r="AA1160" s="21">
        <f t="shared" si="321"/>
        <v>-99.23786216965874</v>
      </c>
      <c r="AB1160" s="21">
        <f t="shared" si="322"/>
        <v>0</v>
      </c>
      <c r="AC1160" s="21">
        <f t="shared" si="323"/>
        <v>0</v>
      </c>
      <c r="AD1160" s="21">
        <f t="shared" si="329"/>
        <v>0</v>
      </c>
      <c r="AE1160" s="21" t="str">
        <f t="shared" si="324"/>
        <v>2/17/11:00</v>
      </c>
    </row>
    <row r="1161" spans="2:31">
      <c r="B1161" s="37">
        <v>2</v>
      </c>
      <c r="C1161" s="38">
        <v>17</v>
      </c>
      <c r="D1161" s="39">
        <v>12</v>
      </c>
      <c r="E1161" s="17">
        <v>1.7</v>
      </c>
      <c r="F1161" s="17">
        <v>170</v>
      </c>
      <c r="G1161" s="17">
        <v>687</v>
      </c>
      <c r="H1161" s="37">
        <f t="shared" si="312"/>
        <v>35.06</v>
      </c>
      <c r="I1161" s="37">
        <f>IF(H1161&lt;'Roof Calculator'!$G$8, 1, 0)</f>
        <v>1</v>
      </c>
      <c r="J1161" s="37">
        <f>IF(H1161&gt;='Roof Calculator'!$G$8, 1, 0)</f>
        <v>0</v>
      </c>
      <c r="K1161" s="37">
        <f t="shared" si="313"/>
        <v>35.06</v>
      </c>
      <c r="L1161" s="37">
        <f t="shared" si="314"/>
        <v>0</v>
      </c>
      <c r="M1161" s="37">
        <v>0</v>
      </c>
      <c r="N1161" s="37">
        <f t="shared" si="315"/>
        <v>170</v>
      </c>
      <c r="O1161" s="37">
        <v>0</v>
      </c>
      <c r="P1161" s="37">
        <v>0</v>
      </c>
      <c r="Q1161" s="21">
        <f t="shared" si="316"/>
        <v>39.790999999999997</v>
      </c>
      <c r="R1161" s="21">
        <f t="shared" si="325"/>
        <v>48.45833333333276</v>
      </c>
      <c r="S1161" s="21">
        <f t="shared" si="326"/>
        <v>-12.207055603421834</v>
      </c>
      <c r="T1161" s="21">
        <f t="shared" si="317"/>
        <v>86.147999999999996</v>
      </c>
      <c r="U1161" s="37">
        <f>VLOOKUP(Time_Zone, 'LSTM LookUp'!$B$5:$D$8, 3, FALSE)</f>
        <v>-75</v>
      </c>
      <c r="V1161" s="21">
        <f t="shared" si="327"/>
        <v>-14.46763828361418</v>
      </c>
      <c r="W1161" s="21">
        <f t="shared" si="318"/>
        <v>157.53109042909645</v>
      </c>
      <c r="X1161" s="21">
        <f t="shared" si="319"/>
        <v>-569.74416416685108</v>
      </c>
      <c r="Y1161" s="21">
        <f t="shared" si="320"/>
        <v>-399.74416416685108</v>
      </c>
      <c r="Z1161" s="21">
        <f t="shared" si="328"/>
        <v>-126.71191825876029</v>
      </c>
      <c r="AA1161" s="21">
        <f t="shared" si="321"/>
        <v>-126.71191825876029</v>
      </c>
      <c r="AB1161" s="21">
        <f t="shared" si="322"/>
        <v>0</v>
      </c>
      <c r="AC1161" s="21">
        <f t="shared" si="323"/>
        <v>0</v>
      </c>
      <c r="AD1161" s="21">
        <f t="shared" si="329"/>
        <v>0</v>
      </c>
      <c r="AE1161" s="21" t="str">
        <f t="shared" si="324"/>
        <v>2/17/12:00</v>
      </c>
    </row>
    <row r="1162" spans="2:31">
      <c r="B1162" s="37">
        <v>2</v>
      </c>
      <c r="C1162" s="38">
        <v>17</v>
      </c>
      <c r="D1162" s="39">
        <v>13</v>
      </c>
      <c r="E1162" s="17">
        <v>2.8</v>
      </c>
      <c r="F1162" s="17">
        <v>183</v>
      </c>
      <c r="G1162" s="17">
        <v>720</v>
      </c>
      <c r="H1162" s="37">
        <f t="shared" si="312"/>
        <v>37.04</v>
      </c>
      <c r="I1162" s="37">
        <f>IF(H1162&lt;'Roof Calculator'!$G$8, 1, 0)</f>
        <v>1</v>
      </c>
      <c r="J1162" s="37">
        <f>IF(H1162&gt;='Roof Calculator'!$G$8, 1, 0)</f>
        <v>0</v>
      </c>
      <c r="K1162" s="37">
        <f t="shared" si="313"/>
        <v>37.04</v>
      </c>
      <c r="L1162" s="37">
        <f t="shared" si="314"/>
        <v>0</v>
      </c>
      <c r="M1162" s="37">
        <v>0</v>
      </c>
      <c r="N1162" s="37">
        <f t="shared" si="315"/>
        <v>183</v>
      </c>
      <c r="O1162" s="37">
        <v>0</v>
      </c>
      <c r="P1162" s="37">
        <v>0</v>
      </c>
      <c r="Q1162" s="21">
        <f t="shared" si="316"/>
        <v>39.790999999999997</v>
      </c>
      <c r="R1162" s="21">
        <f t="shared" si="325"/>
        <v>48.499999999999424</v>
      </c>
      <c r="S1162" s="21">
        <f t="shared" si="326"/>
        <v>-12.192877796518614</v>
      </c>
      <c r="T1162" s="21">
        <f t="shared" si="317"/>
        <v>86.147999999999996</v>
      </c>
      <c r="U1162" s="37">
        <f>VLOOKUP(Time_Zone, 'LSTM LookUp'!$B$5:$D$8, 3, FALSE)</f>
        <v>-75</v>
      </c>
      <c r="V1162" s="21">
        <f t="shared" si="327"/>
        <v>-14.465244760607792</v>
      </c>
      <c r="W1162" s="21">
        <f t="shared" si="318"/>
        <v>172.53168880984805</v>
      </c>
      <c r="X1162" s="21">
        <f t="shared" si="319"/>
        <v>-633.49021617489029</v>
      </c>
      <c r="Y1162" s="21">
        <f t="shared" si="320"/>
        <v>-450.49021617489029</v>
      </c>
      <c r="Z1162" s="21">
        <f t="shared" si="328"/>
        <v>-142.7975304337352</v>
      </c>
      <c r="AA1162" s="21">
        <f t="shared" si="321"/>
        <v>-142.7975304337352</v>
      </c>
      <c r="AB1162" s="21">
        <f t="shared" si="322"/>
        <v>0</v>
      </c>
      <c r="AC1162" s="21">
        <f t="shared" si="323"/>
        <v>0</v>
      </c>
      <c r="AD1162" s="21">
        <f t="shared" si="329"/>
        <v>0</v>
      </c>
      <c r="AE1162" s="21" t="str">
        <f t="shared" si="324"/>
        <v>2/17/13:00</v>
      </c>
    </row>
    <row r="1163" spans="2:31">
      <c r="B1163" s="37">
        <v>2</v>
      </c>
      <c r="C1163" s="38">
        <v>17</v>
      </c>
      <c r="D1163" s="39">
        <v>14</v>
      </c>
      <c r="E1163" s="17">
        <v>3.3</v>
      </c>
      <c r="F1163" s="17">
        <v>297</v>
      </c>
      <c r="G1163" s="17">
        <v>552</v>
      </c>
      <c r="H1163" s="37">
        <f t="shared" si="312"/>
        <v>37.94</v>
      </c>
      <c r="I1163" s="37">
        <f>IF(H1163&lt;'Roof Calculator'!$G$8, 1, 0)</f>
        <v>1</v>
      </c>
      <c r="J1163" s="37">
        <f>IF(H1163&gt;='Roof Calculator'!$G$8, 1, 0)</f>
        <v>0</v>
      </c>
      <c r="K1163" s="37">
        <f t="shared" si="313"/>
        <v>37.94</v>
      </c>
      <c r="L1163" s="37">
        <f t="shared" si="314"/>
        <v>0</v>
      </c>
      <c r="M1163" s="37">
        <v>0</v>
      </c>
      <c r="N1163" s="37">
        <f t="shared" si="315"/>
        <v>297</v>
      </c>
      <c r="O1163" s="37">
        <v>0</v>
      </c>
      <c r="P1163" s="37">
        <v>0</v>
      </c>
      <c r="Q1163" s="21">
        <f t="shared" si="316"/>
        <v>39.790999999999997</v>
      </c>
      <c r="R1163" s="21">
        <f t="shared" si="325"/>
        <v>48.541666666666089</v>
      </c>
      <c r="S1163" s="21">
        <f t="shared" si="326"/>
        <v>-12.17869437879439</v>
      </c>
      <c r="T1163" s="21">
        <f t="shared" si="317"/>
        <v>86.147999999999996</v>
      </c>
      <c r="U1163" s="37">
        <f>VLOOKUP(Time_Zone, 'LSTM LookUp'!$B$5:$D$8, 3, FALSE)</f>
        <v>-75</v>
      </c>
      <c r="V1163" s="21">
        <f t="shared" si="327"/>
        <v>-14.46283009159766</v>
      </c>
      <c r="W1163" s="21">
        <f t="shared" si="318"/>
        <v>187.53229247710055</v>
      </c>
      <c r="X1163" s="21">
        <f t="shared" si="319"/>
        <v>-485.55189235442469</v>
      </c>
      <c r="Y1163" s="21">
        <f t="shared" si="320"/>
        <v>-188.55189235442469</v>
      </c>
      <c r="Z1163" s="21">
        <f t="shared" si="328"/>
        <v>-59.767656699488761</v>
      </c>
      <c r="AA1163" s="21">
        <f t="shared" si="321"/>
        <v>-59.767656699488761</v>
      </c>
      <c r="AB1163" s="21">
        <f t="shared" si="322"/>
        <v>0</v>
      </c>
      <c r="AC1163" s="21">
        <f t="shared" si="323"/>
        <v>0</v>
      </c>
      <c r="AD1163" s="21">
        <f t="shared" si="329"/>
        <v>0</v>
      </c>
      <c r="AE1163" s="21" t="str">
        <f t="shared" si="324"/>
        <v>2/17/14:00</v>
      </c>
    </row>
    <row r="1164" spans="2:31">
      <c r="B1164" s="37">
        <v>2</v>
      </c>
      <c r="C1164" s="38">
        <v>17</v>
      </c>
      <c r="D1164" s="39">
        <v>15</v>
      </c>
      <c r="E1164" s="17">
        <v>3.3</v>
      </c>
      <c r="F1164" s="17">
        <v>169</v>
      </c>
      <c r="G1164" s="17">
        <v>681</v>
      </c>
      <c r="H1164" s="37">
        <f t="shared" si="312"/>
        <v>37.94</v>
      </c>
      <c r="I1164" s="37">
        <f>IF(H1164&lt;'Roof Calculator'!$G$8, 1, 0)</f>
        <v>1</v>
      </c>
      <c r="J1164" s="37">
        <f>IF(H1164&gt;='Roof Calculator'!$G$8, 1, 0)</f>
        <v>0</v>
      </c>
      <c r="K1164" s="37">
        <f t="shared" si="313"/>
        <v>37.94</v>
      </c>
      <c r="L1164" s="37">
        <f t="shared" si="314"/>
        <v>0</v>
      </c>
      <c r="M1164" s="37">
        <v>0</v>
      </c>
      <c r="N1164" s="37">
        <f t="shared" si="315"/>
        <v>169</v>
      </c>
      <c r="O1164" s="37">
        <v>0</v>
      </c>
      <c r="P1164" s="37">
        <v>0</v>
      </c>
      <c r="Q1164" s="21">
        <f t="shared" si="316"/>
        <v>39.790999999999997</v>
      </c>
      <c r="R1164" s="21">
        <f t="shared" si="325"/>
        <v>48.583333333332753</v>
      </c>
      <c r="S1164" s="21">
        <f t="shared" si="326"/>
        <v>-12.164505357576054</v>
      </c>
      <c r="T1164" s="21">
        <f t="shared" si="317"/>
        <v>86.147999999999996</v>
      </c>
      <c r="U1164" s="37">
        <f>VLOOKUP(Time_Zone, 'LSTM LookUp'!$B$5:$D$8, 3, FALSE)</f>
        <v>-75</v>
      </c>
      <c r="V1164" s="21">
        <f t="shared" si="327"/>
        <v>-14.460394287381927</v>
      </c>
      <c r="W1164" s="21">
        <f t="shared" si="318"/>
        <v>202.5329014281545</v>
      </c>
      <c r="X1164" s="21">
        <f t="shared" si="319"/>
        <v>-564.30902216389393</v>
      </c>
      <c r="Y1164" s="21">
        <f t="shared" si="320"/>
        <v>-395.30902216389393</v>
      </c>
      <c r="Z1164" s="21">
        <f t="shared" si="328"/>
        <v>-125.30605570635507</v>
      </c>
      <c r="AA1164" s="21">
        <f t="shared" si="321"/>
        <v>-125.30605570635507</v>
      </c>
      <c r="AB1164" s="21">
        <f t="shared" si="322"/>
        <v>0</v>
      </c>
      <c r="AC1164" s="21">
        <f t="shared" si="323"/>
        <v>0</v>
      </c>
      <c r="AD1164" s="21">
        <f t="shared" si="329"/>
        <v>0</v>
      </c>
      <c r="AE1164" s="21" t="str">
        <f t="shared" si="324"/>
        <v>2/17/15:00</v>
      </c>
    </row>
    <row r="1165" spans="2:31">
      <c r="B1165" s="37">
        <v>2</v>
      </c>
      <c r="C1165" s="38">
        <v>17</v>
      </c>
      <c r="D1165" s="39">
        <v>16</v>
      </c>
      <c r="E1165" s="17">
        <v>3.9</v>
      </c>
      <c r="F1165" s="17">
        <v>144</v>
      </c>
      <c r="G1165" s="17">
        <v>603</v>
      </c>
      <c r="H1165" s="37">
        <f t="shared" si="312"/>
        <v>39.020000000000003</v>
      </c>
      <c r="I1165" s="37">
        <f>IF(H1165&lt;'Roof Calculator'!$G$8, 1, 0)</f>
        <v>1</v>
      </c>
      <c r="J1165" s="37">
        <f>IF(H1165&gt;='Roof Calculator'!$G$8, 1, 0)</f>
        <v>0</v>
      </c>
      <c r="K1165" s="37">
        <f t="shared" si="313"/>
        <v>39.020000000000003</v>
      </c>
      <c r="L1165" s="37">
        <f t="shared" si="314"/>
        <v>0</v>
      </c>
      <c r="M1165" s="37">
        <v>0</v>
      </c>
      <c r="N1165" s="37">
        <f t="shared" si="315"/>
        <v>144</v>
      </c>
      <c r="O1165" s="37">
        <v>0</v>
      </c>
      <c r="P1165" s="37">
        <v>0</v>
      </c>
      <c r="Q1165" s="21">
        <f t="shared" si="316"/>
        <v>39.790999999999997</v>
      </c>
      <c r="R1165" s="21">
        <f t="shared" si="325"/>
        <v>48.624999999999417</v>
      </c>
      <c r="S1165" s="21">
        <f t="shared" si="326"/>
        <v>-12.150310740190418</v>
      </c>
      <c r="T1165" s="21">
        <f t="shared" si="317"/>
        <v>86.147999999999996</v>
      </c>
      <c r="U1165" s="37">
        <f>VLOOKUP(Time_Zone, 'LSTM LookUp'!$B$5:$D$8, 3, FALSE)</f>
        <v>-75</v>
      </c>
      <c r="V1165" s="21">
        <f t="shared" si="327"/>
        <v>-14.457937358797793</v>
      </c>
      <c r="W1165" s="21">
        <f t="shared" si="318"/>
        <v>217.53351566030051</v>
      </c>
      <c r="X1165" s="21">
        <f t="shared" si="319"/>
        <v>-440.41895873534298</v>
      </c>
      <c r="Y1165" s="21">
        <f t="shared" si="320"/>
        <v>-296.41895873534298</v>
      </c>
      <c r="Z1165" s="21">
        <f t="shared" si="328"/>
        <v>-93.959632776383344</v>
      </c>
      <c r="AA1165" s="21">
        <f t="shared" si="321"/>
        <v>-93.959632776383344</v>
      </c>
      <c r="AB1165" s="21">
        <f t="shared" si="322"/>
        <v>0</v>
      </c>
      <c r="AC1165" s="21">
        <f t="shared" si="323"/>
        <v>0</v>
      </c>
      <c r="AD1165" s="21">
        <f t="shared" si="329"/>
        <v>0</v>
      </c>
      <c r="AE1165" s="21" t="str">
        <f t="shared" si="324"/>
        <v>2/17/16:00</v>
      </c>
    </row>
    <row r="1166" spans="2:31">
      <c r="B1166" s="37">
        <v>2</v>
      </c>
      <c r="C1166" s="38">
        <v>17</v>
      </c>
      <c r="D1166" s="39">
        <v>17</v>
      </c>
      <c r="E1166" s="17">
        <v>3.3</v>
      </c>
      <c r="F1166" s="17">
        <v>102</v>
      </c>
      <c r="G1166" s="17">
        <v>473</v>
      </c>
      <c r="H1166" s="37">
        <f t="shared" si="312"/>
        <v>37.94</v>
      </c>
      <c r="I1166" s="37">
        <f>IF(H1166&lt;'Roof Calculator'!$G$8, 1, 0)</f>
        <v>1</v>
      </c>
      <c r="J1166" s="37">
        <f>IF(H1166&gt;='Roof Calculator'!$G$8, 1, 0)</f>
        <v>0</v>
      </c>
      <c r="K1166" s="37">
        <f t="shared" si="313"/>
        <v>37.94</v>
      </c>
      <c r="L1166" s="37">
        <f t="shared" si="314"/>
        <v>0</v>
      </c>
      <c r="M1166" s="37">
        <v>0</v>
      </c>
      <c r="N1166" s="37">
        <f t="shared" si="315"/>
        <v>102</v>
      </c>
      <c r="O1166" s="37">
        <v>0</v>
      </c>
      <c r="P1166" s="37">
        <v>0</v>
      </c>
      <c r="Q1166" s="21">
        <f t="shared" si="316"/>
        <v>39.790999999999997</v>
      </c>
      <c r="R1166" s="21">
        <f t="shared" si="325"/>
        <v>48.666666666666082</v>
      </c>
      <c r="S1166" s="21">
        <f t="shared" si="326"/>
        <v>-12.136110533964272</v>
      </c>
      <c r="T1166" s="21">
        <f t="shared" si="317"/>
        <v>86.147999999999996</v>
      </c>
      <c r="U1166" s="37">
        <f>VLOOKUP(Time_Zone, 'LSTM LookUp'!$B$5:$D$8, 3, FALSE)</f>
        <v>-75</v>
      </c>
      <c r="V1166" s="21">
        <f t="shared" si="327"/>
        <v>-14.455459316721495</v>
      </c>
      <c r="W1166" s="21">
        <f t="shared" si="318"/>
        <v>232.53413517081961</v>
      </c>
      <c r="X1166" s="21">
        <f t="shared" si="319"/>
        <v>-279.78012220250031</v>
      </c>
      <c r="Y1166" s="21">
        <f t="shared" si="320"/>
        <v>-177.78012220250031</v>
      </c>
      <c r="Z1166" s="21">
        <f t="shared" si="328"/>
        <v>-56.353193697039302</v>
      </c>
      <c r="AA1166" s="21">
        <f t="shared" si="321"/>
        <v>-56.353193697039302</v>
      </c>
      <c r="AB1166" s="21">
        <f t="shared" si="322"/>
        <v>0</v>
      </c>
      <c r="AC1166" s="21">
        <f t="shared" si="323"/>
        <v>0</v>
      </c>
      <c r="AD1166" s="21">
        <f t="shared" si="329"/>
        <v>0</v>
      </c>
      <c r="AE1166" s="21" t="str">
        <f t="shared" si="324"/>
        <v>2/17/17:00</v>
      </c>
    </row>
    <row r="1167" spans="2:31">
      <c r="B1167" s="37">
        <v>2</v>
      </c>
      <c r="C1167" s="38">
        <v>17</v>
      </c>
      <c r="D1167" s="39">
        <v>18</v>
      </c>
      <c r="E1167" s="17">
        <v>2.8</v>
      </c>
      <c r="F1167" s="17">
        <v>56</v>
      </c>
      <c r="G1167" s="17">
        <v>190</v>
      </c>
      <c r="H1167" s="37">
        <f t="shared" si="312"/>
        <v>37.04</v>
      </c>
      <c r="I1167" s="37">
        <f>IF(H1167&lt;'Roof Calculator'!$G$8, 1, 0)</f>
        <v>1</v>
      </c>
      <c r="J1167" s="37">
        <f>IF(H1167&gt;='Roof Calculator'!$G$8, 1, 0)</f>
        <v>0</v>
      </c>
      <c r="K1167" s="37">
        <f t="shared" si="313"/>
        <v>37.04</v>
      </c>
      <c r="L1167" s="37">
        <f t="shared" si="314"/>
        <v>0</v>
      </c>
      <c r="M1167" s="37">
        <v>0</v>
      </c>
      <c r="N1167" s="37">
        <f t="shared" si="315"/>
        <v>56</v>
      </c>
      <c r="O1167" s="37">
        <v>0</v>
      </c>
      <c r="P1167" s="37">
        <v>0</v>
      </c>
      <c r="Q1167" s="21">
        <f t="shared" si="316"/>
        <v>39.790999999999997</v>
      </c>
      <c r="R1167" s="21">
        <f t="shared" si="325"/>
        <v>48.708333333332746</v>
      </c>
      <c r="S1167" s="21">
        <f t="shared" si="326"/>
        <v>-12.121904746224345</v>
      </c>
      <c r="T1167" s="21">
        <f t="shared" si="317"/>
        <v>86.147999999999996</v>
      </c>
      <c r="U1167" s="37">
        <f>VLOOKUP(Time_Zone, 'LSTM LookUp'!$B$5:$D$8, 3, FALSE)</f>
        <v>-75</v>
      </c>
      <c r="V1167" s="21">
        <f t="shared" si="327"/>
        <v>-14.452960172068261</v>
      </c>
      <c r="W1167" s="21">
        <f t="shared" si="318"/>
        <v>247.53475995698295</v>
      </c>
      <c r="X1167" s="21">
        <f t="shared" si="319"/>
        <v>-80.077998946440431</v>
      </c>
      <c r="Y1167" s="21">
        <f t="shared" si="320"/>
        <v>-24.077998946440431</v>
      </c>
      <c r="Z1167" s="21">
        <f t="shared" si="328"/>
        <v>-7.6323051286933072</v>
      </c>
      <c r="AA1167" s="21">
        <f t="shared" si="321"/>
        <v>-7.6323051286933072</v>
      </c>
      <c r="AB1167" s="21">
        <f t="shared" si="322"/>
        <v>0</v>
      </c>
      <c r="AC1167" s="21">
        <f t="shared" si="323"/>
        <v>0</v>
      </c>
      <c r="AD1167" s="21">
        <f t="shared" si="329"/>
        <v>0</v>
      </c>
      <c r="AE1167" s="21" t="str">
        <f t="shared" si="324"/>
        <v>2/17/18:00</v>
      </c>
    </row>
    <row r="1168" spans="2:31">
      <c r="B1168" s="37">
        <v>2</v>
      </c>
      <c r="C1168" s="38">
        <v>17</v>
      </c>
      <c r="D1168" s="39">
        <v>19</v>
      </c>
      <c r="E1168" s="17">
        <v>1.1000000000000001</v>
      </c>
      <c r="F1168" s="17">
        <v>7</v>
      </c>
      <c r="G1168" s="17">
        <v>2</v>
      </c>
      <c r="H1168" s="37">
        <f t="shared" si="312"/>
        <v>33.979999999999997</v>
      </c>
      <c r="I1168" s="37">
        <f>IF(H1168&lt;'Roof Calculator'!$G$8, 1, 0)</f>
        <v>1</v>
      </c>
      <c r="J1168" s="37">
        <f>IF(H1168&gt;='Roof Calculator'!$G$8, 1, 0)</f>
        <v>0</v>
      </c>
      <c r="K1168" s="37">
        <f t="shared" si="313"/>
        <v>33.979999999999997</v>
      </c>
      <c r="L1168" s="37">
        <f t="shared" si="314"/>
        <v>0</v>
      </c>
      <c r="M1168" s="37">
        <v>0</v>
      </c>
      <c r="N1168" s="37">
        <f t="shared" si="315"/>
        <v>7</v>
      </c>
      <c r="O1168" s="37">
        <v>0</v>
      </c>
      <c r="P1168" s="37">
        <v>0</v>
      </c>
      <c r="Q1168" s="21">
        <f t="shared" si="316"/>
        <v>39.790999999999997</v>
      </c>
      <c r="R1168" s="21">
        <f t="shared" si="325"/>
        <v>48.74999999999941</v>
      </c>
      <c r="S1168" s="21">
        <f t="shared" si="326"/>
        <v>-12.107693384297308</v>
      </c>
      <c r="T1168" s="21">
        <f t="shared" si="317"/>
        <v>86.147999999999996</v>
      </c>
      <c r="U1168" s="37">
        <f>VLOOKUP(Time_Zone, 'LSTM LookUp'!$B$5:$D$8, 3, FALSE)</f>
        <v>-75</v>
      </c>
      <c r="V1168" s="21">
        <f t="shared" si="327"/>
        <v>-14.450439935792312</v>
      </c>
      <c r="W1168" s="21">
        <f t="shared" si="318"/>
        <v>262.53539001605185</v>
      </c>
      <c r="X1168" s="21">
        <f t="shared" si="319"/>
        <v>-0.46368141703907473</v>
      </c>
      <c r="Y1168" s="21">
        <f t="shared" si="320"/>
        <v>6.5363185829609254</v>
      </c>
      <c r="Z1168" s="21">
        <f t="shared" si="328"/>
        <v>2.0718988299017727</v>
      </c>
      <c r="AA1168" s="21">
        <f t="shared" si="321"/>
        <v>2.0718988299017727</v>
      </c>
      <c r="AB1168" s="21">
        <f t="shared" si="322"/>
        <v>0</v>
      </c>
      <c r="AC1168" s="21">
        <f t="shared" si="323"/>
        <v>0</v>
      </c>
      <c r="AD1168" s="21">
        <f t="shared" si="329"/>
        <v>0</v>
      </c>
      <c r="AE1168" s="21" t="str">
        <f t="shared" si="324"/>
        <v>2/17/19:00</v>
      </c>
    </row>
    <row r="1169" spans="2:31">
      <c r="B1169" s="37">
        <v>2</v>
      </c>
      <c r="C1169" s="38">
        <v>17</v>
      </c>
      <c r="D1169" s="39">
        <v>20</v>
      </c>
      <c r="E1169" s="17">
        <v>-0.6</v>
      </c>
      <c r="F1169" s="17">
        <v>0</v>
      </c>
      <c r="G1169" s="17">
        <v>0</v>
      </c>
      <c r="H1169" s="37">
        <f t="shared" si="312"/>
        <v>30.92</v>
      </c>
      <c r="I1169" s="37">
        <f>IF(H1169&lt;'Roof Calculator'!$G$8, 1, 0)</f>
        <v>1</v>
      </c>
      <c r="J1169" s="37">
        <f>IF(H1169&gt;='Roof Calculator'!$G$8, 1, 0)</f>
        <v>0</v>
      </c>
      <c r="K1169" s="37">
        <f t="shared" si="313"/>
        <v>30.92</v>
      </c>
      <c r="L1169" s="37">
        <f t="shared" si="314"/>
        <v>0</v>
      </c>
      <c r="M1169" s="37">
        <v>0</v>
      </c>
      <c r="N1169" s="37">
        <f t="shared" si="315"/>
        <v>0</v>
      </c>
      <c r="O1169" s="37">
        <v>0</v>
      </c>
      <c r="P1169" s="37">
        <v>0</v>
      </c>
      <c r="Q1169" s="21">
        <f t="shared" si="316"/>
        <v>39.790999999999997</v>
      </c>
      <c r="R1169" s="21">
        <f t="shared" si="325"/>
        <v>48.791666666666075</v>
      </c>
      <c r="S1169" s="21">
        <f t="shared" si="326"/>
        <v>-12.093476455509771</v>
      </c>
      <c r="T1169" s="21">
        <f t="shared" si="317"/>
        <v>86.147999999999996</v>
      </c>
      <c r="U1169" s="37">
        <f>VLOOKUP(Time_Zone, 'LSTM LookUp'!$B$5:$D$8, 3, FALSE)</f>
        <v>-75</v>
      </c>
      <c r="V1169" s="21">
        <f t="shared" si="327"/>
        <v>-14.447898618886809</v>
      </c>
      <c r="W1169" s="21">
        <f t="shared" si="318"/>
        <v>277.53602534527835</v>
      </c>
      <c r="X1169" s="21">
        <f t="shared" si="319"/>
        <v>0</v>
      </c>
      <c r="Y1169" s="21">
        <f t="shared" si="320"/>
        <v>0</v>
      </c>
      <c r="Z1169" s="21">
        <f t="shared" si="328"/>
        <v>0</v>
      </c>
      <c r="AA1169" s="21">
        <f t="shared" si="321"/>
        <v>0</v>
      </c>
      <c r="AB1169" s="21">
        <f t="shared" si="322"/>
        <v>0</v>
      </c>
      <c r="AC1169" s="21">
        <f t="shared" si="323"/>
        <v>0</v>
      </c>
      <c r="AD1169" s="21">
        <f t="shared" si="329"/>
        <v>0</v>
      </c>
      <c r="AE1169" s="21" t="str">
        <f t="shared" si="324"/>
        <v>2/17/20:00</v>
      </c>
    </row>
    <row r="1170" spans="2:31">
      <c r="B1170" s="37">
        <v>2</v>
      </c>
      <c r="C1170" s="38">
        <v>17</v>
      </c>
      <c r="D1170" s="39">
        <v>21</v>
      </c>
      <c r="E1170" s="17">
        <v>-2.2000000000000002</v>
      </c>
      <c r="F1170" s="17">
        <v>0</v>
      </c>
      <c r="G1170" s="17">
        <v>0</v>
      </c>
      <c r="H1170" s="37">
        <f t="shared" si="312"/>
        <v>28.04</v>
      </c>
      <c r="I1170" s="37">
        <f>IF(H1170&lt;'Roof Calculator'!$G$8, 1, 0)</f>
        <v>1</v>
      </c>
      <c r="J1170" s="37">
        <f>IF(H1170&gt;='Roof Calculator'!$G$8, 1, 0)</f>
        <v>0</v>
      </c>
      <c r="K1170" s="37">
        <f t="shared" si="313"/>
        <v>28.04</v>
      </c>
      <c r="L1170" s="37">
        <f t="shared" si="314"/>
        <v>0</v>
      </c>
      <c r="M1170" s="37">
        <v>0</v>
      </c>
      <c r="N1170" s="37">
        <f t="shared" si="315"/>
        <v>0</v>
      </c>
      <c r="O1170" s="37">
        <v>0</v>
      </c>
      <c r="P1170" s="37">
        <v>0</v>
      </c>
      <c r="Q1170" s="21">
        <f t="shared" si="316"/>
        <v>39.790999999999997</v>
      </c>
      <c r="R1170" s="21">
        <f t="shared" si="325"/>
        <v>48.833333333332739</v>
      </c>
      <c r="S1170" s="21">
        <f t="shared" si="326"/>
        <v>-12.079253967188301</v>
      </c>
      <c r="T1170" s="21">
        <f t="shared" si="317"/>
        <v>86.147999999999996</v>
      </c>
      <c r="U1170" s="37">
        <f>VLOOKUP(Time_Zone, 'LSTM LookUp'!$B$5:$D$8, 3, FALSE)</f>
        <v>-75</v>
      </c>
      <c r="V1170" s="21">
        <f t="shared" si="327"/>
        <v>-14.445336232383848</v>
      </c>
      <c r="W1170" s="21">
        <f t="shared" si="318"/>
        <v>292.53666594190406</v>
      </c>
      <c r="X1170" s="21">
        <f t="shared" si="319"/>
        <v>0</v>
      </c>
      <c r="Y1170" s="21">
        <f t="shared" si="320"/>
        <v>0</v>
      </c>
      <c r="Z1170" s="21">
        <f t="shared" si="328"/>
        <v>0</v>
      </c>
      <c r="AA1170" s="21">
        <f t="shared" si="321"/>
        <v>0</v>
      </c>
      <c r="AB1170" s="21">
        <f t="shared" si="322"/>
        <v>0</v>
      </c>
      <c r="AC1170" s="21">
        <f t="shared" si="323"/>
        <v>0</v>
      </c>
      <c r="AD1170" s="21">
        <f t="shared" si="329"/>
        <v>0</v>
      </c>
      <c r="AE1170" s="21" t="str">
        <f t="shared" si="324"/>
        <v>2/17/21:00</v>
      </c>
    </row>
    <row r="1171" spans="2:31">
      <c r="B1171" s="37">
        <v>2</v>
      </c>
      <c r="C1171" s="38">
        <v>17</v>
      </c>
      <c r="D1171" s="39">
        <v>22</v>
      </c>
      <c r="E1171" s="17">
        <v>-1.7</v>
      </c>
      <c r="F1171" s="17">
        <v>0</v>
      </c>
      <c r="G1171" s="17">
        <v>0</v>
      </c>
      <c r="H1171" s="37">
        <f t="shared" si="312"/>
        <v>28.94</v>
      </c>
      <c r="I1171" s="37">
        <f>IF(H1171&lt;'Roof Calculator'!$G$8, 1, 0)</f>
        <v>1</v>
      </c>
      <c r="J1171" s="37">
        <f>IF(H1171&gt;='Roof Calculator'!$G$8, 1, 0)</f>
        <v>0</v>
      </c>
      <c r="K1171" s="37">
        <f t="shared" si="313"/>
        <v>28.94</v>
      </c>
      <c r="L1171" s="37">
        <f t="shared" si="314"/>
        <v>0</v>
      </c>
      <c r="M1171" s="37">
        <v>0</v>
      </c>
      <c r="N1171" s="37">
        <f t="shared" si="315"/>
        <v>0</v>
      </c>
      <c r="O1171" s="37">
        <v>0</v>
      </c>
      <c r="P1171" s="37">
        <v>0</v>
      </c>
      <c r="Q1171" s="21">
        <f t="shared" si="316"/>
        <v>39.790999999999997</v>
      </c>
      <c r="R1171" s="21">
        <f t="shared" si="325"/>
        <v>48.874999999999403</v>
      </c>
      <c r="S1171" s="21">
        <f t="shared" si="326"/>
        <v>-12.065025926659382</v>
      </c>
      <c r="T1171" s="21">
        <f t="shared" si="317"/>
        <v>86.147999999999996</v>
      </c>
      <c r="U1171" s="37">
        <f>VLOOKUP(Time_Zone, 'LSTM LookUp'!$B$5:$D$8, 3, FALSE)</f>
        <v>-75</v>
      </c>
      <c r="V1171" s="21">
        <f t="shared" si="327"/>
        <v>-14.442752787354426</v>
      </c>
      <c r="W1171" s="21">
        <f t="shared" si="318"/>
        <v>307.5373118031614</v>
      </c>
      <c r="X1171" s="21">
        <f t="shared" si="319"/>
        <v>0</v>
      </c>
      <c r="Y1171" s="21">
        <f t="shared" si="320"/>
        <v>0</v>
      </c>
      <c r="Z1171" s="21">
        <f t="shared" si="328"/>
        <v>0</v>
      </c>
      <c r="AA1171" s="21">
        <f t="shared" si="321"/>
        <v>0</v>
      </c>
      <c r="AB1171" s="21">
        <f t="shared" si="322"/>
        <v>0</v>
      </c>
      <c r="AC1171" s="21">
        <f t="shared" si="323"/>
        <v>0</v>
      </c>
      <c r="AD1171" s="21">
        <f t="shared" si="329"/>
        <v>0</v>
      </c>
      <c r="AE1171" s="21" t="str">
        <f t="shared" si="324"/>
        <v>2/17/22:00</v>
      </c>
    </row>
    <row r="1172" spans="2:31">
      <c r="B1172" s="37">
        <v>2</v>
      </c>
      <c r="C1172" s="38">
        <v>17</v>
      </c>
      <c r="D1172" s="39">
        <v>23</v>
      </c>
      <c r="E1172" s="17">
        <v>-4.4000000000000004</v>
      </c>
      <c r="F1172" s="17">
        <v>0</v>
      </c>
      <c r="G1172" s="17">
        <v>0</v>
      </c>
      <c r="H1172" s="37">
        <f t="shared" si="312"/>
        <v>24.08</v>
      </c>
      <c r="I1172" s="37">
        <f>IF(H1172&lt;'Roof Calculator'!$G$8, 1, 0)</f>
        <v>1</v>
      </c>
      <c r="J1172" s="37">
        <f>IF(H1172&gt;='Roof Calculator'!$G$8, 1, 0)</f>
        <v>0</v>
      </c>
      <c r="K1172" s="37">
        <f t="shared" si="313"/>
        <v>24.08</v>
      </c>
      <c r="L1172" s="37">
        <f t="shared" si="314"/>
        <v>0</v>
      </c>
      <c r="M1172" s="37">
        <v>0</v>
      </c>
      <c r="N1172" s="37">
        <f t="shared" si="315"/>
        <v>0</v>
      </c>
      <c r="O1172" s="37">
        <v>0</v>
      </c>
      <c r="P1172" s="37">
        <v>0</v>
      </c>
      <c r="Q1172" s="21">
        <f t="shared" si="316"/>
        <v>39.790999999999997</v>
      </c>
      <c r="R1172" s="21">
        <f t="shared" si="325"/>
        <v>48.916666666666067</v>
      </c>
      <c r="S1172" s="21">
        <f t="shared" si="326"/>
        <v>-12.050792341249439</v>
      </c>
      <c r="T1172" s="21">
        <f t="shared" si="317"/>
        <v>86.147999999999996</v>
      </c>
      <c r="U1172" s="37">
        <f>VLOOKUP(Time_Zone, 'LSTM LookUp'!$B$5:$D$8, 3, FALSE)</f>
        <v>-75</v>
      </c>
      <c r="V1172" s="21">
        <f t="shared" si="327"/>
        <v>-14.440148294908411</v>
      </c>
      <c r="W1172" s="21">
        <f t="shared" si="318"/>
        <v>322.53796292627283</v>
      </c>
      <c r="X1172" s="21">
        <f t="shared" si="319"/>
        <v>0</v>
      </c>
      <c r="Y1172" s="21">
        <f t="shared" si="320"/>
        <v>0</v>
      </c>
      <c r="Z1172" s="21">
        <f t="shared" si="328"/>
        <v>0</v>
      </c>
      <c r="AA1172" s="21">
        <f t="shared" si="321"/>
        <v>0</v>
      </c>
      <c r="AB1172" s="21">
        <f t="shared" si="322"/>
        <v>0</v>
      </c>
      <c r="AC1172" s="21">
        <f t="shared" si="323"/>
        <v>0</v>
      </c>
      <c r="AD1172" s="21">
        <f t="shared" si="329"/>
        <v>0</v>
      </c>
      <c r="AE1172" s="21" t="str">
        <f t="shared" si="324"/>
        <v>2/17/23:00</v>
      </c>
    </row>
    <row r="1173" spans="2:31">
      <c r="B1173" s="37">
        <v>2</v>
      </c>
      <c r="C1173" s="38">
        <v>17</v>
      </c>
      <c r="D1173" s="39">
        <v>24</v>
      </c>
      <c r="E1173" s="17">
        <v>-4.4000000000000004</v>
      </c>
      <c r="F1173" s="17">
        <v>0</v>
      </c>
      <c r="G1173" s="17">
        <v>0</v>
      </c>
      <c r="H1173" s="37">
        <f t="shared" si="312"/>
        <v>24.08</v>
      </c>
      <c r="I1173" s="37">
        <f>IF(H1173&lt;'Roof Calculator'!$G$8, 1, 0)</f>
        <v>1</v>
      </c>
      <c r="J1173" s="37">
        <f>IF(H1173&gt;='Roof Calculator'!$G$8, 1, 0)</f>
        <v>0</v>
      </c>
      <c r="K1173" s="37">
        <f t="shared" si="313"/>
        <v>24.08</v>
      </c>
      <c r="L1173" s="37">
        <f t="shared" si="314"/>
        <v>0</v>
      </c>
      <c r="M1173" s="37">
        <v>0</v>
      </c>
      <c r="N1173" s="37">
        <f t="shared" si="315"/>
        <v>0</v>
      </c>
      <c r="O1173" s="37">
        <v>0</v>
      </c>
      <c r="P1173" s="37">
        <v>0</v>
      </c>
      <c r="Q1173" s="21">
        <f t="shared" si="316"/>
        <v>39.790999999999997</v>
      </c>
      <c r="R1173" s="21">
        <f t="shared" si="325"/>
        <v>48.958333333332732</v>
      </c>
      <c r="S1173" s="21">
        <f t="shared" si="326"/>
        <v>-12.036553218284823</v>
      </c>
      <c r="T1173" s="21">
        <f t="shared" si="317"/>
        <v>86.147999999999996</v>
      </c>
      <c r="U1173" s="37">
        <f>VLOOKUP(Time_Zone, 'LSTM LookUp'!$B$5:$D$8, 3, FALSE)</f>
        <v>-75</v>
      </c>
      <c r="V1173" s="21">
        <f t="shared" si="327"/>
        <v>-14.437522766194524</v>
      </c>
      <c r="W1173" s="21">
        <f t="shared" si="318"/>
        <v>337.5386193084513</v>
      </c>
      <c r="X1173" s="21">
        <f t="shared" si="319"/>
        <v>0</v>
      </c>
      <c r="Y1173" s="21">
        <f t="shared" si="320"/>
        <v>0</v>
      </c>
      <c r="Z1173" s="21">
        <f t="shared" si="328"/>
        <v>0</v>
      </c>
      <c r="AA1173" s="21">
        <f t="shared" si="321"/>
        <v>0</v>
      </c>
      <c r="AB1173" s="21">
        <f t="shared" si="322"/>
        <v>0</v>
      </c>
      <c r="AC1173" s="21">
        <f t="shared" si="323"/>
        <v>0</v>
      </c>
      <c r="AD1173" s="21">
        <f t="shared" si="329"/>
        <v>0</v>
      </c>
      <c r="AE1173" s="21" t="str">
        <f t="shared" si="324"/>
        <v>2/17/24:00</v>
      </c>
    </row>
    <row r="1174" spans="2:31">
      <c r="B1174" s="37">
        <v>2</v>
      </c>
      <c r="C1174" s="38">
        <v>18</v>
      </c>
      <c r="D1174" s="39">
        <v>1</v>
      </c>
      <c r="E1174" s="17">
        <v>-4.4000000000000004</v>
      </c>
      <c r="F1174" s="17">
        <v>0</v>
      </c>
      <c r="G1174" s="17">
        <v>0</v>
      </c>
      <c r="H1174" s="37">
        <f t="shared" ref="H1174:H1237" si="330">E1174*9/5+32</f>
        <v>24.08</v>
      </c>
      <c r="I1174" s="37">
        <f>IF(H1174&lt;'Roof Calculator'!$G$8, 1, 0)</f>
        <v>1</v>
      </c>
      <c r="J1174" s="37">
        <f>IF(H1174&gt;='Roof Calculator'!$G$8, 1, 0)</f>
        <v>0</v>
      </c>
      <c r="K1174" s="37">
        <f t="shared" ref="K1174:K1237" si="331">I1174*H1174</f>
        <v>24.08</v>
      </c>
      <c r="L1174" s="37">
        <f t="shared" ref="L1174:L1237" si="332">J1174*H1174</f>
        <v>0</v>
      </c>
      <c r="M1174" s="37">
        <v>0</v>
      </c>
      <c r="N1174" s="37">
        <f t="shared" ref="N1174:N1237" si="333">F1174*(180-M1174)/180</f>
        <v>0</v>
      </c>
      <c r="O1174" s="37">
        <v>0</v>
      </c>
      <c r="P1174" s="37">
        <v>0</v>
      </c>
      <c r="Q1174" s="21">
        <f t="shared" ref="Q1174:Q1237" si="334">Latitude</f>
        <v>39.790999999999997</v>
      </c>
      <c r="R1174" s="21">
        <f t="shared" si="325"/>
        <v>48.999999999999396</v>
      </c>
      <c r="S1174" s="21">
        <f t="shared" si="326"/>
        <v>-12.022308565091825</v>
      </c>
      <c r="T1174" s="21">
        <f t="shared" ref="T1174:T1237" si="335">Longitude</f>
        <v>86.147999999999996</v>
      </c>
      <c r="U1174" s="37">
        <f>VLOOKUP(Time_Zone, 'LSTM LookUp'!$B$5:$D$8, 3, FALSE)</f>
        <v>-75</v>
      </c>
      <c r="V1174" s="21">
        <f t="shared" si="327"/>
        <v>-14.434876212400315</v>
      </c>
      <c r="W1174" s="21">
        <f t="shared" ref="W1174:W1237" si="336">15*((D1174+(4*(T1174-U1174)+V1174)/60)-12)</f>
        <v>-7.46071905310008</v>
      </c>
      <c r="X1174" s="21">
        <f t="shared" ref="X1174:X1237" si="337">G1174*(SIN(S1174*PI()/180)*SIN(Q1174*PI()/180)*COS(O1174*PI()/180)-SIN(S1174*PI()/180)*COS(Q1174*PI()/180)*SIN(O1174*PI()/180)*COS(P1174*PI()/180)+COS(S1174*PI()/180)*COS(Q1174*PI()/180)*COS(O1174*PI()/180)*COS(W1174*PI()/180)+COS(S1174*PI()/180)*SIN(Q1174*PI()/180)*SIN(O1174*PI()/180)*COS(P1174*PI()/180)*COS(W1174*PI()/180)+COS(S1174*PI()/180)*SIN(P1174*PI()/180)*SIN(W1174*PI()/180)*SIN(O1174*PI()/180))</f>
        <v>0</v>
      </c>
      <c r="Y1174" s="21">
        <f t="shared" ref="Y1174:Y1237" si="338">X1174+N1174</f>
        <v>0</v>
      </c>
      <c r="Z1174" s="21">
        <f t="shared" si="328"/>
        <v>0</v>
      </c>
      <c r="AA1174" s="21">
        <f t="shared" ref="AA1174:AA1237" si="339">Z1174*I1174</f>
        <v>0</v>
      </c>
      <c r="AB1174" s="21">
        <f t="shared" ref="AB1174:AB1237" si="340">Z1174*J1174</f>
        <v>0</v>
      </c>
      <c r="AC1174" s="21">
        <f t="shared" ref="AC1174:AC1237" si="341">L1174</f>
        <v>0</v>
      </c>
      <c r="AD1174" s="21">
        <f t="shared" si="329"/>
        <v>0</v>
      </c>
      <c r="AE1174" s="21" t="str">
        <f t="shared" ref="AE1174:AE1237" si="342">CONCATENATE(B1174, "/", C1174, "/", D1174,":00")</f>
        <v>2/18/1:00</v>
      </c>
    </row>
    <row r="1175" spans="2:31">
      <c r="B1175" s="37">
        <v>2</v>
      </c>
      <c r="C1175" s="38">
        <v>18</v>
      </c>
      <c r="D1175" s="39">
        <v>2</v>
      </c>
      <c r="E1175" s="17">
        <v>-5.6</v>
      </c>
      <c r="F1175" s="17">
        <v>0</v>
      </c>
      <c r="G1175" s="17">
        <v>0</v>
      </c>
      <c r="H1175" s="37">
        <f t="shared" si="330"/>
        <v>21.92</v>
      </c>
      <c r="I1175" s="37">
        <f>IF(H1175&lt;'Roof Calculator'!$G$8, 1, 0)</f>
        <v>1</v>
      </c>
      <c r="J1175" s="37">
        <f>IF(H1175&gt;='Roof Calculator'!$G$8, 1, 0)</f>
        <v>0</v>
      </c>
      <c r="K1175" s="37">
        <f t="shared" si="331"/>
        <v>21.92</v>
      </c>
      <c r="L1175" s="37">
        <f t="shared" si="332"/>
        <v>0</v>
      </c>
      <c r="M1175" s="37">
        <v>0</v>
      </c>
      <c r="N1175" s="37">
        <f t="shared" si="333"/>
        <v>0</v>
      </c>
      <c r="O1175" s="37">
        <v>0</v>
      </c>
      <c r="P1175" s="37">
        <v>0</v>
      </c>
      <c r="Q1175" s="21">
        <f t="shared" si="334"/>
        <v>39.790999999999997</v>
      </c>
      <c r="R1175" s="21">
        <f t="shared" ref="R1175:R1238" si="343">R1174+1/24</f>
        <v>49.04166666666606</v>
      </c>
      <c r="S1175" s="21">
        <f t="shared" ref="S1175:S1238" si="344">ASIN(SIN(23.45*PI()/180)*SIN((360/365*(R1175-81))*PI()/180))*180/PI()</f>
        <v>-12.008058388996652</v>
      </c>
      <c r="T1175" s="21">
        <f t="shared" si="335"/>
        <v>86.147999999999996</v>
      </c>
      <c r="U1175" s="37">
        <f>VLOOKUP(Time_Zone, 'LSTM LookUp'!$B$5:$D$8, 3, FALSE)</f>
        <v>-75</v>
      </c>
      <c r="V1175" s="21">
        <f t="shared" ref="V1175:V1238" si="345">9.87*SIN(2*(360/365*(R1175-81))*PI()/180)-7.53*COS((360/365*(R1175-81))*PI()/180)-1.5*SIN((360/365*(R1175-81))*PI()/180)</f>
        <v>-14.432208644752123</v>
      </c>
      <c r="W1175" s="21">
        <f t="shared" si="336"/>
        <v>7.5399478388119601</v>
      </c>
      <c r="X1175" s="21">
        <f t="shared" si="337"/>
        <v>0</v>
      </c>
      <c r="Y1175" s="21">
        <f t="shared" si="338"/>
        <v>0</v>
      </c>
      <c r="Z1175" s="21">
        <f t="shared" ref="Z1175:Z1238" si="346">Y1175/10.764*3.412</f>
        <v>0</v>
      </c>
      <c r="AA1175" s="21">
        <f t="shared" si="339"/>
        <v>0</v>
      </c>
      <c r="AB1175" s="21">
        <f t="shared" si="340"/>
        <v>0</v>
      </c>
      <c r="AC1175" s="21">
        <f t="shared" si="341"/>
        <v>0</v>
      </c>
      <c r="AD1175" s="21">
        <f t="shared" ref="AD1175:AD1238" si="347">AB1175</f>
        <v>0</v>
      </c>
      <c r="AE1175" s="21" t="str">
        <f t="shared" si="342"/>
        <v>2/18/2:00</v>
      </c>
    </row>
    <row r="1176" spans="2:31">
      <c r="B1176" s="37">
        <v>2</v>
      </c>
      <c r="C1176" s="38">
        <v>18</v>
      </c>
      <c r="D1176" s="39">
        <v>3</v>
      </c>
      <c r="E1176" s="17">
        <v>-5</v>
      </c>
      <c r="F1176" s="17">
        <v>0</v>
      </c>
      <c r="G1176" s="17">
        <v>0</v>
      </c>
      <c r="H1176" s="37">
        <f t="shared" si="330"/>
        <v>23</v>
      </c>
      <c r="I1176" s="37">
        <f>IF(H1176&lt;'Roof Calculator'!$G$8, 1, 0)</f>
        <v>1</v>
      </c>
      <c r="J1176" s="37">
        <f>IF(H1176&gt;='Roof Calculator'!$G$8, 1, 0)</f>
        <v>0</v>
      </c>
      <c r="K1176" s="37">
        <f t="shared" si="331"/>
        <v>23</v>
      </c>
      <c r="L1176" s="37">
        <f t="shared" si="332"/>
        <v>0</v>
      </c>
      <c r="M1176" s="37">
        <v>0</v>
      </c>
      <c r="N1176" s="37">
        <f t="shared" si="333"/>
        <v>0</v>
      </c>
      <c r="O1176" s="37">
        <v>0</v>
      </c>
      <c r="P1176" s="37">
        <v>0</v>
      </c>
      <c r="Q1176" s="21">
        <f t="shared" si="334"/>
        <v>39.790999999999997</v>
      </c>
      <c r="R1176" s="21">
        <f t="shared" si="343"/>
        <v>49.083333333332725</v>
      </c>
      <c r="S1176" s="21">
        <f t="shared" si="344"/>
        <v>-11.993802697325432</v>
      </c>
      <c r="T1176" s="21">
        <f t="shared" si="335"/>
        <v>86.147999999999996</v>
      </c>
      <c r="U1176" s="37">
        <f>VLOOKUP(Time_Zone, 'LSTM LookUp'!$B$5:$D$8, 3, FALSE)</f>
        <v>-75</v>
      </c>
      <c r="V1176" s="21">
        <f t="shared" si="345"/>
        <v>-14.429520074515064</v>
      </c>
      <c r="W1176" s="21">
        <f t="shared" si="336"/>
        <v>22.540619981371222</v>
      </c>
      <c r="X1176" s="21">
        <f t="shared" si="337"/>
        <v>0</v>
      </c>
      <c r="Y1176" s="21">
        <f t="shared" si="338"/>
        <v>0</v>
      </c>
      <c r="Z1176" s="21">
        <f t="shared" si="346"/>
        <v>0</v>
      </c>
      <c r="AA1176" s="21">
        <f t="shared" si="339"/>
        <v>0</v>
      </c>
      <c r="AB1176" s="21">
        <f t="shared" si="340"/>
        <v>0</v>
      </c>
      <c r="AC1176" s="21">
        <f t="shared" si="341"/>
        <v>0</v>
      </c>
      <c r="AD1176" s="21">
        <f t="shared" si="347"/>
        <v>0</v>
      </c>
      <c r="AE1176" s="21" t="str">
        <f t="shared" si="342"/>
        <v>2/18/3:00</v>
      </c>
    </row>
    <row r="1177" spans="2:31">
      <c r="B1177" s="37">
        <v>2</v>
      </c>
      <c r="C1177" s="38">
        <v>18</v>
      </c>
      <c r="D1177" s="39">
        <v>4</v>
      </c>
      <c r="E1177" s="17">
        <v>-4.4000000000000004</v>
      </c>
      <c r="F1177" s="17">
        <v>0</v>
      </c>
      <c r="G1177" s="17">
        <v>0</v>
      </c>
      <c r="H1177" s="37">
        <f t="shared" si="330"/>
        <v>24.08</v>
      </c>
      <c r="I1177" s="37">
        <f>IF(H1177&lt;'Roof Calculator'!$G$8, 1, 0)</f>
        <v>1</v>
      </c>
      <c r="J1177" s="37">
        <f>IF(H1177&gt;='Roof Calculator'!$G$8, 1, 0)</f>
        <v>0</v>
      </c>
      <c r="K1177" s="37">
        <f t="shared" si="331"/>
        <v>24.08</v>
      </c>
      <c r="L1177" s="37">
        <f t="shared" si="332"/>
        <v>0</v>
      </c>
      <c r="M1177" s="37">
        <v>0</v>
      </c>
      <c r="N1177" s="37">
        <f t="shared" si="333"/>
        <v>0</v>
      </c>
      <c r="O1177" s="37">
        <v>0</v>
      </c>
      <c r="P1177" s="37">
        <v>0</v>
      </c>
      <c r="Q1177" s="21">
        <f t="shared" si="334"/>
        <v>39.790999999999997</v>
      </c>
      <c r="R1177" s="21">
        <f t="shared" si="343"/>
        <v>49.124999999999389</v>
      </c>
      <c r="S1177" s="21">
        <f t="shared" si="344"/>
        <v>-11.979541497404213</v>
      </c>
      <c r="T1177" s="21">
        <f t="shared" si="335"/>
        <v>86.147999999999996</v>
      </c>
      <c r="U1177" s="37">
        <f>VLOOKUP(Time_Zone, 'LSTM LookUp'!$B$5:$D$8, 3, FALSE)</f>
        <v>-75</v>
      </c>
      <c r="V1177" s="21">
        <f t="shared" si="345"/>
        <v>-14.426810512993008</v>
      </c>
      <c r="W1177" s="21">
        <f t="shared" si="336"/>
        <v>37.541297371751732</v>
      </c>
      <c r="X1177" s="21">
        <f t="shared" si="337"/>
        <v>0</v>
      </c>
      <c r="Y1177" s="21">
        <f t="shared" si="338"/>
        <v>0</v>
      </c>
      <c r="Z1177" s="21">
        <f t="shared" si="346"/>
        <v>0</v>
      </c>
      <c r="AA1177" s="21">
        <f t="shared" si="339"/>
        <v>0</v>
      </c>
      <c r="AB1177" s="21">
        <f t="shared" si="340"/>
        <v>0</v>
      </c>
      <c r="AC1177" s="21">
        <f t="shared" si="341"/>
        <v>0</v>
      </c>
      <c r="AD1177" s="21">
        <f t="shared" si="347"/>
        <v>0</v>
      </c>
      <c r="AE1177" s="21" t="str">
        <f t="shared" si="342"/>
        <v>2/18/4:00</v>
      </c>
    </row>
    <row r="1178" spans="2:31">
      <c r="B1178" s="37">
        <v>2</v>
      </c>
      <c r="C1178" s="38">
        <v>18</v>
      </c>
      <c r="D1178" s="39">
        <v>5</v>
      </c>
      <c r="E1178" s="17">
        <v>-3.9</v>
      </c>
      <c r="F1178" s="17">
        <v>0</v>
      </c>
      <c r="G1178" s="17">
        <v>0</v>
      </c>
      <c r="H1178" s="37">
        <f t="shared" si="330"/>
        <v>24.98</v>
      </c>
      <c r="I1178" s="37">
        <f>IF(H1178&lt;'Roof Calculator'!$G$8, 1, 0)</f>
        <v>1</v>
      </c>
      <c r="J1178" s="37">
        <f>IF(H1178&gt;='Roof Calculator'!$G$8, 1, 0)</f>
        <v>0</v>
      </c>
      <c r="K1178" s="37">
        <f t="shared" si="331"/>
        <v>24.98</v>
      </c>
      <c r="L1178" s="37">
        <f t="shared" si="332"/>
        <v>0</v>
      </c>
      <c r="M1178" s="37">
        <v>0</v>
      </c>
      <c r="N1178" s="37">
        <f t="shared" si="333"/>
        <v>0</v>
      </c>
      <c r="O1178" s="37">
        <v>0</v>
      </c>
      <c r="P1178" s="37">
        <v>0</v>
      </c>
      <c r="Q1178" s="21">
        <f t="shared" si="334"/>
        <v>39.790999999999997</v>
      </c>
      <c r="R1178" s="21">
        <f t="shared" si="343"/>
        <v>49.166666666666053</v>
      </c>
      <c r="S1178" s="21">
        <f t="shared" si="344"/>
        <v>-11.965274796558962</v>
      </c>
      <c r="T1178" s="21">
        <f t="shared" si="335"/>
        <v>86.147999999999996</v>
      </c>
      <c r="U1178" s="37">
        <f>VLOOKUP(Time_Zone, 'LSTM LookUp'!$B$5:$D$8, 3, FALSE)</f>
        <v>-75</v>
      </c>
      <c r="V1178" s="21">
        <f t="shared" si="345"/>
        <v>-14.424079971528526</v>
      </c>
      <c r="W1178" s="21">
        <f t="shared" si="336"/>
        <v>52.541980007117857</v>
      </c>
      <c r="X1178" s="21">
        <f t="shared" si="337"/>
        <v>0</v>
      </c>
      <c r="Y1178" s="21">
        <f t="shared" si="338"/>
        <v>0</v>
      </c>
      <c r="Z1178" s="21">
        <f t="shared" si="346"/>
        <v>0</v>
      </c>
      <c r="AA1178" s="21">
        <f t="shared" si="339"/>
        <v>0</v>
      </c>
      <c r="AB1178" s="21">
        <f t="shared" si="340"/>
        <v>0</v>
      </c>
      <c r="AC1178" s="21">
        <f t="shared" si="341"/>
        <v>0</v>
      </c>
      <c r="AD1178" s="21">
        <f t="shared" si="347"/>
        <v>0</v>
      </c>
      <c r="AE1178" s="21" t="str">
        <f t="shared" si="342"/>
        <v>2/18/5:00</v>
      </c>
    </row>
    <row r="1179" spans="2:31">
      <c r="B1179" s="37">
        <v>2</v>
      </c>
      <c r="C1179" s="38">
        <v>18</v>
      </c>
      <c r="D1179" s="39">
        <v>6</v>
      </c>
      <c r="E1179" s="17">
        <v>-2.8</v>
      </c>
      <c r="F1179" s="17">
        <v>0</v>
      </c>
      <c r="G1179" s="17">
        <v>0</v>
      </c>
      <c r="H1179" s="37">
        <f t="shared" si="330"/>
        <v>26.96</v>
      </c>
      <c r="I1179" s="37">
        <f>IF(H1179&lt;'Roof Calculator'!$G$8, 1, 0)</f>
        <v>1</v>
      </c>
      <c r="J1179" s="37">
        <f>IF(H1179&gt;='Roof Calculator'!$G$8, 1, 0)</f>
        <v>0</v>
      </c>
      <c r="K1179" s="37">
        <f t="shared" si="331"/>
        <v>26.96</v>
      </c>
      <c r="L1179" s="37">
        <f t="shared" si="332"/>
        <v>0</v>
      </c>
      <c r="M1179" s="37">
        <v>0</v>
      </c>
      <c r="N1179" s="37">
        <f t="shared" si="333"/>
        <v>0</v>
      </c>
      <c r="O1179" s="37">
        <v>0</v>
      </c>
      <c r="P1179" s="37">
        <v>0</v>
      </c>
      <c r="Q1179" s="21">
        <f t="shared" si="334"/>
        <v>39.790999999999997</v>
      </c>
      <c r="R1179" s="21">
        <f t="shared" si="343"/>
        <v>49.208333333332718</v>
      </c>
      <c r="S1179" s="21">
        <f t="shared" si="344"/>
        <v>-11.951002602115558</v>
      </c>
      <c r="T1179" s="21">
        <f t="shared" si="335"/>
        <v>86.147999999999996</v>
      </c>
      <c r="U1179" s="37">
        <f>VLOOKUP(Time_Zone, 'LSTM LookUp'!$B$5:$D$8, 3, FALSE)</f>
        <v>-75</v>
      </c>
      <c r="V1179" s="21">
        <f t="shared" si="345"/>
        <v>-14.421328461502897</v>
      </c>
      <c r="W1179" s="21">
        <f t="shared" si="336"/>
        <v>67.542667884624308</v>
      </c>
      <c r="X1179" s="21">
        <f t="shared" si="337"/>
        <v>0</v>
      </c>
      <c r="Y1179" s="21">
        <f t="shared" si="338"/>
        <v>0</v>
      </c>
      <c r="Z1179" s="21">
        <f t="shared" si="346"/>
        <v>0</v>
      </c>
      <c r="AA1179" s="21">
        <f t="shared" si="339"/>
        <v>0</v>
      </c>
      <c r="AB1179" s="21">
        <f t="shared" si="340"/>
        <v>0</v>
      </c>
      <c r="AC1179" s="21">
        <f t="shared" si="341"/>
        <v>0</v>
      </c>
      <c r="AD1179" s="21">
        <f t="shared" si="347"/>
        <v>0</v>
      </c>
      <c r="AE1179" s="21" t="str">
        <f t="shared" si="342"/>
        <v>2/18/6:00</v>
      </c>
    </row>
    <row r="1180" spans="2:31">
      <c r="B1180" s="37">
        <v>2</v>
      </c>
      <c r="C1180" s="38">
        <v>18</v>
      </c>
      <c r="D1180" s="39">
        <v>7</v>
      </c>
      <c r="E1180" s="17">
        <v>-2.2000000000000002</v>
      </c>
      <c r="F1180" s="17">
        <v>0</v>
      </c>
      <c r="G1180" s="17">
        <v>0</v>
      </c>
      <c r="H1180" s="37">
        <f t="shared" si="330"/>
        <v>28.04</v>
      </c>
      <c r="I1180" s="37">
        <f>IF(H1180&lt;'Roof Calculator'!$G$8, 1, 0)</f>
        <v>1</v>
      </c>
      <c r="J1180" s="37">
        <f>IF(H1180&gt;='Roof Calculator'!$G$8, 1, 0)</f>
        <v>0</v>
      </c>
      <c r="K1180" s="37">
        <f t="shared" si="331"/>
        <v>28.04</v>
      </c>
      <c r="L1180" s="37">
        <f t="shared" si="332"/>
        <v>0</v>
      </c>
      <c r="M1180" s="37">
        <v>0</v>
      </c>
      <c r="N1180" s="37">
        <f t="shared" si="333"/>
        <v>0</v>
      </c>
      <c r="O1180" s="37">
        <v>0</v>
      </c>
      <c r="P1180" s="37">
        <v>0</v>
      </c>
      <c r="Q1180" s="21">
        <f t="shared" si="334"/>
        <v>39.790999999999997</v>
      </c>
      <c r="R1180" s="21">
        <f t="shared" si="343"/>
        <v>49.249999999999382</v>
      </c>
      <c r="S1180" s="21">
        <f t="shared" si="344"/>
        <v>-11.936724921399794</v>
      </c>
      <c r="T1180" s="21">
        <f t="shared" si="335"/>
        <v>86.147999999999996</v>
      </c>
      <c r="U1180" s="37">
        <f>VLOOKUP(Time_Zone, 'LSTM LookUp'!$B$5:$D$8, 3, FALSE)</f>
        <v>-75</v>
      </c>
      <c r="V1180" s="21">
        <f t="shared" si="345"/>
        <v>-14.41855599433606</v>
      </c>
      <c r="W1180" s="21">
        <f t="shared" si="336"/>
        <v>82.543361001416002</v>
      </c>
      <c r="X1180" s="21">
        <f t="shared" si="337"/>
        <v>0</v>
      </c>
      <c r="Y1180" s="21">
        <f t="shared" si="338"/>
        <v>0</v>
      </c>
      <c r="Z1180" s="21">
        <f t="shared" si="346"/>
        <v>0</v>
      </c>
      <c r="AA1180" s="21">
        <f t="shared" si="339"/>
        <v>0</v>
      </c>
      <c r="AB1180" s="21">
        <f t="shared" si="340"/>
        <v>0</v>
      </c>
      <c r="AC1180" s="21">
        <f t="shared" si="341"/>
        <v>0</v>
      </c>
      <c r="AD1180" s="21">
        <f t="shared" si="347"/>
        <v>0</v>
      </c>
      <c r="AE1180" s="21" t="str">
        <f t="shared" si="342"/>
        <v>2/18/7:00</v>
      </c>
    </row>
    <row r="1181" spans="2:31">
      <c r="B1181" s="37">
        <v>2</v>
      </c>
      <c r="C1181" s="38">
        <v>18</v>
      </c>
      <c r="D1181" s="39">
        <v>8</v>
      </c>
      <c r="E1181" s="17">
        <v>-1.7</v>
      </c>
      <c r="F1181" s="17">
        <v>14</v>
      </c>
      <c r="G1181" s="17">
        <v>34</v>
      </c>
      <c r="H1181" s="37">
        <f t="shared" si="330"/>
        <v>28.94</v>
      </c>
      <c r="I1181" s="37">
        <f>IF(H1181&lt;'Roof Calculator'!$G$8, 1, 0)</f>
        <v>1</v>
      </c>
      <c r="J1181" s="37">
        <f>IF(H1181&gt;='Roof Calculator'!$G$8, 1, 0)</f>
        <v>0</v>
      </c>
      <c r="K1181" s="37">
        <f t="shared" si="331"/>
        <v>28.94</v>
      </c>
      <c r="L1181" s="37">
        <f t="shared" si="332"/>
        <v>0</v>
      </c>
      <c r="M1181" s="37">
        <v>0</v>
      </c>
      <c r="N1181" s="37">
        <f t="shared" si="333"/>
        <v>14</v>
      </c>
      <c r="O1181" s="37">
        <v>0</v>
      </c>
      <c r="P1181" s="37">
        <v>0</v>
      </c>
      <c r="Q1181" s="21">
        <f t="shared" si="334"/>
        <v>39.790999999999997</v>
      </c>
      <c r="R1181" s="21">
        <f t="shared" si="343"/>
        <v>49.291666666666046</v>
      </c>
      <c r="S1181" s="21">
        <f t="shared" si="344"/>
        <v>-11.922441761737367</v>
      </c>
      <c r="T1181" s="21">
        <f t="shared" si="335"/>
        <v>86.147999999999996</v>
      </c>
      <c r="U1181" s="37">
        <f>VLOOKUP(Time_Zone, 'LSTM LookUp'!$B$5:$D$8, 3, FALSE)</f>
        <v>-75</v>
      </c>
      <c r="V1181" s="21">
        <f t="shared" si="345"/>
        <v>-14.415762581486602</v>
      </c>
      <c r="W1181" s="21">
        <f t="shared" si="336"/>
        <v>97.544059354628388</v>
      </c>
      <c r="X1181" s="21">
        <f t="shared" si="337"/>
        <v>-7.8511967604137789</v>
      </c>
      <c r="Y1181" s="21">
        <f t="shared" si="338"/>
        <v>6.1488032395862211</v>
      </c>
      <c r="Z1181" s="21">
        <f t="shared" si="346"/>
        <v>1.9490632342501102</v>
      </c>
      <c r="AA1181" s="21">
        <f t="shared" si="339"/>
        <v>1.9490632342501102</v>
      </c>
      <c r="AB1181" s="21">
        <f t="shared" si="340"/>
        <v>0</v>
      </c>
      <c r="AC1181" s="21">
        <f t="shared" si="341"/>
        <v>0</v>
      </c>
      <c r="AD1181" s="21">
        <f t="shared" si="347"/>
        <v>0</v>
      </c>
      <c r="AE1181" s="21" t="str">
        <f t="shared" si="342"/>
        <v>2/18/8:00</v>
      </c>
    </row>
    <row r="1182" spans="2:31">
      <c r="B1182" s="37">
        <v>2</v>
      </c>
      <c r="C1182" s="38">
        <v>18</v>
      </c>
      <c r="D1182" s="39">
        <v>9</v>
      </c>
      <c r="E1182" s="17">
        <v>-1.1000000000000001</v>
      </c>
      <c r="F1182" s="17">
        <v>81</v>
      </c>
      <c r="G1182" s="17">
        <v>85</v>
      </c>
      <c r="H1182" s="37">
        <f t="shared" si="330"/>
        <v>30.02</v>
      </c>
      <c r="I1182" s="37">
        <f>IF(H1182&lt;'Roof Calculator'!$G$8, 1, 0)</f>
        <v>1</v>
      </c>
      <c r="J1182" s="37">
        <f>IF(H1182&gt;='Roof Calculator'!$G$8, 1, 0)</f>
        <v>0</v>
      </c>
      <c r="K1182" s="37">
        <f t="shared" si="331"/>
        <v>30.02</v>
      </c>
      <c r="L1182" s="37">
        <f t="shared" si="332"/>
        <v>0</v>
      </c>
      <c r="M1182" s="37">
        <v>0</v>
      </c>
      <c r="N1182" s="37">
        <f t="shared" si="333"/>
        <v>81</v>
      </c>
      <c r="O1182" s="37">
        <v>0</v>
      </c>
      <c r="P1182" s="37">
        <v>0</v>
      </c>
      <c r="Q1182" s="21">
        <f t="shared" si="334"/>
        <v>39.790999999999997</v>
      </c>
      <c r="R1182" s="21">
        <f t="shared" si="343"/>
        <v>49.33333333333271</v>
      </c>
      <c r="S1182" s="21">
        <f t="shared" si="344"/>
        <v>-11.908153130453874</v>
      </c>
      <c r="T1182" s="21">
        <f t="shared" si="335"/>
        <v>86.147999999999996</v>
      </c>
      <c r="U1182" s="37">
        <f>VLOOKUP(Time_Zone, 'LSTM LookUp'!$B$5:$D$8, 3, FALSE)</f>
        <v>-75</v>
      </c>
      <c r="V1182" s="21">
        <f t="shared" si="345"/>
        <v>-14.412948234451715</v>
      </c>
      <c r="W1182" s="21">
        <f t="shared" si="336"/>
        <v>112.54476294138705</v>
      </c>
      <c r="X1182" s="21">
        <f t="shared" si="337"/>
        <v>-35.727195364400927</v>
      </c>
      <c r="Y1182" s="21">
        <f t="shared" si="338"/>
        <v>45.272804635599073</v>
      </c>
      <c r="Z1182" s="21">
        <f t="shared" si="346"/>
        <v>14.350688351603868</v>
      </c>
      <c r="AA1182" s="21">
        <f t="shared" si="339"/>
        <v>14.350688351603868</v>
      </c>
      <c r="AB1182" s="21">
        <f t="shared" si="340"/>
        <v>0</v>
      </c>
      <c r="AC1182" s="21">
        <f t="shared" si="341"/>
        <v>0</v>
      </c>
      <c r="AD1182" s="21">
        <f t="shared" si="347"/>
        <v>0</v>
      </c>
      <c r="AE1182" s="21" t="str">
        <f t="shared" si="342"/>
        <v>2/18/9:00</v>
      </c>
    </row>
    <row r="1183" spans="2:31">
      <c r="B1183" s="37">
        <v>2</v>
      </c>
      <c r="C1183" s="38">
        <v>18</v>
      </c>
      <c r="D1183" s="39">
        <v>10</v>
      </c>
      <c r="E1183" s="17">
        <v>0.6</v>
      </c>
      <c r="F1183" s="17">
        <v>166</v>
      </c>
      <c r="G1183" s="17">
        <v>108</v>
      </c>
      <c r="H1183" s="37">
        <f t="shared" si="330"/>
        <v>33.08</v>
      </c>
      <c r="I1183" s="37">
        <f>IF(H1183&lt;'Roof Calculator'!$G$8, 1, 0)</f>
        <v>1</v>
      </c>
      <c r="J1183" s="37">
        <f>IF(H1183&gt;='Roof Calculator'!$G$8, 1, 0)</f>
        <v>0</v>
      </c>
      <c r="K1183" s="37">
        <f t="shared" si="331"/>
        <v>33.08</v>
      </c>
      <c r="L1183" s="37">
        <f t="shared" si="332"/>
        <v>0</v>
      </c>
      <c r="M1183" s="37">
        <v>0</v>
      </c>
      <c r="N1183" s="37">
        <f t="shared" si="333"/>
        <v>166</v>
      </c>
      <c r="O1183" s="37">
        <v>0</v>
      </c>
      <c r="P1183" s="37">
        <v>0</v>
      </c>
      <c r="Q1183" s="21">
        <f t="shared" si="334"/>
        <v>39.790999999999997</v>
      </c>
      <c r="R1183" s="21">
        <f t="shared" si="343"/>
        <v>49.374999999999375</v>
      </c>
      <c r="S1183" s="21">
        <f t="shared" si="344"/>
        <v>-11.893859034874829</v>
      </c>
      <c r="T1183" s="21">
        <f t="shared" si="335"/>
        <v>86.147999999999996</v>
      </c>
      <c r="U1183" s="37">
        <f>VLOOKUP(Time_Zone, 'LSTM LookUp'!$B$5:$D$8, 3, FALSE)</f>
        <v>-75</v>
      </c>
      <c r="V1183" s="21">
        <f t="shared" si="345"/>
        <v>-14.410112964767185</v>
      </c>
      <c r="W1183" s="21">
        <f t="shared" si="336"/>
        <v>127.54547175880818</v>
      </c>
      <c r="X1183" s="21">
        <f t="shared" si="337"/>
        <v>-63.730236416751602</v>
      </c>
      <c r="Y1183" s="21">
        <f t="shared" si="338"/>
        <v>102.26976358324839</v>
      </c>
      <c r="Z1183" s="21">
        <f t="shared" si="346"/>
        <v>32.417728850431388</v>
      </c>
      <c r="AA1183" s="21">
        <f t="shared" si="339"/>
        <v>32.417728850431388</v>
      </c>
      <c r="AB1183" s="21">
        <f t="shared" si="340"/>
        <v>0</v>
      </c>
      <c r="AC1183" s="21">
        <f t="shared" si="341"/>
        <v>0</v>
      </c>
      <c r="AD1183" s="21">
        <f t="shared" si="347"/>
        <v>0</v>
      </c>
      <c r="AE1183" s="21" t="str">
        <f t="shared" si="342"/>
        <v>2/18/10:00</v>
      </c>
    </row>
    <row r="1184" spans="2:31">
      <c r="B1184" s="37">
        <v>2</v>
      </c>
      <c r="C1184" s="38">
        <v>18</v>
      </c>
      <c r="D1184" s="39">
        <v>11</v>
      </c>
      <c r="E1184" s="17">
        <v>1.7</v>
      </c>
      <c r="F1184" s="17">
        <v>172</v>
      </c>
      <c r="G1184" s="17">
        <v>459</v>
      </c>
      <c r="H1184" s="37">
        <f t="shared" si="330"/>
        <v>35.06</v>
      </c>
      <c r="I1184" s="37">
        <f>IF(H1184&lt;'Roof Calculator'!$G$8, 1, 0)</f>
        <v>1</v>
      </c>
      <c r="J1184" s="37">
        <f>IF(H1184&gt;='Roof Calculator'!$G$8, 1, 0)</f>
        <v>0</v>
      </c>
      <c r="K1184" s="37">
        <f t="shared" si="331"/>
        <v>35.06</v>
      </c>
      <c r="L1184" s="37">
        <f t="shared" si="332"/>
        <v>0</v>
      </c>
      <c r="M1184" s="37">
        <v>0</v>
      </c>
      <c r="N1184" s="37">
        <f t="shared" si="333"/>
        <v>172</v>
      </c>
      <c r="O1184" s="37">
        <v>0</v>
      </c>
      <c r="P1184" s="37">
        <v>0</v>
      </c>
      <c r="Q1184" s="21">
        <f t="shared" si="334"/>
        <v>39.790999999999997</v>
      </c>
      <c r="R1184" s="21">
        <f t="shared" si="343"/>
        <v>49.416666666666039</v>
      </c>
      <c r="S1184" s="21">
        <f t="shared" si="344"/>
        <v>-11.879559482325638</v>
      </c>
      <c r="T1184" s="21">
        <f t="shared" si="335"/>
        <v>86.147999999999996</v>
      </c>
      <c r="U1184" s="37">
        <f>VLOOKUP(Time_Zone, 'LSTM LookUp'!$B$5:$D$8, 3, FALSE)</f>
        <v>-75</v>
      </c>
      <c r="V1184" s="21">
        <f t="shared" si="345"/>
        <v>-14.407256784007359</v>
      </c>
      <c r="W1184" s="21">
        <f t="shared" si="336"/>
        <v>142.54618580399813</v>
      </c>
      <c r="X1184" s="21">
        <f t="shared" si="337"/>
        <v>-334.45389736296477</v>
      </c>
      <c r="Y1184" s="21">
        <f t="shared" si="338"/>
        <v>-162.45389736296477</v>
      </c>
      <c r="Z1184" s="21">
        <f t="shared" si="346"/>
        <v>-51.495048105020047</v>
      </c>
      <c r="AA1184" s="21">
        <f t="shared" si="339"/>
        <v>-51.495048105020047</v>
      </c>
      <c r="AB1184" s="21">
        <f t="shared" si="340"/>
        <v>0</v>
      </c>
      <c r="AC1184" s="21">
        <f t="shared" si="341"/>
        <v>0</v>
      </c>
      <c r="AD1184" s="21">
        <f t="shared" si="347"/>
        <v>0</v>
      </c>
      <c r="AE1184" s="21" t="str">
        <f t="shared" si="342"/>
        <v>2/18/11:00</v>
      </c>
    </row>
    <row r="1185" spans="2:31">
      <c r="B1185" s="37">
        <v>2</v>
      </c>
      <c r="C1185" s="38">
        <v>18</v>
      </c>
      <c r="D1185" s="39">
        <v>12</v>
      </c>
      <c r="E1185" s="17">
        <v>3.9</v>
      </c>
      <c r="F1185" s="17">
        <v>97</v>
      </c>
      <c r="G1185" s="17">
        <v>826</v>
      </c>
      <c r="H1185" s="37">
        <f t="shared" si="330"/>
        <v>39.020000000000003</v>
      </c>
      <c r="I1185" s="37">
        <f>IF(H1185&lt;'Roof Calculator'!$G$8, 1, 0)</f>
        <v>1</v>
      </c>
      <c r="J1185" s="37">
        <f>IF(H1185&gt;='Roof Calculator'!$G$8, 1, 0)</f>
        <v>0</v>
      </c>
      <c r="K1185" s="37">
        <f t="shared" si="331"/>
        <v>39.020000000000003</v>
      </c>
      <c r="L1185" s="37">
        <f t="shared" si="332"/>
        <v>0</v>
      </c>
      <c r="M1185" s="37">
        <v>0</v>
      </c>
      <c r="N1185" s="37">
        <f t="shared" si="333"/>
        <v>97</v>
      </c>
      <c r="O1185" s="37">
        <v>0</v>
      </c>
      <c r="P1185" s="37">
        <v>0</v>
      </c>
      <c r="Q1185" s="21">
        <f t="shared" si="334"/>
        <v>39.790999999999997</v>
      </c>
      <c r="R1185" s="21">
        <f t="shared" si="343"/>
        <v>49.458333333332703</v>
      </c>
      <c r="S1185" s="21">
        <f t="shared" si="344"/>
        <v>-11.865254480131599</v>
      </c>
      <c r="T1185" s="21">
        <f t="shared" si="335"/>
        <v>86.147999999999996</v>
      </c>
      <c r="U1185" s="37">
        <f>VLOOKUP(Time_Zone, 'LSTM LookUp'!$B$5:$D$8, 3, FALSE)</f>
        <v>-75</v>
      </c>
      <c r="V1185" s="21">
        <f t="shared" si="345"/>
        <v>-14.404379703785107</v>
      </c>
      <c r="W1185" s="21">
        <f t="shared" si="336"/>
        <v>157.54690507405371</v>
      </c>
      <c r="X1185" s="21">
        <f t="shared" si="337"/>
        <v>-682.73077216561148</v>
      </c>
      <c r="Y1185" s="21">
        <f t="shared" si="338"/>
        <v>-585.73077216561148</v>
      </c>
      <c r="Z1185" s="21">
        <f t="shared" si="346"/>
        <v>-185.66642462180104</v>
      </c>
      <c r="AA1185" s="21">
        <f t="shared" si="339"/>
        <v>-185.66642462180104</v>
      </c>
      <c r="AB1185" s="21">
        <f t="shared" si="340"/>
        <v>0</v>
      </c>
      <c r="AC1185" s="21">
        <f t="shared" si="341"/>
        <v>0</v>
      </c>
      <c r="AD1185" s="21">
        <f t="shared" si="347"/>
        <v>0</v>
      </c>
      <c r="AE1185" s="21" t="str">
        <f t="shared" si="342"/>
        <v>2/18/12:00</v>
      </c>
    </row>
    <row r="1186" spans="2:31">
      <c r="B1186" s="37">
        <v>2</v>
      </c>
      <c r="C1186" s="38">
        <v>18</v>
      </c>
      <c r="D1186" s="39">
        <v>13</v>
      </c>
      <c r="E1186" s="17">
        <v>4.4000000000000004</v>
      </c>
      <c r="F1186" s="17">
        <v>310</v>
      </c>
      <c r="G1186" s="17">
        <v>11</v>
      </c>
      <c r="H1186" s="37">
        <f t="shared" si="330"/>
        <v>39.92</v>
      </c>
      <c r="I1186" s="37">
        <f>IF(H1186&lt;'Roof Calculator'!$G$8, 1, 0)</f>
        <v>1</v>
      </c>
      <c r="J1186" s="37">
        <f>IF(H1186&gt;='Roof Calculator'!$G$8, 1, 0)</f>
        <v>0</v>
      </c>
      <c r="K1186" s="37">
        <f t="shared" si="331"/>
        <v>39.92</v>
      </c>
      <c r="L1186" s="37">
        <f t="shared" si="332"/>
        <v>0</v>
      </c>
      <c r="M1186" s="37">
        <v>0</v>
      </c>
      <c r="N1186" s="37">
        <f t="shared" si="333"/>
        <v>310</v>
      </c>
      <c r="O1186" s="37">
        <v>0</v>
      </c>
      <c r="P1186" s="37">
        <v>0</v>
      </c>
      <c r="Q1186" s="21">
        <f t="shared" si="334"/>
        <v>39.790999999999997</v>
      </c>
      <c r="R1186" s="21">
        <f t="shared" si="343"/>
        <v>49.499999999999368</v>
      </c>
      <c r="S1186" s="21">
        <f t="shared" si="344"/>
        <v>-11.850944035617905</v>
      </c>
      <c r="T1186" s="21">
        <f t="shared" si="335"/>
        <v>86.147999999999996</v>
      </c>
      <c r="U1186" s="37">
        <f>VLOOKUP(Time_Zone, 'LSTM LookUp'!$B$5:$D$8, 3, FALSE)</f>
        <v>-75</v>
      </c>
      <c r="V1186" s="21">
        <f t="shared" si="345"/>
        <v>-14.401481735751821</v>
      </c>
      <c r="W1186" s="21">
        <f t="shared" si="336"/>
        <v>172.54762956606203</v>
      </c>
      <c r="X1186" s="21">
        <f t="shared" si="337"/>
        <v>-9.6479471357425393</v>
      </c>
      <c r="Y1186" s="21">
        <f t="shared" si="338"/>
        <v>300.35205286425747</v>
      </c>
      <c r="Z1186" s="21">
        <f t="shared" si="346"/>
        <v>95.206354921297532</v>
      </c>
      <c r="AA1186" s="21">
        <f t="shared" si="339"/>
        <v>95.206354921297532</v>
      </c>
      <c r="AB1186" s="21">
        <f t="shared" si="340"/>
        <v>0</v>
      </c>
      <c r="AC1186" s="21">
        <f t="shared" si="341"/>
        <v>0</v>
      </c>
      <c r="AD1186" s="21">
        <f t="shared" si="347"/>
        <v>0</v>
      </c>
      <c r="AE1186" s="21" t="str">
        <f t="shared" si="342"/>
        <v>2/18/13:00</v>
      </c>
    </row>
    <row r="1187" spans="2:31">
      <c r="B1187" s="37">
        <v>2</v>
      </c>
      <c r="C1187" s="38">
        <v>18</v>
      </c>
      <c r="D1187" s="39">
        <v>14</v>
      </c>
      <c r="E1187" s="17">
        <v>5</v>
      </c>
      <c r="F1187" s="17">
        <v>360</v>
      </c>
      <c r="G1187" s="17">
        <v>5</v>
      </c>
      <c r="H1187" s="37">
        <f t="shared" si="330"/>
        <v>41</v>
      </c>
      <c r="I1187" s="37">
        <f>IF(H1187&lt;'Roof Calculator'!$G$8, 1, 0)</f>
        <v>1</v>
      </c>
      <c r="J1187" s="37">
        <f>IF(H1187&gt;='Roof Calculator'!$G$8, 1, 0)</f>
        <v>0</v>
      </c>
      <c r="K1187" s="37">
        <f t="shared" si="331"/>
        <v>41</v>
      </c>
      <c r="L1187" s="37">
        <f t="shared" si="332"/>
        <v>0</v>
      </c>
      <c r="M1187" s="37">
        <v>0</v>
      </c>
      <c r="N1187" s="37">
        <f t="shared" si="333"/>
        <v>360</v>
      </c>
      <c r="O1187" s="37">
        <v>0</v>
      </c>
      <c r="P1187" s="37">
        <v>0</v>
      </c>
      <c r="Q1187" s="21">
        <f t="shared" si="334"/>
        <v>39.790999999999997</v>
      </c>
      <c r="R1187" s="21">
        <f t="shared" si="343"/>
        <v>49.541666666666032</v>
      </c>
      <c r="S1187" s="21">
        <f t="shared" si="344"/>
        <v>-11.836628156109654</v>
      </c>
      <c r="T1187" s="21">
        <f t="shared" si="335"/>
        <v>86.147999999999996</v>
      </c>
      <c r="U1187" s="37">
        <f>VLOOKUP(Time_Zone, 'LSTM LookUp'!$B$5:$D$8, 3, FALSE)</f>
        <v>-75</v>
      </c>
      <c r="V1187" s="21">
        <f t="shared" si="345"/>
        <v>-14.398562891597365</v>
      </c>
      <c r="W1187" s="21">
        <f t="shared" si="336"/>
        <v>187.54835927710064</v>
      </c>
      <c r="X1187" s="21">
        <f t="shared" si="337"/>
        <v>-4.3840210583844774</v>
      </c>
      <c r="Y1187" s="21">
        <f t="shared" si="338"/>
        <v>355.61597894161554</v>
      </c>
      <c r="Z1187" s="21">
        <f t="shared" si="346"/>
        <v>112.72405426874695</v>
      </c>
      <c r="AA1187" s="21">
        <f t="shared" si="339"/>
        <v>112.72405426874695</v>
      </c>
      <c r="AB1187" s="21">
        <f t="shared" si="340"/>
        <v>0</v>
      </c>
      <c r="AC1187" s="21">
        <f t="shared" si="341"/>
        <v>0</v>
      </c>
      <c r="AD1187" s="21">
        <f t="shared" si="347"/>
        <v>0</v>
      </c>
      <c r="AE1187" s="21" t="str">
        <f t="shared" si="342"/>
        <v>2/18/14:00</v>
      </c>
    </row>
    <row r="1188" spans="2:31">
      <c r="B1188" s="37">
        <v>2</v>
      </c>
      <c r="C1188" s="38">
        <v>18</v>
      </c>
      <c r="D1188" s="39">
        <v>15</v>
      </c>
      <c r="E1188" s="17">
        <v>5</v>
      </c>
      <c r="F1188" s="17">
        <v>227</v>
      </c>
      <c r="G1188" s="17">
        <v>2</v>
      </c>
      <c r="H1188" s="37">
        <f t="shared" si="330"/>
        <v>41</v>
      </c>
      <c r="I1188" s="37">
        <f>IF(H1188&lt;'Roof Calculator'!$G$8, 1, 0)</f>
        <v>1</v>
      </c>
      <c r="J1188" s="37">
        <f>IF(H1188&gt;='Roof Calculator'!$G$8, 1, 0)</f>
        <v>0</v>
      </c>
      <c r="K1188" s="37">
        <f t="shared" si="331"/>
        <v>41</v>
      </c>
      <c r="L1188" s="37">
        <f t="shared" si="332"/>
        <v>0</v>
      </c>
      <c r="M1188" s="37">
        <v>0</v>
      </c>
      <c r="N1188" s="37">
        <f t="shared" si="333"/>
        <v>227</v>
      </c>
      <c r="O1188" s="37">
        <v>0</v>
      </c>
      <c r="P1188" s="37">
        <v>0</v>
      </c>
      <c r="Q1188" s="21">
        <f t="shared" si="334"/>
        <v>39.790999999999997</v>
      </c>
      <c r="R1188" s="21">
        <f t="shared" si="343"/>
        <v>49.583333333332696</v>
      </c>
      <c r="S1188" s="21">
        <f t="shared" si="344"/>
        <v>-11.822306848931818</v>
      </c>
      <c r="T1188" s="21">
        <f t="shared" si="335"/>
        <v>86.147999999999996</v>
      </c>
      <c r="U1188" s="37">
        <f>VLOOKUP(Time_Zone, 'LSTM LookUp'!$B$5:$D$8, 3, FALSE)</f>
        <v>-75</v>
      </c>
      <c r="V1188" s="21">
        <f t="shared" si="345"/>
        <v>-14.395623183050052</v>
      </c>
      <c r="W1188" s="21">
        <f t="shared" si="336"/>
        <v>202.54909420423752</v>
      </c>
      <c r="X1188" s="21">
        <f t="shared" si="337"/>
        <v>-1.6514161302780974</v>
      </c>
      <c r="Y1188" s="21">
        <f t="shared" si="338"/>
        <v>225.34858386972189</v>
      </c>
      <c r="Z1188" s="21">
        <f t="shared" si="346"/>
        <v>71.431565232579999</v>
      </c>
      <c r="AA1188" s="21">
        <f t="shared" si="339"/>
        <v>71.431565232579999</v>
      </c>
      <c r="AB1188" s="21">
        <f t="shared" si="340"/>
        <v>0</v>
      </c>
      <c r="AC1188" s="21">
        <f t="shared" si="341"/>
        <v>0</v>
      </c>
      <c r="AD1188" s="21">
        <f t="shared" si="347"/>
        <v>0</v>
      </c>
      <c r="AE1188" s="21" t="str">
        <f t="shared" si="342"/>
        <v>2/18/15:00</v>
      </c>
    </row>
    <row r="1189" spans="2:31">
      <c r="B1189" s="37">
        <v>2</v>
      </c>
      <c r="C1189" s="38">
        <v>18</v>
      </c>
      <c r="D1189" s="39">
        <v>16</v>
      </c>
      <c r="E1189" s="17">
        <v>5</v>
      </c>
      <c r="F1189" s="17">
        <v>238</v>
      </c>
      <c r="G1189" s="17">
        <v>3</v>
      </c>
      <c r="H1189" s="37">
        <f t="shared" si="330"/>
        <v>41</v>
      </c>
      <c r="I1189" s="37">
        <f>IF(H1189&lt;'Roof Calculator'!$G$8, 1, 0)</f>
        <v>1</v>
      </c>
      <c r="J1189" s="37">
        <f>IF(H1189&gt;='Roof Calculator'!$G$8, 1, 0)</f>
        <v>0</v>
      </c>
      <c r="K1189" s="37">
        <f t="shared" si="331"/>
        <v>41</v>
      </c>
      <c r="L1189" s="37">
        <f t="shared" si="332"/>
        <v>0</v>
      </c>
      <c r="M1189" s="37">
        <v>0</v>
      </c>
      <c r="N1189" s="37">
        <f t="shared" si="333"/>
        <v>238</v>
      </c>
      <c r="O1189" s="37">
        <v>0</v>
      </c>
      <c r="P1189" s="37">
        <v>0</v>
      </c>
      <c r="Q1189" s="21">
        <f t="shared" si="334"/>
        <v>39.790999999999997</v>
      </c>
      <c r="R1189" s="21">
        <f t="shared" si="343"/>
        <v>49.624999999999361</v>
      </c>
      <c r="S1189" s="21">
        <f t="shared" si="344"/>
        <v>-11.807980121409262</v>
      </c>
      <c r="T1189" s="21">
        <f t="shared" si="335"/>
        <v>86.147999999999996</v>
      </c>
      <c r="U1189" s="37">
        <f>VLOOKUP(Time_Zone, 'LSTM LookUp'!$B$5:$D$8, 3, FALSE)</f>
        <v>-75</v>
      </c>
      <c r="V1189" s="21">
        <f t="shared" si="345"/>
        <v>-14.392662621876637</v>
      </c>
      <c r="W1189" s="21">
        <f t="shared" si="336"/>
        <v>217.54983434453084</v>
      </c>
      <c r="X1189" s="21">
        <f t="shared" si="337"/>
        <v>-2.181792801467731</v>
      </c>
      <c r="Y1189" s="21">
        <f t="shared" si="338"/>
        <v>235.81820719853226</v>
      </c>
      <c r="Z1189" s="21">
        <f t="shared" si="346"/>
        <v>74.750252969285782</v>
      </c>
      <c r="AA1189" s="21">
        <f t="shared" si="339"/>
        <v>74.750252969285782</v>
      </c>
      <c r="AB1189" s="21">
        <f t="shared" si="340"/>
        <v>0</v>
      </c>
      <c r="AC1189" s="21">
        <f t="shared" si="341"/>
        <v>0</v>
      </c>
      <c r="AD1189" s="21">
        <f t="shared" si="347"/>
        <v>0</v>
      </c>
      <c r="AE1189" s="21" t="str">
        <f t="shared" si="342"/>
        <v>2/18/16:00</v>
      </c>
    </row>
    <row r="1190" spans="2:31">
      <c r="B1190" s="37">
        <v>2</v>
      </c>
      <c r="C1190" s="38">
        <v>18</v>
      </c>
      <c r="D1190" s="39">
        <v>17</v>
      </c>
      <c r="E1190" s="17">
        <v>4.4000000000000004</v>
      </c>
      <c r="F1190" s="17">
        <v>144</v>
      </c>
      <c r="G1190" s="17">
        <v>5</v>
      </c>
      <c r="H1190" s="37">
        <f t="shared" si="330"/>
        <v>39.92</v>
      </c>
      <c r="I1190" s="37">
        <f>IF(H1190&lt;'Roof Calculator'!$G$8, 1, 0)</f>
        <v>1</v>
      </c>
      <c r="J1190" s="37">
        <f>IF(H1190&gt;='Roof Calculator'!$G$8, 1, 0)</f>
        <v>0</v>
      </c>
      <c r="K1190" s="37">
        <f t="shared" si="331"/>
        <v>39.92</v>
      </c>
      <c r="L1190" s="37">
        <f t="shared" si="332"/>
        <v>0</v>
      </c>
      <c r="M1190" s="37">
        <v>0</v>
      </c>
      <c r="N1190" s="37">
        <f t="shared" si="333"/>
        <v>144</v>
      </c>
      <c r="O1190" s="37">
        <v>0</v>
      </c>
      <c r="P1190" s="37">
        <v>0</v>
      </c>
      <c r="Q1190" s="21">
        <f t="shared" si="334"/>
        <v>39.790999999999997</v>
      </c>
      <c r="R1190" s="21">
        <f t="shared" si="343"/>
        <v>49.666666666666025</v>
      </c>
      <c r="S1190" s="21">
        <f t="shared" si="344"/>
        <v>-11.79364798086673</v>
      </c>
      <c r="T1190" s="21">
        <f t="shared" si="335"/>
        <v>86.147999999999996</v>
      </c>
      <c r="U1190" s="37">
        <f>VLOOKUP(Time_Zone, 'LSTM LookUp'!$B$5:$D$8, 3, FALSE)</f>
        <v>-75</v>
      </c>
      <c r="V1190" s="21">
        <f t="shared" si="345"/>
        <v>-14.389681219882256</v>
      </c>
      <c r="W1190" s="21">
        <f t="shared" si="336"/>
        <v>232.55057969502943</v>
      </c>
      <c r="X1190" s="21">
        <f t="shared" si="337"/>
        <v>-2.9408347376613793</v>
      </c>
      <c r="Y1190" s="21">
        <f t="shared" si="338"/>
        <v>141.05916526233861</v>
      </c>
      <c r="Z1190" s="21">
        <f t="shared" si="346"/>
        <v>44.713291701514244</v>
      </c>
      <c r="AA1190" s="21">
        <f t="shared" si="339"/>
        <v>44.713291701514244</v>
      </c>
      <c r="AB1190" s="21">
        <f t="shared" si="340"/>
        <v>0</v>
      </c>
      <c r="AC1190" s="21">
        <f t="shared" si="341"/>
        <v>0</v>
      </c>
      <c r="AD1190" s="21">
        <f t="shared" si="347"/>
        <v>0</v>
      </c>
      <c r="AE1190" s="21" t="str">
        <f t="shared" si="342"/>
        <v>2/18/17:00</v>
      </c>
    </row>
    <row r="1191" spans="2:31">
      <c r="B1191" s="37">
        <v>2</v>
      </c>
      <c r="C1191" s="38">
        <v>18</v>
      </c>
      <c r="D1191" s="39">
        <v>18</v>
      </c>
      <c r="E1191" s="17">
        <v>3.3</v>
      </c>
      <c r="F1191" s="17">
        <v>61</v>
      </c>
      <c r="G1191" s="17">
        <v>0</v>
      </c>
      <c r="H1191" s="37">
        <f t="shared" si="330"/>
        <v>37.94</v>
      </c>
      <c r="I1191" s="37">
        <f>IF(H1191&lt;'Roof Calculator'!$G$8, 1, 0)</f>
        <v>1</v>
      </c>
      <c r="J1191" s="37">
        <f>IF(H1191&gt;='Roof Calculator'!$G$8, 1, 0)</f>
        <v>0</v>
      </c>
      <c r="K1191" s="37">
        <f t="shared" si="331"/>
        <v>37.94</v>
      </c>
      <c r="L1191" s="37">
        <f t="shared" si="332"/>
        <v>0</v>
      </c>
      <c r="M1191" s="37">
        <v>0</v>
      </c>
      <c r="N1191" s="37">
        <f t="shared" si="333"/>
        <v>61</v>
      </c>
      <c r="O1191" s="37">
        <v>0</v>
      </c>
      <c r="P1191" s="37">
        <v>0</v>
      </c>
      <c r="Q1191" s="21">
        <f t="shared" si="334"/>
        <v>39.790999999999997</v>
      </c>
      <c r="R1191" s="21">
        <f t="shared" si="343"/>
        <v>49.708333333332689</v>
      </c>
      <c r="S1191" s="21">
        <f t="shared" si="344"/>
        <v>-11.779310434628851</v>
      </c>
      <c r="T1191" s="21">
        <f t="shared" si="335"/>
        <v>86.147999999999996</v>
      </c>
      <c r="U1191" s="37">
        <f>VLOOKUP(Time_Zone, 'LSTM LookUp'!$B$5:$D$8, 3, FALSE)</f>
        <v>-75</v>
      </c>
      <c r="V1191" s="21">
        <f t="shared" si="345"/>
        <v>-14.386678988910425</v>
      </c>
      <c r="W1191" s="21">
        <f t="shared" si="336"/>
        <v>247.55133025277243</v>
      </c>
      <c r="X1191" s="21">
        <f t="shared" si="337"/>
        <v>0</v>
      </c>
      <c r="Y1191" s="21">
        <f t="shared" si="338"/>
        <v>61</v>
      </c>
      <c r="Z1191" s="21">
        <f t="shared" si="346"/>
        <v>19.335934596804162</v>
      </c>
      <c r="AA1191" s="21">
        <f t="shared" si="339"/>
        <v>19.335934596804162</v>
      </c>
      <c r="AB1191" s="21">
        <f t="shared" si="340"/>
        <v>0</v>
      </c>
      <c r="AC1191" s="21">
        <f t="shared" si="341"/>
        <v>0</v>
      </c>
      <c r="AD1191" s="21">
        <f t="shared" si="347"/>
        <v>0</v>
      </c>
      <c r="AE1191" s="21" t="str">
        <f t="shared" si="342"/>
        <v>2/18/18:00</v>
      </c>
    </row>
    <row r="1192" spans="2:31">
      <c r="B1192" s="37">
        <v>2</v>
      </c>
      <c r="C1192" s="38">
        <v>18</v>
      </c>
      <c r="D1192" s="39">
        <v>19</v>
      </c>
      <c r="E1192" s="17">
        <v>2.8</v>
      </c>
      <c r="F1192" s="17">
        <v>10</v>
      </c>
      <c r="G1192" s="17">
        <v>0</v>
      </c>
      <c r="H1192" s="37">
        <f t="shared" si="330"/>
        <v>37.04</v>
      </c>
      <c r="I1192" s="37">
        <f>IF(H1192&lt;'Roof Calculator'!$G$8, 1, 0)</f>
        <v>1</v>
      </c>
      <c r="J1192" s="37">
        <f>IF(H1192&gt;='Roof Calculator'!$G$8, 1, 0)</f>
        <v>0</v>
      </c>
      <c r="K1192" s="37">
        <f t="shared" si="331"/>
        <v>37.04</v>
      </c>
      <c r="L1192" s="37">
        <f t="shared" si="332"/>
        <v>0</v>
      </c>
      <c r="M1192" s="37">
        <v>0</v>
      </c>
      <c r="N1192" s="37">
        <f t="shared" si="333"/>
        <v>10</v>
      </c>
      <c r="O1192" s="37">
        <v>0</v>
      </c>
      <c r="P1192" s="37">
        <v>0</v>
      </c>
      <c r="Q1192" s="21">
        <f t="shared" si="334"/>
        <v>39.790999999999997</v>
      </c>
      <c r="R1192" s="21">
        <f t="shared" si="343"/>
        <v>49.749999999999353</v>
      </c>
      <c r="S1192" s="21">
        <f t="shared" si="344"/>
        <v>-11.764967490020133</v>
      </c>
      <c r="T1192" s="21">
        <f t="shared" si="335"/>
        <v>86.147999999999996</v>
      </c>
      <c r="U1192" s="37">
        <f>VLOOKUP(Time_Zone, 'LSTM LookUp'!$B$5:$D$8, 3, FALSE)</f>
        <v>-75</v>
      </c>
      <c r="V1192" s="21">
        <f t="shared" si="345"/>
        <v>-14.383655940843004</v>
      </c>
      <c r="W1192" s="21">
        <f t="shared" si="336"/>
        <v>262.55208601478921</v>
      </c>
      <c r="X1192" s="21">
        <f t="shared" si="337"/>
        <v>0</v>
      </c>
      <c r="Y1192" s="21">
        <f t="shared" si="338"/>
        <v>10</v>
      </c>
      <c r="Z1192" s="21">
        <f t="shared" si="346"/>
        <v>3.1698253437383874</v>
      </c>
      <c r="AA1192" s="21">
        <f t="shared" si="339"/>
        <v>3.1698253437383874</v>
      </c>
      <c r="AB1192" s="21">
        <f t="shared" si="340"/>
        <v>0</v>
      </c>
      <c r="AC1192" s="21">
        <f t="shared" si="341"/>
        <v>0</v>
      </c>
      <c r="AD1192" s="21">
        <f t="shared" si="347"/>
        <v>0</v>
      </c>
      <c r="AE1192" s="21" t="str">
        <f t="shared" si="342"/>
        <v>2/18/19:00</v>
      </c>
    </row>
    <row r="1193" spans="2:31">
      <c r="B1193" s="37">
        <v>2</v>
      </c>
      <c r="C1193" s="38">
        <v>18</v>
      </c>
      <c r="D1193" s="39">
        <v>20</v>
      </c>
      <c r="E1193" s="17">
        <v>2.2000000000000002</v>
      </c>
      <c r="F1193" s="17">
        <v>0</v>
      </c>
      <c r="G1193" s="17">
        <v>0</v>
      </c>
      <c r="H1193" s="37">
        <f t="shared" si="330"/>
        <v>35.96</v>
      </c>
      <c r="I1193" s="37">
        <f>IF(H1193&lt;'Roof Calculator'!$G$8, 1, 0)</f>
        <v>1</v>
      </c>
      <c r="J1193" s="37">
        <f>IF(H1193&gt;='Roof Calculator'!$G$8, 1, 0)</f>
        <v>0</v>
      </c>
      <c r="K1193" s="37">
        <f t="shared" si="331"/>
        <v>35.96</v>
      </c>
      <c r="L1193" s="37">
        <f t="shared" si="332"/>
        <v>0</v>
      </c>
      <c r="M1193" s="37">
        <v>0</v>
      </c>
      <c r="N1193" s="37">
        <f t="shared" si="333"/>
        <v>0</v>
      </c>
      <c r="O1193" s="37">
        <v>0</v>
      </c>
      <c r="P1193" s="37">
        <v>0</v>
      </c>
      <c r="Q1193" s="21">
        <f t="shared" si="334"/>
        <v>39.790999999999997</v>
      </c>
      <c r="R1193" s="21">
        <f t="shared" si="343"/>
        <v>49.791666666666018</v>
      </c>
      <c r="S1193" s="21">
        <f t="shared" si="344"/>
        <v>-11.750619154364955</v>
      </c>
      <c r="T1193" s="21">
        <f t="shared" si="335"/>
        <v>86.147999999999996</v>
      </c>
      <c r="U1193" s="37">
        <f>VLOOKUP(Time_Zone, 'LSTM LookUp'!$B$5:$D$8, 3, FALSE)</f>
        <v>-75</v>
      </c>
      <c r="V1193" s="21">
        <f t="shared" si="345"/>
        <v>-14.38061208760017</v>
      </c>
      <c r="W1193" s="21">
        <f t="shared" si="336"/>
        <v>277.55284697809992</v>
      </c>
      <c r="X1193" s="21">
        <f t="shared" si="337"/>
        <v>0</v>
      </c>
      <c r="Y1193" s="21">
        <f t="shared" si="338"/>
        <v>0</v>
      </c>
      <c r="Z1193" s="21">
        <f t="shared" si="346"/>
        <v>0</v>
      </c>
      <c r="AA1193" s="21">
        <f t="shared" si="339"/>
        <v>0</v>
      </c>
      <c r="AB1193" s="21">
        <f t="shared" si="340"/>
        <v>0</v>
      </c>
      <c r="AC1193" s="21">
        <f t="shared" si="341"/>
        <v>0</v>
      </c>
      <c r="AD1193" s="21">
        <f t="shared" si="347"/>
        <v>0</v>
      </c>
      <c r="AE1193" s="21" t="str">
        <f t="shared" si="342"/>
        <v>2/18/20:00</v>
      </c>
    </row>
    <row r="1194" spans="2:31">
      <c r="B1194" s="37">
        <v>2</v>
      </c>
      <c r="C1194" s="38">
        <v>18</v>
      </c>
      <c r="D1194" s="39">
        <v>21</v>
      </c>
      <c r="E1194" s="17">
        <v>2.8</v>
      </c>
      <c r="F1194" s="17">
        <v>0</v>
      </c>
      <c r="G1194" s="17">
        <v>0</v>
      </c>
      <c r="H1194" s="37">
        <f t="shared" si="330"/>
        <v>37.04</v>
      </c>
      <c r="I1194" s="37">
        <f>IF(H1194&lt;'Roof Calculator'!$G$8, 1, 0)</f>
        <v>1</v>
      </c>
      <c r="J1194" s="37">
        <f>IF(H1194&gt;='Roof Calculator'!$G$8, 1, 0)</f>
        <v>0</v>
      </c>
      <c r="K1194" s="37">
        <f t="shared" si="331"/>
        <v>37.04</v>
      </c>
      <c r="L1194" s="37">
        <f t="shared" si="332"/>
        <v>0</v>
      </c>
      <c r="M1194" s="37">
        <v>0</v>
      </c>
      <c r="N1194" s="37">
        <f t="shared" si="333"/>
        <v>0</v>
      </c>
      <c r="O1194" s="37">
        <v>0</v>
      </c>
      <c r="P1194" s="37">
        <v>0</v>
      </c>
      <c r="Q1194" s="21">
        <f t="shared" si="334"/>
        <v>39.790999999999997</v>
      </c>
      <c r="R1194" s="21">
        <f t="shared" si="343"/>
        <v>49.833333333332682</v>
      </c>
      <c r="S1194" s="21">
        <f t="shared" si="344"/>
        <v>-11.736265434987573</v>
      </c>
      <c r="T1194" s="21">
        <f t="shared" si="335"/>
        <v>86.147999999999996</v>
      </c>
      <c r="U1194" s="37">
        <f>VLOOKUP(Time_Zone, 'LSTM LookUp'!$B$5:$D$8, 3, FALSE)</f>
        <v>-75</v>
      </c>
      <c r="V1194" s="21">
        <f t="shared" si="345"/>
        <v>-14.37754744114039</v>
      </c>
      <c r="W1194" s="21">
        <f t="shared" si="336"/>
        <v>292.55361313971497</v>
      </c>
      <c r="X1194" s="21">
        <f t="shared" si="337"/>
        <v>0</v>
      </c>
      <c r="Y1194" s="21">
        <f t="shared" si="338"/>
        <v>0</v>
      </c>
      <c r="Z1194" s="21">
        <f t="shared" si="346"/>
        <v>0</v>
      </c>
      <c r="AA1194" s="21">
        <f t="shared" si="339"/>
        <v>0</v>
      </c>
      <c r="AB1194" s="21">
        <f t="shared" si="340"/>
        <v>0</v>
      </c>
      <c r="AC1194" s="21">
        <f t="shared" si="341"/>
        <v>0</v>
      </c>
      <c r="AD1194" s="21">
        <f t="shared" si="347"/>
        <v>0</v>
      </c>
      <c r="AE1194" s="21" t="str">
        <f t="shared" si="342"/>
        <v>2/18/21:00</v>
      </c>
    </row>
    <row r="1195" spans="2:31">
      <c r="B1195" s="37">
        <v>2</v>
      </c>
      <c r="C1195" s="38">
        <v>18</v>
      </c>
      <c r="D1195" s="39">
        <v>22</v>
      </c>
      <c r="E1195" s="17">
        <v>2.2000000000000002</v>
      </c>
      <c r="F1195" s="17">
        <v>0</v>
      </c>
      <c r="G1195" s="17">
        <v>0</v>
      </c>
      <c r="H1195" s="37">
        <f t="shared" si="330"/>
        <v>35.96</v>
      </c>
      <c r="I1195" s="37">
        <f>IF(H1195&lt;'Roof Calculator'!$G$8, 1, 0)</f>
        <v>1</v>
      </c>
      <c r="J1195" s="37">
        <f>IF(H1195&gt;='Roof Calculator'!$G$8, 1, 0)</f>
        <v>0</v>
      </c>
      <c r="K1195" s="37">
        <f t="shared" si="331"/>
        <v>35.96</v>
      </c>
      <c r="L1195" s="37">
        <f t="shared" si="332"/>
        <v>0</v>
      </c>
      <c r="M1195" s="37">
        <v>0</v>
      </c>
      <c r="N1195" s="37">
        <f t="shared" si="333"/>
        <v>0</v>
      </c>
      <c r="O1195" s="37">
        <v>0</v>
      </c>
      <c r="P1195" s="37">
        <v>0</v>
      </c>
      <c r="Q1195" s="21">
        <f t="shared" si="334"/>
        <v>39.790999999999997</v>
      </c>
      <c r="R1195" s="21">
        <f t="shared" si="343"/>
        <v>49.874999999999346</v>
      </c>
      <c r="S1195" s="21">
        <f t="shared" si="344"/>
        <v>-11.72190633921211</v>
      </c>
      <c r="T1195" s="21">
        <f t="shared" si="335"/>
        <v>86.147999999999996</v>
      </c>
      <c r="U1195" s="37">
        <f>VLOOKUP(Time_Zone, 'LSTM LookUp'!$B$5:$D$8, 3, FALSE)</f>
        <v>-75</v>
      </c>
      <c r="V1195" s="21">
        <f t="shared" si="345"/>
        <v>-14.374462013460388</v>
      </c>
      <c r="W1195" s="21">
        <f t="shared" si="336"/>
        <v>307.55438449663495</v>
      </c>
      <c r="X1195" s="21">
        <f t="shared" si="337"/>
        <v>0</v>
      </c>
      <c r="Y1195" s="21">
        <f t="shared" si="338"/>
        <v>0</v>
      </c>
      <c r="Z1195" s="21">
        <f t="shared" si="346"/>
        <v>0</v>
      </c>
      <c r="AA1195" s="21">
        <f t="shared" si="339"/>
        <v>0</v>
      </c>
      <c r="AB1195" s="21">
        <f t="shared" si="340"/>
        <v>0</v>
      </c>
      <c r="AC1195" s="21">
        <f t="shared" si="341"/>
        <v>0</v>
      </c>
      <c r="AD1195" s="21">
        <f t="shared" si="347"/>
        <v>0</v>
      </c>
      <c r="AE1195" s="21" t="str">
        <f t="shared" si="342"/>
        <v>2/18/22:00</v>
      </c>
    </row>
    <row r="1196" spans="2:31">
      <c r="B1196" s="37">
        <v>2</v>
      </c>
      <c r="C1196" s="38">
        <v>18</v>
      </c>
      <c r="D1196" s="39">
        <v>23</v>
      </c>
      <c r="E1196" s="17">
        <v>2.2000000000000002</v>
      </c>
      <c r="F1196" s="17">
        <v>0</v>
      </c>
      <c r="G1196" s="17">
        <v>0</v>
      </c>
      <c r="H1196" s="37">
        <f t="shared" si="330"/>
        <v>35.96</v>
      </c>
      <c r="I1196" s="37">
        <f>IF(H1196&lt;'Roof Calculator'!$G$8, 1, 0)</f>
        <v>1</v>
      </c>
      <c r="J1196" s="37">
        <f>IF(H1196&gt;='Roof Calculator'!$G$8, 1, 0)</f>
        <v>0</v>
      </c>
      <c r="K1196" s="37">
        <f t="shared" si="331"/>
        <v>35.96</v>
      </c>
      <c r="L1196" s="37">
        <f t="shared" si="332"/>
        <v>0</v>
      </c>
      <c r="M1196" s="37">
        <v>0</v>
      </c>
      <c r="N1196" s="37">
        <f t="shared" si="333"/>
        <v>0</v>
      </c>
      <c r="O1196" s="37">
        <v>0</v>
      </c>
      <c r="P1196" s="37">
        <v>0</v>
      </c>
      <c r="Q1196" s="21">
        <f t="shared" si="334"/>
        <v>39.790999999999997</v>
      </c>
      <c r="R1196" s="21">
        <f t="shared" si="343"/>
        <v>49.916666666666011</v>
      </c>
      <c r="S1196" s="21">
        <f t="shared" si="344"/>
        <v>-11.707541874362558</v>
      </c>
      <c r="T1196" s="21">
        <f t="shared" si="335"/>
        <v>86.147999999999996</v>
      </c>
      <c r="U1196" s="37">
        <f>VLOOKUP(Time_Zone, 'LSTM LookUp'!$B$5:$D$8, 3, FALSE)</f>
        <v>-75</v>
      </c>
      <c r="V1196" s="21">
        <f t="shared" si="345"/>
        <v>-14.371355816595129</v>
      </c>
      <c r="W1196" s="21">
        <f t="shared" si="336"/>
        <v>322.55516104585121</v>
      </c>
      <c r="X1196" s="21">
        <f t="shared" si="337"/>
        <v>0</v>
      </c>
      <c r="Y1196" s="21">
        <f t="shared" si="338"/>
        <v>0</v>
      </c>
      <c r="Z1196" s="21">
        <f t="shared" si="346"/>
        <v>0</v>
      </c>
      <c r="AA1196" s="21">
        <f t="shared" si="339"/>
        <v>0</v>
      </c>
      <c r="AB1196" s="21">
        <f t="shared" si="340"/>
        <v>0</v>
      </c>
      <c r="AC1196" s="21">
        <f t="shared" si="341"/>
        <v>0</v>
      </c>
      <c r="AD1196" s="21">
        <f t="shared" si="347"/>
        <v>0</v>
      </c>
      <c r="AE1196" s="21" t="str">
        <f t="shared" si="342"/>
        <v>2/18/23:00</v>
      </c>
    </row>
    <row r="1197" spans="2:31">
      <c r="B1197" s="37">
        <v>2</v>
      </c>
      <c r="C1197" s="38">
        <v>18</v>
      </c>
      <c r="D1197" s="39">
        <v>24</v>
      </c>
      <c r="E1197" s="17">
        <v>1.1000000000000001</v>
      </c>
      <c r="F1197" s="17">
        <v>0</v>
      </c>
      <c r="G1197" s="17">
        <v>0</v>
      </c>
      <c r="H1197" s="37">
        <f t="shared" si="330"/>
        <v>33.979999999999997</v>
      </c>
      <c r="I1197" s="37">
        <f>IF(H1197&lt;'Roof Calculator'!$G$8, 1, 0)</f>
        <v>1</v>
      </c>
      <c r="J1197" s="37">
        <f>IF(H1197&gt;='Roof Calculator'!$G$8, 1, 0)</f>
        <v>0</v>
      </c>
      <c r="K1197" s="37">
        <f t="shared" si="331"/>
        <v>33.979999999999997</v>
      </c>
      <c r="L1197" s="37">
        <f t="shared" si="332"/>
        <v>0</v>
      </c>
      <c r="M1197" s="37">
        <v>0</v>
      </c>
      <c r="N1197" s="37">
        <f t="shared" si="333"/>
        <v>0</v>
      </c>
      <c r="O1197" s="37">
        <v>0</v>
      </c>
      <c r="P1197" s="37">
        <v>0</v>
      </c>
      <c r="Q1197" s="21">
        <f t="shared" si="334"/>
        <v>39.790999999999997</v>
      </c>
      <c r="R1197" s="21">
        <f t="shared" si="343"/>
        <v>49.958333333332675</v>
      </c>
      <c r="S1197" s="21">
        <f t="shared" si="344"/>
        <v>-11.693172047762772</v>
      </c>
      <c r="T1197" s="21">
        <f t="shared" si="335"/>
        <v>86.147999999999996</v>
      </c>
      <c r="U1197" s="37">
        <f>VLOOKUP(Time_Zone, 'LSTM LookUp'!$B$5:$D$8, 3, FALSE)</f>
        <v>-75</v>
      </c>
      <c r="V1197" s="21">
        <f t="shared" si="345"/>
        <v>-14.368228862617784</v>
      </c>
      <c r="W1197" s="21">
        <f t="shared" si="336"/>
        <v>337.55594278434552</v>
      </c>
      <c r="X1197" s="21">
        <f t="shared" si="337"/>
        <v>0</v>
      </c>
      <c r="Y1197" s="21">
        <f t="shared" si="338"/>
        <v>0</v>
      </c>
      <c r="Z1197" s="21">
        <f t="shared" si="346"/>
        <v>0</v>
      </c>
      <c r="AA1197" s="21">
        <f t="shared" si="339"/>
        <v>0</v>
      </c>
      <c r="AB1197" s="21">
        <f t="shared" si="340"/>
        <v>0</v>
      </c>
      <c r="AC1197" s="21">
        <f t="shared" si="341"/>
        <v>0</v>
      </c>
      <c r="AD1197" s="21">
        <f t="shared" si="347"/>
        <v>0</v>
      </c>
      <c r="AE1197" s="21" t="str">
        <f t="shared" si="342"/>
        <v>2/18/24:00</v>
      </c>
    </row>
    <row r="1198" spans="2:31">
      <c r="B1198" s="37">
        <v>2</v>
      </c>
      <c r="C1198" s="38">
        <v>19</v>
      </c>
      <c r="D1198" s="39">
        <v>1</v>
      </c>
      <c r="E1198" s="17">
        <v>0</v>
      </c>
      <c r="F1198" s="17">
        <v>0</v>
      </c>
      <c r="G1198" s="17">
        <v>0</v>
      </c>
      <c r="H1198" s="37">
        <f t="shared" si="330"/>
        <v>32</v>
      </c>
      <c r="I1198" s="37">
        <f>IF(H1198&lt;'Roof Calculator'!$G$8, 1, 0)</f>
        <v>1</v>
      </c>
      <c r="J1198" s="37">
        <f>IF(H1198&gt;='Roof Calculator'!$G$8, 1, 0)</f>
        <v>0</v>
      </c>
      <c r="K1198" s="37">
        <f t="shared" si="331"/>
        <v>32</v>
      </c>
      <c r="L1198" s="37">
        <f t="shared" si="332"/>
        <v>0</v>
      </c>
      <c r="M1198" s="37">
        <v>0</v>
      </c>
      <c r="N1198" s="37">
        <f t="shared" si="333"/>
        <v>0</v>
      </c>
      <c r="O1198" s="37">
        <v>0</v>
      </c>
      <c r="P1198" s="37">
        <v>0</v>
      </c>
      <c r="Q1198" s="21">
        <f t="shared" si="334"/>
        <v>39.790999999999997</v>
      </c>
      <c r="R1198" s="21">
        <f t="shared" si="343"/>
        <v>49.999999999999339</v>
      </c>
      <c r="S1198" s="21">
        <f t="shared" si="344"/>
        <v>-11.678796866736475</v>
      </c>
      <c r="T1198" s="21">
        <f t="shared" si="335"/>
        <v>86.147999999999996</v>
      </c>
      <c r="U1198" s="37">
        <f>VLOOKUP(Time_Zone, 'LSTM LookUp'!$B$5:$D$8, 3, FALSE)</f>
        <v>-75</v>
      </c>
      <c r="V1198" s="21">
        <f t="shared" si="345"/>
        <v>-14.365081163639697</v>
      </c>
      <c r="W1198" s="21">
        <f t="shared" si="336"/>
        <v>-7.4432702909099469</v>
      </c>
      <c r="X1198" s="21">
        <f t="shared" si="337"/>
        <v>0</v>
      </c>
      <c r="Y1198" s="21">
        <f t="shared" si="338"/>
        <v>0</v>
      </c>
      <c r="Z1198" s="21">
        <f t="shared" si="346"/>
        <v>0</v>
      </c>
      <c r="AA1198" s="21">
        <f t="shared" si="339"/>
        <v>0</v>
      </c>
      <c r="AB1198" s="21">
        <f t="shared" si="340"/>
        <v>0</v>
      </c>
      <c r="AC1198" s="21">
        <f t="shared" si="341"/>
        <v>0</v>
      </c>
      <c r="AD1198" s="21">
        <f t="shared" si="347"/>
        <v>0</v>
      </c>
      <c r="AE1198" s="21" t="str">
        <f t="shared" si="342"/>
        <v>2/19/1:00</v>
      </c>
    </row>
    <row r="1199" spans="2:31">
      <c r="B1199" s="37">
        <v>2</v>
      </c>
      <c r="C1199" s="38">
        <v>19</v>
      </c>
      <c r="D1199" s="39">
        <v>2</v>
      </c>
      <c r="E1199" s="17">
        <v>-0.6</v>
      </c>
      <c r="F1199" s="17">
        <v>0</v>
      </c>
      <c r="G1199" s="17">
        <v>0</v>
      </c>
      <c r="H1199" s="37">
        <f t="shared" si="330"/>
        <v>30.92</v>
      </c>
      <c r="I1199" s="37">
        <f>IF(H1199&lt;'Roof Calculator'!$G$8, 1, 0)</f>
        <v>1</v>
      </c>
      <c r="J1199" s="37">
        <f>IF(H1199&gt;='Roof Calculator'!$G$8, 1, 0)</f>
        <v>0</v>
      </c>
      <c r="K1199" s="37">
        <f t="shared" si="331"/>
        <v>30.92</v>
      </c>
      <c r="L1199" s="37">
        <f t="shared" si="332"/>
        <v>0</v>
      </c>
      <c r="M1199" s="37">
        <v>0</v>
      </c>
      <c r="N1199" s="37">
        <f t="shared" si="333"/>
        <v>0</v>
      </c>
      <c r="O1199" s="37">
        <v>0</v>
      </c>
      <c r="P1199" s="37">
        <v>0</v>
      </c>
      <c r="Q1199" s="21">
        <f t="shared" si="334"/>
        <v>39.790999999999997</v>
      </c>
      <c r="R1199" s="21">
        <f t="shared" si="343"/>
        <v>50.041666666666003</v>
      </c>
      <c r="S1199" s="21">
        <f t="shared" si="344"/>
        <v>-11.664416338607245</v>
      </c>
      <c r="T1199" s="21">
        <f t="shared" si="335"/>
        <v>86.147999999999996</v>
      </c>
      <c r="U1199" s="37">
        <f>VLOOKUP(Time_Zone, 'LSTM LookUp'!$B$5:$D$8, 3, FALSE)</f>
        <v>-75</v>
      </c>
      <c r="V1199" s="21">
        <f t="shared" si="345"/>
        <v>-14.361912731810371</v>
      </c>
      <c r="W1199" s="21">
        <f t="shared" si="336"/>
        <v>7.5575218170474123</v>
      </c>
      <c r="X1199" s="21">
        <f t="shared" si="337"/>
        <v>0</v>
      </c>
      <c r="Y1199" s="21">
        <f t="shared" si="338"/>
        <v>0</v>
      </c>
      <c r="Z1199" s="21">
        <f t="shared" si="346"/>
        <v>0</v>
      </c>
      <c r="AA1199" s="21">
        <f t="shared" si="339"/>
        <v>0</v>
      </c>
      <c r="AB1199" s="21">
        <f t="shared" si="340"/>
        <v>0</v>
      </c>
      <c r="AC1199" s="21">
        <f t="shared" si="341"/>
        <v>0</v>
      </c>
      <c r="AD1199" s="21">
        <f t="shared" si="347"/>
        <v>0</v>
      </c>
      <c r="AE1199" s="21" t="str">
        <f t="shared" si="342"/>
        <v>2/19/2:00</v>
      </c>
    </row>
    <row r="1200" spans="2:31">
      <c r="B1200" s="37">
        <v>2</v>
      </c>
      <c r="C1200" s="38">
        <v>19</v>
      </c>
      <c r="D1200" s="39">
        <v>3</v>
      </c>
      <c r="E1200" s="17">
        <v>-2.2000000000000002</v>
      </c>
      <c r="F1200" s="17">
        <v>0</v>
      </c>
      <c r="G1200" s="17">
        <v>0</v>
      </c>
      <c r="H1200" s="37">
        <f t="shared" si="330"/>
        <v>28.04</v>
      </c>
      <c r="I1200" s="37">
        <f>IF(H1200&lt;'Roof Calculator'!$G$8, 1, 0)</f>
        <v>1</v>
      </c>
      <c r="J1200" s="37">
        <f>IF(H1200&gt;='Roof Calculator'!$G$8, 1, 0)</f>
        <v>0</v>
      </c>
      <c r="K1200" s="37">
        <f t="shared" si="331"/>
        <v>28.04</v>
      </c>
      <c r="L1200" s="37">
        <f t="shared" si="332"/>
        <v>0</v>
      </c>
      <c r="M1200" s="37">
        <v>0</v>
      </c>
      <c r="N1200" s="37">
        <f t="shared" si="333"/>
        <v>0</v>
      </c>
      <c r="O1200" s="37">
        <v>0</v>
      </c>
      <c r="P1200" s="37">
        <v>0</v>
      </c>
      <c r="Q1200" s="21">
        <f t="shared" si="334"/>
        <v>39.790999999999997</v>
      </c>
      <c r="R1200" s="21">
        <f t="shared" si="343"/>
        <v>50.083333333332668</v>
      </c>
      <c r="S1200" s="21">
        <f t="shared" si="344"/>
        <v>-11.650030470698514</v>
      </c>
      <c r="T1200" s="21">
        <f t="shared" si="335"/>
        <v>86.147999999999996</v>
      </c>
      <c r="U1200" s="37">
        <f>VLOOKUP(Time_Zone, 'LSTM LookUp'!$B$5:$D$8, 3, FALSE)</f>
        <v>-75</v>
      </c>
      <c r="V1200" s="21">
        <f t="shared" si="345"/>
        <v>-14.358723579317422</v>
      </c>
      <c r="W1200" s="21">
        <f t="shared" si="336"/>
        <v>22.558319105170639</v>
      </c>
      <c r="X1200" s="21">
        <f t="shared" si="337"/>
        <v>0</v>
      </c>
      <c r="Y1200" s="21">
        <f t="shared" si="338"/>
        <v>0</v>
      </c>
      <c r="Z1200" s="21">
        <f t="shared" si="346"/>
        <v>0</v>
      </c>
      <c r="AA1200" s="21">
        <f t="shared" si="339"/>
        <v>0</v>
      </c>
      <c r="AB1200" s="21">
        <f t="shared" si="340"/>
        <v>0</v>
      </c>
      <c r="AC1200" s="21">
        <f t="shared" si="341"/>
        <v>0</v>
      </c>
      <c r="AD1200" s="21">
        <f t="shared" si="347"/>
        <v>0</v>
      </c>
      <c r="AE1200" s="21" t="str">
        <f t="shared" si="342"/>
        <v>2/19/3:00</v>
      </c>
    </row>
    <row r="1201" spans="2:31">
      <c r="B1201" s="37">
        <v>2</v>
      </c>
      <c r="C1201" s="38">
        <v>19</v>
      </c>
      <c r="D1201" s="39">
        <v>4</v>
      </c>
      <c r="E1201" s="17">
        <v>-3.3</v>
      </c>
      <c r="F1201" s="17">
        <v>0</v>
      </c>
      <c r="G1201" s="17">
        <v>0</v>
      </c>
      <c r="H1201" s="37">
        <f t="shared" si="330"/>
        <v>26.060000000000002</v>
      </c>
      <c r="I1201" s="37">
        <f>IF(H1201&lt;'Roof Calculator'!$G$8, 1, 0)</f>
        <v>1</v>
      </c>
      <c r="J1201" s="37">
        <f>IF(H1201&gt;='Roof Calculator'!$G$8, 1, 0)</f>
        <v>0</v>
      </c>
      <c r="K1201" s="37">
        <f t="shared" si="331"/>
        <v>26.060000000000002</v>
      </c>
      <c r="L1201" s="37">
        <f t="shared" si="332"/>
        <v>0</v>
      </c>
      <c r="M1201" s="37">
        <v>0</v>
      </c>
      <c r="N1201" s="37">
        <f t="shared" si="333"/>
        <v>0</v>
      </c>
      <c r="O1201" s="37">
        <v>0</v>
      </c>
      <c r="P1201" s="37">
        <v>0</v>
      </c>
      <c r="Q1201" s="21">
        <f t="shared" si="334"/>
        <v>39.790999999999997</v>
      </c>
      <c r="R1201" s="21">
        <f t="shared" si="343"/>
        <v>50.124999999999332</v>
      </c>
      <c r="S1201" s="21">
        <f t="shared" si="344"/>
        <v>-11.635639270333575</v>
      </c>
      <c r="T1201" s="21">
        <f t="shared" si="335"/>
        <v>86.147999999999996</v>
      </c>
      <c r="U1201" s="37">
        <f>VLOOKUP(Time_Zone, 'LSTM LookUp'!$B$5:$D$8, 3, FALSE)</f>
        <v>-75</v>
      </c>
      <c r="V1201" s="21">
        <f t="shared" si="345"/>
        <v>-14.35551371838657</v>
      </c>
      <c r="W1201" s="21">
        <f t="shared" si="336"/>
        <v>37.559121570403356</v>
      </c>
      <c r="X1201" s="21">
        <f t="shared" si="337"/>
        <v>0</v>
      </c>
      <c r="Y1201" s="21">
        <f t="shared" si="338"/>
        <v>0</v>
      </c>
      <c r="Z1201" s="21">
        <f t="shared" si="346"/>
        <v>0</v>
      </c>
      <c r="AA1201" s="21">
        <f t="shared" si="339"/>
        <v>0</v>
      </c>
      <c r="AB1201" s="21">
        <f t="shared" si="340"/>
        <v>0</v>
      </c>
      <c r="AC1201" s="21">
        <f t="shared" si="341"/>
        <v>0</v>
      </c>
      <c r="AD1201" s="21">
        <f t="shared" si="347"/>
        <v>0</v>
      </c>
      <c r="AE1201" s="21" t="str">
        <f t="shared" si="342"/>
        <v>2/19/4:00</v>
      </c>
    </row>
    <row r="1202" spans="2:31">
      <c r="B1202" s="37">
        <v>2</v>
      </c>
      <c r="C1202" s="38">
        <v>19</v>
      </c>
      <c r="D1202" s="39">
        <v>5</v>
      </c>
      <c r="E1202" s="17">
        <v>-3.3</v>
      </c>
      <c r="F1202" s="17">
        <v>0</v>
      </c>
      <c r="G1202" s="17">
        <v>0</v>
      </c>
      <c r="H1202" s="37">
        <f t="shared" si="330"/>
        <v>26.060000000000002</v>
      </c>
      <c r="I1202" s="37">
        <f>IF(H1202&lt;'Roof Calculator'!$G$8, 1, 0)</f>
        <v>1</v>
      </c>
      <c r="J1202" s="37">
        <f>IF(H1202&gt;='Roof Calculator'!$G$8, 1, 0)</f>
        <v>0</v>
      </c>
      <c r="K1202" s="37">
        <f t="shared" si="331"/>
        <v>26.060000000000002</v>
      </c>
      <c r="L1202" s="37">
        <f t="shared" si="332"/>
        <v>0</v>
      </c>
      <c r="M1202" s="37">
        <v>0</v>
      </c>
      <c r="N1202" s="37">
        <f t="shared" si="333"/>
        <v>0</v>
      </c>
      <c r="O1202" s="37">
        <v>0</v>
      </c>
      <c r="P1202" s="37">
        <v>0</v>
      </c>
      <c r="Q1202" s="21">
        <f t="shared" si="334"/>
        <v>39.790999999999997</v>
      </c>
      <c r="R1202" s="21">
        <f t="shared" si="343"/>
        <v>50.166666666665996</v>
      </c>
      <c r="S1202" s="21">
        <f t="shared" si="344"/>
        <v>-11.621242744835577</v>
      </c>
      <c r="T1202" s="21">
        <f t="shared" si="335"/>
        <v>86.147999999999996</v>
      </c>
      <c r="U1202" s="37">
        <f>VLOOKUP(Time_Zone, 'LSTM LookUp'!$B$5:$D$8, 3, FALSE)</f>
        <v>-75</v>
      </c>
      <c r="V1202" s="21">
        <f t="shared" si="345"/>
        <v>-14.352283161281601</v>
      </c>
      <c r="W1202" s="21">
        <f t="shared" si="336"/>
        <v>52.559929209679616</v>
      </c>
      <c r="X1202" s="21">
        <f t="shared" si="337"/>
        <v>0</v>
      </c>
      <c r="Y1202" s="21">
        <f t="shared" si="338"/>
        <v>0</v>
      </c>
      <c r="Z1202" s="21">
        <f t="shared" si="346"/>
        <v>0</v>
      </c>
      <c r="AA1202" s="21">
        <f t="shared" si="339"/>
        <v>0</v>
      </c>
      <c r="AB1202" s="21">
        <f t="shared" si="340"/>
        <v>0</v>
      </c>
      <c r="AC1202" s="21">
        <f t="shared" si="341"/>
        <v>0</v>
      </c>
      <c r="AD1202" s="21">
        <f t="shared" si="347"/>
        <v>0</v>
      </c>
      <c r="AE1202" s="21" t="str">
        <f t="shared" si="342"/>
        <v>2/19/5:00</v>
      </c>
    </row>
    <row r="1203" spans="2:31">
      <c r="B1203" s="37">
        <v>2</v>
      </c>
      <c r="C1203" s="38">
        <v>19</v>
      </c>
      <c r="D1203" s="39">
        <v>6</v>
      </c>
      <c r="E1203" s="17">
        <v>-5</v>
      </c>
      <c r="F1203" s="17">
        <v>0</v>
      </c>
      <c r="G1203" s="17">
        <v>0</v>
      </c>
      <c r="H1203" s="37">
        <f t="shared" si="330"/>
        <v>23</v>
      </c>
      <c r="I1203" s="37">
        <f>IF(H1203&lt;'Roof Calculator'!$G$8, 1, 0)</f>
        <v>1</v>
      </c>
      <c r="J1203" s="37">
        <f>IF(H1203&gt;='Roof Calculator'!$G$8, 1, 0)</f>
        <v>0</v>
      </c>
      <c r="K1203" s="37">
        <f t="shared" si="331"/>
        <v>23</v>
      </c>
      <c r="L1203" s="37">
        <f t="shared" si="332"/>
        <v>0</v>
      </c>
      <c r="M1203" s="37">
        <v>0</v>
      </c>
      <c r="N1203" s="37">
        <f t="shared" si="333"/>
        <v>0</v>
      </c>
      <c r="O1203" s="37">
        <v>0</v>
      </c>
      <c r="P1203" s="37">
        <v>0</v>
      </c>
      <c r="Q1203" s="21">
        <f t="shared" si="334"/>
        <v>39.790999999999997</v>
      </c>
      <c r="R1203" s="21">
        <f t="shared" si="343"/>
        <v>50.208333333332661</v>
      </c>
      <c r="S1203" s="21">
        <f t="shared" si="344"/>
        <v>-11.606840901527509</v>
      </c>
      <c r="T1203" s="21">
        <f t="shared" si="335"/>
        <v>86.147999999999996</v>
      </c>
      <c r="U1203" s="37">
        <f>VLOOKUP(Time_Zone, 'LSTM LookUp'!$B$5:$D$8, 3, FALSE)</f>
        <v>-75</v>
      </c>
      <c r="V1203" s="21">
        <f t="shared" si="345"/>
        <v>-14.349031920304338</v>
      </c>
      <c r="W1203" s="21">
        <f t="shared" si="336"/>
        <v>67.560742019923879</v>
      </c>
      <c r="X1203" s="21">
        <f t="shared" si="337"/>
        <v>0</v>
      </c>
      <c r="Y1203" s="21">
        <f t="shared" si="338"/>
        <v>0</v>
      </c>
      <c r="Z1203" s="21">
        <f t="shared" si="346"/>
        <v>0</v>
      </c>
      <c r="AA1203" s="21">
        <f t="shared" si="339"/>
        <v>0</v>
      </c>
      <c r="AB1203" s="21">
        <f t="shared" si="340"/>
        <v>0</v>
      </c>
      <c r="AC1203" s="21">
        <f t="shared" si="341"/>
        <v>0</v>
      </c>
      <c r="AD1203" s="21">
        <f t="shared" si="347"/>
        <v>0</v>
      </c>
      <c r="AE1203" s="21" t="str">
        <f t="shared" si="342"/>
        <v>2/19/6:00</v>
      </c>
    </row>
    <row r="1204" spans="2:31">
      <c r="B1204" s="37">
        <v>2</v>
      </c>
      <c r="C1204" s="38">
        <v>19</v>
      </c>
      <c r="D1204" s="39">
        <v>7</v>
      </c>
      <c r="E1204" s="17">
        <v>-6.1</v>
      </c>
      <c r="F1204" s="17">
        <v>0</v>
      </c>
      <c r="G1204" s="17">
        <v>0</v>
      </c>
      <c r="H1204" s="37">
        <f t="shared" si="330"/>
        <v>21.02</v>
      </c>
      <c r="I1204" s="37">
        <f>IF(H1204&lt;'Roof Calculator'!$G$8, 1, 0)</f>
        <v>1</v>
      </c>
      <c r="J1204" s="37">
        <f>IF(H1204&gt;='Roof Calculator'!$G$8, 1, 0)</f>
        <v>0</v>
      </c>
      <c r="K1204" s="37">
        <f t="shared" si="331"/>
        <v>21.02</v>
      </c>
      <c r="L1204" s="37">
        <f t="shared" si="332"/>
        <v>0</v>
      </c>
      <c r="M1204" s="37">
        <v>0</v>
      </c>
      <c r="N1204" s="37">
        <f t="shared" si="333"/>
        <v>0</v>
      </c>
      <c r="O1204" s="37">
        <v>0</v>
      </c>
      <c r="P1204" s="37">
        <v>0</v>
      </c>
      <c r="Q1204" s="21">
        <f t="shared" si="334"/>
        <v>39.790999999999997</v>
      </c>
      <c r="R1204" s="21">
        <f t="shared" si="343"/>
        <v>50.249999999999325</v>
      </c>
      <c r="S1204" s="21">
        <f t="shared" si="344"/>
        <v>-11.59243374773221</v>
      </c>
      <c r="T1204" s="21">
        <f t="shared" si="335"/>
        <v>86.147999999999996</v>
      </c>
      <c r="U1204" s="37">
        <f>VLOOKUP(Time_Zone, 'LSTM LookUp'!$B$5:$D$8, 3, FALSE)</f>
        <v>-75</v>
      </c>
      <c r="V1204" s="21">
        <f t="shared" si="345"/>
        <v>-14.345760007794611</v>
      </c>
      <c r="W1204" s="21">
        <f t="shared" si="336"/>
        <v>82.561559998051337</v>
      </c>
      <c r="X1204" s="21">
        <f t="shared" si="337"/>
        <v>0</v>
      </c>
      <c r="Y1204" s="21">
        <f t="shared" si="338"/>
        <v>0</v>
      </c>
      <c r="Z1204" s="21">
        <f t="shared" si="346"/>
        <v>0</v>
      </c>
      <c r="AA1204" s="21">
        <f t="shared" si="339"/>
        <v>0</v>
      </c>
      <c r="AB1204" s="21">
        <f t="shared" si="340"/>
        <v>0</v>
      </c>
      <c r="AC1204" s="21">
        <f t="shared" si="341"/>
        <v>0</v>
      </c>
      <c r="AD1204" s="21">
        <f t="shared" si="347"/>
        <v>0</v>
      </c>
      <c r="AE1204" s="21" t="str">
        <f t="shared" si="342"/>
        <v>2/19/7:00</v>
      </c>
    </row>
    <row r="1205" spans="2:31">
      <c r="B1205" s="37">
        <v>2</v>
      </c>
      <c r="C1205" s="38">
        <v>19</v>
      </c>
      <c r="D1205" s="39">
        <v>8</v>
      </c>
      <c r="E1205" s="17">
        <v>-7.2</v>
      </c>
      <c r="F1205" s="17">
        <v>14</v>
      </c>
      <c r="G1205" s="17">
        <v>20</v>
      </c>
      <c r="H1205" s="37">
        <f t="shared" si="330"/>
        <v>19.04</v>
      </c>
      <c r="I1205" s="37">
        <f>IF(H1205&lt;'Roof Calculator'!$G$8, 1, 0)</f>
        <v>1</v>
      </c>
      <c r="J1205" s="37">
        <f>IF(H1205&gt;='Roof Calculator'!$G$8, 1, 0)</f>
        <v>0</v>
      </c>
      <c r="K1205" s="37">
        <f t="shared" si="331"/>
        <v>19.04</v>
      </c>
      <c r="L1205" s="37">
        <f t="shared" si="332"/>
        <v>0</v>
      </c>
      <c r="M1205" s="37">
        <v>0</v>
      </c>
      <c r="N1205" s="37">
        <f t="shared" si="333"/>
        <v>14</v>
      </c>
      <c r="O1205" s="37">
        <v>0</v>
      </c>
      <c r="P1205" s="37">
        <v>0</v>
      </c>
      <c r="Q1205" s="21">
        <f t="shared" si="334"/>
        <v>39.790999999999997</v>
      </c>
      <c r="R1205" s="21">
        <f t="shared" si="343"/>
        <v>50.291666666665989</v>
      </c>
      <c r="S1205" s="21">
        <f t="shared" si="344"/>
        <v>-11.578021290772362</v>
      </c>
      <c r="T1205" s="21">
        <f t="shared" si="335"/>
        <v>86.147999999999996</v>
      </c>
      <c r="U1205" s="37">
        <f>VLOOKUP(Time_Zone, 'LSTM LookUp'!$B$5:$D$8, 3, FALSE)</f>
        <v>-75</v>
      </c>
      <c r="V1205" s="21">
        <f t="shared" si="345"/>
        <v>-14.342467436130242</v>
      </c>
      <c r="W1205" s="21">
        <f t="shared" si="336"/>
        <v>97.562383140967412</v>
      </c>
      <c r="X1205" s="21">
        <f t="shared" si="337"/>
        <v>-4.5502634106861031</v>
      </c>
      <c r="Y1205" s="21">
        <f t="shared" si="338"/>
        <v>9.4497365893138969</v>
      </c>
      <c r="Z1205" s="21">
        <f t="shared" si="346"/>
        <v>2.9954014532459139</v>
      </c>
      <c r="AA1205" s="21">
        <f t="shared" si="339"/>
        <v>2.9954014532459139</v>
      </c>
      <c r="AB1205" s="21">
        <f t="shared" si="340"/>
        <v>0</v>
      </c>
      <c r="AC1205" s="21">
        <f t="shared" si="341"/>
        <v>0</v>
      </c>
      <c r="AD1205" s="21">
        <f t="shared" si="347"/>
        <v>0</v>
      </c>
      <c r="AE1205" s="21" t="str">
        <f t="shared" si="342"/>
        <v>2/19/8:00</v>
      </c>
    </row>
    <row r="1206" spans="2:31">
      <c r="B1206" s="37">
        <v>2</v>
      </c>
      <c r="C1206" s="38">
        <v>19</v>
      </c>
      <c r="D1206" s="39">
        <v>9</v>
      </c>
      <c r="E1206" s="17">
        <v>-5.6</v>
      </c>
      <c r="F1206" s="17">
        <v>71</v>
      </c>
      <c r="G1206" s="17">
        <v>268</v>
      </c>
      <c r="H1206" s="37">
        <f t="shared" si="330"/>
        <v>21.92</v>
      </c>
      <c r="I1206" s="37">
        <f>IF(H1206&lt;'Roof Calculator'!$G$8, 1, 0)</f>
        <v>1</v>
      </c>
      <c r="J1206" s="37">
        <f>IF(H1206&gt;='Roof Calculator'!$G$8, 1, 0)</f>
        <v>0</v>
      </c>
      <c r="K1206" s="37">
        <f t="shared" si="331"/>
        <v>21.92</v>
      </c>
      <c r="L1206" s="37">
        <f t="shared" si="332"/>
        <v>0</v>
      </c>
      <c r="M1206" s="37">
        <v>0</v>
      </c>
      <c r="N1206" s="37">
        <f t="shared" si="333"/>
        <v>71</v>
      </c>
      <c r="O1206" s="37">
        <v>0</v>
      </c>
      <c r="P1206" s="37">
        <v>0</v>
      </c>
      <c r="Q1206" s="21">
        <f t="shared" si="334"/>
        <v>39.790999999999997</v>
      </c>
      <c r="R1206" s="21">
        <f t="shared" si="343"/>
        <v>50.333333333332654</v>
      </c>
      <c r="S1206" s="21">
        <f t="shared" si="344"/>
        <v>-11.563603537970497</v>
      </c>
      <c r="T1206" s="21">
        <f t="shared" si="335"/>
        <v>86.147999999999996</v>
      </c>
      <c r="U1206" s="37">
        <f>VLOOKUP(Time_Zone, 'LSTM LookUp'!$B$5:$D$8, 3, FALSE)</f>
        <v>-75</v>
      </c>
      <c r="V1206" s="21">
        <f t="shared" si="345"/>
        <v>-14.339154217726993</v>
      </c>
      <c r="W1206" s="21">
        <f t="shared" si="336"/>
        <v>112.56321144556821</v>
      </c>
      <c r="X1206" s="21">
        <f t="shared" si="337"/>
        <v>-111.79244986070508</v>
      </c>
      <c r="Y1206" s="21">
        <f t="shared" si="338"/>
        <v>-40.792449860705077</v>
      </c>
      <c r="Z1206" s="21">
        <f t="shared" si="346"/>
        <v>-12.93049414016404</v>
      </c>
      <c r="AA1206" s="21">
        <f t="shared" si="339"/>
        <v>-12.93049414016404</v>
      </c>
      <c r="AB1206" s="21">
        <f t="shared" si="340"/>
        <v>0</v>
      </c>
      <c r="AC1206" s="21">
        <f t="shared" si="341"/>
        <v>0</v>
      </c>
      <c r="AD1206" s="21">
        <f t="shared" si="347"/>
        <v>0</v>
      </c>
      <c r="AE1206" s="21" t="str">
        <f t="shared" si="342"/>
        <v>2/19/9:00</v>
      </c>
    </row>
    <row r="1207" spans="2:31">
      <c r="B1207" s="37">
        <v>2</v>
      </c>
      <c r="C1207" s="38">
        <v>19</v>
      </c>
      <c r="D1207" s="39">
        <v>10</v>
      </c>
      <c r="E1207" s="17">
        <v>-3.3</v>
      </c>
      <c r="F1207" s="17">
        <v>145</v>
      </c>
      <c r="G1207" s="17">
        <v>451</v>
      </c>
      <c r="H1207" s="37">
        <f t="shared" si="330"/>
        <v>26.060000000000002</v>
      </c>
      <c r="I1207" s="37">
        <f>IF(H1207&lt;'Roof Calculator'!$G$8, 1, 0)</f>
        <v>1</v>
      </c>
      <c r="J1207" s="37">
        <f>IF(H1207&gt;='Roof Calculator'!$G$8, 1, 0)</f>
        <v>0</v>
      </c>
      <c r="K1207" s="37">
        <f t="shared" si="331"/>
        <v>26.060000000000002</v>
      </c>
      <c r="L1207" s="37">
        <f t="shared" si="332"/>
        <v>0</v>
      </c>
      <c r="M1207" s="37">
        <v>0</v>
      </c>
      <c r="N1207" s="37">
        <f t="shared" si="333"/>
        <v>145</v>
      </c>
      <c r="O1207" s="37">
        <v>0</v>
      </c>
      <c r="P1207" s="37">
        <v>0</v>
      </c>
      <c r="Q1207" s="21">
        <f t="shared" si="334"/>
        <v>39.790999999999997</v>
      </c>
      <c r="R1207" s="21">
        <f t="shared" si="343"/>
        <v>50.374999999999318</v>
      </c>
      <c r="S1207" s="21">
        <f t="shared" si="344"/>
        <v>-11.549180496648979</v>
      </c>
      <c r="T1207" s="21">
        <f t="shared" si="335"/>
        <v>86.147999999999996</v>
      </c>
      <c r="U1207" s="37">
        <f>VLOOKUP(Time_Zone, 'LSTM LookUp'!$B$5:$D$8, 3, FALSE)</f>
        <v>-75</v>
      </c>
      <c r="V1207" s="21">
        <f t="shared" si="345"/>
        <v>-14.335820365038568</v>
      </c>
      <c r="W1207" s="21">
        <f t="shared" si="336"/>
        <v>127.56404490874034</v>
      </c>
      <c r="X1207" s="21">
        <f t="shared" si="337"/>
        <v>-264.77793700048147</v>
      </c>
      <c r="Y1207" s="21">
        <f t="shared" si="338"/>
        <v>-119.77793700048147</v>
      </c>
      <c r="Z1207" s="21">
        <f t="shared" si="346"/>
        <v>-37.967514032482612</v>
      </c>
      <c r="AA1207" s="21">
        <f t="shared" si="339"/>
        <v>-37.967514032482612</v>
      </c>
      <c r="AB1207" s="21">
        <f t="shared" si="340"/>
        <v>0</v>
      </c>
      <c r="AC1207" s="21">
        <f t="shared" si="341"/>
        <v>0</v>
      </c>
      <c r="AD1207" s="21">
        <f t="shared" si="347"/>
        <v>0</v>
      </c>
      <c r="AE1207" s="21" t="str">
        <f t="shared" si="342"/>
        <v>2/19/10:00</v>
      </c>
    </row>
    <row r="1208" spans="2:31">
      <c r="B1208" s="37">
        <v>2</v>
      </c>
      <c r="C1208" s="38">
        <v>19</v>
      </c>
      <c r="D1208" s="39">
        <v>11</v>
      </c>
      <c r="E1208" s="17">
        <v>-2.2000000000000002</v>
      </c>
      <c r="F1208" s="17">
        <v>182</v>
      </c>
      <c r="G1208" s="17">
        <v>579</v>
      </c>
      <c r="H1208" s="37">
        <f t="shared" si="330"/>
        <v>28.04</v>
      </c>
      <c r="I1208" s="37">
        <f>IF(H1208&lt;'Roof Calculator'!$G$8, 1, 0)</f>
        <v>1</v>
      </c>
      <c r="J1208" s="37">
        <f>IF(H1208&gt;='Roof Calculator'!$G$8, 1, 0)</f>
        <v>0</v>
      </c>
      <c r="K1208" s="37">
        <f t="shared" si="331"/>
        <v>28.04</v>
      </c>
      <c r="L1208" s="37">
        <f t="shared" si="332"/>
        <v>0</v>
      </c>
      <c r="M1208" s="37">
        <v>0</v>
      </c>
      <c r="N1208" s="37">
        <f t="shared" si="333"/>
        <v>182</v>
      </c>
      <c r="O1208" s="37">
        <v>0</v>
      </c>
      <c r="P1208" s="37">
        <v>0</v>
      </c>
      <c r="Q1208" s="21">
        <f t="shared" si="334"/>
        <v>39.790999999999997</v>
      </c>
      <c r="R1208" s="21">
        <f t="shared" si="343"/>
        <v>50.416666666665982</v>
      </c>
      <c r="S1208" s="21">
        <f t="shared" si="344"/>
        <v>-11.534752174130007</v>
      </c>
      <c r="T1208" s="21">
        <f t="shared" si="335"/>
        <v>86.147999999999996</v>
      </c>
      <c r="U1208" s="37">
        <f>VLOOKUP(Time_Zone, 'LSTM LookUp'!$B$5:$D$8, 3, FALSE)</f>
        <v>-75</v>
      </c>
      <c r="V1208" s="21">
        <f t="shared" si="345"/>
        <v>-14.332465890556554</v>
      </c>
      <c r="W1208" s="21">
        <f t="shared" si="336"/>
        <v>142.56488352736082</v>
      </c>
      <c r="X1208" s="21">
        <f t="shared" si="337"/>
        <v>-420.22697478109006</v>
      </c>
      <c r="Y1208" s="21">
        <f t="shared" si="338"/>
        <v>-238.22697478109006</v>
      </c>
      <c r="Z1208" s="21">
        <f t="shared" si="346"/>
        <v>-75.513790222322498</v>
      </c>
      <c r="AA1208" s="21">
        <f t="shared" si="339"/>
        <v>-75.513790222322498</v>
      </c>
      <c r="AB1208" s="21">
        <f t="shared" si="340"/>
        <v>0</v>
      </c>
      <c r="AC1208" s="21">
        <f t="shared" si="341"/>
        <v>0</v>
      </c>
      <c r="AD1208" s="21">
        <f t="shared" si="347"/>
        <v>0</v>
      </c>
      <c r="AE1208" s="21" t="str">
        <f t="shared" si="342"/>
        <v>2/19/11:00</v>
      </c>
    </row>
    <row r="1209" spans="2:31">
      <c r="B1209" s="37">
        <v>2</v>
      </c>
      <c r="C1209" s="38">
        <v>19</v>
      </c>
      <c r="D1209" s="39">
        <v>12</v>
      </c>
      <c r="E1209" s="17">
        <v>-1.1000000000000001</v>
      </c>
      <c r="F1209" s="17">
        <v>123</v>
      </c>
      <c r="G1209" s="17">
        <v>783</v>
      </c>
      <c r="H1209" s="37">
        <f t="shared" si="330"/>
        <v>30.02</v>
      </c>
      <c r="I1209" s="37">
        <f>IF(H1209&lt;'Roof Calculator'!$G$8, 1, 0)</f>
        <v>1</v>
      </c>
      <c r="J1209" s="37">
        <f>IF(H1209&gt;='Roof Calculator'!$G$8, 1, 0)</f>
        <v>0</v>
      </c>
      <c r="K1209" s="37">
        <f t="shared" si="331"/>
        <v>30.02</v>
      </c>
      <c r="L1209" s="37">
        <f t="shared" si="332"/>
        <v>0</v>
      </c>
      <c r="M1209" s="37">
        <v>0</v>
      </c>
      <c r="N1209" s="37">
        <f t="shared" si="333"/>
        <v>123</v>
      </c>
      <c r="O1209" s="37">
        <v>0</v>
      </c>
      <c r="P1209" s="37">
        <v>0</v>
      </c>
      <c r="Q1209" s="21">
        <f t="shared" si="334"/>
        <v>39.790999999999997</v>
      </c>
      <c r="R1209" s="21">
        <f t="shared" si="343"/>
        <v>50.458333333332646</v>
      </c>
      <c r="S1209" s="21">
        <f t="shared" si="344"/>
        <v>-11.520318577735624</v>
      </c>
      <c r="T1209" s="21">
        <f t="shared" si="335"/>
        <v>86.147999999999996</v>
      </c>
      <c r="U1209" s="37">
        <f>VLOOKUP(Time_Zone, 'LSTM LookUp'!$B$5:$D$8, 3, FALSE)</f>
        <v>-75</v>
      </c>
      <c r="V1209" s="21">
        <f t="shared" si="345"/>
        <v>-14.329090806810418</v>
      </c>
      <c r="W1209" s="21">
        <f t="shared" si="336"/>
        <v>157.56572729829739</v>
      </c>
      <c r="X1209" s="21">
        <f t="shared" si="337"/>
        <v>-644.98723115219707</v>
      </c>
      <c r="Y1209" s="21">
        <f t="shared" si="338"/>
        <v>-521.98723115219707</v>
      </c>
      <c r="Z1209" s="21">
        <f t="shared" si="346"/>
        <v>-165.4608354414062</v>
      </c>
      <c r="AA1209" s="21">
        <f t="shared" si="339"/>
        <v>-165.4608354414062</v>
      </c>
      <c r="AB1209" s="21">
        <f t="shared" si="340"/>
        <v>0</v>
      </c>
      <c r="AC1209" s="21">
        <f t="shared" si="341"/>
        <v>0</v>
      </c>
      <c r="AD1209" s="21">
        <f t="shared" si="347"/>
        <v>0</v>
      </c>
      <c r="AE1209" s="21" t="str">
        <f t="shared" si="342"/>
        <v>2/19/12:00</v>
      </c>
    </row>
    <row r="1210" spans="2:31">
      <c r="B1210" s="37">
        <v>2</v>
      </c>
      <c r="C1210" s="38">
        <v>19</v>
      </c>
      <c r="D1210" s="39">
        <v>13</v>
      </c>
      <c r="E1210" s="17">
        <v>-1.1000000000000001</v>
      </c>
      <c r="F1210" s="17">
        <v>233</v>
      </c>
      <c r="G1210" s="17">
        <v>552</v>
      </c>
      <c r="H1210" s="37">
        <f t="shared" si="330"/>
        <v>30.02</v>
      </c>
      <c r="I1210" s="37">
        <f>IF(H1210&lt;'Roof Calculator'!$G$8, 1, 0)</f>
        <v>1</v>
      </c>
      <c r="J1210" s="37">
        <f>IF(H1210&gt;='Roof Calculator'!$G$8, 1, 0)</f>
        <v>0</v>
      </c>
      <c r="K1210" s="37">
        <f t="shared" si="331"/>
        <v>30.02</v>
      </c>
      <c r="L1210" s="37">
        <f t="shared" si="332"/>
        <v>0</v>
      </c>
      <c r="M1210" s="37">
        <v>0</v>
      </c>
      <c r="N1210" s="37">
        <f t="shared" si="333"/>
        <v>233</v>
      </c>
      <c r="O1210" s="37">
        <v>0</v>
      </c>
      <c r="P1210" s="37">
        <v>0</v>
      </c>
      <c r="Q1210" s="21">
        <f t="shared" si="334"/>
        <v>39.790999999999997</v>
      </c>
      <c r="R1210" s="21">
        <f t="shared" si="343"/>
        <v>50.499999999999311</v>
      </c>
      <c r="S1210" s="21">
        <f t="shared" si="344"/>
        <v>-11.505879714787703</v>
      </c>
      <c r="T1210" s="21">
        <f t="shared" si="335"/>
        <v>86.147999999999996</v>
      </c>
      <c r="U1210" s="37">
        <f>VLOOKUP(Time_Zone, 'LSTM LookUp'!$B$5:$D$8, 3, FALSE)</f>
        <v>-75</v>
      </c>
      <c r="V1210" s="21">
        <f t="shared" si="345"/>
        <v>-14.325695126367457</v>
      </c>
      <c r="W1210" s="21">
        <f t="shared" si="336"/>
        <v>172.56657621840813</v>
      </c>
      <c r="X1210" s="21">
        <f t="shared" si="337"/>
        <v>-482.59847955597832</v>
      </c>
      <c r="Y1210" s="21">
        <f t="shared" si="338"/>
        <v>-249.59847955597832</v>
      </c>
      <c r="Z1210" s="21">
        <f t="shared" si="346"/>
        <v>-79.11835862551078</v>
      </c>
      <c r="AA1210" s="21">
        <f t="shared" si="339"/>
        <v>-79.11835862551078</v>
      </c>
      <c r="AB1210" s="21">
        <f t="shared" si="340"/>
        <v>0</v>
      </c>
      <c r="AC1210" s="21">
        <f t="shared" si="341"/>
        <v>0</v>
      </c>
      <c r="AD1210" s="21">
        <f t="shared" si="347"/>
        <v>0</v>
      </c>
      <c r="AE1210" s="21" t="str">
        <f t="shared" si="342"/>
        <v>2/19/13:00</v>
      </c>
    </row>
    <row r="1211" spans="2:31">
      <c r="B1211" s="37">
        <v>2</v>
      </c>
      <c r="C1211" s="38">
        <v>19</v>
      </c>
      <c r="D1211" s="39">
        <v>14</v>
      </c>
      <c r="E1211" s="17">
        <v>0</v>
      </c>
      <c r="F1211" s="17">
        <v>265</v>
      </c>
      <c r="G1211" s="17">
        <v>617</v>
      </c>
      <c r="H1211" s="37">
        <f t="shared" si="330"/>
        <v>32</v>
      </c>
      <c r="I1211" s="37">
        <f>IF(H1211&lt;'Roof Calculator'!$G$8, 1, 0)</f>
        <v>1</v>
      </c>
      <c r="J1211" s="37">
        <f>IF(H1211&gt;='Roof Calculator'!$G$8, 1, 0)</f>
        <v>0</v>
      </c>
      <c r="K1211" s="37">
        <f t="shared" si="331"/>
        <v>32</v>
      </c>
      <c r="L1211" s="37">
        <f t="shared" si="332"/>
        <v>0</v>
      </c>
      <c r="M1211" s="37">
        <v>0</v>
      </c>
      <c r="N1211" s="37">
        <f t="shared" si="333"/>
        <v>265</v>
      </c>
      <c r="O1211" s="37">
        <v>0</v>
      </c>
      <c r="P1211" s="37">
        <v>0</v>
      </c>
      <c r="Q1211" s="21">
        <f t="shared" si="334"/>
        <v>39.790999999999997</v>
      </c>
      <c r="R1211" s="21">
        <f t="shared" si="343"/>
        <v>50.541666666665975</v>
      </c>
      <c r="S1211" s="21">
        <f t="shared" si="344"/>
        <v>-11.491435592607926</v>
      </c>
      <c r="T1211" s="21">
        <f t="shared" si="335"/>
        <v>86.147999999999996</v>
      </c>
      <c r="U1211" s="37">
        <f>VLOOKUP(Time_Zone, 'LSTM LookUp'!$B$5:$D$8, 3, FALSE)</f>
        <v>-75</v>
      </c>
      <c r="V1211" s="21">
        <f t="shared" si="345"/>
        <v>-14.32227886183278</v>
      </c>
      <c r="W1211" s="21">
        <f t="shared" si="336"/>
        <v>187.56743028454184</v>
      </c>
      <c r="X1211" s="21">
        <f t="shared" si="337"/>
        <v>-539.21043677015678</v>
      </c>
      <c r="Y1211" s="21">
        <f t="shared" si="338"/>
        <v>-274.21043677015678</v>
      </c>
      <c r="Z1211" s="21">
        <f t="shared" si="346"/>
        <v>-86.919919199161555</v>
      </c>
      <c r="AA1211" s="21">
        <f t="shared" si="339"/>
        <v>-86.919919199161555</v>
      </c>
      <c r="AB1211" s="21">
        <f t="shared" si="340"/>
        <v>0</v>
      </c>
      <c r="AC1211" s="21">
        <f t="shared" si="341"/>
        <v>0</v>
      </c>
      <c r="AD1211" s="21">
        <f t="shared" si="347"/>
        <v>0</v>
      </c>
      <c r="AE1211" s="21" t="str">
        <f t="shared" si="342"/>
        <v>2/19/14:00</v>
      </c>
    </row>
    <row r="1212" spans="2:31">
      <c r="B1212" s="37">
        <v>2</v>
      </c>
      <c r="C1212" s="38">
        <v>19</v>
      </c>
      <c r="D1212" s="39">
        <v>15</v>
      </c>
      <c r="E1212" s="17">
        <v>0</v>
      </c>
      <c r="F1212" s="17">
        <v>297</v>
      </c>
      <c r="G1212" s="17">
        <v>1</v>
      </c>
      <c r="H1212" s="37">
        <f t="shared" si="330"/>
        <v>32</v>
      </c>
      <c r="I1212" s="37">
        <f>IF(H1212&lt;'Roof Calculator'!$G$8, 1, 0)</f>
        <v>1</v>
      </c>
      <c r="J1212" s="37">
        <f>IF(H1212&gt;='Roof Calculator'!$G$8, 1, 0)</f>
        <v>0</v>
      </c>
      <c r="K1212" s="37">
        <f t="shared" si="331"/>
        <v>32</v>
      </c>
      <c r="L1212" s="37">
        <f t="shared" si="332"/>
        <v>0</v>
      </c>
      <c r="M1212" s="37">
        <v>0</v>
      </c>
      <c r="N1212" s="37">
        <f t="shared" si="333"/>
        <v>297</v>
      </c>
      <c r="O1212" s="37">
        <v>0</v>
      </c>
      <c r="P1212" s="37">
        <v>0</v>
      </c>
      <c r="Q1212" s="21">
        <f t="shared" si="334"/>
        <v>39.790999999999997</v>
      </c>
      <c r="R1212" s="21">
        <f t="shared" si="343"/>
        <v>50.583333333332639</v>
      </c>
      <c r="S1212" s="21">
        <f t="shared" si="344"/>
        <v>-11.476986218517844</v>
      </c>
      <c r="T1212" s="21">
        <f t="shared" si="335"/>
        <v>86.147999999999996</v>
      </c>
      <c r="U1212" s="37">
        <f>VLOOKUP(Time_Zone, 'LSTM LookUp'!$B$5:$D$8, 3, FALSE)</f>
        <v>-75</v>
      </c>
      <c r="V1212" s="21">
        <f t="shared" si="345"/>
        <v>-14.318842025849287</v>
      </c>
      <c r="W1212" s="21">
        <f t="shared" si="336"/>
        <v>202.56828949353763</v>
      </c>
      <c r="X1212" s="21">
        <f t="shared" si="337"/>
        <v>-0.82269718233089706</v>
      </c>
      <c r="Y1212" s="21">
        <f t="shared" si="338"/>
        <v>296.1773028176691</v>
      </c>
      <c r="Z1212" s="21">
        <f t="shared" si="346"/>
        <v>93.883032071152641</v>
      </c>
      <c r="AA1212" s="21">
        <f t="shared" si="339"/>
        <v>93.883032071152641</v>
      </c>
      <c r="AB1212" s="21">
        <f t="shared" si="340"/>
        <v>0</v>
      </c>
      <c r="AC1212" s="21">
        <f t="shared" si="341"/>
        <v>0</v>
      </c>
      <c r="AD1212" s="21">
        <f t="shared" si="347"/>
        <v>0</v>
      </c>
      <c r="AE1212" s="21" t="str">
        <f t="shared" si="342"/>
        <v>2/19/15:00</v>
      </c>
    </row>
    <row r="1213" spans="2:31">
      <c r="B1213" s="37">
        <v>2</v>
      </c>
      <c r="C1213" s="38">
        <v>19</v>
      </c>
      <c r="D1213" s="39">
        <v>16</v>
      </c>
      <c r="E1213" s="17">
        <v>0.6</v>
      </c>
      <c r="F1213" s="17">
        <v>230</v>
      </c>
      <c r="G1213" s="17">
        <v>3</v>
      </c>
      <c r="H1213" s="37">
        <f t="shared" si="330"/>
        <v>33.08</v>
      </c>
      <c r="I1213" s="37">
        <f>IF(H1213&lt;'Roof Calculator'!$G$8, 1, 0)</f>
        <v>1</v>
      </c>
      <c r="J1213" s="37">
        <f>IF(H1213&gt;='Roof Calculator'!$G$8, 1, 0)</f>
        <v>0</v>
      </c>
      <c r="K1213" s="37">
        <f t="shared" si="331"/>
        <v>33.08</v>
      </c>
      <c r="L1213" s="37">
        <f t="shared" si="332"/>
        <v>0</v>
      </c>
      <c r="M1213" s="37">
        <v>0</v>
      </c>
      <c r="N1213" s="37">
        <f t="shared" si="333"/>
        <v>230</v>
      </c>
      <c r="O1213" s="37">
        <v>0</v>
      </c>
      <c r="P1213" s="37">
        <v>0</v>
      </c>
      <c r="Q1213" s="21">
        <f t="shared" si="334"/>
        <v>39.790999999999997</v>
      </c>
      <c r="R1213" s="21">
        <f t="shared" si="343"/>
        <v>50.624999999999304</v>
      </c>
      <c r="S1213" s="21">
        <f t="shared" si="344"/>
        <v>-11.462531599838796</v>
      </c>
      <c r="T1213" s="21">
        <f t="shared" si="335"/>
        <v>86.147999999999996</v>
      </c>
      <c r="U1213" s="37">
        <f>VLOOKUP(Time_Zone, 'LSTM LookUp'!$B$5:$D$8, 3, FALSE)</f>
        <v>-75</v>
      </c>
      <c r="V1213" s="21">
        <f t="shared" si="345"/>
        <v>-14.315384631097627</v>
      </c>
      <c r="W1213" s="21">
        <f t="shared" si="336"/>
        <v>217.56915384222563</v>
      </c>
      <c r="X1213" s="21">
        <f t="shared" si="337"/>
        <v>-2.172212721133898</v>
      </c>
      <c r="Y1213" s="21">
        <f t="shared" si="338"/>
        <v>227.82778727886611</v>
      </c>
      <c r="Z1213" s="21">
        <f t="shared" si="346"/>
        <v>72.21742941243879</v>
      </c>
      <c r="AA1213" s="21">
        <f t="shared" si="339"/>
        <v>72.21742941243879</v>
      </c>
      <c r="AB1213" s="21">
        <f t="shared" si="340"/>
        <v>0</v>
      </c>
      <c r="AC1213" s="21">
        <f t="shared" si="341"/>
        <v>0</v>
      </c>
      <c r="AD1213" s="21">
        <f t="shared" si="347"/>
        <v>0</v>
      </c>
      <c r="AE1213" s="21" t="str">
        <f t="shared" si="342"/>
        <v>2/19/16:00</v>
      </c>
    </row>
    <row r="1214" spans="2:31">
      <c r="B1214" s="37">
        <v>2</v>
      </c>
      <c r="C1214" s="38">
        <v>19</v>
      </c>
      <c r="D1214" s="39">
        <v>17</v>
      </c>
      <c r="E1214" s="17">
        <v>0.6</v>
      </c>
      <c r="F1214" s="17">
        <v>170</v>
      </c>
      <c r="G1214" s="17">
        <v>4</v>
      </c>
      <c r="H1214" s="37">
        <f t="shared" si="330"/>
        <v>33.08</v>
      </c>
      <c r="I1214" s="37">
        <f>IF(H1214&lt;'Roof Calculator'!$G$8, 1, 0)</f>
        <v>1</v>
      </c>
      <c r="J1214" s="37">
        <f>IF(H1214&gt;='Roof Calculator'!$G$8, 1, 0)</f>
        <v>0</v>
      </c>
      <c r="K1214" s="37">
        <f t="shared" si="331"/>
        <v>33.08</v>
      </c>
      <c r="L1214" s="37">
        <f t="shared" si="332"/>
        <v>0</v>
      </c>
      <c r="M1214" s="37">
        <v>0</v>
      </c>
      <c r="N1214" s="37">
        <f t="shared" si="333"/>
        <v>170</v>
      </c>
      <c r="O1214" s="37">
        <v>0</v>
      </c>
      <c r="P1214" s="37">
        <v>0</v>
      </c>
      <c r="Q1214" s="21">
        <f t="shared" si="334"/>
        <v>39.790999999999997</v>
      </c>
      <c r="R1214" s="21">
        <f t="shared" si="343"/>
        <v>50.666666666665968</v>
      </c>
      <c r="S1214" s="21">
        <f t="shared" si="344"/>
        <v>-11.448071743891957</v>
      </c>
      <c r="T1214" s="21">
        <f t="shared" si="335"/>
        <v>86.147999999999996</v>
      </c>
      <c r="U1214" s="37">
        <f>VLOOKUP(Time_Zone, 'LSTM LookUp'!$B$5:$D$8, 3, FALSE)</f>
        <v>-75</v>
      </c>
      <c r="V1214" s="21">
        <f t="shared" si="345"/>
        <v>-14.311906690296164</v>
      </c>
      <c r="W1214" s="21">
        <f t="shared" si="336"/>
        <v>232.57002332742593</v>
      </c>
      <c r="X1214" s="21">
        <f t="shared" si="337"/>
        <v>-2.3390029980663378</v>
      </c>
      <c r="Y1214" s="21">
        <f t="shared" si="338"/>
        <v>167.66099700193365</v>
      </c>
      <c r="Z1214" s="21">
        <f t="shared" si="346"/>
        <v>53.145607745317506</v>
      </c>
      <c r="AA1214" s="21">
        <f t="shared" si="339"/>
        <v>53.145607745317506</v>
      </c>
      <c r="AB1214" s="21">
        <f t="shared" si="340"/>
        <v>0</v>
      </c>
      <c r="AC1214" s="21">
        <f t="shared" si="341"/>
        <v>0</v>
      </c>
      <c r="AD1214" s="21">
        <f t="shared" si="347"/>
        <v>0</v>
      </c>
      <c r="AE1214" s="21" t="str">
        <f t="shared" si="342"/>
        <v>2/19/17:00</v>
      </c>
    </row>
    <row r="1215" spans="2:31">
      <c r="B1215" s="37">
        <v>2</v>
      </c>
      <c r="C1215" s="38">
        <v>19</v>
      </c>
      <c r="D1215" s="39">
        <v>18</v>
      </c>
      <c r="E1215" s="17">
        <v>0.6</v>
      </c>
      <c r="F1215" s="17">
        <v>36</v>
      </c>
      <c r="G1215" s="17">
        <v>27</v>
      </c>
      <c r="H1215" s="37">
        <f t="shared" si="330"/>
        <v>33.08</v>
      </c>
      <c r="I1215" s="37">
        <f>IF(H1215&lt;'Roof Calculator'!$G$8, 1, 0)</f>
        <v>1</v>
      </c>
      <c r="J1215" s="37">
        <f>IF(H1215&gt;='Roof Calculator'!$G$8, 1, 0)</f>
        <v>0</v>
      </c>
      <c r="K1215" s="37">
        <f t="shared" si="331"/>
        <v>33.08</v>
      </c>
      <c r="L1215" s="37">
        <f t="shared" si="332"/>
        <v>0</v>
      </c>
      <c r="M1215" s="37">
        <v>0</v>
      </c>
      <c r="N1215" s="37">
        <f t="shared" si="333"/>
        <v>36</v>
      </c>
      <c r="O1215" s="37">
        <v>0</v>
      </c>
      <c r="P1215" s="37">
        <v>0</v>
      </c>
      <c r="Q1215" s="21">
        <f t="shared" si="334"/>
        <v>39.790999999999997</v>
      </c>
      <c r="R1215" s="21">
        <f t="shared" si="343"/>
        <v>50.708333333332632</v>
      </c>
      <c r="S1215" s="21">
        <f t="shared" si="344"/>
        <v>-11.43360665799832</v>
      </c>
      <c r="T1215" s="21">
        <f t="shared" si="335"/>
        <v>86.147999999999996</v>
      </c>
      <c r="U1215" s="37">
        <f>VLOOKUP(Time_Zone, 'LSTM LookUp'!$B$5:$D$8, 3, FALSE)</f>
        <v>-75</v>
      </c>
      <c r="V1215" s="21">
        <f t="shared" si="345"/>
        <v>-14.30840821620097</v>
      </c>
      <c r="W1215" s="21">
        <f t="shared" si="336"/>
        <v>247.57089794594978</v>
      </c>
      <c r="X1215" s="21">
        <f t="shared" si="337"/>
        <v>-11.183879514005165</v>
      </c>
      <c r="Y1215" s="21">
        <f t="shared" si="338"/>
        <v>24.816120485994837</v>
      </c>
      <c r="Z1215" s="21">
        <f t="shared" si="346"/>
        <v>7.8662767649771821</v>
      </c>
      <c r="AA1215" s="21">
        <f t="shared" si="339"/>
        <v>7.8662767649771821</v>
      </c>
      <c r="AB1215" s="21">
        <f t="shared" si="340"/>
        <v>0</v>
      </c>
      <c r="AC1215" s="21">
        <f t="shared" si="341"/>
        <v>0</v>
      </c>
      <c r="AD1215" s="21">
        <f t="shared" si="347"/>
        <v>0</v>
      </c>
      <c r="AE1215" s="21" t="str">
        <f t="shared" si="342"/>
        <v>2/19/18:00</v>
      </c>
    </row>
    <row r="1216" spans="2:31">
      <c r="B1216" s="37">
        <v>2</v>
      </c>
      <c r="C1216" s="38">
        <v>19</v>
      </c>
      <c r="D1216" s="39">
        <v>19</v>
      </c>
      <c r="E1216" s="17">
        <v>-0.6</v>
      </c>
      <c r="F1216" s="17">
        <v>5</v>
      </c>
      <c r="G1216" s="17">
        <v>1</v>
      </c>
      <c r="H1216" s="37">
        <f t="shared" si="330"/>
        <v>30.92</v>
      </c>
      <c r="I1216" s="37">
        <f>IF(H1216&lt;'Roof Calculator'!$G$8, 1, 0)</f>
        <v>1</v>
      </c>
      <c r="J1216" s="37">
        <f>IF(H1216&gt;='Roof Calculator'!$G$8, 1, 0)</f>
        <v>0</v>
      </c>
      <c r="K1216" s="37">
        <f t="shared" si="331"/>
        <v>30.92</v>
      </c>
      <c r="L1216" s="37">
        <f t="shared" si="332"/>
        <v>0</v>
      </c>
      <c r="M1216" s="37">
        <v>0</v>
      </c>
      <c r="N1216" s="37">
        <f t="shared" si="333"/>
        <v>5</v>
      </c>
      <c r="O1216" s="37">
        <v>0</v>
      </c>
      <c r="P1216" s="37">
        <v>0</v>
      </c>
      <c r="Q1216" s="21">
        <f t="shared" si="334"/>
        <v>39.790999999999997</v>
      </c>
      <c r="R1216" s="21">
        <f t="shared" si="343"/>
        <v>50.749999999999297</v>
      </c>
      <c r="S1216" s="21">
        <f t="shared" si="344"/>
        <v>-11.419136349478698</v>
      </c>
      <c r="T1216" s="21">
        <f t="shared" si="335"/>
        <v>86.147999999999996</v>
      </c>
      <c r="U1216" s="37">
        <f>VLOOKUP(Time_Zone, 'LSTM LookUp'!$B$5:$D$8, 3, FALSE)</f>
        <v>-75</v>
      </c>
      <c r="V1216" s="21">
        <f t="shared" si="345"/>
        <v>-14.30488922160578</v>
      </c>
      <c r="W1216" s="21">
        <f t="shared" si="336"/>
        <v>262.57177769459855</v>
      </c>
      <c r="X1216" s="21">
        <f t="shared" si="337"/>
        <v>-0.22408143569237596</v>
      </c>
      <c r="Y1216" s="21">
        <f t="shared" si="338"/>
        <v>4.7759185643076236</v>
      </c>
      <c r="Z1216" s="21">
        <f t="shared" si="346"/>
        <v>1.5138827704772959</v>
      </c>
      <c r="AA1216" s="21">
        <f t="shared" si="339"/>
        <v>1.5138827704772959</v>
      </c>
      <c r="AB1216" s="21">
        <f t="shared" si="340"/>
        <v>0</v>
      </c>
      <c r="AC1216" s="21">
        <f t="shared" si="341"/>
        <v>0</v>
      </c>
      <c r="AD1216" s="21">
        <f t="shared" si="347"/>
        <v>0</v>
      </c>
      <c r="AE1216" s="21" t="str">
        <f t="shared" si="342"/>
        <v>2/19/19:00</v>
      </c>
    </row>
    <row r="1217" spans="2:31">
      <c r="B1217" s="37">
        <v>2</v>
      </c>
      <c r="C1217" s="38">
        <v>19</v>
      </c>
      <c r="D1217" s="39">
        <v>20</v>
      </c>
      <c r="E1217" s="17">
        <v>-0.6</v>
      </c>
      <c r="F1217" s="17">
        <v>0</v>
      </c>
      <c r="G1217" s="17">
        <v>0</v>
      </c>
      <c r="H1217" s="37">
        <f t="shared" si="330"/>
        <v>30.92</v>
      </c>
      <c r="I1217" s="37">
        <f>IF(H1217&lt;'Roof Calculator'!$G$8, 1, 0)</f>
        <v>1</v>
      </c>
      <c r="J1217" s="37">
        <f>IF(H1217&gt;='Roof Calculator'!$G$8, 1, 0)</f>
        <v>0</v>
      </c>
      <c r="K1217" s="37">
        <f t="shared" si="331"/>
        <v>30.92</v>
      </c>
      <c r="L1217" s="37">
        <f t="shared" si="332"/>
        <v>0</v>
      </c>
      <c r="M1217" s="37">
        <v>0</v>
      </c>
      <c r="N1217" s="37">
        <f t="shared" si="333"/>
        <v>0</v>
      </c>
      <c r="O1217" s="37">
        <v>0</v>
      </c>
      <c r="P1217" s="37">
        <v>0</v>
      </c>
      <c r="Q1217" s="21">
        <f t="shared" si="334"/>
        <v>39.790999999999997</v>
      </c>
      <c r="R1217" s="21">
        <f t="shared" si="343"/>
        <v>50.791666666665961</v>
      </c>
      <c r="S1217" s="21">
        <f t="shared" si="344"/>
        <v>-11.404660825653723</v>
      </c>
      <c r="T1217" s="21">
        <f t="shared" si="335"/>
        <v>86.147999999999996</v>
      </c>
      <c r="U1217" s="37">
        <f>VLOOKUP(Time_Zone, 'LSTM LookUp'!$B$5:$D$8, 3, FALSE)</f>
        <v>-75</v>
      </c>
      <c r="V1217" s="21">
        <f t="shared" si="345"/>
        <v>-14.301349719341957</v>
      </c>
      <c r="W1217" s="21">
        <f t="shared" si="336"/>
        <v>277.57266257016454</v>
      </c>
      <c r="X1217" s="21">
        <f t="shared" si="337"/>
        <v>0</v>
      </c>
      <c r="Y1217" s="21">
        <f t="shared" si="338"/>
        <v>0</v>
      </c>
      <c r="Z1217" s="21">
        <f t="shared" si="346"/>
        <v>0</v>
      </c>
      <c r="AA1217" s="21">
        <f t="shared" si="339"/>
        <v>0</v>
      </c>
      <c r="AB1217" s="21">
        <f t="shared" si="340"/>
        <v>0</v>
      </c>
      <c r="AC1217" s="21">
        <f t="shared" si="341"/>
        <v>0</v>
      </c>
      <c r="AD1217" s="21">
        <f t="shared" si="347"/>
        <v>0</v>
      </c>
      <c r="AE1217" s="21" t="str">
        <f t="shared" si="342"/>
        <v>2/19/20:00</v>
      </c>
    </row>
    <row r="1218" spans="2:31">
      <c r="B1218" s="37">
        <v>2</v>
      </c>
      <c r="C1218" s="38">
        <v>19</v>
      </c>
      <c r="D1218" s="39">
        <v>21</v>
      </c>
      <c r="E1218" s="17">
        <v>-0.6</v>
      </c>
      <c r="F1218" s="17">
        <v>0</v>
      </c>
      <c r="G1218" s="17">
        <v>0</v>
      </c>
      <c r="H1218" s="37">
        <f t="shared" si="330"/>
        <v>30.92</v>
      </c>
      <c r="I1218" s="37">
        <f>IF(H1218&lt;'Roof Calculator'!$G$8, 1, 0)</f>
        <v>1</v>
      </c>
      <c r="J1218" s="37">
        <f>IF(H1218&gt;='Roof Calculator'!$G$8, 1, 0)</f>
        <v>0</v>
      </c>
      <c r="K1218" s="37">
        <f t="shared" si="331"/>
        <v>30.92</v>
      </c>
      <c r="L1218" s="37">
        <f t="shared" si="332"/>
        <v>0</v>
      </c>
      <c r="M1218" s="37">
        <v>0</v>
      </c>
      <c r="N1218" s="37">
        <f t="shared" si="333"/>
        <v>0</v>
      </c>
      <c r="O1218" s="37">
        <v>0</v>
      </c>
      <c r="P1218" s="37">
        <v>0</v>
      </c>
      <c r="Q1218" s="21">
        <f t="shared" si="334"/>
        <v>39.790999999999997</v>
      </c>
      <c r="R1218" s="21">
        <f t="shared" si="343"/>
        <v>50.833333333332625</v>
      </c>
      <c r="S1218" s="21">
        <f t="shared" si="344"/>
        <v>-11.390180093843824</v>
      </c>
      <c r="T1218" s="21">
        <f t="shared" si="335"/>
        <v>86.147999999999996</v>
      </c>
      <c r="U1218" s="37">
        <f>VLOOKUP(Time_Zone, 'LSTM LookUp'!$B$5:$D$8, 3, FALSE)</f>
        <v>-75</v>
      </c>
      <c r="V1218" s="21">
        <f t="shared" si="345"/>
        <v>-14.297789722278484</v>
      </c>
      <c r="W1218" s="21">
        <f t="shared" si="336"/>
        <v>292.57355256943038</v>
      </c>
      <c r="X1218" s="21">
        <f t="shared" si="337"/>
        <v>0</v>
      </c>
      <c r="Y1218" s="21">
        <f t="shared" si="338"/>
        <v>0</v>
      </c>
      <c r="Z1218" s="21">
        <f t="shared" si="346"/>
        <v>0</v>
      </c>
      <c r="AA1218" s="21">
        <f t="shared" si="339"/>
        <v>0</v>
      </c>
      <c r="AB1218" s="21">
        <f t="shared" si="340"/>
        <v>0</v>
      </c>
      <c r="AC1218" s="21">
        <f t="shared" si="341"/>
        <v>0</v>
      </c>
      <c r="AD1218" s="21">
        <f t="shared" si="347"/>
        <v>0</v>
      </c>
      <c r="AE1218" s="21" t="str">
        <f t="shared" si="342"/>
        <v>2/19/21:00</v>
      </c>
    </row>
    <row r="1219" spans="2:31">
      <c r="B1219" s="37">
        <v>2</v>
      </c>
      <c r="C1219" s="38">
        <v>19</v>
      </c>
      <c r="D1219" s="39">
        <v>22</v>
      </c>
      <c r="E1219" s="17">
        <v>-0.6</v>
      </c>
      <c r="F1219" s="17">
        <v>0</v>
      </c>
      <c r="G1219" s="17">
        <v>0</v>
      </c>
      <c r="H1219" s="37">
        <f t="shared" si="330"/>
        <v>30.92</v>
      </c>
      <c r="I1219" s="37">
        <f>IF(H1219&lt;'Roof Calculator'!$G$8, 1, 0)</f>
        <v>1</v>
      </c>
      <c r="J1219" s="37">
        <f>IF(H1219&gt;='Roof Calculator'!$G$8, 1, 0)</f>
        <v>0</v>
      </c>
      <c r="K1219" s="37">
        <f t="shared" si="331"/>
        <v>30.92</v>
      </c>
      <c r="L1219" s="37">
        <f t="shared" si="332"/>
        <v>0</v>
      </c>
      <c r="M1219" s="37">
        <v>0</v>
      </c>
      <c r="N1219" s="37">
        <f t="shared" si="333"/>
        <v>0</v>
      </c>
      <c r="O1219" s="37">
        <v>0</v>
      </c>
      <c r="P1219" s="37">
        <v>0</v>
      </c>
      <c r="Q1219" s="21">
        <f t="shared" si="334"/>
        <v>39.790999999999997</v>
      </c>
      <c r="R1219" s="21">
        <f t="shared" si="343"/>
        <v>50.874999999999289</v>
      </c>
      <c r="S1219" s="21">
        <f t="shared" si="344"/>
        <v>-11.375694161369259</v>
      </c>
      <c r="T1219" s="21">
        <f t="shared" si="335"/>
        <v>86.147999999999996</v>
      </c>
      <c r="U1219" s="37">
        <f>VLOOKUP(Time_Zone, 'LSTM LookUp'!$B$5:$D$8, 3, FALSE)</f>
        <v>-75</v>
      </c>
      <c r="V1219" s="21">
        <f t="shared" si="345"/>
        <v>-14.294209243321914</v>
      </c>
      <c r="W1219" s="21">
        <f t="shared" si="336"/>
        <v>307.57444768916946</v>
      </c>
      <c r="X1219" s="21">
        <f t="shared" si="337"/>
        <v>0</v>
      </c>
      <c r="Y1219" s="21">
        <f t="shared" si="338"/>
        <v>0</v>
      </c>
      <c r="Z1219" s="21">
        <f t="shared" si="346"/>
        <v>0</v>
      </c>
      <c r="AA1219" s="21">
        <f t="shared" si="339"/>
        <v>0</v>
      </c>
      <c r="AB1219" s="21">
        <f t="shared" si="340"/>
        <v>0</v>
      </c>
      <c r="AC1219" s="21">
        <f t="shared" si="341"/>
        <v>0</v>
      </c>
      <c r="AD1219" s="21">
        <f t="shared" si="347"/>
        <v>0</v>
      </c>
      <c r="AE1219" s="21" t="str">
        <f t="shared" si="342"/>
        <v>2/19/22:00</v>
      </c>
    </row>
    <row r="1220" spans="2:31">
      <c r="B1220" s="37">
        <v>2</v>
      </c>
      <c r="C1220" s="38">
        <v>19</v>
      </c>
      <c r="D1220" s="39">
        <v>23</v>
      </c>
      <c r="E1220" s="17">
        <v>-0.6</v>
      </c>
      <c r="F1220" s="17">
        <v>0</v>
      </c>
      <c r="G1220" s="17">
        <v>0</v>
      </c>
      <c r="H1220" s="37">
        <f t="shared" si="330"/>
        <v>30.92</v>
      </c>
      <c r="I1220" s="37">
        <f>IF(H1220&lt;'Roof Calculator'!$G$8, 1, 0)</f>
        <v>1</v>
      </c>
      <c r="J1220" s="37">
        <f>IF(H1220&gt;='Roof Calculator'!$G$8, 1, 0)</f>
        <v>0</v>
      </c>
      <c r="K1220" s="37">
        <f t="shared" si="331"/>
        <v>30.92</v>
      </c>
      <c r="L1220" s="37">
        <f t="shared" si="332"/>
        <v>0</v>
      </c>
      <c r="M1220" s="37">
        <v>0</v>
      </c>
      <c r="N1220" s="37">
        <f t="shared" si="333"/>
        <v>0</v>
      </c>
      <c r="O1220" s="37">
        <v>0</v>
      </c>
      <c r="P1220" s="37">
        <v>0</v>
      </c>
      <c r="Q1220" s="21">
        <f t="shared" si="334"/>
        <v>39.790999999999997</v>
      </c>
      <c r="R1220" s="21">
        <f t="shared" si="343"/>
        <v>50.916666666665954</v>
      </c>
      <c r="S1220" s="21">
        <f t="shared" si="344"/>
        <v>-11.361203035550085</v>
      </c>
      <c r="T1220" s="21">
        <f t="shared" si="335"/>
        <v>86.147999999999996</v>
      </c>
      <c r="U1220" s="37">
        <f>VLOOKUP(Time_Zone, 'LSTM LookUp'!$B$5:$D$8, 3, FALSE)</f>
        <v>-75</v>
      </c>
      <c r="V1220" s="21">
        <f t="shared" si="345"/>
        <v>-14.290608295416359</v>
      </c>
      <c r="W1220" s="21">
        <f t="shared" si="336"/>
        <v>322.57534792614587</v>
      </c>
      <c r="X1220" s="21">
        <f t="shared" si="337"/>
        <v>0</v>
      </c>
      <c r="Y1220" s="21">
        <f t="shared" si="338"/>
        <v>0</v>
      </c>
      <c r="Z1220" s="21">
        <f t="shared" si="346"/>
        <v>0</v>
      </c>
      <c r="AA1220" s="21">
        <f t="shared" si="339"/>
        <v>0</v>
      </c>
      <c r="AB1220" s="21">
        <f t="shared" si="340"/>
        <v>0</v>
      </c>
      <c r="AC1220" s="21">
        <f t="shared" si="341"/>
        <v>0</v>
      </c>
      <c r="AD1220" s="21">
        <f t="shared" si="347"/>
        <v>0</v>
      </c>
      <c r="AE1220" s="21" t="str">
        <f t="shared" si="342"/>
        <v>2/19/23:00</v>
      </c>
    </row>
    <row r="1221" spans="2:31">
      <c r="B1221" s="37">
        <v>2</v>
      </c>
      <c r="C1221" s="38">
        <v>19</v>
      </c>
      <c r="D1221" s="39">
        <v>24</v>
      </c>
      <c r="E1221" s="17">
        <v>-0.6</v>
      </c>
      <c r="F1221" s="17">
        <v>0</v>
      </c>
      <c r="G1221" s="17">
        <v>0</v>
      </c>
      <c r="H1221" s="37">
        <f t="shared" si="330"/>
        <v>30.92</v>
      </c>
      <c r="I1221" s="37">
        <f>IF(H1221&lt;'Roof Calculator'!$G$8, 1, 0)</f>
        <v>1</v>
      </c>
      <c r="J1221" s="37">
        <f>IF(H1221&gt;='Roof Calculator'!$G$8, 1, 0)</f>
        <v>0</v>
      </c>
      <c r="K1221" s="37">
        <f t="shared" si="331"/>
        <v>30.92</v>
      </c>
      <c r="L1221" s="37">
        <f t="shared" si="332"/>
        <v>0</v>
      </c>
      <c r="M1221" s="37">
        <v>0</v>
      </c>
      <c r="N1221" s="37">
        <f t="shared" si="333"/>
        <v>0</v>
      </c>
      <c r="O1221" s="37">
        <v>0</v>
      </c>
      <c r="P1221" s="37">
        <v>0</v>
      </c>
      <c r="Q1221" s="21">
        <f t="shared" si="334"/>
        <v>39.790999999999997</v>
      </c>
      <c r="R1221" s="21">
        <f t="shared" si="343"/>
        <v>50.958333333332618</v>
      </c>
      <c r="S1221" s="21">
        <f t="shared" si="344"/>
        <v>-11.34670672370617</v>
      </c>
      <c r="T1221" s="21">
        <f t="shared" si="335"/>
        <v>86.147999999999996</v>
      </c>
      <c r="U1221" s="37">
        <f>VLOOKUP(Time_Zone, 'LSTM LookUp'!$B$5:$D$8, 3, FALSE)</f>
        <v>-75</v>
      </c>
      <c r="V1221" s="21">
        <f t="shared" si="345"/>
        <v>-14.28698689154343</v>
      </c>
      <c r="W1221" s="21">
        <f t="shared" si="336"/>
        <v>337.57625327711412</v>
      </c>
      <c r="X1221" s="21">
        <f t="shared" si="337"/>
        <v>0</v>
      </c>
      <c r="Y1221" s="21">
        <f t="shared" si="338"/>
        <v>0</v>
      </c>
      <c r="Z1221" s="21">
        <f t="shared" si="346"/>
        <v>0</v>
      </c>
      <c r="AA1221" s="21">
        <f t="shared" si="339"/>
        <v>0</v>
      </c>
      <c r="AB1221" s="21">
        <f t="shared" si="340"/>
        <v>0</v>
      </c>
      <c r="AC1221" s="21">
        <f t="shared" si="341"/>
        <v>0</v>
      </c>
      <c r="AD1221" s="21">
        <f t="shared" si="347"/>
        <v>0</v>
      </c>
      <c r="AE1221" s="21" t="str">
        <f t="shared" si="342"/>
        <v>2/19/24:00</v>
      </c>
    </row>
    <row r="1222" spans="2:31">
      <c r="B1222" s="37">
        <v>2</v>
      </c>
      <c r="C1222" s="38">
        <v>20</v>
      </c>
      <c r="D1222" s="39">
        <v>1</v>
      </c>
      <c r="E1222" s="17">
        <v>-0.6</v>
      </c>
      <c r="F1222" s="17">
        <v>0</v>
      </c>
      <c r="G1222" s="17">
        <v>0</v>
      </c>
      <c r="H1222" s="37">
        <f t="shared" si="330"/>
        <v>30.92</v>
      </c>
      <c r="I1222" s="37">
        <f>IF(H1222&lt;'Roof Calculator'!$G$8, 1, 0)</f>
        <v>1</v>
      </c>
      <c r="J1222" s="37">
        <f>IF(H1222&gt;='Roof Calculator'!$G$8, 1, 0)</f>
        <v>0</v>
      </c>
      <c r="K1222" s="37">
        <f t="shared" si="331"/>
        <v>30.92</v>
      </c>
      <c r="L1222" s="37">
        <f t="shared" si="332"/>
        <v>0</v>
      </c>
      <c r="M1222" s="37">
        <v>0</v>
      </c>
      <c r="N1222" s="37">
        <f t="shared" si="333"/>
        <v>0</v>
      </c>
      <c r="O1222" s="37">
        <v>0</v>
      </c>
      <c r="P1222" s="37">
        <v>0</v>
      </c>
      <c r="Q1222" s="21">
        <f t="shared" si="334"/>
        <v>39.790999999999997</v>
      </c>
      <c r="R1222" s="21">
        <f t="shared" si="343"/>
        <v>50.999999999999282</v>
      </c>
      <c r="S1222" s="21">
        <f t="shared" si="344"/>
        <v>-11.332205233157172</v>
      </c>
      <c r="T1222" s="21">
        <f t="shared" si="335"/>
        <v>86.147999999999996</v>
      </c>
      <c r="U1222" s="37">
        <f>VLOOKUP(Time_Zone, 'LSTM LookUp'!$B$5:$D$8, 3, FALSE)</f>
        <v>-75</v>
      </c>
      <c r="V1222" s="21">
        <f t="shared" si="345"/>
        <v>-14.283345044722251</v>
      </c>
      <c r="W1222" s="21">
        <f t="shared" si="336"/>
        <v>-7.4228362611805654</v>
      </c>
      <c r="X1222" s="21">
        <f t="shared" si="337"/>
        <v>0</v>
      </c>
      <c r="Y1222" s="21">
        <f t="shared" si="338"/>
        <v>0</v>
      </c>
      <c r="Z1222" s="21">
        <f t="shared" si="346"/>
        <v>0</v>
      </c>
      <c r="AA1222" s="21">
        <f t="shared" si="339"/>
        <v>0</v>
      </c>
      <c r="AB1222" s="21">
        <f t="shared" si="340"/>
        <v>0</v>
      </c>
      <c r="AC1222" s="21">
        <f t="shared" si="341"/>
        <v>0</v>
      </c>
      <c r="AD1222" s="21">
        <f t="shared" si="347"/>
        <v>0</v>
      </c>
      <c r="AE1222" s="21" t="str">
        <f t="shared" si="342"/>
        <v>2/20/1:00</v>
      </c>
    </row>
    <row r="1223" spans="2:31">
      <c r="B1223" s="37">
        <v>2</v>
      </c>
      <c r="C1223" s="38">
        <v>20</v>
      </c>
      <c r="D1223" s="39">
        <v>2</v>
      </c>
      <c r="E1223" s="17">
        <v>-0.6</v>
      </c>
      <c r="F1223" s="17">
        <v>0</v>
      </c>
      <c r="G1223" s="17">
        <v>0</v>
      </c>
      <c r="H1223" s="37">
        <f t="shared" si="330"/>
        <v>30.92</v>
      </c>
      <c r="I1223" s="37">
        <f>IF(H1223&lt;'Roof Calculator'!$G$8, 1, 0)</f>
        <v>1</v>
      </c>
      <c r="J1223" s="37">
        <f>IF(H1223&gt;='Roof Calculator'!$G$8, 1, 0)</f>
        <v>0</v>
      </c>
      <c r="K1223" s="37">
        <f t="shared" si="331"/>
        <v>30.92</v>
      </c>
      <c r="L1223" s="37">
        <f t="shared" si="332"/>
        <v>0</v>
      </c>
      <c r="M1223" s="37">
        <v>0</v>
      </c>
      <c r="N1223" s="37">
        <f t="shared" si="333"/>
        <v>0</v>
      </c>
      <c r="O1223" s="37">
        <v>0</v>
      </c>
      <c r="P1223" s="37">
        <v>0</v>
      </c>
      <c r="Q1223" s="21">
        <f t="shared" si="334"/>
        <v>39.790999999999997</v>
      </c>
      <c r="R1223" s="21">
        <f t="shared" si="343"/>
        <v>51.041666666665947</v>
      </c>
      <c r="S1223" s="21">
        <f t="shared" si="344"/>
        <v>-11.317698571222572</v>
      </c>
      <c r="T1223" s="21">
        <f t="shared" si="335"/>
        <v>86.147999999999996</v>
      </c>
      <c r="U1223" s="37">
        <f>VLOOKUP(Time_Zone, 'LSTM LookUp'!$B$5:$D$8, 3, FALSE)</f>
        <v>-75</v>
      </c>
      <c r="V1223" s="21">
        <f t="shared" si="345"/>
        <v>-14.279682768009396</v>
      </c>
      <c r="W1223" s="21">
        <f t="shared" si="336"/>
        <v>7.5780793079976672</v>
      </c>
      <c r="X1223" s="21">
        <f t="shared" si="337"/>
        <v>0</v>
      </c>
      <c r="Y1223" s="21">
        <f t="shared" si="338"/>
        <v>0</v>
      </c>
      <c r="Z1223" s="21">
        <f t="shared" si="346"/>
        <v>0</v>
      </c>
      <c r="AA1223" s="21">
        <f t="shared" si="339"/>
        <v>0</v>
      </c>
      <c r="AB1223" s="21">
        <f t="shared" si="340"/>
        <v>0</v>
      </c>
      <c r="AC1223" s="21">
        <f t="shared" si="341"/>
        <v>0</v>
      </c>
      <c r="AD1223" s="21">
        <f t="shared" si="347"/>
        <v>0</v>
      </c>
      <c r="AE1223" s="21" t="str">
        <f t="shared" si="342"/>
        <v>2/20/2:00</v>
      </c>
    </row>
    <row r="1224" spans="2:31">
      <c r="B1224" s="37">
        <v>2</v>
      </c>
      <c r="C1224" s="38">
        <v>20</v>
      </c>
      <c r="D1224" s="39">
        <v>3</v>
      </c>
      <c r="E1224" s="17">
        <v>-0.6</v>
      </c>
      <c r="F1224" s="17">
        <v>0</v>
      </c>
      <c r="G1224" s="17">
        <v>0</v>
      </c>
      <c r="H1224" s="37">
        <f t="shared" si="330"/>
        <v>30.92</v>
      </c>
      <c r="I1224" s="37">
        <f>IF(H1224&lt;'Roof Calculator'!$G$8, 1, 0)</f>
        <v>1</v>
      </c>
      <c r="J1224" s="37">
        <f>IF(H1224&gt;='Roof Calculator'!$G$8, 1, 0)</f>
        <v>0</v>
      </c>
      <c r="K1224" s="37">
        <f t="shared" si="331"/>
        <v>30.92</v>
      </c>
      <c r="L1224" s="37">
        <f t="shared" si="332"/>
        <v>0</v>
      </c>
      <c r="M1224" s="37">
        <v>0</v>
      </c>
      <c r="N1224" s="37">
        <f t="shared" si="333"/>
        <v>0</v>
      </c>
      <c r="O1224" s="37">
        <v>0</v>
      </c>
      <c r="P1224" s="37">
        <v>0</v>
      </c>
      <c r="Q1224" s="21">
        <f t="shared" si="334"/>
        <v>39.790999999999997</v>
      </c>
      <c r="R1224" s="21">
        <f t="shared" si="343"/>
        <v>51.083333333332611</v>
      </c>
      <c r="S1224" s="21">
        <f t="shared" si="344"/>
        <v>-11.30318674522163</v>
      </c>
      <c r="T1224" s="21">
        <f t="shared" si="335"/>
        <v>86.147999999999996</v>
      </c>
      <c r="U1224" s="37">
        <f>VLOOKUP(Time_Zone, 'LSTM LookUp'!$B$5:$D$8, 3, FALSE)</f>
        <v>-75</v>
      </c>
      <c r="V1224" s="21">
        <f t="shared" si="345"/>
        <v>-14.276000074498864</v>
      </c>
      <c r="W1224" s="21">
        <f t="shared" si="336"/>
        <v>22.578999981375283</v>
      </c>
      <c r="X1224" s="21">
        <f t="shared" si="337"/>
        <v>0</v>
      </c>
      <c r="Y1224" s="21">
        <f t="shared" si="338"/>
        <v>0</v>
      </c>
      <c r="Z1224" s="21">
        <f t="shared" si="346"/>
        <v>0</v>
      </c>
      <c r="AA1224" s="21">
        <f t="shared" si="339"/>
        <v>0</v>
      </c>
      <c r="AB1224" s="21">
        <f t="shared" si="340"/>
        <v>0</v>
      </c>
      <c r="AC1224" s="21">
        <f t="shared" si="341"/>
        <v>0</v>
      </c>
      <c r="AD1224" s="21">
        <f t="shared" si="347"/>
        <v>0</v>
      </c>
      <c r="AE1224" s="21" t="str">
        <f t="shared" si="342"/>
        <v>2/20/3:00</v>
      </c>
    </row>
    <row r="1225" spans="2:31">
      <c r="B1225" s="37">
        <v>2</v>
      </c>
      <c r="C1225" s="38">
        <v>20</v>
      </c>
      <c r="D1225" s="39">
        <v>4</v>
      </c>
      <c r="E1225" s="17">
        <v>-2.2000000000000002</v>
      </c>
      <c r="F1225" s="17">
        <v>0</v>
      </c>
      <c r="G1225" s="17">
        <v>0</v>
      </c>
      <c r="H1225" s="37">
        <f t="shared" si="330"/>
        <v>28.04</v>
      </c>
      <c r="I1225" s="37">
        <f>IF(H1225&lt;'Roof Calculator'!$G$8, 1, 0)</f>
        <v>1</v>
      </c>
      <c r="J1225" s="37">
        <f>IF(H1225&gt;='Roof Calculator'!$G$8, 1, 0)</f>
        <v>0</v>
      </c>
      <c r="K1225" s="37">
        <f t="shared" si="331"/>
        <v>28.04</v>
      </c>
      <c r="L1225" s="37">
        <f t="shared" si="332"/>
        <v>0</v>
      </c>
      <c r="M1225" s="37">
        <v>0</v>
      </c>
      <c r="N1225" s="37">
        <f t="shared" si="333"/>
        <v>0</v>
      </c>
      <c r="O1225" s="37">
        <v>0</v>
      </c>
      <c r="P1225" s="37">
        <v>0</v>
      </c>
      <c r="Q1225" s="21">
        <f t="shared" si="334"/>
        <v>39.790999999999997</v>
      </c>
      <c r="R1225" s="21">
        <f t="shared" si="343"/>
        <v>51.124999999999275</v>
      </c>
      <c r="S1225" s="21">
        <f t="shared" si="344"/>
        <v>-11.288669762473411</v>
      </c>
      <c r="T1225" s="21">
        <f t="shared" si="335"/>
        <v>86.147999999999996</v>
      </c>
      <c r="U1225" s="37">
        <f>VLOOKUP(Time_Zone, 'LSTM LookUp'!$B$5:$D$8, 3, FALSE)</f>
        <v>-75</v>
      </c>
      <c r="V1225" s="21">
        <f t="shared" si="345"/>
        <v>-14.27229697732206</v>
      </c>
      <c r="W1225" s="21">
        <f t="shared" si="336"/>
        <v>37.579925755669464</v>
      </c>
      <c r="X1225" s="21">
        <f t="shared" si="337"/>
        <v>0</v>
      </c>
      <c r="Y1225" s="21">
        <f t="shared" si="338"/>
        <v>0</v>
      </c>
      <c r="Z1225" s="21">
        <f t="shared" si="346"/>
        <v>0</v>
      </c>
      <c r="AA1225" s="21">
        <f t="shared" si="339"/>
        <v>0</v>
      </c>
      <c r="AB1225" s="21">
        <f t="shared" si="340"/>
        <v>0</v>
      </c>
      <c r="AC1225" s="21">
        <f t="shared" si="341"/>
        <v>0</v>
      </c>
      <c r="AD1225" s="21">
        <f t="shared" si="347"/>
        <v>0</v>
      </c>
      <c r="AE1225" s="21" t="str">
        <f t="shared" si="342"/>
        <v>2/20/4:00</v>
      </c>
    </row>
    <row r="1226" spans="2:31">
      <c r="B1226" s="37">
        <v>2</v>
      </c>
      <c r="C1226" s="38">
        <v>20</v>
      </c>
      <c r="D1226" s="39">
        <v>5</v>
      </c>
      <c r="E1226" s="17">
        <v>-1.7</v>
      </c>
      <c r="F1226" s="17">
        <v>0</v>
      </c>
      <c r="G1226" s="17">
        <v>0</v>
      </c>
      <c r="H1226" s="37">
        <f t="shared" si="330"/>
        <v>28.94</v>
      </c>
      <c r="I1226" s="37">
        <f>IF(H1226&lt;'Roof Calculator'!$G$8, 1, 0)</f>
        <v>1</v>
      </c>
      <c r="J1226" s="37">
        <f>IF(H1226&gt;='Roof Calculator'!$G$8, 1, 0)</f>
        <v>0</v>
      </c>
      <c r="K1226" s="37">
        <f t="shared" si="331"/>
        <v>28.94</v>
      </c>
      <c r="L1226" s="37">
        <f t="shared" si="332"/>
        <v>0</v>
      </c>
      <c r="M1226" s="37">
        <v>0</v>
      </c>
      <c r="N1226" s="37">
        <f t="shared" si="333"/>
        <v>0</v>
      </c>
      <c r="O1226" s="37">
        <v>0</v>
      </c>
      <c r="P1226" s="37">
        <v>0</v>
      </c>
      <c r="Q1226" s="21">
        <f t="shared" si="334"/>
        <v>39.790999999999997</v>
      </c>
      <c r="R1226" s="21">
        <f t="shared" si="343"/>
        <v>51.16666666666594</v>
      </c>
      <c r="S1226" s="21">
        <f t="shared" si="344"/>
        <v>-11.274147630296772</v>
      </c>
      <c r="T1226" s="21">
        <f t="shared" si="335"/>
        <v>86.147999999999996</v>
      </c>
      <c r="U1226" s="37">
        <f>VLOOKUP(Time_Zone, 'LSTM LookUp'!$B$5:$D$8, 3, FALSE)</f>
        <v>-75</v>
      </c>
      <c r="V1226" s="21">
        <f t="shared" si="345"/>
        <v>-14.268573489647764</v>
      </c>
      <c r="W1226" s="21">
        <f t="shared" si="336"/>
        <v>52.580856627588055</v>
      </c>
      <c r="X1226" s="21">
        <f t="shared" si="337"/>
        <v>0</v>
      </c>
      <c r="Y1226" s="21">
        <f t="shared" si="338"/>
        <v>0</v>
      </c>
      <c r="Z1226" s="21">
        <f t="shared" si="346"/>
        <v>0</v>
      </c>
      <c r="AA1226" s="21">
        <f t="shared" si="339"/>
        <v>0</v>
      </c>
      <c r="AB1226" s="21">
        <f t="shared" si="340"/>
        <v>0</v>
      </c>
      <c r="AC1226" s="21">
        <f t="shared" si="341"/>
        <v>0</v>
      </c>
      <c r="AD1226" s="21">
        <f t="shared" si="347"/>
        <v>0</v>
      </c>
      <c r="AE1226" s="21" t="str">
        <f t="shared" si="342"/>
        <v>2/20/5:00</v>
      </c>
    </row>
    <row r="1227" spans="2:31">
      <c r="B1227" s="37">
        <v>2</v>
      </c>
      <c r="C1227" s="38">
        <v>20</v>
      </c>
      <c r="D1227" s="39">
        <v>6</v>
      </c>
      <c r="E1227" s="17">
        <v>-2.8</v>
      </c>
      <c r="F1227" s="17">
        <v>0</v>
      </c>
      <c r="G1227" s="17">
        <v>0</v>
      </c>
      <c r="H1227" s="37">
        <f t="shared" si="330"/>
        <v>26.96</v>
      </c>
      <c r="I1227" s="37">
        <f>IF(H1227&lt;'Roof Calculator'!$G$8, 1, 0)</f>
        <v>1</v>
      </c>
      <c r="J1227" s="37">
        <f>IF(H1227&gt;='Roof Calculator'!$G$8, 1, 0)</f>
        <v>0</v>
      </c>
      <c r="K1227" s="37">
        <f t="shared" si="331"/>
        <v>26.96</v>
      </c>
      <c r="L1227" s="37">
        <f t="shared" si="332"/>
        <v>0</v>
      </c>
      <c r="M1227" s="37">
        <v>0</v>
      </c>
      <c r="N1227" s="37">
        <f t="shared" si="333"/>
        <v>0</v>
      </c>
      <c r="O1227" s="37">
        <v>0</v>
      </c>
      <c r="P1227" s="37">
        <v>0</v>
      </c>
      <c r="Q1227" s="21">
        <f t="shared" si="334"/>
        <v>39.790999999999997</v>
      </c>
      <c r="R1227" s="21">
        <f t="shared" si="343"/>
        <v>51.208333333332604</v>
      </c>
      <c r="S1227" s="21">
        <f t="shared" si="344"/>
        <v>-11.259620356010373</v>
      </c>
      <c r="T1227" s="21">
        <f t="shared" si="335"/>
        <v>86.147999999999996</v>
      </c>
      <c r="U1227" s="37">
        <f>VLOOKUP(Time_Zone, 'LSTM LookUp'!$B$5:$D$8, 3, FALSE)</f>
        <v>-75</v>
      </c>
      <c r="V1227" s="21">
        <f t="shared" si="345"/>
        <v>-14.26482962468209</v>
      </c>
      <c r="W1227" s="21">
        <f t="shared" si="336"/>
        <v>67.581792593829476</v>
      </c>
      <c r="X1227" s="21">
        <f t="shared" si="337"/>
        <v>0</v>
      </c>
      <c r="Y1227" s="21">
        <f t="shared" si="338"/>
        <v>0</v>
      </c>
      <c r="Z1227" s="21">
        <f t="shared" si="346"/>
        <v>0</v>
      </c>
      <c r="AA1227" s="21">
        <f t="shared" si="339"/>
        <v>0</v>
      </c>
      <c r="AB1227" s="21">
        <f t="shared" si="340"/>
        <v>0</v>
      </c>
      <c r="AC1227" s="21">
        <f t="shared" si="341"/>
        <v>0</v>
      </c>
      <c r="AD1227" s="21">
        <f t="shared" si="347"/>
        <v>0</v>
      </c>
      <c r="AE1227" s="21" t="str">
        <f t="shared" si="342"/>
        <v>2/20/6:00</v>
      </c>
    </row>
    <row r="1228" spans="2:31">
      <c r="B1228" s="37">
        <v>2</v>
      </c>
      <c r="C1228" s="38">
        <v>20</v>
      </c>
      <c r="D1228" s="39">
        <v>7</v>
      </c>
      <c r="E1228" s="17">
        <v>-2.2000000000000002</v>
      </c>
      <c r="F1228" s="17">
        <v>0</v>
      </c>
      <c r="G1228" s="17">
        <v>0</v>
      </c>
      <c r="H1228" s="37">
        <f t="shared" si="330"/>
        <v>28.04</v>
      </c>
      <c r="I1228" s="37">
        <f>IF(H1228&lt;'Roof Calculator'!$G$8, 1, 0)</f>
        <v>1</v>
      </c>
      <c r="J1228" s="37">
        <f>IF(H1228&gt;='Roof Calculator'!$G$8, 1, 0)</f>
        <v>0</v>
      </c>
      <c r="K1228" s="37">
        <f t="shared" si="331"/>
        <v>28.04</v>
      </c>
      <c r="L1228" s="37">
        <f t="shared" si="332"/>
        <v>0</v>
      </c>
      <c r="M1228" s="37">
        <v>0</v>
      </c>
      <c r="N1228" s="37">
        <f t="shared" si="333"/>
        <v>0</v>
      </c>
      <c r="O1228" s="37">
        <v>0</v>
      </c>
      <c r="P1228" s="37">
        <v>0</v>
      </c>
      <c r="Q1228" s="21">
        <f t="shared" si="334"/>
        <v>39.790999999999997</v>
      </c>
      <c r="R1228" s="21">
        <f t="shared" si="343"/>
        <v>51.249999999999268</v>
      </c>
      <c r="S1228" s="21">
        <f t="shared" si="344"/>
        <v>-11.245087946932642</v>
      </c>
      <c r="T1228" s="21">
        <f t="shared" si="335"/>
        <v>86.147999999999996</v>
      </c>
      <c r="U1228" s="37">
        <f>VLOOKUP(Time_Zone, 'LSTM LookUp'!$B$5:$D$8, 3, FALSE)</f>
        <v>-75</v>
      </c>
      <c r="V1228" s="21">
        <f t="shared" si="345"/>
        <v>-14.261065395668462</v>
      </c>
      <c r="W1228" s="21">
        <f t="shared" si="336"/>
        <v>82.582733651082876</v>
      </c>
      <c r="X1228" s="21">
        <f t="shared" si="337"/>
        <v>0</v>
      </c>
      <c r="Y1228" s="21">
        <f t="shared" si="338"/>
        <v>0</v>
      </c>
      <c r="Z1228" s="21">
        <f t="shared" si="346"/>
        <v>0</v>
      </c>
      <c r="AA1228" s="21">
        <f t="shared" si="339"/>
        <v>0</v>
      </c>
      <c r="AB1228" s="21">
        <f t="shared" si="340"/>
        <v>0</v>
      </c>
      <c r="AC1228" s="21">
        <f t="shared" si="341"/>
        <v>0</v>
      </c>
      <c r="AD1228" s="21">
        <f t="shared" si="347"/>
        <v>0</v>
      </c>
      <c r="AE1228" s="21" t="str">
        <f t="shared" si="342"/>
        <v>2/20/7:00</v>
      </c>
    </row>
    <row r="1229" spans="2:31">
      <c r="B1229" s="37">
        <v>2</v>
      </c>
      <c r="C1229" s="38">
        <v>20</v>
      </c>
      <c r="D1229" s="39">
        <v>8</v>
      </c>
      <c r="E1229" s="17">
        <v>-2.8</v>
      </c>
      <c r="F1229" s="17">
        <v>7</v>
      </c>
      <c r="G1229" s="17">
        <v>3</v>
      </c>
      <c r="H1229" s="37">
        <f t="shared" si="330"/>
        <v>26.96</v>
      </c>
      <c r="I1229" s="37">
        <f>IF(H1229&lt;'Roof Calculator'!$G$8, 1, 0)</f>
        <v>1</v>
      </c>
      <c r="J1229" s="37">
        <f>IF(H1229&gt;='Roof Calculator'!$G$8, 1, 0)</f>
        <v>0</v>
      </c>
      <c r="K1229" s="37">
        <f t="shared" si="331"/>
        <v>26.96</v>
      </c>
      <c r="L1229" s="37">
        <f t="shared" si="332"/>
        <v>0</v>
      </c>
      <c r="M1229" s="37">
        <v>0</v>
      </c>
      <c r="N1229" s="37">
        <f t="shared" si="333"/>
        <v>7</v>
      </c>
      <c r="O1229" s="37">
        <v>0</v>
      </c>
      <c r="P1229" s="37">
        <v>0</v>
      </c>
      <c r="Q1229" s="21">
        <f t="shared" si="334"/>
        <v>39.790999999999997</v>
      </c>
      <c r="R1229" s="21">
        <f t="shared" si="343"/>
        <v>51.291666666665932</v>
      </c>
      <c r="S1229" s="21">
        <f t="shared" si="344"/>
        <v>-11.230550410381815</v>
      </c>
      <c r="T1229" s="21">
        <f t="shared" si="335"/>
        <v>86.147999999999996</v>
      </c>
      <c r="U1229" s="37">
        <f>VLOOKUP(Time_Zone, 'LSTM LookUp'!$B$5:$D$8, 3, FALSE)</f>
        <v>-75</v>
      </c>
      <c r="V1229" s="21">
        <f t="shared" si="345"/>
        <v>-14.257280815887592</v>
      </c>
      <c r="W1229" s="21">
        <f t="shared" si="336"/>
        <v>97.583679796028093</v>
      </c>
      <c r="X1229" s="21">
        <f t="shared" si="337"/>
        <v>-0.67232262002657661</v>
      </c>
      <c r="Y1229" s="21">
        <f t="shared" si="338"/>
        <v>6.3276773799734229</v>
      </c>
      <c r="Z1229" s="21">
        <f t="shared" si="346"/>
        <v>2.0057632126039873</v>
      </c>
      <c r="AA1229" s="21">
        <f t="shared" si="339"/>
        <v>2.0057632126039873</v>
      </c>
      <c r="AB1229" s="21">
        <f t="shared" si="340"/>
        <v>0</v>
      </c>
      <c r="AC1229" s="21">
        <f t="shared" si="341"/>
        <v>0</v>
      </c>
      <c r="AD1229" s="21">
        <f t="shared" si="347"/>
        <v>0</v>
      </c>
      <c r="AE1229" s="21" t="str">
        <f t="shared" si="342"/>
        <v>2/20/8:00</v>
      </c>
    </row>
    <row r="1230" spans="2:31">
      <c r="B1230" s="37">
        <v>2</v>
      </c>
      <c r="C1230" s="38">
        <v>20</v>
      </c>
      <c r="D1230" s="39">
        <v>9</v>
      </c>
      <c r="E1230" s="17">
        <v>-1.1000000000000001</v>
      </c>
      <c r="F1230" s="17">
        <v>59</v>
      </c>
      <c r="G1230" s="17">
        <v>212</v>
      </c>
      <c r="H1230" s="37">
        <f t="shared" si="330"/>
        <v>30.02</v>
      </c>
      <c r="I1230" s="37">
        <f>IF(H1230&lt;'Roof Calculator'!$G$8, 1, 0)</f>
        <v>1</v>
      </c>
      <c r="J1230" s="37">
        <f>IF(H1230&gt;='Roof Calculator'!$G$8, 1, 0)</f>
        <v>0</v>
      </c>
      <c r="K1230" s="37">
        <f t="shared" si="331"/>
        <v>30.02</v>
      </c>
      <c r="L1230" s="37">
        <f t="shared" si="332"/>
        <v>0</v>
      </c>
      <c r="M1230" s="37">
        <v>0</v>
      </c>
      <c r="N1230" s="37">
        <f t="shared" si="333"/>
        <v>59</v>
      </c>
      <c r="O1230" s="37">
        <v>0</v>
      </c>
      <c r="P1230" s="37">
        <v>0</v>
      </c>
      <c r="Q1230" s="21">
        <f t="shared" si="334"/>
        <v>39.790999999999997</v>
      </c>
      <c r="R1230" s="21">
        <f t="shared" si="343"/>
        <v>51.333333333332597</v>
      </c>
      <c r="S1230" s="21">
        <f t="shared" si="344"/>
        <v>-11.216007753675902</v>
      </c>
      <c r="T1230" s="21">
        <f t="shared" si="335"/>
        <v>86.147999999999996</v>
      </c>
      <c r="U1230" s="37">
        <f>VLOOKUP(Time_Zone, 'LSTM LookUp'!$B$5:$D$8, 3, FALSE)</f>
        <v>-75</v>
      </c>
      <c r="V1230" s="21">
        <f t="shared" si="345"/>
        <v>-14.253475898657435</v>
      </c>
      <c r="W1230" s="21">
        <f t="shared" si="336"/>
        <v>112.58463102533563</v>
      </c>
      <c r="X1230" s="21">
        <f t="shared" si="337"/>
        <v>-87.755972706629521</v>
      </c>
      <c r="Y1230" s="21">
        <f t="shared" si="338"/>
        <v>-28.755972706629521</v>
      </c>
      <c r="Z1230" s="21">
        <f t="shared" si="346"/>
        <v>-9.1151411069323611</v>
      </c>
      <c r="AA1230" s="21">
        <f t="shared" si="339"/>
        <v>-9.1151411069323611</v>
      </c>
      <c r="AB1230" s="21">
        <f t="shared" si="340"/>
        <v>0</v>
      </c>
      <c r="AC1230" s="21">
        <f t="shared" si="341"/>
        <v>0</v>
      </c>
      <c r="AD1230" s="21">
        <f t="shared" si="347"/>
        <v>0</v>
      </c>
      <c r="AE1230" s="21" t="str">
        <f t="shared" si="342"/>
        <v>2/20/9:00</v>
      </c>
    </row>
    <row r="1231" spans="2:31">
      <c r="B1231" s="37">
        <v>2</v>
      </c>
      <c r="C1231" s="38">
        <v>20</v>
      </c>
      <c r="D1231" s="39">
        <v>10</v>
      </c>
      <c r="E1231" s="17">
        <v>1.1000000000000001</v>
      </c>
      <c r="F1231" s="17">
        <v>102</v>
      </c>
      <c r="G1231" s="17">
        <v>512</v>
      </c>
      <c r="H1231" s="37">
        <f t="shared" si="330"/>
        <v>33.979999999999997</v>
      </c>
      <c r="I1231" s="37">
        <f>IF(H1231&lt;'Roof Calculator'!$G$8, 1, 0)</f>
        <v>1</v>
      </c>
      <c r="J1231" s="37">
        <f>IF(H1231&gt;='Roof Calculator'!$G$8, 1, 0)</f>
        <v>0</v>
      </c>
      <c r="K1231" s="37">
        <f t="shared" si="331"/>
        <v>33.979999999999997</v>
      </c>
      <c r="L1231" s="37">
        <f t="shared" si="332"/>
        <v>0</v>
      </c>
      <c r="M1231" s="37">
        <v>0</v>
      </c>
      <c r="N1231" s="37">
        <f t="shared" si="333"/>
        <v>102</v>
      </c>
      <c r="O1231" s="37">
        <v>0</v>
      </c>
      <c r="P1231" s="37">
        <v>0</v>
      </c>
      <c r="Q1231" s="21">
        <f t="shared" si="334"/>
        <v>39.790999999999997</v>
      </c>
      <c r="R1231" s="21">
        <f t="shared" si="343"/>
        <v>51.374999999999261</v>
      </c>
      <c r="S1231" s="21">
        <f t="shared" si="344"/>
        <v>-11.201459984132702</v>
      </c>
      <c r="T1231" s="21">
        <f t="shared" si="335"/>
        <v>86.147999999999996</v>
      </c>
      <c r="U1231" s="37">
        <f>VLOOKUP(Time_Zone, 'LSTM LookUp'!$B$5:$D$8, 3, FALSE)</f>
        <v>-75</v>
      </c>
      <c r="V1231" s="21">
        <f t="shared" si="345"/>
        <v>-14.24965065733317</v>
      </c>
      <c r="W1231" s="21">
        <f t="shared" si="336"/>
        <v>127.58558733566672</v>
      </c>
      <c r="X1231" s="21">
        <f t="shared" si="337"/>
        <v>-299.04301872167628</v>
      </c>
      <c r="Y1231" s="21">
        <f t="shared" si="338"/>
        <v>-197.04301872167628</v>
      </c>
      <c r="Z1231" s="21">
        <f t="shared" si="346"/>
        <v>-62.459195455068702</v>
      </c>
      <c r="AA1231" s="21">
        <f t="shared" si="339"/>
        <v>-62.459195455068702</v>
      </c>
      <c r="AB1231" s="21">
        <f t="shared" si="340"/>
        <v>0</v>
      </c>
      <c r="AC1231" s="21">
        <f t="shared" si="341"/>
        <v>0</v>
      </c>
      <c r="AD1231" s="21">
        <f t="shared" si="347"/>
        <v>0</v>
      </c>
      <c r="AE1231" s="21" t="str">
        <f t="shared" si="342"/>
        <v>2/20/10:00</v>
      </c>
    </row>
    <row r="1232" spans="2:31">
      <c r="B1232" s="37">
        <v>2</v>
      </c>
      <c r="C1232" s="38">
        <v>20</v>
      </c>
      <c r="D1232" s="39">
        <v>11</v>
      </c>
      <c r="E1232" s="17">
        <v>2.8</v>
      </c>
      <c r="F1232" s="17">
        <v>149</v>
      </c>
      <c r="G1232" s="17">
        <v>633</v>
      </c>
      <c r="H1232" s="37">
        <f t="shared" si="330"/>
        <v>37.04</v>
      </c>
      <c r="I1232" s="37">
        <f>IF(H1232&lt;'Roof Calculator'!$G$8, 1, 0)</f>
        <v>1</v>
      </c>
      <c r="J1232" s="37">
        <f>IF(H1232&gt;='Roof Calculator'!$G$8, 1, 0)</f>
        <v>0</v>
      </c>
      <c r="K1232" s="37">
        <f t="shared" si="331"/>
        <v>37.04</v>
      </c>
      <c r="L1232" s="37">
        <f t="shared" si="332"/>
        <v>0</v>
      </c>
      <c r="M1232" s="37">
        <v>0</v>
      </c>
      <c r="N1232" s="37">
        <f t="shared" si="333"/>
        <v>149</v>
      </c>
      <c r="O1232" s="37">
        <v>0</v>
      </c>
      <c r="P1232" s="37">
        <v>0</v>
      </c>
      <c r="Q1232" s="21">
        <f t="shared" si="334"/>
        <v>39.790999999999997</v>
      </c>
      <c r="R1232" s="21">
        <f t="shared" si="343"/>
        <v>51.416666666665925</v>
      </c>
      <c r="S1232" s="21">
        <f t="shared" si="344"/>
        <v>-11.186907109069791</v>
      </c>
      <c r="T1232" s="21">
        <f t="shared" si="335"/>
        <v>86.147999999999996</v>
      </c>
      <c r="U1232" s="37">
        <f>VLOOKUP(Time_Zone, 'LSTM LookUp'!$B$5:$D$8, 3, FALSE)</f>
        <v>-75</v>
      </c>
      <c r="V1232" s="21">
        <f t="shared" si="345"/>
        <v>-14.245805105307165</v>
      </c>
      <c r="W1232" s="21">
        <f t="shared" si="336"/>
        <v>142.58654872367319</v>
      </c>
      <c r="X1232" s="21">
        <f t="shared" si="337"/>
        <v>-457.57938558298804</v>
      </c>
      <c r="Y1232" s="21">
        <f t="shared" si="338"/>
        <v>-308.57938558298804</v>
      </c>
      <c r="Z1232" s="21">
        <f t="shared" si="346"/>
        <v>-97.814275697617546</v>
      </c>
      <c r="AA1232" s="21">
        <f t="shared" si="339"/>
        <v>-97.814275697617546</v>
      </c>
      <c r="AB1232" s="21">
        <f t="shared" si="340"/>
        <v>0</v>
      </c>
      <c r="AC1232" s="21">
        <f t="shared" si="341"/>
        <v>0</v>
      </c>
      <c r="AD1232" s="21">
        <f t="shared" si="347"/>
        <v>0</v>
      </c>
      <c r="AE1232" s="21" t="str">
        <f t="shared" si="342"/>
        <v>2/20/11:00</v>
      </c>
    </row>
    <row r="1233" spans="2:31">
      <c r="B1233" s="37">
        <v>2</v>
      </c>
      <c r="C1233" s="38">
        <v>20</v>
      </c>
      <c r="D1233" s="39">
        <v>12</v>
      </c>
      <c r="E1233" s="17">
        <v>4.4000000000000004</v>
      </c>
      <c r="F1233" s="17">
        <v>218</v>
      </c>
      <c r="G1233" s="17">
        <v>624</v>
      </c>
      <c r="H1233" s="37">
        <f t="shared" si="330"/>
        <v>39.92</v>
      </c>
      <c r="I1233" s="37">
        <f>IF(H1233&lt;'Roof Calculator'!$G$8, 1, 0)</f>
        <v>1</v>
      </c>
      <c r="J1233" s="37">
        <f>IF(H1233&gt;='Roof Calculator'!$G$8, 1, 0)</f>
        <v>0</v>
      </c>
      <c r="K1233" s="37">
        <f t="shared" si="331"/>
        <v>39.92</v>
      </c>
      <c r="L1233" s="37">
        <f t="shared" si="332"/>
        <v>0</v>
      </c>
      <c r="M1233" s="37">
        <v>0</v>
      </c>
      <c r="N1233" s="37">
        <f t="shared" si="333"/>
        <v>218</v>
      </c>
      <c r="O1233" s="37">
        <v>0</v>
      </c>
      <c r="P1233" s="37">
        <v>0</v>
      </c>
      <c r="Q1233" s="21">
        <f t="shared" si="334"/>
        <v>39.790999999999997</v>
      </c>
      <c r="R1233" s="21">
        <f t="shared" si="343"/>
        <v>51.45833333333259</v>
      </c>
      <c r="S1233" s="21">
        <f t="shared" si="344"/>
        <v>-11.172349135804518</v>
      </c>
      <c r="T1233" s="21">
        <f t="shared" si="335"/>
        <v>86.147999999999996</v>
      </c>
      <c r="U1233" s="37">
        <f>VLOOKUP(Time_Zone, 'LSTM LookUp'!$B$5:$D$8, 3, FALSE)</f>
        <v>-75</v>
      </c>
      <c r="V1233" s="21">
        <f t="shared" si="345"/>
        <v>-14.241939256008946</v>
      </c>
      <c r="W1233" s="21">
        <f t="shared" si="336"/>
        <v>157.58751518599777</v>
      </c>
      <c r="X1233" s="21">
        <f t="shared" si="337"/>
        <v>-512.232624739063</v>
      </c>
      <c r="Y1233" s="21">
        <f t="shared" si="338"/>
        <v>-294.232624739063</v>
      </c>
      <c r="Z1233" s="21">
        <f t="shared" si="346"/>
        <v>-93.266603085254829</v>
      </c>
      <c r="AA1233" s="21">
        <f t="shared" si="339"/>
        <v>-93.266603085254829</v>
      </c>
      <c r="AB1233" s="21">
        <f t="shared" si="340"/>
        <v>0</v>
      </c>
      <c r="AC1233" s="21">
        <f t="shared" si="341"/>
        <v>0</v>
      </c>
      <c r="AD1233" s="21">
        <f t="shared" si="347"/>
        <v>0</v>
      </c>
      <c r="AE1233" s="21" t="str">
        <f t="shared" si="342"/>
        <v>2/20/12:00</v>
      </c>
    </row>
    <row r="1234" spans="2:31">
      <c r="B1234" s="37">
        <v>2</v>
      </c>
      <c r="C1234" s="38">
        <v>20</v>
      </c>
      <c r="D1234" s="39">
        <v>13</v>
      </c>
      <c r="E1234" s="17">
        <v>5.6</v>
      </c>
      <c r="F1234" s="17">
        <v>183</v>
      </c>
      <c r="G1234" s="17">
        <v>662</v>
      </c>
      <c r="H1234" s="37">
        <f t="shared" si="330"/>
        <v>42.08</v>
      </c>
      <c r="I1234" s="37">
        <f>IF(H1234&lt;'Roof Calculator'!$G$8, 1, 0)</f>
        <v>1</v>
      </c>
      <c r="J1234" s="37">
        <f>IF(H1234&gt;='Roof Calculator'!$G$8, 1, 0)</f>
        <v>0</v>
      </c>
      <c r="K1234" s="37">
        <f t="shared" si="331"/>
        <v>42.08</v>
      </c>
      <c r="L1234" s="37">
        <f t="shared" si="332"/>
        <v>0</v>
      </c>
      <c r="M1234" s="37">
        <v>0</v>
      </c>
      <c r="N1234" s="37">
        <f t="shared" si="333"/>
        <v>183</v>
      </c>
      <c r="O1234" s="37">
        <v>0</v>
      </c>
      <c r="P1234" s="37">
        <v>0</v>
      </c>
      <c r="Q1234" s="21">
        <f t="shared" si="334"/>
        <v>39.790999999999997</v>
      </c>
      <c r="R1234" s="21">
        <f t="shared" si="343"/>
        <v>51.499999999999254</v>
      </c>
      <c r="S1234" s="21">
        <f t="shared" si="344"/>
        <v>-11.157786071654021</v>
      </c>
      <c r="T1234" s="21">
        <f t="shared" si="335"/>
        <v>86.147999999999996</v>
      </c>
      <c r="U1234" s="37">
        <f>VLOOKUP(Time_Zone, 'LSTM LookUp'!$B$5:$D$8, 3, FALSE)</f>
        <v>-75</v>
      </c>
      <c r="V1234" s="21">
        <f t="shared" si="345"/>
        <v>-14.238053122905171</v>
      </c>
      <c r="W1234" s="21">
        <f t="shared" si="336"/>
        <v>172.58848671927367</v>
      </c>
      <c r="X1234" s="21">
        <f t="shared" si="337"/>
        <v>-576.87145402543763</v>
      </c>
      <c r="Y1234" s="21">
        <f t="shared" si="338"/>
        <v>-393.87145402543763</v>
      </c>
      <c r="Z1234" s="21">
        <f t="shared" si="346"/>
        <v>-124.85037171449213</v>
      </c>
      <c r="AA1234" s="21">
        <f t="shared" si="339"/>
        <v>-124.85037171449213</v>
      </c>
      <c r="AB1234" s="21">
        <f t="shared" si="340"/>
        <v>0</v>
      </c>
      <c r="AC1234" s="21">
        <f t="shared" si="341"/>
        <v>0</v>
      </c>
      <c r="AD1234" s="21">
        <f t="shared" si="347"/>
        <v>0</v>
      </c>
      <c r="AE1234" s="21" t="str">
        <f t="shared" si="342"/>
        <v>2/20/13:00</v>
      </c>
    </row>
    <row r="1235" spans="2:31">
      <c r="B1235" s="37">
        <v>2</v>
      </c>
      <c r="C1235" s="38">
        <v>20</v>
      </c>
      <c r="D1235" s="39">
        <v>14</v>
      </c>
      <c r="E1235" s="17">
        <v>6.7</v>
      </c>
      <c r="F1235" s="17">
        <v>176</v>
      </c>
      <c r="G1235" s="17">
        <v>737</v>
      </c>
      <c r="H1235" s="37">
        <f t="shared" si="330"/>
        <v>44.06</v>
      </c>
      <c r="I1235" s="37">
        <f>IF(H1235&lt;'Roof Calculator'!$G$8, 1, 0)</f>
        <v>1</v>
      </c>
      <c r="J1235" s="37">
        <f>IF(H1235&gt;='Roof Calculator'!$G$8, 1, 0)</f>
        <v>0</v>
      </c>
      <c r="K1235" s="37">
        <f t="shared" si="331"/>
        <v>44.06</v>
      </c>
      <c r="L1235" s="37">
        <f t="shared" si="332"/>
        <v>0</v>
      </c>
      <c r="M1235" s="37">
        <v>0</v>
      </c>
      <c r="N1235" s="37">
        <f t="shared" si="333"/>
        <v>176</v>
      </c>
      <c r="O1235" s="37">
        <v>0</v>
      </c>
      <c r="P1235" s="37">
        <v>0</v>
      </c>
      <c r="Q1235" s="21">
        <f t="shared" si="334"/>
        <v>39.790999999999997</v>
      </c>
      <c r="R1235" s="21">
        <f t="shared" si="343"/>
        <v>51.541666666665918</v>
      </c>
      <c r="S1235" s="21">
        <f t="shared" si="344"/>
        <v>-11.143217923935207</v>
      </c>
      <c r="T1235" s="21">
        <f t="shared" si="335"/>
        <v>86.147999999999996</v>
      </c>
      <c r="U1235" s="37">
        <f>VLOOKUP(Time_Zone, 'LSTM LookUp'!$B$5:$D$8, 3, FALSE)</f>
        <v>-75</v>
      </c>
      <c r="V1235" s="21">
        <f t="shared" si="345"/>
        <v>-14.234146719499597</v>
      </c>
      <c r="W1235" s="21">
        <f t="shared" si="336"/>
        <v>187.58946332012511</v>
      </c>
      <c r="X1235" s="21">
        <f t="shared" si="337"/>
        <v>-641.91167131246266</v>
      </c>
      <c r="Y1235" s="21">
        <f t="shared" si="338"/>
        <v>-465.91167131246266</v>
      </c>
      <c r="Z1235" s="21">
        <f t="shared" si="346"/>
        <v>-147.68586236697536</v>
      </c>
      <c r="AA1235" s="21">
        <f t="shared" si="339"/>
        <v>-147.68586236697536</v>
      </c>
      <c r="AB1235" s="21">
        <f t="shared" si="340"/>
        <v>0</v>
      </c>
      <c r="AC1235" s="21">
        <f t="shared" si="341"/>
        <v>0</v>
      </c>
      <c r="AD1235" s="21">
        <f t="shared" si="347"/>
        <v>0</v>
      </c>
      <c r="AE1235" s="21" t="str">
        <f t="shared" si="342"/>
        <v>2/20/14:00</v>
      </c>
    </row>
    <row r="1236" spans="2:31">
      <c r="B1236" s="37">
        <v>2</v>
      </c>
      <c r="C1236" s="38">
        <v>20</v>
      </c>
      <c r="D1236" s="39">
        <v>15</v>
      </c>
      <c r="E1236" s="17">
        <v>6.7</v>
      </c>
      <c r="F1236" s="17">
        <v>158</v>
      </c>
      <c r="G1236" s="17">
        <v>705</v>
      </c>
      <c r="H1236" s="37">
        <f t="shared" si="330"/>
        <v>44.06</v>
      </c>
      <c r="I1236" s="37">
        <f>IF(H1236&lt;'Roof Calculator'!$G$8, 1, 0)</f>
        <v>1</v>
      </c>
      <c r="J1236" s="37">
        <f>IF(H1236&gt;='Roof Calculator'!$G$8, 1, 0)</f>
        <v>0</v>
      </c>
      <c r="K1236" s="37">
        <f t="shared" si="331"/>
        <v>44.06</v>
      </c>
      <c r="L1236" s="37">
        <f t="shared" si="332"/>
        <v>0</v>
      </c>
      <c r="M1236" s="37">
        <v>0</v>
      </c>
      <c r="N1236" s="37">
        <f t="shared" si="333"/>
        <v>158</v>
      </c>
      <c r="O1236" s="37">
        <v>0</v>
      </c>
      <c r="P1236" s="37">
        <v>0</v>
      </c>
      <c r="Q1236" s="21">
        <f t="shared" si="334"/>
        <v>39.790999999999997</v>
      </c>
      <c r="R1236" s="21">
        <f t="shared" si="343"/>
        <v>51.583333333332583</v>
      </c>
      <c r="S1236" s="21">
        <f t="shared" si="344"/>
        <v>-11.128644699964747</v>
      </c>
      <c r="T1236" s="21">
        <f t="shared" si="335"/>
        <v>86.147999999999996</v>
      </c>
      <c r="U1236" s="37">
        <f>VLOOKUP(Time_Zone, 'LSTM LookUp'!$B$5:$D$8, 3, FALSE)</f>
        <v>-75</v>
      </c>
      <c r="V1236" s="21">
        <f t="shared" si="345"/>
        <v>-14.230220059333039</v>
      </c>
      <c r="W1236" s="21">
        <f t="shared" si="336"/>
        <v>202.5904449851667</v>
      </c>
      <c r="X1236" s="21">
        <f t="shared" si="337"/>
        <v>-577.8287516032924</v>
      </c>
      <c r="Y1236" s="21">
        <f t="shared" si="338"/>
        <v>-419.8287516032924</v>
      </c>
      <c r="Z1236" s="21">
        <f t="shared" si="346"/>
        <v>-133.07838168621646</v>
      </c>
      <c r="AA1236" s="21">
        <f t="shared" si="339"/>
        <v>-133.07838168621646</v>
      </c>
      <c r="AB1236" s="21">
        <f t="shared" si="340"/>
        <v>0</v>
      </c>
      <c r="AC1236" s="21">
        <f t="shared" si="341"/>
        <v>0</v>
      </c>
      <c r="AD1236" s="21">
        <f t="shared" si="347"/>
        <v>0</v>
      </c>
      <c r="AE1236" s="21" t="str">
        <f t="shared" si="342"/>
        <v>2/20/15:00</v>
      </c>
    </row>
    <row r="1237" spans="2:31">
      <c r="B1237" s="37">
        <v>2</v>
      </c>
      <c r="C1237" s="38">
        <v>20</v>
      </c>
      <c r="D1237" s="39">
        <v>16</v>
      </c>
      <c r="E1237" s="17">
        <v>7.2</v>
      </c>
      <c r="F1237" s="17">
        <v>141</v>
      </c>
      <c r="G1237" s="17">
        <v>631</v>
      </c>
      <c r="H1237" s="37">
        <f t="shared" si="330"/>
        <v>44.96</v>
      </c>
      <c r="I1237" s="37">
        <f>IF(H1237&lt;'Roof Calculator'!$G$8, 1, 0)</f>
        <v>1</v>
      </c>
      <c r="J1237" s="37">
        <f>IF(H1237&gt;='Roof Calculator'!$G$8, 1, 0)</f>
        <v>0</v>
      </c>
      <c r="K1237" s="37">
        <f t="shared" si="331"/>
        <v>44.96</v>
      </c>
      <c r="L1237" s="37">
        <f t="shared" si="332"/>
        <v>0</v>
      </c>
      <c r="M1237" s="37">
        <v>0</v>
      </c>
      <c r="N1237" s="37">
        <f t="shared" si="333"/>
        <v>141</v>
      </c>
      <c r="O1237" s="37">
        <v>0</v>
      </c>
      <c r="P1237" s="37">
        <v>0</v>
      </c>
      <c r="Q1237" s="21">
        <f t="shared" si="334"/>
        <v>39.790999999999997</v>
      </c>
      <c r="R1237" s="21">
        <f t="shared" si="343"/>
        <v>51.624999999999247</v>
      </c>
      <c r="S1237" s="21">
        <f t="shared" si="344"/>
        <v>-11.114066407059097</v>
      </c>
      <c r="T1237" s="21">
        <f t="shared" si="335"/>
        <v>86.147999999999996</v>
      </c>
      <c r="U1237" s="37">
        <f>VLOOKUP(Time_Zone, 'LSTM LookUp'!$B$5:$D$8, 3, FALSE)</f>
        <v>-75</v>
      </c>
      <c r="V1237" s="21">
        <f t="shared" si="345"/>
        <v>-14.226273155983364</v>
      </c>
      <c r="W1237" s="21">
        <f t="shared" si="336"/>
        <v>217.59143171100416</v>
      </c>
      <c r="X1237" s="21">
        <f t="shared" si="337"/>
        <v>-454.82489371943217</v>
      </c>
      <c r="Y1237" s="21">
        <f t="shared" si="338"/>
        <v>-313.82489371943217</v>
      </c>
      <c r="Z1237" s="21">
        <f t="shared" si="346"/>
        <v>-99.477010160786193</v>
      </c>
      <c r="AA1237" s="21">
        <f t="shared" si="339"/>
        <v>-99.477010160786193</v>
      </c>
      <c r="AB1237" s="21">
        <f t="shared" si="340"/>
        <v>0</v>
      </c>
      <c r="AC1237" s="21">
        <f t="shared" si="341"/>
        <v>0</v>
      </c>
      <c r="AD1237" s="21">
        <f t="shared" si="347"/>
        <v>0</v>
      </c>
      <c r="AE1237" s="21" t="str">
        <f t="shared" si="342"/>
        <v>2/20/16:00</v>
      </c>
    </row>
    <row r="1238" spans="2:31">
      <c r="B1238" s="37">
        <v>2</v>
      </c>
      <c r="C1238" s="38">
        <v>20</v>
      </c>
      <c r="D1238" s="39">
        <v>17</v>
      </c>
      <c r="E1238" s="17">
        <v>7.2</v>
      </c>
      <c r="F1238" s="17">
        <v>105</v>
      </c>
      <c r="G1238" s="17">
        <v>490</v>
      </c>
      <c r="H1238" s="37">
        <f t="shared" ref="H1238:H1301" si="348">E1238*9/5+32</f>
        <v>44.96</v>
      </c>
      <c r="I1238" s="37">
        <f>IF(H1238&lt;'Roof Calculator'!$G$8, 1, 0)</f>
        <v>1</v>
      </c>
      <c r="J1238" s="37">
        <f>IF(H1238&gt;='Roof Calculator'!$G$8, 1, 0)</f>
        <v>0</v>
      </c>
      <c r="K1238" s="37">
        <f t="shared" ref="K1238:K1301" si="349">I1238*H1238</f>
        <v>44.96</v>
      </c>
      <c r="L1238" s="37">
        <f t="shared" ref="L1238:L1301" si="350">J1238*H1238</f>
        <v>0</v>
      </c>
      <c r="M1238" s="37">
        <v>0</v>
      </c>
      <c r="N1238" s="37">
        <f t="shared" ref="N1238:N1301" si="351">F1238*(180-M1238)/180</f>
        <v>105</v>
      </c>
      <c r="O1238" s="37">
        <v>0</v>
      </c>
      <c r="P1238" s="37">
        <v>0</v>
      </c>
      <c r="Q1238" s="21">
        <f t="shared" ref="Q1238:Q1301" si="352">Latitude</f>
        <v>39.790999999999997</v>
      </c>
      <c r="R1238" s="21">
        <f t="shared" si="343"/>
        <v>51.666666666665911</v>
      </c>
      <c r="S1238" s="21">
        <f t="shared" si="344"/>
        <v>-11.099483052534465</v>
      </c>
      <c r="T1238" s="21">
        <f t="shared" ref="T1238:T1301" si="353">Longitude</f>
        <v>86.147999999999996</v>
      </c>
      <c r="U1238" s="37">
        <f>VLOOKUP(Time_Zone, 'LSTM LookUp'!$B$5:$D$8, 3, FALSE)</f>
        <v>-75</v>
      </c>
      <c r="V1238" s="21">
        <f t="shared" si="345"/>
        <v>-14.222306023065435</v>
      </c>
      <c r="W1238" s="21">
        <f t="shared" ref="W1238:W1301" si="354">15*((D1238+(4*(T1238-U1238)+V1238)/60)-12)</f>
        <v>232.59242349423363</v>
      </c>
      <c r="X1238" s="21">
        <f t="shared" ref="X1238:X1301" si="355">G1238*(SIN(S1238*PI()/180)*SIN(Q1238*PI()/180)*COS(O1238*PI()/180)-SIN(S1238*PI()/180)*COS(Q1238*PI()/180)*SIN(O1238*PI()/180)*COS(P1238*PI()/180)+COS(S1238*PI()/180)*COS(Q1238*PI()/180)*COS(O1238*PI()/180)*COS(W1238*PI()/180)+COS(S1238*PI()/180)*SIN(Q1238*PI()/180)*SIN(O1238*PI()/180)*COS(P1238*PI()/180)*COS(W1238*PI()/180)+COS(S1238*PI()/180)*SIN(P1238*PI()/180)*SIN(W1238*PI()/180)*SIN(O1238*PI()/180))</f>
        <v>-284.81423062972397</v>
      </c>
      <c r="Y1238" s="21">
        <f t="shared" ref="Y1238:Y1301" si="356">X1238+N1238</f>
        <v>-179.81423062972397</v>
      </c>
      <c r="Z1238" s="21">
        <f t="shared" si="346"/>
        <v>-56.997970541491846</v>
      </c>
      <c r="AA1238" s="21">
        <f t="shared" ref="AA1238:AA1301" si="357">Z1238*I1238</f>
        <v>-56.997970541491846</v>
      </c>
      <c r="AB1238" s="21">
        <f t="shared" ref="AB1238:AB1301" si="358">Z1238*J1238</f>
        <v>0</v>
      </c>
      <c r="AC1238" s="21">
        <f t="shared" ref="AC1238:AC1301" si="359">L1238</f>
        <v>0</v>
      </c>
      <c r="AD1238" s="21">
        <f t="shared" si="347"/>
        <v>0</v>
      </c>
      <c r="AE1238" s="21" t="str">
        <f t="shared" ref="AE1238:AE1301" si="360">CONCATENATE(B1238, "/", C1238, "/", D1238,":00")</f>
        <v>2/20/17:00</v>
      </c>
    </row>
    <row r="1239" spans="2:31">
      <c r="B1239" s="37">
        <v>2</v>
      </c>
      <c r="C1239" s="38">
        <v>20</v>
      </c>
      <c r="D1239" s="39">
        <v>18</v>
      </c>
      <c r="E1239" s="17">
        <v>6.7</v>
      </c>
      <c r="F1239" s="17">
        <v>68</v>
      </c>
      <c r="G1239" s="17">
        <v>181</v>
      </c>
      <c r="H1239" s="37">
        <f t="shared" si="348"/>
        <v>44.06</v>
      </c>
      <c r="I1239" s="37">
        <f>IF(H1239&lt;'Roof Calculator'!$G$8, 1, 0)</f>
        <v>1</v>
      </c>
      <c r="J1239" s="37">
        <f>IF(H1239&gt;='Roof Calculator'!$G$8, 1, 0)</f>
        <v>0</v>
      </c>
      <c r="K1239" s="37">
        <f t="shared" si="349"/>
        <v>44.06</v>
      </c>
      <c r="L1239" s="37">
        <f t="shared" si="350"/>
        <v>0</v>
      </c>
      <c r="M1239" s="37">
        <v>0</v>
      </c>
      <c r="N1239" s="37">
        <f t="shared" si="351"/>
        <v>68</v>
      </c>
      <c r="O1239" s="37">
        <v>0</v>
      </c>
      <c r="P1239" s="37">
        <v>0</v>
      </c>
      <c r="Q1239" s="21">
        <f t="shared" si="352"/>
        <v>39.790999999999997</v>
      </c>
      <c r="R1239" s="21">
        <f t="shared" ref="R1239:R1302" si="361">R1238+1/24</f>
        <v>51.708333333332575</v>
      </c>
      <c r="S1239" s="21">
        <f t="shared" ref="S1239:S1302" si="362">ASIN(SIN(23.45*PI()/180)*SIN((360/365*(R1239-81))*PI()/180))*180/PI()</f>
        <v>-11.084894643706845</v>
      </c>
      <c r="T1239" s="21">
        <f t="shared" si="353"/>
        <v>86.147999999999996</v>
      </c>
      <c r="U1239" s="37">
        <f>VLOOKUP(Time_Zone, 'LSTM LookUp'!$B$5:$D$8, 3, FALSE)</f>
        <v>-75</v>
      </c>
      <c r="V1239" s="21">
        <f t="shared" ref="V1239:V1302" si="363">9.87*SIN(2*(360/365*(R1239-81))*PI()/180)-7.53*COS((360/365*(R1239-81))*PI()/180)-1.5*SIN((360/365*(R1239-81))*PI()/180)</f>
        <v>-14.218318674231094</v>
      </c>
      <c r="W1239" s="21">
        <f t="shared" si="354"/>
        <v>247.59342033144219</v>
      </c>
      <c r="X1239" s="21">
        <f t="shared" si="355"/>
        <v>-74.295435023737454</v>
      </c>
      <c r="Y1239" s="21">
        <f t="shared" si="356"/>
        <v>-6.2954350237374541</v>
      </c>
      <c r="Z1239" s="21">
        <f t="shared" ref="Z1239:Z1302" si="364">Y1239/10.764*3.412</f>
        <v>-1.9955429488101259</v>
      </c>
      <c r="AA1239" s="21">
        <f t="shared" si="357"/>
        <v>-1.9955429488101259</v>
      </c>
      <c r="AB1239" s="21">
        <f t="shared" si="358"/>
        <v>0</v>
      </c>
      <c r="AC1239" s="21">
        <f t="shared" si="359"/>
        <v>0</v>
      </c>
      <c r="AD1239" s="21">
        <f t="shared" ref="AD1239:AD1302" si="365">AB1239</f>
        <v>0</v>
      </c>
      <c r="AE1239" s="21" t="str">
        <f t="shared" si="360"/>
        <v>2/20/18:00</v>
      </c>
    </row>
    <row r="1240" spans="2:31">
      <c r="B1240" s="37">
        <v>2</v>
      </c>
      <c r="C1240" s="38">
        <v>20</v>
      </c>
      <c r="D1240" s="39">
        <v>19</v>
      </c>
      <c r="E1240" s="17">
        <v>3.9</v>
      </c>
      <c r="F1240" s="17">
        <v>10</v>
      </c>
      <c r="G1240" s="17">
        <v>4</v>
      </c>
      <c r="H1240" s="37">
        <f t="shared" si="348"/>
        <v>39.020000000000003</v>
      </c>
      <c r="I1240" s="37">
        <f>IF(H1240&lt;'Roof Calculator'!$G$8, 1, 0)</f>
        <v>1</v>
      </c>
      <c r="J1240" s="37">
        <f>IF(H1240&gt;='Roof Calculator'!$G$8, 1, 0)</f>
        <v>0</v>
      </c>
      <c r="K1240" s="37">
        <f t="shared" si="349"/>
        <v>39.020000000000003</v>
      </c>
      <c r="L1240" s="37">
        <f t="shared" si="350"/>
        <v>0</v>
      </c>
      <c r="M1240" s="37">
        <v>0</v>
      </c>
      <c r="N1240" s="37">
        <f t="shared" si="351"/>
        <v>10</v>
      </c>
      <c r="O1240" s="37">
        <v>0</v>
      </c>
      <c r="P1240" s="37">
        <v>0</v>
      </c>
      <c r="Q1240" s="21">
        <f t="shared" si="352"/>
        <v>39.790999999999997</v>
      </c>
      <c r="R1240" s="21">
        <f t="shared" si="361"/>
        <v>51.74999999999924</v>
      </c>
      <c r="S1240" s="21">
        <f t="shared" si="362"/>
        <v>-11.070301187891966</v>
      </c>
      <c r="T1240" s="21">
        <f t="shared" si="353"/>
        <v>86.147999999999996</v>
      </c>
      <c r="U1240" s="37">
        <f>VLOOKUP(Time_Zone, 'LSTM LookUp'!$B$5:$D$8, 3, FALSE)</f>
        <v>-75</v>
      </c>
      <c r="V1240" s="21">
        <f t="shared" si="363"/>
        <v>-14.214311123169127</v>
      </c>
      <c r="W1240" s="21">
        <f t="shared" si="354"/>
        <v>262.59442221920767</v>
      </c>
      <c r="X1240" s="21">
        <f t="shared" si="355"/>
        <v>-0.88032872965739606</v>
      </c>
      <c r="Y1240" s="21">
        <f t="shared" si="356"/>
        <v>9.1196712703426037</v>
      </c>
      <c r="Z1240" s="21">
        <f t="shared" si="364"/>
        <v>2.8907765119294839</v>
      </c>
      <c r="AA1240" s="21">
        <f t="shared" si="357"/>
        <v>2.8907765119294839</v>
      </c>
      <c r="AB1240" s="21">
        <f t="shared" si="358"/>
        <v>0</v>
      </c>
      <c r="AC1240" s="21">
        <f t="shared" si="359"/>
        <v>0</v>
      </c>
      <c r="AD1240" s="21">
        <f t="shared" si="365"/>
        <v>0</v>
      </c>
      <c r="AE1240" s="21" t="str">
        <f t="shared" si="360"/>
        <v>2/20/19:00</v>
      </c>
    </row>
    <row r="1241" spans="2:31">
      <c r="B1241" s="37">
        <v>2</v>
      </c>
      <c r="C1241" s="38">
        <v>20</v>
      </c>
      <c r="D1241" s="39">
        <v>20</v>
      </c>
      <c r="E1241" s="17">
        <v>3.9</v>
      </c>
      <c r="F1241" s="17">
        <v>0</v>
      </c>
      <c r="G1241" s="17">
        <v>0</v>
      </c>
      <c r="H1241" s="37">
        <f t="shared" si="348"/>
        <v>39.020000000000003</v>
      </c>
      <c r="I1241" s="37">
        <f>IF(H1241&lt;'Roof Calculator'!$G$8, 1, 0)</f>
        <v>1</v>
      </c>
      <c r="J1241" s="37">
        <f>IF(H1241&gt;='Roof Calculator'!$G$8, 1, 0)</f>
        <v>0</v>
      </c>
      <c r="K1241" s="37">
        <f t="shared" si="349"/>
        <v>39.020000000000003</v>
      </c>
      <c r="L1241" s="37">
        <f t="shared" si="350"/>
        <v>0</v>
      </c>
      <c r="M1241" s="37">
        <v>0</v>
      </c>
      <c r="N1241" s="37">
        <f t="shared" si="351"/>
        <v>0</v>
      </c>
      <c r="O1241" s="37">
        <v>0</v>
      </c>
      <c r="P1241" s="37">
        <v>0</v>
      </c>
      <c r="Q1241" s="21">
        <f t="shared" si="352"/>
        <v>39.790999999999997</v>
      </c>
      <c r="R1241" s="21">
        <f t="shared" si="361"/>
        <v>51.791666666665904</v>
      </c>
      <c r="S1241" s="21">
        <f t="shared" si="362"/>
        <v>-11.055702692405339</v>
      </c>
      <c r="T1241" s="21">
        <f t="shared" si="353"/>
        <v>86.147999999999996</v>
      </c>
      <c r="U1241" s="37">
        <f>VLOOKUP(Time_Zone, 'LSTM LookUp'!$B$5:$D$8, 3, FALSE)</f>
        <v>-75</v>
      </c>
      <c r="V1241" s="21">
        <f t="shared" si="363"/>
        <v>-14.210283383605235</v>
      </c>
      <c r="W1241" s="21">
        <f t="shared" si="354"/>
        <v>277.59542915409867</v>
      </c>
      <c r="X1241" s="21">
        <f t="shared" si="355"/>
        <v>0</v>
      </c>
      <c r="Y1241" s="21">
        <f t="shared" si="356"/>
        <v>0</v>
      </c>
      <c r="Z1241" s="21">
        <f t="shared" si="364"/>
        <v>0</v>
      </c>
      <c r="AA1241" s="21">
        <f t="shared" si="357"/>
        <v>0</v>
      </c>
      <c r="AB1241" s="21">
        <f t="shared" si="358"/>
        <v>0</v>
      </c>
      <c r="AC1241" s="21">
        <f t="shared" si="359"/>
        <v>0</v>
      </c>
      <c r="AD1241" s="21">
        <f t="shared" si="365"/>
        <v>0</v>
      </c>
      <c r="AE1241" s="21" t="str">
        <f t="shared" si="360"/>
        <v>2/20/20:00</v>
      </c>
    </row>
    <row r="1242" spans="2:31">
      <c r="B1242" s="37">
        <v>2</v>
      </c>
      <c r="C1242" s="38">
        <v>20</v>
      </c>
      <c r="D1242" s="39">
        <v>21</v>
      </c>
      <c r="E1242" s="17">
        <v>1.7</v>
      </c>
      <c r="F1242" s="17">
        <v>0</v>
      </c>
      <c r="G1242" s="17">
        <v>0</v>
      </c>
      <c r="H1242" s="37">
        <f t="shared" si="348"/>
        <v>35.06</v>
      </c>
      <c r="I1242" s="37">
        <f>IF(H1242&lt;'Roof Calculator'!$G$8, 1, 0)</f>
        <v>1</v>
      </c>
      <c r="J1242" s="37">
        <f>IF(H1242&gt;='Roof Calculator'!$G$8, 1, 0)</f>
        <v>0</v>
      </c>
      <c r="K1242" s="37">
        <f t="shared" si="349"/>
        <v>35.06</v>
      </c>
      <c r="L1242" s="37">
        <f t="shared" si="350"/>
        <v>0</v>
      </c>
      <c r="M1242" s="37">
        <v>0</v>
      </c>
      <c r="N1242" s="37">
        <f t="shared" si="351"/>
        <v>0</v>
      </c>
      <c r="O1242" s="37">
        <v>0</v>
      </c>
      <c r="P1242" s="37">
        <v>0</v>
      </c>
      <c r="Q1242" s="21">
        <f t="shared" si="352"/>
        <v>39.790999999999997</v>
      </c>
      <c r="R1242" s="21">
        <f t="shared" si="361"/>
        <v>51.833333333332568</v>
      </c>
      <c r="S1242" s="21">
        <f t="shared" si="362"/>
        <v>-11.041099164562233</v>
      </c>
      <c r="T1242" s="21">
        <f t="shared" si="353"/>
        <v>86.147999999999996</v>
      </c>
      <c r="U1242" s="37">
        <f>VLOOKUP(Time_Zone, 'LSTM LookUp'!$B$5:$D$8, 3, FALSE)</f>
        <v>-75</v>
      </c>
      <c r="V1242" s="21">
        <f t="shared" si="363"/>
        <v>-14.206235469301994</v>
      </c>
      <c r="W1242" s="21">
        <f t="shared" si="354"/>
        <v>292.5964411326745</v>
      </c>
      <c r="X1242" s="21">
        <f t="shared" si="355"/>
        <v>0</v>
      </c>
      <c r="Y1242" s="21">
        <f t="shared" si="356"/>
        <v>0</v>
      </c>
      <c r="Z1242" s="21">
        <f t="shared" si="364"/>
        <v>0</v>
      </c>
      <c r="AA1242" s="21">
        <f t="shared" si="357"/>
        <v>0</v>
      </c>
      <c r="AB1242" s="21">
        <f t="shared" si="358"/>
        <v>0</v>
      </c>
      <c r="AC1242" s="21">
        <f t="shared" si="359"/>
        <v>0</v>
      </c>
      <c r="AD1242" s="21">
        <f t="shared" si="365"/>
        <v>0</v>
      </c>
      <c r="AE1242" s="21" t="str">
        <f t="shared" si="360"/>
        <v>2/20/21:00</v>
      </c>
    </row>
    <row r="1243" spans="2:31">
      <c r="B1243" s="37">
        <v>2</v>
      </c>
      <c r="C1243" s="38">
        <v>20</v>
      </c>
      <c r="D1243" s="39">
        <v>22</v>
      </c>
      <c r="E1243" s="17">
        <v>1.7</v>
      </c>
      <c r="F1243" s="17">
        <v>0</v>
      </c>
      <c r="G1243" s="17">
        <v>0</v>
      </c>
      <c r="H1243" s="37">
        <f t="shared" si="348"/>
        <v>35.06</v>
      </c>
      <c r="I1243" s="37">
        <f>IF(H1243&lt;'Roof Calculator'!$G$8, 1, 0)</f>
        <v>1</v>
      </c>
      <c r="J1243" s="37">
        <f>IF(H1243&gt;='Roof Calculator'!$G$8, 1, 0)</f>
        <v>0</v>
      </c>
      <c r="K1243" s="37">
        <f t="shared" si="349"/>
        <v>35.06</v>
      </c>
      <c r="L1243" s="37">
        <f t="shared" si="350"/>
        <v>0</v>
      </c>
      <c r="M1243" s="37">
        <v>0</v>
      </c>
      <c r="N1243" s="37">
        <f t="shared" si="351"/>
        <v>0</v>
      </c>
      <c r="O1243" s="37">
        <v>0</v>
      </c>
      <c r="P1243" s="37">
        <v>0</v>
      </c>
      <c r="Q1243" s="21">
        <f t="shared" si="352"/>
        <v>39.790999999999997</v>
      </c>
      <c r="R1243" s="21">
        <f t="shared" si="361"/>
        <v>51.874999999999233</v>
      </c>
      <c r="S1243" s="21">
        <f t="shared" si="362"/>
        <v>-11.026490611677666</v>
      </c>
      <c r="T1243" s="21">
        <f t="shared" si="353"/>
        <v>86.147999999999996</v>
      </c>
      <c r="U1243" s="37">
        <f>VLOOKUP(Time_Zone, 'LSTM LookUp'!$B$5:$D$8, 3, FALSE)</f>
        <v>-75</v>
      </c>
      <c r="V1243" s="21">
        <f t="shared" si="363"/>
        <v>-14.202167394058845</v>
      </c>
      <c r="W1243" s="21">
        <f t="shared" si="354"/>
        <v>307.59745815148528</v>
      </c>
      <c r="X1243" s="21">
        <f t="shared" si="355"/>
        <v>0</v>
      </c>
      <c r="Y1243" s="21">
        <f t="shared" si="356"/>
        <v>0</v>
      </c>
      <c r="Z1243" s="21">
        <f t="shared" si="364"/>
        <v>0</v>
      </c>
      <c r="AA1243" s="21">
        <f t="shared" si="357"/>
        <v>0</v>
      </c>
      <c r="AB1243" s="21">
        <f t="shared" si="358"/>
        <v>0</v>
      </c>
      <c r="AC1243" s="21">
        <f t="shared" si="359"/>
        <v>0</v>
      </c>
      <c r="AD1243" s="21">
        <f t="shared" si="365"/>
        <v>0</v>
      </c>
      <c r="AE1243" s="21" t="str">
        <f t="shared" si="360"/>
        <v>2/20/22:00</v>
      </c>
    </row>
    <row r="1244" spans="2:31">
      <c r="B1244" s="37">
        <v>2</v>
      </c>
      <c r="C1244" s="38">
        <v>20</v>
      </c>
      <c r="D1244" s="39">
        <v>23</v>
      </c>
      <c r="E1244" s="17">
        <v>3.3</v>
      </c>
      <c r="F1244" s="17">
        <v>0</v>
      </c>
      <c r="G1244" s="17">
        <v>0</v>
      </c>
      <c r="H1244" s="37">
        <f t="shared" si="348"/>
        <v>37.94</v>
      </c>
      <c r="I1244" s="37">
        <f>IF(H1244&lt;'Roof Calculator'!$G$8, 1, 0)</f>
        <v>1</v>
      </c>
      <c r="J1244" s="37">
        <f>IF(H1244&gt;='Roof Calculator'!$G$8, 1, 0)</f>
        <v>0</v>
      </c>
      <c r="K1244" s="37">
        <f t="shared" si="349"/>
        <v>37.94</v>
      </c>
      <c r="L1244" s="37">
        <f t="shared" si="350"/>
        <v>0</v>
      </c>
      <c r="M1244" s="37">
        <v>0</v>
      </c>
      <c r="N1244" s="37">
        <f t="shared" si="351"/>
        <v>0</v>
      </c>
      <c r="O1244" s="37">
        <v>0</v>
      </c>
      <c r="P1244" s="37">
        <v>0</v>
      </c>
      <c r="Q1244" s="21">
        <f t="shared" si="352"/>
        <v>39.790999999999997</v>
      </c>
      <c r="R1244" s="21">
        <f t="shared" si="361"/>
        <v>51.916666666665897</v>
      </c>
      <c r="S1244" s="21">
        <f t="shared" si="362"/>
        <v>-11.011877041066414</v>
      </c>
      <c r="T1244" s="21">
        <f t="shared" si="353"/>
        <v>86.147999999999996</v>
      </c>
      <c r="U1244" s="37">
        <f>VLOOKUP(Time_Zone, 'LSTM LookUp'!$B$5:$D$8, 3, FALSE)</f>
        <v>-75</v>
      </c>
      <c r="V1244" s="21">
        <f t="shared" si="363"/>
        <v>-14.19807917171204</v>
      </c>
      <c r="W1244" s="21">
        <f t="shared" si="354"/>
        <v>322.59848020707204</v>
      </c>
      <c r="X1244" s="21">
        <f t="shared" si="355"/>
        <v>0</v>
      </c>
      <c r="Y1244" s="21">
        <f t="shared" si="356"/>
        <v>0</v>
      </c>
      <c r="Z1244" s="21">
        <f t="shared" si="364"/>
        <v>0</v>
      </c>
      <c r="AA1244" s="21">
        <f t="shared" si="357"/>
        <v>0</v>
      </c>
      <c r="AB1244" s="21">
        <f t="shared" si="358"/>
        <v>0</v>
      </c>
      <c r="AC1244" s="21">
        <f t="shared" si="359"/>
        <v>0</v>
      </c>
      <c r="AD1244" s="21">
        <f t="shared" si="365"/>
        <v>0</v>
      </c>
      <c r="AE1244" s="21" t="str">
        <f t="shared" si="360"/>
        <v>2/20/23:00</v>
      </c>
    </row>
    <row r="1245" spans="2:31">
      <c r="B1245" s="37">
        <v>2</v>
      </c>
      <c r="C1245" s="38">
        <v>20</v>
      </c>
      <c r="D1245" s="39">
        <v>24</v>
      </c>
      <c r="E1245" s="17">
        <v>2.8</v>
      </c>
      <c r="F1245" s="17">
        <v>0</v>
      </c>
      <c r="G1245" s="17">
        <v>0</v>
      </c>
      <c r="H1245" s="37">
        <f t="shared" si="348"/>
        <v>37.04</v>
      </c>
      <c r="I1245" s="37">
        <f>IF(H1245&lt;'Roof Calculator'!$G$8, 1, 0)</f>
        <v>1</v>
      </c>
      <c r="J1245" s="37">
        <f>IF(H1245&gt;='Roof Calculator'!$G$8, 1, 0)</f>
        <v>0</v>
      </c>
      <c r="K1245" s="37">
        <f t="shared" si="349"/>
        <v>37.04</v>
      </c>
      <c r="L1245" s="37">
        <f t="shared" si="350"/>
        <v>0</v>
      </c>
      <c r="M1245" s="37">
        <v>0</v>
      </c>
      <c r="N1245" s="37">
        <f t="shared" si="351"/>
        <v>0</v>
      </c>
      <c r="O1245" s="37">
        <v>0</v>
      </c>
      <c r="P1245" s="37">
        <v>0</v>
      </c>
      <c r="Q1245" s="21">
        <f t="shared" si="352"/>
        <v>39.790999999999997</v>
      </c>
      <c r="R1245" s="21">
        <f t="shared" si="361"/>
        <v>51.958333333332561</v>
      </c>
      <c r="S1245" s="21">
        <f t="shared" si="362"/>
        <v>-10.997258460043012</v>
      </c>
      <c r="T1245" s="21">
        <f t="shared" si="353"/>
        <v>86.147999999999996</v>
      </c>
      <c r="U1245" s="37">
        <f>VLOOKUP(Time_Zone, 'LSTM LookUp'!$B$5:$D$8, 3, FALSE)</f>
        <v>-75</v>
      </c>
      <c r="V1245" s="21">
        <f t="shared" si="363"/>
        <v>-14.193970816134618</v>
      </c>
      <c r="W1245" s="21">
        <f t="shared" si="354"/>
        <v>337.59950729596642</v>
      </c>
      <c r="X1245" s="21">
        <f t="shared" si="355"/>
        <v>0</v>
      </c>
      <c r="Y1245" s="21">
        <f t="shared" si="356"/>
        <v>0</v>
      </c>
      <c r="Z1245" s="21">
        <f t="shared" si="364"/>
        <v>0</v>
      </c>
      <c r="AA1245" s="21">
        <f t="shared" si="357"/>
        <v>0</v>
      </c>
      <c r="AB1245" s="21">
        <f t="shared" si="358"/>
        <v>0</v>
      </c>
      <c r="AC1245" s="21">
        <f t="shared" si="359"/>
        <v>0</v>
      </c>
      <c r="AD1245" s="21">
        <f t="shared" si="365"/>
        <v>0</v>
      </c>
      <c r="AE1245" s="21" t="str">
        <f t="shared" si="360"/>
        <v>2/20/24:00</v>
      </c>
    </row>
    <row r="1246" spans="2:31">
      <c r="B1246" s="37">
        <v>2</v>
      </c>
      <c r="C1246" s="38">
        <v>21</v>
      </c>
      <c r="D1246" s="39">
        <v>1</v>
      </c>
      <c r="E1246" s="17">
        <v>2.8</v>
      </c>
      <c r="F1246" s="17">
        <v>0</v>
      </c>
      <c r="G1246" s="17">
        <v>0</v>
      </c>
      <c r="H1246" s="37">
        <f t="shared" si="348"/>
        <v>37.04</v>
      </c>
      <c r="I1246" s="37">
        <f>IF(H1246&lt;'Roof Calculator'!$G$8, 1, 0)</f>
        <v>1</v>
      </c>
      <c r="J1246" s="37">
        <f>IF(H1246&gt;='Roof Calculator'!$G$8, 1, 0)</f>
        <v>0</v>
      </c>
      <c r="K1246" s="37">
        <f t="shared" si="349"/>
        <v>37.04</v>
      </c>
      <c r="L1246" s="37">
        <f t="shared" si="350"/>
        <v>0</v>
      </c>
      <c r="M1246" s="37">
        <v>0</v>
      </c>
      <c r="N1246" s="37">
        <f t="shared" si="351"/>
        <v>0</v>
      </c>
      <c r="O1246" s="37">
        <v>0</v>
      </c>
      <c r="P1246" s="37">
        <v>0</v>
      </c>
      <c r="Q1246" s="21">
        <f t="shared" si="352"/>
        <v>39.790999999999997</v>
      </c>
      <c r="R1246" s="21">
        <f t="shared" si="361"/>
        <v>51.999999999999226</v>
      </c>
      <c r="S1246" s="21">
        <f t="shared" si="362"/>
        <v>-10.982634875921732</v>
      </c>
      <c r="T1246" s="21">
        <f t="shared" si="353"/>
        <v>86.147999999999996</v>
      </c>
      <c r="U1246" s="37">
        <f>VLOOKUP(Time_Zone, 'LSTM LookUp'!$B$5:$D$8, 3, FALSE)</f>
        <v>-75</v>
      </c>
      <c r="V1246" s="21">
        <f t="shared" si="363"/>
        <v>-14.18984234123638</v>
      </c>
      <c r="W1246" s="21">
        <f t="shared" si="354"/>
        <v>-7.3994605853090967</v>
      </c>
      <c r="X1246" s="21">
        <f t="shared" si="355"/>
        <v>0</v>
      </c>
      <c r="Y1246" s="21">
        <f t="shared" si="356"/>
        <v>0</v>
      </c>
      <c r="Z1246" s="21">
        <f t="shared" si="364"/>
        <v>0</v>
      </c>
      <c r="AA1246" s="21">
        <f t="shared" si="357"/>
        <v>0</v>
      </c>
      <c r="AB1246" s="21">
        <f t="shared" si="358"/>
        <v>0</v>
      </c>
      <c r="AC1246" s="21">
        <f t="shared" si="359"/>
        <v>0</v>
      </c>
      <c r="AD1246" s="21">
        <f t="shared" si="365"/>
        <v>0</v>
      </c>
      <c r="AE1246" s="21" t="str">
        <f t="shared" si="360"/>
        <v>2/21/1:00</v>
      </c>
    </row>
    <row r="1247" spans="2:31">
      <c r="B1247" s="37">
        <v>2</v>
      </c>
      <c r="C1247" s="38">
        <v>21</v>
      </c>
      <c r="D1247" s="39">
        <v>2</v>
      </c>
      <c r="E1247" s="17">
        <v>2.2000000000000002</v>
      </c>
      <c r="F1247" s="17">
        <v>0</v>
      </c>
      <c r="G1247" s="17">
        <v>0</v>
      </c>
      <c r="H1247" s="37">
        <f t="shared" si="348"/>
        <v>35.96</v>
      </c>
      <c r="I1247" s="37">
        <f>IF(H1247&lt;'Roof Calculator'!$G$8, 1, 0)</f>
        <v>1</v>
      </c>
      <c r="J1247" s="37">
        <f>IF(H1247&gt;='Roof Calculator'!$G$8, 1, 0)</f>
        <v>0</v>
      </c>
      <c r="K1247" s="37">
        <f t="shared" si="349"/>
        <v>35.96</v>
      </c>
      <c r="L1247" s="37">
        <f t="shared" si="350"/>
        <v>0</v>
      </c>
      <c r="M1247" s="37">
        <v>0</v>
      </c>
      <c r="N1247" s="37">
        <f t="shared" si="351"/>
        <v>0</v>
      </c>
      <c r="O1247" s="37">
        <v>0</v>
      </c>
      <c r="P1247" s="37">
        <v>0</v>
      </c>
      <c r="Q1247" s="21">
        <f t="shared" si="352"/>
        <v>39.790999999999997</v>
      </c>
      <c r="R1247" s="21">
        <f t="shared" si="361"/>
        <v>52.04166666666589</v>
      </c>
      <c r="S1247" s="21">
        <f t="shared" si="362"/>
        <v>-10.968006296016613</v>
      </c>
      <c r="T1247" s="21">
        <f t="shared" si="353"/>
        <v>86.147999999999996</v>
      </c>
      <c r="U1247" s="37">
        <f>VLOOKUP(Time_Zone, 'LSTM LookUp'!$B$5:$D$8, 3, FALSE)</f>
        <v>-75</v>
      </c>
      <c r="V1247" s="21">
        <f t="shared" si="363"/>
        <v>-14.185693760963858</v>
      </c>
      <c r="W1247" s="21">
        <f t="shared" si="354"/>
        <v>7.6015765597590246</v>
      </c>
      <c r="X1247" s="21">
        <f t="shared" si="355"/>
        <v>0</v>
      </c>
      <c r="Y1247" s="21">
        <f t="shared" si="356"/>
        <v>0</v>
      </c>
      <c r="Z1247" s="21">
        <f t="shared" si="364"/>
        <v>0</v>
      </c>
      <c r="AA1247" s="21">
        <f t="shared" si="357"/>
        <v>0</v>
      </c>
      <c r="AB1247" s="21">
        <f t="shared" si="358"/>
        <v>0</v>
      </c>
      <c r="AC1247" s="21">
        <f t="shared" si="359"/>
        <v>0</v>
      </c>
      <c r="AD1247" s="21">
        <f t="shared" si="365"/>
        <v>0</v>
      </c>
      <c r="AE1247" s="21" t="str">
        <f t="shared" si="360"/>
        <v>2/21/2:00</v>
      </c>
    </row>
    <row r="1248" spans="2:31">
      <c r="B1248" s="37">
        <v>2</v>
      </c>
      <c r="C1248" s="38">
        <v>21</v>
      </c>
      <c r="D1248" s="39">
        <v>3</v>
      </c>
      <c r="E1248" s="17">
        <v>2.2000000000000002</v>
      </c>
      <c r="F1248" s="17">
        <v>0</v>
      </c>
      <c r="G1248" s="17">
        <v>0</v>
      </c>
      <c r="H1248" s="37">
        <f t="shared" si="348"/>
        <v>35.96</v>
      </c>
      <c r="I1248" s="37">
        <f>IF(H1248&lt;'Roof Calculator'!$G$8, 1, 0)</f>
        <v>1</v>
      </c>
      <c r="J1248" s="37">
        <f>IF(H1248&gt;='Roof Calculator'!$G$8, 1, 0)</f>
        <v>0</v>
      </c>
      <c r="K1248" s="37">
        <f t="shared" si="349"/>
        <v>35.96</v>
      </c>
      <c r="L1248" s="37">
        <f t="shared" si="350"/>
        <v>0</v>
      </c>
      <c r="M1248" s="37">
        <v>0</v>
      </c>
      <c r="N1248" s="37">
        <f t="shared" si="351"/>
        <v>0</v>
      </c>
      <c r="O1248" s="37">
        <v>0</v>
      </c>
      <c r="P1248" s="37">
        <v>0</v>
      </c>
      <c r="Q1248" s="21">
        <f t="shared" si="352"/>
        <v>39.790999999999997</v>
      </c>
      <c r="R1248" s="21">
        <f t="shared" si="361"/>
        <v>52.083333333332554</v>
      </c>
      <c r="S1248" s="21">
        <f t="shared" si="362"/>
        <v>-10.953372727641419</v>
      </c>
      <c r="T1248" s="21">
        <f t="shared" si="353"/>
        <v>86.147999999999996</v>
      </c>
      <c r="U1248" s="37">
        <f>VLOOKUP(Time_Zone, 'LSTM LookUp'!$B$5:$D$8, 3, FALSE)</f>
        <v>-75</v>
      </c>
      <c r="V1248" s="21">
        <f t="shared" si="363"/>
        <v>-14.181525089300264</v>
      </c>
      <c r="W1248" s="21">
        <f t="shared" si="354"/>
        <v>22.602618727674908</v>
      </c>
      <c r="X1248" s="21">
        <f t="shared" si="355"/>
        <v>0</v>
      </c>
      <c r="Y1248" s="21">
        <f t="shared" si="356"/>
        <v>0</v>
      </c>
      <c r="Z1248" s="21">
        <f t="shared" si="364"/>
        <v>0</v>
      </c>
      <c r="AA1248" s="21">
        <f t="shared" si="357"/>
        <v>0</v>
      </c>
      <c r="AB1248" s="21">
        <f t="shared" si="358"/>
        <v>0</v>
      </c>
      <c r="AC1248" s="21">
        <f t="shared" si="359"/>
        <v>0</v>
      </c>
      <c r="AD1248" s="21">
        <f t="shared" si="365"/>
        <v>0</v>
      </c>
      <c r="AE1248" s="21" t="str">
        <f t="shared" si="360"/>
        <v>2/21/3:00</v>
      </c>
    </row>
    <row r="1249" spans="2:31">
      <c r="B1249" s="37">
        <v>2</v>
      </c>
      <c r="C1249" s="38">
        <v>21</v>
      </c>
      <c r="D1249" s="39">
        <v>4</v>
      </c>
      <c r="E1249" s="17">
        <v>2.2000000000000002</v>
      </c>
      <c r="F1249" s="17">
        <v>0</v>
      </c>
      <c r="G1249" s="17">
        <v>0</v>
      </c>
      <c r="H1249" s="37">
        <f t="shared" si="348"/>
        <v>35.96</v>
      </c>
      <c r="I1249" s="37">
        <f>IF(H1249&lt;'Roof Calculator'!$G$8, 1, 0)</f>
        <v>1</v>
      </c>
      <c r="J1249" s="37">
        <f>IF(H1249&gt;='Roof Calculator'!$G$8, 1, 0)</f>
        <v>0</v>
      </c>
      <c r="K1249" s="37">
        <f t="shared" si="349"/>
        <v>35.96</v>
      </c>
      <c r="L1249" s="37">
        <f t="shared" si="350"/>
        <v>0</v>
      </c>
      <c r="M1249" s="37">
        <v>0</v>
      </c>
      <c r="N1249" s="37">
        <f t="shared" si="351"/>
        <v>0</v>
      </c>
      <c r="O1249" s="37">
        <v>0</v>
      </c>
      <c r="P1249" s="37">
        <v>0</v>
      </c>
      <c r="Q1249" s="21">
        <f t="shared" si="352"/>
        <v>39.790999999999997</v>
      </c>
      <c r="R1249" s="21">
        <f t="shared" si="361"/>
        <v>52.124999999999218</v>
      </c>
      <c r="S1249" s="21">
        <f t="shared" si="362"/>
        <v>-10.938734178109678</v>
      </c>
      <c r="T1249" s="21">
        <f t="shared" si="353"/>
        <v>86.147999999999996</v>
      </c>
      <c r="U1249" s="37">
        <f>VLOOKUP(Time_Zone, 'LSTM LookUp'!$B$5:$D$8, 3, FALSE)</f>
        <v>-75</v>
      </c>
      <c r="V1249" s="21">
        <f t="shared" si="363"/>
        <v>-14.177336340265487</v>
      </c>
      <c r="W1249" s="21">
        <f t="shared" si="354"/>
        <v>37.603665914933629</v>
      </c>
      <c r="X1249" s="21">
        <f t="shared" si="355"/>
        <v>0</v>
      </c>
      <c r="Y1249" s="21">
        <f t="shared" si="356"/>
        <v>0</v>
      </c>
      <c r="Z1249" s="21">
        <f t="shared" si="364"/>
        <v>0</v>
      </c>
      <c r="AA1249" s="21">
        <f t="shared" si="357"/>
        <v>0</v>
      </c>
      <c r="AB1249" s="21">
        <f t="shared" si="358"/>
        <v>0</v>
      </c>
      <c r="AC1249" s="21">
        <f t="shared" si="359"/>
        <v>0</v>
      </c>
      <c r="AD1249" s="21">
        <f t="shared" si="365"/>
        <v>0</v>
      </c>
      <c r="AE1249" s="21" t="str">
        <f t="shared" si="360"/>
        <v>2/21/4:00</v>
      </c>
    </row>
    <row r="1250" spans="2:31">
      <c r="B1250" s="37">
        <v>2</v>
      </c>
      <c r="C1250" s="38">
        <v>21</v>
      </c>
      <c r="D1250" s="39">
        <v>5</v>
      </c>
      <c r="E1250" s="17">
        <v>2.2000000000000002</v>
      </c>
      <c r="F1250" s="17">
        <v>0</v>
      </c>
      <c r="G1250" s="17">
        <v>0</v>
      </c>
      <c r="H1250" s="37">
        <f t="shared" si="348"/>
        <v>35.96</v>
      </c>
      <c r="I1250" s="37">
        <f>IF(H1250&lt;'Roof Calculator'!$G$8, 1, 0)</f>
        <v>1</v>
      </c>
      <c r="J1250" s="37">
        <f>IF(H1250&gt;='Roof Calculator'!$G$8, 1, 0)</f>
        <v>0</v>
      </c>
      <c r="K1250" s="37">
        <f t="shared" si="349"/>
        <v>35.96</v>
      </c>
      <c r="L1250" s="37">
        <f t="shared" si="350"/>
        <v>0</v>
      </c>
      <c r="M1250" s="37">
        <v>0</v>
      </c>
      <c r="N1250" s="37">
        <f t="shared" si="351"/>
        <v>0</v>
      </c>
      <c r="O1250" s="37">
        <v>0</v>
      </c>
      <c r="P1250" s="37">
        <v>0</v>
      </c>
      <c r="Q1250" s="21">
        <f t="shared" si="352"/>
        <v>39.790999999999997</v>
      </c>
      <c r="R1250" s="21">
        <f t="shared" si="361"/>
        <v>52.166666666665883</v>
      </c>
      <c r="S1250" s="21">
        <f t="shared" si="362"/>
        <v>-10.924090654734659</v>
      </c>
      <c r="T1250" s="21">
        <f t="shared" si="353"/>
        <v>86.147999999999996</v>
      </c>
      <c r="U1250" s="37">
        <f>VLOOKUP(Time_Zone, 'LSTM LookUp'!$B$5:$D$8, 3, FALSE)</f>
        <v>-75</v>
      </c>
      <c r="V1250" s="21">
        <f t="shared" si="363"/>
        <v>-14.173127527916042</v>
      </c>
      <c r="W1250" s="21">
        <f t="shared" si="354"/>
        <v>52.604718118021012</v>
      </c>
      <c r="X1250" s="21">
        <f t="shared" si="355"/>
        <v>0</v>
      </c>
      <c r="Y1250" s="21">
        <f t="shared" si="356"/>
        <v>0</v>
      </c>
      <c r="Z1250" s="21">
        <f t="shared" si="364"/>
        <v>0</v>
      </c>
      <c r="AA1250" s="21">
        <f t="shared" si="357"/>
        <v>0</v>
      </c>
      <c r="AB1250" s="21">
        <f t="shared" si="358"/>
        <v>0</v>
      </c>
      <c r="AC1250" s="21">
        <f t="shared" si="359"/>
        <v>0</v>
      </c>
      <c r="AD1250" s="21">
        <f t="shared" si="365"/>
        <v>0</v>
      </c>
      <c r="AE1250" s="21" t="str">
        <f t="shared" si="360"/>
        <v>2/21/5:00</v>
      </c>
    </row>
    <row r="1251" spans="2:31">
      <c r="B1251" s="37">
        <v>2</v>
      </c>
      <c r="C1251" s="38">
        <v>21</v>
      </c>
      <c r="D1251" s="39">
        <v>6</v>
      </c>
      <c r="E1251" s="17">
        <v>2.2000000000000002</v>
      </c>
      <c r="F1251" s="17">
        <v>0</v>
      </c>
      <c r="G1251" s="17">
        <v>0</v>
      </c>
      <c r="H1251" s="37">
        <f t="shared" si="348"/>
        <v>35.96</v>
      </c>
      <c r="I1251" s="37">
        <f>IF(H1251&lt;'Roof Calculator'!$G$8, 1, 0)</f>
        <v>1</v>
      </c>
      <c r="J1251" s="37">
        <f>IF(H1251&gt;='Roof Calculator'!$G$8, 1, 0)</f>
        <v>0</v>
      </c>
      <c r="K1251" s="37">
        <f t="shared" si="349"/>
        <v>35.96</v>
      </c>
      <c r="L1251" s="37">
        <f t="shared" si="350"/>
        <v>0</v>
      </c>
      <c r="M1251" s="37">
        <v>0</v>
      </c>
      <c r="N1251" s="37">
        <f t="shared" si="351"/>
        <v>0</v>
      </c>
      <c r="O1251" s="37">
        <v>0</v>
      </c>
      <c r="P1251" s="37">
        <v>0</v>
      </c>
      <c r="Q1251" s="21">
        <f t="shared" si="352"/>
        <v>39.790999999999997</v>
      </c>
      <c r="R1251" s="21">
        <f t="shared" si="361"/>
        <v>52.208333333332547</v>
      </c>
      <c r="S1251" s="21">
        <f t="shared" si="362"/>
        <v>-10.909442164829354</v>
      </c>
      <c r="T1251" s="21">
        <f t="shared" si="353"/>
        <v>86.147999999999996</v>
      </c>
      <c r="U1251" s="37">
        <f>VLOOKUP(Time_Zone, 'LSTM LookUp'!$B$5:$D$8, 3, FALSE)</f>
        <v>-75</v>
      </c>
      <c r="V1251" s="21">
        <f t="shared" si="363"/>
        <v>-14.168898666345044</v>
      </c>
      <c r="W1251" s="21">
        <f t="shared" si="354"/>
        <v>67.60577533341376</v>
      </c>
      <c r="X1251" s="21">
        <f t="shared" si="355"/>
        <v>0</v>
      </c>
      <c r="Y1251" s="21">
        <f t="shared" si="356"/>
        <v>0</v>
      </c>
      <c r="Z1251" s="21">
        <f t="shared" si="364"/>
        <v>0</v>
      </c>
      <c r="AA1251" s="21">
        <f t="shared" si="357"/>
        <v>0</v>
      </c>
      <c r="AB1251" s="21">
        <f t="shared" si="358"/>
        <v>0</v>
      </c>
      <c r="AC1251" s="21">
        <f t="shared" si="359"/>
        <v>0</v>
      </c>
      <c r="AD1251" s="21">
        <f t="shared" si="365"/>
        <v>0</v>
      </c>
      <c r="AE1251" s="21" t="str">
        <f t="shared" si="360"/>
        <v>2/21/6:00</v>
      </c>
    </row>
    <row r="1252" spans="2:31">
      <c r="B1252" s="37">
        <v>2</v>
      </c>
      <c r="C1252" s="38">
        <v>21</v>
      </c>
      <c r="D1252" s="39">
        <v>7</v>
      </c>
      <c r="E1252" s="17">
        <v>2.2000000000000002</v>
      </c>
      <c r="F1252" s="17">
        <v>0</v>
      </c>
      <c r="G1252" s="17">
        <v>0</v>
      </c>
      <c r="H1252" s="37">
        <f t="shared" si="348"/>
        <v>35.96</v>
      </c>
      <c r="I1252" s="37">
        <f>IF(H1252&lt;'Roof Calculator'!$G$8, 1, 0)</f>
        <v>1</v>
      </c>
      <c r="J1252" s="37">
        <f>IF(H1252&gt;='Roof Calculator'!$G$8, 1, 0)</f>
        <v>0</v>
      </c>
      <c r="K1252" s="37">
        <f t="shared" si="349"/>
        <v>35.96</v>
      </c>
      <c r="L1252" s="37">
        <f t="shared" si="350"/>
        <v>0</v>
      </c>
      <c r="M1252" s="37">
        <v>0</v>
      </c>
      <c r="N1252" s="37">
        <f t="shared" si="351"/>
        <v>0</v>
      </c>
      <c r="O1252" s="37">
        <v>0</v>
      </c>
      <c r="P1252" s="37">
        <v>0</v>
      </c>
      <c r="Q1252" s="21">
        <f t="shared" si="352"/>
        <v>39.790999999999997</v>
      </c>
      <c r="R1252" s="21">
        <f t="shared" si="361"/>
        <v>52.249999999999211</v>
      </c>
      <c r="S1252" s="21">
        <f t="shared" si="362"/>
        <v>-10.894788715706515</v>
      </c>
      <c r="T1252" s="21">
        <f t="shared" si="353"/>
        <v>86.147999999999996</v>
      </c>
      <c r="U1252" s="37">
        <f>VLOOKUP(Time_Zone, 'LSTM LookUp'!$B$5:$D$8, 3, FALSE)</f>
        <v>-75</v>
      </c>
      <c r="V1252" s="21">
        <f t="shared" si="363"/>
        <v>-14.164649769682175</v>
      </c>
      <c r="W1252" s="21">
        <f t="shared" si="354"/>
        <v>82.606837557579453</v>
      </c>
      <c r="X1252" s="21">
        <f t="shared" si="355"/>
        <v>0</v>
      </c>
      <c r="Y1252" s="21">
        <f t="shared" si="356"/>
        <v>0</v>
      </c>
      <c r="Z1252" s="21">
        <f t="shared" si="364"/>
        <v>0</v>
      </c>
      <c r="AA1252" s="21">
        <f t="shared" si="357"/>
        <v>0</v>
      </c>
      <c r="AB1252" s="21">
        <f t="shared" si="358"/>
        <v>0</v>
      </c>
      <c r="AC1252" s="21">
        <f t="shared" si="359"/>
        <v>0</v>
      </c>
      <c r="AD1252" s="21">
        <f t="shared" si="365"/>
        <v>0</v>
      </c>
      <c r="AE1252" s="21" t="str">
        <f t="shared" si="360"/>
        <v>2/21/7:00</v>
      </c>
    </row>
    <row r="1253" spans="2:31">
      <c r="B1253" s="37">
        <v>2</v>
      </c>
      <c r="C1253" s="38">
        <v>21</v>
      </c>
      <c r="D1253" s="39">
        <v>8</v>
      </c>
      <c r="E1253" s="17">
        <v>1.7</v>
      </c>
      <c r="F1253" s="17">
        <v>11</v>
      </c>
      <c r="G1253" s="17">
        <v>1</v>
      </c>
      <c r="H1253" s="37">
        <f t="shared" si="348"/>
        <v>35.06</v>
      </c>
      <c r="I1253" s="37">
        <f>IF(H1253&lt;'Roof Calculator'!$G$8, 1, 0)</f>
        <v>1</v>
      </c>
      <c r="J1253" s="37">
        <f>IF(H1253&gt;='Roof Calculator'!$G$8, 1, 0)</f>
        <v>0</v>
      </c>
      <c r="K1253" s="37">
        <f t="shared" si="349"/>
        <v>35.06</v>
      </c>
      <c r="L1253" s="37">
        <f t="shared" si="350"/>
        <v>0</v>
      </c>
      <c r="M1253" s="37">
        <v>0</v>
      </c>
      <c r="N1253" s="37">
        <f t="shared" si="351"/>
        <v>11</v>
      </c>
      <c r="O1253" s="37">
        <v>0</v>
      </c>
      <c r="P1253" s="37">
        <v>0</v>
      </c>
      <c r="Q1253" s="21">
        <f t="shared" si="352"/>
        <v>39.790999999999997</v>
      </c>
      <c r="R1253" s="21">
        <f t="shared" si="361"/>
        <v>52.291666666665876</v>
      </c>
      <c r="S1253" s="21">
        <f t="shared" si="362"/>
        <v>-10.880130314678613</v>
      </c>
      <c r="T1253" s="21">
        <f t="shared" si="353"/>
        <v>86.147999999999996</v>
      </c>
      <c r="U1253" s="37">
        <f>VLOOKUP(Time_Zone, 'LSTM LookUp'!$B$5:$D$8, 3, FALSE)</f>
        <v>-75</v>
      </c>
      <c r="V1253" s="21">
        <f t="shared" si="363"/>
        <v>-14.160380852093651</v>
      </c>
      <c r="W1253" s="21">
        <f t="shared" si="354"/>
        <v>97.607904786976576</v>
      </c>
      <c r="X1253" s="21">
        <f t="shared" si="355"/>
        <v>-0.22070118634699554</v>
      </c>
      <c r="Y1253" s="21">
        <f t="shared" si="356"/>
        <v>10.779298813653005</v>
      </c>
      <c r="Z1253" s="21">
        <f t="shared" si="364"/>
        <v>3.4168494567246426</v>
      </c>
      <c r="AA1253" s="21">
        <f t="shared" si="357"/>
        <v>3.4168494567246426</v>
      </c>
      <c r="AB1253" s="21">
        <f t="shared" si="358"/>
        <v>0</v>
      </c>
      <c r="AC1253" s="21">
        <f t="shared" si="359"/>
        <v>0</v>
      </c>
      <c r="AD1253" s="21">
        <f t="shared" si="365"/>
        <v>0</v>
      </c>
      <c r="AE1253" s="21" t="str">
        <f t="shared" si="360"/>
        <v>2/21/8:00</v>
      </c>
    </row>
    <row r="1254" spans="2:31">
      <c r="B1254" s="37">
        <v>2</v>
      </c>
      <c r="C1254" s="38">
        <v>21</v>
      </c>
      <c r="D1254" s="39">
        <v>9</v>
      </c>
      <c r="E1254" s="17">
        <v>2.2000000000000002</v>
      </c>
      <c r="F1254" s="17">
        <v>59</v>
      </c>
      <c r="G1254" s="17">
        <v>7</v>
      </c>
      <c r="H1254" s="37">
        <f t="shared" si="348"/>
        <v>35.96</v>
      </c>
      <c r="I1254" s="37">
        <f>IF(H1254&lt;'Roof Calculator'!$G$8, 1, 0)</f>
        <v>1</v>
      </c>
      <c r="J1254" s="37">
        <f>IF(H1254&gt;='Roof Calculator'!$G$8, 1, 0)</f>
        <v>0</v>
      </c>
      <c r="K1254" s="37">
        <f t="shared" si="349"/>
        <v>35.96</v>
      </c>
      <c r="L1254" s="37">
        <f t="shared" si="350"/>
        <v>0</v>
      </c>
      <c r="M1254" s="37">
        <v>0</v>
      </c>
      <c r="N1254" s="37">
        <f t="shared" si="351"/>
        <v>59</v>
      </c>
      <c r="O1254" s="37">
        <v>0</v>
      </c>
      <c r="P1254" s="37">
        <v>0</v>
      </c>
      <c r="Q1254" s="21">
        <f t="shared" si="352"/>
        <v>39.790999999999997</v>
      </c>
      <c r="R1254" s="21">
        <f t="shared" si="361"/>
        <v>52.33333333333254</v>
      </c>
      <c r="S1254" s="21">
        <f t="shared" si="362"/>
        <v>-10.865466969057863</v>
      </c>
      <c r="T1254" s="21">
        <f t="shared" si="353"/>
        <v>86.147999999999996</v>
      </c>
      <c r="U1254" s="37">
        <f>VLOOKUP(Time_Zone, 'LSTM LookUp'!$B$5:$D$8, 3, FALSE)</f>
        <v>-75</v>
      </c>
      <c r="V1254" s="21">
        <f t="shared" si="363"/>
        <v>-14.156091927782199</v>
      </c>
      <c r="W1254" s="21">
        <f t="shared" si="354"/>
        <v>112.60897701805447</v>
      </c>
      <c r="X1254" s="21">
        <f t="shared" si="355"/>
        <v>-2.8751941092752578</v>
      </c>
      <c r="Y1254" s="21">
        <f t="shared" si="356"/>
        <v>56.124805890724744</v>
      </c>
      <c r="Z1254" s="21">
        <f t="shared" si="364"/>
        <v>17.790583212481682</v>
      </c>
      <c r="AA1254" s="21">
        <f t="shared" si="357"/>
        <v>17.790583212481682</v>
      </c>
      <c r="AB1254" s="21">
        <f t="shared" si="358"/>
        <v>0</v>
      </c>
      <c r="AC1254" s="21">
        <f t="shared" si="359"/>
        <v>0</v>
      </c>
      <c r="AD1254" s="21">
        <f t="shared" si="365"/>
        <v>0</v>
      </c>
      <c r="AE1254" s="21" t="str">
        <f t="shared" si="360"/>
        <v>2/21/9:00</v>
      </c>
    </row>
    <row r="1255" spans="2:31">
      <c r="B1255" s="37">
        <v>2</v>
      </c>
      <c r="C1255" s="38">
        <v>21</v>
      </c>
      <c r="D1255" s="39">
        <v>10</v>
      </c>
      <c r="E1255" s="17">
        <v>3.3</v>
      </c>
      <c r="F1255" s="17">
        <v>179</v>
      </c>
      <c r="G1255" s="17">
        <v>9</v>
      </c>
      <c r="H1255" s="37">
        <f t="shared" si="348"/>
        <v>37.94</v>
      </c>
      <c r="I1255" s="37">
        <f>IF(H1255&lt;'Roof Calculator'!$G$8, 1, 0)</f>
        <v>1</v>
      </c>
      <c r="J1255" s="37">
        <f>IF(H1255&gt;='Roof Calculator'!$G$8, 1, 0)</f>
        <v>0</v>
      </c>
      <c r="K1255" s="37">
        <f t="shared" si="349"/>
        <v>37.94</v>
      </c>
      <c r="L1255" s="37">
        <f t="shared" si="350"/>
        <v>0</v>
      </c>
      <c r="M1255" s="37">
        <v>0</v>
      </c>
      <c r="N1255" s="37">
        <f t="shared" si="351"/>
        <v>179</v>
      </c>
      <c r="O1255" s="37">
        <v>0</v>
      </c>
      <c r="P1255" s="37">
        <v>0</v>
      </c>
      <c r="Q1255" s="21">
        <f t="shared" si="352"/>
        <v>39.790999999999997</v>
      </c>
      <c r="R1255" s="21">
        <f t="shared" si="361"/>
        <v>52.374999999999204</v>
      </c>
      <c r="S1255" s="21">
        <f t="shared" si="362"/>
        <v>-10.850798686156216</v>
      </c>
      <c r="T1255" s="21">
        <f t="shared" si="353"/>
        <v>86.147999999999996</v>
      </c>
      <c r="U1255" s="37">
        <f>VLOOKUP(Time_Zone, 'LSTM LookUp'!$B$5:$D$8, 3, FALSE)</f>
        <v>-75</v>
      </c>
      <c r="V1255" s="21">
        <f t="shared" si="363"/>
        <v>-14.15178301098701</v>
      </c>
      <c r="W1255" s="21">
        <f t="shared" si="354"/>
        <v>127.61005424725323</v>
      </c>
      <c r="X1255" s="21">
        <f t="shared" si="355"/>
        <v>-5.2292499316253922</v>
      </c>
      <c r="Y1255" s="21">
        <f t="shared" si="356"/>
        <v>173.77075006837461</v>
      </c>
      <c r="Z1255" s="21">
        <f t="shared" si="364"/>
        <v>55.082292756716292</v>
      </c>
      <c r="AA1255" s="21">
        <f t="shared" si="357"/>
        <v>55.082292756716292</v>
      </c>
      <c r="AB1255" s="21">
        <f t="shared" si="358"/>
        <v>0</v>
      </c>
      <c r="AC1255" s="21">
        <f t="shared" si="359"/>
        <v>0</v>
      </c>
      <c r="AD1255" s="21">
        <f t="shared" si="365"/>
        <v>0</v>
      </c>
      <c r="AE1255" s="21" t="str">
        <f t="shared" si="360"/>
        <v>2/21/10:00</v>
      </c>
    </row>
    <row r="1256" spans="2:31">
      <c r="B1256" s="37">
        <v>2</v>
      </c>
      <c r="C1256" s="38">
        <v>21</v>
      </c>
      <c r="D1256" s="39">
        <v>11</v>
      </c>
      <c r="E1256" s="17">
        <v>5.6</v>
      </c>
      <c r="F1256" s="17">
        <v>230</v>
      </c>
      <c r="G1256" s="17">
        <v>10</v>
      </c>
      <c r="H1256" s="37">
        <f t="shared" si="348"/>
        <v>42.08</v>
      </c>
      <c r="I1256" s="37">
        <f>IF(H1256&lt;'Roof Calculator'!$G$8, 1, 0)</f>
        <v>1</v>
      </c>
      <c r="J1256" s="37">
        <f>IF(H1256&gt;='Roof Calculator'!$G$8, 1, 0)</f>
        <v>0</v>
      </c>
      <c r="K1256" s="37">
        <f t="shared" si="349"/>
        <v>42.08</v>
      </c>
      <c r="L1256" s="37">
        <f t="shared" si="350"/>
        <v>0</v>
      </c>
      <c r="M1256" s="37">
        <v>0</v>
      </c>
      <c r="N1256" s="37">
        <f t="shared" si="351"/>
        <v>230</v>
      </c>
      <c r="O1256" s="37">
        <v>0</v>
      </c>
      <c r="P1256" s="37">
        <v>0</v>
      </c>
      <c r="Q1256" s="21">
        <f t="shared" si="352"/>
        <v>39.790999999999997</v>
      </c>
      <c r="R1256" s="21">
        <f t="shared" si="361"/>
        <v>52.416666666665868</v>
      </c>
      <c r="S1256" s="21">
        <f t="shared" si="362"/>
        <v>-10.836125473285346</v>
      </c>
      <c r="T1256" s="21">
        <f t="shared" si="353"/>
        <v>86.147999999999996</v>
      </c>
      <c r="U1256" s="37">
        <f>VLOOKUP(Time_Zone, 'LSTM LookUp'!$B$5:$D$8, 3, FALSE)</f>
        <v>-75</v>
      </c>
      <c r="V1256" s="21">
        <f t="shared" si="363"/>
        <v>-14.147454115983722</v>
      </c>
      <c r="W1256" s="21">
        <f t="shared" si="354"/>
        <v>142.61113647100404</v>
      </c>
      <c r="X1256" s="21">
        <f t="shared" si="355"/>
        <v>-7.1993857053122348</v>
      </c>
      <c r="Y1256" s="21">
        <f t="shared" si="356"/>
        <v>222.80061429468776</v>
      </c>
      <c r="Z1256" s="21">
        <f t="shared" si="364"/>
        <v>70.623903379178245</v>
      </c>
      <c r="AA1256" s="21">
        <f t="shared" si="357"/>
        <v>70.623903379178245</v>
      </c>
      <c r="AB1256" s="21">
        <f t="shared" si="358"/>
        <v>0</v>
      </c>
      <c r="AC1256" s="21">
        <f t="shared" si="359"/>
        <v>0</v>
      </c>
      <c r="AD1256" s="21">
        <f t="shared" si="365"/>
        <v>0</v>
      </c>
      <c r="AE1256" s="21" t="str">
        <f t="shared" si="360"/>
        <v>2/21/11:00</v>
      </c>
    </row>
    <row r="1257" spans="2:31">
      <c r="B1257" s="37">
        <v>2</v>
      </c>
      <c r="C1257" s="38">
        <v>21</v>
      </c>
      <c r="D1257" s="39">
        <v>12</v>
      </c>
      <c r="E1257" s="17">
        <v>7.8</v>
      </c>
      <c r="F1257" s="17">
        <v>252</v>
      </c>
      <c r="G1257" s="17">
        <v>7</v>
      </c>
      <c r="H1257" s="37">
        <f t="shared" si="348"/>
        <v>46.04</v>
      </c>
      <c r="I1257" s="37">
        <f>IF(H1257&lt;'Roof Calculator'!$G$8, 1, 0)</f>
        <v>1</v>
      </c>
      <c r="J1257" s="37">
        <f>IF(H1257&gt;='Roof Calculator'!$G$8, 1, 0)</f>
        <v>0</v>
      </c>
      <c r="K1257" s="37">
        <f t="shared" si="349"/>
        <v>46.04</v>
      </c>
      <c r="L1257" s="37">
        <f t="shared" si="350"/>
        <v>0</v>
      </c>
      <c r="M1257" s="37">
        <v>0</v>
      </c>
      <c r="N1257" s="37">
        <f t="shared" si="351"/>
        <v>252</v>
      </c>
      <c r="O1257" s="37">
        <v>0</v>
      </c>
      <c r="P1257" s="37">
        <v>0</v>
      </c>
      <c r="Q1257" s="21">
        <f t="shared" si="352"/>
        <v>39.790999999999997</v>
      </c>
      <c r="R1257" s="21">
        <f t="shared" si="361"/>
        <v>52.458333333332533</v>
      </c>
      <c r="S1257" s="21">
        <f t="shared" si="362"/>
        <v>-10.821447337756656</v>
      </c>
      <c r="T1257" s="21">
        <f t="shared" si="353"/>
        <v>86.147999999999996</v>
      </c>
      <c r="U1257" s="37">
        <f>VLOOKUP(Time_Zone, 'LSTM LookUp'!$B$5:$D$8, 3, FALSE)</f>
        <v>-75</v>
      </c>
      <c r="V1257" s="21">
        <f t="shared" si="363"/>
        <v>-14.143105257084377</v>
      </c>
      <c r="W1257" s="21">
        <f t="shared" si="354"/>
        <v>157.61222368572891</v>
      </c>
      <c r="X1257" s="21">
        <f t="shared" si="355"/>
        <v>-5.725943615834491</v>
      </c>
      <c r="Y1257" s="21">
        <f t="shared" si="356"/>
        <v>246.2740563841655</v>
      </c>
      <c r="Z1257" s="21">
        <f t="shared" si="364"/>
        <v>78.064574543178452</v>
      </c>
      <c r="AA1257" s="21">
        <f t="shared" si="357"/>
        <v>78.064574543178452</v>
      </c>
      <c r="AB1257" s="21">
        <f t="shared" si="358"/>
        <v>0</v>
      </c>
      <c r="AC1257" s="21">
        <f t="shared" si="359"/>
        <v>0</v>
      </c>
      <c r="AD1257" s="21">
        <f t="shared" si="365"/>
        <v>0</v>
      </c>
      <c r="AE1257" s="21" t="str">
        <f t="shared" si="360"/>
        <v>2/21/12:00</v>
      </c>
    </row>
    <row r="1258" spans="2:31">
      <c r="B1258" s="37">
        <v>2</v>
      </c>
      <c r="C1258" s="38">
        <v>21</v>
      </c>
      <c r="D1258" s="39">
        <v>13</v>
      </c>
      <c r="E1258" s="17">
        <v>8.9</v>
      </c>
      <c r="F1258" s="17">
        <v>291</v>
      </c>
      <c r="G1258" s="17">
        <v>7</v>
      </c>
      <c r="H1258" s="37">
        <f t="shared" si="348"/>
        <v>48.02</v>
      </c>
      <c r="I1258" s="37">
        <f>IF(H1258&lt;'Roof Calculator'!$G$8, 1, 0)</f>
        <v>1</v>
      </c>
      <c r="J1258" s="37">
        <f>IF(H1258&gt;='Roof Calculator'!$G$8, 1, 0)</f>
        <v>0</v>
      </c>
      <c r="K1258" s="37">
        <f t="shared" si="349"/>
        <v>48.02</v>
      </c>
      <c r="L1258" s="37">
        <f t="shared" si="350"/>
        <v>0</v>
      </c>
      <c r="M1258" s="37">
        <v>0</v>
      </c>
      <c r="N1258" s="37">
        <f t="shared" si="351"/>
        <v>291</v>
      </c>
      <c r="O1258" s="37">
        <v>0</v>
      </c>
      <c r="P1258" s="37">
        <v>0</v>
      </c>
      <c r="Q1258" s="21">
        <f t="shared" si="352"/>
        <v>39.790999999999997</v>
      </c>
      <c r="R1258" s="21">
        <f t="shared" si="361"/>
        <v>52.499999999999197</v>
      </c>
      <c r="S1258" s="21">
        <f t="shared" si="362"/>
        <v>-10.806764286881281</v>
      </c>
      <c r="T1258" s="21">
        <f t="shared" si="353"/>
        <v>86.147999999999996</v>
      </c>
      <c r="U1258" s="37">
        <f>VLOOKUP(Time_Zone, 'LSTM LookUp'!$B$5:$D$8, 3, FALSE)</f>
        <v>-75</v>
      </c>
      <c r="V1258" s="21">
        <f t="shared" si="363"/>
        <v>-14.138736448637392</v>
      </c>
      <c r="W1258" s="21">
        <f t="shared" si="354"/>
        <v>172.61331588784066</v>
      </c>
      <c r="X1258" s="21">
        <f t="shared" si="355"/>
        <v>-6.0794257187620095</v>
      </c>
      <c r="Y1258" s="21">
        <f t="shared" si="356"/>
        <v>284.92057428123798</v>
      </c>
      <c r="Z1258" s="21">
        <f t="shared" si="364"/>
        <v>90.314845730916389</v>
      </c>
      <c r="AA1258" s="21">
        <f t="shared" si="357"/>
        <v>90.314845730916389</v>
      </c>
      <c r="AB1258" s="21">
        <f t="shared" si="358"/>
        <v>0</v>
      </c>
      <c r="AC1258" s="21">
        <f t="shared" si="359"/>
        <v>0</v>
      </c>
      <c r="AD1258" s="21">
        <f t="shared" si="365"/>
        <v>0</v>
      </c>
      <c r="AE1258" s="21" t="str">
        <f t="shared" si="360"/>
        <v>2/21/13:00</v>
      </c>
    </row>
    <row r="1259" spans="2:31">
      <c r="B1259" s="37">
        <v>2</v>
      </c>
      <c r="C1259" s="38">
        <v>21</v>
      </c>
      <c r="D1259" s="39">
        <v>14</v>
      </c>
      <c r="E1259" s="17">
        <v>9.4</v>
      </c>
      <c r="F1259" s="17">
        <v>177</v>
      </c>
      <c r="G1259" s="17">
        <v>6</v>
      </c>
      <c r="H1259" s="37">
        <f t="shared" si="348"/>
        <v>48.92</v>
      </c>
      <c r="I1259" s="37">
        <f>IF(H1259&lt;'Roof Calculator'!$G$8, 1, 0)</f>
        <v>1</v>
      </c>
      <c r="J1259" s="37">
        <f>IF(H1259&gt;='Roof Calculator'!$G$8, 1, 0)</f>
        <v>0</v>
      </c>
      <c r="K1259" s="37">
        <f t="shared" si="349"/>
        <v>48.92</v>
      </c>
      <c r="L1259" s="37">
        <f t="shared" si="350"/>
        <v>0</v>
      </c>
      <c r="M1259" s="37">
        <v>0</v>
      </c>
      <c r="N1259" s="37">
        <f t="shared" si="351"/>
        <v>177</v>
      </c>
      <c r="O1259" s="37">
        <v>0</v>
      </c>
      <c r="P1259" s="37">
        <v>0</v>
      </c>
      <c r="Q1259" s="21">
        <f t="shared" si="352"/>
        <v>39.790999999999997</v>
      </c>
      <c r="R1259" s="21">
        <f t="shared" si="361"/>
        <v>52.541666666665861</v>
      </c>
      <c r="S1259" s="21">
        <f t="shared" si="362"/>
        <v>-10.792076327970074</v>
      </c>
      <c r="T1259" s="21">
        <f t="shared" si="353"/>
        <v>86.147999999999996</v>
      </c>
      <c r="U1259" s="37">
        <f>VLOOKUP(Time_Zone, 'LSTM LookUp'!$B$5:$D$8, 3, FALSE)</f>
        <v>-75</v>
      </c>
      <c r="V1259" s="21">
        <f t="shared" si="363"/>
        <v>-14.134347705027526</v>
      </c>
      <c r="W1259" s="21">
        <f t="shared" si="354"/>
        <v>187.61441307374315</v>
      </c>
      <c r="X1259" s="21">
        <f t="shared" si="355"/>
        <v>-5.2078393398663367</v>
      </c>
      <c r="Y1259" s="21">
        <f t="shared" si="356"/>
        <v>171.79216066013367</v>
      </c>
      <c r="Z1259" s="21">
        <f t="shared" si="364"/>
        <v>54.455114471606848</v>
      </c>
      <c r="AA1259" s="21">
        <f t="shared" si="357"/>
        <v>54.455114471606848</v>
      </c>
      <c r="AB1259" s="21">
        <f t="shared" si="358"/>
        <v>0</v>
      </c>
      <c r="AC1259" s="21">
        <f t="shared" si="359"/>
        <v>0</v>
      </c>
      <c r="AD1259" s="21">
        <f t="shared" si="365"/>
        <v>0</v>
      </c>
      <c r="AE1259" s="21" t="str">
        <f t="shared" si="360"/>
        <v>2/21/14:00</v>
      </c>
    </row>
    <row r="1260" spans="2:31">
      <c r="B1260" s="37">
        <v>2</v>
      </c>
      <c r="C1260" s="38">
        <v>21</v>
      </c>
      <c r="D1260" s="39">
        <v>15</v>
      </c>
      <c r="E1260" s="17">
        <v>8.9</v>
      </c>
      <c r="F1260" s="17">
        <v>165</v>
      </c>
      <c r="G1260" s="17">
        <v>5</v>
      </c>
      <c r="H1260" s="37">
        <f t="shared" si="348"/>
        <v>48.02</v>
      </c>
      <c r="I1260" s="37">
        <f>IF(H1260&lt;'Roof Calculator'!$G$8, 1, 0)</f>
        <v>1</v>
      </c>
      <c r="J1260" s="37">
        <f>IF(H1260&gt;='Roof Calculator'!$G$8, 1, 0)</f>
        <v>0</v>
      </c>
      <c r="K1260" s="37">
        <f t="shared" si="349"/>
        <v>48.02</v>
      </c>
      <c r="L1260" s="37">
        <f t="shared" si="350"/>
        <v>0</v>
      </c>
      <c r="M1260" s="37">
        <v>0</v>
      </c>
      <c r="N1260" s="37">
        <f t="shared" si="351"/>
        <v>165</v>
      </c>
      <c r="O1260" s="37">
        <v>0</v>
      </c>
      <c r="P1260" s="37">
        <v>0</v>
      </c>
      <c r="Q1260" s="21">
        <f t="shared" si="352"/>
        <v>39.790999999999997</v>
      </c>
      <c r="R1260" s="21">
        <f t="shared" si="361"/>
        <v>52.583333333332526</v>
      </c>
      <c r="S1260" s="21">
        <f t="shared" si="362"/>
        <v>-10.777383468333619</v>
      </c>
      <c r="T1260" s="21">
        <f t="shared" si="353"/>
        <v>86.147999999999996</v>
      </c>
      <c r="U1260" s="37">
        <f>VLOOKUP(Time_Zone, 'LSTM LookUp'!$B$5:$D$8, 3, FALSE)</f>
        <v>-75</v>
      </c>
      <c r="V1260" s="21">
        <f t="shared" si="363"/>
        <v>-14.129939040675854</v>
      </c>
      <c r="W1260" s="21">
        <f t="shared" si="354"/>
        <v>202.61551523983104</v>
      </c>
      <c r="X1260" s="21">
        <f t="shared" si="355"/>
        <v>-4.0823130414711821</v>
      </c>
      <c r="Y1260" s="21">
        <f t="shared" si="356"/>
        <v>160.9176869585288</v>
      </c>
      <c r="Z1260" s="21">
        <f t="shared" si="364"/>
        <v>51.008096237690481</v>
      </c>
      <c r="AA1260" s="21">
        <f t="shared" si="357"/>
        <v>51.008096237690481</v>
      </c>
      <c r="AB1260" s="21">
        <f t="shared" si="358"/>
        <v>0</v>
      </c>
      <c r="AC1260" s="21">
        <f t="shared" si="359"/>
        <v>0</v>
      </c>
      <c r="AD1260" s="21">
        <f t="shared" si="365"/>
        <v>0</v>
      </c>
      <c r="AE1260" s="21" t="str">
        <f t="shared" si="360"/>
        <v>2/21/15:00</v>
      </c>
    </row>
    <row r="1261" spans="2:31">
      <c r="B1261" s="37">
        <v>2</v>
      </c>
      <c r="C1261" s="38">
        <v>21</v>
      </c>
      <c r="D1261" s="39">
        <v>16</v>
      </c>
      <c r="E1261" s="17">
        <v>8.9</v>
      </c>
      <c r="F1261" s="17">
        <v>133</v>
      </c>
      <c r="G1261" s="17">
        <v>2</v>
      </c>
      <c r="H1261" s="37">
        <f t="shared" si="348"/>
        <v>48.02</v>
      </c>
      <c r="I1261" s="37">
        <f>IF(H1261&lt;'Roof Calculator'!$G$8, 1, 0)</f>
        <v>1</v>
      </c>
      <c r="J1261" s="37">
        <f>IF(H1261&gt;='Roof Calculator'!$G$8, 1, 0)</f>
        <v>0</v>
      </c>
      <c r="K1261" s="37">
        <f t="shared" si="349"/>
        <v>48.02</v>
      </c>
      <c r="L1261" s="37">
        <f t="shared" si="350"/>
        <v>0</v>
      </c>
      <c r="M1261" s="37">
        <v>0</v>
      </c>
      <c r="N1261" s="37">
        <f t="shared" si="351"/>
        <v>133</v>
      </c>
      <c r="O1261" s="37">
        <v>0</v>
      </c>
      <c r="P1261" s="37">
        <v>0</v>
      </c>
      <c r="Q1261" s="21">
        <f t="shared" si="352"/>
        <v>39.790999999999997</v>
      </c>
      <c r="R1261" s="21">
        <f t="shared" si="361"/>
        <v>52.62499999999919</v>
      </c>
      <c r="S1261" s="21">
        <f t="shared" si="362"/>
        <v>-10.762685715282219</v>
      </c>
      <c r="T1261" s="21">
        <f t="shared" si="353"/>
        <v>86.147999999999996</v>
      </c>
      <c r="U1261" s="37">
        <f>VLOOKUP(Time_Zone, 'LSTM LookUp'!$B$5:$D$8, 3, FALSE)</f>
        <v>-75</v>
      </c>
      <c r="V1261" s="21">
        <f t="shared" si="363"/>
        <v>-14.125510470039725</v>
      </c>
      <c r="W1261" s="21">
        <f t="shared" si="354"/>
        <v>217.61662238249011</v>
      </c>
      <c r="X1261" s="21">
        <f t="shared" si="355"/>
        <v>-1.4349051589426218</v>
      </c>
      <c r="Y1261" s="21">
        <f t="shared" si="356"/>
        <v>131.56509484105737</v>
      </c>
      <c r="Z1261" s="21">
        <f t="shared" si="364"/>
        <v>41.70383719785282</v>
      </c>
      <c r="AA1261" s="21">
        <f t="shared" si="357"/>
        <v>41.70383719785282</v>
      </c>
      <c r="AB1261" s="21">
        <f t="shared" si="358"/>
        <v>0</v>
      </c>
      <c r="AC1261" s="21">
        <f t="shared" si="359"/>
        <v>0</v>
      </c>
      <c r="AD1261" s="21">
        <f t="shared" si="365"/>
        <v>0</v>
      </c>
      <c r="AE1261" s="21" t="str">
        <f t="shared" si="360"/>
        <v>2/21/16:00</v>
      </c>
    </row>
    <row r="1262" spans="2:31">
      <c r="B1262" s="37">
        <v>2</v>
      </c>
      <c r="C1262" s="38">
        <v>21</v>
      </c>
      <c r="D1262" s="39">
        <v>17</v>
      </c>
      <c r="E1262" s="17">
        <v>8.3000000000000007</v>
      </c>
      <c r="F1262" s="17">
        <v>171</v>
      </c>
      <c r="G1262" s="17">
        <v>1</v>
      </c>
      <c r="H1262" s="37">
        <f t="shared" si="348"/>
        <v>46.94</v>
      </c>
      <c r="I1262" s="37">
        <f>IF(H1262&lt;'Roof Calculator'!$G$8, 1, 0)</f>
        <v>1</v>
      </c>
      <c r="J1262" s="37">
        <f>IF(H1262&gt;='Roof Calculator'!$G$8, 1, 0)</f>
        <v>0</v>
      </c>
      <c r="K1262" s="37">
        <f t="shared" si="349"/>
        <v>46.94</v>
      </c>
      <c r="L1262" s="37">
        <f t="shared" si="350"/>
        <v>0</v>
      </c>
      <c r="M1262" s="37">
        <v>0</v>
      </c>
      <c r="N1262" s="37">
        <f t="shared" si="351"/>
        <v>171</v>
      </c>
      <c r="O1262" s="37">
        <v>0</v>
      </c>
      <c r="P1262" s="37">
        <v>0</v>
      </c>
      <c r="Q1262" s="21">
        <f t="shared" si="352"/>
        <v>39.790999999999997</v>
      </c>
      <c r="R1262" s="21">
        <f t="shared" si="361"/>
        <v>52.666666666665854</v>
      </c>
      <c r="S1262" s="21">
        <f t="shared" si="362"/>
        <v>-10.747983076125884</v>
      </c>
      <c r="T1262" s="21">
        <f t="shared" si="353"/>
        <v>86.147999999999996</v>
      </c>
      <c r="U1262" s="37">
        <f>VLOOKUP(Time_Zone, 'LSTM LookUp'!$B$5:$D$8, 3, FALSE)</f>
        <v>-75</v>
      </c>
      <c r="V1262" s="21">
        <f t="shared" si="363"/>
        <v>-14.121062007612736</v>
      </c>
      <c r="W1262" s="21">
        <f t="shared" si="354"/>
        <v>232.61773449809684</v>
      </c>
      <c r="X1262" s="21">
        <f t="shared" si="355"/>
        <v>-0.57767616940378164</v>
      </c>
      <c r="Y1262" s="21">
        <f t="shared" si="356"/>
        <v>170.42232383059621</v>
      </c>
      <c r="Z1262" s="21">
        <f t="shared" si="364"/>
        <v>54.020900121701438</v>
      </c>
      <c r="AA1262" s="21">
        <f t="shared" si="357"/>
        <v>54.020900121701438</v>
      </c>
      <c r="AB1262" s="21">
        <f t="shared" si="358"/>
        <v>0</v>
      </c>
      <c r="AC1262" s="21">
        <f t="shared" si="359"/>
        <v>0</v>
      </c>
      <c r="AD1262" s="21">
        <f t="shared" si="365"/>
        <v>0</v>
      </c>
      <c r="AE1262" s="21" t="str">
        <f t="shared" si="360"/>
        <v>2/21/17:00</v>
      </c>
    </row>
    <row r="1263" spans="2:31">
      <c r="B1263" s="37">
        <v>2</v>
      </c>
      <c r="C1263" s="38">
        <v>21</v>
      </c>
      <c r="D1263" s="39">
        <v>18</v>
      </c>
      <c r="E1263" s="17">
        <v>8.9</v>
      </c>
      <c r="F1263" s="17">
        <v>41</v>
      </c>
      <c r="G1263" s="17">
        <v>1</v>
      </c>
      <c r="H1263" s="37">
        <f t="shared" si="348"/>
        <v>48.02</v>
      </c>
      <c r="I1263" s="37">
        <f>IF(H1263&lt;'Roof Calculator'!$G$8, 1, 0)</f>
        <v>1</v>
      </c>
      <c r="J1263" s="37">
        <f>IF(H1263&gt;='Roof Calculator'!$G$8, 1, 0)</f>
        <v>0</v>
      </c>
      <c r="K1263" s="37">
        <f t="shared" si="349"/>
        <v>48.02</v>
      </c>
      <c r="L1263" s="37">
        <f t="shared" si="350"/>
        <v>0</v>
      </c>
      <c r="M1263" s="37">
        <v>0</v>
      </c>
      <c r="N1263" s="37">
        <f t="shared" si="351"/>
        <v>41</v>
      </c>
      <c r="O1263" s="37">
        <v>0</v>
      </c>
      <c r="P1263" s="37">
        <v>0</v>
      </c>
      <c r="Q1263" s="21">
        <f t="shared" si="352"/>
        <v>39.790999999999997</v>
      </c>
      <c r="R1263" s="21">
        <f t="shared" si="361"/>
        <v>52.708333333332519</v>
      </c>
      <c r="S1263" s="21">
        <f t="shared" si="362"/>
        <v>-10.733275558174363</v>
      </c>
      <c r="T1263" s="21">
        <f t="shared" si="353"/>
        <v>86.147999999999996</v>
      </c>
      <c r="U1263" s="37">
        <f>VLOOKUP(Time_Zone, 'LSTM LookUp'!$B$5:$D$8, 3, FALSE)</f>
        <v>-75</v>
      </c>
      <c r="V1263" s="21">
        <f t="shared" si="363"/>
        <v>-14.116593667924699</v>
      </c>
      <c r="W1263" s="21">
        <f t="shared" si="354"/>
        <v>247.6188515830188</v>
      </c>
      <c r="X1263" s="21">
        <f t="shared" si="355"/>
        <v>-0.40664579285065977</v>
      </c>
      <c r="Y1263" s="21">
        <f t="shared" si="356"/>
        <v>40.593354207149339</v>
      </c>
      <c r="Z1263" s="21">
        <f t="shared" si="364"/>
        <v>12.867384295317127</v>
      </c>
      <c r="AA1263" s="21">
        <f t="shared" si="357"/>
        <v>12.867384295317127</v>
      </c>
      <c r="AB1263" s="21">
        <f t="shared" si="358"/>
        <v>0</v>
      </c>
      <c r="AC1263" s="21">
        <f t="shared" si="359"/>
        <v>0</v>
      </c>
      <c r="AD1263" s="21">
        <f t="shared" si="365"/>
        <v>0</v>
      </c>
      <c r="AE1263" s="21" t="str">
        <f t="shared" si="360"/>
        <v>2/21/18:00</v>
      </c>
    </row>
    <row r="1264" spans="2:31">
      <c r="B1264" s="37">
        <v>2</v>
      </c>
      <c r="C1264" s="38">
        <v>21</v>
      </c>
      <c r="D1264" s="39">
        <v>19</v>
      </c>
      <c r="E1264" s="17">
        <v>8.9</v>
      </c>
      <c r="F1264" s="17">
        <v>12</v>
      </c>
      <c r="G1264" s="17">
        <v>0</v>
      </c>
      <c r="H1264" s="37">
        <f t="shared" si="348"/>
        <v>48.02</v>
      </c>
      <c r="I1264" s="37">
        <f>IF(H1264&lt;'Roof Calculator'!$G$8, 1, 0)</f>
        <v>1</v>
      </c>
      <c r="J1264" s="37">
        <f>IF(H1264&gt;='Roof Calculator'!$G$8, 1, 0)</f>
        <v>0</v>
      </c>
      <c r="K1264" s="37">
        <f t="shared" si="349"/>
        <v>48.02</v>
      </c>
      <c r="L1264" s="37">
        <f t="shared" si="350"/>
        <v>0</v>
      </c>
      <c r="M1264" s="37">
        <v>0</v>
      </c>
      <c r="N1264" s="37">
        <f t="shared" si="351"/>
        <v>12</v>
      </c>
      <c r="O1264" s="37">
        <v>0</v>
      </c>
      <c r="P1264" s="37">
        <v>0</v>
      </c>
      <c r="Q1264" s="21">
        <f t="shared" si="352"/>
        <v>39.790999999999997</v>
      </c>
      <c r="R1264" s="21">
        <f t="shared" si="361"/>
        <v>52.749999999999183</v>
      </c>
      <c r="S1264" s="21">
        <f t="shared" si="362"/>
        <v>-10.718563168737097</v>
      </c>
      <c r="T1264" s="21">
        <f t="shared" si="353"/>
        <v>86.147999999999996</v>
      </c>
      <c r="U1264" s="37">
        <f>VLOOKUP(Time_Zone, 'LSTM LookUp'!$B$5:$D$8, 3, FALSE)</f>
        <v>-75</v>
      </c>
      <c r="V1264" s="21">
        <f t="shared" si="363"/>
        <v>-14.1121054655416</v>
      </c>
      <c r="W1264" s="21">
        <f t="shared" si="354"/>
        <v>262.61997363361456</v>
      </c>
      <c r="X1264" s="21">
        <f t="shared" si="355"/>
        <v>0</v>
      </c>
      <c r="Y1264" s="21">
        <f t="shared" si="356"/>
        <v>12</v>
      </c>
      <c r="Z1264" s="21">
        <f t="shared" si="364"/>
        <v>3.8037904124860646</v>
      </c>
      <c r="AA1264" s="21">
        <f t="shared" si="357"/>
        <v>3.8037904124860646</v>
      </c>
      <c r="AB1264" s="21">
        <f t="shared" si="358"/>
        <v>0</v>
      </c>
      <c r="AC1264" s="21">
        <f t="shared" si="359"/>
        <v>0</v>
      </c>
      <c r="AD1264" s="21">
        <f t="shared" si="365"/>
        <v>0</v>
      </c>
      <c r="AE1264" s="21" t="str">
        <f t="shared" si="360"/>
        <v>2/21/19:00</v>
      </c>
    </row>
    <row r="1265" spans="2:31">
      <c r="B1265" s="37">
        <v>2</v>
      </c>
      <c r="C1265" s="38">
        <v>21</v>
      </c>
      <c r="D1265" s="39">
        <v>20</v>
      </c>
      <c r="E1265" s="17">
        <v>8.9</v>
      </c>
      <c r="F1265" s="17">
        <v>0</v>
      </c>
      <c r="G1265" s="17">
        <v>0</v>
      </c>
      <c r="H1265" s="37">
        <f t="shared" si="348"/>
        <v>48.02</v>
      </c>
      <c r="I1265" s="37">
        <f>IF(H1265&lt;'Roof Calculator'!$G$8, 1, 0)</f>
        <v>1</v>
      </c>
      <c r="J1265" s="37">
        <f>IF(H1265&gt;='Roof Calculator'!$G$8, 1, 0)</f>
        <v>0</v>
      </c>
      <c r="K1265" s="37">
        <f t="shared" si="349"/>
        <v>48.02</v>
      </c>
      <c r="L1265" s="37">
        <f t="shared" si="350"/>
        <v>0</v>
      </c>
      <c r="M1265" s="37">
        <v>0</v>
      </c>
      <c r="N1265" s="37">
        <f t="shared" si="351"/>
        <v>0</v>
      </c>
      <c r="O1265" s="37">
        <v>0</v>
      </c>
      <c r="P1265" s="37">
        <v>0</v>
      </c>
      <c r="Q1265" s="21">
        <f t="shared" si="352"/>
        <v>39.790999999999997</v>
      </c>
      <c r="R1265" s="21">
        <f t="shared" si="361"/>
        <v>52.791666666665847</v>
      </c>
      <c r="S1265" s="21">
        <f t="shared" si="362"/>
        <v>-10.703845915123262</v>
      </c>
      <c r="T1265" s="21">
        <f t="shared" si="353"/>
        <v>86.147999999999996</v>
      </c>
      <c r="U1265" s="37">
        <f>VLOOKUP(Time_Zone, 'LSTM LookUp'!$B$5:$D$8, 3, FALSE)</f>
        <v>-75</v>
      </c>
      <c r="V1265" s="21">
        <f t="shared" si="363"/>
        <v>-14.10759741506558</v>
      </c>
      <c r="W1265" s="21">
        <f t="shared" si="354"/>
        <v>277.62110064623363</v>
      </c>
      <c r="X1265" s="21">
        <f t="shared" si="355"/>
        <v>0</v>
      </c>
      <c r="Y1265" s="21">
        <f t="shared" si="356"/>
        <v>0</v>
      </c>
      <c r="Z1265" s="21">
        <f t="shared" si="364"/>
        <v>0</v>
      </c>
      <c r="AA1265" s="21">
        <f t="shared" si="357"/>
        <v>0</v>
      </c>
      <c r="AB1265" s="21">
        <f t="shared" si="358"/>
        <v>0</v>
      </c>
      <c r="AC1265" s="21">
        <f t="shared" si="359"/>
        <v>0</v>
      </c>
      <c r="AD1265" s="21">
        <f t="shared" si="365"/>
        <v>0</v>
      </c>
      <c r="AE1265" s="21" t="str">
        <f t="shared" si="360"/>
        <v>2/21/20:00</v>
      </c>
    </row>
    <row r="1266" spans="2:31">
      <c r="B1266" s="37">
        <v>2</v>
      </c>
      <c r="C1266" s="38">
        <v>21</v>
      </c>
      <c r="D1266" s="39">
        <v>21</v>
      </c>
      <c r="E1266" s="17">
        <v>8.9</v>
      </c>
      <c r="F1266" s="17">
        <v>0</v>
      </c>
      <c r="G1266" s="17">
        <v>0</v>
      </c>
      <c r="H1266" s="37">
        <f t="shared" si="348"/>
        <v>48.02</v>
      </c>
      <c r="I1266" s="37">
        <f>IF(H1266&lt;'Roof Calculator'!$G$8, 1, 0)</f>
        <v>1</v>
      </c>
      <c r="J1266" s="37">
        <f>IF(H1266&gt;='Roof Calculator'!$G$8, 1, 0)</f>
        <v>0</v>
      </c>
      <c r="K1266" s="37">
        <f t="shared" si="349"/>
        <v>48.02</v>
      </c>
      <c r="L1266" s="37">
        <f t="shared" si="350"/>
        <v>0</v>
      </c>
      <c r="M1266" s="37">
        <v>0</v>
      </c>
      <c r="N1266" s="37">
        <f t="shared" si="351"/>
        <v>0</v>
      </c>
      <c r="O1266" s="37">
        <v>0</v>
      </c>
      <c r="P1266" s="37">
        <v>0</v>
      </c>
      <c r="Q1266" s="21">
        <f t="shared" si="352"/>
        <v>39.790999999999997</v>
      </c>
      <c r="R1266" s="21">
        <f t="shared" si="361"/>
        <v>52.833333333332511</v>
      </c>
      <c r="S1266" s="21">
        <f t="shared" si="362"/>
        <v>-10.689123804641724</v>
      </c>
      <c r="T1266" s="21">
        <f t="shared" si="353"/>
        <v>86.147999999999996</v>
      </c>
      <c r="U1266" s="37">
        <f>VLOOKUP(Time_Zone, 'LSTM LookUp'!$B$5:$D$8, 3, FALSE)</f>
        <v>-75</v>
      </c>
      <c r="V1266" s="21">
        <f t="shared" si="363"/>
        <v>-14.103069531134889</v>
      </c>
      <c r="W1266" s="21">
        <f t="shared" si="354"/>
        <v>292.62223261721624</v>
      </c>
      <c r="X1266" s="21">
        <f t="shared" si="355"/>
        <v>0</v>
      </c>
      <c r="Y1266" s="21">
        <f t="shared" si="356"/>
        <v>0</v>
      </c>
      <c r="Z1266" s="21">
        <f t="shared" si="364"/>
        <v>0</v>
      </c>
      <c r="AA1266" s="21">
        <f t="shared" si="357"/>
        <v>0</v>
      </c>
      <c r="AB1266" s="21">
        <f t="shared" si="358"/>
        <v>0</v>
      </c>
      <c r="AC1266" s="21">
        <f t="shared" si="359"/>
        <v>0</v>
      </c>
      <c r="AD1266" s="21">
        <f t="shared" si="365"/>
        <v>0</v>
      </c>
      <c r="AE1266" s="21" t="str">
        <f t="shared" si="360"/>
        <v>2/21/21:00</v>
      </c>
    </row>
    <row r="1267" spans="2:31">
      <c r="B1267" s="37">
        <v>2</v>
      </c>
      <c r="C1267" s="38">
        <v>21</v>
      </c>
      <c r="D1267" s="39">
        <v>22</v>
      </c>
      <c r="E1267" s="17">
        <v>9.4</v>
      </c>
      <c r="F1267" s="17">
        <v>0</v>
      </c>
      <c r="G1267" s="17">
        <v>0</v>
      </c>
      <c r="H1267" s="37">
        <f t="shared" si="348"/>
        <v>48.92</v>
      </c>
      <c r="I1267" s="37">
        <f>IF(H1267&lt;'Roof Calculator'!$G$8, 1, 0)</f>
        <v>1</v>
      </c>
      <c r="J1267" s="37">
        <f>IF(H1267&gt;='Roof Calculator'!$G$8, 1, 0)</f>
        <v>0</v>
      </c>
      <c r="K1267" s="37">
        <f t="shared" si="349"/>
        <v>48.92</v>
      </c>
      <c r="L1267" s="37">
        <f t="shared" si="350"/>
        <v>0</v>
      </c>
      <c r="M1267" s="37">
        <v>0</v>
      </c>
      <c r="N1267" s="37">
        <f t="shared" si="351"/>
        <v>0</v>
      </c>
      <c r="O1267" s="37">
        <v>0</v>
      </c>
      <c r="P1267" s="37">
        <v>0</v>
      </c>
      <c r="Q1267" s="21">
        <f t="shared" si="352"/>
        <v>39.790999999999997</v>
      </c>
      <c r="R1267" s="21">
        <f t="shared" si="361"/>
        <v>52.874999999999176</v>
      </c>
      <c r="S1267" s="21">
        <f t="shared" si="362"/>
        <v>-10.67439684460108</v>
      </c>
      <c r="T1267" s="21">
        <f t="shared" si="353"/>
        <v>86.147999999999996</v>
      </c>
      <c r="U1267" s="37">
        <f>VLOOKUP(Time_Zone, 'LSTM LookUp'!$B$5:$D$8, 3, FALSE)</f>
        <v>-75</v>
      </c>
      <c r="V1267" s="21">
        <f t="shared" si="363"/>
        <v>-14.098521828423868</v>
      </c>
      <c r="W1267" s="21">
        <f t="shared" si="354"/>
        <v>307.62336954289401</v>
      </c>
      <c r="X1267" s="21">
        <f t="shared" si="355"/>
        <v>0</v>
      </c>
      <c r="Y1267" s="21">
        <f t="shared" si="356"/>
        <v>0</v>
      </c>
      <c r="Z1267" s="21">
        <f t="shared" si="364"/>
        <v>0</v>
      </c>
      <c r="AA1267" s="21">
        <f t="shared" si="357"/>
        <v>0</v>
      </c>
      <c r="AB1267" s="21">
        <f t="shared" si="358"/>
        <v>0</v>
      </c>
      <c r="AC1267" s="21">
        <f t="shared" si="359"/>
        <v>0</v>
      </c>
      <c r="AD1267" s="21">
        <f t="shared" si="365"/>
        <v>0</v>
      </c>
      <c r="AE1267" s="21" t="str">
        <f t="shared" si="360"/>
        <v>2/21/22:00</v>
      </c>
    </row>
    <row r="1268" spans="2:31">
      <c r="B1268" s="37">
        <v>2</v>
      </c>
      <c r="C1268" s="38">
        <v>21</v>
      </c>
      <c r="D1268" s="39">
        <v>23</v>
      </c>
      <c r="E1268" s="17">
        <v>10</v>
      </c>
      <c r="F1268" s="17">
        <v>0</v>
      </c>
      <c r="G1268" s="17">
        <v>0</v>
      </c>
      <c r="H1268" s="37">
        <f t="shared" si="348"/>
        <v>50</v>
      </c>
      <c r="I1268" s="37">
        <f>IF(H1268&lt;'Roof Calculator'!$G$8, 1, 0)</f>
        <v>1</v>
      </c>
      <c r="J1268" s="37">
        <f>IF(H1268&gt;='Roof Calculator'!$G$8, 1, 0)</f>
        <v>0</v>
      </c>
      <c r="K1268" s="37">
        <f t="shared" si="349"/>
        <v>50</v>
      </c>
      <c r="L1268" s="37">
        <f t="shared" si="350"/>
        <v>0</v>
      </c>
      <c r="M1268" s="37">
        <v>0</v>
      </c>
      <c r="N1268" s="37">
        <f t="shared" si="351"/>
        <v>0</v>
      </c>
      <c r="O1268" s="37">
        <v>0</v>
      </c>
      <c r="P1268" s="37">
        <v>0</v>
      </c>
      <c r="Q1268" s="21">
        <f t="shared" si="352"/>
        <v>39.790999999999997</v>
      </c>
      <c r="R1268" s="21">
        <f t="shared" si="361"/>
        <v>52.91666666666584</v>
      </c>
      <c r="S1268" s="21">
        <f t="shared" si="362"/>
        <v>-10.659665042309619</v>
      </c>
      <c r="T1268" s="21">
        <f t="shared" si="353"/>
        <v>86.147999999999996</v>
      </c>
      <c r="U1268" s="37">
        <f>VLOOKUP(Time_Zone, 'LSTM LookUp'!$B$5:$D$8, 3, FALSE)</f>
        <v>-75</v>
      </c>
      <c r="V1268" s="21">
        <f t="shared" si="363"/>
        <v>-14.093954321642899</v>
      </c>
      <c r="W1268" s="21">
        <f t="shared" si="354"/>
        <v>322.62451141958928</v>
      </c>
      <c r="X1268" s="21">
        <f t="shared" si="355"/>
        <v>0</v>
      </c>
      <c r="Y1268" s="21">
        <f t="shared" si="356"/>
        <v>0</v>
      </c>
      <c r="Z1268" s="21">
        <f t="shared" si="364"/>
        <v>0</v>
      </c>
      <c r="AA1268" s="21">
        <f t="shared" si="357"/>
        <v>0</v>
      </c>
      <c r="AB1268" s="21">
        <f t="shared" si="358"/>
        <v>0</v>
      </c>
      <c r="AC1268" s="21">
        <f t="shared" si="359"/>
        <v>0</v>
      </c>
      <c r="AD1268" s="21">
        <f t="shared" si="365"/>
        <v>0</v>
      </c>
      <c r="AE1268" s="21" t="str">
        <f t="shared" si="360"/>
        <v>2/21/23:00</v>
      </c>
    </row>
    <row r="1269" spans="2:31">
      <c r="B1269" s="37">
        <v>2</v>
      </c>
      <c r="C1269" s="38">
        <v>21</v>
      </c>
      <c r="D1269" s="39">
        <v>24</v>
      </c>
      <c r="E1269" s="17">
        <v>8.9</v>
      </c>
      <c r="F1269" s="17">
        <v>0</v>
      </c>
      <c r="G1269" s="17">
        <v>0</v>
      </c>
      <c r="H1269" s="37">
        <f t="shared" si="348"/>
        <v>48.02</v>
      </c>
      <c r="I1269" s="37">
        <f>IF(H1269&lt;'Roof Calculator'!$G$8, 1, 0)</f>
        <v>1</v>
      </c>
      <c r="J1269" s="37">
        <f>IF(H1269&gt;='Roof Calculator'!$G$8, 1, 0)</f>
        <v>0</v>
      </c>
      <c r="K1269" s="37">
        <f t="shared" si="349"/>
        <v>48.02</v>
      </c>
      <c r="L1269" s="37">
        <f t="shared" si="350"/>
        <v>0</v>
      </c>
      <c r="M1269" s="37">
        <v>0</v>
      </c>
      <c r="N1269" s="37">
        <f t="shared" si="351"/>
        <v>0</v>
      </c>
      <c r="O1269" s="37">
        <v>0</v>
      </c>
      <c r="P1269" s="37">
        <v>0</v>
      </c>
      <c r="Q1269" s="21">
        <f t="shared" si="352"/>
        <v>39.790999999999997</v>
      </c>
      <c r="R1269" s="21">
        <f t="shared" si="361"/>
        <v>52.958333333332504</v>
      </c>
      <c r="S1269" s="21">
        <f t="shared" si="362"/>
        <v>-10.644928405075342</v>
      </c>
      <c r="T1269" s="21">
        <f t="shared" si="353"/>
        <v>86.147999999999996</v>
      </c>
      <c r="U1269" s="37">
        <f>VLOOKUP(Time_Zone, 'LSTM LookUp'!$B$5:$D$8, 3, FALSE)</f>
        <v>-75</v>
      </c>
      <c r="V1269" s="21">
        <f t="shared" si="363"/>
        <v>-14.089367025538383</v>
      </c>
      <c r="W1269" s="21">
        <f t="shared" si="354"/>
        <v>337.62565824361548</v>
      </c>
      <c r="X1269" s="21">
        <f t="shared" si="355"/>
        <v>0</v>
      </c>
      <c r="Y1269" s="21">
        <f t="shared" si="356"/>
        <v>0</v>
      </c>
      <c r="Z1269" s="21">
        <f t="shared" si="364"/>
        <v>0</v>
      </c>
      <c r="AA1269" s="21">
        <f t="shared" si="357"/>
        <v>0</v>
      </c>
      <c r="AB1269" s="21">
        <f t="shared" si="358"/>
        <v>0</v>
      </c>
      <c r="AC1269" s="21">
        <f t="shared" si="359"/>
        <v>0</v>
      </c>
      <c r="AD1269" s="21">
        <f t="shared" si="365"/>
        <v>0</v>
      </c>
      <c r="AE1269" s="21" t="str">
        <f t="shared" si="360"/>
        <v>2/21/24:00</v>
      </c>
    </row>
    <row r="1270" spans="2:31">
      <c r="B1270" s="37">
        <v>2</v>
      </c>
      <c r="C1270" s="38">
        <v>22</v>
      </c>
      <c r="D1270" s="39">
        <v>1</v>
      </c>
      <c r="E1270" s="17">
        <v>7.8</v>
      </c>
      <c r="F1270" s="17">
        <v>0</v>
      </c>
      <c r="G1270" s="17">
        <v>0</v>
      </c>
      <c r="H1270" s="37">
        <f t="shared" si="348"/>
        <v>46.04</v>
      </c>
      <c r="I1270" s="37">
        <f>IF(H1270&lt;'Roof Calculator'!$G$8, 1, 0)</f>
        <v>1</v>
      </c>
      <c r="J1270" s="37">
        <f>IF(H1270&gt;='Roof Calculator'!$G$8, 1, 0)</f>
        <v>0</v>
      </c>
      <c r="K1270" s="37">
        <f t="shared" si="349"/>
        <v>46.04</v>
      </c>
      <c r="L1270" s="37">
        <f t="shared" si="350"/>
        <v>0</v>
      </c>
      <c r="M1270" s="37">
        <v>0</v>
      </c>
      <c r="N1270" s="37">
        <f t="shared" si="351"/>
        <v>0</v>
      </c>
      <c r="O1270" s="37">
        <v>0</v>
      </c>
      <c r="P1270" s="37">
        <v>0</v>
      </c>
      <c r="Q1270" s="21">
        <f t="shared" si="352"/>
        <v>39.790999999999997</v>
      </c>
      <c r="R1270" s="21">
        <f t="shared" si="361"/>
        <v>52.999999999999169</v>
      </c>
      <c r="S1270" s="21">
        <f t="shared" si="362"/>
        <v>-10.630186940205958</v>
      </c>
      <c r="T1270" s="21">
        <f t="shared" si="353"/>
        <v>86.147999999999996</v>
      </c>
      <c r="U1270" s="37">
        <f>VLOOKUP(Time_Zone, 'LSTM LookUp'!$B$5:$D$8, 3, FALSE)</f>
        <v>-75</v>
      </c>
      <c r="V1270" s="21">
        <f t="shared" si="363"/>
        <v>-14.084759954892702</v>
      </c>
      <c r="W1270" s="21">
        <f t="shared" si="354"/>
        <v>-7.3731899887231744</v>
      </c>
      <c r="X1270" s="21">
        <f t="shared" si="355"/>
        <v>0</v>
      </c>
      <c r="Y1270" s="21">
        <f t="shared" si="356"/>
        <v>0</v>
      </c>
      <c r="Z1270" s="21">
        <f t="shared" si="364"/>
        <v>0</v>
      </c>
      <c r="AA1270" s="21">
        <f t="shared" si="357"/>
        <v>0</v>
      </c>
      <c r="AB1270" s="21">
        <f t="shared" si="358"/>
        <v>0</v>
      </c>
      <c r="AC1270" s="21">
        <f t="shared" si="359"/>
        <v>0</v>
      </c>
      <c r="AD1270" s="21">
        <f t="shared" si="365"/>
        <v>0</v>
      </c>
      <c r="AE1270" s="21" t="str">
        <f t="shared" si="360"/>
        <v>2/22/1:00</v>
      </c>
    </row>
    <row r="1271" spans="2:31">
      <c r="B1271" s="37">
        <v>2</v>
      </c>
      <c r="C1271" s="38">
        <v>22</v>
      </c>
      <c r="D1271" s="39">
        <v>2</v>
      </c>
      <c r="E1271" s="17">
        <v>8.9</v>
      </c>
      <c r="F1271" s="17">
        <v>0</v>
      </c>
      <c r="G1271" s="17">
        <v>0</v>
      </c>
      <c r="H1271" s="37">
        <f t="shared" si="348"/>
        <v>48.02</v>
      </c>
      <c r="I1271" s="37">
        <f>IF(H1271&lt;'Roof Calculator'!$G$8, 1, 0)</f>
        <v>1</v>
      </c>
      <c r="J1271" s="37">
        <f>IF(H1271&gt;='Roof Calculator'!$G$8, 1, 0)</f>
        <v>0</v>
      </c>
      <c r="K1271" s="37">
        <f t="shared" si="349"/>
        <v>48.02</v>
      </c>
      <c r="L1271" s="37">
        <f t="shared" si="350"/>
        <v>0</v>
      </c>
      <c r="M1271" s="37">
        <v>0</v>
      </c>
      <c r="N1271" s="37">
        <f t="shared" si="351"/>
        <v>0</v>
      </c>
      <c r="O1271" s="37">
        <v>0</v>
      </c>
      <c r="P1271" s="37">
        <v>0</v>
      </c>
      <c r="Q1271" s="21">
        <f t="shared" si="352"/>
        <v>39.790999999999997</v>
      </c>
      <c r="R1271" s="21">
        <f t="shared" si="361"/>
        <v>53.041666666665833</v>
      </c>
      <c r="S1271" s="21">
        <f t="shared" si="362"/>
        <v>-10.615440655008864</v>
      </c>
      <c r="T1271" s="21">
        <f t="shared" si="353"/>
        <v>86.147999999999996</v>
      </c>
      <c r="U1271" s="37">
        <f>VLOOKUP(Time_Zone, 'LSTM LookUp'!$B$5:$D$8, 3, FALSE)</f>
        <v>-75</v>
      </c>
      <c r="V1271" s="21">
        <f t="shared" si="363"/>
        <v>-14.080133124524194</v>
      </c>
      <c r="W1271" s="21">
        <f t="shared" si="354"/>
        <v>7.6279667188689348</v>
      </c>
      <c r="X1271" s="21">
        <f t="shared" si="355"/>
        <v>0</v>
      </c>
      <c r="Y1271" s="21">
        <f t="shared" si="356"/>
        <v>0</v>
      </c>
      <c r="Z1271" s="21">
        <f t="shared" si="364"/>
        <v>0</v>
      </c>
      <c r="AA1271" s="21">
        <f t="shared" si="357"/>
        <v>0</v>
      </c>
      <c r="AB1271" s="21">
        <f t="shared" si="358"/>
        <v>0</v>
      </c>
      <c r="AC1271" s="21">
        <f t="shared" si="359"/>
        <v>0</v>
      </c>
      <c r="AD1271" s="21">
        <f t="shared" si="365"/>
        <v>0</v>
      </c>
      <c r="AE1271" s="21" t="str">
        <f t="shared" si="360"/>
        <v>2/22/2:00</v>
      </c>
    </row>
    <row r="1272" spans="2:31">
      <c r="B1272" s="37">
        <v>2</v>
      </c>
      <c r="C1272" s="38">
        <v>22</v>
      </c>
      <c r="D1272" s="39">
        <v>3</v>
      </c>
      <c r="E1272" s="17">
        <v>9.4</v>
      </c>
      <c r="F1272" s="17">
        <v>0</v>
      </c>
      <c r="G1272" s="17">
        <v>0</v>
      </c>
      <c r="H1272" s="37">
        <f t="shared" si="348"/>
        <v>48.92</v>
      </c>
      <c r="I1272" s="37">
        <f>IF(H1272&lt;'Roof Calculator'!$G$8, 1, 0)</f>
        <v>1</v>
      </c>
      <c r="J1272" s="37">
        <f>IF(H1272&gt;='Roof Calculator'!$G$8, 1, 0)</f>
        <v>0</v>
      </c>
      <c r="K1272" s="37">
        <f t="shared" si="349"/>
        <v>48.92</v>
      </c>
      <c r="L1272" s="37">
        <f t="shared" si="350"/>
        <v>0</v>
      </c>
      <c r="M1272" s="37">
        <v>0</v>
      </c>
      <c r="N1272" s="37">
        <f t="shared" si="351"/>
        <v>0</v>
      </c>
      <c r="O1272" s="37">
        <v>0</v>
      </c>
      <c r="P1272" s="37">
        <v>0</v>
      </c>
      <c r="Q1272" s="21">
        <f t="shared" si="352"/>
        <v>39.790999999999997</v>
      </c>
      <c r="R1272" s="21">
        <f t="shared" si="361"/>
        <v>53.083333333332497</v>
      </c>
      <c r="S1272" s="21">
        <f t="shared" si="362"/>
        <v>-10.600689556791178</v>
      </c>
      <c r="T1272" s="21">
        <f t="shared" si="353"/>
        <v>86.147999999999996</v>
      </c>
      <c r="U1272" s="37">
        <f>VLOOKUP(Time_Zone, 'LSTM LookUp'!$B$5:$D$8, 3, FALSE)</f>
        <v>-75</v>
      </c>
      <c r="V1272" s="21">
        <f t="shared" si="363"/>
        <v>-14.075486549287106</v>
      </c>
      <c r="W1272" s="21">
        <f t="shared" si="354"/>
        <v>22.629128362678212</v>
      </c>
      <c r="X1272" s="21">
        <f t="shared" si="355"/>
        <v>0</v>
      </c>
      <c r="Y1272" s="21">
        <f t="shared" si="356"/>
        <v>0</v>
      </c>
      <c r="Z1272" s="21">
        <f t="shared" si="364"/>
        <v>0</v>
      </c>
      <c r="AA1272" s="21">
        <f t="shared" si="357"/>
        <v>0</v>
      </c>
      <c r="AB1272" s="21">
        <f t="shared" si="358"/>
        <v>0</v>
      </c>
      <c r="AC1272" s="21">
        <f t="shared" si="359"/>
        <v>0</v>
      </c>
      <c r="AD1272" s="21">
        <f t="shared" si="365"/>
        <v>0</v>
      </c>
      <c r="AE1272" s="21" t="str">
        <f t="shared" si="360"/>
        <v>2/22/3:00</v>
      </c>
    </row>
    <row r="1273" spans="2:31">
      <c r="B1273" s="37">
        <v>2</v>
      </c>
      <c r="C1273" s="38">
        <v>22</v>
      </c>
      <c r="D1273" s="39">
        <v>4</v>
      </c>
      <c r="E1273" s="17">
        <v>9.4</v>
      </c>
      <c r="F1273" s="17">
        <v>0</v>
      </c>
      <c r="G1273" s="17">
        <v>0</v>
      </c>
      <c r="H1273" s="37">
        <f t="shared" si="348"/>
        <v>48.92</v>
      </c>
      <c r="I1273" s="37">
        <f>IF(H1273&lt;'Roof Calculator'!$G$8, 1, 0)</f>
        <v>1</v>
      </c>
      <c r="J1273" s="37">
        <f>IF(H1273&gt;='Roof Calculator'!$G$8, 1, 0)</f>
        <v>0</v>
      </c>
      <c r="K1273" s="37">
        <f t="shared" si="349"/>
        <v>48.92</v>
      </c>
      <c r="L1273" s="37">
        <f t="shared" si="350"/>
        <v>0</v>
      </c>
      <c r="M1273" s="37">
        <v>0</v>
      </c>
      <c r="N1273" s="37">
        <f t="shared" si="351"/>
        <v>0</v>
      </c>
      <c r="O1273" s="37">
        <v>0</v>
      </c>
      <c r="P1273" s="37">
        <v>0</v>
      </c>
      <c r="Q1273" s="21">
        <f t="shared" si="352"/>
        <v>39.790999999999997</v>
      </c>
      <c r="R1273" s="21">
        <f t="shared" si="361"/>
        <v>53.124999999999162</v>
      </c>
      <c r="S1273" s="21">
        <f t="shared" si="362"/>
        <v>-10.585933652859698</v>
      </c>
      <c r="T1273" s="21">
        <f t="shared" si="353"/>
        <v>86.147999999999996</v>
      </c>
      <c r="U1273" s="37">
        <f>VLOOKUP(Time_Zone, 'LSTM LookUp'!$B$5:$D$8, 3, FALSE)</f>
        <v>-75</v>
      </c>
      <c r="V1273" s="21">
        <f t="shared" si="363"/>
        <v>-14.070820244071577</v>
      </c>
      <c r="W1273" s="21">
        <f t="shared" si="354"/>
        <v>37.630294938982118</v>
      </c>
      <c r="X1273" s="21">
        <f t="shared" si="355"/>
        <v>0</v>
      </c>
      <c r="Y1273" s="21">
        <f t="shared" si="356"/>
        <v>0</v>
      </c>
      <c r="Z1273" s="21">
        <f t="shared" si="364"/>
        <v>0</v>
      </c>
      <c r="AA1273" s="21">
        <f t="shared" si="357"/>
        <v>0</v>
      </c>
      <c r="AB1273" s="21">
        <f t="shared" si="358"/>
        <v>0</v>
      </c>
      <c r="AC1273" s="21">
        <f t="shared" si="359"/>
        <v>0</v>
      </c>
      <c r="AD1273" s="21">
        <f t="shared" si="365"/>
        <v>0</v>
      </c>
      <c r="AE1273" s="21" t="str">
        <f t="shared" si="360"/>
        <v>2/22/4:00</v>
      </c>
    </row>
    <row r="1274" spans="2:31">
      <c r="B1274" s="37">
        <v>2</v>
      </c>
      <c r="C1274" s="38">
        <v>22</v>
      </c>
      <c r="D1274" s="39">
        <v>5</v>
      </c>
      <c r="E1274" s="17">
        <v>9.4</v>
      </c>
      <c r="F1274" s="17">
        <v>0</v>
      </c>
      <c r="G1274" s="17">
        <v>0</v>
      </c>
      <c r="H1274" s="37">
        <f t="shared" si="348"/>
        <v>48.92</v>
      </c>
      <c r="I1274" s="37">
        <f>IF(H1274&lt;'Roof Calculator'!$G$8, 1, 0)</f>
        <v>1</v>
      </c>
      <c r="J1274" s="37">
        <f>IF(H1274&gt;='Roof Calculator'!$G$8, 1, 0)</f>
        <v>0</v>
      </c>
      <c r="K1274" s="37">
        <f t="shared" si="349"/>
        <v>48.92</v>
      </c>
      <c r="L1274" s="37">
        <f t="shared" si="350"/>
        <v>0</v>
      </c>
      <c r="M1274" s="37">
        <v>0</v>
      </c>
      <c r="N1274" s="37">
        <f t="shared" si="351"/>
        <v>0</v>
      </c>
      <c r="O1274" s="37">
        <v>0</v>
      </c>
      <c r="P1274" s="37">
        <v>0</v>
      </c>
      <c r="Q1274" s="21">
        <f t="shared" si="352"/>
        <v>39.790999999999997</v>
      </c>
      <c r="R1274" s="21">
        <f t="shared" si="361"/>
        <v>53.166666666665826</v>
      </c>
      <c r="S1274" s="21">
        <f t="shared" si="362"/>
        <v>-10.571172950520936</v>
      </c>
      <c r="T1274" s="21">
        <f t="shared" si="353"/>
        <v>86.147999999999996</v>
      </c>
      <c r="U1274" s="37">
        <f>VLOOKUP(Time_Zone, 'LSTM LookUp'!$B$5:$D$8, 3, FALSE)</f>
        <v>-75</v>
      </c>
      <c r="V1274" s="21">
        <f t="shared" si="363"/>
        <v>-14.066134223803587</v>
      </c>
      <c r="W1274" s="21">
        <f t="shared" si="354"/>
        <v>52.631466444049096</v>
      </c>
      <c r="X1274" s="21">
        <f t="shared" si="355"/>
        <v>0</v>
      </c>
      <c r="Y1274" s="21">
        <f t="shared" si="356"/>
        <v>0</v>
      </c>
      <c r="Z1274" s="21">
        <f t="shared" si="364"/>
        <v>0</v>
      </c>
      <c r="AA1274" s="21">
        <f t="shared" si="357"/>
        <v>0</v>
      </c>
      <c r="AB1274" s="21">
        <f t="shared" si="358"/>
        <v>0</v>
      </c>
      <c r="AC1274" s="21">
        <f t="shared" si="359"/>
        <v>0</v>
      </c>
      <c r="AD1274" s="21">
        <f t="shared" si="365"/>
        <v>0</v>
      </c>
      <c r="AE1274" s="21" t="str">
        <f t="shared" si="360"/>
        <v>2/22/5:00</v>
      </c>
    </row>
    <row r="1275" spans="2:31">
      <c r="B1275" s="37">
        <v>2</v>
      </c>
      <c r="C1275" s="38">
        <v>22</v>
      </c>
      <c r="D1275" s="39">
        <v>6</v>
      </c>
      <c r="E1275" s="17">
        <v>9.4</v>
      </c>
      <c r="F1275" s="17">
        <v>0</v>
      </c>
      <c r="G1275" s="17">
        <v>0</v>
      </c>
      <c r="H1275" s="37">
        <f t="shared" si="348"/>
        <v>48.92</v>
      </c>
      <c r="I1275" s="37">
        <f>IF(H1275&lt;'Roof Calculator'!$G$8, 1, 0)</f>
        <v>1</v>
      </c>
      <c r="J1275" s="37">
        <f>IF(H1275&gt;='Roof Calculator'!$G$8, 1, 0)</f>
        <v>0</v>
      </c>
      <c r="K1275" s="37">
        <f t="shared" si="349"/>
        <v>48.92</v>
      </c>
      <c r="L1275" s="37">
        <f t="shared" si="350"/>
        <v>0</v>
      </c>
      <c r="M1275" s="37">
        <v>0</v>
      </c>
      <c r="N1275" s="37">
        <f t="shared" si="351"/>
        <v>0</v>
      </c>
      <c r="O1275" s="37">
        <v>0</v>
      </c>
      <c r="P1275" s="37">
        <v>0</v>
      </c>
      <c r="Q1275" s="21">
        <f t="shared" si="352"/>
        <v>39.790999999999997</v>
      </c>
      <c r="R1275" s="21">
        <f t="shared" si="361"/>
        <v>53.20833333333249</v>
      </c>
      <c r="S1275" s="21">
        <f t="shared" si="362"/>
        <v>-10.556407457081084</v>
      </c>
      <c r="T1275" s="21">
        <f t="shared" si="353"/>
        <v>86.147999999999996</v>
      </c>
      <c r="U1275" s="37">
        <f>VLOOKUP(Time_Zone, 'LSTM LookUp'!$B$5:$D$8, 3, FALSE)</f>
        <v>-75</v>
      </c>
      <c r="V1275" s="21">
        <f t="shared" si="363"/>
        <v>-14.061428503444937</v>
      </c>
      <c r="W1275" s="21">
        <f t="shared" si="354"/>
        <v>67.632642874138782</v>
      </c>
      <c r="X1275" s="21">
        <f t="shared" si="355"/>
        <v>0</v>
      </c>
      <c r="Y1275" s="21">
        <f t="shared" si="356"/>
        <v>0</v>
      </c>
      <c r="Z1275" s="21">
        <f t="shared" si="364"/>
        <v>0</v>
      </c>
      <c r="AA1275" s="21">
        <f t="shared" si="357"/>
        <v>0</v>
      </c>
      <c r="AB1275" s="21">
        <f t="shared" si="358"/>
        <v>0</v>
      </c>
      <c r="AC1275" s="21">
        <f t="shared" si="359"/>
        <v>0</v>
      </c>
      <c r="AD1275" s="21">
        <f t="shared" si="365"/>
        <v>0</v>
      </c>
      <c r="AE1275" s="21" t="str">
        <f t="shared" si="360"/>
        <v>2/22/6:00</v>
      </c>
    </row>
    <row r="1276" spans="2:31">
      <c r="B1276" s="37">
        <v>2</v>
      </c>
      <c r="C1276" s="38">
        <v>22</v>
      </c>
      <c r="D1276" s="39">
        <v>7</v>
      </c>
      <c r="E1276" s="17">
        <v>8.3000000000000007</v>
      </c>
      <c r="F1276" s="17">
        <v>0</v>
      </c>
      <c r="G1276" s="17">
        <v>0</v>
      </c>
      <c r="H1276" s="37">
        <f t="shared" si="348"/>
        <v>46.94</v>
      </c>
      <c r="I1276" s="37">
        <f>IF(H1276&lt;'Roof Calculator'!$G$8, 1, 0)</f>
        <v>1</v>
      </c>
      <c r="J1276" s="37">
        <f>IF(H1276&gt;='Roof Calculator'!$G$8, 1, 0)</f>
        <v>0</v>
      </c>
      <c r="K1276" s="37">
        <f t="shared" si="349"/>
        <v>46.94</v>
      </c>
      <c r="L1276" s="37">
        <f t="shared" si="350"/>
        <v>0</v>
      </c>
      <c r="M1276" s="37">
        <v>0</v>
      </c>
      <c r="N1276" s="37">
        <f t="shared" si="351"/>
        <v>0</v>
      </c>
      <c r="O1276" s="37">
        <v>0</v>
      </c>
      <c r="P1276" s="37">
        <v>0</v>
      </c>
      <c r="Q1276" s="21">
        <f t="shared" si="352"/>
        <v>39.790999999999997</v>
      </c>
      <c r="R1276" s="21">
        <f t="shared" si="361"/>
        <v>53.249999999999154</v>
      </c>
      <c r="S1276" s="21">
        <f t="shared" si="362"/>
        <v>-10.541637179846033</v>
      </c>
      <c r="T1276" s="21">
        <f t="shared" si="353"/>
        <v>86.147999999999996</v>
      </c>
      <c r="U1276" s="37">
        <f>VLOOKUP(Time_Zone, 'LSTM LookUp'!$B$5:$D$8, 3, FALSE)</f>
        <v>-75</v>
      </c>
      <c r="V1276" s="21">
        <f t="shared" si="363"/>
        <v>-14.056703097993212</v>
      </c>
      <c r="W1276" s="21">
        <f t="shared" si="354"/>
        <v>82.633824225501655</v>
      </c>
      <c r="X1276" s="21">
        <f t="shared" si="355"/>
        <v>0</v>
      </c>
      <c r="Y1276" s="21">
        <f t="shared" si="356"/>
        <v>0</v>
      </c>
      <c r="Z1276" s="21">
        <f t="shared" si="364"/>
        <v>0</v>
      </c>
      <c r="AA1276" s="21">
        <f t="shared" si="357"/>
        <v>0</v>
      </c>
      <c r="AB1276" s="21">
        <f t="shared" si="358"/>
        <v>0</v>
      </c>
      <c r="AC1276" s="21">
        <f t="shared" si="359"/>
        <v>0</v>
      </c>
      <c r="AD1276" s="21">
        <f t="shared" si="365"/>
        <v>0</v>
      </c>
      <c r="AE1276" s="21" t="str">
        <f t="shared" si="360"/>
        <v>2/22/7:00</v>
      </c>
    </row>
    <row r="1277" spans="2:31">
      <c r="B1277" s="37">
        <v>2</v>
      </c>
      <c r="C1277" s="38">
        <v>22</v>
      </c>
      <c r="D1277" s="39">
        <v>8</v>
      </c>
      <c r="E1277" s="17">
        <v>7.8</v>
      </c>
      <c r="F1277" s="17">
        <v>7</v>
      </c>
      <c r="G1277" s="17">
        <v>0</v>
      </c>
      <c r="H1277" s="37">
        <f t="shared" si="348"/>
        <v>46.04</v>
      </c>
      <c r="I1277" s="37">
        <f>IF(H1277&lt;'Roof Calculator'!$G$8, 1, 0)</f>
        <v>1</v>
      </c>
      <c r="J1277" s="37">
        <f>IF(H1277&gt;='Roof Calculator'!$G$8, 1, 0)</f>
        <v>0</v>
      </c>
      <c r="K1277" s="37">
        <f t="shared" si="349"/>
        <v>46.04</v>
      </c>
      <c r="L1277" s="37">
        <f t="shared" si="350"/>
        <v>0</v>
      </c>
      <c r="M1277" s="37">
        <v>0</v>
      </c>
      <c r="N1277" s="37">
        <f t="shared" si="351"/>
        <v>7</v>
      </c>
      <c r="O1277" s="37">
        <v>0</v>
      </c>
      <c r="P1277" s="37">
        <v>0</v>
      </c>
      <c r="Q1277" s="21">
        <f t="shared" si="352"/>
        <v>39.790999999999997</v>
      </c>
      <c r="R1277" s="21">
        <f t="shared" si="361"/>
        <v>53.291666666665819</v>
      </c>
      <c r="S1277" s="21">
        <f t="shared" si="362"/>
        <v>-10.526862126121372</v>
      </c>
      <c r="T1277" s="21">
        <f t="shared" si="353"/>
        <v>86.147999999999996</v>
      </c>
      <c r="U1277" s="37">
        <f>VLOOKUP(Time_Zone, 'LSTM LookUp'!$B$5:$D$8, 3, FALSE)</f>
        <v>-75</v>
      </c>
      <c r="V1277" s="21">
        <f t="shared" si="363"/>
        <v>-14.051958022481747</v>
      </c>
      <c r="W1277" s="21">
        <f t="shared" si="354"/>
        <v>97.635010494379557</v>
      </c>
      <c r="X1277" s="21">
        <f t="shared" si="355"/>
        <v>0</v>
      </c>
      <c r="Y1277" s="21">
        <f t="shared" si="356"/>
        <v>7</v>
      </c>
      <c r="Z1277" s="21">
        <f t="shared" si="364"/>
        <v>2.2188777406168709</v>
      </c>
      <c r="AA1277" s="21">
        <f t="shared" si="357"/>
        <v>2.2188777406168709</v>
      </c>
      <c r="AB1277" s="21">
        <f t="shared" si="358"/>
        <v>0</v>
      </c>
      <c r="AC1277" s="21">
        <f t="shared" si="359"/>
        <v>0</v>
      </c>
      <c r="AD1277" s="21">
        <f t="shared" si="365"/>
        <v>0</v>
      </c>
      <c r="AE1277" s="21" t="str">
        <f t="shared" si="360"/>
        <v>2/22/8:00</v>
      </c>
    </row>
    <row r="1278" spans="2:31">
      <c r="B1278" s="37">
        <v>2</v>
      </c>
      <c r="C1278" s="38">
        <v>22</v>
      </c>
      <c r="D1278" s="39">
        <v>9</v>
      </c>
      <c r="E1278" s="17">
        <v>8.3000000000000007</v>
      </c>
      <c r="F1278" s="17">
        <v>43</v>
      </c>
      <c r="G1278" s="17">
        <v>1</v>
      </c>
      <c r="H1278" s="37">
        <f t="shared" si="348"/>
        <v>46.94</v>
      </c>
      <c r="I1278" s="37">
        <f>IF(H1278&lt;'Roof Calculator'!$G$8, 1, 0)</f>
        <v>1</v>
      </c>
      <c r="J1278" s="37">
        <f>IF(H1278&gt;='Roof Calculator'!$G$8, 1, 0)</f>
        <v>0</v>
      </c>
      <c r="K1278" s="37">
        <f t="shared" si="349"/>
        <v>46.94</v>
      </c>
      <c r="L1278" s="37">
        <f t="shared" si="350"/>
        <v>0</v>
      </c>
      <c r="M1278" s="37">
        <v>0</v>
      </c>
      <c r="N1278" s="37">
        <f t="shared" si="351"/>
        <v>43</v>
      </c>
      <c r="O1278" s="37">
        <v>0</v>
      </c>
      <c r="P1278" s="37">
        <v>0</v>
      </c>
      <c r="Q1278" s="21">
        <f t="shared" si="352"/>
        <v>39.790999999999997</v>
      </c>
      <c r="R1278" s="21">
        <f t="shared" si="361"/>
        <v>53.333333333332483</v>
      </c>
      <c r="S1278" s="21">
        <f t="shared" si="362"/>
        <v>-10.51208230321237</v>
      </c>
      <c r="T1278" s="21">
        <f t="shared" si="353"/>
        <v>86.147999999999996</v>
      </c>
      <c r="U1278" s="37">
        <f>VLOOKUP(Time_Zone, 'LSTM LookUp'!$B$5:$D$8, 3, FALSE)</f>
        <v>-75</v>
      </c>
      <c r="V1278" s="21">
        <f t="shared" si="363"/>
        <v>-14.047193291979593</v>
      </c>
      <c r="W1278" s="21">
        <f t="shared" si="354"/>
        <v>112.63620167700506</v>
      </c>
      <c r="X1278" s="21">
        <f t="shared" si="355"/>
        <v>-0.40753251135681273</v>
      </c>
      <c r="Y1278" s="21">
        <f t="shared" si="356"/>
        <v>42.592467488643187</v>
      </c>
      <c r="Z1278" s="21">
        <f t="shared" si="364"/>
        <v>13.501068289785447</v>
      </c>
      <c r="AA1278" s="21">
        <f t="shared" si="357"/>
        <v>13.501068289785447</v>
      </c>
      <c r="AB1278" s="21">
        <f t="shared" si="358"/>
        <v>0</v>
      </c>
      <c r="AC1278" s="21">
        <f t="shared" si="359"/>
        <v>0</v>
      </c>
      <c r="AD1278" s="21">
        <f t="shared" si="365"/>
        <v>0</v>
      </c>
      <c r="AE1278" s="21" t="str">
        <f t="shared" si="360"/>
        <v>2/22/9:00</v>
      </c>
    </row>
    <row r="1279" spans="2:31">
      <c r="B1279" s="37">
        <v>2</v>
      </c>
      <c r="C1279" s="38">
        <v>22</v>
      </c>
      <c r="D1279" s="39">
        <v>10</v>
      </c>
      <c r="E1279" s="17">
        <v>8.9</v>
      </c>
      <c r="F1279" s="17">
        <v>84</v>
      </c>
      <c r="G1279" s="17">
        <v>0</v>
      </c>
      <c r="H1279" s="37">
        <f t="shared" si="348"/>
        <v>48.02</v>
      </c>
      <c r="I1279" s="37">
        <f>IF(H1279&lt;'Roof Calculator'!$G$8, 1, 0)</f>
        <v>1</v>
      </c>
      <c r="J1279" s="37">
        <f>IF(H1279&gt;='Roof Calculator'!$G$8, 1, 0)</f>
        <v>0</v>
      </c>
      <c r="K1279" s="37">
        <f t="shared" si="349"/>
        <v>48.02</v>
      </c>
      <c r="L1279" s="37">
        <f t="shared" si="350"/>
        <v>0</v>
      </c>
      <c r="M1279" s="37">
        <v>0</v>
      </c>
      <c r="N1279" s="37">
        <f t="shared" si="351"/>
        <v>84</v>
      </c>
      <c r="O1279" s="37">
        <v>0</v>
      </c>
      <c r="P1279" s="37">
        <v>0</v>
      </c>
      <c r="Q1279" s="21">
        <f t="shared" si="352"/>
        <v>39.790999999999997</v>
      </c>
      <c r="R1279" s="21">
        <f t="shared" si="361"/>
        <v>53.374999999999147</v>
      </c>
      <c r="S1279" s="21">
        <f t="shared" si="362"/>
        <v>-10.497297718423992</v>
      </c>
      <c r="T1279" s="21">
        <f t="shared" si="353"/>
        <v>86.147999999999996</v>
      </c>
      <c r="U1279" s="37">
        <f>VLOOKUP(Time_Zone, 'LSTM LookUp'!$B$5:$D$8, 3, FALSE)</f>
        <v>-75</v>
      </c>
      <c r="V1279" s="21">
        <f t="shared" si="363"/>
        <v>-14.04240892159147</v>
      </c>
      <c r="W1279" s="21">
        <f t="shared" si="354"/>
        <v>127.63739776960213</v>
      </c>
      <c r="X1279" s="21">
        <f t="shared" si="355"/>
        <v>0</v>
      </c>
      <c r="Y1279" s="21">
        <f t="shared" si="356"/>
        <v>84</v>
      </c>
      <c r="Z1279" s="21">
        <f t="shared" si="364"/>
        <v>26.626532887402455</v>
      </c>
      <c r="AA1279" s="21">
        <f t="shared" si="357"/>
        <v>26.626532887402455</v>
      </c>
      <c r="AB1279" s="21">
        <f t="shared" si="358"/>
        <v>0</v>
      </c>
      <c r="AC1279" s="21">
        <f t="shared" si="359"/>
        <v>0</v>
      </c>
      <c r="AD1279" s="21">
        <f t="shared" si="365"/>
        <v>0</v>
      </c>
      <c r="AE1279" s="21" t="str">
        <f t="shared" si="360"/>
        <v>2/22/10:00</v>
      </c>
    </row>
    <row r="1280" spans="2:31">
      <c r="B1280" s="37">
        <v>2</v>
      </c>
      <c r="C1280" s="38">
        <v>22</v>
      </c>
      <c r="D1280" s="39">
        <v>11</v>
      </c>
      <c r="E1280" s="17">
        <v>8.9</v>
      </c>
      <c r="F1280" s="17">
        <v>135</v>
      </c>
      <c r="G1280" s="17">
        <v>1</v>
      </c>
      <c r="H1280" s="37">
        <f t="shared" si="348"/>
        <v>48.02</v>
      </c>
      <c r="I1280" s="37">
        <f>IF(H1280&lt;'Roof Calculator'!$G$8, 1, 0)</f>
        <v>1</v>
      </c>
      <c r="J1280" s="37">
        <f>IF(H1280&gt;='Roof Calculator'!$G$8, 1, 0)</f>
        <v>0</v>
      </c>
      <c r="K1280" s="37">
        <f t="shared" si="349"/>
        <v>48.02</v>
      </c>
      <c r="L1280" s="37">
        <f t="shared" si="350"/>
        <v>0</v>
      </c>
      <c r="M1280" s="37">
        <v>0</v>
      </c>
      <c r="N1280" s="37">
        <f t="shared" si="351"/>
        <v>135</v>
      </c>
      <c r="O1280" s="37">
        <v>0</v>
      </c>
      <c r="P1280" s="37">
        <v>0</v>
      </c>
      <c r="Q1280" s="21">
        <f t="shared" si="352"/>
        <v>39.790999999999997</v>
      </c>
      <c r="R1280" s="21">
        <f t="shared" si="361"/>
        <v>53.416666666665812</v>
      </c>
      <c r="S1280" s="21">
        <f t="shared" si="362"/>
        <v>-10.482508379060885</v>
      </c>
      <c r="T1280" s="21">
        <f t="shared" si="353"/>
        <v>86.147999999999996</v>
      </c>
      <c r="U1280" s="37">
        <f>VLOOKUP(Time_Zone, 'LSTM LookUp'!$B$5:$D$8, 3, FALSE)</f>
        <v>-75</v>
      </c>
      <c r="V1280" s="21">
        <f t="shared" si="363"/>
        <v>-14.037604926457771</v>
      </c>
      <c r="W1280" s="21">
        <f t="shared" si="354"/>
        <v>142.63859876838555</v>
      </c>
      <c r="X1280" s="21">
        <f t="shared" si="355"/>
        <v>-0.71697364002298414</v>
      </c>
      <c r="Y1280" s="21">
        <f t="shared" si="356"/>
        <v>134.28302635997701</v>
      </c>
      <c r="Z1280" s="21">
        <f t="shared" si="364"/>
        <v>42.565374018974509</v>
      </c>
      <c r="AA1280" s="21">
        <f t="shared" si="357"/>
        <v>42.565374018974509</v>
      </c>
      <c r="AB1280" s="21">
        <f t="shared" si="358"/>
        <v>0</v>
      </c>
      <c r="AC1280" s="21">
        <f t="shared" si="359"/>
        <v>0</v>
      </c>
      <c r="AD1280" s="21">
        <f t="shared" si="365"/>
        <v>0</v>
      </c>
      <c r="AE1280" s="21" t="str">
        <f t="shared" si="360"/>
        <v>2/22/11:00</v>
      </c>
    </row>
    <row r="1281" spans="2:31">
      <c r="B1281" s="37">
        <v>2</v>
      </c>
      <c r="C1281" s="38">
        <v>22</v>
      </c>
      <c r="D1281" s="39">
        <v>12</v>
      </c>
      <c r="E1281" s="17">
        <v>9.4</v>
      </c>
      <c r="F1281" s="17">
        <v>160</v>
      </c>
      <c r="G1281" s="17">
        <v>1</v>
      </c>
      <c r="H1281" s="37">
        <f t="shared" si="348"/>
        <v>48.92</v>
      </c>
      <c r="I1281" s="37">
        <f>IF(H1281&lt;'Roof Calculator'!$G$8, 1, 0)</f>
        <v>1</v>
      </c>
      <c r="J1281" s="37">
        <f>IF(H1281&gt;='Roof Calculator'!$G$8, 1, 0)</f>
        <v>0</v>
      </c>
      <c r="K1281" s="37">
        <f t="shared" si="349"/>
        <v>48.92</v>
      </c>
      <c r="L1281" s="37">
        <f t="shared" si="350"/>
        <v>0</v>
      </c>
      <c r="M1281" s="37">
        <v>0</v>
      </c>
      <c r="N1281" s="37">
        <f t="shared" si="351"/>
        <v>160</v>
      </c>
      <c r="O1281" s="37">
        <v>0</v>
      </c>
      <c r="P1281" s="37">
        <v>0</v>
      </c>
      <c r="Q1281" s="21">
        <f t="shared" si="352"/>
        <v>39.790999999999997</v>
      </c>
      <c r="R1281" s="21">
        <f t="shared" si="361"/>
        <v>53.458333333332476</v>
      </c>
      <c r="S1281" s="21">
        <f t="shared" si="362"/>
        <v>-10.467714292427377</v>
      </c>
      <c r="T1281" s="21">
        <f t="shared" si="353"/>
        <v>86.147999999999996</v>
      </c>
      <c r="U1281" s="37">
        <f>VLOOKUP(Time_Zone, 'LSTM LookUp'!$B$5:$D$8, 3, FALSE)</f>
        <v>-75</v>
      </c>
      <c r="V1281" s="21">
        <f t="shared" si="363"/>
        <v>-14.032781321754483</v>
      </c>
      <c r="W1281" s="21">
        <f t="shared" si="354"/>
        <v>157.63980466956141</v>
      </c>
      <c r="X1281" s="21">
        <f t="shared" si="355"/>
        <v>-0.81505744686043125</v>
      </c>
      <c r="Y1281" s="21">
        <f t="shared" si="356"/>
        <v>159.18494255313956</v>
      </c>
      <c r="Z1281" s="21">
        <f t="shared" si="364"/>
        <v>50.458846524648102</v>
      </c>
      <c r="AA1281" s="21">
        <f t="shared" si="357"/>
        <v>50.458846524648102</v>
      </c>
      <c r="AB1281" s="21">
        <f t="shared" si="358"/>
        <v>0</v>
      </c>
      <c r="AC1281" s="21">
        <f t="shared" si="359"/>
        <v>0</v>
      </c>
      <c r="AD1281" s="21">
        <f t="shared" si="365"/>
        <v>0</v>
      </c>
      <c r="AE1281" s="21" t="str">
        <f t="shared" si="360"/>
        <v>2/22/12:00</v>
      </c>
    </row>
    <row r="1282" spans="2:31">
      <c r="B1282" s="37">
        <v>2</v>
      </c>
      <c r="C1282" s="38">
        <v>22</v>
      </c>
      <c r="D1282" s="39">
        <v>13</v>
      </c>
      <c r="E1282" s="17">
        <v>9.4</v>
      </c>
      <c r="F1282" s="17">
        <v>190</v>
      </c>
      <c r="G1282" s="17">
        <v>1</v>
      </c>
      <c r="H1282" s="37">
        <f t="shared" si="348"/>
        <v>48.92</v>
      </c>
      <c r="I1282" s="37">
        <f>IF(H1282&lt;'Roof Calculator'!$G$8, 1, 0)</f>
        <v>1</v>
      </c>
      <c r="J1282" s="37">
        <f>IF(H1282&gt;='Roof Calculator'!$G$8, 1, 0)</f>
        <v>0</v>
      </c>
      <c r="K1282" s="37">
        <f t="shared" si="349"/>
        <v>48.92</v>
      </c>
      <c r="L1282" s="37">
        <f t="shared" si="350"/>
        <v>0</v>
      </c>
      <c r="M1282" s="37">
        <v>0</v>
      </c>
      <c r="N1282" s="37">
        <f t="shared" si="351"/>
        <v>190</v>
      </c>
      <c r="O1282" s="37">
        <v>0</v>
      </c>
      <c r="P1282" s="37">
        <v>0</v>
      </c>
      <c r="Q1282" s="21">
        <f t="shared" si="352"/>
        <v>39.790999999999997</v>
      </c>
      <c r="R1282" s="21">
        <f t="shared" si="361"/>
        <v>53.49999999999914</v>
      </c>
      <c r="S1282" s="21">
        <f t="shared" si="362"/>
        <v>-10.452915465827489</v>
      </c>
      <c r="T1282" s="21">
        <f t="shared" si="353"/>
        <v>86.147999999999996</v>
      </c>
      <c r="U1282" s="37">
        <f>VLOOKUP(Time_Zone, 'LSTM LookUp'!$B$5:$D$8, 3, FALSE)</f>
        <v>-75</v>
      </c>
      <c r="V1282" s="21">
        <f t="shared" si="363"/>
        <v>-14.027938122693179</v>
      </c>
      <c r="W1282" s="21">
        <f t="shared" si="354"/>
        <v>172.6410154693267</v>
      </c>
      <c r="X1282" s="21">
        <f t="shared" si="355"/>
        <v>-0.86551972551557288</v>
      </c>
      <c r="Y1282" s="21">
        <f t="shared" si="356"/>
        <v>189.13448027448442</v>
      </c>
      <c r="Z1282" s="21">
        <f t="shared" si="364"/>
        <v>59.952326894884884</v>
      </c>
      <c r="AA1282" s="21">
        <f t="shared" si="357"/>
        <v>59.952326894884884</v>
      </c>
      <c r="AB1282" s="21">
        <f t="shared" si="358"/>
        <v>0</v>
      </c>
      <c r="AC1282" s="21">
        <f t="shared" si="359"/>
        <v>0</v>
      </c>
      <c r="AD1282" s="21">
        <f t="shared" si="365"/>
        <v>0</v>
      </c>
      <c r="AE1282" s="21" t="str">
        <f t="shared" si="360"/>
        <v>2/22/13:00</v>
      </c>
    </row>
    <row r="1283" spans="2:31">
      <c r="B1283" s="37">
        <v>2</v>
      </c>
      <c r="C1283" s="38">
        <v>22</v>
      </c>
      <c r="D1283" s="39">
        <v>14</v>
      </c>
      <c r="E1283" s="17">
        <v>10</v>
      </c>
      <c r="F1283" s="17">
        <v>190</v>
      </c>
      <c r="G1283" s="17">
        <v>1</v>
      </c>
      <c r="H1283" s="37">
        <f t="shared" si="348"/>
        <v>50</v>
      </c>
      <c r="I1283" s="37">
        <f>IF(H1283&lt;'Roof Calculator'!$G$8, 1, 0)</f>
        <v>1</v>
      </c>
      <c r="J1283" s="37">
        <f>IF(H1283&gt;='Roof Calculator'!$G$8, 1, 0)</f>
        <v>0</v>
      </c>
      <c r="K1283" s="37">
        <f t="shared" si="349"/>
        <v>50</v>
      </c>
      <c r="L1283" s="37">
        <f t="shared" si="350"/>
        <v>0</v>
      </c>
      <c r="M1283" s="37">
        <v>0</v>
      </c>
      <c r="N1283" s="37">
        <f t="shared" si="351"/>
        <v>190</v>
      </c>
      <c r="O1283" s="37">
        <v>0</v>
      </c>
      <c r="P1283" s="37">
        <v>0</v>
      </c>
      <c r="Q1283" s="21">
        <f t="shared" si="352"/>
        <v>39.790999999999997</v>
      </c>
      <c r="R1283" s="21">
        <f t="shared" si="361"/>
        <v>53.541666666665805</v>
      </c>
      <c r="S1283" s="21">
        <f t="shared" si="362"/>
        <v>-10.438111906564917</v>
      </c>
      <c r="T1283" s="21">
        <f t="shared" si="353"/>
        <v>86.147999999999996</v>
      </c>
      <c r="U1283" s="37">
        <f>VLOOKUP(Time_Zone, 'LSTM LookUp'!$B$5:$D$8, 3, FALSE)</f>
        <v>-75</v>
      </c>
      <c r="V1283" s="21">
        <f t="shared" si="363"/>
        <v>-14.023075344520985</v>
      </c>
      <c r="W1283" s="21">
        <f t="shared" si="354"/>
        <v>187.64223116386972</v>
      </c>
      <c r="X1283" s="21">
        <f t="shared" si="355"/>
        <v>-0.86490516111344362</v>
      </c>
      <c r="Y1283" s="21">
        <f t="shared" si="356"/>
        <v>189.13509483888654</v>
      </c>
      <c r="Z1283" s="21">
        <f t="shared" si="364"/>
        <v>59.952521701066608</v>
      </c>
      <c r="AA1283" s="21">
        <f t="shared" si="357"/>
        <v>59.952521701066608</v>
      </c>
      <c r="AB1283" s="21">
        <f t="shared" si="358"/>
        <v>0</v>
      </c>
      <c r="AC1283" s="21">
        <f t="shared" si="359"/>
        <v>0</v>
      </c>
      <c r="AD1283" s="21">
        <f t="shared" si="365"/>
        <v>0</v>
      </c>
      <c r="AE1283" s="21" t="str">
        <f t="shared" si="360"/>
        <v>2/22/14:00</v>
      </c>
    </row>
    <row r="1284" spans="2:31">
      <c r="B1284" s="37">
        <v>2</v>
      </c>
      <c r="C1284" s="38">
        <v>22</v>
      </c>
      <c r="D1284" s="39">
        <v>15</v>
      </c>
      <c r="E1284" s="17">
        <v>10</v>
      </c>
      <c r="F1284" s="17">
        <v>298</v>
      </c>
      <c r="G1284" s="17">
        <v>1</v>
      </c>
      <c r="H1284" s="37">
        <f t="shared" si="348"/>
        <v>50</v>
      </c>
      <c r="I1284" s="37">
        <f>IF(H1284&lt;'Roof Calculator'!$G$8, 1, 0)</f>
        <v>1</v>
      </c>
      <c r="J1284" s="37">
        <f>IF(H1284&gt;='Roof Calculator'!$G$8, 1, 0)</f>
        <v>0</v>
      </c>
      <c r="K1284" s="37">
        <f t="shared" si="349"/>
        <v>50</v>
      </c>
      <c r="L1284" s="37">
        <f t="shared" si="350"/>
        <v>0</v>
      </c>
      <c r="M1284" s="37">
        <v>0</v>
      </c>
      <c r="N1284" s="37">
        <f t="shared" si="351"/>
        <v>298</v>
      </c>
      <c r="O1284" s="37">
        <v>0</v>
      </c>
      <c r="P1284" s="37">
        <v>0</v>
      </c>
      <c r="Q1284" s="21">
        <f t="shared" si="352"/>
        <v>39.790999999999997</v>
      </c>
      <c r="R1284" s="21">
        <f t="shared" si="361"/>
        <v>53.583333333332469</v>
      </c>
      <c r="S1284" s="21">
        <f t="shared" si="362"/>
        <v>-10.42330362194304</v>
      </c>
      <c r="T1284" s="21">
        <f t="shared" si="353"/>
        <v>86.147999999999996</v>
      </c>
      <c r="U1284" s="37">
        <f>VLOOKUP(Time_Zone, 'LSTM LookUp'!$B$5:$D$8, 3, FALSE)</f>
        <v>-75</v>
      </c>
      <c r="V1284" s="21">
        <f t="shared" si="363"/>
        <v>-14.018193002520528</v>
      </c>
      <c r="W1284" s="21">
        <f t="shared" si="354"/>
        <v>202.64345174936986</v>
      </c>
      <c r="X1284" s="21">
        <f t="shared" si="355"/>
        <v>-0.81323964442926744</v>
      </c>
      <c r="Y1284" s="21">
        <f t="shared" si="356"/>
        <v>297.18676035557075</v>
      </c>
      <c r="Z1284" s="21">
        <f t="shared" si="364"/>
        <v>94.203012479859481</v>
      </c>
      <c r="AA1284" s="21">
        <f t="shared" si="357"/>
        <v>94.203012479859481</v>
      </c>
      <c r="AB1284" s="21">
        <f t="shared" si="358"/>
        <v>0</v>
      </c>
      <c r="AC1284" s="21">
        <f t="shared" si="359"/>
        <v>0</v>
      </c>
      <c r="AD1284" s="21">
        <f t="shared" si="365"/>
        <v>0</v>
      </c>
      <c r="AE1284" s="21" t="str">
        <f t="shared" si="360"/>
        <v>2/22/15:00</v>
      </c>
    </row>
    <row r="1285" spans="2:31">
      <c r="B1285" s="37">
        <v>2</v>
      </c>
      <c r="C1285" s="38">
        <v>22</v>
      </c>
      <c r="D1285" s="39">
        <v>16</v>
      </c>
      <c r="E1285" s="17">
        <v>10</v>
      </c>
      <c r="F1285" s="17">
        <v>145</v>
      </c>
      <c r="G1285" s="17">
        <v>1</v>
      </c>
      <c r="H1285" s="37">
        <f t="shared" si="348"/>
        <v>50</v>
      </c>
      <c r="I1285" s="37">
        <f>IF(H1285&lt;'Roof Calculator'!$G$8, 1, 0)</f>
        <v>1</v>
      </c>
      <c r="J1285" s="37">
        <f>IF(H1285&gt;='Roof Calculator'!$G$8, 1, 0)</f>
        <v>0</v>
      </c>
      <c r="K1285" s="37">
        <f t="shared" si="349"/>
        <v>50</v>
      </c>
      <c r="L1285" s="37">
        <f t="shared" si="350"/>
        <v>0</v>
      </c>
      <c r="M1285" s="37">
        <v>0</v>
      </c>
      <c r="N1285" s="37">
        <f t="shared" si="351"/>
        <v>145</v>
      </c>
      <c r="O1285" s="37">
        <v>0</v>
      </c>
      <c r="P1285" s="37">
        <v>0</v>
      </c>
      <c r="Q1285" s="21">
        <f t="shared" si="352"/>
        <v>39.790999999999997</v>
      </c>
      <c r="R1285" s="21">
        <f t="shared" si="361"/>
        <v>53.624999999999133</v>
      </c>
      <c r="S1285" s="21">
        <f t="shared" si="362"/>
        <v>-10.408490619264906</v>
      </c>
      <c r="T1285" s="21">
        <f t="shared" si="353"/>
        <v>86.147999999999996</v>
      </c>
      <c r="U1285" s="37">
        <f>VLOOKUP(Time_Zone, 'LSTM LookUp'!$B$5:$D$8, 3, FALSE)</f>
        <v>-75</v>
      </c>
      <c r="V1285" s="21">
        <f t="shared" si="363"/>
        <v>-14.013291112009922</v>
      </c>
      <c r="W1285" s="21">
        <f t="shared" si="354"/>
        <v>217.64467722199751</v>
      </c>
      <c r="X1285" s="21">
        <f t="shared" si="355"/>
        <v>-0.71402884667083899</v>
      </c>
      <c r="Y1285" s="21">
        <f t="shared" si="356"/>
        <v>144.28597115332917</v>
      </c>
      <c r="Z1285" s="21">
        <f t="shared" si="364"/>
        <v>45.736132810772872</v>
      </c>
      <c r="AA1285" s="21">
        <f t="shared" si="357"/>
        <v>45.736132810772872</v>
      </c>
      <c r="AB1285" s="21">
        <f t="shared" si="358"/>
        <v>0</v>
      </c>
      <c r="AC1285" s="21">
        <f t="shared" si="359"/>
        <v>0</v>
      </c>
      <c r="AD1285" s="21">
        <f t="shared" si="365"/>
        <v>0</v>
      </c>
      <c r="AE1285" s="21" t="str">
        <f t="shared" si="360"/>
        <v>2/22/16:00</v>
      </c>
    </row>
    <row r="1286" spans="2:31">
      <c r="B1286" s="37">
        <v>2</v>
      </c>
      <c r="C1286" s="38">
        <v>22</v>
      </c>
      <c r="D1286" s="39">
        <v>17</v>
      </c>
      <c r="E1286" s="17">
        <v>9.4</v>
      </c>
      <c r="F1286" s="17">
        <v>86</v>
      </c>
      <c r="G1286" s="17">
        <v>0</v>
      </c>
      <c r="H1286" s="37">
        <f t="shared" si="348"/>
        <v>48.92</v>
      </c>
      <c r="I1286" s="37">
        <f>IF(H1286&lt;'Roof Calculator'!$G$8, 1, 0)</f>
        <v>1</v>
      </c>
      <c r="J1286" s="37">
        <f>IF(H1286&gt;='Roof Calculator'!$G$8, 1, 0)</f>
        <v>0</v>
      </c>
      <c r="K1286" s="37">
        <f t="shared" si="349"/>
        <v>48.92</v>
      </c>
      <c r="L1286" s="37">
        <f t="shared" si="350"/>
        <v>0</v>
      </c>
      <c r="M1286" s="37">
        <v>0</v>
      </c>
      <c r="N1286" s="37">
        <f t="shared" si="351"/>
        <v>86</v>
      </c>
      <c r="O1286" s="37">
        <v>0</v>
      </c>
      <c r="P1286" s="37">
        <v>0</v>
      </c>
      <c r="Q1286" s="21">
        <f t="shared" si="352"/>
        <v>39.790999999999997</v>
      </c>
      <c r="R1286" s="21">
        <f t="shared" si="361"/>
        <v>53.666666666665797</v>
      </c>
      <c r="S1286" s="21">
        <f t="shared" si="362"/>
        <v>-10.393672905833252</v>
      </c>
      <c r="T1286" s="21">
        <f t="shared" si="353"/>
        <v>86.147999999999996</v>
      </c>
      <c r="U1286" s="37">
        <f>VLOOKUP(Time_Zone, 'LSTM LookUp'!$B$5:$D$8, 3, FALSE)</f>
        <v>-75</v>
      </c>
      <c r="V1286" s="21">
        <f t="shared" si="363"/>
        <v>-14.008369688342722</v>
      </c>
      <c r="W1286" s="21">
        <f t="shared" si="354"/>
        <v>232.64590757791433</v>
      </c>
      <c r="X1286" s="21">
        <f t="shared" si="355"/>
        <v>0</v>
      </c>
      <c r="Y1286" s="21">
        <f t="shared" si="356"/>
        <v>86</v>
      </c>
      <c r="Z1286" s="21">
        <f t="shared" si="364"/>
        <v>27.260497956150132</v>
      </c>
      <c r="AA1286" s="21">
        <f t="shared" si="357"/>
        <v>27.260497956150132</v>
      </c>
      <c r="AB1286" s="21">
        <f t="shared" si="358"/>
        <v>0</v>
      </c>
      <c r="AC1286" s="21">
        <f t="shared" si="359"/>
        <v>0</v>
      </c>
      <c r="AD1286" s="21">
        <f t="shared" si="365"/>
        <v>0</v>
      </c>
      <c r="AE1286" s="21" t="str">
        <f t="shared" si="360"/>
        <v>2/22/17:00</v>
      </c>
    </row>
    <row r="1287" spans="2:31">
      <c r="B1287" s="37">
        <v>2</v>
      </c>
      <c r="C1287" s="38">
        <v>22</v>
      </c>
      <c r="D1287" s="39">
        <v>18</v>
      </c>
      <c r="E1287" s="17">
        <v>10</v>
      </c>
      <c r="F1287" s="17">
        <v>35</v>
      </c>
      <c r="G1287" s="17">
        <v>0</v>
      </c>
      <c r="H1287" s="37">
        <f t="shared" si="348"/>
        <v>50</v>
      </c>
      <c r="I1287" s="37">
        <f>IF(H1287&lt;'Roof Calculator'!$G$8, 1, 0)</f>
        <v>1</v>
      </c>
      <c r="J1287" s="37">
        <f>IF(H1287&gt;='Roof Calculator'!$G$8, 1, 0)</f>
        <v>0</v>
      </c>
      <c r="K1287" s="37">
        <f t="shared" si="349"/>
        <v>50</v>
      </c>
      <c r="L1287" s="37">
        <f t="shared" si="350"/>
        <v>0</v>
      </c>
      <c r="M1287" s="37">
        <v>0</v>
      </c>
      <c r="N1287" s="37">
        <f t="shared" si="351"/>
        <v>35</v>
      </c>
      <c r="O1287" s="37">
        <v>0</v>
      </c>
      <c r="P1287" s="37">
        <v>0</v>
      </c>
      <c r="Q1287" s="21">
        <f t="shared" si="352"/>
        <v>39.790999999999997</v>
      </c>
      <c r="R1287" s="21">
        <f t="shared" si="361"/>
        <v>53.708333333332462</v>
      </c>
      <c r="S1287" s="21">
        <f t="shared" si="362"/>
        <v>-10.378850488950487</v>
      </c>
      <c r="T1287" s="21">
        <f t="shared" si="353"/>
        <v>86.147999999999996</v>
      </c>
      <c r="U1287" s="37">
        <f>VLOOKUP(Time_Zone, 'LSTM LookUp'!$B$5:$D$8, 3, FALSE)</f>
        <v>-75</v>
      </c>
      <c r="V1287" s="21">
        <f t="shared" si="363"/>
        <v>-14.003428746907892</v>
      </c>
      <c r="W1287" s="21">
        <f t="shared" si="354"/>
        <v>247.64714281327304</v>
      </c>
      <c r="X1287" s="21">
        <f t="shared" si="355"/>
        <v>0</v>
      </c>
      <c r="Y1287" s="21">
        <f t="shared" si="356"/>
        <v>35</v>
      </c>
      <c r="Z1287" s="21">
        <f t="shared" si="364"/>
        <v>11.094388703084356</v>
      </c>
      <c r="AA1287" s="21">
        <f t="shared" si="357"/>
        <v>11.094388703084356</v>
      </c>
      <c r="AB1287" s="21">
        <f t="shared" si="358"/>
        <v>0</v>
      </c>
      <c r="AC1287" s="21">
        <f t="shared" si="359"/>
        <v>0</v>
      </c>
      <c r="AD1287" s="21">
        <f t="shared" si="365"/>
        <v>0</v>
      </c>
      <c r="AE1287" s="21" t="str">
        <f t="shared" si="360"/>
        <v>2/22/18:00</v>
      </c>
    </row>
    <row r="1288" spans="2:31">
      <c r="B1288" s="37">
        <v>2</v>
      </c>
      <c r="C1288" s="38">
        <v>22</v>
      </c>
      <c r="D1288" s="39">
        <v>19</v>
      </c>
      <c r="E1288" s="17">
        <v>10</v>
      </c>
      <c r="F1288" s="17">
        <v>10</v>
      </c>
      <c r="G1288" s="17">
        <v>0</v>
      </c>
      <c r="H1288" s="37">
        <f t="shared" si="348"/>
        <v>50</v>
      </c>
      <c r="I1288" s="37">
        <f>IF(H1288&lt;'Roof Calculator'!$G$8, 1, 0)</f>
        <v>1</v>
      </c>
      <c r="J1288" s="37">
        <f>IF(H1288&gt;='Roof Calculator'!$G$8, 1, 0)</f>
        <v>0</v>
      </c>
      <c r="K1288" s="37">
        <f t="shared" si="349"/>
        <v>50</v>
      </c>
      <c r="L1288" s="37">
        <f t="shared" si="350"/>
        <v>0</v>
      </c>
      <c r="M1288" s="37">
        <v>0</v>
      </c>
      <c r="N1288" s="37">
        <f t="shared" si="351"/>
        <v>10</v>
      </c>
      <c r="O1288" s="37">
        <v>0</v>
      </c>
      <c r="P1288" s="37">
        <v>0</v>
      </c>
      <c r="Q1288" s="21">
        <f t="shared" si="352"/>
        <v>39.790999999999997</v>
      </c>
      <c r="R1288" s="21">
        <f t="shared" si="361"/>
        <v>53.749999999999126</v>
      </c>
      <c r="S1288" s="21">
        <f t="shared" si="362"/>
        <v>-10.364023375918681</v>
      </c>
      <c r="T1288" s="21">
        <f t="shared" si="353"/>
        <v>86.147999999999996</v>
      </c>
      <c r="U1288" s="37">
        <f>VLOOKUP(Time_Zone, 'LSTM LookUp'!$B$5:$D$8, 3, FALSE)</f>
        <v>-75</v>
      </c>
      <c r="V1288" s="21">
        <f t="shared" si="363"/>
        <v>-13.998468303129773</v>
      </c>
      <c r="W1288" s="21">
        <f t="shared" si="354"/>
        <v>262.64838292421757</v>
      </c>
      <c r="X1288" s="21">
        <f t="shared" si="355"/>
        <v>0</v>
      </c>
      <c r="Y1288" s="21">
        <f t="shared" si="356"/>
        <v>10</v>
      </c>
      <c r="Z1288" s="21">
        <f t="shared" si="364"/>
        <v>3.1698253437383874</v>
      </c>
      <c r="AA1288" s="21">
        <f t="shared" si="357"/>
        <v>3.1698253437383874</v>
      </c>
      <c r="AB1288" s="21">
        <f t="shared" si="358"/>
        <v>0</v>
      </c>
      <c r="AC1288" s="21">
        <f t="shared" si="359"/>
        <v>0</v>
      </c>
      <c r="AD1288" s="21">
        <f t="shared" si="365"/>
        <v>0</v>
      </c>
      <c r="AE1288" s="21" t="str">
        <f t="shared" si="360"/>
        <v>2/22/19:00</v>
      </c>
    </row>
    <row r="1289" spans="2:31">
      <c r="B1289" s="37">
        <v>2</v>
      </c>
      <c r="C1289" s="38">
        <v>22</v>
      </c>
      <c r="D1289" s="39">
        <v>20</v>
      </c>
      <c r="E1289" s="17">
        <v>10</v>
      </c>
      <c r="F1289" s="17">
        <v>0</v>
      </c>
      <c r="G1289" s="17">
        <v>0</v>
      </c>
      <c r="H1289" s="37">
        <f t="shared" si="348"/>
        <v>50</v>
      </c>
      <c r="I1289" s="37">
        <f>IF(H1289&lt;'Roof Calculator'!$G$8, 1, 0)</f>
        <v>1</v>
      </c>
      <c r="J1289" s="37">
        <f>IF(H1289&gt;='Roof Calculator'!$G$8, 1, 0)</f>
        <v>0</v>
      </c>
      <c r="K1289" s="37">
        <f t="shared" si="349"/>
        <v>50</v>
      </c>
      <c r="L1289" s="37">
        <f t="shared" si="350"/>
        <v>0</v>
      </c>
      <c r="M1289" s="37">
        <v>0</v>
      </c>
      <c r="N1289" s="37">
        <f t="shared" si="351"/>
        <v>0</v>
      </c>
      <c r="O1289" s="37">
        <v>0</v>
      </c>
      <c r="P1289" s="37">
        <v>0</v>
      </c>
      <c r="Q1289" s="21">
        <f t="shared" si="352"/>
        <v>39.790999999999997</v>
      </c>
      <c r="R1289" s="21">
        <f t="shared" si="361"/>
        <v>53.79166666666579</v>
      </c>
      <c r="S1289" s="21">
        <f t="shared" si="362"/>
        <v>-10.34919157403959</v>
      </c>
      <c r="T1289" s="21">
        <f t="shared" si="353"/>
        <v>86.147999999999996</v>
      </c>
      <c r="U1289" s="37">
        <f>VLOOKUP(Time_Zone, 'LSTM LookUp'!$B$5:$D$8, 3, FALSE)</f>
        <v>-75</v>
      </c>
      <c r="V1289" s="21">
        <f t="shared" si="363"/>
        <v>-13.993488372468041</v>
      </c>
      <c r="W1289" s="21">
        <f t="shared" si="354"/>
        <v>277.64962790688298</v>
      </c>
      <c r="X1289" s="21">
        <f t="shared" si="355"/>
        <v>0</v>
      </c>
      <c r="Y1289" s="21">
        <f t="shared" si="356"/>
        <v>0</v>
      </c>
      <c r="Z1289" s="21">
        <f t="shared" si="364"/>
        <v>0</v>
      </c>
      <c r="AA1289" s="21">
        <f t="shared" si="357"/>
        <v>0</v>
      </c>
      <c r="AB1289" s="21">
        <f t="shared" si="358"/>
        <v>0</v>
      </c>
      <c r="AC1289" s="21">
        <f t="shared" si="359"/>
        <v>0</v>
      </c>
      <c r="AD1289" s="21">
        <f t="shared" si="365"/>
        <v>0</v>
      </c>
      <c r="AE1289" s="21" t="str">
        <f t="shared" si="360"/>
        <v>2/22/20:00</v>
      </c>
    </row>
    <row r="1290" spans="2:31">
      <c r="B1290" s="37">
        <v>2</v>
      </c>
      <c r="C1290" s="38">
        <v>22</v>
      </c>
      <c r="D1290" s="39">
        <v>21</v>
      </c>
      <c r="E1290" s="17">
        <v>10</v>
      </c>
      <c r="F1290" s="17">
        <v>0</v>
      </c>
      <c r="G1290" s="17">
        <v>0</v>
      </c>
      <c r="H1290" s="37">
        <f t="shared" si="348"/>
        <v>50</v>
      </c>
      <c r="I1290" s="37">
        <f>IF(H1290&lt;'Roof Calculator'!$G$8, 1, 0)</f>
        <v>1</v>
      </c>
      <c r="J1290" s="37">
        <f>IF(H1290&gt;='Roof Calculator'!$G$8, 1, 0)</f>
        <v>0</v>
      </c>
      <c r="K1290" s="37">
        <f t="shared" si="349"/>
        <v>50</v>
      </c>
      <c r="L1290" s="37">
        <f t="shared" si="350"/>
        <v>0</v>
      </c>
      <c r="M1290" s="37">
        <v>0</v>
      </c>
      <c r="N1290" s="37">
        <f t="shared" si="351"/>
        <v>0</v>
      </c>
      <c r="O1290" s="37">
        <v>0</v>
      </c>
      <c r="P1290" s="37">
        <v>0</v>
      </c>
      <c r="Q1290" s="21">
        <f t="shared" si="352"/>
        <v>39.790999999999997</v>
      </c>
      <c r="R1290" s="21">
        <f t="shared" si="361"/>
        <v>53.833333333332455</v>
      </c>
      <c r="S1290" s="21">
        <f t="shared" si="362"/>
        <v>-10.334355090614629</v>
      </c>
      <c r="T1290" s="21">
        <f t="shared" si="353"/>
        <v>86.147999999999996</v>
      </c>
      <c r="U1290" s="37">
        <f>VLOOKUP(Time_Zone, 'LSTM LookUp'!$B$5:$D$8, 3, FALSE)</f>
        <v>-75</v>
      </c>
      <c r="V1290" s="21">
        <f t="shared" si="363"/>
        <v>-13.988488970417686</v>
      </c>
      <c r="W1290" s="21">
        <f t="shared" si="354"/>
        <v>292.65087775739562</v>
      </c>
      <c r="X1290" s="21">
        <f t="shared" si="355"/>
        <v>0</v>
      </c>
      <c r="Y1290" s="21">
        <f t="shared" si="356"/>
        <v>0</v>
      </c>
      <c r="Z1290" s="21">
        <f t="shared" si="364"/>
        <v>0</v>
      </c>
      <c r="AA1290" s="21">
        <f t="shared" si="357"/>
        <v>0</v>
      </c>
      <c r="AB1290" s="21">
        <f t="shared" si="358"/>
        <v>0</v>
      </c>
      <c r="AC1290" s="21">
        <f t="shared" si="359"/>
        <v>0</v>
      </c>
      <c r="AD1290" s="21">
        <f t="shared" si="365"/>
        <v>0</v>
      </c>
      <c r="AE1290" s="21" t="str">
        <f t="shared" si="360"/>
        <v>2/22/21:00</v>
      </c>
    </row>
    <row r="1291" spans="2:31">
      <c r="B1291" s="37">
        <v>2</v>
      </c>
      <c r="C1291" s="38">
        <v>22</v>
      </c>
      <c r="D1291" s="39">
        <v>22</v>
      </c>
      <c r="E1291" s="17">
        <v>11.1</v>
      </c>
      <c r="F1291" s="17">
        <v>0</v>
      </c>
      <c r="G1291" s="17">
        <v>0</v>
      </c>
      <c r="H1291" s="37">
        <f t="shared" si="348"/>
        <v>51.98</v>
      </c>
      <c r="I1291" s="37">
        <f>IF(H1291&lt;'Roof Calculator'!$G$8, 1, 0)</f>
        <v>1</v>
      </c>
      <c r="J1291" s="37">
        <f>IF(H1291&gt;='Roof Calculator'!$G$8, 1, 0)</f>
        <v>0</v>
      </c>
      <c r="K1291" s="37">
        <f t="shared" si="349"/>
        <v>51.98</v>
      </c>
      <c r="L1291" s="37">
        <f t="shared" si="350"/>
        <v>0</v>
      </c>
      <c r="M1291" s="37">
        <v>0</v>
      </c>
      <c r="N1291" s="37">
        <f t="shared" si="351"/>
        <v>0</v>
      </c>
      <c r="O1291" s="37">
        <v>0</v>
      </c>
      <c r="P1291" s="37">
        <v>0</v>
      </c>
      <c r="Q1291" s="21">
        <f t="shared" si="352"/>
        <v>39.790999999999997</v>
      </c>
      <c r="R1291" s="21">
        <f t="shared" si="361"/>
        <v>53.874999999999119</v>
      </c>
      <c r="S1291" s="21">
        <f t="shared" si="362"/>
        <v>-10.319513932944895</v>
      </c>
      <c r="T1291" s="21">
        <f t="shared" si="353"/>
        <v>86.147999999999996</v>
      </c>
      <c r="U1291" s="37">
        <f>VLOOKUP(Time_Zone, 'LSTM LookUp'!$B$5:$D$8, 3, FALSE)</f>
        <v>-75</v>
      </c>
      <c r="V1291" s="21">
        <f t="shared" si="363"/>
        <v>-13.983470112508968</v>
      </c>
      <c r="W1291" s="21">
        <f t="shared" si="354"/>
        <v>307.65213247187273</v>
      </c>
      <c r="X1291" s="21">
        <f t="shared" si="355"/>
        <v>0</v>
      </c>
      <c r="Y1291" s="21">
        <f t="shared" si="356"/>
        <v>0</v>
      </c>
      <c r="Z1291" s="21">
        <f t="shared" si="364"/>
        <v>0</v>
      </c>
      <c r="AA1291" s="21">
        <f t="shared" si="357"/>
        <v>0</v>
      </c>
      <c r="AB1291" s="21">
        <f t="shared" si="358"/>
        <v>0</v>
      </c>
      <c r="AC1291" s="21">
        <f t="shared" si="359"/>
        <v>0</v>
      </c>
      <c r="AD1291" s="21">
        <f t="shared" si="365"/>
        <v>0</v>
      </c>
      <c r="AE1291" s="21" t="str">
        <f t="shared" si="360"/>
        <v>2/22/22:00</v>
      </c>
    </row>
    <row r="1292" spans="2:31">
      <c r="B1292" s="37">
        <v>2</v>
      </c>
      <c r="C1292" s="38">
        <v>22</v>
      </c>
      <c r="D1292" s="39">
        <v>23</v>
      </c>
      <c r="E1292" s="17">
        <v>11.1</v>
      </c>
      <c r="F1292" s="17">
        <v>0</v>
      </c>
      <c r="G1292" s="17">
        <v>0</v>
      </c>
      <c r="H1292" s="37">
        <f t="shared" si="348"/>
        <v>51.98</v>
      </c>
      <c r="I1292" s="37">
        <f>IF(H1292&lt;'Roof Calculator'!$G$8, 1, 0)</f>
        <v>1</v>
      </c>
      <c r="J1292" s="37">
        <f>IF(H1292&gt;='Roof Calculator'!$G$8, 1, 0)</f>
        <v>0</v>
      </c>
      <c r="K1292" s="37">
        <f t="shared" si="349"/>
        <v>51.98</v>
      </c>
      <c r="L1292" s="37">
        <f t="shared" si="350"/>
        <v>0</v>
      </c>
      <c r="M1292" s="37">
        <v>0</v>
      </c>
      <c r="N1292" s="37">
        <f t="shared" si="351"/>
        <v>0</v>
      </c>
      <c r="O1292" s="37">
        <v>0</v>
      </c>
      <c r="P1292" s="37">
        <v>0</v>
      </c>
      <c r="Q1292" s="21">
        <f t="shared" si="352"/>
        <v>39.790999999999997</v>
      </c>
      <c r="R1292" s="21">
        <f t="shared" si="361"/>
        <v>53.916666666665783</v>
      </c>
      <c r="S1292" s="21">
        <f t="shared" si="362"/>
        <v>-10.304668108331137</v>
      </c>
      <c r="T1292" s="21">
        <f t="shared" si="353"/>
        <v>86.147999999999996</v>
      </c>
      <c r="U1292" s="37">
        <f>VLOOKUP(Time_Zone, 'LSTM LookUp'!$B$5:$D$8, 3, FALSE)</f>
        <v>-75</v>
      </c>
      <c r="V1292" s="21">
        <f t="shared" si="363"/>
        <v>-13.978431814307381</v>
      </c>
      <c r="W1292" s="21">
        <f t="shared" si="354"/>
        <v>322.65339204642311</v>
      </c>
      <c r="X1292" s="21">
        <f t="shared" si="355"/>
        <v>0</v>
      </c>
      <c r="Y1292" s="21">
        <f t="shared" si="356"/>
        <v>0</v>
      </c>
      <c r="Z1292" s="21">
        <f t="shared" si="364"/>
        <v>0</v>
      </c>
      <c r="AA1292" s="21">
        <f t="shared" si="357"/>
        <v>0</v>
      </c>
      <c r="AB1292" s="21">
        <f t="shared" si="358"/>
        <v>0</v>
      </c>
      <c r="AC1292" s="21">
        <f t="shared" si="359"/>
        <v>0</v>
      </c>
      <c r="AD1292" s="21">
        <f t="shared" si="365"/>
        <v>0</v>
      </c>
      <c r="AE1292" s="21" t="str">
        <f t="shared" si="360"/>
        <v>2/22/23:00</v>
      </c>
    </row>
    <row r="1293" spans="2:31">
      <c r="B1293" s="37">
        <v>2</v>
      </c>
      <c r="C1293" s="38">
        <v>22</v>
      </c>
      <c r="D1293" s="39">
        <v>24</v>
      </c>
      <c r="E1293" s="17">
        <v>11.1</v>
      </c>
      <c r="F1293" s="17">
        <v>0</v>
      </c>
      <c r="G1293" s="17">
        <v>0</v>
      </c>
      <c r="H1293" s="37">
        <f t="shared" si="348"/>
        <v>51.98</v>
      </c>
      <c r="I1293" s="37">
        <f>IF(H1293&lt;'Roof Calculator'!$G$8, 1, 0)</f>
        <v>1</v>
      </c>
      <c r="J1293" s="37">
        <f>IF(H1293&gt;='Roof Calculator'!$G$8, 1, 0)</f>
        <v>0</v>
      </c>
      <c r="K1293" s="37">
        <f t="shared" si="349"/>
        <v>51.98</v>
      </c>
      <c r="L1293" s="37">
        <f t="shared" si="350"/>
        <v>0</v>
      </c>
      <c r="M1293" s="37">
        <v>0</v>
      </c>
      <c r="N1293" s="37">
        <f t="shared" si="351"/>
        <v>0</v>
      </c>
      <c r="O1293" s="37">
        <v>0</v>
      </c>
      <c r="P1293" s="37">
        <v>0</v>
      </c>
      <c r="Q1293" s="21">
        <f t="shared" si="352"/>
        <v>39.790999999999997</v>
      </c>
      <c r="R1293" s="21">
        <f t="shared" si="361"/>
        <v>53.958333333332448</v>
      </c>
      <c r="S1293" s="21">
        <f t="shared" si="362"/>
        <v>-10.289817624073772</v>
      </c>
      <c r="T1293" s="21">
        <f t="shared" si="353"/>
        <v>86.147999999999996</v>
      </c>
      <c r="U1293" s="37">
        <f>VLOOKUP(Time_Zone, 'LSTM LookUp'!$B$5:$D$8, 3, FALSE)</f>
        <v>-75</v>
      </c>
      <c r="V1293" s="21">
        <f t="shared" si="363"/>
        <v>-13.97337409141362</v>
      </c>
      <c r="W1293" s="21">
        <f t="shared" si="354"/>
        <v>337.65465647714655</v>
      </c>
      <c r="X1293" s="21">
        <f t="shared" si="355"/>
        <v>0</v>
      </c>
      <c r="Y1293" s="21">
        <f t="shared" si="356"/>
        <v>0</v>
      </c>
      <c r="Z1293" s="21">
        <f t="shared" si="364"/>
        <v>0</v>
      </c>
      <c r="AA1293" s="21">
        <f t="shared" si="357"/>
        <v>0</v>
      </c>
      <c r="AB1293" s="21">
        <f t="shared" si="358"/>
        <v>0</v>
      </c>
      <c r="AC1293" s="21">
        <f t="shared" si="359"/>
        <v>0</v>
      </c>
      <c r="AD1293" s="21">
        <f t="shared" si="365"/>
        <v>0</v>
      </c>
      <c r="AE1293" s="21" t="str">
        <f t="shared" si="360"/>
        <v>2/22/24:00</v>
      </c>
    </row>
    <row r="1294" spans="2:31">
      <c r="B1294" s="37">
        <v>2</v>
      </c>
      <c r="C1294" s="38">
        <v>23</v>
      </c>
      <c r="D1294" s="39">
        <v>1</v>
      </c>
      <c r="E1294" s="17">
        <v>11.1</v>
      </c>
      <c r="F1294" s="17">
        <v>0</v>
      </c>
      <c r="G1294" s="17">
        <v>0</v>
      </c>
      <c r="H1294" s="37">
        <f t="shared" si="348"/>
        <v>51.98</v>
      </c>
      <c r="I1294" s="37">
        <f>IF(H1294&lt;'Roof Calculator'!$G$8, 1, 0)</f>
        <v>1</v>
      </c>
      <c r="J1294" s="37">
        <f>IF(H1294&gt;='Roof Calculator'!$G$8, 1, 0)</f>
        <v>0</v>
      </c>
      <c r="K1294" s="37">
        <f t="shared" si="349"/>
        <v>51.98</v>
      </c>
      <c r="L1294" s="37">
        <f t="shared" si="350"/>
        <v>0</v>
      </c>
      <c r="M1294" s="37">
        <v>0</v>
      </c>
      <c r="N1294" s="37">
        <f t="shared" si="351"/>
        <v>0</v>
      </c>
      <c r="O1294" s="37">
        <v>0</v>
      </c>
      <c r="P1294" s="37">
        <v>0</v>
      </c>
      <c r="Q1294" s="21">
        <f t="shared" si="352"/>
        <v>39.790999999999997</v>
      </c>
      <c r="R1294" s="21">
        <f t="shared" si="361"/>
        <v>53.999999999999112</v>
      </c>
      <c r="S1294" s="21">
        <f t="shared" si="362"/>
        <v>-10.274962487472884</v>
      </c>
      <c r="T1294" s="21">
        <f t="shared" si="353"/>
        <v>86.147999999999996</v>
      </c>
      <c r="U1294" s="37">
        <f>VLOOKUP(Time_Zone, 'LSTM LookUp'!$B$5:$D$8, 3, FALSE)</f>
        <v>-75</v>
      </c>
      <c r="V1294" s="21">
        <f t="shared" si="363"/>
        <v>-13.968296959463554</v>
      </c>
      <c r="W1294" s="21">
        <f t="shared" si="354"/>
        <v>-7.3440742398658987</v>
      </c>
      <c r="X1294" s="21">
        <f t="shared" si="355"/>
        <v>0</v>
      </c>
      <c r="Y1294" s="21">
        <f t="shared" si="356"/>
        <v>0</v>
      </c>
      <c r="Z1294" s="21">
        <f t="shared" si="364"/>
        <v>0</v>
      </c>
      <c r="AA1294" s="21">
        <f t="shared" si="357"/>
        <v>0</v>
      </c>
      <c r="AB1294" s="21">
        <f t="shared" si="358"/>
        <v>0</v>
      </c>
      <c r="AC1294" s="21">
        <f t="shared" si="359"/>
        <v>0</v>
      </c>
      <c r="AD1294" s="21">
        <f t="shared" si="365"/>
        <v>0</v>
      </c>
      <c r="AE1294" s="21" t="str">
        <f t="shared" si="360"/>
        <v>2/23/1:00</v>
      </c>
    </row>
    <row r="1295" spans="2:31">
      <c r="B1295" s="37">
        <v>2</v>
      </c>
      <c r="C1295" s="38">
        <v>23</v>
      </c>
      <c r="D1295" s="39">
        <v>2</v>
      </c>
      <c r="E1295" s="17">
        <v>10.6</v>
      </c>
      <c r="F1295" s="17">
        <v>0</v>
      </c>
      <c r="G1295" s="17">
        <v>0</v>
      </c>
      <c r="H1295" s="37">
        <f t="shared" si="348"/>
        <v>51.08</v>
      </c>
      <c r="I1295" s="37">
        <f>IF(H1295&lt;'Roof Calculator'!$G$8, 1, 0)</f>
        <v>1</v>
      </c>
      <c r="J1295" s="37">
        <f>IF(H1295&gt;='Roof Calculator'!$G$8, 1, 0)</f>
        <v>0</v>
      </c>
      <c r="K1295" s="37">
        <f t="shared" si="349"/>
        <v>51.08</v>
      </c>
      <c r="L1295" s="37">
        <f t="shared" si="350"/>
        <v>0</v>
      </c>
      <c r="M1295" s="37">
        <v>0</v>
      </c>
      <c r="N1295" s="37">
        <f t="shared" si="351"/>
        <v>0</v>
      </c>
      <c r="O1295" s="37">
        <v>0</v>
      </c>
      <c r="P1295" s="37">
        <v>0</v>
      </c>
      <c r="Q1295" s="21">
        <f t="shared" si="352"/>
        <v>39.790999999999997</v>
      </c>
      <c r="R1295" s="21">
        <f t="shared" si="361"/>
        <v>54.041666666665776</v>
      </c>
      <c r="S1295" s="21">
        <f t="shared" si="362"/>
        <v>-10.260102705828221</v>
      </c>
      <c r="T1295" s="21">
        <f t="shared" si="353"/>
        <v>86.147999999999996</v>
      </c>
      <c r="U1295" s="37">
        <f>VLOOKUP(Time_Zone, 'LSTM LookUp'!$B$5:$D$8, 3, FALSE)</f>
        <v>-75</v>
      </c>
      <c r="V1295" s="21">
        <f t="shared" si="363"/>
        <v>-13.963200434128179</v>
      </c>
      <c r="W1295" s="21">
        <f t="shared" si="354"/>
        <v>7.6571998914679273</v>
      </c>
      <c r="X1295" s="21">
        <f t="shared" si="355"/>
        <v>0</v>
      </c>
      <c r="Y1295" s="21">
        <f t="shared" si="356"/>
        <v>0</v>
      </c>
      <c r="Z1295" s="21">
        <f t="shared" si="364"/>
        <v>0</v>
      </c>
      <c r="AA1295" s="21">
        <f t="shared" si="357"/>
        <v>0</v>
      </c>
      <c r="AB1295" s="21">
        <f t="shared" si="358"/>
        <v>0</v>
      </c>
      <c r="AC1295" s="21">
        <f t="shared" si="359"/>
        <v>0</v>
      </c>
      <c r="AD1295" s="21">
        <f t="shared" si="365"/>
        <v>0</v>
      </c>
      <c r="AE1295" s="21" t="str">
        <f t="shared" si="360"/>
        <v>2/23/2:00</v>
      </c>
    </row>
    <row r="1296" spans="2:31">
      <c r="B1296" s="37">
        <v>2</v>
      </c>
      <c r="C1296" s="38">
        <v>23</v>
      </c>
      <c r="D1296" s="39">
        <v>3</v>
      </c>
      <c r="E1296" s="17">
        <v>10</v>
      </c>
      <c r="F1296" s="17">
        <v>0</v>
      </c>
      <c r="G1296" s="17">
        <v>0</v>
      </c>
      <c r="H1296" s="37">
        <f t="shared" si="348"/>
        <v>50</v>
      </c>
      <c r="I1296" s="37">
        <f>IF(H1296&lt;'Roof Calculator'!$G$8, 1, 0)</f>
        <v>1</v>
      </c>
      <c r="J1296" s="37">
        <f>IF(H1296&gt;='Roof Calculator'!$G$8, 1, 0)</f>
        <v>0</v>
      </c>
      <c r="K1296" s="37">
        <f t="shared" si="349"/>
        <v>50</v>
      </c>
      <c r="L1296" s="37">
        <f t="shared" si="350"/>
        <v>0</v>
      </c>
      <c r="M1296" s="37">
        <v>0</v>
      </c>
      <c r="N1296" s="37">
        <f t="shared" si="351"/>
        <v>0</v>
      </c>
      <c r="O1296" s="37">
        <v>0</v>
      </c>
      <c r="P1296" s="37">
        <v>0</v>
      </c>
      <c r="Q1296" s="21">
        <f t="shared" si="352"/>
        <v>39.790999999999997</v>
      </c>
      <c r="R1296" s="21">
        <f t="shared" si="361"/>
        <v>54.08333333333244</v>
      </c>
      <c r="S1296" s="21">
        <f t="shared" si="362"/>
        <v>-10.245238286439189</v>
      </c>
      <c r="T1296" s="21">
        <f t="shared" si="353"/>
        <v>86.147999999999996</v>
      </c>
      <c r="U1296" s="37">
        <f>VLOOKUP(Time_Zone, 'LSTM LookUp'!$B$5:$D$8, 3, FALSE)</f>
        <v>-75</v>
      </c>
      <c r="V1296" s="21">
        <f t="shared" si="363"/>
        <v>-13.95808453111359</v>
      </c>
      <c r="W1296" s="21">
        <f t="shared" si="354"/>
        <v>22.658478867221579</v>
      </c>
      <c r="X1296" s="21">
        <f t="shared" si="355"/>
        <v>0</v>
      </c>
      <c r="Y1296" s="21">
        <f t="shared" si="356"/>
        <v>0</v>
      </c>
      <c r="Z1296" s="21">
        <f t="shared" si="364"/>
        <v>0</v>
      </c>
      <c r="AA1296" s="21">
        <f t="shared" si="357"/>
        <v>0</v>
      </c>
      <c r="AB1296" s="21">
        <f t="shared" si="358"/>
        <v>0</v>
      </c>
      <c r="AC1296" s="21">
        <f t="shared" si="359"/>
        <v>0</v>
      </c>
      <c r="AD1296" s="21">
        <f t="shared" si="365"/>
        <v>0</v>
      </c>
      <c r="AE1296" s="21" t="str">
        <f t="shared" si="360"/>
        <v>2/23/3:00</v>
      </c>
    </row>
    <row r="1297" spans="2:31">
      <c r="B1297" s="37">
        <v>2</v>
      </c>
      <c r="C1297" s="38">
        <v>23</v>
      </c>
      <c r="D1297" s="39">
        <v>4</v>
      </c>
      <c r="E1297" s="17">
        <v>12.2</v>
      </c>
      <c r="F1297" s="17">
        <v>0</v>
      </c>
      <c r="G1297" s="17">
        <v>0</v>
      </c>
      <c r="H1297" s="37">
        <f t="shared" si="348"/>
        <v>53.96</v>
      </c>
      <c r="I1297" s="37">
        <f>IF(H1297&lt;'Roof Calculator'!$G$8, 1, 0)</f>
        <v>1</v>
      </c>
      <c r="J1297" s="37">
        <f>IF(H1297&gt;='Roof Calculator'!$G$8, 1, 0)</f>
        <v>0</v>
      </c>
      <c r="K1297" s="37">
        <f t="shared" si="349"/>
        <v>53.96</v>
      </c>
      <c r="L1297" s="37">
        <f t="shared" si="350"/>
        <v>0</v>
      </c>
      <c r="M1297" s="37">
        <v>0</v>
      </c>
      <c r="N1297" s="37">
        <f t="shared" si="351"/>
        <v>0</v>
      </c>
      <c r="O1297" s="37">
        <v>0</v>
      </c>
      <c r="P1297" s="37">
        <v>0</v>
      </c>
      <c r="Q1297" s="21">
        <f t="shared" si="352"/>
        <v>39.790999999999997</v>
      </c>
      <c r="R1297" s="21">
        <f t="shared" si="361"/>
        <v>54.124999999999105</v>
      </c>
      <c r="S1297" s="21">
        <f t="shared" si="362"/>
        <v>-10.230369236604849</v>
      </c>
      <c r="T1297" s="21">
        <f t="shared" si="353"/>
        <v>86.147999999999996</v>
      </c>
      <c r="U1297" s="37">
        <f>VLOOKUP(Time_Zone, 'LSTM LookUp'!$B$5:$D$8, 3, FALSE)</f>
        <v>-75</v>
      </c>
      <c r="V1297" s="21">
        <f t="shared" si="363"/>
        <v>-13.952949266160946</v>
      </c>
      <c r="W1297" s="21">
        <f t="shared" si="354"/>
        <v>37.659762683459746</v>
      </c>
      <c r="X1297" s="21">
        <f t="shared" si="355"/>
        <v>0</v>
      </c>
      <c r="Y1297" s="21">
        <f t="shared" si="356"/>
        <v>0</v>
      </c>
      <c r="Z1297" s="21">
        <f t="shared" si="364"/>
        <v>0</v>
      </c>
      <c r="AA1297" s="21">
        <f t="shared" si="357"/>
        <v>0</v>
      </c>
      <c r="AB1297" s="21">
        <f t="shared" si="358"/>
        <v>0</v>
      </c>
      <c r="AC1297" s="21">
        <f t="shared" si="359"/>
        <v>0</v>
      </c>
      <c r="AD1297" s="21">
        <f t="shared" si="365"/>
        <v>0</v>
      </c>
      <c r="AE1297" s="21" t="str">
        <f t="shared" si="360"/>
        <v>2/23/4:00</v>
      </c>
    </row>
    <row r="1298" spans="2:31">
      <c r="B1298" s="37">
        <v>2</v>
      </c>
      <c r="C1298" s="38">
        <v>23</v>
      </c>
      <c r="D1298" s="39">
        <v>5</v>
      </c>
      <c r="E1298" s="17">
        <v>13.3</v>
      </c>
      <c r="F1298" s="17">
        <v>0</v>
      </c>
      <c r="G1298" s="17">
        <v>0</v>
      </c>
      <c r="H1298" s="37">
        <f t="shared" si="348"/>
        <v>55.94</v>
      </c>
      <c r="I1298" s="37">
        <f>IF(H1298&lt;'Roof Calculator'!$G$8, 1, 0)</f>
        <v>0</v>
      </c>
      <c r="J1298" s="37">
        <f>IF(H1298&gt;='Roof Calculator'!$G$8, 1, 0)</f>
        <v>1</v>
      </c>
      <c r="K1298" s="37">
        <f t="shared" si="349"/>
        <v>0</v>
      </c>
      <c r="L1298" s="37">
        <f t="shared" si="350"/>
        <v>55.94</v>
      </c>
      <c r="M1298" s="37">
        <v>0</v>
      </c>
      <c r="N1298" s="37">
        <f t="shared" si="351"/>
        <v>0</v>
      </c>
      <c r="O1298" s="37">
        <v>0</v>
      </c>
      <c r="P1298" s="37">
        <v>0</v>
      </c>
      <c r="Q1298" s="21">
        <f t="shared" si="352"/>
        <v>39.790999999999997</v>
      </c>
      <c r="R1298" s="21">
        <f t="shared" si="361"/>
        <v>54.166666666665769</v>
      </c>
      <c r="S1298" s="21">
        <f t="shared" si="362"/>
        <v>-10.215495563623922</v>
      </c>
      <c r="T1298" s="21">
        <f t="shared" si="353"/>
        <v>86.147999999999996</v>
      </c>
      <c r="U1298" s="37">
        <f>VLOOKUP(Time_Zone, 'LSTM LookUp'!$B$5:$D$8, 3, FALSE)</f>
        <v>-75</v>
      </c>
      <c r="V1298" s="21">
        <f t="shared" si="363"/>
        <v>-13.947794655046435</v>
      </c>
      <c r="W1298" s="21">
        <f t="shared" si="354"/>
        <v>52.661051336238394</v>
      </c>
      <c r="X1298" s="21">
        <f t="shared" si="355"/>
        <v>0</v>
      </c>
      <c r="Y1298" s="21">
        <f t="shared" si="356"/>
        <v>0</v>
      </c>
      <c r="Z1298" s="21">
        <f t="shared" si="364"/>
        <v>0</v>
      </c>
      <c r="AA1298" s="21">
        <f t="shared" si="357"/>
        <v>0</v>
      </c>
      <c r="AB1298" s="21">
        <f t="shared" si="358"/>
        <v>0</v>
      </c>
      <c r="AC1298" s="21">
        <f t="shared" si="359"/>
        <v>55.94</v>
      </c>
      <c r="AD1298" s="21">
        <f t="shared" si="365"/>
        <v>0</v>
      </c>
      <c r="AE1298" s="21" t="str">
        <f t="shared" si="360"/>
        <v>2/23/5:00</v>
      </c>
    </row>
    <row r="1299" spans="2:31">
      <c r="B1299" s="37">
        <v>2</v>
      </c>
      <c r="C1299" s="38">
        <v>23</v>
      </c>
      <c r="D1299" s="39">
        <v>6</v>
      </c>
      <c r="E1299" s="17">
        <v>13.9</v>
      </c>
      <c r="F1299" s="17">
        <v>0</v>
      </c>
      <c r="G1299" s="17">
        <v>0</v>
      </c>
      <c r="H1299" s="37">
        <f t="shared" si="348"/>
        <v>57.02</v>
      </c>
      <c r="I1299" s="37">
        <f>IF(H1299&lt;'Roof Calculator'!$G$8, 1, 0)</f>
        <v>0</v>
      </c>
      <c r="J1299" s="37">
        <f>IF(H1299&gt;='Roof Calculator'!$G$8, 1, 0)</f>
        <v>1</v>
      </c>
      <c r="K1299" s="37">
        <f t="shared" si="349"/>
        <v>0</v>
      </c>
      <c r="L1299" s="37">
        <f t="shared" si="350"/>
        <v>57.02</v>
      </c>
      <c r="M1299" s="37">
        <v>0</v>
      </c>
      <c r="N1299" s="37">
        <f t="shared" si="351"/>
        <v>0</v>
      </c>
      <c r="O1299" s="37">
        <v>0</v>
      </c>
      <c r="P1299" s="37">
        <v>0</v>
      </c>
      <c r="Q1299" s="21">
        <f t="shared" si="352"/>
        <v>39.790999999999997</v>
      </c>
      <c r="R1299" s="21">
        <f t="shared" si="361"/>
        <v>54.208333333332433</v>
      </c>
      <c r="S1299" s="21">
        <f t="shared" si="362"/>
        <v>-10.200617274794782</v>
      </c>
      <c r="T1299" s="21">
        <f t="shared" si="353"/>
        <v>86.147999999999996</v>
      </c>
      <c r="U1299" s="37">
        <f>VLOOKUP(Time_Zone, 'LSTM LookUp'!$B$5:$D$8, 3, FALSE)</f>
        <v>-75</v>
      </c>
      <c r="V1299" s="21">
        <f t="shared" si="363"/>
        <v>-13.942620713581231</v>
      </c>
      <c r="W1299" s="21">
        <f t="shared" si="354"/>
        <v>67.662344821604705</v>
      </c>
      <c r="X1299" s="21">
        <f t="shared" si="355"/>
        <v>0</v>
      </c>
      <c r="Y1299" s="21">
        <f t="shared" si="356"/>
        <v>0</v>
      </c>
      <c r="Z1299" s="21">
        <f t="shared" si="364"/>
        <v>0</v>
      </c>
      <c r="AA1299" s="21">
        <f t="shared" si="357"/>
        <v>0</v>
      </c>
      <c r="AB1299" s="21">
        <f t="shared" si="358"/>
        <v>0</v>
      </c>
      <c r="AC1299" s="21">
        <f t="shared" si="359"/>
        <v>57.02</v>
      </c>
      <c r="AD1299" s="21">
        <f t="shared" si="365"/>
        <v>0</v>
      </c>
      <c r="AE1299" s="21" t="str">
        <f t="shared" si="360"/>
        <v>2/23/6:00</v>
      </c>
    </row>
    <row r="1300" spans="2:31">
      <c r="B1300" s="37">
        <v>2</v>
      </c>
      <c r="C1300" s="38">
        <v>23</v>
      </c>
      <c r="D1300" s="39">
        <v>7</v>
      </c>
      <c r="E1300" s="17">
        <v>13.3</v>
      </c>
      <c r="F1300" s="17">
        <v>0</v>
      </c>
      <c r="G1300" s="17">
        <v>0</v>
      </c>
      <c r="H1300" s="37">
        <f t="shared" si="348"/>
        <v>55.94</v>
      </c>
      <c r="I1300" s="37">
        <f>IF(H1300&lt;'Roof Calculator'!$G$8, 1, 0)</f>
        <v>0</v>
      </c>
      <c r="J1300" s="37">
        <f>IF(H1300&gt;='Roof Calculator'!$G$8, 1, 0)</f>
        <v>1</v>
      </c>
      <c r="K1300" s="37">
        <f t="shared" si="349"/>
        <v>0</v>
      </c>
      <c r="L1300" s="37">
        <f t="shared" si="350"/>
        <v>55.94</v>
      </c>
      <c r="M1300" s="37">
        <v>0</v>
      </c>
      <c r="N1300" s="37">
        <f t="shared" si="351"/>
        <v>0</v>
      </c>
      <c r="O1300" s="37">
        <v>0</v>
      </c>
      <c r="P1300" s="37">
        <v>0</v>
      </c>
      <c r="Q1300" s="21">
        <f t="shared" si="352"/>
        <v>39.790999999999997</v>
      </c>
      <c r="R1300" s="21">
        <f t="shared" si="361"/>
        <v>54.249999999999098</v>
      </c>
      <c r="S1300" s="21">
        <f t="shared" si="362"/>
        <v>-10.185734377415461</v>
      </c>
      <c r="T1300" s="21">
        <f t="shared" si="353"/>
        <v>86.147999999999996</v>
      </c>
      <c r="U1300" s="37">
        <f>VLOOKUP(Time_Zone, 'LSTM LookUp'!$B$5:$D$8, 3, FALSE)</f>
        <v>-75</v>
      </c>
      <c r="V1300" s="21">
        <f t="shared" si="363"/>
        <v>-13.937427457611472</v>
      </c>
      <c r="W1300" s="21">
        <f t="shared" si="354"/>
        <v>82.663643135597127</v>
      </c>
      <c r="X1300" s="21">
        <f t="shared" si="355"/>
        <v>0</v>
      </c>
      <c r="Y1300" s="21">
        <f t="shared" si="356"/>
        <v>0</v>
      </c>
      <c r="Z1300" s="21">
        <f t="shared" si="364"/>
        <v>0</v>
      </c>
      <c r="AA1300" s="21">
        <f t="shared" si="357"/>
        <v>0</v>
      </c>
      <c r="AB1300" s="21">
        <f t="shared" si="358"/>
        <v>0</v>
      </c>
      <c r="AC1300" s="21">
        <f t="shared" si="359"/>
        <v>55.94</v>
      </c>
      <c r="AD1300" s="21">
        <f t="shared" si="365"/>
        <v>0</v>
      </c>
      <c r="AE1300" s="21" t="str">
        <f t="shared" si="360"/>
        <v>2/23/7:00</v>
      </c>
    </row>
    <row r="1301" spans="2:31">
      <c r="B1301" s="37">
        <v>2</v>
      </c>
      <c r="C1301" s="38">
        <v>23</v>
      </c>
      <c r="D1301" s="39">
        <v>8</v>
      </c>
      <c r="E1301" s="17">
        <v>12.8</v>
      </c>
      <c r="F1301" s="17">
        <v>9</v>
      </c>
      <c r="G1301" s="17">
        <v>0</v>
      </c>
      <c r="H1301" s="37">
        <f t="shared" si="348"/>
        <v>55.04</v>
      </c>
      <c r="I1301" s="37">
        <f>IF(H1301&lt;'Roof Calculator'!$G$8, 1, 0)</f>
        <v>0</v>
      </c>
      <c r="J1301" s="37">
        <f>IF(H1301&gt;='Roof Calculator'!$G$8, 1, 0)</f>
        <v>1</v>
      </c>
      <c r="K1301" s="37">
        <f t="shared" si="349"/>
        <v>0</v>
      </c>
      <c r="L1301" s="37">
        <f t="shared" si="350"/>
        <v>55.04</v>
      </c>
      <c r="M1301" s="37">
        <v>0</v>
      </c>
      <c r="N1301" s="37">
        <f t="shared" si="351"/>
        <v>9</v>
      </c>
      <c r="O1301" s="37">
        <v>0</v>
      </c>
      <c r="P1301" s="37">
        <v>0</v>
      </c>
      <c r="Q1301" s="21">
        <f t="shared" si="352"/>
        <v>39.790999999999997</v>
      </c>
      <c r="R1301" s="21">
        <f t="shared" si="361"/>
        <v>54.291666666665762</v>
      </c>
      <c r="S1301" s="21">
        <f t="shared" si="362"/>
        <v>-10.170846878783646</v>
      </c>
      <c r="T1301" s="21">
        <f t="shared" si="353"/>
        <v>86.147999999999996</v>
      </c>
      <c r="U1301" s="37">
        <f>VLOOKUP(Time_Zone, 'LSTM LookUp'!$B$5:$D$8, 3, FALSE)</f>
        <v>-75</v>
      </c>
      <c r="V1301" s="21">
        <f t="shared" si="363"/>
        <v>-13.932214903018215</v>
      </c>
      <c r="W1301" s="21">
        <f t="shared" si="354"/>
        <v>97.664946274245423</v>
      </c>
      <c r="X1301" s="21">
        <f t="shared" si="355"/>
        <v>0</v>
      </c>
      <c r="Y1301" s="21">
        <f t="shared" si="356"/>
        <v>9</v>
      </c>
      <c r="Z1301" s="21">
        <f t="shared" si="364"/>
        <v>2.8528428093645486</v>
      </c>
      <c r="AA1301" s="21">
        <f t="shared" si="357"/>
        <v>0</v>
      </c>
      <c r="AB1301" s="21">
        <f t="shared" si="358"/>
        <v>2.8528428093645486</v>
      </c>
      <c r="AC1301" s="21">
        <f t="shared" si="359"/>
        <v>55.04</v>
      </c>
      <c r="AD1301" s="21">
        <f t="shared" si="365"/>
        <v>2.8528428093645486</v>
      </c>
      <c r="AE1301" s="21" t="str">
        <f t="shared" si="360"/>
        <v>2/23/8:00</v>
      </c>
    </row>
    <row r="1302" spans="2:31">
      <c r="B1302" s="37">
        <v>2</v>
      </c>
      <c r="C1302" s="38">
        <v>23</v>
      </c>
      <c r="D1302" s="39">
        <v>9</v>
      </c>
      <c r="E1302" s="17">
        <v>12.8</v>
      </c>
      <c r="F1302" s="17">
        <v>68</v>
      </c>
      <c r="G1302" s="17">
        <v>1</v>
      </c>
      <c r="H1302" s="37">
        <f t="shared" ref="H1302:H1365" si="366">E1302*9/5+32</f>
        <v>55.04</v>
      </c>
      <c r="I1302" s="37">
        <f>IF(H1302&lt;'Roof Calculator'!$G$8, 1, 0)</f>
        <v>0</v>
      </c>
      <c r="J1302" s="37">
        <f>IF(H1302&gt;='Roof Calculator'!$G$8, 1, 0)</f>
        <v>1</v>
      </c>
      <c r="K1302" s="37">
        <f t="shared" ref="K1302:K1365" si="367">I1302*H1302</f>
        <v>0</v>
      </c>
      <c r="L1302" s="37">
        <f t="shared" ref="L1302:L1365" si="368">J1302*H1302</f>
        <v>55.04</v>
      </c>
      <c r="M1302" s="37">
        <v>0</v>
      </c>
      <c r="N1302" s="37">
        <f t="shared" ref="N1302:N1365" si="369">F1302*(180-M1302)/180</f>
        <v>68</v>
      </c>
      <c r="O1302" s="37">
        <v>0</v>
      </c>
      <c r="P1302" s="37">
        <v>0</v>
      </c>
      <c r="Q1302" s="21">
        <f t="shared" ref="Q1302:Q1365" si="370">Latitude</f>
        <v>39.790999999999997</v>
      </c>
      <c r="R1302" s="21">
        <f t="shared" si="361"/>
        <v>54.333333333332426</v>
      </c>
      <c r="S1302" s="21">
        <f t="shared" si="362"/>
        <v>-10.155954786196665</v>
      </c>
      <c r="T1302" s="21">
        <f t="shared" ref="T1302:T1365" si="371">Longitude</f>
        <v>86.147999999999996</v>
      </c>
      <c r="U1302" s="37">
        <f>VLOOKUP(Time_Zone, 'LSTM LookUp'!$B$5:$D$8, 3, FALSE)</f>
        <v>-75</v>
      </c>
      <c r="V1302" s="21">
        <f t="shared" si="363"/>
        <v>-13.926983065717403</v>
      </c>
      <c r="W1302" s="21">
        <f t="shared" ref="W1302:W1365" si="372">15*((D1302+(4*(T1302-U1302)+V1302)/60)-12)</f>
        <v>112.66625423357064</v>
      </c>
      <c r="X1302" s="21">
        <f t="shared" ref="X1302:X1365" si="373">G1302*(SIN(S1302*PI()/180)*SIN(Q1302*PI()/180)*COS(O1302*PI()/180)-SIN(S1302*PI()/180)*COS(Q1302*PI()/180)*SIN(O1302*PI()/180)*COS(P1302*PI()/180)+COS(S1302*PI()/180)*COS(Q1302*PI()/180)*COS(O1302*PI()/180)*COS(W1302*PI()/180)+COS(S1302*PI()/180)*SIN(Q1302*PI()/180)*SIN(O1302*PI()/180)*COS(P1302*PI()/180)*COS(W1302*PI()/180)+COS(S1302*PI()/180)*SIN(P1302*PI()/180)*SIN(W1302*PI()/180)*SIN(O1302*PI()/180))</f>
        <v>-0.40431498667083271</v>
      </c>
      <c r="Y1302" s="21">
        <f t="shared" ref="Y1302:Y1365" si="374">X1302+N1302</f>
        <v>67.595685013329174</v>
      </c>
      <c r="Z1302" s="21">
        <f t="shared" si="364"/>
        <v>21.426651548260789</v>
      </c>
      <c r="AA1302" s="21">
        <f t="shared" ref="AA1302:AA1365" si="375">Z1302*I1302</f>
        <v>0</v>
      </c>
      <c r="AB1302" s="21">
        <f t="shared" ref="AB1302:AB1365" si="376">Z1302*J1302</f>
        <v>21.426651548260789</v>
      </c>
      <c r="AC1302" s="21">
        <f t="shared" ref="AC1302:AC1365" si="377">L1302</f>
        <v>55.04</v>
      </c>
      <c r="AD1302" s="21">
        <f t="shared" si="365"/>
        <v>21.426651548260789</v>
      </c>
      <c r="AE1302" s="21" t="str">
        <f t="shared" ref="AE1302:AE1365" si="378">CONCATENATE(B1302, "/", C1302, "/", D1302,":00")</f>
        <v>2/23/9:00</v>
      </c>
    </row>
    <row r="1303" spans="2:31">
      <c r="B1303" s="37">
        <v>2</v>
      </c>
      <c r="C1303" s="38">
        <v>23</v>
      </c>
      <c r="D1303" s="39">
        <v>10</v>
      </c>
      <c r="E1303" s="17">
        <v>13.3</v>
      </c>
      <c r="F1303" s="17">
        <v>160</v>
      </c>
      <c r="G1303" s="17">
        <v>0</v>
      </c>
      <c r="H1303" s="37">
        <f t="shared" si="366"/>
        <v>55.94</v>
      </c>
      <c r="I1303" s="37">
        <f>IF(H1303&lt;'Roof Calculator'!$G$8, 1, 0)</f>
        <v>0</v>
      </c>
      <c r="J1303" s="37">
        <f>IF(H1303&gt;='Roof Calculator'!$G$8, 1, 0)</f>
        <v>1</v>
      </c>
      <c r="K1303" s="37">
        <f t="shared" si="367"/>
        <v>0</v>
      </c>
      <c r="L1303" s="37">
        <f t="shared" si="368"/>
        <v>55.94</v>
      </c>
      <c r="M1303" s="37">
        <v>0</v>
      </c>
      <c r="N1303" s="37">
        <f t="shared" si="369"/>
        <v>160</v>
      </c>
      <c r="O1303" s="37">
        <v>0</v>
      </c>
      <c r="P1303" s="37">
        <v>0</v>
      </c>
      <c r="Q1303" s="21">
        <f t="shared" si="370"/>
        <v>39.790999999999997</v>
      </c>
      <c r="R1303" s="21">
        <f t="shared" ref="R1303:R1366" si="379">R1302+1/24</f>
        <v>54.374999999999091</v>
      </c>
      <c r="S1303" s="21">
        <f t="shared" ref="S1303:S1366" si="380">ASIN(SIN(23.45*PI()/180)*SIN((360/365*(R1303-81))*PI()/180))*180/PI()</f>
        <v>-10.141058106951503</v>
      </c>
      <c r="T1303" s="21">
        <f t="shared" si="371"/>
        <v>86.147999999999996</v>
      </c>
      <c r="U1303" s="37">
        <f>VLOOKUP(Time_Zone, 'LSTM LookUp'!$B$5:$D$8, 3, FALSE)</f>
        <v>-75</v>
      </c>
      <c r="V1303" s="21">
        <f t="shared" ref="V1303:V1366" si="381">9.87*SIN(2*(360/365*(R1303-81))*PI()/180)-7.53*COS((360/365*(R1303-81))*PI()/180)-1.5*SIN((360/365*(R1303-81))*PI()/180)</f>
        <v>-13.921731961659832</v>
      </c>
      <c r="W1303" s="21">
        <f t="shared" si="372"/>
        <v>127.66756700958504</v>
      </c>
      <c r="X1303" s="21">
        <f t="shared" si="373"/>
        <v>0</v>
      </c>
      <c r="Y1303" s="21">
        <f t="shared" si="374"/>
        <v>160</v>
      </c>
      <c r="Z1303" s="21">
        <f t="shared" ref="Z1303:Z1366" si="382">Y1303/10.764*3.412</f>
        <v>50.717205499814199</v>
      </c>
      <c r="AA1303" s="21">
        <f t="shared" si="375"/>
        <v>0</v>
      </c>
      <c r="AB1303" s="21">
        <f t="shared" si="376"/>
        <v>50.717205499814199</v>
      </c>
      <c r="AC1303" s="21">
        <f t="shared" si="377"/>
        <v>55.94</v>
      </c>
      <c r="AD1303" s="21">
        <f t="shared" ref="AD1303:AD1366" si="383">AB1303</f>
        <v>50.717205499814199</v>
      </c>
      <c r="AE1303" s="21" t="str">
        <f t="shared" si="378"/>
        <v>2/23/10:00</v>
      </c>
    </row>
    <row r="1304" spans="2:31">
      <c r="B1304" s="37">
        <v>2</v>
      </c>
      <c r="C1304" s="38">
        <v>23</v>
      </c>
      <c r="D1304" s="39">
        <v>11</v>
      </c>
      <c r="E1304" s="17">
        <v>15</v>
      </c>
      <c r="F1304" s="17">
        <v>227</v>
      </c>
      <c r="G1304" s="17">
        <v>0</v>
      </c>
      <c r="H1304" s="37">
        <f t="shared" si="366"/>
        <v>59</v>
      </c>
      <c r="I1304" s="37">
        <f>IF(H1304&lt;'Roof Calculator'!$G$8, 1, 0)</f>
        <v>0</v>
      </c>
      <c r="J1304" s="37">
        <f>IF(H1304&gt;='Roof Calculator'!$G$8, 1, 0)</f>
        <v>1</v>
      </c>
      <c r="K1304" s="37">
        <f t="shared" si="367"/>
        <v>0</v>
      </c>
      <c r="L1304" s="37">
        <f t="shared" si="368"/>
        <v>59</v>
      </c>
      <c r="M1304" s="37">
        <v>0</v>
      </c>
      <c r="N1304" s="37">
        <f t="shared" si="369"/>
        <v>227</v>
      </c>
      <c r="O1304" s="37">
        <v>0</v>
      </c>
      <c r="P1304" s="37">
        <v>0</v>
      </c>
      <c r="Q1304" s="21">
        <f t="shared" si="370"/>
        <v>39.790999999999997</v>
      </c>
      <c r="R1304" s="21">
        <f t="shared" si="379"/>
        <v>54.416666666665755</v>
      </c>
      <c r="S1304" s="21">
        <f t="shared" si="380"/>
        <v>-10.126156848344795</v>
      </c>
      <c r="T1304" s="21">
        <f t="shared" si="371"/>
        <v>86.147999999999996</v>
      </c>
      <c r="U1304" s="37">
        <f>VLOOKUP(Time_Zone, 'LSTM LookUp'!$B$5:$D$8, 3, FALSE)</f>
        <v>-75</v>
      </c>
      <c r="V1304" s="21">
        <f t="shared" si="381"/>
        <v>-13.916461606831115</v>
      </c>
      <c r="W1304" s="21">
        <f t="shared" si="372"/>
        <v>142.66888459829221</v>
      </c>
      <c r="X1304" s="21">
        <f t="shared" si="373"/>
        <v>0</v>
      </c>
      <c r="Y1304" s="21">
        <f t="shared" si="374"/>
        <v>227</v>
      </c>
      <c r="Z1304" s="21">
        <f t="shared" si="382"/>
        <v>71.95503530286139</v>
      </c>
      <c r="AA1304" s="21">
        <f t="shared" si="375"/>
        <v>0</v>
      </c>
      <c r="AB1304" s="21">
        <f t="shared" si="376"/>
        <v>71.95503530286139</v>
      </c>
      <c r="AC1304" s="21">
        <f t="shared" si="377"/>
        <v>59</v>
      </c>
      <c r="AD1304" s="21">
        <f t="shared" si="383"/>
        <v>71.95503530286139</v>
      </c>
      <c r="AE1304" s="21" t="str">
        <f t="shared" si="378"/>
        <v>2/23/11:00</v>
      </c>
    </row>
    <row r="1305" spans="2:31">
      <c r="B1305" s="37">
        <v>2</v>
      </c>
      <c r="C1305" s="38">
        <v>23</v>
      </c>
      <c r="D1305" s="39">
        <v>12</v>
      </c>
      <c r="E1305" s="17">
        <v>16.100000000000001</v>
      </c>
      <c r="F1305" s="17">
        <v>289</v>
      </c>
      <c r="G1305" s="17">
        <v>1</v>
      </c>
      <c r="H1305" s="37">
        <f t="shared" si="366"/>
        <v>60.980000000000004</v>
      </c>
      <c r="I1305" s="37">
        <f>IF(H1305&lt;'Roof Calculator'!$G$8, 1, 0)</f>
        <v>0</v>
      </c>
      <c r="J1305" s="37">
        <f>IF(H1305&gt;='Roof Calculator'!$G$8, 1, 0)</f>
        <v>1</v>
      </c>
      <c r="K1305" s="37">
        <f t="shared" si="367"/>
        <v>0</v>
      </c>
      <c r="L1305" s="37">
        <f t="shared" si="368"/>
        <v>60.980000000000004</v>
      </c>
      <c r="M1305" s="37">
        <v>0</v>
      </c>
      <c r="N1305" s="37">
        <f t="shared" si="369"/>
        <v>289</v>
      </c>
      <c r="O1305" s="37">
        <v>0</v>
      </c>
      <c r="P1305" s="37">
        <v>0</v>
      </c>
      <c r="Q1305" s="21">
        <f t="shared" si="370"/>
        <v>39.790999999999997</v>
      </c>
      <c r="R1305" s="21">
        <f t="shared" si="379"/>
        <v>54.458333333332419</v>
      </c>
      <c r="S1305" s="21">
        <f t="shared" si="380"/>
        <v>-10.111251017672815</v>
      </c>
      <c r="T1305" s="21">
        <f t="shared" si="371"/>
        <v>86.147999999999996</v>
      </c>
      <c r="U1305" s="37">
        <f>VLOOKUP(Time_Zone, 'LSTM LookUp'!$B$5:$D$8, 3, FALSE)</f>
        <v>-75</v>
      </c>
      <c r="V1305" s="21">
        <f t="shared" si="381"/>
        <v>-13.911172017251641</v>
      </c>
      <c r="W1305" s="21">
        <f t="shared" si="372"/>
        <v>157.6702069956871</v>
      </c>
      <c r="X1305" s="21">
        <f t="shared" si="373"/>
        <v>-0.81208211296022881</v>
      </c>
      <c r="Y1305" s="21">
        <f t="shared" si="374"/>
        <v>288.18791788703976</v>
      </c>
      <c r="Z1305" s="21">
        <f t="shared" si="382"/>
        <v>91.350536587753595</v>
      </c>
      <c r="AA1305" s="21">
        <f t="shared" si="375"/>
        <v>0</v>
      </c>
      <c r="AB1305" s="21">
        <f t="shared" si="376"/>
        <v>91.350536587753595</v>
      </c>
      <c r="AC1305" s="21">
        <f t="shared" si="377"/>
        <v>60.980000000000004</v>
      </c>
      <c r="AD1305" s="21">
        <f t="shared" si="383"/>
        <v>91.350536587753595</v>
      </c>
      <c r="AE1305" s="21" t="str">
        <f t="shared" si="378"/>
        <v>2/23/12:00</v>
      </c>
    </row>
    <row r="1306" spans="2:31">
      <c r="B1306" s="37">
        <v>2</v>
      </c>
      <c r="C1306" s="38">
        <v>23</v>
      </c>
      <c r="D1306" s="39">
        <v>13</v>
      </c>
      <c r="E1306" s="17">
        <v>18.3</v>
      </c>
      <c r="F1306" s="17">
        <v>302</v>
      </c>
      <c r="G1306" s="17">
        <v>1</v>
      </c>
      <c r="H1306" s="37">
        <f t="shared" si="366"/>
        <v>64.94</v>
      </c>
      <c r="I1306" s="37">
        <f>IF(H1306&lt;'Roof Calculator'!$G$8, 1, 0)</f>
        <v>0</v>
      </c>
      <c r="J1306" s="37">
        <f>IF(H1306&gt;='Roof Calculator'!$G$8, 1, 0)</f>
        <v>1</v>
      </c>
      <c r="K1306" s="37">
        <f t="shared" si="367"/>
        <v>0</v>
      </c>
      <c r="L1306" s="37">
        <f t="shared" si="368"/>
        <v>64.94</v>
      </c>
      <c r="M1306" s="37">
        <v>0</v>
      </c>
      <c r="N1306" s="37">
        <f t="shared" si="369"/>
        <v>302</v>
      </c>
      <c r="O1306" s="37">
        <v>0</v>
      </c>
      <c r="P1306" s="37">
        <v>0</v>
      </c>
      <c r="Q1306" s="21">
        <f t="shared" si="370"/>
        <v>39.790999999999997</v>
      </c>
      <c r="R1306" s="21">
        <f t="shared" si="379"/>
        <v>54.499999999999083</v>
      </c>
      <c r="S1306" s="21">
        <f t="shared" si="380"/>
        <v>-10.096340622231487</v>
      </c>
      <c r="T1306" s="21">
        <f t="shared" si="371"/>
        <v>86.147999999999996</v>
      </c>
      <c r="U1306" s="37">
        <f>VLOOKUP(Time_Zone, 'LSTM LookUp'!$B$5:$D$8, 3, FALSE)</f>
        <v>-75</v>
      </c>
      <c r="V1306" s="21">
        <f t="shared" si="381"/>
        <v>-13.905863208976546</v>
      </c>
      <c r="W1306" s="21">
        <f t="shared" si="372"/>
        <v>172.67153419775582</v>
      </c>
      <c r="X1306" s="21">
        <f t="shared" si="373"/>
        <v>-0.86249811083926997</v>
      </c>
      <c r="Y1306" s="21">
        <f t="shared" si="374"/>
        <v>301.13750188916072</v>
      </c>
      <c r="Z1306" s="21">
        <f t="shared" si="382"/>
        <v>95.45532854383282</v>
      </c>
      <c r="AA1306" s="21">
        <f t="shared" si="375"/>
        <v>0</v>
      </c>
      <c r="AB1306" s="21">
        <f t="shared" si="376"/>
        <v>95.45532854383282</v>
      </c>
      <c r="AC1306" s="21">
        <f t="shared" si="377"/>
        <v>64.94</v>
      </c>
      <c r="AD1306" s="21">
        <f t="shared" si="383"/>
        <v>95.45532854383282</v>
      </c>
      <c r="AE1306" s="21" t="str">
        <f t="shared" si="378"/>
        <v>2/23/13:00</v>
      </c>
    </row>
    <row r="1307" spans="2:31">
      <c r="B1307" s="37">
        <v>2</v>
      </c>
      <c r="C1307" s="38">
        <v>23</v>
      </c>
      <c r="D1307" s="39">
        <v>14</v>
      </c>
      <c r="E1307" s="17">
        <v>19.399999999999999</v>
      </c>
      <c r="F1307" s="17">
        <v>305</v>
      </c>
      <c r="G1307" s="17">
        <v>0</v>
      </c>
      <c r="H1307" s="37">
        <f t="shared" si="366"/>
        <v>66.92</v>
      </c>
      <c r="I1307" s="37">
        <f>IF(H1307&lt;'Roof Calculator'!$G$8, 1, 0)</f>
        <v>0</v>
      </c>
      <c r="J1307" s="37">
        <f>IF(H1307&gt;='Roof Calculator'!$G$8, 1, 0)</f>
        <v>1</v>
      </c>
      <c r="K1307" s="37">
        <f t="shared" si="367"/>
        <v>0</v>
      </c>
      <c r="L1307" s="37">
        <f t="shared" si="368"/>
        <v>66.92</v>
      </c>
      <c r="M1307" s="37">
        <v>0</v>
      </c>
      <c r="N1307" s="37">
        <f t="shared" si="369"/>
        <v>305</v>
      </c>
      <c r="O1307" s="37">
        <v>0</v>
      </c>
      <c r="P1307" s="37">
        <v>0</v>
      </c>
      <c r="Q1307" s="21">
        <f t="shared" si="370"/>
        <v>39.790999999999997</v>
      </c>
      <c r="R1307" s="21">
        <f t="shared" si="379"/>
        <v>54.541666666665748</v>
      </c>
      <c r="S1307" s="21">
        <f t="shared" si="380"/>
        <v>-10.08142566931638</v>
      </c>
      <c r="T1307" s="21">
        <f t="shared" si="371"/>
        <v>86.147999999999996</v>
      </c>
      <c r="U1307" s="37">
        <f>VLOOKUP(Time_Zone, 'LSTM LookUp'!$B$5:$D$8, 3, FALSE)</f>
        <v>-75</v>
      </c>
      <c r="V1307" s="21">
        <f t="shared" si="381"/>
        <v>-13.900535198095673</v>
      </c>
      <c r="W1307" s="21">
        <f t="shared" si="372"/>
        <v>187.67286620047611</v>
      </c>
      <c r="X1307" s="21">
        <f t="shared" si="373"/>
        <v>0</v>
      </c>
      <c r="Y1307" s="21">
        <f t="shared" si="374"/>
        <v>305</v>
      </c>
      <c r="Z1307" s="21">
        <f t="shared" si="382"/>
        <v>96.679672984020812</v>
      </c>
      <c r="AA1307" s="21">
        <f t="shared" si="375"/>
        <v>0</v>
      </c>
      <c r="AB1307" s="21">
        <f t="shared" si="376"/>
        <v>96.679672984020812</v>
      </c>
      <c r="AC1307" s="21">
        <f t="shared" si="377"/>
        <v>66.92</v>
      </c>
      <c r="AD1307" s="21">
        <f t="shared" si="383"/>
        <v>96.679672984020812</v>
      </c>
      <c r="AE1307" s="21" t="str">
        <f t="shared" si="378"/>
        <v>2/23/14:00</v>
      </c>
    </row>
    <row r="1308" spans="2:31">
      <c r="B1308" s="37">
        <v>2</v>
      </c>
      <c r="C1308" s="38">
        <v>23</v>
      </c>
      <c r="D1308" s="39">
        <v>15</v>
      </c>
      <c r="E1308" s="17">
        <v>20.6</v>
      </c>
      <c r="F1308" s="17">
        <v>265</v>
      </c>
      <c r="G1308" s="17">
        <v>2</v>
      </c>
      <c r="H1308" s="37">
        <f t="shared" si="366"/>
        <v>69.08</v>
      </c>
      <c r="I1308" s="37">
        <f>IF(H1308&lt;'Roof Calculator'!$G$8, 1, 0)</f>
        <v>0</v>
      </c>
      <c r="J1308" s="37">
        <f>IF(H1308&gt;='Roof Calculator'!$G$8, 1, 0)</f>
        <v>1</v>
      </c>
      <c r="K1308" s="37">
        <f t="shared" si="367"/>
        <v>0</v>
      </c>
      <c r="L1308" s="37">
        <f t="shared" si="368"/>
        <v>69.08</v>
      </c>
      <c r="M1308" s="37">
        <v>0</v>
      </c>
      <c r="N1308" s="37">
        <f t="shared" si="369"/>
        <v>265</v>
      </c>
      <c r="O1308" s="37">
        <v>0</v>
      </c>
      <c r="P1308" s="37">
        <v>0</v>
      </c>
      <c r="Q1308" s="21">
        <f t="shared" si="370"/>
        <v>39.790999999999997</v>
      </c>
      <c r="R1308" s="21">
        <f t="shared" si="379"/>
        <v>54.583333333332412</v>
      </c>
      <c r="S1308" s="21">
        <f t="shared" si="380"/>
        <v>-10.0665061662227</v>
      </c>
      <c r="T1308" s="21">
        <f t="shared" si="371"/>
        <v>86.147999999999996</v>
      </c>
      <c r="U1308" s="37">
        <f>VLOOKUP(Time_Zone, 'LSTM LookUp'!$B$5:$D$8, 3, FALSE)</f>
        <v>-75</v>
      </c>
      <c r="V1308" s="21">
        <f t="shared" si="381"/>
        <v>-13.895188000733544</v>
      </c>
      <c r="W1308" s="21">
        <f t="shared" si="372"/>
        <v>202.6742029998166</v>
      </c>
      <c r="X1308" s="21">
        <f t="shared" si="373"/>
        <v>-1.6198935967339247</v>
      </c>
      <c r="Y1308" s="21">
        <f t="shared" si="374"/>
        <v>263.3801064032661</v>
      </c>
      <c r="Z1308" s="21">
        <f t="shared" si="382"/>
        <v>83.486893631358598</v>
      </c>
      <c r="AA1308" s="21">
        <f t="shared" si="375"/>
        <v>0</v>
      </c>
      <c r="AB1308" s="21">
        <f t="shared" si="376"/>
        <v>83.486893631358598</v>
      </c>
      <c r="AC1308" s="21">
        <f t="shared" si="377"/>
        <v>69.08</v>
      </c>
      <c r="AD1308" s="21">
        <f t="shared" si="383"/>
        <v>83.486893631358598</v>
      </c>
      <c r="AE1308" s="21" t="str">
        <f t="shared" si="378"/>
        <v>2/23/15:00</v>
      </c>
    </row>
    <row r="1309" spans="2:31">
      <c r="B1309" s="37">
        <v>2</v>
      </c>
      <c r="C1309" s="38">
        <v>23</v>
      </c>
      <c r="D1309" s="39">
        <v>16</v>
      </c>
      <c r="E1309" s="17">
        <v>20.6</v>
      </c>
      <c r="F1309" s="17">
        <v>184</v>
      </c>
      <c r="G1309" s="17">
        <v>57</v>
      </c>
      <c r="H1309" s="37">
        <f t="shared" si="366"/>
        <v>69.08</v>
      </c>
      <c r="I1309" s="37">
        <f>IF(H1309&lt;'Roof Calculator'!$G$8, 1, 0)</f>
        <v>0</v>
      </c>
      <c r="J1309" s="37">
        <f>IF(H1309&gt;='Roof Calculator'!$G$8, 1, 0)</f>
        <v>1</v>
      </c>
      <c r="K1309" s="37">
        <f t="shared" si="367"/>
        <v>0</v>
      </c>
      <c r="L1309" s="37">
        <f t="shared" si="368"/>
        <v>69.08</v>
      </c>
      <c r="M1309" s="37">
        <v>0</v>
      </c>
      <c r="N1309" s="37">
        <f t="shared" si="369"/>
        <v>184</v>
      </c>
      <c r="O1309" s="37">
        <v>0</v>
      </c>
      <c r="P1309" s="37">
        <v>0</v>
      </c>
      <c r="Q1309" s="21">
        <f t="shared" si="370"/>
        <v>39.790999999999997</v>
      </c>
      <c r="R1309" s="21">
        <f t="shared" si="379"/>
        <v>54.624999999999076</v>
      </c>
      <c r="S1309" s="21">
        <f t="shared" si="380"/>
        <v>-10.051582120245296</v>
      </c>
      <c r="T1309" s="21">
        <f t="shared" si="371"/>
        <v>86.147999999999996</v>
      </c>
      <c r="U1309" s="37">
        <f>VLOOKUP(Time_Zone, 'LSTM LookUp'!$B$5:$D$8, 3, FALSE)</f>
        <v>-75</v>
      </c>
      <c r="V1309" s="21">
        <f t="shared" si="381"/>
        <v>-13.889821633049309</v>
      </c>
      <c r="W1309" s="21">
        <f t="shared" si="372"/>
        <v>217.67554459173763</v>
      </c>
      <c r="X1309" s="21">
        <f t="shared" si="373"/>
        <v>-40.500190406703943</v>
      </c>
      <c r="Y1309" s="21">
        <f t="shared" si="374"/>
        <v>143.49980959329605</v>
      </c>
      <c r="Z1309" s="21">
        <f t="shared" si="382"/>
        <v>45.48693332704628</v>
      </c>
      <c r="AA1309" s="21">
        <f t="shared" si="375"/>
        <v>0</v>
      </c>
      <c r="AB1309" s="21">
        <f t="shared" si="376"/>
        <v>45.48693332704628</v>
      </c>
      <c r="AC1309" s="21">
        <f t="shared" si="377"/>
        <v>69.08</v>
      </c>
      <c r="AD1309" s="21">
        <f t="shared" si="383"/>
        <v>45.48693332704628</v>
      </c>
      <c r="AE1309" s="21" t="str">
        <f t="shared" si="378"/>
        <v>2/23/16:00</v>
      </c>
    </row>
    <row r="1310" spans="2:31">
      <c r="B1310" s="37">
        <v>2</v>
      </c>
      <c r="C1310" s="38">
        <v>23</v>
      </c>
      <c r="D1310" s="39">
        <v>17</v>
      </c>
      <c r="E1310" s="17">
        <v>19.399999999999999</v>
      </c>
      <c r="F1310" s="17">
        <v>88</v>
      </c>
      <c r="G1310" s="17">
        <v>32</v>
      </c>
      <c r="H1310" s="37">
        <f t="shared" si="366"/>
        <v>66.92</v>
      </c>
      <c r="I1310" s="37">
        <f>IF(H1310&lt;'Roof Calculator'!$G$8, 1, 0)</f>
        <v>0</v>
      </c>
      <c r="J1310" s="37">
        <f>IF(H1310&gt;='Roof Calculator'!$G$8, 1, 0)</f>
        <v>1</v>
      </c>
      <c r="K1310" s="37">
        <f t="shared" si="367"/>
        <v>0</v>
      </c>
      <c r="L1310" s="37">
        <f t="shared" si="368"/>
        <v>66.92</v>
      </c>
      <c r="M1310" s="37">
        <v>0</v>
      </c>
      <c r="N1310" s="37">
        <f t="shared" si="369"/>
        <v>88</v>
      </c>
      <c r="O1310" s="37">
        <v>0</v>
      </c>
      <c r="P1310" s="37">
        <v>0</v>
      </c>
      <c r="Q1310" s="21">
        <f t="shared" si="370"/>
        <v>39.790999999999997</v>
      </c>
      <c r="R1310" s="21">
        <f t="shared" si="379"/>
        <v>54.666666666665741</v>
      </c>
      <c r="S1310" s="21">
        <f t="shared" si="380"/>
        <v>-10.036653538678662</v>
      </c>
      <c r="T1310" s="21">
        <f t="shared" si="371"/>
        <v>86.147999999999996</v>
      </c>
      <c r="U1310" s="37">
        <f>VLOOKUP(Time_Zone, 'LSTM LookUp'!$B$5:$D$8, 3, FALSE)</f>
        <v>-75</v>
      </c>
      <c r="V1310" s="21">
        <f t="shared" si="381"/>
        <v>-13.884436111236724</v>
      </c>
      <c r="W1310" s="21">
        <f t="shared" si="372"/>
        <v>232.67689097219085</v>
      </c>
      <c r="X1310" s="21">
        <f t="shared" si="373"/>
        <v>-18.249114596334273</v>
      </c>
      <c r="Y1310" s="21">
        <f t="shared" si="374"/>
        <v>69.750885403665734</v>
      </c>
      <c r="Z1310" s="21">
        <f t="shared" si="382"/>
        <v>22.109812430073159</v>
      </c>
      <c r="AA1310" s="21">
        <f t="shared" si="375"/>
        <v>0</v>
      </c>
      <c r="AB1310" s="21">
        <f t="shared" si="376"/>
        <v>22.109812430073159</v>
      </c>
      <c r="AC1310" s="21">
        <f t="shared" si="377"/>
        <v>66.92</v>
      </c>
      <c r="AD1310" s="21">
        <f t="shared" si="383"/>
        <v>22.109812430073159</v>
      </c>
      <c r="AE1310" s="21" t="str">
        <f t="shared" si="378"/>
        <v>2/23/17:00</v>
      </c>
    </row>
    <row r="1311" spans="2:31">
      <c r="B1311" s="37">
        <v>2</v>
      </c>
      <c r="C1311" s="38">
        <v>23</v>
      </c>
      <c r="D1311" s="39">
        <v>18</v>
      </c>
      <c r="E1311" s="17">
        <v>18.3</v>
      </c>
      <c r="F1311" s="17">
        <v>31</v>
      </c>
      <c r="G1311" s="17">
        <v>5</v>
      </c>
      <c r="H1311" s="37">
        <f t="shared" si="366"/>
        <v>64.94</v>
      </c>
      <c r="I1311" s="37">
        <f>IF(H1311&lt;'Roof Calculator'!$G$8, 1, 0)</f>
        <v>0</v>
      </c>
      <c r="J1311" s="37">
        <f>IF(H1311&gt;='Roof Calculator'!$G$8, 1, 0)</f>
        <v>1</v>
      </c>
      <c r="K1311" s="37">
        <f t="shared" si="367"/>
        <v>0</v>
      </c>
      <c r="L1311" s="37">
        <f t="shared" si="368"/>
        <v>64.94</v>
      </c>
      <c r="M1311" s="37">
        <v>0</v>
      </c>
      <c r="N1311" s="37">
        <f t="shared" si="369"/>
        <v>31</v>
      </c>
      <c r="O1311" s="37">
        <v>0</v>
      </c>
      <c r="P1311" s="37">
        <v>0</v>
      </c>
      <c r="Q1311" s="21">
        <f t="shared" si="370"/>
        <v>39.790999999999997</v>
      </c>
      <c r="R1311" s="21">
        <f t="shared" si="379"/>
        <v>54.708333333332405</v>
      </c>
      <c r="S1311" s="21">
        <f t="shared" si="380"/>
        <v>-10.021720428816922</v>
      </c>
      <c r="T1311" s="21">
        <f t="shared" si="371"/>
        <v>86.147999999999996</v>
      </c>
      <c r="U1311" s="37">
        <f>VLOOKUP(Time_Zone, 'LSTM LookUp'!$B$5:$D$8, 3, FALSE)</f>
        <v>-75</v>
      </c>
      <c r="V1311" s="21">
        <f t="shared" si="381"/>
        <v>-13.879031451524115</v>
      </c>
      <c r="W1311" s="21">
        <f t="shared" si="372"/>
        <v>247.67824213711893</v>
      </c>
      <c r="X1311" s="21">
        <f t="shared" si="373"/>
        <v>-1.993784759130508</v>
      </c>
      <c r="Y1311" s="21">
        <f t="shared" si="374"/>
        <v>29.006215240869491</v>
      </c>
      <c r="Z1311" s="21">
        <f t="shared" si="382"/>
        <v>9.1944636196438783</v>
      </c>
      <c r="AA1311" s="21">
        <f t="shared" si="375"/>
        <v>0</v>
      </c>
      <c r="AB1311" s="21">
        <f t="shared" si="376"/>
        <v>9.1944636196438783</v>
      </c>
      <c r="AC1311" s="21">
        <f t="shared" si="377"/>
        <v>64.94</v>
      </c>
      <c r="AD1311" s="21">
        <f t="shared" si="383"/>
        <v>9.1944636196438783</v>
      </c>
      <c r="AE1311" s="21" t="str">
        <f t="shared" si="378"/>
        <v>2/23/18:00</v>
      </c>
    </row>
    <row r="1312" spans="2:31">
      <c r="B1312" s="37">
        <v>2</v>
      </c>
      <c r="C1312" s="38">
        <v>23</v>
      </c>
      <c r="D1312" s="39">
        <v>19</v>
      </c>
      <c r="E1312" s="17">
        <v>17.2</v>
      </c>
      <c r="F1312" s="17">
        <v>8</v>
      </c>
      <c r="G1312" s="17">
        <v>0</v>
      </c>
      <c r="H1312" s="37">
        <f t="shared" si="366"/>
        <v>62.959999999999994</v>
      </c>
      <c r="I1312" s="37">
        <f>IF(H1312&lt;'Roof Calculator'!$G$8, 1, 0)</f>
        <v>0</v>
      </c>
      <c r="J1312" s="37">
        <f>IF(H1312&gt;='Roof Calculator'!$G$8, 1, 0)</f>
        <v>1</v>
      </c>
      <c r="K1312" s="37">
        <f t="shared" si="367"/>
        <v>0</v>
      </c>
      <c r="L1312" s="37">
        <f t="shared" si="368"/>
        <v>62.959999999999994</v>
      </c>
      <c r="M1312" s="37">
        <v>0</v>
      </c>
      <c r="N1312" s="37">
        <f t="shared" si="369"/>
        <v>8</v>
      </c>
      <c r="O1312" s="37">
        <v>0</v>
      </c>
      <c r="P1312" s="37">
        <v>0</v>
      </c>
      <c r="Q1312" s="21">
        <f t="shared" si="370"/>
        <v>39.790999999999997</v>
      </c>
      <c r="R1312" s="21">
        <f t="shared" si="379"/>
        <v>54.749999999999069</v>
      </c>
      <c r="S1312" s="21">
        <f t="shared" si="380"/>
        <v>-10.006782797953838</v>
      </c>
      <c r="T1312" s="21">
        <f t="shared" si="371"/>
        <v>86.147999999999996</v>
      </c>
      <c r="U1312" s="37">
        <f>VLOOKUP(Time_Zone, 'LSTM LookUp'!$B$5:$D$8, 3, FALSE)</f>
        <v>-75</v>
      </c>
      <c r="V1312" s="21">
        <f t="shared" si="381"/>
        <v>-13.873607670174328</v>
      </c>
      <c r="W1312" s="21">
        <f t="shared" si="372"/>
        <v>262.67959808245638</v>
      </c>
      <c r="X1312" s="21">
        <f t="shared" si="373"/>
        <v>0</v>
      </c>
      <c r="Y1312" s="21">
        <f t="shared" si="374"/>
        <v>8</v>
      </c>
      <c r="Z1312" s="21">
        <f t="shared" si="382"/>
        <v>2.5358602749907098</v>
      </c>
      <c r="AA1312" s="21">
        <f t="shared" si="375"/>
        <v>0</v>
      </c>
      <c r="AB1312" s="21">
        <f t="shared" si="376"/>
        <v>2.5358602749907098</v>
      </c>
      <c r="AC1312" s="21">
        <f t="shared" si="377"/>
        <v>62.959999999999994</v>
      </c>
      <c r="AD1312" s="21">
        <f t="shared" si="383"/>
        <v>2.5358602749907098</v>
      </c>
      <c r="AE1312" s="21" t="str">
        <f t="shared" si="378"/>
        <v>2/23/19:00</v>
      </c>
    </row>
    <row r="1313" spans="2:31">
      <c r="B1313" s="37">
        <v>2</v>
      </c>
      <c r="C1313" s="38">
        <v>23</v>
      </c>
      <c r="D1313" s="39">
        <v>20</v>
      </c>
      <c r="E1313" s="17">
        <v>16.100000000000001</v>
      </c>
      <c r="F1313" s="17">
        <v>0</v>
      </c>
      <c r="G1313" s="17">
        <v>0</v>
      </c>
      <c r="H1313" s="37">
        <f t="shared" si="366"/>
        <v>60.980000000000004</v>
      </c>
      <c r="I1313" s="37">
        <f>IF(H1313&lt;'Roof Calculator'!$G$8, 1, 0)</f>
        <v>0</v>
      </c>
      <c r="J1313" s="37">
        <f>IF(H1313&gt;='Roof Calculator'!$G$8, 1, 0)</f>
        <v>1</v>
      </c>
      <c r="K1313" s="37">
        <f t="shared" si="367"/>
        <v>0</v>
      </c>
      <c r="L1313" s="37">
        <f t="shared" si="368"/>
        <v>60.980000000000004</v>
      </c>
      <c r="M1313" s="37">
        <v>0</v>
      </c>
      <c r="N1313" s="37">
        <f t="shared" si="369"/>
        <v>0</v>
      </c>
      <c r="O1313" s="37">
        <v>0</v>
      </c>
      <c r="P1313" s="37">
        <v>0</v>
      </c>
      <c r="Q1313" s="21">
        <f t="shared" si="370"/>
        <v>39.790999999999997</v>
      </c>
      <c r="R1313" s="21">
        <f t="shared" si="379"/>
        <v>54.791666666665733</v>
      </c>
      <c r="S1313" s="21">
        <f t="shared" si="380"/>
        <v>-9.9918406533828108</v>
      </c>
      <c r="T1313" s="21">
        <f t="shared" si="371"/>
        <v>86.147999999999996</v>
      </c>
      <c r="U1313" s="37">
        <f>VLOOKUP(Time_Zone, 'LSTM LookUp'!$B$5:$D$8, 3, FALSE)</f>
        <v>-75</v>
      </c>
      <c r="V1313" s="21">
        <f t="shared" si="381"/>
        <v>-13.868164783484708</v>
      </c>
      <c r="W1313" s="21">
        <f t="shared" si="372"/>
        <v>277.68095880412881</v>
      </c>
      <c r="X1313" s="21">
        <f t="shared" si="373"/>
        <v>0</v>
      </c>
      <c r="Y1313" s="21">
        <f t="shared" si="374"/>
        <v>0</v>
      </c>
      <c r="Z1313" s="21">
        <f t="shared" si="382"/>
        <v>0</v>
      </c>
      <c r="AA1313" s="21">
        <f t="shared" si="375"/>
        <v>0</v>
      </c>
      <c r="AB1313" s="21">
        <f t="shared" si="376"/>
        <v>0</v>
      </c>
      <c r="AC1313" s="21">
        <f t="shared" si="377"/>
        <v>60.980000000000004</v>
      </c>
      <c r="AD1313" s="21">
        <f t="shared" si="383"/>
        <v>0</v>
      </c>
      <c r="AE1313" s="21" t="str">
        <f t="shared" si="378"/>
        <v>2/23/20:00</v>
      </c>
    </row>
    <row r="1314" spans="2:31">
      <c r="B1314" s="37">
        <v>2</v>
      </c>
      <c r="C1314" s="38">
        <v>23</v>
      </c>
      <c r="D1314" s="39">
        <v>21</v>
      </c>
      <c r="E1314" s="17">
        <v>14.4</v>
      </c>
      <c r="F1314" s="17">
        <v>0</v>
      </c>
      <c r="G1314" s="17">
        <v>0</v>
      </c>
      <c r="H1314" s="37">
        <f t="shared" si="366"/>
        <v>57.92</v>
      </c>
      <c r="I1314" s="37">
        <f>IF(H1314&lt;'Roof Calculator'!$G$8, 1, 0)</f>
        <v>0</v>
      </c>
      <c r="J1314" s="37">
        <f>IF(H1314&gt;='Roof Calculator'!$G$8, 1, 0)</f>
        <v>1</v>
      </c>
      <c r="K1314" s="37">
        <f t="shared" si="367"/>
        <v>0</v>
      </c>
      <c r="L1314" s="37">
        <f t="shared" si="368"/>
        <v>57.92</v>
      </c>
      <c r="M1314" s="37">
        <v>0</v>
      </c>
      <c r="N1314" s="37">
        <f t="shared" si="369"/>
        <v>0</v>
      </c>
      <c r="O1314" s="37">
        <v>0</v>
      </c>
      <c r="P1314" s="37">
        <v>0</v>
      </c>
      <c r="Q1314" s="21">
        <f t="shared" si="370"/>
        <v>39.790999999999997</v>
      </c>
      <c r="R1314" s="21">
        <f t="shared" si="379"/>
        <v>54.833333333332398</v>
      </c>
      <c r="S1314" s="21">
        <f t="shared" si="380"/>
        <v>-9.97689400239687</v>
      </c>
      <c r="T1314" s="21">
        <f t="shared" si="371"/>
        <v>86.147999999999996</v>
      </c>
      <c r="U1314" s="37">
        <f>VLOOKUP(Time_Zone, 'LSTM LookUp'!$B$5:$D$8, 3, FALSE)</f>
        <v>-75</v>
      </c>
      <c r="V1314" s="21">
        <f t="shared" si="381"/>
        <v>-13.862702807787059</v>
      </c>
      <c r="W1314" s="21">
        <f t="shared" si="372"/>
        <v>292.68232429805323</v>
      </c>
      <c r="X1314" s="21">
        <f t="shared" si="373"/>
        <v>0</v>
      </c>
      <c r="Y1314" s="21">
        <f t="shared" si="374"/>
        <v>0</v>
      </c>
      <c r="Z1314" s="21">
        <f t="shared" si="382"/>
        <v>0</v>
      </c>
      <c r="AA1314" s="21">
        <f t="shared" si="375"/>
        <v>0</v>
      </c>
      <c r="AB1314" s="21">
        <f t="shared" si="376"/>
        <v>0</v>
      </c>
      <c r="AC1314" s="21">
        <f t="shared" si="377"/>
        <v>57.92</v>
      </c>
      <c r="AD1314" s="21">
        <f t="shared" si="383"/>
        <v>0</v>
      </c>
      <c r="AE1314" s="21" t="str">
        <f t="shared" si="378"/>
        <v>2/23/21:00</v>
      </c>
    </row>
    <row r="1315" spans="2:31">
      <c r="B1315" s="37">
        <v>2</v>
      </c>
      <c r="C1315" s="38">
        <v>23</v>
      </c>
      <c r="D1315" s="39">
        <v>22</v>
      </c>
      <c r="E1315" s="17">
        <v>13.9</v>
      </c>
      <c r="F1315" s="17">
        <v>0</v>
      </c>
      <c r="G1315" s="17">
        <v>0</v>
      </c>
      <c r="H1315" s="37">
        <f t="shared" si="366"/>
        <v>57.02</v>
      </c>
      <c r="I1315" s="37">
        <f>IF(H1315&lt;'Roof Calculator'!$G$8, 1, 0)</f>
        <v>0</v>
      </c>
      <c r="J1315" s="37">
        <f>IF(H1315&gt;='Roof Calculator'!$G$8, 1, 0)</f>
        <v>1</v>
      </c>
      <c r="K1315" s="37">
        <f t="shared" si="367"/>
        <v>0</v>
      </c>
      <c r="L1315" s="37">
        <f t="shared" si="368"/>
        <v>57.02</v>
      </c>
      <c r="M1315" s="37">
        <v>0</v>
      </c>
      <c r="N1315" s="37">
        <f t="shared" si="369"/>
        <v>0</v>
      </c>
      <c r="O1315" s="37">
        <v>0</v>
      </c>
      <c r="P1315" s="37">
        <v>0</v>
      </c>
      <c r="Q1315" s="21">
        <f t="shared" si="370"/>
        <v>39.790999999999997</v>
      </c>
      <c r="R1315" s="21">
        <f t="shared" si="379"/>
        <v>54.874999999999062</v>
      </c>
      <c r="S1315" s="21">
        <f t="shared" si="380"/>
        <v>-9.9619428522886793</v>
      </c>
      <c r="T1315" s="21">
        <f t="shared" si="371"/>
        <v>86.147999999999996</v>
      </c>
      <c r="U1315" s="37">
        <f>VLOOKUP(Time_Zone, 'LSTM LookUp'!$B$5:$D$8, 3, FALSE)</f>
        <v>-75</v>
      </c>
      <c r="V1315" s="21">
        <f t="shared" si="381"/>
        <v>-13.857221759447597</v>
      </c>
      <c r="W1315" s="21">
        <f t="shared" si="372"/>
        <v>307.68369456013818</v>
      </c>
      <c r="X1315" s="21">
        <f t="shared" si="373"/>
        <v>0</v>
      </c>
      <c r="Y1315" s="21">
        <f t="shared" si="374"/>
        <v>0</v>
      </c>
      <c r="Z1315" s="21">
        <f t="shared" si="382"/>
        <v>0</v>
      </c>
      <c r="AA1315" s="21">
        <f t="shared" si="375"/>
        <v>0</v>
      </c>
      <c r="AB1315" s="21">
        <f t="shared" si="376"/>
        <v>0</v>
      </c>
      <c r="AC1315" s="21">
        <f t="shared" si="377"/>
        <v>57.02</v>
      </c>
      <c r="AD1315" s="21">
        <f t="shared" si="383"/>
        <v>0</v>
      </c>
      <c r="AE1315" s="21" t="str">
        <f t="shared" si="378"/>
        <v>2/23/22:00</v>
      </c>
    </row>
    <row r="1316" spans="2:31">
      <c r="B1316" s="37">
        <v>2</v>
      </c>
      <c r="C1316" s="38">
        <v>23</v>
      </c>
      <c r="D1316" s="39">
        <v>23</v>
      </c>
      <c r="E1316" s="17">
        <v>13.9</v>
      </c>
      <c r="F1316" s="17">
        <v>0</v>
      </c>
      <c r="G1316" s="17">
        <v>0</v>
      </c>
      <c r="H1316" s="37">
        <f t="shared" si="366"/>
        <v>57.02</v>
      </c>
      <c r="I1316" s="37">
        <f>IF(H1316&lt;'Roof Calculator'!$G$8, 1, 0)</f>
        <v>0</v>
      </c>
      <c r="J1316" s="37">
        <f>IF(H1316&gt;='Roof Calculator'!$G$8, 1, 0)</f>
        <v>1</v>
      </c>
      <c r="K1316" s="37">
        <f t="shared" si="367"/>
        <v>0</v>
      </c>
      <c r="L1316" s="37">
        <f t="shared" si="368"/>
        <v>57.02</v>
      </c>
      <c r="M1316" s="37">
        <v>0</v>
      </c>
      <c r="N1316" s="37">
        <f t="shared" si="369"/>
        <v>0</v>
      </c>
      <c r="O1316" s="37">
        <v>0</v>
      </c>
      <c r="P1316" s="37">
        <v>0</v>
      </c>
      <c r="Q1316" s="21">
        <f t="shared" si="370"/>
        <v>39.790999999999997</v>
      </c>
      <c r="R1316" s="21">
        <f t="shared" si="379"/>
        <v>54.916666666665726</v>
      </c>
      <c r="S1316" s="21">
        <f t="shared" si="380"/>
        <v>-9.9469872103505388</v>
      </c>
      <c r="T1316" s="21">
        <f t="shared" si="371"/>
        <v>86.147999999999996</v>
      </c>
      <c r="U1316" s="37">
        <f>VLOOKUP(Time_Zone, 'LSTM LookUp'!$B$5:$D$8, 3, FALSE)</f>
        <v>-75</v>
      </c>
      <c r="V1316" s="21">
        <f t="shared" si="381"/>
        <v>-13.851721654866932</v>
      </c>
      <c r="W1316" s="21">
        <f t="shared" si="372"/>
        <v>322.68506958628325</v>
      </c>
      <c r="X1316" s="21">
        <f t="shared" si="373"/>
        <v>0</v>
      </c>
      <c r="Y1316" s="21">
        <f t="shared" si="374"/>
        <v>0</v>
      </c>
      <c r="Z1316" s="21">
        <f t="shared" si="382"/>
        <v>0</v>
      </c>
      <c r="AA1316" s="21">
        <f t="shared" si="375"/>
        <v>0</v>
      </c>
      <c r="AB1316" s="21">
        <f t="shared" si="376"/>
        <v>0</v>
      </c>
      <c r="AC1316" s="21">
        <f t="shared" si="377"/>
        <v>57.02</v>
      </c>
      <c r="AD1316" s="21">
        <f t="shared" si="383"/>
        <v>0</v>
      </c>
      <c r="AE1316" s="21" t="str">
        <f t="shared" si="378"/>
        <v>2/23/23:00</v>
      </c>
    </row>
    <row r="1317" spans="2:31">
      <c r="B1317" s="37">
        <v>2</v>
      </c>
      <c r="C1317" s="38">
        <v>23</v>
      </c>
      <c r="D1317" s="39">
        <v>24</v>
      </c>
      <c r="E1317" s="17">
        <v>13.3</v>
      </c>
      <c r="F1317" s="17">
        <v>0</v>
      </c>
      <c r="G1317" s="17">
        <v>0</v>
      </c>
      <c r="H1317" s="37">
        <f t="shared" si="366"/>
        <v>55.94</v>
      </c>
      <c r="I1317" s="37">
        <f>IF(H1317&lt;'Roof Calculator'!$G$8, 1, 0)</f>
        <v>0</v>
      </c>
      <c r="J1317" s="37">
        <f>IF(H1317&gt;='Roof Calculator'!$G$8, 1, 0)</f>
        <v>1</v>
      </c>
      <c r="K1317" s="37">
        <f t="shared" si="367"/>
        <v>0</v>
      </c>
      <c r="L1317" s="37">
        <f t="shared" si="368"/>
        <v>55.94</v>
      </c>
      <c r="M1317" s="37">
        <v>0</v>
      </c>
      <c r="N1317" s="37">
        <f t="shared" si="369"/>
        <v>0</v>
      </c>
      <c r="O1317" s="37">
        <v>0</v>
      </c>
      <c r="P1317" s="37">
        <v>0</v>
      </c>
      <c r="Q1317" s="21">
        <f t="shared" si="370"/>
        <v>39.790999999999997</v>
      </c>
      <c r="R1317" s="21">
        <f t="shared" si="379"/>
        <v>54.958333333332391</v>
      </c>
      <c r="S1317" s="21">
        <f t="shared" si="380"/>
        <v>-9.9320270838743721</v>
      </c>
      <c r="T1317" s="21">
        <f t="shared" si="371"/>
        <v>86.147999999999996</v>
      </c>
      <c r="U1317" s="37">
        <f>VLOOKUP(Time_Zone, 'LSTM LookUp'!$B$5:$D$8, 3, FALSE)</f>
        <v>-75</v>
      </c>
      <c r="V1317" s="21">
        <f t="shared" si="381"/>
        <v>-13.846202510480017</v>
      </c>
      <c r="W1317" s="21">
        <f t="shared" si="372"/>
        <v>337.68644937237991</v>
      </c>
      <c r="X1317" s="21">
        <f t="shared" si="373"/>
        <v>0</v>
      </c>
      <c r="Y1317" s="21">
        <f t="shared" si="374"/>
        <v>0</v>
      </c>
      <c r="Z1317" s="21">
        <f t="shared" si="382"/>
        <v>0</v>
      </c>
      <c r="AA1317" s="21">
        <f t="shared" si="375"/>
        <v>0</v>
      </c>
      <c r="AB1317" s="21">
        <f t="shared" si="376"/>
        <v>0</v>
      </c>
      <c r="AC1317" s="21">
        <f t="shared" si="377"/>
        <v>55.94</v>
      </c>
      <c r="AD1317" s="21">
        <f t="shared" si="383"/>
        <v>0</v>
      </c>
      <c r="AE1317" s="21" t="str">
        <f t="shared" si="378"/>
        <v>2/23/24:00</v>
      </c>
    </row>
    <row r="1318" spans="2:31">
      <c r="B1318" s="37">
        <v>2</v>
      </c>
      <c r="C1318" s="38">
        <v>24</v>
      </c>
      <c r="D1318" s="39">
        <v>1</v>
      </c>
      <c r="E1318" s="17">
        <v>13.9</v>
      </c>
      <c r="F1318" s="17">
        <v>0</v>
      </c>
      <c r="G1318" s="17">
        <v>0</v>
      </c>
      <c r="H1318" s="37">
        <f t="shared" si="366"/>
        <v>57.02</v>
      </c>
      <c r="I1318" s="37">
        <f>IF(H1318&lt;'Roof Calculator'!$G$8, 1, 0)</f>
        <v>0</v>
      </c>
      <c r="J1318" s="37">
        <f>IF(H1318&gt;='Roof Calculator'!$G$8, 1, 0)</f>
        <v>1</v>
      </c>
      <c r="K1318" s="37">
        <f t="shared" si="367"/>
        <v>0</v>
      </c>
      <c r="L1318" s="37">
        <f t="shared" si="368"/>
        <v>57.02</v>
      </c>
      <c r="M1318" s="37">
        <v>0</v>
      </c>
      <c r="N1318" s="37">
        <f t="shared" si="369"/>
        <v>0</v>
      </c>
      <c r="O1318" s="37">
        <v>0</v>
      </c>
      <c r="P1318" s="37">
        <v>0</v>
      </c>
      <c r="Q1318" s="21">
        <f t="shared" si="370"/>
        <v>39.790999999999997</v>
      </c>
      <c r="R1318" s="21">
        <f t="shared" si="379"/>
        <v>54.999999999999055</v>
      </c>
      <c r="S1318" s="21">
        <f t="shared" si="380"/>
        <v>-9.9170624801517295</v>
      </c>
      <c r="T1318" s="21">
        <f t="shared" si="371"/>
        <v>86.147999999999996</v>
      </c>
      <c r="U1318" s="37">
        <f>VLOOKUP(Time_Zone, 'LSTM LookUp'!$B$5:$D$8, 3, FALSE)</f>
        <v>-75</v>
      </c>
      <c r="V1318" s="21">
        <f t="shared" si="381"/>
        <v>-13.840664342756119</v>
      </c>
      <c r="W1318" s="21">
        <f t="shared" si="372"/>
        <v>-7.3121660856890358</v>
      </c>
      <c r="X1318" s="21">
        <f t="shared" si="373"/>
        <v>0</v>
      </c>
      <c r="Y1318" s="21">
        <f t="shared" si="374"/>
        <v>0</v>
      </c>
      <c r="Z1318" s="21">
        <f t="shared" si="382"/>
        <v>0</v>
      </c>
      <c r="AA1318" s="21">
        <f t="shared" si="375"/>
        <v>0</v>
      </c>
      <c r="AB1318" s="21">
        <f t="shared" si="376"/>
        <v>0</v>
      </c>
      <c r="AC1318" s="21">
        <f t="shared" si="377"/>
        <v>57.02</v>
      </c>
      <c r="AD1318" s="21">
        <f t="shared" si="383"/>
        <v>0</v>
      </c>
      <c r="AE1318" s="21" t="str">
        <f t="shared" si="378"/>
        <v>2/24/1:00</v>
      </c>
    </row>
    <row r="1319" spans="2:31">
      <c r="B1319" s="37">
        <v>2</v>
      </c>
      <c r="C1319" s="38">
        <v>24</v>
      </c>
      <c r="D1319" s="39">
        <v>2</v>
      </c>
      <c r="E1319" s="17">
        <v>13.9</v>
      </c>
      <c r="F1319" s="17">
        <v>0</v>
      </c>
      <c r="G1319" s="17">
        <v>0</v>
      </c>
      <c r="H1319" s="37">
        <f t="shared" si="366"/>
        <v>57.02</v>
      </c>
      <c r="I1319" s="37">
        <f>IF(H1319&lt;'Roof Calculator'!$G$8, 1, 0)</f>
        <v>0</v>
      </c>
      <c r="J1319" s="37">
        <f>IF(H1319&gt;='Roof Calculator'!$G$8, 1, 0)</f>
        <v>1</v>
      </c>
      <c r="K1319" s="37">
        <f t="shared" si="367"/>
        <v>0</v>
      </c>
      <c r="L1319" s="37">
        <f t="shared" si="368"/>
        <v>57.02</v>
      </c>
      <c r="M1319" s="37">
        <v>0</v>
      </c>
      <c r="N1319" s="37">
        <f t="shared" si="369"/>
        <v>0</v>
      </c>
      <c r="O1319" s="37">
        <v>0</v>
      </c>
      <c r="P1319" s="37">
        <v>0</v>
      </c>
      <c r="Q1319" s="21">
        <f t="shared" si="370"/>
        <v>39.790999999999997</v>
      </c>
      <c r="R1319" s="21">
        <f t="shared" si="379"/>
        <v>55.041666666665719</v>
      </c>
      <c r="S1319" s="21">
        <f t="shared" si="380"/>
        <v>-9.9020934064737887</v>
      </c>
      <c r="T1319" s="21">
        <f t="shared" si="371"/>
        <v>86.147999999999996</v>
      </c>
      <c r="U1319" s="37">
        <f>VLOOKUP(Time_Zone, 'LSTM LookUp'!$B$5:$D$8, 3, FALSE)</f>
        <v>-75</v>
      </c>
      <c r="V1319" s="21">
        <f t="shared" si="381"/>
        <v>-13.835107168198775</v>
      </c>
      <c r="W1319" s="21">
        <f t="shared" si="372"/>
        <v>7.6892232079502953</v>
      </c>
      <c r="X1319" s="21">
        <f t="shared" si="373"/>
        <v>0</v>
      </c>
      <c r="Y1319" s="21">
        <f t="shared" si="374"/>
        <v>0</v>
      </c>
      <c r="Z1319" s="21">
        <f t="shared" si="382"/>
        <v>0</v>
      </c>
      <c r="AA1319" s="21">
        <f t="shared" si="375"/>
        <v>0</v>
      </c>
      <c r="AB1319" s="21">
        <f t="shared" si="376"/>
        <v>0</v>
      </c>
      <c r="AC1319" s="21">
        <f t="shared" si="377"/>
        <v>57.02</v>
      </c>
      <c r="AD1319" s="21">
        <f t="shared" si="383"/>
        <v>0</v>
      </c>
      <c r="AE1319" s="21" t="str">
        <f t="shared" si="378"/>
        <v>2/24/2:00</v>
      </c>
    </row>
    <row r="1320" spans="2:31">
      <c r="B1320" s="37">
        <v>2</v>
      </c>
      <c r="C1320" s="38">
        <v>24</v>
      </c>
      <c r="D1320" s="39">
        <v>3</v>
      </c>
      <c r="E1320" s="17">
        <v>13.9</v>
      </c>
      <c r="F1320" s="17">
        <v>0</v>
      </c>
      <c r="G1320" s="17">
        <v>0</v>
      </c>
      <c r="H1320" s="37">
        <f t="shared" si="366"/>
        <v>57.02</v>
      </c>
      <c r="I1320" s="37">
        <f>IF(H1320&lt;'Roof Calculator'!$G$8, 1, 0)</f>
        <v>0</v>
      </c>
      <c r="J1320" s="37">
        <f>IF(H1320&gt;='Roof Calculator'!$G$8, 1, 0)</f>
        <v>1</v>
      </c>
      <c r="K1320" s="37">
        <f t="shared" si="367"/>
        <v>0</v>
      </c>
      <c r="L1320" s="37">
        <f t="shared" si="368"/>
        <v>57.02</v>
      </c>
      <c r="M1320" s="37">
        <v>0</v>
      </c>
      <c r="N1320" s="37">
        <f t="shared" si="369"/>
        <v>0</v>
      </c>
      <c r="O1320" s="37">
        <v>0</v>
      </c>
      <c r="P1320" s="37">
        <v>0</v>
      </c>
      <c r="Q1320" s="21">
        <f t="shared" si="370"/>
        <v>39.790999999999997</v>
      </c>
      <c r="R1320" s="21">
        <f t="shared" si="379"/>
        <v>55.083333333332384</v>
      </c>
      <c r="S1320" s="21">
        <f t="shared" si="380"/>
        <v>-9.8871198701313663</v>
      </c>
      <c r="T1320" s="21">
        <f t="shared" si="371"/>
        <v>86.147999999999996</v>
      </c>
      <c r="U1320" s="37">
        <f>VLOOKUP(Time_Zone, 'LSTM LookUp'!$B$5:$D$8, 3, FALSE)</f>
        <v>-75</v>
      </c>
      <c r="V1320" s="21">
        <f t="shared" si="381"/>
        <v>-13.829531003345769</v>
      </c>
      <c r="W1320" s="21">
        <f t="shared" si="372"/>
        <v>22.690617249163559</v>
      </c>
      <c r="X1320" s="21">
        <f t="shared" si="373"/>
        <v>0</v>
      </c>
      <c r="Y1320" s="21">
        <f t="shared" si="374"/>
        <v>0</v>
      </c>
      <c r="Z1320" s="21">
        <f t="shared" si="382"/>
        <v>0</v>
      </c>
      <c r="AA1320" s="21">
        <f t="shared" si="375"/>
        <v>0</v>
      </c>
      <c r="AB1320" s="21">
        <f t="shared" si="376"/>
        <v>0</v>
      </c>
      <c r="AC1320" s="21">
        <f t="shared" si="377"/>
        <v>57.02</v>
      </c>
      <c r="AD1320" s="21">
        <f t="shared" si="383"/>
        <v>0</v>
      </c>
      <c r="AE1320" s="21" t="str">
        <f t="shared" si="378"/>
        <v>2/24/3:00</v>
      </c>
    </row>
    <row r="1321" spans="2:31">
      <c r="B1321" s="37">
        <v>2</v>
      </c>
      <c r="C1321" s="38">
        <v>24</v>
      </c>
      <c r="D1321" s="39">
        <v>4</v>
      </c>
      <c r="E1321" s="17">
        <v>13.9</v>
      </c>
      <c r="F1321" s="17">
        <v>0</v>
      </c>
      <c r="G1321" s="17">
        <v>0</v>
      </c>
      <c r="H1321" s="37">
        <f t="shared" si="366"/>
        <v>57.02</v>
      </c>
      <c r="I1321" s="37">
        <f>IF(H1321&lt;'Roof Calculator'!$G$8, 1, 0)</f>
        <v>0</v>
      </c>
      <c r="J1321" s="37">
        <f>IF(H1321&gt;='Roof Calculator'!$G$8, 1, 0)</f>
        <v>1</v>
      </c>
      <c r="K1321" s="37">
        <f t="shared" si="367"/>
        <v>0</v>
      </c>
      <c r="L1321" s="37">
        <f t="shared" si="368"/>
        <v>57.02</v>
      </c>
      <c r="M1321" s="37">
        <v>0</v>
      </c>
      <c r="N1321" s="37">
        <f t="shared" si="369"/>
        <v>0</v>
      </c>
      <c r="O1321" s="37">
        <v>0</v>
      </c>
      <c r="P1321" s="37">
        <v>0</v>
      </c>
      <c r="Q1321" s="21">
        <f t="shared" si="370"/>
        <v>39.790999999999997</v>
      </c>
      <c r="R1321" s="21">
        <f t="shared" si="379"/>
        <v>55.124999999999048</v>
      </c>
      <c r="S1321" s="21">
        <f t="shared" si="380"/>
        <v>-9.8721418784148831</v>
      </c>
      <c r="T1321" s="21">
        <f t="shared" si="371"/>
        <v>86.147999999999996</v>
      </c>
      <c r="U1321" s="37">
        <f>VLOOKUP(Time_Zone, 'LSTM LookUp'!$B$5:$D$8, 3, FALSE)</f>
        <v>-75</v>
      </c>
      <c r="V1321" s="21">
        <f t="shared" si="381"/>
        <v>-13.823935864769076</v>
      </c>
      <c r="W1321" s="21">
        <f t="shared" si="372"/>
        <v>37.692016033807725</v>
      </c>
      <c r="X1321" s="21">
        <f t="shared" si="373"/>
        <v>0</v>
      </c>
      <c r="Y1321" s="21">
        <f t="shared" si="374"/>
        <v>0</v>
      </c>
      <c r="Z1321" s="21">
        <f t="shared" si="382"/>
        <v>0</v>
      </c>
      <c r="AA1321" s="21">
        <f t="shared" si="375"/>
        <v>0</v>
      </c>
      <c r="AB1321" s="21">
        <f t="shared" si="376"/>
        <v>0</v>
      </c>
      <c r="AC1321" s="21">
        <f t="shared" si="377"/>
        <v>57.02</v>
      </c>
      <c r="AD1321" s="21">
        <f t="shared" si="383"/>
        <v>0</v>
      </c>
      <c r="AE1321" s="21" t="str">
        <f t="shared" si="378"/>
        <v>2/24/4:00</v>
      </c>
    </row>
    <row r="1322" spans="2:31">
      <c r="B1322" s="37">
        <v>2</v>
      </c>
      <c r="C1322" s="38">
        <v>24</v>
      </c>
      <c r="D1322" s="39">
        <v>5</v>
      </c>
      <c r="E1322" s="17">
        <v>13.9</v>
      </c>
      <c r="F1322" s="17">
        <v>0</v>
      </c>
      <c r="G1322" s="17">
        <v>0</v>
      </c>
      <c r="H1322" s="37">
        <f t="shared" si="366"/>
        <v>57.02</v>
      </c>
      <c r="I1322" s="37">
        <f>IF(H1322&lt;'Roof Calculator'!$G$8, 1, 0)</f>
        <v>0</v>
      </c>
      <c r="J1322" s="37">
        <f>IF(H1322&gt;='Roof Calculator'!$G$8, 1, 0)</f>
        <v>1</v>
      </c>
      <c r="K1322" s="37">
        <f t="shared" si="367"/>
        <v>0</v>
      </c>
      <c r="L1322" s="37">
        <f t="shared" si="368"/>
        <v>57.02</v>
      </c>
      <c r="M1322" s="37">
        <v>0</v>
      </c>
      <c r="N1322" s="37">
        <f t="shared" si="369"/>
        <v>0</v>
      </c>
      <c r="O1322" s="37">
        <v>0</v>
      </c>
      <c r="P1322" s="37">
        <v>0</v>
      </c>
      <c r="Q1322" s="21">
        <f t="shared" si="370"/>
        <v>39.790999999999997</v>
      </c>
      <c r="R1322" s="21">
        <f t="shared" si="379"/>
        <v>55.166666666665712</v>
      </c>
      <c r="S1322" s="21">
        <f t="shared" si="380"/>
        <v>-9.8571594386143886</v>
      </c>
      <c r="T1322" s="21">
        <f t="shared" si="371"/>
        <v>86.147999999999996</v>
      </c>
      <c r="U1322" s="37">
        <f>VLOOKUP(Time_Zone, 'LSTM LookUp'!$B$5:$D$8, 3, FALSE)</f>
        <v>-75</v>
      </c>
      <c r="V1322" s="21">
        <f t="shared" si="381"/>
        <v>-13.818321769074849</v>
      </c>
      <c r="W1322" s="21">
        <f t="shared" si="372"/>
        <v>52.693419557731289</v>
      </c>
      <c r="X1322" s="21">
        <f t="shared" si="373"/>
        <v>0</v>
      </c>
      <c r="Y1322" s="21">
        <f t="shared" si="374"/>
        <v>0</v>
      </c>
      <c r="Z1322" s="21">
        <f t="shared" si="382"/>
        <v>0</v>
      </c>
      <c r="AA1322" s="21">
        <f t="shared" si="375"/>
        <v>0</v>
      </c>
      <c r="AB1322" s="21">
        <f t="shared" si="376"/>
        <v>0</v>
      </c>
      <c r="AC1322" s="21">
        <f t="shared" si="377"/>
        <v>57.02</v>
      </c>
      <c r="AD1322" s="21">
        <f t="shared" si="383"/>
        <v>0</v>
      </c>
      <c r="AE1322" s="21" t="str">
        <f t="shared" si="378"/>
        <v>2/24/5:00</v>
      </c>
    </row>
    <row r="1323" spans="2:31">
      <c r="B1323" s="37">
        <v>2</v>
      </c>
      <c r="C1323" s="38">
        <v>24</v>
      </c>
      <c r="D1323" s="39">
        <v>6</v>
      </c>
      <c r="E1323" s="17">
        <v>13.9</v>
      </c>
      <c r="F1323" s="17">
        <v>0</v>
      </c>
      <c r="G1323" s="17">
        <v>0</v>
      </c>
      <c r="H1323" s="37">
        <f t="shared" si="366"/>
        <v>57.02</v>
      </c>
      <c r="I1323" s="37">
        <f>IF(H1323&lt;'Roof Calculator'!$G$8, 1, 0)</f>
        <v>0</v>
      </c>
      <c r="J1323" s="37">
        <f>IF(H1323&gt;='Roof Calculator'!$G$8, 1, 0)</f>
        <v>1</v>
      </c>
      <c r="K1323" s="37">
        <f t="shared" si="367"/>
        <v>0</v>
      </c>
      <c r="L1323" s="37">
        <f t="shared" si="368"/>
        <v>57.02</v>
      </c>
      <c r="M1323" s="37">
        <v>0</v>
      </c>
      <c r="N1323" s="37">
        <f t="shared" si="369"/>
        <v>0</v>
      </c>
      <c r="O1323" s="37">
        <v>0</v>
      </c>
      <c r="P1323" s="37">
        <v>0</v>
      </c>
      <c r="Q1323" s="21">
        <f t="shared" si="370"/>
        <v>39.790999999999997</v>
      </c>
      <c r="R1323" s="21">
        <f t="shared" si="379"/>
        <v>55.208333333332376</v>
      </c>
      <c r="S1323" s="21">
        <f t="shared" si="380"/>
        <v>-9.842172558019568</v>
      </c>
      <c r="T1323" s="21">
        <f t="shared" si="371"/>
        <v>86.147999999999996</v>
      </c>
      <c r="U1323" s="37">
        <f>VLOOKUP(Time_Zone, 'LSTM LookUp'!$B$5:$D$8, 3, FALSE)</f>
        <v>-75</v>
      </c>
      <c r="V1323" s="21">
        <f t="shared" si="381"/>
        <v>-13.812688732903357</v>
      </c>
      <c r="W1323" s="21">
        <f t="shared" si="372"/>
        <v>67.694827816774165</v>
      </c>
      <c r="X1323" s="21">
        <f t="shared" si="373"/>
        <v>0</v>
      </c>
      <c r="Y1323" s="21">
        <f t="shared" si="374"/>
        <v>0</v>
      </c>
      <c r="Z1323" s="21">
        <f t="shared" si="382"/>
        <v>0</v>
      </c>
      <c r="AA1323" s="21">
        <f t="shared" si="375"/>
        <v>0</v>
      </c>
      <c r="AB1323" s="21">
        <f t="shared" si="376"/>
        <v>0</v>
      </c>
      <c r="AC1323" s="21">
        <f t="shared" si="377"/>
        <v>57.02</v>
      </c>
      <c r="AD1323" s="21">
        <f t="shared" si="383"/>
        <v>0</v>
      </c>
      <c r="AE1323" s="21" t="str">
        <f t="shared" si="378"/>
        <v>2/24/6:00</v>
      </c>
    </row>
    <row r="1324" spans="2:31">
      <c r="B1324" s="37">
        <v>2</v>
      </c>
      <c r="C1324" s="38">
        <v>24</v>
      </c>
      <c r="D1324" s="39">
        <v>7</v>
      </c>
      <c r="E1324" s="17">
        <v>13.3</v>
      </c>
      <c r="F1324" s="17">
        <v>0</v>
      </c>
      <c r="G1324" s="17">
        <v>0</v>
      </c>
      <c r="H1324" s="37">
        <f t="shared" si="366"/>
        <v>55.94</v>
      </c>
      <c r="I1324" s="37">
        <f>IF(H1324&lt;'Roof Calculator'!$G$8, 1, 0)</f>
        <v>0</v>
      </c>
      <c r="J1324" s="37">
        <f>IF(H1324&gt;='Roof Calculator'!$G$8, 1, 0)</f>
        <v>1</v>
      </c>
      <c r="K1324" s="37">
        <f t="shared" si="367"/>
        <v>0</v>
      </c>
      <c r="L1324" s="37">
        <f t="shared" si="368"/>
        <v>55.94</v>
      </c>
      <c r="M1324" s="37">
        <v>0</v>
      </c>
      <c r="N1324" s="37">
        <f t="shared" si="369"/>
        <v>0</v>
      </c>
      <c r="O1324" s="37">
        <v>0</v>
      </c>
      <c r="P1324" s="37">
        <v>0</v>
      </c>
      <c r="Q1324" s="21">
        <f t="shared" si="370"/>
        <v>39.790999999999997</v>
      </c>
      <c r="R1324" s="21">
        <f t="shared" si="379"/>
        <v>55.249999999999041</v>
      </c>
      <c r="S1324" s="21">
        <f t="shared" si="380"/>
        <v>-9.827181243919707</v>
      </c>
      <c r="T1324" s="21">
        <f t="shared" si="371"/>
        <v>86.147999999999996</v>
      </c>
      <c r="U1324" s="37">
        <f>VLOOKUP(Time_Zone, 'LSTM LookUp'!$B$5:$D$8, 3, FALSE)</f>
        <v>-75</v>
      </c>
      <c r="V1324" s="21">
        <f t="shared" si="381"/>
        <v>-13.807036772928971</v>
      </c>
      <c r="W1324" s="21">
        <f t="shared" si="372"/>
        <v>82.696240806767761</v>
      </c>
      <c r="X1324" s="21">
        <f t="shared" si="373"/>
        <v>0</v>
      </c>
      <c r="Y1324" s="21">
        <f t="shared" si="374"/>
        <v>0</v>
      </c>
      <c r="Z1324" s="21">
        <f t="shared" si="382"/>
        <v>0</v>
      </c>
      <c r="AA1324" s="21">
        <f t="shared" si="375"/>
        <v>0</v>
      </c>
      <c r="AB1324" s="21">
        <f t="shared" si="376"/>
        <v>0</v>
      </c>
      <c r="AC1324" s="21">
        <f t="shared" si="377"/>
        <v>55.94</v>
      </c>
      <c r="AD1324" s="21">
        <f t="shared" si="383"/>
        <v>0</v>
      </c>
      <c r="AE1324" s="21" t="str">
        <f t="shared" si="378"/>
        <v>2/24/7:00</v>
      </c>
    </row>
    <row r="1325" spans="2:31">
      <c r="B1325" s="37">
        <v>2</v>
      </c>
      <c r="C1325" s="38">
        <v>24</v>
      </c>
      <c r="D1325" s="39">
        <v>8</v>
      </c>
      <c r="E1325" s="17">
        <v>13.3</v>
      </c>
      <c r="F1325" s="17">
        <v>7</v>
      </c>
      <c r="G1325" s="17">
        <v>2</v>
      </c>
      <c r="H1325" s="37">
        <f t="shared" si="366"/>
        <v>55.94</v>
      </c>
      <c r="I1325" s="37">
        <f>IF(H1325&lt;'Roof Calculator'!$G$8, 1, 0)</f>
        <v>0</v>
      </c>
      <c r="J1325" s="37">
        <f>IF(H1325&gt;='Roof Calculator'!$G$8, 1, 0)</f>
        <v>1</v>
      </c>
      <c r="K1325" s="37">
        <f t="shared" si="367"/>
        <v>0</v>
      </c>
      <c r="L1325" s="37">
        <f t="shared" si="368"/>
        <v>55.94</v>
      </c>
      <c r="M1325" s="37">
        <v>0</v>
      </c>
      <c r="N1325" s="37">
        <f t="shared" si="369"/>
        <v>7</v>
      </c>
      <c r="O1325" s="37">
        <v>0</v>
      </c>
      <c r="P1325" s="37">
        <v>0</v>
      </c>
      <c r="Q1325" s="21">
        <f t="shared" si="370"/>
        <v>39.790999999999997</v>
      </c>
      <c r="R1325" s="21">
        <f t="shared" si="379"/>
        <v>55.291666666665705</v>
      </c>
      <c r="S1325" s="21">
        <f t="shared" si="380"/>
        <v>-9.81218550360372</v>
      </c>
      <c r="T1325" s="21">
        <f t="shared" si="371"/>
        <v>86.147999999999996</v>
      </c>
      <c r="U1325" s="37">
        <f>VLOOKUP(Time_Zone, 'LSTM LookUp'!$B$5:$D$8, 3, FALSE)</f>
        <v>-75</v>
      </c>
      <c r="V1325" s="21">
        <f t="shared" si="381"/>
        <v>-13.801365905860104</v>
      </c>
      <c r="W1325" s="21">
        <f t="shared" si="372"/>
        <v>97.697658523534997</v>
      </c>
      <c r="X1325" s="21">
        <f t="shared" si="373"/>
        <v>-0.42096498050182296</v>
      </c>
      <c r="Y1325" s="21">
        <f t="shared" si="374"/>
        <v>6.5790350194981766</v>
      </c>
      <c r="Z1325" s="21">
        <f t="shared" si="382"/>
        <v>2.0854391942147692</v>
      </c>
      <c r="AA1325" s="21">
        <f t="shared" si="375"/>
        <v>0</v>
      </c>
      <c r="AB1325" s="21">
        <f t="shared" si="376"/>
        <v>2.0854391942147692</v>
      </c>
      <c r="AC1325" s="21">
        <f t="shared" si="377"/>
        <v>55.94</v>
      </c>
      <c r="AD1325" s="21">
        <f t="shared" si="383"/>
        <v>2.0854391942147692</v>
      </c>
      <c r="AE1325" s="21" t="str">
        <f t="shared" si="378"/>
        <v>2/24/8:00</v>
      </c>
    </row>
    <row r="1326" spans="2:31">
      <c r="B1326" s="37">
        <v>2</v>
      </c>
      <c r="C1326" s="38">
        <v>24</v>
      </c>
      <c r="D1326" s="39">
        <v>9</v>
      </c>
      <c r="E1326" s="17">
        <v>13.3</v>
      </c>
      <c r="F1326" s="17">
        <v>36</v>
      </c>
      <c r="G1326" s="17">
        <v>1</v>
      </c>
      <c r="H1326" s="37">
        <f t="shared" si="366"/>
        <v>55.94</v>
      </c>
      <c r="I1326" s="37">
        <f>IF(H1326&lt;'Roof Calculator'!$G$8, 1, 0)</f>
        <v>0</v>
      </c>
      <c r="J1326" s="37">
        <f>IF(H1326&gt;='Roof Calculator'!$G$8, 1, 0)</f>
        <v>1</v>
      </c>
      <c r="K1326" s="37">
        <f t="shared" si="367"/>
        <v>0</v>
      </c>
      <c r="L1326" s="37">
        <f t="shared" si="368"/>
        <v>55.94</v>
      </c>
      <c r="M1326" s="37">
        <v>0</v>
      </c>
      <c r="N1326" s="37">
        <f t="shared" si="369"/>
        <v>36</v>
      </c>
      <c r="O1326" s="37">
        <v>0</v>
      </c>
      <c r="P1326" s="37">
        <v>0</v>
      </c>
      <c r="Q1326" s="21">
        <f t="shared" si="370"/>
        <v>39.790999999999997</v>
      </c>
      <c r="R1326" s="21">
        <f t="shared" si="379"/>
        <v>55.333333333332369</v>
      </c>
      <c r="S1326" s="21">
        <f t="shared" si="380"/>
        <v>-9.7971853443601411</v>
      </c>
      <c r="T1326" s="21">
        <f t="shared" si="371"/>
        <v>86.147999999999996</v>
      </c>
      <c r="U1326" s="37">
        <f>VLOOKUP(Time_Zone, 'LSTM LookUp'!$B$5:$D$8, 3, FALSE)</f>
        <v>-75</v>
      </c>
      <c r="V1326" s="21">
        <f t="shared" si="381"/>
        <v>-13.795676148439199</v>
      </c>
      <c r="W1326" s="21">
        <f t="shared" si="372"/>
        <v>112.69908096289021</v>
      </c>
      <c r="X1326" s="21">
        <f t="shared" si="373"/>
        <v>-0.40108964591327628</v>
      </c>
      <c r="Y1326" s="21">
        <f t="shared" si="374"/>
        <v>35.598910354086726</v>
      </c>
      <c r="Z1326" s="21">
        <f t="shared" si="382"/>
        <v>11.2842328249855</v>
      </c>
      <c r="AA1326" s="21">
        <f t="shared" si="375"/>
        <v>0</v>
      </c>
      <c r="AB1326" s="21">
        <f t="shared" si="376"/>
        <v>11.2842328249855</v>
      </c>
      <c r="AC1326" s="21">
        <f t="shared" si="377"/>
        <v>55.94</v>
      </c>
      <c r="AD1326" s="21">
        <f t="shared" si="383"/>
        <v>11.2842328249855</v>
      </c>
      <c r="AE1326" s="21" t="str">
        <f t="shared" si="378"/>
        <v>2/24/9:00</v>
      </c>
    </row>
    <row r="1327" spans="2:31">
      <c r="B1327" s="37">
        <v>2</v>
      </c>
      <c r="C1327" s="38">
        <v>24</v>
      </c>
      <c r="D1327" s="39">
        <v>10</v>
      </c>
      <c r="E1327" s="17">
        <v>13.3</v>
      </c>
      <c r="F1327" s="17">
        <v>90</v>
      </c>
      <c r="G1327" s="17">
        <v>4</v>
      </c>
      <c r="H1327" s="37">
        <f t="shared" si="366"/>
        <v>55.94</v>
      </c>
      <c r="I1327" s="37">
        <f>IF(H1327&lt;'Roof Calculator'!$G$8, 1, 0)</f>
        <v>0</v>
      </c>
      <c r="J1327" s="37">
        <f>IF(H1327&gt;='Roof Calculator'!$G$8, 1, 0)</f>
        <v>1</v>
      </c>
      <c r="K1327" s="37">
        <f t="shared" si="367"/>
        <v>0</v>
      </c>
      <c r="L1327" s="37">
        <f t="shared" si="368"/>
        <v>55.94</v>
      </c>
      <c r="M1327" s="37">
        <v>0</v>
      </c>
      <c r="N1327" s="37">
        <f t="shared" si="369"/>
        <v>90</v>
      </c>
      <c r="O1327" s="37">
        <v>0</v>
      </c>
      <c r="P1327" s="37">
        <v>0</v>
      </c>
      <c r="Q1327" s="21">
        <f t="shared" si="370"/>
        <v>39.790999999999997</v>
      </c>
      <c r="R1327" s="21">
        <f t="shared" si="379"/>
        <v>55.374999999999034</v>
      </c>
      <c r="S1327" s="21">
        <f t="shared" si="380"/>
        <v>-9.7821807734771156</v>
      </c>
      <c r="T1327" s="21">
        <f t="shared" si="371"/>
        <v>86.147999999999996</v>
      </c>
      <c r="U1327" s="37">
        <f>VLOOKUP(Time_Zone, 'LSTM LookUp'!$B$5:$D$8, 3, FALSE)</f>
        <v>-75</v>
      </c>
      <c r="V1327" s="21">
        <f t="shared" si="381"/>
        <v>-13.789967517442678</v>
      </c>
      <c r="W1327" s="21">
        <f t="shared" si="372"/>
        <v>127.7005081206393</v>
      </c>
      <c r="X1327" s="21">
        <f t="shared" si="373"/>
        <v>-2.2871888672761433</v>
      </c>
      <c r="Y1327" s="21">
        <f t="shared" si="374"/>
        <v>87.712811132723857</v>
      </c>
      <c r="Z1327" s="21">
        <f t="shared" si="382"/>
        <v>27.803429169904661</v>
      </c>
      <c r="AA1327" s="21">
        <f t="shared" si="375"/>
        <v>0</v>
      </c>
      <c r="AB1327" s="21">
        <f t="shared" si="376"/>
        <v>27.803429169904661</v>
      </c>
      <c r="AC1327" s="21">
        <f t="shared" si="377"/>
        <v>55.94</v>
      </c>
      <c r="AD1327" s="21">
        <f t="shared" si="383"/>
        <v>27.803429169904661</v>
      </c>
      <c r="AE1327" s="21" t="str">
        <f t="shared" si="378"/>
        <v>2/24/10:00</v>
      </c>
    </row>
    <row r="1328" spans="2:31">
      <c r="B1328" s="37">
        <v>2</v>
      </c>
      <c r="C1328" s="38">
        <v>24</v>
      </c>
      <c r="D1328" s="39">
        <v>11</v>
      </c>
      <c r="E1328" s="17">
        <v>13.3</v>
      </c>
      <c r="F1328" s="17">
        <v>210</v>
      </c>
      <c r="G1328" s="17">
        <v>2</v>
      </c>
      <c r="H1328" s="37">
        <f t="shared" si="366"/>
        <v>55.94</v>
      </c>
      <c r="I1328" s="37">
        <f>IF(H1328&lt;'Roof Calculator'!$G$8, 1, 0)</f>
        <v>0</v>
      </c>
      <c r="J1328" s="37">
        <f>IF(H1328&gt;='Roof Calculator'!$G$8, 1, 0)</f>
        <v>1</v>
      </c>
      <c r="K1328" s="37">
        <f t="shared" si="367"/>
        <v>0</v>
      </c>
      <c r="L1328" s="37">
        <f t="shared" si="368"/>
        <v>55.94</v>
      </c>
      <c r="M1328" s="37">
        <v>0</v>
      </c>
      <c r="N1328" s="37">
        <f t="shared" si="369"/>
        <v>210</v>
      </c>
      <c r="O1328" s="37">
        <v>0</v>
      </c>
      <c r="P1328" s="37">
        <v>0</v>
      </c>
      <c r="Q1328" s="21">
        <f t="shared" si="370"/>
        <v>39.790999999999997</v>
      </c>
      <c r="R1328" s="21">
        <f t="shared" si="379"/>
        <v>55.416666666665698</v>
      </c>
      <c r="S1328" s="21">
        <f t="shared" si="380"/>
        <v>-9.7671717982424084</v>
      </c>
      <c r="T1328" s="21">
        <f t="shared" si="371"/>
        <v>86.147999999999996</v>
      </c>
      <c r="U1328" s="37">
        <f>VLOOKUP(Time_Zone, 'LSTM LookUp'!$B$5:$D$8, 3, FALSE)</f>
        <v>-75</v>
      </c>
      <c r="V1328" s="21">
        <f t="shared" si="381"/>
        <v>-13.784240029680893</v>
      </c>
      <c r="W1328" s="21">
        <f t="shared" si="372"/>
        <v>142.70193999257978</v>
      </c>
      <c r="X1328" s="21">
        <f t="shared" si="373"/>
        <v>-1.4219118554585433</v>
      </c>
      <c r="Y1328" s="21">
        <f t="shared" si="374"/>
        <v>208.57808814454145</v>
      </c>
      <c r="Z1328" s="21">
        <f t="shared" si="382"/>
        <v>66.115610994906675</v>
      </c>
      <c r="AA1328" s="21">
        <f t="shared" si="375"/>
        <v>0</v>
      </c>
      <c r="AB1328" s="21">
        <f t="shared" si="376"/>
        <v>66.115610994906675</v>
      </c>
      <c r="AC1328" s="21">
        <f t="shared" si="377"/>
        <v>55.94</v>
      </c>
      <c r="AD1328" s="21">
        <f t="shared" si="383"/>
        <v>66.115610994906675</v>
      </c>
      <c r="AE1328" s="21" t="str">
        <f t="shared" si="378"/>
        <v>2/24/11:00</v>
      </c>
    </row>
    <row r="1329" spans="2:31">
      <c r="B1329" s="37">
        <v>2</v>
      </c>
      <c r="C1329" s="38">
        <v>24</v>
      </c>
      <c r="D1329" s="39">
        <v>12</v>
      </c>
      <c r="E1329" s="17">
        <v>13.3</v>
      </c>
      <c r="F1329" s="17">
        <v>316</v>
      </c>
      <c r="G1329" s="17">
        <v>3</v>
      </c>
      <c r="H1329" s="37">
        <f t="shared" si="366"/>
        <v>55.94</v>
      </c>
      <c r="I1329" s="37">
        <f>IF(H1329&lt;'Roof Calculator'!$G$8, 1, 0)</f>
        <v>0</v>
      </c>
      <c r="J1329" s="37">
        <f>IF(H1329&gt;='Roof Calculator'!$G$8, 1, 0)</f>
        <v>1</v>
      </c>
      <c r="K1329" s="37">
        <f t="shared" si="367"/>
        <v>0</v>
      </c>
      <c r="L1329" s="37">
        <f t="shared" si="368"/>
        <v>55.94</v>
      </c>
      <c r="M1329" s="37">
        <v>0</v>
      </c>
      <c r="N1329" s="37">
        <f t="shared" si="369"/>
        <v>316</v>
      </c>
      <c r="O1329" s="37">
        <v>0</v>
      </c>
      <c r="P1329" s="37">
        <v>0</v>
      </c>
      <c r="Q1329" s="21">
        <f t="shared" si="370"/>
        <v>39.790999999999997</v>
      </c>
      <c r="R1329" s="21">
        <f t="shared" si="379"/>
        <v>55.458333333332362</v>
      </c>
      <c r="S1329" s="21">
        <f t="shared" si="380"/>
        <v>-9.752158425943394</v>
      </c>
      <c r="T1329" s="21">
        <f t="shared" si="371"/>
        <v>86.147999999999996</v>
      </c>
      <c r="U1329" s="37">
        <f>VLOOKUP(Time_Zone, 'LSTM LookUp'!$B$5:$D$8, 3, FALSE)</f>
        <v>-75</v>
      </c>
      <c r="V1329" s="21">
        <f t="shared" si="381"/>
        <v>-13.778493701998121</v>
      </c>
      <c r="W1329" s="21">
        <f t="shared" si="372"/>
        <v>157.70337657450045</v>
      </c>
      <c r="X1329" s="21">
        <f t="shared" si="373"/>
        <v>-2.4271978414825019</v>
      </c>
      <c r="Y1329" s="21">
        <f t="shared" si="374"/>
        <v>313.5728021585175</v>
      </c>
      <c r="Z1329" s="21">
        <f t="shared" si="382"/>
        <v>99.397101538913205</v>
      </c>
      <c r="AA1329" s="21">
        <f t="shared" si="375"/>
        <v>0</v>
      </c>
      <c r="AB1329" s="21">
        <f t="shared" si="376"/>
        <v>99.397101538913205</v>
      </c>
      <c r="AC1329" s="21">
        <f t="shared" si="377"/>
        <v>55.94</v>
      </c>
      <c r="AD1329" s="21">
        <f t="shared" si="383"/>
        <v>99.397101538913205</v>
      </c>
      <c r="AE1329" s="21" t="str">
        <f t="shared" si="378"/>
        <v>2/24/12:00</v>
      </c>
    </row>
    <row r="1330" spans="2:31">
      <c r="B1330" s="37">
        <v>2</v>
      </c>
      <c r="C1330" s="38">
        <v>24</v>
      </c>
      <c r="D1330" s="39">
        <v>13</v>
      </c>
      <c r="E1330" s="17">
        <v>8.9</v>
      </c>
      <c r="F1330" s="17">
        <v>296</v>
      </c>
      <c r="G1330" s="17">
        <v>0</v>
      </c>
      <c r="H1330" s="37">
        <f t="shared" si="366"/>
        <v>48.02</v>
      </c>
      <c r="I1330" s="37">
        <f>IF(H1330&lt;'Roof Calculator'!$G$8, 1, 0)</f>
        <v>1</v>
      </c>
      <c r="J1330" s="37">
        <f>IF(H1330&gt;='Roof Calculator'!$G$8, 1, 0)</f>
        <v>0</v>
      </c>
      <c r="K1330" s="37">
        <f t="shared" si="367"/>
        <v>48.02</v>
      </c>
      <c r="L1330" s="37">
        <f t="shared" si="368"/>
        <v>0</v>
      </c>
      <c r="M1330" s="37">
        <v>0</v>
      </c>
      <c r="N1330" s="37">
        <f t="shared" si="369"/>
        <v>296</v>
      </c>
      <c r="O1330" s="37">
        <v>0</v>
      </c>
      <c r="P1330" s="37">
        <v>0</v>
      </c>
      <c r="Q1330" s="21">
        <f t="shared" si="370"/>
        <v>39.790999999999997</v>
      </c>
      <c r="R1330" s="21">
        <f t="shared" si="379"/>
        <v>55.499999999999027</v>
      </c>
      <c r="S1330" s="21">
        <f t="shared" si="380"/>
        <v>-9.737140663867061</v>
      </c>
      <c r="T1330" s="21">
        <f t="shared" si="371"/>
        <v>86.147999999999996</v>
      </c>
      <c r="U1330" s="37">
        <f>VLOOKUP(Time_Zone, 'LSTM LookUp'!$B$5:$D$8, 3, FALSE)</f>
        <v>-75</v>
      </c>
      <c r="V1330" s="21">
        <f t="shared" si="381"/>
        <v>-13.772728551272493</v>
      </c>
      <c r="W1330" s="21">
        <f t="shared" si="372"/>
        <v>172.70481786218187</v>
      </c>
      <c r="X1330" s="21">
        <f t="shared" si="373"/>
        <v>0</v>
      </c>
      <c r="Y1330" s="21">
        <f t="shared" si="374"/>
        <v>296</v>
      </c>
      <c r="Z1330" s="21">
        <f t="shared" si="382"/>
        <v>93.826830174656266</v>
      </c>
      <c r="AA1330" s="21">
        <f t="shared" si="375"/>
        <v>93.826830174656266</v>
      </c>
      <c r="AB1330" s="21">
        <f t="shared" si="376"/>
        <v>0</v>
      </c>
      <c r="AC1330" s="21">
        <f t="shared" si="377"/>
        <v>0</v>
      </c>
      <c r="AD1330" s="21">
        <f t="shared" si="383"/>
        <v>0</v>
      </c>
      <c r="AE1330" s="21" t="str">
        <f t="shared" si="378"/>
        <v>2/24/13:00</v>
      </c>
    </row>
    <row r="1331" spans="2:31">
      <c r="B1331" s="37">
        <v>2</v>
      </c>
      <c r="C1331" s="38">
        <v>24</v>
      </c>
      <c r="D1331" s="39">
        <v>14</v>
      </c>
      <c r="E1331" s="17">
        <v>6.7</v>
      </c>
      <c r="F1331" s="17">
        <v>325</v>
      </c>
      <c r="G1331" s="17">
        <v>1</v>
      </c>
      <c r="H1331" s="37">
        <f t="shared" si="366"/>
        <v>44.06</v>
      </c>
      <c r="I1331" s="37">
        <f>IF(H1331&lt;'Roof Calculator'!$G$8, 1, 0)</f>
        <v>1</v>
      </c>
      <c r="J1331" s="37">
        <f>IF(H1331&gt;='Roof Calculator'!$G$8, 1, 0)</f>
        <v>0</v>
      </c>
      <c r="K1331" s="37">
        <f t="shared" si="367"/>
        <v>44.06</v>
      </c>
      <c r="L1331" s="37">
        <f t="shared" si="368"/>
        <v>0</v>
      </c>
      <c r="M1331" s="37">
        <v>0</v>
      </c>
      <c r="N1331" s="37">
        <f t="shared" si="369"/>
        <v>325</v>
      </c>
      <c r="O1331" s="37">
        <v>0</v>
      </c>
      <c r="P1331" s="37">
        <v>0</v>
      </c>
      <c r="Q1331" s="21">
        <f t="shared" si="370"/>
        <v>39.790999999999997</v>
      </c>
      <c r="R1331" s="21">
        <f t="shared" si="379"/>
        <v>55.541666666665691</v>
      </c>
      <c r="S1331" s="21">
        <f t="shared" si="380"/>
        <v>-9.7221185193000146</v>
      </c>
      <c r="T1331" s="21">
        <f t="shared" si="371"/>
        <v>86.147999999999996</v>
      </c>
      <c r="U1331" s="37">
        <f>VLOOKUP(Time_Zone, 'LSTM LookUp'!$B$5:$D$8, 3, FALSE)</f>
        <v>-75</v>
      </c>
      <c r="V1331" s="21">
        <f t="shared" si="381"/>
        <v>-13.766944594415978</v>
      </c>
      <c r="W1331" s="21">
        <f t="shared" si="372"/>
        <v>187.70626385139599</v>
      </c>
      <c r="X1331" s="21">
        <f t="shared" si="373"/>
        <v>-0.85858371275190659</v>
      </c>
      <c r="Y1331" s="21">
        <f t="shared" si="374"/>
        <v>324.14141628724809</v>
      </c>
      <c r="Z1331" s="21">
        <f t="shared" si="382"/>
        <v>102.74716763025738</v>
      </c>
      <c r="AA1331" s="21">
        <f t="shared" si="375"/>
        <v>102.74716763025738</v>
      </c>
      <c r="AB1331" s="21">
        <f t="shared" si="376"/>
        <v>0</v>
      </c>
      <c r="AC1331" s="21">
        <f t="shared" si="377"/>
        <v>0</v>
      </c>
      <c r="AD1331" s="21">
        <f t="shared" si="383"/>
        <v>0</v>
      </c>
      <c r="AE1331" s="21" t="str">
        <f t="shared" si="378"/>
        <v>2/24/14:00</v>
      </c>
    </row>
    <row r="1332" spans="2:31">
      <c r="B1332" s="37">
        <v>2</v>
      </c>
      <c r="C1332" s="38">
        <v>24</v>
      </c>
      <c r="D1332" s="39">
        <v>15</v>
      </c>
      <c r="E1332" s="17">
        <v>6.1</v>
      </c>
      <c r="F1332" s="17">
        <v>321</v>
      </c>
      <c r="G1332" s="17">
        <v>0</v>
      </c>
      <c r="H1332" s="37">
        <f t="shared" si="366"/>
        <v>42.980000000000004</v>
      </c>
      <c r="I1332" s="37">
        <f>IF(H1332&lt;'Roof Calculator'!$G$8, 1, 0)</f>
        <v>1</v>
      </c>
      <c r="J1332" s="37">
        <f>IF(H1332&gt;='Roof Calculator'!$G$8, 1, 0)</f>
        <v>0</v>
      </c>
      <c r="K1332" s="37">
        <f t="shared" si="367"/>
        <v>42.980000000000004</v>
      </c>
      <c r="L1332" s="37">
        <f t="shared" si="368"/>
        <v>0</v>
      </c>
      <c r="M1332" s="37">
        <v>0</v>
      </c>
      <c r="N1332" s="37">
        <f t="shared" si="369"/>
        <v>321</v>
      </c>
      <c r="O1332" s="37">
        <v>0</v>
      </c>
      <c r="P1332" s="37">
        <v>0</v>
      </c>
      <c r="Q1332" s="21">
        <f t="shared" si="370"/>
        <v>39.790999999999997</v>
      </c>
      <c r="R1332" s="21">
        <f t="shared" si="379"/>
        <v>55.583333333332355</v>
      </c>
      <c r="S1332" s="21">
        <f t="shared" si="380"/>
        <v>-9.7070919995284619</v>
      </c>
      <c r="T1332" s="21">
        <f t="shared" si="371"/>
        <v>86.147999999999996</v>
      </c>
      <c r="U1332" s="37">
        <f>VLOOKUP(Time_Zone, 'LSTM LookUp'!$B$5:$D$8, 3, FALSE)</f>
        <v>-75</v>
      </c>
      <c r="V1332" s="21">
        <f t="shared" si="381"/>
        <v>-13.761141848374344</v>
      </c>
      <c r="W1332" s="21">
        <f t="shared" si="372"/>
        <v>202.70771453790644</v>
      </c>
      <c r="X1332" s="21">
        <f t="shared" si="373"/>
        <v>0</v>
      </c>
      <c r="Y1332" s="21">
        <f t="shared" si="374"/>
        <v>321</v>
      </c>
      <c r="Z1332" s="21">
        <f t="shared" si="382"/>
        <v>101.75139353400223</v>
      </c>
      <c r="AA1332" s="21">
        <f t="shared" si="375"/>
        <v>101.75139353400223</v>
      </c>
      <c r="AB1332" s="21">
        <f t="shared" si="376"/>
        <v>0</v>
      </c>
      <c r="AC1332" s="21">
        <f t="shared" si="377"/>
        <v>0</v>
      </c>
      <c r="AD1332" s="21">
        <f t="shared" si="383"/>
        <v>0</v>
      </c>
      <c r="AE1332" s="21" t="str">
        <f t="shared" si="378"/>
        <v>2/24/15:00</v>
      </c>
    </row>
    <row r="1333" spans="2:31">
      <c r="B1333" s="37">
        <v>2</v>
      </c>
      <c r="C1333" s="38">
        <v>24</v>
      </c>
      <c r="D1333" s="39">
        <v>16</v>
      </c>
      <c r="E1333" s="17">
        <v>5</v>
      </c>
      <c r="F1333" s="17">
        <v>266</v>
      </c>
      <c r="G1333" s="17">
        <v>0</v>
      </c>
      <c r="H1333" s="37">
        <f t="shared" si="366"/>
        <v>41</v>
      </c>
      <c r="I1333" s="37">
        <f>IF(H1333&lt;'Roof Calculator'!$G$8, 1, 0)</f>
        <v>1</v>
      </c>
      <c r="J1333" s="37">
        <f>IF(H1333&gt;='Roof Calculator'!$G$8, 1, 0)</f>
        <v>0</v>
      </c>
      <c r="K1333" s="37">
        <f t="shared" si="367"/>
        <v>41</v>
      </c>
      <c r="L1333" s="37">
        <f t="shared" si="368"/>
        <v>0</v>
      </c>
      <c r="M1333" s="37">
        <v>0</v>
      </c>
      <c r="N1333" s="37">
        <f t="shared" si="369"/>
        <v>266</v>
      </c>
      <c r="O1333" s="37">
        <v>0</v>
      </c>
      <c r="P1333" s="37">
        <v>0</v>
      </c>
      <c r="Q1333" s="21">
        <f t="shared" si="370"/>
        <v>39.790999999999997</v>
      </c>
      <c r="R1333" s="21">
        <f t="shared" si="379"/>
        <v>55.624999999999019</v>
      </c>
      <c r="S1333" s="21">
        <f t="shared" si="380"/>
        <v>-9.6920611118382229</v>
      </c>
      <c r="T1333" s="21">
        <f t="shared" si="371"/>
        <v>86.147999999999996</v>
      </c>
      <c r="U1333" s="37">
        <f>VLOOKUP(Time_Zone, 'LSTM LookUp'!$B$5:$D$8, 3, FALSE)</f>
        <v>-75</v>
      </c>
      <c r="V1333" s="21">
        <f t="shared" si="381"/>
        <v>-13.755320330127102</v>
      </c>
      <c r="W1333" s="21">
        <f t="shared" si="372"/>
        <v>217.70916991746822</v>
      </c>
      <c r="X1333" s="21">
        <f t="shared" si="373"/>
        <v>0</v>
      </c>
      <c r="Y1333" s="21">
        <f t="shared" si="374"/>
        <v>266</v>
      </c>
      <c r="Z1333" s="21">
        <f t="shared" si="382"/>
        <v>84.317354143441108</v>
      </c>
      <c r="AA1333" s="21">
        <f t="shared" si="375"/>
        <v>84.317354143441108</v>
      </c>
      <c r="AB1333" s="21">
        <f t="shared" si="376"/>
        <v>0</v>
      </c>
      <c r="AC1333" s="21">
        <f t="shared" si="377"/>
        <v>0</v>
      </c>
      <c r="AD1333" s="21">
        <f t="shared" si="383"/>
        <v>0</v>
      </c>
      <c r="AE1333" s="21" t="str">
        <f t="shared" si="378"/>
        <v>2/24/16:00</v>
      </c>
    </row>
    <row r="1334" spans="2:31">
      <c r="B1334" s="37">
        <v>2</v>
      </c>
      <c r="C1334" s="38">
        <v>24</v>
      </c>
      <c r="D1334" s="39">
        <v>17</v>
      </c>
      <c r="E1334" s="17">
        <v>4.4000000000000004</v>
      </c>
      <c r="F1334" s="17">
        <v>180</v>
      </c>
      <c r="G1334" s="17">
        <v>1</v>
      </c>
      <c r="H1334" s="37">
        <f t="shared" si="366"/>
        <v>39.92</v>
      </c>
      <c r="I1334" s="37">
        <f>IF(H1334&lt;'Roof Calculator'!$G$8, 1, 0)</f>
        <v>1</v>
      </c>
      <c r="J1334" s="37">
        <f>IF(H1334&gt;='Roof Calculator'!$G$8, 1, 0)</f>
        <v>0</v>
      </c>
      <c r="K1334" s="37">
        <f t="shared" si="367"/>
        <v>39.92</v>
      </c>
      <c r="L1334" s="37">
        <f t="shared" si="368"/>
        <v>0</v>
      </c>
      <c r="M1334" s="37">
        <v>0</v>
      </c>
      <c r="N1334" s="37">
        <f t="shared" si="369"/>
        <v>180</v>
      </c>
      <c r="O1334" s="37">
        <v>0</v>
      </c>
      <c r="P1334" s="37">
        <v>0</v>
      </c>
      <c r="Q1334" s="21">
        <f t="shared" si="370"/>
        <v>39.790999999999997</v>
      </c>
      <c r="R1334" s="21">
        <f t="shared" si="379"/>
        <v>55.666666666665684</v>
      </c>
      <c r="S1334" s="21">
        <f t="shared" si="380"/>
        <v>-9.6770258635147268</v>
      </c>
      <c r="T1334" s="21">
        <f t="shared" si="371"/>
        <v>86.147999999999996</v>
      </c>
      <c r="U1334" s="37">
        <f>VLOOKUP(Time_Zone, 'LSTM LookUp'!$B$5:$D$8, 3, FALSE)</f>
        <v>-75</v>
      </c>
      <c r="V1334" s="21">
        <f t="shared" si="381"/>
        <v>-13.749480056687496</v>
      </c>
      <c r="W1334" s="21">
        <f t="shared" si="372"/>
        <v>232.71062998582812</v>
      </c>
      <c r="X1334" s="21">
        <f t="shared" si="373"/>
        <v>-0.56647292757716428</v>
      </c>
      <c r="Y1334" s="21">
        <f t="shared" si="374"/>
        <v>179.43352707242283</v>
      </c>
      <c r="Z1334" s="21">
        <f t="shared" si="382"/>
        <v>56.877294163053392</v>
      </c>
      <c r="AA1334" s="21">
        <f t="shared" si="375"/>
        <v>56.877294163053392</v>
      </c>
      <c r="AB1334" s="21">
        <f t="shared" si="376"/>
        <v>0</v>
      </c>
      <c r="AC1334" s="21">
        <f t="shared" si="377"/>
        <v>0</v>
      </c>
      <c r="AD1334" s="21">
        <f t="shared" si="383"/>
        <v>0</v>
      </c>
      <c r="AE1334" s="21" t="str">
        <f t="shared" si="378"/>
        <v>2/24/17:00</v>
      </c>
    </row>
    <row r="1335" spans="2:31">
      <c r="B1335" s="37">
        <v>2</v>
      </c>
      <c r="C1335" s="38">
        <v>24</v>
      </c>
      <c r="D1335" s="39">
        <v>18</v>
      </c>
      <c r="E1335" s="17">
        <v>3.9</v>
      </c>
      <c r="F1335" s="17">
        <v>74</v>
      </c>
      <c r="G1335" s="17">
        <v>1</v>
      </c>
      <c r="H1335" s="37">
        <f t="shared" si="366"/>
        <v>39.020000000000003</v>
      </c>
      <c r="I1335" s="37">
        <f>IF(H1335&lt;'Roof Calculator'!$G$8, 1, 0)</f>
        <v>1</v>
      </c>
      <c r="J1335" s="37">
        <f>IF(H1335&gt;='Roof Calculator'!$G$8, 1, 0)</f>
        <v>0</v>
      </c>
      <c r="K1335" s="37">
        <f t="shared" si="367"/>
        <v>39.020000000000003</v>
      </c>
      <c r="L1335" s="37">
        <f t="shared" si="368"/>
        <v>0</v>
      </c>
      <c r="M1335" s="37">
        <v>0</v>
      </c>
      <c r="N1335" s="37">
        <f t="shared" si="369"/>
        <v>74</v>
      </c>
      <c r="O1335" s="37">
        <v>0</v>
      </c>
      <c r="P1335" s="37">
        <v>0</v>
      </c>
      <c r="Q1335" s="21">
        <f t="shared" si="370"/>
        <v>39.790999999999997</v>
      </c>
      <c r="R1335" s="21">
        <f t="shared" si="379"/>
        <v>55.708333333332348</v>
      </c>
      <c r="S1335" s="21">
        <f t="shared" si="380"/>
        <v>-9.6619862618430119</v>
      </c>
      <c r="T1335" s="21">
        <f t="shared" si="371"/>
        <v>86.147999999999996</v>
      </c>
      <c r="U1335" s="37">
        <f>VLOOKUP(Time_Zone, 'LSTM LookUp'!$B$5:$D$8, 3, FALSE)</f>
        <v>-75</v>
      </c>
      <c r="V1335" s="21">
        <f t="shared" si="381"/>
        <v>-13.743621045102444</v>
      </c>
      <c r="W1335" s="21">
        <f t="shared" si="372"/>
        <v>247.71209473872437</v>
      </c>
      <c r="X1335" s="21">
        <f t="shared" si="373"/>
        <v>-0.39469702422901981</v>
      </c>
      <c r="Y1335" s="21">
        <f t="shared" si="374"/>
        <v>73.605302975770982</v>
      </c>
      <c r="Z1335" s="21">
        <f t="shared" si="382"/>
        <v>23.331595480614141</v>
      </c>
      <c r="AA1335" s="21">
        <f t="shared" si="375"/>
        <v>23.331595480614141</v>
      </c>
      <c r="AB1335" s="21">
        <f t="shared" si="376"/>
        <v>0</v>
      </c>
      <c r="AC1335" s="21">
        <f t="shared" si="377"/>
        <v>0</v>
      </c>
      <c r="AD1335" s="21">
        <f t="shared" si="383"/>
        <v>0</v>
      </c>
      <c r="AE1335" s="21" t="str">
        <f t="shared" si="378"/>
        <v>2/24/18:00</v>
      </c>
    </row>
    <row r="1336" spans="2:31">
      <c r="B1336" s="37">
        <v>2</v>
      </c>
      <c r="C1336" s="38">
        <v>24</v>
      </c>
      <c r="D1336" s="39">
        <v>19</v>
      </c>
      <c r="E1336" s="17">
        <v>3.3</v>
      </c>
      <c r="F1336" s="17">
        <v>14</v>
      </c>
      <c r="G1336" s="17">
        <v>0</v>
      </c>
      <c r="H1336" s="37">
        <f t="shared" si="366"/>
        <v>37.94</v>
      </c>
      <c r="I1336" s="37">
        <f>IF(H1336&lt;'Roof Calculator'!$G$8, 1, 0)</f>
        <v>1</v>
      </c>
      <c r="J1336" s="37">
        <f>IF(H1336&gt;='Roof Calculator'!$G$8, 1, 0)</f>
        <v>0</v>
      </c>
      <c r="K1336" s="37">
        <f t="shared" si="367"/>
        <v>37.94</v>
      </c>
      <c r="L1336" s="37">
        <f t="shared" si="368"/>
        <v>0</v>
      </c>
      <c r="M1336" s="37">
        <v>0</v>
      </c>
      <c r="N1336" s="37">
        <f t="shared" si="369"/>
        <v>14</v>
      </c>
      <c r="O1336" s="37">
        <v>0</v>
      </c>
      <c r="P1336" s="37">
        <v>0</v>
      </c>
      <c r="Q1336" s="21">
        <f t="shared" si="370"/>
        <v>39.790999999999997</v>
      </c>
      <c r="R1336" s="21">
        <f t="shared" si="379"/>
        <v>55.749999999999012</v>
      </c>
      <c r="S1336" s="21">
        <f t="shared" si="380"/>
        <v>-9.6469423141077097</v>
      </c>
      <c r="T1336" s="21">
        <f t="shared" si="371"/>
        <v>86.147999999999996</v>
      </c>
      <c r="U1336" s="37">
        <f>VLOOKUP(Time_Zone, 'LSTM LookUp'!$B$5:$D$8, 3, FALSE)</f>
        <v>-75</v>
      </c>
      <c r="V1336" s="21">
        <f t="shared" si="381"/>
        <v>-13.737743312452508</v>
      </c>
      <c r="W1336" s="21">
        <f t="shared" si="372"/>
        <v>262.71356417188684</v>
      </c>
      <c r="X1336" s="21">
        <f t="shared" si="373"/>
        <v>0</v>
      </c>
      <c r="Y1336" s="21">
        <f t="shared" si="374"/>
        <v>14</v>
      </c>
      <c r="Z1336" s="21">
        <f t="shared" si="382"/>
        <v>4.4377554812337419</v>
      </c>
      <c r="AA1336" s="21">
        <f t="shared" si="375"/>
        <v>4.4377554812337419</v>
      </c>
      <c r="AB1336" s="21">
        <f t="shared" si="376"/>
        <v>0</v>
      </c>
      <c r="AC1336" s="21">
        <f t="shared" si="377"/>
        <v>0</v>
      </c>
      <c r="AD1336" s="21">
        <f t="shared" si="383"/>
        <v>0</v>
      </c>
      <c r="AE1336" s="21" t="str">
        <f t="shared" si="378"/>
        <v>2/24/19:00</v>
      </c>
    </row>
    <row r="1337" spans="2:31">
      <c r="B1337" s="37">
        <v>2</v>
      </c>
      <c r="C1337" s="38">
        <v>24</v>
      </c>
      <c r="D1337" s="39">
        <v>20</v>
      </c>
      <c r="E1337" s="17">
        <v>3.3</v>
      </c>
      <c r="F1337" s="17">
        <v>0</v>
      </c>
      <c r="G1337" s="17">
        <v>0</v>
      </c>
      <c r="H1337" s="37">
        <f t="shared" si="366"/>
        <v>37.94</v>
      </c>
      <c r="I1337" s="37">
        <f>IF(H1337&lt;'Roof Calculator'!$G$8, 1, 0)</f>
        <v>1</v>
      </c>
      <c r="J1337" s="37">
        <f>IF(H1337&gt;='Roof Calculator'!$G$8, 1, 0)</f>
        <v>0</v>
      </c>
      <c r="K1337" s="37">
        <f t="shared" si="367"/>
        <v>37.94</v>
      </c>
      <c r="L1337" s="37">
        <f t="shared" si="368"/>
        <v>0</v>
      </c>
      <c r="M1337" s="37">
        <v>0</v>
      </c>
      <c r="N1337" s="37">
        <f t="shared" si="369"/>
        <v>0</v>
      </c>
      <c r="O1337" s="37">
        <v>0</v>
      </c>
      <c r="P1337" s="37">
        <v>0</v>
      </c>
      <c r="Q1337" s="21">
        <f t="shared" si="370"/>
        <v>39.790999999999997</v>
      </c>
      <c r="R1337" s="21">
        <f t="shared" si="379"/>
        <v>55.791666666665677</v>
      </c>
      <c r="S1337" s="21">
        <f t="shared" si="380"/>
        <v>-9.6318940275930718</v>
      </c>
      <c r="T1337" s="21">
        <f t="shared" si="371"/>
        <v>86.147999999999996</v>
      </c>
      <c r="U1337" s="37">
        <f>VLOOKUP(Time_Zone, 'LSTM LookUp'!$B$5:$D$8, 3, FALSE)</f>
        <v>-75</v>
      </c>
      <c r="V1337" s="21">
        <f t="shared" si="381"/>
        <v>-13.731846875851861</v>
      </c>
      <c r="W1337" s="21">
        <f t="shared" si="372"/>
        <v>277.71503828103698</v>
      </c>
      <c r="X1337" s="21">
        <f t="shared" si="373"/>
        <v>0</v>
      </c>
      <c r="Y1337" s="21">
        <f t="shared" si="374"/>
        <v>0</v>
      </c>
      <c r="Z1337" s="21">
        <f t="shared" si="382"/>
        <v>0</v>
      </c>
      <c r="AA1337" s="21">
        <f t="shared" si="375"/>
        <v>0</v>
      </c>
      <c r="AB1337" s="21">
        <f t="shared" si="376"/>
        <v>0</v>
      </c>
      <c r="AC1337" s="21">
        <f t="shared" si="377"/>
        <v>0</v>
      </c>
      <c r="AD1337" s="21">
        <f t="shared" si="383"/>
        <v>0</v>
      </c>
      <c r="AE1337" s="21" t="str">
        <f t="shared" si="378"/>
        <v>2/24/20:00</v>
      </c>
    </row>
    <row r="1338" spans="2:31">
      <c r="B1338" s="37">
        <v>2</v>
      </c>
      <c r="C1338" s="38">
        <v>24</v>
      </c>
      <c r="D1338" s="39">
        <v>21</v>
      </c>
      <c r="E1338" s="17">
        <v>3.3</v>
      </c>
      <c r="F1338" s="17">
        <v>0</v>
      </c>
      <c r="G1338" s="17">
        <v>0</v>
      </c>
      <c r="H1338" s="37">
        <f t="shared" si="366"/>
        <v>37.94</v>
      </c>
      <c r="I1338" s="37">
        <f>IF(H1338&lt;'Roof Calculator'!$G$8, 1, 0)</f>
        <v>1</v>
      </c>
      <c r="J1338" s="37">
        <f>IF(H1338&gt;='Roof Calculator'!$G$8, 1, 0)</f>
        <v>0</v>
      </c>
      <c r="K1338" s="37">
        <f t="shared" si="367"/>
        <v>37.94</v>
      </c>
      <c r="L1338" s="37">
        <f t="shared" si="368"/>
        <v>0</v>
      </c>
      <c r="M1338" s="37">
        <v>0</v>
      </c>
      <c r="N1338" s="37">
        <f t="shared" si="369"/>
        <v>0</v>
      </c>
      <c r="O1338" s="37">
        <v>0</v>
      </c>
      <c r="P1338" s="37">
        <v>0</v>
      </c>
      <c r="Q1338" s="21">
        <f t="shared" si="370"/>
        <v>39.790999999999997</v>
      </c>
      <c r="R1338" s="21">
        <f t="shared" si="379"/>
        <v>55.833333333332341</v>
      </c>
      <c r="S1338" s="21">
        <f t="shared" si="380"/>
        <v>-9.6168414095829409</v>
      </c>
      <c r="T1338" s="21">
        <f t="shared" si="371"/>
        <v>86.147999999999996</v>
      </c>
      <c r="U1338" s="37">
        <f>VLOOKUP(Time_Zone, 'LSTM LookUp'!$B$5:$D$8, 3, FALSE)</f>
        <v>-75</v>
      </c>
      <c r="V1338" s="21">
        <f t="shared" si="381"/>
        <v>-13.72593175244824</v>
      </c>
      <c r="W1338" s="21">
        <f t="shared" si="372"/>
        <v>292.71651706188794</v>
      </c>
      <c r="X1338" s="21">
        <f t="shared" si="373"/>
        <v>0</v>
      </c>
      <c r="Y1338" s="21">
        <f t="shared" si="374"/>
        <v>0</v>
      </c>
      <c r="Z1338" s="21">
        <f t="shared" si="382"/>
        <v>0</v>
      </c>
      <c r="AA1338" s="21">
        <f t="shared" si="375"/>
        <v>0</v>
      </c>
      <c r="AB1338" s="21">
        <f t="shared" si="376"/>
        <v>0</v>
      </c>
      <c r="AC1338" s="21">
        <f t="shared" si="377"/>
        <v>0</v>
      </c>
      <c r="AD1338" s="21">
        <f t="shared" si="383"/>
        <v>0</v>
      </c>
      <c r="AE1338" s="21" t="str">
        <f t="shared" si="378"/>
        <v>2/24/21:00</v>
      </c>
    </row>
    <row r="1339" spans="2:31">
      <c r="B1339" s="37">
        <v>2</v>
      </c>
      <c r="C1339" s="38">
        <v>24</v>
      </c>
      <c r="D1339" s="39">
        <v>22</v>
      </c>
      <c r="E1339" s="17">
        <v>3.3</v>
      </c>
      <c r="F1339" s="17">
        <v>0</v>
      </c>
      <c r="G1339" s="17">
        <v>0</v>
      </c>
      <c r="H1339" s="37">
        <f t="shared" si="366"/>
        <v>37.94</v>
      </c>
      <c r="I1339" s="37">
        <f>IF(H1339&lt;'Roof Calculator'!$G$8, 1, 0)</f>
        <v>1</v>
      </c>
      <c r="J1339" s="37">
        <f>IF(H1339&gt;='Roof Calculator'!$G$8, 1, 0)</f>
        <v>0</v>
      </c>
      <c r="K1339" s="37">
        <f t="shared" si="367"/>
        <v>37.94</v>
      </c>
      <c r="L1339" s="37">
        <f t="shared" si="368"/>
        <v>0</v>
      </c>
      <c r="M1339" s="37">
        <v>0</v>
      </c>
      <c r="N1339" s="37">
        <f t="shared" si="369"/>
        <v>0</v>
      </c>
      <c r="O1339" s="37">
        <v>0</v>
      </c>
      <c r="P1339" s="37">
        <v>0</v>
      </c>
      <c r="Q1339" s="21">
        <f t="shared" si="370"/>
        <v>39.790999999999997</v>
      </c>
      <c r="R1339" s="21">
        <f t="shared" si="379"/>
        <v>55.874999999999005</v>
      </c>
      <c r="S1339" s="21">
        <f t="shared" si="380"/>
        <v>-9.6017844673607673</v>
      </c>
      <c r="T1339" s="21">
        <f t="shared" si="371"/>
        <v>86.147999999999996</v>
      </c>
      <c r="U1339" s="37">
        <f>VLOOKUP(Time_Zone, 'LSTM LookUp'!$B$5:$D$8, 3, FALSE)</f>
        <v>-75</v>
      </c>
      <c r="V1339" s="21">
        <f t="shared" si="381"/>
        <v>-13.719997959422912</v>
      </c>
      <c r="W1339" s="21">
        <f t="shared" si="372"/>
        <v>307.71800051014424</v>
      </c>
      <c r="X1339" s="21">
        <f t="shared" si="373"/>
        <v>0</v>
      </c>
      <c r="Y1339" s="21">
        <f t="shared" si="374"/>
        <v>0</v>
      </c>
      <c r="Z1339" s="21">
        <f t="shared" si="382"/>
        <v>0</v>
      </c>
      <c r="AA1339" s="21">
        <f t="shared" si="375"/>
        <v>0</v>
      </c>
      <c r="AB1339" s="21">
        <f t="shared" si="376"/>
        <v>0</v>
      </c>
      <c r="AC1339" s="21">
        <f t="shared" si="377"/>
        <v>0</v>
      </c>
      <c r="AD1339" s="21">
        <f t="shared" si="383"/>
        <v>0</v>
      </c>
      <c r="AE1339" s="21" t="str">
        <f t="shared" si="378"/>
        <v>2/24/22:00</v>
      </c>
    </row>
    <row r="1340" spans="2:31">
      <c r="B1340" s="37">
        <v>2</v>
      </c>
      <c r="C1340" s="38">
        <v>24</v>
      </c>
      <c r="D1340" s="39">
        <v>23</v>
      </c>
      <c r="E1340" s="17">
        <v>3.3</v>
      </c>
      <c r="F1340" s="17">
        <v>0</v>
      </c>
      <c r="G1340" s="17">
        <v>0</v>
      </c>
      <c r="H1340" s="37">
        <f t="shared" si="366"/>
        <v>37.94</v>
      </c>
      <c r="I1340" s="37">
        <f>IF(H1340&lt;'Roof Calculator'!$G$8, 1, 0)</f>
        <v>1</v>
      </c>
      <c r="J1340" s="37">
        <f>IF(H1340&gt;='Roof Calculator'!$G$8, 1, 0)</f>
        <v>0</v>
      </c>
      <c r="K1340" s="37">
        <f t="shared" si="367"/>
        <v>37.94</v>
      </c>
      <c r="L1340" s="37">
        <f t="shared" si="368"/>
        <v>0</v>
      </c>
      <c r="M1340" s="37">
        <v>0</v>
      </c>
      <c r="N1340" s="37">
        <f t="shared" si="369"/>
        <v>0</v>
      </c>
      <c r="O1340" s="37">
        <v>0</v>
      </c>
      <c r="P1340" s="37">
        <v>0</v>
      </c>
      <c r="Q1340" s="21">
        <f t="shared" si="370"/>
        <v>39.790999999999997</v>
      </c>
      <c r="R1340" s="21">
        <f t="shared" si="379"/>
        <v>55.91666666666567</v>
      </c>
      <c r="S1340" s="21">
        <f t="shared" si="380"/>
        <v>-9.5867232082096017</v>
      </c>
      <c r="T1340" s="21">
        <f t="shared" si="371"/>
        <v>86.147999999999996</v>
      </c>
      <c r="U1340" s="37">
        <f>VLOOKUP(Time_Zone, 'LSTM LookUp'!$B$5:$D$8, 3, FALSE)</f>
        <v>-75</v>
      </c>
      <c r="V1340" s="21">
        <f t="shared" si="381"/>
        <v>-13.714045513990639</v>
      </c>
      <c r="W1340" s="21">
        <f t="shared" si="372"/>
        <v>322.71948862150231</v>
      </c>
      <c r="X1340" s="21">
        <f t="shared" si="373"/>
        <v>0</v>
      </c>
      <c r="Y1340" s="21">
        <f t="shared" si="374"/>
        <v>0</v>
      </c>
      <c r="Z1340" s="21">
        <f t="shared" si="382"/>
        <v>0</v>
      </c>
      <c r="AA1340" s="21">
        <f t="shared" si="375"/>
        <v>0</v>
      </c>
      <c r="AB1340" s="21">
        <f t="shared" si="376"/>
        <v>0</v>
      </c>
      <c r="AC1340" s="21">
        <f t="shared" si="377"/>
        <v>0</v>
      </c>
      <c r="AD1340" s="21">
        <f t="shared" si="383"/>
        <v>0</v>
      </c>
      <c r="AE1340" s="21" t="str">
        <f t="shared" si="378"/>
        <v>2/24/23:00</v>
      </c>
    </row>
    <row r="1341" spans="2:31">
      <c r="B1341" s="37">
        <v>2</v>
      </c>
      <c r="C1341" s="38">
        <v>24</v>
      </c>
      <c r="D1341" s="39">
        <v>24</v>
      </c>
      <c r="E1341" s="17">
        <v>3.3</v>
      </c>
      <c r="F1341" s="17">
        <v>0</v>
      </c>
      <c r="G1341" s="17">
        <v>0</v>
      </c>
      <c r="H1341" s="37">
        <f t="shared" si="366"/>
        <v>37.94</v>
      </c>
      <c r="I1341" s="37">
        <f>IF(H1341&lt;'Roof Calculator'!$G$8, 1, 0)</f>
        <v>1</v>
      </c>
      <c r="J1341" s="37">
        <f>IF(H1341&gt;='Roof Calculator'!$G$8, 1, 0)</f>
        <v>0</v>
      </c>
      <c r="K1341" s="37">
        <f t="shared" si="367"/>
        <v>37.94</v>
      </c>
      <c r="L1341" s="37">
        <f t="shared" si="368"/>
        <v>0</v>
      </c>
      <c r="M1341" s="37">
        <v>0</v>
      </c>
      <c r="N1341" s="37">
        <f t="shared" si="369"/>
        <v>0</v>
      </c>
      <c r="O1341" s="37">
        <v>0</v>
      </c>
      <c r="P1341" s="37">
        <v>0</v>
      </c>
      <c r="Q1341" s="21">
        <f t="shared" si="370"/>
        <v>39.790999999999997</v>
      </c>
      <c r="R1341" s="21">
        <f t="shared" si="379"/>
        <v>55.958333333332334</v>
      </c>
      <c r="S1341" s="21">
        <f t="shared" si="380"/>
        <v>-9.5716576394120914</v>
      </c>
      <c r="T1341" s="21">
        <f t="shared" si="371"/>
        <v>86.147999999999996</v>
      </c>
      <c r="U1341" s="37">
        <f>VLOOKUP(Time_Zone, 'LSTM LookUp'!$B$5:$D$8, 3, FALSE)</f>
        <v>-75</v>
      </c>
      <c r="V1341" s="21">
        <f t="shared" si="381"/>
        <v>-13.708074433399636</v>
      </c>
      <c r="W1341" s="21">
        <f t="shared" si="372"/>
        <v>337.72098139165013</v>
      </c>
      <c r="X1341" s="21">
        <f t="shared" si="373"/>
        <v>0</v>
      </c>
      <c r="Y1341" s="21">
        <f t="shared" si="374"/>
        <v>0</v>
      </c>
      <c r="Z1341" s="21">
        <f t="shared" si="382"/>
        <v>0</v>
      </c>
      <c r="AA1341" s="21">
        <f t="shared" si="375"/>
        <v>0</v>
      </c>
      <c r="AB1341" s="21">
        <f t="shared" si="376"/>
        <v>0</v>
      </c>
      <c r="AC1341" s="21">
        <f t="shared" si="377"/>
        <v>0</v>
      </c>
      <c r="AD1341" s="21">
        <f t="shared" si="383"/>
        <v>0</v>
      </c>
      <c r="AE1341" s="21" t="str">
        <f t="shared" si="378"/>
        <v>2/24/24:00</v>
      </c>
    </row>
    <row r="1342" spans="2:31">
      <c r="B1342" s="37">
        <v>2</v>
      </c>
      <c r="C1342" s="38">
        <v>25</v>
      </c>
      <c r="D1342" s="39">
        <v>1</v>
      </c>
      <c r="E1342" s="17">
        <v>3.9</v>
      </c>
      <c r="F1342" s="17">
        <v>0</v>
      </c>
      <c r="G1342" s="17">
        <v>0</v>
      </c>
      <c r="H1342" s="37">
        <f t="shared" si="366"/>
        <v>39.020000000000003</v>
      </c>
      <c r="I1342" s="37">
        <f>IF(H1342&lt;'Roof Calculator'!$G$8, 1, 0)</f>
        <v>1</v>
      </c>
      <c r="J1342" s="37">
        <f>IF(H1342&gt;='Roof Calculator'!$G$8, 1, 0)</f>
        <v>0</v>
      </c>
      <c r="K1342" s="37">
        <f t="shared" si="367"/>
        <v>39.020000000000003</v>
      </c>
      <c r="L1342" s="37">
        <f t="shared" si="368"/>
        <v>0</v>
      </c>
      <c r="M1342" s="37">
        <v>0</v>
      </c>
      <c r="N1342" s="37">
        <f t="shared" si="369"/>
        <v>0</v>
      </c>
      <c r="O1342" s="37">
        <v>0</v>
      </c>
      <c r="P1342" s="37">
        <v>0</v>
      </c>
      <c r="Q1342" s="21">
        <f t="shared" si="370"/>
        <v>39.790999999999997</v>
      </c>
      <c r="R1342" s="21">
        <f t="shared" si="379"/>
        <v>55.999999999998998</v>
      </c>
      <c r="S1342" s="21">
        <f t="shared" si="380"/>
        <v>-9.5565877682504894</v>
      </c>
      <c r="T1342" s="21">
        <f t="shared" si="371"/>
        <v>86.147999999999996</v>
      </c>
      <c r="U1342" s="37">
        <f>VLOOKUP(Time_Zone, 'LSTM LookUp'!$B$5:$D$8, 3, FALSE)</f>
        <v>-75</v>
      </c>
      <c r="V1342" s="21">
        <f t="shared" si="381"/>
        <v>-13.702084734931537</v>
      </c>
      <c r="W1342" s="21">
        <f t="shared" si="372"/>
        <v>-7.2775211837328957</v>
      </c>
      <c r="X1342" s="21">
        <f t="shared" si="373"/>
        <v>0</v>
      </c>
      <c r="Y1342" s="21">
        <f t="shared" si="374"/>
        <v>0</v>
      </c>
      <c r="Z1342" s="21">
        <f t="shared" si="382"/>
        <v>0</v>
      </c>
      <c r="AA1342" s="21">
        <f t="shared" si="375"/>
        <v>0</v>
      </c>
      <c r="AB1342" s="21">
        <f t="shared" si="376"/>
        <v>0</v>
      </c>
      <c r="AC1342" s="21">
        <f t="shared" si="377"/>
        <v>0</v>
      </c>
      <c r="AD1342" s="21">
        <f t="shared" si="383"/>
        <v>0</v>
      </c>
      <c r="AE1342" s="21" t="str">
        <f t="shared" si="378"/>
        <v>2/25/1:00</v>
      </c>
    </row>
    <row r="1343" spans="2:31">
      <c r="B1343" s="37">
        <v>2</v>
      </c>
      <c r="C1343" s="38">
        <v>25</v>
      </c>
      <c r="D1343" s="39">
        <v>2</v>
      </c>
      <c r="E1343" s="17">
        <v>3.3</v>
      </c>
      <c r="F1343" s="17">
        <v>0</v>
      </c>
      <c r="G1343" s="17">
        <v>0</v>
      </c>
      <c r="H1343" s="37">
        <f t="shared" si="366"/>
        <v>37.94</v>
      </c>
      <c r="I1343" s="37">
        <f>IF(H1343&lt;'Roof Calculator'!$G$8, 1, 0)</f>
        <v>1</v>
      </c>
      <c r="J1343" s="37">
        <f>IF(H1343&gt;='Roof Calculator'!$G$8, 1, 0)</f>
        <v>0</v>
      </c>
      <c r="K1343" s="37">
        <f t="shared" si="367"/>
        <v>37.94</v>
      </c>
      <c r="L1343" s="37">
        <f t="shared" si="368"/>
        <v>0</v>
      </c>
      <c r="M1343" s="37">
        <v>0</v>
      </c>
      <c r="N1343" s="37">
        <f t="shared" si="369"/>
        <v>0</v>
      </c>
      <c r="O1343" s="37">
        <v>0</v>
      </c>
      <c r="P1343" s="37">
        <v>0</v>
      </c>
      <c r="Q1343" s="21">
        <f t="shared" si="370"/>
        <v>39.790999999999997</v>
      </c>
      <c r="R1343" s="21">
        <f t="shared" si="379"/>
        <v>56.041666666665662</v>
      </c>
      <c r="S1343" s="21">
        <f t="shared" si="380"/>
        <v>-9.5415136020066349</v>
      </c>
      <c r="T1343" s="21">
        <f t="shared" si="371"/>
        <v>86.147999999999996</v>
      </c>
      <c r="U1343" s="37">
        <f>VLOOKUP(Time_Zone, 'LSTM LookUp'!$B$5:$D$8, 3, FALSE)</f>
        <v>-75</v>
      </c>
      <c r="V1343" s="21">
        <f t="shared" si="381"/>
        <v>-13.696076435901352</v>
      </c>
      <c r="W1343" s="21">
        <f t="shared" si="372"/>
        <v>7.7239808910246666</v>
      </c>
      <c r="X1343" s="21">
        <f t="shared" si="373"/>
        <v>0</v>
      </c>
      <c r="Y1343" s="21">
        <f t="shared" si="374"/>
        <v>0</v>
      </c>
      <c r="Z1343" s="21">
        <f t="shared" si="382"/>
        <v>0</v>
      </c>
      <c r="AA1343" s="21">
        <f t="shared" si="375"/>
        <v>0</v>
      </c>
      <c r="AB1343" s="21">
        <f t="shared" si="376"/>
        <v>0</v>
      </c>
      <c r="AC1343" s="21">
        <f t="shared" si="377"/>
        <v>0</v>
      </c>
      <c r="AD1343" s="21">
        <f t="shared" si="383"/>
        <v>0</v>
      </c>
      <c r="AE1343" s="21" t="str">
        <f t="shared" si="378"/>
        <v>2/25/2:00</v>
      </c>
    </row>
    <row r="1344" spans="2:31">
      <c r="B1344" s="37">
        <v>2</v>
      </c>
      <c r="C1344" s="38">
        <v>25</v>
      </c>
      <c r="D1344" s="39">
        <v>3</v>
      </c>
      <c r="E1344" s="17">
        <v>3.3</v>
      </c>
      <c r="F1344" s="17">
        <v>0</v>
      </c>
      <c r="G1344" s="17">
        <v>0</v>
      </c>
      <c r="H1344" s="37">
        <f t="shared" si="366"/>
        <v>37.94</v>
      </c>
      <c r="I1344" s="37">
        <f>IF(H1344&lt;'Roof Calculator'!$G$8, 1, 0)</f>
        <v>1</v>
      </c>
      <c r="J1344" s="37">
        <f>IF(H1344&gt;='Roof Calculator'!$G$8, 1, 0)</f>
        <v>0</v>
      </c>
      <c r="K1344" s="37">
        <f t="shared" si="367"/>
        <v>37.94</v>
      </c>
      <c r="L1344" s="37">
        <f t="shared" si="368"/>
        <v>0</v>
      </c>
      <c r="M1344" s="37">
        <v>0</v>
      </c>
      <c r="N1344" s="37">
        <f t="shared" si="369"/>
        <v>0</v>
      </c>
      <c r="O1344" s="37">
        <v>0</v>
      </c>
      <c r="P1344" s="37">
        <v>0</v>
      </c>
      <c r="Q1344" s="21">
        <f t="shared" si="370"/>
        <v>39.790999999999997</v>
      </c>
      <c r="R1344" s="21">
        <f t="shared" si="379"/>
        <v>56.083333333332327</v>
      </c>
      <c r="S1344" s="21">
        <f t="shared" si="380"/>
        <v>-9.5264351479619744</v>
      </c>
      <c r="T1344" s="21">
        <f t="shared" si="371"/>
        <v>86.147999999999996</v>
      </c>
      <c r="U1344" s="37">
        <f>VLOOKUP(Time_Zone, 'LSTM LookUp'!$B$5:$D$8, 3, FALSE)</f>
        <v>-75</v>
      </c>
      <c r="V1344" s="21">
        <f t="shared" si="381"/>
        <v>-13.690049553657431</v>
      </c>
      <c r="W1344" s="21">
        <f t="shared" si="372"/>
        <v>22.725487611585624</v>
      </c>
      <c r="X1344" s="21">
        <f t="shared" si="373"/>
        <v>0</v>
      </c>
      <c r="Y1344" s="21">
        <f t="shared" si="374"/>
        <v>0</v>
      </c>
      <c r="Z1344" s="21">
        <f t="shared" si="382"/>
        <v>0</v>
      </c>
      <c r="AA1344" s="21">
        <f t="shared" si="375"/>
        <v>0</v>
      </c>
      <c r="AB1344" s="21">
        <f t="shared" si="376"/>
        <v>0</v>
      </c>
      <c r="AC1344" s="21">
        <f t="shared" si="377"/>
        <v>0</v>
      </c>
      <c r="AD1344" s="21">
        <f t="shared" si="383"/>
        <v>0</v>
      </c>
      <c r="AE1344" s="21" t="str">
        <f t="shared" si="378"/>
        <v>2/25/3:00</v>
      </c>
    </row>
    <row r="1345" spans="2:31">
      <c r="B1345" s="37">
        <v>2</v>
      </c>
      <c r="C1345" s="38">
        <v>25</v>
      </c>
      <c r="D1345" s="39">
        <v>4</v>
      </c>
      <c r="E1345" s="17">
        <v>3.3</v>
      </c>
      <c r="F1345" s="17">
        <v>0</v>
      </c>
      <c r="G1345" s="17">
        <v>0</v>
      </c>
      <c r="H1345" s="37">
        <f t="shared" si="366"/>
        <v>37.94</v>
      </c>
      <c r="I1345" s="37">
        <f>IF(H1345&lt;'Roof Calculator'!$G$8, 1, 0)</f>
        <v>1</v>
      </c>
      <c r="J1345" s="37">
        <f>IF(H1345&gt;='Roof Calculator'!$G$8, 1, 0)</f>
        <v>0</v>
      </c>
      <c r="K1345" s="37">
        <f t="shared" si="367"/>
        <v>37.94</v>
      </c>
      <c r="L1345" s="37">
        <f t="shared" si="368"/>
        <v>0</v>
      </c>
      <c r="M1345" s="37">
        <v>0</v>
      </c>
      <c r="N1345" s="37">
        <f t="shared" si="369"/>
        <v>0</v>
      </c>
      <c r="O1345" s="37">
        <v>0</v>
      </c>
      <c r="P1345" s="37">
        <v>0</v>
      </c>
      <c r="Q1345" s="21">
        <f t="shared" si="370"/>
        <v>39.790999999999997</v>
      </c>
      <c r="R1345" s="21">
        <f t="shared" si="379"/>
        <v>56.124999999998991</v>
      </c>
      <c r="S1345" s="21">
        <f t="shared" si="380"/>
        <v>-9.5113524133975389</v>
      </c>
      <c r="T1345" s="21">
        <f t="shared" si="371"/>
        <v>86.147999999999996</v>
      </c>
      <c r="U1345" s="37">
        <f>VLOOKUP(Time_Zone, 'LSTM LookUp'!$B$5:$D$8, 3, FALSE)</f>
        <v>-75</v>
      </c>
      <c r="V1345" s="21">
        <f t="shared" si="381"/>
        <v>-13.684004105581426</v>
      </c>
      <c r="W1345" s="21">
        <f t="shared" si="372"/>
        <v>37.726998973604651</v>
      </c>
      <c r="X1345" s="21">
        <f t="shared" si="373"/>
        <v>0</v>
      </c>
      <c r="Y1345" s="21">
        <f t="shared" si="374"/>
        <v>0</v>
      </c>
      <c r="Z1345" s="21">
        <f t="shared" si="382"/>
        <v>0</v>
      </c>
      <c r="AA1345" s="21">
        <f t="shared" si="375"/>
        <v>0</v>
      </c>
      <c r="AB1345" s="21">
        <f t="shared" si="376"/>
        <v>0</v>
      </c>
      <c r="AC1345" s="21">
        <f t="shared" si="377"/>
        <v>0</v>
      </c>
      <c r="AD1345" s="21">
        <f t="shared" si="383"/>
        <v>0</v>
      </c>
      <c r="AE1345" s="21" t="str">
        <f t="shared" si="378"/>
        <v>2/25/4:00</v>
      </c>
    </row>
    <row r="1346" spans="2:31">
      <c r="B1346" s="37">
        <v>2</v>
      </c>
      <c r="C1346" s="38">
        <v>25</v>
      </c>
      <c r="D1346" s="39">
        <v>5</v>
      </c>
      <c r="E1346" s="17">
        <v>3.3</v>
      </c>
      <c r="F1346" s="17">
        <v>0</v>
      </c>
      <c r="G1346" s="17">
        <v>0</v>
      </c>
      <c r="H1346" s="37">
        <f t="shared" si="366"/>
        <v>37.94</v>
      </c>
      <c r="I1346" s="37">
        <f>IF(H1346&lt;'Roof Calculator'!$G$8, 1, 0)</f>
        <v>1</v>
      </c>
      <c r="J1346" s="37">
        <f>IF(H1346&gt;='Roof Calculator'!$G$8, 1, 0)</f>
        <v>0</v>
      </c>
      <c r="K1346" s="37">
        <f t="shared" si="367"/>
        <v>37.94</v>
      </c>
      <c r="L1346" s="37">
        <f t="shared" si="368"/>
        <v>0</v>
      </c>
      <c r="M1346" s="37">
        <v>0</v>
      </c>
      <c r="N1346" s="37">
        <f t="shared" si="369"/>
        <v>0</v>
      </c>
      <c r="O1346" s="37">
        <v>0</v>
      </c>
      <c r="P1346" s="37">
        <v>0</v>
      </c>
      <c r="Q1346" s="21">
        <f t="shared" si="370"/>
        <v>39.790999999999997</v>
      </c>
      <c r="R1346" s="21">
        <f t="shared" si="379"/>
        <v>56.166666666665655</v>
      </c>
      <c r="S1346" s="21">
        <f t="shared" si="380"/>
        <v>-9.4962654055939648</v>
      </c>
      <c r="T1346" s="21">
        <f t="shared" si="371"/>
        <v>86.147999999999996</v>
      </c>
      <c r="U1346" s="37">
        <f>VLOOKUP(Time_Zone, 'LSTM LookUp'!$B$5:$D$8, 3, FALSE)</f>
        <v>-75</v>
      </c>
      <c r="V1346" s="21">
        <f t="shared" si="381"/>
        <v>-13.677940109088254</v>
      </c>
      <c r="W1346" s="21">
        <f t="shared" si="372"/>
        <v>52.728514972727929</v>
      </c>
      <c r="X1346" s="21">
        <f t="shared" si="373"/>
        <v>0</v>
      </c>
      <c r="Y1346" s="21">
        <f t="shared" si="374"/>
        <v>0</v>
      </c>
      <c r="Z1346" s="21">
        <f t="shared" si="382"/>
        <v>0</v>
      </c>
      <c r="AA1346" s="21">
        <f t="shared" si="375"/>
        <v>0</v>
      </c>
      <c r="AB1346" s="21">
        <f t="shared" si="376"/>
        <v>0</v>
      </c>
      <c r="AC1346" s="21">
        <f t="shared" si="377"/>
        <v>0</v>
      </c>
      <c r="AD1346" s="21">
        <f t="shared" si="383"/>
        <v>0</v>
      </c>
      <c r="AE1346" s="21" t="str">
        <f t="shared" si="378"/>
        <v>2/25/5:00</v>
      </c>
    </row>
    <row r="1347" spans="2:31">
      <c r="B1347" s="37">
        <v>2</v>
      </c>
      <c r="C1347" s="38">
        <v>25</v>
      </c>
      <c r="D1347" s="39">
        <v>6</v>
      </c>
      <c r="E1347" s="17">
        <v>3.3</v>
      </c>
      <c r="F1347" s="17">
        <v>0</v>
      </c>
      <c r="G1347" s="17">
        <v>0</v>
      </c>
      <c r="H1347" s="37">
        <f t="shared" si="366"/>
        <v>37.94</v>
      </c>
      <c r="I1347" s="37">
        <f>IF(H1347&lt;'Roof Calculator'!$G$8, 1, 0)</f>
        <v>1</v>
      </c>
      <c r="J1347" s="37">
        <f>IF(H1347&gt;='Roof Calculator'!$G$8, 1, 0)</f>
        <v>0</v>
      </c>
      <c r="K1347" s="37">
        <f t="shared" si="367"/>
        <v>37.94</v>
      </c>
      <c r="L1347" s="37">
        <f t="shared" si="368"/>
        <v>0</v>
      </c>
      <c r="M1347" s="37">
        <v>0</v>
      </c>
      <c r="N1347" s="37">
        <f t="shared" si="369"/>
        <v>0</v>
      </c>
      <c r="O1347" s="37">
        <v>0</v>
      </c>
      <c r="P1347" s="37">
        <v>0</v>
      </c>
      <c r="Q1347" s="21">
        <f t="shared" si="370"/>
        <v>39.790999999999997</v>
      </c>
      <c r="R1347" s="21">
        <f t="shared" si="379"/>
        <v>56.20833333333232</v>
      </c>
      <c r="S1347" s="21">
        <f t="shared" si="380"/>
        <v>-9.4811741318314784</v>
      </c>
      <c r="T1347" s="21">
        <f t="shared" si="371"/>
        <v>86.147999999999996</v>
      </c>
      <c r="U1347" s="37">
        <f>VLOOKUP(Time_Zone, 'LSTM LookUp'!$B$5:$D$8, 3, FALSE)</f>
        <v>-75</v>
      </c>
      <c r="V1347" s="21">
        <f t="shared" si="381"/>
        <v>-13.671857581626059</v>
      </c>
      <c r="W1347" s="21">
        <f t="shared" si="372"/>
        <v>67.730035604593468</v>
      </c>
      <c r="X1347" s="21">
        <f t="shared" si="373"/>
        <v>0</v>
      </c>
      <c r="Y1347" s="21">
        <f t="shared" si="374"/>
        <v>0</v>
      </c>
      <c r="Z1347" s="21">
        <f t="shared" si="382"/>
        <v>0</v>
      </c>
      <c r="AA1347" s="21">
        <f t="shared" si="375"/>
        <v>0</v>
      </c>
      <c r="AB1347" s="21">
        <f t="shared" si="376"/>
        <v>0</v>
      </c>
      <c r="AC1347" s="21">
        <f t="shared" si="377"/>
        <v>0</v>
      </c>
      <c r="AD1347" s="21">
        <f t="shared" si="383"/>
        <v>0</v>
      </c>
      <c r="AE1347" s="21" t="str">
        <f t="shared" si="378"/>
        <v>2/25/6:00</v>
      </c>
    </row>
    <row r="1348" spans="2:31">
      <c r="B1348" s="37">
        <v>2</v>
      </c>
      <c r="C1348" s="38">
        <v>25</v>
      </c>
      <c r="D1348" s="39">
        <v>7</v>
      </c>
      <c r="E1348" s="17">
        <v>3.3</v>
      </c>
      <c r="F1348" s="17">
        <v>0</v>
      </c>
      <c r="G1348" s="17">
        <v>0</v>
      </c>
      <c r="H1348" s="37">
        <f t="shared" si="366"/>
        <v>37.94</v>
      </c>
      <c r="I1348" s="37">
        <f>IF(H1348&lt;'Roof Calculator'!$G$8, 1, 0)</f>
        <v>1</v>
      </c>
      <c r="J1348" s="37">
        <f>IF(H1348&gt;='Roof Calculator'!$G$8, 1, 0)</f>
        <v>0</v>
      </c>
      <c r="K1348" s="37">
        <f t="shared" si="367"/>
        <v>37.94</v>
      </c>
      <c r="L1348" s="37">
        <f t="shared" si="368"/>
        <v>0</v>
      </c>
      <c r="M1348" s="37">
        <v>0</v>
      </c>
      <c r="N1348" s="37">
        <f t="shared" si="369"/>
        <v>0</v>
      </c>
      <c r="O1348" s="37">
        <v>0</v>
      </c>
      <c r="P1348" s="37">
        <v>0</v>
      </c>
      <c r="Q1348" s="21">
        <f t="shared" si="370"/>
        <v>39.790999999999997</v>
      </c>
      <c r="R1348" s="21">
        <f t="shared" si="379"/>
        <v>56.249999999998984</v>
      </c>
      <c r="S1348" s="21">
        <f t="shared" si="380"/>
        <v>-9.4660785993898848</v>
      </c>
      <c r="T1348" s="21">
        <f t="shared" si="371"/>
        <v>86.147999999999996</v>
      </c>
      <c r="U1348" s="37">
        <f>VLOOKUP(Time_Zone, 'LSTM LookUp'!$B$5:$D$8, 3, FALSE)</f>
        <v>-75</v>
      </c>
      <c r="V1348" s="21">
        <f t="shared" si="381"/>
        <v>-13.665756540676163</v>
      </c>
      <c r="W1348" s="21">
        <f t="shared" si="372"/>
        <v>82.731560864830954</v>
      </c>
      <c r="X1348" s="21">
        <f t="shared" si="373"/>
        <v>0</v>
      </c>
      <c r="Y1348" s="21">
        <f t="shared" si="374"/>
        <v>0</v>
      </c>
      <c r="Z1348" s="21">
        <f t="shared" si="382"/>
        <v>0</v>
      </c>
      <c r="AA1348" s="21">
        <f t="shared" si="375"/>
        <v>0</v>
      </c>
      <c r="AB1348" s="21">
        <f t="shared" si="376"/>
        <v>0</v>
      </c>
      <c r="AC1348" s="21">
        <f t="shared" si="377"/>
        <v>0</v>
      </c>
      <c r="AD1348" s="21">
        <f t="shared" si="383"/>
        <v>0</v>
      </c>
      <c r="AE1348" s="21" t="str">
        <f t="shared" si="378"/>
        <v>2/25/7:00</v>
      </c>
    </row>
    <row r="1349" spans="2:31">
      <c r="B1349" s="37">
        <v>2</v>
      </c>
      <c r="C1349" s="38">
        <v>25</v>
      </c>
      <c r="D1349" s="39">
        <v>8</v>
      </c>
      <c r="E1349" s="17">
        <v>2.8</v>
      </c>
      <c r="F1349" s="17">
        <v>15</v>
      </c>
      <c r="G1349" s="17">
        <v>0</v>
      </c>
      <c r="H1349" s="37">
        <f t="shared" si="366"/>
        <v>37.04</v>
      </c>
      <c r="I1349" s="37">
        <f>IF(H1349&lt;'Roof Calculator'!$G$8, 1, 0)</f>
        <v>1</v>
      </c>
      <c r="J1349" s="37">
        <f>IF(H1349&gt;='Roof Calculator'!$G$8, 1, 0)</f>
        <v>0</v>
      </c>
      <c r="K1349" s="37">
        <f t="shared" si="367"/>
        <v>37.04</v>
      </c>
      <c r="L1349" s="37">
        <f t="shared" si="368"/>
        <v>0</v>
      </c>
      <c r="M1349" s="37">
        <v>0</v>
      </c>
      <c r="N1349" s="37">
        <f t="shared" si="369"/>
        <v>15</v>
      </c>
      <c r="O1349" s="37">
        <v>0</v>
      </c>
      <c r="P1349" s="37">
        <v>0</v>
      </c>
      <c r="Q1349" s="21">
        <f t="shared" si="370"/>
        <v>39.790999999999997</v>
      </c>
      <c r="R1349" s="21">
        <f t="shared" si="379"/>
        <v>56.291666666665648</v>
      </c>
      <c r="S1349" s="21">
        <f t="shared" si="380"/>
        <v>-9.4509788155485985</v>
      </c>
      <c r="T1349" s="21">
        <f t="shared" si="371"/>
        <v>86.147999999999996</v>
      </c>
      <c r="U1349" s="37">
        <f>VLOOKUP(Time_Zone, 'LSTM LookUp'!$B$5:$D$8, 3, FALSE)</f>
        <v>-75</v>
      </c>
      <c r="V1349" s="21">
        <f t="shared" si="381"/>
        <v>-13.659637003753044</v>
      </c>
      <c r="W1349" s="21">
        <f t="shared" si="372"/>
        <v>97.733090749061773</v>
      </c>
      <c r="X1349" s="21">
        <f t="shared" si="373"/>
        <v>0</v>
      </c>
      <c r="Y1349" s="21">
        <f t="shared" si="374"/>
        <v>15</v>
      </c>
      <c r="Z1349" s="21">
        <f t="shared" si="382"/>
        <v>4.7547380156075807</v>
      </c>
      <c r="AA1349" s="21">
        <f t="shared" si="375"/>
        <v>4.7547380156075807</v>
      </c>
      <c r="AB1349" s="21">
        <f t="shared" si="376"/>
        <v>0</v>
      </c>
      <c r="AC1349" s="21">
        <f t="shared" si="377"/>
        <v>0</v>
      </c>
      <c r="AD1349" s="21">
        <f t="shared" si="383"/>
        <v>0</v>
      </c>
      <c r="AE1349" s="21" t="str">
        <f t="shared" si="378"/>
        <v>2/25/8:00</v>
      </c>
    </row>
    <row r="1350" spans="2:31">
      <c r="B1350" s="37">
        <v>2</v>
      </c>
      <c r="C1350" s="38">
        <v>25</v>
      </c>
      <c r="D1350" s="39">
        <v>9</v>
      </c>
      <c r="E1350" s="17">
        <v>3.3</v>
      </c>
      <c r="F1350" s="17">
        <v>73</v>
      </c>
      <c r="G1350" s="17">
        <v>0</v>
      </c>
      <c r="H1350" s="37">
        <f t="shared" si="366"/>
        <v>37.94</v>
      </c>
      <c r="I1350" s="37">
        <f>IF(H1350&lt;'Roof Calculator'!$G$8, 1, 0)</f>
        <v>1</v>
      </c>
      <c r="J1350" s="37">
        <f>IF(H1350&gt;='Roof Calculator'!$G$8, 1, 0)</f>
        <v>0</v>
      </c>
      <c r="K1350" s="37">
        <f t="shared" si="367"/>
        <v>37.94</v>
      </c>
      <c r="L1350" s="37">
        <f t="shared" si="368"/>
        <v>0</v>
      </c>
      <c r="M1350" s="37">
        <v>0</v>
      </c>
      <c r="N1350" s="37">
        <f t="shared" si="369"/>
        <v>73</v>
      </c>
      <c r="O1350" s="37">
        <v>0</v>
      </c>
      <c r="P1350" s="37">
        <v>0</v>
      </c>
      <c r="Q1350" s="21">
        <f t="shared" si="370"/>
        <v>39.790999999999997</v>
      </c>
      <c r="R1350" s="21">
        <f t="shared" si="379"/>
        <v>56.333333333332313</v>
      </c>
      <c r="S1350" s="21">
        <f t="shared" si="380"/>
        <v>-9.4358747875866147</v>
      </c>
      <c r="T1350" s="21">
        <f t="shared" si="371"/>
        <v>86.147999999999996</v>
      </c>
      <c r="U1350" s="37">
        <f>VLOOKUP(Time_Zone, 'LSTM LookUp'!$B$5:$D$8, 3, FALSE)</f>
        <v>-75</v>
      </c>
      <c r="V1350" s="21">
        <f t="shared" si="381"/>
        <v>-13.653498988404293</v>
      </c>
      <c r="W1350" s="21">
        <f t="shared" si="372"/>
        <v>112.73462525289894</v>
      </c>
      <c r="X1350" s="21">
        <f t="shared" si="373"/>
        <v>0</v>
      </c>
      <c r="Y1350" s="21">
        <f t="shared" si="374"/>
        <v>73</v>
      </c>
      <c r="Z1350" s="21">
        <f t="shared" si="382"/>
        <v>23.139725009290228</v>
      </c>
      <c r="AA1350" s="21">
        <f t="shared" si="375"/>
        <v>23.139725009290228</v>
      </c>
      <c r="AB1350" s="21">
        <f t="shared" si="376"/>
        <v>0</v>
      </c>
      <c r="AC1350" s="21">
        <f t="shared" si="377"/>
        <v>0</v>
      </c>
      <c r="AD1350" s="21">
        <f t="shared" si="383"/>
        <v>0</v>
      </c>
      <c r="AE1350" s="21" t="str">
        <f t="shared" si="378"/>
        <v>2/25/9:00</v>
      </c>
    </row>
    <row r="1351" spans="2:31">
      <c r="B1351" s="37">
        <v>2</v>
      </c>
      <c r="C1351" s="38">
        <v>25</v>
      </c>
      <c r="D1351" s="39">
        <v>10</v>
      </c>
      <c r="E1351" s="17">
        <v>3.3</v>
      </c>
      <c r="F1351" s="17">
        <v>168</v>
      </c>
      <c r="G1351" s="17">
        <v>0</v>
      </c>
      <c r="H1351" s="37">
        <f t="shared" si="366"/>
        <v>37.94</v>
      </c>
      <c r="I1351" s="37">
        <f>IF(H1351&lt;'Roof Calculator'!$G$8, 1, 0)</f>
        <v>1</v>
      </c>
      <c r="J1351" s="37">
        <f>IF(H1351&gt;='Roof Calculator'!$G$8, 1, 0)</f>
        <v>0</v>
      </c>
      <c r="K1351" s="37">
        <f t="shared" si="367"/>
        <v>37.94</v>
      </c>
      <c r="L1351" s="37">
        <f t="shared" si="368"/>
        <v>0</v>
      </c>
      <c r="M1351" s="37">
        <v>0</v>
      </c>
      <c r="N1351" s="37">
        <f t="shared" si="369"/>
        <v>168</v>
      </c>
      <c r="O1351" s="37">
        <v>0</v>
      </c>
      <c r="P1351" s="37">
        <v>0</v>
      </c>
      <c r="Q1351" s="21">
        <f t="shared" si="370"/>
        <v>39.790999999999997</v>
      </c>
      <c r="R1351" s="21">
        <f t="shared" si="379"/>
        <v>56.374999999998977</v>
      </c>
      <c r="S1351" s="21">
        <f t="shared" si="380"/>
        <v>-9.4207665227825164</v>
      </c>
      <c r="T1351" s="21">
        <f t="shared" si="371"/>
        <v>86.147999999999996</v>
      </c>
      <c r="U1351" s="37">
        <f>VLOOKUP(Time_Zone, 'LSTM LookUp'!$B$5:$D$8, 3, FALSE)</f>
        <v>-75</v>
      </c>
      <c r="V1351" s="21">
        <f t="shared" si="381"/>
        <v>-13.647342512210558</v>
      </c>
      <c r="W1351" s="21">
        <f t="shared" si="372"/>
        <v>127.73616437194735</v>
      </c>
      <c r="X1351" s="21">
        <f t="shared" si="373"/>
        <v>0</v>
      </c>
      <c r="Y1351" s="21">
        <f t="shared" si="374"/>
        <v>168</v>
      </c>
      <c r="Z1351" s="21">
        <f t="shared" si="382"/>
        <v>53.253065774804909</v>
      </c>
      <c r="AA1351" s="21">
        <f t="shared" si="375"/>
        <v>53.253065774804909</v>
      </c>
      <c r="AB1351" s="21">
        <f t="shared" si="376"/>
        <v>0</v>
      </c>
      <c r="AC1351" s="21">
        <f t="shared" si="377"/>
        <v>0</v>
      </c>
      <c r="AD1351" s="21">
        <f t="shared" si="383"/>
        <v>0</v>
      </c>
      <c r="AE1351" s="21" t="str">
        <f t="shared" si="378"/>
        <v>2/25/10:00</v>
      </c>
    </row>
    <row r="1352" spans="2:31">
      <c r="B1352" s="37">
        <v>2</v>
      </c>
      <c r="C1352" s="38">
        <v>25</v>
      </c>
      <c r="D1352" s="39">
        <v>11</v>
      </c>
      <c r="E1352" s="17">
        <v>3.3</v>
      </c>
      <c r="F1352" s="17">
        <v>231</v>
      </c>
      <c r="G1352" s="17">
        <v>1</v>
      </c>
      <c r="H1352" s="37">
        <f t="shared" si="366"/>
        <v>37.94</v>
      </c>
      <c r="I1352" s="37">
        <f>IF(H1352&lt;'Roof Calculator'!$G$8, 1, 0)</f>
        <v>1</v>
      </c>
      <c r="J1352" s="37">
        <f>IF(H1352&gt;='Roof Calculator'!$G$8, 1, 0)</f>
        <v>0</v>
      </c>
      <c r="K1352" s="37">
        <f t="shared" si="367"/>
        <v>37.94</v>
      </c>
      <c r="L1352" s="37">
        <f t="shared" si="368"/>
        <v>0</v>
      </c>
      <c r="M1352" s="37">
        <v>0</v>
      </c>
      <c r="N1352" s="37">
        <f t="shared" si="369"/>
        <v>231</v>
      </c>
      <c r="O1352" s="37">
        <v>0</v>
      </c>
      <c r="P1352" s="37">
        <v>0</v>
      </c>
      <c r="Q1352" s="21">
        <f t="shared" si="370"/>
        <v>39.790999999999997</v>
      </c>
      <c r="R1352" s="21">
        <f t="shared" si="379"/>
        <v>56.416666666665641</v>
      </c>
      <c r="S1352" s="21">
        <f t="shared" si="380"/>
        <v>-9.4056540284144781</v>
      </c>
      <c r="T1352" s="21">
        <f t="shared" si="371"/>
        <v>86.147999999999996</v>
      </c>
      <c r="U1352" s="37">
        <f>VLOOKUP(Time_Zone, 'LSTM LookUp'!$B$5:$D$8, 3, FALSE)</f>
        <v>-75</v>
      </c>
      <c r="V1352" s="21">
        <f t="shared" si="381"/>
        <v>-13.641167592785536</v>
      </c>
      <c r="W1352" s="21">
        <f t="shared" si="372"/>
        <v>142.73770810180363</v>
      </c>
      <c r="X1352" s="21">
        <f t="shared" si="373"/>
        <v>-0.7079031276362252</v>
      </c>
      <c r="Y1352" s="21">
        <f t="shared" si="374"/>
        <v>230.29209687236377</v>
      </c>
      <c r="Z1352" s="21">
        <f t="shared" si="382"/>
        <v>72.99857251286744</v>
      </c>
      <c r="AA1352" s="21">
        <f t="shared" si="375"/>
        <v>72.99857251286744</v>
      </c>
      <c r="AB1352" s="21">
        <f t="shared" si="376"/>
        <v>0</v>
      </c>
      <c r="AC1352" s="21">
        <f t="shared" si="377"/>
        <v>0</v>
      </c>
      <c r="AD1352" s="21">
        <f t="shared" si="383"/>
        <v>0</v>
      </c>
      <c r="AE1352" s="21" t="str">
        <f t="shared" si="378"/>
        <v>2/25/11:00</v>
      </c>
    </row>
    <row r="1353" spans="2:31">
      <c r="B1353" s="37">
        <v>2</v>
      </c>
      <c r="C1353" s="38">
        <v>25</v>
      </c>
      <c r="D1353" s="39">
        <v>12</v>
      </c>
      <c r="E1353" s="17">
        <v>3.9</v>
      </c>
      <c r="F1353" s="17">
        <v>287</v>
      </c>
      <c r="G1353" s="17">
        <v>0</v>
      </c>
      <c r="H1353" s="37">
        <f t="shared" si="366"/>
        <v>39.020000000000003</v>
      </c>
      <c r="I1353" s="37">
        <f>IF(H1353&lt;'Roof Calculator'!$G$8, 1, 0)</f>
        <v>1</v>
      </c>
      <c r="J1353" s="37">
        <f>IF(H1353&gt;='Roof Calculator'!$G$8, 1, 0)</f>
        <v>0</v>
      </c>
      <c r="K1353" s="37">
        <f t="shared" si="367"/>
        <v>39.020000000000003</v>
      </c>
      <c r="L1353" s="37">
        <f t="shared" si="368"/>
        <v>0</v>
      </c>
      <c r="M1353" s="37">
        <v>0</v>
      </c>
      <c r="N1353" s="37">
        <f t="shared" si="369"/>
        <v>287</v>
      </c>
      <c r="O1353" s="37">
        <v>0</v>
      </c>
      <c r="P1353" s="37">
        <v>0</v>
      </c>
      <c r="Q1353" s="21">
        <f t="shared" si="370"/>
        <v>39.790999999999997</v>
      </c>
      <c r="R1353" s="21">
        <f t="shared" si="379"/>
        <v>56.458333333332305</v>
      </c>
      <c r="S1353" s="21">
        <f t="shared" si="380"/>
        <v>-9.3905373117602569</v>
      </c>
      <c r="T1353" s="21">
        <f t="shared" si="371"/>
        <v>86.147999999999996</v>
      </c>
      <c r="U1353" s="37">
        <f>VLOOKUP(Time_Zone, 'LSTM LookUp'!$B$5:$D$8, 3, FALSE)</f>
        <v>-75</v>
      </c>
      <c r="V1353" s="21">
        <f t="shared" si="381"/>
        <v>-13.634974247775903</v>
      </c>
      <c r="W1353" s="21">
        <f t="shared" si="372"/>
        <v>157.739256438056</v>
      </c>
      <c r="X1353" s="21">
        <f t="shared" si="373"/>
        <v>0</v>
      </c>
      <c r="Y1353" s="21">
        <f t="shared" si="374"/>
        <v>287</v>
      </c>
      <c r="Z1353" s="21">
        <f t="shared" si="382"/>
        <v>90.97398736529172</v>
      </c>
      <c r="AA1353" s="21">
        <f t="shared" si="375"/>
        <v>90.97398736529172</v>
      </c>
      <c r="AB1353" s="21">
        <f t="shared" si="376"/>
        <v>0</v>
      </c>
      <c r="AC1353" s="21">
        <f t="shared" si="377"/>
        <v>0</v>
      </c>
      <c r="AD1353" s="21">
        <f t="shared" si="383"/>
        <v>0</v>
      </c>
      <c r="AE1353" s="21" t="str">
        <f t="shared" si="378"/>
        <v>2/25/12:00</v>
      </c>
    </row>
    <row r="1354" spans="2:31">
      <c r="B1354" s="37">
        <v>2</v>
      </c>
      <c r="C1354" s="38">
        <v>25</v>
      </c>
      <c r="D1354" s="39">
        <v>13</v>
      </c>
      <c r="E1354" s="17">
        <v>4.4000000000000004</v>
      </c>
      <c r="F1354" s="17">
        <v>321</v>
      </c>
      <c r="G1354" s="17">
        <v>2</v>
      </c>
      <c r="H1354" s="37">
        <f t="shared" si="366"/>
        <v>39.92</v>
      </c>
      <c r="I1354" s="37">
        <f>IF(H1354&lt;'Roof Calculator'!$G$8, 1, 0)</f>
        <v>1</v>
      </c>
      <c r="J1354" s="37">
        <f>IF(H1354&gt;='Roof Calculator'!$G$8, 1, 0)</f>
        <v>0</v>
      </c>
      <c r="K1354" s="37">
        <f t="shared" si="367"/>
        <v>39.92</v>
      </c>
      <c r="L1354" s="37">
        <f t="shared" si="368"/>
        <v>0</v>
      </c>
      <c r="M1354" s="37">
        <v>0</v>
      </c>
      <c r="N1354" s="37">
        <f t="shared" si="369"/>
        <v>321</v>
      </c>
      <c r="O1354" s="37">
        <v>0</v>
      </c>
      <c r="P1354" s="37">
        <v>0</v>
      </c>
      <c r="Q1354" s="21">
        <f t="shared" si="370"/>
        <v>39.790999999999997</v>
      </c>
      <c r="R1354" s="21">
        <f t="shared" si="379"/>
        <v>56.49999999999897</v>
      </c>
      <c r="S1354" s="21">
        <f t="shared" si="380"/>
        <v>-9.3754163800971977</v>
      </c>
      <c r="T1354" s="21">
        <f t="shared" si="371"/>
        <v>86.147999999999996</v>
      </c>
      <c r="U1354" s="37">
        <f>VLOOKUP(Time_Zone, 'LSTM LookUp'!$B$5:$D$8, 3, FALSE)</f>
        <v>-75</v>
      </c>
      <c r="V1354" s="21">
        <f t="shared" si="381"/>
        <v>-13.628762494861299</v>
      </c>
      <c r="W1354" s="21">
        <f t="shared" si="372"/>
        <v>172.74080937628469</v>
      </c>
      <c r="X1354" s="21">
        <f t="shared" si="373"/>
        <v>-1.7125988773826979</v>
      </c>
      <c r="Y1354" s="21">
        <f t="shared" si="374"/>
        <v>319.28740112261733</v>
      </c>
      <c r="Z1354" s="21">
        <f t="shared" si="382"/>
        <v>101.20852960148368</v>
      </c>
      <c r="AA1354" s="21">
        <f t="shared" si="375"/>
        <v>101.20852960148368</v>
      </c>
      <c r="AB1354" s="21">
        <f t="shared" si="376"/>
        <v>0</v>
      </c>
      <c r="AC1354" s="21">
        <f t="shared" si="377"/>
        <v>0</v>
      </c>
      <c r="AD1354" s="21">
        <f t="shared" si="383"/>
        <v>0</v>
      </c>
      <c r="AE1354" s="21" t="str">
        <f t="shared" si="378"/>
        <v>2/25/13:00</v>
      </c>
    </row>
    <row r="1355" spans="2:31">
      <c r="B1355" s="37">
        <v>2</v>
      </c>
      <c r="C1355" s="38">
        <v>25</v>
      </c>
      <c r="D1355" s="39">
        <v>14</v>
      </c>
      <c r="E1355" s="17">
        <v>5</v>
      </c>
      <c r="F1355" s="17">
        <v>324</v>
      </c>
      <c r="G1355" s="17">
        <v>1</v>
      </c>
      <c r="H1355" s="37">
        <f t="shared" si="366"/>
        <v>41</v>
      </c>
      <c r="I1355" s="37">
        <f>IF(H1355&lt;'Roof Calculator'!$G$8, 1, 0)</f>
        <v>1</v>
      </c>
      <c r="J1355" s="37">
        <f>IF(H1355&gt;='Roof Calculator'!$G$8, 1, 0)</f>
        <v>0</v>
      </c>
      <c r="K1355" s="37">
        <f t="shared" si="367"/>
        <v>41</v>
      </c>
      <c r="L1355" s="37">
        <f t="shared" si="368"/>
        <v>0</v>
      </c>
      <c r="M1355" s="37">
        <v>0</v>
      </c>
      <c r="N1355" s="37">
        <f t="shared" si="369"/>
        <v>324</v>
      </c>
      <c r="O1355" s="37">
        <v>0</v>
      </c>
      <c r="P1355" s="37">
        <v>0</v>
      </c>
      <c r="Q1355" s="21">
        <f t="shared" si="370"/>
        <v>39.790999999999997</v>
      </c>
      <c r="R1355" s="21">
        <f t="shared" si="379"/>
        <v>56.541666666665634</v>
      </c>
      <c r="S1355" s="21">
        <f t="shared" si="380"/>
        <v>-9.3602912407022334</v>
      </c>
      <c r="T1355" s="21">
        <f t="shared" si="371"/>
        <v>86.147999999999996</v>
      </c>
      <c r="U1355" s="37">
        <f>VLOOKUP(Time_Zone, 'LSTM LookUp'!$B$5:$D$8, 3, FALSE)</f>
        <v>-75</v>
      </c>
      <c r="V1355" s="21">
        <f t="shared" si="381"/>
        <v>-13.622532351754275</v>
      </c>
      <c r="W1355" s="21">
        <f t="shared" si="372"/>
        <v>187.74236691206141</v>
      </c>
      <c r="X1355" s="21">
        <f t="shared" si="373"/>
        <v>-0.8553308922538454</v>
      </c>
      <c r="Y1355" s="21">
        <f t="shared" si="374"/>
        <v>323.14466910774615</v>
      </c>
      <c r="Z1355" s="21">
        <f t="shared" si="382"/>
        <v>102.43121618316889</v>
      </c>
      <c r="AA1355" s="21">
        <f t="shared" si="375"/>
        <v>102.43121618316889</v>
      </c>
      <c r="AB1355" s="21">
        <f t="shared" si="376"/>
        <v>0</v>
      </c>
      <c r="AC1355" s="21">
        <f t="shared" si="377"/>
        <v>0</v>
      </c>
      <c r="AD1355" s="21">
        <f t="shared" si="383"/>
        <v>0</v>
      </c>
      <c r="AE1355" s="21" t="str">
        <f t="shared" si="378"/>
        <v>2/25/14:00</v>
      </c>
    </row>
    <row r="1356" spans="2:31">
      <c r="B1356" s="37">
        <v>2</v>
      </c>
      <c r="C1356" s="38">
        <v>25</v>
      </c>
      <c r="D1356" s="39">
        <v>15</v>
      </c>
      <c r="E1356" s="17">
        <v>5</v>
      </c>
      <c r="F1356" s="17">
        <v>304</v>
      </c>
      <c r="G1356" s="17">
        <v>1</v>
      </c>
      <c r="H1356" s="37">
        <f t="shared" si="366"/>
        <v>41</v>
      </c>
      <c r="I1356" s="37">
        <f>IF(H1356&lt;'Roof Calculator'!$G$8, 1, 0)</f>
        <v>1</v>
      </c>
      <c r="J1356" s="37">
        <f>IF(H1356&gt;='Roof Calculator'!$G$8, 1, 0)</f>
        <v>0</v>
      </c>
      <c r="K1356" s="37">
        <f t="shared" si="367"/>
        <v>41</v>
      </c>
      <c r="L1356" s="37">
        <f t="shared" si="368"/>
        <v>0</v>
      </c>
      <c r="M1356" s="37">
        <v>0</v>
      </c>
      <c r="N1356" s="37">
        <f t="shared" si="369"/>
        <v>304</v>
      </c>
      <c r="O1356" s="37">
        <v>0</v>
      </c>
      <c r="P1356" s="37">
        <v>0</v>
      </c>
      <c r="Q1356" s="21">
        <f t="shared" si="370"/>
        <v>39.790999999999997</v>
      </c>
      <c r="R1356" s="21">
        <f t="shared" si="379"/>
        <v>56.583333333332298</v>
      </c>
      <c r="S1356" s="21">
        <f t="shared" si="380"/>
        <v>-9.345161900851874</v>
      </c>
      <c r="T1356" s="21">
        <f t="shared" si="371"/>
        <v>86.147999999999996</v>
      </c>
      <c r="U1356" s="37">
        <f>VLOOKUP(Time_Zone, 'LSTM LookUp'!$B$5:$D$8, 3, FALSE)</f>
        <v>-75</v>
      </c>
      <c r="V1356" s="21">
        <f t="shared" si="381"/>
        <v>-13.61628383620026</v>
      </c>
      <c r="W1356" s="21">
        <f t="shared" si="372"/>
        <v>202.74392904094995</v>
      </c>
      <c r="X1356" s="21">
        <f t="shared" si="373"/>
        <v>-0.80315347484254584</v>
      </c>
      <c r="Y1356" s="21">
        <f t="shared" si="374"/>
        <v>303.19684652515747</v>
      </c>
      <c r="Z1356" s="21">
        <f t="shared" si="382"/>
        <v>96.108104825700238</v>
      </c>
      <c r="AA1356" s="21">
        <f t="shared" si="375"/>
        <v>96.108104825700238</v>
      </c>
      <c r="AB1356" s="21">
        <f t="shared" si="376"/>
        <v>0</v>
      </c>
      <c r="AC1356" s="21">
        <f t="shared" si="377"/>
        <v>0</v>
      </c>
      <c r="AD1356" s="21">
        <f t="shared" si="383"/>
        <v>0</v>
      </c>
      <c r="AE1356" s="21" t="str">
        <f t="shared" si="378"/>
        <v>2/25/15:00</v>
      </c>
    </row>
    <row r="1357" spans="2:31">
      <c r="B1357" s="37">
        <v>2</v>
      </c>
      <c r="C1357" s="38">
        <v>25</v>
      </c>
      <c r="D1357" s="39">
        <v>16</v>
      </c>
      <c r="E1357" s="17">
        <v>5</v>
      </c>
      <c r="F1357" s="17">
        <v>251</v>
      </c>
      <c r="G1357" s="17">
        <v>1</v>
      </c>
      <c r="H1357" s="37">
        <f t="shared" si="366"/>
        <v>41</v>
      </c>
      <c r="I1357" s="37">
        <f>IF(H1357&lt;'Roof Calculator'!$G$8, 1, 0)</f>
        <v>1</v>
      </c>
      <c r="J1357" s="37">
        <f>IF(H1357&gt;='Roof Calculator'!$G$8, 1, 0)</f>
        <v>0</v>
      </c>
      <c r="K1357" s="37">
        <f t="shared" si="367"/>
        <v>41</v>
      </c>
      <c r="L1357" s="37">
        <f t="shared" si="368"/>
        <v>0</v>
      </c>
      <c r="M1357" s="37">
        <v>0</v>
      </c>
      <c r="N1357" s="37">
        <f t="shared" si="369"/>
        <v>251</v>
      </c>
      <c r="O1357" s="37">
        <v>0</v>
      </c>
      <c r="P1357" s="37">
        <v>0</v>
      </c>
      <c r="Q1357" s="21">
        <f t="shared" si="370"/>
        <v>39.790999999999997</v>
      </c>
      <c r="R1357" s="21">
        <f t="shared" si="379"/>
        <v>56.624999999998963</v>
      </c>
      <c r="S1357" s="21">
        <f t="shared" si="380"/>
        <v>-9.3300283678222176</v>
      </c>
      <c r="T1357" s="21">
        <f t="shared" si="371"/>
        <v>86.147999999999996</v>
      </c>
      <c r="U1357" s="37">
        <f>VLOOKUP(Time_Zone, 'LSTM LookUp'!$B$5:$D$8, 3, FALSE)</f>
        <v>-75</v>
      </c>
      <c r="V1357" s="21">
        <f t="shared" si="381"/>
        <v>-13.61001696597752</v>
      </c>
      <c r="W1357" s="21">
        <f t="shared" si="372"/>
        <v>217.74549575850563</v>
      </c>
      <c r="X1357" s="21">
        <f t="shared" si="373"/>
        <v>-0.70330802592645492</v>
      </c>
      <c r="Y1357" s="21">
        <f t="shared" si="374"/>
        <v>250.29669197407355</v>
      </c>
      <c r="Z1357" s="21">
        <f t="shared" si="382"/>
        <v>79.339679767329898</v>
      </c>
      <c r="AA1357" s="21">
        <f t="shared" si="375"/>
        <v>79.339679767329898</v>
      </c>
      <c r="AB1357" s="21">
        <f t="shared" si="376"/>
        <v>0</v>
      </c>
      <c r="AC1357" s="21">
        <f t="shared" si="377"/>
        <v>0</v>
      </c>
      <c r="AD1357" s="21">
        <f t="shared" si="383"/>
        <v>0</v>
      </c>
      <c r="AE1357" s="21" t="str">
        <f t="shared" si="378"/>
        <v>2/25/16:00</v>
      </c>
    </row>
    <row r="1358" spans="2:31">
      <c r="B1358" s="37">
        <v>2</v>
      </c>
      <c r="C1358" s="38">
        <v>25</v>
      </c>
      <c r="D1358" s="39">
        <v>17</v>
      </c>
      <c r="E1358" s="17">
        <v>5</v>
      </c>
      <c r="F1358" s="17">
        <v>149</v>
      </c>
      <c r="G1358" s="17">
        <v>1</v>
      </c>
      <c r="H1358" s="37">
        <f t="shared" si="366"/>
        <v>41</v>
      </c>
      <c r="I1358" s="37">
        <f>IF(H1358&lt;'Roof Calculator'!$G$8, 1, 0)</f>
        <v>1</v>
      </c>
      <c r="J1358" s="37">
        <f>IF(H1358&gt;='Roof Calculator'!$G$8, 1, 0)</f>
        <v>0</v>
      </c>
      <c r="K1358" s="37">
        <f t="shared" si="367"/>
        <v>41</v>
      </c>
      <c r="L1358" s="37">
        <f t="shared" si="368"/>
        <v>0</v>
      </c>
      <c r="M1358" s="37">
        <v>0</v>
      </c>
      <c r="N1358" s="37">
        <f t="shared" si="369"/>
        <v>149</v>
      </c>
      <c r="O1358" s="37">
        <v>0</v>
      </c>
      <c r="P1358" s="37">
        <v>0</v>
      </c>
      <c r="Q1358" s="21">
        <f t="shared" si="370"/>
        <v>39.790999999999997</v>
      </c>
      <c r="R1358" s="21">
        <f t="shared" si="379"/>
        <v>56.666666666665627</v>
      </c>
      <c r="S1358" s="21">
        <f t="shared" si="380"/>
        <v>-9.3148906488889338</v>
      </c>
      <c r="T1358" s="21">
        <f t="shared" si="371"/>
        <v>86.147999999999996</v>
      </c>
      <c r="U1358" s="37">
        <f>VLOOKUP(Time_Zone, 'LSTM LookUp'!$B$5:$D$8, 3, FALSE)</f>
        <v>-75</v>
      </c>
      <c r="V1358" s="21">
        <f t="shared" si="381"/>
        <v>-13.603731758897121</v>
      </c>
      <c r="W1358" s="21">
        <f t="shared" si="372"/>
        <v>232.74706706027573</v>
      </c>
      <c r="X1358" s="21">
        <f t="shared" si="373"/>
        <v>-0.56258502357997564</v>
      </c>
      <c r="Y1358" s="21">
        <f t="shared" si="374"/>
        <v>148.43741497642003</v>
      </c>
      <c r="Z1358" s="21">
        <f t="shared" si="382"/>
        <v>47.052067995126826</v>
      </c>
      <c r="AA1358" s="21">
        <f t="shared" si="375"/>
        <v>47.052067995126826</v>
      </c>
      <c r="AB1358" s="21">
        <f t="shared" si="376"/>
        <v>0</v>
      </c>
      <c r="AC1358" s="21">
        <f t="shared" si="377"/>
        <v>0</v>
      </c>
      <c r="AD1358" s="21">
        <f t="shared" si="383"/>
        <v>0</v>
      </c>
      <c r="AE1358" s="21" t="str">
        <f t="shared" si="378"/>
        <v>2/25/17:00</v>
      </c>
    </row>
    <row r="1359" spans="2:31">
      <c r="B1359" s="37">
        <v>2</v>
      </c>
      <c r="C1359" s="38">
        <v>25</v>
      </c>
      <c r="D1359" s="39">
        <v>18</v>
      </c>
      <c r="E1359" s="17">
        <v>5</v>
      </c>
      <c r="F1359" s="17">
        <v>66</v>
      </c>
      <c r="G1359" s="17">
        <v>1</v>
      </c>
      <c r="H1359" s="37">
        <f t="shared" si="366"/>
        <v>41</v>
      </c>
      <c r="I1359" s="37">
        <f>IF(H1359&lt;'Roof Calculator'!$G$8, 1, 0)</f>
        <v>1</v>
      </c>
      <c r="J1359" s="37">
        <f>IF(H1359&gt;='Roof Calculator'!$G$8, 1, 0)</f>
        <v>0</v>
      </c>
      <c r="K1359" s="37">
        <f t="shared" si="367"/>
        <v>41</v>
      </c>
      <c r="L1359" s="37">
        <f t="shared" si="368"/>
        <v>0</v>
      </c>
      <c r="M1359" s="37">
        <v>0</v>
      </c>
      <c r="N1359" s="37">
        <f t="shared" si="369"/>
        <v>66</v>
      </c>
      <c r="O1359" s="37">
        <v>0</v>
      </c>
      <c r="P1359" s="37">
        <v>0</v>
      </c>
      <c r="Q1359" s="21">
        <f t="shared" si="370"/>
        <v>39.790999999999997</v>
      </c>
      <c r="R1359" s="21">
        <f t="shared" si="379"/>
        <v>56.708333333332291</v>
      </c>
      <c r="S1359" s="21">
        <f t="shared" si="380"/>
        <v>-9.2997487513272912</v>
      </c>
      <c r="T1359" s="21">
        <f t="shared" si="371"/>
        <v>86.147999999999996</v>
      </c>
      <c r="U1359" s="37">
        <f>VLOOKUP(Time_Zone, 'LSTM LookUp'!$B$5:$D$8, 3, FALSE)</f>
        <v>-75</v>
      </c>
      <c r="V1359" s="21">
        <f t="shared" si="381"/>
        <v>-13.597428232802889</v>
      </c>
      <c r="W1359" s="21">
        <f t="shared" si="372"/>
        <v>247.74864294179923</v>
      </c>
      <c r="X1359" s="21">
        <f t="shared" si="373"/>
        <v>-0.39056199431260996</v>
      </c>
      <c r="Y1359" s="21">
        <f t="shared" si="374"/>
        <v>65.609438005687394</v>
      </c>
      <c r="Z1359" s="21">
        <f t="shared" si="382"/>
        <v>20.797045937886043</v>
      </c>
      <c r="AA1359" s="21">
        <f t="shared" si="375"/>
        <v>20.797045937886043</v>
      </c>
      <c r="AB1359" s="21">
        <f t="shared" si="376"/>
        <v>0</v>
      </c>
      <c r="AC1359" s="21">
        <f t="shared" si="377"/>
        <v>0</v>
      </c>
      <c r="AD1359" s="21">
        <f t="shared" si="383"/>
        <v>0</v>
      </c>
      <c r="AE1359" s="21" t="str">
        <f t="shared" si="378"/>
        <v>2/25/18:00</v>
      </c>
    </row>
    <row r="1360" spans="2:31">
      <c r="B1360" s="37">
        <v>2</v>
      </c>
      <c r="C1360" s="38">
        <v>25</v>
      </c>
      <c r="D1360" s="39">
        <v>19</v>
      </c>
      <c r="E1360" s="17">
        <v>3.9</v>
      </c>
      <c r="F1360" s="17">
        <v>12</v>
      </c>
      <c r="G1360" s="17">
        <v>3</v>
      </c>
      <c r="H1360" s="37">
        <f t="shared" si="366"/>
        <v>39.020000000000003</v>
      </c>
      <c r="I1360" s="37">
        <f>IF(H1360&lt;'Roof Calculator'!$G$8, 1, 0)</f>
        <v>1</v>
      </c>
      <c r="J1360" s="37">
        <f>IF(H1360&gt;='Roof Calculator'!$G$8, 1, 0)</f>
        <v>0</v>
      </c>
      <c r="K1360" s="37">
        <f t="shared" si="367"/>
        <v>39.020000000000003</v>
      </c>
      <c r="L1360" s="37">
        <f t="shared" si="368"/>
        <v>0</v>
      </c>
      <c r="M1360" s="37">
        <v>0</v>
      </c>
      <c r="N1360" s="37">
        <f t="shared" si="369"/>
        <v>12</v>
      </c>
      <c r="O1360" s="37">
        <v>0</v>
      </c>
      <c r="P1360" s="37">
        <v>0</v>
      </c>
      <c r="Q1360" s="21">
        <f t="shared" si="370"/>
        <v>39.790999999999997</v>
      </c>
      <c r="R1360" s="21">
        <f t="shared" si="379"/>
        <v>56.749999999998956</v>
      </c>
      <c r="S1360" s="21">
        <f t="shared" si="380"/>
        <v>-9.2846026824121193</v>
      </c>
      <c r="T1360" s="21">
        <f t="shared" si="371"/>
        <v>86.147999999999996</v>
      </c>
      <c r="U1360" s="37">
        <f>VLOOKUP(Time_Zone, 'LSTM LookUp'!$B$5:$D$8, 3, FALSE)</f>
        <v>-75</v>
      </c>
      <c r="V1360" s="21">
        <f t="shared" si="381"/>
        <v>-13.591106405571365</v>
      </c>
      <c r="W1360" s="21">
        <f t="shared" si="372"/>
        <v>262.75022339860709</v>
      </c>
      <c r="X1360" s="21">
        <f t="shared" si="373"/>
        <v>-0.59685269767664106</v>
      </c>
      <c r="Y1360" s="21">
        <f t="shared" si="374"/>
        <v>11.403147302323358</v>
      </c>
      <c r="Z1360" s="21">
        <f t="shared" si="382"/>
        <v>3.6145985317286606</v>
      </c>
      <c r="AA1360" s="21">
        <f t="shared" si="375"/>
        <v>3.6145985317286606</v>
      </c>
      <c r="AB1360" s="21">
        <f t="shared" si="376"/>
        <v>0</v>
      </c>
      <c r="AC1360" s="21">
        <f t="shared" si="377"/>
        <v>0</v>
      </c>
      <c r="AD1360" s="21">
        <f t="shared" si="383"/>
        <v>0</v>
      </c>
      <c r="AE1360" s="21" t="str">
        <f t="shared" si="378"/>
        <v>2/25/19:00</v>
      </c>
    </row>
    <row r="1361" spans="2:31">
      <c r="B1361" s="37">
        <v>2</v>
      </c>
      <c r="C1361" s="38">
        <v>25</v>
      </c>
      <c r="D1361" s="39">
        <v>20</v>
      </c>
      <c r="E1361" s="17">
        <v>2.2000000000000002</v>
      </c>
      <c r="F1361" s="17">
        <v>0</v>
      </c>
      <c r="G1361" s="17">
        <v>0</v>
      </c>
      <c r="H1361" s="37">
        <f t="shared" si="366"/>
        <v>35.96</v>
      </c>
      <c r="I1361" s="37">
        <f>IF(H1361&lt;'Roof Calculator'!$G$8, 1, 0)</f>
        <v>1</v>
      </c>
      <c r="J1361" s="37">
        <f>IF(H1361&gt;='Roof Calculator'!$G$8, 1, 0)</f>
        <v>0</v>
      </c>
      <c r="K1361" s="37">
        <f t="shared" si="367"/>
        <v>35.96</v>
      </c>
      <c r="L1361" s="37">
        <f t="shared" si="368"/>
        <v>0</v>
      </c>
      <c r="M1361" s="37">
        <v>0</v>
      </c>
      <c r="N1361" s="37">
        <f t="shared" si="369"/>
        <v>0</v>
      </c>
      <c r="O1361" s="37">
        <v>0</v>
      </c>
      <c r="P1361" s="37">
        <v>0</v>
      </c>
      <c r="Q1361" s="21">
        <f t="shared" si="370"/>
        <v>39.790999999999997</v>
      </c>
      <c r="R1361" s="21">
        <f t="shared" si="379"/>
        <v>56.79166666666562</v>
      </c>
      <c r="S1361" s="21">
        <f t="shared" si="380"/>
        <v>-9.2694524494178374</v>
      </c>
      <c r="T1361" s="21">
        <f t="shared" si="371"/>
        <v>86.147999999999996</v>
      </c>
      <c r="U1361" s="37">
        <f>VLOOKUP(Time_Zone, 'LSTM LookUp'!$B$5:$D$8, 3, FALSE)</f>
        <v>-75</v>
      </c>
      <c r="V1361" s="21">
        <f t="shared" si="381"/>
        <v>-13.584766295111775</v>
      </c>
      <c r="W1361" s="21">
        <f t="shared" si="372"/>
        <v>277.75180842622211</v>
      </c>
      <c r="X1361" s="21">
        <f t="shared" si="373"/>
        <v>0</v>
      </c>
      <c r="Y1361" s="21">
        <f t="shared" si="374"/>
        <v>0</v>
      </c>
      <c r="Z1361" s="21">
        <f t="shared" si="382"/>
        <v>0</v>
      </c>
      <c r="AA1361" s="21">
        <f t="shared" si="375"/>
        <v>0</v>
      </c>
      <c r="AB1361" s="21">
        <f t="shared" si="376"/>
        <v>0</v>
      </c>
      <c r="AC1361" s="21">
        <f t="shared" si="377"/>
        <v>0</v>
      </c>
      <c r="AD1361" s="21">
        <f t="shared" si="383"/>
        <v>0</v>
      </c>
      <c r="AE1361" s="21" t="str">
        <f t="shared" si="378"/>
        <v>2/25/20:00</v>
      </c>
    </row>
    <row r="1362" spans="2:31">
      <c r="B1362" s="37">
        <v>2</v>
      </c>
      <c r="C1362" s="38">
        <v>25</v>
      </c>
      <c r="D1362" s="39">
        <v>21</v>
      </c>
      <c r="E1362" s="17">
        <v>2.8</v>
      </c>
      <c r="F1362" s="17">
        <v>0</v>
      </c>
      <c r="G1362" s="17">
        <v>0</v>
      </c>
      <c r="H1362" s="37">
        <f t="shared" si="366"/>
        <v>37.04</v>
      </c>
      <c r="I1362" s="37">
        <f>IF(H1362&lt;'Roof Calculator'!$G$8, 1, 0)</f>
        <v>1</v>
      </c>
      <c r="J1362" s="37">
        <f>IF(H1362&gt;='Roof Calculator'!$G$8, 1, 0)</f>
        <v>0</v>
      </c>
      <c r="K1362" s="37">
        <f t="shared" si="367"/>
        <v>37.04</v>
      </c>
      <c r="L1362" s="37">
        <f t="shared" si="368"/>
        <v>0</v>
      </c>
      <c r="M1362" s="37">
        <v>0</v>
      </c>
      <c r="N1362" s="37">
        <f t="shared" si="369"/>
        <v>0</v>
      </c>
      <c r="O1362" s="37">
        <v>0</v>
      </c>
      <c r="P1362" s="37">
        <v>0</v>
      </c>
      <c r="Q1362" s="21">
        <f t="shared" si="370"/>
        <v>39.790999999999997</v>
      </c>
      <c r="R1362" s="21">
        <f t="shared" si="379"/>
        <v>56.833333333332284</v>
      </c>
      <c r="S1362" s="21">
        <f t="shared" si="380"/>
        <v>-9.2542980596184403</v>
      </c>
      <c r="T1362" s="21">
        <f t="shared" si="371"/>
        <v>86.147999999999996</v>
      </c>
      <c r="U1362" s="37">
        <f>VLOOKUP(Time_Zone, 'LSTM LookUp'!$B$5:$D$8, 3, FALSE)</f>
        <v>-75</v>
      </c>
      <c r="V1362" s="21">
        <f t="shared" si="381"/>
        <v>-13.57840791936599</v>
      </c>
      <c r="W1362" s="21">
        <f t="shared" si="372"/>
        <v>292.75339802015844</v>
      </c>
      <c r="X1362" s="21">
        <f t="shared" si="373"/>
        <v>0</v>
      </c>
      <c r="Y1362" s="21">
        <f t="shared" si="374"/>
        <v>0</v>
      </c>
      <c r="Z1362" s="21">
        <f t="shared" si="382"/>
        <v>0</v>
      </c>
      <c r="AA1362" s="21">
        <f t="shared" si="375"/>
        <v>0</v>
      </c>
      <c r="AB1362" s="21">
        <f t="shared" si="376"/>
        <v>0</v>
      </c>
      <c r="AC1362" s="21">
        <f t="shared" si="377"/>
        <v>0</v>
      </c>
      <c r="AD1362" s="21">
        <f t="shared" si="383"/>
        <v>0</v>
      </c>
      <c r="AE1362" s="21" t="str">
        <f t="shared" si="378"/>
        <v>2/25/21:00</v>
      </c>
    </row>
    <row r="1363" spans="2:31">
      <c r="B1363" s="37">
        <v>2</v>
      </c>
      <c r="C1363" s="38">
        <v>25</v>
      </c>
      <c r="D1363" s="39">
        <v>22</v>
      </c>
      <c r="E1363" s="17">
        <v>3.9</v>
      </c>
      <c r="F1363" s="17">
        <v>0</v>
      </c>
      <c r="G1363" s="17">
        <v>0</v>
      </c>
      <c r="H1363" s="37">
        <f t="shared" si="366"/>
        <v>39.020000000000003</v>
      </c>
      <c r="I1363" s="37">
        <f>IF(H1363&lt;'Roof Calculator'!$G$8, 1, 0)</f>
        <v>1</v>
      </c>
      <c r="J1363" s="37">
        <f>IF(H1363&gt;='Roof Calculator'!$G$8, 1, 0)</f>
        <v>0</v>
      </c>
      <c r="K1363" s="37">
        <f t="shared" si="367"/>
        <v>39.020000000000003</v>
      </c>
      <c r="L1363" s="37">
        <f t="shared" si="368"/>
        <v>0</v>
      </c>
      <c r="M1363" s="37">
        <v>0</v>
      </c>
      <c r="N1363" s="37">
        <f t="shared" si="369"/>
        <v>0</v>
      </c>
      <c r="O1363" s="37">
        <v>0</v>
      </c>
      <c r="P1363" s="37">
        <v>0</v>
      </c>
      <c r="Q1363" s="21">
        <f t="shared" si="370"/>
        <v>39.790999999999997</v>
      </c>
      <c r="R1363" s="21">
        <f t="shared" si="379"/>
        <v>56.874999999998948</v>
      </c>
      <c r="S1363" s="21">
        <f t="shared" si="380"/>
        <v>-9.2391395202875</v>
      </c>
      <c r="T1363" s="21">
        <f t="shared" si="371"/>
        <v>86.147999999999996</v>
      </c>
      <c r="U1363" s="37">
        <f>VLOOKUP(Time_Zone, 'LSTM LookUp'!$B$5:$D$8, 3, FALSE)</f>
        <v>-75</v>
      </c>
      <c r="V1363" s="21">
        <f t="shared" si="381"/>
        <v>-13.57203129630847</v>
      </c>
      <c r="W1363" s="21">
        <f t="shared" si="372"/>
        <v>307.75499217592289</v>
      </c>
      <c r="X1363" s="21">
        <f t="shared" si="373"/>
        <v>0</v>
      </c>
      <c r="Y1363" s="21">
        <f t="shared" si="374"/>
        <v>0</v>
      </c>
      <c r="Z1363" s="21">
        <f t="shared" si="382"/>
        <v>0</v>
      </c>
      <c r="AA1363" s="21">
        <f t="shared" si="375"/>
        <v>0</v>
      </c>
      <c r="AB1363" s="21">
        <f t="shared" si="376"/>
        <v>0</v>
      </c>
      <c r="AC1363" s="21">
        <f t="shared" si="377"/>
        <v>0</v>
      </c>
      <c r="AD1363" s="21">
        <f t="shared" si="383"/>
        <v>0</v>
      </c>
      <c r="AE1363" s="21" t="str">
        <f t="shared" si="378"/>
        <v>2/25/22:00</v>
      </c>
    </row>
    <row r="1364" spans="2:31">
      <c r="B1364" s="37">
        <v>2</v>
      </c>
      <c r="C1364" s="38">
        <v>25</v>
      </c>
      <c r="D1364" s="39">
        <v>23</v>
      </c>
      <c r="E1364" s="17">
        <v>3.9</v>
      </c>
      <c r="F1364" s="17">
        <v>0</v>
      </c>
      <c r="G1364" s="17">
        <v>0</v>
      </c>
      <c r="H1364" s="37">
        <f t="shared" si="366"/>
        <v>39.020000000000003</v>
      </c>
      <c r="I1364" s="37">
        <f>IF(H1364&lt;'Roof Calculator'!$G$8, 1, 0)</f>
        <v>1</v>
      </c>
      <c r="J1364" s="37">
        <f>IF(H1364&gt;='Roof Calculator'!$G$8, 1, 0)</f>
        <v>0</v>
      </c>
      <c r="K1364" s="37">
        <f t="shared" si="367"/>
        <v>39.020000000000003</v>
      </c>
      <c r="L1364" s="37">
        <f t="shared" si="368"/>
        <v>0</v>
      </c>
      <c r="M1364" s="37">
        <v>0</v>
      </c>
      <c r="N1364" s="37">
        <f t="shared" si="369"/>
        <v>0</v>
      </c>
      <c r="O1364" s="37">
        <v>0</v>
      </c>
      <c r="P1364" s="37">
        <v>0</v>
      </c>
      <c r="Q1364" s="21">
        <f t="shared" si="370"/>
        <v>39.790999999999997</v>
      </c>
      <c r="R1364" s="21">
        <f t="shared" si="379"/>
        <v>56.916666666665613</v>
      </c>
      <c r="S1364" s="21">
        <f t="shared" si="380"/>
        <v>-9.2239768386981531</v>
      </c>
      <c r="T1364" s="21">
        <f t="shared" si="371"/>
        <v>86.147999999999996</v>
      </c>
      <c r="U1364" s="37">
        <f>VLOOKUP(Time_Zone, 'LSTM LookUp'!$B$5:$D$8, 3, FALSE)</f>
        <v>-75</v>
      </c>
      <c r="V1364" s="21">
        <f t="shared" si="381"/>
        <v>-13.565636443946252</v>
      </c>
      <c r="W1364" s="21">
        <f t="shared" si="372"/>
        <v>322.75659088901341</v>
      </c>
      <c r="X1364" s="21">
        <f t="shared" si="373"/>
        <v>0</v>
      </c>
      <c r="Y1364" s="21">
        <f t="shared" si="374"/>
        <v>0</v>
      </c>
      <c r="Z1364" s="21">
        <f t="shared" si="382"/>
        <v>0</v>
      </c>
      <c r="AA1364" s="21">
        <f t="shared" si="375"/>
        <v>0</v>
      </c>
      <c r="AB1364" s="21">
        <f t="shared" si="376"/>
        <v>0</v>
      </c>
      <c r="AC1364" s="21">
        <f t="shared" si="377"/>
        <v>0</v>
      </c>
      <c r="AD1364" s="21">
        <f t="shared" si="383"/>
        <v>0</v>
      </c>
      <c r="AE1364" s="21" t="str">
        <f t="shared" si="378"/>
        <v>2/25/23:00</v>
      </c>
    </row>
    <row r="1365" spans="2:31">
      <c r="B1365" s="37">
        <v>2</v>
      </c>
      <c r="C1365" s="38">
        <v>25</v>
      </c>
      <c r="D1365" s="39">
        <v>24</v>
      </c>
      <c r="E1365" s="17">
        <v>3.9</v>
      </c>
      <c r="F1365" s="17">
        <v>0</v>
      </c>
      <c r="G1365" s="17">
        <v>0</v>
      </c>
      <c r="H1365" s="37">
        <f t="shared" si="366"/>
        <v>39.020000000000003</v>
      </c>
      <c r="I1365" s="37">
        <f>IF(H1365&lt;'Roof Calculator'!$G$8, 1, 0)</f>
        <v>1</v>
      </c>
      <c r="J1365" s="37">
        <f>IF(H1365&gt;='Roof Calculator'!$G$8, 1, 0)</f>
        <v>0</v>
      </c>
      <c r="K1365" s="37">
        <f t="shared" si="367"/>
        <v>39.020000000000003</v>
      </c>
      <c r="L1365" s="37">
        <f t="shared" si="368"/>
        <v>0</v>
      </c>
      <c r="M1365" s="37">
        <v>0</v>
      </c>
      <c r="N1365" s="37">
        <f t="shared" si="369"/>
        <v>0</v>
      </c>
      <c r="O1365" s="37">
        <v>0</v>
      </c>
      <c r="P1365" s="37">
        <v>0</v>
      </c>
      <c r="Q1365" s="21">
        <f t="shared" si="370"/>
        <v>39.790999999999997</v>
      </c>
      <c r="R1365" s="21">
        <f t="shared" si="379"/>
        <v>56.958333333332277</v>
      </c>
      <c r="S1365" s="21">
        <f t="shared" si="380"/>
        <v>-9.2088100221231297</v>
      </c>
      <c r="T1365" s="21">
        <f t="shared" si="371"/>
        <v>86.147999999999996</v>
      </c>
      <c r="U1365" s="37">
        <f>VLOOKUP(Time_Zone, 'LSTM LookUp'!$B$5:$D$8, 3, FALSE)</f>
        <v>-75</v>
      </c>
      <c r="V1365" s="21">
        <f t="shared" si="381"/>
        <v>-13.559223380318887</v>
      </c>
      <c r="W1365" s="21">
        <f t="shared" si="372"/>
        <v>337.75819415492026</v>
      </c>
      <c r="X1365" s="21">
        <f t="shared" si="373"/>
        <v>0</v>
      </c>
      <c r="Y1365" s="21">
        <f t="shared" si="374"/>
        <v>0</v>
      </c>
      <c r="Z1365" s="21">
        <f t="shared" si="382"/>
        <v>0</v>
      </c>
      <c r="AA1365" s="21">
        <f t="shared" si="375"/>
        <v>0</v>
      </c>
      <c r="AB1365" s="21">
        <f t="shared" si="376"/>
        <v>0</v>
      </c>
      <c r="AC1365" s="21">
        <f t="shared" si="377"/>
        <v>0</v>
      </c>
      <c r="AD1365" s="21">
        <f t="shared" si="383"/>
        <v>0</v>
      </c>
      <c r="AE1365" s="21" t="str">
        <f t="shared" si="378"/>
        <v>2/25/24:00</v>
      </c>
    </row>
    <row r="1366" spans="2:31">
      <c r="B1366" s="37">
        <v>2</v>
      </c>
      <c r="C1366" s="38">
        <v>26</v>
      </c>
      <c r="D1366" s="39">
        <v>1</v>
      </c>
      <c r="E1366" s="17">
        <v>4.4000000000000004</v>
      </c>
      <c r="F1366" s="17">
        <v>0</v>
      </c>
      <c r="G1366" s="17">
        <v>0</v>
      </c>
      <c r="H1366" s="37">
        <f t="shared" ref="H1366:H1429" si="384">E1366*9/5+32</f>
        <v>39.92</v>
      </c>
      <c r="I1366" s="37">
        <f>IF(H1366&lt;'Roof Calculator'!$G$8, 1, 0)</f>
        <v>1</v>
      </c>
      <c r="J1366" s="37">
        <f>IF(H1366&gt;='Roof Calculator'!$G$8, 1, 0)</f>
        <v>0</v>
      </c>
      <c r="K1366" s="37">
        <f t="shared" ref="K1366:K1429" si="385">I1366*H1366</f>
        <v>39.92</v>
      </c>
      <c r="L1366" s="37">
        <f t="shared" ref="L1366:L1429" si="386">J1366*H1366</f>
        <v>0</v>
      </c>
      <c r="M1366" s="37">
        <v>0</v>
      </c>
      <c r="N1366" s="37">
        <f t="shared" ref="N1366:N1429" si="387">F1366*(180-M1366)/180</f>
        <v>0</v>
      </c>
      <c r="O1366" s="37">
        <v>0</v>
      </c>
      <c r="P1366" s="37">
        <v>0</v>
      </c>
      <c r="Q1366" s="21">
        <f t="shared" ref="Q1366:Q1429" si="388">Latitude</f>
        <v>39.790999999999997</v>
      </c>
      <c r="R1366" s="21">
        <f t="shared" si="379"/>
        <v>56.999999999998941</v>
      </c>
      <c r="S1366" s="21">
        <f t="shared" si="380"/>
        <v>-9.1936390778347263</v>
      </c>
      <c r="T1366" s="21">
        <f t="shared" ref="T1366:T1429" si="389">Longitude</f>
        <v>86.147999999999996</v>
      </c>
      <c r="U1366" s="37">
        <f>VLOOKUP(Time_Zone, 'LSTM LookUp'!$B$5:$D$8, 3, FALSE)</f>
        <v>-75</v>
      </c>
      <c r="V1366" s="21">
        <f t="shared" si="381"/>
        <v>-13.552792123498413</v>
      </c>
      <c r="W1366" s="21">
        <f t="shared" ref="W1366:W1429" si="390">15*((D1366+(4*(T1366-U1366)+V1366)/60)-12)</f>
        <v>-7.2401980308746072</v>
      </c>
      <c r="X1366" s="21">
        <f t="shared" ref="X1366:X1429" si="391">G1366*(SIN(S1366*PI()/180)*SIN(Q1366*PI()/180)*COS(O1366*PI()/180)-SIN(S1366*PI()/180)*COS(Q1366*PI()/180)*SIN(O1366*PI()/180)*COS(P1366*PI()/180)+COS(S1366*PI()/180)*COS(Q1366*PI()/180)*COS(O1366*PI()/180)*COS(W1366*PI()/180)+COS(S1366*PI()/180)*SIN(Q1366*PI()/180)*SIN(O1366*PI()/180)*COS(P1366*PI()/180)*COS(W1366*PI()/180)+COS(S1366*PI()/180)*SIN(P1366*PI()/180)*SIN(W1366*PI()/180)*SIN(O1366*PI()/180))</f>
        <v>0</v>
      </c>
      <c r="Y1366" s="21">
        <f t="shared" ref="Y1366:Y1429" si="392">X1366+N1366</f>
        <v>0</v>
      </c>
      <c r="Z1366" s="21">
        <f t="shared" si="382"/>
        <v>0</v>
      </c>
      <c r="AA1366" s="21">
        <f t="shared" ref="AA1366:AA1429" si="393">Z1366*I1366</f>
        <v>0</v>
      </c>
      <c r="AB1366" s="21">
        <f t="shared" ref="AB1366:AB1429" si="394">Z1366*J1366</f>
        <v>0</v>
      </c>
      <c r="AC1366" s="21">
        <f t="shared" ref="AC1366:AC1429" si="395">L1366</f>
        <v>0</v>
      </c>
      <c r="AD1366" s="21">
        <f t="shared" si="383"/>
        <v>0</v>
      </c>
      <c r="AE1366" s="21" t="str">
        <f t="shared" ref="AE1366:AE1429" si="396">CONCATENATE(B1366, "/", C1366, "/", D1366,":00")</f>
        <v>2/26/1:00</v>
      </c>
    </row>
    <row r="1367" spans="2:31">
      <c r="B1367" s="37">
        <v>2</v>
      </c>
      <c r="C1367" s="38">
        <v>26</v>
      </c>
      <c r="D1367" s="39">
        <v>2</v>
      </c>
      <c r="E1367" s="17">
        <v>3.9</v>
      </c>
      <c r="F1367" s="17">
        <v>0</v>
      </c>
      <c r="G1367" s="17">
        <v>0</v>
      </c>
      <c r="H1367" s="37">
        <f t="shared" si="384"/>
        <v>39.020000000000003</v>
      </c>
      <c r="I1367" s="37">
        <f>IF(H1367&lt;'Roof Calculator'!$G$8, 1, 0)</f>
        <v>1</v>
      </c>
      <c r="J1367" s="37">
        <f>IF(H1367&gt;='Roof Calculator'!$G$8, 1, 0)</f>
        <v>0</v>
      </c>
      <c r="K1367" s="37">
        <f t="shared" si="385"/>
        <v>39.020000000000003</v>
      </c>
      <c r="L1367" s="37">
        <f t="shared" si="386"/>
        <v>0</v>
      </c>
      <c r="M1367" s="37">
        <v>0</v>
      </c>
      <c r="N1367" s="37">
        <f t="shared" si="387"/>
        <v>0</v>
      </c>
      <c r="O1367" s="37">
        <v>0</v>
      </c>
      <c r="P1367" s="37">
        <v>0</v>
      </c>
      <c r="Q1367" s="21">
        <f t="shared" si="388"/>
        <v>39.790999999999997</v>
      </c>
      <c r="R1367" s="21">
        <f t="shared" ref="R1367:R1430" si="397">R1366+1/24</f>
        <v>57.041666666665606</v>
      </c>
      <c r="S1367" s="21">
        <f t="shared" ref="S1367:S1430" si="398">ASIN(SIN(23.45*PI()/180)*SIN((360/365*(R1367-81))*PI()/180))*180/PI()</f>
        <v>-9.1784640131048061</v>
      </c>
      <c r="T1367" s="21">
        <f t="shared" si="389"/>
        <v>86.147999999999996</v>
      </c>
      <c r="U1367" s="37">
        <f>VLOOKUP(Time_Zone, 'LSTM LookUp'!$B$5:$D$8, 3, FALSE)</f>
        <v>-75</v>
      </c>
      <c r="V1367" s="21">
        <f t="shared" ref="V1367:V1430" si="399">9.87*SIN(2*(360/365*(R1367-81))*PI()/180)-7.53*COS((360/365*(R1367-81))*PI()/180)-1.5*SIN((360/365*(R1367-81))*PI()/180)</f>
        <v>-13.546342691589309</v>
      </c>
      <c r="W1367" s="21">
        <f t="shared" si="390"/>
        <v>7.7614143271026581</v>
      </c>
      <c r="X1367" s="21">
        <f t="shared" si="391"/>
        <v>0</v>
      </c>
      <c r="Y1367" s="21">
        <f t="shared" si="392"/>
        <v>0</v>
      </c>
      <c r="Z1367" s="21">
        <f t="shared" ref="Z1367:Z1430" si="400">Y1367/10.764*3.412</f>
        <v>0</v>
      </c>
      <c r="AA1367" s="21">
        <f t="shared" si="393"/>
        <v>0</v>
      </c>
      <c r="AB1367" s="21">
        <f t="shared" si="394"/>
        <v>0</v>
      </c>
      <c r="AC1367" s="21">
        <f t="shared" si="395"/>
        <v>0</v>
      </c>
      <c r="AD1367" s="21">
        <f t="shared" ref="AD1367:AD1430" si="401">AB1367</f>
        <v>0</v>
      </c>
      <c r="AE1367" s="21" t="str">
        <f t="shared" si="396"/>
        <v>2/26/2:00</v>
      </c>
    </row>
    <row r="1368" spans="2:31">
      <c r="B1368" s="37">
        <v>2</v>
      </c>
      <c r="C1368" s="38">
        <v>26</v>
      </c>
      <c r="D1368" s="39">
        <v>3</v>
      </c>
      <c r="E1368" s="17">
        <v>4.4000000000000004</v>
      </c>
      <c r="F1368" s="17">
        <v>0</v>
      </c>
      <c r="G1368" s="17">
        <v>0</v>
      </c>
      <c r="H1368" s="37">
        <f t="shared" si="384"/>
        <v>39.92</v>
      </c>
      <c r="I1368" s="37">
        <f>IF(H1368&lt;'Roof Calculator'!$G$8, 1, 0)</f>
        <v>1</v>
      </c>
      <c r="J1368" s="37">
        <f>IF(H1368&gt;='Roof Calculator'!$G$8, 1, 0)</f>
        <v>0</v>
      </c>
      <c r="K1368" s="37">
        <f t="shared" si="385"/>
        <v>39.92</v>
      </c>
      <c r="L1368" s="37">
        <f t="shared" si="386"/>
        <v>0</v>
      </c>
      <c r="M1368" s="37">
        <v>0</v>
      </c>
      <c r="N1368" s="37">
        <f t="shared" si="387"/>
        <v>0</v>
      </c>
      <c r="O1368" s="37">
        <v>0</v>
      </c>
      <c r="P1368" s="37">
        <v>0</v>
      </c>
      <c r="Q1368" s="21">
        <f t="shared" si="388"/>
        <v>39.790999999999997</v>
      </c>
      <c r="R1368" s="21">
        <f t="shared" si="397"/>
        <v>57.08333333333227</v>
      </c>
      <c r="S1368" s="21">
        <f t="shared" si="398"/>
        <v>-9.1632848352048146</v>
      </c>
      <c r="T1368" s="21">
        <f t="shared" si="389"/>
        <v>86.147999999999996</v>
      </c>
      <c r="U1368" s="37">
        <f>VLOOKUP(Time_Zone, 'LSTM LookUp'!$B$5:$D$8, 3, FALSE)</f>
        <v>-75</v>
      </c>
      <c r="V1368" s="21">
        <f t="shared" si="399"/>
        <v>-13.539875102728464</v>
      </c>
      <c r="W1368" s="21">
        <f t="shared" si="390"/>
        <v>22.763031224317871</v>
      </c>
      <c r="X1368" s="21">
        <f t="shared" si="391"/>
        <v>0</v>
      </c>
      <c r="Y1368" s="21">
        <f t="shared" si="392"/>
        <v>0</v>
      </c>
      <c r="Z1368" s="21">
        <f t="shared" si="400"/>
        <v>0</v>
      </c>
      <c r="AA1368" s="21">
        <f t="shared" si="393"/>
        <v>0</v>
      </c>
      <c r="AB1368" s="21">
        <f t="shared" si="394"/>
        <v>0</v>
      </c>
      <c r="AC1368" s="21">
        <f t="shared" si="395"/>
        <v>0</v>
      </c>
      <c r="AD1368" s="21">
        <f t="shared" si="401"/>
        <v>0</v>
      </c>
      <c r="AE1368" s="21" t="str">
        <f t="shared" si="396"/>
        <v>2/26/3:00</v>
      </c>
    </row>
    <row r="1369" spans="2:31">
      <c r="B1369" s="37">
        <v>2</v>
      </c>
      <c r="C1369" s="38">
        <v>26</v>
      </c>
      <c r="D1369" s="39">
        <v>4</v>
      </c>
      <c r="E1369" s="17">
        <v>4.4000000000000004</v>
      </c>
      <c r="F1369" s="17">
        <v>0</v>
      </c>
      <c r="G1369" s="17">
        <v>0</v>
      </c>
      <c r="H1369" s="37">
        <f t="shared" si="384"/>
        <v>39.92</v>
      </c>
      <c r="I1369" s="37">
        <f>IF(H1369&lt;'Roof Calculator'!$G$8, 1, 0)</f>
        <v>1</v>
      </c>
      <c r="J1369" s="37">
        <f>IF(H1369&gt;='Roof Calculator'!$G$8, 1, 0)</f>
        <v>0</v>
      </c>
      <c r="K1369" s="37">
        <f t="shared" si="385"/>
        <v>39.92</v>
      </c>
      <c r="L1369" s="37">
        <f t="shared" si="386"/>
        <v>0</v>
      </c>
      <c r="M1369" s="37">
        <v>0</v>
      </c>
      <c r="N1369" s="37">
        <f t="shared" si="387"/>
        <v>0</v>
      </c>
      <c r="O1369" s="37">
        <v>0</v>
      </c>
      <c r="P1369" s="37">
        <v>0</v>
      </c>
      <c r="Q1369" s="21">
        <f t="shared" si="388"/>
        <v>39.790999999999997</v>
      </c>
      <c r="R1369" s="21">
        <f t="shared" si="397"/>
        <v>57.124999999998934</v>
      </c>
      <c r="S1369" s="21">
        <f t="shared" si="398"/>
        <v>-9.1481015514057589</v>
      </c>
      <c r="T1369" s="21">
        <f t="shared" si="389"/>
        <v>86.147999999999996</v>
      </c>
      <c r="U1369" s="37">
        <f>VLOOKUP(Time_Zone, 'LSTM LookUp'!$B$5:$D$8, 3, FALSE)</f>
        <v>-75</v>
      </c>
      <c r="V1369" s="21">
        <f t="shared" si="399"/>
        <v>-13.533389375085116</v>
      </c>
      <c r="W1369" s="21">
        <f t="shared" si="390"/>
        <v>37.764652656228712</v>
      </c>
      <c r="X1369" s="21">
        <f t="shared" si="391"/>
        <v>0</v>
      </c>
      <c r="Y1369" s="21">
        <f t="shared" si="392"/>
        <v>0</v>
      </c>
      <c r="Z1369" s="21">
        <f t="shared" si="400"/>
        <v>0</v>
      </c>
      <c r="AA1369" s="21">
        <f t="shared" si="393"/>
        <v>0</v>
      </c>
      <c r="AB1369" s="21">
        <f t="shared" si="394"/>
        <v>0</v>
      </c>
      <c r="AC1369" s="21">
        <f t="shared" si="395"/>
        <v>0</v>
      </c>
      <c r="AD1369" s="21">
        <f t="shared" si="401"/>
        <v>0</v>
      </c>
      <c r="AE1369" s="21" t="str">
        <f t="shared" si="396"/>
        <v>2/26/4:00</v>
      </c>
    </row>
    <row r="1370" spans="2:31">
      <c r="B1370" s="37">
        <v>2</v>
      </c>
      <c r="C1370" s="38">
        <v>26</v>
      </c>
      <c r="D1370" s="39">
        <v>5</v>
      </c>
      <c r="E1370" s="17">
        <v>4.4000000000000004</v>
      </c>
      <c r="F1370" s="17">
        <v>0</v>
      </c>
      <c r="G1370" s="17">
        <v>0</v>
      </c>
      <c r="H1370" s="37">
        <f t="shared" si="384"/>
        <v>39.92</v>
      </c>
      <c r="I1370" s="37">
        <f>IF(H1370&lt;'Roof Calculator'!$G$8, 1, 0)</f>
        <v>1</v>
      </c>
      <c r="J1370" s="37">
        <f>IF(H1370&gt;='Roof Calculator'!$G$8, 1, 0)</f>
        <v>0</v>
      </c>
      <c r="K1370" s="37">
        <f t="shared" si="385"/>
        <v>39.92</v>
      </c>
      <c r="L1370" s="37">
        <f t="shared" si="386"/>
        <v>0</v>
      </c>
      <c r="M1370" s="37">
        <v>0</v>
      </c>
      <c r="N1370" s="37">
        <f t="shared" si="387"/>
        <v>0</v>
      </c>
      <c r="O1370" s="37">
        <v>0</v>
      </c>
      <c r="P1370" s="37">
        <v>0</v>
      </c>
      <c r="Q1370" s="21">
        <f t="shared" si="388"/>
        <v>39.790999999999997</v>
      </c>
      <c r="R1370" s="21">
        <f t="shared" si="397"/>
        <v>57.166666666665598</v>
      </c>
      <c r="S1370" s="21">
        <f t="shared" si="398"/>
        <v>-9.1329141689782247</v>
      </c>
      <c r="T1370" s="21">
        <f t="shared" si="389"/>
        <v>86.147999999999996</v>
      </c>
      <c r="U1370" s="37">
        <f>VLOOKUP(Time_Zone, 'LSTM LookUp'!$B$5:$D$8, 3, FALSE)</f>
        <v>-75</v>
      </c>
      <c r="V1370" s="21">
        <f t="shared" si="399"/>
        <v>-13.526885526860847</v>
      </c>
      <c r="W1370" s="21">
        <f t="shared" si="390"/>
        <v>52.766278618284773</v>
      </c>
      <c r="X1370" s="21">
        <f t="shared" si="391"/>
        <v>0</v>
      </c>
      <c r="Y1370" s="21">
        <f t="shared" si="392"/>
        <v>0</v>
      </c>
      <c r="Z1370" s="21">
        <f t="shared" si="400"/>
        <v>0</v>
      </c>
      <c r="AA1370" s="21">
        <f t="shared" si="393"/>
        <v>0</v>
      </c>
      <c r="AB1370" s="21">
        <f t="shared" si="394"/>
        <v>0</v>
      </c>
      <c r="AC1370" s="21">
        <f t="shared" si="395"/>
        <v>0</v>
      </c>
      <c r="AD1370" s="21">
        <f t="shared" si="401"/>
        <v>0</v>
      </c>
      <c r="AE1370" s="21" t="str">
        <f t="shared" si="396"/>
        <v>2/26/5:00</v>
      </c>
    </row>
    <row r="1371" spans="2:31">
      <c r="B1371" s="37">
        <v>2</v>
      </c>
      <c r="C1371" s="38">
        <v>26</v>
      </c>
      <c r="D1371" s="39">
        <v>6</v>
      </c>
      <c r="E1371" s="17">
        <v>4.4000000000000004</v>
      </c>
      <c r="F1371" s="17">
        <v>0</v>
      </c>
      <c r="G1371" s="17">
        <v>0</v>
      </c>
      <c r="H1371" s="37">
        <f t="shared" si="384"/>
        <v>39.92</v>
      </c>
      <c r="I1371" s="37">
        <f>IF(H1371&lt;'Roof Calculator'!$G$8, 1, 0)</f>
        <v>1</v>
      </c>
      <c r="J1371" s="37">
        <f>IF(H1371&gt;='Roof Calculator'!$G$8, 1, 0)</f>
        <v>0</v>
      </c>
      <c r="K1371" s="37">
        <f t="shared" si="385"/>
        <v>39.92</v>
      </c>
      <c r="L1371" s="37">
        <f t="shared" si="386"/>
        <v>0</v>
      </c>
      <c r="M1371" s="37">
        <v>0</v>
      </c>
      <c r="N1371" s="37">
        <f t="shared" si="387"/>
        <v>0</v>
      </c>
      <c r="O1371" s="37">
        <v>0</v>
      </c>
      <c r="P1371" s="37">
        <v>0</v>
      </c>
      <c r="Q1371" s="21">
        <f t="shared" si="388"/>
        <v>39.790999999999997</v>
      </c>
      <c r="R1371" s="21">
        <f t="shared" si="397"/>
        <v>57.208333333332263</v>
      </c>
      <c r="S1371" s="21">
        <f t="shared" si="398"/>
        <v>-9.1177226951923647</v>
      </c>
      <c r="T1371" s="21">
        <f t="shared" si="389"/>
        <v>86.147999999999996</v>
      </c>
      <c r="U1371" s="37">
        <f>VLOOKUP(Time_Zone, 'LSTM LookUp'!$B$5:$D$8, 3, FALSE)</f>
        <v>-75</v>
      </c>
      <c r="V1371" s="21">
        <f t="shared" si="399"/>
        <v>-13.52036357628951</v>
      </c>
      <c r="W1371" s="21">
        <f t="shared" si="390"/>
        <v>67.767909105927629</v>
      </c>
      <c r="X1371" s="21">
        <f t="shared" si="391"/>
        <v>0</v>
      </c>
      <c r="Y1371" s="21">
        <f t="shared" si="392"/>
        <v>0</v>
      </c>
      <c r="Z1371" s="21">
        <f t="shared" si="400"/>
        <v>0</v>
      </c>
      <c r="AA1371" s="21">
        <f t="shared" si="393"/>
        <v>0</v>
      </c>
      <c r="AB1371" s="21">
        <f t="shared" si="394"/>
        <v>0</v>
      </c>
      <c r="AC1371" s="21">
        <f t="shared" si="395"/>
        <v>0</v>
      </c>
      <c r="AD1371" s="21">
        <f t="shared" si="401"/>
        <v>0</v>
      </c>
      <c r="AE1371" s="21" t="str">
        <f t="shared" si="396"/>
        <v>2/26/6:00</v>
      </c>
    </row>
    <row r="1372" spans="2:31">
      <c r="B1372" s="37">
        <v>2</v>
      </c>
      <c r="C1372" s="38">
        <v>26</v>
      </c>
      <c r="D1372" s="39">
        <v>7</v>
      </c>
      <c r="E1372" s="17">
        <v>4.4000000000000004</v>
      </c>
      <c r="F1372" s="17">
        <v>0</v>
      </c>
      <c r="G1372" s="17">
        <v>0</v>
      </c>
      <c r="H1372" s="37">
        <f t="shared" si="384"/>
        <v>39.92</v>
      </c>
      <c r="I1372" s="37">
        <f>IF(H1372&lt;'Roof Calculator'!$G$8, 1, 0)</f>
        <v>1</v>
      </c>
      <c r="J1372" s="37">
        <f>IF(H1372&gt;='Roof Calculator'!$G$8, 1, 0)</f>
        <v>0</v>
      </c>
      <c r="K1372" s="37">
        <f t="shared" si="385"/>
        <v>39.92</v>
      </c>
      <c r="L1372" s="37">
        <f t="shared" si="386"/>
        <v>0</v>
      </c>
      <c r="M1372" s="37">
        <v>0</v>
      </c>
      <c r="N1372" s="37">
        <f t="shared" si="387"/>
        <v>0</v>
      </c>
      <c r="O1372" s="37">
        <v>0</v>
      </c>
      <c r="P1372" s="37">
        <v>0</v>
      </c>
      <c r="Q1372" s="21">
        <f t="shared" si="388"/>
        <v>39.790999999999997</v>
      </c>
      <c r="R1372" s="21">
        <f t="shared" si="397"/>
        <v>57.249999999998927</v>
      </c>
      <c r="S1372" s="21">
        <f t="shared" si="398"/>
        <v>-9.1025271373178924</v>
      </c>
      <c r="T1372" s="21">
        <f t="shared" si="389"/>
        <v>86.147999999999996</v>
      </c>
      <c r="U1372" s="37">
        <f>VLOOKUP(Time_Zone, 'LSTM LookUp'!$B$5:$D$8, 3, FALSE)</f>
        <v>-75</v>
      </c>
      <c r="V1372" s="21">
        <f t="shared" si="399"/>
        <v>-13.513823541637201</v>
      </c>
      <c r="W1372" s="21">
        <f t="shared" si="390"/>
        <v>82.769544114590701</v>
      </c>
      <c r="X1372" s="21">
        <f t="shared" si="391"/>
        <v>0</v>
      </c>
      <c r="Y1372" s="21">
        <f t="shared" si="392"/>
        <v>0</v>
      </c>
      <c r="Z1372" s="21">
        <f t="shared" si="400"/>
        <v>0</v>
      </c>
      <c r="AA1372" s="21">
        <f t="shared" si="393"/>
        <v>0</v>
      </c>
      <c r="AB1372" s="21">
        <f t="shared" si="394"/>
        <v>0</v>
      </c>
      <c r="AC1372" s="21">
        <f t="shared" si="395"/>
        <v>0</v>
      </c>
      <c r="AD1372" s="21">
        <f t="shared" si="401"/>
        <v>0</v>
      </c>
      <c r="AE1372" s="21" t="str">
        <f t="shared" si="396"/>
        <v>2/26/7:00</v>
      </c>
    </row>
    <row r="1373" spans="2:31">
      <c r="B1373" s="37">
        <v>2</v>
      </c>
      <c r="C1373" s="38">
        <v>26</v>
      </c>
      <c r="D1373" s="39">
        <v>8</v>
      </c>
      <c r="E1373" s="17">
        <v>4.4000000000000004</v>
      </c>
      <c r="F1373" s="17">
        <v>9</v>
      </c>
      <c r="G1373" s="17">
        <v>2</v>
      </c>
      <c r="H1373" s="37">
        <f t="shared" si="384"/>
        <v>39.92</v>
      </c>
      <c r="I1373" s="37">
        <f>IF(H1373&lt;'Roof Calculator'!$G$8, 1, 0)</f>
        <v>1</v>
      </c>
      <c r="J1373" s="37">
        <f>IF(H1373&gt;='Roof Calculator'!$G$8, 1, 0)</f>
        <v>0</v>
      </c>
      <c r="K1373" s="37">
        <f t="shared" si="385"/>
        <v>39.92</v>
      </c>
      <c r="L1373" s="37">
        <f t="shared" si="386"/>
        <v>0</v>
      </c>
      <c r="M1373" s="37">
        <v>0</v>
      </c>
      <c r="N1373" s="37">
        <f t="shared" si="387"/>
        <v>9</v>
      </c>
      <c r="O1373" s="37">
        <v>0</v>
      </c>
      <c r="P1373" s="37">
        <v>0</v>
      </c>
      <c r="Q1373" s="21">
        <f t="shared" si="388"/>
        <v>39.790999999999997</v>
      </c>
      <c r="R1373" s="21">
        <f t="shared" si="397"/>
        <v>57.291666666665591</v>
      </c>
      <c r="S1373" s="21">
        <f t="shared" si="398"/>
        <v>-9.0873275026241078</v>
      </c>
      <c r="T1373" s="21">
        <f t="shared" si="389"/>
        <v>86.147999999999996</v>
      </c>
      <c r="U1373" s="37">
        <f>VLOOKUP(Time_Zone, 'LSTM LookUp'!$B$5:$D$8, 3, FALSE)</f>
        <v>-75</v>
      </c>
      <c r="V1373" s="21">
        <f t="shared" si="399"/>
        <v>-13.507265441202229</v>
      </c>
      <c r="W1373" s="21">
        <f t="shared" si="390"/>
        <v>97.771183639699444</v>
      </c>
      <c r="X1373" s="21">
        <f t="shared" si="391"/>
        <v>-0.40734877752592913</v>
      </c>
      <c r="Y1373" s="21">
        <f t="shared" si="392"/>
        <v>8.5926512224740712</v>
      </c>
      <c r="Z1373" s="21">
        <f t="shared" si="400"/>
        <v>2.7237203614902947</v>
      </c>
      <c r="AA1373" s="21">
        <f t="shared" si="393"/>
        <v>2.7237203614902947</v>
      </c>
      <c r="AB1373" s="21">
        <f t="shared" si="394"/>
        <v>0</v>
      </c>
      <c r="AC1373" s="21">
        <f t="shared" si="395"/>
        <v>0</v>
      </c>
      <c r="AD1373" s="21">
        <f t="shared" si="401"/>
        <v>0</v>
      </c>
      <c r="AE1373" s="21" t="str">
        <f t="shared" si="396"/>
        <v>2/26/8:00</v>
      </c>
    </row>
    <row r="1374" spans="2:31">
      <c r="B1374" s="37">
        <v>2</v>
      </c>
      <c r="C1374" s="38">
        <v>26</v>
      </c>
      <c r="D1374" s="39">
        <v>9</v>
      </c>
      <c r="E1374" s="17">
        <v>4.4000000000000004</v>
      </c>
      <c r="F1374" s="17">
        <v>92</v>
      </c>
      <c r="G1374" s="17">
        <v>40</v>
      </c>
      <c r="H1374" s="37">
        <f t="shared" si="384"/>
        <v>39.92</v>
      </c>
      <c r="I1374" s="37">
        <f>IF(H1374&lt;'Roof Calculator'!$G$8, 1, 0)</f>
        <v>1</v>
      </c>
      <c r="J1374" s="37">
        <f>IF(H1374&gt;='Roof Calculator'!$G$8, 1, 0)</f>
        <v>0</v>
      </c>
      <c r="K1374" s="37">
        <f t="shared" si="385"/>
        <v>39.92</v>
      </c>
      <c r="L1374" s="37">
        <f t="shared" si="386"/>
        <v>0</v>
      </c>
      <c r="M1374" s="37">
        <v>0</v>
      </c>
      <c r="N1374" s="37">
        <f t="shared" si="387"/>
        <v>92</v>
      </c>
      <c r="O1374" s="37">
        <v>0</v>
      </c>
      <c r="P1374" s="37">
        <v>0</v>
      </c>
      <c r="Q1374" s="21">
        <f t="shared" si="388"/>
        <v>39.790999999999997</v>
      </c>
      <c r="R1374" s="21">
        <f t="shared" si="397"/>
        <v>57.333333333332256</v>
      </c>
      <c r="S1374" s="21">
        <f t="shared" si="398"/>
        <v>-9.0721237983798577</v>
      </c>
      <c r="T1374" s="21">
        <f t="shared" si="389"/>
        <v>86.147999999999996</v>
      </c>
      <c r="U1374" s="37">
        <f>VLOOKUP(Time_Zone, 'LSTM LookUp'!$B$5:$D$8, 3, FALSE)</f>
        <v>-75</v>
      </c>
      <c r="V1374" s="21">
        <f t="shared" si="399"/>
        <v>-13.500689293315061</v>
      </c>
      <c r="W1374" s="21">
        <f t="shared" si="390"/>
        <v>112.77282767667123</v>
      </c>
      <c r="X1374" s="21">
        <f t="shared" si="391"/>
        <v>-15.78464797278764</v>
      </c>
      <c r="Y1374" s="21">
        <f t="shared" si="392"/>
        <v>76.215352027212361</v>
      </c>
      <c r="Z1374" s="21">
        <f t="shared" si="400"/>
        <v>24.158935443780063</v>
      </c>
      <c r="AA1374" s="21">
        <f t="shared" si="393"/>
        <v>24.158935443780063</v>
      </c>
      <c r="AB1374" s="21">
        <f t="shared" si="394"/>
        <v>0</v>
      </c>
      <c r="AC1374" s="21">
        <f t="shared" si="395"/>
        <v>0</v>
      </c>
      <c r="AD1374" s="21">
        <f t="shared" si="401"/>
        <v>0</v>
      </c>
      <c r="AE1374" s="21" t="str">
        <f t="shared" si="396"/>
        <v>2/26/9:00</v>
      </c>
    </row>
    <row r="1375" spans="2:31">
      <c r="B1375" s="37">
        <v>2</v>
      </c>
      <c r="C1375" s="38">
        <v>26</v>
      </c>
      <c r="D1375" s="39">
        <v>10</v>
      </c>
      <c r="E1375" s="17">
        <v>5.6</v>
      </c>
      <c r="F1375" s="17">
        <v>148</v>
      </c>
      <c r="G1375" s="17">
        <v>442</v>
      </c>
      <c r="H1375" s="37">
        <f t="shared" si="384"/>
        <v>42.08</v>
      </c>
      <c r="I1375" s="37">
        <f>IF(H1375&lt;'Roof Calculator'!$G$8, 1, 0)</f>
        <v>1</v>
      </c>
      <c r="J1375" s="37">
        <f>IF(H1375&gt;='Roof Calculator'!$G$8, 1, 0)</f>
        <v>0</v>
      </c>
      <c r="K1375" s="37">
        <f t="shared" si="385"/>
        <v>42.08</v>
      </c>
      <c r="L1375" s="37">
        <f t="shared" si="386"/>
        <v>0</v>
      </c>
      <c r="M1375" s="37">
        <v>0</v>
      </c>
      <c r="N1375" s="37">
        <f t="shared" si="387"/>
        <v>148</v>
      </c>
      <c r="O1375" s="37">
        <v>0</v>
      </c>
      <c r="P1375" s="37">
        <v>0</v>
      </c>
      <c r="Q1375" s="21">
        <f t="shared" si="388"/>
        <v>39.790999999999997</v>
      </c>
      <c r="R1375" s="21">
        <f t="shared" si="397"/>
        <v>57.37499999999892</v>
      </c>
      <c r="S1375" s="21">
        <f t="shared" si="398"/>
        <v>-9.0569160318535626</v>
      </c>
      <c r="T1375" s="21">
        <f t="shared" si="389"/>
        <v>86.147999999999996</v>
      </c>
      <c r="U1375" s="37">
        <f>VLOOKUP(Time_Zone, 'LSTM LookUp'!$B$5:$D$8, 3, FALSE)</f>
        <v>-75</v>
      </c>
      <c r="V1375" s="21">
        <f t="shared" si="399"/>
        <v>-13.494095116338288</v>
      </c>
      <c r="W1375" s="21">
        <f t="shared" si="390"/>
        <v>127.77447622091543</v>
      </c>
      <c r="X1375" s="21">
        <f t="shared" si="391"/>
        <v>-249.97465374251993</v>
      </c>
      <c r="Y1375" s="21">
        <f t="shared" si="392"/>
        <v>-101.97465374251993</v>
      </c>
      <c r="Z1375" s="21">
        <f t="shared" si="400"/>
        <v>-32.324184185198632</v>
      </c>
      <c r="AA1375" s="21">
        <f t="shared" si="393"/>
        <v>-32.324184185198632</v>
      </c>
      <c r="AB1375" s="21">
        <f t="shared" si="394"/>
        <v>0</v>
      </c>
      <c r="AC1375" s="21">
        <f t="shared" si="395"/>
        <v>0</v>
      </c>
      <c r="AD1375" s="21">
        <f t="shared" si="401"/>
        <v>0</v>
      </c>
      <c r="AE1375" s="21" t="str">
        <f t="shared" si="396"/>
        <v>2/26/10:00</v>
      </c>
    </row>
    <row r="1376" spans="2:31">
      <c r="B1376" s="37">
        <v>2</v>
      </c>
      <c r="C1376" s="38">
        <v>26</v>
      </c>
      <c r="D1376" s="39">
        <v>11</v>
      </c>
      <c r="E1376" s="17">
        <v>6.1</v>
      </c>
      <c r="F1376" s="17">
        <v>92</v>
      </c>
      <c r="G1376" s="17">
        <v>768</v>
      </c>
      <c r="H1376" s="37">
        <f t="shared" si="384"/>
        <v>42.980000000000004</v>
      </c>
      <c r="I1376" s="37">
        <f>IF(H1376&lt;'Roof Calculator'!$G$8, 1, 0)</f>
        <v>1</v>
      </c>
      <c r="J1376" s="37">
        <f>IF(H1376&gt;='Roof Calculator'!$G$8, 1, 0)</f>
        <v>0</v>
      </c>
      <c r="K1376" s="37">
        <f t="shared" si="385"/>
        <v>42.980000000000004</v>
      </c>
      <c r="L1376" s="37">
        <f t="shared" si="386"/>
        <v>0</v>
      </c>
      <c r="M1376" s="37">
        <v>0</v>
      </c>
      <c r="N1376" s="37">
        <f t="shared" si="387"/>
        <v>92</v>
      </c>
      <c r="O1376" s="37">
        <v>0</v>
      </c>
      <c r="P1376" s="37">
        <v>0</v>
      </c>
      <c r="Q1376" s="21">
        <f t="shared" si="388"/>
        <v>39.790999999999997</v>
      </c>
      <c r="R1376" s="21">
        <f t="shared" si="397"/>
        <v>57.416666666665584</v>
      </c>
      <c r="S1376" s="21">
        <f t="shared" si="398"/>
        <v>-9.0417042103132133</v>
      </c>
      <c r="T1376" s="21">
        <f t="shared" si="389"/>
        <v>86.147999999999996</v>
      </c>
      <c r="U1376" s="37">
        <f>VLOOKUP(Time_Zone, 'LSTM LookUp'!$B$5:$D$8, 3, FALSE)</f>
        <v>-75</v>
      </c>
      <c r="V1376" s="21">
        <f t="shared" si="399"/>
        <v>-13.487482928666584</v>
      </c>
      <c r="W1376" s="21">
        <f t="shared" si="390"/>
        <v>142.77612926783334</v>
      </c>
      <c r="X1376" s="21">
        <f t="shared" si="391"/>
        <v>-541.30254230855644</v>
      </c>
      <c r="Y1376" s="21">
        <f t="shared" si="392"/>
        <v>-449.30254230855644</v>
      </c>
      <c r="Z1376" s="21">
        <f t="shared" si="400"/>
        <v>-142.42105856157511</v>
      </c>
      <c r="AA1376" s="21">
        <f t="shared" si="393"/>
        <v>-142.42105856157511</v>
      </c>
      <c r="AB1376" s="21">
        <f t="shared" si="394"/>
        <v>0</v>
      </c>
      <c r="AC1376" s="21">
        <f t="shared" si="395"/>
        <v>0</v>
      </c>
      <c r="AD1376" s="21">
        <f t="shared" si="401"/>
        <v>0</v>
      </c>
      <c r="AE1376" s="21" t="str">
        <f t="shared" si="396"/>
        <v>2/26/11:00</v>
      </c>
    </row>
    <row r="1377" spans="2:31">
      <c r="B1377" s="37">
        <v>2</v>
      </c>
      <c r="C1377" s="38">
        <v>26</v>
      </c>
      <c r="D1377" s="39">
        <v>12</v>
      </c>
      <c r="E1377" s="17">
        <v>7.8</v>
      </c>
      <c r="F1377" s="17">
        <v>88</v>
      </c>
      <c r="G1377" s="17">
        <v>860</v>
      </c>
      <c r="H1377" s="37">
        <f t="shared" si="384"/>
        <v>46.04</v>
      </c>
      <c r="I1377" s="37">
        <f>IF(H1377&lt;'Roof Calculator'!$G$8, 1, 0)</f>
        <v>1</v>
      </c>
      <c r="J1377" s="37">
        <f>IF(H1377&gt;='Roof Calculator'!$G$8, 1, 0)</f>
        <v>0</v>
      </c>
      <c r="K1377" s="37">
        <f t="shared" si="385"/>
        <v>46.04</v>
      </c>
      <c r="L1377" s="37">
        <f t="shared" si="386"/>
        <v>0</v>
      </c>
      <c r="M1377" s="37">
        <v>0</v>
      </c>
      <c r="N1377" s="37">
        <f t="shared" si="387"/>
        <v>88</v>
      </c>
      <c r="O1377" s="37">
        <v>0</v>
      </c>
      <c r="P1377" s="37">
        <v>0</v>
      </c>
      <c r="Q1377" s="21">
        <f t="shared" si="388"/>
        <v>39.790999999999997</v>
      </c>
      <c r="R1377" s="21">
        <f t="shared" si="397"/>
        <v>57.458333333332249</v>
      </c>
      <c r="S1377" s="21">
        <f t="shared" si="398"/>
        <v>-9.0264883410263614</v>
      </c>
      <c r="T1377" s="21">
        <f t="shared" si="389"/>
        <v>86.147999999999996</v>
      </c>
      <c r="U1377" s="37">
        <f>VLOOKUP(Time_Zone, 'LSTM LookUp'!$B$5:$D$8, 3, FALSE)</f>
        <v>-75</v>
      </c>
      <c r="V1377" s="21">
        <f t="shared" si="399"/>
        <v>-13.480852748726669</v>
      </c>
      <c r="W1377" s="21">
        <f t="shared" si="390"/>
        <v>157.77778681281833</v>
      </c>
      <c r="X1377" s="21">
        <f t="shared" si="391"/>
        <v>-690.50363505997268</v>
      </c>
      <c r="Y1377" s="21">
        <f t="shared" si="392"/>
        <v>-602.50363505997268</v>
      </c>
      <c r="Z1377" s="21">
        <f t="shared" si="400"/>
        <v>-190.98312921076058</v>
      </c>
      <c r="AA1377" s="21">
        <f t="shared" si="393"/>
        <v>-190.98312921076058</v>
      </c>
      <c r="AB1377" s="21">
        <f t="shared" si="394"/>
        <v>0</v>
      </c>
      <c r="AC1377" s="21">
        <f t="shared" si="395"/>
        <v>0</v>
      </c>
      <c r="AD1377" s="21">
        <f t="shared" si="401"/>
        <v>0</v>
      </c>
      <c r="AE1377" s="21" t="str">
        <f t="shared" si="396"/>
        <v>2/26/12:00</v>
      </c>
    </row>
    <row r="1378" spans="2:31">
      <c r="B1378" s="37">
        <v>2</v>
      </c>
      <c r="C1378" s="38">
        <v>26</v>
      </c>
      <c r="D1378" s="39">
        <v>13</v>
      </c>
      <c r="E1378" s="17">
        <v>8.9</v>
      </c>
      <c r="F1378" s="17">
        <v>86</v>
      </c>
      <c r="G1378" s="17">
        <v>916</v>
      </c>
      <c r="H1378" s="37">
        <f t="shared" si="384"/>
        <v>48.02</v>
      </c>
      <c r="I1378" s="37">
        <f>IF(H1378&lt;'Roof Calculator'!$G$8, 1, 0)</f>
        <v>1</v>
      </c>
      <c r="J1378" s="37">
        <f>IF(H1378&gt;='Roof Calculator'!$G$8, 1, 0)</f>
        <v>0</v>
      </c>
      <c r="K1378" s="37">
        <f t="shared" si="385"/>
        <v>48.02</v>
      </c>
      <c r="L1378" s="37">
        <f t="shared" si="386"/>
        <v>0</v>
      </c>
      <c r="M1378" s="37">
        <v>0</v>
      </c>
      <c r="N1378" s="37">
        <f t="shared" si="387"/>
        <v>86</v>
      </c>
      <c r="O1378" s="37">
        <v>0</v>
      </c>
      <c r="P1378" s="37">
        <v>0</v>
      </c>
      <c r="Q1378" s="21">
        <f t="shared" si="388"/>
        <v>39.790999999999997</v>
      </c>
      <c r="R1378" s="21">
        <f t="shared" si="397"/>
        <v>57.499999999998913</v>
      </c>
      <c r="S1378" s="21">
        <f t="shared" si="398"/>
        <v>-9.0112684312601203</v>
      </c>
      <c r="T1378" s="21">
        <f t="shared" si="389"/>
        <v>86.147999999999996</v>
      </c>
      <c r="U1378" s="37">
        <f>VLOOKUP(Time_Zone, 'LSTM LookUp'!$B$5:$D$8, 3, FALSE)</f>
        <v>-75</v>
      </c>
      <c r="V1378" s="21">
        <f t="shared" si="399"/>
        <v>-13.474204594977266</v>
      </c>
      <c r="W1378" s="21">
        <f t="shared" si="390"/>
        <v>172.77944885125567</v>
      </c>
      <c r="X1378" s="21">
        <f t="shared" si="391"/>
        <v>-781.46035484055028</v>
      </c>
      <c r="Y1378" s="21">
        <f t="shared" si="392"/>
        <v>-695.46035484055028</v>
      </c>
      <c r="Z1378" s="21">
        <f t="shared" si="400"/>
        <v>-220.44878583388683</v>
      </c>
      <c r="AA1378" s="21">
        <f t="shared" si="393"/>
        <v>-220.44878583388683</v>
      </c>
      <c r="AB1378" s="21">
        <f t="shared" si="394"/>
        <v>0</v>
      </c>
      <c r="AC1378" s="21">
        <f t="shared" si="395"/>
        <v>0</v>
      </c>
      <c r="AD1378" s="21">
        <f t="shared" si="401"/>
        <v>0</v>
      </c>
      <c r="AE1378" s="21" t="str">
        <f t="shared" si="396"/>
        <v>2/26/13:00</v>
      </c>
    </row>
    <row r="1379" spans="2:31">
      <c r="B1379" s="37">
        <v>2</v>
      </c>
      <c r="C1379" s="38">
        <v>26</v>
      </c>
      <c r="D1379" s="39">
        <v>14</v>
      </c>
      <c r="E1379" s="17">
        <v>10.6</v>
      </c>
      <c r="F1379" s="17">
        <v>89</v>
      </c>
      <c r="G1379" s="17">
        <v>851</v>
      </c>
      <c r="H1379" s="37">
        <f t="shared" si="384"/>
        <v>51.08</v>
      </c>
      <c r="I1379" s="37">
        <f>IF(H1379&lt;'Roof Calculator'!$G$8, 1, 0)</f>
        <v>1</v>
      </c>
      <c r="J1379" s="37">
        <f>IF(H1379&gt;='Roof Calculator'!$G$8, 1, 0)</f>
        <v>0</v>
      </c>
      <c r="K1379" s="37">
        <f t="shared" si="385"/>
        <v>51.08</v>
      </c>
      <c r="L1379" s="37">
        <f t="shared" si="386"/>
        <v>0</v>
      </c>
      <c r="M1379" s="37">
        <v>0</v>
      </c>
      <c r="N1379" s="37">
        <f t="shared" si="387"/>
        <v>89</v>
      </c>
      <c r="O1379" s="37">
        <v>0</v>
      </c>
      <c r="P1379" s="37">
        <v>0</v>
      </c>
      <c r="Q1379" s="21">
        <f t="shared" si="388"/>
        <v>39.790999999999997</v>
      </c>
      <c r="R1379" s="21">
        <f t="shared" si="397"/>
        <v>57.541666666665577</v>
      </c>
      <c r="S1379" s="21">
        <f t="shared" si="398"/>
        <v>-8.9960444882811661</v>
      </c>
      <c r="T1379" s="21">
        <f t="shared" si="389"/>
        <v>86.147999999999996</v>
      </c>
      <c r="U1379" s="37">
        <f>VLOOKUP(Time_Zone, 'LSTM LookUp'!$B$5:$D$8, 3, FALSE)</f>
        <v>-75</v>
      </c>
      <c r="V1379" s="21">
        <f t="shared" si="399"/>
        <v>-13.467538485909049</v>
      </c>
      <c r="W1379" s="21">
        <f t="shared" si="390"/>
        <v>187.78111537852274</v>
      </c>
      <c r="X1379" s="21">
        <f t="shared" si="391"/>
        <v>-725.06656941749713</v>
      </c>
      <c r="Y1379" s="21">
        <f t="shared" si="392"/>
        <v>-636.06656941749713</v>
      </c>
      <c r="Z1379" s="21">
        <f t="shared" si="400"/>
        <v>-201.62199320443145</v>
      </c>
      <c r="AA1379" s="21">
        <f t="shared" si="393"/>
        <v>-201.62199320443145</v>
      </c>
      <c r="AB1379" s="21">
        <f t="shared" si="394"/>
        <v>0</v>
      </c>
      <c r="AC1379" s="21">
        <f t="shared" si="395"/>
        <v>0</v>
      </c>
      <c r="AD1379" s="21">
        <f t="shared" si="401"/>
        <v>0</v>
      </c>
      <c r="AE1379" s="21" t="str">
        <f t="shared" si="396"/>
        <v>2/26/14:00</v>
      </c>
    </row>
    <row r="1380" spans="2:31">
      <c r="B1380" s="37">
        <v>2</v>
      </c>
      <c r="C1380" s="38">
        <v>26</v>
      </c>
      <c r="D1380" s="39">
        <v>15</v>
      </c>
      <c r="E1380" s="17">
        <v>11.1</v>
      </c>
      <c r="F1380" s="17">
        <v>80</v>
      </c>
      <c r="G1380" s="17">
        <v>819</v>
      </c>
      <c r="H1380" s="37">
        <f t="shared" si="384"/>
        <v>51.98</v>
      </c>
      <c r="I1380" s="37">
        <f>IF(H1380&lt;'Roof Calculator'!$G$8, 1, 0)</f>
        <v>1</v>
      </c>
      <c r="J1380" s="37">
        <f>IF(H1380&gt;='Roof Calculator'!$G$8, 1, 0)</f>
        <v>0</v>
      </c>
      <c r="K1380" s="37">
        <f t="shared" si="385"/>
        <v>51.98</v>
      </c>
      <c r="L1380" s="37">
        <f t="shared" si="386"/>
        <v>0</v>
      </c>
      <c r="M1380" s="37">
        <v>0</v>
      </c>
      <c r="N1380" s="37">
        <f t="shared" si="387"/>
        <v>80</v>
      </c>
      <c r="O1380" s="37">
        <v>0</v>
      </c>
      <c r="P1380" s="37">
        <v>0</v>
      </c>
      <c r="Q1380" s="21">
        <f t="shared" si="388"/>
        <v>39.790999999999997</v>
      </c>
      <c r="R1380" s="21">
        <f t="shared" si="397"/>
        <v>57.583333333332241</v>
      </c>
      <c r="S1380" s="21">
        <f t="shared" si="398"/>
        <v>-8.9808165193557397</v>
      </c>
      <c r="T1380" s="21">
        <f t="shared" si="389"/>
        <v>86.147999999999996</v>
      </c>
      <c r="U1380" s="37">
        <f>VLOOKUP(Time_Zone, 'LSTM LookUp'!$B$5:$D$8, 3, FALSE)</f>
        <v>-75</v>
      </c>
      <c r="V1380" s="21">
        <f t="shared" si="399"/>
        <v>-13.460854440044635</v>
      </c>
      <c r="W1380" s="21">
        <f t="shared" si="390"/>
        <v>202.78278638998884</v>
      </c>
      <c r="X1380" s="21">
        <f t="shared" si="391"/>
        <v>-654.91673679697544</v>
      </c>
      <c r="Y1380" s="21">
        <f t="shared" si="392"/>
        <v>-574.91673679697544</v>
      </c>
      <c r="Z1380" s="21">
        <f t="shared" si="400"/>
        <v>-182.23856428384246</v>
      </c>
      <c r="AA1380" s="21">
        <f t="shared" si="393"/>
        <v>-182.23856428384246</v>
      </c>
      <c r="AB1380" s="21">
        <f t="shared" si="394"/>
        <v>0</v>
      </c>
      <c r="AC1380" s="21">
        <f t="shared" si="395"/>
        <v>0</v>
      </c>
      <c r="AD1380" s="21">
        <f t="shared" si="401"/>
        <v>0</v>
      </c>
      <c r="AE1380" s="21" t="str">
        <f t="shared" si="396"/>
        <v>2/26/15:00</v>
      </c>
    </row>
    <row r="1381" spans="2:31">
      <c r="B1381" s="37">
        <v>2</v>
      </c>
      <c r="C1381" s="38">
        <v>26</v>
      </c>
      <c r="D1381" s="39">
        <v>16</v>
      </c>
      <c r="E1381" s="17">
        <v>12.2</v>
      </c>
      <c r="F1381" s="17">
        <v>80</v>
      </c>
      <c r="G1381" s="17">
        <v>819</v>
      </c>
      <c r="H1381" s="37">
        <f t="shared" si="384"/>
        <v>53.96</v>
      </c>
      <c r="I1381" s="37">
        <f>IF(H1381&lt;'Roof Calculator'!$G$8, 1, 0)</f>
        <v>1</v>
      </c>
      <c r="J1381" s="37">
        <f>IF(H1381&gt;='Roof Calculator'!$G$8, 1, 0)</f>
        <v>0</v>
      </c>
      <c r="K1381" s="37">
        <f t="shared" si="385"/>
        <v>53.96</v>
      </c>
      <c r="L1381" s="37">
        <f t="shared" si="386"/>
        <v>0</v>
      </c>
      <c r="M1381" s="37">
        <v>0</v>
      </c>
      <c r="N1381" s="37">
        <f t="shared" si="387"/>
        <v>80</v>
      </c>
      <c r="O1381" s="37">
        <v>0</v>
      </c>
      <c r="P1381" s="37">
        <v>0</v>
      </c>
      <c r="Q1381" s="21">
        <f t="shared" si="388"/>
        <v>39.790999999999997</v>
      </c>
      <c r="R1381" s="21">
        <f t="shared" si="397"/>
        <v>57.624999999998906</v>
      </c>
      <c r="S1381" s="21">
        <f t="shared" si="398"/>
        <v>-8.9655845317496414</v>
      </c>
      <c r="T1381" s="21">
        <f t="shared" si="389"/>
        <v>86.147999999999996</v>
      </c>
      <c r="U1381" s="37">
        <f>VLOOKUP(Time_Zone, 'LSTM LookUp'!$B$5:$D$8, 3, FALSE)</f>
        <v>-75</v>
      </c>
      <c r="V1381" s="21">
        <f t="shared" si="399"/>
        <v>-13.454152475938498</v>
      </c>
      <c r="W1381" s="21">
        <f t="shared" si="390"/>
        <v>217.7844618810154</v>
      </c>
      <c r="X1381" s="21">
        <f t="shared" si="391"/>
        <v>-572.96199692602056</v>
      </c>
      <c r="Y1381" s="21">
        <f t="shared" si="392"/>
        <v>-492.96199692602056</v>
      </c>
      <c r="Z1381" s="21">
        <f t="shared" si="400"/>
        <v>-156.2603431355985</v>
      </c>
      <c r="AA1381" s="21">
        <f t="shared" si="393"/>
        <v>-156.2603431355985</v>
      </c>
      <c r="AB1381" s="21">
        <f t="shared" si="394"/>
        <v>0</v>
      </c>
      <c r="AC1381" s="21">
        <f t="shared" si="395"/>
        <v>0</v>
      </c>
      <c r="AD1381" s="21">
        <f t="shared" si="401"/>
        <v>0</v>
      </c>
      <c r="AE1381" s="21" t="str">
        <f t="shared" si="396"/>
        <v>2/26/16:00</v>
      </c>
    </row>
    <row r="1382" spans="2:31">
      <c r="B1382" s="37">
        <v>2</v>
      </c>
      <c r="C1382" s="38">
        <v>26</v>
      </c>
      <c r="D1382" s="39">
        <v>17</v>
      </c>
      <c r="E1382" s="17">
        <v>11.7</v>
      </c>
      <c r="F1382" s="17">
        <v>55</v>
      </c>
      <c r="G1382" s="17">
        <v>746</v>
      </c>
      <c r="H1382" s="37">
        <f t="shared" si="384"/>
        <v>53.06</v>
      </c>
      <c r="I1382" s="37">
        <f>IF(H1382&lt;'Roof Calculator'!$G$8, 1, 0)</f>
        <v>1</v>
      </c>
      <c r="J1382" s="37">
        <f>IF(H1382&gt;='Roof Calculator'!$G$8, 1, 0)</f>
        <v>0</v>
      </c>
      <c r="K1382" s="37">
        <f t="shared" si="385"/>
        <v>53.06</v>
      </c>
      <c r="L1382" s="37">
        <f t="shared" si="386"/>
        <v>0</v>
      </c>
      <c r="M1382" s="37">
        <v>0</v>
      </c>
      <c r="N1382" s="37">
        <f t="shared" si="387"/>
        <v>55</v>
      </c>
      <c r="O1382" s="37">
        <v>0</v>
      </c>
      <c r="P1382" s="37">
        <v>0</v>
      </c>
      <c r="Q1382" s="21">
        <f t="shared" si="388"/>
        <v>39.790999999999997</v>
      </c>
      <c r="R1382" s="21">
        <f t="shared" si="397"/>
        <v>57.66666666666557</v>
      </c>
      <c r="S1382" s="21">
        <f t="shared" si="398"/>
        <v>-8.9503485327282331</v>
      </c>
      <c r="T1382" s="21">
        <f t="shared" si="389"/>
        <v>86.147999999999996</v>
      </c>
      <c r="U1382" s="37">
        <f>VLOOKUP(Time_Zone, 'LSTM LookUp'!$B$5:$D$8, 3, FALSE)</f>
        <v>-75</v>
      </c>
      <c r="V1382" s="21">
        <f t="shared" si="399"/>
        <v>-13.447432612176971</v>
      </c>
      <c r="W1382" s="21">
        <f t="shared" si="390"/>
        <v>232.78614184695573</v>
      </c>
      <c r="X1382" s="21">
        <f t="shared" si="391"/>
        <v>-416.73224821083426</v>
      </c>
      <c r="Y1382" s="21">
        <f t="shared" si="392"/>
        <v>-361.73224821083426</v>
      </c>
      <c r="Z1382" s="21">
        <f t="shared" si="400"/>
        <v>-114.66280480261672</v>
      </c>
      <c r="AA1382" s="21">
        <f t="shared" si="393"/>
        <v>-114.66280480261672</v>
      </c>
      <c r="AB1382" s="21">
        <f t="shared" si="394"/>
        <v>0</v>
      </c>
      <c r="AC1382" s="21">
        <f t="shared" si="395"/>
        <v>0</v>
      </c>
      <c r="AD1382" s="21">
        <f t="shared" si="401"/>
        <v>0</v>
      </c>
      <c r="AE1382" s="21" t="str">
        <f t="shared" si="396"/>
        <v>2/26/17:00</v>
      </c>
    </row>
    <row r="1383" spans="2:31">
      <c r="B1383" s="37">
        <v>2</v>
      </c>
      <c r="C1383" s="38">
        <v>26</v>
      </c>
      <c r="D1383" s="39">
        <v>18</v>
      </c>
      <c r="E1383" s="17">
        <v>10.6</v>
      </c>
      <c r="F1383" s="17">
        <v>64</v>
      </c>
      <c r="G1383" s="17">
        <v>342</v>
      </c>
      <c r="H1383" s="37">
        <f t="shared" si="384"/>
        <v>51.08</v>
      </c>
      <c r="I1383" s="37">
        <f>IF(H1383&lt;'Roof Calculator'!$G$8, 1, 0)</f>
        <v>1</v>
      </c>
      <c r="J1383" s="37">
        <f>IF(H1383&gt;='Roof Calculator'!$G$8, 1, 0)</f>
        <v>0</v>
      </c>
      <c r="K1383" s="37">
        <f t="shared" si="385"/>
        <v>51.08</v>
      </c>
      <c r="L1383" s="37">
        <f t="shared" si="386"/>
        <v>0</v>
      </c>
      <c r="M1383" s="37">
        <v>0</v>
      </c>
      <c r="N1383" s="37">
        <f t="shared" si="387"/>
        <v>64</v>
      </c>
      <c r="O1383" s="37">
        <v>0</v>
      </c>
      <c r="P1383" s="37">
        <v>0</v>
      </c>
      <c r="Q1383" s="21">
        <f t="shared" si="388"/>
        <v>39.790999999999997</v>
      </c>
      <c r="R1383" s="21">
        <f t="shared" si="397"/>
        <v>57.708333333332234</v>
      </c>
      <c r="S1383" s="21">
        <f t="shared" si="398"/>
        <v>-8.9351085295564374</v>
      </c>
      <c r="T1383" s="21">
        <f t="shared" si="389"/>
        <v>86.147999999999996</v>
      </c>
      <c r="U1383" s="37">
        <f>VLOOKUP(Time_Zone, 'LSTM LookUp'!$B$5:$D$8, 3, FALSE)</f>
        <v>-75</v>
      </c>
      <c r="V1383" s="21">
        <f t="shared" si="399"/>
        <v>-13.440694867378175</v>
      </c>
      <c r="W1383" s="21">
        <f t="shared" si="390"/>
        <v>247.78782628315543</v>
      </c>
      <c r="X1383" s="21">
        <f t="shared" si="391"/>
        <v>-132.13285260778147</v>
      </c>
      <c r="Y1383" s="21">
        <f t="shared" si="392"/>
        <v>-68.132852607781473</v>
      </c>
      <c r="Z1383" s="21">
        <f t="shared" si="400"/>
        <v>-21.596924293733778</v>
      </c>
      <c r="AA1383" s="21">
        <f t="shared" si="393"/>
        <v>-21.596924293733778</v>
      </c>
      <c r="AB1383" s="21">
        <f t="shared" si="394"/>
        <v>0</v>
      </c>
      <c r="AC1383" s="21">
        <f t="shared" si="395"/>
        <v>0</v>
      </c>
      <c r="AD1383" s="21">
        <f t="shared" si="401"/>
        <v>0</v>
      </c>
      <c r="AE1383" s="21" t="str">
        <f t="shared" si="396"/>
        <v>2/26/18:00</v>
      </c>
    </row>
    <row r="1384" spans="2:31">
      <c r="B1384" s="37">
        <v>2</v>
      </c>
      <c r="C1384" s="38">
        <v>26</v>
      </c>
      <c r="D1384" s="39">
        <v>19</v>
      </c>
      <c r="E1384" s="17">
        <v>8.3000000000000007</v>
      </c>
      <c r="F1384" s="17">
        <v>12</v>
      </c>
      <c r="G1384" s="17">
        <v>42</v>
      </c>
      <c r="H1384" s="37">
        <f t="shared" si="384"/>
        <v>46.94</v>
      </c>
      <c r="I1384" s="37">
        <f>IF(H1384&lt;'Roof Calculator'!$G$8, 1, 0)</f>
        <v>1</v>
      </c>
      <c r="J1384" s="37">
        <f>IF(H1384&gt;='Roof Calculator'!$G$8, 1, 0)</f>
        <v>0</v>
      </c>
      <c r="K1384" s="37">
        <f t="shared" si="385"/>
        <v>46.94</v>
      </c>
      <c r="L1384" s="37">
        <f t="shared" si="386"/>
        <v>0</v>
      </c>
      <c r="M1384" s="37">
        <v>0</v>
      </c>
      <c r="N1384" s="37">
        <f t="shared" si="387"/>
        <v>12</v>
      </c>
      <c r="O1384" s="37">
        <v>0</v>
      </c>
      <c r="P1384" s="37">
        <v>0</v>
      </c>
      <c r="Q1384" s="21">
        <f t="shared" si="388"/>
        <v>39.790999999999997</v>
      </c>
      <c r="R1384" s="21">
        <f t="shared" si="397"/>
        <v>57.749999999998899</v>
      </c>
      <c r="S1384" s="21">
        <f t="shared" si="398"/>
        <v>-8.9198645294987315</v>
      </c>
      <c r="T1384" s="21">
        <f t="shared" si="389"/>
        <v>86.147999999999996</v>
      </c>
      <c r="U1384" s="37">
        <f>VLOOKUP(Time_Zone, 'LSTM LookUp'!$B$5:$D$8, 3, FALSE)</f>
        <v>-75</v>
      </c>
      <c r="V1384" s="21">
        <f t="shared" si="399"/>
        <v>-13.433939260191998</v>
      </c>
      <c r="W1384" s="21">
        <f t="shared" si="390"/>
        <v>262.78951518495199</v>
      </c>
      <c r="X1384" s="21">
        <f t="shared" si="391"/>
        <v>-8.1693923330721336</v>
      </c>
      <c r="Y1384" s="21">
        <f t="shared" si="392"/>
        <v>3.8306076669278664</v>
      </c>
      <c r="Z1384" s="21">
        <f t="shared" si="400"/>
        <v>1.2142357264546526</v>
      </c>
      <c r="AA1384" s="21">
        <f t="shared" si="393"/>
        <v>1.2142357264546526</v>
      </c>
      <c r="AB1384" s="21">
        <f t="shared" si="394"/>
        <v>0</v>
      </c>
      <c r="AC1384" s="21">
        <f t="shared" si="395"/>
        <v>0</v>
      </c>
      <c r="AD1384" s="21">
        <f t="shared" si="401"/>
        <v>0</v>
      </c>
      <c r="AE1384" s="21" t="str">
        <f t="shared" si="396"/>
        <v>2/26/19:00</v>
      </c>
    </row>
    <row r="1385" spans="2:31">
      <c r="B1385" s="37">
        <v>2</v>
      </c>
      <c r="C1385" s="38">
        <v>26</v>
      </c>
      <c r="D1385" s="39">
        <v>20</v>
      </c>
      <c r="E1385" s="17">
        <v>8.3000000000000007</v>
      </c>
      <c r="F1385" s="17">
        <v>0</v>
      </c>
      <c r="G1385" s="17">
        <v>0</v>
      </c>
      <c r="H1385" s="37">
        <f t="shared" si="384"/>
        <v>46.94</v>
      </c>
      <c r="I1385" s="37">
        <f>IF(H1385&lt;'Roof Calculator'!$G$8, 1, 0)</f>
        <v>1</v>
      </c>
      <c r="J1385" s="37">
        <f>IF(H1385&gt;='Roof Calculator'!$G$8, 1, 0)</f>
        <v>0</v>
      </c>
      <c r="K1385" s="37">
        <f t="shared" si="385"/>
        <v>46.94</v>
      </c>
      <c r="L1385" s="37">
        <f t="shared" si="386"/>
        <v>0</v>
      </c>
      <c r="M1385" s="37">
        <v>0</v>
      </c>
      <c r="N1385" s="37">
        <f t="shared" si="387"/>
        <v>0</v>
      </c>
      <c r="O1385" s="37">
        <v>0</v>
      </c>
      <c r="P1385" s="37">
        <v>0</v>
      </c>
      <c r="Q1385" s="21">
        <f t="shared" si="388"/>
        <v>39.790999999999997</v>
      </c>
      <c r="R1385" s="21">
        <f t="shared" si="397"/>
        <v>57.791666666665563</v>
      </c>
      <c r="S1385" s="21">
        <f t="shared" si="398"/>
        <v>-8.9046165398191572</v>
      </c>
      <c r="T1385" s="21">
        <f t="shared" si="389"/>
        <v>86.147999999999996</v>
      </c>
      <c r="U1385" s="37">
        <f>VLOOKUP(Time_Zone, 'LSTM LookUp'!$B$5:$D$8, 3, FALSE)</f>
        <v>-75</v>
      </c>
      <c r="V1385" s="21">
        <f t="shared" si="399"/>
        <v>-13.427165809300043</v>
      </c>
      <c r="W1385" s="21">
        <f t="shared" si="390"/>
        <v>277.79120854767496</v>
      </c>
      <c r="X1385" s="21">
        <f t="shared" si="391"/>
        <v>0</v>
      </c>
      <c r="Y1385" s="21">
        <f t="shared" si="392"/>
        <v>0</v>
      </c>
      <c r="Z1385" s="21">
        <f t="shared" si="400"/>
        <v>0</v>
      </c>
      <c r="AA1385" s="21">
        <f t="shared" si="393"/>
        <v>0</v>
      </c>
      <c r="AB1385" s="21">
        <f t="shared" si="394"/>
        <v>0</v>
      </c>
      <c r="AC1385" s="21">
        <f t="shared" si="395"/>
        <v>0</v>
      </c>
      <c r="AD1385" s="21">
        <f t="shared" si="401"/>
        <v>0</v>
      </c>
      <c r="AE1385" s="21" t="str">
        <f t="shared" si="396"/>
        <v>2/26/20:00</v>
      </c>
    </row>
    <row r="1386" spans="2:31">
      <c r="B1386" s="37">
        <v>2</v>
      </c>
      <c r="C1386" s="38">
        <v>26</v>
      </c>
      <c r="D1386" s="39">
        <v>21</v>
      </c>
      <c r="E1386" s="17">
        <v>8.3000000000000007</v>
      </c>
      <c r="F1386" s="17">
        <v>0</v>
      </c>
      <c r="G1386" s="17">
        <v>0</v>
      </c>
      <c r="H1386" s="37">
        <f t="shared" si="384"/>
        <v>46.94</v>
      </c>
      <c r="I1386" s="37">
        <f>IF(H1386&lt;'Roof Calculator'!$G$8, 1, 0)</f>
        <v>1</v>
      </c>
      <c r="J1386" s="37">
        <f>IF(H1386&gt;='Roof Calculator'!$G$8, 1, 0)</f>
        <v>0</v>
      </c>
      <c r="K1386" s="37">
        <f t="shared" si="385"/>
        <v>46.94</v>
      </c>
      <c r="L1386" s="37">
        <f t="shared" si="386"/>
        <v>0</v>
      </c>
      <c r="M1386" s="37">
        <v>0</v>
      </c>
      <c r="N1386" s="37">
        <f t="shared" si="387"/>
        <v>0</v>
      </c>
      <c r="O1386" s="37">
        <v>0</v>
      </c>
      <c r="P1386" s="37">
        <v>0</v>
      </c>
      <c r="Q1386" s="21">
        <f t="shared" si="388"/>
        <v>39.790999999999997</v>
      </c>
      <c r="R1386" s="21">
        <f t="shared" si="397"/>
        <v>57.833333333332227</v>
      </c>
      <c r="S1386" s="21">
        <f t="shared" si="398"/>
        <v>-8.8893645677813034</v>
      </c>
      <c r="T1386" s="21">
        <f t="shared" si="389"/>
        <v>86.147999999999996</v>
      </c>
      <c r="U1386" s="37">
        <f>VLOOKUP(Time_Zone, 'LSTM LookUp'!$B$5:$D$8, 3, FALSE)</f>
        <v>-75</v>
      </c>
      <c r="V1386" s="21">
        <f t="shared" si="399"/>
        <v>-13.420374533415588</v>
      </c>
      <c r="W1386" s="21">
        <f t="shared" si="390"/>
        <v>292.79290636664609</v>
      </c>
      <c r="X1386" s="21">
        <f t="shared" si="391"/>
        <v>0</v>
      </c>
      <c r="Y1386" s="21">
        <f t="shared" si="392"/>
        <v>0</v>
      </c>
      <c r="Z1386" s="21">
        <f t="shared" si="400"/>
        <v>0</v>
      </c>
      <c r="AA1386" s="21">
        <f t="shared" si="393"/>
        <v>0</v>
      </c>
      <c r="AB1386" s="21">
        <f t="shared" si="394"/>
        <v>0</v>
      </c>
      <c r="AC1386" s="21">
        <f t="shared" si="395"/>
        <v>0</v>
      </c>
      <c r="AD1386" s="21">
        <f t="shared" si="401"/>
        <v>0</v>
      </c>
      <c r="AE1386" s="21" t="str">
        <f t="shared" si="396"/>
        <v>2/26/21:00</v>
      </c>
    </row>
    <row r="1387" spans="2:31">
      <c r="B1387" s="37">
        <v>2</v>
      </c>
      <c r="C1387" s="38">
        <v>26</v>
      </c>
      <c r="D1387" s="39">
        <v>22</v>
      </c>
      <c r="E1387" s="17">
        <v>5.6</v>
      </c>
      <c r="F1387" s="17">
        <v>0</v>
      </c>
      <c r="G1387" s="17">
        <v>0</v>
      </c>
      <c r="H1387" s="37">
        <f t="shared" si="384"/>
        <v>42.08</v>
      </c>
      <c r="I1387" s="37">
        <f>IF(H1387&lt;'Roof Calculator'!$G$8, 1, 0)</f>
        <v>1</v>
      </c>
      <c r="J1387" s="37">
        <f>IF(H1387&gt;='Roof Calculator'!$G$8, 1, 0)</f>
        <v>0</v>
      </c>
      <c r="K1387" s="37">
        <f t="shared" si="385"/>
        <v>42.08</v>
      </c>
      <c r="L1387" s="37">
        <f t="shared" si="386"/>
        <v>0</v>
      </c>
      <c r="M1387" s="37">
        <v>0</v>
      </c>
      <c r="N1387" s="37">
        <f t="shared" si="387"/>
        <v>0</v>
      </c>
      <c r="O1387" s="37">
        <v>0</v>
      </c>
      <c r="P1387" s="37">
        <v>0</v>
      </c>
      <c r="Q1387" s="21">
        <f t="shared" si="388"/>
        <v>39.790999999999997</v>
      </c>
      <c r="R1387" s="21">
        <f t="shared" si="397"/>
        <v>57.874999999998892</v>
      </c>
      <c r="S1387" s="21">
        <f t="shared" si="398"/>
        <v>-8.8741086206483288</v>
      </c>
      <c r="T1387" s="21">
        <f t="shared" si="389"/>
        <v>86.147999999999996</v>
      </c>
      <c r="U1387" s="37">
        <f>VLOOKUP(Time_Zone, 'LSTM LookUp'!$B$5:$D$8, 3, FALSE)</f>
        <v>-75</v>
      </c>
      <c r="V1387" s="21">
        <f t="shared" si="399"/>
        <v>-13.413565451283546</v>
      </c>
      <c r="W1387" s="21">
        <f t="shared" si="390"/>
        <v>307.79460863717912</v>
      </c>
      <c r="X1387" s="21">
        <f t="shared" si="391"/>
        <v>0</v>
      </c>
      <c r="Y1387" s="21">
        <f t="shared" si="392"/>
        <v>0</v>
      </c>
      <c r="Z1387" s="21">
        <f t="shared" si="400"/>
        <v>0</v>
      </c>
      <c r="AA1387" s="21">
        <f t="shared" si="393"/>
        <v>0</v>
      </c>
      <c r="AB1387" s="21">
        <f t="shared" si="394"/>
        <v>0</v>
      </c>
      <c r="AC1387" s="21">
        <f t="shared" si="395"/>
        <v>0</v>
      </c>
      <c r="AD1387" s="21">
        <f t="shared" si="401"/>
        <v>0</v>
      </c>
      <c r="AE1387" s="21" t="str">
        <f t="shared" si="396"/>
        <v>2/26/22:00</v>
      </c>
    </row>
    <row r="1388" spans="2:31">
      <c r="B1388" s="37">
        <v>2</v>
      </c>
      <c r="C1388" s="38">
        <v>26</v>
      </c>
      <c r="D1388" s="39">
        <v>23</v>
      </c>
      <c r="E1388" s="17">
        <v>2.2000000000000002</v>
      </c>
      <c r="F1388" s="17">
        <v>0</v>
      </c>
      <c r="G1388" s="17">
        <v>0</v>
      </c>
      <c r="H1388" s="37">
        <f t="shared" si="384"/>
        <v>35.96</v>
      </c>
      <c r="I1388" s="37">
        <f>IF(H1388&lt;'Roof Calculator'!$G$8, 1, 0)</f>
        <v>1</v>
      </c>
      <c r="J1388" s="37">
        <f>IF(H1388&gt;='Roof Calculator'!$G$8, 1, 0)</f>
        <v>0</v>
      </c>
      <c r="K1388" s="37">
        <f t="shared" si="385"/>
        <v>35.96</v>
      </c>
      <c r="L1388" s="37">
        <f t="shared" si="386"/>
        <v>0</v>
      </c>
      <c r="M1388" s="37">
        <v>0</v>
      </c>
      <c r="N1388" s="37">
        <f t="shared" si="387"/>
        <v>0</v>
      </c>
      <c r="O1388" s="37">
        <v>0</v>
      </c>
      <c r="P1388" s="37">
        <v>0</v>
      </c>
      <c r="Q1388" s="21">
        <f t="shared" si="388"/>
        <v>39.790999999999997</v>
      </c>
      <c r="R1388" s="21">
        <f t="shared" si="397"/>
        <v>57.916666666665556</v>
      </c>
      <c r="S1388" s="21">
        <f t="shared" si="398"/>
        <v>-8.8588487056829432</v>
      </c>
      <c r="T1388" s="21">
        <f t="shared" si="389"/>
        <v>86.147999999999996</v>
      </c>
      <c r="U1388" s="37">
        <f>VLOOKUP(Time_Zone, 'LSTM LookUp'!$B$5:$D$8, 3, FALSE)</f>
        <v>-75</v>
      </c>
      <c r="V1388" s="21">
        <f t="shared" si="399"/>
        <v>-13.406738581680433</v>
      </c>
      <c r="W1388" s="21">
        <f t="shared" si="390"/>
        <v>322.79631535457992</v>
      </c>
      <c r="X1388" s="21">
        <f t="shared" si="391"/>
        <v>0</v>
      </c>
      <c r="Y1388" s="21">
        <f t="shared" si="392"/>
        <v>0</v>
      </c>
      <c r="Z1388" s="21">
        <f t="shared" si="400"/>
        <v>0</v>
      </c>
      <c r="AA1388" s="21">
        <f t="shared" si="393"/>
        <v>0</v>
      </c>
      <c r="AB1388" s="21">
        <f t="shared" si="394"/>
        <v>0</v>
      </c>
      <c r="AC1388" s="21">
        <f t="shared" si="395"/>
        <v>0</v>
      </c>
      <c r="AD1388" s="21">
        <f t="shared" si="401"/>
        <v>0</v>
      </c>
      <c r="AE1388" s="21" t="str">
        <f t="shared" si="396"/>
        <v>2/26/23:00</v>
      </c>
    </row>
    <row r="1389" spans="2:31">
      <c r="B1389" s="37">
        <v>2</v>
      </c>
      <c r="C1389" s="38">
        <v>26</v>
      </c>
      <c r="D1389" s="39">
        <v>24</v>
      </c>
      <c r="E1389" s="17">
        <v>1.1000000000000001</v>
      </c>
      <c r="F1389" s="17">
        <v>0</v>
      </c>
      <c r="G1389" s="17">
        <v>0</v>
      </c>
      <c r="H1389" s="37">
        <f t="shared" si="384"/>
        <v>33.979999999999997</v>
      </c>
      <c r="I1389" s="37">
        <f>IF(H1389&lt;'Roof Calculator'!$G$8, 1, 0)</f>
        <v>1</v>
      </c>
      <c r="J1389" s="37">
        <f>IF(H1389&gt;='Roof Calculator'!$G$8, 1, 0)</f>
        <v>0</v>
      </c>
      <c r="K1389" s="37">
        <f t="shared" si="385"/>
        <v>33.979999999999997</v>
      </c>
      <c r="L1389" s="37">
        <f t="shared" si="386"/>
        <v>0</v>
      </c>
      <c r="M1389" s="37">
        <v>0</v>
      </c>
      <c r="N1389" s="37">
        <f t="shared" si="387"/>
        <v>0</v>
      </c>
      <c r="O1389" s="37">
        <v>0</v>
      </c>
      <c r="P1389" s="37">
        <v>0</v>
      </c>
      <c r="Q1389" s="21">
        <f t="shared" si="388"/>
        <v>39.790999999999997</v>
      </c>
      <c r="R1389" s="21">
        <f t="shared" si="397"/>
        <v>57.95833333333222</v>
      </c>
      <c r="S1389" s="21">
        <f t="shared" si="398"/>
        <v>-8.8435848301474014</v>
      </c>
      <c r="T1389" s="21">
        <f t="shared" si="389"/>
        <v>86.147999999999996</v>
      </c>
      <c r="U1389" s="37">
        <f>VLOOKUP(Time_Zone, 'LSTM LookUp'!$B$5:$D$8, 3, FALSE)</f>
        <v>-75</v>
      </c>
      <c r="V1389" s="21">
        <f t="shared" si="399"/>
        <v>-13.399893943414313</v>
      </c>
      <c r="W1389" s="21">
        <f t="shared" si="390"/>
        <v>337.79802651414639</v>
      </c>
      <c r="X1389" s="21">
        <f t="shared" si="391"/>
        <v>0</v>
      </c>
      <c r="Y1389" s="21">
        <f t="shared" si="392"/>
        <v>0</v>
      </c>
      <c r="Z1389" s="21">
        <f t="shared" si="400"/>
        <v>0</v>
      </c>
      <c r="AA1389" s="21">
        <f t="shared" si="393"/>
        <v>0</v>
      </c>
      <c r="AB1389" s="21">
        <f t="shared" si="394"/>
        <v>0</v>
      </c>
      <c r="AC1389" s="21">
        <f t="shared" si="395"/>
        <v>0</v>
      </c>
      <c r="AD1389" s="21">
        <f t="shared" si="401"/>
        <v>0</v>
      </c>
      <c r="AE1389" s="21" t="str">
        <f t="shared" si="396"/>
        <v>2/26/24:00</v>
      </c>
    </row>
    <row r="1390" spans="2:31">
      <c r="B1390" s="37">
        <v>2</v>
      </c>
      <c r="C1390" s="38">
        <v>27</v>
      </c>
      <c r="D1390" s="39">
        <v>1</v>
      </c>
      <c r="E1390" s="17">
        <v>1.1000000000000001</v>
      </c>
      <c r="F1390" s="17">
        <v>0</v>
      </c>
      <c r="G1390" s="17">
        <v>0</v>
      </c>
      <c r="H1390" s="37">
        <f t="shared" si="384"/>
        <v>33.979999999999997</v>
      </c>
      <c r="I1390" s="37">
        <f>IF(H1390&lt;'Roof Calculator'!$G$8, 1, 0)</f>
        <v>1</v>
      </c>
      <c r="J1390" s="37">
        <f>IF(H1390&gt;='Roof Calculator'!$G$8, 1, 0)</f>
        <v>0</v>
      </c>
      <c r="K1390" s="37">
        <f t="shared" si="385"/>
        <v>33.979999999999997</v>
      </c>
      <c r="L1390" s="37">
        <f t="shared" si="386"/>
        <v>0</v>
      </c>
      <c r="M1390" s="37">
        <v>0</v>
      </c>
      <c r="N1390" s="37">
        <f t="shared" si="387"/>
        <v>0</v>
      </c>
      <c r="O1390" s="37">
        <v>0</v>
      </c>
      <c r="P1390" s="37">
        <v>0</v>
      </c>
      <c r="Q1390" s="21">
        <f t="shared" si="388"/>
        <v>39.790999999999997</v>
      </c>
      <c r="R1390" s="21">
        <f t="shared" si="397"/>
        <v>57.999999999998884</v>
      </c>
      <c r="S1390" s="21">
        <f t="shared" si="398"/>
        <v>-8.8283170013035264</v>
      </c>
      <c r="T1390" s="21">
        <f t="shared" si="389"/>
        <v>86.147999999999996</v>
      </c>
      <c r="U1390" s="37">
        <f>VLOOKUP(Time_Zone, 'LSTM LookUp'!$B$5:$D$8, 3, FALSE)</f>
        <v>-75</v>
      </c>
      <c r="V1390" s="21">
        <f t="shared" si="399"/>
        <v>-13.393031555324759</v>
      </c>
      <c r="W1390" s="21">
        <f t="shared" si="390"/>
        <v>-7.200257888831203</v>
      </c>
      <c r="X1390" s="21">
        <f t="shared" si="391"/>
        <v>0</v>
      </c>
      <c r="Y1390" s="21">
        <f t="shared" si="392"/>
        <v>0</v>
      </c>
      <c r="Z1390" s="21">
        <f t="shared" si="400"/>
        <v>0</v>
      </c>
      <c r="AA1390" s="21">
        <f t="shared" si="393"/>
        <v>0</v>
      </c>
      <c r="AB1390" s="21">
        <f t="shared" si="394"/>
        <v>0</v>
      </c>
      <c r="AC1390" s="21">
        <f t="shared" si="395"/>
        <v>0</v>
      </c>
      <c r="AD1390" s="21">
        <f t="shared" si="401"/>
        <v>0</v>
      </c>
      <c r="AE1390" s="21" t="str">
        <f t="shared" si="396"/>
        <v>2/27/1:00</v>
      </c>
    </row>
    <row r="1391" spans="2:31">
      <c r="B1391" s="37">
        <v>2</v>
      </c>
      <c r="C1391" s="38">
        <v>27</v>
      </c>
      <c r="D1391" s="39">
        <v>2</v>
      </c>
      <c r="E1391" s="17">
        <v>1.1000000000000001</v>
      </c>
      <c r="F1391" s="17">
        <v>0</v>
      </c>
      <c r="G1391" s="17">
        <v>0</v>
      </c>
      <c r="H1391" s="37">
        <f t="shared" si="384"/>
        <v>33.979999999999997</v>
      </c>
      <c r="I1391" s="37">
        <f>IF(H1391&lt;'Roof Calculator'!$G$8, 1, 0)</f>
        <v>1</v>
      </c>
      <c r="J1391" s="37">
        <f>IF(H1391&gt;='Roof Calculator'!$G$8, 1, 0)</f>
        <v>0</v>
      </c>
      <c r="K1391" s="37">
        <f t="shared" si="385"/>
        <v>33.979999999999997</v>
      </c>
      <c r="L1391" s="37">
        <f t="shared" si="386"/>
        <v>0</v>
      </c>
      <c r="M1391" s="37">
        <v>0</v>
      </c>
      <c r="N1391" s="37">
        <f t="shared" si="387"/>
        <v>0</v>
      </c>
      <c r="O1391" s="37">
        <v>0</v>
      </c>
      <c r="P1391" s="37">
        <v>0</v>
      </c>
      <c r="Q1391" s="21">
        <f t="shared" si="388"/>
        <v>39.790999999999997</v>
      </c>
      <c r="R1391" s="21">
        <f t="shared" si="397"/>
        <v>58.041666666665549</v>
      </c>
      <c r="S1391" s="21">
        <f t="shared" si="398"/>
        <v>-8.8130452264126955</v>
      </c>
      <c r="T1391" s="21">
        <f t="shared" si="389"/>
        <v>86.147999999999996</v>
      </c>
      <c r="U1391" s="37">
        <f>VLOOKUP(Time_Zone, 'LSTM LookUp'!$B$5:$D$8, 3, FALSE)</f>
        <v>-75</v>
      </c>
      <c r="V1391" s="21">
        <f t="shared" si="399"/>
        <v>-13.38615143628283</v>
      </c>
      <c r="W1391" s="21">
        <f t="shared" si="390"/>
        <v>7.801462140929285</v>
      </c>
      <c r="X1391" s="21">
        <f t="shared" si="391"/>
        <v>0</v>
      </c>
      <c r="Y1391" s="21">
        <f t="shared" si="392"/>
        <v>0</v>
      </c>
      <c r="Z1391" s="21">
        <f t="shared" si="400"/>
        <v>0</v>
      </c>
      <c r="AA1391" s="21">
        <f t="shared" si="393"/>
        <v>0</v>
      </c>
      <c r="AB1391" s="21">
        <f t="shared" si="394"/>
        <v>0</v>
      </c>
      <c r="AC1391" s="21">
        <f t="shared" si="395"/>
        <v>0</v>
      </c>
      <c r="AD1391" s="21">
        <f t="shared" si="401"/>
        <v>0</v>
      </c>
      <c r="AE1391" s="21" t="str">
        <f t="shared" si="396"/>
        <v>2/27/2:00</v>
      </c>
    </row>
    <row r="1392" spans="2:31">
      <c r="B1392" s="37">
        <v>2</v>
      </c>
      <c r="C1392" s="38">
        <v>27</v>
      </c>
      <c r="D1392" s="39">
        <v>3</v>
      </c>
      <c r="E1392" s="17">
        <v>0.6</v>
      </c>
      <c r="F1392" s="17">
        <v>0</v>
      </c>
      <c r="G1392" s="17">
        <v>0</v>
      </c>
      <c r="H1392" s="37">
        <f t="shared" si="384"/>
        <v>33.08</v>
      </c>
      <c r="I1392" s="37">
        <f>IF(H1392&lt;'Roof Calculator'!$G$8, 1, 0)</f>
        <v>1</v>
      </c>
      <c r="J1392" s="37">
        <f>IF(H1392&gt;='Roof Calculator'!$G$8, 1, 0)</f>
        <v>0</v>
      </c>
      <c r="K1392" s="37">
        <f t="shared" si="385"/>
        <v>33.08</v>
      </c>
      <c r="L1392" s="37">
        <f t="shared" si="386"/>
        <v>0</v>
      </c>
      <c r="M1392" s="37">
        <v>0</v>
      </c>
      <c r="N1392" s="37">
        <f t="shared" si="387"/>
        <v>0</v>
      </c>
      <c r="O1392" s="37">
        <v>0</v>
      </c>
      <c r="P1392" s="37">
        <v>0</v>
      </c>
      <c r="Q1392" s="21">
        <f t="shared" si="388"/>
        <v>39.790999999999997</v>
      </c>
      <c r="R1392" s="21">
        <f t="shared" si="397"/>
        <v>58.083333333332213</v>
      </c>
      <c r="S1392" s="21">
        <f t="shared" si="398"/>
        <v>-8.7977695127358242</v>
      </c>
      <c r="T1392" s="21">
        <f t="shared" si="389"/>
        <v>86.147999999999996</v>
      </c>
      <c r="U1392" s="37">
        <f>VLOOKUP(Time_Zone, 'LSTM LookUp'!$B$5:$D$8, 3, FALSE)</f>
        <v>-75</v>
      </c>
      <c r="V1392" s="21">
        <f t="shared" si="399"/>
        <v>-13.379253605191</v>
      </c>
      <c r="W1392" s="21">
        <f t="shared" si="390"/>
        <v>22.803186598702236</v>
      </c>
      <c r="X1392" s="21">
        <f t="shared" si="391"/>
        <v>0</v>
      </c>
      <c r="Y1392" s="21">
        <f t="shared" si="392"/>
        <v>0</v>
      </c>
      <c r="Z1392" s="21">
        <f t="shared" si="400"/>
        <v>0</v>
      </c>
      <c r="AA1392" s="21">
        <f t="shared" si="393"/>
        <v>0</v>
      </c>
      <c r="AB1392" s="21">
        <f t="shared" si="394"/>
        <v>0</v>
      </c>
      <c r="AC1392" s="21">
        <f t="shared" si="395"/>
        <v>0</v>
      </c>
      <c r="AD1392" s="21">
        <f t="shared" si="401"/>
        <v>0</v>
      </c>
      <c r="AE1392" s="21" t="str">
        <f t="shared" si="396"/>
        <v>2/27/3:00</v>
      </c>
    </row>
    <row r="1393" spans="2:31">
      <c r="B1393" s="37">
        <v>2</v>
      </c>
      <c r="C1393" s="38">
        <v>27</v>
      </c>
      <c r="D1393" s="39">
        <v>4</v>
      </c>
      <c r="E1393" s="17">
        <v>0</v>
      </c>
      <c r="F1393" s="17">
        <v>0</v>
      </c>
      <c r="G1393" s="17">
        <v>0</v>
      </c>
      <c r="H1393" s="37">
        <f t="shared" si="384"/>
        <v>32</v>
      </c>
      <c r="I1393" s="37">
        <f>IF(H1393&lt;'Roof Calculator'!$G$8, 1, 0)</f>
        <v>1</v>
      </c>
      <c r="J1393" s="37">
        <f>IF(H1393&gt;='Roof Calculator'!$G$8, 1, 0)</f>
        <v>0</v>
      </c>
      <c r="K1393" s="37">
        <f t="shared" si="385"/>
        <v>32</v>
      </c>
      <c r="L1393" s="37">
        <f t="shared" si="386"/>
        <v>0</v>
      </c>
      <c r="M1393" s="37">
        <v>0</v>
      </c>
      <c r="N1393" s="37">
        <f t="shared" si="387"/>
        <v>0</v>
      </c>
      <c r="O1393" s="37">
        <v>0</v>
      </c>
      <c r="P1393" s="37">
        <v>0</v>
      </c>
      <c r="Q1393" s="21">
        <f t="shared" si="388"/>
        <v>39.790999999999997</v>
      </c>
      <c r="R1393" s="21">
        <f t="shared" si="397"/>
        <v>58.124999999998877</v>
      </c>
      <c r="S1393" s="21">
        <f t="shared" si="398"/>
        <v>-8.7824898675333944</v>
      </c>
      <c r="T1393" s="21">
        <f t="shared" si="389"/>
        <v>86.147999999999996</v>
      </c>
      <c r="U1393" s="37">
        <f>VLOOKUP(Time_Zone, 'LSTM LookUp'!$B$5:$D$8, 3, FALSE)</f>
        <v>-75</v>
      </c>
      <c r="V1393" s="21">
        <f t="shared" si="399"/>
        <v>-13.372338080983139</v>
      </c>
      <c r="W1393" s="21">
        <f t="shared" si="390"/>
        <v>37.804915479754214</v>
      </c>
      <c r="X1393" s="21">
        <f t="shared" si="391"/>
        <v>0</v>
      </c>
      <c r="Y1393" s="21">
        <f t="shared" si="392"/>
        <v>0</v>
      </c>
      <c r="Z1393" s="21">
        <f t="shared" si="400"/>
        <v>0</v>
      </c>
      <c r="AA1393" s="21">
        <f t="shared" si="393"/>
        <v>0</v>
      </c>
      <c r="AB1393" s="21">
        <f t="shared" si="394"/>
        <v>0</v>
      </c>
      <c r="AC1393" s="21">
        <f t="shared" si="395"/>
        <v>0</v>
      </c>
      <c r="AD1393" s="21">
        <f t="shared" si="401"/>
        <v>0</v>
      </c>
      <c r="AE1393" s="21" t="str">
        <f t="shared" si="396"/>
        <v>2/27/4:00</v>
      </c>
    </row>
    <row r="1394" spans="2:31">
      <c r="B1394" s="37">
        <v>2</v>
      </c>
      <c r="C1394" s="38">
        <v>27</v>
      </c>
      <c r="D1394" s="39">
        <v>5</v>
      </c>
      <c r="E1394" s="17">
        <v>-0.6</v>
      </c>
      <c r="F1394" s="17">
        <v>0</v>
      </c>
      <c r="G1394" s="17">
        <v>0</v>
      </c>
      <c r="H1394" s="37">
        <f t="shared" si="384"/>
        <v>30.92</v>
      </c>
      <c r="I1394" s="37">
        <f>IF(H1394&lt;'Roof Calculator'!$G$8, 1, 0)</f>
        <v>1</v>
      </c>
      <c r="J1394" s="37">
        <f>IF(H1394&gt;='Roof Calculator'!$G$8, 1, 0)</f>
        <v>0</v>
      </c>
      <c r="K1394" s="37">
        <f t="shared" si="385"/>
        <v>30.92</v>
      </c>
      <c r="L1394" s="37">
        <f t="shared" si="386"/>
        <v>0</v>
      </c>
      <c r="M1394" s="37">
        <v>0</v>
      </c>
      <c r="N1394" s="37">
        <f t="shared" si="387"/>
        <v>0</v>
      </c>
      <c r="O1394" s="37">
        <v>0</v>
      </c>
      <c r="P1394" s="37">
        <v>0</v>
      </c>
      <c r="Q1394" s="21">
        <f t="shared" si="388"/>
        <v>39.790999999999997</v>
      </c>
      <c r="R1394" s="21">
        <f t="shared" si="397"/>
        <v>58.166666666665542</v>
      </c>
      <c r="S1394" s="21">
        <f t="shared" si="398"/>
        <v>-8.7672062980654317</v>
      </c>
      <c r="T1394" s="21">
        <f t="shared" si="389"/>
        <v>86.147999999999996</v>
      </c>
      <c r="U1394" s="37">
        <f>VLOOKUP(Time_Zone, 'LSTM LookUp'!$B$5:$D$8, 3, FALSE)</f>
        <v>-75</v>
      </c>
      <c r="V1394" s="21">
        <f t="shared" si="399"/>
        <v>-13.365404882624464</v>
      </c>
      <c r="W1394" s="21">
        <f t="shared" si="390"/>
        <v>52.806648779343881</v>
      </c>
      <c r="X1394" s="21">
        <f t="shared" si="391"/>
        <v>0</v>
      </c>
      <c r="Y1394" s="21">
        <f t="shared" si="392"/>
        <v>0</v>
      </c>
      <c r="Z1394" s="21">
        <f t="shared" si="400"/>
        <v>0</v>
      </c>
      <c r="AA1394" s="21">
        <f t="shared" si="393"/>
        <v>0</v>
      </c>
      <c r="AB1394" s="21">
        <f t="shared" si="394"/>
        <v>0</v>
      </c>
      <c r="AC1394" s="21">
        <f t="shared" si="395"/>
        <v>0</v>
      </c>
      <c r="AD1394" s="21">
        <f t="shared" si="401"/>
        <v>0</v>
      </c>
      <c r="AE1394" s="21" t="str">
        <f t="shared" si="396"/>
        <v>2/27/5:00</v>
      </c>
    </row>
    <row r="1395" spans="2:31">
      <c r="B1395" s="37">
        <v>2</v>
      </c>
      <c r="C1395" s="38">
        <v>27</v>
      </c>
      <c r="D1395" s="39">
        <v>6</v>
      </c>
      <c r="E1395" s="17">
        <v>-0.6</v>
      </c>
      <c r="F1395" s="17">
        <v>0</v>
      </c>
      <c r="G1395" s="17">
        <v>0</v>
      </c>
      <c r="H1395" s="37">
        <f t="shared" si="384"/>
        <v>30.92</v>
      </c>
      <c r="I1395" s="37">
        <f>IF(H1395&lt;'Roof Calculator'!$G$8, 1, 0)</f>
        <v>1</v>
      </c>
      <c r="J1395" s="37">
        <f>IF(H1395&gt;='Roof Calculator'!$G$8, 1, 0)</f>
        <v>0</v>
      </c>
      <c r="K1395" s="37">
        <f t="shared" si="385"/>
        <v>30.92</v>
      </c>
      <c r="L1395" s="37">
        <f t="shared" si="386"/>
        <v>0</v>
      </c>
      <c r="M1395" s="37">
        <v>0</v>
      </c>
      <c r="N1395" s="37">
        <f t="shared" si="387"/>
        <v>0</v>
      </c>
      <c r="O1395" s="37">
        <v>0</v>
      </c>
      <c r="P1395" s="37">
        <v>0</v>
      </c>
      <c r="Q1395" s="21">
        <f t="shared" si="388"/>
        <v>39.790999999999997</v>
      </c>
      <c r="R1395" s="21">
        <f t="shared" si="397"/>
        <v>58.208333333332206</v>
      </c>
      <c r="S1395" s="21">
        <f t="shared" si="398"/>
        <v>-8.7519188115915227</v>
      </c>
      <c r="T1395" s="21">
        <f t="shared" si="389"/>
        <v>86.147999999999996</v>
      </c>
      <c r="U1395" s="37">
        <f>VLOOKUP(Time_Zone, 'LSTM LookUp'!$B$5:$D$8, 3, FALSE)</f>
        <v>-75</v>
      </c>
      <c r="V1395" s="21">
        <f t="shared" si="399"/>
        <v>-13.358454029111503</v>
      </c>
      <c r="W1395" s="21">
        <f t="shared" si="390"/>
        <v>67.808386492722093</v>
      </c>
      <c r="X1395" s="21">
        <f t="shared" si="391"/>
        <v>0</v>
      </c>
      <c r="Y1395" s="21">
        <f t="shared" si="392"/>
        <v>0</v>
      </c>
      <c r="Z1395" s="21">
        <f t="shared" si="400"/>
        <v>0</v>
      </c>
      <c r="AA1395" s="21">
        <f t="shared" si="393"/>
        <v>0</v>
      </c>
      <c r="AB1395" s="21">
        <f t="shared" si="394"/>
        <v>0</v>
      </c>
      <c r="AC1395" s="21">
        <f t="shared" si="395"/>
        <v>0</v>
      </c>
      <c r="AD1395" s="21">
        <f t="shared" si="401"/>
        <v>0</v>
      </c>
      <c r="AE1395" s="21" t="str">
        <f t="shared" si="396"/>
        <v>2/27/6:00</v>
      </c>
    </row>
    <row r="1396" spans="2:31">
      <c r="B1396" s="37">
        <v>2</v>
      </c>
      <c r="C1396" s="38">
        <v>27</v>
      </c>
      <c r="D1396" s="39">
        <v>7</v>
      </c>
      <c r="E1396" s="17">
        <v>-0.6</v>
      </c>
      <c r="F1396" s="17">
        <v>0</v>
      </c>
      <c r="G1396" s="17">
        <v>0</v>
      </c>
      <c r="H1396" s="37">
        <f t="shared" si="384"/>
        <v>30.92</v>
      </c>
      <c r="I1396" s="37">
        <f>IF(H1396&lt;'Roof Calculator'!$G$8, 1, 0)</f>
        <v>1</v>
      </c>
      <c r="J1396" s="37">
        <f>IF(H1396&gt;='Roof Calculator'!$G$8, 1, 0)</f>
        <v>0</v>
      </c>
      <c r="K1396" s="37">
        <f t="shared" si="385"/>
        <v>30.92</v>
      </c>
      <c r="L1396" s="37">
        <f t="shared" si="386"/>
        <v>0</v>
      </c>
      <c r="M1396" s="37">
        <v>0</v>
      </c>
      <c r="N1396" s="37">
        <f t="shared" si="387"/>
        <v>0</v>
      </c>
      <c r="O1396" s="37">
        <v>0</v>
      </c>
      <c r="P1396" s="37">
        <v>0</v>
      </c>
      <c r="Q1396" s="21">
        <f t="shared" si="388"/>
        <v>39.790999999999997</v>
      </c>
      <c r="R1396" s="21">
        <f t="shared" si="397"/>
        <v>58.24999999999887</v>
      </c>
      <c r="S1396" s="21">
        <f t="shared" si="398"/>
        <v>-8.7366274153707923</v>
      </c>
      <c r="T1396" s="21">
        <f t="shared" si="389"/>
        <v>86.147999999999996</v>
      </c>
      <c r="U1396" s="37">
        <f>VLOOKUP(Time_Zone, 'LSTM LookUp'!$B$5:$D$8, 3, FALSE)</f>
        <v>-75</v>
      </c>
      <c r="V1396" s="21">
        <f t="shared" si="399"/>
        <v>-13.351485539472037</v>
      </c>
      <c r="W1396" s="21">
        <f t="shared" si="390"/>
        <v>82.810128615131987</v>
      </c>
      <c r="X1396" s="21">
        <f t="shared" si="391"/>
        <v>0</v>
      </c>
      <c r="Y1396" s="21">
        <f t="shared" si="392"/>
        <v>0</v>
      </c>
      <c r="Z1396" s="21">
        <f t="shared" si="400"/>
        <v>0</v>
      </c>
      <c r="AA1396" s="21">
        <f t="shared" si="393"/>
        <v>0</v>
      </c>
      <c r="AB1396" s="21">
        <f t="shared" si="394"/>
        <v>0</v>
      </c>
      <c r="AC1396" s="21">
        <f t="shared" si="395"/>
        <v>0</v>
      </c>
      <c r="AD1396" s="21">
        <f t="shared" si="401"/>
        <v>0</v>
      </c>
      <c r="AE1396" s="21" t="str">
        <f t="shared" si="396"/>
        <v>2/27/7:00</v>
      </c>
    </row>
    <row r="1397" spans="2:31">
      <c r="B1397" s="37">
        <v>2</v>
      </c>
      <c r="C1397" s="38">
        <v>27</v>
      </c>
      <c r="D1397" s="39">
        <v>8</v>
      </c>
      <c r="E1397" s="17">
        <v>-1.7</v>
      </c>
      <c r="F1397" s="17">
        <v>4</v>
      </c>
      <c r="G1397" s="17">
        <v>0</v>
      </c>
      <c r="H1397" s="37">
        <f t="shared" si="384"/>
        <v>28.94</v>
      </c>
      <c r="I1397" s="37">
        <f>IF(H1397&lt;'Roof Calculator'!$G$8, 1, 0)</f>
        <v>1</v>
      </c>
      <c r="J1397" s="37">
        <f>IF(H1397&gt;='Roof Calculator'!$G$8, 1, 0)</f>
        <v>0</v>
      </c>
      <c r="K1397" s="37">
        <f t="shared" si="385"/>
        <v>28.94</v>
      </c>
      <c r="L1397" s="37">
        <f t="shared" si="386"/>
        <v>0</v>
      </c>
      <c r="M1397" s="37">
        <v>0</v>
      </c>
      <c r="N1397" s="37">
        <f t="shared" si="387"/>
        <v>4</v>
      </c>
      <c r="O1397" s="37">
        <v>0</v>
      </c>
      <c r="P1397" s="37">
        <v>0</v>
      </c>
      <c r="Q1397" s="21">
        <f t="shared" si="388"/>
        <v>39.790999999999997</v>
      </c>
      <c r="R1397" s="21">
        <f t="shared" si="397"/>
        <v>58.291666666665535</v>
      </c>
      <c r="S1397" s="21">
        <f t="shared" si="398"/>
        <v>-8.7213321166619213</v>
      </c>
      <c r="T1397" s="21">
        <f t="shared" si="389"/>
        <v>86.147999999999996</v>
      </c>
      <c r="U1397" s="37">
        <f>VLOOKUP(Time_Zone, 'LSTM LookUp'!$B$5:$D$8, 3, FALSE)</f>
        <v>-75</v>
      </c>
      <c r="V1397" s="21">
        <f t="shared" si="399"/>
        <v>-13.344499432765078</v>
      </c>
      <c r="W1397" s="21">
        <f t="shared" si="390"/>
        <v>97.811875141808713</v>
      </c>
      <c r="X1397" s="21">
        <f t="shared" si="391"/>
        <v>0</v>
      </c>
      <c r="Y1397" s="21">
        <f t="shared" si="392"/>
        <v>4</v>
      </c>
      <c r="Z1397" s="21">
        <f t="shared" si="400"/>
        <v>1.2679301374953549</v>
      </c>
      <c r="AA1397" s="21">
        <f t="shared" si="393"/>
        <v>1.2679301374953549</v>
      </c>
      <c r="AB1397" s="21">
        <f t="shared" si="394"/>
        <v>0</v>
      </c>
      <c r="AC1397" s="21">
        <f t="shared" si="395"/>
        <v>0</v>
      </c>
      <c r="AD1397" s="21">
        <f t="shared" si="401"/>
        <v>0</v>
      </c>
      <c r="AE1397" s="21" t="str">
        <f t="shared" si="396"/>
        <v>2/27/8:00</v>
      </c>
    </row>
    <row r="1398" spans="2:31">
      <c r="B1398" s="37">
        <v>2</v>
      </c>
      <c r="C1398" s="38">
        <v>27</v>
      </c>
      <c r="D1398" s="39">
        <v>9</v>
      </c>
      <c r="E1398" s="17">
        <v>-1.7</v>
      </c>
      <c r="F1398" s="17">
        <v>64</v>
      </c>
      <c r="G1398" s="17">
        <v>19</v>
      </c>
      <c r="H1398" s="37">
        <f t="shared" si="384"/>
        <v>28.94</v>
      </c>
      <c r="I1398" s="37">
        <f>IF(H1398&lt;'Roof Calculator'!$G$8, 1, 0)</f>
        <v>1</v>
      </c>
      <c r="J1398" s="37">
        <f>IF(H1398&gt;='Roof Calculator'!$G$8, 1, 0)</f>
        <v>0</v>
      </c>
      <c r="K1398" s="37">
        <f t="shared" si="385"/>
        <v>28.94</v>
      </c>
      <c r="L1398" s="37">
        <f t="shared" si="386"/>
        <v>0</v>
      </c>
      <c r="M1398" s="37">
        <v>0</v>
      </c>
      <c r="N1398" s="37">
        <f t="shared" si="387"/>
        <v>64</v>
      </c>
      <c r="O1398" s="37">
        <v>0</v>
      </c>
      <c r="P1398" s="37">
        <v>0</v>
      </c>
      <c r="Q1398" s="21">
        <f t="shared" si="388"/>
        <v>39.790999999999997</v>
      </c>
      <c r="R1398" s="21">
        <f t="shared" si="397"/>
        <v>58.333333333332199</v>
      </c>
      <c r="S1398" s="21">
        <f t="shared" si="398"/>
        <v>-8.7060329227231428</v>
      </c>
      <c r="T1398" s="21">
        <f t="shared" si="389"/>
        <v>86.147999999999996</v>
      </c>
      <c r="U1398" s="37">
        <f>VLOOKUP(Time_Zone, 'LSTM LookUp'!$B$5:$D$8, 3, FALSE)</f>
        <v>-75</v>
      </c>
      <c r="V1398" s="21">
        <f t="shared" si="399"/>
        <v>-13.337495728080826</v>
      </c>
      <c r="W1398" s="21">
        <f t="shared" si="390"/>
        <v>112.81362606797981</v>
      </c>
      <c r="X1398" s="21">
        <f t="shared" si="391"/>
        <v>-7.4359990307654362</v>
      </c>
      <c r="Y1398" s="21">
        <f t="shared" si="392"/>
        <v>56.564000969234563</v>
      </c>
      <c r="Z1398" s="21">
        <f t="shared" si="400"/>
        <v>17.929800381552241</v>
      </c>
      <c r="AA1398" s="21">
        <f t="shared" si="393"/>
        <v>17.929800381552241</v>
      </c>
      <c r="AB1398" s="21">
        <f t="shared" si="394"/>
        <v>0</v>
      </c>
      <c r="AC1398" s="21">
        <f t="shared" si="395"/>
        <v>0</v>
      </c>
      <c r="AD1398" s="21">
        <f t="shared" si="401"/>
        <v>0</v>
      </c>
      <c r="AE1398" s="21" t="str">
        <f t="shared" si="396"/>
        <v>2/27/9:00</v>
      </c>
    </row>
    <row r="1399" spans="2:31">
      <c r="B1399" s="37">
        <v>2</v>
      </c>
      <c r="C1399" s="38">
        <v>27</v>
      </c>
      <c r="D1399" s="39">
        <v>10</v>
      </c>
      <c r="E1399" s="17">
        <v>-1.7</v>
      </c>
      <c r="F1399" s="17">
        <v>156</v>
      </c>
      <c r="G1399" s="17">
        <v>7</v>
      </c>
      <c r="H1399" s="37">
        <f t="shared" si="384"/>
        <v>28.94</v>
      </c>
      <c r="I1399" s="37">
        <f>IF(H1399&lt;'Roof Calculator'!$G$8, 1, 0)</f>
        <v>1</v>
      </c>
      <c r="J1399" s="37">
        <f>IF(H1399&gt;='Roof Calculator'!$G$8, 1, 0)</f>
        <v>0</v>
      </c>
      <c r="K1399" s="37">
        <f t="shared" si="385"/>
        <v>28.94</v>
      </c>
      <c r="L1399" s="37">
        <f t="shared" si="386"/>
        <v>0</v>
      </c>
      <c r="M1399" s="37">
        <v>0</v>
      </c>
      <c r="N1399" s="37">
        <f t="shared" si="387"/>
        <v>156</v>
      </c>
      <c r="O1399" s="37">
        <v>0</v>
      </c>
      <c r="P1399" s="37">
        <v>0</v>
      </c>
      <c r="Q1399" s="21">
        <f t="shared" si="388"/>
        <v>39.790999999999997</v>
      </c>
      <c r="R1399" s="21">
        <f t="shared" si="397"/>
        <v>58.374999999998863</v>
      </c>
      <c r="S1399" s="21">
        <f t="shared" si="398"/>
        <v>-8.6907298408122333</v>
      </c>
      <c r="T1399" s="21">
        <f t="shared" si="389"/>
        <v>86.147999999999996</v>
      </c>
      <c r="U1399" s="37">
        <f>VLOOKUP(Time_Zone, 'LSTM LookUp'!$B$5:$D$8, 3, FALSE)</f>
        <v>-75</v>
      </c>
      <c r="V1399" s="21">
        <f t="shared" si="399"/>
        <v>-13.330474444540608</v>
      </c>
      <c r="W1399" s="21">
        <f t="shared" si="390"/>
        <v>127.81538138886482</v>
      </c>
      <c r="X1399" s="21">
        <f t="shared" si="391"/>
        <v>-3.9368333111556266</v>
      </c>
      <c r="Y1399" s="21">
        <f t="shared" si="392"/>
        <v>152.06316668884438</v>
      </c>
      <c r="Z1399" s="21">
        <f t="shared" si="400"/>
        <v>48.201367961941379</v>
      </c>
      <c r="AA1399" s="21">
        <f t="shared" si="393"/>
        <v>48.201367961941379</v>
      </c>
      <c r="AB1399" s="21">
        <f t="shared" si="394"/>
        <v>0</v>
      </c>
      <c r="AC1399" s="21">
        <f t="shared" si="395"/>
        <v>0</v>
      </c>
      <c r="AD1399" s="21">
        <f t="shared" si="401"/>
        <v>0</v>
      </c>
      <c r="AE1399" s="21" t="str">
        <f t="shared" si="396"/>
        <v>2/27/10:00</v>
      </c>
    </row>
    <row r="1400" spans="2:31">
      <c r="B1400" s="37">
        <v>2</v>
      </c>
      <c r="C1400" s="38">
        <v>27</v>
      </c>
      <c r="D1400" s="39">
        <v>11</v>
      </c>
      <c r="E1400" s="17">
        <v>-1.7</v>
      </c>
      <c r="F1400" s="17">
        <v>222</v>
      </c>
      <c r="G1400" s="17">
        <v>3</v>
      </c>
      <c r="H1400" s="37">
        <f t="shared" si="384"/>
        <v>28.94</v>
      </c>
      <c r="I1400" s="37">
        <f>IF(H1400&lt;'Roof Calculator'!$G$8, 1, 0)</f>
        <v>1</v>
      </c>
      <c r="J1400" s="37">
        <f>IF(H1400&gt;='Roof Calculator'!$G$8, 1, 0)</f>
        <v>0</v>
      </c>
      <c r="K1400" s="37">
        <f t="shared" si="385"/>
        <v>28.94</v>
      </c>
      <c r="L1400" s="37">
        <f t="shared" si="386"/>
        <v>0</v>
      </c>
      <c r="M1400" s="37">
        <v>0</v>
      </c>
      <c r="N1400" s="37">
        <f t="shared" si="387"/>
        <v>222</v>
      </c>
      <c r="O1400" s="37">
        <v>0</v>
      </c>
      <c r="P1400" s="37">
        <v>0</v>
      </c>
      <c r="Q1400" s="21">
        <f t="shared" si="388"/>
        <v>39.790999999999997</v>
      </c>
      <c r="R1400" s="21">
        <f t="shared" si="397"/>
        <v>58.416666666665527</v>
      </c>
      <c r="S1400" s="21">
        <f t="shared" si="398"/>
        <v>-8.6754228781865148</v>
      </c>
      <c r="T1400" s="21">
        <f t="shared" si="389"/>
        <v>86.147999999999996</v>
      </c>
      <c r="U1400" s="37">
        <f>VLOOKUP(Time_Zone, 'LSTM LookUp'!$B$5:$D$8, 3, FALSE)</f>
        <v>-75</v>
      </c>
      <c r="V1400" s="21">
        <f t="shared" si="399"/>
        <v>-13.32343560129685</v>
      </c>
      <c r="W1400" s="21">
        <f t="shared" si="390"/>
        <v>142.81714109967581</v>
      </c>
      <c r="X1400" s="21">
        <f t="shared" si="391"/>
        <v>-2.1051287759181485</v>
      </c>
      <c r="Y1400" s="21">
        <f t="shared" si="392"/>
        <v>219.89487122408184</v>
      </c>
      <c r="Z1400" s="21">
        <f t="shared" si="400"/>
        <v>69.702833576418357</v>
      </c>
      <c r="AA1400" s="21">
        <f t="shared" si="393"/>
        <v>69.702833576418357</v>
      </c>
      <c r="AB1400" s="21">
        <f t="shared" si="394"/>
        <v>0</v>
      </c>
      <c r="AC1400" s="21">
        <f t="shared" si="395"/>
        <v>0</v>
      </c>
      <c r="AD1400" s="21">
        <f t="shared" si="401"/>
        <v>0</v>
      </c>
      <c r="AE1400" s="21" t="str">
        <f t="shared" si="396"/>
        <v>2/27/11:00</v>
      </c>
    </row>
    <row r="1401" spans="2:31">
      <c r="B1401" s="37">
        <v>2</v>
      </c>
      <c r="C1401" s="38">
        <v>27</v>
      </c>
      <c r="D1401" s="39">
        <v>12</v>
      </c>
      <c r="E1401" s="17">
        <v>-1.7</v>
      </c>
      <c r="F1401" s="17">
        <v>266</v>
      </c>
      <c r="G1401" s="17">
        <v>3</v>
      </c>
      <c r="H1401" s="37">
        <f t="shared" si="384"/>
        <v>28.94</v>
      </c>
      <c r="I1401" s="37">
        <f>IF(H1401&lt;'Roof Calculator'!$G$8, 1, 0)</f>
        <v>1</v>
      </c>
      <c r="J1401" s="37">
        <f>IF(H1401&gt;='Roof Calculator'!$G$8, 1, 0)</f>
        <v>0</v>
      </c>
      <c r="K1401" s="37">
        <f t="shared" si="385"/>
        <v>28.94</v>
      </c>
      <c r="L1401" s="37">
        <f t="shared" si="386"/>
        <v>0</v>
      </c>
      <c r="M1401" s="37">
        <v>0</v>
      </c>
      <c r="N1401" s="37">
        <f t="shared" si="387"/>
        <v>266</v>
      </c>
      <c r="O1401" s="37">
        <v>0</v>
      </c>
      <c r="P1401" s="37">
        <v>0</v>
      </c>
      <c r="Q1401" s="21">
        <f t="shared" si="388"/>
        <v>39.790999999999997</v>
      </c>
      <c r="R1401" s="21">
        <f t="shared" si="397"/>
        <v>58.458333333332192</v>
      </c>
      <c r="S1401" s="21">
        <f t="shared" si="398"/>
        <v>-8.6601120421028597</v>
      </c>
      <c r="T1401" s="21">
        <f t="shared" si="389"/>
        <v>86.147999999999996</v>
      </c>
      <c r="U1401" s="37">
        <f>VLOOKUP(Time_Zone, 'LSTM LookUp'!$B$5:$D$8, 3, FALSE)</f>
        <v>-75</v>
      </c>
      <c r="V1401" s="21">
        <f t="shared" si="399"/>
        <v>-13.316379217533047</v>
      </c>
      <c r="W1401" s="21">
        <f t="shared" si="390"/>
        <v>157.81890519561671</v>
      </c>
      <c r="X1401" s="21">
        <f t="shared" si="391"/>
        <v>-2.3993181149575449</v>
      </c>
      <c r="Y1401" s="21">
        <f t="shared" si="392"/>
        <v>263.60068188504243</v>
      </c>
      <c r="Z1401" s="21">
        <f t="shared" si="400"/>
        <v>83.556812206592795</v>
      </c>
      <c r="AA1401" s="21">
        <f t="shared" si="393"/>
        <v>83.556812206592795</v>
      </c>
      <c r="AB1401" s="21">
        <f t="shared" si="394"/>
        <v>0</v>
      </c>
      <c r="AC1401" s="21">
        <f t="shared" si="395"/>
        <v>0</v>
      </c>
      <c r="AD1401" s="21">
        <f t="shared" si="401"/>
        <v>0</v>
      </c>
      <c r="AE1401" s="21" t="str">
        <f t="shared" si="396"/>
        <v>2/27/12:00</v>
      </c>
    </row>
    <row r="1402" spans="2:31">
      <c r="B1402" s="37">
        <v>2</v>
      </c>
      <c r="C1402" s="38">
        <v>27</v>
      </c>
      <c r="D1402" s="39">
        <v>13</v>
      </c>
      <c r="E1402" s="17">
        <v>-1.1000000000000001</v>
      </c>
      <c r="F1402" s="17">
        <v>255</v>
      </c>
      <c r="G1402" s="17">
        <v>5</v>
      </c>
      <c r="H1402" s="37">
        <f t="shared" si="384"/>
        <v>30.02</v>
      </c>
      <c r="I1402" s="37">
        <f>IF(H1402&lt;'Roof Calculator'!$G$8, 1, 0)</f>
        <v>1</v>
      </c>
      <c r="J1402" s="37">
        <f>IF(H1402&gt;='Roof Calculator'!$G$8, 1, 0)</f>
        <v>0</v>
      </c>
      <c r="K1402" s="37">
        <f t="shared" si="385"/>
        <v>30.02</v>
      </c>
      <c r="L1402" s="37">
        <f t="shared" si="386"/>
        <v>0</v>
      </c>
      <c r="M1402" s="37">
        <v>0</v>
      </c>
      <c r="N1402" s="37">
        <f t="shared" si="387"/>
        <v>255</v>
      </c>
      <c r="O1402" s="37">
        <v>0</v>
      </c>
      <c r="P1402" s="37">
        <v>0</v>
      </c>
      <c r="Q1402" s="21">
        <f t="shared" si="388"/>
        <v>39.790999999999997</v>
      </c>
      <c r="R1402" s="21">
        <f t="shared" si="397"/>
        <v>58.499999999998856</v>
      </c>
      <c r="S1402" s="21">
        <f t="shared" si="398"/>
        <v>-8.6447973398176945</v>
      </c>
      <c r="T1402" s="21">
        <f t="shared" si="389"/>
        <v>86.147999999999996</v>
      </c>
      <c r="U1402" s="37">
        <f>VLOOKUP(Time_Zone, 'LSTM LookUp'!$B$5:$D$8, 3, FALSE)</f>
        <v>-75</v>
      </c>
      <c r="V1402" s="21">
        <f t="shared" si="399"/>
        <v>-13.309305312463694</v>
      </c>
      <c r="W1402" s="21">
        <f t="shared" si="390"/>
        <v>172.82067367188407</v>
      </c>
      <c r="X1402" s="21">
        <f t="shared" si="391"/>
        <v>-4.2494724070034247</v>
      </c>
      <c r="Y1402" s="21">
        <f t="shared" si="392"/>
        <v>250.75052759299658</v>
      </c>
      <c r="Z1402" s="21">
        <f t="shared" si="400"/>
        <v>79.483537732005232</v>
      </c>
      <c r="AA1402" s="21">
        <f t="shared" si="393"/>
        <v>79.483537732005232</v>
      </c>
      <c r="AB1402" s="21">
        <f t="shared" si="394"/>
        <v>0</v>
      </c>
      <c r="AC1402" s="21">
        <f t="shared" si="395"/>
        <v>0</v>
      </c>
      <c r="AD1402" s="21">
        <f t="shared" si="401"/>
        <v>0</v>
      </c>
      <c r="AE1402" s="21" t="str">
        <f t="shared" si="396"/>
        <v>2/27/13:00</v>
      </c>
    </row>
    <row r="1403" spans="2:31">
      <c r="B1403" s="37">
        <v>2</v>
      </c>
      <c r="C1403" s="38">
        <v>27</v>
      </c>
      <c r="D1403" s="39">
        <v>14</v>
      </c>
      <c r="E1403" s="17">
        <v>-1.1000000000000001</v>
      </c>
      <c r="F1403" s="17">
        <v>270</v>
      </c>
      <c r="G1403" s="17">
        <v>6</v>
      </c>
      <c r="H1403" s="37">
        <f t="shared" si="384"/>
        <v>30.02</v>
      </c>
      <c r="I1403" s="37">
        <f>IF(H1403&lt;'Roof Calculator'!$G$8, 1, 0)</f>
        <v>1</v>
      </c>
      <c r="J1403" s="37">
        <f>IF(H1403&gt;='Roof Calculator'!$G$8, 1, 0)</f>
        <v>0</v>
      </c>
      <c r="K1403" s="37">
        <f t="shared" si="385"/>
        <v>30.02</v>
      </c>
      <c r="L1403" s="37">
        <f t="shared" si="386"/>
        <v>0</v>
      </c>
      <c r="M1403" s="37">
        <v>0</v>
      </c>
      <c r="N1403" s="37">
        <f t="shared" si="387"/>
        <v>270</v>
      </c>
      <c r="O1403" s="37">
        <v>0</v>
      </c>
      <c r="P1403" s="37">
        <v>0</v>
      </c>
      <c r="Q1403" s="21">
        <f t="shared" si="388"/>
        <v>39.790999999999997</v>
      </c>
      <c r="R1403" s="21">
        <f t="shared" si="397"/>
        <v>58.54166666666552</v>
      </c>
      <c r="S1403" s="21">
        <f t="shared" si="398"/>
        <v>-8.6294787785869822</v>
      </c>
      <c r="T1403" s="21">
        <f t="shared" si="389"/>
        <v>86.147999999999996</v>
      </c>
      <c r="U1403" s="37">
        <f>VLOOKUP(Time_Zone, 'LSTM LookUp'!$B$5:$D$8, 3, FALSE)</f>
        <v>-75</v>
      </c>
      <c r="V1403" s="21">
        <f t="shared" si="399"/>
        <v>-13.302213905334266</v>
      </c>
      <c r="W1403" s="21">
        <f t="shared" si="390"/>
        <v>187.8224465236664</v>
      </c>
      <c r="X1403" s="21">
        <f t="shared" si="391"/>
        <v>-5.0918567070721146</v>
      </c>
      <c r="Y1403" s="21">
        <f t="shared" si="392"/>
        <v>264.90814329292789</v>
      </c>
      <c r="Z1403" s="21">
        <f t="shared" si="400"/>
        <v>83.971254637260301</v>
      </c>
      <c r="AA1403" s="21">
        <f t="shared" si="393"/>
        <v>83.971254637260301</v>
      </c>
      <c r="AB1403" s="21">
        <f t="shared" si="394"/>
        <v>0</v>
      </c>
      <c r="AC1403" s="21">
        <f t="shared" si="395"/>
        <v>0</v>
      </c>
      <c r="AD1403" s="21">
        <f t="shared" si="401"/>
        <v>0</v>
      </c>
      <c r="AE1403" s="21" t="str">
        <f t="shared" si="396"/>
        <v>2/27/14:00</v>
      </c>
    </row>
    <row r="1404" spans="2:31">
      <c r="B1404" s="37">
        <v>2</v>
      </c>
      <c r="C1404" s="38">
        <v>27</v>
      </c>
      <c r="D1404" s="39">
        <v>15</v>
      </c>
      <c r="E1404" s="17">
        <v>-1.1000000000000001</v>
      </c>
      <c r="F1404" s="17">
        <v>257</v>
      </c>
      <c r="G1404" s="17">
        <v>5</v>
      </c>
      <c r="H1404" s="37">
        <f t="shared" si="384"/>
        <v>30.02</v>
      </c>
      <c r="I1404" s="37">
        <f>IF(H1404&lt;'Roof Calculator'!$G$8, 1, 0)</f>
        <v>1</v>
      </c>
      <c r="J1404" s="37">
        <f>IF(H1404&gt;='Roof Calculator'!$G$8, 1, 0)</f>
        <v>0</v>
      </c>
      <c r="K1404" s="37">
        <f t="shared" si="385"/>
        <v>30.02</v>
      </c>
      <c r="L1404" s="37">
        <f t="shared" si="386"/>
        <v>0</v>
      </c>
      <c r="M1404" s="37">
        <v>0</v>
      </c>
      <c r="N1404" s="37">
        <f t="shared" si="387"/>
        <v>257</v>
      </c>
      <c r="O1404" s="37">
        <v>0</v>
      </c>
      <c r="P1404" s="37">
        <v>0</v>
      </c>
      <c r="Q1404" s="21">
        <f t="shared" si="388"/>
        <v>39.790999999999997</v>
      </c>
      <c r="R1404" s="21">
        <f t="shared" si="397"/>
        <v>58.583333333332185</v>
      </c>
      <c r="S1404" s="21">
        <f t="shared" si="398"/>
        <v>-8.6141563656662257</v>
      </c>
      <c r="T1404" s="21">
        <f t="shared" si="389"/>
        <v>86.147999999999996</v>
      </c>
      <c r="U1404" s="37">
        <f>VLOOKUP(Time_Zone, 'LSTM LookUp'!$B$5:$D$8, 3, FALSE)</f>
        <v>-75</v>
      </c>
      <c r="V1404" s="21">
        <f t="shared" si="399"/>
        <v>-13.295105015421166</v>
      </c>
      <c r="W1404" s="21">
        <f t="shared" si="390"/>
        <v>202.8242237461447</v>
      </c>
      <c r="X1404" s="21">
        <f t="shared" si="391"/>
        <v>-3.9804359514508647</v>
      </c>
      <c r="Y1404" s="21">
        <f t="shared" si="392"/>
        <v>253.01956404854914</v>
      </c>
      <c r="Z1404" s="21">
        <f t="shared" si="400"/>
        <v>80.202782658272923</v>
      </c>
      <c r="AA1404" s="21">
        <f t="shared" si="393"/>
        <v>80.202782658272923</v>
      </c>
      <c r="AB1404" s="21">
        <f t="shared" si="394"/>
        <v>0</v>
      </c>
      <c r="AC1404" s="21">
        <f t="shared" si="395"/>
        <v>0</v>
      </c>
      <c r="AD1404" s="21">
        <f t="shared" si="401"/>
        <v>0</v>
      </c>
      <c r="AE1404" s="21" t="str">
        <f t="shared" si="396"/>
        <v>2/27/15:00</v>
      </c>
    </row>
    <row r="1405" spans="2:31">
      <c r="B1405" s="37">
        <v>2</v>
      </c>
      <c r="C1405" s="38">
        <v>27</v>
      </c>
      <c r="D1405" s="39">
        <v>16</v>
      </c>
      <c r="E1405" s="17">
        <v>-1.1000000000000001</v>
      </c>
      <c r="F1405" s="17">
        <v>219</v>
      </c>
      <c r="G1405" s="17">
        <v>1</v>
      </c>
      <c r="H1405" s="37">
        <f t="shared" si="384"/>
        <v>30.02</v>
      </c>
      <c r="I1405" s="37">
        <f>IF(H1405&lt;'Roof Calculator'!$G$8, 1, 0)</f>
        <v>1</v>
      </c>
      <c r="J1405" s="37">
        <f>IF(H1405&gt;='Roof Calculator'!$G$8, 1, 0)</f>
        <v>0</v>
      </c>
      <c r="K1405" s="37">
        <f t="shared" si="385"/>
        <v>30.02</v>
      </c>
      <c r="L1405" s="37">
        <f t="shared" si="386"/>
        <v>0</v>
      </c>
      <c r="M1405" s="37">
        <v>0</v>
      </c>
      <c r="N1405" s="37">
        <f t="shared" si="387"/>
        <v>219</v>
      </c>
      <c r="O1405" s="37">
        <v>0</v>
      </c>
      <c r="P1405" s="37">
        <v>0</v>
      </c>
      <c r="Q1405" s="21">
        <f t="shared" si="388"/>
        <v>39.790999999999997</v>
      </c>
      <c r="R1405" s="21">
        <f t="shared" si="397"/>
        <v>58.624999999998849</v>
      </c>
      <c r="S1405" s="21">
        <f t="shared" si="398"/>
        <v>-8.5988301083104925</v>
      </c>
      <c r="T1405" s="21">
        <f t="shared" si="389"/>
        <v>86.147999999999996</v>
      </c>
      <c r="U1405" s="37">
        <f>VLOOKUP(Time_Zone, 'LSTM LookUp'!$B$5:$D$8, 3, FALSE)</f>
        <v>-75</v>
      </c>
      <c r="V1405" s="21">
        <f t="shared" si="399"/>
        <v>-13.287978662031684</v>
      </c>
      <c r="W1405" s="21">
        <f t="shared" si="390"/>
        <v>217.82600533449204</v>
      </c>
      <c r="X1405" s="21">
        <f t="shared" si="391"/>
        <v>-0.69579453610650521</v>
      </c>
      <c r="Y1405" s="21">
        <f t="shared" si="392"/>
        <v>218.30420546389348</v>
      </c>
      <c r="Z1405" s="21">
        <f t="shared" si="400"/>
        <v>69.198620312412174</v>
      </c>
      <c r="AA1405" s="21">
        <f t="shared" si="393"/>
        <v>69.198620312412174</v>
      </c>
      <c r="AB1405" s="21">
        <f t="shared" si="394"/>
        <v>0</v>
      </c>
      <c r="AC1405" s="21">
        <f t="shared" si="395"/>
        <v>0</v>
      </c>
      <c r="AD1405" s="21">
        <f t="shared" si="401"/>
        <v>0</v>
      </c>
      <c r="AE1405" s="21" t="str">
        <f t="shared" si="396"/>
        <v>2/27/16:00</v>
      </c>
    </row>
    <row r="1406" spans="2:31">
      <c r="B1406" s="37">
        <v>2</v>
      </c>
      <c r="C1406" s="38">
        <v>27</v>
      </c>
      <c r="D1406" s="39">
        <v>17</v>
      </c>
      <c r="E1406" s="17">
        <v>-1.1000000000000001</v>
      </c>
      <c r="F1406" s="17">
        <v>153</v>
      </c>
      <c r="G1406" s="17">
        <v>1</v>
      </c>
      <c r="H1406" s="37">
        <f t="shared" si="384"/>
        <v>30.02</v>
      </c>
      <c r="I1406" s="37">
        <f>IF(H1406&lt;'Roof Calculator'!$G$8, 1, 0)</f>
        <v>1</v>
      </c>
      <c r="J1406" s="37">
        <f>IF(H1406&gt;='Roof Calculator'!$G$8, 1, 0)</f>
        <v>0</v>
      </c>
      <c r="K1406" s="37">
        <f t="shared" si="385"/>
        <v>30.02</v>
      </c>
      <c r="L1406" s="37">
        <f t="shared" si="386"/>
        <v>0</v>
      </c>
      <c r="M1406" s="37">
        <v>0</v>
      </c>
      <c r="N1406" s="37">
        <f t="shared" si="387"/>
        <v>153</v>
      </c>
      <c r="O1406" s="37">
        <v>0</v>
      </c>
      <c r="P1406" s="37">
        <v>0</v>
      </c>
      <c r="Q1406" s="21">
        <f t="shared" si="388"/>
        <v>39.790999999999997</v>
      </c>
      <c r="R1406" s="21">
        <f t="shared" si="397"/>
        <v>58.666666666665513</v>
      </c>
      <c r="S1406" s="21">
        <f t="shared" si="398"/>
        <v>-8.5835000137743744</v>
      </c>
      <c r="T1406" s="21">
        <f t="shared" si="389"/>
        <v>86.147999999999996</v>
      </c>
      <c r="U1406" s="37">
        <f>VLOOKUP(Time_Zone, 'LSTM LookUp'!$B$5:$D$8, 3, FALSE)</f>
        <v>-75</v>
      </c>
      <c r="V1406" s="21">
        <f t="shared" si="399"/>
        <v>-13.280834864503959</v>
      </c>
      <c r="W1406" s="21">
        <f t="shared" si="390"/>
        <v>232.82779128387403</v>
      </c>
      <c r="X1406" s="21">
        <f t="shared" si="391"/>
        <v>-0.55458606845997216</v>
      </c>
      <c r="Y1406" s="21">
        <f t="shared" si="392"/>
        <v>152.44541393154003</v>
      </c>
      <c r="Z1406" s="21">
        <f t="shared" si="400"/>
        <v>48.32253366168846</v>
      </c>
      <c r="AA1406" s="21">
        <f t="shared" si="393"/>
        <v>48.32253366168846</v>
      </c>
      <c r="AB1406" s="21">
        <f t="shared" si="394"/>
        <v>0</v>
      </c>
      <c r="AC1406" s="21">
        <f t="shared" si="395"/>
        <v>0</v>
      </c>
      <c r="AD1406" s="21">
        <f t="shared" si="401"/>
        <v>0</v>
      </c>
      <c r="AE1406" s="21" t="str">
        <f t="shared" si="396"/>
        <v>2/27/17:00</v>
      </c>
    </row>
    <row r="1407" spans="2:31">
      <c r="B1407" s="37">
        <v>2</v>
      </c>
      <c r="C1407" s="38">
        <v>27</v>
      </c>
      <c r="D1407" s="39">
        <v>18</v>
      </c>
      <c r="E1407" s="17">
        <v>-1.1000000000000001</v>
      </c>
      <c r="F1407" s="17">
        <v>71</v>
      </c>
      <c r="G1407" s="17">
        <v>0</v>
      </c>
      <c r="H1407" s="37">
        <f t="shared" si="384"/>
        <v>30.02</v>
      </c>
      <c r="I1407" s="37">
        <f>IF(H1407&lt;'Roof Calculator'!$G$8, 1, 0)</f>
        <v>1</v>
      </c>
      <c r="J1407" s="37">
        <f>IF(H1407&gt;='Roof Calculator'!$G$8, 1, 0)</f>
        <v>0</v>
      </c>
      <c r="K1407" s="37">
        <f t="shared" si="385"/>
        <v>30.02</v>
      </c>
      <c r="L1407" s="37">
        <f t="shared" si="386"/>
        <v>0</v>
      </c>
      <c r="M1407" s="37">
        <v>0</v>
      </c>
      <c r="N1407" s="37">
        <f t="shared" si="387"/>
        <v>71</v>
      </c>
      <c r="O1407" s="37">
        <v>0</v>
      </c>
      <c r="P1407" s="37">
        <v>0</v>
      </c>
      <c r="Q1407" s="21">
        <f t="shared" si="388"/>
        <v>39.790999999999997</v>
      </c>
      <c r="R1407" s="21">
        <f t="shared" si="397"/>
        <v>58.708333333332178</v>
      </c>
      <c r="S1407" s="21">
        <f t="shared" si="398"/>
        <v>-8.5681660893120153</v>
      </c>
      <c r="T1407" s="21">
        <f t="shared" si="389"/>
        <v>86.147999999999996</v>
      </c>
      <c r="U1407" s="37">
        <f>VLOOKUP(Time_Zone, 'LSTM LookUp'!$B$5:$D$8, 3, FALSE)</f>
        <v>-75</v>
      </c>
      <c r="V1407" s="21">
        <f t="shared" si="399"/>
        <v>-13.273673642206935</v>
      </c>
      <c r="W1407" s="21">
        <f t="shared" si="390"/>
        <v>247.82958158944822</v>
      </c>
      <c r="X1407" s="21">
        <f t="shared" si="391"/>
        <v>0</v>
      </c>
      <c r="Y1407" s="21">
        <f t="shared" si="392"/>
        <v>71</v>
      </c>
      <c r="Z1407" s="21">
        <f t="shared" si="400"/>
        <v>22.50575994054255</v>
      </c>
      <c r="AA1407" s="21">
        <f t="shared" si="393"/>
        <v>22.50575994054255</v>
      </c>
      <c r="AB1407" s="21">
        <f t="shared" si="394"/>
        <v>0</v>
      </c>
      <c r="AC1407" s="21">
        <f t="shared" si="395"/>
        <v>0</v>
      </c>
      <c r="AD1407" s="21">
        <f t="shared" si="401"/>
        <v>0</v>
      </c>
      <c r="AE1407" s="21" t="str">
        <f t="shared" si="396"/>
        <v>2/27/18:00</v>
      </c>
    </row>
    <row r="1408" spans="2:31">
      <c r="B1408" s="37">
        <v>2</v>
      </c>
      <c r="C1408" s="38">
        <v>27</v>
      </c>
      <c r="D1408" s="39">
        <v>19</v>
      </c>
      <c r="E1408" s="17">
        <v>-1.1000000000000001</v>
      </c>
      <c r="F1408" s="17">
        <v>17</v>
      </c>
      <c r="G1408" s="17">
        <v>0</v>
      </c>
      <c r="H1408" s="37">
        <f t="shared" si="384"/>
        <v>30.02</v>
      </c>
      <c r="I1408" s="37">
        <f>IF(H1408&lt;'Roof Calculator'!$G$8, 1, 0)</f>
        <v>1</v>
      </c>
      <c r="J1408" s="37">
        <f>IF(H1408&gt;='Roof Calculator'!$G$8, 1, 0)</f>
        <v>0</v>
      </c>
      <c r="K1408" s="37">
        <f t="shared" si="385"/>
        <v>30.02</v>
      </c>
      <c r="L1408" s="37">
        <f t="shared" si="386"/>
        <v>0</v>
      </c>
      <c r="M1408" s="37">
        <v>0</v>
      </c>
      <c r="N1408" s="37">
        <f t="shared" si="387"/>
        <v>17</v>
      </c>
      <c r="O1408" s="37">
        <v>0</v>
      </c>
      <c r="P1408" s="37">
        <v>0</v>
      </c>
      <c r="Q1408" s="21">
        <f t="shared" si="388"/>
        <v>39.790999999999997</v>
      </c>
      <c r="R1408" s="21">
        <f t="shared" si="397"/>
        <v>58.749999999998842</v>
      </c>
      <c r="S1408" s="21">
        <f t="shared" si="398"/>
        <v>-8.5528283421771061</v>
      </c>
      <c r="T1408" s="21">
        <f t="shared" si="389"/>
        <v>86.147999999999996</v>
      </c>
      <c r="U1408" s="37">
        <f>VLOOKUP(Time_Zone, 'LSTM LookUp'!$B$5:$D$8, 3, FALSE)</f>
        <v>-75</v>
      </c>
      <c r="V1408" s="21">
        <f t="shared" si="399"/>
        <v>-13.266495014540315</v>
      </c>
      <c r="W1408" s="21">
        <f t="shared" si="390"/>
        <v>262.83137624636493</v>
      </c>
      <c r="X1408" s="21">
        <f t="shared" si="391"/>
        <v>0</v>
      </c>
      <c r="Y1408" s="21">
        <f t="shared" si="392"/>
        <v>17</v>
      </c>
      <c r="Z1408" s="21">
        <f t="shared" si="400"/>
        <v>5.3887030843552584</v>
      </c>
      <c r="AA1408" s="21">
        <f t="shared" si="393"/>
        <v>5.3887030843552584</v>
      </c>
      <c r="AB1408" s="21">
        <f t="shared" si="394"/>
        <v>0</v>
      </c>
      <c r="AC1408" s="21">
        <f t="shared" si="395"/>
        <v>0</v>
      </c>
      <c r="AD1408" s="21">
        <f t="shared" si="401"/>
        <v>0</v>
      </c>
      <c r="AE1408" s="21" t="str">
        <f t="shared" si="396"/>
        <v>2/27/19:00</v>
      </c>
    </row>
    <row r="1409" spans="2:31">
      <c r="B1409" s="37">
        <v>2</v>
      </c>
      <c r="C1409" s="38">
        <v>27</v>
      </c>
      <c r="D1409" s="39">
        <v>20</v>
      </c>
      <c r="E1409" s="17">
        <v>-1.1000000000000001</v>
      </c>
      <c r="F1409" s="17">
        <v>0</v>
      </c>
      <c r="G1409" s="17">
        <v>0</v>
      </c>
      <c r="H1409" s="37">
        <f t="shared" si="384"/>
        <v>30.02</v>
      </c>
      <c r="I1409" s="37">
        <f>IF(H1409&lt;'Roof Calculator'!$G$8, 1, 0)</f>
        <v>1</v>
      </c>
      <c r="J1409" s="37">
        <f>IF(H1409&gt;='Roof Calculator'!$G$8, 1, 0)</f>
        <v>0</v>
      </c>
      <c r="K1409" s="37">
        <f t="shared" si="385"/>
        <v>30.02</v>
      </c>
      <c r="L1409" s="37">
        <f t="shared" si="386"/>
        <v>0</v>
      </c>
      <c r="M1409" s="37">
        <v>0</v>
      </c>
      <c r="N1409" s="37">
        <f t="shared" si="387"/>
        <v>0</v>
      </c>
      <c r="O1409" s="37">
        <v>0</v>
      </c>
      <c r="P1409" s="37">
        <v>0</v>
      </c>
      <c r="Q1409" s="21">
        <f t="shared" si="388"/>
        <v>39.790999999999997</v>
      </c>
      <c r="R1409" s="21">
        <f t="shared" si="397"/>
        <v>58.791666666665506</v>
      </c>
      <c r="S1409" s="21">
        <f t="shared" si="398"/>
        <v>-8.5374867796228706</v>
      </c>
      <c r="T1409" s="21">
        <f t="shared" si="389"/>
        <v>86.147999999999996</v>
      </c>
      <c r="U1409" s="37">
        <f>VLOOKUP(Time_Zone, 'LSTM LookUp'!$B$5:$D$8, 3, FALSE)</f>
        <v>-75</v>
      </c>
      <c r="V1409" s="21">
        <f t="shared" si="399"/>
        <v>-13.259299000934517</v>
      </c>
      <c r="W1409" s="21">
        <f t="shared" si="390"/>
        <v>277.83317524976633</v>
      </c>
      <c r="X1409" s="21">
        <f t="shared" si="391"/>
        <v>0</v>
      </c>
      <c r="Y1409" s="21">
        <f t="shared" si="392"/>
        <v>0</v>
      </c>
      <c r="Z1409" s="21">
        <f t="shared" si="400"/>
        <v>0</v>
      </c>
      <c r="AA1409" s="21">
        <f t="shared" si="393"/>
        <v>0</v>
      </c>
      <c r="AB1409" s="21">
        <f t="shared" si="394"/>
        <v>0</v>
      </c>
      <c r="AC1409" s="21">
        <f t="shared" si="395"/>
        <v>0</v>
      </c>
      <c r="AD1409" s="21">
        <f t="shared" si="401"/>
        <v>0</v>
      </c>
      <c r="AE1409" s="21" t="str">
        <f t="shared" si="396"/>
        <v>2/27/20:00</v>
      </c>
    </row>
    <row r="1410" spans="2:31">
      <c r="B1410" s="37">
        <v>2</v>
      </c>
      <c r="C1410" s="38">
        <v>27</v>
      </c>
      <c r="D1410" s="39">
        <v>21</v>
      </c>
      <c r="E1410" s="17">
        <v>-1.7</v>
      </c>
      <c r="F1410" s="17">
        <v>0</v>
      </c>
      <c r="G1410" s="17">
        <v>0</v>
      </c>
      <c r="H1410" s="37">
        <f t="shared" si="384"/>
        <v>28.94</v>
      </c>
      <c r="I1410" s="37">
        <f>IF(H1410&lt;'Roof Calculator'!$G$8, 1, 0)</f>
        <v>1</v>
      </c>
      <c r="J1410" s="37">
        <f>IF(H1410&gt;='Roof Calculator'!$G$8, 1, 0)</f>
        <v>0</v>
      </c>
      <c r="K1410" s="37">
        <f t="shared" si="385"/>
        <v>28.94</v>
      </c>
      <c r="L1410" s="37">
        <f t="shared" si="386"/>
        <v>0</v>
      </c>
      <c r="M1410" s="37">
        <v>0</v>
      </c>
      <c r="N1410" s="37">
        <f t="shared" si="387"/>
        <v>0</v>
      </c>
      <c r="O1410" s="37">
        <v>0</v>
      </c>
      <c r="P1410" s="37">
        <v>0</v>
      </c>
      <c r="Q1410" s="21">
        <f t="shared" si="388"/>
        <v>39.790999999999997</v>
      </c>
      <c r="R1410" s="21">
        <f t="shared" si="397"/>
        <v>58.83333333333217</v>
      </c>
      <c r="S1410" s="21">
        <f t="shared" si="398"/>
        <v>-8.5221414089020833</v>
      </c>
      <c r="T1410" s="21">
        <f t="shared" si="389"/>
        <v>86.147999999999996</v>
      </c>
      <c r="U1410" s="37">
        <f>VLOOKUP(Time_Zone, 'LSTM LookUp'!$B$5:$D$8, 3, FALSE)</f>
        <v>-75</v>
      </c>
      <c r="V1410" s="21">
        <f t="shared" si="399"/>
        <v>-13.252085620850643</v>
      </c>
      <c r="W1410" s="21">
        <f t="shared" si="390"/>
        <v>292.83497859478734</v>
      </c>
      <c r="X1410" s="21">
        <f t="shared" si="391"/>
        <v>0</v>
      </c>
      <c r="Y1410" s="21">
        <f t="shared" si="392"/>
        <v>0</v>
      </c>
      <c r="Z1410" s="21">
        <f t="shared" si="400"/>
        <v>0</v>
      </c>
      <c r="AA1410" s="21">
        <f t="shared" si="393"/>
        <v>0</v>
      </c>
      <c r="AB1410" s="21">
        <f t="shared" si="394"/>
        <v>0</v>
      </c>
      <c r="AC1410" s="21">
        <f t="shared" si="395"/>
        <v>0</v>
      </c>
      <c r="AD1410" s="21">
        <f t="shared" si="401"/>
        <v>0</v>
      </c>
      <c r="AE1410" s="21" t="str">
        <f t="shared" si="396"/>
        <v>2/27/21:00</v>
      </c>
    </row>
    <row r="1411" spans="2:31">
      <c r="B1411" s="37">
        <v>2</v>
      </c>
      <c r="C1411" s="38">
        <v>27</v>
      </c>
      <c r="D1411" s="39">
        <v>22</v>
      </c>
      <c r="E1411" s="17">
        <v>-2.8</v>
      </c>
      <c r="F1411" s="17">
        <v>0</v>
      </c>
      <c r="G1411" s="17">
        <v>0</v>
      </c>
      <c r="H1411" s="37">
        <f t="shared" si="384"/>
        <v>26.96</v>
      </c>
      <c r="I1411" s="37">
        <f>IF(H1411&lt;'Roof Calculator'!$G$8, 1, 0)</f>
        <v>1</v>
      </c>
      <c r="J1411" s="37">
        <f>IF(H1411&gt;='Roof Calculator'!$G$8, 1, 0)</f>
        <v>0</v>
      </c>
      <c r="K1411" s="37">
        <f t="shared" si="385"/>
        <v>26.96</v>
      </c>
      <c r="L1411" s="37">
        <f t="shared" si="386"/>
        <v>0</v>
      </c>
      <c r="M1411" s="37">
        <v>0</v>
      </c>
      <c r="N1411" s="37">
        <f t="shared" si="387"/>
        <v>0</v>
      </c>
      <c r="O1411" s="37">
        <v>0</v>
      </c>
      <c r="P1411" s="37">
        <v>0</v>
      </c>
      <c r="Q1411" s="21">
        <f t="shared" si="388"/>
        <v>39.790999999999997</v>
      </c>
      <c r="R1411" s="21">
        <f t="shared" si="397"/>
        <v>58.874999999998835</v>
      </c>
      <c r="S1411" s="21">
        <f t="shared" si="398"/>
        <v>-8.5067922372670548</v>
      </c>
      <c r="T1411" s="21">
        <f t="shared" si="389"/>
        <v>86.147999999999996</v>
      </c>
      <c r="U1411" s="37">
        <f>VLOOKUP(Time_Zone, 'LSTM LookUp'!$B$5:$D$8, 3, FALSE)</f>
        <v>-75</v>
      </c>
      <c r="V1411" s="21">
        <f t="shared" si="399"/>
        <v>-13.244854893780429</v>
      </c>
      <c r="W1411" s="21">
        <f t="shared" si="390"/>
        <v>307.83678627655485</v>
      </c>
      <c r="X1411" s="21">
        <f t="shared" si="391"/>
        <v>0</v>
      </c>
      <c r="Y1411" s="21">
        <f t="shared" si="392"/>
        <v>0</v>
      </c>
      <c r="Z1411" s="21">
        <f t="shared" si="400"/>
        <v>0</v>
      </c>
      <c r="AA1411" s="21">
        <f t="shared" si="393"/>
        <v>0</v>
      </c>
      <c r="AB1411" s="21">
        <f t="shared" si="394"/>
        <v>0</v>
      </c>
      <c r="AC1411" s="21">
        <f t="shared" si="395"/>
        <v>0</v>
      </c>
      <c r="AD1411" s="21">
        <f t="shared" si="401"/>
        <v>0</v>
      </c>
      <c r="AE1411" s="21" t="str">
        <f t="shared" si="396"/>
        <v>2/27/22:00</v>
      </c>
    </row>
    <row r="1412" spans="2:31">
      <c r="B1412" s="37">
        <v>2</v>
      </c>
      <c r="C1412" s="38">
        <v>27</v>
      </c>
      <c r="D1412" s="39">
        <v>23</v>
      </c>
      <c r="E1412" s="17">
        <v>-3.3</v>
      </c>
      <c r="F1412" s="17">
        <v>0</v>
      </c>
      <c r="G1412" s="17">
        <v>0</v>
      </c>
      <c r="H1412" s="37">
        <f t="shared" si="384"/>
        <v>26.060000000000002</v>
      </c>
      <c r="I1412" s="37">
        <f>IF(H1412&lt;'Roof Calculator'!$G$8, 1, 0)</f>
        <v>1</v>
      </c>
      <c r="J1412" s="37">
        <f>IF(H1412&gt;='Roof Calculator'!$G$8, 1, 0)</f>
        <v>0</v>
      </c>
      <c r="K1412" s="37">
        <f t="shared" si="385"/>
        <v>26.060000000000002</v>
      </c>
      <c r="L1412" s="37">
        <f t="shared" si="386"/>
        <v>0</v>
      </c>
      <c r="M1412" s="37">
        <v>0</v>
      </c>
      <c r="N1412" s="37">
        <f t="shared" si="387"/>
        <v>0</v>
      </c>
      <c r="O1412" s="37">
        <v>0</v>
      </c>
      <c r="P1412" s="37">
        <v>0</v>
      </c>
      <c r="Q1412" s="21">
        <f t="shared" si="388"/>
        <v>39.790999999999997</v>
      </c>
      <c r="R1412" s="21">
        <f t="shared" si="397"/>
        <v>58.916666666665499</v>
      </c>
      <c r="S1412" s="21">
        <f t="shared" si="398"/>
        <v>-8.4914392719696359</v>
      </c>
      <c r="T1412" s="21">
        <f t="shared" si="389"/>
        <v>86.147999999999996</v>
      </c>
      <c r="U1412" s="37">
        <f>VLOOKUP(Time_Zone, 'LSTM LookUp'!$B$5:$D$8, 3, FALSE)</f>
        <v>-75</v>
      </c>
      <c r="V1412" s="21">
        <f t="shared" si="399"/>
        <v>-13.237606839246197</v>
      </c>
      <c r="W1412" s="21">
        <f t="shared" si="390"/>
        <v>322.83859829018854</v>
      </c>
      <c r="X1412" s="21">
        <f t="shared" si="391"/>
        <v>0</v>
      </c>
      <c r="Y1412" s="21">
        <f t="shared" si="392"/>
        <v>0</v>
      </c>
      <c r="Z1412" s="21">
        <f t="shared" si="400"/>
        <v>0</v>
      </c>
      <c r="AA1412" s="21">
        <f t="shared" si="393"/>
        <v>0</v>
      </c>
      <c r="AB1412" s="21">
        <f t="shared" si="394"/>
        <v>0</v>
      </c>
      <c r="AC1412" s="21">
        <f t="shared" si="395"/>
        <v>0</v>
      </c>
      <c r="AD1412" s="21">
        <f t="shared" si="401"/>
        <v>0</v>
      </c>
      <c r="AE1412" s="21" t="str">
        <f t="shared" si="396"/>
        <v>2/27/23:00</v>
      </c>
    </row>
    <row r="1413" spans="2:31">
      <c r="B1413" s="37">
        <v>2</v>
      </c>
      <c r="C1413" s="38">
        <v>27</v>
      </c>
      <c r="D1413" s="39">
        <v>24</v>
      </c>
      <c r="E1413" s="17">
        <v>-3.9</v>
      </c>
      <c r="F1413" s="17">
        <v>0</v>
      </c>
      <c r="G1413" s="17">
        <v>0</v>
      </c>
      <c r="H1413" s="37">
        <f t="shared" si="384"/>
        <v>24.98</v>
      </c>
      <c r="I1413" s="37">
        <f>IF(H1413&lt;'Roof Calculator'!$G$8, 1, 0)</f>
        <v>1</v>
      </c>
      <c r="J1413" s="37">
        <f>IF(H1413&gt;='Roof Calculator'!$G$8, 1, 0)</f>
        <v>0</v>
      </c>
      <c r="K1413" s="37">
        <f t="shared" si="385"/>
        <v>24.98</v>
      </c>
      <c r="L1413" s="37">
        <f t="shared" si="386"/>
        <v>0</v>
      </c>
      <c r="M1413" s="37">
        <v>0</v>
      </c>
      <c r="N1413" s="37">
        <f t="shared" si="387"/>
        <v>0</v>
      </c>
      <c r="O1413" s="37">
        <v>0</v>
      </c>
      <c r="P1413" s="37">
        <v>0</v>
      </c>
      <c r="Q1413" s="21">
        <f t="shared" si="388"/>
        <v>39.790999999999997</v>
      </c>
      <c r="R1413" s="21">
        <f t="shared" si="397"/>
        <v>58.958333333332163</v>
      </c>
      <c r="S1413" s="21">
        <f t="shared" si="398"/>
        <v>-8.4760825202612278</v>
      </c>
      <c r="T1413" s="21">
        <f t="shared" si="389"/>
        <v>86.147999999999996</v>
      </c>
      <c r="U1413" s="37">
        <f>VLOOKUP(Time_Zone, 'LSTM LookUp'!$B$5:$D$8, 3, FALSE)</f>
        <v>-75</v>
      </c>
      <c r="V1413" s="21">
        <f t="shared" si="399"/>
        <v>-13.230341476800822</v>
      </c>
      <c r="W1413" s="21">
        <f t="shared" si="390"/>
        <v>337.84041463079978</v>
      </c>
      <c r="X1413" s="21">
        <f t="shared" si="391"/>
        <v>0</v>
      </c>
      <c r="Y1413" s="21">
        <f t="shared" si="392"/>
        <v>0</v>
      </c>
      <c r="Z1413" s="21">
        <f t="shared" si="400"/>
        <v>0</v>
      </c>
      <c r="AA1413" s="21">
        <f t="shared" si="393"/>
        <v>0</v>
      </c>
      <c r="AB1413" s="21">
        <f t="shared" si="394"/>
        <v>0</v>
      </c>
      <c r="AC1413" s="21">
        <f t="shared" si="395"/>
        <v>0</v>
      </c>
      <c r="AD1413" s="21">
        <f t="shared" si="401"/>
        <v>0</v>
      </c>
      <c r="AE1413" s="21" t="str">
        <f t="shared" si="396"/>
        <v>2/27/24:00</v>
      </c>
    </row>
    <row r="1414" spans="2:31">
      <c r="B1414" s="37">
        <v>2</v>
      </c>
      <c r="C1414" s="38">
        <v>28</v>
      </c>
      <c r="D1414" s="39">
        <v>1</v>
      </c>
      <c r="E1414" s="17">
        <v>-4.4000000000000004</v>
      </c>
      <c r="F1414" s="17">
        <v>0</v>
      </c>
      <c r="G1414" s="17">
        <v>0</v>
      </c>
      <c r="H1414" s="37">
        <f t="shared" si="384"/>
        <v>24.08</v>
      </c>
      <c r="I1414" s="37">
        <f>IF(H1414&lt;'Roof Calculator'!$G$8, 1, 0)</f>
        <v>1</v>
      </c>
      <c r="J1414" s="37">
        <f>IF(H1414&gt;='Roof Calculator'!$G$8, 1, 0)</f>
        <v>0</v>
      </c>
      <c r="K1414" s="37">
        <f t="shared" si="385"/>
        <v>24.08</v>
      </c>
      <c r="L1414" s="37">
        <f t="shared" si="386"/>
        <v>0</v>
      </c>
      <c r="M1414" s="37">
        <v>0</v>
      </c>
      <c r="N1414" s="37">
        <f t="shared" si="387"/>
        <v>0</v>
      </c>
      <c r="O1414" s="37">
        <v>0</v>
      </c>
      <c r="P1414" s="37">
        <v>0</v>
      </c>
      <c r="Q1414" s="21">
        <f t="shared" si="388"/>
        <v>39.790999999999997</v>
      </c>
      <c r="R1414" s="21">
        <f t="shared" si="397"/>
        <v>58.999999999998828</v>
      </c>
      <c r="S1414" s="21">
        <f t="shared" si="398"/>
        <v>-8.4607219893927574</v>
      </c>
      <c r="T1414" s="21">
        <f t="shared" si="389"/>
        <v>86.147999999999996</v>
      </c>
      <c r="U1414" s="37">
        <f>VLOOKUP(Time_Zone, 'LSTM LookUp'!$B$5:$D$8, 3, FALSE)</f>
        <v>-75</v>
      </c>
      <c r="V1414" s="21">
        <f t="shared" si="399"/>
        <v>-13.223058826027692</v>
      </c>
      <c r="W1414" s="21">
        <f t="shared" si="390"/>
        <v>-7.157764706506935</v>
      </c>
      <c r="X1414" s="21">
        <f t="shared" si="391"/>
        <v>0</v>
      </c>
      <c r="Y1414" s="21">
        <f t="shared" si="392"/>
        <v>0</v>
      </c>
      <c r="Z1414" s="21">
        <f t="shared" si="400"/>
        <v>0</v>
      </c>
      <c r="AA1414" s="21">
        <f t="shared" si="393"/>
        <v>0</v>
      </c>
      <c r="AB1414" s="21">
        <f t="shared" si="394"/>
        <v>0</v>
      </c>
      <c r="AC1414" s="21">
        <f t="shared" si="395"/>
        <v>0</v>
      </c>
      <c r="AD1414" s="21">
        <f t="shared" si="401"/>
        <v>0</v>
      </c>
      <c r="AE1414" s="21" t="str">
        <f t="shared" si="396"/>
        <v>2/28/1:00</v>
      </c>
    </row>
    <row r="1415" spans="2:31">
      <c r="B1415" s="37">
        <v>2</v>
      </c>
      <c r="C1415" s="38">
        <v>28</v>
      </c>
      <c r="D1415" s="39">
        <v>2</v>
      </c>
      <c r="E1415" s="17">
        <v>-4.4000000000000004</v>
      </c>
      <c r="F1415" s="17">
        <v>0</v>
      </c>
      <c r="G1415" s="17">
        <v>0</v>
      </c>
      <c r="H1415" s="37">
        <f t="shared" si="384"/>
        <v>24.08</v>
      </c>
      <c r="I1415" s="37">
        <f>IF(H1415&lt;'Roof Calculator'!$G$8, 1, 0)</f>
        <v>1</v>
      </c>
      <c r="J1415" s="37">
        <f>IF(H1415&gt;='Roof Calculator'!$G$8, 1, 0)</f>
        <v>0</v>
      </c>
      <c r="K1415" s="37">
        <f t="shared" si="385"/>
        <v>24.08</v>
      </c>
      <c r="L1415" s="37">
        <f t="shared" si="386"/>
        <v>0</v>
      </c>
      <c r="M1415" s="37">
        <v>0</v>
      </c>
      <c r="N1415" s="37">
        <f t="shared" si="387"/>
        <v>0</v>
      </c>
      <c r="O1415" s="37">
        <v>0</v>
      </c>
      <c r="P1415" s="37">
        <v>0</v>
      </c>
      <c r="Q1415" s="21">
        <f t="shared" si="388"/>
        <v>39.790999999999997</v>
      </c>
      <c r="R1415" s="21">
        <f t="shared" si="397"/>
        <v>59.041666666665492</v>
      </c>
      <c r="S1415" s="21">
        <f t="shared" si="398"/>
        <v>-8.4453576866146971</v>
      </c>
      <c r="T1415" s="21">
        <f t="shared" si="389"/>
        <v>86.147999999999996</v>
      </c>
      <c r="U1415" s="37">
        <f>VLOOKUP(Time_Zone, 'LSTM LookUp'!$B$5:$D$8, 3, FALSE)</f>
        <v>-75</v>
      </c>
      <c r="V1415" s="21">
        <f t="shared" si="399"/>
        <v>-13.215758906540646</v>
      </c>
      <c r="W1415" s="21">
        <f t="shared" si="390"/>
        <v>7.8440602733648479</v>
      </c>
      <c r="X1415" s="21">
        <f t="shared" si="391"/>
        <v>0</v>
      </c>
      <c r="Y1415" s="21">
        <f t="shared" si="392"/>
        <v>0</v>
      </c>
      <c r="Z1415" s="21">
        <f t="shared" si="400"/>
        <v>0</v>
      </c>
      <c r="AA1415" s="21">
        <f t="shared" si="393"/>
        <v>0</v>
      </c>
      <c r="AB1415" s="21">
        <f t="shared" si="394"/>
        <v>0</v>
      </c>
      <c r="AC1415" s="21">
        <f t="shared" si="395"/>
        <v>0</v>
      </c>
      <c r="AD1415" s="21">
        <f t="shared" si="401"/>
        <v>0</v>
      </c>
      <c r="AE1415" s="21" t="str">
        <f t="shared" si="396"/>
        <v>2/28/2:00</v>
      </c>
    </row>
    <row r="1416" spans="2:31">
      <c r="B1416" s="37">
        <v>2</v>
      </c>
      <c r="C1416" s="38">
        <v>28</v>
      </c>
      <c r="D1416" s="39">
        <v>3</v>
      </c>
      <c r="E1416" s="17">
        <v>-4.4000000000000004</v>
      </c>
      <c r="F1416" s="17">
        <v>0</v>
      </c>
      <c r="G1416" s="17">
        <v>0</v>
      </c>
      <c r="H1416" s="37">
        <f t="shared" si="384"/>
        <v>24.08</v>
      </c>
      <c r="I1416" s="37">
        <f>IF(H1416&lt;'Roof Calculator'!$G$8, 1, 0)</f>
        <v>1</v>
      </c>
      <c r="J1416" s="37">
        <f>IF(H1416&gt;='Roof Calculator'!$G$8, 1, 0)</f>
        <v>0</v>
      </c>
      <c r="K1416" s="37">
        <f t="shared" si="385"/>
        <v>24.08</v>
      </c>
      <c r="L1416" s="37">
        <f t="shared" si="386"/>
        <v>0</v>
      </c>
      <c r="M1416" s="37">
        <v>0</v>
      </c>
      <c r="N1416" s="37">
        <f t="shared" si="387"/>
        <v>0</v>
      </c>
      <c r="O1416" s="37">
        <v>0</v>
      </c>
      <c r="P1416" s="37">
        <v>0</v>
      </c>
      <c r="Q1416" s="21">
        <f t="shared" si="388"/>
        <v>39.790999999999997</v>
      </c>
      <c r="R1416" s="21">
        <f t="shared" si="397"/>
        <v>59.083333333332156</v>
      </c>
      <c r="S1416" s="21">
        <f t="shared" si="398"/>
        <v>-8.4299896191770589</v>
      </c>
      <c r="T1416" s="21">
        <f t="shared" si="389"/>
        <v>86.147999999999996</v>
      </c>
      <c r="U1416" s="37">
        <f>VLOOKUP(Time_Zone, 'LSTM LookUp'!$B$5:$D$8, 3, FALSE)</f>
        <v>-75</v>
      </c>
      <c r="V1416" s="21">
        <f t="shared" si="399"/>
        <v>-13.208441737983955</v>
      </c>
      <c r="W1416" s="21">
        <f t="shared" si="390"/>
        <v>22.845889565504002</v>
      </c>
      <c r="X1416" s="21">
        <f t="shared" si="391"/>
        <v>0</v>
      </c>
      <c r="Y1416" s="21">
        <f t="shared" si="392"/>
        <v>0</v>
      </c>
      <c r="Z1416" s="21">
        <f t="shared" si="400"/>
        <v>0</v>
      </c>
      <c r="AA1416" s="21">
        <f t="shared" si="393"/>
        <v>0</v>
      </c>
      <c r="AB1416" s="21">
        <f t="shared" si="394"/>
        <v>0</v>
      </c>
      <c r="AC1416" s="21">
        <f t="shared" si="395"/>
        <v>0</v>
      </c>
      <c r="AD1416" s="21">
        <f t="shared" si="401"/>
        <v>0</v>
      </c>
      <c r="AE1416" s="21" t="str">
        <f t="shared" si="396"/>
        <v>2/28/3:00</v>
      </c>
    </row>
    <row r="1417" spans="2:31">
      <c r="B1417" s="37">
        <v>2</v>
      </c>
      <c r="C1417" s="38">
        <v>28</v>
      </c>
      <c r="D1417" s="39">
        <v>4</v>
      </c>
      <c r="E1417" s="17">
        <v>-5</v>
      </c>
      <c r="F1417" s="17">
        <v>0</v>
      </c>
      <c r="G1417" s="17">
        <v>0</v>
      </c>
      <c r="H1417" s="37">
        <f t="shared" si="384"/>
        <v>23</v>
      </c>
      <c r="I1417" s="37">
        <f>IF(H1417&lt;'Roof Calculator'!$G$8, 1, 0)</f>
        <v>1</v>
      </c>
      <c r="J1417" s="37">
        <f>IF(H1417&gt;='Roof Calculator'!$G$8, 1, 0)</f>
        <v>0</v>
      </c>
      <c r="K1417" s="37">
        <f t="shared" si="385"/>
        <v>23</v>
      </c>
      <c r="L1417" s="37">
        <f t="shared" si="386"/>
        <v>0</v>
      </c>
      <c r="M1417" s="37">
        <v>0</v>
      </c>
      <c r="N1417" s="37">
        <f t="shared" si="387"/>
        <v>0</v>
      </c>
      <c r="O1417" s="37">
        <v>0</v>
      </c>
      <c r="P1417" s="37">
        <v>0</v>
      </c>
      <c r="Q1417" s="21">
        <f t="shared" si="388"/>
        <v>39.790999999999997</v>
      </c>
      <c r="R1417" s="21">
        <f t="shared" si="397"/>
        <v>59.12499999999882</v>
      </c>
      <c r="S1417" s="21">
        <f t="shared" si="398"/>
        <v>-8.4146177943293985</v>
      </c>
      <c r="T1417" s="21">
        <f t="shared" si="389"/>
        <v>86.147999999999996</v>
      </c>
      <c r="U1417" s="37">
        <f>VLOOKUP(Time_Zone, 'LSTM LookUp'!$B$5:$D$8, 3, FALSE)</f>
        <v>-75</v>
      </c>
      <c r="V1417" s="21">
        <f t="shared" si="399"/>
        <v>-13.201107340032266</v>
      </c>
      <c r="W1417" s="21">
        <f t="shared" si="390"/>
        <v>37.847723164991926</v>
      </c>
      <c r="X1417" s="21">
        <f t="shared" si="391"/>
        <v>0</v>
      </c>
      <c r="Y1417" s="21">
        <f t="shared" si="392"/>
        <v>0</v>
      </c>
      <c r="Z1417" s="21">
        <f t="shared" si="400"/>
        <v>0</v>
      </c>
      <c r="AA1417" s="21">
        <f t="shared" si="393"/>
        <v>0</v>
      </c>
      <c r="AB1417" s="21">
        <f t="shared" si="394"/>
        <v>0</v>
      </c>
      <c r="AC1417" s="21">
        <f t="shared" si="395"/>
        <v>0</v>
      </c>
      <c r="AD1417" s="21">
        <f t="shared" si="401"/>
        <v>0</v>
      </c>
      <c r="AE1417" s="21" t="str">
        <f t="shared" si="396"/>
        <v>2/28/4:00</v>
      </c>
    </row>
    <row r="1418" spans="2:31">
      <c r="B1418" s="37">
        <v>2</v>
      </c>
      <c r="C1418" s="38">
        <v>28</v>
      </c>
      <c r="D1418" s="39">
        <v>5</v>
      </c>
      <c r="E1418" s="17">
        <v>-5</v>
      </c>
      <c r="F1418" s="17">
        <v>0</v>
      </c>
      <c r="G1418" s="17">
        <v>0</v>
      </c>
      <c r="H1418" s="37">
        <f t="shared" si="384"/>
        <v>23</v>
      </c>
      <c r="I1418" s="37">
        <f>IF(H1418&lt;'Roof Calculator'!$G$8, 1, 0)</f>
        <v>1</v>
      </c>
      <c r="J1418" s="37">
        <f>IF(H1418&gt;='Roof Calculator'!$G$8, 1, 0)</f>
        <v>0</v>
      </c>
      <c r="K1418" s="37">
        <f t="shared" si="385"/>
        <v>23</v>
      </c>
      <c r="L1418" s="37">
        <f t="shared" si="386"/>
        <v>0</v>
      </c>
      <c r="M1418" s="37">
        <v>0</v>
      </c>
      <c r="N1418" s="37">
        <f t="shared" si="387"/>
        <v>0</v>
      </c>
      <c r="O1418" s="37">
        <v>0</v>
      </c>
      <c r="P1418" s="37">
        <v>0</v>
      </c>
      <c r="Q1418" s="21">
        <f t="shared" si="388"/>
        <v>39.790999999999997</v>
      </c>
      <c r="R1418" s="21">
        <f t="shared" si="397"/>
        <v>59.166666666665485</v>
      </c>
      <c r="S1418" s="21">
        <f t="shared" si="398"/>
        <v>-8.399242219320799</v>
      </c>
      <c r="T1418" s="21">
        <f t="shared" si="389"/>
        <v>86.147999999999996</v>
      </c>
      <c r="U1418" s="37">
        <f>VLOOKUP(Time_Zone, 'LSTM LookUp'!$B$5:$D$8, 3, FALSE)</f>
        <v>-75</v>
      </c>
      <c r="V1418" s="21">
        <f t="shared" si="399"/>
        <v>-13.193755732390558</v>
      </c>
      <c r="W1418" s="21">
        <f t="shared" si="390"/>
        <v>52.849561066902375</v>
      </c>
      <c r="X1418" s="21">
        <f t="shared" si="391"/>
        <v>0</v>
      </c>
      <c r="Y1418" s="21">
        <f t="shared" si="392"/>
        <v>0</v>
      </c>
      <c r="Z1418" s="21">
        <f t="shared" si="400"/>
        <v>0</v>
      </c>
      <c r="AA1418" s="21">
        <f t="shared" si="393"/>
        <v>0</v>
      </c>
      <c r="AB1418" s="21">
        <f t="shared" si="394"/>
        <v>0</v>
      </c>
      <c r="AC1418" s="21">
        <f t="shared" si="395"/>
        <v>0</v>
      </c>
      <c r="AD1418" s="21">
        <f t="shared" si="401"/>
        <v>0</v>
      </c>
      <c r="AE1418" s="21" t="str">
        <f t="shared" si="396"/>
        <v>2/28/5:00</v>
      </c>
    </row>
    <row r="1419" spans="2:31">
      <c r="B1419" s="37">
        <v>2</v>
      </c>
      <c r="C1419" s="38">
        <v>28</v>
      </c>
      <c r="D1419" s="39">
        <v>6</v>
      </c>
      <c r="E1419" s="17">
        <v>-5.6</v>
      </c>
      <c r="F1419" s="17">
        <v>0</v>
      </c>
      <c r="G1419" s="17">
        <v>0</v>
      </c>
      <c r="H1419" s="37">
        <f t="shared" si="384"/>
        <v>21.92</v>
      </c>
      <c r="I1419" s="37">
        <f>IF(H1419&lt;'Roof Calculator'!$G$8, 1, 0)</f>
        <v>1</v>
      </c>
      <c r="J1419" s="37">
        <f>IF(H1419&gt;='Roof Calculator'!$G$8, 1, 0)</f>
        <v>0</v>
      </c>
      <c r="K1419" s="37">
        <f t="shared" si="385"/>
        <v>21.92</v>
      </c>
      <c r="L1419" s="37">
        <f t="shared" si="386"/>
        <v>0</v>
      </c>
      <c r="M1419" s="37">
        <v>0</v>
      </c>
      <c r="N1419" s="37">
        <f t="shared" si="387"/>
        <v>0</v>
      </c>
      <c r="O1419" s="37">
        <v>0</v>
      </c>
      <c r="P1419" s="37">
        <v>0</v>
      </c>
      <c r="Q1419" s="21">
        <f t="shared" si="388"/>
        <v>39.790999999999997</v>
      </c>
      <c r="R1419" s="21">
        <f t="shared" si="397"/>
        <v>59.208333333332149</v>
      </c>
      <c r="S1419" s="21">
        <f t="shared" si="398"/>
        <v>-8.3838629013998851</v>
      </c>
      <c r="T1419" s="21">
        <f t="shared" si="389"/>
        <v>86.147999999999996</v>
      </c>
      <c r="U1419" s="37">
        <f>VLOOKUP(Time_Zone, 'LSTM LookUp'!$B$5:$D$8, 3, FALSE)</f>
        <v>-75</v>
      </c>
      <c r="V1419" s="21">
        <f t="shared" si="399"/>
        <v>-13.186386934794109</v>
      </c>
      <c r="W1419" s="21">
        <f t="shared" si="390"/>
        <v>67.851403266301446</v>
      </c>
      <c r="X1419" s="21">
        <f t="shared" si="391"/>
        <v>0</v>
      </c>
      <c r="Y1419" s="21">
        <f t="shared" si="392"/>
        <v>0</v>
      </c>
      <c r="Z1419" s="21">
        <f t="shared" si="400"/>
        <v>0</v>
      </c>
      <c r="AA1419" s="21">
        <f t="shared" si="393"/>
        <v>0</v>
      </c>
      <c r="AB1419" s="21">
        <f t="shared" si="394"/>
        <v>0</v>
      </c>
      <c r="AC1419" s="21">
        <f t="shared" si="395"/>
        <v>0</v>
      </c>
      <c r="AD1419" s="21">
        <f t="shared" si="401"/>
        <v>0</v>
      </c>
      <c r="AE1419" s="21" t="str">
        <f t="shared" si="396"/>
        <v>2/28/6:00</v>
      </c>
    </row>
    <row r="1420" spans="2:31">
      <c r="B1420" s="37">
        <v>2</v>
      </c>
      <c r="C1420" s="38">
        <v>28</v>
      </c>
      <c r="D1420" s="39">
        <v>7</v>
      </c>
      <c r="E1420" s="17">
        <v>-5.6</v>
      </c>
      <c r="F1420" s="17">
        <v>0</v>
      </c>
      <c r="G1420" s="17">
        <v>0</v>
      </c>
      <c r="H1420" s="37">
        <f t="shared" si="384"/>
        <v>21.92</v>
      </c>
      <c r="I1420" s="37">
        <f>IF(H1420&lt;'Roof Calculator'!$G$8, 1, 0)</f>
        <v>1</v>
      </c>
      <c r="J1420" s="37">
        <f>IF(H1420&gt;='Roof Calculator'!$G$8, 1, 0)</f>
        <v>0</v>
      </c>
      <c r="K1420" s="37">
        <f t="shared" si="385"/>
        <v>21.92</v>
      </c>
      <c r="L1420" s="37">
        <f t="shared" si="386"/>
        <v>0</v>
      </c>
      <c r="M1420" s="37">
        <v>0</v>
      </c>
      <c r="N1420" s="37">
        <f t="shared" si="387"/>
        <v>0</v>
      </c>
      <c r="O1420" s="37">
        <v>0</v>
      </c>
      <c r="P1420" s="37">
        <v>0</v>
      </c>
      <c r="Q1420" s="21">
        <f t="shared" si="388"/>
        <v>39.790999999999997</v>
      </c>
      <c r="R1420" s="21">
        <f t="shared" si="397"/>
        <v>59.249999999998813</v>
      </c>
      <c r="S1420" s="21">
        <f t="shared" si="398"/>
        <v>-8.3684798478148181</v>
      </c>
      <c r="T1420" s="21">
        <f t="shared" si="389"/>
        <v>86.147999999999996</v>
      </c>
      <c r="U1420" s="37">
        <f>VLOOKUP(Time_Zone, 'LSTM LookUp'!$B$5:$D$8, 3, FALSE)</f>
        <v>-75</v>
      </c>
      <c r="V1420" s="21">
        <f t="shared" si="399"/>
        <v>-13.17900096700844</v>
      </c>
      <c r="W1420" s="21">
        <f t="shared" si="390"/>
        <v>82.853249758247898</v>
      </c>
      <c r="X1420" s="21">
        <f t="shared" si="391"/>
        <v>0</v>
      </c>
      <c r="Y1420" s="21">
        <f t="shared" si="392"/>
        <v>0</v>
      </c>
      <c r="Z1420" s="21">
        <f t="shared" si="400"/>
        <v>0</v>
      </c>
      <c r="AA1420" s="21">
        <f t="shared" si="393"/>
        <v>0</v>
      </c>
      <c r="AB1420" s="21">
        <f t="shared" si="394"/>
        <v>0</v>
      </c>
      <c r="AC1420" s="21">
        <f t="shared" si="395"/>
        <v>0</v>
      </c>
      <c r="AD1420" s="21">
        <f t="shared" si="401"/>
        <v>0</v>
      </c>
      <c r="AE1420" s="21" t="str">
        <f t="shared" si="396"/>
        <v>2/28/7:00</v>
      </c>
    </row>
    <row r="1421" spans="2:31">
      <c r="B1421" s="37">
        <v>2</v>
      </c>
      <c r="C1421" s="38">
        <v>28</v>
      </c>
      <c r="D1421" s="39">
        <v>8</v>
      </c>
      <c r="E1421" s="17">
        <v>-5.6</v>
      </c>
      <c r="F1421" s="17">
        <v>17</v>
      </c>
      <c r="G1421" s="17">
        <v>87</v>
      </c>
      <c r="H1421" s="37">
        <f t="shared" si="384"/>
        <v>21.92</v>
      </c>
      <c r="I1421" s="37">
        <f>IF(H1421&lt;'Roof Calculator'!$G$8, 1, 0)</f>
        <v>1</v>
      </c>
      <c r="J1421" s="37">
        <f>IF(H1421&gt;='Roof Calculator'!$G$8, 1, 0)</f>
        <v>0</v>
      </c>
      <c r="K1421" s="37">
        <f t="shared" si="385"/>
        <v>21.92</v>
      </c>
      <c r="L1421" s="37">
        <f t="shared" si="386"/>
        <v>0</v>
      </c>
      <c r="M1421" s="37">
        <v>0</v>
      </c>
      <c r="N1421" s="37">
        <f t="shared" si="387"/>
        <v>17</v>
      </c>
      <c r="O1421" s="37">
        <v>0</v>
      </c>
      <c r="P1421" s="37">
        <v>0</v>
      </c>
      <c r="Q1421" s="21">
        <f t="shared" si="388"/>
        <v>39.790999999999997</v>
      </c>
      <c r="R1421" s="21">
        <f t="shared" si="397"/>
        <v>59.291666666665478</v>
      </c>
      <c r="S1421" s="21">
        <f t="shared" si="398"/>
        <v>-8.3530930658132974</v>
      </c>
      <c r="T1421" s="21">
        <f t="shared" si="389"/>
        <v>86.147999999999996</v>
      </c>
      <c r="U1421" s="37">
        <f>VLOOKUP(Time_Zone, 'LSTM LookUp'!$B$5:$D$8, 3, FALSE)</f>
        <v>-75</v>
      </c>
      <c r="V1421" s="21">
        <f t="shared" si="399"/>
        <v>-13.171597848829286</v>
      </c>
      <c r="W1421" s="21">
        <f t="shared" si="390"/>
        <v>97.855100537792651</v>
      </c>
      <c r="X1421" s="21">
        <f t="shared" si="391"/>
        <v>-17.12794137816331</v>
      </c>
      <c r="Y1421" s="21">
        <f t="shared" si="392"/>
        <v>-0.1279413781633103</v>
      </c>
      <c r="Z1421" s="21">
        <f t="shared" si="400"/>
        <v>-4.0555182301487809E-2</v>
      </c>
      <c r="AA1421" s="21">
        <f t="shared" si="393"/>
        <v>-4.0555182301487809E-2</v>
      </c>
      <c r="AB1421" s="21">
        <f t="shared" si="394"/>
        <v>0</v>
      </c>
      <c r="AC1421" s="21">
        <f t="shared" si="395"/>
        <v>0</v>
      </c>
      <c r="AD1421" s="21">
        <f t="shared" si="401"/>
        <v>0</v>
      </c>
      <c r="AE1421" s="21" t="str">
        <f t="shared" si="396"/>
        <v>2/28/8:00</v>
      </c>
    </row>
    <row r="1422" spans="2:31">
      <c r="B1422" s="37">
        <v>2</v>
      </c>
      <c r="C1422" s="38">
        <v>28</v>
      </c>
      <c r="D1422" s="39">
        <v>9</v>
      </c>
      <c r="E1422" s="17">
        <v>-3.9</v>
      </c>
      <c r="F1422" s="17">
        <v>45</v>
      </c>
      <c r="G1422" s="17">
        <v>505</v>
      </c>
      <c r="H1422" s="37">
        <f t="shared" si="384"/>
        <v>24.98</v>
      </c>
      <c r="I1422" s="37">
        <f>IF(H1422&lt;'Roof Calculator'!$G$8, 1, 0)</f>
        <v>1</v>
      </c>
      <c r="J1422" s="37">
        <f>IF(H1422&gt;='Roof Calculator'!$G$8, 1, 0)</f>
        <v>0</v>
      </c>
      <c r="K1422" s="37">
        <f t="shared" si="385"/>
        <v>24.98</v>
      </c>
      <c r="L1422" s="37">
        <f t="shared" si="386"/>
        <v>0</v>
      </c>
      <c r="M1422" s="37">
        <v>0</v>
      </c>
      <c r="N1422" s="37">
        <f t="shared" si="387"/>
        <v>45</v>
      </c>
      <c r="O1422" s="37">
        <v>0</v>
      </c>
      <c r="P1422" s="37">
        <v>0</v>
      </c>
      <c r="Q1422" s="21">
        <f t="shared" si="388"/>
        <v>39.790999999999997</v>
      </c>
      <c r="R1422" s="21">
        <f t="shared" si="397"/>
        <v>59.333333333332142</v>
      </c>
      <c r="S1422" s="21">
        <f t="shared" si="398"/>
        <v>-8.3377025626425585</v>
      </c>
      <c r="T1422" s="21">
        <f t="shared" si="389"/>
        <v>86.147999999999996</v>
      </c>
      <c r="U1422" s="37">
        <f>VLOOKUP(Time_Zone, 'LSTM LookUp'!$B$5:$D$8, 3, FALSE)</f>
        <v>-75</v>
      </c>
      <c r="V1422" s="21">
        <f t="shared" si="399"/>
        <v>-13.164177600082539</v>
      </c>
      <c r="W1422" s="21">
        <f t="shared" si="390"/>
        <v>112.85695559997934</v>
      </c>
      <c r="X1422" s="21">
        <f t="shared" si="391"/>
        <v>-195.99720611916584</v>
      </c>
      <c r="Y1422" s="21">
        <f t="shared" si="392"/>
        <v>-150.99720611916584</v>
      </c>
      <c r="Z1422" s="21">
        <f t="shared" si="400"/>
        <v>-47.863477079022097</v>
      </c>
      <c r="AA1422" s="21">
        <f t="shared" si="393"/>
        <v>-47.863477079022097</v>
      </c>
      <c r="AB1422" s="21">
        <f t="shared" si="394"/>
        <v>0</v>
      </c>
      <c r="AC1422" s="21">
        <f t="shared" si="395"/>
        <v>0</v>
      </c>
      <c r="AD1422" s="21">
        <f t="shared" si="401"/>
        <v>0</v>
      </c>
      <c r="AE1422" s="21" t="str">
        <f t="shared" si="396"/>
        <v>2/28/9:00</v>
      </c>
    </row>
    <row r="1423" spans="2:31">
      <c r="B1423" s="37">
        <v>2</v>
      </c>
      <c r="C1423" s="38">
        <v>28</v>
      </c>
      <c r="D1423" s="39">
        <v>10</v>
      </c>
      <c r="E1423" s="17">
        <v>-2.2000000000000002</v>
      </c>
      <c r="F1423" s="17">
        <v>67</v>
      </c>
      <c r="G1423" s="17">
        <v>721</v>
      </c>
      <c r="H1423" s="37">
        <f t="shared" si="384"/>
        <v>28.04</v>
      </c>
      <c r="I1423" s="37">
        <f>IF(H1423&lt;'Roof Calculator'!$G$8, 1, 0)</f>
        <v>1</v>
      </c>
      <c r="J1423" s="37">
        <f>IF(H1423&gt;='Roof Calculator'!$G$8, 1, 0)</f>
        <v>0</v>
      </c>
      <c r="K1423" s="37">
        <f t="shared" si="385"/>
        <v>28.04</v>
      </c>
      <c r="L1423" s="37">
        <f t="shared" si="386"/>
        <v>0</v>
      </c>
      <c r="M1423" s="37">
        <v>0</v>
      </c>
      <c r="N1423" s="37">
        <f t="shared" si="387"/>
        <v>67</v>
      </c>
      <c r="O1423" s="37">
        <v>0</v>
      </c>
      <c r="P1423" s="37">
        <v>0</v>
      </c>
      <c r="Q1423" s="21">
        <f t="shared" si="388"/>
        <v>39.790999999999997</v>
      </c>
      <c r="R1423" s="21">
        <f t="shared" si="397"/>
        <v>59.374999999998806</v>
      </c>
      <c r="S1423" s="21">
        <f t="shared" si="398"/>
        <v>-8.3223083455493665</v>
      </c>
      <c r="T1423" s="21">
        <f t="shared" si="389"/>
        <v>86.147999999999996</v>
      </c>
      <c r="U1423" s="37">
        <f>VLOOKUP(Time_Zone, 'LSTM LookUp'!$B$5:$D$8, 3, FALSE)</f>
        <v>-75</v>
      </c>
      <c r="V1423" s="21">
        <f t="shared" si="399"/>
        <v>-13.15674024062421</v>
      </c>
      <c r="W1423" s="21">
        <f t="shared" si="390"/>
        <v>127.85881493984392</v>
      </c>
      <c r="X1423" s="21">
        <f t="shared" si="391"/>
        <v>-403.21065348935986</v>
      </c>
      <c r="Y1423" s="21">
        <f t="shared" si="392"/>
        <v>-336.21065348935986</v>
      </c>
      <c r="Z1423" s="21">
        <f t="shared" si="400"/>
        <v>-106.57290502654179</v>
      </c>
      <c r="AA1423" s="21">
        <f t="shared" si="393"/>
        <v>-106.57290502654179</v>
      </c>
      <c r="AB1423" s="21">
        <f t="shared" si="394"/>
        <v>0</v>
      </c>
      <c r="AC1423" s="21">
        <f t="shared" si="395"/>
        <v>0</v>
      </c>
      <c r="AD1423" s="21">
        <f t="shared" si="401"/>
        <v>0</v>
      </c>
      <c r="AE1423" s="21" t="str">
        <f t="shared" si="396"/>
        <v>2/28/10:00</v>
      </c>
    </row>
    <row r="1424" spans="2:31">
      <c r="B1424" s="37">
        <v>2</v>
      </c>
      <c r="C1424" s="38">
        <v>28</v>
      </c>
      <c r="D1424" s="39">
        <v>11</v>
      </c>
      <c r="E1424" s="17">
        <v>-0.6</v>
      </c>
      <c r="F1424" s="17">
        <v>85</v>
      </c>
      <c r="G1424" s="17">
        <v>826</v>
      </c>
      <c r="H1424" s="37">
        <f t="shared" si="384"/>
        <v>30.92</v>
      </c>
      <c r="I1424" s="37">
        <f>IF(H1424&lt;'Roof Calculator'!$G$8, 1, 0)</f>
        <v>1</v>
      </c>
      <c r="J1424" s="37">
        <f>IF(H1424&gt;='Roof Calculator'!$G$8, 1, 0)</f>
        <v>0</v>
      </c>
      <c r="K1424" s="37">
        <f t="shared" si="385"/>
        <v>30.92</v>
      </c>
      <c r="L1424" s="37">
        <f t="shared" si="386"/>
        <v>0</v>
      </c>
      <c r="M1424" s="37">
        <v>0</v>
      </c>
      <c r="N1424" s="37">
        <f t="shared" si="387"/>
        <v>85</v>
      </c>
      <c r="O1424" s="37">
        <v>0</v>
      </c>
      <c r="P1424" s="37">
        <v>0</v>
      </c>
      <c r="Q1424" s="21">
        <f t="shared" si="388"/>
        <v>39.790999999999997</v>
      </c>
      <c r="R1424" s="21">
        <f t="shared" si="397"/>
        <v>59.416666666665471</v>
      </c>
      <c r="S1424" s="21">
        <f t="shared" si="398"/>
        <v>-8.3069104217800334</v>
      </c>
      <c r="T1424" s="21">
        <f t="shared" si="389"/>
        <v>86.147999999999996</v>
      </c>
      <c r="U1424" s="37">
        <f>VLOOKUP(Time_Zone, 'LSTM LookUp'!$B$5:$D$8, 3, FALSE)</f>
        <v>-75</v>
      </c>
      <c r="V1424" s="21">
        <f t="shared" si="399"/>
        <v>-13.1492857903404</v>
      </c>
      <c r="W1424" s="21">
        <f t="shared" si="390"/>
        <v>142.86067855241492</v>
      </c>
      <c r="X1424" s="21">
        <f t="shared" si="391"/>
        <v>-577.01786265860551</v>
      </c>
      <c r="Y1424" s="21">
        <f t="shared" si="392"/>
        <v>-492.01786265860551</v>
      </c>
      <c r="Z1424" s="21">
        <f t="shared" si="400"/>
        <v>-155.96106906272408</v>
      </c>
      <c r="AA1424" s="21">
        <f t="shared" si="393"/>
        <v>-155.96106906272408</v>
      </c>
      <c r="AB1424" s="21">
        <f t="shared" si="394"/>
        <v>0</v>
      </c>
      <c r="AC1424" s="21">
        <f t="shared" si="395"/>
        <v>0</v>
      </c>
      <c r="AD1424" s="21">
        <f t="shared" si="401"/>
        <v>0</v>
      </c>
      <c r="AE1424" s="21" t="str">
        <f t="shared" si="396"/>
        <v>2/28/11:00</v>
      </c>
    </row>
    <row r="1425" spans="2:31">
      <c r="B1425" s="37">
        <v>2</v>
      </c>
      <c r="C1425" s="38">
        <v>28</v>
      </c>
      <c r="D1425" s="39">
        <v>12</v>
      </c>
      <c r="E1425" s="17">
        <v>1.7</v>
      </c>
      <c r="F1425" s="17">
        <v>96</v>
      </c>
      <c r="G1425" s="17">
        <v>871</v>
      </c>
      <c r="H1425" s="37">
        <f t="shared" si="384"/>
        <v>35.06</v>
      </c>
      <c r="I1425" s="37">
        <f>IF(H1425&lt;'Roof Calculator'!$G$8, 1, 0)</f>
        <v>1</v>
      </c>
      <c r="J1425" s="37">
        <f>IF(H1425&gt;='Roof Calculator'!$G$8, 1, 0)</f>
        <v>0</v>
      </c>
      <c r="K1425" s="37">
        <f t="shared" si="385"/>
        <v>35.06</v>
      </c>
      <c r="L1425" s="37">
        <f t="shared" si="386"/>
        <v>0</v>
      </c>
      <c r="M1425" s="37">
        <v>0</v>
      </c>
      <c r="N1425" s="37">
        <f t="shared" si="387"/>
        <v>96</v>
      </c>
      <c r="O1425" s="37">
        <v>0</v>
      </c>
      <c r="P1425" s="37">
        <v>0</v>
      </c>
      <c r="Q1425" s="21">
        <f t="shared" si="388"/>
        <v>39.790999999999997</v>
      </c>
      <c r="R1425" s="21">
        <f t="shared" si="397"/>
        <v>59.458333333332135</v>
      </c>
      <c r="S1425" s="21">
        <f t="shared" si="398"/>
        <v>-8.2915087985803897</v>
      </c>
      <c r="T1425" s="21">
        <f t="shared" si="389"/>
        <v>86.147999999999996</v>
      </c>
      <c r="U1425" s="37">
        <f>VLOOKUP(Time_Zone, 'LSTM LookUp'!$B$5:$D$8, 3, FALSE)</f>
        <v>-75</v>
      </c>
      <c r="V1425" s="21">
        <f t="shared" si="399"/>
        <v>-13.141814269147233</v>
      </c>
      <c r="W1425" s="21">
        <f t="shared" si="390"/>
        <v>157.86254643271323</v>
      </c>
      <c r="X1425" s="21">
        <f t="shared" si="391"/>
        <v>-693.83296902881239</v>
      </c>
      <c r="Y1425" s="21">
        <f t="shared" si="392"/>
        <v>-597.83296902881239</v>
      </c>
      <c r="Z1425" s="21">
        <f t="shared" si="400"/>
        <v>-189.50260965498961</v>
      </c>
      <c r="AA1425" s="21">
        <f t="shared" si="393"/>
        <v>-189.50260965498961</v>
      </c>
      <c r="AB1425" s="21">
        <f t="shared" si="394"/>
        <v>0</v>
      </c>
      <c r="AC1425" s="21">
        <f t="shared" si="395"/>
        <v>0</v>
      </c>
      <c r="AD1425" s="21">
        <f t="shared" si="401"/>
        <v>0</v>
      </c>
      <c r="AE1425" s="21" t="str">
        <f t="shared" si="396"/>
        <v>2/28/12:00</v>
      </c>
    </row>
    <row r="1426" spans="2:31">
      <c r="B1426" s="37">
        <v>2</v>
      </c>
      <c r="C1426" s="38">
        <v>28</v>
      </c>
      <c r="D1426" s="39">
        <v>13</v>
      </c>
      <c r="E1426" s="17">
        <v>3.9</v>
      </c>
      <c r="F1426" s="17">
        <v>102</v>
      </c>
      <c r="G1426" s="17">
        <v>890</v>
      </c>
      <c r="H1426" s="37">
        <f t="shared" si="384"/>
        <v>39.020000000000003</v>
      </c>
      <c r="I1426" s="37">
        <f>IF(H1426&lt;'Roof Calculator'!$G$8, 1, 0)</f>
        <v>1</v>
      </c>
      <c r="J1426" s="37">
        <f>IF(H1426&gt;='Roof Calculator'!$G$8, 1, 0)</f>
        <v>0</v>
      </c>
      <c r="K1426" s="37">
        <f t="shared" si="385"/>
        <v>39.020000000000003</v>
      </c>
      <c r="L1426" s="37">
        <f t="shared" si="386"/>
        <v>0</v>
      </c>
      <c r="M1426" s="37">
        <v>0</v>
      </c>
      <c r="N1426" s="37">
        <f t="shared" si="387"/>
        <v>102</v>
      </c>
      <c r="O1426" s="37">
        <v>0</v>
      </c>
      <c r="P1426" s="37">
        <v>0</v>
      </c>
      <c r="Q1426" s="21">
        <f t="shared" si="388"/>
        <v>39.790999999999997</v>
      </c>
      <c r="R1426" s="21">
        <f t="shared" si="397"/>
        <v>59.499999999998799</v>
      </c>
      <c r="S1426" s="21">
        <f t="shared" si="398"/>
        <v>-8.2761034831958202</v>
      </c>
      <c r="T1426" s="21">
        <f t="shared" si="389"/>
        <v>86.147999999999996</v>
      </c>
      <c r="U1426" s="37">
        <f>VLOOKUP(Time_Zone, 'LSTM LookUp'!$B$5:$D$8, 3, FALSE)</f>
        <v>-75</v>
      </c>
      <c r="V1426" s="21">
        <f t="shared" si="399"/>
        <v>-13.134325696990821</v>
      </c>
      <c r="W1426" s="21">
        <f t="shared" si="390"/>
        <v>172.8644185757523</v>
      </c>
      <c r="X1426" s="21">
        <f t="shared" si="391"/>
        <v>-753.48745832148927</v>
      </c>
      <c r="Y1426" s="21">
        <f t="shared" si="392"/>
        <v>-651.48745832148927</v>
      </c>
      <c r="Z1426" s="21">
        <f t="shared" si="400"/>
        <v>-206.5101456515163</v>
      </c>
      <c r="AA1426" s="21">
        <f t="shared" si="393"/>
        <v>-206.5101456515163</v>
      </c>
      <c r="AB1426" s="21">
        <f t="shared" si="394"/>
        <v>0</v>
      </c>
      <c r="AC1426" s="21">
        <f t="shared" si="395"/>
        <v>0</v>
      </c>
      <c r="AD1426" s="21">
        <f t="shared" si="401"/>
        <v>0</v>
      </c>
      <c r="AE1426" s="21" t="str">
        <f t="shared" si="396"/>
        <v>2/28/13:00</v>
      </c>
    </row>
    <row r="1427" spans="2:31">
      <c r="B1427" s="37">
        <v>2</v>
      </c>
      <c r="C1427" s="38">
        <v>28</v>
      </c>
      <c r="D1427" s="39">
        <v>14</v>
      </c>
      <c r="E1427" s="17">
        <v>6.1</v>
      </c>
      <c r="F1427" s="17">
        <v>102</v>
      </c>
      <c r="G1427" s="17">
        <v>898</v>
      </c>
      <c r="H1427" s="37">
        <f t="shared" si="384"/>
        <v>42.980000000000004</v>
      </c>
      <c r="I1427" s="37">
        <f>IF(H1427&lt;'Roof Calculator'!$G$8, 1, 0)</f>
        <v>1</v>
      </c>
      <c r="J1427" s="37">
        <f>IF(H1427&gt;='Roof Calculator'!$G$8, 1, 0)</f>
        <v>0</v>
      </c>
      <c r="K1427" s="37">
        <f t="shared" si="385"/>
        <v>42.980000000000004</v>
      </c>
      <c r="L1427" s="37">
        <f t="shared" si="386"/>
        <v>0</v>
      </c>
      <c r="M1427" s="37">
        <v>0</v>
      </c>
      <c r="N1427" s="37">
        <f t="shared" si="387"/>
        <v>102</v>
      </c>
      <c r="O1427" s="37">
        <v>0</v>
      </c>
      <c r="P1427" s="37">
        <v>0</v>
      </c>
      <c r="Q1427" s="21">
        <f t="shared" si="388"/>
        <v>39.790999999999997</v>
      </c>
      <c r="R1427" s="21">
        <f t="shared" si="397"/>
        <v>59.541666666665463</v>
      </c>
      <c r="S1427" s="21">
        <f t="shared" si="398"/>
        <v>-8.2606944828712248</v>
      </c>
      <c r="T1427" s="21">
        <f t="shared" si="389"/>
        <v>86.147999999999996</v>
      </c>
      <c r="U1427" s="37">
        <f>VLOOKUP(Time_Zone, 'LSTM LookUp'!$B$5:$D$8, 3, FALSE)</f>
        <v>-75</v>
      </c>
      <c r="V1427" s="21">
        <f t="shared" si="399"/>
        <v>-13.126820093847234</v>
      </c>
      <c r="W1427" s="21">
        <f t="shared" si="390"/>
        <v>187.86629497653823</v>
      </c>
      <c r="X1427" s="21">
        <f t="shared" si="391"/>
        <v>-758.99706717800473</v>
      </c>
      <c r="Y1427" s="21">
        <f t="shared" si="392"/>
        <v>-656.99706717800473</v>
      </c>
      <c r="Z1427" s="21">
        <f t="shared" si="400"/>
        <v>-208.2565954302631</v>
      </c>
      <c r="AA1427" s="21">
        <f t="shared" si="393"/>
        <v>-208.2565954302631</v>
      </c>
      <c r="AB1427" s="21">
        <f t="shared" si="394"/>
        <v>0</v>
      </c>
      <c r="AC1427" s="21">
        <f t="shared" si="395"/>
        <v>0</v>
      </c>
      <c r="AD1427" s="21">
        <f t="shared" si="401"/>
        <v>0</v>
      </c>
      <c r="AE1427" s="21" t="str">
        <f t="shared" si="396"/>
        <v>2/28/14:00</v>
      </c>
    </row>
    <row r="1428" spans="2:31">
      <c r="B1428" s="37">
        <v>2</v>
      </c>
      <c r="C1428" s="38">
        <v>28</v>
      </c>
      <c r="D1428" s="39">
        <v>15</v>
      </c>
      <c r="E1428" s="17">
        <v>7.8</v>
      </c>
      <c r="F1428" s="17">
        <v>96</v>
      </c>
      <c r="G1428" s="17">
        <v>872</v>
      </c>
      <c r="H1428" s="37">
        <f t="shared" si="384"/>
        <v>46.04</v>
      </c>
      <c r="I1428" s="37">
        <f>IF(H1428&lt;'Roof Calculator'!$G$8, 1, 0)</f>
        <v>1</v>
      </c>
      <c r="J1428" s="37">
        <f>IF(H1428&gt;='Roof Calculator'!$G$8, 1, 0)</f>
        <v>0</v>
      </c>
      <c r="K1428" s="37">
        <f t="shared" si="385"/>
        <v>46.04</v>
      </c>
      <c r="L1428" s="37">
        <f t="shared" si="386"/>
        <v>0</v>
      </c>
      <c r="M1428" s="37">
        <v>0</v>
      </c>
      <c r="N1428" s="37">
        <f t="shared" si="387"/>
        <v>96</v>
      </c>
      <c r="O1428" s="37">
        <v>0</v>
      </c>
      <c r="P1428" s="37">
        <v>0</v>
      </c>
      <c r="Q1428" s="21">
        <f t="shared" si="388"/>
        <v>39.790999999999997</v>
      </c>
      <c r="R1428" s="21">
        <f t="shared" si="397"/>
        <v>59.583333333332128</v>
      </c>
      <c r="S1428" s="21">
        <f t="shared" si="398"/>
        <v>-8.245281804851043</v>
      </c>
      <c r="T1428" s="21">
        <f t="shared" si="389"/>
        <v>86.147999999999996</v>
      </c>
      <c r="U1428" s="37">
        <f>VLOOKUP(Time_Zone, 'LSTM LookUp'!$B$5:$D$8, 3, FALSE)</f>
        <v>-75</v>
      </c>
      <c r="V1428" s="21">
        <f t="shared" si="399"/>
        <v>-13.119297479722441</v>
      </c>
      <c r="W1428" s="21">
        <f t="shared" si="390"/>
        <v>202.86817563006937</v>
      </c>
      <c r="X1428" s="21">
        <f t="shared" si="391"/>
        <v>-691.01931350531572</v>
      </c>
      <c r="Y1428" s="21">
        <f t="shared" si="392"/>
        <v>-595.01931350531572</v>
      </c>
      <c r="Z1428" s="21">
        <f t="shared" si="400"/>
        <v>-188.61072999629667</v>
      </c>
      <c r="AA1428" s="21">
        <f t="shared" si="393"/>
        <v>-188.61072999629667</v>
      </c>
      <c r="AB1428" s="21">
        <f t="shared" si="394"/>
        <v>0</v>
      </c>
      <c r="AC1428" s="21">
        <f t="shared" si="395"/>
        <v>0</v>
      </c>
      <c r="AD1428" s="21">
        <f t="shared" si="401"/>
        <v>0</v>
      </c>
      <c r="AE1428" s="21" t="str">
        <f t="shared" si="396"/>
        <v>2/28/15:00</v>
      </c>
    </row>
    <row r="1429" spans="2:31">
      <c r="B1429" s="37">
        <v>2</v>
      </c>
      <c r="C1429" s="38">
        <v>28</v>
      </c>
      <c r="D1429" s="39">
        <v>16</v>
      </c>
      <c r="E1429" s="17">
        <v>9.4</v>
      </c>
      <c r="F1429" s="17">
        <v>84</v>
      </c>
      <c r="G1429" s="17">
        <v>823</v>
      </c>
      <c r="H1429" s="37">
        <f t="shared" si="384"/>
        <v>48.92</v>
      </c>
      <c r="I1429" s="37">
        <f>IF(H1429&lt;'Roof Calculator'!$G$8, 1, 0)</f>
        <v>1</v>
      </c>
      <c r="J1429" s="37">
        <f>IF(H1429&gt;='Roof Calculator'!$G$8, 1, 0)</f>
        <v>0</v>
      </c>
      <c r="K1429" s="37">
        <f t="shared" si="385"/>
        <v>48.92</v>
      </c>
      <c r="L1429" s="37">
        <f t="shared" si="386"/>
        <v>0</v>
      </c>
      <c r="M1429" s="37">
        <v>0</v>
      </c>
      <c r="N1429" s="37">
        <f t="shared" si="387"/>
        <v>84</v>
      </c>
      <c r="O1429" s="37">
        <v>0</v>
      </c>
      <c r="P1429" s="37">
        <v>0</v>
      </c>
      <c r="Q1429" s="21">
        <f t="shared" si="388"/>
        <v>39.790999999999997</v>
      </c>
      <c r="R1429" s="21">
        <f t="shared" si="397"/>
        <v>59.624999999998792</v>
      </c>
      <c r="S1429" s="21">
        <f t="shared" si="398"/>
        <v>-8.2298654563792564</v>
      </c>
      <c r="T1429" s="21">
        <f t="shared" si="389"/>
        <v>86.147999999999996</v>
      </c>
      <c r="U1429" s="37">
        <f>VLOOKUP(Time_Zone, 'LSTM LookUp'!$B$5:$D$8, 3, FALSE)</f>
        <v>-75</v>
      </c>
      <c r="V1429" s="21">
        <f t="shared" si="399"/>
        <v>-13.111757874652266</v>
      </c>
      <c r="W1429" s="21">
        <f t="shared" si="390"/>
        <v>217.87006053133692</v>
      </c>
      <c r="X1429" s="21">
        <f t="shared" si="391"/>
        <v>-569.45900511735783</v>
      </c>
      <c r="Y1429" s="21">
        <f t="shared" si="392"/>
        <v>-485.45900511735783</v>
      </c>
      <c r="Z1429" s="21">
        <f t="shared" si="400"/>
        <v>-153.88202577670242</v>
      </c>
      <c r="AA1429" s="21">
        <f t="shared" si="393"/>
        <v>-153.88202577670242</v>
      </c>
      <c r="AB1429" s="21">
        <f t="shared" si="394"/>
        <v>0</v>
      </c>
      <c r="AC1429" s="21">
        <f t="shared" si="395"/>
        <v>0</v>
      </c>
      <c r="AD1429" s="21">
        <f t="shared" si="401"/>
        <v>0</v>
      </c>
      <c r="AE1429" s="21" t="str">
        <f t="shared" si="396"/>
        <v>2/28/16:00</v>
      </c>
    </row>
    <row r="1430" spans="2:31">
      <c r="B1430" s="37">
        <v>2</v>
      </c>
      <c r="C1430" s="38">
        <v>28</v>
      </c>
      <c r="D1430" s="39">
        <v>17</v>
      </c>
      <c r="E1430" s="17">
        <v>9.4</v>
      </c>
      <c r="F1430" s="17">
        <v>66</v>
      </c>
      <c r="G1430" s="17">
        <v>724</v>
      </c>
      <c r="H1430" s="37">
        <f t="shared" ref="H1430:H1493" si="402">E1430*9/5+32</f>
        <v>48.92</v>
      </c>
      <c r="I1430" s="37">
        <f>IF(H1430&lt;'Roof Calculator'!$G$8, 1, 0)</f>
        <v>1</v>
      </c>
      <c r="J1430" s="37">
        <f>IF(H1430&gt;='Roof Calculator'!$G$8, 1, 0)</f>
        <v>0</v>
      </c>
      <c r="K1430" s="37">
        <f t="shared" ref="K1430:K1493" si="403">I1430*H1430</f>
        <v>48.92</v>
      </c>
      <c r="L1430" s="37">
        <f t="shared" ref="L1430:L1493" si="404">J1430*H1430</f>
        <v>0</v>
      </c>
      <c r="M1430" s="37">
        <v>0</v>
      </c>
      <c r="N1430" s="37">
        <f t="shared" ref="N1430:N1493" si="405">F1430*(180-M1430)/180</f>
        <v>66</v>
      </c>
      <c r="O1430" s="37">
        <v>0</v>
      </c>
      <c r="P1430" s="37">
        <v>0</v>
      </c>
      <c r="Q1430" s="21">
        <f t="shared" ref="Q1430:Q1493" si="406">Latitude</f>
        <v>39.790999999999997</v>
      </c>
      <c r="R1430" s="21">
        <f t="shared" si="397"/>
        <v>59.666666666665456</v>
      </c>
      <c r="S1430" s="21">
        <f t="shared" si="398"/>
        <v>-8.2144454446993649</v>
      </c>
      <c r="T1430" s="21">
        <f t="shared" ref="T1430:T1493" si="407">Longitude</f>
        <v>86.147999999999996</v>
      </c>
      <c r="U1430" s="37">
        <f>VLOOKUP(Time_Zone, 'LSTM LookUp'!$B$5:$D$8, 3, FALSE)</f>
        <v>-75</v>
      </c>
      <c r="V1430" s="21">
        <f t="shared" si="399"/>
        <v>-13.104201298702355</v>
      </c>
      <c r="W1430" s="21">
        <f t="shared" ref="W1430:W1493" si="408">15*((D1430+(4*(T1430-U1430)+V1430)/60)-12)</f>
        <v>232.8719496753244</v>
      </c>
      <c r="X1430" s="21">
        <f t="shared" ref="X1430:X1493" si="409">G1430*(SIN(S1430*PI()/180)*SIN(Q1430*PI()/180)*COS(O1430*PI()/180)-SIN(S1430*PI()/180)*COS(Q1430*PI()/180)*SIN(O1430*PI()/180)*COS(P1430*PI()/180)+COS(S1430*PI()/180)*COS(Q1430*PI()/180)*COS(O1430*PI()/180)*COS(W1430*PI()/180)+COS(S1430*PI()/180)*SIN(Q1430*PI()/180)*SIN(O1430*PI()/180)*COS(P1430*PI()/180)*COS(W1430*PI()/180)+COS(S1430*PI()/180)*SIN(P1430*PI()/180)*SIN(W1430*PI()/180)*SIN(O1430*PI()/180))</f>
        <v>-398.5457857648409</v>
      </c>
      <c r="Y1430" s="21">
        <f t="shared" ref="Y1430:Y1493" si="410">X1430+N1430</f>
        <v>-332.5457857648409</v>
      </c>
      <c r="Z1430" s="21">
        <f t="shared" si="400"/>
        <v>-105.41120596707889</v>
      </c>
      <c r="AA1430" s="21">
        <f t="shared" ref="AA1430:AA1493" si="411">Z1430*I1430</f>
        <v>-105.41120596707889</v>
      </c>
      <c r="AB1430" s="21">
        <f t="shared" ref="AB1430:AB1493" si="412">Z1430*J1430</f>
        <v>0</v>
      </c>
      <c r="AC1430" s="21">
        <f t="shared" ref="AC1430:AC1493" si="413">L1430</f>
        <v>0</v>
      </c>
      <c r="AD1430" s="21">
        <f t="shared" si="401"/>
        <v>0</v>
      </c>
      <c r="AE1430" s="21" t="str">
        <f t="shared" ref="AE1430:AE1493" si="414">CONCATENATE(B1430, "/", C1430, "/", D1430,":00")</f>
        <v>2/28/17:00</v>
      </c>
    </row>
    <row r="1431" spans="2:31">
      <c r="B1431" s="37">
        <v>2</v>
      </c>
      <c r="C1431" s="38">
        <v>28</v>
      </c>
      <c r="D1431" s="39">
        <v>18</v>
      </c>
      <c r="E1431" s="17">
        <v>7.8</v>
      </c>
      <c r="F1431" s="17">
        <v>44</v>
      </c>
      <c r="G1431" s="17">
        <v>497</v>
      </c>
      <c r="H1431" s="37">
        <f t="shared" si="402"/>
        <v>46.04</v>
      </c>
      <c r="I1431" s="37">
        <f>IF(H1431&lt;'Roof Calculator'!$G$8, 1, 0)</f>
        <v>1</v>
      </c>
      <c r="J1431" s="37">
        <f>IF(H1431&gt;='Roof Calculator'!$G$8, 1, 0)</f>
        <v>0</v>
      </c>
      <c r="K1431" s="37">
        <f t="shared" si="403"/>
        <v>46.04</v>
      </c>
      <c r="L1431" s="37">
        <f t="shared" si="404"/>
        <v>0</v>
      </c>
      <c r="M1431" s="37">
        <v>0</v>
      </c>
      <c r="N1431" s="37">
        <f t="shared" si="405"/>
        <v>44</v>
      </c>
      <c r="O1431" s="37">
        <v>0</v>
      </c>
      <c r="P1431" s="37">
        <v>0</v>
      </c>
      <c r="Q1431" s="21">
        <f t="shared" si="406"/>
        <v>39.790999999999997</v>
      </c>
      <c r="R1431" s="21">
        <f t="shared" ref="R1431:R1494" si="415">R1430+1/24</f>
        <v>59.708333333332121</v>
      </c>
      <c r="S1431" s="21">
        <f t="shared" ref="S1431:S1494" si="416">ASIN(SIN(23.45*PI()/180)*SIN((360/365*(R1431-81))*PI()/180))*180/PI()</f>
        <v>-8.1990217770544067</v>
      </c>
      <c r="T1431" s="21">
        <f t="shared" si="407"/>
        <v>86.147999999999996</v>
      </c>
      <c r="U1431" s="37">
        <f>VLOOKUP(Time_Zone, 'LSTM LookUp'!$B$5:$D$8, 3, FALSE)</f>
        <v>-75</v>
      </c>
      <c r="V1431" s="21">
        <f t="shared" ref="V1431:V1494" si="417">9.87*SIN(2*(360/365*(R1431-81))*PI()/180)-7.53*COS((360/365*(R1431-81))*PI()/180)-1.5*SIN((360/365*(R1431-81))*PI()/180)</f>
        <v>-13.09662777196813</v>
      </c>
      <c r="W1431" s="21">
        <f t="shared" si="408"/>
        <v>247.873843057008</v>
      </c>
      <c r="X1431" s="21">
        <f t="shared" si="409"/>
        <v>-187.72768135599273</v>
      </c>
      <c r="Y1431" s="21">
        <f t="shared" si="410"/>
        <v>-143.72768135599273</v>
      </c>
      <c r="Z1431" s="21">
        <f t="shared" ref="Z1431:Z1494" si="418">Y1431/10.764*3.412</f>
        <v>-45.559164695898104</v>
      </c>
      <c r="AA1431" s="21">
        <f t="shared" si="411"/>
        <v>-45.559164695898104</v>
      </c>
      <c r="AB1431" s="21">
        <f t="shared" si="412"/>
        <v>0</v>
      </c>
      <c r="AC1431" s="21">
        <f t="shared" si="413"/>
        <v>0</v>
      </c>
      <c r="AD1431" s="21">
        <f t="shared" ref="AD1431:AD1494" si="419">AB1431</f>
        <v>0</v>
      </c>
      <c r="AE1431" s="21" t="str">
        <f t="shared" si="414"/>
        <v>2/28/18:00</v>
      </c>
    </row>
    <row r="1432" spans="2:31">
      <c r="B1432" s="37">
        <v>2</v>
      </c>
      <c r="C1432" s="38">
        <v>28</v>
      </c>
      <c r="D1432" s="39">
        <v>19</v>
      </c>
      <c r="E1432" s="17">
        <v>3.9</v>
      </c>
      <c r="F1432" s="17">
        <v>15</v>
      </c>
      <c r="G1432" s="17">
        <v>69</v>
      </c>
      <c r="H1432" s="37">
        <f t="shared" si="402"/>
        <v>39.020000000000003</v>
      </c>
      <c r="I1432" s="37">
        <f>IF(H1432&lt;'Roof Calculator'!$G$8, 1, 0)</f>
        <v>1</v>
      </c>
      <c r="J1432" s="37">
        <f>IF(H1432&gt;='Roof Calculator'!$G$8, 1, 0)</f>
        <v>0</v>
      </c>
      <c r="K1432" s="37">
        <f t="shared" si="403"/>
        <v>39.020000000000003</v>
      </c>
      <c r="L1432" s="37">
        <f t="shared" si="404"/>
        <v>0</v>
      </c>
      <c r="M1432" s="37">
        <v>0</v>
      </c>
      <c r="N1432" s="37">
        <f t="shared" si="405"/>
        <v>15</v>
      </c>
      <c r="O1432" s="37">
        <v>0</v>
      </c>
      <c r="P1432" s="37">
        <v>0</v>
      </c>
      <c r="Q1432" s="21">
        <f t="shared" si="406"/>
        <v>39.790999999999997</v>
      </c>
      <c r="R1432" s="21">
        <f t="shared" si="415"/>
        <v>59.749999999998785</v>
      </c>
      <c r="S1432" s="21">
        <f t="shared" si="416"/>
        <v>-8.1835944606869599</v>
      </c>
      <c r="T1432" s="21">
        <f t="shared" si="407"/>
        <v>86.147999999999996</v>
      </c>
      <c r="U1432" s="37">
        <f>VLOOKUP(Time_Zone, 'LSTM LookUp'!$B$5:$D$8, 3, FALSE)</f>
        <v>-75</v>
      </c>
      <c r="V1432" s="21">
        <f t="shared" si="417"/>
        <v>-13.089037314574735</v>
      </c>
      <c r="W1432" s="21">
        <f t="shared" si="408"/>
        <v>262.87574067135631</v>
      </c>
      <c r="X1432" s="21">
        <f t="shared" si="409"/>
        <v>-12.794353419151948</v>
      </c>
      <c r="Y1432" s="21">
        <f t="shared" si="410"/>
        <v>2.2056465808480521</v>
      </c>
      <c r="Z1432" s="21">
        <f t="shared" si="418"/>
        <v>0.69915144313020761</v>
      </c>
      <c r="AA1432" s="21">
        <f t="shared" si="411"/>
        <v>0.69915144313020761</v>
      </c>
      <c r="AB1432" s="21">
        <f t="shared" si="412"/>
        <v>0</v>
      </c>
      <c r="AC1432" s="21">
        <f t="shared" si="413"/>
        <v>0</v>
      </c>
      <c r="AD1432" s="21">
        <f t="shared" si="419"/>
        <v>0</v>
      </c>
      <c r="AE1432" s="21" t="str">
        <f t="shared" si="414"/>
        <v>2/28/19:00</v>
      </c>
    </row>
    <row r="1433" spans="2:31">
      <c r="B1433" s="37">
        <v>2</v>
      </c>
      <c r="C1433" s="38">
        <v>28</v>
      </c>
      <c r="D1433" s="39">
        <v>20</v>
      </c>
      <c r="E1433" s="17">
        <v>1.1000000000000001</v>
      </c>
      <c r="F1433" s="17">
        <v>0</v>
      </c>
      <c r="G1433" s="17">
        <v>0</v>
      </c>
      <c r="H1433" s="37">
        <f t="shared" si="402"/>
        <v>33.979999999999997</v>
      </c>
      <c r="I1433" s="37">
        <f>IF(H1433&lt;'Roof Calculator'!$G$8, 1, 0)</f>
        <v>1</v>
      </c>
      <c r="J1433" s="37">
        <f>IF(H1433&gt;='Roof Calculator'!$G$8, 1, 0)</f>
        <v>0</v>
      </c>
      <c r="K1433" s="37">
        <f t="shared" si="403"/>
        <v>33.979999999999997</v>
      </c>
      <c r="L1433" s="37">
        <f t="shared" si="404"/>
        <v>0</v>
      </c>
      <c r="M1433" s="37">
        <v>0</v>
      </c>
      <c r="N1433" s="37">
        <f t="shared" si="405"/>
        <v>0</v>
      </c>
      <c r="O1433" s="37">
        <v>0</v>
      </c>
      <c r="P1433" s="37">
        <v>0</v>
      </c>
      <c r="Q1433" s="21">
        <f t="shared" si="406"/>
        <v>39.790999999999997</v>
      </c>
      <c r="R1433" s="21">
        <f t="shared" si="415"/>
        <v>59.791666666665449</v>
      </c>
      <c r="S1433" s="21">
        <f t="shared" si="416"/>
        <v>-8.168163502839116</v>
      </c>
      <c r="T1433" s="21">
        <f t="shared" si="407"/>
        <v>86.147999999999996</v>
      </c>
      <c r="U1433" s="37">
        <f>VLOOKUP(Time_Zone, 'LSTM LookUp'!$B$5:$D$8, 3, FALSE)</f>
        <v>-75</v>
      </c>
      <c r="V1433" s="21">
        <f t="shared" si="417"/>
        <v>-13.081429946677005</v>
      </c>
      <c r="W1433" s="21">
        <f t="shared" si="408"/>
        <v>277.87764251333073</v>
      </c>
      <c r="X1433" s="21">
        <f t="shared" si="409"/>
        <v>0</v>
      </c>
      <c r="Y1433" s="21">
        <f t="shared" si="410"/>
        <v>0</v>
      </c>
      <c r="Z1433" s="21">
        <f t="shared" si="418"/>
        <v>0</v>
      </c>
      <c r="AA1433" s="21">
        <f t="shared" si="411"/>
        <v>0</v>
      </c>
      <c r="AB1433" s="21">
        <f t="shared" si="412"/>
        <v>0</v>
      </c>
      <c r="AC1433" s="21">
        <f t="shared" si="413"/>
        <v>0</v>
      </c>
      <c r="AD1433" s="21">
        <f t="shared" si="419"/>
        <v>0</v>
      </c>
      <c r="AE1433" s="21" t="str">
        <f t="shared" si="414"/>
        <v>2/28/20:00</v>
      </c>
    </row>
    <row r="1434" spans="2:31">
      <c r="B1434" s="37">
        <v>2</v>
      </c>
      <c r="C1434" s="38">
        <v>28</v>
      </c>
      <c r="D1434" s="39">
        <v>21</v>
      </c>
      <c r="E1434" s="17">
        <v>3.3</v>
      </c>
      <c r="F1434" s="17">
        <v>0</v>
      </c>
      <c r="G1434" s="17">
        <v>0</v>
      </c>
      <c r="H1434" s="37">
        <f t="shared" si="402"/>
        <v>37.94</v>
      </c>
      <c r="I1434" s="37">
        <f>IF(H1434&lt;'Roof Calculator'!$G$8, 1, 0)</f>
        <v>1</v>
      </c>
      <c r="J1434" s="37">
        <f>IF(H1434&gt;='Roof Calculator'!$G$8, 1, 0)</f>
        <v>0</v>
      </c>
      <c r="K1434" s="37">
        <f t="shared" si="403"/>
        <v>37.94</v>
      </c>
      <c r="L1434" s="37">
        <f t="shared" si="404"/>
        <v>0</v>
      </c>
      <c r="M1434" s="37">
        <v>0</v>
      </c>
      <c r="N1434" s="37">
        <f t="shared" si="405"/>
        <v>0</v>
      </c>
      <c r="O1434" s="37">
        <v>0</v>
      </c>
      <c r="P1434" s="37">
        <v>0</v>
      </c>
      <c r="Q1434" s="21">
        <f t="shared" si="406"/>
        <v>39.790999999999997</v>
      </c>
      <c r="R1434" s="21">
        <f t="shared" si="415"/>
        <v>59.833333333332114</v>
      </c>
      <c r="S1434" s="21">
        <f t="shared" si="416"/>
        <v>-8.1527289107525149</v>
      </c>
      <c r="T1434" s="21">
        <f t="shared" si="407"/>
        <v>86.147999999999996</v>
      </c>
      <c r="U1434" s="37">
        <f>VLOOKUP(Time_Zone, 'LSTM LookUp'!$B$5:$D$8, 3, FALSE)</f>
        <v>-75</v>
      </c>
      <c r="V1434" s="21">
        <f t="shared" si="417"/>
        <v>-13.073805688459414</v>
      </c>
      <c r="W1434" s="21">
        <f t="shared" si="408"/>
        <v>292.87954857788515</v>
      </c>
      <c r="X1434" s="21">
        <f t="shared" si="409"/>
        <v>0</v>
      </c>
      <c r="Y1434" s="21">
        <f t="shared" si="410"/>
        <v>0</v>
      </c>
      <c r="Z1434" s="21">
        <f t="shared" si="418"/>
        <v>0</v>
      </c>
      <c r="AA1434" s="21">
        <f t="shared" si="411"/>
        <v>0</v>
      </c>
      <c r="AB1434" s="21">
        <f t="shared" si="412"/>
        <v>0</v>
      </c>
      <c r="AC1434" s="21">
        <f t="shared" si="413"/>
        <v>0</v>
      </c>
      <c r="AD1434" s="21">
        <f t="shared" si="419"/>
        <v>0</v>
      </c>
      <c r="AE1434" s="21" t="str">
        <f t="shared" si="414"/>
        <v>2/28/21:00</v>
      </c>
    </row>
    <row r="1435" spans="2:31">
      <c r="B1435" s="37">
        <v>2</v>
      </c>
      <c r="C1435" s="38">
        <v>28</v>
      </c>
      <c r="D1435" s="39">
        <v>22</v>
      </c>
      <c r="E1435" s="17">
        <v>1.5</v>
      </c>
      <c r="F1435" s="17">
        <v>0</v>
      </c>
      <c r="G1435" s="17">
        <v>0</v>
      </c>
      <c r="H1435" s="37">
        <f t="shared" si="402"/>
        <v>34.700000000000003</v>
      </c>
      <c r="I1435" s="37">
        <f>IF(H1435&lt;'Roof Calculator'!$G$8, 1, 0)</f>
        <v>1</v>
      </c>
      <c r="J1435" s="37">
        <f>IF(H1435&gt;='Roof Calculator'!$G$8, 1, 0)</f>
        <v>0</v>
      </c>
      <c r="K1435" s="37">
        <f t="shared" si="403"/>
        <v>34.700000000000003</v>
      </c>
      <c r="L1435" s="37">
        <f t="shared" si="404"/>
        <v>0</v>
      </c>
      <c r="M1435" s="37">
        <v>0</v>
      </c>
      <c r="N1435" s="37">
        <f t="shared" si="405"/>
        <v>0</v>
      </c>
      <c r="O1435" s="37">
        <v>0</v>
      </c>
      <c r="P1435" s="37">
        <v>0</v>
      </c>
      <c r="Q1435" s="21">
        <f t="shared" si="406"/>
        <v>39.790999999999997</v>
      </c>
      <c r="R1435" s="21">
        <f t="shared" si="415"/>
        <v>59.874999999998778</v>
      </c>
      <c r="S1435" s="21">
        <f t="shared" si="416"/>
        <v>-8.1372906916683245</v>
      </c>
      <c r="T1435" s="21">
        <f t="shared" si="407"/>
        <v>86.147999999999996</v>
      </c>
      <c r="U1435" s="37">
        <f>VLOOKUP(Time_Zone, 'LSTM LookUp'!$B$5:$D$8, 3, FALSE)</f>
        <v>-75</v>
      </c>
      <c r="V1435" s="21">
        <f t="shared" si="417"/>
        <v>-13.066164560136038</v>
      </c>
      <c r="W1435" s="21">
        <f t="shared" si="408"/>
        <v>307.88145885996596</v>
      </c>
      <c r="X1435" s="21">
        <f t="shared" si="409"/>
        <v>0</v>
      </c>
      <c r="Y1435" s="21">
        <f t="shared" si="410"/>
        <v>0</v>
      </c>
      <c r="Z1435" s="21">
        <f t="shared" si="418"/>
        <v>0</v>
      </c>
      <c r="AA1435" s="21">
        <f t="shared" si="411"/>
        <v>0</v>
      </c>
      <c r="AB1435" s="21">
        <f t="shared" si="412"/>
        <v>0</v>
      </c>
      <c r="AC1435" s="21">
        <f t="shared" si="413"/>
        <v>0</v>
      </c>
      <c r="AD1435" s="21">
        <f t="shared" si="419"/>
        <v>0</v>
      </c>
      <c r="AE1435" s="21" t="str">
        <f t="shared" si="414"/>
        <v>2/28/22:00</v>
      </c>
    </row>
    <row r="1436" spans="2:31">
      <c r="B1436" s="37">
        <v>2</v>
      </c>
      <c r="C1436" s="38">
        <v>28</v>
      </c>
      <c r="D1436" s="39">
        <v>23</v>
      </c>
      <c r="E1436" s="17">
        <v>-0.2</v>
      </c>
      <c r="F1436" s="17">
        <v>0</v>
      </c>
      <c r="G1436" s="17">
        <v>0</v>
      </c>
      <c r="H1436" s="37">
        <f t="shared" si="402"/>
        <v>31.64</v>
      </c>
      <c r="I1436" s="37">
        <f>IF(H1436&lt;'Roof Calculator'!$G$8, 1, 0)</f>
        <v>1</v>
      </c>
      <c r="J1436" s="37">
        <f>IF(H1436&gt;='Roof Calculator'!$G$8, 1, 0)</f>
        <v>0</v>
      </c>
      <c r="K1436" s="37">
        <f t="shared" si="403"/>
        <v>31.64</v>
      </c>
      <c r="L1436" s="37">
        <f t="shared" si="404"/>
        <v>0</v>
      </c>
      <c r="M1436" s="37">
        <v>0</v>
      </c>
      <c r="N1436" s="37">
        <f t="shared" si="405"/>
        <v>0</v>
      </c>
      <c r="O1436" s="37">
        <v>0</v>
      </c>
      <c r="P1436" s="37">
        <v>0</v>
      </c>
      <c r="Q1436" s="21">
        <f t="shared" si="406"/>
        <v>39.790999999999997</v>
      </c>
      <c r="R1436" s="21">
        <f t="shared" si="415"/>
        <v>59.916666666665442</v>
      </c>
      <c r="S1436" s="21">
        <f t="shared" si="416"/>
        <v>-8.1218488528272275</v>
      </c>
      <c r="T1436" s="21">
        <f t="shared" si="407"/>
        <v>86.147999999999996</v>
      </c>
      <c r="U1436" s="37">
        <f>VLOOKUP(Time_Zone, 'LSTM LookUp'!$B$5:$D$8, 3, FALSE)</f>
        <v>-75</v>
      </c>
      <c r="V1436" s="21">
        <f t="shared" si="417"/>
        <v>-13.058506581950502</v>
      </c>
      <c r="W1436" s="21">
        <f t="shared" si="408"/>
        <v>322.88337335451234</v>
      </c>
      <c r="X1436" s="21">
        <f t="shared" si="409"/>
        <v>0</v>
      </c>
      <c r="Y1436" s="21">
        <f t="shared" si="410"/>
        <v>0</v>
      </c>
      <c r="Z1436" s="21">
        <f t="shared" si="418"/>
        <v>0</v>
      </c>
      <c r="AA1436" s="21">
        <f t="shared" si="411"/>
        <v>0</v>
      </c>
      <c r="AB1436" s="21">
        <f t="shared" si="412"/>
        <v>0</v>
      </c>
      <c r="AC1436" s="21">
        <f t="shared" si="413"/>
        <v>0</v>
      </c>
      <c r="AD1436" s="21">
        <f t="shared" si="419"/>
        <v>0</v>
      </c>
      <c r="AE1436" s="21" t="str">
        <f t="shared" si="414"/>
        <v>2/28/23:00</v>
      </c>
    </row>
    <row r="1437" spans="2:31">
      <c r="B1437" s="37">
        <v>2</v>
      </c>
      <c r="C1437" s="38">
        <v>28</v>
      </c>
      <c r="D1437" s="39">
        <v>24</v>
      </c>
      <c r="E1437" s="17">
        <v>-2</v>
      </c>
      <c r="F1437" s="17">
        <v>0</v>
      </c>
      <c r="G1437" s="17">
        <v>0</v>
      </c>
      <c r="H1437" s="37">
        <f t="shared" si="402"/>
        <v>28.4</v>
      </c>
      <c r="I1437" s="37">
        <f>IF(H1437&lt;'Roof Calculator'!$G$8, 1, 0)</f>
        <v>1</v>
      </c>
      <c r="J1437" s="37">
        <f>IF(H1437&gt;='Roof Calculator'!$G$8, 1, 0)</f>
        <v>0</v>
      </c>
      <c r="K1437" s="37">
        <f t="shared" si="403"/>
        <v>28.4</v>
      </c>
      <c r="L1437" s="37">
        <f t="shared" si="404"/>
        <v>0</v>
      </c>
      <c r="M1437" s="37">
        <v>0</v>
      </c>
      <c r="N1437" s="37">
        <f t="shared" si="405"/>
        <v>0</v>
      </c>
      <c r="O1437" s="37">
        <v>0</v>
      </c>
      <c r="P1437" s="37">
        <v>0</v>
      </c>
      <c r="Q1437" s="21">
        <f t="shared" si="406"/>
        <v>39.790999999999997</v>
      </c>
      <c r="R1437" s="21">
        <f t="shared" si="415"/>
        <v>59.958333333332106</v>
      </c>
      <c r="S1437" s="21">
        <f t="shared" si="416"/>
        <v>-8.1064034014694553</v>
      </c>
      <c r="T1437" s="21">
        <f t="shared" si="407"/>
        <v>86.147999999999996</v>
      </c>
      <c r="U1437" s="37">
        <f>VLOOKUP(Time_Zone, 'LSTM LookUp'!$B$5:$D$8, 3, FALSE)</f>
        <v>-75</v>
      </c>
      <c r="V1437" s="21">
        <f t="shared" si="417"/>
        <v>-13.050831774175942</v>
      </c>
      <c r="W1437" s="21">
        <f t="shared" si="408"/>
        <v>337.88529205645602</v>
      </c>
      <c r="X1437" s="21">
        <f t="shared" si="409"/>
        <v>0</v>
      </c>
      <c r="Y1437" s="21">
        <f t="shared" si="410"/>
        <v>0</v>
      </c>
      <c r="Z1437" s="21">
        <f t="shared" si="418"/>
        <v>0</v>
      </c>
      <c r="AA1437" s="21">
        <f t="shared" si="411"/>
        <v>0</v>
      </c>
      <c r="AB1437" s="21">
        <f t="shared" si="412"/>
        <v>0</v>
      </c>
      <c r="AC1437" s="21">
        <f t="shared" si="413"/>
        <v>0</v>
      </c>
      <c r="AD1437" s="21">
        <f t="shared" si="419"/>
        <v>0</v>
      </c>
      <c r="AE1437" s="21" t="str">
        <f t="shared" si="414"/>
        <v>2/28/24:00</v>
      </c>
    </row>
    <row r="1438" spans="2:31">
      <c r="B1438" s="37">
        <v>3</v>
      </c>
      <c r="C1438" s="38">
        <v>1</v>
      </c>
      <c r="D1438" s="39">
        <v>1</v>
      </c>
      <c r="E1438" s="17">
        <v>-3.9</v>
      </c>
      <c r="F1438" s="17">
        <v>0</v>
      </c>
      <c r="G1438" s="17">
        <v>0</v>
      </c>
      <c r="H1438" s="37">
        <f t="shared" si="402"/>
        <v>24.98</v>
      </c>
      <c r="I1438" s="37">
        <f>IF(H1438&lt;'Roof Calculator'!$G$8, 1, 0)</f>
        <v>1</v>
      </c>
      <c r="J1438" s="37">
        <f>IF(H1438&gt;='Roof Calculator'!$G$8, 1, 0)</f>
        <v>0</v>
      </c>
      <c r="K1438" s="37">
        <f t="shared" si="403"/>
        <v>24.98</v>
      </c>
      <c r="L1438" s="37">
        <f t="shared" si="404"/>
        <v>0</v>
      </c>
      <c r="M1438" s="37">
        <v>0</v>
      </c>
      <c r="N1438" s="37">
        <f t="shared" si="405"/>
        <v>0</v>
      </c>
      <c r="O1438" s="37">
        <v>0</v>
      </c>
      <c r="P1438" s="37">
        <v>0</v>
      </c>
      <c r="Q1438" s="21">
        <f t="shared" si="406"/>
        <v>39.790999999999997</v>
      </c>
      <c r="R1438" s="21">
        <f t="shared" si="415"/>
        <v>59.999999999998771</v>
      </c>
      <c r="S1438" s="21">
        <f t="shared" si="416"/>
        <v>-8.0909543448347616</v>
      </c>
      <c r="T1438" s="21">
        <f t="shared" si="407"/>
        <v>86.147999999999996</v>
      </c>
      <c r="U1438" s="37">
        <f>VLOOKUP(Time_Zone, 'LSTM LookUp'!$B$5:$D$8, 3, FALSE)</f>
        <v>-75</v>
      </c>
      <c r="V1438" s="21">
        <f t="shared" si="417"/>
        <v>-13.043140157114962</v>
      </c>
      <c r="W1438" s="21">
        <f t="shared" si="408"/>
        <v>-7.1127850392787462</v>
      </c>
      <c r="X1438" s="21">
        <f t="shared" si="409"/>
        <v>0</v>
      </c>
      <c r="Y1438" s="21">
        <f t="shared" si="410"/>
        <v>0</v>
      </c>
      <c r="Z1438" s="21">
        <f t="shared" si="418"/>
        <v>0</v>
      </c>
      <c r="AA1438" s="21">
        <f t="shared" si="411"/>
        <v>0</v>
      </c>
      <c r="AB1438" s="21">
        <f t="shared" si="412"/>
        <v>0</v>
      </c>
      <c r="AC1438" s="21">
        <f t="shared" si="413"/>
        <v>0</v>
      </c>
      <c r="AD1438" s="21">
        <f t="shared" si="419"/>
        <v>0</v>
      </c>
      <c r="AE1438" s="21" t="str">
        <f t="shared" si="414"/>
        <v>3/1/1:00</v>
      </c>
    </row>
    <row r="1439" spans="2:31">
      <c r="B1439" s="37">
        <v>3</v>
      </c>
      <c r="C1439" s="38">
        <v>1</v>
      </c>
      <c r="D1439" s="39">
        <v>2</v>
      </c>
      <c r="E1439" s="17">
        <v>-5.7</v>
      </c>
      <c r="F1439" s="17">
        <v>0</v>
      </c>
      <c r="G1439" s="17">
        <v>0</v>
      </c>
      <c r="H1439" s="37">
        <f t="shared" si="402"/>
        <v>21.74</v>
      </c>
      <c r="I1439" s="37">
        <f>IF(H1439&lt;'Roof Calculator'!$G$8, 1, 0)</f>
        <v>1</v>
      </c>
      <c r="J1439" s="37">
        <f>IF(H1439&gt;='Roof Calculator'!$G$8, 1, 0)</f>
        <v>0</v>
      </c>
      <c r="K1439" s="37">
        <f t="shared" si="403"/>
        <v>21.74</v>
      </c>
      <c r="L1439" s="37">
        <f t="shared" si="404"/>
        <v>0</v>
      </c>
      <c r="M1439" s="37">
        <v>0</v>
      </c>
      <c r="N1439" s="37">
        <f t="shared" si="405"/>
        <v>0</v>
      </c>
      <c r="O1439" s="37">
        <v>0</v>
      </c>
      <c r="P1439" s="37">
        <v>0</v>
      </c>
      <c r="Q1439" s="21">
        <f t="shared" si="406"/>
        <v>39.790999999999997</v>
      </c>
      <c r="R1439" s="21">
        <f t="shared" si="415"/>
        <v>60.041666666665435</v>
      </c>
      <c r="S1439" s="21">
        <f t="shared" si="416"/>
        <v>-8.0755016901624295</v>
      </c>
      <c r="T1439" s="21">
        <f t="shared" si="407"/>
        <v>86.147999999999996</v>
      </c>
      <c r="U1439" s="37">
        <f>VLOOKUP(Time_Zone, 'LSTM LookUp'!$B$5:$D$8, 3, FALSE)</f>
        <v>-75</v>
      </c>
      <c r="V1439" s="21">
        <f t="shared" si="417"/>
        <v>-13.035431751099592</v>
      </c>
      <c r="W1439" s="21">
        <f t="shared" si="408"/>
        <v>7.8891420622250941</v>
      </c>
      <c r="X1439" s="21">
        <f t="shared" si="409"/>
        <v>0</v>
      </c>
      <c r="Y1439" s="21">
        <f t="shared" si="410"/>
        <v>0</v>
      </c>
      <c r="Z1439" s="21">
        <f t="shared" si="418"/>
        <v>0</v>
      </c>
      <c r="AA1439" s="21">
        <f t="shared" si="411"/>
        <v>0</v>
      </c>
      <c r="AB1439" s="21">
        <f t="shared" si="412"/>
        <v>0</v>
      </c>
      <c r="AC1439" s="21">
        <f t="shared" si="413"/>
        <v>0</v>
      </c>
      <c r="AD1439" s="21">
        <f t="shared" si="419"/>
        <v>0</v>
      </c>
      <c r="AE1439" s="21" t="str">
        <f t="shared" si="414"/>
        <v>3/1/2:00</v>
      </c>
    </row>
    <row r="1440" spans="2:31">
      <c r="B1440" s="37">
        <v>3</v>
      </c>
      <c r="C1440" s="38">
        <v>1</v>
      </c>
      <c r="D1440" s="39">
        <v>3</v>
      </c>
      <c r="E1440" s="17">
        <v>-7.5</v>
      </c>
      <c r="F1440" s="17">
        <v>0</v>
      </c>
      <c r="G1440" s="17">
        <v>0</v>
      </c>
      <c r="H1440" s="37">
        <f t="shared" si="402"/>
        <v>18.5</v>
      </c>
      <c r="I1440" s="37">
        <f>IF(H1440&lt;'Roof Calculator'!$G$8, 1, 0)</f>
        <v>1</v>
      </c>
      <c r="J1440" s="37">
        <f>IF(H1440&gt;='Roof Calculator'!$G$8, 1, 0)</f>
        <v>0</v>
      </c>
      <c r="K1440" s="37">
        <f t="shared" si="403"/>
        <v>18.5</v>
      </c>
      <c r="L1440" s="37">
        <f t="shared" si="404"/>
        <v>0</v>
      </c>
      <c r="M1440" s="37">
        <v>0</v>
      </c>
      <c r="N1440" s="37">
        <f t="shared" si="405"/>
        <v>0</v>
      </c>
      <c r="O1440" s="37">
        <v>0</v>
      </c>
      <c r="P1440" s="37">
        <v>0</v>
      </c>
      <c r="Q1440" s="21">
        <f t="shared" si="406"/>
        <v>39.790999999999997</v>
      </c>
      <c r="R1440" s="21">
        <f t="shared" si="415"/>
        <v>60.083333333332099</v>
      </c>
      <c r="S1440" s="21">
        <f t="shared" si="416"/>
        <v>-8.0600454446912693</v>
      </c>
      <c r="T1440" s="21">
        <f t="shared" si="407"/>
        <v>86.147999999999996</v>
      </c>
      <c r="U1440" s="37">
        <f>VLOOKUP(Time_Zone, 'LSTM LookUp'!$B$5:$D$8, 3, FALSE)</f>
        <v>-75</v>
      </c>
      <c r="V1440" s="21">
        <f t="shared" si="417"/>
        <v>-13.027706576491225</v>
      </c>
      <c r="W1440" s="21">
        <f t="shared" si="408"/>
        <v>22.891073355877189</v>
      </c>
      <c r="X1440" s="21">
        <f t="shared" si="409"/>
        <v>0</v>
      </c>
      <c r="Y1440" s="21">
        <f t="shared" si="410"/>
        <v>0</v>
      </c>
      <c r="Z1440" s="21">
        <f t="shared" si="418"/>
        <v>0</v>
      </c>
      <c r="AA1440" s="21">
        <f t="shared" si="411"/>
        <v>0</v>
      </c>
      <c r="AB1440" s="21">
        <f t="shared" si="412"/>
        <v>0</v>
      </c>
      <c r="AC1440" s="21">
        <f t="shared" si="413"/>
        <v>0</v>
      </c>
      <c r="AD1440" s="21">
        <f t="shared" si="419"/>
        <v>0</v>
      </c>
      <c r="AE1440" s="21" t="str">
        <f t="shared" si="414"/>
        <v>3/1/3:00</v>
      </c>
    </row>
    <row r="1441" spans="2:31">
      <c r="B1441" s="37">
        <v>3</v>
      </c>
      <c r="C1441" s="38">
        <v>1</v>
      </c>
      <c r="D1441" s="39">
        <v>4</v>
      </c>
      <c r="E1441" s="17">
        <v>-9.4</v>
      </c>
      <c r="F1441" s="17">
        <v>0</v>
      </c>
      <c r="G1441" s="17">
        <v>0</v>
      </c>
      <c r="H1441" s="37">
        <f t="shared" si="402"/>
        <v>15.079999999999998</v>
      </c>
      <c r="I1441" s="37">
        <f>IF(H1441&lt;'Roof Calculator'!$G$8, 1, 0)</f>
        <v>1</v>
      </c>
      <c r="J1441" s="37">
        <f>IF(H1441&gt;='Roof Calculator'!$G$8, 1, 0)</f>
        <v>0</v>
      </c>
      <c r="K1441" s="37">
        <f t="shared" si="403"/>
        <v>15.079999999999998</v>
      </c>
      <c r="L1441" s="37">
        <f t="shared" si="404"/>
        <v>0</v>
      </c>
      <c r="M1441" s="37">
        <v>0</v>
      </c>
      <c r="N1441" s="37">
        <f t="shared" si="405"/>
        <v>0</v>
      </c>
      <c r="O1441" s="37">
        <v>0</v>
      </c>
      <c r="P1441" s="37">
        <v>0</v>
      </c>
      <c r="Q1441" s="21">
        <f t="shared" si="406"/>
        <v>39.790999999999997</v>
      </c>
      <c r="R1441" s="21">
        <f t="shared" si="415"/>
        <v>60.124999999998764</v>
      </c>
      <c r="S1441" s="21">
        <f t="shared" si="416"/>
        <v>-8.0445856156596243</v>
      </c>
      <c r="T1441" s="21">
        <f t="shared" si="407"/>
        <v>86.147999999999996</v>
      </c>
      <c r="U1441" s="37">
        <f>VLOOKUP(Time_Zone, 'LSTM LookUp'!$B$5:$D$8, 3, FALSE)</f>
        <v>-75</v>
      </c>
      <c r="V1441" s="21">
        <f t="shared" si="417"/>
        <v>-13.019964653680606</v>
      </c>
      <c r="W1441" s="21">
        <f t="shared" si="408"/>
        <v>37.893008836579831</v>
      </c>
      <c r="X1441" s="21">
        <f t="shared" si="409"/>
        <v>0</v>
      </c>
      <c r="Y1441" s="21">
        <f t="shared" si="410"/>
        <v>0</v>
      </c>
      <c r="Z1441" s="21">
        <f t="shared" si="418"/>
        <v>0</v>
      </c>
      <c r="AA1441" s="21">
        <f t="shared" si="411"/>
        <v>0</v>
      </c>
      <c r="AB1441" s="21">
        <f t="shared" si="412"/>
        <v>0</v>
      </c>
      <c r="AC1441" s="21">
        <f t="shared" si="413"/>
        <v>0</v>
      </c>
      <c r="AD1441" s="21">
        <f t="shared" si="419"/>
        <v>0</v>
      </c>
      <c r="AE1441" s="21" t="str">
        <f t="shared" si="414"/>
        <v>3/1/4:00</v>
      </c>
    </row>
    <row r="1442" spans="2:31">
      <c r="B1442" s="37">
        <v>3</v>
      </c>
      <c r="C1442" s="38">
        <v>1</v>
      </c>
      <c r="D1442" s="39">
        <v>5</v>
      </c>
      <c r="E1442" s="17">
        <v>-9.4</v>
      </c>
      <c r="F1442" s="17">
        <v>0</v>
      </c>
      <c r="G1442" s="17">
        <v>0</v>
      </c>
      <c r="H1442" s="37">
        <f t="shared" si="402"/>
        <v>15.079999999999998</v>
      </c>
      <c r="I1442" s="37">
        <f>IF(H1442&lt;'Roof Calculator'!$G$8, 1, 0)</f>
        <v>1</v>
      </c>
      <c r="J1442" s="37">
        <f>IF(H1442&gt;='Roof Calculator'!$G$8, 1, 0)</f>
        <v>0</v>
      </c>
      <c r="K1442" s="37">
        <f t="shared" si="403"/>
        <v>15.079999999999998</v>
      </c>
      <c r="L1442" s="37">
        <f t="shared" si="404"/>
        <v>0</v>
      </c>
      <c r="M1442" s="37">
        <v>0</v>
      </c>
      <c r="N1442" s="37">
        <f t="shared" si="405"/>
        <v>0</v>
      </c>
      <c r="O1442" s="37">
        <v>0</v>
      </c>
      <c r="P1442" s="37">
        <v>0</v>
      </c>
      <c r="Q1442" s="21">
        <f t="shared" si="406"/>
        <v>39.790999999999997</v>
      </c>
      <c r="R1442" s="21">
        <f t="shared" si="415"/>
        <v>60.166666666665428</v>
      </c>
      <c r="S1442" s="21">
        <f t="shared" si="416"/>
        <v>-8.0291222103053634</v>
      </c>
      <c r="T1442" s="21">
        <f t="shared" si="407"/>
        <v>86.147999999999996</v>
      </c>
      <c r="U1442" s="37">
        <f>VLOOKUP(Time_Zone, 'LSTM LookUp'!$B$5:$D$8, 3, FALSE)</f>
        <v>-75</v>
      </c>
      <c r="V1442" s="21">
        <f t="shared" si="417"/>
        <v>-13.01220600308776</v>
      </c>
      <c r="W1442" s="21">
        <f t="shared" si="408"/>
        <v>52.894948499228065</v>
      </c>
      <c r="X1442" s="21">
        <f t="shared" si="409"/>
        <v>0</v>
      </c>
      <c r="Y1442" s="21">
        <f t="shared" si="410"/>
        <v>0</v>
      </c>
      <c r="Z1442" s="21">
        <f t="shared" si="418"/>
        <v>0</v>
      </c>
      <c r="AA1442" s="21">
        <f t="shared" si="411"/>
        <v>0</v>
      </c>
      <c r="AB1442" s="21">
        <f t="shared" si="412"/>
        <v>0</v>
      </c>
      <c r="AC1442" s="21">
        <f t="shared" si="413"/>
        <v>0</v>
      </c>
      <c r="AD1442" s="21">
        <f t="shared" si="419"/>
        <v>0</v>
      </c>
      <c r="AE1442" s="21" t="str">
        <f t="shared" si="414"/>
        <v>3/1/5:00</v>
      </c>
    </row>
    <row r="1443" spans="2:31">
      <c r="B1443" s="37">
        <v>3</v>
      </c>
      <c r="C1443" s="38">
        <v>1</v>
      </c>
      <c r="D1443" s="39">
        <v>6</v>
      </c>
      <c r="E1443" s="17">
        <v>-9.4</v>
      </c>
      <c r="F1443" s="17">
        <v>0</v>
      </c>
      <c r="G1443" s="17">
        <v>0</v>
      </c>
      <c r="H1443" s="37">
        <f t="shared" si="402"/>
        <v>15.079999999999998</v>
      </c>
      <c r="I1443" s="37">
        <f>IF(H1443&lt;'Roof Calculator'!$G$8, 1, 0)</f>
        <v>1</v>
      </c>
      <c r="J1443" s="37">
        <f>IF(H1443&gt;='Roof Calculator'!$G$8, 1, 0)</f>
        <v>0</v>
      </c>
      <c r="K1443" s="37">
        <f t="shared" si="403"/>
        <v>15.079999999999998</v>
      </c>
      <c r="L1443" s="37">
        <f t="shared" si="404"/>
        <v>0</v>
      </c>
      <c r="M1443" s="37">
        <v>0</v>
      </c>
      <c r="N1443" s="37">
        <f t="shared" si="405"/>
        <v>0</v>
      </c>
      <c r="O1443" s="37">
        <v>0</v>
      </c>
      <c r="P1443" s="37">
        <v>0</v>
      </c>
      <c r="Q1443" s="21">
        <f t="shared" si="406"/>
        <v>39.790999999999997</v>
      </c>
      <c r="R1443" s="21">
        <f t="shared" si="415"/>
        <v>60.208333333332092</v>
      </c>
      <c r="S1443" s="21">
        <f t="shared" si="416"/>
        <v>-8.013655235865885</v>
      </c>
      <c r="T1443" s="21">
        <f t="shared" si="407"/>
        <v>86.147999999999996</v>
      </c>
      <c r="U1443" s="37">
        <f>VLOOKUP(Time_Zone, 'LSTM LookUp'!$B$5:$D$8, 3, FALSE)</f>
        <v>-75</v>
      </c>
      <c r="V1443" s="21">
        <f t="shared" si="417"/>
        <v>-13.004430645161952</v>
      </c>
      <c r="W1443" s="21">
        <f t="shared" si="408"/>
        <v>67.89689233870952</v>
      </c>
      <c r="X1443" s="21">
        <f t="shared" si="409"/>
        <v>0</v>
      </c>
      <c r="Y1443" s="21">
        <f t="shared" si="410"/>
        <v>0</v>
      </c>
      <c r="Z1443" s="21">
        <f t="shared" si="418"/>
        <v>0</v>
      </c>
      <c r="AA1443" s="21">
        <f t="shared" si="411"/>
        <v>0</v>
      </c>
      <c r="AB1443" s="21">
        <f t="shared" si="412"/>
        <v>0</v>
      </c>
      <c r="AC1443" s="21">
        <f t="shared" si="413"/>
        <v>0</v>
      </c>
      <c r="AD1443" s="21">
        <f t="shared" si="419"/>
        <v>0</v>
      </c>
      <c r="AE1443" s="21" t="str">
        <f t="shared" si="414"/>
        <v>3/1/6:00</v>
      </c>
    </row>
    <row r="1444" spans="2:31">
      <c r="B1444" s="37">
        <v>3</v>
      </c>
      <c r="C1444" s="38">
        <v>1</v>
      </c>
      <c r="D1444" s="39">
        <v>7</v>
      </c>
      <c r="E1444" s="17">
        <v>-10</v>
      </c>
      <c r="F1444" s="17">
        <v>0</v>
      </c>
      <c r="G1444" s="17">
        <v>0</v>
      </c>
      <c r="H1444" s="37">
        <f t="shared" si="402"/>
        <v>14</v>
      </c>
      <c r="I1444" s="37">
        <f>IF(H1444&lt;'Roof Calculator'!$G$8, 1, 0)</f>
        <v>1</v>
      </c>
      <c r="J1444" s="37">
        <f>IF(H1444&gt;='Roof Calculator'!$G$8, 1, 0)</f>
        <v>0</v>
      </c>
      <c r="K1444" s="37">
        <f t="shared" si="403"/>
        <v>14</v>
      </c>
      <c r="L1444" s="37">
        <f t="shared" si="404"/>
        <v>0</v>
      </c>
      <c r="M1444" s="37">
        <v>0</v>
      </c>
      <c r="N1444" s="37">
        <f t="shared" si="405"/>
        <v>0</v>
      </c>
      <c r="O1444" s="37">
        <v>0</v>
      </c>
      <c r="P1444" s="37">
        <v>0</v>
      </c>
      <c r="Q1444" s="21">
        <f t="shared" si="406"/>
        <v>39.790999999999997</v>
      </c>
      <c r="R1444" s="21">
        <f t="shared" si="415"/>
        <v>60.249999999998757</v>
      </c>
      <c r="S1444" s="21">
        <f t="shared" si="416"/>
        <v>-7.9981846995781156</v>
      </c>
      <c r="T1444" s="21">
        <f t="shared" si="407"/>
        <v>86.147999999999996</v>
      </c>
      <c r="U1444" s="37">
        <f>VLOOKUP(Time_Zone, 'LSTM LookUp'!$B$5:$D$8, 3, FALSE)</f>
        <v>-75</v>
      </c>
      <c r="V1444" s="21">
        <f t="shared" si="417"/>
        <v>-12.99663860038166</v>
      </c>
      <c r="W1444" s="21">
        <f t="shared" si="408"/>
        <v>82.898840349904589</v>
      </c>
      <c r="X1444" s="21">
        <f t="shared" si="409"/>
        <v>0</v>
      </c>
      <c r="Y1444" s="21">
        <f t="shared" si="410"/>
        <v>0</v>
      </c>
      <c r="Z1444" s="21">
        <f t="shared" si="418"/>
        <v>0</v>
      </c>
      <c r="AA1444" s="21">
        <f t="shared" si="411"/>
        <v>0</v>
      </c>
      <c r="AB1444" s="21">
        <f t="shared" si="412"/>
        <v>0</v>
      </c>
      <c r="AC1444" s="21">
        <f t="shared" si="413"/>
        <v>0</v>
      </c>
      <c r="AD1444" s="21">
        <f t="shared" si="419"/>
        <v>0</v>
      </c>
      <c r="AE1444" s="21" t="str">
        <f t="shared" si="414"/>
        <v>3/1/7:00</v>
      </c>
    </row>
    <row r="1445" spans="2:31">
      <c r="B1445" s="37">
        <v>3</v>
      </c>
      <c r="C1445" s="38">
        <v>1</v>
      </c>
      <c r="D1445" s="39">
        <v>8</v>
      </c>
      <c r="E1445" s="17">
        <v>-9.4</v>
      </c>
      <c r="F1445" s="17">
        <v>28</v>
      </c>
      <c r="G1445" s="17">
        <v>33</v>
      </c>
      <c r="H1445" s="37">
        <f t="shared" si="402"/>
        <v>15.079999999999998</v>
      </c>
      <c r="I1445" s="37">
        <f>IF(H1445&lt;'Roof Calculator'!$G$8, 1, 0)</f>
        <v>1</v>
      </c>
      <c r="J1445" s="37">
        <f>IF(H1445&gt;='Roof Calculator'!$G$8, 1, 0)</f>
        <v>0</v>
      </c>
      <c r="K1445" s="37">
        <f t="shared" si="403"/>
        <v>15.079999999999998</v>
      </c>
      <c r="L1445" s="37">
        <f t="shared" si="404"/>
        <v>0</v>
      </c>
      <c r="M1445" s="37">
        <v>0</v>
      </c>
      <c r="N1445" s="37">
        <f t="shared" si="405"/>
        <v>28</v>
      </c>
      <c r="O1445" s="37">
        <v>0</v>
      </c>
      <c r="P1445" s="37">
        <v>0</v>
      </c>
      <c r="Q1445" s="21">
        <f t="shared" si="406"/>
        <v>39.790999999999997</v>
      </c>
      <c r="R1445" s="21">
        <f t="shared" si="415"/>
        <v>60.291666666665421</v>
      </c>
      <c r="S1445" s="21">
        <f t="shared" si="416"/>
        <v>-7.982710608678504</v>
      </c>
      <c r="T1445" s="21">
        <f t="shared" si="407"/>
        <v>86.147999999999996</v>
      </c>
      <c r="U1445" s="37">
        <f>VLOOKUP(Time_Zone, 'LSTM LookUp'!$B$5:$D$8, 3, FALSE)</f>
        <v>-75</v>
      </c>
      <c r="V1445" s="21">
        <f t="shared" si="417"/>
        <v>-12.988829889254506</v>
      </c>
      <c r="W1445" s="21">
        <f t="shared" si="408"/>
        <v>97.900792527686363</v>
      </c>
      <c r="X1445" s="21">
        <f t="shared" si="409"/>
        <v>-6.3846840064980199</v>
      </c>
      <c r="Y1445" s="21">
        <f t="shared" si="410"/>
        <v>21.61531599350198</v>
      </c>
      <c r="Z1445" s="21">
        <f t="shared" si="418"/>
        <v>6.8516776449116277</v>
      </c>
      <c r="AA1445" s="21">
        <f t="shared" si="411"/>
        <v>6.8516776449116277</v>
      </c>
      <c r="AB1445" s="21">
        <f t="shared" si="412"/>
        <v>0</v>
      </c>
      <c r="AC1445" s="21">
        <f t="shared" si="413"/>
        <v>0</v>
      </c>
      <c r="AD1445" s="21">
        <f t="shared" si="419"/>
        <v>0</v>
      </c>
      <c r="AE1445" s="21" t="str">
        <f t="shared" si="414"/>
        <v>3/1/8:00</v>
      </c>
    </row>
    <row r="1446" spans="2:31">
      <c r="B1446" s="37">
        <v>3</v>
      </c>
      <c r="C1446" s="38">
        <v>1</v>
      </c>
      <c r="D1446" s="39">
        <v>9</v>
      </c>
      <c r="E1446" s="17">
        <v>-7.2</v>
      </c>
      <c r="F1446" s="17">
        <v>98</v>
      </c>
      <c r="G1446" s="17">
        <v>4</v>
      </c>
      <c r="H1446" s="37">
        <f t="shared" si="402"/>
        <v>19.04</v>
      </c>
      <c r="I1446" s="37">
        <f>IF(H1446&lt;'Roof Calculator'!$G$8, 1, 0)</f>
        <v>1</v>
      </c>
      <c r="J1446" s="37">
        <f>IF(H1446&gt;='Roof Calculator'!$G$8, 1, 0)</f>
        <v>0</v>
      </c>
      <c r="K1446" s="37">
        <f t="shared" si="403"/>
        <v>19.04</v>
      </c>
      <c r="L1446" s="37">
        <f t="shared" si="404"/>
        <v>0</v>
      </c>
      <c r="M1446" s="37">
        <v>0</v>
      </c>
      <c r="N1446" s="37">
        <f t="shared" si="405"/>
        <v>98</v>
      </c>
      <c r="O1446" s="37">
        <v>0</v>
      </c>
      <c r="P1446" s="37">
        <v>0</v>
      </c>
      <c r="Q1446" s="21">
        <f t="shared" si="406"/>
        <v>39.790999999999997</v>
      </c>
      <c r="R1446" s="21">
        <f t="shared" si="415"/>
        <v>60.333333333332085</v>
      </c>
      <c r="S1446" s="21">
        <f t="shared" si="416"/>
        <v>-7.9672329704030389</v>
      </c>
      <c r="T1446" s="21">
        <f t="shared" si="407"/>
        <v>86.147999999999996</v>
      </c>
      <c r="U1446" s="37">
        <f>VLOOKUP(Time_Zone, 'LSTM LookUp'!$B$5:$D$8, 3, FALSE)</f>
        <v>-75</v>
      </c>
      <c r="V1446" s="21">
        <f t="shared" si="417"/>
        <v>-12.981004532317231</v>
      </c>
      <c r="W1446" s="21">
        <f t="shared" si="408"/>
        <v>112.90274886692072</v>
      </c>
      <c r="X1446" s="21">
        <f t="shared" si="409"/>
        <v>-1.5394040185930793</v>
      </c>
      <c r="Y1446" s="21">
        <f t="shared" si="410"/>
        <v>96.460595981406925</v>
      </c>
      <c r="Z1446" s="21">
        <f t="shared" si="418"/>
        <v>30.576324181397293</v>
      </c>
      <c r="AA1446" s="21">
        <f t="shared" si="411"/>
        <v>30.576324181397293</v>
      </c>
      <c r="AB1446" s="21">
        <f t="shared" si="412"/>
        <v>0</v>
      </c>
      <c r="AC1446" s="21">
        <f t="shared" si="413"/>
        <v>0</v>
      </c>
      <c r="AD1446" s="21">
        <f t="shared" si="419"/>
        <v>0</v>
      </c>
      <c r="AE1446" s="21" t="str">
        <f t="shared" si="414"/>
        <v>3/1/9:00</v>
      </c>
    </row>
    <row r="1447" spans="2:31">
      <c r="B1447" s="37">
        <v>3</v>
      </c>
      <c r="C1447" s="38">
        <v>1</v>
      </c>
      <c r="D1447" s="39">
        <v>10</v>
      </c>
      <c r="E1447" s="17">
        <v>-5.6</v>
      </c>
      <c r="F1447" s="17">
        <v>151</v>
      </c>
      <c r="G1447" s="17">
        <v>3</v>
      </c>
      <c r="H1447" s="37">
        <f t="shared" si="402"/>
        <v>21.92</v>
      </c>
      <c r="I1447" s="37">
        <f>IF(H1447&lt;'Roof Calculator'!$G$8, 1, 0)</f>
        <v>1</v>
      </c>
      <c r="J1447" s="37">
        <f>IF(H1447&gt;='Roof Calculator'!$G$8, 1, 0)</f>
        <v>0</v>
      </c>
      <c r="K1447" s="37">
        <f t="shared" si="403"/>
        <v>21.92</v>
      </c>
      <c r="L1447" s="37">
        <f t="shared" si="404"/>
        <v>0</v>
      </c>
      <c r="M1447" s="37">
        <v>0</v>
      </c>
      <c r="N1447" s="37">
        <f t="shared" si="405"/>
        <v>151</v>
      </c>
      <c r="O1447" s="37">
        <v>0</v>
      </c>
      <c r="P1447" s="37">
        <v>0</v>
      </c>
      <c r="Q1447" s="21">
        <f t="shared" si="406"/>
        <v>39.790999999999997</v>
      </c>
      <c r="R1447" s="21">
        <f t="shared" si="415"/>
        <v>60.374999999998749</v>
      </c>
      <c r="S1447" s="21">
        <f t="shared" si="416"/>
        <v>-7.9517517919872223</v>
      </c>
      <c r="T1447" s="21">
        <f t="shared" si="407"/>
        <v>86.147999999999996</v>
      </c>
      <c r="U1447" s="37">
        <f>VLOOKUP(Time_Zone, 'LSTM LookUp'!$B$5:$D$8, 3, FALSE)</f>
        <v>-75</v>
      </c>
      <c r="V1447" s="21">
        <f t="shared" si="417"/>
        <v>-12.973162550135642</v>
      </c>
      <c r="W1447" s="21">
        <f t="shared" si="408"/>
        <v>127.90470936246608</v>
      </c>
      <c r="X1447" s="21">
        <f t="shared" si="409"/>
        <v>-1.6681603947912402</v>
      </c>
      <c r="Y1447" s="21">
        <f t="shared" si="410"/>
        <v>149.33183960520876</v>
      </c>
      <c r="Z1447" s="21">
        <f t="shared" si="418"/>
        <v>47.335584980766654</v>
      </c>
      <c r="AA1447" s="21">
        <f t="shared" si="411"/>
        <v>47.335584980766654</v>
      </c>
      <c r="AB1447" s="21">
        <f t="shared" si="412"/>
        <v>0</v>
      </c>
      <c r="AC1447" s="21">
        <f t="shared" si="413"/>
        <v>0</v>
      </c>
      <c r="AD1447" s="21">
        <f t="shared" si="419"/>
        <v>0</v>
      </c>
      <c r="AE1447" s="21" t="str">
        <f t="shared" si="414"/>
        <v>3/1/10:00</v>
      </c>
    </row>
    <row r="1448" spans="2:31">
      <c r="B1448" s="37">
        <v>3</v>
      </c>
      <c r="C1448" s="38">
        <v>1</v>
      </c>
      <c r="D1448" s="39">
        <v>11</v>
      </c>
      <c r="E1448" s="17">
        <v>-3.3</v>
      </c>
      <c r="F1448" s="17">
        <v>184</v>
      </c>
      <c r="G1448" s="17">
        <v>4</v>
      </c>
      <c r="H1448" s="37">
        <f t="shared" si="402"/>
        <v>26.060000000000002</v>
      </c>
      <c r="I1448" s="37">
        <f>IF(H1448&lt;'Roof Calculator'!$G$8, 1, 0)</f>
        <v>1</v>
      </c>
      <c r="J1448" s="37">
        <f>IF(H1448&gt;='Roof Calculator'!$G$8, 1, 0)</f>
        <v>0</v>
      </c>
      <c r="K1448" s="37">
        <f t="shared" si="403"/>
        <v>26.060000000000002</v>
      </c>
      <c r="L1448" s="37">
        <f t="shared" si="404"/>
        <v>0</v>
      </c>
      <c r="M1448" s="37">
        <v>0</v>
      </c>
      <c r="N1448" s="37">
        <f t="shared" si="405"/>
        <v>184</v>
      </c>
      <c r="O1448" s="37">
        <v>0</v>
      </c>
      <c r="P1448" s="37">
        <v>0</v>
      </c>
      <c r="Q1448" s="21">
        <f t="shared" si="406"/>
        <v>39.790999999999997</v>
      </c>
      <c r="R1448" s="21">
        <f t="shared" si="415"/>
        <v>60.416666666665414</v>
      </c>
      <c r="S1448" s="21">
        <f t="shared" si="416"/>
        <v>-7.9362670806660915</v>
      </c>
      <c r="T1448" s="21">
        <f t="shared" si="407"/>
        <v>86.147999999999996</v>
      </c>
      <c r="U1448" s="37">
        <f>VLOOKUP(Time_Zone, 'LSTM LookUp'!$B$5:$D$8, 3, FALSE)</f>
        <v>-75</v>
      </c>
      <c r="V1448" s="21">
        <f t="shared" si="417"/>
        <v>-12.965303963304567</v>
      </c>
      <c r="W1448" s="21">
        <f t="shared" si="408"/>
        <v>142.90667400917386</v>
      </c>
      <c r="X1448" s="21">
        <f t="shared" si="409"/>
        <v>-2.7815950488829433</v>
      </c>
      <c r="Y1448" s="21">
        <f t="shared" si="410"/>
        <v>181.21840495111707</v>
      </c>
      <c r="Z1448" s="21">
        <f t="shared" si="418"/>
        <v>57.443069276589696</v>
      </c>
      <c r="AA1448" s="21">
        <f t="shared" si="411"/>
        <v>57.443069276589696</v>
      </c>
      <c r="AB1448" s="21">
        <f t="shared" si="412"/>
        <v>0</v>
      </c>
      <c r="AC1448" s="21">
        <f t="shared" si="413"/>
        <v>0</v>
      </c>
      <c r="AD1448" s="21">
        <f t="shared" si="419"/>
        <v>0</v>
      </c>
      <c r="AE1448" s="21" t="str">
        <f t="shared" si="414"/>
        <v>3/1/11:00</v>
      </c>
    </row>
    <row r="1449" spans="2:31">
      <c r="B1449" s="37">
        <v>3</v>
      </c>
      <c r="C1449" s="38">
        <v>1</v>
      </c>
      <c r="D1449" s="39">
        <v>12</v>
      </c>
      <c r="E1449" s="17">
        <v>-2.8</v>
      </c>
      <c r="F1449" s="17">
        <v>257</v>
      </c>
      <c r="G1449" s="17">
        <v>10</v>
      </c>
      <c r="H1449" s="37">
        <f t="shared" si="402"/>
        <v>26.96</v>
      </c>
      <c r="I1449" s="37">
        <f>IF(H1449&lt;'Roof Calculator'!$G$8, 1, 0)</f>
        <v>1</v>
      </c>
      <c r="J1449" s="37">
        <f>IF(H1449&gt;='Roof Calculator'!$G$8, 1, 0)</f>
        <v>0</v>
      </c>
      <c r="K1449" s="37">
        <f t="shared" si="403"/>
        <v>26.96</v>
      </c>
      <c r="L1449" s="37">
        <f t="shared" si="404"/>
        <v>0</v>
      </c>
      <c r="M1449" s="37">
        <v>0</v>
      </c>
      <c r="N1449" s="37">
        <f t="shared" si="405"/>
        <v>257</v>
      </c>
      <c r="O1449" s="37">
        <v>0</v>
      </c>
      <c r="P1449" s="37">
        <v>0</v>
      </c>
      <c r="Q1449" s="21">
        <f t="shared" si="406"/>
        <v>39.790999999999997</v>
      </c>
      <c r="R1449" s="21">
        <f t="shared" si="415"/>
        <v>60.458333333332078</v>
      </c>
      <c r="S1449" s="21">
        <f t="shared" si="416"/>
        <v>-7.9207788436742037</v>
      </c>
      <c r="T1449" s="21">
        <f t="shared" si="407"/>
        <v>86.147999999999996</v>
      </c>
      <c r="U1449" s="37">
        <f>VLOOKUP(Time_Zone, 'LSTM LookUp'!$B$5:$D$8, 3, FALSE)</f>
        <v>-75</v>
      </c>
      <c r="V1449" s="21">
        <f t="shared" si="417"/>
        <v>-12.957428792447809</v>
      </c>
      <c r="W1449" s="21">
        <f t="shared" si="408"/>
        <v>157.90864280188805</v>
      </c>
      <c r="X1449" s="21">
        <f t="shared" si="409"/>
        <v>-7.9337377545732011</v>
      </c>
      <c r="Y1449" s="21">
        <f t="shared" si="410"/>
        <v>249.0662622454268</v>
      </c>
      <c r="Z1449" s="21">
        <f t="shared" si="418"/>
        <v>78.94965503357453</v>
      </c>
      <c r="AA1449" s="21">
        <f t="shared" si="411"/>
        <v>78.94965503357453</v>
      </c>
      <c r="AB1449" s="21">
        <f t="shared" si="412"/>
        <v>0</v>
      </c>
      <c r="AC1449" s="21">
        <f t="shared" si="413"/>
        <v>0</v>
      </c>
      <c r="AD1449" s="21">
        <f t="shared" si="419"/>
        <v>0</v>
      </c>
      <c r="AE1449" s="21" t="str">
        <f t="shared" si="414"/>
        <v>3/1/12:00</v>
      </c>
    </row>
    <row r="1450" spans="2:31">
      <c r="B1450" s="37">
        <v>3</v>
      </c>
      <c r="C1450" s="38">
        <v>1</v>
      </c>
      <c r="D1450" s="39">
        <v>13</v>
      </c>
      <c r="E1450" s="17">
        <v>-1.7</v>
      </c>
      <c r="F1450" s="17">
        <v>292</v>
      </c>
      <c r="G1450" s="17">
        <v>4</v>
      </c>
      <c r="H1450" s="37">
        <f t="shared" si="402"/>
        <v>28.94</v>
      </c>
      <c r="I1450" s="37">
        <f>IF(H1450&lt;'Roof Calculator'!$G$8, 1, 0)</f>
        <v>1</v>
      </c>
      <c r="J1450" s="37">
        <f>IF(H1450&gt;='Roof Calculator'!$G$8, 1, 0)</f>
        <v>0</v>
      </c>
      <c r="K1450" s="37">
        <f t="shared" si="403"/>
        <v>28.94</v>
      </c>
      <c r="L1450" s="37">
        <f t="shared" si="404"/>
        <v>0</v>
      </c>
      <c r="M1450" s="37">
        <v>0</v>
      </c>
      <c r="N1450" s="37">
        <f t="shared" si="405"/>
        <v>292</v>
      </c>
      <c r="O1450" s="37">
        <v>0</v>
      </c>
      <c r="P1450" s="37">
        <v>0</v>
      </c>
      <c r="Q1450" s="21">
        <f t="shared" si="406"/>
        <v>39.790999999999997</v>
      </c>
      <c r="R1450" s="21">
        <f t="shared" si="415"/>
        <v>60.499999999998742</v>
      </c>
      <c r="S1450" s="21">
        <f t="shared" si="416"/>
        <v>-7.9052870882456467</v>
      </c>
      <c r="T1450" s="21">
        <f t="shared" si="407"/>
        <v>86.147999999999996</v>
      </c>
      <c r="U1450" s="37">
        <f>VLOOKUP(Time_Zone, 'LSTM LookUp'!$B$5:$D$8, 3, FALSE)</f>
        <v>-75</v>
      </c>
      <c r="V1450" s="21">
        <f t="shared" si="417"/>
        <v>-12.949537058218112</v>
      </c>
      <c r="W1450" s="21">
        <f t="shared" si="408"/>
        <v>172.91061573544548</v>
      </c>
      <c r="X1450" s="21">
        <f t="shared" si="409"/>
        <v>-3.3731392950653447</v>
      </c>
      <c r="Y1450" s="21">
        <f t="shared" si="410"/>
        <v>288.62686070493464</v>
      </c>
      <c r="Z1450" s="21">
        <f t="shared" si="418"/>
        <v>91.489673794615101</v>
      </c>
      <c r="AA1450" s="21">
        <f t="shared" si="411"/>
        <v>91.489673794615101</v>
      </c>
      <c r="AB1450" s="21">
        <f t="shared" si="412"/>
        <v>0</v>
      </c>
      <c r="AC1450" s="21">
        <f t="shared" si="413"/>
        <v>0</v>
      </c>
      <c r="AD1450" s="21">
        <f t="shared" si="419"/>
        <v>0</v>
      </c>
      <c r="AE1450" s="21" t="str">
        <f t="shared" si="414"/>
        <v>3/1/13:00</v>
      </c>
    </row>
    <row r="1451" spans="2:31">
      <c r="B1451" s="37">
        <v>3</v>
      </c>
      <c r="C1451" s="38">
        <v>1</v>
      </c>
      <c r="D1451" s="39">
        <v>14</v>
      </c>
      <c r="E1451" s="17">
        <v>0</v>
      </c>
      <c r="F1451" s="17">
        <v>212</v>
      </c>
      <c r="G1451" s="17">
        <v>605</v>
      </c>
      <c r="H1451" s="37">
        <f t="shared" si="402"/>
        <v>32</v>
      </c>
      <c r="I1451" s="37">
        <f>IF(H1451&lt;'Roof Calculator'!$G$8, 1, 0)</f>
        <v>1</v>
      </c>
      <c r="J1451" s="37">
        <f>IF(H1451&gt;='Roof Calculator'!$G$8, 1, 0)</f>
        <v>0</v>
      </c>
      <c r="K1451" s="37">
        <f t="shared" si="403"/>
        <v>32</v>
      </c>
      <c r="L1451" s="37">
        <f t="shared" si="404"/>
        <v>0</v>
      </c>
      <c r="M1451" s="37">
        <v>0</v>
      </c>
      <c r="N1451" s="37">
        <f t="shared" si="405"/>
        <v>212</v>
      </c>
      <c r="O1451" s="37">
        <v>0</v>
      </c>
      <c r="P1451" s="37">
        <v>0</v>
      </c>
      <c r="Q1451" s="21">
        <f t="shared" si="406"/>
        <v>39.790999999999997</v>
      </c>
      <c r="R1451" s="21">
        <f t="shared" si="415"/>
        <v>60.541666666665407</v>
      </c>
      <c r="S1451" s="21">
        <f t="shared" si="416"/>
        <v>-7.8897918216140397</v>
      </c>
      <c r="T1451" s="21">
        <f t="shared" si="407"/>
        <v>86.147999999999996</v>
      </c>
      <c r="U1451" s="37">
        <f>VLOOKUP(Time_Zone, 'LSTM LookUp'!$B$5:$D$8, 3, FALSE)</f>
        <v>-75</v>
      </c>
      <c r="V1451" s="21">
        <f t="shared" si="417"/>
        <v>-12.9416287812971</v>
      </c>
      <c r="W1451" s="21">
        <f t="shared" si="408"/>
        <v>187.91259280467568</v>
      </c>
      <c r="X1451" s="21">
        <f t="shared" si="409"/>
        <v>-509.23708327320986</v>
      </c>
      <c r="Y1451" s="21">
        <f t="shared" si="410"/>
        <v>-297.23708327320986</v>
      </c>
      <c r="Z1451" s="21">
        <f t="shared" si="418"/>
        <v>-94.218963965829815</v>
      </c>
      <c r="AA1451" s="21">
        <f t="shared" si="411"/>
        <v>-94.218963965829815</v>
      </c>
      <c r="AB1451" s="21">
        <f t="shared" si="412"/>
        <v>0</v>
      </c>
      <c r="AC1451" s="21">
        <f t="shared" si="413"/>
        <v>0</v>
      </c>
      <c r="AD1451" s="21">
        <f t="shared" si="419"/>
        <v>0</v>
      </c>
      <c r="AE1451" s="21" t="str">
        <f t="shared" si="414"/>
        <v>3/1/14:00</v>
      </c>
    </row>
    <row r="1452" spans="2:31">
      <c r="B1452" s="37">
        <v>3</v>
      </c>
      <c r="C1452" s="38">
        <v>1</v>
      </c>
      <c r="D1452" s="39">
        <v>15</v>
      </c>
      <c r="E1452" s="17">
        <v>1.1000000000000001</v>
      </c>
      <c r="F1452" s="17">
        <v>273</v>
      </c>
      <c r="G1452" s="17">
        <v>214</v>
      </c>
      <c r="H1452" s="37">
        <f t="shared" si="402"/>
        <v>33.979999999999997</v>
      </c>
      <c r="I1452" s="37">
        <f>IF(H1452&lt;'Roof Calculator'!$G$8, 1, 0)</f>
        <v>1</v>
      </c>
      <c r="J1452" s="37">
        <f>IF(H1452&gt;='Roof Calculator'!$G$8, 1, 0)</f>
        <v>0</v>
      </c>
      <c r="K1452" s="37">
        <f t="shared" si="403"/>
        <v>33.979999999999997</v>
      </c>
      <c r="L1452" s="37">
        <f t="shared" si="404"/>
        <v>0</v>
      </c>
      <c r="M1452" s="37">
        <v>0</v>
      </c>
      <c r="N1452" s="37">
        <f t="shared" si="405"/>
        <v>273</v>
      </c>
      <c r="O1452" s="37">
        <v>0</v>
      </c>
      <c r="P1452" s="37">
        <v>0</v>
      </c>
      <c r="Q1452" s="21">
        <f t="shared" si="406"/>
        <v>39.790999999999997</v>
      </c>
      <c r="R1452" s="21">
        <f t="shared" si="415"/>
        <v>60.583333333332071</v>
      </c>
      <c r="S1452" s="21">
        <f t="shared" si="416"/>
        <v>-7.8742930510125175</v>
      </c>
      <c r="T1452" s="21">
        <f t="shared" si="407"/>
        <v>86.147999999999996</v>
      </c>
      <c r="U1452" s="37">
        <f>VLOOKUP(Time_Zone, 'LSTM LookUp'!$B$5:$D$8, 3, FALSE)</f>
        <v>-75</v>
      </c>
      <c r="V1452" s="21">
        <f t="shared" si="417"/>
        <v>-12.933703982395246</v>
      </c>
      <c r="W1452" s="21">
        <f t="shared" si="408"/>
        <v>202.91457400440117</v>
      </c>
      <c r="X1452" s="21">
        <f t="shared" si="409"/>
        <v>-168.79321537086344</v>
      </c>
      <c r="Y1452" s="21">
        <f t="shared" si="410"/>
        <v>104.20678462913656</v>
      </c>
      <c r="Z1452" s="21">
        <f t="shared" si="418"/>
        <v>33.031730690692491</v>
      </c>
      <c r="AA1452" s="21">
        <f t="shared" si="411"/>
        <v>33.031730690692491</v>
      </c>
      <c r="AB1452" s="21">
        <f t="shared" si="412"/>
        <v>0</v>
      </c>
      <c r="AC1452" s="21">
        <f t="shared" si="413"/>
        <v>0</v>
      </c>
      <c r="AD1452" s="21">
        <f t="shared" si="419"/>
        <v>0</v>
      </c>
      <c r="AE1452" s="21" t="str">
        <f t="shared" si="414"/>
        <v>3/1/15:00</v>
      </c>
    </row>
    <row r="1453" spans="2:31">
      <c r="B1453" s="37">
        <v>3</v>
      </c>
      <c r="C1453" s="38">
        <v>1</v>
      </c>
      <c r="D1453" s="39">
        <v>16</v>
      </c>
      <c r="E1453" s="17">
        <v>1.7</v>
      </c>
      <c r="F1453" s="17">
        <v>165</v>
      </c>
      <c r="G1453" s="17">
        <v>413</v>
      </c>
      <c r="H1453" s="37">
        <f t="shared" si="402"/>
        <v>35.06</v>
      </c>
      <c r="I1453" s="37">
        <f>IF(H1453&lt;'Roof Calculator'!$G$8, 1, 0)</f>
        <v>1</v>
      </c>
      <c r="J1453" s="37">
        <f>IF(H1453&gt;='Roof Calculator'!$G$8, 1, 0)</f>
        <v>0</v>
      </c>
      <c r="K1453" s="37">
        <f t="shared" si="403"/>
        <v>35.06</v>
      </c>
      <c r="L1453" s="37">
        <f t="shared" si="404"/>
        <v>0</v>
      </c>
      <c r="M1453" s="37">
        <v>0</v>
      </c>
      <c r="N1453" s="37">
        <f t="shared" si="405"/>
        <v>165</v>
      </c>
      <c r="O1453" s="37">
        <v>0</v>
      </c>
      <c r="P1453" s="37">
        <v>0</v>
      </c>
      <c r="Q1453" s="21">
        <f t="shared" si="406"/>
        <v>39.790999999999997</v>
      </c>
      <c r="R1453" s="21">
        <f t="shared" si="415"/>
        <v>60.624999999998735</v>
      </c>
      <c r="S1453" s="21">
        <f t="shared" si="416"/>
        <v>-7.8587907836737481</v>
      </c>
      <c r="T1453" s="21">
        <f t="shared" si="407"/>
        <v>86.147999999999996</v>
      </c>
      <c r="U1453" s="37">
        <f>VLOOKUP(Time_Zone, 'LSTM LookUp'!$B$5:$D$8, 3, FALSE)</f>
        <v>-75</v>
      </c>
      <c r="V1453" s="21">
        <f t="shared" si="417"/>
        <v>-12.925762682251818</v>
      </c>
      <c r="W1453" s="21">
        <f t="shared" si="408"/>
        <v>217.91655932943701</v>
      </c>
      <c r="X1453" s="21">
        <f t="shared" si="409"/>
        <v>-284.1427604695532</v>
      </c>
      <c r="Y1453" s="21">
        <f t="shared" si="410"/>
        <v>-119.1427604695532</v>
      </c>
      <c r="Z1453" s="21">
        <f t="shared" si="418"/>
        <v>-37.766174165934181</v>
      </c>
      <c r="AA1453" s="21">
        <f t="shared" si="411"/>
        <v>-37.766174165934181</v>
      </c>
      <c r="AB1453" s="21">
        <f t="shared" si="412"/>
        <v>0</v>
      </c>
      <c r="AC1453" s="21">
        <f t="shared" si="413"/>
        <v>0</v>
      </c>
      <c r="AD1453" s="21">
        <f t="shared" si="419"/>
        <v>0</v>
      </c>
      <c r="AE1453" s="21" t="str">
        <f t="shared" si="414"/>
        <v>3/1/16:00</v>
      </c>
    </row>
    <row r="1454" spans="2:31">
      <c r="B1454" s="37">
        <v>3</v>
      </c>
      <c r="C1454" s="38">
        <v>1</v>
      </c>
      <c r="D1454" s="39">
        <v>17</v>
      </c>
      <c r="E1454" s="17">
        <v>2.2000000000000002</v>
      </c>
      <c r="F1454" s="17">
        <v>122</v>
      </c>
      <c r="G1454" s="17">
        <v>377</v>
      </c>
      <c r="H1454" s="37">
        <f t="shared" si="402"/>
        <v>35.96</v>
      </c>
      <c r="I1454" s="37">
        <f>IF(H1454&lt;'Roof Calculator'!$G$8, 1, 0)</f>
        <v>1</v>
      </c>
      <c r="J1454" s="37">
        <f>IF(H1454&gt;='Roof Calculator'!$G$8, 1, 0)</f>
        <v>0</v>
      </c>
      <c r="K1454" s="37">
        <f t="shared" si="403"/>
        <v>35.96</v>
      </c>
      <c r="L1454" s="37">
        <f t="shared" si="404"/>
        <v>0</v>
      </c>
      <c r="M1454" s="37">
        <v>0</v>
      </c>
      <c r="N1454" s="37">
        <f t="shared" si="405"/>
        <v>122</v>
      </c>
      <c r="O1454" s="37">
        <v>0</v>
      </c>
      <c r="P1454" s="37">
        <v>0</v>
      </c>
      <c r="Q1454" s="21">
        <f t="shared" si="406"/>
        <v>39.790999999999997</v>
      </c>
      <c r="R1454" s="21">
        <f t="shared" si="415"/>
        <v>60.6666666666654</v>
      </c>
      <c r="S1454" s="21">
        <f t="shared" si="416"/>
        <v>-7.8432850268299177</v>
      </c>
      <c r="T1454" s="21">
        <f t="shared" si="407"/>
        <v>86.147999999999996</v>
      </c>
      <c r="U1454" s="37">
        <f>VLOOKUP(Time_Zone, 'LSTM LookUp'!$B$5:$D$8, 3, FALSE)</f>
        <v>-75</v>
      </c>
      <c r="V1454" s="21">
        <f t="shared" si="417"/>
        <v>-12.917804901634836</v>
      </c>
      <c r="W1454" s="21">
        <f t="shared" si="408"/>
        <v>232.91854877459133</v>
      </c>
      <c r="X1454" s="21">
        <f t="shared" si="409"/>
        <v>-205.95446447054422</v>
      </c>
      <c r="Y1454" s="21">
        <f t="shared" si="410"/>
        <v>-83.954464470544224</v>
      </c>
      <c r="Z1454" s="21">
        <f t="shared" si="418"/>
        <v>-26.612098919871507</v>
      </c>
      <c r="AA1454" s="21">
        <f t="shared" si="411"/>
        <v>-26.612098919871507</v>
      </c>
      <c r="AB1454" s="21">
        <f t="shared" si="412"/>
        <v>0</v>
      </c>
      <c r="AC1454" s="21">
        <f t="shared" si="413"/>
        <v>0</v>
      </c>
      <c r="AD1454" s="21">
        <f t="shared" si="419"/>
        <v>0</v>
      </c>
      <c r="AE1454" s="21" t="str">
        <f t="shared" si="414"/>
        <v>3/1/17:00</v>
      </c>
    </row>
    <row r="1455" spans="2:31">
      <c r="B1455" s="37">
        <v>3</v>
      </c>
      <c r="C1455" s="38">
        <v>1</v>
      </c>
      <c r="D1455" s="39">
        <v>18</v>
      </c>
      <c r="E1455" s="17">
        <v>1.1000000000000001</v>
      </c>
      <c r="F1455" s="17">
        <v>79</v>
      </c>
      <c r="G1455" s="17">
        <v>143</v>
      </c>
      <c r="H1455" s="37">
        <f t="shared" si="402"/>
        <v>33.979999999999997</v>
      </c>
      <c r="I1455" s="37">
        <f>IF(H1455&lt;'Roof Calculator'!$G$8, 1, 0)</f>
        <v>1</v>
      </c>
      <c r="J1455" s="37">
        <f>IF(H1455&gt;='Roof Calculator'!$G$8, 1, 0)</f>
        <v>0</v>
      </c>
      <c r="K1455" s="37">
        <f t="shared" si="403"/>
        <v>33.979999999999997</v>
      </c>
      <c r="L1455" s="37">
        <f t="shared" si="404"/>
        <v>0</v>
      </c>
      <c r="M1455" s="37">
        <v>0</v>
      </c>
      <c r="N1455" s="37">
        <f t="shared" si="405"/>
        <v>79</v>
      </c>
      <c r="O1455" s="37">
        <v>0</v>
      </c>
      <c r="P1455" s="37">
        <v>0</v>
      </c>
      <c r="Q1455" s="21">
        <f t="shared" si="406"/>
        <v>39.790999999999997</v>
      </c>
      <c r="R1455" s="21">
        <f t="shared" si="415"/>
        <v>60.708333333332064</v>
      </c>
      <c r="S1455" s="21">
        <f t="shared" si="416"/>
        <v>-7.8277757877127456</v>
      </c>
      <c r="T1455" s="21">
        <f t="shared" si="407"/>
        <v>86.147999999999996</v>
      </c>
      <c r="U1455" s="37">
        <f>VLOOKUP(Time_Zone, 'LSTM LookUp'!$B$5:$D$8, 3, FALSE)</f>
        <v>-75</v>
      </c>
      <c r="V1455" s="21">
        <f t="shared" si="417"/>
        <v>-12.909830661341038</v>
      </c>
      <c r="W1455" s="21">
        <f t="shared" si="408"/>
        <v>247.92054233466473</v>
      </c>
      <c r="X1455" s="21">
        <f t="shared" si="409"/>
        <v>-53.382182374265504</v>
      </c>
      <c r="Y1455" s="21">
        <f t="shared" si="410"/>
        <v>25.617817625734496</v>
      </c>
      <c r="Z1455" s="21">
        <f t="shared" si="418"/>
        <v>8.120400756132117</v>
      </c>
      <c r="AA1455" s="21">
        <f t="shared" si="411"/>
        <v>8.120400756132117</v>
      </c>
      <c r="AB1455" s="21">
        <f t="shared" si="412"/>
        <v>0</v>
      </c>
      <c r="AC1455" s="21">
        <f t="shared" si="413"/>
        <v>0</v>
      </c>
      <c r="AD1455" s="21">
        <f t="shared" si="419"/>
        <v>0</v>
      </c>
      <c r="AE1455" s="21" t="str">
        <f t="shared" si="414"/>
        <v>3/1/18:00</v>
      </c>
    </row>
    <row r="1456" spans="2:31">
      <c r="B1456" s="37">
        <v>3</v>
      </c>
      <c r="C1456" s="38">
        <v>1</v>
      </c>
      <c r="D1456" s="39">
        <v>19</v>
      </c>
      <c r="E1456" s="17">
        <v>0</v>
      </c>
      <c r="F1456" s="17">
        <v>15</v>
      </c>
      <c r="G1456" s="17">
        <v>93</v>
      </c>
      <c r="H1456" s="37">
        <f t="shared" si="402"/>
        <v>32</v>
      </c>
      <c r="I1456" s="37">
        <f>IF(H1456&lt;'Roof Calculator'!$G$8, 1, 0)</f>
        <v>1</v>
      </c>
      <c r="J1456" s="37">
        <f>IF(H1456&gt;='Roof Calculator'!$G$8, 1, 0)</f>
        <v>0</v>
      </c>
      <c r="K1456" s="37">
        <f t="shared" si="403"/>
        <v>32</v>
      </c>
      <c r="L1456" s="37">
        <f t="shared" si="404"/>
        <v>0</v>
      </c>
      <c r="M1456" s="37">
        <v>0</v>
      </c>
      <c r="N1456" s="37">
        <f t="shared" si="405"/>
        <v>15</v>
      </c>
      <c r="O1456" s="37">
        <v>0</v>
      </c>
      <c r="P1456" s="37">
        <v>0</v>
      </c>
      <c r="Q1456" s="21">
        <f t="shared" si="406"/>
        <v>39.790999999999997</v>
      </c>
      <c r="R1456" s="21">
        <f t="shared" si="415"/>
        <v>60.749999999998728</v>
      </c>
      <c r="S1456" s="21">
        <f t="shared" si="416"/>
        <v>-7.8122630735534706</v>
      </c>
      <c r="T1456" s="21">
        <f t="shared" si="407"/>
        <v>86.147999999999996</v>
      </c>
      <c r="U1456" s="37">
        <f>VLOOKUP(Time_Zone, 'LSTM LookUp'!$B$5:$D$8, 3, FALSE)</f>
        <v>-75</v>
      </c>
      <c r="V1456" s="21">
        <f t="shared" si="417"/>
        <v>-12.901839982195817</v>
      </c>
      <c r="W1456" s="21">
        <f t="shared" si="408"/>
        <v>262.92254000445104</v>
      </c>
      <c r="X1456" s="21">
        <f t="shared" si="409"/>
        <v>-16.813184701052542</v>
      </c>
      <c r="Y1456" s="21">
        <f t="shared" si="410"/>
        <v>-1.8131847010525419</v>
      </c>
      <c r="Z1456" s="21">
        <f t="shared" si="418"/>
        <v>-0.57474788182750591</v>
      </c>
      <c r="AA1456" s="21">
        <f t="shared" si="411"/>
        <v>-0.57474788182750591</v>
      </c>
      <c r="AB1456" s="21">
        <f t="shared" si="412"/>
        <v>0</v>
      </c>
      <c r="AC1456" s="21">
        <f t="shared" si="413"/>
        <v>0</v>
      </c>
      <c r="AD1456" s="21">
        <f t="shared" si="419"/>
        <v>0</v>
      </c>
      <c r="AE1456" s="21" t="str">
        <f t="shared" si="414"/>
        <v>3/1/19:00</v>
      </c>
    </row>
    <row r="1457" spans="2:31">
      <c r="B1457" s="37">
        <v>3</v>
      </c>
      <c r="C1457" s="38">
        <v>1</v>
      </c>
      <c r="D1457" s="39">
        <v>20</v>
      </c>
      <c r="E1457" s="17">
        <v>-1.7</v>
      </c>
      <c r="F1457" s="17">
        <v>0</v>
      </c>
      <c r="G1457" s="17">
        <v>0</v>
      </c>
      <c r="H1457" s="37">
        <f t="shared" si="402"/>
        <v>28.94</v>
      </c>
      <c r="I1457" s="37">
        <f>IF(H1457&lt;'Roof Calculator'!$G$8, 1, 0)</f>
        <v>1</v>
      </c>
      <c r="J1457" s="37">
        <f>IF(H1457&gt;='Roof Calculator'!$G$8, 1, 0)</f>
        <v>0</v>
      </c>
      <c r="K1457" s="37">
        <f t="shared" si="403"/>
        <v>28.94</v>
      </c>
      <c r="L1457" s="37">
        <f t="shared" si="404"/>
        <v>0</v>
      </c>
      <c r="M1457" s="37">
        <v>0</v>
      </c>
      <c r="N1457" s="37">
        <f t="shared" si="405"/>
        <v>0</v>
      </c>
      <c r="O1457" s="37">
        <v>0</v>
      </c>
      <c r="P1457" s="37">
        <v>0</v>
      </c>
      <c r="Q1457" s="21">
        <f t="shared" si="406"/>
        <v>39.790999999999997</v>
      </c>
      <c r="R1457" s="21">
        <f t="shared" si="415"/>
        <v>60.791666666665392</v>
      </c>
      <c r="S1457" s="21">
        <f t="shared" si="416"/>
        <v>-7.7967468915828606</v>
      </c>
      <c r="T1457" s="21">
        <f t="shared" si="407"/>
        <v>86.147999999999996</v>
      </c>
      <c r="U1457" s="37">
        <f>VLOOKUP(Time_Zone, 'LSTM LookUp'!$B$5:$D$8, 3, FALSE)</f>
        <v>-75</v>
      </c>
      <c r="V1457" s="21">
        <f t="shared" si="417"/>
        <v>-12.893832885053179</v>
      </c>
      <c r="W1457" s="21">
        <f t="shared" si="408"/>
        <v>277.92454177873668</v>
      </c>
      <c r="X1457" s="21">
        <f t="shared" si="409"/>
        <v>0</v>
      </c>
      <c r="Y1457" s="21">
        <f t="shared" si="410"/>
        <v>0</v>
      </c>
      <c r="Z1457" s="21">
        <f t="shared" si="418"/>
        <v>0</v>
      </c>
      <c r="AA1457" s="21">
        <f t="shared" si="411"/>
        <v>0</v>
      </c>
      <c r="AB1457" s="21">
        <f t="shared" si="412"/>
        <v>0</v>
      </c>
      <c r="AC1457" s="21">
        <f t="shared" si="413"/>
        <v>0</v>
      </c>
      <c r="AD1457" s="21">
        <f t="shared" si="419"/>
        <v>0</v>
      </c>
      <c r="AE1457" s="21" t="str">
        <f t="shared" si="414"/>
        <v>3/1/20:00</v>
      </c>
    </row>
    <row r="1458" spans="2:31">
      <c r="B1458" s="37">
        <v>3</v>
      </c>
      <c r="C1458" s="38">
        <v>1</v>
      </c>
      <c r="D1458" s="39">
        <v>21</v>
      </c>
      <c r="E1458" s="17">
        <v>-1.7</v>
      </c>
      <c r="F1458" s="17">
        <v>0</v>
      </c>
      <c r="G1458" s="17">
        <v>0</v>
      </c>
      <c r="H1458" s="37">
        <f t="shared" si="402"/>
        <v>28.94</v>
      </c>
      <c r="I1458" s="37">
        <f>IF(H1458&lt;'Roof Calculator'!$G$8, 1, 0)</f>
        <v>1</v>
      </c>
      <c r="J1458" s="37">
        <f>IF(H1458&gt;='Roof Calculator'!$G$8, 1, 0)</f>
        <v>0</v>
      </c>
      <c r="K1458" s="37">
        <f t="shared" si="403"/>
        <v>28.94</v>
      </c>
      <c r="L1458" s="37">
        <f t="shared" si="404"/>
        <v>0</v>
      </c>
      <c r="M1458" s="37">
        <v>0</v>
      </c>
      <c r="N1458" s="37">
        <f t="shared" si="405"/>
        <v>0</v>
      </c>
      <c r="O1458" s="37">
        <v>0</v>
      </c>
      <c r="P1458" s="37">
        <v>0</v>
      </c>
      <c r="Q1458" s="21">
        <f t="shared" si="406"/>
        <v>39.790999999999997</v>
      </c>
      <c r="R1458" s="21">
        <f t="shared" si="415"/>
        <v>60.833333333332057</v>
      </c>
      <c r="S1458" s="21">
        <f t="shared" si="416"/>
        <v>-7.7812272490311978</v>
      </c>
      <c r="T1458" s="21">
        <f t="shared" si="407"/>
        <v>86.147999999999996</v>
      </c>
      <c r="U1458" s="37">
        <f>VLOOKUP(Time_Zone, 'LSTM LookUp'!$B$5:$D$8, 3, FALSE)</f>
        <v>-75</v>
      </c>
      <c r="V1458" s="21">
        <f t="shared" si="417"/>
        <v>-12.885809390795719</v>
      </c>
      <c r="W1458" s="21">
        <f t="shared" si="408"/>
        <v>292.92654765230105</v>
      </c>
      <c r="X1458" s="21">
        <f t="shared" si="409"/>
        <v>0</v>
      </c>
      <c r="Y1458" s="21">
        <f t="shared" si="410"/>
        <v>0</v>
      </c>
      <c r="Z1458" s="21">
        <f t="shared" si="418"/>
        <v>0</v>
      </c>
      <c r="AA1458" s="21">
        <f t="shared" si="411"/>
        <v>0</v>
      </c>
      <c r="AB1458" s="21">
        <f t="shared" si="412"/>
        <v>0</v>
      </c>
      <c r="AC1458" s="21">
        <f t="shared" si="413"/>
        <v>0</v>
      </c>
      <c r="AD1458" s="21">
        <f t="shared" si="419"/>
        <v>0</v>
      </c>
      <c r="AE1458" s="21" t="str">
        <f t="shared" si="414"/>
        <v>3/1/21:00</v>
      </c>
    </row>
    <row r="1459" spans="2:31">
      <c r="B1459" s="37">
        <v>3</v>
      </c>
      <c r="C1459" s="38">
        <v>1</v>
      </c>
      <c r="D1459" s="39">
        <v>22</v>
      </c>
      <c r="E1459" s="17">
        <v>-2.8</v>
      </c>
      <c r="F1459" s="17">
        <v>0</v>
      </c>
      <c r="G1459" s="17">
        <v>0</v>
      </c>
      <c r="H1459" s="37">
        <f t="shared" si="402"/>
        <v>26.96</v>
      </c>
      <c r="I1459" s="37">
        <f>IF(H1459&lt;'Roof Calculator'!$G$8, 1, 0)</f>
        <v>1</v>
      </c>
      <c r="J1459" s="37">
        <f>IF(H1459&gt;='Roof Calculator'!$G$8, 1, 0)</f>
        <v>0</v>
      </c>
      <c r="K1459" s="37">
        <f t="shared" si="403"/>
        <v>26.96</v>
      </c>
      <c r="L1459" s="37">
        <f t="shared" si="404"/>
        <v>0</v>
      </c>
      <c r="M1459" s="37">
        <v>0</v>
      </c>
      <c r="N1459" s="37">
        <f t="shared" si="405"/>
        <v>0</v>
      </c>
      <c r="O1459" s="37">
        <v>0</v>
      </c>
      <c r="P1459" s="37">
        <v>0</v>
      </c>
      <c r="Q1459" s="21">
        <f t="shared" si="406"/>
        <v>39.790999999999997</v>
      </c>
      <c r="R1459" s="21">
        <f t="shared" si="415"/>
        <v>60.874999999998721</v>
      </c>
      <c r="S1459" s="21">
        <f t="shared" si="416"/>
        <v>-7.7657041531283122</v>
      </c>
      <c r="T1459" s="21">
        <f t="shared" si="407"/>
        <v>86.147999999999996</v>
      </c>
      <c r="U1459" s="37">
        <f>VLOOKUP(Time_Zone, 'LSTM LookUp'!$B$5:$D$8, 3, FALSE)</f>
        <v>-75</v>
      </c>
      <c r="V1459" s="21">
        <f t="shared" si="417"/>
        <v>-12.877769520334548</v>
      </c>
      <c r="W1459" s="21">
        <f t="shared" si="408"/>
        <v>307.92855761991638</v>
      </c>
      <c r="X1459" s="21">
        <f t="shared" si="409"/>
        <v>0</v>
      </c>
      <c r="Y1459" s="21">
        <f t="shared" si="410"/>
        <v>0</v>
      </c>
      <c r="Z1459" s="21">
        <f t="shared" si="418"/>
        <v>0</v>
      </c>
      <c r="AA1459" s="21">
        <f t="shared" si="411"/>
        <v>0</v>
      </c>
      <c r="AB1459" s="21">
        <f t="shared" si="412"/>
        <v>0</v>
      </c>
      <c r="AC1459" s="21">
        <f t="shared" si="413"/>
        <v>0</v>
      </c>
      <c r="AD1459" s="21">
        <f t="shared" si="419"/>
        <v>0</v>
      </c>
      <c r="AE1459" s="21" t="str">
        <f t="shared" si="414"/>
        <v>3/1/22:00</v>
      </c>
    </row>
    <row r="1460" spans="2:31">
      <c r="B1460" s="37">
        <v>3</v>
      </c>
      <c r="C1460" s="38">
        <v>1</v>
      </c>
      <c r="D1460" s="39">
        <v>23</v>
      </c>
      <c r="E1460" s="17">
        <v>-3.3</v>
      </c>
      <c r="F1460" s="17">
        <v>0</v>
      </c>
      <c r="G1460" s="17">
        <v>0</v>
      </c>
      <c r="H1460" s="37">
        <f t="shared" si="402"/>
        <v>26.060000000000002</v>
      </c>
      <c r="I1460" s="37">
        <f>IF(H1460&lt;'Roof Calculator'!$G$8, 1, 0)</f>
        <v>1</v>
      </c>
      <c r="J1460" s="37">
        <f>IF(H1460&gt;='Roof Calculator'!$G$8, 1, 0)</f>
        <v>0</v>
      </c>
      <c r="K1460" s="37">
        <f t="shared" si="403"/>
        <v>26.060000000000002</v>
      </c>
      <c r="L1460" s="37">
        <f t="shared" si="404"/>
        <v>0</v>
      </c>
      <c r="M1460" s="37">
        <v>0</v>
      </c>
      <c r="N1460" s="37">
        <f t="shared" si="405"/>
        <v>0</v>
      </c>
      <c r="O1460" s="37">
        <v>0</v>
      </c>
      <c r="P1460" s="37">
        <v>0</v>
      </c>
      <c r="Q1460" s="21">
        <f t="shared" si="406"/>
        <v>39.790999999999997</v>
      </c>
      <c r="R1460" s="21">
        <f t="shared" si="415"/>
        <v>60.916666666665385</v>
      </c>
      <c r="S1460" s="21">
        <f t="shared" si="416"/>
        <v>-7.750177611103525</v>
      </c>
      <c r="T1460" s="21">
        <f t="shared" si="407"/>
        <v>86.147999999999996</v>
      </c>
      <c r="U1460" s="37">
        <f>VLOOKUP(Time_Zone, 'LSTM LookUp'!$B$5:$D$8, 3, FALSE)</f>
        <v>-75</v>
      </c>
      <c r="V1460" s="21">
        <f t="shared" si="417"/>
        <v>-12.869713294609261</v>
      </c>
      <c r="W1460" s="21">
        <f t="shared" si="408"/>
        <v>322.93057167634765</v>
      </c>
      <c r="X1460" s="21">
        <f t="shared" si="409"/>
        <v>0</v>
      </c>
      <c r="Y1460" s="21">
        <f t="shared" si="410"/>
        <v>0</v>
      </c>
      <c r="Z1460" s="21">
        <f t="shared" si="418"/>
        <v>0</v>
      </c>
      <c r="AA1460" s="21">
        <f t="shared" si="411"/>
        <v>0</v>
      </c>
      <c r="AB1460" s="21">
        <f t="shared" si="412"/>
        <v>0</v>
      </c>
      <c r="AC1460" s="21">
        <f t="shared" si="413"/>
        <v>0</v>
      </c>
      <c r="AD1460" s="21">
        <f t="shared" si="419"/>
        <v>0</v>
      </c>
      <c r="AE1460" s="21" t="str">
        <f t="shared" si="414"/>
        <v>3/1/23:00</v>
      </c>
    </row>
    <row r="1461" spans="2:31">
      <c r="B1461" s="37">
        <v>3</v>
      </c>
      <c r="C1461" s="38">
        <v>1</v>
      </c>
      <c r="D1461" s="39">
        <v>24</v>
      </c>
      <c r="E1461" s="17">
        <v>-3.3</v>
      </c>
      <c r="F1461" s="17">
        <v>0</v>
      </c>
      <c r="G1461" s="17">
        <v>0</v>
      </c>
      <c r="H1461" s="37">
        <f t="shared" si="402"/>
        <v>26.060000000000002</v>
      </c>
      <c r="I1461" s="37">
        <f>IF(H1461&lt;'Roof Calculator'!$G$8, 1, 0)</f>
        <v>1</v>
      </c>
      <c r="J1461" s="37">
        <f>IF(H1461&gt;='Roof Calculator'!$G$8, 1, 0)</f>
        <v>0</v>
      </c>
      <c r="K1461" s="37">
        <f t="shared" si="403"/>
        <v>26.060000000000002</v>
      </c>
      <c r="L1461" s="37">
        <f t="shared" si="404"/>
        <v>0</v>
      </c>
      <c r="M1461" s="37">
        <v>0</v>
      </c>
      <c r="N1461" s="37">
        <f t="shared" si="405"/>
        <v>0</v>
      </c>
      <c r="O1461" s="37">
        <v>0</v>
      </c>
      <c r="P1461" s="37">
        <v>0</v>
      </c>
      <c r="Q1461" s="21">
        <f t="shared" si="406"/>
        <v>39.790999999999997</v>
      </c>
      <c r="R1461" s="21">
        <f t="shared" si="415"/>
        <v>60.95833333333205</v>
      </c>
      <c r="S1461" s="21">
        <f t="shared" si="416"/>
        <v>-7.7346476301857106</v>
      </c>
      <c r="T1461" s="21">
        <f t="shared" si="407"/>
        <v>86.147999999999996</v>
      </c>
      <c r="U1461" s="37">
        <f>VLOOKUP(Time_Zone, 'LSTM LookUp'!$B$5:$D$8, 3, FALSE)</f>
        <v>-75</v>
      </c>
      <c r="V1461" s="21">
        <f t="shared" si="417"/>
        <v>-12.861640734587892</v>
      </c>
      <c r="W1461" s="21">
        <f t="shared" si="408"/>
        <v>337.93258981635302</v>
      </c>
      <c r="X1461" s="21">
        <f t="shared" si="409"/>
        <v>0</v>
      </c>
      <c r="Y1461" s="21">
        <f t="shared" si="410"/>
        <v>0</v>
      </c>
      <c r="Z1461" s="21">
        <f t="shared" si="418"/>
        <v>0</v>
      </c>
      <c r="AA1461" s="21">
        <f t="shared" si="411"/>
        <v>0</v>
      </c>
      <c r="AB1461" s="21">
        <f t="shared" si="412"/>
        <v>0</v>
      </c>
      <c r="AC1461" s="21">
        <f t="shared" si="413"/>
        <v>0</v>
      </c>
      <c r="AD1461" s="21">
        <f t="shared" si="419"/>
        <v>0</v>
      </c>
      <c r="AE1461" s="21" t="str">
        <f t="shared" si="414"/>
        <v>3/1/24:00</v>
      </c>
    </row>
    <row r="1462" spans="2:31">
      <c r="B1462" s="37">
        <v>3</v>
      </c>
      <c r="C1462" s="38">
        <v>2</v>
      </c>
      <c r="D1462" s="39">
        <v>1</v>
      </c>
      <c r="E1462" s="17">
        <v>-3.3</v>
      </c>
      <c r="F1462" s="17">
        <v>0</v>
      </c>
      <c r="G1462" s="17">
        <v>0</v>
      </c>
      <c r="H1462" s="37">
        <f t="shared" si="402"/>
        <v>26.060000000000002</v>
      </c>
      <c r="I1462" s="37">
        <f>IF(H1462&lt;'Roof Calculator'!$G$8, 1, 0)</f>
        <v>1</v>
      </c>
      <c r="J1462" s="37">
        <f>IF(H1462&gt;='Roof Calculator'!$G$8, 1, 0)</f>
        <v>0</v>
      </c>
      <c r="K1462" s="37">
        <f t="shared" si="403"/>
        <v>26.060000000000002</v>
      </c>
      <c r="L1462" s="37">
        <f t="shared" si="404"/>
        <v>0</v>
      </c>
      <c r="M1462" s="37">
        <v>0</v>
      </c>
      <c r="N1462" s="37">
        <f t="shared" si="405"/>
        <v>0</v>
      </c>
      <c r="O1462" s="37">
        <v>0</v>
      </c>
      <c r="P1462" s="37">
        <v>0</v>
      </c>
      <c r="Q1462" s="21">
        <f t="shared" si="406"/>
        <v>39.790999999999997</v>
      </c>
      <c r="R1462" s="21">
        <f t="shared" si="415"/>
        <v>60.999999999998714</v>
      </c>
      <c r="S1462" s="21">
        <f t="shared" si="416"/>
        <v>-7.7191142176032566</v>
      </c>
      <c r="T1462" s="21">
        <f t="shared" si="407"/>
        <v>86.147999999999996</v>
      </c>
      <c r="U1462" s="37">
        <f>VLOOKUP(Time_Zone, 'LSTM LookUp'!$B$5:$D$8, 3, FALSE)</f>
        <v>-75</v>
      </c>
      <c r="V1462" s="21">
        <f t="shared" si="417"/>
        <v>-12.853551861266869</v>
      </c>
      <c r="W1462" s="21">
        <f t="shared" si="408"/>
        <v>-7.0653879653167273</v>
      </c>
      <c r="X1462" s="21">
        <f t="shared" si="409"/>
        <v>0</v>
      </c>
      <c r="Y1462" s="21">
        <f t="shared" si="410"/>
        <v>0</v>
      </c>
      <c r="Z1462" s="21">
        <f t="shared" si="418"/>
        <v>0</v>
      </c>
      <c r="AA1462" s="21">
        <f t="shared" si="411"/>
        <v>0</v>
      </c>
      <c r="AB1462" s="21">
        <f t="shared" si="412"/>
        <v>0</v>
      </c>
      <c r="AC1462" s="21">
        <f t="shared" si="413"/>
        <v>0</v>
      </c>
      <c r="AD1462" s="21">
        <f t="shared" si="419"/>
        <v>0</v>
      </c>
      <c r="AE1462" s="21" t="str">
        <f t="shared" si="414"/>
        <v>3/2/1:00</v>
      </c>
    </row>
    <row r="1463" spans="2:31">
      <c r="B1463" s="37">
        <v>3</v>
      </c>
      <c r="C1463" s="38">
        <v>2</v>
      </c>
      <c r="D1463" s="39">
        <v>2</v>
      </c>
      <c r="E1463" s="17">
        <v>-3.9</v>
      </c>
      <c r="F1463" s="17">
        <v>0</v>
      </c>
      <c r="G1463" s="17">
        <v>0</v>
      </c>
      <c r="H1463" s="37">
        <f t="shared" si="402"/>
        <v>24.98</v>
      </c>
      <c r="I1463" s="37">
        <f>IF(H1463&lt;'Roof Calculator'!$G$8, 1, 0)</f>
        <v>1</v>
      </c>
      <c r="J1463" s="37">
        <f>IF(H1463&gt;='Roof Calculator'!$G$8, 1, 0)</f>
        <v>0</v>
      </c>
      <c r="K1463" s="37">
        <f t="shared" si="403"/>
        <v>24.98</v>
      </c>
      <c r="L1463" s="37">
        <f t="shared" si="404"/>
        <v>0</v>
      </c>
      <c r="M1463" s="37">
        <v>0</v>
      </c>
      <c r="N1463" s="37">
        <f t="shared" si="405"/>
        <v>0</v>
      </c>
      <c r="O1463" s="37">
        <v>0</v>
      </c>
      <c r="P1463" s="37">
        <v>0</v>
      </c>
      <c r="Q1463" s="21">
        <f t="shared" si="406"/>
        <v>39.790999999999997</v>
      </c>
      <c r="R1463" s="21">
        <f t="shared" si="415"/>
        <v>61.041666666665378</v>
      </c>
      <c r="S1463" s="21">
        <f t="shared" si="416"/>
        <v>-7.7035773805840657</v>
      </c>
      <c r="T1463" s="21">
        <f t="shared" si="407"/>
        <v>86.147999999999996</v>
      </c>
      <c r="U1463" s="37">
        <f>VLOOKUP(Time_Zone, 'LSTM LookUp'!$B$5:$D$8, 3, FALSE)</f>
        <v>-75</v>
      </c>
      <c r="V1463" s="21">
        <f t="shared" si="417"/>
        <v>-12.845446695670963</v>
      </c>
      <c r="W1463" s="21">
        <f t="shared" si="408"/>
        <v>7.9366383260822637</v>
      </c>
      <c r="X1463" s="21">
        <f t="shared" si="409"/>
        <v>0</v>
      </c>
      <c r="Y1463" s="21">
        <f t="shared" si="410"/>
        <v>0</v>
      </c>
      <c r="Z1463" s="21">
        <f t="shared" si="418"/>
        <v>0</v>
      </c>
      <c r="AA1463" s="21">
        <f t="shared" si="411"/>
        <v>0</v>
      </c>
      <c r="AB1463" s="21">
        <f t="shared" si="412"/>
        <v>0</v>
      </c>
      <c r="AC1463" s="21">
        <f t="shared" si="413"/>
        <v>0</v>
      </c>
      <c r="AD1463" s="21">
        <f t="shared" si="419"/>
        <v>0</v>
      </c>
      <c r="AE1463" s="21" t="str">
        <f t="shared" si="414"/>
        <v>3/2/2:00</v>
      </c>
    </row>
    <row r="1464" spans="2:31">
      <c r="B1464" s="37">
        <v>3</v>
      </c>
      <c r="C1464" s="38">
        <v>2</v>
      </c>
      <c r="D1464" s="39">
        <v>3</v>
      </c>
      <c r="E1464" s="17">
        <v>-3.9</v>
      </c>
      <c r="F1464" s="17">
        <v>0</v>
      </c>
      <c r="G1464" s="17">
        <v>0</v>
      </c>
      <c r="H1464" s="37">
        <f t="shared" si="402"/>
        <v>24.98</v>
      </c>
      <c r="I1464" s="37">
        <f>IF(H1464&lt;'Roof Calculator'!$G$8, 1, 0)</f>
        <v>1</v>
      </c>
      <c r="J1464" s="37">
        <f>IF(H1464&gt;='Roof Calculator'!$G$8, 1, 0)</f>
        <v>0</v>
      </c>
      <c r="K1464" s="37">
        <f t="shared" si="403"/>
        <v>24.98</v>
      </c>
      <c r="L1464" s="37">
        <f t="shared" si="404"/>
        <v>0</v>
      </c>
      <c r="M1464" s="37">
        <v>0</v>
      </c>
      <c r="N1464" s="37">
        <f t="shared" si="405"/>
        <v>0</v>
      </c>
      <c r="O1464" s="37">
        <v>0</v>
      </c>
      <c r="P1464" s="37">
        <v>0</v>
      </c>
      <c r="Q1464" s="21">
        <f t="shared" si="406"/>
        <v>39.790999999999997</v>
      </c>
      <c r="R1464" s="21">
        <f t="shared" si="415"/>
        <v>61.083333333332043</v>
      </c>
      <c r="S1464" s="21">
        <f t="shared" si="416"/>
        <v>-7.6880371263555753</v>
      </c>
      <c r="T1464" s="21">
        <f t="shared" si="407"/>
        <v>86.147999999999996</v>
      </c>
      <c r="U1464" s="37">
        <f>VLOOKUP(Time_Zone, 'LSTM LookUp'!$B$5:$D$8, 3, FALSE)</f>
        <v>-75</v>
      </c>
      <c r="V1464" s="21">
        <f t="shared" si="417"/>
        <v>-12.837325258853248</v>
      </c>
      <c r="W1464" s="21">
        <f t="shared" si="408"/>
        <v>22.938668685286679</v>
      </c>
      <c r="X1464" s="21">
        <f t="shared" si="409"/>
        <v>0</v>
      </c>
      <c r="Y1464" s="21">
        <f t="shared" si="410"/>
        <v>0</v>
      </c>
      <c r="Z1464" s="21">
        <f t="shared" si="418"/>
        <v>0</v>
      </c>
      <c r="AA1464" s="21">
        <f t="shared" si="411"/>
        <v>0</v>
      </c>
      <c r="AB1464" s="21">
        <f t="shared" si="412"/>
        <v>0</v>
      </c>
      <c r="AC1464" s="21">
        <f t="shared" si="413"/>
        <v>0</v>
      </c>
      <c r="AD1464" s="21">
        <f t="shared" si="419"/>
        <v>0</v>
      </c>
      <c r="AE1464" s="21" t="str">
        <f t="shared" si="414"/>
        <v>3/2/3:00</v>
      </c>
    </row>
    <row r="1465" spans="2:31">
      <c r="B1465" s="37">
        <v>3</v>
      </c>
      <c r="C1465" s="38">
        <v>2</v>
      </c>
      <c r="D1465" s="39">
        <v>4</v>
      </c>
      <c r="E1465" s="17">
        <v>-3.9</v>
      </c>
      <c r="F1465" s="17">
        <v>0</v>
      </c>
      <c r="G1465" s="17">
        <v>0</v>
      </c>
      <c r="H1465" s="37">
        <f t="shared" si="402"/>
        <v>24.98</v>
      </c>
      <c r="I1465" s="37">
        <f>IF(H1465&lt;'Roof Calculator'!$G$8, 1, 0)</f>
        <v>1</v>
      </c>
      <c r="J1465" s="37">
        <f>IF(H1465&gt;='Roof Calculator'!$G$8, 1, 0)</f>
        <v>0</v>
      </c>
      <c r="K1465" s="37">
        <f t="shared" si="403"/>
        <v>24.98</v>
      </c>
      <c r="L1465" s="37">
        <f t="shared" si="404"/>
        <v>0</v>
      </c>
      <c r="M1465" s="37">
        <v>0</v>
      </c>
      <c r="N1465" s="37">
        <f t="shared" si="405"/>
        <v>0</v>
      </c>
      <c r="O1465" s="37">
        <v>0</v>
      </c>
      <c r="P1465" s="37">
        <v>0</v>
      </c>
      <c r="Q1465" s="21">
        <f t="shared" si="406"/>
        <v>39.790999999999997</v>
      </c>
      <c r="R1465" s="21">
        <f t="shared" si="415"/>
        <v>61.124999999998707</v>
      </c>
      <c r="S1465" s="21">
        <f t="shared" si="416"/>
        <v>-7.6724934621447529</v>
      </c>
      <c r="T1465" s="21">
        <f t="shared" si="407"/>
        <v>86.147999999999996</v>
      </c>
      <c r="U1465" s="37">
        <f>VLOOKUP(Time_Zone, 'LSTM LookUp'!$B$5:$D$8, 3, FALSE)</f>
        <v>-75</v>
      </c>
      <c r="V1465" s="21">
        <f t="shared" si="417"/>
        <v>-12.829187571895055</v>
      </c>
      <c r="W1465" s="21">
        <f t="shared" si="408"/>
        <v>37.940703107026231</v>
      </c>
      <c r="X1465" s="21">
        <f t="shared" si="409"/>
        <v>0</v>
      </c>
      <c r="Y1465" s="21">
        <f t="shared" si="410"/>
        <v>0</v>
      </c>
      <c r="Z1465" s="21">
        <f t="shared" si="418"/>
        <v>0</v>
      </c>
      <c r="AA1465" s="21">
        <f t="shared" si="411"/>
        <v>0</v>
      </c>
      <c r="AB1465" s="21">
        <f t="shared" si="412"/>
        <v>0</v>
      </c>
      <c r="AC1465" s="21">
        <f t="shared" si="413"/>
        <v>0</v>
      </c>
      <c r="AD1465" s="21">
        <f t="shared" si="419"/>
        <v>0</v>
      </c>
      <c r="AE1465" s="21" t="str">
        <f t="shared" si="414"/>
        <v>3/2/4:00</v>
      </c>
    </row>
    <row r="1466" spans="2:31">
      <c r="B1466" s="37">
        <v>3</v>
      </c>
      <c r="C1466" s="38">
        <v>2</v>
      </c>
      <c r="D1466" s="39">
        <v>5</v>
      </c>
      <c r="E1466" s="17">
        <v>-3.9</v>
      </c>
      <c r="F1466" s="17">
        <v>0</v>
      </c>
      <c r="G1466" s="17">
        <v>0</v>
      </c>
      <c r="H1466" s="37">
        <f t="shared" si="402"/>
        <v>24.98</v>
      </c>
      <c r="I1466" s="37">
        <f>IF(H1466&lt;'Roof Calculator'!$G$8, 1, 0)</f>
        <v>1</v>
      </c>
      <c r="J1466" s="37">
        <f>IF(H1466&gt;='Roof Calculator'!$G$8, 1, 0)</f>
        <v>0</v>
      </c>
      <c r="K1466" s="37">
        <f t="shared" si="403"/>
        <v>24.98</v>
      </c>
      <c r="L1466" s="37">
        <f t="shared" si="404"/>
        <v>0</v>
      </c>
      <c r="M1466" s="37">
        <v>0</v>
      </c>
      <c r="N1466" s="37">
        <f t="shared" si="405"/>
        <v>0</v>
      </c>
      <c r="O1466" s="37">
        <v>0</v>
      </c>
      <c r="P1466" s="37">
        <v>0</v>
      </c>
      <c r="Q1466" s="21">
        <f t="shared" si="406"/>
        <v>39.790999999999997</v>
      </c>
      <c r="R1466" s="21">
        <f t="shared" si="415"/>
        <v>61.166666666665371</v>
      </c>
      <c r="S1466" s="21">
        <f t="shared" si="416"/>
        <v>-7.6569463951780676</v>
      </c>
      <c r="T1466" s="21">
        <f t="shared" si="407"/>
        <v>86.147999999999996</v>
      </c>
      <c r="U1466" s="37">
        <f>VLOOKUP(Time_Zone, 'LSTM LookUp'!$B$5:$D$8, 3, FALSE)</f>
        <v>-75</v>
      </c>
      <c r="V1466" s="21">
        <f t="shared" si="417"/>
        <v>-12.821033655905913</v>
      </c>
      <c r="W1466" s="21">
        <f t="shared" si="408"/>
        <v>52.942741586023516</v>
      </c>
      <c r="X1466" s="21">
        <f t="shared" si="409"/>
        <v>0</v>
      </c>
      <c r="Y1466" s="21">
        <f t="shared" si="410"/>
        <v>0</v>
      </c>
      <c r="Z1466" s="21">
        <f t="shared" si="418"/>
        <v>0</v>
      </c>
      <c r="AA1466" s="21">
        <f t="shared" si="411"/>
        <v>0</v>
      </c>
      <c r="AB1466" s="21">
        <f t="shared" si="412"/>
        <v>0</v>
      </c>
      <c r="AC1466" s="21">
        <f t="shared" si="413"/>
        <v>0</v>
      </c>
      <c r="AD1466" s="21">
        <f t="shared" si="419"/>
        <v>0</v>
      </c>
      <c r="AE1466" s="21" t="str">
        <f t="shared" si="414"/>
        <v>3/2/5:00</v>
      </c>
    </row>
    <row r="1467" spans="2:31">
      <c r="B1467" s="37">
        <v>3</v>
      </c>
      <c r="C1467" s="38">
        <v>2</v>
      </c>
      <c r="D1467" s="39">
        <v>6</v>
      </c>
      <c r="E1467" s="17">
        <v>-2.2000000000000002</v>
      </c>
      <c r="F1467" s="17">
        <v>0</v>
      </c>
      <c r="G1467" s="17">
        <v>0</v>
      </c>
      <c r="H1467" s="37">
        <f t="shared" si="402"/>
        <v>28.04</v>
      </c>
      <c r="I1467" s="37">
        <f>IF(H1467&lt;'Roof Calculator'!$G$8, 1, 0)</f>
        <v>1</v>
      </c>
      <c r="J1467" s="37">
        <f>IF(H1467&gt;='Roof Calculator'!$G$8, 1, 0)</f>
        <v>0</v>
      </c>
      <c r="K1467" s="37">
        <f t="shared" si="403"/>
        <v>28.04</v>
      </c>
      <c r="L1467" s="37">
        <f t="shared" si="404"/>
        <v>0</v>
      </c>
      <c r="M1467" s="37">
        <v>0</v>
      </c>
      <c r="N1467" s="37">
        <f t="shared" si="405"/>
        <v>0</v>
      </c>
      <c r="O1467" s="37">
        <v>0</v>
      </c>
      <c r="P1467" s="37">
        <v>0</v>
      </c>
      <c r="Q1467" s="21">
        <f t="shared" si="406"/>
        <v>39.790999999999997</v>
      </c>
      <c r="R1467" s="21">
        <f t="shared" si="415"/>
        <v>61.208333333332035</v>
      </c>
      <c r="S1467" s="21">
        <f t="shared" si="416"/>
        <v>-7.6413959326815259</v>
      </c>
      <c r="T1467" s="21">
        <f t="shared" si="407"/>
        <v>86.147999999999996</v>
      </c>
      <c r="U1467" s="37">
        <f>VLOOKUP(Time_Zone, 'LSTM LookUp'!$B$5:$D$8, 3, FALSE)</f>
        <v>-75</v>
      </c>
      <c r="V1467" s="21">
        <f t="shared" si="417"/>
        <v>-12.812863532023529</v>
      </c>
      <c r="W1467" s="21">
        <f t="shared" si="408"/>
        <v>67.944784116994086</v>
      </c>
      <c r="X1467" s="21">
        <f t="shared" si="409"/>
        <v>0</v>
      </c>
      <c r="Y1467" s="21">
        <f t="shared" si="410"/>
        <v>0</v>
      </c>
      <c r="Z1467" s="21">
        <f t="shared" si="418"/>
        <v>0</v>
      </c>
      <c r="AA1467" s="21">
        <f t="shared" si="411"/>
        <v>0</v>
      </c>
      <c r="AB1467" s="21">
        <f t="shared" si="412"/>
        <v>0</v>
      </c>
      <c r="AC1467" s="21">
        <f t="shared" si="413"/>
        <v>0</v>
      </c>
      <c r="AD1467" s="21">
        <f t="shared" si="419"/>
        <v>0</v>
      </c>
      <c r="AE1467" s="21" t="str">
        <f t="shared" si="414"/>
        <v>3/2/6:00</v>
      </c>
    </row>
    <row r="1468" spans="2:31">
      <c r="B1468" s="37">
        <v>3</v>
      </c>
      <c r="C1468" s="38">
        <v>2</v>
      </c>
      <c r="D1468" s="39">
        <v>7</v>
      </c>
      <c r="E1468" s="17">
        <v>-2.8</v>
      </c>
      <c r="F1468" s="17">
        <v>0</v>
      </c>
      <c r="G1468" s="17">
        <v>0</v>
      </c>
      <c r="H1468" s="37">
        <f t="shared" si="402"/>
        <v>26.96</v>
      </c>
      <c r="I1468" s="37">
        <f>IF(H1468&lt;'Roof Calculator'!$G$8, 1, 0)</f>
        <v>1</v>
      </c>
      <c r="J1468" s="37">
        <f>IF(H1468&gt;='Roof Calculator'!$G$8, 1, 0)</f>
        <v>0</v>
      </c>
      <c r="K1468" s="37">
        <f t="shared" si="403"/>
        <v>26.96</v>
      </c>
      <c r="L1468" s="37">
        <f t="shared" si="404"/>
        <v>0</v>
      </c>
      <c r="M1468" s="37">
        <v>0</v>
      </c>
      <c r="N1468" s="37">
        <f t="shared" si="405"/>
        <v>0</v>
      </c>
      <c r="O1468" s="37">
        <v>0</v>
      </c>
      <c r="P1468" s="37">
        <v>0</v>
      </c>
      <c r="Q1468" s="21">
        <f t="shared" si="406"/>
        <v>39.790999999999997</v>
      </c>
      <c r="R1468" s="21">
        <f t="shared" si="415"/>
        <v>61.2499999999987</v>
      </c>
      <c r="S1468" s="21">
        <f t="shared" si="416"/>
        <v>-7.6258420818806636</v>
      </c>
      <c r="T1468" s="21">
        <f t="shared" si="407"/>
        <v>86.147999999999996</v>
      </c>
      <c r="U1468" s="37">
        <f>VLOOKUP(Time_Zone, 'LSTM LookUp'!$B$5:$D$8, 3, FALSE)</f>
        <v>-75</v>
      </c>
      <c r="V1468" s="21">
        <f t="shared" si="417"/>
        <v>-12.804677221413732</v>
      </c>
      <c r="W1468" s="21">
        <f t="shared" si="408"/>
        <v>82.94683069464655</v>
      </c>
      <c r="X1468" s="21">
        <f t="shared" si="409"/>
        <v>0</v>
      </c>
      <c r="Y1468" s="21">
        <f t="shared" si="410"/>
        <v>0</v>
      </c>
      <c r="Z1468" s="21">
        <f t="shared" si="418"/>
        <v>0</v>
      </c>
      <c r="AA1468" s="21">
        <f t="shared" si="411"/>
        <v>0</v>
      </c>
      <c r="AB1468" s="21">
        <f t="shared" si="412"/>
        <v>0</v>
      </c>
      <c r="AC1468" s="21">
        <f t="shared" si="413"/>
        <v>0</v>
      </c>
      <c r="AD1468" s="21">
        <f t="shared" si="419"/>
        <v>0</v>
      </c>
      <c r="AE1468" s="21" t="str">
        <f t="shared" si="414"/>
        <v>3/2/7:00</v>
      </c>
    </row>
    <row r="1469" spans="2:31">
      <c r="B1469" s="37">
        <v>3</v>
      </c>
      <c r="C1469" s="38">
        <v>2</v>
      </c>
      <c r="D1469" s="39">
        <v>8</v>
      </c>
      <c r="E1469" s="17">
        <v>-1.7</v>
      </c>
      <c r="F1469" s="17">
        <v>26</v>
      </c>
      <c r="G1469" s="17">
        <v>31</v>
      </c>
      <c r="H1469" s="37">
        <f t="shared" si="402"/>
        <v>28.94</v>
      </c>
      <c r="I1469" s="37">
        <f>IF(H1469&lt;'Roof Calculator'!$G$8, 1, 0)</f>
        <v>1</v>
      </c>
      <c r="J1469" s="37">
        <f>IF(H1469&gt;='Roof Calculator'!$G$8, 1, 0)</f>
        <v>0</v>
      </c>
      <c r="K1469" s="37">
        <f t="shared" si="403"/>
        <v>28.94</v>
      </c>
      <c r="L1469" s="37">
        <f t="shared" si="404"/>
        <v>0</v>
      </c>
      <c r="M1469" s="37">
        <v>0</v>
      </c>
      <c r="N1469" s="37">
        <f t="shared" si="405"/>
        <v>26</v>
      </c>
      <c r="O1469" s="37">
        <v>0</v>
      </c>
      <c r="P1469" s="37">
        <v>0</v>
      </c>
      <c r="Q1469" s="21">
        <f t="shared" si="406"/>
        <v>39.790999999999997</v>
      </c>
      <c r="R1469" s="21">
        <f t="shared" si="415"/>
        <v>61.291666666665364</v>
      </c>
      <c r="S1469" s="21">
        <f t="shared" si="416"/>
        <v>-7.6102848500005225</v>
      </c>
      <c r="T1469" s="21">
        <f t="shared" si="407"/>
        <v>86.147999999999996</v>
      </c>
      <c r="U1469" s="37">
        <f>VLOOKUP(Time_Zone, 'LSTM LookUp'!$B$5:$D$8, 3, FALSE)</f>
        <v>-75</v>
      </c>
      <c r="V1469" s="21">
        <f t="shared" si="417"/>
        <v>-12.7964747452704</v>
      </c>
      <c r="W1469" s="21">
        <f t="shared" si="408"/>
        <v>97.948881313682364</v>
      </c>
      <c r="X1469" s="21">
        <f t="shared" si="409"/>
        <v>-5.8924808658570642</v>
      </c>
      <c r="Y1469" s="21">
        <f t="shared" si="410"/>
        <v>20.107519134142937</v>
      </c>
      <c r="Z1469" s="21">
        <f t="shared" si="418"/>
        <v>6.3737323751110839</v>
      </c>
      <c r="AA1469" s="21">
        <f t="shared" si="411"/>
        <v>6.3737323751110839</v>
      </c>
      <c r="AB1469" s="21">
        <f t="shared" si="412"/>
        <v>0</v>
      </c>
      <c r="AC1469" s="21">
        <f t="shared" si="413"/>
        <v>0</v>
      </c>
      <c r="AD1469" s="21">
        <f t="shared" si="419"/>
        <v>0</v>
      </c>
      <c r="AE1469" s="21" t="str">
        <f t="shared" si="414"/>
        <v>3/2/8:00</v>
      </c>
    </row>
    <row r="1470" spans="2:31">
      <c r="B1470" s="37">
        <v>3</v>
      </c>
      <c r="C1470" s="38">
        <v>2</v>
      </c>
      <c r="D1470" s="39">
        <v>9</v>
      </c>
      <c r="E1470" s="17">
        <v>0</v>
      </c>
      <c r="F1470" s="17">
        <v>63</v>
      </c>
      <c r="G1470" s="17">
        <v>6</v>
      </c>
      <c r="H1470" s="37">
        <f t="shared" si="402"/>
        <v>32</v>
      </c>
      <c r="I1470" s="37">
        <f>IF(H1470&lt;'Roof Calculator'!$G$8, 1, 0)</f>
        <v>1</v>
      </c>
      <c r="J1470" s="37">
        <f>IF(H1470&gt;='Roof Calculator'!$G$8, 1, 0)</f>
        <v>0</v>
      </c>
      <c r="K1470" s="37">
        <f t="shared" si="403"/>
        <v>32</v>
      </c>
      <c r="L1470" s="37">
        <f t="shared" si="404"/>
        <v>0</v>
      </c>
      <c r="M1470" s="37">
        <v>0</v>
      </c>
      <c r="N1470" s="37">
        <f t="shared" si="405"/>
        <v>63</v>
      </c>
      <c r="O1470" s="37">
        <v>0</v>
      </c>
      <c r="P1470" s="37">
        <v>0</v>
      </c>
      <c r="Q1470" s="21">
        <f t="shared" si="406"/>
        <v>39.790999999999997</v>
      </c>
      <c r="R1470" s="21">
        <f t="shared" si="415"/>
        <v>61.333333333332028</v>
      </c>
      <c r="S1470" s="21">
        <f t="shared" si="416"/>
        <v>-7.594724244265687</v>
      </c>
      <c r="T1470" s="21">
        <f t="shared" si="407"/>
        <v>86.147999999999996</v>
      </c>
      <c r="U1470" s="37">
        <f>VLOOKUP(Time_Zone, 'LSTM LookUp'!$B$5:$D$8, 3, FALSE)</f>
        <v>-75</v>
      </c>
      <c r="V1470" s="21">
        <f t="shared" si="417"/>
        <v>-12.788256124815458</v>
      </c>
      <c r="W1470" s="21">
        <f t="shared" si="408"/>
        <v>112.95093596879613</v>
      </c>
      <c r="X1470" s="21">
        <f t="shared" si="409"/>
        <v>-2.2894896005846062</v>
      </c>
      <c r="Y1470" s="21">
        <f t="shared" si="410"/>
        <v>60.710510399415391</v>
      </c>
      <c r="Z1470" s="21">
        <f t="shared" si="418"/>
        <v>19.244171449535983</v>
      </c>
      <c r="AA1470" s="21">
        <f t="shared" si="411"/>
        <v>19.244171449535983</v>
      </c>
      <c r="AB1470" s="21">
        <f t="shared" si="412"/>
        <v>0</v>
      </c>
      <c r="AC1470" s="21">
        <f t="shared" si="413"/>
        <v>0</v>
      </c>
      <c r="AD1470" s="21">
        <f t="shared" si="419"/>
        <v>0</v>
      </c>
      <c r="AE1470" s="21" t="str">
        <f t="shared" si="414"/>
        <v>3/2/9:00</v>
      </c>
    </row>
    <row r="1471" spans="2:31">
      <c r="B1471" s="37">
        <v>3</v>
      </c>
      <c r="C1471" s="38">
        <v>2</v>
      </c>
      <c r="D1471" s="39">
        <v>10</v>
      </c>
      <c r="E1471" s="17">
        <v>1.1000000000000001</v>
      </c>
      <c r="F1471" s="17">
        <v>173</v>
      </c>
      <c r="G1471" s="17">
        <v>3</v>
      </c>
      <c r="H1471" s="37">
        <f t="shared" si="402"/>
        <v>33.979999999999997</v>
      </c>
      <c r="I1471" s="37">
        <f>IF(H1471&lt;'Roof Calculator'!$G$8, 1, 0)</f>
        <v>1</v>
      </c>
      <c r="J1471" s="37">
        <f>IF(H1471&gt;='Roof Calculator'!$G$8, 1, 0)</f>
        <v>0</v>
      </c>
      <c r="K1471" s="37">
        <f t="shared" si="403"/>
        <v>33.979999999999997</v>
      </c>
      <c r="L1471" s="37">
        <f t="shared" si="404"/>
        <v>0</v>
      </c>
      <c r="M1471" s="37">
        <v>0</v>
      </c>
      <c r="N1471" s="37">
        <f t="shared" si="405"/>
        <v>173</v>
      </c>
      <c r="O1471" s="37">
        <v>0</v>
      </c>
      <c r="P1471" s="37">
        <v>0</v>
      </c>
      <c r="Q1471" s="21">
        <f t="shared" si="406"/>
        <v>39.790999999999997</v>
      </c>
      <c r="R1471" s="21">
        <f t="shared" si="415"/>
        <v>61.374999999998693</v>
      </c>
      <c r="S1471" s="21">
        <f t="shared" si="416"/>
        <v>-7.5791602719002444</v>
      </c>
      <c r="T1471" s="21">
        <f t="shared" si="407"/>
        <v>86.147999999999996</v>
      </c>
      <c r="U1471" s="37">
        <f>VLOOKUP(Time_Zone, 'LSTM LookUp'!$B$5:$D$8, 3, FALSE)</f>
        <v>-75</v>
      </c>
      <c r="V1471" s="21">
        <f t="shared" si="417"/>
        <v>-12.780021381298811</v>
      </c>
      <c r="W1471" s="21">
        <f t="shared" si="408"/>
        <v>127.95299465467529</v>
      </c>
      <c r="X1471" s="21">
        <f t="shared" si="409"/>
        <v>-1.6585527236630981</v>
      </c>
      <c r="Y1471" s="21">
        <f t="shared" si="410"/>
        <v>171.34144727633691</v>
      </c>
      <c r="Z1471" s="21">
        <f t="shared" si="418"/>
        <v>54.312246200934744</v>
      </c>
      <c r="AA1471" s="21">
        <f t="shared" si="411"/>
        <v>54.312246200934744</v>
      </c>
      <c r="AB1471" s="21">
        <f t="shared" si="412"/>
        <v>0</v>
      </c>
      <c r="AC1471" s="21">
        <f t="shared" si="413"/>
        <v>0</v>
      </c>
      <c r="AD1471" s="21">
        <f t="shared" si="419"/>
        <v>0</v>
      </c>
      <c r="AE1471" s="21" t="str">
        <f t="shared" si="414"/>
        <v>3/2/10:00</v>
      </c>
    </row>
    <row r="1472" spans="2:31">
      <c r="B1472" s="37">
        <v>3</v>
      </c>
      <c r="C1472" s="38">
        <v>2</v>
      </c>
      <c r="D1472" s="39">
        <v>11</v>
      </c>
      <c r="E1472" s="17">
        <v>2.2000000000000002</v>
      </c>
      <c r="F1472" s="17">
        <v>191</v>
      </c>
      <c r="G1472" s="17">
        <v>13</v>
      </c>
      <c r="H1472" s="37">
        <f t="shared" si="402"/>
        <v>35.96</v>
      </c>
      <c r="I1472" s="37">
        <f>IF(H1472&lt;'Roof Calculator'!$G$8, 1, 0)</f>
        <v>1</v>
      </c>
      <c r="J1472" s="37">
        <f>IF(H1472&gt;='Roof Calculator'!$G$8, 1, 0)</f>
        <v>0</v>
      </c>
      <c r="K1472" s="37">
        <f t="shared" si="403"/>
        <v>35.96</v>
      </c>
      <c r="L1472" s="37">
        <f t="shared" si="404"/>
        <v>0</v>
      </c>
      <c r="M1472" s="37">
        <v>0</v>
      </c>
      <c r="N1472" s="37">
        <f t="shared" si="405"/>
        <v>191</v>
      </c>
      <c r="O1472" s="37">
        <v>0</v>
      </c>
      <c r="P1472" s="37">
        <v>0</v>
      </c>
      <c r="Q1472" s="21">
        <f t="shared" si="406"/>
        <v>39.790999999999997</v>
      </c>
      <c r="R1472" s="21">
        <f t="shared" si="415"/>
        <v>61.416666666665357</v>
      </c>
      <c r="S1472" s="21">
        <f t="shared" si="416"/>
        <v>-7.5635929401278199</v>
      </c>
      <c r="T1472" s="21">
        <f t="shared" si="407"/>
        <v>86.147999999999996</v>
      </c>
      <c r="U1472" s="37">
        <f>VLOOKUP(Time_Zone, 'LSTM LookUp'!$B$5:$D$8, 3, FALSE)</f>
        <v>-75</v>
      </c>
      <c r="V1472" s="21">
        <f t="shared" si="417"/>
        <v>-12.771770535998286</v>
      </c>
      <c r="W1472" s="21">
        <f t="shared" si="408"/>
        <v>142.95505736600046</v>
      </c>
      <c r="X1472" s="21">
        <f t="shared" si="409"/>
        <v>-8.9985916355822617</v>
      </c>
      <c r="Y1472" s="21">
        <f t="shared" si="410"/>
        <v>182.00140836441773</v>
      </c>
      <c r="Z1472" s="21">
        <f t="shared" si="418"/>
        <v>57.691267682961104</v>
      </c>
      <c r="AA1472" s="21">
        <f t="shared" si="411"/>
        <v>57.691267682961104</v>
      </c>
      <c r="AB1472" s="21">
        <f t="shared" si="412"/>
        <v>0</v>
      </c>
      <c r="AC1472" s="21">
        <f t="shared" si="413"/>
        <v>0</v>
      </c>
      <c r="AD1472" s="21">
        <f t="shared" si="419"/>
        <v>0</v>
      </c>
      <c r="AE1472" s="21" t="str">
        <f t="shared" si="414"/>
        <v>3/2/11:00</v>
      </c>
    </row>
    <row r="1473" spans="2:31">
      <c r="B1473" s="37">
        <v>3</v>
      </c>
      <c r="C1473" s="38">
        <v>2</v>
      </c>
      <c r="D1473" s="39">
        <v>12</v>
      </c>
      <c r="E1473" s="17">
        <v>3.9</v>
      </c>
      <c r="F1473" s="17">
        <v>258</v>
      </c>
      <c r="G1473" s="17">
        <v>11</v>
      </c>
      <c r="H1473" s="37">
        <f t="shared" si="402"/>
        <v>39.020000000000003</v>
      </c>
      <c r="I1473" s="37">
        <f>IF(H1473&lt;'Roof Calculator'!$G$8, 1, 0)</f>
        <v>1</v>
      </c>
      <c r="J1473" s="37">
        <f>IF(H1473&gt;='Roof Calculator'!$G$8, 1, 0)</f>
        <v>0</v>
      </c>
      <c r="K1473" s="37">
        <f t="shared" si="403"/>
        <v>39.020000000000003</v>
      </c>
      <c r="L1473" s="37">
        <f t="shared" si="404"/>
        <v>0</v>
      </c>
      <c r="M1473" s="37">
        <v>0</v>
      </c>
      <c r="N1473" s="37">
        <f t="shared" si="405"/>
        <v>258</v>
      </c>
      <c r="O1473" s="37">
        <v>0</v>
      </c>
      <c r="P1473" s="37">
        <v>0</v>
      </c>
      <c r="Q1473" s="21">
        <f t="shared" si="406"/>
        <v>39.790999999999997</v>
      </c>
      <c r="R1473" s="21">
        <f t="shared" si="415"/>
        <v>61.458333333332021</v>
      </c>
      <c r="S1473" s="21">
        <f t="shared" si="416"/>
        <v>-7.548022256171552</v>
      </c>
      <c r="T1473" s="21">
        <f t="shared" si="407"/>
        <v>86.147999999999996</v>
      </c>
      <c r="U1473" s="37">
        <f>VLOOKUP(Time_Zone, 'LSTM LookUp'!$B$5:$D$8, 3, FALSE)</f>
        <v>-75</v>
      </c>
      <c r="V1473" s="21">
        <f t="shared" si="417"/>
        <v>-12.763503610219608</v>
      </c>
      <c r="W1473" s="21">
        <f t="shared" si="408"/>
        <v>157.9571240974451</v>
      </c>
      <c r="X1473" s="21">
        <f t="shared" si="409"/>
        <v>-8.691248793608235</v>
      </c>
      <c r="Y1473" s="21">
        <f t="shared" si="410"/>
        <v>249.30875120639178</v>
      </c>
      <c r="Z1473" s="21">
        <f t="shared" si="418"/>
        <v>79.026519798978896</v>
      </c>
      <c r="AA1473" s="21">
        <f t="shared" si="411"/>
        <v>79.026519798978896</v>
      </c>
      <c r="AB1473" s="21">
        <f t="shared" si="412"/>
        <v>0</v>
      </c>
      <c r="AC1473" s="21">
        <f t="shared" si="413"/>
        <v>0</v>
      </c>
      <c r="AD1473" s="21">
        <f t="shared" si="419"/>
        <v>0</v>
      </c>
      <c r="AE1473" s="21" t="str">
        <f t="shared" si="414"/>
        <v>3/2/12:00</v>
      </c>
    </row>
    <row r="1474" spans="2:31">
      <c r="B1474" s="37">
        <v>3</v>
      </c>
      <c r="C1474" s="38">
        <v>2</v>
      </c>
      <c r="D1474" s="39">
        <v>13</v>
      </c>
      <c r="E1474" s="17">
        <v>5.6</v>
      </c>
      <c r="F1474" s="17">
        <v>192</v>
      </c>
      <c r="G1474" s="17">
        <v>567</v>
      </c>
      <c r="H1474" s="37">
        <f t="shared" si="402"/>
        <v>42.08</v>
      </c>
      <c r="I1474" s="37">
        <f>IF(H1474&lt;'Roof Calculator'!$G$8, 1, 0)</f>
        <v>1</v>
      </c>
      <c r="J1474" s="37">
        <f>IF(H1474&gt;='Roof Calculator'!$G$8, 1, 0)</f>
        <v>0</v>
      </c>
      <c r="K1474" s="37">
        <f t="shared" si="403"/>
        <v>42.08</v>
      </c>
      <c r="L1474" s="37">
        <f t="shared" si="404"/>
        <v>0</v>
      </c>
      <c r="M1474" s="37">
        <v>0</v>
      </c>
      <c r="N1474" s="37">
        <f t="shared" si="405"/>
        <v>192</v>
      </c>
      <c r="O1474" s="37">
        <v>0</v>
      </c>
      <c r="P1474" s="37">
        <v>0</v>
      </c>
      <c r="Q1474" s="21">
        <f t="shared" si="406"/>
        <v>39.790999999999997</v>
      </c>
      <c r="R1474" s="21">
        <f t="shared" si="415"/>
        <v>61.499999999998685</v>
      </c>
      <c r="S1474" s="21">
        <f t="shared" si="416"/>
        <v>-7.5324482272541093</v>
      </c>
      <c r="T1474" s="21">
        <f t="shared" si="407"/>
        <v>86.147999999999996</v>
      </c>
      <c r="U1474" s="37">
        <f>VLOOKUP(Time_Zone, 'LSTM LookUp'!$B$5:$D$8, 3, FALSE)</f>
        <v>-75</v>
      </c>
      <c r="V1474" s="21">
        <f t="shared" si="417"/>
        <v>-12.755220625296349</v>
      </c>
      <c r="W1474" s="21">
        <f t="shared" si="408"/>
        <v>172.9591948436759</v>
      </c>
      <c r="X1474" s="21">
        <f t="shared" si="409"/>
        <v>-476.22549129549185</v>
      </c>
      <c r="Y1474" s="21">
        <f t="shared" si="410"/>
        <v>-284.22549129549185</v>
      </c>
      <c r="Z1474" s="21">
        <f t="shared" si="418"/>
        <v>-90.094516564494455</v>
      </c>
      <c r="AA1474" s="21">
        <f t="shared" si="411"/>
        <v>-90.094516564494455</v>
      </c>
      <c r="AB1474" s="21">
        <f t="shared" si="412"/>
        <v>0</v>
      </c>
      <c r="AC1474" s="21">
        <f t="shared" si="413"/>
        <v>0</v>
      </c>
      <c r="AD1474" s="21">
        <f t="shared" si="419"/>
        <v>0</v>
      </c>
      <c r="AE1474" s="21" t="str">
        <f t="shared" si="414"/>
        <v>3/2/13:00</v>
      </c>
    </row>
    <row r="1475" spans="2:31">
      <c r="B1475" s="37">
        <v>3</v>
      </c>
      <c r="C1475" s="38">
        <v>2</v>
      </c>
      <c r="D1475" s="39">
        <v>14</v>
      </c>
      <c r="E1475" s="17">
        <v>7.8</v>
      </c>
      <c r="F1475" s="17">
        <v>253</v>
      </c>
      <c r="G1475" s="17">
        <v>272</v>
      </c>
      <c r="H1475" s="37">
        <f t="shared" si="402"/>
        <v>46.04</v>
      </c>
      <c r="I1475" s="37">
        <f>IF(H1475&lt;'Roof Calculator'!$G$8, 1, 0)</f>
        <v>1</v>
      </c>
      <c r="J1475" s="37">
        <f>IF(H1475&gt;='Roof Calculator'!$G$8, 1, 0)</f>
        <v>0</v>
      </c>
      <c r="K1475" s="37">
        <f t="shared" si="403"/>
        <v>46.04</v>
      </c>
      <c r="L1475" s="37">
        <f t="shared" si="404"/>
        <v>0</v>
      </c>
      <c r="M1475" s="37">
        <v>0</v>
      </c>
      <c r="N1475" s="37">
        <f t="shared" si="405"/>
        <v>253</v>
      </c>
      <c r="O1475" s="37">
        <v>0</v>
      </c>
      <c r="P1475" s="37">
        <v>0</v>
      </c>
      <c r="Q1475" s="21">
        <f t="shared" si="406"/>
        <v>39.790999999999997</v>
      </c>
      <c r="R1475" s="21">
        <f t="shared" si="415"/>
        <v>61.54166666666535</v>
      </c>
      <c r="S1475" s="21">
        <f t="shared" si="416"/>
        <v>-7.5168708605976802</v>
      </c>
      <c r="T1475" s="21">
        <f t="shared" si="407"/>
        <v>86.147999999999996</v>
      </c>
      <c r="U1475" s="37">
        <f>VLOOKUP(Time_Zone, 'LSTM LookUp'!$B$5:$D$8, 3, FALSE)</f>
        <v>-75</v>
      </c>
      <c r="V1475" s="21">
        <f t="shared" si="417"/>
        <v>-12.746921602589866</v>
      </c>
      <c r="W1475" s="21">
        <f t="shared" si="408"/>
        <v>187.96126959935251</v>
      </c>
      <c r="X1475" s="21">
        <f t="shared" si="409"/>
        <v>-227.97976995635662</v>
      </c>
      <c r="Y1475" s="21">
        <f t="shared" si="410"/>
        <v>25.02023004364338</v>
      </c>
      <c r="Z1475" s="21">
        <f t="shared" si="418"/>
        <v>7.9309759298505398</v>
      </c>
      <c r="AA1475" s="21">
        <f t="shared" si="411"/>
        <v>7.9309759298505398</v>
      </c>
      <c r="AB1475" s="21">
        <f t="shared" si="412"/>
        <v>0</v>
      </c>
      <c r="AC1475" s="21">
        <f t="shared" si="413"/>
        <v>0</v>
      </c>
      <c r="AD1475" s="21">
        <f t="shared" si="419"/>
        <v>0</v>
      </c>
      <c r="AE1475" s="21" t="str">
        <f t="shared" si="414"/>
        <v>3/2/14:00</v>
      </c>
    </row>
    <row r="1476" spans="2:31">
      <c r="B1476" s="37">
        <v>3</v>
      </c>
      <c r="C1476" s="38">
        <v>2</v>
      </c>
      <c r="D1476" s="39">
        <v>15</v>
      </c>
      <c r="E1476" s="17">
        <v>7.8</v>
      </c>
      <c r="F1476" s="17">
        <v>194</v>
      </c>
      <c r="G1476" s="17">
        <v>26</v>
      </c>
      <c r="H1476" s="37">
        <f t="shared" si="402"/>
        <v>46.04</v>
      </c>
      <c r="I1476" s="37">
        <f>IF(H1476&lt;'Roof Calculator'!$G$8, 1, 0)</f>
        <v>1</v>
      </c>
      <c r="J1476" s="37">
        <f>IF(H1476&gt;='Roof Calculator'!$G$8, 1, 0)</f>
        <v>0</v>
      </c>
      <c r="K1476" s="37">
        <f t="shared" si="403"/>
        <v>46.04</v>
      </c>
      <c r="L1476" s="37">
        <f t="shared" si="404"/>
        <v>0</v>
      </c>
      <c r="M1476" s="37">
        <v>0</v>
      </c>
      <c r="N1476" s="37">
        <f t="shared" si="405"/>
        <v>194</v>
      </c>
      <c r="O1476" s="37">
        <v>0</v>
      </c>
      <c r="P1476" s="37">
        <v>0</v>
      </c>
      <c r="Q1476" s="21">
        <f t="shared" si="406"/>
        <v>39.790999999999997</v>
      </c>
      <c r="R1476" s="21">
        <f t="shared" si="415"/>
        <v>61.583333333332014</v>
      </c>
      <c r="S1476" s="21">
        <f t="shared" si="416"/>
        <v>-7.501290163423973</v>
      </c>
      <c r="T1476" s="21">
        <f t="shared" si="407"/>
        <v>86.147999999999996</v>
      </c>
      <c r="U1476" s="37">
        <f>VLOOKUP(Time_Zone, 'LSTM LookUp'!$B$5:$D$8, 3, FALSE)</f>
        <v>-75</v>
      </c>
      <c r="V1476" s="21">
        <f t="shared" si="417"/>
        <v>-12.738606563489272</v>
      </c>
      <c r="W1476" s="21">
        <f t="shared" si="408"/>
        <v>202.96334835912771</v>
      </c>
      <c r="X1476" s="21">
        <f t="shared" si="409"/>
        <v>-20.409688106927209</v>
      </c>
      <c r="Y1476" s="21">
        <f t="shared" si="410"/>
        <v>173.59031189307279</v>
      </c>
      <c r="Z1476" s="21">
        <f t="shared" si="418"/>
        <v>55.025097006611333</v>
      </c>
      <c r="AA1476" s="21">
        <f t="shared" si="411"/>
        <v>55.025097006611333</v>
      </c>
      <c r="AB1476" s="21">
        <f t="shared" si="412"/>
        <v>0</v>
      </c>
      <c r="AC1476" s="21">
        <f t="shared" si="413"/>
        <v>0</v>
      </c>
      <c r="AD1476" s="21">
        <f t="shared" si="419"/>
        <v>0</v>
      </c>
      <c r="AE1476" s="21" t="str">
        <f t="shared" si="414"/>
        <v>3/2/15:00</v>
      </c>
    </row>
    <row r="1477" spans="2:31">
      <c r="B1477" s="37">
        <v>3</v>
      </c>
      <c r="C1477" s="38">
        <v>2</v>
      </c>
      <c r="D1477" s="39">
        <v>16</v>
      </c>
      <c r="E1477" s="17">
        <v>6.1</v>
      </c>
      <c r="F1477" s="17">
        <v>202</v>
      </c>
      <c r="G1477" s="17">
        <v>10</v>
      </c>
      <c r="H1477" s="37">
        <f t="shared" si="402"/>
        <v>42.980000000000004</v>
      </c>
      <c r="I1477" s="37">
        <f>IF(H1477&lt;'Roof Calculator'!$G$8, 1, 0)</f>
        <v>1</v>
      </c>
      <c r="J1477" s="37">
        <f>IF(H1477&gt;='Roof Calculator'!$G$8, 1, 0)</f>
        <v>0</v>
      </c>
      <c r="K1477" s="37">
        <f t="shared" si="403"/>
        <v>42.980000000000004</v>
      </c>
      <c r="L1477" s="37">
        <f t="shared" si="404"/>
        <v>0</v>
      </c>
      <c r="M1477" s="37">
        <v>0</v>
      </c>
      <c r="N1477" s="37">
        <f t="shared" si="405"/>
        <v>202</v>
      </c>
      <c r="O1477" s="37">
        <v>0</v>
      </c>
      <c r="P1477" s="37">
        <v>0</v>
      </c>
      <c r="Q1477" s="21">
        <f t="shared" si="406"/>
        <v>39.790999999999997</v>
      </c>
      <c r="R1477" s="21">
        <f t="shared" si="415"/>
        <v>61.624999999998678</v>
      </c>
      <c r="S1477" s="21">
        <f t="shared" si="416"/>
        <v>-7.4857061429542231</v>
      </c>
      <c r="T1477" s="21">
        <f t="shared" si="407"/>
        <v>86.147999999999996</v>
      </c>
      <c r="U1477" s="37">
        <f>VLOOKUP(Time_Zone, 'LSTM LookUp'!$B$5:$D$8, 3, FALSE)</f>
        <v>-75</v>
      </c>
      <c r="V1477" s="21">
        <f t="shared" si="417"/>
        <v>-12.730275529411387</v>
      </c>
      <c r="W1477" s="21">
        <f t="shared" si="408"/>
        <v>217.96543111764717</v>
      </c>
      <c r="X1477" s="21">
        <f t="shared" si="409"/>
        <v>-6.8399441718977227</v>
      </c>
      <c r="Y1477" s="21">
        <f t="shared" si="410"/>
        <v>195.16005582810229</v>
      </c>
      <c r="Z1477" s="21">
        <f t="shared" si="418"/>
        <v>61.862329104931725</v>
      </c>
      <c r="AA1477" s="21">
        <f t="shared" si="411"/>
        <v>61.862329104931725</v>
      </c>
      <c r="AB1477" s="21">
        <f t="shared" si="412"/>
        <v>0</v>
      </c>
      <c r="AC1477" s="21">
        <f t="shared" si="413"/>
        <v>0</v>
      </c>
      <c r="AD1477" s="21">
        <f t="shared" si="419"/>
        <v>0</v>
      </c>
      <c r="AE1477" s="21" t="str">
        <f t="shared" si="414"/>
        <v>3/2/16:00</v>
      </c>
    </row>
    <row r="1478" spans="2:31">
      <c r="B1478" s="37">
        <v>3</v>
      </c>
      <c r="C1478" s="38">
        <v>2</v>
      </c>
      <c r="D1478" s="39">
        <v>17</v>
      </c>
      <c r="E1478" s="17">
        <v>4.4000000000000004</v>
      </c>
      <c r="F1478" s="17">
        <v>87</v>
      </c>
      <c r="G1478" s="17">
        <v>3</v>
      </c>
      <c r="H1478" s="37">
        <f t="shared" si="402"/>
        <v>39.92</v>
      </c>
      <c r="I1478" s="37">
        <f>IF(H1478&lt;'Roof Calculator'!$G$8, 1, 0)</f>
        <v>1</v>
      </c>
      <c r="J1478" s="37">
        <f>IF(H1478&gt;='Roof Calculator'!$G$8, 1, 0)</f>
        <v>0</v>
      </c>
      <c r="K1478" s="37">
        <f t="shared" si="403"/>
        <v>39.92</v>
      </c>
      <c r="L1478" s="37">
        <f t="shared" si="404"/>
        <v>0</v>
      </c>
      <c r="M1478" s="37">
        <v>0</v>
      </c>
      <c r="N1478" s="37">
        <f t="shared" si="405"/>
        <v>87</v>
      </c>
      <c r="O1478" s="37">
        <v>0</v>
      </c>
      <c r="P1478" s="37">
        <v>0</v>
      </c>
      <c r="Q1478" s="21">
        <f t="shared" si="406"/>
        <v>39.790999999999997</v>
      </c>
      <c r="R1478" s="21">
        <f t="shared" si="415"/>
        <v>61.666666666665343</v>
      </c>
      <c r="S1478" s="21">
        <f t="shared" si="416"/>
        <v>-7.4701188064091806</v>
      </c>
      <c r="T1478" s="21">
        <f t="shared" si="407"/>
        <v>86.147999999999996</v>
      </c>
      <c r="U1478" s="37">
        <f>VLOOKUP(Time_Zone, 'LSTM LookUp'!$B$5:$D$8, 3, FALSE)</f>
        <v>-75</v>
      </c>
      <c r="V1478" s="21">
        <f t="shared" si="417"/>
        <v>-12.721928521800679</v>
      </c>
      <c r="W1478" s="21">
        <f t="shared" si="408"/>
        <v>232.96751786954985</v>
      </c>
      <c r="X1478" s="21">
        <f t="shared" si="409"/>
        <v>-1.6261489476450968</v>
      </c>
      <c r="Y1478" s="21">
        <f t="shared" si="410"/>
        <v>85.373851052354908</v>
      </c>
      <c r="Z1478" s="21">
        <f t="shared" si="418"/>
        <v>27.062019675830076</v>
      </c>
      <c r="AA1478" s="21">
        <f t="shared" si="411"/>
        <v>27.062019675830076</v>
      </c>
      <c r="AB1478" s="21">
        <f t="shared" si="412"/>
        <v>0</v>
      </c>
      <c r="AC1478" s="21">
        <f t="shared" si="413"/>
        <v>0</v>
      </c>
      <c r="AD1478" s="21">
        <f t="shared" si="419"/>
        <v>0</v>
      </c>
      <c r="AE1478" s="21" t="str">
        <f t="shared" si="414"/>
        <v>3/2/17:00</v>
      </c>
    </row>
    <row r="1479" spans="2:31">
      <c r="B1479" s="37">
        <v>3</v>
      </c>
      <c r="C1479" s="38">
        <v>2</v>
      </c>
      <c r="D1479" s="39">
        <v>18</v>
      </c>
      <c r="E1479" s="17">
        <v>3.3</v>
      </c>
      <c r="F1479" s="17">
        <v>58</v>
      </c>
      <c r="G1479" s="17">
        <v>2</v>
      </c>
      <c r="H1479" s="37">
        <f t="shared" si="402"/>
        <v>37.94</v>
      </c>
      <c r="I1479" s="37">
        <f>IF(H1479&lt;'Roof Calculator'!$G$8, 1, 0)</f>
        <v>1</v>
      </c>
      <c r="J1479" s="37">
        <f>IF(H1479&gt;='Roof Calculator'!$G$8, 1, 0)</f>
        <v>0</v>
      </c>
      <c r="K1479" s="37">
        <f t="shared" si="403"/>
        <v>37.94</v>
      </c>
      <c r="L1479" s="37">
        <f t="shared" si="404"/>
        <v>0</v>
      </c>
      <c r="M1479" s="37">
        <v>0</v>
      </c>
      <c r="N1479" s="37">
        <f t="shared" si="405"/>
        <v>58</v>
      </c>
      <c r="O1479" s="37">
        <v>0</v>
      </c>
      <c r="P1479" s="37">
        <v>0</v>
      </c>
      <c r="Q1479" s="21">
        <f t="shared" si="406"/>
        <v>39.790999999999997</v>
      </c>
      <c r="R1479" s="21">
        <f t="shared" si="415"/>
        <v>61.708333333332007</v>
      </c>
      <c r="S1479" s="21">
        <f t="shared" si="416"/>
        <v>-7.4545281610091321</v>
      </c>
      <c r="T1479" s="21">
        <f t="shared" si="407"/>
        <v>86.147999999999996</v>
      </c>
      <c r="U1479" s="37">
        <f>VLOOKUP(Time_Zone, 'LSTM LookUp'!$B$5:$D$8, 3, FALSE)</f>
        <v>-75</v>
      </c>
      <c r="V1479" s="21">
        <f t="shared" si="417"/>
        <v>-12.713565562129244</v>
      </c>
      <c r="W1479" s="21">
        <f t="shared" si="408"/>
        <v>247.96960860946768</v>
      </c>
      <c r="X1479" s="21">
        <f t="shared" si="409"/>
        <v>-0.73763066089014251</v>
      </c>
      <c r="Y1479" s="21">
        <f t="shared" si="410"/>
        <v>57.26236933910986</v>
      </c>
      <c r="Z1479" s="21">
        <f t="shared" si="418"/>
        <v>18.151170957361842</v>
      </c>
      <c r="AA1479" s="21">
        <f t="shared" si="411"/>
        <v>18.151170957361842</v>
      </c>
      <c r="AB1479" s="21">
        <f t="shared" si="412"/>
        <v>0</v>
      </c>
      <c r="AC1479" s="21">
        <f t="shared" si="413"/>
        <v>0</v>
      </c>
      <c r="AD1479" s="21">
        <f t="shared" si="419"/>
        <v>0</v>
      </c>
      <c r="AE1479" s="21" t="str">
        <f t="shared" si="414"/>
        <v>3/2/18:00</v>
      </c>
    </row>
    <row r="1480" spans="2:31">
      <c r="B1480" s="37">
        <v>3</v>
      </c>
      <c r="C1480" s="38">
        <v>2</v>
      </c>
      <c r="D1480" s="39">
        <v>19</v>
      </c>
      <c r="E1480" s="17">
        <v>2.8</v>
      </c>
      <c r="F1480" s="17">
        <v>12</v>
      </c>
      <c r="G1480" s="17">
        <v>1</v>
      </c>
      <c r="H1480" s="37">
        <f t="shared" si="402"/>
        <v>37.04</v>
      </c>
      <c r="I1480" s="37">
        <f>IF(H1480&lt;'Roof Calculator'!$G$8, 1, 0)</f>
        <v>1</v>
      </c>
      <c r="J1480" s="37">
        <f>IF(H1480&gt;='Roof Calculator'!$G$8, 1, 0)</f>
        <v>0</v>
      </c>
      <c r="K1480" s="37">
        <f t="shared" si="403"/>
        <v>37.04</v>
      </c>
      <c r="L1480" s="37">
        <f t="shared" si="404"/>
        <v>0</v>
      </c>
      <c r="M1480" s="37">
        <v>0</v>
      </c>
      <c r="N1480" s="37">
        <f t="shared" si="405"/>
        <v>12</v>
      </c>
      <c r="O1480" s="37">
        <v>0</v>
      </c>
      <c r="P1480" s="37">
        <v>0</v>
      </c>
      <c r="Q1480" s="21">
        <f t="shared" si="406"/>
        <v>39.790999999999997</v>
      </c>
      <c r="R1480" s="21">
        <f t="shared" si="415"/>
        <v>61.749999999998671</v>
      </c>
      <c r="S1480" s="21">
        <f t="shared" si="416"/>
        <v>-7.4389342139738686</v>
      </c>
      <c r="T1480" s="21">
        <f t="shared" si="407"/>
        <v>86.147999999999996</v>
      </c>
      <c r="U1480" s="37">
        <f>VLOOKUP(Time_Zone, 'LSTM LookUp'!$B$5:$D$8, 3, FALSE)</f>
        <v>-75</v>
      </c>
      <c r="V1480" s="21">
        <f t="shared" si="417"/>
        <v>-12.705186671896724</v>
      </c>
      <c r="W1480" s="21">
        <f t="shared" si="408"/>
        <v>262.97170333202581</v>
      </c>
      <c r="X1480" s="21">
        <f t="shared" si="409"/>
        <v>-0.17608680001059202</v>
      </c>
      <c r="Y1480" s="21">
        <f t="shared" si="410"/>
        <v>11.823913199989407</v>
      </c>
      <c r="Z1480" s="21">
        <f t="shared" si="418"/>
        <v>3.747973972348928</v>
      </c>
      <c r="AA1480" s="21">
        <f t="shared" si="411"/>
        <v>3.747973972348928</v>
      </c>
      <c r="AB1480" s="21">
        <f t="shared" si="412"/>
        <v>0</v>
      </c>
      <c r="AC1480" s="21">
        <f t="shared" si="413"/>
        <v>0</v>
      </c>
      <c r="AD1480" s="21">
        <f t="shared" si="419"/>
        <v>0</v>
      </c>
      <c r="AE1480" s="21" t="str">
        <f t="shared" si="414"/>
        <v>3/2/19:00</v>
      </c>
    </row>
    <row r="1481" spans="2:31">
      <c r="B1481" s="37">
        <v>3</v>
      </c>
      <c r="C1481" s="38">
        <v>2</v>
      </c>
      <c r="D1481" s="39">
        <v>20</v>
      </c>
      <c r="E1481" s="17">
        <v>1.1000000000000001</v>
      </c>
      <c r="F1481" s="17">
        <v>0</v>
      </c>
      <c r="G1481" s="17">
        <v>0</v>
      </c>
      <c r="H1481" s="37">
        <f t="shared" si="402"/>
        <v>33.979999999999997</v>
      </c>
      <c r="I1481" s="37">
        <f>IF(H1481&lt;'Roof Calculator'!$G$8, 1, 0)</f>
        <v>1</v>
      </c>
      <c r="J1481" s="37">
        <f>IF(H1481&gt;='Roof Calculator'!$G$8, 1, 0)</f>
        <v>0</v>
      </c>
      <c r="K1481" s="37">
        <f t="shared" si="403"/>
        <v>33.979999999999997</v>
      </c>
      <c r="L1481" s="37">
        <f t="shared" si="404"/>
        <v>0</v>
      </c>
      <c r="M1481" s="37">
        <v>0</v>
      </c>
      <c r="N1481" s="37">
        <f t="shared" si="405"/>
        <v>0</v>
      </c>
      <c r="O1481" s="37">
        <v>0</v>
      </c>
      <c r="P1481" s="37">
        <v>0</v>
      </c>
      <c r="Q1481" s="21">
        <f t="shared" si="406"/>
        <v>39.790999999999997</v>
      </c>
      <c r="R1481" s="21">
        <f t="shared" si="415"/>
        <v>61.791666666665336</v>
      </c>
      <c r="S1481" s="21">
        <f t="shared" si="416"/>
        <v>-7.4233369725227174</v>
      </c>
      <c r="T1481" s="21">
        <f t="shared" si="407"/>
        <v>86.147999999999996</v>
      </c>
      <c r="U1481" s="37">
        <f>VLOOKUP(Time_Zone, 'LSTM LookUp'!$B$5:$D$8, 3, FALSE)</f>
        <v>-75</v>
      </c>
      <c r="V1481" s="21">
        <f t="shared" si="417"/>
        <v>-12.696791872630296</v>
      </c>
      <c r="W1481" s="21">
        <f t="shared" si="408"/>
        <v>277.97380203184241</v>
      </c>
      <c r="X1481" s="21">
        <f t="shared" si="409"/>
        <v>0</v>
      </c>
      <c r="Y1481" s="21">
        <f t="shared" si="410"/>
        <v>0</v>
      </c>
      <c r="Z1481" s="21">
        <f t="shared" si="418"/>
        <v>0</v>
      </c>
      <c r="AA1481" s="21">
        <f t="shared" si="411"/>
        <v>0</v>
      </c>
      <c r="AB1481" s="21">
        <f t="shared" si="412"/>
        <v>0</v>
      </c>
      <c r="AC1481" s="21">
        <f t="shared" si="413"/>
        <v>0</v>
      </c>
      <c r="AD1481" s="21">
        <f t="shared" si="419"/>
        <v>0</v>
      </c>
      <c r="AE1481" s="21" t="str">
        <f t="shared" si="414"/>
        <v>3/2/20:00</v>
      </c>
    </row>
    <row r="1482" spans="2:31">
      <c r="B1482" s="37">
        <v>3</v>
      </c>
      <c r="C1482" s="38">
        <v>2</v>
      </c>
      <c r="D1482" s="39">
        <v>21</v>
      </c>
      <c r="E1482" s="17">
        <v>0.6</v>
      </c>
      <c r="F1482" s="17">
        <v>0</v>
      </c>
      <c r="G1482" s="17">
        <v>0</v>
      </c>
      <c r="H1482" s="37">
        <f t="shared" si="402"/>
        <v>33.08</v>
      </c>
      <c r="I1482" s="37">
        <f>IF(H1482&lt;'Roof Calculator'!$G$8, 1, 0)</f>
        <v>1</v>
      </c>
      <c r="J1482" s="37">
        <f>IF(H1482&gt;='Roof Calculator'!$G$8, 1, 0)</f>
        <v>0</v>
      </c>
      <c r="K1482" s="37">
        <f t="shared" si="403"/>
        <v>33.08</v>
      </c>
      <c r="L1482" s="37">
        <f t="shared" si="404"/>
        <v>0</v>
      </c>
      <c r="M1482" s="37">
        <v>0</v>
      </c>
      <c r="N1482" s="37">
        <f t="shared" si="405"/>
        <v>0</v>
      </c>
      <c r="O1482" s="37">
        <v>0</v>
      </c>
      <c r="P1482" s="37">
        <v>0</v>
      </c>
      <c r="Q1482" s="21">
        <f t="shared" si="406"/>
        <v>39.790999999999997</v>
      </c>
      <c r="R1482" s="21">
        <f t="shared" si="415"/>
        <v>61.833333333332</v>
      </c>
      <c r="S1482" s="21">
        <f t="shared" si="416"/>
        <v>-7.4077364438745219</v>
      </c>
      <c r="T1482" s="21">
        <f t="shared" si="407"/>
        <v>86.147999999999996</v>
      </c>
      <c r="U1482" s="37">
        <f>VLOOKUP(Time_Zone, 'LSTM LookUp'!$B$5:$D$8, 3, FALSE)</f>
        <v>-75</v>
      </c>
      <c r="V1482" s="21">
        <f t="shared" si="417"/>
        <v>-12.688381185884595</v>
      </c>
      <c r="W1482" s="21">
        <f t="shared" si="408"/>
        <v>292.97590470352884</v>
      </c>
      <c r="X1482" s="21">
        <f t="shared" si="409"/>
        <v>0</v>
      </c>
      <c r="Y1482" s="21">
        <f t="shared" si="410"/>
        <v>0</v>
      </c>
      <c r="Z1482" s="21">
        <f t="shared" si="418"/>
        <v>0</v>
      </c>
      <c r="AA1482" s="21">
        <f t="shared" si="411"/>
        <v>0</v>
      </c>
      <c r="AB1482" s="21">
        <f t="shared" si="412"/>
        <v>0</v>
      </c>
      <c r="AC1482" s="21">
        <f t="shared" si="413"/>
        <v>0</v>
      </c>
      <c r="AD1482" s="21">
        <f t="shared" si="419"/>
        <v>0</v>
      </c>
      <c r="AE1482" s="21" t="str">
        <f t="shared" si="414"/>
        <v>3/2/21:00</v>
      </c>
    </row>
    <row r="1483" spans="2:31">
      <c r="B1483" s="37">
        <v>3</v>
      </c>
      <c r="C1483" s="38">
        <v>2</v>
      </c>
      <c r="D1483" s="39">
        <v>22</v>
      </c>
      <c r="E1483" s="17">
        <v>1.1000000000000001</v>
      </c>
      <c r="F1483" s="17">
        <v>0</v>
      </c>
      <c r="G1483" s="17">
        <v>0</v>
      </c>
      <c r="H1483" s="37">
        <f t="shared" si="402"/>
        <v>33.979999999999997</v>
      </c>
      <c r="I1483" s="37">
        <f>IF(H1483&lt;'Roof Calculator'!$G$8, 1, 0)</f>
        <v>1</v>
      </c>
      <c r="J1483" s="37">
        <f>IF(H1483&gt;='Roof Calculator'!$G$8, 1, 0)</f>
        <v>0</v>
      </c>
      <c r="K1483" s="37">
        <f t="shared" si="403"/>
        <v>33.979999999999997</v>
      </c>
      <c r="L1483" s="37">
        <f t="shared" si="404"/>
        <v>0</v>
      </c>
      <c r="M1483" s="37">
        <v>0</v>
      </c>
      <c r="N1483" s="37">
        <f t="shared" si="405"/>
        <v>0</v>
      </c>
      <c r="O1483" s="37">
        <v>0</v>
      </c>
      <c r="P1483" s="37">
        <v>0</v>
      </c>
      <c r="Q1483" s="21">
        <f t="shared" si="406"/>
        <v>39.790999999999997</v>
      </c>
      <c r="R1483" s="21">
        <f t="shared" si="415"/>
        <v>61.874999999998664</v>
      </c>
      <c r="S1483" s="21">
        <f t="shared" si="416"/>
        <v>-7.3921326352476493</v>
      </c>
      <c r="T1483" s="21">
        <f t="shared" si="407"/>
        <v>86.147999999999996</v>
      </c>
      <c r="U1483" s="37">
        <f>VLOOKUP(Time_Zone, 'LSTM LookUp'!$B$5:$D$8, 3, FALSE)</f>
        <v>-75</v>
      </c>
      <c r="V1483" s="21">
        <f t="shared" si="417"/>
        <v>-12.679954633241696</v>
      </c>
      <c r="W1483" s="21">
        <f t="shared" si="408"/>
        <v>307.97801134168958</v>
      </c>
      <c r="X1483" s="21">
        <f t="shared" si="409"/>
        <v>0</v>
      </c>
      <c r="Y1483" s="21">
        <f t="shared" si="410"/>
        <v>0</v>
      </c>
      <c r="Z1483" s="21">
        <f t="shared" si="418"/>
        <v>0</v>
      </c>
      <c r="AA1483" s="21">
        <f t="shared" si="411"/>
        <v>0</v>
      </c>
      <c r="AB1483" s="21">
        <f t="shared" si="412"/>
        <v>0</v>
      </c>
      <c r="AC1483" s="21">
        <f t="shared" si="413"/>
        <v>0</v>
      </c>
      <c r="AD1483" s="21">
        <f t="shared" si="419"/>
        <v>0</v>
      </c>
      <c r="AE1483" s="21" t="str">
        <f t="shared" si="414"/>
        <v>3/2/22:00</v>
      </c>
    </row>
    <row r="1484" spans="2:31">
      <c r="B1484" s="37">
        <v>3</v>
      </c>
      <c r="C1484" s="38">
        <v>2</v>
      </c>
      <c r="D1484" s="39">
        <v>23</v>
      </c>
      <c r="E1484" s="17">
        <v>1.1000000000000001</v>
      </c>
      <c r="F1484" s="17">
        <v>0</v>
      </c>
      <c r="G1484" s="17">
        <v>0</v>
      </c>
      <c r="H1484" s="37">
        <f t="shared" si="402"/>
        <v>33.979999999999997</v>
      </c>
      <c r="I1484" s="37">
        <f>IF(H1484&lt;'Roof Calculator'!$G$8, 1, 0)</f>
        <v>1</v>
      </c>
      <c r="J1484" s="37">
        <f>IF(H1484&gt;='Roof Calculator'!$G$8, 1, 0)</f>
        <v>0</v>
      </c>
      <c r="K1484" s="37">
        <f t="shared" si="403"/>
        <v>33.979999999999997</v>
      </c>
      <c r="L1484" s="37">
        <f t="shared" si="404"/>
        <v>0</v>
      </c>
      <c r="M1484" s="37">
        <v>0</v>
      </c>
      <c r="N1484" s="37">
        <f t="shared" si="405"/>
        <v>0</v>
      </c>
      <c r="O1484" s="37">
        <v>0</v>
      </c>
      <c r="P1484" s="37">
        <v>0</v>
      </c>
      <c r="Q1484" s="21">
        <f t="shared" si="406"/>
        <v>39.790999999999997</v>
      </c>
      <c r="R1484" s="21">
        <f t="shared" si="415"/>
        <v>61.916666666665328</v>
      </c>
      <c r="S1484" s="21">
        <f t="shared" si="416"/>
        <v>-7.3765255538599934</v>
      </c>
      <c r="T1484" s="21">
        <f t="shared" si="407"/>
        <v>86.147999999999996</v>
      </c>
      <c r="U1484" s="37">
        <f>VLOOKUP(Time_Zone, 'LSTM LookUp'!$B$5:$D$8, 3, FALSE)</f>
        <v>-75</v>
      </c>
      <c r="V1484" s="21">
        <f t="shared" si="417"/>
        <v>-12.671512236311042</v>
      </c>
      <c r="W1484" s="21">
        <f t="shared" si="408"/>
        <v>322.98012194092229</v>
      </c>
      <c r="X1484" s="21">
        <f t="shared" si="409"/>
        <v>0</v>
      </c>
      <c r="Y1484" s="21">
        <f t="shared" si="410"/>
        <v>0</v>
      </c>
      <c r="Z1484" s="21">
        <f t="shared" si="418"/>
        <v>0</v>
      </c>
      <c r="AA1484" s="21">
        <f t="shared" si="411"/>
        <v>0</v>
      </c>
      <c r="AB1484" s="21">
        <f t="shared" si="412"/>
        <v>0</v>
      </c>
      <c r="AC1484" s="21">
        <f t="shared" si="413"/>
        <v>0</v>
      </c>
      <c r="AD1484" s="21">
        <f t="shared" si="419"/>
        <v>0</v>
      </c>
      <c r="AE1484" s="21" t="str">
        <f t="shared" si="414"/>
        <v>3/2/23:00</v>
      </c>
    </row>
    <row r="1485" spans="2:31">
      <c r="B1485" s="37">
        <v>3</v>
      </c>
      <c r="C1485" s="38">
        <v>2</v>
      </c>
      <c r="D1485" s="39">
        <v>24</v>
      </c>
      <c r="E1485" s="17">
        <v>1.1000000000000001</v>
      </c>
      <c r="F1485" s="17">
        <v>0</v>
      </c>
      <c r="G1485" s="17">
        <v>0</v>
      </c>
      <c r="H1485" s="37">
        <f t="shared" si="402"/>
        <v>33.979999999999997</v>
      </c>
      <c r="I1485" s="37">
        <f>IF(H1485&lt;'Roof Calculator'!$G$8, 1, 0)</f>
        <v>1</v>
      </c>
      <c r="J1485" s="37">
        <f>IF(H1485&gt;='Roof Calculator'!$G$8, 1, 0)</f>
        <v>0</v>
      </c>
      <c r="K1485" s="37">
        <f t="shared" si="403"/>
        <v>33.979999999999997</v>
      </c>
      <c r="L1485" s="37">
        <f t="shared" si="404"/>
        <v>0</v>
      </c>
      <c r="M1485" s="37">
        <v>0</v>
      </c>
      <c r="N1485" s="37">
        <f t="shared" si="405"/>
        <v>0</v>
      </c>
      <c r="O1485" s="37">
        <v>0</v>
      </c>
      <c r="P1485" s="37">
        <v>0</v>
      </c>
      <c r="Q1485" s="21">
        <f t="shared" si="406"/>
        <v>39.790999999999997</v>
      </c>
      <c r="R1485" s="21">
        <f t="shared" si="415"/>
        <v>61.958333333331993</v>
      </c>
      <c r="S1485" s="21">
        <f t="shared" si="416"/>
        <v>-7.3609152069289605</v>
      </c>
      <c r="T1485" s="21">
        <f t="shared" si="407"/>
        <v>86.147999999999996</v>
      </c>
      <c r="U1485" s="37">
        <f>VLOOKUP(Time_Zone, 'LSTM LookUp'!$B$5:$D$8, 3, FALSE)</f>
        <v>-75</v>
      </c>
      <c r="V1485" s="21">
        <f t="shared" si="417"/>
        <v>-12.66305401672941</v>
      </c>
      <c r="W1485" s="21">
        <f t="shared" si="408"/>
        <v>337.98223649581763</v>
      </c>
      <c r="X1485" s="21">
        <f t="shared" si="409"/>
        <v>0</v>
      </c>
      <c r="Y1485" s="21">
        <f t="shared" si="410"/>
        <v>0</v>
      </c>
      <c r="Z1485" s="21">
        <f t="shared" si="418"/>
        <v>0</v>
      </c>
      <c r="AA1485" s="21">
        <f t="shared" si="411"/>
        <v>0</v>
      </c>
      <c r="AB1485" s="21">
        <f t="shared" si="412"/>
        <v>0</v>
      </c>
      <c r="AC1485" s="21">
        <f t="shared" si="413"/>
        <v>0</v>
      </c>
      <c r="AD1485" s="21">
        <f t="shared" si="419"/>
        <v>0</v>
      </c>
      <c r="AE1485" s="21" t="str">
        <f t="shared" si="414"/>
        <v>3/2/24:00</v>
      </c>
    </row>
    <row r="1486" spans="2:31">
      <c r="B1486" s="37">
        <v>3</v>
      </c>
      <c r="C1486" s="38">
        <v>3</v>
      </c>
      <c r="D1486" s="39">
        <v>1</v>
      </c>
      <c r="E1486" s="17">
        <v>1.1000000000000001</v>
      </c>
      <c r="F1486" s="17">
        <v>0</v>
      </c>
      <c r="G1486" s="17">
        <v>0</v>
      </c>
      <c r="H1486" s="37">
        <f t="shared" si="402"/>
        <v>33.979999999999997</v>
      </c>
      <c r="I1486" s="37">
        <f>IF(H1486&lt;'Roof Calculator'!$G$8, 1, 0)</f>
        <v>1</v>
      </c>
      <c r="J1486" s="37">
        <f>IF(H1486&gt;='Roof Calculator'!$G$8, 1, 0)</f>
        <v>0</v>
      </c>
      <c r="K1486" s="37">
        <f t="shared" si="403"/>
        <v>33.979999999999997</v>
      </c>
      <c r="L1486" s="37">
        <f t="shared" si="404"/>
        <v>0</v>
      </c>
      <c r="M1486" s="37">
        <v>0</v>
      </c>
      <c r="N1486" s="37">
        <f t="shared" si="405"/>
        <v>0</v>
      </c>
      <c r="O1486" s="37">
        <v>0</v>
      </c>
      <c r="P1486" s="37">
        <v>0</v>
      </c>
      <c r="Q1486" s="21">
        <f t="shared" si="406"/>
        <v>39.790999999999997</v>
      </c>
      <c r="R1486" s="21">
        <f t="shared" si="415"/>
        <v>61.999999999998657</v>
      </c>
      <c r="S1486" s="21">
        <f t="shared" si="416"/>
        <v>-7.3453016016714852</v>
      </c>
      <c r="T1486" s="21">
        <f t="shared" si="407"/>
        <v>86.147999999999996</v>
      </c>
      <c r="U1486" s="37">
        <f>VLOOKUP(Time_Zone, 'LSTM LookUp'!$B$5:$D$8, 3, FALSE)</f>
        <v>-75</v>
      </c>
      <c r="V1486" s="21">
        <f t="shared" si="417"/>
        <v>-12.654579996160869</v>
      </c>
      <c r="W1486" s="21">
        <f t="shared" si="408"/>
        <v>-7.0156449990402248</v>
      </c>
      <c r="X1486" s="21">
        <f t="shared" si="409"/>
        <v>0</v>
      </c>
      <c r="Y1486" s="21">
        <f t="shared" si="410"/>
        <v>0</v>
      </c>
      <c r="Z1486" s="21">
        <f t="shared" si="418"/>
        <v>0</v>
      </c>
      <c r="AA1486" s="21">
        <f t="shared" si="411"/>
        <v>0</v>
      </c>
      <c r="AB1486" s="21">
        <f t="shared" si="412"/>
        <v>0</v>
      </c>
      <c r="AC1486" s="21">
        <f t="shared" si="413"/>
        <v>0</v>
      </c>
      <c r="AD1486" s="21">
        <f t="shared" si="419"/>
        <v>0</v>
      </c>
      <c r="AE1486" s="21" t="str">
        <f t="shared" si="414"/>
        <v>3/3/1:00</v>
      </c>
    </row>
    <row r="1487" spans="2:31">
      <c r="B1487" s="37">
        <v>3</v>
      </c>
      <c r="C1487" s="38">
        <v>3</v>
      </c>
      <c r="D1487" s="39">
        <v>2</v>
      </c>
      <c r="E1487" s="17">
        <v>1.1000000000000001</v>
      </c>
      <c r="F1487" s="17">
        <v>0</v>
      </c>
      <c r="G1487" s="17">
        <v>0</v>
      </c>
      <c r="H1487" s="37">
        <f t="shared" si="402"/>
        <v>33.979999999999997</v>
      </c>
      <c r="I1487" s="37">
        <f>IF(H1487&lt;'Roof Calculator'!$G$8, 1, 0)</f>
        <v>1</v>
      </c>
      <c r="J1487" s="37">
        <f>IF(H1487&gt;='Roof Calculator'!$G$8, 1, 0)</f>
        <v>0</v>
      </c>
      <c r="K1487" s="37">
        <f t="shared" si="403"/>
        <v>33.979999999999997</v>
      </c>
      <c r="L1487" s="37">
        <f t="shared" si="404"/>
        <v>0</v>
      </c>
      <c r="M1487" s="37">
        <v>0</v>
      </c>
      <c r="N1487" s="37">
        <f t="shared" si="405"/>
        <v>0</v>
      </c>
      <c r="O1487" s="37">
        <v>0</v>
      </c>
      <c r="P1487" s="37">
        <v>0</v>
      </c>
      <c r="Q1487" s="21">
        <f t="shared" si="406"/>
        <v>39.790999999999997</v>
      </c>
      <c r="R1487" s="21">
        <f t="shared" si="415"/>
        <v>62.041666666665321</v>
      </c>
      <c r="S1487" s="21">
        <f t="shared" si="416"/>
        <v>-7.3296847453040312</v>
      </c>
      <c r="T1487" s="21">
        <f t="shared" si="407"/>
        <v>86.147999999999996</v>
      </c>
      <c r="U1487" s="37">
        <f>VLOOKUP(Time_Zone, 'LSTM LookUp'!$B$5:$D$8, 3, FALSE)</f>
        <v>-75</v>
      </c>
      <c r="V1487" s="21">
        <f t="shared" si="417"/>
        <v>-12.646090196296715</v>
      </c>
      <c r="W1487" s="21">
        <f t="shared" si="408"/>
        <v>7.9864774509257952</v>
      </c>
      <c r="X1487" s="21">
        <f t="shared" si="409"/>
        <v>0</v>
      </c>
      <c r="Y1487" s="21">
        <f t="shared" si="410"/>
        <v>0</v>
      </c>
      <c r="Z1487" s="21">
        <f t="shared" si="418"/>
        <v>0</v>
      </c>
      <c r="AA1487" s="21">
        <f t="shared" si="411"/>
        <v>0</v>
      </c>
      <c r="AB1487" s="21">
        <f t="shared" si="412"/>
        <v>0</v>
      </c>
      <c r="AC1487" s="21">
        <f t="shared" si="413"/>
        <v>0</v>
      </c>
      <c r="AD1487" s="21">
        <f t="shared" si="419"/>
        <v>0</v>
      </c>
      <c r="AE1487" s="21" t="str">
        <f t="shared" si="414"/>
        <v>3/3/2:00</v>
      </c>
    </row>
    <row r="1488" spans="2:31">
      <c r="B1488" s="37">
        <v>3</v>
      </c>
      <c r="C1488" s="38">
        <v>3</v>
      </c>
      <c r="D1488" s="39">
        <v>3</v>
      </c>
      <c r="E1488" s="17">
        <v>1.1000000000000001</v>
      </c>
      <c r="F1488" s="17">
        <v>0</v>
      </c>
      <c r="G1488" s="17">
        <v>0</v>
      </c>
      <c r="H1488" s="37">
        <f t="shared" si="402"/>
        <v>33.979999999999997</v>
      </c>
      <c r="I1488" s="37">
        <f>IF(H1488&lt;'Roof Calculator'!$G$8, 1, 0)</f>
        <v>1</v>
      </c>
      <c r="J1488" s="37">
        <f>IF(H1488&gt;='Roof Calculator'!$G$8, 1, 0)</f>
        <v>0</v>
      </c>
      <c r="K1488" s="37">
        <f t="shared" si="403"/>
        <v>33.979999999999997</v>
      </c>
      <c r="L1488" s="37">
        <f t="shared" si="404"/>
        <v>0</v>
      </c>
      <c r="M1488" s="37">
        <v>0</v>
      </c>
      <c r="N1488" s="37">
        <f t="shared" si="405"/>
        <v>0</v>
      </c>
      <c r="O1488" s="37">
        <v>0</v>
      </c>
      <c r="P1488" s="37">
        <v>0</v>
      </c>
      <c r="Q1488" s="21">
        <f t="shared" si="406"/>
        <v>39.790999999999997</v>
      </c>
      <c r="R1488" s="21">
        <f t="shared" si="415"/>
        <v>62.083333333331986</v>
      </c>
      <c r="S1488" s="21">
        <f t="shared" si="416"/>
        <v>-7.3140646450425724</v>
      </c>
      <c r="T1488" s="21">
        <f t="shared" si="407"/>
        <v>86.147999999999996</v>
      </c>
      <c r="U1488" s="37">
        <f>VLOOKUP(Time_Zone, 'LSTM LookUp'!$B$5:$D$8, 3, FALSE)</f>
        <v>-75</v>
      </c>
      <c r="V1488" s="21">
        <f t="shared" si="417"/>
        <v>-12.637584638855451</v>
      </c>
      <c r="W1488" s="21">
        <f t="shared" si="408"/>
        <v>22.988603840286146</v>
      </c>
      <c r="X1488" s="21">
        <f t="shared" si="409"/>
        <v>0</v>
      </c>
      <c r="Y1488" s="21">
        <f t="shared" si="410"/>
        <v>0</v>
      </c>
      <c r="Z1488" s="21">
        <f t="shared" si="418"/>
        <v>0</v>
      </c>
      <c r="AA1488" s="21">
        <f t="shared" si="411"/>
        <v>0</v>
      </c>
      <c r="AB1488" s="21">
        <f t="shared" si="412"/>
        <v>0</v>
      </c>
      <c r="AC1488" s="21">
        <f t="shared" si="413"/>
        <v>0</v>
      </c>
      <c r="AD1488" s="21">
        <f t="shared" si="419"/>
        <v>0</v>
      </c>
      <c r="AE1488" s="21" t="str">
        <f t="shared" si="414"/>
        <v>3/3/3:00</v>
      </c>
    </row>
    <row r="1489" spans="2:31">
      <c r="B1489" s="37">
        <v>3</v>
      </c>
      <c r="C1489" s="38">
        <v>3</v>
      </c>
      <c r="D1489" s="39">
        <v>4</v>
      </c>
      <c r="E1489" s="17">
        <v>1.1000000000000001</v>
      </c>
      <c r="F1489" s="17">
        <v>0</v>
      </c>
      <c r="G1489" s="17">
        <v>0</v>
      </c>
      <c r="H1489" s="37">
        <f t="shared" si="402"/>
        <v>33.979999999999997</v>
      </c>
      <c r="I1489" s="37">
        <f>IF(H1489&lt;'Roof Calculator'!$G$8, 1, 0)</f>
        <v>1</v>
      </c>
      <c r="J1489" s="37">
        <f>IF(H1489&gt;='Roof Calculator'!$G$8, 1, 0)</f>
        <v>0</v>
      </c>
      <c r="K1489" s="37">
        <f t="shared" si="403"/>
        <v>33.979999999999997</v>
      </c>
      <c r="L1489" s="37">
        <f t="shared" si="404"/>
        <v>0</v>
      </c>
      <c r="M1489" s="37">
        <v>0</v>
      </c>
      <c r="N1489" s="37">
        <f t="shared" si="405"/>
        <v>0</v>
      </c>
      <c r="O1489" s="37">
        <v>0</v>
      </c>
      <c r="P1489" s="37">
        <v>0</v>
      </c>
      <c r="Q1489" s="21">
        <f t="shared" si="406"/>
        <v>39.790999999999997</v>
      </c>
      <c r="R1489" s="21">
        <f t="shared" si="415"/>
        <v>62.12499999999865</v>
      </c>
      <c r="S1489" s="21">
        <f t="shared" si="416"/>
        <v>-7.2984413081026087</v>
      </c>
      <c r="T1489" s="21">
        <f t="shared" si="407"/>
        <v>86.147999999999996</v>
      </c>
      <c r="U1489" s="37">
        <f>VLOOKUP(Time_Zone, 'LSTM LookUp'!$B$5:$D$8, 3, FALSE)</f>
        <v>-75</v>
      </c>
      <c r="V1489" s="21">
        <f t="shared" si="417"/>
        <v>-12.629063345582715</v>
      </c>
      <c r="W1489" s="21">
        <f t="shared" si="408"/>
        <v>37.990734163604323</v>
      </c>
      <c r="X1489" s="21">
        <f t="shared" si="409"/>
        <v>0</v>
      </c>
      <c r="Y1489" s="21">
        <f t="shared" si="410"/>
        <v>0</v>
      </c>
      <c r="Z1489" s="21">
        <f t="shared" si="418"/>
        <v>0</v>
      </c>
      <c r="AA1489" s="21">
        <f t="shared" si="411"/>
        <v>0</v>
      </c>
      <c r="AB1489" s="21">
        <f t="shared" si="412"/>
        <v>0</v>
      </c>
      <c r="AC1489" s="21">
        <f t="shared" si="413"/>
        <v>0</v>
      </c>
      <c r="AD1489" s="21">
        <f t="shared" si="419"/>
        <v>0</v>
      </c>
      <c r="AE1489" s="21" t="str">
        <f t="shared" si="414"/>
        <v>3/3/4:00</v>
      </c>
    </row>
    <row r="1490" spans="2:31">
      <c r="B1490" s="37">
        <v>3</v>
      </c>
      <c r="C1490" s="38">
        <v>3</v>
      </c>
      <c r="D1490" s="39">
        <v>5</v>
      </c>
      <c r="E1490" s="17">
        <v>1.1000000000000001</v>
      </c>
      <c r="F1490" s="17">
        <v>0</v>
      </c>
      <c r="G1490" s="17">
        <v>0</v>
      </c>
      <c r="H1490" s="37">
        <f t="shared" si="402"/>
        <v>33.979999999999997</v>
      </c>
      <c r="I1490" s="37">
        <f>IF(H1490&lt;'Roof Calculator'!$G$8, 1, 0)</f>
        <v>1</v>
      </c>
      <c r="J1490" s="37">
        <f>IF(H1490&gt;='Roof Calculator'!$G$8, 1, 0)</f>
        <v>0</v>
      </c>
      <c r="K1490" s="37">
        <f t="shared" si="403"/>
        <v>33.979999999999997</v>
      </c>
      <c r="L1490" s="37">
        <f t="shared" si="404"/>
        <v>0</v>
      </c>
      <c r="M1490" s="37">
        <v>0</v>
      </c>
      <c r="N1490" s="37">
        <f t="shared" si="405"/>
        <v>0</v>
      </c>
      <c r="O1490" s="37">
        <v>0</v>
      </c>
      <c r="P1490" s="37">
        <v>0</v>
      </c>
      <c r="Q1490" s="21">
        <f t="shared" si="406"/>
        <v>39.790999999999997</v>
      </c>
      <c r="R1490" s="21">
        <f t="shared" si="415"/>
        <v>62.166666666665314</v>
      </c>
      <c r="S1490" s="21">
        <f t="shared" si="416"/>
        <v>-7.2828147416991662</v>
      </c>
      <c r="T1490" s="21">
        <f t="shared" si="407"/>
        <v>86.147999999999996</v>
      </c>
      <c r="U1490" s="37">
        <f>VLOOKUP(Time_Zone, 'LSTM LookUp'!$B$5:$D$8, 3, FALSE)</f>
        <v>-75</v>
      </c>
      <c r="V1490" s="21">
        <f t="shared" si="417"/>
        <v>-12.620526338251244</v>
      </c>
      <c r="W1490" s="21">
        <f t="shared" si="408"/>
        <v>52.992868415437187</v>
      </c>
      <c r="X1490" s="21">
        <f t="shared" si="409"/>
        <v>0</v>
      </c>
      <c r="Y1490" s="21">
        <f t="shared" si="410"/>
        <v>0</v>
      </c>
      <c r="Z1490" s="21">
        <f t="shared" si="418"/>
        <v>0</v>
      </c>
      <c r="AA1490" s="21">
        <f t="shared" si="411"/>
        <v>0</v>
      </c>
      <c r="AB1490" s="21">
        <f t="shared" si="412"/>
        <v>0</v>
      </c>
      <c r="AC1490" s="21">
        <f t="shared" si="413"/>
        <v>0</v>
      </c>
      <c r="AD1490" s="21">
        <f t="shared" si="419"/>
        <v>0</v>
      </c>
      <c r="AE1490" s="21" t="str">
        <f t="shared" si="414"/>
        <v>3/3/5:00</v>
      </c>
    </row>
    <row r="1491" spans="2:31">
      <c r="B1491" s="37">
        <v>3</v>
      </c>
      <c r="C1491" s="38">
        <v>3</v>
      </c>
      <c r="D1491" s="39">
        <v>6</v>
      </c>
      <c r="E1491" s="17">
        <v>1.1000000000000001</v>
      </c>
      <c r="F1491" s="17">
        <v>0</v>
      </c>
      <c r="G1491" s="17">
        <v>0</v>
      </c>
      <c r="H1491" s="37">
        <f t="shared" si="402"/>
        <v>33.979999999999997</v>
      </c>
      <c r="I1491" s="37">
        <f>IF(H1491&lt;'Roof Calculator'!$G$8, 1, 0)</f>
        <v>1</v>
      </c>
      <c r="J1491" s="37">
        <f>IF(H1491&gt;='Roof Calculator'!$G$8, 1, 0)</f>
        <v>0</v>
      </c>
      <c r="K1491" s="37">
        <f t="shared" si="403"/>
        <v>33.979999999999997</v>
      </c>
      <c r="L1491" s="37">
        <f t="shared" si="404"/>
        <v>0</v>
      </c>
      <c r="M1491" s="37">
        <v>0</v>
      </c>
      <c r="N1491" s="37">
        <f t="shared" si="405"/>
        <v>0</v>
      </c>
      <c r="O1491" s="37">
        <v>0</v>
      </c>
      <c r="P1491" s="37">
        <v>0</v>
      </c>
      <c r="Q1491" s="21">
        <f t="shared" si="406"/>
        <v>39.790999999999997</v>
      </c>
      <c r="R1491" s="21">
        <f t="shared" si="415"/>
        <v>62.208333333331979</v>
      </c>
      <c r="S1491" s="21">
        <f t="shared" si="416"/>
        <v>-7.2671849530467947</v>
      </c>
      <c r="T1491" s="21">
        <f t="shared" si="407"/>
        <v>86.147999999999996</v>
      </c>
      <c r="U1491" s="37">
        <f>VLOOKUP(Time_Zone, 'LSTM LookUp'!$B$5:$D$8, 3, FALSE)</f>
        <v>-75</v>
      </c>
      <c r="V1491" s="21">
        <f t="shared" si="417"/>
        <v>-12.611973638660825</v>
      </c>
      <c r="W1491" s="21">
        <f t="shared" si="408"/>
        <v>67.99500659033481</v>
      </c>
      <c r="X1491" s="21">
        <f t="shared" si="409"/>
        <v>0</v>
      </c>
      <c r="Y1491" s="21">
        <f t="shared" si="410"/>
        <v>0</v>
      </c>
      <c r="Z1491" s="21">
        <f t="shared" si="418"/>
        <v>0</v>
      </c>
      <c r="AA1491" s="21">
        <f t="shared" si="411"/>
        <v>0</v>
      </c>
      <c r="AB1491" s="21">
        <f t="shared" si="412"/>
        <v>0</v>
      </c>
      <c r="AC1491" s="21">
        <f t="shared" si="413"/>
        <v>0</v>
      </c>
      <c r="AD1491" s="21">
        <f t="shared" si="419"/>
        <v>0</v>
      </c>
      <c r="AE1491" s="21" t="str">
        <f t="shared" si="414"/>
        <v>3/3/6:00</v>
      </c>
    </row>
    <row r="1492" spans="2:31">
      <c r="B1492" s="37">
        <v>3</v>
      </c>
      <c r="C1492" s="38">
        <v>3</v>
      </c>
      <c r="D1492" s="39">
        <v>7</v>
      </c>
      <c r="E1492" s="17">
        <v>1.1000000000000001</v>
      </c>
      <c r="F1492" s="17">
        <v>0</v>
      </c>
      <c r="G1492" s="17">
        <v>0</v>
      </c>
      <c r="H1492" s="37">
        <f t="shared" si="402"/>
        <v>33.979999999999997</v>
      </c>
      <c r="I1492" s="37">
        <f>IF(H1492&lt;'Roof Calculator'!$G$8, 1, 0)</f>
        <v>1</v>
      </c>
      <c r="J1492" s="37">
        <f>IF(H1492&gt;='Roof Calculator'!$G$8, 1, 0)</f>
        <v>0</v>
      </c>
      <c r="K1492" s="37">
        <f t="shared" si="403"/>
        <v>33.979999999999997</v>
      </c>
      <c r="L1492" s="37">
        <f t="shared" si="404"/>
        <v>0</v>
      </c>
      <c r="M1492" s="37">
        <v>0</v>
      </c>
      <c r="N1492" s="37">
        <f t="shared" si="405"/>
        <v>0</v>
      </c>
      <c r="O1492" s="37">
        <v>0</v>
      </c>
      <c r="P1492" s="37">
        <v>0</v>
      </c>
      <c r="Q1492" s="21">
        <f t="shared" si="406"/>
        <v>39.790999999999997</v>
      </c>
      <c r="R1492" s="21">
        <f t="shared" si="415"/>
        <v>62.249999999998643</v>
      </c>
      <c r="S1492" s="21">
        <f t="shared" si="416"/>
        <v>-7.2515519493595617</v>
      </c>
      <c r="T1492" s="21">
        <f t="shared" si="407"/>
        <v>86.147999999999996</v>
      </c>
      <c r="U1492" s="37">
        <f>VLOOKUP(Time_Zone, 'LSTM LookUp'!$B$5:$D$8, 3, FALSE)</f>
        <v>-75</v>
      </c>
      <c r="V1492" s="21">
        <f t="shared" si="417"/>
        <v>-12.603405268638257</v>
      </c>
      <c r="W1492" s="21">
        <f t="shared" si="408"/>
        <v>82.997148682840418</v>
      </c>
      <c r="X1492" s="21">
        <f t="shared" si="409"/>
        <v>0</v>
      </c>
      <c r="Y1492" s="21">
        <f t="shared" si="410"/>
        <v>0</v>
      </c>
      <c r="Z1492" s="21">
        <f t="shared" si="418"/>
        <v>0</v>
      </c>
      <c r="AA1492" s="21">
        <f t="shared" si="411"/>
        <v>0</v>
      </c>
      <c r="AB1492" s="21">
        <f t="shared" si="412"/>
        <v>0</v>
      </c>
      <c r="AC1492" s="21">
        <f t="shared" si="413"/>
        <v>0</v>
      </c>
      <c r="AD1492" s="21">
        <f t="shared" si="419"/>
        <v>0</v>
      </c>
      <c r="AE1492" s="21" t="str">
        <f t="shared" si="414"/>
        <v>3/3/7:00</v>
      </c>
    </row>
    <row r="1493" spans="2:31">
      <c r="B1493" s="37">
        <v>3</v>
      </c>
      <c r="C1493" s="38">
        <v>3</v>
      </c>
      <c r="D1493" s="39">
        <v>8</v>
      </c>
      <c r="E1493" s="17">
        <v>1.1000000000000001</v>
      </c>
      <c r="F1493" s="17">
        <v>14</v>
      </c>
      <c r="G1493" s="17">
        <v>0</v>
      </c>
      <c r="H1493" s="37">
        <f t="shared" si="402"/>
        <v>33.979999999999997</v>
      </c>
      <c r="I1493" s="37">
        <f>IF(H1493&lt;'Roof Calculator'!$G$8, 1, 0)</f>
        <v>1</v>
      </c>
      <c r="J1493" s="37">
        <f>IF(H1493&gt;='Roof Calculator'!$G$8, 1, 0)</f>
        <v>0</v>
      </c>
      <c r="K1493" s="37">
        <f t="shared" si="403"/>
        <v>33.979999999999997</v>
      </c>
      <c r="L1493" s="37">
        <f t="shared" si="404"/>
        <v>0</v>
      </c>
      <c r="M1493" s="37">
        <v>0</v>
      </c>
      <c r="N1493" s="37">
        <f t="shared" si="405"/>
        <v>14</v>
      </c>
      <c r="O1493" s="37">
        <v>0</v>
      </c>
      <c r="P1493" s="37">
        <v>0</v>
      </c>
      <c r="Q1493" s="21">
        <f t="shared" si="406"/>
        <v>39.790999999999997</v>
      </c>
      <c r="R1493" s="21">
        <f t="shared" si="415"/>
        <v>62.291666666665307</v>
      </c>
      <c r="S1493" s="21">
        <f t="shared" si="416"/>
        <v>-7.2359157378510561</v>
      </c>
      <c r="T1493" s="21">
        <f t="shared" si="407"/>
        <v>86.147999999999996</v>
      </c>
      <c r="U1493" s="37">
        <f>VLOOKUP(Time_Zone, 'LSTM LookUp'!$B$5:$D$8, 3, FALSE)</f>
        <v>-75</v>
      </c>
      <c r="V1493" s="21">
        <f t="shared" si="417"/>
        <v>-12.59482125003729</v>
      </c>
      <c r="W1493" s="21">
        <f t="shared" si="408"/>
        <v>97.999294687490675</v>
      </c>
      <c r="X1493" s="21">
        <f t="shared" si="409"/>
        <v>0</v>
      </c>
      <c r="Y1493" s="21">
        <f t="shared" si="410"/>
        <v>14</v>
      </c>
      <c r="Z1493" s="21">
        <f t="shared" si="418"/>
        <v>4.4377554812337419</v>
      </c>
      <c r="AA1493" s="21">
        <f t="shared" si="411"/>
        <v>4.4377554812337419</v>
      </c>
      <c r="AB1493" s="21">
        <f t="shared" si="412"/>
        <v>0</v>
      </c>
      <c r="AC1493" s="21">
        <f t="shared" si="413"/>
        <v>0</v>
      </c>
      <c r="AD1493" s="21">
        <f t="shared" si="419"/>
        <v>0</v>
      </c>
      <c r="AE1493" s="21" t="str">
        <f t="shared" si="414"/>
        <v>3/3/8:00</v>
      </c>
    </row>
    <row r="1494" spans="2:31">
      <c r="B1494" s="37">
        <v>3</v>
      </c>
      <c r="C1494" s="38">
        <v>3</v>
      </c>
      <c r="D1494" s="39">
        <v>9</v>
      </c>
      <c r="E1494" s="17">
        <v>1.1000000000000001</v>
      </c>
      <c r="F1494" s="17">
        <v>83</v>
      </c>
      <c r="G1494" s="17">
        <v>2</v>
      </c>
      <c r="H1494" s="37">
        <f t="shared" ref="H1494:H1557" si="420">E1494*9/5+32</f>
        <v>33.979999999999997</v>
      </c>
      <c r="I1494" s="37">
        <f>IF(H1494&lt;'Roof Calculator'!$G$8, 1, 0)</f>
        <v>1</v>
      </c>
      <c r="J1494" s="37">
        <f>IF(H1494&gt;='Roof Calculator'!$G$8, 1, 0)</f>
        <v>0</v>
      </c>
      <c r="K1494" s="37">
        <f t="shared" ref="K1494:K1557" si="421">I1494*H1494</f>
        <v>33.979999999999997</v>
      </c>
      <c r="L1494" s="37">
        <f t="shared" ref="L1494:L1557" si="422">J1494*H1494</f>
        <v>0</v>
      </c>
      <c r="M1494" s="37">
        <v>0</v>
      </c>
      <c r="N1494" s="37">
        <f t="shared" ref="N1494:N1557" si="423">F1494*(180-M1494)/180</f>
        <v>83</v>
      </c>
      <c r="O1494" s="37">
        <v>0</v>
      </c>
      <c r="P1494" s="37">
        <v>0</v>
      </c>
      <c r="Q1494" s="21">
        <f t="shared" ref="Q1494:Q1557" si="424">Latitude</f>
        <v>39.790999999999997</v>
      </c>
      <c r="R1494" s="21">
        <f t="shared" si="415"/>
        <v>62.333333333331971</v>
      </c>
      <c r="S1494" s="21">
        <f t="shared" si="416"/>
        <v>-7.2202763257343934</v>
      </c>
      <c r="T1494" s="21">
        <f t="shared" ref="T1494:T1557" si="425">Longitude</f>
        <v>86.147999999999996</v>
      </c>
      <c r="U1494" s="37">
        <f>VLOOKUP(Time_Zone, 'LSTM LookUp'!$B$5:$D$8, 3, FALSE)</f>
        <v>-75</v>
      </c>
      <c r="V1494" s="21">
        <f t="shared" si="417"/>
        <v>-12.586221604738578</v>
      </c>
      <c r="W1494" s="21">
        <f t="shared" ref="W1494:W1557" si="426">15*((D1494+(4*(T1494-U1494)+V1494)/60)-12)</f>
        <v>113.00144459881537</v>
      </c>
      <c r="X1494" s="21">
        <f t="shared" ref="X1494:X1557" si="427">G1494*(SIN(S1494*PI()/180)*SIN(Q1494*PI()/180)*COS(O1494*PI()/180)-SIN(S1494*PI()/180)*COS(Q1494*PI()/180)*SIN(O1494*PI()/180)*COS(P1494*PI()/180)+COS(S1494*PI()/180)*COS(Q1494*PI()/180)*COS(O1494*PI()/180)*COS(W1494*PI()/180)+COS(S1494*PI()/180)*SIN(Q1494*PI()/180)*SIN(O1494*PI()/180)*COS(P1494*PI()/180)*COS(W1494*PI()/180)+COS(S1494*PI()/180)*SIN(P1494*PI()/180)*SIN(W1494*PI()/180)*SIN(O1494*PI()/180))</f>
        <v>-0.75661019738239921</v>
      </c>
      <c r="Y1494" s="21">
        <f t="shared" ref="Y1494:Y1557" si="428">X1494+N1494</f>
        <v>82.2433898026176</v>
      </c>
      <c r="Z1494" s="21">
        <f t="shared" si="418"/>
        <v>26.06971813512925</v>
      </c>
      <c r="AA1494" s="21">
        <f t="shared" ref="AA1494:AA1557" si="429">Z1494*I1494</f>
        <v>26.06971813512925</v>
      </c>
      <c r="AB1494" s="21">
        <f t="shared" ref="AB1494:AB1557" si="430">Z1494*J1494</f>
        <v>0</v>
      </c>
      <c r="AC1494" s="21">
        <f t="shared" ref="AC1494:AC1557" si="431">L1494</f>
        <v>0</v>
      </c>
      <c r="AD1494" s="21">
        <f t="shared" si="419"/>
        <v>0</v>
      </c>
      <c r="AE1494" s="21" t="str">
        <f t="shared" ref="AE1494:AE1557" si="432">CONCATENATE(B1494, "/", C1494, "/", D1494,":00")</f>
        <v>3/3/9:00</v>
      </c>
    </row>
    <row r="1495" spans="2:31">
      <c r="B1495" s="37">
        <v>3</v>
      </c>
      <c r="C1495" s="38">
        <v>3</v>
      </c>
      <c r="D1495" s="39">
        <v>10</v>
      </c>
      <c r="E1495" s="17">
        <v>1.1000000000000001</v>
      </c>
      <c r="F1495" s="17">
        <v>190</v>
      </c>
      <c r="G1495" s="17">
        <v>1</v>
      </c>
      <c r="H1495" s="37">
        <f t="shared" si="420"/>
        <v>33.979999999999997</v>
      </c>
      <c r="I1495" s="37">
        <f>IF(H1495&lt;'Roof Calculator'!$G$8, 1, 0)</f>
        <v>1</v>
      </c>
      <c r="J1495" s="37">
        <f>IF(H1495&gt;='Roof Calculator'!$G$8, 1, 0)</f>
        <v>0</v>
      </c>
      <c r="K1495" s="37">
        <f t="shared" si="421"/>
        <v>33.979999999999997</v>
      </c>
      <c r="L1495" s="37">
        <f t="shared" si="422"/>
        <v>0</v>
      </c>
      <c r="M1495" s="37">
        <v>0</v>
      </c>
      <c r="N1495" s="37">
        <f t="shared" si="423"/>
        <v>190</v>
      </c>
      <c r="O1495" s="37">
        <v>0</v>
      </c>
      <c r="P1495" s="37">
        <v>0</v>
      </c>
      <c r="Q1495" s="21">
        <f t="shared" si="424"/>
        <v>39.790999999999997</v>
      </c>
      <c r="R1495" s="21">
        <f t="shared" ref="R1495:R1558" si="433">R1494+1/24</f>
        <v>62.374999999998636</v>
      </c>
      <c r="S1495" s="21">
        <f t="shared" ref="S1495:S1558" si="434">ASIN(SIN(23.45*PI()/180)*SIN((360/365*(R1495-81))*PI()/180))*180/PI()</f>
        <v>-7.2046337202222173</v>
      </c>
      <c r="T1495" s="21">
        <f t="shared" si="425"/>
        <v>86.147999999999996</v>
      </c>
      <c r="U1495" s="37">
        <f>VLOOKUP(Time_Zone, 'LSTM LookUp'!$B$5:$D$8, 3, FALSE)</f>
        <v>-75</v>
      </c>
      <c r="V1495" s="21">
        <f t="shared" ref="V1495:V1558" si="435">9.87*SIN(2*(360/365*(R1495-81))*PI()/180)-7.53*COS((360/365*(R1495-81))*PI()/180)-1.5*SIN((360/365*(R1495-81))*PI()/180)</f>
        <v>-12.577606354649651</v>
      </c>
      <c r="W1495" s="21">
        <f t="shared" si="426"/>
        <v>128.00359841133758</v>
      </c>
      <c r="X1495" s="21">
        <f t="shared" si="427"/>
        <v>-0.54963038255527996</v>
      </c>
      <c r="Y1495" s="21">
        <f t="shared" si="428"/>
        <v>189.45036961744472</v>
      </c>
      <c r="Z1495" s="21">
        <f t="shared" ref="Z1495:Z1558" si="436">Y1495/10.764*3.412</f>
        <v>60.052458299398118</v>
      </c>
      <c r="AA1495" s="21">
        <f t="shared" si="429"/>
        <v>60.052458299398118</v>
      </c>
      <c r="AB1495" s="21">
        <f t="shared" si="430"/>
        <v>0</v>
      </c>
      <c r="AC1495" s="21">
        <f t="shared" si="431"/>
        <v>0</v>
      </c>
      <c r="AD1495" s="21">
        <f t="shared" ref="AD1495:AD1558" si="437">AB1495</f>
        <v>0</v>
      </c>
      <c r="AE1495" s="21" t="str">
        <f t="shared" si="432"/>
        <v>3/3/10:00</v>
      </c>
    </row>
    <row r="1496" spans="2:31">
      <c r="B1496" s="37">
        <v>3</v>
      </c>
      <c r="C1496" s="38">
        <v>3</v>
      </c>
      <c r="D1496" s="39">
        <v>11</v>
      </c>
      <c r="E1496" s="17">
        <v>1.7</v>
      </c>
      <c r="F1496" s="17">
        <v>251</v>
      </c>
      <c r="G1496" s="17">
        <v>2</v>
      </c>
      <c r="H1496" s="37">
        <f t="shared" si="420"/>
        <v>35.06</v>
      </c>
      <c r="I1496" s="37">
        <f>IF(H1496&lt;'Roof Calculator'!$G$8, 1, 0)</f>
        <v>1</v>
      </c>
      <c r="J1496" s="37">
        <f>IF(H1496&gt;='Roof Calculator'!$G$8, 1, 0)</f>
        <v>0</v>
      </c>
      <c r="K1496" s="37">
        <f t="shared" si="421"/>
        <v>35.06</v>
      </c>
      <c r="L1496" s="37">
        <f t="shared" si="422"/>
        <v>0</v>
      </c>
      <c r="M1496" s="37">
        <v>0</v>
      </c>
      <c r="N1496" s="37">
        <f t="shared" si="423"/>
        <v>251</v>
      </c>
      <c r="O1496" s="37">
        <v>0</v>
      </c>
      <c r="P1496" s="37">
        <v>0</v>
      </c>
      <c r="Q1496" s="21">
        <f t="shared" si="424"/>
        <v>39.790999999999997</v>
      </c>
      <c r="R1496" s="21">
        <f t="shared" si="433"/>
        <v>62.4166666666653</v>
      </c>
      <c r="S1496" s="21">
        <f t="shared" si="434"/>
        <v>-7.1889879285266787</v>
      </c>
      <c r="T1496" s="21">
        <f t="shared" si="425"/>
        <v>86.147999999999996</v>
      </c>
      <c r="U1496" s="37">
        <f>VLOOKUP(Time_Zone, 'LSTM LookUp'!$B$5:$D$8, 3, FALSE)</f>
        <v>-75</v>
      </c>
      <c r="V1496" s="21">
        <f t="shared" si="435"/>
        <v>-12.568975521704852</v>
      </c>
      <c r="W1496" s="21">
        <f t="shared" si="426"/>
        <v>143.00575611957382</v>
      </c>
      <c r="X1496" s="21">
        <f t="shared" si="427"/>
        <v>-1.3779412612230271</v>
      </c>
      <c r="Y1496" s="21">
        <f t="shared" si="428"/>
        <v>249.62205873877699</v>
      </c>
      <c r="Z1496" s="21">
        <f t="shared" si="436"/>
        <v>79.125832814632773</v>
      </c>
      <c r="AA1496" s="21">
        <f t="shared" si="429"/>
        <v>79.125832814632773</v>
      </c>
      <c r="AB1496" s="21">
        <f t="shared" si="430"/>
        <v>0</v>
      </c>
      <c r="AC1496" s="21">
        <f t="shared" si="431"/>
        <v>0</v>
      </c>
      <c r="AD1496" s="21">
        <f t="shared" si="437"/>
        <v>0</v>
      </c>
      <c r="AE1496" s="21" t="str">
        <f t="shared" si="432"/>
        <v>3/3/11:00</v>
      </c>
    </row>
    <row r="1497" spans="2:31">
      <c r="B1497" s="37">
        <v>3</v>
      </c>
      <c r="C1497" s="38">
        <v>3</v>
      </c>
      <c r="D1497" s="39">
        <v>12</v>
      </c>
      <c r="E1497" s="17">
        <v>2.2000000000000002</v>
      </c>
      <c r="F1497" s="17">
        <v>297</v>
      </c>
      <c r="G1497" s="17">
        <v>1</v>
      </c>
      <c r="H1497" s="37">
        <f t="shared" si="420"/>
        <v>35.96</v>
      </c>
      <c r="I1497" s="37">
        <f>IF(H1497&lt;'Roof Calculator'!$G$8, 1, 0)</f>
        <v>1</v>
      </c>
      <c r="J1497" s="37">
        <f>IF(H1497&gt;='Roof Calculator'!$G$8, 1, 0)</f>
        <v>0</v>
      </c>
      <c r="K1497" s="37">
        <f t="shared" si="421"/>
        <v>35.96</v>
      </c>
      <c r="L1497" s="37">
        <f t="shared" si="422"/>
        <v>0</v>
      </c>
      <c r="M1497" s="37">
        <v>0</v>
      </c>
      <c r="N1497" s="37">
        <f t="shared" si="423"/>
        <v>297</v>
      </c>
      <c r="O1497" s="37">
        <v>0</v>
      </c>
      <c r="P1497" s="37">
        <v>0</v>
      </c>
      <c r="Q1497" s="21">
        <f t="shared" si="424"/>
        <v>39.790999999999997</v>
      </c>
      <c r="R1497" s="21">
        <f t="shared" si="433"/>
        <v>62.458333333331964</v>
      </c>
      <c r="S1497" s="21">
        <f t="shared" si="434"/>
        <v>-7.1733389578594684</v>
      </c>
      <c r="T1497" s="21">
        <f t="shared" si="425"/>
        <v>86.147999999999996</v>
      </c>
      <c r="U1497" s="37">
        <f>VLOOKUP(Time_Zone, 'LSTM LookUp'!$B$5:$D$8, 3, FALSE)</f>
        <v>-75</v>
      </c>
      <c r="V1497" s="21">
        <f t="shared" si="435"/>
        <v>-12.560329127865277</v>
      </c>
      <c r="W1497" s="21">
        <f t="shared" si="426"/>
        <v>158.00791771803367</v>
      </c>
      <c r="X1497" s="21">
        <f t="shared" si="427"/>
        <v>-0.78681290912416502</v>
      </c>
      <c r="Y1497" s="21">
        <f t="shared" si="428"/>
        <v>296.21318709087586</v>
      </c>
      <c r="Z1497" s="21">
        <f t="shared" si="436"/>
        <v>93.894406759017883</v>
      </c>
      <c r="AA1497" s="21">
        <f t="shared" si="429"/>
        <v>93.894406759017883</v>
      </c>
      <c r="AB1497" s="21">
        <f t="shared" si="430"/>
        <v>0</v>
      </c>
      <c r="AC1497" s="21">
        <f t="shared" si="431"/>
        <v>0</v>
      </c>
      <c r="AD1497" s="21">
        <f t="shared" si="437"/>
        <v>0</v>
      </c>
      <c r="AE1497" s="21" t="str">
        <f t="shared" si="432"/>
        <v>3/3/12:00</v>
      </c>
    </row>
    <row r="1498" spans="2:31">
      <c r="B1498" s="37">
        <v>3</v>
      </c>
      <c r="C1498" s="38">
        <v>3</v>
      </c>
      <c r="D1498" s="39">
        <v>13</v>
      </c>
      <c r="E1498" s="17">
        <v>3.3</v>
      </c>
      <c r="F1498" s="17">
        <v>334</v>
      </c>
      <c r="G1498" s="17">
        <v>2</v>
      </c>
      <c r="H1498" s="37">
        <f t="shared" si="420"/>
        <v>37.94</v>
      </c>
      <c r="I1498" s="37">
        <f>IF(H1498&lt;'Roof Calculator'!$G$8, 1, 0)</f>
        <v>1</v>
      </c>
      <c r="J1498" s="37">
        <f>IF(H1498&gt;='Roof Calculator'!$G$8, 1, 0)</f>
        <v>0</v>
      </c>
      <c r="K1498" s="37">
        <f t="shared" si="421"/>
        <v>37.94</v>
      </c>
      <c r="L1498" s="37">
        <f t="shared" si="422"/>
        <v>0</v>
      </c>
      <c r="M1498" s="37">
        <v>0</v>
      </c>
      <c r="N1498" s="37">
        <f t="shared" si="423"/>
        <v>334</v>
      </c>
      <c r="O1498" s="37">
        <v>0</v>
      </c>
      <c r="P1498" s="37">
        <v>0</v>
      </c>
      <c r="Q1498" s="21">
        <f t="shared" si="424"/>
        <v>39.790999999999997</v>
      </c>
      <c r="R1498" s="21">
        <f t="shared" si="433"/>
        <v>62.499999999998629</v>
      </c>
      <c r="S1498" s="21">
        <f t="shared" si="434"/>
        <v>-7.1576868154317914</v>
      </c>
      <c r="T1498" s="21">
        <f t="shared" si="425"/>
        <v>86.147999999999996</v>
      </c>
      <c r="U1498" s="37">
        <f>VLOOKUP(Time_Zone, 'LSTM LookUp'!$B$5:$D$8, 3, FALSE)</f>
        <v>-75</v>
      </c>
      <c r="V1498" s="21">
        <f t="shared" si="435"/>
        <v>-12.55166719511876</v>
      </c>
      <c r="W1498" s="21">
        <f t="shared" si="426"/>
        <v>173.01008320122031</v>
      </c>
      <c r="X1498" s="21">
        <f t="shared" si="427"/>
        <v>-1.672945110064469</v>
      </c>
      <c r="Y1498" s="21">
        <f t="shared" si="428"/>
        <v>332.32705488993554</v>
      </c>
      <c r="Z1498" s="21">
        <f t="shared" si="436"/>
        <v>105.34187210000559</v>
      </c>
      <c r="AA1498" s="21">
        <f t="shared" si="429"/>
        <v>105.34187210000559</v>
      </c>
      <c r="AB1498" s="21">
        <f t="shared" si="430"/>
        <v>0</v>
      </c>
      <c r="AC1498" s="21">
        <f t="shared" si="431"/>
        <v>0</v>
      </c>
      <c r="AD1498" s="21">
        <f t="shared" si="437"/>
        <v>0</v>
      </c>
      <c r="AE1498" s="21" t="str">
        <f t="shared" si="432"/>
        <v>3/3/13:00</v>
      </c>
    </row>
    <row r="1499" spans="2:31">
      <c r="B1499" s="37">
        <v>3</v>
      </c>
      <c r="C1499" s="38">
        <v>3</v>
      </c>
      <c r="D1499" s="39">
        <v>14</v>
      </c>
      <c r="E1499" s="17">
        <v>2.8</v>
      </c>
      <c r="F1499" s="17">
        <v>356</v>
      </c>
      <c r="G1499" s="17">
        <v>2</v>
      </c>
      <c r="H1499" s="37">
        <f t="shared" si="420"/>
        <v>37.04</v>
      </c>
      <c r="I1499" s="37">
        <f>IF(H1499&lt;'Roof Calculator'!$G$8, 1, 0)</f>
        <v>1</v>
      </c>
      <c r="J1499" s="37">
        <f>IF(H1499&gt;='Roof Calculator'!$G$8, 1, 0)</f>
        <v>0</v>
      </c>
      <c r="K1499" s="37">
        <f t="shared" si="421"/>
        <v>37.04</v>
      </c>
      <c r="L1499" s="37">
        <f t="shared" si="422"/>
        <v>0</v>
      </c>
      <c r="M1499" s="37">
        <v>0</v>
      </c>
      <c r="N1499" s="37">
        <f t="shared" si="423"/>
        <v>356</v>
      </c>
      <c r="O1499" s="37">
        <v>0</v>
      </c>
      <c r="P1499" s="37">
        <v>0</v>
      </c>
      <c r="Q1499" s="21">
        <f t="shared" si="424"/>
        <v>39.790999999999997</v>
      </c>
      <c r="R1499" s="21">
        <f t="shared" si="433"/>
        <v>62.541666666665293</v>
      </c>
      <c r="S1499" s="21">
        <f t="shared" si="434"/>
        <v>-7.1420315084543775</v>
      </c>
      <c r="T1499" s="21">
        <f t="shared" si="425"/>
        <v>86.147999999999996</v>
      </c>
      <c r="U1499" s="37">
        <f>VLOOKUP(Time_Zone, 'LSTM LookUp'!$B$5:$D$8, 3, FALSE)</f>
        <v>-75</v>
      </c>
      <c r="V1499" s="21">
        <f t="shared" si="435"/>
        <v>-12.542989745479803</v>
      </c>
      <c r="W1499" s="21">
        <f t="shared" si="426"/>
        <v>188.01225256363006</v>
      </c>
      <c r="X1499" s="21">
        <f t="shared" si="427"/>
        <v>-1.6690981486022416</v>
      </c>
      <c r="Y1499" s="21">
        <f t="shared" si="428"/>
        <v>354.33090185139775</v>
      </c>
      <c r="Z1499" s="21">
        <f t="shared" si="436"/>
        <v>112.31670727582397</v>
      </c>
      <c r="AA1499" s="21">
        <f t="shared" si="429"/>
        <v>112.31670727582397</v>
      </c>
      <c r="AB1499" s="21">
        <f t="shared" si="430"/>
        <v>0</v>
      </c>
      <c r="AC1499" s="21">
        <f t="shared" si="431"/>
        <v>0</v>
      </c>
      <c r="AD1499" s="21">
        <f t="shared" si="437"/>
        <v>0</v>
      </c>
      <c r="AE1499" s="21" t="str">
        <f t="shared" si="432"/>
        <v>3/3/14:00</v>
      </c>
    </row>
    <row r="1500" spans="2:31">
      <c r="B1500" s="37">
        <v>3</v>
      </c>
      <c r="C1500" s="38">
        <v>3</v>
      </c>
      <c r="D1500" s="39">
        <v>15</v>
      </c>
      <c r="E1500" s="17">
        <v>2.2000000000000002</v>
      </c>
      <c r="F1500" s="17">
        <v>328</v>
      </c>
      <c r="G1500" s="17">
        <v>1</v>
      </c>
      <c r="H1500" s="37">
        <f t="shared" si="420"/>
        <v>35.96</v>
      </c>
      <c r="I1500" s="37">
        <f>IF(H1500&lt;'Roof Calculator'!$G$8, 1, 0)</f>
        <v>1</v>
      </c>
      <c r="J1500" s="37">
        <f>IF(H1500&gt;='Roof Calculator'!$G$8, 1, 0)</f>
        <v>0</v>
      </c>
      <c r="K1500" s="37">
        <f t="shared" si="421"/>
        <v>35.96</v>
      </c>
      <c r="L1500" s="37">
        <f t="shared" si="422"/>
        <v>0</v>
      </c>
      <c r="M1500" s="37">
        <v>0</v>
      </c>
      <c r="N1500" s="37">
        <f t="shared" si="423"/>
        <v>328</v>
      </c>
      <c r="O1500" s="37">
        <v>0</v>
      </c>
      <c r="P1500" s="37">
        <v>0</v>
      </c>
      <c r="Q1500" s="21">
        <f t="shared" si="424"/>
        <v>39.790999999999997</v>
      </c>
      <c r="R1500" s="21">
        <f t="shared" si="433"/>
        <v>62.583333333331957</v>
      </c>
      <c r="S1500" s="21">
        <f t="shared" si="434"/>
        <v>-7.1263730441374733</v>
      </c>
      <c r="T1500" s="21">
        <f t="shared" si="425"/>
        <v>86.147999999999996</v>
      </c>
      <c r="U1500" s="37">
        <f>VLOOKUP(Time_Zone, 'LSTM LookUp'!$B$5:$D$8, 3, FALSE)</f>
        <v>-75</v>
      </c>
      <c r="V1500" s="21">
        <f t="shared" si="435"/>
        <v>-12.534296800989528</v>
      </c>
      <c r="W1500" s="21">
        <f t="shared" si="426"/>
        <v>203.01442579975259</v>
      </c>
      <c r="X1500" s="21">
        <f t="shared" si="427"/>
        <v>-0.78115818781534641</v>
      </c>
      <c r="Y1500" s="21">
        <f t="shared" si="428"/>
        <v>327.21884181218468</v>
      </c>
      <c r="Z1500" s="21">
        <f t="shared" si="436"/>
        <v>103.72265777249854</v>
      </c>
      <c r="AA1500" s="21">
        <f t="shared" si="429"/>
        <v>103.72265777249854</v>
      </c>
      <c r="AB1500" s="21">
        <f t="shared" si="430"/>
        <v>0</v>
      </c>
      <c r="AC1500" s="21">
        <f t="shared" si="431"/>
        <v>0</v>
      </c>
      <c r="AD1500" s="21">
        <f t="shared" si="437"/>
        <v>0</v>
      </c>
      <c r="AE1500" s="21" t="str">
        <f t="shared" si="432"/>
        <v>3/3/15:00</v>
      </c>
    </row>
    <row r="1501" spans="2:31">
      <c r="B1501" s="37">
        <v>3</v>
      </c>
      <c r="C1501" s="38">
        <v>3</v>
      </c>
      <c r="D1501" s="39">
        <v>16</v>
      </c>
      <c r="E1501" s="17">
        <v>2.8</v>
      </c>
      <c r="F1501" s="17">
        <v>252</v>
      </c>
      <c r="G1501" s="17">
        <v>0</v>
      </c>
      <c r="H1501" s="37">
        <f t="shared" si="420"/>
        <v>37.04</v>
      </c>
      <c r="I1501" s="37">
        <f>IF(H1501&lt;'Roof Calculator'!$G$8, 1, 0)</f>
        <v>1</v>
      </c>
      <c r="J1501" s="37">
        <f>IF(H1501&gt;='Roof Calculator'!$G$8, 1, 0)</f>
        <v>0</v>
      </c>
      <c r="K1501" s="37">
        <f t="shared" si="421"/>
        <v>37.04</v>
      </c>
      <c r="L1501" s="37">
        <f t="shared" si="422"/>
        <v>0</v>
      </c>
      <c r="M1501" s="37">
        <v>0</v>
      </c>
      <c r="N1501" s="37">
        <f t="shared" si="423"/>
        <v>252</v>
      </c>
      <c r="O1501" s="37">
        <v>0</v>
      </c>
      <c r="P1501" s="37">
        <v>0</v>
      </c>
      <c r="Q1501" s="21">
        <f t="shared" si="424"/>
        <v>39.790999999999997</v>
      </c>
      <c r="R1501" s="21">
        <f t="shared" si="433"/>
        <v>62.624999999998622</v>
      </c>
      <c r="S1501" s="21">
        <f t="shared" si="434"/>
        <v>-7.1107114296908627</v>
      </c>
      <c r="T1501" s="21">
        <f t="shared" si="425"/>
        <v>86.147999999999996</v>
      </c>
      <c r="U1501" s="37">
        <f>VLOOKUP(Time_Zone, 'LSTM LookUp'!$B$5:$D$8, 3, FALSE)</f>
        <v>-75</v>
      </c>
      <c r="V1501" s="21">
        <f t="shared" si="435"/>
        <v>-12.525588383715649</v>
      </c>
      <c r="W1501" s="21">
        <f t="shared" si="426"/>
        <v>218.01660290407108</v>
      </c>
      <c r="X1501" s="21">
        <f t="shared" si="427"/>
        <v>0</v>
      </c>
      <c r="Y1501" s="21">
        <f t="shared" si="428"/>
        <v>252</v>
      </c>
      <c r="Z1501" s="21">
        <f t="shared" si="436"/>
        <v>79.879598662207357</v>
      </c>
      <c r="AA1501" s="21">
        <f t="shared" si="429"/>
        <v>79.879598662207357</v>
      </c>
      <c r="AB1501" s="21">
        <f t="shared" si="430"/>
        <v>0</v>
      </c>
      <c r="AC1501" s="21">
        <f t="shared" si="431"/>
        <v>0</v>
      </c>
      <c r="AD1501" s="21">
        <f t="shared" si="437"/>
        <v>0</v>
      </c>
      <c r="AE1501" s="21" t="str">
        <f t="shared" si="432"/>
        <v>3/3/16:00</v>
      </c>
    </row>
    <row r="1502" spans="2:31">
      <c r="B1502" s="37">
        <v>3</v>
      </c>
      <c r="C1502" s="38">
        <v>3</v>
      </c>
      <c r="D1502" s="39">
        <v>17</v>
      </c>
      <c r="E1502" s="17">
        <v>2.2000000000000002</v>
      </c>
      <c r="F1502" s="17">
        <v>174</v>
      </c>
      <c r="G1502" s="17">
        <v>1</v>
      </c>
      <c r="H1502" s="37">
        <f t="shared" si="420"/>
        <v>35.96</v>
      </c>
      <c r="I1502" s="37">
        <f>IF(H1502&lt;'Roof Calculator'!$G$8, 1, 0)</f>
        <v>1</v>
      </c>
      <c r="J1502" s="37">
        <f>IF(H1502&gt;='Roof Calculator'!$G$8, 1, 0)</f>
        <v>0</v>
      </c>
      <c r="K1502" s="37">
        <f t="shared" si="421"/>
        <v>35.96</v>
      </c>
      <c r="L1502" s="37">
        <f t="shared" si="422"/>
        <v>0</v>
      </c>
      <c r="M1502" s="37">
        <v>0</v>
      </c>
      <c r="N1502" s="37">
        <f t="shared" si="423"/>
        <v>174</v>
      </c>
      <c r="O1502" s="37">
        <v>0</v>
      </c>
      <c r="P1502" s="37">
        <v>0</v>
      </c>
      <c r="Q1502" s="21">
        <f t="shared" si="424"/>
        <v>39.790999999999997</v>
      </c>
      <c r="R1502" s="21">
        <f t="shared" si="433"/>
        <v>62.666666666665286</v>
      </c>
      <c r="S1502" s="21">
        <f t="shared" si="434"/>
        <v>-7.0950466723238446</v>
      </c>
      <c r="T1502" s="21">
        <f t="shared" si="425"/>
        <v>86.147999999999996</v>
      </c>
      <c r="U1502" s="37">
        <f>VLOOKUP(Time_Zone, 'LSTM LookUp'!$B$5:$D$8, 3, FALSE)</f>
        <v>-75</v>
      </c>
      <c r="V1502" s="21">
        <f t="shared" si="435"/>
        <v>-12.516864515752395</v>
      </c>
      <c r="W1502" s="21">
        <f t="shared" si="426"/>
        <v>233.01878387106186</v>
      </c>
      <c r="X1502" s="21">
        <f t="shared" si="427"/>
        <v>-0.53773312379993421</v>
      </c>
      <c r="Y1502" s="21">
        <f t="shared" si="428"/>
        <v>173.46226687620006</v>
      </c>
      <c r="Z1502" s="21">
        <f t="shared" si="436"/>
        <v>54.984508972649074</v>
      </c>
      <c r="AA1502" s="21">
        <f t="shared" si="429"/>
        <v>54.984508972649074</v>
      </c>
      <c r="AB1502" s="21">
        <f t="shared" si="430"/>
        <v>0</v>
      </c>
      <c r="AC1502" s="21">
        <f t="shared" si="431"/>
        <v>0</v>
      </c>
      <c r="AD1502" s="21">
        <f t="shared" si="437"/>
        <v>0</v>
      </c>
      <c r="AE1502" s="21" t="str">
        <f t="shared" si="432"/>
        <v>3/3/17:00</v>
      </c>
    </row>
    <row r="1503" spans="2:31">
      <c r="B1503" s="37">
        <v>3</v>
      </c>
      <c r="C1503" s="38">
        <v>3</v>
      </c>
      <c r="D1503" s="39">
        <v>18</v>
      </c>
      <c r="E1503" s="17">
        <v>2.2000000000000002</v>
      </c>
      <c r="F1503" s="17">
        <v>81</v>
      </c>
      <c r="G1503" s="17">
        <v>0</v>
      </c>
      <c r="H1503" s="37">
        <f t="shared" si="420"/>
        <v>35.96</v>
      </c>
      <c r="I1503" s="37">
        <f>IF(H1503&lt;'Roof Calculator'!$G$8, 1, 0)</f>
        <v>1</v>
      </c>
      <c r="J1503" s="37">
        <f>IF(H1503&gt;='Roof Calculator'!$G$8, 1, 0)</f>
        <v>0</v>
      </c>
      <c r="K1503" s="37">
        <f t="shared" si="421"/>
        <v>35.96</v>
      </c>
      <c r="L1503" s="37">
        <f t="shared" si="422"/>
        <v>0</v>
      </c>
      <c r="M1503" s="37">
        <v>0</v>
      </c>
      <c r="N1503" s="37">
        <f t="shared" si="423"/>
        <v>81</v>
      </c>
      <c r="O1503" s="37">
        <v>0</v>
      </c>
      <c r="P1503" s="37">
        <v>0</v>
      </c>
      <c r="Q1503" s="21">
        <f t="shared" si="424"/>
        <v>39.790999999999997</v>
      </c>
      <c r="R1503" s="21">
        <f t="shared" si="433"/>
        <v>62.70833333333195</v>
      </c>
      <c r="S1503" s="21">
        <f t="shared" si="434"/>
        <v>-7.0793787792452365</v>
      </c>
      <c r="T1503" s="21">
        <f t="shared" si="425"/>
        <v>86.147999999999996</v>
      </c>
      <c r="U1503" s="37">
        <f>VLOOKUP(Time_Zone, 'LSTM LookUp'!$B$5:$D$8, 3, FALSE)</f>
        <v>-75</v>
      </c>
      <c r="V1503" s="21">
        <f t="shared" si="435"/>
        <v>-12.508125219220489</v>
      </c>
      <c r="W1503" s="21">
        <f t="shared" si="426"/>
        <v>248.02096869519488</v>
      </c>
      <c r="X1503" s="21">
        <f t="shared" si="427"/>
        <v>0</v>
      </c>
      <c r="Y1503" s="21">
        <f t="shared" si="428"/>
        <v>81</v>
      </c>
      <c r="Z1503" s="21">
        <f t="shared" si="436"/>
        <v>25.675585284280938</v>
      </c>
      <c r="AA1503" s="21">
        <f t="shared" si="429"/>
        <v>25.675585284280938</v>
      </c>
      <c r="AB1503" s="21">
        <f t="shared" si="430"/>
        <v>0</v>
      </c>
      <c r="AC1503" s="21">
        <f t="shared" si="431"/>
        <v>0</v>
      </c>
      <c r="AD1503" s="21">
        <f t="shared" si="437"/>
        <v>0</v>
      </c>
      <c r="AE1503" s="21" t="str">
        <f t="shared" si="432"/>
        <v>3/3/18:00</v>
      </c>
    </row>
    <row r="1504" spans="2:31">
      <c r="B1504" s="37">
        <v>3</v>
      </c>
      <c r="C1504" s="38">
        <v>3</v>
      </c>
      <c r="D1504" s="39">
        <v>19</v>
      </c>
      <c r="E1504" s="17">
        <v>1.7</v>
      </c>
      <c r="F1504" s="17">
        <v>19</v>
      </c>
      <c r="G1504" s="17">
        <v>0</v>
      </c>
      <c r="H1504" s="37">
        <f t="shared" si="420"/>
        <v>35.06</v>
      </c>
      <c r="I1504" s="37">
        <f>IF(H1504&lt;'Roof Calculator'!$G$8, 1, 0)</f>
        <v>1</v>
      </c>
      <c r="J1504" s="37">
        <f>IF(H1504&gt;='Roof Calculator'!$G$8, 1, 0)</f>
        <v>0</v>
      </c>
      <c r="K1504" s="37">
        <f t="shared" si="421"/>
        <v>35.06</v>
      </c>
      <c r="L1504" s="37">
        <f t="shared" si="422"/>
        <v>0</v>
      </c>
      <c r="M1504" s="37">
        <v>0</v>
      </c>
      <c r="N1504" s="37">
        <f t="shared" si="423"/>
        <v>19</v>
      </c>
      <c r="O1504" s="37">
        <v>0</v>
      </c>
      <c r="P1504" s="37">
        <v>0</v>
      </c>
      <c r="Q1504" s="21">
        <f t="shared" si="424"/>
        <v>39.790999999999997</v>
      </c>
      <c r="R1504" s="21">
        <f t="shared" si="433"/>
        <v>62.749999999998614</v>
      </c>
      <c r="S1504" s="21">
        <f t="shared" si="434"/>
        <v>-7.0637077576633924</v>
      </c>
      <c r="T1504" s="21">
        <f t="shared" si="425"/>
        <v>86.147999999999996</v>
      </c>
      <c r="U1504" s="37">
        <f>VLOOKUP(Time_Zone, 'LSTM LookUp'!$B$5:$D$8, 3, FALSE)</f>
        <v>-75</v>
      </c>
      <c r="V1504" s="21">
        <f t="shared" si="435"/>
        <v>-12.499370516267087</v>
      </c>
      <c r="W1504" s="21">
        <f t="shared" si="426"/>
        <v>263.02315737093323</v>
      </c>
      <c r="X1504" s="21">
        <f t="shared" si="427"/>
        <v>0</v>
      </c>
      <c r="Y1504" s="21">
        <f t="shared" si="428"/>
        <v>19</v>
      </c>
      <c r="Z1504" s="21">
        <f t="shared" si="436"/>
        <v>6.022668153102936</v>
      </c>
      <c r="AA1504" s="21">
        <f t="shared" si="429"/>
        <v>6.022668153102936</v>
      </c>
      <c r="AB1504" s="21">
        <f t="shared" si="430"/>
        <v>0</v>
      </c>
      <c r="AC1504" s="21">
        <f t="shared" si="431"/>
        <v>0</v>
      </c>
      <c r="AD1504" s="21">
        <f t="shared" si="437"/>
        <v>0</v>
      </c>
      <c r="AE1504" s="21" t="str">
        <f t="shared" si="432"/>
        <v>3/3/19:00</v>
      </c>
    </row>
    <row r="1505" spans="2:31">
      <c r="B1505" s="37">
        <v>3</v>
      </c>
      <c r="C1505" s="38">
        <v>3</v>
      </c>
      <c r="D1505" s="39">
        <v>20</v>
      </c>
      <c r="E1505" s="17">
        <v>1.7</v>
      </c>
      <c r="F1505" s="17">
        <v>0</v>
      </c>
      <c r="G1505" s="17">
        <v>0</v>
      </c>
      <c r="H1505" s="37">
        <f t="shared" si="420"/>
        <v>35.06</v>
      </c>
      <c r="I1505" s="37">
        <f>IF(H1505&lt;'Roof Calculator'!$G$8, 1, 0)</f>
        <v>1</v>
      </c>
      <c r="J1505" s="37">
        <f>IF(H1505&gt;='Roof Calculator'!$G$8, 1, 0)</f>
        <v>0</v>
      </c>
      <c r="K1505" s="37">
        <f t="shared" si="421"/>
        <v>35.06</v>
      </c>
      <c r="L1505" s="37">
        <f t="shared" si="422"/>
        <v>0</v>
      </c>
      <c r="M1505" s="37">
        <v>0</v>
      </c>
      <c r="N1505" s="37">
        <f t="shared" si="423"/>
        <v>0</v>
      </c>
      <c r="O1505" s="37">
        <v>0</v>
      </c>
      <c r="P1505" s="37">
        <v>0</v>
      </c>
      <c r="Q1505" s="21">
        <f t="shared" si="424"/>
        <v>39.790999999999997</v>
      </c>
      <c r="R1505" s="21">
        <f t="shared" si="433"/>
        <v>62.791666666665279</v>
      </c>
      <c r="S1505" s="21">
        <f t="shared" si="434"/>
        <v>-7.0480336147861822</v>
      </c>
      <c r="T1505" s="21">
        <f t="shared" si="425"/>
        <v>86.147999999999996</v>
      </c>
      <c r="U1505" s="37">
        <f>VLOOKUP(Time_Zone, 'LSTM LookUp'!$B$5:$D$8, 3, FALSE)</f>
        <v>-75</v>
      </c>
      <c r="V1505" s="21">
        <f t="shared" si="435"/>
        <v>-12.490600429065729</v>
      </c>
      <c r="W1505" s="21">
        <f t="shared" si="426"/>
        <v>278.02534989273357</v>
      </c>
      <c r="X1505" s="21">
        <f t="shared" si="427"/>
        <v>0</v>
      </c>
      <c r="Y1505" s="21">
        <f t="shared" si="428"/>
        <v>0</v>
      </c>
      <c r="Z1505" s="21">
        <f t="shared" si="436"/>
        <v>0</v>
      </c>
      <c r="AA1505" s="21">
        <f t="shared" si="429"/>
        <v>0</v>
      </c>
      <c r="AB1505" s="21">
        <f t="shared" si="430"/>
        <v>0</v>
      </c>
      <c r="AC1505" s="21">
        <f t="shared" si="431"/>
        <v>0</v>
      </c>
      <c r="AD1505" s="21">
        <f t="shared" si="437"/>
        <v>0</v>
      </c>
      <c r="AE1505" s="21" t="str">
        <f t="shared" si="432"/>
        <v>3/3/20:00</v>
      </c>
    </row>
    <row r="1506" spans="2:31">
      <c r="B1506" s="37">
        <v>3</v>
      </c>
      <c r="C1506" s="38">
        <v>3</v>
      </c>
      <c r="D1506" s="39">
        <v>21</v>
      </c>
      <c r="E1506" s="17">
        <v>1.7</v>
      </c>
      <c r="F1506" s="17">
        <v>0</v>
      </c>
      <c r="G1506" s="17">
        <v>0</v>
      </c>
      <c r="H1506" s="37">
        <f t="shared" si="420"/>
        <v>35.06</v>
      </c>
      <c r="I1506" s="37">
        <f>IF(H1506&lt;'Roof Calculator'!$G$8, 1, 0)</f>
        <v>1</v>
      </c>
      <c r="J1506" s="37">
        <f>IF(H1506&gt;='Roof Calculator'!$G$8, 1, 0)</f>
        <v>0</v>
      </c>
      <c r="K1506" s="37">
        <f t="shared" si="421"/>
        <v>35.06</v>
      </c>
      <c r="L1506" s="37">
        <f t="shared" si="422"/>
        <v>0</v>
      </c>
      <c r="M1506" s="37">
        <v>0</v>
      </c>
      <c r="N1506" s="37">
        <f t="shared" si="423"/>
        <v>0</v>
      </c>
      <c r="O1506" s="37">
        <v>0</v>
      </c>
      <c r="P1506" s="37">
        <v>0</v>
      </c>
      <c r="Q1506" s="21">
        <f t="shared" si="424"/>
        <v>39.790999999999997</v>
      </c>
      <c r="R1506" s="21">
        <f t="shared" si="433"/>
        <v>62.833333333331943</v>
      </c>
      <c r="S1506" s="21">
        <f t="shared" si="434"/>
        <v>-7.0323563578209978</v>
      </c>
      <c r="T1506" s="21">
        <f t="shared" si="425"/>
        <v>86.147999999999996</v>
      </c>
      <c r="U1506" s="37">
        <f>VLOOKUP(Time_Zone, 'LSTM LookUp'!$B$5:$D$8, 3, FALSE)</f>
        <v>-75</v>
      </c>
      <c r="V1506" s="21">
        <f t="shared" si="435"/>
        <v>-12.481814979816301</v>
      </c>
      <c r="W1506" s="21">
        <f t="shared" si="426"/>
        <v>293.02754625504588</v>
      </c>
      <c r="X1506" s="21">
        <f t="shared" si="427"/>
        <v>0</v>
      </c>
      <c r="Y1506" s="21">
        <f t="shared" si="428"/>
        <v>0</v>
      </c>
      <c r="Z1506" s="21">
        <f t="shared" si="436"/>
        <v>0</v>
      </c>
      <c r="AA1506" s="21">
        <f t="shared" si="429"/>
        <v>0</v>
      </c>
      <c r="AB1506" s="21">
        <f t="shared" si="430"/>
        <v>0</v>
      </c>
      <c r="AC1506" s="21">
        <f t="shared" si="431"/>
        <v>0</v>
      </c>
      <c r="AD1506" s="21">
        <f t="shared" si="437"/>
        <v>0</v>
      </c>
      <c r="AE1506" s="21" t="str">
        <f t="shared" si="432"/>
        <v>3/3/21:00</v>
      </c>
    </row>
    <row r="1507" spans="2:31">
      <c r="B1507" s="37">
        <v>3</v>
      </c>
      <c r="C1507" s="38">
        <v>3</v>
      </c>
      <c r="D1507" s="39">
        <v>22</v>
      </c>
      <c r="E1507" s="17">
        <v>1.1000000000000001</v>
      </c>
      <c r="F1507" s="17">
        <v>0</v>
      </c>
      <c r="G1507" s="17">
        <v>0</v>
      </c>
      <c r="H1507" s="37">
        <f t="shared" si="420"/>
        <v>33.979999999999997</v>
      </c>
      <c r="I1507" s="37">
        <f>IF(H1507&lt;'Roof Calculator'!$G$8, 1, 0)</f>
        <v>1</v>
      </c>
      <c r="J1507" s="37">
        <f>IF(H1507&gt;='Roof Calculator'!$G$8, 1, 0)</f>
        <v>0</v>
      </c>
      <c r="K1507" s="37">
        <f t="shared" si="421"/>
        <v>33.979999999999997</v>
      </c>
      <c r="L1507" s="37">
        <f t="shared" si="422"/>
        <v>0</v>
      </c>
      <c r="M1507" s="37">
        <v>0</v>
      </c>
      <c r="N1507" s="37">
        <f t="shared" si="423"/>
        <v>0</v>
      </c>
      <c r="O1507" s="37">
        <v>0</v>
      </c>
      <c r="P1507" s="37">
        <v>0</v>
      </c>
      <c r="Q1507" s="21">
        <f t="shared" si="424"/>
        <v>39.790999999999997</v>
      </c>
      <c r="R1507" s="21">
        <f t="shared" si="433"/>
        <v>62.874999999998607</v>
      </c>
      <c r="S1507" s="21">
        <f t="shared" si="434"/>
        <v>-7.0166759939747587</v>
      </c>
      <c r="T1507" s="21">
        <f t="shared" si="425"/>
        <v>86.147999999999996</v>
      </c>
      <c r="U1507" s="37">
        <f>VLOOKUP(Time_Zone, 'LSTM LookUp'!$B$5:$D$8, 3, FALSE)</f>
        <v>-75</v>
      </c>
      <c r="V1507" s="21">
        <f t="shared" si="435"/>
        <v>-12.473014190744978</v>
      </c>
      <c r="W1507" s="21">
        <f t="shared" si="426"/>
        <v>308.02974645231382</v>
      </c>
      <c r="X1507" s="21">
        <f t="shared" si="427"/>
        <v>0</v>
      </c>
      <c r="Y1507" s="21">
        <f t="shared" si="428"/>
        <v>0</v>
      </c>
      <c r="Z1507" s="21">
        <f t="shared" si="436"/>
        <v>0</v>
      </c>
      <c r="AA1507" s="21">
        <f t="shared" si="429"/>
        <v>0</v>
      </c>
      <c r="AB1507" s="21">
        <f t="shared" si="430"/>
        <v>0</v>
      </c>
      <c r="AC1507" s="21">
        <f t="shared" si="431"/>
        <v>0</v>
      </c>
      <c r="AD1507" s="21">
        <f t="shared" si="437"/>
        <v>0</v>
      </c>
      <c r="AE1507" s="21" t="str">
        <f t="shared" si="432"/>
        <v>3/3/22:00</v>
      </c>
    </row>
    <row r="1508" spans="2:31">
      <c r="B1508" s="37">
        <v>3</v>
      </c>
      <c r="C1508" s="38">
        <v>3</v>
      </c>
      <c r="D1508" s="39">
        <v>23</v>
      </c>
      <c r="E1508" s="17">
        <v>1.1000000000000001</v>
      </c>
      <c r="F1508" s="17">
        <v>0</v>
      </c>
      <c r="G1508" s="17">
        <v>0</v>
      </c>
      <c r="H1508" s="37">
        <f t="shared" si="420"/>
        <v>33.979999999999997</v>
      </c>
      <c r="I1508" s="37">
        <f>IF(H1508&lt;'Roof Calculator'!$G$8, 1, 0)</f>
        <v>1</v>
      </c>
      <c r="J1508" s="37">
        <f>IF(H1508&gt;='Roof Calculator'!$G$8, 1, 0)</f>
        <v>0</v>
      </c>
      <c r="K1508" s="37">
        <f t="shared" si="421"/>
        <v>33.979999999999997</v>
      </c>
      <c r="L1508" s="37">
        <f t="shared" si="422"/>
        <v>0</v>
      </c>
      <c r="M1508" s="37">
        <v>0</v>
      </c>
      <c r="N1508" s="37">
        <f t="shared" si="423"/>
        <v>0</v>
      </c>
      <c r="O1508" s="37">
        <v>0</v>
      </c>
      <c r="P1508" s="37">
        <v>0</v>
      </c>
      <c r="Q1508" s="21">
        <f t="shared" si="424"/>
        <v>39.790999999999997</v>
      </c>
      <c r="R1508" s="21">
        <f t="shared" si="433"/>
        <v>62.916666666665272</v>
      </c>
      <c r="S1508" s="21">
        <f t="shared" si="434"/>
        <v>-7.0009925304539147</v>
      </c>
      <c r="T1508" s="21">
        <f t="shared" si="425"/>
        <v>86.147999999999996</v>
      </c>
      <c r="U1508" s="37">
        <f>VLOOKUP(Time_Zone, 'LSTM LookUp'!$B$5:$D$8, 3, FALSE)</f>
        <v>-75</v>
      </c>
      <c r="V1508" s="21">
        <f t="shared" si="435"/>
        <v>-12.464198084104178</v>
      </c>
      <c r="W1508" s="21">
        <f t="shared" si="426"/>
        <v>323.03195047897395</v>
      </c>
      <c r="X1508" s="21">
        <f t="shared" si="427"/>
        <v>0</v>
      </c>
      <c r="Y1508" s="21">
        <f t="shared" si="428"/>
        <v>0</v>
      </c>
      <c r="Z1508" s="21">
        <f t="shared" si="436"/>
        <v>0</v>
      </c>
      <c r="AA1508" s="21">
        <f t="shared" si="429"/>
        <v>0</v>
      </c>
      <c r="AB1508" s="21">
        <f t="shared" si="430"/>
        <v>0</v>
      </c>
      <c r="AC1508" s="21">
        <f t="shared" si="431"/>
        <v>0</v>
      </c>
      <c r="AD1508" s="21">
        <f t="shared" si="437"/>
        <v>0</v>
      </c>
      <c r="AE1508" s="21" t="str">
        <f t="shared" si="432"/>
        <v>3/3/23:00</v>
      </c>
    </row>
    <row r="1509" spans="2:31">
      <c r="B1509" s="37">
        <v>3</v>
      </c>
      <c r="C1509" s="38">
        <v>3</v>
      </c>
      <c r="D1509" s="39">
        <v>24</v>
      </c>
      <c r="E1509" s="17">
        <v>1.1000000000000001</v>
      </c>
      <c r="F1509" s="17">
        <v>0</v>
      </c>
      <c r="G1509" s="17">
        <v>0</v>
      </c>
      <c r="H1509" s="37">
        <f t="shared" si="420"/>
        <v>33.979999999999997</v>
      </c>
      <c r="I1509" s="37">
        <f>IF(H1509&lt;'Roof Calculator'!$G$8, 1, 0)</f>
        <v>1</v>
      </c>
      <c r="J1509" s="37">
        <f>IF(H1509&gt;='Roof Calculator'!$G$8, 1, 0)</f>
        <v>0</v>
      </c>
      <c r="K1509" s="37">
        <f t="shared" si="421"/>
        <v>33.979999999999997</v>
      </c>
      <c r="L1509" s="37">
        <f t="shared" si="422"/>
        <v>0</v>
      </c>
      <c r="M1509" s="37">
        <v>0</v>
      </c>
      <c r="N1509" s="37">
        <f t="shared" si="423"/>
        <v>0</v>
      </c>
      <c r="O1509" s="37">
        <v>0</v>
      </c>
      <c r="P1509" s="37">
        <v>0</v>
      </c>
      <c r="Q1509" s="21">
        <f t="shared" si="424"/>
        <v>39.790999999999997</v>
      </c>
      <c r="R1509" s="21">
        <f t="shared" si="433"/>
        <v>62.958333333331936</v>
      </c>
      <c r="S1509" s="21">
        <f t="shared" si="434"/>
        <v>-6.9853059744644241</v>
      </c>
      <c r="T1509" s="21">
        <f t="shared" si="425"/>
        <v>86.147999999999996</v>
      </c>
      <c r="U1509" s="37">
        <f>VLOOKUP(Time_Zone, 'LSTM LookUp'!$B$5:$D$8, 3, FALSE)</f>
        <v>-75</v>
      </c>
      <c r="V1509" s="21">
        <f t="shared" si="435"/>
        <v>-12.455366682172521</v>
      </c>
      <c r="W1509" s="21">
        <f t="shared" si="426"/>
        <v>338.03415832945689</v>
      </c>
      <c r="X1509" s="21">
        <f t="shared" si="427"/>
        <v>0</v>
      </c>
      <c r="Y1509" s="21">
        <f t="shared" si="428"/>
        <v>0</v>
      </c>
      <c r="Z1509" s="21">
        <f t="shared" si="436"/>
        <v>0</v>
      </c>
      <c r="AA1509" s="21">
        <f t="shared" si="429"/>
        <v>0</v>
      </c>
      <c r="AB1509" s="21">
        <f t="shared" si="430"/>
        <v>0</v>
      </c>
      <c r="AC1509" s="21">
        <f t="shared" si="431"/>
        <v>0</v>
      </c>
      <c r="AD1509" s="21">
        <f t="shared" si="437"/>
        <v>0</v>
      </c>
      <c r="AE1509" s="21" t="str">
        <f t="shared" si="432"/>
        <v>3/3/24:00</v>
      </c>
    </row>
    <row r="1510" spans="2:31">
      <c r="B1510" s="37">
        <v>3</v>
      </c>
      <c r="C1510" s="38">
        <v>4</v>
      </c>
      <c r="D1510" s="39">
        <v>1</v>
      </c>
      <c r="E1510" s="17">
        <v>0.6</v>
      </c>
      <c r="F1510" s="17">
        <v>0</v>
      </c>
      <c r="G1510" s="17">
        <v>0</v>
      </c>
      <c r="H1510" s="37">
        <f t="shared" si="420"/>
        <v>33.08</v>
      </c>
      <c r="I1510" s="37">
        <f>IF(H1510&lt;'Roof Calculator'!$G$8, 1, 0)</f>
        <v>1</v>
      </c>
      <c r="J1510" s="37">
        <f>IF(H1510&gt;='Roof Calculator'!$G$8, 1, 0)</f>
        <v>0</v>
      </c>
      <c r="K1510" s="37">
        <f t="shared" si="421"/>
        <v>33.08</v>
      </c>
      <c r="L1510" s="37">
        <f t="shared" si="422"/>
        <v>0</v>
      </c>
      <c r="M1510" s="37">
        <v>0</v>
      </c>
      <c r="N1510" s="37">
        <f t="shared" si="423"/>
        <v>0</v>
      </c>
      <c r="O1510" s="37">
        <v>0</v>
      </c>
      <c r="P1510" s="37">
        <v>0</v>
      </c>
      <c r="Q1510" s="21">
        <f t="shared" si="424"/>
        <v>39.790999999999997</v>
      </c>
      <c r="R1510" s="21">
        <f t="shared" si="433"/>
        <v>62.9999999999986</v>
      </c>
      <c r="S1510" s="21">
        <f t="shared" si="434"/>
        <v>-6.9696163332117891</v>
      </c>
      <c r="T1510" s="21">
        <f t="shared" si="425"/>
        <v>86.147999999999996</v>
      </c>
      <c r="U1510" s="37">
        <f>VLOOKUP(Time_Zone, 'LSTM LookUp'!$B$5:$D$8, 3, FALSE)</f>
        <v>-75</v>
      </c>
      <c r="V1510" s="21">
        <f t="shared" si="435"/>
        <v>-12.446520007254772</v>
      </c>
      <c r="W1510" s="21">
        <f t="shared" si="426"/>
        <v>-6.9636300018137032</v>
      </c>
      <c r="X1510" s="21">
        <f t="shared" si="427"/>
        <v>0</v>
      </c>
      <c r="Y1510" s="21">
        <f t="shared" si="428"/>
        <v>0</v>
      </c>
      <c r="Z1510" s="21">
        <f t="shared" si="436"/>
        <v>0</v>
      </c>
      <c r="AA1510" s="21">
        <f t="shared" si="429"/>
        <v>0</v>
      </c>
      <c r="AB1510" s="21">
        <f t="shared" si="430"/>
        <v>0</v>
      </c>
      <c r="AC1510" s="21">
        <f t="shared" si="431"/>
        <v>0</v>
      </c>
      <c r="AD1510" s="21">
        <f t="shared" si="437"/>
        <v>0</v>
      </c>
      <c r="AE1510" s="21" t="str">
        <f t="shared" si="432"/>
        <v>3/4/1:00</v>
      </c>
    </row>
    <row r="1511" spans="2:31">
      <c r="B1511" s="37">
        <v>3</v>
      </c>
      <c r="C1511" s="38">
        <v>4</v>
      </c>
      <c r="D1511" s="39">
        <v>2</v>
      </c>
      <c r="E1511" s="17">
        <v>0.6</v>
      </c>
      <c r="F1511" s="17">
        <v>0</v>
      </c>
      <c r="G1511" s="17">
        <v>0</v>
      </c>
      <c r="H1511" s="37">
        <f t="shared" si="420"/>
        <v>33.08</v>
      </c>
      <c r="I1511" s="37">
        <f>IF(H1511&lt;'Roof Calculator'!$G$8, 1, 0)</f>
        <v>1</v>
      </c>
      <c r="J1511" s="37">
        <f>IF(H1511&gt;='Roof Calculator'!$G$8, 1, 0)</f>
        <v>0</v>
      </c>
      <c r="K1511" s="37">
        <f t="shared" si="421"/>
        <v>33.08</v>
      </c>
      <c r="L1511" s="37">
        <f t="shared" si="422"/>
        <v>0</v>
      </c>
      <c r="M1511" s="37">
        <v>0</v>
      </c>
      <c r="N1511" s="37">
        <f t="shared" si="423"/>
        <v>0</v>
      </c>
      <c r="O1511" s="37">
        <v>0</v>
      </c>
      <c r="P1511" s="37">
        <v>0</v>
      </c>
      <c r="Q1511" s="21">
        <f t="shared" si="424"/>
        <v>39.790999999999997</v>
      </c>
      <c r="R1511" s="21">
        <f t="shared" si="433"/>
        <v>63.041666666665265</v>
      </c>
      <c r="S1511" s="21">
        <f t="shared" si="434"/>
        <v>-6.953923613901023</v>
      </c>
      <c r="T1511" s="21">
        <f t="shared" si="425"/>
        <v>86.147999999999996</v>
      </c>
      <c r="U1511" s="37">
        <f>VLOOKUP(Time_Zone, 'LSTM LookUp'!$B$5:$D$8, 3, FALSE)</f>
        <v>-75</v>
      </c>
      <c r="V1511" s="21">
        <f t="shared" si="435"/>
        <v>-12.437658081681795</v>
      </c>
      <c r="W1511" s="21">
        <f t="shared" si="426"/>
        <v>8.0385854795795453</v>
      </c>
      <c r="X1511" s="21">
        <f t="shared" si="427"/>
        <v>0</v>
      </c>
      <c r="Y1511" s="21">
        <f t="shared" si="428"/>
        <v>0</v>
      </c>
      <c r="Z1511" s="21">
        <f t="shared" si="436"/>
        <v>0</v>
      </c>
      <c r="AA1511" s="21">
        <f t="shared" si="429"/>
        <v>0</v>
      </c>
      <c r="AB1511" s="21">
        <f t="shared" si="430"/>
        <v>0</v>
      </c>
      <c r="AC1511" s="21">
        <f t="shared" si="431"/>
        <v>0</v>
      </c>
      <c r="AD1511" s="21">
        <f t="shared" si="437"/>
        <v>0</v>
      </c>
      <c r="AE1511" s="21" t="str">
        <f t="shared" si="432"/>
        <v>3/4/2:00</v>
      </c>
    </row>
    <row r="1512" spans="2:31">
      <c r="B1512" s="37">
        <v>3</v>
      </c>
      <c r="C1512" s="38">
        <v>4</v>
      </c>
      <c r="D1512" s="39">
        <v>3</v>
      </c>
      <c r="E1512" s="17">
        <v>0.6</v>
      </c>
      <c r="F1512" s="17">
        <v>0</v>
      </c>
      <c r="G1512" s="17">
        <v>0</v>
      </c>
      <c r="H1512" s="37">
        <f t="shared" si="420"/>
        <v>33.08</v>
      </c>
      <c r="I1512" s="37">
        <f>IF(H1512&lt;'Roof Calculator'!$G$8, 1, 0)</f>
        <v>1</v>
      </c>
      <c r="J1512" s="37">
        <f>IF(H1512&gt;='Roof Calculator'!$G$8, 1, 0)</f>
        <v>0</v>
      </c>
      <c r="K1512" s="37">
        <f t="shared" si="421"/>
        <v>33.08</v>
      </c>
      <c r="L1512" s="37">
        <f t="shared" si="422"/>
        <v>0</v>
      </c>
      <c r="M1512" s="37">
        <v>0</v>
      </c>
      <c r="N1512" s="37">
        <f t="shared" si="423"/>
        <v>0</v>
      </c>
      <c r="O1512" s="37">
        <v>0</v>
      </c>
      <c r="P1512" s="37">
        <v>0</v>
      </c>
      <c r="Q1512" s="21">
        <f t="shared" si="424"/>
        <v>39.790999999999997</v>
      </c>
      <c r="R1512" s="21">
        <f t="shared" si="433"/>
        <v>63.083333333331929</v>
      </c>
      <c r="S1512" s="21">
        <f t="shared" si="434"/>
        <v>-6.9382278237366686</v>
      </c>
      <c r="T1512" s="21">
        <f t="shared" si="425"/>
        <v>86.147999999999996</v>
      </c>
      <c r="U1512" s="37">
        <f>VLOOKUP(Time_Zone, 'LSTM LookUp'!$B$5:$D$8, 3, FALSE)</f>
        <v>-75</v>
      </c>
      <c r="V1512" s="21">
        <f t="shared" si="435"/>
        <v>-12.428780927810504</v>
      </c>
      <c r="W1512" s="21">
        <f t="shared" si="426"/>
        <v>23.040804768047369</v>
      </c>
      <c r="X1512" s="21">
        <f t="shared" si="427"/>
        <v>0</v>
      </c>
      <c r="Y1512" s="21">
        <f t="shared" si="428"/>
        <v>0</v>
      </c>
      <c r="Z1512" s="21">
        <f t="shared" si="436"/>
        <v>0</v>
      </c>
      <c r="AA1512" s="21">
        <f t="shared" si="429"/>
        <v>0</v>
      </c>
      <c r="AB1512" s="21">
        <f t="shared" si="430"/>
        <v>0</v>
      </c>
      <c r="AC1512" s="21">
        <f t="shared" si="431"/>
        <v>0</v>
      </c>
      <c r="AD1512" s="21">
        <f t="shared" si="437"/>
        <v>0</v>
      </c>
      <c r="AE1512" s="21" t="str">
        <f t="shared" si="432"/>
        <v>3/4/3:00</v>
      </c>
    </row>
    <row r="1513" spans="2:31">
      <c r="B1513" s="37">
        <v>3</v>
      </c>
      <c r="C1513" s="38">
        <v>4</v>
      </c>
      <c r="D1513" s="39">
        <v>4</v>
      </c>
      <c r="E1513" s="17">
        <v>0.6</v>
      </c>
      <c r="F1513" s="17">
        <v>0</v>
      </c>
      <c r="G1513" s="17">
        <v>0</v>
      </c>
      <c r="H1513" s="37">
        <f t="shared" si="420"/>
        <v>33.08</v>
      </c>
      <c r="I1513" s="37">
        <f>IF(H1513&lt;'Roof Calculator'!$G$8, 1, 0)</f>
        <v>1</v>
      </c>
      <c r="J1513" s="37">
        <f>IF(H1513&gt;='Roof Calculator'!$G$8, 1, 0)</f>
        <v>0</v>
      </c>
      <c r="K1513" s="37">
        <f t="shared" si="421"/>
        <v>33.08</v>
      </c>
      <c r="L1513" s="37">
        <f t="shared" si="422"/>
        <v>0</v>
      </c>
      <c r="M1513" s="37">
        <v>0</v>
      </c>
      <c r="N1513" s="37">
        <f t="shared" si="423"/>
        <v>0</v>
      </c>
      <c r="O1513" s="37">
        <v>0</v>
      </c>
      <c r="P1513" s="37">
        <v>0</v>
      </c>
      <c r="Q1513" s="21">
        <f t="shared" si="424"/>
        <v>39.790999999999997</v>
      </c>
      <c r="R1513" s="21">
        <f t="shared" si="433"/>
        <v>63.124999999998593</v>
      </c>
      <c r="S1513" s="21">
        <f t="shared" si="434"/>
        <v>-6.9225289699227952</v>
      </c>
      <c r="T1513" s="21">
        <f t="shared" si="425"/>
        <v>86.147999999999996</v>
      </c>
      <c r="U1513" s="37">
        <f>VLOOKUP(Time_Zone, 'LSTM LookUp'!$B$5:$D$8, 3, FALSE)</f>
        <v>-75</v>
      </c>
      <c r="V1513" s="21">
        <f t="shared" si="435"/>
        <v>-12.419888568023826</v>
      </c>
      <c r="W1513" s="21">
        <f t="shared" si="426"/>
        <v>38.043027857994062</v>
      </c>
      <c r="X1513" s="21">
        <f t="shared" si="427"/>
        <v>0</v>
      </c>
      <c r="Y1513" s="21">
        <f t="shared" si="428"/>
        <v>0</v>
      </c>
      <c r="Z1513" s="21">
        <f t="shared" si="436"/>
        <v>0</v>
      </c>
      <c r="AA1513" s="21">
        <f t="shared" si="429"/>
        <v>0</v>
      </c>
      <c r="AB1513" s="21">
        <f t="shared" si="430"/>
        <v>0</v>
      </c>
      <c r="AC1513" s="21">
        <f t="shared" si="431"/>
        <v>0</v>
      </c>
      <c r="AD1513" s="21">
        <f t="shared" si="437"/>
        <v>0</v>
      </c>
      <c r="AE1513" s="21" t="str">
        <f t="shared" si="432"/>
        <v>3/4/4:00</v>
      </c>
    </row>
    <row r="1514" spans="2:31">
      <c r="B1514" s="37">
        <v>3</v>
      </c>
      <c r="C1514" s="38">
        <v>4</v>
      </c>
      <c r="D1514" s="39">
        <v>5</v>
      </c>
      <c r="E1514" s="17">
        <v>0.6</v>
      </c>
      <c r="F1514" s="17">
        <v>0</v>
      </c>
      <c r="G1514" s="17">
        <v>0</v>
      </c>
      <c r="H1514" s="37">
        <f t="shared" si="420"/>
        <v>33.08</v>
      </c>
      <c r="I1514" s="37">
        <f>IF(H1514&lt;'Roof Calculator'!$G$8, 1, 0)</f>
        <v>1</v>
      </c>
      <c r="J1514" s="37">
        <f>IF(H1514&gt;='Roof Calculator'!$G$8, 1, 0)</f>
        <v>0</v>
      </c>
      <c r="K1514" s="37">
        <f t="shared" si="421"/>
        <v>33.08</v>
      </c>
      <c r="L1514" s="37">
        <f t="shared" si="422"/>
        <v>0</v>
      </c>
      <c r="M1514" s="37">
        <v>0</v>
      </c>
      <c r="N1514" s="37">
        <f t="shared" si="423"/>
        <v>0</v>
      </c>
      <c r="O1514" s="37">
        <v>0</v>
      </c>
      <c r="P1514" s="37">
        <v>0</v>
      </c>
      <c r="Q1514" s="21">
        <f t="shared" si="424"/>
        <v>39.790999999999997</v>
      </c>
      <c r="R1514" s="21">
        <f t="shared" si="433"/>
        <v>63.166666666665257</v>
      </c>
      <c r="S1514" s="21">
        <f t="shared" si="434"/>
        <v>-6.9068270596629944</v>
      </c>
      <c r="T1514" s="21">
        <f t="shared" si="425"/>
        <v>86.147999999999996</v>
      </c>
      <c r="U1514" s="37">
        <f>VLOOKUP(Time_Zone, 'LSTM LookUp'!$B$5:$D$8, 3, FALSE)</f>
        <v>-75</v>
      </c>
      <c r="V1514" s="21">
        <f t="shared" si="435"/>
        <v>-12.41098102473064</v>
      </c>
      <c r="W1514" s="21">
        <f t="shared" si="426"/>
        <v>53.045254743817345</v>
      </c>
      <c r="X1514" s="21">
        <f t="shared" si="427"/>
        <v>0</v>
      </c>
      <c r="Y1514" s="21">
        <f t="shared" si="428"/>
        <v>0</v>
      </c>
      <c r="Z1514" s="21">
        <f t="shared" si="436"/>
        <v>0</v>
      </c>
      <c r="AA1514" s="21">
        <f t="shared" si="429"/>
        <v>0</v>
      </c>
      <c r="AB1514" s="21">
        <f t="shared" si="430"/>
        <v>0</v>
      </c>
      <c r="AC1514" s="21">
        <f t="shared" si="431"/>
        <v>0</v>
      </c>
      <c r="AD1514" s="21">
        <f t="shared" si="437"/>
        <v>0</v>
      </c>
      <c r="AE1514" s="21" t="str">
        <f t="shared" si="432"/>
        <v>3/4/5:00</v>
      </c>
    </row>
    <row r="1515" spans="2:31">
      <c r="B1515" s="37">
        <v>3</v>
      </c>
      <c r="C1515" s="38">
        <v>4</v>
      </c>
      <c r="D1515" s="39">
        <v>6</v>
      </c>
      <c r="E1515" s="17">
        <v>0.6</v>
      </c>
      <c r="F1515" s="17">
        <v>0</v>
      </c>
      <c r="G1515" s="17">
        <v>0</v>
      </c>
      <c r="H1515" s="37">
        <f t="shared" si="420"/>
        <v>33.08</v>
      </c>
      <c r="I1515" s="37">
        <f>IF(H1515&lt;'Roof Calculator'!$G$8, 1, 0)</f>
        <v>1</v>
      </c>
      <c r="J1515" s="37">
        <f>IF(H1515&gt;='Roof Calculator'!$G$8, 1, 0)</f>
        <v>0</v>
      </c>
      <c r="K1515" s="37">
        <f t="shared" si="421"/>
        <v>33.08</v>
      </c>
      <c r="L1515" s="37">
        <f t="shared" si="422"/>
        <v>0</v>
      </c>
      <c r="M1515" s="37">
        <v>0</v>
      </c>
      <c r="N1515" s="37">
        <f t="shared" si="423"/>
        <v>0</v>
      </c>
      <c r="O1515" s="37">
        <v>0</v>
      </c>
      <c r="P1515" s="37">
        <v>0</v>
      </c>
      <c r="Q1515" s="21">
        <f t="shared" si="424"/>
        <v>39.790999999999997</v>
      </c>
      <c r="R1515" s="21">
        <f t="shared" si="433"/>
        <v>63.208333333331922</v>
      </c>
      <c r="S1515" s="21">
        <f t="shared" si="434"/>
        <v>-6.8911221001603895</v>
      </c>
      <c r="T1515" s="21">
        <f t="shared" si="425"/>
        <v>86.147999999999996</v>
      </c>
      <c r="U1515" s="37">
        <f>VLOOKUP(Time_Zone, 'LSTM LookUp'!$B$5:$D$8, 3, FALSE)</f>
        <v>-75</v>
      </c>
      <c r="V1515" s="21">
        <f t="shared" si="435"/>
        <v>-12.402058320365729</v>
      </c>
      <c r="W1515" s="21">
        <f t="shared" si="426"/>
        <v>68.047485419908583</v>
      </c>
      <c r="X1515" s="21">
        <f t="shared" si="427"/>
        <v>0</v>
      </c>
      <c r="Y1515" s="21">
        <f t="shared" si="428"/>
        <v>0</v>
      </c>
      <c r="Z1515" s="21">
        <f t="shared" si="436"/>
        <v>0</v>
      </c>
      <c r="AA1515" s="21">
        <f t="shared" si="429"/>
        <v>0</v>
      </c>
      <c r="AB1515" s="21">
        <f t="shared" si="430"/>
        <v>0</v>
      </c>
      <c r="AC1515" s="21">
        <f t="shared" si="431"/>
        <v>0</v>
      </c>
      <c r="AD1515" s="21">
        <f t="shared" si="437"/>
        <v>0</v>
      </c>
      <c r="AE1515" s="21" t="str">
        <f t="shared" si="432"/>
        <v>3/4/6:00</v>
      </c>
    </row>
    <row r="1516" spans="2:31">
      <c r="B1516" s="37">
        <v>3</v>
      </c>
      <c r="C1516" s="38">
        <v>4</v>
      </c>
      <c r="D1516" s="39">
        <v>7</v>
      </c>
      <c r="E1516" s="17">
        <v>0</v>
      </c>
      <c r="F1516" s="17">
        <v>0</v>
      </c>
      <c r="G1516" s="17">
        <v>0</v>
      </c>
      <c r="H1516" s="37">
        <f t="shared" si="420"/>
        <v>32</v>
      </c>
      <c r="I1516" s="37">
        <f>IF(H1516&lt;'Roof Calculator'!$G$8, 1, 0)</f>
        <v>1</v>
      </c>
      <c r="J1516" s="37">
        <f>IF(H1516&gt;='Roof Calculator'!$G$8, 1, 0)</f>
        <v>0</v>
      </c>
      <c r="K1516" s="37">
        <f t="shared" si="421"/>
        <v>32</v>
      </c>
      <c r="L1516" s="37">
        <f t="shared" si="422"/>
        <v>0</v>
      </c>
      <c r="M1516" s="37">
        <v>0</v>
      </c>
      <c r="N1516" s="37">
        <f t="shared" si="423"/>
        <v>0</v>
      </c>
      <c r="O1516" s="37">
        <v>0</v>
      </c>
      <c r="P1516" s="37">
        <v>0</v>
      </c>
      <c r="Q1516" s="21">
        <f t="shared" si="424"/>
        <v>39.790999999999997</v>
      </c>
      <c r="R1516" s="21">
        <f t="shared" si="433"/>
        <v>63.249999999998586</v>
      </c>
      <c r="S1516" s="21">
        <f t="shared" si="434"/>
        <v>-6.8754140986176244</v>
      </c>
      <c r="T1516" s="21">
        <f t="shared" si="425"/>
        <v>86.147999999999996</v>
      </c>
      <c r="U1516" s="37">
        <f>VLOOKUP(Time_Zone, 'LSTM LookUp'!$B$5:$D$8, 3, FALSE)</f>
        <v>-75</v>
      </c>
      <c r="V1516" s="21">
        <f t="shared" si="435"/>
        <v>-12.393120477389742</v>
      </c>
      <c r="W1516" s="21">
        <f t="shared" si="426"/>
        <v>83.049719880652589</v>
      </c>
      <c r="X1516" s="21">
        <f t="shared" si="427"/>
        <v>0</v>
      </c>
      <c r="Y1516" s="21">
        <f t="shared" si="428"/>
        <v>0</v>
      </c>
      <c r="Z1516" s="21">
        <f t="shared" si="436"/>
        <v>0</v>
      </c>
      <c r="AA1516" s="21">
        <f t="shared" si="429"/>
        <v>0</v>
      </c>
      <c r="AB1516" s="21">
        <f t="shared" si="430"/>
        <v>0</v>
      </c>
      <c r="AC1516" s="21">
        <f t="shared" si="431"/>
        <v>0</v>
      </c>
      <c r="AD1516" s="21">
        <f t="shared" si="437"/>
        <v>0</v>
      </c>
      <c r="AE1516" s="21" t="str">
        <f t="shared" si="432"/>
        <v>3/4/7:00</v>
      </c>
    </row>
    <row r="1517" spans="2:31">
      <c r="B1517" s="37">
        <v>3</v>
      </c>
      <c r="C1517" s="38">
        <v>4</v>
      </c>
      <c r="D1517" s="39">
        <v>8</v>
      </c>
      <c r="E1517" s="17">
        <v>0.6</v>
      </c>
      <c r="F1517" s="17">
        <v>25</v>
      </c>
      <c r="G1517" s="17">
        <v>0</v>
      </c>
      <c r="H1517" s="37">
        <f t="shared" si="420"/>
        <v>33.08</v>
      </c>
      <c r="I1517" s="37">
        <f>IF(H1517&lt;'Roof Calculator'!$G$8, 1, 0)</f>
        <v>1</v>
      </c>
      <c r="J1517" s="37">
        <f>IF(H1517&gt;='Roof Calculator'!$G$8, 1, 0)</f>
        <v>0</v>
      </c>
      <c r="K1517" s="37">
        <f t="shared" si="421"/>
        <v>33.08</v>
      </c>
      <c r="L1517" s="37">
        <f t="shared" si="422"/>
        <v>0</v>
      </c>
      <c r="M1517" s="37">
        <v>0</v>
      </c>
      <c r="N1517" s="37">
        <f t="shared" si="423"/>
        <v>25</v>
      </c>
      <c r="O1517" s="37">
        <v>0</v>
      </c>
      <c r="P1517" s="37">
        <v>0</v>
      </c>
      <c r="Q1517" s="21">
        <f t="shared" si="424"/>
        <v>39.790999999999997</v>
      </c>
      <c r="R1517" s="21">
        <f t="shared" si="433"/>
        <v>63.29166666666525</v>
      </c>
      <c r="S1517" s="21">
        <f t="shared" si="434"/>
        <v>-6.8597030622368687</v>
      </c>
      <c r="T1517" s="21">
        <f t="shared" si="425"/>
        <v>86.147999999999996</v>
      </c>
      <c r="U1517" s="37">
        <f>VLOOKUP(Time_Zone, 'LSTM LookUp'!$B$5:$D$8, 3, FALSE)</f>
        <v>-75</v>
      </c>
      <c r="V1517" s="21">
        <f t="shared" si="435"/>
        <v>-12.384167518289134</v>
      </c>
      <c r="W1517" s="21">
        <f t="shared" si="426"/>
        <v>98.051958120427699</v>
      </c>
      <c r="X1517" s="21">
        <f t="shared" si="427"/>
        <v>0</v>
      </c>
      <c r="Y1517" s="21">
        <f t="shared" si="428"/>
        <v>25</v>
      </c>
      <c r="Z1517" s="21">
        <f t="shared" si="436"/>
        <v>7.9245633593459681</v>
      </c>
      <c r="AA1517" s="21">
        <f t="shared" si="429"/>
        <v>7.9245633593459681</v>
      </c>
      <c r="AB1517" s="21">
        <f t="shared" si="430"/>
        <v>0</v>
      </c>
      <c r="AC1517" s="21">
        <f t="shared" si="431"/>
        <v>0</v>
      </c>
      <c r="AD1517" s="21">
        <f t="shared" si="437"/>
        <v>0</v>
      </c>
      <c r="AE1517" s="21" t="str">
        <f t="shared" si="432"/>
        <v>3/4/8:00</v>
      </c>
    </row>
    <row r="1518" spans="2:31">
      <c r="B1518" s="37">
        <v>3</v>
      </c>
      <c r="C1518" s="38">
        <v>4</v>
      </c>
      <c r="D1518" s="39">
        <v>9</v>
      </c>
      <c r="E1518" s="17">
        <v>0.6</v>
      </c>
      <c r="F1518" s="17">
        <v>104</v>
      </c>
      <c r="G1518" s="17">
        <v>1</v>
      </c>
      <c r="H1518" s="37">
        <f t="shared" si="420"/>
        <v>33.08</v>
      </c>
      <c r="I1518" s="37">
        <f>IF(H1518&lt;'Roof Calculator'!$G$8, 1, 0)</f>
        <v>1</v>
      </c>
      <c r="J1518" s="37">
        <f>IF(H1518&gt;='Roof Calculator'!$G$8, 1, 0)</f>
        <v>0</v>
      </c>
      <c r="K1518" s="37">
        <f t="shared" si="421"/>
        <v>33.08</v>
      </c>
      <c r="L1518" s="37">
        <f t="shared" si="422"/>
        <v>0</v>
      </c>
      <c r="M1518" s="37">
        <v>0</v>
      </c>
      <c r="N1518" s="37">
        <f t="shared" si="423"/>
        <v>104</v>
      </c>
      <c r="O1518" s="37">
        <v>0</v>
      </c>
      <c r="P1518" s="37">
        <v>0</v>
      </c>
      <c r="Q1518" s="21">
        <f t="shared" si="424"/>
        <v>39.790999999999997</v>
      </c>
      <c r="R1518" s="21">
        <f t="shared" si="433"/>
        <v>63.333333333331915</v>
      </c>
      <c r="S1518" s="21">
        <f t="shared" si="434"/>
        <v>-6.8439889982198174</v>
      </c>
      <c r="T1518" s="21">
        <f t="shared" si="425"/>
        <v>86.147999999999996</v>
      </c>
      <c r="U1518" s="37">
        <f>VLOOKUP(Time_Zone, 'LSTM LookUp'!$B$5:$D$8, 3, FALSE)</f>
        <v>-75</v>
      </c>
      <c r="V1518" s="21">
        <f t="shared" si="435"/>
        <v>-12.375199465576125</v>
      </c>
      <c r="W1518" s="21">
        <f t="shared" si="426"/>
        <v>113.05420013360596</v>
      </c>
      <c r="X1518" s="21">
        <f t="shared" si="427"/>
        <v>-0.37502151299803921</v>
      </c>
      <c r="Y1518" s="21">
        <f t="shared" si="428"/>
        <v>103.62497848700195</v>
      </c>
      <c r="Z1518" s="21">
        <f t="shared" si="436"/>
        <v>32.847308305244397</v>
      </c>
      <c r="AA1518" s="21">
        <f t="shared" si="429"/>
        <v>32.847308305244397</v>
      </c>
      <c r="AB1518" s="21">
        <f t="shared" si="430"/>
        <v>0</v>
      </c>
      <c r="AC1518" s="21">
        <f t="shared" si="431"/>
        <v>0</v>
      </c>
      <c r="AD1518" s="21">
        <f t="shared" si="437"/>
        <v>0</v>
      </c>
      <c r="AE1518" s="21" t="str">
        <f t="shared" si="432"/>
        <v>3/4/9:00</v>
      </c>
    </row>
    <row r="1519" spans="2:31">
      <c r="B1519" s="37">
        <v>3</v>
      </c>
      <c r="C1519" s="38">
        <v>4</v>
      </c>
      <c r="D1519" s="39">
        <v>10</v>
      </c>
      <c r="E1519" s="17">
        <v>0.6</v>
      </c>
      <c r="F1519" s="17">
        <v>195</v>
      </c>
      <c r="G1519" s="17">
        <v>1</v>
      </c>
      <c r="H1519" s="37">
        <f t="shared" si="420"/>
        <v>33.08</v>
      </c>
      <c r="I1519" s="37">
        <f>IF(H1519&lt;'Roof Calculator'!$G$8, 1, 0)</f>
        <v>1</v>
      </c>
      <c r="J1519" s="37">
        <f>IF(H1519&gt;='Roof Calculator'!$G$8, 1, 0)</f>
        <v>0</v>
      </c>
      <c r="K1519" s="37">
        <f t="shared" si="421"/>
        <v>33.08</v>
      </c>
      <c r="L1519" s="37">
        <f t="shared" si="422"/>
        <v>0</v>
      </c>
      <c r="M1519" s="37">
        <v>0</v>
      </c>
      <c r="N1519" s="37">
        <f t="shared" si="423"/>
        <v>195</v>
      </c>
      <c r="O1519" s="37">
        <v>0</v>
      </c>
      <c r="P1519" s="37">
        <v>0</v>
      </c>
      <c r="Q1519" s="21">
        <f t="shared" si="424"/>
        <v>39.790999999999997</v>
      </c>
      <c r="R1519" s="21">
        <f t="shared" si="433"/>
        <v>63.374999999998579</v>
      </c>
      <c r="S1519" s="21">
        <f t="shared" si="434"/>
        <v>-6.8282719137677015</v>
      </c>
      <c r="T1519" s="21">
        <f t="shared" si="425"/>
        <v>86.147999999999996</v>
      </c>
      <c r="U1519" s="37">
        <f>VLOOKUP(Time_Zone, 'LSTM LookUp'!$B$5:$D$8, 3, FALSE)</f>
        <v>-75</v>
      </c>
      <c r="V1519" s="21">
        <f t="shared" si="435"/>
        <v>-12.366216341788652</v>
      </c>
      <c r="W1519" s="21">
        <f t="shared" si="426"/>
        <v>128.05644591455282</v>
      </c>
      <c r="X1519" s="21">
        <f t="shared" si="427"/>
        <v>-0.54639185842822702</v>
      </c>
      <c r="Y1519" s="21">
        <f t="shared" si="428"/>
        <v>194.45360814157178</v>
      </c>
      <c r="Z1519" s="21">
        <f t="shared" si="436"/>
        <v>61.638397526852749</v>
      </c>
      <c r="AA1519" s="21">
        <f t="shared" si="429"/>
        <v>61.638397526852749</v>
      </c>
      <c r="AB1519" s="21">
        <f t="shared" si="430"/>
        <v>0</v>
      </c>
      <c r="AC1519" s="21">
        <f t="shared" si="431"/>
        <v>0</v>
      </c>
      <c r="AD1519" s="21">
        <f t="shared" si="437"/>
        <v>0</v>
      </c>
      <c r="AE1519" s="21" t="str">
        <f t="shared" si="432"/>
        <v>3/4/10:00</v>
      </c>
    </row>
    <row r="1520" spans="2:31">
      <c r="B1520" s="37">
        <v>3</v>
      </c>
      <c r="C1520" s="38">
        <v>4</v>
      </c>
      <c r="D1520" s="39">
        <v>11</v>
      </c>
      <c r="E1520" s="17">
        <v>1.7</v>
      </c>
      <c r="F1520" s="17">
        <v>279</v>
      </c>
      <c r="G1520" s="17">
        <v>2</v>
      </c>
      <c r="H1520" s="37">
        <f t="shared" si="420"/>
        <v>35.06</v>
      </c>
      <c r="I1520" s="37">
        <f>IF(H1520&lt;'Roof Calculator'!$G$8, 1, 0)</f>
        <v>1</v>
      </c>
      <c r="J1520" s="37">
        <f>IF(H1520&gt;='Roof Calculator'!$G$8, 1, 0)</f>
        <v>0</v>
      </c>
      <c r="K1520" s="37">
        <f t="shared" si="421"/>
        <v>35.06</v>
      </c>
      <c r="L1520" s="37">
        <f t="shared" si="422"/>
        <v>0</v>
      </c>
      <c r="M1520" s="37">
        <v>0</v>
      </c>
      <c r="N1520" s="37">
        <f t="shared" si="423"/>
        <v>279</v>
      </c>
      <c r="O1520" s="37">
        <v>0</v>
      </c>
      <c r="P1520" s="37">
        <v>0</v>
      </c>
      <c r="Q1520" s="21">
        <f t="shared" si="424"/>
        <v>39.790999999999997</v>
      </c>
      <c r="R1520" s="21">
        <f t="shared" si="433"/>
        <v>63.416666666665243</v>
      </c>
      <c r="S1520" s="21">
        <f t="shared" si="434"/>
        <v>-6.8125518160812684</v>
      </c>
      <c r="T1520" s="21">
        <f t="shared" si="425"/>
        <v>86.147999999999996</v>
      </c>
      <c r="U1520" s="37">
        <f>VLOOKUP(Time_Zone, 'LSTM LookUp'!$B$5:$D$8, 3, FALSE)</f>
        <v>-75</v>
      </c>
      <c r="V1520" s="21">
        <f t="shared" si="435"/>
        <v>-12.357218169490313</v>
      </c>
      <c r="W1520" s="21">
        <f t="shared" si="426"/>
        <v>143.05869545762741</v>
      </c>
      <c r="X1520" s="21">
        <f t="shared" si="427"/>
        <v>-1.3714251954303829</v>
      </c>
      <c r="Y1520" s="21">
        <f t="shared" si="428"/>
        <v>277.62857480456961</v>
      </c>
      <c r="Z1520" s="21">
        <f t="shared" si="436"/>
        <v>88.003409256149354</v>
      </c>
      <c r="AA1520" s="21">
        <f t="shared" si="429"/>
        <v>88.003409256149354</v>
      </c>
      <c r="AB1520" s="21">
        <f t="shared" si="430"/>
        <v>0</v>
      </c>
      <c r="AC1520" s="21">
        <f t="shared" si="431"/>
        <v>0</v>
      </c>
      <c r="AD1520" s="21">
        <f t="shared" si="437"/>
        <v>0</v>
      </c>
      <c r="AE1520" s="21" t="str">
        <f t="shared" si="432"/>
        <v>3/4/11:00</v>
      </c>
    </row>
    <row r="1521" spans="2:31">
      <c r="B1521" s="37">
        <v>3</v>
      </c>
      <c r="C1521" s="38">
        <v>4</v>
      </c>
      <c r="D1521" s="39">
        <v>12</v>
      </c>
      <c r="E1521" s="17">
        <v>1.1000000000000001</v>
      </c>
      <c r="F1521" s="17">
        <v>320</v>
      </c>
      <c r="G1521" s="17">
        <v>1</v>
      </c>
      <c r="H1521" s="37">
        <f t="shared" si="420"/>
        <v>33.979999999999997</v>
      </c>
      <c r="I1521" s="37">
        <f>IF(H1521&lt;'Roof Calculator'!$G$8, 1, 0)</f>
        <v>1</v>
      </c>
      <c r="J1521" s="37">
        <f>IF(H1521&gt;='Roof Calculator'!$G$8, 1, 0)</f>
        <v>0</v>
      </c>
      <c r="K1521" s="37">
        <f t="shared" si="421"/>
        <v>33.979999999999997</v>
      </c>
      <c r="L1521" s="37">
        <f t="shared" si="422"/>
        <v>0</v>
      </c>
      <c r="M1521" s="37">
        <v>0</v>
      </c>
      <c r="N1521" s="37">
        <f t="shared" si="423"/>
        <v>320</v>
      </c>
      <c r="O1521" s="37">
        <v>0</v>
      </c>
      <c r="P1521" s="37">
        <v>0</v>
      </c>
      <c r="Q1521" s="21">
        <f t="shared" si="424"/>
        <v>39.790999999999997</v>
      </c>
      <c r="R1521" s="21">
        <f t="shared" si="433"/>
        <v>63.458333333331908</v>
      </c>
      <c r="S1521" s="21">
        <f t="shared" si="434"/>
        <v>-6.7968287123607958</v>
      </c>
      <c r="T1521" s="21">
        <f t="shared" si="425"/>
        <v>86.147999999999996</v>
      </c>
      <c r="U1521" s="37">
        <f>VLOOKUP(Time_Zone, 'LSTM LookUp'!$B$5:$D$8, 3, FALSE)</f>
        <v>-75</v>
      </c>
      <c r="V1521" s="21">
        <f t="shared" si="435"/>
        <v>-12.348204971270324</v>
      </c>
      <c r="W1521" s="21">
        <f t="shared" si="426"/>
        <v>158.06094875718242</v>
      </c>
      <c r="X1521" s="21">
        <f t="shared" si="427"/>
        <v>-0.78347206413289427</v>
      </c>
      <c r="Y1521" s="21">
        <f t="shared" si="428"/>
        <v>319.21652793586713</v>
      </c>
      <c r="Z1521" s="21">
        <f t="shared" si="436"/>
        <v>101.18606403912845</v>
      </c>
      <c r="AA1521" s="21">
        <f t="shared" si="429"/>
        <v>101.18606403912845</v>
      </c>
      <c r="AB1521" s="21">
        <f t="shared" si="430"/>
        <v>0</v>
      </c>
      <c r="AC1521" s="21">
        <f t="shared" si="431"/>
        <v>0</v>
      </c>
      <c r="AD1521" s="21">
        <f t="shared" si="437"/>
        <v>0</v>
      </c>
      <c r="AE1521" s="21" t="str">
        <f t="shared" si="432"/>
        <v>3/4/12:00</v>
      </c>
    </row>
    <row r="1522" spans="2:31">
      <c r="B1522" s="37">
        <v>3</v>
      </c>
      <c r="C1522" s="38">
        <v>4</v>
      </c>
      <c r="D1522" s="39">
        <v>13</v>
      </c>
      <c r="E1522" s="17">
        <v>1.7</v>
      </c>
      <c r="F1522" s="17">
        <v>326</v>
      </c>
      <c r="G1522" s="17">
        <v>1</v>
      </c>
      <c r="H1522" s="37">
        <f t="shared" si="420"/>
        <v>35.06</v>
      </c>
      <c r="I1522" s="37">
        <f>IF(H1522&lt;'Roof Calculator'!$G$8, 1, 0)</f>
        <v>1</v>
      </c>
      <c r="J1522" s="37">
        <f>IF(H1522&gt;='Roof Calculator'!$G$8, 1, 0)</f>
        <v>0</v>
      </c>
      <c r="K1522" s="37">
        <f t="shared" si="421"/>
        <v>35.06</v>
      </c>
      <c r="L1522" s="37">
        <f t="shared" si="422"/>
        <v>0</v>
      </c>
      <c r="M1522" s="37">
        <v>0</v>
      </c>
      <c r="N1522" s="37">
        <f t="shared" si="423"/>
        <v>326</v>
      </c>
      <c r="O1522" s="37">
        <v>0</v>
      </c>
      <c r="P1522" s="37">
        <v>0</v>
      </c>
      <c r="Q1522" s="21">
        <f t="shared" si="424"/>
        <v>39.790999999999997</v>
      </c>
      <c r="R1522" s="21">
        <f t="shared" si="433"/>
        <v>63.499999999998572</v>
      </c>
      <c r="S1522" s="21">
        <f t="shared" si="434"/>
        <v>-6.7811026098060854</v>
      </c>
      <c r="T1522" s="21">
        <f t="shared" si="425"/>
        <v>86.147999999999996</v>
      </c>
      <c r="U1522" s="37">
        <f>VLOOKUP(Time_Zone, 'LSTM LookUp'!$B$5:$D$8, 3, FALSE)</f>
        <v>-75</v>
      </c>
      <c r="V1522" s="21">
        <f t="shared" si="435"/>
        <v>-12.339176769743476</v>
      </c>
      <c r="W1522" s="21">
        <f t="shared" si="426"/>
        <v>173.06320580756409</v>
      </c>
      <c r="X1522" s="21">
        <f t="shared" si="427"/>
        <v>-0.83299123936428898</v>
      </c>
      <c r="Y1522" s="21">
        <f t="shared" si="428"/>
        <v>325.16700876063572</v>
      </c>
      <c r="Z1522" s="21">
        <f t="shared" si="436"/>
        <v>103.07226253170653</v>
      </c>
      <c r="AA1522" s="21">
        <f t="shared" si="429"/>
        <v>103.07226253170653</v>
      </c>
      <c r="AB1522" s="21">
        <f t="shared" si="430"/>
        <v>0</v>
      </c>
      <c r="AC1522" s="21">
        <f t="shared" si="431"/>
        <v>0</v>
      </c>
      <c r="AD1522" s="21">
        <f t="shared" si="437"/>
        <v>0</v>
      </c>
      <c r="AE1522" s="21" t="str">
        <f t="shared" si="432"/>
        <v>3/4/13:00</v>
      </c>
    </row>
    <row r="1523" spans="2:31">
      <c r="B1523" s="37">
        <v>3</v>
      </c>
      <c r="C1523" s="38">
        <v>4</v>
      </c>
      <c r="D1523" s="39">
        <v>14</v>
      </c>
      <c r="E1523" s="17">
        <v>2.8</v>
      </c>
      <c r="F1523" s="17">
        <v>348</v>
      </c>
      <c r="G1523" s="17">
        <v>1</v>
      </c>
      <c r="H1523" s="37">
        <f t="shared" si="420"/>
        <v>37.04</v>
      </c>
      <c r="I1523" s="37">
        <f>IF(H1523&lt;'Roof Calculator'!$G$8, 1, 0)</f>
        <v>1</v>
      </c>
      <c r="J1523" s="37">
        <f>IF(H1523&gt;='Roof Calculator'!$G$8, 1, 0)</f>
        <v>0</v>
      </c>
      <c r="K1523" s="37">
        <f t="shared" si="421"/>
        <v>37.04</v>
      </c>
      <c r="L1523" s="37">
        <f t="shared" si="422"/>
        <v>0</v>
      </c>
      <c r="M1523" s="37">
        <v>0</v>
      </c>
      <c r="N1523" s="37">
        <f t="shared" si="423"/>
        <v>348</v>
      </c>
      <c r="O1523" s="37">
        <v>0</v>
      </c>
      <c r="P1523" s="37">
        <v>0</v>
      </c>
      <c r="Q1523" s="21">
        <f t="shared" si="424"/>
        <v>39.790999999999997</v>
      </c>
      <c r="R1523" s="21">
        <f t="shared" si="433"/>
        <v>63.541666666665236</v>
      </c>
      <c r="S1523" s="21">
        <f t="shared" si="434"/>
        <v>-6.7653735156164778</v>
      </c>
      <c r="T1523" s="21">
        <f t="shared" si="425"/>
        <v>86.147999999999996</v>
      </c>
      <c r="U1523" s="37">
        <f>VLOOKUP(Time_Zone, 'LSTM LookUp'!$B$5:$D$8, 3, FALSE)</f>
        <v>-75</v>
      </c>
      <c r="V1523" s="21">
        <f t="shared" si="435"/>
        <v>-12.330133587550076</v>
      </c>
      <c r="W1523" s="21">
        <f t="shared" si="426"/>
        <v>188.06546660311247</v>
      </c>
      <c r="X1523" s="21">
        <f t="shared" si="427"/>
        <v>-0.83087926255475686</v>
      </c>
      <c r="Y1523" s="21">
        <f t="shared" si="428"/>
        <v>347.16912073744527</v>
      </c>
      <c r="Z1523" s="21">
        <f t="shared" si="436"/>
        <v>110.0465477476926</v>
      </c>
      <c r="AA1523" s="21">
        <f t="shared" si="429"/>
        <v>110.0465477476926</v>
      </c>
      <c r="AB1523" s="21">
        <f t="shared" si="430"/>
        <v>0</v>
      </c>
      <c r="AC1523" s="21">
        <f t="shared" si="431"/>
        <v>0</v>
      </c>
      <c r="AD1523" s="21">
        <f t="shared" si="437"/>
        <v>0</v>
      </c>
      <c r="AE1523" s="21" t="str">
        <f t="shared" si="432"/>
        <v>3/4/14:00</v>
      </c>
    </row>
    <row r="1524" spans="2:31">
      <c r="B1524" s="37">
        <v>3</v>
      </c>
      <c r="C1524" s="38">
        <v>4</v>
      </c>
      <c r="D1524" s="39">
        <v>15</v>
      </c>
      <c r="E1524" s="17">
        <v>3.3</v>
      </c>
      <c r="F1524" s="17">
        <v>294</v>
      </c>
      <c r="G1524" s="17">
        <v>1</v>
      </c>
      <c r="H1524" s="37">
        <f t="shared" si="420"/>
        <v>37.94</v>
      </c>
      <c r="I1524" s="37">
        <f>IF(H1524&lt;'Roof Calculator'!$G$8, 1, 0)</f>
        <v>1</v>
      </c>
      <c r="J1524" s="37">
        <f>IF(H1524&gt;='Roof Calculator'!$G$8, 1, 0)</f>
        <v>0</v>
      </c>
      <c r="K1524" s="37">
        <f t="shared" si="421"/>
        <v>37.94</v>
      </c>
      <c r="L1524" s="37">
        <f t="shared" si="422"/>
        <v>0</v>
      </c>
      <c r="M1524" s="37">
        <v>0</v>
      </c>
      <c r="N1524" s="37">
        <f t="shared" si="423"/>
        <v>294</v>
      </c>
      <c r="O1524" s="37">
        <v>0</v>
      </c>
      <c r="P1524" s="37">
        <v>0</v>
      </c>
      <c r="Q1524" s="21">
        <f t="shared" si="424"/>
        <v>39.790999999999997</v>
      </c>
      <c r="R1524" s="21">
        <f t="shared" si="433"/>
        <v>63.5833333333319</v>
      </c>
      <c r="S1524" s="21">
        <f t="shared" si="434"/>
        <v>-6.7496414369908289</v>
      </c>
      <c r="T1524" s="21">
        <f t="shared" si="425"/>
        <v>86.147999999999996</v>
      </c>
      <c r="U1524" s="37">
        <f>VLOOKUP(Time_Zone, 'LSTM LookUp'!$B$5:$D$8, 3, FALSE)</f>
        <v>-75</v>
      </c>
      <c r="V1524" s="21">
        <f t="shared" si="435"/>
        <v>-12.321075447355899</v>
      </c>
      <c r="W1524" s="21">
        <f t="shared" si="426"/>
        <v>203.06773113816101</v>
      </c>
      <c r="X1524" s="21">
        <f t="shared" si="427"/>
        <v>-0.77726481104894385</v>
      </c>
      <c r="Y1524" s="21">
        <f t="shared" si="428"/>
        <v>293.22273518895105</v>
      </c>
      <c r="Z1524" s="21">
        <f t="shared" si="436"/>
        <v>92.946485736222684</v>
      </c>
      <c r="AA1524" s="21">
        <f t="shared" si="429"/>
        <v>92.946485736222684</v>
      </c>
      <c r="AB1524" s="21">
        <f t="shared" si="430"/>
        <v>0</v>
      </c>
      <c r="AC1524" s="21">
        <f t="shared" si="431"/>
        <v>0</v>
      </c>
      <c r="AD1524" s="21">
        <f t="shared" si="437"/>
        <v>0</v>
      </c>
      <c r="AE1524" s="21" t="str">
        <f t="shared" si="432"/>
        <v>3/4/15:00</v>
      </c>
    </row>
    <row r="1525" spans="2:31">
      <c r="B1525" s="37">
        <v>3</v>
      </c>
      <c r="C1525" s="38">
        <v>4</v>
      </c>
      <c r="D1525" s="39">
        <v>16</v>
      </c>
      <c r="E1525" s="17">
        <v>3.9</v>
      </c>
      <c r="F1525" s="17">
        <v>212</v>
      </c>
      <c r="G1525" s="17">
        <v>87</v>
      </c>
      <c r="H1525" s="37">
        <f t="shared" si="420"/>
        <v>39.020000000000003</v>
      </c>
      <c r="I1525" s="37">
        <f>IF(H1525&lt;'Roof Calculator'!$G$8, 1, 0)</f>
        <v>1</v>
      </c>
      <c r="J1525" s="37">
        <f>IF(H1525&gt;='Roof Calculator'!$G$8, 1, 0)</f>
        <v>0</v>
      </c>
      <c r="K1525" s="37">
        <f t="shared" si="421"/>
        <v>39.020000000000003</v>
      </c>
      <c r="L1525" s="37">
        <f t="shared" si="422"/>
        <v>0</v>
      </c>
      <c r="M1525" s="37">
        <v>0</v>
      </c>
      <c r="N1525" s="37">
        <f t="shared" si="423"/>
        <v>212</v>
      </c>
      <c r="O1525" s="37">
        <v>0</v>
      </c>
      <c r="P1525" s="37">
        <v>0</v>
      </c>
      <c r="Q1525" s="21">
        <f t="shared" si="424"/>
        <v>39.790999999999997</v>
      </c>
      <c r="R1525" s="21">
        <f t="shared" si="433"/>
        <v>63.624999999998565</v>
      </c>
      <c r="S1525" s="21">
        <f t="shared" si="434"/>
        <v>-6.7339063811275253</v>
      </c>
      <c r="T1525" s="21">
        <f t="shared" si="425"/>
        <v>86.147999999999996</v>
      </c>
      <c r="U1525" s="37">
        <f>VLOOKUP(Time_Zone, 'LSTM LookUp'!$B$5:$D$8, 3, FALSE)</f>
        <v>-75</v>
      </c>
      <c r="V1525" s="21">
        <f t="shared" si="435"/>
        <v>-12.312002371852145</v>
      </c>
      <c r="W1525" s="21">
        <f t="shared" si="426"/>
        <v>218.06999940703693</v>
      </c>
      <c r="X1525" s="21">
        <f t="shared" si="427"/>
        <v>-58.793518059280231</v>
      </c>
      <c r="Y1525" s="21">
        <f t="shared" si="428"/>
        <v>153.20648194071975</v>
      </c>
      <c r="Z1525" s="21">
        <f t="shared" si="436"/>
        <v>48.563778928069105</v>
      </c>
      <c r="AA1525" s="21">
        <f t="shared" si="429"/>
        <v>48.563778928069105</v>
      </c>
      <c r="AB1525" s="21">
        <f t="shared" si="430"/>
        <v>0</v>
      </c>
      <c r="AC1525" s="21">
        <f t="shared" si="431"/>
        <v>0</v>
      </c>
      <c r="AD1525" s="21">
        <f t="shared" si="437"/>
        <v>0</v>
      </c>
      <c r="AE1525" s="21" t="str">
        <f t="shared" si="432"/>
        <v>3/4/16:00</v>
      </c>
    </row>
    <row r="1526" spans="2:31">
      <c r="B1526" s="37">
        <v>3</v>
      </c>
      <c r="C1526" s="38">
        <v>4</v>
      </c>
      <c r="D1526" s="39">
        <v>17</v>
      </c>
      <c r="E1526" s="17">
        <v>3.9</v>
      </c>
      <c r="F1526" s="17">
        <v>143</v>
      </c>
      <c r="G1526" s="17">
        <v>327</v>
      </c>
      <c r="H1526" s="37">
        <f t="shared" si="420"/>
        <v>39.020000000000003</v>
      </c>
      <c r="I1526" s="37">
        <f>IF(H1526&lt;'Roof Calculator'!$G$8, 1, 0)</f>
        <v>1</v>
      </c>
      <c r="J1526" s="37">
        <f>IF(H1526&gt;='Roof Calculator'!$G$8, 1, 0)</f>
        <v>0</v>
      </c>
      <c r="K1526" s="37">
        <f t="shared" si="421"/>
        <v>39.020000000000003</v>
      </c>
      <c r="L1526" s="37">
        <f t="shared" si="422"/>
        <v>0</v>
      </c>
      <c r="M1526" s="37">
        <v>0</v>
      </c>
      <c r="N1526" s="37">
        <f t="shared" si="423"/>
        <v>143</v>
      </c>
      <c r="O1526" s="37">
        <v>0</v>
      </c>
      <c r="P1526" s="37">
        <v>0</v>
      </c>
      <c r="Q1526" s="21">
        <f t="shared" si="424"/>
        <v>39.790999999999997</v>
      </c>
      <c r="R1526" s="21">
        <f t="shared" si="433"/>
        <v>63.666666666665229</v>
      </c>
      <c r="S1526" s="21">
        <f t="shared" si="434"/>
        <v>-6.7181683552244893</v>
      </c>
      <c r="T1526" s="21">
        <f t="shared" si="425"/>
        <v>86.147999999999996</v>
      </c>
      <c r="U1526" s="37">
        <f>VLOOKUP(Time_Zone, 'LSTM LookUp'!$B$5:$D$8, 3, FALSE)</f>
        <v>-75</v>
      </c>
      <c r="V1526" s="21">
        <f t="shared" si="435"/>
        <v>-12.302914383755398</v>
      </c>
      <c r="W1526" s="21">
        <f t="shared" si="426"/>
        <v>233.07227140406115</v>
      </c>
      <c r="X1526" s="21">
        <f t="shared" si="427"/>
        <v>-174.40555261078524</v>
      </c>
      <c r="Y1526" s="21">
        <f t="shared" si="428"/>
        <v>-31.405552610785236</v>
      </c>
      <c r="Z1526" s="21">
        <f t="shared" si="436"/>
        <v>-9.9550116599776324</v>
      </c>
      <c r="AA1526" s="21">
        <f t="shared" si="429"/>
        <v>-9.9550116599776324</v>
      </c>
      <c r="AB1526" s="21">
        <f t="shared" si="430"/>
        <v>0</v>
      </c>
      <c r="AC1526" s="21">
        <f t="shared" si="431"/>
        <v>0</v>
      </c>
      <c r="AD1526" s="21">
        <f t="shared" si="437"/>
        <v>0</v>
      </c>
      <c r="AE1526" s="21" t="str">
        <f t="shared" si="432"/>
        <v>3/4/17:00</v>
      </c>
    </row>
    <row r="1527" spans="2:31">
      <c r="B1527" s="37">
        <v>3</v>
      </c>
      <c r="C1527" s="38">
        <v>4</v>
      </c>
      <c r="D1527" s="39">
        <v>18</v>
      </c>
      <c r="E1527" s="17">
        <v>3.3</v>
      </c>
      <c r="F1527" s="17">
        <v>56</v>
      </c>
      <c r="G1527" s="17">
        <v>470</v>
      </c>
      <c r="H1527" s="37">
        <f t="shared" si="420"/>
        <v>37.94</v>
      </c>
      <c r="I1527" s="37">
        <f>IF(H1527&lt;'Roof Calculator'!$G$8, 1, 0)</f>
        <v>1</v>
      </c>
      <c r="J1527" s="37">
        <f>IF(H1527&gt;='Roof Calculator'!$G$8, 1, 0)</f>
        <v>0</v>
      </c>
      <c r="K1527" s="37">
        <f t="shared" si="421"/>
        <v>37.94</v>
      </c>
      <c r="L1527" s="37">
        <f t="shared" si="422"/>
        <v>0</v>
      </c>
      <c r="M1527" s="37">
        <v>0</v>
      </c>
      <c r="N1527" s="37">
        <f t="shared" si="423"/>
        <v>56</v>
      </c>
      <c r="O1527" s="37">
        <v>0</v>
      </c>
      <c r="P1527" s="37">
        <v>0</v>
      </c>
      <c r="Q1527" s="21">
        <f t="shared" si="424"/>
        <v>39.790999999999997</v>
      </c>
      <c r="R1527" s="21">
        <f t="shared" si="433"/>
        <v>63.708333333331893</v>
      </c>
      <c r="S1527" s="21">
        <f t="shared" si="434"/>
        <v>-6.7024273664791618</v>
      </c>
      <c r="T1527" s="21">
        <f t="shared" si="425"/>
        <v>86.147999999999996</v>
      </c>
      <c r="U1527" s="37">
        <f>VLOOKUP(Time_Zone, 'LSTM LookUp'!$B$5:$D$8, 3, FALSE)</f>
        <v>-75</v>
      </c>
      <c r="V1527" s="21">
        <f t="shared" si="435"/>
        <v>-12.293811505807552</v>
      </c>
      <c r="W1527" s="21">
        <f t="shared" si="426"/>
        <v>248.07454712354814</v>
      </c>
      <c r="X1527" s="21">
        <f t="shared" si="427"/>
        <v>-169.03484677755199</v>
      </c>
      <c r="Y1527" s="21">
        <f t="shared" si="428"/>
        <v>-113.03484677755199</v>
      </c>
      <c r="Z1527" s="21">
        <f t="shared" si="436"/>
        <v>-35.830072204106969</v>
      </c>
      <c r="AA1527" s="21">
        <f t="shared" si="429"/>
        <v>-35.830072204106969</v>
      </c>
      <c r="AB1527" s="21">
        <f t="shared" si="430"/>
        <v>0</v>
      </c>
      <c r="AC1527" s="21">
        <f t="shared" si="431"/>
        <v>0</v>
      </c>
      <c r="AD1527" s="21">
        <f t="shared" si="437"/>
        <v>0</v>
      </c>
      <c r="AE1527" s="21" t="str">
        <f t="shared" si="432"/>
        <v>3/4/18:00</v>
      </c>
    </row>
    <row r="1528" spans="2:31">
      <c r="B1528" s="37">
        <v>3</v>
      </c>
      <c r="C1528" s="38">
        <v>4</v>
      </c>
      <c r="D1528" s="39">
        <v>19</v>
      </c>
      <c r="E1528" s="17">
        <v>2.2000000000000002</v>
      </c>
      <c r="F1528" s="17">
        <v>20</v>
      </c>
      <c r="G1528" s="17">
        <v>41</v>
      </c>
      <c r="H1528" s="37">
        <f t="shared" si="420"/>
        <v>35.96</v>
      </c>
      <c r="I1528" s="37">
        <f>IF(H1528&lt;'Roof Calculator'!$G$8, 1, 0)</f>
        <v>1</v>
      </c>
      <c r="J1528" s="37">
        <f>IF(H1528&gt;='Roof Calculator'!$G$8, 1, 0)</f>
        <v>0</v>
      </c>
      <c r="K1528" s="37">
        <f t="shared" si="421"/>
        <v>35.96</v>
      </c>
      <c r="L1528" s="37">
        <f t="shared" si="422"/>
        <v>0</v>
      </c>
      <c r="M1528" s="37">
        <v>0</v>
      </c>
      <c r="N1528" s="37">
        <f t="shared" si="423"/>
        <v>20</v>
      </c>
      <c r="O1528" s="37">
        <v>0</v>
      </c>
      <c r="P1528" s="37">
        <v>0</v>
      </c>
      <c r="Q1528" s="21">
        <f t="shared" si="424"/>
        <v>39.790999999999997</v>
      </c>
      <c r="R1528" s="21">
        <f t="shared" si="433"/>
        <v>63.749999999998558</v>
      </c>
      <c r="S1528" s="21">
        <f t="shared" si="434"/>
        <v>-6.6866834220885201</v>
      </c>
      <c r="T1528" s="21">
        <f t="shared" si="425"/>
        <v>86.147999999999996</v>
      </c>
      <c r="U1528" s="37">
        <f>VLOOKUP(Time_Zone, 'LSTM LookUp'!$B$5:$D$8, 3, FALSE)</f>
        <v>-75</v>
      </c>
      <c r="V1528" s="21">
        <f t="shared" si="435"/>
        <v>-12.284693760775786</v>
      </c>
      <c r="W1528" s="21">
        <f t="shared" si="426"/>
        <v>263.07682655980602</v>
      </c>
      <c r="X1528" s="21">
        <f t="shared" si="427"/>
        <v>-6.8269093260011866</v>
      </c>
      <c r="Y1528" s="21">
        <f t="shared" si="428"/>
        <v>13.173090673998814</v>
      </c>
      <c r="Z1528" s="21">
        <f t="shared" si="436"/>
        <v>4.1756396673805236</v>
      </c>
      <c r="AA1528" s="21">
        <f t="shared" si="429"/>
        <v>4.1756396673805236</v>
      </c>
      <c r="AB1528" s="21">
        <f t="shared" si="430"/>
        <v>0</v>
      </c>
      <c r="AC1528" s="21">
        <f t="shared" si="431"/>
        <v>0</v>
      </c>
      <c r="AD1528" s="21">
        <f t="shared" si="437"/>
        <v>0</v>
      </c>
      <c r="AE1528" s="21" t="str">
        <f t="shared" si="432"/>
        <v>3/4/19:00</v>
      </c>
    </row>
    <row r="1529" spans="2:31">
      <c r="B1529" s="37">
        <v>3</v>
      </c>
      <c r="C1529" s="38">
        <v>4</v>
      </c>
      <c r="D1529" s="39">
        <v>20</v>
      </c>
      <c r="E1529" s="17">
        <v>1.7</v>
      </c>
      <c r="F1529" s="17">
        <v>0</v>
      </c>
      <c r="G1529" s="17">
        <v>0</v>
      </c>
      <c r="H1529" s="37">
        <f t="shared" si="420"/>
        <v>35.06</v>
      </c>
      <c r="I1529" s="37">
        <f>IF(H1529&lt;'Roof Calculator'!$G$8, 1, 0)</f>
        <v>1</v>
      </c>
      <c r="J1529" s="37">
        <f>IF(H1529&gt;='Roof Calculator'!$G$8, 1, 0)</f>
        <v>0</v>
      </c>
      <c r="K1529" s="37">
        <f t="shared" si="421"/>
        <v>35.06</v>
      </c>
      <c r="L1529" s="37">
        <f t="shared" si="422"/>
        <v>0</v>
      </c>
      <c r="M1529" s="37">
        <v>0</v>
      </c>
      <c r="N1529" s="37">
        <f t="shared" si="423"/>
        <v>0</v>
      </c>
      <c r="O1529" s="37">
        <v>0</v>
      </c>
      <c r="P1529" s="37">
        <v>0</v>
      </c>
      <c r="Q1529" s="21">
        <f t="shared" si="424"/>
        <v>39.790999999999997</v>
      </c>
      <c r="R1529" s="21">
        <f t="shared" si="433"/>
        <v>63.791666666665222</v>
      </c>
      <c r="S1529" s="21">
        <f t="shared" si="434"/>
        <v>-6.6709365292490661</v>
      </c>
      <c r="T1529" s="21">
        <f t="shared" si="425"/>
        <v>86.147999999999996</v>
      </c>
      <c r="U1529" s="37">
        <f>VLOOKUP(Time_Zone, 'LSTM LookUp'!$B$5:$D$8, 3, FALSE)</f>
        <v>-75</v>
      </c>
      <c r="V1529" s="21">
        <f t="shared" si="435"/>
        <v>-12.275561171452503</v>
      </c>
      <c r="W1529" s="21">
        <f t="shared" si="426"/>
        <v>278.07910970713687</v>
      </c>
      <c r="X1529" s="21">
        <f t="shared" si="427"/>
        <v>0</v>
      </c>
      <c r="Y1529" s="21">
        <f t="shared" si="428"/>
        <v>0</v>
      </c>
      <c r="Z1529" s="21">
        <f t="shared" si="436"/>
        <v>0</v>
      </c>
      <c r="AA1529" s="21">
        <f t="shared" si="429"/>
        <v>0</v>
      </c>
      <c r="AB1529" s="21">
        <f t="shared" si="430"/>
        <v>0</v>
      </c>
      <c r="AC1529" s="21">
        <f t="shared" si="431"/>
        <v>0</v>
      </c>
      <c r="AD1529" s="21">
        <f t="shared" si="437"/>
        <v>0</v>
      </c>
      <c r="AE1529" s="21" t="str">
        <f t="shared" si="432"/>
        <v>3/4/20:00</v>
      </c>
    </row>
    <row r="1530" spans="2:31">
      <c r="B1530" s="37">
        <v>3</v>
      </c>
      <c r="C1530" s="38">
        <v>4</v>
      </c>
      <c r="D1530" s="39">
        <v>21</v>
      </c>
      <c r="E1530" s="17">
        <v>1.7</v>
      </c>
      <c r="F1530" s="17">
        <v>0</v>
      </c>
      <c r="G1530" s="17">
        <v>0</v>
      </c>
      <c r="H1530" s="37">
        <f t="shared" si="420"/>
        <v>35.06</v>
      </c>
      <c r="I1530" s="37">
        <f>IF(H1530&lt;'Roof Calculator'!$G$8, 1, 0)</f>
        <v>1</v>
      </c>
      <c r="J1530" s="37">
        <f>IF(H1530&gt;='Roof Calculator'!$G$8, 1, 0)</f>
        <v>0</v>
      </c>
      <c r="K1530" s="37">
        <f t="shared" si="421"/>
        <v>35.06</v>
      </c>
      <c r="L1530" s="37">
        <f t="shared" si="422"/>
        <v>0</v>
      </c>
      <c r="M1530" s="37">
        <v>0</v>
      </c>
      <c r="N1530" s="37">
        <f t="shared" si="423"/>
        <v>0</v>
      </c>
      <c r="O1530" s="37">
        <v>0</v>
      </c>
      <c r="P1530" s="37">
        <v>0</v>
      </c>
      <c r="Q1530" s="21">
        <f t="shared" si="424"/>
        <v>39.790999999999997</v>
      </c>
      <c r="R1530" s="21">
        <f t="shared" si="433"/>
        <v>63.833333333331886</v>
      </c>
      <c r="S1530" s="21">
        <f t="shared" si="434"/>
        <v>-6.6551866951568348</v>
      </c>
      <c r="T1530" s="21">
        <f t="shared" si="425"/>
        <v>86.147999999999996</v>
      </c>
      <c r="U1530" s="37">
        <f>VLOOKUP(Time_Zone, 'LSTM LookUp'!$B$5:$D$8, 3, FALSE)</f>
        <v>-75</v>
      </c>
      <c r="V1530" s="21">
        <f t="shared" si="435"/>
        <v>-12.26641376065529</v>
      </c>
      <c r="W1530" s="21">
        <f t="shared" si="426"/>
        <v>293.08139655983615</v>
      </c>
      <c r="X1530" s="21">
        <f t="shared" si="427"/>
        <v>0</v>
      </c>
      <c r="Y1530" s="21">
        <f t="shared" si="428"/>
        <v>0</v>
      </c>
      <c r="Z1530" s="21">
        <f t="shared" si="436"/>
        <v>0</v>
      </c>
      <c r="AA1530" s="21">
        <f t="shared" si="429"/>
        <v>0</v>
      </c>
      <c r="AB1530" s="21">
        <f t="shared" si="430"/>
        <v>0</v>
      </c>
      <c r="AC1530" s="21">
        <f t="shared" si="431"/>
        <v>0</v>
      </c>
      <c r="AD1530" s="21">
        <f t="shared" si="437"/>
        <v>0</v>
      </c>
      <c r="AE1530" s="21" t="str">
        <f t="shared" si="432"/>
        <v>3/4/21:00</v>
      </c>
    </row>
    <row r="1531" spans="2:31">
      <c r="B1531" s="37">
        <v>3</v>
      </c>
      <c r="C1531" s="38">
        <v>4</v>
      </c>
      <c r="D1531" s="39">
        <v>22</v>
      </c>
      <c r="E1531" s="17">
        <v>0</v>
      </c>
      <c r="F1531" s="17">
        <v>0</v>
      </c>
      <c r="G1531" s="17">
        <v>0</v>
      </c>
      <c r="H1531" s="37">
        <f t="shared" si="420"/>
        <v>32</v>
      </c>
      <c r="I1531" s="37">
        <f>IF(H1531&lt;'Roof Calculator'!$G$8, 1, 0)</f>
        <v>1</v>
      </c>
      <c r="J1531" s="37">
        <f>IF(H1531&gt;='Roof Calculator'!$G$8, 1, 0)</f>
        <v>0</v>
      </c>
      <c r="K1531" s="37">
        <f t="shared" si="421"/>
        <v>32</v>
      </c>
      <c r="L1531" s="37">
        <f t="shared" si="422"/>
        <v>0</v>
      </c>
      <c r="M1531" s="37">
        <v>0</v>
      </c>
      <c r="N1531" s="37">
        <f t="shared" si="423"/>
        <v>0</v>
      </c>
      <c r="O1531" s="37">
        <v>0</v>
      </c>
      <c r="P1531" s="37">
        <v>0</v>
      </c>
      <c r="Q1531" s="21">
        <f t="shared" si="424"/>
        <v>39.790999999999997</v>
      </c>
      <c r="R1531" s="21">
        <f t="shared" si="433"/>
        <v>63.87499999999855</v>
      </c>
      <c r="S1531" s="21">
        <f t="shared" si="434"/>
        <v>-6.6394339270073868</v>
      </c>
      <c r="T1531" s="21">
        <f t="shared" si="425"/>
        <v>86.147999999999996</v>
      </c>
      <c r="U1531" s="37">
        <f>VLOOKUP(Time_Zone, 'LSTM LookUp'!$B$5:$D$8, 3, FALSE)</f>
        <v>-75</v>
      </c>
      <c r="V1531" s="21">
        <f t="shared" si="435"/>
        <v>-12.257251551226855</v>
      </c>
      <c r="W1531" s="21">
        <f t="shared" si="426"/>
        <v>308.08368711219322</v>
      </c>
      <c r="X1531" s="21">
        <f t="shared" si="427"/>
        <v>0</v>
      </c>
      <c r="Y1531" s="21">
        <f t="shared" si="428"/>
        <v>0</v>
      </c>
      <c r="Z1531" s="21">
        <f t="shared" si="436"/>
        <v>0</v>
      </c>
      <c r="AA1531" s="21">
        <f t="shared" si="429"/>
        <v>0</v>
      </c>
      <c r="AB1531" s="21">
        <f t="shared" si="430"/>
        <v>0</v>
      </c>
      <c r="AC1531" s="21">
        <f t="shared" si="431"/>
        <v>0</v>
      </c>
      <c r="AD1531" s="21">
        <f t="shared" si="437"/>
        <v>0</v>
      </c>
      <c r="AE1531" s="21" t="str">
        <f t="shared" si="432"/>
        <v>3/4/22:00</v>
      </c>
    </row>
    <row r="1532" spans="2:31">
      <c r="B1532" s="37">
        <v>3</v>
      </c>
      <c r="C1532" s="38">
        <v>4</v>
      </c>
      <c r="D1532" s="39">
        <v>23</v>
      </c>
      <c r="E1532" s="17">
        <v>-0.6</v>
      </c>
      <c r="F1532" s="17">
        <v>0</v>
      </c>
      <c r="G1532" s="17">
        <v>0</v>
      </c>
      <c r="H1532" s="37">
        <f t="shared" si="420"/>
        <v>30.92</v>
      </c>
      <c r="I1532" s="37">
        <f>IF(H1532&lt;'Roof Calculator'!$G$8, 1, 0)</f>
        <v>1</v>
      </c>
      <c r="J1532" s="37">
        <f>IF(H1532&gt;='Roof Calculator'!$G$8, 1, 0)</f>
        <v>0</v>
      </c>
      <c r="K1532" s="37">
        <f t="shared" si="421"/>
        <v>30.92</v>
      </c>
      <c r="L1532" s="37">
        <f t="shared" si="422"/>
        <v>0</v>
      </c>
      <c r="M1532" s="37">
        <v>0</v>
      </c>
      <c r="N1532" s="37">
        <f t="shared" si="423"/>
        <v>0</v>
      </c>
      <c r="O1532" s="37">
        <v>0</v>
      </c>
      <c r="P1532" s="37">
        <v>0</v>
      </c>
      <c r="Q1532" s="21">
        <f t="shared" si="424"/>
        <v>39.790999999999997</v>
      </c>
      <c r="R1532" s="21">
        <f t="shared" si="433"/>
        <v>63.916666666665215</v>
      </c>
      <c r="S1532" s="21">
        <f t="shared" si="434"/>
        <v>-6.6236782319958181</v>
      </c>
      <c r="T1532" s="21">
        <f t="shared" si="425"/>
        <v>86.147999999999996</v>
      </c>
      <c r="U1532" s="37">
        <f>VLOOKUP(Time_Zone, 'LSTM LookUp'!$B$5:$D$8, 3, FALSE)</f>
        <v>-75</v>
      </c>
      <c r="V1532" s="21">
        <f t="shared" si="435"/>
        <v>-12.24807456603499</v>
      </c>
      <c r="W1532" s="21">
        <f t="shared" si="426"/>
        <v>323.08598135849127</v>
      </c>
      <c r="X1532" s="21">
        <f t="shared" si="427"/>
        <v>0</v>
      </c>
      <c r="Y1532" s="21">
        <f t="shared" si="428"/>
        <v>0</v>
      </c>
      <c r="Z1532" s="21">
        <f t="shared" si="436"/>
        <v>0</v>
      </c>
      <c r="AA1532" s="21">
        <f t="shared" si="429"/>
        <v>0</v>
      </c>
      <c r="AB1532" s="21">
        <f t="shared" si="430"/>
        <v>0</v>
      </c>
      <c r="AC1532" s="21">
        <f t="shared" si="431"/>
        <v>0</v>
      </c>
      <c r="AD1532" s="21">
        <f t="shared" si="437"/>
        <v>0</v>
      </c>
      <c r="AE1532" s="21" t="str">
        <f t="shared" si="432"/>
        <v>3/4/23:00</v>
      </c>
    </row>
    <row r="1533" spans="2:31">
      <c r="B1533" s="37">
        <v>3</v>
      </c>
      <c r="C1533" s="38">
        <v>4</v>
      </c>
      <c r="D1533" s="39">
        <v>24</v>
      </c>
      <c r="E1533" s="17">
        <v>0</v>
      </c>
      <c r="F1533" s="17">
        <v>0</v>
      </c>
      <c r="G1533" s="17">
        <v>0</v>
      </c>
      <c r="H1533" s="37">
        <f t="shared" si="420"/>
        <v>32</v>
      </c>
      <c r="I1533" s="37">
        <f>IF(H1533&lt;'Roof Calculator'!$G$8, 1, 0)</f>
        <v>1</v>
      </c>
      <c r="J1533" s="37">
        <f>IF(H1533&gt;='Roof Calculator'!$G$8, 1, 0)</f>
        <v>0</v>
      </c>
      <c r="K1533" s="37">
        <f t="shared" si="421"/>
        <v>32</v>
      </c>
      <c r="L1533" s="37">
        <f t="shared" si="422"/>
        <v>0</v>
      </c>
      <c r="M1533" s="37">
        <v>0</v>
      </c>
      <c r="N1533" s="37">
        <f t="shared" si="423"/>
        <v>0</v>
      </c>
      <c r="O1533" s="37">
        <v>0</v>
      </c>
      <c r="P1533" s="37">
        <v>0</v>
      </c>
      <c r="Q1533" s="21">
        <f t="shared" si="424"/>
        <v>39.790999999999997</v>
      </c>
      <c r="R1533" s="21">
        <f t="shared" si="433"/>
        <v>63.958333333331879</v>
      </c>
      <c r="S1533" s="21">
        <f t="shared" si="434"/>
        <v>-6.6079196173167469</v>
      </c>
      <c r="T1533" s="21">
        <f t="shared" si="425"/>
        <v>86.147999999999996</v>
      </c>
      <c r="U1533" s="37">
        <f>VLOOKUP(Time_Zone, 'LSTM LookUp'!$B$5:$D$8, 3, FALSE)</f>
        <v>-75</v>
      </c>
      <c r="V1533" s="21">
        <f t="shared" si="435"/>
        <v>-12.238882827972523</v>
      </c>
      <c r="W1533" s="21">
        <f t="shared" si="426"/>
        <v>338.08827929300685</v>
      </c>
      <c r="X1533" s="21">
        <f t="shared" si="427"/>
        <v>0</v>
      </c>
      <c r="Y1533" s="21">
        <f t="shared" si="428"/>
        <v>0</v>
      </c>
      <c r="Z1533" s="21">
        <f t="shared" si="436"/>
        <v>0</v>
      </c>
      <c r="AA1533" s="21">
        <f t="shared" si="429"/>
        <v>0</v>
      </c>
      <c r="AB1533" s="21">
        <f t="shared" si="430"/>
        <v>0</v>
      </c>
      <c r="AC1533" s="21">
        <f t="shared" si="431"/>
        <v>0</v>
      </c>
      <c r="AD1533" s="21">
        <f t="shared" si="437"/>
        <v>0</v>
      </c>
      <c r="AE1533" s="21" t="str">
        <f t="shared" si="432"/>
        <v>3/4/24:00</v>
      </c>
    </row>
    <row r="1534" spans="2:31">
      <c r="B1534" s="37">
        <v>3</v>
      </c>
      <c r="C1534" s="38">
        <v>5</v>
      </c>
      <c r="D1534" s="39">
        <v>1</v>
      </c>
      <c r="E1534" s="17">
        <v>-1.1000000000000001</v>
      </c>
      <c r="F1534" s="17">
        <v>0</v>
      </c>
      <c r="G1534" s="17">
        <v>0</v>
      </c>
      <c r="H1534" s="37">
        <f t="shared" si="420"/>
        <v>30.02</v>
      </c>
      <c r="I1534" s="37">
        <f>IF(H1534&lt;'Roof Calculator'!$G$8, 1, 0)</f>
        <v>1</v>
      </c>
      <c r="J1534" s="37">
        <f>IF(H1534&gt;='Roof Calculator'!$G$8, 1, 0)</f>
        <v>0</v>
      </c>
      <c r="K1534" s="37">
        <f t="shared" si="421"/>
        <v>30.02</v>
      </c>
      <c r="L1534" s="37">
        <f t="shared" si="422"/>
        <v>0</v>
      </c>
      <c r="M1534" s="37">
        <v>0</v>
      </c>
      <c r="N1534" s="37">
        <f t="shared" si="423"/>
        <v>0</v>
      </c>
      <c r="O1534" s="37">
        <v>0</v>
      </c>
      <c r="P1534" s="37">
        <v>0</v>
      </c>
      <c r="Q1534" s="21">
        <f t="shared" si="424"/>
        <v>39.790999999999997</v>
      </c>
      <c r="R1534" s="21">
        <f t="shared" si="433"/>
        <v>63.999999999998543</v>
      </c>
      <c r="S1534" s="21">
        <f t="shared" si="434"/>
        <v>-6.5921580901643342</v>
      </c>
      <c r="T1534" s="21">
        <f t="shared" si="425"/>
        <v>86.147999999999996</v>
      </c>
      <c r="U1534" s="37">
        <f>VLOOKUP(Time_Zone, 'LSTM LookUp'!$B$5:$D$8, 3, FALSE)</f>
        <v>-75</v>
      </c>
      <c r="V1534" s="21">
        <f t="shared" si="435"/>
        <v>-12.229676359957258</v>
      </c>
      <c r="W1534" s="21">
        <f t="shared" si="426"/>
        <v>-6.9094190899893171</v>
      </c>
      <c r="X1534" s="21">
        <f t="shared" si="427"/>
        <v>0</v>
      </c>
      <c r="Y1534" s="21">
        <f t="shared" si="428"/>
        <v>0</v>
      </c>
      <c r="Z1534" s="21">
        <f t="shared" si="436"/>
        <v>0</v>
      </c>
      <c r="AA1534" s="21">
        <f t="shared" si="429"/>
        <v>0</v>
      </c>
      <c r="AB1534" s="21">
        <f t="shared" si="430"/>
        <v>0</v>
      </c>
      <c r="AC1534" s="21">
        <f t="shared" si="431"/>
        <v>0</v>
      </c>
      <c r="AD1534" s="21">
        <f t="shared" si="437"/>
        <v>0</v>
      </c>
      <c r="AE1534" s="21" t="str">
        <f t="shared" si="432"/>
        <v>3/5/1:00</v>
      </c>
    </row>
    <row r="1535" spans="2:31">
      <c r="B1535" s="37">
        <v>3</v>
      </c>
      <c r="C1535" s="38">
        <v>5</v>
      </c>
      <c r="D1535" s="39">
        <v>2</v>
      </c>
      <c r="E1535" s="17">
        <v>-2.2000000000000002</v>
      </c>
      <c r="F1535" s="17">
        <v>0</v>
      </c>
      <c r="G1535" s="17">
        <v>0</v>
      </c>
      <c r="H1535" s="37">
        <f t="shared" si="420"/>
        <v>28.04</v>
      </c>
      <c r="I1535" s="37">
        <f>IF(H1535&lt;'Roof Calculator'!$G$8, 1, 0)</f>
        <v>1</v>
      </c>
      <c r="J1535" s="37">
        <f>IF(H1535&gt;='Roof Calculator'!$G$8, 1, 0)</f>
        <v>0</v>
      </c>
      <c r="K1535" s="37">
        <f t="shared" si="421"/>
        <v>28.04</v>
      </c>
      <c r="L1535" s="37">
        <f t="shared" si="422"/>
        <v>0</v>
      </c>
      <c r="M1535" s="37">
        <v>0</v>
      </c>
      <c r="N1535" s="37">
        <f t="shared" si="423"/>
        <v>0</v>
      </c>
      <c r="O1535" s="37">
        <v>0</v>
      </c>
      <c r="P1535" s="37">
        <v>0</v>
      </c>
      <c r="Q1535" s="21">
        <f t="shared" si="424"/>
        <v>39.790999999999997</v>
      </c>
      <c r="R1535" s="21">
        <f t="shared" si="433"/>
        <v>64.041666666665208</v>
      </c>
      <c r="S1535" s="21">
        <f t="shared" si="434"/>
        <v>-6.5763936577322619</v>
      </c>
      <c r="T1535" s="21">
        <f t="shared" si="425"/>
        <v>86.147999999999996</v>
      </c>
      <c r="U1535" s="37">
        <f>VLOOKUP(Time_Zone, 'LSTM LookUp'!$B$5:$D$8, 3, FALSE)</f>
        <v>-75</v>
      </c>
      <c r="V1535" s="21">
        <f t="shared" si="435"/>
        <v>-12.220455184931938</v>
      </c>
      <c r="W1535" s="21">
        <f t="shared" si="426"/>
        <v>8.0928862037670246</v>
      </c>
      <c r="X1535" s="21">
        <f t="shared" si="427"/>
        <v>0</v>
      </c>
      <c r="Y1535" s="21">
        <f t="shared" si="428"/>
        <v>0</v>
      </c>
      <c r="Z1535" s="21">
        <f t="shared" si="436"/>
        <v>0</v>
      </c>
      <c r="AA1535" s="21">
        <f t="shared" si="429"/>
        <v>0</v>
      </c>
      <c r="AB1535" s="21">
        <f t="shared" si="430"/>
        <v>0</v>
      </c>
      <c r="AC1535" s="21">
        <f t="shared" si="431"/>
        <v>0</v>
      </c>
      <c r="AD1535" s="21">
        <f t="shared" si="437"/>
        <v>0</v>
      </c>
      <c r="AE1535" s="21" t="str">
        <f t="shared" si="432"/>
        <v>3/5/2:00</v>
      </c>
    </row>
    <row r="1536" spans="2:31">
      <c r="B1536" s="37">
        <v>3</v>
      </c>
      <c r="C1536" s="38">
        <v>5</v>
      </c>
      <c r="D1536" s="39">
        <v>3</v>
      </c>
      <c r="E1536" s="17">
        <v>-1.7</v>
      </c>
      <c r="F1536" s="17">
        <v>0</v>
      </c>
      <c r="G1536" s="17">
        <v>0</v>
      </c>
      <c r="H1536" s="37">
        <f t="shared" si="420"/>
        <v>28.94</v>
      </c>
      <c r="I1536" s="37">
        <f>IF(H1536&lt;'Roof Calculator'!$G$8, 1, 0)</f>
        <v>1</v>
      </c>
      <c r="J1536" s="37">
        <f>IF(H1536&gt;='Roof Calculator'!$G$8, 1, 0)</f>
        <v>0</v>
      </c>
      <c r="K1536" s="37">
        <f t="shared" si="421"/>
        <v>28.94</v>
      </c>
      <c r="L1536" s="37">
        <f t="shared" si="422"/>
        <v>0</v>
      </c>
      <c r="M1536" s="37">
        <v>0</v>
      </c>
      <c r="N1536" s="37">
        <f t="shared" si="423"/>
        <v>0</v>
      </c>
      <c r="O1536" s="37">
        <v>0</v>
      </c>
      <c r="P1536" s="37">
        <v>0</v>
      </c>
      <c r="Q1536" s="21">
        <f t="shared" si="424"/>
        <v>39.790999999999997</v>
      </c>
      <c r="R1536" s="21">
        <f t="shared" si="433"/>
        <v>64.083333333331879</v>
      </c>
      <c r="S1536" s="21">
        <f t="shared" si="434"/>
        <v>-6.5606263272137433</v>
      </c>
      <c r="T1536" s="21">
        <f t="shared" si="425"/>
        <v>86.147999999999996</v>
      </c>
      <c r="U1536" s="37">
        <f>VLOOKUP(Time_Zone, 'LSTM LookUp'!$B$5:$D$8, 3, FALSE)</f>
        <v>-75</v>
      </c>
      <c r="V1536" s="21">
        <f t="shared" si="435"/>
        <v>-12.211219325864176</v>
      </c>
      <c r="W1536" s="21">
        <f t="shared" si="426"/>
        <v>23.095195168533955</v>
      </c>
      <c r="X1536" s="21">
        <f t="shared" si="427"/>
        <v>0</v>
      </c>
      <c r="Y1536" s="21">
        <f t="shared" si="428"/>
        <v>0</v>
      </c>
      <c r="Z1536" s="21">
        <f t="shared" si="436"/>
        <v>0</v>
      </c>
      <c r="AA1536" s="21">
        <f t="shared" si="429"/>
        <v>0</v>
      </c>
      <c r="AB1536" s="21">
        <f t="shared" si="430"/>
        <v>0</v>
      </c>
      <c r="AC1536" s="21">
        <f t="shared" si="431"/>
        <v>0</v>
      </c>
      <c r="AD1536" s="21">
        <f t="shared" si="437"/>
        <v>0</v>
      </c>
      <c r="AE1536" s="21" t="str">
        <f t="shared" si="432"/>
        <v>3/5/3:00</v>
      </c>
    </row>
    <row r="1537" spans="2:31">
      <c r="B1537" s="37">
        <v>3</v>
      </c>
      <c r="C1537" s="38">
        <v>5</v>
      </c>
      <c r="D1537" s="39">
        <v>4</v>
      </c>
      <c r="E1537" s="17">
        <v>-2.2000000000000002</v>
      </c>
      <c r="F1537" s="17">
        <v>0</v>
      </c>
      <c r="G1537" s="17">
        <v>0</v>
      </c>
      <c r="H1537" s="37">
        <f t="shared" si="420"/>
        <v>28.04</v>
      </c>
      <c r="I1537" s="37">
        <f>IF(H1537&lt;'Roof Calculator'!$G$8, 1, 0)</f>
        <v>1</v>
      </c>
      <c r="J1537" s="37">
        <f>IF(H1537&gt;='Roof Calculator'!$G$8, 1, 0)</f>
        <v>0</v>
      </c>
      <c r="K1537" s="37">
        <f t="shared" si="421"/>
        <v>28.04</v>
      </c>
      <c r="L1537" s="37">
        <f t="shared" si="422"/>
        <v>0</v>
      </c>
      <c r="M1537" s="37">
        <v>0</v>
      </c>
      <c r="N1537" s="37">
        <f t="shared" si="423"/>
        <v>0</v>
      </c>
      <c r="O1537" s="37">
        <v>0</v>
      </c>
      <c r="P1537" s="37">
        <v>0</v>
      </c>
      <c r="Q1537" s="21">
        <f t="shared" si="424"/>
        <v>39.790999999999997</v>
      </c>
      <c r="R1537" s="21">
        <f t="shared" si="433"/>
        <v>64.12499999999855</v>
      </c>
      <c r="S1537" s="21">
        <f t="shared" si="434"/>
        <v>-6.5448561058015287</v>
      </c>
      <c r="T1537" s="21">
        <f t="shared" si="425"/>
        <v>86.147999999999996</v>
      </c>
      <c r="U1537" s="37">
        <f>VLOOKUP(Time_Zone, 'LSTM LookUp'!$B$5:$D$8, 3, FALSE)</f>
        <v>-75</v>
      </c>
      <c r="V1537" s="21">
        <f t="shared" si="435"/>
        <v>-12.201968805746436</v>
      </c>
      <c r="W1537" s="21">
        <f t="shared" si="426"/>
        <v>38.097507798563377</v>
      </c>
      <c r="X1537" s="21">
        <f t="shared" si="427"/>
        <v>0</v>
      </c>
      <c r="Y1537" s="21">
        <f t="shared" si="428"/>
        <v>0</v>
      </c>
      <c r="Z1537" s="21">
        <f t="shared" si="436"/>
        <v>0</v>
      </c>
      <c r="AA1537" s="21">
        <f t="shared" si="429"/>
        <v>0</v>
      </c>
      <c r="AB1537" s="21">
        <f t="shared" si="430"/>
        <v>0</v>
      </c>
      <c r="AC1537" s="21">
        <f t="shared" si="431"/>
        <v>0</v>
      </c>
      <c r="AD1537" s="21">
        <f t="shared" si="437"/>
        <v>0</v>
      </c>
      <c r="AE1537" s="21" t="str">
        <f t="shared" si="432"/>
        <v>3/5/4:00</v>
      </c>
    </row>
    <row r="1538" spans="2:31">
      <c r="B1538" s="37">
        <v>3</v>
      </c>
      <c r="C1538" s="38">
        <v>5</v>
      </c>
      <c r="D1538" s="39">
        <v>5</v>
      </c>
      <c r="E1538" s="17">
        <v>-2.2000000000000002</v>
      </c>
      <c r="F1538" s="17">
        <v>0</v>
      </c>
      <c r="G1538" s="17">
        <v>0</v>
      </c>
      <c r="H1538" s="37">
        <f t="shared" si="420"/>
        <v>28.04</v>
      </c>
      <c r="I1538" s="37">
        <f>IF(H1538&lt;'Roof Calculator'!$G$8, 1, 0)</f>
        <v>1</v>
      </c>
      <c r="J1538" s="37">
        <f>IF(H1538&gt;='Roof Calculator'!$G$8, 1, 0)</f>
        <v>0</v>
      </c>
      <c r="K1538" s="37">
        <f t="shared" si="421"/>
        <v>28.04</v>
      </c>
      <c r="L1538" s="37">
        <f t="shared" si="422"/>
        <v>0</v>
      </c>
      <c r="M1538" s="37">
        <v>0</v>
      </c>
      <c r="N1538" s="37">
        <f t="shared" si="423"/>
        <v>0</v>
      </c>
      <c r="O1538" s="37">
        <v>0</v>
      </c>
      <c r="P1538" s="37">
        <v>0</v>
      </c>
      <c r="Q1538" s="21">
        <f t="shared" si="424"/>
        <v>39.790999999999997</v>
      </c>
      <c r="R1538" s="21">
        <f t="shared" si="433"/>
        <v>64.166666666665222</v>
      </c>
      <c r="S1538" s="21">
        <f t="shared" si="434"/>
        <v>-6.5290830006879048</v>
      </c>
      <c r="T1538" s="21">
        <f t="shared" si="425"/>
        <v>86.147999999999996</v>
      </c>
      <c r="U1538" s="37">
        <f>VLOOKUP(Time_Zone, 'LSTM LookUp'!$B$5:$D$8, 3, FALSE)</f>
        <v>-75</v>
      </c>
      <c r="V1538" s="21">
        <f t="shared" si="435"/>
        <v>-12.192703647595959</v>
      </c>
      <c r="W1538" s="21">
        <f t="shared" si="426"/>
        <v>53.099824088100995</v>
      </c>
      <c r="X1538" s="21">
        <f t="shared" si="427"/>
        <v>0</v>
      </c>
      <c r="Y1538" s="21">
        <f t="shared" si="428"/>
        <v>0</v>
      </c>
      <c r="Z1538" s="21">
        <f t="shared" si="436"/>
        <v>0</v>
      </c>
      <c r="AA1538" s="21">
        <f t="shared" si="429"/>
        <v>0</v>
      </c>
      <c r="AB1538" s="21">
        <f t="shared" si="430"/>
        <v>0</v>
      </c>
      <c r="AC1538" s="21">
        <f t="shared" si="431"/>
        <v>0</v>
      </c>
      <c r="AD1538" s="21">
        <f t="shared" si="437"/>
        <v>0</v>
      </c>
      <c r="AE1538" s="21" t="str">
        <f t="shared" si="432"/>
        <v>3/5/5:00</v>
      </c>
    </row>
    <row r="1539" spans="2:31">
      <c r="B1539" s="37">
        <v>3</v>
      </c>
      <c r="C1539" s="38">
        <v>5</v>
      </c>
      <c r="D1539" s="39">
        <v>6</v>
      </c>
      <c r="E1539" s="17">
        <v>-3.3</v>
      </c>
      <c r="F1539" s="17">
        <v>0</v>
      </c>
      <c r="G1539" s="17">
        <v>0</v>
      </c>
      <c r="H1539" s="37">
        <f t="shared" si="420"/>
        <v>26.060000000000002</v>
      </c>
      <c r="I1539" s="37">
        <f>IF(H1539&lt;'Roof Calculator'!$G$8, 1, 0)</f>
        <v>1</v>
      </c>
      <c r="J1539" s="37">
        <f>IF(H1539&gt;='Roof Calculator'!$G$8, 1, 0)</f>
        <v>0</v>
      </c>
      <c r="K1539" s="37">
        <f t="shared" si="421"/>
        <v>26.060000000000002</v>
      </c>
      <c r="L1539" s="37">
        <f t="shared" si="422"/>
        <v>0</v>
      </c>
      <c r="M1539" s="37">
        <v>0</v>
      </c>
      <c r="N1539" s="37">
        <f t="shared" si="423"/>
        <v>0</v>
      </c>
      <c r="O1539" s="37">
        <v>0</v>
      </c>
      <c r="P1539" s="37">
        <v>0</v>
      </c>
      <c r="Q1539" s="21">
        <f t="shared" si="424"/>
        <v>39.790999999999997</v>
      </c>
      <c r="R1539" s="21">
        <f t="shared" si="433"/>
        <v>64.208333333331893</v>
      </c>
      <c r="S1539" s="21">
        <f t="shared" si="434"/>
        <v>-6.5133070190646745</v>
      </c>
      <c r="T1539" s="21">
        <f t="shared" si="425"/>
        <v>86.147999999999996</v>
      </c>
      <c r="U1539" s="37">
        <f>VLOOKUP(Time_Zone, 'LSTM LookUp'!$B$5:$D$8, 3, FALSE)</f>
        <v>-75</v>
      </c>
      <c r="V1539" s="21">
        <f t="shared" si="435"/>
        <v>-12.18342387445472</v>
      </c>
      <c r="W1539" s="21">
        <f t="shared" si="426"/>
        <v>68.102144031386331</v>
      </c>
      <c r="X1539" s="21">
        <f t="shared" si="427"/>
        <v>0</v>
      </c>
      <c r="Y1539" s="21">
        <f t="shared" si="428"/>
        <v>0</v>
      </c>
      <c r="Z1539" s="21">
        <f t="shared" si="436"/>
        <v>0</v>
      </c>
      <c r="AA1539" s="21">
        <f t="shared" si="429"/>
        <v>0</v>
      </c>
      <c r="AB1539" s="21">
        <f t="shared" si="430"/>
        <v>0</v>
      </c>
      <c r="AC1539" s="21">
        <f t="shared" si="431"/>
        <v>0</v>
      </c>
      <c r="AD1539" s="21">
        <f t="shared" si="437"/>
        <v>0</v>
      </c>
      <c r="AE1539" s="21" t="str">
        <f t="shared" si="432"/>
        <v>3/5/6:00</v>
      </c>
    </row>
    <row r="1540" spans="2:31">
      <c r="B1540" s="37">
        <v>3</v>
      </c>
      <c r="C1540" s="38">
        <v>5</v>
      </c>
      <c r="D1540" s="39">
        <v>7</v>
      </c>
      <c r="E1540" s="17">
        <v>-3.3</v>
      </c>
      <c r="F1540" s="17">
        <v>0</v>
      </c>
      <c r="G1540" s="17">
        <v>0</v>
      </c>
      <c r="H1540" s="37">
        <f t="shared" si="420"/>
        <v>26.060000000000002</v>
      </c>
      <c r="I1540" s="37">
        <f>IF(H1540&lt;'Roof Calculator'!$G$8, 1, 0)</f>
        <v>1</v>
      </c>
      <c r="J1540" s="37">
        <f>IF(H1540&gt;='Roof Calculator'!$G$8, 1, 0)</f>
        <v>0</v>
      </c>
      <c r="K1540" s="37">
        <f t="shared" si="421"/>
        <v>26.060000000000002</v>
      </c>
      <c r="L1540" s="37">
        <f t="shared" si="422"/>
        <v>0</v>
      </c>
      <c r="M1540" s="37">
        <v>0</v>
      </c>
      <c r="N1540" s="37">
        <f t="shared" si="423"/>
        <v>0</v>
      </c>
      <c r="O1540" s="37">
        <v>0</v>
      </c>
      <c r="P1540" s="37">
        <v>0</v>
      </c>
      <c r="Q1540" s="21">
        <f t="shared" si="424"/>
        <v>39.790999999999997</v>
      </c>
      <c r="R1540" s="21">
        <f t="shared" si="433"/>
        <v>64.249999999998565</v>
      </c>
      <c r="S1540" s="21">
        <f t="shared" si="434"/>
        <v>-6.4975281681231909</v>
      </c>
      <c r="T1540" s="21">
        <f t="shared" si="425"/>
        <v>86.147999999999996</v>
      </c>
      <c r="U1540" s="37">
        <f>VLOOKUP(Time_Zone, 'LSTM LookUp'!$B$5:$D$8, 3, FALSE)</f>
        <v>-75</v>
      </c>
      <c r="V1540" s="21">
        <f t="shared" si="435"/>
        <v>-12.174129509389381</v>
      </c>
      <c r="W1540" s="21">
        <f t="shared" si="426"/>
        <v>83.104467622652663</v>
      </c>
      <c r="X1540" s="21">
        <f t="shared" si="427"/>
        <v>0</v>
      </c>
      <c r="Y1540" s="21">
        <f t="shared" si="428"/>
        <v>0</v>
      </c>
      <c r="Z1540" s="21">
        <f t="shared" si="436"/>
        <v>0</v>
      </c>
      <c r="AA1540" s="21">
        <f t="shared" si="429"/>
        <v>0</v>
      </c>
      <c r="AB1540" s="21">
        <f t="shared" si="430"/>
        <v>0</v>
      </c>
      <c r="AC1540" s="21">
        <f t="shared" si="431"/>
        <v>0</v>
      </c>
      <c r="AD1540" s="21">
        <f t="shared" si="437"/>
        <v>0</v>
      </c>
      <c r="AE1540" s="21" t="str">
        <f t="shared" si="432"/>
        <v>3/5/7:00</v>
      </c>
    </row>
    <row r="1541" spans="2:31">
      <c r="B1541" s="37">
        <v>3</v>
      </c>
      <c r="C1541" s="38">
        <v>5</v>
      </c>
      <c r="D1541" s="39">
        <v>8</v>
      </c>
      <c r="E1541" s="17">
        <v>-2.2000000000000002</v>
      </c>
      <c r="F1541" s="17">
        <v>24</v>
      </c>
      <c r="G1541" s="17">
        <v>40</v>
      </c>
      <c r="H1541" s="37">
        <f t="shared" si="420"/>
        <v>28.04</v>
      </c>
      <c r="I1541" s="37">
        <f>IF(H1541&lt;'Roof Calculator'!$G$8, 1, 0)</f>
        <v>1</v>
      </c>
      <c r="J1541" s="37">
        <f>IF(H1541&gt;='Roof Calculator'!$G$8, 1, 0)</f>
        <v>0</v>
      </c>
      <c r="K1541" s="37">
        <f t="shared" si="421"/>
        <v>28.04</v>
      </c>
      <c r="L1541" s="37">
        <f t="shared" si="422"/>
        <v>0</v>
      </c>
      <c r="M1541" s="37">
        <v>0</v>
      </c>
      <c r="N1541" s="37">
        <f t="shared" si="423"/>
        <v>24</v>
      </c>
      <c r="O1541" s="37">
        <v>0</v>
      </c>
      <c r="P1541" s="37">
        <v>0</v>
      </c>
      <c r="Q1541" s="21">
        <f t="shared" si="424"/>
        <v>39.790999999999997</v>
      </c>
      <c r="R1541" s="21">
        <f t="shared" si="433"/>
        <v>64.291666666665236</v>
      </c>
      <c r="S1541" s="21">
        <f t="shared" si="434"/>
        <v>-6.4817464550543349</v>
      </c>
      <c r="T1541" s="21">
        <f t="shared" si="425"/>
        <v>86.147999999999996</v>
      </c>
      <c r="U1541" s="37">
        <f>VLOOKUP(Time_Zone, 'LSTM LookUp'!$B$5:$D$8, 3, FALSE)</f>
        <v>-75</v>
      </c>
      <c r="V1541" s="21">
        <f t="shared" si="435"/>
        <v>-12.164820575491248</v>
      </c>
      <c r="W1541" s="21">
        <f t="shared" si="426"/>
        <v>98.106794856127181</v>
      </c>
      <c r="X1541" s="21">
        <f t="shared" si="427"/>
        <v>-7.1964030493497253</v>
      </c>
      <c r="Y1541" s="21">
        <f t="shared" si="428"/>
        <v>16.803596950650274</v>
      </c>
      <c r="Z1541" s="21">
        <f t="shared" si="436"/>
        <v>5.3264467480136322</v>
      </c>
      <c r="AA1541" s="21">
        <f t="shared" si="429"/>
        <v>5.3264467480136322</v>
      </c>
      <c r="AB1541" s="21">
        <f t="shared" si="430"/>
        <v>0</v>
      </c>
      <c r="AC1541" s="21">
        <f t="shared" si="431"/>
        <v>0</v>
      </c>
      <c r="AD1541" s="21">
        <f t="shared" si="437"/>
        <v>0</v>
      </c>
      <c r="AE1541" s="21" t="str">
        <f t="shared" si="432"/>
        <v>3/5/8:00</v>
      </c>
    </row>
    <row r="1542" spans="2:31">
      <c r="B1542" s="37">
        <v>3</v>
      </c>
      <c r="C1542" s="38">
        <v>5</v>
      </c>
      <c r="D1542" s="39">
        <v>9</v>
      </c>
      <c r="E1542" s="17">
        <v>0</v>
      </c>
      <c r="F1542" s="17">
        <v>74</v>
      </c>
      <c r="G1542" s="17">
        <v>371</v>
      </c>
      <c r="H1542" s="37">
        <f t="shared" si="420"/>
        <v>32</v>
      </c>
      <c r="I1542" s="37">
        <f>IF(H1542&lt;'Roof Calculator'!$G$8, 1, 0)</f>
        <v>1</v>
      </c>
      <c r="J1542" s="37">
        <f>IF(H1542&gt;='Roof Calculator'!$G$8, 1, 0)</f>
        <v>0</v>
      </c>
      <c r="K1542" s="37">
        <f t="shared" si="421"/>
        <v>32</v>
      </c>
      <c r="L1542" s="37">
        <f t="shared" si="422"/>
        <v>0</v>
      </c>
      <c r="M1542" s="37">
        <v>0</v>
      </c>
      <c r="N1542" s="37">
        <f t="shared" si="423"/>
        <v>74</v>
      </c>
      <c r="O1542" s="37">
        <v>0</v>
      </c>
      <c r="P1542" s="37">
        <v>0</v>
      </c>
      <c r="Q1542" s="21">
        <f t="shared" si="424"/>
        <v>39.790999999999997</v>
      </c>
      <c r="R1542" s="21">
        <f t="shared" si="433"/>
        <v>64.333333333331908</v>
      </c>
      <c r="S1542" s="21">
        <f t="shared" si="434"/>
        <v>-6.4659618870485129</v>
      </c>
      <c r="T1542" s="21">
        <f t="shared" si="425"/>
        <v>86.147999999999996</v>
      </c>
      <c r="U1542" s="37">
        <f>VLOOKUP(Time_Zone, 'LSTM LookUp'!$B$5:$D$8, 3, FALSE)</f>
        <v>-75</v>
      </c>
      <c r="V1542" s="21">
        <f t="shared" si="435"/>
        <v>-12.1554970958762</v>
      </c>
      <c r="W1542" s="21">
        <f t="shared" si="426"/>
        <v>113.10912572603094</v>
      </c>
      <c r="X1542" s="21">
        <f t="shared" si="427"/>
        <v>-137.91214035949966</v>
      </c>
      <c r="Y1542" s="21">
        <f t="shared" si="428"/>
        <v>-63.912140359499659</v>
      </c>
      <c r="Z1542" s="21">
        <f t="shared" si="436"/>
        <v>-20.259032228410707</v>
      </c>
      <c r="AA1542" s="21">
        <f t="shared" si="429"/>
        <v>-20.259032228410707</v>
      </c>
      <c r="AB1542" s="21">
        <f t="shared" si="430"/>
        <v>0</v>
      </c>
      <c r="AC1542" s="21">
        <f t="shared" si="431"/>
        <v>0</v>
      </c>
      <c r="AD1542" s="21">
        <f t="shared" si="437"/>
        <v>0</v>
      </c>
      <c r="AE1542" s="21" t="str">
        <f t="shared" si="432"/>
        <v>3/5/9:00</v>
      </c>
    </row>
    <row r="1543" spans="2:31">
      <c r="B1543" s="37">
        <v>3</v>
      </c>
      <c r="C1543" s="38">
        <v>5</v>
      </c>
      <c r="D1543" s="39">
        <v>10</v>
      </c>
      <c r="E1543" s="17">
        <v>1.1000000000000001</v>
      </c>
      <c r="F1543" s="17">
        <v>142</v>
      </c>
      <c r="G1543" s="17">
        <v>352</v>
      </c>
      <c r="H1543" s="37">
        <f t="shared" si="420"/>
        <v>33.979999999999997</v>
      </c>
      <c r="I1543" s="37">
        <f>IF(H1543&lt;'Roof Calculator'!$G$8, 1, 0)</f>
        <v>1</v>
      </c>
      <c r="J1543" s="37">
        <f>IF(H1543&gt;='Roof Calculator'!$G$8, 1, 0)</f>
        <v>0</v>
      </c>
      <c r="K1543" s="37">
        <f t="shared" si="421"/>
        <v>33.979999999999997</v>
      </c>
      <c r="L1543" s="37">
        <f t="shared" si="422"/>
        <v>0</v>
      </c>
      <c r="M1543" s="37">
        <v>0</v>
      </c>
      <c r="N1543" s="37">
        <f t="shared" si="423"/>
        <v>142</v>
      </c>
      <c r="O1543" s="37">
        <v>0</v>
      </c>
      <c r="P1543" s="37">
        <v>0</v>
      </c>
      <c r="Q1543" s="21">
        <f t="shared" si="424"/>
        <v>39.790999999999997</v>
      </c>
      <c r="R1543" s="21">
        <f t="shared" si="433"/>
        <v>64.374999999998579</v>
      </c>
      <c r="S1543" s="21">
        <f t="shared" si="434"/>
        <v>-6.4501744712956715</v>
      </c>
      <c r="T1543" s="21">
        <f t="shared" si="425"/>
        <v>86.147999999999996</v>
      </c>
      <c r="U1543" s="37">
        <f>VLOOKUP(Time_Zone, 'LSTM LookUp'!$B$5:$D$8, 3, FALSE)</f>
        <v>-75</v>
      </c>
      <c r="V1543" s="21">
        <f t="shared" si="435"/>
        <v>-12.146159093684663</v>
      </c>
      <c r="W1543" s="21">
        <f t="shared" si="426"/>
        <v>128.1114602265788</v>
      </c>
      <c r="X1543" s="21">
        <f t="shared" si="427"/>
        <v>-191.18362529464548</v>
      </c>
      <c r="Y1543" s="21">
        <f t="shared" si="428"/>
        <v>-49.183625294645481</v>
      </c>
      <c r="Z1543" s="21">
        <f t="shared" si="436"/>
        <v>-15.590350195589965</v>
      </c>
      <c r="AA1543" s="21">
        <f t="shared" si="429"/>
        <v>-15.590350195589965</v>
      </c>
      <c r="AB1543" s="21">
        <f t="shared" si="430"/>
        <v>0</v>
      </c>
      <c r="AC1543" s="21">
        <f t="shared" si="431"/>
        <v>0</v>
      </c>
      <c r="AD1543" s="21">
        <f t="shared" si="437"/>
        <v>0</v>
      </c>
      <c r="AE1543" s="21" t="str">
        <f t="shared" si="432"/>
        <v>3/5/10:00</v>
      </c>
    </row>
    <row r="1544" spans="2:31">
      <c r="B1544" s="37">
        <v>3</v>
      </c>
      <c r="C1544" s="38">
        <v>5</v>
      </c>
      <c r="D1544" s="39">
        <v>11</v>
      </c>
      <c r="E1544" s="17">
        <v>2.8</v>
      </c>
      <c r="F1544" s="17">
        <v>188</v>
      </c>
      <c r="G1544" s="17">
        <v>627</v>
      </c>
      <c r="H1544" s="37">
        <f t="shared" si="420"/>
        <v>37.04</v>
      </c>
      <c r="I1544" s="37">
        <f>IF(H1544&lt;'Roof Calculator'!$G$8, 1, 0)</f>
        <v>1</v>
      </c>
      <c r="J1544" s="37">
        <f>IF(H1544&gt;='Roof Calculator'!$G$8, 1, 0)</f>
        <v>0</v>
      </c>
      <c r="K1544" s="37">
        <f t="shared" si="421"/>
        <v>37.04</v>
      </c>
      <c r="L1544" s="37">
        <f t="shared" si="422"/>
        <v>0</v>
      </c>
      <c r="M1544" s="37">
        <v>0</v>
      </c>
      <c r="N1544" s="37">
        <f t="shared" si="423"/>
        <v>188</v>
      </c>
      <c r="O1544" s="37">
        <v>0</v>
      </c>
      <c r="P1544" s="37">
        <v>0</v>
      </c>
      <c r="Q1544" s="21">
        <f t="shared" si="424"/>
        <v>39.790999999999997</v>
      </c>
      <c r="R1544" s="21">
        <f t="shared" si="433"/>
        <v>64.41666666666525</v>
      </c>
      <c r="S1544" s="21">
        <f t="shared" si="434"/>
        <v>-6.4343842149852977</v>
      </c>
      <c r="T1544" s="21">
        <f t="shared" si="425"/>
        <v>86.147999999999996</v>
      </c>
      <c r="U1544" s="37">
        <f>VLOOKUP(Time_Zone, 'LSTM LookUp'!$B$5:$D$8, 3, FALSE)</f>
        <v>-75</v>
      </c>
      <c r="V1544" s="21">
        <f t="shared" si="435"/>
        <v>-12.136806592081554</v>
      </c>
      <c r="W1544" s="21">
        <f t="shared" si="426"/>
        <v>143.1137983519796</v>
      </c>
      <c r="X1544" s="21">
        <f t="shared" si="427"/>
        <v>-427.88065023603127</v>
      </c>
      <c r="Y1544" s="21">
        <f t="shared" si="428"/>
        <v>-239.88065023603127</v>
      </c>
      <c r="Z1544" s="21">
        <f t="shared" si="436"/>
        <v>-76.037976459061568</v>
      </c>
      <c r="AA1544" s="21">
        <f t="shared" si="429"/>
        <v>-76.037976459061568</v>
      </c>
      <c r="AB1544" s="21">
        <f t="shared" si="430"/>
        <v>0</v>
      </c>
      <c r="AC1544" s="21">
        <f t="shared" si="431"/>
        <v>0</v>
      </c>
      <c r="AD1544" s="21">
        <f t="shared" si="437"/>
        <v>0</v>
      </c>
      <c r="AE1544" s="21" t="str">
        <f t="shared" si="432"/>
        <v>3/5/11:00</v>
      </c>
    </row>
    <row r="1545" spans="2:31">
      <c r="B1545" s="37">
        <v>3</v>
      </c>
      <c r="C1545" s="38">
        <v>5</v>
      </c>
      <c r="D1545" s="39">
        <v>12</v>
      </c>
      <c r="E1545" s="17">
        <v>5</v>
      </c>
      <c r="F1545" s="17">
        <v>223</v>
      </c>
      <c r="G1545" s="17">
        <v>530</v>
      </c>
      <c r="H1545" s="37">
        <f t="shared" si="420"/>
        <v>41</v>
      </c>
      <c r="I1545" s="37">
        <f>IF(H1545&lt;'Roof Calculator'!$G$8, 1, 0)</f>
        <v>1</v>
      </c>
      <c r="J1545" s="37">
        <f>IF(H1545&gt;='Roof Calculator'!$G$8, 1, 0)</f>
        <v>0</v>
      </c>
      <c r="K1545" s="37">
        <f t="shared" si="421"/>
        <v>41</v>
      </c>
      <c r="L1545" s="37">
        <f t="shared" si="422"/>
        <v>0</v>
      </c>
      <c r="M1545" s="37">
        <v>0</v>
      </c>
      <c r="N1545" s="37">
        <f t="shared" si="423"/>
        <v>223</v>
      </c>
      <c r="O1545" s="37">
        <v>0</v>
      </c>
      <c r="P1545" s="37">
        <v>0</v>
      </c>
      <c r="Q1545" s="21">
        <f t="shared" si="424"/>
        <v>39.790999999999997</v>
      </c>
      <c r="R1545" s="21">
        <f t="shared" si="433"/>
        <v>64.458333333331922</v>
      </c>
      <c r="S1545" s="21">
        <f t="shared" si="434"/>
        <v>-6.4185911253064001</v>
      </c>
      <c r="T1545" s="21">
        <f t="shared" si="425"/>
        <v>86.147999999999996</v>
      </c>
      <c r="U1545" s="37">
        <f>VLOOKUP(Time_Zone, 'LSTM LookUp'!$B$5:$D$8, 3, FALSE)</f>
        <v>-75</v>
      </c>
      <c r="V1545" s="21">
        <f t="shared" si="435"/>
        <v>-12.127439614256215</v>
      </c>
      <c r="W1545" s="21">
        <f t="shared" si="426"/>
        <v>158.11614009643594</v>
      </c>
      <c r="X1545" s="21">
        <f t="shared" si="427"/>
        <v>-413.44831227456473</v>
      </c>
      <c r="Y1545" s="21">
        <f t="shared" si="428"/>
        <v>-190.44831227456473</v>
      </c>
      <c r="Z1545" s="21">
        <f t="shared" si="436"/>
        <v>-60.36878869201179</v>
      </c>
      <c r="AA1545" s="21">
        <f t="shared" si="429"/>
        <v>-60.36878869201179</v>
      </c>
      <c r="AB1545" s="21">
        <f t="shared" si="430"/>
        <v>0</v>
      </c>
      <c r="AC1545" s="21">
        <f t="shared" si="431"/>
        <v>0</v>
      </c>
      <c r="AD1545" s="21">
        <f t="shared" si="437"/>
        <v>0</v>
      </c>
      <c r="AE1545" s="21" t="str">
        <f t="shared" si="432"/>
        <v>3/5/12:00</v>
      </c>
    </row>
    <row r="1546" spans="2:31">
      <c r="B1546" s="37">
        <v>3</v>
      </c>
      <c r="C1546" s="38">
        <v>5</v>
      </c>
      <c r="D1546" s="39">
        <v>13</v>
      </c>
      <c r="E1546" s="17">
        <v>6.7</v>
      </c>
      <c r="F1546" s="17">
        <v>220</v>
      </c>
      <c r="G1546" s="17">
        <v>656</v>
      </c>
      <c r="H1546" s="37">
        <f t="shared" si="420"/>
        <v>44.06</v>
      </c>
      <c r="I1546" s="37">
        <f>IF(H1546&lt;'Roof Calculator'!$G$8, 1, 0)</f>
        <v>1</v>
      </c>
      <c r="J1546" s="37">
        <f>IF(H1546&gt;='Roof Calculator'!$G$8, 1, 0)</f>
        <v>0</v>
      </c>
      <c r="K1546" s="37">
        <f t="shared" si="421"/>
        <v>44.06</v>
      </c>
      <c r="L1546" s="37">
        <f t="shared" si="422"/>
        <v>0</v>
      </c>
      <c r="M1546" s="37">
        <v>0</v>
      </c>
      <c r="N1546" s="37">
        <f t="shared" si="423"/>
        <v>220</v>
      </c>
      <c r="O1546" s="37">
        <v>0</v>
      </c>
      <c r="P1546" s="37">
        <v>0</v>
      </c>
      <c r="Q1546" s="21">
        <f t="shared" si="424"/>
        <v>39.790999999999997</v>
      </c>
      <c r="R1546" s="21">
        <f t="shared" si="433"/>
        <v>64.499999999998593</v>
      </c>
      <c r="S1546" s="21">
        <f t="shared" si="434"/>
        <v>-6.402795209447536</v>
      </c>
      <c r="T1546" s="21">
        <f t="shared" si="425"/>
        <v>86.147999999999996</v>
      </c>
      <c r="U1546" s="37">
        <f>VLOOKUP(Time_Zone, 'LSTM LookUp'!$B$5:$D$8, 3, FALSE)</f>
        <v>-75</v>
      </c>
      <c r="V1546" s="21">
        <f t="shared" si="435"/>
        <v>-12.118058183422388</v>
      </c>
      <c r="W1546" s="21">
        <f t="shared" si="426"/>
        <v>173.11848545414441</v>
      </c>
      <c r="X1546" s="21">
        <f t="shared" si="427"/>
        <v>-544.12595510805943</v>
      </c>
      <c r="Y1546" s="21">
        <f t="shared" si="428"/>
        <v>-324.12595510805943</v>
      </c>
      <c r="Z1546" s="21">
        <f t="shared" si="436"/>
        <v>-102.74226670649377</v>
      </c>
      <c r="AA1546" s="21">
        <f t="shared" si="429"/>
        <v>-102.74226670649377</v>
      </c>
      <c r="AB1546" s="21">
        <f t="shared" si="430"/>
        <v>0</v>
      </c>
      <c r="AC1546" s="21">
        <f t="shared" si="431"/>
        <v>0</v>
      </c>
      <c r="AD1546" s="21">
        <f t="shared" si="437"/>
        <v>0</v>
      </c>
      <c r="AE1546" s="21" t="str">
        <f t="shared" si="432"/>
        <v>3/5/13:00</v>
      </c>
    </row>
    <row r="1547" spans="2:31">
      <c r="B1547" s="37">
        <v>3</v>
      </c>
      <c r="C1547" s="38">
        <v>5</v>
      </c>
      <c r="D1547" s="39">
        <v>14</v>
      </c>
      <c r="E1547" s="17">
        <v>8.3000000000000007</v>
      </c>
      <c r="F1547" s="17">
        <v>170</v>
      </c>
      <c r="G1547" s="17">
        <v>705</v>
      </c>
      <c r="H1547" s="37">
        <f t="shared" si="420"/>
        <v>46.94</v>
      </c>
      <c r="I1547" s="37">
        <f>IF(H1547&lt;'Roof Calculator'!$G$8, 1, 0)</f>
        <v>1</v>
      </c>
      <c r="J1547" s="37">
        <f>IF(H1547&gt;='Roof Calculator'!$G$8, 1, 0)</f>
        <v>0</v>
      </c>
      <c r="K1547" s="37">
        <f t="shared" si="421"/>
        <v>46.94</v>
      </c>
      <c r="L1547" s="37">
        <f t="shared" si="422"/>
        <v>0</v>
      </c>
      <c r="M1547" s="37">
        <v>0</v>
      </c>
      <c r="N1547" s="37">
        <f t="shared" si="423"/>
        <v>170</v>
      </c>
      <c r="O1547" s="37">
        <v>0</v>
      </c>
      <c r="P1547" s="37">
        <v>0</v>
      </c>
      <c r="Q1547" s="21">
        <f t="shared" si="424"/>
        <v>39.790999999999997</v>
      </c>
      <c r="R1547" s="21">
        <f t="shared" si="433"/>
        <v>64.541666666665265</v>
      </c>
      <c r="S1547" s="21">
        <f t="shared" si="434"/>
        <v>-6.3869964745967831</v>
      </c>
      <c r="T1547" s="21">
        <f t="shared" si="425"/>
        <v>86.147999999999996</v>
      </c>
      <c r="U1547" s="37">
        <f>VLOOKUP(Time_Zone, 'LSTM LookUp'!$B$5:$D$8, 3, FALSE)</f>
        <v>-75</v>
      </c>
      <c r="V1547" s="21">
        <f t="shared" si="435"/>
        <v>-12.108662322818144</v>
      </c>
      <c r="W1547" s="21">
        <f t="shared" si="426"/>
        <v>188.12083441929548</v>
      </c>
      <c r="X1547" s="21">
        <f t="shared" si="427"/>
        <v>-583.14225801755686</v>
      </c>
      <c r="Y1547" s="21">
        <f t="shared" si="428"/>
        <v>-413.14225801755686</v>
      </c>
      <c r="Z1547" s="21">
        <f t="shared" si="436"/>
        <v>-130.95888000333557</v>
      </c>
      <c r="AA1547" s="21">
        <f t="shared" si="429"/>
        <v>-130.95888000333557</v>
      </c>
      <c r="AB1547" s="21">
        <f t="shared" si="430"/>
        <v>0</v>
      </c>
      <c r="AC1547" s="21">
        <f t="shared" si="431"/>
        <v>0</v>
      </c>
      <c r="AD1547" s="21">
        <f t="shared" si="437"/>
        <v>0</v>
      </c>
      <c r="AE1547" s="21" t="str">
        <f t="shared" si="432"/>
        <v>3/5/14:00</v>
      </c>
    </row>
    <row r="1548" spans="2:31">
      <c r="B1548" s="37">
        <v>3</v>
      </c>
      <c r="C1548" s="38">
        <v>5</v>
      </c>
      <c r="D1548" s="39">
        <v>15</v>
      </c>
      <c r="E1548" s="17">
        <v>7.8</v>
      </c>
      <c r="F1548" s="17">
        <v>312</v>
      </c>
      <c r="G1548" s="17">
        <v>159</v>
      </c>
      <c r="H1548" s="37">
        <f t="shared" si="420"/>
        <v>46.04</v>
      </c>
      <c r="I1548" s="37">
        <f>IF(H1548&lt;'Roof Calculator'!$G$8, 1, 0)</f>
        <v>1</v>
      </c>
      <c r="J1548" s="37">
        <f>IF(H1548&gt;='Roof Calculator'!$G$8, 1, 0)</f>
        <v>0</v>
      </c>
      <c r="K1548" s="37">
        <f t="shared" si="421"/>
        <v>46.04</v>
      </c>
      <c r="L1548" s="37">
        <f t="shared" si="422"/>
        <v>0</v>
      </c>
      <c r="M1548" s="37">
        <v>0</v>
      </c>
      <c r="N1548" s="37">
        <f t="shared" si="423"/>
        <v>312</v>
      </c>
      <c r="O1548" s="37">
        <v>0</v>
      </c>
      <c r="P1548" s="37">
        <v>0</v>
      </c>
      <c r="Q1548" s="21">
        <f t="shared" si="424"/>
        <v>39.790999999999997</v>
      </c>
      <c r="R1548" s="21">
        <f t="shared" si="433"/>
        <v>64.583333333331936</v>
      </c>
      <c r="S1548" s="21">
        <f t="shared" si="434"/>
        <v>-6.3711949279417723</v>
      </c>
      <c r="T1548" s="21">
        <f t="shared" si="425"/>
        <v>86.147999999999996</v>
      </c>
      <c r="U1548" s="37">
        <f>VLOOKUP(Time_Zone, 'LSTM LookUp'!$B$5:$D$8, 3, FALSE)</f>
        <v>-75</v>
      </c>
      <c r="V1548" s="21">
        <f t="shared" si="435"/>
        <v>-12.099252055705858</v>
      </c>
      <c r="W1548" s="21">
        <f t="shared" si="426"/>
        <v>203.12318698607356</v>
      </c>
      <c r="X1548" s="21">
        <f t="shared" si="427"/>
        <v>-122.95610638617491</v>
      </c>
      <c r="Y1548" s="21">
        <f t="shared" si="428"/>
        <v>189.04389361382511</v>
      </c>
      <c r="Z1548" s="21">
        <f t="shared" si="436"/>
        <v>59.923612505608631</v>
      </c>
      <c r="AA1548" s="21">
        <f t="shared" si="429"/>
        <v>59.923612505608631</v>
      </c>
      <c r="AB1548" s="21">
        <f t="shared" si="430"/>
        <v>0</v>
      </c>
      <c r="AC1548" s="21">
        <f t="shared" si="431"/>
        <v>0</v>
      </c>
      <c r="AD1548" s="21">
        <f t="shared" si="437"/>
        <v>0</v>
      </c>
      <c r="AE1548" s="21" t="str">
        <f t="shared" si="432"/>
        <v>3/5/15:00</v>
      </c>
    </row>
    <row r="1549" spans="2:31">
      <c r="B1549" s="37">
        <v>3</v>
      </c>
      <c r="C1549" s="38">
        <v>5</v>
      </c>
      <c r="D1549" s="39">
        <v>16</v>
      </c>
      <c r="E1549" s="17">
        <v>8.3000000000000007</v>
      </c>
      <c r="F1549" s="17">
        <v>266</v>
      </c>
      <c r="G1549" s="17">
        <v>168</v>
      </c>
      <c r="H1549" s="37">
        <f t="shared" si="420"/>
        <v>46.94</v>
      </c>
      <c r="I1549" s="37">
        <f>IF(H1549&lt;'Roof Calculator'!$G$8, 1, 0)</f>
        <v>1</v>
      </c>
      <c r="J1549" s="37">
        <f>IF(H1549&gt;='Roof Calculator'!$G$8, 1, 0)</f>
        <v>0</v>
      </c>
      <c r="K1549" s="37">
        <f t="shared" si="421"/>
        <v>46.94</v>
      </c>
      <c r="L1549" s="37">
        <f t="shared" si="422"/>
        <v>0</v>
      </c>
      <c r="M1549" s="37">
        <v>0</v>
      </c>
      <c r="N1549" s="37">
        <f t="shared" si="423"/>
        <v>266</v>
      </c>
      <c r="O1549" s="37">
        <v>0</v>
      </c>
      <c r="P1549" s="37">
        <v>0</v>
      </c>
      <c r="Q1549" s="21">
        <f t="shared" si="424"/>
        <v>39.790999999999997</v>
      </c>
      <c r="R1549" s="21">
        <f t="shared" si="433"/>
        <v>64.624999999998607</v>
      </c>
      <c r="S1549" s="21">
        <f t="shared" si="434"/>
        <v>-6.355390576669655</v>
      </c>
      <c r="T1549" s="21">
        <f t="shared" si="425"/>
        <v>86.147999999999996</v>
      </c>
      <c r="U1549" s="37">
        <f>VLOOKUP(Time_Zone, 'LSTM LookUp'!$B$5:$D$8, 3, FALSE)</f>
        <v>-75</v>
      </c>
      <c r="V1549" s="21">
        <f t="shared" si="435"/>
        <v>-12.089827405372121</v>
      </c>
      <c r="W1549" s="21">
        <f t="shared" si="426"/>
        <v>218.12554314865696</v>
      </c>
      <c r="X1549" s="21">
        <f t="shared" si="427"/>
        <v>-112.82642197846931</v>
      </c>
      <c r="Y1549" s="21">
        <f t="shared" si="428"/>
        <v>153.17357802153069</v>
      </c>
      <c r="Z1549" s="21">
        <f t="shared" si="436"/>
        <v>48.553348960373718</v>
      </c>
      <c r="AA1549" s="21">
        <f t="shared" si="429"/>
        <v>48.553348960373718</v>
      </c>
      <c r="AB1549" s="21">
        <f t="shared" si="430"/>
        <v>0</v>
      </c>
      <c r="AC1549" s="21">
        <f t="shared" si="431"/>
        <v>0</v>
      </c>
      <c r="AD1549" s="21">
        <f t="shared" si="437"/>
        <v>0</v>
      </c>
      <c r="AE1549" s="21" t="str">
        <f t="shared" si="432"/>
        <v>3/5/16:00</v>
      </c>
    </row>
    <row r="1550" spans="2:31">
      <c r="B1550" s="37">
        <v>3</v>
      </c>
      <c r="C1550" s="38">
        <v>5</v>
      </c>
      <c r="D1550" s="39">
        <v>17</v>
      </c>
      <c r="E1550" s="17">
        <v>8.9</v>
      </c>
      <c r="F1550" s="17">
        <v>151</v>
      </c>
      <c r="G1550" s="17">
        <v>60</v>
      </c>
      <c r="H1550" s="37">
        <f t="shared" si="420"/>
        <v>48.02</v>
      </c>
      <c r="I1550" s="37">
        <f>IF(H1550&lt;'Roof Calculator'!$G$8, 1, 0)</f>
        <v>1</v>
      </c>
      <c r="J1550" s="37">
        <f>IF(H1550&gt;='Roof Calculator'!$G$8, 1, 0)</f>
        <v>0</v>
      </c>
      <c r="K1550" s="37">
        <f t="shared" si="421"/>
        <v>48.02</v>
      </c>
      <c r="L1550" s="37">
        <f t="shared" si="422"/>
        <v>0</v>
      </c>
      <c r="M1550" s="37">
        <v>0</v>
      </c>
      <c r="N1550" s="37">
        <f t="shared" si="423"/>
        <v>151</v>
      </c>
      <c r="O1550" s="37">
        <v>0</v>
      </c>
      <c r="P1550" s="37">
        <v>0</v>
      </c>
      <c r="Q1550" s="21">
        <f t="shared" si="424"/>
        <v>39.790999999999997</v>
      </c>
      <c r="R1550" s="21">
        <f t="shared" si="433"/>
        <v>64.666666666665279</v>
      </c>
      <c r="S1550" s="21">
        <f t="shared" si="434"/>
        <v>-6.3395834279671268</v>
      </c>
      <c r="T1550" s="21">
        <f t="shared" si="425"/>
        <v>86.147999999999996</v>
      </c>
      <c r="U1550" s="37">
        <f>VLOOKUP(Time_Zone, 'LSTM LookUp'!$B$5:$D$8, 3, FALSE)</f>
        <v>-75</v>
      </c>
      <c r="V1550" s="21">
        <f t="shared" si="435"/>
        <v>-12.080388395127734</v>
      </c>
      <c r="W1550" s="21">
        <f t="shared" si="426"/>
        <v>233.12790290121802</v>
      </c>
      <c r="X1550" s="21">
        <f t="shared" si="427"/>
        <v>-31.734171342778048</v>
      </c>
      <c r="Y1550" s="21">
        <f t="shared" si="428"/>
        <v>119.26582865722196</v>
      </c>
      <c r="Z1550" s="21">
        <f t="shared" si="436"/>
        <v>37.80518463196222</v>
      </c>
      <c r="AA1550" s="21">
        <f t="shared" si="429"/>
        <v>37.80518463196222</v>
      </c>
      <c r="AB1550" s="21">
        <f t="shared" si="430"/>
        <v>0</v>
      </c>
      <c r="AC1550" s="21">
        <f t="shared" si="431"/>
        <v>0</v>
      </c>
      <c r="AD1550" s="21">
        <f t="shared" si="437"/>
        <v>0</v>
      </c>
      <c r="AE1550" s="21" t="str">
        <f t="shared" si="432"/>
        <v>3/5/17:00</v>
      </c>
    </row>
    <row r="1551" spans="2:31">
      <c r="B1551" s="37">
        <v>3</v>
      </c>
      <c r="C1551" s="38">
        <v>5</v>
      </c>
      <c r="D1551" s="39">
        <v>18</v>
      </c>
      <c r="E1551" s="17">
        <v>7.8</v>
      </c>
      <c r="F1551" s="17">
        <v>62</v>
      </c>
      <c r="G1551" s="17">
        <v>9</v>
      </c>
      <c r="H1551" s="37">
        <f t="shared" si="420"/>
        <v>46.04</v>
      </c>
      <c r="I1551" s="37">
        <f>IF(H1551&lt;'Roof Calculator'!$G$8, 1, 0)</f>
        <v>1</v>
      </c>
      <c r="J1551" s="37">
        <f>IF(H1551&gt;='Roof Calculator'!$G$8, 1, 0)</f>
        <v>0</v>
      </c>
      <c r="K1551" s="37">
        <f t="shared" si="421"/>
        <v>46.04</v>
      </c>
      <c r="L1551" s="37">
        <f t="shared" si="422"/>
        <v>0</v>
      </c>
      <c r="M1551" s="37">
        <v>0</v>
      </c>
      <c r="N1551" s="37">
        <f t="shared" si="423"/>
        <v>62</v>
      </c>
      <c r="O1551" s="37">
        <v>0</v>
      </c>
      <c r="P1551" s="37">
        <v>0</v>
      </c>
      <c r="Q1551" s="21">
        <f t="shared" si="424"/>
        <v>39.790999999999997</v>
      </c>
      <c r="R1551" s="21">
        <f t="shared" si="433"/>
        <v>64.70833333333195</v>
      </c>
      <c r="S1551" s="21">
        <f t="shared" si="434"/>
        <v>-6.3237734890204242</v>
      </c>
      <c r="T1551" s="21">
        <f t="shared" si="425"/>
        <v>86.147999999999996</v>
      </c>
      <c r="U1551" s="37">
        <f>VLOOKUP(Time_Zone, 'LSTM LookUp'!$B$5:$D$8, 3, FALSE)</f>
        <v>-75</v>
      </c>
      <c r="V1551" s="21">
        <f t="shared" si="435"/>
        <v>-12.070935048307625</v>
      </c>
      <c r="W1551" s="21">
        <f t="shared" si="426"/>
        <v>248.13026623792308</v>
      </c>
      <c r="X1551" s="21">
        <f t="shared" si="427"/>
        <v>-3.1947511955086325</v>
      </c>
      <c r="Y1551" s="21">
        <f t="shared" si="428"/>
        <v>58.80524880449137</v>
      </c>
      <c r="Z1551" s="21">
        <f t="shared" si="436"/>
        <v>18.640236800531824</v>
      </c>
      <c r="AA1551" s="21">
        <f t="shared" si="429"/>
        <v>18.640236800531824</v>
      </c>
      <c r="AB1551" s="21">
        <f t="shared" si="430"/>
        <v>0</v>
      </c>
      <c r="AC1551" s="21">
        <f t="shared" si="431"/>
        <v>0</v>
      </c>
      <c r="AD1551" s="21">
        <f t="shared" si="437"/>
        <v>0</v>
      </c>
      <c r="AE1551" s="21" t="str">
        <f t="shared" si="432"/>
        <v>3/5/18:00</v>
      </c>
    </row>
    <row r="1552" spans="2:31">
      <c r="B1552" s="37">
        <v>3</v>
      </c>
      <c r="C1552" s="38">
        <v>5</v>
      </c>
      <c r="D1552" s="39">
        <v>19</v>
      </c>
      <c r="E1552" s="17">
        <v>7.8</v>
      </c>
      <c r="F1552" s="17">
        <v>19</v>
      </c>
      <c r="G1552" s="17">
        <v>1</v>
      </c>
      <c r="H1552" s="37">
        <f t="shared" si="420"/>
        <v>46.04</v>
      </c>
      <c r="I1552" s="37">
        <f>IF(H1552&lt;'Roof Calculator'!$G$8, 1, 0)</f>
        <v>1</v>
      </c>
      <c r="J1552" s="37">
        <f>IF(H1552&gt;='Roof Calculator'!$G$8, 1, 0)</f>
        <v>0</v>
      </c>
      <c r="K1552" s="37">
        <f t="shared" si="421"/>
        <v>46.04</v>
      </c>
      <c r="L1552" s="37">
        <f t="shared" si="422"/>
        <v>0</v>
      </c>
      <c r="M1552" s="37">
        <v>0</v>
      </c>
      <c r="N1552" s="37">
        <f t="shared" si="423"/>
        <v>19</v>
      </c>
      <c r="O1552" s="37">
        <v>0</v>
      </c>
      <c r="P1552" s="37">
        <v>0</v>
      </c>
      <c r="Q1552" s="21">
        <f t="shared" si="424"/>
        <v>39.790999999999997</v>
      </c>
      <c r="R1552" s="21">
        <f t="shared" si="433"/>
        <v>64.749999999998622</v>
      </c>
      <c r="S1552" s="21">
        <f t="shared" si="434"/>
        <v>-6.3079607670153148</v>
      </c>
      <c r="T1552" s="21">
        <f t="shared" si="425"/>
        <v>86.147999999999996</v>
      </c>
      <c r="U1552" s="37">
        <f>VLOOKUP(Time_Zone, 'LSTM LookUp'!$B$5:$D$8, 3, FALSE)</f>
        <v>-75</v>
      </c>
      <c r="V1552" s="21">
        <f t="shared" si="435"/>
        <v>-12.061467388270817</v>
      </c>
      <c r="W1552" s="21">
        <f t="shared" si="426"/>
        <v>263.13263315293233</v>
      </c>
      <c r="X1552" s="21">
        <f t="shared" si="427"/>
        <v>-0.1616376362907184</v>
      </c>
      <c r="Y1552" s="21">
        <f t="shared" si="428"/>
        <v>18.838362363709283</v>
      </c>
      <c r="Z1552" s="21">
        <f t="shared" si="436"/>
        <v>5.971431845501308</v>
      </c>
      <c r="AA1552" s="21">
        <f t="shared" si="429"/>
        <v>5.971431845501308</v>
      </c>
      <c r="AB1552" s="21">
        <f t="shared" si="430"/>
        <v>0</v>
      </c>
      <c r="AC1552" s="21">
        <f t="shared" si="431"/>
        <v>0</v>
      </c>
      <c r="AD1552" s="21">
        <f t="shared" si="437"/>
        <v>0</v>
      </c>
      <c r="AE1552" s="21" t="str">
        <f t="shared" si="432"/>
        <v>3/5/19:00</v>
      </c>
    </row>
    <row r="1553" spans="2:31">
      <c r="B1553" s="37">
        <v>3</v>
      </c>
      <c r="C1553" s="38">
        <v>5</v>
      </c>
      <c r="D1553" s="39">
        <v>20</v>
      </c>
      <c r="E1553" s="17">
        <v>7.2</v>
      </c>
      <c r="F1553" s="17">
        <v>0</v>
      </c>
      <c r="G1553" s="17">
        <v>0</v>
      </c>
      <c r="H1553" s="37">
        <f t="shared" si="420"/>
        <v>44.96</v>
      </c>
      <c r="I1553" s="37">
        <f>IF(H1553&lt;'Roof Calculator'!$G$8, 1, 0)</f>
        <v>1</v>
      </c>
      <c r="J1553" s="37">
        <f>IF(H1553&gt;='Roof Calculator'!$G$8, 1, 0)</f>
        <v>0</v>
      </c>
      <c r="K1553" s="37">
        <f t="shared" si="421"/>
        <v>44.96</v>
      </c>
      <c r="L1553" s="37">
        <f t="shared" si="422"/>
        <v>0</v>
      </c>
      <c r="M1553" s="37">
        <v>0</v>
      </c>
      <c r="N1553" s="37">
        <f t="shared" si="423"/>
        <v>0</v>
      </c>
      <c r="O1553" s="37">
        <v>0</v>
      </c>
      <c r="P1553" s="37">
        <v>0</v>
      </c>
      <c r="Q1553" s="21">
        <f t="shared" si="424"/>
        <v>39.790999999999997</v>
      </c>
      <c r="R1553" s="21">
        <f t="shared" si="433"/>
        <v>64.791666666665293</v>
      </c>
      <c r="S1553" s="21">
        <f t="shared" si="434"/>
        <v>-6.2921452691371034</v>
      </c>
      <c r="T1553" s="21">
        <f t="shared" si="425"/>
        <v>86.147999999999996</v>
      </c>
      <c r="U1553" s="37">
        <f>VLOOKUP(Time_Zone, 'LSTM LookUp'!$B$5:$D$8, 3, FALSE)</f>
        <v>-75</v>
      </c>
      <c r="V1553" s="21">
        <f t="shared" si="435"/>
        <v>-12.051985438400362</v>
      </c>
      <c r="W1553" s="21">
        <f t="shared" si="426"/>
        <v>278.13500364039993</v>
      </c>
      <c r="X1553" s="21">
        <f t="shared" si="427"/>
        <v>0</v>
      </c>
      <c r="Y1553" s="21">
        <f t="shared" si="428"/>
        <v>0</v>
      </c>
      <c r="Z1553" s="21">
        <f t="shared" si="436"/>
        <v>0</v>
      </c>
      <c r="AA1553" s="21">
        <f t="shared" si="429"/>
        <v>0</v>
      </c>
      <c r="AB1553" s="21">
        <f t="shared" si="430"/>
        <v>0</v>
      </c>
      <c r="AC1553" s="21">
        <f t="shared" si="431"/>
        <v>0</v>
      </c>
      <c r="AD1553" s="21">
        <f t="shared" si="437"/>
        <v>0</v>
      </c>
      <c r="AE1553" s="21" t="str">
        <f t="shared" si="432"/>
        <v>3/5/20:00</v>
      </c>
    </row>
    <row r="1554" spans="2:31">
      <c r="B1554" s="37">
        <v>3</v>
      </c>
      <c r="C1554" s="38">
        <v>5</v>
      </c>
      <c r="D1554" s="39">
        <v>21</v>
      </c>
      <c r="E1554" s="17">
        <v>6.7</v>
      </c>
      <c r="F1554" s="17">
        <v>0</v>
      </c>
      <c r="G1554" s="17">
        <v>0</v>
      </c>
      <c r="H1554" s="37">
        <f t="shared" si="420"/>
        <v>44.06</v>
      </c>
      <c r="I1554" s="37">
        <f>IF(H1554&lt;'Roof Calculator'!$G$8, 1, 0)</f>
        <v>1</v>
      </c>
      <c r="J1554" s="37">
        <f>IF(H1554&gt;='Roof Calculator'!$G$8, 1, 0)</f>
        <v>0</v>
      </c>
      <c r="K1554" s="37">
        <f t="shared" si="421"/>
        <v>44.06</v>
      </c>
      <c r="L1554" s="37">
        <f t="shared" si="422"/>
        <v>0</v>
      </c>
      <c r="M1554" s="37">
        <v>0</v>
      </c>
      <c r="N1554" s="37">
        <f t="shared" si="423"/>
        <v>0</v>
      </c>
      <c r="O1554" s="37">
        <v>0</v>
      </c>
      <c r="P1554" s="37">
        <v>0</v>
      </c>
      <c r="Q1554" s="21">
        <f t="shared" si="424"/>
        <v>39.790999999999997</v>
      </c>
      <c r="R1554" s="21">
        <f t="shared" si="433"/>
        <v>64.833333333331964</v>
      </c>
      <c r="S1554" s="21">
        <f t="shared" si="434"/>
        <v>-6.2763270025706408</v>
      </c>
      <c r="T1554" s="21">
        <f t="shared" si="425"/>
        <v>86.147999999999996</v>
      </c>
      <c r="U1554" s="37">
        <f>VLOOKUP(Time_Zone, 'LSTM LookUp'!$B$5:$D$8, 3, FALSE)</f>
        <v>-75</v>
      </c>
      <c r="V1554" s="21">
        <f t="shared" si="435"/>
        <v>-12.042489222103313</v>
      </c>
      <c r="W1554" s="21">
        <f t="shared" si="426"/>
        <v>293.13737769447414</v>
      </c>
      <c r="X1554" s="21">
        <f t="shared" si="427"/>
        <v>0</v>
      </c>
      <c r="Y1554" s="21">
        <f t="shared" si="428"/>
        <v>0</v>
      </c>
      <c r="Z1554" s="21">
        <f t="shared" si="436"/>
        <v>0</v>
      </c>
      <c r="AA1554" s="21">
        <f t="shared" si="429"/>
        <v>0</v>
      </c>
      <c r="AB1554" s="21">
        <f t="shared" si="430"/>
        <v>0</v>
      </c>
      <c r="AC1554" s="21">
        <f t="shared" si="431"/>
        <v>0</v>
      </c>
      <c r="AD1554" s="21">
        <f t="shared" si="437"/>
        <v>0</v>
      </c>
      <c r="AE1554" s="21" t="str">
        <f t="shared" si="432"/>
        <v>3/5/21:00</v>
      </c>
    </row>
    <row r="1555" spans="2:31">
      <c r="B1555" s="37">
        <v>3</v>
      </c>
      <c r="C1555" s="38">
        <v>5</v>
      </c>
      <c r="D1555" s="39">
        <v>22</v>
      </c>
      <c r="E1555" s="17">
        <v>6.1</v>
      </c>
      <c r="F1555" s="17">
        <v>0</v>
      </c>
      <c r="G1555" s="17">
        <v>0</v>
      </c>
      <c r="H1555" s="37">
        <f t="shared" si="420"/>
        <v>42.980000000000004</v>
      </c>
      <c r="I1555" s="37">
        <f>IF(H1555&lt;'Roof Calculator'!$G$8, 1, 0)</f>
        <v>1</v>
      </c>
      <c r="J1555" s="37">
        <f>IF(H1555&gt;='Roof Calculator'!$G$8, 1, 0)</f>
        <v>0</v>
      </c>
      <c r="K1555" s="37">
        <f t="shared" si="421"/>
        <v>42.980000000000004</v>
      </c>
      <c r="L1555" s="37">
        <f t="shared" si="422"/>
        <v>0</v>
      </c>
      <c r="M1555" s="37">
        <v>0</v>
      </c>
      <c r="N1555" s="37">
        <f t="shared" si="423"/>
        <v>0</v>
      </c>
      <c r="O1555" s="37">
        <v>0</v>
      </c>
      <c r="P1555" s="37">
        <v>0</v>
      </c>
      <c r="Q1555" s="21">
        <f t="shared" si="424"/>
        <v>39.790999999999997</v>
      </c>
      <c r="R1555" s="21">
        <f t="shared" si="433"/>
        <v>64.874999999998636</v>
      </c>
      <c r="S1555" s="21">
        <f t="shared" si="434"/>
        <v>-6.2605059745003082</v>
      </c>
      <c r="T1555" s="21">
        <f t="shared" si="425"/>
        <v>86.147999999999996</v>
      </c>
      <c r="U1555" s="37">
        <f>VLOOKUP(Time_Zone, 'LSTM LookUp'!$B$5:$D$8, 3, FALSE)</f>
        <v>-75</v>
      </c>
      <c r="V1555" s="21">
        <f t="shared" si="435"/>
        <v>-12.032978762810648</v>
      </c>
      <c r="W1555" s="21">
        <f t="shared" si="426"/>
        <v>308.13975530929736</v>
      </c>
      <c r="X1555" s="21">
        <f t="shared" si="427"/>
        <v>0</v>
      </c>
      <c r="Y1555" s="21">
        <f t="shared" si="428"/>
        <v>0</v>
      </c>
      <c r="Z1555" s="21">
        <f t="shared" si="436"/>
        <v>0</v>
      </c>
      <c r="AA1555" s="21">
        <f t="shared" si="429"/>
        <v>0</v>
      </c>
      <c r="AB1555" s="21">
        <f t="shared" si="430"/>
        <v>0</v>
      </c>
      <c r="AC1555" s="21">
        <f t="shared" si="431"/>
        <v>0</v>
      </c>
      <c r="AD1555" s="21">
        <f t="shared" si="437"/>
        <v>0</v>
      </c>
      <c r="AE1555" s="21" t="str">
        <f t="shared" si="432"/>
        <v>3/5/22:00</v>
      </c>
    </row>
    <row r="1556" spans="2:31">
      <c r="B1556" s="37">
        <v>3</v>
      </c>
      <c r="C1556" s="38">
        <v>5</v>
      </c>
      <c r="D1556" s="39">
        <v>23</v>
      </c>
      <c r="E1556" s="17">
        <v>1.1000000000000001</v>
      </c>
      <c r="F1556" s="17">
        <v>0</v>
      </c>
      <c r="G1556" s="17">
        <v>0</v>
      </c>
      <c r="H1556" s="37">
        <f t="shared" si="420"/>
        <v>33.979999999999997</v>
      </c>
      <c r="I1556" s="37">
        <f>IF(H1556&lt;'Roof Calculator'!$G$8, 1, 0)</f>
        <v>1</v>
      </c>
      <c r="J1556" s="37">
        <f>IF(H1556&gt;='Roof Calculator'!$G$8, 1, 0)</f>
        <v>0</v>
      </c>
      <c r="K1556" s="37">
        <f t="shared" si="421"/>
        <v>33.979999999999997</v>
      </c>
      <c r="L1556" s="37">
        <f t="shared" si="422"/>
        <v>0</v>
      </c>
      <c r="M1556" s="37">
        <v>0</v>
      </c>
      <c r="N1556" s="37">
        <f t="shared" si="423"/>
        <v>0</v>
      </c>
      <c r="O1556" s="37">
        <v>0</v>
      </c>
      <c r="P1556" s="37">
        <v>0</v>
      </c>
      <c r="Q1556" s="21">
        <f t="shared" si="424"/>
        <v>39.790999999999997</v>
      </c>
      <c r="R1556" s="21">
        <f t="shared" si="433"/>
        <v>64.916666666665307</v>
      </c>
      <c r="S1556" s="21">
        <f t="shared" si="434"/>
        <v>-6.2446821921100328</v>
      </c>
      <c r="T1556" s="21">
        <f t="shared" si="425"/>
        <v>86.147999999999996</v>
      </c>
      <c r="U1556" s="37">
        <f>VLOOKUP(Time_Zone, 'LSTM LookUp'!$B$5:$D$8, 3, FALSE)</f>
        <v>-75</v>
      </c>
      <c r="V1556" s="21">
        <f t="shared" si="435"/>
        <v>-12.023454083977251</v>
      </c>
      <c r="W1556" s="21">
        <f t="shared" si="426"/>
        <v>323.14213647900567</v>
      </c>
      <c r="X1556" s="21">
        <f t="shared" si="427"/>
        <v>0</v>
      </c>
      <c r="Y1556" s="21">
        <f t="shared" si="428"/>
        <v>0</v>
      </c>
      <c r="Z1556" s="21">
        <f t="shared" si="436"/>
        <v>0</v>
      </c>
      <c r="AA1556" s="21">
        <f t="shared" si="429"/>
        <v>0</v>
      </c>
      <c r="AB1556" s="21">
        <f t="shared" si="430"/>
        <v>0</v>
      </c>
      <c r="AC1556" s="21">
        <f t="shared" si="431"/>
        <v>0</v>
      </c>
      <c r="AD1556" s="21">
        <f t="shared" si="437"/>
        <v>0</v>
      </c>
      <c r="AE1556" s="21" t="str">
        <f t="shared" si="432"/>
        <v>3/5/23:00</v>
      </c>
    </row>
    <row r="1557" spans="2:31">
      <c r="B1557" s="37">
        <v>3</v>
      </c>
      <c r="C1557" s="38">
        <v>5</v>
      </c>
      <c r="D1557" s="39">
        <v>24</v>
      </c>
      <c r="E1557" s="17">
        <v>0.6</v>
      </c>
      <c r="F1557" s="17">
        <v>0</v>
      </c>
      <c r="G1557" s="17">
        <v>0</v>
      </c>
      <c r="H1557" s="37">
        <f t="shared" si="420"/>
        <v>33.08</v>
      </c>
      <c r="I1557" s="37">
        <f>IF(H1557&lt;'Roof Calculator'!$G$8, 1, 0)</f>
        <v>1</v>
      </c>
      <c r="J1557" s="37">
        <f>IF(H1557&gt;='Roof Calculator'!$G$8, 1, 0)</f>
        <v>0</v>
      </c>
      <c r="K1557" s="37">
        <f t="shared" si="421"/>
        <v>33.08</v>
      </c>
      <c r="L1557" s="37">
        <f t="shared" si="422"/>
        <v>0</v>
      </c>
      <c r="M1557" s="37">
        <v>0</v>
      </c>
      <c r="N1557" s="37">
        <f t="shared" si="423"/>
        <v>0</v>
      </c>
      <c r="O1557" s="37">
        <v>0</v>
      </c>
      <c r="P1557" s="37">
        <v>0</v>
      </c>
      <c r="Q1557" s="21">
        <f t="shared" si="424"/>
        <v>39.790999999999997</v>
      </c>
      <c r="R1557" s="21">
        <f t="shared" si="433"/>
        <v>64.958333333331979</v>
      </c>
      <c r="S1557" s="21">
        <f t="shared" si="434"/>
        <v>-6.2288556625832783</v>
      </c>
      <c r="T1557" s="21">
        <f t="shared" si="425"/>
        <v>86.147999999999996</v>
      </c>
      <c r="U1557" s="37">
        <f>VLOOKUP(Time_Zone, 'LSTM LookUp'!$B$5:$D$8, 3, FALSE)</f>
        <v>-75</v>
      </c>
      <c r="V1557" s="21">
        <f t="shared" si="435"/>
        <v>-12.013915209081825</v>
      </c>
      <c r="W1557" s="21">
        <f t="shared" si="426"/>
        <v>338.14452119772955</v>
      </c>
      <c r="X1557" s="21">
        <f t="shared" si="427"/>
        <v>0</v>
      </c>
      <c r="Y1557" s="21">
        <f t="shared" si="428"/>
        <v>0</v>
      </c>
      <c r="Z1557" s="21">
        <f t="shared" si="436"/>
        <v>0</v>
      </c>
      <c r="AA1557" s="21">
        <f t="shared" si="429"/>
        <v>0</v>
      </c>
      <c r="AB1557" s="21">
        <f t="shared" si="430"/>
        <v>0</v>
      </c>
      <c r="AC1557" s="21">
        <f t="shared" si="431"/>
        <v>0</v>
      </c>
      <c r="AD1557" s="21">
        <f t="shared" si="437"/>
        <v>0</v>
      </c>
      <c r="AE1557" s="21" t="str">
        <f t="shared" si="432"/>
        <v>3/5/24:00</v>
      </c>
    </row>
    <row r="1558" spans="2:31">
      <c r="B1558" s="37">
        <v>3</v>
      </c>
      <c r="C1558" s="38">
        <v>6</v>
      </c>
      <c r="D1558" s="39">
        <v>1</v>
      </c>
      <c r="E1558" s="17">
        <v>0.6</v>
      </c>
      <c r="F1558" s="17">
        <v>0</v>
      </c>
      <c r="G1558" s="17">
        <v>0</v>
      </c>
      <c r="H1558" s="37">
        <f t="shared" ref="H1558:H1621" si="438">E1558*9/5+32</f>
        <v>33.08</v>
      </c>
      <c r="I1558" s="37">
        <f>IF(H1558&lt;'Roof Calculator'!$G$8, 1, 0)</f>
        <v>1</v>
      </c>
      <c r="J1558" s="37">
        <f>IF(H1558&gt;='Roof Calculator'!$G$8, 1, 0)</f>
        <v>0</v>
      </c>
      <c r="K1558" s="37">
        <f t="shared" ref="K1558:K1621" si="439">I1558*H1558</f>
        <v>33.08</v>
      </c>
      <c r="L1558" s="37">
        <f t="shared" ref="L1558:L1621" si="440">J1558*H1558</f>
        <v>0</v>
      </c>
      <c r="M1558" s="37">
        <v>0</v>
      </c>
      <c r="N1558" s="37">
        <f t="shared" ref="N1558:N1621" si="441">F1558*(180-M1558)/180</f>
        <v>0</v>
      </c>
      <c r="O1558" s="37">
        <v>0</v>
      </c>
      <c r="P1558" s="37">
        <v>0</v>
      </c>
      <c r="Q1558" s="21">
        <f t="shared" ref="Q1558:Q1621" si="442">Latitude</f>
        <v>39.790999999999997</v>
      </c>
      <c r="R1558" s="21">
        <f t="shared" si="433"/>
        <v>64.99999999999865</v>
      </c>
      <c r="S1558" s="21">
        <f t="shared" si="434"/>
        <v>-6.2130263931030481</v>
      </c>
      <c r="T1558" s="21">
        <f t="shared" ref="T1558:T1621" si="443">Longitude</f>
        <v>86.147999999999996</v>
      </c>
      <c r="U1558" s="37">
        <f>VLOOKUP(Time_Zone, 'LSTM LookUp'!$B$5:$D$8, 3, FALSE)</f>
        <v>-75</v>
      </c>
      <c r="V1558" s="21">
        <f t="shared" si="435"/>
        <v>-12.004362161626871</v>
      </c>
      <c r="W1558" s="21">
        <f t="shared" ref="W1558:W1621" si="444">15*((D1558+(4*(T1558-U1558)+V1558)/60)-12)</f>
        <v>-6.8530905404067166</v>
      </c>
      <c r="X1558" s="21">
        <f t="shared" ref="X1558:X1621" si="445">G1558*(SIN(S1558*PI()/180)*SIN(Q1558*PI()/180)*COS(O1558*PI()/180)-SIN(S1558*PI()/180)*COS(Q1558*PI()/180)*SIN(O1558*PI()/180)*COS(P1558*PI()/180)+COS(S1558*PI()/180)*COS(Q1558*PI()/180)*COS(O1558*PI()/180)*COS(W1558*PI()/180)+COS(S1558*PI()/180)*SIN(Q1558*PI()/180)*SIN(O1558*PI()/180)*COS(P1558*PI()/180)*COS(W1558*PI()/180)+COS(S1558*PI()/180)*SIN(P1558*PI()/180)*SIN(W1558*PI()/180)*SIN(O1558*PI()/180))</f>
        <v>0</v>
      </c>
      <c r="Y1558" s="21">
        <f t="shared" ref="Y1558:Y1621" si="446">X1558+N1558</f>
        <v>0</v>
      </c>
      <c r="Z1558" s="21">
        <f t="shared" si="436"/>
        <v>0</v>
      </c>
      <c r="AA1558" s="21">
        <f t="shared" ref="AA1558:AA1621" si="447">Z1558*I1558</f>
        <v>0</v>
      </c>
      <c r="AB1558" s="21">
        <f t="shared" ref="AB1558:AB1621" si="448">Z1558*J1558</f>
        <v>0</v>
      </c>
      <c r="AC1558" s="21">
        <f t="shared" ref="AC1558:AC1621" si="449">L1558</f>
        <v>0</v>
      </c>
      <c r="AD1558" s="21">
        <f t="shared" si="437"/>
        <v>0</v>
      </c>
      <c r="AE1558" s="21" t="str">
        <f t="shared" ref="AE1558:AE1621" si="450">CONCATENATE(B1558, "/", C1558, "/", D1558,":00")</f>
        <v>3/6/1:00</v>
      </c>
    </row>
    <row r="1559" spans="2:31">
      <c r="B1559" s="37">
        <v>3</v>
      </c>
      <c r="C1559" s="38">
        <v>6</v>
      </c>
      <c r="D1559" s="39">
        <v>2</v>
      </c>
      <c r="E1559" s="17">
        <v>0.6</v>
      </c>
      <c r="F1559" s="17">
        <v>0</v>
      </c>
      <c r="G1559" s="17">
        <v>0</v>
      </c>
      <c r="H1559" s="37">
        <f t="shared" si="438"/>
        <v>33.08</v>
      </c>
      <c r="I1559" s="37">
        <f>IF(H1559&lt;'Roof Calculator'!$G$8, 1, 0)</f>
        <v>1</v>
      </c>
      <c r="J1559" s="37">
        <f>IF(H1559&gt;='Roof Calculator'!$G$8, 1, 0)</f>
        <v>0</v>
      </c>
      <c r="K1559" s="37">
        <f t="shared" si="439"/>
        <v>33.08</v>
      </c>
      <c r="L1559" s="37">
        <f t="shared" si="440"/>
        <v>0</v>
      </c>
      <c r="M1559" s="37">
        <v>0</v>
      </c>
      <c r="N1559" s="37">
        <f t="shared" si="441"/>
        <v>0</v>
      </c>
      <c r="O1559" s="37">
        <v>0</v>
      </c>
      <c r="P1559" s="37">
        <v>0</v>
      </c>
      <c r="Q1559" s="21">
        <f t="shared" si="442"/>
        <v>39.790999999999997</v>
      </c>
      <c r="R1559" s="21">
        <f t="shared" ref="R1559:R1622" si="451">R1558+1/24</f>
        <v>65.041666666665321</v>
      </c>
      <c r="S1559" s="21">
        <f t="shared" ref="S1559:S1622" si="452">ASIN(SIN(23.45*PI()/180)*SIN((360/365*(R1559-81))*PI()/180))*180/PI()</f>
        <v>-6.1971943908518874</v>
      </c>
      <c r="T1559" s="21">
        <f t="shared" si="443"/>
        <v>86.147999999999996</v>
      </c>
      <c r="U1559" s="37">
        <f>VLOOKUP(Time_Zone, 'LSTM LookUp'!$B$5:$D$8, 3, FALSE)</f>
        <v>-75</v>
      </c>
      <c r="V1559" s="21">
        <f t="shared" ref="V1559:V1622" si="453">9.87*SIN(2*(360/365*(R1559-81))*PI()/180)-7.53*COS((360/365*(R1559-81))*PI()/180)-1.5*SIN((360/365*(R1559-81))*PI()/180)</f>
        <v>-11.994794965138627</v>
      </c>
      <c r="W1559" s="21">
        <f t="shared" si="444"/>
        <v>8.1493012587153224</v>
      </c>
      <c r="X1559" s="21">
        <f t="shared" si="445"/>
        <v>0</v>
      </c>
      <c r="Y1559" s="21">
        <f t="shared" si="446"/>
        <v>0</v>
      </c>
      <c r="Z1559" s="21">
        <f t="shared" ref="Z1559:Z1622" si="454">Y1559/10.764*3.412</f>
        <v>0</v>
      </c>
      <c r="AA1559" s="21">
        <f t="shared" si="447"/>
        <v>0</v>
      </c>
      <c r="AB1559" s="21">
        <f t="shared" si="448"/>
        <v>0</v>
      </c>
      <c r="AC1559" s="21">
        <f t="shared" si="449"/>
        <v>0</v>
      </c>
      <c r="AD1559" s="21">
        <f t="shared" ref="AD1559:AD1622" si="455">AB1559</f>
        <v>0</v>
      </c>
      <c r="AE1559" s="21" t="str">
        <f t="shared" si="450"/>
        <v>3/6/2:00</v>
      </c>
    </row>
    <row r="1560" spans="2:31">
      <c r="B1560" s="37">
        <v>3</v>
      </c>
      <c r="C1560" s="38">
        <v>6</v>
      </c>
      <c r="D1560" s="39">
        <v>3</v>
      </c>
      <c r="E1560" s="17">
        <v>0.6</v>
      </c>
      <c r="F1560" s="17">
        <v>0</v>
      </c>
      <c r="G1560" s="17">
        <v>0</v>
      </c>
      <c r="H1560" s="37">
        <f t="shared" si="438"/>
        <v>33.08</v>
      </c>
      <c r="I1560" s="37">
        <f>IF(H1560&lt;'Roof Calculator'!$G$8, 1, 0)</f>
        <v>1</v>
      </c>
      <c r="J1560" s="37">
        <f>IF(H1560&gt;='Roof Calculator'!$G$8, 1, 0)</f>
        <v>0</v>
      </c>
      <c r="K1560" s="37">
        <f t="shared" si="439"/>
        <v>33.08</v>
      </c>
      <c r="L1560" s="37">
        <f t="shared" si="440"/>
        <v>0</v>
      </c>
      <c r="M1560" s="37">
        <v>0</v>
      </c>
      <c r="N1560" s="37">
        <f t="shared" si="441"/>
        <v>0</v>
      </c>
      <c r="O1560" s="37">
        <v>0</v>
      </c>
      <c r="P1560" s="37">
        <v>0</v>
      </c>
      <c r="Q1560" s="21">
        <f t="shared" si="442"/>
        <v>39.790999999999997</v>
      </c>
      <c r="R1560" s="21">
        <f t="shared" si="451"/>
        <v>65.083333333331993</v>
      </c>
      <c r="S1560" s="21">
        <f t="shared" si="452"/>
        <v>-6.1813596630118868</v>
      </c>
      <c r="T1560" s="21">
        <f t="shared" si="443"/>
        <v>86.147999999999996</v>
      </c>
      <c r="U1560" s="37">
        <f>VLOOKUP(Time_Zone, 'LSTM LookUp'!$B$5:$D$8, 3, FALSE)</f>
        <v>-75</v>
      </c>
      <c r="V1560" s="21">
        <f t="shared" si="453"/>
        <v>-11.985213643167015</v>
      </c>
      <c r="W1560" s="21">
        <f t="shared" si="444"/>
        <v>23.151696589208264</v>
      </c>
      <c r="X1560" s="21">
        <f t="shared" si="445"/>
        <v>0</v>
      </c>
      <c r="Y1560" s="21">
        <f t="shared" si="446"/>
        <v>0</v>
      </c>
      <c r="Z1560" s="21">
        <f t="shared" si="454"/>
        <v>0</v>
      </c>
      <c r="AA1560" s="21">
        <f t="shared" si="447"/>
        <v>0</v>
      </c>
      <c r="AB1560" s="21">
        <f t="shared" si="448"/>
        <v>0</v>
      </c>
      <c r="AC1560" s="21">
        <f t="shared" si="449"/>
        <v>0</v>
      </c>
      <c r="AD1560" s="21">
        <f t="shared" si="455"/>
        <v>0</v>
      </c>
      <c r="AE1560" s="21" t="str">
        <f t="shared" si="450"/>
        <v>3/6/3:00</v>
      </c>
    </row>
    <row r="1561" spans="2:31">
      <c r="B1561" s="37">
        <v>3</v>
      </c>
      <c r="C1561" s="38">
        <v>6</v>
      </c>
      <c r="D1561" s="39">
        <v>4</v>
      </c>
      <c r="E1561" s="17">
        <v>0</v>
      </c>
      <c r="F1561" s="17">
        <v>0</v>
      </c>
      <c r="G1561" s="17">
        <v>0</v>
      </c>
      <c r="H1561" s="37">
        <f t="shared" si="438"/>
        <v>32</v>
      </c>
      <c r="I1561" s="37">
        <f>IF(H1561&lt;'Roof Calculator'!$G$8, 1, 0)</f>
        <v>1</v>
      </c>
      <c r="J1561" s="37">
        <f>IF(H1561&gt;='Roof Calculator'!$G$8, 1, 0)</f>
        <v>0</v>
      </c>
      <c r="K1561" s="37">
        <f t="shared" si="439"/>
        <v>32</v>
      </c>
      <c r="L1561" s="37">
        <f t="shared" si="440"/>
        <v>0</v>
      </c>
      <c r="M1561" s="37">
        <v>0</v>
      </c>
      <c r="N1561" s="37">
        <f t="shared" si="441"/>
        <v>0</v>
      </c>
      <c r="O1561" s="37">
        <v>0</v>
      </c>
      <c r="P1561" s="37">
        <v>0</v>
      </c>
      <c r="Q1561" s="21">
        <f t="shared" si="442"/>
        <v>39.790999999999997</v>
      </c>
      <c r="R1561" s="21">
        <f t="shared" si="451"/>
        <v>65.124999999998664</v>
      </c>
      <c r="S1561" s="21">
        <f t="shared" si="452"/>
        <v>-6.1655222167646659</v>
      </c>
      <c r="T1561" s="21">
        <f t="shared" si="443"/>
        <v>86.147999999999996</v>
      </c>
      <c r="U1561" s="37">
        <f>VLOOKUP(Time_Zone, 'LSTM LookUp'!$B$5:$D$8, 3, FALSE)</f>
        <v>-75</v>
      </c>
      <c r="V1561" s="21">
        <f t="shared" si="453"/>
        <v>-11.975618219285591</v>
      </c>
      <c r="W1561" s="21">
        <f t="shared" si="444"/>
        <v>38.154095445178612</v>
      </c>
      <c r="X1561" s="21">
        <f t="shared" si="445"/>
        <v>0</v>
      </c>
      <c r="Y1561" s="21">
        <f t="shared" si="446"/>
        <v>0</v>
      </c>
      <c r="Z1561" s="21">
        <f t="shared" si="454"/>
        <v>0</v>
      </c>
      <c r="AA1561" s="21">
        <f t="shared" si="447"/>
        <v>0</v>
      </c>
      <c r="AB1561" s="21">
        <f t="shared" si="448"/>
        <v>0</v>
      </c>
      <c r="AC1561" s="21">
        <f t="shared" si="449"/>
        <v>0</v>
      </c>
      <c r="AD1561" s="21">
        <f t="shared" si="455"/>
        <v>0</v>
      </c>
      <c r="AE1561" s="21" t="str">
        <f t="shared" si="450"/>
        <v>3/6/4:00</v>
      </c>
    </row>
    <row r="1562" spans="2:31">
      <c r="B1562" s="37">
        <v>3</v>
      </c>
      <c r="C1562" s="38">
        <v>6</v>
      </c>
      <c r="D1562" s="39">
        <v>5</v>
      </c>
      <c r="E1562" s="17">
        <v>0</v>
      </c>
      <c r="F1562" s="17">
        <v>0</v>
      </c>
      <c r="G1562" s="17">
        <v>0</v>
      </c>
      <c r="H1562" s="37">
        <f t="shared" si="438"/>
        <v>32</v>
      </c>
      <c r="I1562" s="37">
        <f>IF(H1562&lt;'Roof Calculator'!$G$8, 1, 0)</f>
        <v>1</v>
      </c>
      <c r="J1562" s="37">
        <f>IF(H1562&gt;='Roof Calculator'!$G$8, 1, 0)</f>
        <v>0</v>
      </c>
      <c r="K1562" s="37">
        <f t="shared" si="439"/>
        <v>32</v>
      </c>
      <c r="L1562" s="37">
        <f t="shared" si="440"/>
        <v>0</v>
      </c>
      <c r="M1562" s="37">
        <v>0</v>
      </c>
      <c r="N1562" s="37">
        <f t="shared" si="441"/>
        <v>0</v>
      </c>
      <c r="O1562" s="37">
        <v>0</v>
      </c>
      <c r="P1562" s="37">
        <v>0</v>
      </c>
      <c r="Q1562" s="21">
        <f t="shared" si="442"/>
        <v>39.790999999999997</v>
      </c>
      <c r="R1562" s="21">
        <f t="shared" si="451"/>
        <v>65.166666666665336</v>
      </c>
      <c r="S1562" s="21">
        <f t="shared" si="452"/>
        <v>-6.1496820592914023</v>
      </c>
      <c r="T1562" s="21">
        <f t="shared" si="443"/>
        <v>86.147999999999996</v>
      </c>
      <c r="U1562" s="37">
        <f>VLOOKUP(Time_Zone, 'LSTM LookUp'!$B$5:$D$8, 3, FALSE)</f>
        <v>-75</v>
      </c>
      <c r="V1562" s="21">
        <f t="shared" si="453"/>
        <v>-11.966008717091507</v>
      </c>
      <c r="W1562" s="21">
        <f t="shared" si="444"/>
        <v>53.156497820727104</v>
      </c>
      <c r="X1562" s="21">
        <f t="shared" si="445"/>
        <v>0</v>
      </c>
      <c r="Y1562" s="21">
        <f t="shared" si="446"/>
        <v>0</v>
      </c>
      <c r="Z1562" s="21">
        <f t="shared" si="454"/>
        <v>0</v>
      </c>
      <c r="AA1562" s="21">
        <f t="shared" si="447"/>
        <v>0</v>
      </c>
      <c r="AB1562" s="21">
        <f t="shared" si="448"/>
        <v>0</v>
      </c>
      <c r="AC1562" s="21">
        <f t="shared" si="449"/>
        <v>0</v>
      </c>
      <c r="AD1562" s="21">
        <f t="shared" si="455"/>
        <v>0</v>
      </c>
      <c r="AE1562" s="21" t="str">
        <f t="shared" si="450"/>
        <v>3/6/5:00</v>
      </c>
    </row>
    <row r="1563" spans="2:31">
      <c r="B1563" s="37">
        <v>3</v>
      </c>
      <c r="C1563" s="38">
        <v>6</v>
      </c>
      <c r="D1563" s="39">
        <v>6</v>
      </c>
      <c r="E1563" s="17">
        <v>0</v>
      </c>
      <c r="F1563" s="17">
        <v>0</v>
      </c>
      <c r="G1563" s="17">
        <v>0</v>
      </c>
      <c r="H1563" s="37">
        <f t="shared" si="438"/>
        <v>32</v>
      </c>
      <c r="I1563" s="37">
        <f>IF(H1563&lt;'Roof Calculator'!$G$8, 1, 0)</f>
        <v>1</v>
      </c>
      <c r="J1563" s="37">
        <f>IF(H1563&gt;='Roof Calculator'!$G$8, 1, 0)</f>
        <v>0</v>
      </c>
      <c r="K1563" s="37">
        <f t="shared" si="439"/>
        <v>32</v>
      </c>
      <c r="L1563" s="37">
        <f t="shared" si="440"/>
        <v>0</v>
      </c>
      <c r="M1563" s="37">
        <v>0</v>
      </c>
      <c r="N1563" s="37">
        <f t="shared" si="441"/>
        <v>0</v>
      </c>
      <c r="O1563" s="37">
        <v>0</v>
      </c>
      <c r="P1563" s="37">
        <v>0</v>
      </c>
      <c r="Q1563" s="21">
        <f t="shared" si="442"/>
        <v>39.790999999999997</v>
      </c>
      <c r="R1563" s="21">
        <f t="shared" si="451"/>
        <v>65.208333333332007</v>
      </c>
      <c r="S1563" s="21">
        <f t="shared" si="452"/>
        <v>-6.1338391977728088</v>
      </c>
      <c r="T1563" s="21">
        <f t="shared" si="443"/>
        <v>86.147999999999996</v>
      </c>
      <c r="U1563" s="37">
        <f>VLOOKUP(Time_Zone, 'LSTM LookUp'!$B$5:$D$8, 3, FALSE)</f>
        <v>-75</v>
      </c>
      <c r="V1563" s="21">
        <f t="shared" si="453"/>
        <v>-11.956385160205439</v>
      </c>
      <c r="W1563" s="21">
        <f t="shared" si="444"/>
        <v>68.158903709948675</v>
      </c>
      <c r="X1563" s="21">
        <f t="shared" si="445"/>
        <v>0</v>
      </c>
      <c r="Y1563" s="21">
        <f t="shared" si="446"/>
        <v>0</v>
      </c>
      <c r="Z1563" s="21">
        <f t="shared" si="454"/>
        <v>0</v>
      </c>
      <c r="AA1563" s="21">
        <f t="shared" si="447"/>
        <v>0</v>
      </c>
      <c r="AB1563" s="21">
        <f t="shared" si="448"/>
        <v>0</v>
      </c>
      <c r="AC1563" s="21">
        <f t="shared" si="449"/>
        <v>0</v>
      </c>
      <c r="AD1563" s="21">
        <f t="shared" si="455"/>
        <v>0</v>
      </c>
      <c r="AE1563" s="21" t="str">
        <f t="shared" si="450"/>
        <v>3/6/6:00</v>
      </c>
    </row>
    <row r="1564" spans="2:31">
      <c r="B1564" s="37">
        <v>3</v>
      </c>
      <c r="C1564" s="38">
        <v>6</v>
      </c>
      <c r="D1564" s="39">
        <v>7</v>
      </c>
      <c r="E1564" s="17">
        <v>0</v>
      </c>
      <c r="F1564" s="17">
        <v>0</v>
      </c>
      <c r="G1564" s="17">
        <v>0</v>
      </c>
      <c r="H1564" s="37">
        <f t="shared" si="438"/>
        <v>32</v>
      </c>
      <c r="I1564" s="37">
        <f>IF(H1564&lt;'Roof Calculator'!$G$8, 1, 0)</f>
        <v>1</v>
      </c>
      <c r="J1564" s="37">
        <f>IF(H1564&gt;='Roof Calculator'!$G$8, 1, 0)</f>
        <v>0</v>
      </c>
      <c r="K1564" s="37">
        <f t="shared" si="439"/>
        <v>32</v>
      </c>
      <c r="L1564" s="37">
        <f t="shared" si="440"/>
        <v>0</v>
      </c>
      <c r="M1564" s="37">
        <v>0</v>
      </c>
      <c r="N1564" s="37">
        <f t="shared" si="441"/>
        <v>0</v>
      </c>
      <c r="O1564" s="37">
        <v>0</v>
      </c>
      <c r="P1564" s="37">
        <v>0</v>
      </c>
      <c r="Q1564" s="21">
        <f t="shared" si="442"/>
        <v>39.790999999999997</v>
      </c>
      <c r="R1564" s="21">
        <f t="shared" si="451"/>
        <v>65.249999999998678</v>
      </c>
      <c r="S1564" s="21">
        <f t="shared" si="452"/>
        <v>-6.1179936393891392</v>
      </c>
      <c r="T1564" s="21">
        <f t="shared" si="443"/>
        <v>86.147999999999996</v>
      </c>
      <c r="U1564" s="37">
        <f>VLOOKUP(Time_Zone, 'LSTM LookUp'!$B$5:$D$8, 3, FALSE)</f>
        <v>-75</v>
      </c>
      <c r="V1564" s="21">
        <f t="shared" si="453"/>
        <v>-11.946747572271549</v>
      </c>
      <c r="W1564" s="21">
        <f t="shared" si="444"/>
        <v>83.161313106932099</v>
      </c>
      <c r="X1564" s="21">
        <f t="shared" si="445"/>
        <v>0</v>
      </c>
      <c r="Y1564" s="21">
        <f t="shared" si="446"/>
        <v>0</v>
      </c>
      <c r="Z1564" s="21">
        <f t="shared" si="454"/>
        <v>0</v>
      </c>
      <c r="AA1564" s="21">
        <f t="shared" si="447"/>
        <v>0</v>
      </c>
      <c r="AB1564" s="21">
        <f t="shared" si="448"/>
        <v>0</v>
      </c>
      <c r="AC1564" s="21">
        <f t="shared" si="449"/>
        <v>0</v>
      </c>
      <c r="AD1564" s="21">
        <f t="shared" si="455"/>
        <v>0</v>
      </c>
      <c r="AE1564" s="21" t="str">
        <f t="shared" si="450"/>
        <v>3/6/7:00</v>
      </c>
    </row>
    <row r="1565" spans="2:31">
      <c r="B1565" s="37">
        <v>3</v>
      </c>
      <c r="C1565" s="38">
        <v>6</v>
      </c>
      <c r="D1565" s="39">
        <v>8</v>
      </c>
      <c r="E1565" s="17">
        <v>-0.6</v>
      </c>
      <c r="F1565" s="17">
        <v>16</v>
      </c>
      <c r="G1565" s="17">
        <v>0</v>
      </c>
      <c r="H1565" s="37">
        <f t="shared" si="438"/>
        <v>30.92</v>
      </c>
      <c r="I1565" s="37">
        <f>IF(H1565&lt;'Roof Calculator'!$G$8, 1, 0)</f>
        <v>1</v>
      </c>
      <c r="J1565" s="37">
        <f>IF(H1565&gt;='Roof Calculator'!$G$8, 1, 0)</f>
        <v>0</v>
      </c>
      <c r="K1565" s="37">
        <f t="shared" si="439"/>
        <v>30.92</v>
      </c>
      <c r="L1565" s="37">
        <f t="shared" si="440"/>
        <v>0</v>
      </c>
      <c r="M1565" s="37">
        <v>0</v>
      </c>
      <c r="N1565" s="37">
        <f t="shared" si="441"/>
        <v>16</v>
      </c>
      <c r="O1565" s="37">
        <v>0</v>
      </c>
      <c r="P1565" s="37">
        <v>0</v>
      </c>
      <c r="Q1565" s="21">
        <f t="shared" si="442"/>
        <v>39.790999999999997</v>
      </c>
      <c r="R1565" s="21">
        <f t="shared" si="451"/>
        <v>65.29166666666535</v>
      </c>
      <c r="S1565" s="21">
        <f t="shared" si="452"/>
        <v>-6.1021453913201951</v>
      </c>
      <c r="T1565" s="21">
        <f t="shared" si="443"/>
        <v>86.147999999999996</v>
      </c>
      <c r="U1565" s="37">
        <f>VLOOKUP(Time_Zone, 'LSTM LookUp'!$B$5:$D$8, 3, FALSE)</f>
        <v>-75</v>
      </c>
      <c r="V1565" s="21">
        <f t="shared" si="453"/>
        <v>-11.937095976957446</v>
      </c>
      <c r="W1565" s="21">
        <f t="shared" si="444"/>
        <v>98.163726005760623</v>
      </c>
      <c r="X1565" s="21">
        <f t="shared" si="445"/>
        <v>0</v>
      </c>
      <c r="Y1565" s="21">
        <f t="shared" si="446"/>
        <v>16</v>
      </c>
      <c r="Z1565" s="21">
        <f t="shared" si="454"/>
        <v>5.0717205499814195</v>
      </c>
      <c r="AA1565" s="21">
        <f t="shared" si="447"/>
        <v>5.0717205499814195</v>
      </c>
      <c r="AB1565" s="21">
        <f t="shared" si="448"/>
        <v>0</v>
      </c>
      <c r="AC1565" s="21">
        <f t="shared" si="449"/>
        <v>0</v>
      </c>
      <c r="AD1565" s="21">
        <f t="shared" si="455"/>
        <v>0</v>
      </c>
      <c r="AE1565" s="21" t="str">
        <f t="shared" si="450"/>
        <v>3/6/8:00</v>
      </c>
    </row>
    <row r="1566" spans="2:31">
      <c r="B1566" s="37">
        <v>3</v>
      </c>
      <c r="C1566" s="38">
        <v>6</v>
      </c>
      <c r="D1566" s="39">
        <v>9</v>
      </c>
      <c r="E1566" s="17">
        <v>-1.1000000000000001</v>
      </c>
      <c r="F1566" s="17">
        <v>84</v>
      </c>
      <c r="G1566" s="17">
        <v>8</v>
      </c>
      <c r="H1566" s="37">
        <f t="shared" si="438"/>
        <v>30.02</v>
      </c>
      <c r="I1566" s="37">
        <f>IF(H1566&lt;'Roof Calculator'!$G$8, 1, 0)</f>
        <v>1</v>
      </c>
      <c r="J1566" s="37">
        <f>IF(H1566&gt;='Roof Calculator'!$G$8, 1, 0)</f>
        <v>0</v>
      </c>
      <c r="K1566" s="37">
        <f t="shared" si="439"/>
        <v>30.02</v>
      </c>
      <c r="L1566" s="37">
        <f t="shared" si="440"/>
        <v>0</v>
      </c>
      <c r="M1566" s="37">
        <v>0</v>
      </c>
      <c r="N1566" s="37">
        <f t="shared" si="441"/>
        <v>84</v>
      </c>
      <c r="O1566" s="37">
        <v>0</v>
      </c>
      <c r="P1566" s="37">
        <v>0</v>
      </c>
      <c r="Q1566" s="21">
        <f t="shared" si="442"/>
        <v>39.790999999999997</v>
      </c>
      <c r="R1566" s="21">
        <f t="shared" si="451"/>
        <v>65.333333333332021</v>
      </c>
      <c r="S1566" s="21">
        <f t="shared" si="452"/>
        <v>-6.0862944607453189</v>
      </c>
      <c r="T1566" s="21">
        <f t="shared" si="443"/>
        <v>86.147999999999996</v>
      </c>
      <c r="U1566" s="37">
        <f>VLOOKUP(Time_Zone, 'LSTM LookUp'!$B$5:$D$8, 3, FALSE)</f>
        <v>-75</v>
      </c>
      <c r="V1566" s="21">
        <f t="shared" si="453"/>
        <v>-11.927430397954105</v>
      </c>
      <c r="W1566" s="21">
        <f t="shared" si="444"/>
        <v>113.16614240051149</v>
      </c>
      <c r="X1566" s="21">
        <f t="shared" si="445"/>
        <v>-2.9474643616492116</v>
      </c>
      <c r="Y1566" s="21">
        <f t="shared" si="446"/>
        <v>81.05253563835079</v>
      </c>
      <c r="Z1566" s="21">
        <f t="shared" si="454"/>
        <v>25.692238164070321</v>
      </c>
      <c r="AA1566" s="21">
        <f t="shared" si="447"/>
        <v>25.692238164070321</v>
      </c>
      <c r="AB1566" s="21">
        <f t="shared" si="448"/>
        <v>0</v>
      </c>
      <c r="AC1566" s="21">
        <f t="shared" si="449"/>
        <v>0</v>
      </c>
      <c r="AD1566" s="21">
        <f t="shared" si="455"/>
        <v>0</v>
      </c>
      <c r="AE1566" s="21" t="str">
        <f t="shared" si="450"/>
        <v>3/6/9:00</v>
      </c>
    </row>
    <row r="1567" spans="2:31">
      <c r="B1567" s="37">
        <v>3</v>
      </c>
      <c r="C1567" s="38">
        <v>6</v>
      </c>
      <c r="D1567" s="39">
        <v>10</v>
      </c>
      <c r="E1567" s="17">
        <v>-1.1000000000000001</v>
      </c>
      <c r="F1567" s="17">
        <v>181</v>
      </c>
      <c r="G1567" s="17">
        <v>3</v>
      </c>
      <c r="H1567" s="37">
        <f t="shared" si="438"/>
        <v>30.02</v>
      </c>
      <c r="I1567" s="37">
        <f>IF(H1567&lt;'Roof Calculator'!$G$8, 1, 0)</f>
        <v>1</v>
      </c>
      <c r="J1567" s="37">
        <f>IF(H1567&gt;='Roof Calculator'!$G$8, 1, 0)</f>
        <v>0</v>
      </c>
      <c r="K1567" s="37">
        <f t="shared" si="439"/>
        <v>30.02</v>
      </c>
      <c r="L1567" s="37">
        <f t="shared" si="440"/>
        <v>0</v>
      </c>
      <c r="M1567" s="37">
        <v>0</v>
      </c>
      <c r="N1567" s="37">
        <f t="shared" si="441"/>
        <v>181</v>
      </c>
      <c r="O1567" s="37">
        <v>0</v>
      </c>
      <c r="P1567" s="37">
        <v>0</v>
      </c>
      <c r="Q1567" s="21">
        <f t="shared" si="442"/>
        <v>39.790999999999997</v>
      </c>
      <c r="R1567" s="21">
        <f t="shared" si="451"/>
        <v>65.374999999998693</v>
      </c>
      <c r="S1567" s="21">
        <f t="shared" si="452"/>
        <v>-6.0704408548434019</v>
      </c>
      <c r="T1567" s="21">
        <f t="shared" si="443"/>
        <v>86.147999999999996</v>
      </c>
      <c r="U1567" s="37">
        <f>VLOOKUP(Time_Zone, 'LSTM LookUp'!$B$5:$D$8, 3, FALSE)</f>
        <v>-75</v>
      </c>
      <c r="V1567" s="21">
        <f t="shared" si="453"/>
        <v>-11.917750858975845</v>
      </c>
      <c r="W1567" s="21">
        <f t="shared" si="444"/>
        <v>128.16856228525603</v>
      </c>
      <c r="X1567" s="21">
        <f t="shared" si="445"/>
        <v>-1.6195819915209224</v>
      </c>
      <c r="Y1567" s="21">
        <f t="shared" si="446"/>
        <v>179.38041800847907</v>
      </c>
      <c r="Z1567" s="21">
        <f t="shared" si="454"/>
        <v>56.86045951736628</v>
      </c>
      <c r="AA1567" s="21">
        <f t="shared" si="447"/>
        <v>56.86045951736628</v>
      </c>
      <c r="AB1567" s="21">
        <f t="shared" si="448"/>
        <v>0</v>
      </c>
      <c r="AC1567" s="21">
        <f t="shared" si="449"/>
        <v>0</v>
      </c>
      <c r="AD1567" s="21">
        <f t="shared" si="455"/>
        <v>0</v>
      </c>
      <c r="AE1567" s="21" t="str">
        <f t="shared" si="450"/>
        <v>3/6/10:00</v>
      </c>
    </row>
    <row r="1568" spans="2:31">
      <c r="B1568" s="37">
        <v>3</v>
      </c>
      <c r="C1568" s="38">
        <v>6</v>
      </c>
      <c r="D1568" s="39">
        <v>11</v>
      </c>
      <c r="E1568" s="17">
        <v>-1.1000000000000001</v>
      </c>
      <c r="F1568" s="17">
        <v>218</v>
      </c>
      <c r="G1568" s="17">
        <v>4</v>
      </c>
      <c r="H1568" s="37">
        <f t="shared" si="438"/>
        <v>30.02</v>
      </c>
      <c r="I1568" s="37">
        <f>IF(H1568&lt;'Roof Calculator'!$G$8, 1, 0)</f>
        <v>1</v>
      </c>
      <c r="J1568" s="37">
        <f>IF(H1568&gt;='Roof Calculator'!$G$8, 1, 0)</f>
        <v>0</v>
      </c>
      <c r="K1568" s="37">
        <f t="shared" si="439"/>
        <v>30.02</v>
      </c>
      <c r="L1568" s="37">
        <f t="shared" si="440"/>
        <v>0</v>
      </c>
      <c r="M1568" s="37">
        <v>0</v>
      </c>
      <c r="N1568" s="37">
        <f t="shared" si="441"/>
        <v>218</v>
      </c>
      <c r="O1568" s="37">
        <v>0</v>
      </c>
      <c r="P1568" s="37">
        <v>0</v>
      </c>
      <c r="Q1568" s="21">
        <f t="shared" si="442"/>
        <v>39.790999999999997</v>
      </c>
      <c r="R1568" s="21">
        <f t="shared" si="451"/>
        <v>65.416666666665364</v>
      </c>
      <c r="S1568" s="21">
        <f t="shared" si="452"/>
        <v>-6.0545845807928771</v>
      </c>
      <c r="T1568" s="21">
        <f t="shared" si="443"/>
        <v>86.147999999999996</v>
      </c>
      <c r="U1568" s="37">
        <f>VLOOKUP(Time_Zone, 'LSTM LookUp'!$B$5:$D$8, 3, FALSE)</f>
        <v>-75</v>
      </c>
      <c r="V1568" s="21">
        <f t="shared" si="453"/>
        <v>-11.908057383760262</v>
      </c>
      <c r="W1568" s="21">
        <f t="shared" si="444"/>
        <v>143.17098565405993</v>
      </c>
      <c r="X1568" s="21">
        <f t="shared" si="445"/>
        <v>-2.7164348280827419</v>
      </c>
      <c r="Y1568" s="21">
        <f t="shared" si="446"/>
        <v>215.28356517191725</v>
      </c>
      <c r="Z1568" s="21">
        <f t="shared" si="454"/>
        <v>68.241130097229799</v>
      </c>
      <c r="AA1568" s="21">
        <f t="shared" si="447"/>
        <v>68.241130097229799</v>
      </c>
      <c r="AB1568" s="21">
        <f t="shared" si="448"/>
        <v>0</v>
      </c>
      <c r="AC1568" s="21">
        <f t="shared" si="449"/>
        <v>0</v>
      </c>
      <c r="AD1568" s="21">
        <f t="shared" si="455"/>
        <v>0</v>
      </c>
      <c r="AE1568" s="21" t="str">
        <f t="shared" si="450"/>
        <v>3/6/11:00</v>
      </c>
    </row>
    <row r="1569" spans="2:31">
      <c r="B1569" s="37">
        <v>3</v>
      </c>
      <c r="C1569" s="38">
        <v>6</v>
      </c>
      <c r="D1569" s="39">
        <v>12</v>
      </c>
      <c r="E1569" s="17">
        <v>-1.1000000000000001</v>
      </c>
      <c r="F1569" s="17">
        <v>279</v>
      </c>
      <c r="G1569" s="17">
        <v>6</v>
      </c>
      <c r="H1569" s="37">
        <f t="shared" si="438"/>
        <v>30.02</v>
      </c>
      <c r="I1569" s="37">
        <f>IF(H1569&lt;'Roof Calculator'!$G$8, 1, 0)</f>
        <v>1</v>
      </c>
      <c r="J1569" s="37">
        <f>IF(H1569&gt;='Roof Calculator'!$G$8, 1, 0)</f>
        <v>0</v>
      </c>
      <c r="K1569" s="37">
        <f t="shared" si="439"/>
        <v>30.02</v>
      </c>
      <c r="L1569" s="37">
        <f t="shared" si="440"/>
        <v>0</v>
      </c>
      <c r="M1569" s="37">
        <v>0</v>
      </c>
      <c r="N1569" s="37">
        <f t="shared" si="441"/>
        <v>279</v>
      </c>
      <c r="O1569" s="37">
        <v>0</v>
      </c>
      <c r="P1569" s="37">
        <v>0</v>
      </c>
      <c r="Q1569" s="21">
        <f t="shared" si="442"/>
        <v>39.790999999999997</v>
      </c>
      <c r="R1569" s="21">
        <f t="shared" si="451"/>
        <v>65.458333333332035</v>
      </c>
      <c r="S1569" s="21">
        <f t="shared" si="452"/>
        <v>-6.0387256457717218</v>
      </c>
      <c r="T1569" s="21">
        <f t="shared" si="443"/>
        <v>86.147999999999996</v>
      </c>
      <c r="U1569" s="37">
        <f>VLOOKUP(Time_Zone, 'LSTM LookUp'!$B$5:$D$8, 3, FALSE)</f>
        <v>-75</v>
      </c>
      <c r="V1569" s="21">
        <f t="shared" si="453"/>
        <v>-11.898349996068186</v>
      </c>
      <c r="W1569" s="21">
        <f t="shared" si="444"/>
        <v>158.17341250098298</v>
      </c>
      <c r="X1569" s="21">
        <f t="shared" si="445"/>
        <v>-4.6600222153584285</v>
      </c>
      <c r="Y1569" s="21">
        <f t="shared" si="446"/>
        <v>274.33997778464158</v>
      </c>
      <c r="Z1569" s="21">
        <f t="shared" si="454"/>
        <v>86.960981438238306</v>
      </c>
      <c r="AA1569" s="21">
        <f t="shared" si="447"/>
        <v>86.960981438238306</v>
      </c>
      <c r="AB1569" s="21">
        <f t="shared" si="448"/>
        <v>0</v>
      </c>
      <c r="AC1569" s="21">
        <f t="shared" si="449"/>
        <v>0</v>
      </c>
      <c r="AD1569" s="21">
        <f t="shared" si="455"/>
        <v>0</v>
      </c>
      <c r="AE1569" s="21" t="str">
        <f t="shared" si="450"/>
        <v>3/6/12:00</v>
      </c>
    </row>
    <row r="1570" spans="2:31">
      <c r="B1570" s="37">
        <v>3</v>
      </c>
      <c r="C1570" s="38">
        <v>6</v>
      </c>
      <c r="D1570" s="39">
        <v>13</v>
      </c>
      <c r="E1570" s="17">
        <v>-1.1000000000000001</v>
      </c>
      <c r="F1570" s="17">
        <v>325</v>
      </c>
      <c r="G1570" s="17">
        <v>4</v>
      </c>
      <c r="H1570" s="37">
        <f t="shared" si="438"/>
        <v>30.02</v>
      </c>
      <c r="I1570" s="37">
        <f>IF(H1570&lt;'Roof Calculator'!$G$8, 1, 0)</f>
        <v>1</v>
      </c>
      <c r="J1570" s="37">
        <f>IF(H1570&gt;='Roof Calculator'!$G$8, 1, 0)</f>
        <v>0</v>
      </c>
      <c r="K1570" s="37">
        <f t="shared" si="439"/>
        <v>30.02</v>
      </c>
      <c r="L1570" s="37">
        <f t="shared" si="440"/>
        <v>0</v>
      </c>
      <c r="M1570" s="37">
        <v>0</v>
      </c>
      <c r="N1570" s="37">
        <f t="shared" si="441"/>
        <v>325</v>
      </c>
      <c r="O1570" s="37">
        <v>0</v>
      </c>
      <c r="P1570" s="37">
        <v>0</v>
      </c>
      <c r="Q1570" s="21">
        <f t="shared" si="442"/>
        <v>39.790999999999997</v>
      </c>
      <c r="R1570" s="21">
        <f t="shared" si="451"/>
        <v>65.499999999998707</v>
      </c>
      <c r="S1570" s="21">
        <f t="shared" si="452"/>
        <v>-6.0228640569574656</v>
      </c>
      <c r="T1570" s="21">
        <f t="shared" si="443"/>
        <v>86.147999999999996</v>
      </c>
      <c r="U1570" s="37">
        <f>VLOOKUP(Time_Zone, 'LSTM LookUp'!$B$5:$D$8, 3, FALSE)</f>
        <v>-75</v>
      </c>
      <c r="V1570" s="21">
        <f t="shared" si="453"/>
        <v>-11.888628719683627</v>
      </c>
      <c r="W1570" s="21">
        <f t="shared" si="444"/>
        <v>173.17584282007908</v>
      </c>
      <c r="X1570" s="21">
        <f t="shared" si="445"/>
        <v>-3.3035205791770004</v>
      </c>
      <c r="Y1570" s="21">
        <f t="shared" si="446"/>
        <v>321.69647942082298</v>
      </c>
      <c r="Z1570" s="21">
        <f t="shared" si="454"/>
        <v>101.97216534595393</v>
      </c>
      <c r="AA1570" s="21">
        <f t="shared" si="447"/>
        <v>101.97216534595393</v>
      </c>
      <c r="AB1570" s="21">
        <f t="shared" si="448"/>
        <v>0</v>
      </c>
      <c r="AC1570" s="21">
        <f t="shared" si="449"/>
        <v>0</v>
      </c>
      <c r="AD1570" s="21">
        <f t="shared" si="455"/>
        <v>0</v>
      </c>
      <c r="AE1570" s="21" t="str">
        <f t="shared" si="450"/>
        <v>3/6/13:00</v>
      </c>
    </row>
    <row r="1571" spans="2:31">
      <c r="B1571" s="37">
        <v>3</v>
      </c>
      <c r="C1571" s="38">
        <v>6</v>
      </c>
      <c r="D1571" s="39">
        <v>14</v>
      </c>
      <c r="E1571" s="17">
        <v>0.6</v>
      </c>
      <c r="F1571" s="17">
        <v>305</v>
      </c>
      <c r="G1571" s="17">
        <v>3</v>
      </c>
      <c r="H1571" s="37">
        <f t="shared" si="438"/>
        <v>33.08</v>
      </c>
      <c r="I1571" s="37">
        <f>IF(H1571&lt;'Roof Calculator'!$G$8, 1, 0)</f>
        <v>1</v>
      </c>
      <c r="J1571" s="37">
        <f>IF(H1571&gt;='Roof Calculator'!$G$8, 1, 0)</f>
        <v>0</v>
      </c>
      <c r="K1571" s="37">
        <f t="shared" si="439"/>
        <v>33.08</v>
      </c>
      <c r="L1571" s="37">
        <f t="shared" si="440"/>
        <v>0</v>
      </c>
      <c r="M1571" s="37">
        <v>0</v>
      </c>
      <c r="N1571" s="37">
        <f t="shared" si="441"/>
        <v>305</v>
      </c>
      <c r="O1571" s="37">
        <v>0</v>
      </c>
      <c r="P1571" s="37">
        <v>0</v>
      </c>
      <c r="Q1571" s="21">
        <f t="shared" si="442"/>
        <v>39.790999999999997</v>
      </c>
      <c r="R1571" s="21">
        <f t="shared" si="451"/>
        <v>65.541666666665378</v>
      </c>
      <c r="S1571" s="21">
        <f t="shared" si="452"/>
        <v>-6.0069998215271818</v>
      </c>
      <c r="T1571" s="21">
        <f t="shared" si="443"/>
        <v>86.147999999999996</v>
      </c>
      <c r="U1571" s="37">
        <f>VLOOKUP(Time_Zone, 'LSTM LookUp'!$B$5:$D$8, 3, FALSE)</f>
        <v>-75</v>
      </c>
      <c r="V1571" s="21">
        <f t="shared" si="453"/>
        <v>-11.878893578413717</v>
      </c>
      <c r="W1571" s="21">
        <f t="shared" si="444"/>
        <v>188.17827660539658</v>
      </c>
      <c r="X1571" s="21">
        <f t="shared" si="445"/>
        <v>-2.4701052165535131</v>
      </c>
      <c r="Y1571" s="21">
        <f t="shared" si="446"/>
        <v>302.52989478344648</v>
      </c>
      <c r="Z1571" s="21">
        <f t="shared" si="454"/>
        <v>95.896692772307631</v>
      </c>
      <c r="AA1571" s="21">
        <f t="shared" si="447"/>
        <v>95.896692772307631</v>
      </c>
      <c r="AB1571" s="21">
        <f t="shared" si="448"/>
        <v>0</v>
      </c>
      <c r="AC1571" s="21">
        <f t="shared" si="449"/>
        <v>0</v>
      </c>
      <c r="AD1571" s="21">
        <f t="shared" si="455"/>
        <v>0</v>
      </c>
      <c r="AE1571" s="21" t="str">
        <f t="shared" si="450"/>
        <v>3/6/14:00</v>
      </c>
    </row>
    <row r="1572" spans="2:31">
      <c r="B1572" s="37">
        <v>3</v>
      </c>
      <c r="C1572" s="38">
        <v>6</v>
      </c>
      <c r="D1572" s="39">
        <v>15</v>
      </c>
      <c r="E1572" s="17">
        <v>1.7</v>
      </c>
      <c r="F1572" s="17">
        <v>279</v>
      </c>
      <c r="G1572" s="17">
        <v>38</v>
      </c>
      <c r="H1572" s="37">
        <f t="shared" si="438"/>
        <v>35.06</v>
      </c>
      <c r="I1572" s="37">
        <f>IF(H1572&lt;'Roof Calculator'!$G$8, 1, 0)</f>
        <v>1</v>
      </c>
      <c r="J1572" s="37">
        <f>IF(H1572&gt;='Roof Calculator'!$G$8, 1, 0)</f>
        <v>0</v>
      </c>
      <c r="K1572" s="37">
        <f t="shared" si="439"/>
        <v>35.06</v>
      </c>
      <c r="L1572" s="37">
        <f t="shared" si="440"/>
        <v>0</v>
      </c>
      <c r="M1572" s="37">
        <v>0</v>
      </c>
      <c r="N1572" s="37">
        <f t="shared" si="441"/>
        <v>279</v>
      </c>
      <c r="O1572" s="37">
        <v>0</v>
      </c>
      <c r="P1572" s="37">
        <v>0</v>
      </c>
      <c r="Q1572" s="21">
        <f t="shared" si="442"/>
        <v>39.790999999999997</v>
      </c>
      <c r="R1572" s="21">
        <f t="shared" si="451"/>
        <v>65.58333333333205</v>
      </c>
      <c r="S1572" s="21">
        <f t="shared" si="452"/>
        <v>-5.9911329466574887</v>
      </c>
      <c r="T1572" s="21">
        <f t="shared" si="443"/>
        <v>86.147999999999996</v>
      </c>
      <c r="U1572" s="37">
        <f>VLOOKUP(Time_Zone, 'LSTM LookUp'!$B$5:$D$8, 3, FALSE)</f>
        <v>-75</v>
      </c>
      <c r="V1572" s="21">
        <f t="shared" si="453"/>
        <v>-11.869144596088679</v>
      </c>
      <c r="W1572" s="21">
        <f t="shared" si="444"/>
        <v>203.18071385097784</v>
      </c>
      <c r="X1572" s="21">
        <f t="shared" si="445"/>
        <v>-29.23307000586896</v>
      </c>
      <c r="Y1572" s="21">
        <f t="shared" si="446"/>
        <v>249.76692999413103</v>
      </c>
      <c r="Z1572" s="21">
        <f t="shared" si="454"/>
        <v>79.171754472312813</v>
      </c>
      <c r="AA1572" s="21">
        <f t="shared" si="447"/>
        <v>79.171754472312813</v>
      </c>
      <c r="AB1572" s="21">
        <f t="shared" si="448"/>
        <v>0</v>
      </c>
      <c r="AC1572" s="21">
        <f t="shared" si="449"/>
        <v>0</v>
      </c>
      <c r="AD1572" s="21">
        <f t="shared" si="455"/>
        <v>0</v>
      </c>
      <c r="AE1572" s="21" t="str">
        <f t="shared" si="450"/>
        <v>3/6/15:00</v>
      </c>
    </row>
    <row r="1573" spans="2:31">
      <c r="B1573" s="37">
        <v>3</v>
      </c>
      <c r="C1573" s="38">
        <v>6</v>
      </c>
      <c r="D1573" s="39">
        <v>16</v>
      </c>
      <c r="E1573" s="17">
        <v>2.2000000000000002</v>
      </c>
      <c r="F1573" s="17">
        <v>199</v>
      </c>
      <c r="G1573" s="17">
        <v>178</v>
      </c>
      <c r="H1573" s="37">
        <f t="shared" si="438"/>
        <v>35.96</v>
      </c>
      <c r="I1573" s="37">
        <f>IF(H1573&lt;'Roof Calculator'!$G$8, 1, 0)</f>
        <v>1</v>
      </c>
      <c r="J1573" s="37">
        <f>IF(H1573&gt;='Roof Calculator'!$G$8, 1, 0)</f>
        <v>0</v>
      </c>
      <c r="K1573" s="37">
        <f t="shared" si="439"/>
        <v>35.96</v>
      </c>
      <c r="L1573" s="37">
        <f t="shared" si="440"/>
        <v>0</v>
      </c>
      <c r="M1573" s="37">
        <v>0</v>
      </c>
      <c r="N1573" s="37">
        <f t="shared" si="441"/>
        <v>199</v>
      </c>
      <c r="O1573" s="37">
        <v>0</v>
      </c>
      <c r="P1573" s="37">
        <v>0</v>
      </c>
      <c r="Q1573" s="21">
        <f t="shared" si="442"/>
        <v>39.790999999999997</v>
      </c>
      <c r="R1573" s="21">
        <f t="shared" si="451"/>
        <v>65.624999999998721</v>
      </c>
      <c r="S1573" s="21">
        <f t="shared" si="452"/>
        <v>-5.9752634395245545</v>
      </c>
      <c r="T1573" s="21">
        <f t="shared" si="443"/>
        <v>86.147999999999996</v>
      </c>
      <c r="U1573" s="37">
        <f>VLOOKUP(Time_Zone, 'LSTM LookUp'!$B$5:$D$8, 3, FALSE)</f>
        <v>-75</v>
      </c>
      <c r="V1573" s="21">
        <f t="shared" si="453"/>
        <v>-11.859381796561758</v>
      </c>
      <c r="W1573" s="21">
        <f t="shared" si="444"/>
        <v>218.18315455085954</v>
      </c>
      <c r="X1573" s="21">
        <f t="shared" si="445"/>
        <v>-118.78303095004884</v>
      </c>
      <c r="Y1573" s="21">
        <f t="shared" si="446"/>
        <v>80.21696904995116</v>
      </c>
      <c r="Z1573" s="21">
        <f t="shared" si="454"/>
        <v>25.427378149241303</v>
      </c>
      <c r="AA1573" s="21">
        <f t="shared" si="447"/>
        <v>25.427378149241303</v>
      </c>
      <c r="AB1573" s="21">
        <f t="shared" si="448"/>
        <v>0</v>
      </c>
      <c r="AC1573" s="21">
        <f t="shared" si="449"/>
        <v>0</v>
      </c>
      <c r="AD1573" s="21">
        <f t="shared" si="455"/>
        <v>0</v>
      </c>
      <c r="AE1573" s="21" t="str">
        <f t="shared" si="450"/>
        <v>3/6/16:00</v>
      </c>
    </row>
    <row r="1574" spans="2:31">
      <c r="B1574" s="37">
        <v>3</v>
      </c>
      <c r="C1574" s="38">
        <v>6</v>
      </c>
      <c r="D1574" s="39">
        <v>17</v>
      </c>
      <c r="E1574" s="17">
        <v>2.8</v>
      </c>
      <c r="F1574" s="17">
        <v>126</v>
      </c>
      <c r="G1574" s="17">
        <v>59</v>
      </c>
      <c r="H1574" s="37">
        <f t="shared" si="438"/>
        <v>37.04</v>
      </c>
      <c r="I1574" s="37">
        <f>IF(H1574&lt;'Roof Calculator'!$G$8, 1, 0)</f>
        <v>1</v>
      </c>
      <c r="J1574" s="37">
        <f>IF(H1574&gt;='Roof Calculator'!$G$8, 1, 0)</f>
        <v>0</v>
      </c>
      <c r="K1574" s="37">
        <f t="shared" si="439"/>
        <v>37.04</v>
      </c>
      <c r="L1574" s="37">
        <f t="shared" si="440"/>
        <v>0</v>
      </c>
      <c r="M1574" s="37">
        <v>0</v>
      </c>
      <c r="N1574" s="37">
        <f t="shared" si="441"/>
        <v>126</v>
      </c>
      <c r="O1574" s="37">
        <v>0</v>
      </c>
      <c r="P1574" s="37">
        <v>0</v>
      </c>
      <c r="Q1574" s="21">
        <f t="shared" si="442"/>
        <v>39.790999999999997</v>
      </c>
      <c r="R1574" s="21">
        <f t="shared" si="451"/>
        <v>65.666666666665392</v>
      </c>
      <c r="S1574" s="21">
        <f t="shared" si="452"/>
        <v>-5.9593913073040969</v>
      </c>
      <c r="T1574" s="21">
        <f t="shared" si="443"/>
        <v>86.147999999999996</v>
      </c>
      <c r="U1574" s="37">
        <f>VLOOKUP(Time_Zone, 'LSTM LookUp'!$B$5:$D$8, 3, FALSE)</f>
        <v>-75</v>
      </c>
      <c r="V1574" s="21">
        <f t="shared" si="453"/>
        <v>-11.849605203709169</v>
      </c>
      <c r="W1574" s="21">
        <f t="shared" si="444"/>
        <v>233.1855986990727</v>
      </c>
      <c r="X1574" s="21">
        <f t="shared" si="445"/>
        <v>-30.939154305819365</v>
      </c>
      <c r="Y1574" s="21">
        <f t="shared" si="446"/>
        <v>95.060845694180642</v>
      </c>
      <c r="Z1574" s="21">
        <f t="shared" si="454"/>
        <v>30.132627787861793</v>
      </c>
      <c r="AA1574" s="21">
        <f t="shared" si="447"/>
        <v>30.132627787861793</v>
      </c>
      <c r="AB1574" s="21">
        <f t="shared" si="448"/>
        <v>0</v>
      </c>
      <c r="AC1574" s="21">
        <f t="shared" si="449"/>
        <v>0</v>
      </c>
      <c r="AD1574" s="21">
        <f t="shared" si="455"/>
        <v>0</v>
      </c>
      <c r="AE1574" s="21" t="str">
        <f t="shared" si="450"/>
        <v>3/6/17:00</v>
      </c>
    </row>
    <row r="1575" spans="2:31">
      <c r="B1575" s="37">
        <v>3</v>
      </c>
      <c r="C1575" s="38">
        <v>6</v>
      </c>
      <c r="D1575" s="39">
        <v>18</v>
      </c>
      <c r="E1575" s="17">
        <v>2.2000000000000002</v>
      </c>
      <c r="F1575" s="17">
        <v>80</v>
      </c>
      <c r="G1575" s="17">
        <v>2</v>
      </c>
      <c r="H1575" s="37">
        <f t="shared" si="438"/>
        <v>35.96</v>
      </c>
      <c r="I1575" s="37">
        <f>IF(H1575&lt;'Roof Calculator'!$G$8, 1, 0)</f>
        <v>1</v>
      </c>
      <c r="J1575" s="37">
        <f>IF(H1575&gt;='Roof Calculator'!$G$8, 1, 0)</f>
        <v>0</v>
      </c>
      <c r="K1575" s="37">
        <f t="shared" si="439"/>
        <v>35.96</v>
      </c>
      <c r="L1575" s="37">
        <f t="shared" si="440"/>
        <v>0</v>
      </c>
      <c r="M1575" s="37">
        <v>0</v>
      </c>
      <c r="N1575" s="37">
        <f t="shared" si="441"/>
        <v>80</v>
      </c>
      <c r="O1575" s="37">
        <v>0</v>
      </c>
      <c r="P1575" s="37">
        <v>0</v>
      </c>
      <c r="Q1575" s="21">
        <f t="shared" si="442"/>
        <v>39.790999999999997</v>
      </c>
      <c r="R1575" s="21">
        <f t="shared" si="451"/>
        <v>65.708333333332064</v>
      </c>
      <c r="S1575" s="21">
        <f t="shared" si="452"/>
        <v>-5.9435165571713853</v>
      </c>
      <c r="T1575" s="21">
        <f t="shared" si="443"/>
        <v>86.147999999999996</v>
      </c>
      <c r="U1575" s="37">
        <f>VLOOKUP(Time_Zone, 'LSTM LookUp'!$B$5:$D$8, 3, FALSE)</f>
        <v>-75</v>
      </c>
      <c r="V1575" s="21">
        <f t="shared" si="453"/>
        <v>-11.839814841430067</v>
      </c>
      <c r="W1575" s="21">
        <f t="shared" si="444"/>
        <v>248.18804628964244</v>
      </c>
      <c r="X1575" s="21">
        <f t="shared" si="445"/>
        <v>-0.70047362661040413</v>
      </c>
      <c r="Y1575" s="21">
        <f t="shared" si="446"/>
        <v>79.299526373389597</v>
      </c>
      <c r="Z1575" s="21">
        <f t="shared" si="454"/>
        <v>25.136564844482098</v>
      </c>
      <c r="AA1575" s="21">
        <f t="shared" si="447"/>
        <v>25.136564844482098</v>
      </c>
      <c r="AB1575" s="21">
        <f t="shared" si="448"/>
        <v>0</v>
      </c>
      <c r="AC1575" s="21">
        <f t="shared" si="449"/>
        <v>0</v>
      </c>
      <c r="AD1575" s="21">
        <f t="shared" si="455"/>
        <v>0</v>
      </c>
      <c r="AE1575" s="21" t="str">
        <f t="shared" si="450"/>
        <v>3/6/18:00</v>
      </c>
    </row>
    <row r="1576" spans="2:31">
      <c r="B1576" s="37">
        <v>3</v>
      </c>
      <c r="C1576" s="38">
        <v>6</v>
      </c>
      <c r="D1576" s="39">
        <v>19</v>
      </c>
      <c r="E1576" s="17">
        <v>2.2000000000000002</v>
      </c>
      <c r="F1576" s="17">
        <v>15</v>
      </c>
      <c r="G1576" s="17">
        <v>1</v>
      </c>
      <c r="H1576" s="37">
        <f t="shared" si="438"/>
        <v>35.96</v>
      </c>
      <c r="I1576" s="37">
        <f>IF(H1576&lt;'Roof Calculator'!$G$8, 1, 0)</f>
        <v>1</v>
      </c>
      <c r="J1576" s="37">
        <f>IF(H1576&gt;='Roof Calculator'!$G$8, 1, 0)</f>
        <v>0</v>
      </c>
      <c r="K1576" s="37">
        <f t="shared" si="439"/>
        <v>35.96</v>
      </c>
      <c r="L1576" s="37">
        <f t="shared" si="440"/>
        <v>0</v>
      </c>
      <c r="M1576" s="37">
        <v>0</v>
      </c>
      <c r="N1576" s="37">
        <f t="shared" si="441"/>
        <v>15</v>
      </c>
      <c r="O1576" s="37">
        <v>0</v>
      </c>
      <c r="P1576" s="37">
        <v>0</v>
      </c>
      <c r="Q1576" s="21">
        <f t="shared" si="442"/>
        <v>39.790999999999997</v>
      </c>
      <c r="R1576" s="21">
        <f t="shared" si="451"/>
        <v>65.749999999998735</v>
      </c>
      <c r="S1576" s="21">
        <f t="shared" si="452"/>
        <v>-5.9276391963012252</v>
      </c>
      <c r="T1576" s="21">
        <f t="shared" si="443"/>
        <v>86.147999999999996</v>
      </c>
      <c r="U1576" s="37">
        <f>VLOOKUP(Time_Zone, 'LSTM LookUp'!$B$5:$D$8, 3, FALSE)</f>
        <v>-75</v>
      </c>
      <c r="V1576" s="21">
        <f t="shared" si="453"/>
        <v>-11.830010733646459</v>
      </c>
      <c r="W1576" s="21">
        <f t="shared" si="444"/>
        <v>263.19049731658839</v>
      </c>
      <c r="X1576" s="21">
        <f t="shared" si="445"/>
        <v>-0.15671230687265636</v>
      </c>
      <c r="Y1576" s="21">
        <f t="shared" si="446"/>
        <v>14.843287693127344</v>
      </c>
      <c r="Z1576" s="21">
        <f t="shared" si="454"/>
        <v>4.7050629514075153</v>
      </c>
      <c r="AA1576" s="21">
        <f t="shared" si="447"/>
        <v>4.7050629514075153</v>
      </c>
      <c r="AB1576" s="21">
        <f t="shared" si="448"/>
        <v>0</v>
      </c>
      <c r="AC1576" s="21">
        <f t="shared" si="449"/>
        <v>0</v>
      </c>
      <c r="AD1576" s="21">
        <f t="shared" si="455"/>
        <v>0</v>
      </c>
      <c r="AE1576" s="21" t="str">
        <f t="shared" si="450"/>
        <v>3/6/19:00</v>
      </c>
    </row>
    <row r="1577" spans="2:31">
      <c r="B1577" s="37">
        <v>3</v>
      </c>
      <c r="C1577" s="38">
        <v>6</v>
      </c>
      <c r="D1577" s="39">
        <v>20</v>
      </c>
      <c r="E1577" s="17">
        <v>1.7</v>
      </c>
      <c r="F1577" s="17">
        <v>0</v>
      </c>
      <c r="G1577" s="17">
        <v>0</v>
      </c>
      <c r="H1577" s="37">
        <f t="shared" si="438"/>
        <v>35.06</v>
      </c>
      <c r="I1577" s="37">
        <f>IF(H1577&lt;'Roof Calculator'!$G$8, 1, 0)</f>
        <v>1</v>
      </c>
      <c r="J1577" s="37">
        <f>IF(H1577&gt;='Roof Calculator'!$G$8, 1, 0)</f>
        <v>0</v>
      </c>
      <c r="K1577" s="37">
        <f t="shared" si="439"/>
        <v>35.06</v>
      </c>
      <c r="L1577" s="37">
        <f t="shared" si="440"/>
        <v>0</v>
      </c>
      <c r="M1577" s="37">
        <v>0</v>
      </c>
      <c r="N1577" s="37">
        <f t="shared" si="441"/>
        <v>0</v>
      </c>
      <c r="O1577" s="37">
        <v>0</v>
      </c>
      <c r="P1577" s="37">
        <v>0</v>
      </c>
      <c r="Q1577" s="21">
        <f t="shared" si="442"/>
        <v>39.790999999999997</v>
      </c>
      <c r="R1577" s="21">
        <f t="shared" si="451"/>
        <v>65.791666666665407</v>
      </c>
      <c r="S1577" s="21">
        <f t="shared" si="452"/>
        <v>-5.9117592318679932</v>
      </c>
      <c r="T1577" s="21">
        <f t="shared" si="443"/>
        <v>86.147999999999996</v>
      </c>
      <c r="U1577" s="37">
        <f>VLOOKUP(Time_Zone, 'LSTM LookUp'!$B$5:$D$8, 3, FALSE)</f>
        <v>-75</v>
      </c>
      <c r="V1577" s="21">
        <f t="shared" si="453"/>
        <v>-11.820192904303198</v>
      </c>
      <c r="W1577" s="21">
        <f t="shared" si="444"/>
        <v>278.19295177392416</v>
      </c>
      <c r="X1577" s="21">
        <f t="shared" si="445"/>
        <v>0</v>
      </c>
      <c r="Y1577" s="21">
        <f t="shared" si="446"/>
        <v>0</v>
      </c>
      <c r="Z1577" s="21">
        <f t="shared" si="454"/>
        <v>0</v>
      </c>
      <c r="AA1577" s="21">
        <f t="shared" si="447"/>
        <v>0</v>
      </c>
      <c r="AB1577" s="21">
        <f t="shared" si="448"/>
        <v>0</v>
      </c>
      <c r="AC1577" s="21">
        <f t="shared" si="449"/>
        <v>0</v>
      </c>
      <c r="AD1577" s="21">
        <f t="shared" si="455"/>
        <v>0</v>
      </c>
      <c r="AE1577" s="21" t="str">
        <f t="shared" si="450"/>
        <v>3/6/20:00</v>
      </c>
    </row>
    <row r="1578" spans="2:31">
      <c r="B1578" s="37">
        <v>3</v>
      </c>
      <c r="C1578" s="38">
        <v>6</v>
      </c>
      <c r="D1578" s="39">
        <v>21</v>
      </c>
      <c r="E1578" s="17">
        <v>1.7</v>
      </c>
      <c r="F1578" s="17">
        <v>0</v>
      </c>
      <c r="G1578" s="17">
        <v>0</v>
      </c>
      <c r="H1578" s="37">
        <f t="shared" si="438"/>
        <v>35.06</v>
      </c>
      <c r="I1578" s="37">
        <f>IF(H1578&lt;'Roof Calculator'!$G$8, 1, 0)</f>
        <v>1</v>
      </c>
      <c r="J1578" s="37">
        <f>IF(H1578&gt;='Roof Calculator'!$G$8, 1, 0)</f>
        <v>0</v>
      </c>
      <c r="K1578" s="37">
        <f t="shared" si="439"/>
        <v>35.06</v>
      </c>
      <c r="L1578" s="37">
        <f t="shared" si="440"/>
        <v>0</v>
      </c>
      <c r="M1578" s="37">
        <v>0</v>
      </c>
      <c r="N1578" s="37">
        <f t="shared" si="441"/>
        <v>0</v>
      </c>
      <c r="O1578" s="37">
        <v>0</v>
      </c>
      <c r="P1578" s="37">
        <v>0</v>
      </c>
      <c r="Q1578" s="21">
        <f t="shared" si="442"/>
        <v>39.790999999999997</v>
      </c>
      <c r="R1578" s="21">
        <f t="shared" si="451"/>
        <v>65.833333333332078</v>
      </c>
      <c r="S1578" s="21">
        <f t="shared" si="452"/>
        <v>-5.8958766710455999</v>
      </c>
      <c r="T1578" s="21">
        <f t="shared" si="443"/>
        <v>86.147999999999996</v>
      </c>
      <c r="U1578" s="37">
        <f>VLOOKUP(Time_Zone, 'LSTM LookUp'!$B$5:$D$8, 3, FALSE)</f>
        <v>-75</v>
      </c>
      <c r="V1578" s="21">
        <f t="shared" si="453"/>
        <v>-11.810361377367899</v>
      </c>
      <c r="W1578" s="21">
        <f t="shared" si="444"/>
        <v>293.19540965565801</v>
      </c>
      <c r="X1578" s="21">
        <f t="shared" si="445"/>
        <v>0</v>
      </c>
      <c r="Y1578" s="21">
        <f t="shared" si="446"/>
        <v>0</v>
      </c>
      <c r="Z1578" s="21">
        <f t="shared" si="454"/>
        <v>0</v>
      </c>
      <c r="AA1578" s="21">
        <f t="shared" si="447"/>
        <v>0</v>
      </c>
      <c r="AB1578" s="21">
        <f t="shared" si="448"/>
        <v>0</v>
      </c>
      <c r="AC1578" s="21">
        <f t="shared" si="449"/>
        <v>0</v>
      </c>
      <c r="AD1578" s="21">
        <f t="shared" si="455"/>
        <v>0</v>
      </c>
      <c r="AE1578" s="21" t="str">
        <f t="shared" si="450"/>
        <v>3/6/21:00</v>
      </c>
    </row>
    <row r="1579" spans="2:31">
      <c r="B1579" s="37">
        <v>3</v>
      </c>
      <c r="C1579" s="38">
        <v>6</v>
      </c>
      <c r="D1579" s="39">
        <v>22</v>
      </c>
      <c r="E1579" s="17">
        <v>1.7</v>
      </c>
      <c r="F1579" s="17">
        <v>0</v>
      </c>
      <c r="G1579" s="17">
        <v>0</v>
      </c>
      <c r="H1579" s="37">
        <f t="shared" si="438"/>
        <v>35.06</v>
      </c>
      <c r="I1579" s="37">
        <f>IF(H1579&lt;'Roof Calculator'!$G$8, 1, 0)</f>
        <v>1</v>
      </c>
      <c r="J1579" s="37">
        <f>IF(H1579&gt;='Roof Calculator'!$G$8, 1, 0)</f>
        <v>0</v>
      </c>
      <c r="K1579" s="37">
        <f t="shared" si="439"/>
        <v>35.06</v>
      </c>
      <c r="L1579" s="37">
        <f t="shared" si="440"/>
        <v>0</v>
      </c>
      <c r="M1579" s="37">
        <v>0</v>
      </c>
      <c r="N1579" s="37">
        <f t="shared" si="441"/>
        <v>0</v>
      </c>
      <c r="O1579" s="37">
        <v>0</v>
      </c>
      <c r="P1579" s="37">
        <v>0</v>
      </c>
      <c r="Q1579" s="21">
        <f t="shared" si="442"/>
        <v>39.790999999999997</v>
      </c>
      <c r="R1579" s="21">
        <f t="shared" si="451"/>
        <v>65.874999999998749</v>
      </c>
      <c r="S1579" s="21">
        <f t="shared" si="452"/>
        <v>-5.8799915210075131</v>
      </c>
      <c r="T1579" s="21">
        <f t="shared" si="443"/>
        <v>86.147999999999996</v>
      </c>
      <c r="U1579" s="37">
        <f>VLOOKUP(Time_Zone, 'LSTM LookUp'!$B$5:$D$8, 3, FALSE)</f>
        <v>-75</v>
      </c>
      <c r="V1579" s="21">
        <f t="shared" si="453"/>
        <v>-11.800516176830891</v>
      </c>
      <c r="W1579" s="21">
        <f t="shared" si="444"/>
        <v>308.19787095579227</v>
      </c>
      <c r="X1579" s="21">
        <f t="shared" si="445"/>
        <v>0</v>
      </c>
      <c r="Y1579" s="21">
        <f t="shared" si="446"/>
        <v>0</v>
      </c>
      <c r="Z1579" s="21">
        <f t="shared" si="454"/>
        <v>0</v>
      </c>
      <c r="AA1579" s="21">
        <f t="shared" si="447"/>
        <v>0</v>
      </c>
      <c r="AB1579" s="21">
        <f t="shared" si="448"/>
        <v>0</v>
      </c>
      <c r="AC1579" s="21">
        <f t="shared" si="449"/>
        <v>0</v>
      </c>
      <c r="AD1579" s="21">
        <f t="shared" si="455"/>
        <v>0</v>
      </c>
      <c r="AE1579" s="21" t="str">
        <f t="shared" si="450"/>
        <v>3/6/22:00</v>
      </c>
    </row>
    <row r="1580" spans="2:31">
      <c r="B1580" s="37">
        <v>3</v>
      </c>
      <c r="C1580" s="38">
        <v>6</v>
      </c>
      <c r="D1580" s="39">
        <v>23</v>
      </c>
      <c r="E1580" s="17">
        <v>-0.6</v>
      </c>
      <c r="F1580" s="17">
        <v>0</v>
      </c>
      <c r="G1580" s="17">
        <v>0</v>
      </c>
      <c r="H1580" s="37">
        <f t="shared" si="438"/>
        <v>30.92</v>
      </c>
      <c r="I1580" s="37">
        <f>IF(H1580&lt;'Roof Calculator'!$G$8, 1, 0)</f>
        <v>1</v>
      </c>
      <c r="J1580" s="37">
        <f>IF(H1580&gt;='Roof Calculator'!$G$8, 1, 0)</f>
        <v>0</v>
      </c>
      <c r="K1580" s="37">
        <f t="shared" si="439"/>
        <v>30.92</v>
      </c>
      <c r="L1580" s="37">
        <f t="shared" si="440"/>
        <v>0</v>
      </c>
      <c r="M1580" s="37">
        <v>0</v>
      </c>
      <c r="N1580" s="37">
        <f t="shared" si="441"/>
        <v>0</v>
      </c>
      <c r="O1580" s="37">
        <v>0</v>
      </c>
      <c r="P1580" s="37">
        <v>0</v>
      </c>
      <c r="Q1580" s="21">
        <f t="shared" si="442"/>
        <v>39.790999999999997</v>
      </c>
      <c r="R1580" s="21">
        <f t="shared" si="451"/>
        <v>65.916666666665421</v>
      </c>
      <c r="S1580" s="21">
        <f t="shared" si="452"/>
        <v>-5.8641037889267515</v>
      </c>
      <c r="T1580" s="21">
        <f t="shared" si="443"/>
        <v>86.147999999999996</v>
      </c>
      <c r="U1580" s="37">
        <f>VLOOKUP(Time_Zone, 'LSTM LookUp'!$B$5:$D$8, 3, FALSE)</f>
        <v>-75</v>
      </c>
      <c r="V1580" s="21">
        <f t="shared" si="453"/>
        <v>-11.790657326705185</v>
      </c>
      <c r="W1580" s="21">
        <f t="shared" si="444"/>
        <v>323.20033566832365</v>
      </c>
      <c r="X1580" s="21">
        <f t="shared" si="445"/>
        <v>0</v>
      </c>
      <c r="Y1580" s="21">
        <f t="shared" si="446"/>
        <v>0</v>
      </c>
      <c r="Z1580" s="21">
        <f t="shared" si="454"/>
        <v>0</v>
      </c>
      <c r="AA1580" s="21">
        <f t="shared" si="447"/>
        <v>0</v>
      </c>
      <c r="AB1580" s="21">
        <f t="shared" si="448"/>
        <v>0</v>
      </c>
      <c r="AC1580" s="21">
        <f t="shared" si="449"/>
        <v>0</v>
      </c>
      <c r="AD1580" s="21">
        <f t="shared" si="455"/>
        <v>0</v>
      </c>
      <c r="AE1580" s="21" t="str">
        <f t="shared" si="450"/>
        <v>3/6/23:00</v>
      </c>
    </row>
    <row r="1581" spans="2:31">
      <c r="B1581" s="37">
        <v>3</v>
      </c>
      <c r="C1581" s="38">
        <v>6</v>
      </c>
      <c r="D1581" s="39">
        <v>24</v>
      </c>
      <c r="E1581" s="17">
        <v>-1.7</v>
      </c>
      <c r="F1581" s="17">
        <v>0</v>
      </c>
      <c r="G1581" s="17">
        <v>0</v>
      </c>
      <c r="H1581" s="37">
        <f t="shared" si="438"/>
        <v>28.94</v>
      </c>
      <c r="I1581" s="37">
        <f>IF(H1581&lt;'Roof Calculator'!$G$8, 1, 0)</f>
        <v>1</v>
      </c>
      <c r="J1581" s="37">
        <f>IF(H1581&gt;='Roof Calculator'!$G$8, 1, 0)</f>
        <v>0</v>
      </c>
      <c r="K1581" s="37">
        <f t="shared" si="439"/>
        <v>28.94</v>
      </c>
      <c r="L1581" s="37">
        <f t="shared" si="440"/>
        <v>0</v>
      </c>
      <c r="M1581" s="37">
        <v>0</v>
      </c>
      <c r="N1581" s="37">
        <f t="shared" si="441"/>
        <v>0</v>
      </c>
      <c r="O1581" s="37">
        <v>0</v>
      </c>
      <c r="P1581" s="37">
        <v>0</v>
      </c>
      <c r="Q1581" s="21">
        <f t="shared" si="442"/>
        <v>39.790999999999997</v>
      </c>
      <c r="R1581" s="21">
        <f t="shared" si="451"/>
        <v>65.958333333332092</v>
      </c>
      <c r="S1581" s="21">
        <f t="shared" si="452"/>
        <v>-5.8482134819758897</v>
      </c>
      <c r="T1581" s="21">
        <f t="shared" si="443"/>
        <v>86.147999999999996</v>
      </c>
      <c r="U1581" s="37">
        <f>VLOOKUP(Time_Zone, 'LSTM LookUp'!$B$5:$D$8, 3, FALSE)</f>
        <v>-75</v>
      </c>
      <c r="V1581" s="21">
        <f t="shared" si="453"/>
        <v>-11.780784851026402</v>
      </c>
      <c r="W1581" s="21">
        <f t="shared" si="444"/>
        <v>338.20280378724334</v>
      </c>
      <c r="X1581" s="21">
        <f t="shared" si="445"/>
        <v>0</v>
      </c>
      <c r="Y1581" s="21">
        <f t="shared" si="446"/>
        <v>0</v>
      </c>
      <c r="Z1581" s="21">
        <f t="shared" si="454"/>
        <v>0</v>
      </c>
      <c r="AA1581" s="21">
        <f t="shared" si="447"/>
        <v>0</v>
      </c>
      <c r="AB1581" s="21">
        <f t="shared" si="448"/>
        <v>0</v>
      </c>
      <c r="AC1581" s="21">
        <f t="shared" si="449"/>
        <v>0</v>
      </c>
      <c r="AD1581" s="21">
        <f t="shared" si="455"/>
        <v>0</v>
      </c>
      <c r="AE1581" s="21" t="str">
        <f t="shared" si="450"/>
        <v>3/6/24:00</v>
      </c>
    </row>
    <row r="1582" spans="2:31">
      <c r="B1582" s="37">
        <v>3</v>
      </c>
      <c r="C1582" s="38">
        <v>7</v>
      </c>
      <c r="D1582" s="39">
        <v>1</v>
      </c>
      <c r="E1582" s="17">
        <v>-1.1000000000000001</v>
      </c>
      <c r="F1582" s="17">
        <v>0</v>
      </c>
      <c r="G1582" s="17">
        <v>0</v>
      </c>
      <c r="H1582" s="37">
        <f t="shared" si="438"/>
        <v>30.02</v>
      </c>
      <c r="I1582" s="37">
        <f>IF(H1582&lt;'Roof Calculator'!$G$8, 1, 0)</f>
        <v>1</v>
      </c>
      <c r="J1582" s="37">
        <f>IF(H1582&gt;='Roof Calculator'!$G$8, 1, 0)</f>
        <v>0</v>
      </c>
      <c r="K1582" s="37">
        <f t="shared" si="439"/>
        <v>30.02</v>
      </c>
      <c r="L1582" s="37">
        <f t="shared" si="440"/>
        <v>0</v>
      </c>
      <c r="M1582" s="37">
        <v>0</v>
      </c>
      <c r="N1582" s="37">
        <f t="shared" si="441"/>
        <v>0</v>
      </c>
      <c r="O1582" s="37">
        <v>0</v>
      </c>
      <c r="P1582" s="37">
        <v>0</v>
      </c>
      <c r="Q1582" s="21">
        <f t="shared" si="442"/>
        <v>39.790999999999997</v>
      </c>
      <c r="R1582" s="21">
        <f t="shared" si="451"/>
        <v>65.999999999998764</v>
      </c>
      <c r="S1582" s="21">
        <f t="shared" si="452"/>
        <v>-5.8323206073270537</v>
      </c>
      <c r="T1582" s="21">
        <f t="shared" si="443"/>
        <v>86.147999999999996</v>
      </c>
      <c r="U1582" s="37">
        <f>VLOOKUP(Time_Zone, 'LSTM LookUp'!$B$5:$D$8, 3, FALSE)</f>
        <v>-75</v>
      </c>
      <c r="V1582" s="21">
        <f t="shared" si="453"/>
        <v>-11.770898773852728</v>
      </c>
      <c r="W1582" s="21">
        <f t="shared" si="444"/>
        <v>-6.7947246934631966</v>
      </c>
      <c r="X1582" s="21">
        <f t="shared" si="445"/>
        <v>0</v>
      </c>
      <c r="Y1582" s="21">
        <f t="shared" si="446"/>
        <v>0</v>
      </c>
      <c r="Z1582" s="21">
        <f t="shared" si="454"/>
        <v>0</v>
      </c>
      <c r="AA1582" s="21">
        <f t="shared" si="447"/>
        <v>0</v>
      </c>
      <c r="AB1582" s="21">
        <f t="shared" si="448"/>
        <v>0</v>
      </c>
      <c r="AC1582" s="21">
        <f t="shared" si="449"/>
        <v>0</v>
      </c>
      <c r="AD1582" s="21">
        <f t="shared" si="455"/>
        <v>0</v>
      </c>
      <c r="AE1582" s="21" t="str">
        <f t="shared" si="450"/>
        <v>3/7/1:00</v>
      </c>
    </row>
    <row r="1583" spans="2:31">
      <c r="B1583" s="37">
        <v>3</v>
      </c>
      <c r="C1583" s="38">
        <v>7</v>
      </c>
      <c r="D1583" s="39">
        <v>2</v>
      </c>
      <c r="E1583" s="17">
        <v>-2.8</v>
      </c>
      <c r="F1583" s="17">
        <v>0</v>
      </c>
      <c r="G1583" s="17">
        <v>0</v>
      </c>
      <c r="H1583" s="37">
        <f t="shared" si="438"/>
        <v>26.96</v>
      </c>
      <c r="I1583" s="37">
        <f>IF(H1583&lt;'Roof Calculator'!$G$8, 1, 0)</f>
        <v>1</v>
      </c>
      <c r="J1583" s="37">
        <f>IF(H1583&gt;='Roof Calculator'!$G$8, 1, 0)</f>
        <v>0</v>
      </c>
      <c r="K1583" s="37">
        <f t="shared" si="439"/>
        <v>26.96</v>
      </c>
      <c r="L1583" s="37">
        <f t="shared" si="440"/>
        <v>0</v>
      </c>
      <c r="M1583" s="37">
        <v>0</v>
      </c>
      <c r="N1583" s="37">
        <f t="shared" si="441"/>
        <v>0</v>
      </c>
      <c r="O1583" s="37">
        <v>0</v>
      </c>
      <c r="P1583" s="37">
        <v>0</v>
      </c>
      <c r="Q1583" s="21">
        <f t="shared" si="442"/>
        <v>39.790999999999997</v>
      </c>
      <c r="R1583" s="21">
        <f t="shared" si="451"/>
        <v>66.041666666665435</v>
      </c>
      <c r="S1583" s="21">
        <f t="shared" si="452"/>
        <v>-5.8164251721519165</v>
      </c>
      <c r="T1583" s="21">
        <f t="shared" si="443"/>
        <v>86.147999999999996</v>
      </c>
      <c r="U1583" s="37">
        <f>VLOOKUP(Time_Zone, 'LSTM LookUp'!$B$5:$D$8, 3, FALSE)</f>
        <v>-75</v>
      </c>
      <c r="V1583" s="21">
        <f t="shared" si="453"/>
        <v>-11.760999119264868</v>
      </c>
      <c r="W1583" s="21">
        <f t="shared" si="444"/>
        <v>8.2077502201837849</v>
      </c>
      <c r="X1583" s="21">
        <f t="shared" si="445"/>
        <v>0</v>
      </c>
      <c r="Y1583" s="21">
        <f t="shared" si="446"/>
        <v>0</v>
      </c>
      <c r="Z1583" s="21">
        <f t="shared" si="454"/>
        <v>0</v>
      </c>
      <c r="AA1583" s="21">
        <f t="shared" si="447"/>
        <v>0</v>
      </c>
      <c r="AB1583" s="21">
        <f t="shared" si="448"/>
        <v>0</v>
      </c>
      <c r="AC1583" s="21">
        <f t="shared" si="449"/>
        <v>0</v>
      </c>
      <c r="AD1583" s="21">
        <f t="shared" si="455"/>
        <v>0</v>
      </c>
      <c r="AE1583" s="21" t="str">
        <f t="shared" si="450"/>
        <v>3/7/2:00</v>
      </c>
    </row>
    <row r="1584" spans="2:31">
      <c r="B1584" s="37">
        <v>3</v>
      </c>
      <c r="C1584" s="38">
        <v>7</v>
      </c>
      <c r="D1584" s="39">
        <v>3</v>
      </c>
      <c r="E1584" s="17">
        <v>-3.9</v>
      </c>
      <c r="F1584" s="17">
        <v>0</v>
      </c>
      <c r="G1584" s="17">
        <v>0</v>
      </c>
      <c r="H1584" s="37">
        <f t="shared" si="438"/>
        <v>24.98</v>
      </c>
      <c r="I1584" s="37">
        <f>IF(H1584&lt;'Roof Calculator'!$G$8, 1, 0)</f>
        <v>1</v>
      </c>
      <c r="J1584" s="37">
        <f>IF(H1584&gt;='Roof Calculator'!$G$8, 1, 0)</f>
        <v>0</v>
      </c>
      <c r="K1584" s="37">
        <f t="shared" si="439"/>
        <v>24.98</v>
      </c>
      <c r="L1584" s="37">
        <f t="shared" si="440"/>
        <v>0</v>
      </c>
      <c r="M1584" s="37">
        <v>0</v>
      </c>
      <c r="N1584" s="37">
        <f t="shared" si="441"/>
        <v>0</v>
      </c>
      <c r="O1584" s="37">
        <v>0</v>
      </c>
      <c r="P1584" s="37">
        <v>0</v>
      </c>
      <c r="Q1584" s="21">
        <f t="shared" si="442"/>
        <v>39.790999999999997</v>
      </c>
      <c r="R1584" s="21">
        <f t="shared" si="451"/>
        <v>66.083333333332106</v>
      </c>
      <c r="S1584" s="21">
        <f t="shared" si="452"/>
        <v>-5.8005271836217203</v>
      </c>
      <c r="T1584" s="21">
        <f t="shared" si="443"/>
        <v>86.147999999999996</v>
      </c>
      <c r="U1584" s="37">
        <f>VLOOKUP(Time_Zone, 'LSTM LookUp'!$B$5:$D$8, 3, FALSE)</f>
        <v>-75</v>
      </c>
      <c r="V1584" s="21">
        <f t="shared" si="453"/>
        <v>-11.751085911365998</v>
      </c>
      <c r="W1584" s="21">
        <f t="shared" si="444"/>
        <v>23.210228522158491</v>
      </c>
      <c r="X1584" s="21">
        <f t="shared" si="445"/>
        <v>0</v>
      </c>
      <c r="Y1584" s="21">
        <f t="shared" si="446"/>
        <v>0</v>
      </c>
      <c r="Z1584" s="21">
        <f t="shared" si="454"/>
        <v>0</v>
      </c>
      <c r="AA1584" s="21">
        <f t="shared" si="447"/>
        <v>0</v>
      </c>
      <c r="AB1584" s="21">
        <f t="shared" si="448"/>
        <v>0</v>
      </c>
      <c r="AC1584" s="21">
        <f t="shared" si="449"/>
        <v>0</v>
      </c>
      <c r="AD1584" s="21">
        <f t="shared" si="455"/>
        <v>0</v>
      </c>
      <c r="AE1584" s="21" t="str">
        <f t="shared" si="450"/>
        <v>3/7/3:00</v>
      </c>
    </row>
    <row r="1585" spans="2:31">
      <c r="B1585" s="37">
        <v>3</v>
      </c>
      <c r="C1585" s="38">
        <v>7</v>
      </c>
      <c r="D1585" s="39">
        <v>4</v>
      </c>
      <c r="E1585" s="17">
        <v>-4.4000000000000004</v>
      </c>
      <c r="F1585" s="17">
        <v>0</v>
      </c>
      <c r="G1585" s="17">
        <v>0</v>
      </c>
      <c r="H1585" s="37">
        <f t="shared" si="438"/>
        <v>24.08</v>
      </c>
      <c r="I1585" s="37">
        <f>IF(H1585&lt;'Roof Calculator'!$G$8, 1, 0)</f>
        <v>1</v>
      </c>
      <c r="J1585" s="37">
        <f>IF(H1585&gt;='Roof Calculator'!$G$8, 1, 0)</f>
        <v>0</v>
      </c>
      <c r="K1585" s="37">
        <f t="shared" si="439"/>
        <v>24.08</v>
      </c>
      <c r="L1585" s="37">
        <f t="shared" si="440"/>
        <v>0</v>
      </c>
      <c r="M1585" s="37">
        <v>0</v>
      </c>
      <c r="N1585" s="37">
        <f t="shared" si="441"/>
        <v>0</v>
      </c>
      <c r="O1585" s="37">
        <v>0</v>
      </c>
      <c r="P1585" s="37">
        <v>0</v>
      </c>
      <c r="Q1585" s="21">
        <f t="shared" si="442"/>
        <v>39.790999999999997</v>
      </c>
      <c r="R1585" s="21">
        <f t="shared" si="451"/>
        <v>66.124999999998778</v>
      </c>
      <c r="S1585" s="21">
        <f t="shared" si="452"/>
        <v>-5.7846266489072447</v>
      </c>
      <c r="T1585" s="21">
        <f t="shared" si="443"/>
        <v>86.147999999999996</v>
      </c>
      <c r="U1585" s="37">
        <f>VLOOKUP(Time_Zone, 'LSTM LookUp'!$B$5:$D$8, 3, FALSE)</f>
        <v>-75</v>
      </c>
      <c r="V1585" s="21">
        <f t="shared" si="453"/>
        <v>-11.741159174281686</v>
      </c>
      <c r="W1585" s="21">
        <f t="shared" si="444"/>
        <v>38.212710206429563</v>
      </c>
      <c r="X1585" s="21">
        <f t="shared" si="445"/>
        <v>0</v>
      </c>
      <c r="Y1585" s="21">
        <f t="shared" si="446"/>
        <v>0</v>
      </c>
      <c r="Z1585" s="21">
        <f t="shared" si="454"/>
        <v>0</v>
      </c>
      <c r="AA1585" s="21">
        <f t="shared" si="447"/>
        <v>0</v>
      </c>
      <c r="AB1585" s="21">
        <f t="shared" si="448"/>
        <v>0</v>
      </c>
      <c r="AC1585" s="21">
        <f t="shared" si="449"/>
        <v>0</v>
      </c>
      <c r="AD1585" s="21">
        <f t="shared" si="455"/>
        <v>0</v>
      </c>
      <c r="AE1585" s="21" t="str">
        <f t="shared" si="450"/>
        <v>3/7/4:00</v>
      </c>
    </row>
    <row r="1586" spans="2:31">
      <c r="B1586" s="37">
        <v>3</v>
      </c>
      <c r="C1586" s="38">
        <v>7</v>
      </c>
      <c r="D1586" s="39">
        <v>5</v>
      </c>
      <c r="E1586" s="17">
        <v>-5</v>
      </c>
      <c r="F1586" s="17">
        <v>0</v>
      </c>
      <c r="G1586" s="17">
        <v>0</v>
      </c>
      <c r="H1586" s="37">
        <f t="shared" si="438"/>
        <v>23</v>
      </c>
      <c r="I1586" s="37">
        <f>IF(H1586&lt;'Roof Calculator'!$G$8, 1, 0)</f>
        <v>1</v>
      </c>
      <c r="J1586" s="37">
        <f>IF(H1586&gt;='Roof Calculator'!$G$8, 1, 0)</f>
        <v>0</v>
      </c>
      <c r="K1586" s="37">
        <f t="shared" si="439"/>
        <v>23</v>
      </c>
      <c r="L1586" s="37">
        <f t="shared" si="440"/>
        <v>0</v>
      </c>
      <c r="M1586" s="37">
        <v>0</v>
      </c>
      <c r="N1586" s="37">
        <f t="shared" si="441"/>
        <v>0</v>
      </c>
      <c r="O1586" s="37">
        <v>0</v>
      </c>
      <c r="P1586" s="37">
        <v>0</v>
      </c>
      <c r="Q1586" s="21">
        <f t="shared" si="442"/>
        <v>39.790999999999997</v>
      </c>
      <c r="R1586" s="21">
        <f t="shared" si="451"/>
        <v>66.166666666665449</v>
      </c>
      <c r="S1586" s="21">
        <f t="shared" si="452"/>
        <v>-5.7687235751788393</v>
      </c>
      <c r="T1586" s="21">
        <f t="shared" si="443"/>
        <v>86.147999999999996</v>
      </c>
      <c r="U1586" s="37">
        <f>VLOOKUP(Time_Zone, 'LSTM LookUp'!$B$5:$D$8, 3, FALSE)</f>
        <v>-75</v>
      </c>
      <c r="V1586" s="21">
        <f t="shared" si="453"/>
        <v>-11.73121893215988</v>
      </c>
      <c r="W1586" s="21">
        <f t="shared" si="444"/>
        <v>53.215195266960038</v>
      </c>
      <c r="X1586" s="21">
        <f t="shared" si="445"/>
        <v>0</v>
      </c>
      <c r="Y1586" s="21">
        <f t="shared" si="446"/>
        <v>0</v>
      </c>
      <c r="Z1586" s="21">
        <f t="shared" si="454"/>
        <v>0</v>
      </c>
      <c r="AA1586" s="21">
        <f t="shared" si="447"/>
        <v>0</v>
      </c>
      <c r="AB1586" s="21">
        <f t="shared" si="448"/>
        <v>0</v>
      </c>
      <c r="AC1586" s="21">
        <f t="shared" si="449"/>
        <v>0</v>
      </c>
      <c r="AD1586" s="21">
        <f t="shared" si="455"/>
        <v>0</v>
      </c>
      <c r="AE1586" s="21" t="str">
        <f t="shared" si="450"/>
        <v>3/7/5:00</v>
      </c>
    </row>
    <row r="1587" spans="2:31">
      <c r="B1587" s="37">
        <v>3</v>
      </c>
      <c r="C1587" s="38">
        <v>7</v>
      </c>
      <c r="D1587" s="39">
        <v>6</v>
      </c>
      <c r="E1587" s="17">
        <v>-6.7</v>
      </c>
      <c r="F1587" s="17">
        <v>0</v>
      </c>
      <c r="G1587" s="17">
        <v>0</v>
      </c>
      <c r="H1587" s="37">
        <f t="shared" si="438"/>
        <v>19.939999999999998</v>
      </c>
      <c r="I1587" s="37">
        <f>IF(H1587&lt;'Roof Calculator'!$G$8, 1, 0)</f>
        <v>1</v>
      </c>
      <c r="J1587" s="37">
        <f>IF(H1587&gt;='Roof Calculator'!$G$8, 1, 0)</f>
        <v>0</v>
      </c>
      <c r="K1587" s="37">
        <f t="shared" si="439"/>
        <v>19.939999999999998</v>
      </c>
      <c r="L1587" s="37">
        <f t="shared" si="440"/>
        <v>0</v>
      </c>
      <c r="M1587" s="37">
        <v>0</v>
      </c>
      <c r="N1587" s="37">
        <f t="shared" si="441"/>
        <v>0</v>
      </c>
      <c r="O1587" s="37">
        <v>0</v>
      </c>
      <c r="P1587" s="37">
        <v>0</v>
      </c>
      <c r="Q1587" s="21">
        <f t="shared" si="442"/>
        <v>39.790999999999997</v>
      </c>
      <c r="R1587" s="21">
        <f t="shared" si="451"/>
        <v>66.208333333332121</v>
      </c>
      <c r="S1587" s="21">
        <f t="shared" si="452"/>
        <v>-5.7528179696063999</v>
      </c>
      <c r="T1587" s="21">
        <f t="shared" si="443"/>
        <v>86.147999999999996</v>
      </c>
      <c r="U1587" s="37">
        <f>VLOOKUP(Time_Zone, 'LSTM LookUp'!$B$5:$D$8, 3, FALSE)</f>
        <v>-75</v>
      </c>
      <c r="V1587" s="21">
        <f t="shared" si="453"/>
        <v>-11.721265209170827</v>
      </c>
      <c r="W1587" s="21">
        <f t="shared" si="444"/>
        <v>68.217683697707287</v>
      </c>
      <c r="X1587" s="21">
        <f t="shared" si="445"/>
        <v>0</v>
      </c>
      <c r="Y1587" s="21">
        <f t="shared" si="446"/>
        <v>0</v>
      </c>
      <c r="Z1587" s="21">
        <f t="shared" si="454"/>
        <v>0</v>
      </c>
      <c r="AA1587" s="21">
        <f t="shared" si="447"/>
        <v>0</v>
      </c>
      <c r="AB1587" s="21">
        <f t="shared" si="448"/>
        <v>0</v>
      </c>
      <c r="AC1587" s="21">
        <f t="shared" si="449"/>
        <v>0</v>
      </c>
      <c r="AD1587" s="21">
        <f t="shared" si="455"/>
        <v>0</v>
      </c>
      <c r="AE1587" s="21" t="str">
        <f t="shared" si="450"/>
        <v>3/7/6:00</v>
      </c>
    </row>
    <row r="1588" spans="2:31">
      <c r="B1588" s="37">
        <v>3</v>
      </c>
      <c r="C1588" s="38">
        <v>7</v>
      </c>
      <c r="D1588" s="39">
        <v>7</v>
      </c>
      <c r="E1588" s="17">
        <v>-7.2</v>
      </c>
      <c r="F1588" s="17">
        <v>0</v>
      </c>
      <c r="G1588" s="17">
        <v>0</v>
      </c>
      <c r="H1588" s="37">
        <f t="shared" si="438"/>
        <v>19.04</v>
      </c>
      <c r="I1588" s="37">
        <f>IF(H1588&lt;'Roof Calculator'!$G$8, 1, 0)</f>
        <v>1</v>
      </c>
      <c r="J1588" s="37">
        <f>IF(H1588&gt;='Roof Calculator'!$G$8, 1, 0)</f>
        <v>0</v>
      </c>
      <c r="K1588" s="37">
        <f t="shared" si="439"/>
        <v>19.04</v>
      </c>
      <c r="L1588" s="37">
        <f t="shared" si="440"/>
        <v>0</v>
      </c>
      <c r="M1588" s="37">
        <v>0</v>
      </c>
      <c r="N1588" s="37">
        <f t="shared" si="441"/>
        <v>0</v>
      </c>
      <c r="O1588" s="37">
        <v>0</v>
      </c>
      <c r="P1588" s="37">
        <v>0</v>
      </c>
      <c r="Q1588" s="21">
        <f t="shared" si="442"/>
        <v>39.790999999999997</v>
      </c>
      <c r="R1588" s="21">
        <f t="shared" si="451"/>
        <v>66.249999999998792</v>
      </c>
      <c r="S1588" s="21">
        <f t="shared" si="452"/>
        <v>-5.7369098393593827</v>
      </c>
      <c r="T1588" s="21">
        <f t="shared" si="443"/>
        <v>86.147999999999996</v>
      </c>
      <c r="U1588" s="37">
        <f>VLOOKUP(Time_Zone, 'LSTM LookUp'!$B$5:$D$8, 3, FALSE)</f>
        <v>-75</v>
      </c>
      <c r="V1588" s="21">
        <f t="shared" si="453"/>
        <v>-11.711298029507034</v>
      </c>
      <c r="W1588" s="21">
        <f t="shared" si="444"/>
        <v>83.220175492623241</v>
      </c>
      <c r="X1588" s="21">
        <f t="shared" si="445"/>
        <v>0</v>
      </c>
      <c r="Y1588" s="21">
        <f t="shared" si="446"/>
        <v>0</v>
      </c>
      <c r="Z1588" s="21">
        <f t="shared" si="454"/>
        <v>0</v>
      </c>
      <c r="AA1588" s="21">
        <f t="shared" si="447"/>
        <v>0</v>
      </c>
      <c r="AB1588" s="21">
        <f t="shared" si="448"/>
        <v>0</v>
      </c>
      <c r="AC1588" s="21">
        <f t="shared" si="449"/>
        <v>0</v>
      </c>
      <c r="AD1588" s="21">
        <f t="shared" si="455"/>
        <v>0</v>
      </c>
      <c r="AE1588" s="21" t="str">
        <f t="shared" si="450"/>
        <v>3/7/7:00</v>
      </c>
    </row>
    <row r="1589" spans="2:31">
      <c r="B1589" s="37">
        <v>3</v>
      </c>
      <c r="C1589" s="38">
        <v>7</v>
      </c>
      <c r="D1589" s="39">
        <v>8</v>
      </c>
      <c r="E1589" s="17">
        <v>-8.3000000000000007</v>
      </c>
      <c r="F1589" s="17">
        <v>27</v>
      </c>
      <c r="G1589" s="17">
        <v>11</v>
      </c>
      <c r="H1589" s="37">
        <f t="shared" si="438"/>
        <v>17.059999999999999</v>
      </c>
      <c r="I1589" s="37">
        <f>IF(H1589&lt;'Roof Calculator'!$G$8, 1, 0)</f>
        <v>1</v>
      </c>
      <c r="J1589" s="37">
        <f>IF(H1589&gt;='Roof Calculator'!$G$8, 1, 0)</f>
        <v>0</v>
      </c>
      <c r="K1589" s="37">
        <f t="shared" si="439"/>
        <v>17.059999999999999</v>
      </c>
      <c r="L1589" s="37">
        <f t="shared" si="440"/>
        <v>0</v>
      </c>
      <c r="M1589" s="37">
        <v>0</v>
      </c>
      <c r="N1589" s="37">
        <f t="shared" si="441"/>
        <v>27</v>
      </c>
      <c r="O1589" s="37">
        <v>0</v>
      </c>
      <c r="P1589" s="37">
        <v>0</v>
      </c>
      <c r="Q1589" s="21">
        <f t="shared" si="442"/>
        <v>39.790999999999997</v>
      </c>
      <c r="R1589" s="21">
        <f t="shared" si="451"/>
        <v>66.291666666665463</v>
      </c>
      <c r="S1589" s="21">
        <f t="shared" si="452"/>
        <v>-5.7209991916068041</v>
      </c>
      <c r="T1589" s="21">
        <f t="shared" si="443"/>
        <v>86.147999999999996</v>
      </c>
      <c r="U1589" s="37">
        <f>VLOOKUP(Time_Zone, 'LSTM LookUp'!$B$5:$D$8, 3, FALSE)</f>
        <v>-75</v>
      </c>
      <c r="V1589" s="21">
        <f t="shared" si="453"/>
        <v>-11.701317417383214</v>
      </c>
      <c r="W1589" s="21">
        <f t="shared" si="444"/>
        <v>98.222670645654205</v>
      </c>
      <c r="X1589" s="21">
        <f t="shared" si="445"/>
        <v>-1.9045871223013164</v>
      </c>
      <c r="Y1589" s="21">
        <f t="shared" si="446"/>
        <v>25.095412877698685</v>
      </c>
      <c r="Z1589" s="21">
        <f t="shared" si="454"/>
        <v>7.9548075751307987</v>
      </c>
      <c r="AA1589" s="21">
        <f t="shared" si="447"/>
        <v>7.9548075751307987</v>
      </c>
      <c r="AB1589" s="21">
        <f t="shared" si="448"/>
        <v>0</v>
      </c>
      <c r="AC1589" s="21">
        <f t="shared" si="449"/>
        <v>0</v>
      </c>
      <c r="AD1589" s="21">
        <f t="shared" si="455"/>
        <v>0</v>
      </c>
      <c r="AE1589" s="21" t="str">
        <f t="shared" si="450"/>
        <v>3/7/8:00</v>
      </c>
    </row>
    <row r="1590" spans="2:31">
      <c r="B1590" s="37">
        <v>3</v>
      </c>
      <c r="C1590" s="38">
        <v>7</v>
      </c>
      <c r="D1590" s="39">
        <v>9</v>
      </c>
      <c r="E1590" s="17">
        <v>-7.8</v>
      </c>
      <c r="F1590" s="17">
        <v>104</v>
      </c>
      <c r="G1590" s="17">
        <v>288</v>
      </c>
      <c r="H1590" s="37">
        <f t="shared" si="438"/>
        <v>17.96</v>
      </c>
      <c r="I1590" s="37">
        <f>IF(H1590&lt;'Roof Calculator'!$G$8, 1, 0)</f>
        <v>1</v>
      </c>
      <c r="J1590" s="37">
        <f>IF(H1590&gt;='Roof Calculator'!$G$8, 1, 0)</f>
        <v>0</v>
      </c>
      <c r="K1590" s="37">
        <f t="shared" si="439"/>
        <v>17.96</v>
      </c>
      <c r="L1590" s="37">
        <f t="shared" si="440"/>
        <v>0</v>
      </c>
      <c r="M1590" s="37">
        <v>0</v>
      </c>
      <c r="N1590" s="37">
        <f t="shared" si="441"/>
        <v>104</v>
      </c>
      <c r="O1590" s="37">
        <v>0</v>
      </c>
      <c r="P1590" s="37">
        <v>0</v>
      </c>
      <c r="Q1590" s="21">
        <f t="shared" si="442"/>
        <v>39.790999999999997</v>
      </c>
      <c r="R1590" s="21">
        <f t="shared" si="451"/>
        <v>66.333333333332135</v>
      </c>
      <c r="S1590" s="21">
        <f t="shared" si="452"/>
        <v>-5.7050860335172349</v>
      </c>
      <c r="T1590" s="21">
        <f t="shared" si="443"/>
        <v>86.147999999999996</v>
      </c>
      <c r="U1590" s="37">
        <f>VLOOKUP(Time_Zone, 'LSTM LookUp'!$B$5:$D$8, 3, FALSE)</f>
        <v>-75</v>
      </c>
      <c r="V1590" s="21">
        <f t="shared" si="453"/>
        <v>-11.691323397036232</v>
      </c>
      <c r="W1590" s="21">
        <f t="shared" si="444"/>
        <v>113.22516915074091</v>
      </c>
      <c r="X1590" s="21">
        <f t="shared" si="445"/>
        <v>-105.1568924003444</v>
      </c>
      <c r="Y1590" s="21">
        <f t="shared" si="446"/>
        <v>-1.1568924003444039</v>
      </c>
      <c r="Z1590" s="21">
        <f t="shared" si="454"/>
        <v>-0.36671468505900284</v>
      </c>
      <c r="AA1590" s="21">
        <f t="shared" si="447"/>
        <v>-0.36671468505900284</v>
      </c>
      <c r="AB1590" s="21">
        <f t="shared" si="448"/>
        <v>0</v>
      </c>
      <c r="AC1590" s="21">
        <f t="shared" si="449"/>
        <v>0</v>
      </c>
      <c r="AD1590" s="21">
        <f t="shared" si="455"/>
        <v>0</v>
      </c>
      <c r="AE1590" s="21" t="str">
        <f t="shared" si="450"/>
        <v>3/7/9:00</v>
      </c>
    </row>
    <row r="1591" spans="2:31">
      <c r="B1591" s="37">
        <v>3</v>
      </c>
      <c r="C1591" s="38">
        <v>7</v>
      </c>
      <c r="D1591" s="39">
        <v>10</v>
      </c>
      <c r="E1591" s="17">
        <v>-7.8</v>
      </c>
      <c r="F1591" s="17">
        <v>172</v>
      </c>
      <c r="G1591" s="17">
        <v>489</v>
      </c>
      <c r="H1591" s="37">
        <f t="shared" si="438"/>
        <v>17.96</v>
      </c>
      <c r="I1591" s="37">
        <f>IF(H1591&lt;'Roof Calculator'!$G$8, 1, 0)</f>
        <v>1</v>
      </c>
      <c r="J1591" s="37">
        <f>IF(H1591&gt;='Roof Calculator'!$G$8, 1, 0)</f>
        <v>0</v>
      </c>
      <c r="K1591" s="37">
        <f t="shared" si="439"/>
        <v>17.96</v>
      </c>
      <c r="L1591" s="37">
        <f t="shared" si="440"/>
        <v>0</v>
      </c>
      <c r="M1591" s="37">
        <v>0</v>
      </c>
      <c r="N1591" s="37">
        <f t="shared" si="441"/>
        <v>172</v>
      </c>
      <c r="O1591" s="37">
        <v>0</v>
      </c>
      <c r="P1591" s="37">
        <v>0</v>
      </c>
      <c r="Q1591" s="21">
        <f t="shared" si="442"/>
        <v>39.790999999999997</v>
      </c>
      <c r="R1591" s="21">
        <f t="shared" si="451"/>
        <v>66.374999999998806</v>
      </c>
      <c r="S1591" s="21">
        <f t="shared" si="452"/>
        <v>-5.6891703722588076</v>
      </c>
      <c r="T1591" s="21">
        <f t="shared" si="443"/>
        <v>86.147999999999996</v>
      </c>
      <c r="U1591" s="37">
        <f>VLOOKUP(Time_Zone, 'LSTM LookUp'!$B$5:$D$8, 3, FALSE)</f>
        <v>-75</v>
      </c>
      <c r="V1591" s="21">
        <f t="shared" si="453"/>
        <v>-11.681315992725056</v>
      </c>
      <c r="W1591" s="21">
        <f t="shared" si="444"/>
        <v>128.22767100181875</v>
      </c>
      <c r="X1591" s="21">
        <f t="shared" si="445"/>
        <v>-262.38170737349799</v>
      </c>
      <c r="Y1591" s="21">
        <f t="shared" si="446"/>
        <v>-90.381707373497989</v>
      </c>
      <c r="Z1591" s="21">
        <f t="shared" si="454"/>
        <v>-28.64942266428606</v>
      </c>
      <c r="AA1591" s="21">
        <f t="shared" si="447"/>
        <v>-28.64942266428606</v>
      </c>
      <c r="AB1591" s="21">
        <f t="shared" si="448"/>
        <v>0</v>
      </c>
      <c r="AC1591" s="21">
        <f t="shared" si="449"/>
        <v>0</v>
      </c>
      <c r="AD1591" s="21">
        <f t="shared" si="455"/>
        <v>0</v>
      </c>
      <c r="AE1591" s="21" t="str">
        <f t="shared" si="450"/>
        <v>3/7/10:00</v>
      </c>
    </row>
    <row r="1592" spans="2:31">
      <c r="B1592" s="37">
        <v>3</v>
      </c>
      <c r="C1592" s="38">
        <v>7</v>
      </c>
      <c r="D1592" s="39">
        <v>11</v>
      </c>
      <c r="E1592" s="17">
        <v>-7.2</v>
      </c>
      <c r="F1592" s="17">
        <v>252</v>
      </c>
      <c r="G1592" s="17">
        <v>101</v>
      </c>
      <c r="H1592" s="37">
        <f t="shared" si="438"/>
        <v>19.04</v>
      </c>
      <c r="I1592" s="37">
        <f>IF(H1592&lt;'Roof Calculator'!$G$8, 1, 0)</f>
        <v>1</v>
      </c>
      <c r="J1592" s="37">
        <f>IF(H1592&gt;='Roof Calculator'!$G$8, 1, 0)</f>
        <v>0</v>
      </c>
      <c r="K1592" s="37">
        <f t="shared" si="439"/>
        <v>19.04</v>
      </c>
      <c r="L1592" s="37">
        <f t="shared" si="440"/>
        <v>0</v>
      </c>
      <c r="M1592" s="37">
        <v>0</v>
      </c>
      <c r="N1592" s="37">
        <f t="shared" si="441"/>
        <v>252</v>
      </c>
      <c r="O1592" s="37">
        <v>0</v>
      </c>
      <c r="P1592" s="37">
        <v>0</v>
      </c>
      <c r="Q1592" s="21">
        <f t="shared" si="442"/>
        <v>39.790999999999997</v>
      </c>
      <c r="R1592" s="21">
        <f t="shared" si="451"/>
        <v>66.416666666665478</v>
      </c>
      <c r="S1592" s="21">
        <f t="shared" si="452"/>
        <v>-5.6732522149992111</v>
      </c>
      <c r="T1592" s="21">
        <f t="shared" si="443"/>
        <v>86.147999999999996</v>
      </c>
      <c r="U1592" s="37">
        <f>VLOOKUP(Time_Zone, 'LSTM LookUp'!$B$5:$D$8, 3, FALSE)</f>
        <v>-75</v>
      </c>
      <c r="V1592" s="21">
        <f t="shared" si="453"/>
        <v>-11.671295228730704</v>
      </c>
      <c r="W1592" s="21">
        <f t="shared" si="444"/>
        <v>143.23017619281728</v>
      </c>
      <c r="X1592" s="21">
        <f t="shared" si="445"/>
        <v>-68.252055153781512</v>
      </c>
      <c r="Y1592" s="21">
        <f t="shared" si="446"/>
        <v>183.7479448462185</v>
      </c>
      <c r="Z1592" s="21">
        <f t="shared" si="454"/>
        <v>58.244889243338683</v>
      </c>
      <c r="AA1592" s="21">
        <f t="shared" si="447"/>
        <v>58.244889243338683</v>
      </c>
      <c r="AB1592" s="21">
        <f t="shared" si="448"/>
        <v>0</v>
      </c>
      <c r="AC1592" s="21">
        <f t="shared" si="449"/>
        <v>0</v>
      </c>
      <c r="AD1592" s="21">
        <f t="shared" si="455"/>
        <v>0</v>
      </c>
      <c r="AE1592" s="21" t="str">
        <f t="shared" si="450"/>
        <v>3/7/11:00</v>
      </c>
    </row>
    <row r="1593" spans="2:31">
      <c r="B1593" s="37">
        <v>3</v>
      </c>
      <c r="C1593" s="38">
        <v>7</v>
      </c>
      <c r="D1593" s="39">
        <v>12</v>
      </c>
      <c r="E1593" s="17">
        <v>-6.7</v>
      </c>
      <c r="F1593" s="17">
        <v>297</v>
      </c>
      <c r="G1593" s="17">
        <v>428</v>
      </c>
      <c r="H1593" s="37">
        <f t="shared" si="438"/>
        <v>19.939999999999998</v>
      </c>
      <c r="I1593" s="37">
        <f>IF(H1593&lt;'Roof Calculator'!$G$8, 1, 0)</f>
        <v>1</v>
      </c>
      <c r="J1593" s="37">
        <f>IF(H1593&gt;='Roof Calculator'!$G$8, 1, 0)</f>
        <v>0</v>
      </c>
      <c r="K1593" s="37">
        <f t="shared" si="439"/>
        <v>19.939999999999998</v>
      </c>
      <c r="L1593" s="37">
        <f t="shared" si="440"/>
        <v>0</v>
      </c>
      <c r="M1593" s="37">
        <v>0</v>
      </c>
      <c r="N1593" s="37">
        <f t="shared" si="441"/>
        <v>297</v>
      </c>
      <c r="O1593" s="37">
        <v>0</v>
      </c>
      <c r="P1593" s="37">
        <v>0</v>
      </c>
      <c r="Q1593" s="21">
        <f t="shared" si="442"/>
        <v>39.790999999999997</v>
      </c>
      <c r="R1593" s="21">
        <f t="shared" si="451"/>
        <v>66.458333333332149</v>
      </c>
      <c r="S1593" s="21">
        <f t="shared" si="452"/>
        <v>-5.6573315689056942</v>
      </c>
      <c r="T1593" s="21">
        <f t="shared" si="443"/>
        <v>86.147999999999996</v>
      </c>
      <c r="U1593" s="37">
        <f>VLOOKUP(Time_Zone, 'LSTM LookUp'!$B$5:$D$8, 3, FALSE)</f>
        <v>-75</v>
      </c>
      <c r="V1593" s="21">
        <f t="shared" si="453"/>
        <v>-11.661261129356197</v>
      </c>
      <c r="W1593" s="21">
        <f t="shared" si="444"/>
        <v>158.23268471766096</v>
      </c>
      <c r="X1593" s="21">
        <f t="shared" si="445"/>
        <v>-330.93384461520964</v>
      </c>
      <c r="Y1593" s="21">
        <f t="shared" si="446"/>
        <v>-33.933844615209637</v>
      </c>
      <c r="Z1593" s="21">
        <f t="shared" si="454"/>
        <v>-10.756436067177191</v>
      </c>
      <c r="AA1593" s="21">
        <f t="shared" si="447"/>
        <v>-10.756436067177191</v>
      </c>
      <c r="AB1593" s="21">
        <f t="shared" si="448"/>
        <v>0</v>
      </c>
      <c r="AC1593" s="21">
        <f t="shared" si="449"/>
        <v>0</v>
      </c>
      <c r="AD1593" s="21">
        <f t="shared" si="455"/>
        <v>0</v>
      </c>
      <c r="AE1593" s="21" t="str">
        <f t="shared" si="450"/>
        <v>3/7/12:00</v>
      </c>
    </row>
    <row r="1594" spans="2:31">
      <c r="B1594" s="37">
        <v>3</v>
      </c>
      <c r="C1594" s="38">
        <v>7</v>
      </c>
      <c r="D1594" s="39">
        <v>13</v>
      </c>
      <c r="E1594" s="17">
        <v>-6.1</v>
      </c>
      <c r="F1594" s="17">
        <v>307</v>
      </c>
      <c r="G1594" s="17">
        <v>217</v>
      </c>
      <c r="H1594" s="37">
        <f t="shared" si="438"/>
        <v>21.02</v>
      </c>
      <c r="I1594" s="37">
        <f>IF(H1594&lt;'Roof Calculator'!$G$8, 1, 0)</f>
        <v>1</v>
      </c>
      <c r="J1594" s="37">
        <f>IF(H1594&gt;='Roof Calculator'!$G$8, 1, 0)</f>
        <v>0</v>
      </c>
      <c r="K1594" s="37">
        <f t="shared" si="439"/>
        <v>21.02</v>
      </c>
      <c r="L1594" s="37">
        <f t="shared" si="440"/>
        <v>0</v>
      </c>
      <c r="M1594" s="37">
        <v>0</v>
      </c>
      <c r="N1594" s="37">
        <f t="shared" si="441"/>
        <v>307</v>
      </c>
      <c r="O1594" s="37">
        <v>0</v>
      </c>
      <c r="P1594" s="37">
        <v>0</v>
      </c>
      <c r="Q1594" s="21">
        <f t="shared" si="442"/>
        <v>39.790999999999997</v>
      </c>
      <c r="R1594" s="21">
        <f t="shared" si="451"/>
        <v>66.49999999999882</v>
      </c>
      <c r="S1594" s="21">
        <f t="shared" si="452"/>
        <v>-5.6414084411450691</v>
      </c>
      <c r="T1594" s="21">
        <f t="shared" si="443"/>
        <v>86.147999999999996</v>
      </c>
      <c r="U1594" s="37">
        <f>VLOOKUP(Time_Zone, 'LSTM LookUp'!$B$5:$D$8, 3, FALSE)</f>
        <v>-75</v>
      </c>
      <c r="V1594" s="21">
        <f t="shared" si="453"/>
        <v>-11.651213718926492</v>
      </c>
      <c r="W1594" s="21">
        <f t="shared" si="444"/>
        <v>173.23519657026839</v>
      </c>
      <c r="X1594" s="21">
        <f t="shared" si="445"/>
        <v>-178.42851773004483</v>
      </c>
      <c r="Y1594" s="21">
        <f t="shared" si="446"/>
        <v>128.57148226995517</v>
      </c>
      <c r="Z1594" s="21">
        <f t="shared" si="454"/>
        <v>40.754914298131467</v>
      </c>
      <c r="AA1594" s="21">
        <f t="shared" si="447"/>
        <v>40.754914298131467</v>
      </c>
      <c r="AB1594" s="21">
        <f t="shared" si="448"/>
        <v>0</v>
      </c>
      <c r="AC1594" s="21">
        <f t="shared" si="449"/>
        <v>0</v>
      </c>
      <c r="AD1594" s="21">
        <f t="shared" si="455"/>
        <v>0</v>
      </c>
      <c r="AE1594" s="21" t="str">
        <f t="shared" si="450"/>
        <v>3/7/13:00</v>
      </c>
    </row>
    <row r="1595" spans="2:31">
      <c r="B1595" s="37">
        <v>3</v>
      </c>
      <c r="C1595" s="38">
        <v>7</v>
      </c>
      <c r="D1595" s="39">
        <v>14</v>
      </c>
      <c r="E1595" s="17">
        <v>-6.1</v>
      </c>
      <c r="F1595" s="17">
        <v>371</v>
      </c>
      <c r="G1595" s="17">
        <v>311</v>
      </c>
      <c r="H1595" s="37">
        <f t="shared" si="438"/>
        <v>21.02</v>
      </c>
      <c r="I1595" s="37">
        <f>IF(H1595&lt;'Roof Calculator'!$G$8, 1, 0)</f>
        <v>1</v>
      </c>
      <c r="J1595" s="37">
        <f>IF(H1595&gt;='Roof Calculator'!$G$8, 1, 0)</f>
        <v>0</v>
      </c>
      <c r="K1595" s="37">
        <f t="shared" si="439"/>
        <v>21.02</v>
      </c>
      <c r="L1595" s="37">
        <f t="shared" si="440"/>
        <v>0</v>
      </c>
      <c r="M1595" s="37">
        <v>0</v>
      </c>
      <c r="N1595" s="37">
        <f t="shared" si="441"/>
        <v>371</v>
      </c>
      <c r="O1595" s="37">
        <v>0</v>
      </c>
      <c r="P1595" s="37">
        <v>0</v>
      </c>
      <c r="Q1595" s="21">
        <f t="shared" si="442"/>
        <v>39.790999999999997</v>
      </c>
      <c r="R1595" s="21">
        <f t="shared" si="451"/>
        <v>66.541666666665492</v>
      </c>
      <c r="S1595" s="21">
        <f t="shared" si="452"/>
        <v>-5.625482838883709</v>
      </c>
      <c r="T1595" s="21">
        <f t="shared" si="443"/>
        <v>86.147999999999996</v>
      </c>
      <c r="U1595" s="37">
        <f>VLOOKUP(Time_Zone, 'LSTM LookUp'!$B$5:$D$8, 3, FALSE)</f>
        <v>-75</v>
      </c>
      <c r="V1595" s="21">
        <f t="shared" si="453"/>
        <v>-11.641153021788449</v>
      </c>
      <c r="W1595" s="21">
        <f t="shared" si="444"/>
        <v>188.23771174455285</v>
      </c>
      <c r="X1595" s="21">
        <f t="shared" si="445"/>
        <v>-254.87346011930663</v>
      </c>
      <c r="Y1595" s="21">
        <f t="shared" si="446"/>
        <v>116.12653988069337</v>
      </c>
      <c r="Z1595" s="21">
        <f t="shared" si="454"/>
        <v>36.810084919446844</v>
      </c>
      <c r="AA1595" s="21">
        <f t="shared" si="447"/>
        <v>36.810084919446844</v>
      </c>
      <c r="AB1595" s="21">
        <f t="shared" si="448"/>
        <v>0</v>
      </c>
      <c r="AC1595" s="21">
        <f t="shared" si="449"/>
        <v>0</v>
      </c>
      <c r="AD1595" s="21">
        <f t="shared" si="455"/>
        <v>0</v>
      </c>
      <c r="AE1595" s="21" t="str">
        <f t="shared" si="450"/>
        <v>3/7/14:00</v>
      </c>
    </row>
    <row r="1596" spans="2:31">
      <c r="B1596" s="37">
        <v>3</v>
      </c>
      <c r="C1596" s="38">
        <v>7</v>
      </c>
      <c r="D1596" s="39">
        <v>15</v>
      </c>
      <c r="E1596" s="17">
        <v>-6.7</v>
      </c>
      <c r="F1596" s="17">
        <v>297</v>
      </c>
      <c r="G1596" s="17">
        <v>309</v>
      </c>
      <c r="H1596" s="37">
        <f t="shared" si="438"/>
        <v>19.939999999999998</v>
      </c>
      <c r="I1596" s="37">
        <f>IF(H1596&lt;'Roof Calculator'!$G$8, 1, 0)</f>
        <v>1</v>
      </c>
      <c r="J1596" s="37">
        <f>IF(H1596&gt;='Roof Calculator'!$G$8, 1, 0)</f>
        <v>0</v>
      </c>
      <c r="K1596" s="37">
        <f t="shared" si="439"/>
        <v>19.939999999999998</v>
      </c>
      <c r="L1596" s="37">
        <f t="shared" si="440"/>
        <v>0</v>
      </c>
      <c r="M1596" s="37">
        <v>0</v>
      </c>
      <c r="N1596" s="37">
        <f t="shared" si="441"/>
        <v>297</v>
      </c>
      <c r="O1596" s="37">
        <v>0</v>
      </c>
      <c r="P1596" s="37">
        <v>0</v>
      </c>
      <c r="Q1596" s="21">
        <f t="shared" si="442"/>
        <v>39.790999999999997</v>
      </c>
      <c r="R1596" s="21">
        <f t="shared" si="451"/>
        <v>66.583333333332163</v>
      </c>
      <c r="S1596" s="21">
        <f t="shared" si="452"/>
        <v>-5.609554769287544</v>
      </c>
      <c r="T1596" s="21">
        <f t="shared" si="443"/>
        <v>86.147999999999996</v>
      </c>
      <c r="U1596" s="37">
        <f>VLOOKUP(Time_Zone, 'LSTM LookUp'!$B$5:$D$8, 3, FALSE)</f>
        <v>-75</v>
      </c>
      <c r="V1596" s="21">
        <f t="shared" si="453"/>
        <v>-11.63107906231077</v>
      </c>
      <c r="W1596" s="21">
        <f t="shared" si="444"/>
        <v>203.24023023442231</v>
      </c>
      <c r="X1596" s="21">
        <f t="shared" si="445"/>
        <v>-236.45091069598647</v>
      </c>
      <c r="Y1596" s="21">
        <f t="shared" si="446"/>
        <v>60.549089304013535</v>
      </c>
      <c r="Z1596" s="21">
        <f t="shared" si="454"/>
        <v>19.193003781614102</v>
      </c>
      <c r="AA1596" s="21">
        <f t="shared" si="447"/>
        <v>19.193003781614102</v>
      </c>
      <c r="AB1596" s="21">
        <f t="shared" si="448"/>
        <v>0</v>
      </c>
      <c r="AC1596" s="21">
        <f t="shared" si="449"/>
        <v>0</v>
      </c>
      <c r="AD1596" s="21">
        <f t="shared" si="455"/>
        <v>0</v>
      </c>
      <c r="AE1596" s="21" t="str">
        <f t="shared" si="450"/>
        <v>3/7/15:00</v>
      </c>
    </row>
    <row r="1597" spans="2:31">
      <c r="B1597" s="37">
        <v>3</v>
      </c>
      <c r="C1597" s="38">
        <v>7</v>
      </c>
      <c r="D1597" s="39">
        <v>16</v>
      </c>
      <c r="E1597" s="17">
        <v>-6.1</v>
      </c>
      <c r="F1597" s="17">
        <v>230</v>
      </c>
      <c r="G1597" s="17">
        <v>217</v>
      </c>
      <c r="H1597" s="37">
        <f t="shared" si="438"/>
        <v>21.02</v>
      </c>
      <c r="I1597" s="37">
        <f>IF(H1597&lt;'Roof Calculator'!$G$8, 1, 0)</f>
        <v>1</v>
      </c>
      <c r="J1597" s="37">
        <f>IF(H1597&gt;='Roof Calculator'!$G$8, 1, 0)</f>
        <v>0</v>
      </c>
      <c r="K1597" s="37">
        <f t="shared" si="439"/>
        <v>21.02</v>
      </c>
      <c r="L1597" s="37">
        <f t="shared" si="440"/>
        <v>0</v>
      </c>
      <c r="M1597" s="37">
        <v>0</v>
      </c>
      <c r="N1597" s="37">
        <f t="shared" si="441"/>
        <v>230</v>
      </c>
      <c r="O1597" s="37">
        <v>0</v>
      </c>
      <c r="P1597" s="37">
        <v>0</v>
      </c>
      <c r="Q1597" s="21">
        <f t="shared" si="442"/>
        <v>39.790999999999997</v>
      </c>
      <c r="R1597" s="21">
        <f t="shared" si="451"/>
        <v>66.624999999998835</v>
      </c>
      <c r="S1597" s="21">
        <f t="shared" si="452"/>
        <v>-5.5936242395220725</v>
      </c>
      <c r="T1597" s="21">
        <f t="shared" si="443"/>
        <v>86.147999999999996</v>
      </c>
      <c r="U1597" s="37">
        <f>VLOOKUP(Time_Zone, 'LSTM LookUp'!$B$5:$D$8, 3, FALSE)</f>
        <v>-75</v>
      </c>
      <c r="V1597" s="21">
        <f t="shared" si="453"/>
        <v>-11.620991864883946</v>
      </c>
      <c r="W1597" s="21">
        <f t="shared" si="444"/>
        <v>218.242752033779</v>
      </c>
      <c r="X1597" s="21">
        <f t="shared" si="445"/>
        <v>-143.8694045396029</v>
      </c>
      <c r="Y1597" s="21">
        <f t="shared" si="446"/>
        <v>86.130595460397103</v>
      </c>
      <c r="Z1597" s="21">
        <f t="shared" si="454"/>
        <v>27.30189443616452</v>
      </c>
      <c r="AA1597" s="21">
        <f t="shared" si="447"/>
        <v>27.30189443616452</v>
      </c>
      <c r="AB1597" s="21">
        <f t="shared" si="448"/>
        <v>0</v>
      </c>
      <c r="AC1597" s="21">
        <f t="shared" si="449"/>
        <v>0</v>
      </c>
      <c r="AD1597" s="21">
        <f t="shared" si="455"/>
        <v>0</v>
      </c>
      <c r="AE1597" s="21" t="str">
        <f t="shared" si="450"/>
        <v>3/7/16:00</v>
      </c>
    </row>
    <row r="1598" spans="2:31">
      <c r="B1598" s="37">
        <v>3</v>
      </c>
      <c r="C1598" s="38">
        <v>7</v>
      </c>
      <c r="D1598" s="39">
        <v>17</v>
      </c>
      <c r="E1598" s="17">
        <v>-6.7</v>
      </c>
      <c r="F1598" s="17">
        <v>167</v>
      </c>
      <c r="G1598" s="17">
        <v>83</v>
      </c>
      <c r="H1598" s="37">
        <f t="shared" si="438"/>
        <v>19.939999999999998</v>
      </c>
      <c r="I1598" s="37">
        <f>IF(H1598&lt;'Roof Calculator'!$G$8, 1, 0)</f>
        <v>1</v>
      </c>
      <c r="J1598" s="37">
        <f>IF(H1598&gt;='Roof Calculator'!$G$8, 1, 0)</f>
        <v>0</v>
      </c>
      <c r="K1598" s="37">
        <f t="shared" si="439"/>
        <v>19.939999999999998</v>
      </c>
      <c r="L1598" s="37">
        <f t="shared" si="440"/>
        <v>0</v>
      </c>
      <c r="M1598" s="37">
        <v>0</v>
      </c>
      <c r="N1598" s="37">
        <f t="shared" si="441"/>
        <v>167</v>
      </c>
      <c r="O1598" s="37">
        <v>0</v>
      </c>
      <c r="P1598" s="37">
        <v>0</v>
      </c>
      <c r="Q1598" s="21">
        <f t="shared" si="442"/>
        <v>39.790999999999997</v>
      </c>
      <c r="R1598" s="21">
        <f t="shared" si="451"/>
        <v>66.666666666665506</v>
      </c>
      <c r="S1598" s="21">
        <f t="shared" si="452"/>
        <v>-5.5776912567523587</v>
      </c>
      <c r="T1598" s="21">
        <f t="shared" si="443"/>
        <v>86.147999999999996</v>
      </c>
      <c r="U1598" s="37">
        <f>VLOOKUP(Time_Zone, 'LSTM LookUp'!$B$5:$D$8, 3, FALSE)</f>
        <v>-75</v>
      </c>
      <c r="V1598" s="21">
        <f t="shared" si="453"/>
        <v>-11.610891453920201</v>
      </c>
      <c r="W1598" s="21">
        <f t="shared" si="444"/>
        <v>233.24527713651992</v>
      </c>
      <c r="X1598" s="21">
        <f t="shared" si="445"/>
        <v>-43.145129662802546</v>
      </c>
      <c r="Y1598" s="21">
        <f t="shared" si="446"/>
        <v>123.85487033719745</v>
      </c>
      <c r="Z1598" s="21">
        <f t="shared" si="454"/>
        <v>39.259830694028032</v>
      </c>
      <c r="AA1598" s="21">
        <f t="shared" si="447"/>
        <v>39.259830694028032</v>
      </c>
      <c r="AB1598" s="21">
        <f t="shared" si="448"/>
        <v>0</v>
      </c>
      <c r="AC1598" s="21">
        <f t="shared" si="449"/>
        <v>0</v>
      </c>
      <c r="AD1598" s="21">
        <f t="shared" si="455"/>
        <v>0</v>
      </c>
      <c r="AE1598" s="21" t="str">
        <f t="shared" si="450"/>
        <v>3/7/17:00</v>
      </c>
    </row>
    <row r="1599" spans="2:31">
      <c r="B1599" s="37">
        <v>3</v>
      </c>
      <c r="C1599" s="38">
        <v>7</v>
      </c>
      <c r="D1599" s="39">
        <v>18</v>
      </c>
      <c r="E1599" s="17">
        <v>-6.7</v>
      </c>
      <c r="F1599" s="17">
        <v>104</v>
      </c>
      <c r="G1599" s="17">
        <v>143</v>
      </c>
      <c r="H1599" s="37">
        <f t="shared" si="438"/>
        <v>19.939999999999998</v>
      </c>
      <c r="I1599" s="37">
        <f>IF(H1599&lt;'Roof Calculator'!$G$8, 1, 0)</f>
        <v>1</v>
      </c>
      <c r="J1599" s="37">
        <f>IF(H1599&gt;='Roof Calculator'!$G$8, 1, 0)</f>
        <v>0</v>
      </c>
      <c r="K1599" s="37">
        <f t="shared" si="439"/>
        <v>19.939999999999998</v>
      </c>
      <c r="L1599" s="37">
        <f t="shared" si="440"/>
        <v>0</v>
      </c>
      <c r="M1599" s="37">
        <v>0</v>
      </c>
      <c r="N1599" s="37">
        <f t="shared" si="441"/>
        <v>104</v>
      </c>
      <c r="O1599" s="37">
        <v>0</v>
      </c>
      <c r="P1599" s="37">
        <v>0</v>
      </c>
      <c r="Q1599" s="21">
        <f t="shared" si="442"/>
        <v>39.790999999999997</v>
      </c>
      <c r="R1599" s="21">
        <f t="shared" si="451"/>
        <v>66.708333333332178</v>
      </c>
      <c r="S1599" s="21">
        <f t="shared" si="452"/>
        <v>-5.5617558281430215</v>
      </c>
      <c r="T1599" s="21">
        <f t="shared" si="443"/>
        <v>86.147999999999996</v>
      </c>
      <c r="U1599" s="37">
        <f>VLOOKUP(Time_Zone, 'LSTM LookUp'!$B$5:$D$8, 3, FALSE)</f>
        <v>-75</v>
      </c>
      <c r="V1599" s="21">
        <f t="shared" si="453"/>
        <v>-11.600777853853456</v>
      </c>
      <c r="W1599" s="21">
        <f t="shared" si="444"/>
        <v>248.24780553653665</v>
      </c>
      <c r="X1599" s="21">
        <f t="shared" si="445"/>
        <v>-49.398497332803842</v>
      </c>
      <c r="Y1599" s="21">
        <f t="shared" si="446"/>
        <v>54.601502667196158</v>
      </c>
      <c r="Z1599" s="21">
        <f t="shared" si="454"/>
        <v>17.307722696067753</v>
      </c>
      <c r="AA1599" s="21">
        <f t="shared" si="447"/>
        <v>17.307722696067753</v>
      </c>
      <c r="AB1599" s="21">
        <f t="shared" si="448"/>
        <v>0</v>
      </c>
      <c r="AC1599" s="21">
        <f t="shared" si="449"/>
        <v>0</v>
      </c>
      <c r="AD1599" s="21">
        <f t="shared" si="455"/>
        <v>0</v>
      </c>
      <c r="AE1599" s="21" t="str">
        <f t="shared" si="450"/>
        <v>3/7/18:00</v>
      </c>
    </row>
    <row r="1600" spans="2:31">
      <c r="B1600" s="37">
        <v>3</v>
      </c>
      <c r="C1600" s="38">
        <v>7</v>
      </c>
      <c r="D1600" s="39">
        <v>19</v>
      </c>
      <c r="E1600" s="17">
        <v>-8.3000000000000007</v>
      </c>
      <c r="F1600" s="17">
        <v>21</v>
      </c>
      <c r="G1600" s="17">
        <v>70</v>
      </c>
      <c r="H1600" s="37">
        <f t="shared" si="438"/>
        <v>17.059999999999999</v>
      </c>
      <c r="I1600" s="37">
        <f>IF(H1600&lt;'Roof Calculator'!$G$8, 1, 0)</f>
        <v>1</v>
      </c>
      <c r="J1600" s="37">
        <f>IF(H1600&gt;='Roof Calculator'!$G$8, 1, 0)</f>
        <v>0</v>
      </c>
      <c r="K1600" s="37">
        <f t="shared" si="439"/>
        <v>17.059999999999999</v>
      </c>
      <c r="L1600" s="37">
        <f t="shared" si="440"/>
        <v>0</v>
      </c>
      <c r="M1600" s="37">
        <v>0</v>
      </c>
      <c r="N1600" s="37">
        <f t="shared" si="441"/>
        <v>21</v>
      </c>
      <c r="O1600" s="37">
        <v>0</v>
      </c>
      <c r="P1600" s="37">
        <v>0</v>
      </c>
      <c r="Q1600" s="21">
        <f t="shared" si="442"/>
        <v>39.790999999999997</v>
      </c>
      <c r="R1600" s="21">
        <f t="shared" si="451"/>
        <v>66.749999999998849</v>
      </c>
      <c r="S1600" s="21">
        <f t="shared" si="452"/>
        <v>-5.5458179608582512</v>
      </c>
      <c r="T1600" s="21">
        <f t="shared" si="443"/>
        <v>86.147999999999996</v>
      </c>
      <c r="U1600" s="37">
        <f>VLOOKUP(Time_Zone, 'LSTM LookUp'!$B$5:$D$8, 3, FALSE)</f>
        <v>-75</v>
      </c>
      <c r="V1600" s="21">
        <f t="shared" si="453"/>
        <v>-11.590651089139261</v>
      </c>
      <c r="W1600" s="21">
        <f t="shared" si="444"/>
        <v>263.25033722771519</v>
      </c>
      <c r="X1600" s="21">
        <f t="shared" si="445"/>
        <v>-10.621540299589038</v>
      </c>
      <c r="Y1600" s="21">
        <f t="shared" si="446"/>
        <v>10.378459700410962</v>
      </c>
      <c r="Z1600" s="21">
        <f t="shared" si="454"/>
        <v>3.2897904587330178</v>
      </c>
      <c r="AA1600" s="21">
        <f t="shared" si="447"/>
        <v>3.2897904587330178</v>
      </c>
      <c r="AB1600" s="21">
        <f t="shared" si="448"/>
        <v>0</v>
      </c>
      <c r="AC1600" s="21">
        <f t="shared" si="449"/>
        <v>0</v>
      </c>
      <c r="AD1600" s="21">
        <f t="shared" si="455"/>
        <v>0</v>
      </c>
      <c r="AE1600" s="21" t="str">
        <f t="shared" si="450"/>
        <v>3/7/19:00</v>
      </c>
    </row>
    <row r="1601" spans="2:31">
      <c r="B1601" s="37">
        <v>3</v>
      </c>
      <c r="C1601" s="38">
        <v>7</v>
      </c>
      <c r="D1601" s="39">
        <v>20</v>
      </c>
      <c r="E1601" s="17">
        <v>-8.3000000000000007</v>
      </c>
      <c r="F1601" s="17">
        <v>0</v>
      </c>
      <c r="G1601" s="17">
        <v>0</v>
      </c>
      <c r="H1601" s="37">
        <f t="shared" si="438"/>
        <v>17.059999999999999</v>
      </c>
      <c r="I1601" s="37">
        <f>IF(H1601&lt;'Roof Calculator'!$G$8, 1, 0)</f>
        <v>1</v>
      </c>
      <c r="J1601" s="37">
        <f>IF(H1601&gt;='Roof Calculator'!$G$8, 1, 0)</f>
        <v>0</v>
      </c>
      <c r="K1601" s="37">
        <f t="shared" si="439"/>
        <v>17.059999999999999</v>
      </c>
      <c r="L1601" s="37">
        <f t="shared" si="440"/>
        <v>0</v>
      </c>
      <c r="M1601" s="37">
        <v>0</v>
      </c>
      <c r="N1601" s="37">
        <f t="shared" si="441"/>
        <v>0</v>
      </c>
      <c r="O1601" s="37">
        <v>0</v>
      </c>
      <c r="P1601" s="37">
        <v>0</v>
      </c>
      <c r="Q1601" s="21">
        <f t="shared" si="442"/>
        <v>39.790999999999997</v>
      </c>
      <c r="R1601" s="21">
        <f t="shared" si="451"/>
        <v>66.79166666666552</v>
      </c>
      <c r="S1601" s="21">
        <f t="shared" si="452"/>
        <v>-5.5298776620618044</v>
      </c>
      <c r="T1601" s="21">
        <f t="shared" si="443"/>
        <v>86.147999999999996</v>
      </c>
      <c r="U1601" s="37">
        <f>VLOOKUP(Time_Zone, 'LSTM LookUp'!$B$5:$D$8, 3, FALSE)</f>
        <v>-75</v>
      </c>
      <c r="V1601" s="21">
        <f t="shared" si="453"/>
        <v>-11.580511184254743</v>
      </c>
      <c r="W1601" s="21">
        <f t="shared" si="444"/>
        <v>278.25287220393631</v>
      </c>
      <c r="X1601" s="21">
        <f t="shared" si="445"/>
        <v>0</v>
      </c>
      <c r="Y1601" s="21">
        <f t="shared" si="446"/>
        <v>0</v>
      </c>
      <c r="Z1601" s="21">
        <f t="shared" si="454"/>
        <v>0</v>
      </c>
      <c r="AA1601" s="21">
        <f t="shared" si="447"/>
        <v>0</v>
      </c>
      <c r="AB1601" s="21">
        <f t="shared" si="448"/>
        <v>0</v>
      </c>
      <c r="AC1601" s="21">
        <f t="shared" si="449"/>
        <v>0</v>
      </c>
      <c r="AD1601" s="21">
        <f t="shared" si="455"/>
        <v>0</v>
      </c>
      <c r="AE1601" s="21" t="str">
        <f t="shared" si="450"/>
        <v>3/7/20:00</v>
      </c>
    </row>
    <row r="1602" spans="2:31">
      <c r="B1602" s="37">
        <v>3</v>
      </c>
      <c r="C1602" s="38">
        <v>7</v>
      </c>
      <c r="D1602" s="39">
        <v>21</v>
      </c>
      <c r="E1602" s="17">
        <v>-8.9</v>
      </c>
      <c r="F1602" s="17">
        <v>0</v>
      </c>
      <c r="G1602" s="17">
        <v>0</v>
      </c>
      <c r="H1602" s="37">
        <f t="shared" si="438"/>
        <v>15.979999999999997</v>
      </c>
      <c r="I1602" s="37">
        <f>IF(H1602&lt;'Roof Calculator'!$G$8, 1, 0)</f>
        <v>1</v>
      </c>
      <c r="J1602" s="37">
        <f>IF(H1602&gt;='Roof Calculator'!$G$8, 1, 0)</f>
        <v>0</v>
      </c>
      <c r="K1602" s="37">
        <f t="shared" si="439"/>
        <v>15.979999999999997</v>
      </c>
      <c r="L1602" s="37">
        <f t="shared" si="440"/>
        <v>0</v>
      </c>
      <c r="M1602" s="37">
        <v>0</v>
      </c>
      <c r="N1602" s="37">
        <f t="shared" si="441"/>
        <v>0</v>
      </c>
      <c r="O1602" s="37">
        <v>0</v>
      </c>
      <c r="P1602" s="37">
        <v>0</v>
      </c>
      <c r="Q1602" s="21">
        <f t="shared" si="442"/>
        <v>39.790999999999997</v>
      </c>
      <c r="R1602" s="21">
        <f t="shared" si="451"/>
        <v>66.833333333332192</v>
      </c>
      <c r="S1602" s="21">
        <f t="shared" si="452"/>
        <v>-5.513934938917</v>
      </c>
      <c r="T1602" s="21">
        <f t="shared" si="443"/>
        <v>86.147999999999996</v>
      </c>
      <c r="U1602" s="37">
        <f>VLOOKUP(Time_Zone, 'LSTM LookUp'!$B$5:$D$8, 3, FALSE)</f>
        <v>-75</v>
      </c>
      <c r="V1602" s="21">
        <f t="shared" si="453"/>
        <v>-11.570358163698566</v>
      </c>
      <c r="W1602" s="21">
        <f t="shared" si="444"/>
        <v>293.25541045907539</v>
      </c>
      <c r="X1602" s="21">
        <f t="shared" si="445"/>
        <v>0</v>
      </c>
      <c r="Y1602" s="21">
        <f t="shared" si="446"/>
        <v>0</v>
      </c>
      <c r="Z1602" s="21">
        <f t="shared" si="454"/>
        <v>0</v>
      </c>
      <c r="AA1602" s="21">
        <f t="shared" si="447"/>
        <v>0</v>
      </c>
      <c r="AB1602" s="21">
        <f t="shared" si="448"/>
        <v>0</v>
      </c>
      <c r="AC1602" s="21">
        <f t="shared" si="449"/>
        <v>0</v>
      </c>
      <c r="AD1602" s="21">
        <f t="shared" si="455"/>
        <v>0</v>
      </c>
      <c r="AE1602" s="21" t="str">
        <f t="shared" si="450"/>
        <v>3/7/21:00</v>
      </c>
    </row>
    <row r="1603" spans="2:31">
      <c r="B1603" s="37">
        <v>3</v>
      </c>
      <c r="C1603" s="38">
        <v>7</v>
      </c>
      <c r="D1603" s="39">
        <v>22</v>
      </c>
      <c r="E1603" s="17">
        <v>-9.4</v>
      </c>
      <c r="F1603" s="17">
        <v>0</v>
      </c>
      <c r="G1603" s="17">
        <v>0</v>
      </c>
      <c r="H1603" s="37">
        <f t="shared" si="438"/>
        <v>15.079999999999998</v>
      </c>
      <c r="I1603" s="37">
        <f>IF(H1603&lt;'Roof Calculator'!$G$8, 1, 0)</f>
        <v>1</v>
      </c>
      <c r="J1603" s="37">
        <f>IF(H1603&gt;='Roof Calculator'!$G$8, 1, 0)</f>
        <v>0</v>
      </c>
      <c r="K1603" s="37">
        <f t="shared" si="439"/>
        <v>15.079999999999998</v>
      </c>
      <c r="L1603" s="37">
        <f t="shared" si="440"/>
        <v>0</v>
      </c>
      <c r="M1603" s="37">
        <v>0</v>
      </c>
      <c r="N1603" s="37">
        <f t="shared" si="441"/>
        <v>0</v>
      </c>
      <c r="O1603" s="37">
        <v>0</v>
      </c>
      <c r="P1603" s="37">
        <v>0</v>
      </c>
      <c r="Q1603" s="21">
        <f t="shared" si="442"/>
        <v>39.790999999999997</v>
      </c>
      <c r="R1603" s="21">
        <f t="shared" si="451"/>
        <v>66.874999999998863</v>
      </c>
      <c r="S1603" s="21">
        <f t="shared" si="452"/>
        <v>-5.4979897985867225</v>
      </c>
      <c r="T1603" s="21">
        <f t="shared" si="443"/>
        <v>86.147999999999996</v>
      </c>
      <c r="U1603" s="37">
        <f>VLOOKUP(Time_Zone, 'LSTM LookUp'!$B$5:$D$8, 3, FALSE)</f>
        <v>-75</v>
      </c>
      <c r="V1603" s="21">
        <f t="shared" si="453"/>
        <v>-11.560192051990871</v>
      </c>
      <c r="W1603" s="21">
        <f t="shared" si="444"/>
        <v>308.25795198700229</v>
      </c>
      <c r="X1603" s="21">
        <f t="shared" si="445"/>
        <v>0</v>
      </c>
      <c r="Y1603" s="21">
        <f t="shared" si="446"/>
        <v>0</v>
      </c>
      <c r="Z1603" s="21">
        <f t="shared" si="454"/>
        <v>0</v>
      </c>
      <c r="AA1603" s="21">
        <f t="shared" si="447"/>
        <v>0</v>
      </c>
      <c r="AB1603" s="21">
        <f t="shared" si="448"/>
        <v>0</v>
      </c>
      <c r="AC1603" s="21">
        <f t="shared" si="449"/>
        <v>0</v>
      </c>
      <c r="AD1603" s="21">
        <f t="shared" si="455"/>
        <v>0</v>
      </c>
      <c r="AE1603" s="21" t="str">
        <f t="shared" si="450"/>
        <v>3/7/22:00</v>
      </c>
    </row>
    <row r="1604" spans="2:31">
      <c r="B1604" s="37">
        <v>3</v>
      </c>
      <c r="C1604" s="38">
        <v>7</v>
      </c>
      <c r="D1604" s="39">
        <v>23</v>
      </c>
      <c r="E1604" s="17">
        <v>-9.4</v>
      </c>
      <c r="F1604" s="17">
        <v>0</v>
      </c>
      <c r="G1604" s="17">
        <v>0</v>
      </c>
      <c r="H1604" s="37">
        <f t="shared" si="438"/>
        <v>15.079999999999998</v>
      </c>
      <c r="I1604" s="37">
        <f>IF(H1604&lt;'Roof Calculator'!$G$8, 1, 0)</f>
        <v>1</v>
      </c>
      <c r="J1604" s="37">
        <f>IF(H1604&gt;='Roof Calculator'!$G$8, 1, 0)</f>
        <v>0</v>
      </c>
      <c r="K1604" s="37">
        <f t="shared" si="439"/>
        <v>15.079999999999998</v>
      </c>
      <c r="L1604" s="37">
        <f t="shared" si="440"/>
        <v>0</v>
      </c>
      <c r="M1604" s="37">
        <v>0</v>
      </c>
      <c r="N1604" s="37">
        <f t="shared" si="441"/>
        <v>0</v>
      </c>
      <c r="O1604" s="37">
        <v>0</v>
      </c>
      <c r="P1604" s="37">
        <v>0</v>
      </c>
      <c r="Q1604" s="21">
        <f t="shared" si="442"/>
        <v>39.790999999999997</v>
      </c>
      <c r="R1604" s="21">
        <f t="shared" si="451"/>
        <v>66.916666666665535</v>
      </c>
      <c r="S1604" s="21">
        <f t="shared" si="452"/>
        <v>-5.4820422482334319</v>
      </c>
      <c r="T1604" s="21">
        <f t="shared" si="443"/>
        <v>86.147999999999996</v>
      </c>
      <c r="U1604" s="37">
        <f>VLOOKUP(Time_Zone, 'LSTM LookUp'!$B$5:$D$8, 3, FALSE)</f>
        <v>-75</v>
      </c>
      <c r="V1604" s="21">
        <f t="shared" si="453"/>
        <v>-11.550012873673216</v>
      </c>
      <c r="W1604" s="21">
        <f t="shared" si="444"/>
        <v>323.26049678158171</v>
      </c>
      <c r="X1604" s="21">
        <f t="shared" si="445"/>
        <v>0</v>
      </c>
      <c r="Y1604" s="21">
        <f t="shared" si="446"/>
        <v>0</v>
      </c>
      <c r="Z1604" s="21">
        <f t="shared" si="454"/>
        <v>0</v>
      </c>
      <c r="AA1604" s="21">
        <f t="shared" si="447"/>
        <v>0</v>
      </c>
      <c r="AB1604" s="21">
        <f t="shared" si="448"/>
        <v>0</v>
      </c>
      <c r="AC1604" s="21">
        <f t="shared" si="449"/>
        <v>0</v>
      </c>
      <c r="AD1604" s="21">
        <f t="shared" si="455"/>
        <v>0</v>
      </c>
      <c r="AE1604" s="21" t="str">
        <f t="shared" si="450"/>
        <v>3/7/23:00</v>
      </c>
    </row>
    <row r="1605" spans="2:31">
      <c r="B1605" s="37">
        <v>3</v>
      </c>
      <c r="C1605" s="38">
        <v>7</v>
      </c>
      <c r="D1605" s="39">
        <v>24</v>
      </c>
      <c r="E1605" s="17">
        <v>-9.4</v>
      </c>
      <c r="F1605" s="17">
        <v>0</v>
      </c>
      <c r="G1605" s="17">
        <v>0</v>
      </c>
      <c r="H1605" s="37">
        <f t="shared" si="438"/>
        <v>15.079999999999998</v>
      </c>
      <c r="I1605" s="37">
        <f>IF(H1605&lt;'Roof Calculator'!$G$8, 1, 0)</f>
        <v>1</v>
      </c>
      <c r="J1605" s="37">
        <f>IF(H1605&gt;='Roof Calculator'!$G$8, 1, 0)</f>
        <v>0</v>
      </c>
      <c r="K1605" s="37">
        <f t="shared" si="439"/>
        <v>15.079999999999998</v>
      </c>
      <c r="L1605" s="37">
        <f t="shared" si="440"/>
        <v>0</v>
      </c>
      <c r="M1605" s="37">
        <v>0</v>
      </c>
      <c r="N1605" s="37">
        <f t="shared" si="441"/>
        <v>0</v>
      </c>
      <c r="O1605" s="37">
        <v>0</v>
      </c>
      <c r="P1605" s="37">
        <v>0</v>
      </c>
      <c r="Q1605" s="21">
        <f t="shared" si="442"/>
        <v>39.790999999999997</v>
      </c>
      <c r="R1605" s="21">
        <f t="shared" si="451"/>
        <v>66.958333333332206</v>
      </c>
      <c r="S1605" s="21">
        <f t="shared" si="452"/>
        <v>-5.4660922950191466</v>
      </c>
      <c r="T1605" s="21">
        <f t="shared" si="443"/>
        <v>86.147999999999996</v>
      </c>
      <c r="U1605" s="37">
        <f>VLOOKUP(Time_Zone, 'LSTM LookUp'!$B$5:$D$8, 3, FALSE)</f>
        <v>-75</v>
      </c>
      <c r="V1605" s="21">
        <f t="shared" si="453"/>
        <v>-11.539820653308542</v>
      </c>
      <c r="W1605" s="21">
        <f t="shared" si="444"/>
        <v>338.26304483667292</v>
      </c>
      <c r="X1605" s="21">
        <f t="shared" si="445"/>
        <v>0</v>
      </c>
      <c r="Y1605" s="21">
        <f t="shared" si="446"/>
        <v>0</v>
      </c>
      <c r="Z1605" s="21">
        <f t="shared" si="454"/>
        <v>0</v>
      </c>
      <c r="AA1605" s="21">
        <f t="shared" si="447"/>
        <v>0</v>
      </c>
      <c r="AB1605" s="21">
        <f t="shared" si="448"/>
        <v>0</v>
      </c>
      <c r="AC1605" s="21">
        <f t="shared" si="449"/>
        <v>0</v>
      </c>
      <c r="AD1605" s="21">
        <f t="shared" si="455"/>
        <v>0</v>
      </c>
      <c r="AE1605" s="21" t="str">
        <f t="shared" si="450"/>
        <v>3/7/24:00</v>
      </c>
    </row>
    <row r="1606" spans="2:31">
      <c r="B1606" s="37">
        <v>3</v>
      </c>
      <c r="C1606" s="38">
        <v>8</v>
      </c>
      <c r="D1606" s="39">
        <v>1</v>
      </c>
      <c r="E1606" s="17">
        <v>-9.4</v>
      </c>
      <c r="F1606" s="17">
        <v>0</v>
      </c>
      <c r="G1606" s="17">
        <v>0</v>
      </c>
      <c r="H1606" s="37">
        <f t="shared" si="438"/>
        <v>15.079999999999998</v>
      </c>
      <c r="I1606" s="37">
        <f>IF(H1606&lt;'Roof Calculator'!$G$8, 1, 0)</f>
        <v>1</v>
      </c>
      <c r="J1606" s="37">
        <f>IF(H1606&gt;='Roof Calculator'!$G$8, 1, 0)</f>
        <v>0</v>
      </c>
      <c r="K1606" s="37">
        <f t="shared" si="439"/>
        <v>15.079999999999998</v>
      </c>
      <c r="L1606" s="37">
        <f t="shared" si="440"/>
        <v>0</v>
      </c>
      <c r="M1606" s="37">
        <v>0</v>
      </c>
      <c r="N1606" s="37">
        <f t="shared" si="441"/>
        <v>0</v>
      </c>
      <c r="O1606" s="37">
        <v>0</v>
      </c>
      <c r="P1606" s="37">
        <v>0</v>
      </c>
      <c r="Q1606" s="21">
        <f t="shared" si="442"/>
        <v>39.790999999999997</v>
      </c>
      <c r="R1606" s="21">
        <f t="shared" si="451"/>
        <v>66.999999999998877</v>
      </c>
      <c r="S1606" s="21">
        <f t="shared" si="452"/>
        <v>-5.4501399461054616</v>
      </c>
      <c r="T1606" s="21">
        <f t="shared" si="443"/>
        <v>86.147999999999996</v>
      </c>
      <c r="U1606" s="37">
        <f>VLOOKUP(Time_Zone, 'LSTM LookUp'!$B$5:$D$8, 3, FALSE)</f>
        <v>-75</v>
      </c>
      <c r="V1606" s="21">
        <f t="shared" si="453"/>
        <v>-11.529615415481103</v>
      </c>
      <c r="W1606" s="21">
        <f t="shared" si="444"/>
        <v>-6.7344038538702833</v>
      </c>
      <c r="X1606" s="21">
        <f t="shared" si="445"/>
        <v>0</v>
      </c>
      <c r="Y1606" s="21">
        <f t="shared" si="446"/>
        <v>0</v>
      </c>
      <c r="Z1606" s="21">
        <f t="shared" si="454"/>
        <v>0</v>
      </c>
      <c r="AA1606" s="21">
        <f t="shared" si="447"/>
        <v>0</v>
      </c>
      <c r="AB1606" s="21">
        <f t="shared" si="448"/>
        <v>0</v>
      </c>
      <c r="AC1606" s="21">
        <f t="shared" si="449"/>
        <v>0</v>
      </c>
      <c r="AD1606" s="21">
        <f t="shared" si="455"/>
        <v>0</v>
      </c>
      <c r="AE1606" s="21" t="str">
        <f t="shared" si="450"/>
        <v>3/8/1:00</v>
      </c>
    </row>
    <row r="1607" spans="2:31">
      <c r="B1607" s="37">
        <v>3</v>
      </c>
      <c r="C1607" s="38">
        <v>8</v>
      </c>
      <c r="D1607" s="39">
        <v>2</v>
      </c>
      <c r="E1607" s="17">
        <v>-10</v>
      </c>
      <c r="F1607" s="17">
        <v>0</v>
      </c>
      <c r="G1607" s="17">
        <v>0</v>
      </c>
      <c r="H1607" s="37">
        <f t="shared" si="438"/>
        <v>14</v>
      </c>
      <c r="I1607" s="37">
        <f>IF(H1607&lt;'Roof Calculator'!$G$8, 1, 0)</f>
        <v>1</v>
      </c>
      <c r="J1607" s="37">
        <f>IF(H1607&gt;='Roof Calculator'!$G$8, 1, 0)</f>
        <v>0</v>
      </c>
      <c r="K1607" s="37">
        <f t="shared" si="439"/>
        <v>14</v>
      </c>
      <c r="L1607" s="37">
        <f t="shared" si="440"/>
        <v>0</v>
      </c>
      <c r="M1607" s="37">
        <v>0</v>
      </c>
      <c r="N1607" s="37">
        <f t="shared" si="441"/>
        <v>0</v>
      </c>
      <c r="O1607" s="37">
        <v>0</v>
      </c>
      <c r="P1607" s="37">
        <v>0</v>
      </c>
      <c r="Q1607" s="21">
        <f t="shared" si="442"/>
        <v>39.790999999999997</v>
      </c>
      <c r="R1607" s="21">
        <f t="shared" si="451"/>
        <v>67.041666666665549</v>
      </c>
      <c r="S1607" s="21">
        <f t="shared" si="452"/>
        <v>-5.4341852086535383</v>
      </c>
      <c r="T1607" s="21">
        <f t="shared" si="443"/>
        <v>86.147999999999996</v>
      </c>
      <c r="U1607" s="37">
        <f>VLOOKUP(Time_Zone, 'LSTM LookUp'!$B$5:$D$8, 3, FALSE)</f>
        <v>-75</v>
      </c>
      <c r="V1607" s="21">
        <f t="shared" si="453"/>
        <v>-11.51939718479643</v>
      </c>
      <c r="W1607" s="21">
        <f t="shared" si="444"/>
        <v>8.2681507038009006</v>
      </c>
      <c r="X1607" s="21">
        <f t="shared" si="445"/>
        <v>0</v>
      </c>
      <c r="Y1607" s="21">
        <f t="shared" si="446"/>
        <v>0</v>
      </c>
      <c r="Z1607" s="21">
        <f t="shared" si="454"/>
        <v>0</v>
      </c>
      <c r="AA1607" s="21">
        <f t="shared" si="447"/>
        <v>0</v>
      </c>
      <c r="AB1607" s="21">
        <f t="shared" si="448"/>
        <v>0</v>
      </c>
      <c r="AC1607" s="21">
        <f t="shared" si="449"/>
        <v>0</v>
      </c>
      <c r="AD1607" s="21">
        <f t="shared" si="455"/>
        <v>0</v>
      </c>
      <c r="AE1607" s="21" t="str">
        <f t="shared" si="450"/>
        <v>3/8/2:00</v>
      </c>
    </row>
    <row r="1608" spans="2:31">
      <c r="B1608" s="37">
        <v>3</v>
      </c>
      <c r="C1608" s="38">
        <v>8</v>
      </c>
      <c r="D1608" s="39">
        <v>3</v>
      </c>
      <c r="E1608" s="17">
        <v>-10.6</v>
      </c>
      <c r="F1608" s="17">
        <v>0</v>
      </c>
      <c r="G1608" s="17">
        <v>0</v>
      </c>
      <c r="H1608" s="37">
        <f t="shared" si="438"/>
        <v>12.920000000000002</v>
      </c>
      <c r="I1608" s="37">
        <f>IF(H1608&lt;'Roof Calculator'!$G$8, 1, 0)</f>
        <v>1</v>
      </c>
      <c r="J1608" s="37">
        <f>IF(H1608&gt;='Roof Calculator'!$G$8, 1, 0)</f>
        <v>0</v>
      </c>
      <c r="K1608" s="37">
        <f t="shared" si="439"/>
        <v>12.920000000000002</v>
      </c>
      <c r="L1608" s="37">
        <f t="shared" si="440"/>
        <v>0</v>
      </c>
      <c r="M1608" s="37">
        <v>0</v>
      </c>
      <c r="N1608" s="37">
        <f t="shared" si="441"/>
        <v>0</v>
      </c>
      <c r="O1608" s="37">
        <v>0</v>
      </c>
      <c r="P1608" s="37">
        <v>0</v>
      </c>
      <c r="Q1608" s="21">
        <f t="shared" si="442"/>
        <v>39.790999999999997</v>
      </c>
      <c r="R1608" s="21">
        <f t="shared" si="451"/>
        <v>67.08333333333222</v>
      </c>
      <c r="S1608" s="21">
        <f t="shared" si="452"/>
        <v>-5.4182280898241073</v>
      </c>
      <c r="T1608" s="21">
        <f t="shared" si="443"/>
        <v>86.147999999999996</v>
      </c>
      <c r="U1608" s="37">
        <f>VLOOKUP(Time_Zone, 'LSTM LookUp'!$B$5:$D$8, 3, FALSE)</f>
        <v>-75</v>
      </c>
      <c r="V1608" s="21">
        <f t="shared" si="453"/>
        <v>-11.509165985881255</v>
      </c>
      <c r="W1608" s="21">
        <f t="shared" si="444"/>
        <v>23.270708503529669</v>
      </c>
      <c r="X1608" s="21">
        <f t="shared" si="445"/>
        <v>0</v>
      </c>
      <c r="Y1608" s="21">
        <f t="shared" si="446"/>
        <v>0</v>
      </c>
      <c r="Z1608" s="21">
        <f t="shared" si="454"/>
        <v>0</v>
      </c>
      <c r="AA1608" s="21">
        <f t="shared" si="447"/>
        <v>0</v>
      </c>
      <c r="AB1608" s="21">
        <f t="shared" si="448"/>
        <v>0</v>
      </c>
      <c r="AC1608" s="21">
        <f t="shared" si="449"/>
        <v>0</v>
      </c>
      <c r="AD1608" s="21">
        <f t="shared" si="455"/>
        <v>0</v>
      </c>
      <c r="AE1608" s="21" t="str">
        <f t="shared" si="450"/>
        <v>3/8/3:00</v>
      </c>
    </row>
    <row r="1609" spans="2:31">
      <c r="B1609" s="37">
        <v>3</v>
      </c>
      <c r="C1609" s="38">
        <v>8</v>
      </c>
      <c r="D1609" s="39">
        <v>4</v>
      </c>
      <c r="E1609" s="17">
        <v>-10.6</v>
      </c>
      <c r="F1609" s="17">
        <v>0</v>
      </c>
      <c r="G1609" s="17">
        <v>0</v>
      </c>
      <c r="H1609" s="37">
        <f t="shared" si="438"/>
        <v>12.920000000000002</v>
      </c>
      <c r="I1609" s="37">
        <f>IF(H1609&lt;'Roof Calculator'!$G$8, 1, 0)</f>
        <v>1</v>
      </c>
      <c r="J1609" s="37">
        <f>IF(H1609&gt;='Roof Calculator'!$G$8, 1, 0)</f>
        <v>0</v>
      </c>
      <c r="K1609" s="37">
        <f t="shared" si="439"/>
        <v>12.920000000000002</v>
      </c>
      <c r="L1609" s="37">
        <f t="shared" si="440"/>
        <v>0</v>
      </c>
      <c r="M1609" s="37">
        <v>0</v>
      </c>
      <c r="N1609" s="37">
        <f t="shared" si="441"/>
        <v>0</v>
      </c>
      <c r="O1609" s="37">
        <v>0</v>
      </c>
      <c r="P1609" s="37">
        <v>0</v>
      </c>
      <c r="Q1609" s="21">
        <f t="shared" si="442"/>
        <v>39.790999999999997</v>
      </c>
      <c r="R1609" s="21">
        <f t="shared" si="451"/>
        <v>67.124999999998892</v>
      </c>
      <c r="S1609" s="21">
        <f t="shared" si="452"/>
        <v>-5.4022685967774713</v>
      </c>
      <c r="T1609" s="21">
        <f t="shared" si="443"/>
        <v>86.147999999999996</v>
      </c>
      <c r="U1609" s="37">
        <f>VLOOKUP(Time_Zone, 'LSTM LookUp'!$B$5:$D$8, 3, FALSE)</f>
        <v>-75</v>
      </c>
      <c r="V1609" s="21">
        <f t="shared" si="453"/>
        <v>-11.498921843383485</v>
      </c>
      <c r="W1609" s="21">
        <f t="shared" si="444"/>
        <v>38.273269539154114</v>
      </c>
      <c r="X1609" s="21">
        <f t="shared" si="445"/>
        <v>0</v>
      </c>
      <c r="Y1609" s="21">
        <f t="shared" si="446"/>
        <v>0</v>
      </c>
      <c r="Z1609" s="21">
        <f t="shared" si="454"/>
        <v>0</v>
      </c>
      <c r="AA1609" s="21">
        <f t="shared" si="447"/>
        <v>0</v>
      </c>
      <c r="AB1609" s="21">
        <f t="shared" si="448"/>
        <v>0</v>
      </c>
      <c r="AC1609" s="21">
        <f t="shared" si="449"/>
        <v>0</v>
      </c>
      <c r="AD1609" s="21">
        <f t="shared" si="455"/>
        <v>0</v>
      </c>
      <c r="AE1609" s="21" t="str">
        <f t="shared" si="450"/>
        <v>3/8/4:00</v>
      </c>
    </row>
    <row r="1610" spans="2:31">
      <c r="B1610" s="37">
        <v>3</v>
      </c>
      <c r="C1610" s="38">
        <v>8</v>
      </c>
      <c r="D1610" s="39">
        <v>5</v>
      </c>
      <c r="E1610" s="17">
        <v>-11.1</v>
      </c>
      <c r="F1610" s="17">
        <v>0</v>
      </c>
      <c r="G1610" s="17">
        <v>0</v>
      </c>
      <c r="H1610" s="37">
        <f t="shared" si="438"/>
        <v>12.020000000000003</v>
      </c>
      <c r="I1610" s="37">
        <f>IF(H1610&lt;'Roof Calculator'!$G$8, 1, 0)</f>
        <v>1</v>
      </c>
      <c r="J1610" s="37">
        <f>IF(H1610&gt;='Roof Calculator'!$G$8, 1, 0)</f>
        <v>0</v>
      </c>
      <c r="K1610" s="37">
        <f t="shared" si="439"/>
        <v>12.020000000000003</v>
      </c>
      <c r="L1610" s="37">
        <f t="shared" si="440"/>
        <v>0</v>
      </c>
      <c r="M1610" s="37">
        <v>0</v>
      </c>
      <c r="N1610" s="37">
        <f t="shared" si="441"/>
        <v>0</v>
      </c>
      <c r="O1610" s="37">
        <v>0</v>
      </c>
      <c r="P1610" s="37">
        <v>0</v>
      </c>
      <c r="Q1610" s="21">
        <f t="shared" si="442"/>
        <v>39.790999999999997</v>
      </c>
      <c r="R1610" s="21">
        <f t="shared" si="451"/>
        <v>67.166666666665563</v>
      </c>
      <c r="S1610" s="21">
        <f t="shared" si="452"/>
        <v>-5.38630673667351</v>
      </c>
      <c r="T1610" s="21">
        <f t="shared" si="443"/>
        <v>86.147999999999996</v>
      </c>
      <c r="U1610" s="37">
        <f>VLOOKUP(Time_Zone, 'LSTM LookUp'!$B$5:$D$8, 3, FALSE)</f>
        <v>-75</v>
      </c>
      <c r="V1610" s="21">
        <f t="shared" si="453"/>
        <v>-11.488664781972137</v>
      </c>
      <c r="W1610" s="21">
        <f t="shared" si="444"/>
        <v>53.275833804506945</v>
      </c>
      <c r="X1610" s="21">
        <f t="shared" si="445"/>
        <v>0</v>
      </c>
      <c r="Y1610" s="21">
        <f t="shared" si="446"/>
        <v>0</v>
      </c>
      <c r="Z1610" s="21">
        <f t="shared" si="454"/>
        <v>0</v>
      </c>
      <c r="AA1610" s="21">
        <f t="shared" si="447"/>
        <v>0</v>
      </c>
      <c r="AB1610" s="21">
        <f t="shared" si="448"/>
        <v>0</v>
      </c>
      <c r="AC1610" s="21">
        <f t="shared" si="449"/>
        <v>0</v>
      </c>
      <c r="AD1610" s="21">
        <f t="shared" si="455"/>
        <v>0</v>
      </c>
      <c r="AE1610" s="21" t="str">
        <f t="shared" si="450"/>
        <v>3/8/5:00</v>
      </c>
    </row>
    <row r="1611" spans="2:31">
      <c r="B1611" s="37">
        <v>3</v>
      </c>
      <c r="C1611" s="38">
        <v>8</v>
      </c>
      <c r="D1611" s="39">
        <v>6</v>
      </c>
      <c r="E1611" s="17">
        <v>-10.6</v>
      </c>
      <c r="F1611" s="17">
        <v>0</v>
      </c>
      <c r="G1611" s="17">
        <v>0</v>
      </c>
      <c r="H1611" s="37">
        <f t="shared" si="438"/>
        <v>12.920000000000002</v>
      </c>
      <c r="I1611" s="37">
        <f>IF(H1611&lt;'Roof Calculator'!$G$8, 1, 0)</f>
        <v>1</v>
      </c>
      <c r="J1611" s="37">
        <f>IF(H1611&gt;='Roof Calculator'!$G$8, 1, 0)</f>
        <v>0</v>
      </c>
      <c r="K1611" s="37">
        <f t="shared" si="439"/>
        <v>12.920000000000002</v>
      </c>
      <c r="L1611" s="37">
        <f t="shared" si="440"/>
        <v>0</v>
      </c>
      <c r="M1611" s="37">
        <v>0</v>
      </c>
      <c r="N1611" s="37">
        <f t="shared" si="441"/>
        <v>0</v>
      </c>
      <c r="O1611" s="37">
        <v>0</v>
      </c>
      <c r="P1611" s="37">
        <v>0</v>
      </c>
      <c r="Q1611" s="21">
        <f t="shared" si="442"/>
        <v>39.790999999999997</v>
      </c>
      <c r="R1611" s="21">
        <f t="shared" si="451"/>
        <v>67.208333333332234</v>
      </c>
      <c r="S1611" s="21">
        <f t="shared" si="452"/>
        <v>-5.3703425166716672</v>
      </c>
      <c r="T1611" s="21">
        <f t="shared" si="443"/>
        <v>86.147999999999996</v>
      </c>
      <c r="U1611" s="37">
        <f>VLOOKUP(Time_Zone, 'LSTM LookUp'!$B$5:$D$8, 3, FALSE)</f>
        <v>-75</v>
      </c>
      <c r="V1611" s="21">
        <f t="shared" si="453"/>
        <v>-11.478394826337272</v>
      </c>
      <c r="W1611" s="21">
        <f t="shared" si="444"/>
        <v>68.278401293415698</v>
      </c>
      <c r="X1611" s="21">
        <f t="shared" si="445"/>
        <v>0</v>
      </c>
      <c r="Y1611" s="21">
        <f t="shared" si="446"/>
        <v>0</v>
      </c>
      <c r="Z1611" s="21">
        <f t="shared" si="454"/>
        <v>0</v>
      </c>
      <c r="AA1611" s="21">
        <f t="shared" si="447"/>
        <v>0</v>
      </c>
      <c r="AB1611" s="21">
        <f t="shared" si="448"/>
        <v>0</v>
      </c>
      <c r="AC1611" s="21">
        <f t="shared" si="449"/>
        <v>0</v>
      </c>
      <c r="AD1611" s="21">
        <f t="shared" si="455"/>
        <v>0</v>
      </c>
      <c r="AE1611" s="21" t="str">
        <f t="shared" si="450"/>
        <v>3/8/6:00</v>
      </c>
    </row>
    <row r="1612" spans="2:31">
      <c r="B1612" s="37">
        <v>3</v>
      </c>
      <c r="C1612" s="38">
        <v>8</v>
      </c>
      <c r="D1612" s="39">
        <v>7</v>
      </c>
      <c r="E1612" s="17">
        <v>-10.6</v>
      </c>
      <c r="F1612" s="17">
        <v>0</v>
      </c>
      <c r="G1612" s="17">
        <v>0</v>
      </c>
      <c r="H1612" s="37">
        <f t="shared" si="438"/>
        <v>12.920000000000002</v>
      </c>
      <c r="I1612" s="37">
        <f>IF(H1612&lt;'Roof Calculator'!$G$8, 1, 0)</f>
        <v>1</v>
      </c>
      <c r="J1612" s="37">
        <f>IF(H1612&gt;='Roof Calculator'!$G$8, 1, 0)</f>
        <v>0</v>
      </c>
      <c r="K1612" s="37">
        <f t="shared" si="439"/>
        <v>12.920000000000002</v>
      </c>
      <c r="L1612" s="37">
        <f t="shared" si="440"/>
        <v>0</v>
      </c>
      <c r="M1612" s="37">
        <v>0</v>
      </c>
      <c r="N1612" s="37">
        <f t="shared" si="441"/>
        <v>0</v>
      </c>
      <c r="O1612" s="37">
        <v>0</v>
      </c>
      <c r="P1612" s="37">
        <v>0</v>
      </c>
      <c r="Q1612" s="21">
        <f t="shared" si="442"/>
        <v>39.790999999999997</v>
      </c>
      <c r="R1612" s="21">
        <f t="shared" si="451"/>
        <v>67.249999999998906</v>
      </c>
      <c r="S1612" s="21">
        <f t="shared" si="452"/>
        <v>-5.3543759439309655</v>
      </c>
      <c r="T1612" s="21">
        <f t="shared" si="443"/>
        <v>86.147999999999996</v>
      </c>
      <c r="U1612" s="37">
        <f>VLOOKUP(Time_Zone, 'LSTM LookUp'!$B$5:$D$8, 3, FALSE)</f>
        <v>-75</v>
      </c>
      <c r="V1612" s="21">
        <f t="shared" si="453"/>
        <v>-11.468112001189976</v>
      </c>
      <c r="W1612" s="21">
        <f t="shared" si="444"/>
        <v>83.280971999702473</v>
      </c>
      <c r="X1612" s="21">
        <f t="shared" si="445"/>
        <v>0</v>
      </c>
      <c r="Y1612" s="21">
        <f t="shared" si="446"/>
        <v>0</v>
      </c>
      <c r="Z1612" s="21">
        <f t="shared" si="454"/>
        <v>0</v>
      </c>
      <c r="AA1612" s="21">
        <f t="shared" si="447"/>
        <v>0</v>
      </c>
      <c r="AB1612" s="21">
        <f t="shared" si="448"/>
        <v>0</v>
      </c>
      <c r="AC1612" s="21">
        <f t="shared" si="449"/>
        <v>0</v>
      </c>
      <c r="AD1612" s="21">
        <f t="shared" si="455"/>
        <v>0</v>
      </c>
      <c r="AE1612" s="21" t="str">
        <f t="shared" si="450"/>
        <v>3/8/7:00</v>
      </c>
    </row>
    <row r="1613" spans="2:31">
      <c r="B1613" s="37">
        <v>3</v>
      </c>
      <c r="C1613" s="38">
        <v>8</v>
      </c>
      <c r="D1613" s="39">
        <v>8</v>
      </c>
      <c r="E1613" s="17">
        <v>-10</v>
      </c>
      <c r="F1613" s="17">
        <v>22</v>
      </c>
      <c r="G1613" s="17">
        <v>190</v>
      </c>
      <c r="H1613" s="37">
        <f t="shared" si="438"/>
        <v>14</v>
      </c>
      <c r="I1613" s="37">
        <f>IF(H1613&lt;'Roof Calculator'!$G$8, 1, 0)</f>
        <v>1</v>
      </c>
      <c r="J1613" s="37">
        <f>IF(H1613&gt;='Roof Calculator'!$G$8, 1, 0)</f>
        <v>0</v>
      </c>
      <c r="K1613" s="37">
        <f t="shared" si="439"/>
        <v>14</v>
      </c>
      <c r="L1613" s="37">
        <f t="shared" si="440"/>
        <v>0</v>
      </c>
      <c r="M1613" s="37">
        <v>0</v>
      </c>
      <c r="N1613" s="37">
        <f t="shared" si="441"/>
        <v>22</v>
      </c>
      <c r="O1613" s="37">
        <v>0</v>
      </c>
      <c r="P1613" s="37">
        <v>0</v>
      </c>
      <c r="Q1613" s="21">
        <f t="shared" si="442"/>
        <v>39.790999999999997</v>
      </c>
      <c r="R1613" s="21">
        <f t="shared" si="451"/>
        <v>67.291666666665577</v>
      </c>
      <c r="S1613" s="21">
        <f t="shared" si="452"/>
        <v>-5.3384070256100005</v>
      </c>
      <c r="T1613" s="21">
        <f t="shared" si="443"/>
        <v>86.147999999999996</v>
      </c>
      <c r="U1613" s="37">
        <f>VLOOKUP(Time_Zone, 'LSTM LookUp'!$B$5:$D$8, 3, FALSE)</f>
        <v>-75</v>
      </c>
      <c r="V1613" s="21">
        <f t="shared" si="453"/>
        <v>-11.45781633126227</v>
      </c>
      <c r="W1613" s="21">
        <f t="shared" si="444"/>
        <v>98.283545917184398</v>
      </c>
      <c r="X1613" s="21">
        <f t="shared" si="445"/>
        <v>-32.255501609762973</v>
      </c>
      <c r="Y1613" s="21">
        <f t="shared" si="446"/>
        <v>-10.255501609762973</v>
      </c>
      <c r="Z1613" s="21">
        <f t="shared" si="454"/>
        <v>-3.25081489153765</v>
      </c>
      <c r="AA1613" s="21">
        <f t="shared" si="447"/>
        <v>-3.25081489153765</v>
      </c>
      <c r="AB1613" s="21">
        <f t="shared" si="448"/>
        <v>0</v>
      </c>
      <c r="AC1613" s="21">
        <f t="shared" si="449"/>
        <v>0</v>
      </c>
      <c r="AD1613" s="21">
        <f t="shared" si="455"/>
        <v>0</v>
      </c>
      <c r="AE1613" s="21" t="str">
        <f t="shared" si="450"/>
        <v>3/8/8:00</v>
      </c>
    </row>
    <row r="1614" spans="2:31">
      <c r="B1614" s="37">
        <v>3</v>
      </c>
      <c r="C1614" s="38">
        <v>8</v>
      </c>
      <c r="D1614" s="39">
        <v>9</v>
      </c>
      <c r="E1614" s="17">
        <v>-8.3000000000000007</v>
      </c>
      <c r="F1614" s="17">
        <v>62</v>
      </c>
      <c r="G1614" s="17">
        <v>366</v>
      </c>
      <c r="H1614" s="37">
        <f t="shared" si="438"/>
        <v>17.059999999999999</v>
      </c>
      <c r="I1614" s="37">
        <f>IF(H1614&lt;'Roof Calculator'!$G$8, 1, 0)</f>
        <v>1</v>
      </c>
      <c r="J1614" s="37">
        <f>IF(H1614&gt;='Roof Calculator'!$G$8, 1, 0)</f>
        <v>0</v>
      </c>
      <c r="K1614" s="37">
        <f t="shared" si="439"/>
        <v>17.059999999999999</v>
      </c>
      <c r="L1614" s="37">
        <f t="shared" si="440"/>
        <v>0</v>
      </c>
      <c r="M1614" s="37">
        <v>0</v>
      </c>
      <c r="N1614" s="37">
        <f t="shared" si="441"/>
        <v>62</v>
      </c>
      <c r="O1614" s="37">
        <v>0</v>
      </c>
      <c r="P1614" s="37">
        <v>0</v>
      </c>
      <c r="Q1614" s="21">
        <f t="shared" si="442"/>
        <v>39.790999999999997</v>
      </c>
      <c r="R1614" s="21">
        <f t="shared" si="451"/>
        <v>67.333333333332249</v>
      </c>
      <c r="S1614" s="21">
        <f t="shared" si="452"/>
        <v>-5.3224357688669439</v>
      </c>
      <c r="T1614" s="21">
        <f t="shared" si="443"/>
        <v>86.147999999999996</v>
      </c>
      <c r="U1614" s="37">
        <f>VLOOKUP(Time_Zone, 'LSTM LookUp'!$B$5:$D$8, 3, FALSE)</f>
        <v>-75</v>
      </c>
      <c r="V1614" s="21">
        <f t="shared" si="453"/>
        <v>-11.447507841307088</v>
      </c>
      <c r="W1614" s="21">
        <f t="shared" si="444"/>
        <v>113.2861230396732</v>
      </c>
      <c r="X1614" s="21">
        <f t="shared" si="445"/>
        <v>-132.42463466270618</v>
      </c>
      <c r="Y1614" s="21">
        <f t="shared" si="446"/>
        <v>-70.424634662706183</v>
      </c>
      <c r="Z1614" s="21">
        <f t="shared" si="454"/>
        <v>-22.323379177736296</v>
      </c>
      <c r="AA1614" s="21">
        <f t="shared" si="447"/>
        <v>-22.323379177736296</v>
      </c>
      <c r="AB1614" s="21">
        <f t="shared" si="448"/>
        <v>0</v>
      </c>
      <c r="AC1614" s="21">
        <f t="shared" si="449"/>
        <v>0</v>
      </c>
      <c r="AD1614" s="21">
        <f t="shared" si="455"/>
        <v>0</v>
      </c>
      <c r="AE1614" s="21" t="str">
        <f t="shared" si="450"/>
        <v>3/8/9:00</v>
      </c>
    </row>
    <row r="1615" spans="2:31">
      <c r="B1615" s="37">
        <v>3</v>
      </c>
      <c r="C1615" s="38">
        <v>8</v>
      </c>
      <c r="D1615" s="39">
        <v>10</v>
      </c>
      <c r="E1615" s="17">
        <v>-6.7</v>
      </c>
      <c r="F1615" s="17">
        <v>165</v>
      </c>
      <c r="G1615" s="17">
        <v>395</v>
      </c>
      <c r="H1615" s="37">
        <f t="shared" si="438"/>
        <v>19.939999999999998</v>
      </c>
      <c r="I1615" s="37">
        <f>IF(H1615&lt;'Roof Calculator'!$G$8, 1, 0)</f>
        <v>1</v>
      </c>
      <c r="J1615" s="37">
        <f>IF(H1615&gt;='Roof Calculator'!$G$8, 1, 0)</f>
        <v>0</v>
      </c>
      <c r="K1615" s="37">
        <f t="shared" si="439"/>
        <v>19.939999999999998</v>
      </c>
      <c r="L1615" s="37">
        <f t="shared" si="440"/>
        <v>0</v>
      </c>
      <c r="M1615" s="37">
        <v>0</v>
      </c>
      <c r="N1615" s="37">
        <f t="shared" si="441"/>
        <v>165</v>
      </c>
      <c r="O1615" s="37">
        <v>0</v>
      </c>
      <c r="P1615" s="37">
        <v>0</v>
      </c>
      <c r="Q1615" s="21">
        <f t="shared" si="442"/>
        <v>39.790999999999997</v>
      </c>
      <c r="R1615" s="21">
        <f t="shared" si="451"/>
        <v>67.37499999999892</v>
      </c>
      <c r="S1615" s="21">
        <f t="shared" si="452"/>
        <v>-5.3064621808595369</v>
      </c>
      <c r="T1615" s="21">
        <f t="shared" si="443"/>
        <v>86.147999999999996</v>
      </c>
      <c r="U1615" s="37">
        <f>VLOOKUP(Time_Zone, 'LSTM LookUp'!$B$5:$D$8, 3, FALSE)</f>
        <v>-75</v>
      </c>
      <c r="V1615" s="21">
        <f t="shared" si="453"/>
        <v>-11.437186556098201</v>
      </c>
      <c r="W1615" s="21">
        <f t="shared" si="444"/>
        <v>128.28870336097543</v>
      </c>
      <c r="X1615" s="21">
        <f t="shared" si="445"/>
        <v>-210.63651047801298</v>
      </c>
      <c r="Y1615" s="21">
        <f t="shared" si="446"/>
        <v>-45.63651047801298</v>
      </c>
      <c r="Z1615" s="21">
        <f t="shared" si="454"/>
        <v>-14.465976751298802</v>
      </c>
      <c r="AA1615" s="21">
        <f t="shared" si="447"/>
        <v>-14.465976751298802</v>
      </c>
      <c r="AB1615" s="21">
        <f t="shared" si="448"/>
        <v>0</v>
      </c>
      <c r="AC1615" s="21">
        <f t="shared" si="449"/>
        <v>0</v>
      </c>
      <c r="AD1615" s="21">
        <f t="shared" si="455"/>
        <v>0</v>
      </c>
      <c r="AE1615" s="21" t="str">
        <f t="shared" si="450"/>
        <v>3/8/10:00</v>
      </c>
    </row>
    <row r="1616" spans="2:31">
      <c r="B1616" s="37">
        <v>3</v>
      </c>
      <c r="C1616" s="38">
        <v>8</v>
      </c>
      <c r="D1616" s="39">
        <v>11</v>
      </c>
      <c r="E1616" s="17">
        <v>-4.4000000000000004</v>
      </c>
      <c r="F1616" s="17">
        <v>136</v>
      </c>
      <c r="G1616" s="17">
        <v>666</v>
      </c>
      <c r="H1616" s="37">
        <f t="shared" si="438"/>
        <v>24.08</v>
      </c>
      <c r="I1616" s="37">
        <f>IF(H1616&lt;'Roof Calculator'!$G$8, 1, 0)</f>
        <v>1</v>
      </c>
      <c r="J1616" s="37">
        <f>IF(H1616&gt;='Roof Calculator'!$G$8, 1, 0)</f>
        <v>0</v>
      </c>
      <c r="K1616" s="37">
        <f t="shared" si="439"/>
        <v>24.08</v>
      </c>
      <c r="L1616" s="37">
        <f t="shared" si="440"/>
        <v>0</v>
      </c>
      <c r="M1616" s="37">
        <v>0</v>
      </c>
      <c r="N1616" s="37">
        <f t="shared" si="441"/>
        <v>136</v>
      </c>
      <c r="O1616" s="37">
        <v>0</v>
      </c>
      <c r="P1616" s="37">
        <v>0</v>
      </c>
      <c r="Q1616" s="21">
        <f t="shared" si="442"/>
        <v>39.790999999999997</v>
      </c>
      <c r="R1616" s="21">
        <f t="shared" si="451"/>
        <v>67.416666666665591</v>
      </c>
      <c r="S1616" s="21">
        <f t="shared" si="452"/>
        <v>-5.2904862687451075</v>
      </c>
      <c r="T1616" s="21">
        <f t="shared" si="443"/>
        <v>86.147999999999996</v>
      </c>
      <c r="U1616" s="37">
        <f>VLOOKUP(Time_Zone, 'LSTM LookUp'!$B$5:$D$8, 3, FALSE)</f>
        <v>-75</v>
      </c>
      <c r="V1616" s="21">
        <f t="shared" si="453"/>
        <v>-11.426852500430181</v>
      </c>
      <c r="W1616" s="21">
        <f t="shared" si="444"/>
        <v>143.29128687489242</v>
      </c>
      <c r="X1616" s="21">
        <f t="shared" si="445"/>
        <v>-447.81039443231327</v>
      </c>
      <c r="Y1616" s="21">
        <f t="shared" si="446"/>
        <v>-311.81039443231327</v>
      </c>
      <c r="Z1616" s="21">
        <f t="shared" si="454"/>
        <v>-98.838449071260968</v>
      </c>
      <c r="AA1616" s="21">
        <f t="shared" si="447"/>
        <v>-98.838449071260968</v>
      </c>
      <c r="AB1616" s="21">
        <f t="shared" si="448"/>
        <v>0</v>
      </c>
      <c r="AC1616" s="21">
        <f t="shared" si="449"/>
        <v>0</v>
      </c>
      <c r="AD1616" s="21">
        <f t="shared" si="455"/>
        <v>0</v>
      </c>
      <c r="AE1616" s="21" t="str">
        <f t="shared" si="450"/>
        <v>3/8/11:00</v>
      </c>
    </row>
    <row r="1617" spans="2:31">
      <c r="B1617" s="37">
        <v>3</v>
      </c>
      <c r="C1617" s="38">
        <v>8</v>
      </c>
      <c r="D1617" s="39">
        <v>12</v>
      </c>
      <c r="E1617" s="17">
        <v>-2.8</v>
      </c>
      <c r="F1617" s="17">
        <v>218</v>
      </c>
      <c r="G1617" s="17">
        <v>669</v>
      </c>
      <c r="H1617" s="37">
        <f t="shared" si="438"/>
        <v>26.96</v>
      </c>
      <c r="I1617" s="37">
        <f>IF(H1617&lt;'Roof Calculator'!$G$8, 1, 0)</f>
        <v>1</v>
      </c>
      <c r="J1617" s="37">
        <f>IF(H1617&gt;='Roof Calculator'!$G$8, 1, 0)</f>
        <v>0</v>
      </c>
      <c r="K1617" s="37">
        <f t="shared" si="439"/>
        <v>26.96</v>
      </c>
      <c r="L1617" s="37">
        <f t="shared" si="440"/>
        <v>0</v>
      </c>
      <c r="M1617" s="37">
        <v>0</v>
      </c>
      <c r="N1617" s="37">
        <f t="shared" si="441"/>
        <v>218</v>
      </c>
      <c r="O1617" s="37">
        <v>0</v>
      </c>
      <c r="P1617" s="37">
        <v>0</v>
      </c>
      <c r="Q1617" s="21">
        <f t="shared" si="442"/>
        <v>39.790999999999997</v>
      </c>
      <c r="R1617" s="21">
        <f t="shared" si="451"/>
        <v>67.458333333332263</v>
      </c>
      <c r="S1617" s="21">
        <f t="shared" si="452"/>
        <v>-5.274508039680553</v>
      </c>
      <c r="T1617" s="21">
        <f t="shared" si="443"/>
        <v>86.147999999999996</v>
      </c>
      <c r="U1617" s="37">
        <f>VLOOKUP(Time_Zone, 'LSTM LookUp'!$B$5:$D$8, 3, FALSE)</f>
        <v>-75</v>
      </c>
      <c r="V1617" s="21">
        <f t="shared" si="453"/>
        <v>-11.416505699118334</v>
      </c>
      <c r="W1617" s="21">
        <f t="shared" si="444"/>
        <v>158.29387357522037</v>
      </c>
      <c r="X1617" s="21">
        <f t="shared" si="445"/>
        <v>-514.93601429582702</v>
      </c>
      <c r="Y1617" s="21">
        <f t="shared" si="446"/>
        <v>-296.93601429582702</v>
      </c>
      <c r="Z1617" s="21">
        <f t="shared" si="454"/>
        <v>-94.123530358357655</v>
      </c>
      <c r="AA1617" s="21">
        <f t="shared" si="447"/>
        <v>-94.123530358357655</v>
      </c>
      <c r="AB1617" s="21">
        <f t="shared" si="448"/>
        <v>0</v>
      </c>
      <c r="AC1617" s="21">
        <f t="shared" si="449"/>
        <v>0</v>
      </c>
      <c r="AD1617" s="21">
        <f t="shared" si="455"/>
        <v>0</v>
      </c>
      <c r="AE1617" s="21" t="str">
        <f t="shared" si="450"/>
        <v>3/8/12:00</v>
      </c>
    </row>
    <row r="1618" spans="2:31">
      <c r="B1618" s="37">
        <v>3</v>
      </c>
      <c r="C1618" s="38">
        <v>8</v>
      </c>
      <c r="D1618" s="39">
        <v>13</v>
      </c>
      <c r="E1618" s="17">
        <v>-1.1000000000000001</v>
      </c>
      <c r="F1618" s="17">
        <v>243</v>
      </c>
      <c r="G1618" s="17">
        <v>58</v>
      </c>
      <c r="H1618" s="37">
        <f t="shared" si="438"/>
        <v>30.02</v>
      </c>
      <c r="I1618" s="37">
        <f>IF(H1618&lt;'Roof Calculator'!$G$8, 1, 0)</f>
        <v>1</v>
      </c>
      <c r="J1618" s="37">
        <f>IF(H1618&gt;='Roof Calculator'!$G$8, 1, 0)</f>
        <v>0</v>
      </c>
      <c r="K1618" s="37">
        <f t="shared" si="439"/>
        <v>30.02</v>
      </c>
      <c r="L1618" s="37">
        <f t="shared" si="440"/>
        <v>0</v>
      </c>
      <c r="M1618" s="37">
        <v>0</v>
      </c>
      <c r="N1618" s="37">
        <f t="shared" si="441"/>
        <v>243</v>
      </c>
      <c r="O1618" s="37">
        <v>0</v>
      </c>
      <c r="P1618" s="37">
        <v>0</v>
      </c>
      <c r="Q1618" s="21">
        <f t="shared" si="442"/>
        <v>39.790999999999997</v>
      </c>
      <c r="R1618" s="21">
        <f t="shared" si="451"/>
        <v>67.499999999998934</v>
      </c>
      <c r="S1618" s="21">
        <f t="shared" si="452"/>
        <v>-5.2585275008223515</v>
      </c>
      <c r="T1618" s="21">
        <f t="shared" si="443"/>
        <v>86.147999999999996</v>
      </c>
      <c r="U1618" s="37">
        <f>VLOOKUP(Time_Zone, 'LSTM LookUp'!$B$5:$D$8, 3, FALSE)</f>
        <v>-75</v>
      </c>
      <c r="V1618" s="21">
        <f t="shared" si="453"/>
        <v>-11.406146176998661</v>
      </c>
      <c r="W1618" s="21">
        <f t="shared" si="444"/>
        <v>173.29646345575037</v>
      </c>
      <c r="X1618" s="21">
        <f t="shared" si="445"/>
        <v>-47.477295141398351</v>
      </c>
      <c r="Y1618" s="21">
        <f t="shared" si="446"/>
        <v>195.52270485860166</v>
      </c>
      <c r="Z1618" s="21">
        <f t="shared" si="454"/>
        <v>61.977282513707628</v>
      </c>
      <c r="AA1618" s="21">
        <f t="shared" si="447"/>
        <v>61.977282513707628</v>
      </c>
      <c r="AB1618" s="21">
        <f t="shared" si="448"/>
        <v>0</v>
      </c>
      <c r="AC1618" s="21">
        <f t="shared" si="449"/>
        <v>0</v>
      </c>
      <c r="AD1618" s="21">
        <f t="shared" si="455"/>
        <v>0</v>
      </c>
      <c r="AE1618" s="21" t="str">
        <f t="shared" si="450"/>
        <v>3/8/13:00</v>
      </c>
    </row>
    <row r="1619" spans="2:31">
      <c r="B1619" s="37">
        <v>3</v>
      </c>
      <c r="C1619" s="38">
        <v>8</v>
      </c>
      <c r="D1619" s="39">
        <v>14</v>
      </c>
      <c r="E1619" s="17">
        <v>0</v>
      </c>
      <c r="F1619" s="17">
        <v>258</v>
      </c>
      <c r="G1619" s="17">
        <v>480</v>
      </c>
      <c r="H1619" s="37">
        <f t="shared" si="438"/>
        <v>32</v>
      </c>
      <c r="I1619" s="37">
        <f>IF(H1619&lt;'Roof Calculator'!$G$8, 1, 0)</f>
        <v>1</v>
      </c>
      <c r="J1619" s="37">
        <f>IF(H1619&gt;='Roof Calculator'!$G$8, 1, 0)</f>
        <v>0</v>
      </c>
      <c r="K1619" s="37">
        <f t="shared" si="439"/>
        <v>32</v>
      </c>
      <c r="L1619" s="37">
        <f t="shared" si="440"/>
        <v>0</v>
      </c>
      <c r="M1619" s="37">
        <v>0</v>
      </c>
      <c r="N1619" s="37">
        <f t="shared" si="441"/>
        <v>258</v>
      </c>
      <c r="O1619" s="37">
        <v>0</v>
      </c>
      <c r="P1619" s="37">
        <v>0</v>
      </c>
      <c r="Q1619" s="21">
        <f t="shared" si="442"/>
        <v>39.790999999999997</v>
      </c>
      <c r="R1619" s="21">
        <f t="shared" si="451"/>
        <v>67.541666666665606</v>
      </c>
      <c r="S1619" s="21">
        <f t="shared" si="452"/>
        <v>-5.2425446593265583</v>
      </c>
      <c r="T1619" s="21">
        <f t="shared" si="443"/>
        <v>86.147999999999996</v>
      </c>
      <c r="U1619" s="37">
        <f>VLOOKUP(Time_Zone, 'LSTM LookUp'!$B$5:$D$8, 3, FALSE)</f>
        <v>-75</v>
      </c>
      <c r="V1619" s="21">
        <f t="shared" si="453"/>
        <v>-11.395773958927794</v>
      </c>
      <c r="W1619" s="21">
        <f t="shared" si="444"/>
        <v>188.29905651026803</v>
      </c>
      <c r="X1619" s="21">
        <f t="shared" si="445"/>
        <v>-391.50439218689536</v>
      </c>
      <c r="Y1619" s="21">
        <f t="shared" si="446"/>
        <v>-133.50439218689536</v>
      </c>
      <c r="Z1619" s="21">
        <f t="shared" si="454"/>
        <v>-42.318560585441006</v>
      </c>
      <c r="AA1619" s="21">
        <f t="shared" si="447"/>
        <v>-42.318560585441006</v>
      </c>
      <c r="AB1619" s="21">
        <f t="shared" si="448"/>
        <v>0</v>
      </c>
      <c r="AC1619" s="21">
        <f t="shared" si="449"/>
        <v>0</v>
      </c>
      <c r="AD1619" s="21">
        <f t="shared" si="455"/>
        <v>0</v>
      </c>
      <c r="AE1619" s="21" t="str">
        <f t="shared" si="450"/>
        <v>3/8/14:00</v>
      </c>
    </row>
    <row r="1620" spans="2:31">
      <c r="B1620" s="37">
        <v>3</v>
      </c>
      <c r="C1620" s="38">
        <v>8</v>
      </c>
      <c r="D1620" s="39">
        <v>15</v>
      </c>
      <c r="E1620" s="17">
        <v>0.6</v>
      </c>
      <c r="F1620" s="17">
        <v>285</v>
      </c>
      <c r="G1620" s="17">
        <v>96</v>
      </c>
      <c r="H1620" s="37">
        <f t="shared" si="438"/>
        <v>33.08</v>
      </c>
      <c r="I1620" s="37">
        <f>IF(H1620&lt;'Roof Calculator'!$G$8, 1, 0)</f>
        <v>1</v>
      </c>
      <c r="J1620" s="37">
        <f>IF(H1620&gt;='Roof Calculator'!$G$8, 1, 0)</f>
        <v>0</v>
      </c>
      <c r="K1620" s="37">
        <f t="shared" si="439"/>
        <v>33.08</v>
      </c>
      <c r="L1620" s="37">
        <f t="shared" si="440"/>
        <v>0</v>
      </c>
      <c r="M1620" s="37">
        <v>0</v>
      </c>
      <c r="N1620" s="37">
        <f t="shared" si="441"/>
        <v>285</v>
      </c>
      <c r="O1620" s="37">
        <v>0</v>
      </c>
      <c r="P1620" s="37">
        <v>0</v>
      </c>
      <c r="Q1620" s="21">
        <f t="shared" si="442"/>
        <v>39.790999999999997</v>
      </c>
      <c r="R1620" s="21">
        <f t="shared" si="451"/>
        <v>67.583333333332277</v>
      </c>
      <c r="S1620" s="21">
        <f t="shared" si="452"/>
        <v>-5.2265595223488104</v>
      </c>
      <c r="T1620" s="21">
        <f t="shared" si="443"/>
        <v>86.147999999999996</v>
      </c>
      <c r="U1620" s="37">
        <f>VLOOKUP(Time_Zone, 'LSTM LookUp'!$B$5:$D$8, 3, FALSE)</f>
        <v>-75</v>
      </c>
      <c r="V1620" s="21">
        <f t="shared" si="453"/>
        <v>-11.385389069782951</v>
      </c>
      <c r="W1620" s="21">
        <f t="shared" si="444"/>
        <v>203.30165273255426</v>
      </c>
      <c r="X1620" s="21">
        <f t="shared" si="445"/>
        <v>-73.063290343430268</v>
      </c>
      <c r="Y1620" s="21">
        <f t="shared" si="446"/>
        <v>211.93670965656975</v>
      </c>
      <c r="Z1620" s="21">
        <f t="shared" si="454"/>
        <v>67.1802353537919</v>
      </c>
      <c r="AA1620" s="21">
        <f t="shared" si="447"/>
        <v>67.1802353537919</v>
      </c>
      <c r="AB1620" s="21">
        <f t="shared" si="448"/>
        <v>0</v>
      </c>
      <c r="AC1620" s="21">
        <f t="shared" si="449"/>
        <v>0</v>
      </c>
      <c r="AD1620" s="21">
        <f t="shared" si="455"/>
        <v>0</v>
      </c>
      <c r="AE1620" s="21" t="str">
        <f t="shared" si="450"/>
        <v>3/8/15:00</v>
      </c>
    </row>
    <row r="1621" spans="2:31">
      <c r="B1621" s="37">
        <v>3</v>
      </c>
      <c r="C1621" s="38">
        <v>8</v>
      </c>
      <c r="D1621" s="39">
        <v>16</v>
      </c>
      <c r="E1621" s="17">
        <v>1.7</v>
      </c>
      <c r="F1621" s="17">
        <v>203</v>
      </c>
      <c r="G1621" s="17">
        <v>282</v>
      </c>
      <c r="H1621" s="37">
        <f t="shared" si="438"/>
        <v>35.06</v>
      </c>
      <c r="I1621" s="37">
        <f>IF(H1621&lt;'Roof Calculator'!$G$8, 1, 0)</f>
        <v>1</v>
      </c>
      <c r="J1621" s="37">
        <f>IF(H1621&gt;='Roof Calculator'!$G$8, 1, 0)</f>
        <v>0</v>
      </c>
      <c r="K1621" s="37">
        <f t="shared" si="439"/>
        <v>35.06</v>
      </c>
      <c r="L1621" s="37">
        <f t="shared" si="440"/>
        <v>0</v>
      </c>
      <c r="M1621" s="37">
        <v>0</v>
      </c>
      <c r="N1621" s="37">
        <f t="shared" si="441"/>
        <v>203</v>
      </c>
      <c r="O1621" s="37">
        <v>0</v>
      </c>
      <c r="P1621" s="37">
        <v>0</v>
      </c>
      <c r="Q1621" s="21">
        <f t="shared" si="442"/>
        <v>39.790999999999997</v>
      </c>
      <c r="R1621" s="21">
        <f t="shared" si="451"/>
        <v>67.624999999998948</v>
      </c>
      <c r="S1621" s="21">
        <f t="shared" si="452"/>
        <v>-5.2105720970443263</v>
      </c>
      <c r="T1621" s="21">
        <f t="shared" si="443"/>
        <v>86.147999999999996</v>
      </c>
      <c r="U1621" s="37">
        <f>VLOOKUP(Time_Zone, 'LSTM LookUp'!$B$5:$D$8, 3, FALSE)</f>
        <v>-75</v>
      </c>
      <c r="V1621" s="21">
        <f t="shared" si="453"/>
        <v>-11.374991534461877</v>
      </c>
      <c r="W1621" s="21">
        <f t="shared" si="444"/>
        <v>218.30425211638456</v>
      </c>
      <c r="X1621" s="21">
        <f t="shared" si="445"/>
        <v>-185.72634864837332</v>
      </c>
      <c r="Y1621" s="21">
        <f t="shared" si="446"/>
        <v>17.273651351626683</v>
      </c>
      <c r="Z1621" s="21">
        <f t="shared" si="454"/>
        <v>5.4754457833287109</v>
      </c>
      <c r="AA1621" s="21">
        <f t="shared" si="447"/>
        <v>5.4754457833287109</v>
      </c>
      <c r="AB1621" s="21">
        <f t="shared" si="448"/>
        <v>0</v>
      </c>
      <c r="AC1621" s="21">
        <f t="shared" si="449"/>
        <v>0</v>
      </c>
      <c r="AD1621" s="21">
        <f t="shared" si="455"/>
        <v>0</v>
      </c>
      <c r="AE1621" s="21" t="str">
        <f t="shared" si="450"/>
        <v>3/8/16:00</v>
      </c>
    </row>
    <row r="1622" spans="2:31">
      <c r="B1622" s="37">
        <v>3</v>
      </c>
      <c r="C1622" s="38">
        <v>8</v>
      </c>
      <c r="D1622" s="39">
        <v>17</v>
      </c>
      <c r="E1622" s="17">
        <v>1.7</v>
      </c>
      <c r="F1622" s="17">
        <v>140</v>
      </c>
      <c r="G1622" s="17">
        <v>543</v>
      </c>
      <c r="H1622" s="37">
        <f t="shared" ref="H1622:H1685" si="456">E1622*9/5+32</f>
        <v>35.06</v>
      </c>
      <c r="I1622" s="37">
        <f>IF(H1622&lt;'Roof Calculator'!$G$8, 1, 0)</f>
        <v>1</v>
      </c>
      <c r="J1622" s="37">
        <f>IF(H1622&gt;='Roof Calculator'!$G$8, 1, 0)</f>
        <v>0</v>
      </c>
      <c r="K1622" s="37">
        <f t="shared" ref="K1622:K1685" si="457">I1622*H1622</f>
        <v>35.06</v>
      </c>
      <c r="L1622" s="37">
        <f t="shared" ref="L1622:L1685" si="458">J1622*H1622</f>
        <v>0</v>
      </c>
      <c r="M1622" s="37">
        <v>0</v>
      </c>
      <c r="N1622" s="37">
        <f t="shared" ref="N1622:N1685" si="459">F1622*(180-M1622)/180</f>
        <v>140</v>
      </c>
      <c r="O1622" s="37">
        <v>0</v>
      </c>
      <c r="P1622" s="37">
        <v>0</v>
      </c>
      <c r="Q1622" s="21">
        <f t="shared" ref="Q1622:Q1685" si="460">Latitude</f>
        <v>39.790999999999997</v>
      </c>
      <c r="R1622" s="21">
        <f t="shared" si="451"/>
        <v>67.66666666666562</v>
      </c>
      <c r="S1622" s="21">
        <f t="shared" si="452"/>
        <v>-5.1945823905679003</v>
      </c>
      <c r="T1622" s="21">
        <f t="shared" ref="T1622:T1685" si="461">Longitude</f>
        <v>86.147999999999996</v>
      </c>
      <c r="U1622" s="37">
        <f>VLOOKUP(Time_Zone, 'LSTM LookUp'!$B$5:$D$8, 3, FALSE)</f>
        <v>-75</v>
      </c>
      <c r="V1622" s="21">
        <f t="shared" si="453"/>
        <v>-11.364581377882791</v>
      </c>
      <c r="W1622" s="21">
        <f t="shared" ref="W1622:W1685" si="462">15*((D1622+(4*(T1622-U1622)+V1622)/60)-12)</f>
        <v>233.30685465552929</v>
      </c>
      <c r="X1622" s="21">
        <f t="shared" ref="X1622:X1685" si="463">G1622*(SIN(S1622*PI()/180)*SIN(Q1622*PI()/180)*COS(O1622*PI()/180)-SIN(S1622*PI()/180)*COS(Q1622*PI()/180)*SIN(O1622*PI()/180)*COS(P1622*PI()/180)+COS(S1622*PI()/180)*COS(Q1622*PI()/180)*COS(O1622*PI()/180)*COS(W1622*PI()/180)+COS(S1622*PI()/180)*SIN(Q1622*PI()/180)*SIN(O1622*PI()/180)*COS(P1622*PI()/180)*COS(W1622*PI()/180)+COS(S1622*PI()/180)*SIN(P1622*PI()/180)*SIN(W1622*PI()/180)*SIN(O1622*PI()/180))</f>
        <v>-279.74808788526167</v>
      </c>
      <c r="Y1622" s="21">
        <f t="shared" ref="Y1622:Y1685" si="464">X1622+N1622</f>
        <v>-139.74808788526167</v>
      </c>
      <c r="Z1622" s="21">
        <f t="shared" si="454"/>
        <v>-44.29770307176819</v>
      </c>
      <c r="AA1622" s="21">
        <f t="shared" ref="AA1622:AA1685" si="465">Z1622*I1622</f>
        <v>-44.29770307176819</v>
      </c>
      <c r="AB1622" s="21">
        <f t="shared" ref="AB1622:AB1685" si="466">Z1622*J1622</f>
        <v>0</v>
      </c>
      <c r="AC1622" s="21">
        <f t="shared" ref="AC1622:AC1685" si="467">L1622</f>
        <v>0</v>
      </c>
      <c r="AD1622" s="21">
        <f t="shared" si="455"/>
        <v>0</v>
      </c>
      <c r="AE1622" s="21" t="str">
        <f t="shared" ref="AE1622:AE1685" si="468">CONCATENATE(B1622, "/", C1622, "/", D1622,":00")</f>
        <v>3/8/17:00</v>
      </c>
    </row>
    <row r="1623" spans="2:31">
      <c r="B1623" s="37">
        <v>3</v>
      </c>
      <c r="C1623" s="38">
        <v>8</v>
      </c>
      <c r="D1623" s="39">
        <v>18</v>
      </c>
      <c r="E1623" s="17">
        <v>1.7</v>
      </c>
      <c r="F1623" s="17">
        <v>79</v>
      </c>
      <c r="G1623" s="17">
        <v>2</v>
      </c>
      <c r="H1623" s="37">
        <f t="shared" si="456"/>
        <v>35.06</v>
      </c>
      <c r="I1623" s="37">
        <f>IF(H1623&lt;'Roof Calculator'!$G$8, 1, 0)</f>
        <v>1</v>
      </c>
      <c r="J1623" s="37">
        <f>IF(H1623&gt;='Roof Calculator'!$G$8, 1, 0)</f>
        <v>0</v>
      </c>
      <c r="K1623" s="37">
        <f t="shared" si="457"/>
        <v>35.06</v>
      </c>
      <c r="L1623" s="37">
        <f t="shared" si="458"/>
        <v>0</v>
      </c>
      <c r="M1623" s="37">
        <v>0</v>
      </c>
      <c r="N1623" s="37">
        <f t="shared" si="459"/>
        <v>79</v>
      </c>
      <c r="O1623" s="37">
        <v>0</v>
      </c>
      <c r="P1623" s="37">
        <v>0</v>
      </c>
      <c r="Q1623" s="21">
        <f t="shared" si="460"/>
        <v>39.790999999999997</v>
      </c>
      <c r="R1623" s="21">
        <f t="shared" ref="R1623:R1686" si="469">R1622+1/24</f>
        <v>67.708333333332291</v>
      </c>
      <c r="S1623" s="21">
        <f t="shared" ref="S1623:S1686" si="470">ASIN(SIN(23.45*PI()/180)*SIN((360/365*(R1623-81))*PI()/180))*180/PI()</f>
        <v>-5.1785904100739133</v>
      </c>
      <c r="T1623" s="21">
        <f t="shared" si="461"/>
        <v>86.147999999999996</v>
      </c>
      <c r="U1623" s="37">
        <f>VLOOKUP(Time_Zone, 'LSTM LookUp'!$B$5:$D$8, 3, FALSE)</f>
        <v>-75</v>
      </c>
      <c r="V1623" s="21">
        <f t="shared" ref="V1623:V1686" si="471">9.87*SIN(2*(360/365*(R1623-81))*PI()/180)-7.53*COS((360/365*(R1623-81))*PI()/180)-1.5*SIN((360/365*(R1623-81))*PI()/180)</f>
        <v>-11.35415862498434</v>
      </c>
      <c r="W1623" s="21">
        <f t="shared" si="462"/>
        <v>248.3094603437539</v>
      </c>
      <c r="X1623" s="21">
        <f t="shared" si="463"/>
        <v>-0.68119226690342816</v>
      </c>
      <c r="Y1623" s="21">
        <f t="shared" si="464"/>
        <v>78.318807733096577</v>
      </c>
      <c r="Z1623" s="21">
        <f t="shared" ref="Z1623:Z1686" si="472">Y1623/10.764*3.412</f>
        <v>24.825694164374351</v>
      </c>
      <c r="AA1623" s="21">
        <f t="shared" si="465"/>
        <v>24.825694164374351</v>
      </c>
      <c r="AB1623" s="21">
        <f t="shared" si="466"/>
        <v>0</v>
      </c>
      <c r="AC1623" s="21">
        <f t="shared" si="467"/>
        <v>0</v>
      </c>
      <c r="AD1623" s="21">
        <f t="shared" ref="AD1623:AD1686" si="473">AB1623</f>
        <v>0</v>
      </c>
      <c r="AE1623" s="21" t="str">
        <f t="shared" si="468"/>
        <v>3/8/18:00</v>
      </c>
    </row>
    <row r="1624" spans="2:31">
      <c r="B1624" s="37">
        <v>3</v>
      </c>
      <c r="C1624" s="38">
        <v>8</v>
      </c>
      <c r="D1624" s="39">
        <v>19</v>
      </c>
      <c r="E1624" s="17">
        <v>1.7</v>
      </c>
      <c r="F1624" s="17">
        <v>13</v>
      </c>
      <c r="G1624" s="17">
        <v>9</v>
      </c>
      <c r="H1624" s="37">
        <f t="shared" si="456"/>
        <v>35.06</v>
      </c>
      <c r="I1624" s="37">
        <f>IF(H1624&lt;'Roof Calculator'!$G$8, 1, 0)</f>
        <v>1</v>
      </c>
      <c r="J1624" s="37">
        <f>IF(H1624&gt;='Roof Calculator'!$G$8, 1, 0)</f>
        <v>0</v>
      </c>
      <c r="K1624" s="37">
        <f t="shared" si="457"/>
        <v>35.06</v>
      </c>
      <c r="L1624" s="37">
        <f t="shared" si="458"/>
        <v>0</v>
      </c>
      <c r="M1624" s="37">
        <v>0</v>
      </c>
      <c r="N1624" s="37">
        <f t="shared" si="459"/>
        <v>13</v>
      </c>
      <c r="O1624" s="37">
        <v>0</v>
      </c>
      <c r="P1624" s="37">
        <v>0</v>
      </c>
      <c r="Q1624" s="21">
        <f t="shared" si="460"/>
        <v>39.790999999999997</v>
      </c>
      <c r="R1624" s="21">
        <f t="shared" si="469"/>
        <v>67.749999999998963</v>
      </c>
      <c r="S1624" s="21">
        <f t="shared" si="470"/>
        <v>-5.162596162716329</v>
      </c>
      <c r="T1624" s="21">
        <f t="shared" si="461"/>
        <v>86.147999999999996</v>
      </c>
      <c r="U1624" s="37">
        <f>VLOOKUP(Time_Zone, 'LSTM LookUp'!$B$5:$D$8, 3, FALSE)</f>
        <v>-75</v>
      </c>
      <c r="V1624" s="21">
        <f t="shared" si="471"/>
        <v>-11.343723300725539</v>
      </c>
      <c r="W1624" s="21">
        <f t="shared" si="462"/>
        <v>263.31206917481859</v>
      </c>
      <c r="X1624" s="21">
        <f t="shared" si="463"/>
        <v>-1.3204073473621352</v>
      </c>
      <c r="Y1624" s="21">
        <f t="shared" si="464"/>
        <v>11.679592652637865</v>
      </c>
      <c r="Z1624" s="21">
        <f t="shared" si="472"/>
        <v>3.7022268794872164</v>
      </c>
      <c r="AA1624" s="21">
        <f t="shared" si="465"/>
        <v>3.7022268794872164</v>
      </c>
      <c r="AB1624" s="21">
        <f t="shared" si="466"/>
        <v>0</v>
      </c>
      <c r="AC1624" s="21">
        <f t="shared" si="467"/>
        <v>0</v>
      </c>
      <c r="AD1624" s="21">
        <f t="shared" si="473"/>
        <v>0</v>
      </c>
      <c r="AE1624" s="21" t="str">
        <f t="shared" si="468"/>
        <v>3/8/19:00</v>
      </c>
    </row>
    <row r="1625" spans="2:31">
      <c r="B1625" s="37">
        <v>3</v>
      </c>
      <c r="C1625" s="38">
        <v>8</v>
      </c>
      <c r="D1625" s="39">
        <v>20</v>
      </c>
      <c r="E1625" s="17">
        <v>1.7</v>
      </c>
      <c r="F1625" s="17">
        <v>0</v>
      </c>
      <c r="G1625" s="17">
        <v>0</v>
      </c>
      <c r="H1625" s="37">
        <f t="shared" si="456"/>
        <v>35.06</v>
      </c>
      <c r="I1625" s="37">
        <f>IF(H1625&lt;'Roof Calculator'!$G$8, 1, 0)</f>
        <v>1</v>
      </c>
      <c r="J1625" s="37">
        <f>IF(H1625&gt;='Roof Calculator'!$G$8, 1, 0)</f>
        <v>0</v>
      </c>
      <c r="K1625" s="37">
        <f t="shared" si="457"/>
        <v>35.06</v>
      </c>
      <c r="L1625" s="37">
        <f t="shared" si="458"/>
        <v>0</v>
      </c>
      <c r="M1625" s="37">
        <v>0</v>
      </c>
      <c r="N1625" s="37">
        <f t="shared" si="459"/>
        <v>0</v>
      </c>
      <c r="O1625" s="37">
        <v>0</v>
      </c>
      <c r="P1625" s="37">
        <v>0</v>
      </c>
      <c r="Q1625" s="21">
        <f t="shared" si="460"/>
        <v>39.790999999999997</v>
      </c>
      <c r="R1625" s="21">
        <f t="shared" si="469"/>
        <v>67.791666666665634</v>
      </c>
      <c r="S1625" s="21">
        <f t="shared" si="470"/>
        <v>-5.1465996556486893</v>
      </c>
      <c r="T1625" s="21">
        <f t="shared" si="461"/>
        <v>86.147999999999996</v>
      </c>
      <c r="U1625" s="37">
        <f>VLOOKUP(Time_Zone, 'LSTM LookUp'!$B$5:$D$8, 3, FALSE)</f>
        <v>-75</v>
      </c>
      <c r="V1625" s="21">
        <f t="shared" si="471"/>
        <v>-11.333275430085719</v>
      </c>
      <c r="W1625" s="21">
        <f t="shared" si="462"/>
        <v>278.31468114247861</v>
      </c>
      <c r="X1625" s="21">
        <f t="shared" si="463"/>
        <v>0</v>
      </c>
      <c r="Y1625" s="21">
        <f t="shared" si="464"/>
        <v>0</v>
      </c>
      <c r="Z1625" s="21">
        <f t="shared" si="472"/>
        <v>0</v>
      </c>
      <c r="AA1625" s="21">
        <f t="shared" si="465"/>
        <v>0</v>
      </c>
      <c r="AB1625" s="21">
        <f t="shared" si="466"/>
        <v>0</v>
      </c>
      <c r="AC1625" s="21">
        <f t="shared" si="467"/>
        <v>0</v>
      </c>
      <c r="AD1625" s="21">
        <f t="shared" si="473"/>
        <v>0</v>
      </c>
      <c r="AE1625" s="21" t="str">
        <f t="shared" si="468"/>
        <v>3/8/20:00</v>
      </c>
    </row>
    <row r="1626" spans="2:31">
      <c r="B1626" s="37">
        <v>3</v>
      </c>
      <c r="C1626" s="38">
        <v>8</v>
      </c>
      <c r="D1626" s="39">
        <v>21</v>
      </c>
      <c r="E1626" s="17">
        <v>1.7</v>
      </c>
      <c r="F1626" s="17">
        <v>0</v>
      </c>
      <c r="G1626" s="17">
        <v>0</v>
      </c>
      <c r="H1626" s="37">
        <f t="shared" si="456"/>
        <v>35.06</v>
      </c>
      <c r="I1626" s="37">
        <f>IF(H1626&lt;'Roof Calculator'!$G$8, 1, 0)</f>
        <v>1</v>
      </c>
      <c r="J1626" s="37">
        <f>IF(H1626&gt;='Roof Calculator'!$G$8, 1, 0)</f>
        <v>0</v>
      </c>
      <c r="K1626" s="37">
        <f t="shared" si="457"/>
        <v>35.06</v>
      </c>
      <c r="L1626" s="37">
        <f t="shared" si="458"/>
        <v>0</v>
      </c>
      <c r="M1626" s="37">
        <v>0</v>
      </c>
      <c r="N1626" s="37">
        <f t="shared" si="459"/>
        <v>0</v>
      </c>
      <c r="O1626" s="37">
        <v>0</v>
      </c>
      <c r="P1626" s="37">
        <v>0</v>
      </c>
      <c r="Q1626" s="21">
        <f t="shared" si="460"/>
        <v>39.790999999999997</v>
      </c>
      <c r="R1626" s="21">
        <f t="shared" si="469"/>
        <v>67.833333333332305</v>
      </c>
      <c r="S1626" s="21">
        <f t="shared" si="470"/>
        <v>-5.1306008960241298</v>
      </c>
      <c r="T1626" s="21">
        <f t="shared" si="461"/>
        <v>86.147999999999996</v>
      </c>
      <c r="U1626" s="37">
        <f>VLOOKUP(Time_Zone, 'LSTM LookUp'!$B$5:$D$8, 3, FALSE)</f>
        <v>-75</v>
      </c>
      <c r="V1626" s="21">
        <f t="shared" si="471"/>
        <v>-11.322815038064475</v>
      </c>
      <c r="W1626" s="21">
        <f t="shared" si="462"/>
        <v>293.31729624048387</v>
      </c>
      <c r="X1626" s="21">
        <f t="shared" si="463"/>
        <v>0</v>
      </c>
      <c r="Y1626" s="21">
        <f t="shared" si="464"/>
        <v>0</v>
      </c>
      <c r="Z1626" s="21">
        <f t="shared" si="472"/>
        <v>0</v>
      </c>
      <c r="AA1626" s="21">
        <f t="shared" si="465"/>
        <v>0</v>
      </c>
      <c r="AB1626" s="21">
        <f t="shared" si="466"/>
        <v>0</v>
      </c>
      <c r="AC1626" s="21">
        <f t="shared" si="467"/>
        <v>0</v>
      </c>
      <c r="AD1626" s="21">
        <f t="shared" si="473"/>
        <v>0</v>
      </c>
      <c r="AE1626" s="21" t="str">
        <f t="shared" si="468"/>
        <v>3/8/21:00</v>
      </c>
    </row>
    <row r="1627" spans="2:31">
      <c r="B1627" s="37">
        <v>3</v>
      </c>
      <c r="C1627" s="38">
        <v>8</v>
      </c>
      <c r="D1627" s="39">
        <v>22</v>
      </c>
      <c r="E1627" s="17">
        <v>2.8</v>
      </c>
      <c r="F1627" s="17">
        <v>0</v>
      </c>
      <c r="G1627" s="17">
        <v>0</v>
      </c>
      <c r="H1627" s="37">
        <f t="shared" si="456"/>
        <v>37.04</v>
      </c>
      <c r="I1627" s="37">
        <f>IF(H1627&lt;'Roof Calculator'!$G$8, 1, 0)</f>
        <v>1</v>
      </c>
      <c r="J1627" s="37">
        <f>IF(H1627&gt;='Roof Calculator'!$G$8, 1, 0)</f>
        <v>0</v>
      </c>
      <c r="K1627" s="37">
        <f t="shared" si="457"/>
        <v>37.04</v>
      </c>
      <c r="L1627" s="37">
        <f t="shared" si="458"/>
        <v>0</v>
      </c>
      <c r="M1627" s="37">
        <v>0</v>
      </c>
      <c r="N1627" s="37">
        <f t="shared" si="459"/>
        <v>0</v>
      </c>
      <c r="O1627" s="37">
        <v>0</v>
      </c>
      <c r="P1627" s="37">
        <v>0</v>
      </c>
      <c r="Q1627" s="21">
        <f t="shared" si="460"/>
        <v>39.790999999999997</v>
      </c>
      <c r="R1627" s="21">
        <f t="shared" si="469"/>
        <v>67.874999999998977</v>
      </c>
      <c r="S1627" s="21">
        <f t="shared" si="470"/>
        <v>-5.1145998909953621</v>
      </c>
      <c r="T1627" s="21">
        <f t="shared" si="461"/>
        <v>86.147999999999996</v>
      </c>
      <c r="U1627" s="37">
        <f>VLOOKUP(Time_Zone, 'LSTM LookUp'!$B$5:$D$8, 3, FALSE)</f>
        <v>-75</v>
      </c>
      <c r="V1627" s="21">
        <f t="shared" si="471"/>
        <v>-11.312342149681619</v>
      </c>
      <c r="W1627" s="21">
        <f t="shared" si="462"/>
        <v>308.31991446257962</v>
      </c>
      <c r="X1627" s="21">
        <f t="shared" si="463"/>
        <v>0</v>
      </c>
      <c r="Y1627" s="21">
        <f t="shared" si="464"/>
        <v>0</v>
      </c>
      <c r="Z1627" s="21">
        <f t="shared" si="472"/>
        <v>0</v>
      </c>
      <c r="AA1627" s="21">
        <f t="shared" si="465"/>
        <v>0</v>
      </c>
      <c r="AB1627" s="21">
        <f t="shared" si="466"/>
        <v>0</v>
      </c>
      <c r="AC1627" s="21">
        <f t="shared" si="467"/>
        <v>0</v>
      </c>
      <c r="AD1627" s="21">
        <f t="shared" si="473"/>
        <v>0</v>
      </c>
      <c r="AE1627" s="21" t="str">
        <f t="shared" si="468"/>
        <v>3/8/22:00</v>
      </c>
    </row>
    <row r="1628" spans="2:31">
      <c r="B1628" s="37">
        <v>3</v>
      </c>
      <c r="C1628" s="38">
        <v>8</v>
      </c>
      <c r="D1628" s="39">
        <v>23</v>
      </c>
      <c r="E1628" s="17">
        <v>4.4000000000000004</v>
      </c>
      <c r="F1628" s="17">
        <v>0</v>
      </c>
      <c r="G1628" s="17">
        <v>0</v>
      </c>
      <c r="H1628" s="37">
        <f t="shared" si="456"/>
        <v>39.92</v>
      </c>
      <c r="I1628" s="37">
        <f>IF(H1628&lt;'Roof Calculator'!$G$8, 1, 0)</f>
        <v>1</v>
      </c>
      <c r="J1628" s="37">
        <f>IF(H1628&gt;='Roof Calculator'!$G$8, 1, 0)</f>
        <v>0</v>
      </c>
      <c r="K1628" s="37">
        <f t="shared" si="457"/>
        <v>39.92</v>
      </c>
      <c r="L1628" s="37">
        <f t="shared" si="458"/>
        <v>0</v>
      </c>
      <c r="M1628" s="37">
        <v>0</v>
      </c>
      <c r="N1628" s="37">
        <f t="shared" si="459"/>
        <v>0</v>
      </c>
      <c r="O1628" s="37">
        <v>0</v>
      </c>
      <c r="P1628" s="37">
        <v>0</v>
      </c>
      <c r="Q1628" s="21">
        <f t="shared" si="460"/>
        <v>39.790999999999997</v>
      </c>
      <c r="R1628" s="21">
        <f t="shared" si="469"/>
        <v>67.916666666665648</v>
      </c>
      <c r="S1628" s="21">
        <f t="shared" si="470"/>
        <v>-5.0985966477146905</v>
      </c>
      <c r="T1628" s="21">
        <f t="shared" si="461"/>
        <v>86.147999999999996</v>
      </c>
      <c r="U1628" s="37">
        <f>VLOOKUP(Time_Zone, 'LSTM LookUp'!$B$5:$D$8, 3, FALSE)</f>
        <v>-75</v>
      </c>
      <c r="V1628" s="21">
        <f t="shared" si="471"/>
        <v>-11.301856789977103</v>
      </c>
      <c r="W1628" s="21">
        <f t="shared" si="462"/>
        <v>323.32253580250574</v>
      </c>
      <c r="X1628" s="21">
        <f t="shared" si="463"/>
        <v>0</v>
      </c>
      <c r="Y1628" s="21">
        <f t="shared" si="464"/>
        <v>0</v>
      </c>
      <c r="Z1628" s="21">
        <f t="shared" si="472"/>
        <v>0</v>
      </c>
      <c r="AA1628" s="21">
        <f t="shared" si="465"/>
        <v>0</v>
      </c>
      <c r="AB1628" s="21">
        <f t="shared" si="466"/>
        <v>0</v>
      </c>
      <c r="AC1628" s="21">
        <f t="shared" si="467"/>
        <v>0</v>
      </c>
      <c r="AD1628" s="21">
        <f t="shared" si="473"/>
        <v>0</v>
      </c>
      <c r="AE1628" s="21" t="str">
        <f t="shared" si="468"/>
        <v>3/8/23:00</v>
      </c>
    </row>
    <row r="1629" spans="2:31">
      <c r="B1629" s="37">
        <v>3</v>
      </c>
      <c r="C1629" s="38">
        <v>8</v>
      </c>
      <c r="D1629" s="39">
        <v>24</v>
      </c>
      <c r="E1629" s="17">
        <v>3.3</v>
      </c>
      <c r="F1629" s="17">
        <v>0</v>
      </c>
      <c r="G1629" s="17">
        <v>0</v>
      </c>
      <c r="H1629" s="37">
        <f t="shared" si="456"/>
        <v>37.94</v>
      </c>
      <c r="I1629" s="37">
        <f>IF(H1629&lt;'Roof Calculator'!$G$8, 1, 0)</f>
        <v>1</v>
      </c>
      <c r="J1629" s="37">
        <f>IF(H1629&gt;='Roof Calculator'!$G$8, 1, 0)</f>
        <v>0</v>
      </c>
      <c r="K1629" s="37">
        <f t="shared" si="457"/>
        <v>37.94</v>
      </c>
      <c r="L1629" s="37">
        <f t="shared" si="458"/>
        <v>0</v>
      </c>
      <c r="M1629" s="37">
        <v>0</v>
      </c>
      <c r="N1629" s="37">
        <f t="shared" si="459"/>
        <v>0</v>
      </c>
      <c r="O1629" s="37">
        <v>0</v>
      </c>
      <c r="P1629" s="37">
        <v>0</v>
      </c>
      <c r="Q1629" s="21">
        <f t="shared" si="460"/>
        <v>39.790999999999997</v>
      </c>
      <c r="R1629" s="21">
        <f t="shared" si="469"/>
        <v>67.95833333333232</v>
      </c>
      <c r="S1629" s="21">
        <f t="shared" si="470"/>
        <v>-5.0825911733340021</v>
      </c>
      <c r="T1629" s="21">
        <f t="shared" si="461"/>
        <v>86.147999999999996</v>
      </c>
      <c r="U1629" s="37">
        <f>VLOOKUP(Time_Zone, 'LSTM LookUp'!$B$5:$D$8, 3, FALSE)</f>
        <v>-75</v>
      </c>
      <c r="V1629" s="21">
        <f t="shared" si="471"/>
        <v>-11.291358984011008</v>
      </c>
      <c r="W1629" s="21">
        <f t="shared" si="462"/>
        <v>338.3251602539973</v>
      </c>
      <c r="X1629" s="21">
        <f t="shared" si="463"/>
        <v>0</v>
      </c>
      <c r="Y1629" s="21">
        <f t="shared" si="464"/>
        <v>0</v>
      </c>
      <c r="Z1629" s="21">
        <f t="shared" si="472"/>
        <v>0</v>
      </c>
      <c r="AA1629" s="21">
        <f t="shared" si="465"/>
        <v>0</v>
      </c>
      <c r="AB1629" s="21">
        <f t="shared" si="466"/>
        <v>0</v>
      </c>
      <c r="AC1629" s="21">
        <f t="shared" si="467"/>
        <v>0</v>
      </c>
      <c r="AD1629" s="21">
        <f t="shared" si="473"/>
        <v>0</v>
      </c>
      <c r="AE1629" s="21" t="str">
        <f t="shared" si="468"/>
        <v>3/8/24:00</v>
      </c>
    </row>
    <row r="1630" spans="2:31">
      <c r="B1630" s="37">
        <v>3</v>
      </c>
      <c r="C1630" s="38">
        <v>9</v>
      </c>
      <c r="D1630" s="39">
        <v>1</v>
      </c>
      <c r="E1630" s="17">
        <v>3.3</v>
      </c>
      <c r="F1630" s="17">
        <v>0</v>
      </c>
      <c r="G1630" s="17">
        <v>0</v>
      </c>
      <c r="H1630" s="37">
        <f t="shared" si="456"/>
        <v>37.94</v>
      </c>
      <c r="I1630" s="37">
        <f>IF(H1630&lt;'Roof Calculator'!$G$8, 1, 0)</f>
        <v>1</v>
      </c>
      <c r="J1630" s="37">
        <f>IF(H1630&gt;='Roof Calculator'!$G$8, 1, 0)</f>
        <v>0</v>
      </c>
      <c r="K1630" s="37">
        <f t="shared" si="457"/>
        <v>37.94</v>
      </c>
      <c r="L1630" s="37">
        <f t="shared" si="458"/>
        <v>0</v>
      </c>
      <c r="M1630" s="37">
        <v>0</v>
      </c>
      <c r="N1630" s="37">
        <f t="shared" si="459"/>
        <v>0</v>
      </c>
      <c r="O1630" s="37">
        <v>0</v>
      </c>
      <c r="P1630" s="37">
        <v>0</v>
      </c>
      <c r="Q1630" s="21">
        <f t="shared" si="460"/>
        <v>39.790999999999997</v>
      </c>
      <c r="R1630" s="21">
        <f t="shared" si="469"/>
        <v>67.999999999998991</v>
      </c>
      <c r="S1630" s="21">
        <f t="shared" si="470"/>
        <v>-5.0665834750047711</v>
      </c>
      <c r="T1630" s="21">
        <f t="shared" si="461"/>
        <v>86.147999999999996</v>
      </c>
      <c r="U1630" s="37">
        <f>VLOOKUP(Time_Zone, 'LSTM LookUp'!$B$5:$D$8, 3, FALSE)</f>
        <v>-75</v>
      </c>
      <c r="V1630" s="21">
        <f t="shared" si="471"/>
        <v>-11.28084875686344</v>
      </c>
      <c r="W1630" s="21">
        <f t="shared" si="462"/>
        <v>-6.6722121892158626</v>
      </c>
      <c r="X1630" s="21">
        <f t="shared" si="463"/>
        <v>0</v>
      </c>
      <c r="Y1630" s="21">
        <f t="shared" si="464"/>
        <v>0</v>
      </c>
      <c r="Z1630" s="21">
        <f t="shared" si="472"/>
        <v>0</v>
      </c>
      <c r="AA1630" s="21">
        <f t="shared" si="465"/>
        <v>0</v>
      </c>
      <c r="AB1630" s="21">
        <f t="shared" si="466"/>
        <v>0</v>
      </c>
      <c r="AC1630" s="21">
        <f t="shared" si="467"/>
        <v>0</v>
      </c>
      <c r="AD1630" s="21">
        <f t="shared" si="473"/>
        <v>0</v>
      </c>
      <c r="AE1630" s="21" t="str">
        <f t="shared" si="468"/>
        <v>3/9/1:00</v>
      </c>
    </row>
    <row r="1631" spans="2:31">
      <c r="B1631" s="37">
        <v>3</v>
      </c>
      <c r="C1631" s="38">
        <v>9</v>
      </c>
      <c r="D1631" s="39">
        <v>2</v>
      </c>
      <c r="E1631" s="17">
        <v>3.9</v>
      </c>
      <c r="F1631" s="17">
        <v>0</v>
      </c>
      <c r="G1631" s="17">
        <v>0</v>
      </c>
      <c r="H1631" s="37">
        <f t="shared" si="456"/>
        <v>39.020000000000003</v>
      </c>
      <c r="I1631" s="37">
        <f>IF(H1631&lt;'Roof Calculator'!$G$8, 1, 0)</f>
        <v>1</v>
      </c>
      <c r="J1631" s="37">
        <f>IF(H1631&gt;='Roof Calculator'!$G$8, 1, 0)</f>
        <v>0</v>
      </c>
      <c r="K1631" s="37">
        <f t="shared" si="457"/>
        <v>39.020000000000003</v>
      </c>
      <c r="L1631" s="37">
        <f t="shared" si="458"/>
        <v>0</v>
      </c>
      <c r="M1631" s="37">
        <v>0</v>
      </c>
      <c r="N1631" s="37">
        <f t="shared" si="459"/>
        <v>0</v>
      </c>
      <c r="O1631" s="37">
        <v>0</v>
      </c>
      <c r="P1631" s="37">
        <v>0</v>
      </c>
      <c r="Q1631" s="21">
        <f t="shared" si="460"/>
        <v>39.790999999999997</v>
      </c>
      <c r="R1631" s="21">
        <f t="shared" si="469"/>
        <v>68.041666666665662</v>
      </c>
      <c r="S1631" s="21">
        <f t="shared" si="470"/>
        <v>-5.0505735598780666</v>
      </c>
      <c r="T1631" s="21">
        <f t="shared" si="461"/>
        <v>86.147999999999996</v>
      </c>
      <c r="U1631" s="37">
        <f>VLOOKUP(Time_Zone, 'LSTM LookUp'!$B$5:$D$8, 3, FALSE)</f>
        <v>-75</v>
      </c>
      <c r="V1631" s="21">
        <f t="shared" si="471"/>
        <v>-11.270326133634518</v>
      </c>
      <c r="W1631" s="21">
        <f t="shared" si="462"/>
        <v>8.3304184665913805</v>
      </c>
      <c r="X1631" s="21">
        <f t="shared" si="463"/>
        <v>0</v>
      </c>
      <c r="Y1631" s="21">
        <f t="shared" si="464"/>
        <v>0</v>
      </c>
      <c r="Z1631" s="21">
        <f t="shared" si="472"/>
        <v>0</v>
      </c>
      <c r="AA1631" s="21">
        <f t="shared" si="465"/>
        <v>0</v>
      </c>
      <c r="AB1631" s="21">
        <f t="shared" si="466"/>
        <v>0</v>
      </c>
      <c r="AC1631" s="21">
        <f t="shared" si="467"/>
        <v>0</v>
      </c>
      <c r="AD1631" s="21">
        <f t="shared" si="473"/>
        <v>0</v>
      </c>
      <c r="AE1631" s="21" t="str">
        <f t="shared" si="468"/>
        <v>3/9/2:00</v>
      </c>
    </row>
    <row r="1632" spans="2:31">
      <c r="B1632" s="37">
        <v>3</v>
      </c>
      <c r="C1632" s="38">
        <v>9</v>
      </c>
      <c r="D1632" s="39">
        <v>3</v>
      </c>
      <c r="E1632" s="17">
        <v>3.9</v>
      </c>
      <c r="F1632" s="17">
        <v>0</v>
      </c>
      <c r="G1632" s="17">
        <v>0</v>
      </c>
      <c r="H1632" s="37">
        <f t="shared" si="456"/>
        <v>39.020000000000003</v>
      </c>
      <c r="I1632" s="37">
        <f>IF(H1632&lt;'Roof Calculator'!$G$8, 1, 0)</f>
        <v>1</v>
      </c>
      <c r="J1632" s="37">
        <f>IF(H1632&gt;='Roof Calculator'!$G$8, 1, 0)</f>
        <v>0</v>
      </c>
      <c r="K1632" s="37">
        <f t="shared" si="457"/>
        <v>39.020000000000003</v>
      </c>
      <c r="L1632" s="37">
        <f t="shared" si="458"/>
        <v>0</v>
      </c>
      <c r="M1632" s="37">
        <v>0</v>
      </c>
      <c r="N1632" s="37">
        <f t="shared" si="459"/>
        <v>0</v>
      </c>
      <c r="O1632" s="37">
        <v>0</v>
      </c>
      <c r="P1632" s="37">
        <v>0</v>
      </c>
      <c r="Q1632" s="21">
        <f t="shared" si="460"/>
        <v>39.790999999999997</v>
      </c>
      <c r="R1632" s="21">
        <f t="shared" si="469"/>
        <v>68.083333333332334</v>
      </c>
      <c r="S1632" s="21">
        <f t="shared" si="470"/>
        <v>-5.0345614351045391</v>
      </c>
      <c r="T1632" s="21">
        <f t="shared" si="461"/>
        <v>86.147999999999996</v>
      </c>
      <c r="U1632" s="37">
        <f>VLOOKUP(Time_Zone, 'LSTM LookUp'!$B$5:$D$8, 3, FALSE)</f>
        <v>-75</v>
      </c>
      <c r="V1632" s="21">
        <f t="shared" si="471"/>
        <v>-11.259791139444301</v>
      </c>
      <c r="W1632" s="21">
        <f t="shared" si="462"/>
        <v>23.333052215138927</v>
      </c>
      <c r="X1632" s="21">
        <f t="shared" si="463"/>
        <v>0</v>
      </c>
      <c r="Y1632" s="21">
        <f t="shared" si="464"/>
        <v>0</v>
      </c>
      <c r="Z1632" s="21">
        <f t="shared" si="472"/>
        <v>0</v>
      </c>
      <c r="AA1632" s="21">
        <f t="shared" si="465"/>
        <v>0</v>
      </c>
      <c r="AB1632" s="21">
        <f t="shared" si="466"/>
        <v>0</v>
      </c>
      <c r="AC1632" s="21">
        <f t="shared" si="467"/>
        <v>0</v>
      </c>
      <c r="AD1632" s="21">
        <f t="shared" si="473"/>
        <v>0</v>
      </c>
      <c r="AE1632" s="21" t="str">
        <f t="shared" si="468"/>
        <v>3/9/3:00</v>
      </c>
    </row>
    <row r="1633" spans="2:31">
      <c r="B1633" s="37">
        <v>3</v>
      </c>
      <c r="C1633" s="38">
        <v>9</v>
      </c>
      <c r="D1633" s="39">
        <v>4</v>
      </c>
      <c r="E1633" s="17">
        <v>4.4000000000000004</v>
      </c>
      <c r="F1633" s="17">
        <v>0</v>
      </c>
      <c r="G1633" s="17">
        <v>0</v>
      </c>
      <c r="H1633" s="37">
        <f t="shared" si="456"/>
        <v>39.92</v>
      </c>
      <c r="I1633" s="37">
        <f>IF(H1633&lt;'Roof Calculator'!$G$8, 1, 0)</f>
        <v>1</v>
      </c>
      <c r="J1633" s="37">
        <f>IF(H1633&gt;='Roof Calculator'!$G$8, 1, 0)</f>
        <v>0</v>
      </c>
      <c r="K1633" s="37">
        <f t="shared" si="457"/>
        <v>39.92</v>
      </c>
      <c r="L1633" s="37">
        <f t="shared" si="458"/>
        <v>0</v>
      </c>
      <c r="M1633" s="37">
        <v>0</v>
      </c>
      <c r="N1633" s="37">
        <f t="shared" si="459"/>
        <v>0</v>
      </c>
      <c r="O1633" s="37">
        <v>0</v>
      </c>
      <c r="P1633" s="37">
        <v>0</v>
      </c>
      <c r="Q1633" s="21">
        <f t="shared" si="460"/>
        <v>39.790999999999997</v>
      </c>
      <c r="R1633" s="21">
        <f t="shared" si="469"/>
        <v>68.124999999999005</v>
      </c>
      <c r="S1633" s="21">
        <f t="shared" si="470"/>
        <v>-5.0185471078344337</v>
      </c>
      <c r="T1633" s="21">
        <f t="shared" si="461"/>
        <v>86.147999999999996</v>
      </c>
      <c r="U1633" s="37">
        <f>VLOOKUP(Time_Zone, 'LSTM LookUp'!$B$5:$D$8, 3, FALSE)</f>
        <v>-75</v>
      </c>
      <c r="V1633" s="21">
        <f t="shared" si="471"/>
        <v>-11.249243799432737</v>
      </c>
      <c r="W1633" s="21">
        <f t="shared" si="462"/>
        <v>38.335689050141809</v>
      </c>
      <c r="X1633" s="21">
        <f t="shared" si="463"/>
        <v>0</v>
      </c>
      <c r="Y1633" s="21">
        <f t="shared" si="464"/>
        <v>0</v>
      </c>
      <c r="Z1633" s="21">
        <f t="shared" si="472"/>
        <v>0</v>
      </c>
      <c r="AA1633" s="21">
        <f t="shared" si="465"/>
        <v>0</v>
      </c>
      <c r="AB1633" s="21">
        <f t="shared" si="466"/>
        <v>0</v>
      </c>
      <c r="AC1633" s="21">
        <f t="shared" si="467"/>
        <v>0</v>
      </c>
      <c r="AD1633" s="21">
        <f t="shared" si="473"/>
        <v>0</v>
      </c>
      <c r="AE1633" s="21" t="str">
        <f t="shared" si="468"/>
        <v>3/9/4:00</v>
      </c>
    </row>
    <row r="1634" spans="2:31">
      <c r="B1634" s="37">
        <v>3</v>
      </c>
      <c r="C1634" s="38">
        <v>9</v>
      </c>
      <c r="D1634" s="39">
        <v>5</v>
      </c>
      <c r="E1634" s="17">
        <v>4.4000000000000004</v>
      </c>
      <c r="F1634" s="17">
        <v>0</v>
      </c>
      <c r="G1634" s="17">
        <v>0</v>
      </c>
      <c r="H1634" s="37">
        <f t="shared" si="456"/>
        <v>39.92</v>
      </c>
      <c r="I1634" s="37">
        <f>IF(H1634&lt;'Roof Calculator'!$G$8, 1, 0)</f>
        <v>1</v>
      </c>
      <c r="J1634" s="37">
        <f>IF(H1634&gt;='Roof Calculator'!$G$8, 1, 0)</f>
        <v>0</v>
      </c>
      <c r="K1634" s="37">
        <f t="shared" si="457"/>
        <v>39.92</v>
      </c>
      <c r="L1634" s="37">
        <f t="shared" si="458"/>
        <v>0</v>
      </c>
      <c r="M1634" s="37">
        <v>0</v>
      </c>
      <c r="N1634" s="37">
        <f t="shared" si="459"/>
        <v>0</v>
      </c>
      <c r="O1634" s="37">
        <v>0</v>
      </c>
      <c r="P1634" s="37">
        <v>0</v>
      </c>
      <c r="Q1634" s="21">
        <f t="shared" si="460"/>
        <v>39.790999999999997</v>
      </c>
      <c r="R1634" s="21">
        <f t="shared" si="469"/>
        <v>68.166666666665677</v>
      </c>
      <c r="S1634" s="21">
        <f t="shared" si="470"/>
        <v>-5.0025305852175892</v>
      </c>
      <c r="T1634" s="21">
        <f t="shared" si="461"/>
        <v>86.147999999999996</v>
      </c>
      <c r="U1634" s="37">
        <f>VLOOKUP(Time_Zone, 'LSTM LookUp'!$B$5:$D$8, 3, FALSE)</f>
        <v>-75</v>
      </c>
      <c r="V1634" s="21">
        <f t="shared" si="471"/>
        <v>-11.238684138759615</v>
      </c>
      <c r="W1634" s="21">
        <f t="shared" si="462"/>
        <v>53.338328965310083</v>
      </c>
      <c r="X1634" s="21">
        <f t="shared" si="463"/>
        <v>0</v>
      </c>
      <c r="Y1634" s="21">
        <f t="shared" si="464"/>
        <v>0</v>
      </c>
      <c r="Z1634" s="21">
        <f t="shared" si="472"/>
        <v>0</v>
      </c>
      <c r="AA1634" s="21">
        <f t="shared" si="465"/>
        <v>0</v>
      </c>
      <c r="AB1634" s="21">
        <f t="shared" si="466"/>
        <v>0</v>
      </c>
      <c r="AC1634" s="21">
        <f t="shared" si="467"/>
        <v>0</v>
      </c>
      <c r="AD1634" s="21">
        <f t="shared" si="473"/>
        <v>0</v>
      </c>
      <c r="AE1634" s="21" t="str">
        <f t="shared" si="468"/>
        <v>3/9/5:00</v>
      </c>
    </row>
    <row r="1635" spans="2:31">
      <c r="B1635" s="37">
        <v>3</v>
      </c>
      <c r="C1635" s="38">
        <v>9</v>
      </c>
      <c r="D1635" s="39">
        <v>6</v>
      </c>
      <c r="E1635" s="17">
        <v>9.4</v>
      </c>
      <c r="F1635" s="17">
        <v>0</v>
      </c>
      <c r="G1635" s="17">
        <v>0</v>
      </c>
      <c r="H1635" s="37">
        <f t="shared" si="456"/>
        <v>48.92</v>
      </c>
      <c r="I1635" s="37">
        <f>IF(H1635&lt;'Roof Calculator'!$G$8, 1, 0)</f>
        <v>1</v>
      </c>
      <c r="J1635" s="37">
        <f>IF(H1635&gt;='Roof Calculator'!$G$8, 1, 0)</f>
        <v>0</v>
      </c>
      <c r="K1635" s="37">
        <f t="shared" si="457"/>
        <v>48.92</v>
      </c>
      <c r="L1635" s="37">
        <f t="shared" si="458"/>
        <v>0</v>
      </c>
      <c r="M1635" s="37">
        <v>0</v>
      </c>
      <c r="N1635" s="37">
        <f t="shared" si="459"/>
        <v>0</v>
      </c>
      <c r="O1635" s="37">
        <v>0</v>
      </c>
      <c r="P1635" s="37">
        <v>0</v>
      </c>
      <c r="Q1635" s="21">
        <f t="shared" si="460"/>
        <v>39.790999999999997</v>
      </c>
      <c r="R1635" s="21">
        <f t="shared" si="469"/>
        <v>68.208333333332348</v>
      </c>
      <c r="S1635" s="21">
        <f t="shared" si="470"/>
        <v>-4.9865118744034271</v>
      </c>
      <c r="T1635" s="21">
        <f t="shared" si="461"/>
        <v>86.147999999999996</v>
      </c>
      <c r="U1635" s="37">
        <f>VLOOKUP(Time_Zone, 'LSTM LookUp'!$B$5:$D$8, 3, FALSE)</f>
        <v>-75</v>
      </c>
      <c r="V1635" s="21">
        <f t="shared" si="471"/>
        <v>-11.228112182604495</v>
      </c>
      <c r="W1635" s="21">
        <f t="shared" si="462"/>
        <v>68.340971954348859</v>
      </c>
      <c r="X1635" s="21">
        <f t="shared" si="463"/>
        <v>0</v>
      </c>
      <c r="Y1635" s="21">
        <f t="shared" si="464"/>
        <v>0</v>
      </c>
      <c r="Z1635" s="21">
        <f t="shared" si="472"/>
        <v>0</v>
      </c>
      <c r="AA1635" s="21">
        <f t="shared" si="465"/>
        <v>0</v>
      </c>
      <c r="AB1635" s="21">
        <f t="shared" si="466"/>
        <v>0</v>
      </c>
      <c r="AC1635" s="21">
        <f t="shared" si="467"/>
        <v>0</v>
      </c>
      <c r="AD1635" s="21">
        <f t="shared" si="473"/>
        <v>0</v>
      </c>
      <c r="AE1635" s="21" t="str">
        <f t="shared" si="468"/>
        <v>3/9/6:00</v>
      </c>
    </row>
    <row r="1636" spans="2:31">
      <c r="B1636" s="37">
        <v>3</v>
      </c>
      <c r="C1636" s="38">
        <v>9</v>
      </c>
      <c r="D1636" s="39">
        <v>7</v>
      </c>
      <c r="E1636" s="17">
        <v>8.3000000000000007</v>
      </c>
      <c r="F1636" s="17">
        <v>0</v>
      </c>
      <c r="G1636" s="17">
        <v>0</v>
      </c>
      <c r="H1636" s="37">
        <f t="shared" si="456"/>
        <v>46.94</v>
      </c>
      <c r="I1636" s="37">
        <f>IF(H1636&lt;'Roof Calculator'!$G$8, 1, 0)</f>
        <v>1</v>
      </c>
      <c r="J1636" s="37">
        <f>IF(H1636&gt;='Roof Calculator'!$G$8, 1, 0)</f>
        <v>0</v>
      </c>
      <c r="K1636" s="37">
        <f t="shared" si="457"/>
        <v>46.94</v>
      </c>
      <c r="L1636" s="37">
        <f t="shared" si="458"/>
        <v>0</v>
      </c>
      <c r="M1636" s="37">
        <v>0</v>
      </c>
      <c r="N1636" s="37">
        <f t="shared" si="459"/>
        <v>0</v>
      </c>
      <c r="O1636" s="37">
        <v>0</v>
      </c>
      <c r="P1636" s="37">
        <v>0</v>
      </c>
      <c r="Q1636" s="21">
        <f t="shared" si="460"/>
        <v>39.790999999999997</v>
      </c>
      <c r="R1636" s="21">
        <f t="shared" si="469"/>
        <v>68.249999999999019</v>
      </c>
      <c r="S1636" s="21">
        <f t="shared" si="470"/>
        <v>-4.9704909825409738</v>
      </c>
      <c r="T1636" s="21">
        <f t="shared" si="461"/>
        <v>86.147999999999996</v>
      </c>
      <c r="U1636" s="37">
        <f>VLOOKUP(Time_Zone, 'LSTM LookUp'!$B$5:$D$8, 3, FALSE)</f>
        <v>-75</v>
      </c>
      <c r="V1636" s="21">
        <f t="shared" si="471"/>
        <v>-11.217527956166681</v>
      </c>
      <c r="W1636" s="21">
        <f t="shared" si="462"/>
        <v>83.343618010958309</v>
      </c>
      <c r="X1636" s="21">
        <f t="shared" si="463"/>
        <v>0</v>
      </c>
      <c r="Y1636" s="21">
        <f t="shared" si="464"/>
        <v>0</v>
      </c>
      <c r="Z1636" s="21">
        <f t="shared" si="472"/>
        <v>0</v>
      </c>
      <c r="AA1636" s="21">
        <f t="shared" si="465"/>
        <v>0</v>
      </c>
      <c r="AB1636" s="21">
        <f t="shared" si="466"/>
        <v>0</v>
      </c>
      <c r="AC1636" s="21">
        <f t="shared" si="467"/>
        <v>0</v>
      </c>
      <c r="AD1636" s="21">
        <f t="shared" si="473"/>
        <v>0</v>
      </c>
      <c r="AE1636" s="21" t="str">
        <f t="shared" si="468"/>
        <v>3/9/7:00</v>
      </c>
    </row>
    <row r="1637" spans="2:31">
      <c r="B1637" s="37">
        <v>3</v>
      </c>
      <c r="C1637" s="38">
        <v>9</v>
      </c>
      <c r="D1637" s="39">
        <v>8</v>
      </c>
      <c r="E1637" s="17">
        <v>10</v>
      </c>
      <c r="F1637" s="17">
        <v>29</v>
      </c>
      <c r="G1637" s="17">
        <v>61</v>
      </c>
      <c r="H1637" s="37">
        <f t="shared" si="456"/>
        <v>50</v>
      </c>
      <c r="I1637" s="37">
        <f>IF(H1637&lt;'Roof Calculator'!$G$8, 1, 0)</f>
        <v>1</v>
      </c>
      <c r="J1637" s="37">
        <f>IF(H1637&gt;='Roof Calculator'!$G$8, 1, 0)</f>
        <v>0</v>
      </c>
      <c r="K1637" s="37">
        <f t="shared" si="457"/>
        <v>50</v>
      </c>
      <c r="L1637" s="37">
        <f t="shared" si="458"/>
        <v>0</v>
      </c>
      <c r="M1637" s="37">
        <v>0</v>
      </c>
      <c r="N1637" s="37">
        <f t="shared" si="459"/>
        <v>29</v>
      </c>
      <c r="O1637" s="37">
        <v>0</v>
      </c>
      <c r="P1637" s="37">
        <v>0</v>
      </c>
      <c r="Q1637" s="21">
        <f t="shared" si="460"/>
        <v>39.790999999999997</v>
      </c>
      <c r="R1637" s="21">
        <f t="shared" si="469"/>
        <v>68.291666666665691</v>
      </c>
      <c r="S1637" s="21">
        <f t="shared" si="470"/>
        <v>-4.954467916778837</v>
      </c>
      <c r="T1637" s="21">
        <f t="shared" si="461"/>
        <v>86.147999999999996</v>
      </c>
      <c r="U1637" s="37">
        <f>VLOOKUP(Time_Zone, 'LSTM LookUp'!$B$5:$D$8, 3, FALSE)</f>
        <v>-75</v>
      </c>
      <c r="V1637" s="21">
        <f t="shared" si="471"/>
        <v>-11.206931484665146</v>
      </c>
      <c r="W1637" s="21">
        <f t="shared" si="462"/>
        <v>98.346267128833716</v>
      </c>
      <c r="X1637" s="21">
        <f t="shared" si="463"/>
        <v>-10.149805929355933</v>
      </c>
      <c r="Y1637" s="21">
        <f t="shared" si="464"/>
        <v>18.850194070644065</v>
      </c>
      <c r="Z1637" s="21">
        <f t="shared" si="472"/>
        <v>5.9751822899514639</v>
      </c>
      <c r="AA1637" s="21">
        <f t="shared" si="465"/>
        <v>5.9751822899514639</v>
      </c>
      <c r="AB1637" s="21">
        <f t="shared" si="466"/>
        <v>0</v>
      </c>
      <c r="AC1637" s="21">
        <f t="shared" si="467"/>
        <v>0</v>
      </c>
      <c r="AD1637" s="21">
        <f t="shared" si="473"/>
        <v>0</v>
      </c>
      <c r="AE1637" s="21" t="str">
        <f t="shared" si="468"/>
        <v>3/9/8:00</v>
      </c>
    </row>
    <row r="1638" spans="2:31">
      <c r="B1638" s="37">
        <v>3</v>
      </c>
      <c r="C1638" s="38">
        <v>9</v>
      </c>
      <c r="D1638" s="39">
        <v>9</v>
      </c>
      <c r="E1638" s="17">
        <v>13.3</v>
      </c>
      <c r="F1638" s="17">
        <v>96</v>
      </c>
      <c r="G1638" s="17">
        <v>317</v>
      </c>
      <c r="H1638" s="37">
        <f t="shared" si="456"/>
        <v>55.94</v>
      </c>
      <c r="I1638" s="37">
        <f>IF(H1638&lt;'Roof Calculator'!$G$8, 1, 0)</f>
        <v>0</v>
      </c>
      <c r="J1638" s="37">
        <f>IF(H1638&gt;='Roof Calculator'!$G$8, 1, 0)</f>
        <v>1</v>
      </c>
      <c r="K1638" s="37">
        <f t="shared" si="457"/>
        <v>0</v>
      </c>
      <c r="L1638" s="37">
        <f t="shared" si="458"/>
        <v>55.94</v>
      </c>
      <c r="M1638" s="37">
        <v>0</v>
      </c>
      <c r="N1638" s="37">
        <f t="shared" si="459"/>
        <v>96</v>
      </c>
      <c r="O1638" s="37">
        <v>0</v>
      </c>
      <c r="P1638" s="37">
        <v>0</v>
      </c>
      <c r="Q1638" s="21">
        <f t="shared" si="460"/>
        <v>39.790999999999997</v>
      </c>
      <c r="R1638" s="21">
        <f t="shared" si="469"/>
        <v>68.333333333332362</v>
      </c>
      <c r="S1638" s="21">
        <f t="shared" si="470"/>
        <v>-4.9384426842652305</v>
      </c>
      <c r="T1638" s="21">
        <f t="shared" si="461"/>
        <v>86.147999999999996</v>
      </c>
      <c r="U1638" s="37">
        <f>VLOOKUP(Time_Zone, 'LSTM LookUp'!$B$5:$D$8, 3, FALSE)</f>
        <v>-75</v>
      </c>
      <c r="V1638" s="21">
        <f t="shared" si="471"/>
        <v>-11.196322793338489</v>
      </c>
      <c r="W1638" s="21">
        <f t="shared" si="462"/>
        <v>113.34891930166536</v>
      </c>
      <c r="X1638" s="21">
        <f t="shared" si="463"/>
        <v>-113.64339249148662</v>
      </c>
      <c r="Y1638" s="21">
        <f t="shared" si="464"/>
        <v>-17.643392491486622</v>
      </c>
      <c r="Z1638" s="21">
        <f t="shared" si="472"/>
        <v>-5.5926472669037866</v>
      </c>
      <c r="AA1638" s="21">
        <f t="shared" si="465"/>
        <v>0</v>
      </c>
      <c r="AB1638" s="21">
        <f t="shared" si="466"/>
        <v>-5.5926472669037866</v>
      </c>
      <c r="AC1638" s="21">
        <f t="shared" si="467"/>
        <v>55.94</v>
      </c>
      <c r="AD1638" s="21">
        <f t="shared" si="473"/>
        <v>-5.5926472669037866</v>
      </c>
      <c r="AE1638" s="21" t="str">
        <f t="shared" si="468"/>
        <v>3/9/9:00</v>
      </c>
    </row>
    <row r="1639" spans="2:31">
      <c r="B1639" s="37">
        <v>3</v>
      </c>
      <c r="C1639" s="38">
        <v>9</v>
      </c>
      <c r="D1639" s="39">
        <v>10</v>
      </c>
      <c r="E1639" s="17">
        <v>14.4</v>
      </c>
      <c r="F1639" s="17">
        <v>146</v>
      </c>
      <c r="G1639" s="17">
        <v>473</v>
      </c>
      <c r="H1639" s="37">
        <f t="shared" si="456"/>
        <v>57.92</v>
      </c>
      <c r="I1639" s="37">
        <f>IF(H1639&lt;'Roof Calculator'!$G$8, 1, 0)</f>
        <v>0</v>
      </c>
      <c r="J1639" s="37">
        <f>IF(H1639&gt;='Roof Calculator'!$G$8, 1, 0)</f>
        <v>1</v>
      </c>
      <c r="K1639" s="37">
        <f t="shared" si="457"/>
        <v>0</v>
      </c>
      <c r="L1639" s="37">
        <f t="shared" si="458"/>
        <v>57.92</v>
      </c>
      <c r="M1639" s="37">
        <v>0</v>
      </c>
      <c r="N1639" s="37">
        <f t="shared" si="459"/>
        <v>146</v>
      </c>
      <c r="O1639" s="37">
        <v>0</v>
      </c>
      <c r="P1639" s="37">
        <v>0</v>
      </c>
      <c r="Q1639" s="21">
        <f t="shared" si="460"/>
        <v>39.790999999999997</v>
      </c>
      <c r="R1639" s="21">
        <f t="shared" si="469"/>
        <v>68.374999999999034</v>
      </c>
      <c r="S1639" s="21">
        <f t="shared" si="470"/>
        <v>-4.9224152921479556</v>
      </c>
      <c r="T1639" s="21">
        <f t="shared" si="461"/>
        <v>86.147999999999996</v>
      </c>
      <c r="U1639" s="37">
        <f>VLOOKUP(Time_Zone, 'LSTM LookUp'!$B$5:$D$8, 3, FALSE)</f>
        <v>-75</v>
      </c>
      <c r="V1639" s="21">
        <f t="shared" si="471"/>
        <v>-11.185701907444869</v>
      </c>
      <c r="W1639" s="21">
        <f t="shared" si="462"/>
        <v>128.35157452313877</v>
      </c>
      <c r="X1639" s="21">
        <f t="shared" si="463"/>
        <v>-250.65587688182603</v>
      </c>
      <c r="Y1639" s="21">
        <f t="shared" si="464"/>
        <v>-104.65587688182603</v>
      </c>
      <c r="Z1639" s="21">
        <f t="shared" si="472"/>
        <v>-33.174085091117654</v>
      </c>
      <c r="AA1639" s="21">
        <f t="shared" si="465"/>
        <v>0</v>
      </c>
      <c r="AB1639" s="21">
        <f t="shared" si="466"/>
        <v>-33.174085091117654</v>
      </c>
      <c r="AC1639" s="21">
        <f t="shared" si="467"/>
        <v>57.92</v>
      </c>
      <c r="AD1639" s="21">
        <f t="shared" si="473"/>
        <v>-33.174085091117654</v>
      </c>
      <c r="AE1639" s="21" t="str">
        <f t="shared" si="468"/>
        <v>3/9/10:00</v>
      </c>
    </row>
    <row r="1640" spans="2:31">
      <c r="B1640" s="37">
        <v>3</v>
      </c>
      <c r="C1640" s="38">
        <v>9</v>
      </c>
      <c r="D1640" s="39">
        <v>11</v>
      </c>
      <c r="E1640" s="17">
        <v>16.100000000000001</v>
      </c>
      <c r="F1640" s="17">
        <v>153</v>
      </c>
      <c r="G1640" s="17">
        <v>650</v>
      </c>
      <c r="H1640" s="37">
        <f t="shared" si="456"/>
        <v>60.980000000000004</v>
      </c>
      <c r="I1640" s="37">
        <f>IF(H1640&lt;'Roof Calculator'!$G$8, 1, 0)</f>
        <v>0</v>
      </c>
      <c r="J1640" s="37">
        <f>IF(H1640&gt;='Roof Calculator'!$G$8, 1, 0)</f>
        <v>1</v>
      </c>
      <c r="K1640" s="37">
        <f t="shared" si="457"/>
        <v>0</v>
      </c>
      <c r="L1640" s="37">
        <f t="shared" si="458"/>
        <v>60.980000000000004</v>
      </c>
      <c r="M1640" s="37">
        <v>0</v>
      </c>
      <c r="N1640" s="37">
        <f t="shared" si="459"/>
        <v>153</v>
      </c>
      <c r="O1640" s="37">
        <v>0</v>
      </c>
      <c r="P1640" s="37">
        <v>0</v>
      </c>
      <c r="Q1640" s="21">
        <f t="shared" si="460"/>
        <v>39.790999999999997</v>
      </c>
      <c r="R1640" s="21">
        <f t="shared" si="469"/>
        <v>68.416666666665705</v>
      </c>
      <c r="S1640" s="21">
        <f t="shared" si="470"/>
        <v>-4.9063857475744133</v>
      </c>
      <c r="T1640" s="21">
        <f t="shared" si="461"/>
        <v>86.147999999999996</v>
      </c>
      <c r="U1640" s="37">
        <f>VLOOKUP(Time_Zone, 'LSTM LookUp'!$B$5:$D$8, 3, FALSE)</f>
        <v>-75</v>
      </c>
      <c r="V1640" s="21">
        <f t="shared" si="471"/>
        <v>-11.175068852261969</v>
      </c>
      <c r="W1640" s="21">
        <f t="shared" si="462"/>
        <v>143.35423278693452</v>
      </c>
      <c r="X1640" s="21">
        <f t="shared" si="463"/>
        <v>-434.83956549452881</v>
      </c>
      <c r="Y1640" s="21">
        <f t="shared" si="464"/>
        <v>-281.83956549452881</v>
      </c>
      <c r="Z1640" s="21">
        <f t="shared" si="472"/>
        <v>-89.338219757277258</v>
      </c>
      <c r="AA1640" s="21">
        <f t="shared" si="465"/>
        <v>0</v>
      </c>
      <c r="AB1640" s="21">
        <f t="shared" si="466"/>
        <v>-89.338219757277258</v>
      </c>
      <c r="AC1640" s="21">
        <f t="shared" si="467"/>
        <v>60.980000000000004</v>
      </c>
      <c r="AD1640" s="21">
        <f t="shared" si="473"/>
        <v>-89.338219757277258</v>
      </c>
      <c r="AE1640" s="21" t="str">
        <f t="shared" si="468"/>
        <v>3/9/11:00</v>
      </c>
    </row>
    <row r="1641" spans="2:31">
      <c r="B1641" s="37">
        <v>3</v>
      </c>
      <c r="C1641" s="38">
        <v>9</v>
      </c>
      <c r="D1641" s="39">
        <v>12</v>
      </c>
      <c r="E1641" s="17">
        <v>17.8</v>
      </c>
      <c r="F1641" s="17">
        <v>123</v>
      </c>
      <c r="G1641" s="17">
        <v>783</v>
      </c>
      <c r="H1641" s="37">
        <f t="shared" si="456"/>
        <v>64.040000000000006</v>
      </c>
      <c r="I1641" s="37">
        <f>IF(H1641&lt;'Roof Calculator'!$G$8, 1, 0)</f>
        <v>0</v>
      </c>
      <c r="J1641" s="37">
        <f>IF(H1641&gt;='Roof Calculator'!$G$8, 1, 0)</f>
        <v>1</v>
      </c>
      <c r="K1641" s="37">
        <f t="shared" si="457"/>
        <v>0</v>
      </c>
      <c r="L1641" s="37">
        <f t="shared" si="458"/>
        <v>64.040000000000006</v>
      </c>
      <c r="M1641" s="37">
        <v>0</v>
      </c>
      <c r="N1641" s="37">
        <f t="shared" si="459"/>
        <v>123</v>
      </c>
      <c r="O1641" s="37">
        <v>0</v>
      </c>
      <c r="P1641" s="37">
        <v>0</v>
      </c>
      <c r="Q1641" s="21">
        <f t="shared" si="460"/>
        <v>39.790999999999997</v>
      </c>
      <c r="R1641" s="21">
        <f t="shared" si="469"/>
        <v>68.458333333332376</v>
      </c>
      <c r="S1641" s="21">
        <f t="shared" si="470"/>
        <v>-4.8903540576916011</v>
      </c>
      <c r="T1641" s="21">
        <f t="shared" si="461"/>
        <v>86.147999999999996</v>
      </c>
      <c r="U1641" s="37">
        <f>VLOOKUP(Time_Zone, 'LSTM LookUp'!$B$5:$D$8, 3, FALSE)</f>
        <v>-75</v>
      </c>
      <c r="V1641" s="21">
        <f t="shared" si="471"/>
        <v>-11.164423653086928</v>
      </c>
      <c r="W1641" s="21">
        <f t="shared" si="462"/>
        <v>158.35689408672823</v>
      </c>
      <c r="X1641" s="21">
        <f t="shared" si="463"/>
        <v>-599.9118849303278</v>
      </c>
      <c r="Y1641" s="21">
        <f t="shared" si="464"/>
        <v>-476.9118849303278</v>
      </c>
      <c r="Z1641" s="21">
        <f t="shared" si="472"/>
        <v>-151.17273795821987</v>
      </c>
      <c r="AA1641" s="21">
        <f t="shared" si="465"/>
        <v>0</v>
      </c>
      <c r="AB1641" s="21">
        <f t="shared" si="466"/>
        <v>-151.17273795821987</v>
      </c>
      <c r="AC1641" s="21">
        <f t="shared" si="467"/>
        <v>64.040000000000006</v>
      </c>
      <c r="AD1641" s="21">
        <f t="shared" si="473"/>
        <v>-151.17273795821987</v>
      </c>
      <c r="AE1641" s="21" t="str">
        <f t="shared" si="468"/>
        <v>3/9/12:00</v>
      </c>
    </row>
    <row r="1642" spans="2:31">
      <c r="B1642" s="37">
        <v>3</v>
      </c>
      <c r="C1642" s="38">
        <v>9</v>
      </c>
      <c r="D1642" s="39">
        <v>13</v>
      </c>
      <c r="E1642" s="17">
        <v>18.899999999999999</v>
      </c>
      <c r="F1642" s="17">
        <v>228</v>
      </c>
      <c r="G1642" s="17">
        <v>657</v>
      </c>
      <c r="H1642" s="37">
        <f t="shared" si="456"/>
        <v>66.02</v>
      </c>
      <c r="I1642" s="37">
        <f>IF(H1642&lt;'Roof Calculator'!$G$8, 1, 0)</f>
        <v>0</v>
      </c>
      <c r="J1642" s="37">
        <f>IF(H1642&gt;='Roof Calculator'!$G$8, 1, 0)</f>
        <v>1</v>
      </c>
      <c r="K1642" s="37">
        <f t="shared" si="457"/>
        <v>0</v>
      </c>
      <c r="L1642" s="37">
        <f t="shared" si="458"/>
        <v>66.02</v>
      </c>
      <c r="M1642" s="37">
        <v>0</v>
      </c>
      <c r="N1642" s="37">
        <f t="shared" si="459"/>
        <v>228</v>
      </c>
      <c r="O1642" s="37">
        <v>0</v>
      </c>
      <c r="P1642" s="37">
        <v>0</v>
      </c>
      <c r="Q1642" s="21">
        <f t="shared" si="460"/>
        <v>39.790999999999997</v>
      </c>
      <c r="R1642" s="21">
        <f t="shared" si="469"/>
        <v>68.499999999999048</v>
      </c>
      <c r="S1642" s="21">
        <f t="shared" si="470"/>
        <v>-4.8743202296461146</v>
      </c>
      <c r="T1642" s="21">
        <f t="shared" si="461"/>
        <v>86.147999999999996</v>
      </c>
      <c r="U1642" s="37">
        <f>VLOOKUP(Time_Zone, 'LSTM LookUp'!$B$5:$D$8, 3, FALSE)</f>
        <v>-75</v>
      </c>
      <c r="V1642" s="21">
        <f t="shared" si="471"/>
        <v>-11.153766335236295</v>
      </c>
      <c r="W1642" s="21">
        <f t="shared" si="462"/>
        <v>173.35955841619094</v>
      </c>
      <c r="X1642" s="21">
        <f t="shared" si="463"/>
        <v>-535.35588102831457</v>
      </c>
      <c r="Y1642" s="21">
        <f t="shared" si="464"/>
        <v>-307.35588102831457</v>
      </c>
      <c r="Z1642" s="21">
        <f t="shared" si="472"/>
        <v>-97.426446123059208</v>
      </c>
      <c r="AA1642" s="21">
        <f t="shared" si="465"/>
        <v>0</v>
      </c>
      <c r="AB1642" s="21">
        <f t="shared" si="466"/>
        <v>-97.426446123059208</v>
      </c>
      <c r="AC1642" s="21">
        <f t="shared" si="467"/>
        <v>66.02</v>
      </c>
      <c r="AD1642" s="21">
        <f t="shared" si="473"/>
        <v>-97.426446123059208</v>
      </c>
      <c r="AE1642" s="21" t="str">
        <f t="shared" si="468"/>
        <v>3/9/13:00</v>
      </c>
    </row>
    <row r="1643" spans="2:31">
      <c r="B1643" s="37">
        <v>3</v>
      </c>
      <c r="C1643" s="38">
        <v>9</v>
      </c>
      <c r="D1643" s="39">
        <v>14</v>
      </c>
      <c r="E1643" s="17">
        <v>20</v>
      </c>
      <c r="F1643" s="17">
        <v>231</v>
      </c>
      <c r="G1643" s="17">
        <v>641</v>
      </c>
      <c r="H1643" s="37">
        <f t="shared" si="456"/>
        <v>68</v>
      </c>
      <c r="I1643" s="37">
        <f>IF(H1643&lt;'Roof Calculator'!$G$8, 1, 0)</f>
        <v>0</v>
      </c>
      <c r="J1643" s="37">
        <f>IF(H1643&gt;='Roof Calculator'!$G$8, 1, 0)</f>
        <v>1</v>
      </c>
      <c r="K1643" s="37">
        <f t="shared" si="457"/>
        <v>0</v>
      </c>
      <c r="L1643" s="37">
        <f t="shared" si="458"/>
        <v>68</v>
      </c>
      <c r="M1643" s="37">
        <v>0</v>
      </c>
      <c r="N1643" s="37">
        <f t="shared" si="459"/>
        <v>231</v>
      </c>
      <c r="O1643" s="37">
        <v>0</v>
      </c>
      <c r="P1643" s="37">
        <v>0</v>
      </c>
      <c r="Q1643" s="21">
        <f t="shared" si="460"/>
        <v>39.790999999999997</v>
      </c>
      <c r="R1643" s="21">
        <f t="shared" si="469"/>
        <v>68.541666666665719</v>
      </c>
      <c r="S1643" s="21">
        <f t="shared" si="470"/>
        <v>-4.8582842705841465</v>
      </c>
      <c r="T1643" s="21">
        <f t="shared" si="461"/>
        <v>86.147999999999996</v>
      </c>
      <c r="U1643" s="37">
        <f>VLOOKUP(Time_Zone, 'LSTM LookUp'!$B$5:$D$8, 3, FALSE)</f>
        <v>-75</v>
      </c>
      <c r="V1643" s="21">
        <f t="shared" si="471"/>
        <v>-11.143096924045969</v>
      </c>
      <c r="W1643" s="21">
        <f t="shared" si="462"/>
        <v>188.36222576898851</v>
      </c>
      <c r="X1643" s="21">
        <f t="shared" si="463"/>
        <v>-520.29025684824398</v>
      </c>
      <c r="Y1643" s="21">
        <f t="shared" si="464"/>
        <v>-289.29025684824398</v>
      </c>
      <c r="Z1643" s="21">
        <f t="shared" si="472"/>
        <v>-91.699958785415134</v>
      </c>
      <c r="AA1643" s="21">
        <f t="shared" si="465"/>
        <v>0</v>
      </c>
      <c r="AB1643" s="21">
        <f t="shared" si="466"/>
        <v>-91.699958785415134</v>
      </c>
      <c r="AC1643" s="21">
        <f t="shared" si="467"/>
        <v>68</v>
      </c>
      <c r="AD1643" s="21">
        <f t="shared" si="473"/>
        <v>-91.699958785415134</v>
      </c>
      <c r="AE1643" s="21" t="str">
        <f t="shared" si="468"/>
        <v>3/9/14:00</v>
      </c>
    </row>
    <row r="1644" spans="2:31">
      <c r="B1644" s="37">
        <v>3</v>
      </c>
      <c r="C1644" s="38">
        <v>9</v>
      </c>
      <c r="D1644" s="39">
        <v>15</v>
      </c>
      <c r="E1644" s="17">
        <v>20.6</v>
      </c>
      <c r="F1644" s="17">
        <v>250</v>
      </c>
      <c r="G1644" s="17">
        <v>663</v>
      </c>
      <c r="H1644" s="37">
        <f t="shared" si="456"/>
        <v>69.08</v>
      </c>
      <c r="I1644" s="37">
        <f>IF(H1644&lt;'Roof Calculator'!$G$8, 1, 0)</f>
        <v>0</v>
      </c>
      <c r="J1644" s="37">
        <f>IF(H1644&gt;='Roof Calculator'!$G$8, 1, 0)</f>
        <v>1</v>
      </c>
      <c r="K1644" s="37">
        <f t="shared" si="457"/>
        <v>0</v>
      </c>
      <c r="L1644" s="37">
        <f t="shared" si="458"/>
        <v>69.08</v>
      </c>
      <c r="M1644" s="37">
        <v>0</v>
      </c>
      <c r="N1644" s="37">
        <f t="shared" si="459"/>
        <v>250</v>
      </c>
      <c r="O1644" s="37">
        <v>0</v>
      </c>
      <c r="P1644" s="37">
        <v>0</v>
      </c>
      <c r="Q1644" s="21">
        <f t="shared" si="460"/>
        <v>39.790999999999997</v>
      </c>
      <c r="R1644" s="21">
        <f t="shared" si="469"/>
        <v>68.583333333332391</v>
      </c>
      <c r="S1644" s="21">
        <f t="shared" si="470"/>
        <v>-4.8422461876514928</v>
      </c>
      <c r="T1644" s="21">
        <f t="shared" si="461"/>
        <v>86.147999999999996</v>
      </c>
      <c r="U1644" s="37">
        <f>VLOOKUP(Time_Zone, 'LSTM LookUp'!$B$5:$D$8, 3, FALSE)</f>
        <v>-75</v>
      </c>
      <c r="V1644" s="21">
        <f t="shared" si="471"/>
        <v>-11.132415444871153</v>
      </c>
      <c r="W1644" s="21">
        <f t="shared" si="462"/>
        <v>203.36489613878217</v>
      </c>
      <c r="X1644" s="21">
        <f t="shared" si="463"/>
        <v>-501.81171677608233</v>
      </c>
      <c r="Y1644" s="21">
        <f t="shared" si="464"/>
        <v>-251.81171677608233</v>
      </c>
      <c r="Z1644" s="21">
        <f t="shared" si="472"/>
        <v>-79.819916168709867</v>
      </c>
      <c r="AA1644" s="21">
        <f t="shared" si="465"/>
        <v>0</v>
      </c>
      <c r="AB1644" s="21">
        <f t="shared" si="466"/>
        <v>-79.819916168709867</v>
      </c>
      <c r="AC1644" s="21">
        <f t="shared" si="467"/>
        <v>69.08</v>
      </c>
      <c r="AD1644" s="21">
        <f t="shared" si="473"/>
        <v>-79.819916168709867</v>
      </c>
      <c r="AE1644" s="21" t="str">
        <f t="shared" si="468"/>
        <v>3/9/15:00</v>
      </c>
    </row>
    <row r="1645" spans="2:31">
      <c r="B1645" s="37">
        <v>3</v>
      </c>
      <c r="C1645" s="38">
        <v>9</v>
      </c>
      <c r="D1645" s="39">
        <v>16</v>
      </c>
      <c r="E1645" s="17">
        <v>20.6</v>
      </c>
      <c r="F1645" s="17">
        <v>265</v>
      </c>
      <c r="G1645" s="17">
        <v>251</v>
      </c>
      <c r="H1645" s="37">
        <f t="shared" si="456"/>
        <v>69.08</v>
      </c>
      <c r="I1645" s="37">
        <f>IF(H1645&lt;'Roof Calculator'!$G$8, 1, 0)</f>
        <v>0</v>
      </c>
      <c r="J1645" s="37">
        <f>IF(H1645&gt;='Roof Calculator'!$G$8, 1, 0)</f>
        <v>1</v>
      </c>
      <c r="K1645" s="37">
        <f t="shared" si="457"/>
        <v>0</v>
      </c>
      <c r="L1645" s="37">
        <f t="shared" si="458"/>
        <v>69.08</v>
      </c>
      <c r="M1645" s="37">
        <v>0</v>
      </c>
      <c r="N1645" s="37">
        <f t="shared" si="459"/>
        <v>265</v>
      </c>
      <c r="O1645" s="37">
        <v>0</v>
      </c>
      <c r="P1645" s="37">
        <v>0</v>
      </c>
      <c r="Q1645" s="21">
        <f t="shared" si="460"/>
        <v>39.790999999999997</v>
      </c>
      <c r="R1645" s="21">
        <f t="shared" si="469"/>
        <v>68.624999999999062</v>
      </c>
      <c r="S1645" s="21">
        <f t="shared" si="470"/>
        <v>-4.8262059879935491</v>
      </c>
      <c r="T1645" s="21">
        <f t="shared" si="461"/>
        <v>86.147999999999996</v>
      </c>
      <c r="U1645" s="37">
        <f>VLOOKUP(Time_Zone, 'LSTM LookUp'!$B$5:$D$8, 3, FALSE)</f>
        <v>-75</v>
      </c>
      <c r="V1645" s="21">
        <f t="shared" si="471"/>
        <v>-11.121721923086289</v>
      </c>
      <c r="W1645" s="21">
        <f t="shared" si="462"/>
        <v>218.36756951922843</v>
      </c>
      <c r="X1645" s="21">
        <f t="shared" si="463"/>
        <v>-164.19320951650207</v>
      </c>
      <c r="Y1645" s="21">
        <f t="shared" si="464"/>
        <v>100.80679048349793</v>
      </c>
      <c r="Z1645" s="21">
        <f t="shared" si="472"/>
        <v>31.953991929551741</v>
      </c>
      <c r="AA1645" s="21">
        <f t="shared" si="465"/>
        <v>0</v>
      </c>
      <c r="AB1645" s="21">
        <f t="shared" si="466"/>
        <v>31.953991929551741</v>
      </c>
      <c r="AC1645" s="21">
        <f t="shared" si="467"/>
        <v>69.08</v>
      </c>
      <c r="AD1645" s="21">
        <f t="shared" si="473"/>
        <v>31.953991929551741</v>
      </c>
      <c r="AE1645" s="21" t="str">
        <f t="shared" si="468"/>
        <v>3/9/16:00</v>
      </c>
    </row>
    <row r="1646" spans="2:31">
      <c r="B1646" s="37">
        <v>3</v>
      </c>
      <c r="C1646" s="38">
        <v>9</v>
      </c>
      <c r="D1646" s="39">
        <v>17</v>
      </c>
      <c r="E1646" s="17">
        <v>19.399999999999999</v>
      </c>
      <c r="F1646" s="17">
        <v>169</v>
      </c>
      <c r="G1646" s="17">
        <v>212</v>
      </c>
      <c r="H1646" s="37">
        <f t="shared" si="456"/>
        <v>66.92</v>
      </c>
      <c r="I1646" s="37">
        <f>IF(H1646&lt;'Roof Calculator'!$G$8, 1, 0)</f>
        <v>0</v>
      </c>
      <c r="J1646" s="37">
        <f>IF(H1646&gt;='Roof Calculator'!$G$8, 1, 0)</f>
        <v>1</v>
      </c>
      <c r="K1646" s="37">
        <f t="shared" si="457"/>
        <v>0</v>
      </c>
      <c r="L1646" s="37">
        <f t="shared" si="458"/>
        <v>66.92</v>
      </c>
      <c r="M1646" s="37">
        <v>0</v>
      </c>
      <c r="N1646" s="37">
        <f t="shared" si="459"/>
        <v>169</v>
      </c>
      <c r="O1646" s="37">
        <v>0</v>
      </c>
      <c r="P1646" s="37">
        <v>0</v>
      </c>
      <c r="Q1646" s="21">
        <f t="shared" si="460"/>
        <v>39.790999999999997</v>
      </c>
      <c r="R1646" s="21">
        <f t="shared" si="469"/>
        <v>68.666666666665733</v>
      </c>
      <c r="S1646" s="21">
        <f t="shared" si="470"/>
        <v>-4.8101636787553108</v>
      </c>
      <c r="T1646" s="21">
        <f t="shared" si="461"/>
        <v>86.147999999999996</v>
      </c>
      <c r="U1646" s="37">
        <f>VLOOKUP(Time_Zone, 'LSTM LookUp'!$B$5:$D$8, 3, FALSE)</f>
        <v>-75</v>
      </c>
      <c r="V1646" s="21">
        <f t="shared" si="471"/>
        <v>-11.111016384085023</v>
      </c>
      <c r="W1646" s="21">
        <f t="shared" si="462"/>
        <v>233.37024590397877</v>
      </c>
      <c r="X1646" s="21">
        <f t="shared" si="463"/>
        <v>-108.22628479989552</v>
      </c>
      <c r="Y1646" s="21">
        <f t="shared" si="464"/>
        <v>60.773715200104476</v>
      </c>
      <c r="Z1646" s="21">
        <f t="shared" si="472"/>
        <v>19.264206267443004</v>
      </c>
      <c r="AA1646" s="21">
        <f t="shared" si="465"/>
        <v>0</v>
      </c>
      <c r="AB1646" s="21">
        <f t="shared" si="466"/>
        <v>19.264206267443004</v>
      </c>
      <c r="AC1646" s="21">
        <f t="shared" si="467"/>
        <v>66.92</v>
      </c>
      <c r="AD1646" s="21">
        <f t="shared" si="473"/>
        <v>19.264206267443004</v>
      </c>
      <c r="AE1646" s="21" t="str">
        <f t="shared" si="468"/>
        <v>3/9/17:00</v>
      </c>
    </row>
    <row r="1647" spans="2:31">
      <c r="B1647" s="37">
        <v>3</v>
      </c>
      <c r="C1647" s="38">
        <v>9</v>
      </c>
      <c r="D1647" s="39">
        <v>18</v>
      </c>
      <c r="E1647" s="17">
        <v>19.399999999999999</v>
      </c>
      <c r="F1647" s="17">
        <v>88</v>
      </c>
      <c r="G1647" s="17">
        <v>354</v>
      </c>
      <c r="H1647" s="37">
        <f t="shared" si="456"/>
        <v>66.92</v>
      </c>
      <c r="I1647" s="37">
        <f>IF(H1647&lt;'Roof Calculator'!$G$8, 1, 0)</f>
        <v>0</v>
      </c>
      <c r="J1647" s="37">
        <f>IF(H1647&gt;='Roof Calculator'!$G$8, 1, 0)</f>
        <v>1</v>
      </c>
      <c r="K1647" s="37">
        <f t="shared" si="457"/>
        <v>0</v>
      </c>
      <c r="L1647" s="37">
        <f t="shared" si="458"/>
        <v>66.92</v>
      </c>
      <c r="M1647" s="37">
        <v>0</v>
      </c>
      <c r="N1647" s="37">
        <f t="shared" si="459"/>
        <v>88</v>
      </c>
      <c r="O1647" s="37">
        <v>0</v>
      </c>
      <c r="P1647" s="37">
        <v>0</v>
      </c>
      <c r="Q1647" s="21">
        <f t="shared" si="460"/>
        <v>39.790999999999997</v>
      </c>
      <c r="R1647" s="21">
        <f t="shared" si="469"/>
        <v>68.708333333332405</v>
      </c>
      <c r="S1647" s="21">
        <f t="shared" si="470"/>
        <v>-4.7941192670813777</v>
      </c>
      <c r="T1647" s="21">
        <f t="shared" si="461"/>
        <v>86.147999999999996</v>
      </c>
      <c r="U1647" s="37">
        <f>VLOOKUP(Time_Zone, 'LSTM LookUp'!$B$5:$D$8, 3, FALSE)</f>
        <v>-75</v>
      </c>
      <c r="V1647" s="21">
        <f t="shared" si="471"/>
        <v>-11.100298853280119</v>
      </c>
      <c r="W1647" s="21">
        <f t="shared" si="462"/>
        <v>248.37292528667999</v>
      </c>
      <c r="X1647" s="21">
        <f t="shared" si="463"/>
        <v>-118.83612225694404</v>
      </c>
      <c r="Y1647" s="21">
        <f t="shared" si="464"/>
        <v>-30.836122256944037</v>
      </c>
      <c r="Z1647" s="21">
        <f t="shared" si="472"/>
        <v>-9.7745121832676567</v>
      </c>
      <c r="AA1647" s="21">
        <f t="shared" si="465"/>
        <v>0</v>
      </c>
      <c r="AB1647" s="21">
        <f t="shared" si="466"/>
        <v>-9.7745121832676567</v>
      </c>
      <c r="AC1647" s="21">
        <f t="shared" si="467"/>
        <v>66.92</v>
      </c>
      <c r="AD1647" s="21">
        <f t="shared" si="473"/>
        <v>-9.7745121832676567</v>
      </c>
      <c r="AE1647" s="21" t="str">
        <f t="shared" si="468"/>
        <v>3/9/18:00</v>
      </c>
    </row>
    <row r="1648" spans="2:31">
      <c r="B1648" s="37">
        <v>3</v>
      </c>
      <c r="C1648" s="38">
        <v>9</v>
      </c>
      <c r="D1648" s="39">
        <v>19</v>
      </c>
      <c r="E1648" s="17">
        <v>17.8</v>
      </c>
      <c r="F1648" s="17">
        <v>27</v>
      </c>
      <c r="G1648" s="17">
        <v>40</v>
      </c>
      <c r="H1648" s="37">
        <f t="shared" si="456"/>
        <v>64.040000000000006</v>
      </c>
      <c r="I1648" s="37">
        <f>IF(H1648&lt;'Roof Calculator'!$G$8, 1, 0)</f>
        <v>0</v>
      </c>
      <c r="J1648" s="37">
        <f>IF(H1648&gt;='Roof Calculator'!$G$8, 1, 0)</f>
        <v>1</v>
      </c>
      <c r="K1648" s="37">
        <f t="shared" si="457"/>
        <v>0</v>
      </c>
      <c r="L1648" s="37">
        <f t="shared" si="458"/>
        <v>64.040000000000006</v>
      </c>
      <c r="M1648" s="37">
        <v>0</v>
      </c>
      <c r="N1648" s="37">
        <f t="shared" si="459"/>
        <v>27</v>
      </c>
      <c r="O1648" s="37">
        <v>0</v>
      </c>
      <c r="P1648" s="37">
        <v>0</v>
      </c>
      <c r="Q1648" s="21">
        <f t="shared" si="460"/>
        <v>39.790999999999997</v>
      </c>
      <c r="R1648" s="21">
        <f t="shared" si="469"/>
        <v>68.749999999999076</v>
      </c>
      <c r="S1648" s="21">
        <f t="shared" si="470"/>
        <v>-4.7780727601159549</v>
      </c>
      <c r="T1648" s="21">
        <f t="shared" si="461"/>
        <v>86.147999999999996</v>
      </c>
      <c r="U1648" s="37">
        <f>VLOOKUP(Time_Zone, 'LSTM LookUp'!$B$5:$D$8, 3, FALSE)</f>
        <v>-75</v>
      </c>
      <c r="V1648" s="21">
        <f t="shared" si="471"/>
        <v>-11.089569356103445</v>
      </c>
      <c r="W1648" s="21">
        <f t="shared" si="462"/>
        <v>263.37560766097414</v>
      </c>
      <c r="X1648" s="21">
        <f t="shared" si="463"/>
        <v>-5.6656642523060246</v>
      </c>
      <c r="Y1648" s="21">
        <f t="shared" si="464"/>
        <v>21.334335747693977</v>
      </c>
      <c r="Z1648" s="21">
        <f t="shared" si="472"/>
        <v>6.7626118144864229</v>
      </c>
      <c r="AA1648" s="21">
        <f t="shared" si="465"/>
        <v>0</v>
      </c>
      <c r="AB1648" s="21">
        <f t="shared" si="466"/>
        <v>6.7626118144864229</v>
      </c>
      <c r="AC1648" s="21">
        <f t="shared" si="467"/>
        <v>64.040000000000006</v>
      </c>
      <c r="AD1648" s="21">
        <f t="shared" si="473"/>
        <v>6.7626118144864229</v>
      </c>
      <c r="AE1648" s="21" t="str">
        <f t="shared" si="468"/>
        <v>3/9/19:00</v>
      </c>
    </row>
    <row r="1649" spans="2:31">
      <c r="B1649" s="37">
        <v>3</v>
      </c>
      <c r="C1649" s="38">
        <v>9</v>
      </c>
      <c r="D1649" s="39">
        <v>20</v>
      </c>
      <c r="E1649" s="17">
        <v>16.100000000000001</v>
      </c>
      <c r="F1649" s="17">
        <v>0</v>
      </c>
      <c r="G1649" s="17">
        <v>0</v>
      </c>
      <c r="H1649" s="37">
        <f t="shared" si="456"/>
        <v>60.980000000000004</v>
      </c>
      <c r="I1649" s="37">
        <f>IF(H1649&lt;'Roof Calculator'!$G$8, 1, 0)</f>
        <v>0</v>
      </c>
      <c r="J1649" s="37">
        <f>IF(H1649&gt;='Roof Calculator'!$G$8, 1, 0)</f>
        <v>1</v>
      </c>
      <c r="K1649" s="37">
        <f t="shared" si="457"/>
        <v>0</v>
      </c>
      <c r="L1649" s="37">
        <f t="shared" si="458"/>
        <v>60.980000000000004</v>
      </c>
      <c r="M1649" s="37">
        <v>0</v>
      </c>
      <c r="N1649" s="37">
        <f t="shared" si="459"/>
        <v>0</v>
      </c>
      <c r="O1649" s="37">
        <v>0</v>
      </c>
      <c r="P1649" s="37">
        <v>0</v>
      </c>
      <c r="Q1649" s="21">
        <f t="shared" si="460"/>
        <v>39.790999999999997</v>
      </c>
      <c r="R1649" s="21">
        <f t="shared" si="469"/>
        <v>68.791666666665748</v>
      </c>
      <c r="S1649" s="21">
        <f t="shared" si="470"/>
        <v>-4.7620241650028472</v>
      </c>
      <c r="T1649" s="21">
        <f t="shared" si="461"/>
        <v>86.147999999999996</v>
      </c>
      <c r="U1649" s="37">
        <f>VLOOKUP(Time_Zone, 'LSTM LookUp'!$B$5:$D$8, 3, FALSE)</f>
        <v>-75</v>
      </c>
      <c r="V1649" s="21">
        <f t="shared" si="471"/>
        <v>-11.078827918005885</v>
      </c>
      <c r="W1649" s="21">
        <f t="shared" si="462"/>
        <v>278.37829302049852</v>
      </c>
      <c r="X1649" s="21">
        <f t="shared" si="463"/>
        <v>0</v>
      </c>
      <c r="Y1649" s="21">
        <f t="shared" si="464"/>
        <v>0</v>
      </c>
      <c r="Z1649" s="21">
        <f t="shared" si="472"/>
        <v>0</v>
      </c>
      <c r="AA1649" s="21">
        <f t="shared" si="465"/>
        <v>0</v>
      </c>
      <c r="AB1649" s="21">
        <f t="shared" si="466"/>
        <v>0</v>
      </c>
      <c r="AC1649" s="21">
        <f t="shared" si="467"/>
        <v>60.980000000000004</v>
      </c>
      <c r="AD1649" s="21">
        <f t="shared" si="473"/>
        <v>0</v>
      </c>
      <c r="AE1649" s="21" t="str">
        <f t="shared" si="468"/>
        <v>3/9/20:00</v>
      </c>
    </row>
    <row r="1650" spans="2:31">
      <c r="B1650" s="37">
        <v>3</v>
      </c>
      <c r="C1650" s="38">
        <v>9</v>
      </c>
      <c r="D1650" s="39">
        <v>21</v>
      </c>
      <c r="E1650" s="17">
        <v>16.7</v>
      </c>
      <c r="F1650" s="17">
        <v>0</v>
      </c>
      <c r="G1650" s="17">
        <v>0</v>
      </c>
      <c r="H1650" s="37">
        <f t="shared" si="456"/>
        <v>62.059999999999995</v>
      </c>
      <c r="I1650" s="37">
        <f>IF(H1650&lt;'Roof Calculator'!$G$8, 1, 0)</f>
        <v>0</v>
      </c>
      <c r="J1650" s="37">
        <f>IF(H1650&gt;='Roof Calculator'!$G$8, 1, 0)</f>
        <v>1</v>
      </c>
      <c r="K1650" s="37">
        <f t="shared" si="457"/>
        <v>0</v>
      </c>
      <c r="L1650" s="37">
        <f t="shared" si="458"/>
        <v>62.059999999999995</v>
      </c>
      <c r="M1650" s="37">
        <v>0</v>
      </c>
      <c r="N1650" s="37">
        <f t="shared" si="459"/>
        <v>0</v>
      </c>
      <c r="O1650" s="37">
        <v>0</v>
      </c>
      <c r="P1650" s="37">
        <v>0</v>
      </c>
      <c r="Q1650" s="21">
        <f t="shared" si="460"/>
        <v>39.790999999999997</v>
      </c>
      <c r="R1650" s="21">
        <f t="shared" si="469"/>
        <v>68.833333333332419</v>
      </c>
      <c r="S1650" s="21">
        <f t="shared" si="470"/>
        <v>-4.7459734888854657</v>
      </c>
      <c r="T1650" s="21">
        <f t="shared" si="461"/>
        <v>86.147999999999996</v>
      </c>
      <c r="U1650" s="37">
        <f>VLOOKUP(Time_Zone, 'LSTM LookUp'!$B$5:$D$8, 3, FALSE)</f>
        <v>-75</v>
      </c>
      <c r="V1650" s="21">
        <f t="shared" si="471"/>
        <v>-11.0680745644573</v>
      </c>
      <c r="W1650" s="21">
        <f t="shared" si="462"/>
        <v>293.38098135888566</v>
      </c>
      <c r="X1650" s="21">
        <f t="shared" si="463"/>
        <v>0</v>
      </c>
      <c r="Y1650" s="21">
        <f t="shared" si="464"/>
        <v>0</v>
      </c>
      <c r="Z1650" s="21">
        <f t="shared" si="472"/>
        <v>0</v>
      </c>
      <c r="AA1650" s="21">
        <f t="shared" si="465"/>
        <v>0</v>
      </c>
      <c r="AB1650" s="21">
        <f t="shared" si="466"/>
        <v>0</v>
      </c>
      <c r="AC1650" s="21">
        <f t="shared" si="467"/>
        <v>62.059999999999995</v>
      </c>
      <c r="AD1650" s="21">
        <f t="shared" si="473"/>
        <v>0</v>
      </c>
      <c r="AE1650" s="21" t="str">
        <f t="shared" si="468"/>
        <v>3/9/21:00</v>
      </c>
    </row>
    <row r="1651" spans="2:31">
      <c r="B1651" s="37">
        <v>3</v>
      </c>
      <c r="C1651" s="38">
        <v>9</v>
      </c>
      <c r="D1651" s="39">
        <v>22</v>
      </c>
      <c r="E1651" s="17">
        <v>15.6</v>
      </c>
      <c r="F1651" s="17">
        <v>0</v>
      </c>
      <c r="G1651" s="17">
        <v>0</v>
      </c>
      <c r="H1651" s="37">
        <f t="shared" si="456"/>
        <v>60.08</v>
      </c>
      <c r="I1651" s="37">
        <f>IF(H1651&lt;'Roof Calculator'!$G$8, 1, 0)</f>
        <v>0</v>
      </c>
      <c r="J1651" s="37">
        <f>IF(H1651&gt;='Roof Calculator'!$G$8, 1, 0)</f>
        <v>1</v>
      </c>
      <c r="K1651" s="37">
        <f t="shared" si="457"/>
        <v>0</v>
      </c>
      <c r="L1651" s="37">
        <f t="shared" si="458"/>
        <v>60.08</v>
      </c>
      <c r="M1651" s="37">
        <v>0</v>
      </c>
      <c r="N1651" s="37">
        <f t="shared" si="459"/>
        <v>0</v>
      </c>
      <c r="O1651" s="37">
        <v>0</v>
      </c>
      <c r="P1651" s="37">
        <v>0</v>
      </c>
      <c r="Q1651" s="21">
        <f t="shared" si="460"/>
        <v>39.790999999999997</v>
      </c>
      <c r="R1651" s="21">
        <f t="shared" si="469"/>
        <v>68.874999999999091</v>
      </c>
      <c r="S1651" s="21">
        <f t="shared" si="470"/>
        <v>-4.7299207389068334</v>
      </c>
      <c r="T1651" s="21">
        <f t="shared" si="461"/>
        <v>86.147999999999996</v>
      </c>
      <c r="U1651" s="37">
        <f>VLOOKUP(Time_Zone, 'LSTM LookUp'!$B$5:$D$8, 3, FALSE)</f>
        <v>-75</v>
      </c>
      <c r="V1651" s="21">
        <f t="shared" si="471"/>
        <v>-11.057309320946482</v>
      </c>
      <c r="W1651" s="21">
        <f t="shared" si="462"/>
        <v>308.38367266976343</v>
      </c>
      <c r="X1651" s="21">
        <f t="shared" si="463"/>
        <v>0</v>
      </c>
      <c r="Y1651" s="21">
        <f t="shared" si="464"/>
        <v>0</v>
      </c>
      <c r="Z1651" s="21">
        <f t="shared" si="472"/>
        <v>0</v>
      </c>
      <c r="AA1651" s="21">
        <f t="shared" si="465"/>
        <v>0</v>
      </c>
      <c r="AB1651" s="21">
        <f t="shared" si="466"/>
        <v>0</v>
      </c>
      <c r="AC1651" s="21">
        <f t="shared" si="467"/>
        <v>60.08</v>
      </c>
      <c r="AD1651" s="21">
        <f t="shared" si="473"/>
        <v>0</v>
      </c>
      <c r="AE1651" s="21" t="str">
        <f t="shared" si="468"/>
        <v>3/9/22:00</v>
      </c>
    </row>
    <row r="1652" spans="2:31">
      <c r="B1652" s="37">
        <v>3</v>
      </c>
      <c r="C1652" s="38">
        <v>9</v>
      </c>
      <c r="D1652" s="39">
        <v>23</v>
      </c>
      <c r="E1652" s="17">
        <v>15.6</v>
      </c>
      <c r="F1652" s="17">
        <v>0</v>
      </c>
      <c r="G1652" s="17">
        <v>0</v>
      </c>
      <c r="H1652" s="37">
        <f t="shared" si="456"/>
        <v>60.08</v>
      </c>
      <c r="I1652" s="37">
        <f>IF(H1652&lt;'Roof Calculator'!$G$8, 1, 0)</f>
        <v>0</v>
      </c>
      <c r="J1652" s="37">
        <f>IF(H1652&gt;='Roof Calculator'!$G$8, 1, 0)</f>
        <v>1</v>
      </c>
      <c r="K1652" s="37">
        <f t="shared" si="457"/>
        <v>0</v>
      </c>
      <c r="L1652" s="37">
        <f t="shared" si="458"/>
        <v>60.08</v>
      </c>
      <c r="M1652" s="37">
        <v>0</v>
      </c>
      <c r="N1652" s="37">
        <f t="shared" si="459"/>
        <v>0</v>
      </c>
      <c r="O1652" s="37">
        <v>0</v>
      </c>
      <c r="P1652" s="37">
        <v>0</v>
      </c>
      <c r="Q1652" s="21">
        <f t="shared" si="460"/>
        <v>39.790999999999997</v>
      </c>
      <c r="R1652" s="21">
        <f t="shared" si="469"/>
        <v>68.916666666665762</v>
      </c>
      <c r="S1652" s="21">
        <f t="shared" si="470"/>
        <v>-4.7138659222095747</v>
      </c>
      <c r="T1652" s="21">
        <f t="shared" si="461"/>
        <v>86.147999999999996</v>
      </c>
      <c r="U1652" s="37">
        <f>VLOOKUP(Time_Zone, 'LSTM LookUp'!$B$5:$D$8, 3, FALSE)</f>
        <v>-75</v>
      </c>
      <c r="V1652" s="21">
        <f t="shared" si="471"/>
        <v>-11.046532212981077</v>
      </c>
      <c r="W1652" s="21">
        <f t="shared" si="462"/>
        <v>323.38636694675466</v>
      </c>
      <c r="X1652" s="21">
        <f t="shared" si="463"/>
        <v>0</v>
      </c>
      <c r="Y1652" s="21">
        <f t="shared" si="464"/>
        <v>0</v>
      </c>
      <c r="Z1652" s="21">
        <f t="shared" si="472"/>
        <v>0</v>
      </c>
      <c r="AA1652" s="21">
        <f t="shared" si="465"/>
        <v>0</v>
      </c>
      <c r="AB1652" s="21">
        <f t="shared" si="466"/>
        <v>0</v>
      </c>
      <c r="AC1652" s="21">
        <f t="shared" si="467"/>
        <v>60.08</v>
      </c>
      <c r="AD1652" s="21">
        <f t="shared" si="473"/>
        <v>0</v>
      </c>
      <c r="AE1652" s="21" t="str">
        <f t="shared" si="468"/>
        <v>3/9/23:00</v>
      </c>
    </row>
    <row r="1653" spans="2:31">
      <c r="B1653" s="37">
        <v>3</v>
      </c>
      <c r="C1653" s="38">
        <v>9</v>
      </c>
      <c r="D1653" s="39">
        <v>24</v>
      </c>
      <c r="E1653" s="17">
        <v>16.7</v>
      </c>
      <c r="F1653" s="17">
        <v>0</v>
      </c>
      <c r="G1653" s="17">
        <v>0</v>
      </c>
      <c r="H1653" s="37">
        <f t="shared" si="456"/>
        <v>62.059999999999995</v>
      </c>
      <c r="I1653" s="37">
        <f>IF(H1653&lt;'Roof Calculator'!$G$8, 1, 0)</f>
        <v>0</v>
      </c>
      <c r="J1653" s="37">
        <f>IF(H1653&gt;='Roof Calculator'!$G$8, 1, 0)</f>
        <v>1</v>
      </c>
      <c r="K1653" s="37">
        <f t="shared" si="457"/>
        <v>0</v>
      </c>
      <c r="L1653" s="37">
        <f t="shared" si="458"/>
        <v>62.059999999999995</v>
      </c>
      <c r="M1653" s="37">
        <v>0</v>
      </c>
      <c r="N1653" s="37">
        <f t="shared" si="459"/>
        <v>0</v>
      </c>
      <c r="O1653" s="37">
        <v>0</v>
      </c>
      <c r="P1653" s="37">
        <v>0</v>
      </c>
      <c r="Q1653" s="21">
        <f t="shared" si="460"/>
        <v>39.790999999999997</v>
      </c>
      <c r="R1653" s="21">
        <f t="shared" si="469"/>
        <v>68.958333333332433</v>
      </c>
      <c r="S1653" s="21">
        <f t="shared" si="470"/>
        <v>-4.6978090459359212</v>
      </c>
      <c r="T1653" s="21">
        <f t="shared" si="461"/>
        <v>86.147999999999996</v>
      </c>
      <c r="U1653" s="37">
        <f>VLOOKUP(Time_Zone, 'LSTM LookUp'!$B$5:$D$8, 3, FALSE)</f>
        <v>-75</v>
      </c>
      <c r="V1653" s="21">
        <f t="shared" si="471"/>
        <v>-11.03574326608755</v>
      </c>
      <c r="W1653" s="21">
        <f t="shared" si="462"/>
        <v>338.38906418347801</v>
      </c>
      <c r="X1653" s="21">
        <f t="shared" si="463"/>
        <v>0</v>
      </c>
      <c r="Y1653" s="21">
        <f t="shared" si="464"/>
        <v>0</v>
      </c>
      <c r="Z1653" s="21">
        <f t="shared" si="472"/>
        <v>0</v>
      </c>
      <c r="AA1653" s="21">
        <f t="shared" si="465"/>
        <v>0</v>
      </c>
      <c r="AB1653" s="21">
        <f t="shared" si="466"/>
        <v>0</v>
      </c>
      <c r="AC1653" s="21">
        <f t="shared" si="467"/>
        <v>62.059999999999995</v>
      </c>
      <c r="AD1653" s="21">
        <f t="shared" si="473"/>
        <v>0</v>
      </c>
      <c r="AE1653" s="21" t="str">
        <f t="shared" si="468"/>
        <v>3/9/24:00</v>
      </c>
    </row>
    <row r="1654" spans="2:31">
      <c r="B1654" s="37">
        <v>3</v>
      </c>
      <c r="C1654" s="38">
        <v>10</v>
      </c>
      <c r="D1654" s="39">
        <v>1</v>
      </c>
      <c r="E1654" s="17">
        <v>16.7</v>
      </c>
      <c r="F1654" s="17">
        <v>0</v>
      </c>
      <c r="G1654" s="17">
        <v>0</v>
      </c>
      <c r="H1654" s="37">
        <f t="shared" si="456"/>
        <v>62.059999999999995</v>
      </c>
      <c r="I1654" s="37">
        <f>IF(H1654&lt;'Roof Calculator'!$G$8, 1, 0)</f>
        <v>0</v>
      </c>
      <c r="J1654" s="37">
        <f>IF(H1654&gt;='Roof Calculator'!$G$8, 1, 0)</f>
        <v>1</v>
      </c>
      <c r="K1654" s="37">
        <f t="shared" si="457"/>
        <v>0</v>
      </c>
      <c r="L1654" s="37">
        <f t="shared" si="458"/>
        <v>62.059999999999995</v>
      </c>
      <c r="M1654" s="37">
        <v>0</v>
      </c>
      <c r="N1654" s="37">
        <f t="shared" si="459"/>
        <v>0</v>
      </c>
      <c r="O1654" s="37">
        <v>0</v>
      </c>
      <c r="P1654" s="37">
        <v>0</v>
      </c>
      <c r="Q1654" s="21">
        <f t="shared" si="460"/>
        <v>39.790999999999997</v>
      </c>
      <c r="R1654" s="21">
        <f t="shared" si="469"/>
        <v>68.999999999999105</v>
      </c>
      <c r="S1654" s="21">
        <f t="shared" si="470"/>
        <v>-4.6817501172277227</v>
      </c>
      <c r="T1654" s="21">
        <f t="shared" si="461"/>
        <v>86.147999999999996</v>
      </c>
      <c r="U1654" s="37">
        <f>VLOOKUP(Time_Zone, 'LSTM LookUp'!$B$5:$D$8, 3, FALSE)</f>
        <v>-75</v>
      </c>
      <c r="V1654" s="21">
        <f t="shared" si="471"/>
        <v>-11.024942505811129</v>
      </c>
      <c r="W1654" s="21">
        <f t="shared" si="462"/>
        <v>-6.6082356264527942</v>
      </c>
      <c r="X1654" s="21">
        <f t="shared" si="463"/>
        <v>0</v>
      </c>
      <c r="Y1654" s="21">
        <f t="shared" si="464"/>
        <v>0</v>
      </c>
      <c r="Z1654" s="21">
        <f t="shared" si="472"/>
        <v>0</v>
      </c>
      <c r="AA1654" s="21">
        <f t="shared" si="465"/>
        <v>0</v>
      </c>
      <c r="AB1654" s="21">
        <f t="shared" si="466"/>
        <v>0</v>
      </c>
      <c r="AC1654" s="21">
        <f t="shared" si="467"/>
        <v>62.059999999999995</v>
      </c>
      <c r="AD1654" s="21">
        <f t="shared" si="473"/>
        <v>0</v>
      </c>
      <c r="AE1654" s="21" t="str">
        <f t="shared" si="468"/>
        <v>3/10/1:00</v>
      </c>
    </row>
    <row r="1655" spans="2:31">
      <c r="B1655" s="37">
        <v>3</v>
      </c>
      <c r="C1655" s="38">
        <v>10</v>
      </c>
      <c r="D1655" s="39">
        <v>2</v>
      </c>
      <c r="E1655" s="17">
        <v>16.7</v>
      </c>
      <c r="F1655" s="17">
        <v>0</v>
      </c>
      <c r="G1655" s="17">
        <v>0</v>
      </c>
      <c r="H1655" s="37">
        <f t="shared" si="456"/>
        <v>62.059999999999995</v>
      </c>
      <c r="I1655" s="37">
        <f>IF(H1655&lt;'Roof Calculator'!$G$8, 1, 0)</f>
        <v>0</v>
      </c>
      <c r="J1655" s="37">
        <f>IF(H1655&gt;='Roof Calculator'!$G$8, 1, 0)</f>
        <v>1</v>
      </c>
      <c r="K1655" s="37">
        <f t="shared" si="457"/>
        <v>0</v>
      </c>
      <c r="L1655" s="37">
        <f t="shared" si="458"/>
        <v>62.059999999999995</v>
      </c>
      <c r="M1655" s="37">
        <v>0</v>
      </c>
      <c r="N1655" s="37">
        <f t="shared" si="459"/>
        <v>0</v>
      </c>
      <c r="O1655" s="37">
        <v>0</v>
      </c>
      <c r="P1655" s="37">
        <v>0</v>
      </c>
      <c r="Q1655" s="21">
        <f t="shared" si="460"/>
        <v>39.790999999999997</v>
      </c>
      <c r="R1655" s="21">
        <f t="shared" si="469"/>
        <v>69.041666666665776</v>
      </c>
      <c r="S1655" s="21">
        <f t="shared" si="470"/>
        <v>-4.6656891432264276</v>
      </c>
      <c r="T1655" s="21">
        <f t="shared" si="461"/>
        <v>86.147999999999996</v>
      </c>
      <c r="U1655" s="37">
        <f>VLOOKUP(Time_Zone, 'LSTM LookUp'!$B$5:$D$8, 3, FALSE)</f>
        <v>-75</v>
      </c>
      <c r="V1655" s="21">
        <f t="shared" si="471"/>
        <v>-11.014129957715737</v>
      </c>
      <c r="W1655" s="21">
        <f t="shared" si="462"/>
        <v>8.3944675105710775</v>
      </c>
      <c r="X1655" s="21">
        <f t="shared" si="463"/>
        <v>0</v>
      </c>
      <c r="Y1655" s="21">
        <f t="shared" si="464"/>
        <v>0</v>
      </c>
      <c r="Z1655" s="21">
        <f t="shared" si="472"/>
        <v>0</v>
      </c>
      <c r="AA1655" s="21">
        <f t="shared" si="465"/>
        <v>0</v>
      </c>
      <c r="AB1655" s="21">
        <f t="shared" si="466"/>
        <v>0</v>
      </c>
      <c r="AC1655" s="21">
        <f t="shared" si="467"/>
        <v>62.059999999999995</v>
      </c>
      <c r="AD1655" s="21">
        <f t="shared" si="473"/>
        <v>0</v>
      </c>
      <c r="AE1655" s="21" t="str">
        <f t="shared" si="468"/>
        <v>3/10/2:00</v>
      </c>
    </row>
    <row r="1656" spans="2:31">
      <c r="B1656" s="37">
        <v>3</v>
      </c>
      <c r="C1656" s="38">
        <v>10</v>
      </c>
      <c r="D1656" s="39">
        <v>3</v>
      </c>
      <c r="E1656" s="17">
        <v>16.7</v>
      </c>
      <c r="F1656" s="17">
        <v>0</v>
      </c>
      <c r="G1656" s="17">
        <v>0</v>
      </c>
      <c r="H1656" s="37">
        <f t="shared" si="456"/>
        <v>62.059999999999995</v>
      </c>
      <c r="I1656" s="37">
        <f>IF(H1656&lt;'Roof Calculator'!$G$8, 1, 0)</f>
        <v>0</v>
      </c>
      <c r="J1656" s="37">
        <f>IF(H1656&gt;='Roof Calculator'!$G$8, 1, 0)</f>
        <v>1</v>
      </c>
      <c r="K1656" s="37">
        <f t="shared" si="457"/>
        <v>0</v>
      </c>
      <c r="L1656" s="37">
        <f t="shared" si="458"/>
        <v>62.059999999999995</v>
      </c>
      <c r="M1656" s="37">
        <v>0</v>
      </c>
      <c r="N1656" s="37">
        <f t="shared" si="459"/>
        <v>0</v>
      </c>
      <c r="O1656" s="37">
        <v>0</v>
      </c>
      <c r="P1656" s="37">
        <v>0</v>
      </c>
      <c r="Q1656" s="21">
        <f t="shared" si="460"/>
        <v>39.790999999999997</v>
      </c>
      <c r="R1656" s="21">
        <f t="shared" si="469"/>
        <v>69.083333333332448</v>
      </c>
      <c r="S1656" s="21">
        <f t="shared" si="470"/>
        <v>-4.6496261310731022</v>
      </c>
      <c r="T1656" s="21">
        <f t="shared" si="461"/>
        <v>86.147999999999996</v>
      </c>
      <c r="U1656" s="37">
        <f>VLOOKUP(Time_Zone, 'LSTM LookUp'!$B$5:$D$8, 3, FALSE)</f>
        <v>-75</v>
      </c>
      <c r="V1656" s="21">
        <f t="shared" si="471"/>
        <v>-11.00330564738395</v>
      </c>
      <c r="W1656" s="21">
        <f t="shared" si="462"/>
        <v>23.397173588153997</v>
      </c>
      <c r="X1656" s="21">
        <f t="shared" si="463"/>
        <v>0</v>
      </c>
      <c r="Y1656" s="21">
        <f t="shared" si="464"/>
        <v>0</v>
      </c>
      <c r="Z1656" s="21">
        <f t="shared" si="472"/>
        <v>0</v>
      </c>
      <c r="AA1656" s="21">
        <f t="shared" si="465"/>
        <v>0</v>
      </c>
      <c r="AB1656" s="21">
        <f t="shared" si="466"/>
        <v>0</v>
      </c>
      <c r="AC1656" s="21">
        <f t="shared" si="467"/>
        <v>62.059999999999995</v>
      </c>
      <c r="AD1656" s="21">
        <f t="shared" si="473"/>
        <v>0</v>
      </c>
      <c r="AE1656" s="21" t="str">
        <f t="shared" si="468"/>
        <v>3/10/3:00</v>
      </c>
    </row>
    <row r="1657" spans="2:31">
      <c r="B1657" s="37">
        <v>3</v>
      </c>
      <c r="C1657" s="38">
        <v>10</v>
      </c>
      <c r="D1657" s="39">
        <v>4</v>
      </c>
      <c r="E1657" s="17">
        <v>16.100000000000001</v>
      </c>
      <c r="F1657" s="17">
        <v>0</v>
      </c>
      <c r="G1657" s="17">
        <v>0</v>
      </c>
      <c r="H1657" s="37">
        <f t="shared" si="456"/>
        <v>60.980000000000004</v>
      </c>
      <c r="I1657" s="37">
        <f>IF(H1657&lt;'Roof Calculator'!$G$8, 1, 0)</f>
        <v>0</v>
      </c>
      <c r="J1657" s="37">
        <f>IF(H1657&gt;='Roof Calculator'!$G$8, 1, 0)</f>
        <v>1</v>
      </c>
      <c r="K1657" s="37">
        <f t="shared" si="457"/>
        <v>0</v>
      </c>
      <c r="L1657" s="37">
        <f t="shared" si="458"/>
        <v>60.980000000000004</v>
      </c>
      <c r="M1657" s="37">
        <v>0</v>
      </c>
      <c r="N1657" s="37">
        <f t="shared" si="459"/>
        <v>0</v>
      </c>
      <c r="O1657" s="37">
        <v>0</v>
      </c>
      <c r="P1657" s="37">
        <v>0</v>
      </c>
      <c r="Q1657" s="21">
        <f t="shared" si="460"/>
        <v>39.790999999999997</v>
      </c>
      <c r="R1657" s="21">
        <f t="shared" si="469"/>
        <v>69.124999999999119</v>
      </c>
      <c r="S1657" s="21">
        <f t="shared" si="470"/>
        <v>-4.6335610879084212</v>
      </c>
      <c r="T1657" s="21">
        <f t="shared" si="461"/>
        <v>86.147999999999996</v>
      </c>
      <c r="U1657" s="37">
        <f>VLOOKUP(Time_Zone, 'LSTM LookUp'!$B$5:$D$8, 3, FALSE)</f>
        <v>-75</v>
      </c>
      <c r="V1657" s="21">
        <f t="shared" si="471"/>
        <v>-10.992469600416948</v>
      </c>
      <c r="W1657" s="21">
        <f t="shared" si="462"/>
        <v>38.399882599895754</v>
      </c>
      <c r="X1657" s="21">
        <f t="shared" si="463"/>
        <v>0</v>
      </c>
      <c r="Y1657" s="21">
        <f t="shared" si="464"/>
        <v>0</v>
      </c>
      <c r="Z1657" s="21">
        <f t="shared" si="472"/>
        <v>0</v>
      </c>
      <c r="AA1657" s="21">
        <f t="shared" si="465"/>
        <v>0</v>
      </c>
      <c r="AB1657" s="21">
        <f t="shared" si="466"/>
        <v>0</v>
      </c>
      <c r="AC1657" s="21">
        <f t="shared" si="467"/>
        <v>60.980000000000004</v>
      </c>
      <c r="AD1657" s="21">
        <f t="shared" si="473"/>
        <v>0</v>
      </c>
      <c r="AE1657" s="21" t="str">
        <f t="shared" si="468"/>
        <v>3/10/4:00</v>
      </c>
    </row>
    <row r="1658" spans="2:31">
      <c r="B1658" s="37">
        <v>3</v>
      </c>
      <c r="C1658" s="38">
        <v>10</v>
      </c>
      <c r="D1658" s="39">
        <v>5</v>
      </c>
      <c r="E1658" s="17">
        <v>16.100000000000001</v>
      </c>
      <c r="F1658" s="17">
        <v>0</v>
      </c>
      <c r="G1658" s="17">
        <v>0</v>
      </c>
      <c r="H1658" s="37">
        <f t="shared" si="456"/>
        <v>60.980000000000004</v>
      </c>
      <c r="I1658" s="37">
        <f>IF(H1658&lt;'Roof Calculator'!$G$8, 1, 0)</f>
        <v>0</v>
      </c>
      <c r="J1658" s="37">
        <f>IF(H1658&gt;='Roof Calculator'!$G$8, 1, 0)</f>
        <v>1</v>
      </c>
      <c r="K1658" s="37">
        <f t="shared" si="457"/>
        <v>0</v>
      </c>
      <c r="L1658" s="37">
        <f t="shared" si="458"/>
        <v>60.980000000000004</v>
      </c>
      <c r="M1658" s="37">
        <v>0</v>
      </c>
      <c r="N1658" s="37">
        <f t="shared" si="459"/>
        <v>0</v>
      </c>
      <c r="O1658" s="37">
        <v>0</v>
      </c>
      <c r="P1658" s="37">
        <v>0</v>
      </c>
      <c r="Q1658" s="21">
        <f t="shared" si="460"/>
        <v>39.790999999999997</v>
      </c>
      <c r="R1658" s="21">
        <f t="shared" si="469"/>
        <v>69.16666666666579</v>
      </c>
      <c r="S1658" s="21">
        <f t="shared" si="470"/>
        <v>-4.6174940208726767</v>
      </c>
      <c r="T1658" s="21">
        <f t="shared" si="461"/>
        <v>86.147999999999996</v>
      </c>
      <c r="U1658" s="37">
        <f>VLOOKUP(Time_Zone, 'LSTM LookUp'!$B$5:$D$8, 3, FALSE)</f>
        <v>-75</v>
      </c>
      <c r="V1658" s="21">
        <f t="shared" si="471"/>
        <v>-10.981621842434437</v>
      </c>
      <c r="W1658" s="21">
        <f t="shared" si="462"/>
        <v>53.402594539391366</v>
      </c>
      <c r="X1658" s="21">
        <f t="shared" si="463"/>
        <v>0</v>
      </c>
      <c r="Y1658" s="21">
        <f t="shared" si="464"/>
        <v>0</v>
      </c>
      <c r="Z1658" s="21">
        <f t="shared" si="472"/>
        <v>0</v>
      </c>
      <c r="AA1658" s="21">
        <f t="shared" si="465"/>
        <v>0</v>
      </c>
      <c r="AB1658" s="21">
        <f t="shared" si="466"/>
        <v>0</v>
      </c>
      <c r="AC1658" s="21">
        <f t="shared" si="467"/>
        <v>60.980000000000004</v>
      </c>
      <c r="AD1658" s="21">
        <f t="shared" si="473"/>
        <v>0</v>
      </c>
      <c r="AE1658" s="21" t="str">
        <f t="shared" si="468"/>
        <v>3/10/5:00</v>
      </c>
    </row>
    <row r="1659" spans="2:31">
      <c r="B1659" s="37">
        <v>3</v>
      </c>
      <c r="C1659" s="38">
        <v>10</v>
      </c>
      <c r="D1659" s="39">
        <v>6</v>
      </c>
      <c r="E1659" s="17">
        <v>16.100000000000001</v>
      </c>
      <c r="F1659" s="17">
        <v>0</v>
      </c>
      <c r="G1659" s="17">
        <v>0</v>
      </c>
      <c r="H1659" s="37">
        <f t="shared" si="456"/>
        <v>60.980000000000004</v>
      </c>
      <c r="I1659" s="37">
        <f>IF(H1659&lt;'Roof Calculator'!$G$8, 1, 0)</f>
        <v>0</v>
      </c>
      <c r="J1659" s="37">
        <f>IF(H1659&gt;='Roof Calculator'!$G$8, 1, 0)</f>
        <v>1</v>
      </c>
      <c r="K1659" s="37">
        <f t="shared" si="457"/>
        <v>0</v>
      </c>
      <c r="L1659" s="37">
        <f t="shared" si="458"/>
        <v>60.980000000000004</v>
      </c>
      <c r="M1659" s="37">
        <v>0</v>
      </c>
      <c r="N1659" s="37">
        <f t="shared" si="459"/>
        <v>0</v>
      </c>
      <c r="O1659" s="37">
        <v>0</v>
      </c>
      <c r="P1659" s="37">
        <v>0</v>
      </c>
      <c r="Q1659" s="21">
        <f t="shared" si="460"/>
        <v>39.790999999999997</v>
      </c>
      <c r="R1659" s="21">
        <f t="shared" si="469"/>
        <v>69.208333333332462</v>
      </c>
      <c r="S1659" s="21">
        <f t="shared" si="470"/>
        <v>-4.6014249371057678</v>
      </c>
      <c r="T1659" s="21">
        <f t="shared" si="461"/>
        <v>86.147999999999996</v>
      </c>
      <c r="U1659" s="37">
        <f>VLOOKUP(Time_Zone, 'LSTM LookUp'!$B$5:$D$8, 3, FALSE)</f>
        <v>-75</v>
      </c>
      <c r="V1659" s="21">
        <f t="shared" si="471"/>
        <v>-10.970762399074623</v>
      </c>
      <c r="W1659" s="21">
        <f t="shared" si="462"/>
        <v>68.405309400231346</v>
      </c>
      <c r="X1659" s="21">
        <f t="shared" si="463"/>
        <v>0</v>
      </c>
      <c r="Y1659" s="21">
        <f t="shared" si="464"/>
        <v>0</v>
      </c>
      <c r="Z1659" s="21">
        <f t="shared" si="472"/>
        <v>0</v>
      </c>
      <c r="AA1659" s="21">
        <f t="shared" si="465"/>
        <v>0</v>
      </c>
      <c r="AB1659" s="21">
        <f t="shared" si="466"/>
        <v>0</v>
      </c>
      <c r="AC1659" s="21">
        <f t="shared" si="467"/>
        <v>60.980000000000004</v>
      </c>
      <c r="AD1659" s="21">
        <f t="shared" si="473"/>
        <v>0</v>
      </c>
      <c r="AE1659" s="21" t="str">
        <f t="shared" si="468"/>
        <v>3/10/6:00</v>
      </c>
    </row>
    <row r="1660" spans="2:31">
      <c r="B1660" s="37">
        <v>3</v>
      </c>
      <c r="C1660" s="38">
        <v>10</v>
      </c>
      <c r="D1660" s="39">
        <v>7</v>
      </c>
      <c r="E1660" s="17">
        <v>15.6</v>
      </c>
      <c r="F1660" s="17">
        <v>0</v>
      </c>
      <c r="G1660" s="17">
        <v>0</v>
      </c>
      <c r="H1660" s="37">
        <f t="shared" si="456"/>
        <v>60.08</v>
      </c>
      <c r="I1660" s="37">
        <f>IF(H1660&lt;'Roof Calculator'!$G$8, 1, 0)</f>
        <v>0</v>
      </c>
      <c r="J1660" s="37">
        <f>IF(H1660&gt;='Roof Calculator'!$G$8, 1, 0)</f>
        <v>1</v>
      </c>
      <c r="K1660" s="37">
        <f t="shared" si="457"/>
        <v>0</v>
      </c>
      <c r="L1660" s="37">
        <f t="shared" si="458"/>
        <v>60.08</v>
      </c>
      <c r="M1660" s="37">
        <v>0</v>
      </c>
      <c r="N1660" s="37">
        <f t="shared" si="459"/>
        <v>0</v>
      </c>
      <c r="O1660" s="37">
        <v>0</v>
      </c>
      <c r="P1660" s="37">
        <v>0</v>
      </c>
      <c r="Q1660" s="21">
        <f t="shared" si="460"/>
        <v>39.790999999999997</v>
      </c>
      <c r="R1660" s="21">
        <f t="shared" si="469"/>
        <v>69.249999999999133</v>
      </c>
      <c r="S1660" s="21">
        <f t="shared" si="470"/>
        <v>-4.5853538437472157</v>
      </c>
      <c r="T1660" s="21">
        <f t="shared" si="461"/>
        <v>86.147999999999996</v>
      </c>
      <c r="U1660" s="37">
        <f>VLOOKUP(Time_Zone, 'LSTM LookUp'!$B$5:$D$8, 3, FALSE)</f>
        <v>-75</v>
      </c>
      <c r="V1660" s="21">
        <f t="shared" si="471"/>
        <v>-10.95989129599414</v>
      </c>
      <c r="W1660" s="21">
        <f t="shared" si="462"/>
        <v>83.408027176001482</v>
      </c>
      <c r="X1660" s="21">
        <f t="shared" si="463"/>
        <v>0</v>
      </c>
      <c r="Y1660" s="21">
        <f t="shared" si="464"/>
        <v>0</v>
      </c>
      <c r="Z1660" s="21">
        <f t="shared" si="472"/>
        <v>0</v>
      </c>
      <c r="AA1660" s="21">
        <f t="shared" si="465"/>
        <v>0</v>
      </c>
      <c r="AB1660" s="21">
        <f t="shared" si="466"/>
        <v>0</v>
      </c>
      <c r="AC1660" s="21">
        <f t="shared" si="467"/>
        <v>60.08</v>
      </c>
      <c r="AD1660" s="21">
        <f t="shared" si="473"/>
        <v>0</v>
      </c>
      <c r="AE1660" s="21" t="str">
        <f t="shared" si="468"/>
        <v>3/10/7:00</v>
      </c>
    </row>
    <row r="1661" spans="2:31">
      <c r="B1661" s="37">
        <v>3</v>
      </c>
      <c r="C1661" s="38">
        <v>10</v>
      </c>
      <c r="D1661" s="39">
        <v>8</v>
      </c>
      <c r="E1661" s="17">
        <v>16.100000000000001</v>
      </c>
      <c r="F1661" s="17">
        <v>16</v>
      </c>
      <c r="G1661" s="17">
        <v>1</v>
      </c>
      <c r="H1661" s="37">
        <f t="shared" si="456"/>
        <v>60.980000000000004</v>
      </c>
      <c r="I1661" s="37">
        <f>IF(H1661&lt;'Roof Calculator'!$G$8, 1, 0)</f>
        <v>0</v>
      </c>
      <c r="J1661" s="37">
        <f>IF(H1661&gt;='Roof Calculator'!$G$8, 1, 0)</f>
        <v>1</v>
      </c>
      <c r="K1661" s="37">
        <f t="shared" si="457"/>
        <v>0</v>
      </c>
      <c r="L1661" s="37">
        <f t="shared" si="458"/>
        <v>60.980000000000004</v>
      </c>
      <c r="M1661" s="37">
        <v>0</v>
      </c>
      <c r="N1661" s="37">
        <f t="shared" si="459"/>
        <v>16</v>
      </c>
      <c r="O1661" s="37">
        <v>0</v>
      </c>
      <c r="P1661" s="37">
        <v>0</v>
      </c>
      <c r="Q1661" s="21">
        <f t="shared" si="460"/>
        <v>39.790999999999997</v>
      </c>
      <c r="R1661" s="21">
        <f t="shared" si="469"/>
        <v>69.291666666665805</v>
      </c>
      <c r="S1661" s="21">
        <f t="shared" si="470"/>
        <v>-4.5692807479361548</v>
      </c>
      <c r="T1661" s="21">
        <f t="shared" si="461"/>
        <v>86.147999999999996</v>
      </c>
      <c r="U1661" s="37">
        <f>VLOOKUP(Time_Zone, 'LSTM LookUp'!$B$5:$D$8, 3, FALSE)</f>
        <v>-75</v>
      </c>
      <c r="V1661" s="21">
        <f t="shared" si="471"/>
        <v>-10.949008558867996</v>
      </c>
      <c r="W1661" s="21">
        <f t="shared" si="462"/>
        <v>98.410747860282981</v>
      </c>
      <c r="X1661" s="21">
        <f t="shared" si="463"/>
        <v>-0.16301765028895687</v>
      </c>
      <c r="Y1661" s="21">
        <f t="shared" si="464"/>
        <v>15.836982349711043</v>
      </c>
      <c r="Z1661" s="21">
        <f t="shared" si="472"/>
        <v>5.0200468020451581</v>
      </c>
      <c r="AA1661" s="21">
        <f t="shared" si="465"/>
        <v>0</v>
      </c>
      <c r="AB1661" s="21">
        <f t="shared" si="466"/>
        <v>5.0200468020451581</v>
      </c>
      <c r="AC1661" s="21">
        <f t="shared" si="467"/>
        <v>60.980000000000004</v>
      </c>
      <c r="AD1661" s="21">
        <f t="shared" si="473"/>
        <v>5.0200468020451581</v>
      </c>
      <c r="AE1661" s="21" t="str">
        <f t="shared" si="468"/>
        <v>3/10/8:00</v>
      </c>
    </row>
    <row r="1662" spans="2:31">
      <c r="B1662" s="37">
        <v>3</v>
      </c>
      <c r="C1662" s="38">
        <v>10</v>
      </c>
      <c r="D1662" s="39">
        <v>9</v>
      </c>
      <c r="E1662" s="17">
        <v>17.2</v>
      </c>
      <c r="F1662" s="17">
        <v>83</v>
      </c>
      <c r="G1662" s="17">
        <v>1</v>
      </c>
      <c r="H1662" s="37">
        <f t="shared" si="456"/>
        <v>62.959999999999994</v>
      </c>
      <c r="I1662" s="37">
        <f>IF(H1662&lt;'Roof Calculator'!$G$8, 1, 0)</f>
        <v>0</v>
      </c>
      <c r="J1662" s="37">
        <f>IF(H1662&gt;='Roof Calculator'!$G$8, 1, 0)</f>
        <v>1</v>
      </c>
      <c r="K1662" s="37">
        <f t="shared" si="457"/>
        <v>0</v>
      </c>
      <c r="L1662" s="37">
        <f t="shared" si="458"/>
        <v>62.959999999999994</v>
      </c>
      <c r="M1662" s="37">
        <v>0</v>
      </c>
      <c r="N1662" s="37">
        <f t="shared" si="459"/>
        <v>83</v>
      </c>
      <c r="O1662" s="37">
        <v>0</v>
      </c>
      <c r="P1662" s="37">
        <v>0</v>
      </c>
      <c r="Q1662" s="21">
        <f t="shared" si="460"/>
        <v>39.790999999999997</v>
      </c>
      <c r="R1662" s="21">
        <f t="shared" si="469"/>
        <v>69.333333333332476</v>
      </c>
      <c r="S1662" s="21">
        <f t="shared" si="470"/>
        <v>-4.5532056568113335</v>
      </c>
      <c r="T1662" s="21">
        <f t="shared" si="461"/>
        <v>86.147999999999996</v>
      </c>
      <c r="U1662" s="37">
        <f>VLOOKUP(Time_Zone, 'LSTM LookUp'!$B$5:$D$8, 3, FALSE)</f>
        <v>-75</v>
      </c>
      <c r="V1662" s="21">
        <f t="shared" si="471"/>
        <v>-10.938114213389527</v>
      </c>
      <c r="W1662" s="21">
        <f t="shared" si="462"/>
        <v>113.41347144665264</v>
      </c>
      <c r="X1662" s="21">
        <f t="shared" si="463"/>
        <v>-0.35516971268196518</v>
      </c>
      <c r="Y1662" s="21">
        <f t="shared" si="464"/>
        <v>82.64483028731803</v>
      </c>
      <c r="Z1662" s="21">
        <f t="shared" si="472"/>
        <v>26.196967757369855</v>
      </c>
      <c r="AA1662" s="21">
        <f t="shared" si="465"/>
        <v>0</v>
      </c>
      <c r="AB1662" s="21">
        <f t="shared" si="466"/>
        <v>26.196967757369855</v>
      </c>
      <c r="AC1662" s="21">
        <f t="shared" si="467"/>
        <v>62.959999999999994</v>
      </c>
      <c r="AD1662" s="21">
        <f t="shared" si="473"/>
        <v>26.196967757369855</v>
      </c>
      <c r="AE1662" s="21" t="str">
        <f t="shared" si="468"/>
        <v>3/10/9:00</v>
      </c>
    </row>
    <row r="1663" spans="2:31">
      <c r="B1663" s="37">
        <v>3</v>
      </c>
      <c r="C1663" s="38">
        <v>10</v>
      </c>
      <c r="D1663" s="39">
        <v>10</v>
      </c>
      <c r="E1663" s="17">
        <v>17.8</v>
      </c>
      <c r="F1663" s="17">
        <v>217</v>
      </c>
      <c r="G1663" s="17">
        <v>8</v>
      </c>
      <c r="H1663" s="37">
        <f t="shared" si="456"/>
        <v>64.040000000000006</v>
      </c>
      <c r="I1663" s="37">
        <f>IF(H1663&lt;'Roof Calculator'!$G$8, 1, 0)</f>
        <v>0</v>
      </c>
      <c r="J1663" s="37">
        <f>IF(H1663&gt;='Roof Calculator'!$G$8, 1, 0)</f>
        <v>1</v>
      </c>
      <c r="K1663" s="37">
        <f t="shared" si="457"/>
        <v>0</v>
      </c>
      <c r="L1663" s="37">
        <f t="shared" si="458"/>
        <v>64.040000000000006</v>
      </c>
      <c r="M1663" s="37">
        <v>0</v>
      </c>
      <c r="N1663" s="37">
        <f t="shared" si="459"/>
        <v>217</v>
      </c>
      <c r="O1663" s="37">
        <v>0</v>
      </c>
      <c r="P1663" s="37">
        <v>0</v>
      </c>
      <c r="Q1663" s="21">
        <f t="shared" si="460"/>
        <v>39.790999999999997</v>
      </c>
      <c r="R1663" s="21">
        <f t="shared" si="469"/>
        <v>69.374999999999147</v>
      </c>
      <c r="S1663" s="21">
        <f t="shared" si="470"/>
        <v>-4.5371285775111208</v>
      </c>
      <c r="T1663" s="21">
        <f t="shared" si="461"/>
        <v>86.147999999999996</v>
      </c>
      <c r="U1663" s="37">
        <f>VLOOKUP(Time_Zone, 'LSTM LookUp'!$B$5:$D$8, 3, FALSE)</f>
        <v>-75</v>
      </c>
      <c r="V1663" s="21">
        <f t="shared" si="471"/>
        <v>-10.927208285270336</v>
      </c>
      <c r="W1663" s="21">
        <f t="shared" si="462"/>
        <v>128.41619792868244</v>
      </c>
      <c r="X1663" s="21">
        <f t="shared" si="463"/>
        <v>-4.2126437913334067</v>
      </c>
      <c r="Y1663" s="21">
        <f t="shared" si="464"/>
        <v>212.78735620866658</v>
      </c>
      <c r="Z1663" s="21">
        <f t="shared" si="472"/>
        <v>67.44987545373192</v>
      </c>
      <c r="AA1663" s="21">
        <f t="shared" si="465"/>
        <v>0</v>
      </c>
      <c r="AB1663" s="21">
        <f t="shared" si="466"/>
        <v>67.44987545373192</v>
      </c>
      <c r="AC1663" s="21">
        <f t="shared" si="467"/>
        <v>64.040000000000006</v>
      </c>
      <c r="AD1663" s="21">
        <f t="shared" si="473"/>
        <v>67.44987545373192</v>
      </c>
      <c r="AE1663" s="21" t="str">
        <f t="shared" si="468"/>
        <v>3/10/10:00</v>
      </c>
    </row>
    <row r="1664" spans="2:31">
      <c r="B1664" s="37">
        <v>3</v>
      </c>
      <c r="C1664" s="38">
        <v>10</v>
      </c>
      <c r="D1664" s="39">
        <v>11</v>
      </c>
      <c r="E1664" s="17">
        <v>16.100000000000001</v>
      </c>
      <c r="F1664" s="17">
        <v>141</v>
      </c>
      <c r="G1664" s="17">
        <v>10</v>
      </c>
      <c r="H1664" s="37">
        <f t="shared" si="456"/>
        <v>60.980000000000004</v>
      </c>
      <c r="I1664" s="37">
        <f>IF(H1664&lt;'Roof Calculator'!$G$8, 1, 0)</f>
        <v>0</v>
      </c>
      <c r="J1664" s="37">
        <f>IF(H1664&gt;='Roof Calculator'!$G$8, 1, 0)</f>
        <v>1</v>
      </c>
      <c r="K1664" s="37">
        <f t="shared" si="457"/>
        <v>0</v>
      </c>
      <c r="L1664" s="37">
        <f t="shared" si="458"/>
        <v>60.980000000000004</v>
      </c>
      <c r="M1664" s="37">
        <v>0</v>
      </c>
      <c r="N1664" s="37">
        <f t="shared" si="459"/>
        <v>141</v>
      </c>
      <c r="O1664" s="37">
        <v>0</v>
      </c>
      <c r="P1664" s="37">
        <v>0</v>
      </c>
      <c r="Q1664" s="21">
        <f t="shared" si="460"/>
        <v>39.790999999999997</v>
      </c>
      <c r="R1664" s="21">
        <f t="shared" si="469"/>
        <v>69.416666666665819</v>
      </c>
      <c r="S1664" s="21">
        <f t="shared" si="470"/>
        <v>-4.5210495171735037</v>
      </c>
      <c r="T1664" s="21">
        <f t="shared" si="461"/>
        <v>86.147999999999996</v>
      </c>
      <c r="U1664" s="37">
        <f>VLOOKUP(Time_Zone, 'LSTM LookUp'!$B$5:$D$8, 3, FALSE)</f>
        <v>-75</v>
      </c>
      <c r="V1664" s="21">
        <f t="shared" si="471"/>
        <v>-10.91629080024024</v>
      </c>
      <c r="W1664" s="21">
        <f t="shared" si="462"/>
        <v>143.41892729993992</v>
      </c>
      <c r="X1664" s="21">
        <f t="shared" si="463"/>
        <v>-6.6555090725230137</v>
      </c>
      <c r="Y1664" s="21">
        <f t="shared" si="464"/>
        <v>134.34449092747698</v>
      </c>
      <c r="Z1664" s="21">
        <f t="shared" si="472"/>
        <v>42.584857213354844</v>
      </c>
      <c r="AA1664" s="21">
        <f t="shared" si="465"/>
        <v>0</v>
      </c>
      <c r="AB1664" s="21">
        <f t="shared" si="466"/>
        <v>42.584857213354844</v>
      </c>
      <c r="AC1664" s="21">
        <f t="shared" si="467"/>
        <v>60.980000000000004</v>
      </c>
      <c r="AD1664" s="21">
        <f t="shared" si="473"/>
        <v>42.584857213354844</v>
      </c>
      <c r="AE1664" s="21" t="str">
        <f t="shared" si="468"/>
        <v>3/10/11:00</v>
      </c>
    </row>
    <row r="1665" spans="2:31">
      <c r="B1665" s="37">
        <v>3</v>
      </c>
      <c r="C1665" s="38">
        <v>10</v>
      </c>
      <c r="D1665" s="39">
        <v>12</v>
      </c>
      <c r="E1665" s="17">
        <v>12.8</v>
      </c>
      <c r="F1665" s="17">
        <v>158</v>
      </c>
      <c r="G1665" s="17">
        <v>1</v>
      </c>
      <c r="H1665" s="37">
        <f t="shared" si="456"/>
        <v>55.04</v>
      </c>
      <c r="I1665" s="37">
        <f>IF(H1665&lt;'Roof Calculator'!$G$8, 1, 0)</f>
        <v>0</v>
      </c>
      <c r="J1665" s="37">
        <f>IF(H1665&gt;='Roof Calculator'!$G$8, 1, 0)</f>
        <v>1</v>
      </c>
      <c r="K1665" s="37">
        <f t="shared" si="457"/>
        <v>0</v>
      </c>
      <c r="L1665" s="37">
        <f t="shared" si="458"/>
        <v>55.04</v>
      </c>
      <c r="M1665" s="37">
        <v>0</v>
      </c>
      <c r="N1665" s="37">
        <f t="shared" si="459"/>
        <v>158</v>
      </c>
      <c r="O1665" s="37">
        <v>0</v>
      </c>
      <c r="P1665" s="37">
        <v>0</v>
      </c>
      <c r="Q1665" s="21">
        <f t="shared" si="460"/>
        <v>39.790999999999997</v>
      </c>
      <c r="R1665" s="21">
        <f t="shared" si="469"/>
        <v>69.45833333333249</v>
      </c>
      <c r="S1665" s="21">
        <f t="shared" si="470"/>
        <v>-4.5049684829360883</v>
      </c>
      <c r="T1665" s="21">
        <f t="shared" si="461"/>
        <v>86.147999999999996</v>
      </c>
      <c r="U1665" s="37">
        <f>VLOOKUP(Time_Zone, 'LSTM LookUp'!$B$5:$D$8, 3, FALSE)</f>
        <v>-75</v>
      </c>
      <c r="V1665" s="21">
        <f t="shared" si="471"/>
        <v>-10.905361784047219</v>
      </c>
      <c r="W1665" s="21">
        <f t="shared" si="462"/>
        <v>158.42165955398815</v>
      </c>
      <c r="X1665" s="21">
        <f t="shared" si="463"/>
        <v>-0.76259306879362099</v>
      </c>
      <c r="Y1665" s="21">
        <f t="shared" si="464"/>
        <v>157.23740693120638</v>
      </c>
      <c r="Z1665" s="21">
        <f t="shared" si="472"/>
        <v>49.841511747424391</v>
      </c>
      <c r="AA1665" s="21">
        <f t="shared" si="465"/>
        <v>0</v>
      </c>
      <c r="AB1665" s="21">
        <f t="shared" si="466"/>
        <v>49.841511747424391</v>
      </c>
      <c r="AC1665" s="21">
        <f t="shared" si="467"/>
        <v>55.04</v>
      </c>
      <c r="AD1665" s="21">
        <f t="shared" si="473"/>
        <v>49.841511747424391</v>
      </c>
      <c r="AE1665" s="21" t="str">
        <f t="shared" si="468"/>
        <v>3/10/12:00</v>
      </c>
    </row>
    <row r="1666" spans="2:31">
      <c r="B1666" s="37">
        <v>3</v>
      </c>
      <c r="C1666" s="38">
        <v>10</v>
      </c>
      <c r="D1666" s="39">
        <v>13</v>
      </c>
      <c r="E1666" s="17">
        <v>15</v>
      </c>
      <c r="F1666" s="17">
        <v>350</v>
      </c>
      <c r="G1666" s="17">
        <v>259</v>
      </c>
      <c r="H1666" s="37">
        <f t="shared" si="456"/>
        <v>59</v>
      </c>
      <c r="I1666" s="37">
        <f>IF(H1666&lt;'Roof Calculator'!$G$8, 1, 0)</f>
        <v>0</v>
      </c>
      <c r="J1666" s="37">
        <f>IF(H1666&gt;='Roof Calculator'!$G$8, 1, 0)</f>
        <v>1</v>
      </c>
      <c r="K1666" s="37">
        <f t="shared" si="457"/>
        <v>0</v>
      </c>
      <c r="L1666" s="37">
        <f t="shared" si="458"/>
        <v>59</v>
      </c>
      <c r="M1666" s="37">
        <v>0</v>
      </c>
      <c r="N1666" s="37">
        <f t="shared" si="459"/>
        <v>350</v>
      </c>
      <c r="O1666" s="37">
        <v>0</v>
      </c>
      <c r="P1666" s="37">
        <v>0</v>
      </c>
      <c r="Q1666" s="21">
        <f t="shared" si="460"/>
        <v>39.790999999999997</v>
      </c>
      <c r="R1666" s="21">
        <f t="shared" si="469"/>
        <v>69.499999999999162</v>
      </c>
      <c r="S1666" s="21">
        <f t="shared" si="470"/>
        <v>-4.4888854819361033</v>
      </c>
      <c r="T1666" s="21">
        <f t="shared" si="461"/>
        <v>86.147999999999996</v>
      </c>
      <c r="U1666" s="37">
        <f>VLOOKUP(Time_Zone, 'LSTM LookUp'!$B$5:$D$8, 3, FALSE)</f>
        <v>-75</v>
      </c>
      <c r="V1666" s="21">
        <f t="shared" si="471"/>
        <v>-10.894421262457348</v>
      </c>
      <c r="W1666" s="21">
        <f t="shared" si="462"/>
        <v>173.42439468438562</v>
      </c>
      <c r="X1666" s="21">
        <f t="shared" si="463"/>
        <v>-210.06895343174432</v>
      </c>
      <c r="Y1666" s="21">
        <f t="shared" si="464"/>
        <v>139.93104656825568</v>
      </c>
      <c r="Z1666" s="21">
        <f t="shared" si="472"/>
        <v>44.355697778789335</v>
      </c>
      <c r="AA1666" s="21">
        <f t="shared" si="465"/>
        <v>0</v>
      </c>
      <c r="AB1666" s="21">
        <f t="shared" si="466"/>
        <v>44.355697778789335</v>
      </c>
      <c r="AC1666" s="21">
        <f t="shared" si="467"/>
        <v>59</v>
      </c>
      <c r="AD1666" s="21">
        <f t="shared" si="473"/>
        <v>44.355697778789335</v>
      </c>
      <c r="AE1666" s="21" t="str">
        <f t="shared" si="468"/>
        <v>3/10/13:00</v>
      </c>
    </row>
    <row r="1667" spans="2:31">
      <c r="B1667" s="37">
        <v>3</v>
      </c>
      <c r="C1667" s="38">
        <v>10</v>
      </c>
      <c r="D1667" s="39">
        <v>14</v>
      </c>
      <c r="E1667" s="17">
        <v>16.7</v>
      </c>
      <c r="F1667" s="17">
        <v>359</v>
      </c>
      <c r="G1667" s="17">
        <v>210</v>
      </c>
      <c r="H1667" s="37">
        <f t="shared" si="456"/>
        <v>62.059999999999995</v>
      </c>
      <c r="I1667" s="37">
        <f>IF(H1667&lt;'Roof Calculator'!$G$8, 1, 0)</f>
        <v>0</v>
      </c>
      <c r="J1667" s="37">
        <f>IF(H1667&gt;='Roof Calculator'!$G$8, 1, 0)</f>
        <v>1</v>
      </c>
      <c r="K1667" s="37">
        <f t="shared" si="457"/>
        <v>0</v>
      </c>
      <c r="L1667" s="37">
        <f t="shared" si="458"/>
        <v>62.059999999999995</v>
      </c>
      <c r="M1667" s="37">
        <v>0</v>
      </c>
      <c r="N1667" s="37">
        <f t="shared" si="459"/>
        <v>359</v>
      </c>
      <c r="O1667" s="37">
        <v>0</v>
      </c>
      <c r="P1667" s="37">
        <v>0</v>
      </c>
      <c r="Q1667" s="21">
        <f t="shared" si="460"/>
        <v>39.790999999999997</v>
      </c>
      <c r="R1667" s="21">
        <f t="shared" si="469"/>
        <v>69.541666666665833</v>
      </c>
      <c r="S1667" s="21">
        <f t="shared" si="470"/>
        <v>-4.4728005213103934</v>
      </c>
      <c r="T1667" s="21">
        <f t="shared" si="461"/>
        <v>86.147999999999996</v>
      </c>
      <c r="U1667" s="37">
        <f>VLOOKUP(Time_Zone, 'LSTM LookUp'!$B$5:$D$8, 3, FALSE)</f>
        <v>-75</v>
      </c>
      <c r="V1667" s="21">
        <f t="shared" si="471"/>
        <v>-10.883469261254762</v>
      </c>
      <c r="W1667" s="21">
        <f t="shared" si="462"/>
        <v>188.42713268468631</v>
      </c>
      <c r="X1667" s="21">
        <f t="shared" si="463"/>
        <v>-169.6134415500095</v>
      </c>
      <c r="Y1667" s="21">
        <f t="shared" si="464"/>
        <v>189.3865584499905</v>
      </c>
      <c r="Z1667" s="21">
        <f t="shared" si="472"/>
        <v>60.032231273817132</v>
      </c>
      <c r="AA1667" s="21">
        <f t="shared" si="465"/>
        <v>0</v>
      </c>
      <c r="AB1667" s="21">
        <f t="shared" si="466"/>
        <v>60.032231273817132</v>
      </c>
      <c r="AC1667" s="21">
        <f t="shared" si="467"/>
        <v>62.059999999999995</v>
      </c>
      <c r="AD1667" s="21">
        <f t="shared" si="473"/>
        <v>60.032231273817132</v>
      </c>
      <c r="AE1667" s="21" t="str">
        <f t="shared" si="468"/>
        <v>3/10/14:00</v>
      </c>
    </row>
    <row r="1668" spans="2:31">
      <c r="B1668" s="37">
        <v>3</v>
      </c>
      <c r="C1668" s="38">
        <v>10</v>
      </c>
      <c r="D1668" s="39">
        <v>15</v>
      </c>
      <c r="E1668" s="17">
        <v>15</v>
      </c>
      <c r="F1668" s="17">
        <v>164</v>
      </c>
      <c r="G1668" s="17">
        <v>6</v>
      </c>
      <c r="H1668" s="37">
        <f t="shared" si="456"/>
        <v>59</v>
      </c>
      <c r="I1668" s="37">
        <f>IF(H1668&lt;'Roof Calculator'!$G$8, 1, 0)</f>
        <v>0</v>
      </c>
      <c r="J1668" s="37">
        <f>IF(H1668&gt;='Roof Calculator'!$G$8, 1, 0)</f>
        <v>1</v>
      </c>
      <c r="K1668" s="37">
        <f t="shared" si="457"/>
        <v>0</v>
      </c>
      <c r="L1668" s="37">
        <f t="shared" si="458"/>
        <v>59</v>
      </c>
      <c r="M1668" s="37">
        <v>0</v>
      </c>
      <c r="N1668" s="37">
        <f t="shared" si="459"/>
        <v>164</v>
      </c>
      <c r="O1668" s="37">
        <v>0</v>
      </c>
      <c r="P1668" s="37">
        <v>0</v>
      </c>
      <c r="Q1668" s="21">
        <f t="shared" si="460"/>
        <v>39.790999999999997</v>
      </c>
      <c r="R1668" s="21">
        <f t="shared" si="469"/>
        <v>69.583333333332504</v>
      </c>
      <c r="S1668" s="21">
        <f t="shared" si="470"/>
        <v>-4.4567136081954368</v>
      </c>
      <c r="T1668" s="21">
        <f t="shared" si="461"/>
        <v>86.147999999999996</v>
      </c>
      <c r="U1668" s="37">
        <f>VLOOKUP(Time_Zone, 'LSTM LookUp'!$B$5:$D$8, 3, FALSE)</f>
        <v>-75</v>
      </c>
      <c r="V1668" s="21">
        <f t="shared" si="471"/>
        <v>-10.872505806241589</v>
      </c>
      <c r="W1668" s="21">
        <f t="shared" si="462"/>
        <v>203.42987354843959</v>
      </c>
      <c r="X1668" s="21">
        <f t="shared" si="463"/>
        <v>-4.5157678437709983</v>
      </c>
      <c r="Y1668" s="21">
        <f t="shared" si="464"/>
        <v>159.48423215622901</v>
      </c>
      <c r="Z1668" s="21">
        <f t="shared" si="472"/>
        <v>50.553716101547138</v>
      </c>
      <c r="AA1668" s="21">
        <f t="shared" si="465"/>
        <v>0</v>
      </c>
      <c r="AB1668" s="21">
        <f t="shared" si="466"/>
        <v>50.553716101547138</v>
      </c>
      <c r="AC1668" s="21">
        <f t="shared" si="467"/>
        <v>59</v>
      </c>
      <c r="AD1668" s="21">
        <f t="shared" si="473"/>
        <v>50.553716101547138</v>
      </c>
      <c r="AE1668" s="21" t="str">
        <f t="shared" si="468"/>
        <v>3/10/15:00</v>
      </c>
    </row>
    <row r="1669" spans="2:31">
      <c r="B1669" s="37">
        <v>3</v>
      </c>
      <c r="C1669" s="38">
        <v>10</v>
      </c>
      <c r="D1669" s="39">
        <v>16</v>
      </c>
      <c r="E1669" s="17">
        <v>13.9</v>
      </c>
      <c r="F1669" s="17">
        <v>225</v>
      </c>
      <c r="G1669" s="17">
        <v>174</v>
      </c>
      <c r="H1669" s="37">
        <f t="shared" si="456"/>
        <v>57.02</v>
      </c>
      <c r="I1669" s="37">
        <f>IF(H1669&lt;'Roof Calculator'!$G$8, 1, 0)</f>
        <v>0</v>
      </c>
      <c r="J1669" s="37">
        <f>IF(H1669&gt;='Roof Calculator'!$G$8, 1, 0)</f>
        <v>1</v>
      </c>
      <c r="K1669" s="37">
        <f t="shared" si="457"/>
        <v>0</v>
      </c>
      <c r="L1669" s="37">
        <f t="shared" si="458"/>
        <v>57.02</v>
      </c>
      <c r="M1669" s="37">
        <v>0</v>
      </c>
      <c r="N1669" s="37">
        <f t="shared" si="459"/>
        <v>225</v>
      </c>
      <c r="O1669" s="37">
        <v>0</v>
      </c>
      <c r="P1669" s="37">
        <v>0</v>
      </c>
      <c r="Q1669" s="21">
        <f t="shared" si="460"/>
        <v>39.790999999999997</v>
      </c>
      <c r="R1669" s="21">
        <f t="shared" si="469"/>
        <v>69.624999999999176</v>
      </c>
      <c r="S1669" s="21">
        <f t="shared" si="470"/>
        <v>-4.4406247497273279</v>
      </c>
      <c r="T1669" s="21">
        <f t="shared" si="461"/>
        <v>86.147999999999996</v>
      </c>
      <c r="U1669" s="37">
        <f>VLOOKUP(Time_Zone, 'LSTM LookUp'!$B$5:$D$8, 3, FALSE)</f>
        <v>-75</v>
      </c>
      <c r="V1669" s="21">
        <f t="shared" si="471"/>
        <v>-10.861530923237895</v>
      </c>
      <c r="W1669" s="21">
        <f t="shared" si="462"/>
        <v>218.43261726919056</v>
      </c>
      <c r="X1669" s="21">
        <f t="shared" si="463"/>
        <v>-113.03921512839412</v>
      </c>
      <c r="Y1669" s="21">
        <f t="shared" si="464"/>
        <v>111.96078487160588</v>
      </c>
      <c r="Z1669" s="21">
        <f t="shared" si="472"/>
        <v>35.489613339085771</v>
      </c>
      <c r="AA1669" s="21">
        <f t="shared" si="465"/>
        <v>0</v>
      </c>
      <c r="AB1669" s="21">
        <f t="shared" si="466"/>
        <v>35.489613339085771</v>
      </c>
      <c r="AC1669" s="21">
        <f t="shared" si="467"/>
        <v>57.02</v>
      </c>
      <c r="AD1669" s="21">
        <f t="shared" si="473"/>
        <v>35.489613339085771</v>
      </c>
      <c r="AE1669" s="21" t="str">
        <f t="shared" si="468"/>
        <v>3/10/16:00</v>
      </c>
    </row>
    <row r="1670" spans="2:31">
      <c r="B1670" s="37">
        <v>3</v>
      </c>
      <c r="C1670" s="38">
        <v>10</v>
      </c>
      <c r="D1670" s="39">
        <v>17</v>
      </c>
      <c r="E1670" s="17">
        <v>14.4</v>
      </c>
      <c r="F1670" s="17">
        <v>117</v>
      </c>
      <c r="G1670" s="17">
        <v>518</v>
      </c>
      <c r="H1670" s="37">
        <f t="shared" si="456"/>
        <v>57.92</v>
      </c>
      <c r="I1670" s="37">
        <f>IF(H1670&lt;'Roof Calculator'!$G$8, 1, 0)</f>
        <v>0</v>
      </c>
      <c r="J1670" s="37">
        <f>IF(H1670&gt;='Roof Calculator'!$G$8, 1, 0)</f>
        <v>1</v>
      </c>
      <c r="K1670" s="37">
        <f t="shared" si="457"/>
        <v>0</v>
      </c>
      <c r="L1670" s="37">
        <f t="shared" si="458"/>
        <v>57.92</v>
      </c>
      <c r="M1670" s="37">
        <v>0</v>
      </c>
      <c r="N1670" s="37">
        <f t="shared" si="459"/>
        <v>117</v>
      </c>
      <c r="O1670" s="37">
        <v>0</v>
      </c>
      <c r="P1670" s="37">
        <v>0</v>
      </c>
      <c r="Q1670" s="21">
        <f t="shared" si="460"/>
        <v>39.790999999999997</v>
      </c>
      <c r="R1670" s="21">
        <f t="shared" si="469"/>
        <v>69.666666666665847</v>
      </c>
      <c r="S1670" s="21">
        <f t="shared" si="470"/>
        <v>-4.4245339530417818</v>
      </c>
      <c r="T1670" s="21">
        <f t="shared" si="461"/>
        <v>86.147999999999996</v>
      </c>
      <c r="U1670" s="37">
        <f>VLOOKUP(Time_Zone, 'LSTM LookUp'!$B$5:$D$8, 3, FALSE)</f>
        <v>-75</v>
      </c>
      <c r="V1670" s="21">
        <f t="shared" si="471"/>
        <v>-10.850544638081633</v>
      </c>
      <c r="W1670" s="21">
        <f t="shared" si="462"/>
        <v>233.43536384047957</v>
      </c>
      <c r="X1670" s="21">
        <f t="shared" si="463"/>
        <v>-261.98225416581096</v>
      </c>
      <c r="Y1670" s="21">
        <f t="shared" si="464"/>
        <v>-144.98225416581096</v>
      </c>
      <c r="Z1670" s="21">
        <f t="shared" si="472"/>
        <v>-45.956842364710795</v>
      </c>
      <c r="AA1670" s="21">
        <f t="shared" si="465"/>
        <v>0</v>
      </c>
      <c r="AB1670" s="21">
        <f t="shared" si="466"/>
        <v>-45.956842364710795</v>
      </c>
      <c r="AC1670" s="21">
        <f t="shared" si="467"/>
        <v>57.92</v>
      </c>
      <c r="AD1670" s="21">
        <f t="shared" si="473"/>
        <v>-45.956842364710795</v>
      </c>
      <c r="AE1670" s="21" t="str">
        <f t="shared" si="468"/>
        <v>3/10/17:00</v>
      </c>
    </row>
    <row r="1671" spans="2:31">
      <c r="B1671" s="37">
        <v>3</v>
      </c>
      <c r="C1671" s="38">
        <v>10</v>
      </c>
      <c r="D1671" s="39">
        <v>18</v>
      </c>
      <c r="E1671" s="17">
        <v>14.4</v>
      </c>
      <c r="F1671" s="17">
        <v>93</v>
      </c>
      <c r="G1671" s="17">
        <v>60</v>
      </c>
      <c r="H1671" s="37">
        <f t="shared" si="456"/>
        <v>57.92</v>
      </c>
      <c r="I1671" s="37">
        <f>IF(H1671&lt;'Roof Calculator'!$G$8, 1, 0)</f>
        <v>0</v>
      </c>
      <c r="J1671" s="37">
        <f>IF(H1671&gt;='Roof Calculator'!$G$8, 1, 0)</f>
        <v>1</v>
      </c>
      <c r="K1671" s="37">
        <f t="shared" si="457"/>
        <v>0</v>
      </c>
      <c r="L1671" s="37">
        <f t="shared" si="458"/>
        <v>57.92</v>
      </c>
      <c r="M1671" s="37">
        <v>0</v>
      </c>
      <c r="N1671" s="37">
        <f t="shared" si="459"/>
        <v>93</v>
      </c>
      <c r="O1671" s="37">
        <v>0</v>
      </c>
      <c r="P1671" s="37">
        <v>0</v>
      </c>
      <c r="Q1671" s="21">
        <f t="shared" si="460"/>
        <v>39.790999999999997</v>
      </c>
      <c r="R1671" s="21">
        <f t="shared" si="469"/>
        <v>69.708333333332519</v>
      </c>
      <c r="S1671" s="21">
        <f t="shared" si="470"/>
        <v>-4.4084412252741503</v>
      </c>
      <c r="T1671" s="21">
        <f t="shared" si="461"/>
        <v>86.147999999999996</v>
      </c>
      <c r="U1671" s="37">
        <f>VLOOKUP(Time_Zone, 'LSTM LookUp'!$B$5:$D$8, 3, FALSE)</f>
        <v>-75</v>
      </c>
      <c r="V1671" s="21">
        <f t="shared" si="471"/>
        <v>-10.839546976628588</v>
      </c>
      <c r="W1671" s="21">
        <f t="shared" si="462"/>
        <v>248.43811325584281</v>
      </c>
      <c r="X1671" s="21">
        <f t="shared" si="463"/>
        <v>-19.844617694930768</v>
      </c>
      <c r="Y1671" s="21">
        <f t="shared" si="464"/>
        <v>73.155382305069224</v>
      </c>
      <c r="Z1671" s="21">
        <f t="shared" si="472"/>
        <v>23.188978486147917</v>
      </c>
      <c r="AA1671" s="21">
        <f t="shared" si="465"/>
        <v>0</v>
      </c>
      <c r="AB1671" s="21">
        <f t="shared" si="466"/>
        <v>23.188978486147917</v>
      </c>
      <c r="AC1671" s="21">
        <f t="shared" si="467"/>
        <v>57.92</v>
      </c>
      <c r="AD1671" s="21">
        <f t="shared" si="473"/>
        <v>23.188978486147917</v>
      </c>
      <c r="AE1671" s="21" t="str">
        <f t="shared" si="468"/>
        <v>3/10/18:00</v>
      </c>
    </row>
    <row r="1672" spans="2:31">
      <c r="B1672" s="37">
        <v>3</v>
      </c>
      <c r="C1672" s="38">
        <v>10</v>
      </c>
      <c r="D1672" s="39">
        <v>19</v>
      </c>
      <c r="E1672" s="17">
        <v>9.4</v>
      </c>
      <c r="F1672" s="17">
        <v>8</v>
      </c>
      <c r="G1672" s="17">
        <v>1</v>
      </c>
      <c r="H1672" s="37">
        <f t="shared" si="456"/>
        <v>48.92</v>
      </c>
      <c r="I1672" s="37">
        <f>IF(H1672&lt;'Roof Calculator'!$G$8, 1, 0)</f>
        <v>1</v>
      </c>
      <c r="J1672" s="37">
        <f>IF(H1672&gt;='Roof Calculator'!$G$8, 1, 0)</f>
        <v>0</v>
      </c>
      <c r="K1672" s="37">
        <f t="shared" si="457"/>
        <v>48.92</v>
      </c>
      <c r="L1672" s="37">
        <f t="shared" si="458"/>
        <v>0</v>
      </c>
      <c r="M1672" s="37">
        <v>0</v>
      </c>
      <c r="N1672" s="37">
        <f t="shared" si="459"/>
        <v>8</v>
      </c>
      <c r="O1672" s="37">
        <v>0</v>
      </c>
      <c r="P1672" s="37">
        <v>0</v>
      </c>
      <c r="Q1672" s="21">
        <f t="shared" si="460"/>
        <v>39.790999999999997</v>
      </c>
      <c r="R1672" s="21">
        <f t="shared" si="469"/>
        <v>69.74999999999919</v>
      </c>
      <c r="S1672" s="21">
        <f t="shared" si="470"/>
        <v>-4.3923465735594016</v>
      </c>
      <c r="T1672" s="21">
        <f t="shared" si="461"/>
        <v>86.147999999999996</v>
      </c>
      <c r="U1672" s="37">
        <f>VLOOKUP(Time_Zone, 'LSTM LookUp'!$B$5:$D$8, 3, FALSE)</f>
        <v>-75</v>
      </c>
      <c r="V1672" s="21">
        <f t="shared" si="471"/>
        <v>-10.828537964752321</v>
      </c>
      <c r="W1672" s="21">
        <f t="shared" si="462"/>
        <v>263.4408655088119</v>
      </c>
      <c r="X1672" s="21">
        <f t="shared" si="463"/>
        <v>-0.13652775646139723</v>
      </c>
      <c r="Y1672" s="21">
        <f t="shared" si="464"/>
        <v>7.8634722435386024</v>
      </c>
      <c r="Z1672" s="21">
        <f t="shared" si="472"/>
        <v>2.4925833607352019</v>
      </c>
      <c r="AA1672" s="21">
        <f t="shared" si="465"/>
        <v>2.4925833607352019</v>
      </c>
      <c r="AB1672" s="21">
        <f t="shared" si="466"/>
        <v>0</v>
      </c>
      <c r="AC1672" s="21">
        <f t="shared" si="467"/>
        <v>0</v>
      </c>
      <c r="AD1672" s="21">
        <f t="shared" si="473"/>
        <v>0</v>
      </c>
      <c r="AE1672" s="21" t="str">
        <f t="shared" si="468"/>
        <v>3/10/19:00</v>
      </c>
    </row>
    <row r="1673" spans="2:31">
      <c r="B1673" s="37">
        <v>3</v>
      </c>
      <c r="C1673" s="38">
        <v>10</v>
      </c>
      <c r="D1673" s="39">
        <v>20</v>
      </c>
      <c r="E1673" s="17">
        <v>6.1</v>
      </c>
      <c r="F1673" s="17">
        <v>0</v>
      </c>
      <c r="G1673" s="17">
        <v>0</v>
      </c>
      <c r="H1673" s="37">
        <f t="shared" si="456"/>
        <v>42.980000000000004</v>
      </c>
      <c r="I1673" s="37">
        <f>IF(H1673&lt;'Roof Calculator'!$G$8, 1, 0)</f>
        <v>1</v>
      </c>
      <c r="J1673" s="37">
        <f>IF(H1673&gt;='Roof Calculator'!$G$8, 1, 0)</f>
        <v>0</v>
      </c>
      <c r="K1673" s="37">
        <f t="shared" si="457"/>
        <v>42.980000000000004</v>
      </c>
      <c r="L1673" s="37">
        <f t="shared" si="458"/>
        <v>0</v>
      </c>
      <c r="M1673" s="37">
        <v>0</v>
      </c>
      <c r="N1673" s="37">
        <f t="shared" si="459"/>
        <v>0</v>
      </c>
      <c r="O1673" s="37">
        <v>0</v>
      </c>
      <c r="P1673" s="37">
        <v>0</v>
      </c>
      <c r="Q1673" s="21">
        <f t="shared" si="460"/>
        <v>39.790999999999997</v>
      </c>
      <c r="R1673" s="21">
        <f t="shared" si="469"/>
        <v>69.791666666665861</v>
      </c>
      <c r="S1673" s="21">
        <f t="shared" si="470"/>
        <v>-4.3762500050321371</v>
      </c>
      <c r="T1673" s="21">
        <f t="shared" si="461"/>
        <v>86.147999999999996</v>
      </c>
      <c r="U1673" s="37">
        <f>VLOOKUP(Time_Zone, 'LSTM LookUp'!$B$5:$D$8, 3, FALSE)</f>
        <v>-75</v>
      </c>
      <c r="V1673" s="21">
        <f t="shared" si="471"/>
        <v>-10.81751762834411</v>
      </c>
      <c r="W1673" s="21">
        <f t="shared" si="462"/>
        <v>278.44362059291399</v>
      </c>
      <c r="X1673" s="21">
        <f t="shared" si="463"/>
        <v>0</v>
      </c>
      <c r="Y1673" s="21">
        <f t="shared" si="464"/>
        <v>0</v>
      </c>
      <c r="Z1673" s="21">
        <f t="shared" si="472"/>
        <v>0</v>
      </c>
      <c r="AA1673" s="21">
        <f t="shared" si="465"/>
        <v>0</v>
      </c>
      <c r="AB1673" s="21">
        <f t="shared" si="466"/>
        <v>0</v>
      </c>
      <c r="AC1673" s="21">
        <f t="shared" si="467"/>
        <v>0</v>
      </c>
      <c r="AD1673" s="21">
        <f t="shared" si="473"/>
        <v>0</v>
      </c>
      <c r="AE1673" s="21" t="str">
        <f t="shared" si="468"/>
        <v>3/10/20:00</v>
      </c>
    </row>
    <row r="1674" spans="2:31">
      <c r="B1674" s="37">
        <v>3</v>
      </c>
      <c r="C1674" s="38">
        <v>10</v>
      </c>
      <c r="D1674" s="39">
        <v>21</v>
      </c>
      <c r="E1674" s="17">
        <v>5</v>
      </c>
      <c r="F1674" s="17">
        <v>0</v>
      </c>
      <c r="G1674" s="17">
        <v>0</v>
      </c>
      <c r="H1674" s="37">
        <f t="shared" si="456"/>
        <v>41</v>
      </c>
      <c r="I1674" s="37">
        <f>IF(H1674&lt;'Roof Calculator'!$G$8, 1, 0)</f>
        <v>1</v>
      </c>
      <c r="J1674" s="37">
        <f>IF(H1674&gt;='Roof Calculator'!$G$8, 1, 0)</f>
        <v>0</v>
      </c>
      <c r="K1674" s="37">
        <f t="shared" si="457"/>
        <v>41</v>
      </c>
      <c r="L1674" s="37">
        <f t="shared" si="458"/>
        <v>0</v>
      </c>
      <c r="M1674" s="37">
        <v>0</v>
      </c>
      <c r="N1674" s="37">
        <f t="shared" si="459"/>
        <v>0</v>
      </c>
      <c r="O1674" s="37">
        <v>0</v>
      </c>
      <c r="P1674" s="37">
        <v>0</v>
      </c>
      <c r="Q1674" s="21">
        <f t="shared" si="460"/>
        <v>39.790999999999997</v>
      </c>
      <c r="R1674" s="21">
        <f t="shared" si="469"/>
        <v>69.833333333332533</v>
      </c>
      <c r="S1674" s="21">
        <f t="shared" si="470"/>
        <v>-4.3601515268265896</v>
      </c>
      <c r="T1674" s="21">
        <f t="shared" si="461"/>
        <v>86.147999999999996</v>
      </c>
      <c r="U1674" s="37">
        <f>VLOOKUP(Time_Zone, 'LSTM LookUp'!$B$5:$D$8, 3, FALSE)</f>
        <v>-75</v>
      </c>
      <c r="V1674" s="21">
        <f t="shared" si="471"/>
        <v>-10.806485993312906</v>
      </c>
      <c r="W1674" s="21">
        <f t="shared" si="462"/>
        <v>293.4463785016718</v>
      </c>
      <c r="X1674" s="21">
        <f t="shared" si="463"/>
        <v>0</v>
      </c>
      <c r="Y1674" s="21">
        <f t="shared" si="464"/>
        <v>0</v>
      </c>
      <c r="Z1674" s="21">
        <f t="shared" si="472"/>
        <v>0</v>
      </c>
      <c r="AA1674" s="21">
        <f t="shared" si="465"/>
        <v>0</v>
      </c>
      <c r="AB1674" s="21">
        <f t="shared" si="466"/>
        <v>0</v>
      </c>
      <c r="AC1674" s="21">
        <f t="shared" si="467"/>
        <v>0</v>
      </c>
      <c r="AD1674" s="21">
        <f t="shared" si="473"/>
        <v>0</v>
      </c>
      <c r="AE1674" s="21" t="str">
        <f t="shared" si="468"/>
        <v>3/10/21:00</v>
      </c>
    </row>
    <row r="1675" spans="2:31">
      <c r="B1675" s="37">
        <v>3</v>
      </c>
      <c r="C1675" s="38">
        <v>10</v>
      </c>
      <c r="D1675" s="39">
        <v>22</v>
      </c>
      <c r="E1675" s="17">
        <v>4.4000000000000004</v>
      </c>
      <c r="F1675" s="17">
        <v>0</v>
      </c>
      <c r="G1675" s="17">
        <v>0</v>
      </c>
      <c r="H1675" s="37">
        <f t="shared" si="456"/>
        <v>39.92</v>
      </c>
      <c r="I1675" s="37">
        <f>IF(H1675&lt;'Roof Calculator'!$G$8, 1, 0)</f>
        <v>1</v>
      </c>
      <c r="J1675" s="37">
        <f>IF(H1675&gt;='Roof Calculator'!$G$8, 1, 0)</f>
        <v>0</v>
      </c>
      <c r="K1675" s="37">
        <f t="shared" si="457"/>
        <v>39.92</v>
      </c>
      <c r="L1675" s="37">
        <f t="shared" si="458"/>
        <v>0</v>
      </c>
      <c r="M1675" s="37">
        <v>0</v>
      </c>
      <c r="N1675" s="37">
        <f t="shared" si="459"/>
        <v>0</v>
      </c>
      <c r="O1675" s="37">
        <v>0</v>
      </c>
      <c r="P1675" s="37">
        <v>0</v>
      </c>
      <c r="Q1675" s="21">
        <f t="shared" si="460"/>
        <v>39.790999999999997</v>
      </c>
      <c r="R1675" s="21">
        <f t="shared" si="469"/>
        <v>69.874999999999204</v>
      </c>
      <c r="S1675" s="21">
        <f t="shared" si="470"/>
        <v>-4.3440511460766151</v>
      </c>
      <c r="T1675" s="21">
        <f t="shared" si="461"/>
        <v>86.147999999999996</v>
      </c>
      <c r="U1675" s="37">
        <f>VLOOKUP(Time_Zone, 'LSTM LookUp'!$B$5:$D$8, 3, FALSE)</f>
        <v>-75</v>
      </c>
      <c r="V1675" s="21">
        <f t="shared" si="471"/>
        <v>-10.795443085585266</v>
      </c>
      <c r="W1675" s="21">
        <f t="shared" si="462"/>
        <v>308.44913922860366</v>
      </c>
      <c r="X1675" s="21">
        <f t="shared" si="463"/>
        <v>0</v>
      </c>
      <c r="Y1675" s="21">
        <f t="shared" si="464"/>
        <v>0</v>
      </c>
      <c r="Z1675" s="21">
        <f t="shared" si="472"/>
        <v>0</v>
      </c>
      <c r="AA1675" s="21">
        <f t="shared" si="465"/>
        <v>0</v>
      </c>
      <c r="AB1675" s="21">
        <f t="shared" si="466"/>
        <v>0</v>
      </c>
      <c r="AC1675" s="21">
        <f t="shared" si="467"/>
        <v>0</v>
      </c>
      <c r="AD1675" s="21">
        <f t="shared" si="473"/>
        <v>0</v>
      </c>
      <c r="AE1675" s="21" t="str">
        <f t="shared" si="468"/>
        <v>3/10/22:00</v>
      </c>
    </row>
    <row r="1676" spans="2:31">
      <c r="B1676" s="37">
        <v>3</v>
      </c>
      <c r="C1676" s="38">
        <v>10</v>
      </c>
      <c r="D1676" s="39">
        <v>23</v>
      </c>
      <c r="E1676" s="17">
        <v>3.3</v>
      </c>
      <c r="F1676" s="17">
        <v>0</v>
      </c>
      <c r="G1676" s="17">
        <v>0</v>
      </c>
      <c r="H1676" s="37">
        <f t="shared" si="456"/>
        <v>37.94</v>
      </c>
      <c r="I1676" s="37">
        <f>IF(H1676&lt;'Roof Calculator'!$G$8, 1, 0)</f>
        <v>1</v>
      </c>
      <c r="J1676" s="37">
        <f>IF(H1676&gt;='Roof Calculator'!$G$8, 1, 0)</f>
        <v>0</v>
      </c>
      <c r="K1676" s="37">
        <f t="shared" si="457"/>
        <v>37.94</v>
      </c>
      <c r="L1676" s="37">
        <f t="shared" si="458"/>
        <v>0</v>
      </c>
      <c r="M1676" s="37">
        <v>0</v>
      </c>
      <c r="N1676" s="37">
        <f t="shared" si="459"/>
        <v>0</v>
      </c>
      <c r="O1676" s="37">
        <v>0</v>
      </c>
      <c r="P1676" s="37">
        <v>0</v>
      </c>
      <c r="Q1676" s="21">
        <f t="shared" si="460"/>
        <v>39.790999999999997</v>
      </c>
      <c r="R1676" s="21">
        <f t="shared" si="469"/>
        <v>69.916666666665876</v>
      </c>
      <c r="S1676" s="21">
        <f t="shared" si="470"/>
        <v>-4.3279488699157032</v>
      </c>
      <c r="T1676" s="21">
        <f t="shared" si="461"/>
        <v>86.147999999999996</v>
      </c>
      <c r="U1676" s="37">
        <f>VLOOKUP(Time_Zone, 'LSTM LookUp'!$B$5:$D$8, 3, FALSE)</f>
        <v>-75</v>
      </c>
      <c r="V1676" s="21">
        <f t="shared" si="471"/>
        <v>-10.784388931105305</v>
      </c>
      <c r="W1676" s="21">
        <f t="shared" si="462"/>
        <v>323.45190276722366</v>
      </c>
      <c r="X1676" s="21">
        <f t="shared" si="463"/>
        <v>0</v>
      </c>
      <c r="Y1676" s="21">
        <f t="shared" si="464"/>
        <v>0</v>
      </c>
      <c r="Z1676" s="21">
        <f t="shared" si="472"/>
        <v>0</v>
      </c>
      <c r="AA1676" s="21">
        <f t="shared" si="465"/>
        <v>0</v>
      </c>
      <c r="AB1676" s="21">
        <f t="shared" si="466"/>
        <v>0</v>
      </c>
      <c r="AC1676" s="21">
        <f t="shared" si="467"/>
        <v>0</v>
      </c>
      <c r="AD1676" s="21">
        <f t="shared" si="473"/>
        <v>0</v>
      </c>
      <c r="AE1676" s="21" t="str">
        <f t="shared" si="468"/>
        <v>3/10/23:00</v>
      </c>
    </row>
    <row r="1677" spans="2:31">
      <c r="B1677" s="37">
        <v>3</v>
      </c>
      <c r="C1677" s="38">
        <v>10</v>
      </c>
      <c r="D1677" s="39">
        <v>24</v>
      </c>
      <c r="E1677" s="17">
        <v>3.3</v>
      </c>
      <c r="F1677" s="17">
        <v>0</v>
      </c>
      <c r="G1677" s="17">
        <v>0</v>
      </c>
      <c r="H1677" s="37">
        <f t="shared" si="456"/>
        <v>37.94</v>
      </c>
      <c r="I1677" s="37">
        <f>IF(H1677&lt;'Roof Calculator'!$G$8, 1, 0)</f>
        <v>1</v>
      </c>
      <c r="J1677" s="37">
        <f>IF(H1677&gt;='Roof Calculator'!$G$8, 1, 0)</f>
        <v>0</v>
      </c>
      <c r="K1677" s="37">
        <f t="shared" si="457"/>
        <v>37.94</v>
      </c>
      <c r="L1677" s="37">
        <f t="shared" si="458"/>
        <v>0</v>
      </c>
      <c r="M1677" s="37">
        <v>0</v>
      </c>
      <c r="N1677" s="37">
        <f t="shared" si="459"/>
        <v>0</v>
      </c>
      <c r="O1677" s="37">
        <v>0</v>
      </c>
      <c r="P1677" s="37">
        <v>0</v>
      </c>
      <c r="Q1677" s="21">
        <f t="shared" si="460"/>
        <v>39.790999999999997</v>
      </c>
      <c r="R1677" s="21">
        <f t="shared" si="469"/>
        <v>69.958333333332547</v>
      </c>
      <c r="S1677" s="21">
        <f t="shared" si="470"/>
        <v>-4.3118447054769762</v>
      </c>
      <c r="T1677" s="21">
        <f t="shared" si="461"/>
        <v>86.147999999999996</v>
      </c>
      <c r="U1677" s="37">
        <f>VLOOKUP(Time_Zone, 'LSTM LookUp'!$B$5:$D$8, 3, FALSE)</f>
        <v>-75</v>
      </c>
      <c r="V1677" s="21">
        <f t="shared" si="471"/>
        <v>-10.773323555834638</v>
      </c>
      <c r="W1677" s="21">
        <f t="shared" si="462"/>
        <v>338.45466911104137</v>
      </c>
      <c r="X1677" s="21">
        <f t="shared" si="463"/>
        <v>0</v>
      </c>
      <c r="Y1677" s="21">
        <f t="shared" si="464"/>
        <v>0</v>
      </c>
      <c r="Z1677" s="21">
        <f t="shared" si="472"/>
        <v>0</v>
      </c>
      <c r="AA1677" s="21">
        <f t="shared" si="465"/>
        <v>0</v>
      </c>
      <c r="AB1677" s="21">
        <f t="shared" si="466"/>
        <v>0</v>
      </c>
      <c r="AC1677" s="21">
        <f t="shared" si="467"/>
        <v>0</v>
      </c>
      <c r="AD1677" s="21">
        <f t="shared" si="473"/>
        <v>0</v>
      </c>
      <c r="AE1677" s="21" t="str">
        <f t="shared" si="468"/>
        <v>3/10/24:00</v>
      </c>
    </row>
    <row r="1678" spans="2:31">
      <c r="B1678" s="37">
        <v>3</v>
      </c>
      <c r="C1678" s="38">
        <v>11</v>
      </c>
      <c r="D1678" s="39">
        <v>1</v>
      </c>
      <c r="E1678" s="17">
        <v>2.8</v>
      </c>
      <c r="F1678" s="17">
        <v>0</v>
      </c>
      <c r="G1678" s="17">
        <v>0</v>
      </c>
      <c r="H1678" s="37">
        <f t="shared" si="456"/>
        <v>37.04</v>
      </c>
      <c r="I1678" s="37">
        <f>IF(H1678&lt;'Roof Calculator'!$G$8, 1, 0)</f>
        <v>1</v>
      </c>
      <c r="J1678" s="37">
        <f>IF(H1678&gt;='Roof Calculator'!$G$8, 1, 0)</f>
        <v>0</v>
      </c>
      <c r="K1678" s="37">
        <f t="shared" si="457"/>
        <v>37.04</v>
      </c>
      <c r="L1678" s="37">
        <f t="shared" si="458"/>
        <v>0</v>
      </c>
      <c r="M1678" s="37">
        <v>0</v>
      </c>
      <c r="N1678" s="37">
        <f t="shared" si="459"/>
        <v>0</v>
      </c>
      <c r="O1678" s="37">
        <v>0</v>
      </c>
      <c r="P1678" s="37">
        <v>0</v>
      </c>
      <c r="Q1678" s="21">
        <f t="shared" si="460"/>
        <v>39.790999999999997</v>
      </c>
      <c r="R1678" s="21">
        <f t="shared" si="469"/>
        <v>69.999999999999218</v>
      </c>
      <c r="S1678" s="21">
        <f t="shared" si="470"/>
        <v>-4.2957386598931873</v>
      </c>
      <c r="T1678" s="21">
        <f t="shared" si="461"/>
        <v>86.147999999999996</v>
      </c>
      <c r="U1678" s="37">
        <f>VLOOKUP(Time_Zone, 'LSTM LookUp'!$B$5:$D$8, 3, FALSE)</f>
        <v>-75</v>
      </c>
      <c r="V1678" s="21">
        <f t="shared" si="471"/>
        <v>-10.762246985752329</v>
      </c>
      <c r="W1678" s="21">
        <f t="shared" si="462"/>
        <v>-6.5425617464380714</v>
      </c>
      <c r="X1678" s="21">
        <f t="shared" si="463"/>
        <v>0</v>
      </c>
      <c r="Y1678" s="21">
        <f t="shared" si="464"/>
        <v>0</v>
      </c>
      <c r="Z1678" s="21">
        <f t="shared" si="472"/>
        <v>0</v>
      </c>
      <c r="AA1678" s="21">
        <f t="shared" si="465"/>
        <v>0</v>
      </c>
      <c r="AB1678" s="21">
        <f t="shared" si="466"/>
        <v>0</v>
      </c>
      <c r="AC1678" s="21">
        <f t="shared" si="467"/>
        <v>0</v>
      </c>
      <c r="AD1678" s="21">
        <f t="shared" si="473"/>
        <v>0</v>
      </c>
      <c r="AE1678" s="21" t="str">
        <f t="shared" si="468"/>
        <v>3/11/1:00</v>
      </c>
    </row>
    <row r="1679" spans="2:31">
      <c r="B1679" s="37">
        <v>3</v>
      </c>
      <c r="C1679" s="38">
        <v>11</v>
      </c>
      <c r="D1679" s="39">
        <v>2</v>
      </c>
      <c r="E1679" s="17">
        <v>2.8</v>
      </c>
      <c r="F1679" s="17">
        <v>0</v>
      </c>
      <c r="G1679" s="17">
        <v>0</v>
      </c>
      <c r="H1679" s="37">
        <f t="shared" si="456"/>
        <v>37.04</v>
      </c>
      <c r="I1679" s="37">
        <f>IF(H1679&lt;'Roof Calculator'!$G$8, 1, 0)</f>
        <v>1</v>
      </c>
      <c r="J1679" s="37">
        <f>IF(H1679&gt;='Roof Calculator'!$G$8, 1, 0)</f>
        <v>0</v>
      </c>
      <c r="K1679" s="37">
        <f t="shared" si="457"/>
        <v>37.04</v>
      </c>
      <c r="L1679" s="37">
        <f t="shared" si="458"/>
        <v>0</v>
      </c>
      <c r="M1679" s="37">
        <v>0</v>
      </c>
      <c r="N1679" s="37">
        <f t="shared" si="459"/>
        <v>0</v>
      </c>
      <c r="O1679" s="37">
        <v>0</v>
      </c>
      <c r="P1679" s="37">
        <v>0</v>
      </c>
      <c r="Q1679" s="21">
        <f t="shared" si="460"/>
        <v>39.790999999999997</v>
      </c>
      <c r="R1679" s="21">
        <f t="shared" si="469"/>
        <v>70.04166666666589</v>
      </c>
      <c r="S1679" s="21">
        <f t="shared" si="470"/>
        <v>-4.2796307402967271</v>
      </c>
      <c r="T1679" s="21">
        <f t="shared" si="461"/>
        <v>86.147999999999996</v>
      </c>
      <c r="U1679" s="37">
        <f>VLOOKUP(Time_Zone, 'LSTM LookUp'!$B$5:$D$8, 3, FALSE)</f>
        <v>-75</v>
      </c>
      <c r="V1679" s="21">
        <f t="shared" si="471"/>
        <v>-10.751159246854831</v>
      </c>
      <c r="W1679" s="21">
        <f t="shared" si="462"/>
        <v>8.4602101882862701</v>
      </c>
      <c r="X1679" s="21">
        <f t="shared" si="463"/>
        <v>0</v>
      </c>
      <c r="Y1679" s="21">
        <f t="shared" si="464"/>
        <v>0</v>
      </c>
      <c r="Z1679" s="21">
        <f t="shared" si="472"/>
        <v>0</v>
      </c>
      <c r="AA1679" s="21">
        <f t="shared" si="465"/>
        <v>0</v>
      </c>
      <c r="AB1679" s="21">
        <f t="shared" si="466"/>
        <v>0</v>
      </c>
      <c r="AC1679" s="21">
        <f t="shared" si="467"/>
        <v>0</v>
      </c>
      <c r="AD1679" s="21">
        <f t="shared" si="473"/>
        <v>0</v>
      </c>
      <c r="AE1679" s="21" t="str">
        <f t="shared" si="468"/>
        <v>3/11/2:00</v>
      </c>
    </row>
    <row r="1680" spans="2:31">
      <c r="B1680" s="37">
        <v>3</v>
      </c>
      <c r="C1680" s="38">
        <v>11</v>
      </c>
      <c r="D1680" s="39">
        <v>3</v>
      </c>
      <c r="E1680" s="17">
        <v>2.2000000000000002</v>
      </c>
      <c r="F1680" s="17">
        <v>0</v>
      </c>
      <c r="G1680" s="17">
        <v>0</v>
      </c>
      <c r="H1680" s="37">
        <f t="shared" si="456"/>
        <v>35.96</v>
      </c>
      <c r="I1680" s="37">
        <f>IF(H1680&lt;'Roof Calculator'!$G$8, 1, 0)</f>
        <v>1</v>
      </c>
      <c r="J1680" s="37">
        <f>IF(H1680&gt;='Roof Calculator'!$G$8, 1, 0)</f>
        <v>0</v>
      </c>
      <c r="K1680" s="37">
        <f t="shared" si="457"/>
        <v>35.96</v>
      </c>
      <c r="L1680" s="37">
        <f t="shared" si="458"/>
        <v>0</v>
      </c>
      <c r="M1680" s="37">
        <v>0</v>
      </c>
      <c r="N1680" s="37">
        <f t="shared" si="459"/>
        <v>0</v>
      </c>
      <c r="O1680" s="37">
        <v>0</v>
      </c>
      <c r="P1680" s="37">
        <v>0</v>
      </c>
      <c r="Q1680" s="21">
        <f t="shared" si="460"/>
        <v>39.790999999999997</v>
      </c>
      <c r="R1680" s="21">
        <f t="shared" si="469"/>
        <v>70.083333333332561</v>
      </c>
      <c r="S1680" s="21">
        <f t="shared" si="470"/>
        <v>-4.2635209538196159</v>
      </c>
      <c r="T1680" s="21">
        <f t="shared" si="461"/>
        <v>86.147999999999996</v>
      </c>
      <c r="U1680" s="37">
        <f>VLOOKUP(Time_Zone, 'LSTM LookUp'!$B$5:$D$8, 3, FALSE)</f>
        <v>-75</v>
      </c>
      <c r="V1680" s="21">
        <f t="shared" si="471"/>
        <v>-10.740060365155932</v>
      </c>
      <c r="W1680" s="21">
        <f t="shared" si="462"/>
        <v>23.462984908711</v>
      </c>
      <c r="X1680" s="21">
        <f t="shared" si="463"/>
        <v>0</v>
      </c>
      <c r="Y1680" s="21">
        <f t="shared" si="464"/>
        <v>0</v>
      </c>
      <c r="Z1680" s="21">
        <f t="shared" si="472"/>
        <v>0</v>
      </c>
      <c r="AA1680" s="21">
        <f t="shared" si="465"/>
        <v>0</v>
      </c>
      <c r="AB1680" s="21">
        <f t="shared" si="466"/>
        <v>0</v>
      </c>
      <c r="AC1680" s="21">
        <f t="shared" si="467"/>
        <v>0</v>
      </c>
      <c r="AD1680" s="21">
        <f t="shared" si="473"/>
        <v>0</v>
      </c>
      <c r="AE1680" s="21" t="str">
        <f t="shared" si="468"/>
        <v>3/11/3:00</v>
      </c>
    </row>
    <row r="1681" spans="2:31">
      <c r="B1681" s="37">
        <v>3</v>
      </c>
      <c r="C1681" s="38">
        <v>11</v>
      </c>
      <c r="D1681" s="39">
        <v>4</v>
      </c>
      <c r="E1681" s="17">
        <v>2.2000000000000002</v>
      </c>
      <c r="F1681" s="17">
        <v>0</v>
      </c>
      <c r="G1681" s="17">
        <v>0</v>
      </c>
      <c r="H1681" s="37">
        <f t="shared" si="456"/>
        <v>35.96</v>
      </c>
      <c r="I1681" s="37">
        <f>IF(H1681&lt;'Roof Calculator'!$G$8, 1, 0)</f>
        <v>1</v>
      </c>
      <c r="J1681" s="37">
        <f>IF(H1681&gt;='Roof Calculator'!$G$8, 1, 0)</f>
        <v>0</v>
      </c>
      <c r="K1681" s="37">
        <f t="shared" si="457"/>
        <v>35.96</v>
      </c>
      <c r="L1681" s="37">
        <f t="shared" si="458"/>
        <v>0</v>
      </c>
      <c r="M1681" s="37">
        <v>0</v>
      </c>
      <c r="N1681" s="37">
        <f t="shared" si="459"/>
        <v>0</v>
      </c>
      <c r="O1681" s="37">
        <v>0</v>
      </c>
      <c r="P1681" s="37">
        <v>0</v>
      </c>
      <c r="Q1681" s="21">
        <f t="shared" si="460"/>
        <v>39.790999999999997</v>
      </c>
      <c r="R1681" s="21">
        <f t="shared" si="469"/>
        <v>70.124999999999233</v>
      </c>
      <c r="S1681" s="21">
        <f t="shared" si="470"/>
        <v>-4.2474093075935189</v>
      </c>
      <c r="T1681" s="21">
        <f t="shared" si="461"/>
        <v>86.147999999999996</v>
      </c>
      <c r="U1681" s="37">
        <f>VLOOKUP(Time_Zone, 'LSTM LookUp'!$B$5:$D$8, 3, FALSE)</f>
        <v>-75</v>
      </c>
      <c r="V1681" s="21">
        <f t="shared" si="471"/>
        <v>-10.728950366686696</v>
      </c>
      <c r="W1681" s="21">
        <f t="shared" si="462"/>
        <v>38.465762408328317</v>
      </c>
      <c r="X1681" s="21">
        <f t="shared" si="463"/>
        <v>0</v>
      </c>
      <c r="Y1681" s="21">
        <f t="shared" si="464"/>
        <v>0</v>
      </c>
      <c r="Z1681" s="21">
        <f t="shared" si="472"/>
        <v>0</v>
      </c>
      <c r="AA1681" s="21">
        <f t="shared" si="465"/>
        <v>0</v>
      </c>
      <c r="AB1681" s="21">
        <f t="shared" si="466"/>
        <v>0</v>
      </c>
      <c r="AC1681" s="21">
        <f t="shared" si="467"/>
        <v>0</v>
      </c>
      <c r="AD1681" s="21">
        <f t="shared" si="473"/>
        <v>0</v>
      </c>
      <c r="AE1681" s="21" t="str">
        <f t="shared" si="468"/>
        <v>3/11/4:00</v>
      </c>
    </row>
    <row r="1682" spans="2:31">
      <c r="B1682" s="37">
        <v>3</v>
      </c>
      <c r="C1682" s="38">
        <v>11</v>
      </c>
      <c r="D1682" s="39">
        <v>5</v>
      </c>
      <c r="E1682" s="17">
        <v>1.7</v>
      </c>
      <c r="F1682" s="17">
        <v>0</v>
      </c>
      <c r="G1682" s="17">
        <v>0</v>
      </c>
      <c r="H1682" s="37">
        <f t="shared" si="456"/>
        <v>35.06</v>
      </c>
      <c r="I1682" s="37">
        <f>IF(H1682&lt;'Roof Calculator'!$G$8, 1, 0)</f>
        <v>1</v>
      </c>
      <c r="J1682" s="37">
        <f>IF(H1682&gt;='Roof Calculator'!$G$8, 1, 0)</f>
        <v>0</v>
      </c>
      <c r="K1682" s="37">
        <f t="shared" si="457"/>
        <v>35.06</v>
      </c>
      <c r="L1682" s="37">
        <f t="shared" si="458"/>
        <v>0</v>
      </c>
      <c r="M1682" s="37">
        <v>0</v>
      </c>
      <c r="N1682" s="37">
        <f t="shared" si="459"/>
        <v>0</v>
      </c>
      <c r="O1682" s="37">
        <v>0</v>
      </c>
      <c r="P1682" s="37">
        <v>0</v>
      </c>
      <c r="Q1682" s="21">
        <f t="shared" si="460"/>
        <v>39.790999999999997</v>
      </c>
      <c r="R1682" s="21">
        <f t="shared" si="469"/>
        <v>70.166666666665904</v>
      </c>
      <c r="S1682" s="21">
        <f t="shared" si="470"/>
        <v>-4.2312958087497288</v>
      </c>
      <c r="T1682" s="21">
        <f t="shared" si="461"/>
        <v>86.147999999999996</v>
      </c>
      <c r="U1682" s="37">
        <f>VLOOKUP(Time_Zone, 'LSTM LookUp'!$B$5:$D$8, 3, FALSE)</f>
        <v>-75</v>
      </c>
      <c r="V1682" s="21">
        <f t="shared" si="471"/>
        <v>-10.717829277495428</v>
      </c>
      <c r="W1682" s="21">
        <f t="shared" si="462"/>
        <v>53.468542680626143</v>
      </c>
      <c r="X1682" s="21">
        <f t="shared" si="463"/>
        <v>0</v>
      </c>
      <c r="Y1682" s="21">
        <f t="shared" si="464"/>
        <v>0</v>
      </c>
      <c r="Z1682" s="21">
        <f t="shared" si="472"/>
        <v>0</v>
      </c>
      <c r="AA1682" s="21">
        <f t="shared" si="465"/>
        <v>0</v>
      </c>
      <c r="AB1682" s="21">
        <f t="shared" si="466"/>
        <v>0</v>
      </c>
      <c r="AC1682" s="21">
        <f t="shared" si="467"/>
        <v>0</v>
      </c>
      <c r="AD1682" s="21">
        <f t="shared" si="473"/>
        <v>0</v>
      </c>
      <c r="AE1682" s="21" t="str">
        <f t="shared" si="468"/>
        <v>3/11/5:00</v>
      </c>
    </row>
    <row r="1683" spans="2:31">
      <c r="B1683" s="37">
        <v>3</v>
      </c>
      <c r="C1683" s="38">
        <v>11</v>
      </c>
      <c r="D1683" s="39">
        <v>6</v>
      </c>
      <c r="E1683" s="17">
        <v>1.1000000000000001</v>
      </c>
      <c r="F1683" s="17">
        <v>0</v>
      </c>
      <c r="G1683" s="17">
        <v>0</v>
      </c>
      <c r="H1683" s="37">
        <f t="shared" si="456"/>
        <v>33.979999999999997</v>
      </c>
      <c r="I1683" s="37">
        <f>IF(H1683&lt;'Roof Calculator'!$G$8, 1, 0)</f>
        <v>1</v>
      </c>
      <c r="J1683" s="37">
        <f>IF(H1683&gt;='Roof Calculator'!$G$8, 1, 0)</f>
        <v>0</v>
      </c>
      <c r="K1683" s="37">
        <f t="shared" si="457"/>
        <v>33.979999999999997</v>
      </c>
      <c r="L1683" s="37">
        <f t="shared" si="458"/>
        <v>0</v>
      </c>
      <c r="M1683" s="37">
        <v>0</v>
      </c>
      <c r="N1683" s="37">
        <f t="shared" si="459"/>
        <v>0</v>
      </c>
      <c r="O1683" s="37">
        <v>0</v>
      </c>
      <c r="P1683" s="37">
        <v>0</v>
      </c>
      <c r="Q1683" s="21">
        <f t="shared" si="460"/>
        <v>39.790999999999997</v>
      </c>
      <c r="R1683" s="21">
        <f t="shared" si="469"/>
        <v>70.208333333332575</v>
      </c>
      <c r="S1683" s="21">
        <f t="shared" si="470"/>
        <v>-4.2151804644191788</v>
      </c>
      <c r="T1683" s="21">
        <f t="shared" si="461"/>
        <v>86.147999999999996</v>
      </c>
      <c r="U1683" s="37">
        <f>VLOOKUP(Time_Zone, 'LSTM LookUp'!$B$5:$D$8, 3, FALSE)</f>
        <v>-75</v>
      </c>
      <c r="V1683" s="21">
        <f t="shared" si="471"/>
        <v>-10.706697123647587</v>
      </c>
      <c r="W1683" s="21">
        <f t="shared" si="462"/>
        <v>68.471325719088128</v>
      </c>
      <c r="X1683" s="21">
        <f t="shared" si="463"/>
        <v>0</v>
      </c>
      <c r="Y1683" s="21">
        <f t="shared" si="464"/>
        <v>0</v>
      </c>
      <c r="Z1683" s="21">
        <f t="shared" si="472"/>
        <v>0</v>
      </c>
      <c r="AA1683" s="21">
        <f t="shared" si="465"/>
        <v>0</v>
      </c>
      <c r="AB1683" s="21">
        <f t="shared" si="466"/>
        <v>0</v>
      </c>
      <c r="AC1683" s="21">
        <f t="shared" si="467"/>
        <v>0</v>
      </c>
      <c r="AD1683" s="21">
        <f t="shared" si="473"/>
        <v>0</v>
      </c>
      <c r="AE1683" s="21" t="str">
        <f t="shared" si="468"/>
        <v>3/11/6:00</v>
      </c>
    </row>
    <row r="1684" spans="2:31">
      <c r="B1684" s="37">
        <v>3</v>
      </c>
      <c r="C1684" s="38">
        <v>11</v>
      </c>
      <c r="D1684" s="39">
        <v>7</v>
      </c>
      <c r="E1684" s="17">
        <v>1.7</v>
      </c>
      <c r="F1684" s="17">
        <v>0</v>
      </c>
      <c r="G1684" s="17">
        <v>0</v>
      </c>
      <c r="H1684" s="37">
        <f t="shared" si="456"/>
        <v>35.06</v>
      </c>
      <c r="I1684" s="37">
        <f>IF(H1684&lt;'Roof Calculator'!$G$8, 1, 0)</f>
        <v>1</v>
      </c>
      <c r="J1684" s="37">
        <f>IF(H1684&gt;='Roof Calculator'!$G$8, 1, 0)</f>
        <v>0</v>
      </c>
      <c r="K1684" s="37">
        <f t="shared" si="457"/>
        <v>35.06</v>
      </c>
      <c r="L1684" s="37">
        <f t="shared" si="458"/>
        <v>0</v>
      </c>
      <c r="M1684" s="37">
        <v>0</v>
      </c>
      <c r="N1684" s="37">
        <f t="shared" si="459"/>
        <v>0</v>
      </c>
      <c r="O1684" s="37">
        <v>0</v>
      </c>
      <c r="P1684" s="37">
        <v>0</v>
      </c>
      <c r="Q1684" s="21">
        <f t="shared" si="460"/>
        <v>39.790999999999997</v>
      </c>
      <c r="R1684" s="21">
        <f t="shared" si="469"/>
        <v>70.249999999999247</v>
      </c>
      <c r="S1684" s="21">
        <f t="shared" si="470"/>
        <v>-4.199063281732446</v>
      </c>
      <c r="T1684" s="21">
        <f t="shared" si="461"/>
        <v>86.147999999999996</v>
      </c>
      <c r="U1684" s="37">
        <f>VLOOKUP(Time_Zone, 'LSTM LookUp'!$B$5:$D$8, 3, FALSE)</f>
        <v>-75</v>
      </c>
      <c r="V1684" s="21">
        <f t="shared" si="471"/>
        <v>-10.695553931225751</v>
      </c>
      <c r="W1684" s="21">
        <f t="shared" si="462"/>
        <v>83.474111517193592</v>
      </c>
      <c r="X1684" s="21">
        <f t="shared" si="463"/>
        <v>0</v>
      </c>
      <c r="Y1684" s="21">
        <f t="shared" si="464"/>
        <v>0</v>
      </c>
      <c r="Z1684" s="21">
        <f t="shared" si="472"/>
        <v>0</v>
      </c>
      <c r="AA1684" s="21">
        <f t="shared" si="465"/>
        <v>0</v>
      </c>
      <c r="AB1684" s="21">
        <f t="shared" si="466"/>
        <v>0</v>
      </c>
      <c r="AC1684" s="21">
        <f t="shared" si="467"/>
        <v>0</v>
      </c>
      <c r="AD1684" s="21">
        <f t="shared" si="473"/>
        <v>0</v>
      </c>
      <c r="AE1684" s="21" t="str">
        <f t="shared" si="468"/>
        <v>3/11/7:00</v>
      </c>
    </row>
    <row r="1685" spans="2:31">
      <c r="B1685" s="37">
        <v>3</v>
      </c>
      <c r="C1685" s="38">
        <v>11</v>
      </c>
      <c r="D1685" s="39">
        <v>8</v>
      </c>
      <c r="E1685" s="17">
        <v>1.7</v>
      </c>
      <c r="F1685" s="17">
        <v>33</v>
      </c>
      <c r="G1685" s="17">
        <v>8</v>
      </c>
      <c r="H1685" s="37">
        <f t="shared" si="456"/>
        <v>35.06</v>
      </c>
      <c r="I1685" s="37">
        <f>IF(H1685&lt;'Roof Calculator'!$G$8, 1, 0)</f>
        <v>1</v>
      </c>
      <c r="J1685" s="37">
        <f>IF(H1685&gt;='Roof Calculator'!$G$8, 1, 0)</f>
        <v>0</v>
      </c>
      <c r="K1685" s="37">
        <f t="shared" si="457"/>
        <v>35.06</v>
      </c>
      <c r="L1685" s="37">
        <f t="shared" si="458"/>
        <v>0</v>
      </c>
      <c r="M1685" s="37">
        <v>0</v>
      </c>
      <c r="N1685" s="37">
        <f t="shared" si="459"/>
        <v>33</v>
      </c>
      <c r="O1685" s="37">
        <v>0</v>
      </c>
      <c r="P1685" s="37">
        <v>0</v>
      </c>
      <c r="Q1685" s="21">
        <f t="shared" si="460"/>
        <v>39.790999999999997</v>
      </c>
      <c r="R1685" s="21">
        <f t="shared" si="469"/>
        <v>70.291666666665918</v>
      </c>
      <c r="S1685" s="21">
        <f t="shared" si="470"/>
        <v>-4.182944267819745</v>
      </c>
      <c r="T1685" s="21">
        <f t="shared" si="461"/>
        <v>86.147999999999996</v>
      </c>
      <c r="U1685" s="37">
        <f>VLOOKUP(Time_Zone, 'LSTM LookUp'!$B$5:$D$8, 3, FALSE)</f>
        <v>-75</v>
      </c>
      <c r="V1685" s="21">
        <f t="shared" si="471"/>
        <v>-10.684399726329566</v>
      </c>
      <c r="W1685" s="21">
        <f t="shared" si="462"/>
        <v>98.476900068417564</v>
      </c>
      <c r="X1685" s="21">
        <f t="shared" si="463"/>
        <v>-1.2771833628525071</v>
      </c>
      <c r="Y1685" s="21">
        <f t="shared" si="464"/>
        <v>31.722816637147492</v>
      </c>
      <c r="Z1685" s="21">
        <f t="shared" si="472"/>
        <v>10.055578815119588</v>
      </c>
      <c r="AA1685" s="21">
        <f t="shared" si="465"/>
        <v>10.055578815119588</v>
      </c>
      <c r="AB1685" s="21">
        <f t="shared" si="466"/>
        <v>0</v>
      </c>
      <c r="AC1685" s="21">
        <f t="shared" si="467"/>
        <v>0</v>
      </c>
      <c r="AD1685" s="21">
        <f t="shared" si="473"/>
        <v>0</v>
      </c>
      <c r="AE1685" s="21" t="str">
        <f t="shared" si="468"/>
        <v>3/11/8:00</v>
      </c>
    </row>
    <row r="1686" spans="2:31">
      <c r="B1686" s="37">
        <v>3</v>
      </c>
      <c r="C1686" s="38">
        <v>11</v>
      </c>
      <c r="D1686" s="39">
        <v>9</v>
      </c>
      <c r="E1686" s="17">
        <v>2.2000000000000002</v>
      </c>
      <c r="F1686" s="17">
        <v>112</v>
      </c>
      <c r="G1686" s="17">
        <v>4</v>
      </c>
      <c r="H1686" s="37">
        <f t="shared" ref="H1686:H1749" si="474">E1686*9/5+32</f>
        <v>35.96</v>
      </c>
      <c r="I1686" s="37">
        <f>IF(H1686&lt;'Roof Calculator'!$G$8, 1, 0)</f>
        <v>1</v>
      </c>
      <c r="J1686" s="37">
        <f>IF(H1686&gt;='Roof Calculator'!$G$8, 1, 0)</f>
        <v>0</v>
      </c>
      <c r="K1686" s="37">
        <f t="shared" ref="K1686:K1749" si="475">I1686*H1686</f>
        <v>35.96</v>
      </c>
      <c r="L1686" s="37">
        <f t="shared" ref="L1686:L1749" si="476">J1686*H1686</f>
        <v>0</v>
      </c>
      <c r="M1686" s="37">
        <v>0</v>
      </c>
      <c r="N1686" s="37">
        <f t="shared" ref="N1686:N1749" si="477">F1686*(180-M1686)/180</f>
        <v>112</v>
      </c>
      <c r="O1686" s="37">
        <v>0</v>
      </c>
      <c r="P1686" s="37">
        <v>0</v>
      </c>
      <c r="Q1686" s="21">
        <f t="shared" ref="Q1686:Q1749" si="478">Latitude</f>
        <v>39.790999999999997</v>
      </c>
      <c r="R1686" s="21">
        <f t="shared" si="469"/>
        <v>70.33333333333259</v>
      </c>
      <c r="S1686" s="21">
        <f t="shared" si="470"/>
        <v>-4.1668234298109281</v>
      </c>
      <c r="T1686" s="21">
        <f t="shared" ref="T1686:T1749" si="479">Longitude</f>
        <v>86.147999999999996</v>
      </c>
      <c r="U1686" s="37">
        <f>VLOOKUP(Time_Zone, 'LSTM LookUp'!$B$5:$D$8, 3, FALSE)</f>
        <v>-75</v>
      </c>
      <c r="V1686" s="21">
        <f t="shared" si="471"/>
        <v>-10.673234535075672</v>
      </c>
      <c r="W1686" s="21">
        <f t="shared" ref="W1686:W1749" si="480">15*((D1686+(4*(T1686-U1686)+V1686)/60)-12)</f>
        <v>113.47969136623104</v>
      </c>
      <c r="X1686" s="21">
        <f t="shared" ref="X1686:X1749" si="481">G1686*(SIN(S1686*PI()/180)*SIN(Q1686*PI()/180)*COS(O1686*PI()/180)-SIN(S1686*PI()/180)*COS(Q1686*PI()/180)*SIN(O1686*PI()/180)*COS(P1686*PI()/180)+COS(S1686*PI()/180)*COS(Q1686*PI()/180)*COS(O1686*PI()/180)*COS(W1686*PI()/180)+COS(S1686*PI()/180)*SIN(Q1686*PI()/180)*SIN(O1686*PI()/180)*COS(P1686*PI()/180)*COS(W1686*PI()/180)+COS(S1686*PI()/180)*SIN(P1686*PI()/180)*SIN(W1686*PI()/180)*SIN(O1686*PI()/180))</f>
        <v>-1.4073418857854039</v>
      </c>
      <c r="Y1686" s="21">
        <f t="shared" ref="Y1686:Y1749" si="482">X1686+N1686</f>
        <v>110.5926581142146</v>
      </c>
      <c r="Z1686" s="21">
        <f t="shared" si="472"/>
        <v>35.055941052183229</v>
      </c>
      <c r="AA1686" s="21">
        <f t="shared" ref="AA1686:AA1749" si="483">Z1686*I1686</f>
        <v>35.055941052183229</v>
      </c>
      <c r="AB1686" s="21">
        <f t="shared" ref="AB1686:AB1749" si="484">Z1686*J1686</f>
        <v>0</v>
      </c>
      <c r="AC1686" s="21">
        <f t="shared" ref="AC1686:AC1749" si="485">L1686</f>
        <v>0</v>
      </c>
      <c r="AD1686" s="21">
        <f t="shared" si="473"/>
        <v>0</v>
      </c>
      <c r="AE1686" s="21" t="str">
        <f t="shared" ref="AE1686:AE1749" si="486">CONCATENATE(B1686, "/", C1686, "/", D1686,":00")</f>
        <v>3/11/9:00</v>
      </c>
    </row>
    <row r="1687" spans="2:31">
      <c r="B1687" s="37">
        <v>3</v>
      </c>
      <c r="C1687" s="38">
        <v>11</v>
      </c>
      <c r="D1687" s="39">
        <v>10</v>
      </c>
      <c r="E1687" s="17">
        <v>2.8</v>
      </c>
      <c r="F1687" s="17">
        <v>175</v>
      </c>
      <c r="G1687" s="17">
        <v>6</v>
      </c>
      <c r="H1687" s="37">
        <f t="shared" si="474"/>
        <v>37.04</v>
      </c>
      <c r="I1687" s="37">
        <f>IF(H1687&lt;'Roof Calculator'!$G$8, 1, 0)</f>
        <v>1</v>
      </c>
      <c r="J1687" s="37">
        <f>IF(H1687&gt;='Roof Calculator'!$G$8, 1, 0)</f>
        <v>0</v>
      </c>
      <c r="K1687" s="37">
        <f t="shared" si="475"/>
        <v>37.04</v>
      </c>
      <c r="L1687" s="37">
        <f t="shared" si="476"/>
        <v>0</v>
      </c>
      <c r="M1687" s="37">
        <v>0</v>
      </c>
      <c r="N1687" s="37">
        <f t="shared" si="477"/>
        <v>175</v>
      </c>
      <c r="O1687" s="37">
        <v>0</v>
      </c>
      <c r="P1687" s="37">
        <v>0</v>
      </c>
      <c r="Q1687" s="21">
        <f t="shared" si="478"/>
        <v>39.790999999999997</v>
      </c>
      <c r="R1687" s="21">
        <f t="shared" ref="R1687:R1750" si="487">R1686+1/24</f>
        <v>70.374999999999261</v>
      </c>
      <c r="S1687" s="21">
        <f t="shared" ref="S1687:S1750" si="488">ASIN(SIN(23.45*PI()/180)*SIN((360/365*(R1687-81))*PI()/180))*180/PI()</f>
        <v>-4.1507007748354949</v>
      </c>
      <c r="T1687" s="21">
        <f t="shared" si="479"/>
        <v>86.147999999999996</v>
      </c>
      <c r="U1687" s="37">
        <f>VLOOKUP(Time_Zone, 'LSTM LookUp'!$B$5:$D$8, 3, FALSE)</f>
        <v>-75</v>
      </c>
      <c r="V1687" s="21">
        <f t="shared" ref="V1687:V1750" si="489">9.87*SIN(2*(360/365*(R1687-81))*PI()/180)-7.53*COS((360/365*(R1687-81))*PI()/180)-1.5*SIN((360/365*(R1687-81))*PI()/180)</f>
        <v>-10.662058383597659</v>
      </c>
      <c r="W1687" s="21">
        <f t="shared" si="480"/>
        <v>128.48248540410057</v>
      </c>
      <c r="X1687" s="21">
        <f t="shared" si="481"/>
        <v>-3.1392887752762162</v>
      </c>
      <c r="Y1687" s="21">
        <f t="shared" si="482"/>
        <v>171.86071122472379</v>
      </c>
      <c r="Z1687" s="21">
        <f t="shared" ref="Z1687:Z1750" si="490">Y1687/10.764*3.412</f>
        <v>54.476843803303382</v>
      </c>
      <c r="AA1687" s="21">
        <f t="shared" si="483"/>
        <v>54.476843803303382</v>
      </c>
      <c r="AB1687" s="21">
        <f t="shared" si="484"/>
        <v>0</v>
      </c>
      <c r="AC1687" s="21">
        <f t="shared" si="485"/>
        <v>0</v>
      </c>
      <c r="AD1687" s="21">
        <f t="shared" ref="AD1687:AD1750" si="491">AB1687</f>
        <v>0</v>
      </c>
      <c r="AE1687" s="21" t="str">
        <f t="shared" si="486"/>
        <v>3/11/10:00</v>
      </c>
    </row>
    <row r="1688" spans="2:31">
      <c r="B1688" s="37">
        <v>3</v>
      </c>
      <c r="C1688" s="38">
        <v>11</v>
      </c>
      <c r="D1688" s="39">
        <v>11</v>
      </c>
      <c r="E1688" s="17">
        <v>2.8</v>
      </c>
      <c r="F1688" s="17">
        <v>247</v>
      </c>
      <c r="G1688" s="17">
        <v>10</v>
      </c>
      <c r="H1688" s="37">
        <f t="shared" si="474"/>
        <v>37.04</v>
      </c>
      <c r="I1688" s="37">
        <f>IF(H1688&lt;'Roof Calculator'!$G$8, 1, 0)</f>
        <v>1</v>
      </c>
      <c r="J1688" s="37">
        <f>IF(H1688&gt;='Roof Calculator'!$G$8, 1, 0)</f>
        <v>0</v>
      </c>
      <c r="K1688" s="37">
        <f t="shared" si="475"/>
        <v>37.04</v>
      </c>
      <c r="L1688" s="37">
        <f t="shared" si="476"/>
        <v>0</v>
      </c>
      <c r="M1688" s="37">
        <v>0</v>
      </c>
      <c r="N1688" s="37">
        <f t="shared" si="477"/>
        <v>247</v>
      </c>
      <c r="O1688" s="37">
        <v>0</v>
      </c>
      <c r="P1688" s="37">
        <v>0</v>
      </c>
      <c r="Q1688" s="21">
        <f t="shared" si="478"/>
        <v>39.790999999999997</v>
      </c>
      <c r="R1688" s="21">
        <f t="shared" si="487"/>
        <v>70.416666666665932</v>
      </c>
      <c r="S1688" s="21">
        <f t="shared" si="488"/>
        <v>-4.134576310022589</v>
      </c>
      <c r="T1688" s="21">
        <f t="shared" si="479"/>
        <v>86.147999999999996</v>
      </c>
      <c r="U1688" s="37">
        <f>VLOOKUP(Time_Zone, 'LSTM LookUp'!$B$5:$D$8, 3, FALSE)</f>
        <v>-75</v>
      </c>
      <c r="V1688" s="21">
        <f t="shared" si="489"/>
        <v>-10.650871298046019</v>
      </c>
      <c r="W1688" s="21">
        <f t="shared" si="480"/>
        <v>143.48528217548849</v>
      </c>
      <c r="X1688" s="21">
        <f t="shared" si="481"/>
        <v>-6.6208896029041373</v>
      </c>
      <c r="Y1688" s="21">
        <f t="shared" si="482"/>
        <v>240.37911039709587</v>
      </c>
      <c r="Z1688" s="21">
        <f t="shared" si="490"/>
        <v>76.19597962420022</v>
      </c>
      <c r="AA1688" s="21">
        <f t="shared" si="483"/>
        <v>76.19597962420022</v>
      </c>
      <c r="AB1688" s="21">
        <f t="shared" si="484"/>
        <v>0</v>
      </c>
      <c r="AC1688" s="21">
        <f t="shared" si="485"/>
        <v>0</v>
      </c>
      <c r="AD1688" s="21">
        <f t="shared" si="491"/>
        <v>0</v>
      </c>
      <c r="AE1688" s="21" t="str">
        <f t="shared" si="486"/>
        <v>3/11/11:00</v>
      </c>
    </row>
    <row r="1689" spans="2:31">
      <c r="B1689" s="37">
        <v>3</v>
      </c>
      <c r="C1689" s="38">
        <v>11</v>
      </c>
      <c r="D1689" s="39">
        <v>12</v>
      </c>
      <c r="E1689" s="17">
        <v>3.3</v>
      </c>
      <c r="F1689" s="17">
        <v>305</v>
      </c>
      <c r="G1689" s="17">
        <v>5</v>
      </c>
      <c r="H1689" s="37">
        <f t="shared" si="474"/>
        <v>37.94</v>
      </c>
      <c r="I1689" s="37">
        <f>IF(H1689&lt;'Roof Calculator'!$G$8, 1, 0)</f>
        <v>1</v>
      </c>
      <c r="J1689" s="37">
        <f>IF(H1689&gt;='Roof Calculator'!$G$8, 1, 0)</f>
        <v>0</v>
      </c>
      <c r="K1689" s="37">
        <f t="shared" si="475"/>
        <v>37.94</v>
      </c>
      <c r="L1689" s="37">
        <f t="shared" si="476"/>
        <v>0</v>
      </c>
      <c r="M1689" s="37">
        <v>0</v>
      </c>
      <c r="N1689" s="37">
        <f t="shared" si="477"/>
        <v>305</v>
      </c>
      <c r="O1689" s="37">
        <v>0</v>
      </c>
      <c r="P1689" s="37">
        <v>0</v>
      </c>
      <c r="Q1689" s="21">
        <f t="shared" si="478"/>
        <v>39.790999999999997</v>
      </c>
      <c r="R1689" s="21">
        <f t="shared" si="487"/>
        <v>70.458333333332604</v>
      </c>
      <c r="S1689" s="21">
        <f t="shared" si="488"/>
        <v>-4.1184500425009931</v>
      </c>
      <c r="T1689" s="21">
        <f t="shared" si="479"/>
        <v>86.147999999999996</v>
      </c>
      <c r="U1689" s="37">
        <f>VLOOKUP(Time_Zone, 'LSTM LookUp'!$B$5:$D$8, 3, FALSE)</f>
        <v>-75</v>
      </c>
      <c r="V1689" s="21">
        <f t="shared" si="489"/>
        <v>-10.639673304588069</v>
      </c>
      <c r="W1689" s="21">
        <f t="shared" si="480"/>
        <v>158.48808167385297</v>
      </c>
      <c r="X1689" s="21">
        <f t="shared" si="481"/>
        <v>-3.7948829695996396</v>
      </c>
      <c r="Y1689" s="21">
        <f t="shared" si="482"/>
        <v>301.20511703040034</v>
      </c>
      <c r="Z1689" s="21">
        <f t="shared" si="490"/>
        <v>95.476761362665002</v>
      </c>
      <c r="AA1689" s="21">
        <f t="shared" si="483"/>
        <v>95.476761362665002</v>
      </c>
      <c r="AB1689" s="21">
        <f t="shared" si="484"/>
        <v>0</v>
      </c>
      <c r="AC1689" s="21">
        <f t="shared" si="485"/>
        <v>0</v>
      </c>
      <c r="AD1689" s="21">
        <f t="shared" si="491"/>
        <v>0</v>
      </c>
      <c r="AE1689" s="21" t="str">
        <f t="shared" si="486"/>
        <v>3/11/12:00</v>
      </c>
    </row>
    <row r="1690" spans="2:31">
      <c r="B1690" s="37">
        <v>3</v>
      </c>
      <c r="C1690" s="38">
        <v>11</v>
      </c>
      <c r="D1690" s="39">
        <v>13</v>
      </c>
      <c r="E1690" s="17">
        <v>5.6</v>
      </c>
      <c r="F1690" s="17">
        <v>282</v>
      </c>
      <c r="G1690" s="17">
        <v>119</v>
      </c>
      <c r="H1690" s="37">
        <f t="shared" si="474"/>
        <v>42.08</v>
      </c>
      <c r="I1690" s="37">
        <f>IF(H1690&lt;'Roof Calculator'!$G$8, 1, 0)</f>
        <v>1</v>
      </c>
      <c r="J1690" s="37">
        <f>IF(H1690&gt;='Roof Calculator'!$G$8, 1, 0)</f>
        <v>0</v>
      </c>
      <c r="K1690" s="37">
        <f t="shared" si="475"/>
        <v>42.08</v>
      </c>
      <c r="L1690" s="37">
        <f t="shared" si="476"/>
        <v>0</v>
      </c>
      <c r="M1690" s="37">
        <v>0</v>
      </c>
      <c r="N1690" s="37">
        <f t="shared" si="477"/>
        <v>282</v>
      </c>
      <c r="O1690" s="37">
        <v>0</v>
      </c>
      <c r="P1690" s="37">
        <v>0</v>
      </c>
      <c r="Q1690" s="21">
        <f t="shared" si="478"/>
        <v>39.790999999999997</v>
      </c>
      <c r="R1690" s="21">
        <f t="shared" si="487"/>
        <v>70.499999999999275</v>
      </c>
      <c r="S1690" s="21">
        <f t="shared" si="488"/>
        <v>-4.1023219793991412</v>
      </c>
      <c r="T1690" s="21">
        <f t="shared" si="479"/>
        <v>86.147999999999996</v>
      </c>
      <c r="U1690" s="37">
        <f>VLOOKUP(Time_Zone, 'LSTM LookUp'!$B$5:$D$8, 3, FALSE)</f>
        <v>-75</v>
      </c>
      <c r="V1690" s="21">
        <f t="shared" si="489"/>
        <v>-10.62846442940792</v>
      </c>
      <c r="W1690" s="21">
        <f t="shared" si="480"/>
        <v>173.49088389264801</v>
      </c>
      <c r="X1690" s="21">
        <f t="shared" si="481"/>
        <v>-96.063747190199962</v>
      </c>
      <c r="Y1690" s="21">
        <f t="shared" si="482"/>
        <v>185.93625280980004</v>
      </c>
      <c r="Z1690" s="21">
        <f t="shared" si="490"/>
        <v>58.938544647625214</v>
      </c>
      <c r="AA1690" s="21">
        <f t="shared" si="483"/>
        <v>58.938544647625214</v>
      </c>
      <c r="AB1690" s="21">
        <f t="shared" si="484"/>
        <v>0</v>
      </c>
      <c r="AC1690" s="21">
        <f t="shared" si="485"/>
        <v>0</v>
      </c>
      <c r="AD1690" s="21">
        <f t="shared" si="491"/>
        <v>0</v>
      </c>
      <c r="AE1690" s="21" t="str">
        <f t="shared" si="486"/>
        <v>3/11/13:00</v>
      </c>
    </row>
    <row r="1691" spans="2:31">
      <c r="B1691" s="37">
        <v>3</v>
      </c>
      <c r="C1691" s="38">
        <v>11</v>
      </c>
      <c r="D1691" s="39">
        <v>14</v>
      </c>
      <c r="E1691" s="17">
        <v>6.7</v>
      </c>
      <c r="F1691" s="17">
        <v>201</v>
      </c>
      <c r="G1691" s="17">
        <v>675</v>
      </c>
      <c r="H1691" s="37">
        <f t="shared" si="474"/>
        <v>44.06</v>
      </c>
      <c r="I1691" s="37">
        <f>IF(H1691&lt;'Roof Calculator'!$G$8, 1, 0)</f>
        <v>1</v>
      </c>
      <c r="J1691" s="37">
        <f>IF(H1691&gt;='Roof Calculator'!$G$8, 1, 0)</f>
        <v>0</v>
      </c>
      <c r="K1691" s="37">
        <f t="shared" si="475"/>
        <v>44.06</v>
      </c>
      <c r="L1691" s="37">
        <f t="shared" si="476"/>
        <v>0</v>
      </c>
      <c r="M1691" s="37">
        <v>0</v>
      </c>
      <c r="N1691" s="37">
        <f t="shared" si="477"/>
        <v>201</v>
      </c>
      <c r="O1691" s="37">
        <v>0</v>
      </c>
      <c r="P1691" s="37">
        <v>0</v>
      </c>
      <c r="Q1691" s="21">
        <f t="shared" si="478"/>
        <v>39.790999999999997</v>
      </c>
      <c r="R1691" s="21">
        <f t="shared" si="487"/>
        <v>70.541666666665947</v>
      </c>
      <c r="S1691" s="21">
        <f t="shared" si="488"/>
        <v>-4.086192127845111</v>
      </c>
      <c r="T1691" s="21">
        <f t="shared" si="479"/>
        <v>86.147999999999996</v>
      </c>
      <c r="U1691" s="37">
        <f>VLOOKUP(Time_Zone, 'LSTM LookUp'!$B$5:$D$8, 3, FALSE)</f>
        <v>-75</v>
      </c>
      <c r="V1691" s="21">
        <f t="shared" si="489"/>
        <v>-10.617244698706408</v>
      </c>
      <c r="W1691" s="21">
        <f t="shared" si="480"/>
        <v>188.49368882532343</v>
      </c>
      <c r="X1691" s="21">
        <f t="shared" si="481"/>
        <v>-542.44920395418478</v>
      </c>
      <c r="Y1691" s="21">
        <f t="shared" si="482"/>
        <v>-341.44920395418478</v>
      </c>
      <c r="Z1691" s="21">
        <f t="shared" si="490"/>
        <v>-108.23343402932726</v>
      </c>
      <c r="AA1691" s="21">
        <f t="shared" si="483"/>
        <v>-108.23343402932726</v>
      </c>
      <c r="AB1691" s="21">
        <f t="shared" si="484"/>
        <v>0</v>
      </c>
      <c r="AC1691" s="21">
        <f t="shared" si="485"/>
        <v>0</v>
      </c>
      <c r="AD1691" s="21">
        <f t="shared" si="491"/>
        <v>0</v>
      </c>
      <c r="AE1691" s="21" t="str">
        <f t="shared" si="486"/>
        <v>3/11/14:00</v>
      </c>
    </row>
    <row r="1692" spans="2:31">
      <c r="B1692" s="37">
        <v>3</v>
      </c>
      <c r="C1692" s="38">
        <v>11</v>
      </c>
      <c r="D1692" s="39">
        <v>15</v>
      </c>
      <c r="E1692" s="17">
        <v>8.3000000000000007</v>
      </c>
      <c r="F1692" s="17">
        <v>182</v>
      </c>
      <c r="G1692" s="17">
        <v>704</v>
      </c>
      <c r="H1692" s="37">
        <f t="shared" si="474"/>
        <v>46.94</v>
      </c>
      <c r="I1692" s="37">
        <f>IF(H1692&lt;'Roof Calculator'!$G$8, 1, 0)</f>
        <v>1</v>
      </c>
      <c r="J1692" s="37">
        <f>IF(H1692&gt;='Roof Calculator'!$G$8, 1, 0)</f>
        <v>0</v>
      </c>
      <c r="K1692" s="37">
        <f t="shared" si="475"/>
        <v>46.94</v>
      </c>
      <c r="L1692" s="37">
        <f t="shared" si="476"/>
        <v>0</v>
      </c>
      <c r="M1692" s="37">
        <v>0</v>
      </c>
      <c r="N1692" s="37">
        <f t="shared" si="477"/>
        <v>182</v>
      </c>
      <c r="O1692" s="37">
        <v>0</v>
      </c>
      <c r="P1692" s="37">
        <v>0</v>
      </c>
      <c r="Q1692" s="21">
        <f t="shared" si="478"/>
        <v>39.790999999999997</v>
      </c>
      <c r="R1692" s="21">
        <f t="shared" si="487"/>
        <v>70.583333333332618</v>
      </c>
      <c r="S1692" s="21">
        <f t="shared" si="488"/>
        <v>-4.0700604949666292</v>
      </c>
      <c r="T1692" s="21">
        <f t="shared" si="479"/>
        <v>86.147999999999996</v>
      </c>
      <c r="U1692" s="37">
        <f>VLOOKUP(Time_Zone, 'LSTM LookUp'!$B$5:$D$8, 3, FALSE)</f>
        <v>-75</v>
      </c>
      <c r="V1692" s="21">
        <f t="shared" si="489"/>
        <v>-10.606014138701033</v>
      </c>
      <c r="W1692" s="21">
        <f t="shared" si="480"/>
        <v>203.49649646532473</v>
      </c>
      <c r="X1692" s="21">
        <f t="shared" si="481"/>
        <v>-526.817213445677</v>
      </c>
      <c r="Y1692" s="21">
        <f t="shared" si="482"/>
        <v>-344.817213445677</v>
      </c>
      <c r="Z1692" s="21">
        <f t="shared" si="490"/>
        <v>-109.30103421373559</v>
      </c>
      <c r="AA1692" s="21">
        <f t="shared" si="483"/>
        <v>-109.30103421373559</v>
      </c>
      <c r="AB1692" s="21">
        <f t="shared" si="484"/>
        <v>0</v>
      </c>
      <c r="AC1692" s="21">
        <f t="shared" si="485"/>
        <v>0</v>
      </c>
      <c r="AD1692" s="21">
        <f t="shared" si="491"/>
        <v>0</v>
      </c>
      <c r="AE1692" s="21" t="str">
        <f t="shared" si="486"/>
        <v>3/11/15:00</v>
      </c>
    </row>
    <row r="1693" spans="2:31">
      <c r="B1693" s="37">
        <v>3</v>
      </c>
      <c r="C1693" s="38">
        <v>11</v>
      </c>
      <c r="D1693" s="39">
        <v>16</v>
      </c>
      <c r="E1693" s="17">
        <v>8.3000000000000007</v>
      </c>
      <c r="F1693" s="17">
        <v>202</v>
      </c>
      <c r="G1693" s="17">
        <v>356</v>
      </c>
      <c r="H1693" s="37">
        <f t="shared" si="474"/>
        <v>46.94</v>
      </c>
      <c r="I1693" s="37">
        <f>IF(H1693&lt;'Roof Calculator'!$G$8, 1, 0)</f>
        <v>1</v>
      </c>
      <c r="J1693" s="37">
        <f>IF(H1693&gt;='Roof Calculator'!$G$8, 1, 0)</f>
        <v>0</v>
      </c>
      <c r="K1693" s="37">
        <f t="shared" si="475"/>
        <v>46.94</v>
      </c>
      <c r="L1693" s="37">
        <f t="shared" si="476"/>
        <v>0</v>
      </c>
      <c r="M1693" s="37">
        <v>0</v>
      </c>
      <c r="N1693" s="37">
        <f t="shared" si="477"/>
        <v>202</v>
      </c>
      <c r="O1693" s="37">
        <v>0</v>
      </c>
      <c r="P1693" s="37">
        <v>0</v>
      </c>
      <c r="Q1693" s="21">
        <f t="shared" si="478"/>
        <v>39.790999999999997</v>
      </c>
      <c r="R1693" s="21">
        <f t="shared" si="487"/>
        <v>70.624999999999289</v>
      </c>
      <c r="S1693" s="21">
        <f t="shared" si="488"/>
        <v>-4.0539270878910694</v>
      </c>
      <c r="T1693" s="21">
        <f t="shared" si="479"/>
        <v>86.147999999999996</v>
      </c>
      <c r="U1693" s="37">
        <f>VLOOKUP(Time_Zone, 'LSTM LookUp'!$B$5:$D$8, 3, FALSE)</f>
        <v>-75</v>
      </c>
      <c r="V1693" s="21">
        <f t="shared" si="489"/>
        <v>-10.594772775625922</v>
      </c>
      <c r="W1693" s="21">
        <f t="shared" si="480"/>
        <v>218.4993068060935</v>
      </c>
      <c r="X1693" s="21">
        <f t="shared" si="481"/>
        <v>-229.65170814798617</v>
      </c>
      <c r="Y1693" s="21">
        <f t="shared" si="482"/>
        <v>-27.65170814798617</v>
      </c>
      <c r="Z1693" s="21">
        <f t="shared" si="490"/>
        <v>-8.7651085285143822</v>
      </c>
      <c r="AA1693" s="21">
        <f t="shared" si="483"/>
        <v>-8.7651085285143822</v>
      </c>
      <c r="AB1693" s="21">
        <f t="shared" si="484"/>
        <v>0</v>
      </c>
      <c r="AC1693" s="21">
        <f t="shared" si="485"/>
        <v>0</v>
      </c>
      <c r="AD1693" s="21">
        <f t="shared" si="491"/>
        <v>0</v>
      </c>
      <c r="AE1693" s="21" t="str">
        <f t="shared" si="486"/>
        <v>3/11/16:00</v>
      </c>
    </row>
    <row r="1694" spans="2:31">
      <c r="B1694" s="37">
        <v>3</v>
      </c>
      <c r="C1694" s="38">
        <v>11</v>
      </c>
      <c r="D1694" s="39">
        <v>17</v>
      </c>
      <c r="E1694" s="17">
        <v>8.3000000000000007</v>
      </c>
      <c r="F1694" s="17">
        <v>144</v>
      </c>
      <c r="G1694" s="17">
        <v>409</v>
      </c>
      <c r="H1694" s="37">
        <f t="shared" si="474"/>
        <v>46.94</v>
      </c>
      <c r="I1694" s="37">
        <f>IF(H1694&lt;'Roof Calculator'!$G$8, 1, 0)</f>
        <v>1</v>
      </c>
      <c r="J1694" s="37">
        <f>IF(H1694&gt;='Roof Calculator'!$G$8, 1, 0)</f>
        <v>0</v>
      </c>
      <c r="K1694" s="37">
        <f t="shared" si="475"/>
        <v>46.94</v>
      </c>
      <c r="L1694" s="37">
        <f t="shared" si="476"/>
        <v>0</v>
      </c>
      <c r="M1694" s="37">
        <v>0</v>
      </c>
      <c r="N1694" s="37">
        <f t="shared" si="477"/>
        <v>144</v>
      </c>
      <c r="O1694" s="37">
        <v>0</v>
      </c>
      <c r="P1694" s="37">
        <v>0</v>
      </c>
      <c r="Q1694" s="21">
        <f t="shared" si="478"/>
        <v>39.790999999999997</v>
      </c>
      <c r="R1694" s="21">
        <f t="shared" si="487"/>
        <v>70.666666666665961</v>
      </c>
      <c r="S1694" s="21">
        <f t="shared" si="488"/>
        <v>-4.0377919137454592</v>
      </c>
      <c r="T1694" s="21">
        <f t="shared" si="479"/>
        <v>86.147999999999996</v>
      </c>
      <c r="U1694" s="37">
        <f>VLOOKUP(Time_Zone, 'LSTM LookUp'!$B$5:$D$8, 3, FALSE)</f>
        <v>-75</v>
      </c>
      <c r="V1694" s="21">
        <f t="shared" si="489"/>
        <v>-10.583520635731752</v>
      </c>
      <c r="W1694" s="21">
        <f t="shared" si="480"/>
        <v>233.5021198410671</v>
      </c>
      <c r="X1694" s="21">
        <f t="shared" si="481"/>
        <v>-204.89245137994371</v>
      </c>
      <c r="Y1694" s="21">
        <f t="shared" si="482"/>
        <v>-60.892451379943708</v>
      </c>
      <c r="Z1694" s="21">
        <f t="shared" si="490"/>
        <v>-19.301843562650312</v>
      </c>
      <c r="AA1694" s="21">
        <f t="shared" si="483"/>
        <v>-19.301843562650312</v>
      </c>
      <c r="AB1694" s="21">
        <f t="shared" si="484"/>
        <v>0</v>
      </c>
      <c r="AC1694" s="21">
        <f t="shared" si="485"/>
        <v>0</v>
      </c>
      <c r="AD1694" s="21">
        <f t="shared" si="491"/>
        <v>0</v>
      </c>
      <c r="AE1694" s="21" t="str">
        <f t="shared" si="486"/>
        <v>3/11/17:00</v>
      </c>
    </row>
    <row r="1695" spans="2:31">
      <c r="B1695" s="37">
        <v>3</v>
      </c>
      <c r="C1695" s="38">
        <v>11</v>
      </c>
      <c r="D1695" s="39">
        <v>18</v>
      </c>
      <c r="E1695" s="17">
        <v>7.8</v>
      </c>
      <c r="F1695" s="17">
        <v>59</v>
      </c>
      <c r="G1695" s="17">
        <v>507</v>
      </c>
      <c r="H1695" s="37">
        <f t="shared" si="474"/>
        <v>46.04</v>
      </c>
      <c r="I1695" s="37">
        <f>IF(H1695&lt;'Roof Calculator'!$G$8, 1, 0)</f>
        <v>1</v>
      </c>
      <c r="J1695" s="37">
        <f>IF(H1695&gt;='Roof Calculator'!$G$8, 1, 0)</f>
        <v>0</v>
      </c>
      <c r="K1695" s="37">
        <f t="shared" si="475"/>
        <v>46.04</v>
      </c>
      <c r="L1695" s="37">
        <f t="shared" si="476"/>
        <v>0</v>
      </c>
      <c r="M1695" s="37">
        <v>0</v>
      </c>
      <c r="N1695" s="37">
        <f t="shared" si="477"/>
        <v>59</v>
      </c>
      <c r="O1695" s="37">
        <v>0</v>
      </c>
      <c r="P1695" s="37">
        <v>0</v>
      </c>
      <c r="Q1695" s="21">
        <f t="shared" si="478"/>
        <v>39.790999999999997</v>
      </c>
      <c r="R1695" s="21">
        <f t="shared" si="487"/>
        <v>70.708333333332632</v>
      </c>
      <c r="S1695" s="21">
        <f t="shared" si="488"/>
        <v>-4.0216549796564731</v>
      </c>
      <c r="T1695" s="21">
        <f t="shared" si="479"/>
        <v>86.147999999999996</v>
      </c>
      <c r="U1695" s="37">
        <f>VLOOKUP(Time_Zone, 'LSTM LookUp'!$B$5:$D$8, 3, FALSE)</f>
        <v>-75</v>
      </c>
      <c r="V1695" s="21">
        <f t="shared" si="489"/>
        <v>-10.572257745285713</v>
      </c>
      <c r="W1695" s="21">
        <f t="shared" si="480"/>
        <v>248.50493556367854</v>
      </c>
      <c r="X1695" s="21">
        <f t="shared" si="481"/>
        <v>-165.15195177849097</v>
      </c>
      <c r="Y1695" s="21">
        <f t="shared" si="482"/>
        <v>-106.15195177849097</v>
      </c>
      <c r="Z1695" s="21">
        <f t="shared" si="490"/>
        <v>-33.648314703475585</v>
      </c>
      <c r="AA1695" s="21">
        <f t="shared" si="483"/>
        <v>-33.648314703475585</v>
      </c>
      <c r="AB1695" s="21">
        <f t="shared" si="484"/>
        <v>0</v>
      </c>
      <c r="AC1695" s="21">
        <f t="shared" si="485"/>
        <v>0</v>
      </c>
      <c r="AD1695" s="21">
        <f t="shared" si="491"/>
        <v>0</v>
      </c>
      <c r="AE1695" s="21" t="str">
        <f t="shared" si="486"/>
        <v>3/11/18:00</v>
      </c>
    </row>
    <row r="1696" spans="2:31">
      <c r="B1696" s="37">
        <v>3</v>
      </c>
      <c r="C1696" s="38">
        <v>11</v>
      </c>
      <c r="D1696" s="39">
        <v>19</v>
      </c>
      <c r="E1696" s="17">
        <v>6.1</v>
      </c>
      <c r="F1696" s="17">
        <v>21</v>
      </c>
      <c r="G1696" s="17">
        <v>162</v>
      </c>
      <c r="H1696" s="37">
        <f t="shared" si="474"/>
        <v>42.980000000000004</v>
      </c>
      <c r="I1696" s="37">
        <f>IF(H1696&lt;'Roof Calculator'!$G$8, 1, 0)</f>
        <v>1</v>
      </c>
      <c r="J1696" s="37">
        <f>IF(H1696&gt;='Roof Calculator'!$G$8, 1, 0)</f>
        <v>0</v>
      </c>
      <c r="K1696" s="37">
        <f t="shared" si="475"/>
        <v>42.980000000000004</v>
      </c>
      <c r="L1696" s="37">
        <f t="shared" si="476"/>
        <v>0</v>
      </c>
      <c r="M1696" s="37">
        <v>0</v>
      </c>
      <c r="N1696" s="37">
        <f t="shared" si="477"/>
        <v>21</v>
      </c>
      <c r="O1696" s="37">
        <v>0</v>
      </c>
      <c r="P1696" s="37">
        <v>0</v>
      </c>
      <c r="Q1696" s="21">
        <f t="shared" si="478"/>
        <v>39.790999999999997</v>
      </c>
      <c r="R1696" s="21">
        <f t="shared" si="487"/>
        <v>70.749999999999304</v>
      </c>
      <c r="S1696" s="21">
        <f t="shared" si="488"/>
        <v>-4.0055162927504409</v>
      </c>
      <c r="T1696" s="21">
        <f t="shared" si="479"/>
        <v>86.147999999999996</v>
      </c>
      <c r="U1696" s="37">
        <f>VLOOKUP(Time_Zone, 'LSTM LookUp'!$B$5:$D$8, 3, FALSE)</f>
        <v>-75</v>
      </c>
      <c r="V1696" s="21">
        <f t="shared" si="489"/>
        <v>-10.560984130571436</v>
      </c>
      <c r="W1696" s="21">
        <f t="shared" si="480"/>
        <v>263.50775396735708</v>
      </c>
      <c r="X1696" s="21">
        <f t="shared" si="481"/>
        <v>-21.282401504629473</v>
      </c>
      <c r="Y1696" s="21">
        <f t="shared" si="482"/>
        <v>-0.28240150462947256</v>
      </c>
      <c r="Z1696" s="21">
        <f t="shared" si="490"/>
        <v>-8.9516344648435553E-2</v>
      </c>
      <c r="AA1696" s="21">
        <f t="shared" si="483"/>
        <v>-8.9516344648435553E-2</v>
      </c>
      <c r="AB1696" s="21">
        <f t="shared" si="484"/>
        <v>0</v>
      </c>
      <c r="AC1696" s="21">
        <f t="shared" si="485"/>
        <v>0</v>
      </c>
      <c r="AD1696" s="21">
        <f t="shared" si="491"/>
        <v>0</v>
      </c>
      <c r="AE1696" s="21" t="str">
        <f t="shared" si="486"/>
        <v>3/11/19:00</v>
      </c>
    </row>
    <row r="1697" spans="2:31">
      <c r="B1697" s="37">
        <v>3</v>
      </c>
      <c r="C1697" s="38">
        <v>11</v>
      </c>
      <c r="D1697" s="39">
        <v>20</v>
      </c>
      <c r="E1697" s="17">
        <v>5.6</v>
      </c>
      <c r="F1697" s="17">
        <v>0</v>
      </c>
      <c r="G1697" s="17">
        <v>0</v>
      </c>
      <c r="H1697" s="37">
        <f t="shared" si="474"/>
        <v>42.08</v>
      </c>
      <c r="I1697" s="37">
        <f>IF(H1697&lt;'Roof Calculator'!$G$8, 1, 0)</f>
        <v>1</v>
      </c>
      <c r="J1697" s="37">
        <f>IF(H1697&gt;='Roof Calculator'!$G$8, 1, 0)</f>
        <v>0</v>
      </c>
      <c r="K1697" s="37">
        <f t="shared" si="475"/>
        <v>42.08</v>
      </c>
      <c r="L1697" s="37">
        <f t="shared" si="476"/>
        <v>0</v>
      </c>
      <c r="M1697" s="37">
        <v>0</v>
      </c>
      <c r="N1697" s="37">
        <f t="shared" si="477"/>
        <v>0</v>
      </c>
      <c r="O1697" s="37">
        <v>0</v>
      </c>
      <c r="P1697" s="37">
        <v>0</v>
      </c>
      <c r="Q1697" s="21">
        <f t="shared" si="478"/>
        <v>39.790999999999997</v>
      </c>
      <c r="R1697" s="21">
        <f t="shared" si="487"/>
        <v>70.791666666665975</v>
      </c>
      <c r="S1697" s="21">
        <f t="shared" si="488"/>
        <v>-3.9893758601533449</v>
      </c>
      <c r="T1697" s="21">
        <f t="shared" si="479"/>
        <v>86.147999999999996</v>
      </c>
      <c r="U1697" s="37">
        <f>VLOOKUP(Time_Zone, 'LSTM LookUp'!$B$5:$D$8, 3, FALSE)</f>
        <v>-75</v>
      </c>
      <c r="V1697" s="21">
        <f t="shared" si="489"/>
        <v>-10.549699817888957</v>
      </c>
      <c r="W1697" s="21">
        <f t="shared" si="480"/>
        <v>278.51057504552773</v>
      </c>
      <c r="X1697" s="21">
        <f t="shared" si="481"/>
        <v>0</v>
      </c>
      <c r="Y1697" s="21">
        <f t="shared" si="482"/>
        <v>0</v>
      </c>
      <c r="Z1697" s="21">
        <f t="shared" si="490"/>
        <v>0</v>
      </c>
      <c r="AA1697" s="21">
        <f t="shared" si="483"/>
        <v>0</v>
      </c>
      <c r="AB1697" s="21">
        <f t="shared" si="484"/>
        <v>0</v>
      </c>
      <c r="AC1697" s="21">
        <f t="shared" si="485"/>
        <v>0</v>
      </c>
      <c r="AD1697" s="21">
        <f t="shared" si="491"/>
        <v>0</v>
      </c>
      <c r="AE1697" s="21" t="str">
        <f t="shared" si="486"/>
        <v>3/11/20:00</v>
      </c>
    </row>
    <row r="1698" spans="2:31">
      <c r="B1698" s="37">
        <v>3</v>
      </c>
      <c r="C1698" s="38">
        <v>11</v>
      </c>
      <c r="D1698" s="39">
        <v>21</v>
      </c>
      <c r="E1698" s="17">
        <v>5.6</v>
      </c>
      <c r="F1698" s="17">
        <v>0</v>
      </c>
      <c r="G1698" s="17">
        <v>0</v>
      </c>
      <c r="H1698" s="37">
        <f t="shared" si="474"/>
        <v>42.08</v>
      </c>
      <c r="I1698" s="37">
        <f>IF(H1698&lt;'Roof Calculator'!$G$8, 1, 0)</f>
        <v>1</v>
      </c>
      <c r="J1698" s="37">
        <f>IF(H1698&gt;='Roof Calculator'!$G$8, 1, 0)</f>
        <v>0</v>
      </c>
      <c r="K1698" s="37">
        <f t="shared" si="475"/>
        <v>42.08</v>
      </c>
      <c r="L1698" s="37">
        <f t="shared" si="476"/>
        <v>0</v>
      </c>
      <c r="M1698" s="37">
        <v>0</v>
      </c>
      <c r="N1698" s="37">
        <f t="shared" si="477"/>
        <v>0</v>
      </c>
      <c r="O1698" s="37">
        <v>0</v>
      </c>
      <c r="P1698" s="37">
        <v>0</v>
      </c>
      <c r="Q1698" s="21">
        <f t="shared" si="478"/>
        <v>39.790999999999997</v>
      </c>
      <c r="R1698" s="21">
        <f t="shared" si="487"/>
        <v>70.833333333332646</v>
      </c>
      <c r="S1698" s="21">
        <f t="shared" si="488"/>
        <v>-3.9732336889908186</v>
      </c>
      <c r="T1698" s="21">
        <f t="shared" si="479"/>
        <v>86.147999999999996</v>
      </c>
      <c r="U1698" s="37">
        <f>VLOOKUP(Time_Zone, 'LSTM LookUp'!$B$5:$D$8, 3, FALSE)</f>
        <v>-75</v>
      </c>
      <c r="V1698" s="21">
        <f t="shared" si="489"/>
        <v>-10.538404833554637</v>
      </c>
      <c r="W1698" s="21">
        <f t="shared" si="480"/>
        <v>293.51339879161128</v>
      </c>
      <c r="X1698" s="21">
        <f t="shared" si="481"/>
        <v>0</v>
      </c>
      <c r="Y1698" s="21">
        <f t="shared" si="482"/>
        <v>0</v>
      </c>
      <c r="Z1698" s="21">
        <f t="shared" si="490"/>
        <v>0</v>
      </c>
      <c r="AA1698" s="21">
        <f t="shared" si="483"/>
        <v>0</v>
      </c>
      <c r="AB1698" s="21">
        <f t="shared" si="484"/>
        <v>0</v>
      </c>
      <c r="AC1698" s="21">
        <f t="shared" si="485"/>
        <v>0</v>
      </c>
      <c r="AD1698" s="21">
        <f t="shared" si="491"/>
        <v>0</v>
      </c>
      <c r="AE1698" s="21" t="str">
        <f t="shared" si="486"/>
        <v>3/11/21:00</v>
      </c>
    </row>
    <row r="1699" spans="2:31">
      <c r="B1699" s="37">
        <v>3</v>
      </c>
      <c r="C1699" s="38">
        <v>11</v>
      </c>
      <c r="D1699" s="39">
        <v>22</v>
      </c>
      <c r="E1699" s="17">
        <v>5.6</v>
      </c>
      <c r="F1699" s="17">
        <v>0</v>
      </c>
      <c r="G1699" s="17">
        <v>0</v>
      </c>
      <c r="H1699" s="37">
        <f t="shared" si="474"/>
        <v>42.08</v>
      </c>
      <c r="I1699" s="37">
        <f>IF(H1699&lt;'Roof Calculator'!$G$8, 1, 0)</f>
        <v>1</v>
      </c>
      <c r="J1699" s="37">
        <f>IF(H1699&gt;='Roof Calculator'!$G$8, 1, 0)</f>
        <v>0</v>
      </c>
      <c r="K1699" s="37">
        <f t="shared" si="475"/>
        <v>42.08</v>
      </c>
      <c r="L1699" s="37">
        <f t="shared" si="476"/>
        <v>0</v>
      </c>
      <c r="M1699" s="37">
        <v>0</v>
      </c>
      <c r="N1699" s="37">
        <f t="shared" si="477"/>
        <v>0</v>
      </c>
      <c r="O1699" s="37">
        <v>0</v>
      </c>
      <c r="P1699" s="37">
        <v>0</v>
      </c>
      <c r="Q1699" s="21">
        <f t="shared" si="478"/>
        <v>39.790999999999997</v>
      </c>
      <c r="R1699" s="21">
        <f t="shared" si="487"/>
        <v>70.874999999999318</v>
      </c>
      <c r="S1699" s="21">
        <f t="shared" si="488"/>
        <v>-3.9570897863881576</v>
      </c>
      <c r="T1699" s="21">
        <f t="shared" si="479"/>
        <v>86.147999999999996</v>
      </c>
      <c r="U1699" s="37">
        <f>VLOOKUP(Time_Zone, 'LSTM LookUp'!$B$5:$D$8, 3, FALSE)</f>
        <v>-75</v>
      </c>
      <c r="V1699" s="21">
        <f t="shared" si="489"/>
        <v>-10.527099203901125</v>
      </c>
      <c r="W1699" s="21">
        <f t="shared" si="480"/>
        <v>308.51622519902469</v>
      </c>
      <c r="X1699" s="21">
        <f t="shared" si="481"/>
        <v>0</v>
      </c>
      <c r="Y1699" s="21">
        <f t="shared" si="482"/>
        <v>0</v>
      </c>
      <c r="Z1699" s="21">
        <f t="shared" si="490"/>
        <v>0</v>
      </c>
      <c r="AA1699" s="21">
        <f t="shared" si="483"/>
        <v>0</v>
      </c>
      <c r="AB1699" s="21">
        <f t="shared" si="484"/>
        <v>0</v>
      </c>
      <c r="AC1699" s="21">
        <f t="shared" si="485"/>
        <v>0</v>
      </c>
      <c r="AD1699" s="21">
        <f t="shared" si="491"/>
        <v>0</v>
      </c>
      <c r="AE1699" s="21" t="str">
        <f t="shared" si="486"/>
        <v>3/11/22:00</v>
      </c>
    </row>
    <row r="1700" spans="2:31">
      <c r="B1700" s="37">
        <v>3</v>
      </c>
      <c r="C1700" s="38">
        <v>11</v>
      </c>
      <c r="D1700" s="39">
        <v>23</v>
      </c>
      <c r="E1700" s="17">
        <v>5.6</v>
      </c>
      <c r="F1700" s="17">
        <v>0</v>
      </c>
      <c r="G1700" s="17">
        <v>0</v>
      </c>
      <c r="H1700" s="37">
        <f t="shared" si="474"/>
        <v>42.08</v>
      </c>
      <c r="I1700" s="37">
        <f>IF(H1700&lt;'Roof Calculator'!$G$8, 1, 0)</f>
        <v>1</v>
      </c>
      <c r="J1700" s="37">
        <f>IF(H1700&gt;='Roof Calculator'!$G$8, 1, 0)</f>
        <v>0</v>
      </c>
      <c r="K1700" s="37">
        <f t="shared" si="475"/>
        <v>42.08</v>
      </c>
      <c r="L1700" s="37">
        <f t="shared" si="476"/>
        <v>0</v>
      </c>
      <c r="M1700" s="37">
        <v>0</v>
      </c>
      <c r="N1700" s="37">
        <f t="shared" si="477"/>
        <v>0</v>
      </c>
      <c r="O1700" s="37">
        <v>0</v>
      </c>
      <c r="P1700" s="37">
        <v>0</v>
      </c>
      <c r="Q1700" s="21">
        <f t="shared" si="478"/>
        <v>39.790999999999997</v>
      </c>
      <c r="R1700" s="21">
        <f t="shared" si="487"/>
        <v>70.916666666665989</v>
      </c>
      <c r="S1700" s="21">
        <f t="shared" si="488"/>
        <v>-3.940944159470309</v>
      </c>
      <c r="T1700" s="21">
        <f t="shared" si="479"/>
        <v>86.147999999999996</v>
      </c>
      <c r="U1700" s="37">
        <f>VLOOKUP(Time_Zone, 'LSTM LookUp'!$B$5:$D$8, 3, FALSE)</f>
        <v>-75</v>
      </c>
      <c r="V1700" s="21">
        <f t="shared" si="489"/>
        <v>-10.515782955277302</v>
      </c>
      <c r="W1700" s="21">
        <f t="shared" si="480"/>
        <v>323.51905426118066</v>
      </c>
      <c r="X1700" s="21">
        <f t="shared" si="481"/>
        <v>0</v>
      </c>
      <c r="Y1700" s="21">
        <f t="shared" si="482"/>
        <v>0</v>
      </c>
      <c r="Z1700" s="21">
        <f t="shared" si="490"/>
        <v>0</v>
      </c>
      <c r="AA1700" s="21">
        <f t="shared" si="483"/>
        <v>0</v>
      </c>
      <c r="AB1700" s="21">
        <f t="shared" si="484"/>
        <v>0</v>
      </c>
      <c r="AC1700" s="21">
        <f t="shared" si="485"/>
        <v>0</v>
      </c>
      <c r="AD1700" s="21">
        <f t="shared" si="491"/>
        <v>0</v>
      </c>
      <c r="AE1700" s="21" t="str">
        <f t="shared" si="486"/>
        <v>3/11/23:00</v>
      </c>
    </row>
    <row r="1701" spans="2:31">
      <c r="B1701" s="37">
        <v>3</v>
      </c>
      <c r="C1701" s="38">
        <v>11</v>
      </c>
      <c r="D1701" s="39">
        <v>24</v>
      </c>
      <c r="E1701" s="17">
        <v>5</v>
      </c>
      <c r="F1701" s="17">
        <v>0</v>
      </c>
      <c r="G1701" s="17">
        <v>0</v>
      </c>
      <c r="H1701" s="37">
        <f t="shared" si="474"/>
        <v>41</v>
      </c>
      <c r="I1701" s="37">
        <f>IF(H1701&lt;'Roof Calculator'!$G$8, 1, 0)</f>
        <v>1</v>
      </c>
      <c r="J1701" s="37">
        <f>IF(H1701&gt;='Roof Calculator'!$G$8, 1, 0)</f>
        <v>0</v>
      </c>
      <c r="K1701" s="37">
        <f t="shared" si="475"/>
        <v>41</v>
      </c>
      <c r="L1701" s="37">
        <f t="shared" si="476"/>
        <v>0</v>
      </c>
      <c r="M1701" s="37">
        <v>0</v>
      </c>
      <c r="N1701" s="37">
        <f t="shared" si="477"/>
        <v>0</v>
      </c>
      <c r="O1701" s="37">
        <v>0</v>
      </c>
      <c r="P1701" s="37">
        <v>0</v>
      </c>
      <c r="Q1701" s="21">
        <f t="shared" si="478"/>
        <v>39.790999999999997</v>
      </c>
      <c r="R1701" s="21">
        <f t="shared" si="487"/>
        <v>70.958333333332661</v>
      </c>
      <c r="S1701" s="21">
        <f t="shared" si="488"/>
        <v>-3.9247968153618786</v>
      </c>
      <c r="T1701" s="21">
        <f t="shared" si="479"/>
        <v>86.147999999999996</v>
      </c>
      <c r="U1701" s="37">
        <f>VLOOKUP(Time_Zone, 'LSTM LookUp'!$B$5:$D$8, 3, FALSE)</f>
        <v>-75</v>
      </c>
      <c r="V1701" s="21">
        <f t="shared" si="489"/>
        <v>-10.504456114048205</v>
      </c>
      <c r="W1701" s="21">
        <f t="shared" si="480"/>
        <v>338.52188597148796</v>
      </c>
      <c r="X1701" s="21">
        <f t="shared" si="481"/>
        <v>0</v>
      </c>
      <c r="Y1701" s="21">
        <f t="shared" si="482"/>
        <v>0</v>
      </c>
      <c r="Z1701" s="21">
        <f t="shared" si="490"/>
        <v>0</v>
      </c>
      <c r="AA1701" s="21">
        <f t="shared" si="483"/>
        <v>0</v>
      </c>
      <c r="AB1701" s="21">
        <f t="shared" si="484"/>
        <v>0</v>
      </c>
      <c r="AC1701" s="21">
        <f t="shared" si="485"/>
        <v>0</v>
      </c>
      <c r="AD1701" s="21">
        <f t="shared" si="491"/>
        <v>0</v>
      </c>
      <c r="AE1701" s="21" t="str">
        <f t="shared" si="486"/>
        <v>3/11/24:00</v>
      </c>
    </row>
    <row r="1702" spans="2:31">
      <c r="B1702" s="37">
        <v>3</v>
      </c>
      <c r="C1702" s="38">
        <v>12</v>
      </c>
      <c r="D1702" s="39">
        <v>1</v>
      </c>
      <c r="E1702" s="17">
        <v>4.4000000000000004</v>
      </c>
      <c r="F1702" s="17">
        <v>0</v>
      </c>
      <c r="G1702" s="17">
        <v>0</v>
      </c>
      <c r="H1702" s="37">
        <f t="shared" si="474"/>
        <v>39.92</v>
      </c>
      <c r="I1702" s="37">
        <f>IF(H1702&lt;'Roof Calculator'!$G$8, 1, 0)</f>
        <v>1</v>
      </c>
      <c r="J1702" s="37">
        <f>IF(H1702&gt;='Roof Calculator'!$G$8, 1, 0)</f>
        <v>0</v>
      </c>
      <c r="K1702" s="37">
        <f t="shared" si="475"/>
        <v>39.92</v>
      </c>
      <c r="L1702" s="37">
        <f t="shared" si="476"/>
        <v>0</v>
      </c>
      <c r="M1702" s="37">
        <v>0</v>
      </c>
      <c r="N1702" s="37">
        <f t="shared" si="477"/>
        <v>0</v>
      </c>
      <c r="O1702" s="37">
        <v>0</v>
      </c>
      <c r="P1702" s="37">
        <v>0</v>
      </c>
      <c r="Q1702" s="21">
        <f t="shared" si="478"/>
        <v>39.790999999999997</v>
      </c>
      <c r="R1702" s="21">
        <f t="shared" si="487"/>
        <v>70.999999999999332</v>
      </c>
      <c r="S1702" s="21">
        <f t="shared" si="488"/>
        <v>-3.9086477611871313</v>
      </c>
      <c r="T1702" s="21">
        <f t="shared" si="479"/>
        <v>86.147999999999996</v>
      </c>
      <c r="U1702" s="37">
        <f>VLOOKUP(Time_Zone, 'LSTM LookUp'!$B$5:$D$8, 3, FALSE)</f>
        <v>-75</v>
      </c>
      <c r="V1702" s="21">
        <f t="shared" si="489"/>
        <v>-10.493118706595</v>
      </c>
      <c r="W1702" s="21">
        <f t="shared" si="480"/>
        <v>-6.475279676648773</v>
      </c>
      <c r="X1702" s="21">
        <f t="shared" si="481"/>
        <v>0</v>
      </c>
      <c r="Y1702" s="21">
        <f t="shared" si="482"/>
        <v>0</v>
      </c>
      <c r="Z1702" s="21">
        <f t="shared" si="490"/>
        <v>0</v>
      </c>
      <c r="AA1702" s="21">
        <f t="shared" si="483"/>
        <v>0</v>
      </c>
      <c r="AB1702" s="21">
        <f t="shared" si="484"/>
        <v>0</v>
      </c>
      <c r="AC1702" s="21">
        <f t="shared" si="485"/>
        <v>0</v>
      </c>
      <c r="AD1702" s="21">
        <f t="shared" si="491"/>
        <v>0</v>
      </c>
      <c r="AE1702" s="21" t="str">
        <f t="shared" si="486"/>
        <v>3/12/1:00</v>
      </c>
    </row>
    <row r="1703" spans="2:31">
      <c r="B1703" s="37">
        <v>3</v>
      </c>
      <c r="C1703" s="38">
        <v>12</v>
      </c>
      <c r="D1703" s="39">
        <v>2</v>
      </c>
      <c r="E1703" s="17">
        <v>4.4000000000000004</v>
      </c>
      <c r="F1703" s="17">
        <v>0</v>
      </c>
      <c r="G1703" s="17">
        <v>0</v>
      </c>
      <c r="H1703" s="37">
        <f t="shared" si="474"/>
        <v>39.92</v>
      </c>
      <c r="I1703" s="37">
        <f>IF(H1703&lt;'Roof Calculator'!$G$8, 1, 0)</f>
        <v>1</v>
      </c>
      <c r="J1703" s="37">
        <f>IF(H1703&gt;='Roof Calculator'!$G$8, 1, 0)</f>
        <v>0</v>
      </c>
      <c r="K1703" s="37">
        <f t="shared" si="475"/>
        <v>39.92</v>
      </c>
      <c r="L1703" s="37">
        <f t="shared" si="476"/>
        <v>0</v>
      </c>
      <c r="M1703" s="37">
        <v>0</v>
      </c>
      <c r="N1703" s="37">
        <f t="shared" si="477"/>
        <v>0</v>
      </c>
      <c r="O1703" s="37">
        <v>0</v>
      </c>
      <c r="P1703" s="37">
        <v>0</v>
      </c>
      <c r="Q1703" s="21">
        <f t="shared" si="478"/>
        <v>39.790999999999997</v>
      </c>
      <c r="R1703" s="21">
        <f t="shared" si="487"/>
        <v>71.041666666666003</v>
      </c>
      <c r="S1703" s="21">
        <f t="shared" si="488"/>
        <v>-3.8924970040699951</v>
      </c>
      <c r="T1703" s="21">
        <f t="shared" si="479"/>
        <v>86.147999999999996</v>
      </c>
      <c r="U1703" s="37">
        <f>VLOOKUP(Time_Zone, 'LSTM LookUp'!$B$5:$D$8, 3, FALSE)</f>
        <v>-75</v>
      </c>
      <c r="V1703" s="21">
        <f t="shared" si="489"/>
        <v>-10.481770759314902</v>
      </c>
      <c r="W1703" s="21">
        <f t="shared" si="480"/>
        <v>8.5275573101712521</v>
      </c>
      <c r="X1703" s="21">
        <f t="shared" si="481"/>
        <v>0</v>
      </c>
      <c r="Y1703" s="21">
        <f t="shared" si="482"/>
        <v>0</v>
      </c>
      <c r="Z1703" s="21">
        <f t="shared" si="490"/>
        <v>0</v>
      </c>
      <c r="AA1703" s="21">
        <f t="shared" si="483"/>
        <v>0</v>
      </c>
      <c r="AB1703" s="21">
        <f t="shared" si="484"/>
        <v>0</v>
      </c>
      <c r="AC1703" s="21">
        <f t="shared" si="485"/>
        <v>0</v>
      </c>
      <c r="AD1703" s="21">
        <f t="shared" si="491"/>
        <v>0</v>
      </c>
      <c r="AE1703" s="21" t="str">
        <f t="shared" si="486"/>
        <v>3/12/2:00</v>
      </c>
    </row>
    <row r="1704" spans="2:31">
      <c r="B1704" s="37">
        <v>3</v>
      </c>
      <c r="C1704" s="38">
        <v>12</v>
      </c>
      <c r="D1704" s="39">
        <v>3</v>
      </c>
      <c r="E1704" s="17">
        <v>3.9</v>
      </c>
      <c r="F1704" s="17">
        <v>0</v>
      </c>
      <c r="G1704" s="17">
        <v>0</v>
      </c>
      <c r="H1704" s="37">
        <f t="shared" si="474"/>
        <v>39.020000000000003</v>
      </c>
      <c r="I1704" s="37">
        <f>IF(H1704&lt;'Roof Calculator'!$G$8, 1, 0)</f>
        <v>1</v>
      </c>
      <c r="J1704" s="37">
        <f>IF(H1704&gt;='Roof Calculator'!$G$8, 1, 0)</f>
        <v>0</v>
      </c>
      <c r="K1704" s="37">
        <f t="shared" si="475"/>
        <v>39.020000000000003</v>
      </c>
      <c r="L1704" s="37">
        <f t="shared" si="476"/>
        <v>0</v>
      </c>
      <c r="M1704" s="37">
        <v>0</v>
      </c>
      <c r="N1704" s="37">
        <f t="shared" si="477"/>
        <v>0</v>
      </c>
      <c r="O1704" s="37">
        <v>0</v>
      </c>
      <c r="P1704" s="37">
        <v>0</v>
      </c>
      <c r="Q1704" s="21">
        <f t="shared" si="478"/>
        <v>39.790999999999997</v>
      </c>
      <c r="R1704" s="21">
        <f t="shared" si="487"/>
        <v>71.083333333332675</v>
      </c>
      <c r="S1704" s="21">
        <f t="shared" si="488"/>
        <v>-3.8763445511340548</v>
      </c>
      <c r="T1704" s="21">
        <f t="shared" si="479"/>
        <v>86.147999999999996</v>
      </c>
      <c r="U1704" s="37">
        <f>VLOOKUP(Time_Zone, 'LSTM LookUp'!$B$5:$D$8, 3, FALSE)</f>
        <v>-75</v>
      </c>
      <c r="V1704" s="21">
        <f t="shared" si="489"/>
        <v>-10.470412298621135</v>
      </c>
      <c r="W1704" s="21">
        <f t="shared" si="480"/>
        <v>23.530396925344704</v>
      </c>
      <c r="X1704" s="21">
        <f t="shared" si="481"/>
        <v>0</v>
      </c>
      <c r="Y1704" s="21">
        <f t="shared" si="482"/>
        <v>0</v>
      </c>
      <c r="Z1704" s="21">
        <f t="shared" si="490"/>
        <v>0</v>
      </c>
      <c r="AA1704" s="21">
        <f t="shared" si="483"/>
        <v>0</v>
      </c>
      <c r="AB1704" s="21">
        <f t="shared" si="484"/>
        <v>0</v>
      </c>
      <c r="AC1704" s="21">
        <f t="shared" si="485"/>
        <v>0</v>
      </c>
      <c r="AD1704" s="21">
        <f t="shared" si="491"/>
        <v>0</v>
      </c>
      <c r="AE1704" s="21" t="str">
        <f t="shared" si="486"/>
        <v>3/12/3:00</v>
      </c>
    </row>
    <row r="1705" spans="2:31">
      <c r="B1705" s="37">
        <v>3</v>
      </c>
      <c r="C1705" s="38">
        <v>12</v>
      </c>
      <c r="D1705" s="39">
        <v>4</v>
      </c>
      <c r="E1705" s="17">
        <v>3.9</v>
      </c>
      <c r="F1705" s="17">
        <v>0</v>
      </c>
      <c r="G1705" s="17">
        <v>0</v>
      </c>
      <c r="H1705" s="37">
        <f t="shared" si="474"/>
        <v>39.020000000000003</v>
      </c>
      <c r="I1705" s="37">
        <f>IF(H1705&lt;'Roof Calculator'!$G$8, 1, 0)</f>
        <v>1</v>
      </c>
      <c r="J1705" s="37">
        <f>IF(H1705&gt;='Roof Calculator'!$G$8, 1, 0)</f>
        <v>0</v>
      </c>
      <c r="K1705" s="37">
        <f t="shared" si="475"/>
        <v>39.020000000000003</v>
      </c>
      <c r="L1705" s="37">
        <f t="shared" si="476"/>
        <v>0</v>
      </c>
      <c r="M1705" s="37">
        <v>0</v>
      </c>
      <c r="N1705" s="37">
        <f t="shared" si="477"/>
        <v>0</v>
      </c>
      <c r="O1705" s="37">
        <v>0</v>
      </c>
      <c r="P1705" s="37">
        <v>0</v>
      </c>
      <c r="Q1705" s="21">
        <f t="shared" si="478"/>
        <v>39.790999999999997</v>
      </c>
      <c r="R1705" s="21">
        <f t="shared" si="487"/>
        <v>71.124999999999346</v>
      </c>
      <c r="S1705" s="21">
        <f t="shared" si="488"/>
        <v>-3.8601904095025592</v>
      </c>
      <c r="T1705" s="21">
        <f t="shared" si="479"/>
        <v>86.147999999999996</v>
      </c>
      <c r="U1705" s="37">
        <f>VLOOKUP(Time_Zone, 'LSTM LookUp'!$B$5:$D$8, 3, FALSE)</f>
        <v>-75</v>
      </c>
      <c r="V1705" s="21">
        <f t="shared" si="489"/>
        <v>-10.459043350942865</v>
      </c>
      <c r="W1705" s="21">
        <f t="shared" si="480"/>
        <v>38.533239162264259</v>
      </c>
      <c r="X1705" s="21">
        <f t="shared" si="481"/>
        <v>0</v>
      </c>
      <c r="Y1705" s="21">
        <f t="shared" si="482"/>
        <v>0</v>
      </c>
      <c r="Z1705" s="21">
        <f t="shared" si="490"/>
        <v>0</v>
      </c>
      <c r="AA1705" s="21">
        <f t="shared" si="483"/>
        <v>0</v>
      </c>
      <c r="AB1705" s="21">
        <f t="shared" si="484"/>
        <v>0</v>
      </c>
      <c r="AC1705" s="21">
        <f t="shared" si="485"/>
        <v>0</v>
      </c>
      <c r="AD1705" s="21">
        <f t="shared" si="491"/>
        <v>0</v>
      </c>
      <c r="AE1705" s="21" t="str">
        <f t="shared" si="486"/>
        <v>3/12/4:00</v>
      </c>
    </row>
    <row r="1706" spans="2:31">
      <c r="B1706" s="37">
        <v>3</v>
      </c>
      <c r="C1706" s="38">
        <v>12</v>
      </c>
      <c r="D1706" s="39">
        <v>5</v>
      </c>
      <c r="E1706" s="17">
        <v>3.9</v>
      </c>
      <c r="F1706" s="17">
        <v>0</v>
      </c>
      <c r="G1706" s="17">
        <v>0</v>
      </c>
      <c r="H1706" s="37">
        <f t="shared" si="474"/>
        <v>39.020000000000003</v>
      </c>
      <c r="I1706" s="37">
        <f>IF(H1706&lt;'Roof Calculator'!$G$8, 1, 0)</f>
        <v>1</v>
      </c>
      <c r="J1706" s="37">
        <f>IF(H1706&gt;='Roof Calculator'!$G$8, 1, 0)</f>
        <v>0</v>
      </c>
      <c r="K1706" s="37">
        <f t="shared" si="475"/>
        <v>39.020000000000003</v>
      </c>
      <c r="L1706" s="37">
        <f t="shared" si="476"/>
        <v>0</v>
      </c>
      <c r="M1706" s="37">
        <v>0</v>
      </c>
      <c r="N1706" s="37">
        <f t="shared" si="477"/>
        <v>0</v>
      </c>
      <c r="O1706" s="37">
        <v>0</v>
      </c>
      <c r="P1706" s="37">
        <v>0</v>
      </c>
      <c r="Q1706" s="21">
        <f t="shared" si="478"/>
        <v>39.790999999999997</v>
      </c>
      <c r="R1706" s="21">
        <f t="shared" si="487"/>
        <v>71.166666666666018</v>
      </c>
      <c r="S1706" s="21">
        <f t="shared" si="488"/>
        <v>-3.8440345862984238</v>
      </c>
      <c r="T1706" s="21">
        <f t="shared" si="479"/>
        <v>86.147999999999996</v>
      </c>
      <c r="U1706" s="37">
        <f>VLOOKUP(Time_Zone, 'LSTM LookUp'!$B$5:$D$8, 3, FALSE)</f>
        <v>-75</v>
      </c>
      <c r="V1706" s="21">
        <f t="shared" si="489"/>
        <v>-10.447663942725152</v>
      </c>
      <c r="W1706" s="21">
        <f t="shared" si="480"/>
        <v>53.536084014318696</v>
      </c>
      <c r="X1706" s="21">
        <f t="shared" si="481"/>
        <v>0</v>
      </c>
      <c r="Y1706" s="21">
        <f t="shared" si="482"/>
        <v>0</v>
      </c>
      <c r="Z1706" s="21">
        <f t="shared" si="490"/>
        <v>0</v>
      </c>
      <c r="AA1706" s="21">
        <f t="shared" si="483"/>
        <v>0</v>
      </c>
      <c r="AB1706" s="21">
        <f t="shared" si="484"/>
        <v>0</v>
      </c>
      <c r="AC1706" s="21">
        <f t="shared" si="485"/>
        <v>0</v>
      </c>
      <c r="AD1706" s="21">
        <f t="shared" si="491"/>
        <v>0</v>
      </c>
      <c r="AE1706" s="21" t="str">
        <f t="shared" si="486"/>
        <v>3/12/5:00</v>
      </c>
    </row>
    <row r="1707" spans="2:31">
      <c r="B1707" s="37">
        <v>3</v>
      </c>
      <c r="C1707" s="38">
        <v>12</v>
      </c>
      <c r="D1707" s="39">
        <v>6</v>
      </c>
      <c r="E1707" s="17">
        <v>3.9</v>
      </c>
      <c r="F1707" s="17">
        <v>0</v>
      </c>
      <c r="G1707" s="17">
        <v>0</v>
      </c>
      <c r="H1707" s="37">
        <f t="shared" si="474"/>
        <v>39.020000000000003</v>
      </c>
      <c r="I1707" s="37">
        <f>IF(H1707&lt;'Roof Calculator'!$G$8, 1, 0)</f>
        <v>1</v>
      </c>
      <c r="J1707" s="37">
        <f>IF(H1707&gt;='Roof Calculator'!$G$8, 1, 0)</f>
        <v>0</v>
      </c>
      <c r="K1707" s="37">
        <f t="shared" si="475"/>
        <v>39.020000000000003</v>
      </c>
      <c r="L1707" s="37">
        <f t="shared" si="476"/>
        <v>0</v>
      </c>
      <c r="M1707" s="37">
        <v>0</v>
      </c>
      <c r="N1707" s="37">
        <f t="shared" si="477"/>
        <v>0</v>
      </c>
      <c r="O1707" s="37">
        <v>0</v>
      </c>
      <c r="P1707" s="37">
        <v>0</v>
      </c>
      <c r="Q1707" s="21">
        <f t="shared" si="478"/>
        <v>39.790999999999997</v>
      </c>
      <c r="R1707" s="21">
        <f t="shared" si="487"/>
        <v>71.208333333332689</v>
      </c>
      <c r="S1707" s="21">
        <f t="shared" si="488"/>
        <v>-3.8278770886442204</v>
      </c>
      <c r="T1707" s="21">
        <f t="shared" si="479"/>
        <v>86.147999999999996</v>
      </c>
      <c r="U1707" s="37">
        <f>VLOOKUP(Time_Zone, 'LSTM LookUp'!$B$5:$D$8, 3, FALSE)</f>
        <v>-75</v>
      </c>
      <c r="V1707" s="21">
        <f t="shared" si="489"/>
        <v>-10.436274100428889</v>
      </c>
      <c r="W1707" s="21">
        <f t="shared" si="480"/>
        <v>68.538931474892763</v>
      </c>
      <c r="X1707" s="21">
        <f t="shared" si="481"/>
        <v>0</v>
      </c>
      <c r="Y1707" s="21">
        <f t="shared" si="482"/>
        <v>0</v>
      </c>
      <c r="Z1707" s="21">
        <f t="shared" si="490"/>
        <v>0</v>
      </c>
      <c r="AA1707" s="21">
        <f t="shared" si="483"/>
        <v>0</v>
      </c>
      <c r="AB1707" s="21">
        <f t="shared" si="484"/>
        <v>0</v>
      </c>
      <c r="AC1707" s="21">
        <f t="shared" si="485"/>
        <v>0</v>
      </c>
      <c r="AD1707" s="21">
        <f t="shared" si="491"/>
        <v>0</v>
      </c>
      <c r="AE1707" s="21" t="str">
        <f t="shared" si="486"/>
        <v>3/12/6:00</v>
      </c>
    </row>
    <row r="1708" spans="2:31">
      <c r="B1708" s="37">
        <v>3</v>
      </c>
      <c r="C1708" s="38">
        <v>12</v>
      </c>
      <c r="D1708" s="39">
        <v>7</v>
      </c>
      <c r="E1708" s="17">
        <v>4.4000000000000004</v>
      </c>
      <c r="F1708" s="17">
        <v>0</v>
      </c>
      <c r="G1708" s="17">
        <v>0</v>
      </c>
      <c r="H1708" s="37">
        <f t="shared" si="474"/>
        <v>39.92</v>
      </c>
      <c r="I1708" s="37">
        <f>IF(H1708&lt;'Roof Calculator'!$G$8, 1, 0)</f>
        <v>1</v>
      </c>
      <c r="J1708" s="37">
        <f>IF(H1708&gt;='Roof Calculator'!$G$8, 1, 0)</f>
        <v>0</v>
      </c>
      <c r="K1708" s="37">
        <f t="shared" si="475"/>
        <v>39.92</v>
      </c>
      <c r="L1708" s="37">
        <f t="shared" si="476"/>
        <v>0</v>
      </c>
      <c r="M1708" s="37">
        <v>0</v>
      </c>
      <c r="N1708" s="37">
        <f t="shared" si="477"/>
        <v>0</v>
      </c>
      <c r="O1708" s="37">
        <v>0</v>
      </c>
      <c r="P1708" s="37">
        <v>0</v>
      </c>
      <c r="Q1708" s="21">
        <f t="shared" si="478"/>
        <v>39.790999999999997</v>
      </c>
      <c r="R1708" s="21">
        <f t="shared" si="487"/>
        <v>71.249999999999361</v>
      </c>
      <c r="S1708" s="21">
        <f t="shared" si="488"/>
        <v>-3.8117179236621967</v>
      </c>
      <c r="T1708" s="21">
        <f t="shared" si="479"/>
        <v>86.147999999999996</v>
      </c>
      <c r="U1708" s="37">
        <f>VLOOKUP(Time_Zone, 'LSTM LookUp'!$B$5:$D$8, 3, FALSE)</f>
        <v>-75</v>
      </c>
      <c r="V1708" s="21">
        <f t="shared" si="489"/>
        <v>-10.424873850530751</v>
      </c>
      <c r="W1708" s="21">
        <f t="shared" si="480"/>
        <v>83.541781537367328</v>
      </c>
      <c r="X1708" s="21">
        <f t="shared" si="481"/>
        <v>0</v>
      </c>
      <c r="Y1708" s="21">
        <f t="shared" si="482"/>
        <v>0</v>
      </c>
      <c r="Z1708" s="21">
        <f t="shared" si="490"/>
        <v>0</v>
      </c>
      <c r="AA1708" s="21">
        <f t="shared" si="483"/>
        <v>0</v>
      </c>
      <c r="AB1708" s="21">
        <f t="shared" si="484"/>
        <v>0</v>
      </c>
      <c r="AC1708" s="21">
        <f t="shared" si="485"/>
        <v>0</v>
      </c>
      <c r="AD1708" s="21">
        <f t="shared" si="491"/>
        <v>0</v>
      </c>
      <c r="AE1708" s="21" t="str">
        <f t="shared" si="486"/>
        <v>3/12/7:00</v>
      </c>
    </row>
    <row r="1709" spans="2:31">
      <c r="B1709" s="37">
        <v>3</v>
      </c>
      <c r="C1709" s="38">
        <v>12</v>
      </c>
      <c r="D1709" s="39">
        <v>8</v>
      </c>
      <c r="E1709" s="17">
        <v>3.9</v>
      </c>
      <c r="F1709" s="17">
        <v>12</v>
      </c>
      <c r="G1709" s="17">
        <v>0</v>
      </c>
      <c r="H1709" s="37">
        <f t="shared" si="474"/>
        <v>39.020000000000003</v>
      </c>
      <c r="I1709" s="37">
        <f>IF(H1709&lt;'Roof Calculator'!$G$8, 1, 0)</f>
        <v>1</v>
      </c>
      <c r="J1709" s="37">
        <f>IF(H1709&gt;='Roof Calculator'!$G$8, 1, 0)</f>
        <v>0</v>
      </c>
      <c r="K1709" s="37">
        <f t="shared" si="475"/>
        <v>39.020000000000003</v>
      </c>
      <c r="L1709" s="37">
        <f t="shared" si="476"/>
        <v>0</v>
      </c>
      <c r="M1709" s="37">
        <v>0</v>
      </c>
      <c r="N1709" s="37">
        <f t="shared" si="477"/>
        <v>12</v>
      </c>
      <c r="O1709" s="37">
        <v>0</v>
      </c>
      <c r="P1709" s="37">
        <v>0</v>
      </c>
      <c r="Q1709" s="21">
        <f t="shared" si="478"/>
        <v>39.790999999999997</v>
      </c>
      <c r="R1709" s="21">
        <f t="shared" si="487"/>
        <v>71.291666666666032</v>
      </c>
      <c r="S1709" s="21">
        <f t="shared" si="488"/>
        <v>-3.7955570984742582</v>
      </c>
      <c r="T1709" s="21">
        <f t="shared" si="479"/>
        <v>86.147999999999996</v>
      </c>
      <c r="U1709" s="37">
        <f>VLOOKUP(Time_Zone, 'LSTM LookUp'!$B$5:$D$8, 3, FALSE)</f>
        <v>-75</v>
      </c>
      <c r="V1709" s="21">
        <f t="shared" si="489"/>
        <v>-10.413463219523132</v>
      </c>
      <c r="W1709" s="21">
        <f t="shared" si="480"/>
        <v>98.544634195119215</v>
      </c>
      <c r="X1709" s="21">
        <f t="shared" si="481"/>
        <v>0</v>
      </c>
      <c r="Y1709" s="21">
        <f t="shared" si="482"/>
        <v>12</v>
      </c>
      <c r="Z1709" s="21">
        <f t="shared" si="490"/>
        <v>3.8037904124860646</v>
      </c>
      <c r="AA1709" s="21">
        <f t="shared" si="483"/>
        <v>3.8037904124860646</v>
      </c>
      <c r="AB1709" s="21">
        <f t="shared" si="484"/>
        <v>0</v>
      </c>
      <c r="AC1709" s="21">
        <f t="shared" si="485"/>
        <v>0</v>
      </c>
      <c r="AD1709" s="21">
        <f t="shared" si="491"/>
        <v>0</v>
      </c>
      <c r="AE1709" s="21" t="str">
        <f t="shared" si="486"/>
        <v>3/12/8:00</v>
      </c>
    </row>
    <row r="1710" spans="2:31">
      <c r="B1710" s="37">
        <v>3</v>
      </c>
      <c r="C1710" s="38">
        <v>12</v>
      </c>
      <c r="D1710" s="39">
        <v>9</v>
      </c>
      <c r="E1710" s="17">
        <v>4.4000000000000004</v>
      </c>
      <c r="F1710" s="17">
        <v>63</v>
      </c>
      <c r="G1710" s="17">
        <v>6</v>
      </c>
      <c r="H1710" s="37">
        <f t="shared" si="474"/>
        <v>39.92</v>
      </c>
      <c r="I1710" s="37">
        <f>IF(H1710&lt;'Roof Calculator'!$G$8, 1, 0)</f>
        <v>1</v>
      </c>
      <c r="J1710" s="37">
        <f>IF(H1710&gt;='Roof Calculator'!$G$8, 1, 0)</f>
        <v>0</v>
      </c>
      <c r="K1710" s="37">
        <f t="shared" si="475"/>
        <v>39.92</v>
      </c>
      <c r="L1710" s="37">
        <f t="shared" si="476"/>
        <v>0</v>
      </c>
      <c r="M1710" s="37">
        <v>0</v>
      </c>
      <c r="N1710" s="37">
        <f t="shared" si="477"/>
        <v>63</v>
      </c>
      <c r="O1710" s="37">
        <v>0</v>
      </c>
      <c r="P1710" s="37">
        <v>0</v>
      </c>
      <c r="Q1710" s="21">
        <f t="shared" si="478"/>
        <v>39.790999999999997</v>
      </c>
      <c r="R1710" s="21">
        <f t="shared" si="487"/>
        <v>71.333333333332703</v>
      </c>
      <c r="S1710" s="21">
        <f t="shared" si="488"/>
        <v>-3.7793946202019866</v>
      </c>
      <c r="T1710" s="21">
        <f t="shared" si="479"/>
        <v>86.147999999999996</v>
      </c>
      <c r="U1710" s="37">
        <f>VLOOKUP(Time_Zone, 'LSTM LookUp'!$B$5:$D$8, 3, FALSE)</f>
        <v>-75</v>
      </c>
      <c r="V1710" s="21">
        <f t="shared" si="489"/>
        <v>-10.402042233914095</v>
      </c>
      <c r="W1710" s="21">
        <f t="shared" si="480"/>
        <v>113.54748944152146</v>
      </c>
      <c r="X1710" s="21">
        <f t="shared" si="481"/>
        <v>-2.0909621105649574</v>
      </c>
      <c r="Y1710" s="21">
        <f t="shared" si="482"/>
        <v>60.909037889435041</v>
      </c>
      <c r="Z1710" s="21">
        <f t="shared" si="490"/>
        <v>19.307101196465286</v>
      </c>
      <c r="AA1710" s="21">
        <f t="shared" si="483"/>
        <v>19.307101196465286</v>
      </c>
      <c r="AB1710" s="21">
        <f t="shared" si="484"/>
        <v>0</v>
      </c>
      <c r="AC1710" s="21">
        <f t="shared" si="485"/>
        <v>0</v>
      </c>
      <c r="AD1710" s="21">
        <f t="shared" si="491"/>
        <v>0</v>
      </c>
      <c r="AE1710" s="21" t="str">
        <f t="shared" si="486"/>
        <v>3/12/9:00</v>
      </c>
    </row>
    <row r="1711" spans="2:31">
      <c r="B1711" s="37">
        <v>3</v>
      </c>
      <c r="C1711" s="38">
        <v>12</v>
      </c>
      <c r="D1711" s="39">
        <v>10</v>
      </c>
      <c r="E1711" s="17">
        <v>4.4000000000000004</v>
      </c>
      <c r="F1711" s="17">
        <v>212</v>
      </c>
      <c r="G1711" s="17">
        <v>6</v>
      </c>
      <c r="H1711" s="37">
        <f t="shared" si="474"/>
        <v>39.92</v>
      </c>
      <c r="I1711" s="37">
        <f>IF(H1711&lt;'Roof Calculator'!$G$8, 1, 0)</f>
        <v>1</v>
      </c>
      <c r="J1711" s="37">
        <f>IF(H1711&gt;='Roof Calculator'!$G$8, 1, 0)</f>
        <v>0</v>
      </c>
      <c r="K1711" s="37">
        <f t="shared" si="475"/>
        <v>39.92</v>
      </c>
      <c r="L1711" s="37">
        <f t="shared" si="476"/>
        <v>0</v>
      </c>
      <c r="M1711" s="37">
        <v>0</v>
      </c>
      <c r="N1711" s="37">
        <f t="shared" si="477"/>
        <v>212</v>
      </c>
      <c r="O1711" s="37">
        <v>0</v>
      </c>
      <c r="P1711" s="37">
        <v>0</v>
      </c>
      <c r="Q1711" s="21">
        <f t="shared" si="478"/>
        <v>39.790999999999997</v>
      </c>
      <c r="R1711" s="21">
        <f t="shared" si="487"/>
        <v>71.374999999999375</v>
      </c>
      <c r="S1711" s="21">
        <f t="shared" si="488"/>
        <v>-3.7632304959666283</v>
      </c>
      <c r="T1711" s="21">
        <f t="shared" si="479"/>
        <v>86.147999999999996</v>
      </c>
      <c r="U1711" s="37">
        <f>VLOOKUP(Time_Zone, 'LSTM LookUp'!$B$5:$D$8, 3, FALSE)</f>
        <v>-75</v>
      </c>
      <c r="V1711" s="21">
        <f t="shared" si="489"/>
        <v>-10.390610920227314</v>
      </c>
      <c r="W1711" s="21">
        <f t="shared" si="480"/>
        <v>128.55034726994316</v>
      </c>
      <c r="X1711" s="21">
        <f t="shared" si="481"/>
        <v>-3.1189847333805183</v>
      </c>
      <c r="Y1711" s="21">
        <f t="shared" si="482"/>
        <v>208.88101526661947</v>
      </c>
      <c r="Z1711" s="21">
        <f t="shared" si="490"/>
        <v>66.211633601793537</v>
      </c>
      <c r="AA1711" s="21">
        <f t="shared" si="483"/>
        <v>66.211633601793537</v>
      </c>
      <c r="AB1711" s="21">
        <f t="shared" si="484"/>
        <v>0</v>
      </c>
      <c r="AC1711" s="21">
        <f t="shared" si="485"/>
        <v>0</v>
      </c>
      <c r="AD1711" s="21">
        <f t="shared" si="491"/>
        <v>0</v>
      </c>
      <c r="AE1711" s="21" t="str">
        <f t="shared" si="486"/>
        <v>3/12/10:00</v>
      </c>
    </row>
    <row r="1712" spans="2:31">
      <c r="B1712" s="37">
        <v>3</v>
      </c>
      <c r="C1712" s="38">
        <v>12</v>
      </c>
      <c r="D1712" s="39">
        <v>11</v>
      </c>
      <c r="E1712" s="17">
        <v>4.4000000000000004</v>
      </c>
      <c r="F1712" s="17">
        <v>145</v>
      </c>
      <c r="G1712" s="17">
        <v>7</v>
      </c>
      <c r="H1712" s="37">
        <f t="shared" si="474"/>
        <v>39.92</v>
      </c>
      <c r="I1712" s="37">
        <f>IF(H1712&lt;'Roof Calculator'!$G$8, 1, 0)</f>
        <v>1</v>
      </c>
      <c r="J1712" s="37">
        <f>IF(H1712&gt;='Roof Calculator'!$G$8, 1, 0)</f>
        <v>0</v>
      </c>
      <c r="K1712" s="37">
        <f t="shared" si="475"/>
        <v>39.92</v>
      </c>
      <c r="L1712" s="37">
        <f t="shared" si="476"/>
        <v>0</v>
      </c>
      <c r="M1712" s="37">
        <v>0</v>
      </c>
      <c r="N1712" s="37">
        <f t="shared" si="477"/>
        <v>145</v>
      </c>
      <c r="O1712" s="37">
        <v>0</v>
      </c>
      <c r="P1712" s="37">
        <v>0</v>
      </c>
      <c r="Q1712" s="21">
        <f t="shared" si="478"/>
        <v>39.790999999999997</v>
      </c>
      <c r="R1712" s="21">
        <f t="shared" si="487"/>
        <v>71.416666666666046</v>
      </c>
      <c r="S1712" s="21">
        <f t="shared" si="488"/>
        <v>-3.7470647328890974</v>
      </c>
      <c r="T1712" s="21">
        <f t="shared" si="479"/>
        <v>86.147999999999996</v>
      </c>
      <c r="U1712" s="37">
        <f>VLOOKUP(Time_Zone, 'LSTM LookUp'!$B$5:$D$8, 3, FALSE)</f>
        <v>-75</v>
      </c>
      <c r="V1712" s="21">
        <f t="shared" si="489"/>
        <v>-10.379169305002012</v>
      </c>
      <c r="W1712" s="21">
        <f t="shared" si="480"/>
        <v>143.55320767374945</v>
      </c>
      <c r="X1712" s="21">
        <f t="shared" si="481"/>
        <v>-4.6101875659440283</v>
      </c>
      <c r="Y1712" s="21">
        <f t="shared" si="482"/>
        <v>140.38981243405598</v>
      </c>
      <c r="Z1712" s="21">
        <f t="shared" si="490"/>
        <v>44.501118545614922</v>
      </c>
      <c r="AA1712" s="21">
        <f t="shared" si="483"/>
        <v>44.501118545614922</v>
      </c>
      <c r="AB1712" s="21">
        <f t="shared" si="484"/>
        <v>0</v>
      </c>
      <c r="AC1712" s="21">
        <f t="shared" si="485"/>
        <v>0</v>
      </c>
      <c r="AD1712" s="21">
        <f t="shared" si="491"/>
        <v>0</v>
      </c>
      <c r="AE1712" s="21" t="str">
        <f t="shared" si="486"/>
        <v>3/12/11:00</v>
      </c>
    </row>
    <row r="1713" spans="2:31">
      <c r="B1713" s="37">
        <v>3</v>
      </c>
      <c r="C1713" s="38">
        <v>12</v>
      </c>
      <c r="D1713" s="39">
        <v>12</v>
      </c>
      <c r="E1713" s="17">
        <v>4.4000000000000004</v>
      </c>
      <c r="F1713" s="17">
        <v>282</v>
      </c>
      <c r="G1713" s="17">
        <v>4</v>
      </c>
      <c r="H1713" s="37">
        <f t="shared" si="474"/>
        <v>39.92</v>
      </c>
      <c r="I1713" s="37">
        <f>IF(H1713&lt;'Roof Calculator'!$G$8, 1, 0)</f>
        <v>1</v>
      </c>
      <c r="J1713" s="37">
        <f>IF(H1713&gt;='Roof Calculator'!$G$8, 1, 0)</f>
        <v>0</v>
      </c>
      <c r="K1713" s="37">
        <f t="shared" si="475"/>
        <v>39.92</v>
      </c>
      <c r="L1713" s="37">
        <f t="shared" si="476"/>
        <v>0</v>
      </c>
      <c r="M1713" s="37">
        <v>0</v>
      </c>
      <c r="N1713" s="37">
        <f t="shared" si="477"/>
        <v>282</v>
      </c>
      <c r="O1713" s="37">
        <v>0</v>
      </c>
      <c r="P1713" s="37">
        <v>0</v>
      </c>
      <c r="Q1713" s="21">
        <f t="shared" si="478"/>
        <v>39.790999999999997</v>
      </c>
      <c r="R1713" s="21">
        <f t="shared" si="487"/>
        <v>71.458333333332718</v>
      </c>
      <c r="S1713" s="21">
        <f t="shared" si="488"/>
        <v>-3.7308973380899864</v>
      </c>
      <c r="T1713" s="21">
        <f t="shared" si="479"/>
        <v>86.147999999999996</v>
      </c>
      <c r="U1713" s="37">
        <f>VLOOKUP(Time_Zone, 'LSTM LookUp'!$B$5:$D$8, 3, FALSE)</f>
        <v>-75</v>
      </c>
      <c r="V1713" s="21">
        <f t="shared" si="489"/>
        <v>-10.367717414792923</v>
      </c>
      <c r="W1713" s="21">
        <f t="shared" si="480"/>
        <v>158.55607064630181</v>
      </c>
      <c r="X1713" s="21">
        <f t="shared" si="481"/>
        <v>-3.0212876618189353</v>
      </c>
      <c r="Y1713" s="21">
        <f t="shared" si="482"/>
        <v>278.97871233818108</v>
      </c>
      <c r="Z1713" s="21">
        <f t="shared" si="490"/>
        <v>88.431379273306746</v>
      </c>
      <c r="AA1713" s="21">
        <f t="shared" si="483"/>
        <v>88.431379273306746</v>
      </c>
      <c r="AB1713" s="21">
        <f t="shared" si="484"/>
        <v>0</v>
      </c>
      <c r="AC1713" s="21">
        <f t="shared" si="485"/>
        <v>0</v>
      </c>
      <c r="AD1713" s="21">
        <f t="shared" si="491"/>
        <v>0</v>
      </c>
      <c r="AE1713" s="21" t="str">
        <f t="shared" si="486"/>
        <v>3/12/12:00</v>
      </c>
    </row>
    <row r="1714" spans="2:31">
      <c r="B1714" s="37">
        <v>3</v>
      </c>
      <c r="C1714" s="38">
        <v>12</v>
      </c>
      <c r="D1714" s="39">
        <v>13</v>
      </c>
      <c r="E1714" s="17">
        <v>5.6</v>
      </c>
      <c r="F1714" s="17">
        <v>357</v>
      </c>
      <c r="G1714" s="17">
        <v>2</v>
      </c>
      <c r="H1714" s="37">
        <f t="shared" si="474"/>
        <v>42.08</v>
      </c>
      <c r="I1714" s="37">
        <f>IF(H1714&lt;'Roof Calculator'!$G$8, 1, 0)</f>
        <v>1</v>
      </c>
      <c r="J1714" s="37">
        <f>IF(H1714&gt;='Roof Calculator'!$G$8, 1, 0)</f>
        <v>0</v>
      </c>
      <c r="K1714" s="37">
        <f t="shared" si="475"/>
        <v>42.08</v>
      </c>
      <c r="L1714" s="37">
        <f t="shared" si="476"/>
        <v>0</v>
      </c>
      <c r="M1714" s="37">
        <v>0</v>
      </c>
      <c r="N1714" s="37">
        <f t="shared" si="477"/>
        <v>357</v>
      </c>
      <c r="O1714" s="37">
        <v>0</v>
      </c>
      <c r="P1714" s="37">
        <v>0</v>
      </c>
      <c r="Q1714" s="21">
        <f t="shared" si="478"/>
        <v>39.790999999999997</v>
      </c>
      <c r="R1714" s="21">
        <f t="shared" si="487"/>
        <v>71.499999999999389</v>
      </c>
      <c r="S1714" s="21">
        <f t="shared" si="488"/>
        <v>-3.7147283186895561</v>
      </c>
      <c r="T1714" s="21">
        <f t="shared" si="479"/>
        <v>86.147999999999996</v>
      </c>
      <c r="U1714" s="37">
        <f>VLOOKUP(Time_Zone, 'LSTM LookUp'!$B$5:$D$8, 3, FALSE)</f>
        <v>-75</v>
      </c>
      <c r="V1714" s="21">
        <f t="shared" si="489"/>
        <v>-10.356255276170208</v>
      </c>
      <c r="W1714" s="21">
        <f t="shared" si="480"/>
        <v>173.55893618095746</v>
      </c>
      <c r="X1714" s="21">
        <f t="shared" si="481"/>
        <v>-1.6067875989197558</v>
      </c>
      <c r="Y1714" s="21">
        <f t="shared" si="482"/>
        <v>355.39321240108023</v>
      </c>
      <c r="Z1714" s="21">
        <f t="shared" si="490"/>
        <v>112.65344116615439</v>
      </c>
      <c r="AA1714" s="21">
        <f t="shared" si="483"/>
        <v>112.65344116615439</v>
      </c>
      <c r="AB1714" s="21">
        <f t="shared" si="484"/>
        <v>0</v>
      </c>
      <c r="AC1714" s="21">
        <f t="shared" si="485"/>
        <v>0</v>
      </c>
      <c r="AD1714" s="21">
        <f t="shared" si="491"/>
        <v>0</v>
      </c>
      <c r="AE1714" s="21" t="str">
        <f t="shared" si="486"/>
        <v>3/12/13:00</v>
      </c>
    </row>
    <row r="1715" spans="2:31">
      <c r="B1715" s="37">
        <v>3</v>
      </c>
      <c r="C1715" s="38">
        <v>12</v>
      </c>
      <c r="D1715" s="39">
        <v>14</v>
      </c>
      <c r="E1715" s="17">
        <v>6.7</v>
      </c>
      <c r="F1715" s="17">
        <v>393</v>
      </c>
      <c r="G1715" s="17">
        <v>1</v>
      </c>
      <c r="H1715" s="37">
        <f t="shared" si="474"/>
        <v>44.06</v>
      </c>
      <c r="I1715" s="37">
        <f>IF(H1715&lt;'Roof Calculator'!$G$8, 1, 0)</f>
        <v>1</v>
      </c>
      <c r="J1715" s="37">
        <f>IF(H1715&gt;='Roof Calculator'!$G$8, 1, 0)</f>
        <v>0</v>
      </c>
      <c r="K1715" s="37">
        <f t="shared" si="475"/>
        <v>44.06</v>
      </c>
      <c r="L1715" s="37">
        <f t="shared" si="476"/>
        <v>0</v>
      </c>
      <c r="M1715" s="37">
        <v>0</v>
      </c>
      <c r="N1715" s="37">
        <f t="shared" si="477"/>
        <v>393</v>
      </c>
      <c r="O1715" s="37">
        <v>0</v>
      </c>
      <c r="P1715" s="37">
        <v>0</v>
      </c>
      <c r="Q1715" s="21">
        <f t="shared" si="478"/>
        <v>39.790999999999997</v>
      </c>
      <c r="R1715" s="21">
        <f t="shared" si="487"/>
        <v>71.54166666666606</v>
      </c>
      <c r="S1715" s="21">
        <f t="shared" si="488"/>
        <v>-3.6985576818077428</v>
      </c>
      <c r="T1715" s="21">
        <f t="shared" si="479"/>
        <v>86.147999999999996</v>
      </c>
      <c r="U1715" s="37">
        <f>VLOOKUP(Time_Zone, 'LSTM LookUp'!$B$5:$D$8, 3, FALSE)</f>
        <v>-75</v>
      </c>
      <c r="V1715" s="21">
        <f t="shared" si="489"/>
        <v>-10.344782915719426</v>
      </c>
      <c r="W1715" s="21">
        <f t="shared" si="480"/>
        <v>188.56180427107017</v>
      </c>
      <c r="X1715" s="21">
        <f t="shared" si="481"/>
        <v>-0.79952244131676153</v>
      </c>
      <c r="Y1715" s="21">
        <f t="shared" si="482"/>
        <v>392.20047755868325</v>
      </c>
      <c r="Z1715" s="21">
        <f t="shared" si="490"/>
        <v>124.32070135918129</v>
      </c>
      <c r="AA1715" s="21">
        <f t="shared" si="483"/>
        <v>124.32070135918129</v>
      </c>
      <c r="AB1715" s="21">
        <f t="shared" si="484"/>
        <v>0</v>
      </c>
      <c r="AC1715" s="21">
        <f t="shared" si="485"/>
        <v>0</v>
      </c>
      <c r="AD1715" s="21">
        <f t="shared" si="491"/>
        <v>0</v>
      </c>
      <c r="AE1715" s="21" t="str">
        <f t="shared" si="486"/>
        <v>3/12/14:00</v>
      </c>
    </row>
    <row r="1716" spans="2:31">
      <c r="B1716" s="37">
        <v>3</v>
      </c>
      <c r="C1716" s="38">
        <v>12</v>
      </c>
      <c r="D1716" s="39">
        <v>15</v>
      </c>
      <c r="E1716" s="17">
        <v>7.8</v>
      </c>
      <c r="F1716" s="17">
        <v>282</v>
      </c>
      <c r="G1716" s="17">
        <v>2</v>
      </c>
      <c r="H1716" s="37">
        <f t="shared" si="474"/>
        <v>46.04</v>
      </c>
      <c r="I1716" s="37">
        <f>IF(H1716&lt;'Roof Calculator'!$G$8, 1, 0)</f>
        <v>1</v>
      </c>
      <c r="J1716" s="37">
        <f>IF(H1716&gt;='Roof Calculator'!$G$8, 1, 0)</f>
        <v>0</v>
      </c>
      <c r="K1716" s="37">
        <f t="shared" si="475"/>
        <v>46.04</v>
      </c>
      <c r="L1716" s="37">
        <f t="shared" si="476"/>
        <v>0</v>
      </c>
      <c r="M1716" s="37">
        <v>0</v>
      </c>
      <c r="N1716" s="37">
        <f t="shared" si="477"/>
        <v>282</v>
      </c>
      <c r="O1716" s="37">
        <v>0</v>
      </c>
      <c r="P1716" s="37">
        <v>0</v>
      </c>
      <c r="Q1716" s="21">
        <f t="shared" si="478"/>
        <v>39.790999999999997</v>
      </c>
      <c r="R1716" s="21">
        <f t="shared" si="487"/>
        <v>71.583333333332732</v>
      </c>
      <c r="S1716" s="21">
        <f t="shared" si="488"/>
        <v>-3.6823854345641558</v>
      </c>
      <c r="T1716" s="21">
        <f t="shared" si="479"/>
        <v>86.147999999999996</v>
      </c>
      <c r="U1716" s="37">
        <f>VLOOKUP(Time_Zone, 'LSTM LookUp'!$B$5:$D$8, 3, FALSE)</f>
        <v>-75</v>
      </c>
      <c r="V1716" s="21">
        <f t="shared" si="489"/>
        <v>-10.333300360041454</v>
      </c>
      <c r="W1716" s="21">
        <f t="shared" si="480"/>
        <v>203.56467490998963</v>
      </c>
      <c r="X1716" s="21">
        <f t="shared" si="481"/>
        <v>-1.4879151194253823</v>
      </c>
      <c r="Y1716" s="21">
        <f t="shared" si="482"/>
        <v>280.5120848805746</v>
      </c>
      <c r="Z1716" s="21">
        <f t="shared" si="490"/>
        <v>88.917431587933905</v>
      </c>
      <c r="AA1716" s="21">
        <f t="shared" si="483"/>
        <v>88.917431587933905</v>
      </c>
      <c r="AB1716" s="21">
        <f t="shared" si="484"/>
        <v>0</v>
      </c>
      <c r="AC1716" s="21">
        <f t="shared" si="485"/>
        <v>0</v>
      </c>
      <c r="AD1716" s="21">
        <f t="shared" si="491"/>
        <v>0</v>
      </c>
      <c r="AE1716" s="21" t="str">
        <f t="shared" si="486"/>
        <v>3/12/15:00</v>
      </c>
    </row>
    <row r="1717" spans="2:31">
      <c r="B1717" s="37">
        <v>3</v>
      </c>
      <c r="C1717" s="38">
        <v>12</v>
      </c>
      <c r="D1717" s="39">
        <v>16</v>
      </c>
      <c r="E1717" s="17">
        <v>8.3000000000000007</v>
      </c>
      <c r="F1717" s="17">
        <v>247</v>
      </c>
      <c r="G1717" s="17">
        <v>1</v>
      </c>
      <c r="H1717" s="37">
        <f t="shared" si="474"/>
        <v>46.94</v>
      </c>
      <c r="I1717" s="37">
        <f>IF(H1717&lt;'Roof Calculator'!$G$8, 1, 0)</f>
        <v>1</v>
      </c>
      <c r="J1717" s="37">
        <f>IF(H1717&gt;='Roof Calculator'!$G$8, 1, 0)</f>
        <v>0</v>
      </c>
      <c r="K1717" s="37">
        <f t="shared" si="475"/>
        <v>46.94</v>
      </c>
      <c r="L1717" s="37">
        <f t="shared" si="476"/>
        <v>0</v>
      </c>
      <c r="M1717" s="37">
        <v>0</v>
      </c>
      <c r="N1717" s="37">
        <f t="shared" si="477"/>
        <v>247</v>
      </c>
      <c r="O1717" s="37">
        <v>0</v>
      </c>
      <c r="P1717" s="37">
        <v>0</v>
      </c>
      <c r="Q1717" s="21">
        <f t="shared" si="478"/>
        <v>39.790999999999997</v>
      </c>
      <c r="R1717" s="21">
        <f t="shared" si="487"/>
        <v>71.624999999999403</v>
      </c>
      <c r="S1717" s="21">
        <f t="shared" si="488"/>
        <v>-3.6662115840780829</v>
      </c>
      <c r="T1717" s="21">
        <f t="shared" si="479"/>
        <v>86.147999999999996</v>
      </c>
      <c r="U1717" s="37">
        <f>VLOOKUP(Time_Zone, 'LSTM LookUp'!$B$5:$D$8, 3, FALSE)</f>
        <v>-75</v>
      </c>
      <c r="V1717" s="21">
        <f t="shared" si="489"/>
        <v>-10.321807635752458</v>
      </c>
      <c r="W1717" s="21">
        <f t="shared" si="480"/>
        <v>218.56754809106189</v>
      </c>
      <c r="X1717" s="21">
        <f t="shared" si="481"/>
        <v>-0.64047313527978988</v>
      </c>
      <c r="Y1717" s="21">
        <f t="shared" si="482"/>
        <v>246.35952686472021</v>
      </c>
      <c r="Z1717" s="21">
        <f t="shared" si="490"/>
        <v>78.091667192718816</v>
      </c>
      <c r="AA1717" s="21">
        <f t="shared" si="483"/>
        <v>78.091667192718816</v>
      </c>
      <c r="AB1717" s="21">
        <f t="shared" si="484"/>
        <v>0</v>
      </c>
      <c r="AC1717" s="21">
        <f t="shared" si="485"/>
        <v>0</v>
      </c>
      <c r="AD1717" s="21">
        <f t="shared" si="491"/>
        <v>0</v>
      </c>
      <c r="AE1717" s="21" t="str">
        <f t="shared" si="486"/>
        <v>3/12/16:00</v>
      </c>
    </row>
    <row r="1718" spans="2:31">
      <c r="B1718" s="37">
        <v>3</v>
      </c>
      <c r="C1718" s="38">
        <v>12</v>
      </c>
      <c r="D1718" s="39">
        <v>17</v>
      </c>
      <c r="E1718" s="17">
        <v>8.9</v>
      </c>
      <c r="F1718" s="17">
        <v>198</v>
      </c>
      <c r="G1718" s="17">
        <v>1</v>
      </c>
      <c r="H1718" s="37">
        <f t="shared" si="474"/>
        <v>48.02</v>
      </c>
      <c r="I1718" s="37">
        <f>IF(H1718&lt;'Roof Calculator'!$G$8, 1, 0)</f>
        <v>1</v>
      </c>
      <c r="J1718" s="37">
        <f>IF(H1718&gt;='Roof Calculator'!$G$8, 1, 0)</f>
        <v>0</v>
      </c>
      <c r="K1718" s="37">
        <f t="shared" si="475"/>
        <v>48.02</v>
      </c>
      <c r="L1718" s="37">
        <f t="shared" si="476"/>
        <v>0</v>
      </c>
      <c r="M1718" s="37">
        <v>0</v>
      </c>
      <c r="N1718" s="37">
        <f t="shared" si="477"/>
        <v>198</v>
      </c>
      <c r="O1718" s="37">
        <v>0</v>
      </c>
      <c r="P1718" s="37">
        <v>0</v>
      </c>
      <c r="Q1718" s="21">
        <f t="shared" si="478"/>
        <v>39.790999999999997</v>
      </c>
      <c r="R1718" s="21">
        <f t="shared" si="487"/>
        <v>71.666666666666075</v>
      </c>
      <c r="S1718" s="21">
        <f t="shared" si="488"/>
        <v>-3.6500361374684878</v>
      </c>
      <c r="T1718" s="21">
        <f t="shared" si="479"/>
        <v>86.147999999999996</v>
      </c>
      <c r="U1718" s="37">
        <f>VLOOKUP(Time_Zone, 'LSTM LookUp'!$B$5:$D$8, 3, FALSE)</f>
        <v>-75</v>
      </c>
      <c r="V1718" s="21">
        <f t="shared" si="489"/>
        <v>-10.310304769483805</v>
      </c>
      <c r="W1718" s="21">
        <f t="shared" si="480"/>
        <v>233.57042380762903</v>
      </c>
      <c r="X1718" s="21">
        <f t="shared" si="481"/>
        <v>-0.49611024778407575</v>
      </c>
      <c r="Y1718" s="21">
        <f t="shared" si="482"/>
        <v>197.50388975221591</v>
      </c>
      <c r="Z1718" s="21">
        <f t="shared" si="490"/>
        <v>62.605283522348628</v>
      </c>
      <c r="AA1718" s="21">
        <f t="shared" si="483"/>
        <v>62.605283522348628</v>
      </c>
      <c r="AB1718" s="21">
        <f t="shared" si="484"/>
        <v>0</v>
      </c>
      <c r="AC1718" s="21">
        <f t="shared" si="485"/>
        <v>0</v>
      </c>
      <c r="AD1718" s="21">
        <f t="shared" si="491"/>
        <v>0</v>
      </c>
      <c r="AE1718" s="21" t="str">
        <f t="shared" si="486"/>
        <v>3/12/17:00</v>
      </c>
    </row>
    <row r="1719" spans="2:31">
      <c r="B1719" s="37">
        <v>3</v>
      </c>
      <c r="C1719" s="38">
        <v>12</v>
      </c>
      <c r="D1719" s="39">
        <v>18</v>
      </c>
      <c r="E1719" s="17">
        <v>8.3000000000000007</v>
      </c>
      <c r="F1719" s="17">
        <v>62</v>
      </c>
      <c r="G1719" s="17">
        <v>1</v>
      </c>
      <c r="H1719" s="37">
        <f t="shared" si="474"/>
        <v>46.94</v>
      </c>
      <c r="I1719" s="37">
        <f>IF(H1719&lt;'Roof Calculator'!$G$8, 1, 0)</f>
        <v>1</v>
      </c>
      <c r="J1719" s="37">
        <f>IF(H1719&gt;='Roof Calculator'!$G$8, 1, 0)</f>
        <v>0</v>
      </c>
      <c r="K1719" s="37">
        <f t="shared" si="475"/>
        <v>46.94</v>
      </c>
      <c r="L1719" s="37">
        <f t="shared" si="476"/>
        <v>0</v>
      </c>
      <c r="M1719" s="37">
        <v>0</v>
      </c>
      <c r="N1719" s="37">
        <f t="shared" si="477"/>
        <v>62</v>
      </c>
      <c r="O1719" s="37">
        <v>0</v>
      </c>
      <c r="P1719" s="37">
        <v>0</v>
      </c>
      <c r="Q1719" s="21">
        <f t="shared" si="478"/>
        <v>39.790999999999997</v>
      </c>
      <c r="R1719" s="21">
        <f t="shared" si="487"/>
        <v>71.708333333332746</v>
      </c>
      <c r="S1719" s="21">
        <f t="shared" si="488"/>
        <v>-3.6338591018540156</v>
      </c>
      <c r="T1719" s="21">
        <f t="shared" si="479"/>
        <v>86.147999999999996</v>
      </c>
      <c r="U1719" s="37">
        <f>VLOOKUP(Time_Zone, 'LSTM LookUp'!$B$5:$D$8, 3, FALSE)</f>
        <v>-75</v>
      </c>
      <c r="V1719" s="21">
        <f t="shared" si="489"/>
        <v>-10.298791787882035</v>
      </c>
      <c r="W1719" s="21">
        <f t="shared" si="480"/>
        <v>248.57330205302949</v>
      </c>
      <c r="X1719" s="21">
        <f t="shared" si="481"/>
        <v>-0.32069716490076378</v>
      </c>
      <c r="Y1719" s="21">
        <f t="shared" si="482"/>
        <v>61.679302835099236</v>
      </c>
      <c r="Z1719" s="21">
        <f t="shared" si="490"/>
        <v>19.551261731081251</v>
      </c>
      <c r="AA1719" s="21">
        <f t="shared" si="483"/>
        <v>19.551261731081251</v>
      </c>
      <c r="AB1719" s="21">
        <f t="shared" si="484"/>
        <v>0</v>
      </c>
      <c r="AC1719" s="21">
        <f t="shared" si="485"/>
        <v>0</v>
      </c>
      <c r="AD1719" s="21">
        <f t="shared" si="491"/>
        <v>0</v>
      </c>
      <c r="AE1719" s="21" t="str">
        <f t="shared" si="486"/>
        <v>3/12/18:00</v>
      </c>
    </row>
    <row r="1720" spans="2:31">
      <c r="B1720" s="37">
        <v>3</v>
      </c>
      <c r="C1720" s="38">
        <v>12</v>
      </c>
      <c r="D1720" s="39">
        <v>19</v>
      </c>
      <c r="E1720" s="17">
        <v>8.3000000000000007</v>
      </c>
      <c r="F1720" s="17">
        <v>17</v>
      </c>
      <c r="G1720" s="17">
        <v>0</v>
      </c>
      <c r="H1720" s="37">
        <f t="shared" si="474"/>
        <v>46.94</v>
      </c>
      <c r="I1720" s="37">
        <f>IF(H1720&lt;'Roof Calculator'!$G$8, 1, 0)</f>
        <v>1</v>
      </c>
      <c r="J1720" s="37">
        <f>IF(H1720&gt;='Roof Calculator'!$G$8, 1, 0)</f>
        <v>0</v>
      </c>
      <c r="K1720" s="37">
        <f t="shared" si="475"/>
        <v>46.94</v>
      </c>
      <c r="L1720" s="37">
        <f t="shared" si="476"/>
        <v>0</v>
      </c>
      <c r="M1720" s="37">
        <v>0</v>
      </c>
      <c r="N1720" s="37">
        <f t="shared" si="477"/>
        <v>17</v>
      </c>
      <c r="O1720" s="37">
        <v>0</v>
      </c>
      <c r="P1720" s="37">
        <v>0</v>
      </c>
      <c r="Q1720" s="21">
        <f t="shared" si="478"/>
        <v>39.790999999999997</v>
      </c>
      <c r="R1720" s="21">
        <f t="shared" si="487"/>
        <v>71.749999999999417</v>
      </c>
      <c r="S1720" s="21">
        <f t="shared" si="488"/>
        <v>-3.6176804843529857</v>
      </c>
      <c r="T1720" s="21">
        <f t="shared" si="479"/>
        <v>86.147999999999996</v>
      </c>
      <c r="U1720" s="37">
        <f>VLOOKUP(Time_Zone, 'LSTM LookUp'!$B$5:$D$8, 3, FALSE)</f>
        <v>-75</v>
      </c>
      <c r="V1720" s="21">
        <f t="shared" si="489"/>
        <v>-10.287268717608784</v>
      </c>
      <c r="W1720" s="21">
        <f t="shared" si="480"/>
        <v>263.57618282059781</v>
      </c>
      <c r="X1720" s="21">
        <f t="shared" si="481"/>
        <v>0</v>
      </c>
      <c r="Y1720" s="21">
        <f t="shared" si="482"/>
        <v>17</v>
      </c>
      <c r="Z1720" s="21">
        <f t="shared" si="490"/>
        <v>5.3887030843552584</v>
      </c>
      <c r="AA1720" s="21">
        <f t="shared" si="483"/>
        <v>5.3887030843552584</v>
      </c>
      <c r="AB1720" s="21">
        <f t="shared" si="484"/>
        <v>0</v>
      </c>
      <c r="AC1720" s="21">
        <f t="shared" si="485"/>
        <v>0</v>
      </c>
      <c r="AD1720" s="21">
        <f t="shared" si="491"/>
        <v>0</v>
      </c>
      <c r="AE1720" s="21" t="str">
        <f t="shared" si="486"/>
        <v>3/12/19:00</v>
      </c>
    </row>
    <row r="1721" spans="2:31">
      <c r="B1721" s="37">
        <v>3</v>
      </c>
      <c r="C1721" s="38">
        <v>12</v>
      </c>
      <c r="D1721" s="39">
        <v>20</v>
      </c>
      <c r="E1721" s="17">
        <v>8.9</v>
      </c>
      <c r="F1721" s="17">
        <v>0</v>
      </c>
      <c r="G1721" s="17">
        <v>0</v>
      </c>
      <c r="H1721" s="37">
        <f t="shared" si="474"/>
        <v>48.02</v>
      </c>
      <c r="I1721" s="37">
        <f>IF(H1721&lt;'Roof Calculator'!$G$8, 1, 0)</f>
        <v>1</v>
      </c>
      <c r="J1721" s="37">
        <f>IF(H1721&gt;='Roof Calculator'!$G$8, 1, 0)</f>
        <v>0</v>
      </c>
      <c r="K1721" s="37">
        <f t="shared" si="475"/>
        <v>48.02</v>
      </c>
      <c r="L1721" s="37">
        <f t="shared" si="476"/>
        <v>0</v>
      </c>
      <c r="M1721" s="37">
        <v>0</v>
      </c>
      <c r="N1721" s="37">
        <f t="shared" si="477"/>
        <v>0</v>
      </c>
      <c r="O1721" s="37">
        <v>0</v>
      </c>
      <c r="P1721" s="37">
        <v>0</v>
      </c>
      <c r="Q1721" s="21">
        <f t="shared" si="478"/>
        <v>39.790999999999997</v>
      </c>
      <c r="R1721" s="21">
        <f t="shared" si="487"/>
        <v>71.791666666666089</v>
      </c>
      <c r="S1721" s="21">
        <f t="shared" si="488"/>
        <v>-3.6015002920834047</v>
      </c>
      <c r="T1721" s="21">
        <f t="shared" si="479"/>
        <v>86.147999999999996</v>
      </c>
      <c r="U1721" s="37">
        <f>VLOOKUP(Time_Zone, 'LSTM LookUp'!$B$5:$D$8, 3, FALSE)</f>
        <v>-75</v>
      </c>
      <c r="V1721" s="21">
        <f t="shared" si="489"/>
        <v>-10.275735585340742</v>
      </c>
      <c r="W1721" s="21">
        <f t="shared" si="480"/>
        <v>278.57906610366484</v>
      </c>
      <c r="X1721" s="21">
        <f t="shared" si="481"/>
        <v>0</v>
      </c>
      <c r="Y1721" s="21">
        <f t="shared" si="482"/>
        <v>0</v>
      </c>
      <c r="Z1721" s="21">
        <f t="shared" si="490"/>
        <v>0</v>
      </c>
      <c r="AA1721" s="21">
        <f t="shared" si="483"/>
        <v>0</v>
      </c>
      <c r="AB1721" s="21">
        <f t="shared" si="484"/>
        <v>0</v>
      </c>
      <c r="AC1721" s="21">
        <f t="shared" si="485"/>
        <v>0</v>
      </c>
      <c r="AD1721" s="21">
        <f t="shared" si="491"/>
        <v>0</v>
      </c>
      <c r="AE1721" s="21" t="str">
        <f t="shared" si="486"/>
        <v>3/12/20:00</v>
      </c>
    </row>
    <row r="1722" spans="2:31">
      <c r="B1722" s="37">
        <v>3</v>
      </c>
      <c r="C1722" s="38">
        <v>12</v>
      </c>
      <c r="D1722" s="39">
        <v>21</v>
      </c>
      <c r="E1722" s="17">
        <v>9.4</v>
      </c>
      <c r="F1722" s="17">
        <v>0</v>
      </c>
      <c r="G1722" s="17">
        <v>0</v>
      </c>
      <c r="H1722" s="37">
        <f t="shared" si="474"/>
        <v>48.92</v>
      </c>
      <c r="I1722" s="37">
        <f>IF(H1722&lt;'Roof Calculator'!$G$8, 1, 0)</f>
        <v>1</v>
      </c>
      <c r="J1722" s="37">
        <f>IF(H1722&gt;='Roof Calculator'!$G$8, 1, 0)</f>
        <v>0</v>
      </c>
      <c r="K1722" s="37">
        <f t="shared" si="475"/>
        <v>48.92</v>
      </c>
      <c r="L1722" s="37">
        <f t="shared" si="476"/>
        <v>0</v>
      </c>
      <c r="M1722" s="37">
        <v>0</v>
      </c>
      <c r="N1722" s="37">
        <f t="shared" si="477"/>
        <v>0</v>
      </c>
      <c r="O1722" s="37">
        <v>0</v>
      </c>
      <c r="P1722" s="37">
        <v>0</v>
      </c>
      <c r="Q1722" s="21">
        <f t="shared" si="478"/>
        <v>39.790999999999997</v>
      </c>
      <c r="R1722" s="21">
        <f t="shared" si="487"/>
        <v>71.83333333333276</v>
      </c>
      <c r="S1722" s="21">
        <f t="shared" si="488"/>
        <v>-3.5853185321629581</v>
      </c>
      <c r="T1722" s="21">
        <f t="shared" si="479"/>
        <v>86.147999999999996</v>
      </c>
      <c r="U1722" s="37">
        <f>VLOOKUP(Time_Zone, 'LSTM LookUp'!$B$5:$D$8, 3, FALSE)</f>
        <v>-75</v>
      </c>
      <c r="V1722" s="21">
        <f t="shared" si="489"/>
        <v>-10.264192417769586</v>
      </c>
      <c r="W1722" s="21">
        <f t="shared" si="480"/>
        <v>293.58195189555761</v>
      </c>
      <c r="X1722" s="21">
        <f t="shared" si="481"/>
        <v>0</v>
      </c>
      <c r="Y1722" s="21">
        <f t="shared" si="482"/>
        <v>0</v>
      </c>
      <c r="Z1722" s="21">
        <f t="shared" si="490"/>
        <v>0</v>
      </c>
      <c r="AA1722" s="21">
        <f t="shared" si="483"/>
        <v>0</v>
      </c>
      <c r="AB1722" s="21">
        <f t="shared" si="484"/>
        <v>0</v>
      </c>
      <c r="AC1722" s="21">
        <f t="shared" si="485"/>
        <v>0</v>
      </c>
      <c r="AD1722" s="21">
        <f t="shared" si="491"/>
        <v>0</v>
      </c>
      <c r="AE1722" s="21" t="str">
        <f t="shared" si="486"/>
        <v>3/12/21:00</v>
      </c>
    </row>
    <row r="1723" spans="2:31">
      <c r="B1723" s="37">
        <v>3</v>
      </c>
      <c r="C1723" s="38">
        <v>12</v>
      </c>
      <c r="D1723" s="39">
        <v>22</v>
      </c>
      <c r="E1723" s="17">
        <v>10</v>
      </c>
      <c r="F1723" s="17">
        <v>0</v>
      </c>
      <c r="G1723" s="17">
        <v>0</v>
      </c>
      <c r="H1723" s="37">
        <f t="shared" si="474"/>
        <v>50</v>
      </c>
      <c r="I1723" s="37">
        <f>IF(H1723&lt;'Roof Calculator'!$G$8, 1, 0)</f>
        <v>1</v>
      </c>
      <c r="J1723" s="37">
        <f>IF(H1723&gt;='Roof Calculator'!$G$8, 1, 0)</f>
        <v>0</v>
      </c>
      <c r="K1723" s="37">
        <f t="shared" si="475"/>
        <v>50</v>
      </c>
      <c r="L1723" s="37">
        <f t="shared" si="476"/>
        <v>0</v>
      </c>
      <c r="M1723" s="37">
        <v>0</v>
      </c>
      <c r="N1723" s="37">
        <f t="shared" si="477"/>
        <v>0</v>
      </c>
      <c r="O1723" s="37">
        <v>0</v>
      </c>
      <c r="P1723" s="37">
        <v>0</v>
      </c>
      <c r="Q1723" s="21">
        <f t="shared" si="478"/>
        <v>39.790999999999997</v>
      </c>
      <c r="R1723" s="21">
        <f t="shared" si="487"/>
        <v>71.874999999999432</v>
      </c>
      <c r="S1723" s="21">
        <f t="shared" si="488"/>
        <v>-3.5691352117090145</v>
      </c>
      <c r="T1723" s="21">
        <f t="shared" si="479"/>
        <v>86.147999999999996</v>
      </c>
      <c r="U1723" s="37">
        <f>VLOOKUP(Time_Zone, 'LSTM LookUp'!$B$5:$D$8, 3, FALSE)</f>
        <v>-75</v>
      </c>
      <c r="V1723" s="21">
        <f t="shared" si="489"/>
        <v>-10.25263924160193</v>
      </c>
      <c r="W1723" s="21">
        <f t="shared" si="480"/>
        <v>308.58484018959956</v>
      </c>
      <c r="X1723" s="21">
        <f t="shared" si="481"/>
        <v>0</v>
      </c>
      <c r="Y1723" s="21">
        <f t="shared" si="482"/>
        <v>0</v>
      </c>
      <c r="Z1723" s="21">
        <f t="shared" si="490"/>
        <v>0</v>
      </c>
      <c r="AA1723" s="21">
        <f t="shared" si="483"/>
        <v>0</v>
      </c>
      <c r="AB1723" s="21">
        <f t="shared" si="484"/>
        <v>0</v>
      </c>
      <c r="AC1723" s="21">
        <f t="shared" si="485"/>
        <v>0</v>
      </c>
      <c r="AD1723" s="21">
        <f t="shared" si="491"/>
        <v>0</v>
      </c>
      <c r="AE1723" s="21" t="str">
        <f t="shared" si="486"/>
        <v>3/12/22:00</v>
      </c>
    </row>
    <row r="1724" spans="2:31">
      <c r="B1724" s="37">
        <v>3</v>
      </c>
      <c r="C1724" s="38">
        <v>12</v>
      </c>
      <c r="D1724" s="39">
        <v>23</v>
      </c>
      <c r="E1724" s="17">
        <v>11.1</v>
      </c>
      <c r="F1724" s="17">
        <v>0</v>
      </c>
      <c r="G1724" s="17">
        <v>0</v>
      </c>
      <c r="H1724" s="37">
        <f t="shared" si="474"/>
        <v>51.98</v>
      </c>
      <c r="I1724" s="37">
        <f>IF(H1724&lt;'Roof Calculator'!$G$8, 1, 0)</f>
        <v>1</v>
      </c>
      <c r="J1724" s="37">
        <f>IF(H1724&gt;='Roof Calculator'!$G$8, 1, 0)</f>
        <v>0</v>
      </c>
      <c r="K1724" s="37">
        <f t="shared" si="475"/>
        <v>51.98</v>
      </c>
      <c r="L1724" s="37">
        <f t="shared" si="476"/>
        <v>0</v>
      </c>
      <c r="M1724" s="37">
        <v>0</v>
      </c>
      <c r="N1724" s="37">
        <f t="shared" si="477"/>
        <v>0</v>
      </c>
      <c r="O1724" s="37">
        <v>0</v>
      </c>
      <c r="P1724" s="37">
        <v>0</v>
      </c>
      <c r="Q1724" s="21">
        <f t="shared" si="478"/>
        <v>39.790999999999997</v>
      </c>
      <c r="R1724" s="21">
        <f t="shared" si="487"/>
        <v>71.916666666666103</v>
      </c>
      <c r="S1724" s="21">
        <f t="shared" si="488"/>
        <v>-3.5529503378386278</v>
      </c>
      <c r="T1724" s="21">
        <f t="shared" si="479"/>
        <v>86.147999999999996</v>
      </c>
      <c r="U1724" s="37">
        <f>VLOOKUP(Time_Zone, 'LSTM LookUp'!$B$5:$D$8, 3, FALSE)</f>
        <v>-75</v>
      </c>
      <c r="V1724" s="21">
        <f t="shared" si="489"/>
        <v>-10.241076083559266</v>
      </c>
      <c r="W1724" s="21">
        <f t="shared" si="480"/>
        <v>323.58773097911018</v>
      </c>
      <c r="X1724" s="21">
        <f t="shared" si="481"/>
        <v>0</v>
      </c>
      <c r="Y1724" s="21">
        <f t="shared" si="482"/>
        <v>0</v>
      </c>
      <c r="Z1724" s="21">
        <f t="shared" si="490"/>
        <v>0</v>
      </c>
      <c r="AA1724" s="21">
        <f t="shared" si="483"/>
        <v>0</v>
      </c>
      <c r="AB1724" s="21">
        <f t="shared" si="484"/>
        <v>0</v>
      </c>
      <c r="AC1724" s="21">
        <f t="shared" si="485"/>
        <v>0</v>
      </c>
      <c r="AD1724" s="21">
        <f t="shared" si="491"/>
        <v>0</v>
      </c>
      <c r="AE1724" s="21" t="str">
        <f t="shared" si="486"/>
        <v>3/12/23:00</v>
      </c>
    </row>
    <row r="1725" spans="2:31">
      <c r="B1725" s="37">
        <v>3</v>
      </c>
      <c r="C1725" s="38">
        <v>12</v>
      </c>
      <c r="D1725" s="39">
        <v>24</v>
      </c>
      <c r="E1725" s="17">
        <v>11.1</v>
      </c>
      <c r="F1725" s="17">
        <v>0</v>
      </c>
      <c r="G1725" s="17">
        <v>0</v>
      </c>
      <c r="H1725" s="37">
        <f t="shared" si="474"/>
        <v>51.98</v>
      </c>
      <c r="I1725" s="37">
        <f>IF(H1725&lt;'Roof Calculator'!$G$8, 1, 0)</f>
        <v>1</v>
      </c>
      <c r="J1725" s="37">
        <f>IF(H1725&gt;='Roof Calculator'!$G$8, 1, 0)</f>
        <v>0</v>
      </c>
      <c r="K1725" s="37">
        <f t="shared" si="475"/>
        <v>51.98</v>
      </c>
      <c r="L1725" s="37">
        <f t="shared" si="476"/>
        <v>0</v>
      </c>
      <c r="M1725" s="37">
        <v>0</v>
      </c>
      <c r="N1725" s="37">
        <f t="shared" si="477"/>
        <v>0</v>
      </c>
      <c r="O1725" s="37">
        <v>0</v>
      </c>
      <c r="P1725" s="37">
        <v>0</v>
      </c>
      <c r="Q1725" s="21">
        <f t="shared" si="478"/>
        <v>39.790999999999997</v>
      </c>
      <c r="R1725" s="21">
        <f t="shared" si="487"/>
        <v>71.958333333332774</v>
      </c>
      <c r="S1725" s="21">
        <f t="shared" si="488"/>
        <v>-3.536763917668539</v>
      </c>
      <c r="T1725" s="21">
        <f t="shared" si="479"/>
        <v>86.147999999999996</v>
      </c>
      <c r="U1725" s="37">
        <f>VLOOKUP(Time_Zone, 'LSTM LookUp'!$B$5:$D$8, 3, FALSE)</f>
        <v>-75</v>
      </c>
      <c r="V1725" s="21">
        <f t="shared" si="489"/>
        <v>-10.229502970377913</v>
      </c>
      <c r="W1725" s="21">
        <f t="shared" si="480"/>
        <v>338.59062425740552</v>
      </c>
      <c r="X1725" s="21">
        <f t="shared" si="481"/>
        <v>0</v>
      </c>
      <c r="Y1725" s="21">
        <f t="shared" si="482"/>
        <v>0</v>
      </c>
      <c r="Z1725" s="21">
        <f t="shared" si="490"/>
        <v>0</v>
      </c>
      <c r="AA1725" s="21">
        <f t="shared" si="483"/>
        <v>0</v>
      </c>
      <c r="AB1725" s="21">
        <f t="shared" si="484"/>
        <v>0</v>
      </c>
      <c r="AC1725" s="21">
        <f t="shared" si="485"/>
        <v>0</v>
      </c>
      <c r="AD1725" s="21">
        <f t="shared" si="491"/>
        <v>0</v>
      </c>
      <c r="AE1725" s="21" t="str">
        <f t="shared" si="486"/>
        <v>3/12/24:00</v>
      </c>
    </row>
    <row r="1726" spans="2:31">
      <c r="B1726" s="37">
        <v>3</v>
      </c>
      <c r="C1726" s="38">
        <v>13</v>
      </c>
      <c r="D1726" s="39">
        <v>1</v>
      </c>
      <c r="E1726" s="17">
        <v>10.6</v>
      </c>
      <c r="F1726" s="17">
        <v>0</v>
      </c>
      <c r="G1726" s="17">
        <v>0</v>
      </c>
      <c r="H1726" s="37">
        <f t="shared" si="474"/>
        <v>51.08</v>
      </c>
      <c r="I1726" s="37">
        <f>IF(H1726&lt;'Roof Calculator'!$G$8, 1, 0)</f>
        <v>1</v>
      </c>
      <c r="J1726" s="37">
        <f>IF(H1726&gt;='Roof Calculator'!$G$8, 1, 0)</f>
        <v>0</v>
      </c>
      <c r="K1726" s="37">
        <f t="shared" si="475"/>
        <v>51.08</v>
      </c>
      <c r="L1726" s="37">
        <f t="shared" si="476"/>
        <v>0</v>
      </c>
      <c r="M1726" s="37">
        <v>0</v>
      </c>
      <c r="N1726" s="37">
        <f t="shared" si="477"/>
        <v>0</v>
      </c>
      <c r="O1726" s="37">
        <v>0</v>
      </c>
      <c r="P1726" s="37">
        <v>0</v>
      </c>
      <c r="Q1726" s="21">
        <f t="shared" si="478"/>
        <v>39.790999999999997</v>
      </c>
      <c r="R1726" s="21">
        <f t="shared" si="487"/>
        <v>71.999999999999446</v>
      </c>
      <c r="S1726" s="21">
        <f t="shared" si="488"/>
        <v>-3.5205759583151717</v>
      </c>
      <c r="T1726" s="21">
        <f t="shared" si="479"/>
        <v>86.147999999999996</v>
      </c>
      <c r="U1726" s="37">
        <f>VLOOKUP(Time_Zone, 'LSTM LookUp'!$B$5:$D$8, 3, FALSE)</f>
        <v>-75</v>
      </c>
      <c r="V1726" s="21">
        <f t="shared" si="489"/>
        <v>-10.217919928808948</v>
      </c>
      <c r="W1726" s="21">
        <f t="shared" si="480"/>
        <v>-6.4064799822022245</v>
      </c>
      <c r="X1726" s="21">
        <f t="shared" si="481"/>
        <v>0</v>
      </c>
      <c r="Y1726" s="21">
        <f t="shared" si="482"/>
        <v>0</v>
      </c>
      <c r="Z1726" s="21">
        <f t="shared" si="490"/>
        <v>0</v>
      </c>
      <c r="AA1726" s="21">
        <f t="shared" si="483"/>
        <v>0</v>
      </c>
      <c r="AB1726" s="21">
        <f t="shared" si="484"/>
        <v>0</v>
      </c>
      <c r="AC1726" s="21">
        <f t="shared" si="485"/>
        <v>0</v>
      </c>
      <c r="AD1726" s="21">
        <f t="shared" si="491"/>
        <v>0</v>
      </c>
      <c r="AE1726" s="21" t="str">
        <f t="shared" si="486"/>
        <v>3/13/1:00</v>
      </c>
    </row>
    <row r="1727" spans="2:31">
      <c r="B1727" s="37">
        <v>3</v>
      </c>
      <c r="C1727" s="38">
        <v>13</v>
      </c>
      <c r="D1727" s="39">
        <v>2</v>
      </c>
      <c r="E1727" s="17">
        <v>11.1</v>
      </c>
      <c r="F1727" s="17">
        <v>0</v>
      </c>
      <c r="G1727" s="17">
        <v>0</v>
      </c>
      <c r="H1727" s="37">
        <f t="shared" si="474"/>
        <v>51.98</v>
      </c>
      <c r="I1727" s="37">
        <f>IF(H1727&lt;'Roof Calculator'!$G$8, 1, 0)</f>
        <v>1</v>
      </c>
      <c r="J1727" s="37">
        <f>IF(H1727&gt;='Roof Calculator'!$G$8, 1, 0)</f>
        <v>0</v>
      </c>
      <c r="K1727" s="37">
        <f t="shared" si="475"/>
        <v>51.98</v>
      </c>
      <c r="L1727" s="37">
        <f t="shared" si="476"/>
        <v>0</v>
      </c>
      <c r="M1727" s="37">
        <v>0</v>
      </c>
      <c r="N1727" s="37">
        <f t="shared" si="477"/>
        <v>0</v>
      </c>
      <c r="O1727" s="37">
        <v>0</v>
      </c>
      <c r="P1727" s="37">
        <v>0</v>
      </c>
      <c r="Q1727" s="21">
        <f t="shared" si="478"/>
        <v>39.790999999999997</v>
      </c>
      <c r="R1727" s="21">
        <f t="shared" si="487"/>
        <v>72.041666666666117</v>
      </c>
      <c r="S1727" s="21">
        <f t="shared" si="488"/>
        <v>-3.5043864668946454</v>
      </c>
      <c r="T1727" s="21">
        <f t="shared" si="479"/>
        <v>86.147999999999996</v>
      </c>
      <c r="U1727" s="37">
        <f>VLOOKUP(Time_Zone, 'LSTM LookUp'!$B$5:$D$8, 3, FALSE)</f>
        <v>-75</v>
      </c>
      <c r="V1727" s="21">
        <f t="shared" si="489"/>
        <v>-10.20632698561816</v>
      </c>
      <c r="W1727" s="21">
        <f t="shared" si="480"/>
        <v>8.5964182535954503</v>
      </c>
      <c r="X1727" s="21">
        <f t="shared" si="481"/>
        <v>0</v>
      </c>
      <c r="Y1727" s="21">
        <f t="shared" si="482"/>
        <v>0</v>
      </c>
      <c r="Z1727" s="21">
        <f t="shared" si="490"/>
        <v>0</v>
      </c>
      <c r="AA1727" s="21">
        <f t="shared" si="483"/>
        <v>0</v>
      </c>
      <c r="AB1727" s="21">
        <f t="shared" si="484"/>
        <v>0</v>
      </c>
      <c r="AC1727" s="21">
        <f t="shared" si="485"/>
        <v>0</v>
      </c>
      <c r="AD1727" s="21">
        <f t="shared" si="491"/>
        <v>0</v>
      </c>
      <c r="AE1727" s="21" t="str">
        <f t="shared" si="486"/>
        <v>3/13/2:00</v>
      </c>
    </row>
    <row r="1728" spans="2:31">
      <c r="B1728" s="37">
        <v>3</v>
      </c>
      <c r="C1728" s="38">
        <v>13</v>
      </c>
      <c r="D1728" s="39">
        <v>3</v>
      </c>
      <c r="E1728" s="17">
        <v>11.1</v>
      </c>
      <c r="F1728" s="17">
        <v>0</v>
      </c>
      <c r="G1728" s="17">
        <v>0</v>
      </c>
      <c r="H1728" s="37">
        <f t="shared" si="474"/>
        <v>51.98</v>
      </c>
      <c r="I1728" s="37">
        <f>IF(H1728&lt;'Roof Calculator'!$G$8, 1, 0)</f>
        <v>1</v>
      </c>
      <c r="J1728" s="37">
        <f>IF(H1728&gt;='Roof Calculator'!$G$8, 1, 0)</f>
        <v>0</v>
      </c>
      <c r="K1728" s="37">
        <f t="shared" si="475"/>
        <v>51.98</v>
      </c>
      <c r="L1728" s="37">
        <f t="shared" si="476"/>
        <v>0</v>
      </c>
      <c r="M1728" s="37">
        <v>0</v>
      </c>
      <c r="N1728" s="37">
        <f t="shared" si="477"/>
        <v>0</v>
      </c>
      <c r="O1728" s="37">
        <v>0</v>
      </c>
      <c r="P1728" s="37">
        <v>0</v>
      </c>
      <c r="Q1728" s="21">
        <f t="shared" si="478"/>
        <v>39.790999999999997</v>
      </c>
      <c r="R1728" s="21">
        <f t="shared" si="487"/>
        <v>72.083333333332789</v>
      </c>
      <c r="S1728" s="21">
        <f t="shared" si="488"/>
        <v>-3.4881954505227628</v>
      </c>
      <c r="T1728" s="21">
        <f t="shared" si="479"/>
        <v>86.147999999999996</v>
      </c>
      <c r="U1728" s="37">
        <f>VLOOKUP(Time_Zone, 'LSTM LookUp'!$B$5:$D$8, 3, FALSE)</f>
        <v>-75</v>
      </c>
      <c r="V1728" s="21">
        <f t="shared" si="489"/>
        <v>-10.194724167585994</v>
      </c>
      <c r="W1728" s="21">
        <f t="shared" si="480"/>
        <v>23.59931895810351</v>
      </c>
      <c r="X1728" s="21">
        <f t="shared" si="481"/>
        <v>0</v>
      </c>
      <c r="Y1728" s="21">
        <f t="shared" si="482"/>
        <v>0</v>
      </c>
      <c r="Z1728" s="21">
        <f t="shared" si="490"/>
        <v>0</v>
      </c>
      <c r="AA1728" s="21">
        <f t="shared" si="483"/>
        <v>0</v>
      </c>
      <c r="AB1728" s="21">
        <f t="shared" si="484"/>
        <v>0</v>
      </c>
      <c r="AC1728" s="21">
        <f t="shared" si="485"/>
        <v>0</v>
      </c>
      <c r="AD1728" s="21">
        <f t="shared" si="491"/>
        <v>0</v>
      </c>
      <c r="AE1728" s="21" t="str">
        <f t="shared" si="486"/>
        <v>3/13/3:00</v>
      </c>
    </row>
    <row r="1729" spans="2:31">
      <c r="B1729" s="37">
        <v>3</v>
      </c>
      <c r="C1729" s="38">
        <v>13</v>
      </c>
      <c r="D1729" s="39">
        <v>4</v>
      </c>
      <c r="E1729" s="17">
        <v>11.1</v>
      </c>
      <c r="F1729" s="17">
        <v>0</v>
      </c>
      <c r="G1729" s="17">
        <v>0</v>
      </c>
      <c r="H1729" s="37">
        <f t="shared" si="474"/>
        <v>51.98</v>
      </c>
      <c r="I1729" s="37">
        <f>IF(H1729&lt;'Roof Calculator'!$G$8, 1, 0)</f>
        <v>1</v>
      </c>
      <c r="J1729" s="37">
        <f>IF(H1729&gt;='Roof Calculator'!$G$8, 1, 0)</f>
        <v>0</v>
      </c>
      <c r="K1729" s="37">
        <f t="shared" si="475"/>
        <v>51.98</v>
      </c>
      <c r="L1729" s="37">
        <f t="shared" si="476"/>
        <v>0</v>
      </c>
      <c r="M1729" s="37">
        <v>0</v>
      </c>
      <c r="N1729" s="37">
        <f t="shared" si="477"/>
        <v>0</v>
      </c>
      <c r="O1729" s="37">
        <v>0</v>
      </c>
      <c r="P1729" s="37">
        <v>0</v>
      </c>
      <c r="Q1729" s="21">
        <f t="shared" si="478"/>
        <v>39.790999999999997</v>
      </c>
      <c r="R1729" s="21">
        <f t="shared" si="487"/>
        <v>72.12499999999946</v>
      </c>
      <c r="S1729" s="21">
        <f t="shared" si="488"/>
        <v>-3.4720029163150161</v>
      </c>
      <c r="T1729" s="21">
        <f t="shared" si="479"/>
        <v>86.147999999999996</v>
      </c>
      <c r="U1729" s="37">
        <f>VLOOKUP(Time_Zone, 'LSTM LookUp'!$B$5:$D$8, 3, FALSE)</f>
        <v>-75</v>
      </c>
      <c r="V1729" s="21">
        <f t="shared" si="489"/>
        <v>-10.183111501507486</v>
      </c>
      <c r="W1729" s="21">
        <f t="shared" si="480"/>
        <v>38.602222124623118</v>
      </c>
      <c r="X1729" s="21">
        <f t="shared" si="481"/>
        <v>0</v>
      </c>
      <c r="Y1729" s="21">
        <f t="shared" si="482"/>
        <v>0</v>
      </c>
      <c r="Z1729" s="21">
        <f t="shared" si="490"/>
        <v>0</v>
      </c>
      <c r="AA1729" s="21">
        <f t="shared" si="483"/>
        <v>0</v>
      </c>
      <c r="AB1729" s="21">
        <f t="shared" si="484"/>
        <v>0</v>
      </c>
      <c r="AC1729" s="21">
        <f t="shared" si="485"/>
        <v>0</v>
      </c>
      <c r="AD1729" s="21">
        <f t="shared" si="491"/>
        <v>0</v>
      </c>
      <c r="AE1729" s="21" t="str">
        <f t="shared" si="486"/>
        <v>3/13/4:00</v>
      </c>
    </row>
    <row r="1730" spans="2:31">
      <c r="B1730" s="37">
        <v>3</v>
      </c>
      <c r="C1730" s="38">
        <v>13</v>
      </c>
      <c r="D1730" s="39">
        <v>5</v>
      </c>
      <c r="E1730" s="17">
        <v>11.7</v>
      </c>
      <c r="F1730" s="17">
        <v>0</v>
      </c>
      <c r="G1730" s="17">
        <v>0</v>
      </c>
      <c r="H1730" s="37">
        <f t="shared" si="474"/>
        <v>53.06</v>
      </c>
      <c r="I1730" s="37">
        <f>IF(H1730&lt;'Roof Calculator'!$G$8, 1, 0)</f>
        <v>1</v>
      </c>
      <c r="J1730" s="37">
        <f>IF(H1730&gt;='Roof Calculator'!$G$8, 1, 0)</f>
        <v>0</v>
      </c>
      <c r="K1730" s="37">
        <f t="shared" si="475"/>
        <v>53.06</v>
      </c>
      <c r="L1730" s="37">
        <f t="shared" si="476"/>
        <v>0</v>
      </c>
      <c r="M1730" s="37">
        <v>0</v>
      </c>
      <c r="N1730" s="37">
        <f t="shared" si="477"/>
        <v>0</v>
      </c>
      <c r="O1730" s="37">
        <v>0</v>
      </c>
      <c r="P1730" s="37">
        <v>0</v>
      </c>
      <c r="Q1730" s="21">
        <f t="shared" si="478"/>
        <v>39.790999999999997</v>
      </c>
      <c r="R1730" s="21">
        <f t="shared" si="487"/>
        <v>72.166666666666131</v>
      </c>
      <c r="S1730" s="21">
        <f t="shared" si="488"/>
        <v>-3.4558088713865942</v>
      </c>
      <c r="T1730" s="21">
        <f t="shared" si="479"/>
        <v>86.147999999999996</v>
      </c>
      <c r="U1730" s="37">
        <f>VLOOKUP(Time_Zone, 'LSTM LookUp'!$B$5:$D$8, 3, FALSE)</f>
        <v>-75</v>
      </c>
      <c r="V1730" s="21">
        <f t="shared" si="489"/>
        <v>-10.171489014192215</v>
      </c>
      <c r="W1730" s="21">
        <f t="shared" si="480"/>
        <v>53.60512774645197</v>
      </c>
      <c r="X1730" s="21">
        <f t="shared" si="481"/>
        <v>0</v>
      </c>
      <c r="Y1730" s="21">
        <f t="shared" si="482"/>
        <v>0</v>
      </c>
      <c r="Z1730" s="21">
        <f t="shared" si="490"/>
        <v>0</v>
      </c>
      <c r="AA1730" s="21">
        <f t="shared" si="483"/>
        <v>0</v>
      </c>
      <c r="AB1730" s="21">
        <f t="shared" si="484"/>
        <v>0</v>
      </c>
      <c r="AC1730" s="21">
        <f t="shared" si="485"/>
        <v>0</v>
      </c>
      <c r="AD1730" s="21">
        <f t="shared" si="491"/>
        <v>0</v>
      </c>
      <c r="AE1730" s="21" t="str">
        <f t="shared" si="486"/>
        <v>3/13/5:00</v>
      </c>
    </row>
    <row r="1731" spans="2:31">
      <c r="B1731" s="37">
        <v>3</v>
      </c>
      <c r="C1731" s="38">
        <v>13</v>
      </c>
      <c r="D1731" s="39">
        <v>6</v>
      </c>
      <c r="E1731" s="17">
        <v>11.1</v>
      </c>
      <c r="F1731" s="17">
        <v>0</v>
      </c>
      <c r="G1731" s="17">
        <v>0</v>
      </c>
      <c r="H1731" s="37">
        <f t="shared" si="474"/>
        <v>51.98</v>
      </c>
      <c r="I1731" s="37">
        <f>IF(H1731&lt;'Roof Calculator'!$G$8, 1, 0)</f>
        <v>1</v>
      </c>
      <c r="J1731" s="37">
        <f>IF(H1731&gt;='Roof Calculator'!$G$8, 1, 0)</f>
        <v>0</v>
      </c>
      <c r="K1731" s="37">
        <f t="shared" si="475"/>
        <v>51.98</v>
      </c>
      <c r="L1731" s="37">
        <f t="shared" si="476"/>
        <v>0</v>
      </c>
      <c r="M1731" s="37">
        <v>0</v>
      </c>
      <c r="N1731" s="37">
        <f t="shared" si="477"/>
        <v>0</v>
      </c>
      <c r="O1731" s="37">
        <v>0</v>
      </c>
      <c r="P1731" s="37">
        <v>0</v>
      </c>
      <c r="Q1731" s="21">
        <f t="shared" si="478"/>
        <v>39.790999999999997</v>
      </c>
      <c r="R1731" s="21">
        <f t="shared" si="487"/>
        <v>72.208333333332803</v>
      </c>
      <c r="S1731" s="21">
        <f t="shared" si="488"/>
        <v>-3.4396133228523782</v>
      </c>
      <c r="T1731" s="21">
        <f t="shared" si="479"/>
        <v>86.147999999999996</v>
      </c>
      <c r="U1731" s="37">
        <f>VLOOKUP(Time_Zone, 'LSTM LookUp'!$B$5:$D$8, 3, FALSE)</f>
        <v>-75</v>
      </c>
      <c r="V1731" s="21">
        <f t="shared" si="489"/>
        <v>-10.159856732464236</v>
      </c>
      <c r="W1731" s="21">
        <f t="shared" si="480"/>
        <v>68.608035816883927</v>
      </c>
      <c r="X1731" s="21">
        <f t="shared" si="481"/>
        <v>0</v>
      </c>
      <c r="Y1731" s="21">
        <f t="shared" si="482"/>
        <v>0</v>
      </c>
      <c r="Z1731" s="21">
        <f t="shared" si="490"/>
        <v>0</v>
      </c>
      <c r="AA1731" s="21">
        <f t="shared" si="483"/>
        <v>0</v>
      </c>
      <c r="AB1731" s="21">
        <f t="shared" si="484"/>
        <v>0</v>
      </c>
      <c r="AC1731" s="21">
        <f t="shared" si="485"/>
        <v>0</v>
      </c>
      <c r="AD1731" s="21">
        <f t="shared" si="491"/>
        <v>0</v>
      </c>
      <c r="AE1731" s="21" t="str">
        <f t="shared" si="486"/>
        <v>3/13/6:00</v>
      </c>
    </row>
    <row r="1732" spans="2:31">
      <c r="B1732" s="37">
        <v>3</v>
      </c>
      <c r="C1732" s="38">
        <v>13</v>
      </c>
      <c r="D1732" s="39">
        <v>7</v>
      </c>
      <c r="E1732" s="17">
        <v>11.1</v>
      </c>
      <c r="F1732" s="17">
        <v>0</v>
      </c>
      <c r="G1732" s="17">
        <v>0</v>
      </c>
      <c r="H1732" s="37">
        <f t="shared" si="474"/>
        <v>51.98</v>
      </c>
      <c r="I1732" s="37">
        <f>IF(H1732&lt;'Roof Calculator'!$G$8, 1, 0)</f>
        <v>1</v>
      </c>
      <c r="J1732" s="37">
        <f>IF(H1732&gt;='Roof Calculator'!$G$8, 1, 0)</f>
        <v>0</v>
      </c>
      <c r="K1732" s="37">
        <f t="shared" si="475"/>
        <v>51.98</v>
      </c>
      <c r="L1732" s="37">
        <f t="shared" si="476"/>
        <v>0</v>
      </c>
      <c r="M1732" s="37">
        <v>0</v>
      </c>
      <c r="N1732" s="37">
        <f t="shared" si="477"/>
        <v>0</v>
      </c>
      <c r="O1732" s="37">
        <v>0</v>
      </c>
      <c r="P1732" s="37">
        <v>0</v>
      </c>
      <c r="Q1732" s="21">
        <f t="shared" si="478"/>
        <v>39.790999999999997</v>
      </c>
      <c r="R1732" s="21">
        <f t="shared" si="487"/>
        <v>72.249999999999474</v>
      </c>
      <c r="S1732" s="21">
        <f t="shared" si="488"/>
        <v>-3.4234162778269406</v>
      </c>
      <c r="T1732" s="21">
        <f t="shared" si="479"/>
        <v>86.147999999999996</v>
      </c>
      <c r="U1732" s="37">
        <f>VLOOKUP(Time_Zone, 'LSTM LookUp'!$B$5:$D$8, 3, FALSE)</f>
        <v>-75</v>
      </c>
      <c r="V1732" s="21">
        <f t="shared" si="489"/>
        <v>-10.148214683162038</v>
      </c>
      <c r="W1732" s="21">
        <f t="shared" si="480"/>
        <v>83.610946329209526</v>
      </c>
      <c r="X1732" s="21">
        <f t="shared" si="481"/>
        <v>0</v>
      </c>
      <c r="Y1732" s="21">
        <f t="shared" si="482"/>
        <v>0</v>
      </c>
      <c r="Z1732" s="21">
        <f t="shared" si="490"/>
        <v>0</v>
      </c>
      <c r="AA1732" s="21">
        <f t="shared" si="483"/>
        <v>0</v>
      </c>
      <c r="AB1732" s="21">
        <f t="shared" si="484"/>
        <v>0</v>
      </c>
      <c r="AC1732" s="21">
        <f t="shared" si="485"/>
        <v>0</v>
      </c>
      <c r="AD1732" s="21">
        <f t="shared" si="491"/>
        <v>0</v>
      </c>
      <c r="AE1732" s="21" t="str">
        <f t="shared" si="486"/>
        <v>3/13/7:00</v>
      </c>
    </row>
    <row r="1733" spans="2:31">
      <c r="B1733" s="37">
        <v>3</v>
      </c>
      <c r="C1733" s="38">
        <v>13</v>
      </c>
      <c r="D1733" s="39">
        <v>8</v>
      </c>
      <c r="E1733" s="17">
        <v>11.7</v>
      </c>
      <c r="F1733" s="17">
        <v>25</v>
      </c>
      <c r="G1733" s="17">
        <v>16</v>
      </c>
      <c r="H1733" s="37">
        <f t="shared" si="474"/>
        <v>53.06</v>
      </c>
      <c r="I1733" s="37">
        <f>IF(H1733&lt;'Roof Calculator'!$G$8, 1, 0)</f>
        <v>1</v>
      </c>
      <c r="J1733" s="37">
        <f>IF(H1733&gt;='Roof Calculator'!$G$8, 1, 0)</f>
        <v>0</v>
      </c>
      <c r="K1733" s="37">
        <f t="shared" si="475"/>
        <v>53.06</v>
      </c>
      <c r="L1733" s="37">
        <f t="shared" si="476"/>
        <v>0</v>
      </c>
      <c r="M1733" s="37">
        <v>0</v>
      </c>
      <c r="N1733" s="37">
        <f t="shared" si="477"/>
        <v>25</v>
      </c>
      <c r="O1733" s="37">
        <v>0</v>
      </c>
      <c r="P1733" s="37">
        <v>0</v>
      </c>
      <c r="Q1733" s="21">
        <f t="shared" si="478"/>
        <v>39.790999999999997</v>
      </c>
      <c r="R1733" s="21">
        <f t="shared" si="487"/>
        <v>72.291666666666146</v>
      </c>
      <c r="S1733" s="21">
        <f t="shared" si="488"/>
        <v>-3.407217743424551</v>
      </c>
      <c r="T1733" s="21">
        <f t="shared" si="479"/>
        <v>86.147999999999996</v>
      </c>
      <c r="U1733" s="37">
        <f>VLOOKUP(Time_Zone, 'LSTM LookUp'!$B$5:$D$8, 3, FALSE)</f>
        <v>-75</v>
      </c>
      <c r="V1733" s="21">
        <f t="shared" si="489"/>
        <v>-10.136562893138478</v>
      </c>
      <c r="W1733" s="21">
        <f t="shared" si="480"/>
        <v>98.613859276715345</v>
      </c>
      <c r="X1733" s="21">
        <f t="shared" si="481"/>
        <v>-2.4466691783867196</v>
      </c>
      <c r="Y1733" s="21">
        <f t="shared" si="482"/>
        <v>22.55333082161328</v>
      </c>
      <c r="Z1733" s="21">
        <f t="shared" si="490"/>
        <v>7.149011962406588</v>
      </c>
      <c r="AA1733" s="21">
        <f t="shared" si="483"/>
        <v>7.149011962406588</v>
      </c>
      <c r="AB1733" s="21">
        <f t="shared" si="484"/>
        <v>0</v>
      </c>
      <c r="AC1733" s="21">
        <f t="shared" si="485"/>
        <v>0</v>
      </c>
      <c r="AD1733" s="21">
        <f t="shared" si="491"/>
        <v>0</v>
      </c>
      <c r="AE1733" s="21" t="str">
        <f t="shared" si="486"/>
        <v>3/13/8:00</v>
      </c>
    </row>
    <row r="1734" spans="2:31">
      <c r="B1734" s="37">
        <v>3</v>
      </c>
      <c r="C1734" s="38">
        <v>13</v>
      </c>
      <c r="D1734" s="39">
        <v>9</v>
      </c>
      <c r="E1734" s="17">
        <v>12.2</v>
      </c>
      <c r="F1734" s="17">
        <v>88</v>
      </c>
      <c r="G1734" s="17">
        <v>6</v>
      </c>
      <c r="H1734" s="37">
        <f t="shared" si="474"/>
        <v>53.96</v>
      </c>
      <c r="I1734" s="37">
        <f>IF(H1734&lt;'Roof Calculator'!$G$8, 1, 0)</f>
        <v>1</v>
      </c>
      <c r="J1734" s="37">
        <f>IF(H1734&gt;='Roof Calculator'!$G$8, 1, 0)</f>
        <v>0</v>
      </c>
      <c r="K1734" s="37">
        <f t="shared" si="475"/>
        <v>53.96</v>
      </c>
      <c r="L1734" s="37">
        <f t="shared" si="476"/>
        <v>0</v>
      </c>
      <c r="M1734" s="37">
        <v>0</v>
      </c>
      <c r="N1734" s="37">
        <f t="shared" si="477"/>
        <v>88</v>
      </c>
      <c r="O1734" s="37">
        <v>0</v>
      </c>
      <c r="P1734" s="37">
        <v>0</v>
      </c>
      <c r="Q1734" s="21">
        <f t="shared" si="478"/>
        <v>39.790999999999997</v>
      </c>
      <c r="R1734" s="21">
        <f t="shared" si="487"/>
        <v>72.333333333332817</v>
      </c>
      <c r="S1734" s="21">
        <f t="shared" si="488"/>
        <v>-3.3910177267591766</v>
      </c>
      <c r="T1734" s="21">
        <f t="shared" si="479"/>
        <v>86.147999999999996</v>
      </c>
      <c r="U1734" s="37">
        <f>VLOOKUP(Time_Zone, 'LSTM LookUp'!$B$5:$D$8, 3, FALSE)</f>
        <v>-75</v>
      </c>
      <c r="V1734" s="21">
        <f t="shared" si="489"/>
        <v>-10.124901389260719</v>
      </c>
      <c r="W1734" s="21">
        <f t="shared" si="480"/>
        <v>113.61677465268484</v>
      </c>
      <c r="X1734" s="21">
        <f t="shared" si="481"/>
        <v>-2.0708654995102007</v>
      </c>
      <c r="Y1734" s="21">
        <f t="shared" si="482"/>
        <v>85.929134500489795</v>
      </c>
      <c r="Z1734" s="21">
        <f t="shared" si="490"/>
        <v>27.238034830515719</v>
      </c>
      <c r="AA1734" s="21">
        <f t="shared" si="483"/>
        <v>27.238034830515719</v>
      </c>
      <c r="AB1734" s="21">
        <f t="shared" si="484"/>
        <v>0</v>
      </c>
      <c r="AC1734" s="21">
        <f t="shared" si="485"/>
        <v>0</v>
      </c>
      <c r="AD1734" s="21">
        <f t="shared" si="491"/>
        <v>0</v>
      </c>
      <c r="AE1734" s="21" t="str">
        <f t="shared" si="486"/>
        <v>3/13/9:00</v>
      </c>
    </row>
    <row r="1735" spans="2:31">
      <c r="B1735" s="37">
        <v>3</v>
      </c>
      <c r="C1735" s="38">
        <v>13</v>
      </c>
      <c r="D1735" s="39">
        <v>10</v>
      </c>
      <c r="E1735" s="17">
        <v>13.3</v>
      </c>
      <c r="F1735" s="17">
        <v>152</v>
      </c>
      <c r="G1735" s="17">
        <v>12</v>
      </c>
      <c r="H1735" s="37">
        <f t="shared" si="474"/>
        <v>55.94</v>
      </c>
      <c r="I1735" s="37">
        <f>IF(H1735&lt;'Roof Calculator'!$G$8, 1, 0)</f>
        <v>0</v>
      </c>
      <c r="J1735" s="37">
        <f>IF(H1735&gt;='Roof Calculator'!$G$8, 1, 0)</f>
        <v>1</v>
      </c>
      <c r="K1735" s="37">
        <f t="shared" si="475"/>
        <v>0</v>
      </c>
      <c r="L1735" s="37">
        <f t="shared" si="476"/>
        <v>55.94</v>
      </c>
      <c r="M1735" s="37">
        <v>0</v>
      </c>
      <c r="N1735" s="37">
        <f t="shared" si="477"/>
        <v>152</v>
      </c>
      <c r="O1735" s="37">
        <v>0</v>
      </c>
      <c r="P1735" s="37">
        <v>0</v>
      </c>
      <c r="Q1735" s="21">
        <f t="shared" si="478"/>
        <v>39.790999999999997</v>
      </c>
      <c r="R1735" s="21">
        <f t="shared" si="487"/>
        <v>72.374999999999488</v>
      </c>
      <c r="S1735" s="21">
        <f t="shared" si="488"/>
        <v>-3.3748162349444812</v>
      </c>
      <c r="T1735" s="21">
        <f t="shared" si="479"/>
        <v>86.147999999999996</v>
      </c>
      <c r="U1735" s="37">
        <f>VLOOKUP(Time_Zone, 'LSTM LookUp'!$B$5:$D$8, 3, FALSE)</f>
        <v>-75</v>
      </c>
      <c r="V1735" s="21">
        <f t="shared" si="489"/>
        <v>-10.113230198410184</v>
      </c>
      <c r="W1735" s="21">
        <f t="shared" si="480"/>
        <v>128.61969245039745</v>
      </c>
      <c r="X1735" s="21">
        <f t="shared" si="481"/>
        <v>-6.1971410952760966</v>
      </c>
      <c r="Y1735" s="21">
        <f t="shared" si="482"/>
        <v>145.80285890472391</v>
      </c>
      <c r="Z1735" s="21">
        <f t="shared" si="490"/>
        <v>46.216959734570601</v>
      </c>
      <c r="AA1735" s="21">
        <f t="shared" si="483"/>
        <v>0</v>
      </c>
      <c r="AB1735" s="21">
        <f t="shared" si="484"/>
        <v>46.216959734570601</v>
      </c>
      <c r="AC1735" s="21">
        <f t="shared" si="485"/>
        <v>55.94</v>
      </c>
      <c r="AD1735" s="21">
        <f t="shared" si="491"/>
        <v>46.216959734570601</v>
      </c>
      <c r="AE1735" s="21" t="str">
        <f t="shared" si="486"/>
        <v>3/13/10:00</v>
      </c>
    </row>
    <row r="1736" spans="2:31">
      <c r="B1736" s="37">
        <v>3</v>
      </c>
      <c r="C1736" s="38">
        <v>13</v>
      </c>
      <c r="D1736" s="39">
        <v>11</v>
      </c>
      <c r="E1736" s="17">
        <v>13.9</v>
      </c>
      <c r="F1736" s="17">
        <v>237</v>
      </c>
      <c r="G1736" s="17">
        <v>7</v>
      </c>
      <c r="H1736" s="37">
        <f t="shared" si="474"/>
        <v>57.02</v>
      </c>
      <c r="I1736" s="37">
        <f>IF(H1736&lt;'Roof Calculator'!$G$8, 1, 0)</f>
        <v>0</v>
      </c>
      <c r="J1736" s="37">
        <f>IF(H1736&gt;='Roof Calculator'!$G$8, 1, 0)</f>
        <v>1</v>
      </c>
      <c r="K1736" s="37">
        <f t="shared" si="475"/>
        <v>0</v>
      </c>
      <c r="L1736" s="37">
        <f t="shared" si="476"/>
        <v>57.02</v>
      </c>
      <c r="M1736" s="37">
        <v>0</v>
      </c>
      <c r="N1736" s="37">
        <f t="shared" si="477"/>
        <v>237</v>
      </c>
      <c r="O1736" s="37">
        <v>0</v>
      </c>
      <c r="P1736" s="37">
        <v>0</v>
      </c>
      <c r="Q1736" s="21">
        <f t="shared" si="478"/>
        <v>39.790999999999997</v>
      </c>
      <c r="R1736" s="21">
        <f t="shared" si="487"/>
        <v>72.41666666666616</v>
      </c>
      <c r="S1736" s="21">
        <f t="shared" si="488"/>
        <v>-3.3586132750938296</v>
      </c>
      <c r="T1736" s="21">
        <f t="shared" si="479"/>
        <v>86.147999999999996</v>
      </c>
      <c r="U1736" s="37">
        <f>VLOOKUP(Time_Zone, 'LSTM LookUp'!$B$5:$D$8, 3, FALSE)</f>
        <v>-75</v>
      </c>
      <c r="V1736" s="21">
        <f t="shared" si="489"/>
        <v>-10.101549347482495</v>
      </c>
      <c r="W1736" s="21">
        <f t="shared" si="480"/>
        <v>143.62261266312936</v>
      </c>
      <c r="X1736" s="21">
        <f t="shared" si="481"/>
        <v>-4.5855518426641906</v>
      </c>
      <c r="Y1736" s="21">
        <f t="shared" si="482"/>
        <v>232.41444815733581</v>
      </c>
      <c r="Z1736" s="21">
        <f t="shared" si="490"/>
        <v>73.671320802009461</v>
      </c>
      <c r="AA1736" s="21">
        <f t="shared" si="483"/>
        <v>0</v>
      </c>
      <c r="AB1736" s="21">
        <f t="shared" si="484"/>
        <v>73.671320802009461</v>
      </c>
      <c r="AC1736" s="21">
        <f t="shared" si="485"/>
        <v>57.02</v>
      </c>
      <c r="AD1736" s="21">
        <f t="shared" si="491"/>
        <v>73.671320802009461</v>
      </c>
      <c r="AE1736" s="21" t="str">
        <f t="shared" si="486"/>
        <v>3/13/11:00</v>
      </c>
    </row>
    <row r="1737" spans="2:31">
      <c r="B1737" s="37">
        <v>3</v>
      </c>
      <c r="C1737" s="38">
        <v>13</v>
      </c>
      <c r="D1737" s="39">
        <v>12</v>
      </c>
      <c r="E1737" s="17">
        <v>14.4</v>
      </c>
      <c r="F1737" s="17">
        <v>286</v>
      </c>
      <c r="G1737" s="17">
        <v>1</v>
      </c>
      <c r="H1737" s="37">
        <f t="shared" si="474"/>
        <v>57.92</v>
      </c>
      <c r="I1737" s="37">
        <f>IF(H1737&lt;'Roof Calculator'!$G$8, 1, 0)</f>
        <v>0</v>
      </c>
      <c r="J1737" s="37">
        <f>IF(H1737&gt;='Roof Calculator'!$G$8, 1, 0)</f>
        <v>1</v>
      </c>
      <c r="K1737" s="37">
        <f t="shared" si="475"/>
        <v>0</v>
      </c>
      <c r="L1737" s="37">
        <f t="shared" si="476"/>
        <v>57.92</v>
      </c>
      <c r="M1737" s="37">
        <v>0</v>
      </c>
      <c r="N1737" s="37">
        <f t="shared" si="477"/>
        <v>286</v>
      </c>
      <c r="O1737" s="37">
        <v>0</v>
      </c>
      <c r="P1737" s="37">
        <v>0</v>
      </c>
      <c r="Q1737" s="21">
        <f t="shared" si="478"/>
        <v>39.790999999999997</v>
      </c>
      <c r="R1737" s="21">
        <f t="shared" si="487"/>
        <v>72.458333333332831</v>
      </c>
      <c r="S1737" s="21">
        <f t="shared" si="488"/>
        <v>-3.3424088543202841</v>
      </c>
      <c r="T1737" s="21">
        <f t="shared" si="479"/>
        <v>86.147999999999996</v>
      </c>
      <c r="U1737" s="37">
        <f>VLOOKUP(Time_Zone, 'LSTM LookUp'!$B$5:$D$8, 3, FALSE)</f>
        <v>-75</v>
      </c>
      <c r="V1737" s="21">
        <f t="shared" si="489"/>
        <v>-10.089858863387416</v>
      </c>
      <c r="W1737" s="21">
        <f t="shared" si="480"/>
        <v>158.62553528415316</v>
      </c>
      <c r="X1737" s="21">
        <f t="shared" si="481"/>
        <v>-0.75162941494973978</v>
      </c>
      <c r="Y1737" s="21">
        <f t="shared" si="482"/>
        <v>285.24837058505028</v>
      </c>
      <c r="Z1737" s="21">
        <f t="shared" si="490"/>
        <v>90.418751434057185</v>
      </c>
      <c r="AA1737" s="21">
        <f t="shared" si="483"/>
        <v>0</v>
      </c>
      <c r="AB1737" s="21">
        <f t="shared" si="484"/>
        <v>90.418751434057185</v>
      </c>
      <c r="AC1737" s="21">
        <f t="shared" si="485"/>
        <v>57.92</v>
      </c>
      <c r="AD1737" s="21">
        <f t="shared" si="491"/>
        <v>90.418751434057185</v>
      </c>
      <c r="AE1737" s="21" t="str">
        <f t="shared" si="486"/>
        <v>3/13/12:00</v>
      </c>
    </row>
    <row r="1738" spans="2:31">
      <c r="B1738" s="37">
        <v>3</v>
      </c>
      <c r="C1738" s="38">
        <v>13</v>
      </c>
      <c r="D1738" s="39">
        <v>13</v>
      </c>
      <c r="E1738" s="17">
        <v>14.4</v>
      </c>
      <c r="F1738" s="17">
        <v>315</v>
      </c>
      <c r="G1738" s="17">
        <v>2</v>
      </c>
      <c r="H1738" s="37">
        <f t="shared" si="474"/>
        <v>57.92</v>
      </c>
      <c r="I1738" s="37">
        <f>IF(H1738&lt;'Roof Calculator'!$G$8, 1, 0)</f>
        <v>0</v>
      </c>
      <c r="J1738" s="37">
        <f>IF(H1738&gt;='Roof Calculator'!$G$8, 1, 0)</f>
        <v>1</v>
      </c>
      <c r="K1738" s="37">
        <f t="shared" si="475"/>
        <v>0</v>
      </c>
      <c r="L1738" s="37">
        <f t="shared" si="476"/>
        <v>57.92</v>
      </c>
      <c r="M1738" s="37">
        <v>0</v>
      </c>
      <c r="N1738" s="37">
        <f t="shared" si="477"/>
        <v>315</v>
      </c>
      <c r="O1738" s="37">
        <v>0</v>
      </c>
      <c r="P1738" s="37">
        <v>0</v>
      </c>
      <c r="Q1738" s="21">
        <f t="shared" si="478"/>
        <v>39.790999999999997</v>
      </c>
      <c r="R1738" s="21">
        <f t="shared" si="487"/>
        <v>72.499999999999503</v>
      </c>
      <c r="S1738" s="21">
        <f t="shared" si="488"/>
        <v>-3.3262029797366126</v>
      </c>
      <c r="T1738" s="21">
        <f t="shared" si="479"/>
        <v>86.147999999999996</v>
      </c>
      <c r="U1738" s="37">
        <f>VLOOKUP(Time_Zone, 'LSTM LookUp'!$B$5:$D$8, 3, FALSE)</f>
        <v>-75</v>
      </c>
      <c r="V1738" s="21">
        <f t="shared" si="489"/>
        <v>-10.078158773048797</v>
      </c>
      <c r="W1738" s="21">
        <f t="shared" si="480"/>
        <v>173.62846030673782</v>
      </c>
      <c r="X1738" s="21">
        <f t="shared" si="481"/>
        <v>-1.5989679748605679</v>
      </c>
      <c r="Y1738" s="21">
        <f t="shared" si="482"/>
        <v>313.40103202513944</v>
      </c>
      <c r="Z1738" s="21">
        <f t="shared" si="490"/>
        <v>99.342653406705296</v>
      </c>
      <c r="AA1738" s="21">
        <f t="shared" si="483"/>
        <v>0</v>
      </c>
      <c r="AB1738" s="21">
        <f t="shared" si="484"/>
        <v>99.342653406705296</v>
      </c>
      <c r="AC1738" s="21">
        <f t="shared" si="485"/>
        <v>57.92</v>
      </c>
      <c r="AD1738" s="21">
        <f t="shared" si="491"/>
        <v>99.342653406705296</v>
      </c>
      <c r="AE1738" s="21" t="str">
        <f t="shared" si="486"/>
        <v>3/13/13:00</v>
      </c>
    </row>
    <row r="1739" spans="2:31">
      <c r="B1739" s="37">
        <v>3</v>
      </c>
      <c r="C1739" s="38">
        <v>13</v>
      </c>
      <c r="D1739" s="39">
        <v>14</v>
      </c>
      <c r="E1739" s="17">
        <v>14.4</v>
      </c>
      <c r="F1739" s="17">
        <v>378</v>
      </c>
      <c r="G1739" s="17">
        <v>174</v>
      </c>
      <c r="H1739" s="37">
        <f t="shared" si="474"/>
        <v>57.92</v>
      </c>
      <c r="I1739" s="37">
        <f>IF(H1739&lt;'Roof Calculator'!$G$8, 1, 0)</f>
        <v>0</v>
      </c>
      <c r="J1739" s="37">
        <f>IF(H1739&gt;='Roof Calculator'!$G$8, 1, 0)</f>
        <v>1</v>
      </c>
      <c r="K1739" s="37">
        <f t="shared" si="475"/>
        <v>0</v>
      </c>
      <c r="L1739" s="37">
        <f t="shared" si="476"/>
        <v>57.92</v>
      </c>
      <c r="M1739" s="37">
        <v>0</v>
      </c>
      <c r="N1739" s="37">
        <f t="shared" si="477"/>
        <v>378</v>
      </c>
      <c r="O1739" s="37">
        <v>0</v>
      </c>
      <c r="P1739" s="37">
        <v>0</v>
      </c>
      <c r="Q1739" s="21">
        <f t="shared" si="478"/>
        <v>39.790999999999997</v>
      </c>
      <c r="R1739" s="21">
        <f t="shared" si="487"/>
        <v>72.541666666666174</v>
      </c>
      <c r="S1739" s="21">
        <f t="shared" si="488"/>
        <v>-3.3099956584552839</v>
      </c>
      <c r="T1739" s="21">
        <f t="shared" si="479"/>
        <v>86.147999999999996</v>
      </c>
      <c r="U1739" s="37">
        <f>VLOOKUP(Time_Zone, 'LSTM LookUp'!$B$5:$D$8, 3, FALSE)</f>
        <v>-75</v>
      </c>
      <c r="V1739" s="21">
        <f t="shared" si="489"/>
        <v>-10.06644910340451</v>
      </c>
      <c r="W1739" s="21">
        <f t="shared" si="480"/>
        <v>188.63138772414888</v>
      </c>
      <c r="X1739" s="21">
        <f t="shared" si="481"/>
        <v>-138.3936950592263</v>
      </c>
      <c r="Y1739" s="21">
        <f t="shared" si="482"/>
        <v>239.6063049407737</v>
      </c>
      <c r="Z1739" s="21">
        <f t="shared" si="490"/>
        <v>75.951013792077291</v>
      </c>
      <c r="AA1739" s="21">
        <f t="shared" si="483"/>
        <v>0</v>
      </c>
      <c r="AB1739" s="21">
        <f t="shared" si="484"/>
        <v>75.951013792077291</v>
      </c>
      <c r="AC1739" s="21">
        <f t="shared" si="485"/>
        <v>57.92</v>
      </c>
      <c r="AD1739" s="21">
        <f t="shared" si="491"/>
        <v>75.951013792077291</v>
      </c>
      <c r="AE1739" s="21" t="str">
        <f t="shared" si="486"/>
        <v>3/13/14:00</v>
      </c>
    </row>
    <row r="1740" spans="2:31">
      <c r="B1740" s="37">
        <v>3</v>
      </c>
      <c r="C1740" s="38">
        <v>13</v>
      </c>
      <c r="D1740" s="39">
        <v>15</v>
      </c>
      <c r="E1740" s="17">
        <v>15</v>
      </c>
      <c r="F1740" s="17">
        <v>332</v>
      </c>
      <c r="G1740" s="17">
        <v>6</v>
      </c>
      <c r="H1740" s="37">
        <f t="shared" si="474"/>
        <v>59</v>
      </c>
      <c r="I1740" s="37">
        <f>IF(H1740&lt;'Roof Calculator'!$G$8, 1, 0)</f>
        <v>0</v>
      </c>
      <c r="J1740" s="37">
        <f>IF(H1740&gt;='Roof Calculator'!$G$8, 1, 0)</f>
        <v>1</v>
      </c>
      <c r="K1740" s="37">
        <f t="shared" si="475"/>
        <v>0</v>
      </c>
      <c r="L1740" s="37">
        <f t="shared" si="476"/>
        <v>59</v>
      </c>
      <c r="M1740" s="37">
        <v>0</v>
      </c>
      <c r="N1740" s="37">
        <f t="shared" si="477"/>
        <v>332</v>
      </c>
      <c r="O1740" s="37">
        <v>0</v>
      </c>
      <c r="P1740" s="37">
        <v>0</v>
      </c>
      <c r="Q1740" s="21">
        <f t="shared" si="478"/>
        <v>39.790999999999997</v>
      </c>
      <c r="R1740" s="21">
        <f t="shared" si="487"/>
        <v>72.583333333332845</v>
      </c>
      <c r="S1740" s="21">
        <f t="shared" si="488"/>
        <v>-3.2937868975884688</v>
      </c>
      <c r="T1740" s="21">
        <f t="shared" si="479"/>
        <v>86.147999999999996</v>
      </c>
      <c r="U1740" s="37">
        <f>VLOOKUP(Time_Zone, 'LSTM LookUp'!$B$5:$D$8, 3, FALSE)</f>
        <v>-75</v>
      </c>
      <c r="V1740" s="21">
        <f t="shared" si="489"/>
        <v>-10.054729881406409</v>
      </c>
      <c r="W1740" s="21">
        <f t="shared" si="480"/>
        <v>203.6343175296484</v>
      </c>
      <c r="X1740" s="21">
        <f t="shared" si="481"/>
        <v>-4.4372540210334783</v>
      </c>
      <c r="Y1740" s="21">
        <f t="shared" si="482"/>
        <v>327.56274597896652</v>
      </c>
      <c r="Z1740" s="21">
        <f t="shared" si="490"/>
        <v>103.83166938686676</v>
      </c>
      <c r="AA1740" s="21">
        <f t="shared" si="483"/>
        <v>0</v>
      </c>
      <c r="AB1740" s="21">
        <f t="shared" si="484"/>
        <v>103.83166938686676</v>
      </c>
      <c r="AC1740" s="21">
        <f t="shared" si="485"/>
        <v>59</v>
      </c>
      <c r="AD1740" s="21">
        <f t="shared" si="491"/>
        <v>103.83166938686676</v>
      </c>
      <c r="AE1740" s="21" t="str">
        <f t="shared" si="486"/>
        <v>3/13/15:00</v>
      </c>
    </row>
    <row r="1741" spans="2:31">
      <c r="B1741" s="37">
        <v>3</v>
      </c>
      <c r="C1741" s="38">
        <v>13</v>
      </c>
      <c r="D1741" s="39">
        <v>16</v>
      </c>
      <c r="E1741" s="17">
        <v>15.6</v>
      </c>
      <c r="F1741" s="17">
        <v>251</v>
      </c>
      <c r="G1741" s="17">
        <v>71</v>
      </c>
      <c r="H1741" s="37">
        <f t="shared" si="474"/>
        <v>60.08</v>
      </c>
      <c r="I1741" s="37">
        <f>IF(H1741&lt;'Roof Calculator'!$G$8, 1, 0)</f>
        <v>0</v>
      </c>
      <c r="J1741" s="37">
        <f>IF(H1741&gt;='Roof Calculator'!$G$8, 1, 0)</f>
        <v>1</v>
      </c>
      <c r="K1741" s="37">
        <f t="shared" si="475"/>
        <v>0</v>
      </c>
      <c r="L1741" s="37">
        <f t="shared" si="476"/>
        <v>60.08</v>
      </c>
      <c r="M1741" s="37">
        <v>0</v>
      </c>
      <c r="N1741" s="37">
        <f t="shared" si="477"/>
        <v>251</v>
      </c>
      <c r="O1741" s="37">
        <v>0</v>
      </c>
      <c r="P1741" s="37">
        <v>0</v>
      </c>
      <c r="Q1741" s="21">
        <f t="shared" si="478"/>
        <v>39.790999999999997</v>
      </c>
      <c r="R1741" s="21">
        <f t="shared" si="487"/>
        <v>72.624999999999517</v>
      </c>
      <c r="S1741" s="21">
        <f t="shared" si="488"/>
        <v>-3.2775767042480477</v>
      </c>
      <c r="T1741" s="21">
        <f t="shared" si="479"/>
        <v>86.147999999999996</v>
      </c>
      <c r="U1741" s="37">
        <f>VLOOKUP(Time_Zone, 'LSTM LookUp'!$B$5:$D$8, 3, FALSE)</f>
        <v>-75</v>
      </c>
      <c r="V1741" s="21">
        <f t="shared" si="489"/>
        <v>-10.043001134020253</v>
      </c>
      <c r="W1741" s="21">
        <f t="shared" si="480"/>
        <v>218.63724971649492</v>
      </c>
      <c r="X1741" s="21">
        <f t="shared" si="481"/>
        <v>-45.142128073573247</v>
      </c>
      <c r="Y1741" s="21">
        <f t="shared" si="482"/>
        <v>205.85787192642675</v>
      </c>
      <c r="Z1741" s="21">
        <f t="shared" si="490"/>
        <v>65.253349964043863</v>
      </c>
      <c r="AA1741" s="21">
        <f t="shared" si="483"/>
        <v>0</v>
      </c>
      <c r="AB1741" s="21">
        <f t="shared" si="484"/>
        <v>65.253349964043863</v>
      </c>
      <c r="AC1741" s="21">
        <f t="shared" si="485"/>
        <v>60.08</v>
      </c>
      <c r="AD1741" s="21">
        <f t="shared" si="491"/>
        <v>65.253349964043863</v>
      </c>
      <c r="AE1741" s="21" t="str">
        <f t="shared" si="486"/>
        <v>3/13/16:00</v>
      </c>
    </row>
    <row r="1742" spans="2:31">
      <c r="B1742" s="37">
        <v>3</v>
      </c>
      <c r="C1742" s="38">
        <v>13</v>
      </c>
      <c r="D1742" s="39">
        <v>17</v>
      </c>
      <c r="E1742" s="17">
        <v>16.100000000000001</v>
      </c>
      <c r="F1742" s="17">
        <v>197</v>
      </c>
      <c r="G1742" s="17">
        <v>8</v>
      </c>
      <c r="H1742" s="37">
        <f t="shared" si="474"/>
        <v>60.980000000000004</v>
      </c>
      <c r="I1742" s="37">
        <f>IF(H1742&lt;'Roof Calculator'!$G$8, 1, 0)</f>
        <v>0</v>
      </c>
      <c r="J1742" s="37">
        <f>IF(H1742&gt;='Roof Calculator'!$G$8, 1, 0)</f>
        <v>1</v>
      </c>
      <c r="K1742" s="37">
        <f t="shared" si="475"/>
        <v>0</v>
      </c>
      <c r="L1742" s="37">
        <f t="shared" si="476"/>
        <v>60.980000000000004</v>
      </c>
      <c r="M1742" s="37">
        <v>0</v>
      </c>
      <c r="N1742" s="37">
        <f t="shared" si="477"/>
        <v>197</v>
      </c>
      <c r="O1742" s="37">
        <v>0</v>
      </c>
      <c r="P1742" s="37">
        <v>0</v>
      </c>
      <c r="Q1742" s="21">
        <f t="shared" si="478"/>
        <v>39.790999999999997</v>
      </c>
      <c r="R1742" s="21">
        <f t="shared" si="487"/>
        <v>72.666666666666188</v>
      </c>
      <c r="S1742" s="21">
        <f t="shared" si="488"/>
        <v>-3.2613650855456053</v>
      </c>
      <c r="T1742" s="21">
        <f t="shared" si="479"/>
        <v>86.147999999999996</v>
      </c>
      <c r="U1742" s="37">
        <f>VLOOKUP(Time_Zone, 'LSTM LookUp'!$B$5:$D$8, 3, FALSE)</f>
        <v>-75</v>
      </c>
      <c r="V1742" s="21">
        <f t="shared" si="489"/>
        <v>-10.03126288822566</v>
      </c>
      <c r="W1742" s="21">
        <f t="shared" si="480"/>
        <v>233.64018427794358</v>
      </c>
      <c r="X1742" s="21">
        <f t="shared" si="481"/>
        <v>-3.9296916409415745</v>
      </c>
      <c r="Y1742" s="21">
        <f t="shared" si="482"/>
        <v>193.07030835905843</v>
      </c>
      <c r="Z1742" s="21">
        <f t="shared" si="490"/>
        <v>61.199915655992882</v>
      </c>
      <c r="AA1742" s="21">
        <f t="shared" si="483"/>
        <v>0</v>
      </c>
      <c r="AB1742" s="21">
        <f t="shared" si="484"/>
        <v>61.199915655992882</v>
      </c>
      <c r="AC1742" s="21">
        <f t="shared" si="485"/>
        <v>60.980000000000004</v>
      </c>
      <c r="AD1742" s="21">
        <f t="shared" si="491"/>
        <v>61.199915655992882</v>
      </c>
      <c r="AE1742" s="21" t="str">
        <f t="shared" si="486"/>
        <v>3/13/17:00</v>
      </c>
    </row>
    <row r="1743" spans="2:31">
      <c r="B1743" s="37">
        <v>3</v>
      </c>
      <c r="C1743" s="38">
        <v>13</v>
      </c>
      <c r="D1743" s="39">
        <v>18</v>
      </c>
      <c r="E1743" s="17">
        <v>15.6</v>
      </c>
      <c r="F1743" s="17">
        <v>87</v>
      </c>
      <c r="G1743" s="17">
        <v>120</v>
      </c>
      <c r="H1743" s="37">
        <f t="shared" si="474"/>
        <v>60.08</v>
      </c>
      <c r="I1743" s="37">
        <f>IF(H1743&lt;'Roof Calculator'!$G$8, 1, 0)</f>
        <v>0</v>
      </c>
      <c r="J1743" s="37">
        <f>IF(H1743&gt;='Roof Calculator'!$G$8, 1, 0)</f>
        <v>1</v>
      </c>
      <c r="K1743" s="37">
        <f t="shared" si="475"/>
        <v>0</v>
      </c>
      <c r="L1743" s="37">
        <f t="shared" si="476"/>
        <v>60.08</v>
      </c>
      <c r="M1743" s="37">
        <v>0</v>
      </c>
      <c r="N1743" s="37">
        <f t="shared" si="477"/>
        <v>87</v>
      </c>
      <c r="O1743" s="37">
        <v>0</v>
      </c>
      <c r="P1743" s="37">
        <v>0</v>
      </c>
      <c r="Q1743" s="21">
        <f t="shared" si="478"/>
        <v>39.790999999999997</v>
      </c>
      <c r="R1743" s="21">
        <f t="shared" si="487"/>
        <v>72.70833333333286</v>
      </c>
      <c r="S1743" s="21">
        <f t="shared" si="488"/>
        <v>-3.2451520485924354</v>
      </c>
      <c r="T1743" s="21">
        <f t="shared" si="479"/>
        <v>86.147999999999996</v>
      </c>
      <c r="U1743" s="37">
        <f>VLOOKUP(Time_Zone, 'LSTM LookUp'!$B$5:$D$8, 3, FALSE)</f>
        <v>-75</v>
      </c>
      <c r="V1743" s="21">
        <f t="shared" si="489"/>
        <v>-10.019515171016057</v>
      </c>
      <c r="W1743" s="21">
        <f t="shared" si="480"/>
        <v>248.64312120724594</v>
      </c>
      <c r="X1743" s="21">
        <f t="shared" si="481"/>
        <v>-37.872838684698891</v>
      </c>
      <c r="Y1743" s="21">
        <f t="shared" si="482"/>
        <v>49.127161315301109</v>
      </c>
      <c r="Z1743" s="21">
        <f t="shared" si="490"/>
        <v>15.572452100316553</v>
      </c>
      <c r="AA1743" s="21">
        <f t="shared" si="483"/>
        <v>0</v>
      </c>
      <c r="AB1743" s="21">
        <f t="shared" si="484"/>
        <v>15.572452100316553</v>
      </c>
      <c r="AC1743" s="21">
        <f t="shared" si="485"/>
        <v>60.08</v>
      </c>
      <c r="AD1743" s="21">
        <f t="shared" si="491"/>
        <v>15.572452100316553</v>
      </c>
      <c r="AE1743" s="21" t="str">
        <f t="shared" si="486"/>
        <v>3/13/18:00</v>
      </c>
    </row>
    <row r="1744" spans="2:31">
      <c r="B1744" s="37">
        <v>3</v>
      </c>
      <c r="C1744" s="38">
        <v>13</v>
      </c>
      <c r="D1744" s="39">
        <v>19</v>
      </c>
      <c r="E1744" s="17">
        <v>14.4</v>
      </c>
      <c r="F1744" s="17">
        <v>34</v>
      </c>
      <c r="G1744" s="17">
        <v>42</v>
      </c>
      <c r="H1744" s="37">
        <f t="shared" si="474"/>
        <v>57.92</v>
      </c>
      <c r="I1744" s="37">
        <f>IF(H1744&lt;'Roof Calculator'!$G$8, 1, 0)</f>
        <v>0</v>
      </c>
      <c r="J1744" s="37">
        <f>IF(H1744&gt;='Roof Calculator'!$G$8, 1, 0)</f>
        <v>1</v>
      </c>
      <c r="K1744" s="37">
        <f t="shared" si="475"/>
        <v>0</v>
      </c>
      <c r="L1744" s="37">
        <f t="shared" si="476"/>
        <v>57.92</v>
      </c>
      <c r="M1744" s="37">
        <v>0</v>
      </c>
      <c r="N1744" s="37">
        <f t="shared" si="477"/>
        <v>34</v>
      </c>
      <c r="O1744" s="37">
        <v>0</v>
      </c>
      <c r="P1744" s="37">
        <v>0</v>
      </c>
      <c r="Q1744" s="21">
        <f t="shared" si="478"/>
        <v>39.790999999999997</v>
      </c>
      <c r="R1744" s="21">
        <f t="shared" si="487"/>
        <v>72.749999999999531</v>
      </c>
      <c r="S1744" s="21">
        <f t="shared" si="488"/>
        <v>-3.2289376004995369</v>
      </c>
      <c r="T1744" s="21">
        <f t="shared" si="479"/>
        <v>86.147999999999996</v>
      </c>
      <c r="U1744" s="37">
        <f>VLOOKUP(Time_Zone, 'LSTM LookUp'!$B$5:$D$8, 3, FALSE)</f>
        <v>-75</v>
      </c>
      <c r="V1744" s="21">
        <f t="shared" si="489"/>
        <v>-10.0077580093986</v>
      </c>
      <c r="W1744" s="21">
        <f t="shared" si="480"/>
        <v>263.64606049765035</v>
      </c>
      <c r="X1744" s="21">
        <f t="shared" si="481"/>
        <v>-5.0798972260002397</v>
      </c>
      <c r="Y1744" s="21">
        <f t="shared" si="482"/>
        <v>28.920102773999758</v>
      </c>
      <c r="Z1744" s="21">
        <f t="shared" si="490"/>
        <v>9.1671674716543272</v>
      </c>
      <c r="AA1744" s="21">
        <f t="shared" si="483"/>
        <v>0</v>
      </c>
      <c r="AB1744" s="21">
        <f t="shared" si="484"/>
        <v>9.1671674716543272</v>
      </c>
      <c r="AC1744" s="21">
        <f t="shared" si="485"/>
        <v>57.92</v>
      </c>
      <c r="AD1744" s="21">
        <f t="shared" si="491"/>
        <v>9.1671674716543272</v>
      </c>
      <c r="AE1744" s="21" t="str">
        <f t="shared" si="486"/>
        <v>3/13/19:00</v>
      </c>
    </row>
    <row r="1745" spans="2:31">
      <c r="B1745" s="37">
        <v>3</v>
      </c>
      <c r="C1745" s="38">
        <v>13</v>
      </c>
      <c r="D1745" s="39">
        <v>20</v>
      </c>
      <c r="E1745" s="17">
        <v>13.3</v>
      </c>
      <c r="F1745" s="17">
        <v>0</v>
      </c>
      <c r="G1745" s="17">
        <v>0</v>
      </c>
      <c r="H1745" s="37">
        <f t="shared" si="474"/>
        <v>55.94</v>
      </c>
      <c r="I1745" s="37">
        <f>IF(H1745&lt;'Roof Calculator'!$G$8, 1, 0)</f>
        <v>0</v>
      </c>
      <c r="J1745" s="37">
        <f>IF(H1745&gt;='Roof Calculator'!$G$8, 1, 0)</f>
        <v>1</v>
      </c>
      <c r="K1745" s="37">
        <f t="shared" si="475"/>
        <v>0</v>
      </c>
      <c r="L1745" s="37">
        <f t="shared" si="476"/>
        <v>55.94</v>
      </c>
      <c r="M1745" s="37">
        <v>0</v>
      </c>
      <c r="N1745" s="37">
        <f t="shared" si="477"/>
        <v>0</v>
      </c>
      <c r="O1745" s="37">
        <v>0</v>
      </c>
      <c r="P1745" s="37">
        <v>0</v>
      </c>
      <c r="Q1745" s="21">
        <f t="shared" si="478"/>
        <v>39.790999999999997</v>
      </c>
      <c r="R1745" s="21">
        <f t="shared" si="487"/>
        <v>72.791666666666202</v>
      </c>
      <c r="S1745" s="21">
        <f t="shared" si="488"/>
        <v>-3.2127217483776289</v>
      </c>
      <c r="T1745" s="21">
        <f t="shared" si="479"/>
        <v>86.147999999999996</v>
      </c>
      <c r="U1745" s="37">
        <f>VLOOKUP(Time_Zone, 'LSTM LookUp'!$B$5:$D$8, 3, FALSE)</f>
        <v>-75</v>
      </c>
      <c r="V1745" s="21">
        <f t="shared" si="489"/>
        <v>-9.9959914303941453</v>
      </c>
      <c r="W1745" s="21">
        <f t="shared" si="480"/>
        <v>278.64900214240146</v>
      </c>
      <c r="X1745" s="21">
        <f t="shared" si="481"/>
        <v>0</v>
      </c>
      <c r="Y1745" s="21">
        <f t="shared" si="482"/>
        <v>0</v>
      </c>
      <c r="Z1745" s="21">
        <f t="shared" si="490"/>
        <v>0</v>
      </c>
      <c r="AA1745" s="21">
        <f t="shared" si="483"/>
        <v>0</v>
      </c>
      <c r="AB1745" s="21">
        <f t="shared" si="484"/>
        <v>0</v>
      </c>
      <c r="AC1745" s="21">
        <f t="shared" si="485"/>
        <v>55.94</v>
      </c>
      <c r="AD1745" s="21">
        <f t="shared" si="491"/>
        <v>0</v>
      </c>
      <c r="AE1745" s="21" t="str">
        <f t="shared" si="486"/>
        <v>3/13/20:00</v>
      </c>
    </row>
    <row r="1746" spans="2:31">
      <c r="B1746" s="37">
        <v>3</v>
      </c>
      <c r="C1746" s="38">
        <v>13</v>
      </c>
      <c r="D1746" s="39">
        <v>21</v>
      </c>
      <c r="E1746" s="17">
        <v>12.8</v>
      </c>
      <c r="F1746" s="17">
        <v>0</v>
      </c>
      <c r="G1746" s="17">
        <v>0</v>
      </c>
      <c r="H1746" s="37">
        <f t="shared" si="474"/>
        <v>55.04</v>
      </c>
      <c r="I1746" s="37">
        <f>IF(H1746&lt;'Roof Calculator'!$G$8, 1, 0)</f>
        <v>0</v>
      </c>
      <c r="J1746" s="37">
        <f>IF(H1746&gt;='Roof Calculator'!$G$8, 1, 0)</f>
        <v>1</v>
      </c>
      <c r="K1746" s="37">
        <f t="shared" si="475"/>
        <v>0</v>
      </c>
      <c r="L1746" s="37">
        <f t="shared" si="476"/>
        <v>55.04</v>
      </c>
      <c r="M1746" s="37">
        <v>0</v>
      </c>
      <c r="N1746" s="37">
        <f t="shared" si="477"/>
        <v>0</v>
      </c>
      <c r="O1746" s="37">
        <v>0</v>
      </c>
      <c r="P1746" s="37">
        <v>0</v>
      </c>
      <c r="Q1746" s="21">
        <f t="shared" si="478"/>
        <v>39.790999999999997</v>
      </c>
      <c r="R1746" s="21">
        <f t="shared" si="487"/>
        <v>72.833333333332874</v>
      </c>
      <c r="S1746" s="21">
        <f t="shared" si="488"/>
        <v>-3.1965044993371303</v>
      </c>
      <c r="T1746" s="21">
        <f t="shared" si="479"/>
        <v>86.147999999999996</v>
      </c>
      <c r="U1746" s="37">
        <f>VLOOKUP(Time_Zone, 'LSTM LookUp'!$B$5:$D$8, 3, FALSE)</f>
        <v>-75</v>
      </c>
      <c r="V1746" s="21">
        <f t="shared" si="489"/>
        <v>-9.9842154610371683</v>
      </c>
      <c r="W1746" s="21">
        <f t="shared" si="480"/>
        <v>293.65194613474074</v>
      </c>
      <c r="X1746" s="21">
        <f t="shared" si="481"/>
        <v>0</v>
      </c>
      <c r="Y1746" s="21">
        <f t="shared" si="482"/>
        <v>0</v>
      </c>
      <c r="Z1746" s="21">
        <f t="shared" si="490"/>
        <v>0</v>
      </c>
      <c r="AA1746" s="21">
        <f t="shared" si="483"/>
        <v>0</v>
      </c>
      <c r="AB1746" s="21">
        <f t="shared" si="484"/>
        <v>0</v>
      </c>
      <c r="AC1746" s="21">
        <f t="shared" si="485"/>
        <v>55.04</v>
      </c>
      <c r="AD1746" s="21">
        <f t="shared" si="491"/>
        <v>0</v>
      </c>
      <c r="AE1746" s="21" t="str">
        <f t="shared" si="486"/>
        <v>3/13/21:00</v>
      </c>
    </row>
    <row r="1747" spans="2:31">
      <c r="B1747" s="37">
        <v>3</v>
      </c>
      <c r="C1747" s="38">
        <v>13</v>
      </c>
      <c r="D1747" s="39">
        <v>22</v>
      </c>
      <c r="E1747" s="17">
        <v>11.7</v>
      </c>
      <c r="F1747" s="17">
        <v>0</v>
      </c>
      <c r="G1747" s="17">
        <v>0</v>
      </c>
      <c r="H1747" s="37">
        <f t="shared" si="474"/>
        <v>53.06</v>
      </c>
      <c r="I1747" s="37">
        <f>IF(H1747&lt;'Roof Calculator'!$G$8, 1, 0)</f>
        <v>1</v>
      </c>
      <c r="J1747" s="37">
        <f>IF(H1747&gt;='Roof Calculator'!$G$8, 1, 0)</f>
        <v>0</v>
      </c>
      <c r="K1747" s="37">
        <f t="shared" si="475"/>
        <v>53.06</v>
      </c>
      <c r="L1747" s="37">
        <f t="shared" si="476"/>
        <v>0</v>
      </c>
      <c r="M1747" s="37">
        <v>0</v>
      </c>
      <c r="N1747" s="37">
        <f t="shared" si="477"/>
        <v>0</v>
      </c>
      <c r="O1747" s="37">
        <v>0</v>
      </c>
      <c r="P1747" s="37">
        <v>0</v>
      </c>
      <c r="Q1747" s="21">
        <f t="shared" si="478"/>
        <v>39.790999999999997</v>
      </c>
      <c r="R1747" s="21">
        <f t="shared" si="487"/>
        <v>72.874999999999545</v>
      </c>
      <c r="S1747" s="21">
        <f t="shared" si="488"/>
        <v>-3.1802858604881816</v>
      </c>
      <c r="T1747" s="21">
        <f t="shared" si="479"/>
        <v>86.147999999999996</v>
      </c>
      <c r="U1747" s="37">
        <f>VLOOKUP(Time_Zone, 'LSTM LookUp'!$B$5:$D$8, 3, FALSE)</f>
        <v>-75</v>
      </c>
      <c r="V1747" s="21">
        <f t="shared" si="489"/>
        <v>-9.9724301283757235</v>
      </c>
      <c r="W1747" s="21">
        <f t="shared" si="480"/>
        <v>308.65489246790605</v>
      </c>
      <c r="X1747" s="21">
        <f t="shared" si="481"/>
        <v>0</v>
      </c>
      <c r="Y1747" s="21">
        <f t="shared" si="482"/>
        <v>0</v>
      </c>
      <c r="Z1747" s="21">
        <f t="shared" si="490"/>
        <v>0</v>
      </c>
      <c r="AA1747" s="21">
        <f t="shared" si="483"/>
        <v>0</v>
      </c>
      <c r="AB1747" s="21">
        <f t="shared" si="484"/>
        <v>0</v>
      </c>
      <c r="AC1747" s="21">
        <f t="shared" si="485"/>
        <v>0</v>
      </c>
      <c r="AD1747" s="21">
        <f t="shared" si="491"/>
        <v>0</v>
      </c>
      <c r="AE1747" s="21" t="str">
        <f t="shared" si="486"/>
        <v>3/13/22:00</v>
      </c>
    </row>
    <row r="1748" spans="2:31">
      <c r="B1748" s="37">
        <v>3</v>
      </c>
      <c r="C1748" s="38">
        <v>13</v>
      </c>
      <c r="D1748" s="39">
        <v>23</v>
      </c>
      <c r="E1748" s="17">
        <v>11.7</v>
      </c>
      <c r="F1748" s="17">
        <v>0</v>
      </c>
      <c r="G1748" s="17">
        <v>0</v>
      </c>
      <c r="H1748" s="37">
        <f t="shared" si="474"/>
        <v>53.06</v>
      </c>
      <c r="I1748" s="37">
        <f>IF(H1748&lt;'Roof Calculator'!$G$8, 1, 0)</f>
        <v>1</v>
      </c>
      <c r="J1748" s="37">
        <f>IF(H1748&gt;='Roof Calculator'!$G$8, 1, 0)</f>
        <v>0</v>
      </c>
      <c r="K1748" s="37">
        <f t="shared" si="475"/>
        <v>53.06</v>
      </c>
      <c r="L1748" s="37">
        <f t="shared" si="476"/>
        <v>0</v>
      </c>
      <c r="M1748" s="37">
        <v>0</v>
      </c>
      <c r="N1748" s="37">
        <f t="shared" si="477"/>
        <v>0</v>
      </c>
      <c r="O1748" s="37">
        <v>0</v>
      </c>
      <c r="P1748" s="37">
        <v>0</v>
      </c>
      <c r="Q1748" s="21">
        <f t="shared" si="478"/>
        <v>39.790999999999997</v>
      </c>
      <c r="R1748" s="21">
        <f t="shared" si="487"/>
        <v>72.916666666666217</v>
      </c>
      <c r="S1748" s="21">
        <f t="shared" si="488"/>
        <v>-3.1640658389406346</v>
      </c>
      <c r="T1748" s="21">
        <f t="shared" si="479"/>
        <v>86.147999999999996</v>
      </c>
      <c r="U1748" s="37">
        <f>VLOOKUP(Time_Zone, 'LSTM LookUp'!$B$5:$D$8, 3, FALSE)</f>
        <v>-75</v>
      </c>
      <c r="V1748" s="21">
        <f t="shared" si="489"/>
        <v>-9.96063545947138</v>
      </c>
      <c r="W1748" s="21">
        <f t="shared" si="480"/>
        <v>323.65784113513212</v>
      </c>
      <c r="X1748" s="21">
        <f t="shared" si="481"/>
        <v>0</v>
      </c>
      <c r="Y1748" s="21">
        <f t="shared" si="482"/>
        <v>0</v>
      </c>
      <c r="Z1748" s="21">
        <f t="shared" si="490"/>
        <v>0</v>
      </c>
      <c r="AA1748" s="21">
        <f t="shared" si="483"/>
        <v>0</v>
      </c>
      <c r="AB1748" s="21">
        <f t="shared" si="484"/>
        <v>0</v>
      </c>
      <c r="AC1748" s="21">
        <f t="shared" si="485"/>
        <v>0</v>
      </c>
      <c r="AD1748" s="21">
        <f t="shared" si="491"/>
        <v>0</v>
      </c>
      <c r="AE1748" s="21" t="str">
        <f t="shared" si="486"/>
        <v>3/13/23:00</v>
      </c>
    </row>
    <row r="1749" spans="2:31">
      <c r="B1749" s="37">
        <v>3</v>
      </c>
      <c r="C1749" s="38">
        <v>13</v>
      </c>
      <c r="D1749" s="39">
        <v>24</v>
      </c>
      <c r="E1749" s="17">
        <v>10.6</v>
      </c>
      <c r="F1749" s="17">
        <v>0</v>
      </c>
      <c r="G1749" s="17">
        <v>0</v>
      </c>
      <c r="H1749" s="37">
        <f t="shared" si="474"/>
        <v>51.08</v>
      </c>
      <c r="I1749" s="37">
        <f>IF(H1749&lt;'Roof Calculator'!$G$8, 1, 0)</f>
        <v>1</v>
      </c>
      <c r="J1749" s="37">
        <f>IF(H1749&gt;='Roof Calculator'!$G$8, 1, 0)</f>
        <v>0</v>
      </c>
      <c r="K1749" s="37">
        <f t="shared" si="475"/>
        <v>51.08</v>
      </c>
      <c r="L1749" s="37">
        <f t="shared" si="476"/>
        <v>0</v>
      </c>
      <c r="M1749" s="37">
        <v>0</v>
      </c>
      <c r="N1749" s="37">
        <f t="shared" si="477"/>
        <v>0</v>
      </c>
      <c r="O1749" s="37">
        <v>0</v>
      </c>
      <c r="P1749" s="37">
        <v>0</v>
      </c>
      <c r="Q1749" s="21">
        <f t="shared" si="478"/>
        <v>39.790999999999997</v>
      </c>
      <c r="R1749" s="21">
        <f t="shared" si="487"/>
        <v>72.958333333332888</v>
      </c>
      <c r="S1749" s="21">
        <f t="shared" si="488"/>
        <v>-3.147844441804057</v>
      </c>
      <c r="T1749" s="21">
        <f t="shared" si="479"/>
        <v>86.147999999999996</v>
      </c>
      <c r="U1749" s="37">
        <f>VLOOKUP(Time_Zone, 'LSTM LookUp'!$B$5:$D$8, 3, FALSE)</f>
        <v>-75</v>
      </c>
      <c r="V1749" s="21">
        <f t="shared" si="489"/>
        <v>-9.9488314813991572</v>
      </c>
      <c r="W1749" s="21">
        <f t="shared" si="480"/>
        <v>338.66079212965025</v>
      </c>
      <c r="X1749" s="21">
        <f t="shared" si="481"/>
        <v>0</v>
      </c>
      <c r="Y1749" s="21">
        <f t="shared" si="482"/>
        <v>0</v>
      </c>
      <c r="Z1749" s="21">
        <f t="shared" si="490"/>
        <v>0</v>
      </c>
      <c r="AA1749" s="21">
        <f t="shared" si="483"/>
        <v>0</v>
      </c>
      <c r="AB1749" s="21">
        <f t="shared" si="484"/>
        <v>0</v>
      </c>
      <c r="AC1749" s="21">
        <f t="shared" si="485"/>
        <v>0</v>
      </c>
      <c r="AD1749" s="21">
        <f t="shared" si="491"/>
        <v>0</v>
      </c>
      <c r="AE1749" s="21" t="str">
        <f t="shared" si="486"/>
        <v>3/13/24:00</v>
      </c>
    </row>
    <row r="1750" spans="2:31">
      <c r="B1750" s="37">
        <v>3</v>
      </c>
      <c r="C1750" s="38">
        <v>14</v>
      </c>
      <c r="D1750" s="39">
        <v>1</v>
      </c>
      <c r="E1750" s="17">
        <v>11.7</v>
      </c>
      <c r="F1750" s="17">
        <v>0</v>
      </c>
      <c r="G1750" s="17">
        <v>0</v>
      </c>
      <c r="H1750" s="37">
        <f t="shared" ref="H1750:H1813" si="492">E1750*9/5+32</f>
        <v>53.06</v>
      </c>
      <c r="I1750" s="37">
        <f>IF(H1750&lt;'Roof Calculator'!$G$8, 1, 0)</f>
        <v>1</v>
      </c>
      <c r="J1750" s="37">
        <f>IF(H1750&gt;='Roof Calculator'!$G$8, 1, 0)</f>
        <v>0</v>
      </c>
      <c r="K1750" s="37">
        <f t="shared" ref="K1750:K1813" si="493">I1750*H1750</f>
        <v>53.06</v>
      </c>
      <c r="L1750" s="37">
        <f t="shared" ref="L1750:L1813" si="494">J1750*H1750</f>
        <v>0</v>
      </c>
      <c r="M1750" s="37">
        <v>0</v>
      </c>
      <c r="N1750" s="37">
        <f t="shared" ref="N1750:N1813" si="495">F1750*(180-M1750)/180</f>
        <v>0</v>
      </c>
      <c r="O1750" s="37">
        <v>0</v>
      </c>
      <c r="P1750" s="37">
        <v>0</v>
      </c>
      <c r="Q1750" s="21">
        <f t="shared" ref="Q1750:Q1813" si="496">Latitude</f>
        <v>39.790999999999997</v>
      </c>
      <c r="R1750" s="21">
        <f t="shared" si="487"/>
        <v>72.999999999999559</v>
      </c>
      <c r="S1750" s="21">
        <f t="shared" si="488"/>
        <v>-3.131621676187732</v>
      </c>
      <c r="T1750" s="21">
        <f t="shared" ref="T1750:T1813" si="497">Longitude</f>
        <v>86.147999999999996</v>
      </c>
      <c r="U1750" s="37">
        <f>VLOOKUP(Time_Zone, 'LSTM LookUp'!$B$5:$D$8, 3, FALSE)</f>
        <v>-75</v>
      </c>
      <c r="V1750" s="21">
        <f t="shared" si="489"/>
        <v>-9.937018221247488</v>
      </c>
      <c r="W1750" s="21">
        <f t="shared" ref="W1750:W1813" si="498">15*((D1750+(4*(T1750-U1750)+V1750)/60)-12)</f>
        <v>-6.336254555311891</v>
      </c>
      <c r="X1750" s="21">
        <f t="shared" ref="X1750:X1813" si="499">G1750*(SIN(S1750*PI()/180)*SIN(Q1750*PI()/180)*COS(O1750*PI()/180)-SIN(S1750*PI()/180)*COS(Q1750*PI()/180)*SIN(O1750*PI()/180)*COS(P1750*PI()/180)+COS(S1750*PI()/180)*COS(Q1750*PI()/180)*COS(O1750*PI()/180)*COS(W1750*PI()/180)+COS(S1750*PI()/180)*SIN(Q1750*PI()/180)*SIN(O1750*PI()/180)*COS(P1750*PI()/180)*COS(W1750*PI()/180)+COS(S1750*PI()/180)*SIN(P1750*PI()/180)*SIN(W1750*PI()/180)*SIN(O1750*PI()/180))</f>
        <v>0</v>
      </c>
      <c r="Y1750" s="21">
        <f t="shared" ref="Y1750:Y1813" si="500">X1750+N1750</f>
        <v>0</v>
      </c>
      <c r="Z1750" s="21">
        <f t="shared" si="490"/>
        <v>0</v>
      </c>
      <c r="AA1750" s="21">
        <f t="shared" ref="AA1750:AA1813" si="501">Z1750*I1750</f>
        <v>0</v>
      </c>
      <c r="AB1750" s="21">
        <f t="shared" ref="AB1750:AB1813" si="502">Z1750*J1750</f>
        <v>0</v>
      </c>
      <c r="AC1750" s="21">
        <f t="shared" ref="AC1750:AC1813" si="503">L1750</f>
        <v>0</v>
      </c>
      <c r="AD1750" s="21">
        <f t="shared" si="491"/>
        <v>0</v>
      </c>
      <c r="AE1750" s="21" t="str">
        <f t="shared" ref="AE1750:AE1813" si="504">CONCATENATE(B1750, "/", C1750, "/", D1750,":00")</f>
        <v>3/14/1:00</v>
      </c>
    </row>
    <row r="1751" spans="2:31">
      <c r="B1751" s="37">
        <v>3</v>
      </c>
      <c r="C1751" s="38">
        <v>14</v>
      </c>
      <c r="D1751" s="39">
        <v>2</v>
      </c>
      <c r="E1751" s="17">
        <v>10</v>
      </c>
      <c r="F1751" s="17">
        <v>0</v>
      </c>
      <c r="G1751" s="17">
        <v>0</v>
      </c>
      <c r="H1751" s="37">
        <f t="shared" si="492"/>
        <v>50</v>
      </c>
      <c r="I1751" s="37">
        <f>IF(H1751&lt;'Roof Calculator'!$G$8, 1, 0)</f>
        <v>1</v>
      </c>
      <c r="J1751" s="37">
        <f>IF(H1751&gt;='Roof Calculator'!$G$8, 1, 0)</f>
        <v>0</v>
      </c>
      <c r="K1751" s="37">
        <f t="shared" si="493"/>
        <v>50</v>
      </c>
      <c r="L1751" s="37">
        <f t="shared" si="494"/>
        <v>0</v>
      </c>
      <c r="M1751" s="37">
        <v>0</v>
      </c>
      <c r="N1751" s="37">
        <f t="shared" si="495"/>
        <v>0</v>
      </c>
      <c r="O1751" s="37">
        <v>0</v>
      </c>
      <c r="P1751" s="37">
        <v>0</v>
      </c>
      <c r="Q1751" s="21">
        <f t="shared" si="496"/>
        <v>39.790999999999997</v>
      </c>
      <c r="R1751" s="21">
        <f t="shared" ref="R1751:R1814" si="505">R1750+1/24</f>
        <v>73.041666666666231</v>
      </c>
      <c r="S1751" s="21">
        <f t="shared" ref="S1751:S1814" si="506">ASIN(SIN(23.45*PI()/180)*SIN((360/365*(R1751-81))*PI()/180))*180/PI()</f>
        <v>-3.1153975492006647</v>
      </c>
      <c r="T1751" s="21">
        <f t="shared" si="497"/>
        <v>86.147999999999996</v>
      </c>
      <c r="U1751" s="37">
        <f>VLOOKUP(Time_Zone, 'LSTM LookUp'!$B$5:$D$8, 3, FALSE)</f>
        <v>-75</v>
      </c>
      <c r="V1751" s="21">
        <f t="shared" ref="V1751:V1814" si="507">9.87*SIN(2*(360/365*(R1751-81))*PI()/180)-7.53*COS((360/365*(R1751-81))*PI()/180)-1.5*SIN((360/365*(R1751-81))*PI()/180)</f>
        <v>-9.9251957061181368</v>
      </c>
      <c r="W1751" s="21">
        <f t="shared" si="498"/>
        <v>8.6667010734704419</v>
      </c>
      <c r="X1751" s="21">
        <f t="shared" si="499"/>
        <v>0</v>
      </c>
      <c r="Y1751" s="21">
        <f t="shared" si="500"/>
        <v>0</v>
      </c>
      <c r="Z1751" s="21">
        <f t="shared" ref="Z1751:Z1814" si="508">Y1751/10.764*3.412</f>
        <v>0</v>
      </c>
      <c r="AA1751" s="21">
        <f t="shared" si="501"/>
        <v>0</v>
      </c>
      <c r="AB1751" s="21">
        <f t="shared" si="502"/>
        <v>0</v>
      </c>
      <c r="AC1751" s="21">
        <f t="shared" si="503"/>
        <v>0</v>
      </c>
      <c r="AD1751" s="21">
        <f t="shared" ref="AD1751:AD1814" si="509">AB1751</f>
        <v>0</v>
      </c>
      <c r="AE1751" s="21" t="str">
        <f t="shared" si="504"/>
        <v>3/14/2:00</v>
      </c>
    </row>
    <row r="1752" spans="2:31">
      <c r="B1752" s="37">
        <v>3</v>
      </c>
      <c r="C1752" s="38">
        <v>14</v>
      </c>
      <c r="D1752" s="39">
        <v>3</v>
      </c>
      <c r="E1752" s="17">
        <v>10</v>
      </c>
      <c r="F1752" s="17">
        <v>0</v>
      </c>
      <c r="G1752" s="17">
        <v>0</v>
      </c>
      <c r="H1752" s="37">
        <f t="shared" si="492"/>
        <v>50</v>
      </c>
      <c r="I1752" s="37">
        <f>IF(H1752&lt;'Roof Calculator'!$G$8, 1, 0)</f>
        <v>1</v>
      </c>
      <c r="J1752" s="37">
        <f>IF(H1752&gt;='Roof Calculator'!$G$8, 1, 0)</f>
        <v>0</v>
      </c>
      <c r="K1752" s="37">
        <f t="shared" si="493"/>
        <v>50</v>
      </c>
      <c r="L1752" s="37">
        <f t="shared" si="494"/>
        <v>0</v>
      </c>
      <c r="M1752" s="37">
        <v>0</v>
      </c>
      <c r="N1752" s="37">
        <f t="shared" si="495"/>
        <v>0</v>
      </c>
      <c r="O1752" s="37">
        <v>0</v>
      </c>
      <c r="P1752" s="37">
        <v>0</v>
      </c>
      <c r="Q1752" s="21">
        <f t="shared" si="496"/>
        <v>39.790999999999997</v>
      </c>
      <c r="R1752" s="21">
        <f t="shared" si="505"/>
        <v>73.083333333332902</v>
      </c>
      <c r="S1752" s="21">
        <f t="shared" si="506"/>
        <v>-3.0991720679515731</v>
      </c>
      <c r="T1752" s="21">
        <f t="shared" si="497"/>
        <v>86.147999999999996</v>
      </c>
      <c r="U1752" s="37">
        <f>VLOOKUP(Time_Zone, 'LSTM LookUp'!$B$5:$D$8, 3, FALSE)</f>
        <v>-75</v>
      </c>
      <c r="V1752" s="21">
        <f t="shared" si="507"/>
        <v>-9.9133639631261605</v>
      </c>
      <c r="W1752" s="21">
        <f t="shared" si="498"/>
        <v>23.66965900921846</v>
      </c>
      <c r="X1752" s="21">
        <f t="shared" si="499"/>
        <v>0</v>
      </c>
      <c r="Y1752" s="21">
        <f t="shared" si="500"/>
        <v>0</v>
      </c>
      <c r="Z1752" s="21">
        <f t="shared" si="508"/>
        <v>0</v>
      </c>
      <c r="AA1752" s="21">
        <f t="shared" si="501"/>
        <v>0</v>
      </c>
      <c r="AB1752" s="21">
        <f t="shared" si="502"/>
        <v>0</v>
      </c>
      <c r="AC1752" s="21">
        <f t="shared" si="503"/>
        <v>0</v>
      </c>
      <c r="AD1752" s="21">
        <f t="shared" si="509"/>
        <v>0</v>
      </c>
      <c r="AE1752" s="21" t="str">
        <f t="shared" si="504"/>
        <v>3/14/3:00</v>
      </c>
    </row>
    <row r="1753" spans="2:31">
      <c r="B1753" s="37">
        <v>3</v>
      </c>
      <c r="C1753" s="38">
        <v>14</v>
      </c>
      <c r="D1753" s="39">
        <v>4</v>
      </c>
      <c r="E1753" s="17">
        <v>8.9</v>
      </c>
      <c r="F1753" s="17">
        <v>0</v>
      </c>
      <c r="G1753" s="17">
        <v>0</v>
      </c>
      <c r="H1753" s="37">
        <f t="shared" si="492"/>
        <v>48.02</v>
      </c>
      <c r="I1753" s="37">
        <f>IF(H1753&lt;'Roof Calculator'!$G$8, 1, 0)</f>
        <v>1</v>
      </c>
      <c r="J1753" s="37">
        <f>IF(H1753&gt;='Roof Calculator'!$G$8, 1, 0)</f>
        <v>0</v>
      </c>
      <c r="K1753" s="37">
        <f t="shared" si="493"/>
        <v>48.02</v>
      </c>
      <c r="L1753" s="37">
        <f t="shared" si="494"/>
        <v>0</v>
      </c>
      <c r="M1753" s="37">
        <v>0</v>
      </c>
      <c r="N1753" s="37">
        <f t="shared" si="495"/>
        <v>0</v>
      </c>
      <c r="O1753" s="37">
        <v>0</v>
      </c>
      <c r="P1753" s="37">
        <v>0</v>
      </c>
      <c r="Q1753" s="21">
        <f t="shared" si="496"/>
        <v>39.790999999999997</v>
      </c>
      <c r="R1753" s="21">
        <f t="shared" si="505"/>
        <v>73.124999999999574</v>
      </c>
      <c r="S1753" s="21">
        <f t="shared" si="506"/>
        <v>-3.0829452395489043</v>
      </c>
      <c r="T1753" s="21">
        <f t="shared" si="497"/>
        <v>86.147999999999996</v>
      </c>
      <c r="U1753" s="37">
        <f>VLOOKUP(Time_Zone, 'LSTM LookUp'!$B$5:$D$8, 3, FALSE)</f>
        <v>-75</v>
      </c>
      <c r="V1753" s="21">
        <f t="shared" si="507"/>
        <v>-9.901523019399848</v>
      </c>
      <c r="W1753" s="21">
        <f t="shared" si="498"/>
        <v>38.672619245150045</v>
      </c>
      <c r="X1753" s="21">
        <f t="shared" si="499"/>
        <v>0</v>
      </c>
      <c r="Y1753" s="21">
        <f t="shared" si="500"/>
        <v>0</v>
      </c>
      <c r="Z1753" s="21">
        <f t="shared" si="508"/>
        <v>0</v>
      </c>
      <c r="AA1753" s="21">
        <f t="shared" si="501"/>
        <v>0</v>
      </c>
      <c r="AB1753" s="21">
        <f t="shared" si="502"/>
        <v>0</v>
      </c>
      <c r="AC1753" s="21">
        <f t="shared" si="503"/>
        <v>0</v>
      </c>
      <c r="AD1753" s="21">
        <f t="shared" si="509"/>
        <v>0</v>
      </c>
      <c r="AE1753" s="21" t="str">
        <f t="shared" si="504"/>
        <v>3/14/4:00</v>
      </c>
    </row>
    <row r="1754" spans="2:31">
      <c r="B1754" s="37">
        <v>3</v>
      </c>
      <c r="C1754" s="38">
        <v>14</v>
      </c>
      <c r="D1754" s="39">
        <v>5</v>
      </c>
      <c r="E1754" s="17">
        <v>8.3000000000000007</v>
      </c>
      <c r="F1754" s="17">
        <v>0</v>
      </c>
      <c r="G1754" s="17">
        <v>0</v>
      </c>
      <c r="H1754" s="37">
        <f t="shared" si="492"/>
        <v>46.94</v>
      </c>
      <c r="I1754" s="37">
        <f>IF(H1754&lt;'Roof Calculator'!$G$8, 1, 0)</f>
        <v>1</v>
      </c>
      <c r="J1754" s="37">
        <f>IF(H1754&gt;='Roof Calculator'!$G$8, 1, 0)</f>
        <v>0</v>
      </c>
      <c r="K1754" s="37">
        <f t="shared" si="493"/>
        <v>46.94</v>
      </c>
      <c r="L1754" s="37">
        <f t="shared" si="494"/>
        <v>0</v>
      </c>
      <c r="M1754" s="37">
        <v>0</v>
      </c>
      <c r="N1754" s="37">
        <f t="shared" si="495"/>
        <v>0</v>
      </c>
      <c r="O1754" s="37">
        <v>0</v>
      </c>
      <c r="P1754" s="37">
        <v>0</v>
      </c>
      <c r="Q1754" s="21">
        <f t="shared" si="496"/>
        <v>39.790999999999997</v>
      </c>
      <c r="R1754" s="21">
        <f t="shared" si="505"/>
        <v>73.166666666666245</v>
      </c>
      <c r="S1754" s="21">
        <f t="shared" si="506"/>
        <v>-3.06671707110082</v>
      </c>
      <c r="T1754" s="21">
        <f t="shared" si="497"/>
        <v>86.147999999999996</v>
      </c>
      <c r="U1754" s="37">
        <f>VLOOKUP(Time_Zone, 'LSTM LookUp'!$B$5:$D$8, 3, FALSE)</f>
        <v>-75</v>
      </c>
      <c r="V1754" s="21">
        <f t="shared" si="507"/>
        <v>-9.8896729020806529</v>
      </c>
      <c r="W1754" s="21">
        <f t="shared" si="498"/>
        <v>53.675581774479838</v>
      </c>
      <c r="X1754" s="21">
        <f t="shared" si="499"/>
        <v>0</v>
      </c>
      <c r="Y1754" s="21">
        <f t="shared" si="500"/>
        <v>0</v>
      </c>
      <c r="Z1754" s="21">
        <f t="shared" si="508"/>
        <v>0</v>
      </c>
      <c r="AA1754" s="21">
        <f t="shared" si="501"/>
        <v>0</v>
      </c>
      <c r="AB1754" s="21">
        <f t="shared" si="502"/>
        <v>0</v>
      </c>
      <c r="AC1754" s="21">
        <f t="shared" si="503"/>
        <v>0</v>
      </c>
      <c r="AD1754" s="21">
        <f t="shared" si="509"/>
        <v>0</v>
      </c>
      <c r="AE1754" s="21" t="str">
        <f t="shared" si="504"/>
        <v>3/14/5:00</v>
      </c>
    </row>
    <row r="1755" spans="2:31">
      <c r="B1755" s="37">
        <v>3</v>
      </c>
      <c r="C1755" s="38">
        <v>14</v>
      </c>
      <c r="D1755" s="39">
        <v>6</v>
      </c>
      <c r="E1755" s="17">
        <v>7.2</v>
      </c>
      <c r="F1755" s="17">
        <v>0</v>
      </c>
      <c r="G1755" s="17">
        <v>0</v>
      </c>
      <c r="H1755" s="37">
        <f t="shared" si="492"/>
        <v>44.96</v>
      </c>
      <c r="I1755" s="37">
        <f>IF(H1755&lt;'Roof Calculator'!$G$8, 1, 0)</f>
        <v>1</v>
      </c>
      <c r="J1755" s="37">
        <f>IF(H1755&gt;='Roof Calculator'!$G$8, 1, 0)</f>
        <v>0</v>
      </c>
      <c r="K1755" s="37">
        <f t="shared" si="493"/>
        <v>44.96</v>
      </c>
      <c r="L1755" s="37">
        <f t="shared" si="494"/>
        <v>0</v>
      </c>
      <c r="M1755" s="37">
        <v>0</v>
      </c>
      <c r="N1755" s="37">
        <f t="shared" si="495"/>
        <v>0</v>
      </c>
      <c r="O1755" s="37">
        <v>0</v>
      </c>
      <c r="P1755" s="37">
        <v>0</v>
      </c>
      <c r="Q1755" s="21">
        <f t="shared" si="496"/>
        <v>39.790999999999997</v>
      </c>
      <c r="R1755" s="21">
        <f t="shared" si="505"/>
        <v>73.208333333332916</v>
      </c>
      <c r="S1755" s="21">
        <f t="shared" si="506"/>
        <v>-3.0504875697152096</v>
      </c>
      <c r="T1755" s="21">
        <f t="shared" si="497"/>
        <v>86.147999999999996</v>
      </c>
      <c r="U1755" s="37">
        <f>VLOOKUP(Time_Zone, 'LSTM LookUp'!$B$5:$D$8, 3, FALSE)</f>
        <v>-75</v>
      </c>
      <c r="V1755" s="21">
        <f t="shared" si="507"/>
        <v>-9.8778136383231505</v>
      </c>
      <c r="W1755" s="21">
        <f t="shared" si="498"/>
        <v>68.678546590419216</v>
      </c>
      <c r="X1755" s="21">
        <f t="shared" si="499"/>
        <v>0</v>
      </c>
      <c r="Y1755" s="21">
        <f t="shared" si="500"/>
        <v>0</v>
      </c>
      <c r="Z1755" s="21">
        <f t="shared" si="508"/>
        <v>0</v>
      </c>
      <c r="AA1755" s="21">
        <f t="shared" si="501"/>
        <v>0</v>
      </c>
      <c r="AB1755" s="21">
        <f t="shared" si="502"/>
        <v>0</v>
      </c>
      <c r="AC1755" s="21">
        <f t="shared" si="503"/>
        <v>0</v>
      </c>
      <c r="AD1755" s="21">
        <f t="shared" si="509"/>
        <v>0</v>
      </c>
      <c r="AE1755" s="21" t="str">
        <f t="shared" si="504"/>
        <v>3/14/6:00</v>
      </c>
    </row>
    <row r="1756" spans="2:31">
      <c r="B1756" s="37">
        <v>3</v>
      </c>
      <c r="C1756" s="38">
        <v>14</v>
      </c>
      <c r="D1756" s="39">
        <v>7</v>
      </c>
      <c r="E1756" s="17">
        <v>7.8</v>
      </c>
      <c r="F1756" s="17">
        <v>0</v>
      </c>
      <c r="G1756" s="17">
        <v>0</v>
      </c>
      <c r="H1756" s="37">
        <f t="shared" si="492"/>
        <v>46.04</v>
      </c>
      <c r="I1756" s="37">
        <f>IF(H1756&lt;'Roof Calculator'!$G$8, 1, 0)</f>
        <v>1</v>
      </c>
      <c r="J1756" s="37">
        <f>IF(H1756&gt;='Roof Calculator'!$G$8, 1, 0)</f>
        <v>0</v>
      </c>
      <c r="K1756" s="37">
        <f t="shared" si="493"/>
        <v>46.04</v>
      </c>
      <c r="L1756" s="37">
        <f t="shared" si="494"/>
        <v>0</v>
      </c>
      <c r="M1756" s="37">
        <v>0</v>
      </c>
      <c r="N1756" s="37">
        <f t="shared" si="495"/>
        <v>0</v>
      </c>
      <c r="O1756" s="37">
        <v>0</v>
      </c>
      <c r="P1756" s="37">
        <v>0</v>
      </c>
      <c r="Q1756" s="21">
        <f t="shared" si="496"/>
        <v>39.790999999999997</v>
      </c>
      <c r="R1756" s="21">
        <f t="shared" si="505"/>
        <v>73.249999999999588</v>
      </c>
      <c r="S1756" s="21">
        <f t="shared" si="506"/>
        <v>-3.0342567424996854</v>
      </c>
      <c r="T1756" s="21">
        <f t="shared" si="497"/>
        <v>86.147999999999996</v>
      </c>
      <c r="U1756" s="37">
        <f>VLOOKUP(Time_Zone, 'LSTM LookUp'!$B$5:$D$8, 3, FALSE)</f>
        <v>-75</v>
      </c>
      <c r="V1756" s="21">
        <f t="shared" si="507"/>
        <v>-9.8659452552949691</v>
      </c>
      <c r="W1756" s="21">
        <f t="shared" si="498"/>
        <v>83.681513686176245</v>
      </c>
      <c r="X1756" s="21">
        <f t="shared" si="499"/>
        <v>0</v>
      </c>
      <c r="Y1756" s="21">
        <f t="shared" si="500"/>
        <v>0</v>
      </c>
      <c r="Z1756" s="21">
        <f t="shared" si="508"/>
        <v>0</v>
      </c>
      <c r="AA1756" s="21">
        <f t="shared" si="501"/>
        <v>0</v>
      </c>
      <c r="AB1756" s="21">
        <f t="shared" si="502"/>
        <v>0</v>
      </c>
      <c r="AC1756" s="21">
        <f t="shared" si="503"/>
        <v>0</v>
      </c>
      <c r="AD1756" s="21">
        <f t="shared" si="509"/>
        <v>0</v>
      </c>
      <c r="AE1756" s="21" t="str">
        <f t="shared" si="504"/>
        <v>3/14/7:00</v>
      </c>
    </row>
    <row r="1757" spans="2:31">
      <c r="B1757" s="37">
        <v>3</v>
      </c>
      <c r="C1757" s="38">
        <v>14</v>
      </c>
      <c r="D1757" s="39">
        <v>8</v>
      </c>
      <c r="E1757" s="17">
        <v>7.2</v>
      </c>
      <c r="F1757" s="17">
        <v>24</v>
      </c>
      <c r="G1757" s="17">
        <v>69</v>
      </c>
      <c r="H1757" s="37">
        <f t="shared" si="492"/>
        <v>44.96</v>
      </c>
      <c r="I1757" s="37">
        <f>IF(H1757&lt;'Roof Calculator'!$G$8, 1, 0)</f>
        <v>1</v>
      </c>
      <c r="J1757" s="37">
        <f>IF(H1757&gt;='Roof Calculator'!$G$8, 1, 0)</f>
        <v>0</v>
      </c>
      <c r="K1757" s="37">
        <f t="shared" si="493"/>
        <v>44.96</v>
      </c>
      <c r="L1757" s="37">
        <f t="shared" si="494"/>
        <v>0</v>
      </c>
      <c r="M1757" s="37">
        <v>0</v>
      </c>
      <c r="N1757" s="37">
        <f t="shared" si="495"/>
        <v>24</v>
      </c>
      <c r="O1757" s="37">
        <v>0</v>
      </c>
      <c r="P1757" s="37">
        <v>0</v>
      </c>
      <c r="Q1757" s="21">
        <f t="shared" si="496"/>
        <v>39.790999999999997</v>
      </c>
      <c r="R1757" s="21">
        <f t="shared" si="505"/>
        <v>73.291666666666259</v>
      </c>
      <c r="S1757" s="21">
        <f t="shared" si="506"/>
        <v>-3.0180245965615851</v>
      </c>
      <c r="T1757" s="21">
        <f t="shared" si="497"/>
        <v>86.147999999999996</v>
      </c>
      <c r="U1757" s="37">
        <f>VLOOKUP(Time_Zone, 'LSTM LookUp'!$B$5:$D$8, 3, FALSE)</f>
        <v>-75</v>
      </c>
      <c r="V1757" s="21">
        <f t="shared" si="507"/>
        <v>-9.854067780176738</v>
      </c>
      <c r="W1757" s="21">
        <f t="shared" si="498"/>
        <v>98.684483054955791</v>
      </c>
      <c r="X1757" s="21">
        <f t="shared" si="499"/>
        <v>-10.31931381527011</v>
      </c>
      <c r="Y1757" s="21">
        <f t="shared" si="500"/>
        <v>13.68068618472989</v>
      </c>
      <c r="Z1757" s="21">
        <f t="shared" si="508"/>
        <v>4.3365385788088426</v>
      </c>
      <c r="AA1757" s="21">
        <f t="shared" si="501"/>
        <v>4.3365385788088426</v>
      </c>
      <c r="AB1757" s="21">
        <f t="shared" si="502"/>
        <v>0</v>
      </c>
      <c r="AC1757" s="21">
        <f t="shared" si="503"/>
        <v>0</v>
      </c>
      <c r="AD1757" s="21">
        <f t="shared" si="509"/>
        <v>0</v>
      </c>
      <c r="AE1757" s="21" t="str">
        <f t="shared" si="504"/>
        <v>3/14/8:00</v>
      </c>
    </row>
    <row r="1758" spans="2:31">
      <c r="B1758" s="37">
        <v>3</v>
      </c>
      <c r="C1758" s="38">
        <v>14</v>
      </c>
      <c r="D1758" s="39">
        <v>9</v>
      </c>
      <c r="E1758" s="17">
        <v>7.8</v>
      </c>
      <c r="F1758" s="17">
        <v>81</v>
      </c>
      <c r="G1758" s="17">
        <v>3</v>
      </c>
      <c r="H1758" s="37">
        <f t="shared" si="492"/>
        <v>46.04</v>
      </c>
      <c r="I1758" s="37">
        <f>IF(H1758&lt;'Roof Calculator'!$G$8, 1, 0)</f>
        <v>1</v>
      </c>
      <c r="J1758" s="37">
        <f>IF(H1758&gt;='Roof Calculator'!$G$8, 1, 0)</f>
        <v>0</v>
      </c>
      <c r="K1758" s="37">
        <f t="shared" si="493"/>
        <v>46.04</v>
      </c>
      <c r="L1758" s="37">
        <f t="shared" si="494"/>
        <v>0</v>
      </c>
      <c r="M1758" s="37">
        <v>0</v>
      </c>
      <c r="N1758" s="37">
        <f t="shared" si="495"/>
        <v>81</v>
      </c>
      <c r="O1758" s="37">
        <v>0</v>
      </c>
      <c r="P1758" s="37">
        <v>0</v>
      </c>
      <c r="Q1758" s="21">
        <f t="shared" si="496"/>
        <v>39.790999999999997</v>
      </c>
      <c r="R1758" s="21">
        <f t="shared" si="505"/>
        <v>73.333333333332931</v>
      </c>
      <c r="S1758" s="21">
        <f t="shared" si="506"/>
        <v>-3.0017911390079761</v>
      </c>
      <c r="T1758" s="21">
        <f t="shared" si="497"/>
        <v>86.147999999999996</v>
      </c>
      <c r="U1758" s="37">
        <f>VLOOKUP(Time_Zone, 'LSTM LookUp'!$B$5:$D$8, 3, FALSE)</f>
        <v>-75</v>
      </c>
      <c r="V1758" s="21">
        <f t="shared" si="507"/>
        <v>-9.8421812401620272</v>
      </c>
      <c r="W1758" s="21">
        <f t="shared" si="498"/>
        <v>113.68745468995947</v>
      </c>
      <c r="X1758" s="21">
        <f t="shared" si="499"/>
        <v>-1.0253611734909935</v>
      </c>
      <c r="Y1758" s="21">
        <f t="shared" si="500"/>
        <v>79.974638826509008</v>
      </c>
      <c r="Z1758" s="21">
        <f t="shared" si="508"/>
        <v>25.350563700859229</v>
      </c>
      <c r="AA1758" s="21">
        <f t="shared" si="501"/>
        <v>25.350563700859229</v>
      </c>
      <c r="AB1758" s="21">
        <f t="shared" si="502"/>
        <v>0</v>
      </c>
      <c r="AC1758" s="21">
        <f t="shared" si="503"/>
        <v>0</v>
      </c>
      <c r="AD1758" s="21">
        <f t="shared" si="509"/>
        <v>0</v>
      </c>
      <c r="AE1758" s="21" t="str">
        <f t="shared" si="504"/>
        <v>3/14/9:00</v>
      </c>
    </row>
    <row r="1759" spans="2:31">
      <c r="B1759" s="37">
        <v>3</v>
      </c>
      <c r="C1759" s="38">
        <v>14</v>
      </c>
      <c r="D1759" s="39">
        <v>10</v>
      </c>
      <c r="E1759" s="17">
        <v>8.9</v>
      </c>
      <c r="F1759" s="17">
        <v>175</v>
      </c>
      <c r="G1759" s="17">
        <v>11</v>
      </c>
      <c r="H1759" s="37">
        <f t="shared" si="492"/>
        <v>48.02</v>
      </c>
      <c r="I1759" s="37">
        <f>IF(H1759&lt;'Roof Calculator'!$G$8, 1, 0)</f>
        <v>1</v>
      </c>
      <c r="J1759" s="37">
        <f>IF(H1759&gt;='Roof Calculator'!$G$8, 1, 0)</f>
        <v>0</v>
      </c>
      <c r="K1759" s="37">
        <f t="shared" si="493"/>
        <v>48.02</v>
      </c>
      <c r="L1759" s="37">
        <f t="shared" si="494"/>
        <v>0</v>
      </c>
      <c r="M1759" s="37">
        <v>0</v>
      </c>
      <c r="N1759" s="37">
        <f t="shared" si="495"/>
        <v>175</v>
      </c>
      <c r="O1759" s="37">
        <v>0</v>
      </c>
      <c r="P1759" s="37">
        <v>0</v>
      </c>
      <c r="Q1759" s="21">
        <f t="shared" si="496"/>
        <v>39.790999999999997</v>
      </c>
      <c r="R1759" s="21">
        <f t="shared" si="505"/>
        <v>73.374999999999602</v>
      </c>
      <c r="S1759" s="21">
        <f t="shared" si="506"/>
        <v>-2.9855563769456497</v>
      </c>
      <c r="T1759" s="21">
        <f t="shared" si="497"/>
        <v>86.147999999999996</v>
      </c>
      <c r="U1759" s="37">
        <f>VLOOKUP(Time_Zone, 'LSTM LookUp'!$B$5:$D$8, 3, FALSE)</f>
        <v>-75</v>
      </c>
      <c r="V1759" s="21">
        <f t="shared" si="507"/>
        <v>-9.8302856624572996</v>
      </c>
      <c r="W1759" s="21">
        <f t="shared" si="498"/>
        <v>128.69042858438564</v>
      </c>
      <c r="X1759" s="21">
        <f t="shared" si="499"/>
        <v>-5.6430845141096304</v>
      </c>
      <c r="Y1759" s="21">
        <f t="shared" si="500"/>
        <v>169.35691548589037</v>
      </c>
      <c r="Z1759" s="21">
        <f t="shared" si="508"/>
        <v>53.683184284453546</v>
      </c>
      <c r="AA1759" s="21">
        <f t="shared" si="501"/>
        <v>53.683184284453546</v>
      </c>
      <c r="AB1759" s="21">
        <f t="shared" si="502"/>
        <v>0</v>
      </c>
      <c r="AC1759" s="21">
        <f t="shared" si="503"/>
        <v>0</v>
      </c>
      <c r="AD1759" s="21">
        <f t="shared" si="509"/>
        <v>0</v>
      </c>
      <c r="AE1759" s="21" t="str">
        <f t="shared" si="504"/>
        <v>3/14/10:00</v>
      </c>
    </row>
    <row r="1760" spans="2:31">
      <c r="B1760" s="37">
        <v>3</v>
      </c>
      <c r="C1760" s="38">
        <v>14</v>
      </c>
      <c r="D1760" s="39">
        <v>11</v>
      </c>
      <c r="E1760" s="17">
        <v>10</v>
      </c>
      <c r="F1760" s="17">
        <v>226</v>
      </c>
      <c r="G1760" s="17">
        <v>50</v>
      </c>
      <c r="H1760" s="37">
        <f t="shared" si="492"/>
        <v>50</v>
      </c>
      <c r="I1760" s="37">
        <f>IF(H1760&lt;'Roof Calculator'!$G$8, 1, 0)</f>
        <v>1</v>
      </c>
      <c r="J1760" s="37">
        <f>IF(H1760&gt;='Roof Calculator'!$G$8, 1, 0)</f>
        <v>0</v>
      </c>
      <c r="K1760" s="37">
        <f t="shared" si="493"/>
        <v>50</v>
      </c>
      <c r="L1760" s="37">
        <f t="shared" si="494"/>
        <v>0</v>
      </c>
      <c r="M1760" s="37">
        <v>0</v>
      </c>
      <c r="N1760" s="37">
        <f t="shared" si="495"/>
        <v>226</v>
      </c>
      <c r="O1760" s="37">
        <v>0</v>
      </c>
      <c r="P1760" s="37">
        <v>0</v>
      </c>
      <c r="Q1760" s="21">
        <f t="shared" si="496"/>
        <v>39.790999999999997</v>
      </c>
      <c r="R1760" s="21">
        <f t="shared" si="505"/>
        <v>73.416666666666273</v>
      </c>
      <c r="S1760" s="21">
        <f t="shared" si="506"/>
        <v>-2.9693203174811336</v>
      </c>
      <c r="T1760" s="21">
        <f t="shared" si="497"/>
        <v>86.147999999999996</v>
      </c>
      <c r="U1760" s="37">
        <f>VLOOKUP(Time_Zone, 'LSTM LookUp'!$B$5:$D$8, 3, FALSE)</f>
        <v>-75</v>
      </c>
      <c r="V1760" s="21">
        <f t="shared" si="507"/>
        <v>-9.8183810742818398</v>
      </c>
      <c r="W1760" s="21">
        <f t="shared" si="498"/>
        <v>143.69340473142955</v>
      </c>
      <c r="X1760" s="21">
        <f t="shared" si="499"/>
        <v>-32.576547564360858</v>
      </c>
      <c r="Y1760" s="21">
        <f t="shared" si="500"/>
        <v>193.42345243563915</v>
      </c>
      <c r="Z1760" s="21">
        <f t="shared" si="508"/>
        <v>61.311856160386547</v>
      </c>
      <c r="AA1760" s="21">
        <f t="shared" si="501"/>
        <v>61.311856160386547</v>
      </c>
      <c r="AB1760" s="21">
        <f t="shared" si="502"/>
        <v>0</v>
      </c>
      <c r="AC1760" s="21">
        <f t="shared" si="503"/>
        <v>0</v>
      </c>
      <c r="AD1760" s="21">
        <f t="shared" si="509"/>
        <v>0</v>
      </c>
      <c r="AE1760" s="21" t="str">
        <f t="shared" si="504"/>
        <v>3/14/11:00</v>
      </c>
    </row>
    <row r="1761" spans="2:31">
      <c r="B1761" s="37">
        <v>3</v>
      </c>
      <c r="C1761" s="38">
        <v>14</v>
      </c>
      <c r="D1761" s="39">
        <v>12</v>
      </c>
      <c r="E1761" s="17">
        <v>10.6</v>
      </c>
      <c r="F1761" s="17">
        <v>338</v>
      </c>
      <c r="G1761" s="17">
        <v>279</v>
      </c>
      <c r="H1761" s="37">
        <f t="shared" si="492"/>
        <v>51.08</v>
      </c>
      <c r="I1761" s="37">
        <f>IF(H1761&lt;'Roof Calculator'!$G$8, 1, 0)</f>
        <v>1</v>
      </c>
      <c r="J1761" s="37">
        <f>IF(H1761&gt;='Roof Calculator'!$G$8, 1, 0)</f>
        <v>0</v>
      </c>
      <c r="K1761" s="37">
        <f t="shared" si="493"/>
        <v>51.08</v>
      </c>
      <c r="L1761" s="37">
        <f t="shared" si="494"/>
        <v>0</v>
      </c>
      <c r="M1761" s="37">
        <v>0</v>
      </c>
      <c r="N1761" s="37">
        <f t="shared" si="495"/>
        <v>338</v>
      </c>
      <c r="O1761" s="37">
        <v>0</v>
      </c>
      <c r="P1761" s="37">
        <v>0</v>
      </c>
      <c r="Q1761" s="21">
        <f t="shared" si="496"/>
        <v>39.790999999999997</v>
      </c>
      <c r="R1761" s="21">
        <f t="shared" si="505"/>
        <v>73.458333333332945</v>
      </c>
      <c r="S1761" s="21">
        <f t="shared" si="506"/>
        <v>-2.9530829677206802</v>
      </c>
      <c r="T1761" s="21">
        <f t="shared" si="497"/>
        <v>86.147999999999996</v>
      </c>
      <c r="U1761" s="37">
        <f>VLOOKUP(Time_Zone, 'LSTM LookUp'!$B$5:$D$8, 3, FALSE)</f>
        <v>-75</v>
      </c>
      <c r="V1761" s="21">
        <f t="shared" si="507"/>
        <v>-9.8064675028677026</v>
      </c>
      <c r="W1761" s="21">
        <f t="shared" si="498"/>
        <v>158.69638312428307</v>
      </c>
      <c r="X1761" s="21">
        <f t="shared" si="499"/>
        <v>-208.66396222881565</v>
      </c>
      <c r="Y1761" s="21">
        <f t="shared" si="500"/>
        <v>129.33603777118435</v>
      </c>
      <c r="Z1761" s="21">
        <f t="shared" si="508"/>
        <v>40.997265038580551</v>
      </c>
      <c r="AA1761" s="21">
        <f t="shared" si="501"/>
        <v>40.997265038580551</v>
      </c>
      <c r="AB1761" s="21">
        <f t="shared" si="502"/>
        <v>0</v>
      </c>
      <c r="AC1761" s="21">
        <f t="shared" si="503"/>
        <v>0</v>
      </c>
      <c r="AD1761" s="21">
        <f t="shared" si="509"/>
        <v>0</v>
      </c>
      <c r="AE1761" s="21" t="str">
        <f t="shared" si="504"/>
        <v>3/14/12:00</v>
      </c>
    </row>
    <row r="1762" spans="2:31">
      <c r="B1762" s="37">
        <v>3</v>
      </c>
      <c r="C1762" s="38">
        <v>14</v>
      </c>
      <c r="D1762" s="39">
        <v>13</v>
      </c>
      <c r="E1762" s="17">
        <v>12.2</v>
      </c>
      <c r="F1762" s="17">
        <v>241</v>
      </c>
      <c r="G1762" s="17">
        <v>611</v>
      </c>
      <c r="H1762" s="37">
        <f t="shared" si="492"/>
        <v>53.96</v>
      </c>
      <c r="I1762" s="37">
        <f>IF(H1762&lt;'Roof Calculator'!$G$8, 1, 0)</f>
        <v>1</v>
      </c>
      <c r="J1762" s="37">
        <f>IF(H1762&gt;='Roof Calculator'!$G$8, 1, 0)</f>
        <v>0</v>
      </c>
      <c r="K1762" s="37">
        <f t="shared" si="493"/>
        <v>53.96</v>
      </c>
      <c r="L1762" s="37">
        <f t="shared" si="494"/>
        <v>0</v>
      </c>
      <c r="M1762" s="37">
        <v>0</v>
      </c>
      <c r="N1762" s="37">
        <f t="shared" si="495"/>
        <v>241</v>
      </c>
      <c r="O1762" s="37">
        <v>0</v>
      </c>
      <c r="P1762" s="37">
        <v>0</v>
      </c>
      <c r="Q1762" s="21">
        <f t="shared" si="496"/>
        <v>39.790999999999997</v>
      </c>
      <c r="R1762" s="21">
        <f t="shared" si="505"/>
        <v>73.499999999999616</v>
      </c>
      <c r="S1762" s="21">
        <f t="shared" si="506"/>
        <v>-2.9368443347702771</v>
      </c>
      <c r="T1762" s="21">
        <f t="shared" si="497"/>
        <v>86.147999999999996</v>
      </c>
      <c r="U1762" s="37">
        <f>VLOOKUP(Time_Zone, 'LSTM LookUp'!$B$5:$D$8, 3, FALSE)</f>
        <v>-75</v>
      </c>
      <c r="V1762" s="21">
        <f t="shared" si="507"/>
        <v>-9.7945449754596581</v>
      </c>
      <c r="W1762" s="21">
        <f t="shared" si="498"/>
        <v>173.69936375613509</v>
      </c>
      <c r="X1762" s="21">
        <f t="shared" si="499"/>
        <v>-486.06863034168015</v>
      </c>
      <c r="Y1762" s="21">
        <f t="shared" si="500"/>
        <v>-245.06863034168015</v>
      </c>
      <c r="Z1762" s="21">
        <f t="shared" si="508"/>
        <v>-77.682475541231199</v>
      </c>
      <c r="AA1762" s="21">
        <f t="shared" si="501"/>
        <v>-77.682475541231199</v>
      </c>
      <c r="AB1762" s="21">
        <f t="shared" si="502"/>
        <v>0</v>
      </c>
      <c r="AC1762" s="21">
        <f t="shared" si="503"/>
        <v>0</v>
      </c>
      <c r="AD1762" s="21">
        <f t="shared" si="509"/>
        <v>0</v>
      </c>
      <c r="AE1762" s="21" t="str">
        <f t="shared" si="504"/>
        <v>3/14/13:00</v>
      </c>
    </row>
    <row r="1763" spans="2:31">
      <c r="B1763" s="37">
        <v>3</v>
      </c>
      <c r="C1763" s="38">
        <v>14</v>
      </c>
      <c r="D1763" s="39">
        <v>14</v>
      </c>
      <c r="E1763" s="17">
        <v>13.3</v>
      </c>
      <c r="F1763" s="17">
        <v>162</v>
      </c>
      <c r="G1763" s="17">
        <v>786</v>
      </c>
      <c r="H1763" s="37">
        <f t="shared" si="492"/>
        <v>55.94</v>
      </c>
      <c r="I1763" s="37">
        <f>IF(H1763&lt;'Roof Calculator'!$G$8, 1, 0)</f>
        <v>0</v>
      </c>
      <c r="J1763" s="37">
        <f>IF(H1763&gt;='Roof Calculator'!$G$8, 1, 0)</f>
        <v>1</v>
      </c>
      <c r="K1763" s="37">
        <f t="shared" si="493"/>
        <v>0</v>
      </c>
      <c r="L1763" s="37">
        <f t="shared" si="494"/>
        <v>55.94</v>
      </c>
      <c r="M1763" s="37">
        <v>0</v>
      </c>
      <c r="N1763" s="37">
        <f t="shared" si="495"/>
        <v>162</v>
      </c>
      <c r="O1763" s="37">
        <v>0</v>
      </c>
      <c r="P1763" s="37">
        <v>0</v>
      </c>
      <c r="Q1763" s="21">
        <f t="shared" si="496"/>
        <v>39.790999999999997</v>
      </c>
      <c r="R1763" s="21">
        <f t="shared" si="505"/>
        <v>73.541666666666288</v>
      </c>
      <c r="S1763" s="21">
        <f t="shared" si="506"/>
        <v>-2.9206044257356463</v>
      </c>
      <c r="T1763" s="21">
        <f t="shared" si="497"/>
        <v>86.147999999999996</v>
      </c>
      <c r="U1763" s="37">
        <f>VLOOKUP(Time_Zone, 'LSTM LookUp'!$B$5:$D$8, 3, FALSE)</f>
        <v>-75</v>
      </c>
      <c r="V1763" s="21">
        <f t="shared" si="507"/>
        <v>-9.7826135193151309</v>
      </c>
      <c r="W1763" s="21">
        <f t="shared" si="498"/>
        <v>188.70234662017123</v>
      </c>
      <c r="X1763" s="21">
        <f t="shared" si="499"/>
        <v>-621.85207500108595</v>
      </c>
      <c r="Y1763" s="21">
        <f t="shared" si="500"/>
        <v>-459.85207500108595</v>
      </c>
      <c r="Z1763" s="21">
        <f t="shared" si="508"/>
        <v>-145.76507617091278</v>
      </c>
      <c r="AA1763" s="21">
        <f t="shared" si="501"/>
        <v>0</v>
      </c>
      <c r="AB1763" s="21">
        <f t="shared" si="502"/>
        <v>-145.76507617091278</v>
      </c>
      <c r="AC1763" s="21">
        <f t="shared" si="503"/>
        <v>55.94</v>
      </c>
      <c r="AD1763" s="21">
        <f t="shared" si="509"/>
        <v>-145.76507617091278</v>
      </c>
      <c r="AE1763" s="21" t="str">
        <f t="shared" si="504"/>
        <v>3/14/14:00</v>
      </c>
    </row>
    <row r="1764" spans="2:31">
      <c r="B1764" s="37">
        <v>3</v>
      </c>
      <c r="C1764" s="38">
        <v>14</v>
      </c>
      <c r="D1764" s="39">
        <v>15</v>
      </c>
      <c r="E1764" s="17">
        <v>13.9</v>
      </c>
      <c r="F1764" s="17">
        <v>155</v>
      </c>
      <c r="G1764" s="17">
        <v>822</v>
      </c>
      <c r="H1764" s="37">
        <f t="shared" si="492"/>
        <v>57.02</v>
      </c>
      <c r="I1764" s="37">
        <f>IF(H1764&lt;'Roof Calculator'!$G$8, 1, 0)</f>
        <v>0</v>
      </c>
      <c r="J1764" s="37">
        <f>IF(H1764&gt;='Roof Calculator'!$G$8, 1, 0)</f>
        <v>1</v>
      </c>
      <c r="K1764" s="37">
        <f t="shared" si="493"/>
        <v>0</v>
      </c>
      <c r="L1764" s="37">
        <f t="shared" si="494"/>
        <v>57.02</v>
      </c>
      <c r="M1764" s="37">
        <v>0</v>
      </c>
      <c r="N1764" s="37">
        <f t="shared" si="495"/>
        <v>155</v>
      </c>
      <c r="O1764" s="37">
        <v>0</v>
      </c>
      <c r="P1764" s="37">
        <v>0</v>
      </c>
      <c r="Q1764" s="21">
        <f t="shared" si="496"/>
        <v>39.790999999999997</v>
      </c>
      <c r="R1764" s="21">
        <f t="shared" si="505"/>
        <v>73.583333333332959</v>
      </c>
      <c r="S1764" s="21">
        <f t="shared" si="506"/>
        <v>-2.9043632477222432</v>
      </c>
      <c r="T1764" s="21">
        <f t="shared" si="497"/>
        <v>86.147999999999996</v>
      </c>
      <c r="U1764" s="37">
        <f>VLOOKUP(Time_Zone, 'LSTM LookUp'!$B$5:$D$8, 3, FALSE)</f>
        <v>-75</v>
      </c>
      <c r="V1764" s="21">
        <f t="shared" si="507"/>
        <v>-9.770673161704142</v>
      </c>
      <c r="W1764" s="21">
        <f t="shared" si="498"/>
        <v>203.70533170957398</v>
      </c>
      <c r="X1764" s="21">
        <f t="shared" si="499"/>
        <v>-604.23221617515185</v>
      </c>
      <c r="Y1764" s="21">
        <f t="shared" si="500"/>
        <v>-449.23221617515185</v>
      </c>
      <c r="Z1764" s="21">
        <f t="shared" si="508"/>
        <v>-142.39876640557583</v>
      </c>
      <c r="AA1764" s="21">
        <f t="shared" si="501"/>
        <v>0</v>
      </c>
      <c r="AB1764" s="21">
        <f t="shared" si="502"/>
        <v>-142.39876640557583</v>
      </c>
      <c r="AC1764" s="21">
        <f t="shared" si="503"/>
        <v>57.02</v>
      </c>
      <c r="AD1764" s="21">
        <f t="shared" si="509"/>
        <v>-142.39876640557583</v>
      </c>
      <c r="AE1764" s="21" t="str">
        <f t="shared" si="504"/>
        <v>3/14/15:00</v>
      </c>
    </row>
    <row r="1765" spans="2:31">
      <c r="B1765" s="37">
        <v>3</v>
      </c>
      <c r="C1765" s="38">
        <v>14</v>
      </c>
      <c r="D1765" s="39">
        <v>16</v>
      </c>
      <c r="E1765" s="17">
        <v>13.9</v>
      </c>
      <c r="F1765" s="17">
        <v>89</v>
      </c>
      <c r="G1765" s="17">
        <v>781</v>
      </c>
      <c r="H1765" s="37">
        <f t="shared" si="492"/>
        <v>57.02</v>
      </c>
      <c r="I1765" s="37">
        <f>IF(H1765&lt;'Roof Calculator'!$G$8, 1, 0)</f>
        <v>0</v>
      </c>
      <c r="J1765" s="37">
        <f>IF(H1765&gt;='Roof Calculator'!$G$8, 1, 0)</f>
        <v>1</v>
      </c>
      <c r="K1765" s="37">
        <f t="shared" si="493"/>
        <v>0</v>
      </c>
      <c r="L1765" s="37">
        <f t="shared" si="494"/>
        <v>57.02</v>
      </c>
      <c r="M1765" s="37">
        <v>0</v>
      </c>
      <c r="N1765" s="37">
        <f t="shared" si="495"/>
        <v>89</v>
      </c>
      <c r="O1765" s="37">
        <v>0</v>
      </c>
      <c r="P1765" s="37">
        <v>0</v>
      </c>
      <c r="Q1765" s="21">
        <f t="shared" si="496"/>
        <v>39.790999999999997</v>
      </c>
      <c r="R1765" s="21">
        <f t="shared" si="505"/>
        <v>73.624999999999631</v>
      </c>
      <c r="S1765" s="21">
        <f t="shared" si="506"/>
        <v>-2.8881208078352616</v>
      </c>
      <c r="T1765" s="21">
        <f t="shared" si="497"/>
        <v>86.147999999999996</v>
      </c>
      <c r="U1765" s="37">
        <f>VLOOKUP(Time_Zone, 'LSTM LookUp'!$B$5:$D$8, 3, FALSE)</f>
        <v>-75</v>
      </c>
      <c r="V1765" s="21">
        <f t="shared" si="507"/>
        <v>-9.7587239299092641</v>
      </c>
      <c r="W1765" s="21">
        <f t="shared" si="498"/>
        <v>218.70831901752271</v>
      </c>
      <c r="X1765" s="21">
        <f t="shared" si="499"/>
        <v>-492.87764512989418</v>
      </c>
      <c r="Y1765" s="21">
        <f t="shared" si="500"/>
        <v>-403.87764512989418</v>
      </c>
      <c r="Z1765" s="21">
        <f t="shared" si="508"/>
        <v>-128.02215953021172</v>
      </c>
      <c r="AA1765" s="21">
        <f t="shared" si="501"/>
        <v>0</v>
      </c>
      <c r="AB1765" s="21">
        <f t="shared" si="502"/>
        <v>-128.02215953021172</v>
      </c>
      <c r="AC1765" s="21">
        <f t="shared" si="503"/>
        <v>57.02</v>
      </c>
      <c r="AD1765" s="21">
        <f t="shared" si="509"/>
        <v>-128.02215953021172</v>
      </c>
      <c r="AE1765" s="21" t="str">
        <f t="shared" si="504"/>
        <v>3/14/16:00</v>
      </c>
    </row>
    <row r="1766" spans="2:31">
      <c r="B1766" s="37">
        <v>3</v>
      </c>
      <c r="C1766" s="38">
        <v>14</v>
      </c>
      <c r="D1766" s="39">
        <v>17</v>
      </c>
      <c r="E1766" s="17">
        <v>13.9</v>
      </c>
      <c r="F1766" s="17">
        <v>79</v>
      </c>
      <c r="G1766" s="17">
        <v>674</v>
      </c>
      <c r="H1766" s="37">
        <f t="shared" si="492"/>
        <v>57.02</v>
      </c>
      <c r="I1766" s="37">
        <f>IF(H1766&lt;'Roof Calculator'!$G$8, 1, 0)</f>
        <v>0</v>
      </c>
      <c r="J1766" s="37">
        <f>IF(H1766&gt;='Roof Calculator'!$G$8, 1, 0)</f>
        <v>1</v>
      </c>
      <c r="K1766" s="37">
        <f t="shared" si="493"/>
        <v>0</v>
      </c>
      <c r="L1766" s="37">
        <f t="shared" si="494"/>
        <v>57.02</v>
      </c>
      <c r="M1766" s="37">
        <v>0</v>
      </c>
      <c r="N1766" s="37">
        <f t="shared" si="495"/>
        <v>79</v>
      </c>
      <c r="O1766" s="37">
        <v>0</v>
      </c>
      <c r="P1766" s="37">
        <v>0</v>
      </c>
      <c r="Q1766" s="21">
        <f t="shared" si="496"/>
        <v>39.790999999999997</v>
      </c>
      <c r="R1766" s="21">
        <f t="shared" si="505"/>
        <v>73.666666666666302</v>
      </c>
      <c r="S1766" s="21">
        <f t="shared" si="506"/>
        <v>-2.8718771131796306</v>
      </c>
      <c r="T1766" s="21">
        <f t="shared" si="497"/>
        <v>86.147999999999996</v>
      </c>
      <c r="U1766" s="37">
        <f>VLOOKUP(Time_Zone, 'LSTM LookUp'!$B$5:$D$8, 3, FALSE)</f>
        <v>-75</v>
      </c>
      <c r="V1766" s="21">
        <f t="shared" si="507"/>
        <v>-9.7467658512255326</v>
      </c>
      <c r="W1766" s="21">
        <f t="shared" si="498"/>
        <v>233.71130853719362</v>
      </c>
      <c r="X1766" s="21">
        <f t="shared" si="499"/>
        <v>-327.74280587704834</v>
      </c>
      <c r="Y1766" s="21">
        <f t="shared" si="500"/>
        <v>-248.74280587704834</v>
      </c>
      <c r="Z1766" s="21">
        <f t="shared" si="508"/>
        <v>-78.847125014166579</v>
      </c>
      <c r="AA1766" s="21">
        <f t="shared" si="501"/>
        <v>0</v>
      </c>
      <c r="AB1766" s="21">
        <f t="shared" si="502"/>
        <v>-78.847125014166579</v>
      </c>
      <c r="AC1766" s="21">
        <f t="shared" si="503"/>
        <v>57.02</v>
      </c>
      <c r="AD1766" s="21">
        <f t="shared" si="509"/>
        <v>-78.847125014166579</v>
      </c>
      <c r="AE1766" s="21" t="str">
        <f t="shared" si="504"/>
        <v>3/14/17:00</v>
      </c>
    </row>
    <row r="1767" spans="2:31">
      <c r="B1767" s="37">
        <v>3</v>
      </c>
      <c r="C1767" s="38">
        <v>14</v>
      </c>
      <c r="D1767" s="39">
        <v>18</v>
      </c>
      <c r="E1767" s="17">
        <v>11.7</v>
      </c>
      <c r="F1767" s="17">
        <v>81</v>
      </c>
      <c r="G1767" s="17">
        <v>258</v>
      </c>
      <c r="H1767" s="37">
        <f t="shared" si="492"/>
        <v>53.06</v>
      </c>
      <c r="I1767" s="37">
        <f>IF(H1767&lt;'Roof Calculator'!$G$8, 1, 0)</f>
        <v>1</v>
      </c>
      <c r="J1767" s="37">
        <f>IF(H1767&gt;='Roof Calculator'!$G$8, 1, 0)</f>
        <v>0</v>
      </c>
      <c r="K1767" s="37">
        <f t="shared" si="493"/>
        <v>53.06</v>
      </c>
      <c r="L1767" s="37">
        <f t="shared" si="494"/>
        <v>0</v>
      </c>
      <c r="M1767" s="37">
        <v>0</v>
      </c>
      <c r="N1767" s="37">
        <f t="shared" si="495"/>
        <v>81</v>
      </c>
      <c r="O1767" s="37">
        <v>0</v>
      </c>
      <c r="P1767" s="37">
        <v>0</v>
      </c>
      <c r="Q1767" s="21">
        <f t="shared" si="496"/>
        <v>39.790999999999997</v>
      </c>
      <c r="R1767" s="21">
        <f t="shared" si="505"/>
        <v>73.708333333332973</v>
      </c>
      <c r="S1767" s="21">
        <f t="shared" si="506"/>
        <v>-2.8556321708600199</v>
      </c>
      <c r="T1767" s="21">
        <f t="shared" si="497"/>
        <v>86.147999999999996</v>
      </c>
      <c r="U1767" s="37">
        <f>VLOOKUP(Time_Zone, 'LSTM LookUp'!$B$5:$D$8, 3, FALSE)</f>
        <v>-75</v>
      </c>
      <c r="V1767" s="21">
        <f t="shared" si="507"/>
        <v>-9.7347989529604249</v>
      </c>
      <c r="W1767" s="21">
        <f t="shared" si="498"/>
        <v>248.71430026175989</v>
      </c>
      <c r="X1767" s="21">
        <f t="shared" si="499"/>
        <v>-80.102642822382847</v>
      </c>
      <c r="Y1767" s="21">
        <f t="shared" si="500"/>
        <v>0.8973571776171525</v>
      </c>
      <c r="Z1767" s="21">
        <f t="shared" si="508"/>
        <v>0.28444655239963995</v>
      </c>
      <c r="AA1767" s="21">
        <f t="shared" si="501"/>
        <v>0.28444655239963995</v>
      </c>
      <c r="AB1767" s="21">
        <f t="shared" si="502"/>
        <v>0</v>
      </c>
      <c r="AC1767" s="21">
        <f t="shared" si="503"/>
        <v>0</v>
      </c>
      <c r="AD1767" s="21">
        <f t="shared" si="509"/>
        <v>0</v>
      </c>
      <c r="AE1767" s="21" t="str">
        <f t="shared" si="504"/>
        <v>3/14/18:00</v>
      </c>
    </row>
    <row r="1768" spans="2:31">
      <c r="B1768" s="37">
        <v>3</v>
      </c>
      <c r="C1768" s="38">
        <v>14</v>
      </c>
      <c r="D1768" s="39">
        <v>19</v>
      </c>
      <c r="E1768" s="17">
        <v>10</v>
      </c>
      <c r="F1768" s="17">
        <v>32</v>
      </c>
      <c r="G1768" s="17">
        <v>22</v>
      </c>
      <c r="H1768" s="37">
        <f t="shared" si="492"/>
        <v>50</v>
      </c>
      <c r="I1768" s="37">
        <f>IF(H1768&lt;'Roof Calculator'!$G$8, 1, 0)</f>
        <v>1</v>
      </c>
      <c r="J1768" s="37">
        <f>IF(H1768&gt;='Roof Calculator'!$G$8, 1, 0)</f>
        <v>0</v>
      </c>
      <c r="K1768" s="37">
        <f t="shared" si="493"/>
        <v>50</v>
      </c>
      <c r="L1768" s="37">
        <f t="shared" si="494"/>
        <v>0</v>
      </c>
      <c r="M1768" s="37">
        <v>0</v>
      </c>
      <c r="N1768" s="37">
        <f t="shared" si="495"/>
        <v>32</v>
      </c>
      <c r="O1768" s="37">
        <v>0</v>
      </c>
      <c r="P1768" s="37">
        <v>0</v>
      </c>
      <c r="Q1768" s="21">
        <f t="shared" si="496"/>
        <v>39.790999999999997</v>
      </c>
      <c r="R1768" s="21">
        <f t="shared" si="505"/>
        <v>73.749999999999645</v>
      </c>
      <c r="S1768" s="21">
        <f t="shared" si="506"/>
        <v>-2.839385987980839</v>
      </c>
      <c r="T1768" s="21">
        <f t="shared" si="497"/>
        <v>86.147999999999996</v>
      </c>
      <c r="U1768" s="37">
        <f>VLOOKUP(Time_Zone, 'LSTM LookUp'!$B$5:$D$8, 3, FALSE)</f>
        <v>-75</v>
      </c>
      <c r="V1768" s="21">
        <f t="shared" si="507"/>
        <v>-9.7228232624337814</v>
      </c>
      <c r="W1768" s="21">
        <f t="shared" si="498"/>
        <v>263.71729418439156</v>
      </c>
      <c r="X1768" s="21">
        <f t="shared" si="499"/>
        <v>-2.5451151424085001</v>
      </c>
      <c r="Y1768" s="21">
        <f t="shared" si="500"/>
        <v>29.454884857591502</v>
      </c>
      <c r="Z1768" s="21">
        <f t="shared" si="508"/>
        <v>9.3366840518489607</v>
      </c>
      <c r="AA1768" s="21">
        <f t="shared" si="501"/>
        <v>9.3366840518489607</v>
      </c>
      <c r="AB1768" s="21">
        <f t="shared" si="502"/>
        <v>0</v>
      </c>
      <c r="AC1768" s="21">
        <f t="shared" si="503"/>
        <v>0</v>
      </c>
      <c r="AD1768" s="21">
        <f t="shared" si="509"/>
        <v>0</v>
      </c>
      <c r="AE1768" s="21" t="str">
        <f t="shared" si="504"/>
        <v>3/14/19:00</v>
      </c>
    </row>
    <row r="1769" spans="2:31">
      <c r="B1769" s="37">
        <v>3</v>
      </c>
      <c r="C1769" s="38">
        <v>14</v>
      </c>
      <c r="D1769" s="39">
        <v>20</v>
      </c>
      <c r="E1769" s="17">
        <v>8.3000000000000007</v>
      </c>
      <c r="F1769" s="17">
        <v>0</v>
      </c>
      <c r="G1769" s="17">
        <v>0</v>
      </c>
      <c r="H1769" s="37">
        <f t="shared" si="492"/>
        <v>46.94</v>
      </c>
      <c r="I1769" s="37">
        <f>IF(H1769&lt;'Roof Calculator'!$G$8, 1, 0)</f>
        <v>1</v>
      </c>
      <c r="J1769" s="37">
        <f>IF(H1769&gt;='Roof Calculator'!$G$8, 1, 0)</f>
        <v>0</v>
      </c>
      <c r="K1769" s="37">
        <f t="shared" si="493"/>
        <v>46.94</v>
      </c>
      <c r="L1769" s="37">
        <f t="shared" si="494"/>
        <v>0</v>
      </c>
      <c r="M1769" s="37">
        <v>0</v>
      </c>
      <c r="N1769" s="37">
        <f t="shared" si="495"/>
        <v>0</v>
      </c>
      <c r="O1769" s="37">
        <v>0</v>
      </c>
      <c r="P1769" s="37">
        <v>0</v>
      </c>
      <c r="Q1769" s="21">
        <f t="shared" si="496"/>
        <v>39.790999999999997</v>
      </c>
      <c r="R1769" s="21">
        <f t="shared" si="505"/>
        <v>73.791666666666316</v>
      </c>
      <c r="S1769" s="21">
        <f t="shared" si="506"/>
        <v>-2.8231385716462394</v>
      </c>
      <c r="T1769" s="21">
        <f t="shared" si="497"/>
        <v>86.147999999999996</v>
      </c>
      <c r="U1769" s="37">
        <f>VLOOKUP(Time_Zone, 'LSTM LookUp'!$B$5:$D$8, 3, FALSE)</f>
        <v>-75</v>
      </c>
      <c r="V1769" s="21">
        <f t="shared" si="507"/>
        <v>-9.7108388069777565</v>
      </c>
      <c r="W1769" s="21">
        <f t="shared" si="498"/>
        <v>278.72029029825552</v>
      </c>
      <c r="X1769" s="21">
        <f t="shared" si="499"/>
        <v>0</v>
      </c>
      <c r="Y1769" s="21">
        <f t="shared" si="500"/>
        <v>0</v>
      </c>
      <c r="Z1769" s="21">
        <f t="shared" si="508"/>
        <v>0</v>
      </c>
      <c r="AA1769" s="21">
        <f t="shared" si="501"/>
        <v>0</v>
      </c>
      <c r="AB1769" s="21">
        <f t="shared" si="502"/>
        <v>0</v>
      </c>
      <c r="AC1769" s="21">
        <f t="shared" si="503"/>
        <v>0</v>
      </c>
      <c r="AD1769" s="21">
        <f t="shared" si="509"/>
        <v>0</v>
      </c>
      <c r="AE1769" s="21" t="str">
        <f t="shared" si="504"/>
        <v>3/14/20:00</v>
      </c>
    </row>
    <row r="1770" spans="2:31">
      <c r="B1770" s="37">
        <v>3</v>
      </c>
      <c r="C1770" s="38">
        <v>14</v>
      </c>
      <c r="D1770" s="39">
        <v>21</v>
      </c>
      <c r="E1770" s="17">
        <v>7.2</v>
      </c>
      <c r="F1770" s="17">
        <v>0</v>
      </c>
      <c r="G1770" s="17">
        <v>0</v>
      </c>
      <c r="H1770" s="37">
        <f t="shared" si="492"/>
        <v>44.96</v>
      </c>
      <c r="I1770" s="37">
        <f>IF(H1770&lt;'Roof Calculator'!$G$8, 1, 0)</f>
        <v>1</v>
      </c>
      <c r="J1770" s="37">
        <f>IF(H1770&gt;='Roof Calculator'!$G$8, 1, 0)</f>
        <v>0</v>
      </c>
      <c r="K1770" s="37">
        <f t="shared" si="493"/>
        <v>44.96</v>
      </c>
      <c r="L1770" s="37">
        <f t="shared" si="494"/>
        <v>0</v>
      </c>
      <c r="M1770" s="37">
        <v>0</v>
      </c>
      <c r="N1770" s="37">
        <f t="shared" si="495"/>
        <v>0</v>
      </c>
      <c r="O1770" s="37">
        <v>0</v>
      </c>
      <c r="P1770" s="37">
        <v>0</v>
      </c>
      <c r="Q1770" s="21">
        <f t="shared" si="496"/>
        <v>39.790999999999997</v>
      </c>
      <c r="R1770" s="21">
        <f t="shared" si="505"/>
        <v>73.833333333332988</v>
      </c>
      <c r="S1770" s="21">
        <f t="shared" si="506"/>
        <v>-2.8068899289601155</v>
      </c>
      <c r="T1770" s="21">
        <f t="shared" si="497"/>
        <v>86.147999999999996</v>
      </c>
      <c r="U1770" s="37">
        <f>VLOOKUP(Time_Zone, 'LSTM LookUp'!$B$5:$D$8, 3, FALSE)</f>
        <v>-75</v>
      </c>
      <c r="V1770" s="21">
        <f t="shared" si="507"/>
        <v>-9.6988456139367472</v>
      </c>
      <c r="W1770" s="21">
        <f t="shared" si="498"/>
        <v>293.72328859651577</v>
      </c>
      <c r="X1770" s="21">
        <f t="shared" si="499"/>
        <v>0</v>
      </c>
      <c r="Y1770" s="21">
        <f t="shared" si="500"/>
        <v>0</v>
      </c>
      <c r="Z1770" s="21">
        <f t="shared" si="508"/>
        <v>0</v>
      </c>
      <c r="AA1770" s="21">
        <f t="shared" si="501"/>
        <v>0</v>
      </c>
      <c r="AB1770" s="21">
        <f t="shared" si="502"/>
        <v>0</v>
      </c>
      <c r="AC1770" s="21">
        <f t="shared" si="503"/>
        <v>0</v>
      </c>
      <c r="AD1770" s="21">
        <f t="shared" si="509"/>
        <v>0</v>
      </c>
      <c r="AE1770" s="21" t="str">
        <f t="shared" si="504"/>
        <v>3/14/21:00</v>
      </c>
    </row>
    <row r="1771" spans="2:31">
      <c r="B1771" s="37">
        <v>3</v>
      </c>
      <c r="C1771" s="38">
        <v>14</v>
      </c>
      <c r="D1771" s="39">
        <v>22</v>
      </c>
      <c r="E1771" s="17">
        <v>6.7</v>
      </c>
      <c r="F1771" s="17">
        <v>0</v>
      </c>
      <c r="G1771" s="17">
        <v>0</v>
      </c>
      <c r="H1771" s="37">
        <f t="shared" si="492"/>
        <v>44.06</v>
      </c>
      <c r="I1771" s="37">
        <f>IF(H1771&lt;'Roof Calculator'!$G$8, 1, 0)</f>
        <v>1</v>
      </c>
      <c r="J1771" s="37">
        <f>IF(H1771&gt;='Roof Calculator'!$G$8, 1, 0)</f>
        <v>0</v>
      </c>
      <c r="K1771" s="37">
        <f t="shared" si="493"/>
        <v>44.06</v>
      </c>
      <c r="L1771" s="37">
        <f t="shared" si="494"/>
        <v>0</v>
      </c>
      <c r="M1771" s="37">
        <v>0</v>
      </c>
      <c r="N1771" s="37">
        <f t="shared" si="495"/>
        <v>0</v>
      </c>
      <c r="O1771" s="37">
        <v>0</v>
      </c>
      <c r="P1771" s="37">
        <v>0</v>
      </c>
      <c r="Q1771" s="21">
        <f t="shared" si="496"/>
        <v>39.790999999999997</v>
      </c>
      <c r="R1771" s="21">
        <f t="shared" si="505"/>
        <v>73.874999999999659</v>
      </c>
      <c r="S1771" s="21">
        <f t="shared" si="506"/>
        <v>-2.7906400670261049</v>
      </c>
      <c r="T1771" s="21">
        <f t="shared" si="497"/>
        <v>86.147999999999996</v>
      </c>
      <c r="U1771" s="37">
        <f>VLOOKUP(Time_Zone, 'LSTM LookUp'!$B$5:$D$8, 3, FALSE)</f>
        <v>-75</v>
      </c>
      <c r="V1771" s="21">
        <f t="shared" si="507"/>
        <v>-9.6868437106673539</v>
      </c>
      <c r="W1771" s="21">
        <f t="shared" si="498"/>
        <v>308.7262890723332</v>
      </c>
      <c r="X1771" s="21">
        <f t="shared" si="499"/>
        <v>0</v>
      </c>
      <c r="Y1771" s="21">
        <f t="shared" si="500"/>
        <v>0</v>
      </c>
      <c r="Z1771" s="21">
        <f t="shared" si="508"/>
        <v>0</v>
      </c>
      <c r="AA1771" s="21">
        <f t="shared" si="501"/>
        <v>0</v>
      </c>
      <c r="AB1771" s="21">
        <f t="shared" si="502"/>
        <v>0</v>
      </c>
      <c r="AC1771" s="21">
        <f t="shared" si="503"/>
        <v>0</v>
      </c>
      <c r="AD1771" s="21">
        <f t="shared" si="509"/>
        <v>0</v>
      </c>
      <c r="AE1771" s="21" t="str">
        <f t="shared" si="504"/>
        <v>3/14/22:00</v>
      </c>
    </row>
    <row r="1772" spans="2:31">
      <c r="B1772" s="37">
        <v>3</v>
      </c>
      <c r="C1772" s="38">
        <v>14</v>
      </c>
      <c r="D1772" s="39">
        <v>23</v>
      </c>
      <c r="E1772" s="17">
        <v>6.7</v>
      </c>
      <c r="F1772" s="17">
        <v>0</v>
      </c>
      <c r="G1772" s="17">
        <v>0</v>
      </c>
      <c r="H1772" s="37">
        <f t="shared" si="492"/>
        <v>44.06</v>
      </c>
      <c r="I1772" s="37">
        <f>IF(H1772&lt;'Roof Calculator'!$G$8, 1, 0)</f>
        <v>1</v>
      </c>
      <c r="J1772" s="37">
        <f>IF(H1772&gt;='Roof Calculator'!$G$8, 1, 0)</f>
        <v>0</v>
      </c>
      <c r="K1772" s="37">
        <f t="shared" si="493"/>
        <v>44.06</v>
      </c>
      <c r="L1772" s="37">
        <f t="shared" si="494"/>
        <v>0</v>
      </c>
      <c r="M1772" s="37">
        <v>0</v>
      </c>
      <c r="N1772" s="37">
        <f t="shared" si="495"/>
        <v>0</v>
      </c>
      <c r="O1772" s="37">
        <v>0</v>
      </c>
      <c r="P1772" s="37">
        <v>0</v>
      </c>
      <c r="Q1772" s="21">
        <f t="shared" si="496"/>
        <v>39.790999999999997</v>
      </c>
      <c r="R1772" s="21">
        <f t="shared" si="505"/>
        <v>73.91666666666633</v>
      </c>
      <c r="S1772" s="21">
        <f t="shared" si="506"/>
        <v>-2.7743889929475913</v>
      </c>
      <c r="T1772" s="21">
        <f t="shared" si="497"/>
        <v>86.147999999999996</v>
      </c>
      <c r="U1772" s="37">
        <f>VLOOKUP(Time_Zone, 'LSTM LookUp'!$B$5:$D$8, 3, FALSE)</f>
        <v>-75</v>
      </c>
      <c r="V1772" s="21">
        <f t="shared" si="507"/>
        <v>-9.6748331245383135</v>
      </c>
      <c r="W1772" s="21">
        <f t="shared" si="498"/>
        <v>323.72929171886545</v>
      </c>
      <c r="X1772" s="21">
        <f t="shared" si="499"/>
        <v>0</v>
      </c>
      <c r="Y1772" s="21">
        <f t="shared" si="500"/>
        <v>0</v>
      </c>
      <c r="Z1772" s="21">
        <f t="shared" si="508"/>
        <v>0</v>
      </c>
      <c r="AA1772" s="21">
        <f t="shared" si="501"/>
        <v>0</v>
      </c>
      <c r="AB1772" s="21">
        <f t="shared" si="502"/>
        <v>0</v>
      </c>
      <c r="AC1772" s="21">
        <f t="shared" si="503"/>
        <v>0</v>
      </c>
      <c r="AD1772" s="21">
        <f t="shared" si="509"/>
        <v>0</v>
      </c>
      <c r="AE1772" s="21" t="str">
        <f t="shared" si="504"/>
        <v>3/14/23:00</v>
      </c>
    </row>
    <row r="1773" spans="2:31">
      <c r="B1773" s="37">
        <v>3</v>
      </c>
      <c r="C1773" s="38">
        <v>14</v>
      </c>
      <c r="D1773" s="39">
        <v>24</v>
      </c>
      <c r="E1773" s="17">
        <v>6.1</v>
      </c>
      <c r="F1773" s="17">
        <v>0</v>
      </c>
      <c r="G1773" s="17">
        <v>0</v>
      </c>
      <c r="H1773" s="37">
        <f t="shared" si="492"/>
        <v>42.980000000000004</v>
      </c>
      <c r="I1773" s="37">
        <f>IF(H1773&lt;'Roof Calculator'!$G$8, 1, 0)</f>
        <v>1</v>
      </c>
      <c r="J1773" s="37">
        <f>IF(H1773&gt;='Roof Calculator'!$G$8, 1, 0)</f>
        <v>0</v>
      </c>
      <c r="K1773" s="37">
        <f t="shared" si="493"/>
        <v>42.980000000000004</v>
      </c>
      <c r="L1773" s="37">
        <f t="shared" si="494"/>
        <v>0</v>
      </c>
      <c r="M1773" s="37">
        <v>0</v>
      </c>
      <c r="N1773" s="37">
        <f t="shared" si="495"/>
        <v>0</v>
      </c>
      <c r="O1773" s="37">
        <v>0</v>
      </c>
      <c r="P1773" s="37">
        <v>0</v>
      </c>
      <c r="Q1773" s="21">
        <f t="shared" si="496"/>
        <v>39.790999999999997</v>
      </c>
      <c r="R1773" s="21">
        <f t="shared" si="505"/>
        <v>73.958333333333002</v>
      </c>
      <c r="S1773" s="21">
        <f t="shared" si="506"/>
        <v>-2.7581367138277084</v>
      </c>
      <c r="T1773" s="21">
        <f t="shared" si="497"/>
        <v>86.147999999999996</v>
      </c>
      <c r="U1773" s="37">
        <f>VLOOKUP(Time_Zone, 'LSTM LookUp'!$B$5:$D$8, 3, FALSE)</f>
        <v>-75</v>
      </c>
      <c r="V1773" s="21">
        <f t="shared" si="507"/>
        <v>-9.6628138829304433</v>
      </c>
      <c r="W1773" s="21">
        <f t="shared" si="498"/>
        <v>338.73229652926733</v>
      </c>
      <c r="X1773" s="21">
        <f t="shared" si="499"/>
        <v>0</v>
      </c>
      <c r="Y1773" s="21">
        <f t="shared" si="500"/>
        <v>0</v>
      </c>
      <c r="Z1773" s="21">
        <f t="shared" si="508"/>
        <v>0</v>
      </c>
      <c r="AA1773" s="21">
        <f t="shared" si="501"/>
        <v>0</v>
      </c>
      <c r="AB1773" s="21">
        <f t="shared" si="502"/>
        <v>0</v>
      </c>
      <c r="AC1773" s="21">
        <f t="shared" si="503"/>
        <v>0</v>
      </c>
      <c r="AD1773" s="21">
        <f t="shared" si="509"/>
        <v>0</v>
      </c>
      <c r="AE1773" s="21" t="str">
        <f t="shared" si="504"/>
        <v>3/14/24:00</v>
      </c>
    </row>
    <row r="1774" spans="2:31">
      <c r="B1774" s="37">
        <v>3</v>
      </c>
      <c r="C1774" s="38">
        <v>15</v>
      </c>
      <c r="D1774" s="39">
        <v>1</v>
      </c>
      <c r="E1774" s="17">
        <v>4.4000000000000004</v>
      </c>
      <c r="F1774" s="17">
        <v>0</v>
      </c>
      <c r="G1774" s="17">
        <v>0</v>
      </c>
      <c r="H1774" s="37">
        <f t="shared" si="492"/>
        <v>39.92</v>
      </c>
      <c r="I1774" s="37">
        <f>IF(H1774&lt;'Roof Calculator'!$G$8, 1, 0)</f>
        <v>1</v>
      </c>
      <c r="J1774" s="37">
        <f>IF(H1774&gt;='Roof Calculator'!$G$8, 1, 0)</f>
        <v>0</v>
      </c>
      <c r="K1774" s="37">
        <f t="shared" si="493"/>
        <v>39.92</v>
      </c>
      <c r="L1774" s="37">
        <f t="shared" si="494"/>
        <v>0</v>
      </c>
      <c r="M1774" s="37">
        <v>0</v>
      </c>
      <c r="N1774" s="37">
        <f t="shared" si="495"/>
        <v>0</v>
      </c>
      <c r="O1774" s="37">
        <v>0</v>
      </c>
      <c r="P1774" s="37">
        <v>0</v>
      </c>
      <c r="Q1774" s="21">
        <f t="shared" si="496"/>
        <v>39.790999999999997</v>
      </c>
      <c r="R1774" s="21">
        <f t="shared" si="505"/>
        <v>73.999999999999673</v>
      </c>
      <c r="S1774" s="21">
        <f t="shared" si="506"/>
        <v>-2.7418832367693335</v>
      </c>
      <c r="T1774" s="21">
        <f t="shared" si="497"/>
        <v>86.147999999999996</v>
      </c>
      <c r="U1774" s="37">
        <f>VLOOKUP(Time_Zone, 'LSTM LookUp'!$B$5:$D$8, 3, FALSE)</f>
        <v>-75</v>
      </c>
      <c r="V1774" s="21">
        <f t="shared" si="507"/>
        <v>-9.6507860132365764</v>
      </c>
      <c r="W1774" s="21">
        <f t="shared" si="498"/>
        <v>-6.2646965033091639</v>
      </c>
      <c r="X1774" s="21">
        <f t="shared" si="499"/>
        <v>0</v>
      </c>
      <c r="Y1774" s="21">
        <f t="shared" si="500"/>
        <v>0</v>
      </c>
      <c r="Z1774" s="21">
        <f t="shared" si="508"/>
        <v>0</v>
      </c>
      <c r="AA1774" s="21">
        <f t="shared" si="501"/>
        <v>0</v>
      </c>
      <c r="AB1774" s="21">
        <f t="shared" si="502"/>
        <v>0</v>
      </c>
      <c r="AC1774" s="21">
        <f t="shared" si="503"/>
        <v>0</v>
      </c>
      <c r="AD1774" s="21">
        <f t="shared" si="509"/>
        <v>0</v>
      </c>
      <c r="AE1774" s="21" t="str">
        <f t="shared" si="504"/>
        <v>3/15/1:00</v>
      </c>
    </row>
    <row r="1775" spans="2:31">
      <c r="B1775" s="37">
        <v>3</v>
      </c>
      <c r="C1775" s="38">
        <v>15</v>
      </c>
      <c r="D1775" s="39">
        <v>2</v>
      </c>
      <c r="E1775" s="17">
        <v>3.9</v>
      </c>
      <c r="F1775" s="17">
        <v>0</v>
      </c>
      <c r="G1775" s="17">
        <v>0</v>
      </c>
      <c r="H1775" s="37">
        <f t="shared" si="492"/>
        <v>39.020000000000003</v>
      </c>
      <c r="I1775" s="37">
        <f>IF(H1775&lt;'Roof Calculator'!$G$8, 1, 0)</f>
        <v>1</v>
      </c>
      <c r="J1775" s="37">
        <f>IF(H1775&gt;='Roof Calculator'!$G$8, 1, 0)</f>
        <v>0</v>
      </c>
      <c r="K1775" s="37">
        <f t="shared" si="493"/>
        <v>39.020000000000003</v>
      </c>
      <c r="L1775" s="37">
        <f t="shared" si="494"/>
        <v>0</v>
      </c>
      <c r="M1775" s="37">
        <v>0</v>
      </c>
      <c r="N1775" s="37">
        <f t="shared" si="495"/>
        <v>0</v>
      </c>
      <c r="O1775" s="37">
        <v>0</v>
      </c>
      <c r="P1775" s="37">
        <v>0</v>
      </c>
      <c r="Q1775" s="21">
        <f t="shared" si="496"/>
        <v>39.790999999999997</v>
      </c>
      <c r="R1775" s="21">
        <f t="shared" si="505"/>
        <v>74.041666666666345</v>
      </c>
      <c r="S1775" s="21">
        <f t="shared" si="506"/>
        <v>-2.7256285688750963</v>
      </c>
      <c r="T1775" s="21">
        <f t="shared" si="497"/>
        <v>86.147999999999996</v>
      </c>
      <c r="U1775" s="37">
        <f>VLOOKUP(Time_Zone, 'LSTM LookUp'!$B$5:$D$8, 3, FALSE)</f>
        <v>-75</v>
      </c>
      <c r="V1775" s="21">
        <f t="shared" si="507"/>
        <v>-9.6387495428615182</v>
      </c>
      <c r="W1775" s="21">
        <f t="shared" si="498"/>
        <v>8.7383126142846024</v>
      </c>
      <c r="X1775" s="21">
        <f t="shared" si="499"/>
        <v>0</v>
      </c>
      <c r="Y1775" s="21">
        <f t="shared" si="500"/>
        <v>0</v>
      </c>
      <c r="Z1775" s="21">
        <f t="shared" si="508"/>
        <v>0</v>
      </c>
      <c r="AA1775" s="21">
        <f t="shared" si="501"/>
        <v>0</v>
      </c>
      <c r="AB1775" s="21">
        <f t="shared" si="502"/>
        <v>0</v>
      </c>
      <c r="AC1775" s="21">
        <f t="shared" si="503"/>
        <v>0</v>
      </c>
      <c r="AD1775" s="21">
        <f t="shared" si="509"/>
        <v>0</v>
      </c>
      <c r="AE1775" s="21" t="str">
        <f t="shared" si="504"/>
        <v>3/15/2:00</v>
      </c>
    </row>
    <row r="1776" spans="2:31">
      <c r="B1776" s="37">
        <v>3</v>
      </c>
      <c r="C1776" s="38">
        <v>15</v>
      </c>
      <c r="D1776" s="39">
        <v>3</v>
      </c>
      <c r="E1776" s="17">
        <v>3.3</v>
      </c>
      <c r="F1776" s="17">
        <v>0</v>
      </c>
      <c r="G1776" s="17">
        <v>0</v>
      </c>
      <c r="H1776" s="37">
        <f t="shared" si="492"/>
        <v>37.94</v>
      </c>
      <c r="I1776" s="37">
        <f>IF(H1776&lt;'Roof Calculator'!$G$8, 1, 0)</f>
        <v>1</v>
      </c>
      <c r="J1776" s="37">
        <f>IF(H1776&gt;='Roof Calculator'!$G$8, 1, 0)</f>
        <v>0</v>
      </c>
      <c r="K1776" s="37">
        <f t="shared" si="493"/>
        <v>37.94</v>
      </c>
      <c r="L1776" s="37">
        <f t="shared" si="494"/>
        <v>0</v>
      </c>
      <c r="M1776" s="37">
        <v>0</v>
      </c>
      <c r="N1776" s="37">
        <f t="shared" si="495"/>
        <v>0</v>
      </c>
      <c r="O1776" s="37">
        <v>0</v>
      </c>
      <c r="P1776" s="37">
        <v>0</v>
      </c>
      <c r="Q1776" s="21">
        <f t="shared" si="496"/>
        <v>39.790999999999997</v>
      </c>
      <c r="R1776" s="21">
        <f t="shared" si="505"/>
        <v>74.083333333333016</v>
      </c>
      <c r="S1776" s="21">
        <f t="shared" si="506"/>
        <v>-2.7093727172473785</v>
      </c>
      <c r="T1776" s="21">
        <f t="shared" si="497"/>
        <v>86.147999999999996</v>
      </c>
      <c r="U1776" s="37">
        <f>VLOOKUP(Time_Zone, 'LSTM LookUp'!$B$5:$D$8, 3, FALSE)</f>
        <v>-75</v>
      </c>
      <c r="V1776" s="21">
        <f t="shared" si="507"/>
        <v>-9.6267044992219741</v>
      </c>
      <c r="W1776" s="21">
        <f t="shared" si="498"/>
        <v>23.741323875194507</v>
      </c>
      <c r="X1776" s="21">
        <f t="shared" si="499"/>
        <v>0</v>
      </c>
      <c r="Y1776" s="21">
        <f t="shared" si="500"/>
        <v>0</v>
      </c>
      <c r="Z1776" s="21">
        <f t="shared" si="508"/>
        <v>0</v>
      </c>
      <c r="AA1776" s="21">
        <f t="shared" si="501"/>
        <v>0</v>
      </c>
      <c r="AB1776" s="21">
        <f t="shared" si="502"/>
        <v>0</v>
      </c>
      <c r="AC1776" s="21">
        <f t="shared" si="503"/>
        <v>0</v>
      </c>
      <c r="AD1776" s="21">
        <f t="shared" si="509"/>
        <v>0</v>
      </c>
      <c r="AE1776" s="21" t="str">
        <f t="shared" si="504"/>
        <v>3/15/3:00</v>
      </c>
    </row>
    <row r="1777" spans="2:31">
      <c r="B1777" s="37">
        <v>3</v>
      </c>
      <c r="C1777" s="38">
        <v>15</v>
      </c>
      <c r="D1777" s="39">
        <v>4</v>
      </c>
      <c r="E1777" s="17">
        <v>2.8</v>
      </c>
      <c r="F1777" s="17">
        <v>0</v>
      </c>
      <c r="G1777" s="17">
        <v>0</v>
      </c>
      <c r="H1777" s="37">
        <f t="shared" si="492"/>
        <v>37.04</v>
      </c>
      <c r="I1777" s="37">
        <f>IF(H1777&lt;'Roof Calculator'!$G$8, 1, 0)</f>
        <v>1</v>
      </c>
      <c r="J1777" s="37">
        <f>IF(H1777&gt;='Roof Calculator'!$G$8, 1, 0)</f>
        <v>0</v>
      </c>
      <c r="K1777" s="37">
        <f t="shared" si="493"/>
        <v>37.04</v>
      </c>
      <c r="L1777" s="37">
        <f t="shared" si="494"/>
        <v>0</v>
      </c>
      <c r="M1777" s="37">
        <v>0</v>
      </c>
      <c r="N1777" s="37">
        <f t="shared" si="495"/>
        <v>0</v>
      </c>
      <c r="O1777" s="37">
        <v>0</v>
      </c>
      <c r="P1777" s="37">
        <v>0</v>
      </c>
      <c r="Q1777" s="21">
        <f t="shared" si="496"/>
        <v>39.790999999999997</v>
      </c>
      <c r="R1777" s="21">
        <f t="shared" si="505"/>
        <v>74.124999999999687</v>
      </c>
      <c r="S1777" s="21">
        <f t="shared" si="506"/>
        <v>-2.6931156889883114</v>
      </c>
      <c r="T1777" s="21">
        <f t="shared" si="497"/>
        <v>86.147999999999996</v>
      </c>
      <c r="U1777" s="37">
        <f>VLOOKUP(Time_Zone, 'LSTM LookUp'!$B$5:$D$8, 3, FALSE)</f>
        <v>-75</v>
      </c>
      <c r="V1777" s="21">
        <f t="shared" si="507"/>
        <v>-9.6146509097465032</v>
      </c>
      <c r="W1777" s="21">
        <f t="shared" si="498"/>
        <v>38.744337272563371</v>
      </c>
      <c r="X1777" s="21">
        <f t="shared" si="499"/>
        <v>0</v>
      </c>
      <c r="Y1777" s="21">
        <f t="shared" si="500"/>
        <v>0</v>
      </c>
      <c r="Z1777" s="21">
        <f t="shared" si="508"/>
        <v>0</v>
      </c>
      <c r="AA1777" s="21">
        <f t="shared" si="501"/>
        <v>0</v>
      </c>
      <c r="AB1777" s="21">
        <f t="shared" si="502"/>
        <v>0</v>
      </c>
      <c r="AC1777" s="21">
        <f t="shared" si="503"/>
        <v>0</v>
      </c>
      <c r="AD1777" s="21">
        <f t="shared" si="509"/>
        <v>0</v>
      </c>
      <c r="AE1777" s="21" t="str">
        <f t="shared" si="504"/>
        <v>3/15/4:00</v>
      </c>
    </row>
    <row r="1778" spans="2:31">
      <c r="B1778" s="37">
        <v>3</v>
      </c>
      <c r="C1778" s="38">
        <v>15</v>
      </c>
      <c r="D1778" s="39">
        <v>5</v>
      </c>
      <c r="E1778" s="17">
        <v>3.3</v>
      </c>
      <c r="F1778" s="17">
        <v>0</v>
      </c>
      <c r="G1778" s="17">
        <v>0</v>
      </c>
      <c r="H1778" s="37">
        <f t="shared" si="492"/>
        <v>37.94</v>
      </c>
      <c r="I1778" s="37">
        <f>IF(H1778&lt;'Roof Calculator'!$G$8, 1, 0)</f>
        <v>1</v>
      </c>
      <c r="J1778" s="37">
        <f>IF(H1778&gt;='Roof Calculator'!$G$8, 1, 0)</f>
        <v>0</v>
      </c>
      <c r="K1778" s="37">
        <f t="shared" si="493"/>
        <v>37.94</v>
      </c>
      <c r="L1778" s="37">
        <f t="shared" si="494"/>
        <v>0</v>
      </c>
      <c r="M1778" s="37">
        <v>0</v>
      </c>
      <c r="N1778" s="37">
        <f t="shared" si="495"/>
        <v>0</v>
      </c>
      <c r="O1778" s="37">
        <v>0</v>
      </c>
      <c r="P1778" s="37">
        <v>0</v>
      </c>
      <c r="Q1778" s="21">
        <f t="shared" si="496"/>
        <v>39.790999999999997</v>
      </c>
      <c r="R1778" s="21">
        <f t="shared" si="505"/>
        <v>74.166666666666359</v>
      </c>
      <c r="S1778" s="21">
        <f t="shared" si="506"/>
        <v>-2.6768574911997804</v>
      </c>
      <c r="T1778" s="21">
        <f t="shared" si="497"/>
        <v>86.147999999999996</v>
      </c>
      <c r="U1778" s="37">
        <f>VLOOKUP(Time_Zone, 'LSTM LookUp'!$B$5:$D$8, 3, FALSE)</f>
        <v>-75</v>
      </c>
      <c r="V1778" s="21">
        <f t="shared" si="507"/>
        <v>-9.6025888018754522</v>
      </c>
      <c r="W1778" s="21">
        <f t="shared" si="498"/>
        <v>53.74735279953115</v>
      </c>
      <c r="X1778" s="21">
        <f t="shared" si="499"/>
        <v>0</v>
      </c>
      <c r="Y1778" s="21">
        <f t="shared" si="500"/>
        <v>0</v>
      </c>
      <c r="Z1778" s="21">
        <f t="shared" si="508"/>
        <v>0</v>
      </c>
      <c r="AA1778" s="21">
        <f t="shared" si="501"/>
        <v>0</v>
      </c>
      <c r="AB1778" s="21">
        <f t="shared" si="502"/>
        <v>0</v>
      </c>
      <c r="AC1778" s="21">
        <f t="shared" si="503"/>
        <v>0</v>
      </c>
      <c r="AD1778" s="21">
        <f t="shared" si="509"/>
        <v>0</v>
      </c>
      <c r="AE1778" s="21" t="str">
        <f t="shared" si="504"/>
        <v>3/15/5:00</v>
      </c>
    </row>
    <row r="1779" spans="2:31">
      <c r="B1779" s="37">
        <v>3</v>
      </c>
      <c r="C1779" s="38">
        <v>15</v>
      </c>
      <c r="D1779" s="39">
        <v>6</v>
      </c>
      <c r="E1779" s="17">
        <v>2.8</v>
      </c>
      <c r="F1779" s="17">
        <v>0</v>
      </c>
      <c r="G1779" s="17">
        <v>0</v>
      </c>
      <c r="H1779" s="37">
        <f t="shared" si="492"/>
        <v>37.04</v>
      </c>
      <c r="I1779" s="37">
        <f>IF(H1779&lt;'Roof Calculator'!$G$8, 1, 0)</f>
        <v>1</v>
      </c>
      <c r="J1779" s="37">
        <f>IF(H1779&gt;='Roof Calculator'!$G$8, 1, 0)</f>
        <v>0</v>
      </c>
      <c r="K1779" s="37">
        <f t="shared" si="493"/>
        <v>37.04</v>
      </c>
      <c r="L1779" s="37">
        <f t="shared" si="494"/>
        <v>0</v>
      </c>
      <c r="M1779" s="37">
        <v>0</v>
      </c>
      <c r="N1779" s="37">
        <f t="shared" si="495"/>
        <v>0</v>
      </c>
      <c r="O1779" s="37">
        <v>0</v>
      </c>
      <c r="P1779" s="37">
        <v>0</v>
      </c>
      <c r="Q1779" s="21">
        <f t="shared" si="496"/>
        <v>39.790999999999997</v>
      </c>
      <c r="R1779" s="21">
        <f t="shared" si="505"/>
        <v>74.20833333333303</v>
      </c>
      <c r="S1779" s="21">
        <f t="shared" si="506"/>
        <v>-2.6605981309834288</v>
      </c>
      <c r="T1779" s="21">
        <f t="shared" si="497"/>
        <v>86.147999999999996</v>
      </c>
      <c r="U1779" s="37">
        <f>VLOOKUP(Time_Zone, 'LSTM LookUp'!$B$5:$D$8, 3, FALSE)</f>
        <v>-75</v>
      </c>
      <c r="V1779" s="21">
        <f t="shared" si="507"/>
        <v>-9.5905182030609009</v>
      </c>
      <c r="W1779" s="21">
        <f t="shared" si="498"/>
        <v>68.750370449234737</v>
      </c>
      <c r="X1779" s="21">
        <f t="shared" si="499"/>
        <v>0</v>
      </c>
      <c r="Y1779" s="21">
        <f t="shared" si="500"/>
        <v>0</v>
      </c>
      <c r="Z1779" s="21">
        <f t="shared" si="508"/>
        <v>0</v>
      </c>
      <c r="AA1779" s="21">
        <f t="shared" si="501"/>
        <v>0</v>
      </c>
      <c r="AB1779" s="21">
        <f t="shared" si="502"/>
        <v>0</v>
      </c>
      <c r="AC1779" s="21">
        <f t="shared" si="503"/>
        <v>0</v>
      </c>
      <c r="AD1779" s="21">
        <f t="shared" si="509"/>
        <v>0</v>
      </c>
      <c r="AE1779" s="21" t="str">
        <f t="shared" si="504"/>
        <v>3/15/6:00</v>
      </c>
    </row>
    <row r="1780" spans="2:31">
      <c r="B1780" s="37">
        <v>3</v>
      </c>
      <c r="C1780" s="38">
        <v>15</v>
      </c>
      <c r="D1780" s="39">
        <v>7</v>
      </c>
      <c r="E1780" s="17">
        <v>2.2000000000000002</v>
      </c>
      <c r="F1780" s="17">
        <v>0</v>
      </c>
      <c r="G1780" s="17">
        <v>0</v>
      </c>
      <c r="H1780" s="37">
        <f t="shared" si="492"/>
        <v>35.96</v>
      </c>
      <c r="I1780" s="37">
        <f>IF(H1780&lt;'Roof Calculator'!$G$8, 1, 0)</f>
        <v>1</v>
      </c>
      <c r="J1780" s="37">
        <f>IF(H1780&gt;='Roof Calculator'!$G$8, 1, 0)</f>
        <v>0</v>
      </c>
      <c r="K1780" s="37">
        <f t="shared" si="493"/>
        <v>35.96</v>
      </c>
      <c r="L1780" s="37">
        <f t="shared" si="494"/>
        <v>0</v>
      </c>
      <c r="M1780" s="37">
        <v>0</v>
      </c>
      <c r="N1780" s="37">
        <f t="shared" si="495"/>
        <v>0</v>
      </c>
      <c r="O1780" s="37">
        <v>0</v>
      </c>
      <c r="P1780" s="37">
        <v>0</v>
      </c>
      <c r="Q1780" s="21">
        <f t="shared" si="496"/>
        <v>39.790999999999997</v>
      </c>
      <c r="R1780" s="21">
        <f t="shared" si="505"/>
        <v>74.249999999999702</v>
      </c>
      <c r="S1780" s="21">
        <f t="shared" si="506"/>
        <v>-2.6443376154406537</v>
      </c>
      <c r="T1780" s="21">
        <f t="shared" si="497"/>
        <v>86.147999999999996</v>
      </c>
      <c r="U1780" s="37">
        <f>VLOOKUP(Time_Zone, 'LSTM LookUp'!$B$5:$D$8, 3, FALSE)</f>
        <v>-75</v>
      </c>
      <c r="V1780" s="21">
        <f t="shared" si="507"/>
        <v>-9.5784391407666067</v>
      </c>
      <c r="W1780" s="21">
        <f t="shared" si="498"/>
        <v>83.753390214808334</v>
      </c>
      <c r="X1780" s="21">
        <f t="shared" si="499"/>
        <v>0</v>
      </c>
      <c r="Y1780" s="21">
        <f t="shared" si="500"/>
        <v>0</v>
      </c>
      <c r="Z1780" s="21">
        <f t="shared" si="508"/>
        <v>0</v>
      </c>
      <c r="AA1780" s="21">
        <f t="shared" si="501"/>
        <v>0</v>
      </c>
      <c r="AB1780" s="21">
        <f t="shared" si="502"/>
        <v>0</v>
      </c>
      <c r="AC1780" s="21">
        <f t="shared" si="503"/>
        <v>0</v>
      </c>
      <c r="AD1780" s="21">
        <f t="shared" si="509"/>
        <v>0</v>
      </c>
      <c r="AE1780" s="21" t="str">
        <f t="shared" si="504"/>
        <v>3/15/7:00</v>
      </c>
    </row>
    <row r="1781" spans="2:31">
      <c r="B1781" s="37">
        <v>3</v>
      </c>
      <c r="C1781" s="38">
        <v>15</v>
      </c>
      <c r="D1781" s="39">
        <v>8</v>
      </c>
      <c r="E1781" s="17">
        <v>3.9</v>
      </c>
      <c r="F1781" s="17">
        <v>37</v>
      </c>
      <c r="G1781" s="17">
        <v>19</v>
      </c>
      <c r="H1781" s="37">
        <f t="shared" si="492"/>
        <v>39.020000000000003</v>
      </c>
      <c r="I1781" s="37">
        <f>IF(H1781&lt;'Roof Calculator'!$G$8, 1, 0)</f>
        <v>1</v>
      </c>
      <c r="J1781" s="37">
        <f>IF(H1781&gt;='Roof Calculator'!$G$8, 1, 0)</f>
        <v>0</v>
      </c>
      <c r="K1781" s="37">
        <f t="shared" si="493"/>
        <v>39.020000000000003</v>
      </c>
      <c r="L1781" s="37">
        <f t="shared" si="494"/>
        <v>0</v>
      </c>
      <c r="M1781" s="37">
        <v>0</v>
      </c>
      <c r="N1781" s="37">
        <f t="shared" si="495"/>
        <v>37</v>
      </c>
      <c r="O1781" s="37">
        <v>0</v>
      </c>
      <c r="P1781" s="37">
        <v>0</v>
      </c>
      <c r="Q1781" s="21">
        <f t="shared" si="496"/>
        <v>39.790999999999997</v>
      </c>
      <c r="R1781" s="21">
        <f t="shared" si="505"/>
        <v>74.291666666666373</v>
      </c>
      <c r="S1781" s="21">
        <f t="shared" si="506"/>
        <v>-2.62807595167261</v>
      </c>
      <c r="T1781" s="21">
        <f t="shared" si="497"/>
        <v>86.147999999999996</v>
      </c>
      <c r="U1781" s="37">
        <f>VLOOKUP(Time_Zone, 'LSTM LookUp'!$B$5:$D$8, 3, FALSE)</f>
        <v>-75</v>
      </c>
      <c r="V1781" s="21">
        <f t="shared" si="507"/>
        <v>-9.5663516424679429</v>
      </c>
      <c r="W1781" s="21">
        <f t="shared" si="498"/>
        <v>98.756412089383019</v>
      </c>
      <c r="X1781" s="21">
        <f t="shared" si="499"/>
        <v>-2.7777285207301117</v>
      </c>
      <c r="Y1781" s="21">
        <f t="shared" si="500"/>
        <v>34.222271479269885</v>
      </c>
      <c r="Z1781" s="21">
        <f t="shared" si="508"/>
        <v>10.847862345528508</v>
      </c>
      <c r="AA1781" s="21">
        <f t="shared" si="501"/>
        <v>10.847862345528508</v>
      </c>
      <c r="AB1781" s="21">
        <f t="shared" si="502"/>
        <v>0</v>
      </c>
      <c r="AC1781" s="21">
        <f t="shared" si="503"/>
        <v>0</v>
      </c>
      <c r="AD1781" s="21">
        <f t="shared" si="509"/>
        <v>0</v>
      </c>
      <c r="AE1781" s="21" t="str">
        <f t="shared" si="504"/>
        <v>3/15/8:00</v>
      </c>
    </row>
    <row r="1782" spans="2:31">
      <c r="B1782" s="37">
        <v>3</v>
      </c>
      <c r="C1782" s="38">
        <v>15</v>
      </c>
      <c r="D1782" s="39">
        <v>9</v>
      </c>
      <c r="E1782" s="17">
        <v>4.4000000000000004</v>
      </c>
      <c r="F1782" s="17">
        <v>101</v>
      </c>
      <c r="G1782" s="17">
        <v>63</v>
      </c>
      <c r="H1782" s="37">
        <f t="shared" si="492"/>
        <v>39.92</v>
      </c>
      <c r="I1782" s="37">
        <f>IF(H1782&lt;'Roof Calculator'!$G$8, 1, 0)</f>
        <v>1</v>
      </c>
      <c r="J1782" s="37">
        <f>IF(H1782&gt;='Roof Calculator'!$G$8, 1, 0)</f>
        <v>0</v>
      </c>
      <c r="K1782" s="37">
        <f t="shared" si="493"/>
        <v>39.92</v>
      </c>
      <c r="L1782" s="37">
        <f t="shared" si="494"/>
        <v>0</v>
      </c>
      <c r="M1782" s="37">
        <v>0</v>
      </c>
      <c r="N1782" s="37">
        <f t="shared" si="495"/>
        <v>101</v>
      </c>
      <c r="O1782" s="37">
        <v>0</v>
      </c>
      <c r="P1782" s="37">
        <v>0</v>
      </c>
      <c r="Q1782" s="21">
        <f t="shared" si="496"/>
        <v>39.790999999999997</v>
      </c>
      <c r="R1782" s="21">
        <f t="shared" si="505"/>
        <v>74.333333333333044</v>
      </c>
      <c r="S1782" s="21">
        <f t="shared" si="506"/>
        <v>-2.6118131467802135</v>
      </c>
      <c r="T1782" s="21">
        <f t="shared" si="497"/>
        <v>86.147999999999996</v>
      </c>
      <c r="U1782" s="37">
        <f>VLOOKUP(Time_Zone, 'LSTM LookUp'!$B$5:$D$8, 3, FALSE)</f>
        <v>-75</v>
      </c>
      <c r="V1782" s="21">
        <f t="shared" si="507"/>
        <v>-9.5542557356518447</v>
      </c>
      <c r="W1782" s="21">
        <f t="shared" si="498"/>
        <v>113.75943606608703</v>
      </c>
      <c r="X1782" s="21">
        <f t="shared" si="499"/>
        <v>-21.32058588919417</v>
      </c>
      <c r="Y1782" s="21">
        <f t="shared" si="500"/>
        <v>79.679414110805823</v>
      </c>
      <c r="Z1782" s="21">
        <f t="shared" si="508"/>
        <v>25.256982622265838</v>
      </c>
      <c r="AA1782" s="21">
        <f t="shared" si="501"/>
        <v>25.256982622265838</v>
      </c>
      <c r="AB1782" s="21">
        <f t="shared" si="502"/>
        <v>0</v>
      </c>
      <c r="AC1782" s="21">
        <f t="shared" si="503"/>
        <v>0</v>
      </c>
      <c r="AD1782" s="21">
        <f t="shared" si="509"/>
        <v>0</v>
      </c>
      <c r="AE1782" s="21" t="str">
        <f t="shared" si="504"/>
        <v>3/15/9:00</v>
      </c>
    </row>
    <row r="1783" spans="2:31">
      <c r="B1783" s="37">
        <v>3</v>
      </c>
      <c r="C1783" s="38">
        <v>15</v>
      </c>
      <c r="D1783" s="39">
        <v>10</v>
      </c>
      <c r="E1783" s="17">
        <v>5</v>
      </c>
      <c r="F1783" s="17">
        <v>157</v>
      </c>
      <c r="G1783" s="17">
        <v>19</v>
      </c>
      <c r="H1783" s="37">
        <f t="shared" si="492"/>
        <v>41</v>
      </c>
      <c r="I1783" s="37">
        <f>IF(H1783&lt;'Roof Calculator'!$G$8, 1, 0)</f>
        <v>1</v>
      </c>
      <c r="J1783" s="37">
        <f>IF(H1783&gt;='Roof Calculator'!$G$8, 1, 0)</f>
        <v>0</v>
      </c>
      <c r="K1783" s="37">
        <f t="shared" si="493"/>
        <v>41</v>
      </c>
      <c r="L1783" s="37">
        <f t="shared" si="494"/>
        <v>0</v>
      </c>
      <c r="M1783" s="37">
        <v>0</v>
      </c>
      <c r="N1783" s="37">
        <f t="shared" si="495"/>
        <v>157</v>
      </c>
      <c r="O1783" s="37">
        <v>0</v>
      </c>
      <c r="P1783" s="37">
        <v>0</v>
      </c>
      <c r="Q1783" s="21">
        <f t="shared" si="496"/>
        <v>39.790999999999997</v>
      </c>
      <c r="R1783" s="21">
        <f t="shared" si="505"/>
        <v>74.374999999999716</v>
      </c>
      <c r="S1783" s="21">
        <f t="shared" si="506"/>
        <v>-2.5955492078641402</v>
      </c>
      <c r="T1783" s="21">
        <f t="shared" si="497"/>
        <v>86.147999999999996</v>
      </c>
      <c r="U1783" s="37">
        <f>VLOOKUP(Time_Zone, 'LSTM LookUp'!$B$5:$D$8, 3, FALSE)</f>
        <v>-75</v>
      </c>
      <c r="V1783" s="21">
        <f t="shared" si="507"/>
        <v>-9.5421514478167424</v>
      </c>
      <c r="W1783" s="21">
        <f t="shared" si="498"/>
        <v>128.76246213804581</v>
      </c>
      <c r="X1783" s="21">
        <f t="shared" si="499"/>
        <v>-9.681802538739797</v>
      </c>
      <c r="Y1783" s="21">
        <f t="shared" si="500"/>
        <v>147.31819746126021</v>
      </c>
      <c r="Z1783" s="21">
        <f t="shared" si="508"/>
        <v>46.697295590655877</v>
      </c>
      <c r="AA1783" s="21">
        <f t="shared" si="501"/>
        <v>46.697295590655877</v>
      </c>
      <c r="AB1783" s="21">
        <f t="shared" si="502"/>
        <v>0</v>
      </c>
      <c r="AC1783" s="21">
        <f t="shared" si="503"/>
        <v>0</v>
      </c>
      <c r="AD1783" s="21">
        <f t="shared" si="509"/>
        <v>0</v>
      </c>
      <c r="AE1783" s="21" t="str">
        <f t="shared" si="504"/>
        <v>3/15/10:00</v>
      </c>
    </row>
    <row r="1784" spans="2:31">
      <c r="B1784" s="37">
        <v>3</v>
      </c>
      <c r="C1784" s="38">
        <v>15</v>
      </c>
      <c r="D1784" s="39">
        <v>11</v>
      </c>
      <c r="E1784" s="17">
        <v>5</v>
      </c>
      <c r="F1784" s="17">
        <v>262</v>
      </c>
      <c r="G1784" s="17">
        <v>2</v>
      </c>
      <c r="H1784" s="37">
        <f t="shared" si="492"/>
        <v>41</v>
      </c>
      <c r="I1784" s="37">
        <f>IF(H1784&lt;'Roof Calculator'!$G$8, 1, 0)</f>
        <v>1</v>
      </c>
      <c r="J1784" s="37">
        <f>IF(H1784&gt;='Roof Calculator'!$G$8, 1, 0)</f>
        <v>0</v>
      </c>
      <c r="K1784" s="37">
        <f t="shared" si="493"/>
        <v>41</v>
      </c>
      <c r="L1784" s="37">
        <f t="shared" si="494"/>
        <v>0</v>
      </c>
      <c r="M1784" s="37">
        <v>0</v>
      </c>
      <c r="N1784" s="37">
        <f t="shared" si="495"/>
        <v>262</v>
      </c>
      <c r="O1784" s="37">
        <v>0</v>
      </c>
      <c r="P1784" s="37">
        <v>0</v>
      </c>
      <c r="Q1784" s="21">
        <f t="shared" si="496"/>
        <v>39.790999999999997</v>
      </c>
      <c r="R1784" s="21">
        <f t="shared" si="505"/>
        <v>74.416666666666387</v>
      </c>
      <c r="S1784" s="21">
        <f t="shared" si="506"/>
        <v>-2.5792841420248251</v>
      </c>
      <c r="T1784" s="21">
        <f t="shared" si="497"/>
        <v>86.147999999999996</v>
      </c>
      <c r="U1784" s="37">
        <f>VLOOKUP(Time_Zone, 'LSTM LookUp'!$B$5:$D$8, 3, FALSE)</f>
        <v>-75</v>
      </c>
      <c r="V1784" s="21">
        <f t="shared" si="507"/>
        <v>-9.5300388064725166</v>
      </c>
      <c r="W1784" s="21">
        <f t="shared" si="498"/>
        <v>143.76549029838185</v>
      </c>
      <c r="X1784" s="21">
        <f t="shared" si="499"/>
        <v>-1.2959095081854684</v>
      </c>
      <c r="Y1784" s="21">
        <f t="shared" si="500"/>
        <v>260.70409049181455</v>
      </c>
      <c r="Z1784" s="21">
        <f t="shared" si="508"/>
        <v>82.638643325721972</v>
      </c>
      <c r="AA1784" s="21">
        <f t="shared" si="501"/>
        <v>82.638643325721972</v>
      </c>
      <c r="AB1784" s="21">
        <f t="shared" si="502"/>
        <v>0</v>
      </c>
      <c r="AC1784" s="21">
        <f t="shared" si="503"/>
        <v>0</v>
      </c>
      <c r="AD1784" s="21">
        <f t="shared" si="509"/>
        <v>0</v>
      </c>
      <c r="AE1784" s="21" t="str">
        <f t="shared" si="504"/>
        <v>3/15/11:00</v>
      </c>
    </row>
    <row r="1785" spans="2:31">
      <c r="B1785" s="37">
        <v>3</v>
      </c>
      <c r="C1785" s="38">
        <v>15</v>
      </c>
      <c r="D1785" s="39">
        <v>12</v>
      </c>
      <c r="E1785" s="17">
        <v>5</v>
      </c>
      <c r="F1785" s="17">
        <v>264</v>
      </c>
      <c r="G1785" s="17">
        <v>12</v>
      </c>
      <c r="H1785" s="37">
        <f t="shared" si="492"/>
        <v>41</v>
      </c>
      <c r="I1785" s="37">
        <f>IF(H1785&lt;'Roof Calculator'!$G$8, 1, 0)</f>
        <v>1</v>
      </c>
      <c r="J1785" s="37">
        <f>IF(H1785&gt;='Roof Calculator'!$G$8, 1, 0)</f>
        <v>0</v>
      </c>
      <c r="K1785" s="37">
        <f t="shared" si="493"/>
        <v>41</v>
      </c>
      <c r="L1785" s="37">
        <f t="shared" si="494"/>
        <v>0</v>
      </c>
      <c r="M1785" s="37">
        <v>0</v>
      </c>
      <c r="N1785" s="37">
        <f t="shared" si="495"/>
        <v>264</v>
      </c>
      <c r="O1785" s="37">
        <v>0</v>
      </c>
      <c r="P1785" s="37">
        <v>0</v>
      </c>
      <c r="Q1785" s="21">
        <f t="shared" si="496"/>
        <v>39.790999999999997</v>
      </c>
      <c r="R1785" s="21">
        <f t="shared" si="505"/>
        <v>74.458333333333059</v>
      </c>
      <c r="S1785" s="21">
        <f t="shared" si="506"/>
        <v>-2.5630179563624709</v>
      </c>
      <c r="T1785" s="21">
        <f t="shared" si="497"/>
        <v>86.147999999999996</v>
      </c>
      <c r="U1785" s="37">
        <f>VLOOKUP(Time_Zone, 'LSTM LookUp'!$B$5:$D$8, 3, FALSE)</f>
        <v>-75</v>
      </c>
      <c r="V1785" s="21">
        <f t="shared" si="507"/>
        <v>-9.5179178391404289</v>
      </c>
      <c r="W1785" s="21">
        <f t="shared" si="498"/>
        <v>158.76852054021487</v>
      </c>
      <c r="X1785" s="21">
        <f t="shared" si="499"/>
        <v>-8.9295916352454121</v>
      </c>
      <c r="Y1785" s="21">
        <f t="shared" si="500"/>
        <v>255.0704083647546</v>
      </c>
      <c r="Z1785" s="21">
        <f t="shared" si="508"/>
        <v>80.852864487229908</v>
      </c>
      <c r="AA1785" s="21">
        <f t="shared" si="501"/>
        <v>80.852864487229908</v>
      </c>
      <c r="AB1785" s="21">
        <f t="shared" si="502"/>
        <v>0</v>
      </c>
      <c r="AC1785" s="21">
        <f t="shared" si="503"/>
        <v>0</v>
      </c>
      <c r="AD1785" s="21">
        <f t="shared" si="509"/>
        <v>0</v>
      </c>
      <c r="AE1785" s="21" t="str">
        <f t="shared" si="504"/>
        <v>3/15/12:00</v>
      </c>
    </row>
    <row r="1786" spans="2:31">
      <c r="B1786" s="37">
        <v>3</v>
      </c>
      <c r="C1786" s="38">
        <v>15</v>
      </c>
      <c r="D1786" s="39">
        <v>13</v>
      </c>
      <c r="E1786" s="17">
        <v>5.6</v>
      </c>
      <c r="F1786" s="17">
        <v>317</v>
      </c>
      <c r="G1786" s="17">
        <v>4</v>
      </c>
      <c r="H1786" s="37">
        <f t="shared" si="492"/>
        <v>42.08</v>
      </c>
      <c r="I1786" s="37">
        <f>IF(H1786&lt;'Roof Calculator'!$G$8, 1, 0)</f>
        <v>1</v>
      </c>
      <c r="J1786" s="37">
        <f>IF(H1786&gt;='Roof Calculator'!$G$8, 1, 0)</f>
        <v>0</v>
      </c>
      <c r="K1786" s="37">
        <f t="shared" si="493"/>
        <v>42.08</v>
      </c>
      <c r="L1786" s="37">
        <f t="shared" si="494"/>
        <v>0</v>
      </c>
      <c r="M1786" s="37">
        <v>0</v>
      </c>
      <c r="N1786" s="37">
        <f t="shared" si="495"/>
        <v>317</v>
      </c>
      <c r="O1786" s="37">
        <v>0</v>
      </c>
      <c r="P1786" s="37">
        <v>0</v>
      </c>
      <c r="Q1786" s="21">
        <f t="shared" si="496"/>
        <v>39.790999999999997</v>
      </c>
      <c r="R1786" s="21">
        <f t="shared" si="505"/>
        <v>74.49999999999973</v>
      </c>
      <c r="S1786" s="21">
        <f t="shared" si="506"/>
        <v>-2.5467506579770416</v>
      </c>
      <c r="T1786" s="21">
        <f t="shared" si="497"/>
        <v>86.147999999999996</v>
      </c>
      <c r="U1786" s="37">
        <f>VLOOKUP(Time_Zone, 'LSTM LookUp'!$B$5:$D$8, 3, FALSE)</f>
        <v>-75</v>
      </c>
      <c r="V1786" s="21">
        <f t="shared" si="507"/>
        <v>-9.5057885733530707</v>
      </c>
      <c r="W1786" s="21">
        <f t="shared" si="498"/>
        <v>173.77155285666177</v>
      </c>
      <c r="X1786" s="21">
        <f t="shared" si="499"/>
        <v>-3.1661265139715398</v>
      </c>
      <c r="Y1786" s="21">
        <f t="shared" si="500"/>
        <v>313.83387348602844</v>
      </c>
      <c r="Z1786" s="21">
        <f t="shared" si="508"/>
        <v>99.479856589959965</v>
      </c>
      <c r="AA1786" s="21">
        <f t="shared" si="501"/>
        <v>99.479856589959965</v>
      </c>
      <c r="AB1786" s="21">
        <f t="shared" si="502"/>
        <v>0</v>
      </c>
      <c r="AC1786" s="21">
        <f t="shared" si="503"/>
        <v>0</v>
      </c>
      <c r="AD1786" s="21">
        <f t="shared" si="509"/>
        <v>0</v>
      </c>
      <c r="AE1786" s="21" t="str">
        <f t="shared" si="504"/>
        <v>3/15/13:00</v>
      </c>
    </row>
    <row r="1787" spans="2:31">
      <c r="B1787" s="37">
        <v>3</v>
      </c>
      <c r="C1787" s="38">
        <v>15</v>
      </c>
      <c r="D1787" s="39">
        <v>14</v>
      </c>
      <c r="E1787" s="17">
        <v>5.6</v>
      </c>
      <c r="F1787" s="17">
        <v>315</v>
      </c>
      <c r="G1787" s="17">
        <v>1</v>
      </c>
      <c r="H1787" s="37">
        <f t="shared" si="492"/>
        <v>42.08</v>
      </c>
      <c r="I1787" s="37">
        <f>IF(H1787&lt;'Roof Calculator'!$G$8, 1, 0)</f>
        <v>1</v>
      </c>
      <c r="J1787" s="37">
        <f>IF(H1787&gt;='Roof Calculator'!$G$8, 1, 0)</f>
        <v>0</v>
      </c>
      <c r="K1787" s="37">
        <f t="shared" si="493"/>
        <v>42.08</v>
      </c>
      <c r="L1787" s="37">
        <f t="shared" si="494"/>
        <v>0</v>
      </c>
      <c r="M1787" s="37">
        <v>0</v>
      </c>
      <c r="N1787" s="37">
        <f t="shared" si="495"/>
        <v>315</v>
      </c>
      <c r="O1787" s="37">
        <v>0</v>
      </c>
      <c r="P1787" s="37">
        <v>0</v>
      </c>
      <c r="Q1787" s="21">
        <f t="shared" si="496"/>
        <v>39.790999999999997</v>
      </c>
      <c r="R1787" s="21">
        <f t="shared" si="505"/>
        <v>74.541666666666401</v>
      </c>
      <c r="S1787" s="21">
        <f t="shared" si="506"/>
        <v>-2.5304822539682679</v>
      </c>
      <c r="T1787" s="21">
        <f t="shared" si="497"/>
        <v>86.147999999999996</v>
      </c>
      <c r="U1787" s="37">
        <f>VLOOKUP(Time_Zone, 'LSTM LookUp'!$B$5:$D$8, 3, FALSE)</f>
        <v>-75</v>
      </c>
      <c r="V1787" s="21">
        <f t="shared" si="507"/>
        <v>-9.4936510366543079</v>
      </c>
      <c r="W1787" s="21">
        <f t="shared" si="498"/>
        <v>188.77458724083641</v>
      </c>
      <c r="X1787" s="21">
        <f t="shared" si="499"/>
        <v>-0.78690658484926901</v>
      </c>
      <c r="Y1787" s="21">
        <f t="shared" si="500"/>
        <v>314.21309341515075</v>
      </c>
      <c r="Z1787" s="21">
        <f t="shared" si="508"/>
        <v>99.600062684178226</v>
      </c>
      <c r="AA1787" s="21">
        <f t="shared" si="501"/>
        <v>99.600062684178226</v>
      </c>
      <c r="AB1787" s="21">
        <f t="shared" si="502"/>
        <v>0</v>
      </c>
      <c r="AC1787" s="21">
        <f t="shared" si="503"/>
        <v>0</v>
      </c>
      <c r="AD1787" s="21">
        <f t="shared" si="509"/>
        <v>0</v>
      </c>
      <c r="AE1787" s="21" t="str">
        <f t="shared" si="504"/>
        <v>3/15/14:00</v>
      </c>
    </row>
    <row r="1788" spans="2:31">
      <c r="B1788" s="37">
        <v>3</v>
      </c>
      <c r="C1788" s="38">
        <v>15</v>
      </c>
      <c r="D1788" s="39">
        <v>15</v>
      </c>
      <c r="E1788" s="17">
        <v>5.6</v>
      </c>
      <c r="F1788" s="17">
        <v>275</v>
      </c>
      <c r="G1788" s="17">
        <v>4</v>
      </c>
      <c r="H1788" s="37">
        <f t="shared" si="492"/>
        <v>42.08</v>
      </c>
      <c r="I1788" s="37">
        <f>IF(H1788&lt;'Roof Calculator'!$G$8, 1, 0)</f>
        <v>1</v>
      </c>
      <c r="J1788" s="37">
        <f>IF(H1788&gt;='Roof Calculator'!$G$8, 1, 0)</f>
        <v>0</v>
      </c>
      <c r="K1788" s="37">
        <f t="shared" si="493"/>
        <v>42.08</v>
      </c>
      <c r="L1788" s="37">
        <f t="shared" si="494"/>
        <v>0</v>
      </c>
      <c r="M1788" s="37">
        <v>0</v>
      </c>
      <c r="N1788" s="37">
        <f t="shared" si="495"/>
        <v>275</v>
      </c>
      <c r="O1788" s="37">
        <v>0</v>
      </c>
      <c r="P1788" s="37">
        <v>0</v>
      </c>
      <c r="Q1788" s="21">
        <f t="shared" si="496"/>
        <v>39.790999999999997</v>
      </c>
      <c r="R1788" s="21">
        <f t="shared" si="505"/>
        <v>74.583333333333073</v>
      </c>
      <c r="S1788" s="21">
        <f t="shared" si="506"/>
        <v>-2.5142127514356485</v>
      </c>
      <c r="T1788" s="21">
        <f t="shared" si="497"/>
        <v>86.147999999999996</v>
      </c>
      <c r="U1788" s="37">
        <f>VLOOKUP(Time_Zone, 'LSTM LookUp'!$B$5:$D$8, 3, FALSE)</f>
        <v>-75</v>
      </c>
      <c r="V1788" s="21">
        <f t="shared" si="507"/>
        <v>-9.4815052565992062</v>
      </c>
      <c r="W1788" s="21">
        <f t="shared" si="498"/>
        <v>203.77762368585019</v>
      </c>
      <c r="X1788" s="21">
        <f t="shared" si="499"/>
        <v>-2.9222364745335487</v>
      </c>
      <c r="Y1788" s="21">
        <f t="shared" si="500"/>
        <v>272.07776352546642</v>
      </c>
      <c r="Z1788" s="21">
        <f t="shared" si="508"/>
        <v>86.243899029068331</v>
      </c>
      <c r="AA1788" s="21">
        <f t="shared" si="501"/>
        <v>86.243899029068331</v>
      </c>
      <c r="AB1788" s="21">
        <f t="shared" si="502"/>
        <v>0</v>
      </c>
      <c r="AC1788" s="21">
        <f t="shared" si="503"/>
        <v>0</v>
      </c>
      <c r="AD1788" s="21">
        <f t="shared" si="509"/>
        <v>0</v>
      </c>
      <c r="AE1788" s="21" t="str">
        <f t="shared" si="504"/>
        <v>3/15/15:00</v>
      </c>
    </row>
    <row r="1789" spans="2:31">
      <c r="B1789" s="37">
        <v>3</v>
      </c>
      <c r="C1789" s="38">
        <v>15</v>
      </c>
      <c r="D1789" s="39">
        <v>16</v>
      </c>
      <c r="E1789" s="17">
        <v>5</v>
      </c>
      <c r="F1789" s="17">
        <v>263</v>
      </c>
      <c r="G1789" s="17">
        <v>3</v>
      </c>
      <c r="H1789" s="37">
        <f t="shared" si="492"/>
        <v>41</v>
      </c>
      <c r="I1789" s="37">
        <f>IF(H1789&lt;'Roof Calculator'!$G$8, 1, 0)</f>
        <v>1</v>
      </c>
      <c r="J1789" s="37">
        <f>IF(H1789&gt;='Roof Calculator'!$G$8, 1, 0)</f>
        <v>0</v>
      </c>
      <c r="K1789" s="37">
        <f t="shared" si="493"/>
        <v>41</v>
      </c>
      <c r="L1789" s="37">
        <f t="shared" si="494"/>
        <v>0</v>
      </c>
      <c r="M1789" s="37">
        <v>0</v>
      </c>
      <c r="N1789" s="37">
        <f t="shared" si="495"/>
        <v>263</v>
      </c>
      <c r="O1789" s="37">
        <v>0</v>
      </c>
      <c r="P1789" s="37">
        <v>0</v>
      </c>
      <c r="Q1789" s="21">
        <f t="shared" si="496"/>
        <v>39.790999999999997</v>
      </c>
      <c r="R1789" s="21">
        <f t="shared" si="505"/>
        <v>74.624999999999744</v>
      </c>
      <c r="S1789" s="21">
        <f t="shared" si="506"/>
        <v>-2.4979421574784508</v>
      </c>
      <c r="T1789" s="21">
        <f t="shared" si="497"/>
        <v>86.147999999999996</v>
      </c>
      <c r="U1789" s="37">
        <f>VLOOKUP(Time_Zone, 'LSTM LookUp'!$B$5:$D$8, 3, FALSE)</f>
        <v>-75</v>
      </c>
      <c r="V1789" s="21">
        <f t="shared" si="507"/>
        <v>-9.4693512607539976</v>
      </c>
      <c r="W1789" s="21">
        <f t="shared" si="498"/>
        <v>218.78066218481149</v>
      </c>
      <c r="X1789" s="21">
        <f t="shared" si="499"/>
        <v>-1.8789513956817907</v>
      </c>
      <c r="Y1789" s="21">
        <f t="shared" si="500"/>
        <v>261.12104860431822</v>
      </c>
      <c r="Z1789" s="21">
        <f t="shared" si="508"/>
        <v>82.770811764951105</v>
      </c>
      <c r="AA1789" s="21">
        <f t="shared" si="501"/>
        <v>82.770811764951105</v>
      </c>
      <c r="AB1789" s="21">
        <f t="shared" si="502"/>
        <v>0</v>
      </c>
      <c r="AC1789" s="21">
        <f t="shared" si="503"/>
        <v>0</v>
      </c>
      <c r="AD1789" s="21">
        <f t="shared" si="509"/>
        <v>0</v>
      </c>
      <c r="AE1789" s="21" t="str">
        <f t="shared" si="504"/>
        <v>3/15/16:00</v>
      </c>
    </row>
    <row r="1790" spans="2:31">
      <c r="B1790" s="37">
        <v>3</v>
      </c>
      <c r="C1790" s="38">
        <v>15</v>
      </c>
      <c r="D1790" s="39">
        <v>17</v>
      </c>
      <c r="E1790" s="17">
        <v>5</v>
      </c>
      <c r="F1790" s="17">
        <v>178</v>
      </c>
      <c r="G1790" s="17">
        <v>4</v>
      </c>
      <c r="H1790" s="37">
        <f t="shared" si="492"/>
        <v>41</v>
      </c>
      <c r="I1790" s="37">
        <f>IF(H1790&lt;'Roof Calculator'!$G$8, 1, 0)</f>
        <v>1</v>
      </c>
      <c r="J1790" s="37">
        <f>IF(H1790&gt;='Roof Calculator'!$G$8, 1, 0)</f>
        <v>0</v>
      </c>
      <c r="K1790" s="37">
        <f t="shared" si="493"/>
        <v>41</v>
      </c>
      <c r="L1790" s="37">
        <f t="shared" si="494"/>
        <v>0</v>
      </c>
      <c r="M1790" s="37">
        <v>0</v>
      </c>
      <c r="N1790" s="37">
        <f t="shared" si="495"/>
        <v>178</v>
      </c>
      <c r="O1790" s="37">
        <v>0</v>
      </c>
      <c r="P1790" s="37">
        <v>0</v>
      </c>
      <c r="Q1790" s="21">
        <f t="shared" si="496"/>
        <v>39.790999999999997</v>
      </c>
      <c r="R1790" s="21">
        <f t="shared" si="505"/>
        <v>74.666666666666416</v>
      </c>
      <c r="S1790" s="21">
        <f t="shared" si="506"/>
        <v>-2.4816704791957123</v>
      </c>
      <c r="T1790" s="21">
        <f t="shared" si="497"/>
        <v>86.147999999999996</v>
      </c>
      <c r="U1790" s="37">
        <f>VLOOKUP(Time_Zone, 'LSTM LookUp'!$B$5:$D$8, 3, FALSE)</f>
        <v>-75</v>
      </c>
      <c r="V1790" s="21">
        <f t="shared" si="507"/>
        <v>-9.4571890766960021</v>
      </c>
      <c r="W1790" s="21">
        <f t="shared" si="498"/>
        <v>233.78370273082601</v>
      </c>
      <c r="X1790" s="21">
        <f t="shared" si="499"/>
        <v>-1.925095725210735</v>
      </c>
      <c r="Y1790" s="21">
        <f t="shared" si="500"/>
        <v>176.07490427478928</v>
      </c>
      <c r="Z1790" s="21">
        <f t="shared" si="508"/>
        <v>55.81266939665376</v>
      </c>
      <c r="AA1790" s="21">
        <f t="shared" si="501"/>
        <v>55.81266939665376</v>
      </c>
      <c r="AB1790" s="21">
        <f t="shared" si="502"/>
        <v>0</v>
      </c>
      <c r="AC1790" s="21">
        <f t="shared" si="503"/>
        <v>0</v>
      </c>
      <c r="AD1790" s="21">
        <f t="shared" si="509"/>
        <v>0</v>
      </c>
      <c r="AE1790" s="21" t="str">
        <f t="shared" si="504"/>
        <v>3/15/17:00</v>
      </c>
    </row>
    <row r="1791" spans="2:31">
      <c r="B1791" s="37">
        <v>3</v>
      </c>
      <c r="C1791" s="38">
        <v>15</v>
      </c>
      <c r="D1791" s="39">
        <v>18</v>
      </c>
      <c r="E1791" s="17">
        <v>4.4000000000000004</v>
      </c>
      <c r="F1791" s="17">
        <v>97</v>
      </c>
      <c r="G1791" s="17">
        <v>2</v>
      </c>
      <c r="H1791" s="37">
        <f t="shared" si="492"/>
        <v>39.92</v>
      </c>
      <c r="I1791" s="37">
        <f>IF(H1791&lt;'Roof Calculator'!$G$8, 1, 0)</f>
        <v>1</v>
      </c>
      <c r="J1791" s="37">
        <f>IF(H1791&gt;='Roof Calculator'!$G$8, 1, 0)</f>
        <v>0</v>
      </c>
      <c r="K1791" s="37">
        <f t="shared" si="493"/>
        <v>39.92</v>
      </c>
      <c r="L1791" s="37">
        <f t="shared" si="494"/>
        <v>0</v>
      </c>
      <c r="M1791" s="37">
        <v>0</v>
      </c>
      <c r="N1791" s="37">
        <f t="shared" si="495"/>
        <v>97</v>
      </c>
      <c r="O1791" s="37">
        <v>0</v>
      </c>
      <c r="P1791" s="37">
        <v>0</v>
      </c>
      <c r="Q1791" s="21">
        <f t="shared" si="496"/>
        <v>39.790999999999997</v>
      </c>
      <c r="R1791" s="21">
        <f t="shared" si="505"/>
        <v>74.708333333333087</v>
      </c>
      <c r="S1791" s="21">
        <f t="shared" si="506"/>
        <v>-2.465397723686241</v>
      </c>
      <c r="T1791" s="21">
        <f t="shared" si="497"/>
        <v>86.147999999999996</v>
      </c>
      <c r="U1791" s="37">
        <f>VLOOKUP(Time_Zone, 'LSTM LookUp'!$B$5:$D$8, 3, FALSE)</f>
        <v>-75</v>
      </c>
      <c r="V1791" s="21">
        <f t="shared" si="507"/>
        <v>-9.4450187320135797</v>
      </c>
      <c r="W1791" s="21">
        <f t="shared" si="498"/>
        <v>248.78674531699656</v>
      </c>
      <c r="X1791" s="21">
        <f t="shared" si="499"/>
        <v>-0.61060942081625935</v>
      </c>
      <c r="Y1791" s="21">
        <f t="shared" si="500"/>
        <v>96.38939057918374</v>
      </c>
      <c r="Z1791" s="21">
        <f t="shared" si="508"/>
        <v>30.553753312539481</v>
      </c>
      <c r="AA1791" s="21">
        <f t="shared" si="501"/>
        <v>30.553753312539481</v>
      </c>
      <c r="AB1791" s="21">
        <f t="shared" si="502"/>
        <v>0</v>
      </c>
      <c r="AC1791" s="21">
        <f t="shared" si="503"/>
        <v>0</v>
      </c>
      <c r="AD1791" s="21">
        <f t="shared" si="509"/>
        <v>0</v>
      </c>
      <c r="AE1791" s="21" t="str">
        <f t="shared" si="504"/>
        <v>3/15/18:00</v>
      </c>
    </row>
    <row r="1792" spans="2:31">
      <c r="B1792" s="37">
        <v>3</v>
      </c>
      <c r="C1792" s="38">
        <v>15</v>
      </c>
      <c r="D1792" s="39">
        <v>19</v>
      </c>
      <c r="E1792" s="17">
        <v>4.4000000000000004</v>
      </c>
      <c r="F1792" s="17">
        <v>26</v>
      </c>
      <c r="G1792" s="17">
        <v>0</v>
      </c>
      <c r="H1792" s="37">
        <f t="shared" si="492"/>
        <v>39.92</v>
      </c>
      <c r="I1792" s="37">
        <f>IF(H1792&lt;'Roof Calculator'!$G$8, 1, 0)</f>
        <v>1</v>
      </c>
      <c r="J1792" s="37">
        <f>IF(H1792&gt;='Roof Calculator'!$G$8, 1, 0)</f>
        <v>0</v>
      </c>
      <c r="K1792" s="37">
        <f t="shared" si="493"/>
        <v>39.92</v>
      </c>
      <c r="L1792" s="37">
        <f t="shared" si="494"/>
        <v>0</v>
      </c>
      <c r="M1792" s="37">
        <v>0</v>
      </c>
      <c r="N1792" s="37">
        <f t="shared" si="495"/>
        <v>26</v>
      </c>
      <c r="O1792" s="37">
        <v>0</v>
      </c>
      <c r="P1792" s="37">
        <v>0</v>
      </c>
      <c r="Q1792" s="21">
        <f t="shared" si="496"/>
        <v>39.790999999999997</v>
      </c>
      <c r="R1792" s="21">
        <f t="shared" si="505"/>
        <v>74.749999999999758</v>
      </c>
      <c r="S1792" s="21">
        <f t="shared" si="506"/>
        <v>-2.4491238980486196</v>
      </c>
      <c r="T1792" s="21">
        <f t="shared" si="497"/>
        <v>86.147999999999996</v>
      </c>
      <c r="U1792" s="37">
        <f>VLOOKUP(Time_Zone, 'LSTM LookUp'!$B$5:$D$8, 3, FALSE)</f>
        <v>-75</v>
      </c>
      <c r="V1792" s="21">
        <f t="shared" si="507"/>
        <v>-9.4328402543060719</v>
      </c>
      <c r="W1792" s="21">
        <f t="shared" si="498"/>
        <v>263.78978993642352</v>
      </c>
      <c r="X1792" s="21">
        <f t="shared" si="499"/>
        <v>0</v>
      </c>
      <c r="Y1792" s="21">
        <f t="shared" si="500"/>
        <v>26</v>
      </c>
      <c r="Z1792" s="21">
        <f t="shared" si="508"/>
        <v>8.2415458937198061</v>
      </c>
      <c r="AA1792" s="21">
        <f t="shared" si="501"/>
        <v>8.2415458937198061</v>
      </c>
      <c r="AB1792" s="21">
        <f t="shared" si="502"/>
        <v>0</v>
      </c>
      <c r="AC1792" s="21">
        <f t="shared" si="503"/>
        <v>0</v>
      </c>
      <c r="AD1792" s="21">
        <f t="shared" si="509"/>
        <v>0</v>
      </c>
      <c r="AE1792" s="21" t="str">
        <f t="shared" si="504"/>
        <v>3/15/19:00</v>
      </c>
    </row>
    <row r="1793" spans="2:31">
      <c r="B1793" s="37">
        <v>3</v>
      </c>
      <c r="C1793" s="38">
        <v>15</v>
      </c>
      <c r="D1793" s="39">
        <v>20</v>
      </c>
      <c r="E1793" s="17">
        <v>4.4000000000000004</v>
      </c>
      <c r="F1793" s="17">
        <v>0</v>
      </c>
      <c r="G1793" s="17">
        <v>0</v>
      </c>
      <c r="H1793" s="37">
        <f t="shared" si="492"/>
        <v>39.92</v>
      </c>
      <c r="I1793" s="37">
        <f>IF(H1793&lt;'Roof Calculator'!$G$8, 1, 0)</f>
        <v>1</v>
      </c>
      <c r="J1793" s="37">
        <f>IF(H1793&gt;='Roof Calculator'!$G$8, 1, 0)</f>
        <v>0</v>
      </c>
      <c r="K1793" s="37">
        <f t="shared" si="493"/>
        <v>39.92</v>
      </c>
      <c r="L1793" s="37">
        <f t="shared" si="494"/>
        <v>0</v>
      </c>
      <c r="M1793" s="37">
        <v>0</v>
      </c>
      <c r="N1793" s="37">
        <f t="shared" si="495"/>
        <v>0</v>
      </c>
      <c r="O1793" s="37">
        <v>0</v>
      </c>
      <c r="P1793" s="37">
        <v>0</v>
      </c>
      <c r="Q1793" s="21">
        <f t="shared" si="496"/>
        <v>39.790999999999997</v>
      </c>
      <c r="R1793" s="21">
        <f t="shared" si="505"/>
        <v>74.79166666666643</v>
      </c>
      <c r="S1793" s="21">
        <f t="shared" si="506"/>
        <v>-2.4328490093812025</v>
      </c>
      <c r="T1793" s="21">
        <f t="shared" si="497"/>
        <v>86.147999999999996</v>
      </c>
      <c r="U1793" s="37">
        <f>VLOOKUP(Time_Zone, 'LSTM LookUp'!$B$5:$D$8, 3, FALSE)</f>
        <v>-75</v>
      </c>
      <c r="V1793" s="21">
        <f t="shared" si="507"/>
        <v>-9.4206536711837341</v>
      </c>
      <c r="W1793" s="21">
        <f t="shared" si="498"/>
        <v>278.79283658220407</v>
      </c>
      <c r="X1793" s="21">
        <f t="shared" si="499"/>
        <v>0</v>
      </c>
      <c r="Y1793" s="21">
        <f t="shared" si="500"/>
        <v>0</v>
      </c>
      <c r="Z1793" s="21">
        <f t="shared" si="508"/>
        <v>0</v>
      </c>
      <c r="AA1793" s="21">
        <f t="shared" si="501"/>
        <v>0</v>
      </c>
      <c r="AB1793" s="21">
        <f t="shared" si="502"/>
        <v>0</v>
      </c>
      <c r="AC1793" s="21">
        <f t="shared" si="503"/>
        <v>0</v>
      </c>
      <c r="AD1793" s="21">
        <f t="shared" si="509"/>
        <v>0</v>
      </c>
      <c r="AE1793" s="21" t="str">
        <f t="shared" si="504"/>
        <v>3/15/20:00</v>
      </c>
    </row>
    <row r="1794" spans="2:31">
      <c r="B1794" s="37">
        <v>3</v>
      </c>
      <c r="C1794" s="38">
        <v>15</v>
      </c>
      <c r="D1794" s="39">
        <v>21</v>
      </c>
      <c r="E1794" s="17">
        <v>4.4000000000000004</v>
      </c>
      <c r="F1794" s="17">
        <v>0</v>
      </c>
      <c r="G1794" s="17">
        <v>0</v>
      </c>
      <c r="H1794" s="37">
        <f t="shared" si="492"/>
        <v>39.92</v>
      </c>
      <c r="I1794" s="37">
        <f>IF(H1794&lt;'Roof Calculator'!$G$8, 1, 0)</f>
        <v>1</v>
      </c>
      <c r="J1794" s="37">
        <f>IF(H1794&gt;='Roof Calculator'!$G$8, 1, 0)</f>
        <v>0</v>
      </c>
      <c r="K1794" s="37">
        <f t="shared" si="493"/>
        <v>39.92</v>
      </c>
      <c r="L1794" s="37">
        <f t="shared" si="494"/>
        <v>0</v>
      </c>
      <c r="M1794" s="37">
        <v>0</v>
      </c>
      <c r="N1794" s="37">
        <f t="shared" si="495"/>
        <v>0</v>
      </c>
      <c r="O1794" s="37">
        <v>0</v>
      </c>
      <c r="P1794" s="37">
        <v>0</v>
      </c>
      <c r="Q1794" s="21">
        <f t="shared" si="496"/>
        <v>39.790999999999997</v>
      </c>
      <c r="R1794" s="21">
        <f t="shared" si="505"/>
        <v>74.833333333333101</v>
      </c>
      <c r="S1794" s="21">
        <f t="shared" si="506"/>
        <v>-2.4165730647821229</v>
      </c>
      <c r="T1794" s="21">
        <f t="shared" si="497"/>
        <v>86.147999999999996</v>
      </c>
      <c r="U1794" s="37">
        <f>VLOOKUP(Time_Zone, 'LSTM LookUp'!$B$5:$D$8, 3, FALSE)</f>
        <v>-75</v>
      </c>
      <c r="V1794" s="21">
        <f t="shared" si="507"/>
        <v>-9.4084590102676948</v>
      </c>
      <c r="W1794" s="21">
        <f t="shared" si="498"/>
        <v>293.79588524743303</v>
      </c>
      <c r="X1794" s="21">
        <f t="shared" si="499"/>
        <v>0</v>
      </c>
      <c r="Y1794" s="21">
        <f t="shared" si="500"/>
        <v>0</v>
      </c>
      <c r="Z1794" s="21">
        <f t="shared" si="508"/>
        <v>0</v>
      </c>
      <c r="AA1794" s="21">
        <f t="shared" si="501"/>
        <v>0</v>
      </c>
      <c r="AB1794" s="21">
        <f t="shared" si="502"/>
        <v>0</v>
      </c>
      <c r="AC1794" s="21">
        <f t="shared" si="503"/>
        <v>0</v>
      </c>
      <c r="AD1794" s="21">
        <f t="shared" si="509"/>
        <v>0</v>
      </c>
      <c r="AE1794" s="21" t="str">
        <f t="shared" si="504"/>
        <v>3/15/21:00</v>
      </c>
    </row>
    <row r="1795" spans="2:31">
      <c r="B1795" s="37">
        <v>3</v>
      </c>
      <c r="C1795" s="38">
        <v>15</v>
      </c>
      <c r="D1795" s="39">
        <v>22</v>
      </c>
      <c r="E1795" s="17">
        <v>4.4000000000000004</v>
      </c>
      <c r="F1795" s="17">
        <v>0</v>
      </c>
      <c r="G1795" s="17">
        <v>0</v>
      </c>
      <c r="H1795" s="37">
        <f t="shared" si="492"/>
        <v>39.92</v>
      </c>
      <c r="I1795" s="37">
        <f>IF(H1795&lt;'Roof Calculator'!$G$8, 1, 0)</f>
        <v>1</v>
      </c>
      <c r="J1795" s="37">
        <f>IF(H1795&gt;='Roof Calculator'!$G$8, 1, 0)</f>
        <v>0</v>
      </c>
      <c r="K1795" s="37">
        <f t="shared" si="493"/>
        <v>39.92</v>
      </c>
      <c r="L1795" s="37">
        <f t="shared" si="494"/>
        <v>0</v>
      </c>
      <c r="M1795" s="37">
        <v>0</v>
      </c>
      <c r="N1795" s="37">
        <f t="shared" si="495"/>
        <v>0</v>
      </c>
      <c r="O1795" s="37">
        <v>0</v>
      </c>
      <c r="P1795" s="37">
        <v>0</v>
      </c>
      <c r="Q1795" s="21">
        <f t="shared" si="496"/>
        <v>39.790999999999997</v>
      </c>
      <c r="R1795" s="21">
        <f t="shared" si="505"/>
        <v>74.874999999999773</v>
      </c>
      <c r="S1795" s="21">
        <f t="shared" si="506"/>
        <v>-2.4002960713492891</v>
      </c>
      <c r="T1795" s="21">
        <f t="shared" si="497"/>
        <v>86.147999999999996</v>
      </c>
      <c r="U1795" s="37">
        <f>VLOOKUP(Time_Zone, 'LSTM LookUp'!$B$5:$D$8, 3, FALSE)</f>
        <v>-75</v>
      </c>
      <c r="V1795" s="21">
        <f t="shared" si="507"/>
        <v>-9.3962562991898793</v>
      </c>
      <c r="W1795" s="21">
        <f t="shared" si="498"/>
        <v>308.79893592520256</v>
      </c>
      <c r="X1795" s="21">
        <f t="shared" si="499"/>
        <v>0</v>
      </c>
      <c r="Y1795" s="21">
        <f t="shared" si="500"/>
        <v>0</v>
      </c>
      <c r="Z1795" s="21">
        <f t="shared" si="508"/>
        <v>0</v>
      </c>
      <c r="AA1795" s="21">
        <f t="shared" si="501"/>
        <v>0</v>
      </c>
      <c r="AB1795" s="21">
        <f t="shared" si="502"/>
        <v>0</v>
      </c>
      <c r="AC1795" s="21">
        <f t="shared" si="503"/>
        <v>0</v>
      </c>
      <c r="AD1795" s="21">
        <f t="shared" si="509"/>
        <v>0</v>
      </c>
      <c r="AE1795" s="21" t="str">
        <f t="shared" si="504"/>
        <v>3/15/22:00</v>
      </c>
    </row>
    <row r="1796" spans="2:31">
      <c r="B1796" s="37">
        <v>3</v>
      </c>
      <c r="C1796" s="38">
        <v>15</v>
      </c>
      <c r="D1796" s="39">
        <v>23</v>
      </c>
      <c r="E1796" s="17">
        <v>3.9</v>
      </c>
      <c r="F1796" s="17">
        <v>0</v>
      </c>
      <c r="G1796" s="17">
        <v>0</v>
      </c>
      <c r="H1796" s="37">
        <f t="shared" si="492"/>
        <v>39.020000000000003</v>
      </c>
      <c r="I1796" s="37">
        <f>IF(H1796&lt;'Roof Calculator'!$G$8, 1, 0)</f>
        <v>1</v>
      </c>
      <c r="J1796" s="37">
        <f>IF(H1796&gt;='Roof Calculator'!$G$8, 1, 0)</f>
        <v>0</v>
      </c>
      <c r="K1796" s="37">
        <f t="shared" si="493"/>
        <v>39.020000000000003</v>
      </c>
      <c r="L1796" s="37">
        <f t="shared" si="494"/>
        <v>0</v>
      </c>
      <c r="M1796" s="37">
        <v>0</v>
      </c>
      <c r="N1796" s="37">
        <f t="shared" si="495"/>
        <v>0</v>
      </c>
      <c r="O1796" s="37">
        <v>0</v>
      </c>
      <c r="P1796" s="37">
        <v>0</v>
      </c>
      <c r="Q1796" s="21">
        <f t="shared" si="496"/>
        <v>39.790999999999997</v>
      </c>
      <c r="R1796" s="21">
        <f t="shared" si="505"/>
        <v>74.916666666666444</v>
      </c>
      <c r="S1796" s="21">
        <f t="shared" si="506"/>
        <v>-2.3840180361803878</v>
      </c>
      <c r="T1796" s="21">
        <f t="shared" si="497"/>
        <v>86.147999999999996</v>
      </c>
      <c r="U1796" s="37">
        <f>VLOOKUP(Time_Zone, 'LSTM LookUp'!$B$5:$D$8, 3, FALSE)</f>
        <v>-75</v>
      </c>
      <c r="V1796" s="21">
        <f t="shared" si="507"/>
        <v>-9.3840455655929684</v>
      </c>
      <c r="W1796" s="21">
        <f t="shared" si="498"/>
        <v>323.80198860860173</v>
      </c>
      <c r="X1796" s="21">
        <f t="shared" si="499"/>
        <v>0</v>
      </c>
      <c r="Y1796" s="21">
        <f t="shared" si="500"/>
        <v>0</v>
      </c>
      <c r="Z1796" s="21">
        <f t="shared" si="508"/>
        <v>0</v>
      </c>
      <c r="AA1796" s="21">
        <f t="shared" si="501"/>
        <v>0</v>
      </c>
      <c r="AB1796" s="21">
        <f t="shared" si="502"/>
        <v>0</v>
      </c>
      <c r="AC1796" s="21">
        <f t="shared" si="503"/>
        <v>0</v>
      </c>
      <c r="AD1796" s="21">
        <f t="shared" si="509"/>
        <v>0</v>
      </c>
      <c r="AE1796" s="21" t="str">
        <f t="shared" si="504"/>
        <v>3/15/23:00</v>
      </c>
    </row>
    <row r="1797" spans="2:31">
      <c r="B1797" s="37">
        <v>3</v>
      </c>
      <c r="C1797" s="38">
        <v>15</v>
      </c>
      <c r="D1797" s="39">
        <v>24</v>
      </c>
      <c r="E1797" s="17">
        <v>3.9</v>
      </c>
      <c r="F1797" s="17">
        <v>0</v>
      </c>
      <c r="G1797" s="17">
        <v>0</v>
      </c>
      <c r="H1797" s="37">
        <f t="shared" si="492"/>
        <v>39.020000000000003</v>
      </c>
      <c r="I1797" s="37">
        <f>IF(H1797&lt;'Roof Calculator'!$G$8, 1, 0)</f>
        <v>1</v>
      </c>
      <c r="J1797" s="37">
        <f>IF(H1797&gt;='Roof Calculator'!$G$8, 1, 0)</f>
        <v>0</v>
      </c>
      <c r="K1797" s="37">
        <f t="shared" si="493"/>
        <v>39.020000000000003</v>
      </c>
      <c r="L1797" s="37">
        <f t="shared" si="494"/>
        <v>0</v>
      </c>
      <c r="M1797" s="37">
        <v>0</v>
      </c>
      <c r="N1797" s="37">
        <f t="shared" si="495"/>
        <v>0</v>
      </c>
      <c r="O1797" s="37">
        <v>0</v>
      </c>
      <c r="P1797" s="37">
        <v>0</v>
      </c>
      <c r="Q1797" s="21">
        <f t="shared" si="496"/>
        <v>39.790999999999997</v>
      </c>
      <c r="R1797" s="21">
        <f t="shared" si="505"/>
        <v>74.958333333333115</v>
      </c>
      <c r="S1797" s="21">
        <f t="shared" si="506"/>
        <v>-2.3677389663728845</v>
      </c>
      <c r="T1797" s="21">
        <f t="shared" si="497"/>
        <v>86.147999999999996</v>
      </c>
      <c r="U1797" s="37">
        <f>VLOOKUP(Time_Zone, 'LSTM LookUp'!$B$5:$D$8, 3, FALSE)</f>
        <v>-75</v>
      </c>
      <c r="V1797" s="21">
        <f t="shared" si="507"/>
        <v>-9.3718268371303211</v>
      </c>
      <c r="W1797" s="21">
        <f t="shared" si="498"/>
        <v>338.80504329071744</v>
      </c>
      <c r="X1797" s="21">
        <f t="shared" si="499"/>
        <v>0</v>
      </c>
      <c r="Y1797" s="21">
        <f t="shared" si="500"/>
        <v>0</v>
      </c>
      <c r="Z1797" s="21">
        <f t="shared" si="508"/>
        <v>0</v>
      </c>
      <c r="AA1797" s="21">
        <f t="shared" si="501"/>
        <v>0</v>
      </c>
      <c r="AB1797" s="21">
        <f t="shared" si="502"/>
        <v>0</v>
      </c>
      <c r="AC1797" s="21">
        <f t="shared" si="503"/>
        <v>0</v>
      </c>
      <c r="AD1797" s="21">
        <f t="shared" si="509"/>
        <v>0</v>
      </c>
      <c r="AE1797" s="21" t="str">
        <f t="shared" si="504"/>
        <v>3/15/24:00</v>
      </c>
    </row>
    <row r="1798" spans="2:31">
      <c r="B1798" s="37">
        <v>3</v>
      </c>
      <c r="C1798" s="38">
        <v>16</v>
      </c>
      <c r="D1798" s="39">
        <v>1</v>
      </c>
      <c r="E1798" s="17">
        <v>3.9</v>
      </c>
      <c r="F1798" s="17">
        <v>0</v>
      </c>
      <c r="G1798" s="17">
        <v>0</v>
      </c>
      <c r="H1798" s="37">
        <f t="shared" si="492"/>
        <v>39.020000000000003</v>
      </c>
      <c r="I1798" s="37">
        <f>IF(H1798&lt;'Roof Calculator'!$G$8, 1, 0)</f>
        <v>1</v>
      </c>
      <c r="J1798" s="37">
        <f>IF(H1798&gt;='Roof Calculator'!$G$8, 1, 0)</f>
        <v>0</v>
      </c>
      <c r="K1798" s="37">
        <f t="shared" si="493"/>
        <v>39.020000000000003</v>
      </c>
      <c r="L1798" s="37">
        <f t="shared" si="494"/>
        <v>0</v>
      </c>
      <c r="M1798" s="37">
        <v>0</v>
      </c>
      <c r="N1798" s="37">
        <f t="shared" si="495"/>
        <v>0</v>
      </c>
      <c r="O1798" s="37">
        <v>0</v>
      </c>
      <c r="P1798" s="37">
        <v>0</v>
      </c>
      <c r="Q1798" s="21">
        <f t="shared" si="496"/>
        <v>39.790999999999997</v>
      </c>
      <c r="R1798" s="21">
        <f t="shared" si="505"/>
        <v>74.999999999999787</v>
      </c>
      <c r="S1798" s="21">
        <f t="shared" si="506"/>
        <v>-2.3514588690240301</v>
      </c>
      <c r="T1798" s="21">
        <f t="shared" si="497"/>
        <v>86.147999999999996</v>
      </c>
      <c r="U1798" s="37">
        <f>VLOOKUP(Time_Zone, 'LSTM LookUp'!$B$5:$D$8, 3, FALSE)</f>
        <v>-75</v>
      </c>
      <c r="V1798" s="21">
        <f t="shared" si="507"/>
        <v>-9.3596001414659344</v>
      </c>
      <c r="W1798" s="21">
        <f t="shared" si="498"/>
        <v>-6.1919000353665066</v>
      </c>
      <c r="X1798" s="21">
        <f t="shared" si="499"/>
        <v>0</v>
      </c>
      <c r="Y1798" s="21">
        <f t="shared" si="500"/>
        <v>0</v>
      </c>
      <c r="Z1798" s="21">
        <f t="shared" si="508"/>
        <v>0</v>
      </c>
      <c r="AA1798" s="21">
        <f t="shared" si="501"/>
        <v>0</v>
      </c>
      <c r="AB1798" s="21">
        <f t="shared" si="502"/>
        <v>0</v>
      </c>
      <c r="AC1798" s="21">
        <f t="shared" si="503"/>
        <v>0</v>
      </c>
      <c r="AD1798" s="21">
        <f t="shared" si="509"/>
        <v>0</v>
      </c>
      <c r="AE1798" s="21" t="str">
        <f t="shared" si="504"/>
        <v>3/16/1:00</v>
      </c>
    </row>
    <row r="1799" spans="2:31">
      <c r="B1799" s="37">
        <v>3</v>
      </c>
      <c r="C1799" s="38">
        <v>16</v>
      </c>
      <c r="D1799" s="39">
        <v>2</v>
      </c>
      <c r="E1799" s="17">
        <v>3.9</v>
      </c>
      <c r="F1799" s="17">
        <v>0</v>
      </c>
      <c r="G1799" s="17">
        <v>0</v>
      </c>
      <c r="H1799" s="37">
        <f t="shared" si="492"/>
        <v>39.020000000000003</v>
      </c>
      <c r="I1799" s="37">
        <f>IF(H1799&lt;'Roof Calculator'!$G$8, 1, 0)</f>
        <v>1</v>
      </c>
      <c r="J1799" s="37">
        <f>IF(H1799&gt;='Roof Calculator'!$G$8, 1, 0)</f>
        <v>0</v>
      </c>
      <c r="K1799" s="37">
        <f t="shared" si="493"/>
        <v>39.020000000000003</v>
      </c>
      <c r="L1799" s="37">
        <f t="shared" si="494"/>
        <v>0</v>
      </c>
      <c r="M1799" s="37">
        <v>0</v>
      </c>
      <c r="N1799" s="37">
        <f t="shared" si="495"/>
        <v>0</v>
      </c>
      <c r="O1799" s="37">
        <v>0</v>
      </c>
      <c r="P1799" s="37">
        <v>0</v>
      </c>
      <c r="Q1799" s="21">
        <f t="shared" si="496"/>
        <v>39.790999999999997</v>
      </c>
      <c r="R1799" s="21">
        <f t="shared" si="505"/>
        <v>75.041666666666458</v>
      </c>
      <c r="S1799" s="21">
        <f t="shared" si="506"/>
        <v>-2.3351777512308534</v>
      </c>
      <c r="T1799" s="21">
        <f t="shared" si="497"/>
        <v>86.147999999999996</v>
      </c>
      <c r="U1799" s="37">
        <f>VLOOKUP(Time_Zone, 'LSTM LookUp'!$B$5:$D$8, 3, FALSE)</f>
        <v>-75</v>
      </c>
      <c r="V1799" s="21">
        <f t="shared" si="507"/>
        <v>-9.3473655062743788</v>
      </c>
      <c r="W1799" s="21">
        <f t="shared" si="498"/>
        <v>8.8111586234313855</v>
      </c>
      <c r="X1799" s="21">
        <f t="shared" si="499"/>
        <v>0</v>
      </c>
      <c r="Y1799" s="21">
        <f t="shared" si="500"/>
        <v>0</v>
      </c>
      <c r="Z1799" s="21">
        <f t="shared" si="508"/>
        <v>0</v>
      </c>
      <c r="AA1799" s="21">
        <f t="shared" si="501"/>
        <v>0</v>
      </c>
      <c r="AB1799" s="21">
        <f t="shared" si="502"/>
        <v>0</v>
      </c>
      <c r="AC1799" s="21">
        <f t="shared" si="503"/>
        <v>0</v>
      </c>
      <c r="AD1799" s="21">
        <f t="shared" si="509"/>
        <v>0</v>
      </c>
      <c r="AE1799" s="21" t="str">
        <f t="shared" si="504"/>
        <v>3/16/2:00</v>
      </c>
    </row>
    <row r="1800" spans="2:31">
      <c r="B1800" s="37">
        <v>3</v>
      </c>
      <c r="C1800" s="38">
        <v>16</v>
      </c>
      <c r="D1800" s="39">
        <v>3</v>
      </c>
      <c r="E1800" s="17">
        <v>3.9</v>
      </c>
      <c r="F1800" s="17">
        <v>0</v>
      </c>
      <c r="G1800" s="17">
        <v>0</v>
      </c>
      <c r="H1800" s="37">
        <f t="shared" si="492"/>
        <v>39.020000000000003</v>
      </c>
      <c r="I1800" s="37">
        <f>IF(H1800&lt;'Roof Calculator'!$G$8, 1, 0)</f>
        <v>1</v>
      </c>
      <c r="J1800" s="37">
        <f>IF(H1800&gt;='Roof Calculator'!$G$8, 1, 0)</f>
        <v>0</v>
      </c>
      <c r="K1800" s="37">
        <f t="shared" si="493"/>
        <v>39.020000000000003</v>
      </c>
      <c r="L1800" s="37">
        <f t="shared" si="494"/>
        <v>0</v>
      </c>
      <c r="M1800" s="37">
        <v>0</v>
      </c>
      <c r="N1800" s="37">
        <f t="shared" si="495"/>
        <v>0</v>
      </c>
      <c r="O1800" s="37">
        <v>0</v>
      </c>
      <c r="P1800" s="37">
        <v>0</v>
      </c>
      <c r="Q1800" s="21">
        <f t="shared" si="496"/>
        <v>39.790999999999997</v>
      </c>
      <c r="R1800" s="21">
        <f t="shared" si="505"/>
        <v>75.08333333333313</v>
      </c>
      <c r="S1800" s="21">
        <f t="shared" si="506"/>
        <v>-2.3188956200901703</v>
      </c>
      <c r="T1800" s="21">
        <f t="shared" si="497"/>
        <v>86.147999999999996</v>
      </c>
      <c r="U1800" s="37">
        <f>VLOOKUP(Time_Zone, 'LSTM LookUp'!$B$5:$D$8, 3, FALSE)</f>
        <v>-75</v>
      </c>
      <c r="V1800" s="21">
        <f t="shared" si="507"/>
        <v>-9.3351229592407314</v>
      </c>
      <c r="W1800" s="21">
        <f t="shared" si="498"/>
        <v>23.814219260189819</v>
      </c>
      <c r="X1800" s="21">
        <f t="shared" si="499"/>
        <v>0</v>
      </c>
      <c r="Y1800" s="21">
        <f t="shared" si="500"/>
        <v>0</v>
      </c>
      <c r="Z1800" s="21">
        <f t="shared" si="508"/>
        <v>0</v>
      </c>
      <c r="AA1800" s="21">
        <f t="shared" si="501"/>
        <v>0</v>
      </c>
      <c r="AB1800" s="21">
        <f t="shared" si="502"/>
        <v>0</v>
      </c>
      <c r="AC1800" s="21">
        <f t="shared" si="503"/>
        <v>0</v>
      </c>
      <c r="AD1800" s="21">
        <f t="shared" si="509"/>
        <v>0</v>
      </c>
      <c r="AE1800" s="21" t="str">
        <f t="shared" si="504"/>
        <v>3/16/3:00</v>
      </c>
    </row>
    <row r="1801" spans="2:31">
      <c r="B1801" s="37">
        <v>3</v>
      </c>
      <c r="C1801" s="38">
        <v>16</v>
      </c>
      <c r="D1801" s="39">
        <v>4</v>
      </c>
      <c r="E1801" s="17">
        <v>3.9</v>
      </c>
      <c r="F1801" s="17">
        <v>0</v>
      </c>
      <c r="G1801" s="17">
        <v>0</v>
      </c>
      <c r="H1801" s="37">
        <f t="shared" si="492"/>
        <v>39.020000000000003</v>
      </c>
      <c r="I1801" s="37">
        <f>IF(H1801&lt;'Roof Calculator'!$G$8, 1, 0)</f>
        <v>1</v>
      </c>
      <c r="J1801" s="37">
        <f>IF(H1801&gt;='Roof Calculator'!$G$8, 1, 0)</f>
        <v>0</v>
      </c>
      <c r="K1801" s="37">
        <f t="shared" si="493"/>
        <v>39.020000000000003</v>
      </c>
      <c r="L1801" s="37">
        <f t="shared" si="494"/>
        <v>0</v>
      </c>
      <c r="M1801" s="37">
        <v>0</v>
      </c>
      <c r="N1801" s="37">
        <f t="shared" si="495"/>
        <v>0</v>
      </c>
      <c r="O1801" s="37">
        <v>0</v>
      </c>
      <c r="P1801" s="37">
        <v>0</v>
      </c>
      <c r="Q1801" s="21">
        <f t="shared" si="496"/>
        <v>39.790999999999997</v>
      </c>
      <c r="R1801" s="21">
        <f t="shared" si="505"/>
        <v>75.124999999999801</v>
      </c>
      <c r="S1801" s="21">
        <f t="shared" si="506"/>
        <v>-2.3026124826985797</v>
      </c>
      <c r="T1801" s="21">
        <f t="shared" si="497"/>
        <v>86.147999999999996</v>
      </c>
      <c r="U1801" s="37">
        <f>VLOOKUP(Time_Zone, 'LSTM LookUp'!$B$5:$D$8, 3, FALSE)</f>
        <v>-75</v>
      </c>
      <c r="V1801" s="21">
        <f t="shared" si="507"/>
        <v>-9.3228725280605307</v>
      </c>
      <c r="W1801" s="21">
        <f t="shared" si="498"/>
        <v>38.817281867984867</v>
      </c>
      <c r="X1801" s="21">
        <f t="shared" si="499"/>
        <v>0</v>
      </c>
      <c r="Y1801" s="21">
        <f t="shared" si="500"/>
        <v>0</v>
      </c>
      <c r="Z1801" s="21">
        <f t="shared" si="508"/>
        <v>0</v>
      </c>
      <c r="AA1801" s="21">
        <f t="shared" si="501"/>
        <v>0</v>
      </c>
      <c r="AB1801" s="21">
        <f t="shared" si="502"/>
        <v>0</v>
      </c>
      <c r="AC1801" s="21">
        <f t="shared" si="503"/>
        <v>0</v>
      </c>
      <c r="AD1801" s="21">
        <f t="shared" si="509"/>
        <v>0</v>
      </c>
      <c r="AE1801" s="21" t="str">
        <f t="shared" si="504"/>
        <v>3/16/4:00</v>
      </c>
    </row>
    <row r="1802" spans="2:31">
      <c r="B1802" s="37">
        <v>3</v>
      </c>
      <c r="C1802" s="38">
        <v>16</v>
      </c>
      <c r="D1802" s="39">
        <v>5</v>
      </c>
      <c r="E1802" s="17">
        <v>3.3</v>
      </c>
      <c r="F1802" s="17">
        <v>0</v>
      </c>
      <c r="G1802" s="17">
        <v>0</v>
      </c>
      <c r="H1802" s="37">
        <f t="shared" si="492"/>
        <v>37.94</v>
      </c>
      <c r="I1802" s="37">
        <f>IF(H1802&lt;'Roof Calculator'!$G$8, 1, 0)</f>
        <v>1</v>
      </c>
      <c r="J1802" s="37">
        <f>IF(H1802&gt;='Roof Calculator'!$G$8, 1, 0)</f>
        <v>0</v>
      </c>
      <c r="K1802" s="37">
        <f t="shared" si="493"/>
        <v>37.94</v>
      </c>
      <c r="L1802" s="37">
        <f t="shared" si="494"/>
        <v>0</v>
      </c>
      <c r="M1802" s="37">
        <v>0</v>
      </c>
      <c r="N1802" s="37">
        <f t="shared" si="495"/>
        <v>0</v>
      </c>
      <c r="O1802" s="37">
        <v>0</v>
      </c>
      <c r="P1802" s="37">
        <v>0</v>
      </c>
      <c r="Q1802" s="21">
        <f t="shared" si="496"/>
        <v>39.790999999999997</v>
      </c>
      <c r="R1802" s="21">
        <f t="shared" si="505"/>
        <v>75.166666666666472</v>
      </c>
      <c r="S1802" s="21">
        <f t="shared" si="506"/>
        <v>-2.2863283461524682</v>
      </c>
      <c r="T1802" s="21">
        <f t="shared" si="497"/>
        <v>86.147999999999996</v>
      </c>
      <c r="U1802" s="37">
        <f>VLOOKUP(Time_Zone, 'LSTM LookUp'!$B$5:$D$8, 3, FALSE)</f>
        <v>-75</v>
      </c>
      <c r="V1802" s="21">
        <f t="shared" si="507"/>
        <v>-9.3106142404397136</v>
      </c>
      <c r="W1802" s="21">
        <f t="shared" si="498"/>
        <v>53.820346439890073</v>
      </c>
      <c r="X1802" s="21">
        <f t="shared" si="499"/>
        <v>0</v>
      </c>
      <c r="Y1802" s="21">
        <f t="shared" si="500"/>
        <v>0</v>
      </c>
      <c r="Z1802" s="21">
        <f t="shared" si="508"/>
        <v>0</v>
      </c>
      <c r="AA1802" s="21">
        <f t="shared" si="501"/>
        <v>0</v>
      </c>
      <c r="AB1802" s="21">
        <f t="shared" si="502"/>
        <v>0</v>
      </c>
      <c r="AC1802" s="21">
        <f t="shared" si="503"/>
        <v>0</v>
      </c>
      <c r="AD1802" s="21">
        <f t="shared" si="509"/>
        <v>0</v>
      </c>
      <c r="AE1802" s="21" t="str">
        <f t="shared" si="504"/>
        <v>3/16/5:00</v>
      </c>
    </row>
    <row r="1803" spans="2:31">
      <c r="B1803" s="37">
        <v>3</v>
      </c>
      <c r="C1803" s="38">
        <v>16</v>
      </c>
      <c r="D1803" s="39">
        <v>6</v>
      </c>
      <c r="E1803" s="17">
        <v>3.3</v>
      </c>
      <c r="F1803" s="17">
        <v>0</v>
      </c>
      <c r="G1803" s="17">
        <v>0</v>
      </c>
      <c r="H1803" s="37">
        <f t="shared" si="492"/>
        <v>37.94</v>
      </c>
      <c r="I1803" s="37">
        <f>IF(H1803&lt;'Roof Calculator'!$G$8, 1, 0)</f>
        <v>1</v>
      </c>
      <c r="J1803" s="37">
        <f>IF(H1803&gt;='Roof Calculator'!$G$8, 1, 0)</f>
        <v>0</v>
      </c>
      <c r="K1803" s="37">
        <f t="shared" si="493"/>
        <v>37.94</v>
      </c>
      <c r="L1803" s="37">
        <f t="shared" si="494"/>
        <v>0</v>
      </c>
      <c r="M1803" s="37">
        <v>0</v>
      </c>
      <c r="N1803" s="37">
        <f t="shared" si="495"/>
        <v>0</v>
      </c>
      <c r="O1803" s="37">
        <v>0</v>
      </c>
      <c r="P1803" s="37">
        <v>0</v>
      </c>
      <c r="Q1803" s="21">
        <f t="shared" si="496"/>
        <v>39.790999999999997</v>
      </c>
      <c r="R1803" s="21">
        <f t="shared" si="505"/>
        <v>75.208333333333144</v>
      </c>
      <c r="S1803" s="21">
        <f t="shared" si="506"/>
        <v>-2.2700432175480136</v>
      </c>
      <c r="T1803" s="21">
        <f t="shared" si="497"/>
        <v>86.147999999999996</v>
      </c>
      <c r="U1803" s="37">
        <f>VLOOKUP(Time_Zone, 'LSTM LookUp'!$B$5:$D$8, 3, FALSE)</f>
        <v>-75</v>
      </c>
      <c r="V1803" s="21">
        <f t="shared" si="507"/>
        <v>-9.2983481240945487</v>
      </c>
      <c r="W1803" s="21">
        <f t="shared" si="498"/>
        <v>68.823412968976356</v>
      </c>
      <c r="X1803" s="21">
        <f t="shared" si="499"/>
        <v>0</v>
      </c>
      <c r="Y1803" s="21">
        <f t="shared" si="500"/>
        <v>0</v>
      </c>
      <c r="Z1803" s="21">
        <f t="shared" si="508"/>
        <v>0</v>
      </c>
      <c r="AA1803" s="21">
        <f t="shared" si="501"/>
        <v>0</v>
      </c>
      <c r="AB1803" s="21">
        <f t="shared" si="502"/>
        <v>0</v>
      </c>
      <c r="AC1803" s="21">
        <f t="shared" si="503"/>
        <v>0</v>
      </c>
      <c r="AD1803" s="21">
        <f t="shared" si="509"/>
        <v>0</v>
      </c>
      <c r="AE1803" s="21" t="str">
        <f t="shared" si="504"/>
        <v>3/16/6:00</v>
      </c>
    </row>
    <row r="1804" spans="2:31">
      <c r="B1804" s="37">
        <v>3</v>
      </c>
      <c r="C1804" s="38">
        <v>16</v>
      </c>
      <c r="D1804" s="39">
        <v>7</v>
      </c>
      <c r="E1804" s="17">
        <v>3.3</v>
      </c>
      <c r="F1804" s="17">
        <v>0</v>
      </c>
      <c r="G1804" s="17">
        <v>0</v>
      </c>
      <c r="H1804" s="37">
        <f t="shared" si="492"/>
        <v>37.94</v>
      </c>
      <c r="I1804" s="37">
        <f>IF(H1804&lt;'Roof Calculator'!$G$8, 1, 0)</f>
        <v>1</v>
      </c>
      <c r="J1804" s="37">
        <f>IF(H1804&gt;='Roof Calculator'!$G$8, 1, 0)</f>
        <v>0</v>
      </c>
      <c r="K1804" s="37">
        <f t="shared" si="493"/>
        <v>37.94</v>
      </c>
      <c r="L1804" s="37">
        <f t="shared" si="494"/>
        <v>0</v>
      </c>
      <c r="M1804" s="37">
        <v>0</v>
      </c>
      <c r="N1804" s="37">
        <f t="shared" si="495"/>
        <v>0</v>
      </c>
      <c r="O1804" s="37">
        <v>0</v>
      </c>
      <c r="P1804" s="37">
        <v>0</v>
      </c>
      <c r="Q1804" s="21">
        <f t="shared" si="496"/>
        <v>39.790999999999997</v>
      </c>
      <c r="R1804" s="21">
        <f t="shared" si="505"/>
        <v>75.249999999999815</v>
      </c>
      <c r="S1804" s="21">
        <f t="shared" si="506"/>
        <v>-2.253757103981179</v>
      </c>
      <c r="T1804" s="21">
        <f t="shared" si="497"/>
        <v>86.147999999999996</v>
      </c>
      <c r="U1804" s="37">
        <f>VLOOKUP(Time_Zone, 'LSTM LookUp'!$B$5:$D$8, 3, FALSE)</f>
        <v>-75</v>
      </c>
      <c r="V1804" s="21">
        <f t="shared" si="507"/>
        <v>-9.2860742067515982</v>
      </c>
      <c r="W1804" s="21">
        <f t="shared" si="498"/>
        <v>83.826481448312094</v>
      </c>
      <c r="X1804" s="21">
        <f t="shared" si="499"/>
        <v>0</v>
      </c>
      <c r="Y1804" s="21">
        <f t="shared" si="500"/>
        <v>0</v>
      </c>
      <c r="Z1804" s="21">
        <f t="shared" si="508"/>
        <v>0</v>
      </c>
      <c r="AA1804" s="21">
        <f t="shared" si="501"/>
        <v>0</v>
      </c>
      <c r="AB1804" s="21">
        <f t="shared" si="502"/>
        <v>0</v>
      </c>
      <c r="AC1804" s="21">
        <f t="shared" si="503"/>
        <v>0</v>
      </c>
      <c r="AD1804" s="21">
        <f t="shared" si="509"/>
        <v>0</v>
      </c>
      <c r="AE1804" s="21" t="str">
        <f t="shared" si="504"/>
        <v>3/16/7:00</v>
      </c>
    </row>
    <row r="1805" spans="2:31">
      <c r="B1805" s="37">
        <v>3</v>
      </c>
      <c r="C1805" s="38">
        <v>16</v>
      </c>
      <c r="D1805" s="39">
        <v>8</v>
      </c>
      <c r="E1805" s="17">
        <v>3.3</v>
      </c>
      <c r="F1805" s="17">
        <v>40</v>
      </c>
      <c r="G1805" s="17">
        <v>0</v>
      </c>
      <c r="H1805" s="37">
        <f t="shared" si="492"/>
        <v>37.94</v>
      </c>
      <c r="I1805" s="37">
        <f>IF(H1805&lt;'Roof Calculator'!$G$8, 1, 0)</f>
        <v>1</v>
      </c>
      <c r="J1805" s="37">
        <f>IF(H1805&gt;='Roof Calculator'!$G$8, 1, 0)</f>
        <v>0</v>
      </c>
      <c r="K1805" s="37">
        <f t="shared" si="493"/>
        <v>37.94</v>
      </c>
      <c r="L1805" s="37">
        <f t="shared" si="494"/>
        <v>0</v>
      </c>
      <c r="M1805" s="37">
        <v>0</v>
      </c>
      <c r="N1805" s="37">
        <f t="shared" si="495"/>
        <v>40</v>
      </c>
      <c r="O1805" s="37">
        <v>0</v>
      </c>
      <c r="P1805" s="37">
        <v>0</v>
      </c>
      <c r="Q1805" s="21">
        <f t="shared" si="496"/>
        <v>39.790999999999997</v>
      </c>
      <c r="R1805" s="21">
        <f t="shared" si="505"/>
        <v>75.291666666666487</v>
      </c>
      <c r="S1805" s="21">
        <f t="shared" si="506"/>
        <v>-2.2374700125477203</v>
      </c>
      <c r="T1805" s="21">
        <f t="shared" si="497"/>
        <v>86.147999999999996</v>
      </c>
      <c r="U1805" s="37">
        <f>VLOOKUP(Time_Zone, 'LSTM LookUp'!$B$5:$D$8, 3, FALSE)</f>
        <v>-75</v>
      </c>
      <c r="V1805" s="21">
        <f t="shared" si="507"/>
        <v>-9.2737925161476333</v>
      </c>
      <c r="W1805" s="21">
        <f t="shared" si="498"/>
        <v>98.829551870963115</v>
      </c>
      <c r="X1805" s="21">
        <f t="shared" si="499"/>
        <v>0</v>
      </c>
      <c r="Y1805" s="21">
        <f t="shared" si="500"/>
        <v>40</v>
      </c>
      <c r="Z1805" s="21">
        <f t="shared" si="508"/>
        <v>12.67930137495355</v>
      </c>
      <c r="AA1805" s="21">
        <f t="shared" si="501"/>
        <v>12.67930137495355</v>
      </c>
      <c r="AB1805" s="21">
        <f t="shared" si="502"/>
        <v>0</v>
      </c>
      <c r="AC1805" s="21">
        <f t="shared" si="503"/>
        <v>0</v>
      </c>
      <c r="AD1805" s="21">
        <f t="shared" si="509"/>
        <v>0</v>
      </c>
      <c r="AE1805" s="21" t="str">
        <f t="shared" si="504"/>
        <v>3/16/8:00</v>
      </c>
    </row>
    <row r="1806" spans="2:31">
      <c r="B1806" s="37">
        <v>3</v>
      </c>
      <c r="C1806" s="38">
        <v>16</v>
      </c>
      <c r="D1806" s="39">
        <v>9</v>
      </c>
      <c r="E1806" s="17">
        <v>3.3</v>
      </c>
      <c r="F1806" s="17">
        <v>126</v>
      </c>
      <c r="G1806" s="17">
        <v>1</v>
      </c>
      <c r="H1806" s="37">
        <f t="shared" si="492"/>
        <v>37.94</v>
      </c>
      <c r="I1806" s="37">
        <f>IF(H1806&lt;'Roof Calculator'!$G$8, 1, 0)</f>
        <v>1</v>
      </c>
      <c r="J1806" s="37">
        <f>IF(H1806&gt;='Roof Calculator'!$G$8, 1, 0)</f>
        <v>0</v>
      </c>
      <c r="K1806" s="37">
        <f t="shared" si="493"/>
        <v>37.94</v>
      </c>
      <c r="L1806" s="37">
        <f t="shared" si="494"/>
        <v>0</v>
      </c>
      <c r="M1806" s="37">
        <v>0</v>
      </c>
      <c r="N1806" s="37">
        <f t="shared" si="495"/>
        <v>126</v>
      </c>
      <c r="O1806" s="37">
        <v>0</v>
      </c>
      <c r="P1806" s="37">
        <v>0</v>
      </c>
      <c r="Q1806" s="21">
        <f t="shared" si="496"/>
        <v>39.790999999999997</v>
      </c>
      <c r="R1806" s="21">
        <f t="shared" si="505"/>
        <v>75.333333333333158</v>
      </c>
      <c r="S1806" s="21">
        <f t="shared" si="506"/>
        <v>-2.2211819503431856</v>
      </c>
      <c r="T1806" s="21">
        <f t="shared" si="497"/>
        <v>86.147999999999996</v>
      </c>
      <c r="U1806" s="37">
        <f>VLOOKUP(Time_Zone, 'LSTM LookUp'!$B$5:$D$8, 3, FALSE)</f>
        <v>-75</v>
      </c>
      <c r="V1806" s="21">
        <f t="shared" si="507"/>
        <v>-9.2615030800295983</v>
      </c>
      <c r="W1806" s="21">
        <f t="shared" si="498"/>
        <v>113.83262422999259</v>
      </c>
      <c r="X1806" s="21">
        <f t="shared" si="499"/>
        <v>-0.33504895997494377</v>
      </c>
      <c r="Y1806" s="21">
        <f t="shared" si="500"/>
        <v>125.66495104002506</v>
      </c>
      <c r="Z1806" s="21">
        <f t="shared" si="508"/>
        <v>39.833594662631505</v>
      </c>
      <c r="AA1806" s="21">
        <f t="shared" si="501"/>
        <v>39.833594662631505</v>
      </c>
      <c r="AB1806" s="21">
        <f t="shared" si="502"/>
        <v>0</v>
      </c>
      <c r="AC1806" s="21">
        <f t="shared" si="503"/>
        <v>0</v>
      </c>
      <c r="AD1806" s="21">
        <f t="shared" si="509"/>
        <v>0</v>
      </c>
      <c r="AE1806" s="21" t="str">
        <f t="shared" si="504"/>
        <v>3/16/9:00</v>
      </c>
    </row>
    <row r="1807" spans="2:31">
      <c r="B1807" s="37">
        <v>3</v>
      </c>
      <c r="C1807" s="38">
        <v>16</v>
      </c>
      <c r="D1807" s="39">
        <v>10</v>
      </c>
      <c r="E1807" s="17">
        <v>3.9</v>
      </c>
      <c r="F1807" s="17">
        <v>230</v>
      </c>
      <c r="G1807" s="17">
        <v>0</v>
      </c>
      <c r="H1807" s="37">
        <f t="shared" si="492"/>
        <v>39.020000000000003</v>
      </c>
      <c r="I1807" s="37">
        <f>IF(H1807&lt;'Roof Calculator'!$G$8, 1, 0)</f>
        <v>1</v>
      </c>
      <c r="J1807" s="37">
        <f>IF(H1807&gt;='Roof Calculator'!$G$8, 1, 0)</f>
        <v>0</v>
      </c>
      <c r="K1807" s="37">
        <f t="shared" si="493"/>
        <v>39.020000000000003</v>
      </c>
      <c r="L1807" s="37">
        <f t="shared" si="494"/>
        <v>0</v>
      </c>
      <c r="M1807" s="37">
        <v>0</v>
      </c>
      <c r="N1807" s="37">
        <f t="shared" si="495"/>
        <v>230</v>
      </c>
      <c r="O1807" s="37">
        <v>0</v>
      </c>
      <c r="P1807" s="37">
        <v>0</v>
      </c>
      <c r="Q1807" s="21">
        <f t="shared" si="496"/>
        <v>39.790999999999997</v>
      </c>
      <c r="R1807" s="21">
        <f t="shared" si="505"/>
        <v>75.374999999999829</v>
      </c>
      <c r="S1807" s="21">
        <f t="shared" si="506"/>
        <v>-2.2048929244629183</v>
      </c>
      <c r="T1807" s="21">
        <f t="shared" si="497"/>
        <v>86.147999999999996</v>
      </c>
      <c r="U1807" s="37">
        <f>VLOOKUP(Time_Zone, 'LSTM LookUp'!$B$5:$D$8, 3, FALSE)</f>
        <v>-75</v>
      </c>
      <c r="V1807" s="21">
        <f t="shared" si="507"/>
        <v>-9.2492059261545414</v>
      </c>
      <c r="W1807" s="21">
        <f t="shared" si="498"/>
        <v>128.83569851846136</v>
      </c>
      <c r="X1807" s="21">
        <f t="shared" si="499"/>
        <v>0</v>
      </c>
      <c r="Y1807" s="21">
        <f t="shared" si="500"/>
        <v>230</v>
      </c>
      <c r="Z1807" s="21">
        <f t="shared" si="508"/>
        <v>72.90598290598291</v>
      </c>
      <c r="AA1807" s="21">
        <f t="shared" si="501"/>
        <v>72.90598290598291</v>
      </c>
      <c r="AB1807" s="21">
        <f t="shared" si="502"/>
        <v>0</v>
      </c>
      <c r="AC1807" s="21">
        <f t="shared" si="503"/>
        <v>0</v>
      </c>
      <c r="AD1807" s="21">
        <f t="shared" si="509"/>
        <v>0</v>
      </c>
      <c r="AE1807" s="21" t="str">
        <f t="shared" si="504"/>
        <v>3/16/10:00</v>
      </c>
    </row>
    <row r="1808" spans="2:31">
      <c r="B1808" s="37">
        <v>3</v>
      </c>
      <c r="C1808" s="38">
        <v>16</v>
      </c>
      <c r="D1808" s="39">
        <v>11</v>
      </c>
      <c r="E1808" s="17">
        <v>4.4000000000000004</v>
      </c>
      <c r="F1808" s="17">
        <v>280</v>
      </c>
      <c r="G1808" s="17">
        <v>1</v>
      </c>
      <c r="H1808" s="37">
        <f t="shared" si="492"/>
        <v>39.92</v>
      </c>
      <c r="I1808" s="37">
        <f>IF(H1808&lt;'Roof Calculator'!$G$8, 1, 0)</f>
        <v>1</v>
      </c>
      <c r="J1808" s="37">
        <f>IF(H1808&gt;='Roof Calculator'!$G$8, 1, 0)</f>
        <v>0</v>
      </c>
      <c r="K1808" s="37">
        <f t="shared" si="493"/>
        <v>39.92</v>
      </c>
      <c r="L1808" s="37">
        <f t="shared" si="494"/>
        <v>0</v>
      </c>
      <c r="M1808" s="37">
        <v>0</v>
      </c>
      <c r="N1808" s="37">
        <f t="shared" si="495"/>
        <v>280</v>
      </c>
      <c r="O1808" s="37">
        <v>0</v>
      </c>
      <c r="P1808" s="37">
        <v>0</v>
      </c>
      <c r="Q1808" s="21">
        <f t="shared" si="496"/>
        <v>39.790999999999997</v>
      </c>
      <c r="R1808" s="21">
        <f t="shared" si="505"/>
        <v>75.416666666666501</v>
      </c>
      <c r="S1808" s="21">
        <f t="shared" si="506"/>
        <v>-2.1886029420020554</v>
      </c>
      <c r="T1808" s="21">
        <f t="shared" si="497"/>
        <v>86.147999999999996</v>
      </c>
      <c r="U1808" s="37">
        <f>VLOOKUP(Time_Zone, 'LSTM LookUp'!$B$5:$D$8, 3, FALSE)</f>
        <v>-75</v>
      </c>
      <c r="V1808" s="21">
        <f t="shared" si="507"/>
        <v>-9.2369010822895543</v>
      </c>
      <c r="W1808" s="21">
        <f t="shared" si="498"/>
        <v>143.83877472942757</v>
      </c>
      <c r="X1808" s="21">
        <f t="shared" si="499"/>
        <v>-0.64435044746089321</v>
      </c>
      <c r="Y1808" s="21">
        <f t="shared" si="500"/>
        <v>279.35564955253909</v>
      </c>
      <c r="Z1808" s="21">
        <f t="shared" si="508"/>
        <v>88.550861786813769</v>
      </c>
      <c r="AA1808" s="21">
        <f t="shared" si="501"/>
        <v>88.550861786813769</v>
      </c>
      <c r="AB1808" s="21">
        <f t="shared" si="502"/>
        <v>0</v>
      </c>
      <c r="AC1808" s="21">
        <f t="shared" si="503"/>
        <v>0</v>
      </c>
      <c r="AD1808" s="21">
        <f t="shared" si="509"/>
        <v>0</v>
      </c>
      <c r="AE1808" s="21" t="str">
        <f t="shared" si="504"/>
        <v>3/16/11:00</v>
      </c>
    </row>
    <row r="1809" spans="2:31">
      <c r="B1809" s="37">
        <v>3</v>
      </c>
      <c r="C1809" s="38">
        <v>16</v>
      </c>
      <c r="D1809" s="39">
        <v>12</v>
      </c>
      <c r="E1809" s="17">
        <v>4.4000000000000004</v>
      </c>
      <c r="F1809" s="17">
        <v>335</v>
      </c>
      <c r="G1809" s="17">
        <v>1</v>
      </c>
      <c r="H1809" s="37">
        <f t="shared" si="492"/>
        <v>39.92</v>
      </c>
      <c r="I1809" s="37">
        <f>IF(H1809&lt;'Roof Calculator'!$G$8, 1, 0)</f>
        <v>1</v>
      </c>
      <c r="J1809" s="37">
        <f>IF(H1809&gt;='Roof Calculator'!$G$8, 1, 0)</f>
        <v>0</v>
      </c>
      <c r="K1809" s="37">
        <f t="shared" si="493"/>
        <v>39.92</v>
      </c>
      <c r="L1809" s="37">
        <f t="shared" si="494"/>
        <v>0</v>
      </c>
      <c r="M1809" s="37">
        <v>0</v>
      </c>
      <c r="N1809" s="37">
        <f t="shared" si="495"/>
        <v>335</v>
      </c>
      <c r="O1809" s="37">
        <v>0</v>
      </c>
      <c r="P1809" s="37">
        <v>0</v>
      </c>
      <c r="Q1809" s="21">
        <f t="shared" si="496"/>
        <v>39.790999999999997</v>
      </c>
      <c r="R1809" s="21">
        <f t="shared" si="505"/>
        <v>75.458333333333172</v>
      </c>
      <c r="S1809" s="21">
        <f t="shared" si="506"/>
        <v>-2.1723120100555309</v>
      </c>
      <c r="T1809" s="21">
        <f t="shared" si="497"/>
        <v>86.147999999999996</v>
      </c>
      <c r="U1809" s="37">
        <f>VLOOKUP(Time_Zone, 'LSTM LookUp'!$B$5:$D$8, 3, FALSE)</f>
        <v>-75</v>
      </c>
      <c r="V1809" s="21">
        <f t="shared" si="507"/>
        <v>-9.2245885762117243</v>
      </c>
      <c r="W1809" s="21">
        <f t="shared" si="498"/>
        <v>158.84185285594705</v>
      </c>
      <c r="X1809" s="21">
        <f t="shared" si="499"/>
        <v>-0.7403292865456812</v>
      </c>
      <c r="Y1809" s="21">
        <f t="shared" si="500"/>
        <v>334.25967071345434</v>
      </c>
      <c r="Z1809" s="21">
        <f t="shared" si="508"/>
        <v>105.95447756171555</v>
      </c>
      <c r="AA1809" s="21">
        <f t="shared" si="501"/>
        <v>105.95447756171555</v>
      </c>
      <c r="AB1809" s="21">
        <f t="shared" si="502"/>
        <v>0</v>
      </c>
      <c r="AC1809" s="21">
        <f t="shared" si="503"/>
        <v>0</v>
      </c>
      <c r="AD1809" s="21">
        <f t="shared" si="509"/>
        <v>0</v>
      </c>
      <c r="AE1809" s="21" t="str">
        <f t="shared" si="504"/>
        <v>3/16/12:00</v>
      </c>
    </row>
    <row r="1810" spans="2:31">
      <c r="B1810" s="37">
        <v>3</v>
      </c>
      <c r="C1810" s="38">
        <v>16</v>
      </c>
      <c r="D1810" s="39">
        <v>13</v>
      </c>
      <c r="E1810" s="17">
        <v>4.4000000000000004</v>
      </c>
      <c r="F1810" s="17">
        <v>404</v>
      </c>
      <c r="G1810" s="17">
        <v>0</v>
      </c>
      <c r="H1810" s="37">
        <f t="shared" si="492"/>
        <v>39.92</v>
      </c>
      <c r="I1810" s="37">
        <f>IF(H1810&lt;'Roof Calculator'!$G$8, 1, 0)</f>
        <v>1</v>
      </c>
      <c r="J1810" s="37">
        <f>IF(H1810&gt;='Roof Calculator'!$G$8, 1, 0)</f>
        <v>0</v>
      </c>
      <c r="K1810" s="37">
        <f t="shared" si="493"/>
        <v>39.92</v>
      </c>
      <c r="L1810" s="37">
        <f t="shared" si="494"/>
        <v>0</v>
      </c>
      <c r="M1810" s="37">
        <v>0</v>
      </c>
      <c r="N1810" s="37">
        <f t="shared" si="495"/>
        <v>404</v>
      </c>
      <c r="O1810" s="37">
        <v>0</v>
      </c>
      <c r="P1810" s="37">
        <v>0</v>
      </c>
      <c r="Q1810" s="21">
        <f t="shared" si="496"/>
        <v>39.790999999999997</v>
      </c>
      <c r="R1810" s="21">
        <f t="shared" si="505"/>
        <v>75.499999999999844</v>
      </c>
      <c r="S1810" s="21">
        <f t="shared" si="506"/>
        <v>-2.1560201357180775</v>
      </c>
      <c r="T1810" s="21">
        <f t="shared" si="497"/>
        <v>86.147999999999996</v>
      </c>
      <c r="U1810" s="37">
        <f>VLOOKUP(Time_Zone, 'LSTM LookUp'!$B$5:$D$8, 3, FALSE)</f>
        <v>-75</v>
      </c>
      <c r="V1810" s="21">
        <f t="shared" si="507"/>
        <v>-9.2122684357080669</v>
      </c>
      <c r="W1810" s="21">
        <f t="shared" si="498"/>
        <v>173.84493289107294</v>
      </c>
      <c r="X1810" s="21">
        <f t="shared" si="499"/>
        <v>0</v>
      </c>
      <c r="Y1810" s="21">
        <f t="shared" si="500"/>
        <v>404</v>
      </c>
      <c r="Z1810" s="21">
        <f t="shared" si="508"/>
        <v>128.06094388703085</v>
      </c>
      <c r="AA1810" s="21">
        <f t="shared" si="501"/>
        <v>128.06094388703085</v>
      </c>
      <c r="AB1810" s="21">
        <f t="shared" si="502"/>
        <v>0</v>
      </c>
      <c r="AC1810" s="21">
        <f t="shared" si="503"/>
        <v>0</v>
      </c>
      <c r="AD1810" s="21">
        <f t="shared" si="509"/>
        <v>0</v>
      </c>
      <c r="AE1810" s="21" t="str">
        <f t="shared" si="504"/>
        <v>3/16/13:00</v>
      </c>
    </row>
    <row r="1811" spans="2:31">
      <c r="B1811" s="37">
        <v>3</v>
      </c>
      <c r="C1811" s="38">
        <v>16</v>
      </c>
      <c r="D1811" s="39">
        <v>14</v>
      </c>
      <c r="E1811" s="17">
        <v>4.4000000000000004</v>
      </c>
      <c r="F1811" s="17">
        <v>364</v>
      </c>
      <c r="G1811" s="17">
        <v>2</v>
      </c>
      <c r="H1811" s="37">
        <f t="shared" si="492"/>
        <v>39.92</v>
      </c>
      <c r="I1811" s="37">
        <f>IF(H1811&lt;'Roof Calculator'!$G$8, 1, 0)</f>
        <v>1</v>
      </c>
      <c r="J1811" s="37">
        <f>IF(H1811&gt;='Roof Calculator'!$G$8, 1, 0)</f>
        <v>0</v>
      </c>
      <c r="K1811" s="37">
        <f t="shared" si="493"/>
        <v>39.92</v>
      </c>
      <c r="L1811" s="37">
        <f t="shared" si="494"/>
        <v>0</v>
      </c>
      <c r="M1811" s="37">
        <v>0</v>
      </c>
      <c r="N1811" s="37">
        <f t="shared" si="495"/>
        <v>364</v>
      </c>
      <c r="O1811" s="37">
        <v>0</v>
      </c>
      <c r="P1811" s="37">
        <v>0</v>
      </c>
      <c r="Q1811" s="21">
        <f t="shared" si="496"/>
        <v>39.790999999999997</v>
      </c>
      <c r="R1811" s="21">
        <f t="shared" si="505"/>
        <v>75.541666666666515</v>
      </c>
      <c r="S1811" s="21">
        <f t="shared" si="506"/>
        <v>-2.1397273260842273</v>
      </c>
      <c r="T1811" s="21">
        <f t="shared" si="497"/>
        <v>86.147999999999996</v>
      </c>
      <c r="U1811" s="37">
        <f>VLOOKUP(Time_Zone, 'LSTM LookUp'!$B$5:$D$8, 3, FALSE)</f>
        <v>-75</v>
      </c>
      <c r="V1811" s="21">
        <f t="shared" si="507"/>
        <v>-9.1999406885754649</v>
      </c>
      <c r="W1811" s="21">
        <f t="shared" si="498"/>
        <v>188.84801482785616</v>
      </c>
      <c r="X1811" s="21">
        <f t="shared" si="499"/>
        <v>-1.5652115916009783</v>
      </c>
      <c r="Y1811" s="21">
        <f t="shared" si="500"/>
        <v>362.43478840839902</v>
      </c>
      <c r="Z1811" s="21">
        <f t="shared" si="508"/>
        <v>114.88549777494032</v>
      </c>
      <c r="AA1811" s="21">
        <f t="shared" si="501"/>
        <v>114.88549777494032</v>
      </c>
      <c r="AB1811" s="21">
        <f t="shared" si="502"/>
        <v>0</v>
      </c>
      <c r="AC1811" s="21">
        <f t="shared" si="503"/>
        <v>0</v>
      </c>
      <c r="AD1811" s="21">
        <f t="shared" si="509"/>
        <v>0</v>
      </c>
      <c r="AE1811" s="21" t="str">
        <f t="shared" si="504"/>
        <v>3/16/14:00</v>
      </c>
    </row>
    <row r="1812" spans="2:31">
      <c r="B1812" s="37">
        <v>3</v>
      </c>
      <c r="C1812" s="38">
        <v>16</v>
      </c>
      <c r="D1812" s="39">
        <v>15</v>
      </c>
      <c r="E1812" s="17">
        <v>5</v>
      </c>
      <c r="F1812" s="17">
        <v>358</v>
      </c>
      <c r="G1812" s="17">
        <v>2</v>
      </c>
      <c r="H1812" s="37">
        <f t="shared" si="492"/>
        <v>41</v>
      </c>
      <c r="I1812" s="37">
        <f>IF(H1812&lt;'Roof Calculator'!$G$8, 1, 0)</f>
        <v>1</v>
      </c>
      <c r="J1812" s="37">
        <f>IF(H1812&gt;='Roof Calculator'!$G$8, 1, 0)</f>
        <v>0</v>
      </c>
      <c r="K1812" s="37">
        <f t="shared" si="493"/>
        <v>41</v>
      </c>
      <c r="L1812" s="37">
        <f t="shared" si="494"/>
        <v>0</v>
      </c>
      <c r="M1812" s="37">
        <v>0</v>
      </c>
      <c r="N1812" s="37">
        <f t="shared" si="495"/>
        <v>358</v>
      </c>
      <c r="O1812" s="37">
        <v>0</v>
      </c>
      <c r="P1812" s="37">
        <v>0</v>
      </c>
      <c r="Q1812" s="21">
        <f t="shared" si="496"/>
        <v>39.790999999999997</v>
      </c>
      <c r="R1812" s="21">
        <f t="shared" si="505"/>
        <v>75.583333333333186</v>
      </c>
      <c r="S1812" s="21">
        <f t="shared" si="506"/>
        <v>-2.1234335882483126</v>
      </c>
      <c r="T1812" s="21">
        <f t="shared" si="497"/>
        <v>86.147999999999996</v>
      </c>
      <c r="U1812" s="37">
        <f>VLOOKUP(Time_Zone, 'LSTM LookUp'!$B$5:$D$8, 3, FALSE)</f>
        <v>-75</v>
      </c>
      <c r="V1812" s="21">
        <f t="shared" si="507"/>
        <v>-9.1876053626206193</v>
      </c>
      <c r="W1812" s="21">
        <f t="shared" si="498"/>
        <v>203.85109865934484</v>
      </c>
      <c r="X1812" s="21">
        <f t="shared" si="499"/>
        <v>-1.4519883599301857</v>
      </c>
      <c r="Y1812" s="21">
        <f t="shared" si="500"/>
        <v>356.54801164006983</v>
      </c>
      <c r="Z1812" s="21">
        <f t="shared" si="508"/>
        <v>113.01949235562228</v>
      </c>
      <c r="AA1812" s="21">
        <f t="shared" si="501"/>
        <v>113.01949235562228</v>
      </c>
      <c r="AB1812" s="21">
        <f t="shared" si="502"/>
        <v>0</v>
      </c>
      <c r="AC1812" s="21">
        <f t="shared" si="503"/>
        <v>0</v>
      </c>
      <c r="AD1812" s="21">
        <f t="shared" si="509"/>
        <v>0</v>
      </c>
      <c r="AE1812" s="21" t="str">
        <f t="shared" si="504"/>
        <v>3/16/15:00</v>
      </c>
    </row>
    <row r="1813" spans="2:31">
      <c r="B1813" s="37">
        <v>3</v>
      </c>
      <c r="C1813" s="38">
        <v>16</v>
      </c>
      <c r="D1813" s="39">
        <v>16</v>
      </c>
      <c r="E1813" s="17">
        <v>5</v>
      </c>
      <c r="F1813" s="17">
        <v>296</v>
      </c>
      <c r="G1813" s="17">
        <v>2</v>
      </c>
      <c r="H1813" s="37">
        <f t="shared" si="492"/>
        <v>41</v>
      </c>
      <c r="I1813" s="37">
        <f>IF(H1813&lt;'Roof Calculator'!$G$8, 1, 0)</f>
        <v>1</v>
      </c>
      <c r="J1813" s="37">
        <f>IF(H1813&gt;='Roof Calculator'!$G$8, 1, 0)</f>
        <v>0</v>
      </c>
      <c r="K1813" s="37">
        <f t="shared" si="493"/>
        <v>41</v>
      </c>
      <c r="L1813" s="37">
        <f t="shared" si="494"/>
        <v>0</v>
      </c>
      <c r="M1813" s="37">
        <v>0</v>
      </c>
      <c r="N1813" s="37">
        <f t="shared" si="495"/>
        <v>296</v>
      </c>
      <c r="O1813" s="37">
        <v>0</v>
      </c>
      <c r="P1813" s="37">
        <v>0</v>
      </c>
      <c r="Q1813" s="21">
        <f t="shared" si="496"/>
        <v>39.790999999999997</v>
      </c>
      <c r="R1813" s="21">
        <f t="shared" si="505"/>
        <v>75.624999999999858</v>
      </c>
      <c r="S1813" s="21">
        <f t="shared" si="506"/>
        <v>-2.1071389293044693</v>
      </c>
      <c r="T1813" s="21">
        <f t="shared" si="497"/>
        <v>86.147999999999996</v>
      </c>
      <c r="U1813" s="37">
        <f>VLOOKUP(Time_Zone, 'LSTM LookUp'!$B$5:$D$8, 3, FALSE)</f>
        <v>-75</v>
      </c>
      <c r="V1813" s="21">
        <f t="shared" si="507"/>
        <v>-9.1752624856599887</v>
      </c>
      <c r="W1813" s="21">
        <f t="shared" si="498"/>
        <v>218.85418437858502</v>
      </c>
      <c r="X1813" s="21">
        <f t="shared" si="499"/>
        <v>-1.2430038528340037</v>
      </c>
      <c r="Y1813" s="21">
        <f t="shared" si="500"/>
        <v>294.75699614716598</v>
      </c>
      <c r="Z1813" s="21">
        <f t="shared" si="508"/>
        <v>93.432819663148493</v>
      </c>
      <c r="AA1813" s="21">
        <f t="shared" si="501"/>
        <v>93.432819663148493</v>
      </c>
      <c r="AB1813" s="21">
        <f t="shared" si="502"/>
        <v>0</v>
      </c>
      <c r="AC1813" s="21">
        <f t="shared" si="503"/>
        <v>0</v>
      </c>
      <c r="AD1813" s="21">
        <f t="shared" si="509"/>
        <v>0</v>
      </c>
      <c r="AE1813" s="21" t="str">
        <f t="shared" si="504"/>
        <v>3/16/16:00</v>
      </c>
    </row>
    <row r="1814" spans="2:31">
      <c r="B1814" s="37">
        <v>3</v>
      </c>
      <c r="C1814" s="38">
        <v>16</v>
      </c>
      <c r="D1814" s="39">
        <v>17</v>
      </c>
      <c r="E1814" s="17">
        <v>5</v>
      </c>
      <c r="F1814" s="17">
        <v>203</v>
      </c>
      <c r="G1814" s="17">
        <v>1</v>
      </c>
      <c r="H1814" s="37">
        <f t="shared" ref="H1814:H1877" si="510">E1814*9/5+32</f>
        <v>41</v>
      </c>
      <c r="I1814" s="37">
        <f>IF(H1814&lt;'Roof Calculator'!$G$8, 1, 0)</f>
        <v>1</v>
      </c>
      <c r="J1814" s="37">
        <f>IF(H1814&gt;='Roof Calculator'!$G$8, 1, 0)</f>
        <v>0</v>
      </c>
      <c r="K1814" s="37">
        <f t="shared" ref="K1814:K1877" si="511">I1814*H1814</f>
        <v>41</v>
      </c>
      <c r="L1814" s="37">
        <f t="shared" ref="L1814:L1877" si="512">J1814*H1814</f>
        <v>0</v>
      </c>
      <c r="M1814" s="37">
        <v>0</v>
      </c>
      <c r="N1814" s="37">
        <f t="shared" ref="N1814:N1877" si="513">F1814*(180-M1814)/180</f>
        <v>203</v>
      </c>
      <c r="O1814" s="37">
        <v>0</v>
      </c>
      <c r="P1814" s="37">
        <v>0</v>
      </c>
      <c r="Q1814" s="21">
        <f t="shared" ref="Q1814:Q1877" si="514">Latitude</f>
        <v>39.790999999999997</v>
      </c>
      <c r="R1814" s="21">
        <f t="shared" si="505"/>
        <v>75.666666666666529</v>
      </c>
      <c r="S1814" s="21">
        <f t="shared" si="506"/>
        <v>-2.0908433563466371</v>
      </c>
      <c r="T1814" s="21">
        <f t="shared" ref="T1814:T1877" si="515">Longitude</f>
        <v>86.147999999999996</v>
      </c>
      <c r="U1814" s="37">
        <f>VLOOKUP(Time_Zone, 'LSTM LookUp'!$B$5:$D$8, 3, FALSE)</f>
        <v>-75</v>
      </c>
      <c r="V1814" s="21">
        <f t="shared" si="507"/>
        <v>-9.1629120855197232</v>
      </c>
      <c r="W1814" s="21">
        <f t="shared" ref="W1814:W1877" si="516">15*((D1814+(4*(T1814-U1814)+V1814)/60)-12)</f>
        <v>233.85727197862008</v>
      </c>
      <c r="X1814" s="21">
        <f t="shared" ref="X1814:X1877" si="517">G1814*(SIN(S1814*PI()/180)*SIN(Q1814*PI()/180)*COS(O1814*PI()/180)-SIN(S1814*PI()/180)*COS(Q1814*PI()/180)*SIN(O1814*PI()/180)*COS(P1814*PI()/180)+COS(S1814*PI()/180)*COS(Q1814*PI()/180)*COS(O1814*PI()/180)*COS(W1814*PI()/180)+COS(S1814*PI()/180)*SIN(Q1814*PI()/180)*SIN(O1814*PI()/180)*COS(P1814*PI()/180)*COS(W1814*PI()/180)+COS(S1814*PI()/180)*SIN(P1814*PI()/180)*SIN(W1814*PI()/180)*SIN(O1814*PI()/180))</f>
        <v>-0.47623959958140566</v>
      </c>
      <c r="Y1814" s="21">
        <f t="shared" ref="Y1814:Y1877" si="518">X1814+N1814</f>
        <v>202.52376040041858</v>
      </c>
      <c r="Z1814" s="21">
        <f t="shared" si="508"/>
        <v>64.196494842644768</v>
      </c>
      <c r="AA1814" s="21">
        <f t="shared" ref="AA1814:AA1877" si="519">Z1814*I1814</f>
        <v>64.196494842644768</v>
      </c>
      <c r="AB1814" s="21">
        <f t="shared" ref="AB1814:AB1877" si="520">Z1814*J1814</f>
        <v>0</v>
      </c>
      <c r="AC1814" s="21">
        <f t="shared" ref="AC1814:AC1877" si="521">L1814</f>
        <v>0</v>
      </c>
      <c r="AD1814" s="21">
        <f t="shared" si="509"/>
        <v>0</v>
      </c>
      <c r="AE1814" s="21" t="str">
        <f t="shared" ref="AE1814:AE1877" si="522">CONCATENATE(B1814, "/", C1814, "/", D1814,":00")</f>
        <v>3/16/17:00</v>
      </c>
    </row>
    <row r="1815" spans="2:31">
      <c r="B1815" s="37">
        <v>3</v>
      </c>
      <c r="C1815" s="38">
        <v>16</v>
      </c>
      <c r="D1815" s="39">
        <v>18</v>
      </c>
      <c r="E1815" s="17">
        <v>4.4000000000000004</v>
      </c>
      <c r="F1815" s="17">
        <v>118</v>
      </c>
      <c r="G1815" s="17">
        <v>1</v>
      </c>
      <c r="H1815" s="37">
        <f t="shared" si="510"/>
        <v>39.92</v>
      </c>
      <c r="I1815" s="37">
        <f>IF(H1815&lt;'Roof Calculator'!$G$8, 1, 0)</f>
        <v>1</v>
      </c>
      <c r="J1815" s="37">
        <f>IF(H1815&gt;='Roof Calculator'!$G$8, 1, 0)</f>
        <v>0</v>
      </c>
      <c r="K1815" s="37">
        <f t="shared" si="511"/>
        <v>39.92</v>
      </c>
      <c r="L1815" s="37">
        <f t="shared" si="512"/>
        <v>0</v>
      </c>
      <c r="M1815" s="37">
        <v>0</v>
      </c>
      <c r="N1815" s="37">
        <f t="shared" si="513"/>
        <v>118</v>
      </c>
      <c r="O1815" s="37">
        <v>0</v>
      </c>
      <c r="P1815" s="37">
        <v>0</v>
      </c>
      <c r="Q1815" s="21">
        <f t="shared" si="514"/>
        <v>39.790999999999997</v>
      </c>
      <c r="R1815" s="21">
        <f t="shared" ref="R1815:R1878" si="523">R1814+1/24</f>
        <v>75.708333333333201</v>
      </c>
      <c r="S1815" s="21">
        <f t="shared" ref="S1815:S1878" si="524">ASIN(SIN(23.45*PI()/180)*SIN((360/365*(R1815-81))*PI()/180))*180/PI()</f>
        <v>-2.0745468764685584</v>
      </c>
      <c r="T1815" s="21">
        <f t="shared" si="515"/>
        <v>86.147999999999996</v>
      </c>
      <c r="U1815" s="37">
        <f>VLOOKUP(Time_Zone, 'LSTM LookUp'!$B$5:$D$8, 3, FALSE)</f>
        <v>-75</v>
      </c>
      <c r="V1815" s="21">
        <f t="shared" ref="V1815:V1878" si="525">9.87*SIN(2*(360/365*(R1815-81))*PI()/180)-7.53*COS((360/365*(R1815-81))*PI()/180)-1.5*SIN((360/365*(R1815-81))*PI()/180)</f>
        <v>-9.1505541900356153</v>
      </c>
      <c r="W1815" s="21">
        <f t="shared" si="516"/>
        <v>248.86036145249111</v>
      </c>
      <c r="X1815" s="21">
        <f t="shared" si="517"/>
        <v>-0.30009751254028144</v>
      </c>
      <c r="Y1815" s="21">
        <f t="shared" si="518"/>
        <v>117.69990248745972</v>
      </c>
      <c r="Z1815" s="21">
        <f t="shared" ref="Z1815:Z1878" si="526">Y1815/10.764*3.412</f>
        <v>37.308813386028667</v>
      </c>
      <c r="AA1815" s="21">
        <f t="shared" si="519"/>
        <v>37.308813386028667</v>
      </c>
      <c r="AB1815" s="21">
        <f t="shared" si="520"/>
        <v>0</v>
      </c>
      <c r="AC1815" s="21">
        <f t="shared" si="521"/>
        <v>0</v>
      </c>
      <c r="AD1815" s="21">
        <f t="shared" ref="AD1815:AD1878" si="527">AB1815</f>
        <v>0</v>
      </c>
      <c r="AE1815" s="21" t="str">
        <f t="shared" si="522"/>
        <v>3/16/18:00</v>
      </c>
    </row>
    <row r="1816" spans="2:31">
      <c r="B1816" s="37">
        <v>3</v>
      </c>
      <c r="C1816" s="38">
        <v>16</v>
      </c>
      <c r="D1816" s="39">
        <v>19</v>
      </c>
      <c r="E1816" s="17">
        <v>3.9</v>
      </c>
      <c r="F1816" s="17">
        <v>29</v>
      </c>
      <c r="G1816" s="17">
        <v>0</v>
      </c>
      <c r="H1816" s="37">
        <f t="shared" si="510"/>
        <v>39.020000000000003</v>
      </c>
      <c r="I1816" s="37">
        <f>IF(H1816&lt;'Roof Calculator'!$G$8, 1, 0)</f>
        <v>1</v>
      </c>
      <c r="J1816" s="37">
        <f>IF(H1816&gt;='Roof Calculator'!$G$8, 1, 0)</f>
        <v>0</v>
      </c>
      <c r="K1816" s="37">
        <f t="shared" si="511"/>
        <v>39.020000000000003</v>
      </c>
      <c r="L1816" s="37">
        <f t="shared" si="512"/>
        <v>0</v>
      </c>
      <c r="M1816" s="37">
        <v>0</v>
      </c>
      <c r="N1816" s="37">
        <f t="shared" si="513"/>
        <v>29</v>
      </c>
      <c r="O1816" s="37">
        <v>0</v>
      </c>
      <c r="P1816" s="37">
        <v>0</v>
      </c>
      <c r="Q1816" s="21">
        <f t="shared" si="514"/>
        <v>39.790999999999997</v>
      </c>
      <c r="R1816" s="21">
        <f t="shared" si="523"/>
        <v>75.749999999999872</v>
      </c>
      <c r="S1816" s="21">
        <f t="shared" si="524"/>
        <v>-2.0582494967637857</v>
      </c>
      <c r="T1816" s="21">
        <f t="shared" si="515"/>
        <v>86.147999999999996</v>
      </c>
      <c r="U1816" s="37">
        <f>VLOOKUP(Time_Zone, 'LSTM LookUp'!$B$5:$D$8, 3, FALSE)</f>
        <v>-75</v>
      </c>
      <c r="V1816" s="21">
        <f t="shared" si="525"/>
        <v>-9.1381888270530318</v>
      </c>
      <c r="W1816" s="21">
        <f t="shared" si="516"/>
        <v>263.86345279323677</v>
      </c>
      <c r="X1816" s="21">
        <f t="shared" si="517"/>
        <v>0</v>
      </c>
      <c r="Y1816" s="21">
        <f t="shared" si="518"/>
        <v>29</v>
      </c>
      <c r="Z1816" s="21">
        <f t="shared" si="526"/>
        <v>9.1924934968413226</v>
      </c>
      <c r="AA1816" s="21">
        <f t="shared" si="519"/>
        <v>9.1924934968413226</v>
      </c>
      <c r="AB1816" s="21">
        <f t="shared" si="520"/>
        <v>0</v>
      </c>
      <c r="AC1816" s="21">
        <f t="shared" si="521"/>
        <v>0</v>
      </c>
      <c r="AD1816" s="21">
        <f t="shared" si="527"/>
        <v>0</v>
      </c>
      <c r="AE1816" s="21" t="str">
        <f t="shared" si="522"/>
        <v>3/16/19:00</v>
      </c>
    </row>
    <row r="1817" spans="2:31">
      <c r="B1817" s="37">
        <v>3</v>
      </c>
      <c r="C1817" s="38">
        <v>16</v>
      </c>
      <c r="D1817" s="39">
        <v>20</v>
      </c>
      <c r="E1817" s="17">
        <v>3.9</v>
      </c>
      <c r="F1817" s="17">
        <v>0</v>
      </c>
      <c r="G1817" s="17">
        <v>0</v>
      </c>
      <c r="H1817" s="37">
        <f t="shared" si="510"/>
        <v>39.020000000000003</v>
      </c>
      <c r="I1817" s="37">
        <f>IF(H1817&lt;'Roof Calculator'!$G$8, 1, 0)</f>
        <v>1</v>
      </c>
      <c r="J1817" s="37">
        <f>IF(H1817&gt;='Roof Calculator'!$G$8, 1, 0)</f>
        <v>0</v>
      </c>
      <c r="K1817" s="37">
        <f t="shared" si="511"/>
        <v>39.020000000000003</v>
      </c>
      <c r="L1817" s="37">
        <f t="shared" si="512"/>
        <v>0</v>
      </c>
      <c r="M1817" s="37">
        <v>0</v>
      </c>
      <c r="N1817" s="37">
        <f t="shared" si="513"/>
        <v>0</v>
      </c>
      <c r="O1817" s="37">
        <v>0</v>
      </c>
      <c r="P1817" s="37">
        <v>0</v>
      </c>
      <c r="Q1817" s="21">
        <f t="shared" si="514"/>
        <v>39.790999999999997</v>
      </c>
      <c r="R1817" s="21">
        <f t="shared" si="523"/>
        <v>75.791666666666544</v>
      </c>
      <c r="S1817" s="21">
        <f t="shared" si="524"/>
        <v>-2.0419512243256794</v>
      </c>
      <c r="T1817" s="21">
        <f t="shared" si="515"/>
        <v>86.147999999999996</v>
      </c>
      <c r="U1817" s="37">
        <f>VLOOKUP(Time_Zone, 'LSTM LookUp'!$B$5:$D$8, 3, FALSE)</f>
        <v>-75</v>
      </c>
      <c r="V1817" s="21">
        <f t="shared" si="525"/>
        <v>-9.125816024426868</v>
      </c>
      <c r="W1817" s="21">
        <f t="shared" si="516"/>
        <v>278.86654599389328</v>
      </c>
      <c r="X1817" s="21">
        <f t="shared" si="517"/>
        <v>0</v>
      </c>
      <c r="Y1817" s="21">
        <f t="shared" si="518"/>
        <v>0</v>
      </c>
      <c r="Z1817" s="21">
        <f t="shared" si="526"/>
        <v>0</v>
      </c>
      <c r="AA1817" s="21">
        <f t="shared" si="519"/>
        <v>0</v>
      </c>
      <c r="AB1817" s="21">
        <f t="shared" si="520"/>
        <v>0</v>
      </c>
      <c r="AC1817" s="21">
        <f t="shared" si="521"/>
        <v>0</v>
      </c>
      <c r="AD1817" s="21">
        <f t="shared" si="527"/>
        <v>0</v>
      </c>
      <c r="AE1817" s="21" t="str">
        <f t="shared" si="522"/>
        <v>3/16/20:00</v>
      </c>
    </row>
    <row r="1818" spans="2:31">
      <c r="B1818" s="37">
        <v>3</v>
      </c>
      <c r="C1818" s="38">
        <v>16</v>
      </c>
      <c r="D1818" s="39">
        <v>21</v>
      </c>
      <c r="E1818" s="17">
        <v>3.9</v>
      </c>
      <c r="F1818" s="17">
        <v>0</v>
      </c>
      <c r="G1818" s="17">
        <v>0</v>
      </c>
      <c r="H1818" s="37">
        <f t="shared" si="510"/>
        <v>39.020000000000003</v>
      </c>
      <c r="I1818" s="37">
        <f>IF(H1818&lt;'Roof Calculator'!$G$8, 1, 0)</f>
        <v>1</v>
      </c>
      <c r="J1818" s="37">
        <f>IF(H1818&gt;='Roof Calculator'!$G$8, 1, 0)</f>
        <v>0</v>
      </c>
      <c r="K1818" s="37">
        <f t="shared" si="511"/>
        <v>39.020000000000003</v>
      </c>
      <c r="L1818" s="37">
        <f t="shared" si="512"/>
        <v>0</v>
      </c>
      <c r="M1818" s="37">
        <v>0</v>
      </c>
      <c r="N1818" s="37">
        <f t="shared" si="513"/>
        <v>0</v>
      </c>
      <c r="O1818" s="37">
        <v>0</v>
      </c>
      <c r="P1818" s="37">
        <v>0</v>
      </c>
      <c r="Q1818" s="21">
        <f t="shared" si="514"/>
        <v>39.790999999999997</v>
      </c>
      <c r="R1818" s="21">
        <f t="shared" si="523"/>
        <v>75.833333333333215</v>
      </c>
      <c r="S1818" s="21">
        <f t="shared" si="524"/>
        <v>-2.0256520662474058</v>
      </c>
      <c r="T1818" s="21">
        <f t="shared" si="515"/>
        <v>86.147999999999996</v>
      </c>
      <c r="U1818" s="37">
        <f>VLOOKUP(Time_Zone, 'LSTM LookUp'!$B$5:$D$8, 3, FALSE)</f>
        <v>-75</v>
      </c>
      <c r="V1818" s="21">
        <f t="shared" si="525"/>
        <v>-9.1134358100214801</v>
      </c>
      <c r="W1818" s="21">
        <f t="shared" si="516"/>
        <v>293.86964104749467</v>
      </c>
      <c r="X1818" s="21">
        <f t="shared" si="517"/>
        <v>0</v>
      </c>
      <c r="Y1818" s="21">
        <f t="shared" si="518"/>
        <v>0</v>
      </c>
      <c r="Z1818" s="21">
        <f t="shared" si="526"/>
        <v>0</v>
      </c>
      <c r="AA1818" s="21">
        <f t="shared" si="519"/>
        <v>0</v>
      </c>
      <c r="AB1818" s="21">
        <f t="shared" si="520"/>
        <v>0</v>
      </c>
      <c r="AC1818" s="21">
        <f t="shared" si="521"/>
        <v>0</v>
      </c>
      <c r="AD1818" s="21">
        <f t="shared" si="527"/>
        <v>0</v>
      </c>
      <c r="AE1818" s="21" t="str">
        <f t="shared" si="522"/>
        <v>3/16/21:00</v>
      </c>
    </row>
    <row r="1819" spans="2:31">
      <c r="B1819" s="37">
        <v>3</v>
      </c>
      <c r="C1819" s="38">
        <v>16</v>
      </c>
      <c r="D1819" s="39">
        <v>22</v>
      </c>
      <c r="E1819" s="17">
        <v>3.9</v>
      </c>
      <c r="F1819" s="17">
        <v>0</v>
      </c>
      <c r="G1819" s="17">
        <v>0</v>
      </c>
      <c r="H1819" s="37">
        <f t="shared" si="510"/>
        <v>39.020000000000003</v>
      </c>
      <c r="I1819" s="37">
        <f>IF(H1819&lt;'Roof Calculator'!$G$8, 1, 0)</f>
        <v>1</v>
      </c>
      <c r="J1819" s="37">
        <f>IF(H1819&gt;='Roof Calculator'!$G$8, 1, 0)</f>
        <v>0</v>
      </c>
      <c r="K1819" s="37">
        <f t="shared" si="511"/>
        <v>39.020000000000003</v>
      </c>
      <c r="L1819" s="37">
        <f t="shared" si="512"/>
        <v>0</v>
      </c>
      <c r="M1819" s="37">
        <v>0</v>
      </c>
      <c r="N1819" s="37">
        <f t="shared" si="513"/>
        <v>0</v>
      </c>
      <c r="O1819" s="37">
        <v>0</v>
      </c>
      <c r="P1819" s="37">
        <v>0</v>
      </c>
      <c r="Q1819" s="21">
        <f t="shared" si="514"/>
        <v>39.790999999999997</v>
      </c>
      <c r="R1819" s="21">
        <f t="shared" si="523"/>
        <v>75.874999999999886</v>
      </c>
      <c r="S1819" s="21">
        <f t="shared" si="524"/>
        <v>-2.0093520296219469</v>
      </c>
      <c r="T1819" s="21">
        <f t="shared" si="515"/>
        <v>86.147999999999996</v>
      </c>
      <c r="U1819" s="37">
        <f>VLOOKUP(Time_Zone, 'LSTM LookUp'!$B$5:$D$8, 3, FALSE)</f>
        <v>-75</v>
      </c>
      <c r="V1819" s="21">
        <f t="shared" si="525"/>
        <v>-9.1010482117106211</v>
      </c>
      <c r="W1819" s="21">
        <f t="shared" si="516"/>
        <v>308.87273794707232</v>
      </c>
      <c r="X1819" s="21">
        <f t="shared" si="517"/>
        <v>0</v>
      </c>
      <c r="Y1819" s="21">
        <f t="shared" si="518"/>
        <v>0</v>
      </c>
      <c r="Z1819" s="21">
        <f t="shared" si="526"/>
        <v>0</v>
      </c>
      <c r="AA1819" s="21">
        <f t="shared" si="519"/>
        <v>0</v>
      </c>
      <c r="AB1819" s="21">
        <f t="shared" si="520"/>
        <v>0</v>
      </c>
      <c r="AC1819" s="21">
        <f t="shared" si="521"/>
        <v>0</v>
      </c>
      <c r="AD1819" s="21">
        <f t="shared" si="527"/>
        <v>0</v>
      </c>
      <c r="AE1819" s="21" t="str">
        <f t="shared" si="522"/>
        <v>3/16/22:00</v>
      </c>
    </row>
    <row r="1820" spans="2:31">
      <c r="B1820" s="37">
        <v>3</v>
      </c>
      <c r="C1820" s="38">
        <v>16</v>
      </c>
      <c r="D1820" s="39">
        <v>23</v>
      </c>
      <c r="E1820" s="17">
        <v>3.3</v>
      </c>
      <c r="F1820" s="17">
        <v>0</v>
      </c>
      <c r="G1820" s="17">
        <v>0</v>
      </c>
      <c r="H1820" s="37">
        <f t="shared" si="510"/>
        <v>37.94</v>
      </c>
      <c r="I1820" s="37">
        <f>IF(H1820&lt;'Roof Calculator'!$G$8, 1, 0)</f>
        <v>1</v>
      </c>
      <c r="J1820" s="37">
        <f>IF(H1820&gt;='Roof Calculator'!$G$8, 1, 0)</f>
        <v>0</v>
      </c>
      <c r="K1820" s="37">
        <f t="shared" si="511"/>
        <v>37.94</v>
      </c>
      <c r="L1820" s="37">
        <f t="shared" si="512"/>
        <v>0</v>
      </c>
      <c r="M1820" s="37">
        <v>0</v>
      </c>
      <c r="N1820" s="37">
        <f t="shared" si="513"/>
        <v>0</v>
      </c>
      <c r="O1820" s="37">
        <v>0</v>
      </c>
      <c r="P1820" s="37">
        <v>0</v>
      </c>
      <c r="Q1820" s="21">
        <f t="shared" si="514"/>
        <v>39.790999999999997</v>
      </c>
      <c r="R1820" s="21">
        <f t="shared" si="523"/>
        <v>75.916666666666558</v>
      </c>
      <c r="S1820" s="21">
        <f t="shared" si="524"/>
        <v>-1.9930511215420932</v>
      </c>
      <c r="T1820" s="21">
        <f t="shared" si="515"/>
        <v>86.147999999999996</v>
      </c>
      <c r="U1820" s="37">
        <f>VLOOKUP(Time_Zone, 'LSTM LookUp'!$B$5:$D$8, 3, FALSE)</f>
        <v>-75</v>
      </c>
      <c r="V1820" s="21">
        <f t="shared" si="525"/>
        <v>-9.0886532573773966</v>
      </c>
      <c r="W1820" s="21">
        <f t="shared" si="516"/>
        <v>323.8758366856556</v>
      </c>
      <c r="X1820" s="21">
        <f t="shared" si="517"/>
        <v>0</v>
      </c>
      <c r="Y1820" s="21">
        <f t="shared" si="518"/>
        <v>0</v>
      </c>
      <c r="Z1820" s="21">
        <f t="shared" si="526"/>
        <v>0</v>
      </c>
      <c r="AA1820" s="21">
        <f t="shared" si="519"/>
        <v>0</v>
      </c>
      <c r="AB1820" s="21">
        <f t="shared" si="520"/>
        <v>0</v>
      </c>
      <c r="AC1820" s="21">
        <f t="shared" si="521"/>
        <v>0</v>
      </c>
      <c r="AD1820" s="21">
        <f t="shared" si="527"/>
        <v>0</v>
      </c>
      <c r="AE1820" s="21" t="str">
        <f t="shared" si="522"/>
        <v>3/16/23:00</v>
      </c>
    </row>
    <row r="1821" spans="2:31">
      <c r="B1821" s="37">
        <v>3</v>
      </c>
      <c r="C1821" s="38">
        <v>16</v>
      </c>
      <c r="D1821" s="39">
        <v>24</v>
      </c>
      <c r="E1821" s="17">
        <v>3.3</v>
      </c>
      <c r="F1821" s="17">
        <v>0</v>
      </c>
      <c r="G1821" s="17">
        <v>0</v>
      </c>
      <c r="H1821" s="37">
        <f t="shared" si="510"/>
        <v>37.94</v>
      </c>
      <c r="I1821" s="37">
        <f>IF(H1821&lt;'Roof Calculator'!$G$8, 1, 0)</f>
        <v>1</v>
      </c>
      <c r="J1821" s="37">
        <f>IF(H1821&gt;='Roof Calculator'!$G$8, 1, 0)</f>
        <v>0</v>
      </c>
      <c r="K1821" s="37">
        <f t="shared" si="511"/>
        <v>37.94</v>
      </c>
      <c r="L1821" s="37">
        <f t="shared" si="512"/>
        <v>0</v>
      </c>
      <c r="M1821" s="37">
        <v>0</v>
      </c>
      <c r="N1821" s="37">
        <f t="shared" si="513"/>
        <v>0</v>
      </c>
      <c r="O1821" s="37">
        <v>0</v>
      </c>
      <c r="P1821" s="37">
        <v>0</v>
      </c>
      <c r="Q1821" s="21">
        <f t="shared" si="514"/>
        <v>39.790999999999997</v>
      </c>
      <c r="R1821" s="21">
        <f t="shared" si="523"/>
        <v>75.958333333333229</v>
      </c>
      <c r="S1821" s="21">
        <f t="shared" si="524"/>
        <v>-1.9767493491004533</v>
      </c>
      <c r="T1821" s="21">
        <f t="shared" si="515"/>
        <v>86.147999999999996</v>
      </c>
      <c r="U1821" s="37">
        <f>VLOOKUP(Time_Zone, 'LSTM LookUp'!$B$5:$D$8, 3, FALSE)</f>
        <v>-75</v>
      </c>
      <c r="V1821" s="21">
        <f t="shared" si="525"/>
        <v>-9.0762509749141973</v>
      </c>
      <c r="W1821" s="21">
        <f t="shared" si="516"/>
        <v>338.87893725627146</v>
      </c>
      <c r="X1821" s="21">
        <f t="shared" si="517"/>
        <v>0</v>
      </c>
      <c r="Y1821" s="21">
        <f t="shared" si="518"/>
        <v>0</v>
      </c>
      <c r="Z1821" s="21">
        <f t="shared" si="526"/>
        <v>0</v>
      </c>
      <c r="AA1821" s="21">
        <f t="shared" si="519"/>
        <v>0</v>
      </c>
      <c r="AB1821" s="21">
        <f t="shared" si="520"/>
        <v>0</v>
      </c>
      <c r="AC1821" s="21">
        <f t="shared" si="521"/>
        <v>0</v>
      </c>
      <c r="AD1821" s="21">
        <f t="shared" si="527"/>
        <v>0</v>
      </c>
      <c r="AE1821" s="21" t="str">
        <f t="shared" si="522"/>
        <v>3/16/24:00</v>
      </c>
    </row>
    <row r="1822" spans="2:31">
      <c r="B1822" s="37">
        <v>3</v>
      </c>
      <c r="C1822" s="38">
        <v>17</v>
      </c>
      <c r="D1822" s="39">
        <v>1</v>
      </c>
      <c r="E1822" s="17">
        <v>2.8</v>
      </c>
      <c r="F1822" s="17">
        <v>0</v>
      </c>
      <c r="G1822" s="17">
        <v>0</v>
      </c>
      <c r="H1822" s="37">
        <f t="shared" si="510"/>
        <v>37.04</v>
      </c>
      <c r="I1822" s="37">
        <f>IF(H1822&lt;'Roof Calculator'!$G$8, 1, 0)</f>
        <v>1</v>
      </c>
      <c r="J1822" s="37">
        <f>IF(H1822&gt;='Roof Calculator'!$G$8, 1, 0)</f>
        <v>0</v>
      </c>
      <c r="K1822" s="37">
        <f t="shared" si="511"/>
        <v>37.04</v>
      </c>
      <c r="L1822" s="37">
        <f t="shared" si="512"/>
        <v>0</v>
      </c>
      <c r="M1822" s="37">
        <v>0</v>
      </c>
      <c r="N1822" s="37">
        <f t="shared" si="513"/>
        <v>0</v>
      </c>
      <c r="O1822" s="37">
        <v>0</v>
      </c>
      <c r="P1822" s="37">
        <v>0</v>
      </c>
      <c r="Q1822" s="21">
        <f t="shared" si="514"/>
        <v>39.790999999999997</v>
      </c>
      <c r="R1822" s="21">
        <f t="shared" si="523"/>
        <v>75.999999999999901</v>
      </c>
      <c r="S1822" s="21">
        <f t="shared" si="524"/>
        <v>-1.960446719389445</v>
      </c>
      <c r="T1822" s="21">
        <f t="shared" si="515"/>
        <v>86.147999999999996</v>
      </c>
      <c r="U1822" s="37">
        <f>VLOOKUP(Time_Zone, 'LSTM LookUp'!$B$5:$D$8, 3, FALSE)</f>
        <v>-75</v>
      </c>
      <c r="V1822" s="21">
        <f t="shared" si="525"/>
        <v>-9.0638413922226402</v>
      </c>
      <c r="W1822" s="21">
        <f t="shared" si="516"/>
        <v>-6.1179603480556644</v>
      </c>
      <c r="X1822" s="21">
        <f t="shared" si="517"/>
        <v>0</v>
      </c>
      <c r="Y1822" s="21">
        <f t="shared" si="518"/>
        <v>0</v>
      </c>
      <c r="Z1822" s="21">
        <f t="shared" si="526"/>
        <v>0</v>
      </c>
      <c r="AA1822" s="21">
        <f t="shared" si="519"/>
        <v>0</v>
      </c>
      <c r="AB1822" s="21">
        <f t="shared" si="520"/>
        <v>0</v>
      </c>
      <c r="AC1822" s="21">
        <f t="shared" si="521"/>
        <v>0</v>
      </c>
      <c r="AD1822" s="21">
        <f t="shared" si="527"/>
        <v>0</v>
      </c>
      <c r="AE1822" s="21" t="str">
        <f t="shared" si="522"/>
        <v>3/17/1:00</v>
      </c>
    </row>
    <row r="1823" spans="2:31">
      <c r="B1823" s="37">
        <v>3</v>
      </c>
      <c r="C1823" s="38">
        <v>17</v>
      </c>
      <c r="D1823" s="39">
        <v>2</v>
      </c>
      <c r="E1823" s="17">
        <v>2.8</v>
      </c>
      <c r="F1823" s="17">
        <v>0</v>
      </c>
      <c r="G1823" s="17">
        <v>0</v>
      </c>
      <c r="H1823" s="37">
        <f t="shared" si="510"/>
        <v>37.04</v>
      </c>
      <c r="I1823" s="37">
        <f>IF(H1823&lt;'Roof Calculator'!$G$8, 1, 0)</f>
        <v>1</v>
      </c>
      <c r="J1823" s="37">
        <f>IF(H1823&gt;='Roof Calculator'!$G$8, 1, 0)</f>
        <v>0</v>
      </c>
      <c r="K1823" s="37">
        <f t="shared" si="511"/>
        <v>37.04</v>
      </c>
      <c r="L1823" s="37">
        <f t="shared" si="512"/>
        <v>0</v>
      </c>
      <c r="M1823" s="37">
        <v>0</v>
      </c>
      <c r="N1823" s="37">
        <f t="shared" si="513"/>
        <v>0</v>
      </c>
      <c r="O1823" s="37">
        <v>0</v>
      </c>
      <c r="P1823" s="37">
        <v>0</v>
      </c>
      <c r="Q1823" s="21">
        <f t="shared" si="514"/>
        <v>39.790999999999997</v>
      </c>
      <c r="R1823" s="21">
        <f t="shared" si="523"/>
        <v>76.041666666666572</v>
      </c>
      <c r="S1823" s="21">
        <f t="shared" si="524"/>
        <v>-1.9441432395013094</v>
      </c>
      <c r="T1823" s="21">
        <f t="shared" si="515"/>
        <v>86.147999999999996</v>
      </c>
      <c r="U1823" s="37">
        <f>VLOOKUP(Time_Zone, 'LSTM LookUp'!$B$5:$D$8, 3, FALSE)</f>
        <v>-75</v>
      </c>
      <c r="V1823" s="21">
        <f t="shared" si="525"/>
        <v>-9.0514245372135154</v>
      </c>
      <c r="W1823" s="21">
        <f t="shared" si="516"/>
        <v>8.8851438656966231</v>
      </c>
      <c r="X1823" s="21">
        <f t="shared" si="517"/>
        <v>0</v>
      </c>
      <c r="Y1823" s="21">
        <f t="shared" si="518"/>
        <v>0</v>
      </c>
      <c r="Z1823" s="21">
        <f t="shared" si="526"/>
        <v>0</v>
      </c>
      <c r="AA1823" s="21">
        <f t="shared" si="519"/>
        <v>0</v>
      </c>
      <c r="AB1823" s="21">
        <f t="shared" si="520"/>
        <v>0</v>
      </c>
      <c r="AC1823" s="21">
        <f t="shared" si="521"/>
        <v>0</v>
      </c>
      <c r="AD1823" s="21">
        <f t="shared" si="527"/>
        <v>0</v>
      </c>
      <c r="AE1823" s="21" t="str">
        <f t="shared" si="522"/>
        <v>3/17/2:00</v>
      </c>
    </row>
    <row r="1824" spans="2:31">
      <c r="B1824" s="37">
        <v>3</v>
      </c>
      <c r="C1824" s="38">
        <v>17</v>
      </c>
      <c r="D1824" s="39">
        <v>3</v>
      </c>
      <c r="E1824" s="17">
        <v>2.8</v>
      </c>
      <c r="F1824" s="17">
        <v>0</v>
      </c>
      <c r="G1824" s="17">
        <v>0</v>
      </c>
      <c r="H1824" s="37">
        <f t="shared" si="510"/>
        <v>37.04</v>
      </c>
      <c r="I1824" s="37">
        <f>IF(H1824&lt;'Roof Calculator'!$G$8, 1, 0)</f>
        <v>1</v>
      </c>
      <c r="J1824" s="37">
        <f>IF(H1824&gt;='Roof Calculator'!$G$8, 1, 0)</f>
        <v>0</v>
      </c>
      <c r="K1824" s="37">
        <f t="shared" si="511"/>
        <v>37.04</v>
      </c>
      <c r="L1824" s="37">
        <f t="shared" si="512"/>
        <v>0</v>
      </c>
      <c r="M1824" s="37">
        <v>0</v>
      </c>
      <c r="N1824" s="37">
        <f t="shared" si="513"/>
        <v>0</v>
      </c>
      <c r="O1824" s="37">
        <v>0</v>
      </c>
      <c r="P1824" s="37">
        <v>0</v>
      </c>
      <c r="Q1824" s="21">
        <f t="shared" si="514"/>
        <v>39.790999999999997</v>
      </c>
      <c r="R1824" s="21">
        <f t="shared" si="523"/>
        <v>76.083333333333243</v>
      </c>
      <c r="S1824" s="21">
        <f t="shared" si="524"/>
        <v>-1.927838916528102</v>
      </c>
      <c r="T1824" s="21">
        <f t="shared" si="515"/>
        <v>86.147999999999996</v>
      </c>
      <c r="U1824" s="37">
        <f>VLOOKUP(Time_Zone, 'LSTM LookUp'!$B$5:$D$8, 3, FALSE)</f>
        <v>-75</v>
      </c>
      <c r="V1824" s="21">
        <f t="shared" si="525"/>
        <v>-9.0390004378067257</v>
      </c>
      <c r="W1824" s="21">
        <f t="shared" si="516"/>
        <v>23.888249890548316</v>
      </c>
      <c r="X1824" s="21">
        <f t="shared" si="517"/>
        <v>0</v>
      </c>
      <c r="Y1824" s="21">
        <f t="shared" si="518"/>
        <v>0</v>
      </c>
      <c r="Z1824" s="21">
        <f t="shared" si="526"/>
        <v>0</v>
      </c>
      <c r="AA1824" s="21">
        <f t="shared" si="519"/>
        <v>0</v>
      </c>
      <c r="AB1824" s="21">
        <f t="shared" si="520"/>
        <v>0</v>
      </c>
      <c r="AC1824" s="21">
        <f t="shared" si="521"/>
        <v>0</v>
      </c>
      <c r="AD1824" s="21">
        <f t="shared" si="527"/>
        <v>0</v>
      </c>
      <c r="AE1824" s="21" t="str">
        <f t="shared" si="522"/>
        <v>3/17/3:00</v>
      </c>
    </row>
    <row r="1825" spans="2:31">
      <c r="B1825" s="37">
        <v>3</v>
      </c>
      <c r="C1825" s="38">
        <v>17</v>
      </c>
      <c r="D1825" s="39">
        <v>4</v>
      </c>
      <c r="E1825" s="17">
        <v>2.8</v>
      </c>
      <c r="F1825" s="17">
        <v>0</v>
      </c>
      <c r="G1825" s="17">
        <v>0</v>
      </c>
      <c r="H1825" s="37">
        <f t="shared" si="510"/>
        <v>37.04</v>
      </c>
      <c r="I1825" s="37">
        <f>IF(H1825&lt;'Roof Calculator'!$G$8, 1, 0)</f>
        <v>1</v>
      </c>
      <c r="J1825" s="37">
        <f>IF(H1825&gt;='Roof Calculator'!$G$8, 1, 0)</f>
        <v>0</v>
      </c>
      <c r="K1825" s="37">
        <f t="shared" si="511"/>
        <v>37.04</v>
      </c>
      <c r="L1825" s="37">
        <f t="shared" si="512"/>
        <v>0</v>
      </c>
      <c r="M1825" s="37">
        <v>0</v>
      </c>
      <c r="N1825" s="37">
        <f t="shared" si="513"/>
        <v>0</v>
      </c>
      <c r="O1825" s="37">
        <v>0</v>
      </c>
      <c r="P1825" s="37">
        <v>0</v>
      </c>
      <c r="Q1825" s="21">
        <f t="shared" si="514"/>
        <v>39.790999999999997</v>
      </c>
      <c r="R1825" s="21">
        <f t="shared" si="523"/>
        <v>76.124999999999915</v>
      </c>
      <c r="S1825" s="21">
        <f t="shared" si="524"/>
        <v>-1.9115337575616975</v>
      </c>
      <c r="T1825" s="21">
        <f t="shared" si="515"/>
        <v>86.147999999999996</v>
      </c>
      <c r="U1825" s="37">
        <f>VLOOKUP(Time_Zone, 'LSTM LookUp'!$B$5:$D$8, 3, FALSE)</f>
        <v>-75</v>
      </c>
      <c r="V1825" s="21">
        <f t="shared" si="525"/>
        <v>-9.0265691219312139</v>
      </c>
      <c r="W1825" s="21">
        <f t="shared" si="516"/>
        <v>38.89135771951721</v>
      </c>
      <c r="X1825" s="21">
        <f t="shared" si="517"/>
        <v>0</v>
      </c>
      <c r="Y1825" s="21">
        <f t="shared" si="518"/>
        <v>0</v>
      </c>
      <c r="Z1825" s="21">
        <f t="shared" si="526"/>
        <v>0</v>
      </c>
      <c r="AA1825" s="21">
        <f t="shared" si="519"/>
        <v>0</v>
      </c>
      <c r="AB1825" s="21">
        <f t="shared" si="520"/>
        <v>0</v>
      </c>
      <c r="AC1825" s="21">
        <f t="shared" si="521"/>
        <v>0</v>
      </c>
      <c r="AD1825" s="21">
        <f t="shared" si="527"/>
        <v>0</v>
      </c>
      <c r="AE1825" s="21" t="str">
        <f t="shared" si="522"/>
        <v>3/17/4:00</v>
      </c>
    </row>
    <row r="1826" spans="2:31">
      <c r="B1826" s="37">
        <v>3</v>
      </c>
      <c r="C1826" s="38">
        <v>17</v>
      </c>
      <c r="D1826" s="39">
        <v>5</v>
      </c>
      <c r="E1826" s="17">
        <v>1.1000000000000001</v>
      </c>
      <c r="F1826" s="17">
        <v>0</v>
      </c>
      <c r="G1826" s="17">
        <v>0</v>
      </c>
      <c r="H1826" s="37">
        <f t="shared" si="510"/>
        <v>33.979999999999997</v>
      </c>
      <c r="I1826" s="37">
        <f>IF(H1826&lt;'Roof Calculator'!$G$8, 1, 0)</f>
        <v>1</v>
      </c>
      <c r="J1826" s="37">
        <f>IF(H1826&gt;='Roof Calculator'!$G$8, 1, 0)</f>
        <v>0</v>
      </c>
      <c r="K1826" s="37">
        <f t="shared" si="511"/>
        <v>33.979999999999997</v>
      </c>
      <c r="L1826" s="37">
        <f t="shared" si="512"/>
        <v>0</v>
      </c>
      <c r="M1826" s="37">
        <v>0</v>
      </c>
      <c r="N1826" s="37">
        <f t="shared" si="513"/>
        <v>0</v>
      </c>
      <c r="O1826" s="37">
        <v>0</v>
      </c>
      <c r="P1826" s="37">
        <v>0</v>
      </c>
      <c r="Q1826" s="21">
        <f t="shared" si="514"/>
        <v>39.790999999999997</v>
      </c>
      <c r="R1826" s="21">
        <f t="shared" si="523"/>
        <v>76.166666666666586</v>
      </c>
      <c r="S1826" s="21">
        <f t="shared" si="524"/>
        <v>-1.8952277696937951</v>
      </c>
      <c r="T1826" s="21">
        <f t="shared" si="515"/>
        <v>86.147999999999996</v>
      </c>
      <c r="U1826" s="37">
        <f>VLOOKUP(Time_Zone, 'LSTM LookUp'!$B$5:$D$8, 3, FALSE)</f>
        <v>-75</v>
      </c>
      <c r="V1826" s="21">
        <f t="shared" si="525"/>
        <v>-9.0141306175249341</v>
      </c>
      <c r="W1826" s="21">
        <f t="shared" si="516"/>
        <v>53.894467345618757</v>
      </c>
      <c r="X1826" s="21">
        <f t="shared" si="517"/>
        <v>0</v>
      </c>
      <c r="Y1826" s="21">
        <f t="shared" si="518"/>
        <v>0</v>
      </c>
      <c r="Z1826" s="21">
        <f t="shared" si="526"/>
        <v>0</v>
      </c>
      <c r="AA1826" s="21">
        <f t="shared" si="519"/>
        <v>0</v>
      </c>
      <c r="AB1826" s="21">
        <f t="shared" si="520"/>
        <v>0</v>
      </c>
      <c r="AC1826" s="21">
        <f t="shared" si="521"/>
        <v>0</v>
      </c>
      <c r="AD1826" s="21">
        <f t="shared" si="527"/>
        <v>0</v>
      </c>
      <c r="AE1826" s="21" t="str">
        <f t="shared" si="522"/>
        <v>3/17/5:00</v>
      </c>
    </row>
    <row r="1827" spans="2:31">
      <c r="B1827" s="37">
        <v>3</v>
      </c>
      <c r="C1827" s="38">
        <v>17</v>
      </c>
      <c r="D1827" s="39">
        <v>6</v>
      </c>
      <c r="E1827" s="17">
        <v>1.1000000000000001</v>
      </c>
      <c r="F1827" s="17">
        <v>0</v>
      </c>
      <c r="G1827" s="17">
        <v>0</v>
      </c>
      <c r="H1827" s="37">
        <f t="shared" si="510"/>
        <v>33.979999999999997</v>
      </c>
      <c r="I1827" s="37">
        <f>IF(H1827&lt;'Roof Calculator'!$G$8, 1, 0)</f>
        <v>1</v>
      </c>
      <c r="J1827" s="37">
        <f>IF(H1827&gt;='Roof Calculator'!$G$8, 1, 0)</f>
        <v>0</v>
      </c>
      <c r="K1827" s="37">
        <f t="shared" si="511"/>
        <v>33.979999999999997</v>
      </c>
      <c r="L1827" s="37">
        <f t="shared" si="512"/>
        <v>0</v>
      </c>
      <c r="M1827" s="37">
        <v>0</v>
      </c>
      <c r="N1827" s="37">
        <f t="shared" si="513"/>
        <v>0</v>
      </c>
      <c r="O1827" s="37">
        <v>0</v>
      </c>
      <c r="P1827" s="37">
        <v>0</v>
      </c>
      <c r="Q1827" s="21">
        <f t="shared" si="514"/>
        <v>39.790999999999997</v>
      </c>
      <c r="R1827" s="21">
        <f t="shared" si="523"/>
        <v>76.208333333333258</v>
      </c>
      <c r="S1827" s="21">
        <f t="shared" si="524"/>
        <v>-1.8789209600159134</v>
      </c>
      <c r="T1827" s="21">
        <f t="shared" si="515"/>
        <v>86.147999999999996</v>
      </c>
      <c r="U1827" s="37">
        <f>VLOOKUP(Time_Zone, 'LSTM LookUp'!$B$5:$D$8, 3, FALSE)</f>
        <v>-75</v>
      </c>
      <c r="V1827" s="21">
        <f t="shared" si="525"/>
        <v>-9.0016849525347595</v>
      </c>
      <c r="W1827" s="21">
        <f t="shared" si="516"/>
        <v>68.897578761866285</v>
      </c>
      <c r="X1827" s="21">
        <f t="shared" si="517"/>
        <v>0</v>
      </c>
      <c r="Y1827" s="21">
        <f t="shared" si="518"/>
        <v>0</v>
      </c>
      <c r="Z1827" s="21">
        <f t="shared" si="526"/>
        <v>0</v>
      </c>
      <c r="AA1827" s="21">
        <f t="shared" si="519"/>
        <v>0</v>
      </c>
      <c r="AB1827" s="21">
        <f t="shared" si="520"/>
        <v>0</v>
      </c>
      <c r="AC1827" s="21">
        <f t="shared" si="521"/>
        <v>0</v>
      </c>
      <c r="AD1827" s="21">
        <f t="shared" si="527"/>
        <v>0</v>
      </c>
      <c r="AE1827" s="21" t="str">
        <f t="shared" si="522"/>
        <v>3/17/6:00</v>
      </c>
    </row>
    <row r="1828" spans="2:31">
      <c r="B1828" s="37">
        <v>3</v>
      </c>
      <c r="C1828" s="38">
        <v>17</v>
      </c>
      <c r="D1828" s="39">
        <v>7</v>
      </c>
      <c r="E1828" s="17">
        <v>0</v>
      </c>
      <c r="F1828" s="17">
        <v>0</v>
      </c>
      <c r="G1828" s="17">
        <v>0</v>
      </c>
      <c r="H1828" s="37">
        <f t="shared" si="510"/>
        <v>32</v>
      </c>
      <c r="I1828" s="37">
        <f>IF(H1828&lt;'Roof Calculator'!$G$8, 1, 0)</f>
        <v>1</v>
      </c>
      <c r="J1828" s="37">
        <f>IF(H1828&gt;='Roof Calculator'!$G$8, 1, 0)</f>
        <v>0</v>
      </c>
      <c r="K1828" s="37">
        <f t="shared" si="511"/>
        <v>32</v>
      </c>
      <c r="L1828" s="37">
        <f t="shared" si="512"/>
        <v>0</v>
      </c>
      <c r="M1828" s="37">
        <v>0</v>
      </c>
      <c r="N1828" s="37">
        <f t="shared" si="513"/>
        <v>0</v>
      </c>
      <c r="O1828" s="37">
        <v>0</v>
      </c>
      <c r="P1828" s="37">
        <v>0</v>
      </c>
      <c r="Q1828" s="21">
        <f t="shared" si="514"/>
        <v>39.790999999999997</v>
      </c>
      <c r="R1828" s="21">
        <f t="shared" si="523"/>
        <v>76.249999999999929</v>
      </c>
      <c r="S1828" s="21">
        <f t="shared" si="524"/>
        <v>-1.8626133356193966</v>
      </c>
      <c r="T1828" s="21">
        <f t="shared" si="515"/>
        <v>86.147999999999996</v>
      </c>
      <c r="U1828" s="37">
        <f>VLOOKUP(Time_Zone, 'LSTM LookUp'!$B$5:$D$8, 3, FALSE)</f>
        <v>-75</v>
      </c>
      <c r="V1828" s="21">
        <f t="shared" si="525"/>
        <v>-8.9892321549164489</v>
      </c>
      <c r="W1828" s="21">
        <f t="shared" si="516"/>
        <v>83.900691961270894</v>
      </c>
      <c r="X1828" s="21">
        <f t="shared" si="517"/>
        <v>0</v>
      </c>
      <c r="Y1828" s="21">
        <f t="shared" si="518"/>
        <v>0</v>
      </c>
      <c r="Z1828" s="21">
        <f t="shared" si="526"/>
        <v>0</v>
      </c>
      <c r="AA1828" s="21">
        <f t="shared" si="519"/>
        <v>0</v>
      </c>
      <c r="AB1828" s="21">
        <f t="shared" si="520"/>
        <v>0</v>
      </c>
      <c r="AC1828" s="21">
        <f t="shared" si="521"/>
        <v>0</v>
      </c>
      <c r="AD1828" s="21">
        <f t="shared" si="527"/>
        <v>0</v>
      </c>
      <c r="AE1828" s="21" t="str">
        <f t="shared" si="522"/>
        <v>3/17/7:00</v>
      </c>
    </row>
    <row r="1829" spans="2:31">
      <c r="B1829" s="37">
        <v>3</v>
      </c>
      <c r="C1829" s="38">
        <v>17</v>
      </c>
      <c r="D1829" s="39">
        <v>8</v>
      </c>
      <c r="E1829" s="17">
        <v>1.1000000000000001</v>
      </c>
      <c r="F1829" s="17">
        <v>36</v>
      </c>
      <c r="G1829" s="17">
        <v>0</v>
      </c>
      <c r="H1829" s="37">
        <f t="shared" si="510"/>
        <v>33.979999999999997</v>
      </c>
      <c r="I1829" s="37">
        <f>IF(H1829&lt;'Roof Calculator'!$G$8, 1, 0)</f>
        <v>1</v>
      </c>
      <c r="J1829" s="37">
        <f>IF(H1829&gt;='Roof Calculator'!$G$8, 1, 0)</f>
        <v>0</v>
      </c>
      <c r="K1829" s="37">
        <f t="shared" si="511"/>
        <v>33.979999999999997</v>
      </c>
      <c r="L1829" s="37">
        <f t="shared" si="512"/>
        <v>0</v>
      </c>
      <c r="M1829" s="37">
        <v>0</v>
      </c>
      <c r="N1829" s="37">
        <f t="shared" si="513"/>
        <v>36</v>
      </c>
      <c r="O1829" s="37">
        <v>0</v>
      </c>
      <c r="P1829" s="37">
        <v>0</v>
      </c>
      <c r="Q1829" s="21">
        <f t="shared" si="514"/>
        <v>39.790999999999997</v>
      </c>
      <c r="R1829" s="21">
        <f t="shared" si="523"/>
        <v>76.2916666666666</v>
      </c>
      <c r="S1829" s="21">
        <f t="shared" si="524"/>
        <v>-1.8463049035954129</v>
      </c>
      <c r="T1829" s="21">
        <f t="shared" si="515"/>
        <v>86.147999999999996</v>
      </c>
      <c r="U1829" s="37">
        <f>VLOOKUP(Time_Zone, 'LSTM LookUp'!$B$5:$D$8, 3, FALSE)</f>
        <v>-75</v>
      </c>
      <c r="V1829" s="21">
        <f t="shared" si="525"/>
        <v>-8.976772252634575</v>
      </c>
      <c r="W1829" s="21">
        <f t="shared" si="516"/>
        <v>98.903806936841391</v>
      </c>
      <c r="X1829" s="21">
        <f t="shared" si="517"/>
        <v>0</v>
      </c>
      <c r="Y1829" s="21">
        <f t="shared" si="518"/>
        <v>36</v>
      </c>
      <c r="Z1829" s="21">
        <f t="shared" si="526"/>
        <v>11.411371237458194</v>
      </c>
      <c r="AA1829" s="21">
        <f t="shared" si="519"/>
        <v>11.411371237458194</v>
      </c>
      <c r="AB1829" s="21">
        <f t="shared" si="520"/>
        <v>0</v>
      </c>
      <c r="AC1829" s="21">
        <f t="shared" si="521"/>
        <v>0</v>
      </c>
      <c r="AD1829" s="21">
        <f t="shared" si="527"/>
        <v>0</v>
      </c>
      <c r="AE1829" s="21" t="str">
        <f t="shared" si="522"/>
        <v>3/17/8:00</v>
      </c>
    </row>
    <row r="1830" spans="2:31">
      <c r="B1830" s="37">
        <v>3</v>
      </c>
      <c r="C1830" s="38">
        <v>17</v>
      </c>
      <c r="D1830" s="39">
        <v>9</v>
      </c>
      <c r="E1830" s="17">
        <v>3.9</v>
      </c>
      <c r="F1830" s="17">
        <v>97</v>
      </c>
      <c r="G1830" s="17">
        <v>102</v>
      </c>
      <c r="H1830" s="37">
        <f t="shared" si="510"/>
        <v>39.020000000000003</v>
      </c>
      <c r="I1830" s="37">
        <f>IF(H1830&lt;'Roof Calculator'!$G$8, 1, 0)</f>
        <v>1</v>
      </c>
      <c r="J1830" s="37">
        <f>IF(H1830&gt;='Roof Calculator'!$G$8, 1, 0)</f>
        <v>0</v>
      </c>
      <c r="K1830" s="37">
        <f t="shared" si="511"/>
        <v>39.020000000000003</v>
      </c>
      <c r="L1830" s="37">
        <f t="shared" si="512"/>
        <v>0</v>
      </c>
      <c r="M1830" s="37">
        <v>0</v>
      </c>
      <c r="N1830" s="37">
        <f t="shared" si="513"/>
        <v>97</v>
      </c>
      <c r="O1830" s="37">
        <v>0</v>
      </c>
      <c r="P1830" s="37">
        <v>0</v>
      </c>
      <c r="Q1830" s="21">
        <f t="shared" si="514"/>
        <v>39.790999999999997</v>
      </c>
      <c r="R1830" s="21">
        <f t="shared" si="523"/>
        <v>76.333333333333272</v>
      </c>
      <c r="S1830" s="21">
        <f t="shared" si="524"/>
        <v>-1.8299956710349596</v>
      </c>
      <c r="T1830" s="21">
        <f t="shared" si="515"/>
        <v>86.147999999999996</v>
      </c>
      <c r="U1830" s="37">
        <f>VLOOKUP(Time_Zone, 'LSTM LookUp'!$B$5:$D$8, 3, FALSE)</f>
        <v>-75</v>
      </c>
      <c r="V1830" s="21">
        <f t="shared" si="525"/>
        <v>-8.96430527366247</v>
      </c>
      <c r="W1830" s="21">
        <f t="shared" si="516"/>
        <v>113.90692368158439</v>
      </c>
      <c r="X1830" s="21">
        <f t="shared" si="517"/>
        <v>-33.830118987205026</v>
      </c>
      <c r="Y1830" s="21">
        <f t="shared" si="518"/>
        <v>63.169881012794974</v>
      </c>
      <c r="Z1830" s="21">
        <f t="shared" si="526"/>
        <v>20.023748979529586</v>
      </c>
      <c r="AA1830" s="21">
        <f t="shared" si="519"/>
        <v>20.023748979529586</v>
      </c>
      <c r="AB1830" s="21">
        <f t="shared" si="520"/>
        <v>0</v>
      </c>
      <c r="AC1830" s="21">
        <f t="shared" si="521"/>
        <v>0</v>
      </c>
      <c r="AD1830" s="21">
        <f t="shared" si="527"/>
        <v>0</v>
      </c>
      <c r="AE1830" s="21" t="str">
        <f t="shared" si="522"/>
        <v>3/17/9:00</v>
      </c>
    </row>
    <row r="1831" spans="2:31">
      <c r="B1831" s="37">
        <v>3</v>
      </c>
      <c r="C1831" s="38">
        <v>17</v>
      </c>
      <c r="D1831" s="39">
        <v>10</v>
      </c>
      <c r="E1831" s="17">
        <v>4.4000000000000004</v>
      </c>
      <c r="F1831" s="17">
        <v>212</v>
      </c>
      <c r="G1831" s="17">
        <v>203</v>
      </c>
      <c r="H1831" s="37">
        <f t="shared" si="510"/>
        <v>39.92</v>
      </c>
      <c r="I1831" s="37">
        <f>IF(H1831&lt;'Roof Calculator'!$G$8, 1, 0)</f>
        <v>1</v>
      </c>
      <c r="J1831" s="37">
        <f>IF(H1831&gt;='Roof Calculator'!$G$8, 1, 0)</f>
        <v>0</v>
      </c>
      <c r="K1831" s="37">
        <f t="shared" si="511"/>
        <v>39.92</v>
      </c>
      <c r="L1831" s="37">
        <f t="shared" si="512"/>
        <v>0</v>
      </c>
      <c r="M1831" s="37">
        <v>0</v>
      </c>
      <c r="N1831" s="37">
        <f t="shared" si="513"/>
        <v>212</v>
      </c>
      <c r="O1831" s="37">
        <v>0</v>
      </c>
      <c r="P1831" s="37">
        <v>0</v>
      </c>
      <c r="Q1831" s="21">
        <f t="shared" si="514"/>
        <v>39.790999999999997</v>
      </c>
      <c r="R1831" s="21">
        <f t="shared" si="523"/>
        <v>76.374999999999943</v>
      </c>
      <c r="S1831" s="21">
        <f t="shared" si="524"/>
        <v>-1.813685645028861</v>
      </c>
      <c r="T1831" s="21">
        <f t="shared" si="515"/>
        <v>86.147999999999996</v>
      </c>
      <c r="U1831" s="37">
        <f>VLOOKUP(Time_Zone, 'LSTM LookUp'!$B$5:$D$8, 3, FALSE)</f>
        <v>-75</v>
      </c>
      <c r="V1831" s="21">
        <f t="shared" si="525"/>
        <v>-8.9518312459821647</v>
      </c>
      <c r="W1831" s="21">
        <f t="shared" si="516"/>
        <v>128.91004218850443</v>
      </c>
      <c r="X1831" s="21">
        <f t="shared" si="517"/>
        <v>-102.03493742153796</v>
      </c>
      <c r="Y1831" s="21">
        <f t="shared" si="518"/>
        <v>109.96506257846204</v>
      </c>
      <c r="Z1831" s="21">
        <f t="shared" si="526"/>
        <v>34.857004228698671</v>
      </c>
      <c r="AA1831" s="21">
        <f t="shared" si="519"/>
        <v>34.857004228698671</v>
      </c>
      <c r="AB1831" s="21">
        <f t="shared" si="520"/>
        <v>0</v>
      </c>
      <c r="AC1831" s="21">
        <f t="shared" si="521"/>
        <v>0</v>
      </c>
      <c r="AD1831" s="21">
        <f t="shared" si="527"/>
        <v>0</v>
      </c>
      <c r="AE1831" s="21" t="str">
        <f t="shared" si="522"/>
        <v>3/17/10:00</v>
      </c>
    </row>
    <row r="1832" spans="2:31">
      <c r="B1832" s="37">
        <v>3</v>
      </c>
      <c r="C1832" s="38">
        <v>17</v>
      </c>
      <c r="D1832" s="39">
        <v>11</v>
      </c>
      <c r="E1832" s="17">
        <v>7.2</v>
      </c>
      <c r="F1832" s="17">
        <v>239</v>
      </c>
      <c r="G1832" s="17">
        <v>407</v>
      </c>
      <c r="H1832" s="37">
        <f t="shared" si="510"/>
        <v>44.96</v>
      </c>
      <c r="I1832" s="37">
        <f>IF(H1832&lt;'Roof Calculator'!$G$8, 1, 0)</f>
        <v>1</v>
      </c>
      <c r="J1832" s="37">
        <f>IF(H1832&gt;='Roof Calculator'!$G$8, 1, 0)</f>
        <v>0</v>
      </c>
      <c r="K1832" s="37">
        <f t="shared" si="511"/>
        <v>44.96</v>
      </c>
      <c r="L1832" s="37">
        <f t="shared" si="512"/>
        <v>0</v>
      </c>
      <c r="M1832" s="37">
        <v>0</v>
      </c>
      <c r="N1832" s="37">
        <f t="shared" si="513"/>
        <v>239</v>
      </c>
      <c r="O1832" s="37">
        <v>0</v>
      </c>
      <c r="P1832" s="37">
        <v>0</v>
      </c>
      <c r="Q1832" s="21">
        <f t="shared" si="514"/>
        <v>39.790999999999997</v>
      </c>
      <c r="R1832" s="21">
        <f t="shared" si="523"/>
        <v>76.416666666666615</v>
      </c>
      <c r="S1832" s="21">
        <f t="shared" si="524"/>
        <v>-1.7973748326677699</v>
      </c>
      <c r="T1832" s="21">
        <f t="shared" si="515"/>
        <v>86.147999999999996</v>
      </c>
      <c r="U1832" s="37">
        <f>VLOOKUP(Time_Zone, 'LSTM LookUp'!$B$5:$D$8, 3, FALSE)</f>
        <v>-75</v>
      </c>
      <c r="V1832" s="21">
        <f t="shared" si="525"/>
        <v>-8.9393501975843357</v>
      </c>
      <c r="W1832" s="21">
        <f t="shared" si="516"/>
        <v>143.91316245060392</v>
      </c>
      <c r="X1832" s="21">
        <f t="shared" si="517"/>
        <v>-260.77233225029278</v>
      </c>
      <c r="Y1832" s="21">
        <f t="shared" si="518"/>
        <v>-21.772332250292777</v>
      </c>
      <c r="Z1832" s="21">
        <f t="shared" si="526"/>
        <v>-6.9014490559270687</v>
      </c>
      <c r="AA1832" s="21">
        <f t="shared" si="519"/>
        <v>-6.9014490559270687</v>
      </c>
      <c r="AB1832" s="21">
        <f t="shared" si="520"/>
        <v>0</v>
      </c>
      <c r="AC1832" s="21">
        <f t="shared" si="521"/>
        <v>0</v>
      </c>
      <c r="AD1832" s="21">
        <f t="shared" si="527"/>
        <v>0</v>
      </c>
      <c r="AE1832" s="21" t="str">
        <f t="shared" si="522"/>
        <v>3/17/11:00</v>
      </c>
    </row>
    <row r="1833" spans="2:31">
      <c r="B1833" s="37">
        <v>3</v>
      </c>
      <c r="C1833" s="38">
        <v>17</v>
      </c>
      <c r="D1833" s="39">
        <v>12</v>
      </c>
      <c r="E1833" s="17">
        <v>8.3000000000000007</v>
      </c>
      <c r="F1833" s="17">
        <v>261</v>
      </c>
      <c r="G1833" s="17">
        <v>586</v>
      </c>
      <c r="H1833" s="37">
        <f t="shared" si="510"/>
        <v>46.94</v>
      </c>
      <c r="I1833" s="37">
        <f>IF(H1833&lt;'Roof Calculator'!$G$8, 1, 0)</f>
        <v>1</v>
      </c>
      <c r="J1833" s="37">
        <f>IF(H1833&gt;='Roof Calculator'!$G$8, 1, 0)</f>
        <v>0</v>
      </c>
      <c r="K1833" s="37">
        <f t="shared" si="511"/>
        <v>46.94</v>
      </c>
      <c r="L1833" s="37">
        <f t="shared" si="512"/>
        <v>0</v>
      </c>
      <c r="M1833" s="37">
        <v>0</v>
      </c>
      <c r="N1833" s="37">
        <f t="shared" si="513"/>
        <v>261</v>
      </c>
      <c r="O1833" s="37">
        <v>0</v>
      </c>
      <c r="P1833" s="37">
        <v>0</v>
      </c>
      <c r="Q1833" s="21">
        <f t="shared" si="514"/>
        <v>39.790999999999997</v>
      </c>
      <c r="R1833" s="21">
        <f t="shared" si="523"/>
        <v>76.458333333333286</v>
      </c>
      <c r="S1833" s="21">
        <f t="shared" si="524"/>
        <v>-1.7810632410421732</v>
      </c>
      <c r="T1833" s="21">
        <f t="shared" si="515"/>
        <v>86.147999999999996</v>
      </c>
      <c r="U1833" s="37">
        <f>VLOOKUP(Time_Zone, 'LSTM LookUp'!$B$5:$D$8, 3, FALSE)</f>
        <v>-75</v>
      </c>
      <c r="V1833" s="21">
        <f t="shared" si="525"/>
        <v>-8.926862156468232</v>
      </c>
      <c r="W1833" s="21">
        <f t="shared" si="516"/>
        <v>158.91628446088291</v>
      </c>
      <c r="X1833" s="21">
        <f t="shared" si="517"/>
        <v>-431.58312457394595</v>
      </c>
      <c r="Y1833" s="21">
        <f t="shared" si="518"/>
        <v>-170.58312457394595</v>
      </c>
      <c r="Z1833" s="21">
        <f t="shared" si="526"/>
        <v>-54.071871148857639</v>
      </c>
      <c r="AA1833" s="21">
        <f t="shared" si="519"/>
        <v>-54.071871148857639</v>
      </c>
      <c r="AB1833" s="21">
        <f t="shared" si="520"/>
        <v>0</v>
      </c>
      <c r="AC1833" s="21">
        <f t="shared" si="521"/>
        <v>0</v>
      </c>
      <c r="AD1833" s="21">
        <f t="shared" si="527"/>
        <v>0</v>
      </c>
      <c r="AE1833" s="21" t="str">
        <f t="shared" si="522"/>
        <v>3/17/12:00</v>
      </c>
    </row>
    <row r="1834" spans="2:31">
      <c r="B1834" s="37">
        <v>3</v>
      </c>
      <c r="C1834" s="38">
        <v>17</v>
      </c>
      <c r="D1834" s="39">
        <v>13</v>
      </c>
      <c r="E1834" s="17">
        <v>9.4</v>
      </c>
      <c r="F1834" s="17">
        <v>265</v>
      </c>
      <c r="G1834" s="17">
        <v>600</v>
      </c>
      <c r="H1834" s="37">
        <f t="shared" si="510"/>
        <v>48.92</v>
      </c>
      <c r="I1834" s="37">
        <f>IF(H1834&lt;'Roof Calculator'!$G$8, 1, 0)</f>
        <v>1</v>
      </c>
      <c r="J1834" s="37">
        <f>IF(H1834&gt;='Roof Calculator'!$G$8, 1, 0)</f>
        <v>0</v>
      </c>
      <c r="K1834" s="37">
        <f t="shared" si="511"/>
        <v>48.92</v>
      </c>
      <c r="L1834" s="37">
        <f t="shared" si="512"/>
        <v>0</v>
      </c>
      <c r="M1834" s="37">
        <v>0</v>
      </c>
      <c r="N1834" s="37">
        <f t="shared" si="513"/>
        <v>265</v>
      </c>
      <c r="O1834" s="37">
        <v>0</v>
      </c>
      <c r="P1834" s="37">
        <v>0</v>
      </c>
      <c r="Q1834" s="21">
        <f t="shared" si="514"/>
        <v>39.790999999999997</v>
      </c>
      <c r="R1834" s="21">
        <f t="shared" si="523"/>
        <v>76.499999999999957</v>
      </c>
      <c r="S1834" s="21">
        <f t="shared" si="524"/>
        <v>-1.7647508772423888</v>
      </c>
      <c r="T1834" s="21">
        <f t="shared" si="515"/>
        <v>86.147999999999996</v>
      </c>
      <c r="U1834" s="37">
        <f>VLOOKUP(Time_Zone, 'LSTM LookUp'!$B$5:$D$8, 3, FALSE)</f>
        <v>-75</v>
      </c>
      <c r="V1834" s="21">
        <f t="shared" si="525"/>
        <v>-8.9143671506416347</v>
      </c>
      <c r="W1834" s="21">
        <f t="shared" si="516"/>
        <v>173.91940821233956</v>
      </c>
      <c r="X1834" s="21">
        <f t="shared" si="517"/>
        <v>-470.04458834846747</v>
      </c>
      <c r="Y1834" s="21">
        <f t="shared" si="518"/>
        <v>-205.04458834846747</v>
      </c>
      <c r="Z1834" s="21">
        <f t="shared" si="526"/>
        <v>-64.995553274337709</v>
      </c>
      <c r="AA1834" s="21">
        <f t="shared" si="519"/>
        <v>-64.995553274337709</v>
      </c>
      <c r="AB1834" s="21">
        <f t="shared" si="520"/>
        <v>0</v>
      </c>
      <c r="AC1834" s="21">
        <f t="shared" si="521"/>
        <v>0</v>
      </c>
      <c r="AD1834" s="21">
        <f t="shared" si="527"/>
        <v>0</v>
      </c>
      <c r="AE1834" s="21" t="str">
        <f t="shared" si="522"/>
        <v>3/17/13:00</v>
      </c>
    </row>
    <row r="1835" spans="2:31">
      <c r="B1835" s="37">
        <v>3</v>
      </c>
      <c r="C1835" s="38">
        <v>17</v>
      </c>
      <c r="D1835" s="39">
        <v>14</v>
      </c>
      <c r="E1835" s="17">
        <v>10.6</v>
      </c>
      <c r="F1835" s="17">
        <v>220</v>
      </c>
      <c r="G1835" s="17">
        <v>675</v>
      </c>
      <c r="H1835" s="37">
        <f t="shared" si="510"/>
        <v>51.08</v>
      </c>
      <c r="I1835" s="37">
        <f>IF(H1835&lt;'Roof Calculator'!$G$8, 1, 0)</f>
        <v>1</v>
      </c>
      <c r="J1835" s="37">
        <f>IF(H1835&gt;='Roof Calculator'!$G$8, 1, 0)</f>
        <v>0</v>
      </c>
      <c r="K1835" s="37">
        <f t="shared" si="511"/>
        <v>51.08</v>
      </c>
      <c r="L1835" s="37">
        <f t="shared" si="512"/>
        <v>0</v>
      </c>
      <c r="M1835" s="37">
        <v>0</v>
      </c>
      <c r="N1835" s="37">
        <f t="shared" si="513"/>
        <v>220</v>
      </c>
      <c r="O1835" s="37">
        <v>0</v>
      </c>
      <c r="P1835" s="37">
        <v>0</v>
      </c>
      <c r="Q1835" s="21">
        <f t="shared" si="514"/>
        <v>39.790999999999997</v>
      </c>
      <c r="R1835" s="21">
        <f t="shared" si="523"/>
        <v>76.541666666666629</v>
      </c>
      <c r="S1835" s="21">
        <f t="shared" si="524"/>
        <v>-1.74843774835857</v>
      </c>
      <c r="T1835" s="21">
        <f t="shared" si="515"/>
        <v>86.147999999999996</v>
      </c>
      <c r="U1835" s="37">
        <f>VLOOKUP(Time_Zone, 'LSTM LookUp'!$B$5:$D$8, 3, FALSE)</f>
        <v>-75</v>
      </c>
      <c r="V1835" s="21">
        <f t="shared" si="525"/>
        <v>-8.9018652081207925</v>
      </c>
      <c r="W1835" s="21">
        <f t="shared" si="516"/>
        <v>188.92253369796981</v>
      </c>
      <c r="X1835" s="21">
        <f t="shared" si="517"/>
        <v>-525.32500152001512</v>
      </c>
      <c r="Y1835" s="21">
        <f t="shared" si="518"/>
        <v>-305.32500152001512</v>
      </c>
      <c r="Z1835" s="21">
        <f t="shared" si="526"/>
        <v>-96.782692789510563</v>
      </c>
      <c r="AA1835" s="21">
        <f t="shared" si="519"/>
        <v>-96.782692789510563</v>
      </c>
      <c r="AB1835" s="21">
        <f t="shared" si="520"/>
        <v>0</v>
      </c>
      <c r="AC1835" s="21">
        <f t="shared" si="521"/>
        <v>0</v>
      </c>
      <c r="AD1835" s="21">
        <f t="shared" si="527"/>
        <v>0</v>
      </c>
      <c r="AE1835" s="21" t="str">
        <f t="shared" si="522"/>
        <v>3/17/14:00</v>
      </c>
    </row>
    <row r="1836" spans="2:31">
      <c r="B1836" s="37">
        <v>3</v>
      </c>
      <c r="C1836" s="38">
        <v>17</v>
      </c>
      <c r="D1836" s="39">
        <v>15</v>
      </c>
      <c r="E1836" s="17">
        <v>11.7</v>
      </c>
      <c r="F1836" s="17">
        <v>210</v>
      </c>
      <c r="G1836" s="17">
        <v>622</v>
      </c>
      <c r="H1836" s="37">
        <f t="shared" si="510"/>
        <v>53.06</v>
      </c>
      <c r="I1836" s="37">
        <f>IF(H1836&lt;'Roof Calculator'!$G$8, 1, 0)</f>
        <v>1</v>
      </c>
      <c r="J1836" s="37">
        <f>IF(H1836&gt;='Roof Calculator'!$G$8, 1, 0)</f>
        <v>0</v>
      </c>
      <c r="K1836" s="37">
        <f t="shared" si="511"/>
        <v>53.06</v>
      </c>
      <c r="L1836" s="37">
        <f t="shared" si="512"/>
        <v>0</v>
      </c>
      <c r="M1836" s="37">
        <v>0</v>
      </c>
      <c r="N1836" s="37">
        <f t="shared" si="513"/>
        <v>210</v>
      </c>
      <c r="O1836" s="37">
        <v>0</v>
      </c>
      <c r="P1836" s="37">
        <v>0</v>
      </c>
      <c r="Q1836" s="21">
        <f t="shared" si="514"/>
        <v>39.790999999999997</v>
      </c>
      <c r="R1836" s="21">
        <f t="shared" si="523"/>
        <v>76.5833333333333</v>
      </c>
      <c r="S1836" s="21">
        <f t="shared" si="524"/>
        <v>-1.7321238614807037</v>
      </c>
      <c r="T1836" s="21">
        <f t="shared" si="515"/>
        <v>86.147999999999996</v>
      </c>
      <c r="U1836" s="37">
        <f>VLOOKUP(Time_Zone, 'LSTM LookUp'!$B$5:$D$8, 3, FALSE)</f>
        <v>-75</v>
      </c>
      <c r="V1836" s="21">
        <f t="shared" si="525"/>
        <v>-8.8893563569303495</v>
      </c>
      <c r="W1836" s="21">
        <f t="shared" si="516"/>
        <v>203.92566091076742</v>
      </c>
      <c r="X1836" s="21">
        <f t="shared" si="517"/>
        <v>-448.69990007046374</v>
      </c>
      <c r="Y1836" s="21">
        <f t="shared" si="518"/>
        <v>-238.69990007046374</v>
      </c>
      <c r="Z1836" s="21">
        <f t="shared" si="526"/>
        <v>-75.663699279117651</v>
      </c>
      <c r="AA1836" s="21">
        <f t="shared" si="519"/>
        <v>-75.663699279117651</v>
      </c>
      <c r="AB1836" s="21">
        <f t="shared" si="520"/>
        <v>0</v>
      </c>
      <c r="AC1836" s="21">
        <f t="shared" si="521"/>
        <v>0</v>
      </c>
      <c r="AD1836" s="21">
        <f t="shared" si="527"/>
        <v>0</v>
      </c>
      <c r="AE1836" s="21" t="str">
        <f t="shared" si="522"/>
        <v>3/17/15:00</v>
      </c>
    </row>
    <row r="1837" spans="2:31">
      <c r="B1837" s="37">
        <v>3</v>
      </c>
      <c r="C1837" s="38">
        <v>17</v>
      </c>
      <c r="D1837" s="39">
        <v>16</v>
      </c>
      <c r="E1837" s="17">
        <v>12.2</v>
      </c>
      <c r="F1837" s="17">
        <v>261</v>
      </c>
      <c r="G1837" s="17">
        <v>410</v>
      </c>
      <c r="H1837" s="37">
        <f t="shared" si="510"/>
        <v>53.96</v>
      </c>
      <c r="I1837" s="37">
        <f>IF(H1837&lt;'Roof Calculator'!$G$8, 1, 0)</f>
        <v>1</v>
      </c>
      <c r="J1837" s="37">
        <f>IF(H1837&gt;='Roof Calculator'!$G$8, 1, 0)</f>
        <v>0</v>
      </c>
      <c r="K1837" s="37">
        <f t="shared" si="511"/>
        <v>53.96</v>
      </c>
      <c r="L1837" s="37">
        <f t="shared" si="512"/>
        <v>0</v>
      </c>
      <c r="M1837" s="37">
        <v>0</v>
      </c>
      <c r="N1837" s="37">
        <f t="shared" si="513"/>
        <v>261</v>
      </c>
      <c r="O1837" s="37">
        <v>0</v>
      </c>
      <c r="P1837" s="37">
        <v>0</v>
      </c>
      <c r="Q1837" s="21">
        <f t="shared" si="514"/>
        <v>39.790999999999997</v>
      </c>
      <c r="R1837" s="21">
        <f t="shared" si="523"/>
        <v>76.624999999999972</v>
      </c>
      <c r="S1837" s="21">
        <f t="shared" si="524"/>
        <v>-1.7158092236986153</v>
      </c>
      <c r="T1837" s="21">
        <f t="shared" si="515"/>
        <v>86.147999999999996</v>
      </c>
      <c r="U1837" s="37">
        <f>VLOOKUP(Time_Zone, 'LSTM LookUp'!$B$5:$D$8, 3, FALSE)</f>
        <v>-75</v>
      </c>
      <c r="V1837" s="21">
        <f t="shared" si="525"/>
        <v>-8.8768406251033003</v>
      </c>
      <c r="W1837" s="21">
        <f t="shared" si="516"/>
        <v>218.92878984372416</v>
      </c>
      <c r="X1837" s="21">
        <f t="shared" si="517"/>
        <v>-252.82308634072913</v>
      </c>
      <c r="Y1837" s="21">
        <f t="shared" si="518"/>
        <v>8.1769136592708662</v>
      </c>
      <c r="Z1837" s="21">
        <f t="shared" si="526"/>
        <v>2.5919388150717388</v>
      </c>
      <c r="AA1837" s="21">
        <f t="shared" si="519"/>
        <v>2.5919388150717388</v>
      </c>
      <c r="AB1837" s="21">
        <f t="shared" si="520"/>
        <v>0</v>
      </c>
      <c r="AC1837" s="21">
        <f t="shared" si="521"/>
        <v>0</v>
      </c>
      <c r="AD1837" s="21">
        <f t="shared" si="527"/>
        <v>0</v>
      </c>
      <c r="AE1837" s="21" t="str">
        <f t="shared" si="522"/>
        <v>3/17/16:00</v>
      </c>
    </row>
    <row r="1838" spans="2:31">
      <c r="B1838" s="37">
        <v>3</v>
      </c>
      <c r="C1838" s="38">
        <v>17</v>
      </c>
      <c r="D1838" s="39">
        <v>17</v>
      </c>
      <c r="E1838" s="17">
        <v>12.8</v>
      </c>
      <c r="F1838" s="17">
        <v>181</v>
      </c>
      <c r="G1838" s="17">
        <v>389</v>
      </c>
      <c r="H1838" s="37">
        <f t="shared" si="510"/>
        <v>55.04</v>
      </c>
      <c r="I1838" s="37">
        <f>IF(H1838&lt;'Roof Calculator'!$G$8, 1, 0)</f>
        <v>0</v>
      </c>
      <c r="J1838" s="37">
        <f>IF(H1838&gt;='Roof Calculator'!$G$8, 1, 0)</f>
        <v>1</v>
      </c>
      <c r="K1838" s="37">
        <f t="shared" si="511"/>
        <v>0</v>
      </c>
      <c r="L1838" s="37">
        <f t="shared" si="512"/>
        <v>55.04</v>
      </c>
      <c r="M1838" s="37">
        <v>0</v>
      </c>
      <c r="N1838" s="37">
        <f t="shared" si="513"/>
        <v>181</v>
      </c>
      <c r="O1838" s="37">
        <v>0</v>
      </c>
      <c r="P1838" s="37">
        <v>0</v>
      </c>
      <c r="Q1838" s="21">
        <f t="shared" si="514"/>
        <v>39.790999999999997</v>
      </c>
      <c r="R1838" s="21">
        <f t="shared" si="523"/>
        <v>76.666666666666643</v>
      </c>
      <c r="S1838" s="21">
        <f t="shared" si="524"/>
        <v>-1.6994938421019699</v>
      </c>
      <c r="T1838" s="21">
        <f t="shared" si="515"/>
        <v>86.147999999999996</v>
      </c>
      <c r="U1838" s="37">
        <f>VLOOKUP(Time_Zone, 'LSTM LookUp'!$B$5:$D$8, 3, FALSE)</f>
        <v>-75</v>
      </c>
      <c r="V1838" s="21">
        <f t="shared" si="525"/>
        <v>-8.8643180406809332</v>
      </c>
      <c r="W1838" s="21">
        <f t="shared" si="516"/>
        <v>233.93192048982976</v>
      </c>
      <c r="X1838" s="21">
        <f t="shared" si="517"/>
        <v>-183.28301436912773</v>
      </c>
      <c r="Y1838" s="21">
        <f t="shared" si="518"/>
        <v>-2.2830143691277272</v>
      </c>
      <c r="Z1838" s="21">
        <f t="shared" si="526"/>
        <v>-0.72367568073799748</v>
      </c>
      <c r="AA1838" s="21">
        <f t="shared" si="519"/>
        <v>0</v>
      </c>
      <c r="AB1838" s="21">
        <f t="shared" si="520"/>
        <v>-0.72367568073799748</v>
      </c>
      <c r="AC1838" s="21">
        <f t="shared" si="521"/>
        <v>55.04</v>
      </c>
      <c r="AD1838" s="21">
        <f t="shared" si="527"/>
        <v>-0.72367568073799748</v>
      </c>
      <c r="AE1838" s="21" t="str">
        <f t="shared" si="522"/>
        <v>3/17/17:00</v>
      </c>
    </row>
    <row r="1839" spans="2:31">
      <c r="B1839" s="37">
        <v>3</v>
      </c>
      <c r="C1839" s="38">
        <v>17</v>
      </c>
      <c r="D1839" s="39">
        <v>18</v>
      </c>
      <c r="E1839" s="17">
        <v>11.7</v>
      </c>
      <c r="F1839" s="17">
        <v>110</v>
      </c>
      <c r="G1839" s="17">
        <v>72</v>
      </c>
      <c r="H1839" s="37">
        <f t="shared" si="510"/>
        <v>53.06</v>
      </c>
      <c r="I1839" s="37">
        <f>IF(H1839&lt;'Roof Calculator'!$G$8, 1, 0)</f>
        <v>1</v>
      </c>
      <c r="J1839" s="37">
        <f>IF(H1839&gt;='Roof Calculator'!$G$8, 1, 0)</f>
        <v>0</v>
      </c>
      <c r="K1839" s="37">
        <f t="shared" si="511"/>
        <v>53.06</v>
      </c>
      <c r="L1839" s="37">
        <f t="shared" si="512"/>
        <v>0</v>
      </c>
      <c r="M1839" s="37">
        <v>0</v>
      </c>
      <c r="N1839" s="37">
        <f t="shared" si="513"/>
        <v>110</v>
      </c>
      <c r="O1839" s="37">
        <v>0</v>
      </c>
      <c r="P1839" s="37">
        <v>0</v>
      </c>
      <c r="Q1839" s="21">
        <f t="shared" si="514"/>
        <v>39.790999999999997</v>
      </c>
      <c r="R1839" s="21">
        <f t="shared" si="523"/>
        <v>76.708333333333314</v>
      </c>
      <c r="S1839" s="21">
        <f t="shared" si="524"/>
        <v>-1.6831777237802712</v>
      </c>
      <c r="T1839" s="21">
        <f t="shared" si="515"/>
        <v>86.147999999999996</v>
      </c>
      <c r="U1839" s="37">
        <f>VLOOKUP(Time_Zone, 'LSTM LookUp'!$B$5:$D$8, 3, FALSE)</f>
        <v>-75</v>
      </c>
      <c r="V1839" s="21">
        <f t="shared" si="525"/>
        <v>-8.8517886317127576</v>
      </c>
      <c r="W1839" s="21">
        <f t="shared" si="516"/>
        <v>248.93505284207183</v>
      </c>
      <c r="X1839" s="21">
        <f t="shared" si="517"/>
        <v>-21.229651711360344</v>
      </c>
      <c r="Y1839" s="21">
        <f t="shared" si="518"/>
        <v>88.770348288639653</v>
      </c>
      <c r="Z1839" s="21">
        <f t="shared" si="526"/>
        <v>28.138649977781352</v>
      </c>
      <c r="AA1839" s="21">
        <f t="shared" si="519"/>
        <v>28.138649977781352</v>
      </c>
      <c r="AB1839" s="21">
        <f t="shared" si="520"/>
        <v>0</v>
      </c>
      <c r="AC1839" s="21">
        <f t="shared" si="521"/>
        <v>0</v>
      </c>
      <c r="AD1839" s="21">
        <f t="shared" si="527"/>
        <v>0</v>
      </c>
      <c r="AE1839" s="21" t="str">
        <f t="shared" si="522"/>
        <v>3/17/18:00</v>
      </c>
    </row>
    <row r="1840" spans="2:31">
      <c r="B1840" s="37">
        <v>3</v>
      </c>
      <c r="C1840" s="38">
        <v>17</v>
      </c>
      <c r="D1840" s="39">
        <v>19</v>
      </c>
      <c r="E1840" s="17">
        <v>10.6</v>
      </c>
      <c r="F1840" s="17">
        <v>33</v>
      </c>
      <c r="G1840" s="17">
        <v>4</v>
      </c>
      <c r="H1840" s="37">
        <f t="shared" si="510"/>
        <v>51.08</v>
      </c>
      <c r="I1840" s="37">
        <f>IF(H1840&lt;'Roof Calculator'!$G$8, 1, 0)</f>
        <v>1</v>
      </c>
      <c r="J1840" s="37">
        <f>IF(H1840&gt;='Roof Calculator'!$G$8, 1, 0)</f>
        <v>0</v>
      </c>
      <c r="K1840" s="37">
        <f t="shared" si="511"/>
        <v>51.08</v>
      </c>
      <c r="L1840" s="37">
        <f t="shared" si="512"/>
        <v>0</v>
      </c>
      <c r="M1840" s="37">
        <v>0</v>
      </c>
      <c r="N1840" s="37">
        <f t="shared" si="513"/>
        <v>33</v>
      </c>
      <c r="O1840" s="37">
        <v>0</v>
      </c>
      <c r="P1840" s="37">
        <v>0</v>
      </c>
      <c r="Q1840" s="21">
        <f t="shared" si="514"/>
        <v>39.790999999999997</v>
      </c>
      <c r="R1840" s="21">
        <f t="shared" si="523"/>
        <v>76.749999999999986</v>
      </c>
      <c r="S1840" s="21">
        <f t="shared" si="524"/>
        <v>-1.666860875822864</v>
      </c>
      <c r="T1840" s="21">
        <f t="shared" si="515"/>
        <v>86.147999999999996</v>
      </c>
      <c r="U1840" s="37">
        <f>VLOOKUP(Time_Zone, 'LSTM LookUp'!$B$5:$D$8, 3, FALSE)</f>
        <v>-75</v>
      </c>
      <c r="V1840" s="21">
        <f t="shared" si="525"/>
        <v>-8.8392524262564631</v>
      </c>
      <c r="W1840" s="21">
        <f t="shared" si="516"/>
        <v>263.93818689343584</v>
      </c>
      <c r="X1840" s="21">
        <f t="shared" si="517"/>
        <v>-0.39889646321914396</v>
      </c>
      <c r="Y1840" s="21">
        <f t="shared" si="518"/>
        <v>32.601103536780855</v>
      </c>
      <c r="Z1840" s="21">
        <f t="shared" si="526"/>
        <v>10.333980422472711</v>
      </c>
      <c r="AA1840" s="21">
        <f t="shared" si="519"/>
        <v>10.333980422472711</v>
      </c>
      <c r="AB1840" s="21">
        <f t="shared" si="520"/>
        <v>0</v>
      </c>
      <c r="AC1840" s="21">
        <f t="shared" si="521"/>
        <v>0</v>
      </c>
      <c r="AD1840" s="21">
        <f t="shared" si="527"/>
        <v>0</v>
      </c>
      <c r="AE1840" s="21" t="str">
        <f t="shared" si="522"/>
        <v>3/17/19:00</v>
      </c>
    </row>
    <row r="1841" spans="2:31">
      <c r="B1841" s="37">
        <v>3</v>
      </c>
      <c r="C1841" s="38">
        <v>17</v>
      </c>
      <c r="D1841" s="39">
        <v>20</v>
      </c>
      <c r="E1841" s="17">
        <v>10</v>
      </c>
      <c r="F1841" s="17">
        <v>0</v>
      </c>
      <c r="G1841" s="17">
        <v>0</v>
      </c>
      <c r="H1841" s="37">
        <f t="shared" si="510"/>
        <v>50</v>
      </c>
      <c r="I1841" s="37">
        <f>IF(H1841&lt;'Roof Calculator'!$G$8, 1, 0)</f>
        <v>1</v>
      </c>
      <c r="J1841" s="37">
        <f>IF(H1841&gt;='Roof Calculator'!$G$8, 1, 0)</f>
        <v>0</v>
      </c>
      <c r="K1841" s="37">
        <f t="shared" si="511"/>
        <v>50</v>
      </c>
      <c r="L1841" s="37">
        <f t="shared" si="512"/>
        <v>0</v>
      </c>
      <c r="M1841" s="37">
        <v>0</v>
      </c>
      <c r="N1841" s="37">
        <f t="shared" si="513"/>
        <v>0</v>
      </c>
      <c r="O1841" s="37">
        <v>0</v>
      </c>
      <c r="P1841" s="37">
        <v>0</v>
      </c>
      <c r="Q1841" s="21">
        <f t="shared" si="514"/>
        <v>39.790999999999997</v>
      </c>
      <c r="R1841" s="21">
        <f t="shared" si="523"/>
        <v>76.791666666666657</v>
      </c>
      <c r="S1841" s="21">
        <f t="shared" si="524"/>
        <v>-1.6505433053189373</v>
      </c>
      <c r="T1841" s="21">
        <f t="shared" si="515"/>
        <v>86.147999999999996</v>
      </c>
      <c r="U1841" s="37">
        <f>VLOOKUP(Time_Zone, 'LSTM LookUp'!$B$5:$D$8, 3, FALSE)</f>
        <v>-75</v>
      </c>
      <c r="V1841" s="21">
        <f t="shared" si="525"/>
        <v>-8.8267094523778376</v>
      </c>
      <c r="W1841" s="21">
        <f t="shared" si="516"/>
        <v>278.94132263690557</v>
      </c>
      <c r="X1841" s="21">
        <f t="shared" si="517"/>
        <v>0</v>
      </c>
      <c r="Y1841" s="21">
        <f t="shared" si="518"/>
        <v>0</v>
      </c>
      <c r="Z1841" s="21">
        <f t="shared" si="526"/>
        <v>0</v>
      </c>
      <c r="AA1841" s="21">
        <f t="shared" si="519"/>
        <v>0</v>
      </c>
      <c r="AB1841" s="21">
        <f t="shared" si="520"/>
        <v>0</v>
      </c>
      <c r="AC1841" s="21">
        <f t="shared" si="521"/>
        <v>0</v>
      </c>
      <c r="AD1841" s="21">
        <f t="shared" si="527"/>
        <v>0</v>
      </c>
      <c r="AE1841" s="21" t="str">
        <f t="shared" si="522"/>
        <v>3/17/20:00</v>
      </c>
    </row>
    <row r="1842" spans="2:31">
      <c r="B1842" s="37">
        <v>3</v>
      </c>
      <c r="C1842" s="38">
        <v>17</v>
      </c>
      <c r="D1842" s="39">
        <v>21</v>
      </c>
      <c r="E1842" s="17">
        <v>10</v>
      </c>
      <c r="F1842" s="17">
        <v>0</v>
      </c>
      <c r="G1842" s="17">
        <v>0</v>
      </c>
      <c r="H1842" s="37">
        <f t="shared" si="510"/>
        <v>50</v>
      </c>
      <c r="I1842" s="37">
        <f>IF(H1842&lt;'Roof Calculator'!$G$8, 1, 0)</f>
        <v>1</v>
      </c>
      <c r="J1842" s="37">
        <f>IF(H1842&gt;='Roof Calculator'!$G$8, 1, 0)</f>
        <v>0</v>
      </c>
      <c r="K1842" s="37">
        <f t="shared" si="511"/>
        <v>50</v>
      </c>
      <c r="L1842" s="37">
        <f t="shared" si="512"/>
        <v>0</v>
      </c>
      <c r="M1842" s="37">
        <v>0</v>
      </c>
      <c r="N1842" s="37">
        <f t="shared" si="513"/>
        <v>0</v>
      </c>
      <c r="O1842" s="37">
        <v>0</v>
      </c>
      <c r="P1842" s="37">
        <v>0</v>
      </c>
      <c r="Q1842" s="21">
        <f t="shared" si="514"/>
        <v>39.790999999999997</v>
      </c>
      <c r="R1842" s="21">
        <f t="shared" si="523"/>
        <v>76.833333333333329</v>
      </c>
      <c r="S1842" s="21">
        <f t="shared" si="524"/>
        <v>-1.6342250193575252</v>
      </c>
      <c r="T1842" s="21">
        <f t="shared" si="515"/>
        <v>86.147999999999996</v>
      </c>
      <c r="U1842" s="37">
        <f>VLOOKUP(Time_Zone, 'LSTM LookUp'!$B$5:$D$8, 3, FALSE)</f>
        <v>-75</v>
      </c>
      <c r="V1842" s="21">
        <f t="shared" si="525"/>
        <v>-8.8141597381507371</v>
      </c>
      <c r="W1842" s="21">
        <f t="shared" si="516"/>
        <v>293.94446006546229</v>
      </c>
      <c r="X1842" s="21">
        <f t="shared" si="517"/>
        <v>0</v>
      </c>
      <c r="Y1842" s="21">
        <f t="shared" si="518"/>
        <v>0</v>
      </c>
      <c r="Z1842" s="21">
        <f t="shared" si="526"/>
        <v>0</v>
      </c>
      <c r="AA1842" s="21">
        <f t="shared" si="519"/>
        <v>0</v>
      </c>
      <c r="AB1842" s="21">
        <f t="shared" si="520"/>
        <v>0</v>
      </c>
      <c r="AC1842" s="21">
        <f t="shared" si="521"/>
        <v>0</v>
      </c>
      <c r="AD1842" s="21">
        <f t="shared" si="527"/>
        <v>0</v>
      </c>
      <c r="AE1842" s="21" t="str">
        <f t="shared" si="522"/>
        <v>3/17/21:00</v>
      </c>
    </row>
    <row r="1843" spans="2:31">
      <c r="B1843" s="37">
        <v>3</v>
      </c>
      <c r="C1843" s="38">
        <v>17</v>
      </c>
      <c r="D1843" s="39">
        <v>22</v>
      </c>
      <c r="E1843" s="17">
        <v>9.4</v>
      </c>
      <c r="F1843" s="17">
        <v>0</v>
      </c>
      <c r="G1843" s="17">
        <v>0</v>
      </c>
      <c r="H1843" s="37">
        <f t="shared" si="510"/>
        <v>48.92</v>
      </c>
      <c r="I1843" s="37">
        <f>IF(H1843&lt;'Roof Calculator'!$G$8, 1, 0)</f>
        <v>1</v>
      </c>
      <c r="J1843" s="37">
        <f>IF(H1843&gt;='Roof Calculator'!$G$8, 1, 0)</f>
        <v>0</v>
      </c>
      <c r="K1843" s="37">
        <f t="shared" si="511"/>
        <v>48.92</v>
      </c>
      <c r="L1843" s="37">
        <f t="shared" si="512"/>
        <v>0</v>
      </c>
      <c r="M1843" s="37">
        <v>0</v>
      </c>
      <c r="N1843" s="37">
        <f t="shared" si="513"/>
        <v>0</v>
      </c>
      <c r="O1843" s="37">
        <v>0</v>
      </c>
      <c r="P1843" s="37">
        <v>0</v>
      </c>
      <c r="Q1843" s="21">
        <f t="shared" si="514"/>
        <v>39.790999999999997</v>
      </c>
      <c r="R1843" s="21">
        <f t="shared" si="523"/>
        <v>76.875</v>
      </c>
      <c r="S1843" s="21">
        <f t="shared" si="524"/>
        <v>-1.6179060250275055</v>
      </c>
      <c r="T1843" s="21">
        <f t="shared" si="515"/>
        <v>86.147999999999996</v>
      </c>
      <c r="U1843" s="37">
        <f>VLOOKUP(Time_Zone, 'LSTM LookUp'!$B$5:$D$8, 3, FALSE)</f>
        <v>-75</v>
      </c>
      <c r="V1843" s="21">
        <f t="shared" si="525"/>
        <v>-8.8016033116569972</v>
      </c>
      <c r="W1843" s="21">
        <f t="shared" si="516"/>
        <v>308.9475991720858</v>
      </c>
      <c r="X1843" s="21">
        <f t="shared" si="517"/>
        <v>0</v>
      </c>
      <c r="Y1843" s="21">
        <f t="shared" si="518"/>
        <v>0</v>
      </c>
      <c r="Z1843" s="21">
        <f t="shared" si="526"/>
        <v>0</v>
      </c>
      <c r="AA1843" s="21">
        <f t="shared" si="519"/>
        <v>0</v>
      </c>
      <c r="AB1843" s="21">
        <f t="shared" si="520"/>
        <v>0</v>
      </c>
      <c r="AC1843" s="21">
        <f t="shared" si="521"/>
        <v>0</v>
      </c>
      <c r="AD1843" s="21">
        <f t="shared" si="527"/>
        <v>0</v>
      </c>
      <c r="AE1843" s="21" t="str">
        <f t="shared" si="522"/>
        <v>3/17/22:00</v>
      </c>
    </row>
    <row r="1844" spans="2:31">
      <c r="B1844" s="37">
        <v>3</v>
      </c>
      <c r="C1844" s="38">
        <v>17</v>
      </c>
      <c r="D1844" s="39">
        <v>23</v>
      </c>
      <c r="E1844" s="17">
        <v>8.3000000000000007</v>
      </c>
      <c r="F1844" s="17">
        <v>0</v>
      </c>
      <c r="G1844" s="17">
        <v>0</v>
      </c>
      <c r="H1844" s="37">
        <f t="shared" si="510"/>
        <v>46.94</v>
      </c>
      <c r="I1844" s="37">
        <f>IF(H1844&lt;'Roof Calculator'!$G$8, 1, 0)</f>
        <v>1</v>
      </c>
      <c r="J1844" s="37">
        <f>IF(H1844&gt;='Roof Calculator'!$G$8, 1, 0)</f>
        <v>0</v>
      </c>
      <c r="K1844" s="37">
        <f t="shared" si="511"/>
        <v>46.94</v>
      </c>
      <c r="L1844" s="37">
        <f t="shared" si="512"/>
        <v>0</v>
      </c>
      <c r="M1844" s="37">
        <v>0</v>
      </c>
      <c r="N1844" s="37">
        <f t="shared" si="513"/>
        <v>0</v>
      </c>
      <c r="O1844" s="37">
        <v>0</v>
      </c>
      <c r="P1844" s="37">
        <v>0</v>
      </c>
      <c r="Q1844" s="21">
        <f t="shared" si="514"/>
        <v>39.790999999999997</v>
      </c>
      <c r="R1844" s="21">
        <f t="shared" si="523"/>
        <v>76.916666666666671</v>
      </c>
      <c r="S1844" s="21">
        <f t="shared" si="524"/>
        <v>-1.6015863294176049</v>
      </c>
      <c r="T1844" s="21">
        <f t="shared" si="515"/>
        <v>86.147999999999996</v>
      </c>
      <c r="U1844" s="37">
        <f>VLOOKUP(Time_Zone, 'LSTM LookUp'!$B$5:$D$8, 3, FALSE)</f>
        <v>-75</v>
      </c>
      <c r="V1844" s="21">
        <f t="shared" si="525"/>
        <v>-8.7890402009863955</v>
      </c>
      <c r="W1844" s="21">
        <f t="shared" si="516"/>
        <v>323.95073994975337</v>
      </c>
      <c r="X1844" s="21">
        <f t="shared" si="517"/>
        <v>0</v>
      </c>
      <c r="Y1844" s="21">
        <f t="shared" si="518"/>
        <v>0</v>
      </c>
      <c r="Z1844" s="21">
        <f t="shared" si="526"/>
        <v>0</v>
      </c>
      <c r="AA1844" s="21">
        <f t="shared" si="519"/>
        <v>0</v>
      </c>
      <c r="AB1844" s="21">
        <f t="shared" si="520"/>
        <v>0</v>
      </c>
      <c r="AC1844" s="21">
        <f t="shared" si="521"/>
        <v>0</v>
      </c>
      <c r="AD1844" s="21">
        <f t="shared" si="527"/>
        <v>0</v>
      </c>
      <c r="AE1844" s="21" t="str">
        <f t="shared" si="522"/>
        <v>3/17/23:00</v>
      </c>
    </row>
    <row r="1845" spans="2:31">
      <c r="B1845" s="37">
        <v>3</v>
      </c>
      <c r="C1845" s="38">
        <v>17</v>
      </c>
      <c r="D1845" s="39">
        <v>24</v>
      </c>
      <c r="E1845" s="17">
        <v>7.2</v>
      </c>
      <c r="F1845" s="17">
        <v>0</v>
      </c>
      <c r="G1845" s="17">
        <v>0</v>
      </c>
      <c r="H1845" s="37">
        <f t="shared" si="510"/>
        <v>44.96</v>
      </c>
      <c r="I1845" s="37">
        <f>IF(H1845&lt;'Roof Calculator'!$G$8, 1, 0)</f>
        <v>1</v>
      </c>
      <c r="J1845" s="37">
        <f>IF(H1845&gt;='Roof Calculator'!$G$8, 1, 0)</f>
        <v>0</v>
      </c>
      <c r="K1845" s="37">
        <f t="shared" si="511"/>
        <v>44.96</v>
      </c>
      <c r="L1845" s="37">
        <f t="shared" si="512"/>
        <v>0</v>
      </c>
      <c r="M1845" s="37">
        <v>0</v>
      </c>
      <c r="N1845" s="37">
        <f t="shared" si="513"/>
        <v>0</v>
      </c>
      <c r="O1845" s="37">
        <v>0</v>
      </c>
      <c r="P1845" s="37">
        <v>0</v>
      </c>
      <c r="Q1845" s="21">
        <f t="shared" si="514"/>
        <v>39.790999999999997</v>
      </c>
      <c r="R1845" s="21">
        <f t="shared" si="523"/>
        <v>76.958333333333343</v>
      </c>
      <c r="S1845" s="21">
        <f t="shared" si="524"/>
        <v>-1.5852659396164008</v>
      </c>
      <c r="T1845" s="21">
        <f t="shared" si="515"/>
        <v>86.147999999999996</v>
      </c>
      <c r="U1845" s="37">
        <f>VLOOKUP(Time_Zone, 'LSTM LookUp'!$B$5:$D$8, 3, FALSE)</f>
        <v>-75</v>
      </c>
      <c r="V1845" s="21">
        <f t="shared" si="525"/>
        <v>-8.7764704342365842</v>
      </c>
      <c r="W1845" s="21">
        <f t="shared" si="516"/>
        <v>338.95388239144086</v>
      </c>
      <c r="X1845" s="21">
        <f t="shared" si="517"/>
        <v>0</v>
      </c>
      <c r="Y1845" s="21">
        <f t="shared" si="518"/>
        <v>0</v>
      </c>
      <c r="Z1845" s="21">
        <f t="shared" si="526"/>
        <v>0</v>
      </c>
      <c r="AA1845" s="21">
        <f t="shared" si="519"/>
        <v>0</v>
      </c>
      <c r="AB1845" s="21">
        <f t="shared" si="520"/>
        <v>0</v>
      </c>
      <c r="AC1845" s="21">
        <f t="shared" si="521"/>
        <v>0</v>
      </c>
      <c r="AD1845" s="21">
        <f t="shared" si="527"/>
        <v>0</v>
      </c>
      <c r="AE1845" s="21" t="str">
        <f t="shared" si="522"/>
        <v>3/17/24:00</v>
      </c>
    </row>
    <row r="1846" spans="2:31">
      <c r="B1846" s="37">
        <v>3</v>
      </c>
      <c r="C1846" s="38">
        <v>18</v>
      </c>
      <c r="D1846" s="39">
        <v>1</v>
      </c>
      <c r="E1846" s="17">
        <v>6.7</v>
      </c>
      <c r="F1846" s="17">
        <v>0</v>
      </c>
      <c r="G1846" s="17">
        <v>0</v>
      </c>
      <c r="H1846" s="37">
        <f t="shared" si="510"/>
        <v>44.06</v>
      </c>
      <c r="I1846" s="37">
        <f>IF(H1846&lt;'Roof Calculator'!$G$8, 1, 0)</f>
        <v>1</v>
      </c>
      <c r="J1846" s="37">
        <f>IF(H1846&gt;='Roof Calculator'!$G$8, 1, 0)</f>
        <v>0</v>
      </c>
      <c r="K1846" s="37">
        <f t="shared" si="511"/>
        <v>44.06</v>
      </c>
      <c r="L1846" s="37">
        <f t="shared" si="512"/>
        <v>0</v>
      </c>
      <c r="M1846" s="37">
        <v>0</v>
      </c>
      <c r="N1846" s="37">
        <f t="shared" si="513"/>
        <v>0</v>
      </c>
      <c r="O1846" s="37">
        <v>0</v>
      </c>
      <c r="P1846" s="37">
        <v>0</v>
      </c>
      <c r="Q1846" s="21">
        <f t="shared" si="514"/>
        <v>39.790999999999997</v>
      </c>
      <c r="R1846" s="21">
        <f t="shared" si="523"/>
        <v>77.000000000000014</v>
      </c>
      <c r="S1846" s="21">
        <f t="shared" si="524"/>
        <v>-1.5689448627123157</v>
      </c>
      <c r="T1846" s="21">
        <f t="shared" si="515"/>
        <v>86.147999999999996</v>
      </c>
      <c r="U1846" s="37">
        <f>VLOOKUP(Time_Zone, 'LSTM LookUp'!$B$5:$D$8, 3, FALSE)</f>
        <v>-75</v>
      </c>
      <c r="V1846" s="21">
        <f t="shared" si="525"/>
        <v>-8.763894039513028</v>
      </c>
      <c r="W1846" s="21">
        <f t="shared" si="516"/>
        <v>-6.0429735098782711</v>
      </c>
      <c r="X1846" s="21">
        <f t="shared" si="517"/>
        <v>0</v>
      </c>
      <c r="Y1846" s="21">
        <f t="shared" si="518"/>
        <v>0</v>
      </c>
      <c r="Z1846" s="21">
        <f t="shared" si="526"/>
        <v>0</v>
      </c>
      <c r="AA1846" s="21">
        <f t="shared" si="519"/>
        <v>0</v>
      </c>
      <c r="AB1846" s="21">
        <f t="shared" si="520"/>
        <v>0</v>
      </c>
      <c r="AC1846" s="21">
        <f t="shared" si="521"/>
        <v>0</v>
      </c>
      <c r="AD1846" s="21">
        <f t="shared" si="527"/>
        <v>0</v>
      </c>
      <c r="AE1846" s="21" t="str">
        <f t="shared" si="522"/>
        <v>3/18/1:00</v>
      </c>
    </row>
    <row r="1847" spans="2:31">
      <c r="B1847" s="37">
        <v>3</v>
      </c>
      <c r="C1847" s="38">
        <v>18</v>
      </c>
      <c r="D1847" s="39">
        <v>2</v>
      </c>
      <c r="E1847" s="17">
        <v>6.7</v>
      </c>
      <c r="F1847" s="17">
        <v>0</v>
      </c>
      <c r="G1847" s="17">
        <v>0</v>
      </c>
      <c r="H1847" s="37">
        <f t="shared" si="510"/>
        <v>44.06</v>
      </c>
      <c r="I1847" s="37">
        <f>IF(H1847&lt;'Roof Calculator'!$G$8, 1, 0)</f>
        <v>1</v>
      </c>
      <c r="J1847" s="37">
        <f>IF(H1847&gt;='Roof Calculator'!$G$8, 1, 0)</f>
        <v>0</v>
      </c>
      <c r="K1847" s="37">
        <f t="shared" si="511"/>
        <v>44.06</v>
      </c>
      <c r="L1847" s="37">
        <f t="shared" si="512"/>
        <v>0</v>
      </c>
      <c r="M1847" s="37">
        <v>0</v>
      </c>
      <c r="N1847" s="37">
        <f t="shared" si="513"/>
        <v>0</v>
      </c>
      <c r="O1847" s="37">
        <v>0</v>
      </c>
      <c r="P1847" s="37">
        <v>0</v>
      </c>
      <c r="Q1847" s="21">
        <f t="shared" si="514"/>
        <v>39.790999999999997</v>
      </c>
      <c r="R1847" s="21">
        <f t="shared" si="523"/>
        <v>77.041666666666686</v>
      </c>
      <c r="S1847" s="21">
        <f t="shared" si="524"/>
        <v>-1.5526231057936304</v>
      </c>
      <c r="T1847" s="21">
        <f t="shared" si="515"/>
        <v>86.147999999999996</v>
      </c>
      <c r="U1847" s="37">
        <f>VLOOKUP(Time_Zone, 'LSTM LookUp'!$B$5:$D$8, 3, FALSE)</f>
        <v>-75</v>
      </c>
      <c r="V1847" s="21">
        <f t="shared" si="525"/>
        <v>-8.7513110449289595</v>
      </c>
      <c r="W1847" s="21">
        <f t="shared" si="516"/>
        <v>8.9601722387677807</v>
      </c>
      <c r="X1847" s="21">
        <f t="shared" si="517"/>
        <v>0</v>
      </c>
      <c r="Y1847" s="21">
        <f t="shared" si="518"/>
        <v>0</v>
      </c>
      <c r="Z1847" s="21">
        <f t="shared" si="526"/>
        <v>0</v>
      </c>
      <c r="AA1847" s="21">
        <f t="shared" si="519"/>
        <v>0</v>
      </c>
      <c r="AB1847" s="21">
        <f t="shared" si="520"/>
        <v>0</v>
      </c>
      <c r="AC1847" s="21">
        <f t="shared" si="521"/>
        <v>0</v>
      </c>
      <c r="AD1847" s="21">
        <f t="shared" si="527"/>
        <v>0</v>
      </c>
      <c r="AE1847" s="21" t="str">
        <f t="shared" si="522"/>
        <v>3/18/2:00</v>
      </c>
    </row>
    <row r="1848" spans="2:31">
      <c r="B1848" s="37">
        <v>3</v>
      </c>
      <c r="C1848" s="38">
        <v>18</v>
      </c>
      <c r="D1848" s="39">
        <v>3</v>
      </c>
      <c r="E1848" s="17">
        <v>6.1</v>
      </c>
      <c r="F1848" s="17">
        <v>0</v>
      </c>
      <c r="G1848" s="17">
        <v>0</v>
      </c>
      <c r="H1848" s="37">
        <f t="shared" si="510"/>
        <v>42.980000000000004</v>
      </c>
      <c r="I1848" s="37">
        <f>IF(H1848&lt;'Roof Calculator'!$G$8, 1, 0)</f>
        <v>1</v>
      </c>
      <c r="J1848" s="37">
        <f>IF(H1848&gt;='Roof Calculator'!$G$8, 1, 0)</f>
        <v>0</v>
      </c>
      <c r="K1848" s="37">
        <f t="shared" si="511"/>
        <v>42.980000000000004</v>
      </c>
      <c r="L1848" s="37">
        <f t="shared" si="512"/>
        <v>0</v>
      </c>
      <c r="M1848" s="37">
        <v>0</v>
      </c>
      <c r="N1848" s="37">
        <f t="shared" si="513"/>
        <v>0</v>
      </c>
      <c r="O1848" s="37">
        <v>0</v>
      </c>
      <c r="P1848" s="37">
        <v>0</v>
      </c>
      <c r="Q1848" s="21">
        <f t="shared" si="514"/>
        <v>39.790999999999997</v>
      </c>
      <c r="R1848" s="21">
        <f t="shared" si="523"/>
        <v>77.083333333333357</v>
      </c>
      <c r="S1848" s="21">
        <f t="shared" si="524"/>
        <v>-1.5363006759484754</v>
      </c>
      <c r="T1848" s="21">
        <f t="shared" si="515"/>
        <v>86.147999999999996</v>
      </c>
      <c r="U1848" s="37">
        <f>VLOOKUP(Time_Zone, 'LSTM LookUp'!$B$5:$D$8, 3, FALSE)</f>
        <v>-75</v>
      </c>
      <c r="V1848" s="21">
        <f t="shared" si="525"/>
        <v>-8.7387214786052994</v>
      </c>
      <c r="W1848" s="21">
        <f t="shared" si="516"/>
        <v>23.963319630348686</v>
      </c>
      <c r="X1848" s="21">
        <f t="shared" si="517"/>
        <v>0</v>
      </c>
      <c r="Y1848" s="21">
        <f t="shared" si="518"/>
        <v>0</v>
      </c>
      <c r="Z1848" s="21">
        <f t="shared" si="526"/>
        <v>0</v>
      </c>
      <c r="AA1848" s="21">
        <f t="shared" si="519"/>
        <v>0</v>
      </c>
      <c r="AB1848" s="21">
        <f t="shared" si="520"/>
        <v>0</v>
      </c>
      <c r="AC1848" s="21">
        <f t="shared" si="521"/>
        <v>0</v>
      </c>
      <c r="AD1848" s="21">
        <f t="shared" si="527"/>
        <v>0</v>
      </c>
      <c r="AE1848" s="21" t="str">
        <f t="shared" si="522"/>
        <v>3/18/3:00</v>
      </c>
    </row>
    <row r="1849" spans="2:31">
      <c r="B1849" s="37">
        <v>3</v>
      </c>
      <c r="C1849" s="38">
        <v>18</v>
      </c>
      <c r="D1849" s="39">
        <v>4</v>
      </c>
      <c r="E1849" s="17">
        <v>6.1</v>
      </c>
      <c r="F1849" s="17">
        <v>0</v>
      </c>
      <c r="G1849" s="17">
        <v>0</v>
      </c>
      <c r="H1849" s="37">
        <f t="shared" si="510"/>
        <v>42.980000000000004</v>
      </c>
      <c r="I1849" s="37">
        <f>IF(H1849&lt;'Roof Calculator'!$G$8, 1, 0)</f>
        <v>1</v>
      </c>
      <c r="J1849" s="37">
        <f>IF(H1849&gt;='Roof Calculator'!$G$8, 1, 0)</f>
        <v>0</v>
      </c>
      <c r="K1849" s="37">
        <f t="shared" si="511"/>
        <v>42.980000000000004</v>
      </c>
      <c r="L1849" s="37">
        <f t="shared" si="512"/>
        <v>0</v>
      </c>
      <c r="M1849" s="37">
        <v>0</v>
      </c>
      <c r="N1849" s="37">
        <f t="shared" si="513"/>
        <v>0</v>
      </c>
      <c r="O1849" s="37">
        <v>0</v>
      </c>
      <c r="P1849" s="37">
        <v>0</v>
      </c>
      <c r="Q1849" s="21">
        <f t="shared" si="514"/>
        <v>39.790999999999997</v>
      </c>
      <c r="R1849" s="21">
        <f t="shared" si="523"/>
        <v>77.125000000000028</v>
      </c>
      <c r="S1849" s="21">
        <f t="shared" si="524"/>
        <v>-1.5199775802648359</v>
      </c>
      <c r="T1849" s="21">
        <f t="shared" si="515"/>
        <v>86.147999999999996</v>
      </c>
      <c r="U1849" s="37">
        <f>VLOOKUP(Time_Zone, 'LSTM LookUp'!$B$5:$D$8, 3, FALSE)</f>
        <v>-75</v>
      </c>
      <c r="V1849" s="21">
        <f t="shared" si="525"/>
        <v>-8.7261253686706119</v>
      </c>
      <c r="W1849" s="21">
        <f t="shared" si="516"/>
        <v>38.966468657832337</v>
      </c>
      <c r="X1849" s="21">
        <f t="shared" si="517"/>
        <v>0</v>
      </c>
      <c r="Y1849" s="21">
        <f t="shared" si="518"/>
        <v>0</v>
      </c>
      <c r="Z1849" s="21">
        <f t="shared" si="526"/>
        <v>0</v>
      </c>
      <c r="AA1849" s="21">
        <f t="shared" si="519"/>
        <v>0</v>
      </c>
      <c r="AB1849" s="21">
        <f t="shared" si="520"/>
        <v>0</v>
      </c>
      <c r="AC1849" s="21">
        <f t="shared" si="521"/>
        <v>0</v>
      </c>
      <c r="AD1849" s="21">
        <f t="shared" si="527"/>
        <v>0</v>
      </c>
      <c r="AE1849" s="21" t="str">
        <f t="shared" si="522"/>
        <v>3/18/4:00</v>
      </c>
    </row>
    <row r="1850" spans="2:31">
      <c r="B1850" s="37">
        <v>3</v>
      </c>
      <c r="C1850" s="38">
        <v>18</v>
      </c>
      <c r="D1850" s="39">
        <v>5</v>
      </c>
      <c r="E1850" s="17">
        <v>5</v>
      </c>
      <c r="F1850" s="17">
        <v>0</v>
      </c>
      <c r="G1850" s="17">
        <v>0</v>
      </c>
      <c r="H1850" s="37">
        <f t="shared" si="510"/>
        <v>41</v>
      </c>
      <c r="I1850" s="37">
        <f>IF(H1850&lt;'Roof Calculator'!$G$8, 1, 0)</f>
        <v>1</v>
      </c>
      <c r="J1850" s="37">
        <f>IF(H1850&gt;='Roof Calculator'!$G$8, 1, 0)</f>
        <v>0</v>
      </c>
      <c r="K1850" s="37">
        <f t="shared" si="511"/>
        <v>41</v>
      </c>
      <c r="L1850" s="37">
        <f t="shared" si="512"/>
        <v>0</v>
      </c>
      <c r="M1850" s="37">
        <v>0</v>
      </c>
      <c r="N1850" s="37">
        <f t="shared" si="513"/>
        <v>0</v>
      </c>
      <c r="O1850" s="37">
        <v>0</v>
      </c>
      <c r="P1850" s="37">
        <v>0</v>
      </c>
      <c r="Q1850" s="21">
        <f t="shared" si="514"/>
        <v>39.790999999999997</v>
      </c>
      <c r="R1850" s="21">
        <f t="shared" si="523"/>
        <v>77.1666666666667</v>
      </c>
      <c r="S1850" s="21">
        <f t="shared" si="524"/>
        <v>-1.5036538258305545</v>
      </c>
      <c r="T1850" s="21">
        <f t="shared" si="515"/>
        <v>86.147999999999996</v>
      </c>
      <c r="U1850" s="37">
        <f>VLOOKUP(Time_Zone, 'LSTM LookUp'!$B$5:$D$8, 3, FALSE)</f>
        <v>-75</v>
      </c>
      <c r="V1850" s="21">
        <f t="shared" si="525"/>
        <v>-8.7135227432610431</v>
      </c>
      <c r="W1850" s="21">
        <f t="shared" si="516"/>
        <v>53.96961931418474</v>
      </c>
      <c r="X1850" s="21">
        <f t="shared" si="517"/>
        <v>0</v>
      </c>
      <c r="Y1850" s="21">
        <f t="shared" si="518"/>
        <v>0</v>
      </c>
      <c r="Z1850" s="21">
        <f t="shared" si="526"/>
        <v>0</v>
      </c>
      <c r="AA1850" s="21">
        <f t="shared" si="519"/>
        <v>0</v>
      </c>
      <c r="AB1850" s="21">
        <f t="shared" si="520"/>
        <v>0</v>
      </c>
      <c r="AC1850" s="21">
        <f t="shared" si="521"/>
        <v>0</v>
      </c>
      <c r="AD1850" s="21">
        <f t="shared" si="527"/>
        <v>0</v>
      </c>
      <c r="AE1850" s="21" t="str">
        <f t="shared" si="522"/>
        <v>3/18/5:00</v>
      </c>
    </row>
    <row r="1851" spans="2:31">
      <c r="B1851" s="37">
        <v>3</v>
      </c>
      <c r="C1851" s="38">
        <v>18</v>
      </c>
      <c r="D1851" s="39">
        <v>6</v>
      </c>
      <c r="E1851" s="17">
        <v>5</v>
      </c>
      <c r="F1851" s="17">
        <v>0</v>
      </c>
      <c r="G1851" s="17">
        <v>0</v>
      </c>
      <c r="H1851" s="37">
        <f t="shared" si="510"/>
        <v>41</v>
      </c>
      <c r="I1851" s="37">
        <f>IF(H1851&lt;'Roof Calculator'!$G$8, 1, 0)</f>
        <v>1</v>
      </c>
      <c r="J1851" s="37">
        <f>IF(H1851&gt;='Roof Calculator'!$G$8, 1, 0)</f>
        <v>0</v>
      </c>
      <c r="K1851" s="37">
        <f t="shared" si="511"/>
        <v>41</v>
      </c>
      <c r="L1851" s="37">
        <f t="shared" si="512"/>
        <v>0</v>
      </c>
      <c r="M1851" s="37">
        <v>0</v>
      </c>
      <c r="N1851" s="37">
        <f t="shared" si="513"/>
        <v>0</v>
      </c>
      <c r="O1851" s="37">
        <v>0</v>
      </c>
      <c r="P1851" s="37">
        <v>0</v>
      </c>
      <c r="Q1851" s="21">
        <f t="shared" si="514"/>
        <v>39.790999999999997</v>
      </c>
      <c r="R1851" s="21">
        <f t="shared" si="523"/>
        <v>77.208333333333371</v>
      </c>
      <c r="S1851" s="21">
        <f t="shared" si="524"/>
        <v>-1.4873294197333324</v>
      </c>
      <c r="T1851" s="21">
        <f t="shared" si="515"/>
        <v>86.147999999999996</v>
      </c>
      <c r="U1851" s="37">
        <f>VLOOKUP(Time_Zone, 'LSTM LookUp'!$B$5:$D$8, 3, FALSE)</f>
        <v>-75</v>
      </c>
      <c r="V1851" s="21">
        <f t="shared" si="525"/>
        <v>-8.7009136305202581</v>
      </c>
      <c r="W1851" s="21">
        <f t="shared" si="516"/>
        <v>68.972771592369895</v>
      </c>
      <c r="X1851" s="21">
        <f t="shared" si="517"/>
        <v>0</v>
      </c>
      <c r="Y1851" s="21">
        <f t="shared" si="518"/>
        <v>0</v>
      </c>
      <c r="Z1851" s="21">
        <f t="shared" si="526"/>
        <v>0</v>
      </c>
      <c r="AA1851" s="21">
        <f t="shared" si="519"/>
        <v>0</v>
      </c>
      <c r="AB1851" s="21">
        <f t="shared" si="520"/>
        <v>0</v>
      </c>
      <c r="AC1851" s="21">
        <f t="shared" si="521"/>
        <v>0</v>
      </c>
      <c r="AD1851" s="21">
        <f t="shared" si="527"/>
        <v>0</v>
      </c>
      <c r="AE1851" s="21" t="str">
        <f t="shared" si="522"/>
        <v>3/18/6:00</v>
      </c>
    </row>
    <row r="1852" spans="2:31">
      <c r="B1852" s="37">
        <v>3</v>
      </c>
      <c r="C1852" s="38">
        <v>18</v>
      </c>
      <c r="D1852" s="39">
        <v>7</v>
      </c>
      <c r="E1852" s="17">
        <v>6.1</v>
      </c>
      <c r="F1852" s="17">
        <v>0</v>
      </c>
      <c r="G1852" s="17">
        <v>0</v>
      </c>
      <c r="H1852" s="37">
        <f t="shared" si="510"/>
        <v>42.980000000000004</v>
      </c>
      <c r="I1852" s="37">
        <f>IF(H1852&lt;'Roof Calculator'!$G$8, 1, 0)</f>
        <v>1</v>
      </c>
      <c r="J1852" s="37">
        <f>IF(H1852&gt;='Roof Calculator'!$G$8, 1, 0)</f>
        <v>0</v>
      </c>
      <c r="K1852" s="37">
        <f t="shared" si="511"/>
        <v>42.980000000000004</v>
      </c>
      <c r="L1852" s="37">
        <f t="shared" si="512"/>
        <v>0</v>
      </c>
      <c r="M1852" s="37">
        <v>0</v>
      </c>
      <c r="N1852" s="37">
        <f t="shared" si="513"/>
        <v>0</v>
      </c>
      <c r="O1852" s="37">
        <v>0</v>
      </c>
      <c r="P1852" s="37">
        <v>0</v>
      </c>
      <c r="Q1852" s="21">
        <f t="shared" si="514"/>
        <v>39.790999999999997</v>
      </c>
      <c r="R1852" s="21">
        <f t="shared" si="523"/>
        <v>77.250000000000043</v>
      </c>
      <c r="S1852" s="21">
        <f t="shared" si="524"/>
        <v>-1.4710043690607282</v>
      </c>
      <c r="T1852" s="21">
        <f t="shared" si="515"/>
        <v>86.147999999999996</v>
      </c>
      <c r="U1852" s="37">
        <f>VLOOKUP(Time_Zone, 'LSTM LookUp'!$B$5:$D$8, 3, FALSE)</f>
        <v>-75</v>
      </c>
      <c r="V1852" s="21">
        <f t="shared" si="525"/>
        <v>-8.6882980585993881</v>
      </c>
      <c r="W1852" s="21">
        <f t="shared" si="516"/>
        <v>83.97592548535016</v>
      </c>
      <c r="X1852" s="21">
        <f t="shared" si="517"/>
        <v>0</v>
      </c>
      <c r="Y1852" s="21">
        <f t="shared" si="518"/>
        <v>0</v>
      </c>
      <c r="Z1852" s="21">
        <f t="shared" si="526"/>
        <v>0</v>
      </c>
      <c r="AA1852" s="21">
        <f t="shared" si="519"/>
        <v>0</v>
      </c>
      <c r="AB1852" s="21">
        <f t="shared" si="520"/>
        <v>0</v>
      </c>
      <c r="AC1852" s="21">
        <f t="shared" si="521"/>
        <v>0</v>
      </c>
      <c r="AD1852" s="21">
        <f t="shared" si="527"/>
        <v>0</v>
      </c>
      <c r="AE1852" s="21" t="str">
        <f t="shared" si="522"/>
        <v>3/18/7:00</v>
      </c>
    </row>
    <row r="1853" spans="2:31">
      <c r="B1853" s="37">
        <v>3</v>
      </c>
      <c r="C1853" s="38">
        <v>18</v>
      </c>
      <c r="D1853" s="39">
        <v>8</v>
      </c>
      <c r="E1853" s="17">
        <v>6.7</v>
      </c>
      <c r="F1853" s="17">
        <v>22</v>
      </c>
      <c r="G1853" s="17">
        <v>12</v>
      </c>
      <c r="H1853" s="37">
        <f t="shared" si="510"/>
        <v>44.06</v>
      </c>
      <c r="I1853" s="37">
        <f>IF(H1853&lt;'Roof Calculator'!$G$8, 1, 0)</f>
        <v>1</v>
      </c>
      <c r="J1853" s="37">
        <f>IF(H1853&gt;='Roof Calculator'!$G$8, 1, 0)</f>
        <v>0</v>
      </c>
      <c r="K1853" s="37">
        <f t="shared" si="511"/>
        <v>44.06</v>
      </c>
      <c r="L1853" s="37">
        <f t="shared" si="512"/>
        <v>0</v>
      </c>
      <c r="M1853" s="37">
        <v>0</v>
      </c>
      <c r="N1853" s="37">
        <f t="shared" si="513"/>
        <v>22</v>
      </c>
      <c r="O1853" s="37">
        <v>0</v>
      </c>
      <c r="P1853" s="37">
        <v>0</v>
      </c>
      <c r="Q1853" s="21">
        <f t="shared" si="514"/>
        <v>39.790999999999997</v>
      </c>
      <c r="R1853" s="21">
        <f t="shared" si="523"/>
        <v>77.291666666666714</v>
      </c>
      <c r="S1853" s="21">
        <f t="shared" si="524"/>
        <v>-1.4546786809001628</v>
      </c>
      <c r="T1853" s="21">
        <f t="shared" si="515"/>
        <v>86.147999999999996</v>
      </c>
      <c r="U1853" s="37">
        <f>VLOOKUP(Time_Zone, 'LSTM LookUp'!$B$5:$D$8, 3, FALSE)</f>
        <v>-75</v>
      </c>
      <c r="V1853" s="21">
        <f t="shared" si="525"/>
        <v>-8.6756760556569645</v>
      </c>
      <c r="W1853" s="21">
        <f t="shared" si="516"/>
        <v>98.979080986085748</v>
      </c>
      <c r="X1853" s="21">
        <f t="shared" si="517"/>
        <v>-1.633594763784747</v>
      </c>
      <c r="Y1853" s="21">
        <f t="shared" si="518"/>
        <v>20.366405236215254</v>
      </c>
      <c r="Z1853" s="21">
        <f t="shared" si="526"/>
        <v>6.4557947478601312</v>
      </c>
      <c r="AA1853" s="21">
        <f t="shared" si="519"/>
        <v>6.4557947478601312</v>
      </c>
      <c r="AB1853" s="21">
        <f t="shared" si="520"/>
        <v>0</v>
      </c>
      <c r="AC1853" s="21">
        <f t="shared" si="521"/>
        <v>0</v>
      </c>
      <c r="AD1853" s="21">
        <f t="shared" si="527"/>
        <v>0</v>
      </c>
      <c r="AE1853" s="21" t="str">
        <f t="shared" si="522"/>
        <v>3/18/8:00</v>
      </c>
    </row>
    <row r="1854" spans="2:31">
      <c r="B1854" s="37">
        <v>3</v>
      </c>
      <c r="C1854" s="38">
        <v>18</v>
      </c>
      <c r="D1854" s="39">
        <v>9</v>
      </c>
      <c r="E1854" s="17">
        <v>8.3000000000000007</v>
      </c>
      <c r="F1854" s="17">
        <v>95</v>
      </c>
      <c r="G1854" s="17">
        <v>4</v>
      </c>
      <c r="H1854" s="37">
        <f t="shared" si="510"/>
        <v>46.94</v>
      </c>
      <c r="I1854" s="37">
        <f>IF(H1854&lt;'Roof Calculator'!$G$8, 1, 0)</f>
        <v>1</v>
      </c>
      <c r="J1854" s="37">
        <f>IF(H1854&gt;='Roof Calculator'!$G$8, 1, 0)</f>
        <v>0</v>
      </c>
      <c r="K1854" s="37">
        <f t="shared" si="511"/>
        <v>46.94</v>
      </c>
      <c r="L1854" s="37">
        <f t="shared" si="512"/>
        <v>0</v>
      </c>
      <c r="M1854" s="37">
        <v>0</v>
      </c>
      <c r="N1854" s="37">
        <f t="shared" si="513"/>
        <v>95</v>
      </c>
      <c r="O1854" s="37">
        <v>0</v>
      </c>
      <c r="P1854" s="37">
        <v>0</v>
      </c>
      <c r="Q1854" s="21">
        <f t="shared" si="514"/>
        <v>39.790999999999997</v>
      </c>
      <c r="R1854" s="21">
        <f t="shared" si="523"/>
        <v>77.333333333333385</v>
      </c>
      <c r="S1854" s="21">
        <f t="shared" si="524"/>
        <v>-1.4383523623389181</v>
      </c>
      <c r="T1854" s="21">
        <f t="shared" si="515"/>
        <v>86.147999999999996</v>
      </c>
      <c r="U1854" s="37">
        <f>VLOOKUP(Time_Zone, 'LSTM LookUp'!$B$5:$D$8, 3, FALSE)</f>
        <v>-75</v>
      </c>
      <c r="V1854" s="21">
        <f t="shared" si="525"/>
        <v>-8.663047649858866</v>
      </c>
      <c r="W1854" s="21">
        <f t="shared" si="516"/>
        <v>113.98223808753525</v>
      </c>
      <c r="X1854" s="21">
        <f t="shared" si="517"/>
        <v>-1.3131140457129176</v>
      </c>
      <c r="Y1854" s="21">
        <f t="shared" si="518"/>
        <v>93.686885954287078</v>
      </c>
      <c r="Z1854" s="21">
        <f t="shared" si="526"/>
        <v>29.697106547382713</v>
      </c>
      <c r="AA1854" s="21">
        <f t="shared" si="519"/>
        <v>29.697106547382713</v>
      </c>
      <c r="AB1854" s="21">
        <f t="shared" si="520"/>
        <v>0</v>
      </c>
      <c r="AC1854" s="21">
        <f t="shared" si="521"/>
        <v>0</v>
      </c>
      <c r="AD1854" s="21">
        <f t="shared" si="527"/>
        <v>0</v>
      </c>
      <c r="AE1854" s="21" t="str">
        <f t="shared" si="522"/>
        <v>3/18/9:00</v>
      </c>
    </row>
    <row r="1855" spans="2:31">
      <c r="B1855" s="37">
        <v>3</v>
      </c>
      <c r="C1855" s="38">
        <v>18</v>
      </c>
      <c r="D1855" s="39">
        <v>10</v>
      </c>
      <c r="E1855" s="17">
        <v>8.9</v>
      </c>
      <c r="F1855" s="17">
        <v>177</v>
      </c>
      <c r="G1855" s="17">
        <v>4</v>
      </c>
      <c r="H1855" s="37">
        <f t="shared" si="510"/>
        <v>48.02</v>
      </c>
      <c r="I1855" s="37">
        <f>IF(H1855&lt;'Roof Calculator'!$G$8, 1, 0)</f>
        <v>1</v>
      </c>
      <c r="J1855" s="37">
        <f>IF(H1855&gt;='Roof Calculator'!$G$8, 1, 0)</f>
        <v>0</v>
      </c>
      <c r="K1855" s="37">
        <f t="shared" si="511"/>
        <v>48.02</v>
      </c>
      <c r="L1855" s="37">
        <f t="shared" si="512"/>
        <v>0</v>
      </c>
      <c r="M1855" s="37">
        <v>0</v>
      </c>
      <c r="N1855" s="37">
        <f t="shared" si="513"/>
        <v>177</v>
      </c>
      <c r="O1855" s="37">
        <v>0</v>
      </c>
      <c r="P1855" s="37">
        <v>0</v>
      </c>
      <c r="Q1855" s="21">
        <f t="shared" si="514"/>
        <v>39.790999999999997</v>
      </c>
      <c r="R1855" s="21">
        <f t="shared" si="523"/>
        <v>77.375000000000057</v>
      </c>
      <c r="S1855" s="21">
        <f t="shared" si="524"/>
        <v>-1.4220254204641418</v>
      </c>
      <c r="T1855" s="21">
        <f t="shared" si="515"/>
        <v>86.147999999999996</v>
      </c>
      <c r="U1855" s="37">
        <f>VLOOKUP(Time_Zone, 'LSTM LookUp'!$B$5:$D$8, 3, FALSE)</f>
        <v>-75</v>
      </c>
      <c r="V1855" s="21">
        <f t="shared" si="525"/>
        <v>-8.6504128693782523</v>
      </c>
      <c r="W1855" s="21">
        <f t="shared" si="516"/>
        <v>128.98539678265541</v>
      </c>
      <c r="X1855" s="21">
        <f t="shared" si="517"/>
        <v>-1.9965637622459789</v>
      </c>
      <c r="Y1855" s="21">
        <f t="shared" si="518"/>
        <v>175.00343623775402</v>
      </c>
      <c r="Z1855" s="21">
        <f t="shared" si="526"/>
        <v>55.473032742773754</v>
      </c>
      <c r="AA1855" s="21">
        <f t="shared" si="519"/>
        <v>55.473032742773754</v>
      </c>
      <c r="AB1855" s="21">
        <f t="shared" si="520"/>
        <v>0</v>
      </c>
      <c r="AC1855" s="21">
        <f t="shared" si="521"/>
        <v>0</v>
      </c>
      <c r="AD1855" s="21">
        <f t="shared" si="527"/>
        <v>0</v>
      </c>
      <c r="AE1855" s="21" t="str">
        <f t="shared" si="522"/>
        <v>3/18/10:00</v>
      </c>
    </row>
    <row r="1856" spans="2:31">
      <c r="B1856" s="37">
        <v>3</v>
      </c>
      <c r="C1856" s="38">
        <v>18</v>
      </c>
      <c r="D1856" s="39">
        <v>11</v>
      </c>
      <c r="E1856" s="17">
        <v>10.6</v>
      </c>
      <c r="F1856" s="17">
        <v>299</v>
      </c>
      <c r="G1856" s="17">
        <v>8</v>
      </c>
      <c r="H1856" s="37">
        <f t="shared" si="510"/>
        <v>51.08</v>
      </c>
      <c r="I1856" s="37">
        <f>IF(H1856&lt;'Roof Calculator'!$G$8, 1, 0)</f>
        <v>1</v>
      </c>
      <c r="J1856" s="37">
        <f>IF(H1856&gt;='Roof Calculator'!$G$8, 1, 0)</f>
        <v>0</v>
      </c>
      <c r="K1856" s="37">
        <f t="shared" si="511"/>
        <v>51.08</v>
      </c>
      <c r="L1856" s="37">
        <f t="shared" si="512"/>
        <v>0</v>
      </c>
      <c r="M1856" s="37">
        <v>0</v>
      </c>
      <c r="N1856" s="37">
        <f t="shared" si="513"/>
        <v>299</v>
      </c>
      <c r="O1856" s="37">
        <v>0</v>
      </c>
      <c r="P1856" s="37">
        <v>0</v>
      </c>
      <c r="Q1856" s="21">
        <f t="shared" si="514"/>
        <v>39.790999999999997</v>
      </c>
      <c r="R1856" s="21">
        <f t="shared" si="523"/>
        <v>77.416666666666728</v>
      </c>
      <c r="S1856" s="21">
        <f t="shared" si="524"/>
        <v>-1.4056978623628449</v>
      </c>
      <c r="T1856" s="21">
        <f t="shared" si="515"/>
        <v>86.147999999999996</v>
      </c>
      <c r="U1856" s="37">
        <f>VLOOKUP(Time_Zone, 'LSTM LookUp'!$B$5:$D$8, 3, FALSE)</f>
        <v>-75</v>
      </c>
      <c r="V1856" s="21">
        <f t="shared" si="525"/>
        <v>-8.6377717423955147</v>
      </c>
      <c r="W1856" s="21">
        <f t="shared" si="516"/>
        <v>143.98855706440111</v>
      </c>
      <c r="X1856" s="21">
        <f t="shared" si="517"/>
        <v>-5.0964676099934652</v>
      </c>
      <c r="Y1856" s="21">
        <f t="shared" si="518"/>
        <v>293.90353239000655</v>
      </c>
      <c r="Z1856" s="21">
        <f t="shared" si="526"/>
        <v>93.162286558407885</v>
      </c>
      <c r="AA1856" s="21">
        <f t="shared" si="519"/>
        <v>93.162286558407885</v>
      </c>
      <c r="AB1856" s="21">
        <f t="shared" si="520"/>
        <v>0</v>
      </c>
      <c r="AC1856" s="21">
        <f t="shared" si="521"/>
        <v>0</v>
      </c>
      <c r="AD1856" s="21">
        <f t="shared" si="527"/>
        <v>0</v>
      </c>
      <c r="AE1856" s="21" t="str">
        <f t="shared" si="522"/>
        <v>3/18/11:00</v>
      </c>
    </row>
    <row r="1857" spans="2:31">
      <c r="B1857" s="37">
        <v>3</v>
      </c>
      <c r="C1857" s="38">
        <v>18</v>
      </c>
      <c r="D1857" s="39">
        <v>12</v>
      </c>
      <c r="E1857" s="17">
        <v>13.9</v>
      </c>
      <c r="F1857" s="17">
        <v>263</v>
      </c>
      <c r="G1857" s="17">
        <v>341</v>
      </c>
      <c r="H1857" s="37">
        <f t="shared" si="510"/>
        <v>57.02</v>
      </c>
      <c r="I1857" s="37">
        <f>IF(H1857&lt;'Roof Calculator'!$G$8, 1, 0)</f>
        <v>0</v>
      </c>
      <c r="J1857" s="37">
        <f>IF(H1857&gt;='Roof Calculator'!$G$8, 1, 0)</f>
        <v>1</v>
      </c>
      <c r="K1857" s="37">
        <f t="shared" si="511"/>
        <v>0</v>
      </c>
      <c r="L1857" s="37">
        <f t="shared" si="512"/>
        <v>57.02</v>
      </c>
      <c r="M1857" s="37">
        <v>0</v>
      </c>
      <c r="N1857" s="37">
        <f t="shared" si="513"/>
        <v>263</v>
      </c>
      <c r="O1857" s="37">
        <v>0</v>
      </c>
      <c r="P1857" s="37">
        <v>0</v>
      </c>
      <c r="Q1857" s="21">
        <f t="shared" si="514"/>
        <v>39.790999999999997</v>
      </c>
      <c r="R1857" s="21">
        <f t="shared" si="523"/>
        <v>77.4583333333334</v>
      </c>
      <c r="S1857" s="21">
        <f t="shared" si="524"/>
        <v>-1.3893696951219061</v>
      </c>
      <c r="T1857" s="21">
        <f t="shared" si="515"/>
        <v>86.147999999999996</v>
      </c>
      <c r="U1857" s="37">
        <f>VLOOKUP(Time_Zone, 'LSTM LookUp'!$B$5:$D$8, 3, FALSE)</f>
        <v>-75</v>
      </c>
      <c r="V1857" s="21">
        <f t="shared" si="525"/>
        <v>-8.6251242970982087</v>
      </c>
      <c r="W1857" s="21">
        <f t="shared" si="516"/>
        <v>158.99171892572545</v>
      </c>
      <c r="X1857" s="21">
        <f t="shared" si="517"/>
        <v>-249.82180043322725</v>
      </c>
      <c r="Y1857" s="21">
        <f t="shared" si="518"/>
        <v>13.178199566772747</v>
      </c>
      <c r="Z1857" s="21">
        <f t="shared" si="526"/>
        <v>4.1772590971598493</v>
      </c>
      <c r="AA1857" s="21">
        <f t="shared" si="519"/>
        <v>0</v>
      </c>
      <c r="AB1857" s="21">
        <f t="shared" si="520"/>
        <v>4.1772590971598493</v>
      </c>
      <c r="AC1857" s="21">
        <f t="shared" si="521"/>
        <v>57.02</v>
      </c>
      <c r="AD1857" s="21">
        <f t="shared" si="527"/>
        <v>4.1772590971598493</v>
      </c>
      <c r="AE1857" s="21" t="str">
        <f t="shared" si="522"/>
        <v>3/18/12:00</v>
      </c>
    </row>
    <row r="1858" spans="2:31">
      <c r="B1858" s="37">
        <v>3</v>
      </c>
      <c r="C1858" s="38">
        <v>18</v>
      </c>
      <c r="D1858" s="39">
        <v>13</v>
      </c>
      <c r="E1858" s="17">
        <v>16.7</v>
      </c>
      <c r="F1858" s="17">
        <v>278</v>
      </c>
      <c r="G1858" s="17">
        <v>5</v>
      </c>
      <c r="H1858" s="37">
        <f t="shared" si="510"/>
        <v>62.059999999999995</v>
      </c>
      <c r="I1858" s="37">
        <f>IF(H1858&lt;'Roof Calculator'!$G$8, 1, 0)</f>
        <v>0</v>
      </c>
      <c r="J1858" s="37">
        <f>IF(H1858&gt;='Roof Calculator'!$G$8, 1, 0)</f>
        <v>1</v>
      </c>
      <c r="K1858" s="37">
        <f t="shared" si="511"/>
        <v>0</v>
      </c>
      <c r="L1858" s="37">
        <f t="shared" si="512"/>
        <v>62.059999999999995</v>
      </c>
      <c r="M1858" s="37">
        <v>0</v>
      </c>
      <c r="N1858" s="37">
        <f t="shared" si="513"/>
        <v>278</v>
      </c>
      <c r="O1858" s="37">
        <v>0</v>
      </c>
      <c r="P1858" s="37">
        <v>0</v>
      </c>
      <c r="Q1858" s="21">
        <f t="shared" si="514"/>
        <v>39.790999999999997</v>
      </c>
      <c r="R1858" s="21">
        <f t="shared" si="523"/>
        <v>77.500000000000071</v>
      </c>
      <c r="S1858" s="21">
        <f t="shared" si="524"/>
        <v>-1.373040925828072</v>
      </c>
      <c r="T1858" s="21">
        <f t="shared" si="515"/>
        <v>86.147999999999996</v>
      </c>
      <c r="U1858" s="37">
        <f>VLOOKUP(Time_Zone, 'LSTM LookUp'!$B$5:$D$8, 3, FALSE)</f>
        <v>-75</v>
      </c>
      <c r="V1858" s="21">
        <f t="shared" si="525"/>
        <v>-8.6124705616809951</v>
      </c>
      <c r="W1858" s="21">
        <f t="shared" si="516"/>
        <v>173.99488235957978</v>
      </c>
      <c r="X1858" s="21">
        <f t="shared" si="517"/>
        <v>-3.8964173425789959</v>
      </c>
      <c r="Y1858" s="21">
        <f t="shared" si="518"/>
        <v>274.10358265742099</v>
      </c>
      <c r="Z1858" s="21">
        <f t="shared" si="526"/>
        <v>86.886048311698303</v>
      </c>
      <c r="AA1858" s="21">
        <f t="shared" si="519"/>
        <v>0</v>
      </c>
      <c r="AB1858" s="21">
        <f t="shared" si="520"/>
        <v>86.886048311698303</v>
      </c>
      <c r="AC1858" s="21">
        <f t="shared" si="521"/>
        <v>62.059999999999995</v>
      </c>
      <c r="AD1858" s="21">
        <f t="shared" si="527"/>
        <v>86.886048311698303</v>
      </c>
      <c r="AE1858" s="21" t="str">
        <f t="shared" si="522"/>
        <v>3/18/13:00</v>
      </c>
    </row>
    <row r="1859" spans="2:31">
      <c r="B1859" s="37">
        <v>3</v>
      </c>
      <c r="C1859" s="38">
        <v>18</v>
      </c>
      <c r="D1859" s="39">
        <v>14</v>
      </c>
      <c r="E1859" s="17">
        <v>17.2</v>
      </c>
      <c r="F1859" s="17">
        <v>265</v>
      </c>
      <c r="G1859" s="17">
        <v>14</v>
      </c>
      <c r="H1859" s="37">
        <f t="shared" si="510"/>
        <v>62.959999999999994</v>
      </c>
      <c r="I1859" s="37">
        <f>IF(H1859&lt;'Roof Calculator'!$G$8, 1, 0)</f>
        <v>0</v>
      </c>
      <c r="J1859" s="37">
        <f>IF(H1859&gt;='Roof Calculator'!$G$8, 1, 0)</f>
        <v>1</v>
      </c>
      <c r="K1859" s="37">
        <f t="shared" si="511"/>
        <v>0</v>
      </c>
      <c r="L1859" s="37">
        <f t="shared" si="512"/>
        <v>62.959999999999994</v>
      </c>
      <c r="M1859" s="37">
        <v>0</v>
      </c>
      <c r="N1859" s="37">
        <f t="shared" si="513"/>
        <v>265</v>
      </c>
      <c r="O1859" s="37">
        <v>0</v>
      </c>
      <c r="P1859" s="37">
        <v>0</v>
      </c>
      <c r="Q1859" s="21">
        <f t="shared" si="514"/>
        <v>39.790999999999997</v>
      </c>
      <c r="R1859" s="21">
        <f t="shared" si="523"/>
        <v>77.541666666666742</v>
      </c>
      <c r="S1859" s="21">
        <f t="shared" si="524"/>
        <v>-1.3567115615679597</v>
      </c>
      <c r="T1859" s="21">
        <f t="shared" si="515"/>
        <v>86.147999999999996</v>
      </c>
      <c r="U1859" s="37">
        <f>VLOOKUP(Time_Zone, 'LSTM LookUp'!$B$5:$D$8, 3, FALSE)</f>
        <v>-75</v>
      </c>
      <c r="V1859" s="21">
        <f t="shared" si="525"/>
        <v>-8.5998105643455904</v>
      </c>
      <c r="W1859" s="21">
        <f t="shared" si="516"/>
        <v>188.9980473589136</v>
      </c>
      <c r="X1859" s="21">
        <f t="shared" si="517"/>
        <v>-10.834155605624229</v>
      </c>
      <c r="Y1859" s="21">
        <f t="shared" si="518"/>
        <v>254.16584439437577</v>
      </c>
      <c r="Z1859" s="21">
        <f t="shared" si="526"/>
        <v>80.566133507395961</v>
      </c>
      <c r="AA1859" s="21">
        <f t="shared" si="519"/>
        <v>0</v>
      </c>
      <c r="AB1859" s="21">
        <f t="shared" si="520"/>
        <v>80.566133507395961</v>
      </c>
      <c r="AC1859" s="21">
        <f t="shared" si="521"/>
        <v>62.959999999999994</v>
      </c>
      <c r="AD1859" s="21">
        <f t="shared" si="527"/>
        <v>80.566133507395961</v>
      </c>
      <c r="AE1859" s="21" t="str">
        <f t="shared" si="522"/>
        <v>3/18/14:00</v>
      </c>
    </row>
    <row r="1860" spans="2:31">
      <c r="B1860" s="37">
        <v>3</v>
      </c>
      <c r="C1860" s="38">
        <v>18</v>
      </c>
      <c r="D1860" s="39">
        <v>15</v>
      </c>
      <c r="E1860" s="17">
        <v>18.3</v>
      </c>
      <c r="F1860" s="17">
        <v>171</v>
      </c>
      <c r="G1860" s="17">
        <v>20</v>
      </c>
      <c r="H1860" s="37">
        <f t="shared" si="510"/>
        <v>64.94</v>
      </c>
      <c r="I1860" s="37">
        <f>IF(H1860&lt;'Roof Calculator'!$G$8, 1, 0)</f>
        <v>0</v>
      </c>
      <c r="J1860" s="37">
        <f>IF(H1860&gt;='Roof Calculator'!$G$8, 1, 0)</f>
        <v>1</v>
      </c>
      <c r="K1860" s="37">
        <f t="shared" si="511"/>
        <v>0</v>
      </c>
      <c r="L1860" s="37">
        <f t="shared" si="512"/>
        <v>64.94</v>
      </c>
      <c r="M1860" s="37">
        <v>0</v>
      </c>
      <c r="N1860" s="37">
        <f t="shared" si="513"/>
        <v>171</v>
      </c>
      <c r="O1860" s="37">
        <v>0</v>
      </c>
      <c r="P1860" s="37">
        <v>0</v>
      </c>
      <c r="Q1860" s="21">
        <f t="shared" si="514"/>
        <v>39.790999999999997</v>
      </c>
      <c r="R1860" s="21">
        <f t="shared" si="523"/>
        <v>77.583333333333414</v>
      </c>
      <c r="S1860" s="21">
        <f t="shared" si="524"/>
        <v>-1.3403816094280563</v>
      </c>
      <c r="T1860" s="21">
        <f t="shared" si="515"/>
        <v>86.147999999999996</v>
      </c>
      <c r="U1860" s="37">
        <f>VLOOKUP(Time_Zone, 'LSTM LookUp'!$B$5:$D$8, 3, FALSE)</f>
        <v>-75</v>
      </c>
      <c r="V1860" s="21">
        <f t="shared" si="525"/>
        <v>-8.5871443333006958</v>
      </c>
      <c r="W1860" s="21">
        <f t="shared" si="516"/>
        <v>204.00121391667483</v>
      </c>
      <c r="X1860" s="21">
        <f t="shared" si="517"/>
        <v>-14.334513175227316</v>
      </c>
      <c r="Y1860" s="21">
        <f t="shared" si="518"/>
        <v>156.66548682477267</v>
      </c>
      <c r="Z1860" s="21">
        <f t="shared" si="526"/>
        <v>49.660223062627686</v>
      </c>
      <c r="AA1860" s="21">
        <f t="shared" si="519"/>
        <v>0</v>
      </c>
      <c r="AB1860" s="21">
        <f t="shared" si="520"/>
        <v>49.660223062627686</v>
      </c>
      <c r="AC1860" s="21">
        <f t="shared" si="521"/>
        <v>64.94</v>
      </c>
      <c r="AD1860" s="21">
        <f t="shared" si="527"/>
        <v>49.660223062627686</v>
      </c>
      <c r="AE1860" s="21" t="str">
        <f t="shared" si="522"/>
        <v>3/18/15:00</v>
      </c>
    </row>
    <row r="1861" spans="2:31">
      <c r="B1861" s="37">
        <v>3</v>
      </c>
      <c r="C1861" s="38">
        <v>18</v>
      </c>
      <c r="D1861" s="39">
        <v>16</v>
      </c>
      <c r="E1861" s="17">
        <v>15</v>
      </c>
      <c r="F1861" s="17">
        <v>136</v>
      </c>
      <c r="G1861" s="17">
        <v>6</v>
      </c>
      <c r="H1861" s="37">
        <f t="shared" si="510"/>
        <v>59</v>
      </c>
      <c r="I1861" s="37">
        <f>IF(H1861&lt;'Roof Calculator'!$G$8, 1, 0)</f>
        <v>0</v>
      </c>
      <c r="J1861" s="37">
        <f>IF(H1861&gt;='Roof Calculator'!$G$8, 1, 0)</f>
        <v>1</v>
      </c>
      <c r="K1861" s="37">
        <f t="shared" si="511"/>
        <v>0</v>
      </c>
      <c r="L1861" s="37">
        <f t="shared" si="512"/>
        <v>59</v>
      </c>
      <c r="M1861" s="37">
        <v>0</v>
      </c>
      <c r="N1861" s="37">
        <f t="shared" si="513"/>
        <v>136</v>
      </c>
      <c r="O1861" s="37">
        <v>0</v>
      </c>
      <c r="P1861" s="37">
        <v>0</v>
      </c>
      <c r="Q1861" s="21">
        <f t="shared" si="514"/>
        <v>39.790999999999997</v>
      </c>
      <c r="R1861" s="21">
        <f t="shared" si="523"/>
        <v>77.625000000000085</v>
      </c>
      <c r="S1861" s="21">
        <f t="shared" si="524"/>
        <v>-1.3240510764947233</v>
      </c>
      <c r="T1861" s="21">
        <f t="shared" si="515"/>
        <v>86.147999999999996</v>
      </c>
      <c r="U1861" s="37">
        <f>VLOOKUP(Time_Zone, 'LSTM LookUp'!$B$5:$D$8, 3, FALSE)</f>
        <v>-75</v>
      </c>
      <c r="V1861" s="21">
        <f t="shared" si="525"/>
        <v>-8.574471896761942</v>
      </c>
      <c r="W1861" s="21">
        <f t="shared" si="516"/>
        <v>219.00438202580955</v>
      </c>
      <c r="X1861" s="21">
        <f t="shared" si="517"/>
        <v>-3.6704302722833635</v>
      </c>
      <c r="Y1861" s="21">
        <f t="shared" si="518"/>
        <v>132.32956972771663</v>
      </c>
      <c r="Z1861" s="21">
        <f t="shared" si="526"/>
        <v>41.946162384891224</v>
      </c>
      <c r="AA1861" s="21">
        <f t="shared" si="519"/>
        <v>0</v>
      </c>
      <c r="AB1861" s="21">
        <f t="shared" si="520"/>
        <v>41.946162384891224</v>
      </c>
      <c r="AC1861" s="21">
        <f t="shared" si="521"/>
        <v>59</v>
      </c>
      <c r="AD1861" s="21">
        <f t="shared" si="527"/>
        <v>41.946162384891224</v>
      </c>
      <c r="AE1861" s="21" t="str">
        <f t="shared" si="522"/>
        <v>3/18/16:00</v>
      </c>
    </row>
    <row r="1862" spans="2:31">
      <c r="B1862" s="37">
        <v>3</v>
      </c>
      <c r="C1862" s="38">
        <v>18</v>
      </c>
      <c r="D1862" s="39">
        <v>17</v>
      </c>
      <c r="E1862" s="17">
        <v>11.7</v>
      </c>
      <c r="F1862" s="17">
        <v>108</v>
      </c>
      <c r="G1862" s="17">
        <v>7</v>
      </c>
      <c r="H1862" s="37">
        <f t="shared" si="510"/>
        <v>53.06</v>
      </c>
      <c r="I1862" s="37">
        <f>IF(H1862&lt;'Roof Calculator'!$G$8, 1, 0)</f>
        <v>1</v>
      </c>
      <c r="J1862" s="37">
        <f>IF(H1862&gt;='Roof Calculator'!$G$8, 1, 0)</f>
        <v>0</v>
      </c>
      <c r="K1862" s="37">
        <f t="shared" si="511"/>
        <v>53.06</v>
      </c>
      <c r="L1862" s="37">
        <f t="shared" si="512"/>
        <v>0</v>
      </c>
      <c r="M1862" s="37">
        <v>0</v>
      </c>
      <c r="N1862" s="37">
        <f t="shared" si="513"/>
        <v>108</v>
      </c>
      <c r="O1862" s="37">
        <v>0</v>
      </c>
      <c r="P1862" s="37">
        <v>0</v>
      </c>
      <c r="Q1862" s="21">
        <f t="shared" si="514"/>
        <v>39.790999999999997</v>
      </c>
      <c r="R1862" s="21">
        <f t="shared" si="523"/>
        <v>77.666666666666757</v>
      </c>
      <c r="S1862" s="21">
        <f t="shared" si="524"/>
        <v>-1.3077199698541953</v>
      </c>
      <c r="T1862" s="21">
        <f t="shared" si="515"/>
        <v>86.147999999999996</v>
      </c>
      <c r="U1862" s="37">
        <f>VLOOKUP(Time_Zone, 'LSTM LookUp'!$B$5:$D$8, 3, FALSE)</f>
        <v>-75</v>
      </c>
      <c r="V1862" s="21">
        <f t="shared" si="525"/>
        <v>-8.5617932829518395</v>
      </c>
      <c r="W1862" s="21">
        <f t="shared" si="516"/>
        <v>234.00755167926204</v>
      </c>
      <c r="X1862" s="21">
        <f t="shared" si="517"/>
        <v>-3.2623578684342056</v>
      </c>
      <c r="Y1862" s="21">
        <f t="shared" si="518"/>
        <v>104.73764213156579</v>
      </c>
      <c r="Z1862" s="21">
        <f t="shared" si="526"/>
        <v>33.200003247203874</v>
      </c>
      <c r="AA1862" s="21">
        <f t="shared" si="519"/>
        <v>33.200003247203874</v>
      </c>
      <c r="AB1862" s="21">
        <f t="shared" si="520"/>
        <v>0</v>
      </c>
      <c r="AC1862" s="21">
        <f t="shared" si="521"/>
        <v>0</v>
      </c>
      <c r="AD1862" s="21">
        <f t="shared" si="527"/>
        <v>0</v>
      </c>
      <c r="AE1862" s="21" t="str">
        <f t="shared" si="522"/>
        <v>3/18/17:00</v>
      </c>
    </row>
    <row r="1863" spans="2:31">
      <c r="B1863" s="37">
        <v>3</v>
      </c>
      <c r="C1863" s="38">
        <v>18</v>
      </c>
      <c r="D1863" s="39">
        <v>18</v>
      </c>
      <c r="E1863" s="17">
        <v>11.1</v>
      </c>
      <c r="F1863" s="17">
        <v>63</v>
      </c>
      <c r="G1863" s="17">
        <v>4</v>
      </c>
      <c r="H1863" s="37">
        <f t="shared" si="510"/>
        <v>51.98</v>
      </c>
      <c r="I1863" s="37">
        <f>IF(H1863&lt;'Roof Calculator'!$G$8, 1, 0)</f>
        <v>1</v>
      </c>
      <c r="J1863" s="37">
        <f>IF(H1863&gt;='Roof Calculator'!$G$8, 1, 0)</f>
        <v>0</v>
      </c>
      <c r="K1863" s="37">
        <f t="shared" si="511"/>
        <v>51.98</v>
      </c>
      <c r="L1863" s="37">
        <f t="shared" si="512"/>
        <v>0</v>
      </c>
      <c r="M1863" s="37">
        <v>0</v>
      </c>
      <c r="N1863" s="37">
        <f t="shared" si="513"/>
        <v>63</v>
      </c>
      <c r="O1863" s="37">
        <v>0</v>
      </c>
      <c r="P1863" s="37">
        <v>0</v>
      </c>
      <c r="Q1863" s="21">
        <f t="shared" si="514"/>
        <v>39.790999999999997</v>
      </c>
      <c r="R1863" s="21">
        <f t="shared" si="523"/>
        <v>77.708333333333428</v>
      </c>
      <c r="S1863" s="21">
        <f t="shared" si="524"/>
        <v>-1.2913882965925831</v>
      </c>
      <c r="T1863" s="21">
        <f t="shared" si="515"/>
        <v>86.147999999999996</v>
      </c>
      <c r="U1863" s="37">
        <f>VLOOKUP(Time_Zone, 'LSTM LookUp'!$B$5:$D$8, 3, FALSE)</f>
        <v>-75</v>
      </c>
      <c r="V1863" s="21">
        <f t="shared" si="525"/>
        <v>-8.549108520099697</v>
      </c>
      <c r="W1863" s="21">
        <f t="shared" si="516"/>
        <v>249.01072286997507</v>
      </c>
      <c r="X1863" s="21">
        <f t="shared" si="517"/>
        <v>-1.1583341411633303</v>
      </c>
      <c r="Y1863" s="21">
        <f t="shared" si="518"/>
        <v>61.84166585883667</v>
      </c>
      <c r="Z1863" s="21">
        <f t="shared" si="526"/>
        <v>19.602727973834142</v>
      </c>
      <c r="AA1863" s="21">
        <f t="shared" si="519"/>
        <v>19.602727973834142</v>
      </c>
      <c r="AB1863" s="21">
        <f t="shared" si="520"/>
        <v>0</v>
      </c>
      <c r="AC1863" s="21">
        <f t="shared" si="521"/>
        <v>0</v>
      </c>
      <c r="AD1863" s="21">
        <f t="shared" si="527"/>
        <v>0</v>
      </c>
      <c r="AE1863" s="21" t="str">
        <f t="shared" si="522"/>
        <v>3/18/18:00</v>
      </c>
    </row>
    <row r="1864" spans="2:31">
      <c r="B1864" s="37">
        <v>3</v>
      </c>
      <c r="C1864" s="38">
        <v>18</v>
      </c>
      <c r="D1864" s="39">
        <v>19</v>
      </c>
      <c r="E1864" s="17">
        <v>11.7</v>
      </c>
      <c r="F1864" s="17">
        <v>14</v>
      </c>
      <c r="G1864" s="17">
        <v>1</v>
      </c>
      <c r="H1864" s="37">
        <f t="shared" si="510"/>
        <v>53.06</v>
      </c>
      <c r="I1864" s="37">
        <f>IF(H1864&lt;'Roof Calculator'!$G$8, 1, 0)</f>
        <v>1</v>
      </c>
      <c r="J1864" s="37">
        <f>IF(H1864&gt;='Roof Calculator'!$G$8, 1, 0)</f>
        <v>0</v>
      </c>
      <c r="K1864" s="37">
        <f t="shared" si="511"/>
        <v>53.06</v>
      </c>
      <c r="L1864" s="37">
        <f t="shared" si="512"/>
        <v>0</v>
      </c>
      <c r="M1864" s="37">
        <v>0</v>
      </c>
      <c r="N1864" s="37">
        <f t="shared" si="513"/>
        <v>14</v>
      </c>
      <c r="O1864" s="37">
        <v>0</v>
      </c>
      <c r="P1864" s="37">
        <v>0</v>
      </c>
      <c r="Q1864" s="21">
        <f t="shared" si="514"/>
        <v>39.790999999999997</v>
      </c>
      <c r="R1864" s="21">
        <f t="shared" si="523"/>
        <v>77.750000000000099</v>
      </c>
      <c r="S1864" s="21">
        <f t="shared" si="524"/>
        <v>-1.2750560637958748</v>
      </c>
      <c r="T1864" s="21">
        <f t="shared" si="515"/>
        <v>86.147999999999996</v>
      </c>
      <c r="U1864" s="37">
        <f>VLOOKUP(Time_Zone, 'LSTM LookUp'!$B$5:$D$8, 3, FALSE)</f>
        <v>-75</v>
      </c>
      <c r="V1864" s="21">
        <f t="shared" si="525"/>
        <v>-8.5364176364415894</v>
      </c>
      <c r="W1864" s="21">
        <f t="shared" si="516"/>
        <v>264.0138955908896</v>
      </c>
      <c r="X1864" s="21">
        <f t="shared" si="517"/>
        <v>-9.4353923610609319E-2</v>
      </c>
      <c r="Y1864" s="21">
        <f t="shared" si="518"/>
        <v>13.90564607638939</v>
      </c>
      <c r="Z1864" s="21">
        <f t="shared" si="526"/>
        <v>4.4078469353995358</v>
      </c>
      <c r="AA1864" s="21">
        <f t="shared" si="519"/>
        <v>4.4078469353995358</v>
      </c>
      <c r="AB1864" s="21">
        <f t="shared" si="520"/>
        <v>0</v>
      </c>
      <c r="AC1864" s="21">
        <f t="shared" si="521"/>
        <v>0</v>
      </c>
      <c r="AD1864" s="21">
        <f t="shared" si="527"/>
        <v>0</v>
      </c>
      <c r="AE1864" s="21" t="str">
        <f t="shared" si="522"/>
        <v>3/18/19:00</v>
      </c>
    </row>
    <row r="1865" spans="2:31">
      <c r="B1865" s="37">
        <v>3</v>
      </c>
      <c r="C1865" s="38">
        <v>18</v>
      </c>
      <c r="D1865" s="39">
        <v>20</v>
      </c>
      <c r="E1865" s="17">
        <v>11.1</v>
      </c>
      <c r="F1865" s="17">
        <v>0</v>
      </c>
      <c r="G1865" s="17">
        <v>0</v>
      </c>
      <c r="H1865" s="37">
        <f t="shared" si="510"/>
        <v>51.98</v>
      </c>
      <c r="I1865" s="37">
        <f>IF(H1865&lt;'Roof Calculator'!$G$8, 1, 0)</f>
        <v>1</v>
      </c>
      <c r="J1865" s="37">
        <f>IF(H1865&gt;='Roof Calculator'!$G$8, 1, 0)</f>
        <v>0</v>
      </c>
      <c r="K1865" s="37">
        <f t="shared" si="511"/>
        <v>51.98</v>
      </c>
      <c r="L1865" s="37">
        <f t="shared" si="512"/>
        <v>0</v>
      </c>
      <c r="M1865" s="37">
        <v>0</v>
      </c>
      <c r="N1865" s="37">
        <f t="shared" si="513"/>
        <v>0</v>
      </c>
      <c r="O1865" s="37">
        <v>0</v>
      </c>
      <c r="P1865" s="37">
        <v>0</v>
      </c>
      <c r="Q1865" s="21">
        <f t="shared" si="514"/>
        <v>39.790999999999997</v>
      </c>
      <c r="R1865" s="21">
        <f t="shared" si="523"/>
        <v>77.791666666666771</v>
      </c>
      <c r="S1865" s="21">
        <f t="shared" si="524"/>
        <v>-1.2587232785499363</v>
      </c>
      <c r="T1865" s="21">
        <f t="shared" si="515"/>
        <v>86.147999999999996</v>
      </c>
      <c r="U1865" s="37">
        <f>VLOOKUP(Time_Zone, 'LSTM LookUp'!$B$5:$D$8, 3, FALSE)</f>
        <v>-75</v>
      </c>
      <c r="V1865" s="21">
        <f t="shared" si="525"/>
        <v>-8.5237206602202775</v>
      </c>
      <c r="W1865" s="21">
        <f t="shared" si="516"/>
        <v>279.01706983494489</v>
      </c>
      <c r="X1865" s="21">
        <f t="shared" si="517"/>
        <v>0</v>
      </c>
      <c r="Y1865" s="21">
        <f t="shared" si="518"/>
        <v>0</v>
      </c>
      <c r="Z1865" s="21">
        <f t="shared" si="526"/>
        <v>0</v>
      </c>
      <c r="AA1865" s="21">
        <f t="shared" si="519"/>
        <v>0</v>
      </c>
      <c r="AB1865" s="21">
        <f t="shared" si="520"/>
        <v>0</v>
      </c>
      <c r="AC1865" s="21">
        <f t="shared" si="521"/>
        <v>0</v>
      </c>
      <c r="AD1865" s="21">
        <f t="shared" si="527"/>
        <v>0</v>
      </c>
      <c r="AE1865" s="21" t="str">
        <f t="shared" si="522"/>
        <v>3/18/20:00</v>
      </c>
    </row>
    <row r="1866" spans="2:31">
      <c r="B1866" s="37">
        <v>3</v>
      </c>
      <c r="C1866" s="38">
        <v>18</v>
      </c>
      <c r="D1866" s="39">
        <v>21</v>
      </c>
      <c r="E1866" s="17">
        <v>12.2</v>
      </c>
      <c r="F1866" s="17">
        <v>0</v>
      </c>
      <c r="G1866" s="17">
        <v>0</v>
      </c>
      <c r="H1866" s="37">
        <f t="shared" si="510"/>
        <v>53.96</v>
      </c>
      <c r="I1866" s="37">
        <f>IF(H1866&lt;'Roof Calculator'!$G$8, 1, 0)</f>
        <v>1</v>
      </c>
      <c r="J1866" s="37">
        <f>IF(H1866&gt;='Roof Calculator'!$G$8, 1, 0)</f>
        <v>0</v>
      </c>
      <c r="K1866" s="37">
        <f t="shared" si="511"/>
        <v>53.96</v>
      </c>
      <c r="L1866" s="37">
        <f t="shared" si="512"/>
        <v>0</v>
      </c>
      <c r="M1866" s="37">
        <v>0</v>
      </c>
      <c r="N1866" s="37">
        <f t="shared" si="513"/>
        <v>0</v>
      </c>
      <c r="O1866" s="37">
        <v>0</v>
      </c>
      <c r="P1866" s="37">
        <v>0</v>
      </c>
      <c r="Q1866" s="21">
        <f t="shared" si="514"/>
        <v>39.790999999999997</v>
      </c>
      <c r="R1866" s="21">
        <f t="shared" si="523"/>
        <v>77.833333333333442</v>
      </c>
      <c r="S1866" s="21">
        <f t="shared" si="524"/>
        <v>-1.2423899479405156</v>
      </c>
      <c r="T1866" s="21">
        <f t="shared" si="515"/>
        <v>86.147999999999996</v>
      </c>
      <c r="U1866" s="37">
        <f>VLOOKUP(Time_Zone, 'LSTM LookUp'!$B$5:$D$8, 3, FALSE)</f>
        <v>-75</v>
      </c>
      <c r="V1866" s="21">
        <f t="shared" si="525"/>
        <v>-8.511017619685159</v>
      </c>
      <c r="W1866" s="21">
        <f t="shared" si="516"/>
        <v>294.02024559507873</v>
      </c>
      <c r="X1866" s="21">
        <f t="shared" si="517"/>
        <v>0</v>
      </c>
      <c r="Y1866" s="21">
        <f t="shared" si="518"/>
        <v>0</v>
      </c>
      <c r="Z1866" s="21">
        <f t="shared" si="526"/>
        <v>0</v>
      </c>
      <c r="AA1866" s="21">
        <f t="shared" si="519"/>
        <v>0</v>
      </c>
      <c r="AB1866" s="21">
        <f t="shared" si="520"/>
        <v>0</v>
      </c>
      <c r="AC1866" s="21">
        <f t="shared" si="521"/>
        <v>0</v>
      </c>
      <c r="AD1866" s="21">
        <f t="shared" si="527"/>
        <v>0</v>
      </c>
      <c r="AE1866" s="21" t="str">
        <f t="shared" si="522"/>
        <v>3/18/21:00</v>
      </c>
    </row>
    <row r="1867" spans="2:31">
      <c r="B1867" s="37">
        <v>3</v>
      </c>
      <c r="C1867" s="38">
        <v>18</v>
      </c>
      <c r="D1867" s="39">
        <v>22</v>
      </c>
      <c r="E1867" s="17">
        <v>13.3</v>
      </c>
      <c r="F1867" s="17">
        <v>0</v>
      </c>
      <c r="G1867" s="17">
        <v>0</v>
      </c>
      <c r="H1867" s="37">
        <f t="shared" si="510"/>
        <v>55.94</v>
      </c>
      <c r="I1867" s="37">
        <f>IF(H1867&lt;'Roof Calculator'!$G$8, 1, 0)</f>
        <v>0</v>
      </c>
      <c r="J1867" s="37">
        <f>IF(H1867&gt;='Roof Calculator'!$G$8, 1, 0)</f>
        <v>1</v>
      </c>
      <c r="K1867" s="37">
        <f t="shared" si="511"/>
        <v>0</v>
      </c>
      <c r="L1867" s="37">
        <f t="shared" si="512"/>
        <v>55.94</v>
      </c>
      <c r="M1867" s="37">
        <v>0</v>
      </c>
      <c r="N1867" s="37">
        <f t="shared" si="513"/>
        <v>0</v>
      </c>
      <c r="O1867" s="37">
        <v>0</v>
      </c>
      <c r="P1867" s="37">
        <v>0</v>
      </c>
      <c r="Q1867" s="21">
        <f t="shared" si="514"/>
        <v>39.790999999999997</v>
      </c>
      <c r="R1867" s="21">
        <f t="shared" si="523"/>
        <v>77.875000000000114</v>
      </c>
      <c r="S1867" s="21">
        <f t="shared" si="524"/>
        <v>-1.2260560790532411</v>
      </c>
      <c r="T1867" s="21">
        <f t="shared" si="515"/>
        <v>86.147999999999996</v>
      </c>
      <c r="U1867" s="37">
        <f>VLOOKUP(Time_Zone, 'LSTM LookUp'!$B$5:$D$8, 3, FALSE)</f>
        <v>-75</v>
      </c>
      <c r="V1867" s="21">
        <f t="shared" si="525"/>
        <v>-8.4983085430922092</v>
      </c>
      <c r="W1867" s="21">
        <f t="shared" si="516"/>
        <v>309.02342286422697</v>
      </c>
      <c r="X1867" s="21">
        <f t="shared" si="517"/>
        <v>0</v>
      </c>
      <c r="Y1867" s="21">
        <f t="shared" si="518"/>
        <v>0</v>
      </c>
      <c r="Z1867" s="21">
        <f t="shared" si="526"/>
        <v>0</v>
      </c>
      <c r="AA1867" s="21">
        <f t="shared" si="519"/>
        <v>0</v>
      </c>
      <c r="AB1867" s="21">
        <f t="shared" si="520"/>
        <v>0</v>
      </c>
      <c r="AC1867" s="21">
        <f t="shared" si="521"/>
        <v>55.94</v>
      </c>
      <c r="AD1867" s="21">
        <f t="shared" si="527"/>
        <v>0</v>
      </c>
      <c r="AE1867" s="21" t="str">
        <f t="shared" si="522"/>
        <v>3/18/22:00</v>
      </c>
    </row>
    <row r="1868" spans="2:31">
      <c r="B1868" s="37">
        <v>3</v>
      </c>
      <c r="C1868" s="38">
        <v>18</v>
      </c>
      <c r="D1868" s="39">
        <v>23</v>
      </c>
      <c r="E1868" s="17">
        <v>13.9</v>
      </c>
      <c r="F1868" s="17">
        <v>0</v>
      </c>
      <c r="G1868" s="17">
        <v>0</v>
      </c>
      <c r="H1868" s="37">
        <f t="shared" si="510"/>
        <v>57.02</v>
      </c>
      <c r="I1868" s="37">
        <f>IF(H1868&lt;'Roof Calculator'!$G$8, 1, 0)</f>
        <v>0</v>
      </c>
      <c r="J1868" s="37">
        <f>IF(H1868&gt;='Roof Calculator'!$G$8, 1, 0)</f>
        <v>1</v>
      </c>
      <c r="K1868" s="37">
        <f t="shared" si="511"/>
        <v>0</v>
      </c>
      <c r="L1868" s="37">
        <f t="shared" si="512"/>
        <v>57.02</v>
      </c>
      <c r="M1868" s="37">
        <v>0</v>
      </c>
      <c r="N1868" s="37">
        <f t="shared" si="513"/>
        <v>0</v>
      </c>
      <c r="O1868" s="37">
        <v>0</v>
      </c>
      <c r="P1868" s="37">
        <v>0</v>
      </c>
      <c r="Q1868" s="21">
        <f t="shared" si="514"/>
        <v>39.790999999999997</v>
      </c>
      <c r="R1868" s="21">
        <f t="shared" si="523"/>
        <v>77.916666666666785</v>
      </c>
      <c r="S1868" s="21">
        <f t="shared" si="524"/>
        <v>-1.2097216789736254</v>
      </c>
      <c r="T1868" s="21">
        <f t="shared" si="515"/>
        <v>86.147999999999996</v>
      </c>
      <c r="U1868" s="37">
        <f>VLOOKUP(Time_Zone, 'LSTM LookUp'!$B$5:$D$8, 3, FALSE)</f>
        <v>-75</v>
      </c>
      <c r="V1868" s="21">
        <f t="shared" si="525"/>
        <v>-8.4855934587039172</v>
      </c>
      <c r="W1868" s="21">
        <f t="shared" si="516"/>
        <v>324.02660163532397</v>
      </c>
      <c r="X1868" s="21">
        <f t="shared" si="517"/>
        <v>0</v>
      </c>
      <c r="Y1868" s="21">
        <f t="shared" si="518"/>
        <v>0</v>
      </c>
      <c r="Z1868" s="21">
        <f t="shared" si="526"/>
        <v>0</v>
      </c>
      <c r="AA1868" s="21">
        <f t="shared" si="519"/>
        <v>0</v>
      </c>
      <c r="AB1868" s="21">
        <f t="shared" si="520"/>
        <v>0</v>
      </c>
      <c r="AC1868" s="21">
        <f t="shared" si="521"/>
        <v>57.02</v>
      </c>
      <c r="AD1868" s="21">
        <f t="shared" si="527"/>
        <v>0</v>
      </c>
      <c r="AE1868" s="21" t="str">
        <f t="shared" si="522"/>
        <v>3/18/23:00</v>
      </c>
    </row>
    <row r="1869" spans="2:31">
      <c r="B1869" s="37">
        <v>3</v>
      </c>
      <c r="C1869" s="38">
        <v>18</v>
      </c>
      <c r="D1869" s="39">
        <v>24</v>
      </c>
      <c r="E1869" s="17">
        <v>14.4</v>
      </c>
      <c r="F1869" s="17">
        <v>0</v>
      </c>
      <c r="G1869" s="17">
        <v>0</v>
      </c>
      <c r="H1869" s="37">
        <f t="shared" si="510"/>
        <v>57.92</v>
      </c>
      <c r="I1869" s="37">
        <f>IF(H1869&lt;'Roof Calculator'!$G$8, 1, 0)</f>
        <v>0</v>
      </c>
      <c r="J1869" s="37">
        <f>IF(H1869&gt;='Roof Calculator'!$G$8, 1, 0)</f>
        <v>1</v>
      </c>
      <c r="K1869" s="37">
        <f t="shared" si="511"/>
        <v>0</v>
      </c>
      <c r="L1869" s="37">
        <f t="shared" si="512"/>
        <v>57.92</v>
      </c>
      <c r="M1869" s="37">
        <v>0</v>
      </c>
      <c r="N1869" s="37">
        <f t="shared" si="513"/>
        <v>0</v>
      </c>
      <c r="O1869" s="37">
        <v>0</v>
      </c>
      <c r="P1869" s="37">
        <v>0</v>
      </c>
      <c r="Q1869" s="21">
        <f t="shared" si="514"/>
        <v>39.790999999999997</v>
      </c>
      <c r="R1869" s="21">
        <f t="shared" si="523"/>
        <v>77.958333333333456</v>
      </c>
      <c r="S1869" s="21">
        <f t="shared" si="524"/>
        <v>-1.1933867547870651</v>
      </c>
      <c r="T1869" s="21">
        <f t="shared" si="515"/>
        <v>86.147999999999996</v>
      </c>
      <c r="U1869" s="37">
        <f>VLOOKUP(Time_Zone, 'LSTM LookUp'!$B$5:$D$8, 3, FALSE)</f>
        <v>-75</v>
      </c>
      <c r="V1869" s="21">
        <f t="shared" si="525"/>
        <v>-8.4728723947892277</v>
      </c>
      <c r="W1869" s="21">
        <f t="shared" si="516"/>
        <v>339.02978190130267</v>
      </c>
      <c r="X1869" s="21">
        <f t="shared" si="517"/>
        <v>0</v>
      </c>
      <c r="Y1869" s="21">
        <f t="shared" si="518"/>
        <v>0</v>
      </c>
      <c r="Z1869" s="21">
        <f t="shared" si="526"/>
        <v>0</v>
      </c>
      <c r="AA1869" s="21">
        <f t="shared" si="519"/>
        <v>0</v>
      </c>
      <c r="AB1869" s="21">
        <f t="shared" si="520"/>
        <v>0</v>
      </c>
      <c r="AC1869" s="21">
        <f t="shared" si="521"/>
        <v>57.92</v>
      </c>
      <c r="AD1869" s="21">
        <f t="shared" si="527"/>
        <v>0</v>
      </c>
      <c r="AE1869" s="21" t="str">
        <f t="shared" si="522"/>
        <v>3/18/24:00</v>
      </c>
    </row>
    <row r="1870" spans="2:31">
      <c r="B1870" s="37">
        <v>3</v>
      </c>
      <c r="C1870" s="38">
        <v>19</v>
      </c>
      <c r="D1870" s="39">
        <v>1</v>
      </c>
      <c r="E1870" s="17">
        <v>16.100000000000001</v>
      </c>
      <c r="F1870" s="17">
        <v>0</v>
      </c>
      <c r="G1870" s="17">
        <v>0</v>
      </c>
      <c r="H1870" s="37">
        <f t="shared" si="510"/>
        <v>60.980000000000004</v>
      </c>
      <c r="I1870" s="37">
        <f>IF(H1870&lt;'Roof Calculator'!$G$8, 1, 0)</f>
        <v>0</v>
      </c>
      <c r="J1870" s="37">
        <f>IF(H1870&gt;='Roof Calculator'!$G$8, 1, 0)</f>
        <v>1</v>
      </c>
      <c r="K1870" s="37">
        <f t="shared" si="511"/>
        <v>0</v>
      </c>
      <c r="L1870" s="37">
        <f t="shared" si="512"/>
        <v>60.980000000000004</v>
      </c>
      <c r="M1870" s="37">
        <v>0</v>
      </c>
      <c r="N1870" s="37">
        <f t="shared" si="513"/>
        <v>0</v>
      </c>
      <c r="O1870" s="37">
        <v>0</v>
      </c>
      <c r="P1870" s="37">
        <v>0</v>
      </c>
      <c r="Q1870" s="21">
        <f t="shared" si="514"/>
        <v>39.790999999999997</v>
      </c>
      <c r="R1870" s="21">
        <f t="shared" si="523"/>
        <v>78.000000000000128</v>
      </c>
      <c r="S1870" s="21">
        <f t="shared" si="524"/>
        <v>-1.1770513135788434</v>
      </c>
      <c r="T1870" s="21">
        <f t="shared" si="515"/>
        <v>86.147999999999996</v>
      </c>
      <c r="U1870" s="37">
        <f>VLOOKUP(Time_Zone, 'LSTM LookUp'!$B$5:$D$8, 3, FALSE)</f>
        <v>-75</v>
      </c>
      <c r="V1870" s="21">
        <f t="shared" si="525"/>
        <v>-8.4601453796234853</v>
      </c>
      <c r="W1870" s="21">
        <f t="shared" si="516"/>
        <v>-5.9670363449058605</v>
      </c>
      <c r="X1870" s="21">
        <f t="shared" si="517"/>
        <v>0</v>
      </c>
      <c r="Y1870" s="21">
        <f t="shared" si="518"/>
        <v>0</v>
      </c>
      <c r="Z1870" s="21">
        <f t="shared" si="526"/>
        <v>0</v>
      </c>
      <c r="AA1870" s="21">
        <f t="shared" si="519"/>
        <v>0</v>
      </c>
      <c r="AB1870" s="21">
        <f t="shared" si="520"/>
        <v>0</v>
      </c>
      <c r="AC1870" s="21">
        <f t="shared" si="521"/>
        <v>60.980000000000004</v>
      </c>
      <c r="AD1870" s="21">
        <f t="shared" si="527"/>
        <v>0</v>
      </c>
      <c r="AE1870" s="21" t="str">
        <f t="shared" si="522"/>
        <v>3/19/1:00</v>
      </c>
    </row>
    <row r="1871" spans="2:31">
      <c r="B1871" s="37">
        <v>3</v>
      </c>
      <c r="C1871" s="38">
        <v>19</v>
      </c>
      <c r="D1871" s="39">
        <v>2</v>
      </c>
      <c r="E1871" s="17">
        <v>15.6</v>
      </c>
      <c r="F1871" s="17">
        <v>0</v>
      </c>
      <c r="G1871" s="17">
        <v>0</v>
      </c>
      <c r="H1871" s="37">
        <f t="shared" si="510"/>
        <v>60.08</v>
      </c>
      <c r="I1871" s="37">
        <f>IF(H1871&lt;'Roof Calculator'!$G$8, 1, 0)</f>
        <v>0</v>
      </c>
      <c r="J1871" s="37">
        <f>IF(H1871&gt;='Roof Calculator'!$G$8, 1, 0)</f>
        <v>1</v>
      </c>
      <c r="K1871" s="37">
        <f t="shared" si="511"/>
        <v>0</v>
      </c>
      <c r="L1871" s="37">
        <f t="shared" si="512"/>
        <v>60.08</v>
      </c>
      <c r="M1871" s="37">
        <v>0</v>
      </c>
      <c r="N1871" s="37">
        <f t="shared" si="513"/>
        <v>0</v>
      </c>
      <c r="O1871" s="37">
        <v>0</v>
      </c>
      <c r="P1871" s="37">
        <v>0</v>
      </c>
      <c r="Q1871" s="21">
        <f t="shared" si="514"/>
        <v>39.790999999999997</v>
      </c>
      <c r="R1871" s="21">
        <f t="shared" si="523"/>
        <v>78.041666666666799</v>
      </c>
      <c r="S1871" s="21">
        <f t="shared" si="524"/>
        <v>-1.1607153624341315</v>
      </c>
      <c r="T1871" s="21">
        <f t="shared" si="515"/>
        <v>86.147999999999996</v>
      </c>
      <c r="U1871" s="37">
        <f>VLOOKUP(Time_Zone, 'LSTM LookUp'!$B$5:$D$8, 3, FALSE)</f>
        <v>-75</v>
      </c>
      <c r="V1871" s="21">
        <f t="shared" si="525"/>
        <v>-8.4474124414883747</v>
      </c>
      <c r="W1871" s="21">
        <f t="shared" si="516"/>
        <v>9.0361468896278918</v>
      </c>
      <c r="X1871" s="21">
        <f t="shared" si="517"/>
        <v>0</v>
      </c>
      <c r="Y1871" s="21">
        <f t="shared" si="518"/>
        <v>0</v>
      </c>
      <c r="Z1871" s="21">
        <f t="shared" si="526"/>
        <v>0</v>
      </c>
      <c r="AA1871" s="21">
        <f t="shared" si="519"/>
        <v>0</v>
      </c>
      <c r="AB1871" s="21">
        <f t="shared" si="520"/>
        <v>0</v>
      </c>
      <c r="AC1871" s="21">
        <f t="shared" si="521"/>
        <v>60.08</v>
      </c>
      <c r="AD1871" s="21">
        <f t="shared" si="527"/>
        <v>0</v>
      </c>
      <c r="AE1871" s="21" t="str">
        <f t="shared" si="522"/>
        <v>3/19/2:00</v>
      </c>
    </row>
    <row r="1872" spans="2:31">
      <c r="B1872" s="37">
        <v>3</v>
      </c>
      <c r="C1872" s="38">
        <v>19</v>
      </c>
      <c r="D1872" s="39">
        <v>3</v>
      </c>
      <c r="E1872" s="17">
        <v>13.9</v>
      </c>
      <c r="F1872" s="17">
        <v>0</v>
      </c>
      <c r="G1872" s="17">
        <v>0</v>
      </c>
      <c r="H1872" s="37">
        <f t="shared" si="510"/>
        <v>57.02</v>
      </c>
      <c r="I1872" s="37">
        <f>IF(H1872&lt;'Roof Calculator'!$G$8, 1, 0)</f>
        <v>0</v>
      </c>
      <c r="J1872" s="37">
        <f>IF(H1872&gt;='Roof Calculator'!$G$8, 1, 0)</f>
        <v>1</v>
      </c>
      <c r="K1872" s="37">
        <f t="shared" si="511"/>
        <v>0</v>
      </c>
      <c r="L1872" s="37">
        <f t="shared" si="512"/>
        <v>57.02</v>
      </c>
      <c r="M1872" s="37">
        <v>0</v>
      </c>
      <c r="N1872" s="37">
        <f t="shared" si="513"/>
        <v>0</v>
      </c>
      <c r="O1872" s="37">
        <v>0</v>
      </c>
      <c r="P1872" s="37">
        <v>0</v>
      </c>
      <c r="Q1872" s="21">
        <f t="shared" si="514"/>
        <v>39.790999999999997</v>
      </c>
      <c r="R1872" s="21">
        <f t="shared" si="523"/>
        <v>78.083333333333471</v>
      </c>
      <c r="S1872" s="21">
        <f t="shared" si="524"/>
        <v>-1.1443789084379907</v>
      </c>
      <c r="T1872" s="21">
        <f t="shared" si="515"/>
        <v>86.147999999999996</v>
      </c>
      <c r="U1872" s="37">
        <f>VLOOKUP(Time_Zone, 'LSTM LookUp'!$B$5:$D$8, 3, FALSE)</f>
        <v>-75</v>
      </c>
      <c r="V1872" s="21">
        <f t="shared" si="525"/>
        <v>-8.4346736086718543</v>
      </c>
      <c r="W1872" s="21">
        <f t="shared" si="516"/>
        <v>24.039331597832057</v>
      </c>
      <c r="X1872" s="21">
        <f t="shared" si="517"/>
        <v>0</v>
      </c>
      <c r="Y1872" s="21">
        <f t="shared" si="518"/>
        <v>0</v>
      </c>
      <c r="Z1872" s="21">
        <f t="shared" si="526"/>
        <v>0</v>
      </c>
      <c r="AA1872" s="21">
        <f t="shared" si="519"/>
        <v>0</v>
      </c>
      <c r="AB1872" s="21">
        <f t="shared" si="520"/>
        <v>0</v>
      </c>
      <c r="AC1872" s="21">
        <f t="shared" si="521"/>
        <v>57.02</v>
      </c>
      <c r="AD1872" s="21">
        <f t="shared" si="527"/>
        <v>0</v>
      </c>
      <c r="AE1872" s="21" t="str">
        <f t="shared" si="522"/>
        <v>3/19/3:00</v>
      </c>
    </row>
    <row r="1873" spans="2:31">
      <c r="B1873" s="37">
        <v>3</v>
      </c>
      <c r="C1873" s="38">
        <v>19</v>
      </c>
      <c r="D1873" s="39">
        <v>4</v>
      </c>
      <c r="E1873" s="17">
        <v>13.3</v>
      </c>
      <c r="F1873" s="17">
        <v>0</v>
      </c>
      <c r="G1873" s="17">
        <v>0</v>
      </c>
      <c r="H1873" s="37">
        <f t="shared" si="510"/>
        <v>55.94</v>
      </c>
      <c r="I1873" s="37">
        <f>IF(H1873&lt;'Roof Calculator'!$G$8, 1, 0)</f>
        <v>0</v>
      </c>
      <c r="J1873" s="37">
        <f>IF(H1873&gt;='Roof Calculator'!$G$8, 1, 0)</f>
        <v>1</v>
      </c>
      <c r="K1873" s="37">
        <f t="shared" si="511"/>
        <v>0</v>
      </c>
      <c r="L1873" s="37">
        <f t="shared" si="512"/>
        <v>55.94</v>
      </c>
      <c r="M1873" s="37">
        <v>0</v>
      </c>
      <c r="N1873" s="37">
        <f t="shared" si="513"/>
        <v>0</v>
      </c>
      <c r="O1873" s="37">
        <v>0</v>
      </c>
      <c r="P1873" s="37">
        <v>0</v>
      </c>
      <c r="Q1873" s="21">
        <f t="shared" si="514"/>
        <v>39.790999999999997</v>
      </c>
      <c r="R1873" s="21">
        <f t="shared" si="523"/>
        <v>78.125000000000142</v>
      </c>
      <c r="S1873" s="21">
        <f t="shared" si="524"/>
        <v>-1.1280419586753707</v>
      </c>
      <c r="T1873" s="21">
        <f t="shared" si="515"/>
        <v>86.147999999999996</v>
      </c>
      <c r="U1873" s="37">
        <f>VLOOKUP(Time_Zone, 'LSTM LookUp'!$B$5:$D$8, 3, FALSE)</f>
        <v>-75</v>
      </c>
      <c r="V1873" s="21">
        <f t="shared" si="525"/>
        <v>-8.4219289094681073</v>
      </c>
      <c r="W1873" s="21">
        <f t="shared" si="516"/>
        <v>39.042517772632984</v>
      </c>
      <c r="X1873" s="21">
        <f t="shared" si="517"/>
        <v>0</v>
      </c>
      <c r="Y1873" s="21">
        <f t="shared" si="518"/>
        <v>0</v>
      </c>
      <c r="Z1873" s="21">
        <f t="shared" si="526"/>
        <v>0</v>
      </c>
      <c r="AA1873" s="21">
        <f t="shared" si="519"/>
        <v>0</v>
      </c>
      <c r="AB1873" s="21">
        <f t="shared" si="520"/>
        <v>0</v>
      </c>
      <c r="AC1873" s="21">
        <f t="shared" si="521"/>
        <v>55.94</v>
      </c>
      <c r="AD1873" s="21">
        <f t="shared" si="527"/>
        <v>0</v>
      </c>
      <c r="AE1873" s="21" t="str">
        <f t="shared" si="522"/>
        <v>3/19/4:00</v>
      </c>
    </row>
    <row r="1874" spans="2:31">
      <c r="B1874" s="37">
        <v>3</v>
      </c>
      <c r="C1874" s="38">
        <v>19</v>
      </c>
      <c r="D1874" s="39">
        <v>5</v>
      </c>
      <c r="E1874" s="17">
        <v>12.2</v>
      </c>
      <c r="F1874" s="17">
        <v>0</v>
      </c>
      <c r="G1874" s="17">
        <v>0</v>
      </c>
      <c r="H1874" s="37">
        <f t="shared" si="510"/>
        <v>53.96</v>
      </c>
      <c r="I1874" s="37">
        <f>IF(H1874&lt;'Roof Calculator'!$G$8, 1, 0)</f>
        <v>1</v>
      </c>
      <c r="J1874" s="37">
        <f>IF(H1874&gt;='Roof Calculator'!$G$8, 1, 0)</f>
        <v>0</v>
      </c>
      <c r="K1874" s="37">
        <f t="shared" si="511"/>
        <v>53.96</v>
      </c>
      <c r="L1874" s="37">
        <f t="shared" si="512"/>
        <v>0</v>
      </c>
      <c r="M1874" s="37">
        <v>0</v>
      </c>
      <c r="N1874" s="37">
        <f t="shared" si="513"/>
        <v>0</v>
      </c>
      <c r="O1874" s="37">
        <v>0</v>
      </c>
      <c r="P1874" s="37">
        <v>0</v>
      </c>
      <c r="Q1874" s="21">
        <f t="shared" si="514"/>
        <v>39.790999999999997</v>
      </c>
      <c r="R1874" s="21">
        <f t="shared" si="523"/>
        <v>78.166666666666814</v>
      </c>
      <c r="S1874" s="21">
        <f t="shared" si="524"/>
        <v>-1.1117045202311162</v>
      </c>
      <c r="T1874" s="21">
        <f t="shared" si="515"/>
        <v>86.147999999999996</v>
      </c>
      <c r="U1874" s="37">
        <f>VLOOKUP(Time_Zone, 'LSTM LookUp'!$B$5:$D$8, 3, FALSE)</f>
        <v>-75</v>
      </c>
      <c r="V1874" s="21">
        <f t="shared" si="525"/>
        <v>-8.4091783721774735</v>
      </c>
      <c r="W1874" s="21">
        <f t="shared" si="516"/>
        <v>54.045705406955619</v>
      </c>
      <c r="X1874" s="21">
        <f t="shared" si="517"/>
        <v>0</v>
      </c>
      <c r="Y1874" s="21">
        <f t="shared" si="518"/>
        <v>0</v>
      </c>
      <c r="Z1874" s="21">
        <f t="shared" si="526"/>
        <v>0</v>
      </c>
      <c r="AA1874" s="21">
        <f t="shared" si="519"/>
        <v>0</v>
      </c>
      <c r="AB1874" s="21">
        <f t="shared" si="520"/>
        <v>0</v>
      </c>
      <c r="AC1874" s="21">
        <f t="shared" si="521"/>
        <v>0</v>
      </c>
      <c r="AD1874" s="21">
        <f t="shared" si="527"/>
        <v>0</v>
      </c>
      <c r="AE1874" s="21" t="str">
        <f t="shared" si="522"/>
        <v>3/19/5:00</v>
      </c>
    </row>
    <row r="1875" spans="2:31">
      <c r="B1875" s="37">
        <v>3</v>
      </c>
      <c r="C1875" s="38">
        <v>19</v>
      </c>
      <c r="D1875" s="39">
        <v>6</v>
      </c>
      <c r="E1875" s="17">
        <v>11.7</v>
      </c>
      <c r="F1875" s="17">
        <v>0</v>
      </c>
      <c r="G1875" s="17">
        <v>0</v>
      </c>
      <c r="H1875" s="37">
        <f t="shared" si="510"/>
        <v>53.06</v>
      </c>
      <c r="I1875" s="37">
        <f>IF(H1875&lt;'Roof Calculator'!$G$8, 1, 0)</f>
        <v>1</v>
      </c>
      <c r="J1875" s="37">
        <f>IF(H1875&gt;='Roof Calculator'!$G$8, 1, 0)</f>
        <v>0</v>
      </c>
      <c r="K1875" s="37">
        <f t="shared" si="511"/>
        <v>53.06</v>
      </c>
      <c r="L1875" s="37">
        <f t="shared" si="512"/>
        <v>0</v>
      </c>
      <c r="M1875" s="37">
        <v>0</v>
      </c>
      <c r="N1875" s="37">
        <f t="shared" si="513"/>
        <v>0</v>
      </c>
      <c r="O1875" s="37">
        <v>0</v>
      </c>
      <c r="P1875" s="37">
        <v>0</v>
      </c>
      <c r="Q1875" s="21">
        <f t="shared" si="514"/>
        <v>39.790999999999997</v>
      </c>
      <c r="R1875" s="21">
        <f t="shared" si="523"/>
        <v>78.208333333333485</v>
      </c>
      <c r="S1875" s="21">
        <f t="shared" si="524"/>
        <v>-1.0953666001899649</v>
      </c>
      <c r="T1875" s="21">
        <f t="shared" si="515"/>
        <v>86.147999999999996</v>
      </c>
      <c r="U1875" s="37">
        <f>VLOOKUP(Time_Zone, 'LSTM LookUp'!$B$5:$D$8, 3, FALSE)</f>
        <v>-75</v>
      </c>
      <c r="V1875" s="21">
        <f t="shared" si="525"/>
        <v>-8.3964220251063963</v>
      </c>
      <c r="W1875" s="21">
        <f t="shared" si="516"/>
        <v>69.048894493723367</v>
      </c>
      <c r="X1875" s="21">
        <f t="shared" si="517"/>
        <v>0</v>
      </c>
      <c r="Y1875" s="21">
        <f t="shared" si="518"/>
        <v>0</v>
      </c>
      <c r="Z1875" s="21">
        <f t="shared" si="526"/>
        <v>0</v>
      </c>
      <c r="AA1875" s="21">
        <f t="shared" si="519"/>
        <v>0</v>
      </c>
      <c r="AB1875" s="21">
        <f t="shared" si="520"/>
        <v>0</v>
      </c>
      <c r="AC1875" s="21">
        <f t="shared" si="521"/>
        <v>0</v>
      </c>
      <c r="AD1875" s="21">
        <f t="shared" si="527"/>
        <v>0</v>
      </c>
      <c r="AE1875" s="21" t="str">
        <f t="shared" si="522"/>
        <v>3/19/6:00</v>
      </c>
    </row>
    <row r="1876" spans="2:31">
      <c r="B1876" s="37">
        <v>3</v>
      </c>
      <c r="C1876" s="38">
        <v>19</v>
      </c>
      <c r="D1876" s="39">
        <v>7</v>
      </c>
      <c r="E1876" s="17">
        <v>10</v>
      </c>
      <c r="F1876" s="17">
        <v>1</v>
      </c>
      <c r="G1876" s="17">
        <v>0</v>
      </c>
      <c r="H1876" s="37">
        <f t="shared" si="510"/>
        <v>50</v>
      </c>
      <c r="I1876" s="37">
        <f>IF(H1876&lt;'Roof Calculator'!$G$8, 1, 0)</f>
        <v>1</v>
      </c>
      <c r="J1876" s="37">
        <f>IF(H1876&gt;='Roof Calculator'!$G$8, 1, 0)</f>
        <v>0</v>
      </c>
      <c r="K1876" s="37">
        <f t="shared" si="511"/>
        <v>50</v>
      </c>
      <c r="L1876" s="37">
        <f t="shared" si="512"/>
        <v>0</v>
      </c>
      <c r="M1876" s="37">
        <v>0</v>
      </c>
      <c r="N1876" s="37">
        <f t="shared" si="513"/>
        <v>1</v>
      </c>
      <c r="O1876" s="37">
        <v>0</v>
      </c>
      <c r="P1876" s="37">
        <v>0</v>
      </c>
      <c r="Q1876" s="21">
        <f t="shared" si="514"/>
        <v>39.790999999999997</v>
      </c>
      <c r="R1876" s="21">
        <f t="shared" si="523"/>
        <v>78.250000000000156</v>
      </c>
      <c r="S1876" s="21">
        <f t="shared" si="524"/>
        <v>-1.0790282056365497</v>
      </c>
      <c r="T1876" s="21">
        <f t="shared" si="515"/>
        <v>86.147999999999996</v>
      </c>
      <c r="U1876" s="37">
        <f>VLOOKUP(Time_Zone, 'LSTM LookUp'!$B$5:$D$8, 3, FALSE)</f>
        <v>-75</v>
      </c>
      <c r="V1876" s="21">
        <f t="shared" si="525"/>
        <v>-8.3836598965673641</v>
      </c>
      <c r="W1876" s="21">
        <f t="shared" si="516"/>
        <v>84.05208502585819</v>
      </c>
      <c r="X1876" s="21">
        <f t="shared" si="517"/>
        <v>0</v>
      </c>
      <c r="Y1876" s="21">
        <f t="shared" si="518"/>
        <v>1</v>
      </c>
      <c r="Z1876" s="21">
        <f t="shared" si="526"/>
        <v>0.31698253437383872</v>
      </c>
      <c r="AA1876" s="21">
        <f t="shared" si="519"/>
        <v>0.31698253437383872</v>
      </c>
      <c r="AB1876" s="21">
        <f t="shared" si="520"/>
        <v>0</v>
      </c>
      <c r="AC1876" s="21">
        <f t="shared" si="521"/>
        <v>0</v>
      </c>
      <c r="AD1876" s="21">
        <f t="shared" si="527"/>
        <v>0</v>
      </c>
      <c r="AE1876" s="21" t="str">
        <f t="shared" si="522"/>
        <v>3/19/7:00</v>
      </c>
    </row>
    <row r="1877" spans="2:31">
      <c r="B1877" s="37">
        <v>3</v>
      </c>
      <c r="C1877" s="38">
        <v>19</v>
      </c>
      <c r="D1877" s="39">
        <v>8</v>
      </c>
      <c r="E1877" s="17">
        <v>10</v>
      </c>
      <c r="F1877" s="17">
        <v>34</v>
      </c>
      <c r="G1877" s="17">
        <v>0</v>
      </c>
      <c r="H1877" s="37">
        <f t="shared" si="510"/>
        <v>50</v>
      </c>
      <c r="I1877" s="37">
        <f>IF(H1877&lt;'Roof Calculator'!$G$8, 1, 0)</f>
        <v>1</v>
      </c>
      <c r="J1877" s="37">
        <f>IF(H1877&gt;='Roof Calculator'!$G$8, 1, 0)</f>
        <v>0</v>
      </c>
      <c r="K1877" s="37">
        <f t="shared" si="511"/>
        <v>50</v>
      </c>
      <c r="L1877" s="37">
        <f t="shared" si="512"/>
        <v>0</v>
      </c>
      <c r="M1877" s="37">
        <v>0</v>
      </c>
      <c r="N1877" s="37">
        <f t="shared" si="513"/>
        <v>34</v>
      </c>
      <c r="O1877" s="37">
        <v>0</v>
      </c>
      <c r="P1877" s="37">
        <v>0</v>
      </c>
      <c r="Q1877" s="21">
        <f t="shared" si="514"/>
        <v>39.790999999999997</v>
      </c>
      <c r="R1877" s="21">
        <f t="shared" si="523"/>
        <v>78.291666666666828</v>
      </c>
      <c r="S1877" s="21">
        <f t="shared" si="524"/>
        <v>-1.0626893436554001</v>
      </c>
      <c r="T1877" s="21">
        <f t="shared" si="515"/>
        <v>86.147999999999996</v>
      </c>
      <c r="U1877" s="37">
        <f>VLOOKUP(Time_Zone, 'LSTM LookUp'!$B$5:$D$8, 3, FALSE)</f>
        <v>-75</v>
      </c>
      <c r="V1877" s="21">
        <f t="shared" si="525"/>
        <v>-8.3708920148788408</v>
      </c>
      <c r="W1877" s="21">
        <f t="shared" si="516"/>
        <v>99.055276996280298</v>
      </c>
      <c r="X1877" s="21">
        <f t="shared" si="517"/>
        <v>0</v>
      </c>
      <c r="Y1877" s="21">
        <f t="shared" si="518"/>
        <v>34</v>
      </c>
      <c r="Z1877" s="21">
        <f t="shared" si="526"/>
        <v>10.777406168710517</v>
      </c>
      <c r="AA1877" s="21">
        <f t="shared" si="519"/>
        <v>10.777406168710517</v>
      </c>
      <c r="AB1877" s="21">
        <f t="shared" si="520"/>
        <v>0</v>
      </c>
      <c r="AC1877" s="21">
        <f t="shared" si="521"/>
        <v>0</v>
      </c>
      <c r="AD1877" s="21">
        <f t="shared" si="527"/>
        <v>0</v>
      </c>
      <c r="AE1877" s="21" t="str">
        <f t="shared" si="522"/>
        <v>3/19/8:00</v>
      </c>
    </row>
    <row r="1878" spans="2:31">
      <c r="B1878" s="37">
        <v>3</v>
      </c>
      <c r="C1878" s="38">
        <v>19</v>
      </c>
      <c r="D1878" s="39">
        <v>9</v>
      </c>
      <c r="E1878" s="17">
        <v>7.8</v>
      </c>
      <c r="F1878" s="17">
        <v>114</v>
      </c>
      <c r="G1878" s="17">
        <v>0</v>
      </c>
      <c r="H1878" s="37">
        <f t="shared" ref="H1878:H1941" si="528">E1878*9/5+32</f>
        <v>46.04</v>
      </c>
      <c r="I1878" s="37">
        <f>IF(H1878&lt;'Roof Calculator'!$G$8, 1, 0)</f>
        <v>1</v>
      </c>
      <c r="J1878" s="37">
        <f>IF(H1878&gt;='Roof Calculator'!$G$8, 1, 0)</f>
        <v>0</v>
      </c>
      <c r="K1878" s="37">
        <f t="shared" ref="K1878:K1941" si="529">I1878*H1878</f>
        <v>46.04</v>
      </c>
      <c r="L1878" s="37">
        <f t="shared" ref="L1878:L1941" si="530">J1878*H1878</f>
        <v>0</v>
      </c>
      <c r="M1878" s="37">
        <v>0</v>
      </c>
      <c r="N1878" s="37">
        <f t="shared" ref="N1878:N1941" si="531">F1878*(180-M1878)/180</f>
        <v>114</v>
      </c>
      <c r="O1878" s="37">
        <v>0</v>
      </c>
      <c r="P1878" s="37">
        <v>0</v>
      </c>
      <c r="Q1878" s="21">
        <f t="shared" ref="Q1878:Q1941" si="532">Latitude</f>
        <v>39.790999999999997</v>
      </c>
      <c r="R1878" s="21">
        <f t="shared" si="523"/>
        <v>78.333333333333499</v>
      </c>
      <c r="S1878" s="21">
        <f t="shared" si="524"/>
        <v>-1.046350021330944</v>
      </c>
      <c r="T1878" s="21">
        <f t="shared" ref="T1878:T1941" si="533">Longitude</f>
        <v>86.147999999999996</v>
      </c>
      <c r="U1878" s="37">
        <f>VLOOKUP(Time_Zone, 'LSTM LookUp'!$B$5:$D$8, 3, FALSE)</f>
        <v>-75</v>
      </c>
      <c r="V1878" s="21">
        <f t="shared" si="525"/>
        <v>-8.3581184083652182</v>
      </c>
      <c r="W1878" s="21">
        <f t="shared" ref="W1878:W1941" si="534">15*((D1878+(4*(T1878-U1878)+V1878)/60)-12)</f>
        <v>114.05847039790871</v>
      </c>
      <c r="X1878" s="21">
        <f t="shared" ref="X1878:X1941" si="535">G1878*(SIN(S1878*PI()/180)*SIN(Q1878*PI()/180)*COS(O1878*PI()/180)-SIN(S1878*PI()/180)*COS(Q1878*PI()/180)*SIN(O1878*PI()/180)*COS(P1878*PI()/180)+COS(S1878*PI()/180)*COS(Q1878*PI()/180)*COS(O1878*PI()/180)*COS(W1878*PI()/180)+COS(S1878*PI()/180)*SIN(Q1878*PI()/180)*SIN(O1878*PI()/180)*COS(P1878*PI()/180)*COS(W1878*PI()/180)+COS(S1878*PI()/180)*SIN(P1878*PI()/180)*SIN(W1878*PI()/180)*SIN(O1878*PI()/180))</f>
        <v>0</v>
      </c>
      <c r="Y1878" s="21">
        <f t="shared" ref="Y1878:Y1941" si="536">X1878+N1878</f>
        <v>114</v>
      </c>
      <c r="Z1878" s="21">
        <f t="shared" si="526"/>
        <v>36.13600891861762</v>
      </c>
      <c r="AA1878" s="21">
        <f t="shared" ref="AA1878:AA1941" si="537">Z1878*I1878</f>
        <v>36.13600891861762</v>
      </c>
      <c r="AB1878" s="21">
        <f t="shared" ref="AB1878:AB1941" si="538">Z1878*J1878</f>
        <v>0</v>
      </c>
      <c r="AC1878" s="21">
        <f t="shared" ref="AC1878:AC1941" si="539">L1878</f>
        <v>0</v>
      </c>
      <c r="AD1878" s="21">
        <f t="shared" si="527"/>
        <v>0</v>
      </c>
      <c r="AE1878" s="21" t="str">
        <f t="shared" ref="AE1878:AE1941" si="540">CONCATENATE(B1878, "/", C1878, "/", D1878,":00")</f>
        <v>3/19/9:00</v>
      </c>
    </row>
    <row r="1879" spans="2:31">
      <c r="B1879" s="37">
        <v>3</v>
      </c>
      <c r="C1879" s="38">
        <v>19</v>
      </c>
      <c r="D1879" s="39">
        <v>10</v>
      </c>
      <c r="E1879" s="17">
        <v>6.7</v>
      </c>
      <c r="F1879" s="17">
        <v>121</v>
      </c>
      <c r="G1879" s="17">
        <v>1</v>
      </c>
      <c r="H1879" s="37">
        <f t="shared" si="528"/>
        <v>44.06</v>
      </c>
      <c r="I1879" s="37">
        <f>IF(H1879&lt;'Roof Calculator'!$G$8, 1, 0)</f>
        <v>1</v>
      </c>
      <c r="J1879" s="37">
        <f>IF(H1879&gt;='Roof Calculator'!$G$8, 1, 0)</f>
        <v>0</v>
      </c>
      <c r="K1879" s="37">
        <f t="shared" si="529"/>
        <v>44.06</v>
      </c>
      <c r="L1879" s="37">
        <f t="shared" si="530"/>
        <v>0</v>
      </c>
      <c r="M1879" s="37">
        <v>0</v>
      </c>
      <c r="N1879" s="37">
        <f t="shared" si="531"/>
        <v>121</v>
      </c>
      <c r="O1879" s="37">
        <v>0</v>
      </c>
      <c r="P1879" s="37">
        <v>0</v>
      </c>
      <c r="Q1879" s="21">
        <f t="shared" si="532"/>
        <v>39.790999999999997</v>
      </c>
      <c r="R1879" s="21">
        <f t="shared" ref="R1879:R1942" si="541">R1878+1/24</f>
        <v>78.375000000000171</v>
      </c>
      <c r="S1879" s="21">
        <f t="shared" ref="S1879:S1942" si="542">ASIN(SIN(23.45*PI()/180)*SIN((360/365*(R1879-81))*PI()/180))*180/PI()</f>
        <v>-1.0300102457475113</v>
      </c>
      <c r="T1879" s="21">
        <f t="shared" si="533"/>
        <v>86.147999999999996</v>
      </c>
      <c r="U1879" s="37">
        <f>VLOOKUP(Time_Zone, 'LSTM LookUp'!$B$5:$D$8, 3, FALSE)</f>
        <v>-75</v>
      </c>
      <c r="V1879" s="21">
        <f t="shared" ref="V1879:V1942" si="543">9.87*SIN(2*(360/365*(R1879-81))*PI()/180)-7.53*COS((360/365*(R1879-81))*PI()/180)-1.5*SIN((360/365*(R1879-81))*PI()/180)</f>
        <v>-8.3453391053567483</v>
      </c>
      <c r="W1879" s="21">
        <f t="shared" si="534"/>
        <v>129.06166522366081</v>
      </c>
      <c r="X1879" s="21">
        <f t="shared" si="535"/>
        <v>-0.49562843275854229</v>
      </c>
      <c r="Y1879" s="21">
        <f t="shared" si="536"/>
        <v>120.50437156724146</v>
      </c>
      <c r="Z1879" s="21">
        <f t="shared" ref="Z1879:Z1942" si="544">Y1879/10.764*3.412</f>
        <v>38.197781102510952</v>
      </c>
      <c r="AA1879" s="21">
        <f t="shared" si="537"/>
        <v>38.197781102510952</v>
      </c>
      <c r="AB1879" s="21">
        <f t="shared" si="538"/>
        <v>0</v>
      </c>
      <c r="AC1879" s="21">
        <f t="shared" si="539"/>
        <v>0</v>
      </c>
      <c r="AD1879" s="21">
        <f t="shared" ref="AD1879:AD1942" si="545">AB1879</f>
        <v>0</v>
      </c>
      <c r="AE1879" s="21" t="str">
        <f t="shared" si="540"/>
        <v>3/19/10:00</v>
      </c>
    </row>
    <row r="1880" spans="2:31">
      <c r="B1880" s="37">
        <v>3</v>
      </c>
      <c r="C1880" s="38">
        <v>19</v>
      </c>
      <c r="D1880" s="39">
        <v>11</v>
      </c>
      <c r="E1880" s="17">
        <v>5.6</v>
      </c>
      <c r="F1880" s="17">
        <v>313</v>
      </c>
      <c r="G1880" s="17">
        <v>1</v>
      </c>
      <c r="H1880" s="37">
        <f t="shared" si="528"/>
        <v>42.08</v>
      </c>
      <c r="I1880" s="37">
        <f>IF(H1880&lt;'Roof Calculator'!$G$8, 1, 0)</f>
        <v>1</v>
      </c>
      <c r="J1880" s="37">
        <f>IF(H1880&gt;='Roof Calculator'!$G$8, 1, 0)</f>
        <v>0</v>
      </c>
      <c r="K1880" s="37">
        <f t="shared" si="529"/>
        <v>42.08</v>
      </c>
      <c r="L1880" s="37">
        <f t="shared" si="530"/>
        <v>0</v>
      </c>
      <c r="M1880" s="37">
        <v>0</v>
      </c>
      <c r="N1880" s="37">
        <f t="shared" si="531"/>
        <v>313</v>
      </c>
      <c r="O1880" s="37">
        <v>0</v>
      </c>
      <c r="P1880" s="37">
        <v>0</v>
      </c>
      <c r="Q1880" s="21">
        <f t="shared" si="532"/>
        <v>39.790999999999997</v>
      </c>
      <c r="R1880" s="21">
        <f t="shared" si="541"/>
        <v>78.416666666666842</v>
      </c>
      <c r="S1880" s="21">
        <f t="shared" si="542"/>
        <v>-1.0136700239893301</v>
      </c>
      <c r="T1880" s="21">
        <f t="shared" si="533"/>
        <v>86.147999999999996</v>
      </c>
      <c r="U1880" s="37">
        <f>VLOOKUP(Time_Zone, 'LSTM LookUp'!$B$5:$D$8, 3, FALSE)</f>
        <v>-75</v>
      </c>
      <c r="V1880" s="21">
        <f t="shared" si="543"/>
        <v>-8.3325541341894969</v>
      </c>
      <c r="W1880" s="21">
        <f t="shared" si="534"/>
        <v>144.06486146645264</v>
      </c>
      <c r="X1880" s="21">
        <f t="shared" si="535"/>
        <v>-0.63337130249697249</v>
      </c>
      <c r="Y1880" s="21">
        <f t="shared" si="536"/>
        <v>312.36662869750302</v>
      </c>
      <c r="Z1880" s="21">
        <f t="shared" si="544"/>
        <v>99.014765618346374</v>
      </c>
      <c r="AA1880" s="21">
        <f t="shared" si="537"/>
        <v>99.014765618346374</v>
      </c>
      <c r="AB1880" s="21">
        <f t="shared" si="538"/>
        <v>0</v>
      </c>
      <c r="AC1880" s="21">
        <f t="shared" si="539"/>
        <v>0</v>
      </c>
      <c r="AD1880" s="21">
        <f t="shared" si="545"/>
        <v>0</v>
      </c>
      <c r="AE1880" s="21" t="str">
        <f t="shared" si="540"/>
        <v>3/19/11:00</v>
      </c>
    </row>
    <row r="1881" spans="2:31">
      <c r="B1881" s="37">
        <v>3</v>
      </c>
      <c r="C1881" s="38">
        <v>19</v>
      </c>
      <c r="D1881" s="39">
        <v>12</v>
      </c>
      <c r="E1881" s="17">
        <v>5</v>
      </c>
      <c r="F1881" s="17">
        <v>203</v>
      </c>
      <c r="G1881" s="17">
        <v>1</v>
      </c>
      <c r="H1881" s="37">
        <f t="shared" si="528"/>
        <v>41</v>
      </c>
      <c r="I1881" s="37">
        <f>IF(H1881&lt;'Roof Calculator'!$G$8, 1, 0)</f>
        <v>1</v>
      </c>
      <c r="J1881" s="37">
        <f>IF(H1881&gt;='Roof Calculator'!$G$8, 1, 0)</f>
        <v>0</v>
      </c>
      <c r="K1881" s="37">
        <f t="shared" si="529"/>
        <v>41</v>
      </c>
      <c r="L1881" s="37">
        <f t="shared" si="530"/>
        <v>0</v>
      </c>
      <c r="M1881" s="37">
        <v>0</v>
      </c>
      <c r="N1881" s="37">
        <f t="shared" si="531"/>
        <v>203</v>
      </c>
      <c r="O1881" s="37">
        <v>0</v>
      </c>
      <c r="P1881" s="37">
        <v>0</v>
      </c>
      <c r="Q1881" s="21">
        <f t="shared" si="532"/>
        <v>39.790999999999997</v>
      </c>
      <c r="R1881" s="21">
        <f t="shared" si="541"/>
        <v>78.458333333333513</v>
      </c>
      <c r="S1881" s="21">
        <f t="shared" si="542"/>
        <v>-0.99732936314053411</v>
      </c>
      <c r="T1881" s="21">
        <f t="shared" si="533"/>
        <v>86.147999999999996</v>
      </c>
      <c r="U1881" s="37">
        <f>VLOOKUP(Time_Zone, 'LSTM LookUp'!$B$5:$D$8, 3, FALSE)</f>
        <v>-75</v>
      </c>
      <c r="V1881" s="21">
        <f t="shared" si="543"/>
        <v>-8.3197635232052622</v>
      </c>
      <c r="W1881" s="21">
        <f t="shared" si="534"/>
        <v>159.06805911919869</v>
      </c>
      <c r="X1881" s="21">
        <f t="shared" si="535"/>
        <v>-0.72870570713398286</v>
      </c>
      <c r="Y1881" s="21">
        <f t="shared" si="536"/>
        <v>202.27129429286603</v>
      </c>
      <c r="Z1881" s="21">
        <f t="shared" si="544"/>
        <v>64.116467496029259</v>
      </c>
      <c r="AA1881" s="21">
        <f t="shared" si="537"/>
        <v>64.116467496029259</v>
      </c>
      <c r="AB1881" s="21">
        <f t="shared" si="538"/>
        <v>0</v>
      </c>
      <c r="AC1881" s="21">
        <f t="shared" si="539"/>
        <v>0</v>
      </c>
      <c r="AD1881" s="21">
        <f t="shared" si="545"/>
        <v>0</v>
      </c>
      <c r="AE1881" s="21" t="str">
        <f t="shared" si="540"/>
        <v>3/19/12:00</v>
      </c>
    </row>
    <row r="1882" spans="2:31">
      <c r="B1882" s="37">
        <v>3</v>
      </c>
      <c r="C1882" s="38">
        <v>19</v>
      </c>
      <c r="D1882" s="39">
        <v>13</v>
      </c>
      <c r="E1882" s="17">
        <v>4.4000000000000004</v>
      </c>
      <c r="F1882" s="17">
        <v>359</v>
      </c>
      <c r="G1882" s="17">
        <v>1</v>
      </c>
      <c r="H1882" s="37">
        <f t="shared" si="528"/>
        <v>39.92</v>
      </c>
      <c r="I1882" s="37">
        <f>IF(H1882&lt;'Roof Calculator'!$G$8, 1, 0)</f>
        <v>1</v>
      </c>
      <c r="J1882" s="37">
        <f>IF(H1882&gt;='Roof Calculator'!$G$8, 1, 0)</f>
        <v>0</v>
      </c>
      <c r="K1882" s="37">
        <f t="shared" si="529"/>
        <v>39.92</v>
      </c>
      <c r="L1882" s="37">
        <f t="shared" si="530"/>
        <v>0</v>
      </c>
      <c r="M1882" s="37">
        <v>0</v>
      </c>
      <c r="N1882" s="37">
        <f t="shared" si="531"/>
        <v>359</v>
      </c>
      <c r="O1882" s="37">
        <v>0</v>
      </c>
      <c r="P1882" s="37">
        <v>0</v>
      </c>
      <c r="Q1882" s="21">
        <f t="shared" si="532"/>
        <v>39.790999999999997</v>
      </c>
      <c r="R1882" s="21">
        <f t="shared" si="541"/>
        <v>78.500000000000185</v>
      </c>
      <c r="S1882" s="21">
        <f t="shared" si="542"/>
        <v>-0.98098827028516034</v>
      </c>
      <c r="T1882" s="21">
        <f t="shared" si="533"/>
        <v>86.147999999999996</v>
      </c>
      <c r="U1882" s="37">
        <f>VLOOKUP(Time_Zone, 'LSTM LookUp'!$B$5:$D$8, 3, FALSE)</f>
        <v>-75</v>
      </c>
      <c r="V1882" s="21">
        <f t="shared" si="543"/>
        <v>-8.3069673007515359</v>
      </c>
      <c r="W1882" s="21">
        <f t="shared" si="534"/>
        <v>174.07125817481213</v>
      </c>
      <c r="X1882" s="21">
        <f t="shared" si="535"/>
        <v>-0.77511907552070958</v>
      </c>
      <c r="Y1882" s="21">
        <f t="shared" si="536"/>
        <v>358.22488092447929</v>
      </c>
      <c r="Z1882" s="21">
        <f t="shared" si="544"/>
        <v>113.55103063120804</v>
      </c>
      <c r="AA1882" s="21">
        <f t="shared" si="537"/>
        <v>113.55103063120804</v>
      </c>
      <c r="AB1882" s="21">
        <f t="shared" si="538"/>
        <v>0</v>
      </c>
      <c r="AC1882" s="21">
        <f t="shared" si="539"/>
        <v>0</v>
      </c>
      <c r="AD1882" s="21">
        <f t="shared" si="545"/>
        <v>0</v>
      </c>
      <c r="AE1882" s="21" t="str">
        <f t="shared" si="540"/>
        <v>3/19/13:00</v>
      </c>
    </row>
    <row r="1883" spans="2:31">
      <c r="B1883" s="37">
        <v>3</v>
      </c>
      <c r="C1883" s="38">
        <v>19</v>
      </c>
      <c r="D1883" s="39">
        <v>14</v>
      </c>
      <c r="E1883" s="17">
        <v>4.4000000000000004</v>
      </c>
      <c r="F1883" s="17">
        <v>203</v>
      </c>
      <c r="G1883" s="17">
        <v>1</v>
      </c>
      <c r="H1883" s="37">
        <f t="shared" si="528"/>
        <v>39.92</v>
      </c>
      <c r="I1883" s="37">
        <f>IF(H1883&lt;'Roof Calculator'!$G$8, 1, 0)</f>
        <v>1</v>
      </c>
      <c r="J1883" s="37">
        <f>IF(H1883&gt;='Roof Calculator'!$G$8, 1, 0)</f>
        <v>0</v>
      </c>
      <c r="K1883" s="37">
        <f t="shared" si="529"/>
        <v>39.92</v>
      </c>
      <c r="L1883" s="37">
        <f t="shared" si="530"/>
        <v>0</v>
      </c>
      <c r="M1883" s="37">
        <v>0</v>
      </c>
      <c r="N1883" s="37">
        <f t="shared" si="531"/>
        <v>203</v>
      </c>
      <c r="O1883" s="37">
        <v>0</v>
      </c>
      <c r="P1883" s="37">
        <v>0</v>
      </c>
      <c r="Q1883" s="21">
        <f t="shared" si="532"/>
        <v>39.790999999999997</v>
      </c>
      <c r="R1883" s="21">
        <f t="shared" si="541"/>
        <v>78.541666666666856</v>
      </c>
      <c r="S1883" s="21">
        <f t="shared" si="542"/>
        <v>-0.96464675250715193</v>
      </c>
      <c r="T1883" s="21">
        <f t="shared" si="533"/>
        <v>86.147999999999996</v>
      </c>
      <c r="U1883" s="37">
        <f>VLOOKUP(Time_Zone, 'LSTM LookUp'!$B$5:$D$8, 3, FALSE)</f>
        <v>-75</v>
      </c>
      <c r="V1883" s="21">
        <f t="shared" si="543"/>
        <v>-8.2941654951814368</v>
      </c>
      <c r="W1883" s="21">
        <f t="shared" si="534"/>
        <v>189.07445862620466</v>
      </c>
      <c r="X1883" s="21">
        <f t="shared" si="535"/>
        <v>-0.76943410683517632</v>
      </c>
      <c r="Y1883" s="21">
        <f t="shared" si="536"/>
        <v>202.23056589316482</v>
      </c>
      <c r="Z1883" s="21">
        <f t="shared" si="544"/>
        <v>64.103557304670986</v>
      </c>
      <c r="AA1883" s="21">
        <f t="shared" si="537"/>
        <v>64.103557304670986</v>
      </c>
      <c r="AB1883" s="21">
        <f t="shared" si="538"/>
        <v>0</v>
      </c>
      <c r="AC1883" s="21">
        <f t="shared" si="539"/>
        <v>0</v>
      </c>
      <c r="AD1883" s="21">
        <f t="shared" si="545"/>
        <v>0</v>
      </c>
      <c r="AE1883" s="21" t="str">
        <f t="shared" si="540"/>
        <v>3/19/14:00</v>
      </c>
    </row>
    <row r="1884" spans="2:31">
      <c r="B1884" s="37">
        <v>3</v>
      </c>
      <c r="C1884" s="38">
        <v>19</v>
      </c>
      <c r="D1884" s="39">
        <v>15</v>
      </c>
      <c r="E1884" s="17">
        <v>4.4000000000000004</v>
      </c>
      <c r="F1884" s="17">
        <v>331</v>
      </c>
      <c r="G1884" s="17">
        <v>1</v>
      </c>
      <c r="H1884" s="37">
        <f t="shared" si="528"/>
        <v>39.92</v>
      </c>
      <c r="I1884" s="37">
        <f>IF(H1884&lt;'Roof Calculator'!$G$8, 1, 0)</f>
        <v>1</v>
      </c>
      <c r="J1884" s="37">
        <f>IF(H1884&gt;='Roof Calculator'!$G$8, 1, 0)</f>
        <v>0</v>
      </c>
      <c r="K1884" s="37">
        <f t="shared" si="529"/>
        <v>39.92</v>
      </c>
      <c r="L1884" s="37">
        <f t="shared" si="530"/>
        <v>0</v>
      </c>
      <c r="M1884" s="37">
        <v>0</v>
      </c>
      <c r="N1884" s="37">
        <f t="shared" si="531"/>
        <v>331</v>
      </c>
      <c r="O1884" s="37">
        <v>0</v>
      </c>
      <c r="P1884" s="37">
        <v>0</v>
      </c>
      <c r="Q1884" s="21">
        <f t="shared" si="532"/>
        <v>39.790999999999997</v>
      </c>
      <c r="R1884" s="21">
        <f t="shared" si="541"/>
        <v>78.583333333333528</v>
      </c>
      <c r="S1884" s="21">
        <f t="shared" si="542"/>
        <v>-0.94830481689035973</v>
      </c>
      <c r="T1884" s="21">
        <f t="shared" si="533"/>
        <v>86.147999999999996</v>
      </c>
      <c r="U1884" s="37">
        <f>VLOOKUP(Time_Zone, 'LSTM LookUp'!$B$5:$D$8, 3, FALSE)</f>
        <v>-75</v>
      </c>
      <c r="V1884" s="21">
        <f t="shared" si="543"/>
        <v>-8.2813581348536456</v>
      </c>
      <c r="W1884" s="21">
        <f t="shared" si="534"/>
        <v>204.0776604662866</v>
      </c>
      <c r="X1884" s="21">
        <f t="shared" si="535"/>
        <v>-0.71202542816093839</v>
      </c>
      <c r="Y1884" s="21">
        <f t="shared" si="536"/>
        <v>330.28797457183907</v>
      </c>
      <c r="Z1884" s="21">
        <f t="shared" si="544"/>
        <v>104.69551925298356</v>
      </c>
      <c r="AA1884" s="21">
        <f t="shared" si="537"/>
        <v>104.69551925298356</v>
      </c>
      <c r="AB1884" s="21">
        <f t="shared" si="538"/>
        <v>0</v>
      </c>
      <c r="AC1884" s="21">
        <f t="shared" si="539"/>
        <v>0</v>
      </c>
      <c r="AD1884" s="21">
        <f t="shared" si="545"/>
        <v>0</v>
      </c>
      <c r="AE1884" s="21" t="str">
        <f t="shared" si="540"/>
        <v>3/19/15:00</v>
      </c>
    </row>
    <row r="1885" spans="2:31">
      <c r="B1885" s="37">
        <v>3</v>
      </c>
      <c r="C1885" s="38">
        <v>19</v>
      </c>
      <c r="D1885" s="39">
        <v>16</v>
      </c>
      <c r="E1885" s="17">
        <v>4.4000000000000004</v>
      </c>
      <c r="F1885" s="17">
        <v>258</v>
      </c>
      <c r="G1885" s="17">
        <v>1</v>
      </c>
      <c r="H1885" s="37">
        <f t="shared" si="528"/>
        <v>39.92</v>
      </c>
      <c r="I1885" s="37">
        <f>IF(H1885&lt;'Roof Calculator'!$G$8, 1, 0)</f>
        <v>1</v>
      </c>
      <c r="J1885" s="37">
        <f>IF(H1885&gt;='Roof Calculator'!$G$8, 1, 0)</f>
        <v>0</v>
      </c>
      <c r="K1885" s="37">
        <f t="shared" si="529"/>
        <v>39.92</v>
      </c>
      <c r="L1885" s="37">
        <f t="shared" si="530"/>
        <v>0</v>
      </c>
      <c r="M1885" s="37">
        <v>0</v>
      </c>
      <c r="N1885" s="37">
        <f t="shared" si="531"/>
        <v>258</v>
      </c>
      <c r="O1885" s="37">
        <v>0</v>
      </c>
      <c r="P1885" s="37">
        <v>0</v>
      </c>
      <c r="Q1885" s="21">
        <f t="shared" si="532"/>
        <v>39.790999999999997</v>
      </c>
      <c r="R1885" s="21">
        <f t="shared" si="541"/>
        <v>78.625000000000199</v>
      </c>
      <c r="S1885" s="21">
        <f t="shared" si="542"/>
        <v>-0.93196247051854375</v>
      </c>
      <c r="T1885" s="21">
        <f t="shared" si="533"/>
        <v>86.147999999999996</v>
      </c>
      <c r="U1885" s="37">
        <f>VLOOKUP(Time_Zone, 'LSTM LookUp'!$B$5:$D$8, 3, FALSE)</f>
        <v>-75</v>
      </c>
      <c r="V1885" s="21">
        <f t="shared" si="543"/>
        <v>-8.2685452481323551</v>
      </c>
      <c r="W1885" s="21">
        <f t="shared" si="534"/>
        <v>219.08086368796691</v>
      </c>
      <c r="X1885" s="21">
        <f t="shared" si="535"/>
        <v>-0.60679408979749583</v>
      </c>
      <c r="Y1885" s="21">
        <f t="shared" si="536"/>
        <v>257.39320591020248</v>
      </c>
      <c r="Z1885" s="21">
        <f t="shared" si="544"/>
        <v>81.589150740023314</v>
      </c>
      <c r="AA1885" s="21">
        <f t="shared" si="537"/>
        <v>81.589150740023314</v>
      </c>
      <c r="AB1885" s="21">
        <f t="shared" si="538"/>
        <v>0</v>
      </c>
      <c r="AC1885" s="21">
        <f t="shared" si="539"/>
        <v>0</v>
      </c>
      <c r="AD1885" s="21">
        <f t="shared" si="545"/>
        <v>0</v>
      </c>
      <c r="AE1885" s="21" t="str">
        <f t="shared" si="540"/>
        <v>3/19/16:00</v>
      </c>
    </row>
    <row r="1886" spans="2:31">
      <c r="B1886" s="37">
        <v>3</v>
      </c>
      <c r="C1886" s="38">
        <v>19</v>
      </c>
      <c r="D1886" s="39">
        <v>17</v>
      </c>
      <c r="E1886" s="17">
        <v>5</v>
      </c>
      <c r="F1886" s="17">
        <v>196</v>
      </c>
      <c r="G1886" s="17">
        <v>0</v>
      </c>
      <c r="H1886" s="37">
        <f t="shared" si="528"/>
        <v>41</v>
      </c>
      <c r="I1886" s="37">
        <f>IF(H1886&lt;'Roof Calculator'!$G$8, 1, 0)</f>
        <v>1</v>
      </c>
      <c r="J1886" s="37">
        <f>IF(H1886&gt;='Roof Calculator'!$G$8, 1, 0)</f>
        <v>0</v>
      </c>
      <c r="K1886" s="37">
        <f t="shared" si="529"/>
        <v>41</v>
      </c>
      <c r="L1886" s="37">
        <f t="shared" si="530"/>
        <v>0</v>
      </c>
      <c r="M1886" s="37">
        <v>0</v>
      </c>
      <c r="N1886" s="37">
        <f t="shared" si="531"/>
        <v>196</v>
      </c>
      <c r="O1886" s="37">
        <v>0</v>
      </c>
      <c r="P1886" s="37">
        <v>0</v>
      </c>
      <c r="Q1886" s="21">
        <f t="shared" si="532"/>
        <v>39.790999999999997</v>
      </c>
      <c r="R1886" s="21">
        <f t="shared" si="541"/>
        <v>78.66666666666687</v>
      </c>
      <c r="S1886" s="21">
        <f t="shared" si="542"/>
        <v>-0.91561972047537465</v>
      </c>
      <c r="T1886" s="21">
        <f t="shared" si="533"/>
        <v>86.147999999999996</v>
      </c>
      <c r="U1886" s="37">
        <f>VLOOKUP(Time_Zone, 'LSTM LookUp'!$B$5:$D$8, 3, FALSE)</f>
        <v>-75</v>
      </c>
      <c r="V1886" s="21">
        <f t="shared" si="543"/>
        <v>-8.2557268633872063</v>
      </c>
      <c r="W1886" s="21">
        <f t="shared" si="534"/>
        <v>234.0840682841532</v>
      </c>
      <c r="X1886" s="21">
        <f t="shared" si="535"/>
        <v>0</v>
      </c>
      <c r="Y1886" s="21">
        <f t="shared" si="536"/>
        <v>196</v>
      </c>
      <c r="Z1886" s="21">
        <f t="shared" si="544"/>
        <v>62.128576737272397</v>
      </c>
      <c r="AA1886" s="21">
        <f t="shared" si="537"/>
        <v>62.128576737272397</v>
      </c>
      <c r="AB1886" s="21">
        <f t="shared" si="538"/>
        <v>0</v>
      </c>
      <c r="AC1886" s="21">
        <f t="shared" si="539"/>
        <v>0</v>
      </c>
      <c r="AD1886" s="21">
        <f t="shared" si="545"/>
        <v>0</v>
      </c>
      <c r="AE1886" s="21" t="str">
        <f t="shared" si="540"/>
        <v>3/19/17:00</v>
      </c>
    </row>
    <row r="1887" spans="2:31">
      <c r="B1887" s="37">
        <v>3</v>
      </c>
      <c r="C1887" s="38">
        <v>19</v>
      </c>
      <c r="D1887" s="39">
        <v>18</v>
      </c>
      <c r="E1887" s="17">
        <v>5</v>
      </c>
      <c r="F1887" s="17">
        <v>94</v>
      </c>
      <c r="G1887" s="17">
        <v>0</v>
      </c>
      <c r="H1887" s="37">
        <f t="shared" si="528"/>
        <v>41</v>
      </c>
      <c r="I1887" s="37">
        <f>IF(H1887&lt;'Roof Calculator'!$G$8, 1, 0)</f>
        <v>1</v>
      </c>
      <c r="J1887" s="37">
        <f>IF(H1887&gt;='Roof Calculator'!$G$8, 1, 0)</f>
        <v>0</v>
      </c>
      <c r="K1887" s="37">
        <f t="shared" si="529"/>
        <v>41</v>
      </c>
      <c r="L1887" s="37">
        <f t="shared" si="530"/>
        <v>0</v>
      </c>
      <c r="M1887" s="37">
        <v>0</v>
      </c>
      <c r="N1887" s="37">
        <f t="shared" si="531"/>
        <v>94</v>
      </c>
      <c r="O1887" s="37">
        <v>0</v>
      </c>
      <c r="P1887" s="37">
        <v>0</v>
      </c>
      <c r="Q1887" s="21">
        <f t="shared" si="532"/>
        <v>39.790999999999997</v>
      </c>
      <c r="R1887" s="21">
        <f t="shared" si="541"/>
        <v>78.708333333333542</v>
      </c>
      <c r="S1887" s="21">
        <f t="shared" si="542"/>
        <v>-0.89927657384443482</v>
      </c>
      <c r="T1887" s="21">
        <f t="shared" si="533"/>
        <v>86.147999999999996</v>
      </c>
      <c r="U1887" s="37">
        <f>VLOOKUP(Time_Zone, 'LSTM LookUp'!$B$5:$D$8, 3, FALSE)</f>
        <v>-75</v>
      </c>
      <c r="V1887" s="21">
        <f t="shared" si="543"/>
        <v>-8.2429030089932258</v>
      </c>
      <c r="W1887" s="21">
        <f t="shared" si="534"/>
        <v>249.08727424775168</v>
      </c>
      <c r="X1887" s="21">
        <f t="shared" si="535"/>
        <v>0</v>
      </c>
      <c r="Y1887" s="21">
        <f t="shared" si="536"/>
        <v>94</v>
      </c>
      <c r="Z1887" s="21">
        <f t="shared" si="544"/>
        <v>29.796358231140843</v>
      </c>
      <c r="AA1887" s="21">
        <f t="shared" si="537"/>
        <v>29.796358231140843</v>
      </c>
      <c r="AB1887" s="21">
        <f t="shared" si="538"/>
        <v>0</v>
      </c>
      <c r="AC1887" s="21">
        <f t="shared" si="539"/>
        <v>0</v>
      </c>
      <c r="AD1887" s="21">
        <f t="shared" si="545"/>
        <v>0</v>
      </c>
      <c r="AE1887" s="21" t="str">
        <f t="shared" si="540"/>
        <v>3/19/18:00</v>
      </c>
    </row>
    <row r="1888" spans="2:31">
      <c r="B1888" s="37">
        <v>3</v>
      </c>
      <c r="C1888" s="38">
        <v>19</v>
      </c>
      <c r="D1888" s="39">
        <v>19</v>
      </c>
      <c r="E1888" s="17">
        <v>3.9</v>
      </c>
      <c r="F1888" s="17">
        <v>17</v>
      </c>
      <c r="G1888" s="17">
        <v>0</v>
      </c>
      <c r="H1888" s="37">
        <f t="shared" si="528"/>
        <v>39.020000000000003</v>
      </c>
      <c r="I1888" s="37">
        <f>IF(H1888&lt;'Roof Calculator'!$G$8, 1, 0)</f>
        <v>1</v>
      </c>
      <c r="J1888" s="37">
        <f>IF(H1888&gt;='Roof Calculator'!$G$8, 1, 0)</f>
        <v>0</v>
      </c>
      <c r="K1888" s="37">
        <f t="shared" si="529"/>
        <v>39.020000000000003</v>
      </c>
      <c r="L1888" s="37">
        <f t="shared" si="530"/>
        <v>0</v>
      </c>
      <c r="M1888" s="37">
        <v>0</v>
      </c>
      <c r="N1888" s="37">
        <f t="shared" si="531"/>
        <v>17</v>
      </c>
      <c r="O1888" s="37">
        <v>0</v>
      </c>
      <c r="P1888" s="37">
        <v>0</v>
      </c>
      <c r="Q1888" s="21">
        <f t="shared" si="532"/>
        <v>39.790999999999997</v>
      </c>
      <c r="R1888" s="21">
        <f t="shared" si="541"/>
        <v>78.750000000000213</v>
      </c>
      <c r="S1888" s="21">
        <f t="shared" si="542"/>
        <v>-0.88293303770922094</v>
      </c>
      <c r="T1888" s="21">
        <f t="shared" si="533"/>
        <v>86.147999999999996</v>
      </c>
      <c r="U1888" s="37">
        <f>VLOOKUP(Time_Zone, 'LSTM LookUp'!$B$5:$D$8, 3, FALSE)</f>
        <v>-75</v>
      </c>
      <c r="V1888" s="21">
        <f t="shared" si="543"/>
        <v>-8.2300737133307695</v>
      </c>
      <c r="W1888" s="21">
        <f t="shared" si="534"/>
        <v>264.09048157166734</v>
      </c>
      <c r="X1888" s="21">
        <f t="shared" si="535"/>
        <v>0</v>
      </c>
      <c r="Y1888" s="21">
        <f t="shared" si="536"/>
        <v>17</v>
      </c>
      <c r="Z1888" s="21">
        <f t="shared" si="544"/>
        <v>5.3887030843552584</v>
      </c>
      <c r="AA1888" s="21">
        <f t="shared" si="537"/>
        <v>5.3887030843552584</v>
      </c>
      <c r="AB1888" s="21">
        <f t="shared" si="538"/>
        <v>0</v>
      </c>
      <c r="AC1888" s="21">
        <f t="shared" si="539"/>
        <v>0</v>
      </c>
      <c r="AD1888" s="21">
        <f t="shared" si="545"/>
        <v>0</v>
      </c>
      <c r="AE1888" s="21" t="str">
        <f t="shared" si="540"/>
        <v>3/19/19:00</v>
      </c>
    </row>
    <row r="1889" spans="2:31">
      <c r="B1889" s="37">
        <v>3</v>
      </c>
      <c r="C1889" s="38">
        <v>19</v>
      </c>
      <c r="D1889" s="39">
        <v>20</v>
      </c>
      <c r="E1889" s="17">
        <v>4.4000000000000004</v>
      </c>
      <c r="F1889" s="17">
        <v>0</v>
      </c>
      <c r="G1889" s="17">
        <v>0</v>
      </c>
      <c r="H1889" s="37">
        <f t="shared" si="528"/>
        <v>39.92</v>
      </c>
      <c r="I1889" s="37">
        <f>IF(H1889&lt;'Roof Calculator'!$G$8, 1, 0)</f>
        <v>1</v>
      </c>
      <c r="J1889" s="37">
        <f>IF(H1889&gt;='Roof Calculator'!$G$8, 1, 0)</f>
        <v>0</v>
      </c>
      <c r="K1889" s="37">
        <f t="shared" si="529"/>
        <v>39.92</v>
      </c>
      <c r="L1889" s="37">
        <f t="shared" si="530"/>
        <v>0</v>
      </c>
      <c r="M1889" s="37">
        <v>0</v>
      </c>
      <c r="N1889" s="37">
        <f t="shared" si="531"/>
        <v>0</v>
      </c>
      <c r="O1889" s="37">
        <v>0</v>
      </c>
      <c r="P1889" s="37">
        <v>0</v>
      </c>
      <c r="Q1889" s="21">
        <f t="shared" si="532"/>
        <v>39.790999999999997</v>
      </c>
      <c r="R1889" s="21">
        <f t="shared" si="541"/>
        <v>78.791666666666885</v>
      </c>
      <c r="S1889" s="21">
        <f t="shared" si="542"/>
        <v>-0.86658911915314452</v>
      </c>
      <c r="T1889" s="21">
        <f t="shared" si="533"/>
        <v>86.147999999999996</v>
      </c>
      <c r="U1889" s="37">
        <f>VLOOKUP(Time_Zone, 'LSTM LookUp'!$B$5:$D$8, 3, FALSE)</f>
        <v>-75</v>
      </c>
      <c r="V1889" s="21">
        <f t="shared" si="543"/>
        <v>-8.2172390047854691</v>
      </c>
      <c r="W1889" s="21">
        <f t="shared" si="534"/>
        <v>279.09369024880363</v>
      </c>
      <c r="X1889" s="21">
        <f t="shared" si="535"/>
        <v>0</v>
      </c>
      <c r="Y1889" s="21">
        <f t="shared" si="536"/>
        <v>0</v>
      </c>
      <c r="Z1889" s="21">
        <f t="shared" si="544"/>
        <v>0</v>
      </c>
      <c r="AA1889" s="21">
        <f t="shared" si="537"/>
        <v>0</v>
      </c>
      <c r="AB1889" s="21">
        <f t="shared" si="538"/>
        <v>0</v>
      </c>
      <c r="AC1889" s="21">
        <f t="shared" si="539"/>
        <v>0</v>
      </c>
      <c r="AD1889" s="21">
        <f t="shared" si="545"/>
        <v>0</v>
      </c>
      <c r="AE1889" s="21" t="str">
        <f t="shared" si="540"/>
        <v>3/19/20:00</v>
      </c>
    </row>
    <row r="1890" spans="2:31">
      <c r="B1890" s="37">
        <v>3</v>
      </c>
      <c r="C1890" s="38">
        <v>19</v>
      </c>
      <c r="D1890" s="39">
        <v>21</v>
      </c>
      <c r="E1890" s="17">
        <v>4.4000000000000004</v>
      </c>
      <c r="F1890" s="17">
        <v>0</v>
      </c>
      <c r="G1890" s="17">
        <v>0</v>
      </c>
      <c r="H1890" s="37">
        <f t="shared" si="528"/>
        <v>39.92</v>
      </c>
      <c r="I1890" s="37">
        <f>IF(H1890&lt;'Roof Calculator'!$G$8, 1, 0)</f>
        <v>1</v>
      </c>
      <c r="J1890" s="37">
        <f>IF(H1890&gt;='Roof Calculator'!$G$8, 1, 0)</f>
        <v>0</v>
      </c>
      <c r="K1890" s="37">
        <f t="shared" si="529"/>
        <v>39.92</v>
      </c>
      <c r="L1890" s="37">
        <f t="shared" si="530"/>
        <v>0</v>
      </c>
      <c r="M1890" s="37">
        <v>0</v>
      </c>
      <c r="N1890" s="37">
        <f t="shared" si="531"/>
        <v>0</v>
      </c>
      <c r="O1890" s="37">
        <v>0</v>
      </c>
      <c r="P1890" s="37">
        <v>0</v>
      </c>
      <c r="Q1890" s="21">
        <f t="shared" si="532"/>
        <v>39.790999999999997</v>
      </c>
      <c r="R1890" s="21">
        <f t="shared" si="541"/>
        <v>78.833333333333556</v>
      </c>
      <c r="S1890" s="21">
        <f t="shared" si="542"/>
        <v>-0.8502448252595336</v>
      </c>
      <c r="T1890" s="21">
        <f t="shared" si="533"/>
        <v>86.147999999999996</v>
      </c>
      <c r="U1890" s="37">
        <f>VLOOKUP(Time_Zone, 'LSTM LookUp'!$B$5:$D$8, 3, FALSE)</f>
        <v>-75</v>
      </c>
      <c r="V1890" s="21">
        <f t="shared" si="543"/>
        <v>-8.2043989117481644</v>
      </c>
      <c r="W1890" s="21">
        <f t="shared" si="534"/>
        <v>294.09690027206301</v>
      </c>
      <c r="X1890" s="21">
        <f t="shared" si="535"/>
        <v>0</v>
      </c>
      <c r="Y1890" s="21">
        <f t="shared" si="536"/>
        <v>0</v>
      </c>
      <c r="Z1890" s="21">
        <f t="shared" si="544"/>
        <v>0</v>
      </c>
      <c r="AA1890" s="21">
        <f t="shared" si="537"/>
        <v>0</v>
      </c>
      <c r="AB1890" s="21">
        <f t="shared" si="538"/>
        <v>0</v>
      </c>
      <c r="AC1890" s="21">
        <f t="shared" si="539"/>
        <v>0</v>
      </c>
      <c r="AD1890" s="21">
        <f t="shared" si="545"/>
        <v>0</v>
      </c>
      <c r="AE1890" s="21" t="str">
        <f t="shared" si="540"/>
        <v>3/19/21:00</v>
      </c>
    </row>
    <row r="1891" spans="2:31">
      <c r="B1891" s="37">
        <v>3</v>
      </c>
      <c r="C1891" s="38">
        <v>19</v>
      </c>
      <c r="D1891" s="39">
        <v>22</v>
      </c>
      <c r="E1891" s="17">
        <v>3.9</v>
      </c>
      <c r="F1891" s="17">
        <v>0</v>
      </c>
      <c r="G1891" s="17">
        <v>0</v>
      </c>
      <c r="H1891" s="37">
        <f t="shared" si="528"/>
        <v>39.020000000000003</v>
      </c>
      <c r="I1891" s="37">
        <f>IF(H1891&lt;'Roof Calculator'!$G$8, 1, 0)</f>
        <v>1</v>
      </c>
      <c r="J1891" s="37">
        <f>IF(H1891&gt;='Roof Calculator'!$G$8, 1, 0)</f>
        <v>0</v>
      </c>
      <c r="K1891" s="37">
        <f t="shared" si="529"/>
        <v>39.020000000000003</v>
      </c>
      <c r="L1891" s="37">
        <f t="shared" si="530"/>
        <v>0</v>
      </c>
      <c r="M1891" s="37">
        <v>0</v>
      </c>
      <c r="N1891" s="37">
        <f t="shared" si="531"/>
        <v>0</v>
      </c>
      <c r="O1891" s="37">
        <v>0</v>
      </c>
      <c r="P1891" s="37">
        <v>0</v>
      </c>
      <c r="Q1891" s="21">
        <f t="shared" si="532"/>
        <v>39.790999999999997</v>
      </c>
      <c r="R1891" s="21">
        <f t="shared" si="541"/>
        <v>78.875000000000227</v>
      </c>
      <c r="S1891" s="21">
        <f t="shared" si="542"/>
        <v>-0.83390016311163495</v>
      </c>
      <c r="T1891" s="21">
        <f t="shared" si="533"/>
        <v>86.147999999999996</v>
      </c>
      <c r="U1891" s="37">
        <f>VLOOKUP(Time_Zone, 'LSTM LookUp'!$B$5:$D$8, 3, FALSE)</f>
        <v>-75</v>
      </c>
      <c r="V1891" s="21">
        <f t="shared" si="543"/>
        <v>-8.1915534626148396</v>
      </c>
      <c r="W1891" s="21">
        <f t="shared" si="534"/>
        <v>309.10011163434626</v>
      </c>
      <c r="X1891" s="21">
        <f t="shared" si="535"/>
        <v>0</v>
      </c>
      <c r="Y1891" s="21">
        <f t="shared" si="536"/>
        <v>0</v>
      </c>
      <c r="Z1891" s="21">
        <f t="shared" si="544"/>
        <v>0</v>
      </c>
      <c r="AA1891" s="21">
        <f t="shared" si="537"/>
        <v>0</v>
      </c>
      <c r="AB1891" s="21">
        <f t="shared" si="538"/>
        <v>0</v>
      </c>
      <c r="AC1891" s="21">
        <f t="shared" si="539"/>
        <v>0</v>
      </c>
      <c r="AD1891" s="21">
        <f t="shared" si="545"/>
        <v>0</v>
      </c>
      <c r="AE1891" s="21" t="str">
        <f t="shared" si="540"/>
        <v>3/19/22:00</v>
      </c>
    </row>
    <row r="1892" spans="2:31">
      <c r="B1892" s="37">
        <v>3</v>
      </c>
      <c r="C1892" s="38">
        <v>19</v>
      </c>
      <c r="D1892" s="39">
        <v>23</v>
      </c>
      <c r="E1892" s="17">
        <v>3.3</v>
      </c>
      <c r="F1892" s="17">
        <v>0</v>
      </c>
      <c r="G1892" s="17">
        <v>0</v>
      </c>
      <c r="H1892" s="37">
        <f t="shared" si="528"/>
        <v>37.94</v>
      </c>
      <c r="I1892" s="37">
        <f>IF(H1892&lt;'Roof Calculator'!$G$8, 1, 0)</f>
        <v>1</v>
      </c>
      <c r="J1892" s="37">
        <f>IF(H1892&gt;='Roof Calculator'!$G$8, 1, 0)</f>
        <v>0</v>
      </c>
      <c r="K1892" s="37">
        <f t="shared" si="529"/>
        <v>37.94</v>
      </c>
      <c r="L1892" s="37">
        <f t="shared" si="530"/>
        <v>0</v>
      </c>
      <c r="M1892" s="37">
        <v>0</v>
      </c>
      <c r="N1892" s="37">
        <f t="shared" si="531"/>
        <v>0</v>
      </c>
      <c r="O1892" s="37">
        <v>0</v>
      </c>
      <c r="P1892" s="37">
        <v>0</v>
      </c>
      <c r="Q1892" s="21">
        <f t="shared" si="532"/>
        <v>39.790999999999997</v>
      </c>
      <c r="R1892" s="21">
        <f t="shared" si="541"/>
        <v>78.916666666666899</v>
      </c>
      <c r="S1892" s="21">
        <f t="shared" si="542"/>
        <v>-0.81755513979261418</v>
      </c>
      <c r="T1892" s="21">
        <f t="shared" si="533"/>
        <v>86.147999999999996</v>
      </c>
      <c r="U1892" s="37">
        <f>VLOOKUP(Time_Zone, 'LSTM LookUp'!$B$5:$D$8, 3, FALSE)</f>
        <v>-75</v>
      </c>
      <c r="V1892" s="21">
        <f t="shared" si="543"/>
        <v>-8.178702685786579</v>
      </c>
      <c r="W1892" s="21">
        <f t="shared" si="534"/>
        <v>324.10332432855336</v>
      </c>
      <c r="X1892" s="21">
        <f t="shared" si="535"/>
        <v>0</v>
      </c>
      <c r="Y1892" s="21">
        <f t="shared" si="536"/>
        <v>0</v>
      </c>
      <c r="Z1892" s="21">
        <f t="shared" si="544"/>
        <v>0</v>
      </c>
      <c r="AA1892" s="21">
        <f t="shared" si="537"/>
        <v>0</v>
      </c>
      <c r="AB1892" s="21">
        <f t="shared" si="538"/>
        <v>0</v>
      </c>
      <c r="AC1892" s="21">
        <f t="shared" si="539"/>
        <v>0</v>
      </c>
      <c r="AD1892" s="21">
        <f t="shared" si="545"/>
        <v>0</v>
      </c>
      <c r="AE1892" s="21" t="str">
        <f t="shared" si="540"/>
        <v>3/19/23:00</v>
      </c>
    </row>
    <row r="1893" spans="2:31">
      <c r="B1893" s="37">
        <v>3</v>
      </c>
      <c r="C1893" s="38">
        <v>19</v>
      </c>
      <c r="D1893" s="39">
        <v>24</v>
      </c>
      <c r="E1893" s="17">
        <v>2.8</v>
      </c>
      <c r="F1893" s="17">
        <v>0</v>
      </c>
      <c r="G1893" s="17">
        <v>0</v>
      </c>
      <c r="H1893" s="37">
        <f t="shared" si="528"/>
        <v>37.04</v>
      </c>
      <c r="I1893" s="37">
        <f>IF(H1893&lt;'Roof Calculator'!$G$8, 1, 0)</f>
        <v>1</v>
      </c>
      <c r="J1893" s="37">
        <f>IF(H1893&gt;='Roof Calculator'!$G$8, 1, 0)</f>
        <v>0</v>
      </c>
      <c r="K1893" s="37">
        <f t="shared" si="529"/>
        <v>37.04</v>
      </c>
      <c r="L1893" s="37">
        <f t="shared" si="530"/>
        <v>0</v>
      </c>
      <c r="M1893" s="37">
        <v>0</v>
      </c>
      <c r="N1893" s="37">
        <f t="shared" si="531"/>
        <v>0</v>
      </c>
      <c r="O1893" s="37">
        <v>0</v>
      </c>
      <c r="P1893" s="37">
        <v>0</v>
      </c>
      <c r="Q1893" s="21">
        <f t="shared" si="532"/>
        <v>39.790999999999997</v>
      </c>
      <c r="R1893" s="21">
        <f t="shared" si="541"/>
        <v>78.95833333333357</v>
      </c>
      <c r="S1893" s="21">
        <f t="shared" si="542"/>
        <v>-0.80120976238555963</v>
      </c>
      <c r="T1893" s="21">
        <f t="shared" si="533"/>
        <v>86.147999999999996</v>
      </c>
      <c r="U1893" s="37">
        <f>VLOOKUP(Time_Zone, 'LSTM LookUp'!$B$5:$D$8, 3, FALSE)</f>
        <v>-75</v>
      </c>
      <c r="V1893" s="21">
        <f t="shared" si="543"/>
        <v>-8.165846609669499</v>
      </c>
      <c r="W1893" s="21">
        <f t="shared" si="534"/>
        <v>339.10653834758261</v>
      </c>
      <c r="X1893" s="21">
        <f t="shared" si="535"/>
        <v>0</v>
      </c>
      <c r="Y1893" s="21">
        <f t="shared" si="536"/>
        <v>0</v>
      </c>
      <c r="Z1893" s="21">
        <f t="shared" si="544"/>
        <v>0</v>
      </c>
      <c r="AA1893" s="21">
        <f t="shared" si="537"/>
        <v>0</v>
      </c>
      <c r="AB1893" s="21">
        <f t="shared" si="538"/>
        <v>0</v>
      </c>
      <c r="AC1893" s="21">
        <f t="shared" si="539"/>
        <v>0</v>
      </c>
      <c r="AD1893" s="21">
        <f t="shared" si="545"/>
        <v>0</v>
      </c>
      <c r="AE1893" s="21" t="str">
        <f t="shared" si="540"/>
        <v>3/19/24:00</v>
      </c>
    </row>
    <row r="1894" spans="2:31">
      <c r="B1894" s="37">
        <v>3</v>
      </c>
      <c r="C1894" s="38">
        <v>20</v>
      </c>
      <c r="D1894" s="39">
        <v>1</v>
      </c>
      <c r="E1894" s="17">
        <v>2.2000000000000002</v>
      </c>
      <c r="F1894" s="17">
        <v>0</v>
      </c>
      <c r="G1894" s="17">
        <v>0</v>
      </c>
      <c r="H1894" s="37">
        <f t="shared" si="528"/>
        <v>35.96</v>
      </c>
      <c r="I1894" s="37">
        <f>IF(H1894&lt;'Roof Calculator'!$G$8, 1, 0)</f>
        <v>1</v>
      </c>
      <c r="J1894" s="37">
        <f>IF(H1894&gt;='Roof Calculator'!$G$8, 1, 0)</f>
        <v>0</v>
      </c>
      <c r="K1894" s="37">
        <f t="shared" si="529"/>
        <v>35.96</v>
      </c>
      <c r="L1894" s="37">
        <f t="shared" si="530"/>
        <v>0</v>
      </c>
      <c r="M1894" s="37">
        <v>0</v>
      </c>
      <c r="N1894" s="37">
        <f t="shared" si="531"/>
        <v>0</v>
      </c>
      <c r="O1894" s="37">
        <v>0</v>
      </c>
      <c r="P1894" s="37">
        <v>0</v>
      </c>
      <c r="Q1894" s="21">
        <f t="shared" si="532"/>
        <v>39.790999999999997</v>
      </c>
      <c r="R1894" s="21">
        <f t="shared" si="541"/>
        <v>79.000000000000242</v>
      </c>
      <c r="S1894" s="21">
        <f t="shared" si="542"/>
        <v>-0.78486403797348148</v>
      </c>
      <c r="T1894" s="21">
        <f t="shared" si="533"/>
        <v>86.147999999999996</v>
      </c>
      <c r="U1894" s="37">
        <f>VLOOKUP(Time_Zone, 'LSTM LookUp'!$B$5:$D$8, 3, FALSE)</f>
        <v>-75</v>
      </c>
      <c r="V1894" s="21">
        <f t="shared" si="543"/>
        <v>-8.1529852626746813</v>
      </c>
      <c r="W1894" s="21">
        <f t="shared" si="534"/>
        <v>-5.8902463156686657</v>
      </c>
      <c r="X1894" s="21">
        <f t="shared" si="535"/>
        <v>0</v>
      </c>
      <c r="Y1894" s="21">
        <f t="shared" si="536"/>
        <v>0</v>
      </c>
      <c r="Z1894" s="21">
        <f t="shared" si="544"/>
        <v>0</v>
      </c>
      <c r="AA1894" s="21">
        <f t="shared" si="537"/>
        <v>0</v>
      </c>
      <c r="AB1894" s="21">
        <f t="shared" si="538"/>
        <v>0</v>
      </c>
      <c r="AC1894" s="21">
        <f t="shared" si="539"/>
        <v>0</v>
      </c>
      <c r="AD1894" s="21">
        <f t="shared" si="545"/>
        <v>0</v>
      </c>
      <c r="AE1894" s="21" t="str">
        <f t="shared" si="540"/>
        <v>3/20/1:00</v>
      </c>
    </row>
    <row r="1895" spans="2:31">
      <c r="B1895" s="37">
        <v>3</v>
      </c>
      <c r="C1895" s="38">
        <v>20</v>
      </c>
      <c r="D1895" s="39">
        <v>2</v>
      </c>
      <c r="E1895" s="17">
        <v>1.1000000000000001</v>
      </c>
      <c r="F1895" s="17">
        <v>0</v>
      </c>
      <c r="G1895" s="17">
        <v>0</v>
      </c>
      <c r="H1895" s="37">
        <f t="shared" si="528"/>
        <v>33.979999999999997</v>
      </c>
      <c r="I1895" s="37">
        <f>IF(H1895&lt;'Roof Calculator'!$G$8, 1, 0)</f>
        <v>1</v>
      </c>
      <c r="J1895" s="37">
        <f>IF(H1895&gt;='Roof Calculator'!$G$8, 1, 0)</f>
        <v>0</v>
      </c>
      <c r="K1895" s="37">
        <f t="shared" si="529"/>
        <v>33.979999999999997</v>
      </c>
      <c r="L1895" s="37">
        <f t="shared" si="530"/>
        <v>0</v>
      </c>
      <c r="M1895" s="37">
        <v>0</v>
      </c>
      <c r="N1895" s="37">
        <f t="shared" si="531"/>
        <v>0</v>
      </c>
      <c r="O1895" s="37">
        <v>0</v>
      </c>
      <c r="P1895" s="37">
        <v>0</v>
      </c>
      <c r="Q1895" s="21">
        <f t="shared" si="532"/>
        <v>39.790999999999997</v>
      </c>
      <c r="R1895" s="21">
        <f t="shared" si="541"/>
        <v>79.041666666666913</v>
      </c>
      <c r="S1895" s="21">
        <f t="shared" si="542"/>
        <v>-0.76851797363931451</v>
      </c>
      <c r="T1895" s="21">
        <f t="shared" si="533"/>
        <v>86.147999999999996</v>
      </c>
      <c r="U1895" s="37">
        <f>VLOOKUP(Time_Zone, 'LSTM LookUp'!$B$5:$D$8, 3, FALSE)</f>
        <v>-75</v>
      </c>
      <c r="V1895" s="21">
        <f t="shared" si="543"/>
        <v>-8.1401186732181277</v>
      </c>
      <c r="W1895" s="21">
        <f t="shared" si="534"/>
        <v>9.1129703316954558</v>
      </c>
      <c r="X1895" s="21">
        <f t="shared" si="535"/>
        <v>0</v>
      </c>
      <c r="Y1895" s="21">
        <f t="shared" si="536"/>
        <v>0</v>
      </c>
      <c r="Z1895" s="21">
        <f t="shared" si="544"/>
        <v>0</v>
      </c>
      <c r="AA1895" s="21">
        <f t="shared" si="537"/>
        <v>0</v>
      </c>
      <c r="AB1895" s="21">
        <f t="shared" si="538"/>
        <v>0</v>
      </c>
      <c r="AC1895" s="21">
        <f t="shared" si="539"/>
        <v>0</v>
      </c>
      <c r="AD1895" s="21">
        <f t="shared" si="545"/>
        <v>0</v>
      </c>
      <c r="AE1895" s="21" t="str">
        <f t="shared" si="540"/>
        <v>3/20/2:00</v>
      </c>
    </row>
    <row r="1896" spans="2:31">
      <c r="B1896" s="37">
        <v>3</v>
      </c>
      <c r="C1896" s="38">
        <v>20</v>
      </c>
      <c r="D1896" s="39">
        <v>3</v>
      </c>
      <c r="E1896" s="17">
        <v>0.6</v>
      </c>
      <c r="F1896" s="17">
        <v>0</v>
      </c>
      <c r="G1896" s="17">
        <v>0</v>
      </c>
      <c r="H1896" s="37">
        <f t="shared" si="528"/>
        <v>33.08</v>
      </c>
      <c r="I1896" s="37">
        <f>IF(H1896&lt;'Roof Calculator'!$G$8, 1, 0)</f>
        <v>1</v>
      </c>
      <c r="J1896" s="37">
        <f>IF(H1896&gt;='Roof Calculator'!$G$8, 1, 0)</f>
        <v>0</v>
      </c>
      <c r="K1896" s="37">
        <f t="shared" si="529"/>
        <v>33.08</v>
      </c>
      <c r="L1896" s="37">
        <f t="shared" si="530"/>
        <v>0</v>
      </c>
      <c r="M1896" s="37">
        <v>0</v>
      </c>
      <c r="N1896" s="37">
        <f t="shared" si="531"/>
        <v>0</v>
      </c>
      <c r="O1896" s="37">
        <v>0</v>
      </c>
      <c r="P1896" s="37">
        <v>0</v>
      </c>
      <c r="Q1896" s="21">
        <f t="shared" si="532"/>
        <v>39.790999999999997</v>
      </c>
      <c r="R1896" s="21">
        <f t="shared" si="541"/>
        <v>79.083333333333584</v>
      </c>
      <c r="S1896" s="21">
        <f t="shared" si="542"/>
        <v>-0.75217157646591903</v>
      </c>
      <c r="T1896" s="21">
        <f t="shared" si="533"/>
        <v>86.147999999999996</v>
      </c>
      <c r="U1896" s="37">
        <f>VLOOKUP(Time_Zone, 'LSTM LookUp'!$B$5:$D$8, 3, FALSE)</f>
        <v>-75</v>
      </c>
      <c r="V1896" s="21">
        <f t="shared" si="543"/>
        <v>-8.1272468697206897</v>
      </c>
      <c r="W1896" s="21">
        <f t="shared" si="534"/>
        <v>24.116188282569809</v>
      </c>
      <c r="X1896" s="21">
        <f t="shared" si="535"/>
        <v>0</v>
      </c>
      <c r="Y1896" s="21">
        <f t="shared" si="536"/>
        <v>0</v>
      </c>
      <c r="Z1896" s="21">
        <f t="shared" si="544"/>
        <v>0</v>
      </c>
      <c r="AA1896" s="21">
        <f t="shared" si="537"/>
        <v>0</v>
      </c>
      <c r="AB1896" s="21">
        <f t="shared" si="538"/>
        <v>0</v>
      </c>
      <c r="AC1896" s="21">
        <f t="shared" si="539"/>
        <v>0</v>
      </c>
      <c r="AD1896" s="21">
        <f t="shared" si="545"/>
        <v>0</v>
      </c>
      <c r="AE1896" s="21" t="str">
        <f t="shared" si="540"/>
        <v>3/20/3:00</v>
      </c>
    </row>
    <row r="1897" spans="2:31">
      <c r="B1897" s="37">
        <v>3</v>
      </c>
      <c r="C1897" s="38">
        <v>20</v>
      </c>
      <c r="D1897" s="39">
        <v>4</v>
      </c>
      <c r="E1897" s="17">
        <v>-0.6</v>
      </c>
      <c r="F1897" s="17">
        <v>0</v>
      </c>
      <c r="G1897" s="17">
        <v>0</v>
      </c>
      <c r="H1897" s="37">
        <f t="shared" si="528"/>
        <v>30.92</v>
      </c>
      <c r="I1897" s="37">
        <f>IF(H1897&lt;'Roof Calculator'!$G$8, 1, 0)</f>
        <v>1</v>
      </c>
      <c r="J1897" s="37">
        <f>IF(H1897&gt;='Roof Calculator'!$G$8, 1, 0)</f>
        <v>0</v>
      </c>
      <c r="K1897" s="37">
        <f t="shared" si="529"/>
        <v>30.92</v>
      </c>
      <c r="L1897" s="37">
        <f t="shared" si="530"/>
        <v>0</v>
      </c>
      <c r="M1897" s="37">
        <v>0</v>
      </c>
      <c r="N1897" s="37">
        <f t="shared" si="531"/>
        <v>0</v>
      </c>
      <c r="O1897" s="37">
        <v>0</v>
      </c>
      <c r="P1897" s="37">
        <v>0</v>
      </c>
      <c r="Q1897" s="21">
        <f t="shared" si="532"/>
        <v>39.790999999999997</v>
      </c>
      <c r="R1897" s="21">
        <f t="shared" si="541"/>
        <v>79.125000000000256</v>
      </c>
      <c r="S1897" s="21">
        <f t="shared" si="542"/>
        <v>-0.7358248535360834</v>
      </c>
      <c r="T1897" s="21">
        <f t="shared" si="533"/>
        <v>86.147999999999996</v>
      </c>
      <c r="U1897" s="37">
        <f>VLOOKUP(Time_Zone, 'LSTM LookUp'!$B$5:$D$8, 3, FALSE)</f>
        <v>-75</v>
      </c>
      <c r="V1897" s="21">
        <f t="shared" si="543"/>
        <v>-8.1143698806080167</v>
      </c>
      <c r="W1897" s="21">
        <f t="shared" si="534"/>
        <v>39.119407529848004</v>
      </c>
      <c r="X1897" s="21">
        <f t="shared" si="535"/>
        <v>0</v>
      </c>
      <c r="Y1897" s="21">
        <f t="shared" si="536"/>
        <v>0</v>
      </c>
      <c r="Z1897" s="21">
        <f t="shared" si="544"/>
        <v>0</v>
      </c>
      <c r="AA1897" s="21">
        <f t="shared" si="537"/>
        <v>0</v>
      </c>
      <c r="AB1897" s="21">
        <f t="shared" si="538"/>
        <v>0</v>
      </c>
      <c r="AC1897" s="21">
        <f t="shared" si="539"/>
        <v>0</v>
      </c>
      <c r="AD1897" s="21">
        <f t="shared" si="545"/>
        <v>0</v>
      </c>
      <c r="AE1897" s="21" t="str">
        <f t="shared" si="540"/>
        <v>3/20/4:00</v>
      </c>
    </row>
    <row r="1898" spans="2:31">
      <c r="B1898" s="37">
        <v>3</v>
      </c>
      <c r="C1898" s="38">
        <v>20</v>
      </c>
      <c r="D1898" s="39">
        <v>5</v>
      </c>
      <c r="E1898" s="17">
        <v>-2.8</v>
      </c>
      <c r="F1898" s="17">
        <v>0</v>
      </c>
      <c r="G1898" s="17">
        <v>0</v>
      </c>
      <c r="H1898" s="37">
        <f t="shared" si="528"/>
        <v>26.96</v>
      </c>
      <c r="I1898" s="37">
        <f>IF(H1898&lt;'Roof Calculator'!$G$8, 1, 0)</f>
        <v>1</v>
      </c>
      <c r="J1898" s="37">
        <f>IF(H1898&gt;='Roof Calculator'!$G$8, 1, 0)</f>
        <v>0</v>
      </c>
      <c r="K1898" s="37">
        <f t="shared" si="529"/>
        <v>26.96</v>
      </c>
      <c r="L1898" s="37">
        <f t="shared" si="530"/>
        <v>0</v>
      </c>
      <c r="M1898" s="37">
        <v>0</v>
      </c>
      <c r="N1898" s="37">
        <f t="shared" si="531"/>
        <v>0</v>
      </c>
      <c r="O1898" s="37">
        <v>0</v>
      </c>
      <c r="P1898" s="37">
        <v>0</v>
      </c>
      <c r="Q1898" s="21">
        <f t="shared" si="532"/>
        <v>39.790999999999997</v>
      </c>
      <c r="R1898" s="21">
        <f t="shared" si="541"/>
        <v>79.166666666666927</v>
      </c>
      <c r="S1898" s="21">
        <f t="shared" si="542"/>
        <v>-0.71947781193252514</v>
      </c>
      <c r="T1898" s="21">
        <f t="shared" si="533"/>
        <v>86.147999999999996</v>
      </c>
      <c r="U1898" s="37">
        <f>VLOOKUP(Time_Zone, 'LSTM LookUp'!$B$5:$D$8, 3, FALSE)</f>
        <v>-75</v>
      </c>
      <c r="V1898" s="21">
        <f t="shared" si="543"/>
        <v>-8.1014877343104921</v>
      </c>
      <c r="W1898" s="21">
        <f t="shared" si="534"/>
        <v>54.122628066422386</v>
      </c>
      <c r="X1898" s="21">
        <f t="shared" si="535"/>
        <v>0</v>
      </c>
      <c r="Y1898" s="21">
        <f t="shared" si="536"/>
        <v>0</v>
      </c>
      <c r="Z1898" s="21">
        <f t="shared" si="544"/>
        <v>0</v>
      </c>
      <c r="AA1898" s="21">
        <f t="shared" si="537"/>
        <v>0</v>
      </c>
      <c r="AB1898" s="21">
        <f t="shared" si="538"/>
        <v>0</v>
      </c>
      <c r="AC1898" s="21">
        <f t="shared" si="539"/>
        <v>0</v>
      </c>
      <c r="AD1898" s="21">
        <f t="shared" si="545"/>
        <v>0</v>
      </c>
      <c r="AE1898" s="21" t="str">
        <f t="shared" si="540"/>
        <v>3/20/5:00</v>
      </c>
    </row>
    <row r="1899" spans="2:31">
      <c r="B1899" s="37">
        <v>3</v>
      </c>
      <c r="C1899" s="38">
        <v>20</v>
      </c>
      <c r="D1899" s="39">
        <v>6</v>
      </c>
      <c r="E1899" s="17">
        <v>-3.9</v>
      </c>
      <c r="F1899" s="17">
        <v>0</v>
      </c>
      <c r="G1899" s="17">
        <v>0</v>
      </c>
      <c r="H1899" s="37">
        <f t="shared" si="528"/>
        <v>24.98</v>
      </c>
      <c r="I1899" s="37">
        <f>IF(H1899&lt;'Roof Calculator'!$G$8, 1, 0)</f>
        <v>1</v>
      </c>
      <c r="J1899" s="37">
        <f>IF(H1899&gt;='Roof Calculator'!$G$8, 1, 0)</f>
        <v>0</v>
      </c>
      <c r="K1899" s="37">
        <f t="shared" si="529"/>
        <v>24.98</v>
      </c>
      <c r="L1899" s="37">
        <f t="shared" si="530"/>
        <v>0</v>
      </c>
      <c r="M1899" s="37">
        <v>0</v>
      </c>
      <c r="N1899" s="37">
        <f t="shared" si="531"/>
        <v>0</v>
      </c>
      <c r="O1899" s="37">
        <v>0</v>
      </c>
      <c r="P1899" s="37">
        <v>0</v>
      </c>
      <c r="Q1899" s="21">
        <f t="shared" si="532"/>
        <v>39.790999999999997</v>
      </c>
      <c r="R1899" s="21">
        <f t="shared" si="541"/>
        <v>79.208333333333599</v>
      </c>
      <c r="S1899" s="21">
        <f t="shared" si="542"/>
        <v>-0.70313045873789115</v>
      </c>
      <c r="T1899" s="21">
        <f t="shared" si="533"/>
        <v>86.147999999999996</v>
      </c>
      <c r="U1899" s="37">
        <f>VLOOKUP(Time_Zone, 'LSTM LookUp'!$B$5:$D$8, 3, FALSE)</f>
        <v>-75</v>
      </c>
      <c r="V1899" s="21">
        <f t="shared" si="543"/>
        <v>-8.0886004592631728</v>
      </c>
      <c r="W1899" s="21">
        <f t="shared" si="534"/>
        <v>69.125849885184209</v>
      </c>
      <c r="X1899" s="21">
        <f t="shared" si="535"/>
        <v>0</v>
      </c>
      <c r="Y1899" s="21">
        <f t="shared" si="536"/>
        <v>0</v>
      </c>
      <c r="Z1899" s="21">
        <f t="shared" si="544"/>
        <v>0</v>
      </c>
      <c r="AA1899" s="21">
        <f t="shared" si="537"/>
        <v>0</v>
      </c>
      <c r="AB1899" s="21">
        <f t="shared" si="538"/>
        <v>0</v>
      </c>
      <c r="AC1899" s="21">
        <f t="shared" si="539"/>
        <v>0</v>
      </c>
      <c r="AD1899" s="21">
        <f t="shared" si="545"/>
        <v>0</v>
      </c>
      <c r="AE1899" s="21" t="str">
        <f t="shared" si="540"/>
        <v>3/20/6:00</v>
      </c>
    </row>
    <row r="1900" spans="2:31">
      <c r="B1900" s="37">
        <v>3</v>
      </c>
      <c r="C1900" s="38">
        <v>20</v>
      </c>
      <c r="D1900" s="39">
        <v>7</v>
      </c>
      <c r="E1900" s="17">
        <v>-4.4000000000000004</v>
      </c>
      <c r="F1900" s="17">
        <v>1</v>
      </c>
      <c r="G1900" s="17">
        <v>0</v>
      </c>
      <c r="H1900" s="37">
        <f t="shared" si="528"/>
        <v>24.08</v>
      </c>
      <c r="I1900" s="37">
        <f>IF(H1900&lt;'Roof Calculator'!$G$8, 1, 0)</f>
        <v>1</v>
      </c>
      <c r="J1900" s="37">
        <f>IF(H1900&gt;='Roof Calculator'!$G$8, 1, 0)</f>
        <v>0</v>
      </c>
      <c r="K1900" s="37">
        <f t="shared" si="529"/>
        <v>24.08</v>
      </c>
      <c r="L1900" s="37">
        <f t="shared" si="530"/>
        <v>0</v>
      </c>
      <c r="M1900" s="37">
        <v>0</v>
      </c>
      <c r="N1900" s="37">
        <f t="shared" si="531"/>
        <v>1</v>
      </c>
      <c r="O1900" s="37">
        <v>0</v>
      </c>
      <c r="P1900" s="37">
        <v>0</v>
      </c>
      <c r="Q1900" s="21">
        <f t="shared" si="532"/>
        <v>39.790999999999997</v>
      </c>
      <c r="R1900" s="21">
        <f t="shared" si="541"/>
        <v>79.25000000000027</v>
      </c>
      <c r="S1900" s="21">
        <f t="shared" si="542"/>
        <v>-0.6867828010347613</v>
      </c>
      <c r="T1900" s="21">
        <f t="shared" si="533"/>
        <v>86.147999999999996</v>
      </c>
      <c r="U1900" s="37">
        <f>VLOOKUP(Time_Zone, 'LSTM LookUp'!$B$5:$D$8, 3, FALSE)</f>
        <v>-75</v>
      </c>
      <c r="V1900" s="21">
        <f t="shared" si="543"/>
        <v>-8.0757080839057327</v>
      </c>
      <c r="W1900" s="21">
        <f t="shared" si="534"/>
        <v>84.129072979023562</v>
      </c>
      <c r="X1900" s="21">
        <f t="shared" si="535"/>
        <v>0</v>
      </c>
      <c r="Y1900" s="21">
        <f t="shared" si="536"/>
        <v>1</v>
      </c>
      <c r="Z1900" s="21">
        <f t="shared" si="544"/>
        <v>0.31698253437383872</v>
      </c>
      <c r="AA1900" s="21">
        <f t="shared" si="537"/>
        <v>0.31698253437383872</v>
      </c>
      <c r="AB1900" s="21">
        <f t="shared" si="538"/>
        <v>0</v>
      </c>
      <c r="AC1900" s="21">
        <f t="shared" si="539"/>
        <v>0</v>
      </c>
      <c r="AD1900" s="21">
        <f t="shared" si="545"/>
        <v>0</v>
      </c>
      <c r="AE1900" s="21" t="str">
        <f t="shared" si="540"/>
        <v>3/20/7:00</v>
      </c>
    </row>
    <row r="1901" spans="2:31">
      <c r="B1901" s="37">
        <v>3</v>
      </c>
      <c r="C1901" s="38">
        <v>20</v>
      </c>
      <c r="D1901" s="39">
        <v>8</v>
      </c>
      <c r="E1901" s="17">
        <v>-5</v>
      </c>
      <c r="F1901" s="17">
        <v>39</v>
      </c>
      <c r="G1901" s="17">
        <v>0</v>
      </c>
      <c r="H1901" s="37">
        <f t="shared" si="528"/>
        <v>23</v>
      </c>
      <c r="I1901" s="37">
        <f>IF(H1901&lt;'Roof Calculator'!$G$8, 1, 0)</f>
        <v>1</v>
      </c>
      <c r="J1901" s="37">
        <f>IF(H1901&gt;='Roof Calculator'!$G$8, 1, 0)</f>
        <v>0</v>
      </c>
      <c r="K1901" s="37">
        <f t="shared" si="529"/>
        <v>23</v>
      </c>
      <c r="L1901" s="37">
        <f t="shared" si="530"/>
        <v>0</v>
      </c>
      <c r="M1901" s="37">
        <v>0</v>
      </c>
      <c r="N1901" s="37">
        <f t="shared" si="531"/>
        <v>39</v>
      </c>
      <c r="O1901" s="37">
        <v>0</v>
      </c>
      <c r="P1901" s="37">
        <v>0</v>
      </c>
      <c r="Q1901" s="21">
        <f t="shared" si="532"/>
        <v>39.790999999999997</v>
      </c>
      <c r="R1901" s="21">
        <f t="shared" si="541"/>
        <v>79.291666666666941</v>
      </c>
      <c r="S1901" s="21">
        <f t="shared" si="542"/>
        <v>-0.67043484590564884</v>
      </c>
      <c r="T1901" s="21">
        <f t="shared" si="533"/>
        <v>86.147999999999996</v>
      </c>
      <c r="U1901" s="37">
        <f>VLOOKUP(Time_Zone, 'LSTM LookUp'!$B$5:$D$8, 3, FALSE)</f>
        <v>-75</v>
      </c>
      <c r="V1901" s="21">
        <f t="shared" si="543"/>
        <v>-8.0628106366823999</v>
      </c>
      <c r="W1901" s="21">
        <f t="shared" si="534"/>
        <v>99.132297340829382</v>
      </c>
      <c r="X1901" s="21">
        <f t="shared" si="535"/>
        <v>0</v>
      </c>
      <c r="Y1901" s="21">
        <f t="shared" si="536"/>
        <v>39</v>
      </c>
      <c r="Z1901" s="21">
        <f t="shared" si="544"/>
        <v>12.362318840579711</v>
      </c>
      <c r="AA1901" s="21">
        <f t="shared" si="537"/>
        <v>12.362318840579711</v>
      </c>
      <c r="AB1901" s="21">
        <f t="shared" si="538"/>
        <v>0</v>
      </c>
      <c r="AC1901" s="21">
        <f t="shared" si="539"/>
        <v>0</v>
      </c>
      <c r="AD1901" s="21">
        <f t="shared" si="545"/>
        <v>0</v>
      </c>
      <c r="AE1901" s="21" t="str">
        <f t="shared" si="540"/>
        <v>3/20/8:00</v>
      </c>
    </row>
    <row r="1902" spans="2:31">
      <c r="B1902" s="37">
        <v>3</v>
      </c>
      <c r="C1902" s="38">
        <v>20</v>
      </c>
      <c r="D1902" s="39">
        <v>9</v>
      </c>
      <c r="E1902" s="17">
        <v>-5</v>
      </c>
      <c r="F1902" s="17">
        <v>112</v>
      </c>
      <c r="G1902" s="17">
        <v>99</v>
      </c>
      <c r="H1902" s="37">
        <f t="shared" si="528"/>
        <v>23</v>
      </c>
      <c r="I1902" s="37">
        <f>IF(H1902&lt;'Roof Calculator'!$G$8, 1, 0)</f>
        <v>1</v>
      </c>
      <c r="J1902" s="37">
        <f>IF(H1902&gt;='Roof Calculator'!$G$8, 1, 0)</f>
        <v>0</v>
      </c>
      <c r="K1902" s="37">
        <f t="shared" si="529"/>
        <v>23</v>
      </c>
      <c r="L1902" s="37">
        <f t="shared" si="530"/>
        <v>0</v>
      </c>
      <c r="M1902" s="37">
        <v>0</v>
      </c>
      <c r="N1902" s="37">
        <f t="shared" si="531"/>
        <v>112</v>
      </c>
      <c r="O1902" s="37">
        <v>0</v>
      </c>
      <c r="P1902" s="37">
        <v>0</v>
      </c>
      <c r="Q1902" s="21">
        <f t="shared" si="532"/>
        <v>39.790999999999997</v>
      </c>
      <c r="R1902" s="21">
        <f t="shared" si="541"/>
        <v>79.333333333333613</v>
      </c>
      <c r="S1902" s="21">
        <f t="shared" si="542"/>
        <v>-0.65408660043300204</v>
      </c>
      <c r="T1902" s="21">
        <f t="shared" si="533"/>
        <v>86.147999999999996</v>
      </c>
      <c r="U1902" s="37">
        <f>VLOOKUP(Time_Zone, 'LSTM LookUp'!$B$5:$D$8, 3, FALSE)</f>
        <v>-75</v>
      </c>
      <c r="V1902" s="21">
        <f t="shared" si="543"/>
        <v>-8.0499081460419042</v>
      </c>
      <c r="W1902" s="21">
        <f t="shared" si="534"/>
        <v>114.13552296348951</v>
      </c>
      <c r="X1902" s="21">
        <f t="shared" si="535"/>
        <v>-31.826013634629977</v>
      </c>
      <c r="Y1902" s="21">
        <f t="shared" si="536"/>
        <v>80.173986365370027</v>
      </c>
      <c r="Z1902" s="21">
        <f t="shared" si="544"/>
        <v>25.413753388948582</v>
      </c>
      <c r="AA1902" s="21">
        <f t="shared" si="537"/>
        <v>25.413753388948582</v>
      </c>
      <c r="AB1902" s="21">
        <f t="shared" si="538"/>
        <v>0</v>
      </c>
      <c r="AC1902" s="21">
        <f t="shared" si="539"/>
        <v>0</v>
      </c>
      <c r="AD1902" s="21">
        <f t="shared" si="545"/>
        <v>0</v>
      </c>
      <c r="AE1902" s="21" t="str">
        <f t="shared" si="540"/>
        <v>3/20/9:00</v>
      </c>
    </row>
    <row r="1903" spans="2:31">
      <c r="B1903" s="37">
        <v>3</v>
      </c>
      <c r="C1903" s="38">
        <v>20</v>
      </c>
      <c r="D1903" s="39">
        <v>10</v>
      </c>
      <c r="E1903" s="17">
        <v>-5</v>
      </c>
      <c r="F1903" s="17">
        <v>211</v>
      </c>
      <c r="G1903" s="17">
        <v>241</v>
      </c>
      <c r="H1903" s="37">
        <f t="shared" si="528"/>
        <v>23</v>
      </c>
      <c r="I1903" s="37">
        <f>IF(H1903&lt;'Roof Calculator'!$G$8, 1, 0)</f>
        <v>1</v>
      </c>
      <c r="J1903" s="37">
        <f>IF(H1903&gt;='Roof Calculator'!$G$8, 1, 0)</f>
        <v>0</v>
      </c>
      <c r="K1903" s="37">
        <f t="shared" si="529"/>
        <v>23</v>
      </c>
      <c r="L1903" s="37">
        <f t="shared" si="530"/>
        <v>0</v>
      </c>
      <c r="M1903" s="37">
        <v>0</v>
      </c>
      <c r="N1903" s="37">
        <f t="shared" si="531"/>
        <v>211</v>
      </c>
      <c r="O1903" s="37">
        <v>0</v>
      </c>
      <c r="P1903" s="37">
        <v>0</v>
      </c>
      <c r="Q1903" s="21">
        <f t="shared" si="532"/>
        <v>39.790999999999997</v>
      </c>
      <c r="R1903" s="21">
        <f t="shared" si="541"/>
        <v>79.375000000000284</v>
      </c>
      <c r="S1903" s="21">
        <f t="shared" si="542"/>
        <v>-0.63773807169920571</v>
      </c>
      <c r="T1903" s="21">
        <f t="shared" si="533"/>
        <v>86.147999999999996</v>
      </c>
      <c r="U1903" s="37">
        <f>VLOOKUP(Time_Zone, 'LSTM LookUp'!$B$5:$D$8, 3, FALSE)</f>
        <v>-75</v>
      </c>
      <c r="V1903" s="21">
        <f t="shared" si="543"/>
        <v>-8.0370006404374088</v>
      </c>
      <c r="W1903" s="21">
        <f t="shared" si="534"/>
        <v>129.13874983989064</v>
      </c>
      <c r="X1903" s="21">
        <f t="shared" si="535"/>
        <v>-118.59554664744374</v>
      </c>
      <c r="Y1903" s="21">
        <f t="shared" si="536"/>
        <v>92.40445335255626</v>
      </c>
      <c r="Z1903" s="21">
        <f t="shared" si="544"/>
        <v>29.290597811122442</v>
      </c>
      <c r="AA1903" s="21">
        <f t="shared" si="537"/>
        <v>29.290597811122442</v>
      </c>
      <c r="AB1903" s="21">
        <f t="shared" si="538"/>
        <v>0</v>
      </c>
      <c r="AC1903" s="21">
        <f t="shared" si="539"/>
        <v>0</v>
      </c>
      <c r="AD1903" s="21">
        <f t="shared" si="545"/>
        <v>0</v>
      </c>
      <c r="AE1903" s="21" t="str">
        <f t="shared" si="540"/>
        <v>3/20/10:00</v>
      </c>
    </row>
    <row r="1904" spans="2:31">
      <c r="B1904" s="37">
        <v>3</v>
      </c>
      <c r="C1904" s="38">
        <v>20</v>
      </c>
      <c r="D1904" s="39">
        <v>11</v>
      </c>
      <c r="E1904" s="17">
        <v>-6.1</v>
      </c>
      <c r="F1904" s="17">
        <v>237</v>
      </c>
      <c r="G1904" s="17">
        <v>459</v>
      </c>
      <c r="H1904" s="37">
        <f t="shared" si="528"/>
        <v>21.02</v>
      </c>
      <c r="I1904" s="37">
        <f>IF(H1904&lt;'Roof Calculator'!$G$8, 1, 0)</f>
        <v>1</v>
      </c>
      <c r="J1904" s="37">
        <f>IF(H1904&gt;='Roof Calculator'!$G$8, 1, 0)</f>
        <v>0</v>
      </c>
      <c r="K1904" s="37">
        <f t="shared" si="529"/>
        <v>21.02</v>
      </c>
      <c r="L1904" s="37">
        <f t="shared" si="530"/>
        <v>0</v>
      </c>
      <c r="M1904" s="37">
        <v>0</v>
      </c>
      <c r="N1904" s="37">
        <f t="shared" si="531"/>
        <v>237</v>
      </c>
      <c r="O1904" s="37">
        <v>0</v>
      </c>
      <c r="P1904" s="37">
        <v>0</v>
      </c>
      <c r="Q1904" s="21">
        <f t="shared" si="532"/>
        <v>39.790999999999997</v>
      </c>
      <c r="R1904" s="21">
        <f t="shared" si="541"/>
        <v>79.416666666666956</v>
      </c>
      <c r="S1904" s="21">
        <f t="shared" si="542"/>
        <v>-0.62138926678658302</v>
      </c>
      <c r="T1904" s="21">
        <f t="shared" si="533"/>
        <v>86.147999999999996</v>
      </c>
      <c r="U1904" s="37">
        <f>VLOOKUP(Time_Zone, 'LSTM LookUp'!$B$5:$D$8, 3, FALSE)</f>
        <v>-75</v>
      </c>
      <c r="V1904" s="21">
        <f t="shared" si="543"/>
        <v>-8.0240881483264559</v>
      </c>
      <c r="W1904" s="21">
        <f t="shared" si="534"/>
        <v>144.14197796291839</v>
      </c>
      <c r="X1904" s="21">
        <f t="shared" si="535"/>
        <v>-289.01262208079362</v>
      </c>
      <c r="Y1904" s="21">
        <f t="shared" si="536"/>
        <v>-52.012622080793619</v>
      </c>
      <c r="Z1904" s="21">
        <f t="shared" si="544"/>
        <v>-16.487092766598646</v>
      </c>
      <c r="AA1904" s="21">
        <f t="shared" si="537"/>
        <v>-16.487092766598646</v>
      </c>
      <c r="AB1904" s="21">
        <f t="shared" si="538"/>
        <v>0</v>
      </c>
      <c r="AC1904" s="21">
        <f t="shared" si="539"/>
        <v>0</v>
      </c>
      <c r="AD1904" s="21">
        <f t="shared" si="545"/>
        <v>0</v>
      </c>
      <c r="AE1904" s="21" t="str">
        <f t="shared" si="540"/>
        <v>3/20/11:00</v>
      </c>
    </row>
    <row r="1905" spans="2:31">
      <c r="B1905" s="37">
        <v>3</v>
      </c>
      <c r="C1905" s="38">
        <v>20</v>
      </c>
      <c r="D1905" s="39">
        <v>12</v>
      </c>
      <c r="E1905" s="17">
        <v>-4.4000000000000004</v>
      </c>
      <c r="F1905" s="17">
        <v>328</v>
      </c>
      <c r="G1905" s="17">
        <v>80</v>
      </c>
      <c r="H1905" s="37">
        <f t="shared" si="528"/>
        <v>24.08</v>
      </c>
      <c r="I1905" s="37">
        <f>IF(H1905&lt;'Roof Calculator'!$G$8, 1, 0)</f>
        <v>1</v>
      </c>
      <c r="J1905" s="37">
        <f>IF(H1905&gt;='Roof Calculator'!$G$8, 1, 0)</f>
        <v>0</v>
      </c>
      <c r="K1905" s="37">
        <f t="shared" si="529"/>
        <v>24.08</v>
      </c>
      <c r="L1905" s="37">
        <f t="shared" si="530"/>
        <v>0</v>
      </c>
      <c r="M1905" s="37">
        <v>0</v>
      </c>
      <c r="N1905" s="37">
        <f t="shared" si="531"/>
        <v>328</v>
      </c>
      <c r="O1905" s="37">
        <v>0</v>
      </c>
      <c r="P1905" s="37">
        <v>0</v>
      </c>
      <c r="Q1905" s="21">
        <f t="shared" si="532"/>
        <v>39.790999999999997</v>
      </c>
      <c r="R1905" s="21">
        <f t="shared" si="541"/>
        <v>79.458333333333627</v>
      </c>
      <c r="S1905" s="21">
        <f t="shared" si="542"/>
        <v>-0.60504019277739718</v>
      </c>
      <c r="T1905" s="21">
        <f t="shared" si="533"/>
        <v>86.147999999999996</v>
      </c>
      <c r="U1905" s="37">
        <f>VLOOKUP(Time_Zone, 'LSTM LookUp'!$B$5:$D$8, 3, FALSE)</f>
        <v>-75</v>
      </c>
      <c r="V1905" s="21">
        <f t="shared" si="543"/>
        <v>-8.0111706981709023</v>
      </c>
      <c r="W1905" s="21">
        <f t="shared" si="534"/>
        <v>159.14520732545728</v>
      </c>
      <c r="X1905" s="21">
        <f t="shared" si="535"/>
        <v>-57.980957716344285</v>
      </c>
      <c r="Y1905" s="21">
        <f t="shared" si="536"/>
        <v>270.01904228365572</v>
      </c>
      <c r="Z1905" s="21">
        <f t="shared" si="544"/>
        <v>85.591320352269918</v>
      </c>
      <c r="AA1905" s="21">
        <f t="shared" si="537"/>
        <v>85.591320352269918</v>
      </c>
      <c r="AB1905" s="21">
        <f t="shared" si="538"/>
        <v>0</v>
      </c>
      <c r="AC1905" s="21">
        <f t="shared" si="539"/>
        <v>0</v>
      </c>
      <c r="AD1905" s="21">
        <f t="shared" si="545"/>
        <v>0</v>
      </c>
      <c r="AE1905" s="21" t="str">
        <f t="shared" si="540"/>
        <v>3/20/12:00</v>
      </c>
    </row>
    <row r="1906" spans="2:31">
      <c r="B1906" s="37">
        <v>3</v>
      </c>
      <c r="C1906" s="38">
        <v>20</v>
      </c>
      <c r="D1906" s="39">
        <v>13</v>
      </c>
      <c r="E1906" s="17">
        <v>-3.9</v>
      </c>
      <c r="F1906" s="17">
        <v>373</v>
      </c>
      <c r="G1906" s="17">
        <v>140</v>
      </c>
      <c r="H1906" s="37">
        <f t="shared" si="528"/>
        <v>24.98</v>
      </c>
      <c r="I1906" s="37">
        <f>IF(H1906&lt;'Roof Calculator'!$G$8, 1, 0)</f>
        <v>1</v>
      </c>
      <c r="J1906" s="37">
        <f>IF(H1906&gt;='Roof Calculator'!$G$8, 1, 0)</f>
        <v>0</v>
      </c>
      <c r="K1906" s="37">
        <f t="shared" si="529"/>
        <v>24.98</v>
      </c>
      <c r="L1906" s="37">
        <f t="shared" si="530"/>
        <v>0</v>
      </c>
      <c r="M1906" s="37">
        <v>0</v>
      </c>
      <c r="N1906" s="37">
        <f t="shared" si="531"/>
        <v>373</v>
      </c>
      <c r="O1906" s="37">
        <v>0</v>
      </c>
      <c r="P1906" s="37">
        <v>0</v>
      </c>
      <c r="Q1906" s="21">
        <f t="shared" si="532"/>
        <v>39.790999999999997</v>
      </c>
      <c r="R1906" s="21">
        <f t="shared" si="541"/>
        <v>79.500000000000298</v>
      </c>
      <c r="S1906" s="21">
        <f t="shared" si="542"/>
        <v>-0.58869085675385169</v>
      </c>
      <c r="T1906" s="21">
        <f t="shared" si="533"/>
        <v>86.147999999999996</v>
      </c>
      <c r="U1906" s="37">
        <f>VLOOKUP(Time_Zone, 'LSTM LookUp'!$B$5:$D$8, 3, FALSE)</f>
        <v>-75</v>
      </c>
      <c r="V1906" s="21">
        <f t="shared" si="543"/>
        <v>-7.9982483184368727</v>
      </c>
      <c r="W1906" s="21">
        <f t="shared" si="534"/>
        <v>174.14843792039076</v>
      </c>
      <c r="X1906" s="21">
        <f t="shared" si="535"/>
        <v>-107.92816391256702</v>
      </c>
      <c r="Y1906" s="21">
        <f t="shared" si="536"/>
        <v>265.07183608743298</v>
      </c>
      <c r="Z1906" s="21">
        <f t="shared" si="544"/>
        <v>84.02314239412128</v>
      </c>
      <c r="AA1906" s="21">
        <f t="shared" si="537"/>
        <v>84.02314239412128</v>
      </c>
      <c r="AB1906" s="21">
        <f t="shared" si="538"/>
        <v>0</v>
      </c>
      <c r="AC1906" s="21">
        <f t="shared" si="539"/>
        <v>0</v>
      </c>
      <c r="AD1906" s="21">
        <f t="shared" si="545"/>
        <v>0</v>
      </c>
      <c r="AE1906" s="21" t="str">
        <f t="shared" si="540"/>
        <v>3/20/13:00</v>
      </c>
    </row>
    <row r="1907" spans="2:31">
      <c r="B1907" s="37">
        <v>3</v>
      </c>
      <c r="C1907" s="38">
        <v>20</v>
      </c>
      <c r="D1907" s="39">
        <v>14</v>
      </c>
      <c r="E1907" s="17">
        <v>-2.8</v>
      </c>
      <c r="F1907" s="17">
        <v>315</v>
      </c>
      <c r="G1907" s="17">
        <v>5</v>
      </c>
      <c r="H1907" s="37">
        <f t="shared" si="528"/>
        <v>26.96</v>
      </c>
      <c r="I1907" s="37">
        <f>IF(H1907&lt;'Roof Calculator'!$G$8, 1, 0)</f>
        <v>1</v>
      </c>
      <c r="J1907" s="37">
        <f>IF(H1907&gt;='Roof Calculator'!$G$8, 1, 0)</f>
        <v>0</v>
      </c>
      <c r="K1907" s="37">
        <f t="shared" si="529"/>
        <v>26.96</v>
      </c>
      <c r="L1907" s="37">
        <f t="shared" si="530"/>
        <v>0</v>
      </c>
      <c r="M1907" s="37">
        <v>0</v>
      </c>
      <c r="N1907" s="37">
        <f t="shared" si="531"/>
        <v>315</v>
      </c>
      <c r="O1907" s="37">
        <v>0</v>
      </c>
      <c r="P1907" s="37">
        <v>0</v>
      </c>
      <c r="Q1907" s="21">
        <f t="shared" si="532"/>
        <v>39.790999999999997</v>
      </c>
      <c r="R1907" s="21">
        <f t="shared" si="541"/>
        <v>79.54166666666697</v>
      </c>
      <c r="S1907" s="21">
        <f t="shared" si="542"/>
        <v>-0.57234126579809397</v>
      </c>
      <c r="T1907" s="21">
        <f t="shared" si="533"/>
        <v>86.147999999999996</v>
      </c>
      <c r="U1907" s="37">
        <f>VLOOKUP(Time_Zone, 'LSTM LookUp'!$B$5:$D$8, 3, FALSE)</f>
        <v>-75</v>
      </c>
      <c r="V1907" s="21">
        <f t="shared" si="543"/>
        <v>-7.9853210375946801</v>
      </c>
      <c r="W1907" s="21">
        <f t="shared" si="534"/>
        <v>189.15166974060133</v>
      </c>
      <c r="X1907" s="21">
        <f t="shared" si="535"/>
        <v>-3.8247908966105397</v>
      </c>
      <c r="Y1907" s="21">
        <f t="shared" si="536"/>
        <v>311.17520910338948</v>
      </c>
      <c r="Z1907" s="21">
        <f t="shared" si="544"/>
        <v>98.637106415901613</v>
      </c>
      <c r="AA1907" s="21">
        <f t="shared" si="537"/>
        <v>98.637106415901613</v>
      </c>
      <c r="AB1907" s="21">
        <f t="shared" si="538"/>
        <v>0</v>
      </c>
      <c r="AC1907" s="21">
        <f t="shared" si="539"/>
        <v>0</v>
      </c>
      <c r="AD1907" s="21">
        <f t="shared" si="545"/>
        <v>0</v>
      </c>
      <c r="AE1907" s="21" t="str">
        <f t="shared" si="540"/>
        <v>3/20/14:00</v>
      </c>
    </row>
    <row r="1908" spans="2:31">
      <c r="B1908" s="37">
        <v>3</v>
      </c>
      <c r="C1908" s="38">
        <v>20</v>
      </c>
      <c r="D1908" s="39">
        <v>15</v>
      </c>
      <c r="E1908" s="17">
        <v>-4.4000000000000004</v>
      </c>
      <c r="F1908" s="17">
        <v>278</v>
      </c>
      <c r="G1908" s="17">
        <v>5</v>
      </c>
      <c r="H1908" s="37">
        <f t="shared" si="528"/>
        <v>24.08</v>
      </c>
      <c r="I1908" s="37">
        <f>IF(H1908&lt;'Roof Calculator'!$G$8, 1, 0)</f>
        <v>1</v>
      </c>
      <c r="J1908" s="37">
        <f>IF(H1908&gt;='Roof Calculator'!$G$8, 1, 0)</f>
        <v>0</v>
      </c>
      <c r="K1908" s="37">
        <f t="shared" si="529"/>
        <v>24.08</v>
      </c>
      <c r="L1908" s="37">
        <f t="shared" si="530"/>
        <v>0</v>
      </c>
      <c r="M1908" s="37">
        <v>0</v>
      </c>
      <c r="N1908" s="37">
        <f t="shared" si="531"/>
        <v>278</v>
      </c>
      <c r="O1908" s="37">
        <v>0</v>
      </c>
      <c r="P1908" s="37">
        <v>0</v>
      </c>
      <c r="Q1908" s="21">
        <f t="shared" si="532"/>
        <v>39.790999999999997</v>
      </c>
      <c r="R1908" s="21">
        <f t="shared" si="541"/>
        <v>79.583333333333641</v>
      </c>
      <c r="S1908" s="21">
        <f t="shared" si="542"/>
        <v>-0.55599142699221471</v>
      </c>
      <c r="T1908" s="21">
        <f t="shared" si="533"/>
        <v>86.147999999999996</v>
      </c>
      <c r="U1908" s="37">
        <f>VLOOKUP(Time_Zone, 'LSTM LookUp'!$B$5:$D$8, 3, FALSE)</f>
        <v>-75</v>
      </c>
      <c r="V1908" s="21">
        <f t="shared" si="543"/>
        <v>-7.972388884118784</v>
      </c>
      <c r="W1908" s="21">
        <f t="shared" si="534"/>
        <v>204.15490277897032</v>
      </c>
      <c r="X1908" s="21">
        <f t="shared" si="535"/>
        <v>-3.5364176548568316</v>
      </c>
      <c r="Y1908" s="21">
        <f t="shared" si="536"/>
        <v>274.46358234514315</v>
      </c>
      <c r="Z1908" s="21">
        <f t="shared" si="544"/>
        <v>87.00016192508626</v>
      </c>
      <c r="AA1908" s="21">
        <f t="shared" si="537"/>
        <v>87.00016192508626</v>
      </c>
      <c r="AB1908" s="21">
        <f t="shared" si="538"/>
        <v>0</v>
      </c>
      <c r="AC1908" s="21">
        <f t="shared" si="539"/>
        <v>0</v>
      </c>
      <c r="AD1908" s="21">
        <f t="shared" si="545"/>
        <v>0</v>
      </c>
      <c r="AE1908" s="21" t="str">
        <f t="shared" si="540"/>
        <v>3/20/15:00</v>
      </c>
    </row>
    <row r="1909" spans="2:31">
      <c r="B1909" s="37">
        <v>3</v>
      </c>
      <c r="C1909" s="38">
        <v>20</v>
      </c>
      <c r="D1909" s="39">
        <v>16</v>
      </c>
      <c r="E1909" s="17">
        <v>-4.4000000000000004</v>
      </c>
      <c r="F1909" s="17">
        <v>216</v>
      </c>
      <c r="G1909" s="17">
        <v>3</v>
      </c>
      <c r="H1909" s="37">
        <f t="shared" si="528"/>
        <v>24.08</v>
      </c>
      <c r="I1909" s="37">
        <f>IF(H1909&lt;'Roof Calculator'!$G$8, 1, 0)</f>
        <v>1</v>
      </c>
      <c r="J1909" s="37">
        <f>IF(H1909&gt;='Roof Calculator'!$G$8, 1, 0)</f>
        <v>0</v>
      </c>
      <c r="K1909" s="37">
        <f t="shared" si="529"/>
        <v>24.08</v>
      </c>
      <c r="L1909" s="37">
        <f t="shared" si="530"/>
        <v>0</v>
      </c>
      <c r="M1909" s="37">
        <v>0</v>
      </c>
      <c r="N1909" s="37">
        <f t="shared" si="531"/>
        <v>216</v>
      </c>
      <c r="O1909" s="37">
        <v>0</v>
      </c>
      <c r="P1909" s="37">
        <v>0</v>
      </c>
      <c r="Q1909" s="21">
        <f t="shared" si="532"/>
        <v>39.790999999999997</v>
      </c>
      <c r="R1909" s="21">
        <f t="shared" si="541"/>
        <v>79.625000000000313</v>
      </c>
      <c r="S1909" s="21">
        <f t="shared" si="542"/>
        <v>-0.53964134741825176</v>
      </c>
      <c r="T1909" s="21">
        <f t="shared" si="533"/>
        <v>86.147999999999996</v>
      </c>
      <c r="U1909" s="37">
        <f>VLOOKUP(Time_Zone, 'LSTM LookUp'!$B$5:$D$8, 3, FALSE)</f>
        <v>-75</v>
      </c>
      <c r="V1909" s="21">
        <f t="shared" si="543"/>
        <v>-7.9594518864877219</v>
      </c>
      <c r="W1909" s="21">
        <f t="shared" si="534"/>
        <v>219.15813702837806</v>
      </c>
      <c r="X1909" s="21">
        <f t="shared" si="535"/>
        <v>-1.8054327002327493</v>
      </c>
      <c r="Y1909" s="21">
        <f t="shared" si="536"/>
        <v>214.19456729976724</v>
      </c>
      <c r="Z1909" s="21">
        <f t="shared" si="544"/>
        <v>67.895936791787989</v>
      </c>
      <c r="AA1909" s="21">
        <f t="shared" si="537"/>
        <v>67.895936791787989</v>
      </c>
      <c r="AB1909" s="21">
        <f t="shared" si="538"/>
        <v>0</v>
      </c>
      <c r="AC1909" s="21">
        <f t="shared" si="539"/>
        <v>0</v>
      </c>
      <c r="AD1909" s="21">
        <f t="shared" si="545"/>
        <v>0</v>
      </c>
      <c r="AE1909" s="21" t="str">
        <f t="shared" si="540"/>
        <v>3/20/16:00</v>
      </c>
    </row>
    <row r="1910" spans="2:31">
      <c r="B1910" s="37">
        <v>3</v>
      </c>
      <c r="C1910" s="38">
        <v>20</v>
      </c>
      <c r="D1910" s="39">
        <v>17</v>
      </c>
      <c r="E1910" s="17">
        <v>-3.9</v>
      </c>
      <c r="F1910" s="17">
        <v>157</v>
      </c>
      <c r="G1910" s="17">
        <v>4</v>
      </c>
      <c r="H1910" s="37">
        <f t="shared" si="528"/>
        <v>24.98</v>
      </c>
      <c r="I1910" s="37">
        <f>IF(H1910&lt;'Roof Calculator'!$G$8, 1, 0)</f>
        <v>1</v>
      </c>
      <c r="J1910" s="37">
        <f>IF(H1910&gt;='Roof Calculator'!$G$8, 1, 0)</f>
        <v>0</v>
      </c>
      <c r="K1910" s="37">
        <f t="shared" si="529"/>
        <v>24.98</v>
      </c>
      <c r="L1910" s="37">
        <f t="shared" si="530"/>
        <v>0</v>
      </c>
      <c r="M1910" s="37">
        <v>0</v>
      </c>
      <c r="N1910" s="37">
        <f t="shared" si="531"/>
        <v>157</v>
      </c>
      <c r="O1910" s="37">
        <v>0</v>
      </c>
      <c r="P1910" s="37">
        <v>0</v>
      </c>
      <c r="Q1910" s="21">
        <f t="shared" si="532"/>
        <v>39.790999999999997</v>
      </c>
      <c r="R1910" s="21">
        <f t="shared" si="541"/>
        <v>79.666666666666984</v>
      </c>
      <c r="S1910" s="21">
        <f t="shared" si="542"/>
        <v>-0.52329103415818867</v>
      </c>
      <c r="T1910" s="21">
        <f t="shared" si="533"/>
        <v>86.147999999999996</v>
      </c>
      <c r="U1910" s="37">
        <f>VLOOKUP(Time_Zone, 'LSTM LookUp'!$B$5:$D$8, 3, FALSE)</f>
        <v>-75</v>
      </c>
      <c r="V1910" s="21">
        <f t="shared" si="543"/>
        <v>-7.9465100731840508</v>
      </c>
      <c r="W1910" s="21">
        <f t="shared" si="534"/>
        <v>234.16137248170398</v>
      </c>
      <c r="X1910" s="21">
        <f t="shared" si="535"/>
        <v>-1.8228739087277877</v>
      </c>
      <c r="Y1910" s="21">
        <f t="shared" si="536"/>
        <v>155.17712609127221</v>
      </c>
      <c r="Z1910" s="21">
        <f t="shared" si="544"/>
        <v>49.188438705260197</v>
      </c>
      <c r="AA1910" s="21">
        <f t="shared" si="537"/>
        <v>49.188438705260197</v>
      </c>
      <c r="AB1910" s="21">
        <f t="shared" si="538"/>
        <v>0</v>
      </c>
      <c r="AC1910" s="21">
        <f t="shared" si="539"/>
        <v>0</v>
      </c>
      <c r="AD1910" s="21">
        <f t="shared" si="545"/>
        <v>0</v>
      </c>
      <c r="AE1910" s="21" t="str">
        <f t="shared" si="540"/>
        <v>3/20/17:00</v>
      </c>
    </row>
    <row r="1911" spans="2:31">
      <c r="B1911" s="37">
        <v>3</v>
      </c>
      <c r="C1911" s="38">
        <v>20</v>
      </c>
      <c r="D1911" s="39">
        <v>18</v>
      </c>
      <c r="E1911" s="17">
        <v>-4.4000000000000004</v>
      </c>
      <c r="F1911" s="17">
        <v>96</v>
      </c>
      <c r="G1911" s="17">
        <v>3</v>
      </c>
      <c r="H1911" s="37">
        <f t="shared" si="528"/>
        <v>24.08</v>
      </c>
      <c r="I1911" s="37">
        <f>IF(H1911&lt;'Roof Calculator'!$G$8, 1, 0)</f>
        <v>1</v>
      </c>
      <c r="J1911" s="37">
        <f>IF(H1911&gt;='Roof Calculator'!$G$8, 1, 0)</f>
        <v>0</v>
      </c>
      <c r="K1911" s="37">
        <f t="shared" si="529"/>
        <v>24.08</v>
      </c>
      <c r="L1911" s="37">
        <f t="shared" si="530"/>
        <v>0</v>
      </c>
      <c r="M1911" s="37">
        <v>0</v>
      </c>
      <c r="N1911" s="37">
        <f t="shared" si="531"/>
        <v>96</v>
      </c>
      <c r="O1911" s="37">
        <v>0</v>
      </c>
      <c r="P1911" s="37">
        <v>0</v>
      </c>
      <c r="Q1911" s="21">
        <f t="shared" si="532"/>
        <v>39.790999999999997</v>
      </c>
      <c r="R1911" s="21">
        <f t="shared" si="541"/>
        <v>79.708333333333655</v>
      </c>
      <c r="S1911" s="21">
        <f t="shared" si="542"/>
        <v>-0.50694049429396004</v>
      </c>
      <c r="T1911" s="21">
        <f t="shared" si="533"/>
        <v>86.147999999999996</v>
      </c>
      <c r="U1911" s="37">
        <f>VLOOKUP(Time_Zone, 'LSTM LookUp'!$B$5:$D$8, 3, FALSE)</f>
        <v>-75</v>
      </c>
      <c r="V1911" s="21">
        <f t="shared" si="543"/>
        <v>-7.9335634726942885</v>
      </c>
      <c r="W1911" s="21">
        <f t="shared" si="534"/>
        <v>249.16460913182641</v>
      </c>
      <c r="X1911" s="21">
        <f t="shared" si="535"/>
        <v>-0.83686163179554862</v>
      </c>
      <c r="Y1911" s="21">
        <f t="shared" si="536"/>
        <v>95.163138368204457</v>
      </c>
      <c r="Z1911" s="21">
        <f t="shared" si="544"/>
        <v>30.165052778921741</v>
      </c>
      <c r="AA1911" s="21">
        <f t="shared" si="537"/>
        <v>30.165052778921741</v>
      </c>
      <c r="AB1911" s="21">
        <f t="shared" si="538"/>
        <v>0</v>
      </c>
      <c r="AC1911" s="21">
        <f t="shared" si="539"/>
        <v>0</v>
      </c>
      <c r="AD1911" s="21">
        <f t="shared" si="545"/>
        <v>0</v>
      </c>
      <c r="AE1911" s="21" t="str">
        <f t="shared" si="540"/>
        <v>3/20/18:00</v>
      </c>
    </row>
    <row r="1912" spans="2:31">
      <c r="B1912" s="37">
        <v>3</v>
      </c>
      <c r="C1912" s="38">
        <v>20</v>
      </c>
      <c r="D1912" s="39">
        <v>19</v>
      </c>
      <c r="E1912" s="17">
        <v>-4.4000000000000004</v>
      </c>
      <c r="F1912" s="17">
        <v>21</v>
      </c>
      <c r="G1912" s="17">
        <v>1</v>
      </c>
      <c r="H1912" s="37">
        <f t="shared" si="528"/>
        <v>24.08</v>
      </c>
      <c r="I1912" s="37">
        <f>IF(H1912&lt;'Roof Calculator'!$G$8, 1, 0)</f>
        <v>1</v>
      </c>
      <c r="J1912" s="37">
        <f>IF(H1912&gt;='Roof Calculator'!$G$8, 1, 0)</f>
        <v>0</v>
      </c>
      <c r="K1912" s="37">
        <f t="shared" si="529"/>
        <v>24.08</v>
      </c>
      <c r="L1912" s="37">
        <f t="shared" si="530"/>
        <v>0</v>
      </c>
      <c r="M1912" s="37">
        <v>0</v>
      </c>
      <c r="N1912" s="37">
        <f t="shared" si="531"/>
        <v>21</v>
      </c>
      <c r="O1912" s="37">
        <v>0</v>
      </c>
      <c r="P1912" s="37">
        <v>0</v>
      </c>
      <c r="Q1912" s="21">
        <f t="shared" si="532"/>
        <v>39.790999999999997</v>
      </c>
      <c r="R1912" s="21">
        <f t="shared" si="541"/>
        <v>79.750000000000327</v>
      </c>
      <c r="S1912" s="21">
        <f t="shared" si="542"/>
        <v>-0.49058973490744923</v>
      </c>
      <c r="T1912" s="21">
        <f t="shared" si="533"/>
        <v>86.147999999999996</v>
      </c>
      <c r="U1912" s="37">
        <f>VLOOKUP(Time_Zone, 'LSTM LookUp'!$B$5:$D$8, 3, FALSE)</f>
        <v>-75</v>
      </c>
      <c r="V1912" s="21">
        <f t="shared" si="543"/>
        <v>-7.9206121135088585</v>
      </c>
      <c r="W1912" s="21">
        <f t="shared" si="534"/>
        <v>264.16784697162279</v>
      </c>
      <c r="X1912" s="21">
        <f t="shared" si="535"/>
        <v>-8.3555944044804237E-2</v>
      </c>
      <c r="Y1912" s="21">
        <f t="shared" si="536"/>
        <v>20.916444055955196</v>
      </c>
      <c r="Z1912" s="21">
        <f t="shared" si="544"/>
        <v>6.6301474469452932</v>
      </c>
      <c r="AA1912" s="21">
        <f t="shared" si="537"/>
        <v>6.6301474469452932</v>
      </c>
      <c r="AB1912" s="21">
        <f t="shared" si="538"/>
        <v>0</v>
      </c>
      <c r="AC1912" s="21">
        <f t="shared" si="539"/>
        <v>0</v>
      </c>
      <c r="AD1912" s="21">
        <f t="shared" si="545"/>
        <v>0</v>
      </c>
      <c r="AE1912" s="21" t="str">
        <f t="shared" si="540"/>
        <v>3/20/19:00</v>
      </c>
    </row>
    <row r="1913" spans="2:31">
      <c r="B1913" s="37">
        <v>3</v>
      </c>
      <c r="C1913" s="38">
        <v>20</v>
      </c>
      <c r="D1913" s="39">
        <v>20</v>
      </c>
      <c r="E1913" s="17">
        <v>-5</v>
      </c>
      <c r="F1913" s="17">
        <v>0</v>
      </c>
      <c r="G1913" s="17">
        <v>0</v>
      </c>
      <c r="H1913" s="37">
        <f t="shared" si="528"/>
        <v>23</v>
      </c>
      <c r="I1913" s="37">
        <f>IF(H1913&lt;'Roof Calculator'!$G$8, 1, 0)</f>
        <v>1</v>
      </c>
      <c r="J1913" s="37">
        <f>IF(H1913&gt;='Roof Calculator'!$G$8, 1, 0)</f>
        <v>0</v>
      </c>
      <c r="K1913" s="37">
        <f t="shared" si="529"/>
        <v>23</v>
      </c>
      <c r="L1913" s="37">
        <f t="shared" si="530"/>
        <v>0</v>
      </c>
      <c r="M1913" s="37">
        <v>0</v>
      </c>
      <c r="N1913" s="37">
        <f t="shared" si="531"/>
        <v>0</v>
      </c>
      <c r="O1913" s="37">
        <v>0</v>
      </c>
      <c r="P1913" s="37">
        <v>0</v>
      </c>
      <c r="Q1913" s="21">
        <f t="shared" si="532"/>
        <v>39.790999999999997</v>
      </c>
      <c r="R1913" s="21">
        <f t="shared" si="541"/>
        <v>79.791666666666998</v>
      </c>
      <c r="S1913" s="21">
        <f t="shared" si="542"/>
        <v>-0.47423876308049234</v>
      </c>
      <c r="T1913" s="21">
        <f t="shared" si="533"/>
        <v>86.147999999999996</v>
      </c>
      <c r="U1913" s="37">
        <f>VLOOKUP(Time_Zone, 'LSTM LookUp'!$B$5:$D$8, 3, FALSE)</f>
        <v>-75</v>
      </c>
      <c r="V1913" s="21">
        <f t="shared" si="543"/>
        <v>-7.9076560241220211</v>
      </c>
      <c r="W1913" s="21">
        <f t="shared" si="534"/>
        <v>279.17108599396948</v>
      </c>
      <c r="X1913" s="21">
        <f t="shared" si="535"/>
        <v>0</v>
      </c>
      <c r="Y1913" s="21">
        <f t="shared" si="536"/>
        <v>0</v>
      </c>
      <c r="Z1913" s="21">
        <f t="shared" si="544"/>
        <v>0</v>
      </c>
      <c r="AA1913" s="21">
        <f t="shared" si="537"/>
        <v>0</v>
      </c>
      <c r="AB1913" s="21">
        <f t="shared" si="538"/>
        <v>0</v>
      </c>
      <c r="AC1913" s="21">
        <f t="shared" si="539"/>
        <v>0</v>
      </c>
      <c r="AD1913" s="21">
        <f t="shared" si="545"/>
        <v>0</v>
      </c>
      <c r="AE1913" s="21" t="str">
        <f t="shared" si="540"/>
        <v>3/20/20:00</v>
      </c>
    </row>
    <row r="1914" spans="2:31">
      <c r="B1914" s="37">
        <v>3</v>
      </c>
      <c r="C1914" s="38">
        <v>20</v>
      </c>
      <c r="D1914" s="39">
        <v>21</v>
      </c>
      <c r="E1914" s="17">
        <v>-5</v>
      </c>
      <c r="F1914" s="17">
        <v>0</v>
      </c>
      <c r="G1914" s="17">
        <v>0</v>
      </c>
      <c r="H1914" s="37">
        <f t="shared" si="528"/>
        <v>23</v>
      </c>
      <c r="I1914" s="37">
        <f>IF(H1914&lt;'Roof Calculator'!$G$8, 1, 0)</f>
        <v>1</v>
      </c>
      <c r="J1914" s="37">
        <f>IF(H1914&gt;='Roof Calculator'!$G$8, 1, 0)</f>
        <v>0</v>
      </c>
      <c r="K1914" s="37">
        <f t="shared" si="529"/>
        <v>23</v>
      </c>
      <c r="L1914" s="37">
        <f t="shared" si="530"/>
        <v>0</v>
      </c>
      <c r="M1914" s="37">
        <v>0</v>
      </c>
      <c r="N1914" s="37">
        <f t="shared" si="531"/>
        <v>0</v>
      </c>
      <c r="O1914" s="37">
        <v>0</v>
      </c>
      <c r="P1914" s="37">
        <v>0</v>
      </c>
      <c r="Q1914" s="21">
        <f t="shared" si="532"/>
        <v>39.790999999999997</v>
      </c>
      <c r="R1914" s="21">
        <f t="shared" si="541"/>
        <v>79.83333333333367</v>
      </c>
      <c r="S1914" s="21">
        <f t="shared" si="542"/>
        <v>-0.45788758589487905</v>
      </c>
      <c r="T1914" s="21">
        <f t="shared" si="533"/>
        <v>86.147999999999996</v>
      </c>
      <c r="U1914" s="37">
        <f>VLOOKUP(Time_Zone, 'LSTM LookUp'!$B$5:$D$8, 3, FALSE)</f>
        <v>-75</v>
      </c>
      <c r="V1914" s="21">
        <f t="shared" si="543"/>
        <v>-7.8946952330318174</v>
      </c>
      <c r="W1914" s="21">
        <f t="shared" si="534"/>
        <v>294.17432619174201</v>
      </c>
      <c r="X1914" s="21">
        <f t="shared" si="535"/>
        <v>0</v>
      </c>
      <c r="Y1914" s="21">
        <f t="shared" si="536"/>
        <v>0</v>
      </c>
      <c r="Z1914" s="21">
        <f t="shared" si="544"/>
        <v>0</v>
      </c>
      <c r="AA1914" s="21">
        <f t="shared" si="537"/>
        <v>0</v>
      </c>
      <c r="AB1914" s="21">
        <f t="shared" si="538"/>
        <v>0</v>
      </c>
      <c r="AC1914" s="21">
        <f t="shared" si="539"/>
        <v>0</v>
      </c>
      <c r="AD1914" s="21">
        <f t="shared" si="545"/>
        <v>0</v>
      </c>
      <c r="AE1914" s="21" t="str">
        <f t="shared" si="540"/>
        <v>3/20/21:00</v>
      </c>
    </row>
    <row r="1915" spans="2:31">
      <c r="B1915" s="37">
        <v>3</v>
      </c>
      <c r="C1915" s="38">
        <v>20</v>
      </c>
      <c r="D1915" s="39">
        <v>22</v>
      </c>
      <c r="E1915" s="17">
        <v>-5.6</v>
      </c>
      <c r="F1915" s="17">
        <v>0</v>
      </c>
      <c r="G1915" s="17">
        <v>0</v>
      </c>
      <c r="H1915" s="37">
        <f t="shared" si="528"/>
        <v>21.92</v>
      </c>
      <c r="I1915" s="37">
        <f>IF(H1915&lt;'Roof Calculator'!$G$8, 1, 0)</f>
        <v>1</v>
      </c>
      <c r="J1915" s="37">
        <f>IF(H1915&gt;='Roof Calculator'!$G$8, 1, 0)</f>
        <v>0</v>
      </c>
      <c r="K1915" s="37">
        <f t="shared" si="529"/>
        <v>21.92</v>
      </c>
      <c r="L1915" s="37">
        <f t="shared" si="530"/>
        <v>0</v>
      </c>
      <c r="M1915" s="37">
        <v>0</v>
      </c>
      <c r="N1915" s="37">
        <f t="shared" si="531"/>
        <v>0</v>
      </c>
      <c r="O1915" s="37">
        <v>0</v>
      </c>
      <c r="P1915" s="37">
        <v>0</v>
      </c>
      <c r="Q1915" s="21">
        <f t="shared" si="532"/>
        <v>39.790999999999997</v>
      </c>
      <c r="R1915" s="21">
        <f t="shared" si="541"/>
        <v>79.875000000000341</v>
      </c>
      <c r="S1915" s="21">
        <f t="shared" si="542"/>
        <v>-0.44153621043235419</v>
      </c>
      <c r="T1915" s="21">
        <f t="shared" si="533"/>
        <v>86.147999999999996</v>
      </c>
      <c r="U1915" s="37">
        <f>VLOOKUP(Time_Zone, 'LSTM LookUp'!$B$5:$D$8, 3, FALSE)</f>
        <v>-75</v>
      </c>
      <c r="V1915" s="21">
        <f t="shared" si="543"/>
        <v>-7.8817297687400174</v>
      </c>
      <c r="W1915" s="21">
        <f t="shared" si="534"/>
        <v>309.177567557815</v>
      </c>
      <c r="X1915" s="21">
        <f t="shared" si="535"/>
        <v>0</v>
      </c>
      <c r="Y1915" s="21">
        <f t="shared" si="536"/>
        <v>0</v>
      </c>
      <c r="Z1915" s="21">
        <f t="shared" si="544"/>
        <v>0</v>
      </c>
      <c r="AA1915" s="21">
        <f t="shared" si="537"/>
        <v>0</v>
      </c>
      <c r="AB1915" s="21">
        <f t="shared" si="538"/>
        <v>0</v>
      </c>
      <c r="AC1915" s="21">
        <f t="shared" si="539"/>
        <v>0</v>
      </c>
      <c r="AD1915" s="21">
        <f t="shared" si="545"/>
        <v>0</v>
      </c>
      <c r="AE1915" s="21" t="str">
        <f t="shared" si="540"/>
        <v>3/20/22:00</v>
      </c>
    </row>
    <row r="1916" spans="2:31">
      <c r="B1916" s="37">
        <v>3</v>
      </c>
      <c r="C1916" s="38">
        <v>20</v>
      </c>
      <c r="D1916" s="39">
        <v>23</v>
      </c>
      <c r="E1916" s="17">
        <v>-6.1</v>
      </c>
      <c r="F1916" s="17">
        <v>0</v>
      </c>
      <c r="G1916" s="17">
        <v>0</v>
      </c>
      <c r="H1916" s="37">
        <f t="shared" si="528"/>
        <v>21.02</v>
      </c>
      <c r="I1916" s="37">
        <f>IF(H1916&lt;'Roof Calculator'!$G$8, 1, 0)</f>
        <v>1</v>
      </c>
      <c r="J1916" s="37">
        <f>IF(H1916&gt;='Roof Calculator'!$G$8, 1, 0)</f>
        <v>0</v>
      </c>
      <c r="K1916" s="37">
        <f t="shared" si="529"/>
        <v>21.02</v>
      </c>
      <c r="L1916" s="37">
        <f t="shared" si="530"/>
        <v>0</v>
      </c>
      <c r="M1916" s="37">
        <v>0</v>
      </c>
      <c r="N1916" s="37">
        <f t="shared" si="531"/>
        <v>0</v>
      </c>
      <c r="O1916" s="37">
        <v>0</v>
      </c>
      <c r="P1916" s="37">
        <v>0</v>
      </c>
      <c r="Q1916" s="21">
        <f t="shared" si="532"/>
        <v>39.790999999999997</v>
      </c>
      <c r="R1916" s="21">
        <f t="shared" si="541"/>
        <v>79.916666666667012</v>
      </c>
      <c r="S1916" s="21">
        <f t="shared" si="542"/>
        <v>-0.42518464377461912</v>
      </c>
      <c r="T1916" s="21">
        <f t="shared" si="533"/>
        <v>86.147999999999996</v>
      </c>
      <c r="U1916" s="37">
        <f>VLOOKUP(Time_Zone, 'LSTM LookUp'!$B$5:$D$8, 3, FALSE)</f>
        <v>-75</v>
      </c>
      <c r="V1916" s="21">
        <f t="shared" si="543"/>
        <v>-7.8687596597520502</v>
      </c>
      <c r="W1916" s="21">
        <f t="shared" si="534"/>
        <v>324.18081008506198</v>
      </c>
      <c r="X1916" s="21">
        <f t="shared" si="535"/>
        <v>0</v>
      </c>
      <c r="Y1916" s="21">
        <f t="shared" si="536"/>
        <v>0</v>
      </c>
      <c r="Z1916" s="21">
        <f t="shared" si="544"/>
        <v>0</v>
      </c>
      <c r="AA1916" s="21">
        <f t="shared" si="537"/>
        <v>0</v>
      </c>
      <c r="AB1916" s="21">
        <f t="shared" si="538"/>
        <v>0</v>
      </c>
      <c r="AC1916" s="21">
        <f t="shared" si="539"/>
        <v>0</v>
      </c>
      <c r="AD1916" s="21">
        <f t="shared" si="545"/>
        <v>0</v>
      </c>
      <c r="AE1916" s="21" t="str">
        <f t="shared" si="540"/>
        <v>3/20/23:00</v>
      </c>
    </row>
    <row r="1917" spans="2:31">
      <c r="B1917" s="37">
        <v>3</v>
      </c>
      <c r="C1917" s="38">
        <v>20</v>
      </c>
      <c r="D1917" s="39">
        <v>24</v>
      </c>
      <c r="E1917" s="17">
        <v>-7.2</v>
      </c>
      <c r="F1917" s="17">
        <v>0</v>
      </c>
      <c r="G1917" s="17">
        <v>0</v>
      </c>
      <c r="H1917" s="37">
        <f t="shared" si="528"/>
        <v>19.04</v>
      </c>
      <c r="I1917" s="37">
        <f>IF(H1917&lt;'Roof Calculator'!$G$8, 1, 0)</f>
        <v>1</v>
      </c>
      <c r="J1917" s="37">
        <f>IF(H1917&gt;='Roof Calculator'!$G$8, 1, 0)</f>
        <v>0</v>
      </c>
      <c r="K1917" s="37">
        <f t="shared" si="529"/>
        <v>19.04</v>
      </c>
      <c r="L1917" s="37">
        <f t="shared" si="530"/>
        <v>0</v>
      </c>
      <c r="M1917" s="37">
        <v>0</v>
      </c>
      <c r="N1917" s="37">
        <f t="shared" si="531"/>
        <v>0</v>
      </c>
      <c r="O1917" s="37">
        <v>0</v>
      </c>
      <c r="P1917" s="37">
        <v>0</v>
      </c>
      <c r="Q1917" s="21">
        <f t="shared" si="532"/>
        <v>39.790999999999997</v>
      </c>
      <c r="R1917" s="21">
        <f t="shared" si="541"/>
        <v>79.958333333333684</v>
      </c>
      <c r="S1917" s="21">
        <f t="shared" si="542"/>
        <v>-0.4088328930033337</v>
      </c>
      <c r="T1917" s="21">
        <f t="shared" si="533"/>
        <v>86.147999999999996</v>
      </c>
      <c r="U1917" s="37">
        <f>VLOOKUP(Time_Zone, 'LSTM LookUp'!$B$5:$D$8, 3, FALSE)</f>
        <v>-75</v>
      </c>
      <c r="V1917" s="21">
        <f t="shared" si="543"/>
        <v>-7.8557849345769464</v>
      </c>
      <c r="W1917" s="21">
        <f t="shared" si="534"/>
        <v>339.18405376635582</v>
      </c>
      <c r="X1917" s="21">
        <f t="shared" si="535"/>
        <v>0</v>
      </c>
      <c r="Y1917" s="21">
        <f t="shared" si="536"/>
        <v>0</v>
      </c>
      <c r="Z1917" s="21">
        <f t="shared" si="544"/>
        <v>0</v>
      </c>
      <c r="AA1917" s="21">
        <f t="shared" si="537"/>
        <v>0</v>
      </c>
      <c r="AB1917" s="21">
        <f t="shared" si="538"/>
        <v>0</v>
      </c>
      <c r="AC1917" s="21">
        <f t="shared" si="539"/>
        <v>0</v>
      </c>
      <c r="AD1917" s="21">
        <f t="shared" si="545"/>
        <v>0</v>
      </c>
      <c r="AE1917" s="21" t="str">
        <f t="shared" si="540"/>
        <v>3/20/24:00</v>
      </c>
    </row>
    <row r="1918" spans="2:31">
      <c r="B1918" s="37">
        <v>3</v>
      </c>
      <c r="C1918" s="38">
        <v>21</v>
      </c>
      <c r="D1918" s="39">
        <v>1</v>
      </c>
      <c r="E1918" s="17">
        <v>-7.2</v>
      </c>
      <c r="F1918" s="17">
        <v>0</v>
      </c>
      <c r="G1918" s="17">
        <v>0</v>
      </c>
      <c r="H1918" s="37">
        <f t="shared" si="528"/>
        <v>19.04</v>
      </c>
      <c r="I1918" s="37">
        <f>IF(H1918&lt;'Roof Calculator'!$G$8, 1, 0)</f>
        <v>1</v>
      </c>
      <c r="J1918" s="37">
        <f>IF(H1918&gt;='Roof Calculator'!$G$8, 1, 0)</f>
        <v>0</v>
      </c>
      <c r="K1918" s="37">
        <f t="shared" si="529"/>
        <v>19.04</v>
      </c>
      <c r="L1918" s="37">
        <f t="shared" si="530"/>
        <v>0</v>
      </c>
      <c r="M1918" s="37">
        <v>0</v>
      </c>
      <c r="N1918" s="37">
        <f t="shared" si="531"/>
        <v>0</v>
      </c>
      <c r="O1918" s="37">
        <v>0</v>
      </c>
      <c r="P1918" s="37">
        <v>0</v>
      </c>
      <c r="Q1918" s="21">
        <f t="shared" si="532"/>
        <v>39.790999999999997</v>
      </c>
      <c r="R1918" s="21">
        <f t="shared" si="541"/>
        <v>80.000000000000355</v>
      </c>
      <c r="S1918" s="21">
        <f t="shared" si="542"/>
        <v>-0.39248096520011683</v>
      </c>
      <c r="T1918" s="21">
        <f t="shared" si="533"/>
        <v>86.147999999999996</v>
      </c>
      <c r="U1918" s="37">
        <f>VLOOKUP(Time_Zone, 'LSTM LookUp'!$B$5:$D$8, 3, FALSE)</f>
        <v>-75</v>
      </c>
      <c r="V1918" s="21">
        <f t="shared" si="543"/>
        <v>-7.8428056217272832</v>
      </c>
      <c r="W1918" s="21">
        <f t="shared" si="534"/>
        <v>-5.8127014054318149</v>
      </c>
      <c r="X1918" s="21">
        <f t="shared" si="535"/>
        <v>0</v>
      </c>
      <c r="Y1918" s="21">
        <f t="shared" si="536"/>
        <v>0</v>
      </c>
      <c r="Z1918" s="21">
        <f t="shared" si="544"/>
        <v>0</v>
      </c>
      <c r="AA1918" s="21">
        <f t="shared" si="537"/>
        <v>0</v>
      </c>
      <c r="AB1918" s="21">
        <f t="shared" si="538"/>
        <v>0</v>
      </c>
      <c r="AC1918" s="21">
        <f t="shared" si="539"/>
        <v>0</v>
      </c>
      <c r="AD1918" s="21">
        <f t="shared" si="545"/>
        <v>0</v>
      </c>
      <c r="AE1918" s="21" t="str">
        <f t="shared" si="540"/>
        <v>3/21/1:00</v>
      </c>
    </row>
    <row r="1919" spans="2:31">
      <c r="B1919" s="37">
        <v>3</v>
      </c>
      <c r="C1919" s="38">
        <v>21</v>
      </c>
      <c r="D1919" s="39">
        <v>2</v>
      </c>
      <c r="E1919" s="17">
        <v>-7.8</v>
      </c>
      <c r="F1919" s="17">
        <v>0</v>
      </c>
      <c r="G1919" s="17">
        <v>0</v>
      </c>
      <c r="H1919" s="37">
        <f t="shared" si="528"/>
        <v>17.96</v>
      </c>
      <c r="I1919" s="37">
        <f>IF(H1919&lt;'Roof Calculator'!$G$8, 1, 0)</f>
        <v>1</v>
      </c>
      <c r="J1919" s="37">
        <f>IF(H1919&gt;='Roof Calculator'!$G$8, 1, 0)</f>
        <v>0</v>
      </c>
      <c r="K1919" s="37">
        <f t="shared" si="529"/>
        <v>17.96</v>
      </c>
      <c r="L1919" s="37">
        <f t="shared" si="530"/>
        <v>0</v>
      </c>
      <c r="M1919" s="37">
        <v>0</v>
      </c>
      <c r="N1919" s="37">
        <f t="shared" si="531"/>
        <v>0</v>
      </c>
      <c r="O1919" s="37">
        <v>0</v>
      </c>
      <c r="P1919" s="37">
        <v>0</v>
      </c>
      <c r="Q1919" s="21">
        <f t="shared" si="532"/>
        <v>39.790999999999997</v>
      </c>
      <c r="R1919" s="21">
        <f t="shared" si="541"/>
        <v>80.041666666667027</v>
      </c>
      <c r="S1919" s="21">
        <f t="shared" si="542"/>
        <v>-0.37612886744654994</v>
      </c>
      <c r="T1919" s="21">
        <f t="shared" si="533"/>
        <v>86.147999999999996</v>
      </c>
      <c r="U1919" s="37">
        <f>VLOOKUP(Time_Zone, 'LSTM LookUp'!$B$5:$D$8, 3, FALSE)</f>
        <v>-75</v>
      </c>
      <c r="V1919" s="21">
        <f t="shared" si="543"/>
        <v>-7.8298217497191223</v>
      </c>
      <c r="W1919" s="21">
        <f t="shared" si="534"/>
        <v>9.1905445625701976</v>
      </c>
      <c r="X1919" s="21">
        <f t="shared" si="535"/>
        <v>0</v>
      </c>
      <c r="Y1919" s="21">
        <f t="shared" si="536"/>
        <v>0</v>
      </c>
      <c r="Z1919" s="21">
        <f t="shared" si="544"/>
        <v>0</v>
      </c>
      <c r="AA1919" s="21">
        <f t="shared" si="537"/>
        <v>0</v>
      </c>
      <c r="AB1919" s="21">
        <f t="shared" si="538"/>
        <v>0</v>
      </c>
      <c r="AC1919" s="21">
        <f t="shared" si="539"/>
        <v>0</v>
      </c>
      <c r="AD1919" s="21">
        <f t="shared" si="545"/>
        <v>0</v>
      </c>
      <c r="AE1919" s="21" t="str">
        <f t="shared" si="540"/>
        <v>3/21/2:00</v>
      </c>
    </row>
    <row r="1920" spans="2:31">
      <c r="B1920" s="37">
        <v>3</v>
      </c>
      <c r="C1920" s="38">
        <v>21</v>
      </c>
      <c r="D1920" s="39">
        <v>3</v>
      </c>
      <c r="E1920" s="17">
        <v>-8.3000000000000007</v>
      </c>
      <c r="F1920" s="17">
        <v>0</v>
      </c>
      <c r="G1920" s="17">
        <v>0</v>
      </c>
      <c r="H1920" s="37">
        <f t="shared" si="528"/>
        <v>17.059999999999999</v>
      </c>
      <c r="I1920" s="37">
        <f>IF(H1920&lt;'Roof Calculator'!$G$8, 1, 0)</f>
        <v>1</v>
      </c>
      <c r="J1920" s="37">
        <f>IF(H1920&gt;='Roof Calculator'!$G$8, 1, 0)</f>
        <v>0</v>
      </c>
      <c r="K1920" s="37">
        <f t="shared" si="529"/>
        <v>17.059999999999999</v>
      </c>
      <c r="L1920" s="37">
        <f t="shared" si="530"/>
        <v>0</v>
      </c>
      <c r="M1920" s="37">
        <v>0</v>
      </c>
      <c r="N1920" s="37">
        <f t="shared" si="531"/>
        <v>0</v>
      </c>
      <c r="O1920" s="37">
        <v>0</v>
      </c>
      <c r="P1920" s="37">
        <v>0</v>
      </c>
      <c r="Q1920" s="21">
        <f t="shared" si="532"/>
        <v>39.790999999999997</v>
      </c>
      <c r="R1920" s="21">
        <f t="shared" si="541"/>
        <v>80.083333333333698</v>
      </c>
      <c r="S1920" s="21">
        <f t="shared" si="542"/>
        <v>-0.35977660682417612</v>
      </c>
      <c r="T1920" s="21">
        <f t="shared" si="533"/>
        <v>86.147999999999996</v>
      </c>
      <c r="U1920" s="37">
        <f>VLOOKUP(Time_Zone, 'LSTM LookUp'!$B$5:$D$8, 3, FALSE)</f>
        <v>-75</v>
      </c>
      <c r="V1920" s="21">
        <f t="shared" si="543"/>
        <v>-7.8168333470719489</v>
      </c>
      <c r="W1920" s="21">
        <f t="shared" si="534"/>
        <v>24.193791663232016</v>
      </c>
      <c r="X1920" s="21">
        <f t="shared" si="535"/>
        <v>0</v>
      </c>
      <c r="Y1920" s="21">
        <f t="shared" si="536"/>
        <v>0</v>
      </c>
      <c r="Z1920" s="21">
        <f t="shared" si="544"/>
        <v>0</v>
      </c>
      <c r="AA1920" s="21">
        <f t="shared" si="537"/>
        <v>0</v>
      </c>
      <c r="AB1920" s="21">
        <f t="shared" si="538"/>
        <v>0</v>
      </c>
      <c r="AC1920" s="21">
        <f t="shared" si="539"/>
        <v>0</v>
      </c>
      <c r="AD1920" s="21">
        <f t="shared" si="545"/>
        <v>0</v>
      </c>
      <c r="AE1920" s="21" t="str">
        <f t="shared" si="540"/>
        <v>3/21/3:00</v>
      </c>
    </row>
    <row r="1921" spans="2:31">
      <c r="B1921" s="37">
        <v>3</v>
      </c>
      <c r="C1921" s="38">
        <v>21</v>
      </c>
      <c r="D1921" s="39">
        <v>4</v>
      </c>
      <c r="E1921" s="17">
        <v>-8.3000000000000007</v>
      </c>
      <c r="F1921" s="17">
        <v>0</v>
      </c>
      <c r="G1921" s="17">
        <v>0</v>
      </c>
      <c r="H1921" s="37">
        <f t="shared" si="528"/>
        <v>17.059999999999999</v>
      </c>
      <c r="I1921" s="37">
        <f>IF(H1921&lt;'Roof Calculator'!$G$8, 1, 0)</f>
        <v>1</v>
      </c>
      <c r="J1921" s="37">
        <f>IF(H1921&gt;='Roof Calculator'!$G$8, 1, 0)</f>
        <v>0</v>
      </c>
      <c r="K1921" s="37">
        <f t="shared" si="529"/>
        <v>17.059999999999999</v>
      </c>
      <c r="L1921" s="37">
        <f t="shared" si="530"/>
        <v>0</v>
      </c>
      <c r="M1921" s="37">
        <v>0</v>
      </c>
      <c r="N1921" s="37">
        <f t="shared" si="531"/>
        <v>0</v>
      </c>
      <c r="O1921" s="37">
        <v>0</v>
      </c>
      <c r="P1921" s="37">
        <v>0</v>
      </c>
      <c r="Q1921" s="21">
        <f t="shared" si="532"/>
        <v>39.790999999999997</v>
      </c>
      <c r="R1921" s="21">
        <f t="shared" si="541"/>
        <v>80.125000000000369</v>
      </c>
      <c r="S1921" s="21">
        <f t="shared" si="542"/>
        <v>-0.34342419041450334</v>
      </c>
      <c r="T1921" s="21">
        <f t="shared" si="533"/>
        <v>86.147999999999996</v>
      </c>
      <c r="U1921" s="37">
        <f>VLOOKUP(Time_Zone, 'LSTM LookUp'!$B$5:$D$8, 3, FALSE)</f>
        <v>-75</v>
      </c>
      <c r="V1921" s="21">
        <f t="shared" si="543"/>
        <v>-7.8038404423086103</v>
      </c>
      <c r="W1921" s="21">
        <f t="shared" si="534"/>
        <v>39.197039889422868</v>
      </c>
      <c r="X1921" s="21">
        <f t="shared" si="535"/>
        <v>0</v>
      </c>
      <c r="Y1921" s="21">
        <f t="shared" si="536"/>
        <v>0</v>
      </c>
      <c r="Z1921" s="21">
        <f t="shared" si="544"/>
        <v>0</v>
      </c>
      <c r="AA1921" s="21">
        <f t="shared" si="537"/>
        <v>0</v>
      </c>
      <c r="AB1921" s="21">
        <f t="shared" si="538"/>
        <v>0</v>
      </c>
      <c r="AC1921" s="21">
        <f t="shared" si="539"/>
        <v>0</v>
      </c>
      <c r="AD1921" s="21">
        <f t="shared" si="545"/>
        <v>0</v>
      </c>
      <c r="AE1921" s="21" t="str">
        <f t="shared" si="540"/>
        <v>3/21/4:00</v>
      </c>
    </row>
    <row r="1922" spans="2:31">
      <c r="B1922" s="37">
        <v>3</v>
      </c>
      <c r="C1922" s="38">
        <v>21</v>
      </c>
      <c r="D1922" s="39">
        <v>5</v>
      </c>
      <c r="E1922" s="17">
        <v>-8.3000000000000007</v>
      </c>
      <c r="F1922" s="17">
        <v>0</v>
      </c>
      <c r="G1922" s="17">
        <v>0</v>
      </c>
      <c r="H1922" s="37">
        <f t="shared" si="528"/>
        <v>17.059999999999999</v>
      </c>
      <c r="I1922" s="37">
        <f>IF(H1922&lt;'Roof Calculator'!$G$8, 1, 0)</f>
        <v>1</v>
      </c>
      <c r="J1922" s="37">
        <f>IF(H1922&gt;='Roof Calculator'!$G$8, 1, 0)</f>
        <v>0</v>
      </c>
      <c r="K1922" s="37">
        <f t="shared" si="529"/>
        <v>17.059999999999999</v>
      </c>
      <c r="L1922" s="37">
        <f t="shared" si="530"/>
        <v>0</v>
      </c>
      <c r="M1922" s="37">
        <v>0</v>
      </c>
      <c r="N1922" s="37">
        <f t="shared" si="531"/>
        <v>0</v>
      </c>
      <c r="O1922" s="37">
        <v>0</v>
      </c>
      <c r="P1922" s="37">
        <v>0</v>
      </c>
      <c r="Q1922" s="21">
        <f t="shared" si="532"/>
        <v>39.790999999999997</v>
      </c>
      <c r="R1922" s="21">
        <f t="shared" si="541"/>
        <v>80.166666666667041</v>
      </c>
      <c r="S1922" s="21">
        <f t="shared" si="542"/>
        <v>-0.32707162529900585</v>
      </c>
      <c r="T1922" s="21">
        <f t="shared" si="533"/>
        <v>86.147999999999996</v>
      </c>
      <c r="U1922" s="37">
        <f>VLOOKUP(Time_Zone, 'LSTM LookUp'!$B$5:$D$8, 3, FALSE)</f>
        <v>-75</v>
      </c>
      <c r="V1922" s="21">
        <f t="shared" si="543"/>
        <v>-7.7908430639552666</v>
      </c>
      <c r="W1922" s="21">
        <f t="shared" si="534"/>
        <v>54.200289234011166</v>
      </c>
      <c r="X1922" s="21">
        <f t="shared" si="535"/>
        <v>0</v>
      </c>
      <c r="Y1922" s="21">
        <f t="shared" si="536"/>
        <v>0</v>
      </c>
      <c r="Z1922" s="21">
        <f t="shared" si="544"/>
        <v>0</v>
      </c>
      <c r="AA1922" s="21">
        <f t="shared" si="537"/>
        <v>0</v>
      </c>
      <c r="AB1922" s="21">
        <f t="shared" si="538"/>
        <v>0</v>
      </c>
      <c r="AC1922" s="21">
        <f t="shared" si="539"/>
        <v>0</v>
      </c>
      <c r="AD1922" s="21">
        <f t="shared" si="545"/>
        <v>0</v>
      </c>
      <c r="AE1922" s="21" t="str">
        <f t="shared" si="540"/>
        <v>3/21/5:00</v>
      </c>
    </row>
    <row r="1923" spans="2:31">
      <c r="B1923" s="37">
        <v>3</v>
      </c>
      <c r="C1923" s="38">
        <v>21</v>
      </c>
      <c r="D1923" s="39">
        <v>6</v>
      </c>
      <c r="E1923" s="17">
        <v>-8.9</v>
      </c>
      <c r="F1923" s="17">
        <v>0</v>
      </c>
      <c r="G1923" s="17">
        <v>0</v>
      </c>
      <c r="H1923" s="37">
        <f t="shared" si="528"/>
        <v>15.979999999999997</v>
      </c>
      <c r="I1923" s="37">
        <f>IF(H1923&lt;'Roof Calculator'!$G$8, 1, 0)</f>
        <v>1</v>
      </c>
      <c r="J1923" s="37">
        <f>IF(H1923&gt;='Roof Calculator'!$G$8, 1, 0)</f>
        <v>0</v>
      </c>
      <c r="K1923" s="37">
        <f t="shared" si="529"/>
        <v>15.979999999999997</v>
      </c>
      <c r="L1923" s="37">
        <f t="shared" si="530"/>
        <v>0</v>
      </c>
      <c r="M1923" s="37">
        <v>0</v>
      </c>
      <c r="N1923" s="37">
        <f t="shared" si="531"/>
        <v>0</v>
      </c>
      <c r="O1923" s="37">
        <v>0</v>
      </c>
      <c r="P1923" s="37">
        <v>0</v>
      </c>
      <c r="Q1923" s="21">
        <f t="shared" si="532"/>
        <v>39.790999999999997</v>
      </c>
      <c r="R1923" s="21">
        <f t="shared" si="541"/>
        <v>80.208333333333712</v>
      </c>
      <c r="S1923" s="21">
        <f t="shared" si="542"/>
        <v>-0.31071891855912476</v>
      </c>
      <c r="T1923" s="21">
        <f t="shared" si="533"/>
        <v>86.147999999999996</v>
      </c>
      <c r="U1923" s="37">
        <f>VLOOKUP(Time_Zone, 'LSTM LookUp'!$B$5:$D$8, 3, FALSE)</f>
        <v>-75</v>
      </c>
      <c r="V1923" s="21">
        <f t="shared" si="543"/>
        <v>-7.7778412405413153</v>
      </c>
      <c r="W1923" s="21">
        <f t="shared" si="534"/>
        <v>69.203539689864684</v>
      </c>
      <c r="X1923" s="21">
        <f t="shared" si="535"/>
        <v>0</v>
      </c>
      <c r="Y1923" s="21">
        <f t="shared" si="536"/>
        <v>0</v>
      </c>
      <c r="Z1923" s="21">
        <f t="shared" si="544"/>
        <v>0</v>
      </c>
      <c r="AA1923" s="21">
        <f t="shared" si="537"/>
        <v>0</v>
      </c>
      <c r="AB1923" s="21">
        <f t="shared" si="538"/>
        <v>0</v>
      </c>
      <c r="AC1923" s="21">
        <f t="shared" si="539"/>
        <v>0</v>
      </c>
      <c r="AD1923" s="21">
        <f t="shared" si="545"/>
        <v>0</v>
      </c>
      <c r="AE1923" s="21" t="str">
        <f t="shared" si="540"/>
        <v>3/21/6:00</v>
      </c>
    </row>
    <row r="1924" spans="2:31">
      <c r="B1924" s="37">
        <v>3</v>
      </c>
      <c r="C1924" s="38">
        <v>21</v>
      </c>
      <c r="D1924" s="39">
        <v>7</v>
      </c>
      <c r="E1924" s="17">
        <v>-8.9</v>
      </c>
      <c r="F1924" s="17">
        <v>1</v>
      </c>
      <c r="G1924" s="17">
        <v>2</v>
      </c>
      <c r="H1924" s="37">
        <f t="shared" si="528"/>
        <v>15.979999999999997</v>
      </c>
      <c r="I1924" s="37">
        <f>IF(H1924&lt;'Roof Calculator'!$G$8, 1, 0)</f>
        <v>1</v>
      </c>
      <c r="J1924" s="37">
        <f>IF(H1924&gt;='Roof Calculator'!$G$8, 1, 0)</f>
        <v>0</v>
      </c>
      <c r="K1924" s="37">
        <f t="shared" si="529"/>
        <v>15.979999999999997</v>
      </c>
      <c r="L1924" s="37">
        <f t="shared" si="530"/>
        <v>0</v>
      </c>
      <c r="M1924" s="37">
        <v>0</v>
      </c>
      <c r="N1924" s="37">
        <f t="shared" si="531"/>
        <v>1</v>
      </c>
      <c r="O1924" s="37">
        <v>0</v>
      </c>
      <c r="P1924" s="37">
        <v>0</v>
      </c>
      <c r="Q1924" s="21">
        <f t="shared" si="532"/>
        <v>39.790999999999997</v>
      </c>
      <c r="R1924" s="21">
        <f t="shared" si="541"/>
        <v>80.250000000000384</v>
      </c>
      <c r="S1924" s="21">
        <f t="shared" si="542"/>
        <v>-0.29436607727627062</v>
      </c>
      <c r="T1924" s="21">
        <f t="shared" si="533"/>
        <v>86.147999999999996</v>
      </c>
      <c r="U1924" s="37">
        <f>VLOOKUP(Time_Zone, 'LSTM LookUp'!$B$5:$D$8, 3, FALSE)</f>
        <v>-75</v>
      </c>
      <c r="V1924" s="21">
        <f t="shared" si="543"/>
        <v>-7.7648350005993443</v>
      </c>
      <c r="W1924" s="21">
        <f t="shared" si="534"/>
        <v>84.206791249850156</v>
      </c>
      <c r="X1924" s="21">
        <f t="shared" si="535"/>
        <v>0.1485407684392574</v>
      </c>
      <c r="Y1924" s="21">
        <f t="shared" si="536"/>
        <v>1.1485407684392575</v>
      </c>
      <c r="Z1924" s="21">
        <f t="shared" si="544"/>
        <v>0.36406736361155206</v>
      </c>
      <c r="AA1924" s="21">
        <f t="shared" si="537"/>
        <v>0.36406736361155206</v>
      </c>
      <c r="AB1924" s="21">
        <f t="shared" si="538"/>
        <v>0</v>
      </c>
      <c r="AC1924" s="21">
        <f t="shared" si="539"/>
        <v>0</v>
      </c>
      <c r="AD1924" s="21">
        <f t="shared" si="545"/>
        <v>0</v>
      </c>
      <c r="AE1924" s="21" t="str">
        <f t="shared" si="540"/>
        <v>3/21/7:00</v>
      </c>
    </row>
    <row r="1925" spans="2:31">
      <c r="B1925" s="37">
        <v>3</v>
      </c>
      <c r="C1925" s="38">
        <v>21</v>
      </c>
      <c r="D1925" s="39">
        <v>8</v>
      </c>
      <c r="E1925" s="17">
        <v>-7.2</v>
      </c>
      <c r="F1925" s="17">
        <v>38</v>
      </c>
      <c r="G1925" s="17">
        <v>246</v>
      </c>
      <c r="H1925" s="37">
        <f t="shared" si="528"/>
        <v>19.04</v>
      </c>
      <c r="I1925" s="37">
        <f>IF(H1925&lt;'Roof Calculator'!$G$8, 1, 0)</f>
        <v>1</v>
      </c>
      <c r="J1925" s="37">
        <f>IF(H1925&gt;='Roof Calculator'!$G$8, 1, 0)</f>
        <v>0</v>
      </c>
      <c r="K1925" s="37">
        <f t="shared" si="529"/>
        <v>19.04</v>
      </c>
      <c r="L1925" s="37">
        <f t="shared" si="530"/>
        <v>0</v>
      </c>
      <c r="M1925" s="37">
        <v>0</v>
      </c>
      <c r="N1925" s="37">
        <f t="shared" si="531"/>
        <v>38</v>
      </c>
      <c r="O1925" s="37">
        <v>0</v>
      </c>
      <c r="P1925" s="37">
        <v>0</v>
      </c>
      <c r="Q1925" s="21">
        <f t="shared" si="532"/>
        <v>39.790999999999997</v>
      </c>
      <c r="R1925" s="21">
        <f t="shared" si="541"/>
        <v>80.291666666667055</v>
      </c>
      <c r="S1925" s="21">
        <f t="shared" si="542"/>
        <v>-0.27801310853182437</v>
      </c>
      <c r="T1925" s="21">
        <f t="shared" si="533"/>
        <v>86.147999999999996</v>
      </c>
      <c r="U1925" s="37">
        <f>VLOOKUP(Time_Zone, 'LSTM LookUp'!$B$5:$D$8, 3, FALSE)</f>
        <v>-75</v>
      </c>
      <c r="V1925" s="21">
        <f t="shared" si="543"/>
        <v>-7.7518243726650677</v>
      </c>
      <c r="W1925" s="21">
        <f t="shared" si="534"/>
        <v>99.210043906833761</v>
      </c>
      <c r="X1925" s="21">
        <f t="shared" si="535"/>
        <v>-31.017412327010145</v>
      </c>
      <c r="Y1925" s="21">
        <f t="shared" si="536"/>
        <v>6.9825876729898546</v>
      </c>
      <c r="Z1925" s="21">
        <f t="shared" si="544"/>
        <v>2.213358337071849</v>
      </c>
      <c r="AA1925" s="21">
        <f t="shared" si="537"/>
        <v>2.213358337071849</v>
      </c>
      <c r="AB1925" s="21">
        <f t="shared" si="538"/>
        <v>0</v>
      </c>
      <c r="AC1925" s="21">
        <f t="shared" si="539"/>
        <v>0</v>
      </c>
      <c r="AD1925" s="21">
        <f t="shared" si="545"/>
        <v>0</v>
      </c>
      <c r="AE1925" s="21" t="str">
        <f t="shared" si="540"/>
        <v>3/21/8:00</v>
      </c>
    </row>
    <row r="1926" spans="2:31">
      <c r="B1926" s="37">
        <v>3</v>
      </c>
      <c r="C1926" s="38">
        <v>21</v>
      </c>
      <c r="D1926" s="39">
        <v>9</v>
      </c>
      <c r="E1926" s="17">
        <v>-6.1</v>
      </c>
      <c r="F1926" s="17">
        <v>72</v>
      </c>
      <c r="G1926" s="17">
        <v>584</v>
      </c>
      <c r="H1926" s="37">
        <f t="shared" si="528"/>
        <v>21.02</v>
      </c>
      <c r="I1926" s="37">
        <f>IF(H1926&lt;'Roof Calculator'!$G$8, 1, 0)</f>
        <v>1</v>
      </c>
      <c r="J1926" s="37">
        <f>IF(H1926&gt;='Roof Calculator'!$G$8, 1, 0)</f>
        <v>0</v>
      </c>
      <c r="K1926" s="37">
        <f t="shared" si="529"/>
        <v>21.02</v>
      </c>
      <c r="L1926" s="37">
        <f t="shared" si="530"/>
        <v>0</v>
      </c>
      <c r="M1926" s="37">
        <v>0</v>
      </c>
      <c r="N1926" s="37">
        <f t="shared" si="531"/>
        <v>72</v>
      </c>
      <c r="O1926" s="37">
        <v>0</v>
      </c>
      <c r="P1926" s="37">
        <v>0</v>
      </c>
      <c r="Q1926" s="21">
        <f t="shared" si="532"/>
        <v>39.790999999999997</v>
      </c>
      <c r="R1926" s="21">
        <f t="shared" si="541"/>
        <v>80.333333333333727</v>
      </c>
      <c r="S1926" s="21">
        <f t="shared" si="542"/>
        <v>-0.26166001940713929</v>
      </c>
      <c r="T1926" s="21">
        <f t="shared" si="533"/>
        <v>86.147999999999996</v>
      </c>
      <c r="U1926" s="37">
        <f>VLOOKUP(Time_Zone, 'LSTM LookUp'!$B$5:$D$8, 3, FALSE)</f>
        <v>-75</v>
      </c>
      <c r="V1926" s="21">
        <f t="shared" si="543"/>
        <v>-7.7388093852772659</v>
      </c>
      <c r="W1926" s="21">
        <f t="shared" si="534"/>
        <v>114.2132976536807</v>
      </c>
      <c r="X1926" s="21">
        <f t="shared" si="535"/>
        <v>-185.74727482096719</v>
      </c>
      <c r="Y1926" s="21">
        <f t="shared" si="536"/>
        <v>-113.74727482096719</v>
      </c>
      <c r="Z1926" s="21">
        <f t="shared" si="544"/>
        <v>-36.055899450867713</v>
      </c>
      <c r="AA1926" s="21">
        <f t="shared" si="537"/>
        <v>-36.055899450867713</v>
      </c>
      <c r="AB1926" s="21">
        <f t="shared" si="538"/>
        <v>0</v>
      </c>
      <c r="AC1926" s="21">
        <f t="shared" si="539"/>
        <v>0</v>
      </c>
      <c r="AD1926" s="21">
        <f t="shared" si="545"/>
        <v>0</v>
      </c>
      <c r="AE1926" s="21" t="str">
        <f t="shared" si="540"/>
        <v>3/21/9:00</v>
      </c>
    </row>
    <row r="1927" spans="2:31">
      <c r="B1927" s="37">
        <v>3</v>
      </c>
      <c r="C1927" s="38">
        <v>21</v>
      </c>
      <c r="D1927" s="39">
        <v>10</v>
      </c>
      <c r="E1927" s="17">
        <v>-5</v>
      </c>
      <c r="F1927" s="17">
        <v>142</v>
      </c>
      <c r="G1927" s="17">
        <v>612</v>
      </c>
      <c r="H1927" s="37">
        <f t="shared" si="528"/>
        <v>23</v>
      </c>
      <c r="I1927" s="37">
        <f>IF(H1927&lt;'Roof Calculator'!$G$8, 1, 0)</f>
        <v>1</v>
      </c>
      <c r="J1927" s="37">
        <f>IF(H1927&gt;='Roof Calculator'!$G$8, 1, 0)</f>
        <v>0</v>
      </c>
      <c r="K1927" s="37">
        <f t="shared" si="529"/>
        <v>23</v>
      </c>
      <c r="L1927" s="37">
        <f t="shared" si="530"/>
        <v>0</v>
      </c>
      <c r="M1927" s="37">
        <v>0</v>
      </c>
      <c r="N1927" s="37">
        <f t="shared" si="531"/>
        <v>142</v>
      </c>
      <c r="O1927" s="37">
        <v>0</v>
      </c>
      <c r="P1927" s="37">
        <v>0</v>
      </c>
      <c r="Q1927" s="21">
        <f t="shared" si="532"/>
        <v>39.790999999999997</v>
      </c>
      <c r="R1927" s="21">
        <f t="shared" si="541"/>
        <v>80.375000000000398</v>
      </c>
      <c r="S1927" s="21">
        <f t="shared" si="542"/>
        <v>-0.2453068169835422</v>
      </c>
      <c r="T1927" s="21">
        <f t="shared" si="533"/>
        <v>86.147999999999996</v>
      </c>
      <c r="U1927" s="37">
        <f>VLOOKUP(Time_Zone, 'LSTM LookUp'!$B$5:$D$8, 3, FALSE)</f>
        <v>-75</v>
      </c>
      <c r="V1927" s="21">
        <f t="shared" si="543"/>
        <v>-7.7257900669777255</v>
      </c>
      <c r="W1927" s="21">
        <f t="shared" si="534"/>
        <v>129.21655248325555</v>
      </c>
      <c r="X1927" s="21">
        <f t="shared" si="535"/>
        <v>-298.99189155696848</v>
      </c>
      <c r="Y1927" s="21">
        <f t="shared" si="536"/>
        <v>-156.99189155696848</v>
      </c>
      <c r="Z1927" s="21">
        <f t="shared" si="544"/>
        <v>-49.763687661870726</v>
      </c>
      <c r="AA1927" s="21">
        <f t="shared" si="537"/>
        <v>-49.763687661870726</v>
      </c>
      <c r="AB1927" s="21">
        <f t="shared" si="538"/>
        <v>0</v>
      </c>
      <c r="AC1927" s="21">
        <f t="shared" si="539"/>
        <v>0</v>
      </c>
      <c r="AD1927" s="21">
        <f t="shared" si="545"/>
        <v>0</v>
      </c>
      <c r="AE1927" s="21" t="str">
        <f t="shared" si="540"/>
        <v>3/21/10:00</v>
      </c>
    </row>
    <row r="1928" spans="2:31">
      <c r="B1928" s="37">
        <v>3</v>
      </c>
      <c r="C1928" s="38">
        <v>21</v>
      </c>
      <c r="D1928" s="39">
        <v>11</v>
      </c>
      <c r="E1928" s="17">
        <v>-3.9</v>
      </c>
      <c r="F1928" s="17">
        <v>155</v>
      </c>
      <c r="G1928" s="17">
        <v>679</v>
      </c>
      <c r="H1928" s="37">
        <f t="shared" si="528"/>
        <v>24.98</v>
      </c>
      <c r="I1928" s="37">
        <f>IF(H1928&lt;'Roof Calculator'!$G$8, 1, 0)</f>
        <v>1</v>
      </c>
      <c r="J1928" s="37">
        <f>IF(H1928&gt;='Roof Calculator'!$G$8, 1, 0)</f>
        <v>0</v>
      </c>
      <c r="K1928" s="37">
        <f t="shared" si="529"/>
        <v>24.98</v>
      </c>
      <c r="L1928" s="37">
        <f t="shared" si="530"/>
        <v>0</v>
      </c>
      <c r="M1928" s="37">
        <v>0</v>
      </c>
      <c r="N1928" s="37">
        <f t="shared" si="531"/>
        <v>155</v>
      </c>
      <c r="O1928" s="37">
        <v>0</v>
      </c>
      <c r="P1928" s="37">
        <v>0</v>
      </c>
      <c r="Q1928" s="21">
        <f t="shared" si="532"/>
        <v>39.790999999999997</v>
      </c>
      <c r="R1928" s="21">
        <f t="shared" si="541"/>
        <v>80.416666666667069</v>
      </c>
      <c r="S1928" s="21">
        <f t="shared" si="542"/>
        <v>-0.22895350834233499</v>
      </c>
      <c r="T1928" s="21">
        <f t="shared" si="533"/>
        <v>86.147999999999996</v>
      </c>
      <c r="U1928" s="37">
        <f>VLOOKUP(Time_Zone, 'LSTM LookUp'!$B$5:$D$8, 3, FALSE)</f>
        <v>-75</v>
      </c>
      <c r="V1928" s="21">
        <f t="shared" si="543"/>
        <v>-7.712766446311182</v>
      </c>
      <c r="W1928" s="21">
        <f t="shared" si="534"/>
        <v>144.21980838842217</v>
      </c>
      <c r="X1928" s="21">
        <f t="shared" si="535"/>
        <v>-424.99715045915326</v>
      </c>
      <c r="Y1928" s="21">
        <f t="shared" si="536"/>
        <v>-269.99715045915326</v>
      </c>
      <c r="Z1928" s="21">
        <f t="shared" si="544"/>
        <v>-85.584381026257049</v>
      </c>
      <c r="AA1928" s="21">
        <f t="shared" si="537"/>
        <v>-85.584381026257049</v>
      </c>
      <c r="AB1928" s="21">
        <f t="shared" si="538"/>
        <v>0</v>
      </c>
      <c r="AC1928" s="21">
        <f t="shared" si="539"/>
        <v>0</v>
      </c>
      <c r="AD1928" s="21">
        <f t="shared" si="545"/>
        <v>0</v>
      </c>
      <c r="AE1928" s="21" t="str">
        <f t="shared" si="540"/>
        <v>3/21/11:00</v>
      </c>
    </row>
    <row r="1929" spans="2:31">
      <c r="B1929" s="37">
        <v>3</v>
      </c>
      <c r="C1929" s="38">
        <v>21</v>
      </c>
      <c r="D1929" s="39">
        <v>12</v>
      </c>
      <c r="E1929" s="17">
        <v>-2.8</v>
      </c>
      <c r="F1929" s="17">
        <v>132</v>
      </c>
      <c r="G1929" s="17">
        <v>870</v>
      </c>
      <c r="H1929" s="37">
        <f t="shared" si="528"/>
        <v>26.96</v>
      </c>
      <c r="I1929" s="37">
        <f>IF(H1929&lt;'Roof Calculator'!$G$8, 1, 0)</f>
        <v>1</v>
      </c>
      <c r="J1929" s="37">
        <f>IF(H1929&gt;='Roof Calculator'!$G$8, 1, 0)</f>
        <v>0</v>
      </c>
      <c r="K1929" s="37">
        <f t="shared" si="529"/>
        <v>26.96</v>
      </c>
      <c r="L1929" s="37">
        <f t="shared" si="530"/>
        <v>0</v>
      </c>
      <c r="M1929" s="37">
        <v>0</v>
      </c>
      <c r="N1929" s="37">
        <f t="shared" si="531"/>
        <v>132</v>
      </c>
      <c r="O1929" s="37">
        <v>0</v>
      </c>
      <c r="P1929" s="37">
        <v>0</v>
      </c>
      <c r="Q1929" s="21">
        <f t="shared" si="532"/>
        <v>39.790999999999997</v>
      </c>
      <c r="R1929" s="21">
        <f t="shared" si="541"/>
        <v>80.458333333333741</v>
      </c>
      <c r="S1929" s="21">
        <f t="shared" si="542"/>
        <v>-0.2126001005647965</v>
      </c>
      <c r="T1929" s="21">
        <f t="shared" si="533"/>
        <v>86.147999999999996</v>
      </c>
      <c r="U1929" s="37">
        <f>VLOOKUP(Time_Zone, 'LSTM LookUp'!$B$5:$D$8, 3, FALSE)</f>
        <v>-75</v>
      </c>
      <c r="V1929" s="21">
        <f t="shared" si="543"/>
        <v>-7.6997385518252601</v>
      </c>
      <c r="W1929" s="21">
        <f t="shared" si="534"/>
        <v>159.22306536204368</v>
      </c>
      <c r="X1929" s="21">
        <f t="shared" si="535"/>
        <v>-627.08269794655291</v>
      </c>
      <c r="Y1929" s="21">
        <f t="shared" si="536"/>
        <v>-495.08269794655291</v>
      </c>
      <c r="Z1929" s="21">
        <f t="shared" si="544"/>
        <v>-156.93256831973602</v>
      </c>
      <c r="AA1929" s="21">
        <f t="shared" si="537"/>
        <v>-156.93256831973602</v>
      </c>
      <c r="AB1929" s="21">
        <f t="shared" si="538"/>
        <v>0</v>
      </c>
      <c r="AC1929" s="21">
        <f t="shared" si="539"/>
        <v>0</v>
      </c>
      <c r="AD1929" s="21">
        <f t="shared" si="545"/>
        <v>0</v>
      </c>
      <c r="AE1929" s="21" t="str">
        <f t="shared" si="540"/>
        <v>3/21/12:00</v>
      </c>
    </row>
    <row r="1930" spans="2:31">
      <c r="B1930" s="37">
        <v>3</v>
      </c>
      <c r="C1930" s="38">
        <v>21</v>
      </c>
      <c r="D1930" s="39">
        <v>13</v>
      </c>
      <c r="E1930" s="17">
        <v>-1.7</v>
      </c>
      <c r="F1930" s="17">
        <v>138</v>
      </c>
      <c r="G1930" s="17">
        <v>882</v>
      </c>
      <c r="H1930" s="37">
        <f t="shared" si="528"/>
        <v>28.94</v>
      </c>
      <c r="I1930" s="37">
        <f>IF(H1930&lt;'Roof Calculator'!$G$8, 1, 0)</f>
        <v>1</v>
      </c>
      <c r="J1930" s="37">
        <f>IF(H1930&gt;='Roof Calculator'!$G$8, 1, 0)</f>
        <v>0</v>
      </c>
      <c r="K1930" s="37">
        <f t="shared" si="529"/>
        <v>28.94</v>
      </c>
      <c r="L1930" s="37">
        <f t="shared" si="530"/>
        <v>0</v>
      </c>
      <c r="M1930" s="37">
        <v>0</v>
      </c>
      <c r="N1930" s="37">
        <f t="shared" si="531"/>
        <v>138</v>
      </c>
      <c r="O1930" s="37">
        <v>0</v>
      </c>
      <c r="P1930" s="37">
        <v>0</v>
      </c>
      <c r="Q1930" s="21">
        <f t="shared" si="532"/>
        <v>39.790999999999997</v>
      </c>
      <c r="R1930" s="21">
        <f t="shared" si="541"/>
        <v>80.500000000000412</v>
      </c>
      <c r="S1930" s="21">
        <f t="shared" si="542"/>
        <v>-0.196246600732184</v>
      </c>
      <c r="T1930" s="21">
        <f t="shared" si="533"/>
        <v>86.147999999999996</v>
      </c>
      <c r="U1930" s="37">
        <f>VLOOKUP(Time_Zone, 'LSTM LookUp'!$B$5:$D$8, 3, FALSE)</f>
        <v>-75</v>
      </c>
      <c r="V1930" s="21">
        <f t="shared" si="543"/>
        <v>-7.6867064120704063</v>
      </c>
      <c r="W1930" s="21">
        <f t="shared" si="534"/>
        <v>174.22632339698242</v>
      </c>
      <c r="X1930" s="21">
        <f t="shared" si="535"/>
        <v>-676.20615396204016</v>
      </c>
      <c r="Y1930" s="21">
        <f t="shared" si="536"/>
        <v>-538.20615396204016</v>
      </c>
      <c r="Z1930" s="21">
        <f t="shared" si="544"/>
        <v>-170.60195069848393</v>
      </c>
      <c r="AA1930" s="21">
        <f t="shared" si="537"/>
        <v>-170.60195069848393</v>
      </c>
      <c r="AB1930" s="21">
        <f t="shared" si="538"/>
        <v>0</v>
      </c>
      <c r="AC1930" s="21">
        <f t="shared" si="539"/>
        <v>0</v>
      </c>
      <c r="AD1930" s="21">
        <f t="shared" si="545"/>
        <v>0</v>
      </c>
      <c r="AE1930" s="21" t="str">
        <f t="shared" si="540"/>
        <v>3/21/13:00</v>
      </c>
    </row>
    <row r="1931" spans="2:31">
      <c r="B1931" s="37">
        <v>3</v>
      </c>
      <c r="C1931" s="38">
        <v>21</v>
      </c>
      <c r="D1931" s="39">
        <v>14</v>
      </c>
      <c r="E1931" s="17">
        <v>-0.6</v>
      </c>
      <c r="F1931" s="17">
        <v>137</v>
      </c>
      <c r="G1931" s="17">
        <v>886</v>
      </c>
      <c r="H1931" s="37">
        <f t="shared" si="528"/>
        <v>30.92</v>
      </c>
      <c r="I1931" s="37">
        <f>IF(H1931&lt;'Roof Calculator'!$G$8, 1, 0)</f>
        <v>1</v>
      </c>
      <c r="J1931" s="37">
        <f>IF(H1931&gt;='Roof Calculator'!$G$8, 1, 0)</f>
        <v>0</v>
      </c>
      <c r="K1931" s="37">
        <f t="shared" si="529"/>
        <v>30.92</v>
      </c>
      <c r="L1931" s="37">
        <f t="shared" si="530"/>
        <v>0</v>
      </c>
      <c r="M1931" s="37">
        <v>0</v>
      </c>
      <c r="N1931" s="37">
        <f t="shared" si="531"/>
        <v>137</v>
      </c>
      <c r="O1931" s="37">
        <v>0</v>
      </c>
      <c r="P1931" s="37">
        <v>0</v>
      </c>
      <c r="Q1931" s="21">
        <f t="shared" si="532"/>
        <v>39.790999999999997</v>
      </c>
      <c r="R1931" s="21">
        <f t="shared" si="541"/>
        <v>80.541666666667084</v>
      </c>
      <c r="S1931" s="21">
        <f t="shared" si="542"/>
        <v>-0.17989301592573437</v>
      </c>
      <c r="T1931" s="21">
        <f t="shared" si="533"/>
        <v>86.147999999999996</v>
      </c>
      <c r="U1931" s="37">
        <f>VLOOKUP(Time_Zone, 'LSTM LookUp'!$B$5:$D$8, 3, FALSE)</f>
        <v>-75</v>
      </c>
      <c r="V1931" s="21">
        <f t="shared" si="543"/>
        <v>-7.6736700555998443</v>
      </c>
      <c r="W1931" s="21">
        <f t="shared" si="534"/>
        <v>189.22958248610004</v>
      </c>
      <c r="X1931" s="21">
        <f t="shared" si="535"/>
        <v>-673.75151588381607</v>
      </c>
      <c r="Y1931" s="21">
        <f t="shared" si="536"/>
        <v>-536.75151588381607</v>
      </c>
      <c r="Z1931" s="21">
        <f t="shared" si="544"/>
        <v>-170.14085583385179</v>
      </c>
      <c r="AA1931" s="21">
        <f t="shared" si="537"/>
        <v>-170.14085583385179</v>
      </c>
      <c r="AB1931" s="21">
        <f t="shared" si="538"/>
        <v>0</v>
      </c>
      <c r="AC1931" s="21">
        <f t="shared" si="539"/>
        <v>0</v>
      </c>
      <c r="AD1931" s="21">
        <f t="shared" si="545"/>
        <v>0</v>
      </c>
      <c r="AE1931" s="21" t="str">
        <f t="shared" si="540"/>
        <v>3/21/14:00</v>
      </c>
    </row>
    <row r="1932" spans="2:31">
      <c r="B1932" s="37">
        <v>3</v>
      </c>
      <c r="C1932" s="38">
        <v>21</v>
      </c>
      <c r="D1932" s="39">
        <v>15</v>
      </c>
      <c r="E1932" s="17">
        <v>0</v>
      </c>
      <c r="F1932" s="17">
        <v>130</v>
      </c>
      <c r="G1932" s="17">
        <v>856</v>
      </c>
      <c r="H1932" s="37">
        <f t="shared" si="528"/>
        <v>32</v>
      </c>
      <c r="I1932" s="37">
        <f>IF(H1932&lt;'Roof Calculator'!$G$8, 1, 0)</f>
        <v>1</v>
      </c>
      <c r="J1932" s="37">
        <f>IF(H1932&gt;='Roof Calculator'!$G$8, 1, 0)</f>
        <v>0</v>
      </c>
      <c r="K1932" s="37">
        <f t="shared" si="529"/>
        <v>32</v>
      </c>
      <c r="L1932" s="37">
        <f t="shared" si="530"/>
        <v>0</v>
      </c>
      <c r="M1932" s="37">
        <v>0</v>
      </c>
      <c r="N1932" s="37">
        <f t="shared" si="531"/>
        <v>130</v>
      </c>
      <c r="O1932" s="37">
        <v>0</v>
      </c>
      <c r="P1932" s="37">
        <v>0</v>
      </c>
      <c r="Q1932" s="21">
        <f t="shared" si="532"/>
        <v>39.790999999999997</v>
      </c>
      <c r="R1932" s="21">
        <f t="shared" si="541"/>
        <v>80.583333333333755</v>
      </c>
      <c r="S1932" s="21">
        <f t="shared" si="542"/>
        <v>-0.16353935322666605</v>
      </c>
      <c r="T1932" s="21">
        <f t="shared" si="533"/>
        <v>86.147999999999996</v>
      </c>
      <c r="U1932" s="37">
        <f>VLOOKUP(Time_Zone, 'LSTM LookUp'!$B$5:$D$8, 3, FALSE)</f>
        <v>-75</v>
      </c>
      <c r="V1932" s="21">
        <f t="shared" si="543"/>
        <v>-7.6606295109695006</v>
      </c>
      <c r="W1932" s="21">
        <f t="shared" si="534"/>
        <v>204.23284262225761</v>
      </c>
      <c r="X1932" s="21">
        <f t="shared" si="535"/>
        <v>-601.34150635982689</v>
      </c>
      <c r="Y1932" s="21">
        <f t="shared" si="536"/>
        <v>-471.34150635982689</v>
      </c>
      <c r="Z1932" s="21">
        <f t="shared" si="544"/>
        <v>-149.40702524152076</v>
      </c>
      <c r="AA1932" s="21">
        <f t="shared" si="537"/>
        <v>-149.40702524152076</v>
      </c>
      <c r="AB1932" s="21">
        <f t="shared" si="538"/>
        <v>0</v>
      </c>
      <c r="AC1932" s="21">
        <f t="shared" si="539"/>
        <v>0</v>
      </c>
      <c r="AD1932" s="21">
        <f t="shared" si="545"/>
        <v>0</v>
      </c>
      <c r="AE1932" s="21" t="str">
        <f t="shared" si="540"/>
        <v>3/21/15:00</v>
      </c>
    </row>
    <row r="1933" spans="2:31">
      <c r="B1933" s="37">
        <v>3</v>
      </c>
      <c r="C1933" s="38">
        <v>21</v>
      </c>
      <c r="D1933" s="39">
        <v>16</v>
      </c>
      <c r="E1933" s="17">
        <v>0</v>
      </c>
      <c r="F1933" s="17">
        <v>115</v>
      </c>
      <c r="G1933" s="17">
        <v>809</v>
      </c>
      <c r="H1933" s="37">
        <f t="shared" si="528"/>
        <v>32</v>
      </c>
      <c r="I1933" s="37">
        <f>IF(H1933&lt;'Roof Calculator'!$G$8, 1, 0)</f>
        <v>1</v>
      </c>
      <c r="J1933" s="37">
        <f>IF(H1933&gt;='Roof Calculator'!$G$8, 1, 0)</f>
        <v>0</v>
      </c>
      <c r="K1933" s="37">
        <f t="shared" si="529"/>
        <v>32</v>
      </c>
      <c r="L1933" s="37">
        <f t="shared" si="530"/>
        <v>0</v>
      </c>
      <c r="M1933" s="37">
        <v>0</v>
      </c>
      <c r="N1933" s="37">
        <f t="shared" si="531"/>
        <v>115</v>
      </c>
      <c r="O1933" s="37">
        <v>0</v>
      </c>
      <c r="P1933" s="37">
        <v>0</v>
      </c>
      <c r="Q1933" s="21">
        <f t="shared" si="532"/>
        <v>39.790999999999997</v>
      </c>
      <c r="R1933" s="21">
        <f t="shared" si="541"/>
        <v>80.625000000000426</v>
      </c>
      <c r="S1933" s="21">
        <f t="shared" si="542"/>
        <v>-0.14718561971618047</v>
      </c>
      <c r="T1933" s="21">
        <f t="shared" si="533"/>
        <v>86.147999999999996</v>
      </c>
      <c r="U1933" s="37">
        <f>VLOOKUP(Time_Zone, 'LSTM LookUp'!$B$5:$D$8, 3, FALSE)</f>
        <v>-75</v>
      </c>
      <c r="V1933" s="21">
        <f t="shared" si="543"/>
        <v>-7.6475848067379548</v>
      </c>
      <c r="W1933" s="21">
        <f t="shared" si="534"/>
        <v>219.23610379831553</v>
      </c>
      <c r="X1933" s="21">
        <f t="shared" si="535"/>
        <v>-482.80387393455999</v>
      </c>
      <c r="Y1933" s="21">
        <f t="shared" si="536"/>
        <v>-367.80387393455999</v>
      </c>
      <c r="Z1933" s="21">
        <f t="shared" si="544"/>
        <v>-116.58740411229272</v>
      </c>
      <c r="AA1933" s="21">
        <f t="shared" si="537"/>
        <v>-116.58740411229272</v>
      </c>
      <c r="AB1933" s="21">
        <f t="shared" si="538"/>
        <v>0</v>
      </c>
      <c r="AC1933" s="21">
        <f t="shared" si="539"/>
        <v>0</v>
      </c>
      <c r="AD1933" s="21">
        <f t="shared" si="545"/>
        <v>0</v>
      </c>
      <c r="AE1933" s="21" t="str">
        <f t="shared" si="540"/>
        <v>3/21/16:00</v>
      </c>
    </row>
    <row r="1934" spans="2:31">
      <c r="B1934" s="37">
        <v>3</v>
      </c>
      <c r="C1934" s="38">
        <v>21</v>
      </c>
      <c r="D1934" s="39">
        <v>17</v>
      </c>
      <c r="E1934" s="17">
        <v>0.6</v>
      </c>
      <c r="F1934" s="17">
        <v>93</v>
      </c>
      <c r="G1934" s="17">
        <v>718</v>
      </c>
      <c r="H1934" s="37">
        <f t="shared" si="528"/>
        <v>33.08</v>
      </c>
      <c r="I1934" s="37">
        <f>IF(H1934&lt;'Roof Calculator'!$G$8, 1, 0)</f>
        <v>1</v>
      </c>
      <c r="J1934" s="37">
        <f>IF(H1934&gt;='Roof Calculator'!$G$8, 1, 0)</f>
        <v>0</v>
      </c>
      <c r="K1934" s="37">
        <f t="shared" si="529"/>
        <v>33.08</v>
      </c>
      <c r="L1934" s="37">
        <f t="shared" si="530"/>
        <v>0</v>
      </c>
      <c r="M1934" s="37">
        <v>0</v>
      </c>
      <c r="N1934" s="37">
        <f t="shared" si="531"/>
        <v>93</v>
      </c>
      <c r="O1934" s="37">
        <v>0</v>
      </c>
      <c r="P1934" s="37">
        <v>0</v>
      </c>
      <c r="Q1934" s="21">
        <f t="shared" si="532"/>
        <v>39.790999999999997</v>
      </c>
      <c r="R1934" s="21">
        <f t="shared" si="541"/>
        <v>80.666666666667098</v>
      </c>
      <c r="S1934" s="21">
        <f t="shared" si="542"/>
        <v>-0.13083182247546343</v>
      </c>
      <c r="T1934" s="21">
        <f t="shared" si="533"/>
        <v>86.147999999999996</v>
      </c>
      <c r="U1934" s="37">
        <f>VLOOKUP(Time_Zone, 'LSTM LookUp'!$B$5:$D$8, 3, FALSE)</f>
        <v>-75</v>
      </c>
      <c r="V1934" s="21">
        <f t="shared" si="543"/>
        <v>-7.6345359714663728</v>
      </c>
      <c r="W1934" s="21">
        <f t="shared" si="534"/>
        <v>234.23936600713341</v>
      </c>
      <c r="X1934" s="21">
        <f t="shared" si="535"/>
        <v>-323.46192320247502</v>
      </c>
      <c r="Y1934" s="21">
        <f t="shared" si="536"/>
        <v>-230.46192320247502</v>
      </c>
      <c r="Z1934" s="21">
        <f t="shared" si="544"/>
        <v>-73.052404493389517</v>
      </c>
      <c r="AA1934" s="21">
        <f t="shared" si="537"/>
        <v>-73.052404493389517</v>
      </c>
      <c r="AB1934" s="21">
        <f t="shared" si="538"/>
        <v>0</v>
      </c>
      <c r="AC1934" s="21">
        <f t="shared" si="539"/>
        <v>0</v>
      </c>
      <c r="AD1934" s="21">
        <f t="shared" si="545"/>
        <v>0</v>
      </c>
      <c r="AE1934" s="21" t="str">
        <f t="shared" si="540"/>
        <v>3/21/17:00</v>
      </c>
    </row>
    <row r="1935" spans="2:31">
      <c r="B1935" s="37">
        <v>3</v>
      </c>
      <c r="C1935" s="38">
        <v>21</v>
      </c>
      <c r="D1935" s="39">
        <v>18</v>
      </c>
      <c r="E1935" s="17">
        <v>0.6</v>
      </c>
      <c r="F1935" s="17">
        <v>65</v>
      </c>
      <c r="G1935" s="17">
        <v>529</v>
      </c>
      <c r="H1935" s="37">
        <f t="shared" si="528"/>
        <v>33.08</v>
      </c>
      <c r="I1935" s="37">
        <f>IF(H1935&lt;'Roof Calculator'!$G$8, 1, 0)</f>
        <v>1</v>
      </c>
      <c r="J1935" s="37">
        <f>IF(H1935&gt;='Roof Calculator'!$G$8, 1, 0)</f>
        <v>0</v>
      </c>
      <c r="K1935" s="37">
        <f t="shared" si="529"/>
        <v>33.08</v>
      </c>
      <c r="L1935" s="37">
        <f t="shared" si="530"/>
        <v>0</v>
      </c>
      <c r="M1935" s="37">
        <v>0</v>
      </c>
      <c r="N1935" s="37">
        <f t="shared" si="531"/>
        <v>65</v>
      </c>
      <c r="O1935" s="37">
        <v>0</v>
      </c>
      <c r="P1935" s="37">
        <v>0</v>
      </c>
      <c r="Q1935" s="21">
        <f t="shared" si="532"/>
        <v>39.790999999999997</v>
      </c>
      <c r="R1935" s="21">
        <f t="shared" si="541"/>
        <v>80.708333333333769</v>
      </c>
      <c r="S1935" s="21">
        <f t="shared" si="542"/>
        <v>-0.11447796858568687</v>
      </c>
      <c r="T1935" s="21">
        <f t="shared" si="533"/>
        <v>86.147999999999996</v>
      </c>
      <c r="U1935" s="37">
        <f>VLOOKUP(Time_Zone, 'LSTM LookUp'!$B$5:$D$8, 3, FALSE)</f>
        <v>-75</v>
      </c>
      <c r="V1935" s="21">
        <f t="shared" si="543"/>
        <v>-7.6214830337184525</v>
      </c>
      <c r="W1935" s="21">
        <f t="shared" si="534"/>
        <v>249.24262924157037</v>
      </c>
      <c r="X1935" s="21">
        <f t="shared" si="535"/>
        <v>-144.73555629653663</v>
      </c>
      <c r="Y1935" s="21">
        <f t="shared" si="536"/>
        <v>-79.735556296536629</v>
      </c>
      <c r="Z1935" s="21">
        <f t="shared" si="544"/>
        <v>-25.274778714584077</v>
      </c>
      <c r="AA1935" s="21">
        <f t="shared" si="537"/>
        <v>-25.274778714584077</v>
      </c>
      <c r="AB1935" s="21">
        <f t="shared" si="538"/>
        <v>0</v>
      </c>
      <c r="AC1935" s="21">
        <f t="shared" si="539"/>
        <v>0</v>
      </c>
      <c r="AD1935" s="21">
        <f t="shared" si="545"/>
        <v>0</v>
      </c>
      <c r="AE1935" s="21" t="str">
        <f t="shared" si="540"/>
        <v>3/21/18:00</v>
      </c>
    </row>
    <row r="1936" spans="2:31">
      <c r="B1936" s="37">
        <v>3</v>
      </c>
      <c r="C1936" s="38">
        <v>21</v>
      </c>
      <c r="D1936" s="39">
        <v>19</v>
      </c>
      <c r="E1936" s="17">
        <v>-1.1000000000000001</v>
      </c>
      <c r="F1936" s="17">
        <v>29</v>
      </c>
      <c r="G1936" s="17">
        <v>146</v>
      </c>
      <c r="H1936" s="37">
        <f t="shared" si="528"/>
        <v>30.02</v>
      </c>
      <c r="I1936" s="37">
        <f>IF(H1936&lt;'Roof Calculator'!$G$8, 1, 0)</f>
        <v>1</v>
      </c>
      <c r="J1936" s="37">
        <f>IF(H1936&gt;='Roof Calculator'!$G$8, 1, 0)</f>
        <v>0</v>
      </c>
      <c r="K1936" s="37">
        <f t="shared" si="529"/>
        <v>30.02</v>
      </c>
      <c r="L1936" s="37">
        <f t="shared" si="530"/>
        <v>0</v>
      </c>
      <c r="M1936" s="37">
        <v>0</v>
      </c>
      <c r="N1936" s="37">
        <f t="shared" si="531"/>
        <v>29</v>
      </c>
      <c r="O1936" s="37">
        <v>0</v>
      </c>
      <c r="P1936" s="37">
        <v>0</v>
      </c>
      <c r="Q1936" s="21">
        <f t="shared" si="532"/>
        <v>39.790999999999997</v>
      </c>
      <c r="R1936" s="21">
        <f t="shared" si="541"/>
        <v>80.750000000000441</v>
      </c>
      <c r="S1936" s="21">
        <f t="shared" si="542"/>
        <v>-9.8124065128010321E-2</v>
      </c>
      <c r="T1936" s="21">
        <f t="shared" si="533"/>
        <v>86.147999999999996</v>
      </c>
      <c r="U1936" s="37">
        <f>VLOOKUP(Time_Zone, 'LSTM LookUp'!$B$5:$D$8, 3, FALSE)</f>
        <v>-75</v>
      </c>
      <c r="V1936" s="21">
        <f t="shared" si="543"/>
        <v>-7.6084260220603621</v>
      </c>
      <c r="W1936" s="21">
        <f t="shared" si="534"/>
        <v>264.2458934944849</v>
      </c>
      <c r="X1936" s="21">
        <f t="shared" si="535"/>
        <v>-11.407509708112894</v>
      </c>
      <c r="Y1936" s="21">
        <f t="shared" si="536"/>
        <v>17.592490291887106</v>
      </c>
      <c r="Z1936" s="21">
        <f t="shared" si="544"/>
        <v>5.5765121586695283</v>
      </c>
      <c r="AA1936" s="21">
        <f t="shared" si="537"/>
        <v>5.5765121586695283</v>
      </c>
      <c r="AB1936" s="21">
        <f t="shared" si="538"/>
        <v>0</v>
      </c>
      <c r="AC1936" s="21">
        <f t="shared" si="539"/>
        <v>0</v>
      </c>
      <c r="AD1936" s="21">
        <f t="shared" si="545"/>
        <v>0</v>
      </c>
      <c r="AE1936" s="21" t="str">
        <f t="shared" si="540"/>
        <v>3/21/19:00</v>
      </c>
    </row>
    <row r="1937" spans="2:31">
      <c r="B1937" s="37">
        <v>3</v>
      </c>
      <c r="C1937" s="38">
        <v>21</v>
      </c>
      <c r="D1937" s="39">
        <v>20</v>
      </c>
      <c r="E1937" s="17">
        <v>-1.7</v>
      </c>
      <c r="F1937" s="17">
        <v>0</v>
      </c>
      <c r="G1937" s="17">
        <v>0</v>
      </c>
      <c r="H1937" s="37">
        <f t="shared" si="528"/>
        <v>28.94</v>
      </c>
      <c r="I1937" s="37">
        <f>IF(H1937&lt;'Roof Calculator'!$G$8, 1, 0)</f>
        <v>1</v>
      </c>
      <c r="J1937" s="37">
        <f>IF(H1937&gt;='Roof Calculator'!$G$8, 1, 0)</f>
        <v>0</v>
      </c>
      <c r="K1937" s="37">
        <f t="shared" si="529"/>
        <v>28.94</v>
      </c>
      <c r="L1937" s="37">
        <f t="shared" si="530"/>
        <v>0</v>
      </c>
      <c r="M1937" s="37">
        <v>0</v>
      </c>
      <c r="N1937" s="37">
        <f t="shared" si="531"/>
        <v>0</v>
      </c>
      <c r="O1937" s="37">
        <v>0</v>
      </c>
      <c r="P1937" s="37">
        <v>0</v>
      </c>
      <c r="Q1937" s="21">
        <f t="shared" si="532"/>
        <v>39.790999999999997</v>
      </c>
      <c r="R1937" s="21">
        <f t="shared" si="541"/>
        <v>80.791666666667112</v>
      </c>
      <c r="S1937" s="21">
        <f t="shared" si="542"/>
        <v>-8.1770119183582596E-2</v>
      </c>
      <c r="T1937" s="21">
        <f t="shared" si="533"/>
        <v>86.147999999999996</v>
      </c>
      <c r="U1937" s="37">
        <f>VLOOKUP(Time_Zone, 'LSTM LookUp'!$B$5:$D$8, 3, FALSE)</f>
        <v>-75</v>
      </c>
      <c r="V1937" s="21">
        <f t="shared" si="543"/>
        <v>-7.5953649650606785</v>
      </c>
      <c r="W1937" s="21">
        <f t="shared" si="534"/>
        <v>279.24915875873484</v>
      </c>
      <c r="X1937" s="21">
        <f t="shared" si="535"/>
        <v>0</v>
      </c>
      <c r="Y1937" s="21">
        <f t="shared" si="536"/>
        <v>0</v>
      </c>
      <c r="Z1937" s="21">
        <f t="shared" si="544"/>
        <v>0</v>
      </c>
      <c r="AA1937" s="21">
        <f t="shared" si="537"/>
        <v>0</v>
      </c>
      <c r="AB1937" s="21">
        <f t="shared" si="538"/>
        <v>0</v>
      </c>
      <c r="AC1937" s="21">
        <f t="shared" si="539"/>
        <v>0</v>
      </c>
      <c r="AD1937" s="21">
        <f t="shared" si="545"/>
        <v>0</v>
      </c>
      <c r="AE1937" s="21" t="str">
        <f t="shared" si="540"/>
        <v>3/21/20:00</v>
      </c>
    </row>
    <row r="1938" spans="2:31">
      <c r="B1938" s="37">
        <v>3</v>
      </c>
      <c r="C1938" s="38">
        <v>21</v>
      </c>
      <c r="D1938" s="39">
        <v>21</v>
      </c>
      <c r="E1938" s="17">
        <v>-2.2000000000000002</v>
      </c>
      <c r="F1938" s="17">
        <v>0</v>
      </c>
      <c r="G1938" s="17">
        <v>0</v>
      </c>
      <c r="H1938" s="37">
        <f t="shared" si="528"/>
        <v>28.04</v>
      </c>
      <c r="I1938" s="37">
        <f>IF(H1938&lt;'Roof Calculator'!$G$8, 1, 0)</f>
        <v>1</v>
      </c>
      <c r="J1938" s="37">
        <f>IF(H1938&gt;='Roof Calculator'!$G$8, 1, 0)</f>
        <v>0</v>
      </c>
      <c r="K1938" s="37">
        <f t="shared" si="529"/>
        <v>28.04</v>
      </c>
      <c r="L1938" s="37">
        <f t="shared" si="530"/>
        <v>0</v>
      </c>
      <c r="M1938" s="37">
        <v>0</v>
      </c>
      <c r="N1938" s="37">
        <f t="shared" si="531"/>
        <v>0</v>
      </c>
      <c r="O1938" s="37">
        <v>0</v>
      </c>
      <c r="P1938" s="37">
        <v>0</v>
      </c>
      <c r="Q1938" s="21">
        <f t="shared" si="532"/>
        <v>39.790999999999997</v>
      </c>
      <c r="R1938" s="21">
        <f t="shared" si="541"/>
        <v>80.833333333333783</v>
      </c>
      <c r="S1938" s="21">
        <f t="shared" si="542"/>
        <v>-6.5416137833543039E-2</v>
      </c>
      <c r="T1938" s="21">
        <f t="shared" si="533"/>
        <v>86.147999999999996</v>
      </c>
      <c r="U1938" s="37">
        <f>VLOOKUP(Time_Zone, 'LSTM LookUp'!$B$5:$D$8, 3, FALSE)</f>
        <v>-75</v>
      </c>
      <c r="V1938" s="21">
        <f t="shared" si="543"/>
        <v>-7.582299891290333</v>
      </c>
      <c r="W1938" s="21">
        <f t="shared" si="534"/>
        <v>294.25242502717742</v>
      </c>
      <c r="X1938" s="21">
        <f t="shared" si="535"/>
        <v>0</v>
      </c>
      <c r="Y1938" s="21">
        <f t="shared" si="536"/>
        <v>0</v>
      </c>
      <c r="Z1938" s="21">
        <f t="shared" si="544"/>
        <v>0</v>
      </c>
      <c r="AA1938" s="21">
        <f t="shared" si="537"/>
        <v>0</v>
      </c>
      <c r="AB1938" s="21">
        <f t="shared" si="538"/>
        <v>0</v>
      </c>
      <c r="AC1938" s="21">
        <f t="shared" si="539"/>
        <v>0</v>
      </c>
      <c r="AD1938" s="21">
        <f t="shared" si="545"/>
        <v>0</v>
      </c>
      <c r="AE1938" s="21" t="str">
        <f t="shared" si="540"/>
        <v>3/21/21:00</v>
      </c>
    </row>
    <row r="1939" spans="2:31">
      <c r="B1939" s="37">
        <v>3</v>
      </c>
      <c r="C1939" s="38">
        <v>21</v>
      </c>
      <c r="D1939" s="39">
        <v>22</v>
      </c>
      <c r="E1939" s="17">
        <v>-2.8</v>
      </c>
      <c r="F1939" s="17">
        <v>0</v>
      </c>
      <c r="G1939" s="17">
        <v>0</v>
      </c>
      <c r="H1939" s="37">
        <f t="shared" si="528"/>
        <v>26.96</v>
      </c>
      <c r="I1939" s="37">
        <f>IF(H1939&lt;'Roof Calculator'!$G$8, 1, 0)</f>
        <v>1</v>
      </c>
      <c r="J1939" s="37">
        <f>IF(H1939&gt;='Roof Calculator'!$G$8, 1, 0)</f>
        <v>0</v>
      </c>
      <c r="K1939" s="37">
        <f t="shared" si="529"/>
        <v>26.96</v>
      </c>
      <c r="L1939" s="37">
        <f t="shared" si="530"/>
        <v>0</v>
      </c>
      <c r="M1939" s="37">
        <v>0</v>
      </c>
      <c r="N1939" s="37">
        <f t="shared" si="531"/>
        <v>0</v>
      </c>
      <c r="O1939" s="37">
        <v>0</v>
      </c>
      <c r="P1939" s="37">
        <v>0</v>
      </c>
      <c r="Q1939" s="21">
        <f t="shared" si="532"/>
        <v>39.790999999999997</v>
      </c>
      <c r="R1939" s="21">
        <f t="shared" si="541"/>
        <v>80.875000000000455</v>
      </c>
      <c r="S1939" s="21">
        <f t="shared" si="542"/>
        <v>-4.9062128159023277E-2</v>
      </c>
      <c r="T1939" s="21">
        <f t="shared" si="533"/>
        <v>86.147999999999996</v>
      </c>
      <c r="U1939" s="37">
        <f>VLOOKUP(Time_Zone, 'LSTM LookUp'!$B$5:$D$8, 3, FALSE)</f>
        <v>-75</v>
      </c>
      <c r="V1939" s="21">
        <f t="shared" si="543"/>
        <v>-7.5692308293225459</v>
      </c>
      <c r="W1939" s="21">
        <f t="shared" si="534"/>
        <v>309.25569229266932</v>
      </c>
      <c r="X1939" s="21">
        <f t="shared" si="535"/>
        <v>0</v>
      </c>
      <c r="Y1939" s="21">
        <f t="shared" si="536"/>
        <v>0</v>
      </c>
      <c r="Z1939" s="21">
        <f t="shared" si="544"/>
        <v>0</v>
      </c>
      <c r="AA1939" s="21">
        <f t="shared" si="537"/>
        <v>0</v>
      </c>
      <c r="AB1939" s="21">
        <f t="shared" si="538"/>
        <v>0</v>
      </c>
      <c r="AC1939" s="21">
        <f t="shared" si="539"/>
        <v>0</v>
      </c>
      <c r="AD1939" s="21">
        <f t="shared" si="545"/>
        <v>0</v>
      </c>
      <c r="AE1939" s="21" t="str">
        <f t="shared" si="540"/>
        <v>3/21/22:00</v>
      </c>
    </row>
    <row r="1940" spans="2:31">
      <c r="B1940" s="37">
        <v>3</v>
      </c>
      <c r="C1940" s="38">
        <v>21</v>
      </c>
      <c r="D1940" s="39">
        <v>23</v>
      </c>
      <c r="E1940" s="17">
        <v>-2.8</v>
      </c>
      <c r="F1940" s="17">
        <v>0</v>
      </c>
      <c r="G1940" s="17">
        <v>0</v>
      </c>
      <c r="H1940" s="37">
        <f t="shared" si="528"/>
        <v>26.96</v>
      </c>
      <c r="I1940" s="37">
        <f>IF(H1940&lt;'Roof Calculator'!$G$8, 1, 0)</f>
        <v>1</v>
      </c>
      <c r="J1940" s="37">
        <f>IF(H1940&gt;='Roof Calculator'!$G$8, 1, 0)</f>
        <v>0</v>
      </c>
      <c r="K1940" s="37">
        <f t="shared" si="529"/>
        <v>26.96</v>
      </c>
      <c r="L1940" s="37">
        <f t="shared" si="530"/>
        <v>0</v>
      </c>
      <c r="M1940" s="37">
        <v>0</v>
      </c>
      <c r="N1940" s="37">
        <f t="shared" si="531"/>
        <v>0</v>
      </c>
      <c r="O1940" s="37">
        <v>0</v>
      </c>
      <c r="P1940" s="37">
        <v>0</v>
      </c>
      <c r="Q1940" s="21">
        <f t="shared" si="532"/>
        <v>39.790999999999997</v>
      </c>
      <c r="R1940" s="21">
        <f t="shared" si="541"/>
        <v>80.916666666667126</v>
      </c>
      <c r="S1940" s="21">
        <f t="shared" si="542"/>
        <v>-3.2708097241148815E-2</v>
      </c>
      <c r="T1940" s="21">
        <f t="shared" si="533"/>
        <v>86.147999999999996</v>
      </c>
      <c r="U1940" s="37">
        <f>VLOOKUP(Time_Zone, 'LSTM LookUp'!$B$5:$D$8, 3, FALSE)</f>
        <v>-75</v>
      </c>
      <c r="V1940" s="21">
        <f t="shared" si="543"/>
        <v>-7.5561578077327693</v>
      </c>
      <c r="W1940" s="21">
        <f t="shared" si="534"/>
        <v>324.25896054806685</v>
      </c>
      <c r="X1940" s="21">
        <f t="shared" si="535"/>
        <v>0</v>
      </c>
      <c r="Y1940" s="21">
        <f t="shared" si="536"/>
        <v>0</v>
      </c>
      <c r="Z1940" s="21">
        <f t="shared" si="544"/>
        <v>0</v>
      </c>
      <c r="AA1940" s="21">
        <f t="shared" si="537"/>
        <v>0</v>
      </c>
      <c r="AB1940" s="21">
        <f t="shared" si="538"/>
        <v>0</v>
      </c>
      <c r="AC1940" s="21">
        <f t="shared" si="539"/>
        <v>0</v>
      </c>
      <c r="AD1940" s="21">
        <f t="shared" si="545"/>
        <v>0</v>
      </c>
      <c r="AE1940" s="21" t="str">
        <f t="shared" si="540"/>
        <v>3/21/23:00</v>
      </c>
    </row>
    <row r="1941" spans="2:31">
      <c r="B1941" s="37">
        <v>3</v>
      </c>
      <c r="C1941" s="38">
        <v>21</v>
      </c>
      <c r="D1941" s="39">
        <v>24</v>
      </c>
      <c r="E1941" s="17">
        <v>-3.9</v>
      </c>
      <c r="F1941" s="17">
        <v>0</v>
      </c>
      <c r="G1941" s="17">
        <v>0</v>
      </c>
      <c r="H1941" s="37">
        <f t="shared" si="528"/>
        <v>24.98</v>
      </c>
      <c r="I1941" s="37">
        <f>IF(H1941&lt;'Roof Calculator'!$G$8, 1, 0)</f>
        <v>1</v>
      </c>
      <c r="J1941" s="37">
        <f>IF(H1941&gt;='Roof Calculator'!$G$8, 1, 0)</f>
        <v>0</v>
      </c>
      <c r="K1941" s="37">
        <f t="shared" si="529"/>
        <v>24.98</v>
      </c>
      <c r="L1941" s="37">
        <f t="shared" si="530"/>
        <v>0</v>
      </c>
      <c r="M1941" s="37">
        <v>0</v>
      </c>
      <c r="N1941" s="37">
        <f t="shared" si="531"/>
        <v>0</v>
      </c>
      <c r="O1941" s="37">
        <v>0</v>
      </c>
      <c r="P1941" s="37">
        <v>0</v>
      </c>
      <c r="Q1941" s="21">
        <f t="shared" si="532"/>
        <v>39.790999999999997</v>
      </c>
      <c r="R1941" s="21">
        <f t="shared" si="541"/>
        <v>80.958333333333798</v>
      </c>
      <c r="S1941" s="21">
        <f t="shared" si="542"/>
        <v>-1.635405216104046E-2</v>
      </c>
      <c r="T1941" s="21">
        <f t="shared" si="533"/>
        <v>86.147999999999996</v>
      </c>
      <c r="U1941" s="37">
        <f>VLOOKUP(Time_Zone, 'LSTM LookUp'!$B$5:$D$8, 3, FALSE)</f>
        <v>-75</v>
      </c>
      <c r="V1941" s="21">
        <f t="shared" si="543"/>
        <v>-7.5430808550986255</v>
      </c>
      <c r="W1941" s="21">
        <f t="shared" si="534"/>
        <v>339.26222978622536</v>
      </c>
      <c r="X1941" s="21">
        <f t="shared" si="535"/>
        <v>0</v>
      </c>
      <c r="Y1941" s="21">
        <f t="shared" si="536"/>
        <v>0</v>
      </c>
      <c r="Z1941" s="21">
        <f t="shared" si="544"/>
        <v>0</v>
      </c>
      <c r="AA1941" s="21">
        <f t="shared" si="537"/>
        <v>0</v>
      </c>
      <c r="AB1941" s="21">
        <f t="shared" si="538"/>
        <v>0</v>
      </c>
      <c r="AC1941" s="21">
        <f t="shared" si="539"/>
        <v>0</v>
      </c>
      <c r="AD1941" s="21">
        <f t="shared" si="545"/>
        <v>0</v>
      </c>
      <c r="AE1941" s="21" t="str">
        <f t="shared" si="540"/>
        <v>3/21/24:00</v>
      </c>
    </row>
    <row r="1942" spans="2:31">
      <c r="B1942" s="37">
        <v>3</v>
      </c>
      <c r="C1942" s="38">
        <v>22</v>
      </c>
      <c r="D1942" s="39">
        <v>1</v>
      </c>
      <c r="E1942" s="17">
        <v>-3.9</v>
      </c>
      <c r="F1942" s="17">
        <v>0</v>
      </c>
      <c r="G1942" s="17">
        <v>0</v>
      </c>
      <c r="H1942" s="37">
        <f t="shared" ref="H1942:H2005" si="546">E1942*9/5+32</f>
        <v>24.98</v>
      </c>
      <c r="I1942" s="37">
        <f>IF(H1942&lt;'Roof Calculator'!$G$8, 1, 0)</f>
        <v>1</v>
      </c>
      <c r="J1942" s="37">
        <f>IF(H1942&gt;='Roof Calculator'!$G$8, 1, 0)</f>
        <v>0</v>
      </c>
      <c r="K1942" s="37">
        <f t="shared" ref="K1942:K2005" si="547">I1942*H1942</f>
        <v>24.98</v>
      </c>
      <c r="L1942" s="37">
        <f t="shared" ref="L1942:L2005" si="548">J1942*H1942</f>
        <v>0</v>
      </c>
      <c r="M1942" s="37">
        <v>0</v>
      </c>
      <c r="N1942" s="37">
        <f t="shared" ref="N1942:N2005" si="549">F1942*(180-M1942)/180</f>
        <v>0</v>
      </c>
      <c r="O1942" s="37">
        <v>0</v>
      </c>
      <c r="P1942" s="37">
        <v>0</v>
      </c>
      <c r="Q1942" s="21">
        <f t="shared" ref="Q1942:Q2005" si="550">Latitude</f>
        <v>39.790999999999997</v>
      </c>
      <c r="R1942" s="21">
        <f t="shared" si="541"/>
        <v>81.000000000000469</v>
      </c>
      <c r="S1942" s="21">
        <f t="shared" si="542"/>
        <v>1.8406482022322231E-13</v>
      </c>
      <c r="T1942" s="21">
        <f t="shared" ref="T1942:T2005" si="551">Longitude</f>
        <v>86.147999999999996</v>
      </c>
      <c r="U1942" s="37">
        <f>VLOOKUP(Time_Zone, 'LSTM LookUp'!$B$5:$D$8, 3, FALSE)</f>
        <v>-75</v>
      </c>
      <c r="V1942" s="21">
        <f t="shared" si="543"/>
        <v>-7.5299999999998537</v>
      </c>
      <c r="W1942" s="21">
        <f t="shared" ref="W1942:W2005" si="552">15*((D1942+(4*(T1942-U1942)+V1942)/60)-12)</f>
        <v>-5.734499999999958</v>
      </c>
      <c r="X1942" s="21">
        <f t="shared" ref="X1942:X2005" si="553">G1942*(SIN(S1942*PI()/180)*SIN(Q1942*PI()/180)*COS(O1942*PI()/180)-SIN(S1942*PI()/180)*COS(Q1942*PI()/180)*SIN(O1942*PI()/180)*COS(P1942*PI()/180)+COS(S1942*PI()/180)*COS(Q1942*PI()/180)*COS(O1942*PI()/180)*COS(W1942*PI()/180)+COS(S1942*PI()/180)*SIN(Q1942*PI()/180)*SIN(O1942*PI()/180)*COS(P1942*PI()/180)*COS(W1942*PI()/180)+COS(S1942*PI()/180)*SIN(P1942*PI()/180)*SIN(W1942*PI()/180)*SIN(O1942*PI()/180))</f>
        <v>0</v>
      </c>
      <c r="Y1942" s="21">
        <f t="shared" ref="Y1942:Y2005" si="554">X1942+N1942</f>
        <v>0</v>
      </c>
      <c r="Z1942" s="21">
        <f t="shared" si="544"/>
        <v>0</v>
      </c>
      <c r="AA1942" s="21">
        <f t="shared" ref="AA1942:AA2005" si="555">Z1942*I1942</f>
        <v>0</v>
      </c>
      <c r="AB1942" s="21">
        <f t="shared" ref="AB1942:AB2005" si="556">Z1942*J1942</f>
        <v>0</v>
      </c>
      <c r="AC1942" s="21">
        <f t="shared" ref="AC1942:AC2005" si="557">L1942</f>
        <v>0</v>
      </c>
      <c r="AD1942" s="21">
        <f t="shared" si="545"/>
        <v>0</v>
      </c>
      <c r="AE1942" s="21" t="str">
        <f t="shared" ref="AE1942:AE2005" si="558">CONCATENATE(B1942, "/", C1942, "/", D1942,":00")</f>
        <v>3/22/1:00</v>
      </c>
    </row>
    <row r="1943" spans="2:31">
      <c r="B1943" s="37">
        <v>3</v>
      </c>
      <c r="C1943" s="38">
        <v>22</v>
      </c>
      <c r="D1943" s="39">
        <v>2</v>
      </c>
      <c r="E1943" s="17">
        <v>-4.4000000000000004</v>
      </c>
      <c r="F1943" s="17">
        <v>0</v>
      </c>
      <c r="G1943" s="17">
        <v>0</v>
      </c>
      <c r="H1943" s="37">
        <f t="shared" si="546"/>
        <v>24.08</v>
      </c>
      <c r="I1943" s="37">
        <f>IF(H1943&lt;'Roof Calculator'!$G$8, 1, 0)</f>
        <v>1</v>
      </c>
      <c r="J1943" s="37">
        <f>IF(H1943&gt;='Roof Calculator'!$G$8, 1, 0)</f>
        <v>0</v>
      </c>
      <c r="K1943" s="37">
        <f t="shared" si="547"/>
        <v>24.08</v>
      </c>
      <c r="L1943" s="37">
        <f t="shared" si="548"/>
        <v>0</v>
      </c>
      <c r="M1943" s="37">
        <v>0</v>
      </c>
      <c r="N1943" s="37">
        <f t="shared" si="549"/>
        <v>0</v>
      </c>
      <c r="O1943" s="37">
        <v>0</v>
      </c>
      <c r="P1943" s="37">
        <v>0</v>
      </c>
      <c r="Q1943" s="21">
        <f t="shared" si="550"/>
        <v>39.790999999999997</v>
      </c>
      <c r="R1943" s="21">
        <f t="shared" ref="R1943:R2006" si="559">R1942+1/24</f>
        <v>81.04166666666714</v>
      </c>
      <c r="S1943" s="21">
        <f t="shared" ref="S1943:S2006" si="560">ASIN(SIN(23.45*PI()/180)*SIN((360/365*(R1943-81))*PI()/180))*180/PI()</f>
        <v>1.6354052161408592E-2</v>
      </c>
      <c r="T1943" s="21">
        <f t="shared" si="551"/>
        <v>86.147999999999996</v>
      </c>
      <c r="U1943" s="37">
        <f>VLOOKUP(Time_Zone, 'LSTM LookUp'!$B$5:$D$8, 3, FALSE)</f>
        <v>-75</v>
      </c>
      <c r="V1943" s="21">
        <f t="shared" ref="V1943:V2006" si="561">9.87*SIN(2*(360/365*(R1943-81))*PI()/180)-7.53*COS((360/365*(R1943-81))*PI()/180)-1.5*SIN((360/365*(R1943-81))*PI()/180)</f>
        <v>-7.5169152710182408</v>
      </c>
      <c r="W1943" s="21">
        <f t="shared" si="552"/>
        <v>9.2687711822454411</v>
      </c>
      <c r="X1943" s="21">
        <f t="shared" si="553"/>
        <v>0</v>
      </c>
      <c r="Y1943" s="21">
        <f t="shared" si="554"/>
        <v>0</v>
      </c>
      <c r="Z1943" s="21">
        <f t="shared" ref="Z1943:Z2006" si="562">Y1943/10.764*3.412</f>
        <v>0</v>
      </c>
      <c r="AA1943" s="21">
        <f t="shared" si="555"/>
        <v>0</v>
      </c>
      <c r="AB1943" s="21">
        <f t="shared" si="556"/>
        <v>0</v>
      </c>
      <c r="AC1943" s="21">
        <f t="shared" si="557"/>
        <v>0</v>
      </c>
      <c r="AD1943" s="21">
        <f t="shared" ref="AD1943:AD2006" si="563">AB1943</f>
        <v>0</v>
      </c>
      <c r="AE1943" s="21" t="str">
        <f t="shared" si="558"/>
        <v>3/22/2:00</v>
      </c>
    </row>
    <row r="1944" spans="2:31">
      <c r="B1944" s="37">
        <v>3</v>
      </c>
      <c r="C1944" s="38">
        <v>22</v>
      </c>
      <c r="D1944" s="39">
        <v>3</v>
      </c>
      <c r="E1944" s="17">
        <v>-4.4000000000000004</v>
      </c>
      <c r="F1944" s="17">
        <v>0</v>
      </c>
      <c r="G1944" s="17">
        <v>0</v>
      </c>
      <c r="H1944" s="37">
        <f t="shared" si="546"/>
        <v>24.08</v>
      </c>
      <c r="I1944" s="37">
        <f>IF(H1944&lt;'Roof Calculator'!$G$8, 1, 0)</f>
        <v>1</v>
      </c>
      <c r="J1944" s="37">
        <f>IF(H1944&gt;='Roof Calculator'!$G$8, 1, 0)</f>
        <v>0</v>
      </c>
      <c r="K1944" s="37">
        <f t="shared" si="547"/>
        <v>24.08</v>
      </c>
      <c r="L1944" s="37">
        <f t="shared" si="548"/>
        <v>0</v>
      </c>
      <c r="M1944" s="37">
        <v>0</v>
      </c>
      <c r="N1944" s="37">
        <f t="shared" si="549"/>
        <v>0</v>
      </c>
      <c r="O1944" s="37">
        <v>0</v>
      </c>
      <c r="P1944" s="37">
        <v>0</v>
      </c>
      <c r="Q1944" s="21">
        <f t="shared" si="550"/>
        <v>39.790999999999997</v>
      </c>
      <c r="R1944" s="21">
        <f t="shared" si="559"/>
        <v>81.083333333333812</v>
      </c>
      <c r="S1944" s="21">
        <f t="shared" si="560"/>
        <v>3.2708097241516944E-2</v>
      </c>
      <c r="T1944" s="21">
        <f t="shared" si="551"/>
        <v>86.147999999999996</v>
      </c>
      <c r="U1944" s="37">
        <f>VLOOKUP(Time_Zone, 'LSTM LookUp'!$B$5:$D$8, 3, FALSE)</f>
        <v>-75</v>
      </c>
      <c r="V1944" s="21">
        <f t="shared" si="561"/>
        <v>-7.5038266967375709</v>
      </c>
      <c r="W1944" s="21">
        <f t="shared" si="552"/>
        <v>24.27204332581562</v>
      </c>
      <c r="X1944" s="21">
        <f t="shared" si="553"/>
        <v>0</v>
      </c>
      <c r="Y1944" s="21">
        <f t="shared" si="554"/>
        <v>0</v>
      </c>
      <c r="Z1944" s="21">
        <f t="shared" si="562"/>
        <v>0</v>
      </c>
      <c r="AA1944" s="21">
        <f t="shared" si="555"/>
        <v>0</v>
      </c>
      <c r="AB1944" s="21">
        <f t="shared" si="556"/>
        <v>0</v>
      </c>
      <c r="AC1944" s="21">
        <f t="shared" si="557"/>
        <v>0</v>
      </c>
      <c r="AD1944" s="21">
        <f t="shared" si="563"/>
        <v>0</v>
      </c>
      <c r="AE1944" s="21" t="str">
        <f t="shared" si="558"/>
        <v>3/22/3:00</v>
      </c>
    </row>
    <row r="1945" spans="2:31">
      <c r="B1945" s="37">
        <v>3</v>
      </c>
      <c r="C1945" s="38">
        <v>22</v>
      </c>
      <c r="D1945" s="39">
        <v>4</v>
      </c>
      <c r="E1945" s="17">
        <v>-5</v>
      </c>
      <c r="F1945" s="17">
        <v>0</v>
      </c>
      <c r="G1945" s="17">
        <v>0</v>
      </c>
      <c r="H1945" s="37">
        <f t="shared" si="546"/>
        <v>23</v>
      </c>
      <c r="I1945" s="37">
        <f>IF(H1945&lt;'Roof Calculator'!$G$8, 1, 0)</f>
        <v>1</v>
      </c>
      <c r="J1945" s="37">
        <f>IF(H1945&gt;='Roof Calculator'!$G$8, 1, 0)</f>
        <v>0</v>
      </c>
      <c r="K1945" s="37">
        <f t="shared" si="547"/>
        <v>23</v>
      </c>
      <c r="L1945" s="37">
        <f t="shared" si="548"/>
        <v>0</v>
      </c>
      <c r="M1945" s="37">
        <v>0</v>
      </c>
      <c r="N1945" s="37">
        <f t="shared" si="549"/>
        <v>0</v>
      </c>
      <c r="O1945" s="37">
        <v>0</v>
      </c>
      <c r="P1945" s="37">
        <v>0</v>
      </c>
      <c r="Q1945" s="21">
        <f t="shared" si="550"/>
        <v>39.790999999999997</v>
      </c>
      <c r="R1945" s="21">
        <f t="shared" si="559"/>
        <v>81.125000000000483</v>
      </c>
      <c r="S1945" s="21">
        <f t="shared" si="560"/>
        <v>4.9062128159391399E-2</v>
      </c>
      <c r="T1945" s="21">
        <f t="shared" si="551"/>
        <v>86.147999999999996</v>
      </c>
      <c r="U1945" s="37">
        <f>VLOOKUP(Time_Zone, 'LSTM LookUp'!$B$5:$D$8, 3, FALSE)</f>
        <v>-75</v>
      </c>
      <c r="V1945" s="21">
        <f t="shared" si="561"/>
        <v>-7.4907343057435583</v>
      </c>
      <c r="W1945" s="21">
        <f t="shared" si="552"/>
        <v>39.275316423564107</v>
      </c>
      <c r="X1945" s="21">
        <f t="shared" si="553"/>
        <v>0</v>
      </c>
      <c r="Y1945" s="21">
        <f t="shared" si="554"/>
        <v>0</v>
      </c>
      <c r="Z1945" s="21">
        <f t="shared" si="562"/>
        <v>0</v>
      </c>
      <c r="AA1945" s="21">
        <f t="shared" si="555"/>
        <v>0</v>
      </c>
      <c r="AB1945" s="21">
        <f t="shared" si="556"/>
        <v>0</v>
      </c>
      <c r="AC1945" s="21">
        <f t="shared" si="557"/>
        <v>0</v>
      </c>
      <c r="AD1945" s="21">
        <f t="shared" si="563"/>
        <v>0</v>
      </c>
      <c r="AE1945" s="21" t="str">
        <f t="shared" si="558"/>
        <v>3/22/4:00</v>
      </c>
    </row>
    <row r="1946" spans="2:31">
      <c r="B1946" s="37">
        <v>3</v>
      </c>
      <c r="C1946" s="38">
        <v>22</v>
      </c>
      <c r="D1946" s="39">
        <v>5</v>
      </c>
      <c r="E1946" s="17">
        <v>-5.6</v>
      </c>
      <c r="F1946" s="17">
        <v>0</v>
      </c>
      <c r="G1946" s="17">
        <v>0</v>
      </c>
      <c r="H1946" s="37">
        <f t="shared" si="546"/>
        <v>21.92</v>
      </c>
      <c r="I1946" s="37">
        <f>IF(H1946&lt;'Roof Calculator'!$G$8, 1, 0)</f>
        <v>1</v>
      </c>
      <c r="J1946" s="37">
        <f>IF(H1946&gt;='Roof Calculator'!$G$8, 1, 0)</f>
        <v>0</v>
      </c>
      <c r="K1946" s="37">
        <f t="shared" si="547"/>
        <v>21.92</v>
      </c>
      <c r="L1946" s="37">
        <f t="shared" si="548"/>
        <v>0</v>
      </c>
      <c r="M1946" s="37">
        <v>0</v>
      </c>
      <c r="N1946" s="37">
        <f t="shared" si="549"/>
        <v>0</v>
      </c>
      <c r="O1946" s="37">
        <v>0</v>
      </c>
      <c r="P1946" s="37">
        <v>0</v>
      </c>
      <c r="Q1946" s="21">
        <f t="shared" si="550"/>
        <v>39.790999999999997</v>
      </c>
      <c r="R1946" s="21">
        <f t="shared" si="559"/>
        <v>81.166666666667155</v>
      </c>
      <c r="S1946" s="21">
        <f t="shared" si="560"/>
        <v>6.5416137833911162E-2</v>
      </c>
      <c r="T1946" s="21">
        <f t="shared" si="551"/>
        <v>86.147999999999996</v>
      </c>
      <c r="U1946" s="37">
        <f>VLOOKUP(Time_Zone, 'LSTM LookUp'!$B$5:$D$8, 3, FALSE)</f>
        <v>-75</v>
      </c>
      <c r="V1946" s="21">
        <f t="shared" si="561"/>
        <v>-7.477638126623793</v>
      </c>
      <c r="W1946" s="21">
        <f t="shared" si="552"/>
        <v>54.278590468344035</v>
      </c>
      <c r="X1946" s="21">
        <f t="shared" si="553"/>
        <v>0</v>
      </c>
      <c r="Y1946" s="21">
        <f t="shared" si="554"/>
        <v>0</v>
      </c>
      <c r="Z1946" s="21">
        <f t="shared" si="562"/>
        <v>0</v>
      </c>
      <c r="AA1946" s="21">
        <f t="shared" si="555"/>
        <v>0</v>
      </c>
      <c r="AB1946" s="21">
        <f t="shared" si="556"/>
        <v>0</v>
      </c>
      <c r="AC1946" s="21">
        <f t="shared" si="557"/>
        <v>0</v>
      </c>
      <c r="AD1946" s="21">
        <f t="shared" si="563"/>
        <v>0</v>
      </c>
      <c r="AE1946" s="21" t="str">
        <f t="shared" si="558"/>
        <v>3/22/5:00</v>
      </c>
    </row>
    <row r="1947" spans="2:31">
      <c r="B1947" s="37">
        <v>3</v>
      </c>
      <c r="C1947" s="38">
        <v>22</v>
      </c>
      <c r="D1947" s="39">
        <v>6</v>
      </c>
      <c r="E1947" s="17">
        <v>-6.1</v>
      </c>
      <c r="F1947" s="17">
        <v>0</v>
      </c>
      <c r="G1947" s="17">
        <v>0</v>
      </c>
      <c r="H1947" s="37">
        <f t="shared" si="546"/>
        <v>21.02</v>
      </c>
      <c r="I1947" s="37">
        <f>IF(H1947&lt;'Roof Calculator'!$G$8, 1, 0)</f>
        <v>1</v>
      </c>
      <c r="J1947" s="37">
        <f>IF(H1947&gt;='Roof Calculator'!$G$8, 1, 0)</f>
        <v>0</v>
      </c>
      <c r="K1947" s="37">
        <f t="shared" si="547"/>
        <v>21.02</v>
      </c>
      <c r="L1947" s="37">
        <f t="shared" si="548"/>
        <v>0</v>
      </c>
      <c r="M1947" s="37">
        <v>0</v>
      </c>
      <c r="N1947" s="37">
        <f t="shared" si="549"/>
        <v>0</v>
      </c>
      <c r="O1947" s="37">
        <v>0</v>
      </c>
      <c r="P1947" s="37">
        <v>0</v>
      </c>
      <c r="Q1947" s="21">
        <f t="shared" si="550"/>
        <v>39.790999999999997</v>
      </c>
      <c r="R1947" s="21">
        <f t="shared" si="559"/>
        <v>81.208333333333826</v>
      </c>
      <c r="S1947" s="21">
        <f t="shared" si="560"/>
        <v>8.1770119183950732E-2</v>
      </c>
      <c r="T1947" s="21">
        <f t="shared" si="551"/>
        <v>86.147999999999996</v>
      </c>
      <c r="U1947" s="37">
        <f>VLOOKUP(Time_Zone, 'LSTM LookUp'!$B$5:$D$8, 3, FALSE)</f>
        <v>-75</v>
      </c>
      <c r="V1947" s="21">
        <f t="shared" si="561"/>
        <v>-7.4645381879676762</v>
      </c>
      <c r="W1947" s="21">
        <f t="shared" si="552"/>
        <v>69.281865453008052</v>
      </c>
      <c r="X1947" s="21">
        <f t="shared" si="553"/>
        <v>0</v>
      </c>
      <c r="Y1947" s="21">
        <f t="shared" si="554"/>
        <v>0</v>
      </c>
      <c r="Z1947" s="21">
        <f t="shared" si="562"/>
        <v>0</v>
      </c>
      <c r="AA1947" s="21">
        <f t="shared" si="555"/>
        <v>0</v>
      </c>
      <c r="AB1947" s="21">
        <f t="shared" si="556"/>
        <v>0</v>
      </c>
      <c r="AC1947" s="21">
        <f t="shared" si="557"/>
        <v>0</v>
      </c>
      <c r="AD1947" s="21">
        <f t="shared" si="563"/>
        <v>0</v>
      </c>
      <c r="AE1947" s="21" t="str">
        <f t="shared" si="558"/>
        <v>3/22/6:00</v>
      </c>
    </row>
    <row r="1948" spans="2:31">
      <c r="B1948" s="37">
        <v>3</v>
      </c>
      <c r="C1948" s="38">
        <v>22</v>
      </c>
      <c r="D1948" s="39">
        <v>7</v>
      </c>
      <c r="E1948" s="17">
        <v>-6.1</v>
      </c>
      <c r="F1948" s="17">
        <v>2</v>
      </c>
      <c r="G1948" s="17">
        <v>3</v>
      </c>
      <c r="H1948" s="37">
        <f t="shared" si="546"/>
        <v>21.02</v>
      </c>
      <c r="I1948" s="37">
        <f>IF(H1948&lt;'Roof Calculator'!$G$8, 1, 0)</f>
        <v>1</v>
      </c>
      <c r="J1948" s="37">
        <f>IF(H1948&gt;='Roof Calculator'!$G$8, 1, 0)</f>
        <v>0</v>
      </c>
      <c r="K1948" s="37">
        <f t="shared" si="547"/>
        <v>21.02</v>
      </c>
      <c r="L1948" s="37">
        <f t="shared" si="548"/>
        <v>0</v>
      </c>
      <c r="M1948" s="37">
        <v>0</v>
      </c>
      <c r="N1948" s="37">
        <f t="shared" si="549"/>
        <v>2</v>
      </c>
      <c r="O1948" s="37">
        <v>0</v>
      </c>
      <c r="P1948" s="37">
        <v>0</v>
      </c>
      <c r="Q1948" s="21">
        <f t="shared" si="550"/>
        <v>39.790999999999997</v>
      </c>
      <c r="R1948" s="21">
        <f t="shared" si="559"/>
        <v>81.250000000000497</v>
      </c>
      <c r="S1948" s="21">
        <f t="shared" si="560"/>
        <v>9.8124065128378485E-2</v>
      </c>
      <c r="T1948" s="21">
        <f t="shared" si="551"/>
        <v>86.147999999999996</v>
      </c>
      <c r="U1948" s="37">
        <f>VLOOKUP(Time_Zone, 'LSTM LookUp'!$B$5:$D$8, 3, FALSE)</f>
        <v>-75</v>
      </c>
      <c r="V1948" s="21">
        <f t="shared" si="561"/>
        <v>-7.4514345183663675</v>
      </c>
      <c r="W1948" s="21">
        <f t="shared" si="552"/>
        <v>84.285141370408382</v>
      </c>
      <c r="X1948" s="21">
        <f t="shared" si="553"/>
        <v>0.23282974888254254</v>
      </c>
      <c r="Y1948" s="21">
        <f t="shared" si="554"/>
        <v>2.2328297488825424</v>
      </c>
      <c r="Z1948" s="21">
        <f t="shared" si="562"/>
        <v>0.70776803262609023</v>
      </c>
      <c r="AA1948" s="21">
        <f t="shared" si="555"/>
        <v>0.70776803262609023</v>
      </c>
      <c r="AB1948" s="21">
        <f t="shared" si="556"/>
        <v>0</v>
      </c>
      <c r="AC1948" s="21">
        <f t="shared" si="557"/>
        <v>0</v>
      </c>
      <c r="AD1948" s="21">
        <f t="shared" si="563"/>
        <v>0</v>
      </c>
      <c r="AE1948" s="21" t="str">
        <f t="shared" si="558"/>
        <v>3/22/7:00</v>
      </c>
    </row>
    <row r="1949" spans="2:31">
      <c r="B1949" s="37">
        <v>3</v>
      </c>
      <c r="C1949" s="38">
        <v>22</v>
      </c>
      <c r="D1949" s="39">
        <v>8</v>
      </c>
      <c r="E1949" s="17">
        <v>-3.3</v>
      </c>
      <c r="F1949" s="17">
        <v>49</v>
      </c>
      <c r="G1949" s="17">
        <v>216</v>
      </c>
      <c r="H1949" s="37">
        <f t="shared" si="546"/>
        <v>26.060000000000002</v>
      </c>
      <c r="I1949" s="37">
        <f>IF(H1949&lt;'Roof Calculator'!$G$8, 1, 0)</f>
        <v>1</v>
      </c>
      <c r="J1949" s="37">
        <f>IF(H1949&gt;='Roof Calculator'!$G$8, 1, 0)</f>
        <v>0</v>
      </c>
      <c r="K1949" s="37">
        <f t="shared" si="547"/>
        <v>26.060000000000002</v>
      </c>
      <c r="L1949" s="37">
        <f t="shared" si="548"/>
        <v>0</v>
      </c>
      <c r="M1949" s="37">
        <v>0</v>
      </c>
      <c r="N1949" s="37">
        <f t="shared" si="549"/>
        <v>49</v>
      </c>
      <c r="O1949" s="37">
        <v>0</v>
      </c>
      <c r="P1949" s="37">
        <v>0</v>
      </c>
      <c r="Q1949" s="21">
        <f t="shared" si="550"/>
        <v>39.790999999999997</v>
      </c>
      <c r="R1949" s="21">
        <f t="shared" si="559"/>
        <v>81.291666666667169</v>
      </c>
      <c r="S1949" s="21">
        <f t="shared" si="560"/>
        <v>0.11447796858605497</v>
      </c>
      <c r="T1949" s="21">
        <f t="shared" si="551"/>
        <v>86.147999999999996</v>
      </c>
      <c r="U1949" s="37">
        <f>VLOOKUP(Time_Zone, 'LSTM LookUp'!$B$5:$D$8, 3, FALSE)</f>
        <v>-75</v>
      </c>
      <c r="V1949" s="21">
        <f t="shared" si="561"/>
        <v>-7.4383271464127159</v>
      </c>
      <c r="W1949" s="21">
        <f t="shared" si="552"/>
        <v>99.28841821339681</v>
      </c>
      <c r="X1949" s="21">
        <f t="shared" si="553"/>
        <v>-26.512177452904965</v>
      </c>
      <c r="Y1949" s="21">
        <f t="shared" si="554"/>
        <v>22.487822547095035</v>
      </c>
      <c r="Z1949" s="21">
        <f t="shared" si="562"/>
        <v>7.1282469835273368</v>
      </c>
      <c r="AA1949" s="21">
        <f t="shared" si="555"/>
        <v>7.1282469835273368</v>
      </c>
      <c r="AB1949" s="21">
        <f t="shared" si="556"/>
        <v>0</v>
      </c>
      <c r="AC1949" s="21">
        <f t="shared" si="557"/>
        <v>0</v>
      </c>
      <c r="AD1949" s="21">
        <f t="shared" si="563"/>
        <v>0</v>
      </c>
      <c r="AE1949" s="21" t="str">
        <f t="shared" si="558"/>
        <v>3/22/8:00</v>
      </c>
    </row>
    <row r="1950" spans="2:31">
      <c r="B1950" s="37">
        <v>3</v>
      </c>
      <c r="C1950" s="38">
        <v>22</v>
      </c>
      <c r="D1950" s="39">
        <v>9</v>
      </c>
      <c r="E1950" s="17">
        <v>-1.1000000000000001</v>
      </c>
      <c r="F1950" s="17">
        <v>72</v>
      </c>
      <c r="G1950" s="17">
        <v>597</v>
      </c>
      <c r="H1950" s="37">
        <f t="shared" si="546"/>
        <v>30.02</v>
      </c>
      <c r="I1950" s="37">
        <f>IF(H1950&lt;'Roof Calculator'!$G$8, 1, 0)</f>
        <v>1</v>
      </c>
      <c r="J1950" s="37">
        <f>IF(H1950&gt;='Roof Calculator'!$G$8, 1, 0)</f>
        <v>0</v>
      </c>
      <c r="K1950" s="37">
        <f t="shared" si="547"/>
        <v>30.02</v>
      </c>
      <c r="L1950" s="37">
        <f t="shared" si="548"/>
        <v>0</v>
      </c>
      <c r="M1950" s="37">
        <v>0</v>
      </c>
      <c r="N1950" s="37">
        <f t="shared" si="549"/>
        <v>72</v>
      </c>
      <c r="O1950" s="37">
        <v>0</v>
      </c>
      <c r="P1950" s="37">
        <v>0</v>
      </c>
      <c r="Q1950" s="21">
        <f t="shared" si="550"/>
        <v>39.790999999999997</v>
      </c>
      <c r="R1950" s="21">
        <f t="shared" si="559"/>
        <v>81.33333333333384</v>
      </c>
      <c r="S1950" s="21">
        <f t="shared" si="560"/>
        <v>0.1308318224758315</v>
      </c>
      <c r="T1950" s="21">
        <f t="shared" si="551"/>
        <v>86.147999999999996</v>
      </c>
      <c r="U1950" s="37">
        <f>VLOOKUP(Time_Zone, 'LSTM LookUp'!$B$5:$D$8, 3, FALSE)</f>
        <v>-75</v>
      </c>
      <c r="V1950" s="21">
        <f t="shared" si="561"/>
        <v>-7.4252161007012099</v>
      </c>
      <c r="W1950" s="21">
        <f t="shared" si="552"/>
        <v>114.29169597482473</v>
      </c>
      <c r="X1950" s="21">
        <f t="shared" si="553"/>
        <v>-187.83851026276528</v>
      </c>
      <c r="Y1950" s="21">
        <f t="shared" si="554"/>
        <v>-115.83851026276528</v>
      </c>
      <c r="Z1950" s="21">
        <f t="shared" si="562"/>
        <v>-36.718784561181266</v>
      </c>
      <c r="AA1950" s="21">
        <f t="shared" si="555"/>
        <v>-36.718784561181266</v>
      </c>
      <c r="AB1950" s="21">
        <f t="shared" si="556"/>
        <v>0</v>
      </c>
      <c r="AC1950" s="21">
        <f t="shared" si="557"/>
        <v>0</v>
      </c>
      <c r="AD1950" s="21">
        <f t="shared" si="563"/>
        <v>0</v>
      </c>
      <c r="AE1950" s="21" t="str">
        <f t="shared" si="558"/>
        <v>3/22/9:00</v>
      </c>
    </row>
    <row r="1951" spans="2:31">
      <c r="B1951" s="37">
        <v>3</v>
      </c>
      <c r="C1951" s="38">
        <v>22</v>
      </c>
      <c r="D1951" s="39">
        <v>10</v>
      </c>
      <c r="E1951" s="17">
        <v>0</v>
      </c>
      <c r="F1951" s="17">
        <v>99</v>
      </c>
      <c r="G1951" s="17">
        <v>748</v>
      </c>
      <c r="H1951" s="37">
        <f t="shared" si="546"/>
        <v>32</v>
      </c>
      <c r="I1951" s="37">
        <f>IF(H1951&lt;'Roof Calculator'!$G$8, 1, 0)</f>
        <v>1</v>
      </c>
      <c r="J1951" s="37">
        <f>IF(H1951&gt;='Roof Calculator'!$G$8, 1, 0)</f>
        <v>0</v>
      </c>
      <c r="K1951" s="37">
        <f t="shared" si="547"/>
        <v>32</v>
      </c>
      <c r="L1951" s="37">
        <f t="shared" si="548"/>
        <v>0</v>
      </c>
      <c r="M1951" s="37">
        <v>0</v>
      </c>
      <c r="N1951" s="37">
        <f t="shared" si="549"/>
        <v>99</v>
      </c>
      <c r="O1951" s="37">
        <v>0</v>
      </c>
      <c r="P1951" s="37">
        <v>0</v>
      </c>
      <c r="Q1951" s="21">
        <f t="shared" si="550"/>
        <v>39.790999999999997</v>
      </c>
      <c r="R1951" s="21">
        <f t="shared" si="559"/>
        <v>81.375000000000512</v>
      </c>
      <c r="S1951" s="21">
        <f t="shared" si="560"/>
        <v>0.14718561971654859</v>
      </c>
      <c r="T1951" s="21">
        <f t="shared" si="551"/>
        <v>86.147999999999996</v>
      </c>
      <c r="U1951" s="37">
        <f>VLOOKUP(Time_Zone, 'LSTM LookUp'!$B$5:$D$8, 3, FALSE)</f>
        <v>-75</v>
      </c>
      <c r="V1951" s="21">
        <f t="shared" si="561"/>
        <v>-7.4121014098279137</v>
      </c>
      <c r="W1951" s="21">
        <f t="shared" si="552"/>
        <v>129.29497464754303</v>
      </c>
      <c r="X1951" s="21">
        <f t="shared" si="553"/>
        <v>-362.76650529719035</v>
      </c>
      <c r="Y1951" s="21">
        <f t="shared" si="554"/>
        <v>-263.76650529719035</v>
      </c>
      <c r="Z1951" s="21">
        <f t="shared" si="562"/>
        <v>-83.609375332033963</v>
      </c>
      <c r="AA1951" s="21">
        <f t="shared" si="555"/>
        <v>-83.609375332033963</v>
      </c>
      <c r="AB1951" s="21">
        <f t="shared" si="556"/>
        <v>0</v>
      </c>
      <c r="AC1951" s="21">
        <f t="shared" si="557"/>
        <v>0</v>
      </c>
      <c r="AD1951" s="21">
        <f t="shared" si="563"/>
        <v>0</v>
      </c>
      <c r="AE1951" s="21" t="str">
        <f t="shared" si="558"/>
        <v>3/22/10:00</v>
      </c>
    </row>
    <row r="1952" spans="2:31">
      <c r="B1952" s="37">
        <v>3</v>
      </c>
      <c r="C1952" s="38">
        <v>22</v>
      </c>
      <c r="D1952" s="39">
        <v>11</v>
      </c>
      <c r="E1952" s="17">
        <v>2.2000000000000002</v>
      </c>
      <c r="F1952" s="17">
        <v>119</v>
      </c>
      <c r="G1952" s="17">
        <v>827</v>
      </c>
      <c r="H1952" s="37">
        <f t="shared" si="546"/>
        <v>35.96</v>
      </c>
      <c r="I1952" s="37">
        <f>IF(H1952&lt;'Roof Calculator'!$G$8, 1, 0)</f>
        <v>1</v>
      </c>
      <c r="J1952" s="37">
        <f>IF(H1952&gt;='Roof Calculator'!$G$8, 1, 0)</f>
        <v>0</v>
      </c>
      <c r="K1952" s="37">
        <f t="shared" si="547"/>
        <v>35.96</v>
      </c>
      <c r="L1952" s="37">
        <f t="shared" si="548"/>
        <v>0</v>
      </c>
      <c r="M1952" s="37">
        <v>0</v>
      </c>
      <c r="N1952" s="37">
        <f t="shared" si="549"/>
        <v>119</v>
      </c>
      <c r="O1952" s="37">
        <v>0</v>
      </c>
      <c r="P1952" s="37">
        <v>0</v>
      </c>
      <c r="Q1952" s="21">
        <f t="shared" si="550"/>
        <v>39.790999999999997</v>
      </c>
      <c r="R1952" s="21">
        <f t="shared" si="559"/>
        <v>81.416666666667183</v>
      </c>
      <c r="S1952" s="21">
        <f t="shared" si="560"/>
        <v>0.16353935322703422</v>
      </c>
      <c r="T1952" s="21">
        <f t="shared" si="551"/>
        <v>86.147999999999996</v>
      </c>
      <c r="U1952" s="37">
        <f>VLOOKUP(Time_Zone, 'LSTM LookUp'!$B$5:$D$8, 3, FALSE)</f>
        <v>-75</v>
      </c>
      <c r="V1952" s="21">
        <f t="shared" si="561"/>
        <v>-7.3989831023904005</v>
      </c>
      <c r="W1952" s="21">
        <f t="shared" si="552"/>
        <v>144.2982542244024</v>
      </c>
      <c r="X1952" s="21">
        <f t="shared" si="553"/>
        <v>-514.51731972008167</v>
      </c>
      <c r="Y1952" s="21">
        <f t="shared" si="554"/>
        <v>-395.51731972008167</v>
      </c>
      <c r="Z1952" s="21">
        <f t="shared" si="562"/>
        <v>-125.37208239361935</v>
      </c>
      <c r="AA1952" s="21">
        <f t="shared" si="555"/>
        <v>-125.37208239361935</v>
      </c>
      <c r="AB1952" s="21">
        <f t="shared" si="556"/>
        <v>0</v>
      </c>
      <c r="AC1952" s="21">
        <f t="shared" si="557"/>
        <v>0</v>
      </c>
      <c r="AD1952" s="21">
        <f t="shared" si="563"/>
        <v>0</v>
      </c>
      <c r="AE1952" s="21" t="str">
        <f t="shared" si="558"/>
        <v>3/22/11:00</v>
      </c>
    </row>
    <row r="1953" spans="2:31">
      <c r="B1953" s="37">
        <v>3</v>
      </c>
      <c r="C1953" s="38">
        <v>22</v>
      </c>
      <c r="D1953" s="39">
        <v>12</v>
      </c>
      <c r="E1953" s="17">
        <v>3.9</v>
      </c>
      <c r="F1953" s="17">
        <v>131</v>
      </c>
      <c r="G1953" s="17">
        <v>869</v>
      </c>
      <c r="H1953" s="37">
        <f t="shared" si="546"/>
        <v>39.020000000000003</v>
      </c>
      <c r="I1953" s="37">
        <f>IF(H1953&lt;'Roof Calculator'!$G$8, 1, 0)</f>
        <v>1</v>
      </c>
      <c r="J1953" s="37">
        <f>IF(H1953&gt;='Roof Calculator'!$G$8, 1, 0)</f>
        <v>0</v>
      </c>
      <c r="K1953" s="37">
        <f t="shared" si="547"/>
        <v>39.020000000000003</v>
      </c>
      <c r="L1953" s="37">
        <f t="shared" si="548"/>
        <v>0</v>
      </c>
      <c r="M1953" s="37">
        <v>0</v>
      </c>
      <c r="N1953" s="37">
        <f t="shared" si="549"/>
        <v>131</v>
      </c>
      <c r="O1953" s="37">
        <v>0</v>
      </c>
      <c r="P1953" s="37">
        <v>0</v>
      </c>
      <c r="Q1953" s="21">
        <f t="shared" si="550"/>
        <v>39.790999999999997</v>
      </c>
      <c r="R1953" s="21">
        <f t="shared" si="559"/>
        <v>81.458333333333854</v>
      </c>
      <c r="S1953" s="21">
        <f t="shared" si="560"/>
        <v>0.17989301592610252</v>
      </c>
      <c r="T1953" s="21">
        <f t="shared" si="551"/>
        <v>86.147999999999996</v>
      </c>
      <c r="U1953" s="37">
        <f>VLOOKUP(Time_Zone, 'LSTM LookUp'!$B$5:$D$8, 3, FALSE)</f>
        <v>-75</v>
      </c>
      <c r="V1953" s="21">
        <f t="shared" si="561"/>
        <v>-7.3858612069877054</v>
      </c>
      <c r="W1953" s="21">
        <f t="shared" si="552"/>
        <v>159.30153469825308</v>
      </c>
      <c r="X1953" s="21">
        <f t="shared" si="553"/>
        <v>-622.87715343793718</v>
      </c>
      <c r="Y1953" s="21">
        <f t="shared" si="554"/>
        <v>-491.87715343793718</v>
      </c>
      <c r="Z1953" s="21">
        <f t="shared" si="562"/>
        <v>-155.91646669734686</v>
      </c>
      <c r="AA1953" s="21">
        <f t="shared" si="555"/>
        <v>-155.91646669734686</v>
      </c>
      <c r="AB1953" s="21">
        <f t="shared" si="556"/>
        <v>0</v>
      </c>
      <c r="AC1953" s="21">
        <f t="shared" si="557"/>
        <v>0</v>
      </c>
      <c r="AD1953" s="21">
        <f t="shared" si="563"/>
        <v>0</v>
      </c>
      <c r="AE1953" s="21" t="str">
        <f t="shared" si="558"/>
        <v>3/22/12:00</v>
      </c>
    </row>
    <row r="1954" spans="2:31">
      <c r="B1954" s="37">
        <v>3</v>
      </c>
      <c r="C1954" s="38">
        <v>22</v>
      </c>
      <c r="D1954" s="39">
        <v>13</v>
      </c>
      <c r="E1954" s="17">
        <v>5</v>
      </c>
      <c r="F1954" s="17">
        <v>136</v>
      </c>
      <c r="G1954" s="17">
        <v>885</v>
      </c>
      <c r="H1954" s="37">
        <f t="shared" si="546"/>
        <v>41</v>
      </c>
      <c r="I1954" s="37">
        <f>IF(H1954&lt;'Roof Calculator'!$G$8, 1, 0)</f>
        <v>1</v>
      </c>
      <c r="J1954" s="37">
        <f>IF(H1954&gt;='Roof Calculator'!$G$8, 1, 0)</f>
        <v>0</v>
      </c>
      <c r="K1954" s="37">
        <f t="shared" si="547"/>
        <v>41</v>
      </c>
      <c r="L1954" s="37">
        <f t="shared" si="548"/>
        <v>0</v>
      </c>
      <c r="M1954" s="37">
        <v>0</v>
      </c>
      <c r="N1954" s="37">
        <f t="shared" si="549"/>
        <v>136</v>
      </c>
      <c r="O1954" s="37">
        <v>0</v>
      </c>
      <c r="P1954" s="37">
        <v>0</v>
      </c>
      <c r="Q1954" s="21">
        <f t="shared" si="550"/>
        <v>39.790999999999997</v>
      </c>
      <c r="R1954" s="21">
        <f t="shared" si="559"/>
        <v>81.500000000000526</v>
      </c>
      <c r="S1954" s="21">
        <f t="shared" si="560"/>
        <v>0.19624660073255215</v>
      </c>
      <c r="T1954" s="21">
        <f t="shared" si="551"/>
        <v>86.147999999999996</v>
      </c>
      <c r="U1954" s="37">
        <f>VLOOKUP(Time_Zone, 'LSTM LookUp'!$B$5:$D$8, 3, FALSE)</f>
        <v>-75</v>
      </c>
      <c r="V1954" s="21">
        <f t="shared" si="561"/>
        <v>-7.372735752220259</v>
      </c>
      <c r="W1954" s="21">
        <f t="shared" si="552"/>
        <v>174.30481606194493</v>
      </c>
      <c r="X1954" s="21">
        <f t="shared" si="553"/>
        <v>-674.71932240370359</v>
      </c>
      <c r="Y1954" s="21">
        <f t="shared" si="554"/>
        <v>-538.71932240370359</v>
      </c>
      <c r="Z1954" s="21">
        <f t="shared" si="562"/>
        <v>-170.76461613168308</v>
      </c>
      <c r="AA1954" s="21">
        <f t="shared" si="555"/>
        <v>-170.76461613168308</v>
      </c>
      <c r="AB1954" s="21">
        <f t="shared" si="556"/>
        <v>0</v>
      </c>
      <c r="AC1954" s="21">
        <f t="shared" si="557"/>
        <v>0</v>
      </c>
      <c r="AD1954" s="21">
        <f t="shared" si="563"/>
        <v>0</v>
      </c>
      <c r="AE1954" s="21" t="str">
        <f t="shared" si="558"/>
        <v>3/22/13:00</v>
      </c>
    </row>
    <row r="1955" spans="2:31">
      <c r="B1955" s="37">
        <v>3</v>
      </c>
      <c r="C1955" s="38">
        <v>22</v>
      </c>
      <c r="D1955" s="39">
        <v>14</v>
      </c>
      <c r="E1955" s="17">
        <v>6.7</v>
      </c>
      <c r="F1955" s="17">
        <v>136</v>
      </c>
      <c r="G1955" s="17">
        <v>884</v>
      </c>
      <c r="H1955" s="37">
        <f t="shared" si="546"/>
        <v>44.06</v>
      </c>
      <c r="I1955" s="37">
        <f>IF(H1955&lt;'Roof Calculator'!$G$8, 1, 0)</f>
        <v>1</v>
      </c>
      <c r="J1955" s="37">
        <f>IF(H1955&gt;='Roof Calculator'!$G$8, 1, 0)</f>
        <v>0</v>
      </c>
      <c r="K1955" s="37">
        <f t="shared" si="547"/>
        <v>44.06</v>
      </c>
      <c r="L1955" s="37">
        <f t="shared" si="548"/>
        <v>0</v>
      </c>
      <c r="M1955" s="37">
        <v>0</v>
      </c>
      <c r="N1955" s="37">
        <f t="shared" si="549"/>
        <v>136</v>
      </c>
      <c r="O1955" s="37">
        <v>0</v>
      </c>
      <c r="P1955" s="37">
        <v>0</v>
      </c>
      <c r="Q1955" s="21">
        <f t="shared" si="550"/>
        <v>39.790999999999997</v>
      </c>
      <c r="R1955" s="21">
        <f t="shared" si="559"/>
        <v>81.541666666667197</v>
      </c>
      <c r="S1955" s="21">
        <f t="shared" si="560"/>
        <v>0.21260010056516462</v>
      </c>
      <c r="T1955" s="21">
        <f t="shared" si="551"/>
        <v>86.147999999999996</v>
      </c>
      <c r="U1955" s="37">
        <f>VLOOKUP(Time_Zone, 'LSTM LookUp'!$B$5:$D$8, 3, FALSE)</f>
        <v>-75</v>
      </c>
      <c r="V1955" s="21">
        <f t="shared" si="561"/>
        <v>-7.3596067666898257</v>
      </c>
      <c r="W1955" s="21">
        <f t="shared" si="552"/>
        <v>189.30809830832757</v>
      </c>
      <c r="X1955" s="21">
        <f t="shared" si="553"/>
        <v>-668.20384810654275</v>
      </c>
      <c r="Y1955" s="21">
        <f t="shared" si="554"/>
        <v>-532.20384810654275</v>
      </c>
      <c r="Z1955" s="21">
        <f t="shared" si="562"/>
        <v>-168.69932457632143</v>
      </c>
      <c r="AA1955" s="21">
        <f t="shared" si="555"/>
        <v>-168.69932457632143</v>
      </c>
      <c r="AB1955" s="21">
        <f t="shared" si="556"/>
        <v>0</v>
      </c>
      <c r="AC1955" s="21">
        <f t="shared" si="557"/>
        <v>0</v>
      </c>
      <c r="AD1955" s="21">
        <f t="shared" si="563"/>
        <v>0</v>
      </c>
      <c r="AE1955" s="21" t="str">
        <f t="shared" si="558"/>
        <v>3/22/14:00</v>
      </c>
    </row>
    <row r="1956" spans="2:31">
      <c r="B1956" s="37">
        <v>3</v>
      </c>
      <c r="C1956" s="38">
        <v>22</v>
      </c>
      <c r="D1956" s="39">
        <v>15</v>
      </c>
      <c r="E1956" s="17">
        <v>8.3000000000000007</v>
      </c>
      <c r="F1956" s="17">
        <v>128</v>
      </c>
      <c r="G1956" s="17">
        <v>860</v>
      </c>
      <c r="H1956" s="37">
        <f t="shared" si="546"/>
        <v>46.94</v>
      </c>
      <c r="I1956" s="37">
        <f>IF(H1956&lt;'Roof Calculator'!$G$8, 1, 0)</f>
        <v>1</v>
      </c>
      <c r="J1956" s="37">
        <f>IF(H1956&gt;='Roof Calculator'!$G$8, 1, 0)</f>
        <v>0</v>
      </c>
      <c r="K1956" s="37">
        <f t="shared" si="547"/>
        <v>46.94</v>
      </c>
      <c r="L1956" s="37">
        <f t="shared" si="548"/>
        <v>0</v>
      </c>
      <c r="M1956" s="37">
        <v>0</v>
      </c>
      <c r="N1956" s="37">
        <f t="shared" si="549"/>
        <v>128</v>
      </c>
      <c r="O1956" s="37">
        <v>0</v>
      </c>
      <c r="P1956" s="37">
        <v>0</v>
      </c>
      <c r="Q1956" s="21">
        <f t="shared" si="550"/>
        <v>39.790999999999997</v>
      </c>
      <c r="R1956" s="21">
        <f t="shared" si="559"/>
        <v>81.583333333333869</v>
      </c>
      <c r="S1956" s="21">
        <f t="shared" si="560"/>
        <v>0.22895350834270312</v>
      </c>
      <c r="T1956" s="21">
        <f t="shared" si="551"/>
        <v>86.147999999999996</v>
      </c>
      <c r="U1956" s="37">
        <f>VLOOKUP(Time_Zone, 'LSTM LookUp'!$B$5:$D$8, 3, FALSE)</f>
        <v>-75</v>
      </c>
      <c r="V1956" s="21">
        <f t="shared" si="561"/>
        <v>-7.3464742789994473</v>
      </c>
      <c r="W1956" s="21">
        <f t="shared" si="552"/>
        <v>204.31138143025012</v>
      </c>
      <c r="X1956" s="21">
        <f t="shared" si="553"/>
        <v>-600.00647852800307</v>
      </c>
      <c r="Y1956" s="21">
        <f t="shared" si="554"/>
        <v>-472.00647852800307</v>
      </c>
      <c r="Z1956" s="21">
        <f t="shared" si="562"/>
        <v>-149.61780980467731</v>
      </c>
      <c r="AA1956" s="21">
        <f t="shared" si="555"/>
        <v>-149.61780980467731</v>
      </c>
      <c r="AB1956" s="21">
        <f t="shared" si="556"/>
        <v>0</v>
      </c>
      <c r="AC1956" s="21">
        <f t="shared" si="557"/>
        <v>0</v>
      </c>
      <c r="AD1956" s="21">
        <f t="shared" si="563"/>
        <v>0</v>
      </c>
      <c r="AE1956" s="21" t="str">
        <f t="shared" si="558"/>
        <v>3/22/15:00</v>
      </c>
    </row>
    <row r="1957" spans="2:31">
      <c r="B1957" s="37">
        <v>3</v>
      </c>
      <c r="C1957" s="38">
        <v>22</v>
      </c>
      <c r="D1957" s="39">
        <v>16</v>
      </c>
      <c r="E1957" s="17">
        <v>8.9</v>
      </c>
      <c r="F1957" s="17">
        <v>157</v>
      </c>
      <c r="G1957" s="17">
        <v>678</v>
      </c>
      <c r="H1957" s="37">
        <f t="shared" si="546"/>
        <v>48.02</v>
      </c>
      <c r="I1957" s="37">
        <f>IF(H1957&lt;'Roof Calculator'!$G$8, 1, 0)</f>
        <v>1</v>
      </c>
      <c r="J1957" s="37">
        <f>IF(H1957&gt;='Roof Calculator'!$G$8, 1, 0)</f>
        <v>0</v>
      </c>
      <c r="K1957" s="37">
        <f t="shared" si="547"/>
        <v>48.02</v>
      </c>
      <c r="L1957" s="37">
        <f t="shared" si="548"/>
        <v>0</v>
      </c>
      <c r="M1957" s="37">
        <v>0</v>
      </c>
      <c r="N1957" s="37">
        <f t="shared" si="549"/>
        <v>157</v>
      </c>
      <c r="O1957" s="37">
        <v>0</v>
      </c>
      <c r="P1957" s="37">
        <v>0</v>
      </c>
      <c r="Q1957" s="21">
        <f t="shared" si="550"/>
        <v>39.790999999999997</v>
      </c>
      <c r="R1957" s="21">
        <f t="shared" si="559"/>
        <v>81.62500000000054</v>
      </c>
      <c r="S1957" s="21">
        <f t="shared" si="560"/>
        <v>0.24530681698391033</v>
      </c>
      <c r="T1957" s="21">
        <f t="shared" si="551"/>
        <v>86.147999999999996</v>
      </c>
      <c r="U1957" s="37">
        <f>VLOOKUP(Time_Zone, 'LSTM LookUp'!$B$5:$D$8, 3, FALSE)</f>
        <v>-75</v>
      </c>
      <c r="V1957" s="21">
        <f t="shared" si="561"/>
        <v>-7.3333383177533875</v>
      </c>
      <c r="W1957" s="21">
        <f t="shared" si="552"/>
        <v>219.31466542056165</v>
      </c>
      <c r="X1957" s="21">
        <f t="shared" si="553"/>
        <v>-401.19727742109842</v>
      </c>
      <c r="Y1957" s="21">
        <f t="shared" si="554"/>
        <v>-244.19727742109842</v>
      </c>
      <c r="Z1957" s="21">
        <f t="shared" si="562"/>
        <v>-77.406271884131172</v>
      </c>
      <c r="AA1957" s="21">
        <f t="shared" si="555"/>
        <v>-77.406271884131172</v>
      </c>
      <c r="AB1957" s="21">
        <f t="shared" si="556"/>
        <v>0</v>
      </c>
      <c r="AC1957" s="21">
        <f t="shared" si="557"/>
        <v>0</v>
      </c>
      <c r="AD1957" s="21">
        <f t="shared" si="563"/>
        <v>0</v>
      </c>
      <c r="AE1957" s="21" t="str">
        <f t="shared" si="558"/>
        <v>3/22/16:00</v>
      </c>
    </row>
    <row r="1958" spans="2:31">
      <c r="B1958" s="37">
        <v>3</v>
      </c>
      <c r="C1958" s="38">
        <v>22</v>
      </c>
      <c r="D1958" s="39">
        <v>17</v>
      </c>
      <c r="E1958" s="17">
        <v>9.4</v>
      </c>
      <c r="F1958" s="17">
        <v>117</v>
      </c>
      <c r="G1958" s="17">
        <v>610</v>
      </c>
      <c r="H1958" s="37">
        <f t="shared" si="546"/>
        <v>48.92</v>
      </c>
      <c r="I1958" s="37">
        <f>IF(H1958&lt;'Roof Calculator'!$G$8, 1, 0)</f>
        <v>1</v>
      </c>
      <c r="J1958" s="37">
        <f>IF(H1958&gt;='Roof Calculator'!$G$8, 1, 0)</f>
        <v>0</v>
      </c>
      <c r="K1958" s="37">
        <f t="shared" si="547"/>
        <v>48.92</v>
      </c>
      <c r="L1958" s="37">
        <f t="shared" si="548"/>
        <v>0</v>
      </c>
      <c r="M1958" s="37">
        <v>0</v>
      </c>
      <c r="N1958" s="37">
        <f t="shared" si="549"/>
        <v>117</v>
      </c>
      <c r="O1958" s="37">
        <v>0</v>
      </c>
      <c r="P1958" s="37">
        <v>0</v>
      </c>
      <c r="Q1958" s="21">
        <f t="shared" si="550"/>
        <v>39.790999999999997</v>
      </c>
      <c r="R1958" s="21">
        <f t="shared" si="559"/>
        <v>81.666666666667211</v>
      </c>
      <c r="S1958" s="21">
        <f t="shared" si="560"/>
        <v>0.26166001940750744</v>
      </c>
      <c r="T1958" s="21">
        <f t="shared" si="551"/>
        <v>86.147999999999996</v>
      </c>
      <c r="U1958" s="37">
        <f>VLOOKUP(Time_Zone, 'LSTM LookUp'!$B$5:$D$8, 3, FALSE)</f>
        <v>-75</v>
      </c>
      <c r="V1958" s="21">
        <f t="shared" si="561"/>
        <v>-7.3201989115570623</v>
      </c>
      <c r="W1958" s="21">
        <f t="shared" si="552"/>
        <v>234.31795027211069</v>
      </c>
      <c r="X1958" s="21">
        <f t="shared" si="553"/>
        <v>-271.60913033079134</v>
      </c>
      <c r="Y1958" s="21">
        <f t="shared" si="554"/>
        <v>-154.60913033079134</v>
      </c>
      <c r="Z1958" s="21">
        <f t="shared" si="562"/>
        <v>-49.008393969589378</v>
      </c>
      <c r="AA1958" s="21">
        <f t="shared" si="555"/>
        <v>-49.008393969589378</v>
      </c>
      <c r="AB1958" s="21">
        <f t="shared" si="556"/>
        <v>0</v>
      </c>
      <c r="AC1958" s="21">
        <f t="shared" si="557"/>
        <v>0</v>
      </c>
      <c r="AD1958" s="21">
        <f t="shared" si="563"/>
        <v>0</v>
      </c>
      <c r="AE1958" s="21" t="str">
        <f t="shared" si="558"/>
        <v>3/22/17:00</v>
      </c>
    </row>
    <row r="1959" spans="2:31">
      <c r="B1959" s="37">
        <v>3</v>
      </c>
      <c r="C1959" s="38">
        <v>22</v>
      </c>
      <c r="D1959" s="39">
        <v>18</v>
      </c>
      <c r="E1959" s="17">
        <v>7.8</v>
      </c>
      <c r="F1959" s="17">
        <v>108</v>
      </c>
      <c r="G1959" s="17">
        <v>308</v>
      </c>
      <c r="H1959" s="37">
        <f t="shared" si="546"/>
        <v>46.04</v>
      </c>
      <c r="I1959" s="37">
        <f>IF(H1959&lt;'Roof Calculator'!$G$8, 1, 0)</f>
        <v>1</v>
      </c>
      <c r="J1959" s="37">
        <f>IF(H1959&gt;='Roof Calculator'!$G$8, 1, 0)</f>
        <v>0</v>
      </c>
      <c r="K1959" s="37">
        <f t="shared" si="547"/>
        <v>46.04</v>
      </c>
      <c r="L1959" s="37">
        <f t="shared" si="548"/>
        <v>0</v>
      </c>
      <c r="M1959" s="37">
        <v>0</v>
      </c>
      <c r="N1959" s="37">
        <f t="shared" si="549"/>
        <v>108</v>
      </c>
      <c r="O1959" s="37">
        <v>0</v>
      </c>
      <c r="P1959" s="37">
        <v>0</v>
      </c>
      <c r="Q1959" s="21">
        <f t="shared" si="550"/>
        <v>39.790999999999997</v>
      </c>
      <c r="R1959" s="21">
        <f t="shared" si="559"/>
        <v>81.708333333333883</v>
      </c>
      <c r="S1959" s="21">
        <f t="shared" si="560"/>
        <v>0.27801310853219252</v>
      </c>
      <c r="T1959" s="21">
        <f t="shared" si="551"/>
        <v>86.147999999999996</v>
      </c>
      <c r="U1959" s="37">
        <f>VLOOKUP(Time_Zone, 'LSTM LookUp'!$B$5:$D$8, 3, FALSE)</f>
        <v>-75</v>
      </c>
      <c r="V1959" s="21">
        <f t="shared" si="561"/>
        <v>-7.3070560890169851</v>
      </c>
      <c r="W1959" s="21">
        <f t="shared" si="552"/>
        <v>249.32123597774574</v>
      </c>
      <c r="X1959" s="21">
        <f t="shared" si="553"/>
        <v>-82.614669277482051</v>
      </c>
      <c r="Y1959" s="21">
        <f t="shared" si="554"/>
        <v>25.385330722517949</v>
      </c>
      <c r="Z1959" s="21">
        <f t="shared" si="562"/>
        <v>8.0467064683418101</v>
      </c>
      <c r="AA1959" s="21">
        <f t="shared" si="555"/>
        <v>8.0467064683418101</v>
      </c>
      <c r="AB1959" s="21">
        <f t="shared" si="556"/>
        <v>0</v>
      </c>
      <c r="AC1959" s="21">
        <f t="shared" si="557"/>
        <v>0</v>
      </c>
      <c r="AD1959" s="21">
        <f t="shared" si="563"/>
        <v>0</v>
      </c>
      <c r="AE1959" s="21" t="str">
        <f t="shared" si="558"/>
        <v>3/22/18:00</v>
      </c>
    </row>
    <row r="1960" spans="2:31">
      <c r="B1960" s="37">
        <v>3</v>
      </c>
      <c r="C1960" s="38">
        <v>22</v>
      </c>
      <c r="D1960" s="39">
        <v>19</v>
      </c>
      <c r="E1960" s="17">
        <v>5.6</v>
      </c>
      <c r="F1960" s="17">
        <v>38</v>
      </c>
      <c r="G1960" s="17">
        <v>57</v>
      </c>
      <c r="H1960" s="37">
        <f t="shared" si="546"/>
        <v>42.08</v>
      </c>
      <c r="I1960" s="37">
        <f>IF(H1960&lt;'Roof Calculator'!$G$8, 1, 0)</f>
        <v>1</v>
      </c>
      <c r="J1960" s="37">
        <f>IF(H1960&gt;='Roof Calculator'!$G$8, 1, 0)</f>
        <v>0</v>
      </c>
      <c r="K1960" s="37">
        <f t="shared" si="547"/>
        <v>42.08</v>
      </c>
      <c r="L1960" s="37">
        <f t="shared" si="548"/>
        <v>0</v>
      </c>
      <c r="M1960" s="37">
        <v>0</v>
      </c>
      <c r="N1960" s="37">
        <f t="shared" si="549"/>
        <v>38</v>
      </c>
      <c r="O1960" s="37">
        <v>0</v>
      </c>
      <c r="P1960" s="37">
        <v>0</v>
      </c>
      <c r="Q1960" s="21">
        <f t="shared" si="550"/>
        <v>39.790999999999997</v>
      </c>
      <c r="R1960" s="21">
        <f t="shared" si="559"/>
        <v>81.750000000000554</v>
      </c>
      <c r="S1960" s="21">
        <f t="shared" si="560"/>
        <v>0.29436607727663872</v>
      </c>
      <c r="T1960" s="21">
        <f t="shared" si="551"/>
        <v>86.147999999999996</v>
      </c>
      <c r="U1960" s="37">
        <f>VLOOKUP(Time_Zone, 'LSTM LookUp'!$B$5:$D$8, 3, FALSE)</f>
        <v>-75</v>
      </c>
      <c r="V1960" s="21">
        <f t="shared" si="561"/>
        <v>-7.2939098787407133</v>
      </c>
      <c r="W1960" s="21">
        <f t="shared" si="552"/>
        <v>264.32452253031482</v>
      </c>
      <c r="X1960" s="21">
        <f t="shared" si="553"/>
        <v>-4.1438676091100888</v>
      </c>
      <c r="Y1960" s="21">
        <f t="shared" si="554"/>
        <v>33.856132390889911</v>
      </c>
      <c r="Z1960" s="21">
        <f t="shared" si="562"/>
        <v>10.731802649360496</v>
      </c>
      <c r="AA1960" s="21">
        <f t="shared" si="555"/>
        <v>10.731802649360496</v>
      </c>
      <c r="AB1960" s="21">
        <f t="shared" si="556"/>
        <v>0</v>
      </c>
      <c r="AC1960" s="21">
        <f t="shared" si="557"/>
        <v>0</v>
      </c>
      <c r="AD1960" s="21">
        <f t="shared" si="563"/>
        <v>0</v>
      </c>
      <c r="AE1960" s="21" t="str">
        <f t="shared" si="558"/>
        <v>3/22/19:00</v>
      </c>
    </row>
    <row r="1961" spans="2:31">
      <c r="B1961" s="37">
        <v>3</v>
      </c>
      <c r="C1961" s="38">
        <v>22</v>
      </c>
      <c r="D1961" s="39">
        <v>20</v>
      </c>
      <c r="E1961" s="17">
        <v>4.4000000000000004</v>
      </c>
      <c r="F1961" s="17">
        <v>0</v>
      </c>
      <c r="G1961" s="17">
        <v>0</v>
      </c>
      <c r="H1961" s="37">
        <f t="shared" si="546"/>
        <v>39.92</v>
      </c>
      <c r="I1961" s="37">
        <f>IF(H1961&lt;'Roof Calculator'!$G$8, 1, 0)</f>
        <v>1</v>
      </c>
      <c r="J1961" s="37">
        <f>IF(H1961&gt;='Roof Calculator'!$G$8, 1, 0)</f>
        <v>0</v>
      </c>
      <c r="K1961" s="37">
        <f t="shared" si="547"/>
        <v>39.92</v>
      </c>
      <c r="L1961" s="37">
        <f t="shared" si="548"/>
        <v>0</v>
      </c>
      <c r="M1961" s="37">
        <v>0</v>
      </c>
      <c r="N1961" s="37">
        <f t="shared" si="549"/>
        <v>0</v>
      </c>
      <c r="O1961" s="37">
        <v>0</v>
      </c>
      <c r="P1961" s="37">
        <v>0</v>
      </c>
      <c r="Q1961" s="21">
        <f t="shared" si="550"/>
        <v>39.790999999999997</v>
      </c>
      <c r="R1961" s="21">
        <f t="shared" si="559"/>
        <v>81.791666666667226</v>
      </c>
      <c r="S1961" s="21">
        <f t="shared" si="560"/>
        <v>0.31071891855949285</v>
      </c>
      <c r="T1961" s="21">
        <f t="shared" si="551"/>
        <v>86.147999999999996</v>
      </c>
      <c r="U1961" s="37">
        <f>VLOOKUP(Time_Zone, 'LSTM LookUp'!$B$5:$D$8, 3, FALSE)</f>
        <v>-75</v>
      </c>
      <c r="V1961" s="21">
        <f t="shared" si="561"/>
        <v>-7.2807603093367756</v>
      </c>
      <c r="W1961" s="21">
        <f t="shared" si="552"/>
        <v>279.32780992266578</v>
      </c>
      <c r="X1961" s="21">
        <f t="shared" si="553"/>
        <v>0</v>
      </c>
      <c r="Y1961" s="21">
        <f t="shared" si="554"/>
        <v>0</v>
      </c>
      <c r="Z1961" s="21">
        <f t="shared" si="562"/>
        <v>0</v>
      </c>
      <c r="AA1961" s="21">
        <f t="shared" si="555"/>
        <v>0</v>
      </c>
      <c r="AB1961" s="21">
        <f t="shared" si="556"/>
        <v>0</v>
      </c>
      <c r="AC1961" s="21">
        <f t="shared" si="557"/>
        <v>0</v>
      </c>
      <c r="AD1961" s="21">
        <f t="shared" si="563"/>
        <v>0</v>
      </c>
      <c r="AE1961" s="21" t="str">
        <f t="shared" si="558"/>
        <v>3/22/20:00</v>
      </c>
    </row>
    <row r="1962" spans="2:31">
      <c r="B1962" s="37">
        <v>3</v>
      </c>
      <c r="C1962" s="38">
        <v>22</v>
      </c>
      <c r="D1962" s="39">
        <v>21</v>
      </c>
      <c r="E1962" s="17">
        <v>4.4000000000000004</v>
      </c>
      <c r="F1962" s="17">
        <v>0</v>
      </c>
      <c r="G1962" s="17">
        <v>0</v>
      </c>
      <c r="H1962" s="37">
        <f t="shared" si="546"/>
        <v>39.92</v>
      </c>
      <c r="I1962" s="37">
        <f>IF(H1962&lt;'Roof Calculator'!$G$8, 1, 0)</f>
        <v>1</v>
      </c>
      <c r="J1962" s="37">
        <f>IF(H1962&gt;='Roof Calculator'!$G$8, 1, 0)</f>
        <v>0</v>
      </c>
      <c r="K1962" s="37">
        <f t="shared" si="547"/>
        <v>39.92</v>
      </c>
      <c r="L1962" s="37">
        <f t="shared" si="548"/>
        <v>0</v>
      </c>
      <c r="M1962" s="37">
        <v>0</v>
      </c>
      <c r="N1962" s="37">
        <f t="shared" si="549"/>
        <v>0</v>
      </c>
      <c r="O1962" s="37">
        <v>0</v>
      </c>
      <c r="P1962" s="37">
        <v>0</v>
      </c>
      <c r="Q1962" s="21">
        <f t="shared" si="550"/>
        <v>39.790999999999997</v>
      </c>
      <c r="R1962" s="21">
        <f t="shared" si="559"/>
        <v>81.833333333333897</v>
      </c>
      <c r="S1962" s="21">
        <f t="shared" si="560"/>
        <v>0.32707162529937389</v>
      </c>
      <c r="T1962" s="21">
        <f t="shared" si="551"/>
        <v>86.147999999999996</v>
      </c>
      <c r="U1962" s="37">
        <f>VLOOKUP(Time_Zone, 'LSTM LookUp'!$B$5:$D$8, 3, FALSE)</f>
        <v>-75</v>
      </c>
      <c r="V1962" s="21">
        <f t="shared" si="561"/>
        <v>-7.2676074094146248</v>
      </c>
      <c r="W1962" s="21">
        <f t="shared" si="552"/>
        <v>294.33109814764629</v>
      </c>
      <c r="X1962" s="21">
        <f t="shared" si="553"/>
        <v>0</v>
      </c>
      <c r="Y1962" s="21">
        <f t="shared" si="554"/>
        <v>0</v>
      </c>
      <c r="Z1962" s="21">
        <f t="shared" si="562"/>
        <v>0</v>
      </c>
      <c r="AA1962" s="21">
        <f t="shared" si="555"/>
        <v>0</v>
      </c>
      <c r="AB1962" s="21">
        <f t="shared" si="556"/>
        <v>0</v>
      </c>
      <c r="AC1962" s="21">
        <f t="shared" si="557"/>
        <v>0</v>
      </c>
      <c r="AD1962" s="21">
        <f t="shared" si="563"/>
        <v>0</v>
      </c>
      <c r="AE1962" s="21" t="str">
        <f t="shared" si="558"/>
        <v>3/22/21:00</v>
      </c>
    </row>
    <row r="1963" spans="2:31">
      <c r="B1963" s="37">
        <v>3</v>
      </c>
      <c r="C1963" s="38">
        <v>22</v>
      </c>
      <c r="D1963" s="39">
        <v>22</v>
      </c>
      <c r="E1963" s="17">
        <v>3.9</v>
      </c>
      <c r="F1963" s="17">
        <v>0</v>
      </c>
      <c r="G1963" s="17">
        <v>0</v>
      </c>
      <c r="H1963" s="37">
        <f t="shared" si="546"/>
        <v>39.020000000000003</v>
      </c>
      <c r="I1963" s="37">
        <f>IF(H1963&lt;'Roof Calculator'!$G$8, 1, 0)</f>
        <v>1</v>
      </c>
      <c r="J1963" s="37">
        <f>IF(H1963&gt;='Roof Calculator'!$G$8, 1, 0)</f>
        <v>0</v>
      </c>
      <c r="K1963" s="37">
        <f t="shared" si="547"/>
        <v>39.020000000000003</v>
      </c>
      <c r="L1963" s="37">
        <f t="shared" si="548"/>
        <v>0</v>
      </c>
      <c r="M1963" s="37">
        <v>0</v>
      </c>
      <c r="N1963" s="37">
        <f t="shared" si="549"/>
        <v>0</v>
      </c>
      <c r="O1963" s="37">
        <v>0</v>
      </c>
      <c r="P1963" s="37">
        <v>0</v>
      </c>
      <c r="Q1963" s="21">
        <f t="shared" si="550"/>
        <v>39.790999999999997</v>
      </c>
      <c r="R1963" s="21">
        <f t="shared" si="559"/>
        <v>81.875000000000568</v>
      </c>
      <c r="S1963" s="21">
        <f t="shared" si="560"/>
        <v>0.34342419041487149</v>
      </c>
      <c r="T1963" s="21">
        <f t="shared" si="551"/>
        <v>86.147999999999996</v>
      </c>
      <c r="U1963" s="37">
        <f>VLOOKUP(Time_Zone, 'LSTM LookUp'!$B$5:$D$8, 3, FALSE)</f>
        <v>-75</v>
      </c>
      <c r="V1963" s="21">
        <f t="shared" si="561"/>
        <v>-7.2544512075845695</v>
      </c>
      <c r="W1963" s="21">
        <f t="shared" si="552"/>
        <v>309.33438719810391</v>
      </c>
      <c r="X1963" s="21">
        <f t="shared" si="553"/>
        <v>0</v>
      </c>
      <c r="Y1963" s="21">
        <f t="shared" si="554"/>
        <v>0</v>
      </c>
      <c r="Z1963" s="21">
        <f t="shared" si="562"/>
        <v>0</v>
      </c>
      <c r="AA1963" s="21">
        <f t="shared" si="555"/>
        <v>0</v>
      </c>
      <c r="AB1963" s="21">
        <f t="shared" si="556"/>
        <v>0</v>
      </c>
      <c r="AC1963" s="21">
        <f t="shared" si="557"/>
        <v>0</v>
      </c>
      <c r="AD1963" s="21">
        <f t="shared" si="563"/>
        <v>0</v>
      </c>
      <c r="AE1963" s="21" t="str">
        <f t="shared" si="558"/>
        <v>3/22/22:00</v>
      </c>
    </row>
    <row r="1964" spans="2:31">
      <c r="B1964" s="37">
        <v>3</v>
      </c>
      <c r="C1964" s="38">
        <v>22</v>
      </c>
      <c r="D1964" s="39">
        <v>23</v>
      </c>
      <c r="E1964" s="17">
        <v>3.9</v>
      </c>
      <c r="F1964" s="17">
        <v>0</v>
      </c>
      <c r="G1964" s="17">
        <v>0</v>
      </c>
      <c r="H1964" s="37">
        <f t="shared" si="546"/>
        <v>39.020000000000003</v>
      </c>
      <c r="I1964" s="37">
        <f>IF(H1964&lt;'Roof Calculator'!$G$8, 1, 0)</f>
        <v>1</v>
      </c>
      <c r="J1964" s="37">
        <f>IF(H1964&gt;='Roof Calculator'!$G$8, 1, 0)</f>
        <v>0</v>
      </c>
      <c r="K1964" s="37">
        <f t="shared" si="547"/>
        <v>39.020000000000003</v>
      </c>
      <c r="L1964" s="37">
        <f t="shared" si="548"/>
        <v>0</v>
      </c>
      <c r="M1964" s="37">
        <v>0</v>
      </c>
      <c r="N1964" s="37">
        <f t="shared" si="549"/>
        <v>0</v>
      </c>
      <c r="O1964" s="37">
        <v>0</v>
      </c>
      <c r="P1964" s="37">
        <v>0</v>
      </c>
      <c r="Q1964" s="21">
        <f t="shared" si="550"/>
        <v>39.790999999999997</v>
      </c>
      <c r="R1964" s="21">
        <f t="shared" si="559"/>
        <v>81.91666666666724</v>
      </c>
      <c r="S1964" s="21">
        <f t="shared" si="560"/>
        <v>0.35977660682454421</v>
      </c>
      <c r="T1964" s="21">
        <f t="shared" si="551"/>
        <v>86.147999999999996</v>
      </c>
      <c r="U1964" s="37">
        <f>VLOOKUP(Time_Zone, 'LSTM LookUp'!$B$5:$D$8, 3, FALSE)</f>
        <v>-75</v>
      </c>
      <c r="V1964" s="21">
        <f t="shared" si="561"/>
        <v>-7.2412917324577197</v>
      </c>
      <c r="W1964" s="21">
        <f t="shared" si="552"/>
        <v>324.33767706688559</v>
      </c>
      <c r="X1964" s="21">
        <f t="shared" si="553"/>
        <v>0</v>
      </c>
      <c r="Y1964" s="21">
        <f t="shared" si="554"/>
        <v>0</v>
      </c>
      <c r="Z1964" s="21">
        <f t="shared" si="562"/>
        <v>0</v>
      </c>
      <c r="AA1964" s="21">
        <f t="shared" si="555"/>
        <v>0</v>
      </c>
      <c r="AB1964" s="21">
        <f t="shared" si="556"/>
        <v>0</v>
      </c>
      <c r="AC1964" s="21">
        <f t="shared" si="557"/>
        <v>0</v>
      </c>
      <c r="AD1964" s="21">
        <f t="shared" si="563"/>
        <v>0</v>
      </c>
      <c r="AE1964" s="21" t="str">
        <f t="shared" si="558"/>
        <v>3/22/23:00</v>
      </c>
    </row>
    <row r="1965" spans="2:31">
      <c r="B1965" s="37">
        <v>3</v>
      </c>
      <c r="C1965" s="38">
        <v>22</v>
      </c>
      <c r="D1965" s="39">
        <v>24</v>
      </c>
      <c r="E1965" s="17">
        <v>2.8</v>
      </c>
      <c r="F1965" s="17">
        <v>0</v>
      </c>
      <c r="G1965" s="17">
        <v>0</v>
      </c>
      <c r="H1965" s="37">
        <f t="shared" si="546"/>
        <v>37.04</v>
      </c>
      <c r="I1965" s="37">
        <f>IF(H1965&lt;'Roof Calculator'!$G$8, 1, 0)</f>
        <v>1</v>
      </c>
      <c r="J1965" s="37">
        <f>IF(H1965&gt;='Roof Calculator'!$G$8, 1, 0)</f>
        <v>0</v>
      </c>
      <c r="K1965" s="37">
        <f t="shared" si="547"/>
        <v>37.04</v>
      </c>
      <c r="L1965" s="37">
        <f t="shared" si="548"/>
        <v>0</v>
      </c>
      <c r="M1965" s="37">
        <v>0</v>
      </c>
      <c r="N1965" s="37">
        <f t="shared" si="549"/>
        <v>0</v>
      </c>
      <c r="O1965" s="37">
        <v>0</v>
      </c>
      <c r="P1965" s="37">
        <v>0</v>
      </c>
      <c r="Q1965" s="21">
        <f t="shared" si="550"/>
        <v>39.790999999999997</v>
      </c>
      <c r="R1965" s="21">
        <f t="shared" si="559"/>
        <v>81.958333333333911</v>
      </c>
      <c r="S1965" s="21">
        <f t="shared" si="560"/>
        <v>0.37612886744691798</v>
      </c>
      <c r="T1965" s="21">
        <f t="shared" si="551"/>
        <v>86.147999999999996</v>
      </c>
      <c r="U1965" s="37">
        <f>VLOOKUP(Time_Zone, 'LSTM LookUp'!$B$5:$D$8, 3, FALSE)</f>
        <v>-75</v>
      </c>
      <c r="V1965" s="21">
        <f t="shared" si="561"/>
        <v>-7.2281290126459243</v>
      </c>
      <c r="W1965" s="21">
        <f t="shared" si="552"/>
        <v>339.34096774683849</v>
      </c>
      <c r="X1965" s="21">
        <f t="shared" si="553"/>
        <v>0</v>
      </c>
      <c r="Y1965" s="21">
        <f t="shared" si="554"/>
        <v>0</v>
      </c>
      <c r="Z1965" s="21">
        <f t="shared" si="562"/>
        <v>0</v>
      </c>
      <c r="AA1965" s="21">
        <f t="shared" si="555"/>
        <v>0</v>
      </c>
      <c r="AB1965" s="21">
        <f t="shared" si="556"/>
        <v>0</v>
      </c>
      <c r="AC1965" s="21">
        <f t="shared" si="557"/>
        <v>0</v>
      </c>
      <c r="AD1965" s="21">
        <f t="shared" si="563"/>
        <v>0</v>
      </c>
      <c r="AE1965" s="21" t="str">
        <f t="shared" si="558"/>
        <v>3/22/24:00</v>
      </c>
    </row>
    <row r="1966" spans="2:31">
      <c r="B1966" s="37">
        <v>3</v>
      </c>
      <c r="C1966" s="38">
        <v>23</v>
      </c>
      <c r="D1966" s="39">
        <v>1</v>
      </c>
      <c r="E1966" s="17">
        <v>2.8</v>
      </c>
      <c r="F1966" s="17">
        <v>0</v>
      </c>
      <c r="G1966" s="17">
        <v>0</v>
      </c>
      <c r="H1966" s="37">
        <f t="shared" si="546"/>
        <v>37.04</v>
      </c>
      <c r="I1966" s="37">
        <f>IF(H1966&lt;'Roof Calculator'!$G$8, 1, 0)</f>
        <v>1</v>
      </c>
      <c r="J1966" s="37">
        <f>IF(H1966&gt;='Roof Calculator'!$G$8, 1, 0)</f>
        <v>0</v>
      </c>
      <c r="K1966" s="37">
        <f t="shared" si="547"/>
        <v>37.04</v>
      </c>
      <c r="L1966" s="37">
        <f t="shared" si="548"/>
        <v>0</v>
      </c>
      <c r="M1966" s="37">
        <v>0</v>
      </c>
      <c r="N1966" s="37">
        <f t="shared" si="549"/>
        <v>0</v>
      </c>
      <c r="O1966" s="37">
        <v>0</v>
      </c>
      <c r="P1966" s="37">
        <v>0</v>
      </c>
      <c r="Q1966" s="21">
        <f t="shared" si="550"/>
        <v>39.790999999999997</v>
      </c>
      <c r="R1966" s="21">
        <f t="shared" si="559"/>
        <v>82.000000000000583</v>
      </c>
      <c r="S1966" s="21">
        <f t="shared" si="560"/>
        <v>0.39248096520048503</v>
      </c>
      <c r="T1966" s="21">
        <f t="shared" si="551"/>
        <v>86.147999999999996</v>
      </c>
      <c r="U1966" s="37">
        <f>VLOOKUP(Time_Zone, 'LSTM LookUp'!$B$5:$D$8, 3, FALSE)</f>
        <v>-75</v>
      </c>
      <c r="V1966" s="21">
        <f t="shared" si="561"/>
        <v>-7.2149630767617126</v>
      </c>
      <c r="W1966" s="21">
        <f t="shared" si="552"/>
        <v>-5.6557407691904249</v>
      </c>
      <c r="X1966" s="21">
        <f t="shared" si="553"/>
        <v>0</v>
      </c>
      <c r="Y1966" s="21">
        <f t="shared" si="554"/>
        <v>0</v>
      </c>
      <c r="Z1966" s="21">
        <f t="shared" si="562"/>
        <v>0</v>
      </c>
      <c r="AA1966" s="21">
        <f t="shared" si="555"/>
        <v>0</v>
      </c>
      <c r="AB1966" s="21">
        <f t="shared" si="556"/>
        <v>0</v>
      </c>
      <c r="AC1966" s="21">
        <f t="shared" si="557"/>
        <v>0</v>
      </c>
      <c r="AD1966" s="21">
        <f t="shared" si="563"/>
        <v>0</v>
      </c>
      <c r="AE1966" s="21" t="str">
        <f t="shared" si="558"/>
        <v>3/23/1:00</v>
      </c>
    </row>
    <row r="1967" spans="2:31">
      <c r="B1967" s="37">
        <v>3</v>
      </c>
      <c r="C1967" s="38">
        <v>23</v>
      </c>
      <c r="D1967" s="39">
        <v>2</v>
      </c>
      <c r="E1967" s="17">
        <v>4.4000000000000004</v>
      </c>
      <c r="F1967" s="17">
        <v>0</v>
      </c>
      <c r="G1967" s="17">
        <v>0</v>
      </c>
      <c r="H1967" s="37">
        <f t="shared" si="546"/>
        <v>39.92</v>
      </c>
      <c r="I1967" s="37">
        <f>IF(H1967&lt;'Roof Calculator'!$G$8, 1, 0)</f>
        <v>1</v>
      </c>
      <c r="J1967" s="37">
        <f>IF(H1967&gt;='Roof Calculator'!$G$8, 1, 0)</f>
        <v>0</v>
      </c>
      <c r="K1967" s="37">
        <f t="shared" si="547"/>
        <v>39.92</v>
      </c>
      <c r="L1967" s="37">
        <f t="shared" si="548"/>
        <v>0</v>
      </c>
      <c r="M1967" s="37">
        <v>0</v>
      </c>
      <c r="N1967" s="37">
        <f t="shared" si="549"/>
        <v>0</v>
      </c>
      <c r="O1967" s="37">
        <v>0</v>
      </c>
      <c r="P1967" s="37">
        <v>0</v>
      </c>
      <c r="Q1967" s="21">
        <f t="shared" si="550"/>
        <v>39.790999999999997</v>
      </c>
      <c r="R1967" s="21">
        <f t="shared" si="559"/>
        <v>82.041666666667254</v>
      </c>
      <c r="S1967" s="21">
        <f t="shared" si="560"/>
        <v>0.40883289300370157</v>
      </c>
      <c r="T1967" s="21">
        <f t="shared" si="551"/>
        <v>86.147999999999996</v>
      </c>
      <c r="U1967" s="37">
        <f>VLOOKUP(Time_Zone, 'LSTM LookUp'!$B$5:$D$8, 3, FALSE)</f>
        <v>-75</v>
      </c>
      <c r="V1967" s="21">
        <f t="shared" si="561"/>
        <v>-7.2017939534182345</v>
      </c>
      <c r="W1967" s="21">
        <f t="shared" si="552"/>
        <v>9.3475515116454222</v>
      </c>
      <c r="X1967" s="21">
        <f t="shared" si="553"/>
        <v>0</v>
      </c>
      <c r="Y1967" s="21">
        <f t="shared" si="554"/>
        <v>0</v>
      </c>
      <c r="Z1967" s="21">
        <f t="shared" si="562"/>
        <v>0</v>
      </c>
      <c r="AA1967" s="21">
        <f t="shared" si="555"/>
        <v>0</v>
      </c>
      <c r="AB1967" s="21">
        <f t="shared" si="556"/>
        <v>0</v>
      </c>
      <c r="AC1967" s="21">
        <f t="shared" si="557"/>
        <v>0</v>
      </c>
      <c r="AD1967" s="21">
        <f t="shared" si="563"/>
        <v>0</v>
      </c>
      <c r="AE1967" s="21" t="str">
        <f t="shared" si="558"/>
        <v>3/23/2:00</v>
      </c>
    </row>
    <row r="1968" spans="2:31">
      <c r="B1968" s="37">
        <v>3</v>
      </c>
      <c r="C1968" s="38">
        <v>23</v>
      </c>
      <c r="D1968" s="39">
        <v>3</v>
      </c>
      <c r="E1968" s="17">
        <v>5</v>
      </c>
      <c r="F1968" s="17">
        <v>0</v>
      </c>
      <c r="G1968" s="17">
        <v>0</v>
      </c>
      <c r="H1968" s="37">
        <f t="shared" si="546"/>
        <v>41</v>
      </c>
      <c r="I1968" s="37">
        <f>IF(H1968&lt;'Roof Calculator'!$G$8, 1, 0)</f>
        <v>1</v>
      </c>
      <c r="J1968" s="37">
        <f>IF(H1968&gt;='Roof Calculator'!$G$8, 1, 0)</f>
        <v>0</v>
      </c>
      <c r="K1968" s="37">
        <f t="shared" si="547"/>
        <v>41</v>
      </c>
      <c r="L1968" s="37">
        <f t="shared" si="548"/>
        <v>0</v>
      </c>
      <c r="M1968" s="37">
        <v>0</v>
      </c>
      <c r="N1968" s="37">
        <f t="shared" si="549"/>
        <v>0</v>
      </c>
      <c r="O1968" s="37">
        <v>0</v>
      </c>
      <c r="P1968" s="37">
        <v>0</v>
      </c>
      <c r="Q1968" s="21">
        <f t="shared" si="550"/>
        <v>39.790999999999997</v>
      </c>
      <c r="R1968" s="21">
        <f t="shared" si="559"/>
        <v>82.083333333333925</v>
      </c>
      <c r="S1968" s="21">
        <f t="shared" si="560"/>
        <v>0.42518464377498727</v>
      </c>
      <c r="T1968" s="21">
        <f t="shared" si="551"/>
        <v>86.147999999999996</v>
      </c>
      <c r="U1968" s="37">
        <f>VLOOKUP(Time_Zone, 'LSTM LookUp'!$B$5:$D$8, 3, FALSE)</f>
        <v>-75</v>
      </c>
      <c r="V1968" s="21">
        <f t="shared" si="561"/>
        <v>-7.1886216712292006</v>
      </c>
      <c r="W1968" s="21">
        <f t="shared" si="552"/>
        <v>24.350844582192714</v>
      </c>
      <c r="X1968" s="21">
        <f t="shared" si="553"/>
        <v>0</v>
      </c>
      <c r="Y1968" s="21">
        <f t="shared" si="554"/>
        <v>0</v>
      </c>
      <c r="Z1968" s="21">
        <f t="shared" si="562"/>
        <v>0</v>
      </c>
      <c r="AA1968" s="21">
        <f t="shared" si="555"/>
        <v>0</v>
      </c>
      <c r="AB1968" s="21">
        <f t="shared" si="556"/>
        <v>0</v>
      </c>
      <c r="AC1968" s="21">
        <f t="shared" si="557"/>
        <v>0</v>
      </c>
      <c r="AD1968" s="21">
        <f t="shared" si="563"/>
        <v>0</v>
      </c>
      <c r="AE1968" s="21" t="str">
        <f t="shared" si="558"/>
        <v>3/23/3:00</v>
      </c>
    </row>
    <row r="1969" spans="2:31">
      <c r="B1969" s="37">
        <v>3</v>
      </c>
      <c r="C1969" s="38">
        <v>23</v>
      </c>
      <c r="D1969" s="39">
        <v>4</v>
      </c>
      <c r="E1969" s="17">
        <v>5</v>
      </c>
      <c r="F1969" s="17">
        <v>0</v>
      </c>
      <c r="G1969" s="17">
        <v>0</v>
      </c>
      <c r="H1969" s="37">
        <f t="shared" si="546"/>
        <v>41</v>
      </c>
      <c r="I1969" s="37">
        <f>IF(H1969&lt;'Roof Calculator'!$G$8, 1, 0)</f>
        <v>1</v>
      </c>
      <c r="J1969" s="37">
        <f>IF(H1969&gt;='Roof Calculator'!$G$8, 1, 0)</f>
        <v>0</v>
      </c>
      <c r="K1969" s="37">
        <f t="shared" si="547"/>
        <v>41</v>
      </c>
      <c r="L1969" s="37">
        <f t="shared" si="548"/>
        <v>0</v>
      </c>
      <c r="M1969" s="37">
        <v>0</v>
      </c>
      <c r="N1969" s="37">
        <f t="shared" si="549"/>
        <v>0</v>
      </c>
      <c r="O1969" s="37">
        <v>0</v>
      </c>
      <c r="P1969" s="37">
        <v>0</v>
      </c>
      <c r="Q1969" s="21">
        <f t="shared" si="550"/>
        <v>39.790999999999997</v>
      </c>
      <c r="R1969" s="21">
        <f t="shared" si="559"/>
        <v>82.125000000000597</v>
      </c>
      <c r="S1969" s="21">
        <f t="shared" si="560"/>
        <v>0.4415362104327224</v>
      </c>
      <c r="T1969" s="21">
        <f t="shared" si="551"/>
        <v>86.147999999999996</v>
      </c>
      <c r="U1969" s="37">
        <f>VLOOKUP(Time_Zone, 'LSTM LookUp'!$B$5:$D$8, 3, FALSE)</f>
        <v>-75</v>
      </c>
      <c r="V1969" s="21">
        <f t="shared" si="561"/>
        <v>-7.1754462588088215</v>
      </c>
      <c r="W1969" s="21">
        <f t="shared" si="552"/>
        <v>39.354138435297784</v>
      </c>
      <c r="X1969" s="21">
        <f t="shared" si="553"/>
        <v>0</v>
      </c>
      <c r="Y1969" s="21">
        <f t="shared" si="554"/>
        <v>0</v>
      </c>
      <c r="Z1969" s="21">
        <f t="shared" si="562"/>
        <v>0</v>
      </c>
      <c r="AA1969" s="21">
        <f t="shared" si="555"/>
        <v>0</v>
      </c>
      <c r="AB1969" s="21">
        <f t="shared" si="556"/>
        <v>0</v>
      </c>
      <c r="AC1969" s="21">
        <f t="shared" si="557"/>
        <v>0</v>
      </c>
      <c r="AD1969" s="21">
        <f t="shared" si="563"/>
        <v>0</v>
      </c>
      <c r="AE1969" s="21" t="str">
        <f t="shared" si="558"/>
        <v>3/23/4:00</v>
      </c>
    </row>
    <row r="1970" spans="2:31">
      <c r="B1970" s="37">
        <v>3</v>
      </c>
      <c r="C1970" s="38">
        <v>23</v>
      </c>
      <c r="D1970" s="39">
        <v>5</v>
      </c>
      <c r="E1970" s="17">
        <v>5</v>
      </c>
      <c r="F1970" s="17">
        <v>0</v>
      </c>
      <c r="G1970" s="17">
        <v>0</v>
      </c>
      <c r="H1970" s="37">
        <f t="shared" si="546"/>
        <v>41</v>
      </c>
      <c r="I1970" s="37">
        <f>IF(H1970&lt;'Roof Calculator'!$G$8, 1, 0)</f>
        <v>1</v>
      </c>
      <c r="J1970" s="37">
        <f>IF(H1970&gt;='Roof Calculator'!$G$8, 1, 0)</f>
        <v>0</v>
      </c>
      <c r="K1970" s="37">
        <f t="shared" si="547"/>
        <v>41</v>
      </c>
      <c r="L1970" s="37">
        <f t="shared" si="548"/>
        <v>0</v>
      </c>
      <c r="M1970" s="37">
        <v>0</v>
      </c>
      <c r="N1970" s="37">
        <f t="shared" si="549"/>
        <v>0</v>
      </c>
      <c r="O1970" s="37">
        <v>0</v>
      </c>
      <c r="P1970" s="37">
        <v>0</v>
      </c>
      <c r="Q1970" s="21">
        <f t="shared" si="550"/>
        <v>39.790999999999997</v>
      </c>
      <c r="R1970" s="21">
        <f t="shared" si="559"/>
        <v>82.166666666667268</v>
      </c>
      <c r="S1970" s="21">
        <f t="shared" si="560"/>
        <v>0.45788758589524731</v>
      </c>
      <c r="T1970" s="21">
        <f t="shared" si="551"/>
        <v>86.147999999999996</v>
      </c>
      <c r="U1970" s="37">
        <f>VLOOKUP(Time_Zone, 'LSTM LookUp'!$B$5:$D$8, 3, FALSE)</f>
        <v>-75</v>
      </c>
      <c r="V1970" s="21">
        <f t="shared" si="561"/>
        <v>-7.1622677447717535</v>
      </c>
      <c r="W1970" s="21">
        <f t="shared" si="552"/>
        <v>54.357433063807072</v>
      </c>
      <c r="X1970" s="21">
        <f t="shared" si="553"/>
        <v>0</v>
      </c>
      <c r="Y1970" s="21">
        <f t="shared" si="554"/>
        <v>0</v>
      </c>
      <c r="Z1970" s="21">
        <f t="shared" si="562"/>
        <v>0</v>
      </c>
      <c r="AA1970" s="21">
        <f t="shared" si="555"/>
        <v>0</v>
      </c>
      <c r="AB1970" s="21">
        <f t="shared" si="556"/>
        <v>0</v>
      </c>
      <c r="AC1970" s="21">
        <f t="shared" si="557"/>
        <v>0</v>
      </c>
      <c r="AD1970" s="21">
        <f t="shared" si="563"/>
        <v>0</v>
      </c>
      <c r="AE1970" s="21" t="str">
        <f t="shared" si="558"/>
        <v>3/23/5:00</v>
      </c>
    </row>
    <row r="1971" spans="2:31">
      <c r="B1971" s="37">
        <v>3</v>
      </c>
      <c r="C1971" s="38">
        <v>23</v>
      </c>
      <c r="D1971" s="39">
        <v>6</v>
      </c>
      <c r="E1971" s="17">
        <v>4.4000000000000004</v>
      </c>
      <c r="F1971" s="17">
        <v>0</v>
      </c>
      <c r="G1971" s="17">
        <v>0</v>
      </c>
      <c r="H1971" s="37">
        <f t="shared" si="546"/>
        <v>39.92</v>
      </c>
      <c r="I1971" s="37">
        <f>IF(H1971&lt;'Roof Calculator'!$G$8, 1, 0)</f>
        <v>1</v>
      </c>
      <c r="J1971" s="37">
        <f>IF(H1971&gt;='Roof Calculator'!$G$8, 1, 0)</f>
        <v>0</v>
      </c>
      <c r="K1971" s="37">
        <f t="shared" si="547"/>
        <v>39.92</v>
      </c>
      <c r="L1971" s="37">
        <f t="shared" si="548"/>
        <v>0</v>
      </c>
      <c r="M1971" s="37">
        <v>0</v>
      </c>
      <c r="N1971" s="37">
        <f t="shared" si="549"/>
        <v>0</v>
      </c>
      <c r="O1971" s="37">
        <v>0</v>
      </c>
      <c r="P1971" s="37">
        <v>0</v>
      </c>
      <c r="Q1971" s="21">
        <f t="shared" si="550"/>
        <v>39.790999999999997</v>
      </c>
      <c r="R1971" s="21">
        <f t="shared" si="559"/>
        <v>82.20833333333394</v>
      </c>
      <c r="S1971" s="21">
        <f t="shared" si="560"/>
        <v>0.47423876308086044</v>
      </c>
      <c r="T1971" s="21">
        <f t="shared" si="551"/>
        <v>86.147999999999996</v>
      </c>
      <c r="U1971" s="37">
        <f>VLOOKUP(Time_Zone, 'LSTM LookUp'!$B$5:$D$8, 3, FALSE)</f>
        <v>-75</v>
      </c>
      <c r="V1971" s="21">
        <f t="shared" si="561"/>
        <v>-7.1490861577330271</v>
      </c>
      <c r="W1971" s="21">
        <f t="shared" si="552"/>
        <v>69.360728460566776</v>
      </c>
      <c r="X1971" s="21">
        <f t="shared" si="553"/>
        <v>0</v>
      </c>
      <c r="Y1971" s="21">
        <f t="shared" si="554"/>
        <v>0</v>
      </c>
      <c r="Z1971" s="21">
        <f t="shared" si="562"/>
        <v>0</v>
      </c>
      <c r="AA1971" s="21">
        <f t="shared" si="555"/>
        <v>0</v>
      </c>
      <c r="AB1971" s="21">
        <f t="shared" si="556"/>
        <v>0</v>
      </c>
      <c r="AC1971" s="21">
        <f t="shared" si="557"/>
        <v>0</v>
      </c>
      <c r="AD1971" s="21">
        <f t="shared" si="563"/>
        <v>0</v>
      </c>
      <c r="AE1971" s="21" t="str">
        <f t="shared" si="558"/>
        <v>3/23/6:00</v>
      </c>
    </row>
    <row r="1972" spans="2:31">
      <c r="B1972" s="37">
        <v>3</v>
      </c>
      <c r="C1972" s="38">
        <v>23</v>
      </c>
      <c r="D1972" s="39">
        <v>7</v>
      </c>
      <c r="E1972" s="17">
        <v>4.4000000000000004</v>
      </c>
      <c r="F1972" s="17">
        <v>0</v>
      </c>
      <c r="G1972" s="17">
        <v>0</v>
      </c>
      <c r="H1972" s="37">
        <f t="shared" si="546"/>
        <v>39.92</v>
      </c>
      <c r="I1972" s="37">
        <f>IF(H1972&lt;'Roof Calculator'!$G$8, 1, 0)</f>
        <v>1</v>
      </c>
      <c r="J1972" s="37">
        <f>IF(H1972&gt;='Roof Calculator'!$G$8, 1, 0)</f>
        <v>0</v>
      </c>
      <c r="K1972" s="37">
        <f t="shared" si="547"/>
        <v>39.92</v>
      </c>
      <c r="L1972" s="37">
        <f t="shared" si="548"/>
        <v>0</v>
      </c>
      <c r="M1972" s="37">
        <v>0</v>
      </c>
      <c r="N1972" s="37">
        <f t="shared" si="549"/>
        <v>0</v>
      </c>
      <c r="O1972" s="37">
        <v>0</v>
      </c>
      <c r="P1972" s="37">
        <v>0</v>
      </c>
      <c r="Q1972" s="21">
        <f t="shared" si="550"/>
        <v>39.790999999999997</v>
      </c>
      <c r="R1972" s="21">
        <f t="shared" si="559"/>
        <v>82.250000000000611</v>
      </c>
      <c r="S1972" s="21">
        <f t="shared" si="560"/>
        <v>0.49058973490781732</v>
      </c>
      <c r="T1972" s="21">
        <f t="shared" si="551"/>
        <v>86.147999999999996</v>
      </c>
      <c r="U1972" s="37">
        <f>VLOOKUP(Time_Zone, 'LSTM LookUp'!$B$5:$D$8, 3, FALSE)</f>
        <v>-75</v>
      </c>
      <c r="V1972" s="21">
        <f t="shared" si="561"/>
        <v>-7.1359015263080021</v>
      </c>
      <c r="W1972" s="21">
        <f t="shared" si="552"/>
        <v>84.364024618422988</v>
      </c>
      <c r="X1972" s="21">
        <f t="shared" si="553"/>
        <v>0</v>
      </c>
      <c r="Y1972" s="21">
        <f t="shared" si="554"/>
        <v>0</v>
      </c>
      <c r="Z1972" s="21">
        <f t="shared" si="562"/>
        <v>0</v>
      </c>
      <c r="AA1972" s="21">
        <f t="shared" si="555"/>
        <v>0</v>
      </c>
      <c r="AB1972" s="21">
        <f t="shared" si="556"/>
        <v>0</v>
      </c>
      <c r="AC1972" s="21">
        <f t="shared" si="557"/>
        <v>0</v>
      </c>
      <c r="AD1972" s="21">
        <f t="shared" si="563"/>
        <v>0</v>
      </c>
      <c r="AE1972" s="21" t="str">
        <f t="shared" si="558"/>
        <v>3/23/7:00</v>
      </c>
    </row>
    <row r="1973" spans="2:31">
      <c r="B1973" s="37">
        <v>3</v>
      </c>
      <c r="C1973" s="38">
        <v>23</v>
      </c>
      <c r="D1973" s="39">
        <v>8</v>
      </c>
      <c r="E1973" s="17">
        <v>4.4000000000000004</v>
      </c>
      <c r="F1973" s="17">
        <v>39</v>
      </c>
      <c r="G1973" s="17">
        <v>103</v>
      </c>
      <c r="H1973" s="37">
        <f t="shared" si="546"/>
        <v>39.92</v>
      </c>
      <c r="I1973" s="37">
        <f>IF(H1973&lt;'Roof Calculator'!$G$8, 1, 0)</f>
        <v>1</v>
      </c>
      <c r="J1973" s="37">
        <f>IF(H1973&gt;='Roof Calculator'!$G$8, 1, 0)</f>
        <v>0</v>
      </c>
      <c r="K1973" s="37">
        <f t="shared" si="547"/>
        <v>39.92</v>
      </c>
      <c r="L1973" s="37">
        <f t="shared" si="548"/>
        <v>0</v>
      </c>
      <c r="M1973" s="37">
        <v>0</v>
      </c>
      <c r="N1973" s="37">
        <f t="shared" si="549"/>
        <v>39</v>
      </c>
      <c r="O1973" s="37">
        <v>0</v>
      </c>
      <c r="P1973" s="37">
        <v>0</v>
      </c>
      <c r="Q1973" s="21">
        <f t="shared" si="550"/>
        <v>39.790999999999997</v>
      </c>
      <c r="R1973" s="21">
        <f t="shared" si="559"/>
        <v>82.291666666667282</v>
      </c>
      <c r="S1973" s="21">
        <f t="shared" si="560"/>
        <v>0.50694049429432808</v>
      </c>
      <c r="T1973" s="21">
        <f t="shared" si="551"/>
        <v>86.147999999999996</v>
      </c>
      <c r="U1973" s="37">
        <f>VLOOKUP(Time_Zone, 'LSTM LookUp'!$B$5:$D$8, 3, FALSE)</f>
        <v>-75</v>
      </c>
      <c r="V1973" s="21">
        <f t="shared" si="561"/>
        <v>-7.1227138791122977</v>
      </c>
      <c r="W1973" s="21">
        <f t="shared" si="552"/>
        <v>99.367321530221915</v>
      </c>
      <c r="X1973" s="21">
        <f t="shared" si="553"/>
        <v>-12.297930287410919</v>
      </c>
      <c r="Y1973" s="21">
        <f t="shared" si="554"/>
        <v>26.702069712589079</v>
      </c>
      <c r="Z1973" s="21">
        <f t="shared" si="562"/>
        <v>8.4640897305234049</v>
      </c>
      <c r="AA1973" s="21">
        <f t="shared" si="555"/>
        <v>8.4640897305234049</v>
      </c>
      <c r="AB1973" s="21">
        <f t="shared" si="556"/>
        <v>0</v>
      </c>
      <c r="AC1973" s="21">
        <f t="shared" si="557"/>
        <v>0</v>
      </c>
      <c r="AD1973" s="21">
        <f t="shared" si="563"/>
        <v>0</v>
      </c>
      <c r="AE1973" s="21" t="str">
        <f t="shared" si="558"/>
        <v>3/23/8:00</v>
      </c>
    </row>
    <row r="1974" spans="2:31">
      <c r="B1974" s="37">
        <v>3</v>
      </c>
      <c r="C1974" s="38">
        <v>23</v>
      </c>
      <c r="D1974" s="39">
        <v>9</v>
      </c>
      <c r="E1974" s="17">
        <v>6.1</v>
      </c>
      <c r="F1974" s="17">
        <v>166</v>
      </c>
      <c r="G1974" s="17">
        <v>164</v>
      </c>
      <c r="H1974" s="37">
        <f t="shared" si="546"/>
        <v>42.980000000000004</v>
      </c>
      <c r="I1974" s="37">
        <f>IF(H1974&lt;'Roof Calculator'!$G$8, 1, 0)</f>
        <v>1</v>
      </c>
      <c r="J1974" s="37">
        <f>IF(H1974&gt;='Roof Calculator'!$G$8, 1, 0)</f>
        <v>0</v>
      </c>
      <c r="K1974" s="37">
        <f t="shared" si="547"/>
        <v>42.980000000000004</v>
      </c>
      <c r="L1974" s="37">
        <f t="shared" si="548"/>
        <v>0</v>
      </c>
      <c r="M1974" s="37">
        <v>0</v>
      </c>
      <c r="N1974" s="37">
        <f t="shared" si="549"/>
        <v>166</v>
      </c>
      <c r="O1974" s="37">
        <v>0</v>
      </c>
      <c r="P1974" s="37">
        <v>0</v>
      </c>
      <c r="Q1974" s="21">
        <f t="shared" si="550"/>
        <v>39.790999999999997</v>
      </c>
      <c r="R1974" s="21">
        <f t="shared" si="559"/>
        <v>82.333333333333954</v>
      </c>
      <c r="S1974" s="21">
        <f t="shared" si="560"/>
        <v>0.52329103415855704</v>
      </c>
      <c r="T1974" s="21">
        <f t="shared" si="551"/>
        <v>86.147999999999996</v>
      </c>
      <c r="U1974" s="37">
        <f>VLOOKUP(Time_Zone, 'LSTM LookUp'!$B$5:$D$8, 3, FALSE)</f>
        <v>-75</v>
      </c>
      <c r="V1974" s="21">
        <f t="shared" si="561"/>
        <v>-7.1095232447617374</v>
      </c>
      <c r="W1974" s="21">
        <f t="shared" si="552"/>
        <v>114.3706191888096</v>
      </c>
      <c r="X1974" s="21">
        <f t="shared" si="553"/>
        <v>-51.037739809786743</v>
      </c>
      <c r="Y1974" s="21">
        <f t="shared" si="554"/>
        <v>114.96226019021326</v>
      </c>
      <c r="Z1974" s="21">
        <f t="shared" si="562"/>
        <v>36.441028592438464</v>
      </c>
      <c r="AA1974" s="21">
        <f t="shared" si="555"/>
        <v>36.441028592438464</v>
      </c>
      <c r="AB1974" s="21">
        <f t="shared" si="556"/>
        <v>0</v>
      </c>
      <c r="AC1974" s="21">
        <f t="shared" si="557"/>
        <v>0</v>
      </c>
      <c r="AD1974" s="21">
        <f t="shared" si="563"/>
        <v>0</v>
      </c>
      <c r="AE1974" s="21" t="str">
        <f t="shared" si="558"/>
        <v>3/23/9:00</v>
      </c>
    </row>
    <row r="1975" spans="2:31">
      <c r="B1975" s="37">
        <v>3</v>
      </c>
      <c r="C1975" s="38">
        <v>23</v>
      </c>
      <c r="D1975" s="39">
        <v>10</v>
      </c>
      <c r="E1975" s="17">
        <v>7.8</v>
      </c>
      <c r="F1975" s="17">
        <v>188</v>
      </c>
      <c r="G1975" s="17">
        <v>424</v>
      </c>
      <c r="H1975" s="37">
        <f t="shared" si="546"/>
        <v>46.04</v>
      </c>
      <c r="I1975" s="37">
        <f>IF(H1975&lt;'Roof Calculator'!$G$8, 1, 0)</f>
        <v>1</v>
      </c>
      <c r="J1975" s="37">
        <f>IF(H1975&gt;='Roof Calculator'!$G$8, 1, 0)</f>
        <v>0</v>
      </c>
      <c r="K1975" s="37">
        <f t="shared" si="547"/>
        <v>46.04</v>
      </c>
      <c r="L1975" s="37">
        <f t="shared" si="548"/>
        <v>0</v>
      </c>
      <c r="M1975" s="37">
        <v>0</v>
      </c>
      <c r="N1975" s="37">
        <f t="shared" si="549"/>
        <v>188</v>
      </c>
      <c r="O1975" s="37">
        <v>0</v>
      </c>
      <c r="P1975" s="37">
        <v>0</v>
      </c>
      <c r="Q1975" s="21">
        <f t="shared" si="550"/>
        <v>39.790999999999997</v>
      </c>
      <c r="R1975" s="21">
        <f t="shared" si="559"/>
        <v>82.375000000000625</v>
      </c>
      <c r="S1975" s="21">
        <f t="shared" si="560"/>
        <v>0.5396413474186198</v>
      </c>
      <c r="T1975" s="21">
        <f t="shared" si="551"/>
        <v>86.147999999999996</v>
      </c>
      <c r="U1975" s="37">
        <f>VLOOKUP(Time_Zone, 'LSTM LookUp'!$B$5:$D$8, 3, FALSE)</f>
        <v>-75</v>
      </c>
      <c r="V1975" s="21">
        <f t="shared" si="561"/>
        <v>-7.0963296518722849</v>
      </c>
      <c r="W1975" s="21">
        <f t="shared" si="552"/>
        <v>129.37391758703188</v>
      </c>
      <c r="X1975" s="21">
        <f t="shared" si="553"/>
        <v>-204.11240788124977</v>
      </c>
      <c r="Y1975" s="21">
        <f t="shared" si="554"/>
        <v>-16.112407881249766</v>
      </c>
      <c r="Z1975" s="21">
        <f t="shared" si="562"/>
        <v>-5.1073518850635642</v>
      </c>
      <c r="AA1975" s="21">
        <f t="shared" si="555"/>
        <v>-5.1073518850635642</v>
      </c>
      <c r="AB1975" s="21">
        <f t="shared" si="556"/>
        <v>0</v>
      </c>
      <c r="AC1975" s="21">
        <f t="shared" si="557"/>
        <v>0</v>
      </c>
      <c r="AD1975" s="21">
        <f t="shared" si="563"/>
        <v>0</v>
      </c>
      <c r="AE1975" s="21" t="str">
        <f t="shared" si="558"/>
        <v>3/23/10:00</v>
      </c>
    </row>
    <row r="1976" spans="2:31">
      <c r="B1976" s="37">
        <v>3</v>
      </c>
      <c r="C1976" s="38">
        <v>23</v>
      </c>
      <c r="D1976" s="39">
        <v>11</v>
      </c>
      <c r="E1976" s="17">
        <v>9.4</v>
      </c>
      <c r="F1976" s="17">
        <v>241</v>
      </c>
      <c r="G1976" s="17">
        <v>526</v>
      </c>
      <c r="H1976" s="37">
        <f t="shared" si="546"/>
        <v>48.92</v>
      </c>
      <c r="I1976" s="37">
        <f>IF(H1976&lt;'Roof Calculator'!$G$8, 1, 0)</f>
        <v>1</v>
      </c>
      <c r="J1976" s="37">
        <f>IF(H1976&gt;='Roof Calculator'!$G$8, 1, 0)</f>
        <v>0</v>
      </c>
      <c r="K1976" s="37">
        <f t="shared" si="547"/>
        <v>48.92</v>
      </c>
      <c r="L1976" s="37">
        <f t="shared" si="548"/>
        <v>0</v>
      </c>
      <c r="M1976" s="37">
        <v>0</v>
      </c>
      <c r="N1976" s="37">
        <f t="shared" si="549"/>
        <v>241</v>
      </c>
      <c r="O1976" s="37">
        <v>0</v>
      </c>
      <c r="P1976" s="37">
        <v>0</v>
      </c>
      <c r="Q1976" s="21">
        <f t="shared" si="550"/>
        <v>39.790999999999997</v>
      </c>
      <c r="R1976" s="21">
        <f t="shared" si="559"/>
        <v>82.416666666667297</v>
      </c>
      <c r="S1976" s="21">
        <f t="shared" si="560"/>
        <v>0.55599142699258297</v>
      </c>
      <c r="T1976" s="21">
        <f t="shared" si="551"/>
        <v>86.147999999999996</v>
      </c>
      <c r="U1976" s="37">
        <f>VLOOKUP(Time_Zone, 'LSTM LookUp'!$B$5:$D$8, 3, FALSE)</f>
        <v>-75</v>
      </c>
      <c r="V1976" s="21">
        <f t="shared" si="561"/>
        <v>-7.0831331290599904</v>
      </c>
      <c r="W1976" s="21">
        <f t="shared" si="552"/>
        <v>144.37721671773502</v>
      </c>
      <c r="X1976" s="21">
        <f t="shared" si="553"/>
        <v>-325.25529064170985</v>
      </c>
      <c r="Y1976" s="21">
        <f t="shared" si="554"/>
        <v>-84.255290641709848</v>
      </c>
      <c r="Z1976" s="21">
        <f t="shared" si="562"/>
        <v>-26.707455562013564</v>
      </c>
      <c r="AA1976" s="21">
        <f t="shared" si="555"/>
        <v>-26.707455562013564</v>
      </c>
      <c r="AB1976" s="21">
        <f t="shared" si="556"/>
        <v>0</v>
      </c>
      <c r="AC1976" s="21">
        <f t="shared" si="557"/>
        <v>0</v>
      </c>
      <c r="AD1976" s="21">
        <f t="shared" si="563"/>
        <v>0</v>
      </c>
      <c r="AE1976" s="21" t="str">
        <f t="shared" si="558"/>
        <v>3/23/11:00</v>
      </c>
    </row>
    <row r="1977" spans="2:31">
      <c r="B1977" s="37">
        <v>3</v>
      </c>
      <c r="C1977" s="38">
        <v>23</v>
      </c>
      <c r="D1977" s="39">
        <v>12</v>
      </c>
      <c r="E1977" s="17">
        <v>11.7</v>
      </c>
      <c r="F1977" s="17">
        <v>231</v>
      </c>
      <c r="G1977" s="17">
        <v>719</v>
      </c>
      <c r="H1977" s="37">
        <f t="shared" si="546"/>
        <v>53.06</v>
      </c>
      <c r="I1977" s="37">
        <f>IF(H1977&lt;'Roof Calculator'!$G$8, 1, 0)</f>
        <v>1</v>
      </c>
      <c r="J1977" s="37">
        <f>IF(H1977&gt;='Roof Calculator'!$G$8, 1, 0)</f>
        <v>0</v>
      </c>
      <c r="K1977" s="37">
        <f t="shared" si="547"/>
        <v>53.06</v>
      </c>
      <c r="L1977" s="37">
        <f t="shared" si="548"/>
        <v>0</v>
      </c>
      <c r="M1977" s="37">
        <v>0</v>
      </c>
      <c r="N1977" s="37">
        <f t="shared" si="549"/>
        <v>231</v>
      </c>
      <c r="O1977" s="37">
        <v>0</v>
      </c>
      <c r="P1977" s="37">
        <v>0</v>
      </c>
      <c r="Q1977" s="21">
        <f t="shared" si="550"/>
        <v>39.790999999999997</v>
      </c>
      <c r="R1977" s="21">
        <f t="shared" si="559"/>
        <v>82.458333333333968</v>
      </c>
      <c r="S1977" s="21">
        <f t="shared" si="560"/>
        <v>0.57234126579846178</v>
      </c>
      <c r="T1977" s="21">
        <f t="shared" si="551"/>
        <v>86.147999999999996</v>
      </c>
      <c r="U1977" s="37">
        <f>VLOOKUP(Time_Zone, 'LSTM LookUp'!$B$5:$D$8, 3, FALSE)</f>
        <v>-75</v>
      </c>
      <c r="V1977" s="21">
        <f t="shared" si="561"/>
        <v>-7.0699337049409268</v>
      </c>
      <c r="W1977" s="21">
        <f t="shared" si="552"/>
        <v>159.38051657376474</v>
      </c>
      <c r="X1977" s="21">
        <f t="shared" si="553"/>
        <v>-512.45465103370168</v>
      </c>
      <c r="Y1977" s="21">
        <f t="shared" si="554"/>
        <v>-281.45465103370168</v>
      </c>
      <c r="Z1977" s="21">
        <f t="shared" si="562"/>
        <v>-89.216208595967132</v>
      </c>
      <c r="AA1977" s="21">
        <f t="shared" si="555"/>
        <v>-89.216208595967132</v>
      </c>
      <c r="AB1977" s="21">
        <f t="shared" si="556"/>
        <v>0</v>
      </c>
      <c r="AC1977" s="21">
        <f t="shared" si="557"/>
        <v>0</v>
      </c>
      <c r="AD1977" s="21">
        <f t="shared" si="563"/>
        <v>0</v>
      </c>
      <c r="AE1977" s="21" t="str">
        <f t="shared" si="558"/>
        <v>3/23/12:00</v>
      </c>
    </row>
    <row r="1978" spans="2:31">
      <c r="B1978" s="37">
        <v>3</v>
      </c>
      <c r="C1978" s="38">
        <v>23</v>
      </c>
      <c r="D1978" s="39">
        <v>13</v>
      </c>
      <c r="E1978" s="17">
        <v>13.3</v>
      </c>
      <c r="F1978" s="17">
        <v>272</v>
      </c>
      <c r="G1978" s="17">
        <v>595</v>
      </c>
      <c r="H1978" s="37">
        <f t="shared" si="546"/>
        <v>55.94</v>
      </c>
      <c r="I1978" s="37">
        <f>IF(H1978&lt;'Roof Calculator'!$G$8, 1, 0)</f>
        <v>0</v>
      </c>
      <c r="J1978" s="37">
        <f>IF(H1978&gt;='Roof Calculator'!$G$8, 1, 0)</f>
        <v>1</v>
      </c>
      <c r="K1978" s="37">
        <f t="shared" si="547"/>
        <v>0</v>
      </c>
      <c r="L1978" s="37">
        <f t="shared" si="548"/>
        <v>55.94</v>
      </c>
      <c r="M1978" s="37">
        <v>0</v>
      </c>
      <c r="N1978" s="37">
        <f t="shared" si="549"/>
        <v>272</v>
      </c>
      <c r="O1978" s="37">
        <v>0</v>
      </c>
      <c r="P1978" s="37">
        <v>0</v>
      </c>
      <c r="Q1978" s="21">
        <f t="shared" si="550"/>
        <v>39.790999999999997</v>
      </c>
      <c r="R1978" s="21">
        <f t="shared" si="559"/>
        <v>82.500000000000639</v>
      </c>
      <c r="S1978" s="21">
        <f t="shared" si="560"/>
        <v>0.58869085675421984</v>
      </c>
      <c r="T1978" s="21">
        <f t="shared" si="551"/>
        <v>86.147999999999996</v>
      </c>
      <c r="U1978" s="37">
        <f>VLOOKUP(Time_Zone, 'LSTM LookUp'!$B$5:$D$8, 3, FALSE)</f>
        <v>-75</v>
      </c>
      <c r="V1978" s="21">
        <f t="shared" si="561"/>
        <v>-7.0567314081311316</v>
      </c>
      <c r="W1978" s="21">
        <f t="shared" si="552"/>
        <v>174.38381714796722</v>
      </c>
      <c r="X1978" s="21">
        <f t="shared" si="553"/>
        <v>-451.05747481509837</v>
      </c>
      <c r="Y1978" s="21">
        <f t="shared" si="554"/>
        <v>-179.05747481509837</v>
      </c>
      <c r="Z1978" s="21">
        <f t="shared" si="562"/>
        <v>-56.758092165469684</v>
      </c>
      <c r="AA1978" s="21">
        <f t="shared" si="555"/>
        <v>0</v>
      </c>
      <c r="AB1978" s="21">
        <f t="shared" si="556"/>
        <v>-56.758092165469684</v>
      </c>
      <c r="AC1978" s="21">
        <f t="shared" si="557"/>
        <v>55.94</v>
      </c>
      <c r="AD1978" s="21">
        <f t="shared" si="563"/>
        <v>-56.758092165469684</v>
      </c>
      <c r="AE1978" s="21" t="str">
        <f t="shared" si="558"/>
        <v>3/23/13:00</v>
      </c>
    </row>
    <row r="1979" spans="2:31">
      <c r="B1979" s="37">
        <v>3</v>
      </c>
      <c r="C1979" s="38">
        <v>23</v>
      </c>
      <c r="D1979" s="39">
        <v>14</v>
      </c>
      <c r="E1979" s="17">
        <v>15.6</v>
      </c>
      <c r="F1979" s="17">
        <v>310</v>
      </c>
      <c r="G1979" s="17">
        <v>348</v>
      </c>
      <c r="H1979" s="37">
        <f t="shared" si="546"/>
        <v>60.08</v>
      </c>
      <c r="I1979" s="37">
        <f>IF(H1979&lt;'Roof Calculator'!$G$8, 1, 0)</f>
        <v>0</v>
      </c>
      <c r="J1979" s="37">
        <f>IF(H1979&gt;='Roof Calculator'!$G$8, 1, 0)</f>
        <v>1</v>
      </c>
      <c r="K1979" s="37">
        <f t="shared" si="547"/>
        <v>0</v>
      </c>
      <c r="L1979" s="37">
        <f t="shared" si="548"/>
        <v>60.08</v>
      </c>
      <c r="M1979" s="37">
        <v>0</v>
      </c>
      <c r="N1979" s="37">
        <f t="shared" si="549"/>
        <v>310</v>
      </c>
      <c r="O1979" s="37">
        <v>0</v>
      </c>
      <c r="P1979" s="37">
        <v>0</v>
      </c>
      <c r="Q1979" s="21">
        <f t="shared" si="550"/>
        <v>39.790999999999997</v>
      </c>
      <c r="R1979" s="21">
        <f t="shared" si="559"/>
        <v>82.541666666667311</v>
      </c>
      <c r="S1979" s="21">
        <f t="shared" si="560"/>
        <v>0.60504019277776522</v>
      </c>
      <c r="T1979" s="21">
        <f t="shared" si="551"/>
        <v>86.147999999999996</v>
      </c>
      <c r="U1979" s="37">
        <f>VLOOKUP(Time_Zone, 'LSTM LookUp'!$B$5:$D$8, 3, FALSE)</f>
        <v>-75</v>
      </c>
      <c r="V1979" s="21">
        <f t="shared" si="561"/>
        <v>-7.0435262672465475</v>
      </c>
      <c r="W1979" s="21">
        <f t="shared" si="552"/>
        <v>189.38711843318833</v>
      </c>
      <c r="X1979" s="21">
        <f t="shared" si="553"/>
        <v>-261.45035754294059</v>
      </c>
      <c r="Y1979" s="21">
        <f t="shared" si="554"/>
        <v>48.549642457059406</v>
      </c>
      <c r="Z1979" s="21">
        <f t="shared" si="562"/>
        <v>15.389388708982413</v>
      </c>
      <c r="AA1979" s="21">
        <f t="shared" si="555"/>
        <v>0</v>
      </c>
      <c r="AB1979" s="21">
        <f t="shared" si="556"/>
        <v>15.389388708982413</v>
      </c>
      <c r="AC1979" s="21">
        <f t="shared" si="557"/>
        <v>60.08</v>
      </c>
      <c r="AD1979" s="21">
        <f t="shared" si="563"/>
        <v>15.389388708982413</v>
      </c>
      <c r="AE1979" s="21" t="str">
        <f t="shared" si="558"/>
        <v>3/23/14:00</v>
      </c>
    </row>
    <row r="1980" spans="2:31">
      <c r="B1980" s="37">
        <v>3</v>
      </c>
      <c r="C1980" s="38">
        <v>23</v>
      </c>
      <c r="D1980" s="39">
        <v>15</v>
      </c>
      <c r="E1980" s="17">
        <v>15.6</v>
      </c>
      <c r="F1980" s="17">
        <v>292</v>
      </c>
      <c r="G1980" s="17">
        <v>478</v>
      </c>
      <c r="H1980" s="37">
        <f t="shared" si="546"/>
        <v>60.08</v>
      </c>
      <c r="I1980" s="37">
        <f>IF(H1980&lt;'Roof Calculator'!$G$8, 1, 0)</f>
        <v>0</v>
      </c>
      <c r="J1980" s="37">
        <f>IF(H1980&gt;='Roof Calculator'!$G$8, 1, 0)</f>
        <v>1</v>
      </c>
      <c r="K1980" s="37">
        <f t="shared" si="547"/>
        <v>0</v>
      </c>
      <c r="L1980" s="37">
        <f t="shared" si="548"/>
        <v>60.08</v>
      </c>
      <c r="M1980" s="37">
        <v>0</v>
      </c>
      <c r="N1980" s="37">
        <f t="shared" si="549"/>
        <v>292</v>
      </c>
      <c r="O1980" s="37">
        <v>0</v>
      </c>
      <c r="P1980" s="37">
        <v>0</v>
      </c>
      <c r="Q1980" s="21">
        <f t="shared" si="550"/>
        <v>39.790999999999997</v>
      </c>
      <c r="R1980" s="21">
        <f t="shared" si="559"/>
        <v>82.583333333333982</v>
      </c>
      <c r="S1980" s="21">
        <f t="shared" si="560"/>
        <v>0.62138926678695117</v>
      </c>
      <c r="T1980" s="21">
        <f t="shared" si="551"/>
        <v>86.147999999999996</v>
      </c>
      <c r="U1980" s="37">
        <f>VLOOKUP(Time_Zone, 'LSTM LookUp'!$B$5:$D$8, 3, FALSE)</f>
        <v>-75</v>
      </c>
      <c r="V1980" s="21">
        <f t="shared" si="561"/>
        <v>-7.0303183109029614</v>
      </c>
      <c r="W1980" s="21">
        <f t="shared" si="552"/>
        <v>204.39042042227425</v>
      </c>
      <c r="X1980" s="21">
        <f t="shared" si="553"/>
        <v>-331.17082211378772</v>
      </c>
      <c r="Y1980" s="21">
        <f t="shared" si="554"/>
        <v>-39.170822113787722</v>
      </c>
      <c r="Z1980" s="21">
        <f t="shared" si="562"/>
        <v>-12.416466467135239</v>
      </c>
      <c r="AA1980" s="21">
        <f t="shared" si="555"/>
        <v>0</v>
      </c>
      <c r="AB1980" s="21">
        <f t="shared" si="556"/>
        <v>-12.416466467135239</v>
      </c>
      <c r="AC1980" s="21">
        <f t="shared" si="557"/>
        <v>60.08</v>
      </c>
      <c r="AD1980" s="21">
        <f t="shared" si="563"/>
        <v>-12.416466467135239</v>
      </c>
      <c r="AE1980" s="21" t="str">
        <f t="shared" si="558"/>
        <v>3/23/15:00</v>
      </c>
    </row>
    <row r="1981" spans="2:31">
      <c r="B1981" s="37">
        <v>3</v>
      </c>
      <c r="C1981" s="38">
        <v>23</v>
      </c>
      <c r="D1981" s="39">
        <v>16</v>
      </c>
      <c r="E1981" s="17">
        <v>15.6</v>
      </c>
      <c r="F1981" s="17">
        <v>217</v>
      </c>
      <c r="G1981" s="17">
        <v>456</v>
      </c>
      <c r="H1981" s="37">
        <f t="shared" si="546"/>
        <v>60.08</v>
      </c>
      <c r="I1981" s="37">
        <f>IF(H1981&lt;'Roof Calculator'!$G$8, 1, 0)</f>
        <v>0</v>
      </c>
      <c r="J1981" s="37">
        <f>IF(H1981&gt;='Roof Calculator'!$G$8, 1, 0)</f>
        <v>1</v>
      </c>
      <c r="K1981" s="37">
        <f t="shared" si="547"/>
        <v>0</v>
      </c>
      <c r="L1981" s="37">
        <f t="shared" si="548"/>
        <v>60.08</v>
      </c>
      <c r="M1981" s="37">
        <v>0</v>
      </c>
      <c r="N1981" s="37">
        <f t="shared" si="549"/>
        <v>217</v>
      </c>
      <c r="O1981" s="37">
        <v>0</v>
      </c>
      <c r="P1981" s="37">
        <v>0</v>
      </c>
      <c r="Q1981" s="21">
        <f t="shared" si="550"/>
        <v>39.790999999999997</v>
      </c>
      <c r="R1981" s="21">
        <f t="shared" si="559"/>
        <v>82.625000000000654</v>
      </c>
      <c r="S1981" s="21">
        <f t="shared" si="560"/>
        <v>0.63773807169957364</v>
      </c>
      <c r="T1981" s="21">
        <f t="shared" si="551"/>
        <v>86.147999999999996</v>
      </c>
      <c r="U1981" s="37">
        <f>VLOOKUP(Time_Zone, 'LSTM LookUp'!$B$5:$D$8, 3, FALSE)</f>
        <v>-75</v>
      </c>
      <c r="V1981" s="21">
        <f t="shared" si="561"/>
        <v>-7.0171075677159456</v>
      </c>
      <c r="W1981" s="21">
        <f t="shared" si="552"/>
        <v>219.39372310807099</v>
      </c>
      <c r="X1981" s="21">
        <f t="shared" si="553"/>
        <v>-267.51215952557436</v>
      </c>
      <c r="Y1981" s="21">
        <f t="shared" si="554"/>
        <v>-50.512159525574361</v>
      </c>
      <c r="Z1981" s="21">
        <f t="shared" si="562"/>
        <v>-16.011472343112199</v>
      </c>
      <c r="AA1981" s="21">
        <f t="shared" si="555"/>
        <v>0</v>
      </c>
      <c r="AB1981" s="21">
        <f t="shared" si="556"/>
        <v>-16.011472343112199</v>
      </c>
      <c r="AC1981" s="21">
        <f t="shared" si="557"/>
        <v>60.08</v>
      </c>
      <c r="AD1981" s="21">
        <f t="shared" si="563"/>
        <v>-16.011472343112199</v>
      </c>
      <c r="AE1981" s="21" t="str">
        <f t="shared" si="558"/>
        <v>3/23/16:00</v>
      </c>
    </row>
    <row r="1982" spans="2:31">
      <c r="B1982" s="37">
        <v>3</v>
      </c>
      <c r="C1982" s="38">
        <v>23</v>
      </c>
      <c r="D1982" s="39">
        <v>17</v>
      </c>
      <c r="E1982" s="17">
        <v>15</v>
      </c>
      <c r="F1982" s="17">
        <v>182</v>
      </c>
      <c r="G1982" s="17">
        <v>303</v>
      </c>
      <c r="H1982" s="37">
        <f t="shared" si="546"/>
        <v>59</v>
      </c>
      <c r="I1982" s="37">
        <f>IF(H1982&lt;'Roof Calculator'!$G$8, 1, 0)</f>
        <v>0</v>
      </c>
      <c r="J1982" s="37">
        <f>IF(H1982&gt;='Roof Calculator'!$G$8, 1, 0)</f>
        <v>1</v>
      </c>
      <c r="K1982" s="37">
        <f t="shared" si="547"/>
        <v>0</v>
      </c>
      <c r="L1982" s="37">
        <f t="shared" si="548"/>
        <v>59</v>
      </c>
      <c r="M1982" s="37">
        <v>0</v>
      </c>
      <c r="N1982" s="37">
        <f t="shared" si="549"/>
        <v>182</v>
      </c>
      <c r="O1982" s="37">
        <v>0</v>
      </c>
      <c r="P1982" s="37">
        <v>0</v>
      </c>
      <c r="Q1982" s="21">
        <f t="shared" si="550"/>
        <v>39.790999999999997</v>
      </c>
      <c r="R1982" s="21">
        <f t="shared" si="559"/>
        <v>82.666666666667325</v>
      </c>
      <c r="S1982" s="21">
        <f t="shared" si="560"/>
        <v>0.65408660043337019</v>
      </c>
      <c r="T1982" s="21">
        <f t="shared" si="551"/>
        <v>86.147999999999996</v>
      </c>
      <c r="U1982" s="37">
        <f>VLOOKUP(Time_Zone, 'LSTM LookUp'!$B$5:$D$8, 3, FALSE)</f>
        <v>-75</v>
      </c>
      <c r="V1982" s="21">
        <f t="shared" si="561"/>
        <v>-7.0038940663007985</v>
      </c>
      <c r="W1982" s="21">
        <f t="shared" si="552"/>
        <v>234.39702648342484</v>
      </c>
      <c r="X1982" s="21">
        <f t="shared" si="553"/>
        <v>-133.3173804245817</v>
      </c>
      <c r="Y1982" s="21">
        <f t="shared" si="554"/>
        <v>48.6826195754183</v>
      </c>
      <c r="Z1982" s="21">
        <f t="shared" si="562"/>
        <v>15.431540132973547</v>
      </c>
      <c r="AA1982" s="21">
        <f t="shared" si="555"/>
        <v>0</v>
      </c>
      <c r="AB1982" s="21">
        <f t="shared" si="556"/>
        <v>15.431540132973547</v>
      </c>
      <c r="AC1982" s="21">
        <f t="shared" si="557"/>
        <v>59</v>
      </c>
      <c r="AD1982" s="21">
        <f t="shared" si="563"/>
        <v>15.431540132973547</v>
      </c>
      <c r="AE1982" s="21" t="str">
        <f t="shared" si="558"/>
        <v>3/23/17:00</v>
      </c>
    </row>
    <row r="1983" spans="2:31">
      <c r="B1983" s="37">
        <v>3</v>
      </c>
      <c r="C1983" s="38">
        <v>23</v>
      </c>
      <c r="D1983" s="39">
        <v>18</v>
      </c>
      <c r="E1983" s="17">
        <v>14.4</v>
      </c>
      <c r="F1983" s="17">
        <v>130</v>
      </c>
      <c r="G1983" s="17">
        <v>111</v>
      </c>
      <c r="H1983" s="37">
        <f t="shared" si="546"/>
        <v>57.92</v>
      </c>
      <c r="I1983" s="37">
        <f>IF(H1983&lt;'Roof Calculator'!$G$8, 1, 0)</f>
        <v>0</v>
      </c>
      <c r="J1983" s="37">
        <f>IF(H1983&gt;='Roof Calculator'!$G$8, 1, 0)</f>
        <v>1</v>
      </c>
      <c r="K1983" s="37">
        <f t="shared" si="547"/>
        <v>0</v>
      </c>
      <c r="L1983" s="37">
        <f t="shared" si="548"/>
        <v>57.92</v>
      </c>
      <c r="M1983" s="37">
        <v>0</v>
      </c>
      <c r="N1983" s="37">
        <f t="shared" si="549"/>
        <v>130</v>
      </c>
      <c r="O1983" s="37">
        <v>0</v>
      </c>
      <c r="P1983" s="37">
        <v>0</v>
      </c>
      <c r="Q1983" s="21">
        <f t="shared" si="550"/>
        <v>39.790999999999997</v>
      </c>
      <c r="R1983" s="21">
        <f t="shared" si="559"/>
        <v>82.708333333333997</v>
      </c>
      <c r="S1983" s="21">
        <f t="shared" si="560"/>
        <v>0.67043484590601699</v>
      </c>
      <c r="T1983" s="21">
        <f t="shared" si="551"/>
        <v>86.147999999999996</v>
      </c>
      <c r="U1983" s="37">
        <f>VLOOKUP(Time_Zone, 'LSTM LookUp'!$B$5:$D$8, 3, FALSE)</f>
        <v>-75</v>
      </c>
      <c r="V1983" s="21">
        <f t="shared" si="561"/>
        <v>-6.9906778352724848</v>
      </c>
      <c r="W1983" s="21">
        <f t="shared" si="552"/>
        <v>249.40033054118192</v>
      </c>
      <c r="X1983" s="21">
        <f t="shared" si="553"/>
        <v>-29.175054452264433</v>
      </c>
      <c r="Y1983" s="21">
        <f t="shared" si="554"/>
        <v>100.82494554773557</v>
      </c>
      <c r="Z1983" s="21">
        <f t="shared" si="562"/>
        <v>31.959746767825507</v>
      </c>
      <c r="AA1983" s="21">
        <f t="shared" si="555"/>
        <v>0</v>
      </c>
      <c r="AB1983" s="21">
        <f t="shared" si="556"/>
        <v>31.959746767825507</v>
      </c>
      <c r="AC1983" s="21">
        <f t="shared" si="557"/>
        <v>57.92</v>
      </c>
      <c r="AD1983" s="21">
        <f t="shared" si="563"/>
        <v>31.959746767825507</v>
      </c>
      <c r="AE1983" s="21" t="str">
        <f t="shared" si="558"/>
        <v>3/23/18:00</v>
      </c>
    </row>
    <row r="1984" spans="2:31">
      <c r="B1984" s="37">
        <v>3</v>
      </c>
      <c r="C1984" s="38">
        <v>23</v>
      </c>
      <c r="D1984" s="39">
        <v>19</v>
      </c>
      <c r="E1984" s="17">
        <v>11.7</v>
      </c>
      <c r="F1984" s="17">
        <v>39</v>
      </c>
      <c r="G1984" s="17">
        <v>43</v>
      </c>
      <c r="H1984" s="37">
        <f t="shared" si="546"/>
        <v>53.06</v>
      </c>
      <c r="I1984" s="37">
        <f>IF(H1984&lt;'Roof Calculator'!$G$8, 1, 0)</f>
        <v>1</v>
      </c>
      <c r="J1984" s="37">
        <f>IF(H1984&gt;='Roof Calculator'!$G$8, 1, 0)</f>
        <v>0</v>
      </c>
      <c r="K1984" s="37">
        <f t="shared" si="547"/>
        <v>53.06</v>
      </c>
      <c r="L1984" s="37">
        <f t="shared" si="548"/>
        <v>0</v>
      </c>
      <c r="M1984" s="37">
        <v>0</v>
      </c>
      <c r="N1984" s="37">
        <f t="shared" si="549"/>
        <v>39</v>
      </c>
      <c r="O1984" s="37">
        <v>0</v>
      </c>
      <c r="P1984" s="37">
        <v>0</v>
      </c>
      <c r="Q1984" s="21">
        <f t="shared" si="550"/>
        <v>39.790999999999997</v>
      </c>
      <c r="R1984" s="21">
        <f t="shared" si="559"/>
        <v>82.750000000000668</v>
      </c>
      <c r="S1984" s="21">
        <f t="shared" si="560"/>
        <v>0.68678280103512923</v>
      </c>
      <c r="T1984" s="21">
        <f t="shared" si="551"/>
        <v>86.147999999999996</v>
      </c>
      <c r="U1984" s="37">
        <f>VLOOKUP(Time_Zone, 'LSTM LookUp'!$B$5:$D$8, 3, FALSE)</f>
        <v>-75</v>
      </c>
      <c r="V1984" s="21">
        <f t="shared" si="561"/>
        <v>-6.9774589032455747</v>
      </c>
      <c r="W1984" s="21">
        <f t="shared" si="552"/>
        <v>264.40363527418862</v>
      </c>
      <c r="X1984" s="21">
        <f t="shared" si="553"/>
        <v>-2.8920131709593062</v>
      </c>
      <c r="Y1984" s="21">
        <f t="shared" si="554"/>
        <v>36.107986829040691</v>
      </c>
      <c r="Z1984" s="21">
        <f t="shared" si="562"/>
        <v>11.445601176206507</v>
      </c>
      <c r="AA1984" s="21">
        <f t="shared" si="555"/>
        <v>11.445601176206507</v>
      </c>
      <c r="AB1984" s="21">
        <f t="shared" si="556"/>
        <v>0</v>
      </c>
      <c r="AC1984" s="21">
        <f t="shared" si="557"/>
        <v>0</v>
      </c>
      <c r="AD1984" s="21">
        <f t="shared" si="563"/>
        <v>0</v>
      </c>
      <c r="AE1984" s="21" t="str">
        <f t="shared" si="558"/>
        <v>3/23/19:00</v>
      </c>
    </row>
    <row r="1985" spans="2:31">
      <c r="B1985" s="37">
        <v>3</v>
      </c>
      <c r="C1985" s="38">
        <v>23</v>
      </c>
      <c r="D1985" s="39">
        <v>20</v>
      </c>
      <c r="E1985" s="17">
        <v>11.1</v>
      </c>
      <c r="F1985" s="17">
        <v>0</v>
      </c>
      <c r="G1985" s="17">
        <v>0</v>
      </c>
      <c r="H1985" s="37">
        <f t="shared" si="546"/>
        <v>51.98</v>
      </c>
      <c r="I1985" s="37">
        <f>IF(H1985&lt;'Roof Calculator'!$G$8, 1, 0)</f>
        <v>1</v>
      </c>
      <c r="J1985" s="37">
        <f>IF(H1985&gt;='Roof Calculator'!$G$8, 1, 0)</f>
        <v>0</v>
      </c>
      <c r="K1985" s="37">
        <f t="shared" si="547"/>
        <v>51.98</v>
      </c>
      <c r="L1985" s="37">
        <f t="shared" si="548"/>
        <v>0</v>
      </c>
      <c r="M1985" s="37">
        <v>0</v>
      </c>
      <c r="N1985" s="37">
        <f t="shared" si="549"/>
        <v>0</v>
      </c>
      <c r="O1985" s="37">
        <v>0</v>
      </c>
      <c r="P1985" s="37">
        <v>0</v>
      </c>
      <c r="Q1985" s="21">
        <f t="shared" si="550"/>
        <v>39.790999999999997</v>
      </c>
      <c r="R1985" s="21">
        <f t="shared" si="559"/>
        <v>82.791666666667339</v>
      </c>
      <c r="S1985" s="21">
        <f t="shared" si="560"/>
        <v>0.70313045873825908</v>
      </c>
      <c r="T1985" s="21">
        <f t="shared" si="551"/>
        <v>86.147999999999996</v>
      </c>
      <c r="U1985" s="37">
        <f>VLOOKUP(Time_Zone, 'LSTM LookUp'!$B$5:$D$8, 3, FALSE)</f>
        <v>-75</v>
      </c>
      <c r="V1985" s="21">
        <f t="shared" si="561"/>
        <v>-6.9642372988341856</v>
      </c>
      <c r="W1985" s="21">
        <f t="shared" si="552"/>
        <v>279.40694067529142</v>
      </c>
      <c r="X1985" s="21">
        <f t="shared" si="553"/>
        <v>0</v>
      </c>
      <c r="Y1985" s="21">
        <f t="shared" si="554"/>
        <v>0</v>
      </c>
      <c r="Z1985" s="21">
        <f t="shared" si="562"/>
        <v>0</v>
      </c>
      <c r="AA1985" s="21">
        <f t="shared" si="555"/>
        <v>0</v>
      </c>
      <c r="AB1985" s="21">
        <f t="shared" si="556"/>
        <v>0</v>
      </c>
      <c r="AC1985" s="21">
        <f t="shared" si="557"/>
        <v>0</v>
      </c>
      <c r="AD1985" s="21">
        <f t="shared" si="563"/>
        <v>0</v>
      </c>
      <c r="AE1985" s="21" t="str">
        <f t="shared" si="558"/>
        <v>3/23/20:00</v>
      </c>
    </row>
    <row r="1986" spans="2:31">
      <c r="B1986" s="37">
        <v>3</v>
      </c>
      <c r="C1986" s="38">
        <v>23</v>
      </c>
      <c r="D1986" s="39">
        <v>21</v>
      </c>
      <c r="E1986" s="17">
        <v>10</v>
      </c>
      <c r="F1986" s="17">
        <v>0</v>
      </c>
      <c r="G1986" s="17">
        <v>0</v>
      </c>
      <c r="H1986" s="37">
        <f t="shared" si="546"/>
        <v>50</v>
      </c>
      <c r="I1986" s="37">
        <f>IF(H1986&lt;'Roof Calculator'!$G$8, 1, 0)</f>
        <v>1</v>
      </c>
      <c r="J1986" s="37">
        <f>IF(H1986&gt;='Roof Calculator'!$G$8, 1, 0)</f>
        <v>0</v>
      </c>
      <c r="K1986" s="37">
        <f t="shared" si="547"/>
        <v>50</v>
      </c>
      <c r="L1986" s="37">
        <f t="shared" si="548"/>
        <v>0</v>
      </c>
      <c r="M1986" s="37">
        <v>0</v>
      </c>
      <c r="N1986" s="37">
        <f t="shared" si="549"/>
        <v>0</v>
      </c>
      <c r="O1986" s="37">
        <v>0</v>
      </c>
      <c r="P1986" s="37">
        <v>0</v>
      </c>
      <c r="Q1986" s="21">
        <f t="shared" si="550"/>
        <v>39.790999999999997</v>
      </c>
      <c r="R1986" s="21">
        <f t="shared" si="559"/>
        <v>82.833333333334011</v>
      </c>
      <c r="S1986" s="21">
        <f t="shared" si="560"/>
        <v>0.71947781193289306</v>
      </c>
      <c r="T1986" s="21">
        <f t="shared" si="551"/>
        <v>86.147999999999996</v>
      </c>
      <c r="U1986" s="37">
        <f>VLOOKUP(Time_Zone, 'LSTM LookUp'!$B$5:$D$8, 3, FALSE)</f>
        <v>-75</v>
      </c>
      <c r="V1986" s="21">
        <f t="shared" si="561"/>
        <v>-6.9510130506519259</v>
      </c>
      <c r="W1986" s="21">
        <f t="shared" si="552"/>
        <v>294.41024673733699</v>
      </c>
      <c r="X1986" s="21">
        <f t="shared" si="553"/>
        <v>0</v>
      </c>
      <c r="Y1986" s="21">
        <f t="shared" si="554"/>
        <v>0</v>
      </c>
      <c r="Z1986" s="21">
        <f t="shared" si="562"/>
        <v>0</v>
      </c>
      <c r="AA1986" s="21">
        <f t="shared" si="555"/>
        <v>0</v>
      </c>
      <c r="AB1986" s="21">
        <f t="shared" si="556"/>
        <v>0</v>
      </c>
      <c r="AC1986" s="21">
        <f t="shared" si="557"/>
        <v>0</v>
      </c>
      <c r="AD1986" s="21">
        <f t="shared" si="563"/>
        <v>0</v>
      </c>
      <c r="AE1986" s="21" t="str">
        <f t="shared" si="558"/>
        <v>3/23/21:00</v>
      </c>
    </row>
    <row r="1987" spans="2:31">
      <c r="B1987" s="37">
        <v>3</v>
      </c>
      <c r="C1987" s="38">
        <v>23</v>
      </c>
      <c r="D1987" s="39">
        <v>22</v>
      </c>
      <c r="E1987" s="17">
        <v>8.9</v>
      </c>
      <c r="F1987" s="17">
        <v>0</v>
      </c>
      <c r="G1987" s="17">
        <v>0</v>
      </c>
      <c r="H1987" s="37">
        <f t="shared" si="546"/>
        <v>48.02</v>
      </c>
      <c r="I1987" s="37">
        <f>IF(H1987&lt;'Roof Calculator'!$G$8, 1, 0)</f>
        <v>1</v>
      </c>
      <c r="J1987" s="37">
        <f>IF(H1987&gt;='Roof Calculator'!$G$8, 1, 0)</f>
        <v>0</v>
      </c>
      <c r="K1987" s="37">
        <f t="shared" si="547"/>
        <v>48.02</v>
      </c>
      <c r="L1987" s="37">
        <f t="shared" si="548"/>
        <v>0</v>
      </c>
      <c r="M1987" s="37">
        <v>0</v>
      </c>
      <c r="N1987" s="37">
        <f t="shared" si="549"/>
        <v>0</v>
      </c>
      <c r="O1987" s="37">
        <v>0</v>
      </c>
      <c r="P1987" s="37">
        <v>0</v>
      </c>
      <c r="Q1987" s="21">
        <f t="shared" si="550"/>
        <v>39.790999999999997</v>
      </c>
      <c r="R1987" s="21">
        <f t="shared" si="559"/>
        <v>82.875000000000682</v>
      </c>
      <c r="S1987" s="21">
        <f t="shared" si="560"/>
        <v>0.73582485353645166</v>
      </c>
      <c r="T1987" s="21">
        <f t="shared" si="551"/>
        <v>86.147999999999996</v>
      </c>
      <c r="U1987" s="37">
        <f>VLOOKUP(Time_Zone, 'LSTM LookUp'!$B$5:$D$8, 3, FALSE)</f>
        <v>-75</v>
      </c>
      <c r="V1987" s="21">
        <f t="shared" si="561"/>
        <v>-6.9377861873118256</v>
      </c>
      <c r="W1987" s="21">
        <f t="shared" si="552"/>
        <v>309.41355345317203</v>
      </c>
      <c r="X1987" s="21">
        <f t="shared" si="553"/>
        <v>0</v>
      </c>
      <c r="Y1987" s="21">
        <f t="shared" si="554"/>
        <v>0</v>
      </c>
      <c r="Z1987" s="21">
        <f t="shared" si="562"/>
        <v>0</v>
      </c>
      <c r="AA1987" s="21">
        <f t="shared" si="555"/>
        <v>0</v>
      </c>
      <c r="AB1987" s="21">
        <f t="shared" si="556"/>
        <v>0</v>
      </c>
      <c r="AC1987" s="21">
        <f t="shared" si="557"/>
        <v>0</v>
      </c>
      <c r="AD1987" s="21">
        <f t="shared" si="563"/>
        <v>0</v>
      </c>
      <c r="AE1987" s="21" t="str">
        <f t="shared" si="558"/>
        <v>3/23/22:00</v>
      </c>
    </row>
    <row r="1988" spans="2:31">
      <c r="B1988" s="37">
        <v>3</v>
      </c>
      <c r="C1988" s="38">
        <v>23</v>
      </c>
      <c r="D1988" s="39">
        <v>23</v>
      </c>
      <c r="E1988" s="17">
        <v>8.3000000000000007</v>
      </c>
      <c r="F1988" s="17">
        <v>0</v>
      </c>
      <c r="G1988" s="17">
        <v>0</v>
      </c>
      <c r="H1988" s="37">
        <f t="shared" si="546"/>
        <v>46.94</v>
      </c>
      <c r="I1988" s="37">
        <f>IF(H1988&lt;'Roof Calculator'!$G$8, 1, 0)</f>
        <v>1</v>
      </c>
      <c r="J1988" s="37">
        <f>IF(H1988&gt;='Roof Calculator'!$G$8, 1, 0)</f>
        <v>0</v>
      </c>
      <c r="K1988" s="37">
        <f t="shared" si="547"/>
        <v>46.94</v>
      </c>
      <c r="L1988" s="37">
        <f t="shared" si="548"/>
        <v>0</v>
      </c>
      <c r="M1988" s="37">
        <v>0</v>
      </c>
      <c r="N1988" s="37">
        <f t="shared" si="549"/>
        <v>0</v>
      </c>
      <c r="O1988" s="37">
        <v>0</v>
      </c>
      <c r="P1988" s="37">
        <v>0</v>
      </c>
      <c r="Q1988" s="21">
        <f t="shared" si="550"/>
        <v>39.790999999999997</v>
      </c>
      <c r="R1988" s="21">
        <f t="shared" si="559"/>
        <v>82.916666666667354</v>
      </c>
      <c r="S1988" s="21">
        <f t="shared" si="560"/>
        <v>0.75217157646628696</v>
      </c>
      <c r="T1988" s="21">
        <f t="shared" si="551"/>
        <v>86.147999999999996</v>
      </c>
      <c r="U1988" s="37">
        <f>VLOOKUP(Time_Zone, 'LSTM LookUp'!$B$5:$D$8, 3, FALSE)</f>
        <v>-75</v>
      </c>
      <c r="V1988" s="21">
        <f t="shared" si="561"/>
        <v>-6.9245567374262862</v>
      </c>
      <c r="W1988" s="21">
        <f t="shared" si="552"/>
        <v>324.41686081564336</v>
      </c>
      <c r="X1988" s="21">
        <f t="shared" si="553"/>
        <v>0</v>
      </c>
      <c r="Y1988" s="21">
        <f t="shared" si="554"/>
        <v>0</v>
      </c>
      <c r="Z1988" s="21">
        <f t="shared" si="562"/>
        <v>0</v>
      </c>
      <c r="AA1988" s="21">
        <f t="shared" si="555"/>
        <v>0</v>
      </c>
      <c r="AB1988" s="21">
        <f t="shared" si="556"/>
        <v>0</v>
      </c>
      <c r="AC1988" s="21">
        <f t="shared" si="557"/>
        <v>0</v>
      </c>
      <c r="AD1988" s="21">
        <f t="shared" si="563"/>
        <v>0</v>
      </c>
      <c r="AE1988" s="21" t="str">
        <f t="shared" si="558"/>
        <v>3/23/23:00</v>
      </c>
    </row>
    <row r="1989" spans="2:31">
      <c r="B1989" s="37">
        <v>3</v>
      </c>
      <c r="C1989" s="38">
        <v>23</v>
      </c>
      <c r="D1989" s="39">
        <v>24</v>
      </c>
      <c r="E1989" s="17">
        <v>7.8</v>
      </c>
      <c r="F1989" s="17">
        <v>0</v>
      </c>
      <c r="G1989" s="17">
        <v>0</v>
      </c>
      <c r="H1989" s="37">
        <f t="shared" si="546"/>
        <v>46.04</v>
      </c>
      <c r="I1989" s="37">
        <f>IF(H1989&lt;'Roof Calculator'!$G$8, 1, 0)</f>
        <v>1</v>
      </c>
      <c r="J1989" s="37">
        <f>IF(H1989&gt;='Roof Calculator'!$G$8, 1, 0)</f>
        <v>0</v>
      </c>
      <c r="K1989" s="37">
        <f t="shared" si="547"/>
        <v>46.04</v>
      </c>
      <c r="L1989" s="37">
        <f t="shared" si="548"/>
        <v>0</v>
      </c>
      <c r="M1989" s="37">
        <v>0</v>
      </c>
      <c r="N1989" s="37">
        <f t="shared" si="549"/>
        <v>0</v>
      </c>
      <c r="O1989" s="37">
        <v>0</v>
      </c>
      <c r="P1989" s="37">
        <v>0</v>
      </c>
      <c r="Q1989" s="21">
        <f t="shared" si="550"/>
        <v>39.790999999999997</v>
      </c>
      <c r="R1989" s="21">
        <f t="shared" si="559"/>
        <v>82.958333333334025</v>
      </c>
      <c r="S1989" s="21">
        <f t="shared" si="560"/>
        <v>0.76851797363968244</v>
      </c>
      <c r="T1989" s="21">
        <f t="shared" si="551"/>
        <v>86.147999999999996</v>
      </c>
      <c r="U1989" s="37">
        <f>VLOOKUP(Time_Zone, 'LSTM LookUp'!$B$5:$D$8, 3, FALSE)</f>
        <v>-75</v>
      </c>
      <c r="V1989" s="21">
        <f t="shared" si="561"/>
        <v>-6.911324729607017</v>
      </c>
      <c r="W1989" s="21">
        <f t="shared" si="552"/>
        <v>339.42016881759821</v>
      </c>
      <c r="X1989" s="21">
        <f t="shared" si="553"/>
        <v>0</v>
      </c>
      <c r="Y1989" s="21">
        <f t="shared" si="554"/>
        <v>0</v>
      </c>
      <c r="Z1989" s="21">
        <f t="shared" si="562"/>
        <v>0</v>
      </c>
      <c r="AA1989" s="21">
        <f t="shared" si="555"/>
        <v>0</v>
      </c>
      <c r="AB1989" s="21">
        <f t="shared" si="556"/>
        <v>0</v>
      </c>
      <c r="AC1989" s="21">
        <f t="shared" si="557"/>
        <v>0</v>
      </c>
      <c r="AD1989" s="21">
        <f t="shared" si="563"/>
        <v>0</v>
      </c>
      <c r="AE1989" s="21" t="str">
        <f t="shared" si="558"/>
        <v>3/23/24:00</v>
      </c>
    </row>
    <row r="1990" spans="2:31">
      <c r="B1990" s="37">
        <v>3</v>
      </c>
      <c r="C1990" s="38">
        <v>24</v>
      </c>
      <c r="D1990" s="39">
        <v>1</v>
      </c>
      <c r="E1990" s="17">
        <v>6.1</v>
      </c>
      <c r="F1990" s="17">
        <v>0</v>
      </c>
      <c r="G1990" s="17">
        <v>0</v>
      </c>
      <c r="H1990" s="37">
        <f t="shared" si="546"/>
        <v>42.980000000000004</v>
      </c>
      <c r="I1990" s="37">
        <f>IF(H1990&lt;'Roof Calculator'!$G$8, 1, 0)</f>
        <v>1</v>
      </c>
      <c r="J1990" s="37">
        <f>IF(H1990&gt;='Roof Calculator'!$G$8, 1, 0)</f>
        <v>0</v>
      </c>
      <c r="K1990" s="37">
        <f t="shared" si="547"/>
        <v>42.980000000000004</v>
      </c>
      <c r="L1990" s="37">
        <f t="shared" si="548"/>
        <v>0</v>
      </c>
      <c r="M1990" s="37">
        <v>0</v>
      </c>
      <c r="N1990" s="37">
        <f t="shared" si="549"/>
        <v>0</v>
      </c>
      <c r="O1990" s="37">
        <v>0</v>
      </c>
      <c r="P1990" s="37">
        <v>0</v>
      </c>
      <c r="Q1990" s="21">
        <f t="shared" si="550"/>
        <v>39.790999999999997</v>
      </c>
      <c r="R1990" s="21">
        <f t="shared" si="559"/>
        <v>83.000000000000696</v>
      </c>
      <c r="S1990" s="21">
        <f t="shared" si="560"/>
        <v>0.78486403797384952</v>
      </c>
      <c r="T1990" s="21">
        <f t="shared" si="551"/>
        <v>86.147999999999996</v>
      </c>
      <c r="U1990" s="37">
        <f>VLOOKUP(Time_Zone, 'LSTM LookUp'!$B$5:$D$8, 3, FALSE)</f>
        <v>-75</v>
      </c>
      <c r="V1990" s="21">
        <f t="shared" si="561"/>
        <v>-6.8980901924649771</v>
      </c>
      <c r="W1990" s="21">
        <f t="shared" si="552"/>
        <v>-5.5765225481162695</v>
      </c>
      <c r="X1990" s="21">
        <f t="shared" si="553"/>
        <v>0</v>
      </c>
      <c r="Y1990" s="21">
        <f t="shared" si="554"/>
        <v>0</v>
      </c>
      <c r="Z1990" s="21">
        <f t="shared" si="562"/>
        <v>0</v>
      </c>
      <c r="AA1990" s="21">
        <f t="shared" si="555"/>
        <v>0</v>
      </c>
      <c r="AB1990" s="21">
        <f t="shared" si="556"/>
        <v>0</v>
      </c>
      <c r="AC1990" s="21">
        <f t="shared" si="557"/>
        <v>0</v>
      </c>
      <c r="AD1990" s="21">
        <f t="shared" si="563"/>
        <v>0</v>
      </c>
      <c r="AE1990" s="21" t="str">
        <f t="shared" si="558"/>
        <v>3/24/1:00</v>
      </c>
    </row>
    <row r="1991" spans="2:31">
      <c r="B1991" s="37">
        <v>3</v>
      </c>
      <c r="C1991" s="38">
        <v>24</v>
      </c>
      <c r="D1991" s="39">
        <v>2</v>
      </c>
      <c r="E1991" s="17">
        <v>4.4000000000000004</v>
      </c>
      <c r="F1991" s="17">
        <v>0</v>
      </c>
      <c r="G1991" s="17">
        <v>0</v>
      </c>
      <c r="H1991" s="37">
        <f t="shared" si="546"/>
        <v>39.92</v>
      </c>
      <c r="I1991" s="37">
        <f>IF(H1991&lt;'Roof Calculator'!$G$8, 1, 0)</f>
        <v>1</v>
      </c>
      <c r="J1991" s="37">
        <f>IF(H1991&gt;='Roof Calculator'!$G$8, 1, 0)</f>
        <v>0</v>
      </c>
      <c r="K1991" s="37">
        <f t="shared" si="547"/>
        <v>39.92</v>
      </c>
      <c r="L1991" s="37">
        <f t="shared" si="548"/>
        <v>0</v>
      </c>
      <c r="M1991" s="37">
        <v>0</v>
      </c>
      <c r="N1991" s="37">
        <f t="shared" si="549"/>
        <v>0</v>
      </c>
      <c r="O1991" s="37">
        <v>0</v>
      </c>
      <c r="P1991" s="37">
        <v>0</v>
      </c>
      <c r="Q1991" s="21">
        <f t="shared" si="550"/>
        <v>39.790999999999997</v>
      </c>
      <c r="R1991" s="21">
        <f t="shared" si="559"/>
        <v>83.041666666667368</v>
      </c>
      <c r="S1991" s="21">
        <f t="shared" si="560"/>
        <v>0.80120976238592756</v>
      </c>
      <c r="T1991" s="21">
        <f t="shared" si="551"/>
        <v>86.147999999999996</v>
      </c>
      <c r="U1991" s="37">
        <f>VLOOKUP(Time_Zone, 'LSTM LookUp'!$B$5:$D$8, 3, FALSE)</f>
        <v>-75</v>
      </c>
      <c r="V1991" s="21">
        <f t="shared" si="561"/>
        <v>-6.8848531546103153</v>
      </c>
      <c r="W1991" s="21">
        <f t="shared" si="552"/>
        <v>9.4267867113474146</v>
      </c>
      <c r="X1991" s="21">
        <f t="shared" si="553"/>
        <v>0</v>
      </c>
      <c r="Y1991" s="21">
        <f t="shared" si="554"/>
        <v>0</v>
      </c>
      <c r="Z1991" s="21">
        <f t="shared" si="562"/>
        <v>0</v>
      </c>
      <c r="AA1991" s="21">
        <f t="shared" si="555"/>
        <v>0</v>
      </c>
      <c r="AB1991" s="21">
        <f t="shared" si="556"/>
        <v>0</v>
      </c>
      <c r="AC1991" s="21">
        <f t="shared" si="557"/>
        <v>0</v>
      </c>
      <c r="AD1991" s="21">
        <f t="shared" si="563"/>
        <v>0</v>
      </c>
      <c r="AE1991" s="21" t="str">
        <f t="shared" si="558"/>
        <v>3/24/2:00</v>
      </c>
    </row>
    <row r="1992" spans="2:31">
      <c r="B1992" s="37">
        <v>3</v>
      </c>
      <c r="C1992" s="38">
        <v>24</v>
      </c>
      <c r="D1992" s="39">
        <v>3</v>
      </c>
      <c r="E1992" s="17">
        <v>2.8</v>
      </c>
      <c r="F1992" s="17">
        <v>0</v>
      </c>
      <c r="G1992" s="17">
        <v>0</v>
      </c>
      <c r="H1992" s="37">
        <f t="shared" si="546"/>
        <v>37.04</v>
      </c>
      <c r="I1992" s="37">
        <f>IF(H1992&lt;'Roof Calculator'!$G$8, 1, 0)</f>
        <v>1</v>
      </c>
      <c r="J1992" s="37">
        <f>IF(H1992&gt;='Roof Calculator'!$G$8, 1, 0)</f>
        <v>0</v>
      </c>
      <c r="K1992" s="37">
        <f t="shared" si="547"/>
        <v>37.04</v>
      </c>
      <c r="L1992" s="37">
        <f t="shared" si="548"/>
        <v>0</v>
      </c>
      <c r="M1992" s="37">
        <v>0</v>
      </c>
      <c r="N1992" s="37">
        <f t="shared" si="549"/>
        <v>0</v>
      </c>
      <c r="O1992" s="37">
        <v>0</v>
      </c>
      <c r="P1992" s="37">
        <v>0</v>
      </c>
      <c r="Q1992" s="21">
        <f t="shared" si="550"/>
        <v>39.790999999999997</v>
      </c>
      <c r="R1992" s="21">
        <f t="shared" si="559"/>
        <v>83.083333333334039</v>
      </c>
      <c r="S1992" s="21">
        <f t="shared" si="560"/>
        <v>0.81755513979298211</v>
      </c>
      <c r="T1992" s="21">
        <f t="shared" si="551"/>
        <v>86.147999999999996</v>
      </c>
      <c r="U1992" s="37">
        <f>VLOOKUP(Time_Zone, 'LSTM LookUp'!$B$5:$D$8, 3, FALSE)</f>
        <v>-75</v>
      </c>
      <c r="V1992" s="21">
        <f t="shared" si="561"/>
        <v>-6.8716136446523048</v>
      </c>
      <c r="W1992" s="21">
        <f t="shared" si="552"/>
        <v>24.430096588836943</v>
      </c>
      <c r="X1992" s="21">
        <f t="shared" si="553"/>
        <v>0</v>
      </c>
      <c r="Y1992" s="21">
        <f t="shared" si="554"/>
        <v>0</v>
      </c>
      <c r="Z1992" s="21">
        <f t="shared" si="562"/>
        <v>0</v>
      </c>
      <c r="AA1992" s="21">
        <f t="shared" si="555"/>
        <v>0</v>
      </c>
      <c r="AB1992" s="21">
        <f t="shared" si="556"/>
        <v>0</v>
      </c>
      <c r="AC1992" s="21">
        <f t="shared" si="557"/>
        <v>0</v>
      </c>
      <c r="AD1992" s="21">
        <f t="shared" si="563"/>
        <v>0</v>
      </c>
      <c r="AE1992" s="21" t="str">
        <f t="shared" si="558"/>
        <v>3/24/3:00</v>
      </c>
    </row>
    <row r="1993" spans="2:31">
      <c r="B1993" s="37">
        <v>3</v>
      </c>
      <c r="C1993" s="38">
        <v>24</v>
      </c>
      <c r="D1993" s="39">
        <v>4</v>
      </c>
      <c r="E1993" s="17">
        <v>1.1000000000000001</v>
      </c>
      <c r="F1993" s="17">
        <v>0</v>
      </c>
      <c r="G1993" s="17">
        <v>0</v>
      </c>
      <c r="H1993" s="37">
        <f t="shared" si="546"/>
        <v>33.979999999999997</v>
      </c>
      <c r="I1993" s="37">
        <f>IF(H1993&lt;'Roof Calculator'!$G$8, 1, 0)</f>
        <v>1</v>
      </c>
      <c r="J1993" s="37">
        <f>IF(H1993&gt;='Roof Calculator'!$G$8, 1, 0)</f>
        <v>0</v>
      </c>
      <c r="K1993" s="37">
        <f t="shared" si="547"/>
        <v>33.979999999999997</v>
      </c>
      <c r="L1993" s="37">
        <f t="shared" si="548"/>
        <v>0</v>
      </c>
      <c r="M1993" s="37">
        <v>0</v>
      </c>
      <c r="N1993" s="37">
        <f t="shared" si="549"/>
        <v>0</v>
      </c>
      <c r="O1993" s="37">
        <v>0</v>
      </c>
      <c r="P1993" s="37">
        <v>0</v>
      </c>
      <c r="Q1993" s="21">
        <f t="shared" si="550"/>
        <v>39.790999999999997</v>
      </c>
      <c r="R1993" s="21">
        <f t="shared" si="559"/>
        <v>83.125000000000711</v>
      </c>
      <c r="S1993" s="21">
        <f t="shared" si="560"/>
        <v>0.83390016311200255</v>
      </c>
      <c r="T1993" s="21">
        <f t="shared" si="551"/>
        <v>86.147999999999996</v>
      </c>
      <c r="U1993" s="37">
        <f>VLOOKUP(Time_Zone, 'LSTM LookUp'!$B$5:$D$8, 3, FALSE)</f>
        <v>-75</v>
      </c>
      <c r="V1993" s="21">
        <f t="shared" si="561"/>
        <v>-6.8583716911992987</v>
      </c>
      <c r="W1993" s="21">
        <f t="shared" si="552"/>
        <v>39.433407077200172</v>
      </c>
      <c r="X1993" s="21">
        <f t="shared" si="553"/>
        <v>0</v>
      </c>
      <c r="Y1993" s="21">
        <f t="shared" si="554"/>
        <v>0</v>
      </c>
      <c r="Z1993" s="21">
        <f t="shared" si="562"/>
        <v>0</v>
      </c>
      <c r="AA1993" s="21">
        <f t="shared" si="555"/>
        <v>0</v>
      </c>
      <c r="AB1993" s="21">
        <f t="shared" si="556"/>
        <v>0</v>
      </c>
      <c r="AC1993" s="21">
        <f t="shared" si="557"/>
        <v>0</v>
      </c>
      <c r="AD1993" s="21">
        <f t="shared" si="563"/>
        <v>0</v>
      </c>
      <c r="AE1993" s="21" t="str">
        <f t="shared" si="558"/>
        <v>3/24/4:00</v>
      </c>
    </row>
    <row r="1994" spans="2:31">
      <c r="B1994" s="37">
        <v>3</v>
      </c>
      <c r="C1994" s="38">
        <v>24</v>
      </c>
      <c r="D1994" s="39">
        <v>5</v>
      </c>
      <c r="E1994" s="17">
        <v>0.6</v>
      </c>
      <c r="F1994" s="17">
        <v>0</v>
      </c>
      <c r="G1994" s="17">
        <v>0</v>
      </c>
      <c r="H1994" s="37">
        <f t="shared" si="546"/>
        <v>33.08</v>
      </c>
      <c r="I1994" s="37">
        <f>IF(H1994&lt;'Roof Calculator'!$G$8, 1, 0)</f>
        <v>1</v>
      </c>
      <c r="J1994" s="37">
        <f>IF(H1994&gt;='Roof Calculator'!$G$8, 1, 0)</f>
        <v>0</v>
      </c>
      <c r="K1994" s="37">
        <f t="shared" si="547"/>
        <v>33.08</v>
      </c>
      <c r="L1994" s="37">
        <f t="shared" si="548"/>
        <v>0</v>
      </c>
      <c r="M1994" s="37">
        <v>0</v>
      </c>
      <c r="N1994" s="37">
        <f t="shared" si="549"/>
        <v>0</v>
      </c>
      <c r="O1994" s="37">
        <v>0</v>
      </c>
      <c r="P1994" s="37">
        <v>0</v>
      </c>
      <c r="Q1994" s="21">
        <f t="shared" si="550"/>
        <v>39.790999999999997</v>
      </c>
      <c r="R1994" s="21">
        <f t="shared" si="559"/>
        <v>83.166666666667382</v>
      </c>
      <c r="S1994" s="21">
        <f t="shared" si="560"/>
        <v>0.85024482525990142</v>
      </c>
      <c r="T1994" s="21">
        <f t="shared" si="551"/>
        <v>86.147999999999996</v>
      </c>
      <c r="U1994" s="37">
        <f>VLOOKUP(Time_Zone, 'LSTM LookUp'!$B$5:$D$8, 3, FALSE)</f>
        <v>-75</v>
      </c>
      <c r="V1994" s="21">
        <f t="shared" si="561"/>
        <v>-6.8451273228586533</v>
      </c>
      <c r="W1994" s="21">
        <f t="shared" si="552"/>
        <v>54.436718169285349</v>
      </c>
      <c r="X1994" s="21">
        <f t="shared" si="553"/>
        <v>0</v>
      </c>
      <c r="Y1994" s="21">
        <f t="shared" si="554"/>
        <v>0</v>
      </c>
      <c r="Z1994" s="21">
        <f t="shared" si="562"/>
        <v>0</v>
      </c>
      <c r="AA1994" s="21">
        <f t="shared" si="555"/>
        <v>0</v>
      </c>
      <c r="AB1994" s="21">
        <f t="shared" si="556"/>
        <v>0</v>
      </c>
      <c r="AC1994" s="21">
        <f t="shared" si="557"/>
        <v>0</v>
      </c>
      <c r="AD1994" s="21">
        <f t="shared" si="563"/>
        <v>0</v>
      </c>
      <c r="AE1994" s="21" t="str">
        <f t="shared" si="558"/>
        <v>3/24/5:00</v>
      </c>
    </row>
    <row r="1995" spans="2:31">
      <c r="B1995" s="37">
        <v>3</v>
      </c>
      <c r="C1995" s="38">
        <v>24</v>
      </c>
      <c r="D1995" s="39">
        <v>6</v>
      </c>
      <c r="E1995" s="17">
        <v>0</v>
      </c>
      <c r="F1995" s="17">
        <v>0</v>
      </c>
      <c r="G1995" s="17">
        <v>0</v>
      </c>
      <c r="H1995" s="37">
        <f t="shared" si="546"/>
        <v>32</v>
      </c>
      <c r="I1995" s="37">
        <f>IF(H1995&lt;'Roof Calculator'!$G$8, 1, 0)</f>
        <v>1</v>
      </c>
      <c r="J1995" s="37">
        <f>IF(H1995&gt;='Roof Calculator'!$G$8, 1, 0)</f>
        <v>0</v>
      </c>
      <c r="K1995" s="37">
        <f t="shared" si="547"/>
        <v>32</v>
      </c>
      <c r="L1995" s="37">
        <f t="shared" si="548"/>
        <v>0</v>
      </c>
      <c r="M1995" s="37">
        <v>0</v>
      </c>
      <c r="N1995" s="37">
        <f t="shared" si="549"/>
        <v>0</v>
      </c>
      <c r="O1995" s="37">
        <v>0</v>
      </c>
      <c r="P1995" s="37">
        <v>0</v>
      </c>
      <c r="Q1995" s="21">
        <f t="shared" si="550"/>
        <v>39.790999999999997</v>
      </c>
      <c r="R1995" s="21">
        <f t="shared" si="559"/>
        <v>83.208333333334053</v>
      </c>
      <c r="S1995" s="21">
        <f t="shared" si="560"/>
        <v>0.86658911915351233</v>
      </c>
      <c r="T1995" s="21">
        <f t="shared" si="551"/>
        <v>86.147999999999996</v>
      </c>
      <c r="U1995" s="37">
        <f>VLOOKUP(Time_Zone, 'LSTM LookUp'!$B$5:$D$8, 3, FALSE)</f>
        <v>-75</v>
      </c>
      <c r="V1995" s="21">
        <f t="shared" si="561"/>
        <v>-6.8318805682366754</v>
      </c>
      <c r="W1995" s="21">
        <f t="shared" si="552"/>
        <v>69.440029857940843</v>
      </c>
      <c r="X1995" s="21">
        <f t="shared" si="553"/>
        <v>0</v>
      </c>
      <c r="Y1995" s="21">
        <f t="shared" si="554"/>
        <v>0</v>
      </c>
      <c r="Z1995" s="21">
        <f t="shared" si="562"/>
        <v>0</v>
      </c>
      <c r="AA1995" s="21">
        <f t="shared" si="555"/>
        <v>0</v>
      </c>
      <c r="AB1995" s="21">
        <f t="shared" si="556"/>
        <v>0</v>
      </c>
      <c r="AC1995" s="21">
        <f t="shared" si="557"/>
        <v>0</v>
      </c>
      <c r="AD1995" s="21">
        <f t="shared" si="563"/>
        <v>0</v>
      </c>
      <c r="AE1995" s="21" t="str">
        <f t="shared" si="558"/>
        <v>3/24/6:00</v>
      </c>
    </row>
    <row r="1996" spans="2:31">
      <c r="B1996" s="37">
        <v>3</v>
      </c>
      <c r="C1996" s="38">
        <v>24</v>
      </c>
      <c r="D1996" s="39">
        <v>7</v>
      </c>
      <c r="E1996" s="17">
        <v>-1.1000000000000001</v>
      </c>
      <c r="F1996" s="17">
        <v>4</v>
      </c>
      <c r="G1996" s="17">
        <v>14</v>
      </c>
      <c r="H1996" s="37">
        <f t="shared" si="546"/>
        <v>30.02</v>
      </c>
      <c r="I1996" s="37">
        <f>IF(H1996&lt;'Roof Calculator'!$G$8, 1, 0)</f>
        <v>1</v>
      </c>
      <c r="J1996" s="37">
        <f>IF(H1996&gt;='Roof Calculator'!$G$8, 1, 0)</f>
        <v>0</v>
      </c>
      <c r="K1996" s="37">
        <f t="shared" si="547"/>
        <v>30.02</v>
      </c>
      <c r="L1996" s="37">
        <f t="shared" si="548"/>
        <v>0</v>
      </c>
      <c r="M1996" s="37">
        <v>0</v>
      </c>
      <c r="N1996" s="37">
        <f t="shared" si="549"/>
        <v>4</v>
      </c>
      <c r="O1996" s="37">
        <v>0</v>
      </c>
      <c r="P1996" s="37">
        <v>0</v>
      </c>
      <c r="Q1996" s="21">
        <f t="shared" si="550"/>
        <v>39.790999999999997</v>
      </c>
      <c r="R1996" s="21">
        <f t="shared" si="559"/>
        <v>83.250000000000725</v>
      </c>
      <c r="S1996" s="21">
        <f t="shared" si="560"/>
        <v>0.88293303770958864</v>
      </c>
      <c r="T1996" s="21">
        <f t="shared" si="551"/>
        <v>86.147999999999996</v>
      </c>
      <c r="U1996" s="37">
        <f>VLOOKUP(Time_Zone, 'LSTM LookUp'!$B$5:$D$8, 3, FALSE)</f>
        <v>-75</v>
      </c>
      <c r="V1996" s="21">
        <f t="shared" si="561"/>
        <v>-6.8186314559385677</v>
      </c>
      <c r="W1996" s="21">
        <f t="shared" si="552"/>
        <v>84.443342136015332</v>
      </c>
      <c r="X1996" s="21">
        <f t="shared" si="553"/>
        <v>1.1795798907010624</v>
      </c>
      <c r="Y1996" s="21">
        <f t="shared" si="554"/>
        <v>5.1795798907010626</v>
      </c>
      <c r="Z1996" s="21">
        <f t="shared" si="562"/>
        <v>1.6418363607461934</v>
      </c>
      <c r="AA1996" s="21">
        <f t="shared" si="555"/>
        <v>1.6418363607461934</v>
      </c>
      <c r="AB1996" s="21">
        <f t="shared" si="556"/>
        <v>0</v>
      </c>
      <c r="AC1996" s="21">
        <f t="shared" si="557"/>
        <v>0</v>
      </c>
      <c r="AD1996" s="21">
        <f t="shared" si="563"/>
        <v>0</v>
      </c>
      <c r="AE1996" s="21" t="str">
        <f t="shared" si="558"/>
        <v>3/24/7:00</v>
      </c>
    </row>
    <row r="1997" spans="2:31">
      <c r="B1997" s="37">
        <v>3</v>
      </c>
      <c r="C1997" s="38">
        <v>24</v>
      </c>
      <c r="D1997" s="39">
        <v>8</v>
      </c>
      <c r="E1997" s="17">
        <v>1.1000000000000001</v>
      </c>
      <c r="F1997" s="17">
        <v>35</v>
      </c>
      <c r="G1997" s="17">
        <v>377</v>
      </c>
      <c r="H1997" s="37">
        <f t="shared" si="546"/>
        <v>33.979999999999997</v>
      </c>
      <c r="I1997" s="37">
        <f>IF(H1997&lt;'Roof Calculator'!$G$8, 1, 0)</f>
        <v>1</v>
      </c>
      <c r="J1997" s="37">
        <f>IF(H1997&gt;='Roof Calculator'!$G$8, 1, 0)</f>
        <v>0</v>
      </c>
      <c r="K1997" s="37">
        <f t="shared" si="547"/>
        <v>33.979999999999997</v>
      </c>
      <c r="L1997" s="37">
        <f t="shared" si="548"/>
        <v>0</v>
      </c>
      <c r="M1997" s="37">
        <v>0</v>
      </c>
      <c r="N1997" s="37">
        <f t="shared" si="549"/>
        <v>35</v>
      </c>
      <c r="O1997" s="37">
        <v>0</v>
      </c>
      <c r="P1997" s="37">
        <v>0</v>
      </c>
      <c r="Q1997" s="21">
        <f t="shared" si="550"/>
        <v>39.790999999999997</v>
      </c>
      <c r="R1997" s="21">
        <f t="shared" si="559"/>
        <v>83.291666666667396</v>
      </c>
      <c r="S1997" s="21">
        <f t="shared" si="560"/>
        <v>0.89927657384480275</v>
      </c>
      <c r="T1997" s="21">
        <f t="shared" si="551"/>
        <v>86.147999999999996</v>
      </c>
      <c r="U1997" s="37">
        <f>VLOOKUP(Time_Zone, 'LSTM LookUp'!$B$5:$D$8, 3, FALSE)</f>
        <v>-75</v>
      </c>
      <c r="V1997" s="21">
        <f t="shared" si="561"/>
        <v>-6.8053800145683621</v>
      </c>
      <c r="W1997" s="21">
        <f t="shared" si="552"/>
        <v>99.446654996357864</v>
      </c>
      <c r="X1997" s="21">
        <f t="shared" si="553"/>
        <v>-43.752486622238706</v>
      </c>
      <c r="Y1997" s="21">
        <f t="shared" si="554"/>
        <v>-8.7524866222387061</v>
      </c>
      <c r="Z1997" s="21">
        <f t="shared" si="562"/>
        <v>-2.7743853915903443</v>
      </c>
      <c r="AA1997" s="21">
        <f t="shared" si="555"/>
        <v>-2.7743853915903443</v>
      </c>
      <c r="AB1997" s="21">
        <f t="shared" si="556"/>
        <v>0</v>
      </c>
      <c r="AC1997" s="21">
        <f t="shared" si="557"/>
        <v>0</v>
      </c>
      <c r="AD1997" s="21">
        <f t="shared" si="563"/>
        <v>0</v>
      </c>
      <c r="AE1997" s="21" t="str">
        <f t="shared" si="558"/>
        <v>3/24/8:00</v>
      </c>
    </row>
    <row r="1998" spans="2:31">
      <c r="B1998" s="37">
        <v>3</v>
      </c>
      <c r="C1998" s="38">
        <v>24</v>
      </c>
      <c r="D1998" s="39">
        <v>9</v>
      </c>
      <c r="E1998" s="17">
        <v>3.3</v>
      </c>
      <c r="F1998" s="17">
        <v>60</v>
      </c>
      <c r="G1998" s="17">
        <v>666</v>
      </c>
      <c r="H1998" s="37">
        <f t="shared" si="546"/>
        <v>37.94</v>
      </c>
      <c r="I1998" s="37">
        <f>IF(H1998&lt;'Roof Calculator'!$G$8, 1, 0)</f>
        <v>1</v>
      </c>
      <c r="J1998" s="37">
        <f>IF(H1998&gt;='Roof Calculator'!$G$8, 1, 0)</f>
        <v>0</v>
      </c>
      <c r="K1998" s="37">
        <f t="shared" si="547"/>
        <v>37.94</v>
      </c>
      <c r="L1998" s="37">
        <f t="shared" si="548"/>
        <v>0</v>
      </c>
      <c r="M1998" s="37">
        <v>0</v>
      </c>
      <c r="N1998" s="37">
        <f t="shared" si="549"/>
        <v>60</v>
      </c>
      <c r="O1998" s="37">
        <v>0</v>
      </c>
      <c r="P1998" s="37">
        <v>0</v>
      </c>
      <c r="Q1998" s="21">
        <f t="shared" si="550"/>
        <v>39.790999999999997</v>
      </c>
      <c r="R1998" s="21">
        <f t="shared" si="559"/>
        <v>83.333333333334068</v>
      </c>
      <c r="S1998" s="21">
        <f t="shared" si="560"/>
        <v>0.91561972047574247</v>
      </c>
      <c r="T1998" s="21">
        <f t="shared" si="551"/>
        <v>86.147999999999996</v>
      </c>
      <c r="U1998" s="37">
        <f>VLOOKUP(Time_Zone, 'LSTM LookUp'!$B$5:$D$8, 3, FALSE)</f>
        <v>-75</v>
      </c>
      <c r="V1998" s="21">
        <f t="shared" si="561"/>
        <v>-6.7921262727288658</v>
      </c>
      <c r="W1998" s="21">
        <f t="shared" si="552"/>
        <v>114.44996843181778</v>
      </c>
      <c r="X1998" s="21">
        <f t="shared" si="553"/>
        <v>-204.97178089412915</v>
      </c>
      <c r="Y1998" s="21">
        <f t="shared" si="554"/>
        <v>-144.97178089412915</v>
      </c>
      <c r="Z1998" s="21">
        <f t="shared" si="562"/>
        <v>-45.953522520509914</v>
      </c>
      <c r="AA1998" s="21">
        <f t="shared" si="555"/>
        <v>-45.953522520509914</v>
      </c>
      <c r="AB1998" s="21">
        <f t="shared" si="556"/>
        <v>0</v>
      </c>
      <c r="AC1998" s="21">
        <f t="shared" si="557"/>
        <v>0</v>
      </c>
      <c r="AD1998" s="21">
        <f t="shared" si="563"/>
        <v>0</v>
      </c>
      <c r="AE1998" s="21" t="str">
        <f t="shared" si="558"/>
        <v>3/24/9:00</v>
      </c>
    </row>
    <row r="1999" spans="2:31">
      <c r="B1999" s="37">
        <v>3</v>
      </c>
      <c r="C1999" s="38">
        <v>24</v>
      </c>
      <c r="D1999" s="39">
        <v>10</v>
      </c>
      <c r="E1999" s="17">
        <v>5</v>
      </c>
      <c r="F1999" s="17">
        <v>102</v>
      </c>
      <c r="G1999" s="17">
        <v>771</v>
      </c>
      <c r="H1999" s="37">
        <f t="shared" si="546"/>
        <v>41</v>
      </c>
      <c r="I1999" s="37">
        <f>IF(H1999&lt;'Roof Calculator'!$G$8, 1, 0)</f>
        <v>1</v>
      </c>
      <c r="J1999" s="37">
        <f>IF(H1999&gt;='Roof Calculator'!$G$8, 1, 0)</f>
        <v>0</v>
      </c>
      <c r="K1999" s="37">
        <f t="shared" si="547"/>
        <v>41</v>
      </c>
      <c r="L1999" s="37">
        <f t="shared" si="548"/>
        <v>0</v>
      </c>
      <c r="M1999" s="37">
        <v>0</v>
      </c>
      <c r="N1999" s="37">
        <f t="shared" si="549"/>
        <v>102</v>
      </c>
      <c r="O1999" s="37">
        <v>0</v>
      </c>
      <c r="P1999" s="37">
        <v>0</v>
      </c>
      <c r="Q1999" s="21">
        <f t="shared" si="550"/>
        <v>39.790999999999997</v>
      </c>
      <c r="R1999" s="21">
        <f t="shared" si="559"/>
        <v>83.375000000000739</v>
      </c>
      <c r="S1999" s="21">
        <f t="shared" si="560"/>
        <v>0.93196247051891168</v>
      </c>
      <c r="T1999" s="21">
        <f t="shared" si="551"/>
        <v>86.147999999999996</v>
      </c>
      <c r="U1999" s="37">
        <f>VLOOKUP(Time_Zone, 'LSTM LookUp'!$B$5:$D$8, 3, FALSE)</f>
        <v>-75</v>
      </c>
      <c r="V1999" s="21">
        <f t="shared" si="561"/>
        <v>-6.7788702590215948</v>
      </c>
      <c r="W1999" s="21">
        <f t="shared" si="552"/>
        <v>129.4532824352446</v>
      </c>
      <c r="X1999" s="21">
        <f t="shared" si="553"/>
        <v>-368.37970702989116</v>
      </c>
      <c r="Y1999" s="21">
        <f t="shared" si="554"/>
        <v>-266.37970702989116</v>
      </c>
      <c r="Z1999" s="21">
        <f t="shared" si="562"/>
        <v>-84.437714640095578</v>
      </c>
      <c r="AA1999" s="21">
        <f t="shared" si="555"/>
        <v>-84.437714640095578</v>
      </c>
      <c r="AB1999" s="21">
        <f t="shared" si="556"/>
        <v>0</v>
      </c>
      <c r="AC1999" s="21">
        <f t="shared" si="557"/>
        <v>0</v>
      </c>
      <c r="AD1999" s="21">
        <f t="shared" si="563"/>
        <v>0</v>
      </c>
      <c r="AE1999" s="21" t="str">
        <f t="shared" si="558"/>
        <v>3/24/10:00</v>
      </c>
    </row>
    <row r="2000" spans="2:31">
      <c r="B2000" s="37">
        <v>3</v>
      </c>
      <c r="C2000" s="38">
        <v>24</v>
      </c>
      <c r="D2000" s="39">
        <v>11</v>
      </c>
      <c r="E2000" s="17">
        <v>7.2</v>
      </c>
      <c r="F2000" s="17">
        <v>96</v>
      </c>
      <c r="G2000" s="17">
        <v>868</v>
      </c>
      <c r="H2000" s="37">
        <f t="shared" si="546"/>
        <v>44.96</v>
      </c>
      <c r="I2000" s="37">
        <f>IF(H2000&lt;'Roof Calculator'!$G$8, 1, 0)</f>
        <v>1</v>
      </c>
      <c r="J2000" s="37">
        <f>IF(H2000&gt;='Roof Calculator'!$G$8, 1, 0)</f>
        <v>0</v>
      </c>
      <c r="K2000" s="37">
        <f t="shared" si="547"/>
        <v>44.96</v>
      </c>
      <c r="L2000" s="37">
        <f t="shared" si="548"/>
        <v>0</v>
      </c>
      <c r="M2000" s="37">
        <v>0</v>
      </c>
      <c r="N2000" s="37">
        <f t="shared" si="549"/>
        <v>96</v>
      </c>
      <c r="O2000" s="37">
        <v>0</v>
      </c>
      <c r="P2000" s="37">
        <v>0</v>
      </c>
      <c r="Q2000" s="21">
        <f t="shared" si="550"/>
        <v>39.790999999999997</v>
      </c>
      <c r="R2000" s="21">
        <f t="shared" si="559"/>
        <v>83.41666666666741</v>
      </c>
      <c r="S2000" s="21">
        <f t="shared" si="560"/>
        <v>0.94830481689072732</v>
      </c>
      <c r="T2000" s="21">
        <f t="shared" si="551"/>
        <v>86.147999999999996</v>
      </c>
      <c r="U2000" s="37">
        <f>VLOOKUP(Time_Zone, 'LSTM LookUp'!$B$5:$D$8, 3, FALSE)</f>
        <v>-75</v>
      </c>
      <c r="V2000" s="21">
        <f t="shared" si="561"/>
        <v>-6.7656120020467192</v>
      </c>
      <c r="W2000" s="21">
        <f t="shared" si="552"/>
        <v>144.45659699948831</v>
      </c>
      <c r="X2000" s="21">
        <f t="shared" si="553"/>
        <v>-533.41860726187861</v>
      </c>
      <c r="Y2000" s="21">
        <f t="shared" si="554"/>
        <v>-437.41860726187861</v>
      </c>
      <c r="Z2000" s="21">
        <f t="shared" si="562"/>
        <v>-138.65405871214512</v>
      </c>
      <c r="AA2000" s="21">
        <f t="shared" si="555"/>
        <v>-138.65405871214512</v>
      </c>
      <c r="AB2000" s="21">
        <f t="shared" si="556"/>
        <v>0</v>
      </c>
      <c r="AC2000" s="21">
        <f t="shared" si="557"/>
        <v>0</v>
      </c>
      <c r="AD2000" s="21">
        <f t="shared" si="563"/>
        <v>0</v>
      </c>
      <c r="AE2000" s="21" t="str">
        <f t="shared" si="558"/>
        <v>3/24/11:00</v>
      </c>
    </row>
    <row r="2001" spans="2:31">
      <c r="B2001" s="37">
        <v>3</v>
      </c>
      <c r="C2001" s="38">
        <v>24</v>
      </c>
      <c r="D2001" s="39">
        <v>12</v>
      </c>
      <c r="E2001" s="17">
        <v>8.3000000000000007</v>
      </c>
      <c r="F2001" s="17">
        <v>106</v>
      </c>
      <c r="G2001" s="17">
        <v>910</v>
      </c>
      <c r="H2001" s="37">
        <f t="shared" si="546"/>
        <v>46.94</v>
      </c>
      <c r="I2001" s="37">
        <f>IF(H2001&lt;'Roof Calculator'!$G$8, 1, 0)</f>
        <v>1</v>
      </c>
      <c r="J2001" s="37">
        <f>IF(H2001&gt;='Roof Calculator'!$G$8, 1, 0)</f>
        <v>0</v>
      </c>
      <c r="K2001" s="37">
        <f t="shared" si="547"/>
        <v>46.94</v>
      </c>
      <c r="L2001" s="37">
        <f t="shared" si="548"/>
        <v>0</v>
      </c>
      <c r="M2001" s="37">
        <v>0</v>
      </c>
      <c r="N2001" s="37">
        <f t="shared" si="549"/>
        <v>106</v>
      </c>
      <c r="O2001" s="37">
        <v>0</v>
      </c>
      <c r="P2001" s="37">
        <v>0</v>
      </c>
      <c r="Q2001" s="21">
        <f t="shared" si="550"/>
        <v>39.790999999999997</v>
      </c>
      <c r="R2001" s="21">
        <f t="shared" si="559"/>
        <v>83.458333333334082</v>
      </c>
      <c r="S2001" s="21">
        <f t="shared" si="560"/>
        <v>0.96464675250751941</v>
      </c>
      <c r="T2001" s="21">
        <f t="shared" si="551"/>
        <v>86.147999999999996</v>
      </c>
      <c r="U2001" s="37">
        <f>VLOOKUP(Time_Zone, 'LSTM LookUp'!$B$5:$D$8, 3, FALSE)</f>
        <v>-75</v>
      </c>
      <c r="V2001" s="21">
        <f t="shared" si="561"/>
        <v>-6.7523515304030051</v>
      </c>
      <c r="W2001" s="21">
        <f t="shared" si="552"/>
        <v>159.45991211739923</v>
      </c>
      <c r="X2001" s="21">
        <f t="shared" si="553"/>
        <v>-644.87972567788768</v>
      </c>
      <c r="Y2001" s="21">
        <f t="shared" si="554"/>
        <v>-538.87972567788768</v>
      </c>
      <c r="Z2001" s="21">
        <f t="shared" si="562"/>
        <v>-170.8154611680558</v>
      </c>
      <c r="AA2001" s="21">
        <f t="shared" si="555"/>
        <v>-170.8154611680558</v>
      </c>
      <c r="AB2001" s="21">
        <f t="shared" si="556"/>
        <v>0</v>
      </c>
      <c r="AC2001" s="21">
        <f t="shared" si="557"/>
        <v>0</v>
      </c>
      <c r="AD2001" s="21">
        <f t="shared" si="563"/>
        <v>0</v>
      </c>
      <c r="AE2001" s="21" t="str">
        <f t="shared" si="558"/>
        <v>3/24/12:00</v>
      </c>
    </row>
    <row r="2002" spans="2:31">
      <c r="B2002" s="37">
        <v>3</v>
      </c>
      <c r="C2002" s="38">
        <v>24</v>
      </c>
      <c r="D2002" s="39">
        <v>13</v>
      </c>
      <c r="E2002" s="17">
        <v>10</v>
      </c>
      <c r="F2002" s="17">
        <v>160</v>
      </c>
      <c r="G2002" s="17">
        <v>880</v>
      </c>
      <c r="H2002" s="37">
        <f t="shared" si="546"/>
        <v>50</v>
      </c>
      <c r="I2002" s="37">
        <f>IF(H2002&lt;'Roof Calculator'!$G$8, 1, 0)</f>
        <v>1</v>
      </c>
      <c r="J2002" s="37">
        <f>IF(H2002&gt;='Roof Calculator'!$G$8, 1, 0)</f>
        <v>0</v>
      </c>
      <c r="K2002" s="37">
        <f t="shared" si="547"/>
        <v>50</v>
      </c>
      <c r="L2002" s="37">
        <f t="shared" si="548"/>
        <v>0</v>
      </c>
      <c r="M2002" s="37">
        <v>0</v>
      </c>
      <c r="N2002" s="37">
        <f t="shared" si="549"/>
        <v>160</v>
      </c>
      <c r="O2002" s="37">
        <v>0</v>
      </c>
      <c r="P2002" s="37">
        <v>0</v>
      </c>
      <c r="Q2002" s="21">
        <f t="shared" si="550"/>
        <v>39.790999999999997</v>
      </c>
      <c r="R2002" s="21">
        <f t="shared" si="559"/>
        <v>83.500000000000753</v>
      </c>
      <c r="S2002" s="21">
        <f t="shared" si="560"/>
        <v>0.98098827028552782</v>
      </c>
      <c r="T2002" s="21">
        <f t="shared" si="551"/>
        <v>86.147999999999996</v>
      </c>
      <c r="U2002" s="37">
        <f>VLOOKUP(Time_Zone, 'LSTM LookUp'!$B$5:$D$8, 3, FALSE)</f>
        <v>-75</v>
      </c>
      <c r="V2002" s="21">
        <f t="shared" si="561"/>
        <v>-6.739088872687752</v>
      </c>
      <c r="W2002" s="21">
        <f t="shared" si="552"/>
        <v>174.46322778182807</v>
      </c>
      <c r="X2002" s="21">
        <f t="shared" si="553"/>
        <v>-663.28243049348839</v>
      </c>
      <c r="Y2002" s="21">
        <f t="shared" si="554"/>
        <v>-503.28243049348839</v>
      </c>
      <c r="Z2002" s="21">
        <f t="shared" si="562"/>
        <v>-159.53174032365129</v>
      </c>
      <c r="AA2002" s="21">
        <f t="shared" si="555"/>
        <v>-159.53174032365129</v>
      </c>
      <c r="AB2002" s="21">
        <f t="shared" si="556"/>
        <v>0</v>
      </c>
      <c r="AC2002" s="21">
        <f t="shared" si="557"/>
        <v>0</v>
      </c>
      <c r="AD2002" s="21">
        <f t="shared" si="563"/>
        <v>0</v>
      </c>
      <c r="AE2002" s="21" t="str">
        <f t="shared" si="558"/>
        <v>3/24/13:00</v>
      </c>
    </row>
    <row r="2003" spans="2:31">
      <c r="B2003" s="37">
        <v>3</v>
      </c>
      <c r="C2003" s="38">
        <v>24</v>
      </c>
      <c r="D2003" s="39">
        <v>14</v>
      </c>
      <c r="E2003" s="17">
        <v>11.1</v>
      </c>
      <c r="F2003" s="17">
        <v>149</v>
      </c>
      <c r="G2003" s="17">
        <v>884</v>
      </c>
      <c r="H2003" s="37">
        <f t="shared" si="546"/>
        <v>51.98</v>
      </c>
      <c r="I2003" s="37">
        <f>IF(H2003&lt;'Roof Calculator'!$G$8, 1, 0)</f>
        <v>1</v>
      </c>
      <c r="J2003" s="37">
        <f>IF(H2003&gt;='Roof Calculator'!$G$8, 1, 0)</f>
        <v>0</v>
      </c>
      <c r="K2003" s="37">
        <f t="shared" si="547"/>
        <v>51.98</v>
      </c>
      <c r="L2003" s="37">
        <f t="shared" si="548"/>
        <v>0</v>
      </c>
      <c r="M2003" s="37">
        <v>0</v>
      </c>
      <c r="N2003" s="37">
        <f t="shared" si="549"/>
        <v>149</v>
      </c>
      <c r="O2003" s="37">
        <v>0</v>
      </c>
      <c r="P2003" s="37">
        <v>0</v>
      </c>
      <c r="Q2003" s="21">
        <f t="shared" si="550"/>
        <v>39.790999999999997</v>
      </c>
      <c r="R2003" s="21">
        <f t="shared" si="559"/>
        <v>83.541666666667425</v>
      </c>
      <c r="S2003" s="21">
        <f t="shared" si="560"/>
        <v>0.99732936314090193</v>
      </c>
      <c r="T2003" s="21">
        <f t="shared" si="551"/>
        <v>86.147999999999996</v>
      </c>
      <c r="U2003" s="37">
        <f>VLOOKUP(Time_Zone, 'LSTM LookUp'!$B$5:$D$8, 3, FALSE)</f>
        <v>-75</v>
      </c>
      <c r="V2003" s="21">
        <f t="shared" si="561"/>
        <v>-6.7258240574967312</v>
      </c>
      <c r="W2003" s="21">
        <f t="shared" si="552"/>
        <v>189.4665439856258</v>
      </c>
      <c r="X2003" s="21">
        <f t="shared" si="553"/>
        <v>-660.0524956691188</v>
      </c>
      <c r="Y2003" s="21">
        <f t="shared" si="554"/>
        <v>-511.0524956691188</v>
      </c>
      <c r="Z2003" s="21">
        <f t="shared" si="562"/>
        <v>-161.99471527527251</v>
      </c>
      <c r="AA2003" s="21">
        <f t="shared" si="555"/>
        <v>-161.99471527527251</v>
      </c>
      <c r="AB2003" s="21">
        <f t="shared" si="556"/>
        <v>0</v>
      </c>
      <c r="AC2003" s="21">
        <f t="shared" si="557"/>
        <v>0</v>
      </c>
      <c r="AD2003" s="21">
        <f t="shared" si="563"/>
        <v>0</v>
      </c>
      <c r="AE2003" s="21" t="str">
        <f t="shared" si="558"/>
        <v>3/24/14:00</v>
      </c>
    </row>
    <row r="2004" spans="2:31">
      <c r="B2004" s="37">
        <v>3</v>
      </c>
      <c r="C2004" s="38">
        <v>24</v>
      </c>
      <c r="D2004" s="39">
        <v>15</v>
      </c>
      <c r="E2004" s="17">
        <v>12.8</v>
      </c>
      <c r="F2004" s="17">
        <v>140</v>
      </c>
      <c r="G2004" s="17">
        <v>871</v>
      </c>
      <c r="H2004" s="37">
        <f t="shared" si="546"/>
        <v>55.04</v>
      </c>
      <c r="I2004" s="37">
        <f>IF(H2004&lt;'Roof Calculator'!$G$8, 1, 0)</f>
        <v>0</v>
      </c>
      <c r="J2004" s="37">
        <f>IF(H2004&gt;='Roof Calculator'!$G$8, 1, 0)</f>
        <v>1</v>
      </c>
      <c r="K2004" s="37">
        <f t="shared" si="547"/>
        <v>0</v>
      </c>
      <c r="L2004" s="37">
        <f t="shared" si="548"/>
        <v>55.04</v>
      </c>
      <c r="M2004" s="37">
        <v>0</v>
      </c>
      <c r="N2004" s="37">
        <f t="shared" si="549"/>
        <v>140</v>
      </c>
      <c r="O2004" s="37">
        <v>0</v>
      </c>
      <c r="P2004" s="37">
        <v>0</v>
      </c>
      <c r="Q2004" s="21">
        <f t="shared" si="550"/>
        <v>39.790999999999997</v>
      </c>
      <c r="R2004" s="21">
        <f t="shared" si="559"/>
        <v>83.583333333334096</v>
      </c>
      <c r="S2004" s="21">
        <f t="shared" si="560"/>
        <v>1.0136700239896981</v>
      </c>
      <c r="T2004" s="21">
        <f t="shared" si="551"/>
        <v>86.147999999999996</v>
      </c>
      <c r="U2004" s="37">
        <f>VLOOKUP(Time_Zone, 'LSTM LookUp'!$B$5:$D$8, 3, FALSE)</f>
        <v>-75</v>
      </c>
      <c r="V2004" s="21">
        <f t="shared" si="561"/>
        <v>-6.7125571134241344</v>
      </c>
      <c r="W2004" s="21">
        <f t="shared" si="552"/>
        <v>204.46986072164395</v>
      </c>
      <c r="X2004" s="21">
        <f t="shared" si="553"/>
        <v>-599.19207339974866</v>
      </c>
      <c r="Y2004" s="21">
        <f t="shared" si="554"/>
        <v>-459.19207339974866</v>
      </c>
      <c r="Z2004" s="21">
        <f t="shared" si="562"/>
        <v>-145.5558671906301</v>
      </c>
      <c r="AA2004" s="21">
        <f t="shared" si="555"/>
        <v>0</v>
      </c>
      <c r="AB2004" s="21">
        <f t="shared" si="556"/>
        <v>-145.5558671906301</v>
      </c>
      <c r="AC2004" s="21">
        <f t="shared" si="557"/>
        <v>55.04</v>
      </c>
      <c r="AD2004" s="21">
        <f t="shared" si="563"/>
        <v>-145.5558671906301</v>
      </c>
      <c r="AE2004" s="21" t="str">
        <f t="shared" si="558"/>
        <v>3/24/15:00</v>
      </c>
    </row>
    <row r="2005" spans="2:31">
      <c r="B2005" s="37">
        <v>3</v>
      </c>
      <c r="C2005" s="38">
        <v>24</v>
      </c>
      <c r="D2005" s="39">
        <v>16</v>
      </c>
      <c r="E2005" s="17">
        <v>13.3</v>
      </c>
      <c r="F2005" s="17">
        <v>115</v>
      </c>
      <c r="G2005" s="17">
        <v>838</v>
      </c>
      <c r="H2005" s="37">
        <f t="shared" si="546"/>
        <v>55.94</v>
      </c>
      <c r="I2005" s="37">
        <f>IF(H2005&lt;'Roof Calculator'!$G$8, 1, 0)</f>
        <v>0</v>
      </c>
      <c r="J2005" s="37">
        <f>IF(H2005&gt;='Roof Calculator'!$G$8, 1, 0)</f>
        <v>1</v>
      </c>
      <c r="K2005" s="37">
        <f t="shared" si="547"/>
        <v>0</v>
      </c>
      <c r="L2005" s="37">
        <f t="shared" si="548"/>
        <v>55.94</v>
      </c>
      <c r="M2005" s="37">
        <v>0</v>
      </c>
      <c r="N2005" s="37">
        <f t="shared" si="549"/>
        <v>115</v>
      </c>
      <c r="O2005" s="37">
        <v>0</v>
      </c>
      <c r="P2005" s="37">
        <v>0</v>
      </c>
      <c r="Q2005" s="21">
        <f t="shared" si="550"/>
        <v>39.790999999999997</v>
      </c>
      <c r="R2005" s="21">
        <f t="shared" si="559"/>
        <v>83.625000000000767</v>
      </c>
      <c r="S2005" s="21">
        <f t="shared" si="560"/>
        <v>1.0300102457478792</v>
      </c>
      <c r="T2005" s="21">
        <f t="shared" si="551"/>
        <v>86.147999999999996</v>
      </c>
      <c r="U2005" s="37">
        <f>VLOOKUP(Time_Zone, 'LSTM LookUp'!$B$5:$D$8, 3, FALSE)</f>
        <v>-75</v>
      </c>
      <c r="V2005" s="21">
        <f t="shared" si="561"/>
        <v>-6.6992880690625034</v>
      </c>
      <c r="W2005" s="21">
        <f t="shared" si="552"/>
        <v>219.47317798273437</v>
      </c>
      <c r="X2005" s="21">
        <f t="shared" si="553"/>
        <v>-487.32416793164208</v>
      </c>
      <c r="Y2005" s="21">
        <f t="shared" si="554"/>
        <v>-372.32416793164208</v>
      </c>
      <c r="Z2005" s="21">
        <f t="shared" si="562"/>
        <v>-118.02025835960264</v>
      </c>
      <c r="AA2005" s="21">
        <f t="shared" si="555"/>
        <v>0</v>
      </c>
      <c r="AB2005" s="21">
        <f t="shared" si="556"/>
        <v>-118.02025835960264</v>
      </c>
      <c r="AC2005" s="21">
        <f t="shared" si="557"/>
        <v>55.94</v>
      </c>
      <c r="AD2005" s="21">
        <f t="shared" si="563"/>
        <v>-118.02025835960264</v>
      </c>
      <c r="AE2005" s="21" t="str">
        <f t="shared" si="558"/>
        <v>3/24/16:00</v>
      </c>
    </row>
    <row r="2006" spans="2:31">
      <c r="B2006" s="37">
        <v>3</v>
      </c>
      <c r="C2006" s="38">
        <v>24</v>
      </c>
      <c r="D2006" s="39">
        <v>17</v>
      </c>
      <c r="E2006" s="17">
        <v>14.4</v>
      </c>
      <c r="F2006" s="17">
        <v>76</v>
      </c>
      <c r="G2006" s="17">
        <v>787</v>
      </c>
      <c r="H2006" s="37">
        <f t="shared" ref="H2006:H2069" si="564">E2006*9/5+32</f>
        <v>57.92</v>
      </c>
      <c r="I2006" s="37">
        <f>IF(H2006&lt;'Roof Calculator'!$G$8, 1, 0)</f>
        <v>0</v>
      </c>
      <c r="J2006" s="37">
        <f>IF(H2006&gt;='Roof Calculator'!$G$8, 1, 0)</f>
        <v>1</v>
      </c>
      <c r="K2006" s="37">
        <f t="shared" ref="K2006:K2069" si="565">I2006*H2006</f>
        <v>0</v>
      </c>
      <c r="L2006" s="37">
        <f t="shared" ref="L2006:L2069" si="566">J2006*H2006</f>
        <v>57.92</v>
      </c>
      <c r="M2006" s="37">
        <v>0</v>
      </c>
      <c r="N2006" s="37">
        <f t="shared" ref="N2006:N2069" si="567">F2006*(180-M2006)/180</f>
        <v>76</v>
      </c>
      <c r="O2006" s="37">
        <v>0</v>
      </c>
      <c r="P2006" s="37">
        <v>0</v>
      </c>
      <c r="Q2006" s="21">
        <f t="shared" ref="Q2006:Q2069" si="568">Latitude</f>
        <v>39.790999999999997</v>
      </c>
      <c r="R2006" s="21">
        <f t="shared" si="559"/>
        <v>83.666666666667439</v>
      </c>
      <c r="S2006" s="21">
        <f t="shared" si="560"/>
        <v>1.0463500213313119</v>
      </c>
      <c r="T2006" s="21">
        <f t="shared" ref="T2006:T2069" si="569">Longitude</f>
        <v>86.147999999999996</v>
      </c>
      <c r="U2006" s="37">
        <f>VLOOKUP(Time_Zone, 'LSTM LookUp'!$B$5:$D$8, 3, FALSE)</f>
        <v>-75</v>
      </c>
      <c r="V2006" s="21">
        <f t="shared" si="561"/>
        <v>-6.6860169530026807</v>
      </c>
      <c r="W2006" s="21">
        <f t="shared" ref="W2006:W2069" si="570">15*((D2006+(4*(T2006-U2006)+V2006)/60)-12)</f>
        <v>234.47649576174936</v>
      </c>
      <c r="X2006" s="21">
        <f t="shared" ref="X2006:X2069" si="571">G2006*(SIN(S2006*PI()/180)*SIN(Q2006*PI()/180)*COS(O2006*PI()/180)-SIN(S2006*PI()/180)*COS(Q2006*PI()/180)*SIN(O2006*PI()/180)*COS(P2006*PI()/180)+COS(S2006*PI()/180)*COS(Q2006*PI()/180)*COS(O2006*PI()/180)*COS(W2006*PI()/180)+COS(S2006*PI()/180)*SIN(Q2006*PI()/180)*SIN(O2006*PI()/180)*COS(P2006*PI()/180)*COS(W2006*PI()/180)+COS(S2006*PI()/180)*SIN(P2006*PI()/180)*SIN(W2006*PI()/180)*SIN(O2006*PI()/180))</f>
        <v>-342.1073560706314</v>
      </c>
      <c r="Y2006" s="21">
        <f t="shared" ref="Y2006:Y2069" si="572">X2006+N2006</f>
        <v>-266.1073560706314</v>
      </c>
      <c r="Z2006" s="21">
        <f t="shared" si="562"/>
        <v>-84.351384142790252</v>
      </c>
      <c r="AA2006" s="21">
        <f t="shared" ref="AA2006:AA2069" si="573">Z2006*I2006</f>
        <v>0</v>
      </c>
      <c r="AB2006" s="21">
        <f t="shared" ref="AB2006:AB2069" si="574">Z2006*J2006</f>
        <v>-84.351384142790252</v>
      </c>
      <c r="AC2006" s="21">
        <f t="shared" ref="AC2006:AC2069" si="575">L2006</f>
        <v>57.92</v>
      </c>
      <c r="AD2006" s="21">
        <f t="shared" si="563"/>
        <v>-84.351384142790252</v>
      </c>
      <c r="AE2006" s="21" t="str">
        <f t="shared" ref="AE2006:AE2069" si="576">CONCATENATE(B2006, "/", C2006, "/", D2006,":00")</f>
        <v>3/24/17:00</v>
      </c>
    </row>
    <row r="2007" spans="2:31">
      <c r="B2007" s="37">
        <v>3</v>
      </c>
      <c r="C2007" s="38">
        <v>24</v>
      </c>
      <c r="D2007" s="39">
        <v>18</v>
      </c>
      <c r="E2007" s="17">
        <v>14.4</v>
      </c>
      <c r="F2007" s="17">
        <v>54</v>
      </c>
      <c r="G2007" s="17">
        <v>626</v>
      </c>
      <c r="H2007" s="37">
        <f t="shared" si="564"/>
        <v>57.92</v>
      </c>
      <c r="I2007" s="37">
        <f>IF(H2007&lt;'Roof Calculator'!$G$8, 1, 0)</f>
        <v>0</v>
      </c>
      <c r="J2007" s="37">
        <f>IF(H2007&gt;='Roof Calculator'!$G$8, 1, 0)</f>
        <v>1</v>
      </c>
      <c r="K2007" s="37">
        <f t="shared" si="565"/>
        <v>0</v>
      </c>
      <c r="L2007" s="37">
        <f t="shared" si="566"/>
        <v>57.92</v>
      </c>
      <c r="M2007" s="37">
        <v>0</v>
      </c>
      <c r="N2007" s="37">
        <f t="shared" si="567"/>
        <v>54</v>
      </c>
      <c r="O2007" s="37">
        <v>0</v>
      </c>
      <c r="P2007" s="37">
        <v>0</v>
      </c>
      <c r="Q2007" s="21">
        <f t="shared" si="568"/>
        <v>39.790999999999997</v>
      </c>
      <c r="R2007" s="21">
        <f t="shared" ref="R2007:R2070" si="577">R2006+1/24</f>
        <v>83.70833333333411</v>
      </c>
      <c r="S2007" s="21">
        <f t="shared" ref="S2007:S2070" si="578">ASIN(SIN(23.45*PI()/180)*SIN((360/365*(R2007-81))*PI()/180))*180/PI()</f>
        <v>1.0626893436557678</v>
      </c>
      <c r="T2007" s="21">
        <f t="shared" si="569"/>
        <v>86.147999999999996</v>
      </c>
      <c r="U2007" s="37">
        <f>VLOOKUP(Time_Zone, 'LSTM LookUp'!$B$5:$D$8, 3, FALSE)</f>
        <v>-75</v>
      </c>
      <c r="V2007" s="21">
        <f t="shared" ref="V2007:V2070" si="579">9.87*SIN(2*(360/365*(R2007-81))*PI()/180)-7.53*COS((360/365*(R2007-81))*PI()/180)-1.5*SIN((360/365*(R2007-81))*PI()/180)</f>
        <v>-6.6727437938337424</v>
      </c>
      <c r="W2007" s="21">
        <f t="shared" si="570"/>
        <v>249.47981405154152</v>
      </c>
      <c r="X2007" s="21">
        <f t="shared" si="571"/>
        <v>-161.15213374311156</v>
      </c>
      <c r="Y2007" s="21">
        <f t="shared" si="572"/>
        <v>-107.15213374311156</v>
      </c>
      <c r="Z2007" s="21">
        <f t="shared" ref="Z2007:Z2070" si="580">Y2007/10.764*3.412</f>
        <v>-33.965354917456025</v>
      </c>
      <c r="AA2007" s="21">
        <f t="shared" si="573"/>
        <v>0</v>
      </c>
      <c r="AB2007" s="21">
        <f t="shared" si="574"/>
        <v>-33.965354917456025</v>
      </c>
      <c r="AC2007" s="21">
        <f t="shared" si="575"/>
        <v>57.92</v>
      </c>
      <c r="AD2007" s="21">
        <f t="shared" ref="AD2007:AD2070" si="581">AB2007</f>
        <v>-33.965354917456025</v>
      </c>
      <c r="AE2007" s="21" t="str">
        <f t="shared" si="576"/>
        <v>3/24/18:00</v>
      </c>
    </row>
    <row r="2008" spans="2:31">
      <c r="B2008" s="37">
        <v>3</v>
      </c>
      <c r="C2008" s="38">
        <v>24</v>
      </c>
      <c r="D2008" s="39">
        <v>19</v>
      </c>
      <c r="E2008" s="17">
        <v>11.7</v>
      </c>
      <c r="F2008" s="17">
        <v>27</v>
      </c>
      <c r="G2008" s="17">
        <v>241</v>
      </c>
      <c r="H2008" s="37">
        <f t="shared" si="564"/>
        <v>53.06</v>
      </c>
      <c r="I2008" s="37">
        <f>IF(H2008&lt;'Roof Calculator'!$G$8, 1, 0)</f>
        <v>1</v>
      </c>
      <c r="J2008" s="37">
        <f>IF(H2008&gt;='Roof Calculator'!$G$8, 1, 0)</f>
        <v>0</v>
      </c>
      <c r="K2008" s="37">
        <f t="shared" si="565"/>
        <v>53.06</v>
      </c>
      <c r="L2008" s="37">
        <f t="shared" si="566"/>
        <v>0</v>
      </c>
      <c r="M2008" s="37">
        <v>0</v>
      </c>
      <c r="N2008" s="37">
        <f t="shared" si="567"/>
        <v>27</v>
      </c>
      <c r="O2008" s="37">
        <v>0</v>
      </c>
      <c r="P2008" s="37">
        <v>0</v>
      </c>
      <c r="Q2008" s="21">
        <f t="shared" si="568"/>
        <v>39.790999999999997</v>
      </c>
      <c r="R2008" s="21">
        <f t="shared" si="577"/>
        <v>83.750000000000782</v>
      </c>
      <c r="S2008" s="21">
        <f t="shared" si="578"/>
        <v>1.0790282056369174</v>
      </c>
      <c r="T2008" s="21">
        <f t="shared" si="569"/>
        <v>86.147999999999996</v>
      </c>
      <c r="U2008" s="37">
        <f>VLOOKUP(Time_Zone, 'LSTM LookUp'!$B$5:$D$8, 3, FALSE)</f>
        <v>-75</v>
      </c>
      <c r="V2008" s="21">
        <f t="shared" si="579"/>
        <v>-6.6594686201429454</v>
      </c>
      <c r="W2008" s="21">
        <f t="shared" si="570"/>
        <v>264.48313284496419</v>
      </c>
      <c r="X2008" s="21">
        <f t="shared" si="571"/>
        <v>-14.895358267532378</v>
      </c>
      <c r="Y2008" s="21">
        <f t="shared" si="572"/>
        <v>12.104641732467622</v>
      </c>
      <c r="Z2008" s="21">
        <f t="shared" si="580"/>
        <v>3.8369600140449212</v>
      </c>
      <c r="AA2008" s="21">
        <f t="shared" si="573"/>
        <v>3.8369600140449212</v>
      </c>
      <c r="AB2008" s="21">
        <f t="shared" si="574"/>
        <v>0</v>
      </c>
      <c r="AC2008" s="21">
        <f t="shared" si="575"/>
        <v>0</v>
      </c>
      <c r="AD2008" s="21">
        <f t="shared" si="581"/>
        <v>0</v>
      </c>
      <c r="AE2008" s="21" t="str">
        <f t="shared" si="576"/>
        <v>3/24/19:00</v>
      </c>
    </row>
    <row r="2009" spans="2:31">
      <c r="B2009" s="37">
        <v>3</v>
      </c>
      <c r="C2009" s="38">
        <v>24</v>
      </c>
      <c r="D2009" s="39">
        <v>20</v>
      </c>
      <c r="E2009" s="17">
        <v>11.1</v>
      </c>
      <c r="F2009" s="17">
        <v>0</v>
      </c>
      <c r="G2009" s="17">
        <v>0</v>
      </c>
      <c r="H2009" s="37">
        <f t="shared" si="564"/>
        <v>51.98</v>
      </c>
      <c r="I2009" s="37">
        <f>IF(H2009&lt;'Roof Calculator'!$G$8, 1, 0)</f>
        <v>1</v>
      </c>
      <c r="J2009" s="37">
        <f>IF(H2009&gt;='Roof Calculator'!$G$8, 1, 0)</f>
        <v>0</v>
      </c>
      <c r="K2009" s="37">
        <f t="shared" si="565"/>
        <v>51.98</v>
      </c>
      <c r="L2009" s="37">
        <f t="shared" si="566"/>
        <v>0</v>
      </c>
      <c r="M2009" s="37">
        <v>0</v>
      </c>
      <c r="N2009" s="37">
        <f t="shared" si="567"/>
        <v>0</v>
      </c>
      <c r="O2009" s="37">
        <v>0</v>
      </c>
      <c r="P2009" s="37">
        <v>0</v>
      </c>
      <c r="Q2009" s="21">
        <f t="shared" si="568"/>
        <v>39.790999999999997</v>
      </c>
      <c r="R2009" s="21">
        <f t="shared" si="577"/>
        <v>83.791666666667453</v>
      </c>
      <c r="S2009" s="21">
        <f t="shared" si="578"/>
        <v>1.0953666001903331</v>
      </c>
      <c r="T2009" s="21">
        <f t="shared" si="569"/>
        <v>86.147999999999996</v>
      </c>
      <c r="U2009" s="37">
        <f>VLOOKUP(Time_Zone, 'LSTM LookUp'!$B$5:$D$8, 3, FALSE)</f>
        <v>-75</v>
      </c>
      <c r="V2009" s="21">
        <f t="shared" si="579"/>
        <v>-6.6461914605156576</v>
      </c>
      <c r="W2009" s="21">
        <f t="shared" si="570"/>
        <v>279.48645213487112</v>
      </c>
      <c r="X2009" s="21">
        <f t="shared" si="571"/>
        <v>0</v>
      </c>
      <c r="Y2009" s="21">
        <f t="shared" si="572"/>
        <v>0</v>
      </c>
      <c r="Z2009" s="21">
        <f t="shared" si="580"/>
        <v>0</v>
      </c>
      <c r="AA2009" s="21">
        <f t="shared" si="573"/>
        <v>0</v>
      </c>
      <c r="AB2009" s="21">
        <f t="shared" si="574"/>
        <v>0</v>
      </c>
      <c r="AC2009" s="21">
        <f t="shared" si="575"/>
        <v>0</v>
      </c>
      <c r="AD2009" s="21">
        <f t="shared" si="581"/>
        <v>0</v>
      </c>
      <c r="AE2009" s="21" t="str">
        <f t="shared" si="576"/>
        <v>3/24/20:00</v>
      </c>
    </row>
    <row r="2010" spans="2:31">
      <c r="B2010" s="37">
        <v>3</v>
      </c>
      <c r="C2010" s="38">
        <v>24</v>
      </c>
      <c r="D2010" s="39">
        <v>21</v>
      </c>
      <c r="E2010" s="17">
        <v>10</v>
      </c>
      <c r="F2010" s="17">
        <v>0</v>
      </c>
      <c r="G2010" s="17">
        <v>0</v>
      </c>
      <c r="H2010" s="37">
        <f t="shared" si="564"/>
        <v>50</v>
      </c>
      <c r="I2010" s="37">
        <f>IF(H2010&lt;'Roof Calculator'!$G$8, 1, 0)</f>
        <v>1</v>
      </c>
      <c r="J2010" s="37">
        <f>IF(H2010&gt;='Roof Calculator'!$G$8, 1, 0)</f>
        <v>0</v>
      </c>
      <c r="K2010" s="37">
        <f t="shared" si="565"/>
        <v>50</v>
      </c>
      <c r="L2010" s="37">
        <f t="shared" si="566"/>
        <v>0</v>
      </c>
      <c r="M2010" s="37">
        <v>0</v>
      </c>
      <c r="N2010" s="37">
        <f t="shared" si="567"/>
        <v>0</v>
      </c>
      <c r="O2010" s="37">
        <v>0</v>
      </c>
      <c r="P2010" s="37">
        <v>0</v>
      </c>
      <c r="Q2010" s="21">
        <f t="shared" si="568"/>
        <v>39.790999999999997</v>
      </c>
      <c r="R2010" s="21">
        <f t="shared" si="577"/>
        <v>83.833333333334124</v>
      </c>
      <c r="S2010" s="21">
        <f t="shared" si="578"/>
        <v>1.1117045202314841</v>
      </c>
      <c r="T2010" s="21">
        <f t="shared" si="569"/>
        <v>86.147999999999996</v>
      </c>
      <c r="U2010" s="37">
        <f>VLOOKUP(Time_Zone, 'LSTM LookUp'!$B$5:$D$8, 3, FALSE)</f>
        <v>-75</v>
      </c>
      <c r="V2010" s="21">
        <f t="shared" si="579"/>
        <v>-6.6329123435353141</v>
      </c>
      <c r="W2010" s="21">
        <f t="shared" si="570"/>
        <v>294.48977191411615</v>
      </c>
      <c r="X2010" s="21">
        <f t="shared" si="571"/>
        <v>0</v>
      </c>
      <c r="Y2010" s="21">
        <f t="shared" si="572"/>
        <v>0</v>
      </c>
      <c r="Z2010" s="21">
        <f t="shared" si="580"/>
        <v>0</v>
      </c>
      <c r="AA2010" s="21">
        <f t="shared" si="573"/>
        <v>0</v>
      </c>
      <c r="AB2010" s="21">
        <f t="shared" si="574"/>
        <v>0</v>
      </c>
      <c r="AC2010" s="21">
        <f t="shared" si="575"/>
        <v>0</v>
      </c>
      <c r="AD2010" s="21">
        <f t="shared" si="581"/>
        <v>0</v>
      </c>
      <c r="AE2010" s="21" t="str">
        <f t="shared" si="576"/>
        <v>3/24/21:00</v>
      </c>
    </row>
    <row r="2011" spans="2:31">
      <c r="B2011" s="37">
        <v>3</v>
      </c>
      <c r="C2011" s="38">
        <v>24</v>
      </c>
      <c r="D2011" s="39">
        <v>22</v>
      </c>
      <c r="E2011" s="17">
        <v>9.4</v>
      </c>
      <c r="F2011" s="17">
        <v>0</v>
      </c>
      <c r="G2011" s="17">
        <v>0</v>
      </c>
      <c r="H2011" s="37">
        <f t="shared" si="564"/>
        <v>48.92</v>
      </c>
      <c r="I2011" s="37">
        <f>IF(H2011&lt;'Roof Calculator'!$G$8, 1, 0)</f>
        <v>1</v>
      </c>
      <c r="J2011" s="37">
        <f>IF(H2011&gt;='Roof Calculator'!$G$8, 1, 0)</f>
        <v>0</v>
      </c>
      <c r="K2011" s="37">
        <f t="shared" si="565"/>
        <v>48.92</v>
      </c>
      <c r="L2011" s="37">
        <f t="shared" si="566"/>
        <v>0</v>
      </c>
      <c r="M2011" s="37">
        <v>0</v>
      </c>
      <c r="N2011" s="37">
        <f t="shared" si="567"/>
        <v>0</v>
      </c>
      <c r="O2011" s="37">
        <v>0</v>
      </c>
      <c r="P2011" s="37">
        <v>0</v>
      </c>
      <c r="Q2011" s="21">
        <f t="shared" si="568"/>
        <v>39.790999999999997</v>
      </c>
      <c r="R2011" s="21">
        <f t="shared" si="577"/>
        <v>83.875000000000796</v>
      </c>
      <c r="S2011" s="21">
        <f t="shared" si="578"/>
        <v>1.1280419586757384</v>
      </c>
      <c r="T2011" s="21">
        <f t="shared" si="569"/>
        <v>86.147999999999996</v>
      </c>
      <c r="U2011" s="37">
        <f>VLOOKUP(Time_Zone, 'LSTM LookUp'!$B$5:$D$8, 3, FALSE)</f>
        <v>-75</v>
      </c>
      <c r="V2011" s="21">
        <f t="shared" si="579"/>
        <v>-6.6196312977833394</v>
      </c>
      <c r="W2011" s="21">
        <f t="shared" si="570"/>
        <v>309.49309217555412</v>
      </c>
      <c r="X2011" s="21">
        <f t="shared" si="571"/>
        <v>0</v>
      </c>
      <c r="Y2011" s="21">
        <f t="shared" si="572"/>
        <v>0</v>
      </c>
      <c r="Z2011" s="21">
        <f t="shared" si="580"/>
        <v>0</v>
      </c>
      <c r="AA2011" s="21">
        <f t="shared" si="573"/>
        <v>0</v>
      </c>
      <c r="AB2011" s="21">
        <f t="shared" si="574"/>
        <v>0</v>
      </c>
      <c r="AC2011" s="21">
        <f t="shared" si="575"/>
        <v>0</v>
      </c>
      <c r="AD2011" s="21">
        <f t="shared" si="581"/>
        <v>0</v>
      </c>
      <c r="AE2011" s="21" t="str">
        <f t="shared" si="576"/>
        <v>3/24/22:00</v>
      </c>
    </row>
    <row r="2012" spans="2:31">
      <c r="B2012" s="37">
        <v>3</v>
      </c>
      <c r="C2012" s="38">
        <v>24</v>
      </c>
      <c r="D2012" s="39">
        <v>23</v>
      </c>
      <c r="E2012" s="17">
        <v>8.9</v>
      </c>
      <c r="F2012" s="17">
        <v>0</v>
      </c>
      <c r="G2012" s="17">
        <v>0</v>
      </c>
      <c r="H2012" s="37">
        <f t="shared" si="564"/>
        <v>48.02</v>
      </c>
      <c r="I2012" s="37">
        <f>IF(H2012&lt;'Roof Calculator'!$G$8, 1, 0)</f>
        <v>1</v>
      </c>
      <c r="J2012" s="37">
        <f>IF(H2012&gt;='Roof Calculator'!$G$8, 1, 0)</f>
        <v>0</v>
      </c>
      <c r="K2012" s="37">
        <f t="shared" si="565"/>
        <v>48.02</v>
      </c>
      <c r="L2012" s="37">
        <f t="shared" si="566"/>
        <v>0</v>
      </c>
      <c r="M2012" s="37">
        <v>0</v>
      </c>
      <c r="N2012" s="37">
        <f t="shared" si="567"/>
        <v>0</v>
      </c>
      <c r="O2012" s="37">
        <v>0</v>
      </c>
      <c r="P2012" s="37">
        <v>0</v>
      </c>
      <c r="Q2012" s="21">
        <f t="shared" si="568"/>
        <v>39.790999999999997</v>
      </c>
      <c r="R2012" s="21">
        <f t="shared" si="577"/>
        <v>83.916666666667467</v>
      </c>
      <c r="S2012" s="21">
        <f t="shared" si="578"/>
        <v>1.144378908438358</v>
      </c>
      <c r="T2012" s="21">
        <f t="shared" si="569"/>
        <v>86.147999999999996</v>
      </c>
      <c r="U2012" s="37">
        <f>VLOOKUP(Time_Zone, 'LSTM LookUp'!$B$5:$D$8, 3, FALSE)</f>
        <v>-75</v>
      </c>
      <c r="V2012" s="21">
        <f t="shared" si="579"/>
        <v>-6.6063483518391042</v>
      </c>
      <c r="W2012" s="21">
        <f t="shared" si="570"/>
        <v>324.49641291204023</v>
      </c>
      <c r="X2012" s="21">
        <f t="shared" si="571"/>
        <v>0</v>
      </c>
      <c r="Y2012" s="21">
        <f t="shared" si="572"/>
        <v>0</v>
      </c>
      <c r="Z2012" s="21">
        <f t="shared" si="580"/>
        <v>0</v>
      </c>
      <c r="AA2012" s="21">
        <f t="shared" si="573"/>
        <v>0</v>
      </c>
      <c r="AB2012" s="21">
        <f t="shared" si="574"/>
        <v>0</v>
      </c>
      <c r="AC2012" s="21">
        <f t="shared" si="575"/>
        <v>0</v>
      </c>
      <c r="AD2012" s="21">
        <f t="shared" si="581"/>
        <v>0</v>
      </c>
      <c r="AE2012" s="21" t="str">
        <f t="shared" si="576"/>
        <v>3/24/23:00</v>
      </c>
    </row>
    <row r="2013" spans="2:31">
      <c r="B2013" s="37">
        <v>3</v>
      </c>
      <c r="C2013" s="38">
        <v>24</v>
      </c>
      <c r="D2013" s="39">
        <v>24</v>
      </c>
      <c r="E2013" s="17">
        <v>8.3000000000000007</v>
      </c>
      <c r="F2013" s="17">
        <v>0</v>
      </c>
      <c r="G2013" s="17">
        <v>0</v>
      </c>
      <c r="H2013" s="37">
        <f t="shared" si="564"/>
        <v>46.94</v>
      </c>
      <c r="I2013" s="37">
        <f>IF(H2013&lt;'Roof Calculator'!$G$8, 1, 0)</f>
        <v>1</v>
      </c>
      <c r="J2013" s="37">
        <f>IF(H2013&gt;='Roof Calculator'!$G$8, 1, 0)</f>
        <v>0</v>
      </c>
      <c r="K2013" s="37">
        <f t="shared" si="565"/>
        <v>46.94</v>
      </c>
      <c r="L2013" s="37">
        <f t="shared" si="566"/>
        <v>0</v>
      </c>
      <c r="M2013" s="37">
        <v>0</v>
      </c>
      <c r="N2013" s="37">
        <f t="shared" si="567"/>
        <v>0</v>
      </c>
      <c r="O2013" s="37">
        <v>0</v>
      </c>
      <c r="P2013" s="37">
        <v>0</v>
      </c>
      <c r="Q2013" s="21">
        <f t="shared" si="568"/>
        <v>39.790999999999997</v>
      </c>
      <c r="R2013" s="21">
        <f t="shared" si="577"/>
        <v>83.958333333334139</v>
      </c>
      <c r="S2013" s="21">
        <f t="shared" si="578"/>
        <v>1.1607153624344995</v>
      </c>
      <c r="T2013" s="21">
        <f t="shared" si="569"/>
        <v>86.147999999999996</v>
      </c>
      <c r="U2013" s="37">
        <f>VLOOKUP(Time_Zone, 'LSTM LookUp'!$B$5:$D$8, 3, FALSE)</f>
        <v>-75</v>
      </c>
      <c r="V2013" s="21">
        <f t="shared" si="579"/>
        <v>-6.5930635342798558</v>
      </c>
      <c r="W2013" s="21">
        <f t="shared" si="570"/>
        <v>339.49973411642998</v>
      </c>
      <c r="X2013" s="21">
        <f t="shared" si="571"/>
        <v>0</v>
      </c>
      <c r="Y2013" s="21">
        <f t="shared" si="572"/>
        <v>0</v>
      </c>
      <c r="Z2013" s="21">
        <f t="shared" si="580"/>
        <v>0</v>
      </c>
      <c r="AA2013" s="21">
        <f t="shared" si="573"/>
        <v>0</v>
      </c>
      <c r="AB2013" s="21">
        <f t="shared" si="574"/>
        <v>0</v>
      </c>
      <c r="AC2013" s="21">
        <f t="shared" si="575"/>
        <v>0</v>
      </c>
      <c r="AD2013" s="21">
        <f t="shared" si="581"/>
        <v>0</v>
      </c>
      <c r="AE2013" s="21" t="str">
        <f t="shared" si="576"/>
        <v>3/24/24:00</v>
      </c>
    </row>
    <row r="2014" spans="2:31">
      <c r="B2014" s="37">
        <v>3</v>
      </c>
      <c r="C2014" s="38">
        <v>25</v>
      </c>
      <c r="D2014" s="39">
        <v>1</v>
      </c>
      <c r="E2014" s="17">
        <v>8.3000000000000007</v>
      </c>
      <c r="F2014" s="17">
        <v>0</v>
      </c>
      <c r="G2014" s="17">
        <v>0</v>
      </c>
      <c r="H2014" s="37">
        <f t="shared" si="564"/>
        <v>46.94</v>
      </c>
      <c r="I2014" s="37">
        <f>IF(H2014&lt;'Roof Calculator'!$G$8, 1, 0)</f>
        <v>1</v>
      </c>
      <c r="J2014" s="37">
        <f>IF(H2014&gt;='Roof Calculator'!$G$8, 1, 0)</f>
        <v>0</v>
      </c>
      <c r="K2014" s="37">
        <f t="shared" si="565"/>
        <v>46.94</v>
      </c>
      <c r="L2014" s="37">
        <f t="shared" si="566"/>
        <v>0</v>
      </c>
      <c r="M2014" s="37">
        <v>0</v>
      </c>
      <c r="N2014" s="37">
        <f t="shared" si="567"/>
        <v>0</v>
      </c>
      <c r="O2014" s="37">
        <v>0</v>
      </c>
      <c r="P2014" s="37">
        <v>0</v>
      </c>
      <c r="Q2014" s="21">
        <f t="shared" si="568"/>
        <v>39.790999999999997</v>
      </c>
      <c r="R2014" s="21">
        <f t="shared" si="577"/>
        <v>84.00000000000081</v>
      </c>
      <c r="S2014" s="21">
        <f t="shared" si="578"/>
        <v>1.1770513135792109</v>
      </c>
      <c r="T2014" s="21">
        <f t="shared" si="569"/>
        <v>86.147999999999996</v>
      </c>
      <c r="U2014" s="37">
        <f>VLOOKUP(Time_Zone, 'LSTM LookUp'!$B$5:$D$8, 3, FALSE)</f>
        <v>-75</v>
      </c>
      <c r="V2014" s="21">
        <f t="shared" si="579"/>
        <v>-6.5797768736806646</v>
      </c>
      <c r="W2014" s="21">
        <f t="shared" si="570"/>
        <v>-5.4969442184201789</v>
      </c>
      <c r="X2014" s="21">
        <f t="shared" si="571"/>
        <v>0</v>
      </c>
      <c r="Y2014" s="21">
        <f t="shared" si="572"/>
        <v>0</v>
      </c>
      <c r="Z2014" s="21">
        <f t="shared" si="580"/>
        <v>0</v>
      </c>
      <c r="AA2014" s="21">
        <f t="shared" si="573"/>
        <v>0</v>
      </c>
      <c r="AB2014" s="21">
        <f t="shared" si="574"/>
        <v>0</v>
      </c>
      <c r="AC2014" s="21">
        <f t="shared" si="575"/>
        <v>0</v>
      </c>
      <c r="AD2014" s="21">
        <f t="shared" si="581"/>
        <v>0</v>
      </c>
      <c r="AE2014" s="21" t="str">
        <f t="shared" si="576"/>
        <v>3/25/1:00</v>
      </c>
    </row>
    <row r="2015" spans="2:31">
      <c r="B2015" s="37">
        <v>3</v>
      </c>
      <c r="C2015" s="38">
        <v>25</v>
      </c>
      <c r="D2015" s="39">
        <v>2</v>
      </c>
      <c r="E2015" s="17">
        <v>8.3000000000000007</v>
      </c>
      <c r="F2015" s="17">
        <v>0</v>
      </c>
      <c r="G2015" s="17">
        <v>0</v>
      </c>
      <c r="H2015" s="37">
        <f t="shared" si="564"/>
        <v>46.94</v>
      </c>
      <c r="I2015" s="37">
        <f>IF(H2015&lt;'Roof Calculator'!$G$8, 1, 0)</f>
        <v>1</v>
      </c>
      <c r="J2015" s="37">
        <f>IF(H2015&gt;='Roof Calculator'!$G$8, 1, 0)</f>
        <v>0</v>
      </c>
      <c r="K2015" s="37">
        <f t="shared" si="565"/>
        <v>46.94</v>
      </c>
      <c r="L2015" s="37">
        <f t="shared" si="566"/>
        <v>0</v>
      </c>
      <c r="M2015" s="37">
        <v>0</v>
      </c>
      <c r="N2015" s="37">
        <f t="shared" si="567"/>
        <v>0</v>
      </c>
      <c r="O2015" s="37">
        <v>0</v>
      </c>
      <c r="P2015" s="37">
        <v>0</v>
      </c>
      <c r="Q2015" s="21">
        <f t="shared" si="568"/>
        <v>39.790999999999997</v>
      </c>
      <c r="R2015" s="21">
        <f t="shared" si="577"/>
        <v>84.041666666667481</v>
      </c>
      <c r="S2015" s="21">
        <f t="shared" si="578"/>
        <v>1.1933867547874326</v>
      </c>
      <c r="T2015" s="21">
        <f t="shared" si="569"/>
        <v>86.147999999999996</v>
      </c>
      <c r="U2015" s="37">
        <f>VLOOKUP(Time_Zone, 'LSTM LookUp'!$B$5:$D$8, 3, FALSE)</f>
        <v>-75</v>
      </c>
      <c r="V2015" s="21">
        <f t="shared" si="579"/>
        <v>-6.5664883986143581</v>
      </c>
      <c r="W2015" s="21">
        <f t="shared" si="570"/>
        <v>9.5063779003463811</v>
      </c>
      <c r="X2015" s="21">
        <f t="shared" si="571"/>
        <v>0</v>
      </c>
      <c r="Y2015" s="21">
        <f t="shared" si="572"/>
        <v>0</v>
      </c>
      <c r="Z2015" s="21">
        <f t="shared" si="580"/>
        <v>0</v>
      </c>
      <c r="AA2015" s="21">
        <f t="shared" si="573"/>
        <v>0</v>
      </c>
      <c r="AB2015" s="21">
        <f t="shared" si="574"/>
        <v>0</v>
      </c>
      <c r="AC2015" s="21">
        <f t="shared" si="575"/>
        <v>0</v>
      </c>
      <c r="AD2015" s="21">
        <f t="shared" si="581"/>
        <v>0</v>
      </c>
      <c r="AE2015" s="21" t="str">
        <f t="shared" si="576"/>
        <v>3/25/2:00</v>
      </c>
    </row>
    <row r="2016" spans="2:31">
      <c r="B2016" s="37">
        <v>3</v>
      </c>
      <c r="C2016" s="38">
        <v>25</v>
      </c>
      <c r="D2016" s="39">
        <v>3</v>
      </c>
      <c r="E2016" s="17">
        <v>7.2</v>
      </c>
      <c r="F2016" s="17">
        <v>0</v>
      </c>
      <c r="G2016" s="17">
        <v>0</v>
      </c>
      <c r="H2016" s="37">
        <f t="shared" si="564"/>
        <v>44.96</v>
      </c>
      <c r="I2016" s="37">
        <f>IF(H2016&lt;'Roof Calculator'!$G$8, 1, 0)</f>
        <v>1</v>
      </c>
      <c r="J2016" s="37">
        <f>IF(H2016&gt;='Roof Calculator'!$G$8, 1, 0)</f>
        <v>0</v>
      </c>
      <c r="K2016" s="37">
        <f t="shared" si="565"/>
        <v>44.96</v>
      </c>
      <c r="L2016" s="37">
        <f t="shared" si="566"/>
        <v>0</v>
      </c>
      <c r="M2016" s="37">
        <v>0</v>
      </c>
      <c r="N2016" s="37">
        <f t="shared" si="567"/>
        <v>0</v>
      </c>
      <c r="O2016" s="37">
        <v>0</v>
      </c>
      <c r="P2016" s="37">
        <v>0</v>
      </c>
      <c r="Q2016" s="21">
        <f t="shared" si="568"/>
        <v>39.790999999999997</v>
      </c>
      <c r="R2016" s="21">
        <f t="shared" si="577"/>
        <v>84.083333333334153</v>
      </c>
      <c r="S2016" s="21">
        <f t="shared" si="578"/>
        <v>1.2097216789739929</v>
      </c>
      <c r="T2016" s="21">
        <f t="shared" si="569"/>
        <v>86.147999999999996</v>
      </c>
      <c r="U2016" s="37">
        <f>VLOOKUP(Time_Zone, 'LSTM LookUp'!$B$5:$D$8, 3, FALSE)</f>
        <v>-75</v>
      </c>
      <c r="V2016" s="21">
        <f t="shared" si="579"/>
        <v>-6.5531981376514672</v>
      </c>
      <c r="W2016" s="21">
        <f t="shared" si="570"/>
        <v>24.509700465587105</v>
      </c>
      <c r="X2016" s="21">
        <f t="shared" si="571"/>
        <v>0</v>
      </c>
      <c r="Y2016" s="21">
        <f t="shared" si="572"/>
        <v>0</v>
      </c>
      <c r="Z2016" s="21">
        <f t="shared" si="580"/>
        <v>0</v>
      </c>
      <c r="AA2016" s="21">
        <f t="shared" si="573"/>
        <v>0</v>
      </c>
      <c r="AB2016" s="21">
        <f t="shared" si="574"/>
        <v>0</v>
      </c>
      <c r="AC2016" s="21">
        <f t="shared" si="575"/>
        <v>0</v>
      </c>
      <c r="AD2016" s="21">
        <f t="shared" si="581"/>
        <v>0</v>
      </c>
      <c r="AE2016" s="21" t="str">
        <f t="shared" si="576"/>
        <v>3/25/3:00</v>
      </c>
    </row>
    <row r="2017" spans="2:31">
      <c r="B2017" s="37">
        <v>3</v>
      </c>
      <c r="C2017" s="38">
        <v>25</v>
      </c>
      <c r="D2017" s="39">
        <v>4</v>
      </c>
      <c r="E2017" s="17">
        <v>7.8</v>
      </c>
      <c r="F2017" s="17">
        <v>0</v>
      </c>
      <c r="G2017" s="17">
        <v>0</v>
      </c>
      <c r="H2017" s="37">
        <f t="shared" si="564"/>
        <v>46.04</v>
      </c>
      <c r="I2017" s="37">
        <f>IF(H2017&lt;'Roof Calculator'!$G$8, 1, 0)</f>
        <v>1</v>
      </c>
      <c r="J2017" s="37">
        <f>IF(H2017&gt;='Roof Calculator'!$G$8, 1, 0)</f>
        <v>0</v>
      </c>
      <c r="K2017" s="37">
        <f t="shared" si="565"/>
        <v>46.04</v>
      </c>
      <c r="L2017" s="37">
        <f t="shared" si="566"/>
        <v>0</v>
      </c>
      <c r="M2017" s="37">
        <v>0</v>
      </c>
      <c r="N2017" s="37">
        <f t="shared" si="567"/>
        <v>0</v>
      </c>
      <c r="O2017" s="37">
        <v>0</v>
      </c>
      <c r="P2017" s="37">
        <v>0</v>
      </c>
      <c r="Q2017" s="21">
        <f t="shared" si="568"/>
        <v>39.790999999999997</v>
      </c>
      <c r="R2017" s="21">
        <f t="shared" si="577"/>
        <v>84.125000000000824</v>
      </c>
      <c r="S2017" s="21">
        <f t="shared" si="578"/>
        <v>1.2260560790536088</v>
      </c>
      <c r="T2017" s="21">
        <f t="shared" si="569"/>
        <v>86.147999999999996</v>
      </c>
      <c r="U2017" s="37">
        <f>VLOOKUP(Time_Zone, 'LSTM LookUp'!$B$5:$D$8, 3, FALSE)</f>
        <v>-75</v>
      </c>
      <c r="V2017" s="21">
        <f t="shared" si="579"/>
        <v>-6.5399061193601673</v>
      </c>
      <c r="W2017" s="21">
        <f t="shared" si="570"/>
        <v>39.513023470159972</v>
      </c>
      <c r="X2017" s="21">
        <f t="shared" si="571"/>
        <v>0</v>
      </c>
      <c r="Y2017" s="21">
        <f t="shared" si="572"/>
        <v>0</v>
      </c>
      <c r="Z2017" s="21">
        <f t="shared" si="580"/>
        <v>0</v>
      </c>
      <c r="AA2017" s="21">
        <f t="shared" si="573"/>
        <v>0</v>
      </c>
      <c r="AB2017" s="21">
        <f t="shared" si="574"/>
        <v>0</v>
      </c>
      <c r="AC2017" s="21">
        <f t="shared" si="575"/>
        <v>0</v>
      </c>
      <c r="AD2017" s="21">
        <f t="shared" si="581"/>
        <v>0</v>
      </c>
      <c r="AE2017" s="21" t="str">
        <f t="shared" si="576"/>
        <v>3/25/4:00</v>
      </c>
    </row>
    <row r="2018" spans="2:31">
      <c r="B2018" s="37">
        <v>3</v>
      </c>
      <c r="C2018" s="38">
        <v>25</v>
      </c>
      <c r="D2018" s="39">
        <v>5</v>
      </c>
      <c r="E2018" s="17">
        <v>7.8</v>
      </c>
      <c r="F2018" s="17">
        <v>0</v>
      </c>
      <c r="G2018" s="17">
        <v>0</v>
      </c>
      <c r="H2018" s="37">
        <f t="shared" si="564"/>
        <v>46.04</v>
      </c>
      <c r="I2018" s="37">
        <f>IF(H2018&lt;'Roof Calculator'!$G$8, 1, 0)</f>
        <v>1</v>
      </c>
      <c r="J2018" s="37">
        <f>IF(H2018&gt;='Roof Calculator'!$G$8, 1, 0)</f>
        <v>0</v>
      </c>
      <c r="K2018" s="37">
        <f t="shared" si="565"/>
        <v>46.04</v>
      </c>
      <c r="L2018" s="37">
        <f t="shared" si="566"/>
        <v>0</v>
      </c>
      <c r="M2018" s="37">
        <v>0</v>
      </c>
      <c r="N2018" s="37">
        <f t="shared" si="567"/>
        <v>0</v>
      </c>
      <c r="O2018" s="37">
        <v>0</v>
      </c>
      <c r="P2018" s="37">
        <v>0</v>
      </c>
      <c r="Q2018" s="21">
        <f t="shared" si="568"/>
        <v>39.790999999999997</v>
      </c>
      <c r="R2018" s="21">
        <f t="shared" si="577"/>
        <v>84.166666666667496</v>
      </c>
      <c r="S2018" s="21">
        <f t="shared" si="578"/>
        <v>1.2423899479408831</v>
      </c>
      <c r="T2018" s="21">
        <f t="shared" si="569"/>
        <v>86.147999999999996</v>
      </c>
      <c r="U2018" s="37">
        <f>VLOOKUP(Time_Zone, 'LSTM LookUp'!$B$5:$D$8, 3, FALSE)</f>
        <v>-75</v>
      </c>
      <c r="V2018" s="21">
        <f t="shared" si="579"/>
        <v>-6.5266123723062108</v>
      </c>
      <c r="W2018" s="21">
        <f t="shared" si="570"/>
        <v>54.516346906923445</v>
      </c>
      <c r="X2018" s="21">
        <f t="shared" si="571"/>
        <v>0</v>
      </c>
      <c r="Y2018" s="21">
        <f t="shared" si="572"/>
        <v>0</v>
      </c>
      <c r="Z2018" s="21">
        <f t="shared" si="580"/>
        <v>0</v>
      </c>
      <c r="AA2018" s="21">
        <f t="shared" si="573"/>
        <v>0</v>
      </c>
      <c r="AB2018" s="21">
        <f t="shared" si="574"/>
        <v>0</v>
      </c>
      <c r="AC2018" s="21">
        <f t="shared" si="575"/>
        <v>0</v>
      </c>
      <c r="AD2018" s="21">
        <f t="shared" si="581"/>
        <v>0</v>
      </c>
      <c r="AE2018" s="21" t="str">
        <f t="shared" si="576"/>
        <v>3/25/5:00</v>
      </c>
    </row>
    <row r="2019" spans="2:31">
      <c r="B2019" s="37">
        <v>3</v>
      </c>
      <c r="C2019" s="38">
        <v>25</v>
      </c>
      <c r="D2019" s="39">
        <v>6</v>
      </c>
      <c r="E2019" s="17">
        <v>6.1</v>
      </c>
      <c r="F2019" s="17">
        <v>0</v>
      </c>
      <c r="G2019" s="17">
        <v>0</v>
      </c>
      <c r="H2019" s="37">
        <f t="shared" si="564"/>
        <v>42.980000000000004</v>
      </c>
      <c r="I2019" s="37">
        <f>IF(H2019&lt;'Roof Calculator'!$G$8, 1, 0)</f>
        <v>1</v>
      </c>
      <c r="J2019" s="37">
        <f>IF(H2019&gt;='Roof Calculator'!$G$8, 1, 0)</f>
        <v>0</v>
      </c>
      <c r="K2019" s="37">
        <f t="shared" si="565"/>
        <v>42.980000000000004</v>
      </c>
      <c r="L2019" s="37">
        <f t="shared" si="566"/>
        <v>0</v>
      </c>
      <c r="M2019" s="37">
        <v>0</v>
      </c>
      <c r="N2019" s="37">
        <f t="shared" si="567"/>
        <v>0</v>
      </c>
      <c r="O2019" s="37">
        <v>0</v>
      </c>
      <c r="P2019" s="37">
        <v>0</v>
      </c>
      <c r="Q2019" s="21">
        <f t="shared" si="568"/>
        <v>39.790999999999997</v>
      </c>
      <c r="R2019" s="21">
        <f t="shared" si="577"/>
        <v>84.208333333334167</v>
      </c>
      <c r="S2019" s="21">
        <f t="shared" si="578"/>
        <v>1.2587232785503037</v>
      </c>
      <c r="T2019" s="21">
        <f t="shared" si="569"/>
        <v>86.147999999999996</v>
      </c>
      <c r="U2019" s="37">
        <f>VLOOKUP(Time_Zone, 'LSTM LookUp'!$B$5:$D$8, 3, FALSE)</f>
        <v>-75</v>
      </c>
      <c r="V2019" s="21">
        <f t="shared" si="579"/>
        <v>-6.5133169250528775</v>
      </c>
      <c r="W2019" s="21">
        <f t="shared" si="570"/>
        <v>69.519670768736745</v>
      </c>
      <c r="X2019" s="21">
        <f t="shared" si="571"/>
        <v>0</v>
      </c>
      <c r="Y2019" s="21">
        <f t="shared" si="572"/>
        <v>0</v>
      </c>
      <c r="Z2019" s="21">
        <f t="shared" si="580"/>
        <v>0</v>
      </c>
      <c r="AA2019" s="21">
        <f t="shared" si="573"/>
        <v>0</v>
      </c>
      <c r="AB2019" s="21">
        <f t="shared" si="574"/>
        <v>0</v>
      </c>
      <c r="AC2019" s="21">
        <f t="shared" si="575"/>
        <v>0</v>
      </c>
      <c r="AD2019" s="21">
        <f t="shared" si="581"/>
        <v>0</v>
      </c>
      <c r="AE2019" s="21" t="str">
        <f t="shared" si="576"/>
        <v>3/25/6:00</v>
      </c>
    </row>
    <row r="2020" spans="2:31">
      <c r="B2020" s="37">
        <v>3</v>
      </c>
      <c r="C2020" s="38">
        <v>25</v>
      </c>
      <c r="D2020" s="39">
        <v>7</v>
      </c>
      <c r="E2020" s="17">
        <v>7.2</v>
      </c>
      <c r="F2020" s="17">
        <v>6</v>
      </c>
      <c r="G2020" s="17">
        <v>13</v>
      </c>
      <c r="H2020" s="37">
        <f t="shared" si="564"/>
        <v>44.96</v>
      </c>
      <c r="I2020" s="37">
        <f>IF(H2020&lt;'Roof Calculator'!$G$8, 1, 0)</f>
        <v>1</v>
      </c>
      <c r="J2020" s="37">
        <f>IF(H2020&gt;='Roof Calculator'!$G$8, 1, 0)</f>
        <v>0</v>
      </c>
      <c r="K2020" s="37">
        <f t="shared" si="565"/>
        <v>44.96</v>
      </c>
      <c r="L2020" s="37">
        <f t="shared" si="566"/>
        <v>0</v>
      </c>
      <c r="M2020" s="37">
        <v>0</v>
      </c>
      <c r="N2020" s="37">
        <f t="shared" si="567"/>
        <v>6</v>
      </c>
      <c r="O2020" s="37">
        <v>0</v>
      </c>
      <c r="P2020" s="37">
        <v>0</v>
      </c>
      <c r="Q2020" s="21">
        <f t="shared" si="568"/>
        <v>39.790999999999997</v>
      </c>
      <c r="R2020" s="21">
        <f t="shared" si="577"/>
        <v>84.250000000000838</v>
      </c>
      <c r="S2020" s="21">
        <f t="shared" si="578"/>
        <v>1.275056063796242</v>
      </c>
      <c r="T2020" s="21">
        <f t="shared" si="569"/>
        <v>86.147999999999996</v>
      </c>
      <c r="U2020" s="37">
        <f>VLOOKUP(Time_Zone, 'LSTM LookUp'!$B$5:$D$8, 3, FALSE)</f>
        <v>-75</v>
      </c>
      <c r="V2020" s="21">
        <f t="shared" si="579"/>
        <v>-6.5000198061609122</v>
      </c>
      <c r="W2020" s="21">
        <f t="shared" si="570"/>
        <v>84.522995048459762</v>
      </c>
      <c r="X2020" s="21">
        <f t="shared" si="571"/>
        <v>1.1383100709948561</v>
      </c>
      <c r="Y2020" s="21">
        <f t="shared" si="572"/>
        <v>7.1383100709948559</v>
      </c>
      <c r="Z2020" s="21">
        <f t="shared" si="580"/>
        <v>2.2627196174502462</v>
      </c>
      <c r="AA2020" s="21">
        <f t="shared" si="573"/>
        <v>2.2627196174502462</v>
      </c>
      <c r="AB2020" s="21">
        <f t="shared" si="574"/>
        <v>0</v>
      </c>
      <c r="AC2020" s="21">
        <f t="shared" si="575"/>
        <v>0</v>
      </c>
      <c r="AD2020" s="21">
        <f t="shared" si="581"/>
        <v>0</v>
      </c>
      <c r="AE2020" s="21" t="str">
        <f t="shared" si="576"/>
        <v>3/25/7:00</v>
      </c>
    </row>
    <row r="2021" spans="2:31">
      <c r="B2021" s="37">
        <v>3</v>
      </c>
      <c r="C2021" s="38">
        <v>25</v>
      </c>
      <c r="D2021" s="39">
        <v>8</v>
      </c>
      <c r="E2021" s="17">
        <v>10</v>
      </c>
      <c r="F2021" s="17">
        <v>45</v>
      </c>
      <c r="G2021" s="17">
        <v>347</v>
      </c>
      <c r="H2021" s="37">
        <f t="shared" si="564"/>
        <v>50</v>
      </c>
      <c r="I2021" s="37">
        <f>IF(H2021&lt;'Roof Calculator'!$G$8, 1, 0)</f>
        <v>1</v>
      </c>
      <c r="J2021" s="37">
        <f>IF(H2021&gt;='Roof Calculator'!$G$8, 1, 0)</f>
        <v>0</v>
      </c>
      <c r="K2021" s="37">
        <f t="shared" si="565"/>
        <v>50</v>
      </c>
      <c r="L2021" s="37">
        <f t="shared" si="566"/>
        <v>0</v>
      </c>
      <c r="M2021" s="37">
        <v>0</v>
      </c>
      <c r="N2021" s="37">
        <f t="shared" si="567"/>
        <v>45</v>
      </c>
      <c r="O2021" s="37">
        <v>0</v>
      </c>
      <c r="P2021" s="37">
        <v>0</v>
      </c>
      <c r="Q2021" s="21">
        <f t="shared" si="568"/>
        <v>39.790999999999997</v>
      </c>
      <c r="R2021" s="21">
        <f t="shared" si="577"/>
        <v>84.29166666666751</v>
      </c>
      <c r="S2021" s="21">
        <f t="shared" si="578"/>
        <v>1.2913882965929504</v>
      </c>
      <c r="T2021" s="21">
        <f t="shared" si="569"/>
        <v>86.147999999999996</v>
      </c>
      <c r="U2021" s="37">
        <f>VLOOKUP(Time_Zone, 'LSTM LookUp'!$B$5:$D$8, 3, FALSE)</f>
        <v>-75</v>
      </c>
      <c r="V2021" s="21">
        <f t="shared" si="579"/>
        <v>-6.4867210441884611</v>
      </c>
      <c r="W2021" s="21">
        <f t="shared" si="570"/>
        <v>99.526319738952864</v>
      </c>
      <c r="X2021" s="21">
        <f t="shared" si="571"/>
        <v>-39.11116424161726</v>
      </c>
      <c r="Y2021" s="21">
        <f t="shared" si="572"/>
        <v>5.88883575838274</v>
      </c>
      <c r="Z2021" s="21">
        <f t="shared" si="580"/>
        <v>1.8666580832034478</v>
      </c>
      <c r="AA2021" s="21">
        <f t="shared" si="573"/>
        <v>1.8666580832034478</v>
      </c>
      <c r="AB2021" s="21">
        <f t="shared" si="574"/>
        <v>0</v>
      </c>
      <c r="AC2021" s="21">
        <f t="shared" si="575"/>
        <v>0</v>
      </c>
      <c r="AD2021" s="21">
        <f t="shared" si="581"/>
        <v>0</v>
      </c>
      <c r="AE2021" s="21" t="str">
        <f t="shared" si="576"/>
        <v>3/25/8:00</v>
      </c>
    </row>
    <row r="2022" spans="2:31">
      <c r="B2022" s="37">
        <v>3</v>
      </c>
      <c r="C2022" s="38">
        <v>25</v>
      </c>
      <c r="D2022" s="39">
        <v>9</v>
      </c>
      <c r="E2022" s="17">
        <v>14.4</v>
      </c>
      <c r="F2022" s="17">
        <v>78</v>
      </c>
      <c r="G2022" s="17">
        <v>576</v>
      </c>
      <c r="H2022" s="37">
        <f t="shared" si="564"/>
        <v>57.92</v>
      </c>
      <c r="I2022" s="37">
        <f>IF(H2022&lt;'Roof Calculator'!$G$8, 1, 0)</f>
        <v>0</v>
      </c>
      <c r="J2022" s="37">
        <f>IF(H2022&gt;='Roof Calculator'!$G$8, 1, 0)</f>
        <v>1</v>
      </c>
      <c r="K2022" s="37">
        <f t="shared" si="565"/>
        <v>0</v>
      </c>
      <c r="L2022" s="37">
        <f t="shared" si="566"/>
        <v>57.92</v>
      </c>
      <c r="M2022" s="37">
        <v>0</v>
      </c>
      <c r="N2022" s="37">
        <f t="shared" si="567"/>
        <v>78</v>
      </c>
      <c r="O2022" s="37">
        <v>0</v>
      </c>
      <c r="P2022" s="37">
        <v>0</v>
      </c>
      <c r="Q2022" s="21">
        <f t="shared" si="568"/>
        <v>39.790999999999997</v>
      </c>
      <c r="R2022" s="21">
        <f t="shared" si="577"/>
        <v>84.333333333334181</v>
      </c>
      <c r="S2022" s="21">
        <f t="shared" si="578"/>
        <v>1.3077199698545632</v>
      </c>
      <c r="T2022" s="21">
        <f t="shared" si="569"/>
        <v>86.147999999999996</v>
      </c>
      <c r="U2022" s="37">
        <f>VLOOKUP(Time_Zone, 'LSTM LookUp'!$B$5:$D$8, 3, FALSE)</f>
        <v>-75</v>
      </c>
      <c r="V2022" s="21">
        <f t="shared" si="579"/>
        <v>-6.4734206676910162</v>
      </c>
      <c r="W2022" s="21">
        <f t="shared" si="570"/>
        <v>114.52964483307727</v>
      </c>
      <c r="X2022" s="21">
        <f t="shared" si="571"/>
        <v>-175.28628173269956</v>
      </c>
      <c r="Y2022" s="21">
        <f t="shared" si="572"/>
        <v>-97.286281732699564</v>
      </c>
      <c r="Z2022" s="21">
        <f t="shared" si="580"/>
        <v>-30.8380521434384</v>
      </c>
      <c r="AA2022" s="21">
        <f t="shared" si="573"/>
        <v>0</v>
      </c>
      <c r="AB2022" s="21">
        <f t="shared" si="574"/>
        <v>-30.8380521434384</v>
      </c>
      <c r="AC2022" s="21">
        <f t="shared" si="575"/>
        <v>57.92</v>
      </c>
      <c r="AD2022" s="21">
        <f t="shared" si="581"/>
        <v>-30.8380521434384</v>
      </c>
      <c r="AE2022" s="21" t="str">
        <f t="shared" si="576"/>
        <v>3/25/9:00</v>
      </c>
    </row>
    <row r="2023" spans="2:31">
      <c r="B2023" s="37">
        <v>3</v>
      </c>
      <c r="C2023" s="38">
        <v>25</v>
      </c>
      <c r="D2023" s="39">
        <v>10</v>
      </c>
      <c r="E2023" s="17">
        <v>17.8</v>
      </c>
      <c r="F2023" s="17">
        <v>110</v>
      </c>
      <c r="G2023" s="17">
        <v>723</v>
      </c>
      <c r="H2023" s="37">
        <f t="shared" si="564"/>
        <v>64.040000000000006</v>
      </c>
      <c r="I2023" s="37">
        <f>IF(H2023&lt;'Roof Calculator'!$G$8, 1, 0)</f>
        <v>0</v>
      </c>
      <c r="J2023" s="37">
        <f>IF(H2023&gt;='Roof Calculator'!$G$8, 1, 0)</f>
        <v>1</v>
      </c>
      <c r="K2023" s="37">
        <f t="shared" si="565"/>
        <v>0</v>
      </c>
      <c r="L2023" s="37">
        <f t="shared" si="566"/>
        <v>64.040000000000006</v>
      </c>
      <c r="M2023" s="37">
        <v>0</v>
      </c>
      <c r="N2023" s="37">
        <f t="shared" si="567"/>
        <v>110</v>
      </c>
      <c r="O2023" s="37">
        <v>0</v>
      </c>
      <c r="P2023" s="37">
        <v>0</v>
      </c>
      <c r="Q2023" s="21">
        <f t="shared" si="568"/>
        <v>39.790999999999997</v>
      </c>
      <c r="R2023" s="21">
        <f t="shared" si="577"/>
        <v>84.375000000000853</v>
      </c>
      <c r="S2023" s="21">
        <f t="shared" si="578"/>
        <v>1.3240510764950912</v>
      </c>
      <c r="T2023" s="21">
        <f t="shared" si="569"/>
        <v>86.147999999999996</v>
      </c>
      <c r="U2023" s="37">
        <f>VLOOKUP(Time_Zone, 'LSTM LookUp'!$B$5:$D$8, 3, FALSE)</f>
        <v>-75</v>
      </c>
      <c r="V2023" s="21">
        <f t="shared" si="579"/>
        <v>-6.4601187052213547</v>
      </c>
      <c r="W2023" s="21">
        <f t="shared" si="570"/>
        <v>129.53297032369466</v>
      </c>
      <c r="X2023" s="21">
        <f t="shared" si="571"/>
        <v>-342.82827611922056</v>
      </c>
      <c r="Y2023" s="21">
        <f t="shared" si="572"/>
        <v>-232.82827611922056</v>
      </c>
      <c r="Z2023" s="21">
        <f t="shared" si="580"/>
        <v>-73.802497038162457</v>
      </c>
      <c r="AA2023" s="21">
        <f t="shared" si="573"/>
        <v>0</v>
      </c>
      <c r="AB2023" s="21">
        <f t="shared" si="574"/>
        <v>-73.802497038162457</v>
      </c>
      <c r="AC2023" s="21">
        <f t="shared" si="575"/>
        <v>64.040000000000006</v>
      </c>
      <c r="AD2023" s="21">
        <f t="shared" si="581"/>
        <v>-73.802497038162457</v>
      </c>
      <c r="AE2023" s="21" t="str">
        <f t="shared" si="576"/>
        <v>3/25/10:00</v>
      </c>
    </row>
    <row r="2024" spans="2:31">
      <c r="B2024" s="37">
        <v>3</v>
      </c>
      <c r="C2024" s="38">
        <v>25</v>
      </c>
      <c r="D2024" s="39">
        <v>11</v>
      </c>
      <c r="E2024" s="17">
        <v>20</v>
      </c>
      <c r="F2024" s="17">
        <v>139</v>
      </c>
      <c r="G2024" s="17">
        <v>755</v>
      </c>
      <c r="H2024" s="37">
        <f t="shared" si="564"/>
        <v>68</v>
      </c>
      <c r="I2024" s="37">
        <f>IF(H2024&lt;'Roof Calculator'!$G$8, 1, 0)</f>
        <v>0</v>
      </c>
      <c r="J2024" s="37">
        <f>IF(H2024&gt;='Roof Calculator'!$G$8, 1, 0)</f>
        <v>1</v>
      </c>
      <c r="K2024" s="37">
        <f t="shared" si="565"/>
        <v>0</v>
      </c>
      <c r="L2024" s="37">
        <f t="shared" si="566"/>
        <v>68</v>
      </c>
      <c r="M2024" s="37">
        <v>0</v>
      </c>
      <c r="N2024" s="37">
        <f t="shared" si="567"/>
        <v>139</v>
      </c>
      <c r="O2024" s="37">
        <v>0</v>
      </c>
      <c r="P2024" s="37">
        <v>0</v>
      </c>
      <c r="Q2024" s="21">
        <f t="shared" si="568"/>
        <v>39.790999999999997</v>
      </c>
      <c r="R2024" s="21">
        <f t="shared" si="577"/>
        <v>84.416666666667524</v>
      </c>
      <c r="S2024" s="21">
        <f t="shared" si="578"/>
        <v>1.3403816094284235</v>
      </c>
      <c r="T2024" s="21">
        <f t="shared" si="569"/>
        <v>86.147999999999996</v>
      </c>
      <c r="U2024" s="37">
        <f>VLOOKUP(Time_Zone, 'LSTM LookUp'!$B$5:$D$8, 3, FALSE)</f>
        <v>-75</v>
      </c>
      <c r="V2024" s="21">
        <f t="shared" si="579"/>
        <v>-6.4468151853294833</v>
      </c>
      <c r="W2024" s="21">
        <f t="shared" si="570"/>
        <v>144.53629620366763</v>
      </c>
      <c r="X2024" s="21">
        <f t="shared" si="571"/>
        <v>-461.07404370367721</v>
      </c>
      <c r="Y2024" s="21">
        <f t="shared" si="572"/>
        <v>-322.07404370367721</v>
      </c>
      <c r="Z2024" s="21">
        <f t="shared" si="580"/>
        <v>-102.09184662922209</v>
      </c>
      <c r="AA2024" s="21">
        <f t="shared" si="573"/>
        <v>0</v>
      </c>
      <c r="AB2024" s="21">
        <f t="shared" si="574"/>
        <v>-102.09184662922209</v>
      </c>
      <c r="AC2024" s="21">
        <f t="shared" si="575"/>
        <v>68</v>
      </c>
      <c r="AD2024" s="21">
        <f t="shared" si="581"/>
        <v>-102.09184662922209</v>
      </c>
      <c r="AE2024" s="21" t="str">
        <f t="shared" si="576"/>
        <v>3/25/11:00</v>
      </c>
    </row>
    <row r="2025" spans="2:31">
      <c r="B2025" s="37">
        <v>3</v>
      </c>
      <c r="C2025" s="38">
        <v>25</v>
      </c>
      <c r="D2025" s="39">
        <v>12</v>
      </c>
      <c r="E2025" s="17">
        <v>21.1</v>
      </c>
      <c r="F2025" s="17">
        <v>135</v>
      </c>
      <c r="G2025" s="17">
        <v>797</v>
      </c>
      <c r="H2025" s="37">
        <f t="shared" si="564"/>
        <v>69.98</v>
      </c>
      <c r="I2025" s="37">
        <f>IF(H2025&lt;'Roof Calculator'!$G$8, 1, 0)</f>
        <v>0</v>
      </c>
      <c r="J2025" s="37">
        <f>IF(H2025&gt;='Roof Calculator'!$G$8, 1, 0)</f>
        <v>1</v>
      </c>
      <c r="K2025" s="37">
        <f t="shared" si="565"/>
        <v>0</v>
      </c>
      <c r="L2025" s="37">
        <f t="shared" si="566"/>
        <v>69.98</v>
      </c>
      <c r="M2025" s="37">
        <v>0</v>
      </c>
      <c r="N2025" s="37">
        <f t="shared" si="567"/>
        <v>135</v>
      </c>
      <c r="O2025" s="37">
        <v>0</v>
      </c>
      <c r="P2025" s="37">
        <v>0</v>
      </c>
      <c r="Q2025" s="21">
        <f t="shared" si="568"/>
        <v>39.790999999999997</v>
      </c>
      <c r="R2025" s="21">
        <f t="shared" si="577"/>
        <v>84.458333333334195</v>
      </c>
      <c r="S2025" s="21">
        <f t="shared" si="578"/>
        <v>1.356711561568327</v>
      </c>
      <c r="T2025" s="21">
        <f t="shared" si="569"/>
        <v>86.147999999999996</v>
      </c>
      <c r="U2025" s="37">
        <f>VLOOKUP(Time_Zone, 'LSTM LookUp'!$B$5:$D$8, 3, FALSE)</f>
        <v>-75</v>
      </c>
      <c r="V2025" s="21">
        <f t="shared" si="579"/>
        <v>-6.4335101365625702</v>
      </c>
      <c r="W2025" s="21">
        <f t="shared" si="570"/>
        <v>159.53962246585934</v>
      </c>
      <c r="X2025" s="21">
        <f t="shared" si="571"/>
        <v>-561.53045080984487</v>
      </c>
      <c r="Y2025" s="21">
        <f t="shared" si="572"/>
        <v>-426.53045080984487</v>
      </c>
      <c r="Z2025" s="21">
        <f t="shared" si="580"/>
        <v>-135.20270328532058</v>
      </c>
      <c r="AA2025" s="21">
        <f t="shared" si="573"/>
        <v>0</v>
      </c>
      <c r="AB2025" s="21">
        <f t="shared" si="574"/>
        <v>-135.20270328532058</v>
      </c>
      <c r="AC2025" s="21">
        <f t="shared" si="575"/>
        <v>69.98</v>
      </c>
      <c r="AD2025" s="21">
        <f t="shared" si="581"/>
        <v>-135.20270328532058</v>
      </c>
      <c r="AE2025" s="21" t="str">
        <f t="shared" si="576"/>
        <v>3/25/12:00</v>
      </c>
    </row>
    <row r="2026" spans="2:31">
      <c r="B2026" s="37">
        <v>3</v>
      </c>
      <c r="C2026" s="38">
        <v>25</v>
      </c>
      <c r="D2026" s="39">
        <v>13</v>
      </c>
      <c r="E2026" s="17">
        <v>22.8</v>
      </c>
      <c r="F2026" s="17">
        <v>166</v>
      </c>
      <c r="G2026" s="17">
        <v>852</v>
      </c>
      <c r="H2026" s="37">
        <f t="shared" si="564"/>
        <v>73.040000000000006</v>
      </c>
      <c r="I2026" s="37">
        <f>IF(H2026&lt;'Roof Calculator'!$G$8, 1, 0)</f>
        <v>0</v>
      </c>
      <c r="J2026" s="37">
        <f>IF(H2026&gt;='Roof Calculator'!$G$8, 1, 0)</f>
        <v>1</v>
      </c>
      <c r="K2026" s="37">
        <f t="shared" si="565"/>
        <v>0</v>
      </c>
      <c r="L2026" s="37">
        <f t="shared" si="566"/>
        <v>73.040000000000006</v>
      </c>
      <c r="M2026" s="37">
        <v>0</v>
      </c>
      <c r="N2026" s="37">
        <f t="shared" si="567"/>
        <v>166</v>
      </c>
      <c r="O2026" s="37">
        <v>0</v>
      </c>
      <c r="P2026" s="37">
        <v>0</v>
      </c>
      <c r="Q2026" s="21">
        <f t="shared" si="568"/>
        <v>39.790999999999997</v>
      </c>
      <c r="R2026" s="21">
        <f t="shared" si="577"/>
        <v>84.500000000000867</v>
      </c>
      <c r="S2026" s="21">
        <f t="shared" si="578"/>
        <v>1.3730409258284397</v>
      </c>
      <c r="T2026" s="21">
        <f t="shared" si="569"/>
        <v>86.147999999999996</v>
      </c>
      <c r="U2026" s="37">
        <f>VLOOKUP(Time_Zone, 'LSTM LookUp'!$B$5:$D$8, 3, FALSE)</f>
        <v>-75</v>
      </c>
      <c r="V2026" s="21">
        <f t="shared" si="579"/>
        <v>-6.4202035874648971</v>
      </c>
      <c r="W2026" s="21">
        <f t="shared" si="570"/>
        <v>174.54294910313379</v>
      </c>
      <c r="X2026" s="21">
        <f t="shared" si="571"/>
        <v>-638.44335410441272</v>
      </c>
      <c r="Y2026" s="21">
        <f t="shared" si="572"/>
        <v>-472.44335410441272</v>
      </c>
      <c r="Z2026" s="21">
        <f t="shared" si="580"/>
        <v>-149.75629173209367</v>
      </c>
      <c r="AA2026" s="21">
        <f t="shared" si="573"/>
        <v>0</v>
      </c>
      <c r="AB2026" s="21">
        <f t="shared" si="574"/>
        <v>-149.75629173209367</v>
      </c>
      <c r="AC2026" s="21">
        <f t="shared" si="575"/>
        <v>73.040000000000006</v>
      </c>
      <c r="AD2026" s="21">
        <f t="shared" si="581"/>
        <v>-149.75629173209367</v>
      </c>
      <c r="AE2026" s="21" t="str">
        <f t="shared" si="576"/>
        <v>3/25/13:00</v>
      </c>
    </row>
    <row r="2027" spans="2:31">
      <c r="B2027" s="37">
        <v>3</v>
      </c>
      <c r="C2027" s="38">
        <v>25</v>
      </c>
      <c r="D2027" s="39">
        <v>14</v>
      </c>
      <c r="E2027" s="17">
        <v>22.8</v>
      </c>
      <c r="F2027" s="17">
        <v>102</v>
      </c>
      <c r="G2027" s="17">
        <v>912</v>
      </c>
      <c r="H2027" s="37">
        <f t="shared" si="564"/>
        <v>73.040000000000006</v>
      </c>
      <c r="I2027" s="37">
        <f>IF(H2027&lt;'Roof Calculator'!$G$8, 1, 0)</f>
        <v>0</v>
      </c>
      <c r="J2027" s="37">
        <f>IF(H2027&gt;='Roof Calculator'!$G$8, 1, 0)</f>
        <v>1</v>
      </c>
      <c r="K2027" s="37">
        <f t="shared" si="565"/>
        <v>0</v>
      </c>
      <c r="L2027" s="37">
        <f t="shared" si="566"/>
        <v>73.040000000000006</v>
      </c>
      <c r="M2027" s="37">
        <v>0</v>
      </c>
      <c r="N2027" s="37">
        <f t="shared" si="567"/>
        <v>102</v>
      </c>
      <c r="O2027" s="37">
        <v>0</v>
      </c>
      <c r="P2027" s="37">
        <v>0</v>
      </c>
      <c r="Q2027" s="21">
        <f t="shared" si="568"/>
        <v>39.790999999999997</v>
      </c>
      <c r="R2027" s="21">
        <f t="shared" si="577"/>
        <v>84.541666666667538</v>
      </c>
      <c r="S2027" s="21">
        <f t="shared" si="578"/>
        <v>1.3893696951222734</v>
      </c>
      <c r="T2027" s="21">
        <f t="shared" si="569"/>
        <v>86.147999999999996</v>
      </c>
      <c r="U2027" s="37">
        <f>VLOOKUP(Time_Zone, 'LSTM LookUp'!$B$5:$D$8, 3, FALSE)</f>
        <v>-75</v>
      </c>
      <c r="V2027" s="21">
        <f t="shared" si="579"/>
        <v>-6.4068955665777914</v>
      </c>
      <c r="W2027" s="21">
        <f t="shared" si="570"/>
        <v>189.54627610835556</v>
      </c>
      <c r="X2027" s="21">
        <f t="shared" si="571"/>
        <v>-676.70679781224931</v>
      </c>
      <c r="Y2027" s="21">
        <f t="shared" si="572"/>
        <v>-574.70679781224931</v>
      </c>
      <c r="Z2027" s="21">
        <f t="shared" si="580"/>
        <v>-182.17201729240011</v>
      </c>
      <c r="AA2027" s="21">
        <f t="shared" si="573"/>
        <v>0</v>
      </c>
      <c r="AB2027" s="21">
        <f t="shared" si="574"/>
        <v>-182.17201729240011</v>
      </c>
      <c r="AC2027" s="21">
        <f t="shared" si="575"/>
        <v>73.040000000000006</v>
      </c>
      <c r="AD2027" s="21">
        <f t="shared" si="581"/>
        <v>-182.17201729240011</v>
      </c>
      <c r="AE2027" s="21" t="str">
        <f t="shared" si="576"/>
        <v>3/25/14:00</v>
      </c>
    </row>
    <row r="2028" spans="2:31">
      <c r="B2028" s="37">
        <v>3</v>
      </c>
      <c r="C2028" s="38">
        <v>25</v>
      </c>
      <c r="D2028" s="39">
        <v>15</v>
      </c>
      <c r="E2028" s="17">
        <v>23.3</v>
      </c>
      <c r="F2028" s="17">
        <v>97</v>
      </c>
      <c r="G2028" s="17">
        <v>899</v>
      </c>
      <c r="H2028" s="37">
        <f t="shared" si="564"/>
        <v>73.94</v>
      </c>
      <c r="I2028" s="37">
        <f>IF(H2028&lt;'Roof Calculator'!$G$8, 1, 0)</f>
        <v>0</v>
      </c>
      <c r="J2028" s="37">
        <f>IF(H2028&gt;='Roof Calculator'!$G$8, 1, 0)</f>
        <v>1</v>
      </c>
      <c r="K2028" s="37">
        <f t="shared" si="565"/>
        <v>0</v>
      </c>
      <c r="L2028" s="37">
        <f t="shared" si="566"/>
        <v>73.94</v>
      </c>
      <c r="M2028" s="37">
        <v>0</v>
      </c>
      <c r="N2028" s="37">
        <f t="shared" si="567"/>
        <v>97</v>
      </c>
      <c r="O2028" s="37">
        <v>0</v>
      </c>
      <c r="P2028" s="37">
        <v>0</v>
      </c>
      <c r="Q2028" s="21">
        <f t="shared" si="568"/>
        <v>39.790999999999997</v>
      </c>
      <c r="R2028" s="21">
        <f t="shared" si="577"/>
        <v>84.58333333333421</v>
      </c>
      <c r="S2028" s="21">
        <f t="shared" si="578"/>
        <v>1.4056978623632126</v>
      </c>
      <c r="T2028" s="21">
        <f t="shared" si="569"/>
        <v>86.147999999999996</v>
      </c>
      <c r="U2028" s="37">
        <f>VLOOKUP(Time_Zone, 'LSTM LookUp'!$B$5:$D$8, 3, FALSE)</f>
        <v>-75</v>
      </c>
      <c r="V2028" s="21">
        <f t="shared" si="579"/>
        <v>-6.393586102439567</v>
      </c>
      <c r="W2028" s="21">
        <f t="shared" si="570"/>
        <v>204.5496034743901</v>
      </c>
      <c r="X2028" s="21">
        <f t="shared" si="571"/>
        <v>-614.02897782206173</v>
      </c>
      <c r="Y2028" s="21">
        <f t="shared" si="572"/>
        <v>-517.02897782206173</v>
      </c>
      <c r="Z2028" s="21">
        <f t="shared" si="580"/>
        <v>-163.88915573475239</v>
      </c>
      <c r="AA2028" s="21">
        <f t="shared" si="573"/>
        <v>0</v>
      </c>
      <c r="AB2028" s="21">
        <f t="shared" si="574"/>
        <v>-163.88915573475239</v>
      </c>
      <c r="AC2028" s="21">
        <f t="shared" si="575"/>
        <v>73.94</v>
      </c>
      <c r="AD2028" s="21">
        <f t="shared" si="581"/>
        <v>-163.88915573475239</v>
      </c>
      <c r="AE2028" s="21" t="str">
        <f t="shared" si="576"/>
        <v>3/25/15:00</v>
      </c>
    </row>
    <row r="2029" spans="2:31">
      <c r="B2029" s="37">
        <v>3</v>
      </c>
      <c r="C2029" s="38">
        <v>25</v>
      </c>
      <c r="D2029" s="39">
        <v>16</v>
      </c>
      <c r="E2029" s="17">
        <v>23.3</v>
      </c>
      <c r="F2029" s="17">
        <v>86</v>
      </c>
      <c r="G2029" s="17">
        <v>865</v>
      </c>
      <c r="H2029" s="37">
        <f t="shared" si="564"/>
        <v>73.94</v>
      </c>
      <c r="I2029" s="37">
        <f>IF(H2029&lt;'Roof Calculator'!$G$8, 1, 0)</f>
        <v>0</v>
      </c>
      <c r="J2029" s="37">
        <f>IF(H2029&gt;='Roof Calculator'!$G$8, 1, 0)</f>
        <v>1</v>
      </c>
      <c r="K2029" s="37">
        <f t="shared" si="565"/>
        <v>0</v>
      </c>
      <c r="L2029" s="37">
        <f t="shared" si="566"/>
        <v>73.94</v>
      </c>
      <c r="M2029" s="37">
        <v>0</v>
      </c>
      <c r="N2029" s="37">
        <f t="shared" si="567"/>
        <v>86</v>
      </c>
      <c r="O2029" s="37">
        <v>0</v>
      </c>
      <c r="P2029" s="37">
        <v>0</v>
      </c>
      <c r="Q2029" s="21">
        <f t="shared" si="568"/>
        <v>39.790999999999997</v>
      </c>
      <c r="R2029" s="21">
        <f t="shared" si="577"/>
        <v>84.625000000000881</v>
      </c>
      <c r="S2029" s="21">
        <f t="shared" si="578"/>
        <v>1.4220254204645093</v>
      </c>
      <c r="T2029" s="21">
        <f t="shared" si="569"/>
        <v>86.147999999999996</v>
      </c>
      <c r="U2029" s="37">
        <f>VLOOKUP(Time_Zone, 'LSTM LookUp'!$B$5:$D$8, 3, FALSE)</f>
        <v>-75</v>
      </c>
      <c r="V2029" s="21">
        <f t="shared" si="579"/>
        <v>-6.3802752235854738</v>
      </c>
      <c r="W2029" s="21">
        <f t="shared" si="570"/>
        <v>219.55293119410359</v>
      </c>
      <c r="X2029" s="21">
        <f t="shared" si="571"/>
        <v>-498.57520813492681</v>
      </c>
      <c r="Y2029" s="21">
        <f t="shared" si="572"/>
        <v>-412.57520813492681</v>
      </c>
      <c r="Z2029" s="21">
        <f t="shared" si="580"/>
        <v>-130.77913509442311</v>
      </c>
      <c r="AA2029" s="21">
        <f t="shared" si="573"/>
        <v>0</v>
      </c>
      <c r="AB2029" s="21">
        <f t="shared" si="574"/>
        <v>-130.77913509442311</v>
      </c>
      <c r="AC2029" s="21">
        <f t="shared" si="575"/>
        <v>73.94</v>
      </c>
      <c r="AD2029" s="21">
        <f t="shared" si="581"/>
        <v>-130.77913509442311</v>
      </c>
      <c r="AE2029" s="21" t="str">
        <f t="shared" si="576"/>
        <v>3/25/16:00</v>
      </c>
    </row>
    <row r="2030" spans="2:31">
      <c r="B2030" s="37">
        <v>3</v>
      </c>
      <c r="C2030" s="38">
        <v>25</v>
      </c>
      <c r="D2030" s="39">
        <v>17</v>
      </c>
      <c r="E2030" s="17">
        <v>23.3</v>
      </c>
      <c r="F2030" s="17">
        <v>70</v>
      </c>
      <c r="G2030" s="17">
        <v>788</v>
      </c>
      <c r="H2030" s="37">
        <f t="shared" si="564"/>
        <v>73.94</v>
      </c>
      <c r="I2030" s="37">
        <f>IF(H2030&lt;'Roof Calculator'!$G$8, 1, 0)</f>
        <v>0</v>
      </c>
      <c r="J2030" s="37">
        <f>IF(H2030&gt;='Roof Calculator'!$G$8, 1, 0)</f>
        <v>1</v>
      </c>
      <c r="K2030" s="37">
        <f t="shared" si="565"/>
        <v>0</v>
      </c>
      <c r="L2030" s="37">
        <f t="shared" si="566"/>
        <v>73.94</v>
      </c>
      <c r="M2030" s="37">
        <v>0</v>
      </c>
      <c r="N2030" s="37">
        <f t="shared" si="567"/>
        <v>70</v>
      </c>
      <c r="O2030" s="37">
        <v>0</v>
      </c>
      <c r="P2030" s="37">
        <v>0</v>
      </c>
      <c r="Q2030" s="21">
        <f t="shared" si="568"/>
        <v>39.790999999999997</v>
      </c>
      <c r="R2030" s="21">
        <f t="shared" si="577"/>
        <v>84.666666666667552</v>
      </c>
      <c r="S2030" s="21">
        <f t="shared" si="578"/>
        <v>1.4383523623392853</v>
      </c>
      <c r="T2030" s="21">
        <f t="shared" si="569"/>
        <v>86.147999999999996</v>
      </c>
      <c r="U2030" s="37">
        <f>VLOOKUP(Time_Zone, 'LSTM LookUp'!$B$5:$D$8, 3, FALSE)</f>
        <v>-75</v>
      </c>
      <c r="V2030" s="21">
        <f t="shared" si="579"/>
        <v>-6.3669629585476226</v>
      </c>
      <c r="W2030" s="21">
        <f t="shared" si="570"/>
        <v>234.55625926036308</v>
      </c>
      <c r="X2030" s="21">
        <f t="shared" si="571"/>
        <v>-338.35416480806322</v>
      </c>
      <c r="Y2030" s="21">
        <f t="shared" si="572"/>
        <v>-268.35416480806322</v>
      </c>
      <c r="Z2030" s="21">
        <f t="shared" si="580"/>
        <v>-85.06358327063468</v>
      </c>
      <c r="AA2030" s="21">
        <f t="shared" si="573"/>
        <v>0</v>
      </c>
      <c r="AB2030" s="21">
        <f t="shared" si="574"/>
        <v>-85.06358327063468</v>
      </c>
      <c r="AC2030" s="21">
        <f t="shared" si="575"/>
        <v>73.94</v>
      </c>
      <c r="AD2030" s="21">
        <f t="shared" si="581"/>
        <v>-85.06358327063468</v>
      </c>
      <c r="AE2030" s="21" t="str">
        <f t="shared" si="576"/>
        <v>3/25/17:00</v>
      </c>
    </row>
    <row r="2031" spans="2:31">
      <c r="B2031" s="37">
        <v>3</v>
      </c>
      <c r="C2031" s="38">
        <v>25</v>
      </c>
      <c r="D2031" s="39">
        <v>18</v>
      </c>
      <c r="E2031" s="17">
        <v>21.7</v>
      </c>
      <c r="F2031" s="17">
        <v>72</v>
      </c>
      <c r="G2031" s="17">
        <v>573</v>
      </c>
      <c r="H2031" s="37">
        <f t="shared" si="564"/>
        <v>71.06</v>
      </c>
      <c r="I2031" s="37">
        <f>IF(H2031&lt;'Roof Calculator'!$G$8, 1, 0)</f>
        <v>0</v>
      </c>
      <c r="J2031" s="37">
        <f>IF(H2031&gt;='Roof Calculator'!$G$8, 1, 0)</f>
        <v>1</v>
      </c>
      <c r="K2031" s="37">
        <f t="shared" si="565"/>
        <v>0</v>
      </c>
      <c r="L2031" s="37">
        <f t="shared" si="566"/>
        <v>71.06</v>
      </c>
      <c r="M2031" s="37">
        <v>0</v>
      </c>
      <c r="N2031" s="37">
        <f t="shared" si="567"/>
        <v>72</v>
      </c>
      <c r="O2031" s="37">
        <v>0</v>
      </c>
      <c r="P2031" s="37">
        <v>0</v>
      </c>
      <c r="Q2031" s="21">
        <f t="shared" si="568"/>
        <v>39.790999999999997</v>
      </c>
      <c r="R2031" s="21">
        <f t="shared" si="577"/>
        <v>84.708333333334224</v>
      </c>
      <c r="S2031" s="21">
        <f t="shared" si="578"/>
        <v>1.4546786809005303</v>
      </c>
      <c r="T2031" s="21">
        <f t="shared" si="569"/>
        <v>86.147999999999996</v>
      </c>
      <c r="U2031" s="37">
        <f>VLOOKUP(Time_Zone, 'LSTM LookUp'!$B$5:$D$8, 3, FALSE)</f>
        <v>-75</v>
      </c>
      <c r="V2031" s="21">
        <f t="shared" si="579"/>
        <v>-6.3536493358549455</v>
      </c>
      <c r="W2031" s="21">
        <f t="shared" si="570"/>
        <v>249.55958766603629</v>
      </c>
      <c r="X2031" s="21">
        <f t="shared" si="571"/>
        <v>-144.40272491098122</v>
      </c>
      <c r="Y2031" s="21">
        <f t="shared" si="572"/>
        <v>-72.40272491098122</v>
      </c>
      <c r="Z2031" s="21">
        <f t="shared" si="580"/>
        <v>-22.950399237854693</v>
      </c>
      <c r="AA2031" s="21">
        <f t="shared" si="573"/>
        <v>0</v>
      </c>
      <c r="AB2031" s="21">
        <f t="shared" si="574"/>
        <v>-22.950399237854693</v>
      </c>
      <c r="AC2031" s="21">
        <f t="shared" si="575"/>
        <v>71.06</v>
      </c>
      <c r="AD2031" s="21">
        <f t="shared" si="581"/>
        <v>-22.950399237854693</v>
      </c>
      <c r="AE2031" s="21" t="str">
        <f t="shared" si="576"/>
        <v>3/25/18:00</v>
      </c>
    </row>
    <row r="2032" spans="2:31">
      <c r="B2032" s="37">
        <v>3</v>
      </c>
      <c r="C2032" s="38">
        <v>25</v>
      </c>
      <c r="D2032" s="39">
        <v>19</v>
      </c>
      <c r="E2032" s="17">
        <v>20.6</v>
      </c>
      <c r="F2032" s="17">
        <v>42</v>
      </c>
      <c r="G2032" s="17">
        <v>100</v>
      </c>
      <c r="H2032" s="37">
        <f t="shared" si="564"/>
        <v>69.08</v>
      </c>
      <c r="I2032" s="37">
        <f>IF(H2032&lt;'Roof Calculator'!$G$8, 1, 0)</f>
        <v>0</v>
      </c>
      <c r="J2032" s="37">
        <f>IF(H2032&gt;='Roof Calculator'!$G$8, 1, 0)</f>
        <v>1</v>
      </c>
      <c r="K2032" s="37">
        <f t="shared" si="565"/>
        <v>0</v>
      </c>
      <c r="L2032" s="37">
        <f t="shared" si="566"/>
        <v>69.08</v>
      </c>
      <c r="M2032" s="37">
        <v>0</v>
      </c>
      <c r="N2032" s="37">
        <f t="shared" si="567"/>
        <v>42</v>
      </c>
      <c r="O2032" s="37">
        <v>0</v>
      </c>
      <c r="P2032" s="37">
        <v>0</v>
      </c>
      <c r="Q2032" s="21">
        <f t="shared" si="568"/>
        <v>39.790999999999997</v>
      </c>
      <c r="R2032" s="21">
        <f t="shared" si="577"/>
        <v>84.750000000000895</v>
      </c>
      <c r="S2032" s="21">
        <f t="shared" si="578"/>
        <v>1.4710043690610959</v>
      </c>
      <c r="T2032" s="21">
        <f t="shared" si="569"/>
        <v>86.147999999999996</v>
      </c>
      <c r="U2032" s="37">
        <f>VLOOKUP(Time_Zone, 'LSTM LookUp'!$B$5:$D$8, 3, FALSE)</f>
        <v>-75</v>
      </c>
      <c r="V2032" s="21">
        <f t="shared" si="579"/>
        <v>-6.3403343840331194</v>
      </c>
      <c r="W2032" s="21">
        <f t="shared" si="570"/>
        <v>264.56291640399178</v>
      </c>
      <c r="X2032" s="21">
        <f t="shared" si="571"/>
        <v>-5.6353244530288302</v>
      </c>
      <c r="Y2032" s="21">
        <f t="shared" si="572"/>
        <v>36.364675546971171</v>
      </c>
      <c r="Z2032" s="21">
        <f t="shared" si="580"/>
        <v>11.526967016561281</v>
      </c>
      <c r="AA2032" s="21">
        <f t="shared" si="573"/>
        <v>0</v>
      </c>
      <c r="AB2032" s="21">
        <f t="shared" si="574"/>
        <v>11.526967016561281</v>
      </c>
      <c r="AC2032" s="21">
        <f t="shared" si="575"/>
        <v>69.08</v>
      </c>
      <c r="AD2032" s="21">
        <f t="shared" si="581"/>
        <v>11.526967016561281</v>
      </c>
      <c r="AE2032" s="21" t="str">
        <f t="shared" si="576"/>
        <v>3/25/19:00</v>
      </c>
    </row>
    <row r="2033" spans="2:31">
      <c r="B2033" s="37">
        <v>3</v>
      </c>
      <c r="C2033" s="38">
        <v>25</v>
      </c>
      <c r="D2033" s="39">
        <v>20</v>
      </c>
      <c r="E2033" s="17">
        <v>17.8</v>
      </c>
      <c r="F2033" s="17">
        <v>0</v>
      </c>
      <c r="G2033" s="17">
        <v>0</v>
      </c>
      <c r="H2033" s="37">
        <f t="shared" si="564"/>
        <v>64.040000000000006</v>
      </c>
      <c r="I2033" s="37">
        <f>IF(H2033&lt;'Roof Calculator'!$G$8, 1, 0)</f>
        <v>0</v>
      </c>
      <c r="J2033" s="37">
        <f>IF(H2033&gt;='Roof Calculator'!$G$8, 1, 0)</f>
        <v>1</v>
      </c>
      <c r="K2033" s="37">
        <f t="shared" si="565"/>
        <v>0</v>
      </c>
      <c r="L2033" s="37">
        <f t="shared" si="566"/>
        <v>64.040000000000006</v>
      </c>
      <c r="M2033" s="37">
        <v>0</v>
      </c>
      <c r="N2033" s="37">
        <f t="shared" si="567"/>
        <v>0</v>
      </c>
      <c r="O2033" s="37">
        <v>0</v>
      </c>
      <c r="P2033" s="37">
        <v>0</v>
      </c>
      <c r="Q2033" s="21">
        <f t="shared" si="568"/>
        <v>39.790999999999997</v>
      </c>
      <c r="R2033" s="21">
        <f t="shared" si="577"/>
        <v>84.791666666667567</v>
      </c>
      <c r="S2033" s="21">
        <f t="shared" si="578"/>
        <v>1.4873294197336997</v>
      </c>
      <c r="T2033" s="21">
        <f t="shared" si="569"/>
        <v>86.147999999999996</v>
      </c>
      <c r="U2033" s="37">
        <f>VLOOKUP(Time_Zone, 'LSTM LookUp'!$B$5:$D$8, 3, FALSE)</f>
        <v>-75</v>
      </c>
      <c r="V2033" s="21">
        <f t="shared" si="579"/>
        <v>-6.3270181316045164</v>
      </c>
      <c r="W2033" s="21">
        <f t="shared" si="570"/>
        <v>279.56624546709884</v>
      </c>
      <c r="X2033" s="21">
        <f t="shared" si="571"/>
        <v>0</v>
      </c>
      <c r="Y2033" s="21">
        <f t="shared" si="572"/>
        <v>0</v>
      </c>
      <c r="Z2033" s="21">
        <f t="shared" si="580"/>
        <v>0</v>
      </c>
      <c r="AA2033" s="21">
        <f t="shared" si="573"/>
        <v>0</v>
      </c>
      <c r="AB2033" s="21">
        <f t="shared" si="574"/>
        <v>0</v>
      </c>
      <c r="AC2033" s="21">
        <f t="shared" si="575"/>
        <v>64.040000000000006</v>
      </c>
      <c r="AD2033" s="21">
        <f t="shared" si="581"/>
        <v>0</v>
      </c>
      <c r="AE2033" s="21" t="str">
        <f t="shared" si="576"/>
        <v>3/25/20:00</v>
      </c>
    </row>
    <row r="2034" spans="2:31">
      <c r="B2034" s="37">
        <v>3</v>
      </c>
      <c r="C2034" s="38">
        <v>25</v>
      </c>
      <c r="D2034" s="39">
        <v>21</v>
      </c>
      <c r="E2034" s="17">
        <v>16.100000000000001</v>
      </c>
      <c r="F2034" s="17">
        <v>0</v>
      </c>
      <c r="G2034" s="17">
        <v>0</v>
      </c>
      <c r="H2034" s="37">
        <f t="shared" si="564"/>
        <v>60.980000000000004</v>
      </c>
      <c r="I2034" s="37">
        <f>IF(H2034&lt;'Roof Calculator'!$G$8, 1, 0)</f>
        <v>0</v>
      </c>
      <c r="J2034" s="37">
        <f>IF(H2034&gt;='Roof Calculator'!$G$8, 1, 0)</f>
        <v>1</v>
      </c>
      <c r="K2034" s="37">
        <f t="shared" si="565"/>
        <v>0</v>
      </c>
      <c r="L2034" s="37">
        <f t="shared" si="566"/>
        <v>60.980000000000004</v>
      </c>
      <c r="M2034" s="37">
        <v>0</v>
      </c>
      <c r="N2034" s="37">
        <f t="shared" si="567"/>
        <v>0</v>
      </c>
      <c r="O2034" s="37">
        <v>0</v>
      </c>
      <c r="P2034" s="37">
        <v>0</v>
      </c>
      <c r="Q2034" s="21">
        <f t="shared" si="568"/>
        <v>39.790999999999997</v>
      </c>
      <c r="R2034" s="21">
        <f t="shared" si="577"/>
        <v>84.833333333334238</v>
      </c>
      <c r="S2034" s="21">
        <f t="shared" si="578"/>
        <v>1.5036538258309224</v>
      </c>
      <c r="T2034" s="21">
        <f t="shared" si="569"/>
        <v>86.147999999999996</v>
      </c>
      <c r="U2034" s="37">
        <f>VLOOKUP(Time_Zone, 'LSTM LookUp'!$B$5:$D$8, 3, FALSE)</f>
        <v>-75</v>
      </c>
      <c r="V2034" s="21">
        <f t="shared" si="579"/>
        <v>-6.3137006070881405</v>
      </c>
      <c r="W2034" s="21">
        <f t="shared" si="570"/>
        <v>294.56957484822794</v>
      </c>
      <c r="X2034" s="21">
        <f t="shared" si="571"/>
        <v>0</v>
      </c>
      <c r="Y2034" s="21">
        <f t="shared" si="572"/>
        <v>0</v>
      </c>
      <c r="Z2034" s="21">
        <f t="shared" si="580"/>
        <v>0</v>
      </c>
      <c r="AA2034" s="21">
        <f t="shared" si="573"/>
        <v>0</v>
      </c>
      <c r="AB2034" s="21">
        <f t="shared" si="574"/>
        <v>0</v>
      </c>
      <c r="AC2034" s="21">
        <f t="shared" si="575"/>
        <v>60.980000000000004</v>
      </c>
      <c r="AD2034" s="21">
        <f t="shared" si="581"/>
        <v>0</v>
      </c>
      <c r="AE2034" s="21" t="str">
        <f t="shared" si="576"/>
        <v>3/25/21:00</v>
      </c>
    </row>
    <row r="2035" spans="2:31">
      <c r="B2035" s="37">
        <v>3</v>
      </c>
      <c r="C2035" s="38">
        <v>25</v>
      </c>
      <c r="D2035" s="39">
        <v>22</v>
      </c>
      <c r="E2035" s="17">
        <v>15.6</v>
      </c>
      <c r="F2035" s="17">
        <v>0</v>
      </c>
      <c r="G2035" s="17">
        <v>0</v>
      </c>
      <c r="H2035" s="37">
        <f t="shared" si="564"/>
        <v>60.08</v>
      </c>
      <c r="I2035" s="37">
        <f>IF(H2035&lt;'Roof Calculator'!$G$8, 1, 0)</f>
        <v>0</v>
      </c>
      <c r="J2035" s="37">
        <f>IF(H2035&gt;='Roof Calculator'!$G$8, 1, 0)</f>
        <v>1</v>
      </c>
      <c r="K2035" s="37">
        <f t="shared" si="565"/>
        <v>0</v>
      </c>
      <c r="L2035" s="37">
        <f t="shared" si="566"/>
        <v>60.08</v>
      </c>
      <c r="M2035" s="37">
        <v>0</v>
      </c>
      <c r="N2035" s="37">
        <f t="shared" si="567"/>
        <v>0</v>
      </c>
      <c r="O2035" s="37">
        <v>0</v>
      </c>
      <c r="P2035" s="37">
        <v>0</v>
      </c>
      <c r="Q2035" s="21">
        <f t="shared" si="568"/>
        <v>39.790999999999997</v>
      </c>
      <c r="R2035" s="21">
        <f t="shared" si="577"/>
        <v>84.875000000000909</v>
      </c>
      <c r="S2035" s="21">
        <f t="shared" si="578"/>
        <v>1.5199775802652031</v>
      </c>
      <c r="T2035" s="21">
        <f t="shared" si="569"/>
        <v>86.147999999999996</v>
      </c>
      <c r="U2035" s="37">
        <f>VLOOKUP(Time_Zone, 'LSTM LookUp'!$B$5:$D$8, 3, FALSE)</f>
        <v>-75</v>
      </c>
      <c r="V2035" s="21">
        <f t="shared" si="579"/>
        <v>-6.3003818389995718</v>
      </c>
      <c r="W2035" s="21">
        <f t="shared" si="570"/>
        <v>309.57290454025008</v>
      </c>
      <c r="X2035" s="21">
        <f t="shared" si="571"/>
        <v>0</v>
      </c>
      <c r="Y2035" s="21">
        <f t="shared" si="572"/>
        <v>0</v>
      </c>
      <c r="Z2035" s="21">
        <f t="shared" si="580"/>
        <v>0</v>
      </c>
      <c r="AA2035" s="21">
        <f t="shared" si="573"/>
        <v>0</v>
      </c>
      <c r="AB2035" s="21">
        <f t="shared" si="574"/>
        <v>0</v>
      </c>
      <c r="AC2035" s="21">
        <f t="shared" si="575"/>
        <v>60.08</v>
      </c>
      <c r="AD2035" s="21">
        <f t="shared" si="581"/>
        <v>0</v>
      </c>
      <c r="AE2035" s="21" t="str">
        <f t="shared" si="576"/>
        <v>3/25/22:00</v>
      </c>
    </row>
    <row r="2036" spans="2:31">
      <c r="B2036" s="37">
        <v>3</v>
      </c>
      <c r="C2036" s="38">
        <v>25</v>
      </c>
      <c r="D2036" s="39">
        <v>23</v>
      </c>
      <c r="E2036" s="17">
        <v>14.4</v>
      </c>
      <c r="F2036" s="17">
        <v>0</v>
      </c>
      <c r="G2036" s="17">
        <v>0</v>
      </c>
      <c r="H2036" s="37">
        <f t="shared" si="564"/>
        <v>57.92</v>
      </c>
      <c r="I2036" s="37">
        <f>IF(H2036&lt;'Roof Calculator'!$G$8, 1, 0)</f>
        <v>0</v>
      </c>
      <c r="J2036" s="37">
        <f>IF(H2036&gt;='Roof Calculator'!$G$8, 1, 0)</f>
        <v>1</v>
      </c>
      <c r="K2036" s="37">
        <f t="shared" si="565"/>
        <v>0</v>
      </c>
      <c r="L2036" s="37">
        <f t="shared" si="566"/>
        <v>57.92</v>
      </c>
      <c r="M2036" s="37">
        <v>0</v>
      </c>
      <c r="N2036" s="37">
        <f t="shared" si="567"/>
        <v>0</v>
      </c>
      <c r="O2036" s="37">
        <v>0</v>
      </c>
      <c r="P2036" s="37">
        <v>0</v>
      </c>
      <c r="Q2036" s="21">
        <f t="shared" si="568"/>
        <v>39.790999999999997</v>
      </c>
      <c r="R2036" s="21">
        <f t="shared" si="577"/>
        <v>84.916666666667581</v>
      </c>
      <c r="S2036" s="21">
        <f t="shared" si="578"/>
        <v>1.5363006759488425</v>
      </c>
      <c r="T2036" s="21">
        <f t="shared" si="569"/>
        <v>86.147999999999996</v>
      </c>
      <c r="U2036" s="37">
        <f>VLOOKUP(Time_Zone, 'LSTM LookUp'!$B$5:$D$8, 3, FALSE)</f>
        <v>-75</v>
      </c>
      <c r="V2036" s="21">
        <f t="shared" si="579"/>
        <v>-6.2870618558509017</v>
      </c>
      <c r="W2036" s="21">
        <f t="shared" si="570"/>
        <v>324.57623453603725</v>
      </c>
      <c r="X2036" s="21">
        <f t="shared" si="571"/>
        <v>0</v>
      </c>
      <c r="Y2036" s="21">
        <f t="shared" si="572"/>
        <v>0</v>
      </c>
      <c r="Z2036" s="21">
        <f t="shared" si="580"/>
        <v>0</v>
      </c>
      <c r="AA2036" s="21">
        <f t="shared" si="573"/>
        <v>0</v>
      </c>
      <c r="AB2036" s="21">
        <f t="shared" si="574"/>
        <v>0</v>
      </c>
      <c r="AC2036" s="21">
        <f t="shared" si="575"/>
        <v>57.92</v>
      </c>
      <c r="AD2036" s="21">
        <f t="shared" si="581"/>
        <v>0</v>
      </c>
      <c r="AE2036" s="21" t="str">
        <f t="shared" si="576"/>
        <v>3/25/23:00</v>
      </c>
    </row>
    <row r="2037" spans="2:31">
      <c r="B2037" s="37">
        <v>3</v>
      </c>
      <c r="C2037" s="38">
        <v>25</v>
      </c>
      <c r="D2037" s="39">
        <v>24</v>
      </c>
      <c r="E2037" s="17">
        <v>12.8</v>
      </c>
      <c r="F2037" s="17">
        <v>0</v>
      </c>
      <c r="G2037" s="17">
        <v>0</v>
      </c>
      <c r="H2037" s="37">
        <f t="shared" si="564"/>
        <v>55.04</v>
      </c>
      <c r="I2037" s="37">
        <f>IF(H2037&lt;'Roof Calculator'!$G$8, 1, 0)</f>
        <v>0</v>
      </c>
      <c r="J2037" s="37">
        <f>IF(H2037&gt;='Roof Calculator'!$G$8, 1, 0)</f>
        <v>1</v>
      </c>
      <c r="K2037" s="37">
        <f t="shared" si="565"/>
        <v>0</v>
      </c>
      <c r="L2037" s="37">
        <f t="shared" si="566"/>
        <v>55.04</v>
      </c>
      <c r="M2037" s="37">
        <v>0</v>
      </c>
      <c r="N2037" s="37">
        <f t="shared" si="567"/>
        <v>0</v>
      </c>
      <c r="O2037" s="37">
        <v>0</v>
      </c>
      <c r="P2037" s="37">
        <v>0</v>
      </c>
      <c r="Q2037" s="21">
        <f t="shared" si="568"/>
        <v>39.790999999999997</v>
      </c>
      <c r="R2037" s="21">
        <f t="shared" si="577"/>
        <v>84.958333333334252</v>
      </c>
      <c r="S2037" s="21">
        <f t="shared" si="578"/>
        <v>1.5526231057939981</v>
      </c>
      <c r="T2037" s="21">
        <f t="shared" si="569"/>
        <v>86.147999999999996</v>
      </c>
      <c r="U2037" s="37">
        <f>VLOOKUP(Time_Zone, 'LSTM LookUp'!$B$5:$D$8, 3, FALSE)</f>
        <v>-75</v>
      </c>
      <c r="V2037" s="21">
        <f t="shared" si="579"/>
        <v>-6.2737406861506804</v>
      </c>
      <c r="W2037" s="21">
        <f t="shared" si="570"/>
        <v>339.57956482846237</v>
      </c>
      <c r="X2037" s="21">
        <f t="shared" si="571"/>
        <v>0</v>
      </c>
      <c r="Y2037" s="21">
        <f t="shared" si="572"/>
        <v>0</v>
      </c>
      <c r="Z2037" s="21">
        <f t="shared" si="580"/>
        <v>0</v>
      </c>
      <c r="AA2037" s="21">
        <f t="shared" si="573"/>
        <v>0</v>
      </c>
      <c r="AB2037" s="21">
        <f t="shared" si="574"/>
        <v>0</v>
      </c>
      <c r="AC2037" s="21">
        <f t="shared" si="575"/>
        <v>55.04</v>
      </c>
      <c r="AD2037" s="21">
        <f t="shared" si="581"/>
        <v>0</v>
      </c>
      <c r="AE2037" s="21" t="str">
        <f t="shared" si="576"/>
        <v>3/25/24:00</v>
      </c>
    </row>
    <row r="2038" spans="2:31">
      <c r="B2038" s="37">
        <v>3</v>
      </c>
      <c r="C2038" s="38">
        <v>26</v>
      </c>
      <c r="D2038" s="39">
        <v>1</v>
      </c>
      <c r="E2038" s="17">
        <v>12.2</v>
      </c>
      <c r="F2038" s="17">
        <v>0</v>
      </c>
      <c r="G2038" s="17">
        <v>0</v>
      </c>
      <c r="H2038" s="37">
        <f t="shared" si="564"/>
        <v>53.96</v>
      </c>
      <c r="I2038" s="37">
        <f>IF(H2038&lt;'Roof Calculator'!$G$8, 1, 0)</f>
        <v>1</v>
      </c>
      <c r="J2038" s="37">
        <f>IF(H2038&gt;='Roof Calculator'!$G$8, 1, 0)</f>
        <v>0</v>
      </c>
      <c r="K2038" s="37">
        <f t="shared" si="565"/>
        <v>53.96</v>
      </c>
      <c r="L2038" s="37">
        <f t="shared" si="566"/>
        <v>0</v>
      </c>
      <c r="M2038" s="37">
        <v>0</v>
      </c>
      <c r="N2038" s="37">
        <f t="shared" si="567"/>
        <v>0</v>
      </c>
      <c r="O2038" s="37">
        <v>0</v>
      </c>
      <c r="P2038" s="37">
        <v>0</v>
      </c>
      <c r="Q2038" s="21">
        <f t="shared" si="568"/>
        <v>39.790999999999997</v>
      </c>
      <c r="R2038" s="21">
        <f t="shared" si="577"/>
        <v>85.000000000000924</v>
      </c>
      <c r="S2038" s="21">
        <f t="shared" si="578"/>
        <v>1.5689448627126836</v>
      </c>
      <c r="T2038" s="21">
        <f t="shared" si="569"/>
        <v>86.147999999999996</v>
      </c>
      <c r="U2038" s="37">
        <f>VLOOKUP(Time_Zone, 'LSTM LookUp'!$B$5:$D$8, 3, FALSE)</f>
        <v>-75</v>
      </c>
      <c r="V2038" s="21">
        <f t="shared" si="579"/>
        <v>-6.2604183584038511</v>
      </c>
      <c r="W2038" s="21">
        <f t="shared" si="570"/>
        <v>-5.4171045896009762</v>
      </c>
      <c r="X2038" s="21">
        <f t="shared" si="571"/>
        <v>0</v>
      </c>
      <c r="Y2038" s="21">
        <f t="shared" si="572"/>
        <v>0</v>
      </c>
      <c r="Z2038" s="21">
        <f t="shared" si="580"/>
        <v>0</v>
      </c>
      <c r="AA2038" s="21">
        <f t="shared" si="573"/>
        <v>0</v>
      </c>
      <c r="AB2038" s="21">
        <f t="shared" si="574"/>
        <v>0</v>
      </c>
      <c r="AC2038" s="21">
        <f t="shared" si="575"/>
        <v>0</v>
      </c>
      <c r="AD2038" s="21">
        <f t="shared" si="581"/>
        <v>0</v>
      </c>
      <c r="AE2038" s="21" t="str">
        <f t="shared" si="576"/>
        <v>3/26/1:00</v>
      </c>
    </row>
    <row r="2039" spans="2:31">
      <c r="B2039" s="37">
        <v>3</v>
      </c>
      <c r="C2039" s="38">
        <v>26</v>
      </c>
      <c r="D2039" s="39">
        <v>2</v>
      </c>
      <c r="E2039" s="17">
        <v>12.8</v>
      </c>
      <c r="F2039" s="17">
        <v>0</v>
      </c>
      <c r="G2039" s="17">
        <v>0</v>
      </c>
      <c r="H2039" s="37">
        <f t="shared" si="564"/>
        <v>55.04</v>
      </c>
      <c r="I2039" s="37">
        <f>IF(H2039&lt;'Roof Calculator'!$G$8, 1, 0)</f>
        <v>0</v>
      </c>
      <c r="J2039" s="37">
        <f>IF(H2039&gt;='Roof Calculator'!$G$8, 1, 0)</f>
        <v>1</v>
      </c>
      <c r="K2039" s="37">
        <f t="shared" si="565"/>
        <v>0</v>
      </c>
      <c r="L2039" s="37">
        <f t="shared" si="566"/>
        <v>55.04</v>
      </c>
      <c r="M2039" s="37">
        <v>0</v>
      </c>
      <c r="N2039" s="37">
        <f t="shared" si="567"/>
        <v>0</v>
      </c>
      <c r="O2039" s="37">
        <v>0</v>
      </c>
      <c r="P2039" s="37">
        <v>0</v>
      </c>
      <c r="Q2039" s="21">
        <f t="shared" si="568"/>
        <v>39.790999999999997</v>
      </c>
      <c r="R2039" s="21">
        <f t="shared" si="577"/>
        <v>85.041666666667595</v>
      </c>
      <c r="S2039" s="21">
        <f t="shared" si="578"/>
        <v>1.5852659396167679</v>
      </c>
      <c r="T2039" s="21">
        <f t="shared" si="569"/>
        <v>86.147999999999996</v>
      </c>
      <c r="U2039" s="37">
        <f>VLOOKUP(Time_Zone, 'LSTM LookUp'!$B$5:$D$8, 3, FALSE)</f>
        <v>-75</v>
      </c>
      <c r="V2039" s="21">
        <f t="shared" si="579"/>
        <v>-6.2470949011116987</v>
      </c>
      <c r="W2039" s="21">
        <f t="shared" si="570"/>
        <v>9.5862262747220761</v>
      </c>
      <c r="X2039" s="21">
        <f t="shared" si="571"/>
        <v>0</v>
      </c>
      <c r="Y2039" s="21">
        <f t="shared" si="572"/>
        <v>0</v>
      </c>
      <c r="Z2039" s="21">
        <f t="shared" si="580"/>
        <v>0</v>
      </c>
      <c r="AA2039" s="21">
        <f t="shared" si="573"/>
        <v>0</v>
      </c>
      <c r="AB2039" s="21">
        <f t="shared" si="574"/>
        <v>0</v>
      </c>
      <c r="AC2039" s="21">
        <f t="shared" si="575"/>
        <v>55.04</v>
      </c>
      <c r="AD2039" s="21">
        <f t="shared" si="581"/>
        <v>0</v>
      </c>
      <c r="AE2039" s="21" t="str">
        <f t="shared" si="576"/>
        <v>3/26/2:00</v>
      </c>
    </row>
    <row r="2040" spans="2:31">
      <c r="B2040" s="37">
        <v>3</v>
      </c>
      <c r="C2040" s="38">
        <v>26</v>
      </c>
      <c r="D2040" s="39">
        <v>3</v>
      </c>
      <c r="E2040" s="17">
        <v>13.9</v>
      </c>
      <c r="F2040" s="17">
        <v>0</v>
      </c>
      <c r="G2040" s="17">
        <v>0</v>
      </c>
      <c r="H2040" s="37">
        <f t="shared" si="564"/>
        <v>57.02</v>
      </c>
      <c r="I2040" s="37">
        <f>IF(H2040&lt;'Roof Calculator'!$G$8, 1, 0)</f>
        <v>0</v>
      </c>
      <c r="J2040" s="37">
        <f>IF(H2040&gt;='Roof Calculator'!$G$8, 1, 0)</f>
        <v>1</v>
      </c>
      <c r="K2040" s="37">
        <f t="shared" si="565"/>
        <v>0</v>
      </c>
      <c r="L2040" s="37">
        <f t="shared" si="566"/>
        <v>57.02</v>
      </c>
      <c r="M2040" s="37">
        <v>0</v>
      </c>
      <c r="N2040" s="37">
        <f t="shared" si="567"/>
        <v>0</v>
      </c>
      <c r="O2040" s="37">
        <v>0</v>
      </c>
      <c r="P2040" s="37">
        <v>0</v>
      </c>
      <c r="Q2040" s="21">
        <f t="shared" si="568"/>
        <v>39.790999999999997</v>
      </c>
      <c r="R2040" s="21">
        <f t="shared" si="577"/>
        <v>85.083333333334267</v>
      </c>
      <c r="S2040" s="21">
        <f t="shared" si="578"/>
        <v>1.6015863294179731</v>
      </c>
      <c r="T2040" s="21">
        <f t="shared" si="569"/>
        <v>86.147999999999996</v>
      </c>
      <c r="U2040" s="37">
        <f>VLOOKUP(Time_Zone, 'LSTM LookUp'!$B$5:$D$8, 3, FALSE)</f>
        <v>-75</v>
      </c>
      <c r="V2040" s="21">
        <f t="shared" si="579"/>
        <v>-6.2337703427717814</v>
      </c>
      <c r="W2040" s="21">
        <f t="shared" si="570"/>
        <v>24.589557414307048</v>
      </c>
      <c r="X2040" s="21">
        <f t="shared" si="571"/>
        <v>0</v>
      </c>
      <c r="Y2040" s="21">
        <f t="shared" si="572"/>
        <v>0</v>
      </c>
      <c r="Z2040" s="21">
        <f t="shared" si="580"/>
        <v>0</v>
      </c>
      <c r="AA2040" s="21">
        <f t="shared" si="573"/>
        <v>0</v>
      </c>
      <c r="AB2040" s="21">
        <f t="shared" si="574"/>
        <v>0</v>
      </c>
      <c r="AC2040" s="21">
        <f t="shared" si="575"/>
        <v>57.02</v>
      </c>
      <c r="AD2040" s="21">
        <f t="shared" si="581"/>
        <v>0</v>
      </c>
      <c r="AE2040" s="21" t="str">
        <f t="shared" si="576"/>
        <v>3/26/3:00</v>
      </c>
    </row>
    <row r="2041" spans="2:31">
      <c r="B2041" s="37">
        <v>3</v>
      </c>
      <c r="C2041" s="38">
        <v>26</v>
      </c>
      <c r="D2041" s="39">
        <v>4</v>
      </c>
      <c r="E2041" s="17">
        <v>14.4</v>
      </c>
      <c r="F2041" s="17">
        <v>0</v>
      </c>
      <c r="G2041" s="17">
        <v>0</v>
      </c>
      <c r="H2041" s="37">
        <f t="shared" si="564"/>
        <v>57.92</v>
      </c>
      <c r="I2041" s="37">
        <f>IF(H2041&lt;'Roof Calculator'!$G$8, 1, 0)</f>
        <v>0</v>
      </c>
      <c r="J2041" s="37">
        <f>IF(H2041&gt;='Roof Calculator'!$G$8, 1, 0)</f>
        <v>1</v>
      </c>
      <c r="K2041" s="37">
        <f t="shared" si="565"/>
        <v>0</v>
      </c>
      <c r="L2041" s="37">
        <f t="shared" si="566"/>
        <v>57.92</v>
      </c>
      <c r="M2041" s="37">
        <v>0</v>
      </c>
      <c r="N2041" s="37">
        <f t="shared" si="567"/>
        <v>0</v>
      </c>
      <c r="O2041" s="37">
        <v>0</v>
      </c>
      <c r="P2041" s="37">
        <v>0</v>
      </c>
      <c r="Q2041" s="21">
        <f t="shared" si="568"/>
        <v>39.790999999999997</v>
      </c>
      <c r="R2041" s="21">
        <f t="shared" si="577"/>
        <v>85.125000000000938</v>
      </c>
      <c r="S2041" s="21">
        <f t="shared" si="578"/>
        <v>1.6179060250278732</v>
      </c>
      <c r="T2041" s="21">
        <f t="shared" si="569"/>
        <v>86.147999999999996</v>
      </c>
      <c r="U2041" s="37">
        <f>VLOOKUP(Time_Zone, 'LSTM LookUp'!$B$5:$D$8, 3, FALSE)</f>
        <v>-75</v>
      </c>
      <c r="V2041" s="21">
        <f t="shared" si="579"/>
        <v>-6.2204447118778781</v>
      </c>
      <c r="W2041" s="21">
        <f t="shared" si="570"/>
        <v>39.592888822030517</v>
      </c>
      <c r="X2041" s="21">
        <f t="shared" si="571"/>
        <v>0</v>
      </c>
      <c r="Y2041" s="21">
        <f t="shared" si="572"/>
        <v>0</v>
      </c>
      <c r="Z2041" s="21">
        <f t="shared" si="580"/>
        <v>0</v>
      </c>
      <c r="AA2041" s="21">
        <f t="shared" si="573"/>
        <v>0</v>
      </c>
      <c r="AB2041" s="21">
        <f t="shared" si="574"/>
        <v>0</v>
      </c>
      <c r="AC2041" s="21">
        <f t="shared" si="575"/>
        <v>57.92</v>
      </c>
      <c r="AD2041" s="21">
        <f t="shared" si="581"/>
        <v>0</v>
      </c>
      <c r="AE2041" s="21" t="str">
        <f t="shared" si="576"/>
        <v>3/26/4:00</v>
      </c>
    </row>
    <row r="2042" spans="2:31">
      <c r="B2042" s="37">
        <v>3</v>
      </c>
      <c r="C2042" s="38">
        <v>26</v>
      </c>
      <c r="D2042" s="39">
        <v>5</v>
      </c>
      <c r="E2042" s="17">
        <v>13.9</v>
      </c>
      <c r="F2042" s="17">
        <v>0</v>
      </c>
      <c r="G2042" s="17">
        <v>0</v>
      </c>
      <c r="H2042" s="37">
        <f t="shared" si="564"/>
        <v>57.02</v>
      </c>
      <c r="I2042" s="37">
        <f>IF(H2042&lt;'Roof Calculator'!$G$8, 1, 0)</f>
        <v>0</v>
      </c>
      <c r="J2042" s="37">
        <f>IF(H2042&gt;='Roof Calculator'!$G$8, 1, 0)</f>
        <v>1</v>
      </c>
      <c r="K2042" s="37">
        <f t="shared" si="565"/>
        <v>0</v>
      </c>
      <c r="L2042" s="37">
        <f t="shared" si="566"/>
        <v>57.02</v>
      </c>
      <c r="M2042" s="37">
        <v>0</v>
      </c>
      <c r="N2042" s="37">
        <f t="shared" si="567"/>
        <v>0</v>
      </c>
      <c r="O2042" s="37">
        <v>0</v>
      </c>
      <c r="P2042" s="37">
        <v>0</v>
      </c>
      <c r="Q2042" s="21">
        <f t="shared" si="568"/>
        <v>39.790999999999997</v>
      </c>
      <c r="R2042" s="21">
        <f t="shared" si="577"/>
        <v>85.166666666667609</v>
      </c>
      <c r="S2042" s="21">
        <f t="shared" si="578"/>
        <v>1.6342250193578922</v>
      </c>
      <c r="T2042" s="21">
        <f t="shared" si="569"/>
        <v>86.147999999999996</v>
      </c>
      <c r="U2042" s="37">
        <f>VLOOKUP(Time_Zone, 'LSTM LookUp'!$B$5:$D$8, 3, FALSE)</f>
        <v>-75</v>
      </c>
      <c r="V2042" s="21">
        <f t="shared" si="579"/>
        <v>-6.2071180369199226</v>
      </c>
      <c r="W2042" s="21">
        <f t="shared" si="570"/>
        <v>54.596220490769994</v>
      </c>
      <c r="X2042" s="21">
        <f t="shared" si="571"/>
        <v>0</v>
      </c>
      <c r="Y2042" s="21">
        <f t="shared" si="572"/>
        <v>0</v>
      </c>
      <c r="Z2042" s="21">
        <f t="shared" si="580"/>
        <v>0</v>
      </c>
      <c r="AA2042" s="21">
        <f t="shared" si="573"/>
        <v>0</v>
      </c>
      <c r="AB2042" s="21">
        <f t="shared" si="574"/>
        <v>0</v>
      </c>
      <c r="AC2042" s="21">
        <f t="shared" si="575"/>
        <v>57.02</v>
      </c>
      <c r="AD2042" s="21">
        <f t="shared" si="581"/>
        <v>0</v>
      </c>
      <c r="AE2042" s="21" t="str">
        <f t="shared" si="576"/>
        <v>3/26/5:00</v>
      </c>
    </row>
    <row r="2043" spans="2:31">
      <c r="B2043" s="37">
        <v>3</v>
      </c>
      <c r="C2043" s="38">
        <v>26</v>
      </c>
      <c r="D2043" s="39">
        <v>6</v>
      </c>
      <c r="E2043" s="17">
        <v>12.8</v>
      </c>
      <c r="F2043" s="17">
        <v>0</v>
      </c>
      <c r="G2043" s="17">
        <v>0</v>
      </c>
      <c r="H2043" s="37">
        <f t="shared" si="564"/>
        <v>55.04</v>
      </c>
      <c r="I2043" s="37">
        <f>IF(H2043&lt;'Roof Calculator'!$G$8, 1, 0)</f>
        <v>0</v>
      </c>
      <c r="J2043" s="37">
        <f>IF(H2043&gt;='Roof Calculator'!$G$8, 1, 0)</f>
        <v>1</v>
      </c>
      <c r="K2043" s="37">
        <f t="shared" si="565"/>
        <v>0</v>
      </c>
      <c r="L2043" s="37">
        <f t="shared" si="566"/>
        <v>55.04</v>
      </c>
      <c r="M2043" s="37">
        <v>0</v>
      </c>
      <c r="N2043" s="37">
        <f t="shared" si="567"/>
        <v>0</v>
      </c>
      <c r="O2043" s="37">
        <v>0</v>
      </c>
      <c r="P2043" s="37">
        <v>0</v>
      </c>
      <c r="Q2043" s="21">
        <f t="shared" si="568"/>
        <v>39.790999999999997</v>
      </c>
      <c r="R2043" s="21">
        <f t="shared" si="577"/>
        <v>85.208333333334281</v>
      </c>
      <c r="S2043" s="21">
        <f t="shared" si="578"/>
        <v>1.6505433053193048</v>
      </c>
      <c r="T2043" s="21">
        <f t="shared" si="569"/>
        <v>86.147999999999996</v>
      </c>
      <c r="U2043" s="37">
        <f>VLOOKUP(Time_Zone, 'LSTM LookUp'!$B$5:$D$8, 3, FALSE)</f>
        <v>-75</v>
      </c>
      <c r="V2043" s="21">
        <f t="shared" si="579"/>
        <v>-6.1937903463839588</v>
      </c>
      <c r="W2043" s="21">
        <f t="shared" si="570"/>
        <v>69.599552413404012</v>
      </c>
      <c r="X2043" s="21">
        <f t="shared" si="571"/>
        <v>0</v>
      </c>
      <c r="Y2043" s="21">
        <f t="shared" si="572"/>
        <v>0</v>
      </c>
      <c r="Z2043" s="21">
        <f t="shared" si="580"/>
        <v>0</v>
      </c>
      <c r="AA2043" s="21">
        <f t="shared" si="573"/>
        <v>0</v>
      </c>
      <c r="AB2043" s="21">
        <f t="shared" si="574"/>
        <v>0</v>
      </c>
      <c r="AC2043" s="21">
        <f t="shared" si="575"/>
        <v>55.04</v>
      </c>
      <c r="AD2043" s="21">
        <f t="shared" si="581"/>
        <v>0</v>
      </c>
      <c r="AE2043" s="21" t="str">
        <f t="shared" si="576"/>
        <v>3/26/6:00</v>
      </c>
    </row>
    <row r="2044" spans="2:31">
      <c r="B2044" s="37">
        <v>3</v>
      </c>
      <c r="C2044" s="38">
        <v>26</v>
      </c>
      <c r="D2044" s="39">
        <v>7</v>
      </c>
      <c r="E2044" s="17">
        <v>12.2</v>
      </c>
      <c r="F2044" s="17">
        <v>6</v>
      </c>
      <c r="G2044" s="17">
        <v>0</v>
      </c>
      <c r="H2044" s="37">
        <f t="shared" si="564"/>
        <v>53.96</v>
      </c>
      <c r="I2044" s="37">
        <f>IF(H2044&lt;'Roof Calculator'!$G$8, 1, 0)</f>
        <v>1</v>
      </c>
      <c r="J2044" s="37">
        <f>IF(H2044&gt;='Roof Calculator'!$G$8, 1, 0)</f>
        <v>0</v>
      </c>
      <c r="K2044" s="37">
        <f t="shared" si="565"/>
        <v>53.96</v>
      </c>
      <c r="L2044" s="37">
        <f t="shared" si="566"/>
        <v>0</v>
      </c>
      <c r="M2044" s="37">
        <v>0</v>
      </c>
      <c r="N2044" s="37">
        <f t="shared" si="567"/>
        <v>6</v>
      </c>
      <c r="O2044" s="37">
        <v>0</v>
      </c>
      <c r="P2044" s="37">
        <v>0</v>
      </c>
      <c r="Q2044" s="21">
        <f t="shared" si="568"/>
        <v>39.790999999999997</v>
      </c>
      <c r="R2044" s="21">
        <f t="shared" si="577"/>
        <v>85.250000000000952</v>
      </c>
      <c r="S2044" s="21">
        <f t="shared" si="578"/>
        <v>1.6668608758232313</v>
      </c>
      <c r="T2044" s="21">
        <f t="shared" si="569"/>
        <v>86.147999999999996</v>
      </c>
      <c r="U2044" s="37">
        <f>VLOOKUP(Time_Zone, 'LSTM LookUp'!$B$5:$D$8, 3, FALSE)</f>
        <v>-75</v>
      </c>
      <c r="V2044" s="21">
        <f t="shared" si="579"/>
        <v>-6.1804616687520602</v>
      </c>
      <c r="W2044" s="21">
        <f t="shared" si="570"/>
        <v>84.602884582811981</v>
      </c>
      <c r="X2044" s="21">
        <f t="shared" si="571"/>
        <v>0</v>
      </c>
      <c r="Y2044" s="21">
        <f t="shared" si="572"/>
        <v>6</v>
      </c>
      <c r="Z2044" s="21">
        <f t="shared" si="580"/>
        <v>1.9018952062430323</v>
      </c>
      <c r="AA2044" s="21">
        <f t="shared" si="573"/>
        <v>1.9018952062430323</v>
      </c>
      <c r="AB2044" s="21">
        <f t="shared" si="574"/>
        <v>0</v>
      </c>
      <c r="AC2044" s="21">
        <f t="shared" si="575"/>
        <v>0</v>
      </c>
      <c r="AD2044" s="21">
        <f t="shared" si="581"/>
        <v>0</v>
      </c>
      <c r="AE2044" s="21" t="str">
        <f t="shared" si="576"/>
        <v>3/26/7:00</v>
      </c>
    </row>
    <row r="2045" spans="2:31">
      <c r="B2045" s="37">
        <v>3</v>
      </c>
      <c r="C2045" s="38">
        <v>26</v>
      </c>
      <c r="D2045" s="39">
        <v>8</v>
      </c>
      <c r="E2045" s="17">
        <v>13.3</v>
      </c>
      <c r="F2045" s="17">
        <v>62</v>
      </c>
      <c r="G2045" s="17">
        <v>41</v>
      </c>
      <c r="H2045" s="37">
        <f t="shared" si="564"/>
        <v>55.94</v>
      </c>
      <c r="I2045" s="37">
        <f>IF(H2045&lt;'Roof Calculator'!$G$8, 1, 0)</f>
        <v>0</v>
      </c>
      <c r="J2045" s="37">
        <f>IF(H2045&gt;='Roof Calculator'!$G$8, 1, 0)</f>
        <v>1</v>
      </c>
      <c r="K2045" s="37">
        <f t="shared" si="565"/>
        <v>0</v>
      </c>
      <c r="L2045" s="37">
        <f t="shared" si="566"/>
        <v>55.94</v>
      </c>
      <c r="M2045" s="37">
        <v>0</v>
      </c>
      <c r="N2045" s="37">
        <f t="shared" si="567"/>
        <v>62</v>
      </c>
      <c r="O2045" s="37">
        <v>0</v>
      </c>
      <c r="P2045" s="37">
        <v>0</v>
      </c>
      <c r="Q2045" s="21">
        <f t="shared" si="568"/>
        <v>39.790999999999997</v>
      </c>
      <c r="R2045" s="21">
        <f t="shared" si="577"/>
        <v>85.291666666667624</v>
      </c>
      <c r="S2045" s="21">
        <f t="shared" si="578"/>
        <v>1.6831777237806387</v>
      </c>
      <c r="T2045" s="21">
        <f t="shared" si="569"/>
        <v>86.147999999999996</v>
      </c>
      <c r="U2045" s="37">
        <f>VLOOKUP(Time_Zone, 'LSTM LookUp'!$B$5:$D$8, 3, FALSE)</f>
        <v>-75</v>
      </c>
      <c r="V2045" s="21">
        <f t="shared" si="579"/>
        <v>-6.167132032502292</v>
      </c>
      <c r="W2045" s="21">
        <f t="shared" si="570"/>
        <v>99.60621699187439</v>
      </c>
      <c r="X2045" s="21">
        <f t="shared" si="571"/>
        <v>-4.4842142654635184</v>
      </c>
      <c r="Y2045" s="21">
        <f t="shared" si="572"/>
        <v>57.515785734536479</v>
      </c>
      <c r="Z2045" s="21">
        <f t="shared" si="580"/>
        <v>18.231499528636053</v>
      </c>
      <c r="AA2045" s="21">
        <f t="shared" si="573"/>
        <v>0</v>
      </c>
      <c r="AB2045" s="21">
        <f t="shared" si="574"/>
        <v>18.231499528636053</v>
      </c>
      <c r="AC2045" s="21">
        <f t="shared" si="575"/>
        <v>55.94</v>
      </c>
      <c r="AD2045" s="21">
        <f t="shared" si="581"/>
        <v>18.231499528636053</v>
      </c>
      <c r="AE2045" s="21" t="str">
        <f t="shared" si="576"/>
        <v>3/26/8:00</v>
      </c>
    </row>
    <row r="2046" spans="2:31">
      <c r="B2046" s="37">
        <v>3</v>
      </c>
      <c r="C2046" s="38">
        <v>26</v>
      </c>
      <c r="D2046" s="39">
        <v>9</v>
      </c>
      <c r="E2046" s="17">
        <v>17.2</v>
      </c>
      <c r="F2046" s="17">
        <v>165</v>
      </c>
      <c r="G2046" s="17">
        <v>261</v>
      </c>
      <c r="H2046" s="37">
        <f t="shared" si="564"/>
        <v>62.959999999999994</v>
      </c>
      <c r="I2046" s="37">
        <f>IF(H2046&lt;'Roof Calculator'!$G$8, 1, 0)</f>
        <v>0</v>
      </c>
      <c r="J2046" s="37">
        <f>IF(H2046&gt;='Roof Calculator'!$G$8, 1, 0)</f>
        <v>1</v>
      </c>
      <c r="K2046" s="37">
        <f t="shared" si="565"/>
        <v>0</v>
      </c>
      <c r="L2046" s="37">
        <f t="shared" si="566"/>
        <v>62.959999999999994</v>
      </c>
      <c r="M2046" s="37">
        <v>0</v>
      </c>
      <c r="N2046" s="37">
        <f t="shared" si="567"/>
        <v>165</v>
      </c>
      <c r="O2046" s="37">
        <v>0</v>
      </c>
      <c r="P2046" s="37">
        <v>0</v>
      </c>
      <c r="Q2046" s="21">
        <f t="shared" si="568"/>
        <v>39.790999999999997</v>
      </c>
      <c r="R2046" s="21">
        <f t="shared" si="577"/>
        <v>85.333333333334295</v>
      </c>
      <c r="S2046" s="21">
        <f t="shared" si="578"/>
        <v>1.6994938421023371</v>
      </c>
      <c r="T2046" s="21">
        <f t="shared" si="569"/>
        <v>86.147999999999996</v>
      </c>
      <c r="U2046" s="37">
        <f>VLOOKUP(Time_Zone, 'LSTM LookUp'!$B$5:$D$8, 3, FALSE)</f>
        <v>-75</v>
      </c>
      <c r="V2046" s="21">
        <f t="shared" si="579"/>
        <v>-6.1538014661086358</v>
      </c>
      <c r="W2046" s="21">
        <f t="shared" si="570"/>
        <v>114.6095496334728</v>
      </c>
      <c r="X2046" s="21">
        <f t="shared" si="571"/>
        <v>-78.524145568660202</v>
      </c>
      <c r="Y2046" s="21">
        <f t="shared" si="572"/>
        <v>86.475854431339798</v>
      </c>
      <c r="Z2046" s="21">
        <f t="shared" si="580"/>
        <v>27.411335499789239</v>
      </c>
      <c r="AA2046" s="21">
        <f t="shared" si="573"/>
        <v>0</v>
      </c>
      <c r="AB2046" s="21">
        <f t="shared" si="574"/>
        <v>27.411335499789239</v>
      </c>
      <c r="AC2046" s="21">
        <f t="shared" si="575"/>
        <v>62.959999999999994</v>
      </c>
      <c r="AD2046" s="21">
        <f t="shared" si="581"/>
        <v>27.411335499789239</v>
      </c>
      <c r="AE2046" s="21" t="str">
        <f t="shared" si="576"/>
        <v>3/26/9:00</v>
      </c>
    </row>
    <row r="2047" spans="2:31">
      <c r="B2047" s="37">
        <v>3</v>
      </c>
      <c r="C2047" s="38">
        <v>26</v>
      </c>
      <c r="D2047" s="39">
        <v>10</v>
      </c>
      <c r="E2047" s="17">
        <v>16.100000000000001</v>
      </c>
      <c r="F2047" s="17">
        <v>281</v>
      </c>
      <c r="G2047" s="17">
        <v>32</v>
      </c>
      <c r="H2047" s="37">
        <f t="shared" si="564"/>
        <v>60.980000000000004</v>
      </c>
      <c r="I2047" s="37">
        <f>IF(H2047&lt;'Roof Calculator'!$G$8, 1, 0)</f>
        <v>0</v>
      </c>
      <c r="J2047" s="37">
        <f>IF(H2047&gt;='Roof Calculator'!$G$8, 1, 0)</f>
        <v>1</v>
      </c>
      <c r="K2047" s="37">
        <f t="shared" si="565"/>
        <v>0</v>
      </c>
      <c r="L2047" s="37">
        <f t="shared" si="566"/>
        <v>60.980000000000004</v>
      </c>
      <c r="M2047" s="37">
        <v>0</v>
      </c>
      <c r="N2047" s="37">
        <f t="shared" si="567"/>
        <v>281</v>
      </c>
      <c r="O2047" s="37">
        <v>0</v>
      </c>
      <c r="P2047" s="37">
        <v>0</v>
      </c>
      <c r="Q2047" s="21">
        <f t="shared" si="568"/>
        <v>39.790999999999997</v>
      </c>
      <c r="R2047" s="21">
        <f t="shared" si="577"/>
        <v>85.375000000000966</v>
      </c>
      <c r="S2047" s="21">
        <f t="shared" si="578"/>
        <v>1.7158092236989824</v>
      </c>
      <c r="T2047" s="21">
        <f t="shared" si="569"/>
        <v>86.147999999999996</v>
      </c>
      <c r="U2047" s="37">
        <f>VLOOKUP(Time_Zone, 'LSTM LookUp'!$B$5:$D$8, 3, FALSE)</f>
        <v>-75</v>
      </c>
      <c r="V2047" s="21">
        <f t="shared" si="579"/>
        <v>-6.1404699980409383</v>
      </c>
      <c r="W2047" s="21">
        <f t="shared" si="570"/>
        <v>129.61288250048977</v>
      </c>
      <c r="X2047" s="21">
        <f t="shared" si="571"/>
        <v>-15.057193553810979</v>
      </c>
      <c r="Y2047" s="21">
        <f t="shared" si="572"/>
        <v>265.94280644618902</v>
      </c>
      <c r="Z2047" s="21">
        <f t="shared" si="580"/>
        <v>84.299224785804256</v>
      </c>
      <c r="AA2047" s="21">
        <f t="shared" si="573"/>
        <v>0</v>
      </c>
      <c r="AB2047" s="21">
        <f t="shared" si="574"/>
        <v>84.299224785804256</v>
      </c>
      <c r="AC2047" s="21">
        <f t="shared" si="575"/>
        <v>60.980000000000004</v>
      </c>
      <c r="AD2047" s="21">
        <f t="shared" si="581"/>
        <v>84.299224785804256</v>
      </c>
      <c r="AE2047" s="21" t="str">
        <f t="shared" si="576"/>
        <v>3/26/10:00</v>
      </c>
    </row>
    <row r="2048" spans="2:31">
      <c r="B2048" s="37">
        <v>3</v>
      </c>
      <c r="C2048" s="38">
        <v>26</v>
      </c>
      <c r="D2048" s="39">
        <v>11</v>
      </c>
      <c r="E2048" s="17">
        <v>16.100000000000001</v>
      </c>
      <c r="F2048" s="17">
        <v>274</v>
      </c>
      <c r="G2048" s="17">
        <v>71</v>
      </c>
      <c r="H2048" s="37">
        <f t="shared" si="564"/>
        <v>60.980000000000004</v>
      </c>
      <c r="I2048" s="37">
        <f>IF(H2048&lt;'Roof Calculator'!$G$8, 1, 0)</f>
        <v>0</v>
      </c>
      <c r="J2048" s="37">
        <f>IF(H2048&gt;='Roof Calculator'!$G$8, 1, 0)</f>
        <v>1</v>
      </c>
      <c r="K2048" s="37">
        <f t="shared" si="565"/>
        <v>0</v>
      </c>
      <c r="L2048" s="37">
        <f t="shared" si="566"/>
        <v>60.980000000000004</v>
      </c>
      <c r="M2048" s="37">
        <v>0</v>
      </c>
      <c r="N2048" s="37">
        <f t="shared" si="567"/>
        <v>274</v>
      </c>
      <c r="O2048" s="37">
        <v>0</v>
      </c>
      <c r="P2048" s="37">
        <v>0</v>
      </c>
      <c r="Q2048" s="21">
        <f t="shared" si="568"/>
        <v>39.790999999999997</v>
      </c>
      <c r="R2048" s="21">
        <f t="shared" si="577"/>
        <v>85.416666666667638</v>
      </c>
      <c r="S2048" s="21">
        <f t="shared" si="578"/>
        <v>1.7321238614810701</v>
      </c>
      <c r="T2048" s="21">
        <f t="shared" si="569"/>
        <v>86.147999999999996</v>
      </c>
      <c r="U2048" s="37">
        <f>VLOOKUP(Time_Zone, 'LSTM LookUp'!$B$5:$D$8, 3, FALSE)</f>
        <v>-75</v>
      </c>
      <c r="V2048" s="21">
        <f t="shared" si="579"/>
        <v>-6.1271376567648534</v>
      </c>
      <c r="W2048" s="21">
        <f t="shared" si="570"/>
        <v>144.61621558580879</v>
      </c>
      <c r="X2048" s="21">
        <f t="shared" si="571"/>
        <v>-43.084658633587246</v>
      </c>
      <c r="Y2048" s="21">
        <f t="shared" si="572"/>
        <v>230.91534136641275</v>
      </c>
      <c r="Z2048" s="21">
        <f t="shared" si="580"/>
        <v>73.196130132125631</v>
      </c>
      <c r="AA2048" s="21">
        <f t="shared" si="573"/>
        <v>0</v>
      </c>
      <c r="AB2048" s="21">
        <f t="shared" si="574"/>
        <v>73.196130132125631</v>
      </c>
      <c r="AC2048" s="21">
        <f t="shared" si="575"/>
        <v>60.980000000000004</v>
      </c>
      <c r="AD2048" s="21">
        <f t="shared" si="581"/>
        <v>73.196130132125631</v>
      </c>
      <c r="AE2048" s="21" t="str">
        <f t="shared" si="576"/>
        <v>3/26/11:00</v>
      </c>
    </row>
    <row r="2049" spans="2:31">
      <c r="B2049" s="37">
        <v>3</v>
      </c>
      <c r="C2049" s="38">
        <v>26</v>
      </c>
      <c r="D2049" s="39">
        <v>12</v>
      </c>
      <c r="E2049" s="17">
        <v>15</v>
      </c>
      <c r="F2049" s="17">
        <v>322</v>
      </c>
      <c r="G2049" s="17">
        <v>26</v>
      </c>
      <c r="H2049" s="37">
        <f t="shared" si="564"/>
        <v>59</v>
      </c>
      <c r="I2049" s="37">
        <f>IF(H2049&lt;'Roof Calculator'!$G$8, 1, 0)</f>
        <v>0</v>
      </c>
      <c r="J2049" s="37">
        <f>IF(H2049&gt;='Roof Calculator'!$G$8, 1, 0)</f>
        <v>1</v>
      </c>
      <c r="K2049" s="37">
        <f t="shared" si="565"/>
        <v>0</v>
      </c>
      <c r="L2049" s="37">
        <f t="shared" si="566"/>
        <v>59</v>
      </c>
      <c r="M2049" s="37">
        <v>0</v>
      </c>
      <c r="N2049" s="37">
        <f t="shared" si="567"/>
        <v>322</v>
      </c>
      <c r="O2049" s="37">
        <v>0</v>
      </c>
      <c r="P2049" s="37">
        <v>0</v>
      </c>
      <c r="Q2049" s="21">
        <f t="shared" si="568"/>
        <v>39.790999999999997</v>
      </c>
      <c r="R2049" s="21">
        <f t="shared" si="577"/>
        <v>85.458333333334309</v>
      </c>
      <c r="S2049" s="21">
        <f t="shared" si="578"/>
        <v>1.7484377483589364</v>
      </c>
      <c r="T2049" s="21">
        <f t="shared" si="569"/>
        <v>86.147999999999996</v>
      </c>
      <c r="U2049" s="37">
        <f>VLOOKUP(Time_Zone, 'LSTM LookUp'!$B$5:$D$8, 3, FALSE)</f>
        <v>-75</v>
      </c>
      <c r="V2049" s="21">
        <f t="shared" si="579"/>
        <v>-6.1138044707417754</v>
      </c>
      <c r="W2049" s="21">
        <f t="shared" si="570"/>
        <v>159.61954888231452</v>
      </c>
      <c r="X2049" s="21">
        <f t="shared" si="571"/>
        <v>-18.210963327705819</v>
      </c>
      <c r="Y2049" s="21">
        <f t="shared" si="572"/>
        <v>303.78903667229417</v>
      </c>
      <c r="Z2049" s="21">
        <f t="shared" si="580"/>
        <v>96.295818759370846</v>
      </c>
      <c r="AA2049" s="21">
        <f t="shared" si="573"/>
        <v>0</v>
      </c>
      <c r="AB2049" s="21">
        <f t="shared" si="574"/>
        <v>96.295818759370846</v>
      </c>
      <c r="AC2049" s="21">
        <f t="shared" si="575"/>
        <v>59</v>
      </c>
      <c r="AD2049" s="21">
        <f t="shared" si="581"/>
        <v>96.295818759370846</v>
      </c>
      <c r="AE2049" s="21" t="str">
        <f t="shared" si="576"/>
        <v>3/26/12:00</v>
      </c>
    </row>
    <row r="2050" spans="2:31">
      <c r="B2050" s="37">
        <v>3</v>
      </c>
      <c r="C2050" s="38">
        <v>26</v>
      </c>
      <c r="D2050" s="39">
        <v>13</v>
      </c>
      <c r="E2050" s="17">
        <v>12.2</v>
      </c>
      <c r="F2050" s="17">
        <v>167</v>
      </c>
      <c r="G2050" s="17">
        <v>3</v>
      </c>
      <c r="H2050" s="37">
        <f t="shared" si="564"/>
        <v>53.96</v>
      </c>
      <c r="I2050" s="37">
        <f>IF(H2050&lt;'Roof Calculator'!$G$8, 1, 0)</f>
        <v>1</v>
      </c>
      <c r="J2050" s="37">
        <f>IF(H2050&gt;='Roof Calculator'!$G$8, 1, 0)</f>
        <v>0</v>
      </c>
      <c r="K2050" s="37">
        <f t="shared" si="565"/>
        <v>53.96</v>
      </c>
      <c r="L2050" s="37">
        <f t="shared" si="566"/>
        <v>0</v>
      </c>
      <c r="M2050" s="37">
        <v>0</v>
      </c>
      <c r="N2050" s="37">
        <f t="shared" si="567"/>
        <v>167</v>
      </c>
      <c r="O2050" s="37">
        <v>0</v>
      </c>
      <c r="P2050" s="37">
        <v>0</v>
      </c>
      <c r="Q2050" s="21">
        <f t="shared" si="568"/>
        <v>39.790999999999997</v>
      </c>
      <c r="R2050" s="21">
        <f t="shared" si="577"/>
        <v>85.500000000000981</v>
      </c>
      <c r="S2050" s="21">
        <f t="shared" si="578"/>
        <v>1.7647508772427563</v>
      </c>
      <c r="T2050" s="21">
        <f t="shared" si="569"/>
        <v>86.147999999999996</v>
      </c>
      <c r="U2050" s="37">
        <f>VLOOKUP(Time_Zone, 'LSTM LookUp'!$B$5:$D$8, 3, FALSE)</f>
        <v>-75</v>
      </c>
      <c r="V2050" s="21">
        <f t="shared" si="579"/>
        <v>-6.1004704684287896</v>
      </c>
      <c r="W2050" s="21">
        <f t="shared" si="570"/>
        <v>174.62288238289284</v>
      </c>
      <c r="X2050" s="21">
        <f t="shared" si="571"/>
        <v>-2.234792757619898</v>
      </c>
      <c r="Y2050" s="21">
        <f t="shared" si="572"/>
        <v>164.76520724238011</v>
      </c>
      <c r="Z2050" s="21">
        <f t="shared" si="580"/>
        <v>52.227692968320419</v>
      </c>
      <c r="AA2050" s="21">
        <f t="shared" si="573"/>
        <v>52.227692968320419</v>
      </c>
      <c r="AB2050" s="21">
        <f t="shared" si="574"/>
        <v>0</v>
      </c>
      <c r="AC2050" s="21">
        <f t="shared" si="575"/>
        <v>0</v>
      </c>
      <c r="AD2050" s="21">
        <f t="shared" si="581"/>
        <v>0</v>
      </c>
      <c r="AE2050" s="21" t="str">
        <f t="shared" si="576"/>
        <v>3/26/13:00</v>
      </c>
    </row>
    <row r="2051" spans="2:31">
      <c r="B2051" s="37">
        <v>3</v>
      </c>
      <c r="C2051" s="38">
        <v>26</v>
      </c>
      <c r="D2051" s="39">
        <v>14</v>
      </c>
      <c r="E2051" s="17">
        <v>11.7</v>
      </c>
      <c r="F2051" s="17">
        <v>213</v>
      </c>
      <c r="G2051" s="17">
        <v>1</v>
      </c>
      <c r="H2051" s="37">
        <f t="shared" si="564"/>
        <v>53.06</v>
      </c>
      <c r="I2051" s="37">
        <f>IF(H2051&lt;'Roof Calculator'!$G$8, 1, 0)</f>
        <v>1</v>
      </c>
      <c r="J2051" s="37">
        <f>IF(H2051&gt;='Roof Calculator'!$G$8, 1, 0)</f>
        <v>0</v>
      </c>
      <c r="K2051" s="37">
        <f t="shared" si="565"/>
        <v>53.06</v>
      </c>
      <c r="L2051" s="37">
        <f t="shared" si="566"/>
        <v>0</v>
      </c>
      <c r="M2051" s="37">
        <v>0</v>
      </c>
      <c r="N2051" s="37">
        <f t="shared" si="567"/>
        <v>213</v>
      </c>
      <c r="O2051" s="37">
        <v>0</v>
      </c>
      <c r="P2051" s="37">
        <v>0</v>
      </c>
      <c r="Q2051" s="21">
        <f t="shared" si="568"/>
        <v>39.790999999999997</v>
      </c>
      <c r="R2051" s="21">
        <f t="shared" si="577"/>
        <v>85.541666666667652</v>
      </c>
      <c r="S2051" s="21">
        <f t="shared" si="578"/>
        <v>1.7810632410425402</v>
      </c>
      <c r="T2051" s="21">
        <f t="shared" si="569"/>
        <v>86.147999999999996</v>
      </c>
      <c r="U2051" s="37">
        <f>VLOOKUP(Time_Zone, 'LSTM LookUp'!$B$5:$D$8, 3, FALSE)</f>
        <v>-75</v>
      </c>
      <c r="V2051" s="21">
        <f t="shared" si="579"/>
        <v>-6.0871356782786057</v>
      </c>
      <c r="W2051" s="21">
        <f t="shared" si="570"/>
        <v>189.62621608043037</v>
      </c>
      <c r="X2051" s="21">
        <f t="shared" si="571"/>
        <v>-0.73730781749889518</v>
      </c>
      <c r="Y2051" s="21">
        <f t="shared" si="572"/>
        <v>212.2626921825011</v>
      </c>
      <c r="Z2051" s="21">
        <f t="shared" si="580"/>
        <v>67.283566121023213</v>
      </c>
      <c r="AA2051" s="21">
        <f t="shared" si="573"/>
        <v>67.283566121023213</v>
      </c>
      <c r="AB2051" s="21">
        <f t="shared" si="574"/>
        <v>0</v>
      </c>
      <c r="AC2051" s="21">
        <f t="shared" si="575"/>
        <v>0</v>
      </c>
      <c r="AD2051" s="21">
        <f t="shared" si="581"/>
        <v>0</v>
      </c>
      <c r="AE2051" s="21" t="str">
        <f t="shared" si="576"/>
        <v>3/26/14:00</v>
      </c>
    </row>
    <row r="2052" spans="2:31">
      <c r="B2052" s="37">
        <v>3</v>
      </c>
      <c r="C2052" s="38">
        <v>26</v>
      </c>
      <c r="D2052" s="39">
        <v>15</v>
      </c>
      <c r="E2052" s="17">
        <v>11.7</v>
      </c>
      <c r="F2052" s="17">
        <v>332</v>
      </c>
      <c r="G2052" s="17">
        <v>7</v>
      </c>
      <c r="H2052" s="37">
        <f t="shared" si="564"/>
        <v>53.06</v>
      </c>
      <c r="I2052" s="37">
        <f>IF(H2052&lt;'Roof Calculator'!$G$8, 1, 0)</f>
        <v>1</v>
      </c>
      <c r="J2052" s="37">
        <f>IF(H2052&gt;='Roof Calculator'!$G$8, 1, 0)</f>
        <v>0</v>
      </c>
      <c r="K2052" s="37">
        <f t="shared" si="565"/>
        <v>53.06</v>
      </c>
      <c r="L2052" s="37">
        <f t="shared" si="566"/>
        <v>0</v>
      </c>
      <c r="M2052" s="37">
        <v>0</v>
      </c>
      <c r="N2052" s="37">
        <f t="shared" si="567"/>
        <v>332</v>
      </c>
      <c r="O2052" s="37">
        <v>0</v>
      </c>
      <c r="P2052" s="37">
        <v>0</v>
      </c>
      <c r="Q2052" s="21">
        <f t="shared" si="568"/>
        <v>39.790999999999997</v>
      </c>
      <c r="R2052" s="21">
        <f t="shared" si="577"/>
        <v>85.583333333334323</v>
      </c>
      <c r="S2052" s="21">
        <f t="shared" si="578"/>
        <v>1.7973748326681371</v>
      </c>
      <c r="T2052" s="21">
        <f t="shared" si="569"/>
        <v>86.147999999999996</v>
      </c>
      <c r="U2052" s="37">
        <f>VLOOKUP(Time_Zone, 'LSTM LookUp'!$B$5:$D$8, 3, FALSE)</f>
        <v>-75</v>
      </c>
      <c r="V2052" s="21">
        <f t="shared" si="579"/>
        <v>-6.0738001287395029</v>
      </c>
      <c r="W2052" s="21">
        <f t="shared" si="570"/>
        <v>204.62954996781508</v>
      </c>
      <c r="X2052" s="21">
        <f t="shared" si="571"/>
        <v>-4.7464241318566529</v>
      </c>
      <c r="Y2052" s="21">
        <f t="shared" si="572"/>
        <v>327.25357586814334</v>
      </c>
      <c r="Z2052" s="21">
        <f t="shared" si="580"/>
        <v>103.73366786158539</v>
      </c>
      <c r="AA2052" s="21">
        <f t="shared" si="573"/>
        <v>103.73366786158539</v>
      </c>
      <c r="AB2052" s="21">
        <f t="shared" si="574"/>
        <v>0</v>
      </c>
      <c r="AC2052" s="21">
        <f t="shared" si="575"/>
        <v>0</v>
      </c>
      <c r="AD2052" s="21">
        <f t="shared" si="581"/>
        <v>0</v>
      </c>
      <c r="AE2052" s="21" t="str">
        <f t="shared" si="576"/>
        <v>3/26/15:00</v>
      </c>
    </row>
    <row r="2053" spans="2:31">
      <c r="B2053" s="37">
        <v>3</v>
      </c>
      <c r="C2053" s="38">
        <v>26</v>
      </c>
      <c r="D2053" s="39">
        <v>16</v>
      </c>
      <c r="E2053" s="17">
        <v>12.2</v>
      </c>
      <c r="F2053" s="17">
        <v>271</v>
      </c>
      <c r="G2053" s="17">
        <v>2</v>
      </c>
      <c r="H2053" s="37">
        <f t="shared" si="564"/>
        <v>53.96</v>
      </c>
      <c r="I2053" s="37">
        <f>IF(H2053&lt;'Roof Calculator'!$G$8, 1, 0)</f>
        <v>1</v>
      </c>
      <c r="J2053" s="37">
        <f>IF(H2053&gt;='Roof Calculator'!$G$8, 1, 0)</f>
        <v>0</v>
      </c>
      <c r="K2053" s="37">
        <f t="shared" si="565"/>
        <v>53.96</v>
      </c>
      <c r="L2053" s="37">
        <f t="shared" si="566"/>
        <v>0</v>
      </c>
      <c r="M2053" s="37">
        <v>0</v>
      </c>
      <c r="N2053" s="37">
        <f t="shared" si="567"/>
        <v>271</v>
      </c>
      <c r="O2053" s="37">
        <v>0</v>
      </c>
      <c r="P2053" s="37">
        <v>0</v>
      </c>
      <c r="Q2053" s="21">
        <f t="shared" si="568"/>
        <v>39.790999999999997</v>
      </c>
      <c r="R2053" s="21">
        <f t="shared" si="577"/>
        <v>85.625000000000995</v>
      </c>
      <c r="S2053" s="21">
        <f t="shared" si="578"/>
        <v>1.8136856450292278</v>
      </c>
      <c r="T2053" s="21">
        <f t="shared" si="569"/>
        <v>86.147999999999996</v>
      </c>
      <c r="U2053" s="37">
        <f>VLOOKUP(Time_Zone, 'LSTM LookUp'!$B$5:$D$8, 3, FALSE)</f>
        <v>-75</v>
      </c>
      <c r="V2053" s="21">
        <f t="shared" si="579"/>
        <v>-6.06046384825527</v>
      </c>
      <c r="W2053" s="21">
        <f t="shared" si="570"/>
        <v>219.63288403793621</v>
      </c>
      <c r="X2053" s="21">
        <f t="shared" si="571"/>
        <v>-1.1424342030269952</v>
      </c>
      <c r="Y2053" s="21">
        <f t="shared" si="572"/>
        <v>269.85756579697301</v>
      </c>
      <c r="Z2053" s="21">
        <f t="shared" si="580"/>
        <v>85.540135126279438</v>
      </c>
      <c r="AA2053" s="21">
        <f t="shared" si="573"/>
        <v>85.540135126279438</v>
      </c>
      <c r="AB2053" s="21">
        <f t="shared" si="574"/>
        <v>0</v>
      </c>
      <c r="AC2053" s="21">
        <f t="shared" si="575"/>
        <v>0</v>
      </c>
      <c r="AD2053" s="21">
        <f t="shared" si="581"/>
        <v>0</v>
      </c>
      <c r="AE2053" s="21" t="str">
        <f t="shared" si="576"/>
        <v>3/26/16:00</v>
      </c>
    </row>
    <row r="2054" spans="2:31">
      <c r="B2054" s="37">
        <v>3</v>
      </c>
      <c r="C2054" s="38">
        <v>26</v>
      </c>
      <c r="D2054" s="39">
        <v>17</v>
      </c>
      <c r="E2054" s="17">
        <v>12.2</v>
      </c>
      <c r="F2054" s="17">
        <v>176</v>
      </c>
      <c r="G2054" s="17">
        <v>5</v>
      </c>
      <c r="H2054" s="37">
        <f t="shared" si="564"/>
        <v>53.96</v>
      </c>
      <c r="I2054" s="37">
        <f>IF(H2054&lt;'Roof Calculator'!$G$8, 1, 0)</f>
        <v>1</v>
      </c>
      <c r="J2054" s="37">
        <f>IF(H2054&gt;='Roof Calculator'!$G$8, 1, 0)</f>
        <v>0</v>
      </c>
      <c r="K2054" s="37">
        <f t="shared" si="565"/>
        <v>53.96</v>
      </c>
      <c r="L2054" s="37">
        <f t="shared" si="566"/>
        <v>0</v>
      </c>
      <c r="M2054" s="37">
        <v>0</v>
      </c>
      <c r="N2054" s="37">
        <f t="shared" si="567"/>
        <v>176</v>
      </c>
      <c r="O2054" s="37">
        <v>0</v>
      </c>
      <c r="P2054" s="37">
        <v>0</v>
      </c>
      <c r="Q2054" s="21">
        <f t="shared" si="568"/>
        <v>39.790999999999997</v>
      </c>
      <c r="R2054" s="21">
        <f t="shared" si="577"/>
        <v>85.666666666667666</v>
      </c>
      <c r="S2054" s="21">
        <f t="shared" si="578"/>
        <v>1.8299956710353267</v>
      </c>
      <c r="T2054" s="21">
        <f t="shared" si="569"/>
        <v>86.147999999999996</v>
      </c>
      <c r="U2054" s="37">
        <f>VLOOKUP(Time_Zone, 'LSTM LookUp'!$B$5:$D$8, 3, FALSE)</f>
        <v>-75</v>
      </c>
      <c r="V2054" s="21">
        <f t="shared" si="579"/>
        <v>-6.0471268652651409</v>
      </c>
      <c r="W2054" s="21">
        <f t="shared" si="570"/>
        <v>234.63621828368375</v>
      </c>
      <c r="X2054" s="21">
        <f t="shared" si="571"/>
        <v>-2.1202508729925902</v>
      </c>
      <c r="Y2054" s="21">
        <f t="shared" si="572"/>
        <v>173.87974912700741</v>
      </c>
      <c r="Z2054" s="21">
        <f t="shared" si="580"/>
        <v>55.116843554566081</v>
      </c>
      <c r="AA2054" s="21">
        <f t="shared" si="573"/>
        <v>55.116843554566081</v>
      </c>
      <c r="AB2054" s="21">
        <f t="shared" si="574"/>
        <v>0</v>
      </c>
      <c r="AC2054" s="21">
        <f t="shared" si="575"/>
        <v>0</v>
      </c>
      <c r="AD2054" s="21">
        <f t="shared" si="581"/>
        <v>0</v>
      </c>
      <c r="AE2054" s="21" t="str">
        <f t="shared" si="576"/>
        <v>3/26/17:00</v>
      </c>
    </row>
    <row r="2055" spans="2:31">
      <c r="B2055" s="37">
        <v>3</v>
      </c>
      <c r="C2055" s="38">
        <v>26</v>
      </c>
      <c r="D2055" s="39">
        <v>18</v>
      </c>
      <c r="E2055" s="17">
        <v>13.3</v>
      </c>
      <c r="F2055" s="17">
        <v>118</v>
      </c>
      <c r="G2055" s="17">
        <v>164</v>
      </c>
      <c r="H2055" s="37">
        <f t="shared" si="564"/>
        <v>55.94</v>
      </c>
      <c r="I2055" s="37">
        <f>IF(H2055&lt;'Roof Calculator'!$G$8, 1, 0)</f>
        <v>0</v>
      </c>
      <c r="J2055" s="37">
        <f>IF(H2055&gt;='Roof Calculator'!$G$8, 1, 0)</f>
        <v>1</v>
      </c>
      <c r="K2055" s="37">
        <f t="shared" si="565"/>
        <v>0</v>
      </c>
      <c r="L2055" s="37">
        <f t="shared" si="566"/>
        <v>55.94</v>
      </c>
      <c r="M2055" s="37">
        <v>0</v>
      </c>
      <c r="N2055" s="37">
        <f t="shared" si="567"/>
        <v>118</v>
      </c>
      <c r="O2055" s="37">
        <v>0</v>
      </c>
      <c r="P2055" s="37">
        <v>0</v>
      </c>
      <c r="Q2055" s="21">
        <f t="shared" si="568"/>
        <v>39.790999999999997</v>
      </c>
      <c r="R2055" s="21">
        <f t="shared" si="577"/>
        <v>85.708333333334338</v>
      </c>
      <c r="S2055" s="21">
        <f t="shared" si="578"/>
        <v>1.8463049035957801</v>
      </c>
      <c r="T2055" s="21">
        <f t="shared" si="569"/>
        <v>86.147999999999996</v>
      </c>
      <c r="U2055" s="37">
        <f>VLOOKUP(Time_Zone, 'LSTM LookUp'!$B$5:$D$8, 3, FALSE)</f>
        <v>-75</v>
      </c>
      <c r="V2055" s="21">
        <f t="shared" si="579"/>
        <v>-6.033789208203749</v>
      </c>
      <c r="W2055" s="21">
        <f t="shared" si="570"/>
        <v>249.63955269794909</v>
      </c>
      <c r="X2055" s="21">
        <f t="shared" si="571"/>
        <v>-40.439396280667012</v>
      </c>
      <c r="Y2055" s="21">
        <f t="shared" si="572"/>
        <v>77.560603719332988</v>
      </c>
      <c r="Z2055" s="21">
        <f t="shared" si="580"/>
        <v>24.585356734519152</v>
      </c>
      <c r="AA2055" s="21">
        <f t="shared" si="573"/>
        <v>0</v>
      </c>
      <c r="AB2055" s="21">
        <f t="shared" si="574"/>
        <v>24.585356734519152</v>
      </c>
      <c r="AC2055" s="21">
        <f t="shared" si="575"/>
        <v>55.94</v>
      </c>
      <c r="AD2055" s="21">
        <f t="shared" si="581"/>
        <v>24.585356734519152</v>
      </c>
      <c r="AE2055" s="21" t="str">
        <f t="shared" si="576"/>
        <v>3/26/18:00</v>
      </c>
    </row>
    <row r="2056" spans="2:31">
      <c r="B2056" s="37">
        <v>3</v>
      </c>
      <c r="C2056" s="38">
        <v>26</v>
      </c>
      <c r="D2056" s="39">
        <v>19</v>
      </c>
      <c r="E2056" s="17">
        <v>11.7</v>
      </c>
      <c r="F2056" s="17">
        <v>28</v>
      </c>
      <c r="G2056" s="17">
        <v>42</v>
      </c>
      <c r="H2056" s="37">
        <f t="shared" si="564"/>
        <v>53.06</v>
      </c>
      <c r="I2056" s="37">
        <f>IF(H2056&lt;'Roof Calculator'!$G$8, 1, 0)</f>
        <v>1</v>
      </c>
      <c r="J2056" s="37">
        <f>IF(H2056&gt;='Roof Calculator'!$G$8, 1, 0)</f>
        <v>0</v>
      </c>
      <c r="K2056" s="37">
        <f t="shared" si="565"/>
        <v>53.06</v>
      </c>
      <c r="L2056" s="37">
        <f t="shared" si="566"/>
        <v>0</v>
      </c>
      <c r="M2056" s="37">
        <v>0</v>
      </c>
      <c r="N2056" s="37">
        <f t="shared" si="567"/>
        <v>28</v>
      </c>
      <c r="O2056" s="37">
        <v>0</v>
      </c>
      <c r="P2056" s="37">
        <v>0</v>
      </c>
      <c r="Q2056" s="21">
        <f t="shared" si="568"/>
        <v>39.790999999999997</v>
      </c>
      <c r="R2056" s="21">
        <f t="shared" si="577"/>
        <v>85.750000000001009</v>
      </c>
      <c r="S2056" s="21">
        <f t="shared" si="578"/>
        <v>1.8626133356197632</v>
      </c>
      <c r="T2056" s="21">
        <f t="shared" si="569"/>
        <v>86.147999999999996</v>
      </c>
      <c r="U2056" s="37">
        <f>VLOOKUP(Time_Zone, 'LSTM LookUp'!$B$5:$D$8, 3, FALSE)</f>
        <v>-75</v>
      </c>
      <c r="V2056" s="21">
        <f t="shared" si="579"/>
        <v>-6.0204509055010513</v>
      </c>
      <c r="W2056" s="21">
        <f t="shared" si="570"/>
        <v>264.64288727362475</v>
      </c>
      <c r="X2056" s="21">
        <f t="shared" si="571"/>
        <v>-2.1377678015031361</v>
      </c>
      <c r="Y2056" s="21">
        <f t="shared" si="572"/>
        <v>25.862232198496862</v>
      </c>
      <c r="Z2056" s="21">
        <f t="shared" si="580"/>
        <v>8.1978759068442315</v>
      </c>
      <c r="AA2056" s="21">
        <f t="shared" si="573"/>
        <v>8.1978759068442315</v>
      </c>
      <c r="AB2056" s="21">
        <f t="shared" si="574"/>
        <v>0</v>
      </c>
      <c r="AC2056" s="21">
        <f t="shared" si="575"/>
        <v>0</v>
      </c>
      <c r="AD2056" s="21">
        <f t="shared" si="581"/>
        <v>0</v>
      </c>
      <c r="AE2056" s="21" t="str">
        <f t="shared" si="576"/>
        <v>3/26/19:00</v>
      </c>
    </row>
    <row r="2057" spans="2:31">
      <c r="B2057" s="37">
        <v>3</v>
      </c>
      <c r="C2057" s="38">
        <v>26</v>
      </c>
      <c r="D2057" s="39">
        <v>20</v>
      </c>
      <c r="E2057" s="17">
        <v>8.9</v>
      </c>
      <c r="F2057" s="17">
        <v>0</v>
      </c>
      <c r="G2057" s="17">
        <v>0</v>
      </c>
      <c r="H2057" s="37">
        <f t="shared" si="564"/>
        <v>48.02</v>
      </c>
      <c r="I2057" s="37">
        <f>IF(H2057&lt;'Roof Calculator'!$G$8, 1, 0)</f>
        <v>1</v>
      </c>
      <c r="J2057" s="37">
        <f>IF(H2057&gt;='Roof Calculator'!$G$8, 1, 0)</f>
        <v>0</v>
      </c>
      <c r="K2057" s="37">
        <f t="shared" si="565"/>
        <v>48.02</v>
      </c>
      <c r="L2057" s="37">
        <f t="shared" si="566"/>
        <v>0</v>
      </c>
      <c r="M2057" s="37">
        <v>0</v>
      </c>
      <c r="N2057" s="37">
        <f t="shared" si="567"/>
        <v>0</v>
      </c>
      <c r="O2057" s="37">
        <v>0</v>
      </c>
      <c r="P2057" s="37">
        <v>0</v>
      </c>
      <c r="Q2057" s="21">
        <f t="shared" si="568"/>
        <v>39.790999999999997</v>
      </c>
      <c r="R2057" s="21">
        <f t="shared" si="577"/>
        <v>85.79166666666768</v>
      </c>
      <c r="S2057" s="21">
        <f t="shared" si="578"/>
        <v>1.8789209600162802</v>
      </c>
      <c r="T2057" s="21">
        <f t="shared" si="569"/>
        <v>86.147999999999996</v>
      </c>
      <c r="U2057" s="37">
        <f>VLOOKUP(Time_Zone, 'LSTM LookUp'!$B$5:$D$8, 3, FALSE)</f>
        <v>-75</v>
      </c>
      <c r="V2057" s="21">
        <f t="shared" si="579"/>
        <v>-6.0071119855822861</v>
      </c>
      <c r="W2057" s="21">
        <f t="shared" si="570"/>
        <v>279.64622200360446</v>
      </c>
      <c r="X2057" s="21">
        <f t="shared" si="571"/>
        <v>0</v>
      </c>
      <c r="Y2057" s="21">
        <f t="shared" si="572"/>
        <v>0</v>
      </c>
      <c r="Z2057" s="21">
        <f t="shared" si="580"/>
        <v>0</v>
      </c>
      <c r="AA2057" s="21">
        <f t="shared" si="573"/>
        <v>0</v>
      </c>
      <c r="AB2057" s="21">
        <f t="shared" si="574"/>
        <v>0</v>
      </c>
      <c r="AC2057" s="21">
        <f t="shared" si="575"/>
        <v>0</v>
      </c>
      <c r="AD2057" s="21">
        <f t="shared" si="581"/>
        <v>0</v>
      </c>
      <c r="AE2057" s="21" t="str">
        <f t="shared" si="576"/>
        <v>3/26/20:00</v>
      </c>
    </row>
    <row r="2058" spans="2:31">
      <c r="B2058" s="37">
        <v>3</v>
      </c>
      <c r="C2058" s="38">
        <v>26</v>
      </c>
      <c r="D2058" s="39">
        <v>21</v>
      </c>
      <c r="E2058" s="17">
        <v>8.3000000000000007</v>
      </c>
      <c r="F2058" s="17">
        <v>0</v>
      </c>
      <c r="G2058" s="17">
        <v>0</v>
      </c>
      <c r="H2058" s="37">
        <f t="shared" si="564"/>
        <v>46.94</v>
      </c>
      <c r="I2058" s="37">
        <f>IF(H2058&lt;'Roof Calculator'!$G$8, 1, 0)</f>
        <v>1</v>
      </c>
      <c r="J2058" s="37">
        <f>IF(H2058&gt;='Roof Calculator'!$G$8, 1, 0)</f>
        <v>0</v>
      </c>
      <c r="K2058" s="37">
        <f t="shared" si="565"/>
        <v>46.94</v>
      </c>
      <c r="L2058" s="37">
        <f t="shared" si="566"/>
        <v>0</v>
      </c>
      <c r="M2058" s="37">
        <v>0</v>
      </c>
      <c r="N2058" s="37">
        <f t="shared" si="567"/>
        <v>0</v>
      </c>
      <c r="O2058" s="37">
        <v>0</v>
      </c>
      <c r="P2058" s="37">
        <v>0</v>
      </c>
      <c r="Q2058" s="21">
        <f t="shared" si="568"/>
        <v>39.790999999999997</v>
      </c>
      <c r="R2058" s="21">
        <f t="shared" si="577"/>
        <v>85.833333333334352</v>
      </c>
      <c r="S2058" s="21">
        <f t="shared" si="578"/>
        <v>1.8952277696941622</v>
      </c>
      <c r="T2058" s="21">
        <f t="shared" si="569"/>
        <v>86.147999999999996</v>
      </c>
      <c r="U2058" s="37">
        <f>VLOOKUP(Time_Zone, 'LSTM LookUp'!$B$5:$D$8, 3, FALSE)</f>
        <v>-75</v>
      </c>
      <c r="V2058" s="21">
        <f t="shared" si="579"/>
        <v>-5.9937724768678953</v>
      </c>
      <c r="W2058" s="21">
        <f t="shared" si="570"/>
        <v>294.649556880783</v>
      </c>
      <c r="X2058" s="21">
        <f t="shared" si="571"/>
        <v>0</v>
      </c>
      <c r="Y2058" s="21">
        <f t="shared" si="572"/>
        <v>0</v>
      </c>
      <c r="Z2058" s="21">
        <f t="shared" si="580"/>
        <v>0</v>
      </c>
      <c r="AA2058" s="21">
        <f t="shared" si="573"/>
        <v>0</v>
      </c>
      <c r="AB2058" s="21">
        <f t="shared" si="574"/>
        <v>0</v>
      </c>
      <c r="AC2058" s="21">
        <f t="shared" si="575"/>
        <v>0</v>
      </c>
      <c r="AD2058" s="21">
        <f t="shared" si="581"/>
        <v>0</v>
      </c>
      <c r="AE2058" s="21" t="str">
        <f t="shared" si="576"/>
        <v>3/26/21:00</v>
      </c>
    </row>
    <row r="2059" spans="2:31">
      <c r="B2059" s="37">
        <v>3</v>
      </c>
      <c r="C2059" s="38">
        <v>26</v>
      </c>
      <c r="D2059" s="39">
        <v>22</v>
      </c>
      <c r="E2059" s="17">
        <v>10</v>
      </c>
      <c r="F2059" s="17">
        <v>0</v>
      </c>
      <c r="G2059" s="17">
        <v>0</v>
      </c>
      <c r="H2059" s="37">
        <f t="shared" si="564"/>
        <v>50</v>
      </c>
      <c r="I2059" s="37">
        <f>IF(H2059&lt;'Roof Calculator'!$G$8, 1, 0)</f>
        <v>1</v>
      </c>
      <c r="J2059" s="37">
        <f>IF(H2059&gt;='Roof Calculator'!$G$8, 1, 0)</f>
        <v>0</v>
      </c>
      <c r="K2059" s="37">
        <f t="shared" si="565"/>
        <v>50</v>
      </c>
      <c r="L2059" s="37">
        <f t="shared" si="566"/>
        <v>0</v>
      </c>
      <c r="M2059" s="37">
        <v>0</v>
      </c>
      <c r="N2059" s="37">
        <f t="shared" si="567"/>
        <v>0</v>
      </c>
      <c r="O2059" s="37">
        <v>0</v>
      </c>
      <c r="P2059" s="37">
        <v>0</v>
      </c>
      <c r="Q2059" s="21">
        <f t="shared" si="568"/>
        <v>39.790999999999997</v>
      </c>
      <c r="R2059" s="21">
        <f t="shared" si="577"/>
        <v>85.875000000001023</v>
      </c>
      <c r="S2059" s="21">
        <f t="shared" si="578"/>
        <v>1.911533757562065</v>
      </c>
      <c r="T2059" s="21">
        <f t="shared" si="569"/>
        <v>86.147999999999996</v>
      </c>
      <c r="U2059" s="37">
        <f>VLOOKUP(Time_Zone, 'LSTM LookUp'!$B$5:$D$8, 3, FALSE)</f>
        <v>-75</v>
      </c>
      <c r="V2059" s="21">
        <f t="shared" si="579"/>
        <v>-5.9804324077734856</v>
      </c>
      <c r="W2059" s="21">
        <f t="shared" si="570"/>
        <v>309.65289189805668</v>
      </c>
      <c r="X2059" s="21">
        <f t="shared" si="571"/>
        <v>0</v>
      </c>
      <c r="Y2059" s="21">
        <f t="shared" si="572"/>
        <v>0</v>
      </c>
      <c r="Z2059" s="21">
        <f t="shared" si="580"/>
        <v>0</v>
      </c>
      <c r="AA2059" s="21">
        <f t="shared" si="573"/>
        <v>0</v>
      </c>
      <c r="AB2059" s="21">
        <f t="shared" si="574"/>
        <v>0</v>
      </c>
      <c r="AC2059" s="21">
        <f t="shared" si="575"/>
        <v>0</v>
      </c>
      <c r="AD2059" s="21">
        <f t="shared" si="581"/>
        <v>0</v>
      </c>
      <c r="AE2059" s="21" t="str">
        <f t="shared" si="576"/>
        <v>3/26/22:00</v>
      </c>
    </row>
    <row r="2060" spans="2:31">
      <c r="B2060" s="37">
        <v>3</v>
      </c>
      <c r="C2060" s="38">
        <v>26</v>
      </c>
      <c r="D2060" s="39">
        <v>23</v>
      </c>
      <c r="E2060" s="17">
        <v>8.9</v>
      </c>
      <c r="F2060" s="17">
        <v>0</v>
      </c>
      <c r="G2060" s="17">
        <v>0</v>
      </c>
      <c r="H2060" s="37">
        <f t="shared" si="564"/>
        <v>48.02</v>
      </c>
      <c r="I2060" s="37">
        <f>IF(H2060&lt;'Roof Calculator'!$G$8, 1, 0)</f>
        <v>1</v>
      </c>
      <c r="J2060" s="37">
        <f>IF(H2060&gt;='Roof Calculator'!$G$8, 1, 0)</f>
        <v>0</v>
      </c>
      <c r="K2060" s="37">
        <f t="shared" si="565"/>
        <v>48.02</v>
      </c>
      <c r="L2060" s="37">
        <f t="shared" si="566"/>
        <v>0</v>
      </c>
      <c r="M2060" s="37">
        <v>0</v>
      </c>
      <c r="N2060" s="37">
        <f t="shared" si="567"/>
        <v>0</v>
      </c>
      <c r="O2060" s="37">
        <v>0</v>
      </c>
      <c r="P2060" s="37">
        <v>0</v>
      </c>
      <c r="Q2060" s="21">
        <f t="shared" si="568"/>
        <v>39.790999999999997</v>
      </c>
      <c r="R2060" s="21">
        <f t="shared" si="577"/>
        <v>85.916666666667695</v>
      </c>
      <c r="S2060" s="21">
        <f t="shared" si="578"/>
        <v>1.9278389165284684</v>
      </c>
      <c r="T2060" s="21">
        <f t="shared" si="569"/>
        <v>86.147999999999996</v>
      </c>
      <c r="U2060" s="37">
        <f>VLOOKUP(Time_Zone, 'LSTM LookUp'!$B$5:$D$8, 3, FALSE)</f>
        <v>-75</v>
      </c>
      <c r="V2060" s="21">
        <f t="shared" si="579"/>
        <v>-5.9670918067097549</v>
      </c>
      <c r="W2060" s="21">
        <f t="shared" si="570"/>
        <v>324.65622704832259</v>
      </c>
      <c r="X2060" s="21">
        <f t="shared" si="571"/>
        <v>0</v>
      </c>
      <c r="Y2060" s="21">
        <f t="shared" si="572"/>
        <v>0</v>
      </c>
      <c r="Z2060" s="21">
        <f t="shared" si="580"/>
        <v>0</v>
      </c>
      <c r="AA2060" s="21">
        <f t="shared" si="573"/>
        <v>0</v>
      </c>
      <c r="AB2060" s="21">
        <f t="shared" si="574"/>
        <v>0</v>
      </c>
      <c r="AC2060" s="21">
        <f t="shared" si="575"/>
        <v>0</v>
      </c>
      <c r="AD2060" s="21">
        <f t="shared" si="581"/>
        <v>0</v>
      </c>
      <c r="AE2060" s="21" t="str">
        <f t="shared" si="576"/>
        <v>3/26/23:00</v>
      </c>
    </row>
    <row r="2061" spans="2:31">
      <c r="B2061" s="37">
        <v>3</v>
      </c>
      <c r="C2061" s="38">
        <v>26</v>
      </c>
      <c r="D2061" s="39">
        <v>24</v>
      </c>
      <c r="E2061" s="17">
        <v>7.2</v>
      </c>
      <c r="F2061" s="17">
        <v>0</v>
      </c>
      <c r="G2061" s="17">
        <v>0</v>
      </c>
      <c r="H2061" s="37">
        <f t="shared" si="564"/>
        <v>44.96</v>
      </c>
      <c r="I2061" s="37">
        <f>IF(H2061&lt;'Roof Calculator'!$G$8, 1, 0)</f>
        <v>1</v>
      </c>
      <c r="J2061" s="37">
        <f>IF(H2061&gt;='Roof Calculator'!$G$8, 1, 0)</f>
        <v>0</v>
      </c>
      <c r="K2061" s="37">
        <f t="shared" si="565"/>
        <v>44.96</v>
      </c>
      <c r="L2061" s="37">
        <f t="shared" si="566"/>
        <v>0</v>
      </c>
      <c r="M2061" s="37">
        <v>0</v>
      </c>
      <c r="N2061" s="37">
        <f t="shared" si="567"/>
        <v>0</v>
      </c>
      <c r="O2061" s="37">
        <v>0</v>
      </c>
      <c r="P2061" s="37">
        <v>0</v>
      </c>
      <c r="Q2061" s="21">
        <f t="shared" si="568"/>
        <v>39.790999999999997</v>
      </c>
      <c r="R2061" s="21">
        <f t="shared" si="577"/>
        <v>85.958333333334366</v>
      </c>
      <c r="S2061" s="21">
        <f t="shared" si="578"/>
        <v>1.944143239501676</v>
      </c>
      <c r="T2061" s="21">
        <f t="shared" si="569"/>
        <v>86.147999999999996</v>
      </c>
      <c r="U2061" s="37">
        <f>VLOOKUP(Time_Zone, 'LSTM LookUp'!$B$5:$D$8, 3, FALSE)</f>
        <v>-75</v>
      </c>
      <c r="V2061" s="21">
        <f t="shared" si="579"/>
        <v>-5.9537507020824387</v>
      </c>
      <c r="W2061" s="21">
        <f t="shared" si="570"/>
        <v>339.6595623244794</v>
      </c>
      <c r="X2061" s="21">
        <f t="shared" si="571"/>
        <v>0</v>
      </c>
      <c r="Y2061" s="21">
        <f t="shared" si="572"/>
        <v>0</v>
      </c>
      <c r="Z2061" s="21">
        <f t="shared" si="580"/>
        <v>0</v>
      </c>
      <c r="AA2061" s="21">
        <f t="shared" si="573"/>
        <v>0</v>
      </c>
      <c r="AB2061" s="21">
        <f t="shared" si="574"/>
        <v>0</v>
      </c>
      <c r="AC2061" s="21">
        <f t="shared" si="575"/>
        <v>0</v>
      </c>
      <c r="AD2061" s="21">
        <f t="shared" si="581"/>
        <v>0</v>
      </c>
      <c r="AE2061" s="21" t="str">
        <f t="shared" si="576"/>
        <v>3/26/24:00</v>
      </c>
    </row>
    <row r="2062" spans="2:31">
      <c r="B2062" s="37">
        <v>3</v>
      </c>
      <c r="C2062" s="38">
        <v>27</v>
      </c>
      <c r="D2062" s="39">
        <v>1</v>
      </c>
      <c r="E2062" s="17">
        <v>6.1</v>
      </c>
      <c r="F2062" s="17">
        <v>0</v>
      </c>
      <c r="G2062" s="17">
        <v>0</v>
      </c>
      <c r="H2062" s="37">
        <f t="shared" si="564"/>
        <v>42.980000000000004</v>
      </c>
      <c r="I2062" s="37">
        <f>IF(H2062&lt;'Roof Calculator'!$G$8, 1, 0)</f>
        <v>1</v>
      </c>
      <c r="J2062" s="37">
        <f>IF(H2062&gt;='Roof Calculator'!$G$8, 1, 0)</f>
        <v>0</v>
      </c>
      <c r="K2062" s="37">
        <f t="shared" si="565"/>
        <v>42.980000000000004</v>
      </c>
      <c r="L2062" s="37">
        <f t="shared" si="566"/>
        <v>0</v>
      </c>
      <c r="M2062" s="37">
        <v>0</v>
      </c>
      <c r="N2062" s="37">
        <f t="shared" si="567"/>
        <v>0</v>
      </c>
      <c r="O2062" s="37">
        <v>0</v>
      </c>
      <c r="P2062" s="37">
        <v>0</v>
      </c>
      <c r="Q2062" s="21">
        <f t="shared" si="568"/>
        <v>39.790999999999997</v>
      </c>
      <c r="R2062" s="21">
        <f t="shared" si="577"/>
        <v>86.000000000001037</v>
      </c>
      <c r="S2062" s="21">
        <f t="shared" si="578"/>
        <v>1.9604467193898123</v>
      </c>
      <c r="T2062" s="21">
        <f t="shared" si="569"/>
        <v>86.147999999999996</v>
      </c>
      <c r="U2062" s="37">
        <f>VLOOKUP(Time_Zone, 'LSTM LookUp'!$B$5:$D$8, 3, FALSE)</f>
        <v>-75</v>
      </c>
      <c r="V2062" s="21">
        <f t="shared" si="579"/>
        <v>-5.9404091222922508</v>
      </c>
      <c r="W2062" s="21">
        <f t="shared" si="570"/>
        <v>-5.3371022805730828</v>
      </c>
      <c r="X2062" s="21">
        <f t="shared" si="571"/>
        <v>0</v>
      </c>
      <c r="Y2062" s="21">
        <f t="shared" si="572"/>
        <v>0</v>
      </c>
      <c r="Z2062" s="21">
        <f t="shared" si="580"/>
        <v>0</v>
      </c>
      <c r="AA2062" s="21">
        <f t="shared" si="573"/>
        <v>0</v>
      </c>
      <c r="AB2062" s="21">
        <f t="shared" si="574"/>
        <v>0</v>
      </c>
      <c r="AC2062" s="21">
        <f t="shared" si="575"/>
        <v>0</v>
      </c>
      <c r="AD2062" s="21">
        <f t="shared" si="581"/>
        <v>0</v>
      </c>
      <c r="AE2062" s="21" t="str">
        <f t="shared" si="576"/>
        <v>3/27/1:00</v>
      </c>
    </row>
    <row r="2063" spans="2:31">
      <c r="B2063" s="37">
        <v>3</v>
      </c>
      <c r="C2063" s="38">
        <v>27</v>
      </c>
      <c r="D2063" s="39">
        <v>2</v>
      </c>
      <c r="E2063" s="17">
        <v>5</v>
      </c>
      <c r="F2063" s="17">
        <v>0</v>
      </c>
      <c r="G2063" s="17">
        <v>0</v>
      </c>
      <c r="H2063" s="37">
        <f t="shared" si="564"/>
        <v>41</v>
      </c>
      <c r="I2063" s="37">
        <f>IF(H2063&lt;'Roof Calculator'!$G$8, 1, 0)</f>
        <v>1</v>
      </c>
      <c r="J2063" s="37">
        <f>IF(H2063&gt;='Roof Calculator'!$G$8, 1, 0)</f>
        <v>0</v>
      </c>
      <c r="K2063" s="37">
        <f t="shared" si="565"/>
        <v>41</v>
      </c>
      <c r="L2063" s="37">
        <f t="shared" si="566"/>
        <v>0</v>
      </c>
      <c r="M2063" s="37">
        <v>0</v>
      </c>
      <c r="N2063" s="37">
        <f t="shared" si="567"/>
        <v>0</v>
      </c>
      <c r="O2063" s="37">
        <v>0</v>
      </c>
      <c r="P2063" s="37">
        <v>0</v>
      </c>
      <c r="Q2063" s="21">
        <f t="shared" si="568"/>
        <v>39.790999999999997</v>
      </c>
      <c r="R2063" s="21">
        <f t="shared" si="577"/>
        <v>86.041666666667709</v>
      </c>
      <c r="S2063" s="21">
        <f t="shared" si="578"/>
        <v>1.9767493491008197</v>
      </c>
      <c r="T2063" s="21">
        <f t="shared" si="569"/>
        <v>86.147999999999996</v>
      </c>
      <c r="U2063" s="37">
        <f>VLOOKUP(Time_Zone, 'LSTM LookUp'!$B$5:$D$8, 3, FALSE)</f>
        <v>-75</v>
      </c>
      <c r="V2063" s="21">
        <f t="shared" si="579"/>
        <v>-5.9270670957348246</v>
      </c>
      <c r="W2063" s="21">
        <f t="shared" si="570"/>
        <v>9.6662332260662875</v>
      </c>
      <c r="X2063" s="21">
        <f t="shared" si="571"/>
        <v>0</v>
      </c>
      <c r="Y2063" s="21">
        <f t="shared" si="572"/>
        <v>0</v>
      </c>
      <c r="Z2063" s="21">
        <f t="shared" si="580"/>
        <v>0</v>
      </c>
      <c r="AA2063" s="21">
        <f t="shared" si="573"/>
        <v>0</v>
      </c>
      <c r="AB2063" s="21">
        <f t="shared" si="574"/>
        <v>0</v>
      </c>
      <c r="AC2063" s="21">
        <f t="shared" si="575"/>
        <v>0</v>
      </c>
      <c r="AD2063" s="21">
        <f t="shared" si="581"/>
        <v>0</v>
      </c>
      <c r="AE2063" s="21" t="str">
        <f t="shared" si="576"/>
        <v>3/27/2:00</v>
      </c>
    </row>
    <row r="2064" spans="2:31">
      <c r="B2064" s="37">
        <v>3</v>
      </c>
      <c r="C2064" s="38">
        <v>27</v>
      </c>
      <c r="D2064" s="39">
        <v>3</v>
      </c>
      <c r="E2064" s="17">
        <v>2.8</v>
      </c>
      <c r="F2064" s="17">
        <v>0</v>
      </c>
      <c r="G2064" s="17">
        <v>0</v>
      </c>
      <c r="H2064" s="37">
        <f t="shared" si="564"/>
        <v>37.04</v>
      </c>
      <c r="I2064" s="37">
        <f>IF(H2064&lt;'Roof Calculator'!$G$8, 1, 0)</f>
        <v>1</v>
      </c>
      <c r="J2064" s="37">
        <f>IF(H2064&gt;='Roof Calculator'!$G$8, 1, 0)</f>
        <v>0</v>
      </c>
      <c r="K2064" s="37">
        <f t="shared" si="565"/>
        <v>37.04</v>
      </c>
      <c r="L2064" s="37">
        <f t="shared" si="566"/>
        <v>0</v>
      </c>
      <c r="M2064" s="37">
        <v>0</v>
      </c>
      <c r="N2064" s="37">
        <f t="shared" si="567"/>
        <v>0</v>
      </c>
      <c r="O2064" s="37">
        <v>0</v>
      </c>
      <c r="P2064" s="37">
        <v>0</v>
      </c>
      <c r="Q2064" s="21">
        <f t="shared" si="568"/>
        <v>39.790999999999997</v>
      </c>
      <c r="R2064" s="21">
        <f t="shared" si="577"/>
        <v>86.08333333333438</v>
      </c>
      <c r="S2064" s="21">
        <f t="shared" si="578"/>
        <v>1.9930511215424607</v>
      </c>
      <c r="T2064" s="21">
        <f t="shared" si="569"/>
        <v>86.147999999999996</v>
      </c>
      <c r="U2064" s="37">
        <f>VLOOKUP(Time_Zone, 'LSTM LookUp'!$B$5:$D$8, 3, FALSE)</f>
        <v>-75</v>
      </c>
      <c r="V2064" s="21">
        <f t="shared" si="579"/>
        <v>-5.9137246508006518</v>
      </c>
      <c r="W2064" s="21">
        <f t="shared" si="570"/>
        <v>24.669568837299831</v>
      </c>
      <c r="X2064" s="21">
        <f t="shared" si="571"/>
        <v>0</v>
      </c>
      <c r="Y2064" s="21">
        <f t="shared" si="572"/>
        <v>0</v>
      </c>
      <c r="Z2064" s="21">
        <f t="shared" si="580"/>
        <v>0</v>
      </c>
      <c r="AA2064" s="21">
        <f t="shared" si="573"/>
        <v>0</v>
      </c>
      <c r="AB2064" s="21">
        <f t="shared" si="574"/>
        <v>0</v>
      </c>
      <c r="AC2064" s="21">
        <f t="shared" si="575"/>
        <v>0</v>
      </c>
      <c r="AD2064" s="21">
        <f t="shared" si="581"/>
        <v>0</v>
      </c>
      <c r="AE2064" s="21" t="str">
        <f t="shared" si="576"/>
        <v>3/27/3:00</v>
      </c>
    </row>
    <row r="2065" spans="2:31">
      <c r="B2065" s="37">
        <v>3</v>
      </c>
      <c r="C2065" s="38">
        <v>27</v>
      </c>
      <c r="D2065" s="39">
        <v>4</v>
      </c>
      <c r="E2065" s="17">
        <v>2.2000000000000002</v>
      </c>
      <c r="F2065" s="17">
        <v>0</v>
      </c>
      <c r="G2065" s="17">
        <v>0</v>
      </c>
      <c r="H2065" s="37">
        <f t="shared" si="564"/>
        <v>35.96</v>
      </c>
      <c r="I2065" s="37">
        <f>IF(H2065&lt;'Roof Calculator'!$G$8, 1, 0)</f>
        <v>1</v>
      </c>
      <c r="J2065" s="37">
        <f>IF(H2065&gt;='Roof Calculator'!$G$8, 1, 0)</f>
        <v>0</v>
      </c>
      <c r="K2065" s="37">
        <f t="shared" si="565"/>
        <v>35.96</v>
      </c>
      <c r="L2065" s="37">
        <f t="shared" si="566"/>
        <v>0</v>
      </c>
      <c r="M2065" s="37">
        <v>0</v>
      </c>
      <c r="N2065" s="37">
        <f t="shared" si="567"/>
        <v>0</v>
      </c>
      <c r="O2065" s="37">
        <v>0</v>
      </c>
      <c r="P2065" s="37">
        <v>0</v>
      </c>
      <c r="Q2065" s="21">
        <f t="shared" si="568"/>
        <v>39.790999999999997</v>
      </c>
      <c r="R2065" s="21">
        <f t="shared" si="577"/>
        <v>86.125000000001052</v>
      </c>
      <c r="S2065" s="21">
        <f t="shared" si="578"/>
        <v>2.0093520296223142</v>
      </c>
      <c r="T2065" s="21">
        <f t="shared" si="569"/>
        <v>86.147999999999996</v>
      </c>
      <c r="U2065" s="37">
        <f>VLOOKUP(Time_Zone, 'LSTM LookUp'!$B$5:$D$8, 3, FALSE)</f>
        <v>-75</v>
      </c>
      <c r="V2065" s="21">
        <f t="shared" si="579"/>
        <v>-5.9003818158750283</v>
      </c>
      <c r="W2065" s="21">
        <f t="shared" si="570"/>
        <v>39.672904546031248</v>
      </c>
      <c r="X2065" s="21">
        <f t="shared" si="571"/>
        <v>0</v>
      </c>
      <c r="Y2065" s="21">
        <f t="shared" si="572"/>
        <v>0</v>
      </c>
      <c r="Z2065" s="21">
        <f t="shared" si="580"/>
        <v>0</v>
      </c>
      <c r="AA2065" s="21">
        <f t="shared" si="573"/>
        <v>0</v>
      </c>
      <c r="AB2065" s="21">
        <f t="shared" si="574"/>
        <v>0</v>
      </c>
      <c r="AC2065" s="21">
        <f t="shared" si="575"/>
        <v>0</v>
      </c>
      <c r="AD2065" s="21">
        <f t="shared" si="581"/>
        <v>0</v>
      </c>
      <c r="AE2065" s="21" t="str">
        <f t="shared" si="576"/>
        <v>3/27/4:00</v>
      </c>
    </row>
    <row r="2066" spans="2:31">
      <c r="B2066" s="37">
        <v>3</v>
      </c>
      <c r="C2066" s="38">
        <v>27</v>
      </c>
      <c r="D2066" s="39">
        <v>5</v>
      </c>
      <c r="E2066" s="17">
        <v>2.2000000000000002</v>
      </c>
      <c r="F2066" s="17">
        <v>0</v>
      </c>
      <c r="G2066" s="17">
        <v>0</v>
      </c>
      <c r="H2066" s="37">
        <f t="shared" si="564"/>
        <v>35.96</v>
      </c>
      <c r="I2066" s="37">
        <f>IF(H2066&lt;'Roof Calculator'!$G$8, 1, 0)</f>
        <v>1</v>
      </c>
      <c r="J2066" s="37">
        <f>IF(H2066&gt;='Roof Calculator'!$G$8, 1, 0)</f>
        <v>0</v>
      </c>
      <c r="K2066" s="37">
        <f t="shared" si="565"/>
        <v>35.96</v>
      </c>
      <c r="L2066" s="37">
        <f t="shared" si="566"/>
        <v>0</v>
      </c>
      <c r="M2066" s="37">
        <v>0</v>
      </c>
      <c r="N2066" s="37">
        <f t="shared" si="567"/>
        <v>0</v>
      </c>
      <c r="O2066" s="37">
        <v>0</v>
      </c>
      <c r="P2066" s="37">
        <v>0</v>
      </c>
      <c r="Q2066" s="21">
        <f t="shared" si="568"/>
        <v>39.790999999999997</v>
      </c>
      <c r="R2066" s="21">
        <f t="shared" si="577"/>
        <v>86.166666666667723</v>
      </c>
      <c r="S2066" s="21">
        <f t="shared" si="578"/>
        <v>2.0256520662477726</v>
      </c>
      <c r="T2066" s="21">
        <f t="shared" si="569"/>
        <v>86.147999999999996</v>
      </c>
      <c r="U2066" s="37">
        <f>VLOOKUP(Time_Zone, 'LSTM LookUp'!$B$5:$D$8, 3, FALSE)</f>
        <v>-75</v>
      </c>
      <c r="V2066" s="21">
        <f t="shared" si="579"/>
        <v>-5.8870386193379911</v>
      </c>
      <c r="W2066" s="21">
        <f t="shared" si="570"/>
        <v>54.676240345165503</v>
      </c>
      <c r="X2066" s="21">
        <f t="shared" si="571"/>
        <v>0</v>
      </c>
      <c r="Y2066" s="21">
        <f t="shared" si="572"/>
        <v>0</v>
      </c>
      <c r="Z2066" s="21">
        <f t="shared" si="580"/>
        <v>0</v>
      </c>
      <c r="AA2066" s="21">
        <f t="shared" si="573"/>
        <v>0</v>
      </c>
      <c r="AB2066" s="21">
        <f t="shared" si="574"/>
        <v>0</v>
      </c>
      <c r="AC2066" s="21">
        <f t="shared" si="575"/>
        <v>0</v>
      </c>
      <c r="AD2066" s="21">
        <f t="shared" si="581"/>
        <v>0</v>
      </c>
      <c r="AE2066" s="21" t="str">
        <f t="shared" si="576"/>
        <v>3/27/5:00</v>
      </c>
    </row>
    <row r="2067" spans="2:31">
      <c r="B2067" s="37">
        <v>3</v>
      </c>
      <c r="C2067" s="38">
        <v>27</v>
      </c>
      <c r="D2067" s="39">
        <v>6</v>
      </c>
      <c r="E2067" s="17">
        <v>1.7</v>
      </c>
      <c r="F2067" s="17">
        <v>0</v>
      </c>
      <c r="G2067" s="17">
        <v>0</v>
      </c>
      <c r="H2067" s="37">
        <f t="shared" si="564"/>
        <v>35.06</v>
      </c>
      <c r="I2067" s="37">
        <f>IF(H2067&lt;'Roof Calculator'!$G$8, 1, 0)</f>
        <v>1</v>
      </c>
      <c r="J2067" s="37">
        <f>IF(H2067&gt;='Roof Calculator'!$G$8, 1, 0)</f>
        <v>0</v>
      </c>
      <c r="K2067" s="37">
        <f t="shared" si="565"/>
        <v>35.06</v>
      </c>
      <c r="L2067" s="37">
        <f t="shared" si="566"/>
        <v>0</v>
      </c>
      <c r="M2067" s="37">
        <v>0</v>
      </c>
      <c r="N2067" s="37">
        <f t="shared" si="567"/>
        <v>0</v>
      </c>
      <c r="O2067" s="37">
        <v>0</v>
      </c>
      <c r="P2067" s="37">
        <v>0</v>
      </c>
      <c r="Q2067" s="21">
        <f t="shared" si="568"/>
        <v>39.790999999999997</v>
      </c>
      <c r="R2067" s="21">
        <f t="shared" si="577"/>
        <v>86.208333333334394</v>
      </c>
      <c r="S2067" s="21">
        <f t="shared" si="578"/>
        <v>2.0419512243260463</v>
      </c>
      <c r="T2067" s="21">
        <f t="shared" si="569"/>
        <v>86.147999999999996</v>
      </c>
      <c r="U2067" s="37">
        <f>VLOOKUP(Time_Zone, 'LSTM LookUp'!$B$5:$D$8, 3, FALSE)</f>
        <v>-75</v>
      </c>
      <c r="V2067" s="21">
        <f t="shared" si="579"/>
        <v>-5.8736950895642597</v>
      </c>
      <c r="W2067" s="21">
        <f t="shared" si="570"/>
        <v>69.679576227608948</v>
      </c>
      <c r="X2067" s="21">
        <f t="shared" si="571"/>
        <v>0</v>
      </c>
      <c r="Y2067" s="21">
        <f t="shared" si="572"/>
        <v>0</v>
      </c>
      <c r="Z2067" s="21">
        <f t="shared" si="580"/>
        <v>0</v>
      </c>
      <c r="AA2067" s="21">
        <f t="shared" si="573"/>
        <v>0</v>
      </c>
      <c r="AB2067" s="21">
        <f t="shared" si="574"/>
        <v>0</v>
      </c>
      <c r="AC2067" s="21">
        <f t="shared" si="575"/>
        <v>0</v>
      </c>
      <c r="AD2067" s="21">
        <f t="shared" si="581"/>
        <v>0</v>
      </c>
      <c r="AE2067" s="21" t="str">
        <f t="shared" si="576"/>
        <v>3/27/6:00</v>
      </c>
    </row>
    <row r="2068" spans="2:31">
      <c r="B2068" s="37">
        <v>3</v>
      </c>
      <c r="C2068" s="38">
        <v>27</v>
      </c>
      <c r="D2068" s="39">
        <v>7</v>
      </c>
      <c r="E2068" s="17">
        <v>0</v>
      </c>
      <c r="F2068" s="17">
        <v>6</v>
      </c>
      <c r="G2068" s="17">
        <v>3</v>
      </c>
      <c r="H2068" s="37">
        <f t="shared" si="564"/>
        <v>32</v>
      </c>
      <c r="I2068" s="37">
        <f>IF(H2068&lt;'Roof Calculator'!$G$8, 1, 0)</f>
        <v>1</v>
      </c>
      <c r="J2068" s="37">
        <f>IF(H2068&gt;='Roof Calculator'!$G$8, 1, 0)</f>
        <v>0</v>
      </c>
      <c r="K2068" s="37">
        <f t="shared" si="565"/>
        <v>32</v>
      </c>
      <c r="L2068" s="37">
        <f t="shared" si="566"/>
        <v>0</v>
      </c>
      <c r="M2068" s="37">
        <v>0</v>
      </c>
      <c r="N2068" s="37">
        <f t="shared" si="567"/>
        <v>6</v>
      </c>
      <c r="O2068" s="37">
        <v>0</v>
      </c>
      <c r="P2068" s="37">
        <v>0</v>
      </c>
      <c r="Q2068" s="21">
        <f t="shared" si="568"/>
        <v>39.790999999999997</v>
      </c>
      <c r="R2068" s="21">
        <f t="shared" si="577"/>
        <v>86.250000000001066</v>
      </c>
      <c r="S2068" s="21">
        <f t="shared" si="578"/>
        <v>2.0582494967641529</v>
      </c>
      <c r="T2068" s="21">
        <f t="shared" si="569"/>
        <v>86.147999999999996</v>
      </c>
      <c r="U2068" s="37">
        <f>VLOOKUP(Time_Zone, 'LSTM LookUp'!$B$5:$D$8, 3, FALSE)</f>
        <v>-75</v>
      </c>
      <c r="V2068" s="21">
        <f t="shared" si="579"/>
        <v>-5.8603512549231809</v>
      </c>
      <c r="W2068" s="21">
        <f t="shared" si="570"/>
        <v>84.682912186269192</v>
      </c>
      <c r="X2068" s="21">
        <f t="shared" si="571"/>
        <v>0.28243156667190578</v>
      </c>
      <c r="Y2068" s="21">
        <f t="shared" si="572"/>
        <v>6.2824315666719057</v>
      </c>
      <c r="Z2068" s="21">
        <f t="shared" si="580"/>
        <v>1.991421080033867</v>
      </c>
      <c r="AA2068" s="21">
        <f t="shared" si="573"/>
        <v>1.991421080033867</v>
      </c>
      <c r="AB2068" s="21">
        <f t="shared" si="574"/>
        <v>0</v>
      </c>
      <c r="AC2068" s="21">
        <f t="shared" si="575"/>
        <v>0</v>
      </c>
      <c r="AD2068" s="21">
        <f t="shared" si="581"/>
        <v>0</v>
      </c>
      <c r="AE2068" s="21" t="str">
        <f t="shared" si="576"/>
        <v>3/27/7:00</v>
      </c>
    </row>
    <row r="2069" spans="2:31">
      <c r="B2069" s="37">
        <v>3</v>
      </c>
      <c r="C2069" s="38">
        <v>27</v>
      </c>
      <c r="D2069" s="39">
        <v>8</v>
      </c>
      <c r="E2069" s="17">
        <v>1.7</v>
      </c>
      <c r="F2069" s="17">
        <v>51</v>
      </c>
      <c r="G2069" s="17">
        <v>229</v>
      </c>
      <c r="H2069" s="37">
        <f t="shared" si="564"/>
        <v>35.06</v>
      </c>
      <c r="I2069" s="37">
        <f>IF(H2069&lt;'Roof Calculator'!$G$8, 1, 0)</f>
        <v>1</v>
      </c>
      <c r="J2069" s="37">
        <f>IF(H2069&gt;='Roof Calculator'!$G$8, 1, 0)</f>
        <v>0</v>
      </c>
      <c r="K2069" s="37">
        <f t="shared" si="565"/>
        <v>35.06</v>
      </c>
      <c r="L2069" s="37">
        <f t="shared" si="566"/>
        <v>0</v>
      </c>
      <c r="M2069" s="37">
        <v>0</v>
      </c>
      <c r="N2069" s="37">
        <f t="shared" si="567"/>
        <v>51</v>
      </c>
      <c r="O2069" s="37">
        <v>0</v>
      </c>
      <c r="P2069" s="37">
        <v>0</v>
      </c>
      <c r="Q2069" s="21">
        <f t="shared" si="568"/>
        <v>39.790999999999997</v>
      </c>
      <c r="R2069" s="21">
        <f t="shared" si="577"/>
        <v>86.291666666667737</v>
      </c>
      <c r="S2069" s="21">
        <f t="shared" si="578"/>
        <v>2.0745468764689257</v>
      </c>
      <c r="T2069" s="21">
        <f t="shared" si="569"/>
        <v>86.147999999999996</v>
      </c>
      <c r="U2069" s="37">
        <f>VLOOKUP(Time_Zone, 'LSTM LookUp'!$B$5:$D$8, 3, FALSE)</f>
        <v>-75</v>
      </c>
      <c r="V2069" s="21">
        <f t="shared" si="579"/>
        <v>-5.8470071437786659</v>
      </c>
      <c r="W2069" s="21">
        <f t="shared" si="570"/>
        <v>99.686248214055325</v>
      </c>
      <c r="X2069" s="21">
        <f t="shared" si="571"/>
        <v>-24.281002442405924</v>
      </c>
      <c r="Y2069" s="21">
        <f t="shared" si="572"/>
        <v>26.718997557594076</v>
      </c>
      <c r="Z2069" s="21">
        <f t="shared" si="580"/>
        <v>8.469455561734577</v>
      </c>
      <c r="AA2069" s="21">
        <f t="shared" si="573"/>
        <v>8.469455561734577</v>
      </c>
      <c r="AB2069" s="21">
        <f t="shared" si="574"/>
        <v>0</v>
      </c>
      <c r="AC2069" s="21">
        <f t="shared" si="575"/>
        <v>0</v>
      </c>
      <c r="AD2069" s="21">
        <f t="shared" si="581"/>
        <v>0</v>
      </c>
      <c r="AE2069" s="21" t="str">
        <f t="shared" si="576"/>
        <v>3/27/8:00</v>
      </c>
    </row>
    <row r="2070" spans="2:31">
      <c r="B2070" s="37">
        <v>3</v>
      </c>
      <c r="C2070" s="38">
        <v>27</v>
      </c>
      <c r="D2070" s="39">
        <v>9</v>
      </c>
      <c r="E2070" s="17">
        <v>3.3</v>
      </c>
      <c r="F2070" s="17">
        <v>91</v>
      </c>
      <c r="G2070" s="17">
        <v>524</v>
      </c>
      <c r="H2070" s="37">
        <f t="shared" ref="H2070:H2133" si="582">E2070*9/5+32</f>
        <v>37.94</v>
      </c>
      <c r="I2070" s="37">
        <f>IF(H2070&lt;'Roof Calculator'!$G$8, 1, 0)</f>
        <v>1</v>
      </c>
      <c r="J2070" s="37">
        <f>IF(H2070&gt;='Roof Calculator'!$G$8, 1, 0)</f>
        <v>0</v>
      </c>
      <c r="K2070" s="37">
        <f t="shared" ref="K2070:K2133" si="583">I2070*H2070</f>
        <v>37.94</v>
      </c>
      <c r="L2070" s="37">
        <f t="shared" ref="L2070:L2133" si="584">J2070*H2070</f>
        <v>0</v>
      </c>
      <c r="M2070" s="37">
        <v>0</v>
      </c>
      <c r="N2070" s="37">
        <f t="shared" ref="N2070:N2133" si="585">F2070*(180-M2070)/180</f>
        <v>91</v>
      </c>
      <c r="O2070" s="37">
        <v>0</v>
      </c>
      <c r="P2070" s="37">
        <v>0</v>
      </c>
      <c r="Q2070" s="21">
        <f t="shared" ref="Q2070:Q2133" si="586">Latitude</f>
        <v>39.790999999999997</v>
      </c>
      <c r="R2070" s="21">
        <f t="shared" si="577"/>
        <v>86.333333333334409</v>
      </c>
      <c r="S2070" s="21">
        <f t="shared" si="578"/>
        <v>2.090843356347003</v>
      </c>
      <c r="T2070" s="21">
        <f t="shared" ref="T2070:T2133" si="587">Longitude</f>
        <v>86.147999999999996</v>
      </c>
      <c r="U2070" s="37">
        <f>VLOOKUP(Time_Zone, 'LSTM LookUp'!$B$5:$D$8, 3, FALSE)</f>
        <v>-75</v>
      </c>
      <c r="V2070" s="21">
        <f t="shared" si="579"/>
        <v>-5.8336627844891309</v>
      </c>
      <c r="W2070" s="21">
        <f t="shared" ref="W2070:W2133" si="588">15*((D2070+(4*(T2070-U2070)+V2070)/60)-12)</f>
        <v>114.68958430387769</v>
      </c>
      <c r="X2070" s="21">
        <f t="shared" ref="X2070:X2133" si="589">G2070*(SIN(S2070*PI()/180)*SIN(Q2070*PI()/180)*COS(O2070*PI()/180)-SIN(S2070*PI()/180)*COS(Q2070*PI()/180)*SIN(O2070*PI()/180)*COS(P2070*PI()/180)+COS(S2070*PI()/180)*COS(Q2070*PI()/180)*COS(O2070*PI()/180)*COS(W2070*PI()/180)+COS(S2070*PI()/180)*SIN(Q2070*PI()/180)*SIN(O2070*PI()/180)*COS(P2070*PI()/180)*COS(W2070*PI()/180)+COS(S2070*PI()/180)*SIN(P2070*PI()/180)*SIN(W2070*PI()/180)*SIN(O2070*PI()/180))</f>
        <v>-155.83364408373362</v>
      </c>
      <c r="Y2070" s="21">
        <f t="shared" ref="Y2070:Y2133" si="590">X2070+N2070</f>
        <v>-64.833644083733617</v>
      </c>
      <c r="Z2070" s="21">
        <f t="shared" si="580"/>
        <v>-20.551132814353316</v>
      </c>
      <c r="AA2070" s="21">
        <f t="shared" ref="AA2070:AA2133" si="591">Z2070*I2070</f>
        <v>-20.551132814353316</v>
      </c>
      <c r="AB2070" s="21">
        <f t="shared" ref="AB2070:AB2133" si="592">Z2070*J2070</f>
        <v>0</v>
      </c>
      <c r="AC2070" s="21">
        <f t="shared" ref="AC2070:AC2133" si="593">L2070</f>
        <v>0</v>
      </c>
      <c r="AD2070" s="21">
        <f t="shared" si="581"/>
        <v>0</v>
      </c>
      <c r="AE2070" s="21" t="str">
        <f t="shared" ref="AE2070:AE2133" si="594">CONCATENATE(B2070, "/", C2070, "/", D2070,":00")</f>
        <v>3/27/9:00</v>
      </c>
    </row>
    <row r="2071" spans="2:31">
      <c r="B2071" s="37">
        <v>3</v>
      </c>
      <c r="C2071" s="38">
        <v>27</v>
      </c>
      <c r="D2071" s="39">
        <v>10</v>
      </c>
      <c r="E2071" s="17">
        <v>4.4000000000000004</v>
      </c>
      <c r="F2071" s="17">
        <v>126</v>
      </c>
      <c r="G2071" s="17">
        <v>676</v>
      </c>
      <c r="H2071" s="37">
        <f t="shared" si="582"/>
        <v>39.92</v>
      </c>
      <c r="I2071" s="37">
        <f>IF(H2071&lt;'Roof Calculator'!$G$8, 1, 0)</f>
        <v>1</v>
      </c>
      <c r="J2071" s="37">
        <f>IF(H2071&gt;='Roof Calculator'!$G$8, 1, 0)</f>
        <v>0</v>
      </c>
      <c r="K2071" s="37">
        <f t="shared" si="583"/>
        <v>39.92</v>
      </c>
      <c r="L2071" s="37">
        <f t="shared" si="584"/>
        <v>0</v>
      </c>
      <c r="M2071" s="37">
        <v>0</v>
      </c>
      <c r="N2071" s="37">
        <f t="shared" si="585"/>
        <v>126</v>
      </c>
      <c r="O2071" s="37">
        <v>0</v>
      </c>
      <c r="P2071" s="37">
        <v>0</v>
      </c>
      <c r="Q2071" s="21">
        <f t="shared" si="586"/>
        <v>39.790999999999997</v>
      </c>
      <c r="R2071" s="21">
        <f t="shared" ref="R2071:R2134" si="595">R2070+1/24</f>
        <v>86.37500000000108</v>
      </c>
      <c r="S2071" s="21">
        <f t="shared" ref="S2071:S2134" si="596">ASIN(SIN(23.45*PI()/180)*SIN((360/365*(R2071-81))*PI()/180))*180/PI()</f>
        <v>2.1071389293048362</v>
      </c>
      <c r="T2071" s="21">
        <f t="shared" si="587"/>
        <v>86.147999999999996</v>
      </c>
      <c r="U2071" s="37">
        <f>VLOOKUP(Time_Zone, 'LSTM LookUp'!$B$5:$D$8, 3, FALSE)</f>
        <v>-75</v>
      </c>
      <c r="V2071" s="21">
        <f t="shared" ref="V2071:V2134" si="597">9.87*SIN(2*(360/365*(R2071-81))*PI()/180)-7.53*COS((360/365*(R2071-81))*PI()/180)-1.5*SIN((360/365*(R2071-81))*PI()/180)</f>
        <v>-5.8203182054074452</v>
      </c>
      <c r="W2071" s="21">
        <f t="shared" si="588"/>
        <v>129.69292044864815</v>
      </c>
      <c r="X2071" s="21">
        <f t="shared" si="589"/>
        <v>-315.6128181525084</v>
      </c>
      <c r="Y2071" s="21">
        <f t="shared" si="590"/>
        <v>-189.6128181525084</v>
      </c>
      <c r="Z2071" s="21">
        <f t="shared" ref="Z2071:Z2134" si="598">Y2071/10.764*3.412</f>
        <v>-60.103951647747927</v>
      </c>
      <c r="AA2071" s="21">
        <f t="shared" si="591"/>
        <v>-60.103951647747927</v>
      </c>
      <c r="AB2071" s="21">
        <f t="shared" si="592"/>
        <v>0</v>
      </c>
      <c r="AC2071" s="21">
        <f t="shared" si="593"/>
        <v>0</v>
      </c>
      <c r="AD2071" s="21">
        <f t="shared" ref="AD2071:AD2134" si="599">AB2071</f>
        <v>0</v>
      </c>
      <c r="AE2071" s="21" t="str">
        <f t="shared" si="594"/>
        <v>3/27/10:00</v>
      </c>
    </row>
    <row r="2072" spans="2:31">
      <c r="B2072" s="37">
        <v>3</v>
      </c>
      <c r="C2072" s="38">
        <v>27</v>
      </c>
      <c r="D2072" s="39">
        <v>11</v>
      </c>
      <c r="E2072" s="17">
        <v>5.6</v>
      </c>
      <c r="F2072" s="17">
        <v>150</v>
      </c>
      <c r="G2072" s="17">
        <v>757</v>
      </c>
      <c r="H2072" s="37">
        <f t="shared" si="582"/>
        <v>42.08</v>
      </c>
      <c r="I2072" s="37">
        <f>IF(H2072&lt;'Roof Calculator'!$G$8, 1, 0)</f>
        <v>1</v>
      </c>
      <c r="J2072" s="37">
        <f>IF(H2072&gt;='Roof Calculator'!$G$8, 1, 0)</f>
        <v>0</v>
      </c>
      <c r="K2072" s="37">
        <f t="shared" si="583"/>
        <v>42.08</v>
      </c>
      <c r="L2072" s="37">
        <f t="shared" si="584"/>
        <v>0</v>
      </c>
      <c r="M2072" s="37">
        <v>0</v>
      </c>
      <c r="N2072" s="37">
        <f t="shared" si="585"/>
        <v>150</v>
      </c>
      <c r="O2072" s="37">
        <v>0</v>
      </c>
      <c r="P2072" s="37">
        <v>0</v>
      </c>
      <c r="Q2072" s="21">
        <f t="shared" si="586"/>
        <v>39.790999999999997</v>
      </c>
      <c r="R2072" s="21">
        <f t="shared" si="595"/>
        <v>86.416666666667751</v>
      </c>
      <c r="S2072" s="21">
        <f t="shared" si="596"/>
        <v>2.123433588248679</v>
      </c>
      <c r="T2072" s="21">
        <f t="shared" si="587"/>
        <v>86.147999999999996</v>
      </c>
      <c r="U2072" s="37">
        <f>VLOOKUP(Time_Zone, 'LSTM LookUp'!$B$5:$D$8, 3, FALSE)</f>
        <v>-75</v>
      </c>
      <c r="V2072" s="21">
        <f t="shared" si="597"/>
        <v>-5.806973434880863</v>
      </c>
      <c r="W2072" s="21">
        <f t="shared" si="588"/>
        <v>144.69625664127975</v>
      </c>
      <c r="X2072" s="21">
        <f t="shared" si="589"/>
        <v>-456.421311946093</v>
      </c>
      <c r="Y2072" s="21">
        <f t="shared" si="590"/>
        <v>-306.421311946093</v>
      </c>
      <c r="Z2072" s="21">
        <f t="shared" si="598"/>
        <v>-97.130204046829192</v>
      </c>
      <c r="AA2072" s="21">
        <f t="shared" si="591"/>
        <v>-97.130204046829192</v>
      </c>
      <c r="AB2072" s="21">
        <f t="shared" si="592"/>
        <v>0</v>
      </c>
      <c r="AC2072" s="21">
        <f t="shared" si="593"/>
        <v>0</v>
      </c>
      <c r="AD2072" s="21">
        <f t="shared" si="599"/>
        <v>0</v>
      </c>
      <c r="AE2072" s="21" t="str">
        <f t="shared" si="594"/>
        <v>3/27/11:00</v>
      </c>
    </row>
    <row r="2073" spans="2:31">
      <c r="B2073" s="37">
        <v>3</v>
      </c>
      <c r="C2073" s="38">
        <v>27</v>
      </c>
      <c r="D2073" s="39">
        <v>12</v>
      </c>
      <c r="E2073" s="17">
        <v>7.8</v>
      </c>
      <c r="F2073" s="17">
        <v>165</v>
      </c>
      <c r="G2073" s="17">
        <v>801</v>
      </c>
      <c r="H2073" s="37">
        <f t="shared" si="582"/>
        <v>46.04</v>
      </c>
      <c r="I2073" s="37">
        <f>IF(H2073&lt;'Roof Calculator'!$G$8, 1, 0)</f>
        <v>1</v>
      </c>
      <c r="J2073" s="37">
        <f>IF(H2073&gt;='Roof Calculator'!$G$8, 1, 0)</f>
        <v>0</v>
      </c>
      <c r="K2073" s="37">
        <f t="shared" si="583"/>
        <v>46.04</v>
      </c>
      <c r="L2073" s="37">
        <f t="shared" si="584"/>
        <v>0</v>
      </c>
      <c r="M2073" s="37">
        <v>0</v>
      </c>
      <c r="N2073" s="37">
        <f t="shared" si="585"/>
        <v>165</v>
      </c>
      <c r="O2073" s="37">
        <v>0</v>
      </c>
      <c r="P2073" s="37">
        <v>0</v>
      </c>
      <c r="Q2073" s="21">
        <f t="shared" si="586"/>
        <v>39.790999999999997</v>
      </c>
      <c r="R2073" s="21">
        <f t="shared" si="595"/>
        <v>86.458333333334423</v>
      </c>
      <c r="S2073" s="21">
        <f t="shared" si="596"/>
        <v>2.1397273260845942</v>
      </c>
      <c r="T2073" s="21">
        <f t="shared" si="587"/>
        <v>86.147999999999996</v>
      </c>
      <c r="U2073" s="37">
        <f>VLOOKUP(Time_Zone, 'LSTM LookUp'!$B$5:$D$8, 3, FALSE)</f>
        <v>-75</v>
      </c>
      <c r="V2073" s="21">
        <f t="shared" si="597"/>
        <v>-5.7936285012509696</v>
      </c>
      <c r="W2073" s="21">
        <f t="shared" si="588"/>
        <v>159.69959287468726</v>
      </c>
      <c r="X2073" s="21">
        <f t="shared" si="589"/>
        <v>-557.70387245887025</v>
      </c>
      <c r="Y2073" s="21">
        <f t="shared" si="590"/>
        <v>-392.70387245887025</v>
      </c>
      <c r="Z2073" s="21">
        <f t="shared" si="598"/>
        <v>-124.48026875043342</v>
      </c>
      <c r="AA2073" s="21">
        <f t="shared" si="591"/>
        <v>-124.48026875043342</v>
      </c>
      <c r="AB2073" s="21">
        <f t="shared" si="592"/>
        <v>0</v>
      </c>
      <c r="AC2073" s="21">
        <f t="shared" si="593"/>
        <v>0</v>
      </c>
      <c r="AD2073" s="21">
        <f t="shared" si="599"/>
        <v>0</v>
      </c>
      <c r="AE2073" s="21" t="str">
        <f t="shared" si="594"/>
        <v>3/27/12:00</v>
      </c>
    </row>
    <row r="2074" spans="2:31">
      <c r="B2074" s="37">
        <v>3</v>
      </c>
      <c r="C2074" s="38">
        <v>27</v>
      </c>
      <c r="D2074" s="39">
        <v>13</v>
      </c>
      <c r="E2074" s="17">
        <v>8.3000000000000007</v>
      </c>
      <c r="F2074" s="17">
        <v>172</v>
      </c>
      <c r="G2074" s="17">
        <v>823</v>
      </c>
      <c r="H2074" s="37">
        <f t="shared" si="582"/>
        <v>46.94</v>
      </c>
      <c r="I2074" s="37">
        <f>IF(H2074&lt;'Roof Calculator'!$G$8, 1, 0)</f>
        <v>1</v>
      </c>
      <c r="J2074" s="37">
        <f>IF(H2074&gt;='Roof Calculator'!$G$8, 1, 0)</f>
        <v>0</v>
      </c>
      <c r="K2074" s="37">
        <f t="shared" si="583"/>
        <v>46.94</v>
      </c>
      <c r="L2074" s="37">
        <f t="shared" si="584"/>
        <v>0</v>
      </c>
      <c r="M2074" s="37">
        <v>0</v>
      </c>
      <c r="N2074" s="37">
        <f t="shared" si="585"/>
        <v>172</v>
      </c>
      <c r="O2074" s="37">
        <v>0</v>
      </c>
      <c r="P2074" s="37">
        <v>0</v>
      </c>
      <c r="Q2074" s="21">
        <f t="shared" si="586"/>
        <v>39.790999999999997</v>
      </c>
      <c r="R2074" s="21">
        <f t="shared" si="595"/>
        <v>86.500000000001094</v>
      </c>
      <c r="S2074" s="21">
        <f t="shared" si="596"/>
        <v>2.1560201357184443</v>
      </c>
      <c r="T2074" s="21">
        <f t="shared" si="587"/>
        <v>86.147999999999996</v>
      </c>
      <c r="U2074" s="37">
        <f>VLOOKUP(Time_Zone, 'LSTM LookUp'!$B$5:$D$8, 3, FALSE)</f>
        <v>-75</v>
      </c>
      <c r="V2074" s="21">
        <f t="shared" si="597"/>
        <v>-5.7802834328536266</v>
      </c>
      <c r="W2074" s="21">
        <f t="shared" si="588"/>
        <v>174.7029291417866</v>
      </c>
      <c r="X2074" s="21">
        <f t="shared" si="589"/>
        <v>-609.41842373080954</v>
      </c>
      <c r="Y2074" s="21">
        <f t="shared" si="590"/>
        <v>-437.41842373080954</v>
      </c>
      <c r="Z2074" s="21">
        <f t="shared" si="598"/>
        <v>-138.65400053600169</v>
      </c>
      <c r="AA2074" s="21">
        <f t="shared" si="591"/>
        <v>-138.65400053600169</v>
      </c>
      <c r="AB2074" s="21">
        <f t="shared" si="592"/>
        <v>0</v>
      </c>
      <c r="AC2074" s="21">
        <f t="shared" si="593"/>
        <v>0</v>
      </c>
      <c r="AD2074" s="21">
        <f t="shared" si="599"/>
        <v>0</v>
      </c>
      <c r="AE2074" s="21" t="str">
        <f t="shared" si="594"/>
        <v>3/27/13:00</v>
      </c>
    </row>
    <row r="2075" spans="2:31">
      <c r="B2075" s="37">
        <v>3</v>
      </c>
      <c r="C2075" s="38">
        <v>27</v>
      </c>
      <c r="D2075" s="39">
        <v>14</v>
      </c>
      <c r="E2075" s="17">
        <v>10</v>
      </c>
      <c r="F2075" s="17">
        <v>171</v>
      </c>
      <c r="G2075" s="17">
        <v>817</v>
      </c>
      <c r="H2075" s="37">
        <f t="shared" si="582"/>
        <v>50</v>
      </c>
      <c r="I2075" s="37">
        <f>IF(H2075&lt;'Roof Calculator'!$G$8, 1, 0)</f>
        <v>1</v>
      </c>
      <c r="J2075" s="37">
        <f>IF(H2075&gt;='Roof Calculator'!$G$8, 1, 0)</f>
        <v>0</v>
      </c>
      <c r="K2075" s="37">
        <f t="shared" si="583"/>
        <v>50</v>
      </c>
      <c r="L2075" s="37">
        <f t="shared" si="584"/>
        <v>0</v>
      </c>
      <c r="M2075" s="37">
        <v>0</v>
      </c>
      <c r="N2075" s="37">
        <f t="shared" si="585"/>
        <v>171</v>
      </c>
      <c r="O2075" s="37">
        <v>0</v>
      </c>
      <c r="P2075" s="37">
        <v>0</v>
      </c>
      <c r="Q2075" s="21">
        <f t="shared" si="586"/>
        <v>39.790999999999997</v>
      </c>
      <c r="R2075" s="21">
        <f t="shared" si="595"/>
        <v>86.541666666667766</v>
      </c>
      <c r="S2075" s="21">
        <f t="shared" si="596"/>
        <v>2.1723120100558972</v>
      </c>
      <c r="T2075" s="21">
        <f t="shared" si="587"/>
        <v>86.147999999999996</v>
      </c>
      <c r="U2075" s="37">
        <f>VLOOKUP(Time_Zone, 'LSTM LookUp'!$B$5:$D$8, 3, FALSE)</f>
        <v>-75</v>
      </c>
      <c r="V2075" s="21">
        <f t="shared" si="597"/>
        <v>-5.7669382580189037</v>
      </c>
      <c r="W2075" s="21">
        <f t="shared" si="588"/>
        <v>189.70626543549525</v>
      </c>
      <c r="X2075" s="21">
        <f t="shared" si="589"/>
        <v>-598.51920917506141</v>
      </c>
      <c r="Y2075" s="21">
        <f t="shared" si="590"/>
        <v>-427.51920917506141</v>
      </c>
      <c r="Z2075" s="21">
        <f t="shared" si="598"/>
        <v>-135.51612241781027</v>
      </c>
      <c r="AA2075" s="21">
        <f t="shared" si="591"/>
        <v>-135.51612241781027</v>
      </c>
      <c r="AB2075" s="21">
        <f t="shared" si="592"/>
        <v>0</v>
      </c>
      <c r="AC2075" s="21">
        <f t="shared" si="593"/>
        <v>0</v>
      </c>
      <c r="AD2075" s="21">
        <f t="shared" si="599"/>
        <v>0</v>
      </c>
      <c r="AE2075" s="21" t="str">
        <f t="shared" si="594"/>
        <v>3/27/14:00</v>
      </c>
    </row>
    <row r="2076" spans="2:31">
      <c r="B2076" s="37">
        <v>3</v>
      </c>
      <c r="C2076" s="38">
        <v>27</v>
      </c>
      <c r="D2076" s="39">
        <v>15</v>
      </c>
      <c r="E2076" s="17">
        <v>10.6</v>
      </c>
      <c r="F2076" s="17">
        <v>178</v>
      </c>
      <c r="G2076" s="17">
        <v>781</v>
      </c>
      <c r="H2076" s="37">
        <f t="shared" si="582"/>
        <v>51.08</v>
      </c>
      <c r="I2076" s="37">
        <f>IF(H2076&lt;'Roof Calculator'!$G$8, 1, 0)</f>
        <v>1</v>
      </c>
      <c r="J2076" s="37">
        <f>IF(H2076&gt;='Roof Calculator'!$G$8, 1, 0)</f>
        <v>0</v>
      </c>
      <c r="K2076" s="37">
        <f t="shared" si="583"/>
        <v>51.08</v>
      </c>
      <c r="L2076" s="37">
        <f t="shared" si="584"/>
        <v>0</v>
      </c>
      <c r="M2076" s="37">
        <v>0</v>
      </c>
      <c r="N2076" s="37">
        <f t="shared" si="585"/>
        <v>178</v>
      </c>
      <c r="O2076" s="37">
        <v>0</v>
      </c>
      <c r="P2076" s="37">
        <v>0</v>
      </c>
      <c r="Q2076" s="21">
        <f t="shared" si="586"/>
        <v>39.790999999999997</v>
      </c>
      <c r="R2076" s="21">
        <f t="shared" si="595"/>
        <v>86.583333333334437</v>
      </c>
      <c r="S2076" s="21">
        <f t="shared" si="596"/>
        <v>2.1886029420024222</v>
      </c>
      <c r="T2076" s="21">
        <f t="shared" si="587"/>
        <v>86.147999999999996</v>
      </c>
      <c r="U2076" s="37">
        <f>VLOOKUP(Time_Zone, 'LSTM LookUp'!$B$5:$D$8, 3, FALSE)</f>
        <v>-75</v>
      </c>
      <c r="V2076" s="21">
        <f t="shared" si="597"/>
        <v>-5.7535930050710249</v>
      </c>
      <c r="W2076" s="21">
        <f t="shared" si="588"/>
        <v>204.70960174873224</v>
      </c>
      <c r="X2076" s="21">
        <f t="shared" si="589"/>
        <v>-525.6751924580285</v>
      </c>
      <c r="Y2076" s="21">
        <f t="shared" si="590"/>
        <v>-347.6751924580285</v>
      </c>
      <c r="Z2076" s="21">
        <f t="shared" si="598"/>
        <v>-110.20696364425802</v>
      </c>
      <c r="AA2076" s="21">
        <f t="shared" si="591"/>
        <v>-110.20696364425802</v>
      </c>
      <c r="AB2076" s="21">
        <f t="shared" si="592"/>
        <v>0</v>
      </c>
      <c r="AC2076" s="21">
        <f t="shared" si="593"/>
        <v>0</v>
      </c>
      <c r="AD2076" s="21">
        <f t="shared" si="599"/>
        <v>0</v>
      </c>
      <c r="AE2076" s="21" t="str">
        <f t="shared" si="594"/>
        <v>3/27/15:00</v>
      </c>
    </row>
    <row r="2077" spans="2:31">
      <c r="B2077" s="37">
        <v>3</v>
      </c>
      <c r="C2077" s="38">
        <v>27</v>
      </c>
      <c r="D2077" s="39">
        <v>16</v>
      </c>
      <c r="E2077" s="17">
        <v>10.6</v>
      </c>
      <c r="F2077" s="17">
        <v>150</v>
      </c>
      <c r="G2077" s="17">
        <v>734</v>
      </c>
      <c r="H2077" s="37">
        <f t="shared" si="582"/>
        <v>51.08</v>
      </c>
      <c r="I2077" s="37">
        <f>IF(H2077&lt;'Roof Calculator'!$G$8, 1, 0)</f>
        <v>1</v>
      </c>
      <c r="J2077" s="37">
        <f>IF(H2077&gt;='Roof Calculator'!$G$8, 1, 0)</f>
        <v>0</v>
      </c>
      <c r="K2077" s="37">
        <f t="shared" si="583"/>
        <v>51.08</v>
      </c>
      <c r="L2077" s="37">
        <f t="shared" si="584"/>
        <v>0</v>
      </c>
      <c r="M2077" s="37">
        <v>0</v>
      </c>
      <c r="N2077" s="37">
        <f t="shared" si="585"/>
        <v>150</v>
      </c>
      <c r="O2077" s="37">
        <v>0</v>
      </c>
      <c r="P2077" s="37">
        <v>0</v>
      </c>
      <c r="Q2077" s="21">
        <f t="shared" si="586"/>
        <v>39.790999999999997</v>
      </c>
      <c r="R2077" s="21">
        <f t="shared" si="595"/>
        <v>86.625000000001108</v>
      </c>
      <c r="S2077" s="21">
        <f t="shared" si="596"/>
        <v>2.2048929244632851</v>
      </c>
      <c r="T2077" s="21">
        <f t="shared" si="587"/>
        <v>86.147999999999996</v>
      </c>
      <c r="U2077" s="37">
        <f>VLOOKUP(Time_Zone, 'LSTM LookUp'!$B$5:$D$8, 3, FALSE)</f>
        <v>-75</v>
      </c>
      <c r="V2077" s="21">
        <f t="shared" si="597"/>
        <v>-5.7402477023283147</v>
      </c>
      <c r="W2077" s="21">
        <f t="shared" si="588"/>
        <v>219.71293807441793</v>
      </c>
      <c r="X2077" s="21">
        <f t="shared" si="589"/>
        <v>-415.46124961072121</v>
      </c>
      <c r="Y2077" s="21">
        <f t="shared" si="590"/>
        <v>-265.46124961072121</v>
      </c>
      <c r="Z2077" s="21">
        <f t="shared" si="598"/>
        <v>-84.146579679652618</v>
      </c>
      <c r="AA2077" s="21">
        <f t="shared" si="591"/>
        <v>-84.146579679652618</v>
      </c>
      <c r="AB2077" s="21">
        <f t="shared" si="592"/>
        <v>0</v>
      </c>
      <c r="AC2077" s="21">
        <f t="shared" si="593"/>
        <v>0</v>
      </c>
      <c r="AD2077" s="21">
        <f t="shared" si="599"/>
        <v>0</v>
      </c>
      <c r="AE2077" s="21" t="str">
        <f t="shared" si="594"/>
        <v>3/27/16:00</v>
      </c>
    </row>
    <row r="2078" spans="2:31">
      <c r="B2078" s="37">
        <v>3</v>
      </c>
      <c r="C2078" s="38">
        <v>27</v>
      </c>
      <c r="D2078" s="39">
        <v>17</v>
      </c>
      <c r="E2078" s="17">
        <v>11.1</v>
      </c>
      <c r="F2078" s="17">
        <v>120</v>
      </c>
      <c r="G2078" s="17">
        <v>637</v>
      </c>
      <c r="H2078" s="37">
        <f t="shared" si="582"/>
        <v>51.98</v>
      </c>
      <c r="I2078" s="37">
        <f>IF(H2078&lt;'Roof Calculator'!$G$8, 1, 0)</f>
        <v>1</v>
      </c>
      <c r="J2078" s="37">
        <f>IF(H2078&gt;='Roof Calculator'!$G$8, 1, 0)</f>
        <v>0</v>
      </c>
      <c r="K2078" s="37">
        <f t="shared" si="583"/>
        <v>51.98</v>
      </c>
      <c r="L2078" s="37">
        <f t="shared" si="584"/>
        <v>0</v>
      </c>
      <c r="M2078" s="37">
        <v>0</v>
      </c>
      <c r="N2078" s="37">
        <f t="shared" si="585"/>
        <v>120</v>
      </c>
      <c r="O2078" s="37">
        <v>0</v>
      </c>
      <c r="P2078" s="37">
        <v>0</v>
      </c>
      <c r="Q2078" s="21">
        <f t="shared" si="586"/>
        <v>39.790999999999997</v>
      </c>
      <c r="R2078" s="21">
        <f t="shared" si="595"/>
        <v>86.66666666666778</v>
      </c>
      <c r="S2078" s="21">
        <f t="shared" si="596"/>
        <v>2.2211819503435528</v>
      </c>
      <c r="T2078" s="21">
        <f t="shared" si="587"/>
        <v>86.147999999999996</v>
      </c>
      <c r="U2078" s="37">
        <f>VLOOKUP(Time_Zone, 'LSTM LookUp'!$B$5:$D$8, 3, FALSE)</f>
        <v>-75</v>
      </c>
      <c r="V2078" s="21">
        <f t="shared" si="597"/>
        <v>-5.7269023781031301</v>
      </c>
      <c r="W2078" s="21">
        <f t="shared" si="588"/>
        <v>234.71627440547425</v>
      </c>
      <c r="X2078" s="21">
        <f t="shared" si="589"/>
        <v>-266.71239085687574</v>
      </c>
      <c r="Y2078" s="21">
        <f t="shared" si="590"/>
        <v>-146.71239085687574</v>
      </c>
      <c r="Z2078" s="21">
        <f t="shared" si="598"/>
        <v>-46.505265477857677</v>
      </c>
      <c r="AA2078" s="21">
        <f t="shared" si="591"/>
        <v>-46.505265477857677</v>
      </c>
      <c r="AB2078" s="21">
        <f t="shared" si="592"/>
        <v>0</v>
      </c>
      <c r="AC2078" s="21">
        <f t="shared" si="593"/>
        <v>0</v>
      </c>
      <c r="AD2078" s="21">
        <f t="shared" si="599"/>
        <v>0</v>
      </c>
      <c r="AE2078" s="21" t="str">
        <f t="shared" si="594"/>
        <v>3/27/17:00</v>
      </c>
    </row>
    <row r="2079" spans="2:31">
      <c r="B2079" s="37">
        <v>3</v>
      </c>
      <c r="C2079" s="38">
        <v>27</v>
      </c>
      <c r="D2079" s="39">
        <v>18</v>
      </c>
      <c r="E2079" s="17">
        <v>11.1</v>
      </c>
      <c r="F2079" s="17">
        <v>80</v>
      </c>
      <c r="G2079" s="17">
        <v>461</v>
      </c>
      <c r="H2079" s="37">
        <f t="shared" si="582"/>
        <v>51.98</v>
      </c>
      <c r="I2079" s="37">
        <f>IF(H2079&lt;'Roof Calculator'!$G$8, 1, 0)</f>
        <v>1</v>
      </c>
      <c r="J2079" s="37">
        <f>IF(H2079&gt;='Roof Calculator'!$G$8, 1, 0)</f>
        <v>0</v>
      </c>
      <c r="K2079" s="37">
        <f t="shared" si="583"/>
        <v>51.98</v>
      </c>
      <c r="L2079" s="37">
        <f t="shared" si="584"/>
        <v>0</v>
      </c>
      <c r="M2079" s="37">
        <v>0</v>
      </c>
      <c r="N2079" s="37">
        <f t="shared" si="585"/>
        <v>80</v>
      </c>
      <c r="O2079" s="37">
        <v>0</v>
      </c>
      <c r="P2079" s="37">
        <v>0</v>
      </c>
      <c r="Q2079" s="21">
        <f t="shared" si="586"/>
        <v>39.790999999999997</v>
      </c>
      <c r="R2079" s="21">
        <f t="shared" si="595"/>
        <v>86.708333333334451</v>
      </c>
      <c r="S2079" s="21">
        <f t="shared" si="596"/>
        <v>2.2374700125480866</v>
      </c>
      <c r="T2079" s="21">
        <f t="shared" si="587"/>
        <v>86.147999999999996</v>
      </c>
      <c r="U2079" s="37">
        <f>VLOOKUP(Time_Zone, 'LSTM LookUp'!$B$5:$D$8, 3, FALSE)</f>
        <v>-75</v>
      </c>
      <c r="V2079" s="21">
        <f t="shared" si="597"/>
        <v>-5.7135570607018069</v>
      </c>
      <c r="W2079" s="21">
        <f t="shared" si="588"/>
        <v>249.71961073482453</v>
      </c>
      <c r="X2079" s="21">
        <f t="shared" si="589"/>
        <v>-111.16742848122131</v>
      </c>
      <c r="Y2079" s="21">
        <f t="shared" si="590"/>
        <v>-31.167428481221307</v>
      </c>
      <c r="Z2079" s="21">
        <f t="shared" si="598"/>
        <v>-9.8795304698928934</v>
      </c>
      <c r="AA2079" s="21">
        <f t="shared" si="591"/>
        <v>-9.8795304698928934</v>
      </c>
      <c r="AB2079" s="21">
        <f t="shared" si="592"/>
        <v>0</v>
      </c>
      <c r="AC2079" s="21">
        <f t="shared" si="593"/>
        <v>0</v>
      </c>
      <c r="AD2079" s="21">
        <f t="shared" si="599"/>
        <v>0</v>
      </c>
      <c r="AE2079" s="21" t="str">
        <f t="shared" si="594"/>
        <v>3/27/18:00</v>
      </c>
    </row>
    <row r="2080" spans="2:31">
      <c r="B2080" s="37">
        <v>3</v>
      </c>
      <c r="C2080" s="38">
        <v>27</v>
      </c>
      <c r="D2080" s="39">
        <v>19</v>
      </c>
      <c r="E2080" s="17">
        <v>8.9</v>
      </c>
      <c r="F2080" s="17">
        <v>35</v>
      </c>
      <c r="G2080" s="17">
        <v>114</v>
      </c>
      <c r="H2080" s="37">
        <f t="shared" si="582"/>
        <v>48.02</v>
      </c>
      <c r="I2080" s="37">
        <f>IF(H2080&lt;'Roof Calculator'!$G$8, 1, 0)</f>
        <v>1</v>
      </c>
      <c r="J2080" s="37">
        <f>IF(H2080&gt;='Roof Calculator'!$G$8, 1, 0)</f>
        <v>0</v>
      </c>
      <c r="K2080" s="37">
        <f t="shared" si="583"/>
        <v>48.02</v>
      </c>
      <c r="L2080" s="37">
        <f t="shared" si="584"/>
        <v>0</v>
      </c>
      <c r="M2080" s="37">
        <v>0</v>
      </c>
      <c r="N2080" s="37">
        <f t="shared" si="585"/>
        <v>35</v>
      </c>
      <c r="O2080" s="37">
        <v>0</v>
      </c>
      <c r="P2080" s="37">
        <v>0</v>
      </c>
      <c r="Q2080" s="21">
        <f t="shared" si="586"/>
        <v>39.790999999999997</v>
      </c>
      <c r="R2080" s="21">
        <f t="shared" si="595"/>
        <v>86.750000000001123</v>
      </c>
      <c r="S2080" s="21">
        <f t="shared" si="596"/>
        <v>2.2537571039815454</v>
      </c>
      <c r="T2080" s="21">
        <f t="shared" si="587"/>
        <v>86.147999999999996</v>
      </c>
      <c r="U2080" s="37">
        <f>VLOOKUP(Time_Zone, 'LSTM LookUp'!$B$5:$D$8, 3, FALSE)</f>
        <v>-75</v>
      </c>
      <c r="V2080" s="21">
        <f t="shared" si="597"/>
        <v>-5.7002117784246034</v>
      </c>
      <c r="W2080" s="21">
        <f t="shared" si="588"/>
        <v>264.72294705539377</v>
      </c>
      <c r="X2080" s="21">
        <f t="shared" si="589"/>
        <v>-5.180981659771696</v>
      </c>
      <c r="Y2080" s="21">
        <f t="shared" si="590"/>
        <v>29.819018340228304</v>
      </c>
      <c r="Z2080" s="21">
        <f t="shared" si="598"/>
        <v>9.4521080060255471</v>
      </c>
      <c r="AA2080" s="21">
        <f t="shared" si="591"/>
        <v>9.4521080060255471</v>
      </c>
      <c r="AB2080" s="21">
        <f t="shared" si="592"/>
        <v>0</v>
      </c>
      <c r="AC2080" s="21">
        <f t="shared" si="593"/>
        <v>0</v>
      </c>
      <c r="AD2080" s="21">
        <f t="shared" si="599"/>
        <v>0</v>
      </c>
      <c r="AE2080" s="21" t="str">
        <f t="shared" si="594"/>
        <v>3/27/19:00</v>
      </c>
    </row>
    <row r="2081" spans="2:31">
      <c r="B2081" s="37">
        <v>3</v>
      </c>
      <c r="C2081" s="38">
        <v>27</v>
      </c>
      <c r="D2081" s="39">
        <v>20</v>
      </c>
      <c r="E2081" s="17">
        <v>7.8</v>
      </c>
      <c r="F2081" s="17">
        <v>0</v>
      </c>
      <c r="G2081" s="17">
        <v>0</v>
      </c>
      <c r="H2081" s="37">
        <f t="shared" si="582"/>
        <v>46.04</v>
      </c>
      <c r="I2081" s="37">
        <f>IF(H2081&lt;'Roof Calculator'!$G$8, 1, 0)</f>
        <v>1</v>
      </c>
      <c r="J2081" s="37">
        <f>IF(H2081&gt;='Roof Calculator'!$G$8, 1, 0)</f>
        <v>0</v>
      </c>
      <c r="K2081" s="37">
        <f t="shared" si="583"/>
        <v>46.04</v>
      </c>
      <c r="L2081" s="37">
        <f t="shared" si="584"/>
        <v>0</v>
      </c>
      <c r="M2081" s="37">
        <v>0</v>
      </c>
      <c r="N2081" s="37">
        <f t="shared" si="585"/>
        <v>0</v>
      </c>
      <c r="O2081" s="37">
        <v>0</v>
      </c>
      <c r="P2081" s="37">
        <v>0</v>
      </c>
      <c r="Q2081" s="21">
        <f t="shared" si="586"/>
        <v>39.790999999999997</v>
      </c>
      <c r="R2081" s="21">
        <f t="shared" si="595"/>
        <v>86.791666666667794</v>
      </c>
      <c r="S2081" s="21">
        <f t="shared" si="596"/>
        <v>2.27004321754838</v>
      </c>
      <c r="T2081" s="21">
        <f t="shared" si="587"/>
        <v>86.147999999999996</v>
      </c>
      <c r="U2081" s="37">
        <f>VLOOKUP(Time_Zone, 'LSTM LookUp'!$B$5:$D$8, 3, FALSE)</f>
        <v>-75</v>
      </c>
      <c r="V2081" s="21">
        <f t="shared" si="597"/>
        <v>-5.6868665595656331</v>
      </c>
      <c r="W2081" s="21">
        <f t="shared" si="588"/>
        <v>279.7262833601086</v>
      </c>
      <c r="X2081" s="21">
        <f t="shared" si="589"/>
        <v>0</v>
      </c>
      <c r="Y2081" s="21">
        <f t="shared" si="590"/>
        <v>0</v>
      </c>
      <c r="Z2081" s="21">
        <f t="shared" si="598"/>
        <v>0</v>
      </c>
      <c r="AA2081" s="21">
        <f t="shared" si="591"/>
        <v>0</v>
      </c>
      <c r="AB2081" s="21">
        <f t="shared" si="592"/>
        <v>0</v>
      </c>
      <c r="AC2081" s="21">
        <f t="shared" si="593"/>
        <v>0</v>
      </c>
      <c r="AD2081" s="21">
        <f t="shared" si="599"/>
        <v>0</v>
      </c>
      <c r="AE2081" s="21" t="str">
        <f t="shared" si="594"/>
        <v>3/27/20:00</v>
      </c>
    </row>
    <row r="2082" spans="2:31">
      <c r="B2082" s="37">
        <v>3</v>
      </c>
      <c r="C2082" s="38">
        <v>27</v>
      </c>
      <c r="D2082" s="39">
        <v>21</v>
      </c>
      <c r="E2082" s="17">
        <v>7.8</v>
      </c>
      <c r="F2082" s="17">
        <v>0</v>
      </c>
      <c r="G2082" s="17">
        <v>0</v>
      </c>
      <c r="H2082" s="37">
        <f t="shared" si="582"/>
        <v>46.04</v>
      </c>
      <c r="I2082" s="37">
        <f>IF(H2082&lt;'Roof Calculator'!$G$8, 1, 0)</f>
        <v>1</v>
      </c>
      <c r="J2082" s="37">
        <f>IF(H2082&gt;='Roof Calculator'!$G$8, 1, 0)</f>
        <v>0</v>
      </c>
      <c r="K2082" s="37">
        <f t="shared" si="583"/>
        <v>46.04</v>
      </c>
      <c r="L2082" s="37">
        <f t="shared" si="584"/>
        <v>0</v>
      </c>
      <c r="M2082" s="37">
        <v>0</v>
      </c>
      <c r="N2082" s="37">
        <f t="shared" si="585"/>
        <v>0</v>
      </c>
      <c r="O2082" s="37">
        <v>0</v>
      </c>
      <c r="P2082" s="37">
        <v>0</v>
      </c>
      <c r="Q2082" s="21">
        <f t="shared" si="586"/>
        <v>39.790999999999997</v>
      </c>
      <c r="R2082" s="21">
        <f t="shared" si="595"/>
        <v>86.833333333334465</v>
      </c>
      <c r="S2082" s="21">
        <f t="shared" si="596"/>
        <v>2.2863283461528345</v>
      </c>
      <c r="T2082" s="21">
        <f t="shared" si="587"/>
        <v>86.147999999999996</v>
      </c>
      <c r="U2082" s="37">
        <f>VLOOKUP(Time_Zone, 'LSTM LookUp'!$B$5:$D$8, 3, FALSE)</f>
        <v>-75</v>
      </c>
      <c r="V2082" s="21">
        <f t="shared" si="597"/>
        <v>-5.6735214324128167</v>
      </c>
      <c r="W2082" s="21">
        <f t="shared" si="588"/>
        <v>294.72961964189676</v>
      </c>
      <c r="X2082" s="21">
        <f t="shared" si="589"/>
        <v>0</v>
      </c>
      <c r="Y2082" s="21">
        <f t="shared" si="590"/>
        <v>0</v>
      </c>
      <c r="Z2082" s="21">
        <f t="shared" si="598"/>
        <v>0</v>
      </c>
      <c r="AA2082" s="21">
        <f t="shared" si="591"/>
        <v>0</v>
      </c>
      <c r="AB2082" s="21">
        <f t="shared" si="592"/>
        <v>0</v>
      </c>
      <c r="AC2082" s="21">
        <f t="shared" si="593"/>
        <v>0</v>
      </c>
      <c r="AD2082" s="21">
        <f t="shared" si="599"/>
        <v>0</v>
      </c>
      <c r="AE2082" s="21" t="str">
        <f t="shared" si="594"/>
        <v>3/27/21:00</v>
      </c>
    </row>
    <row r="2083" spans="2:31">
      <c r="B2083" s="37">
        <v>3</v>
      </c>
      <c r="C2083" s="38">
        <v>27</v>
      </c>
      <c r="D2083" s="39">
        <v>22</v>
      </c>
      <c r="E2083" s="17">
        <v>6.7</v>
      </c>
      <c r="F2083" s="17">
        <v>0</v>
      </c>
      <c r="G2083" s="17">
        <v>0</v>
      </c>
      <c r="H2083" s="37">
        <f t="shared" si="582"/>
        <v>44.06</v>
      </c>
      <c r="I2083" s="37">
        <f>IF(H2083&lt;'Roof Calculator'!$G$8, 1, 0)</f>
        <v>1</v>
      </c>
      <c r="J2083" s="37">
        <f>IF(H2083&gt;='Roof Calculator'!$G$8, 1, 0)</f>
        <v>0</v>
      </c>
      <c r="K2083" s="37">
        <f t="shared" si="583"/>
        <v>44.06</v>
      </c>
      <c r="L2083" s="37">
        <f t="shared" si="584"/>
        <v>0</v>
      </c>
      <c r="M2083" s="37">
        <v>0</v>
      </c>
      <c r="N2083" s="37">
        <f t="shared" si="585"/>
        <v>0</v>
      </c>
      <c r="O2083" s="37">
        <v>0</v>
      </c>
      <c r="P2083" s="37">
        <v>0</v>
      </c>
      <c r="Q2083" s="21">
        <f t="shared" si="586"/>
        <v>39.790999999999997</v>
      </c>
      <c r="R2083" s="21">
        <f t="shared" si="595"/>
        <v>86.875000000001137</v>
      </c>
      <c r="S2083" s="21">
        <f t="shared" si="596"/>
        <v>2.3026124826989451</v>
      </c>
      <c r="T2083" s="21">
        <f t="shared" si="587"/>
        <v>86.147999999999996</v>
      </c>
      <c r="U2083" s="37">
        <f>VLOOKUP(Time_Zone, 'LSTM LookUp'!$B$5:$D$8, 3, FALSE)</f>
        <v>-75</v>
      </c>
      <c r="V2083" s="21">
        <f t="shared" si="597"/>
        <v>-5.6601764252478182</v>
      </c>
      <c r="W2083" s="21">
        <f t="shared" si="588"/>
        <v>309.73295589368809</v>
      </c>
      <c r="X2083" s="21">
        <f t="shared" si="589"/>
        <v>0</v>
      </c>
      <c r="Y2083" s="21">
        <f t="shared" si="590"/>
        <v>0</v>
      </c>
      <c r="Z2083" s="21">
        <f t="shared" si="598"/>
        <v>0</v>
      </c>
      <c r="AA2083" s="21">
        <f t="shared" si="591"/>
        <v>0</v>
      </c>
      <c r="AB2083" s="21">
        <f t="shared" si="592"/>
        <v>0</v>
      </c>
      <c r="AC2083" s="21">
        <f t="shared" si="593"/>
        <v>0</v>
      </c>
      <c r="AD2083" s="21">
        <f t="shared" si="599"/>
        <v>0</v>
      </c>
      <c r="AE2083" s="21" t="str">
        <f t="shared" si="594"/>
        <v>3/27/22:00</v>
      </c>
    </row>
    <row r="2084" spans="2:31">
      <c r="B2084" s="37">
        <v>3</v>
      </c>
      <c r="C2084" s="38">
        <v>27</v>
      </c>
      <c r="D2084" s="39">
        <v>23</v>
      </c>
      <c r="E2084" s="17">
        <v>3.3</v>
      </c>
      <c r="F2084" s="17">
        <v>0</v>
      </c>
      <c r="G2084" s="17">
        <v>0</v>
      </c>
      <c r="H2084" s="37">
        <f t="shared" si="582"/>
        <v>37.94</v>
      </c>
      <c r="I2084" s="37">
        <f>IF(H2084&lt;'Roof Calculator'!$G$8, 1, 0)</f>
        <v>1</v>
      </c>
      <c r="J2084" s="37">
        <f>IF(H2084&gt;='Roof Calculator'!$G$8, 1, 0)</f>
        <v>0</v>
      </c>
      <c r="K2084" s="37">
        <f t="shared" si="583"/>
        <v>37.94</v>
      </c>
      <c r="L2084" s="37">
        <f t="shared" si="584"/>
        <v>0</v>
      </c>
      <c r="M2084" s="37">
        <v>0</v>
      </c>
      <c r="N2084" s="37">
        <f t="shared" si="585"/>
        <v>0</v>
      </c>
      <c r="O2084" s="37">
        <v>0</v>
      </c>
      <c r="P2084" s="37">
        <v>0</v>
      </c>
      <c r="Q2084" s="21">
        <f t="shared" si="586"/>
        <v>39.790999999999997</v>
      </c>
      <c r="R2084" s="21">
        <f t="shared" si="595"/>
        <v>86.916666666667808</v>
      </c>
      <c r="S2084" s="21">
        <f t="shared" si="596"/>
        <v>2.3188956200905362</v>
      </c>
      <c r="T2084" s="21">
        <f t="shared" si="587"/>
        <v>86.147999999999996</v>
      </c>
      <c r="U2084" s="37">
        <f>VLOOKUP(Time_Zone, 'LSTM LookUp'!$B$5:$D$8, 3, FALSE)</f>
        <v>-75</v>
      </c>
      <c r="V2084" s="21">
        <f t="shared" si="597"/>
        <v>-5.6468315663459823</v>
      </c>
      <c r="W2084" s="21">
        <f t="shared" si="588"/>
        <v>324.73629210841347</v>
      </c>
      <c r="X2084" s="21">
        <f t="shared" si="589"/>
        <v>0</v>
      </c>
      <c r="Y2084" s="21">
        <f t="shared" si="590"/>
        <v>0</v>
      </c>
      <c r="Z2084" s="21">
        <f t="shared" si="598"/>
        <v>0</v>
      </c>
      <c r="AA2084" s="21">
        <f t="shared" si="591"/>
        <v>0</v>
      </c>
      <c r="AB2084" s="21">
        <f t="shared" si="592"/>
        <v>0</v>
      </c>
      <c r="AC2084" s="21">
        <f t="shared" si="593"/>
        <v>0</v>
      </c>
      <c r="AD2084" s="21">
        <f t="shared" si="599"/>
        <v>0</v>
      </c>
      <c r="AE2084" s="21" t="str">
        <f t="shared" si="594"/>
        <v>3/27/23:00</v>
      </c>
    </row>
    <row r="2085" spans="2:31">
      <c r="B2085" s="37">
        <v>3</v>
      </c>
      <c r="C2085" s="38">
        <v>27</v>
      </c>
      <c r="D2085" s="39">
        <v>24</v>
      </c>
      <c r="E2085" s="17">
        <v>2.8</v>
      </c>
      <c r="F2085" s="17">
        <v>0</v>
      </c>
      <c r="G2085" s="17">
        <v>0</v>
      </c>
      <c r="H2085" s="37">
        <f t="shared" si="582"/>
        <v>37.04</v>
      </c>
      <c r="I2085" s="37">
        <f>IF(H2085&lt;'Roof Calculator'!$G$8, 1, 0)</f>
        <v>1</v>
      </c>
      <c r="J2085" s="37">
        <f>IF(H2085&gt;='Roof Calculator'!$G$8, 1, 0)</f>
        <v>0</v>
      </c>
      <c r="K2085" s="37">
        <f t="shared" si="583"/>
        <v>37.04</v>
      </c>
      <c r="L2085" s="37">
        <f t="shared" si="584"/>
        <v>0</v>
      </c>
      <c r="M2085" s="37">
        <v>0</v>
      </c>
      <c r="N2085" s="37">
        <f t="shared" si="585"/>
        <v>0</v>
      </c>
      <c r="O2085" s="37">
        <v>0</v>
      </c>
      <c r="P2085" s="37">
        <v>0</v>
      </c>
      <c r="Q2085" s="21">
        <f t="shared" si="586"/>
        <v>39.790999999999997</v>
      </c>
      <c r="R2085" s="21">
        <f t="shared" si="595"/>
        <v>86.95833333333448</v>
      </c>
      <c r="S2085" s="21">
        <f t="shared" si="596"/>
        <v>2.3351777512312202</v>
      </c>
      <c r="T2085" s="21">
        <f t="shared" si="587"/>
        <v>86.147999999999996</v>
      </c>
      <c r="U2085" s="37">
        <f>VLOOKUP(Time_Zone, 'LSTM LookUp'!$B$5:$D$8, 3, FALSE)</f>
        <v>-75</v>
      </c>
      <c r="V2085" s="21">
        <f t="shared" si="597"/>
        <v>-5.6334868839762837</v>
      </c>
      <c r="W2085" s="21">
        <f t="shared" si="588"/>
        <v>339.73962827900596</v>
      </c>
      <c r="X2085" s="21">
        <f t="shared" si="589"/>
        <v>0</v>
      </c>
      <c r="Y2085" s="21">
        <f t="shared" si="590"/>
        <v>0</v>
      </c>
      <c r="Z2085" s="21">
        <f t="shared" si="598"/>
        <v>0</v>
      </c>
      <c r="AA2085" s="21">
        <f t="shared" si="591"/>
        <v>0</v>
      </c>
      <c r="AB2085" s="21">
        <f t="shared" si="592"/>
        <v>0</v>
      </c>
      <c r="AC2085" s="21">
        <f t="shared" si="593"/>
        <v>0</v>
      </c>
      <c r="AD2085" s="21">
        <f t="shared" si="599"/>
        <v>0</v>
      </c>
      <c r="AE2085" s="21" t="str">
        <f t="shared" si="594"/>
        <v>3/27/24:00</v>
      </c>
    </row>
    <row r="2086" spans="2:31">
      <c r="B2086" s="37">
        <v>3</v>
      </c>
      <c r="C2086" s="38">
        <v>28</v>
      </c>
      <c r="D2086" s="39">
        <v>1</v>
      </c>
      <c r="E2086" s="17">
        <v>1.7</v>
      </c>
      <c r="F2086" s="17">
        <v>0</v>
      </c>
      <c r="G2086" s="17">
        <v>0</v>
      </c>
      <c r="H2086" s="37">
        <f t="shared" si="582"/>
        <v>35.06</v>
      </c>
      <c r="I2086" s="37">
        <f>IF(H2086&lt;'Roof Calculator'!$G$8, 1, 0)</f>
        <v>1</v>
      </c>
      <c r="J2086" s="37">
        <f>IF(H2086&gt;='Roof Calculator'!$G$8, 1, 0)</f>
        <v>0</v>
      </c>
      <c r="K2086" s="37">
        <f t="shared" si="583"/>
        <v>35.06</v>
      </c>
      <c r="L2086" s="37">
        <f t="shared" si="584"/>
        <v>0</v>
      </c>
      <c r="M2086" s="37">
        <v>0</v>
      </c>
      <c r="N2086" s="37">
        <f t="shared" si="585"/>
        <v>0</v>
      </c>
      <c r="O2086" s="37">
        <v>0</v>
      </c>
      <c r="P2086" s="37">
        <v>0</v>
      </c>
      <c r="Q2086" s="21">
        <f t="shared" si="586"/>
        <v>39.790999999999997</v>
      </c>
      <c r="R2086" s="21">
        <f t="shared" si="595"/>
        <v>87.000000000001151</v>
      </c>
      <c r="S2086" s="21">
        <f t="shared" si="596"/>
        <v>2.3514588690243965</v>
      </c>
      <c r="T2086" s="21">
        <f t="shared" si="587"/>
        <v>86.147999999999996</v>
      </c>
      <c r="U2086" s="37">
        <f>VLOOKUP(Time_Zone, 'LSTM LookUp'!$B$5:$D$8, 3, FALSE)</f>
        <v>-75</v>
      </c>
      <c r="V2086" s="21">
        <f t="shared" si="597"/>
        <v>-5.6201424064012659</v>
      </c>
      <c r="W2086" s="21">
        <f t="shared" si="588"/>
        <v>-5.257035601600295</v>
      </c>
      <c r="X2086" s="21">
        <f t="shared" si="589"/>
        <v>0</v>
      </c>
      <c r="Y2086" s="21">
        <f t="shared" si="590"/>
        <v>0</v>
      </c>
      <c r="Z2086" s="21">
        <f t="shared" si="598"/>
        <v>0</v>
      </c>
      <c r="AA2086" s="21">
        <f t="shared" si="591"/>
        <v>0</v>
      </c>
      <c r="AB2086" s="21">
        <f t="shared" si="592"/>
        <v>0</v>
      </c>
      <c r="AC2086" s="21">
        <f t="shared" si="593"/>
        <v>0</v>
      </c>
      <c r="AD2086" s="21">
        <f t="shared" si="599"/>
        <v>0</v>
      </c>
      <c r="AE2086" s="21" t="str">
        <f t="shared" si="594"/>
        <v>3/28/1:00</v>
      </c>
    </row>
    <row r="2087" spans="2:31">
      <c r="B2087" s="37">
        <v>3</v>
      </c>
      <c r="C2087" s="38">
        <v>28</v>
      </c>
      <c r="D2087" s="39">
        <v>2</v>
      </c>
      <c r="E2087" s="17">
        <v>3.3</v>
      </c>
      <c r="F2087" s="17">
        <v>0</v>
      </c>
      <c r="G2087" s="17">
        <v>0</v>
      </c>
      <c r="H2087" s="37">
        <f t="shared" si="582"/>
        <v>37.94</v>
      </c>
      <c r="I2087" s="37">
        <f>IF(H2087&lt;'Roof Calculator'!$G$8, 1, 0)</f>
        <v>1</v>
      </c>
      <c r="J2087" s="37">
        <f>IF(H2087&gt;='Roof Calculator'!$G$8, 1, 0)</f>
        <v>0</v>
      </c>
      <c r="K2087" s="37">
        <f t="shared" si="583"/>
        <v>37.94</v>
      </c>
      <c r="L2087" s="37">
        <f t="shared" si="584"/>
        <v>0</v>
      </c>
      <c r="M2087" s="37">
        <v>0</v>
      </c>
      <c r="N2087" s="37">
        <f t="shared" si="585"/>
        <v>0</v>
      </c>
      <c r="O2087" s="37">
        <v>0</v>
      </c>
      <c r="P2087" s="37">
        <v>0</v>
      </c>
      <c r="Q2087" s="21">
        <f t="shared" si="586"/>
        <v>39.790999999999997</v>
      </c>
      <c r="R2087" s="21">
        <f t="shared" si="595"/>
        <v>87.041666666667822</v>
      </c>
      <c r="S2087" s="21">
        <f t="shared" si="596"/>
        <v>2.3677389663732513</v>
      </c>
      <c r="T2087" s="21">
        <f t="shared" si="587"/>
        <v>86.147999999999996</v>
      </c>
      <c r="U2087" s="37">
        <f>VLOOKUP(Time_Zone, 'LSTM LookUp'!$B$5:$D$8, 3, FALSE)</f>
        <v>-75</v>
      </c>
      <c r="V2087" s="21">
        <f t="shared" si="597"/>
        <v>-5.6067981618769798</v>
      </c>
      <c r="W2087" s="21">
        <f t="shared" si="588"/>
        <v>9.7463004595307545</v>
      </c>
      <c r="X2087" s="21">
        <f t="shared" si="589"/>
        <v>0</v>
      </c>
      <c r="Y2087" s="21">
        <f t="shared" si="590"/>
        <v>0</v>
      </c>
      <c r="Z2087" s="21">
        <f t="shared" si="598"/>
        <v>0</v>
      </c>
      <c r="AA2087" s="21">
        <f t="shared" si="591"/>
        <v>0</v>
      </c>
      <c r="AB2087" s="21">
        <f t="shared" si="592"/>
        <v>0</v>
      </c>
      <c r="AC2087" s="21">
        <f t="shared" si="593"/>
        <v>0</v>
      </c>
      <c r="AD2087" s="21">
        <f t="shared" si="599"/>
        <v>0</v>
      </c>
      <c r="AE2087" s="21" t="str">
        <f t="shared" si="594"/>
        <v>3/28/2:00</v>
      </c>
    </row>
    <row r="2088" spans="2:31">
      <c r="B2088" s="37">
        <v>3</v>
      </c>
      <c r="C2088" s="38">
        <v>28</v>
      </c>
      <c r="D2088" s="39">
        <v>3</v>
      </c>
      <c r="E2088" s="17">
        <v>2.2000000000000002</v>
      </c>
      <c r="F2088" s="17">
        <v>0</v>
      </c>
      <c r="G2088" s="17">
        <v>0</v>
      </c>
      <c r="H2088" s="37">
        <f t="shared" si="582"/>
        <v>35.96</v>
      </c>
      <c r="I2088" s="37">
        <f>IF(H2088&lt;'Roof Calculator'!$G$8, 1, 0)</f>
        <v>1</v>
      </c>
      <c r="J2088" s="37">
        <f>IF(H2088&gt;='Roof Calculator'!$G$8, 1, 0)</f>
        <v>0</v>
      </c>
      <c r="K2088" s="37">
        <f t="shared" si="583"/>
        <v>35.96</v>
      </c>
      <c r="L2088" s="37">
        <f t="shared" si="584"/>
        <v>0</v>
      </c>
      <c r="M2088" s="37">
        <v>0</v>
      </c>
      <c r="N2088" s="37">
        <f t="shared" si="585"/>
        <v>0</v>
      </c>
      <c r="O2088" s="37">
        <v>0</v>
      </c>
      <c r="P2088" s="37">
        <v>0</v>
      </c>
      <c r="Q2088" s="21">
        <f t="shared" si="586"/>
        <v>39.790999999999997</v>
      </c>
      <c r="R2088" s="21">
        <f t="shared" si="595"/>
        <v>87.083333333334494</v>
      </c>
      <c r="S2088" s="21">
        <f t="shared" si="596"/>
        <v>2.3840180361807537</v>
      </c>
      <c r="T2088" s="21">
        <f t="shared" si="587"/>
        <v>86.147999999999996</v>
      </c>
      <c r="U2088" s="37">
        <f>VLOOKUP(Time_Zone, 'LSTM LookUp'!$B$5:$D$8, 3, FALSE)</f>
        <v>-75</v>
      </c>
      <c r="V2088" s="21">
        <f t="shared" si="597"/>
        <v>-5.593454178652923</v>
      </c>
      <c r="W2088" s="21">
        <f t="shared" si="588"/>
        <v>24.749636455336777</v>
      </c>
      <c r="X2088" s="21">
        <f t="shared" si="589"/>
        <v>0</v>
      </c>
      <c r="Y2088" s="21">
        <f t="shared" si="590"/>
        <v>0</v>
      </c>
      <c r="Z2088" s="21">
        <f t="shared" si="598"/>
        <v>0</v>
      </c>
      <c r="AA2088" s="21">
        <f t="shared" si="591"/>
        <v>0</v>
      </c>
      <c r="AB2088" s="21">
        <f t="shared" si="592"/>
        <v>0</v>
      </c>
      <c r="AC2088" s="21">
        <f t="shared" si="593"/>
        <v>0</v>
      </c>
      <c r="AD2088" s="21">
        <f t="shared" si="599"/>
        <v>0</v>
      </c>
      <c r="AE2088" s="21" t="str">
        <f t="shared" si="594"/>
        <v>3/28/3:00</v>
      </c>
    </row>
    <row r="2089" spans="2:31">
      <c r="B2089" s="37">
        <v>3</v>
      </c>
      <c r="C2089" s="38">
        <v>28</v>
      </c>
      <c r="D2089" s="39">
        <v>4</v>
      </c>
      <c r="E2089" s="17">
        <v>2.2000000000000002</v>
      </c>
      <c r="F2089" s="17">
        <v>0</v>
      </c>
      <c r="G2089" s="17">
        <v>0</v>
      </c>
      <c r="H2089" s="37">
        <f t="shared" si="582"/>
        <v>35.96</v>
      </c>
      <c r="I2089" s="37">
        <f>IF(H2089&lt;'Roof Calculator'!$G$8, 1, 0)</f>
        <v>1</v>
      </c>
      <c r="J2089" s="37">
        <f>IF(H2089&gt;='Roof Calculator'!$G$8, 1, 0)</f>
        <v>0</v>
      </c>
      <c r="K2089" s="37">
        <f t="shared" si="583"/>
        <v>35.96</v>
      </c>
      <c r="L2089" s="37">
        <f t="shared" si="584"/>
        <v>0</v>
      </c>
      <c r="M2089" s="37">
        <v>0</v>
      </c>
      <c r="N2089" s="37">
        <f t="shared" si="585"/>
        <v>0</v>
      </c>
      <c r="O2089" s="37">
        <v>0</v>
      </c>
      <c r="P2089" s="37">
        <v>0</v>
      </c>
      <c r="Q2089" s="21">
        <f t="shared" si="586"/>
        <v>39.790999999999997</v>
      </c>
      <c r="R2089" s="21">
        <f t="shared" si="595"/>
        <v>87.125000000001165</v>
      </c>
      <c r="S2089" s="21">
        <f t="shared" si="596"/>
        <v>2.4002960713496555</v>
      </c>
      <c r="T2089" s="21">
        <f t="shared" si="587"/>
        <v>86.147999999999996</v>
      </c>
      <c r="U2089" s="37">
        <f>VLOOKUP(Time_Zone, 'LSTM LookUp'!$B$5:$D$8, 3, FALSE)</f>
        <v>-75</v>
      </c>
      <c r="V2089" s="21">
        <f t="shared" si="597"/>
        <v>-5.5801104849719918</v>
      </c>
      <c r="W2089" s="21">
        <f t="shared" si="588"/>
        <v>39.752972378757001</v>
      </c>
      <c r="X2089" s="21">
        <f t="shared" si="589"/>
        <v>0</v>
      </c>
      <c r="Y2089" s="21">
        <f t="shared" si="590"/>
        <v>0</v>
      </c>
      <c r="Z2089" s="21">
        <f t="shared" si="598"/>
        <v>0</v>
      </c>
      <c r="AA2089" s="21">
        <f t="shared" si="591"/>
        <v>0</v>
      </c>
      <c r="AB2089" s="21">
        <f t="shared" si="592"/>
        <v>0</v>
      </c>
      <c r="AC2089" s="21">
        <f t="shared" si="593"/>
        <v>0</v>
      </c>
      <c r="AD2089" s="21">
        <f t="shared" si="599"/>
        <v>0</v>
      </c>
      <c r="AE2089" s="21" t="str">
        <f t="shared" si="594"/>
        <v>3/28/4:00</v>
      </c>
    </row>
    <row r="2090" spans="2:31">
      <c r="B2090" s="37">
        <v>3</v>
      </c>
      <c r="C2090" s="38">
        <v>28</v>
      </c>
      <c r="D2090" s="39">
        <v>5</v>
      </c>
      <c r="E2090" s="17">
        <v>0</v>
      </c>
      <c r="F2090" s="17">
        <v>0</v>
      </c>
      <c r="G2090" s="17">
        <v>0</v>
      </c>
      <c r="H2090" s="37">
        <f t="shared" si="582"/>
        <v>32</v>
      </c>
      <c r="I2090" s="37">
        <f>IF(H2090&lt;'Roof Calculator'!$G$8, 1, 0)</f>
        <v>1</v>
      </c>
      <c r="J2090" s="37">
        <f>IF(H2090&gt;='Roof Calculator'!$G$8, 1, 0)</f>
        <v>0</v>
      </c>
      <c r="K2090" s="37">
        <f t="shared" si="583"/>
        <v>32</v>
      </c>
      <c r="L2090" s="37">
        <f t="shared" si="584"/>
        <v>0</v>
      </c>
      <c r="M2090" s="37">
        <v>0</v>
      </c>
      <c r="N2090" s="37">
        <f t="shared" si="585"/>
        <v>0</v>
      </c>
      <c r="O2090" s="37">
        <v>0</v>
      </c>
      <c r="P2090" s="37">
        <v>0</v>
      </c>
      <c r="Q2090" s="21">
        <f t="shared" si="586"/>
        <v>39.790999999999997</v>
      </c>
      <c r="R2090" s="21">
        <f t="shared" si="595"/>
        <v>87.166666666667837</v>
      </c>
      <c r="S2090" s="21">
        <f t="shared" si="596"/>
        <v>2.4165730647824906</v>
      </c>
      <c r="T2090" s="21">
        <f t="shared" si="587"/>
        <v>86.147999999999996</v>
      </c>
      <c r="U2090" s="37">
        <f>VLOOKUP(Time_Zone, 'LSTM LookUp'!$B$5:$D$8, 3, FALSE)</f>
        <v>-75</v>
      </c>
      <c r="V2090" s="21">
        <f t="shared" si="597"/>
        <v>-5.5667671090704136</v>
      </c>
      <c r="W2090" s="21">
        <f t="shared" si="588"/>
        <v>54.756308222732393</v>
      </c>
      <c r="X2090" s="21">
        <f t="shared" si="589"/>
        <v>0</v>
      </c>
      <c r="Y2090" s="21">
        <f t="shared" si="590"/>
        <v>0</v>
      </c>
      <c r="Z2090" s="21">
        <f t="shared" si="598"/>
        <v>0</v>
      </c>
      <c r="AA2090" s="21">
        <f t="shared" si="591"/>
        <v>0</v>
      </c>
      <c r="AB2090" s="21">
        <f t="shared" si="592"/>
        <v>0</v>
      </c>
      <c r="AC2090" s="21">
        <f t="shared" si="593"/>
        <v>0</v>
      </c>
      <c r="AD2090" s="21">
        <f t="shared" si="599"/>
        <v>0</v>
      </c>
      <c r="AE2090" s="21" t="str">
        <f t="shared" si="594"/>
        <v>3/28/5:00</v>
      </c>
    </row>
    <row r="2091" spans="2:31">
      <c r="B2091" s="37">
        <v>3</v>
      </c>
      <c r="C2091" s="38">
        <v>28</v>
      </c>
      <c r="D2091" s="39">
        <v>6</v>
      </c>
      <c r="E2091" s="17">
        <v>1.1000000000000001</v>
      </c>
      <c r="F2091" s="17">
        <v>0</v>
      </c>
      <c r="G2091" s="17">
        <v>0</v>
      </c>
      <c r="H2091" s="37">
        <f t="shared" si="582"/>
        <v>33.979999999999997</v>
      </c>
      <c r="I2091" s="37">
        <f>IF(H2091&lt;'Roof Calculator'!$G$8, 1, 0)</f>
        <v>1</v>
      </c>
      <c r="J2091" s="37">
        <f>IF(H2091&gt;='Roof Calculator'!$G$8, 1, 0)</f>
        <v>0</v>
      </c>
      <c r="K2091" s="37">
        <f t="shared" si="583"/>
        <v>33.979999999999997</v>
      </c>
      <c r="L2091" s="37">
        <f t="shared" si="584"/>
        <v>0</v>
      </c>
      <c r="M2091" s="37">
        <v>0</v>
      </c>
      <c r="N2091" s="37">
        <f t="shared" si="585"/>
        <v>0</v>
      </c>
      <c r="O2091" s="37">
        <v>0</v>
      </c>
      <c r="P2091" s="37">
        <v>0</v>
      </c>
      <c r="Q2091" s="21">
        <f t="shared" si="586"/>
        <v>39.790999999999997</v>
      </c>
      <c r="R2091" s="21">
        <f t="shared" si="595"/>
        <v>87.208333333334508</v>
      </c>
      <c r="S2091" s="21">
        <f t="shared" si="596"/>
        <v>2.4328490093815689</v>
      </c>
      <c r="T2091" s="21">
        <f t="shared" si="587"/>
        <v>86.147999999999996</v>
      </c>
      <c r="U2091" s="37">
        <f>VLOOKUP(Time_Zone, 'LSTM LookUp'!$B$5:$D$8, 3, FALSE)</f>
        <v>-75</v>
      </c>
      <c r="V2091" s="21">
        <f t="shared" si="597"/>
        <v>-5.5534240791776899</v>
      </c>
      <c r="W2091" s="21">
        <f t="shared" si="588"/>
        <v>69.759643980205539</v>
      </c>
      <c r="X2091" s="21">
        <f t="shared" si="589"/>
        <v>0</v>
      </c>
      <c r="Y2091" s="21">
        <f t="shared" si="590"/>
        <v>0</v>
      </c>
      <c r="Z2091" s="21">
        <f t="shared" si="598"/>
        <v>0</v>
      </c>
      <c r="AA2091" s="21">
        <f t="shared" si="591"/>
        <v>0</v>
      </c>
      <c r="AB2091" s="21">
        <f t="shared" si="592"/>
        <v>0</v>
      </c>
      <c r="AC2091" s="21">
        <f t="shared" si="593"/>
        <v>0</v>
      </c>
      <c r="AD2091" s="21">
        <f t="shared" si="599"/>
        <v>0</v>
      </c>
      <c r="AE2091" s="21" t="str">
        <f t="shared" si="594"/>
        <v>3/28/6:00</v>
      </c>
    </row>
    <row r="2092" spans="2:31">
      <c r="B2092" s="37">
        <v>3</v>
      </c>
      <c r="C2092" s="38">
        <v>28</v>
      </c>
      <c r="D2092" s="39">
        <v>7</v>
      </c>
      <c r="E2092" s="17">
        <v>2.8</v>
      </c>
      <c r="F2092" s="17">
        <v>8</v>
      </c>
      <c r="G2092" s="17">
        <v>4</v>
      </c>
      <c r="H2092" s="37">
        <f t="shared" si="582"/>
        <v>37.04</v>
      </c>
      <c r="I2092" s="37">
        <f>IF(H2092&lt;'Roof Calculator'!$G$8, 1, 0)</f>
        <v>1</v>
      </c>
      <c r="J2092" s="37">
        <f>IF(H2092&gt;='Roof Calculator'!$G$8, 1, 0)</f>
        <v>0</v>
      </c>
      <c r="K2092" s="37">
        <f t="shared" si="583"/>
        <v>37.04</v>
      </c>
      <c r="L2092" s="37">
        <f t="shared" si="584"/>
        <v>0</v>
      </c>
      <c r="M2092" s="37">
        <v>0</v>
      </c>
      <c r="N2092" s="37">
        <f t="shared" si="585"/>
        <v>8</v>
      </c>
      <c r="O2092" s="37">
        <v>0</v>
      </c>
      <c r="P2092" s="37">
        <v>0</v>
      </c>
      <c r="Q2092" s="21">
        <f t="shared" si="586"/>
        <v>39.790999999999997</v>
      </c>
      <c r="R2092" s="21">
        <f t="shared" si="595"/>
        <v>87.25000000000118</v>
      </c>
      <c r="S2092" s="21">
        <f t="shared" si="596"/>
        <v>2.4491238980489856</v>
      </c>
      <c r="T2092" s="21">
        <f t="shared" si="587"/>
        <v>86.147999999999996</v>
      </c>
      <c r="U2092" s="37">
        <f>VLOOKUP(Time_Zone, 'LSTM LookUp'!$B$5:$D$8, 3, FALSE)</f>
        <v>-75</v>
      </c>
      <c r="V2092" s="21">
        <f t="shared" si="597"/>
        <v>-5.5400814235165381</v>
      </c>
      <c r="W2092" s="21">
        <f t="shared" si="588"/>
        <v>84.762979644120861</v>
      </c>
      <c r="X2092" s="21">
        <f t="shared" si="589"/>
        <v>0.3896766344443956</v>
      </c>
      <c r="Y2092" s="21">
        <f t="shared" si="590"/>
        <v>8.3896766344443954</v>
      </c>
      <c r="Z2092" s="21">
        <f t="shared" si="598"/>
        <v>2.6593809621631621</v>
      </c>
      <c r="AA2092" s="21">
        <f t="shared" si="591"/>
        <v>2.6593809621631621</v>
      </c>
      <c r="AB2092" s="21">
        <f t="shared" si="592"/>
        <v>0</v>
      </c>
      <c r="AC2092" s="21">
        <f t="shared" si="593"/>
        <v>0</v>
      </c>
      <c r="AD2092" s="21">
        <f t="shared" si="599"/>
        <v>0</v>
      </c>
      <c r="AE2092" s="21" t="str">
        <f t="shared" si="594"/>
        <v>3/28/7:00</v>
      </c>
    </row>
    <row r="2093" spans="2:31">
      <c r="B2093" s="37">
        <v>3</v>
      </c>
      <c r="C2093" s="38">
        <v>28</v>
      </c>
      <c r="D2093" s="39">
        <v>8</v>
      </c>
      <c r="E2093" s="17">
        <v>5</v>
      </c>
      <c r="F2093" s="17">
        <v>48</v>
      </c>
      <c r="G2093" s="17">
        <v>372</v>
      </c>
      <c r="H2093" s="37">
        <f t="shared" si="582"/>
        <v>41</v>
      </c>
      <c r="I2093" s="37">
        <f>IF(H2093&lt;'Roof Calculator'!$G$8, 1, 0)</f>
        <v>1</v>
      </c>
      <c r="J2093" s="37">
        <f>IF(H2093&gt;='Roof Calculator'!$G$8, 1, 0)</f>
        <v>0</v>
      </c>
      <c r="K2093" s="37">
        <f t="shared" si="583"/>
        <v>41</v>
      </c>
      <c r="L2093" s="37">
        <f t="shared" si="584"/>
        <v>0</v>
      </c>
      <c r="M2093" s="37">
        <v>0</v>
      </c>
      <c r="N2093" s="37">
        <f t="shared" si="585"/>
        <v>48</v>
      </c>
      <c r="O2093" s="37">
        <v>0</v>
      </c>
      <c r="P2093" s="37">
        <v>0</v>
      </c>
      <c r="Q2093" s="21">
        <f t="shared" si="586"/>
        <v>39.790999999999997</v>
      </c>
      <c r="R2093" s="21">
        <f t="shared" si="595"/>
        <v>87.291666666667851</v>
      </c>
      <c r="S2093" s="21">
        <f t="shared" si="596"/>
        <v>2.4653977236866069</v>
      </c>
      <c r="T2093" s="21">
        <f t="shared" si="587"/>
        <v>86.147999999999996</v>
      </c>
      <c r="U2093" s="37">
        <f>VLOOKUP(Time_Zone, 'LSTM LookUp'!$B$5:$D$8, 3, FALSE)</f>
        <v>-75</v>
      </c>
      <c r="V2093" s="21">
        <f t="shared" si="597"/>
        <v>-5.5267391703028359</v>
      </c>
      <c r="W2093" s="21">
        <f t="shared" si="588"/>
        <v>99.766315207424299</v>
      </c>
      <c r="X2093" s="21">
        <f t="shared" si="589"/>
        <v>-38.200926162502057</v>
      </c>
      <c r="Y2093" s="21">
        <f t="shared" si="590"/>
        <v>9.7990738374979429</v>
      </c>
      <c r="Z2093" s="21">
        <f t="shared" si="598"/>
        <v>3.1061352595264755</v>
      </c>
      <c r="AA2093" s="21">
        <f t="shared" si="591"/>
        <v>3.1061352595264755</v>
      </c>
      <c r="AB2093" s="21">
        <f t="shared" si="592"/>
        <v>0</v>
      </c>
      <c r="AC2093" s="21">
        <f t="shared" si="593"/>
        <v>0</v>
      </c>
      <c r="AD2093" s="21">
        <f t="shared" si="599"/>
        <v>0</v>
      </c>
      <c r="AE2093" s="21" t="str">
        <f t="shared" si="594"/>
        <v>3/28/8:00</v>
      </c>
    </row>
    <row r="2094" spans="2:31">
      <c r="B2094" s="37">
        <v>3</v>
      </c>
      <c r="C2094" s="38">
        <v>28</v>
      </c>
      <c r="D2094" s="39">
        <v>9</v>
      </c>
      <c r="E2094" s="17">
        <v>7.8</v>
      </c>
      <c r="F2094" s="17">
        <v>65</v>
      </c>
      <c r="G2094" s="17">
        <v>698</v>
      </c>
      <c r="H2094" s="37">
        <f t="shared" si="582"/>
        <v>46.04</v>
      </c>
      <c r="I2094" s="37">
        <f>IF(H2094&lt;'Roof Calculator'!$G$8, 1, 0)</f>
        <v>1</v>
      </c>
      <c r="J2094" s="37">
        <f>IF(H2094&gt;='Roof Calculator'!$G$8, 1, 0)</f>
        <v>0</v>
      </c>
      <c r="K2094" s="37">
        <f t="shared" si="583"/>
        <v>46.04</v>
      </c>
      <c r="L2094" s="37">
        <f t="shared" si="584"/>
        <v>0</v>
      </c>
      <c r="M2094" s="37">
        <v>0</v>
      </c>
      <c r="N2094" s="37">
        <f t="shared" si="585"/>
        <v>65</v>
      </c>
      <c r="O2094" s="37">
        <v>0</v>
      </c>
      <c r="P2094" s="37">
        <v>0</v>
      </c>
      <c r="Q2094" s="21">
        <f t="shared" si="586"/>
        <v>39.790999999999997</v>
      </c>
      <c r="R2094" s="21">
        <f t="shared" si="595"/>
        <v>87.333333333334522</v>
      </c>
      <c r="S2094" s="21">
        <f t="shared" si="596"/>
        <v>2.4816704791960786</v>
      </c>
      <c r="T2094" s="21">
        <f t="shared" si="587"/>
        <v>86.147999999999996</v>
      </c>
      <c r="U2094" s="37">
        <f>VLOOKUP(Time_Zone, 'LSTM LookUp'!$B$5:$D$8, 3, FALSE)</f>
        <v>-75</v>
      </c>
      <c r="V2094" s="21">
        <f t="shared" si="597"/>
        <v>-5.5133973477455616</v>
      </c>
      <c r="W2094" s="21">
        <f t="shared" si="588"/>
        <v>114.76965066306362</v>
      </c>
      <c r="X2094" s="21">
        <f t="shared" si="589"/>
        <v>-205.15438833517166</v>
      </c>
      <c r="Y2094" s="21">
        <f t="shared" si="590"/>
        <v>-140.15438833517166</v>
      </c>
      <c r="Z2094" s="21">
        <f t="shared" si="598"/>
        <v>-44.426493218097896</v>
      </c>
      <c r="AA2094" s="21">
        <f t="shared" si="591"/>
        <v>-44.426493218097896</v>
      </c>
      <c r="AB2094" s="21">
        <f t="shared" si="592"/>
        <v>0</v>
      </c>
      <c r="AC2094" s="21">
        <f t="shared" si="593"/>
        <v>0</v>
      </c>
      <c r="AD2094" s="21">
        <f t="shared" si="599"/>
        <v>0</v>
      </c>
      <c r="AE2094" s="21" t="str">
        <f t="shared" si="594"/>
        <v>3/28/9:00</v>
      </c>
    </row>
    <row r="2095" spans="2:31">
      <c r="B2095" s="37">
        <v>3</v>
      </c>
      <c r="C2095" s="38">
        <v>28</v>
      </c>
      <c r="D2095" s="39">
        <v>10</v>
      </c>
      <c r="E2095" s="17">
        <v>10.6</v>
      </c>
      <c r="F2095" s="17">
        <v>94</v>
      </c>
      <c r="G2095" s="17">
        <v>798</v>
      </c>
      <c r="H2095" s="37">
        <f t="shared" si="582"/>
        <v>51.08</v>
      </c>
      <c r="I2095" s="37">
        <f>IF(H2095&lt;'Roof Calculator'!$G$8, 1, 0)</f>
        <v>1</v>
      </c>
      <c r="J2095" s="37">
        <f>IF(H2095&gt;='Roof Calculator'!$G$8, 1, 0)</f>
        <v>0</v>
      </c>
      <c r="K2095" s="37">
        <f t="shared" si="583"/>
        <v>51.08</v>
      </c>
      <c r="L2095" s="37">
        <f t="shared" si="584"/>
        <v>0</v>
      </c>
      <c r="M2095" s="37">
        <v>0</v>
      </c>
      <c r="N2095" s="37">
        <f t="shared" si="585"/>
        <v>94</v>
      </c>
      <c r="O2095" s="37">
        <v>0</v>
      </c>
      <c r="P2095" s="37">
        <v>0</v>
      </c>
      <c r="Q2095" s="21">
        <f t="shared" si="586"/>
        <v>39.790999999999997</v>
      </c>
      <c r="R2095" s="21">
        <f t="shared" si="595"/>
        <v>87.375000000001194</v>
      </c>
      <c r="S2095" s="21">
        <f t="shared" si="596"/>
        <v>2.4979421574788172</v>
      </c>
      <c r="T2095" s="21">
        <f t="shared" si="587"/>
        <v>86.147999999999996</v>
      </c>
      <c r="U2095" s="37">
        <f>VLOOKUP(Time_Zone, 'LSTM LookUp'!$B$5:$D$8, 3, FALSE)</f>
        <v>-75</v>
      </c>
      <c r="V2095" s="21">
        <f t="shared" si="597"/>
        <v>-5.5000559840467291</v>
      </c>
      <c r="W2095" s="21">
        <f t="shared" si="588"/>
        <v>129.77298600398828</v>
      </c>
      <c r="X2095" s="21">
        <f t="shared" si="589"/>
        <v>-369.64288926115938</v>
      </c>
      <c r="Y2095" s="21">
        <f t="shared" si="590"/>
        <v>-275.64288926115938</v>
      </c>
      <c r="Z2095" s="21">
        <f t="shared" si="598"/>
        <v>-87.373981620129669</v>
      </c>
      <c r="AA2095" s="21">
        <f t="shared" si="591"/>
        <v>-87.373981620129669</v>
      </c>
      <c r="AB2095" s="21">
        <f t="shared" si="592"/>
        <v>0</v>
      </c>
      <c r="AC2095" s="21">
        <f t="shared" si="593"/>
        <v>0</v>
      </c>
      <c r="AD2095" s="21">
        <f t="shared" si="599"/>
        <v>0</v>
      </c>
      <c r="AE2095" s="21" t="str">
        <f t="shared" si="594"/>
        <v>3/28/10:00</v>
      </c>
    </row>
    <row r="2096" spans="2:31">
      <c r="B2096" s="37">
        <v>3</v>
      </c>
      <c r="C2096" s="38">
        <v>28</v>
      </c>
      <c r="D2096" s="39">
        <v>11</v>
      </c>
      <c r="E2096" s="17">
        <v>13.3</v>
      </c>
      <c r="F2096" s="17">
        <v>115</v>
      </c>
      <c r="G2096" s="17">
        <v>805</v>
      </c>
      <c r="H2096" s="37">
        <f t="shared" si="582"/>
        <v>55.94</v>
      </c>
      <c r="I2096" s="37">
        <f>IF(H2096&lt;'Roof Calculator'!$G$8, 1, 0)</f>
        <v>0</v>
      </c>
      <c r="J2096" s="37">
        <f>IF(H2096&gt;='Roof Calculator'!$G$8, 1, 0)</f>
        <v>1</v>
      </c>
      <c r="K2096" s="37">
        <f t="shared" si="583"/>
        <v>0</v>
      </c>
      <c r="L2096" s="37">
        <f t="shared" si="584"/>
        <v>55.94</v>
      </c>
      <c r="M2096" s="37">
        <v>0</v>
      </c>
      <c r="N2096" s="37">
        <f t="shared" si="585"/>
        <v>115</v>
      </c>
      <c r="O2096" s="37">
        <v>0</v>
      </c>
      <c r="P2096" s="37">
        <v>0</v>
      </c>
      <c r="Q2096" s="21">
        <f t="shared" si="586"/>
        <v>39.790999999999997</v>
      </c>
      <c r="R2096" s="21">
        <f t="shared" si="595"/>
        <v>87.416666666667865</v>
      </c>
      <c r="S2096" s="21">
        <f t="shared" si="596"/>
        <v>2.5142127514360144</v>
      </c>
      <c r="T2096" s="21">
        <f t="shared" si="587"/>
        <v>86.147999999999996</v>
      </c>
      <c r="U2096" s="37">
        <f>VLOOKUP(Time_Zone, 'LSTM LookUp'!$B$5:$D$8, 3, FALSE)</f>
        <v>-75</v>
      </c>
      <c r="V2096" s="21">
        <f t="shared" si="597"/>
        <v>-5.4867151074013423</v>
      </c>
      <c r="W2096" s="21">
        <f t="shared" si="588"/>
        <v>144.77632122314967</v>
      </c>
      <c r="X2096" s="21">
        <f t="shared" si="589"/>
        <v>-482.21049080876708</v>
      </c>
      <c r="Y2096" s="21">
        <f t="shared" si="590"/>
        <v>-367.21049080876708</v>
      </c>
      <c r="Z2096" s="21">
        <f t="shared" si="598"/>
        <v>-116.39931202522419</v>
      </c>
      <c r="AA2096" s="21">
        <f t="shared" si="591"/>
        <v>0</v>
      </c>
      <c r="AB2096" s="21">
        <f t="shared" si="592"/>
        <v>-116.39931202522419</v>
      </c>
      <c r="AC2096" s="21">
        <f t="shared" si="593"/>
        <v>55.94</v>
      </c>
      <c r="AD2096" s="21">
        <f t="shared" si="599"/>
        <v>-116.39931202522419</v>
      </c>
      <c r="AE2096" s="21" t="str">
        <f t="shared" si="594"/>
        <v>3/28/11:00</v>
      </c>
    </row>
    <row r="2097" spans="2:31">
      <c r="B2097" s="37">
        <v>3</v>
      </c>
      <c r="C2097" s="38">
        <v>28</v>
      </c>
      <c r="D2097" s="39">
        <v>12</v>
      </c>
      <c r="E2097" s="17">
        <v>16.100000000000001</v>
      </c>
      <c r="F2097" s="17">
        <v>153</v>
      </c>
      <c r="G2097" s="17">
        <v>858</v>
      </c>
      <c r="H2097" s="37">
        <f t="shared" si="582"/>
        <v>60.980000000000004</v>
      </c>
      <c r="I2097" s="37">
        <f>IF(H2097&lt;'Roof Calculator'!$G$8, 1, 0)</f>
        <v>0</v>
      </c>
      <c r="J2097" s="37">
        <f>IF(H2097&gt;='Roof Calculator'!$G$8, 1, 0)</f>
        <v>1</v>
      </c>
      <c r="K2097" s="37">
        <f t="shared" si="583"/>
        <v>0</v>
      </c>
      <c r="L2097" s="37">
        <f t="shared" si="584"/>
        <v>60.980000000000004</v>
      </c>
      <c r="M2097" s="37">
        <v>0</v>
      </c>
      <c r="N2097" s="37">
        <f t="shared" si="585"/>
        <v>153</v>
      </c>
      <c r="O2097" s="37">
        <v>0</v>
      </c>
      <c r="P2097" s="37">
        <v>0</v>
      </c>
      <c r="Q2097" s="21">
        <f t="shared" si="586"/>
        <v>39.790999999999997</v>
      </c>
      <c r="R2097" s="21">
        <f t="shared" si="595"/>
        <v>87.458333333334537</v>
      </c>
      <c r="S2097" s="21">
        <f t="shared" si="596"/>
        <v>2.5304822539686338</v>
      </c>
      <c r="T2097" s="21">
        <f t="shared" si="587"/>
        <v>86.147999999999996</v>
      </c>
      <c r="U2097" s="37">
        <f>VLOOKUP(Time_Zone, 'LSTM LookUp'!$B$5:$D$8, 3, FALSE)</f>
        <v>-75</v>
      </c>
      <c r="V2097" s="21">
        <f t="shared" si="597"/>
        <v>-5.4733747459973223</v>
      </c>
      <c r="W2097" s="21">
        <f t="shared" si="588"/>
        <v>159.77965631350065</v>
      </c>
      <c r="X2097" s="21">
        <f t="shared" si="589"/>
        <v>-593.79576049298635</v>
      </c>
      <c r="Y2097" s="21">
        <f t="shared" si="590"/>
        <v>-440.79576049298635</v>
      </c>
      <c r="Z2097" s="21">
        <f t="shared" si="598"/>
        <v>-139.72455730231044</v>
      </c>
      <c r="AA2097" s="21">
        <f t="shared" si="591"/>
        <v>0</v>
      </c>
      <c r="AB2097" s="21">
        <f t="shared" si="592"/>
        <v>-139.72455730231044</v>
      </c>
      <c r="AC2097" s="21">
        <f t="shared" si="593"/>
        <v>60.980000000000004</v>
      </c>
      <c r="AD2097" s="21">
        <f t="shared" si="599"/>
        <v>-139.72455730231044</v>
      </c>
      <c r="AE2097" s="21" t="str">
        <f t="shared" si="594"/>
        <v>3/28/12:00</v>
      </c>
    </row>
    <row r="2098" spans="2:31">
      <c r="B2098" s="37">
        <v>3</v>
      </c>
      <c r="C2098" s="38">
        <v>28</v>
      </c>
      <c r="D2098" s="39">
        <v>13</v>
      </c>
      <c r="E2098" s="17">
        <v>17.8</v>
      </c>
      <c r="F2098" s="17">
        <v>134</v>
      </c>
      <c r="G2098" s="17">
        <v>844</v>
      </c>
      <c r="H2098" s="37">
        <f t="shared" si="582"/>
        <v>64.040000000000006</v>
      </c>
      <c r="I2098" s="37">
        <f>IF(H2098&lt;'Roof Calculator'!$G$8, 1, 0)</f>
        <v>0</v>
      </c>
      <c r="J2098" s="37">
        <f>IF(H2098&gt;='Roof Calculator'!$G$8, 1, 0)</f>
        <v>1</v>
      </c>
      <c r="K2098" s="37">
        <f t="shared" si="583"/>
        <v>0</v>
      </c>
      <c r="L2098" s="37">
        <f t="shared" si="584"/>
        <v>64.040000000000006</v>
      </c>
      <c r="M2098" s="37">
        <v>0</v>
      </c>
      <c r="N2098" s="37">
        <f t="shared" si="585"/>
        <v>134</v>
      </c>
      <c r="O2098" s="37">
        <v>0</v>
      </c>
      <c r="P2098" s="37">
        <v>0</v>
      </c>
      <c r="Q2098" s="21">
        <f t="shared" si="586"/>
        <v>39.790999999999997</v>
      </c>
      <c r="R2098" s="21">
        <f t="shared" si="595"/>
        <v>87.500000000001208</v>
      </c>
      <c r="S2098" s="21">
        <f t="shared" si="596"/>
        <v>2.5467506579774066</v>
      </c>
      <c r="T2098" s="21">
        <f t="shared" si="587"/>
        <v>86.147999999999996</v>
      </c>
      <c r="U2098" s="37">
        <f>VLOOKUP(Time_Zone, 'LSTM LookUp'!$B$5:$D$8, 3, FALSE)</f>
        <v>-75</v>
      </c>
      <c r="V2098" s="21">
        <f t="shared" si="597"/>
        <v>-5.4600349280154639</v>
      </c>
      <c r="W2098" s="21">
        <f t="shared" si="588"/>
        <v>174.7829912679961</v>
      </c>
      <c r="X2098" s="21">
        <f t="shared" si="589"/>
        <v>-621.19039650905802</v>
      </c>
      <c r="Y2098" s="21">
        <f t="shared" si="590"/>
        <v>-487.19039650905802</v>
      </c>
      <c r="Z2098" s="21">
        <f t="shared" si="598"/>
        <v>-154.4308466080366</v>
      </c>
      <c r="AA2098" s="21">
        <f t="shared" si="591"/>
        <v>0</v>
      </c>
      <c r="AB2098" s="21">
        <f t="shared" si="592"/>
        <v>-154.4308466080366</v>
      </c>
      <c r="AC2098" s="21">
        <f t="shared" si="593"/>
        <v>64.040000000000006</v>
      </c>
      <c r="AD2098" s="21">
        <f t="shared" si="599"/>
        <v>-154.4308466080366</v>
      </c>
      <c r="AE2098" s="21" t="str">
        <f t="shared" si="594"/>
        <v>3/28/13:00</v>
      </c>
    </row>
    <row r="2099" spans="2:31">
      <c r="B2099" s="37">
        <v>3</v>
      </c>
      <c r="C2099" s="38">
        <v>28</v>
      </c>
      <c r="D2099" s="39">
        <v>14</v>
      </c>
      <c r="E2099" s="17">
        <v>19.399999999999999</v>
      </c>
      <c r="F2099" s="17">
        <v>125</v>
      </c>
      <c r="G2099" s="17">
        <v>876</v>
      </c>
      <c r="H2099" s="37">
        <f t="shared" si="582"/>
        <v>66.92</v>
      </c>
      <c r="I2099" s="37">
        <f>IF(H2099&lt;'Roof Calculator'!$G$8, 1, 0)</f>
        <v>0</v>
      </c>
      <c r="J2099" s="37">
        <f>IF(H2099&gt;='Roof Calculator'!$G$8, 1, 0)</f>
        <v>1</v>
      </c>
      <c r="K2099" s="37">
        <f t="shared" si="583"/>
        <v>0</v>
      </c>
      <c r="L2099" s="37">
        <f t="shared" si="584"/>
        <v>66.92</v>
      </c>
      <c r="M2099" s="37">
        <v>0</v>
      </c>
      <c r="N2099" s="37">
        <f t="shared" si="585"/>
        <v>125</v>
      </c>
      <c r="O2099" s="37">
        <v>0</v>
      </c>
      <c r="P2099" s="37">
        <v>0</v>
      </c>
      <c r="Q2099" s="21">
        <f t="shared" si="586"/>
        <v>39.790999999999997</v>
      </c>
      <c r="R2099" s="21">
        <f t="shared" si="595"/>
        <v>87.541666666667879</v>
      </c>
      <c r="S2099" s="21">
        <f t="shared" si="596"/>
        <v>2.5630179563628359</v>
      </c>
      <c r="T2099" s="21">
        <f t="shared" si="587"/>
        <v>86.147999999999996</v>
      </c>
      <c r="U2099" s="37">
        <f>VLOOKUP(Time_Zone, 'LSTM LookUp'!$B$5:$D$8, 3, FALSE)</f>
        <v>-75</v>
      </c>
      <c r="V2099" s="21">
        <f t="shared" si="597"/>
        <v>-5.4466956816293628</v>
      </c>
      <c r="W2099" s="21">
        <f t="shared" si="588"/>
        <v>189.78632607959267</v>
      </c>
      <c r="X2099" s="21">
        <f t="shared" si="589"/>
        <v>-637.57583374275066</v>
      </c>
      <c r="Y2099" s="21">
        <f t="shared" si="590"/>
        <v>-512.57583374275066</v>
      </c>
      <c r="Z2099" s="21">
        <f t="shared" si="598"/>
        <v>-162.47758683856051</v>
      </c>
      <c r="AA2099" s="21">
        <f t="shared" si="591"/>
        <v>0</v>
      </c>
      <c r="AB2099" s="21">
        <f t="shared" si="592"/>
        <v>-162.47758683856051</v>
      </c>
      <c r="AC2099" s="21">
        <f t="shared" si="593"/>
        <v>66.92</v>
      </c>
      <c r="AD2099" s="21">
        <f t="shared" si="599"/>
        <v>-162.47758683856051</v>
      </c>
      <c r="AE2099" s="21" t="str">
        <f t="shared" si="594"/>
        <v>3/28/14:00</v>
      </c>
    </row>
    <row r="2100" spans="2:31">
      <c r="B2100" s="37">
        <v>3</v>
      </c>
      <c r="C2100" s="38">
        <v>28</v>
      </c>
      <c r="D2100" s="39">
        <v>15</v>
      </c>
      <c r="E2100" s="17">
        <v>20.6</v>
      </c>
      <c r="F2100" s="17">
        <v>138</v>
      </c>
      <c r="G2100" s="17">
        <v>791</v>
      </c>
      <c r="H2100" s="37">
        <f t="shared" si="582"/>
        <v>69.08</v>
      </c>
      <c r="I2100" s="37">
        <f>IF(H2100&lt;'Roof Calculator'!$G$8, 1, 0)</f>
        <v>0</v>
      </c>
      <c r="J2100" s="37">
        <f>IF(H2100&gt;='Roof Calculator'!$G$8, 1, 0)</f>
        <v>1</v>
      </c>
      <c r="K2100" s="37">
        <f t="shared" si="583"/>
        <v>0</v>
      </c>
      <c r="L2100" s="37">
        <f t="shared" si="584"/>
        <v>69.08</v>
      </c>
      <c r="M2100" s="37">
        <v>0</v>
      </c>
      <c r="N2100" s="37">
        <f t="shared" si="585"/>
        <v>138</v>
      </c>
      <c r="O2100" s="37">
        <v>0</v>
      </c>
      <c r="P2100" s="37">
        <v>0</v>
      </c>
      <c r="Q2100" s="21">
        <f t="shared" si="586"/>
        <v>39.790999999999997</v>
      </c>
      <c r="R2100" s="21">
        <f t="shared" si="595"/>
        <v>87.583333333334551</v>
      </c>
      <c r="S2100" s="21">
        <f t="shared" si="596"/>
        <v>2.579284142025192</v>
      </c>
      <c r="T2100" s="21">
        <f t="shared" si="587"/>
        <v>86.147999999999996</v>
      </c>
      <c r="U2100" s="37">
        <f>VLOOKUP(Time_Zone, 'LSTM LookUp'!$B$5:$D$8, 3, FALSE)</f>
        <v>-75</v>
      </c>
      <c r="V2100" s="21">
        <f t="shared" si="597"/>
        <v>-5.4333570350053648</v>
      </c>
      <c r="W2100" s="21">
        <f t="shared" si="588"/>
        <v>204.7896607412487</v>
      </c>
      <c r="X2100" s="21">
        <f t="shared" si="589"/>
        <v>-528.44536794098383</v>
      </c>
      <c r="Y2100" s="21">
        <f t="shared" si="590"/>
        <v>-390.44536794098383</v>
      </c>
      <c r="Z2100" s="21">
        <f t="shared" si="598"/>
        <v>-123.76436226445902</v>
      </c>
      <c r="AA2100" s="21">
        <f t="shared" si="591"/>
        <v>0</v>
      </c>
      <c r="AB2100" s="21">
        <f t="shared" si="592"/>
        <v>-123.76436226445902</v>
      </c>
      <c r="AC2100" s="21">
        <f t="shared" si="593"/>
        <v>69.08</v>
      </c>
      <c r="AD2100" s="21">
        <f t="shared" si="599"/>
        <v>-123.76436226445902</v>
      </c>
      <c r="AE2100" s="21" t="str">
        <f t="shared" si="594"/>
        <v>3/28/15:00</v>
      </c>
    </row>
    <row r="2101" spans="2:31">
      <c r="B2101" s="37">
        <v>3</v>
      </c>
      <c r="C2101" s="38">
        <v>28</v>
      </c>
      <c r="D2101" s="39">
        <v>16</v>
      </c>
      <c r="E2101" s="17">
        <v>21.1</v>
      </c>
      <c r="F2101" s="17">
        <v>140</v>
      </c>
      <c r="G2101" s="17">
        <v>798</v>
      </c>
      <c r="H2101" s="37">
        <f t="shared" si="582"/>
        <v>69.98</v>
      </c>
      <c r="I2101" s="37">
        <f>IF(H2101&lt;'Roof Calculator'!$G$8, 1, 0)</f>
        <v>0</v>
      </c>
      <c r="J2101" s="37">
        <f>IF(H2101&gt;='Roof Calculator'!$G$8, 1, 0)</f>
        <v>1</v>
      </c>
      <c r="K2101" s="37">
        <f t="shared" si="583"/>
        <v>0</v>
      </c>
      <c r="L2101" s="37">
        <f t="shared" si="584"/>
        <v>69.98</v>
      </c>
      <c r="M2101" s="37">
        <v>0</v>
      </c>
      <c r="N2101" s="37">
        <f t="shared" si="585"/>
        <v>140</v>
      </c>
      <c r="O2101" s="37">
        <v>0</v>
      </c>
      <c r="P2101" s="37">
        <v>0</v>
      </c>
      <c r="Q2101" s="21">
        <f t="shared" si="586"/>
        <v>39.790999999999997</v>
      </c>
      <c r="R2101" s="21">
        <f t="shared" si="595"/>
        <v>87.625000000001222</v>
      </c>
      <c r="S2101" s="21">
        <f t="shared" si="596"/>
        <v>2.5955492078645057</v>
      </c>
      <c r="T2101" s="21">
        <f t="shared" si="587"/>
        <v>86.147999999999996</v>
      </c>
      <c r="U2101" s="37">
        <f>VLOOKUP(Time_Zone, 'LSTM LookUp'!$B$5:$D$8, 3, FALSE)</f>
        <v>-75</v>
      </c>
      <c r="V2101" s="21">
        <f t="shared" si="597"/>
        <v>-5.4200190163025121</v>
      </c>
      <c r="W2101" s="21">
        <f t="shared" si="588"/>
        <v>219.79299524592437</v>
      </c>
      <c r="X2101" s="21">
        <f t="shared" si="589"/>
        <v>-447.52566048292812</v>
      </c>
      <c r="Y2101" s="21">
        <f t="shared" si="590"/>
        <v>-307.52566048292812</v>
      </c>
      <c r="Z2101" s="21">
        <f t="shared" si="598"/>
        <v>-97.480263244867231</v>
      </c>
      <c r="AA2101" s="21">
        <f t="shared" si="591"/>
        <v>0</v>
      </c>
      <c r="AB2101" s="21">
        <f t="shared" si="592"/>
        <v>-97.480263244867231</v>
      </c>
      <c r="AC2101" s="21">
        <f t="shared" si="593"/>
        <v>69.98</v>
      </c>
      <c r="AD2101" s="21">
        <f t="shared" si="599"/>
        <v>-97.480263244867231</v>
      </c>
      <c r="AE2101" s="21" t="str">
        <f t="shared" si="594"/>
        <v>3/28/16:00</v>
      </c>
    </row>
    <row r="2102" spans="2:31">
      <c r="B2102" s="37">
        <v>3</v>
      </c>
      <c r="C2102" s="38">
        <v>28</v>
      </c>
      <c r="D2102" s="39">
        <v>17</v>
      </c>
      <c r="E2102" s="17">
        <v>20.6</v>
      </c>
      <c r="F2102" s="17">
        <v>112</v>
      </c>
      <c r="G2102" s="17">
        <v>731</v>
      </c>
      <c r="H2102" s="37">
        <f t="shared" si="582"/>
        <v>69.08</v>
      </c>
      <c r="I2102" s="37">
        <f>IF(H2102&lt;'Roof Calculator'!$G$8, 1, 0)</f>
        <v>0</v>
      </c>
      <c r="J2102" s="37">
        <f>IF(H2102&gt;='Roof Calculator'!$G$8, 1, 0)</f>
        <v>1</v>
      </c>
      <c r="K2102" s="37">
        <f t="shared" si="583"/>
        <v>0</v>
      </c>
      <c r="L2102" s="37">
        <f t="shared" si="584"/>
        <v>69.08</v>
      </c>
      <c r="M2102" s="37">
        <v>0</v>
      </c>
      <c r="N2102" s="37">
        <f t="shared" si="585"/>
        <v>112</v>
      </c>
      <c r="O2102" s="37">
        <v>0</v>
      </c>
      <c r="P2102" s="37">
        <v>0</v>
      </c>
      <c r="Q2102" s="21">
        <f t="shared" si="586"/>
        <v>39.790999999999997</v>
      </c>
      <c r="R2102" s="21">
        <f t="shared" si="595"/>
        <v>87.666666666667894</v>
      </c>
      <c r="S2102" s="21">
        <f t="shared" si="596"/>
        <v>2.6118131467805799</v>
      </c>
      <c r="T2102" s="21">
        <f t="shared" si="587"/>
        <v>86.147999999999996</v>
      </c>
      <c r="U2102" s="37">
        <f>VLOOKUP(Time_Zone, 'LSTM LookUp'!$B$5:$D$8, 3, FALSE)</f>
        <v>-75</v>
      </c>
      <c r="V2102" s="21">
        <f t="shared" si="597"/>
        <v>-5.4066816536724751</v>
      </c>
      <c r="W2102" s="21">
        <f t="shared" si="588"/>
        <v>234.79632958658189</v>
      </c>
      <c r="X2102" s="21">
        <f t="shared" si="589"/>
        <v>-302.1499659396153</v>
      </c>
      <c r="Y2102" s="21">
        <f t="shared" si="590"/>
        <v>-190.1499659396153</v>
      </c>
      <c r="Z2102" s="21">
        <f t="shared" si="598"/>
        <v>-60.274218114638366</v>
      </c>
      <c r="AA2102" s="21">
        <f t="shared" si="591"/>
        <v>0</v>
      </c>
      <c r="AB2102" s="21">
        <f t="shared" si="592"/>
        <v>-60.274218114638366</v>
      </c>
      <c r="AC2102" s="21">
        <f t="shared" si="593"/>
        <v>69.08</v>
      </c>
      <c r="AD2102" s="21">
        <f t="shared" si="599"/>
        <v>-60.274218114638366</v>
      </c>
      <c r="AE2102" s="21" t="str">
        <f t="shared" si="594"/>
        <v>3/28/17:00</v>
      </c>
    </row>
    <row r="2103" spans="2:31">
      <c r="B2103" s="37">
        <v>3</v>
      </c>
      <c r="C2103" s="38">
        <v>28</v>
      </c>
      <c r="D2103" s="39">
        <v>18</v>
      </c>
      <c r="E2103" s="17">
        <v>19.399999999999999</v>
      </c>
      <c r="F2103" s="17">
        <v>82</v>
      </c>
      <c r="G2103" s="17">
        <v>391</v>
      </c>
      <c r="H2103" s="37">
        <f t="shared" si="582"/>
        <v>66.92</v>
      </c>
      <c r="I2103" s="37">
        <f>IF(H2103&lt;'Roof Calculator'!$G$8, 1, 0)</f>
        <v>0</v>
      </c>
      <c r="J2103" s="37">
        <f>IF(H2103&gt;='Roof Calculator'!$G$8, 1, 0)</f>
        <v>1</v>
      </c>
      <c r="K2103" s="37">
        <f t="shared" si="583"/>
        <v>0</v>
      </c>
      <c r="L2103" s="37">
        <f t="shared" si="584"/>
        <v>66.92</v>
      </c>
      <c r="M2103" s="37">
        <v>0</v>
      </c>
      <c r="N2103" s="37">
        <f t="shared" si="585"/>
        <v>82</v>
      </c>
      <c r="O2103" s="37">
        <v>0</v>
      </c>
      <c r="P2103" s="37">
        <v>0</v>
      </c>
      <c r="Q2103" s="21">
        <f t="shared" si="586"/>
        <v>39.790999999999997</v>
      </c>
      <c r="R2103" s="21">
        <f t="shared" si="595"/>
        <v>87.708333333334565</v>
      </c>
      <c r="S2103" s="21">
        <f t="shared" si="596"/>
        <v>2.6280759516729759</v>
      </c>
      <c r="T2103" s="21">
        <f t="shared" si="587"/>
        <v>86.147999999999996</v>
      </c>
      <c r="U2103" s="37">
        <f>VLOOKUP(Time_Zone, 'LSTM LookUp'!$B$5:$D$8, 3, FALSE)</f>
        <v>-75</v>
      </c>
      <c r="V2103" s="21">
        <f t="shared" si="597"/>
        <v>-5.3933449752594971</v>
      </c>
      <c r="W2103" s="21">
        <f t="shared" si="588"/>
        <v>249.79966375618511</v>
      </c>
      <c r="X2103" s="21">
        <f t="shared" si="589"/>
        <v>-92.159367496500266</v>
      </c>
      <c r="Y2103" s="21">
        <f t="shared" si="590"/>
        <v>-10.159367496500266</v>
      </c>
      <c r="Z2103" s="21">
        <f t="shared" si="598"/>
        <v>-3.2203420566758556</v>
      </c>
      <c r="AA2103" s="21">
        <f t="shared" si="591"/>
        <v>0</v>
      </c>
      <c r="AB2103" s="21">
        <f t="shared" si="592"/>
        <v>-3.2203420566758556</v>
      </c>
      <c r="AC2103" s="21">
        <f t="shared" si="593"/>
        <v>66.92</v>
      </c>
      <c r="AD2103" s="21">
        <f t="shared" si="599"/>
        <v>-3.2203420566758556</v>
      </c>
      <c r="AE2103" s="21" t="str">
        <f t="shared" si="594"/>
        <v>3/28/18:00</v>
      </c>
    </row>
    <row r="2104" spans="2:31">
      <c r="B2104" s="37">
        <v>3</v>
      </c>
      <c r="C2104" s="38">
        <v>28</v>
      </c>
      <c r="D2104" s="39">
        <v>19</v>
      </c>
      <c r="E2104" s="17">
        <v>16.100000000000001</v>
      </c>
      <c r="F2104" s="17">
        <v>38</v>
      </c>
      <c r="G2104" s="17">
        <v>153</v>
      </c>
      <c r="H2104" s="37">
        <f t="shared" si="582"/>
        <v>60.980000000000004</v>
      </c>
      <c r="I2104" s="37">
        <f>IF(H2104&lt;'Roof Calculator'!$G$8, 1, 0)</f>
        <v>0</v>
      </c>
      <c r="J2104" s="37">
        <f>IF(H2104&gt;='Roof Calculator'!$G$8, 1, 0)</f>
        <v>1</v>
      </c>
      <c r="K2104" s="37">
        <f t="shared" si="583"/>
        <v>0</v>
      </c>
      <c r="L2104" s="37">
        <f t="shared" si="584"/>
        <v>60.980000000000004</v>
      </c>
      <c r="M2104" s="37">
        <v>0</v>
      </c>
      <c r="N2104" s="37">
        <f t="shared" si="585"/>
        <v>38</v>
      </c>
      <c r="O2104" s="37">
        <v>0</v>
      </c>
      <c r="P2104" s="37">
        <v>0</v>
      </c>
      <c r="Q2104" s="21">
        <f t="shared" si="586"/>
        <v>39.790999999999997</v>
      </c>
      <c r="R2104" s="21">
        <f t="shared" si="595"/>
        <v>87.750000000001236</v>
      </c>
      <c r="S2104" s="21">
        <f t="shared" si="596"/>
        <v>2.6443376154410192</v>
      </c>
      <c r="T2104" s="21">
        <f t="shared" si="587"/>
        <v>86.147999999999996</v>
      </c>
      <c r="U2104" s="37">
        <f>VLOOKUP(Time_Zone, 'LSTM LookUp'!$B$5:$D$8, 3, FALSE)</f>
        <v>-75</v>
      </c>
      <c r="V2104" s="21">
        <f t="shared" si="597"/>
        <v>-5.380009009200343</v>
      </c>
      <c r="W2104" s="21">
        <f t="shared" si="588"/>
        <v>264.80299774769992</v>
      </c>
      <c r="X2104" s="21">
        <f t="shared" si="589"/>
        <v>-6.1199904394953109</v>
      </c>
      <c r="Y2104" s="21">
        <f t="shared" si="590"/>
        <v>31.880009560504689</v>
      </c>
      <c r="Z2104" s="21">
        <f t="shared" si="598"/>
        <v>10.105406226350985</v>
      </c>
      <c r="AA2104" s="21">
        <f t="shared" si="591"/>
        <v>0</v>
      </c>
      <c r="AB2104" s="21">
        <f t="shared" si="592"/>
        <v>10.105406226350985</v>
      </c>
      <c r="AC2104" s="21">
        <f t="shared" si="593"/>
        <v>60.980000000000004</v>
      </c>
      <c r="AD2104" s="21">
        <f t="shared" si="599"/>
        <v>10.105406226350985</v>
      </c>
      <c r="AE2104" s="21" t="str">
        <f t="shared" si="594"/>
        <v>3/28/19:00</v>
      </c>
    </row>
    <row r="2105" spans="2:31">
      <c r="B2105" s="37">
        <v>3</v>
      </c>
      <c r="C2105" s="38">
        <v>28</v>
      </c>
      <c r="D2105" s="39">
        <v>20</v>
      </c>
      <c r="E2105" s="17">
        <v>13.3</v>
      </c>
      <c r="F2105" s="17">
        <v>0</v>
      </c>
      <c r="G2105" s="17">
        <v>0</v>
      </c>
      <c r="H2105" s="37">
        <f t="shared" si="582"/>
        <v>55.94</v>
      </c>
      <c r="I2105" s="37">
        <f>IF(H2105&lt;'Roof Calculator'!$G$8, 1, 0)</f>
        <v>0</v>
      </c>
      <c r="J2105" s="37">
        <f>IF(H2105&gt;='Roof Calculator'!$G$8, 1, 0)</f>
        <v>1</v>
      </c>
      <c r="K2105" s="37">
        <f t="shared" si="583"/>
        <v>0</v>
      </c>
      <c r="L2105" s="37">
        <f t="shared" si="584"/>
        <v>55.94</v>
      </c>
      <c r="M2105" s="37">
        <v>0</v>
      </c>
      <c r="N2105" s="37">
        <f t="shared" si="585"/>
        <v>0</v>
      </c>
      <c r="O2105" s="37">
        <v>0</v>
      </c>
      <c r="P2105" s="37">
        <v>0</v>
      </c>
      <c r="Q2105" s="21">
        <f t="shared" si="586"/>
        <v>39.790999999999997</v>
      </c>
      <c r="R2105" s="21">
        <f t="shared" si="595"/>
        <v>87.791666666667908</v>
      </c>
      <c r="S2105" s="21">
        <f t="shared" si="596"/>
        <v>2.6605981309837947</v>
      </c>
      <c r="T2105" s="21">
        <f t="shared" si="587"/>
        <v>86.147999999999996</v>
      </c>
      <c r="U2105" s="37">
        <f>VLOOKUP(Time_Zone, 'LSTM LookUp'!$B$5:$D$8, 3, FALSE)</f>
        <v>-75</v>
      </c>
      <c r="V2105" s="21">
        <f t="shared" si="597"/>
        <v>-5.36667378362423</v>
      </c>
      <c r="W2105" s="21">
        <f t="shared" si="588"/>
        <v>279.80633155409396</v>
      </c>
      <c r="X2105" s="21">
        <f t="shared" si="589"/>
        <v>0</v>
      </c>
      <c r="Y2105" s="21">
        <f t="shared" si="590"/>
        <v>0</v>
      </c>
      <c r="Z2105" s="21">
        <f t="shared" si="598"/>
        <v>0</v>
      </c>
      <c r="AA2105" s="21">
        <f t="shared" si="591"/>
        <v>0</v>
      </c>
      <c r="AB2105" s="21">
        <f t="shared" si="592"/>
        <v>0</v>
      </c>
      <c r="AC2105" s="21">
        <f t="shared" si="593"/>
        <v>55.94</v>
      </c>
      <c r="AD2105" s="21">
        <f t="shared" si="599"/>
        <v>0</v>
      </c>
      <c r="AE2105" s="21" t="str">
        <f t="shared" si="594"/>
        <v>3/28/20:00</v>
      </c>
    </row>
    <row r="2106" spans="2:31">
      <c r="B2106" s="37">
        <v>3</v>
      </c>
      <c r="C2106" s="38">
        <v>28</v>
      </c>
      <c r="D2106" s="39">
        <v>21</v>
      </c>
      <c r="E2106" s="17">
        <v>11.7</v>
      </c>
      <c r="F2106" s="17">
        <v>0</v>
      </c>
      <c r="G2106" s="17">
        <v>0</v>
      </c>
      <c r="H2106" s="37">
        <f t="shared" si="582"/>
        <v>53.06</v>
      </c>
      <c r="I2106" s="37">
        <f>IF(H2106&lt;'Roof Calculator'!$G$8, 1, 0)</f>
        <v>1</v>
      </c>
      <c r="J2106" s="37">
        <f>IF(H2106&gt;='Roof Calculator'!$G$8, 1, 0)</f>
        <v>0</v>
      </c>
      <c r="K2106" s="37">
        <f t="shared" si="583"/>
        <v>53.06</v>
      </c>
      <c r="L2106" s="37">
        <f t="shared" si="584"/>
        <v>0</v>
      </c>
      <c r="M2106" s="37">
        <v>0</v>
      </c>
      <c r="N2106" s="37">
        <f t="shared" si="585"/>
        <v>0</v>
      </c>
      <c r="O2106" s="37">
        <v>0</v>
      </c>
      <c r="P2106" s="37">
        <v>0</v>
      </c>
      <c r="Q2106" s="21">
        <f t="shared" si="586"/>
        <v>39.790999999999997</v>
      </c>
      <c r="R2106" s="21">
        <f t="shared" si="595"/>
        <v>87.833333333334579</v>
      </c>
      <c r="S2106" s="21">
        <f t="shared" si="596"/>
        <v>2.6768574912001468</v>
      </c>
      <c r="T2106" s="21">
        <f t="shared" si="587"/>
        <v>86.147999999999996</v>
      </c>
      <c r="U2106" s="37">
        <f>VLOOKUP(Time_Zone, 'LSTM LookUp'!$B$5:$D$8, 3, FALSE)</f>
        <v>-75</v>
      </c>
      <c r="V2106" s="21">
        <f t="shared" si="597"/>
        <v>-5.3533393266527778</v>
      </c>
      <c r="W2106" s="21">
        <f t="shared" si="588"/>
        <v>294.80966516833678</v>
      </c>
      <c r="X2106" s="21">
        <f t="shared" si="589"/>
        <v>0</v>
      </c>
      <c r="Y2106" s="21">
        <f t="shared" si="590"/>
        <v>0</v>
      </c>
      <c r="Z2106" s="21">
        <f t="shared" si="598"/>
        <v>0</v>
      </c>
      <c r="AA2106" s="21">
        <f t="shared" si="591"/>
        <v>0</v>
      </c>
      <c r="AB2106" s="21">
        <f t="shared" si="592"/>
        <v>0</v>
      </c>
      <c r="AC2106" s="21">
        <f t="shared" si="593"/>
        <v>0</v>
      </c>
      <c r="AD2106" s="21">
        <f t="shared" si="599"/>
        <v>0</v>
      </c>
      <c r="AE2106" s="21" t="str">
        <f t="shared" si="594"/>
        <v>3/28/21:00</v>
      </c>
    </row>
    <row r="2107" spans="2:31">
      <c r="B2107" s="37">
        <v>3</v>
      </c>
      <c r="C2107" s="38">
        <v>28</v>
      </c>
      <c r="D2107" s="39">
        <v>22</v>
      </c>
      <c r="E2107" s="17">
        <v>12.8</v>
      </c>
      <c r="F2107" s="17">
        <v>0</v>
      </c>
      <c r="G2107" s="17">
        <v>0</v>
      </c>
      <c r="H2107" s="37">
        <f t="shared" si="582"/>
        <v>55.04</v>
      </c>
      <c r="I2107" s="37">
        <f>IF(H2107&lt;'Roof Calculator'!$G$8, 1, 0)</f>
        <v>0</v>
      </c>
      <c r="J2107" s="37">
        <f>IF(H2107&gt;='Roof Calculator'!$G$8, 1, 0)</f>
        <v>1</v>
      </c>
      <c r="K2107" s="37">
        <f t="shared" si="583"/>
        <v>0</v>
      </c>
      <c r="L2107" s="37">
        <f t="shared" si="584"/>
        <v>55.04</v>
      </c>
      <c r="M2107" s="37">
        <v>0</v>
      </c>
      <c r="N2107" s="37">
        <f t="shared" si="585"/>
        <v>0</v>
      </c>
      <c r="O2107" s="37">
        <v>0</v>
      </c>
      <c r="P2107" s="37">
        <v>0</v>
      </c>
      <c r="Q2107" s="21">
        <f t="shared" si="586"/>
        <v>39.790999999999997</v>
      </c>
      <c r="R2107" s="21">
        <f t="shared" si="595"/>
        <v>87.875000000001251</v>
      </c>
      <c r="S2107" s="21">
        <f t="shared" si="596"/>
        <v>2.6931156889886769</v>
      </c>
      <c r="T2107" s="21">
        <f t="shared" si="587"/>
        <v>86.147999999999996</v>
      </c>
      <c r="U2107" s="37">
        <f>VLOOKUP(Time_Zone, 'LSTM LookUp'!$B$5:$D$8, 3, FALSE)</f>
        <v>-75</v>
      </c>
      <c r="V2107" s="21">
        <f t="shared" si="597"/>
        <v>-5.3400056663999473</v>
      </c>
      <c r="W2107" s="21">
        <f t="shared" si="588"/>
        <v>309.81299858339997</v>
      </c>
      <c r="X2107" s="21">
        <f t="shared" si="589"/>
        <v>0</v>
      </c>
      <c r="Y2107" s="21">
        <f t="shared" si="590"/>
        <v>0</v>
      </c>
      <c r="Z2107" s="21">
        <f t="shared" si="598"/>
        <v>0</v>
      </c>
      <c r="AA2107" s="21">
        <f t="shared" si="591"/>
        <v>0</v>
      </c>
      <c r="AB2107" s="21">
        <f t="shared" si="592"/>
        <v>0</v>
      </c>
      <c r="AC2107" s="21">
        <f t="shared" si="593"/>
        <v>55.04</v>
      </c>
      <c r="AD2107" s="21">
        <f t="shared" si="599"/>
        <v>0</v>
      </c>
      <c r="AE2107" s="21" t="str">
        <f t="shared" si="594"/>
        <v>3/28/22:00</v>
      </c>
    </row>
    <row r="2108" spans="2:31">
      <c r="B2108" s="37">
        <v>3</v>
      </c>
      <c r="C2108" s="38">
        <v>28</v>
      </c>
      <c r="D2108" s="39">
        <v>23</v>
      </c>
      <c r="E2108" s="17">
        <v>12.2</v>
      </c>
      <c r="F2108" s="17">
        <v>0</v>
      </c>
      <c r="G2108" s="17">
        <v>0</v>
      </c>
      <c r="H2108" s="37">
        <f t="shared" si="582"/>
        <v>53.96</v>
      </c>
      <c r="I2108" s="37">
        <f>IF(H2108&lt;'Roof Calculator'!$G$8, 1, 0)</f>
        <v>1</v>
      </c>
      <c r="J2108" s="37">
        <f>IF(H2108&gt;='Roof Calculator'!$G$8, 1, 0)</f>
        <v>0</v>
      </c>
      <c r="K2108" s="37">
        <f t="shared" si="583"/>
        <v>53.96</v>
      </c>
      <c r="L2108" s="37">
        <f t="shared" si="584"/>
        <v>0</v>
      </c>
      <c r="M2108" s="37">
        <v>0</v>
      </c>
      <c r="N2108" s="37">
        <f t="shared" si="585"/>
        <v>0</v>
      </c>
      <c r="O2108" s="37">
        <v>0</v>
      </c>
      <c r="P2108" s="37">
        <v>0</v>
      </c>
      <c r="Q2108" s="21">
        <f t="shared" si="586"/>
        <v>39.790999999999997</v>
      </c>
      <c r="R2108" s="21">
        <f t="shared" si="595"/>
        <v>87.916666666667922</v>
      </c>
      <c r="S2108" s="21">
        <f t="shared" si="596"/>
        <v>2.709372717247744</v>
      </c>
      <c r="T2108" s="21">
        <f t="shared" si="587"/>
        <v>86.147999999999996</v>
      </c>
      <c r="U2108" s="37">
        <f>VLOOKUP(Time_Zone, 'LSTM LookUp'!$B$5:$D$8, 3, FALSE)</f>
        <v>-75</v>
      </c>
      <c r="V2108" s="21">
        <f t="shared" si="597"/>
        <v>-5.3266728309719795</v>
      </c>
      <c r="W2108" s="21">
        <f t="shared" si="588"/>
        <v>324.81633179225696</v>
      </c>
      <c r="X2108" s="21">
        <f t="shared" si="589"/>
        <v>0</v>
      </c>
      <c r="Y2108" s="21">
        <f t="shared" si="590"/>
        <v>0</v>
      </c>
      <c r="Z2108" s="21">
        <f t="shared" si="598"/>
        <v>0</v>
      </c>
      <c r="AA2108" s="21">
        <f t="shared" si="591"/>
        <v>0</v>
      </c>
      <c r="AB2108" s="21">
        <f t="shared" si="592"/>
        <v>0</v>
      </c>
      <c r="AC2108" s="21">
        <f t="shared" si="593"/>
        <v>0</v>
      </c>
      <c r="AD2108" s="21">
        <f t="shared" si="599"/>
        <v>0</v>
      </c>
      <c r="AE2108" s="21" t="str">
        <f t="shared" si="594"/>
        <v>3/28/23:00</v>
      </c>
    </row>
    <row r="2109" spans="2:31">
      <c r="B2109" s="37">
        <v>3</v>
      </c>
      <c r="C2109" s="38">
        <v>28</v>
      </c>
      <c r="D2109" s="39">
        <v>24</v>
      </c>
      <c r="E2109" s="17">
        <v>11.7</v>
      </c>
      <c r="F2109" s="17">
        <v>0</v>
      </c>
      <c r="G2109" s="17">
        <v>0</v>
      </c>
      <c r="H2109" s="37">
        <f t="shared" si="582"/>
        <v>53.06</v>
      </c>
      <c r="I2109" s="37">
        <f>IF(H2109&lt;'Roof Calculator'!$G$8, 1, 0)</f>
        <v>1</v>
      </c>
      <c r="J2109" s="37">
        <f>IF(H2109&gt;='Roof Calculator'!$G$8, 1, 0)</f>
        <v>0</v>
      </c>
      <c r="K2109" s="37">
        <f t="shared" si="583"/>
        <v>53.06</v>
      </c>
      <c r="L2109" s="37">
        <f t="shared" si="584"/>
        <v>0</v>
      </c>
      <c r="M2109" s="37">
        <v>0</v>
      </c>
      <c r="N2109" s="37">
        <f t="shared" si="585"/>
        <v>0</v>
      </c>
      <c r="O2109" s="37">
        <v>0</v>
      </c>
      <c r="P2109" s="37">
        <v>0</v>
      </c>
      <c r="Q2109" s="21">
        <f t="shared" si="586"/>
        <v>39.790999999999997</v>
      </c>
      <c r="R2109" s="21">
        <f t="shared" si="595"/>
        <v>87.958333333334593</v>
      </c>
      <c r="S2109" s="21">
        <f t="shared" si="596"/>
        <v>2.7256285688754627</v>
      </c>
      <c r="T2109" s="21">
        <f t="shared" si="587"/>
        <v>86.147999999999996</v>
      </c>
      <c r="U2109" s="37">
        <f>VLOOKUP(Time_Zone, 'LSTM LookUp'!$B$5:$D$8, 3, FALSE)</f>
        <v>-75</v>
      </c>
      <c r="V2109" s="21">
        <f t="shared" si="597"/>
        <v>-5.3133408484673463</v>
      </c>
      <c r="W2109" s="21">
        <f t="shared" si="588"/>
        <v>339.8196647878832</v>
      </c>
      <c r="X2109" s="21">
        <f t="shared" si="589"/>
        <v>0</v>
      </c>
      <c r="Y2109" s="21">
        <f t="shared" si="590"/>
        <v>0</v>
      </c>
      <c r="Z2109" s="21">
        <f t="shared" si="598"/>
        <v>0</v>
      </c>
      <c r="AA2109" s="21">
        <f t="shared" si="591"/>
        <v>0</v>
      </c>
      <c r="AB2109" s="21">
        <f t="shared" si="592"/>
        <v>0</v>
      </c>
      <c r="AC2109" s="21">
        <f t="shared" si="593"/>
        <v>0</v>
      </c>
      <c r="AD2109" s="21">
        <f t="shared" si="599"/>
        <v>0</v>
      </c>
      <c r="AE2109" s="21" t="str">
        <f t="shared" si="594"/>
        <v>3/28/24:00</v>
      </c>
    </row>
    <row r="2110" spans="2:31">
      <c r="B2110" s="37">
        <v>3</v>
      </c>
      <c r="C2110" s="38">
        <v>29</v>
      </c>
      <c r="D2110" s="39">
        <v>1</v>
      </c>
      <c r="E2110" s="17">
        <v>11.7</v>
      </c>
      <c r="F2110" s="17">
        <v>0</v>
      </c>
      <c r="G2110" s="17">
        <v>0</v>
      </c>
      <c r="H2110" s="37">
        <f t="shared" si="582"/>
        <v>53.06</v>
      </c>
      <c r="I2110" s="37">
        <f>IF(H2110&lt;'Roof Calculator'!$G$8, 1, 0)</f>
        <v>1</v>
      </c>
      <c r="J2110" s="37">
        <f>IF(H2110&gt;='Roof Calculator'!$G$8, 1, 0)</f>
        <v>0</v>
      </c>
      <c r="K2110" s="37">
        <f t="shared" si="583"/>
        <v>53.06</v>
      </c>
      <c r="L2110" s="37">
        <f t="shared" si="584"/>
        <v>0</v>
      </c>
      <c r="M2110" s="37">
        <v>0</v>
      </c>
      <c r="N2110" s="37">
        <f t="shared" si="585"/>
        <v>0</v>
      </c>
      <c r="O2110" s="37">
        <v>0</v>
      </c>
      <c r="P2110" s="37">
        <v>0</v>
      </c>
      <c r="Q2110" s="21">
        <f t="shared" si="586"/>
        <v>39.790999999999997</v>
      </c>
      <c r="R2110" s="21">
        <f t="shared" si="595"/>
        <v>88.000000000001265</v>
      </c>
      <c r="S2110" s="21">
        <f t="shared" si="596"/>
        <v>2.7418832367696999</v>
      </c>
      <c r="T2110" s="21">
        <f t="shared" si="587"/>
        <v>86.147999999999996</v>
      </c>
      <c r="U2110" s="37">
        <f>VLOOKUP(Time_Zone, 'LSTM LookUp'!$B$5:$D$8, 3, FALSE)</f>
        <v>-75</v>
      </c>
      <c r="V2110" s="21">
        <f t="shared" si="597"/>
        <v>-5.3000097469766807</v>
      </c>
      <c r="W2110" s="21">
        <f t="shared" si="588"/>
        <v>-5.1770024367441625</v>
      </c>
      <c r="X2110" s="21">
        <f t="shared" si="589"/>
        <v>0</v>
      </c>
      <c r="Y2110" s="21">
        <f t="shared" si="590"/>
        <v>0</v>
      </c>
      <c r="Z2110" s="21">
        <f t="shared" si="598"/>
        <v>0</v>
      </c>
      <c r="AA2110" s="21">
        <f t="shared" si="591"/>
        <v>0</v>
      </c>
      <c r="AB2110" s="21">
        <f t="shared" si="592"/>
        <v>0</v>
      </c>
      <c r="AC2110" s="21">
        <f t="shared" si="593"/>
        <v>0</v>
      </c>
      <c r="AD2110" s="21">
        <f t="shared" si="599"/>
        <v>0</v>
      </c>
      <c r="AE2110" s="21" t="str">
        <f t="shared" si="594"/>
        <v>3/29/1:00</v>
      </c>
    </row>
    <row r="2111" spans="2:31">
      <c r="B2111" s="37">
        <v>3</v>
      </c>
      <c r="C2111" s="38">
        <v>29</v>
      </c>
      <c r="D2111" s="39">
        <v>2</v>
      </c>
      <c r="E2111" s="17">
        <v>10.6</v>
      </c>
      <c r="F2111" s="17">
        <v>0</v>
      </c>
      <c r="G2111" s="17">
        <v>0</v>
      </c>
      <c r="H2111" s="37">
        <f t="shared" si="582"/>
        <v>51.08</v>
      </c>
      <c r="I2111" s="37">
        <f>IF(H2111&lt;'Roof Calculator'!$G$8, 1, 0)</f>
        <v>1</v>
      </c>
      <c r="J2111" s="37">
        <f>IF(H2111&gt;='Roof Calculator'!$G$8, 1, 0)</f>
        <v>0</v>
      </c>
      <c r="K2111" s="37">
        <f t="shared" si="583"/>
        <v>51.08</v>
      </c>
      <c r="L2111" s="37">
        <f t="shared" si="584"/>
        <v>0</v>
      </c>
      <c r="M2111" s="37">
        <v>0</v>
      </c>
      <c r="N2111" s="37">
        <f t="shared" si="585"/>
        <v>0</v>
      </c>
      <c r="O2111" s="37">
        <v>0</v>
      </c>
      <c r="P2111" s="37">
        <v>0</v>
      </c>
      <c r="Q2111" s="21">
        <f t="shared" si="586"/>
        <v>39.790999999999997</v>
      </c>
      <c r="R2111" s="21">
        <f t="shared" si="595"/>
        <v>88.041666666667936</v>
      </c>
      <c r="S2111" s="21">
        <f t="shared" si="596"/>
        <v>2.7581367138280748</v>
      </c>
      <c r="T2111" s="21">
        <f t="shared" si="587"/>
        <v>86.147999999999996</v>
      </c>
      <c r="U2111" s="37">
        <f>VLOOKUP(Time_Zone, 'LSTM LookUp'!$B$5:$D$8, 3, FALSE)</f>
        <v>-75</v>
      </c>
      <c r="V2111" s="21">
        <f t="shared" si="597"/>
        <v>-5.2866795545827276</v>
      </c>
      <c r="W2111" s="21">
        <f t="shared" si="588"/>
        <v>9.8263301113543022</v>
      </c>
      <c r="X2111" s="21">
        <f t="shared" si="589"/>
        <v>0</v>
      </c>
      <c r="Y2111" s="21">
        <f t="shared" si="590"/>
        <v>0</v>
      </c>
      <c r="Z2111" s="21">
        <f t="shared" si="598"/>
        <v>0</v>
      </c>
      <c r="AA2111" s="21">
        <f t="shared" si="591"/>
        <v>0</v>
      </c>
      <c r="AB2111" s="21">
        <f t="shared" si="592"/>
        <v>0</v>
      </c>
      <c r="AC2111" s="21">
        <f t="shared" si="593"/>
        <v>0</v>
      </c>
      <c r="AD2111" s="21">
        <f t="shared" si="599"/>
        <v>0</v>
      </c>
      <c r="AE2111" s="21" t="str">
        <f t="shared" si="594"/>
        <v>3/29/2:00</v>
      </c>
    </row>
    <row r="2112" spans="2:31">
      <c r="B2112" s="37">
        <v>3</v>
      </c>
      <c r="C2112" s="38">
        <v>29</v>
      </c>
      <c r="D2112" s="39">
        <v>3</v>
      </c>
      <c r="E2112" s="17">
        <v>8.9</v>
      </c>
      <c r="F2112" s="17">
        <v>0</v>
      </c>
      <c r="G2112" s="17">
        <v>0</v>
      </c>
      <c r="H2112" s="37">
        <f t="shared" si="582"/>
        <v>48.02</v>
      </c>
      <c r="I2112" s="37">
        <f>IF(H2112&lt;'Roof Calculator'!$G$8, 1, 0)</f>
        <v>1</v>
      </c>
      <c r="J2112" s="37">
        <f>IF(H2112&gt;='Roof Calculator'!$G$8, 1, 0)</f>
        <v>0</v>
      </c>
      <c r="K2112" s="37">
        <f t="shared" si="583"/>
        <v>48.02</v>
      </c>
      <c r="L2112" s="37">
        <f t="shared" si="584"/>
        <v>0</v>
      </c>
      <c r="M2112" s="37">
        <v>0</v>
      </c>
      <c r="N2112" s="37">
        <f t="shared" si="585"/>
        <v>0</v>
      </c>
      <c r="O2112" s="37">
        <v>0</v>
      </c>
      <c r="P2112" s="37">
        <v>0</v>
      </c>
      <c r="Q2112" s="21">
        <f t="shared" si="586"/>
        <v>39.790999999999997</v>
      </c>
      <c r="R2112" s="21">
        <f t="shared" si="595"/>
        <v>88.083333333334608</v>
      </c>
      <c r="S2112" s="21">
        <f t="shared" si="596"/>
        <v>2.7743889929479573</v>
      </c>
      <c r="T2112" s="21">
        <f t="shared" si="587"/>
        <v>86.147999999999996</v>
      </c>
      <c r="U2112" s="37">
        <f>VLOOKUP(Time_Zone, 'LSTM LookUp'!$B$5:$D$8, 3, FALSE)</f>
        <v>-75</v>
      </c>
      <c r="V2112" s="21">
        <f t="shared" si="597"/>
        <v>-5.2733502993602812</v>
      </c>
      <c r="W2112" s="21">
        <f t="shared" si="588"/>
        <v>24.829662425159942</v>
      </c>
      <c r="X2112" s="21">
        <f t="shared" si="589"/>
        <v>0</v>
      </c>
      <c r="Y2112" s="21">
        <f t="shared" si="590"/>
        <v>0</v>
      </c>
      <c r="Z2112" s="21">
        <f t="shared" si="598"/>
        <v>0</v>
      </c>
      <c r="AA2112" s="21">
        <f t="shared" si="591"/>
        <v>0</v>
      </c>
      <c r="AB2112" s="21">
        <f t="shared" si="592"/>
        <v>0</v>
      </c>
      <c r="AC2112" s="21">
        <f t="shared" si="593"/>
        <v>0</v>
      </c>
      <c r="AD2112" s="21">
        <f t="shared" si="599"/>
        <v>0</v>
      </c>
      <c r="AE2112" s="21" t="str">
        <f t="shared" si="594"/>
        <v>3/29/3:00</v>
      </c>
    </row>
    <row r="2113" spans="2:31">
      <c r="B2113" s="37">
        <v>3</v>
      </c>
      <c r="C2113" s="38">
        <v>29</v>
      </c>
      <c r="D2113" s="39">
        <v>4</v>
      </c>
      <c r="E2113" s="17">
        <v>9.4</v>
      </c>
      <c r="F2113" s="17">
        <v>0</v>
      </c>
      <c r="G2113" s="17">
        <v>0</v>
      </c>
      <c r="H2113" s="37">
        <f t="shared" si="582"/>
        <v>48.92</v>
      </c>
      <c r="I2113" s="37">
        <f>IF(H2113&lt;'Roof Calculator'!$G$8, 1, 0)</f>
        <v>1</v>
      </c>
      <c r="J2113" s="37">
        <f>IF(H2113&gt;='Roof Calculator'!$G$8, 1, 0)</f>
        <v>0</v>
      </c>
      <c r="K2113" s="37">
        <f t="shared" si="583"/>
        <v>48.92</v>
      </c>
      <c r="L2113" s="37">
        <f t="shared" si="584"/>
        <v>0</v>
      </c>
      <c r="M2113" s="37">
        <v>0</v>
      </c>
      <c r="N2113" s="37">
        <f t="shared" si="585"/>
        <v>0</v>
      </c>
      <c r="O2113" s="37">
        <v>0</v>
      </c>
      <c r="P2113" s="37">
        <v>0</v>
      </c>
      <c r="Q2113" s="21">
        <f t="shared" si="586"/>
        <v>39.790999999999997</v>
      </c>
      <c r="R2113" s="21">
        <f t="shared" si="595"/>
        <v>88.125000000001279</v>
      </c>
      <c r="S2113" s="21">
        <f t="shared" si="596"/>
        <v>2.7906400670264704</v>
      </c>
      <c r="T2113" s="21">
        <f t="shared" si="587"/>
        <v>86.147999999999996</v>
      </c>
      <c r="U2113" s="37">
        <f>VLOOKUP(Time_Zone, 'LSTM LookUp'!$B$5:$D$8, 3, FALSE)</f>
        <v>-75</v>
      </c>
      <c r="V2113" s="21">
        <f t="shared" si="597"/>
        <v>-5.2600220093761276</v>
      </c>
      <c r="W2113" s="21">
        <f t="shared" si="588"/>
        <v>39.832994497655967</v>
      </c>
      <c r="X2113" s="21">
        <f t="shared" si="589"/>
        <v>0</v>
      </c>
      <c r="Y2113" s="21">
        <f t="shared" si="590"/>
        <v>0</v>
      </c>
      <c r="Z2113" s="21">
        <f t="shared" si="598"/>
        <v>0</v>
      </c>
      <c r="AA2113" s="21">
        <f t="shared" si="591"/>
        <v>0</v>
      </c>
      <c r="AB2113" s="21">
        <f t="shared" si="592"/>
        <v>0</v>
      </c>
      <c r="AC2113" s="21">
        <f t="shared" si="593"/>
        <v>0</v>
      </c>
      <c r="AD2113" s="21">
        <f t="shared" si="599"/>
        <v>0</v>
      </c>
      <c r="AE2113" s="21" t="str">
        <f t="shared" si="594"/>
        <v>3/29/4:00</v>
      </c>
    </row>
    <row r="2114" spans="2:31">
      <c r="B2114" s="37">
        <v>3</v>
      </c>
      <c r="C2114" s="38">
        <v>29</v>
      </c>
      <c r="D2114" s="39">
        <v>5</v>
      </c>
      <c r="E2114" s="17">
        <v>8.9</v>
      </c>
      <c r="F2114" s="17">
        <v>0</v>
      </c>
      <c r="G2114" s="17">
        <v>0</v>
      </c>
      <c r="H2114" s="37">
        <f t="shared" si="582"/>
        <v>48.02</v>
      </c>
      <c r="I2114" s="37">
        <f>IF(H2114&lt;'Roof Calculator'!$G$8, 1, 0)</f>
        <v>1</v>
      </c>
      <c r="J2114" s="37">
        <f>IF(H2114&gt;='Roof Calculator'!$G$8, 1, 0)</f>
        <v>0</v>
      </c>
      <c r="K2114" s="37">
        <f t="shared" si="583"/>
        <v>48.02</v>
      </c>
      <c r="L2114" s="37">
        <f t="shared" si="584"/>
        <v>0</v>
      </c>
      <c r="M2114" s="37">
        <v>0</v>
      </c>
      <c r="N2114" s="37">
        <f t="shared" si="585"/>
        <v>0</v>
      </c>
      <c r="O2114" s="37">
        <v>0</v>
      </c>
      <c r="P2114" s="37">
        <v>0</v>
      </c>
      <c r="Q2114" s="21">
        <f t="shared" si="586"/>
        <v>39.790999999999997</v>
      </c>
      <c r="R2114" s="21">
        <f t="shared" si="595"/>
        <v>88.16666666666795</v>
      </c>
      <c r="S2114" s="21">
        <f t="shared" si="596"/>
        <v>2.8068899289604805</v>
      </c>
      <c r="T2114" s="21">
        <f t="shared" si="587"/>
        <v>86.147999999999996</v>
      </c>
      <c r="U2114" s="37">
        <f>VLOOKUP(Time_Zone, 'LSTM LookUp'!$B$5:$D$8, 3, FALSE)</f>
        <v>-75</v>
      </c>
      <c r="V2114" s="21">
        <f t="shared" si="597"/>
        <v>-5.2466947126889902</v>
      </c>
      <c r="W2114" s="21">
        <f t="shared" si="588"/>
        <v>54.836326321827755</v>
      </c>
      <c r="X2114" s="21">
        <f t="shared" si="589"/>
        <v>0</v>
      </c>
      <c r="Y2114" s="21">
        <f t="shared" si="590"/>
        <v>0</v>
      </c>
      <c r="Z2114" s="21">
        <f t="shared" si="598"/>
        <v>0</v>
      </c>
      <c r="AA2114" s="21">
        <f t="shared" si="591"/>
        <v>0</v>
      </c>
      <c r="AB2114" s="21">
        <f t="shared" si="592"/>
        <v>0</v>
      </c>
      <c r="AC2114" s="21">
        <f t="shared" si="593"/>
        <v>0</v>
      </c>
      <c r="AD2114" s="21">
        <f t="shared" si="599"/>
        <v>0</v>
      </c>
      <c r="AE2114" s="21" t="str">
        <f t="shared" si="594"/>
        <v>3/29/5:00</v>
      </c>
    </row>
    <row r="2115" spans="2:31">
      <c r="B2115" s="37">
        <v>3</v>
      </c>
      <c r="C2115" s="38">
        <v>29</v>
      </c>
      <c r="D2115" s="39">
        <v>6</v>
      </c>
      <c r="E2115" s="17">
        <v>11.1</v>
      </c>
      <c r="F2115" s="17">
        <v>0</v>
      </c>
      <c r="G2115" s="17">
        <v>0</v>
      </c>
      <c r="H2115" s="37">
        <f t="shared" si="582"/>
        <v>51.98</v>
      </c>
      <c r="I2115" s="37">
        <f>IF(H2115&lt;'Roof Calculator'!$G$8, 1, 0)</f>
        <v>1</v>
      </c>
      <c r="J2115" s="37">
        <f>IF(H2115&gt;='Roof Calculator'!$G$8, 1, 0)</f>
        <v>0</v>
      </c>
      <c r="K2115" s="37">
        <f t="shared" si="583"/>
        <v>51.98</v>
      </c>
      <c r="L2115" s="37">
        <f t="shared" si="584"/>
        <v>0</v>
      </c>
      <c r="M2115" s="37">
        <v>0</v>
      </c>
      <c r="N2115" s="37">
        <f t="shared" si="585"/>
        <v>0</v>
      </c>
      <c r="O2115" s="37">
        <v>0</v>
      </c>
      <c r="P2115" s="37">
        <v>0</v>
      </c>
      <c r="Q2115" s="21">
        <f t="shared" si="586"/>
        <v>39.790999999999997</v>
      </c>
      <c r="R2115" s="21">
        <f t="shared" si="595"/>
        <v>88.208333333334622</v>
      </c>
      <c r="S2115" s="21">
        <f t="shared" si="596"/>
        <v>2.8231385716466058</v>
      </c>
      <c r="T2115" s="21">
        <f t="shared" si="587"/>
        <v>86.147999999999996</v>
      </c>
      <c r="U2115" s="37">
        <f>VLOOKUP(Time_Zone, 'LSTM LookUp'!$B$5:$D$8, 3, FALSE)</f>
        <v>-75</v>
      </c>
      <c r="V2115" s="21">
        <f t="shared" si="597"/>
        <v>-5.2333684373494647</v>
      </c>
      <c r="W2115" s="21">
        <f t="shared" si="588"/>
        <v>69.839657890662636</v>
      </c>
      <c r="X2115" s="21">
        <f t="shared" si="589"/>
        <v>0</v>
      </c>
      <c r="Y2115" s="21">
        <f t="shared" si="590"/>
        <v>0</v>
      </c>
      <c r="Z2115" s="21">
        <f t="shared" si="598"/>
        <v>0</v>
      </c>
      <c r="AA2115" s="21">
        <f t="shared" si="591"/>
        <v>0</v>
      </c>
      <c r="AB2115" s="21">
        <f t="shared" si="592"/>
        <v>0</v>
      </c>
      <c r="AC2115" s="21">
        <f t="shared" si="593"/>
        <v>0</v>
      </c>
      <c r="AD2115" s="21">
        <f t="shared" si="599"/>
        <v>0</v>
      </c>
      <c r="AE2115" s="21" t="str">
        <f t="shared" si="594"/>
        <v>3/29/6:00</v>
      </c>
    </row>
    <row r="2116" spans="2:31">
      <c r="B2116" s="37">
        <v>3</v>
      </c>
      <c r="C2116" s="38">
        <v>29</v>
      </c>
      <c r="D2116" s="39">
        <v>7</v>
      </c>
      <c r="E2116" s="17">
        <v>10</v>
      </c>
      <c r="F2116" s="17">
        <v>7</v>
      </c>
      <c r="G2116" s="17">
        <v>0</v>
      </c>
      <c r="H2116" s="37">
        <f t="shared" si="582"/>
        <v>50</v>
      </c>
      <c r="I2116" s="37">
        <f>IF(H2116&lt;'Roof Calculator'!$G$8, 1, 0)</f>
        <v>1</v>
      </c>
      <c r="J2116" s="37">
        <f>IF(H2116&gt;='Roof Calculator'!$G$8, 1, 0)</f>
        <v>0</v>
      </c>
      <c r="K2116" s="37">
        <f t="shared" si="583"/>
        <v>50</v>
      </c>
      <c r="L2116" s="37">
        <f t="shared" si="584"/>
        <v>0</v>
      </c>
      <c r="M2116" s="37">
        <v>0</v>
      </c>
      <c r="N2116" s="37">
        <f t="shared" si="585"/>
        <v>7</v>
      </c>
      <c r="O2116" s="37">
        <v>0</v>
      </c>
      <c r="P2116" s="37">
        <v>0</v>
      </c>
      <c r="Q2116" s="21">
        <f t="shared" si="586"/>
        <v>39.790999999999997</v>
      </c>
      <c r="R2116" s="21">
        <f t="shared" si="595"/>
        <v>88.250000000001293</v>
      </c>
      <c r="S2116" s="21">
        <f t="shared" si="596"/>
        <v>2.8393859879812053</v>
      </c>
      <c r="T2116" s="21">
        <f t="shared" si="587"/>
        <v>86.147999999999996</v>
      </c>
      <c r="U2116" s="37">
        <f>VLOOKUP(Time_Zone, 'LSTM LookUp'!$B$5:$D$8, 3, FALSE)</f>
        <v>-75</v>
      </c>
      <c r="V2116" s="21">
        <f t="shared" si="597"/>
        <v>-5.2200432113999655</v>
      </c>
      <c r="W2116" s="21">
        <f t="shared" si="588"/>
        <v>84.842989197150047</v>
      </c>
      <c r="X2116" s="21">
        <f t="shared" si="589"/>
        <v>0</v>
      </c>
      <c r="Y2116" s="21">
        <f t="shared" si="590"/>
        <v>7</v>
      </c>
      <c r="Z2116" s="21">
        <f t="shared" si="598"/>
        <v>2.2188777406168709</v>
      </c>
      <c r="AA2116" s="21">
        <f t="shared" si="591"/>
        <v>2.2188777406168709</v>
      </c>
      <c r="AB2116" s="21">
        <f t="shared" si="592"/>
        <v>0</v>
      </c>
      <c r="AC2116" s="21">
        <f t="shared" si="593"/>
        <v>0</v>
      </c>
      <c r="AD2116" s="21">
        <f t="shared" si="599"/>
        <v>0</v>
      </c>
      <c r="AE2116" s="21" t="str">
        <f t="shared" si="594"/>
        <v>3/29/7:00</v>
      </c>
    </row>
    <row r="2117" spans="2:31">
      <c r="B2117" s="37">
        <v>3</v>
      </c>
      <c r="C2117" s="38">
        <v>29</v>
      </c>
      <c r="D2117" s="39">
        <v>8</v>
      </c>
      <c r="E2117" s="17">
        <v>12.8</v>
      </c>
      <c r="F2117" s="17">
        <v>54</v>
      </c>
      <c r="G2117" s="17">
        <v>146</v>
      </c>
      <c r="H2117" s="37">
        <f t="shared" si="582"/>
        <v>55.04</v>
      </c>
      <c r="I2117" s="37">
        <f>IF(H2117&lt;'Roof Calculator'!$G$8, 1, 0)</f>
        <v>0</v>
      </c>
      <c r="J2117" s="37">
        <f>IF(H2117&gt;='Roof Calculator'!$G$8, 1, 0)</f>
        <v>1</v>
      </c>
      <c r="K2117" s="37">
        <f t="shared" si="583"/>
        <v>0</v>
      </c>
      <c r="L2117" s="37">
        <f t="shared" si="584"/>
        <v>55.04</v>
      </c>
      <c r="M2117" s="37">
        <v>0</v>
      </c>
      <c r="N2117" s="37">
        <f t="shared" si="585"/>
        <v>54</v>
      </c>
      <c r="O2117" s="37">
        <v>0</v>
      </c>
      <c r="P2117" s="37">
        <v>0</v>
      </c>
      <c r="Q2117" s="21">
        <f t="shared" si="586"/>
        <v>39.790999999999997</v>
      </c>
      <c r="R2117" s="21">
        <f t="shared" si="595"/>
        <v>88.291666666667965</v>
      </c>
      <c r="S2117" s="21">
        <f t="shared" si="596"/>
        <v>2.8556321708603862</v>
      </c>
      <c r="T2117" s="21">
        <f t="shared" si="587"/>
        <v>86.147999999999996</v>
      </c>
      <c r="U2117" s="37">
        <f>VLOOKUP(Time_Zone, 'LSTM LookUp'!$B$5:$D$8, 3, FALSE)</f>
        <v>-75</v>
      </c>
      <c r="V2117" s="21">
        <f t="shared" si="597"/>
        <v>-5.206719062874674</v>
      </c>
      <c r="W2117" s="21">
        <f t="shared" si="588"/>
        <v>99.846320234281308</v>
      </c>
      <c r="X2117" s="21">
        <f t="shared" si="589"/>
        <v>-14.505278174495071</v>
      </c>
      <c r="Y2117" s="21">
        <f t="shared" si="590"/>
        <v>39.494721825504925</v>
      </c>
      <c r="Z2117" s="21">
        <f t="shared" si="598"/>
        <v>12.519137018638313</v>
      </c>
      <c r="AA2117" s="21">
        <f t="shared" si="591"/>
        <v>0</v>
      </c>
      <c r="AB2117" s="21">
        <f t="shared" si="592"/>
        <v>12.519137018638313</v>
      </c>
      <c r="AC2117" s="21">
        <f t="shared" si="593"/>
        <v>55.04</v>
      </c>
      <c r="AD2117" s="21">
        <f t="shared" si="599"/>
        <v>12.519137018638313</v>
      </c>
      <c r="AE2117" s="21" t="str">
        <f t="shared" si="594"/>
        <v>3/29/8:00</v>
      </c>
    </row>
    <row r="2118" spans="2:31">
      <c r="B2118" s="37">
        <v>3</v>
      </c>
      <c r="C2118" s="38">
        <v>29</v>
      </c>
      <c r="D2118" s="39">
        <v>9</v>
      </c>
      <c r="E2118" s="17">
        <v>17.2</v>
      </c>
      <c r="F2118" s="17">
        <v>116</v>
      </c>
      <c r="G2118" s="17">
        <v>367</v>
      </c>
      <c r="H2118" s="37">
        <f t="shared" si="582"/>
        <v>62.959999999999994</v>
      </c>
      <c r="I2118" s="37">
        <f>IF(H2118&lt;'Roof Calculator'!$G$8, 1, 0)</f>
        <v>0</v>
      </c>
      <c r="J2118" s="37">
        <f>IF(H2118&gt;='Roof Calculator'!$G$8, 1, 0)</f>
        <v>1</v>
      </c>
      <c r="K2118" s="37">
        <f t="shared" si="583"/>
        <v>0</v>
      </c>
      <c r="L2118" s="37">
        <f t="shared" si="584"/>
        <v>62.959999999999994</v>
      </c>
      <c r="M2118" s="37">
        <v>0</v>
      </c>
      <c r="N2118" s="37">
        <f t="shared" si="585"/>
        <v>116</v>
      </c>
      <c r="O2118" s="37">
        <v>0</v>
      </c>
      <c r="P2118" s="37">
        <v>0</v>
      </c>
      <c r="Q2118" s="21">
        <f t="shared" si="586"/>
        <v>39.790999999999997</v>
      </c>
      <c r="R2118" s="21">
        <f t="shared" si="595"/>
        <v>88.333333333334636</v>
      </c>
      <c r="S2118" s="21">
        <f t="shared" si="596"/>
        <v>2.8718771131799969</v>
      </c>
      <c r="T2118" s="21">
        <f t="shared" si="587"/>
        <v>86.147999999999996</v>
      </c>
      <c r="U2118" s="37">
        <f>VLOOKUP(Time_Zone, 'LSTM LookUp'!$B$5:$D$8, 3, FALSE)</f>
        <v>-75</v>
      </c>
      <c r="V2118" s="21">
        <f t="shared" si="597"/>
        <v>-5.1933960197994615</v>
      </c>
      <c r="W2118" s="21">
        <f t="shared" si="588"/>
        <v>114.84965099505015</v>
      </c>
      <c r="X2118" s="21">
        <f t="shared" si="589"/>
        <v>-106.58923699371061</v>
      </c>
      <c r="Y2118" s="21">
        <f t="shared" si="590"/>
        <v>9.4107630062893861</v>
      </c>
      <c r="Z2118" s="21">
        <f t="shared" si="598"/>
        <v>2.9830475081251753</v>
      </c>
      <c r="AA2118" s="21">
        <f t="shared" si="591"/>
        <v>0</v>
      </c>
      <c r="AB2118" s="21">
        <f t="shared" si="592"/>
        <v>2.9830475081251753</v>
      </c>
      <c r="AC2118" s="21">
        <f t="shared" si="593"/>
        <v>62.959999999999994</v>
      </c>
      <c r="AD2118" s="21">
        <f t="shared" si="599"/>
        <v>2.9830475081251753</v>
      </c>
      <c r="AE2118" s="21" t="str">
        <f t="shared" si="594"/>
        <v>3/29/9:00</v>
      </c>
    </row>
    <row r="2119" spans="2:31">
      <c r="B2119" s="37">
        <v>3</v>
      </c>
      <c r="C2119" s="38">
        <v>29</v>
      </c>
      <c r="D2119" s="39">
        <v>10</v>
      </c>
      <c r="E2119" s="17">
        <v>20.6</v>
      </c>
      <c r="F2119" s="17">
        <v>146</v>
      </c>
      <c r="G2119" s="17">
        <v>619</v>
      </c>
      <c r="H2119" s="37">
        <f t="shared" si="582"/>
        <v>69.08</v>
      </c>
      <c r="I2119" s="37">
        <f>IF(H2119&lt;'Roof Calculator'!$G$8, 1, 0)</f>
        <v>0</v>
      </c>
      <c r="J2119" s="37">
        <f>IF(H2119&gt;='Roof Calculator'!$G$8, 1, 0)</f>
        <v>1</v>
      </c>
      <c r="K2119" s="37">
        <f t="shared" si="583"/>
        <v>0</v>
      </c>
      <c r="L2119" s="37">
        <f t="shared" si="584"/>
        <v>69.08</v>
      </c>
      <c r="M2119" s="37">
        <v>0</v>
      </c>
      <c r="N2119" s="37">
        <f t="shared" si="585"/>
        <v>146</v>
      </c>
      <c r="O2119" s="37">
        <v>0</v>
      </c>
      <c r="P2119" s="37">
        <v>0</v>
      </c>
      <c r="Q2119" s="21">
        <f t="shared" si="586"/>
        <v>39.790999999999997</v>
      </c>
      <c r="R2119" s="21">
        <f t="shared" si="595"/>
        <v>88.375000000001307</v>
      </c>
      <c r="S2119" s="21">
        <f t="shared" si="596"/>
        <v>2.8881208078356275</v>
      </c>
      <c r="T2119" s="21">
        <f t="shared" si="587"/>
        <v>86.147999999999996</v>
      </c>
      <c r="U2119" s="37">
        <f>VLOOKUP(Time_Zone, 'LSTM LookUp'!$B$5:$D$8, 3, FALSE)</f>
        <v>-75</v>
      </c>
      <c r="V2119" s="21">
        <f t="shared" si="597"/>
        <v>-5.1800741101918568</v>
      </c>
      <c r="W2119" s="21">
        <f t="shared" si="588"/>
        <v>129.85298147245206</v>
      </c>
      <c r="X2119" s="21">
        <f t="shared" si="589"/>
        <v>-284.44531390622279</v>
      </c>
      <c r="Y2119" s="21">
        <f t="shared" si="590"/>
        <v>-138.44531390622279</v>
      </c>
      <c r="Z2119" s="21">
        <f t="shared" si="598"/>
        <v>-43.884746474176161</v>
      </c>
      <c r="AA2119" s="21">
        <f t="shared" si="591"/>
        <v>0</v>
      </c>
      <c r="AB2119" s="21">
        <f t="shared" si="592"/>
        <v>-43.884746474176161</v>
      </c>
      <c r="AC2119" s="21">
        <f t="shared" si="593"/>
        <v>69.08</v>
      </c>
      <c r="AD2119" s="21">
        <f t="shared" si="599"/>
        <v>-43.884746474176161</v>
      </c>
      <c r="AE2119" s="21" t="str">
        <f t="shared" si="594"/>
        <v>3/29/10:00</v>
      </c>
    </row>
    <row r="2120" spans="2:31">
      <c r="B2120" s="37">
        <v>3</v>
      </c>
      <c r="C2120" s="38">
        <v>29</v>
      </c>
      <c r="D2120" s="39">
        <v>11</v>
      </c>
      <c r="E2120" s="17">
        <v>22.2</v>
      </c>
      <c r="F2120" s="17">
        <v>175</v>
      </c>
      <c r="G2120" s="17">
        <v>699</v>
      </c>
      <c r="H2120" s="37">
        <f t="shared" si="582"/>
        <v>71.959999999999994</v>
      </c>
      <c r="I2120" s="37">
        <f>IF(H2120&lt;'Roof Calculator'!$G$8, 1, 0)</f>
        <v>0</v>
      </c>
      <c r="J2120" s="37">
        <f>IF(H2120&gt;='Roof Calculator'!$G$8, 1, 0)</f>
        <v>1</v>
      </c>
      <c r="K2120" s="37">
        <f t="shared" si="583"/>
        <v>0</v>
      </c>
      <c r="L2120" s="37">
        <f t="shared" si="584"/>
        <v>71.959999999999994</v>
      </c>
      <c r="M2120" s="37">
        <v>0</v>
      </c>
      <c r="N2120" s="37">
        <f t="shared" si="585"/>
        <v>175</v>
      </c>
      <c r="O2120" s="37">
        <v>0</v>
      </c>
      <c r="P2120" s="37">
        <v>0</v>
      </c>
      <c r="Q2120" s="21">
        <f t="shared" si="586"/>
        <v>39.790999999999997</v>
      </c>
      <c r="R2120" s="21">
        <f t="shared" si="595"/>
        <v>88.416666666667979</v>
      </c>
      <c r="S2120" s="21">
        <f t="shared" si="596"/>
        <v>2.9043632477226091</v>
      </c>
      <c r="T2120" s="21">
        <f t="shared" si="587"/>
        <v>86.147999999999996</v>
      </c>
      <c r="U2120" s="37">
        <f>VLOOKUP(Time_Zone, 'LSTM LookUp'!$B$5:$D$8, 3, FALSE)</f>
        <v>-75</v>
      </c>
      <c r="V2120" s="21">
        <f t="shared" si="597"/>
        <v>-5.1667533620609625</v>
      </c>
      <c r="W2120" s="21">
        <f t="shared" si="588"/>
        <v>144.85631165948476</v>
      </c>
      <c r="X2120" s="21">
        <f t="shared" si="589"/>
        <v>-415.96193741390613</v>
      </c>
      <c r="Y2120" s="21">
        <f t="shared" si="590"/>
        <v>-240.96193741390613</v>
      </c>
      <c r="Z2120" s="21">
        <f t="shared" si="598"/>
        <v>-76.380725609090277</v>
      </c>
      <c r="AA2120" s="21">
        <f t="shared" si="591"/>
        <v>0</v>
      </c>
      <c r="AB2120" s="21">
        <f t="shared" si="592"/>
        <v>-76.380725609090277</v>
      </c>
      <c r="AC2120" s="21">
        <f t="shared" si="593"/>
        <v>71.959999999999994</v>
      </c>
      <c r="AD2120" s="21">
        <f t="shared" si="599"/>
        <v>-76.380725609090277</v>
      </c>
      <c r="AE2120" s="21" t="str">
        <f t="shared" si="594"/>
        <v>3/29/11:00</v>
      </c>
    </row>
    <row r="2121" spans="2:31">
      <c r="B2121" s="37">
        <v>3</v>
      </c>
      <c r="C2121" s="38">
        <v>29</v>
      </c>
      <c r="D2121" s="39">
        <v>12</v>
      </c>
      <c r="E2121" s="17">
        <v>22.8</v>
      </c>
      <c r="F2121" s="17">
        <v>193</v>
      </c>
      <c r="G2121" s="17">
        <v>749</v>
      </c>
      <c r="H2121" s="37">
        <f t="shared" si="582"/>
        <v>73.040000000000006</v>
      </c>
      <c r="I2121" s="37">
        <f>IF(H2121&lt;'Roof Calculator'!$G$8, 1, 0)</f>
        <v>0</v>
      </c>
      <c r="J2121" s="37">
        <f>IF(H2121&gt;='Roof Calculator'!$G$8, 1, 0)</f>
        <v>1</v>
      </c>
      <c r="K2121" s="37">
        <f t="shared" si="583"/>
        <v>0</v>
      </c>
      <c r="L2121" s="37">
        <f t="shared" si="584"/>
        <v>73.040000000000006</v>
      </c>
      <c r="M2121" s="37">
        <v>0</v>
      </c>
      <c r="N2121" s="37">
        <f t="shared" si="585"/>
        <v>193</v>
      </c>
      <c r="O2121" s="37">
        <v>0</v>
      </c>
      <c r="P2121" s="37">
        <v>0</v>
      </c>
      <c r="Q2121" s="21">
        <f t="shared" si="586"/>
        <v>39.790999999999997</v>
      </c>
      <c r="R2121" s="21">
        <f t="shared" si="595"/>
        <v>88.45833333333465</v>
      </c>
      <c r="S2121" s="21">
        <f t="shared" si="596"/>
        <v>2.9206044257360118</v>
      </c>
      <c r="T2121" s="21">
        <f t="shared" si="587"/>
        <v>86.147999999999996</v>
      </c>
      <c r="U2121" s="37">
        <f>VLOOKUP(Time_Zone, 'LSTM LookUp'!$B$5:$D$8, 3, FALSE)</f>
        <v>-75</v>
      </c>
      <c r="V2121" s="21">
        <f t="shared" si="597"/>
        <v>-5.1534338034074221</v>
      </c>
      <c r="W2121" s="21">
        <f t="shared" si="588"/>
        <v>159.85964154914814</v>
      </c>
      <c r="X2121" s="21">
        <f t="shared" si="589"/>
        <v>-515.20194968331623</v>
      </c>
      <c r="Y2121" s="21">
        <f t="shared" si="590"/>
        <v>-322.20194968331623</v>
      </c>
      <c r="Z2121" s="21">
        <f t="shared" si="598"/>
        <v>-102.13239059080965</v>
      </c>
      <c r="AA2121" s="21">
        <f t="shared" si="591"/>
        <v>0</v>
      </c>
      <c r="AB2121" s="21">
        <f t="shared" si="592"/>
        <v>-102.13239059080965</v>
      </c>
      <c r="AC2121" s="21">
        <f t="shared" si="593"/>
        <v>73.040000000000006</v>
      </c>
      <c r="AD2121" s="21">
        <f t="shared" si="599"/>
        <v>-102.13239059080965</v>
      </c>
      <c r="AE2121" s="21" t="str">
        <f t="shared" si="594"/>
        <v>3/29/12:00</v>
      </c>
    </row>
    <row r="2122" spans="2:31">
      <c r="B2122" s="37">
        <v>3</v>
      </c>
      <c r="C2122" s="38">
        <v>29</v>
      </c>
      <c r="D2122" s="39">
        <v>13</v>
      </c>
      <c r="E2122" s="17">
        <v>23.9</v>
      </c>
      <c r="F2122" s="17">
        <v>201</v>
      </c>
      <c r="G2122" s="17">
        <v>760</v>
      </c>
      <c r="H2122" s="37">
        <f t="shared" si="582"/>
        <v>75.02</v>
      </c>
      <c r="I2122" s="37">
        <f>IF(H2122&lt;'Roof Calculator'!$G$8, 1, 0)</f>
        <v>0</v>
      </c>
      <c r="J2122" s="37">
        <f>IF(H2122&gt;='Roof Calculator'!$G$8, 1, 0)</f>
        <v>1</v>
      </c>
      <c r="K2122" s="37">
        <f t="shared" si="583"/>
        <v>0</v>
      </c>
      <c r="L2122" s="37">
        <f t="shared" si="584"/>
        <v>75.02</v>
      </c>
      <c r="M2122" s="37">
        <v>0</v>
      </c>
      <c r="N2122" s="37">
        <f t="shared" si="585"/>
        <v>201</v>
      </c>
      <c r="O2122" s="37">
        <v>0</v>
      </c>
      <c r="P2122" s="37">
        <v>0</v>
      </c>
      <c r="Q2122" s="21">
        <f t="shared" si="586"/>
        <v>39.790999999999997</v>
      </c>
      <c r="R2122" s="21">
        <f t="shared" si="595"/>
        <v>88.500000000001322</v>
      </c>
      <c r="S2122" s="21">
        <f t="shared" si="596"/>
        <v>2.9368443347706421</v>
      </c>
      <c r="T2122" s="21">
        <f t="shared" si="587"/>
        <v>86.147999999999996</v>
      </c>
      <c r="U2122" s="37">
        <f>VLOOKUP(Time_Zone, 'LSTM LookUp'!$B$5:$D$8, 3, FALSE)</f>
        <v>-75</v>
      </c>
      <c r="V2122" s="21">
        <f t="shared" si="597"/>
        <v>-5.1401154622233385</v>
      </c>
      <c r="W2122" s="21">
        <f t="shared" si="588"/>
        <v>174.86297113444419</v>
      </c>
      <c r="X2122" s="21">
        <f t="shared" si="589"/>
        <v>-555.94205739044844</v>
      </c>
      <c r="Y2122" s="21">
        <f t="shared" si="590"/>
        <v>-354.94205739044844</v>
      </c>
      <c r="Z2122" s="21">
        <f t="shared" si="598"/>
        <v>-112.51043290748888</v>
      </c>
      <c r="AA2122" s="21">
        <f t="shared" si="591"/>
        <v>0</v>
      </c>
      <c r="AB2122" s="21">
        <f t="shared" si="592"/>
        <v>-112.51043290748888</v>
      </c>
      <c r="AC2122" s="21">
        <f t="shared" si="593"/>
        <v>75.02</v>
      </c>
      <c r="AD2122" s="21">
        <f t="shared" si="599"/>
        <v>-112.51043290748888</v>
      </c>
      <c r="AE2122" s="21" t="str">
        <f t="shared" si="594"/>
        <v>3/29/13:00</v>
      </c>
    </row>
    <row r="2123" spans="2:31">
      <c r="B2123" s="37">
        <v>3</v>
      </c>
      <c r="C2123" s="38">
        <v>29</v>
      </c>
      <c r="D2123" s="39">
        <v>14</v>
      </c>
      <c r="E2123" s="17">
        <v>25</v>
      </c>
      <c r="F2123" s="17">
        <v>206</v>
      </c>
      <c r="G2123" s="17">
        <v>754</v>
      </c>
      <c r="H2123" s="37">
        <f t="shared" si="582"/>
        <v>77</v>
      </c>
      <c r="I2123" s="37">
        <f>IF(H2123&lt;'Roof Calculator'!$G$8, 1, 0)</f>
        <v>0</v>
      </c>
      <c r="J2123" s="37">
        <f>IF(H2123&gt;='Roof Calculator'!$G$8, 1, 0)</f>
        <v>1</v>
      </c>
      <c r="K2123" s="37">
        <f t="shared" si="583"/>
        <v>0</v>
      </c>
      <c r="L2123" s="37">
        <f t="shared" si="584"/>
        <v>77</v>
      </c>
      <c r="M2123" s="37">
        <v>0</v>
      </c>
      <c r="N2123" s="37">
        <f t="shared" si="585"/>
        <v>206</v>
      </c>
      <c r="O2123" s="37">
        <v>0</v>
      </c>
      <c r="P2123" s="37">
        <v>0</v>
      </c>
      <c r="Q2123" s="21">
        <f t="shared" si="586"/>
        <v>39.790999999999997</v>
      </c>
      <c r="R2123" s="21">
        <f t="shared" si="595"/>
        <v>88.541666666667993</v>
      </c>
      <c r="S2123" s="21">
        <f t="shared" si="596"/>
        <v>2.9530829677210448</v>
      </c>
      <c r="T2123" s="21">
        <f t="shared" si="587"/>
        <v>86.147999999999996</v>
      </c>
      <c r="U2123" s="37">
        <f>VLOOKUP(Time_Zone, 'LSTM LookUp'!$B$5:$D$8, 3, FALSE)</f>
        <v>-75</v>
      </c>
      <c r="V2123" s="21">
        <f t="shared" si="597"/>
        <v>-5.1267983664922321</v>
      </c>
      <c r="W2123" s="21">
        <f t="shared" si="588"/>
        <v>189.86630040837693</v>
      </c>
      <c r="X2123" s="21">
        <f t="shared" si="589"/>
        <v>-545.17480774495482</v>
      </c>
      <c r="Y2123" s="21">
        <f t="shared" si="590"/>
        <v>-339.17480774495482</v>
      </c>
      <c r="Z2123" s="21">
        <f t="shared" si="598"/>
        <v>-107.51249015475528</v>
      </c>
      <c r="AA2123" s="21">
        <f t="shared" si="591"/>
        <v>0</v>
      </c>
      <c r="AB2123" s="21">
        <f t="shared" si="592"/>
        <v>-107.51249015475528</v>
      </c>
      <c r="AC2123" s="21">
        <f t="shared" si="593"/>
        <v>77</v>
      </c>
      <c r="AD2123" s="21">
        <f t="shared" si="599"/>
        <v>-107.51249015475528</v>
      </c>
      <c r="AE2123" s="21" t="str">
        <f t="shared" si="594"/>
        <v>3/29/14:00</v>
      </c>
    </row>
    <row r="2124" spans="2:31">
      <c r="B2124" s="37">
        <v>3</v>
      </c>
      <c r="C2124" s="38">
        <v>29</v>
      </c>
      <c r="D2124" s="39">
        <v>15</v>
      </c>
      <c r="E2124" s="17">
        <v>25.6</v>
      </c>
      <c r="F2124" s="17">
        <v>203</v>
      </c>
      <c r="G2124" s="17">
        <v>713</v>
      </c>
      <c r="H2124" s="37">
        <f t="shared" si="582"/>
        <v>78.08</v>
      </c>
      <c r="I2124" s="37">
        <f>IF(H2124&lt;'Roof Calculator'!$G$8, 1, 0)</f>
        <v>0</v>
      </c>
      <c r="J2124" s="37">
        <f>IF(H2124&gt;='Roof Calculator'!$G$8, 1, 0)</f>
        <v>1</v>
      </c>
      <c r="K2124" s="37">
        <f t="shared" si="583"/>
        <v>0</v>
      </c>
      <c r="L2124" s="37">
        <f t="shared" si="584"/>
        <v>78.08</v>
      </c>
      <c r="M2124" s="37">
        <v>0</v>
      </c>
      <c r="N2124" s="37">
        <f t="shared" si="585"/>
        <v>203</v>
      </c>
      <c r="O2124" s="37">
        <v>0</v>
      </c>
      <c r="P2124" s="37">
        <v>0</v>
      </c>
      <c r="Q2124" s="21">
        <f t="shared" si="586"/>
        <v>39.790999999999997</v>
      </c>
      <c r="R2124" s="21">
        <f t="shared" si="595"/>
        <v>88.583333333334664</v>
      </c>
      <c r="S2124" s="21">
        <f t="shared" si="596"/>
        <v>2.9693203174814986</v>
      </c>
      <c r="T2124" s="21">
        <f t="shared" si="587"/>
        <v>86.147999999999996</v>
      </c>
      <c r="U2124" s="37">
        <f>VLOOKUP(Time_Zone, 'LSTM LookUp'!$B$5:$D$8, 3, FALSE)</f>
        <v>-75</v>
      </c>
      <c r="V2124" s="21">
        <f t="shared" si="597"/>
        <v>-5.1134825441889769</v>
      </c>
      <c r="W2124" s="21">
        <f t="shared" si="588"/>
        <v>204.86962936395273</v>
      </c>
      <c r="X2124" s="21">
        <f t="shared" si="589"/>
        <v>-472.74850743332485</v>
      </c>
      <c r="Y2124" s="21">
        <f t="shared" si="590"/>
        <v>-269.74850743332485</v>
      </c>
      <c r="Z2124" s="21">
        <f t="shared" si="598"/>
        <v>-85.505565529775581</v>
      </c>
      <c r="AA2124" s="21">
        <f t="shared" si="591"/>
        <v>0</v>
      </c>
      <c r="AB2124" s="21">
        <f t="shared" si="592"/>
        <v>-85.505565529775581</v>
      </c>
      <c r="AC2124" s="21">
        <f t="shared" si="593"/>
        <v>78.08</v>
      </c>
      <c r="AD2124" s="21">
        <f t="shared" si="599"/>
        <v>-85.505565529775581</v>
      </c>
      <c r="AE2124" s="21" t="str">
        <f t="shared" si="594"/>
        <v>3/29/15:00</v>
      </c>
    </row>
    <row r="2125" spans="2:31">
      <c r="B2125" s="37">
        <v>3</v>
      </c>
      <c r="C2125" s="38">
        <v>29</v>
      </c>
      <c r="D2125" s="39">
        <v>16</v>
      </c>
      <c r="E2125" s="17">
        <v>25.6</v>
      </c>
      <c r="F2125" s="17">
        <v>189</v>
      </c>
      <c r="G2125" s="17">
        <v>652</v>
      </c>
      <c r="H2125" s="37">
        <f t="shared" si="582"/>
        <v>78.08</v>
      </c>
      <c r="I2125" s="37">
        <f>IF(H2125&lt;'Roof Calculator'!$G$8, 1, 0)</f>
        <v>0</v>
      </c>
      <c r="J2125" s="37">
        <f>IF(H2125&gt;='Roof Calculator'!$G$8, 1, 0)</f>
        <v>1</v>
      </c>
      <c r="K2125" s="37">
        <f t="shared" si="583"/>
        <v>0</v>
      </c>
      <c r="L2125" s="37">
        <f t="shared" si="584"/>
        <v>78.08</v>
      </c>
      <c r="M2125" s="37">
        <v>0</v>
      </c>
      <c r="N2125" s="37">
        <f t="shared" si="585"/>
        <v>189</v>
      </c>
      <c r="O2125" s="37">
        <v>0</v>
      </c>
      <c r="P2125" s="37">
        <v>0</v>
      </c>
      <c r="Q2125" s="21">
        <f t="shared" si="586"/>
        <v>39.790999999999997</v>
      </c>
      <c r="R2125" s="21">
        <f t="shared" si="595"/>
        <v>88.625000000001336</v>
      </c>
      <c r="S2125" s="21">
        <f t="shared" si="596"/>
        <v>2.9855563769460152</v>
      </c>
      <c r="T2125" s="21">
        <f t="shared" si="587"/>
        <v>86.147999999999996</v>
      </c>
      <c r="U2125" s="37">
        <f>VLOOKUP(Time_Zone, 'LSTM LookUp'!$B$5:$D$8, 3, FALSE)</f>
        <v>-75</v>
      </c>
      <c r="V2125" s="21">
        <f t="shared" si="597"/>
        <v>-5.1001680232797471</v>
      </c>
      <c r="W2125" s="21">
        <f t="shared" si="588"/>
        <v>219.87295799418007</v>
      </c>
      <c r="X2125" s="21">
        <f t="shared" si="589"/>
        <v>-362.23574575494962</v>
      </c>
      <c r="Y2125" s="21">
        <f t="shared" si="590"/>
        <v>-173.23574575494962</v>
      </c>
      <c r="Z2125" s="21">
        <f t="shared" si="598"/>
        <v>-54.912705733545906</v>
      </c>
      <c r="AA2125" s="21">
        <f t="shared" si="591"/>
        <v>0</v>
      </c>
      <c r="AB2125" s="21">
        <f t="shared" si="592"/>
        <v>-54.912705733545906</v>
      </c>
      <c r="AC2125" s="21">
        <f t="shared" si="593"/>
        <v>78.08</v>
      </c>
      <c r="AD2125" s="21">
        <f t="shared" si="599"/>
        <v>-54.912705733545906</v>
      </c>
      <c r="AE2125" s="21" t="str">
        <f t="shared" si="594"/>
        <v>3/29/16:00</v>
      </c>
    </row>
    <row r="2126" spans="2:31">
      <c r="B2126" s="37">
        <v>3</v>
      </c>
      <c r="C2126" s="38">
        <v>29</v>
      </c>
      <c r="D2126" s="39">
        <v>17</v>
      </c>
      <c r="E2126" s="17">
        <v>25.6</v>
      </c>
      <c r="F2126" s="17">
        <v>158</v>
      </c>
      <c r="G2126" s="17">
        <v>544</v>
      </c>
      <c r="H2126" s="37">
        <f t="shared" si="582"/>
        <v>78.08</v>
      </c>
      <c r="I2126" s="37">
        <f>IF(H2126&lt;'Roof Calculator'!$G$8, 1, 0)</f>
        <v>0</v>
      </c>
      <c r="J2126" s="37">
        <f>IF(H2126&gt;='Roof Calculator'!$G$8, 1, 0)</f>
        <v>1</v>
      </c>
      <c r="K2126" s="37">
        <f t="shared" si="583"/>
        <v>0</v>
      </c>
      <c r="L2126" s="37">
        <f t="shared" si="584"/>
        <v>78.08</v>
      </c>
      <c r="M2126" s="37">
        <v>0</v>
      </c>
      <c r="N2126" s="37">
        <f t="shared" si="585"/>
        <v>158</v>
      </c>
      <c r="O2126" s="37">
        <v>0</v>
      </c>
      <c r="P2126" s="37">
        <v>0</v>
      </c>
      <c r="Q2126" s="21">
        <f t="shared" si="586"/>
        <v>39.790999999999997</v>
      </c>
      <c r="R2126" s="21">
        <f t="shared" si="595"/>
        <v>88.666666666668007</v>
      </c>
      <c r="S2126" s="21">
        <f t="shared" si="596"/>
        <v>3.0017911390083416</v>
      </c>
      <c r="T2126" s="21">
        <f t="shared" si="587"/>
        <v>86.147999999999996</v>
      </c>
      <c r="U2126" s="37">
        <f>VLOOKUP(Time_Zone, 'LSTM LookUp'!$B$5:$D$8, 3, FALSE)</f>
        <v>-75</v>
      </c>
      <c r="V2126" s="21">
        <f t="shared" si="597"/>
        <v>-5.0868548317219497</v>
      </c>
      <c r="W2126" s="21">
        <f t="shared" si="588"/>
        <v>234.87628629206952</v>
      </c>
      <c r="X2126" s="21">
        <f t="shared" si="589"/>
        <v>-221.93242691797545</v>
      </c>
      <c r="Y2126" s="21">
        <f t="shared" si="590"/>
        <v>-63.932426917975448</v>
      </c>
      <c r="Z2126" s="21">
        <f t="shared" si="598"/>
        <v>-20.265462713130084</v>
      </c>
      <c r="AA2126" s="21">
        <f t="shared" si="591"/>
        <v>0</v>
      </c>
      <c r="AB2126" s="21">
        <f t="shared" si="592"/>
        <v>-20.265462713130084</v>
      </c>
      <c r="AC2126" s="21">
        <f t="shared" si="593"/>
        <v>78.08</v>
      </c>
      <c r="AD2126" s="21">
        <f t="shared" si="599"/>
        <v>-20.265462713130084</v>
      </c>
      <c r="AE2126" s="21" t="str">
        <f t="shared" si="594"/>
        <v>3/29/17:00</v>
      </c>
    </row>
    <row r="2127" spans="2:31">
      <c r="B2127" s="37">
        <v>3</v>
      </c>
      <c r="C2127" s="38">
        <v>29</v>
      </c>
      <c r="D2127" s="39">
        <v>18</v>
      </c>
      <c r="E2127" s="17">
        <v>24.4</v>
      </c>
      <c r="F2127" s="17">
        <v>97</v>
      </c>
      <c r="G2127" s="17">
        <v>328</v>
      </c>
      <c r="H2127" s="37">
        <f t="shared" si="582"/>
        <v>75.92</v>
      </c>
      <c r="I2127" s="37">
        <f>IF(H2127&lt;'Roof Calculator'!$G$8, 1, 0)</f>
        <v>0</v>
      </c>
      <c r="J2127" s="37">
        <f>IF(H2127&gt;='Roof Calculator'!$G$8, 1, 0)</f>
        <v>1</v>
      </c>
      <c r="K2127" s="37">
        <f t="shared" si="583"/>
        <v>0</v>
      </c>
      <c r="L2127" s="37">
        <f t="shared" si="584"/>
        <v>75.92</v>
      </c>
      <c r="M2127" s="37">
        <v>0</v>
      </c>
      <c r="N2127" s="37">
        <f t="shared" si="585"/>
        <v>97</v>
      </c>
      <c r="O2127" s="37">
        <v>0</v>
      </c>
      <c r="P2127" s="37">
        <v>0</v>
      </c>
      <c r="Q2127" s="21">
        <f t="shared" si="586"/>
        <v>39.790999999999997</v>
      </c>
      <c r="R2127" s="21">
        <f t="shared" si="595"/>
        <v>88.708333333334679</v>
      </c>
      <c r="S2127" s="21">
        <f t="shared" si="596"/>
        <v>3.018024596561951</v>
      </c>
      <c r="T2127" s="21">
        <f t="shared" si="587"/>
        <v>86.147999999999996</v>
      </c>
      <c r="U2127" s="37">
        <f>VLOOKUP(Time_Zone, 'LSTM LookUp'!$B$5:$D$8, 3, FALSE)</f>
        <v>-75</v>
      </c>
      <c r="V2127" s="21">
        <f t="shared" si="597"/>
        <v>-5.0735429974641777</v>
      </c>
      <c r="W2127" s="21">
        <f t="shared" si="588"/>
        <v>249.87961425063392</v>
      </c>
      <c r="X2127" s="21">
        <f t="shared" si="589"/>
        <v>-75.524380120238291</v>
      </c>
      <c r="Y2127" s="21">
        <f t="shared" si="590"/>
        <v>21.475619879761709</v>
      </c>
      <c r="Z2127" s="21">
        <f t="shared" si="598"/>
        <v>6.8073964167360606</v>
      </c>
      <c r="AA2127" s="21">
        <f t="shared" si="591"/>
        <v>0</v>
      </c>
      <c r="AB2127" s="21">
        <f t="shared" si="592"/>
        <v>6.8073964167360606</v>
      </c>
      <c r="AC2127" s="21">
        <f t="shared" si="593"/>
        <v>75.92</v>
      </c>
      <c r="AD2127" s="21">
        <f t="shared" si="599"/>
        <v>6.8073964167360606</v>
      </c>
      <c r="AE2127" s="21" t="str">
        <f t="shared" si="594"/>
        <v>3/29/18:00</v>
      </c>
    </row>
    <row r="2128" spans="2:31">
      <c r="B2128" s="37">
        <v>3</v>
      </c>
      <c r="C2128" s="38">
        <v>29</v>
      </c>
      <c r="D2128" s="39">
        <v>19</v>
      </c>
      <c r="E2128" s="17">
        <v>22.2</v>
      </c>
      <c r="F2128" s="17">
        <v>35</v>
      </c>
      <c r="G2128" s="17">
        <v>41</v>
      </c>
      <c r="H2128" s="37">
        <f t="shared" si="582"/>
        <v>71.959999999999994</v>
      </c>
      <c r="I2128" s="37">
        <f>IF(H2128&lt;'Roof Calculator'!$G$8, 1, 0)</f>
        <v>0</v>
      </c>
      <c r="J2128" s="37">
        <f>IF(H2128&gt;='Roof Calculator'!$G$8, 1, 0)</f>
        <v>1</v>
      </c>
      <c r="K2128" s="37">
        <f t="shared" si="583"/>
        <v>0</v>
      </c>
      <c r="L2128" s="37">
        <f t="shared" si="584"/>
        <v>71.959999999999994</v>
      </c>
      <c r="M2128" s="37">
        <v>0</v>
      </c>
      <c r="N2128" s="37">
        <f t="shared" si="585"/>
        <v>35</v>
      </c>
      <c r="O2128" s="37">
        <v>0</v>
      </c>
      <c r="P2128" s="37">
        <v>0</v>
      </c>
      <c r="Q2128" s="21">
        <f t="shared" si="586"/>
        <v>39.790999999999997</v>
      </c>
      <c r="R2128" s="21">
        <f t="shared" si="595"/>
        <v>88.75000000000135</v>
      </c>
      <c r="S2128" s="21">
        <f t="shared" si="596"/>
        <v>3.03425674250005</v>
      </c>
      <c r="T2128" s="21">
        <f t="shared" si="587"/>
        <v>86.147999999999996</v>
      </c>
      <c r="U2128" s="37">
        <f>VLOOKUP(Time_Zone, 'LSTM LookUp'!$B$5:$D$8, 3, FALSE)</f>
        <v>-75</v>
      </c>
      <c r="V2128" s="21">
        <f t="shared" si="597"/>
        <v>-5.0602325484461463</v>
      </c>
      <c r="W2128" s="21">
        <f t="shared" si="588"/>
        <v>264.88294186288846</v>
      </c>
      <c r="X2128" s="21">
        <f t="shared" si="589"/>
        <v>-1.41696763340061</v>
      </c>
      <c r="Y2128" s="21">
        <f t="shared" si="590"/>
        <v>33.58303236659939</v>
      </c>
      <c r="Z2128" s="21">
        <f t="shared" si="598"/>
        <v>10.645234711523329</v>
      </c>
      <c r="AA2128" s="21">
        <f t="shared" si="591"/>
        <v>0</v>
      </c>
      <c r="AB2128" s="21">
        <f t="shared" si="592"/>
        <v>10.645234711523329</v>
      </c>
      <c r="AC2128" s="21">
        <f t="shared" si="593"/>
        <v>71.959999999999994</v>
      </c>
      <c r="AD2128" s="21">
        <f t="shared" si="599"/>
        <v>10.645234711523329</v>
      </c>
      <c r="AE2128" s="21" t="str">
        <f t="shared" si="594"/>
        <v>3/29/19:00</v>
      </c>
    </row>
    <row r="2129" spans="2:31">
      <c r="B2129" s="37">
        <v>3</v>
      </c>
      <c r="C2129" s="38">
        <v>29</v>
      </c>
      <c r="D2129" s="39">
        <v>20</v>
      </c>
      <c r="E2129" s="17">
        <v>20</v>
      </c>
      <c r="F2129" s="17">
        <v>0</v>
      </c>
      <c r="G2129" s="17">
        <v>0</v>
      </c>
      <c r="H2129" s="37">
        <f t="shared" si="582"/>
        <v>68</v>
      </c>
      <c r="I2129" s="37">
        <f>IF(H2129&lt;'Roof Calculator'!$G$8, 1, 0)</f>
        <v>0</v>
      </c>
      <c r="J2129" s="37">
        <f>IF(H2129&gt;='Roof Calculator'!$G$8, 1, 0)</f>
        <v>1</v>
      </c>
      <c r="K2129" s="37">
        <f t="shared" si="583"/>
        <v>0</v>
      </c>
      <c r="L2129" s="37">
        <f t="shared" si="584"/>
        <v>68</v>
      </c>
      <c r="M2129" s="37">
        <v>0</v>
      </c>
      <c r="N2129" s="37">
        <f t="shared" si="585"/>
        <v>0</v>
      </c>
      <c r="O2129" s="37">
        <v>0</v>
      </c>
      <c r="P2129" s="37">
        <v>0</v>
      </c>
      <c r="Q2129" s="21">
        <f t="shared" si="586"/>
        <v>39.790999999999997</v>
      </c>
      <c r="R2129" s="21">
        <f t="shared" si="595"/>
        <v>88.791666666668021</v>
      </c>
      <c r="S2129" s="21">
        <f t="shared" si="596"/>
        <v>3.0504875697155751</v>
      </c>
      <c r="T2129" s="21">
        <f t="shared" si="587"/>
        <v>86.147999999999996</v>
      </c>
      <c r="U2129" s="37">
        <f>VLOOKUP(Time_Zone, 'LSTM LookUp'!$B$5:$D$8, 3, FALSE)</f>
        <v>-75</v>
      </c>
      <c r="V2129" s="21">
        <f t="shared" si="597"/>
        <v>-5.0469235125986334</v>
      </c>
      <c r="W2129" s="21">
        <f t="shared" si="588"/>
        <v>279.88626912185038</v>
      </c>
      <c r="X2129" s="21">
        <f t="shared" si="589"/>
        <v>0</v>
      </c>
      <c r="Y2129" s="21">
        <f t="shared" si="590"/>
        <v>0</v>
      </c>
      <c r="Z2129" s="21">
        <f t="shared" si="598"/>
        <v>0</v>
      </c>
      <c r="AA2129" s="21">
        <f t="shared" si="591"/>
        <v>0</v>
      </c>
      <c r="AB2129" s="21">
        <f t="shared" si="592"/>
        <v>0</v>
      </c>
      <c r="AC2129" s="21">
        <f t="shared" si="593"/>
        <v>68</v>
      </c>
      <c r="AD2129" s="21">
        <f t="shared" si="599"/>
        <v>0</v>
      </c>
      <c r="AE2129" s="21" t="str">
        <f t="shared" si="594"/>
        <v>3/29/20:00</v>
      </c>
    </row>
    <row r="2130" spans="2:31">
      <c r="B2130" s="37">
        <v>3</v>
      </c>
      <c r="C2130" s="38">
        <v>29</v>
      </c>
      <c r="D2130" s="39">
        <v>21</v>
      </c>
      <c r="E2130" s="17">
        <v>18.899999999999999</v>
      </c>
      <c r="F2130" s="17">
        <v>0</v>
      </c>
      <c r="G2130" s="17">
        <v>0</v>
      </c>
      <c r="H2130" s="37">
        <f t="shared" si="582"/>
        <v>66.02</v>
      </c>
      <c r="I2130" s="37">
        <f>IF(H2130&lt;'Roof Calculator'!$G$8, 1, 0)</f>
        <v>0</v>
      </c>
      <c r="J2130" s="37">
        <f>IF(H2130&gt;='Roof Calculator'!$G$8, 1, 0)</f>
        <v>1</v>
      </c>
      <c r="K2130" s="37">
        <f t="shared" si="583"/>
        <v>0</v>
      </c>
      <c r="L2130" s="37">
        <f t="shared" si="584"/>
        <v>66.02</v>
      </c>
      <c r="M2130" s="37">
        <v>0</v>
      </c>
      <c r="N2130" s="37">
        <f t="shared" si="585"/>
        <v>0</v>
      </c>
      <c r="O2130" s="37">
        <v>0</v>
      </c>
      <c r="P2130" s="37">
        <v>0</v>
      </c>
      <c r="Q2130" s="21">
        <f t="shared" si="586"/>
        <v>39.790999999999997</v>
      </c>
      <c r="R2130" s="21">
        <f t="shared" si="595"/>
        <v>88.833333333334693</v>
      </c>
      <c r="S2130" s="21">
        <f t="shared" si="596"/>
        <v>3.0667170711011855</v>
      </c>
      <c r="T2130" s="21">
        <f t="shared" si="587"/>
        <v>86.147999999999996</v>
      </c>
      <c r="U2130" s="37">
        <f>VLOOKUP(Time_Zone, 'LSTM LookUp'!$B$5:$D$8, 3, FALSE)</f>
        <v>-75</v>
      </c>
      <c r="V2130" s="21">
        <f t="shared" si="597"/>
        <v>-5.0336159178434281</v>
      </c>
      <c r="W2130" s="21">
        <f t="shared" si="588"/>
        <v>294.8895960205391</v>
      </c>
      <c r="X2130" s="21">
        <f t="shared" si="589"/>
        <v>0</v>
      </c>
      <c r="Y2130" s="21">
        <f t="shared" si="590"/>
        <v>0</v>
      </c>
      <c r="Z2130" s="21">
        <f t="shared" si="598"/>
        <v>0</v>
      </c>
      <c r="AA2130" s="21">
        <f t="shared" si="591"/>
        <v>0</v>
      </c>
      <c r="AB2130" s="21">
        <f t="shared" si="592"/>
        <v>0</v>
      </c>
      <c r="AC2130" s="21">
        <f t="shared" si="593"/>
        <v>66.02</v>
      </c>
      <c r="AD2130" s="21">
        <f t="shared" si="599"/>
        <v>0</v>
      </c>
      <c r="AE2130" s="21" t="str">
        <f t="shared" si="594"/>
        <v>3/29/21:00</v>
      </c>
    </row>
    <row r="2131" spans="2:31">
      <c r="B2131" s="37">
        <v>3</v>
      </c>
      <c r="C2131" s="38">
        <v>29</v>
      </c>
      <c r="D2131" s="39">
        <v>22</v>
      </c>
      <c r="E2131" s="17">
        <v>17.2</v>
      </c>
      <c r="F2131" s="17">
        <v>0</v>
      </c>
      <c r="G2131" s="17">
        <v>0</v>
      </c>
      <c r="H2131" s="37">
        <f t="shared" si="582"/>
        <v>62.959999999999994</v>
      </c>
      <c r="I2131" s="37">
        <f>IF(H2131&lt;'Roof Calculator'!$G$8, 1, 0)</f>
        <v>0</v>
      </c>
      <c r="J2131" s="37">
        <f>IF(H2131&gt;='Roof Calculator'!$G$8, 1, 0)</f>
        <v>1</v>
      </c>
      <c r="K2131" s="37">
        <f t="shared" si="583"/>
        <v>0</v>
      </c>
      <c r="L2131" s="37">
        <f t="shared" si="584"/>
        <v>62.959999999999994</v>
      </c>
      <c r="M2131" s="37">
        <v>0</v>
      </c>
      <c r="N2131" s="37">
        <f t="shared" si="585"/>
        <v>0</v>
      </c>
      <c r="O2131" s="37">
        <v>0</v>
      </c>
      <c r="P2131" s="37">
        <v>0</v>
      </c>
      <c r="Q2131" s="21">
        <f t="shared" si="586"/>
        <v>39.790999999999997</v>
      </c>
      <c r="R2131" s="21">
        <f t="shared" si="595"/>
        <v>88.875000000001364</v>
      </c>
      <c r="S2131" s="21">
        <f t="shared" si="596"/>
        <v>3.0829452395492698</v>
      </c>
      <c r="T2131" s="21">
        <f t="shared" si="587"/>
        <v>86.147999999999996</v>
      </c>
      <c r="U2131" s="37">
        <f>VLOOKUP(Time_Zone, 'LSTM LookUp'!$B$5:$D$8, 3, FALSE)</f>
        <v>-75</v>
      </c>
      <c r="V2131" s="21">
        <f t="shared" si="597"/>
        <v>-5.0203097920932658</v>
      </c>
      <c r="W2131" s="21">
        <f t="shared" si="588"/>
        <v>309.89292255197665</v>
      </c>
      <c r="X2131" s="21">
        <f t="shared" si="589"/>
        <v>0</v>
      </c>
      <c r="Y2131" s="21">
        <f t="shared" si="590"/>
        <v>0</v>
      </c>
      <c r="Z2131" s="21">
        <f t="shared" si="598"/>
        <v>0</v>
      </c>
      <c r="AA2131" s="21">
        <f t="shared" si="591"/>
        <v>0</v>
      </c>
      <c r="AB2131" s="21">
        <f t="shared" si="592"/>
        <v>0</v>
      </c>
      <c r="AC2131" s="21">
        <f t="shared" si="593"/>
        <v>62.959999999999994</v>
      </c>
      <c r="AD2131" s="21">
        <f t="shared" si="599"/>
        <v>0</v>
      </c>
      <c r="AE2131" s="21" t="str">
        <f t="shared" si="594"/>
        <v>3/29/22:00</v>
      </c>
    </row>
    <row r="2132" spans="2:31">
      <c r="B2132" s="37">
        <v>3</v>
      </c>
      <c r="C2132" s="38">
        <v>29</v>
      </c>
      <c r="D2132" s="39">
        <v>23</v>
      </c>
      <c r="E2132" s="17">
        <v>17.2</v>
      </c>
      <c r="F2132" s="17">
        <v>0</v>
      </c>
      <c r="G2132" s="17">
        <v>0</v>
      </c>
      <c r="H2132" s="37">
        <f t="shared" si="582"/>
        <v>62.959999999999994</v>
      </c>
      <c r="I2132" s="37">
        <f>IF(H2132&lt;'Roof Calculator'!$G$8, 1, 0)</f>
        <v>0</v>
      </c>
      <c r="J2132" s="37">
        <f>IF(H2132&gt;='Roof Calculator'!$G$8, 1, 0)</f>
        <v>1</v>
      </c>
      <c r="K2132" s="37">
        <f t="shared" si="583"/>
        <v>0</v>
      </c>
      <c r="L2132" s="37">
        <f t="shared" si="584"/>
        <v>62.959999999999994</v>
      </c>
      <c r="M2132" s="37">
        <v>0</v>
      </c>
      <c r="N2132" s="37">
        <f t="shared" si="585"/>
        <v>0</v>
      </c>
      <c r="O2132" s="37">
        <v>0</v>
      </c>
      <c r="P2132" s="37">
        <v>0</v>
      </c>
      <c r="Q2132" s="21">
        <f t="shared" si="586"/>
        <v>39.790999999999997</v>
      </c>
      <c r="R2132" s="21">
        <f t="shared" si="595"/>
        <v>88.916666666668036</v>
      </c>
      <c r="S2132" s="21">
        <f t="shared" si="596"/>
        <v>3.0991720679519394</v>
      </c>
      <c r="T2132" s="21">
        <f t="shared" si="587"/>
        <v>86.147999999999996</v>
      </c>
      <c r="U2132" s="37">
        <f>VLOOKUP(Time_Zone, 'LSTM LookUp'!$B$5:$D$8, 3, FALSE)</f>
        <v>-75</v>
      </c>
      <c r="V2132" s="21">
        <f t="shared" si="597"/>
        <v>-5.0070051632517814</v>
      </c>
      <c r="W2132" s="21">
        <f t="shared" si="588"/>
        <v>324.89624870918703</v>
      </c>
      <c r="X2132" s="21">
        <f t="shared" si="589"/>
        <v>0</v>
      </c>
      <c r="Y2132" s="21">
        <f t="shared" si="590"/>
        <v>0</v>
      </c>
      <c r="Z2132" s="21">
        <f t="shared" si="598"/>
        <v>0</v>
      </c>
      <c r="AA2132" s="21">
        <f t="shared" si="591"/>
        <v>0</v>
      </c>
      <c r="AB2132" s="21">
        <f t="shared" si="592"/>
        <v>0</v>
      </c>
      <c r="AC2132" s="21">
        <f t="shared" si="593"/>
        <v>62.959999999999994</v>
      </c>
      <c r="AD2132" s="21">
        <f t="shared" si="599"/>
        <v>0</v>
      </c>
      <c r="AE2132" s="21" t="str">
        <f t="shared" si="594"/>
        <v>3/29/23:00</v>
      </c>
    </row>
    <row r="2133" spans="2:31">
      <c r="B2133" s="37">
        <v>3</v>
      </c>
      <c r="C2133" s="38">
        <v>29</v>
      </c>
      <c r="D2133" s="39">
        <v>24</v>
      </c>
      <c r="E2133" s="17">
        <v>15</v>
      </c>
      <c r="F2133" s="17">
        <v>0</v>
      </c>
      <c r="G2133" s="17">
        <v>0</v>
      </c>
      <c r="H2133" s="37">
        <f t="shared" si="582"/>
        <v>59</v>
      </c>
      <c r="I2133" s="37">
        <f>IF(H2133&lt;'Roof Calculator'!$G$8, 1, 0)</f>
        <v>0</v>
      </c>
      <c r="J2133" s="37">
        <f>IF(H2133&gt;='Roof Calculator'!$G$8, 1, 0)</f>
        <v>1</v>
      </c>
      <c r="K2133" s="37">
        <f t="shared" si="583"/>
        <v>0</v>
      </c>
      <c r="L2133" s="37">
        <f t="shared" si="584"/>
        <v>59</v>
      </c>
      <c r="M2133" s="37">
        <v>0</v>
      </c>
      <c r="N2133" s="37">
        <f t="shared" si="585"/>
        <v>0</v>
      </c>
      <c r="O2133" s="37">
        <v>0</v>
      </c>
      <c r="P2133" s="37">
        <v>0</v>
      </c>
      <c r="Q2133" s="21">
        <f t="shared" si="586"/>
        <v>39.790999999999997</v>
      </c>
      <c r="R2133" s="21">
        <f t="shared" si="595"/>
        <v>88.958333333334707</v>
      </c>
      <c r="S2133" s="21">
        <f t="shared" si="596"/>
        <v>3.1153975492010284</v>
      </c>
      <c r="T2133" s="21">
        <f t="shared" si="587"/>
        <v>86.147999999999996</v>
      </c>
      <c r="U2133" s="37">
        <f>VLOOKUP(Time_Zone, 'LSTM LookUp'!$B$5:$D$8, 3, FALSE)</f>
        <v>-75</v>
      </c>
      <c r="V2133" s="21">
        <f t="shared" si="597"/>
        <v>-4.9937020592134385</v>
      </c>
      <c r="W2133" s="21">
        <f t="shared" si="588"/>
        <v>339.89957448519658</v>
      </c>
      <c r="X2133" s="21">
        <f t="shared" si="589"/>
        <v>0</v>
      </c>
      <c r="Y2133" s="21">
        <f t="shared" si="590"/>
        <v>0</v>
      </c>
      <c r="Z2133" s="21">
        <f t="shared" si="598"/>
        <v>0</v>
      </c>
      <c r="AA2133" s="21">
        <f t="shared" si="591"/>
        <v>0</v>
      </c>
      <c r="AB2133" s="21">
        <f t="shared" si="592"/>
        <v>0</v>
      </c>
      <c r="AC2133" s="21">
        <f t="shared" si="593"/>
        <v>59</v>
      </c>
      <c r="AD2133" s="21">
        <f t="shared" si="599"/>
        <v>0</v>
      </c>
      <c r="AE2133" s="21" t="str">
        <f t="shared" si="594"/>
        <v>3/29/24:00</v>
      </c>
    </row>
    <row r="2134" spans="2:31">
      <c r="B2134" s="37">
        <v>3</v>
      </c>
      <c r="C2134" s="38">
        <v>30</v>
      </c>
      <c r="D2134" s="39">
        <v>1</v>
      </c>
      <c r="E2134" s="17">
        <v>14.4</v>
      </c>
      <c r="F2134" s="17">
        <v>0</v>
      </c>
      <c r="G2134" s="17">
        <v>0</v>
      </c>
      <c r="H2134" s="37">
        <f t="shared" ref="H2134:H2197" si="600">E2134*9/5+32</f>
        <v>57.92</v>
      </c>
      <c r="I2134" s="37">
        <f>IF(H2134&lt;'Roof Calculator'!$G$8, 1, 0)</f>
        <v>0</v>
      </c>
      <c r="J2134" s="37">
        <f>IF(H2134&gt;='Roof Calculator'!$G$8, 1, 0)</f>
        <v>1</v>
      </c>
      <c r="K2134" s="37">
        <f t="shared" ref="K2134:K2197" si="601">I2134*H2134</f>
        <v>0</v>
      </c>
      <c r="L2134" s="37">
        <f t="shared" ref="L2134:L2197" si="602">J2134*H2134</f>
        <v>57.92</v>
      </c>
      <c r="M2134" s="37">
        <v>0</v>
      </c>
      <c r="N2134" s="37">
        <f t="shared" ref="N2134:N2197" si="603">F2134*(180-M2134)/180</f>
        <v>0</v>
      </c>
      <c r="O2134" s="37">
        <v>0</v>
      </c>
      <c r="P2134" s="37">
        <v>0</v>
      </c>
      <c r="Q2134" s="21">
        <f t="shared" ref="Q2134:Q2197" si="604">Latitude</f>
        <v>39.790999999999997</v>
      </c>
      <c r="R2134" s="21">
        <f t="shared" si="595"/>
        <v>89.000000000001378</v>
      </c>
      <c r="S2134" s="21">
        <f t="shared" si="596"/>
        <v>3.1316216761880984</v>
      </c>
      <c r="T2134" s="21">
        <f t="shared" ref="T2134:T2197" si="605">Longitude</f>
        <v>86.147999999999996</v>
      </c>
      <c r="U2134" s="37">
        <f>VLOOKUP(Time_Zone, 'LSTM LookUp'!$B$5:$D$8, 3, FALSE)</f>
        <v>-75</v>
      </c>
      <c r="V2134" s="21">
        <f t="shared" si="597"/>
        <v>-4.9804005078634734</v>
      </c>
      <c r="W2134" s="21">
        <f t="shared" ref="W2134:W2197" si="606">15*((D2134+(4*(T2134-U2134)+V2134)/60)-12)</f>
        <v>-5.09710012696587</v>
      </c>
      <c r="X2134" s="21">
        <f t="shared" ref="X2134:X2197" si="607">G2134*(SIN(S2134*PI()/180)*SIN(Q2134*PI()/180)*COS(O2134*PI()/180)-SIN(S2134*PI()/180)*COS(Q2134*PI()/180)*SIN(O2134*PI()/180)*COS(P2134*PI()/180)+COS(S2134*PI()/180)*COS(Q2134*PI()/180)*COS(O2134*PI()/180)*COS(W2134*PI()/180)+COS(S2134*PI()/180)*SIN(Q2134*PI()/180)*SIN(O2134*PI()/180)*COS(P2134*PI()/180)*COS(W2134*PI()/180)+COS(S2134*PI()/180)*SIN(P2134*PI()/180)*SIN(W2134*PI()/180)*SIN(O2134*PI()/180))</f>
        <v>0</v>
      </c>
      <c r="Y2134" s="21">
        <f t="shared" ref="Y2134:Y2197" si="608">X2134+N2134</f>
        <v>0</v>
      </c>
      <c r="Z2134" s="21">
        <f t="shared" si="598"/>
        <v>0</v>
      </c>
      <c r="AA2134" s="21">
        <f t="shared" ref="AA2134:AA2197" si="609">Z2134*I2134</f>
        <v>0</v>
      </c>
      <c r="AB2134" s="21">
        <f t="shared" ref="AB2134:AB2197" si="610">Z2134*J2134</f>
        <v>0</v>
      </c>
      <c r="AC2134" s="21">
        <f t="shared" ref="AC2134:AC2197" si="611">L2134</f>
        <v>57.92</v>
      </c>
      <c r="AD2134" s="21">
        <f t="shared" si="599"/>
        <v>0</v>
      </c>
      <c r="AE2134" s="21" t="str">
        <f t="shared" ref="AE2134:AE2197" si="612">CONCATENATE(B2134, "/", C2134, "/", D2134,":00")</f>
        <v>3/30/1:00</v>
      </c>
    </row>
    <row r="2135" spans="2:31">
      <c r="B2135" s="37">
        <v>3</v>
      </c>
      <c r="C2135" s="38">
        <v>30</v>
      </c>
      <c r="D2135" s="39">
        <v>2</v>
      </c>
      <c r="E2135" s="17">
        <v>15.6</v>
      </c>
      <c r="F2135" s="17">
        <v>0</v>
      </c>
      <c r="G2135" s="17">
        <v>0</v>
      </c>
      <c r="H2135" s="37">
        <f t="shared" si="600"/>
        <v>60.08</v>
      </c>
      <c r="I2135" s="37">
        <f>IF(H2135&lt;'Roof Calculator'!$G$8, 1, 0)</f>
        <v>0</v>
      </c>
      <c r="J2135" s="37">
        <f>IF(H2135&gt;='Roof Calculator'!$G$8, 1, 0)</f>
        <v>1</v>
      </c>
      <c r="K2135" s="37">
        <f t="shared" si="601"/>
        <v>0</v>
      </c>
      <c r="L2135" s="37">
        <f t="shared" si="602"/>
        <v>60.08</v>
      </c>
      <c r="M2135" s="37">
        <v>0</v>
      </c>
      <c r="N2135" s="37">
        <f t="shared" si="603"/>
        <v>0</v>
      </c>
      <c r="O2135" s="37">
        <v>0</v>
      </c>
      <c r="P2135" s="37">
        <v>0</v>
      </c>
      <c r="Q2135" s="21">
        <f t="shared" si="604"/>
        <v>39.790999999999997</v>
      </c>
      <c r="R2135" s="21">
        <f t="shared" ref="R2135:R2198" si="613">R2134+1/24</f>
        <v>89.04166666666805</v>
      </c>
      <c r="S2135" s="21">
        <f t="shared" ref="S2135:S2198" si="614">ASIN(SIN(23.45*PI()/180)*SIN((360/365*(R2135-81))*PI()/180))*180/PI()</f>
        <v>3.1478444418044225</v>
      </c>
      <c r="T2135" s="21">
        <f t="shared" si="605"/>
        <v>86.147999999999996</v>
      </c>
      <c r="U2135" s="37">
        <f>VLOOKUP(Time_Zone, 'LSTM LookUp'!$B$5:$D$8, 3, FALSE)</f>
        <v>-75</v>
      </c>
      <c r="V2135" s="21">
        <f t="shared" ref="V2135:V2198" si="615">9.87*SIN(2*(360/365*(R2135-81))*PI()/180)-7.53*COS((360/365*(R2135-81))*PI()/180)-1.5*SIN((360/365*(R2135-81))*PI()/180)</f>
        <v>-4.9671005370778527</v>
      </c>
      <c r="W2135" s="21">
        <f t="shared" si="606"/>
        <v>9.9062248657305307</v>
      </c>
      <c r="X2135" s="21">
        <f t="shared" si="607"/>
        <v>0</v>
      </c>
      <c r="Y2135" s="21">
        <f t="shared" si="608"/>
        <v>0</v>
      </c>
      <c r="Z2135" s="21">
        <f t="shared" ref="Z2135:Z2198" si="616">Y2135/10.764*3.412</f>
        <v>0</v>
      </c>
      <c r="AA2135" s="21">
        <f t="shared" si="609"/>
        <v>0</v>
      </c>
      <c r="AB2135" s="21">
        <f t="shared" si="610"/>
        <v>0</v>
      </c>
      <c r="AC2135" s="21">
        <f t="shared" si="611"/>
        <v>60.08</v>
      </c>
      <c r="AD2135" s="21">
        <f t="shared" ref="AD2135:AD2198" si="617">AB2135</f>
        <v>0</v>
      </c>
      <c r="AE2135" s="21" t="str">
        <f t="shared" si="612"/>
        <v>3/30/2:00</v>
      </c>
    </row>
    <row r="2136" spans="2:31">
      <c r="B2136" s="37">
        <v>3</v>
      </c>
      <c r="C2136" s="38">
        <v>30</v>
      </c>
      <c r="D2136" s="39">
        <v>3</v>
      </c>
      <c r="E2136" s="17">
        <v>16.100000000000001</v>
      </c>
      <c r="F2136" s="17">
        <v>0</v>
      </c>
      <c r="G2136" s="17">
        <v>0</v>
      </c>
      <c r="H2136" s="37">
        <f t="shared" si="600"/>
        <v>60.980000000000004</v>
      </c>
      <c r="I2136" s="37">
        <f>IF(H2136&lt;'Roof Calculator'!$G$8, 1, 0)</f>
        <v>0</v>
      </c>
      <c r="J2136" s="37">
        <f>IF(H2136&gt;='Roof Calculator'!$G$8, 1, 0)</f>
        <v>1</v>
      </c>
      <c r="K2136" s="37">
        <f t="shared" si="601"/>
        <v>0</v>
      </c>
      <c r="L2136" s="37">
        <f t="shared" si="602"/>
        <v>60.980000000000004</v>
      </c>
      <c r="M2136" s="37">
        <v>0</v>
      </c>
      <c r="N2136" s="37">
        <f t="shared" si="603"/>
        <v>0</v>
      </c>
      <c r="O2136" s="37">
        <v>0</v>
      </c>
      <c r="P2136" s="37">
        <v>0</v>
      </c>
      <c r="Q2136" s="21">
        <f t="shared" si="604"/>
        <v>39.790999999999997</v>
      </c>
      <c r="R2136" s="21">
        <f t="shared" si="613"/>
        <v>89.083333333334721</v>
      </c>
      <c r="S2136" s="21">
        <f t="shared" si="614"/>
        <v>3.1640658389410001</v>
      </c>
      <c r="T2136" s="21">
        <f t="shared" si="605"/>
        <v>86.147999999999996</v>
      </c>
      <c r="U2136" s="37">
        <f>VLOOKUP(Time_Zone, 'LSTM LookUp'!$B$5:$D$8, 3, FALSE)</f>
        <v>-75</v>
      </c>
      <c r="V2136" s="21">
        <f t="shared" si="615"/>
        <v>-4.9538021747231982</v>
      </c>
      <c r="W2136" s="21">
        <f t="shared" si="606"/>
        <v>24.909549456319169</v>
      </c>
      <c r="X2136" s="21">
        <f t="shared" si="607"/>
        <v>0</v>
      </c>
      <c r="Y2136" s="21">
        <f t="shared" si="608"/>
        <v>0</v>
      </c>
      <c r="Z2136" s="21">
        <f t="shared" si="616"/>
        <v>0</v>
      </c>
      <c r="AA2136" s="21">
        <f t="shared" si="609"/>
        <v>0</v>
      </c>
      <c r="AB2136" s="21">
        <f t="shared" si="610"/>
        <v>0</v>
      </c>
      <c r="AC2136" s="21">
        <f t="shared" si="611"/>
        <v>60.980000000000004</v>
      </c>
      <c r="AD2136" s="21">
        <f t="shared" si="617"/>
        <v>0</v>
      </c>
      <c r="AE2136" s="21" t="str">
        <f t="shared" si="612"/>
        <v>3/30/3:00</v>
      </c>
    </row>
    <row r="2137" spans="2:31">
      <c r="B2137" s="37">
        <v>3</v>
      </c>
      <c r="C2137" s="38">
        <v>30</v>
      </c>
      <c r="D2137" s="39">
        <v>4</v>
      </c>
      <c r="E2137" s="17">
        <v>16.100000000000001</v>
      </c>
      <c r="F2137" s="17">
        <v>0</v>
      </c>
      <c r="G2137" s="17">
        <v>0</v>
      </c>
      <c r="H2137" s="37">
        <f t="shared" si="600"/>
        <v>60.980000000000004</v>
      </c>
      <c r="I2137" s="37">
        <f>IF(H2137&lt;'Roof Calculator'!$G$8, 1, 0)</f>
        <v>0</v>
      </c>
      <c r="J2137" s="37">
        <f>IF(H2137&gt;='Roof Calculator'!$G$8, 1, 0)</f>
        <v>1</v>
      </c>
      <c r="K2137" s="37">
        <f t="shared" si="601"/>
        <v>0</v>
      </c>
      <c r="L2137" s="37">
        <f t="shared" si="602"/>
        <v>60.980000000000004</v>
      </c>
      <c r="M2137" s="37">
        <v>0</v>
      </c>
      <c r="N2137" s="37">
        <f t="shared" si="603"/>
        <v>0</v>
      </c>
      <c r="O2137" s="37">
        <v>0</v>
      </c>
      <c r="P2137" s="37">
        <v>0</v>
      </c>
      <c r="Q2137" s="21">
        <f t="shared" si="604"/>
        <v>39.790999999999997</v>
      </c>
      <c r="R2137" s="21">
        <f t="shared" si="613"/>
        <v>89.125000000001393</v>
      </c>
      <c r="S2137" s="21">
        <f t="shared" si="614"/>
        <v>3.1802858604885471</v>
      </c>
      <c r="T2137" s="21">
        <f t="shared" si="605"/>
        <v>86.147999999999996</v>
      </c>
      <c r="U2137" s="37">
        <f>VLOOKUP(Time_Zone, 'LSTM LookUp'!$B$5:$D$8, 3, FALSE)</f>
        <v>-75</v>
      </c>
      <c r="V2137" s="21">
        <f t="shared" si="615"/>
        <v>-4.9405054486567348</v>
      </c>
      <c r="W2137" s="21">
        <f t="shared" si="606"/>
        <v>39.912873637835808</v>
      </c>
      <c r="X2137" s="21">
        <f t="shared" si="607"/>
        <v>0</v>
      </c>
      <c r="Y2137" s="21">
        <f t="shared" si="608"/>
        <v>0</v>
      </c>
      <c r="Z2137" s="21">
        <f t="shared" si="616"/>
        <v>0</v>
      </c>
      <c r="AA2137" s="21">
        <f t="shared" si="609"/>
        <v>0</v>
      </c>
      <c r="AB2137" s="21">
        <f t="shared" si="610"/>
        <v>0</v>
      </c>
      <c r="AC2137" s="21">
        <f t="shared" si="611"/>
        <v>60.980000000000004</v>
      </c>
      <c r="AD2137" s="21">
        <f t="shared" si="617"/>
        <v>0</v>
      </c>
      <c r="AE2137" s="21" t="str">
        <f t="shared" si="612"/>
        <v>3/30/4:00</v>
      </c>
    </row>
    <row r="2138" spans="2:31">
      <c r="B2138" s="37">
        <v>3</v>
      </c>
      <c r="C2138" s="38">
        <v>30</v>
      </c>
      <c r="D2138" s="39">
        <v>5</v>
      </c>
      <c r="E2138" s="17">
        <v>15</v>
      </c>
      <c r="F2138" s="17">
        <v>0</v>
      </c>
      <c r="G2138" s="17">
        <v>0</v>
      </c>
      <c r="H2138" s="37">
        <f t="shared" si="600"/>
        <v>59</v>
      </c>
      <c r="I2138" s="37">
        <f>IF(H2138&lt;'Roof Calculator'!$G$8, 1, 0)</f>
        <v>0</v>
      </c>
      <c r="J2138" s="37">
        <f>IF(H2138&gt;='Roof Calculator'!$G$8, 1, 0)</f>
        <v>1</v>
      </c>
      <c r="K2138" s="37">
        <f t="shared" si="601"/>
        <v>0</v>
      </c>
      <c r="L2138" s="37">
        <f t="shared" si="602"/>
        <v>59</v>
      </c>
      <c r="M2138" s="37">
        <v>0</v>
      </c>
      <c r="N2138" s="37">
        <f t="shared" si="603"/>
        <v>0</v>
      </c>
      <c r="O2138" s="37">
        <v>0</v>
      </c>
      <c r="P2138" s="37">
        <v>0</v>
      </c>
      <c r="Q2138" s="21">
        <f t="shared" si="604"/>
        <v>39.790999999999997</v>
      </c>
      <c r="R2138" s="21">
        <f t="shared" si="613"/>
        <v>89.166666666668064</v>
      </c>
      <c r="S2138" s="21">
        <f t="shared" si="614"/>
        <v>3.1965044993374963</v>
      </c>
      <c r="T2138" s="21">
        <f t="shared" si="605"/>
        <v>86.147999999999996</v>
      </c>
      <c r="U2138" s="37">
        <f>VLOOKUP(Time_Zone, 'LSTM LookUp'!$B$5:$D$8, 3, FALSE)</f>
        <v>-75</v>
      </c>
      <c r="V2138" s="21">
        <f t="shared" si="615"/>
        <v>-4.9272103867262382</v>
      </c>
      <c r="W2138" s="21">
        <f t="shared" si="606"/>
        <v>54.916197403318435</v>
      </c>
      <c r="X2138" s="21">
        <f t="shared" si="607"/>
        <v>0</v>
      </c>
      <c r="Y2138" s="21">
        <f t="shared" si="608"/>
        <v>0</v>
      </c>
      <c r="Z2138" s="21">
        <f t="shared" si="616"/>
        <v>0</v>
      </c>
      <c r="AA2138" s="21">
        <f t="shared" si="609"/>
        <v>0</v>
      </c>
      <c r="AB2138" s="21">
        <f t="shared" si="610"/>
        <v>0</v>
      </c>
      <c r="AC2138" s="21">
        <f t="shared" si="611"/>
        <v>59</v>
      </c>
      <c r="AD2138" s="21">
        <f t="shared" si="617"/>
        <v>0</v>
      </c>
      <c r="AE2138" s="21" t="str">
        <f t="shared" si="612"/>
        <v>3/30/5:00</v>
      </c>
    </row>
    <row r="2139" spans="2:31">
      <c r="B2139" s="37">
        <v>3</v>
      </c>
      <c r="C2139" s="38">
        <v>30</v>
      </c>
      <c r="D2139" s="39">
        <v>6</v>
      </c>
      <c r="E2139" s="17">
        <v>13.9</v>
      </c>
      <c r="F2139" s="17">
        <v>0</v>
      </c>
      <c r="G2139" s="17">
        <v>0</v>
      </c>
      <c r="H2139" s="37">
        <f t="shared" si="600"/>
        <v>57.02</v>
      </c>
      <c r="I2139" s="37">
        <f>IF(H2139&lt;'Roof Calculator'!$G$8, 1, 0)</f>
        <v>0</v>
      </c>
      <c r="J2139" s="37">
        <f>IF(H2139&gt;='Roof Calculator'!$G$8, 1, 0)</f>
        <v>1</v>
      </c>
      <c r="K2139" s="37">
        <f t="shared" si="601"/>
        <v>0</v>
      </c>
      <c r="L2139" s="37">
        <f t="shared" si="602"/>
        <v>57.02</v>
      </c>
      <c r="M2139" s="37">
        <v>0</v>
      </c>
      <c r="N2139" s="37">
        <f t="shared" si="603"/>
        <v>0</v>
      </c>
      <c r="O2139" s="37">
        <v>0</v>
      </c>
      <c r="P2139" s="37">
        <v>0</v>
      </c>
      <c r="Q2139" s="21">
        <f t="shared" si="604"/>
        <v>39.790999999999997</v>
      </c>
      <c r="R2139" s="21">
        <f t="shared" si="613"/>
        <v>89.208333333334735</v>
      </c>
      <c r="S2139" s="21">
        <f t="shared" si="614"/>
        <v>3.2127217483779935</v>
      </c>
      <c r="T2139" s="21">
        <f t="shared" si="605"/>
        <v>86.147999999999996</v>
      </c>
      <c r="U2139" s="37">
        <f>VLOOKUP(Time_Zone, 'LSTM LookUp'!$B$5:$D$8, 3, FALSE)</f>
        <v>-75</v>
      </c>
      <c r="V2139" s="21">
        <f t="shared" si="615"/>
        <v>-4.9139170167699691</v>
      </c>
      <c r="W2139" s="21">
        <f t="shared" si="606"/>
        <v>69.919520745807489</v>
      </c>
      <c r="X2139" s="21">
        <f t="shared" si="607"/>
        <v>0</v>
      </c>
      <c r="Y2139" s="21">
        <f t="shared" si="608"/>
        <v>0</v>
      </c>
      <c r="Z2139" s="21">
        <f t="shared" si="616"/>
        <v>0</v>
      </c>
      <c r="AA2139" s="21">
        <f t="shared" si="609"/>
        <v>0</v>
      </c>
      <c r="AB2139" s="21">
        <f t="shared" si="610"/>
        <v>0</v>
      </c>
      <c r="AC2139" s="21">
        <f t="shared" si="611"/>
        <v>57.02</v>
      </c>
      <c r="AD2139" s="21">
        <f t="shared" si="617"/>
        <v>0</v>
      </c>
      <c r="AE2139" s="21" t="str">
        <f t="shared" si="612"/>
        <v>3/30/6:00</v>
      </c>
    </row>
    <row r="2140" spans="2:31">
      <c r="B2140" s="37">
        <v>3</v>
      </c>
      <c r="C2140" s="38">
        <v>30</v>
      </c>
      <c r="D2140" s="39">
        <v>7</v>
      </c>
      <c r="E2140" s="17">
        <v>14.4</v>
      </c>
      <c r="F2140" s="17">
        <v>9</v>
      </c>
      <c r="G2140" s="17">
        <v>46</v>
      </c>
      <c r="H2140" s="37">
        <f t="shared" si="600"/>
        <v>57.92</v>
      </c>
      <c r="I2140" s="37">
        <f>IF(H2140&lt;'Roof Calculator'!$G$8, 1, 0)</f>
        <v>0</v>
      </c>
      <c r="J2140" s="37">
        <f>IF(H2140&gt;='Roof Calculator'!$G$8, 1, 0)</f>
        <v>1</v>
      </c>
      <c r="K2140" s="37">
        <f t="shared" si="601"/>
        <v>0</v>
      </c>
      <c r="L2140" s="37">
        <f t="shared" si="602"/>
        <v>57.92</v>
      </c>
      <c r="M2140" s="37">
        <v>0</v>
      </c>
      <c r="N2140" s="37">
        <f t="shared" si="603"/>
        <v>9</v>
      </c>
      <c r="O2140" s="37">
        <v>0</v>
      </c>
      <c r="P2140" s="37">
        <v>0</v>
      </c>
      <c r="Q2140" s="21">
        <f t="shared" si="604"/>
        <v>39.790999999999997</v>
      </c>
      <c r="R2140" s="21">
        <f t="shared" si="613"/>
        <v>89.250000000001407</v>
      </c>
      <c r="S2140" s="21">
        <f t="shared" si="614"/>
        <v>3.2289376004999024</v>
      </c>
      <c r="T2140" s="21">
        <f t="shared" si="605"/>
        <v>86.147999999999996</v>
      </c>
      <c r="U2140" s="37">
        <f>VLOOKUP(Time_Zone, 'LSTM LookUp'!$B$5:$D$8, 3, FALSE)</f>
        <v>-75</v>
      </c>
      <c r="V2140" s="21">
        <f t="shared" si="615"/>
        <v>-4.9006253666166222</v>
      </c>
      <c r="W2140" s="21">
        <f t="shared" si="606"/>
        <v>84.92284365834584</v>
      </c>
      <c r="X2140" s="21">
        <f t="shared" si="607"/>
        <v>4.7812277668576675</v>
      </c>
      <c r="Y2140" s="21">
        <f t="shared" si="608"/>
        <v>13.781227766857668</v>
      </c>
      <c r="Z2140" s="21">
        <f t="shared" si="616"/>
        <v>4.3684085043216614</v>
      </c>
      <c r="AA2140" s="21">
        <f t="shared" si="609"/>
        <v>0</v>
      </c>
      <c r="AB2140" s="21">
        <f t="shared" si="610"/>
        <v>4.3684085043216614</v>
      </c>
      <c r="AC2140" s="21">
        <f t="shared" si="611"/>
        <v>57.92</v>
      </c>
      <c r="AD2140" s="21">
        <f t="shared" si="617"/>
        <v>4.3684085043216614</v>
      </c>
      <c r="AE2140" s="21" t="str">
        <f t="shared" si="612"/>
        <v>3/30/7:00</v>
      </c>
    </row>
    <row r="2141" spans="2:31">
      <c r="B2141" s="37">
        <v>3</v>
      </c>
      <c r="C2141" s="38">
        <v>30</v>
      </c>
      <c r="D2141" s="39">
        <v>8</v>
      </c>
      <c r="E2141" s="17">
        <v>16.100000000000001</v>
      </c>
      <c r="F2141" s="17">
        <v>55</v>
      </c>
      <c r="G2141" s="17">
        <v>196</v>
      </c>
      <c r="H2141" s="37">
        <f t="shared" si="600"/>
        <v>60.980000000000004</v>
      </c>
      <c r="I2141" s="37">
        <f>IF(H2141&lt;'Roof Calculator'!$G$8, 1, 0)</f>
        <v>0</v>
      </c>
      <c r="J2141" s="37">
        <f>IF(H2141&gt;='Roof Calculator'!$G$8, 1, 0)</f>
        <v>1</v>
      </c>
      <c r="K2141" s="37">
        <f t="shared" si="601"/>
        <v>0</v>
      </c>
      <c r="L2141" s="37">
        <f t="shared" si="602"/>
        <v>60.980000000000004</v>
      </c>
      <c r="M2141" s="37">
        <v>0</v>
      </c>
      <c r="N2141" s="37">
        <f t="shared" si="603"/>
        <v>55</v>
      </c>
      <c r="O2141" s="37">
        <v>0</v>
      </c>
      <c r="P2141" s="37">
        <v>0</v>
      </c>
      <c r="Q2141" s="21">
        <f t="shared" si="604"/>
        <v>39.790999999999997</v>
      </c>
      <c r="R2141" s="21">
        <f t="shared" si="613"/>
        <v>89.291666666668078</v>
      </c>
      <c r="S2141" s="21">
        <f t="shared" si="614"/>
        <v>3.2451520485927987</v>
      </c>
      <c r="T2141" s="21">
        <f t="shared" si="605"/>
        <v>86.147999999999996</v>
      </c>
      <c r="U2141" s="37">
        <f>VLOOKUP(Time_Zone, 'LSTM LookUp'!$B$5:$D$8, 3, FALSE)</f>
        <v>-75</v>
      </c>
      <c r="V2141" s="21">
        <f t="shared" si="615"/>
        <v>-4.887335464085262</v>
      </c>
      <c r="W2141" s="21">
        <f t="shared" si="606"/>
        <v>99.926166133978697</v>
      </c>
      <c r="X2141" s="21">
        <f t="shared" si="607"/>
        <v>-18.818383507062958</v>
      </c>
      <c r="Y2141" s="21">
        <f t="shared" si="608"/>
        <v>36.181616492937039</v>
      </c>
      <c r="Z2141" s="21">
        <f t="shared" si="616"/>
        <v>11.468940493673466</v>
      </c>
      <c r="AA2141" s="21">
        <f t="shared" si="609"/>
        <v>0</v>
      </c>
      <c r="AB2141" s="21">
        <f t="shared" si="610"/>
        <v>11.468940493673466</v>
      </c>
      <c r="AC2141" s="21">
        <f t="shared" si="611"/>
        <v>60.980000000000004</v>
      </c>
      <c r="AD2141" s="21">
        <f t="shared" si="617"/>
        <v>11.468940493673466</v>
      </c>
      <c r="AE2141" s="21" t="str">
        <f t="shared" si="612"/>
        <v>3/30/8:00</v>
      </c>
    </row>
    <row r="2142" spans="2:31">
      <c r="B2142" s="37">
        <v>3</v>
      </c>
      <c r="C2142" s="38">
        <v>30</v>
      </c>
      <c r="D2142" s="39">
        <v>9</v>
      </c>
      <c r="E2142" s="17">
        <v>18.899999999999999</v>
      </c>
      <c r="F2142" s="17">
        <v>129</v>
      </c>
      <c r="G2142" s="17">
        <v>290</v>
      </c>
      <c r="H2142" s="37">
        <f t="shared" si="600"/>
        <v>66.02</v>
      </c>
      <c r="I2142" s="37">
        <f>IF(H2142&lt;'Roof Calculator'!$G$8, 1, 0)</f>
        <v>0</v>
      </c>
      <c r="J2142" s="37">
        <f>IF(H2142&gt;='Roof Calculator'!$G$8, 1, 0)</f>
        <v>1</v>
      </c>
      <c r="K2142" s="37">
        <f t="shared" si="601"/>
        <v>0</v>
      </c>
      <c r="L2142" s="37">
        <f t="shared" si="602"/>
        <v>66.02</v>
      </c>
      <c r="M2142" s="37">
        <v>0</v>
      </c>
      <c r="N2142" s="37">
        <f t="shared" si="603"/>
        <v>129</v>
      </c>
      <c r="O2142" s="37">
        <v>0</v>
      </c>
      <c r="P2142" s="37">
        <v>0</v>
      </c>
      <c r="Q2142" s="21">
        <f t="shared" si="604"/>
        <v>39.790999999999997</v>
      </c>
      <c r="R2142" s="21">
        <f t="shared" si="613"/>
        <v>89.33333333333475</v>
      </c>
      <c r="S2142" s="21">
        <f t="shared" si="614"/>
        <v>3.2613650855459699</v>
      </c>
      <c r="T2142" s="21">
        <f t="shared" si="605"/>
        <v>86.147999999999996</v>
      </c>
      <c r="U2142" s="37">
        <f>VLOOKUP(Time_Zone, 'LSTM LookUp'!$B$5:$D$8, 3, FALSE)</f>
        <v>-75</v>
      </c>
      <c r="V2142" s="21">
        <f t="shared" si="615"/>
        <v>-4.874047336985277</v>
      </c>
      <c r="W2142" s="21">
        <f t="shared" si="606"/>
        <v>114.92948816575364</v>
      </c>
      <c r="X2142" s="21">
        <f t="shared" si="607"/>
        <v>-83.213126478233946</v>
      </c>
      <c r="Y2142" s="21">
        <f t="shared" si="608"/>
        <v>45.786873521766054</v>
      </c>
      <c r="Z2142" s="21">
        <f t="shared" si="616"/>
        <v>14.513639209983815</v>
      </c>
      <c r="AA2142" s="21">
        <f t="shared" si="609"/>
        <v>0</v>
      </c>
      <c r="AB2142" s="21">
        <f t="shared" si="610"/>
        <v>14.513639209983815</v>
      </c>
      <c r="AC2142" s="21">
        <f t="shared" si="611"/>
        <v>66.02</v>
      </c>
      <c r="AD2142" s="21">
        <f t="shared" si="617"/>
        <v>14.513639209983815</v>
      </c>
      <c r="AE2142" s="21" t="str">
        <f t="shared" si="612"/>
        <v>3/30/9:00</v>
      </c>
    </row>
    <row r="2143" spans="2:31">
      <c r="B2143" s="37">
        <v>3</v>
      </c>
      <c r="C2143" s="38">
        <v>30</v>
      </c>
      <c r="D2143" s="39">
        <v>10</v>
      </c>
      <c r="E2143" s="17">
        <v>20.6</v>
      </c>
      <c r="F2143" s="17">
        <v>68</v>
      </c>
      <c r="G2143" s="17">
        <v>860</v>
      </c>
      <c r="H2143" s="37">
        <f t="shared" si="600"/>
        <v>69.08</v>
      </c>
      <c r="I2143" s="37">
        <f>IF(H2143&lt;'Roof Calculator'!$G$8, 1, 0)</f>
        <v>0</v>
      </c>
      <c r="J2143" s="37">
        <f>IF(H2143&gt;='Roof Calculator'!$G$8, 1, 0)</f>
        <v>1</v>
      </c>
      <c r="K2143" s="37">
        <f t="shared" si="601"/>
        <v>0</v>
      </c>
      <c r="L2143" s="37">
        <f t="shared" si="602"/>
        <v>69.08</v>
      </c>
      <c r="M2143" s="37">
        <v>0</v>
      </c>
      <c r="N2143" s="37">
        <f t="shared" si="603"/>
        <v>68</v>
      </c>
      <c r="O2143" s="37">
        <v>0</v>
      </c>
      <c r="P2143" s="37">
        <v>0</v>
      </c>
      <c r="Q2143" s="21">
        <f t="shared" si="604"/>
        <v>39.790999999999997</v>
      </c>
      <c r="R2143" s="21">
        <f t="shared" si="613"/>
        <v>89.375000000001421</v>
      </c>
      <c r="S2143" s="21">
        <f t="shared" si="614"/>
        <v>3.2775767042484136</v>
      </c>
      <c r="T2143" s="21">
        <f t="shared" si="605"/>
        <v>86.147999999999996</v>
      </c>
      <c r="U2143" s="37">
        <f>VLOOKUP(Time_Zone, 'LSTM LookUp'!$B$5:$D$8, 3, FALSE)</f>
        <v>-75</v>
      </c>
      <c r="V2143" s="21">
        <f t="shared" si="615"/>
        <v>-4.8607610131163081</v>
      </c>
      <c r="W2143" s="21">
        <f t="shared" si="606"/>
        <v>129.93280974672092</v>
      </c>
      <c r="X2143" s="21">
        <f t="shared" si="607"/>
        <v>-392.00527606020626</v>
      </c>
      <c r="Y2143" s="21">
        <f t="shared" si="608"/>
        <v>-324.00527606020626</v>
      </c>
      <c r="Z2143" s="21">
        <f t="shared" si="616"/>
        <v>-102.70401355605944</v>
      </c>
      <c r="AA2143" s="21">
        <f t="shared" si="609"/>
        <v>0</v>
      </c>
      <c r="AB2143" s="21">
        <f t="shared" si="610"/>
        <v>-102.70401355605944</v>
      </c>
      <c r="AC2143" s="21">
        <f t="shared" si="611"/>
        <v>69.08</v>
      </c>
      <c r="AD2143" s="21">
        <f t="shared" si="617"/>
        <v>-102.70401355605944</v>
      </c>
      <c r="AE2143" s="21" t="str">
        <f t="shared" si="612"/>
        <v>3/30/10:00</v>
      </c>
    </row>
    <row r="2144" spans="2:31">
      <c r="B2144" s="37">
        <v>3</v>
      </c>
      <c r="C2144" s="38">
        <v>30</v>
      </c>
      <c r="D2144" s="39">
        <v>11</v>
      </c>
      <c r="E2144" s="17">
        <v>23.3</v>
      </c>
      <c r="F2144" s="17">
        <v>80</v>
      </c>
      <c r="G2144" s="17">
        <v>904</v>
      </c>
      <c r="H2144" s="37">
        <f t="shared" si="600"/>
        <v>73.94</v>
      </c>
      <c r="I2144" s="37">
        <f>IF(H2144&lt;'Roof Calculator'!$G$8, 1, 0)</f>
        <v>0</v>
      </c>
      <c r="J2144" s="37">
        <f>IF(H2144&gt;='Roof Calculator'!$G$8, 1, 0)</f>
        <v>1</v>
      </c>
      <c r="K2144" s="37">
        <f t="shared" si="601"/>
        <v>0</v>
      </c>
      <c r="L2144" s="37">
        <f t="shared" si="602"/>
        <v>73.94</v>
      </c>
      <c r="M2144" s="37">
        <v>0</v>
      </c>
      <c r="N2144" s="37">
        <f t="shared" si="603"/>
        <v>80</v>
      </c>
      <c r="O2144" s="37">
        <v>0</v>
      </c>
      <c r="P2144" s="37">
        <v>0</v>
      </c>
      <c r="Q2144" s="21">
        <f t="shared" si="604"/>
        <v>39.790999999999997</v>
      </c>
      <c r="R2144" s="21">
        <f t="shared" si="613"/>
        <v>89.416666666668092</v>
      </c>
      <c r="S2144" s="21">
        <f t="shared" si="614"/>
        <v>3.2937868975888338</v>
      </c>
      <c r="T2144" s="21">
        <f t="shared" si="605"/>
        <v>86.147999999999996</v>
      </c>
      <c r="U2144" s="37">
        <f>VLOOKUP(Time_Zone, 'LSTM LookUp'!$B$5:$D$8, 3, FALSE)</f>
        <v>-75</v>
      </c>
      <c r="V2144" s="21">
        <f t="shared" si="615"/>
        <v>-4.8474765202681978</v>
      </c>
      <c r="W2144" s="21">
        <f t="shared" si="606"/>
        <v>144.93613086993295</v>
      </c>
      <c r="X2144" s="21">
        <f t="shared" si="607"/>
        <v>-534.37399225891227</v>
      </c>
      <c r="Y2144" s="21">
        <f t="shared" si="608"/>
        <v>-454.37399225891227</v>
      </c>
      <c r="Z2144" s="21">
        <f t="shared" si="616"/>
        <v>-144.028619619789</v>
      </c>
      <c r="AA2144" s="21">
        <f t="shared" si="609"/>
        <v>0</v>
      </c>
      <c r="AB2144" s="21">
        <f t="shared" si="610"/>
        <v>-144.028619619789</v>
      </c>
      <c r="AC2144" s="21">
        <f t="shared" si="611"/>
        <v>73.94</v>
      </c>
      <c r="AD2144" s="21">
        <f t="shared" si="617"/>
        <v>-144.028619619789</v>
      </c>
      <c r="AE2144" s="21" t="str">
        <f t="shared" si="612"/>
        <v>3/30/11:00</v>
      </c>
    </row>
    <row r="2145" spans="2:31">
      <c r="B2145" s="37">
        <v>3</v>
      </c>
      <c r="C2145" s="38">
        <v>30</v>
      </c>
      <c r="D2145" s="39">
        <v>12</v>
      </c>
      <c r="E2145" s="17">
        <v>25</v>
      </c>
      <c r="F2145" s="17">
        <v>85</v>
      </c>
      <c r="G2145" s="17">
        <v>877</v>
      </c>
      <c r="H2145" s="37">
        <f t="shared" si="600"/>
        <v>77</v>
      </c>
      <c r="I2145" s="37">
        <f>IF(H2145&lt;'Roof Calculator'!$G$8, 1, 0)</f>
        <v>0</v>
      </c>
      <c r="J2145" s="37">
        <f>IF(H2145&gt;='Roof Calculator'!$G$8, 1, 0)</f>
        <v>1</v>
      </c>
      <c r="K2145" s="37">
        <f t="shared" si="601"/>
        <v>0</v>
      </c>
      <c r="L2145" s="37">
        <f t="shared" si="602"/>
        <v>77</v>
      </c>
      <c r="M2145" s="37">
        <v>0</v>
      </c>
      <c r="N2145" s="37">
        <f t="shared" si="603"/>
        <v>85</v>
      </c>
      <c r="O2145" s="37">
        <v>0</v>
      </c>
      <c r="P2145" s="37">
        <v>0</v>
      </c>
      <c r="Q2145" s="21">
        <f t="shared" si="604"/>
        <v>39.790999999999997</v>
      </c>
      <c r="R2145" s="21">
        <f t="shared" si="613"/>
        <v>89.458333333334764</v>
      </c>
      <c r="S2145" s="21">
        <f t="shared" si="614"/>
        <v>3.3099956584556494</v>
      </c>
      <c r="T2145" s="21">
        <f t="shared" si="605"/>
        <v>86.147999999999996</v>
      </c>
      <c r="U2145" s="37">
        <f>VLOOKUP(Time_Zone, 'LSTM LookUp'!$B$5:$D$8, 3, FALSE)</f>
        <v>-75</v>
      </c>
      <c r="V2145" s="21">
        <f t="shared" si="615"/>
        <v>-4.8341938862209393</v>
      </c>
      <c r="W2145" s="21">
        <f t="shared" si="606"/>
        <v>159.93945152844478</v>
      </c>
      <c r="X2145" s="21">
        <f t="shared" si="607"/>
        <v>-599.52668698813932</v>
      </c>
      <c r="Y2145" s="21">
        <f t="shared" si="608"/>
        <v>-514.52668698813932</v>
      </c>
      <c r="Z2145" s="21">
        <f t="shared" si="616"/>
        <v>-163.09597324447523</v>
      </c>
      <c r="AA2145" s="21">
        <f t="shared" si="609"/>
        <v>0</v>
      </c>
      <c r="AB2145" s="21">
        <f t="shared" si="610"/>
        <v>-163.09597324447523</v>
      </c>
      <c r="AC2145" s="21">
        <f t="shared" si="611"/>
        <v>77</v>
      </c>
      <c r="AD2145" s="21">
        <f t="shared" si="617"/>
        <v>-163.09597324447523</v>
      </c>
      <c r="AE2145" s="21" t="str">
        <f t="shared" si="612"/>
        <v>3/30/12:00</v>
      </c>
    </row>
    <row r="2146" spans="2:31">
      <c r="B2146" s="37">
        <v>3</v>
      </c>
      <c r="C2146" s="38">
        <v>30</v>
      </c>
      <c r="D2146" s="39">
        <v>13</v>
      </c>
      <c r="E2146" s="17">
        <v>26.1</v>
      </c>
      <c r="F2146" s="17">
        <v>183</v>
      </c>
      <c r="G2146" s="17">
        <v>622</v>
      </c>
      <c r="H2146" s="37">
        <f t="shared" si="600"/>
        <v>78.98</v>
      </c>
      <c r="I2146" s="37">
        <f>IF(H2146&lt;'Roof Calculator'!$G$8, 1, 0)</f>
        <v>0</v>
      </c>
      <c r="J2146" s="37">
        <f>IF(H2146&gt;='Roof Calculator'!$G$8, 1, 0)</f>
        <v>1</v>
      </c>
      <c r="K2146" s="37">
        <f t="shared" si="601"/>
        <v>0</v>
      </c>
      <c r="L2146" s="37">
        <f t="shared" si="602"/>
        <v>78.98</v>
      </c>
      <c r="M2146" s="37">
        <v>0</v>
      </c>
      <c r="N2146" s="37">
        <f t="shared" si="603"/>
        <v>183</v>
      </c>
      <c r="O2146" s="37">
        <v>0</v>
      </c>
      <c r="P2146" s="37">
        <v>0</v>
      </c>
      <c r="Q2146" s="21">
        <f t="shared" si="604"/>
        <v>39.790999999999997</v>
      </c>
      <c r="R2146" s="21">
        <f t="shared" si="613"/>
        <v>89.500000000001435</v>
      </c>
      <c r="S2146" s="21">
        <f t="shared" si="614"/>
        <v>3.3262029797369781</v>
      </c>
      <c r="T2146" s="21">
        <f t="shared" si="605"/>
        <v>86.147999999999996</v>
      </c>
      <c r="U2146" s="37">
        <f>VLOOKUP(Time_Zone, 'LSTM LookUp'!$B$5:$D$8, 3, FALSE)</f>
        <v>-75</v>
      </c>
      <c r="V2146" s="21">
        <f t="shared" si="615"/>
        <v>-4.8209131387446043</v>
      </c>
      <c r="W2146" s="21">
        <f t="shared" si="606"/>
        <v>174.94277171531385</v>
      </c>
      <c r="X2146" s="21">
        <f t="shared" si="607"/>
        <v>-452.17591557841661</v>
      </c>
      <c r="Y2146" s="21">
        <f t="shared" si="608"/>
        <v>-269.17591557841661</v>
      </c>
      <c r="Z2146" s="21">
        <f t="shared" si="616"/>
        <v>-85.324063912444956</v>
      </c>
      <c r="AA2146" s="21">
        <f t="shared" si="609"/>
        <v>0</v>
      </c>
      <c r="AB2146" s="21">
        <f t="shared" si="610"/>
        <v>-85.324063912444956</v>
      </c>
      <c r="AC2146" s="21">
        <f t="shared" si="611"/>
        <v>78.98</v>
      </c>
      <c r="AD2146" s="21">
        <f t="shared" si="617"/>
        <v>-85.324063912444956</v>
      </c>
      <c r="AE2146" s="21" t="str">
        <f t="shared" si="612"/>
        <v>3/30/13:00</v>
      </c>
    </row>
    <row r="2147" spans="2:31">
      <c r="B2147" s="37">
        <v>3</v>
      </c>
      <c r="C2147" s="38">
        <v>30</v>
      </c>
      <c r="D2147" s="39">
        <v>14</v>
      </c>
      <c r="E2147" s="17">
        <v>27.2</v>
      </c>
      <c r="F2147" s="17">
        <v>220</v>
      </c>
      <c r="G2147" s="17">
        <v>707</v>
      </c>
      <c r="H2147" s="37">
        <f t="shared" si="600"/>
        <v>80.959999999999994</v>
      </c>
      <c r="I2147" s="37">
        <f>IF(H2147&lt;'Roof Calculator'!$G$8, 1, 0)</f>
        <v>0</v>
      </c>
      <c r="J2147" s="37">
        <f>IF(H2147&gt;='Roof Calculator'!$G$8, 1, 0)</f>
        <v>1</v>
      </c>
      <c r="K2147" s="37">
        <f t="shared" si="601"/>
        <v>0</v>
      </c>
      <c r="L2147" s="37">
        <f t="shared" si="602"/>
        <v>80.959999999999994</v>
      </c>
      <c r="M2147" s="37">
        <v>0</v>
      </c>
      <c r="N2147" s="37">
        <f t="shared" si="603"/>
        <v>220</v>
      </c>
      <c r="O2147" s="37">
        <v>0</v>
      </c>
      <c r="P2147" s="37">
        <v>0</v>
      </c>
      <c r="Q2147" s="21">
        <f t="shared" si="604"/>
        <v>39.790999999999997</v>
      </c>
      <c r="R2147" s="21">
        <f t="shared" si="613"/>
        <v>89.541666666668107</v>
      </c>
      <c r="S2147" s="21">
        <f t="shared" si="614"/>
        <v>3.3424088543206492</v>
      </c>
      <c r="T2147" s="21">
        <f t="shared" si="605"/>
        <v>86.147999999999996</v>
      </c>
      <c r="U2147" s="37">
        <f>VLOOKUP(Time_Zone, 'LSTM LookUp'!$B$5:$D$8, 3, FALSE)</f>
        <v>-75</v>
      </c>
      <c r="V2147" s="21">
        <f t="shared" si="615"/>
        <v>-4.8076343055992972</v>
      </c>
      <c r="W2147" s="21">
        <f t="shared" si="606"/>
        <v>189.94609142360019</v>
      </c>
      <c r="X2147" s="21">
        <f t="shared" si="607"/>
        <v>-507.79222189284417</v>
      </c>
      <c r="Y2147" s="21">
        <f t="shared" si="608"/>
        <v>-287.79222189284417</v>
      </c>
      <c r="Z2147" s="21">
        <f t="shared" si="616"/>
        <v>-91.225107868671898</v>
      </c>
      <c r="AA2147" s="21">
        <f t="shared" si="609"/>
        <v>0</v>
      </c>
      <c r="AB2147" s="21">
        <f t="shared" si="610"/>
        <v>-91.225107868671898</v>
      </c>
      <c r="AC2147" s="21">
        <f t="shared" si="611"/>
        <v>80.959999999999994</v>
      </c>
      <c r="AD2147" s="21">
        <f t="shared" si="617"/>
        <v>-91.225107868671898</v>
      </c>
      <c r="AE2147" s="21" t="str">
        <f t="shared" si="612"/>
        <v>3/30/14:00</v>
      </c>
    </row>
    <row r="2148" spans="2:31">
      <c r="B2148" s="37">
        <v>3</v>
      </c>
      <c r="C2148" s="38">
        <v>30</v>
      </c>
      <c r="D2148" s="39">
        <v>15</v>
      </c>
      <c r="E2148" s="17">
        <v>27.8</v>
      </c>
      <c r="F2148" s="17">
        <v>226</v>
      </c>
      <c r="G2148" s="17">
        <v>614</v>
      </c>
      <c r="H2148" s="37">
        <f t="shared" si="600"/>
        <v>82.04</v>
      </c>
      <c r="I2148" s="37">
        <f>IF(H2148&lt;'Roof Calculator'!$G$8, 1, 0)</f>
        <v>0</v>
      </c>
      <c r="J2148" s="37">
        <f>IF(H2148&gt;='Roof Calculator'!$G$8, 1, 0)</f>
        <v>1</v>
      </c>
      <c r="K2148" s="37">
        <f t="shared" si="601"/>
        <v>0</v>
      </c>
      <c r="L2148" s="37">
        <f t="shared" si="602"/>
        <v>82.04</v>
      </c>
      <c r="M2148" s="37">
        <v>0</v>
      </c>
      <c r="N2148" s="37">
        <f t="shared" si="603"/>
        <v>226</v>
      </c>
      <c r="O2148" s="37">
        <v>0</v>
      </c>
      <c r="P2148" s="37">
        <v>0</v>
      </c>
      <c r="Q2148" s="21">
        <f t="shared" si="604"/>
        <v>39.790999999999997</v>
      </c>
      <c r="R2148" s="21">
        <f t="shared" si="613"/>
        <v>89.583333333334778</v>
      </c>
      <c r="S2148" s="21">
        <f t="shared" si="614"/>
        <v>3.3586132750941942</v>
      </c>
      <c r="T2148" s="21">
        <f t="shared" si="605"/>
        <v>86.147999999999996</v>
      </c>
      <c r="U2148" s="37">
        <f>VLOOKUP(Time_Zone, 'LSTM LookUp'!$B$5:$D$8, 3, FALSE)</f>
        <v>-75</v>
      </c>
      <c r="V2148" s="21">
        <f t="shared" si="615"/>
        <v>-4.7943574145350958</v>
      </c>
      <c r="W2148" s="21">
        <f t="shared" si="606"/>
        <v>204.94941064636623</v>
      </c>
      <c r="X2148" s="21">
        <f t="shared" si="607"/>
        <v>-404.00484992329586</v>
      </c>
      <c r="Y2148" s="21">
        <f t="shared" si="608"/>
        <v>-178.00484992329586</v>
      </c>
      <c r="Z2148" s="21">
        <f t="shared" si="616"/>
        <v>-56.424428459521131</v>
      </c>
      <c r="AA2148" s="21">
        <f t="shared" si="609"/>
        <v>0</v>
      </c>
      <c r="AB2148" s="21">
        <f t="shared" si="610"/>
        <v>-56.424428459521131</v>
      </c>
      <c r="AC2148" s="21">
        <f t="shared" si="611"/>
        <v>82.04</v>
      </c>
      <c r="AD2148" s="21">
        <f t="shared" si="617"/>
        <v>-56.424428459521131</v>
      </c>
      <c r="AE2148" s="21" t="str">
        <f t="shared" si="612"/>
        <v>3/30/15:00</v>
      </c>
    </row>
    <row r="2149" spans="2:31">
      <c r="B2149" s="37">
        <v>3</v>
      </c>
      <c r="C2149" s="38">
        <v>30</v>
      </c>
      <c r="D2149" s="39">
        <v>16</v>
      </c>
      <c r="E2149" s="17">
        <v>27.2</v>
      </c>
      <c r="F2149" s="17">
        <v>274</v>
      </c>
      <c r="G2149" s="17">
        <v>359</v>
      </c>
      <c r="H2149" s="37">
        <f t="shared" si="600"/>
        <v>80.959999999999994</v>
      </c>
      <c r="I2149" s="37">
        <f>IF(H2149&lt;'Roof Calculator'!$G$8, 1, 0)</f>
        <v>0</v>
      </c>
      <c r="J2149" s="37">
        <f>IF(H2149&gt;='Roof Calculator'!$G$8, 1, 0)</f>
        <v>1</v>
      </c>
      <c r="K2149" s="37">
        <f t="shared" si="601"/>
        <v>0</v>
      </c>
      <c r="L2149" s="37">
        <f t="shared" si="602"/>
        <v>80.959999999999994</v>
      </c>
      <c r="M2149" s="37">
        <v>0</v>
      </c>
      <c r="N2149" s="37">
        <f t="shared" si="603"/>
        <v>274</v>
      </c>
      <c r="O2149" s="37">
        <v>0</v>
      </c>
      <c r="P2149" s="37">
        <v>0</v>
      </c>
      <c r="Q2149" s="21">
        <f t="shared" si="604"/>
        <v>39.790999999999997</v>
      </c>
      <c r="R2149" s="21">
        <f t="shared" si="613"/>
        <v>89.62500000000145</v>
      </c>
      <c r="S2149" s="21">
        <f t="shared" si="614"/>
        <v>3.3748162349448467</v>
      </c>
      <c r="T2149" s="21">
        <f t="shared" si="605"/>
        <v>86.147999999999996</v>
      </c>
      <c r="U2149" s="37">
        <f>VLOOKUP(Time_Zone, 'LSTM LookUp'!$B$5:$D$8, 3, FALSE)</f>
        <v>-75</v>
      </c>
      <c r="V2149" s="21">
        <f t="shared" si="615"/>
        <v>-4.7810824932919909</v>
      </c>
      <c r="W2149" s="21">
        <f t="shared" si="606"/>
        <v>219.95272937667698</v>
      </c>
      <c r="X2149" s="21">
        <f t="shared" si="607"/>
        <v>-197.56758142066838</v>
      </c>
      <c r="Y2149" s="21">
        <f t="shared" si="608"/>
        <v>76.432418579331625</v>
      </c>
      <c r="Z2149" s="21">
        <f t="shared" si="616"/>
        <v>24.227741749598614</v>
      </c>
      <c r="AA2149" s="21">
        <f t="shared" si="609"/>
        <v>0</v>
      </c>
      <c r="AB2149" s="21">
        <f t="shared" si="610"/>
        <v>24.227741749598614</v>
      </c>
      <c r="AC2149" s="21">
        <f t="shared" si="611"/>
        <v>80.959999999999994</v>
      </c>
      <c r="AD2149" s="21">
        <f t="shared" si="617"/>
        <v>24.227741749598614</v>
      </c>
      <c r="AE2149" s="21" t="str">
        <f t="shared" si="612"/>
        <v>3/30/16:00</v>
      </c>
    </row>
    <row r="2150" spans="2:31">
      <c r="B2150" s="37">
        <v>3</v>
      </c>
      <c r="C2150" s="38">
        <v>30</v>
      </c>
      <c r="D2150" s="39">
        <v>17</v>
      </c>
      <c r="E2150" s="17">
        <v>27.2</v>
      </c>
      <c r="F2150" s="17">
        <v>129</v>
      </c>
      <c r="G2150" s="17">
        <v>592</v>
      </c>
      <c r="H2150" s="37">
        <f t="shared" si="600"/>
        <v>80.959999999999994</v>
      </c>
      <c r="I2150" s="37">
        <f>IF(H2150&lt;'Roof Calculator'!$G$8, 1, 0)</f>
        <v>0</v>
      </c>
      <c r="J2150" s="37">
        <f>IF(H2150&gt;='Roof Calculator'!$G$8, 1, 0)</f>
        <v>1</v>
      </c>
      <c r="K2150" s="37">
        <f t="shared" si="601"/>
        <v>0</v>
      </c>
      <c r="L2150" s="37">
        <f t="shared" si="602"/>
        <v>80.959999999999994</v>
      </c>
      <c r="M2150" s="37">
        <v>0</v>
      </c>
      <c r="N2150" s="37">
        <f t="shared" si="603"/>
        <v>129</v>
      </c>
      <c r="O2150" s="37">
        <v>0</v>
      </c>
      <c r="P2150" s="37">
        <v>0</v>
      </c>
      <c r="Q2150" s="21">
        <f t="shared" si="604"/>
        <v>39.790999999999997</v>
      </c>
      <c r="R2150" s="21">
        <f t="shared" si="613"/>
        <v>89.666666666668121</v>
      </c>
      <c r="S2150" s="21">
        <f t="shared" si="614"/>
        <v>3.3910177267595407</v>
      </c>
      <c r="T2150" s="21">
        <f t="shared" si="605"/>
        <v>86.147999999999996</v>
      </c>
      <c r="U2150" s="37">
        <f>VLOOKUP(Time_Zone, 'LSTM LookUp'!$B$5:$D$8, 3, FALSE)</f>
        <v>-75</v>
      </c>
      <c r="V2150" s="21">
        <f t="shared" si="615"/>
        <v>-4.7678095695998328</v>
      </c>
      <c r="W2150" s="21">
        <f t="shared" si="606"/>
        <v>234.9560476076</v>
      </c>
      <c r="X2150" s="21">
        <f t="shared" si="607"/>
        <v>-238.32849750690283</v>
      </c>
      <c r="Y2150" s="21">
        <f t="shared" si="608"/>
        <v>-109.32849750690283</v>
      </c>
      <c r="Z2150" s="21">
        <f t="shared" si="616"/>
        <v>-34.655224219021974</v>
      </c>
      <c r="AA2150" s="21">
        <f t="shared" si="609"/>
        <v>0</v>
      </c>
      <c r="AB2150" s="21">
        <f t="shared" si="610"/>
        <v>-34.655224219021974</v>
      </c>
      <c r="AC2150" s="21">
        <f t="shared" si="611"/>
        <v>80.959999999999994</v>
      </c>
      <c r="AD2150" s="21">
        <f t="shared" si="617"/>
        <v>-34.655224219021974</v>
      </c>
      <c r="AE2150" s="21" t="str">
        <f t="shared" si="612"/>
        <v>3/30/17:00</v>
      </c>
    </row>
    <row r="2151" spans="2:31">
      <c r="B2151" s="37">
        <v>3</v>
      </c>
      <c r="C2151" s="38">
        <v>30</v>
      </c>
      <c r="D2151" s="39">
        <v>18</v>
      </c>
      <c r="E2151" s="17">
        <v>25.6</v>
      </c>
      <c r="F2151" s="17">
        <v>105</v>
      </c>
      <c r="G2151" s="17">
        <v>312</v>
      </c>
      <c r="H2151" s="37">
        <f t="shared" si="600"/>
        <v>78.08</v>
      </c>
      <c r="I2151" s="37">
        <f>IF(H2151&lt;'Roof Calculator'!$G$8, 1, 0)</f>
        <v>0</v>
      </c>
      <c r="J2151" s="37">
        <f>IF(H2151&gt;='Roof Calculator'!$G$8, 1, 0)</f>
        <v>1</v>
      </c>
      <c r="K2151" s="37">
        <f t="shared" si="601"/>
        <v>0</v>
      </c>
      <c r="L2151" s="37">
        <f t="shared" si="602"/>
        <v>78.08</v>
      </c>
      <c r="M2151" s="37">
        <v>0</v>
      </c>
      <c r="N2151" s="37">
        <f t="shared" si="603"/>
        <v>105</v>
      </c>
      <c r="O2151" s="37">
        <v>0</v>
      </c>
      <c r="P2151" s="37">
        <v>0</v>
      </c>
      <c r="Q2151" s="21">
        <f t="shared" si="604"/>
        <v>39.790999999999997</v>
      </c>
      <c r="R2151" s="21">
        <f t="shared" si="613"/>
        <v>89.708333333334792</v>
      </c>
      <c r="S2151" s="21">
        <f t="shared" si="614"/>
        <v>3.4072177434249142</v>
      </c>
      <c r="T2151" s="21">
        <f t="shared" si="605"/>
        <v>86.147999999999996</v>
      </c>
      <c r="U2151" s="37">
        <f>VLOOKUP(Time_Zone, 'LSTM LookUp'!$B$5:$D$8, 3, FALSE)</f>
        <v>-75</v>
      </c>
      <c r="V2151" s="21">
        <f t="shared" si="615"/>
        <v>-4.7545386711782669</v>
      </c>
      <c r="W2151" s="21">
        <f t="shared" si="606"/>
        <v>249.95936533220544</v>
      </c>
      <c r="X2151" s="21">
        <f t="shared" si="607"/>
        <v>-70.14180765286352</v>
      </c>
      <c r="Y2151" s="21">
        <f t="shared" si="608"/>
        <v>34.85819234713648</v>
      </c>
      <c r="Z2151" s="21">
        <f t="shared" si="616"/>
        <v>11.049438153886072</v>
      </c>
      <c r="AA2151" s="21">
        <f t="shared" si="609"/>
        <v>0</v>
      </c>
      <c r="AB2151" s="21">
        <f t="shared" si="610"/>
        <v>11.049438153886072</v>
      </c>
      <c r="AC2151" s="21">
        <f t="shared" si="611"/>
        <v>78.08</v>
      </c>
      <c r="AD2151" s="21">
        <f t="shared" si="617"/>
        <v>11.049438153886072</v>
      </c>
      <c r="AE2151" s="21" t="str">
        <f t="shared" si="612"/>
        <v>3/30/18:00</v>
      </c>
    </row>
    <row r="2152" spans="2:31">
      <c r="B2152" s="37">
        <v>3</v>
      </c>
      <c r="C2152" s="38">
        <v>30</v>
      </c>
      <c r="D2152" s="39">
        <v>19</v>
      </c>
      <c r="E2152" s="17">
        <v>22.2</v>
      </c>
      <c r="F2152" s="17">
        <v>36</v>
      </c>
      <c r="G2152" s="17">
        <v>129</v>
      </c>
      <c r="H2152" s="37">
        <f t="shared" si="600"/>
        <v>71.959999999999994</v>
      </c>
      <c r="I2152" s="37">
        <f>IF(H2152&lt;'Roof Calculator'!$G$8, 1, 0)</f>
        <v>0</v>
      </c>
      <c r="J2152" s="37">
        <f>IF(H2152&gt;='Roof Calculator'!$G$8, 1, 0)</f>
        <v>1</v>
      </c>
      <c r="K2152" s="37">
        <f t="shared" si="601"/>
        <v>0</v>
      </c>
      <c r="L2152" s="37">
        <f t="shared" si="602"/>
        <v>71.959999999999994</v>
      </c>
      <c r="M2152" s="37">
        <v>0</v>
      </c>
      <c r="N2152" s="37">
        <f t="shared" si="603"/>
        <v>36</v>
      </c>
      <c r="O2152" s="37">
        <v>0</v>
      </c>
      <c r="P2152" s="37">
        <v>0</v>
      </c>
      <c r="Q2152" s="21">
        <f t="shared" si="604"/>
        <v>39.790999999999997</v>
      </c>
      <c r="R2152" s="21">
        <f t="shared" si="613"/>
        <v>89.750000000001464</v>
      </c>
      <c r="S2152" s="21">
        <f t="shared" si="614"/>
        <v>3.4234162778273052</v>
      </c>
      <c r="T2152" s="21">
        <f t="shared" si="605"/>
        <v>86.147999999999996</v>
      </c>
      <c r="U2152" s="37">
        <f>VLOOKUP(Time_Zone, 'LSTM LookUp'!$B$5:$D$8, 3, FALSE)</f>
        <v>-75</v>
      </c>
      <c r="V2152" s="21">
        <f t="shared" si="615"/>
        <v>-4.7412698257366879</v>
      </c>
      <c r="W2152" s="21">
        <f t="shared" si="606"/>
        <v>264.96268254356579</v>
      </c>
      <c r="X2152" s="21">
        <f t="shared" si="607"/>
        <v>-3.757861080423667</v>
      </c>
      <c r="Y2152" s="21">
        <f t="shared" si="608"/>
        <v>32.242138919576334</v>
      </c>
      <c r="Z2152" s="21">
        <f t="shared" si="616"/>
        <v>10.220194908360689</v>
      </c>
      <c r="AA2152" s="21">
        <f t="shared" si="609"/>
        <v>0</v>
      </c>
      <c r="AB2152" s="21">
        <f t="shared" si="610"/>
        <v>10.220194908360689</v>
      </c>
      <c r="AC2152" s="21">
        <f t="shared" si="611"/>
        <v>71.959999999999994</v>
      </c>
      <c r="AD2152" s="21">
        <f t="shared" si="617"/>
        <v>10.220194908360689</v>
      </c>
      <c r="AE2152" s="21" t="str">
        <f t="shared" si="612"/>
        <v>3/30/19:00</v>
      </c>
    </row>
    <row r="2153" spans="2:31">
      <c r="B2153" s="37">
        <v>3</v>
      </c>
      <c r="C2153" s="38">
        <v>30</v>
      </c>
      <c r="D2153" s="39">
        <v>20</v>
      </c>
      <c r="E2153" s="17">
        <v>21.1</v>
      </c>
      <c r="F2153" s="17">
        <v>2</v>
      </c>
      <c r="G2153" s="17">
        <v>2</v>
      </c>
      <c r="H2153" s="37">
        <f t="shared" si="600"/>
        <v>69.98</v>
      </c>
      <c r="I2153" s="37">
        <f>IF(H2153&lt;'Roof Calculator'!$G$8, 1, 0)</f>
        <v>0</v>
      </c>
      <c r="J2153" s="37">
        <f>IF(H2153&gt;='Roof Calculator'!$G$8, 1, 0)</f>
        <v>1</v>
      </c>
      <c r="K2153" s="37">
        <f t="shared" si="601"/>
        <v>0</v>
      </c>
      <c r="L2153" s="37">
        <f t="shared" si="602"/>
        <v>69.98</v>
      </c>
      <c r="M2153" s="37">
        <v>0</v>
      </c>
      <c r="N2153" s="37">
        <f t="shared" si="603"/>
        <v>2</v>
      </c>
      <c r="O2153" s="37">
        <v>0</v>
      </c>
      <c r="P2153" s="37">
        <v>0</v>
      </c>
      <c r="Q2153" s="21">
        <f t="shared" si="604"/>
        <v>39.790999999999997</v>
      </c>
      <c r="R2153" s="21">
        <f t="shared" si="613"/>
        <v>89.791666666668135</v>
      </c>
      <c r="S2153" s="21">
        <f t="shared" si="614"/>
        <v>3.4396133228527423</v>
      </c>
      <c r="T2153" s="21">
        <f t="shared" si="605"/>
        <v>86.147999999999996</v>
      </c>
      <c r="U2153" s="37">
        <f>VLOOKUP(Time_Zone, 'LSTM LookUp'!$B$5:$D$8, 3, FALSE)</f>
        <v>-75</v>
      </c>
      <c r="V2153" s="21">
        <f t="shared" si="615"/>
        <v>-4.7280030609741717</v>
      </c>
      <c r="W2153" s="21">
        <f t="shared" si="606"/>
        <v>279.96599923475645</v>
      </c>
      <c r="X2153" s="21">
        <f t="shared" si="607"/>
        <v>0.34227396665860477</v>
      </c>
      <c r="Y2153" s="21">
        <f t="shared" si="608"/>
        <v>2.3422739666586048</v>
      </c>
      <c r="Z2153" s="21">
        <f t="shared" si="616"/>
        <v>0.74245993814930877</v>
      </c>
      <c r="AA2153" s="21">
        <f t="shared" si="609"/>
        <v>0</v>
      </c>
      <c r="AB2153" s="21">
        <f t="shared" si="610"/>
        <v>0.74245993814930877</v>
      </c>
      <c r="AC2153" s="21">
        <f t="shared" si="611"/>
        <v>69.98</v>
      </c>
      <c r="AD2153" s="21">
        <f t="shared" si="617"/>
        <v>0.74245993814930877</v>
      </c>
      <c r="AE2153" s="21" t="str">
        <f t="shared" si="612"/>
        <v>3/30/20:00</v>
      </c>
    </row>
    <row r="2154" spans="2:31">
      <c r="B2154" s="37">
        <v>3</v>
      </c>
      <c r="C2154" s="38">
        <v>30</v>
      </c>
      <c r="D2154" s="39">
        <v>21</v>
      </c>
      <c r="E2154" s="17">
        <v>20</v>
      </c>
      <c r="F2154" s="17">
        <v>0</v>
      </c>
      <c r="G2154" s="17">
        <v>0</v>
      </c>
      <c r="H2154" s="37">
        <f t="shared" si="600"/>
        <v>68</v>
      </c>
      <c r="I2154" s="37">
        <f>IF(H2154&lt;'Roof Calculator'!$G$8, 1, 0)</f>
        <v>0</v>
      </c>
      <c r="J2154" s="37">
        <f>IF(H2154&gt;='Roof Calculator'!$G$8, 1, 0)</f>
        <v>1</v>
      </c>
      <c r="K2154" s="37">
        <f t="shared" si="601"/>
        <v>0</v>
      </c>
      <c r="L2154" s="37">
        <f t="shared" si="602"/>
        <v>68</v>
      </c>
      <c r="M2154" s="37">
        <v>0</v>
      </c>
      <c r="N2154" s="37">
        <f t="shared" si="603"/>
        <v>0</v>
      </c>
      <c r="O2154" s="37">
        <v>0</v>
      </c>
      <c r="P2154" s="37">
        <v>0</v>
      </c>
      <c r="Q2154" s="21">
        <f t="shared" si="604"/>
        <v>39.790999999999997</v>
      </c>
      <c r="R2154" s="21">
        <f t="shared" si="613"/>
        <v>89.833333333334807</v>
      </c>
      <c r="S2154" s="21">
        <f t="shared" si="614"/>
        <v>3.4558088713869592</v>
      </c>
      <c r="T2154" s="21">
        <f t="shared" si="605"/>
        <v>86.147999999999996</v>
      </c>
      <c r="U2154" s="37">
        <f>VLOOKUP(Time_Zone, 'LSTM LookUp'!$B$5:$D$8, 3, FALSE)</f>
        <v>-75</v>
      </c>
      <c r="V2154" s="21">
        <f t="shared" si="615"/>
        <v>-4.7147384045794229</v>
      </c>
      <c r="W2154" s="21">
        <f t="shared" si="606"/>
        <v>294.96931539885514</v>
      </c>
      <c r="X2154" s="21">
        <f t="shared" si="607"/>
        <v>0</v>
      </c>
      <c r="Y2154" s="21">
        <f t="shared" si="608"/>
        <v>0</v>
      </c>
      <c r="Z2154" s="21">
        <f t="shared" si="616"/>
        <v>0</v>
      </c>
      <c r="AA2154" s="21">
        <f t="shared" si="609"/>
        <v>0</v>
      </c>
      <c r="AB2154" s="21">
        <f t="shared" si="610"/>
        <v>0</v>
      </c>
      <c r="AC2154" s="21">
        <f t="shared" si="611"/>
        <v>68</v>
      </c>
      <c r="AD2154" s="21">
        <f t="shared" si="617"/>
        <v>0</v>
      </c>
      <c r="AE2154" s="21" t="str">
        <f t="shared" si="612"/>
        <v>3/30/21:00</v>
      </c>
    </row>
    <row r="2155" spans="2:31">
      <c r="B2155" s="37">
        <v>3</v>
      </c>
      <c r="C2155" s="38">
        <v>30</v>
      </c>
      <c r="D2155" s="39">
        <v>22</v>
      </c>
      <c r="E2155" s="17">
        <v>17.2</v>
      </c>
      <c r="F2155" s="17">
        <v>0</v>
      </c>
      <c r="G2155" s="17">
        <v>0</v>
      </c>
      <c r="H2155" s="37">
        <f t="shared" si="600"/>
        <v>62.959999999999994</v>
      </c>
      <c r="I2155" s="37">
        <f>IF(H2155&lt;'Roof Calculator'!$G$8, 1, 0)</f>
        <v>0</v>
      </c>
      <c r="J2155" s="37">
        <f>IF(H2155&gt;='Roof Calculator'!$G$8, 1, 0)</f>
        <v>1</v>
      </c>
      <c r="K2155" s="37">
        <f t="shared" si="601"/>
        <v>0</v>
      </c>
      <c r="L2155" s="37">
        <f t="shared" si="602"/>
        <v>62.959999999999994</v>
      </c>
      <c r="M2155" s="37">
        <v>0</v>
      </c>
      <c r="N2155" s="37">
        <f t="shared" si="603"/>
        <v>0</v>
      </c>
      <c r="O2155" s="37">
        <v>0</v>
      </c>
      <c r="P2155" s="37">
        <v>0</v>
      </c>
      <c r="Q2155" s="21">
        <f t="shared" si="604"/>
        <v>39.790999999999997</v>
      </c>
      <c r="R2155" s="21">
        <f t="shared" si="613"/>
        <v>89.875000000001478</v>
      </c>
      <c r="S2155" s="21">
        <f t="shared" si="614"/>
        <v>3.4720029163153803</v>
      </c>
      <c r="T2155" s="21">
        <f t="shared" si="605"/>
        <v>86.147999999999996</v>
      </c>
      <c r="U2155" s="37">
        <f>VLOOKUP(Time_Zone, 'LSTM LookUp'!$B$5:$D$8, 3, FALSE)</f>
        <v>-75</v>
      </c>
      <c r="V2155" s="21">
        <f t="shared" si="615"/>
        <v>-4.70147588423072</v>
      </c>
      <c r="W2155" s="21">
        <f t="shared" si="606"/>
        <v>309.97263102894237</v>
      </c>
      <c r="X2155" s="21">
        <f t="shared" si="607"/>
        <v>0</v>
      </c>
      <c r="Y2155" s="21">
        <f t="shared" si="608"/>
        <v>0</v>
      </c>
      <c r="Z2155" s="21">
        <f t="shared" si="616"/>
        <v>0</v>
      </c>
      <c r="AA2155" s="21">
        <f t="shared" si="609"/>
        <v>0</v>
      </c>
      <c r="AB2155" s="21">
        <f t="shared" si="610"/>
        <v>0</v>
      </c>
      <c r="AC2155" s="21">
        <f t="shared" si="611"/>
        <v>62.959999999999994</v>
      </c>
      <c r="AD2155" s="21">
        <f t="shared" si="617"/>
        <v>0</v>
      </c>
      <c r="AE2155" s="21" t="str">
        <f t="shared" si="612"/>
        <v>3/30/22:00</v>
      </c>
    </row>
    <row r="2156" spans="2:31">
      <c r="B2156" s="37">
        <v>3</v>
      </c>
      <c r="C2156" s="38">
        <v>30</v>
      </c>
      <c r="D2156" s="39">
        <v>23</v>
      </c>
      <c r="E2156" s="17">
        <v>16.7</v>
      </c>
      <c r="F2156" s="17">
        <v>0</v>
      </c>
      <c r="G2156" s="17">
        <v>0</v>
      </c>
      <c r="H2156" s="37">
        <f t="shared" si="600"/>
        <v>62.059999999999995</v>
      </c>
      <c r="I2156" s="37">
        <f>IF(H2156&lt;'Roof Calculator'!$G$8, 1, 0)</f>
        <v>0</v>
      </c>
      <c r="J2156" s="37">
        <f>IF(H2156&gt;='Roof Calculator'!$G$8, 1, 0)</f>
        <v>1</v>
      </c>
      <c r="K2156" s="37">
        <f t="shared" si="601"/>
        <v>0</v>
      </c>
      <c r="L2156" s="37">
        <f t="shared" si="602"/>
        <v>62.059999999999995</v>
      </c>
      <c r="M2156" s="37">
        <v>0</v>
      </c>
      <c r="N2156" s="37">
        <f t="shared" si="603"/>
        <v>0</v>
      </c>
      <c r="O2156" s="37">
        <v>0</v>
      </c>
      <c r="P2156" s="37">
        <v>0</v>
      </c>
      <c r="Q2156" s="21">
        <f t="shared" si="604"/>
        <v>39.790999999999997</v>
      </c>
      <c r="R2156" s="21">
        <f t="shared" si="613"/>
        <v>89.916666666668149</v>
      </c>
      <c r="S2156" s="21">
        <f t="shared" si="614"/>
        <v>3.488195450523127</v>
      </c>
      <c r="T2156" s="21">
        <f t="shared" si="605"/>
        <v>86.147999999999996</v>
      </c>
      <c r="U2156" s="37">
        <f>VLOOKUP(Time_Zone, 'LSTM LookUp'!$B$5:$D$8, 3, FALSE)</f>
        <v>-75</v>
      </c>
      <c r="V2156" s="21">
        <f t="shared" si="615"/>
        <v>-4.6882155275958537</v>
      </c>
      <c r="W2156" s="21">
        <f t="shared" si="606"/>
        <v>324.97594611810109</v>
      </c>
      <c r="X2156" s="21">
        <f t="shared" si="607"/>
        <v>0</v>
      </c>
      <c r="Y2156" s="21">
        <f t="shared" si="608"/>
        <v>0</v>
      </c>
      <c r="Z2156" s="21">
        <f t="shared" si="616"/>
        <v>0</v>
      </c>
      <c r="AA2156" s="21">
        <f t="shared" si="609"/>
        <v>0</v>
      </c>
      <c r="AB2156" s="21">
        <f t="shared" si="610"/>
        <v>0</v>
      </c>
      <c r="AC2156" s="21">
        <f t="shared" si="611"/>
        <v>62.059999999999995</v>
      </c>
      <c r="AD2156" s="21">
        <f t="shared" si="617"/>
        <v>0</v>
      </c>
      <c r="AE2156" s="21" t="str">
        <f t="shared" si="612"/>
        <v>3/30/23:00</v>
      </c>
    </row>
    <row r="2157" spans="2:31">
      <c r="B2157" s="37">
        <v>3</v>
      </c>
      <c r="C2157" s="38">
        <v>30</v>
      </c>
      <c r="D2157" s="39">
        <v>24</v>
      </c>
      <c r="E2157" s="17">
        <v>14.4</v>
      </c>
      <c r="F2157" s="17">
        <v>0</v>
      </c>
      <c r="G2157" s="17">
        <v>0</v>
      </c>
      <c r="H2157" s="37">
        <f t="shared" si="600"/>
        <v>57.92</v>
      </c>
      <c r="I2157" s="37">
        <f>IF(H2157&lt;'Roof Calculator'!$G$8, 1, 0)</f>
        <v>0</v>
      </c>
      <c r="J2157" s="37">
        <f>IF(H2157&gt;='Roof Calculator'!$G$8, 1, 0)</f>
        <v>1</v>
      </c>
      <c r="K2157" s="37">
        <f t="shared" si="601"/>
        <v>0</v>
      </c>
      <c r="L2157" s="37">
        <f t="shared" si="602"/>
        <v>57.92</v>
      </c>
      <c r="M2157" s="37">
        <v>0</v>
      </c>
      <c r="N2157" s="37">
        <f t="shared" si="603"/>
        <v>0</v>
      </c>
      <c r="O2157" s="37">
        <v>0</v>
      </c>
      <c r="P2157" s="37">
        <v>0</v>
      </c>
      <c r="Q2157" s="21">
        <f t="shared" si="604"/>
        <v>39.790999999999997</v>
      </c>
      <c r="R2157" s="21">
        <f t="shared" si="613"/>
        <v>89.958333333334821</v>
      </c>
      <c r="S2157" s="21">
        <f t="shared" si="614"/>
        <v>3.50438646689501</v>
      </c>
      <c r="T2157" s="21">
        <f t="shared" si="605"/>
        <v>86.147999999999996</v>
      </c>
      <c r="U2157" s="37">
        <f>VLOOKUP(Time_Zone, 'LSTM LookUp'!$B$5:$D$8, 3, FALSE)</f>
        <v>-75</v>
      </c>
      <c r="V2157" s="21">
        <f t="shared" si="615"/>
        <v>-4.6749573623320702</v>
      </c>
      <c r="W2157" s="21">
        <f t="shared" si="606"/>
        <v>339.97926065941692</v>
      </c>
      <c r="X2157" s="21">
        <f t="shared" si="607"/>
        <v>0</v>
      </c>
      <c r="Y2157" s="21">
        <f t="shared" si="608"/>
        <v>0</v>
      </c>
      <c r="Z2157" s="21">
        <f t="shared" si="616"/>
        <v>0</v>
      </c>
      <c r="AA2157" s="21">
        <f t="shared" si="609"/>
        <v>0</v>
      </c>
      <c r="AB2157" s="21">
        <f t="shared" si="610"/>
        <v>0</v>
      </c>
      <c r="AC2157" s="21">
        <f t="shared" si="611"/>
        <v>57.92</v>
      </c>
      <c r="AD2157" s="21">
        <f t="shared" si="617"/>
        <v>0</v>
      </c>
      <c r="AE2157" s="21" t="str">
        <f t="shared" si="612"/>
        <v>3/30/24:00</v>
      </c>
    </row>
    <row r="2158" spans="2:31">
      <c r="B2158" s="37">
        <v>3</v>
      </c>
      <c r="C2158" s="38">
        <v>31</v>
      </c>
      <c r="D2158" s="39">
        <v>1</v>
      </c>
      <c r="E2158" s="17">
        <v>13.9</v>
      </c>
      <c r="F2158" s="17">
        <v>0</v>
      </c>
      <c r="G2158" s="17">
        <v>0</v>
      </c>
      <c r="H2158" s="37">
        <f t="shared" si="600"/>
        <v>57.02</v>
      </c>
      <c r="I2158" s="37">
        <f>IF(H2158&lt;'Roof Calculator'!$G$8, 1, 0)</f>
        <v>0</v>
      </c>
      <c r="J2158" s="37">
        <f>IF(H2158&gt;='Roof Calculator'!$G$8, 1, 0)</f>
        <v>1</v>
      </c>
      <c r="K2158" s="37">
        <f t="shared" si="601"/>
        <v>0</v>
      </c>
      <c r="L2158" s="37">
        <f t="shared" si="602"/>
        <v>57.02</v>
      </c>
      <c r="M2158" s="37">
        <v>0</v>
      </c>
      <c r="N2158" s="37">
        <f t="shared" si="603"/>
        <v>0</v>
      </c>
      <c r="O2158" s="37">
        <v>0</v>
      </c>
      <c r="P2158" s="37">
        <v>0</v>
      </c>
      <c r="Q2158" s="21">
        <f t="shared" si="604"/>
        <v>39.790999999999997</v>
      </c>
      <c r="R2158" s="21">
        <f t="shared" si="613"/>
        <v>90.000000000001492</v>
      </c>
      <c r="S2158" s="21">
        <f t="shared" si="614"/>
        <v>3.5205759583155372</v>
      </c>
      <c r="T2158" s="21">
        <f t="shared" si="605"/>
        <v>86.147999999999996</v>
      </c>
      <c r="U2158" s="37">
        <f>VLOOKUP(Time_Zone, 'LSTM LookUp'!$B$5:$D$8, 3, FALSE)</f>
        <v>-75</v>
      </c>
      <c r="V2158" s="21">
        <f t="shared" si="615"/>
        <v>-4.6617014160860171</v>
      </c>
      <c r="W2158" s="21">
        <f t="shared" si="606"/>
        <v>-5.0174253540214853</v>
      </c>
      <c r="X2158" s="21">
        <f t="shared" si="607"/>
        <v>0</v>
      </c>
      <c r="Y2158" s="21">
        <f t="shared" si="608"/>
        <v>0</v>
      </c>
      <c r="Z2158" s="21">
        <f t="shared" si="616"/>
        <v>0</v>
      </c>
      <c r="AA2158" s="21">
        <f t="shared" si="609"/>
        <v>0</v>
      </c>
      <c r="AB2158" s="21">
        <f t="shared" si="610"/>
        <v>0</v>
      </c>
      <c r="AC2158" s="21">
        <f t="shared" si="611"/>
        <v>57.02</v>
      </c>
      <c r="AD2158" s="21">
        <f t="shared" si="617"/>
        <v>0</v>
      </c>
      <c r="AE2158" s="21" t="str">
        <f t="shared" si="612"/>
        <v>3/31/1:00</v>
      </c>
    </row>
    <row r="2159" spans="2:31">
      <c r="B2159" s="37">
        <v>3</v>
      </c>
      <c r="C2159" s="38">
        <v>31</v>
      </c>
      <c r="D2159" s="39">
        <v>2</v>
      </c>
      <c r="E2159" s="17">
        <v>14.4</v>
      </c>
      <c r="F2159" s="17">
        <v>0</v>
      </c>
      <c r="G2159" s="17">
        <v>0</v>
      </c>
      <c r="H2159" s="37">
        <f t="shared" si="600"/>
        <v>57.92</v>
      </c>
      <c r="I2159" s="37">
        <f>IF(H2159&lt;'Roof Calculator'!$G$8, 1, 0)</f>
        <v>0</v>
      </c>
      <c r="J2159" s="37">
        <f>IF(H2159&gt;='Roof Calculator'!$G$8, 1, 0)</f>
        <v>1</v>
      </c>
      <c r="K2159" s="37">
        <f t="shared" si="601"/>
        <v>0</v>
      </c>
      <c r="L2159" s="37">
        <f t="shared" si="602"/>
        <v>57.92</v>
      </c>
      <c r="M2159" s="37">
        <v>0</v>
      </c>
      <c r="N2159" s="37">
        <f t="shared" si="603"/>
        <v>0</v>
      </c>
      <c r="O2159" s="37">
        <v>0</v>
      </c>
      <c r="P2159" s="37">
        <v>0</v>
      </c>
      <c r="Q2159" s="21">
        <f t="shared" si="604"/>
        <v>39.790999999999997</v>
      </c>
      <c r="R2159" s="21">
        <f t="shared" si="613"/>
        <v>90.041666666668164</v>
      </c>
      <c r="S2159" s="21">
        <f t="shared" si="614"/>
        <v>3.5367639176689036</v>
      </c>
      <c r="T2159" s="21">
        <f t="shared" si="605"/>
        <v>86.147999999999996</v>
      </c>
      <c r="U2159" s="37">
        <f>VLOOKUP(Time_Zone, 'LSTM LookUp'!$B$5:$D$8, 3, FALSE)</f>
        <v>-75</v>
      </c>
      <c r="V2159" s="21">
        <f t="shared" si="615"/>
        <v>-4.6484477164936875</v>
      </c>
      <c r="W2159" s="21">
        <f t="shared" si="606"/>
        <v>9.9858880708765696</v>
      </c>
      <c r="X2159" s="21">
        <f t="shared" si="607"/>
        <v>0</v>
      </c>
      <c r="Y2159" s="21">
        <f t="shared" si="608"/>
        <v>0</v>
      </c>
      <c r="Z2159" s="21">
        <f t="shared" si="616"/>
        <v>0</v>
      </c>
      <c r="AA2159" s="21">
        <f t="shared" si="609"/>
        <v>0</v>
      </c>
      <c r="AB2159" s="21">
        <f t="shared" si="610"/>
        <v>0</v>
      </c>
      <c r="AC2159" s="21">
        <f t="shared" si="611"/>
        <v>57.92</v>
      </c>
      <c r="AD2159" s="21">
        <f t="shared" si="617"/>
        <v>0</v>
      </c>
      <c r="AE2159" s="21" t="str">
        <f t="shared" si="612"/>
        <v>3/31/2:00</v>
      </c>
    </row>
    <row r="2160" spans="2:31">
      <c r="B2160" s="37">
        <v>3</v>
      </c>
      <c r="C2160" s="38">
        <v>31</v>
      </c>
      <c r="D2160" s="39">
        <v>3</v>
      </c>
      <c r="E2160" s="17">
        <v>13.3</v>
      </c>
      <c r="F2160" s="17">
        <v>0</v>
      </c>
      <c r="G2160" s="17">
        <v>0</v>
      </c>
      <c r="H2160" s="37">
        <f t="shared" si="600"/>
        <v>55.94</v>
      </c>
      <c r="I2160" s="37">
        <f>IF(H2160&lt;'Roof Calculator'!$G$8, 1, 0)</f>
        <v>0</v>
      </c>
      <c r="J2160" s="37">
        <f>IF(H2160&gt;='Roof Calculator'!$G$8, 1, 0)</f>
        <v>1</v>
      </c>
      <c r="K2160" s="37">
        <f t="shared" si="601"/>
        <v>0</v>
      </c>
      <c r="L2160" s="37">
        <f t="shared" si="602"/>
        <v>55.94</v>
      </c>
      <c r="M2160" s="37">
        <v>0</v>
      </c>
      <c r="N2160" s="37">
        <f t="shared" si="603"/>
        <v>0</v>
      </c>
      <c r="O2160" s="37">
        <v>0</v>
      </c>
      <c r="P2160" s="37">
        <v>0</v>
      </c>
      <c r="Q2160" s="21">
        <f t="shared" si="604"/>
        <v>39.790999999999997</v>
      </c>
      <c r="R2160" s="21">
        <f t="shared" si="613"/>
        <v>90.083333333334835</v>
      </c>
      <c r="S2160" s="21">
        <f t="shared" si="614"/>
        <v>3.5529503378389928</v>
      </c>
      <c r="T2160" s="21">
        <f t="shared" si="605"/>
        <v>86.147999999999996</v>
      </c>
      <c r="U2160" s="37">
        <f>VLOOKUP(Time_Zone, 'LSTM LookUp'!$B$5:$D$8, 3, FALSE)</f>
        <v>-75</v>
      </c>
      <c r="V2160" s="21">
        <f t="shared" si="615"/>
        <v>-4.6351962911803541</v>
      </c>
      <c r="W2160" s="21">
        <f t="shared" si="606"/>
        <v>24.989200927204898</v>
      </c>
      <c r="X2160" s="21">
        <f t="shared" si="607"/>
        <v>0</v>
      </c>
      <c r="Y2160" s="21">
        <f t="shared" si="608"/>
        <v>0</v>
      </c>
      <c r="Z2160" s="21">
        <f t="shared" si="616"/>
        <v>0</v>
      </c>
      <c r="AA2160" s="21">
        <f t="shared" si="609"/>
        <v>0</v>
      </c>
      <c r="AB2160" s="21">
        <f t="shared" si="610"/>
        <v>0</v>
      </c>
      <c r="AC2160" s="21">
        <f t="shared" si="611"/>
        <v>55.94</v>
      </c>
      <c r="AD2160" s="21">
        <f t="shared" si="617"/>
        <v>0</v>
      </c>
      <c r="AE2160" s="21" t="str">
        <f t="shared" si="612"/>
        <v>3/31/3:00</v>
      </c>
    </row>
    <row r="2161" spans="2:31">
      <c r="B2161" s="37">
        <v>3</v>
      </c>
      <c r="C2161" s="38">
        <v>31</v>
      </c>
      <c r="D2161" s="39">
        <v>4</v>
      </c>
      <c r="E2161" s="17">
        <v>12.2</v>
      </c>
      <c r="F2161" s="17">
        <v>0</v>
      </c>
      <c r="G2161" s="17">
        <v>0</v>
      </c>
      <c r="H2161" s="37">
        <f t="shared" si="600"/>
        <v>53.96</v>
      </c>
      <c r="I2161" s="37">
        <f>IF(H2161&lt;'Roof Calculator'!$G$8, 1, 0)</f>
        <v>1</v>
      </c>
      <c r="J2161" s="37">
        <f>IF(H2161&gt;='Roof Calculator'!$G$8, 1, 0)</f>
        <v>0</v>
      </c>
      <c r="K2161" s="37">
        <f t="shared" si="601"/>
        <v>53.96</v>
      </c>
      <c r="L2161" s="37">
        <f t="shared" si="602"/>
        <v>0</v>
      </c>
      <c r="M2161" s="37">
        <v>0</v>
      </c>
      <c r="N2161" s="37">
        <f t="shared" si="603"/>
        <v>0</v>
      </c>
      <c r="O2161" s="37">
        <v>0</v>
      </c>
      <c r="P2161" s="37">
        <v>0</v>
      </c>
      <c r="Q2161" s="21">
        <f t="shared" si="604"/>
        <v>39.790999999999997</v>
      </c>
      <c r="R2161" s="21">
        <f t="shared" si="613"/>
        <v>90.125000000001506</v>
      </c>
      <c r="S2161" s="21">
        <f t="shared" si="614"/>
        <v>3.5691352117093786</v>
      </c>
      <c r="T2161" s="21">
        <f t="shared" si="605"/>
        <v>86.147999999999996</v>
      </c>
      <c r="U2161" s="37">
        <f>VLOOKUP(Time_Zone, 'LSTM LookUp'!$B$5:$D$8, 3, FALSE)</f>
        <v>-75</v>
      </c>
      <c r="V2161" s="21">
        <f t="shared" si="615"/>
        <v>-4.6219471677605242</v>
      </c>
      <c r="W2161" s="21">
        <f t="shared" si="606"/>
        <v>39.992513208059883</v>
      </c>
      <c r="X2161" s="21">
        <f t="shared" si="607"/>
        <v>0</v>
      </c>
      <c r="Y2161" s="21">
        <f t="shared" si="608"/>
        <v>0</v>
      </c>
      <c r="Z2161" s="21">
        <f t="shared" si="616"/>
        <v>0</v>
      </c>
      <c r="AA2161" s="21">
        <f t="shared" si="609"/>
        <v>0</v>
      </c>
      <c r="AB2161" s="21">
        <f t="shared" si="610"/>
        <v>0</v>
      </c>
      <c r="AC2161" s="21">
        <f t="shared" si="611"/>
        <v>0</v>
      </c>
      <c r="AD2161" s="21">
        <f t="shared" si="617"/>
        <v>0</v>
      </c>
      <c r="AE2161" s="21" t="str">
        <f t="shared" si="612"/>
        <v>3/31/4:00</v>
      </c>
    </row>
    <row r="2162" spans="2:31">
      <c r="B2162" s="37">
        <v>3</v>
      </c>
      <c r="C2162" s="38">
        <v>31</v>
      </c>
      <c r="D2162" s="39">
        <v>5</v>
      </c>
      <c r="E2162" s="17">
        <v>12.2</v>
      </c>
      <c r="F2162" s="17">
        <v>0</v>
      </c>
      <c r="G2162" s="17">
        <v>0</v>
      </c>
      <c r="H2162" s="37">
        <f t="shared" si="600"/>
        <v>53.96</v>
      </c>
      <c r="I2162" s="37">
        <f>IF(H2162&lt;'Roof Calculator'!$G$8, 1, 0)</f>
        <v>1</v>
      </c>
      <c r="J2162" s="37">
        <f>IF(H2162&gt;='Roof Calculator'!$G$8, 1, 0)</f>
        <v>0</v>
      </c>
      <c r="K2162" s="37">
        <f t="shared" si="601"/>
        <v>53.96</v>
      </c>
      <c r="L2162" s="37">
        <f t="shared" si="602"/>
        <v>0</v>
      </c>
      <c r="M2162" s="37">
        <v>0</v>
      </c>
      <c r="N2162" s="37">
        <f t="shared" si="603"/>
        <v>0</v>
      </c>
      <c r="O2162" s="37">
        <v>0</v>
      </c>
      <c r="P2162" s="37">
        <v>0</v>
      </c>
      <c r="Q2162" s="21">
        <f t="shared" si="604"/>
        <v>39.790999999999997</v>
      </c>
      <c r="R2162" s="21">
        <f t="shared" si="613"/>
        <v>90.166666666668178</v>
      </c>
      <c r="S2162" s="21">
        <f t="shared" si="614"/>
        <v>3.5853185321633223</v>
      </c>
      <c r="T2162" s="21">
        <f t="shared" si="605"/>
        <v>86.147999999999996</v>
      </c>
      <c r="U2162" s="37">
        <f>VLOOKUP(Time_Zone, 'LSTM LookUp'!$B$5:$D$8, 3, FALSE)</f>
        <v>-75</v>
      </c>
      <c r="V2162" s="21">
        <f t="shared" si="615"/>
        <v>-4.6087003738378733</v>
      </c>
      <c r="W2162" s="21">
        <f t="shared" si="606"/>
        <v>54.995824906540527</v>
      </c>
      <c r="X2162" s="21">
        <f t="shared" si="607"/>
        <v>0</v>
      </c>
      <c r="Y2162" s="21">
        <f t="shared" si="608"/>
        <v>0</v>
      </c>
      <c r="Z2162" s="21">
        <f t="shared" si="616"/>
        <v>0</v>
      </c>
      <c r="AA2162" s="21">
        <f t="shared" si="609"/>
        <v>0</v>
      </c>
      <c r="AB2162" s="21">
        <f t="shared" si="610"/>
        <v>0</v>
      </c>
      <c r="AC2162" s="21">
        <f t="shared" si="611"/>
        <v>0</v>
      </c>
      <c r="AD2162" s="21">
        <f t="shared" si="617"/>
        <v>0</v>
      </c>
      <c r="AE2162" s="21" t="str">
        <f t="shared" si="612"/>
        <v>3/31/5:00</v>
      </c>
    </row>
    <row r="2163" spans="2:31">
      <c r="B2163" s="37">
        <v>3</v>
      </c>
      <c r="C2163" s="38">
        <v>31</v>
      </c>
      <c r="D2163" s="39">
        <v>6</v>
      </c>
      <c r="E2163" s="17">
        <v>11.7</v>
      </c>
      <c r="F2163" s="17">
        <v>0</v>
      </c>
      <c r="G2163" s="17">
        <v>0</v>
      </c>
      <c r="H2163" s="37">
        <f t="shared" si="600"/>
        <v>53.06</v>
      </c>
      <c r="I2163" s="37">
        <f>IF(H2163&lt;'Roof Calculator'!$G$8, 1, 0)</f>
        <v>1</v>
      </c>
      <c r="J2163" s="37">
        <f>IF(H2163&gt;='Roof Calculator'!$G$8, 1, 0)</f>
        <v>0</v>
      </c>
      <c r="K2163" s="37">
        <f t="shared" si="601"/>
        <v>53.06</v>
      </c>
      <c r="L2163" s="37">
        <f t="shared" si="602"/>
        <v>0</v>
      </c>
      <c r="M2163" s="37">
        <v>0</v>
      </c>
      <c r="N2163" s="37">
        <f t="shared" si="603"/>
        <v>0</v>
      </c>
      <c r="O2163" s="37">
        <v>0</v>
      </c>
      <c r="P2163" s="37">
        <v>0</v>
      </c>
      <c r="Q2163" s="21">
        <f t="shared" si="604"/>
        <v>39.790999999999997</v>
      </c>
      <c r="R2163" s="21">
        <f t="shared" si="613"/>
        <v>90.208333333334849</v>
      </c>
      <c r="S2163" s="21">
        <f t="shared" si="614"/>
        <v>3.6015002920837689</v>
      </c>
      <c r="T2163" s="21">
        <f t="shared" si="605"/>
        <v>86.147999999999996</v>
      </c>
      <c r="U2163" s="37">
        <f>VLOOKUP(Time_Zone, 'LSTM LookUp'!$B$5:$D$8, 3, FALSE)</f>
        <v>-75</v>
      </c>
      <c r="V2163" s="21">
        <f t="shared" si="615"/>
        <v>-4.5954559370051919</v>
      </c>
      <c r="W2163" s="21">
        <f t="shared" si="606"/>
        <v>69.999136015748675</v>
      </c>
      <c r="X2163" s="21">
        <f t="shared" si="607"/>
        <v>0</v>
      </c>
      <c r="Y2163" s="21">
        <f t="shared" si="608"/>
        <v>0</v>
      </c>
      <c r="Z2163" s="21">
        <f t="shared" si="616"/>
        <v>0</v>
      </c>
      <c r="AA2163" s="21">
        <f t="shared" si="609"/>
        <v>0</v>
      </c>
      <c r="AB2163" s="21">
        <f t="shared" si="610"/>
        <v>0</v>
      </c>
      <c r="AC2163" s="21">
        <f t="shared" si="611"/>
        <v>0</v>
      </c>
      <c r="AD2163" s="21">
        <f t="shared" si="617"/>
        <v>0</v>
      </c>
      <c r="AE2163" s="21" t="str">
        <f t="shared" si="612"/>
        <v>3/31/6:00</v>
      </c>
    </row>
    <row r="2164" spans="2:31">
      <c r="B2164" s="37">
        <v>3</v>
      </c>
      <c r="C2164" s="38">
        <v>31</v>
      </c>
      <c r="D2164" s="39">
        <v>7</v>
      </c>
      <c r="E2164" s="17">
        <v>11.1</v>
      </c>
      <c r="F2164" s="17">
        <v>10</v>
      </c>
      <c r="G2164" s="17">
        <v>60</v>
      </c>
      <c r="H2164" s="37">
        <f t="shared" si="600"/>
        <v>51.98</v>
      </c>
      <c r="I2164" s="37">
        <f>IF(H2164&lt;'Roof Calculator'!$G$8, 1, 0)</f>
        <v>1</v>
      </c>
      <c r="J2164" s="37">
        <f>IF(H2164&gt;='Roof Calculator'!$G$8, 1, 0)</f>
        <v>0</v>
      </c>
      <c r="K2164" s="37">
        <f t="shared" si="601"/>
        <v>51.98</v>
      </c>
      <c r="L2164" s="37">
        <f t="shared" si="602"/>
        <v>0</v>
      </c>
      <c r="M2164" s="37">
        <v>0</v>
      </c>
      <c r="N2164" s="37">
        <f t="shared" si="603"/>
        <v>10</v>
      </c>
      <c r="O2164" s="37">
        <v>0</v>
      </c>
      <c r="P2164" s="37">
        <v>0</v>
      </c>
      <c r="Q2164" s="21">
        <f t="shared" si="604"/>
        <v>39.790999999999997</v>
      </c>
      <c r="R2164" s="21">
        <f t="shared" si="613"/>
        <v>90.250000000001521</v>
      </c>
      <c r="S2164" s="21">
        <f t="shared" si="614"/>
        <v>3.6176804843533494</v>
      </c>
      <c r="T2164" s="21">
        <f t="shared" si="605"/>
        <v>86.147999999999996</v>
      </c>
      <c r="U2164" s="37">
        <f>VLOOKUP(Time_Zone, 'LSTM LookUp'!$B$5:$D$8, 3, FALSE)</f>
        <v>-75</v>
      </c>
      <c r="V2164" s="21">
        <f t="shared" si="615"/>
        <v>-4.5822138848443297</v>
      </c>
      <c r="W2164" s="21">
        <f t="shared" si="606"/>
        <v>85.002446528788909</v>
      </c>
      <c r="X2164" s="21">
        <f t="shared" si="607"/>
        <v>6.4311212973579588</v>
      </c>
      <c r="Y2164" s="21">
        <f t="shared" si="608"/>
        <v>16.431121297357958</v>
      </c>
      <c r="Z2164" s="21">
        <f t="shared" si="616"/>
        <v>5.2083784714404828</v>
      </c>
      <c r="AA2164" s="21">
        <f t="shared" si="609"/>
        <v>5.2083784714404828</v>
      </c>
      <c r="AB2164" s="21">
        <f t="shared" si="610"/>
        <v>0</v>
      </c>
      <c r="AC2164" s="21">
        <f t="shared" si="611"/>
        <v>0</v>
      </c>
      <c r="AD2164" s="21">
        <f t="shared" si="617"/>
        <v>0</v>
      </c>
      <c r="AE2164" s="21" t="str">
        <f t="shared" si="612"/>
        <v>3/31/7:00</v>
      </c>
    </row>
    <row r="2165" spans="2:31">
      <c r="B2165" s="37">
        <v>3</v>
      </c>
      <c r="C2165" s="38">
        <v>31</v>
      </c>
      <c r="D2165" s="39">
        <v>8</v>
      </c>
      <c r="E2165" s="17">
        <v>13.9</v>
      </c>
      <c r="F2165" s="17">
        <v>37</v>
      </c>
      <c r="G2165" s="17">
        <v>485</v>
      </c>
      <c r="H2165" s="37">
        <f t="shared" si="600"/>
        <v>57.02</v>
      </c>
      <c r="I2165" s="37">
        <f>IF(H2165&lt;'Roof Calculator'!$G$8, 1, 0)</f>
        <v>0</v>
      </c>
      <c r="J2165" s="37">
        <f>IF(H2165&gt;='Roof Calculator'!$G$8, 1, 0)</f>
        <v>1</v>
      </c>
      <c r="K2165" s="37">
        <f t="shared" si="601"/>
        <v>0</v>
      </c>
      <c r="L2165" s="37">
        <f t="shared" si="602"/>
        <v>57.02</v>
      </c>
      <c r="M2165" s="37">
        <v>0</v>
      </c>
      <c r="N2165" s="37">
        <f t="shared" si="603"/>
        <v>37</v>
      </c>
      <c r="O2165" s="37">
        <v>0</v>
      </c>
      <c r="P2165" s="37">
        <v>0</v>
      </c>
      <c r="Q2165" s="21">
        <f t="shared" si="604"/>
        <v>39.790999999999997</v>
      </c>
      <c r="R2165" s="21">
        <f t="shared" si="613"/>
        <v>90.291666666668192</v>
      </c>
      <c r="S2165" s="21">
        <f t="shared" si="614"/>
        <v>3.6338591018543798</v>
      </c>
      <c r="T2165" s="21">
        <f t="shared" si="605"/>
        <v>86.147999999999996</v>
      </c>
      <c r="U2165" s="37">
        <f>VLOOKUP(Time_Zone, 'LSTM LookUp'!$B$5:$D$8, 3, FALSE)</f>
        <v>-75</v>
      </c>
      <c r="V2165" s="21">
        <f t="shared" si="615"/>
        <v>-4.5689742449261352</v>
      </c>
      <c r="W2165" s="21">
        <f t="shared" si="606"/>
        <v>100.00575643876844</v>
      </c>
      <c r="X2165" s="21">
        <f t="shared" si="607"/>
        <v>-44.946602458941392</v>
      </c>
      <c r="Y2165" s="21">
        <f t="shared" si="608"/>
        <v>-7.9466024589413919</v>
      </c>
      <c r="Z2165" s="21">
        <f t="shared" si="616"/>
        <v>-2.5189341870966211</v>
      </c>
      <c r="AA2165" s="21">
        <f t="shared" si="609"/>
        <v>0</v>
      </c>
      <c r="AB2165" s="21">
        <f t="shared" si="610"/>
        <v>-2.5189341870966211</v>
      </c>
      <c r="AC2165" s="21">
        <f t="shared" si="611"/>
        <v>57.02</v>
      </c>
      <c r="AD2165" s="21">
        <f t="shared" si="617"/>
        <v>-2.5189341870966211</v>
      </c>
      <c r="AE2165" s="21" t="str">
        <f t="shared" si="612"/>
        <v>3/31/8:00</v>
      </c>
    </row>
    <row r="2166" spans="2:31">
      <c r="B2166" s="37">
        <v>3</v>
      </c>
      <c r="C2166" s="38">
        <v>31</v>
      </c>
      <c r="D2166" s="39">
        <v>9</v>
      </c>
      <c r="E2166" s="17">
        <v>17.8</v>
      </c>
      <c r="F2166" s="17">
        <v>60</v>
      </c>
      <c r="G2166" s="17">
        <v>721</v>
      </c>
      <c r="H2166" s="37">
        <f t="shared" si="600"/>
        <v>64.040000000000006</v>
      </c>
      <c r="I2166" s="37">
        <f>IF(H2166&lt;'Roof Calculator'!$G$8, 1, 0)</f>
        <v>0</v>
      </c>
      <c r="J2166" s="37">
        <f>IF(H2166&gt;='Roof Calculator'!$G$8, 1, 0)</f>
        <v>1</v>
      </c>
      <c r="K2166" s="37">
        <f t="shared" si="601"/>
        <v>0</v>
      </c>
      <c r="L2166" s="37">
        <f t="shared" si="602"/>
        <v>64.040000000000006</v>
      </c>
      <c r="M2166" s="37">
        <v>0</v>
      </c>
      <c r="N2166" s="37">
        <f t="shared" si="603"/>
        <v>60</v>
      </c>
      <c r="O2166" s="37">
        <v>0</v>
      </c>
      <c r="P2166" s="37">
        <v>0</v>
      </c>
      <c r="Q2166" s="21">
        <f t="shared" si="604"/>
        <v>39.790999999999997</v>
      </c>
      <c r="R2166" s="21">
        <f t="shared" si="613"/>
        <v>90.333333333334863</v>
      </c>
      <c r="S2166" s="21">
        <f t="shared" si="614"/>
        <v>3.6500361374688528</v>
      </c>
      <c r="T2166" s="21">
        <f t="shared" si="605"/>
        <v>86.147999999999996</v>
      </c>
      <c r="U2166" s="37">
        <f>VLOOKUP(Time_Zone, 'LSTM LookUp'!$B$5:$D$8, 3, FALSE)</f>
        <v>-75</v>
      </c>
      <c r="V2166" s="21">
        <f t="shared" si="615"/>
        <v>-4.5557370448104049</v>
      </c>
      <c r="W2166" s="21">
        <f t="shared" si="606"/>
        <v>115.00906573879739</v>
      </c>
      <c r="X2166" s="21">
        <f t="shared" si="607"/>
        <v>-204.36121825281316</v>
      </c>
      <c r="Y2166" s="21">
        <f t="shared" si="608"/>
        <v>-144.36121825281316</v>
      </c>
      <c r="Z2166" s="21">
        <f t="shared" si="616"/>
        <v>-45.759984827071584</v>
      </c>
      <c r="AA2166" s="21">
        <f t="shared" si="609"/>
        <v>0</v>
      </c>
      <c r="AB2166" s="21">
        <f t="shared" si="610"/>
        <v>-45.759984827071584</v>
      </c>
      <c r="AC2166" s="21">
        <f t="shared" si="611"/>
        <v>64.040000000000006</v>
      </c>
      <c r="AD2166" s="21">
        <f t="shared" si="617"/>
        <v>-45.759984827071584</v>
      </c>
      <c r="AE2166" s="21" t="str">
        <f t="shared" si="612"/>
        <v>3/31/9:00</v>
      </c>
    </row>
    <row r="2167" spans="2:31">
      <c r="B2167" s="37">
        <v>3</v>
      </c>
      <c r="C2167" s="38">
        <v>31</v>
      </c>
      <c r="D2167" s="39">
        <v>10</v>
      </c>
      <c r="E2167" s="17">
        <v>20</v>
      </c>
      <c r="F2167" s="17">
        <v>75</v>
      </c>
      <c r="G2167" s="17">
        <v>825</v>
      </c>
      <c r="H2167" s="37">
        <f t="shared" si="600"/>
        <v>68</v>
      </c>
      <c r="I2167" s="37">
        <f>IF(H2167&lt;'Roof Calculator'!$G$8, 1, 0)</f>
        <v>0</v>
      </c>
      <c r="J2167" s="37">
        <f>IF(H2167&gt;='Roof Calculator'!$G$8, 1, 0)</f>
        <v>1</v>
      </c>
      <c r="K2167" s="37">
        <f t="shared" si="601"/>
        <v>0</v>
      </c>
      <c r="L2167" s="37">
        <f t="shared" si="602"/>
        <v>68</v>
      </c>
      <c r="M2167" s="37">
        <v>0</v>
      </c>
      <c r="N2167" s="37">
        <f t="shared" si="603"/>
        <v>75</v>
      </c>
      <c r="O2167" s="37">
        <v>0</v>
      </c>
      <c r="P2167" s="37">
        <v>0</v>
      </c>
      <c r="Q2167" s="21">
        <f t="shared" si="604"/>
        <v>39.790999999999997</v>
      </c>
      <c r="R2167" s="21">
        <f t="shared" si="613"/>
        <v>90.375000000001535</v>
      </c>
      <c r="S2167" s="21">
        <f t="shared" si="614"/>
        <v>3.6662115840784453</v>
      </c>
      <c r="T2167" s="21">
        <f t="shared" si="605"/>
        <v>86.147999999999996</v>
      </c>
      <c r="U2167" s="37">
        <f>VLOOKUP(Time_Zone, 'LSTM LookUp'!$B$5:$D$8, 3, FALSE)</f>
        <v>-75</v>
      </c>
      <c r="V2167" s="21">
        <f t="shared" si="615"/>
        <v>-4.5425023120458157</v>
      </c>
      <c r="W2167" s="21">
        <f t="shared" si="606"/>
        <v>130.01237442198854</v>
      </c>
      <c r="X2167" s="21">
        <f t="shared" si="607"/>
        <v>-372.9829070750967</v>
      </c>
      <c r="Y2167" s="21">
        <f t="shared" si="608"/>
        <v>-297.9829070750967</v>
      </c>
      <c r="Z2167" s="21">
        <f t="shared" si="616"/>
        <v>-94.455377084748235</v>
      </c>
      <c r="AA2167" s="21">
        <f t="shared" si="609"/>
        <v>0</v>
      </c>
      <c r="AB2167" s="21">
        <f t="shared" si="610"/>
        <v>-94.455377084748235</v>
      </c>
      <c r="AC2167" s="21">
        <f t="shared" si="611"/>
        <v>68</v>
      </c>
      <c r="AD2167" s="21">
        <f t="shared" si="617"/>
        <v>-94.455377084748235</v>
      </c>
      <c r="AE2167" s="21" t="str">
        <f t="shared" si="612"/>
        <v>3/31/10:00</v>
      </c>
    </row>
    <row r="2168" spans="2:31">
      <c r="B2168" s="37">
        <v>3</v>
      </c>
      <c r="C2168" s="38">
        <v>31</v>
      </c>
      <c r="D2168" s="39">
        <v>11</v>
      </c>
      <c r="E2168" s="17">
        <v>23.9</v>
      </c>
      <c r="F2168" s="17">
        <v>83</v>
      </c>
      <c r="G2168" s="17">
        <v>899</v>
      </c>
      <c r="H2168" s="37">
        <f t="shared" si="600"/>
        <v>75.02</v>
      </c>
      <c r="I2168" s="37">
        <f>IF(H2168&lt;'Roof Calculator'!$G$8, 1, 0)</f>
        <v>0</v>
      </c>
      <c r="J2168" s="37">
        <f>IF(H2168&gt;='Roof Calculator'!$G$8, 1, 0)</f>
        <v>1</v>
      </c>
      <c r="K2168" s="37">
        <f t="shared" si="601"/>
        <v>0</v>
      </c>
      <c r="L2168" s="37">
        <f t="shared" si="602"/>
        <v>75.02</v>
      </c>
      <c r="M2168" s="37">
        <v>0</v>
      </c>
      <c r="N2168" s="37">
        <f t="shared" si="603"/>
        <v>83</v>
      </c>
      <c r="O2168" s="37">
        <v>0</v>
      </c>
      <c r="P2168" s="37">
        <v>0</v>
      </c>
      <c r="Q2168" s="21">
        <f t="shared" si="604"/>
        <v>39.790999999999997</v>
      </c>
      <c r="R2168" s="21">
        <f t="shared" si="613"/>
        <v>90.416666666668206</v>
      </c>
      <c r="S2168" s="21">
        <f t="shared" si="614"/>
        <v>3.6823854345645195</v>
      </c>
      <c r="T2168" s="21">
        <f t="shared" si="605"/>
        <v>86.147999999999996</v>
      </c>
      <c r="U2168" s="37">
        <f>VLOOKUP(Time_Zone, 'LSTM LookUp'!$B$5:$D$8, 3, FALSE)</f>
        <v>-75</v>
      </c>
      <c r="V2168" s="21">
        <f t="shared" si="615"/>
        <v>-4.5292700741698821</v>
      </c>
      <c r="W2168" s="21">
        <f t="shared" si="606"/>
        <v>145.01568248145753</v>
      </c>
      <c r="X2168" s="21">
        <f t="shared" si="607"/>
        <v>-527.83940901203266</v>
      </c>
      <c r="Y2168" s="21">
        <f t="shared" si="608"/>
        <v>-444.83940901203266</v>
      </c>
      <c r="Z2168" s="21">
        <f t="shared" si="616"/>
        <v>-141.00632325799475</v>
      </c>
      <c r="AA2168" s="21">
        <f t="shared" si="609"/>
        <v>0</v>
      </c>
      <c r="AB2168" s="21">
        <f t="shared" si="610"/>
        <v>-141.00632325799475</v>
      </c>
      <c r="AC2168" s="21">
        <f t="shared" si="611"/>
        <v>75.02</v>
      </c>
      <c r="AD2168" s="21">
        <f t="shared" si="617"/>
        <v>-141.00632325799475</v>
      </c>
      <c r="AE2168" s="21" t="str">
        <f t="shared" si="612"/>
        <v>3/31/11:00</v>
      </c>
    </row>
    <row r="2169" spans="2:31">
      <c r="B2169" s="37">
        <v>3</v>
      </c>
      <c r="C2169" s="38">
        <v>31</v>
      </c>
      <c r="D2169" s="39">
        <v>12</v>
      </c>
      <c r="E2169" s="17">
        <v>26.1</v>
      </c>
      <c r="F2169" s="17">
        <v>91</v>
      </c>
      <c r="G2169" s="17">
        <v>925</v>
      </c>
      <c r="H2169" s="37">
        <f t="shared" si="600"/>
        <v>78.98</v>
      </c>
      <c r="I2169" s="37">
        <f>IF(H2169&lt;'Roof Calculator'!$G$8, 1, 0)</f>
        <v>0</v>
      </c>
      <c r="J2169" s="37">
        <f>IF(H2169&gt;='Roof Calculator'!$G$8, 1, 0)</f>
        <v>1</v>
      </c>
      <c r="K2169" s="37">
        <f t="shared" si="601"/>
        <v>0</v>
      </c>
      <c r="L2169" s="37">
        <f t="shared" si="602"/>
        <v>78.98</v>
      </c>
      <c r="M2169" s="37">
        <v>0</v>
      </c>
      <c r="N2169" s="37">
        <f t="shared" si="603"/>
        <v>91</v>
      </c>
      <c r="O2169" s="37">
        <v>0</v>
      </c>
      <c r="P2169" s="37">
        <v>0</v>
      </c>
      <c r="Q2169" s="21">
        <f t="shared" si="604"/>
        <v>39.790999999999997</v>
      </c>
      <c r="R2169" s="21">
        <f t="shared" si="613"/>
        <v>90.458333333334878</v>
      </c>
      <c r="S2169" s="21">
        <f t="shared" si="614"/>
        <v>3.6985576818081056</v>
      </c>
      <c r="T2169" s="21">
        <f t="shared" si="605"/>
        <v>86.147999999999996</v>
      </c>
      <c r="U2169" s="37">
        <f>VLOOKUP(Time_Zone, 'LSTM LookUp'!$B$5:$D$8, 3, FALSE)</f>
        <v>-75</v>
      </c>
      <c r="V2169" s="21">
        <f t="shared" si="615"/>
        <v>-4.5160403587088833</v>
      </c>
      <c r="W2169" s="21">
        <f t="shared" si="606"/>
        <v>160.0189899103228</v>
      </c>
      <c r="X2169" s="21">
        <f t="shared" si="607"/>
        <v>-628.39318088622417</v>
      </c>
      <c r="Y2169" s="21">
        <f t="shared" si="608"/>
        <v>-537.39318088622417</v>
      </c>
      <c r="Z2169" s="21">
        <f t="shared" si="616"/>
        <v>-170.34425243253409</v>
      </c>
      <c r="AA2169" s="21">
        <f t="shared" si="609"/>
        <v>0</v>
      </c>
      <c r="AB2169" s="21">
        <f t="shared" si="610"/>
        <v>-170.34425243253409</v>
      </c>
      <c r="AC2169" s="21">
        <f t="shared" si="611"/>
        <v>78.98</v>
      </c>
      <c r="AD2169" s="21">
        <f t="shared" si="617"/>
        <v>-170.34425243253409</v>
      </c>
      <c r="AE2169" s="21" t="str">
        <f t="shared" si="612"/>
        <v>3/31/12:00</v>
      </c>
    </row>
    <row r="2170" spans="2:31">
      <c r="B2170" s="37">
        <v>3</v>
      </c>
      <c r="C2170" s="38">
        <v>31</v>
      </c>
      <c r="D2170" s="39">
        <v>13</v>
      </c>
      <c r="E2170" s="17">
        <v>27.8</v>
      </c>
      <c r="F2170" s="17">
        <v>200</v>
      </c>
      <c r="G2170" s="17">
        <v>715</v>
      </c>
      <c r="H2170" s="37">
        <f t="shared" si="600"/>
        <v>82.04</v>
      </c>
      <c r="I2170" s="37">
        <f>IF(H2170&lt;'Roof Calculator'!$G$8, 1, 0)</f>
        <v>0</v>
      </c>
      <c r="J2170" s="37">
        <f>IF(H2170&gt;='Roof Calculator'!$G$8, 1, 0)</f>
        <v>1</v>
      </c>
      <c r="K2170" s="37">
        <f t="shared" si="601"/>
        <v>0</v>
      </c>
      <c r="L2170" s="37">
        <f t="shared" si="602"/>
        <v>82.04</v>
      </c>
      <c r="M2170" s="37">
        <v>0</v>
      </c>
      <c r="N2170" s="37">
        <f t="shared" si="603"/>
        <v>200</v>
      </c>
      <c r="O2170" s="37">
        <v>0</v>
      </c>
      <c r="P2170" s="37">
        <v>0</v>
      </c>
      <c r="Q2170" s="21">
        <f t="shared" si="604"/>
        <v>39.790999999999997</v>
      </c>
      <c r="R2170" s="21">
        <f t="shared" si="613"/>
        <v>90.500000000001549</v>
      </c>
      <c r="S2170" s="21">
        <f t="shared" si="614"/>
        <v>3.7147283186899203</v>
      </c>
      <c r="T2170" s="21">
        <f t="shared" si="605"/>
        <v>86.147999999999996</v>
      </c>
      <c r="U2170" s="37">
        <f>VLOOKUP(Time_Zone, 'LSTM LookUp'!$B$5:$D$8, 3, FALSE)</f>
        <v>-75</v>
      </c>
      <c r="V2170" s="21">
        <f t="shared" si="615"/>
        <v>-4.5028131931778246</v>
      </c>
      <c r="W2170" s="21">
        <f t="shared" si="606"/>
        <v>175.0222967017055</v>
      </c>
      <c r="X2170" s="21">
        <f t="shared" si="607"/>
        <v>-516.52579935825793</v>
      </c>
      <c r="Y2170" s="21">
        <f t="shared" si="608"/>
        <v>-316.52579935825793</v>
      </c>
      <c r="Z2170" s="21">
        <f t="shared" si="616"/>
        <v>-100.33315007528579</v>
      </c>
      <c r="AA2170" s="21">
        <f t="shared" si="609"/>
        <v>0</v>
      </c>
      <c r="AB2170" s="21">
        <f t="shared" si="610"/>
        <v>-100.33315007528579</v>
      </c>
      <c r="AC2170" s="21">
        <f t="shared" si="611"/>
        <v>82.04</v>
      </c>
      <c r="AD2170" s="21">
        <f t="shared" si="617"/>
        <v>-100.33315007528579</v>
      </c>
      <c r="AE2170" s="21" t="str">
        <f t="shared" si="612"/>
        <v>3/31/13:00</v>
      </c>
    </row>
    <row r="2171" spans="2:31">
      <c r="B2171" s="37">
        <v>3</v>
      </c>
      <c r="C2171" s="38">
        <v>31</v>
      </c>
      <c r="D2171" s="39">
        <v>14</v>
      </c>
      <c r="E2171" s="17">
        <v>27.8</v>
      </c>
      <c r="F2171" s="17">
        <v>218</v>
      </c>
      <c r="G2171" s="17">
        <v>566</v>
      </c>
      <c r="H2171" s="37">
        <f t="shared" si="600"/>
        <v>82.04</v>
      </c>
      <c r="I2171" s="37">
        <f>IF(H2171&lt;'Roof Calculator'!$G$8, 1, 0)</f>
        <v>0</v>
      </c>
      <c r="J2171" s="37">
        <f>IF(H2171&gt;='Roof Calculator'!$G$8, 1, 0)</f>
        <v>1</v>
      </c>
      <c r="K2171" s="37">
        <f t="shared" si="601"/>
        <v>0</v>
      </c>
      <c r="L2171" s="37">
        <f t="shared" si="602"/>
        <v>82.04</v>
      </c>
      <c r="M2171" s="37">
        <v>0</v>
      </c>
      <c r="N2171" s="37">
        <f t="shared" si="603"/>
        <v>218</v>
      </c>
      <c r="O2171" s="37">
        <v>0</v>
      </c>
      <c r="P2171" s="37">
        <v>0</v>
      </c>
      <c r="Q2171" s="21">
        <f t="shared" si="604"/>
        <v>39.790999999999997</v>
      </c>
      <c r="R2171" s="21">
        <f t="shared" si="613"/>
        <v>90.54166666666822</v>
      </c>
      <c r="S2171" s="21">
        <f t="shared" si="614"/>
        <v>3.7308973380903505</v>
      </c>
      <c r="T2171" s="21">
        <f t="shared" si="605"/>
        <v>86.147999999999996</v>
      </c>
      <c r="U2171" s="37">
        <f>VLOOKUP(Time_Zone, 'LSTM LookUp'!$B$5:$D$8, 3, FALSE)</f>
        <v>-75</v>
      </c>
      <c r="V2171" s="21">
        <f t="shared" si="615"/>
        <v>-4.4895886050803648</v>
      </c>
      <c r="W2171" s="21">
        <f t="shared" si="606"/>
        <v>190.02560284872993</v>
      </c>
      <c r="X2171" s="21">
        <f t="shared" si="607"/>
        <v>-403.78605816736371</v>
      </c>
      <c r="Y2171" s="21">
        <f t="shared" si="608"/>
        <v>-185.78605816736371</v>
      </c>
      <c r="Z2171" s="21">
        <f t="shared" si="616"/>
        <v>-58.89093556921636</v>
      </c>
      <c r="AA2171" s="21">
        <f t="shared" si="609"/>
        <v>0</v>
      </c>
      <c r="AB2171" s="21">
        <f t="shared" si="610"/>
        <v>-58.89093556921636</v>
      </c>
      <c r="AC2171" s="21">
        <f t="shared" si="611"/>
        <v>82.04</v>
      </c>
      <c r="AD2171" s="21">
        <f t="shared" si="617"/>
        <v>-58.89093556921636</v>
      </c>
      <c r="AE2171" s="21" t="str">
        <f t="shared" si="612"/>
        <v>3/31/14:00</v>
      </c>
    </row>
    <row r="2172" spans="2:31">
      <c r="B2172" s="37">
        <v>3</v>
      </c>
      <c r="C2172" s="38">
        <v>31</v>
      </c>
      <c r="D2172" s="39">
        <v>15</v>
      </c>
      <c r="E2172" s="17">
        <v>28.3</v>
      </c>
      <c r="F2172" s="17">
        <v>120</v>
      </c>
      <c r="G2172" s="17">
        <v>808</v>
      </c>
      <c r="H2172" s="37">
        <f t="shared" si="600"/>
        <v>82.94</v>
      </c>
      <c r="I2172" s="37">
        <f>IF(H2172&lt;'Roof Calculator'!$G$8, 1, 0)</f>
        <v>0</v>
      </c>
      <c r="J2172" s="37">
        <f>IF(H2172&gt;='Roof Calculator'!$G$8, 1, 0)</f>
        <v>1</v>
      </c>
      <c r="K2172" s="37">
        <f t="shared" si="601"/>
        <v>0</v>
      </c>
      <c r="L2172" s="37">
        <f t="shared" si="602"/>
        <v>82.94</v>
      </c>
      <c r="M2172" s="37">
        <v>0</v>
      </c>
      <c r="N2172" s="37">
        <f t="shared" si="603"/>
        <v>120</v>
      </c>
      <c r="O2172" s="37">
        <v>0</v>
      </c>
      <c r="P2172" s="37">
        <v>0</v>
      </c>
      <c r="Q2172" s="21">
        <f t="shared" si="604"/>
        <v>39.790999999999997</v>
      </c>
      <c r="R2172" s="21">
        <f t="shared" si="613"/>
        <v>90.583333333334892</v>
      </c>
      <c r="S2172" s="21">
        <f t="shared" si="614"/>
        <v>3.7470647328894606</v>
      </c>
      <c r="T2172" s="21">
        <f t="shared" si="605"/>
        <v>86.147999999999996</v>
      </c>
      <c r="U2172" s="37">
        <f>VLOOKUP(Time_Zone, 'LSTM LookUp'!$B$5:$D$8, 3, FALSE)</f>
        <v>-75</v>
      </c>
      <c r="V2172" s="21">
        <f t="shared" si="615"/>
        <v>-4.4763666219087677</v>
      </c>
      <c r="W2172" s="21">
        <f t="shared" si="606"/>
        <v>205.02890834452279</v>
      </c>
      <c r="X2172" s="21">
        <f t="shared" si="607"/>
        <v>-527.55581571935159</v>
      </c>
      <c r="Y2172" s="21">
        <f t="shared" si="608"/>
        <v>-407.55581571935159</v>
      </c>
      <c r="Z2172" s="21">
        <f t="shared" si="616"/>
        <v>-129.18807536551725</v>
      </c>
      <c r="AA2172" s="21">
        <f t="shared" si="609"/>
        <v>0</v>
      </c>
      <c r="AB2172" s="21">
        <f t="shared" si="610"/>
        <v>-129.18807536551725</v>
      </c>
      <c r="AC2172" s="21">
        <f t="shared" si="611"/>
        <v>82.94</v>
      </c>
      <c r="AD2172" s="21">
        <f t="shared" si="617"/>
        <v>-129.18807536551725</v>
      </c>
      <c r="AE2172" s="21" t="str">
        <f t="shared" si="612"/>
        <v>3/31/15:00</v>
      </c>
    </row>
    <row r="2173" spans="2:31">
      <c r="B2173" s="37">
        <v>3</v>
      </c>
      <c r="C2173" s="38">
        <v>31</v>
      </c>
      <c r="D2173" s="39">
        <v>16</v>
      </c>
      <c r="E2173" s="17">
        <v>27.8</v>
      </c>
      <c r="F2173" s="17">
        <v>112</v>
      </c>
      <c r="G2173" s="17">
        <v>716</v>
      </c>
      <c r="H2173" s="37">
        <f t="shared" si="600"/>
        <v>82.04</v>
      </c>
      <c r="I2173" s="37">
        <f>IF(H2173&lt;'Roof Calculator'!$G$8, 1, 0)</f>
        <v>0</v>
      </c>
      <c r="J2173" s="37">
        <f>IF(H2173&gt;='Roof Calculator'!$G$8, 1, 0)</f>
        <v>1</v>
      </c>
      <c r="K2173" s="37">
        <f t="shared" si="601"/>
        <v>0</v>
      </c>
      <c r="L2173" s="37">
        <f t="shared" si="602"/>
        <v>82.04</v>
      </c>
      <c r="M2173" s="37">
        <v>0</v>
      </c>
      <c r="N2173" s="37">
        <f t="shared" si="603"/>
        <v>112</v>
      </c>
      <c r="O2173" s="37">
        <v>0</v>
      </c>
      <c r="P2173" s="37">
        <v>0</v>
      </c>
      <c r="Q2173" s="21">
        <f t="shared" si="604"/>
        <v>39.790999999999997</v>
      </c>
      <c r="R2173" s="21">
        <f t="shared" si="613"/>
        <v>90.625000000001563</v>
      </c>
      <c r="S2173" s="21">
        <f t="shared" si="614"/>
        <v>3.763230495966992</v>
      </c>
      <c r="T2173" s="21">
        <f t="shared" si="605"/>
        <v>86.147999999999996</v>
      </c>
      <c r="U2173" s="37">
        <f>VLOOKUP(Time_Zone, 'LSTM LookUp'!$B$5:$D$8, 3, FALSE)</f>
        <v>-75</v>
      </c>
      <c r="V2173" s="21">
        <f t="shared" si="615"/>
        <v>-4.4631472711438436</v>
      </c>
      <c r="W2173" s="21">
        <f t="shared" si="606"/>
        <v>220.03221318221404</v>
      </c>
      <c r="X2173" s="21">
        <f t="shared" si="607"/>
        <v>-390.26670557167233</v>
      </c>
      <c r="Y2173" s="21">
        <f t="shared" si="608"/>
        <v>-278.26670557167233</v>
      </c>
      <c r="Z2173" s="21">
        <f t="shared" si="616"/>
        <v>-88.205685563967492</v>
      </c>
      <c r="AA2173" s="21">
        <f t="shared" si="609"/>
        <v>0</v>
      </c>
      <c r="AB2173" s="21">
        <f t="shared" si="610"/>
        <v>-88.205685563967492</v>
      </c>
      <c r="AC2173" s="21">
        <f t="shared" si="611"/>
        <v>82.04</v>
      </c>
      <c r="AD2173" s="21">
        <f t="shared" si="617"/>
        <v>-88.205685563967492</v>
      </c>
      <c r="AE2173" s="21" t="str">
        <f t="shared" si="612"/>
        <v>3/31/16:00</v>
      </c>
    </row>
    <row r="2174" spans="2:31">
      <c r="B2174" s="37">
        <v>3</v>
      </c>
      <c r="C2174" s="38">
        <v>31</v>
      </c>
      <c r="D2174" s="39">
        <v>17</v>
      </c>
      <c r="E2174" s="17">
        <v>25.6</v>
      </c>
      <c r="F2174" s="17">
        <v>135</v>
      </c>
      <c r="G2174" s="17">
        <v>562</v>
      </c>
      <c r="H2174" s="37">
        <f t="shared" si="600"/>
        <v>78.08</v>
      </c>
      <c r="I2174" s="37">
        <f>IF(H2174&lt;'Roof Calculator'!$G$8, 1, 0)</f>
        <v>0</v>
      </c>
      <c r="J2174" s="37">
        <f>IF(H2174&gt;='Roof Calculator'!$G$8, 1, 0)</f>
        <v>1</v>
      </c>
      <c r="K2174" s="37">
        <f t="shared" si="601"/>
        <v>0</v>
      </c>
      <c r="L2174" s="37">
        <f t="shared" si="602"/>
        <v>78.08</v>
      </c>
      <c r="M2174" s="37">
        <v>0</v>
      </c>
      <c r="N2174" s="37">
        <f t="shared" si="603"/>
        <v>135</v>
      </c>
      <c r="O2174" s="37">
        <v>0</v>
      </c>
      <c r="P2174" s="37">
        <v>0</v>
      </c>
      <c r="Q2174" s="21">
        <f t="shared" si="604"/>
        <v>39.790999999999997</v>
      </c>
      <c r="R2174" s="21">
        <f t="shared" si="613"/>
        <v>90.666666666668235</v>
      </c>
      <c r="S2174" s="21">
        <f t="shared" si="614"/>
        <v>3.7793946202023507</v>
      </c>
      <c r="T2174" s="21">
        <f t="shared" si="605"/>
        <v>86.147999999999996</v>
      </c>
      <c r="U2174" s="37">
        <f>VLOOKUP(Time_Zone, 'LSTM LookUp'!$B$5:$D$8, 3, FALSE)</f>
        <v>-75</v>
      </c>
      <c r="V2174" s="21">
        <f t="shared" si="615"/>
        <v>-4.4499305802548914</v>
      </c>
      <c r="W2174" s="21">
        <f t="shared" si="606"/>
        <v>235.03551735493627</v>
      </c>
      <c r="X2174" s="21">
        <f t="shared" si="607"/>
        <v>-223.22313638392487</v>
      </c>
      <c r="Y2174" s="21">
        <f t="shared" si="608"/>
        <v>-88.223136383924867</v>
      </c>
      <c r="Z2174" s="21">
        <f t="shared" si="616"/>
        <v>-27.965193361385325</v>
      </c>
      <c r="AA2174" s="21">
        <f t="shared" si="609"/>
        <v>0</v>
      </c>
      <c r="AB2174" s="21">
        <f t="shared" si="610"/>
        <v>-27.965193361385325</v>
      </c>
      <c r="AC2174" s="21">
        <f t="shared" si="611"/>
        <v>78.08</v>
      </c>
      <c r="AD2174" s="21">
        <f t="shared" si="617"/>
        <v>-27.965193361385325</v>
      </c>
      <c r="AE2174" s="21" t="str">
        <f t="shared" si="612"/>
        <v>3/31/17:00</v>
      </c>
    </row>
    <row r="2175" spans="2:31">
      <c r="B2175" s="37">
        <v>3</v>
      </c>
      <c r="C2175" s="38">
        <v>31</v>
      </c>
      <c r="D2175" s="39">
        <v>18</v>
      </c>
      <c r="E2175" s="17">
        <v>25.6</v>
      </c>
      <c r="F2175" s="17">
        <v>97</v>
      </c>
      <c r="G2175" s="17">
        <v>334</v>
      </c>
      <c r="H2175" s="37">
        <f t="shared" si="600"/>
        <v>78.08</v>
      </c>
      <c r="I2175" s="37">
        <f>IF(H2175&lt;'Roof Calculator'!$G$8, 1, 0)</f>
        <v>0</v>
      </c>
      <c r="J2175" s="37">
        <f>IF(H2175&gt;='Roof Calculator'!$G$8, 1, 0)</f>
        <v>1</v>
      </c>
      <c r="K2175" s="37">
        <f t="shared" si="601"/>
        <v>0</v>
      </c>
      <c r="L2175" s="37">
        <f t="shared" si="602"/>
        <v>78.08</v>
      </c>
      <c r="M2175" s="37">
        <v>0</v>
      </c>
      <c r="N2175" s="37">
        <f t="shared" si="603"/>
        <v>97</v>
      </c>
      <c r="O2175" s="37">
        <v>0</v>
      </c>
      <c r="P2175" s="37">
        <v>0</v>
      </c>
      <c r="Q2175" s="21">
        <f t="shared" si="604"/>
        <v>39.790999999999997</v>
      </c>
      <c r="R2175" s="21">
        <f t="shared" si="613"/>
        <v>90.708333333334906</v>
      </c>
      <c r="S2175" s="21">
        <f t="shared" si="614"/>
        <v>3.7955570984746227</v>
      </c>
      <c r="T2175" s="21">
        <f t="shared" si="605"/>
        <v>86.147999999999996</v>
      </c>
      <c r="U2175" s="37">
        <f>VLOOKUP(Time_Zone, 'LSTM LookUp'!$B$5:$D$8, 3, FALSE)</f>
        <v>-75</v>
      </c>
      <c r="V2175" s="21">
        <f t="shared" si="615"/>
        <v>-4.4367165766996441</v>
      </c>
      <c r="W2175" s="21">
        <f t="shared" si="606"/>
        <v>250.03882085582507</v>
      </c>
      <c r="X2175" s="21">
        <f t="shared" si="607"/>
        <v>-73.27062764857844</v>
      </c>
      <c r="Y2175" s="21">
        <f t="shared" si="608"/>
        <v>23.72937235142156</v>
      </c>
      <c r="Z2175" s="21">
        <f t="shared" si="616"/>
        <v>7.5217965870541033</v>
      </c>
      <c r="AA2175" s="21">
        <f t="shared" si="609"/>
        <v>0</v>
      </c>
      <c r="AB2175" s="21">
        <f t="shared" si="610"/>
        <v>7.5217965870541033</v>
      </c>
      <c r="AC2175" s="21">
        <f t="shared" si="611"/>
        <v>78.08</v>
      </c>
      <c r="AD2175" s="21">
        <f t="shared" si="617"/>
        <v>7.5217965870541033</v>
      </c>
      <c r="AE2175" s="21" t="str">
        <f t="shared" si="612"/>
        <v>3/31/18:00</v>
      </c>
    </row>
    <row r="2176" spans="2:31">
      <c r="B2176" s="37">
        <v>3</v>
      </c>
      <c r="C2176" s="38">
        <v>31</v>
      </c>
      <c r="D2176" s="39">
        <v>19</v>
      </c>
      <c r="E2176" s="17">
        <v>23.3</v>
      </c>
      <c r="F2176" s="17">
        <v>29</v>
      </c>
      <c r="G2176" s="17">
        <v>262</v>
      </c>
      <c r="H2176" s="37">
        <f t="shared" si="600"/>
        <v>73.94</v>
      </c>
      <c r="I2176" s="37">
        <f>IF(H2176&lt;'Roof Calculator'!$G$8, 1, 0)</f>
        <v>0</v>
      </c>
      <c r="J2176" s="37">
        <f>IF(H2176&gt;='Roof Calculator'!$G$8, 1, 0)</f>
        <v>1</v>
      </c>
      <c r="K2176" s="37">
        <f t="shared" si="601"/>
        <v>0</v>
      </c>
      <c r="L2176" s="37">
        <f t="shared" si="602"/>
        <v>73.94</v>
      </c>
      <c r="M2176" s="37">
        <v>0</v>
      </c>
      <c r="N2176" s="37">
        <f t="shared" si="603"/>
        <v>29</v>
      </c>
      <c r="O2176" s="37">
        <v>0</v>
      </c>
      <c r="P2176" s="37">
        <v>0</v>
      </c>
      <c r="Q2176" s="21">
        <f t="shared" si="604"/>
        <v>39.790999999999997</v>
      </c>
      <c r="R2176" s="21">
        <f t="shared" si="613"/>
        <v>90.750000000001577</v>
      </c>
      <c r="S2176" s="21">
        <f t="shared" si="614"/>
        <v>3.8117179236625605</v>
      </c>
      <c r="T2176" s="21">
        <f t="shared" si="605"/>
        <v>86.147999999999996</v>
      </c>
      <c r="U2176" s="37">
        <f>VLOOKUP(Time_Zone, 'LSTM LookUp'!$B$5:$D$8, 3, FALSE)</f>
        <v>-75</v>
      </c>
      <c r="V2176" s="21">
        <f t="shared" si="615"/>
        <v>-4.4235052879242103</v>
      </c>
      <c r="W2176" s="21">
        <f t="shared" si="606"/>
        <v>265.04212367801892</v>
      </c>
      <c r="X2176" s="21">
        <f t="shared" si="607"/>
        <v>-6.2131299461277418</v>
      </c>
      <c r="Y2176" s="21">
        <f t="shared" si="608"/>
        <v>22.786870053872256</v>
      </c>
      <c r="Z2176" s="21">
        <f t="shared" si="616"/>
        <v>7.22303982012376</v>
      </c>
      <c r="AA2176" s="21">
        <f t="shared" si="609"/>
        <v>0</v>
      </c>
      <c r="AB2176" s="21">
        <f t="shared" si="610"/>
        <v>7.22303982012376</v>
      </c>
      <c r="AC2176" s="21">
        <f t="shared" si="611"/>
        <v>73.94</v>
      </c>
      <c r="AD2176" s="21">
        <f t="shared" si="617"/>
        <v>7.22303982012376</v>
      </c>
      <c r="AE2176" s="21" t="str">
        <f t="shared" si="612"/>
        <v>3/31/19:00</v>
      </c>
    </row>
    <row r="2177" spans="2:31">
      <c r="B2177" s="37">
        <v>3</v>
      </c>
      <c r="C2177" s="38">
        <v>31</v>
      </c>
      <c r="D2177" s="39">
        <v>20</v>
      </c>
      <c r="E2177" s="17">
        <v>20.6</v>
      </c>
      <c r="F2177" s="17">
        <v>1</v>
      </c>
      <c r="G2177" s="17">
        <v>6</v>
      </c>
      <c r="H2177" s="37">
        <f t="shared" si="600"/>
        <v>69.08</v>
      </c>
      <c r="I2177" s="37">
        <f>IF(H2177&lt;'Roof Calculator'!$G$8, 1, 0)</f>
        <v>0</v>
      </c>
      <c r="J2177" s="37">
        <f>IF(H2177&gt;='Roof Calculator'!$G$8, 1, 0)</f>
        <v>1</v>
      </c>
      <c r="K2177" s="37">
        <f t="shared" si="601"/>
        <v>0</v>
      </c>
      <c r="L2177" s="37">
        <f t="shared" si="602"/>
        <v>69.08</v>
      </c>
      <c r="M2177" s="37">
        <v>0</v>
      </c>
      <c r="N2177" s="37">
        <f t="shared" si="603"/>
        <v>1</v>
      </c>
      <c r="O2177" s="37">
        <v>0</v>
      </c>
      <c r="P2177" s="37">
        <v>0</v>
      </c>
      <c r="Q2177" s="21">
        <f t="shared" si="604"/>
        <v>39.790999999999997</v>
      </c>
      <c r="R2177" s="21">
        <f t="shared" si="613"/>
        <v>90.791666666668249</v>
      </c>
      <c r="S2177" s="21">
        <f t="shared" si="614"/>
        <v>3.8278770886445845</v>
      </c>
      <c r="T2177" s="21">
        <f t="shared" si="605"/>
        <v>86.147999999999996</v>
      </c>
      <c r="U2177" s="37">
        <f>VLOOKUP(Time_Zone, 'LSTM LookUp'!$B$5:$D$8, 3, FALSE)</f>
        <v>-75</v>
      </c>
      <c r="V2177" s="21">
        <f t="shared" si="615"/>
        <v>-4.410296741363017</v>
      </c>
      <c r="W2177" s="21">
        <f t="shared" si="606"/>
        <v>280.04542581465921</v>
      </c>
      <c r="X2177" s="21">
        <f t="shared" si="607"/>
        <v>1.0587279164882661</v>
      </c>
      <c r="Y2177" s="21">
        <f t="shared" si="608"/>
        <v>2.0587279164882659</v>
      </c>
      <c r="Z2177" s="21">
        <f t="shared" si="616"/>
        <v>0.65258079255462309</v>
      </c>
      <c r="AA2177" s="21">
        <f t="shared" si="609"/>
        <v>0</v>
      </c>
      <c r="AB2177" s="21">
        <f t="shared" si="610"/>
        <v>0.65258079255462309</v>
      </c>
      <c r="AC2177" s="21">
        <f t="shared" si="611"/>
        <v>69.08</v>
      </c>
      <c r="AD2177" s="21">
        <f t="shared" si="617"/>
        <v>0.65258079255462309</v>
      </c>
      <c r="AE2177" s="21" t="str">
        <f t="shared" si="612"/>
        <v>3/31/20:00</v>
      </c>
    </row>
    <row r="2178" spans="2:31">
      <c r="B2178" s="37">
        <v>3</v>
      </c>
      <c r="C2178" s="38">
        <v>31</v>
      </c>
      <c r="D2178" s="39">
        <v>21</v>
      </c>
      <c r="E2178" s="17">
        <v>18.899999999999999</v>
      </c>
      <c r="F2178" s="17">
        <v>0</v>
      </c>
      <c r="G2178" s="17">
        <v>0</v>
      </c>
      <c r="H2178" s="37">
        <f t="shared" si="600"/>
        <v>66.02</v>
      </c>
      <c r="I2178" s="37">
        <f>IF(H2178&lt;'Roof Calculator'!$G$8, 1, 0)</f>
        <v>0</v>
      </c>
      <c r="J2178" s="37">
        <f>IF(H2178&gt;='Roof Calculator'!$G$8, 1, 0)</f>
        <v>1</v>
      </c>
      <c r="K2178" s="37">
        <f t="shared" si="601"/>
        <v>0</v>
      </c>
      <c r="L2178" s="37">
        <f t="shared" si="602"/>
        <v>66.02</v>
      </c>
      <c r="M2178" s="37">
        <v>0</v>
      </c>
      <c r="N2178" s="37">
        <f t="shared" si="603"/>
        <v>0</v>
      </c>
      <c r="O2178" s="37">
        <v>0</v>
      </c>
      <c r="P2178" s="37">
        <v>0</v>
      </c>
      <c r="Q2178" s="21">
        <f t="shared" si="604"/>
        <v>39.790999999999997</v>
      </c>
      <c r="R2178" s="21">
        <f t="shared" si="613"/>
        <v>90.83333333333492</v>
      </c>
      <c r="S2178" s="21">
        <f t="shared" si="614"/>
        <v>3.844034586298787</v>
      </c>
      <c r="T2178" s="21">
        <f t="shared" si="605"/>
        <v>86.147999999999996</v>
      </c>
      <c r="U2178" s="37">
        <f>VLOOKUP(Time_Zone, 'LSTM LookUp'!$B$5:$D$8, 3, FALSE)</f>
        <v>-75</v>
      </c>
      <c r="V2178" s="21">
        <f t="shared" si="615"/>
        <v>-4.3970909644387604</v>
      </c>
      <c r="W2178" s="21">
        <f t="shared" si="606"/>
        <v>295.04872725889027</v>
      </c>
      <c r="X2178" s="21">
        <f t="shared" si="607"/>
        <v>0</v>
      </c>
      <c r="Y2178" s="21">
        <f t="shared" si="608"/>
        <v>0</v>
      </c>
      <c r="Z2178" s="21">
        <f t="shared" si="616"/>
        <v>0</v>
      </c>
      <c r="AA2178" s="21">
        <f t="shared" si="609"/>
        <v>0</v>
      </c>
      <c r="AB2178" s="21">
        <f t="shared" si="610"/>
        <v>0</v>
      </c>
      <c r="AC2178" s="21">
        <f t="shared" si="611"/>
        <v>66.02</v>
      </c>
      <c r="AD2178" s="21">
        <f t="shared" si="617"/>
        <v>0</v>
      </c>
      <c r="AE2178" s="21" t="str">
        <f t="shared" si="612"/>
        <v>3/31/21:00</v>
      </c>
    </row>
    <row r="2179" spans="2:31">
      <c r="B2179" s="37">
        <v>3</v>
      </c>
      <c r="C2179" s="38">
        <v>31</v>
      </c>
      <c r="D2179" s="39">
        <v>22</v>
      </c>
      <c r="E2179" s="17">
        <v>16</v>
      </c>
      <c r="F2179" s="17">
        <v>0</v>
      </c>
      <c r="G2179" s="17">
        <v>0</v>
      </c>
      <c r="H2179" s="37">
        <f t="shared" si="600"/>
        <v>60.8</v>
      </c>
      <c r="I2179" s="37">
        <f>IF(H2179&lt;'Roof Calculator'!$G$8, 1, 0)</f>
        <v>0</v>
      </c>
      <c r="J2179" s="37">
        <f>IF(H2179&gt;='Roof Calculator'!$G$8, 1, 0)</f>
        <v>1</v>
      </c>
      <c r="K2179" s="37">
        <f t="shared" si="601"/>
        <v>0</v>
      </c>
      <c r="L2179" s="37">
        <f t="shared" si="602"/>
        <v>60.8</v>
      </c>
      <c r="M2179" s="37">
        <v>0</v>
      </c>
      <c r="N2179" s="37">
        <f t="shared" si="603"/>
        <v>0</v>
      </c>
      <c r="O2179" s="37">
        <v>0</v>
      </c>
      <c r="P2179" s="37">
        <v>0</v>
      </c>
      <c r="Q2179" s="21">
        <f t="shared" si="604"/>
        <v>39.790999999999997</v>
      </c>
      <c r="R2179" s="21">
        <f t="shared" si="613"/>
        <v>90.875000000001592</v>
      </c>
      <c r="S2179" s="21">
        <f t="shared" si="614"/>
        <v>3.8601904095029234</v>
      </c>
      <c r="T2179" s="21">
        <f t="shared" si="605"/>
        <v>86.147999999999996</v>
      </c>
      <c r="U2179" s="37">
        <f>VLOOKUP(Time_Zone, 'LSTM LookUp'!$B$5:$D$8, 3, FALSE)</f>
        <v>-75</v>
      </c>
      <c r="V2179" s="21">
        <f t="shared" si="615"/>
        <v>-4.3838879845623353</v>
      </c>
      <c r="W2179" s="21">
        <f t="shared" si="606"/>
        <v>310.05202800385939</v>
      </c>
      <c r="X2179" s="21">
        <f t="shared" si="607"/>
        <v>0</v>
      </c>
      <c r="Y2179" s="21">
        <f t="shared" si="608"/>
        <v>0</v>
      </c>
      <c r="Z2179" s="21">
        <f t="shared" si="616"/>
        <v>0</v>
      </c>
      <c r="AA2179" s="21">
        <f t="shared" si="609"/>
        <v>0</v>
      </c>
      <c r="AB2179" s="21">
        <f t="shared" si="610"/>
        <v>0</v>
      </c>
      <c r="AC2179" s="21">
        <f t="shared" si="611"/>
        <v>60.8</v>
      </c>
      <c r="AD2179" s="21">
        <f t="shared" si="617"/>
        <v>0</v>
      </c>
      <c r="AE2179" s="21" t="str">
        <f t="shared" si="612"/>
        <v>3/31/22:00</v>
      </c>
    </row>
    <row r="2180" spans="2:31">
      <c r="B2180" s="37">
        <v>3</v>
      </c>
      <c r="C2180" s="38">
        <v>31</v>
      </c>
      <c r="D2180" s="39">
        <v>23</v>
      </c>
      <c r="E2180" s="17">
        <v>13.2</v>
      </c>
      <c r="F2180" s="17">
        <v>0</v>
      </c>
      <c r="G2180" s="17">
        <v>0</v>
      </c>
      <c r="H2180" s="37">
        <f t="shared" si="600"/>
        <v>55.76</v>
      </c>
      <c r="I2180" s="37">
        <f>IF(H2180&lt;'Roof Calculator'!$G$8, 1, 0)</f>
        <v>0</v>
      </c>
      <c r="J2180" s="37">
        <f>IF(H2180&gt;='Roof Calculator'!$G$8, 1, 0)</f>
        <v>1</v>
      </c>
      <c r="K2180" s="37">
        <f t="shared" si="601"/>
        <v>0</v>
      </c>
      <c r="L2180" s="37">
        <f t="shared" si="602"/>
        <v>55.76</v>
      </c>
      <c r="M2180" s="37">
        <v>0</v>
      </c>
      <c r="N2180" s="37">
        <f t="shared" si="603"/>
        <v>0</v>
      </c>
      <c r="O2180" s="37">
        <v>0</v>
      </c>
      <c r="P2180" s="37">
        <v>0</v>
      </c>
      <c r="Q2180" s="21">
        <f t="shared" si="604"/>
        <v>39.790999999999997</v>
      </c>
      <c r="R2180" s="21">
        <f t="shared" si="613"/>
        <v>90.916666666668263</v>
      </c>
      <c r="S2180" s="21">
        <f t="shared" si="614"/>
        <v>3.876344551134419</v>
      </c>
      <c r="T2180" s="21">
        <f t="shared" si="605"/>
        <v>86.147999999999996</v>
      </c>
      <c r="U2180" s="37">
        <f>VLOOKUP(Time_Zone, 'LSTM LookUp'!$B$5:$D$8, 3, FALSE)</f>
        <v>-75</v>
      </c>
      <c r="V2180" s="21">
        <f t="shared" si="615"/>
        <v>-4.3706878291327911</v>
      </c>
      <c r="W2180" s="21">
        <f t="shared" si="606"/>
        <v>325.05532804271684</v>
      </c>
      <c r="X2180" s="21">
        <f t="shared" si="607"/>
        <v>0</v>
      </c>
      <c r="Y2180" s="21">
        <f t="shared" si="608"/>
        <v>0</v>
      </c>
      <c r="Z2180" s="21">
        <f t="shared" si="616"/>
        <v>0</v>
      </c>
      <c r="AA2180" s="21">
        <f t="shared" si="609"/>
        <v>0</v>
      </c>
      <c r="AB2180" s="21">
        <f t="shared" si="610"/>
        <v>0</v>
      </c>
      <c r="AC2180" s="21">
        <f t="shared" si="611"/>
        <v>55.76</v>
      </c>
      <c r="AD2180" s="21">
        <f t="shared" si="617"/>
        <v>0</v>
      </c>
      <c r="AE2180" s="21" t="str">
        <f t="shared" si="612"/>
        <v>3/31/23:00</v>
      </c>
    </row>
    <row r="2181" spans="2:31">
      <c r="B2181" s="37">
        <v>3</v>
      </c>
      <c r="C2181" s="38">
        <v>31</v>
      </c>
      <c r="D2181" s="39">
        <v>24</v>
      </c>
      <c r="E2181" s="17">
        <v>10.3</v>
      </c>
      <c r="F2181" s="17">
        <v>0</v>
      </c>
      <c r="G2181" s="17">
        <v>0</v>
      </c>
      <c r="H2181" s="37">
        <f t="shared" si="600"/>
        <v>50.54</v>
      </c>
      <c r="I2181" s="37">
        <f>IF(H2181&lt;'Roof Calculator'!$G$8, 1, 0)</f>
        <v>1</v>
      </c>
      <c r="J2181" s="37">
        <f>IF(H2181&gt;='Roof Calculator'!$G$8, 1, 0)</f>
        <v>0</v>
      </c>
      <c r="K2181" s="37">
        <f t="shared" si="601"/>
        <v>50.54</v>
      </c>
      <c r="L2181" s="37">
        <f t="shared" si="602"/>
        <v>0</v>
      </c>
      <c r="M2181" s="37">
        <v>0</v>
      </c>
      <c r="N2181" s="37">
        <f t="shared" si="603"/>
        <v>0</v>
      </c>
      <c r="O2181" s="37">
        <v>0</v>
      </c>
      <c r="P2181" s="37">
        <v>0</v>
      </c>
      <c r="Q2181" s="21">
        <f t="shared" si="604"/>
        <v>39.790999999999997</v>
      </c>
      <c r="R2181" s="21">
        <f t="shared" si="613"/>
        <v>90.958333333334934</v>
      </c>
      <c r="S2181" s="21">
        <f t="shared" si="614"/>
        <v>3.8924970040703593</v>
      </c>
      <c r="T2181" s="21">
        <f t="shared" si="605"/>
        <v>86.147999999999996</v>
      </c>
      <c r="U2181" s="37">
        <f>VLOOKUP(Time_Zone, 'LSTM LookUp'!$B$5:$D$8, 3, FALSE)</f>
        <v>-75</v>
      </c>
      <c r="V2181" s="21">
        <f t="shared" si="615"/>
        <v>-4.3574905255372673</v>
      </c>
      <c r="W2181" s="21">
        <f t="shared" si="606"/>
        <v>340.0586273686157</v>
      </c>
      <c r="X2181" s="21">
        <f t="shared" si="607"/>
        <v>0</v>
      </c>
      <c r="Y2181" s="21">
        <f t="shared" si="608"/>
        <v>0</v>
      </c>
      <c r="Z2181" s="21">
        <f t="shared" si="616"/>
        <v>0</v>
      </c>
      <c r="AA2181" s="21">
        <f t="shared" si="609"/>
        <v>0</v>
      </c>
      <c r="AB2181" s="21">
        <f t="shared" si="610"/>
        <v>0</v>
      </c>
      <c r="AC2181" s="21">
        <f t="shared" si="611"/>
        <v>0</v>
      </c>
      <c r="AD2181" s="21">
        <f t="shared" si="617"/>
        <v>0</v>
      </c>
      <c r="AE2181" s="21" t="str">
        <f t="shared" si="612"/>
        <v>3/31/24:00</v>
      </c>
    </row>
    <row r="2182" spans="2:31">
      <c r="B2182" s="37">
        <v>4</v>
      </c>
      <c r="C2182" s="38">
        <v>1</v>
      </c>
      <c r="D2182" s="39">
        <v>1</v>
      </c>
      <c r="E2182" s="17">
        <v>7.5</v>
      </c>
      <c r="F2182" s="17">
        <v>0</v>
      </c>
      <c r="G2182" s="17">
        <v>0</v>
      </c>
      <c r="H2182" s="37">
        <f t="shared" si="600"/>
        <v>45.5</v>
      </c>
      <c r="I2182" s="37">
        <f>IF(H2182&lt;'Roof Calculator'!$G$8, 1, 0)</f>
        <v>1</v>
      </c>
      <c r="J2182" s="37">
        <f>IF(H2182&gt;='Roof Calculator'!$G$8, 1, 0)</f>
        <v>0</v>
      </c>
      <c r="K2182" s="37">
        <f t="shared" si="601"/>
        <v>45.5</v>
      </c>
      <c r="L2182" s="37">
        <f t="shared" si="602"/>
        <v>0</v>
      </c>
      <c r="M2182" s="37">
        <v>0</v>
      </c>
      <c r="N2182" s="37">
        <f t="shared" si="603"/>
        <v>0</v>
      </c>
      <c r="O2182" s="37">
        <v>0</v>
      </c>
      <c r="P2182" s="37">
        <v>0</v>
      </c>
      <c r="Q2182" s="21">
        <f t="shared" si="604"/>
        <v>39.790999999999997</v>
      </c>
      <c r="R2182" s="21">
        <f t="shared" si="613"/>
        <v>91.000000000001606</v>
      </c>
      <c r="S2182" s="21">
        <f t="shared" si="614"/>
        <v>3.9086477611874946</v>
      </c>
      <c r="T2182" s="21">
        <f t="shared" si="605"/>
        <v>86.147999999999996</v>
      </c>
      <c r="U2182" s="37">
        <f>VLOOKUP(Time_Zone, 'LSTM LookUp'!$B$5:$D$8, 3, FALSE)</f>
        <v>-75</v>
      </c>
      <c r="V2182" s="21">
        <f t="shared" si="615"/>
        <v>-4.344296101150948</v>
      </c>
      <c r="W2182" s="21">
        <f t="shared" si="606"/>
        <v>-4.938074025287742</v>
      </c>
      <c r="X2182" s="21">
        <f t="shared" si="607"/>
        <v>0</v>
      </c>
      <c r="Y2182" s="21">
        <f t="shared" si="608"/>
        <v>0</v>
      </c>
      <c r="Z2182" s="21">
        <f t="shared" si="616"/>
        <v>0</v>
      </c>
      <c r="AA2182" s="21">
        <f t="shared" si="609"/>
        <v>0</v>
      </c>
      <c r="AB2182" s="21">
        <f t="shared" si="610"/>
        <v>0</v>
      </c>
      <c r="AC2182" s="21">
        <f t="shared" si="611"/>
        <v>0</v>
      </c>
      <c r="AD2182" s="21">
        <f t="shared" si="617"/>
        <v>0</v>
      </c>
      <c r="AE2182" s="21" t="str">
        <f t="shared" si="612"/>
        <v>4/1/1:00</v>
      </c>
    </row>
    <row r="2183" spans="2:31">
      <c r="B2183" s="37">
        <v>4</v>
      </c>
      <c r="C2183" s="38">
        <v>1</v>
      </c>
      <c r="D2183" s="39">
        <v>2</v>
      </c>
      <c r="E2183" s="17">
        <v>4.5999999999999996</v>
      </c>
      <c r="F2183" s="17">
        <v>0</v>
      </c>
      <c r="G2183" s="17">
        <v>0</v>
      </c>
      <c r="H2183" s="37">
        <f t="shared" si="600"/>
        <v>40.28</v>
      </c>
      <c r="I2183" s="37">
        <f>IF(H2183&lt;'Roof Calculator'!$G$8, 1, 0)</f>
        <v>1</v>
      </c>
      <c r="J2183" s="37">
        <f>IF(H2183&gt;='Roof Calculator'!$G$8, 1, 0)</f>
        <v>0</v>
      </c>
      <c r="K2183" s="37">
        <f t="shared" si="601"/>
        <v>40.28</v>
      </c>
      <c r="L2183" s="37">
        <f t="shared" si="602"/>
        <v>0</v>
      </c>
      <c r="M2183" s="37">
        <v>0</v>
      </c>
      <c r="N2183" s="37">
        <f t="shared" si="603"/>
        <v>0</v>
      </c>
      <c r="O2183" s="37">
        <v>0</v>
      </c>
      <c r="P2183" s="37">
        <v>0</v>
      </c>
      <c r="Q2183" s="21">
        <f t="shared" si="604"/>
        <v>39.790999999999997</v>
      </c>
      <c r="R2183" s="21">
        <f t="shared" si="613"/>
        <v>91.041666666668277</v>
      </c>
      <c r="S2183" s="21">
        <f t="shared" si="614"/>
        <v>3.924796815362241</v>
      </c>
      <c r="T2183" s="21">
        <f t="shared" si="605"/>
        <v>86.147999999999996</v>
      </c>
      <c r="U2183" s="37">
        <f>VLOOKUP(Time_Zone, 'LSTM LookUp'!$B$5:$D$8, 3, FALSE)</f>
        <v>-75</v>
      </c>
      <c r="V2183" s="21">
        <f t="shared" si="615"/>
        <v>-4.3311045833369883</v>
      </c>
      <c r="W2183" s="21">
        <f t="shared" si="606"/>
        <v>10.065223854165728</v>
      </c>
      <c r="X2183" s="21">
        <f t="shared" si="607"/>
        <v>0</v>
      </c>
      <c r="Y2183" s="21">
        <f t="shared" si="608"/>
        <v>0</v>
      </c>
      <c r="Z2183" s="21">
        <f t="shared" si="616"/>
        <v>0</v>
      </c>
      <c r="AA2183" s="21">
        <f t="shared" si="609"/>
        <v>0</v>
      </c>
      <c r="AB2183" s="21">
        <f t="shared" si="610"/>
        <v>0</v>
      </c>
      <c r="AC2183" s="21">
        <f t="shared" si="611"/>
        <v>0</v>
      </c>
      <c r="AD2183" s="21">
        <f t="shared" si="617"/>
        <v>0</v>
      </c>
      <c r="AE2183" s="21" t="str">
        <f t="shared" si="612"/>
        <v>4/1/2:00</v>
      </c>
    </row>
    <row r="2184" spans="2:31">
      <c r="B2184" s="37">
        <v>4</v>
      </c>
      <c r="C2184" s="38">
        <v>1</v>
      </c>
      <c r="D2184" s="39">
        <v>3</v>
      </c>
      <c r="E2184" s="17">
        <v>1.8</v>
      </c>
      <c r="F2184" s="17">
        <v>0</v>
      </c>
      <c r="G2184" s="17">
        <v>0</v>
      </c>
      <c r="H2184" s="37">
        <f t="shared" si="600"/>
        <v>35.24</v>
      </c>
      <c r="I2184" s="37">
        <f>IF(H2184&lt;'Roof Calculator'!$G$8, 1, 0)</f>
        <v>1</v>
      </c>
      <c r="J2184" s="37">
        <f>IF(H2184&gt;='Roof Calculator'!$G$8, 1, 0)</f>
        <v>0</v>
      </c>
      <c r="K2184" s="37">
        <f t="shared" si="601"/>
        <v>35.24</v>
      </c>
      <c r="L2184" s="37">
        <f t="shared" si="602"/>
        <v>0</v>
      </c>
      <c r="M2184" s="37">
        <v>0</v>
      </c>
      <c r="N2184" s="37">
        <f t="shared" si="603"/>
        <v>0</v>
      </c>
      <c r="O2184" s="37">
        <v>0</v>
      </c>
      <c r="P2184" s="37">
        <v>0</v>
      </c>
      <c r="Q2184" s="21">
        <f t="shared" si="604"/>
        <v>39.790999999999997</v>
      </c>
      <c r="R2184" s="21">
        <f t="shared" si="613"/>
        <v>91.083333333334949</v>
      </c>
      <c r="S2184" s="21">
        <f t="shared" si="614"/>
        <v>3.9409441594706718</v>
      </c>
      <c r="T2184" s="21">
        <f t="shared" si="605"/>
        <v>86.147999999999996</v>
      </c>
      <c r="U2184" s="37">
        <f>VLOOKUP(Time_Zone, 'LSTM LookUp'!$B$5:$D$8, 3, FALSE)</f>
        <v>-75</v>
      </c>
      <c r="V2184" s="21">
        <f t="shared" si="615"/>
        <v>-4.3179159994464742</v>
      </c>
      <c r="W2184" s="21">
        <f t="shared" si="606"/>
        <v>25.068521000138404</v>
      </c>
      <c r="X2184" s="21">
        <f t="shared" si="607"/>
        <v>0</v>
      </c>
      <c r="Y2184" s="21">
        <f t="shared" si="608"/>
        <v>0</v>
      </c>
      <c r="Z2184" s="21">
        <f t="shared" si="616"/>
        <v>0</v>
      </c>
      <c r="AA2184" s="21">
        <f t="shared" si="609"/>
        <v>0</v>
      </c>
      <c r="AB2184" s="21">
        <f t="shared" si="610"/>
        <v>0</v>
      </c>
      <c r="AC2184" s="21">
        <f t="shared" si="611"/>
        <v>0</v>
      </c>
      <c r="AD2184" s="21">
        <f t="shared" si="617"/>
        <v>0</v>
      </c>
      <c r="AE2184" s="21" t="str">
        <f t="shared" si="612"/>
        <v>4/1/3:00</v>
      </c>
    </row>
    <row r="2185" spans="2:31">
      <c r="B2185" s="37">
        <v>4</v>
      </c>
      <c r="C2185" s="38">
        <v>1</v>
      </c>
      <c r="D2185" s="39">
        <v>4</v>
      </c>
      <c r="E2185" s="17">
        <v>-1.1000000000000001</v>
      </c>
      <c r="F2185" s="17">
        <v>0</v>
      </c>
      <c r="G2185" s="17">
        <v>0</v>
      </c>
      <c r="H2185" s="37">
        <f t="shared" si="600"/>
        <v>30.02</v>
      </c>
      <c r="I2185" s="37">
        <f>IF(H2185&lt;'Roof Calculator'!$G$8, 1, 0)</f>
        <v>1</v>
      </c>
      <c r="J2185" s="37">
        <f>IF(H2185&gt;='Roof Calculator'!$G$8, 1, 0)</f>
        <v>0</v>
      </c>
      <c r="K2185" s="37">
        <f t="shared" si="601"/>
        <v>30.02</v>
      </c>
      <c r="L2185" s="37">
        <f t="shared" si="602"/>
        <v>0</v>
      </c>
      <c r="M2185" s="37">
        <v>0</v>
      </c>
      <c r="N2185" s="37">
        <f t="shared" si="603"/>
        <v>0</v>
      </c>
      <c r="O2185" s="37">
        <v>0</v>
      </c>
      <c r="P2185" s="37">
        <v>0</v>
      </c>
      <c r="Q2185" s="21">
        <f t="shared" si="604"/>
        <v>39.790999999999997</v>
      </c>
      <c r="R2185" s="21">
        <f t="shared" si="613"/>
        <v>91.12500000000162</v>
      </c>
      <c r="S2185" s="21">
        <f t="shared" si="614"/>
        <v>3.9570897863885213</v>
      </c>
      <c r="T2185" s="21">
        <f t="shared" si="605"/>
        <v>86.147999999999996</v>
      </c>
      <c r="U2185" s="37">
        <f>VLOOKUP(Time_Zone, 'LSTM LookUp'!$B$5:$D$8, 3, FALSE)</f>
        <v>-75</v>
      </c>
      <c r="V2185" s="21">
        <f t="shared" si="615"/>
        <v>-4.304730376818358</v>
      </c>
      <c r="W2185" s="21">
        <f t="shared" si="606"/>
        <v>40.0718174057954</v>
      </c>
      <c r="X2185" s="21">
        <f t="shared" si="607"/>
        <v>0</v>
      </c>
      <c r="Y2185" s="21">
        <f t="shared" si="608"/>
        <v>0</v>
      </c>
      <c r="Z2185" s="21">
        <f t="shared" si="616"/>
        <v>0</v>
      </c>
      <c r="AA2185" s="21">
        <f t="shared" si="609"/>
        <v>0</v>
      </c>
      <c r="AB2185" s="21">
        <f t="shared" si="610"/>
        <v>0</v>
      </c>
      <c r="AC2185" s="21">
        <f t="shared" si="611"/>
        <v>0</v>
      </c>
      <c r="AD2185" s="21">
        <f t="shared" si="617"/>
        <v>0</v>
      </c>
      <c r="AE2185" s="21" t="str">
        <f t="shared" si="612"/>
        <v>4/1/4:00</v>
      </c>
    </row>
    <row r="2186" spans="2:31">
      <c r="B2186" s="37">
        <v>4</v>
      </c>
      <c r="C2186" s="38">
        <v>1</v>
      </c>
      <c r="D2186" s="39">
        <v>5</v>
      </c>
      <c r="E2186" s="17">
        <v>-0.6</v>
      </c>
      <c r="F2186" s="17">
        <v>0</v>
      </c>
      <c r="G2186" s="17">
        <v>0</v>
      </c>
      <c r="H2186" s="37">
        <f t="shared" si="600"/>
        <v>30.92</v>
      </c>
      <c r="I2186" s="37">
        <f>IF(H2186&lt;'Roof Calculator'!$G$8, 1, 0)</f>
        <v>1</v>
      </c>
      <c r="J2186" s="37">
        <f>IF(H2186&gt;='Roof Calculator'!$G$8, 1, 0)</f>
        <v>0</v>
      </c>
      <c r="K2186" s="37">
        <f t="shared" si="601"/>
        <v>30.92</v>
      </c>
      <c r="L2186" s="37">
        <f t="shared" si="602"/>
        <v>0</v>
      </c>
      <c r="M2186" s="37">
        <v>0</v>
      </c>
      <c r="N2186" s="37">
        <f t="shared" si="603"/>
        <v>0</v>
      </c>
      <c r="O2186" s="37">
        <v>0</v>
      </c>
      <c r="P2186" s="37">
        <v>0</v>
      </c>
      <c r="Q2186" s="21">
        <f t="shared" si="604"/>
        <v>39.790999999999997</v>
      </c>
      <c r="R2186" s="21">
        <f t="shared" si="613"/>
        <v>91.166666666668291</v>
      </c>
      <c r="S2186" s="21">
        <f t="shared" si="614"/>
        <v>3.9732336889911823</v>
      </c>
      <c r="T2186" s="21">
        <f t="shared" si="605"/>
        <v>86.147999999999996</v>
      </c>
      <c r="U2186" s="37">
        <f>VLOOKUP(Time_Zone, 'LSTM LookUp'!$B$5:$D$8, 3, FALSE)</f>
        <v>-75</v>
      </c>
      <c r="V2186" s="21">
        <f t="shared" si="615"/>
        <v>-4.291547742779402</v>
      </c>
      <c r="W2186" s="21">
        <f t="shared" si="606"/>
        <v>55.07511306430515</v>
      </c>
      <c r="X2186" s="21">
        <f t="shared" si="607"/>
        <v>0</v>
      </c>
      <c r="Y2186" s="21">
        <f t="shared" si="608"/>
        <v>0</v>
      </c>
      <c r="Z2186" s="21">
        <f t="shared" si="616"/>
        <v>0</v>
      </c>
      <c r="AA2186" s="21">
        <f t="shared" si="609"/>
        <v>0</v>
      </c>
      <c r="AB2186" s="21">
        <f t="shared" si="610"/>
        <v>0</v>
      </c>
      <c r="AC2186" s="21">
        <f t="shared" si="611"/>
        <v>0</v>
      </c>
      <c r="AD2186" s="21">
        <f t="shared" si="617"/>
        <v>0</v>
      </c>
      <c r="AE2186" s="21" t="str">
        <f t="shared" si="612"/>
        <v>4/1/5:00</v>
      </c>
    </row>
    <row r="2187" spans="2:31">
      <c r="B2187" s="37">
        <v>4</v>
      </c>
      <c r="C2187" s="38">
        <v>1</v>
      </c>
      <c r="D2187" s="39">
        <v>6</v>
      </c>
      <c r="E2187" s="17">
        <v>0</v>
      </c>
      <c r="F2187" s="17">
        <v>0</v>
      </c>
      <c r="G2187" s="17">
        <v>0</v>
      </c>
      <c r="H2187" s="37">
        <f t="shared" si="600"/>
        <v>32</v>
      </c>
      <c r="I2187" s="37">
        <f>IF(H2187&lt;'Roof Calculator'!$G$8, 1, 0)</f>
        <v>1</v>
      </c>
      <c r="J2187" s="37">
        <f>IF(H2187&gt;='Roof Calculator'!$G$8, 1, 0)</f>
        <v>0</v>
      </c>
      <c r="K2187" s="37">
        <f t="shared" si="601"/>
        <v>32</v>
      </c>
      <c r="L2187" s="37">
        <f t="shared" si="602"/>
        <v>0</v>
      </c>
      <c r="M2187" s="37">
        <v>0</v>
      </c>
      <c r="N2187" s="37">
        <f t="shared" si="603"/>
        <v>0</v>
      </c>
      <c r="O2187" s="37">
        <v>0</v>
      </c>
      <c r="P2187" s="37">
        <v>0</v>
      </c>
      <c r="Q2187" s="21">
        <f t="shared" si="604"/>
        <v>39.790999999999997</v>
      </c>
      <c r="R2187" s="21">
        <f t="shared" si="613"/>
        <v>91.208333333334963</v>
      </c>
      <c r="S2187" s="21">
        <f t="shared" si="614"/>
        <v>3.9893758601537086</v>
      </c>
      <c r="T2187" s="21">
        <f t="shared" si="605"/>
        <v>86.147999999999996</v>
      </c>
      <c r="U2187" s="37">
        <f>VLOOKUP(Time_Zone, 'LSTM LookUp'!$B$5:$D$8, 3, FALSE)</f>
        <v>-75</v>
      </c>
      <c r="V2187" s="21">
        <f t="shared" si="615"/>
        <v>-4.2783681246441239</v>
      </c>
      <c r="W2187" s="21">
        <f t="shared" si="606"/>
        <v>70.078407968838974</v>
      </c>
      <c r="X2187" s="21">
        <f t="shared" si="607"/>
        <v>0</v>
      </c>
      <c r="Y2187" s="21">
        <f t="shared" si="608"/>
        <v>0</v>
      </c>
      <c r="Z2187" s="21">
        <f t="shared" si="616"/>
        <v>0</v>
      </c>
      <c r="AA2187" s="21">
        <f t="shared" si="609"/>
        <v>0</v>
      </c>
      <c r="AB2187" s="21">
        <f t="shared" si="610"/>
        <v>0</v>
      </c>
      <c r="AC2187" s="21">
        <f t="shared" si="611"/>
        <v>0</v>
      </c>
      <c r="AD2187" s="21">
        <f t="shared" si="617"/>
        <v>0</v>
      </c>
      <c r="AE2187" s="21" t="str">
        <f t="shared" si="612"/>
        <v>4/1/6:00</v>
      </c>
    </row>
    <row r="2188" spans="2:31">
      <c r="B2188" s="37">
        <v>4</v>
      </c>
      <c r="C2188" s="38">
        <v>1</v>
      </c>
      <c r="D2188" s="39">
        <v>7</v>
      </c>
      <c r="E2188" s="17">
        <v>0</v>
      </c>
      <c r="F2188" s="17">
        <v>10</v>
      </c>
      <c r="G2188" s="17">
        <v>0</v>
      </c>
      <c r="H2188" s="37">
        <f t="shared" si="600"/>
        <v>32</v>
      </c>
      <c r="I2188" s="37">
        <f>IF(H2188&lt;'Roof Calculator'!$G$8, 1, 0)</f>
        <v>1</v>
      </c>
      <c r="J2188" s="37">
        <f>IF(H2188&gt;='Roof Calculator'!$G$8, 1, 0)</f>
        <v>0</v>
      </c>
      <c r="K2188" s="37">
        <f t="shared" si="601"/>
        <v>32</v>
      </c>
      <c r="L2188" s="37">
        <f t="shared" si="602"/>
        <v>0</v>
      </c>
      <c r="M2188" s="37">
        <v>0</v>
      </c>
      <c r="N2188" s="37">
        <f t="shared" si="603"/>
        <v>10</v>
      </c>
      <c r="O2188" s="37">
        <v>0</v>
      </c>
      <c r="P2188" s="37">
        <v>0</v>
      </c>
      <c r="Q2188" s="21">
        <f t="shared" si="604"/>
        <v>39.790999999999997</v>
      </c>
      <c r="R2188" s="21">
        <f t="shared" si="613"/>
        <v>91.250000000001634</v>
      </c>
      <c r="S2188" s="21">
        <f t="shared" si="614"/>
        <v>4.005516292750805</v>
      </c>
      <c r="T2188" s="21">
        <f t="shared" si="605"/>
        <v>86.147999999999996</v>
      </c>
      <c r="U2188" s="37">
        <f>VLOOKUP(Time_Zone, 'LSTM LookUp'!$B$5:$D$8, 3, FALSE)</f>
        <v>-75</v>
      </c>
      <c r="V2188" s="21">
        <f t="shared" si="615"/>
        <v>-4.2651915497147437</v>
      </c>
      <c r="W2188" s="21">
        <f t="shared" si="606"/>
        <v>85.081702112571321</v>
      </c>
      <c r="X2188" s="21">
        <f t="shared" si="607"/>
        <v>0</v>
      </c>
      <c r="Y2188" s="21">
        <f t="shared" si="608"/>
        <v>10</v>
      </c>
      <c r="Z2188" s="21">
        <f t="shared" si="616"/>
        <v>3.1698253437383874</v>
      </c>
      <c r="AA2188" s="21">
        <f t="shared" si="609"/>
        <v>3.1698253437383874</v>
      </c>
      <c r="AB2188" s="21">
        <f t="shared" si="610"/>
        <v>0</v>
      </c>
      <c r="AC2188" s="21">
        <f t="shared" si="611"/>
        <v>0</v>
      </c>
      <c r="AD2188" s="21">
        <f t="shared" si="617"/>
        <v>0</v>
      </c>
      <c r="AE2188" s="21" t="str">
        <f t="shared" si="612"/>
        <v>4/1/7:00</v>
      </c>
    </row>
    <row r="2189" spans="2:31">
      <c r="B2189" s="37">
        <v>4</v>
      </c>
      <c r="C2189" s="38">
        <v>1</v>
      </c>
      <c r="D2189" s="39">
        <v>8</v>
      </c>
      <c r="E2189" s="17">
        <v>1.1000000000000001</v>
      </c>
      <c r="F2189" s="17">
        <v>90</v>
      </c>
      <c r="G2189" s="17">
        <v>27</v>
      </c>
      <c r="H2189" s="37">
        <f t="shared" si="600"/>
        <v>33.979999999999997</v>
      </c>
      <c r="I2189" s="37">
        <f>IF(H2189&lt;'Roof Calculator'!$G$8, 1, 0)</f>
        <v>1</v>
      </c>
      <c r="J2189" s="37">
        <f>IF(H2189&gt;='Roof Calculator'!$G$8, 1, 0)</f>
        <v>0</v>
      </c>
      <c r="K2189" s="37">
        <f t="shared" si="601"/>
        <v>33.979999999999997</v>
      </c>
      <c r="L2189" s="37">
        <f t="shared" si="602"/>
        <v>0</v>
      </c>
      <c r="M2189" s="37">
        <v>0</v>
      </c>
      <c r="N2189" s="37">
        <f t="shared" si="603"/>
        <v>90</v>
      </c>
      <c r="O2189" s="37">
        <v>0</v>
      </c>
      <c r="P2189" s="37">
        <v>0</v>
      </c>
      <c r="Q2189" s="21">
        <f t="shared" si="604"/>
        <v>39.790999999999997</v>
      </c>
      <c r="R2189" s="21">
        <f t="shared" si="613"/>
        <v>91.291666666668306</v>
      </c>
      <c r="S2189" s="21">
        <f t="shared" si="614"/>
        <v>4.0216549796568364</v>
      </c>
      <c r="T2189" s="21">
        <f t="shared" si="605"/>
        <v>86.147999999999996</v>
      </c>
      <c r="U2189" s="37">
        <f>VLOOKUP(Time_Zone, 'LSTM LookUp'!$B$5:$D$8, 3, FALSE)</f>
        <v>-75</v>
      </c>
      <c r="V2189" s="21">
        <f t="shared" si="615"/>
        <v>-4.252018045281118</v>
      </c>
      <c r="W2189" s="21">
        <f t="shared" si="606"/>
        <v>100.08499548867974</v>
      </c>
      <c r="X2189" s="21">
        <f t="shared" si="607"/>
        <v>-2.4120423947693466</v>
      </c>
      <c r="Y2189" s="21">
        <f t="shared" si="608"/>
        <v>87.587957605230656</v>
      </c>
      <c r="Z2189" s="21">
        <f t="shared" si="616"/>
        <v>27.763852782334357</v>
      </c>
      <c r="AA2189" s="21">
        <f t="shared" si="609"/>
        <v>27.763852782334357</v>
      </c>
      <c r="AB2189" s="21">
        <f t="shared" si="610"/>
        <v>0</v>
      </c>
      <c r="AC2189" s="21">
        <f t="shared" si="611"/>
        <v>0</v>
      </c>
      <c r="AD2189" s="21">
        <f t="shared" si="617"/>
        <v>0</v>
      </c>
      <c r="AE2189" s="21" t="str">
        <f t="shared" si="612"/>
        <v>4/1/8:00</v>
      </c>
    </row>
    <row r="2190" spans="2:31">
      <c r="B2190" s="37">
        <v>4</v>
      </c>
      <c r="C2190" s="38">
        <v>1</v>
      </c>
      <c r="D2190" s="39">
        <v>9</v>
      </c>
      <c r="E2190" s="17">
        <v>2.8</v>
      </c>
      <c r="F2190" s="17">
        <v>145</v>
      </c>
      <c r="G2190" s="17">
        <v>72</v>
      </c>
      <c r="H2190" s="37">
        <f t="shared" si="600"/>
        <v>37.04</v>
      </c>
      <c r="I2190" s="37">
        <f>IF(H2190&lt;'Roof Calculator'!$G$8, 1, 0)</f>
        <v>1</v>
      </c>
      <c r="J2190" s="37">
        <f>IF(H2190&gt;='Roof Calculator'!$G$8, 1, 0)</f>
        <v>0</v>
      </c>
      <c r="K2190" s="37">
        <f t="shared" si="601"/>
        <v>37.04</v>
      </c>
      <c r="L2190" s="37">
        <f t="shared" si="602"/>
        <v>0</v>
      </c>
      <c r="M2190" s="37">
        <v>0</v>
      </c>
      <c r="N2190" s="37">
        <f t="shared" si="603"/>
        <v>145</v>
      </c>
      <c r="O2190" s="37">
        <v>0</v>
      </c>
      <c r="P2190" s="37">
        <v>0</v>
      </c>
      <c r="Q2190" s="21">
        <f t="shared" si="604"/>
        <v>39.790999999999997</v>
      </c>
      <c r="R2190" s="21">
        <f t="shared" si="613"/>
        <v>91.333333333334977</v>
      </c>
      <c r="S2190" s="21">
        <f t="shared" si="614"/>
        <v>4.0377919137458216</v>
      </c>
      <c r="T2190" s="21">
        <f t="shared" si="605"/>
        <v>86.147999999999996</v>
      </c>
      <c r="U2190" s="37">
        <f>VLOOKUP(Time_Zone, 'LSTM LookUp'!$B$5:$D$8, 3, FALSE)</f>
        <v>-75</v>
      </c>
      <c r="V2190" s="21">
        <f t="shared" si="615"/>
        <v>-4.2388476386206948</v>
      </c>
      <c r="W2190" s="21">
        <f t="shared" si="606"/>
        <v>115.08828809034486</v>
      </c>
      <c r="X2190" s="21">
        <f t="shared" si="607"/>
        <v>-20.155151190686599</v>
      </c>
      <c r="Y2190" s="21">
        <f t="shared" si="608"/>
        <v>124.8448488093134</v>
      </c>
      <c r="Z2190" s="21">
        <f t="shared" si="616"/>
        <v>39.573636579094888</v>
      </c>
      <c r="AA2190" s="21">
        <f t="shared" si="609"/>
        <v>39.573636579094888</v>
      </c>
      <c r="AB2190" s="21">
        <f t="shared" si="610"/>
        <v>0</v>
      </c>
      <c r="AC2190" s="21">
        <f t="shared" si="611"/>
        <v>0</v>
      </c>
      <c r="AD2190" s="21">
        <f t="shared" si="617"/>
        <v>0</v>
      </c>
      <c r="AE2190" s="21" t="str">
        <f t="shared" si="612"/>
        <v>4/1/9:00</v>
      </c>
    </row>
    <row r="2191" spans="2:31">
      <c r="B2191" s="37">
        <v>4</v>
      </c>
      <c r="C2191" s="38">
        <v>1</v>
      </c>
      <c r="D2191" s="39">
        <v>10</v>
      </c>
      <c r="E2191" s="17">
        <v>6.1</v>
      </c>
      <c r="F2191" s="17">
        <v>314</v>
      </c>
      <c r="G2191" s="17">
        <v>164</v>
      </c>
      <c r="H2191" s="37">
        <f t="shared" si="600"/>
        <v>42.980000000000004</v>
      </c>
      <c r="I2191" s="37">
        <f>IF(H2191&lt;'Roof Calculator'!$G$8, 1, 0)</f>
        <v>1</v>
      </c>
      <c r="J2191" s="37">
        <f>IF(H2191&gt;='Roof Calculator'!$G$8, 1, 0)</f>
        <v>0</v>
      </c>
      <c r="K2191" s="37">
        <f t="shared" si="601"/>
        <v>42.980000000000004</v>
      </c>
      <c r="L2191" s="37">
        <f t="shared" si="602"/>
        <v>0</v>
      </c>
      <c r="M2191" s="37">
        <v>0</v>
      </c>
      <c r="N2191" s="37">
        <f t="shared" si="603"/>
        <v>314</v>
      </c>
      <c r="O2191" s="37">
        <v>0</v>
      </c>
      <c r="P2191" s="37">
        <v>0</v>
      </c>
      <c r="Q2191" s="21">
        <f t="shared" si="604"/>
        <v>39.790999999999997</v>
      </c>
      <c r="R2191" s="21">
        <f t="shared" si="613"/>
        <v>91.375000000001648</v>
      </c>
      <c r="S2191" s="21">
        <f t="shared" si="614"/>
        <v>4.0539270878914335</v>
      </c>
      <c r="T2191" s="21">
        <f t="shared" si="605"/>
        <v>86.147999999999996</v>
      </c>
      <c r="U2191" s="37">
        <f>VLOOKUP(Time_Zone, 'LSTM LookUp'!$B$5:$D$8, 3, FALSE)</f>
        <v>-75</v>
      </c>
      <c r="V2191" s="21">
        <f t="shared" si="615"/>
        <v>-4.2256803569984482</v>
      </c>
      <c r="W2191" s="21">
        <f t="shared" si="606"/>
        <v>130.0915799107504</v>
      </c>
      <c r="X2191" s="21">
        <f t="shared" si="607"/>
        <v>-73.531953085901634</v>
      </c>
      <c r="Y2191" s="21">
        <f t="shared" si="608"/>
        <v>240.46804691409835</v>
      </c>
      <c r="Z2191" s="21">
        <f t="shared" si="616"/>
        <v>76.224170946758051</v>
      </c>
      <c r="AA2191" s="21">
        <f t="shared" si="609"/>
        <v>76.224170946758051</v>
      </c>
      <c r="AB2191" s="21">
        <f t="shared" si="610"/>
        <v>0</v>
      </c>
      <c r="AC2191" s="21">
        <f t="shared" si="611"/>
        <v>0</v>
      </c>
      <c r="AD2191" s="21">
        <f t="shared" si="617"/>
        <v>0</v>
      </c>
      <c r="AE2191" s="21" t="str">
        <f t="shared" si="612"/>
        <v>4/1/10:00</v>
      </c>
    </row>
    <row r="2192" spans="2:31">
      <c r="B2192" s="37">
        <v>4</v>
      </c>
      <c r="C2192" s="38">
        <v>1</v>
      </c>
      <c r="D2192" s="39">
        <v>11</v>
      </c>
      <c r="E2192" s="17">
        <v>7.2</v>
      </c>
      <c r="F2192" s="17">
        <v>290</v>
      </c>
      <c r="G2192" s="17">
        <v>8</v>
      </c>
      <c r="H2192" s="37">
        <f t="shared" si="600"/>
        <v>44.96</v>
      </c>
      <c r="I2192" s="37">
        <f>IF(H2192&lt;'Roof Calculator'!$G$8, 1, 0)</f>
        <v>1</v>
      </c>
      <c r="J2192" s="37">
        <f>IF(H2192&gt;='Roof Calculator'!$G$8, 1, 0)</f>
        <v>0</v>
      </c>
      <c r="K2192" s="37">
        <f t="shared" si="601"/>
        <v>44.96</v>
      </c>
      <c r="L2192" s="37">
        <f t="shared" si="602"/>
        <v>0</v>
      </c>
      <c r="M2192" s="37">
        <v>0</v>
      </c>
      <c r="N2192" s="37">
        <f t="shared" si="603"/>
        <v>290</v>
      </c>
      <c r="O2192" s="37">
        <v>0</v>
      </c>
      <c r="P2192" s="37">
        <v>0</v>
      </c>
      <c r="Q2192" s="21">
        <f t="shared" si="604"/>
        <v>39.790999999999997</v>
      </c>
      <c r="R2192" s="21">
        <f t="shared" si="613"/>
        <v>91.41666666666832</v>
      </c>
      <c r="S2192" s="21">
        <f t="shared" si="614"/>
        <v>4.0700604949669907</v>
      </c>
      <c r="T2192" s="21">
        <f t="shared" si="605"/>
        <v>86.147999999999996</v>
      </c>
      <c r="U2192" s="37">
        <f>VLOOKUP(Time_Zone, 'LSTM LookUp'!$B$5:$D$8, 3, FALSE)</f>
        <v>-75</v>
      </c>
      <c r="V2192" s="21">
        <f t="shared" si="615"/>
        <v>-4.2125162276668311</v>
      </c>
      <c r="W2192" s="21">
        <f t="shared" si="606"/>
        <v>145.09487094308329</v>
      </c>
      <c r="X2192" s="21">
        <f t="shared" si="607"/>
        <v>-4.665112212772577</v>
      </c>
      <c r="Y2192" s="21">
        <f t="shared" si="608"/>
        <v>285.33488778722744</v>
      </c>
      <c r="Z2192" s="21">
        <f t="shared" si="616"/>
        <v>90.446175876070242</v>
      </c>
      <c r="AA2192" s="21">
        <f t="shared" si="609"/>
        <v>90.446175876070242</v>
      </c>
      <c r="AB2192" s="21">
        <f t="shared" si="610"/>
        <v>0</v>
      </c>
      <c r="AC2192" s="21">
        <f t="shared" si="611"/>
        <v>0</v>
      </c>
      <c r="AD2192" s="21">
        <f t="shared" si="617"/>
        <v>0</v>
      </c>
      <c r="AE2192" s="21" t="str">
        <f t="shared" si="612"/>
        <v>4/1/11:00</v>
      </c>
    </row>
    <row r="2193" spans="2:31">
      <c r="B2193" s="37">
        <v>4</v>
      </c>
      <c r="C2193" s="38">
        <v>1</v>
      </c>
      <c r="D2193" s="39">
        <v>12</v>
      </c>
      <c r="E2193" s="17">
        <v>9.4</v>
      </c>
      <c r="F2193" s="17">
        <v>267</v>
      </c>
      <c r="G2193" s="17">
        <v>26</v>
      </c>
      <c r="H2193" s="37">
        <f t="shared" si="600"/>
        <v>48.92</v>
      </c>
      <c r="I2193" s="37">
        <f>IF(H2193&lt;'Roof Calculator'!$G$8, 1, 0)</f>
        <v>1</v>
      </c>
      <c r="J2193" s="37">
        <f>IF(H2193&gt;='Roof Calculator'!$G$8, 1, 0)</f>
        <v>0</v>
      </c>
      <c r="K2193" s="37">
        <f t="shared" si="601"/>
        <v>48.92</v>
      </c>
      <c r="L2193" s="37">
        <f t="shared" si="602"/>
        <v>0</v>
      </c>
      <c r="M2193" s="37">
        <v>0</v>
      </c>
      <c r="N2193" s="37">
        <f t="shared" si="603"/>
        <v>267</v>
      </c>
      <c r="O2193" s="37">
        <v>0</v>
      </c>
      <c r="P2193" s="37">
        <v>0</v>
      </c>
      <c r="Q2193" s="21">
        <f t="shared" si="604"/>
        <v>39.790999999999997</v>
      </c>
      <c r="R2193" s="21">
        <f t="shared" si="613"/>
        <v>91.458333333334991</v>
      </c>
      <c r="S2193" s="21">
        <f t="shared" si="614"/>
        <v>4.0861921278454725</v>
      </c>
      <c r="T2193" s="21">
        <f t="shared" si="605"/>
        <v>86.147999999999996</v>
      </c>
      <c r="U2193" s="37">
        <f>VLOOKUP(Time_Zone, 'LSTM LookUp'!$B$5:$D$8, 3, FALSE)</f>
        <v>-75</v>
      </c>
      <c r="V2193" s="21">
        <f t="shared" si="615"/>
        <v>-4.1993552778657097</v>
      </c>
      <c r="W2193" s="21">
        <f t="shared" si="606"/>
        <v>160.09816118053357</v>
      </c>
      <c r="X2193" s="21">
        <f t="shared" si="607"/>
        <v>-17.551395843057147</v>
      </c>
      <c r="Y2193" s="21">
        <f t="shared" si="608"/>
        <v>249.44860415694285</v>
      </c>
      <c r="Z2193" s="21">
        <f t="shared" si="616"/>
        <v>79.070850741684225</v>
      </c>
      <c r="AA2193" s="21">
        <f t="shared" si="609"/>
        <v>79.070850741684225</v>
      </c>
      <c r="AB2193" s="21">
        <f t="shared" si="610"/>
        <v>0</v>
      </c>
      <c r="AC2193" s="21">
        <f t="shared" si="611"/>
        <v>0</v>
      </c>
      <c r="AD2193" s="21">
        <f t="shared" si="617"/>
        <v>0</v>
      </c>
      <c r="AE2193" s="21" t="str">
        <f t="shared" si="612"/>
        <v>4/1/12:00</v>
      </c>
    </row>
    <row r="2194" spans="2:31">
      <c r="B2194" s="37">
        <v>4</v>
      </c>
      <c r="C2194" s="38">
        <v>1</v>
      </c>
      <c r="D2194" s="39">
        <v>13</v>
      </c>
      <c r="E2194" s="17">
        <v>11.1</v>
      </c>
      <c r="F2194" s="17">
        <v>379</v>
      </c>
      <c r="G2194" s="17">
        <v>1</v>
      </c>
      <c r="H2194" s="37">
        <f t="shared" si="600"/>
        <v>51.98</v>
      </c>
      <c r="I2194" s="37">
        <f>IF(H2194&lt;'Roof Calculator'!$G$8, 1, 0)</f>
        <v>1</v>
      </c>
      <c r="J2194" s="37">
        <f>IF(H2194&gt;='Roof Calculator'!$G$8, 1, 0)</f>
        <v>0</v>
      </c>
      <c r="K2194" s="37">
        <f t="shared" si="601"/>
        <v>51.98</v>
      </c>
      <c r="L2194" s="37">
        <f t="shared" si="602"/>
        <v>0</v>
      </c>
      <c r="M2194" s="37">
        <v>0</v>
      </c>
      <c r="N2194" s="37">
        <f t="shared" si="603"/>
        <v>379</v>
      </c>
      <c r="O2194" s="37">
        <v>0</v>
      </c>
      <c r="P2194" s="37">
        <v>0</v>
      </c>
      <c r="Q2194" s="21">
        <f t="shared" si="604"/>
        <v>39.790999999999997</v>
      </c>
      <c r="R2194" s="21">
        <f t="shared" si="613"/>
        <v>91.500000000001663</v>
      </c>
      <c r="S2194" s="21">
        <f t="shared" si="614"/>
        <v>4.1023219793995045</v>
      </c>
      <c r="T2194" s="21">
        <f t="shared" si="605"/>
        <v>86.147999999999996</v>
      </c>
      <c r="U2194" s="37">
        <f>VLOOKUP(Time_Zone, 'LSTM LookUp'!$B$5:$D$8, 3, FALSE)</f>
        <v>-75</v>
      </c>
      <c r="V2194" s="21">
        <f t="shared" si="615"/>
        <v>-4.1861975348223126</v>
      </c>
      <c r="W2194" s="21">
        <f t="shared" si="606"/>
        <v>175.10145061629441</v>
      </c>
      <c r="X2194" s="21">
        <f t="shared" si="607"/>
        <v>-0.71783256116981498</v>
      </c>
      <c r="Y2194" s="21">
        <f t="shared" si="608"/>
        <v>378.28216743883019</v>
      </c>
      <c r="Z2194" s="21">
        <f t="shared" si="616"/>
        <v>119.9088401431892</v>
      </c>
      <c r="AA2194" s="21">
        <f t="shared" si="609"/>
        <v>119.9088401431892</v>
      </c>
      <c r="AB2194" s="21">
        <f t="shared" si="610"/>
        <v>0</v>
      </c>
      <c r="AC2194" s="21">
        <f t="shared" si="611"/>
        <v>0</v>
      </c>
      <c r="AD2194" s="21">
        <f t="shared" si="617"/>
        <v>0</v>
      </c>
      <c r="AE2194" s="21" t="str">
        <f t="shared" si="612"/>
        <v>4/1/13:00</v>
      </c>
    </row>
    <row r="2195" spans="2:31">
      <c r="B2195" s="37">
        <v>4</v>
      </c>
      <c r="C2195" s="38">
        <v>1</v>
      </c>
      <c r="D2195" s="39">
        <v>14</v>
      </c>
      <c r="E2195" s="17">
        <v>12.2</v>
      </c>
      <c r="F2195" s="17">
        <v>469</v>
      </c>
      <c r="G2195" s="17">
        <v>93</v>
      </c>
      <c r="H2195" s="37">
        <f t="shared" si="600"/>
        <v>53.96</v>
      </c>
      <c r="I2195" s="37">
        <f>IF(H2195&lt;'Roof Calculator'!$G$8, 1, 0)</f>
        <v>1</v>
      </c>
      <c r="J2195" s="37">
        <f>IF(H2195&gt;='Roof Calculator'!$G$8, 1, 0)</f>
        <v>0</v>
      </c>
      <c r="K2195" s="37">
        <f t="shared" si="601"/>
        <v>53.96</v>
      </c>
      <c r="L2195" s="37">
        <f t="shared" si="602"/>
        <v>0</v>
      </c>
      <c r="M2195" s="37">
        <v>0</v>
      </c>
      <c r="N2195" s="37">
        <f t="shared" si="603"/>
        <v>469</v>
      </c>
      <c r="O2195" s="37">
        <v>0</v>
      </c>
      <c r="P2195" s="37">
        <v>0</v>
      </c>
      <c r="Q2195" s="21">
        <f t="shared" si="604"/>
        <v>39.790999999999997</v>
      </c>
      <c r="R2195" s="21">
        <f t="shared" si="613"/>
        <v>91.541666666668334</v>
      </c>
      <c r="S2195" s="21">
        <f t="shared" si="614"/>
        <v>4.1184500425013564</v>
      </c>
      <c r="T2195" s="21">
        <f t="shared" si="605"/>
        <v>86.147999999999996</v>
      </c>
      <c r="U2195" s="37">
        <f>VLOOKUP(Time_Zone, 'LSTM LookUp'!$B$5:$D$8, 3, FALSE)</f>
        <v>-75</v>
      </c>
      <c r="V2195" s="21">
        <f t="shared" si="615"/>
        <v>-4.173043025751177</v>
      </c>
      <c r="W2195" s="21">
        <f t="shared" si="606"/>
        <v>190.10473924356216</v>
      </c>
      <c r="X2195" s="21">
        <f t="shared" si="607"/>
        <v>-65.895043572739809</v>
      </c>
      <c r="Y2195" s="21">
        <f t="shared" si="608"/>
        <v>403.10495642726016</v>
      </c>
      <c r="Z2195" s="21">
        <f t="shared" si="616"/>
        <v>127.77723070696875</v>
      </c>
      <c r="AA2195" s="21">
        <f t="shared" si="609"/>
        <v>127.77723070696875</v>
      </c>
      <c r="AB2195" s="21">
        <f t="shared" si="610"/>
        <v>0</v>
      </c>
      <c r="AC2195" s="21">
        <f t="shared" si="611"/>
        <v>0</v>
      </c>
      <c r="AD2195" s="21">
        <f t="shared" si="617"/>
        <v>0</v>
      </c>
      <c r="AE2195" s="21" t="str">
        <f t="shared" si="612"/>
        <v>4/1/14:00</v>
      </c>
    </row>
    <row r="2196" spans="2:31">
      <c r="B2196" s="37">
        <v>4</v>
      </c>
      <c r="C2196" s="38">
        <v>1</v>
      </c>
      <c r="D2196" s="39">
        <v>15</v>
      </c>
      <c r="E2196" s="17">
        <v>12.2</v>
      </c>
      <c r="F2196" s="17">
        <v>274</v>
      </c>
      <c r="G2196" s="17">
        <v>7</v>
      </c>
      <c r="H2196" s="37">
        <f t="shared" si="600"/>
        <v>53.96</v>
      </c>
      <c r="I2196" s="37">
        <f>IF(H2196&lt;'Roof Calculator'!$G$8, 1, 0)</f>
        <v>1</v>
      </c>
      <c r="J2196" s="37">
        <f>IF(H2196&gt;='Roof Calculator'!$G$8, 1, 0)</f>
        <v>0</v>
      </c>
      <c r="K2196" s="37">
        <f t="shared" si="601"/>
        <v>53.96</v>
      </c>
      <c r="L2196" s="37">
        <f t="shared" si="602"/>
        <v>0</v>
      </c>
      <c r="M2196" s="37">
        <v>0</v>
      </c>
      <c r="N2196" s="37">
        <f t="shared" si="603"/>
        <v>274</v>
      </c>
      <c r="O2196" s="37">
        <v>0</v>
      </c>
      <c r="P2196" s="37">
        <v>0</v>
      </c>
      <c r="Q2196" s="21">
        <f t="shared" si="604"/>
        <v>39.790999999999997</v>
      </c>
      <c r="R2196" s="21">
        <f t="shared" si="613"/>
        <v>91.583333333335005</v>
      </c>
      <c r="S2196" s="21">
        <f t="shared" si="614"/>
        <v>4.1345763100229513</v>
      </c>
      <c r="T2196" s="21">
        <f t="shared" si="605"/>
        <v>86.147999999999996</v>
      </c>
      <c r="U2196" s="37">
        <f>VLOOKUP(Time_Zone, 'LSTM LookUp'!$B$5:$D$8, 3, FALSE)</f>
        <v>-75</v>
      </c>
      <c r="V2196" s="21">
        <f t="shared" si="615"/>
        <v>-4.1598917778540869</v>
      </c>
      <c r="W2196" s="21">
        <f t="shared" si="606"/>
        <v>205.10802705553647</v>
      </c>
      <c r="X2196" s="21">
        <f t="shared" si="607"/>
        <v>-4.5347775777385699</v>
      </c>
      <c r="Y2196" s="21">
        <f t="shared" si="608"/>
        <v>269.46522242226143</v>
      </c>
      <c r="Z2196" s="21">
        <f t="shared" si="616"/>
        <v>85.415769129018585</v>
      </c>
      <c r="AA2196" s="21">
        <f t="shared" si="609"/>
        <v>85.415769129018585</v>
      </c>
      <c r="AB2196" s="21">
        <f t="shared" si="610"/>
        <v>0</v>
      </c>
      <c r="AC2196" s="21">
        <f t="shared" si="611"/>
        <v>0</v>
      </c>
      <c r="AD2196" s="21">
        <f t="shared" si="617"/>
        <v>0</v>
      </c>
      <c r="AE2196" s="21" t="str">
        <f t="shared" si="612"/>
        <v>4/1/15:00</v>
      </c>
    </row>
    <row r="2197" spans="2:31">
      <c r="B2197" s="37">
        <v>4</v>
      </c>
      <c r="C2197" s="38">
        <v>1</v>
      </c>
      <c r="D2197" s="39">
        <v>16</v>
      </c>
      <c r="E2197" s="17">
        <v>11.7</v>
      </c>
      <c r="F2197" s="17">
        <v>191</v>
      </c>
      <c r="G2197" s="17">
        <v>5</v>
      </c>
      <c r="H2197" s="37">
        <f t="shared" si="600"/>
        <v>53.06</v>
      </c>
      <c r="I2197" s="37">
        <f>IF(H2197&lt;'Roof Calculator'!$G$8, 1, 0)</f>
        <v>1</v>
      </c>
      <c r="J2197" s="37">
        <f>IF(H2197&gt;='Roof Calculator'!$G$8, 1, 0)</f>
        <v>0</v>
      </c>
      <c r="K2197" s="37">
        <f t="shared" si="601"/>
        <v>53.06</v>
      </c>
      <c r="L2197" s="37">
        <f t="shared" si="602"/>
        <v>0</v>
      </c>
      <c r="M2197" s="37">
        <v>0</v>
      </c>
      <c r="N2197" s="37">
        <f t="shared" si="603"/>
        <v>191</v>
      </c>
      <c r="O2197" s="37">
        <v>0</v>
      </c>
      <c r="P2197" s="37">
        <v>0</v>
      </c>
      <c r="Q2197" s="21">
        <f t="shared" si="604"/>
        <v>39.790999999999997</v>
      </c>
      <c r="R2197" s="21">
        <f t="shared" si="613"/>
        <v>91.625000000001677</v>
      </c>
      <c r="S2197" s="21">
        <f t="shared" si="614"/>
        <v>4.1507007748358591</v>
      </c>
      <c r="T2197" s="21">
        <f t="shared" si="605"/>
        <v>86.147999999999996</v>
      </c>
      <c r="U2197" s="37">
        <f>VLOOKUP(Time_Zone, 'LSTM LookUp'!$B$5:$D$8, 3, FALSE)</f>
        <v>-75</v>
      </c>
      <c r="V2197" s="21">
        <f t="shared" si="615"/>
        <v>-4.1467438183200178</v>
      </c>
      <c r="W2197" s="21">
        <f t="shared" si="606"/>
        <v>220.11131404541999</v>
      </c>
      <c r="X2197" s="21">
        <f t="shared" si="607"/>
        <v>-2.6989594317810202</v>
      </c>
      <c r="Y2197" s="21">
        <f t="shared" si="608"/>
        <v>188.30104056821898</v>
      </c>
      <c r="Z2197" s="21">
        <f t="shared" si="616"/>
        <v>59.688141064545079</v>
      </c>
      <c r="AA2197" s="21">
        <f t="shared" si="609"/>
        <v>59.688141064545079</v>
      </c>
      <c r="AB2197" s="21">
        <f t="shared" si="610"/>
        <v>0</v>
      </c>
      <c r="AC2197" s="21">
        <f t="shared" si="611"/>
        <v>0</v>
      </c>
      <c r="AD2197" s="21">
        <f t="shared" si="617"/>
        <v>0</v>
      </c>
      <c r="AE2197" s="21" t="str">
        <f t="shared" si="612"/>
        <v>4/1/16:00</v>
      </c>
    </row>
    <row r="2198" spans="2:31">
      <c r="B2198" s="37">
        <v>4</v>
      </c>
      <c r="C2198" s="38">
        <v>1</v>
      </c>
      <c r="D2198" s="39">
        <v>17</v>
      </c>
      <c r="E2198" s="17">
        <v>9.4</v>
      </c>
      <c r="F2198" s="17">
        <v>87</v>
      </c>
      <c r="G2198" s="17">
        <v>4</v>
      </c>
      <c r="H2198" s="37">
        <f t="shared" ref="H2198:H2261" si="618">E2198*9/5+32</f>
        <v>48.92</v>
      </c>
      <c r="I2198" s="37">
        <f>IF(H2198&lt;'Roof Calculator'!$G$8, 1, 0)</f>
        <v>1</v>
      </c>
      <c r="J2198" s="37">
        <f>IF(H2198&gt;='Roof Calculator'!$G$8, 1, 0)</f>
        <v>0</v>
      </c>
      <c r="K2198" s="37">
        <f t="shared" ref="K2198:K2261" si="619">I2198*H2198</f>
        <v>48.92</v>
      </c>
      <c r="L2198" s="37">
        <f t="shared" ref="L2198:L2261" si="620">J2198*H2198</f>
        <v>0</v>
      </c>
      <c r="M2198" s="37">
        <v>0</v>
      </c>
      <c r="N2198" s="37">
        <f t="shared" ref="N2198:N2261" si="621">F2198*(180-M2198)/180</f>
        <v>87</v>
      </c>
      <c r="O2198" s="37">
        <v>0</v>
      </c>
      <c r="P2198" s="37">
        <v>0</v>
      </c>
      <c r="Q2198" s="21">
        <f t="shared" ref="Q2198:Q2261" si="622">Latitude</f>
        <v>39.790999999999997</v>
      </c>
      <c r="R2198" s="21">
        <f t="shared" si="613"/>
        <v>91.666666666668348</v>
      </c>
      <c r="S2198" s="21">
        <f t="shared" si="614"/>
        <v>4.1668234298112905</v>
      </c>
      <c r="T2198" s="21">
        <f t="shared" ref="T2198:T2261" si="623">Longitude</f>
        <v>86.147999999999996</v>
      </c>
      <c r="U2198" s="37">
        <f>VLOOKUP(Time_Zone, 'LSTM LookUp'!$B$5:$D$8, 3, FALSE)</f>
        <v>-75</v>
      </c>
      <c r="V2198" s="21">
        <f t="shared" si="615"/>
        <v>-4.1335991743250862</v>
      </c>
      <c r="W2198" s="21">
        <f t="shared" ref="W2198:W2261" si="624">15*((D2198+(4*(T2198-U2198)+V2198)/60)-12)</f>
        <v>235.11460020641871</v>
      </c>
      <c r="X2198" s="21">
        <f t="shared" ref="X2198:X2261" si="625">G2198*(SIN(S2198*PI()/180)*SIN(Q2198*PI()/180)*COS(O2198*PI()/180)-SIN(S2198*PI()/180)*COS(Q2198*PI()/180)*SIN(O2198*PI()/180)*COS(P2198*PI()/180)+COS(S2198*PI()/180)*COS(Q2198*PI()/180)*COS(O2198*PI()/180)*COS(W2198*PI()/180)+COS(S2198*PI()/180)*SIN(Q2198*PI()/180)*SIN(O2198*PI()/180)*COS(P2198*PI()/180)*COS(W2198*PI()/180)+COS(S2198*PI()/180)*SIN(P2198*PI()/180)*SIN(W2198*PI()/180)*SIN(O2198*PI()/180))</f>
        <v>-1.567213939465862</v>
      </c>
      <c r="Y2198" s="21">
        <f t="shared" ref="Y2198:Y2261" si="626">X2198+N2198</f>
        <v>85.432786060534141</v>
      </c>
      <c r="Z2198" s="21">
        <f t="shared" si="616"/>
        <v>27.080701044086076</v>
      </c>
      <c r="AA2198" s="21">
        <f t="shared" ref="AA2198:AA2261" si="627">Z2198*I2198</f>
        <v>27.080701044086076</v>
      </c>
      <c r="AB2198" s="21">
        <f t="shared" ref="AB2198:AB2261" si="628">Z2198*J2198</f>
        <v>0</v>
      </c>
      <c r="AC2198" s="21">
        <f t="shared" ref="AC2198:AC2261" si="629">L2198</f>
        <v>0</v>
      </c>
      <c r="AD2198" s="21">
        <f t="shared" si="617"/>
        <v>0</v>
      </c>
      <c r="AE2198" s="21" t="str">
        <f t="shared" ref="AE2198:AE2261" si="630">CONCATENATE(B2198, "/", C2198, "/", D2198,":00")</f>
        <v>4/1/17:00</v>
      </c>
    </row>
    <row r="2199" spans="2:31">
      <c r="B2199" s="37">
        <v>4</v>
      </c>
      <c r="C2199" s="38">
        <v>1</v>
      </c>
      <c r="D2199" s="39">
        <v>18</v>
      </c>
      <c r="E2199" s="17">
        <v>8.9</v>
      </c>
      <c r="F2199" s="17">
        <v>86</v>
      </c>
      <c r="G2199" s="17">
        <v>3</v>
      </c>
      <c r="H2199" s="37">
        <f t="shared" si="618"/>
        <v>48.02</v>
      </c>
      <c r="I2199" s="37">
        <f>IF(H2199&lt;'Roof Calculator'!$G$8, 1, 0)</f>
        <v>1</v>
      </c>
      <c r="J2199" s="37">
        <f>IF(H2199&gt;='Roof Calculator'!$G$8, 1, 0)</f>
        <v>0</v>
      </c>
      <c r="K2199" s="37">
        <f t="shared" si="619"/>
        <v>48.02</v>
      </c>
      <c r="L2199" s="37">
        <f t="shared" si="620"/>
        <v>0</v>
      </c>
      <c r="M2199" s="37">
        <v>0</v>
      </c>
      <c r="N2199" s="37">
        <f t="shared" si="621"/>
        <v>86</v>
      </c>
      <c r="O2199" s="37">
        <v>0</v>
      </c>
      <c r="P2199" s="37">
        <v>0</v>
      </c>
      <c r="Q2199" s="21">
        <f t="shared" si="622"/>
        <v>39.790999999999997</v>
      </c>
      <c r="R2199" s="21">
        <f t="shared" ref="R2199:R2262" si="631">R2198+1/24</f>
        <v>91.70833333333502</v>
      </c>
      <c r="S2199" s="21">
        <f t="shared" ref="S2199:S2262" si="632">ASIN(SIN(23.45*PI()/180)*SIN((360/365*(R2199-81))*PI()/180))*180/PI()</f>
        <v>4.1829442678201074</v>
      </c>
      <c r="T2199" s="21">
        <f t="shared" si="623"/>
        <v>86.147999999999996</v>
      </c>
      <c r="U2199" s="37">
        <f>VLOOKUP(Time_Zone, 'LSTM LookUp'!$B$5:$D$8, 3, FALSE)</f>
        <v>-75</v>
      </c>
      <c r="V2199" s="21">
        <f t="shared" ref="V2199:V2262" si="633">9.87*SIN(2*(360/365*(R2199-81))*PI()/180)-7.53*COS((360/365*(R2199-81))*PI()/180)-1.5*SIN((360/365*(R2199-81))*PI()/180)</f>
        <v>-4.1204578730324899</v>
      </c>
      <c r="W2199" s="21">
        <f t="shared" si="624"/>
        <v>250.11788553174188</v>
      </c>
      <c r="X2199" s="21">
        <f t="shared" si="625"/>
        <v>-0.6418168360157317</v>
      </c>
      <c r="Y2199" s="21">
        <f t="shared" si="626"/>
        <v>85.358183163984265</v>
      </c>
      <c r="Z2199" s="21">
        <f t="shared" ref="Z2199:Z2262" si="634">Y2199/10.764*3.412</f>
        <v>27.057053228866064</v>
      </c>
      <c r="AA2199" s="21">
        <f t="shared" si="627"/>
        <v>27.057053228866064</v>
      </c>
      <c r="AB2199" s="21">
        <f t="shared" si="628"/>
        <v>0</v>
      </c>
      <c r="AC2199" s="21">
        <f t="shared" si="629"/>
        <v>0</v>
      </c>
      <c r="AD2199" s="21">
        <f t="shared" ref="AD2199:AD2262" si="635">AB2199</f>
        <v>0</v>
      </c>
      <c r="AE2199" s="21" t="str">
        <f t="shared" si="630"/>
        <v>4/1/18:00</v>
      </c>
    </row>
    <row r="2200" spans="2:31">
      <c r="B2200" s="37">
        <v>4</v>
      </c>
      <c r="C2200" s="38">
        <v>1</v>
      </c>
      <c r="D2200" s="39">
        <v>19</v>
      </c>
      <c r="E2200" s="17">
        <v>8.3000000000000007</v>
      </c>
      <c r="F2200" s="17">
        <v>21</v>
      </c>
      <c r="G2200" s="17">
        <v>1</v>
      </c>
      <c r="H2200" s="37">
        <f t="shared" si="618"/>
        <v>46.94</v>
      </c>
      <c r="I2200" s="37">
        <f>IF(H2200&lt;'Roof Calculator'!$G$8, 1, 0)</f>
        <v>1</v>
      </c>
      <c r="J2200" s="37">
        <f>IF(H2200&gt;='Roof Calculator'!$G$8, 1, 0)</f>
        <v>0</v>
      </c>
      <c r="K2200" s="37">
        <f t="shared" si="619"/>
        <v>46.94</v>
      </c>
      <c r="L2200" s="37">
        <f t="shared" si="620"/>
        <v>0</v>
      </c>
      <c r="M2200" s="37">
        <v>0</v>
      </c>
      <c r="N2200" s="37">
        <f t="shared" si="621"/>
        <v>21</v>
      </c>
      <c r="O2200" s="37">
        <v>0</v>
      </c>
      <c r="P2200" s="37">
        <v>0</v>
      </c>
      <c r="Q2200" s="21">
        <f t="shared" si="622"/>
        <v>39.790999999999997</v>
      </c>
      <c r="R2200" s="21">
        <f t="shared" si="631"/>
        <v>91.750000000001691</v>
      </c>
      <c r="S2200" s="21">
        <f t="shared" si="632"/>
        <v>4.1990632817328093</v>
      </c>
      <c r="T2200" s="21">
        <f t="shared" si="623"/>
        <v>86.147999999999996</v>
      </c>
      <c r="U2200" s="37">
        <f>VLOOKUP(Time_Zone, 'LSTM LookUp'!$B$5:$D$8, 3, FALSE)</f>
        <v>-75</v>
      </c>
      <c r="V2200" s="21">
        <f t="shared" si="633"/>
        <v>-4.1073199415924488</v>
      </c>
      <c r="W2200" s="21">
        <f t="shared" si="624"/>
        <v>265.12117001460189</v>
      </c>
      <c r="X2200" s="21">
        <f t="shared" si="625"/>
        <v>-1.8313500696105843E-2</v>
      </c>
      <c r="Y2200" s="21">
        <f t="shared" si="626"/>
        <v>20.981686499303894</v>
      </c>
      <c r="Z2200" s="21">
        <f t="shared" si="634"/>
        <v>6.6508281619867047</v>
      </c>
      <c r="AA2200" s="21">
        <f t="shared" si="627"/>
        <v>6.6508281619867047</v>
      </c>
      <c r="AB2200" s="21">
        <f t="shared" si="628"/>
        <v>0</v>
      </c>
      <c r="AC2200" s="21">
        <f t="shared" si="629"/>
        <v>0</v>
      </c>
      <c r="AD2200" s="21">
        <f t="shared" si="635"/>
        <v>0</v>
      </c>
      <c r="AE2200" s="21" t="str">
        <f t="shared" si="630"/>
        <v>4/1/19:00</v>
      </c>
    </row>
    <row r="2201" spans="2:31">
      <c r="B2201" s="37">
        <v>4</v>
      </c>
      <c r="C2201" s="38">
        <v>1</v>
      </c>
      <c r="D2201" s="39">
        <v>20</v>
      </c>
      <c r="E2201" s="17">
        <v>7.8</v>
      </c>
      <c r="F2201" s="17">
        <v>1</v>
      </c>
      <c r="G2201" s="17">
        <v>0</v>
      </c>
      <c r="H2201" s="37">
        <f t="shared" si="618"/>
        <v>46.04</v>
      </c>
      <c r="I2201" s="37">
        <f>IF(H2201&lt;'Roof Calculator'!$G$8, 1, 0)</f>
        <v>1</v>
      </c>
      <c r="J2201" s="37">
        <f>IF(H2201&gt;='Roof Calculator'!$G$8, 1, 0)</f>
        <v>0</v>
      </c>
      <c r="K2201" s="37">
        <f t="shared" si="619"/>
        <v>46.04</v>
      </c>
      <c r="L2201" s="37">
        <f t="shared" si="620"/>
        <v>0</v>
      </c>
      <c r="M2201" s="37">
        <v>0</v>
      </c>
      <c r="N2201" s="37">
        <f t="shared" si="621"/>
        <v>1</v>
      </c>
      <c r="O2201" s="37">
        <v>0</v>
      </c>
      <c r="P2201" s="37">
        <v>0</v>
      </c>
      <c r="Q2201" s="21">
        <f t="shared" si="622"/>
        <v>39.790999999999997</v>
      </c>
      <c r="R2201" s="21">
        <f t="shared" si="631"/>
        <v>91.791666666668362</v>
      </c>
      <c r="S2201" s="21">
        <f t="shared" si="632"/>
        <v>4.2151804644195421</v>
      </c>
      <c r="T2201" s="21">
        <f t="shared" si="623"/>
        <v>86.147999999999996</v>
      </c>
      <c r="U2201" s="37">
        <f>VLOOKUP(Time_Zone, 'LSTM LookUp'!$B$5:$D$8, 3, FALSE)</f>
        <v>-75</v>
      </c>
      <c r="V2201" s="21">
        <f t="shared" si="633"/>
        <v>-4.0941854071421542</v>
      </c>
      <c r="W2201" s="21">
        <f t="shared" si="624"/>
        <v>280.12445364821451</v>
      </c>
      <c r="X2201" s="21">
        <f t="shared" si="625"/>
        <v>0</v>
      </c>
      <c r="Y2201" s="21">
        <f t="shared" si="626"/>
        <v>1</v>
      </c>
      <c r="Z2201" s="21">
        <f t="shared" si="634"/>
        <v>0.31698253437383872</v>
      </c>
      <c r="AA2201" s="21">
        <f t="shared" si="627"/>
        <v>0.31698253437383872</v>
      </c>
      <c r="AB2201" s="21">
        <f t="shared" si="628"/>
        <v>0</v>
      </c>
      <c r="AC2201" s="21">
        <f t="shared" si="629"/>
        <v>0</v>
      </c>
      <c r="AD2201" s="21">
        <f t="shared" si="635"/>
        <v>0</v>
      </c>
      <c r="AE2201" s="21" t="str">
        <f t="shared" si="630"/>
        <v>4/1/20:00</v>
      </c>
    </row>
    <row r="2202" spans="2:31">
      <c r="B2202" s="37">
        <v>4</v>
      </c>
      <c r="C2202" s="38">
        <v>1</v>
      </c>
      <c r="D2202" s="39">
        <v>21</v>
      </c>
      <c r="E2202" s="17">
        <v>4.4000000000000004</v>
      </c>
      <c r="F2202" s="17">
        <v>0</v>
      </c>
      <c r="G2202" s="17">
        <v>0</v>
      </c>
      <c r="H2202" s="37">
        <f t="shared" si="618"/>
        <v>39.92</v>
      </c>
      <c r="I2202" s="37">
        <f>IF(H2202&lt;'Roof Calculator'!$G$8, 1, 0)</f>
        <v>1</v>
      </c>
      <c r="J2202" s="37">
        <f>IF(H2202&gt;='Roof Calculator'!$G$8, 1, 0)</f>
        <v>0</v>
      </c>
      <c r="K2202" s="37">
        <f t="shared" si="619"/>
        <v>39.92</v>
      </c>
      <c r="L2202" s="37">
        <f t="shared" si="620"/>
        <v>0</v>
      </c>
      <c r="M2202" s="37">
        <v>0</v>
      </c>
      <c r="N2202" s="37">
        <f t="shared" si="621"/>
        <v>0</v>
      </c>
      <c r="O2202" s="37">
        <v>0</v>
      </c>
      <c r="P2202" s="37">
        <v>0</v>
      </c>
      <c r="Q2202" s="21">
        <f t="shared" si="622"/>
        <v>39.790999999999997</v>
      </c>
      <c r="R2202" s="21">
        <f t="shared" si="631"/>
        <v>91.833333333335034</v>
      </c>
      <c r="S2202" s="21">
        <f t="shared" si="632"/>
        <v>4.2312958087500903</v>
      </c>
      <c r="T2202" s="21">
        <f t="shared" si="623"/>
        <v>86.147999999999996</v>
      </c>
      <c r="U2202" s="37">
        <f>VLOOKUP(Time_Zone, 'LSTM LookUp'!$B$5:$D$8, 3, FALSE)</f>
        <v>-75</v>
      </c>
      <c r="V2202" s="21">
        <f t="shared" si="633"/>
        <v>-4.0810542968057151</v>
      </c>
      <c r="W2202" s="21">
        <f t="shared" si="624"/>
        <v>295.12773642579856</v>
      </c>
      <c r="X2202" s="21">
        <f t="shared" si="625"/>
        <v>0</v>
      </c>
      <c r="Y2202" s="21">
        <f t="shared" si="626"/>
        <v>0</v>
      </c>
      <c r="Z2202" s="21">
        <f t="shared" si="634"/>
        <v>0</v>
      </c>
      <c r="AA2202" s="21">
        <f t="shared" si="627"/>
        <v>0</v>
      </c>
      <c r="AB2202" s="21">
        <f t="shared" si="628"/>
        <v>0</v>
      </c>
      <c r="AC2202" s="21">
        <f t="shared" si="629"/>
        <v>0</v>
      </c>
      <c r="AD2202" s="21">
        <f t="shared" si="635"/>
        <v>0</v>
      </c>
      <c r="AE2202" s="21" t="str">
        <f t="shared" si="630"/>
        <v>4/1/21:00</v>
      </c>
    </row>
    <row r="2203" spans="2:31">
      <c r="B2203" s="37">
        <v>4</v>
      </c>
      <c r="C2203" s="38">
        <v>1</v>
      </c>
      <c r="D2203" s="39">
        <v>22</v>
      </c>
      <c r="E2203" s="17">
        <v>4.4000000000000004</v>
      </c>
      <c r="F2203" s="17">
        <v>0</v>
      </c>
      <c r="G2203" s="17">
        <v>0</v>
      </c>
      <c r="H2203" s="37">
        <f t="shared" si="618"/>
        <v>39.92</v>
      </c>
      <c r="I2203" s="37">
        <f>IF(H2203&lt;'Roof Calculator'!$G$8, 1, 0)</f>
        <v>1</v>
      </c>
      <c r="J2203" s="37">
        <f>IF(H2203&gt;='Roof Calculator'!$G$8, 1, 0)</f>
        <v>0</v>
      </c>
      <c r="K2203" s="37">
        <f t="shared" si="619"/>
        <v>39.92</v>
      </c>
      <c r="L2203" s="37">
        <f t="shared" si="620"/>
        <v>0</v>
      </c>
      <c r="M2203" s="37">
        <v>0</v>
      </c>
      <c r="N2203" s="37">
        <f t="shared" si="621"/>
        <v>0</v>
      </c>
      <c r="O2203" s="37">
        <v>0</v>
      </c>
      <c r="P2203" s="37">
        <v>0</v>
      </c>
      <c r="Q2203" s="21">
        <f t="shared" si="622"/>
        <v>39.790999999999997</v>
      </c>
      <c r="R2203" s="21">
        <f t="shared" si="631"/>
        <v>91.875000000001705</v>
      </c>
      <c r="S2203" s="21">
        <f t="shared" si="632"/>
        <v>4.2474093075938812</v>
      </c>
      <c r="T2203" s="21">
        <f t="shared" si="623"/>
        <v>86.147999999999996</v>
      </c>
      <c r="U2203" s="37">
        <f>VLOOKUP(Time_Zone, 'LSTM LookUp'!$B$5:$D$8, 3, FALSE)</f>
        <v>-75</v>
      </c>
      <c r="V2203" s="21">
        <f t="shared" si="633"/>
        <v>-4.0679266376940886</v>
      </c>
      <c r="W2203" s="21">
        <f t="shared" si="624"/>
        <v>310.13101834057647</v>
      </c>
      <c r="X2203" s="21">
        <f t="shared" si="625"/>
        <v>0</v>
      </c>
      <c r="Y2203" s="21">
        <f t="shared" si="626"/>
        <v>0</v>
      </c>
      <c r="Z2203" s="21">
        <f t="shared" si="634"/>
        <v>0</v>
      </c>
      <c r="AA2203" s="21">
        <f t="shared" si="627"/>
        <v>0</v>
      </c>
      <c r="AB2203" s="21">
        <f t="shared" si="628"/>
        <v>0</v>
      </c>
      <c r="AC2203" s="21">
        <f t="shared" si="629"/>
        <v>0</v>
      </c>
      <c r="AD2203" s="21">
        <f t="shared" si="635"/>
        <v>0</v>
      </c>
      <c r="AE2203" s="21" t="str">
        <f t="shared" si="630"/>
        <v>4/1/22:00</v>
      </c>
    </row>
    <row r="2204" spans="2:31">
      <c r="B2204" s="37">
        <v>4</v>
      </c>
      <c r="C2204" s="38">
        <v>1</v>
      </c>
      <c r="D2204" s="39">
        <v>23</v>
      </c>
      <c r="E2204" s="17">
        <v>4.4000000000000004</v>
      </c>
      <c r="F2204" s="17">
        <v>0</v>
      </c>
      <c r="G2204" s="17">
        <v>0</v>
      </c>
      <c r="H2204" s="37">
        <f t="shared" si="618"/>
        <v>39.92</v>
      </c>
      <c r="I2204" s="37">
        <f>IF(H2204&lt;'Roof Calculator'!$G$8, 1, 0)</f>
        <v>1</v>
      </c>
      <c r="J2204" s="37">
        <f>IF(H2204&gt;='Roof Calculator'!$G$8, 1, 0)</f>
        <v>0</v>
      </c>
      <c r="K2204" s="37">
        <f t="shared" si="619"/>
        <v>39.92</v>
      </c>
      <c r="L2204" s="37">
        <f t="shared" si="620"/>
        <v>0</v>
      </c>
      <c r="M2204" s="37">
        <v>0</v>
      </c>
      <c r="N2204" s="37">
        <f t="shared" si="621"/>
        <v>0</v>
      </c>
      <c r="O2204" s="37">
        <v>0</v>
      </c>
      <c r="P2204" s="37">
        <v>0</v>
      </c>
      <c r="Q2204" s="21">
        <f t="shared" si="622"/>
        <v>39.790999999999997</v>
      </c>
      <c r="R2204" s="21">
        <f t="shared" si="631"/>
        <v>91.916666666668377</v>
      </c>
      <c r="S2204" s="21">
        <f t="shared" si="632"/>
        <v>4.2635209538199801</v>
      </c>
      <c r="T2204" s="21">
        <f t="shared" si="623"/>
        <v>86.147999999999996</v>
      </c>
      <c r="U2204" s="37">
        <f>VLOOKUP(Time_Zone, 'LSTM LookUp'!$B$5:$D$8, 3, FALSE)</f>
        <v>-75</v>
      </c>
      <c r="V2204" s="21">
        <f t="shared" si="633"/>
        <v>-4.0548024569050432</v>
      </c>
      <c r="W2204" s="21">
        <f t="shared" si="624"/>
        <v>325.13429938577372</v>
      </c>
      <c r="X2204" s="21">
        <f t="shared" si="625"/>
        <v>0</v>
      </c>
      <c r="Y2204" s="21">
        <f t="shared" si="626"/>
        <v>0</v>
      </c>
      <c r="Z2204" s="21">
        <f t="shared" si="634"/>
        <v>0</v>
      </c>
      <c r="AA2204" s="21">
        <f t="shared" si="627"/>
        <v>0</v>
      </c>
      <c r="AB2204" s="21">
        <f t="shared" si="628"/>
        <v>0</v>
      </c>
      <c r="AC2204" s="21">
        <f t="shared" si="629"/>
        <v>0</v>
      </c>
      <c r="AD2204" s="21">
        <f t="shared" si="635"/>
        <v>0</v>
      </c>
      <c r="AE2204" s="21" t="str">
        <f t="shared" si="630"/>
        <v>4/1/23:00</v>
      </c>
    </row>
    <row r="2205" spans="2:31">
      <c r="B2205" s="37">
        <v>4</v>
      </c>
      <c r="C2205" s="38">
        <v>1</v>
      </c>
      <c r="D2205" s="39">
        <v>24</v>
      </c>
      <c r="E2205" s="17">
        <v>3.3</v>
      </c>
      <c r="F2205" s="17">
        <v>0</v>
      </c>
      <c r="G2205" s="17">
        <v>0</v>
      </c>
      <c r="H2205" s="37">
        <f t="shared" si="618"/>
        <v>37.94</v>
      </c>
      <c r="I2205" s="37">
        <f>IF(H2205&lt;'Roof Calculator'!$G$8, 1, 0)</f>
        <v>1</v>
      </c>
      <c r="J2205" s="37">
        <f>IF(H2205&gt;='Roof Calculator'!$G$8, 1, 0)</f>
        <v>0</v>
      </c>
      <c r="K2205" s="37">
        <f t="shared" si="619"/>
        <v>37.94</v>
      </c>
      <c r="L2205" s="37">
        <f t="shared" si="620"/>
        <v>0</v>
      </c>
      <c r="M2205" s="37">
        <v>0</v>
      </c>
      <c r="N2205" s="37">
        <f t="shared" si="621"/>
        <v>0</v>
      </c>
      <c r="O2205" s="37">
        <v>0</v>
      </c>
      <c r="P2205" s="37">
        <v>0</v>
      </c>
      <c r="Q2205" s="21">
        <f t="shared" si="622"/>
        <v>39.790999999999997</v>
      </c>
      <c r="R2205" s="21">
        <f t="shared" si="631"/>
        <v>91.958333333335048</v>
      </c>
      <c r="S2205" s="21">
        <f t="shared" si="632"/>
        <v>4.2796307402970877</v>
      </c>
      <c r="T2205" s="21">
        <f t="shared" si="623"/>
        <v>86.147999999999996</v>
      </c>
      <c r="U2205" s="37">
        <f>VLOOKUP(Time_Zone, 'LSTM LookUp'!$B$5:$D$8, 3, FALSE)</f>
        <v>-75</v>
      </c>
      <c r="V2205" s="21">
        <f t="shared" si="633"/>
        <v>-4.0416817815230885</v>
      </c>
      <c r="W2205" s="21">
        <f t="shared" si="624"/>
        <v>340.13757955461926</v>
      </c>
      <c r="X2205" s="21">
        <f t="shared" si="625"/>
        <v>0</v>
      </c>
      <c r="Y2205" s="21">
        <f t="shared" si="626"/>
        <v>0</v>
      </c>
      <c r="Z2205" s="21">
        <f t="shared" si="634"/>
        <v>0</v>
      </c>
      <c r="AA2205" s="21">
        <f t="shared" si="627"/>
        <v>0</v>
      </c>
      <c r="AB2205" s="21">
        <f t="shared" si="628"/>
        <v>0</v>
      </c>
      <c r="AC2205" s="21">
        <f t="shared" si="629"/>
        <v>0</v>
      </c>
      <c r="AD2205" s="21">
        <f t="shared" si="635"/>
        <v>0</v>
      </c>
      <c r="AE2205" s="21" t="str">
        <f t="shared" si="630"/>
        <v>4/1/24:00</v>
      </c>
    </row>
    <row r="2206" spans="2:31">
      <c r="B2206" s="37">
        <v>4</v>
      </c>
      <c r="C2206" s="38">
        <v>2</v>
      </c>
      <c r="D2206" s="39">
        <v>1</v>
      </c>
      <c r="E2206" s="17">
        <v>2.2000000000000002</v>
      </c>
      <c r="F2206" s="17">
        <v>0</v>
      </c>
      <c r="G2206" s="17">
        <v>0</v>
      </c>
      <c r="H2206" s="37">
        <f t="shared" si="618"/>
        <v>35.96</v>
      </c>
      <c r="I2206" s="37">
        <f>IF(H2206&lt;'Roof Calculator'!$G$8, 1, 0)</f>
        <v>1</v>
      </c>
      <c r="J2206" s="37">
        <f>IF(H2206&gt;='Roof Calculator'!$G$8, 1, 0)</f>
        <v>0</v>
      </c>
      <c r="K2206" s="37">
        <f t="shared" si="619"/>
        <v>35.96</v>
      </c>
      <c r="L2206" s="37">
        <f t="shared" si="620"/>
        <v>0</v>
      </c>
      <c r="M2206" s="37">
        <v>0</v>
      </c>
      <c r="N2206" s="37">
        <f t="shared" si="621"/>
        <v>0</v>
      </c>
      <c r="O2206" s="37">
        <v>0</v>
      </c>
      <c r="P2206" s="37">
        <v>0</v>
      </c>
      <c r="Q2206" s="21">
        <f t="shared" si="622"/>
        <v>39.790999999999997</v>
      </c>
      <c r="R2206" s="21">
        <f t="shared" si="631"/>
        <v>92.00000000000172</v>
      </c>
      <c r="S2206" s="21">
        <f t="shared" si="632"/>
        <v>4.2957386598935487</v>
      </c>
      <c r="T2206" s="21">
        <f t="shared" si="623"/>
        <v>86.147999999999996</v>
      </c>
      <c r="U2206" s="37">
        <f>VLOOKUP(Time_Zone, 'LSTM LookUp'!$B$5:$D$8, 3, FALSE)</f>
        <v>-75</v>
      </c>
      <c r="V2206" s="21">
        <f t="shared" si="633"/>
        <v>-4.028564638619426</v>
      </c>
      <c r="W2206" s="21">
        <f t="shared" si="624"/>
        <v>-4.8591411596548628</v>
      </c>
      <c r="X2206" s="21">
        <f t="shared" si="625"/>
        <v>0</v>
      </c>
      <c r="Y2206" s="21">
        <f t="shared" si="626"/>
        <v>0</v>
      </c>
      <c r="Z2206" s="21">
        <f t="shared" si="634"/>
        <v>0</v>
      </c>
      <c r="AA2206" s="21">
        <f t="shared" si="627"/>
        <v>0</v>
      </c>
      <c r="AB2206" s="21">
        <f t="shared" si="628"/>
        <v>0</v>
      </c>
      <c r="AC2206" s="21">
        <f t="shared" si="629"/>
        <v>0</v>
      </c>
      <c r="AD2206" s="21">
        <f t="shared" si="635"/>
        <v>0</v>
      </c>
      <c r="AE2206" s="21" t="str">
        <f t="shared" si="630"/>
        <v>4/2/1:00</v>
      </c>
    </row>
    <row r="2207" spans="2:31">
      <c r="B2207" s="37">
        <v>4</v>
      </c>
      <c r="C2207" s="38">
        <v>2</v>
      </c>
      <c r="D2207" s="39">
        <v>2</v>
      </c>
      <c r="E2207" s="17">
        <v>1.1000000000000001</v>
      </c>
      <c r="F2207" s="17">
        <v>0</v>
      </c>
      <c r="G2207" s="17">
        <v>0</v>
      </c>
      <c r="H2207" s="37">
        <f t="shared" si="618"/>
        <v>33.979999999999997</v>
      </c>
      <c r="I2207" s="37">
        <f>IF(H2207&lt;'Roof Calculator'!$G$8, 1, 0)</f>
        <v>1</v>
      </c>
      <c r="J2207" s="37">
        <f>IF(H2207&gt;='Roof Calculator'!$G$8, 1, 0)</f>
        <v>0</v>
      </c>
      <c r="K2207" s="37">
        <f t="shared" si="619"/>
        <v>33.979999999999997</v>
      </c>
      <c r="L2207" s="37">
        <f t="shared" si="620"/>
        <v>0</v>
      </c>
      <c r="M2207" s="37">
        <v>0</v>
      </c>
      <c r="N2207" s="37">
        <f t="shared" si="621"/>
        <v>0</v>
      </c>
      <c r="O2207" s="37">
        <v>0</v>
      </c>
      <c r="P2207" s="37">
        <v>0</v>
      </c>
      <c r="Q2207" s="21">
        <f t="shared" si="622"/>
        <v>39.790999999999997</v>
      </c>
      <c r="R2207" s="21">
        <f t="shared" si="631"/>
        <v>92.041666666668391</v>
      </c>
      <c r="S2207" s="21">
        <f t="shared" si="632"/>
        <v>4.3118447054773368</v>
      </c>
      <c r="T2207" s="21">
        <f t="shared" si="623"/>
        <v>86.147999999999996</v>
      </c>
      <c r="U2207" s="37">
        <f>VLOOKUP(Time_Zone, 'LSTM LookUp'!$B$5:$D$8, 3, FALSE)</f>
        <v>-75</v>
      </c>
      <c r="V2207" s="21">
        <f t="shared" si="633"/>
        <v>-4.0154510552518916</v>
      </c>
      <c r="W2207" s="21">
        <f t="shared" si="624"/>
        <v>10.14413723618703</v>
      </c>
      <c r="X2207" s="21">
        <f t="shared" si="625"/>
        <v>0</v>
      </c>
      <c r="Y2207" s="21">
        <f t="shared" si="626"/>
        <v>0</v>
      </c>
      <c r="Z2207" s="21">
        <f t="shared" si="634"/>
        <v>0</v>
      </c>
      <c r="AA2207" s="21">
        <f t="shared" si="627"/>
        <v>0</v>
      </c>
      <c r="AB2207" s="21">
        <f t="shared" si="628"/>
        <v>0</v>
      </c>
      <c r="AC2207" s="21">
        <f t="shared" si="629"/>
        <v>0</v>
      </c>
      <c r="AD2207" s="21">
        <f t="shared" si="635"/>
        <v>0</v>
      </c>
      <c r="AE2207" s="21" t="str">
        <f t="shared" si="630"/>
        <v>4/2/2:00</v>
      </c>
    </row>
    <row r="2208" spans="2:31">
      <c r="B2208" s="37">
        <v>4</v>
      </c>
      <c r="C2208" s="38">
        <v>2</v>
      </c>
      <c r="D2208" s="39">
        <v>3</v>
      </c>
      <c r="E2208" s="17">
        <v>0.6</v>
      </c>
      <c r="F2208" s="17">
        <v>0</v>
      </c>
      <c r="G2208" s="17">
        <v>0</v>
      </c>
      <c r="H2208" s="37">
        <f t="shared" si="618"/>
        <v>33.08</v>
      </c>
      <c r="I2208" s="37">
        <f>IF(H2208&lt;'Roof Calculator'!$G$8, 1, 0)</f>
        <v>1</v>
      </c>
      <c r="J2208" s="37">
        <f>IF(H2208&gt;='Roof Calculator'!$G$8, 1, 0)</f>
        <v>0</v>
      </c>
      <c r="K2208" s="37">
        <f t="shared" si="619"/>
        <v>33.08</v>
      </c>
      <c r="L2208" s="37">
        <f t="shared" si="620"/>
        <v>0</v>
      </c>
      <c r="M2208" s="37">
        <v>0</v>
      </c>
      <c r="N2208" s="37">
        <f t="shared" si="621"/>
        <v>0</v>
      </c>
      <c r="O2208" s="37">
        <v>0</v>
      </c>
      <c r="P2208" s="37">
        <v>0</v>
      </c>
      <c r="Q2208" s="21">
        <f t="shared" si="622"/>
        <v>39.790999999999997</v>
      </c>
      <c r="R2208" s="21">
        <f t="shared" si="631"/>
        <v>92.083333333335062</v>
      </c>
      <c r="S2208" s="21">
        <f t="shared" si="632"/>
        <v>4.3279488699160655</v>
      </c>
      <c r="T2208" s="21">
        <f t="shared" si="623"/>
        <v>86.147999999999996</v>
      </c>
      <c r="U2208" s="37">
        <f>VLOOKUP(Time_Zone, 'LSTM LookUp'!$B$5:$D$8, 3, FALSE)</f>
        <v>-75</v>
      </c>
      <c r="V2208" s="21">
        <f t="shared" si="633"/>
        <v>-4.0023410584648973</v>
      </c>
      <c r="W2208" s="21">
        <f t="shared" si="624"/>
        <v>25.147414735383762</v>
      </c>
      <c r="X2208" s="21">
        <f t="shared" si="625"/>
        <v>0</v>
      </c>
      <c r="Y2208" s="21">
        <f t="shared" si="626"/>
        <v>0</v>
      </c>
      <c r="Z2208" s="21">
        <f t="shared" si="634"/>
        <v>0</v>
      </c>
      <c r="AA2208" s="21">
        <f t="shared" si="627"/>
        <v>0</v>
      </c>
      <c r="AB2208" s="21">
        <f t="shared" si="628"/>
        <v>0</v>
      </c>
      <c r="AC2208" s="21">
        <f t="shared" si="629"/>
        <v>0</v>
      </c>
      <c r="AD2208" s="21">
        <f t="shared" si="635"/>
        <v>0</v>
      </c>
      <c r="AE2208" s="21" t="str">
        <f t="shared" si="630"/>
        <v>4/2/3:00</v>
      </c>
    </row>
    <row r="2209" spans="2:31">
      <c r="B2209" s="37">
        <v>4</v>
      </c>
      <c r="C2209" s="38">
        <v>2</v>
      </c>
      <c r="D2209" s="39">
        <v>4</v>
      </c>
      <c r="E2209" s="17">
        <v>0</v>
      </c>
      <c r="F2209" s="17">
        <v>0</v>
      </c>
      <c r="G2209" s="17">
        <v>0</v>
      </c>
      <c r="H2209" s="37">
        <f t="shared" si="618"/>
        <v>32</v>
      </c>
      <c r="I2209" s="37">
        <f>IF(H2209&lt;'Roof Calculator'!$G$8, 1, 0)</f>
        <v>1</v>
      </c>
      <c r="J2209" s="37">
        <f>IF(H2209&gt;='Roof Calculator'!$G$8, 1, 0)</f>
        <v>0</v>
      </c>
      <c r="K2209" s="37">
        <f t="shared" si="619"/>
        <v>32</v>
      </c>
      <c r="L2209" s="37">
        <f t="shared" si="620"/>
        <v>0</v>
      </c>
      <c r="M2209" s="37">
        <v>0</v>
      </c>
      <c r="N2209" s="37">
        <f t="shared" si="621"/>
        <v>0</v>
      </c>
      <c r="O2209" s="37">
        <v>0</v>
      </c>
      <c r="P2209" s="37">
        <v>0</v>
      </c>
      <c r="Q2209" s="21">
        <f t="shared" si="622"/>
        <v>39.790999999999997</v>
      </c>
      <c r="R2209" s="21">
        <f t="shared" si="631"/>
        <v>92.125000000001734</v>
      </c>
      <c r="S2209" s="21">
        <f t="shared" si="632"/>
        <v>4.3440511460769775</v>
      </c>
      <c r="T2209" s="21">
        <f t="shared" si="623"/>
        <v>86.147999999999996</v>
      </c>
      <c r="U2209" s="37">
        <f>VLOOKUP(Time_Zone, 'LSTM LookUp'!$B$5:$D$8, 3, FALSE)</f>
        <v>-75</v>
      </c>
      <c r="V2209" s="21">
        <f t="shared" si="633"/>
        <v>-3.9892346752893841</v>
      </c>
      <c r="W2209" s="21">
        <f t="shared" si="624"/>
        <v>40.150691331177654</v>
      </c>
      <c r="X2209" s="21">
        <f t="shared" si="625"/>
        <v>0</v>
      </c>
      <c r="Y2209" s="21">
        <f t="shared" si="626"/>
        <v>0</v>
      </c>
      <c r="Z2209" s="21">
        <f t="shared" si="634"/>
        <v>0</v>
      </c>
      <c r="AA2209" s="21">
        <f t="shared" si="627"/>
        <v>0</v>
      </c>
      <c r="AB2209" s="21">
        <f t="shared" si="628"/>
        <v>0</v>
      </c>
      <c r="AC2209" s="21">
        <f t="shared" si="629"/>
        <v>0</v>
      </c>
      <c r="AD2209" s="21">
        <f t="shared" si="635"/>
        <v>0</v>
      </c>
      <c r="AE2209" s="21" t="str">
        <f t="shared" si="630"/>
        <v>4/2/4:00</v>
      </c>
    </row>
    <row r="2210" spans="2:31">
      <c r="B2210" s="37">
        <v>4</v>
      </c>
      <c r="C2210" s="38">
        <v>2</v>
      </c>
      <c r="D2210" s="39">
        <v>5</v>
      </c>
      <c r="E2210" s="17">
        <v>-0.6</v>
      </c>
      <c r="F2210" s="17">
        <v>0</v>
      </c>
      <c r="G2210" s="17">
        <v>0</v>
      </c>
      <c r="H2210" s="37">
        <f t="shared" si="618"/>
        <v>30.92</v>
      </c>
      <c r="I2210" s="37">
        <f>IF(H2210&lt;'Roof Calculator'!$G$8, 1, 0)</f>
        <v>1</v>
      </c>
      <c r="J2210" s="37">
        <f>IF(H2210&gt;='Roof Calculator'!$G$8, 1, 0)</f>
        <v>0</v>
      </c>
      <c r="K2210" s="37">
        <f t="shared" si="619"/>
        <v>30.92</v>
      </c>
      <c r="L2210" s="37">
        <f t="shared" si="620"/>
        <v>0</v>
      </c>
      <c r="M2210" s="37">
        <v>0</v>
      </c>
      <c r="N2210" s="37">
        <f t="shared" si="621"/>
        <v>0</v>
      </c>
      <c r="O2210" s="37">
        <v>0</v>
      </c>
      <c r="P2210" s="37">
        <v>0</v>
      </c>
      <c r="Q2210" s="21">
        <f t="shared" si="622"/>
        <v>39.790999999999997</v>
      </c>
      <c r="R2210" s="21">
        <f t="shared" si="631"/>
        <v>92.166666666668405</v>
      </c>
      <c r="S2210" s="21">
        <f t="shared" si="632"/>
        <v>4.360151526826952</v>
      </c>
      <c r="T2210" s="21">
        <f t="shared" si="623"/>
        <v>86.147999999999996</v>
      </c>
      <c r="U2210" s="37">
        <f>VLOOKUP(Time_Zone, 'LSTM LookUp'!$B$5:$D$8, 3, FALSE)</f>
        <v>-75</v>
      </c>
      <c r="V2210" s="21">
        <f t="shared" si="633"/>
        <v>-3.9761319327427569</v>
      </c>
      <c r="W2210" s="21">
        <f t="shared" si="624"/>
        <v>55.153967016814313</v>
      </c>
      <c r="X2210" s="21">
        <f t="shared" si="625"/>
        <v>0</v>
      </c>
      <c r="Y2210" s="21">
        <f t="shared" si="626"/>
        <v>0</v>
      </c>
      <c r="Z2210" s="21">
        <f t="shared" si="634"/>
        <v>0</v>
      </c>
      <c r="AA2210" s="21">
        <f t="shared" si="627"/>
        <v>0</v>
      </c>
      <c r="AB2210" s="21">
        <f t="shared" si="628"/>
        <v>0</v>
      </c>
      <c r="AC2210" s="21">
        <f t="shared" si="629"/>
        <v>0</v>
      </c>
      <c r="AD2210" s="21">
        <f t="shared" si="635"/>
        <v>0</v>
      </c>
      <c r="AE2210" s="21" t="str">
        <f t="shared" si="630"/>
        <v>4/2/5:00</v>
      </c>
    </row>
    <row r="2211" spans="2:31">
      <c r="B2211" s="37">
        <v>4</v>
      </c>
      <c r="C2211" s="38">
        <v>2</v>
      </c>
      <c r="D2211" s="39">
        <v>6</v>
      </c>
      <c r="E2211" s="17">
        <v>-1.1000000000000001</v>
      </c>
      <c r="F2211" s="17">
        <v>0</v>
      </c>
      <c r="G2211" s="17">
        <v>0</v>
      </c>
      <c r="H2211" s="37">
        <f t="shared" si="618"/>
        <v>30.02</v>
      </c>
      <c r="I2211" s="37">
        <f>IF(H2211&lt;'Roof Calculator'!$G$8, 1, 0)</f>
        <v>1</v>
      </c>
      <c r="J2211" s="37">
        <f>IF(H2211&gt;='Roof Calculator'!$G$8, 1, 0)</f>
        <v>0</v>
      </c>
      <c r="K2211" s="37">
        <f t="shared" si="619"/>
        <v>30.02</v>
      </c>
      <c r="L2211" s="37">
        <f t="shared" si="620"/>
        <v>0</v>
      </c>
      <c r="M2211" s="37">
        <v>0</v>
      </c>
      <c r="N2211" s="37">
        <f t="shared" si="621"/>
        <v>0</v>
      </c>
      <c r="O2211" s="37">
        <v>0</v>
      </c>
      <c r="P2211" s="37">
        <v>0</v>
      </c>
      <c r="Q2211" s="21">
        <f t="shared" si="622"/>
        <v>39.790999999999997</v>
      </c>
      <c r="R2211" s="21">
        <f t="shared" si="631"/>
        <v>92.208333333335077</v>
      </c>
      <c r="S2211" s="21">
        <f t="shared" si="632"/>
        <v>4.3762500050325013</v>
      </c>
      <c r="T2211" s="21">
        <f t="shared" si="623"/>
        <v>86.147999999999996</v>
      </c>
      <c r="U2211" s="37">
        <f>VLOOKUP(Time_Zone, 'LSTM LookUp'!$B$5:$D$8, 3, FALSE)</f>
        <v>-75</v>
      </c>
      <c r="V2211" s="21">
        <f t="shared" si="633"/>
        <v>-3.9630328578288312</v>
      </c>
      <c r="W2211" s="21">
        <f t="shared" si="624"/>
        <v>70.157241785542794</v>
      </c>
      <c r="X2211" s="21">
        <f t="shared" si="625"/>
        <v>0</v>
      </c>
      <c r="Y2211" s="21">
        <f t="shared" si="626"/>
        <v>0</v>
      </c>
      <c r="Z2211" s="21">
        <f t="shared" si="634"/>
        <v>0</v>
      </c>
      <c r="AA2211" s="21">
        <f t="shared" si="627"/>
        <v>0</v>
      </c>
      <c r="AB2211" s="21">
        <f t="shared" si="628"/>
        <v>0</v>
      </c>
      <c r="AC2211" s="21">
        <f t="shared" si="629"/>
        <v>0</v>
      </c>
      <c r="AD2211" s="21">
        <f t="shared" si="635"/>
        <v>0</v>
      </c>
      <c r="AE2211" s="21" t="str">
        <f t="shared" si="630"/>
        <v>4/2/6:00</v>
      </c>
    </row>
    <row r="2212" spans="2:31">
      <c r="B2212" s="37">
        <v>4</v>
      </c>
      <c r="C2212" s="38">
        <v>2</v>
      </c>
      <c r="D2212" s="39">
        <v>7</v>
      </c>
      <c r="E2212" s="17">
        <v>-1.7</v>
      </c>
      <c r="F2212" s="17">
        <v>12</v>
      </c>
      <c r="G2212" s="17">
        <v>24</v>
      </c>
      <c r="H2212" s="37">
        <f t="shared" si="618"/>
        <v>28.94</v>
      </c>
      <c r="I2212" s="37">
        <f>IF(H2212&lt;'Roof Calculator'!$G$8, 1, 0)</f>
        <v>1</v>
      </c>
      <c r="J2212" s="37">
        <f>IF(H2212&gt;='Roof Calculator'!$G$8, 1, 0)</f>
        <v>0</v>
      </c>
      <c r="K2212" s="37">
        <f t="shared" si="619"/>
        <v>28.94</v>
      </c>
      <c r="L2212" s="37">
        <f t="shared" si="620"/>
        <v>0</v>
      </c>
      <c r="M2212" s="37">
        <v>0</v>
      </c>
      <c r="N2212" s="37">
        <f t="shared" si="621"/>
        <v>12</v>
      </c>
      <c r="O2212" s="37">
        <v>0</v>
      </c>
      <c r="P2212" s="37">
        <v>0</v>
      </c>
      <c r="Q2212" s="21">
        <f t="shared" si="622"/>
        <v>39.790999999999997</v>
      </c>
      <c r="R2212" s="21">
        <f t="shared" si="631"/>
        <v>92.250000000001748</v>
      </c>
      <c r="S2212" s="21">
        <f t="shared" si="632"/>
        <v>4.392346573559764</v>
      </c>
      <c r="T2212" s="21">
        <f t="shared" si="623"/>
        <v>86.147999999999996</v>
      </c>
      <c r="U2212" s="37">
        <f>VLOOKUP(Time_Zone, 'LSTM LookUp'!$B$5:$D$8, 3, FALSE)</f>
        <v>-75</v>
      </c>
      <c r="V2212" s="21">
        <f t="shared" si="633"/>
        <v>-3.949937477537782</v>
      </c>
      <c r="W2212" s="21">
        <f t="shared" si="624"/>
        <v>85.160515630615535</v>
      </c>
      <c r="X2212" s="21">
        <f t="shared" si="625"/>
        <v>2.727553812667713</v>
      </c>
      <c r="Y2212" s="21">
        <f t="shared" si="626"/>
        <v>14.727553812667713</v>
      </c>
      <c r="Z2212" s="21">
        <f t="shared" si="634"/>
        <v>4.6683773326665037</v>
      </c>
      <c r="AA2212" s="21">
        <f t="shared" si="627"/>
        <v>4.6683773326665037</v>
      </c>
      <c r="AB2212" s="21">
        <f t="shared" si="628"/>
        <v>0</v>
      </c>
      <c r="AC2212" s="21">
        <f t="shared" si="629"/>
        <v>0</v>
      </c>
      <c r="AD2212" s="21">
        <f t="shared" si="635"/>
        <v>0</v>
      </c>
      <c r="AE2212" s="21" t="str">
        <f t="shared" si="630"/>
        <v>4/2/7:00</v>
      </c>
    </row>
    <row r="2213" spans="2:31">
      <c r="B2213" s="37">
        <v>4</v>
      </c>
      <c r="C2213" s="38">
        <v>2</v>
      </c>
      <c r="D2213" s="39">
        <v>8</v>
      </c>
      <c r="E2213" s="17">
        <v>-1.1000000000000001</v>
      </c>
      <c r="F2213" s="17">
        <v>52</v>
      </c>
      <c r="G2213" s="17">
        <v>367</v>
      </c>
      <c r="H2213" s="37">
        <f t="shared" si="618"/>
        <v>30.02</v>
      </c>
      <c r="I2213" s="37">
        <f>IF(H2213&lt;'Roof Calculator'!$G$8, 1, 0)</f>
        <v>1</v>
      </c>
      <c r="J2213" s="37">
        <f>IF(H2213&gt;='Roof Calculator'!$G$8, 1, 0)</f>
        <v>0</v>
      </c>
      <c r="K2213" s="37">
        <f t="shared" si="619"/>
        <v>30.02</v>
      </c>
      <c r="L2213" s="37">
        <f t="shared" si="620"/>
        <v>0</v>
      </c>
      <c r="M2213" s="37">
        <v>0</v>
      </c>
      <c r="N2213" s="37">
        <f t="shared" si="621"/>
        <v>52</v>
      </c>
      <c r="O2213" s="37">
        <v>0</v>
      </c>
      <c r="P2213" s="37">
        <v>0</v>
      </c>
      <c r="Q2213" s="21">
        <f t="shared" si="622"/>
        <v>39.790999999999997</v>
      </c>
      <c r="R2213" s="21">
        <f t="shared" si="631"/>
        <v>92.291666666668419</v>
      </c>
      <c r="S2213" s="21">
        <f t="shared" si="632"/>
        <v>4.4084412252745109</v>
      </c>
      <c r="T2213" s="21">
        <f t="shared" si="623"/>
        <v>86.147999999999996</v>
      </c>
      <c r="U2213" s="37">
        <f>VLOOKUP(Time_Zone, 'LSTM LookUp'!$B$5:$D$8, 3, FALSE)</f>
        <v>-75</v>
      </c>
      <c r="V2213" s="21">
        <f t="shared" si="633"/>
        <v>-3.9368458188460829</v>
      </c>
      <c r="W2213" s="21">
        <f t="shared" si="624"/>
        <v>100.16378854528847</v>
      </c>
      <c r="X2213" s="21">
        <f t="shared" si="625"/>
        <v>-31.560757870519339</v>
      </c>
      <c r="Y2213" s="21">
        <f t="shared" si="626"/>
        <v>20.439242129480661</v>
      </c>
      <c r="Z2213" s="21">
        <f t="shared" si="634"/>
        <v>6.4788827708833168</v>
      </c>
      <c r="AA2213" s="21">
        <f t="shared" si="627"/>
        <v>6.4788827708833168</v>
      </c>
      <c r="AB2213" s="21">
        <f t="shared" si="628"/>
        <v>0</v>
      </c>
      <c r="AC2213" s="21">
        <f t="shared" si="629"/>
        <v>0</v>
      </c>
      <c r="AD2213" s="21">
        <f t="shared" si="635"/>
        <v>0</v>
      </c>
      <c r="AE2213" s="21" t="str">
        <f t="shared" si="630"/>
        <v>4/2/8:00</v>
      </c>
    </row>
    <row r="2214" spans="2:31">
      <c r="B2214" s="37">
        <v>4</v>
      </c>
      <c r="C2214" s="38">
        <v>2</v>
      </c>
      <c r="D2214" s="39">
        <v>9</v>
      </c>
      <c r="E2214" s="17">
        <v>0</v>
      </c>
      <c r="F2214" s="17">
        <v>123</v>
      </c>
      <c r="G2214" s="17">
        <v>530</v>
      </c>
      <c r="H2214" s="37">
        <f t="shared" si="618"/>
        <v>32</v>
      </c>
      <c r="I2214" s="37">
        <f>IF(H2214&lt;'Roof Calculator'!$G$8, 1, 0)</f>
        <v>1</v>
      </c>
      <c r="J2214" s="37">
        <f>IF(H2214&gt;='Roof Calculator'!$G$8, 1, 0)</f>
        <v>0</v>
      </c>
      <c r="K2214" s="37">
        <f t="shared" si="619"/>
        <v>32</v>
      </c>
      <c r="L2214" s="37">
        <f t="shared" si="620"/>
        <v>0</v>
      </c>
      <c r="M2214" s="37">
        <v>0</v>
      </c>
      <c r="N2214" s="37">
        <f t="shared" si="621"/>
        <v>123</v>
      </c>
      <c r="O2214" s="37">
        <v>0</v>
      </c>
      <c r="P2214" s="37">
        <v>0</v>
      </c>
      <c r="Q2214" s="21">
        <f t="shared" si="622"/>
        <v>39.790999999999997</v>
      </c>
      <c r="R2214" s="21">
        <f t="shared" si="631"/>
        <v>92.333333333335091</v>
      </c>
      <c r="S2214" s="21">
        <f t="shared" si="632"/>
        <v>4.4245339530421441</v>
      </c>
      <c r="T2214" s="21">
        <f t="shared" si="623"/>
        <v>86.147999999999996</v>
      </c>
      <c r="U2214" s="37">
        <f>VLOOKUP(Time_Zone, 'LSTM LookUp'!$B$5:$D$8, 3, FALSE)</f>
        <v>-75</v>
      </c>
      <c r="V2214" s="21">
        <f t="shared" si="633"/>
        <v>-3.923757908716452</v>
      </c>
      <c r="W2214" s="21">
        <f t="shared" si="624"/>
        <v>115.16706052282086</v>
      </c>
      <c r="X2214" s="21">
        <f t="shared" si="625"/>
        <v>-146.50041936336831</v>
      </c>
      <c r="Y2214" s="21">
        <f t="shared" si="626"/>
        <v>-23.500419363368309</v>
      </c>
      <c r="Z2214" s="21">
        <f t="shared" si="634"/>
        <v>-7.4492224886485205</v>
      </c>
      <c r="AA2214" s="21">
        <f t="shared" si="627"/>
        <v>-7.4492224886485205</v>
      </c>
      <c r="AB2214" s="21">
        <f t="shared" si="628"/>
        <v>0</v>
      </c>
      <c r="AC2214" s="21">
        <f t="shared" si="629"/>
        <v>0</v>
      </c>
      <c r="AD2214" s="21">
        <f t="shared" si="635"/>
        <v>0</v>
      </c>
      <c r="AE2214" s="21" t="str">
        <f t="shared" si="630"/>
        <v>4/2/9:00</v>
      </c>
    </row>
    <row r="2215" spans="2:31">
      <c r="B2215" s="37">
        <v>4</v>
      </c>
      <c r="C2215" s="38">
        <v>2</v>
      </c>
      <c r="D2215" s="39">
        <v>10</v>
      </c>
      <c r="E2215" s="17">
        <v>0.6</v>
      </c>
      <c r="F2215" s="17">
        <v>248</v>
      </c>
      <c r="G2215" s="17">
        <v>416</v>
      </c>
      <c r="H2215" s="37">
        <f t="shared" si="618"/>
        <v>33.08</v>
      </c>
      <c r="I2215" s="37">
        <f>IF(H2215&lt;'Roof Calculator'!$G$8, 1, 0)</f>
        <v>1</v>
      </c>
      <c r="J2215" s="37">
        <f>IF(H2215&gt;='Roof Calculator'!$G$8, 1, 0)</f>
        <v>0</v>
      </c>
      <c r="K2215" s="37">
        <f t="shared" si="619"/>
        <v>33.08</v>
      </c>
      <c r="L2215" s="37">
        <f t="shared" si="620"/>
        <v>0</v>
      </c>
      <c r="M2215" s="37">
        <v>0</v>
      </c>
      <c r="N2215" s="37">
        <f t="shared" si="621"/>
        <v>248</v>
      </c>
      <c r="O2215" s="37">
        <v>0</v>
      </c>
      <c r="P2215" s="37">
        <v>0</v>
      </c>
      <c r="Q2215" s="21">
        <f t="shared" si="622"/>
        <v>39.790999999999997</v>
      </c>
      <c r="R2215" s="21">
        <f t="shared" si="631"/>
        <v>92.375000000001762</v>
      </c>
      <c r="S2215" s="21">
        <f t="shared" si="632"/>
        <v>4.4406247497276885</v>
      </c>
      <c r="T2215" s="21">
        <f t="shared" si="623"/>
        <v>86.147999999999996</v>
      </c>
      <c r="U2215" s="37">
        <f>VLOOKUP(Time_Zone, 'LSTM LookUp'!$B$5:$D$8, 3, FALSE)</f>
        <v>-75</v>
      </c>
      <c r="V2215" s="21">
        <f t="shared" si="633"/>
        <v>-3.9106737740978019</v>
      </c>
      <c r="W2215" s="21">
        <f t="shared" si="624"/>
        <v>130.17033155647556</v>
      </c>
      <c r="X2215" s="21">
        <f t="shared" si="625"/>
        <v>-184.9601603235285</v>
      </c>
      <c r="Y2215" s="21">
        <f t="shared" si="626"/>
        <v>63.039839676471502</v>
      </c>
      <c r="Z2215" s="21">
        <f t="shared" si="634"/>
        <v>19.982528147168413</v>
      </c>
      <c r="AA2215" s="21">
        <f t="shared" si="627"/>
        <v>19.982528147168413</v>
      </c>
      <c r="AB2215" s="21">
        <f t="shared" si="628"/>
        <v>0</v>
      </c>
      <c r="AC2215" s="21">
        <f t="shared" si="629"/>
        <v>0</v>
      </c>
      <c r="AD2215" s="21">
        <f t="shared" si="635"/>
        <v>0</v>
      </c>
      <c r="AE2215" s="21" t="str">
        <f t="shared" si="630"/>
        <v>4/2/10:00</v>
      </c>
    </row>
    <row r="2216" spans="2:31">
      <c r="B2216" s="37">
        <v>4</v>
      </c>
      <c r="C2216" s="38">
        <v>2</v>
      </c>
      <c r="D2216" s="39">
        <v>11</v>
      </c>
      <c r="E2216" s="17">
        <v>2.2000000000000002</v>
      </c>
      <c r="F2216" s="17">
        <v>286</v>
      </c>
      <c r="G2216" s="17">
        <v>125</v>
      </c>
      <c r="H2216" s="37">
        <f t="shared" si="618"/>
        <v>35.96</v>
      </c>
      <c r="I2216" s="37">
        <f>IF(H2216&lt;'Roof Calculator'!$G$8, 1, 0)</f>
        <v>1</v>
      </c>
      <c r="J2216" s="37">
        <f>IF(H2216&gt;='Roof Calculator'!$G$8, 1, 0)</f>
        <v>0</v>
      </c>
      <c r="K2216" s="37">
        <f t="shared" si="619"/>
        <v>35.96</v>
      </c>
      <c r="L2216" s="37">
        <f t="shared" si="620"/>
        <v>0</v>
      </c>
      <c r="M2216" s="37">
        <v>0</v>
      </c>
      <c r="N2216" s="37">
        <f t="shared" si="621"/>
        <v>286</v>
      </c>
      <c r="O2216" s="37">
        <v>0</v>
      </c>
      <c r="P2216" s="37">
        <v>0</v>
      </c>
      <c r="Q2216" s="21">
        <f t="shared" si="622"/>
        <v>39.790999999999997</v>
      </c>
      <c r="R2216" s="21">
        <f t="shared" si="631"/>
        <v>92.416666666668434</v>
      </c>
      <c r="S2216" s="21">
        <f t="shared" si="632"/>
        <v>4.456713608195801</v>
      </c>
      <c r="T2216" s="21">
        <f t="shared" si="623"/>
        <v>86.147999999999996</v>
      </c>
      <c r="U2216" s="37">
        <f>VLOOKUP(Time_Zone, 'LSTM LookUp'!$B$5:$D$8, 3, FALSE)</f>
        <v>-75</v>
      </c>
      <c r="V2216" s="21">
        <f t="shared" si="633"/>
        <v>-3.8975934419251725</v>
      </c>
      <c r="W2216" s="21">
        <f t="shared" si="624"/>
        <v>145.17360163951869</v>
      </c>
      <c r="X2216" s="21">
        <f t="shared" si="625"/>
        <v>-72.389715103047592</v>
      </c>
      <c r="Y2216" s="21">
        <f t="shared" si="626"/>
        <v>213.61028489695241</v>
      </c>
      <c r="Z2216" s="21">
        <f t="shared" si="634"/>
        <v>67.710729474953695</v>
      </c>
      <c r="AA2216" s="21">
        <f t="shared" si="627"/>
        <v>67.710729474953695</v>
      </c>
      <c r="AB2216" s="21">
        <f t="shared" si="628"/>
        <v>0</v>
      </c>
      <c r="AC2216" s="21">
        <f t="shared" si="629"/>
        <v>0</v>
      </c>
      <c r="AD2216" s="21">
        <f t="shared" si="635"/>
        <v>0</v>
      </c>
      <c r="AE2216" s="21" t="str">
        <f t="shared" si="630"/>
        <v>4/2/11:00</v>
      </c>
    </row>
    <row r="2217" spans="2:31">
      <c r="B2217" s="37">
        <v>4</v>
      </c>
      <c r="C2217" s="38">
        <v>2</v>
      </c>
      <c r="D2217" s="39">
        <v>12</v>
      </c>
      <c r="E2217" s="17">
        <v>2.8</v>
      </c>
      <c r="F2217" s="17">
        <v>411</v>
      </c>
      <c r="G2217" s="17">
        <v>340</v>
      </c>
      <c r="H2217" s="37">
        <f t="shared" si="618"/>
        <v>37.04</v>
      </c>
      <c r="I2217" s="37">
        <f>IF(H2217&lt;'Roof Calculator'!$G$8, 1, 0)</f>
        <v>1</v>
      </c>
      <c r="J2217" s="37">
        <f>IF(H2217&gt;='Roof Calculator'!$G$8, 1, 0)</f>
        <v>0</v>
      </c>
      <c r="K2217" s="37">
        <f t="shared" si="619"/>
        <v>37.04</v>
      </c>
      <c r="L2217" s="37">
        <f t="shared" si="620"/>
        <v>0</v>
      </c>
      <c r="M2217" s="37">
        <v>0</v>
      </c>
      <c r="N2217" s="37">
        <f t="shared" si="621"/>
        <v>411</v>
      </c>
      <c r="O2217" s="37">
        <v>0</v>
      </c>
      <c r="P2217" s="37">
        <v>0</v>
      </c>
      <c r="Q2217" s="21">
        <f t="shared" si="622"/>
        <v>39.790999999999997</v>
      </c>
      <c r="R2217" s="21">
        <f t="shared" si="631"/>
        <v>92.458333333335105</v>
      </c>
      <c r="S2217" s="21">
        <f t="shared" si="632"/>
        <v>4.4728005213107549</v>
      </c>
      <c r="T2217" s="21">
        <f t="shared" si="623"/>
        <v>86.147999999999996</v>
      </c>
      <c r="U2217" s="37">
        <f>VLOOKUP(Time_Zone, 'LSTM LookUp'!$B$5:$D$8, 3, FALSE)</f>
        <v>-75</v>
      </c>
      <c r="V2217" s="21">
        <f t="shared" si="633"/>
        <v>-3.8845169391196888</v>
      </c>
      <c r="W2217" s="21">
        <f t="shared" si="624"/>
        <v>160.17687076522009</v>
      </c>
      <c r="X2217" s="21">
        <f t="shared" si="625"/>
        <v>-228.05197832767143</v>
      </c>
      <c r="Y2217" s="21">
        <f t="shared" si="626"/>
        <v>182.94802167232857</v>
      </c>
      <c r="Z2217" s="21">
        <f t="shared" si="634"/>
        <v>57.991327568374686</v>
      </c>
      <c r="AA2217" s="21">
        <f t="shared" si="627"/>
        <v>57.991327568374686</v>
      </c>
      <c r="AB2217" s="21">
        <f t="shared" si="628"/>
        <v>0</v>
      </c>
      <c r="AC2217" s="21">
        <f t="shared" si="629"/>
        <v>0</v>
      </c>
      <c r="AD2217" s="21">
        <f t="shared" si="635"/>
        <v>0</v>
      </c>
      <c r="AE2217" s="21" t="str">
        <f t="shared" si="630"/>
        <v>4/2/12:00</v>
      </c>
    </row>
    <row r="2218" spans="2:31">
      <c r="B2218" s="37">
        <v>4</v>
      </c>
      <c r="C2218" s="38">
        <v>2</v>
      </c>
      <c r="D2218" s="39">
        <v>13</v>
      </c>
      <c r="E2218" s="17">
        <v>2.8</v>
      </c>
      <c r="F2218" s="17">
        <v>373</v>
      </c>
      <c r="G2218" s="17">
        <v>51</v>
      </c>
      <c r="H2218" s="37">
        <f t="shared" si="618"/>
        <v>37.04</v>
      </c>
      <c r="I2218" s="37">
        <f>IF(H2218&lt;'Roof Calculator'!$G$8, 1, 0)</f>
        <v>1</v>
      </c>
      <c r="J2218" s="37">
        <f>IF(H2218&gt;='Roof Calculator'!$G$8, 1, 0)</f>
        <v>0</v>
      </c>
      <c r="K2218" s="37">
        <f t="shared" si="619"/>
        <v>37.04</v>
      </c>
      <c r="L2218" s="37">
        <f t="shared" si="620"/>
        <v>0</v>
      </c>
      <c r="M2218" s="37">
        <v>0</v>
      </c>
      <c r="N2218" s="37">
        <f t="shared" si="621"/>
        <v>373</v>
      </c>
      <c r="O2218" s="37">
        <v>0</v>
      </c>
      <c r="P2218" s="37">
        <v>0</v>
      </c>
      <c r="Q2218" s="21">
        <f t="shared" si="622"/>
        <v>39.790999999999997</v>
      </c>
      <c r="R2218" s="21">
        <f t="shared" si="631"/>
        <v>92.500000000001776</v>
      </c>
      <c r="S2218" s="21">
        <f t="shared" si="632"/>
        <v>4.4888854819364639</v>
      </c>
      <c r="T2218" s="21">
        <f t="shared" si="623"/>
        <v>86.147999999999996</v>
      </c>
      <c r="U2218" s="37">
        <f>VLOOKUP(Time_Zone, 'LSTM LookUp'!$B$5:$D$8, 3, FALSE)</f>
        <v>-75</v>
      </c>
      <c r="V2218" s="21">
        <f t="shared" si="633"/>
        <v>-3.8714442925884951</v>
      </c>
      <c r="W2218" s="21">
        <f t="shared" si="624"/>
        <v>175.18013892685286</v>
      </c>
      <c r="X2218" s="21">
        <f t="shared" si="625"/>
        <v>-36.374681464211733</v>
      </c>
      <c r="Y2218" s="21">
        <f t="shared" si="626"/>
        <v>336.62531853578827</v>
      </c>
      <c r="Z2218" s="21">
        <f t="shared" si="634"/>
        <v>106.70434660387491</v>
      </c>
      <c r="AA2218" s="21">
        <f t="shared" si="627"/>
        <v>106.70434660387491</v>
      </c>
      <c r="AB2218" s="21">
        <f t="shared" si="628"/>
        <v>0</v>
      </c>
      <c r="AC2218" s="21">
        <f t="shared" si="629"/>
        <v>0</v>
      </c>
      <c r="AD2218" s="21">
        <f t="shared" si="635"/>
        <v>0</v>
      </c>
      <c r="AE2218" s="21" t="str">
        <f t="shared" si="630"/>
        <v>4/2/13:00</v>
      </c>
    </row>
    <row r="2219" spans="2:31">
      <c r="B2219" s="37">
        <v>4</v>
      </c>
      <c r="C2219" s="38">
        <v>2</v>
      </c>
      <c r="D2219" s="39">
        <v>14</v>
      </c>
      <c r="E2219" s="17">
        <v>2.8</v>
      </c>
      <c r="F2219" s="17">
        <v>327</v>
      </c>
      <c r="G2219" s="17">
        <v>5</v>
      </c>
      <c r="H2219" s="37">
        <f t="shared" si="618"/>
        <v>37.04</v>
      </c>
      <c r="I2219" s="37">
        <f>IF(H2219&lt;'Roof Calculator'!$G$8, 1, 0)</f>
        <v>1</v>
      </c>
      <c r="J2219" s="37">
        <f>IF(H2219&gt;='Roof Calculator'!$G$8, 1, 0)</f>
        <v>0</v>
      </c>
      <c r="K2219" s="37">
        <f t="shared" si="619"/>
        <v>37.04</v>
      </c>
      <c r="L2219" s="37">
        <f t="shared" si="620"/>
        <v>0</v>
      </c>
      <c r="M2219" s="37">
        <v>0</v>
      </c>
      <c r="N2219" s="37">
        <f t="shared" si="621"/>
        <v>327</v>
      </c>
      <c r="O2219" s="37">
        <v>0</v>
      </c>
      <c r="P2219" s="37">
        <v>0</v>
      </c>
      <c r="Q2219" s="21">
        <f t="shared" si="622"/>
        <v>39.790999999999997</v>
      </c>
      <c r="R2219" s="21">
        <f t="shared" si="631"/>
        <v>92.541666666668448</v>
      </c>
      <c r="S2219" s="21">
        <f t="shared" si="632"/>
        <v>4.5049684829364498</v>
      </c>
      <c r="T2219" s="21">
        <f t="shared" si="623"/>
        <v>86.147999999999996</v>
      </c>
      <c r="U2219" s="37">
        <f>VLOOKUP(Time_Zone, 'LSTM LookUp'!$B$5:$D$8, 3, FALSE)</f>
        <v>-75</v>
      </c>
      <c r="V2219" s="21">
        <f t="shared" si="633"/>
        <v>-3.8583755292247068</v>
      </c>
      <c r="W2219" s="21">
        <f t="shared" si="624"/>
        <v>190.18340611769378</v>
      </c>
      <c r="X2219" s="21">
        <f t="shared" si="625"/>
        <v>-3.5183740225245774</v>
      </c>
      <c r="Y2219" s="21">
        <f t="shared" si="626"/>
        <v>323.4816259774754</v>
      </c>
      <c r="Z2219" s="21">
        <f t="shared" si="634"/>
        <v>102.53802562571035</v>
      </c>
      <c r="AA2219" s="21">
        <f t="shared" si="627"/>
        <v>102.53802562571035</v>
      </c>
      <c r="AB2219" s="21">
        <f t="shared" si="628"/>
        <v>0</v>
      </c>
      <c r="AC2219" s="21">
        <f t="shared" si="629"/>
        <v>0</v>
      </c>
      <c r="AD2219" s="21">
        <f t="shared" si="635"/>
        <v>0</v>
      </c>
      <c r="AE2219" s="21" t="str">
        <f t="shared" si="630"/>
        <v>4/2/14:00</v>
      </c>
    </row>
    <row r="2220" spans="2:31">
      <c r="B2220" s="37">
        <v>4</v>
      </c>
      <c r="C2220" s="38">
        <v>2</v>
      </c>
      <c r="D2220" s="39">
        <v>15</v>
      </c>
      <c r="E2220" s="17">
        <v>2.8</v>
      </c>
      <c r="F2220" s="17">
        <v>249</v>
      </c>
      <c r="G2220" s="17">
        <v>0</v>
      </c>
      <c r="H2220" s="37">
        <f t="shared" si="618"/>
        <v>37.04</v>
      </c>
      <c r="I2220" s="37">
        <f>IF(H2220&lt;'Roof Calculator'!$G$8, 1, 0)</f>
        <v>1</v>
      </c>
      <c r="J2220" s="37">
        <f>IF(H2220&gt;='Roof Calculator'!$G$8, 1, 0)</f>
        <v>0</v>
      </c>
      <c r="K2220" s="37">
        <f t="shared" si="619"/>
        <v>37.04</v>
      </c>
      <c r="L2220" s="37">
        <f t="shared" si="620"/>
        <v>0</v>
      </c>
      <c r="M2220" s="37">
        <v>0</v>
      </c>
      <c r="N2220" s="37">
        <f t="shared" si="621"/>
        <v>249</v>
      </c>
      <c r="O2220" s="37">
        <v>0</v>
      </c>
      <c r="P2220" s="37">
        <v>0</v>
      </c>
      <c r="Q2220" s="21">
        <f t="shared" si="622"/>
        <v>39.790999999999997</v>
      </c>
      <c r="R2220" s="21">
        <f t="shared" si="631"/>
        <v>92.583333333335119</v>
      </c>
      <c r="S2220" s="21">
        <f t="shared" si="632"/>
        <v>4.5210495171738643</v>
      </c>
      <c r="T2220" s="21">
        <f t="shared" si="623"/>
        <v>86.147999999999996</v>
      </c>
      <c r="U2220" s="37">
        <f>VLOOKUP(Time_Zone, 'LSTM LookUp'!$B$5:$D$8, 3, FALSE)</f>
        <v>-75</v>
      </c>
      <c r="V2220" s="21">
        <f t="shared" si="633"/>
        <v>-3.8453106759073479</v>
      </c>
      <c r="W2220" s="21">
        <f t="shared" si="624"/>
        <v>205.18667233102315</v>
      </c>
      <c r="X2220" s="21">
        <f t="shared" si="625"/>
        <v>0</v>
      </c>
      <c r="Y2220" s="21">
        <f t="shared" si="626"/>
        <v>249</v>
      </c>
      <c r="Z2220" s="21">
        <f t="shared" si="634"/>
        <v>78.928651059085837</v>
      </c>
      <c r="AA2220" s="21">
        <f t="shared" si="627"/>
        <v>78.928651059085837</v>
      </c>
      <c r="AB2220" s="21">
        <f t="shared" si="628"/>
        <v>0</v>
      </c>
      <c r="AC2220" s="21">
        <f t="shared" si="629"/>
        <v>0</v>
      </c>
      <c r="AD2220" s="21">
        <f t="shared" si="635"/>
        <v>0</v>
      </c>
      <c r="AE2220" s="21" t="str">
        <f t="shared" si="630"/>
        <v>4/2/15:00</v>
      </c>
    </row>
    <row r="2221" spans="2:31">
      <c r="B2221" s="37">
        <v>4</v>
      </c>
      <c r="C2221" s="38">
        <v>2</v>
      </c>
      <c r="D2221" s="39">
        <v>16</v>
      </c>
      <c r="E2221" s="17">
        <v>2.8</v>
      </c>
      <c r="F2221" s="17">
        <v>324</v>
      </c>
      <c r="G2221" s="17">
        <v>99</v>
      </c>
      <c r="H2221" s="37">
        <f t="shared" si="618"/>
        <v>37.04</v>
      </c>
      <c r="I2221" s="37">
        <f>IF(H2221&lt;'Roof Calculator'!$G$8, 1, 0)</f>
        <v>1</v>
      </c>
      <c r="J2221" s="37">
        <f>IF(H2221&gt;='Roof Calculator'!$G$8, 1, 0)</f>
        <v>0</v>
      </c>
      <c r="K2221" s="37">
        <f t="shared" si="619"/>
        <v>37.04</v>
      </c>
      <c r="L2221" s="37">
        <f t="shared" si="620"/>
        <v>0</v>
      </c>
      <c r="M2221" s="37">
        <v>0</v>
      </c>
      <c r="N2221" s="37">
        <f t="shared" si="621"/>
        <v>324</v>
      </c>
      <c r="O2221" s="37">
        <v>0</v>
      </c>
      <c r="P2221" s="37">
        <v>0</v>
      </c>
      <c r="Q2221" s="21">
        <f t="shared" si="622"/>
        <v>39.790999999999997</v>
      </c>
      <c r="R2221" s="21">
        <f t="shared" si="631"/>
        <v>92.625000000001791</v>
      </c>
      <c r="S2221" s="21">
        <f t="shared" si="632"/>
        <v>4.5371285775114822</v>
      </c>
      <c r="T2221" s="21">
        <f t="shared" si="623"/>
        <v>86.147999999999996</v>
      </c>
      <c r="U2221" s="37">
        <f>VLOOKUP(Time_Zone, 'LSTM LookUp'!$B$5:$D$8, 3, FALSE)</f>
        <v>-75</v>
      </c>
      <c r="V2221" s="21">
        <f t="shared" si="633"/>
        <v>-3.8322497595013041</v>
      </c>
      <c r="W2221" s="21">
        <f t="shared" si="624"/>
        <v>220.18993756012463</v>
      </c>
      <c r="X2221" s="21">
        <f t="shared" si="625"/>
        <v>-52.916487834090283</v>
      </c>
      <c r="Y2221" s="21">
        <f t="shared" si="626"/>
        <v>271.08351216590972</v>
      </c>
      <c r="Z2221" s="21">
        <f t="shared" si="634"/>
        <v>85.928738713311404</v>
      </c>
      <c r="AA2221" s="21">
        <f t="shared" si="627"/>
        <v>85.928738713311404</v>
      </c>
      <c r="AB2221" s="21">
        <f t="shared" si="628"/>
        <v>0</v>
      </c>
      <c r="AC2221" s="21">
        <f t="shared" si="629"/>
        <v>0</v>
      </c>
      <c r="AD2221" s="21">
        <f t="shared" si="635"/>
        <v>0</v>
      </c>
      <c r="AE2221" s="21" t="str">
        <f t="shared" si="630"/>
        <v>4/2/16:00</v>
      </c>
    </row>
    <row r="2222" spans="2:31">
      <c r="B2222" s="37">
        <v>4</v>
      </c>
      <c r="C2222" s="38">
        <v>2</v>
      </c>
      <c r="D2222" s="39">
        <v>17</v>
      </c>
      <c r="E2222" s="17">
        <v>2.8</v>
      </c>
      <c r="F2222" s="17">
        <v>246</v>
      </c>
      <c r="G2222" s="17">
        <v>5</v>
      </c>
      <c r="H2222" s="37">
        <f t="shared" si="618"/>
        <v>37.04</v>
      </c>
      <c r="I2222" s="37">
        <f>IF(H2222&lt;'Roof Calculator'!$G$8, 1, 0)</f>
        <v>1</v>
      </c>
      <c r="J2222" s="37">
        <f>IF(H2222&gt;='Roof Calculator'!$G$8, 1, 0)</f>
        <v>0</v>
      </c>
      <c r="K2222" s="37">
        <f t="shared" si="619"/>
        <v>37.04</v>
      </c>
      <c r="L2222" s="37">
        <f t="shared" si="620"/>
        <v>0</v>
      </c>
      <c r="M2222" s="37">
        <v>0</v>
      </c>
      <c r="N2222" s="37">
        <f t="shared" si="621"/>
        <v>246</v>
      </c>
      <c r="O2222" s="37">
        <v>0</v>
      </c>
      <c r="P2222" s="37">
        <v>0</v>
      </c>
      <c r="Q2222" s="21">
        <f t="shared" si="622"/>
        <v>39.790999999999997</v>
      </c>
      <c r="R2222" s="21">
        <f t="shared" si="631"/>
        <v>92.666666666668462</v>
      </c>
      <c r="S2222" s="21">
        <f t="shared" si="632"/>
        <v>4.553205656811695</v>
      </c>
      <c r="T2222" s="21">
        <f t="shared" si="623"/>
        <v>86.147999999999996</v>
      </c>
      <c r="U2222" s="37">
        <f>VLOOKUP(Time_Zone, 'LSTM LookUp'!$B$5:$D$8, 3, FALSE)</f>
        <v>-75</v>
      </c>
      <c r="V2222" s="21">
        <f t="shared" si="633"/>
        <v>-3.8191928068572603</v>
      </c>
      <c r="W2222" s="21">
        <f t="shared" si="624"/>
        <v>235.19320179828568</v>
      </c>
      <c r="X2222" s="21">
        <f t="shared" si="625"/>
        <v>-1.932062271344384</v>
      </c>
      <c r="Y2222" s="21">
        <f t="shared" si="626"/>
        <v>244.06793772865561</v>
      </c>
      <c r="Z2222" s="21">
        <f t="shared" si="634"/>
        <v>77.365273460625517</v>
      </c>
      <c r="AA2222" s="21">
        <f t="shared" si="627"/>
        <v>77.365273460625517</v>
      </c>
      <c r="AB2222" s="21">
        <f t="shared" si="628"/>
        <v>0</v>
      </c>
      <c r="AC2222" s="21">
        <f t="shared" si="629"/>
        <v>0</v>
      </c>
      <c r="AD2222" s="21">
        <f t="shared" si="635"/>
        <v>0</v>
      </c>
      <c r="AE2222" s="21" t="str">
        <f t="shared" si="630"/>
        <v>4/2/17:00</v>
      </c>
    </row>
    <row r="2223" spans="2:31">
      <c r="B2223" s="37">
        <v>4</v>
      </c>
      <c r="C2223" s="38">
        <v>2</v>
      </c>
      <c r="D2223" s="39">
        <v>18</v>
      </c>
      <c r="E2223" s="17">
        <v>2.2000000000000002</v>
      </c>
      <c r="F2223" s="17">
        <v>77</v>
      </c>
      <c r="G2223" s="17">
        <v>6</v>
      </c>
      <c r="H2223" s="37">
        <f t="shared" si="618"/>
        <v>35.96</v>
      </c>
      <c r="I2223" s="37">
        <f>IF(H2223&lt;'Roof Calculator'!$G$8, 1, 0)</f>
        <v>1</v>
      </c>
      <c r="J2223" s="37">
        <f>IF(H2223&gt;='Roof Calculator'!$G$8, 1, 0)</f>
        <v>0</v>
      </c>
      <c r="K2223" s="37">
        <f t="shared" si="619"/>
        <v>35.96</v>
      </c>
      <c r="L2223" s="37">
        <f t="shared" si="620"/>
        <v>0</v>
      </c>
      <c r="M2223" s="37">
        <v>0</v>
      </c>
      <c r="N2223" s="37">
        <f t="shared" si="621"/>
        <v>77</v>
      </c>
      <c r="O2223" s="37">
        <v>0</v>
      </c>
      <c r="P2223" s="37">
        <v>0</v>
      </c>
      <c r="Q2223" s="21">
        <f t="shared" si="622"/>
        <v>39.790999999999997</v>
      </c>
      <c r="R2223" s="21">
        <f t="shared" si="631"/>
        <v>92.708333333335133</v>
      </c>
      <c r="S2223" s="21">
        <f t="shared" si="632"/>
        <v>4.5692807479365172</v>
      </c>
      <c r="T2223" s="21">
        <f t="shared" si="623"/>
        <v>86.147999999999996</v>
      </c>
      <c r="U2223" s="37">
        <f>VLOOKUP(Time_Zone, 'LSTM LookUp'!$B$5:$D$8, 3, FALSE)</f>
        <v>-75</v>
      </c>
      <c r="V2223" s="21">
        <f t="shared" si="633"/>
        <v>-3.8061398448116517</v>
      </c>
      <c r="W2223" s="21">
        <f t="shared" si="624"/>
        <v>250.1964650387971</v>
      </c>
      <c r="X2223" s="21">
        <f t="shared" si="625"/>
        <v>-1.2510818565916049</v>
      </c>
      <c r="Y2223" s="21">
        <f t="shared" si="626"/>
        <v>75.748918143408389</v>
      </c>
      <c r="Z2223" s="21">
        <f t="shared" si="634"/>
        <v>24.011084049174045</v>
      </c>
      <c r="AA2223" s="21">
        <f t="shared" si="627"/>
        <v>24.011084049174045</v>
      </c>
      <c r="AB2223" s="21">
        <f t="shared" si="628"/>
        <v>0</v>
      </c>
      <c r="AC2223" s="21">
        <f t="shared" si="629"/>
        <v>0</v>
      </c>
      <c r="AD2223" s="21">
        <f t="shared" si="635"/>
        <v>0</v>
      </c>
      <c r="AE2223" s="21" t="str">
        <f t="shared" si="630"/>
        <v>4/2/18:00</v>
      </c>
    </row>
    <row r="2224" spans="2:31">
      <c r="B2224" s="37">
        <v>4</v>
      </c>
      <c r="C2224" s="38">
        <v>2</v>
      </c>
      <c r="D2224" s="39">
        <v>19</v>
      </c>
      <c r="E2224" s="17">
        <v>1.7</v>
      </c>
      <c r="F2224" s="17">
        <v>38</v>
      </c>
      <c r="G2224" s="17">
        <v>35</v>
      </c>
      <c r="H2224" s="37">
        <f t="shared" si="618"/>
        <v>35.06</v>
      </c>
      <c r="I2224" s="37">
        <f>IF(H2224&lt;'Roof Calculator'!$G$8, 1, 0)</f>
        <v>1</v>
      </c>
      <c r="J2224" s="37">
        <f>IF(H2224&gt;='Roof Calculator'!$G$8, 1, 0)</f>
        <v>0</v>
      </c>
      <c r="K2224" s="37">
        <f t="shared" si="619"/>
        <v>35.06</v>
      </c>
      <c r="L2224" s="37">
        <f t="shared" si="620"/>
        <v>0</v>
      </c>
      <c r="M2224" s="37">
        <v>0</v>
      </c>
      <c r="N2224" s="37">
        <f t="shared" si="621"/>
        <v>38</v>
      </c>
      <c r="O2224" s="37">
        <v>0</v>
      </c>
      <c r="P2224" s="37">
        <v>0</v>
      </c>
      <c r="Q2224" s="21">
        <f t="shared" si="622"/>
        <v>39.790999999999997</v>
      </c>
      <c r="R2224" s="21">
        <f t="shared" si="631"/>
        <v>92.750000000001805</v>
      </c>
      <c r="S2224" s="21">
        <f t="shared" si="632"/>
        <v>4.5853538437475789</v>
      </c>
      <c r="T2224" s="21">
        <f t="shared" si="623"/>
        <v>86.147999999999996</v>
      </c>
      <c r="U2224" s="37">
        <f>VLOOKUP(Time_Zone, 'LSTM LookUp'!$B$5:$D$8, 3, FALSE)</f>
        <v>-75</v>
      </c>
      <c r="V2224" s="21">
        <f t="shared" si="633"/>
        <v>-3.7930909001866024</v>
      </c>
      <c r="W2224" s="21">
        <f t="shared" si="624"/>
        <v>265.19972727495332</v>
      </c>
      <c r="X2224" s="21">
        <f t="shared" si="625"/>
        <v>-0.45259212272001564</v>
      </c>
      <c r="Y2224" s="21">
        <f t="shared" si="626"/>
        <v>37.547407877279987</v>
      </c>
      <c r="Z2224" s="21">
        <f t="shared" si="634"/>
        <v>11.901872508108447</v>
      </c>
      <c r="AA2224" s="21">
        <f t="shared" si="627"/>
        <v>11.901872508108447</v>
      </c>
      <c r="AB2224" s="21">
        <f t="shared" si="628"/>
        <v>0</v>
      </c>
      <c r="AC2224" s="21">
        <f t="shared" si="629"/>
        <v>0</v>
      </c>
      <c r="AD2224" s="21">
        <f t="shared" si="635"/>
        <v>0</v>
      </c>
      <c r="AE2224" s="21" t="str">
        <f t="shared" si="630"/>
        <v>4/2/19:00</v>
      </c>
    </row>
    <row r="2225" spans="2:31">
      <c r="B2225" s="37">
        <v>4</v>
      </c>
      <c r="C2225" s="38">
        <v>2</v>
      </c>
      <c r="D2225" s="39">
        <v>20</v>
      </c>
      <c r="E2225" s="17">
        <v>0.6</v>
      </c>
      <c r="F2225" s="17">
        <v>0</v>
      </c>
      <c r="G2225" s="17">
        <v>0</v>
      </c>
      <c r="H2225" s="37">
        <f t="shared" si="618"/>
        <v>33.08</v>
      </c>
      <c r="I2225" s="37">
        <f>IF(H2225&lt;'Roof Calculator'!$G$8, 1, 0)</f>
        <v>1</v>
      </c>
      <c r="J2225" s="37">
        <f>IF(H2225&gt;='Roof Calculator'!$G$8, 1, 0)</f>
        <v>0</v>
      </c>
      <c r="K2225" s="37">
        <f t="shared" si="619"/>
        <v>33.08</v>
      </c>
      <c r="L2225" s="37">
        <f t="shared" si="620"/>
        <v>0</v>
      </c>
      <c r="M2225" s="37">
        <v>0</v>
      </c>
      <c r="N2225" s="37">
        <f t="shared" si="621"/>
        <v>0</v>
      </c>
      <c r="O2225" s="37">
        <v>0</v>
      </c>
      <c r="P2225" s="37">
        <v>0</v>
      </c>
      <c r="Q2225" s="21">
        <f t="shared" si="622"/>
        <v>39.790999999999997</v>
      </c>
      <c r="R2225" s="21">
        <f t="shared" si="631"/>
        <v>92.791666666668476</v>
      </c>
      <c r="S2225" s="21">
        <f t="shared" si="632"/>
        <v>4.6014249371061293</v>
      </c>
      <c r="T2225" s="21">
        <f t="shared" si="623"/>
        <v>86.147999999999996</v>
      </c>
      <c r="U2225" s="37">
        <f>VLOOKUP(Time_Zone, 'LSTM LookUp'!$B$5:$D$8, 3, FALSE)</f>
        <v>-75</v>
      </c>
      <c r="V2225" s="21">
        <f t="shared" si="633"/>
        <v>-3.7800459997898717</v>
      </c>
      <c r="W2225" s="21">
        <f t="shared" si="624"/>
        <v>280.20298850005253</v>
      </c>
      <c r="X2225" s="21">
        <f t="shared" si="625"/>
        <v>0</v>
      </c>
      <c r="Y2225" s="21">
        <f t="shared" si="626"/>
        <v>0</v>
      </c>
      <c r="Z2225" s="21">
        <f t="shared" si="634"/>
        <v>0</v>
      </c>
      <c r="AA2225" s="21">
        <f t="shared" si="627"/>
        <v>0</v>
      </c>
      <c r="AB2225" s="21">
        <f t="shared" si="628"/>
        <v>0</v>
      </c>
      <c r="AC2225" s="21">
        <f t="shared" si="629"/>
        <v>0</v>
      </c>
      <c r="AD2225" s="21">
        <f t="shared" si="635"/>
        <v>0</v>
      </c>
      <c r="AE2225" s="21" t="str">
        <f t="shared" si="630"/>
        <v>4/2/20:00</v>
      </c>
    </row>
    <row r="2226" spans="2:31">
      <c r="B2226" s="37">
        <v>4</v>
      </c>
      <c r="C2226" s="38">
        <v>2</v>
      </c>
      <c r="D2226" s="39">
        <v>21</v>
      </c>
      <c r="E2226" s="17">
        <v>0</v>
      </c>
      <c r="F2226" s="17">
        <v>0</v>
      </c>
      <c r="G2226" s="17">
        <v>0</v>
      </c>
      <c r="H2226" s="37">
        <f t="shared" si="618"/>
        <v>32</v>
      </c>
      <c r="I2226" s="37">
        <f>IF(H2226&lt;'Roof Calculator'!$G$8, 1, 0)</f>
        <v>1</v>
      </c>
      <c r="J2226" s="37">
        <f>IF(H2226&gt;='Roof Calculator'!$G$8, 1, 0)</f>
        <v>0</v>
      </c>
      <c r="K2226" s="37">
        <f t="shared" si="619"/>
        <v>32</v>
      </c>
      <c r="L2226" s="37">
        <f t="shared" si="620"/>
        <v>0</v>
      </c>
      <c r="M2226" s="37">
        <v>0</v>
      </c>
      <c r="N2226" s="37">
        <f t="shared" si="621"/>
        <v>0</v>
      </c>
      <c r="O2226" s="37">
        <v>0</v>
      </c>
      <c r="P2226" s="37">
        <v>0</v>
      </c>
      <c r="Q2226" s="21">
        <f t="shared" si="622"/>
        <v>39.790999999999997</v>
      </c>
      <c r="R2226" s="21">
        <f t="shared" si="631"/>
        <v>92.833333333335148</v>
      </c>
      <c r="S2226" s="21">
        <f t="shared" si="632"/>
        <v>4.6174940208730373</v>
      </c>
      <c r="T2226" s="21">
        <f t="shared" si="623"/>
        <v>86.147999999999996</v>
      </c>
      <c r="U2226" s="37">
        <f>VLOOKUP(Time_Zone, 'LSTM LookUp'!$B$5:$D$8, 3, FALSE)</f>
        <v>-75</v>
      </c>
      <c r="V2226" s="21">
        <f t="shared" si="633"/>
        <v>-3.7670051704148038</v>
      </c>
      <c r="W2226" s="21">
        <f t="shared" si="624"/>
        <v>295.2062487073963</v>
      </c>
      <c r="X2226" s="21">
        <f t="shared" si="625"/>
        <v>0</v>
      </c>
      <c r="Y2226" s="21">
        <f t="shared" si="626"/>
        <v>0</v>
      </c>
      <c r="Z2226" s="21">
        <f t="shared" si="634"/>
        <v>0</v>
      </c>
      <c r="AA2226" s="21">
        <f t="shared" si="627"/>
        <v>0</v>
      </c>
      <c r="AB2226" s="21">
        <f t="shared" si="628"/>
        <v>0</v>
      </c>
      <c r="AC2226" s="21">
        <f t="shared" si="629"/>
        <v>0</v>
      </c>
      <c r="AD2226" s="21">
        <f t="shared" si="635"/>
        <v>0</v>
      </c>
      <c r="AE2226" s="21" t="str">
        <f t="shared" si="630"/>
        <v>4/2/21:00</v>
      </c>
    </row>
    <row r="2227" spans="2:31">
      <c r="B2227" s="37">
        <v>4</v>
      </c>
      <c r="C2227" s="38">
        <v>2</v>
      </c>
      <c r="D2227" s="39">
        <v>22</v>
      </c>
      <c r="E2227" s="17">
        <v>-1.1000000000000001</v>
      </c>
      <c r="F2227" s="17">
        <v>0</v>
      </c>
      <c r="G2227" s="17">
        <v>0</v>
      </c>
      <c r="H2227" s="37">
        <f t="shared" si="618"/>
        <v>30.02</v>
      </c>
      <c r="I2227" s="37">
        <f>IF(H2227&lt;'Roof Calculator'!$G$8, 1, 0)</f>
        <v>1</v>
      </c>
      <c r="J2227" s="37">
        <f>IF(H2227&gt;='Roof Calculator'!$G$8, 1, 0)</f>
        <v>0</v>
      </c>
      <c r="K2227" s="37">
        <f t="shared" si="619"/>
        <v>30.02</v>
      </c>
      <c r="L2227" s="37">
        <f t="shared" si="620"/>
        <v>0</v>
      </c>
      <c r="M2227" s="37">
        <v>0</v>
      </c>
      <c r="N2227" s="37">
        <f t="shared" si="621"/>
        <v>0</v>
      </c>
      <c r="O2227" s="37">
        <v>0</v>
      </c>
      <c r="P2227" s="37">
        <v>0</v>
      </c>
      <c r="Q2227" s="21">
        <f t="shared" si="622"/>
        <v>39.790999999999997</v>
      </c>
      <c r="R2227" s="21">
        <f t="shared" si="631"/>
        <v>92.875000000001819</v>
      </c>
      <c r="S2227" s="21">
        <f t="shared" si="632"/>
        <v>4.6335610879087827</v>
      </c>
      <c r="T2227" s="21">
        <f t="shared" si="623"/>
        <v>86.147999999999996</v>
      </c>
      <c r="U2227" s="37">
        <f>VLOOKUP(Time_Zone, 'LSTM LookUp'!$B$5:$D$8, 3, FALSE)</f>
        <v>-75</v>
      </c>
      <c r="V2227" s="21">
        <f t="shared" si="633"/>
        <v>-3.7539684388402668</v>
      </c>
      <c r="W2227" s="21">
        <f t="shared" si="624"/>
        <v>310.2095078902899</v>
      </c>
      <c r="X2227" s="21">
        <f t="shared" si="625"/>
        <v>0</v>
      </c>
      <c r="Y2227" s="21">
        <f t="shared" si="626"/>
        <v>0</v>
      </c>
      <c r="Z2227" s="21">
        <f t="shared" si="634"/>
        <v>0</v>
      </c>
      <c r="AA2227" s="21">
        <f t="shared" si="627"/>
        <v>0</v>
      </c>
      <c r="AB2227" s="21">
        <f t="shared" si="628"/>
        <v>0</v>
      </c>
      <c r="AC2227" s="21">
        <f t="shared" si="629"/>
        <v>0</v>
      </c>
      <c r="AD2227" s="21">
        <f t="shared" si="635"/>
        <v>0</v>
      </c>
      <c r="AE2227" s="21" t="str">
        <f t="shared" si="630"/>
        <v>4/2/22:00</v>
      </c>
    </row>
    <row r="2228" spans="2:31">
      <c r="B2228" s="37">
        <v>4</v>
      </c>
      <c r="C2228" s="38">
        <v>2</v>
      </c>
      <c r="D2228" s="39">
        <v>23</v>
      </c>
      <c r="E2228" s="17">
        <v>-1.1000000000000001</v>
      </c>
      <c r="F2228" s="17">
        <v>0</v>
      </c>
      <c r="G2228" s="17">
        <v>0</v>
      </c>
      <c r="H2228" s="37">
        <f t="shared" si="618"/>
        <v>30.02</v>
      </c>
      <c r="I2228" s="37">
        <f>IF(H2228&lt;'Roof Calculator'!$G$8, 1, 0)</f>
        <v>1</v>
      </c>
      <c r="J2228" s="37">
        <f>IF(H2228&gt;='Roof Calculator'!$G$8, 1, 0)</f>
        <v>0</v>
      </c>
      <c r="K2228" s="37">
        <f t="shared" si="619"/>
        <v>30.02</v>
      </c>
      <c r="L2228" s="37">
        <f t="shared" si="620"/>
        <v>0</v>
      </c>
      <c r="M2228" s="37">
        <v>0</v>
      </c>
      <c r="N2228" s="37">
        <f t="shared" si="621"/>
        <v>0</v>
      </c>
      <c r="O2228" s="37">
        <v>0</v>
      </c>
      <c r="P2228" s="37">
        <v>0</v>
      </c>
      <c r="Q2228" s="21">
        <f t="shared" si="622"/>
        <v>39.790999999999997</v>
      </c>
      <c r="R2228" s="21">
        <f t="shared" si="631"/>
        <v>92.91666666666849</v>
      </c>
      <c r="S2228" s="21">
        <f t="shared" si="632"/>
        <v>4.6496261310734628</v>
      </c>
      <c r="T2228" s="21">
        <f t="shared" si="623"/>
        <v>86.147999999999996</v>
      </c>
      <c r="U2228" s="37">
        <f>VLOOKUP(Time_Zone, 'LSTM LookUp'!$B$5:$D$8, 3, FALSE)</f>
        <v>-75</v>
      </c>
      <c r="V2228" s="21">
        <f t="shared" si="633"/>
        <v>-3.740935831830603</v>
      </c>
      <c r="W2228" s="21">
        <f t="shared" si="624"/>
        <v>325.21276604204235</v>
      </c>
      <c r="X2228" s="21">
        <f t="shared" si="625"/>
        <v>0</v>
      </c>
      <c r="Y2228" s="21">
        <f t="shared" si="626"/>
        <v>0</v>
      </c>
      <c r="Z2228" s="21">
        <f t="shared" si="634"/>
        <v>0</v>
      </c>
      <c r="AA2228" s="21">
        <f t="shared" si="627"/>
        <v>0</v>
      </c>
      <c r="AB2228" s="21">
        <f t="shared" si="628"/>
        <v>0</v>
      </c>
      <c r="AC2228" s="21">
        <f t="shared" si="629"/>
        <v>0</v>
      </c>
      <c r="AD2228" s="21">
        <f t="shared" si="635"/>
        <v>0</v>
      </c>
      <c r="AE2228" s="21" t="str">
        <f t="shared" si="630"/>
        <v>4/2/23:00</v>
      </c>
    </row>
    <row r="2229" spans="2:31">
      <c r="B2229" s="37">
        <v>4</v>
      </c>
      <c r="C2229" s="38">
        <v>2</v>
      </c>
      <c r="D2229" s="39">
        <v>24</v>
      </c>
      <c r="E2229" s="17">
        <v>-2.2000000000000002</v>
      </c>
      <c r="F2229" s="17">
        <v>0</v>
      </c>
      <c r="G2229" s="17">
        <v>0</v>
      </c>
      <c r="H2229" s="37">
        <f t="shared" si="618"/>
        <v>28.04</v>
      </c>
      <c r="I2229" s="37">
        <f>IF(H2229&lt;'Roof Calculator'!$G$8, 1, 0)</f>
        <v>1</v>
      </c>
      <c r="J2229" s="37">
        <f>IF(H2229&gt;='Roof Calculator'!$G$8, 1, 0)</f>
        <v>0</v>
      </c>
      <c r="K2229" s="37">
        <f t="shared" si="619"/>
        <v>28.04</v>
      </c>
      <c r="L2229" s="37">
        <f t="shared" si="620"/>
        <v>0</v>
      </c>
      <c r="M2229" s="37">
        <v>0</v>
      </c>
      <c r="N2229" s="37">
        <f t="shared" si="621"/>
        <v>0</v>
      </c>
      <c r="O2229" s="37">
        <v>0</v>
      </c>
      <c r="P2229" s="37">
        <v>0</v>
      </c>
      <c r="Q2229" s="21">
        <f t="shared" si="622"/>
        <v>39.790999999999997</v>
      </c>
      <c r="R2229" s="21">
        <f t="shared" si="631"/>
        <v>92.958333333335162</v>
      </c>
      <c r="S2229" s="21">
        <f t="shared" si="632"/>
        <v>4.6656891432267891</v>
      </c>
      <c r="T2229" s="21">
        <f t="shared" si="623"/>
        <v>86.147999999999996</v>
      </c>
      <c r="U2229" s="37">
        <f>VLOOKUP(Time_Zone, 'LSTM LookUp'!$B$5:$D$8, 3, FALSE)</f>
        <v>-75</v>
      </c>
      <c r="V2229" s="21">
        <f t="shared" si="633"/>
        <v>-3.7279073761355654</v>
      </c>
      <c r="W2229" s="21">
        <f t="shared" si="624"/>
        <v>340.21602315596613</v>
      </c>
      <c r="X2229" s="21">
        <f t="shared" si="625"/>
        <v>0</v>
      </c>
      <c r="Y2229" s="21">
        <f t="shared" si="626"/>
        <v>0</v>
      </c>
      <c r="Z2229" s="21">
        <f t="shared" si="634"/>
        <v>0</v>
      </c>
      <c r="AA2229" s="21">
        <f t="shared" si="627"/>
        <v>0</v>
      </c>
      <c r="AB2229" s="21">
        <f t="shared" si="628"/>
        <v>0</v>
      </c>
      <c r="AC2229" s="21">
        <f t="shared" si="629"/>
        <v>0</v>
      </c>
      <c r="AD2229" s="21">
        <f t="shared" si="635"/>
        <v>0</v>
      </c>
      <c r="AE2229" s="21" t="str">
        <f t="shared" si="630"/>
        <v>4/2/24:00</v>
      </c>
    </row>
    <row r="2230" spans="2:31">
      <c r="B2230" s="37">
        <v>4</v>
      </c>
      <c r="C2230" s="38">
        <v>3</v>
      </c>
      <c r="D2230" s="39">
        <v>1</v>
      </c>
      <c r="E2230" s="17">
        <v>-1.7</v>
      </c>
      <c r="F2230" s="17">
        <v>0</v>
      </c>
      <c r="G2230" s="17">
        <v>0</v>
      </c>
      <c r="H2230" s="37">
        <f t="shared" si="618"/>
        <v>28.94</v>
      </c>
      <c r="I2230" s="37">
        <f>IF(H2230&lt;'Roof Calculator'!$G$8, 1, 0)</f>
        <v>1</v>
      </c>
      <c r="J2230" s="37">
        <f>IF(H2230&gt;='Roof Calculator'!$G$8, 1, 0)</f>
        <v>0</v>
      </c>
      <c r="K2230" s="37">
        <f t="shared" si="619"/>
        <v>28.94</v>
      </c>
      <c r="L2230" s="37">
        <f t="shared" si="620"/>
        <v>0</v>
      </c>
      <c r="M2230" s="37">
        <v>0</v>
      </c>
      <c r="N2230" s="37">
        <f t="shared" si="621"/>
        <v>0</v>
      </c>
      <c r="O2230" s="37">
        <v>0</v>
      </c>
      <c r="P2230" s="37">
        <v>0</v>
      </c>
      <c r="Q2230" s="21">
        <f t="shared" si="622"/>
        <v>39.790999999999997</v>
      </c>
      <c r="R2230" s="21">
        <f t="shared" si="631"/>
        <v>93.000000000001833</v>
      </c>
      <c r="S2230" s="21">
        <f t="shared" si="632"/>
        <v>4.6817501172280851</v>
      </c>
      <c r="T2230" s="21">
        <f t="shared" si="623"/>
        <v>86.147999999999996</v>
      </c>
      <c r="U2230" s="37">
        <f>VLOOKUP(Time_Zone, 'LSTM LookUp'!$B$5:$D$8, 3, FALSE)</f>
        <v>-75</v>
      </c>
      <c r="V2230" s="21">
        <f t="shared" si="633"/>
        <v>-3.7148830984902732</v>
      </c>
      <c r="W2230" s="21">
        <f t="shared" si="624"/>
        <v>-4.7807207746225799</v>
      </c>
      <c r="X2230" s="21">
        <f t="shared" si="625"/>
        <v>0</v>
      </c>
      <c r="Y2230" s="21">
        <f t="shared" si="626"/>
        <v>0</v>
      </c>
      <c r="Z2230" s="21">
        <f t="shared" si="634"/>
        <v>0</v>
      </c>
      <c r="AA2230" s="21">
        <f t="shared" si="627"/>
        <v>0</v>
      </c>
      <c r="AB2230" s="21">
        <f t="shared" si="628"/>
        <v>0</v>
      </c>
      <c r="AC2230" s="21">
        <f t="shared" si="629"/>
        <v>0</v>
      </c>
      <c r="AD2230" s="21">
        <f t="shared" si="635"/>
        <v>0</v>
      </c>
      <c r="AE2230" s="21" t="str">
        <f t="shared" si="630"/>
        <v>4/3/1:00</v>
      </c>
    </row>
    <row r="2231" spans="2:31">
      <c r="B2231" s="37">
        <v>4</v>
      </c>
      <c r="C2231" s="38">
        <v>3</v>
      </c>
      <c r="D2231" s="39">
        <v>2</v>
      </c>
      <c r="E2231" s="17">
        <v>-2.8</v>
      </c>
      <c r="F2231" s="17">
        <v>0</v>
      </c>
      <c r="G2231" s="17">
        <v>0</v>
      </c>
      <c r="H2231" s="37">
        <f t="shared" si="618"/>
        <v>26.96</v>
      </c>
      <c r="I2231" s="37">
        <f>IF(H2231&lt;'Roof Calculator'!$G$8, 1, 0)</f>
        <v>1</v>
      </c>
      <c r="J2231" s="37">
        <f>IF(H2231&gt;='Roof Calculator'!$G$8, 1, 0)</f>
        <v>0</v>
      </c>
      <c r="K2231" s="37">
        <f t="shared" si="619"/>
        <v>26.96</v>
      </c>
      <c r="L2231" s="37">
        <f t="shared" si="620"/>
        <v>0</v>
      </c>
      <c r="M2231" s="37">
        <v>0</v>
      </c>
      <c r="N2231" s="37">
        <f t="shared" si="621"/>
        <v>0</v>
      </c>
      <c r="O2231" s="37">
        <v>0</v>
      </c>
      <c r="P2231" s="37">
        <v>0</v>
      </c>
      <c r="Q2231" s="21">
        <f t="shared" si="622"/>
        <v>39.790999999999997</v>
      </c>
      <c r="R2231" s="21">
        <f t="shared" si="631"/>
        <v>93.041666666668505</v>
      </c>
      <c r="S2231" s="21">
        <f t="shared" si="632"/>
        <v>4.6978090459362845</v>
      </c>
      <c r="T2231" s="21">
        <f t="shared" si="623"/>
        <v>86.147999999999996</v>
      </c>
      <c r="U2231" s="37">
        <f>VLOOKUP(Time_Zone, 'LSTM LookUp'!$B$5:$D$8, 3, FALSE)</f>
        <v>-75</v>
      </c>
      <c r="V2231" s="21">
        <f t="shared" si="633"/>
        <v>-3.7018630256151512</v>
      </c>
      <c r="W2231" s="21">
        <f t="shared" si="624"/>
        <v>10.222534243596222</v>
      </c>
      <c r="X2231" s="21">
        <f t="shared" si="625"/>
        <v>0</v>
      </c>
      <c r="Y2231" s="21">
        <f t="shared" si="626"/>
        <v>0</v>
      </c>
      <c r="Z2231" s="21">
        <f t="shared" si="634"/>
        <v>0</v>
      </c>
      <c r="AA2231" s="21">
        <f t="shared" si="627"/>
        <v>0</v>
      </c>
      <c r="AB2231" s="21">
        <f t="shared" si="628"/>
        <v>0</v>
      </c>
      <c r="AC2231" s="21">
        <f t="shared" si="629"/>
        <v>0</v>
      </c>
      <c r="AD2231" s="21">
        <f t="shared" si="635"/>
        <v>0</v>
      </c>
      <c r="AE2231" s="21" t="str">
        <f t="shared" si="630"/>
        <v>4/3/2:00</v>
      </c>
    </row>
    <row r="2232" spans="2:31">
      <c r="B2232" s="37">
        <v>4</v>
      </c>
      <c r="C2232" s="38">
        <v>3</v>
      </c>
      <c r="D2232" s="39">
        <v>3</v>
      </c>
      <c r="E2232" s="17">
        <v>-3.3</v>
      </c>
      <c r="F2232" s="17">
        <v>0</v>
      </c>
      <c r="G2232" s="17">
        <v>0</v>
      </c>
      <c r="H2232" s="37">
        <f t="shared" si="618"/>
        <v>26.060000000000002</v>
      </c>
      <c r="I2232" s="37">
        <f>IF(H2232&lt;'Roof Calculator'!$G$8, 1, 0)</f>
        <v>1</v>
      </c>
      <c r="J2232" s="37">
        <f>IF(H2232&gt;='Roof Calculator'!$G$8, 1, 0)</f>
        <v>0</v>
      </c>
      <c r="K2232" s="37">
        <f t="shared" si="619"/>
        <v>26.060000000000002</v>
      </c>
      <c r="L2232" s="37">
        <f t="shared" si="620"/>
        <v>0</v>
      </c>
      <c r="M2232" s="37">
        <v>0</v>
      </c>
      <c r="N2232" s="37">
        <f t="shared" si="621"/>
        <v>0</v>
      </c>
      <c r="O2232" s="37">
        <v>0</v>
      </c>
      <c r="P2232" s="37">
        <v>0</v>
      </c>
      <c r="Q2232" s="21">
        <f t="shared" si="622"/>
        <v>39.790999999999997</v>
      </c>
      <c r="R2232" s="21">
        <f t="shared" si="631"/>
        <v>93.083333333335176</v>
      </c>
      <c r="S2232" s="21">
        <f t="shared" si="632"/>
        <v>4.7138659222099353</v>
      </c>
      <c r="T2232" s="21">
        <f t="shared" si="623"/>
        <v>86.147999999999996</v>
      </c>
      <c r="U2232" s="37">
        <f>VLOOKUP(Time_Zone, 'LSTM LookUp'!$B$5:$D$8, 3, FALSE)</f>
        <v>-75</v>
      </c>
      <c r="V2232" s="21">
        <f t="shared" si="633"/>
        <v>-3.6888471842158737</v>
      </c>
      <c r="W2232" s="21">
        <f t="shared" si="624"/>
        <v>25.225788203946031</v>
      </c>
      <c r="X2232" s="21">
        <f t="shared" si="625"/>
        <v>0</v>
      </c>
      <c r="Y2232" s="21">
        <f t="shared" si="626"/>
        <v>0</v>
      </c>
      <c r="Z2232" s="21">
        <f t="shared" si="634"/>
        <v>0</v>
      </c>
      <c r="AA2232" s="21">
        <f t="shared" si="627"/>
        <v>0</v>
      </c>
      <c r="AB2232" s="21">
        <f t="shared" si="628"/>
        <v>0</v>
      </c>
      <c r="AC2232" s="21">
        <f t="shared" si="629"/>
        <v>0</v>
      </c>
      <c r="AD2232" s="21">
        <f t="shared" si="635"/>
        <v>0</v>
      </c>
      <c r="AE2232" s="21" t="str">
        <f t="shared" si="630"/>
        <v>4/3/3:00</v>
      </c>
    </row>
    <row r="2233" spans="2:31">
      <c r="B2233" s="37">
        <v>4</v>
      </c>
      <c r="C2233" s="38">
        <v>3</v>
      </c>
      <c r="D2233" s="39">
        <v>4</v>
      </c>
      <c r="E2233" s="17">
        <v>-3.9</v>
      </c>
      <c r="F2233" s="17">
        <v>0</v>
      </c>
      <c r="G2233" s="17">
        <v>0</v>
      </c>
      <c r="H2233" s="37">
        <f t="shared" si="618"/>
        <v>24.98</v>
      </c>
      <c r="I2233" s="37">
        <f>IF(H2233&lt;'Roof Calculator'!$G$8, 1, 0)</f>
        <v>1</v>
      </c>
      <c r="J2233" s="37">
        <f>IF(H2233&gt;='Roof Calculator'!$G$8, 1, 0)</f>
        <v>0</v>
      </c>
      <c r="K2233" s="37">
        <f t="shared" si="619"/>
        <v>24.98</v>
      </c>
      <c r="L2233" s="37">
        <f t="shared" si="620"/>
        <v>0</v>
      </c>
      <c r="M2233" s="37">
        <v>0</v>
      </c>
      <c r="N2233" s="37">
        <f t="shared" si="621"/>
        <v>0</v>
      </c>
      <c r="O2233" s="37">
        <v>0</v>
      </c>
      <c r="P2233" s="37">
        <v>0</v>
      </c>
      <c r="Q2233" s="21">
        <f t="shared" si="622"/>
        <v>39.790999999999997</v>
      </c>
      <c r="R2233" s="21">
        <f t="shared" si="631"/>
        <v>93.125000000001847</v>
      </c>
      <c r="S2233" s="21">
        <f t="shared" si="632"/>
        <v>4.729920738907194</v>
      </c>
      <c r="T2233" s="21">
        <f t="shared" si="623"/>
        <v>86.147999999999996</v>
      </c>
      <c r="U2233" s="37">
        <f>VLOOKUP(Time_Zone, 'LSTM LookUp'!$B$5:$D$8, 3, FALSE)</f>
        <v>-75</v>
      </c>
      <c r="V2233" s="21">
        <f t="shared" si="633"/>
        <v>-3.6758356009833073</v>
      </c>
      <c r="W2233" s="21">
        <f t="shared" si="624"/>
        <v>40.229041099754156</v>
      </c>
      <c r="X2233" s="21">
        <f t="shared" si="625"/>
        <v>0</v>
      </c>
      <c r="Y2233" s="21">
        <f t="shared" si="626"/>
        <v>0</v>
      </c>
      <c r="Z2233" s="21">
        <f t="shared" si="634"/>
        <v>0</v>
      </c>
      <c r="AA2233" s="21">
        <f t="shared" si="627"/>
        <v>0</v>
      </c>
      <c r="AB2233" s="21">
        <f t="shared" si="628"/>
        <v>0</v>
      </c>
      <c r="AC2233" s="21">
        <f t="shared" si="629"/>
        <v>0</v>
      </c>
      <c r="AD2233" s="21">
        <f t="shared" si="635"/>
        <v>0</v>
      </c>
      <c r="AE2233" s="21" t="str">
        <f t="shared" si="630"/>
        <v>4/3/4:00</v>
      </c>
    </row>
    <row r="2234" spans="2:31">
      <c r="B2234" s="37">
        <v>4</v>
      </c>
      <c r="C2234" s="38">
        <v>3</v>
      </c>
      <c r="D2234" s="39">
        <v>5</v>
      </c>
      <c r="E2234" s="17">
        <v>-4.4000000000000004</v>
      </c>
      <c r="F2234" s="17">
        <v>0</v>
      </c>
      <c r="G2234" s="17">
        <v>0</v>
      </c>
      <c r="H2234" s="37">
        <f t="shared" si="618"/>
        <v>24.08</v>
      </c>
      <c r="I2234" s="37">
        <f>IF(H2234&lt;'Roof Calculator'!$G$8, 1, 0)</f>
        <v>1</v>
      </c>
      <c r="J2234" s="37">
        <f>IF(H2234&gt;='Roof Calculator'!$G$8, 1, 0)</f>
        <v>0</v>
      </c>
      <c r="K2234" s="37">
        <f t="shared" si="619"/>
        <v>24.08</v>
      </c>
      <c r="L2234" s="37">
        <f t="shared" si="620"/>
        <v>0</v>
      </c>
      <c r="M2234" s="37">
        <v>0</v>
      </c>
      <c r="N2234" s="37">
        <f t="shared" si="621"/>
        <v>0</v>
      </c>
      <c r="O2234" s="37">
        <v>0</v>
      </c>
      <c r="P2234" s="37">
        <v>0</v>
      </c>
      <c r="Q2234" s="21">
        <f t="shared" si="622"/>
        <v>39.790999999999997</v>
      </c>
      <c r="R2234" s="21">
        <f t="shared" si="631"/>
        <v>93.166666666668519</v>
      </c>
      <c r="S2234" s="21">
        <f t="shared" si="632"/>
        <v>4.7459734888858272</v>
      </c>
      <c r="T2234" s="21">
        <f t="shared" si="623"/>
        <v>86.147999999999996</v>
      </c>
      <c r="U2234" s="37">
        <f>VLOOKUP(Time_Zone, 'LSTM LookUp'!$B$5:$D$8, 3, FALSE)</f>
        <v>-75</v>
      </c>
      <c r="V2234" s="21">
        <f t="shared" si="633"/>
        <v>-3.6628283025934714</v>
      </c>
      <c r="W2234" s="21">
        <f t="shared" si="624"/>
        <v>55.232292924351647</v>
      </c>
      <c r="X2234" s="21">
        <f t="shared" si="625"/>
        <v>0</v>
      </c>
      <c r="Y2234" s="21">
        <f t="shared" si="626"/>
        <v>0</v>
      </c>
      <c r="Z2234" s="21">
        <f t="shared" si="634"/>
        <v>0</v>
      </c>
      <c r="AA2234" s="21">
        <f t="shared" si="627"/>
        <v>0</v>
      </c>
      <c r="AB2234" s="21">
        <f t="shared" si="628"/>
        <v>0</v>
      </c>
      <c r="AC2234" s="21">
        <f t="shared" si="629"/>
        <v>0</v>
      </c>
      <c r="AD2234" s="21">
        <f t="shared" si="635"/>
        <v>0</v>
      </c>
      <c r="AE2234" s="21" t="str">
        <f t="shared" si="630"/>
        <v>4/3/5:00</v>
      </c>
    </row>
    <row r="2235" spans="2:31">
      <c r="B2235" s="37">
        <v>4</v>
      </c>
      <c r="C2235" s="38">
        <v>3</v>
      </c>
      <c r="D2235" s="39">
        <v>6</v>
      </c>
      <c r="E2235" s="17">
        <v>-5</v>
      </c>
      <c r="F2235" s="17">
        <v>0</v>
      </c>
      <c r="G2235" s="17">
        <v>0</v>
      </c>
      <c r="H2235" s="37">
        <f t="shared" si="618"/>
        <v>23</v>
      </c>
      <c r="I2235" s="37">
        <f>IF(H2235&lt;'Roof Calculator'!$G$8, 1, 0)</f>
        <v>1</v>
      </c>
      <c r="J2235" s="37">
        <f>IF(H2235&gt;='Roof Calculator'!$G$8, 1, 0)</f>
        <v>0</v>
      </c>
      <c r="K2235" s="37">
        <f t="shared" si="619"/>
        <v>23</v>
      </c>
      <c r="L2235" s="37">
        <f t="shared" si="620"/>
        <v>0</v>
      </c>
      <c r="M2235" s="37">
        <v>0</v>
      </c>
      <c r="N2235" s="37">
        <f t="shared" si="621"/>
        <v>0</v>
      </c>
      <c r="O2235" s="37">
        <v>0</v>
      </c>
      <c r="P2235" s="37">
        <v>0</v>
      </c>
      <c r="Q2235" s="21">
        <f t="shared" si="622"/>
        <v>39.790999999999997</v>
      </c>
      <c r="R2235" s="21">
        <f t="shared" si="631"/>
        <v>93.20833333333519</v>
      </c>
      <c r="S2235" s="21">
        <f t="shared" si="632"/>
        <v>4.7620241650032069</v>
      </c>
      <c r="T2235" s="21">
        <f t="shared" si="623"/>
        <v>86.147999999999996</v>
      </c>
      <c r="U2235" s="37">
        <f>VLOOKUP(Time_Zone, 'LSTM LookUp'!$B$5:$D$8, 3, FALSE)</f>
        <v>-75</v>
      </c>
      <c r="V2235" s="21">
        <f t="shared" si="633"/>
        <v>-3.6498253157074596</v>
      </c>
      <c r="W2235" s="21">
        <f t="shared" si="624"/>
        <v>70.23554367107316</v>
      </c>
      <c r="X2235" s="21">
        <f t="shared" si="625"/>
        <v>0</v>
      </c>
      <c r="Y2235" s="21">
        <f t="shared" si="626"/>
        <v>0</v>
      </c>
      <c r="Z2235" s="21">
        <f t="shared" si="634"/>
        <v>0</v>
      </c>
      <c r="AA2235" s="21">
        <f t="shared" si="627"/>
        <v>0</v>
      </c>
      <c r="AB2235" s="21">
        <f t="shared" si="628"/>
        <v>0</v>
      </c>
      <c r="AC2235" s="21">
        <f t="shared" si="629"/>
        <v>0</v>
      </c>
      <c r="AD2235" s="21">
        <f t="shared" si="635"/>
        <v>0</v>
      </c>
      <c r="AE2235" s="21" t="str">
        <f t="shared" si="630"/>
        <v>4/3/6:00</v>
      </c>
    </row>
    <row r="2236" spans="2:31">
      <c r="B2236" s="37">
        <v>4</v>
      </c>
      <c r="C2236" s="38">
        <v>3</v>
      </c>
      <c r="D2236" s="39">
        <v>7</v>
      </c>
      <c r="E2236" s="17">
        <v>-5.6</v>
      </c>
      <c r="F2236" s="17">
        <v>12</v>
      </c>
      <c r="G2236" s="17">
        <v>44</v>
      </c>
      <c r="H2236" s="37">
        <f t="shared" si="618"/>
        <v>21.92</v>
      </c>
      <c r="I2236" s="37">
        <f>IF(H2236&lt;'Roof Calculator'!$G$8, 1, 0)</f>
        <v>1</v>
      </c>
      <c r="J2236" s="37">
        <f>IF(H2236&gt;='Roof Calculator'!$G$8, 1, 0)</f>
        <v>0</v>
      </c>
      <c r="K2236" s="37">
        <f t="shared" si="619"/>
        <v>21.92</v>
      </c>
      <c r="L2236" s="37">
        <f t="shared" si="620"/>
        <v>0</v>
      </c>
      <c r="M2236" s="37">
        <v>0</v>
      </c>
      <c r="N2236" s="37">
        <f t="shared" si="621"/>
        <v>12</v>
      </c>
      <c r="O2236" s="37">
        <v>0</v>
      </c>
      <c r="P2236" s="37">
        <v>0</v>
      </c>
      <c r="Q2236" s="21">
        <f t="shared" si="622"/>
        <v>39.790999999999997</v>
      </c>
      <c r="R2236" s="21">
        <f t="shared" si="631"/>
        <v>93.250000000001862</v>
      </c>
      <c r="S2236" s="21">
        <f t="shared" si="632"/>
        <v>4.7780727601163147</v>
      </c>
      <c r="T2236" s="21">
        <f t="shared" si="623"/>
        <v>86.147999999999996</v>
      </c>
      <c r="U2236" s="37">
        <f>VLOOKUP(Time_Zone, 'LSTM LookUp'!$B$5:$D$8, 3, FALSE)</f>
        <v>-75</v>
      </c>
      <c r="V2236" s="21">
        <f t="shared" si="633"/>
        <v>-3.6368266669714049</v>
      </c>
      <c r="W2236" s="21">
        <f t="shared" si="624"/>
        <v>85.238793333257149</v>
      </c>
      <c r="X2236" s="21">
        <f t="shared" si="625"/>
        <v>5.142080606646787</v>
      </c>
      <c r="Y2236" s="21">
        <f t="shared" si="626"/>
        <v>17.142080606646786</v>
      </c>
      <c r="Z2236" s="21">
        <f t="shared" si="634"/>
        <v>5.4337401551355295</v>
      </c>
      <c r="AA2236" s="21">
        <f t="shared" si="627"/>
        <v>5.4337401551355295</v>
      </c>
      <c r="AB2236" s="21">
        <f t="shared" si="628"/>
        <v>0</v>
      </c>
      <c r="AC2236" s="21">
        <f t="shared" si="629"/>
        <v>0</v>
      </c>
      <c r="AD2236" s="21">
        <f t="shared" si="635"/>
        <v>0</v>
      </c>
      <c r="AE2236" s="21" t="str">
        <f t="shared" si="630"/>
        <v>4/3/7:00</v>
      </c>
    </row>
    <row r="2237" spans="2:31">
      <c r="B2237" s="37">
        <v>4</v>
      </c>
      <c r="C2237" s="38">
        <v>3</v>
      </c>
      <c r="D2237" s="39">
        <v>8</v>
      </c>
      <c r="E2237" s="17">
        <v>-1.7</v>
      </c>
      <c r="F2237" s="17">
        <v>44</v>
      </c>
      <c r="G2237" s="17">
        <v>467</v>
      </c>
      <c r="H2237" s="37">
        <f t="shared" si="618"/>
        <v>28.94</v>
      </c>
      <c r="I2237" s="37">
        <f>IF(H2237&lt;'Roof Calculator'!$G$8, 1, 0)</f>
        <v>1</v>
      </c>
      <c r="J2237" s="37">
        <f>IF(H2237&gt;='Roof Calculator'!$G$8, 1, 0)</f>
        <v>0</v>
      </c>
      <c r="K2237" s="37">
        <f t="shared" si="619"/>
        <v>28.94</v>
      </c>
      <c r="L2237" s="37">
        <f t="shared" si="620"/>
        <v>0</v>
      </c>
      <c r="M2237" s="37">
        <v>0</v>
      </c>
      <c r="N2237" s="37">
        <f t="shared" si="621"/>
        <v>44</v>
      </c>
      <c r="O2237" s="37">
        <v>0</v>
      </c>
      <c r="P2237" s="37">
        <v>0</v>
      </c>
      <c r="Q2237" s="21">
        <f t="shared" si="622"/>
        <v>39.790999999999997</v>
      </c>
      <c r="R2237" s="21">
        <f t="shared" si="631"/>
        <v>93.291666666668533</v>
      </c>
      <c r="S2237" s="21">
        <f t="shared" si="632"/>
        <v>4.7941192670817401</v>
      </c>
      <c r="T2237" s="21">
        <f t="shared" si="623"/>
        <v>86.147999999999996</v>
      </c>
      <c r="U2237" s="37">
        <f>VLOOKUP(Time_Zone, 'LSTM LookUp'!$B$5:$D$8, 3, FALSE)</f>
        <v>-75</v>
      </c>
      <c r="V2237" s="21">
        <f t="shared" si="633"/>
        <v>-3.6238323830164161</v>
      </c>
      <c r="W2237" s="21">
        <f t="shared" si="624"/>
        <v>100.24204190424589</v>
      </c>
      <c r="X2237" s="21">
        <f t="shared" si="625"/>
        <v>-38.601534394837508</v>
      </c>
      <c r="Y2237" s="21">
        <f t="shared" si="626"/>
        <v>5.3984656051624924</v>
      </c>
      <c r="Z2237" s="21">
        <f t="shared" si="634"/>
        <v>1.7112193092544059</v>
      </c>
      <c r="AA2237" s="21">
        <f t="shared" si="627"/>
        <v>1.7112193092544059</v>
      </c>
      <c r="AB2237" s="21">
        <f t="shared" si="628"/>
        <v>0</v>
      </c>
      <c r="AC2237" s="21">
        <f t="shared" si="629"/>
        <v>0</v>
      </c>
      <c r="AD2237" s="21">
        <f t="shared" si="635"/>
        <v>0</v>
      </c>
      <c r="AE2237" s="21" t="str">
        <f t="shared" si="630"/>
        <v>4/3/8:00</v>
      </c>
    </row>
    <row r="2238" spans="2:31">
      <c r="B2238" s="37">
        <v>4</v>
      </c>
      <c r="C2238" s="38">
        <v>3</v>
      </c>
      <c r="D2238" s="39">
        <v>9</v>
      </c>
      <c r="E2238" s="17">
        <v>0</v>
      </c>
      <c r="F2238" s="17">
        <v>96</v>
      </c>
      <c r="G2238" s="17">
        <v>622</v>
      </c>
      <c r="H2238" s="37">
        <f t="shared" si="618"/>
        <v>32</v>
      </c>
      <c r="I2238" s="37">
        <f>IF(H2238&lt;'Roof Calculator'!$G$8, 1, 0)</f>
        <v>1</v>
      </c>
      <c r="J2238" s="37">
        <f>IF(H2238&gt;='Roof Calculator'!$G$8, 1, 0)</f>
        <v>0</v>
      </c>
      <c r="K2238" s="37">
        <f t="shared" si="619"/>
        <v>32</v>
      </c>
      <c r="L2238" s="37">
        <f t="shared" si="620"/>
        <v>0</v>
      </c>
      <c r="M2238" s="37">
        <v>0</v>
      </c>
      <c r="N2238" s="37">
        <f t="shared" si="621"/>
        <v>96</v>
      </c>
      <c r="O2238" s="37">
        <v>0</v>
      </c>
      <c r="P2238" s="37">
        <v>0</v>
      </c>
      <c r="Q2238" s="21">
        <f t="shared" si="622"/>
        <v>39.790999999999997</v>
      </c>
      <c r="R2238" s="21">
        <f t="shared" si="631"/>
        <v>93.333333333335204</v>
      </c>
      <c r="S2238" s="21">
        <f t="shared" si="632"/>
        <v>4.8101636787556723</v>
      </c>
      <c r="T2238" s="21">
        <f t="shared" si="623"/>
        <v>86.147999999999996</v>
      </c>
      <c r="U2238" s="37">
        <f>VLOOKUP(Time_Zone, 'LSTM LookUp'!$B$5:$D$8, 3, FALSE)</f>
        <v>-75</v>
      </c>
      <c r="V2238" s="21">
        <f t="shared" si="633"/>
        <v>-3.610842490458523</v>
      </c>
      <c r="W2238" s="21">
        <f t="shared" si="624"/>
        <v>115.2452893773854</v>
      </c>
      <c r="X2238" s="21">
        <f t="shared" si="625"/>
        <v>-169.73836014535797</v>
      </c>
      <c r="Y2238" s="21">
        <f t="shared" si="626"/>
        <v>-73.738360145357973</v>
      </c>
      <c r="Z2238" s="21">
        <f t="shared" si="634"/>
        <v>-23.373772279446435</v>
      </c>
      <c r="AA2238" s="21">
        <f t="shared" si="627"/>
        <v>-23.373772279446435</v>
      </c>
      <c r="AB2238" s="21">
        <f t="shared" si="628"/>
        <v>0</v>
      </c>
      <c r="AC2238" s="21">
        <f t="shared" si="629"/>
        <v>0</v>
      </c>
      <c r="AD2238" s="21">
        <f t="shared" si="635"/>
        <v>0</v>
      </c>
      <c r="AE2238" s="21" t="str">
        <f t="shared" si="630"/>
        <v>4/3/9:00</v>
      </c>
    </row>
    <row r="2239" spans="2:31">
      <c r="B2239" s="37">
        <v>4</v>
      </c>
      <c r="C2239" s="38">
        <v>3</v>
      </c>
      <c r="D2239" s="39">
        <v>10</v>
      </c>
      <c r="E2239" s="17">
        <v>0.6</v>
      </c>
      <c r="F2239" s="17">
        <v>236</v>
      </c>
      <c r="G2239" s="17">
        <v>230</v>
      </c>
      <c r="H2239" s="37">
        <f t="shared" si="618"/>
        <v>33.08</v>
      </c>
      <c r="I2239" s="37">
        <f>IF(H2239&lt;'Roof Calculator'!$G$8, 1, 0)</f>
        <v>1</v>
      </c>
      <c r="J2239" s="37">
        <f>IF(H2239&gt;='Roof Calculator'!$G$8, 1, 0)</f>
        <v>0</v>
      </c>
      <c r="K2239" s="37">
        <f t="shared" si="619"/>
        <v>33.08</v>
      </c>
      <c r="L2239" s="37">
        <f t="shared" si="620"/>
        <v>0</v>
      </c>
      <c r="M2239" s="37">
        <v>0</v>
      </c>
      <c r="N2239" s="37">
        <f t="shared" si="621"/>
        <v>236</v>
      </c>
      <c r="O2239" s="37">
        <v>0</v>
      </c>
      <c r="P2239" s="37">
        <v>0</v>
      </c>
      <c r="Q2239" s="21">
        <f t="shared" si="622"/>
        <v>39.790999999999997</v>
      </c>
      <c r="R2239" s="21">
        <f t="shared" si="631"/>
        <v>93.375000000001876</v>
      </c>
      <c r="S2239" s="21">
        <f t="shared" si="632"/>
        <v>4.8262059879939097</v>
      </c>
      <c r="T2239" s="21">
        <f t="shared" si="623"/>
        <v>86.147999999999996</v>
      </c>
      <c r="U2239" s="37">
        <f>VLOOKUP(Time_Zone, 'LSTM LookUp'!$B$5:$D$8, 3, FALSE)</f>
        <v>-75</v>
      </c>
      <c r="V2239" s="21">
        <f t="shared" si="633"/>
        <v>-3.5978570158986218</v>
      </c>
      <c r="W2239" s="21">
        <f t="shared" si="624"/>
        <v>130.24853574602534</v>
      </c>
      <c r="X2239" s="21">
        <f t="shared" si="625"/>
        <v>-101.39586781161616</v>
      </c>
      <c r="Y2239" s="21">
        <f t="shared" si="626"/>
        <v>134.60413218838386</v>
      </c>
      <c r="Z2239" s="21">
        <f t="shared" si="634"/>
        <v>42.667158958265119</v>
      </c>
      <c r="AA2239" s="21">
        <f t="shared" si="627"/>
        <v>42.667158958265119</v>
      </c>
      <c r="AB2239" s="21">
        <f t="shared" si="628"/>
        <v>0</v>
      </c>
      <c r="AC2239" s="21">
        <f t="shared" si="629"/>
        <v>0</v>
      </c>
      <c r="AD2239" s="21">
        <f t="shared" si="635"/>
        <v>0</v>
      </c>
      <c r="AE2239" s="21" t="str">
        <f t="shared" si="630"/>
        <v>4/3/10:00</v>
      </c>
    </row>
    <row r="2240" spans="2:31">
      <c r="B2240" s="37">
        <v>4</v>
      </c>
      <c r="C2240" s="38">
        <v>3</v>
      </c>
      <c r="D2240" s="39">
        <v>11</v>
      </c>
      <c r="E2240" s="17">
        <v>1.1000000000000001</v>
      </c>
      <c r="F2240" s="17">
        <v>326</v>
      </c>
      <c r="G2240" s="17">
        <v>10</v>
      </c>
      <c r="H2240" s="37">
        <f t="shared" si="618"/>
        <v>33.979999999999997</v>
      </c>
      <c r="I2240" s="37">
        <f>IF(H2240&lt;'Roof Calculator'!$G$8, 1, 0)</f>
        <v>1</v>
      </c>
      <c r="J2240" s="37">
        <f>IF(H2240&gt;='Roof Calculator'!$G$8, 1, 0)</f>
        <v>0</v>
      </c>
      <c r="K2240" s="37">
        <f t="shared" si="619"/>
        <v>33.979999999999997</v>
      </c>
      <c r="L2240" s="37">
        <f t="shared" si="620"/>
        <v>0</v>
      </c>
      <c r="M2240" s="37">
        <v>0</v>
      </c>
      <c r="N2240" s="37">
        <f t="shared" si="621"/>
        <v>326</v>
      </c>
      <c r="O2240" s="37">
        <v>0</v>
      </c>
      <c r="P2240" s="37">
        <v>0</v>
      </c>
      <c r="Q2240" s="21">
        <f t="shared" si="622"/>
        <v>39.790999999999997</v>
      </c>
      <c r="R2240" s="21">
        <f t="shared" si="631"/>
        <v>93.416666666668547</v>
      </c>
      <c r="S2240" s="21">
        <f t="shared" si="632"/>
        <v>4.8422461876518561</v>
      </c>
      <c r="T2240" s="21">
        <f t="shared" si="623"/>
        <v>86.147999999999996</v>
      </c>
      <c r="U2240" s="37">
        <f>VLOOKUP(Time_Zone, 'LSTM LookUp'!$B$5:$D$8, 3, FALSE)</f>
        <v>-75</v>
      </c>
      <c r="V2240" s="21">
        <f t="shared" si="633"/>
        <v>-3.5848759859224231</v>
      </c>
      <c r="W2240" s="21">
        <f t="shared" si="624"/>
        <v>145.2517810035194</v>
      </c>
      <c r="X2240" s="21">
        <f t="shared" si="625"/>
        <v>-5.7507753689217544</v>
      </c>
      <c r="Y2240" s="21">
        <f t="shared" si="626"/>
        <v>320.24922463107822</v>
      </c>
      <c r="Z2240" s="21">
        <f t="shared" si="634"/>
        <v>101.51341085481596</v>
      </c>
      <c r="AA2240" s="21">
        <f t="shared" si="627"/>
        <v>101.51341085481596</v>
      </c>
      <c r="AB2240" s="21">
        <f t="shared" si="628"/>
        <v>0</v>
      </c>
      <c r="AC2240" s="21">
        <f t="shared" si="629"/>
        <v>0</v>
      </c>
      <c r="AD2240" s="21">
        <f t="shared" si="635"/>
        <v>0</v>
      </c>
      <c r="AE2240" s="21" t="str">
        <f t="shared" si="630"/>
        <v>4/3/11:00</v>
      </c>
    </row>
    <row r="2241" spans="2:31">
      <c r="B2241" s="37">
        <v>4</v>
      </c>
      <c r="C2241" s="38">
        <v>3</v>
      </c>
      <c r="D2241" s="39">
        <v>12</v>
      </c>
      <c r="E2241" s="17">
        <v>2.8</v>
      </c>
      <c r="F2241" s="17">
        <v>344</v>
      </c>
      <c r="G2241" s="17">
        <v>1</v>
      </c>
      <c r="H2241" s="37">
        <f t="shared" si="618"/>
        <v>37.04</v>
      </c>
      <c r="I2241" s="37">
        <f>IF(H2241&lt;'Roof Calculator'!$G$8, 1, 0)</f>
        <v>1</v>
      </c>
      <c r="J2241" s="37">
        <f>IF(H2241&gt;='Roof Calculator'!$G$8, 1, 0)</f>
        <v>0</v>
      </c>
      <c r="K2241" s="37">
        <f t="shared" si="619"/>
        <v>37.04</v>
      </c>
      <c r="L2241" s="37">
        <f t="shared" si="620"/>
        <v>0</v>
      </c>
      <c r="M2241" s="37">
        <v>0</v>
      </c>
      <c r="N2241" s="37">
        <f t="shared" si="621"/>
        <v>344</v>
      </c>
      <c r="O2241" s="37">
        <v>0</v>
      </c>
      <c r="P2241" s="37">
        <v>0</v>
      </c>
      <c r="Q2241" s="21">
        <f t="shared" si="622"/>
        <v>39.790999999999997</v>
      </c>
      <c r="R2241" s="21">
        <f t="shared" si="631"/>
        <v>93.458333333335219</v>
      </c>
      <c r="S2241" s="21">
        <f t="shared" si="632"/>
        <v>4.8582842705845088</v>
      </c>
      <c r="T2241" s="21">
        <f t="shared" si="623"/>
        <v>86.147999999999996</v>
      </c>
      <c r="U2241" s="37">
        <f>VLOOKUP(Time_Zone, 'LSTM LookUp'!$B$5:$D$8, 3, FALSE)</f>
        <v>-75</v>
      </c>
      <c r="V2241" s="21">
        <f t="shared" si="633"/>
        <v>-3.5718994271003988</v>
      </c>
      <c r="W2241" s="21">
        <f t="shared" si="624"/>
        <v>160.25502514322488</v>
      </c>
      <c r="X2241" s="21">
        <f t="shared" si="625"/>
        <v>-0.66640747686361124</v>
      </c>
      <c r="Y2241" s="21">
        <f t="shared" si="626"/>
        <v>343.33359252313642</v>
      </c>
      <c r="Z2241" s="21">
        <f t="shared" si="634"/>
        <v>108.83075229365863</v>
      </c>
      <c r="AA2241" s="21">
        <f t="shared" si="627"/>
        <v>108.83075229365863</v>
      </c>
      <c r="AB2241" s="21">
        <f t="shared" si="628"/>
        <v>0</v>
      </c>
      <c r="AC2241" s="21">
        <f t="shared" si="629"/>
        <v>0</v>
      </c>
      <c r="AD2241" s="21">
        <f t="shared" si="635"/>
        <v>0</v>
      </c>
      <c r="AE2241" s="21" t="str">
        <f t="shared" si="630"/>
        <v>4/3/12:00</v>
      </c>
    </row>
    <row r="2242" spans="2:31">
      <c r="B2242" s="37">
        <v>4</v>
      </c>
      <c r="C2242" s="38">
        <v>3</v>
      </c>
      <c r="D2242" s="39">
        <v>13</v>
      </c>
      <c r="E2242" s="17">
        <v>2.8</v>
      </c>
      <c r="F2242" s="17">
        <v>360</v>
      </c>
      <c r="G2242" s="17">
        <v>9</v>
      </c>
      <c r="H2242" s="37">
        <f t="shared" si="618"/>
        <v>37.04</v>
      </c>
      <c r="I2242" s="37">
        <f>IF(H2242&lt;'Roof Calculator'!$G$8, 1, 0)</f>
        <v>1</v>
      </c>
      <c r="J2242" s="37">
        <f>IF(H2242&gt;='Roof Calculator'!$G$8, 1, 0)</f>
        <v>0</v>
      </c>
      <c r="K2242" s="37">
        <f t="shared" si="619"/>
        <v>37.04</v>
      </c>
      <c r="L2242" s="37">
        <f t="shared" si="620"/>
        <v>0</v>
      </c>
      <c r="M2242" s="37">
        <v>0</v>
      </c>
      <c r="N2242" s="37">
        <f t="shared" si="621"/>
        <v>360</v>
      </c>
      <c r="O2242" s="37">
        <v>0</v>
      </c>
      <c r="P2242" s="37">
        <v>0</v>
      </c>
      <c r="Q2242" s="21">
        <f t="shared" si="622"/>
        <v>39.790999999999997</v>
      </c>
      <c r="R2242" s="21">
        <f t="shared" si="631"/>
        <v>93.50000000000189</v>
      </c>
      <c r="S2242" s="21">
        <f t="shared" si="632"/>
        <v>4.8743202296464734</v>
      </c>
      <c r="T2242" s="21">
        <f t="shared" si="623"/>
        <v>86.147999999999996</v>
      </c>
      <c r="U2242" s="37">
        <f>VLOOKUP(Time_Zone, 'LSTM LookUp'!$B$5:$D$8, 3, FALSE)</f>
        <v>-75</v>
      </c>
      <c r="V2242" s="21">
        <f t="shared" si="633"/>
        <v>-3.5589273659877181</v>
      </c>
      <c r="W2242" s="21">
        <f t="shared" si="624"/>
        <v>175.25826815850309</v>
      </c>
      <c r="X2242" s="21">
        <f t="shared" si="625"/>
        <v>-6.3774428711647415</v>
      </c>
      <c r="Y2242" s="21">
        <f t="shared" si="626"/>
        <v>353.62255712883524</v>
      </c>
      <c r="Z2242" s="21">
        <f t="shared" si="634"/>
        <v>112.09217437045578</v>
      </c>
      <c r="AA2242" s="21">
        <f t="shared" si="627"/>
        <v>112.09217437045578</v>
      </c>
      <c r="AB2242" s="21">
        <f t="shared" si="628"/>
        <v>0</v>
      </c>
      <c r="AC2242" s="21">
        <f t="shared" si="629"/>
        <v>0</v>
      </c>
      <c r="AD2242" s="21">
        <f t="shared" si="635"/>
        <v>0</v>
      </c>
      <c r="AE2242" s="21" t="str">
        <f t="shared" si="630"/>
        <v>4/3/13:00</v>
      </c>
    </row>
    <row r="2243" spans="2:31">
      <c r="B2243" s="37">
        <v>4</v>
      </c>
      <c r="C2243" s="38">
        <v>3</v>
      </c>
      <c r="D2243" s="39">
        <v>14</v>
      </c>
      <c r="E2243" s="17">
        <v>2.8</v>
      </c>
      <c r="F2243" s="17">
        <v>310</v>
      </c>
      <c r="G2243" s="17">
        <v>3</v>
      </c>
      <c r="H2243" s="37">
        <f t="shared" si="618"/>
        <v>37.04</v>
      </c>
      <c r="I2243" s="37">
        <f>IF(H2243&lt;'Roof Calculator'!$G$8, 1, 0)</f>
        <v>1</v>
      </c>
      <c r="J2243" s="37">
        <f>IF(H2243&gt;='Roof Calculator'!$G$8, 1, 0)</f>
        <v>0</v>
      </c>
      <c r="K2243" s="37">
        <f t="shared" si="619"/>
        <v>37.04</v>
      </c>
      <c r="L2243" s="37">
        <f t="shared" si="620"/>
        <v>0</v>
      </c>
      <c r="M2243" s="37">
        <v>0</v>
      </c>
      <c r="N2243" s="37">
        <f t="shared" si="621"/>
        <v>310</v>
      </c>
      <c r="O2243" s="37">
        <v>0</v>
      </c>
      <c r="P2243" s="37">
        <v>0</v>
      </c>
      <c r="Q2243" s="21">
        <f t="shared" si="622"/>
        <v>39.790999999999997</v>
      </c>
      <c r="R2243" s="21">
        <f t="shared" si="631"/>
        <v>93.541666666668561</v>
      </c>
      <c r="S2243" s="21">
        <f t="shared" si="632"/>
        <v>4.8903540576919626</v>
      </c>
      <c r="T2243" s="21">
        <f t="shared" si="623"/>
        <v>86.147999999999996</v>
      </c>
      <c r="U2243" s="37">
        <f>VLOOKUP(Time_Zone, 'LSTM LookUp'!$B$5:$D$8, 3, FALSE)</f>
        <v>-75</v>
      </c>
      <c r="V2243" s="21">
        <f t="shared" si="633"/>
        <v>-3.5459598291242029</v>
      </c>
      <c r="W2243" s="21">
        <f t="shared" si="624"/>
        <v>190.26151004271898</v>
      </c>
      <c r="X2243" s="21">
        <f t="shared" si="625"/>
        <v>-2.0963481873656056</v>
      </c>
      <c r="Y2243" s="21">
        <f t="shared" si="626"/>
        <v>307.90365181263439</v>
      </c>
      <c r="Z2243" s="21">
        <f t="shared" si="634"/>
        <v>97.600079894528847</v>
      </c>
      <c r="AA2243" s="21">
        <f t="shared" si="627"/>
        <v>97.600079894528847</v>
      </c>
      <c r="AB2243" s="21">
        <f t="shared" si="628"/>
        <v>0</v>
      </c>
      <c r="AC2243" s="21">
        <f t="shared" si="629"/>
        <v>0</v>
      </c>
      <c r="AD2243" s="21">
        <f t="shared" si="635"/>
        <v>0</v>
      </c>
      <c r="AE2243" s="21" t="str">
        <f t="shared" si="630"/>
        <v>4/3/14:00</v>
      </c>
    </row>
    <row r="2244" spans="2:31">
      <c r="B2244" s="37">
        <v>4</v>
      </c>
      <c r="C2244" s="38">
        <v>3</v>
      </c>
      <c r="D2244" s="39">
        <v>15</v>
      </c>
      <c r="E2244" s="17">
        <v>2.2000000000000002</v>
      </c>
      <c r="F2244" s="17">
        <v>281</v>
      </c>
      <c r="G2244" s="17">
        <v>6</v>
      </c>
      <c r="H2244" s="37">
        <f t="shared" si="618"/>
        <v>35.96</v>
      </c>
      <c r="I2244" s="37">
        <f>IF(H2244&lt;'Roof Calculator'!$G$8, 1, 0)</f>
        <v>1</v>
      </c>
      <c r="J2244" s="37">
        <f>IF(H2244&gt;='Roof Calculator'!$G$8, 1, 0)</f>
        <v>0</v>
      </c>
      <c r="K2244" s="37">
        <f t="shared" si="619"/>
        <v>35.96</v>
      </c>
      <c r="L2244" s="37">
        <f t="shared" si="620"/>
        <v>0</v>
      </c>
      <c r="M2244" s="37">
        <v>0</v>
      </c>
      <c r="N2244" s="37">
        <f t="shared" si="621"/>
        <v>281</v>
      </c>
      <c r="O2244" s="37">
        <v>0</v>
      </c>
      <c r="P2244" s="37">
        <v>0</v>
      </c>
      <c r="Q2244" s="21">
        <f t="shared" si="622"/>
        <v>39.790999999999997</v>
      </c>
      <c r="R2244" s="21">
        <f t="shared" si="631"/>
        <v>93.583333333335233</v>
      </c>
      <c r="S2244" s="21">
        <f t="shared" si="632"/>
        <v>4.9063857475747739</v>
      </c>
      <c r="T2244" s="21">
        <f t="shared" si="623"/>
        <v>86.147999999999996</v>
      </c>
      <c r="U2244" s="37">
        <f>VLOOKUP(Time_Zone, 'LSTM LookUp'!$B$5:$D$8, 3, FALSE)</f>
        <v>-75</v>
      </c>
      <c r="V2244" s="21">
        <f t="shared" si="633"/>
        <v>-3.5329968430342698</v>
      </c>
      <c r="W2244" s="21">
        <f t="shared" si="624"/>
        <v>205.26475078924142</v>
      </c>
      <c r="X2244" s="21">
        <f t="shared" si="625"/>
        <v>-3.8256080154964582</v>
      </c>
      <c r="Y2244" s="21">
        <f t="shared" si="626"/>
        <v>277.17439198450353</v>
      </c>
      <c r="Z2244" s="21">
        <f t="shared" si="634"/>
        <v>87.859441234775744</v>
      </c>
      <c r="AA2244" s="21">
        <f t="shared" si="627"/>
        <v>87.859441234775744</v>
      </c>
      <c r="AB2244" s="21">
        <f t="shared" si="628"/>
        <v>0</v>
      </c>
      <c r="AC2244" s="21">
        <f t="shared" si="629"/>
        <v>0</v>
      </c>
      <c r="AD2244" s="21">
        <f t="shared" si="635"/>
        <v>0</v>
      </c>
      <c r="AE2244" s="21" t="str">
        <f t="shared" si="630"/>
        <v>4/3/15:00</v>
      </c>
    </row>
    <row r="2245" spans="2:31">
      <c r="B2245" s="37">
        <v>4</v>
      </c>
      <c r="C2245" s="38">
        <v>3</v>
      </c>
      <c r="D2245" s="39">
        <v>16</v>
      </c>
      <c r="E2245" s="17">
        <v>1.7</v>
      </c>
      <c r="F2245" s="17">
        <v>249</v>
      </c>
      <c r="G2245" s="17">
        <v>0</v>
      </c>
      <c r="H2245" s="37">
        <f t="shared" si="618"/>
        <v>35.06</v>
      </c>
      <c r="I2245" s="37">
        <f>IF(H2245&lt;'Roof Calculator'!$G$8, 1, 0)</f>
        <v>1</v>
      </c>
      <c r="J2245" s="37">
        <f>IF(H2245&gt;='Roof Calculator'!$G$8, 1, 0)</f>
        <v>0</v>
      </c>
      <c r="K2245" s="37">
        <f t="shared" si="619"/>
        <v>35.06</v>
      </c>
      <c r="L2245" s="37">
        <f t="shared" si="620"/>
        <v>0</v>
      </c>
      <c r="M2245" s="37">
        <v>0</v>
      </c>
      <c r="N2245" s="37">
        <f t="shared" si="621"/>
        <v>249</v>
      </c>
      <c r="O2245" s="37">
        <v>0</v>
      </c>
      <c r="P2245" s="37">
        <v>0</v>
      </c>
      <c r="Q2245" s="21">
        <f t="shared" si="622"/>
        <v>39.790999999999997</v>
      </c>
      <c r="R2245" s="21">
        <f t="shared" si="631"/>
        <v>93.625000000001904</v>
      </c>
      <c r="S2245" s="21">
        <f t="shared" si="632"/>
        <v>4.9224152921483171</v>
      </c>
      <c r="T2245" s="21">
        <f t="shared" si="623"/>
        <v>86.147999999999996</v>
      </c>
      <c r="U2245" s="37">
        <f>VLOOKUP(Time_Zone, 'LSTM LookUp'!$B$5:$D$8, 3, FALSE)</f>
        <v>-75</v>
      </c>
      <c r="V2245" s="21">
        <f t="shared" si="633"/>
        <v>-3.5200384342268762</v>
      </c>
      <c r="W2245" s="21">
        <f t="shared" si="624"/>
        <v>220.26799039144328</v>
      </c>
      <c r="X2245" s="21">
        <f t="shared" si="625"/>
        <v>0</v>
      </c>
      <c r="Y2245" s="21">
        <f t="shared" si="626"/>
        <v>249</v>
      </c>
      <c r="Z2245" s="21">
        <f t="shared" si="634"/>
        <v>78.928651059085837</v>
      </c>
      <c r="AA2245" s="21">
        <f t="shared" si="627"/>
        <v>78.928651059085837</v>
      </c>
      <c r="AB2245" s="21">
        <f t="shared" si="628"/>
        <v>0</v>
      </c>
      <c r="AC2245" s="21">
        <f t="shared" si="629"/>
        <v>0</v>
      </c>
      <c r="AD2245" s="21">
        <f t="shared" si="635"/>
        <v>0</v>
      </c>
      <c r="AE2245" s="21" t="str">
        <f t="shared" si="630"/>
        <v>4/3/16:00</v>
      </c>
    </row>
    <row r="2246" spans="2:31">
      <c r="B2246" s="37">
        <v>4</v>
      </c>
      <c r="C2246" s="38">
        <v>3</v>
      </c>
      <c r="D2246" s="39">
        <v>17</v>
      </c>
      <c r="E2246" s="17">
        <v>2.8</v>
      </c>
      <c r="F2246" s="17">
        <v>176</v>
      </c>
      <c r="G2246" s="17">
        <v>116</v>
      </c>
      <c r="H2246" s="37">
        <f t="shared" si="618"/>
        <v>37.04</v>
      </c>
      <c r="I2246" s="37">
        <f>IF(H2246&lt;'Roof Calculator'!$G$8, 1, 0)</f>
        <v>1</v>
      </c>
      <c r="J2246" s="37">
        <f>IF(H2246&gt;='Roof Calculator'!$G$8, 1, 0)</f>
        <v>0</v>
      </c>
      <c r="K2246" s="37">
        <f t="shared" si="619"/>
        <v>37.04</v>
      </c>
      <c r="L2246" s="37">
        <f t="shared" si="620"/>
        <v>0</v>
      </c>
      <c r="M2246" s="37">
        <v>0</v>
      </c>
      <c r="N2246" s="37">
        <f t="shared" si="621"/>
        <v>176</v>
      </c>
      <c r="O2246" s="37">
        <v>0</v>
      </c>
      <c r="P2246" s="37">
        <v>0</v>
      </c>
      <c r="Q2246" s="21">
        <f t="shared" si="622"/>
        <v>39.790999999999997</v>
      </c>
      <c r="R2246" s="21">
        <f t="shared" si="631"/>
        <v>93.666666666668576</v>
      </c>
      <c r="S2246" s="21">
        <f t="shared" si="632"/>
        <v>4.9384426842655911</v>
      </c>
      <c r="T2246" s="21">
        <f t="shared" si="623"/>
        <v>86.147999999999996</v>
      </c>
      <c r="U2246" s="37">
        <f>VLOOKUP(Time_Zone, 'LSTM LookUp'!$B$5:$D$8, 3, FALSE)</f>
        <v>-75</v>
      </c>
      <c r="V2246" s="21">
        <f t="shared" si="633"/>
        <v>-3.50708462919546</v>
      </c>
      <c r="W2246" s="21">
        <f t="shared" si="624"/>
        <v>235.27122884270116</v>
      </c>
      <c r="X2246" s="21">
        <f t="shared" si="625"/>
        <v>-44.198756328334809</v>
      </c>
      <c r="Y2246" s="21">
        <f t="shared" si="626"/>
        <v>131.80124367166519</v>
      </c>
      <c r="Z2246" s="21">
        <f t="shared" si="634"/>
        <v>41.778692252668307</v>
      </c>
      <c r="AA2246" s="21">
        <f t="shared" si="627"/>
        <v>41.778692252668307</v>
      </c>
      <c r="AB2246" s="21">
        <f t="shared" si="628"/>
        <v>0</v>
      </c>
      <c r="AC2246" s="21">
        <f t="shared" si="629"/>
        <v>0</v>
      </c>
      <c r="AD2246" s="21">
        <f t="shared" si="635"/>
        <v>0</v>
      </c>
      <c r="AE2246" s="21" t="str">
        <f t="shared" si="630"/>
        <v>4/3/17:00</v>
      </c>
    </row>
    <row r="2247" spans="2:31">
      <c r="B2247" s="37">
        <v>4</v>
      </c>
      <c r="C2247" s="38">
        <v>3</v>
      </c>
      <c r="D2247" s="39">
        <v>18</v>
      </c>
      <c r="E2247" s="17">
        <v>2.8</v>
      </c>
      <c r="F2247" s="17">
        <v>122</v>
      </c>
      <c r="G2247" s="17">
        <v>67</v>
      </c>
      <c r="H2247" s="37">
        <f t="shared" si="618"/>
        <v>37.04</v>
      </c>
      <c r="I2247" s="37">
        <f>IF(H2247&lt;'Roof Calculator'!$G$8, 1, 0)</f>
        <v>1</v>
      </c>
      <c r="J2247" s="37">
        <f>IF(H2247&gt;='Roof Calculator'!$G$8, 1, 0)</f>
        <v>0</v>
      </c>
      <c r="K2247" s="37">
        <f t="shared" si="619"/>
        <v>37.04</v>
      </c>
      <c r="L2247" s="37">
        <f t="shared" si="620"/>
        <v>0</v>
      </c>
      <c r="M2247" s="37">
        <v>0</v>
      </c>
      <c r="N2247" s="37">
        <f t="shared" si="621"/>
        <v>122</v>
      </c>
      <c r="O2247" s="37">
        <v>0</v>
      </c>
      <c r="P2247" s="37">
        <v>0</v>
      </c>
      <c r="Q2247" s="21">
        <f t="shared" si="622"/>
        <v>39.790999999999997</v>
      </c>
      <c r="R2247" s="21">
        <f t="shared" si="631"/>
        <v>93.708333333335247</v>
      </c>
      <c r="S2247" s="21">
        <f t="shared" si="632"/>
        <v>4.9544679167791985</v>
      </c>
      <c r="T2247" s="21">
        <f t="shared" si="623"/>
        <v>86.147999999999996</v>
      </c>
      <c r="U2247" s="37">
        <f>VLOOKUP(Time_Zone, 'LSTM LookUp'!$B$5:$D$8, 3, FALSE)</f>
        <v>-75</v>
      </c>
      <c r="V2247" s="21">
        <f t="shared" si="633"/>
        <v>-3.4941354544178997</v>
      </c>
      <c r="W2247" s="21">
        <f t="shared" si="624"/>
        <v>250.27446613639552</v>
      </c>
      <c r="X2247" s="21">
        <f t="shared" si="625"/>
        <v>-13.607696691273116</v>
      </c>
      <c r="Y2247" s="21">
        <f t="shared" si="626"/>
        <v>108.39230330872688</v>
      </c>
      <c r="Z2247" s="21">
        <f t="shared" si="634"/>
        <v>34.358467009418071</v>
      </c>
      <c r="AA2247" s="21">
        <f t="shared" si="627"/>
        <v>34.358467009418071</v>
      </c>
      <c r="AB2247" s="21">
        <f t="shared" si="628"/>
        <v>0</v>
      </c>
      <c r="AC2247" s="21">
        <f t="shared" si="629"/>
        <v>0</v>
      </c>
      <c r="AD2247" s="21">
        <f t="shared" si="635"/>
        <v>0</v>
      </c>
      <c r="AE2247" s="21" t="str">
        <f t="shared" si="630"/>
        <v>4/3/18:00</v>
      </c>
    </row>
    <row r="2248" spans="2:31">
      <c r="B2248" s="37">
        <v>4</v>
      </c>
      <c r="C2248" s="38">
        <v>3</v>
      </c>
      <c r="D2248" s="39">
        <v>19</v>
      </c>
      <c r="E2248" s="17">
        <v>1.7</v>
      </c>
      <c r="F2248" s="17">
        <v>40</v>
      </c>
      <c r="G2248" s="17">
        <v>100</v>
      </c>
      <c r="H2248" s="37">
        <f t="shared" si="618"/>
        <v>35.06</v>
      </c>
      <c r="I2248" s="37">
        <f>IF(H2248&lt;'Roof Calculator'!$G$8, 1, 0)</f>
        <v>1</v>
      </c>
      <c r="J2248" s="37">
        <f>IF(H2248&gt;='Roof Calculator'!$G$8, 1, 0)</f>
        <v>0</v>
      </c>
      <c r="K2248" s="37">
        <f t="shared" si="619"/>
        <v>35.06</v>
      </c>
      <c r="L2248" s="37">
        <f t="shared" si="620"/>
        <v>0</v>
      </c>
      <c r="M2248" s="37">
        <v>0</v>
      </c>
      <c r="N2248" s="37">
        <f t="shared" si="621"/>
        <v>40</v>
      </c>
      <c r="O2248" s="37">
        <v>0</v>
      </c>
      <c r="P2248" s="37">
        <v>0</v>
      </c>
      <c r="Q2248" s="21">
        <f t="shared" si="622"/>
        <v>39.790999999999997</v>
      </c>
      <c r="R2248" s="21">
        <f t="shared" si="631"/>
        <v>93.750000000001918</v>
      </c>
      <c r="S2248" s="21">
        <f t="shared" si="632"/>
        <v>4.9704909825413344</v>
      </c>
      <c r="T2248" s="21">
        <f t="shared" si="623"/>
        <v>86.147999999999996</v>
      </c>
      <c r="U2248" s="37">
        <f>VLOOKUP(Time_Zone, 'LSTM LookUp'!$B$5:$D$8, 3, FALSE)</f>
        <v>-75</v>
      </c>
      <c r="V2248" s="21">
        <f t="shared" si="633"/>
        <v>-3.4811909363564375</v>
      </c>
      <c r="W2248" s="21">
        <f t="shared" si="624"/>
        <v>265.27770226591093</v>
      </c>
      <c r="X2248" s="21">
        <f t="shared" si="625"/>
        <v>-0.75700281759173638</v>
      </c>
      <c r="Y2248" s="21">
        <f t="shared" si="626"/>
        <v>39.242997182408267</v>
      </c>
      <c r="Z2248" s="21">
        <f t="shared" si="634"/>
        <v>12.439344703305185</v>
      </c>
      <c r="AA2248" s="21">
        <f t="shared" si="627"/>
        <v>12.439344703305185</v>
      </c>
      <c r="AB2248" s="21">
        <f t="shared" si="628"/>
        <v>0</v>
      </c>
      <c r="AC2248" s="21">
        <f t="shared" si="629"/>
        <v>0</v>
      </c>
      <c r="AD2248" s="21">
        <f t="shared" si="635"/>
        <v>0</v>
      </c>
      <c r="AE2248" s="21" t="str">
        <f t="shared" si="630"/>
        <v>4/3/19:00</v>
      </c>
    </row>
    <row r="2249" spans="2:31">
      <c r="B2249" s="37">
        <v>4</v>
      </c>
      <c r="C2249" s="38">
        <v>3</v>
      </c>
      <c r="D2249" s="39">
        <v>20</v>
      </c>
      <c r="E2249" s="17">
        <v>1.7</v>
      </c>
      <c r="F2249" s="17">
        <v>0</v>
      </c>
      <c r="G2249" s="17">
        <v>0</v>
      </c>
      <c r="H2249" s="37">
        <f t="shared" si="618"/>
        <v>35.06</v>
      </c>
      <c r="I2249" s="37">
        <f>IF(H2249&lt;'Roof Calculator'!$G$8, 1, 0)</f>
        <v>1</v>
      </c>
      <c r="J2249" s="37">
        <f>IF(H2249&gt;='Roof Calculator'!$G$8, 1, 0)</f>
        <v>0</v>
      </c>
      <c r="K2249" s="37">
        <f t="shared" si="619"/>
        <v>35.06</v>
      </c>
      <c r="L2249" s="37">
        <f t="shared" si="620"/>
        <v>0</v>
      </c>
      <c r="M2249" s="37">
        <v>0</v>
      </c>
      <c r="N2249" s="37">
        <f t="shared" si="621"/>
        <v>0</v>
      </c>
      <c r="O2249" s="37">
        <v>0</v>
      </c>
      <c r="P2249" s="37">
        <v>0</v>
      </c>
      <c r="Q2249" s="21">
        <f t="shared" si="622"/>
        <v>39.790999999999997</v>
      </c>
      <c r="R2249" s="21">
        <f t="shared" si="631"/>
        <v>93.79166666666859</v>
      </c>
      <c r="S2249" s="21">
        <f t="shared" si="632"/>
        <v>4.9865118744037868</v>
      </c>
      <c r="T2249" s="21">
        <f t="shared" si="623"/>
        <v>86.147999999999996</v>
      </c>
      <c r="U2249" s="37">
        <f>VLOOKUP(Time_Zone, 'LSTM LookUp'!$B$5:$D$8, 3, FALSE)</f>
        <v>-75</v>
      </c>
      <c r="V2249" s="21">
        <f t="shared" si="633"/>
        <v>-3.4682511014576525</v>
      </c>
      <c r="W2249" s="21">
        <f t="shared" si="624"/>
        <v>280.28093722463558</v>
      </c>
      <c r="X2249" s="21">
        <f t="shared" si="625"/>
        <v>0</v>
      </c>
      <c r="Y2249" s="21">
        <f t="shared" si="626"/>
        <v>0</v>
      </c>
      <c r="Z2249" s="21">
        <f t="shared" si="634"/>
        <v>0</v>
      </c>
      <c r="AA2249" s="21">
        <f t="shared" si="627"/>
        <v>0</v>
      </c>
      <c r="AB2249" s="21">
        <f t="shared" si="628"/>
        <v>0</v>
      </c>
      <c r="AC2249" s="21">
        <f t="shared" si="629"/>
        <v>0</v>
      </c>
      <c r="AD2249" s="21">
        <f t="shared" si="635"/>
        <v>0</v>
      </c>
      <c r="AE2249" s="21" t="str">
        <f t="shared" si="630"/>
        <v>4/3/20:00</v>
      </c>
    </row>
    <row r="2250" spans="2:31">
      <c r="B2250" s="37">
        <v>4</v>
      </c>
      <c r="C2250" s="38">
        <v>3</v>
      </c>
      <c r="D2250" s="39">
        <v>21</v>
      </c>
      <c r="E2250" s="17">
        <v>0.6</v>
      </c>
      <c r="F2250" s="17">
        <v>0</v>
      </c>
      <c r="G2250" s="17">
        <v>0</v>
      </c>
      <c r="H2250" s="37">
        <f t="shared" si="618"/>
        <v>33.08</v>
      </c>
      <c r="I2250" s="37">
        <f>IF(H2250&lt;'Roof Calculator'!$G$8, 1, 0)</f>
        <v>1</v>
      </c>
      <c r="J2250" s="37">
        <f>IF(H2250&gt;='Roof Calculator'!$G$8, 1, 0)</f>
        <v>0</v>
      </c>
      <c r="K2250" s="37">
        <f t="shared" si="619"/>
        <v>33.08</v>
      </c>
      <c r="L2250" s="37">
        <f t="shared" si="620"/>
        <v>0</v>
      </c>
      <c r="M2250" s="37">
        <v>0</v>
      </c>
      <c r="N2250" s="37">
        <f t="shared" si="621"/>
        <v>0</v>
      </c>
      <c r="O2250" s="37">
        <v>0</v>
      </c>
      <c r="P2250" s="37">
        <v>0</v>
      </c>
      <c r="Q2250" s="21">
        <f t="shared" si="622"/>
        <v>39.790999999999997</v>
      </c>
      <c r="R2250" s="21">
        <f t="shared" si="631"/>
        <v>93.833333333335261</v>
      </c>
      <c r="S2250" s="21">
        <f t="shared" si="632"/>
        <v>5.0025305852179498</v>
      </c>
      <c r="T2250" s="21">
        <f t="shared" si="623"/>
        <v>86.147999999999996</v>
      </c>
      <c r="U2250" s="37">
        <f>VLOOKUP(Time_Zone, 'LSTM LookUp'!$B$5:$D$8, 3, FALSE)</f>
        <v>-75</v>
      </c>
      <c r="V2250" s="21">
        <f t="shared" si="633"/>
        <v>-3.4553159761523791</v>
      </c>
      <c r="W2250" s="21">
        <f t="shared" si="624"/>
        <v>295.28417100596187</v>
      </c>
      <c r="X2250" s="21">
        <f t="shared" si="625"/>
        <v>0</v>
      </c>
      <c r="Y2250" s="21">
        <f t="shared" si="626"/>
        <v>0</v>
      </c>
      <c r="Z2250" s="21">
        <f t="shared" si="634"/>
        <v>0</v>
      </c>
      <c r="AA2250" s="21">
        <f t="shared" si="627"/>
        <v>0</v>
      </c>
      <c r="AB2250" s="21">
        <f t="shared" si="628"/>
        <v>0</v>
      </c>
      <c r="AC2250" s="21">
        <f t="shared" si="629"/>
        <v>0</v>
      </c>
      <c r="AD2250" s="21">
        <f t="shared" si="635"/>
        <v>0</v>
      </c>
      <c r="AE2250" s="21" t="str">
        <f t="shared" si="630"/>
        <v>4/3/21:00</v>
      </c>
    </row>
    <row r="2251" spans="2:31">
      <c r="B2251" s="37">
        <v>4</v>
      </c>
      <c r="C2251" s="38">
        <v>3</v>
      </c>
      <c r="D2251" s="39">
        <v>22</v>
      </c>
      <c r="E2251" s="17">
        <v>-0.6</v>
      </c>
      <c r="F2251" s="17">
        <v>0</v>
      </c>
      <c r="G2251" s="17">
        <v>0</v>
      </c>
      <c r="H2251" s="37">
        <f t="shared" si="618"/>
        <v>30.92</v>
      </c>
      <c r="I2251" s="37">
        <f>IF(H2251&lt;'Roof Calculator'!$G$8, 1, 0)</f>
        <v>1</v>
      </c>
      <c r="J2251" s="37">
        <f>IF(H2251&gt;='Roof Calculator'!$G$8, 1, 0)</f>
        <v>0</v>
      </c>
      <c r="K2251" s="37">
        <f t="shared" si="619"/>
        <v>30.92</v>
      </c>
      <c r="L2251" s="37">
        <f t="shared" si="620"/>
        <v>0</v>
      </c>
      <c r="M2251" s="37">
        <v>0</v>
      </c>
      <c r="N2251" s="37">
        <f t="shared" si="621"/>
        <v>0</v>
      </c>
      <c r="O2251" s="37">
        <v>0</v>
      </c>
      <c r="P2251" s="37">
        <v>0</v>
      </c>
      <c r="Q2251" s="21">
        <f t="shared" si="622"/>
        <v>39.790999999999997</v>
      </c>
      <c r="R2251" s="21">
        <f t="shared" si="631"/>
        <v>93.875000000001933</v>
      </c>
      <c r="S2251" s="21">
        <f t="shared" si="632"/>
        <v>5.0185471078347943</v>
      </c>
      <c r="T2251" s="21">
        <f t="shared" si="623"/>
        <v>86.147999999999996</v>
      </c>
      <c r="U2251" s="37">
        <f>VLOOKUP(Time_Zone, 'LSTM LookUp'!$B$5:$D$8, 3, FALSE)</f>
        <v>-75</v>
      </c>
      <c r="V2251" s="21">
        <f t="shared" si="633"/>
        <v>-3.4423855868556736</v>
      </c>
      <c r="W2251" s="21">
        <f t="shared" si="624"/>
        <v>310.28740360328607</v>
      </c>
      <c r="X2251" s="21">
        <f t="shared" si="625"/>
        <v>0</v>
      </c>
      <c r="Y2251" s="21">
        <f t="shared" si="626"/>
        <v>0</v>
      </c>
      <c r="Z2251" s="21">
        <f t="shared" si="634"/>
        <v>0</v>
      </c>
      <c r="AA2251" s="21">
        <f t="shared" si="627"/>
        <v>0</v>
      </c>
      <c r="AB2251" s="21">
        <f t="shared" si="628"/>
        <v>0</v>
      </c>
      <c r="AC2251" s="21">
        <f t="shared" si="629"/>
        <v>0</v>
      </c>
      <c r="AD2251" s="21">
        <f t="shared" si="635"/>
        <v>0</v>
      </c>
      <c r="AE2251" s="21" t="str">
        <f t="shared" si="630"/>
        <v>4/3/22:00</v>
      </c>
    </row>
    <row r="2252" spans="2:31">
      <c r="B2252" s="37">
        <v>4</v>
      </c>
      <c r="C2252" s="38">
        <v>3</v>
      </c>
      <c r="D2252" s="39">
        <v>23</v>
      </c>
      <c r="E2252" s="17">
        <v>-0.6</v>
      </c>
      <c r="F2252" s="17">
        <v>0</v>
      </c>
      <c r="G2252" s="17">
        <v>0</v>
      </c>
      <c r="H2252" s="37">
        <f t="shared" si="618"/>
        <v>30.92</v>
      </c>
      <c r="I2252" s="37">
        <f>IF(H2252&lt;'Roof Calculator'!$G$8, 1, 0)</f>
        <v>1</v>
      </c>
      <c r="J2252" s="37">
        <f>IF(H2252&gt;='Roof Calculator'!$G$8, 1, 0)</f>
        <v>0</v>
      </c>
      <c r="K2252" s="37">
        <f t="shared" si="619"/>
        <v>30.92</v>
      </c>
      <c r="L2252" s="37">
        <f t="shared" si="620"/>
        <v>0</v>
      </c>
      <c r="M2252" s="37">
        <v>0</v>
      </c>
      <c r="N2252" s="37">
        <f t="shared" si="621"/>
        <v>0</v>
      </c>
      <c r="O2252" s="37">
        <v>0</v>
      </c>
      <c r="P2252" s="37">
        <v>0</v>
      </c>
      <c r="Q2252" s="21">
        <f t="shared" si="622"/>
        <v>39.790999999999997</v>
      </c>
      <c r="R2252" s="21">
        <f t="shared" si="631"/>
        <v>93.916666666668604</v>
      </c>
      <c r="S2252" s="21">
        <f t="shared" si="632"/>
        <v>5.0345614351048997</v>
      </c>
      <c r="T2252" s="21">
        <f t="shared" si="623"/>
        <v>86.147999999999996</v>
      </c>
      <c r="U2252" s="37">
        <f>VLOOKUP(Time_Zone, 'LSTM LookUp'!$B$5:$D$8, 3, FALSE)</f>
        <v>-75</v>
      </c>
      <c r="V2252" s="21">
        <f t="shared" si="633"/>
        <v>-3.4294599599667492</v>
      </c>
      <c r="W2252" s="21">
        <f t="shared" si="624"/>
        <v>325.29063501000832</v>
      </c>
      <c r="X2252" s="21">
        <f t="shared" si="625"/>
        <v>0</v>
      </c>
      <c r="Y2252" s="21">
        <f t="shared" si="626"/>
        <v>0</v>
      </c>
      <c r="Z2252" s="21">
        <f t="shared" si="634"/>
        <v>0</v>
      </c>
      <c r="AA2252" s="21">
        <f t="shared" si="627"/>
        <v>0</v>
      </c>
      <c r="AB2252" s="21">
        <f t="shared" si="628"/>
        <v>0</v>
      </c>
      <c r="AC2252" s="21">
        <f t="shared" si="629"/>
        <v>0</v>
      </c>
      <c r="AD2252" s="21">
        <f t="shared" si="635"/>
        <v>0</v>
      </c>
      <c r="AE2252" s="21" t="str">
        <f t="shared" si="630"/>
        <v>4/3/23:00</v>
      </c>
    </row>
    <row r="2253" spans="2:31">
      <c r="B2253" s="37">
        <v>4</v>
      </c>
      <c r="C2253" s="38">
        <v>3</v>
      </c>
      <c r="D2253" s="39">
        <v>24</v>
      </c>
      <c r="E2253" s="17">
        <v>-0.6</v>
      </c>
      <c r="F2253" s="17">
        <v>0</v>
      </c>
      <c r="G2253" s="17">
        <v>0</v>
      </c>
      <c r="H2253" s="37">
        <f t="shared" si="618"/>
        <v>30.92</v>
      </c>
      <c r="I2253" s="37">
        <f>IF(H2253&lt;'Roof Calculator'!$G$8, 1, 0)</f>
        <v>1</v>
      </c>
      <c r="J2253" s="37">
        <f>IF(H2253&gt;='Roof Calculator'!$G$8, 1, 0)</f>
        <v>0</v>
      </c>
      <c r="K2253" s="37">
        <f t="shared" si="619"/>
        <v>30.92</v>
      </c>
      <c r="L2253" s="37">
        <f t="shared" si="620"/>
        <v>0</v>
      </c>
      <c r="M2253" s="37">
        <v>0</v>
      </c>
      <c r="N2253" s="37">
        <f t="shared" si="621"/>
        <v>0</v>
      </c>
      <c r="O2253" s="37">
        <v>0</v>
      </c>
      <c r="P2253" s="37">
        <v>0</v>
      </c>
      <c r="Q2253" s="21">
        <f t="shared" si="622"/>
        <v>39.790999999999997</v>
      </c>
      <c r="R2253" s="21">
        <f t="shared" si="631"/>
        <v>93.958333333335275</v>
      </c>
      <c r="S2253" s="21">
        <f t="shared" si="632"/>
        <v>5.0505735598784263</v>
      </c>
      <c r="T2253" s="21">
        <f t="shared" si="623"/>
        <v>86.147999999999996</v>
      </c>
      <c r="U2253" s="37">
        <f>VLOOKUP(Time_Zone, 'LSTM LookUp'!$B$5:$D$8, 3, FALSE)</f>
        <v>-75</v>
      </c>
      <c r="V2253" s="21">
        <f t="shared" si="633"/>
        <v>-3.4165391218689241</v>
      </c>
      <c r="W2253" s="21">
        <f t="shared" si="624"/>
        <v>340.29386521953268</v>
      </c>
      <c r="X2253" s="21">
        <f t="shared" si="625"/>
        <v>0</v>
      </c>
      <c r="Y2253" s="21">
        <f t="shared" si="626"/>
        <v>0</v>
      </c>
      <c r="Z2253" s="21">
        <f t="shared" si="634"/>
        <v>0</v>
      </c>
      <c r="AA2253" s="21">
        <f t="shared" si="627"/>
        <v>0</v>
      </c>
      <c r="AB2253" s="21">
        <f t="shared" si="628"/>
        <v>0</v>
      </c>
      <c r="AC2253" s="21">
        <f t="shared" si="629"/>
        <v>0</v>
      </c>
      <c r="AD2253" s="21">
        <f t="shared" si="635"/>
        <v>0</v>
      </c>
      <c r="AE2253" s="21" t="str">
        <f t="shared" si="630"/>
        <v>4/3/24:00</v>
      </c>
    </row>
    <row r="2254" spans="2:31">
      <c r="B2254" s="37">
        <v>4</v>
      </c>
      <c r="C2254" s="38">
        <v>4</v>
      </c>
      <c r="D2254" s="39">
        <v>1</v>
      </c>
      <c r="E2254" s="17">
        <v>-1.7</v>
      </c>
      <c r="F2254" s="17">
        <v>0</v>
      </c>
      <c r="G2254" s="17">
        <v>0</v>
      </c>
      <c r="H2254" s="37">
        <f t="shared" si="618"/>
        <v>28.94</v>
      </c>
      <c r="I2254" s="37">
        <f>IF(H2254&lt;'Roof Calculator'!$G$8, 1, 0)</f>
        <v>1</v>
      </c>
      <c r="J2254" s="37">
        <f>IF(H2254&gt;='Roof Calculator'!$G$8, 1, 0)</f>
        <v>0</v>
      </c>
      <c r="K2254" s="37">
        <f t="shared" si="619"/>
        <v>28.94</v>
      </c>
      <c r="L2254" s="37">
        <f t="shared" si="620"/>
        <v>0</v>
      </c>
      <c r="M2254" s="37">
        <v>0</v>
      </c>
      <c r="N2254" s="37">
        <f t="shared" si="621"/>
        <v>0</v>
      </c>
      <c r="O2254" s="37">
        <v>0</v>
      </c>
      <c r="P2254" s="37">
        <v>0</v>
      </c>
      <c r="Q2254" s="21">
        <f t="shared" si="622"/>
        <v>39.790999999999997</v>
      </c>
      <c r="R2254" s="21">
        <f t="shared" si="631"/>
        <v>94.000000000001947</v>
      </c>
      <c r="S2254" s="21">
        <f t="shared" si="632"/>
        <v>5.0665834750051308</v>
      </c>
      <c r="T2254" s="21">
        <f t="shared" si="623"/>
        <v>86.147999999999996</v>
      </c>
      <c r="U2254" s="37">
        <f>VLOOKUP(Time_Zone, 'LSTM LookUp'!$B$5:$D$8, 3, FALSE)</f>
        <v>-75</v>
      </c>
      <c r="V2254" s="21">
        <f t="shared" si="633"/>
        <v>-3.4036230989295668</v>
      </c>
      <c r="W2254" s="21">
        <f t="shared" si="624"/>
        <v>-4.7029057747323932</v>
      </c>
      <c r="X2254" s="21">
        <f t="shared" si="625"/>
        <v>0</v>
      </c>
      <c r="Y2254" s="21">
        <f t="shared" si="626"/>
        <v>0</v>
      </c>
      <c r="Z2254" s="21">
        <f t="shared" si="634"/>
        <v>0</v>
      </c>
      <c r="AA2254" s="21">
        <f t="shared" si="627"/>
        <v>0</v>
      </c>
      <c r="AB2254" s="21">
        <f t="shared" si="628"/>
        <v>0</v>
      </c>
      <c r="AC2254" s="21">
        <f t="shared" si="629"/>
        <v>0</v>
      </c>
      <c r="AD2254" s="21">
        <f t="shared" si="635"/>
        <v>0</v>
      </c>
      <c r="AE2254" s="21" t="str">
        <f t="shared" si="630"/>
        <v>4/4/1:00</v>
      </c>
    </row>
    <row r="2255" spans="2:31">
      <c r="B2255" s="37">
        <v>4</v>
      </c>
      <c r="C2255" s="38">
        <v>4</v>
      </c>
      <c r="D2255" s="39">
        <v>2</v>
      </c>
      <c r="E2255" s="17">
        <v>-2.2000000000000002</v>
      </c>
      <c r="F2255" s="17">
        <v>0</v>
      </c>
      <c r="G2255" s="17">
        <v>0</v>
      </c>
      <c r="H2255" s="37">
        <f t="shared" si="618"/>
        <v>28.04</v>
      </c>
      <c r="I2255" s="37">
        <f>IF(H2255&lt;'Roof Calculator'!$G$8, 1, 0)</f>
        <v>1</v>
      </c>
      <c r="J2255" s="37">
        <f>IF(H2255&gt;='Roof Calculator'!$G$8, 1, 0)</f>
        <v>0</v>
      </c>
      <c r="K2255" s="37">
        <f t="shared" si="619"/>
        <v>28.04</v>
      </c>
      <c r="L2255" s="37">
        <f t="shared" si="620"/>
        <v>0</v>
      </c>
      <c r="M2255" s="37">
        <v>0</v>
      </c>
      <c r="N2255" s="37">
        <f t="shared" si="621"/>
        <v>0</v>
      </c>
      <c r="O2255" s="37">
        <v>0</v>
      </c>
      <c r="P2255" s="37">
        <v>0</v>
      </c>
      <c r="Q2255" s="21">
        <f t="shared" si="622"/>
        <v>39.790999999999997</v>
      </c>
      <c r="R2255" s="21">
        <f t="shared" si="631"/>
        <v>94.041666666668618</v>
      </c>
      <c r="S2255" s="21">
        <f t="shared" si="632"/>
        <v>5.0825911733343618</v>
      </c>
      <c r="T2255" s="21">
        <f t="shared" si="623"/>
        <v>86.147999999999996</v>
      </c>
      <c r="U2255" s="37">
        <f>VLOOKUP(Time_Zone, 'LSTM LookUp'!$B$5:$D$8, 3, FALSE)</f>
        <v>-75</v>
      </c>
      <c r="V2255" s="21">
        <f t="shared" si="633"/>
        <v>-3.390711917500044</v>
      </c>
      <c r="W2255" s="21">
        <f t="shared" si="624"/>
        <v>10.300322020624977</v>
      </c>
      <c r="X2255" s="21">
        <f t="shared" si="625"/>
        <v>0</v>
      </c>
      <c r="Y2255" s="21">
        <f t="shared" si="626"/>
        <v>0</v>
      </c>
      <c r="Z2255" s="21">
        <f t="shared" si="634"/>
        <v>0</v>
      </c>
      <c r="AA2255" s="21">
        <f t="shared" si="627"/>
        <v>0</v>
      </c>
      <c r="AB2255" s="21">
        <f t="shared" si="628"/>
        <v>0</v>
      </c>
      <c r="AC2255" s="21">
        <f t="shared" si="629"/>
        <v>0</v>
      </c>
      <c r="AD2255" s="21">
        <f t="shared" si="635"/>
        <v>0</v>
      </c>
      <c r="AE2255" s="21" t="str">
        <f t="shared" si="630"/>
        <v>4/4/2:00</v>
      </c>
    </row>
    <row r="2256" spans="2:31">
      <c r="B2256" s="37">
        <v>4</v>
      </c>
      <c r="C2256" s="38">
        <v>4</v>
      </c>
      <c r="D2256" s="39">
        <v>3</v>
      </c>
      <c r="E2256" s="17">
        <v>-2.2000000000000002</v>
      </c>
      <c r="F2256" s="17">
        <v>0</v>
      </c>
      <c r="G2256" s="17">
        <v>0</v>
      </c>
      <c r="H2256" s="37">
        <f t="shared" si="618"/>
        <v>28.04</v>
      </c>
      <c r="I2256" s="37">
        <f>IF(H2256&lt;'Roof Calculator'!$G$8, 1, 0)</f>
        <v>1</v>
      </c>
      <c r="J2256" s="37">
        <f>IF(H2256&gt;='Roof Calculator'!$G$8, 1, 0)</f>
        <v>0</v>
      </c>
      <c r="K2256" s="37">
        <f t="shared" si="619"/>
        <v>28.04</v>
      </c>
      <c r="L2256" s="37">
        <f t="shared" si="620"/>
        <v>0</v>
      </c>
      <c r="M2256" s="37">
        <v>0</v>
      </c>
      <c r="N2256" s="37">
        <f t="shared" si="621"/>
        <v>0</v>
      </c>
      <c r="O2256" s="37">
        <v>0</v>
      </c>
      <c r="P2256" s="37">
        <v>0</v>
      </c>
      <c r="Q2256" s="21">
        <f t="shared" si="622"/>
        <v>39.790999999999997</v>
      </c>
      <c r="R2256" s="21">
        <f t="shared" si="631"/>
        <v>94.08333333333529</v>
      </c>
      <c r="S2256" s="21">
        <f t="shared" si="632"/>
        <v>5.0985966477150502</v>
      </c>
      <c r="T2256" s="21">
        <f t="shared" si="623"/>
        <v>86.147999999999996</v>
      </c>
      <c r="U2256" s="37">
        <f>VLOOKUP(Time_Zone, 'LSTM LookUp'!$B$5:$D$8, 3, FALSE)</f>
        <v>-75</v>
      </c>
      <c r="V2256" s="21">
        <f t="shared" si="633"/>
        <v>-3.3778056039156676</v>
      </c>
      <c r="W2256" s="21">
        <f t="shared" si="624"/>
        <v>25.30354859902107</v>
      </c>
      <c r="X2256" s="21">
        <f t="shared" si="625"/>
        <v>0</v>
      </c>
      <c r="Y2256" s="21">
        <f t="shared" si="626"/>
        <v>0</v>
      </c>
      <c r="Z2256" s="21">
        <f t="shared" si="634"/>
        <v>0</v>
      </c>
      <c r="AA2256" s="21">
        <f t="shared" si="627"/>
        <v>0</v>
      </c>
      <c r="AB2256" s="21">
        <f t="shared" si="628"/>
        <v>0</v>
      </c>
      <c r="AC2256" s="21">
        <f t="shared" si="629"/>
        <v>0</v>
      </c>
      <c r="AD2256" s="21">
        <f t="shared" si="635"/>
        <v>0</v>
      </c>
      <c r="AE2256" s="21" t="str">
        <f t="shared" si="630"/>
        <v>4/4/3:00</v>
      </c>
    </row>
    <row r="2257" spans="2:31">
      <c r="B2257" s="37">
        <v>4</v>
      </c>
      <c r="C2257" s="38">
        <v>4</v>
      </c>
      <c r="D2257" s="39">
        <v>4</v>
      </c>
      <c r="E2257" s="17">
        <v>-2.8</v>
      </c>
      <c r="F2257" s="17">
        <v>0</v>
      </c>
      <c r="G2257" s="17">
        <v>0</v>
      </c>
      <c r="H2257" s="37">
        <f t="shared" si="618"/>
        <v>26.96</v>
      </c>
      <c r="I2257" s="37">
        <f>IF(H2257&lt;'Roof Calculator'!$G$8, 1, 0)</f>
        <v>1</v>
      </c>
      <c r="J2257" s="37">
        <f>IF(H2257&gt;='Roof Calculator'!$G$8, 1, 0)</f>
        <v>0</v>
      </c>
      <c r="K2257" s="37">
        <f t="shared" si="619"/>
        <v>26.96</v>
      </c>
      <c r="L2257" s="37">
        <f t="shared" si="620"/>
        <v>0</v>
      </c>
      <c r="M2257" s="37">
        <v>0</v>
      </c>
      <c r="N2257" s="37">
        <f t="shared" si="621"/>
        <v>0</v>
      </c>
      <c r="O2257" s="37">
        <v>0</v>
      </c>
      <c r="P2257" s="37">
        <v>0</v>
      </c>
      <c r="Q2257" s="21">
        <f t="shared" si="622"/>
        <v>39.790999999999997</v>
      </c>
      <c r="R2257" s="21">
        <f t="shared" si="631"/>
        <v>94.125000000001961</v>
      </c>
      <c r="S2257" s="21">
        <f t="shared" si="632"/>
        <v>5.1145998909957244</v>
      </c>
      <c r="T2257" s="21">
        <f t="shared" si="623"/>
        <v>86.147999999999996</v>
      </c>
      <c r="U2257" s="37">
        <f>VLOOKUP(Time_Zone, 'LSTM LookUp'!$B$5:$D$8, 3, FALSE)</f>
        <v>-75</v>
      </c>
      <c r="V2257" s="21">
        <f t="shared" si="633"/>
        <v>-3.3649041844956327</v>
      </c>
      <c r="W2257" s="21">
        <f t="shared" si="624"/>
        <v>40.306773953876075</v>
      </c>
      <c r="X2257" s="21">
        <f t="shared" si="625"/>
        <v>0</v>
      </c>
      <c r="Y2257" s="21">
        <f t="shared" si="626"/>
        <v>0</v>
      </c>
      <c r="Z2257" s="21">
        <f t="shared" si="634"/>
        <v>0</v>
      </c>
      <c r="AA2257" s="21">
        <f t="shared" si="627"/>
        <v>0</v>
      </c>
      <c r="AB2257" s="21">
        <f t="shared" si="628"/>
        <v>0</v>
      </c>
      <c r="AC2257" s="21">
        <f t="shared" si="629"/>
        <v>0</v>
      </c>
      <c r="AD2257" s="21">
        <f t="shared" si="635"/>
        <v>0</v>
      </c>
      <c r="AE2257" s="21" t="str">
        <f t="shared" si="630"/>
        <v>4/4/4:00</v>
      </c>
    </row>
    <row r="2258" spans="2:31">
      <c r="B2258" s="37">
        <v>4</v>
      </c>
      <c r="C2258" s="38">
        <v>4</v>
      </c>
      <c r="D2258" s="39">
        <v>5</v>
      </c>
      <c r="E2258" s="17">
        <v>-2.8</v>
      </c>
      <c r="F2258" s="17">
        <v>0</v>
      </c>
      <c r="G2258" s="17">
        <v>0</v>
      </c>
      <c r="H2258" s="37">
        <f t="shared" si="618"/>
        <v>26.96</v>
      </c>
      <c r="I2258" s="37">
        <f>IF(H2258&lt;'Roof Calculator'!$G$8, 1, 0)</f>
        <v>1</v>
      </c>
      <c r="J2258" s="37">
        <f>IF(H2258&gt;='Roof Calculator'!$G$8, 1, 0)</f>
        <v>0</v>
      </c>
      <c r="K2258" s="37">
        <f t="shared" si="619"/>
        <v>26.96</v>
      </c>
      <c r="L2258" s="37">
        <f t="shared" si="620"/>
        <v>0</v>
      </c>
      <c r="M2258" s="37">
        <v>0</v>
      </c>
      <c r="N2258" s="37">
        <f t="shared" si="621"/>
        <v>0</v>
      </c>
      <c r="O2258" s="37">
        <v>0</v>
      </c>
      <c r="P2258" s="37">
        <v>0</v>
      </c>
      <c r="Q2258" s="21">
        <f t="shared" si="622"/>
        <v>39.790999999999997</v>
      </c>
      <c r="R2258" s="21">
        <f t="shared" si="631"/>
        <v>94.166666666668633</v>
      </c>
      <c r="S2258" s="21">
        <f t="shared" si="632"/>
        <v>5.1306008960244904</v>
      </c>
      <c r="T2258" s="21">
        <f t="shared" si="623"/>
        <v>86.147999999999996</v>
      </c>
      <c r="U2258" s="37">
        <f>VLOOKUP(Time_Zone, 'LSTM LookUp'!$B$5:$D$8, 3, FALSE)</f>
        <v>-75</v>
      </c>
      <c r="V2258" s="21">
        <f t="shared" si="633"/>
        <v>-3.352007685542973</v>
      </c>
      <c r="W2258" s="21">
        <f t="shared" si="624"/>
        <v>55.309998078614257</v>
      </c>
      <c r="X2258" s="21">
        <f t="shared" si="625"/>
        <v>0</v>
      </c>
      <c r="Y2258" s="21">
        <f t="shared" si="626"/>
        <v>0</v>
      </c>
      <c r="Z2258" s="21">
        <f t="shared" si="634"/>
        <v>0</v>
      </c>
      <c r="AA2258" s="21">
        <f t="shared" si="627"/>
        <v>0</v>
      </c>
      <c r="AB2258" s="21">
        <f t="shared" si="628"/>
        <v>0</v>
      </c>
      <c r="AC2258" s="21">
        <f t="shared" si="629"/>
        <v>0</v>
      </c>
      <c r="AD2258" s="21">
        <f t="shared" si="635"/>
        <v>0</v>
      </c>
      <c r="AE2258" s="21" t="str">
        <f t="shared" si="630"/>
        <v>4/4/5:00</v>
      </c>
    </row>
    <row r="2259" spans="2:31">
      <c r="B2259" s="37">
        <v>4</v>
      </c>
      <c r="C2259" s="38">
        <v>4</v>
      </c>
      <c r="D2259" s="39">
        <v>6</v>
      </c>
      <c r="E2259" s="17">
        <v>-1.7</v>
      </c>
      <c r="F2259" s="17">
        <v>0</v>
      </c>
      <c r="G2259" s="17">
        <v>0</v>
      </c>
      <c r="H2259" s="37">
        <f t="shared" si="618"/>
        <v>28.94</v>
      </c>
      <c r="I2259" s="37">
        <f>IF(H2259&lt;'Roof Calculator'!$G$8, 1, 0)</f>
        <v>1</v>
      </c>
      <c r="J2259" s="37">
        <f>IF(H2259&gt;='Roof Calculator'!$G$8, 1, 0)</f>
        <v>0</v>
      </c>
      <c r="K2259" s="37">
        <f t="shared" si="619"/>
        <v>28.94</v>
      </c>
      <c r="L2259" s="37">
        <f t="shared" si="620"/>
        <v>0</v>
      </c>
      <c r="M2259" s="37">
        <v>0</v>
      </c>
      <c r="N2259" s="37">
        <f t="shared" si="621"/>
        <v>0</v>
      </c>
      <c r="O2259" s="37">
        <v>0</v>
      </c>
      <c r="P2259" s="37">
        <v>0</v>
      </c>
      <c r="Q2259" s="21">
        <f t="shared" si="622"/>
        <v>39.790999999999997</v>
      </c>
      <c r="R2259" s="21">
        <f t="shared" si="631"/>
        <v>94.208333333335304</v>
      </c>
      <c r="S2259" s="21">
        <f t="shared" si="632"/>
        <v>5.1465996556490499</v>
      </c>
      <c r="T2259" s="21">
        <f t="shared" si="623"/>
        <v>86.147999999999996</v>
      </c>
      <c r="U2259" s="37">
        <f>VLOOKUP(Time_Zone, 'LSTM LookUp'!$B$5:$D$8, 3, FALSE)</f>
        <v>-75</v>
      </c>
      <c r="V2259" s="21">
        <f t="shared" si="633"/>
        <v>-3.339116133344505</v>
      </c>
      <c r="W2259" s="21">
        <f t="shared" si="624"/>
        <v>70.313220966663863</v>
      </c>
      <c r="X2259" s="21">
        <f t="shared" si="625"/>
        <v>0</v>
      </c>
      <c r="Y2259" s="21">
        <f t="shared" si="626"/>
        <v>0</v>
      </c>
      <c r="Z2259" s="21">
        <f t="shared" si="634"/>
        <v>0</v>
      </c>
      <c r="AA2259" s="21">
        <f t="shared" si="627"/>
        <v>0</v>
      </c>
      <c r="AB2259" s="21">
        <f t="shared" si="628"/>
        <v>0</v>
      </c>
      <c r="AC2259" s="21">
        <f t="shared" si="629"/>
        <v>0</v>
      </c>
      <c r="AD2259" s="21">
        <f t="shared" si="635"/>
        <v>0</v>
      </c>
      <c r="AE2259" s="21" t="str">
        <f t="shared" si="630"/>
        <v>4/4/6:00</v>
      </c>
    </row>
    <row r="2260" spans="2:31">
      <c r="B2260" s="37">
        <v>4</v>
      </c>
      <c r="C2260" s="38">
        <v>4</v>
      </c>
      <c r="D2260" s="39">
        <v>7</v>
      </c>
      <c r="E2260" s="17">
        <v>-1.7</v>
      </c>
      <c r="F2260" s="17">
        <v>10</v>
      </c>
      <c r="G2260" s="17">
        <v>1</v>
      </c>
      <c r="H2260" s="37">
        <f t="shared" si="618"/>
        <v>28.94</v>
      </c>
      <c r="I2260" s="37">
        <f>IF(H2260&lt;'Roof Calculator'!$G$8, 1, 0)</f>
        <v>1</v>
      </c>
      <c r="J2260" s="37">
        <f>IF(H2260&gt;='Roof Calculator'!$G$8, 1, 0)</f>
        <v>0</v>
      </c>
      <c r="K2260" s="37">
        <f t="shared" si="619"/>
        <v>28.94</v>
      </c>
      <c r="L2260" s="37">
        <f t="shared" si="620"/>
        <v>0</v>
      </c>
      <c r="M2260" s="37">
        <v>0</v>
      </c>
      <c r="N2260" s="37">
        <f t="shared" si="621"/>
        <v>10</v>
      </c>
      <c r="O2260" s="37">
        <v>0</v>
      </c>
      <c r="P2260" s="37">
        <v>0</v>
      </c>
      <c r="Q2260" s="21">
        <f t="shared" si="622"/>
        <v>39.790999999999997</v>
      </c>
      <c r="R2260" s="21">
        <f t="shared" si="631"/>
        <v>94.250000000001975</v>
      </c>
      <c r="S2260" s="21">
        <f t="shared" si="632"/>
        <v>5.1625961627166879</v>
      </c>
      <c r="T2260" s="21">
        <f t="shared" si="623"/>
        <v>86.147999999999996</v>
      </c>
      <c r="U2260" s="37">
        <f>VLOOKUP(Time_Zone, 'LSTM LookUp'!$B$5:$D$8, 3, FALSE)</f>
        <v>-75</v>
      </c>
      <c r="V2260" s="21">
        <f t="shared" si="633"/>
        <v>-3.3262295541707645</v>
      </c>
      <c r="W2260" s="21">
        <f t="shared" si="624"/>
        <v>85.316442611457305</v>
      </c>
      <c r="X2260" s="21">
        <f t="shared" si="625"/>
        <v>0.12007372270231215</v>
      </c>
      <c r="Y2260" s="21">
        <f t="shared" si="626"/>
        <v>10.120073722702312</v>
      </c>
      <c r="Z2260" s="21">
        <f t="shared" si="634"/>
        <v>3.2078866166722677</v>
      </c>
      <c r="AA2260" s="21">
        <f t="shared" si="627"/>
        <v>3.2078866166722677</v>
      </c>
      <c r="AB2260" s="21">
        <f t="shared" si="628"/>
        <v>0</v>
      </c>
      <c r="AC2260" s="21">
        <f t="shared" si="629"/>
        <v>0</v>
      </c>
      <c r="AD2260" s="21">
        <f t="shared" si="635"/>
        <v>0</v>
      </c>
      <c r="AE2260" s="21" t="str">
        <f t="shared" si="630"/>
        <v>4/4/7:00</v>
      </c>
    </row>
    <row r="2261" spans="2:31">
      <c r="B2261" s="37">
        <v>4</v>
      </c>
      <c r="C2261" s="38">
        <v>4</v>
      </c>
      <c r="D2261" s="39">
        <v>8</v>
      </c>
      <c r="E2261" s="17">
        <v>-1.1000000000000001</v>
      </c>
      <c r="F2261" s="17">
        <v>82</v>
      </c>
      <c r="G2261" s="17">
        <v>48</v>
      </c>
      <c r="H2261" s="37">
        <f t="shared" si="618"/>
        <v>30.02</v>
      </c>
      <c r="I2261" s="37">
        <f>IF(H2261&lt;'Roof Calculator'!$G$8, 1, 0)</f>
        <v>1</v>
      </c>
      <c r="J2261" s="37">
        <f>IF(H2261&gt;='Roof Calculator'!$G$8, 1, 0)</f>
        <v>0</v>
      </c>
      <c r="K2261" s="37">
        <f t="shared" si="619"/>
        <v>30.02</v>
      </c>
      <c r="L2261" s="37">
        <f t="shared" si="620"/>
        <v>0</v>
      </c>
      <c r="M2261" s="37">
        <v>0</v>
      </c>
      <c r="N2261" s="37">
        <f t="shared" si="621"/>
        <v>82</v>
      </c>
      <c r="O2261" s="37">
        <v>0</v>
      </c>
      <c r="P2261" s="37">
        <v>0</v>
      </c>
      <c r="Q2261" s="21">
        <f t="shared" si="622"/>
        <v>39.790999999999997</v>
      </c>
      <c r="R2261" s="21">
        <f t="shared" si="631"/>
        <v>94.291666666668647</v>
      </c>
      <c r="S2261" s="21">
        <f t="shared" si="632"/>
        <v>5.178590410074273</v>
      </c>
      <c r="T2261" s="21">
        <f t="shared" si="623"/>
        <v>86.147999999999996</v>
      </c>
      <c r="U2261" s="37">
        <f>VLOOKUP(Time_Zone, 'LSTM LookUp'!$B$5:$D$8, 3, FALSE)</f>
        <v>-75</v>
      </c>
      <c r="V2261" s="21">
        <f t="shared" si="633"/>
        <v>-3.3133479742759686</v>
      </c>
      <c r="W2261" s="21">
        <f t="shared" si="624"/>
        <v>100.31966300643099</v>
      </c>
      <c r="X2261" s="21">
        <f t="shared" si="625"/>
        <v>-3.8073920108532979</v>
      </c>
      <c r="Y2261" s="21">
        <f t="shared" si="626"/>
        <v>78.192607989146708</v>
      </c>
      <c r="Z2261" s="21">
        <f t="shared" si="634"/>
        <v>24.785691049699793</v>
      </c>
      <c r="AA2261" s="21">
        <f t="shared" si="627"/>
        <v>24.785691049699793</v>
      </c>
      <c r="AB2261" s="21">
        <f t="shared" si="628"/>
        <v>0</v>
      </c>
      <c r="AC2261" s="21">
        <f t="shared" si="629"/>
        <v>0</v>
      </c>
      <c r="AD2261" s="21">
        <f t="shared" si="635"/>
        <v>0</v>
      </c>
      <c r="AE2261" s="21" t="str">
        <f t="shared" si="630"/>
        <v>4/4/8:00</v>
      </c>
    </row>
    <row r="2262" spans="2:31">
      <c r="B2262" s="37">
        <v>4</v>
      </c>
      <c r="C2262" s="38">
        <v>4</v>
      </c>
      <c r="D2262" s="39">
        <v>9</v>
      </c>
      <c r="E2262" s="17">
        <v>0</v>
      </c>
      <c r="F2262" s="17">
        <v>150</v>
      </c>
      <c r="G2262" s="17">
        <v>25</v>
      </c>
      <c r="H2262" s="37">
        <f t="shared" ref="H2262:H2325" si="636">E2262*9/5+32</f>
        <v>32</v>
      </c>
      <c r="I2262" s="37">
        <f>IF(H2262&lt;'Roof Calculator'!$G$8, 1, 0)</f>
        <v>1</v>
      </c>
      <c r="J2262" s="37">
        <f>IF(H2262&gt;='Roof Calculator'!$G$8, 1, 0)</f>
        <v>0</v>
      </c>
      <c r="K2262" s="37">
        <f t="shared" ref="K2262:K2325" si="637">I2262*H2262</f>
        <v>32</v>
      </c>
      <c r="L2262" s="37">
        <f t="shared" ref="L2262:L2325" si="638">J2262*H2262</f>
        <v>0</v>
      </c>
      <c r="M2262" s="37">
        <v>0</v>
      </c>
      <c r="N2262" s="37">
        <f t="shared" ref="N2262:N2325" si="639">F2262*(180-M2262)/180</f>
        <v>150</v>
      </c>
      <c r="O2262" s="37">
        <v>0</v>
      </c>
      <c r="P2262" s="37">
        <v>0</v>
      </c>
      <c r="Q2262" s="21">
        <f t="shared" ref="Q2262:Q2325" si="640">Latitude</f>
        <v>39.790999999999997</v>
      </c>
      <c r="R2262" s="21">
        <f t="shared" si="631"/>
        <v>94.333333333335318</v>
      </c>
      <c r="S2262" s="21">
        <f t="shared" si="632"/>
        <v>5.1945823905682609</v>
      </c>
      <c r="T2262" s="21">
        <f t="shared" ref="T2262:T2325" si="641">Longitude</f>
        <v>86.147999999999996</v>
      </c>
      <c r="U2262" s="37">
        <f>VLOOKUP(Time_Zone, 'LSTM LookUp'!$B$5:$D$8, 3, FALSE)</f>
        <v>-75</v>
      </c>
      <c r="V2262" s="21">
        <f t="shared" si="633"/>
        <v>-3.300471419897947</v>
      </c>
      <c r="W2262" s="21">
        <f t="shared" ref="W2262:W2325" si="642">15*((D2262+(4*(T2262-U2262)+V2262)/60)-12)</f>
        <v>115.3228821450255</v>
      </c>
      <c r="X2262" s="21">
        <f t="shared" ref="X2262:X2325" si="643">G2262*(SIN(S2262*PI()/180)*SIN(Q2262*PI()/180)*COS(O2262*PI()/180)-SIN(S2262*PI()/180)*COS(Q2262*PI()/180)*SIN(O2262*PI()/180)*COS(P2262*PI()/180)+COS(S2262*PI()/180)*COS(Q2262*PI()/180)*COS(O2262*PI()/180)*COS(W2262*PI()/180)+COS(S2262*PI()/180)*SIN(Q2262*PI()/180)*SIN(O2262*PI()/180)*COS(P2262*PI()/180)*COS(W2262*PI()/180)+COS(S2262*PI()/180)*SIN(P2262*PI()/180)*SIN(W2262*PI()/180)*SIN(O2262*PI()/180))</f>
        <v>-6.7339750621743519</v>
      </c>
      <c r="Y2262" s="21">
        <f t="shared" ref="Y2262:Y2325" si="644">X2262+N2262</f>
        <v>143.26602493782565</v>
      </c>
      <c r="Z2262" s="21">
        <f t="shared" si="634"/>
        <v>45.41282767445756</v>
      </c>
      <c r="AA2262" s="21">
        <f t="shared" ref="AA2262:AA2325" si="645">Z2262*I2262</f>
        <v>45.41282767445756</v>
      </c>
      <c r="AB2262" s="21">
        <f t="shared" ref="AB2262:AB2325" si="646">Z2262*J2262</f>
        <v>0</v>
      </c>
      <c r="AC2262" s="21">
        <f t="shared" ref="AC2262:AC2325" si="647">L2262</f>
        <v>0</v>
      </c>
      <c r="AD2262" s="21">
        <f t="shared" si="635"/>
        <v>0</v>
      </c>
      <c r="AE2262" s="21" t="str">
        <f t="shared" ref="AE2262:AE2325" si="648">CONCATENATE(B2262, "/", C2262, "/", D2262,":00")</f>
        <v>4/4/9:00</v>
      </c>
    </row>
    <row r="2263" spans="2:31">
      <c r="B2263" s="37">
        <v>4</v>
      </c>
      <c r="C2263" s="38">
        <v>4</v>
      </c>
      <c r="D2263" s="39">
        <v>10</v>
      </c>
      <c r="E2263" s="17">
        <v>1.1000000000000001</v>
      </c>
      <c r="F2263" s="17">
        <v>301</v>
      </c>
      <c r="G2263" s="17">
        <v>295</v>
      </c>
      <c r="H2263" s="37">
        <f t="shared" si="636"/>
        <v>33.979999999999997</v>
      </c>
      <c r="I2263" s="37">
        <f>IF(H2263&lt;'Roof Calculator'!$G$8, 1, 0)</f>
        <v>1</v>
      </c>
      <c r="J2263" s="37">
        <f>IF(H2263&gt;='Roof Calculator'!$G$8, 1, 0)</f>
        <v>0</v>
      </c>
      <c r="K2263" s="37">
        <f t="shared" si="637"/>
        <v>33.979999999999997</v>
      </c>
      <c r="L2263" s="37">
        <f t="shared" si="638"/>
        <v>0</v>
      </c>
      <c r="M2263" s="37">
        <v>0</v>
      </c>
      <c r="N2263" s="37">
        <f t="shared" si="639"/>
        <v>301</v>
      </c>
      <c r="O2263" s="37">
        <v>0</v>
      </c>
      <c r="P2263" s="37">
        <v>0</v>
      </c>
      <c r="Q2263" s="21">
        <f t="shared" si="640"/>
        <v>39.790999999999997</v>
      </c>
      <c r="R2263" s="21">
        <f t="shared" ref="R2263:R2326" si="649">R2262+1/24</f>
        <v>94.37500000000199</v>
      </c>
      <c r="S2263" s="21">
        <f t="shared" ref="S2263:S2326" si="650">ASIN(SIN(23.45*PI()/180)*SIN((360/365*(R2263-81))*PI()/180))*180/PI()</f>
        <v>5.210572097044686</v>
      </c>
      <c r="T2263" s="21">
        <f t="shared" si="641"/>
        <v>86.147999999999996</v>
      </c>
      <c r="U2263" s="37">
        <f>VLOOKUP(Time_Zone, 'LSTM LookUp'!$B$5:$D$8, 3, FALSE)</f>
        <v>-75</v>
      </c>
      <c r="V2263" s="21">
        <f t="shared" ref="V2263:V2326" si="651">9.87*SIN(2*(360/365*(R2263-81))*PI()/180)-7.53*COS((360/365*(R2263-81))*PI()/180)-1.5*SIN((360/365*(R2263-81))*PI()/180)</f>
        <v>-3.287599917258099</v>
      </c>
      <c r="W2263" s="21">
        <f t="shared" si="642"/>
        <v>130.32610002068546</v>
      </c>
      <c r="X2263" s="21">
        <f t="shared" si="643"/>
        <v>-128.93671026202836</v>
      </c>
      <c r="Y2263" s="21">
        <f t="shared" si="644"/>
        <v>172.06328973797164</v>
      </c>
      <c r="Z2263" s="21">
        <f t="shared" ref="Z2263:Z2326" si="652">Y2263/10.764*3.412</f>
        <v>54.541057653842373</v>
      </c>
      <c r="AA2263" s="21">
        <f t="shared" si="645"/>
        <v>54.541057653842373</v>
      </c>
      <c r="AB2263" s="21">
        <f t="shared" si="646"/>
        <v>0</v>
      </c>
      <c r="AC2263" s="21">
        <f t="shared" si="647"/>
        <v>0</v>
      </c>
      <c r="AD2263" s="21">
        <f t="shared" ref="AD2263:AD2326" si="653">AB2263</f>
        <v>0</v>
      </c>
      <c r="AE2263" s="21" t="str">
        <f t="shared" si="648"/>
        <v>4/4/10:00</v>
      </c>
    </row>
    <row r="2264" spans="2:31">
      <c r="B2264" s="37">
        <v>4</v>
      </c>
      <c r="C2264" s="38">
        <v>4</v>
      </c>
      <c r="D2264" s="39">
        <v>11</v>
      </c>
      <c r="E2264" s="17">
        <v>1.7</v>
      </c>
      <c r="F2264" s="17">
        <v>341</v>
      </c>
      <c r="G2264" s="17">
        <v>88</v>
      </c>
      <c r="H2264" s="37">
        <f t="shared" si="636"/>
        <v>35.06</v>
      </c>
      <c r="I2264" s="37">
        <f>IF(H2264&lt;'Roof Calculator'!$G$8, 1, 0)</f>
        <v>1</v>
      </c>
      <c r="J2264" s="37">
        <f>IF(H2264&gt;='Roof Calculator'!$G$8, 1, 0)</f>
        <v>0</v>
      </c>
      <c r="K2264" s="37">
        <f t="shared" si="637"/>
        <v>35.06</v>
      </c>
      <c r="L2264" s="37">
        <f t="shared" si="638"/>
        <v>0</v>
      </c>
      <c r="M2264" s="37">
        <v>0</v>
      </c>
      <c r="N2264" s="37">
        <f t="shared" si="639"/>
        <v>341</v>
      </c>
      <c r="O2264" s="37">
        <v>0</v>
      </c>
      <c r="P2264" s="37">
        <v>0</v>
      </c>
      <c r="Q2264" s="21">
        <f t="shared" si="640"/>
        <v>39.790999999999997</v>
      </c>
      <c r="R2264" s="21">
        <f t="shared" si="649"/>
        <v>94.416666666668661</v>
      </c>
      <c r="S2264" s="21">
        <f t="shared" si="650"/>
        <v>5.2265595223491719</v>
      </c>
      <c r="T2264" s="21">
        <f t="shared" si="641"/>
        <v>86.147999999999996</v>
      </c>
      <c r="U2264" s="37">
        <f>VLOOKUP(Time_Zone, 'LSTM LookUp'!$B$5:$D$8, 3, FALSE)</f>
        <v>-75</v>
      </c>
      <c r="V2264" s="21">
        <f t="shared" si="651"/>
        <v>-3.2747334925613307</v>
      </c>
      <c r="W2264" s="21">
        <f t="shared" si="642"/>
        <v>145.32931662685968</v>
      </c>
      <c r="X2264" s="21">
        <f t="shared" si="643"/>
        <v>-50.249703860303889</v>
      </c>
      <c r="Y2264" s="21">
        <f t="shared" si="644"/>
        <v>290.7502961396961</v>
      </c>
      <c r="Z2264" s="21">
        <f t="shared" si="652"/>
        <v>92.162765740305019</v>
      </c>
      <c r="AA2264" s="21">
        <f t="shared" si="645"/>
        <v>92.162765740305019</v>
      </c>
      <c r="AB2264" s="21">
        <f t="shared" si="646"/>
        <v>0</v>
      </c>
      <c r="AC2264" s="21">
        <f t="shared" si="647"/>
        <v>0</v>
      </c>
      <c r="AD2264" s="21">
        <f t="shared" si="653"/>
        <v>0</v>
      </c>
      <c r="AE2264" s="21" t="str">
        <f t="shared" si="648"/>
        <v>4/4/11:00</v>
      </c>
    </row>
    <row r="2265" spans="2:31">
      <c r="B2265" s="37">
        <v>4</v>
      </c>
      <c r="C2265" s="38">
        <v>4</v>
      </c>
      <c r="D2265" s="39">
        <v>12</v>
      </c>
      <c r="E2265" s="17">
        <v>3.3</v>
      </c>
      <c r="F2265" s="17">
        <v>241</v>
      </c>
      <c r="G2265" s="17">
        <v>612</v>
      </c>
      <c r="H2265" s="37">
        <f t="shared" si="636"/>
        <v>37.94</v>
      </c>
      <c r="I2265" s="37">
        <f>IF(H2265&lt;'Roof Calculator'!$G$8, 1, 0)</f>
        <v>1</v>
      </c>
      <c r="J2265" s="37">
        <f>IF(H2265&gt;='Roof Calculator'!$G$8, 1, 0)</f>
        <v>0</v>
      </c>
      <c r="K2265" s="37">
        <f t="shared" si="637"/>
        <v>37.94</v>
      </c>
      <c r="L2265" s="37">
        <f t="shared" si="638"/>
        <v>0</v>
      </c>
      <c r="M2265" s="37">
        <v>0</v>
      </c>
      <c r="N2265" s="37">
        <f t="shared" si="639"/>
        <v>241</v>
      </c>
      <c r="O2265" s="37">
        <v>0</v>
      </c>
      <c r="P2265" s="37">
        <v>0</v>
      </c>
      <c r="Q2265" s="21">
        <f t="shared" si="640"/>
        <v>39.790999999999997</v>
      </c>
      <c r="R2265" s="21">
        <f t="shared" si="649"/>
        <v>94.458333333335332</v>
      </c>
      <c r="S2265" s="21">
        <f t="shared" si="650"/>
        <v>5.2425446593269189</v>
      </c>
      <c r="T2265" s="21">
        <f t="shared" si="641"/>
        <v>86.147999999999996</v>
      </c>
      <c r="U2265" s="37">
        <f>VLOOKUP(Time_Zone, 'LSTM LookUp'!$B$5:$D$8, 3, FALSE)</f>
        <v>-75</v>
      </c>
      <c r="V2265" s="21">
        <f t="shared" si="651"/>
        <v>-3.2618721719960115</v>
      </c>
      <c r="W2265" s="21">
        <f t="shared" si="642"/>
        <v>160.33253195700101</v>
      </c>
      <c r="X2265" s="21">
        <f t="shared" si="643"/>
        <v>-405.17707278674914</v>
      </c>
      <c r="Y2265" s="21">
        <f t="shared" si="644"/>
        <v>-164.17707278674914</v>
      </c>
      <c r="Z2265" s="21">
        <f t="shared" si="652"/>
        <v>-52.041264618021927</v>
      </c>
      <c r="AA2265" s="21">
        <f t="shared" si="645"/>
        <v>-52.041264618021927</v>
      </c>
      <c r="AB2265" s="21">
        <f t="shared" si="646"/>
        <v>0</v>
      </c>
      <c r="AC2265" s="21">
        <f t="shared" si="647"/>
        <v>0</v>
      </c>
      <c r="AD2265" s="21">
        <f t="shared" si="653"/>
        <v>0</v>
      </c>
      <c r="AE2265" s="21" t="str">
        <f t="shared" si="648"/>
        <v>4/4/12:00</v>
      </c>
    </row>
    <row r="2266" spans="2:31">
      <c r="B2266" s="37">
        <v>4</v>
      </c>
      <c r="C2266" s="38">
        <v>4</v>
      </c>
      <c r="D2266" s="39">
        <v>13</v>
      </c>
      <c r="E2266" s="17">
        <v>3.9</v>
      </c>
      <c r="F2266" s="17">
        <v>337</v>
      </c>
      <c r="G2266" s="17">
        <v>351</v>
      </c>
      <c r="H2266" s="37">
        <f t="shared" si="636"/>
        <v>39.020000000000003</v>
      </c>
      <c r="I2266" s="37">
        <f>IF(H2266&lt;'Roof Calculator'!$G$8, 1, 0)</f>
        <v>1</v>
      </c>
      <c r="J2266" s="37">
        <f>IF(H2266&gt;='Roof Calculator'!$G$8, 1, 0)</f>
        <v>0</v>
      </c>
      <c r="K2266" s="37">
        <f t="shared" si="637"/>
        <v>39.020000000000003</v>
      </c>
      <c r="L2266" s="37">
        <f t="shared" si="638"/>
        <v>0</v>
      </c>
      <c r="M2266" s="37">
        <v>0</v>
      </c>
      <c r="N2266" s="37">
        <f t="shared" si="639"/>
        <v>337</v>
      </c>
      <c r="O2266" s="37">
        <v>0</v>
      </c>
      <c r="P2266" s="37">
        <v>0</v>
      </c>
      <c r="Q2266" s="21">
        <f t="shared" si="640"/>
        <v>39.790999999999997</v>
      </c>
      <c r="R2266" s="21">
        <f t="shared" si="649"/>
        <v>94.500000000002004</v>
      </c>
      <c r="S2266" s="21">
        <f t="shared" si="650"/>
        <v>5.2585275008227095</v>
      </c>
      <c r="T2266" s="21">
        <f t="shared" si="641"/>
        <v>86.147999999999996</v>
      </c>
      <c r="U2266" s="37">
        <f>VLOOKUP(Time_Zone, 'LSTM LookUp'!$B$5:$D$8, 3, FALSE)</f>
        <v>-75</v>
      </c>
      <c r="V2266" s="21">
        <f t="shared" si="651"/>
        <v>-3.2490159817339102</v>
      </c>
      <c r="W2266" s="21">
        <f t="shared" si="642"/>
        <v>175.33574600456649</v>
      </c>
      <c r="X2266" s="21">
        <f t="shared" si="643"/>
        <v>-247.09043157117983</v>
      </c>
      <c r="Y2266" s="21">
        <f t="shared" si="644"/>
        <v>89.909568428820165</v>
      </c>
      <c r="Z2266" s="21">
        <f t="shared" si="652"/>
        <v>28.499762865025492</v>
      </c>
      <c r="AA2266" s="21">
        <f t="shared" si="645"/>
        <v>28.499762865025492</v>
      </c>
      <c r="AB2266" s="21">
        <f t="shared" si="646"/>
        <v>0</v>
      </c>
      <c r="AC2266" s="21">
        <f t="shared" si="647"/>
        <v>0</v>
      </c>
      <c r="AD2266" s="21">
        <f t="shared" si="653"/>
        <v>0</v>
      </c>
      <c r="AE2266" s="21" t="str">
        <f t="shared" si="648"/>
        <v>4/4/13:00</v>
      </c>
    </row>
    <row r="2267" spans="2:31">
      <c r="B2267" s="37">
        <v>4</v>
      </c>
      <c r="C2267" s="38">
        <v>4</v>
      </c>
      <c r="D2267" s="39">
        <v>14</v>
      </c>
      <c r="E2267" s="17">
        <v>6.7</v>
      </c>
      <c r="F2267" s="17">
        <v>260</v>
      </c>
      <c r="G2267" s="17">
        <v>543</v>
      </c>
      <c r="H2267" s="37">
        <f t="shared" si="636"/>
        <v>44.06</v>
      </c>
      <c r="I2267" s="37">
        <f>IF(H2267&lt;'Roof Calculator'!$G$8, 1, 0)</f>
        <v>1</v>
      </c>
      <c r="J2267" s="37">
        <f>IF(H2267&gt;='Roof Calculator'!$G$8, 1, 0)</f>
        <v>0</v>
      </c>
      <c r="K2267" s="37">
        <f t="shared" si="637"/>
        <v>44.06</v>
      </c>
      <c r="L2267" s="37">
        <f t="shared" si="638"/>
        <v>0</v>
      </c>
      <c r="M2267" s="37">
        <v>0</v>
      </c>
      <c r="N2267" s="37">
        <f t="shared" si="639"/>
        <v>260</v>
      </c>
      <c r="O2267" s="37">
        <v>0</v>
      </c>
      <c r="P2267" s="37">
        <v>0</v>
      </c>
      <c r="Q2267" s="21">
        <f t="shared" si="640"/>
        <v>39.790999999999997</v>
      </c>
      <c r="R2267" s="21">
        <f t="shared" si="649"/>
        <v>94.541666666668675</v>
      </c>
      <c r="S2267" s="21">
        <f t="shared" si="650"/>
        <v>5.274508039680911</v>
      </c>
      <c r="T2267" s="21">
        <f t="shared" si="641"/>
        <v>86.147999999999996</v>
      </c>
      <c r="U2267" s="37">
        <f>VLOOKUP(Time_Zone, 'LSTM LookUp'!$B$5:$D$8, 3, FALSE)</f>
        <v>-75</v>
      </c>
      <c r="V2267" s="21">
        <f t="shared" si="651"/>
        <v>-3.2361649479301464</v>
      </c>
      <c r="W2267" s="21">
        <f t="shared" si="642"/>
        <v>190.33895876301744</v>
      </c>
      <c r="X2267" s="21">
        <f t="shared" si="643"/>
        <v>-376.77391655168083</v>
      </c>
      <c r="Y2267" s="21">
        <f t="shared" si="644"/>
        <v>-116.77391655168083</v>
      </c>
      <c r="Z2267" s="21">
        <f t="shared" si="652"/>
        <v>-37.015292017310941</v>
      </c>
      <c r="AA2267" s="21">
        <f t="shared" si="645"/>
        <v>-37.015292017310941</v>
      </c>
      <c r="AB2267" s="21">
        <f t="shared" si="646"/>
        <v>0</v>
      </c>
      <c r="AC2267" s="21">
        <f t="shared" si="647"/>
        <v>0</v>
      </c>
      <c r="AD2267" s="21">
        <f t="shared" si="653"/>
        <v>0</v>
      </c>
      <c r="AE2267" s="21" t="str">
        <f t="shared" si="648"/>
        <v>4/4/14:00</v>
      </c>
    </row>
    <row r="2268" spans="2:31">
      <c r="B2268" s="37">
        <v>4</v>
      </c>
      <c r="C2268" s="38">
        <v>4</v>
      </c>
      <c r="D2268" s="39">
        <v>15</v>
      </c>
      <c r="E2268" s="17">
        <v>7.8</v>
      </c>
      <c r="F2268" s="17">
        <v>253</v>
      </c>
      <c r="G2268" s="17">
        <v>518</v>
      </c>
      <c r="H2268" s="37">
        <f t="shared" si="636"/>
        <v>46.04</v>
      </c>
      <c r="I2268" s="37">
        <f>IF(H2268&lt;'Roof Calculator'!$G$8, 1, 0)</f>
        <v>1</v>
      </c>
      <c r="J2268" s="37">
        <f>IF(H2268&gt;='Roof Calculator'!$G$8, 1, 0)</f>
        <v>0</v>
      </c>
      <c r="K2268" s="37">
        <f t="shared" si="637"/>
        <v>46.04</v>
      </c>
      <c r="L2268" s="37">
        <f t="shared" si="638"/>
        <v>0</v>
      </c>
      <c r="M2268" s="37">
        <v>0</v>
      </c>
      <c r="N2268" s="37">
        <f t="shared" si="639"/>
        <v>253</v>
      </c>
      <c r="O2268" s="37">
        <v>0</v>
      </c>
      <c r="P2268" s="37">
        <v>0</v>
      </c>
      <c r="Q2268" s="21">
        <f t="shared" si="640"/>
        <v>39.790999999999997</v>
      </c>
      <c r="R2268" s="21">
        <f t="shared" si="649"/>
        <v>94.583333333335347</v>
      </c>
      <c r="S2268" s="21">
        <f t="shared" si="650"/>
        <v>5.2904862687454672</v>
      </c>
      <c r="T2268" s="21">
        <f t="shared" si="641"/>
        <v>86.147999999999996</v>
      </c>
      <c r="U2268" s="37">
        <f>VLOOKUP(Time_Zone, 'LSTM LookUp'!$B$5:$D$8, 3, FALSE)</f>
        <v>-75</v>
      </c>
      <c r="V2268" s="21">
        <f t="shared" si="651"/>
        <v>-3.2233190967231358</v>
      </c>
      <c r="W2268" s="21">
        <f t="shared" si="642"/>
        <v>205.34217022581922</v>
      </c>
      <c r="X2268" s="21">
        <f t="shared" si="643"/>
        <v>-327.62054682302011</v>
      </c>
      <c r="Y2268" s="21">
        <f t="shared" si="644"/>
        <v>-74.620546823020106</v>
      </c>
      <c r="Z2268" s="21">
        <f t="shared" si="652"/>
        <v>-23.653410048322616</v>
      </c>
      <c r="AA2268" s="21">
        <f t="shared" si="645"/>
        <v>-23.653410048322616</v>
      </c>
      <c r="AB2268" s="21">
        <f t="shared" si="646"/>
        <v>0</v>
      </c>
      <c r="AC2268" s="21">
        <f t="shared" si="647"/>
        <v>0</v>
      </c>
      <c r="AD2268" s="21">
        <f t="shared" si="653"/>
        <v>0</v>
      </c>
      <c r="AE2268" s="21" t="str">
        <f t="shared" si="648"/>
        <v>4/4/15:00</v>
      </c>
    </row>
    <row r="2269" spans="2:31">
      <c r="B2269" s="37">
        <v>4</v>
      </c>
      <c r="C2269" s="38">
        <v>4</v>
      </c>
      <c r="D2269" s="39">
        <v>16</v>
      </c>
      <c r="E2269" s="17">
        <v>8.3000000000000007</v>
      </c>
      <c r="F2269" s="17">
        <v>208</v>
      </c>
      <c r="G2269" s="17">
        <v>705</v>
      </c>
      <c r="H2269" s="37">
        <f t="shared" si="636"/>
        <v>46.94</v>
      </c>
      <c r="I2269" s="37">
        <f>IF(H2269&lt;'Roof Calculator'!$G$8, 1, 0)</f>
        <v>1</v>
      </c>
      <c r="J2269" s="37">
        <f>IF(H2269&gt;='Roof Calculator'!$G$8, 1, 0)</f>
        <v>0</v>
      </c>
      <c r="K2269" s="37">
        <f t="shared" si="637"/>
        <v>46.94</v>
      </c>
      <c r="L2269" s="37">
        <f t="shared" si="638"/>
        <v>0</v>
      </c>
      <c r="M2269" s="37">
        <v>0</v>
      </c>
      <c r="N2269" s="37">
        <f t="shared" si="639"/>
        <v>208</v>
      </c>
      <c r="O2269" s="37">
        <v>0</v>
      </c>
      <c r="P2269" s="37">
        <v>0</v>
      </c>
      <c r="Q2269" s="21">
        <f t="shared" si="640"/>
        <v>39.790999999999997</v>
      </c>
      <c r="R2269" s="21">
        <f t="shared" si="649"/>
        <v>94.625000000002018</v>
      </c>
      <c r="S2269" s="21">
        <f t="shared" si="650"/>
        <v>5.3064621808598975</v>
      </c>
      <c r="T2269" s="21">
        <f t="shared" si="641"/>
        <v>86.147999999999996</v>
      </c>
      <c r="U2269" s="37">
        <f>VLOOKUP(Time_Zone, 'LSTM LookUp'!$B$5:$D$8, 3, FALSE)</f>
        <v>-75</v>
      </c>
      <c r="V2269" s="21">
        <f t="shared" si="651"/>
        <v>-3.2104784542345381</v>
      </c>
      <c r="W2269" s="21">
        <f t="shared" si="642"/>
        <v>220.34538038644135</v>
      </c>
      <c r="X2269" s="21">
        <f t="shared" si="643"/>
        <v>-369.37100239860644</v>
      </c>
      <c r="Y2269" s="21">
        <f t="shared" si="644"/>
        <v>-161.37100239860644</v>
      </c>
      <c r="Z2269" s="21">
        <f t="shared" si="652"/>
        <v>-51.151789314757082</v>
      </c>
      <c r="AA2269" s="21">
        <f t="shared" si="645"/>
        <v>-51.151789314757082</v>
      </c>
      <c r="AB2269" s="21">
        <f t="shared" si="646"/>
        <v>0</v>
      </c>
      <c r="AC2269" s="21">
        <f t="shared" si="647"/>
        <v>0</v>
      </c>
      <c r="AD2269" s="21">
        <f t="shared" si="653"/>
        <v>0</v>
      </c>
      <c r="AE2269" s="21" t="str">
        <f t="shared" si="648"/>
        <v>4/4/16:00</v>
      </c>
    </row>
    <row r="2270" spans="2:31">
      <c r="B2270" s="37">
        <v>4</v>
      </c>
      <c r="C2270" s="38">
        <v>4</v>
      </c>
      <c r="D2270" s="39">
        <v>17</v>
      </c>
      <c r="E2270" s="17">
        <v>7.8</v>
      </c>
      <c r="F2270" s="17">
        <v>151</v>
      </c>
      <c r="G2270" s="17">
        <v>546</v>
      </c>
      <c r="H2270" s="37">
        <f t="shared" si="636"/>
        <v>46.04</v>
      </c>
      <c r="I2270" s="37">
        <f>IF(H2270&lt;'Roof Calculator'!$G$8, 1, 0)</f>
        <v>1</v>
      </c>
      <c r="J2270" s="37">
        <f>IF(H2270&gt;='Roof Calculator'!$G$8, 1, 0)</f>
        <v>0</v>
      </c>
      <c r="K2270" s="37">
        <f t="shared" si="637"/>
        <v>46.04</v>
      </c>
      <c r="L2270" s="37">
        <f t="shared" si="638"/>
        <v>0</v>
      </c>
      <c r="M2270" s="37">
        <v>0</v>
      </c>
      <c r="N2270" s="37">
        <f t="shared" si="639"/>
        <v>151</v>
      </c>
      <c r="O2270" s="37">
        <v>0</v>
      </c>
      <c r="P2270" s="37">
        <v>0</v>
      </c>
      <c r="Q2270" s="21">
        <f t="shared" si="640"/>
        <v>39.790999999999997</v>
      </c>
      <c r="R2270" s="21">
        <f t="shared" si="649"/>
        <v>94.666666666668689</v>
      </c>
      <c r="S2270" s="21">
        <f t="shared" si="650"/>
        <v>5.3224357688673027</v>
      </c>
      <c r="T2270" s="21">
        <f t="shared" si="641"/>
        <v>86.147999999999996</v>
      </c>
      <c r="U2270" s="37">
        <f>VLOOKUP(Time_Zone, 'LSTM LookUp'!$B$5:$D$8, 3, FALSE)</f>
        <v>-75</v>
      </c>
      <c r="V2270" s="21">
        <f t="shared" si="651"/>
        <v>-3.1976430465692025</v>
      </c>
      <c r="W2270" s="21">
        <f t="shared" si="642"/>
        <v>235.34858923835773</v>
      </c>
      <c r="X2270" s="21">
        <f t="shared" si="643"/>
        <v>-205.09947708451372</v>
      </c>
      <c r="Y2270" s="21">
        <f t="shared" si="644"/>
        <v>-54.099477084513723</v>
      </c>
      <c r="Z2270" s="21">
        <f t="shared" si="652"/>
        <v>-17.148589354548573</v>
      </c>
      <c r="AA2270" s="21">
        <f t="shared" si="645"/>
        <v>-17.148589354548573</v>
      </c>
      <c r="AB2270" s="21">
        <f t="shared" si="646"/>
        <v>0</v>
      </c>
      <c r="AC2270" s="21">
        <f t="shared" si="647"/>
        <v>0</v>
      </c>
      <c r="AD2270" s="21">
        <f t="shared" si="653"/>
        <v>0</v>
      </c>
      <c r="AE2270" s="21" t="str">
        <f t="shared" si="648"/>
        <v>4/4/17:00</v>
      </c>
    </row>
    <row r="2271" spans="2:31">
      <c r="B2271" s="37">
        <v>4</v>
      </c>
      <c r="C2271" s="38">
        <v>4</v>
      </c>
      <c r="D2271" s="39">
        <v>18</v>
      </c>
      <c r="E2271" s="17">
        <v>6.7</v>
      </c>
      <c r="F2271" s="17">
        <v>101</v>
      </c>
      <c r="G2271" s="17">
        <v>513</v>
      </c>
      <c r="H2271" s="37">
        <f t="shared" si="636"/>
        <v>44.06</v>
      </c>
      <c r="I2271" s="37">
        <f>IF(H2271&lt;'Roof Calculator'!$G$8, 1, 0)</f>
        <v>1</v>
      </c>
      <c r="J2271" s="37">
        <f>IF(H2271&gt;='Roof Calculator'!$G$8, 1, 0)</f>
        <v>0</v>
      </c>
      <c r="K2271" s="37">
        <f t="shared" si="637"/>
        <v>44.06</v>
      </c>
      <c r="L2271" s="37">
        <f t="shared" si="638"/>
        <v>0</v>
      </c>
      <c r="M2271" s="37">
        <v>0</v>
      </c>
      <c r="N2271" s="37">
        <f t="shared" si="639"/>
        <v>101</v>
      </c>
      <c r="O2271" s="37">
        <v>0</v>
      </c>
      <c r="P2271" s="37">
        <v>0</v>
      </c>
      <c r="Q2271" s="21">
        <f t="shared" si="640"/>
        <v>39.790999999999997</v>
      </c>
      <c r="R2271" s="21">
        <f t="shared" si="649"/>
        <v>94.708333333335361</v>
      </c>
      <c r="S2271" s="21">
        <f t="shared" si="650"/>
        <v>5.3384070256103602</v>
      </c>
      <c r="T2271" s="21">
        <f t="shared" si="641"/>
        <v>86.147999999999996</v>
      </c>
      <c r="U2271" s="37">
        <f>VLOOKUP(Time_Zone, 'LSTM LookUp'!$B$5:$D$8, 3, FALSE)</f>
        <v>-75</v>
      </c>
      <c r="V2271" s="21">
        <f t="shared" si="651"/>
        <v>-3.1848128998151122</v>
      </c>
      <c r="W2271" s="21">
        <f t="shared" si="642"/>
        <v>250.35179677504621</v>
      </c>
      <c r="X2271" s="21">
        <f t="shared" si="643"/>
        <v>-101.42039696090661</v>
      </c>
      <c r="Y2271" s="21">
        <f t="shared" si="644"/>
        <v>-0.42039696090661494</v>
      </c>
      <c r="Z2271" s="21">
        <f t="shared" si="652"/>
        <v>-0.13325849411123841</v>
      </c>
      <c r="AA2271" s="21">
        <f t="shared" si="645"/>
        <v>-0.13325849411123841</v>
      </c>
      <c r="AB2271" s="21">
        <f t="shared" si="646"/>
        <v>0</v>
      </c>
      <c r="AC2271" s="21">
        <f t="shared" si="647"/>
        <v>0</v>
      </c>
      <c r="AD2271" s="21">
        <f t="shared" si="653"/>
        <v>0</v>
      </c>
      <c r="AE2271" s="21" t="str">
        <f t="shared" si="648"/>
        <v>4/4/18:00</v>
      </c>
    </row>
    <row r="2272" spans="2:31">
      <c r="B2272" s="37">
        <v>4</v>
      </c>
      <c r="C2272" s="38">
        <v>4</v>
      </c>
      <c r="D2272" s="39">
        <v>19</v>
      </c>
      <c r="E2272" s="17">
        <v>5</v>
      </c>
      <c r="F2272" s="17">
        <v>52</v>
      </c>
      <c r="G2272" s="17">
        <v>107</v>
      </c>
      <c r="H2272" s="37">
        <f t="shared" si="636"/>
        <v>41</v>
      </c>
      <c r="I2272" s="37">
        <f>IF(H2272&lt;'Roof Calculator'!$G$8, 1, 0)</f>
        <v>1</v>
      </c>
      <c r="J2272" s="37">
        <f>IF(H2272&gt;='Roof Calculator'!$G$8, 1, 0)</f>
        <v>0</v>
      </c>
      <c r="K2272" s="37">
        <f t="shared" si="637"/>
        <v>41</v>
      </c>
      <c r="L2272" s="37">
        <f t="shared" si="638"/>
        <v>0</v>
      </c>
      <c r="M2272" s="37">
        <v>0</v>
      </c>
      <c r="N2272" s="37">
        <f t="shared" si="639"/>
        <v>52</v>
      </c>
      <c r="O2272" s="37">
        <v>0</v>
      </c>
      <c r="P2272" s="37">
        <v>0</v>
      </c>
      <c r="Q2272" s="21">
        <f t="shared" si="640"/>
        <v>39.790999999999997</v>
      </c>
      <c r="R2272" s="21">
        <f t="shared" si="649"/>
        <v>94.750000000002032</v>
      </c>
      <c r="S2272" s="21">
        <f t="shared" si="650"/>
        <v>5.3543759439313243</v>
      </c>
      <c r="T2272" s="21">
        <f t="shared" si="641"/>
        <v>86.147999999999996</v>
      </c>
      <c r="U2272" s="37">
        <f>VLOOKUP(Time_Zone, 'LSTM LookUp'!$B$5:$D$8, 3, FALSE)</f>
        <v>-75</v>
      </c>
      <c r="V2272" s="21">
        <f t="shared" si="651"/>
        <v>-3.1719880400433329</v>
      </c>
      <c r="W2272" s="21">
        <f t="shared" si="642"/>
        <v>265.3550029899892</v>
      </c>
      <c r="X2272" s="21">
        <f t="shared" si="643"/>
        <v>-0.23889183991885174</v>
      </c>
      <c r="Y2272" s="21">
        <f t="shared" si="644"/>
        <v>51.76110816008115</v>
      </c>
      <c r="Z2272" s="21">
        <f t="shared" si="652"/>
        <v>16.407367246580908</v>
      </c>
      <c r="AA2272" s="21">
        <f t="shared" si="645"/>
        <v>16.407367246580908</v>
      </c>
      <c r="AB2272" s="21">
        <f t="shared" si="646"/>
        <v>0</v>
      </c>
      <c r="AC2272" s="21">
        <f t="shared" si="647"/>
        <v>0</v>
      </c>
      <c r="AD2272" s="21">
        <f t="shared" si="653"/>
        <v>0</v>
      </c>
      <c r="AE2272" s="21" t="str">
        <f t="shared" si="648"/>
        <v>4/4/19:00</v>
      </c>
    </row>
    <row r="2273" spans="2:31">
      <c r="B2273" s="37">
        <v>4</v>
      </c>
      <c r="C2273" s="38">
        <v>4</v>
      </c>
      <c r="D2273" s="39">
        <v>20</v>
      </c>
      <c r="E2273" s="17">
        <v>3.9</v>
      </c>
      <c r="F2273" s="17">
        <v>0</v>
      </c>
      <c r="G2273" s="17">
        <v>1</v>
      </c>
      <c r="H2273" s="37">
        <f t="shared" si="636"/>
        <v>39.020000000000003</v>
      </c>
      <c r="I2273" s="37">
        <f>IF(H2273&lt;'Roof Calculator'!$G$8, 1, 0)</f>
        <v>1</v>
      </c>
      <c r="J2273" s="37">
        <f>IF(H2273&gt;='Roof Calculator'!$G$8, 1, 0)</f>
        <v>0</v>
      </c>
      <c r="K2273" s="37">
        <f t="shared" si="637"/>
        <v>39.020000000000003</v>
      </c>
      <c r="L2273" s="37">
        <f t="shared" si="638"/>
        <v>0</v>
      </c>
      <c r="M2273" s="37">
        <v>0</v>
      </c>
      <c r="N2273" s="37">
        <f t="shared" si="639"/>
        <v>0</v>
      </c>
      <c r="O2273" s="37">
        <v>0</v>
      </c>
      <c r="P2273" s="37">
        <v>0</v>
      </c>
      <c r="Q2273" s="21">
        <f t="shared" si="640"/>
        <v>39.790999999999997</v>
      </c>
      <c r="R2273" s="21">
        <f t="shared" si="649"/>
        <v>94.791666666668704</v>
      </c>
      <c r="S2273" s="21">
        <f t="shared" si="650"/>
        <v>5.3703425166720278</v>
      </c>
      <c r="T2273" s="21">
        <f t="shared" si="641"/>
        <v>86.147999999999996</v>
      </c>
      <c r="U2273" s="37">
        <f>VLOOKUP(Time_Zone, 'LSTM LookUp'!$B$5:$D$8, 3, FALSE)</f>
        <v>-75</v>
      </c>
      <c r="V2273" s="21">
        <f t="shared" si="651"/>
        <v>-3.1591684933079605</v>
      </c>
      <c r="W2273" s="21">
        <f t="shared" si="642"/>
        <v>280.35820787667302</v>
      </c>
      <c r="X2273" s="21">
        <f t="shared" si="643"/>
        <v>0.19744878167042895</v>
      </c>
      <c r="Y2273" s="21">
        <f t="shared" si="644"/>
        <v>0.19744878167042895</v>
      </c>
      <c r="Z2273" s="21">
        <f t="shared" si="652"/>
        <v>6.2587815222919327E-2</v>
      </c>
      <c r="AA2273" s="21">
        <f t="shared" si="645"/>
        <v>6.2587815222919327E-2</v>
      </c>
      <c r="AB2273" s="21">
        <f t="shared" si="646"/>
        <v>0</v>
      </c>
      <c r="AC2273" s="21">
        <f t="shared" si="647"/>
        <v>0</v>
      </c>
      <c r="AD2273" s="21">
        <f t="shared" si="653"/>
        <v>0</v>
      </c>
      <c r="AE2273" s="21" t="str">
        <f t="shared" si="648"/>
        <v>4/4/20:00</v>
      </c>
    </row>
    <row r="2274" spans="2:31">
      <c r="B2274" s="37">
        <v>4</v>
      </c>
      <c r="C2274" s="38">
        <v>4</v>
      </c>
      <c r="D2274" s="39">
        <v>21</v>
      </c>
      <c r="E2274" s="17">
        <v>3.3</v>
      </c>
      <c r="F2274" s="17">
        <v>0</v>
      </c>
      <c r="G2274" s="17">
        <v>0</v>
      </c>
      <c r="H2274" s="37">
        <f t="shared" si="636"/>
        <v>37.94</v>
      </c>
      <c r="I2274" s="37">
        <f>IF(H2274&lt;'Roof Calculator'!$G$8, 1, 0)</f>
        <v>1</v>
      </c>
      <c r="J2274" s="37">
        <f>IF(H2274&gt;='Roof Calculator'!$G$8, 1, 0)</f>
        <v>0</v>
      </c>
      <c r="K2274" s="37">
        <f t="shared" si="637"/>
        <v>37.94</v>
      </c>
      <c r="L2274" s="37">
        <f t="shared" si="638"/>
        <v>0</v>
      </c>
      <c r="M2274" s="37">
        <v>0</v>
      </c>
      <c r="N2274" s="37">
        <f t="shared" si="639"/>
        <v>0</v>
      </c>
      <c r="O2274" s="37">
        <v>0</v>
      </c>
      <c r="P2274" s="37">
        <v>0</v>
      </c>
      <c r="Q2274" s="21">
        <f t="shared" si="640"/>
        <v>39.790999999999997</v>
      </c>
      <c r="R2274" s="21">
        <f t="shared" si="649"/>
        <v>94.833333333335375</v>
      </c>
      <c r="S2274" s="21">
        <f t="shared" si="650"/>
        <v>5.3863067366738688</v>
      </c>
      <c r="T2274" s="21">
        <f t="shared" si="641"/>
        <v>86.147999999999996</v>
      </c>
      <c r="U2274" s="37">
        <f>VLOOKUP(Time_Zone, 'LSTM LookUp'!$B$5:$D$8, 3, FALSE)</f>
        <v>-75</v>
      </c>
      <c r="V2274" s="21">
        <f t="shared" si="651"/>
        <v>-3.1463542856460638</v>
      </c>
      <c r="W2274" s="21">
        <f t="shared" si="642"/>
        <v>295.3614114285885</v>
      </c>
      <c r="X2274" s="21">
        <f t="shared" si="643"/>
        <v>0</v>
      </c>
      <c r="Y2274" s="21">
        <f t="shared" si="644"/>
        <v>0</v>
      </c>
      <c r="Z2274" s="21">
        <f t="shared" si="652"/>
        <v>0</v>
      </c>
      <c r="AA2274" s="21">
        <f t="shared" si="645"/>
        <v>0</v>
      </c>
      <c r="AB2274" s="21">
        <f t="shared" si="646"/>
        <v>0</v>
      </c>
      <c r="AC2274" s="21">
        <f t="shared" si="647"/>
        <v>0</v>
      </c>
      <c r="AD2274" s="21">
        <f t="shared" si="653"/>
        <v>0</v>
      </c>
      <c r="AE2274" s="21" t="str">
        <f t="shared" si="648"/>
        <v>4/4/21:00</v>
      </c>
    </row>
    <row r="2275" spans="2:31">
      <c r="B2275" s="37">
        <v>4</v>
      </c>
      <c r="C2275" s="38">
        <v>4</v>
      </c>
      <c r="D2275" s="39">
        <v>22</v>
      </c>
      <c r="E2275" s="17">
        <v>2.8</v>
      </c>
      <c r="F2275" s="17">
        <v>0</v>
      </c>
      <c r="G2275" s="17">
        <v>0</v>
      </c>
      <c r="H2275" s="37">
        <f t="shared" si="636"/>
        <v>37.04</v>
      </c>
      <c r="I2275" s="37">
        <f>IF(H2275&lt;'Roof Calculator'!$G$8, 1, 0)</f>
        <v>1</v>
      </c>
      <c r="J2275" s="37">
        <f>IF(H2275&gt;='Roof Calculator'!$G$8, 1, 0)</f>
        <v>0</v>
      </c>
      <c r="K2275" s="37">
        <f t="shared" si="637"/>
        <v>37.04</v>
      </c>
      <c r="L2275" s="37">
        <f t="shared" si="638"/>
        <v>0</v>
      </c>
      <c r="M2275" s="37">
        <v>0</v>
      </c>
      <c r="N2275" s="37">
        <f t="shared" si="639"/>
        <v>0</v>
      </c>
      <c r="O2275" s="37">
        <v>0</v>
      </c>
      <c r="P2275" s="37">
        <v>0</v>
      </c>
      <c r="Q2275" s="21">
        <f t="shared" si="640"/>
        <v>39.790999999999997</v>
      </c>
      <c r="R2275" s="21">
        <f t="shared" si="649"/>
        <v>94.875000000002046</v>
      </c>
      <c r="S2275" s="21">
        <f t="shared" si="650"/>
        <v>5.4022685967778328</v>
      </c>
      <c r="T2275" s="21">
        <f t="shared" si="641"/>
        <v>86.147999999999996</v>
      </c>
      <c r="U2275" s="37">
        <f>VLOOKUP(Time_Zone, 'LSTM LookUp'!$B$5:$D$8, 3, FALSE)</f>
        <v>-75</v>
      </c>
      <c r="V2275" s="21">
        <f t="shared" si="651"/>
        <v>-3.1335454430776344</v>
      </c>
      <c r="W2275" s="21">
        <f t="shared" si="642"/>
        <v>310.36461363923053</v>
      </c>
      <c r="X2275" s="21">
        <f t="shared" si="643"/>
        <v>0</v>
      </c>
      <c r="Y2275" s="21">
        <f t="shared" si="644"/>
        <v>0</v>
      </c>
      <c r="Z2275" s="21">
        <f t="shared" si="652"/>
        <v>0</v>
      </c>
      <c r="AA2275" s="21">
        <f t="shared" si="645"/>
        <v>0</v>
      </c>
      <c r="AB2275" s="21">
        <f t="shared" si="646"/>
        <v>0</v>
      </c>
      <c r="AC2275" s="21">
        <f t="shared" si="647"/>
        <v>0</v>
      </c>
      <c r="AD2275" s="21">
        <f t="shared" si="653"/>
        <v>0</v>
      </c>
      <c r="AE2275" s="21" t="str">
        <f t="shared" si="648"/>
        <v>4/4/22:00</v>
      </c>
    </row>
    <row r="2276" spans="2:31">
      <c r="B2276" s="37">
        <v>4</v>
      </c>
      <c r="C2276" s="38">
        <v>4</v>
      </c>
      <c r="D2276" s="39">
        <v>23</v>
      </c>
      <c r="E2276" s="17">
        <v>2.2000000000000002</v>
      </c>
      <c r="F2276" s="17">
        <v>0</v>
      </c>
      <c r="G2276" s="17">
        <v>0</v>
      </c>
      <c r="H2276" s="37">
        <f t="shared" si="636"/>
        <v>35.96</v>
      </c>
      <c r="I2276" s="37">
        <f>IF(H2276&lt;'Roof Calculator'!$G$8, 1, 0)</f>
        <v>1</v>
      </c>
      <c r="J2276" s="37">
        <f>IF(H2276&gt;='Roof Calculator'!$G$8, 1, 0)</f>
        <v>0</v>
      </c>
      <c r="K2276" s="37">
        <f t="shared" si="637"/>
        <v>35.96</v>
      </c>
      <c r="L2276" s="37">
        <f t="shared" si="638"/>
        <v>0</v>
      </c>
      <c r="M2276" s="37">
        <v>0</v>
      </c>
      <c r="N2276" s="37">
        <f t="shared" si="639"/>
        <v>0</v>
      </c>
      <c r="O2276" s="37">
        <v>0</v>
      </c>
      <c r="P2276" s="37">
        <v>0</v>
      </c>
      <c r="Q2276" s="21">
        <f t="shared" si="640"/>
        <v>39.790999999999997</v>
      </c>
      <c r="R2276" s="21">
        <f t="shared" si="649"/>
        <v>94.916666666668718</v>
      </c>
      <c r="S2276" s="21">
        <f t="shared" si="650"/>
        <v>5.4182280898244652</v>
      </c>
      <c r="T2276" s="21">
        <f t="shared" si="641"/>
        <v>86.147999999999996</v>
      </c>
      <c r="U2276" s="37">
        <f>VLOOKUP(Time_Zone, 'LSTM LookUp'!$B$5:$D$8, 3, FALSE)</f>
        <v>-75</v>
      </c>
      <c r="V2276" s="21">
        <f t="shared" si="651"/>
        <v>-3.1207419916055317</v>
      </c>
      <c r="W2276" s="21">
        <f t="shared" si="642"/>
        <v>325.36781450209861</v>
      </c>
      <c r="X2276" s="21">
        <f t="shared" si="643"/>
        <v>0</v>
      </c>
      <c r="Y2276" s="21">
        <f t="shared" si="644"/>
        <v>0</v>
      </c>
      <c r="Z2276" s="21">
        <f t="shared" si="652"/>
        <v>0</v>
      </c>
      <c r="AA2276" s="21">
        <f t="shared" si="645"/>
        <v>0</v>
      </c>
      <c r="AB2276" s="21">
        <f t="shared" si="646"/>
        <v>0</v>
      </c>
      <c r="AC2276" s="21">
        <f t="shared" si="647"/>
        <v>0</v>
      </c>
      <c r="AD2276" s="21">
        <f t="shared" si="653"/>
        <v>0</v>
      </c>
      <c r="AE2276" s="21" t="str">
        <f t="shared" si="648"/>
        <v>4/4/23:00</v>
      </c>
    </row>
    <row r="2277" spans="2:31">
      <c r="B2277" s="37">
        <v>4</v>
      </c>
      <c r="C2277" s="38">
        <v>4</v>
      </c>
      <c r="D2277" s="39">
        <v>24</v>
      </c>
      <c r="E2277" s="17">
        <v>2.8</v>
      </c>
      <c r="F2277" s="17">
        <v>0</v>
      </c>
      <c r="G2277" s="17">
        <v>0</v>
      </c>
      <c r="H2277" s="37">
        <f t="shared" si="636"/>
        <v>37.04</v>
      </c>
      <c r="I2277" s="37">
        <f>IF(H2277&lt;'Roof Calculator'!$G$8, 1, 0)</f>
        <v>1</v>
      </c>
      <c r="J2277" s="37">
        <f>IF(H2277&gt;='Roof Calculator'!$G$8, 1, 0)</f>
        <v>0</v>
      </c>
      <c r="K2277" s="37">
        <f t="shared" si="637"/>
        <v>37.04</v>
      </c>
      <c r="L2277" s="37">
        <f t="shared" si="638"/>
        <v>0</v>
      </c>
      <c r="M2277" s="37">
        <v>0</v>
      </c>
      <c r="N2277" s="37">
        <f t="shared" si="639"/>
        <v>0</v>
      </c>
      <c r="O2277" s="37">
        <v>0</v>
      </c>
      <c r="P2277" s="37">
        <v>0</v>
      </c>
      <c r="Q2277" s="21">
        <f t="shared" si="640"/>
        <v>39.790999999999997</v>
      </c>
      <c r="R2277" s="21">
        <f t="shared" si="649"/>
        <v>94.958333333335389</v>
      </c>
      <c r="S2277" s="21">
        <f t="shared" si="650"/>
        <v>5.4341852086538962</v>
      </c>
      <c r="T2277" s="21">
        <f t="shared" si="641"/>
        <v>86.147999999999996</v>
      </c>
      <c r="U2277" s="37">
        <f>VLOOKUP(Time_Zone, 'LSTM LookUp'!$B$5:$D$8, 3, FALSE)</f>
        <v>-75</v>
      </c>
      <c r="V2277" s="21">
        <f t="shared" si="651"/>
        <v>-3.1079439572154324</v>
      </c>
      <c r="W2277" s="21">
        <f t="shared" si="642"/>
        <v>340.37101401069617</v>
      </c>
      <c r="X2277" s="21">
        <f t="shared" si="643"/>
        <v>0</v>
      </c>
      <c r="Y2277" s="21">
        <f t="shared" si="644"/>
        <v>0</v>
      </c>
      <c r="Z2277" s="21">
        <f t="shared" si="652"/>
        <v>0</v>
      </c>
      <c r="AA2277" s="21">
        <f t="shared" si="645"/>
        <v>0</v>
      </c>
      <c r="AB2277" s="21">
        <f t="shared" si="646"/>
        <v>0</v>
      </c>
      <c r="AC2277" s="21">
        <f t="shared" si="647"/>
        <v>0</v>
      </c>
      <c r="AD2277" s="21">
        <f t="shared" si="653"/>
        <v>0</v>
      </c>
      <c r="AE2277" s="21" t="str">
        <f t="shared" si="648"/>
        <v>4/4/24:00</v>
      </c>
    </row>
    <row r="2278" spans="2:31">
      <c r="B2278" s="37">
        <v>4</v>
      </c>
      <c r="C2278" s="38">
        <v>5</v>
      </c>
      <c r="D2278" s="39">
        <v>1</v>
      </c>
      <c r="E2278" s="17">
        <v>3.3</v>
      </c>
      <c r="F2278" s="17">
        <v>0</v>
      </c>
      <c r="G2278" s="17">
        <v>0</v>
      </c>
      <c r="H2278" s="37">
        <f t="shared" si="636"/>
        <v>37.94</v>
      </c>
      <c r="I2278" s="37">
        <f>IF(H2278&lt;'Roof Calculator'!$G$8, 1, 0)</f>
        <v>1</v>
      </c>
      <c r="J2278" s="37">
        <f>IF(H2278&gt;='Roof Calculator'!$G$8, 1, 0)</f>
        <v>0</v>
      </c>
      <c r="K2278" s="37">
        <f t="shared" si="637"/>
        <v>37.94</v>
      </c>
      <c r="L2278" s="37">
        <f t="shared" si="638"/>
        <v>0</v>
      </c>
      <c r="M2278" s="37">
        <v>0</v>
      </c>
      <c r="N2278" s="37">
        <f t="shared" si="639"/>
        <v>0</v>
      </c>
      <c r="O2278" s="37">
        <v>0</v>
      </c>
      <c r="P2278" s="37">
        <v>0</v>
      </c>
      <c r="Q2278" s="21">
        <f t="shared" si="640"/>
        <v>39.790999999999997</v>
      </c>
      <c r="R2278" s="21">
        <f t="shared" si="649"/>
        <v>95.000000000002061</v>
      </c>
      <c r="S2278" s="21">
        <f t="shared" si="650"/>
        <v>5.4501399461058204</v>
      </c>
      <c r="T2278" s="21">
        <f t="shared" si="641"/>
        <v>86.147999999999996</v>
      </c>
      <c r="U2278" s="37">
        <f>VLOOKUP(Time_Zone, 'LSTM LookUp'!$B$5:$D$8, 3, FALSE)</f>
        <v>-75</v>
      </c>
      <c r="V2278" s="21">
        <f t="shared" si="651"/>
        <v>-3.0951513658757719</v>
      </c>
      <c r="W2278" s="21">
        <f t="shared" si="642"/>
        <v>-4.6257878414689468</v>
      </c>
      <c r="X2278" s="21">
        <f t="shared" si="643"/>
        <v>0</v>
      </c>
      <c r="Y2278" s="21">
        <f t="shared" si="644"/>
        <v>0</v>
      </c>
      <c r="Z2278" s="21">
        <f t="shared" si="652"/>
        <v>0</v>
      </c>
      <c r="AA2278" s="21">
        <f t="shared" si="645"/>
        <v>0</v>
      </c>
      <c r="AB2278" s="21">
        <f t="shared" si="646"/>
        <v>0</v>
      </c>
      <c r="AC2278" s="21">
        <f t="shared" si="647"/>
        <v>0</v>
      </c>
      <c r="AD2278" s="21">
        <f t="shared" si="653"/>
        <v>0</v>
      </c>
      <c r="AE2278" s="21" t="str">
        <f t="shared" si="648"/>
        <v>4/5/1:00</v>
      </c>
    </row>
    <row r="2279" spans="2:31">
      <c r="B2279" s="37">
        <v>4</v>
      </c>
      <c r="C2279" s="38">
        <v>5</v>
      </c>
      <c r="D2279" s="39">
        <v>2</v>
      </c>
      <c r="E2279" s="17">
        <v>2.8</v>
      </c>
      <c r="F2279" s="17">
        <v>0</v>
      </c>
      <c r="G2279" s="17">
        <v>0</v>
      </c>
      <c r="H2279" s="37">
        <f t="shared" si="636"/>
        <v>37.04</v>
      </c>
      <c r="I2279" s="37">
        <f>IF(H2279&lt;'Roof Calculator'!$G$8, 1, 0)</f>
        <v>1</v>
      </c>
      <c r="J2279" s="37">
        <f>IF(H2279&gt;='Roof Calculator'!$G$8, 1, 0)</f>
        <v>0</v>
      </c>
      <c r="K2279" s="37">
        <f t="shared" si="637"/>
        <v>37.04</v>
      </c>
      <c r="L2279" s="37">
        <f t="shared" si="638"/>
        <v>0</v>
      </c>
      <c r="M2279" s="37">
        <v>0</v>
      </c>
      <c r="N2279" s="37">
        <f t="shared" si="639"/>
        <v>0</v>
      </c>
      <c r="O2279" s="37">
        <v>0</v>
      </c>
      <c r="P2279" s="37">
        <v>0</v>
      </c>
      <c r="Q2279" s="21">
        <f t="shared" si="640"/>
        <v>39.790999999999997</v>
      </c>
      <c r="R2279" s="21">
        <f t="shared" si="649"/>
        <v>95.041666666668732</v>
      </c>
      <c r="S2279" s="21">
        <f t="shared" si="650"/>
        <v>5.4660922950195054</v>
      </c>
      <c r="T2279" s="21">
        <f t="shared" si="641"/>
        <v>86.147999999999996</v>
      </c>
      <c r="U2279" s="37">
        <f>VLOOKUP(Time_Zone, 'LSTM LookUp'!$B$5:$D$8, 3, FALSE)</f>
        <v>-75</v>
      </c>
      <c r="V2279" s="21">
        <f t="shared" si="651"/>
        <v>-3.0823642435376968</v>
      </c>
      <c r="W2279" s="21">
        <f t="shared" si="642"/>
        <v>10.377408939115593</v>
      </c>
      <c r="X2279" s="21">
        <f t="shared" si="643"/>
        <v>0</v>
      </c>
      <c r="Y2279" s="21">
        <f t="shared" si="644"/>
        <v>0</v>
      </c>
      <c r="Z2279" s="21">
        <f t="shared" si="652"/>
        <v>0</v>
      </c>
      <c r="AA2279" s="21">
        <f t="shared" si="645"/>
        <v>0</v>
      </c>
      <c r="AB2279" s="21">
        <f t="shared" si="646"/>
        <v>0</v>
      </c>
      <c r="AC2279" s="21">
        <f t="shared" si="647"/>
        <v>0</v>
      </c>
      <c r="AD2279" s="21">
        <f t="shared" si="653"/>
        <v>0</v>
      </c>
      <c r="AE2279" s="21" t="str">
        <f t="shared" si="648"/>
        <v>4/5/2:00</v>
      </c>
    </row>
    <row r="2280" spans="2:31">
      <c r="B2280" s="37">
        <v>4</v>
      </c>
      <c r="C2280" s="38">
        <v>5</v>
      </c>
      <c r="D2280" s="39">
        <v>3</v>
      </c>
      <c r="E2280" s="17">
        <v>3.3</v>
      </c>
      <c r="F2280" s="17">
        <v>0</v>
      </c>
      <c r="G2280" s="17">
        <v>0</v>
      </c>
      <c r="H2280" s="37">
        <f t="shared" si="636"/>
        <v>37.94</v>
      </c>
      <c r="I2280" s="37">
        <f>IF(H2280&lt;'Roof Calculator'!$G$8, 1, 0)</f>
        <v>1</v>
      </c>
      <c r="J2280" s="37">
        <f>IF(H2280&gt;='Roof Calculator'!$G$8, 1, 0)</f>
        <v>0</v>
      </c>
      <c r="K2280" s="37">
        <f t="shared" si="637"/>
        <v>37.94</v>
      </c>
      <c r="L2280" s="37">
        <f t="shared" si="638"/>
        <v>0</v>
      </c>
      <c r="M2280" s="37">
        <v>0</v>
      </c>
      <c r="N2280" s="37">
        <f t="shared" si="639"/>
        <v>0</v>
      </c>
      <c r="O2280" s="37">
        <v>0</v>
      </c>
      <c r="P2280" s="37">
        <v>0</v>
      </c>
      <c r="Q2280" s="21">
        <f t="shared" si="640"/>
        <v>39.790999999999997</v>
      </c>
      <c r="R2280" s="21">
        <f t="shared" si="649"/>
        <v>95.083333333335403</v>
      </c>
      <c r="S2280" s="21">
        <f t="shared" si="650"/>
        <v>5.4820422482337907</v>
      </c>
      <c r="T2280" s="21">
        <f t="shared" si="641"/>
        <v>86.147999999999996</v>
      </c>
      <c r="U2280" s="37">
        <f>VLOOKUP(Time_Zone, 'LSTM LookUp'!$B$5:$D$8, 3, FALSE)</f>
        <v>-75</v>
      </c>
      <c r="V2280" s="21">
        <f t="shared" si="651"/>
        <v>-3.0695826161350053</v>
      </c>
      <c r="W2280" s="21">
        <f t="shared" si="642"/>
        <v>25.380604345966262</v>
      </c>
      <c r="X2280" s="21">
        <f t="shared" si="643"/>
        <v>0</v>
      </c>
      <c r="Y2280" s="21">
        <f t="shared" si="644"/>
        <v>0</v>
      </c>
      <c r="Z2280" s="21">
        <f t="shared" si="652"/>
        <v>0</v>
      </c>
      <c r="AA2280" s="21">
        <f t="shared" si="645"/>
        <v>0</v>
      </c>
      <c r="AB2280" s="21">
        <f t="shared" si="646"/>
        <v>0</v>
      </c>
      <c r="AC2280" s="21">
        <f t="shared" si="647"/>
        <v>0</v>
      </c>
      <c r="AD2280" s="21">
        <f t="shared" si="653"/>
        <v>0</v>
      </c>
      <c r="AE2280" s="21" t="str">
        <f t="shared" si="648"/>
        <v>4/5/3:00</v>
      </c>
    </row>
    <row r="2281" spans="2:31">
      <c r="B2281" s="37">
        <v>4</v>
      </c>
      <c r="C2281" s="38">
        <v>5</v>
      </c>
      <c r="D2281" s="39">
        <v>4</v>
      </c>
      <c r="E2281" s="17">
        <v>3.3</v>
      </c>
      <c r="F2281" s="17">
        <v>0</v>
      </c>
      <c r="G2281" s="17">
        <v>0</v>
      </c>
      <c r="H2281" s="37">
        <f t="shared" si="636"/>
        <v>37.94</v>
      </c>
      <c r="I2281" s="37">
        <f>IF(H2281&lt;'Roof Calculator'!$G$8, 1, 0)</f>
        <v>1</v>
      </c>
      <c r="J2281" s="37">
        <f>IF(H2281&gt;='Roof Calculator'!$G$8, 1, 0)</f>
        <v>0</v>
      </c>
      <c r="K2281" s="37">
        <f t="shared" si="637"/>
        <v>37.94</v>
      </c>
      <c r="L2281" s="37">
        <f t="shared" si="638"/>
        <v>0</v>
      </c>
      <c r="M2281" s="37">
        <v>0</v>
      </c>
      <c r="N2281" s="37">
        <f t="shared" si="639"/>
        <v>0</v>
      </c>
      <c r="O2281" s="37">
        <v>0</v>
      </c>
      <c r="P2281" s="37">
        <v>0</v>
      </c>
      <c r="Q2281" s="21">
        <f t="shared" si="640"/>
        <v>39.790999999999997</v>
      </c>
      <c r="R2281" s="21">
        <f t="shared" si="649"/>
        <v>95.125000000002075</v>
      </c>
      <c r="S2281" s="21">
        <f t="shared" si="650"/>
        <v>5.4979897985870814</v>
      </c>
      <c r="T2281" s="21">
        <f t="shared" si="641"/>
        <v>86.147999999999996</v>
      </c>
      <c r="U2281" s="37">
        <f>VLOOKUP(Time_Zone, 'LSTM LookUp'!$B$5:$D$8, 3, FALSE)</f>
        <v>-75</v>
      </c>
      <c r="V2281" s="21">
        <f t="shared" si="651"/>
        <v>-3.0568065095841055</v>
      </c>
      <c r="W2281" s="21">
        <f t="shared" si="642"/>
        <v>40.38379837260397</v>
      </c>
      <c r="X2281" s="21">
        <f t="shared" si="643"/>
        <v>0</v>
      </c>
      <c r="Y2281" s="21">
        <f t="shared" si="644"/>
        <v>0</v>
      </c>
      <c r="Z2281" s="21">
        <f t="shared" si="652"/>
        <v>0</v>
      </c>
      <c r="AA2281" s="21">
        <f t="shared" si="645"/>
        <v>0</v>
      </c>
      <c r="AB2281" s="21">
        <f t="shared" si="646"/>
        <v>0</v>
      </c>
      <c r="AC2281" s="21">
        <f t="shared" si="647"/>
        <v>0</v>
      </c>
      <c r="AD2281" s="21">
        <f t="shared" si="653"/>
        <v>0</v>
      </c>
      <c r="AE2281" s="21" t="str">
        <f t="shared" si="648"/>
        <v>4/5/4:00</v>
      </c>
    </row>
    <row r="2282" spans="2:31">
      <c r="B2282" s="37">
        <v>4</v>
      </c>
      <c r="C2282" s="38">
        <v>5</v>
      </c>
      <c r="D2282" s="39">
        <v>5</v>
      </c>
      <c r="E2282" s="17">
        <v>3.3</v>
      </c>
      <c r="F2282" s="17">
        <v>0</v>
      </c>
      <c r="G2282" s="17">
        <v>0</v>
      </c>
      <c r="H2282" s="37">
        <f t="shared" si="636"/>
        <v>37.94</v>
      </c>
      <c r="I2282" s="37">
        <f>IF(H2282&lt;'Roof Calculator'!$G$8, 1, 0)</f>
        <v>1</v>
      </c>
      <c r="J2282" s="37">
        <f>IF(H2282&gt;='Roof Calculator'!$G$8, 1, 0)</f>
        <v>0</v>
      </c>
      <c r="K2282" s="37">
        <f t="shared" si="637"/>
        <v>37.94</v>
      </c>
      <c r="L2282" s="37">
        <f t="shared" si="638"/>
        <v>0</v>
      </c>
      <c r="M2282" s="37">
        <v>0</v>
      </c>
      <c r="N2282" s="37">
        <f t="shared" si="639"/>
        <v>0</v>
      </c>
      <c r="O2282" s="37">
        <v>0</v>
      </c>
      <c r="P2282" s="37">
        <v>0</v>
      </c>
      <c r="Q2282" s="21">
        <f t="shared" si="640"/>
        <v>39.790999999999997</v>
      </c>
      <c r="R2282" s="21">
        <f t="shared" si="649"/>
        <v>95.166666666668746</v>
      </c>
      <c r="S2282" s="21">
        <f t="shared" si="650"/>
        <v>5.5139349389173589</v>
      </c>
      <c r="T2282" s="21">
        <f t="shared" si="641"/>
        <v>86.147999999999996</v>
      </c>
      <c r="U2282" s="37">
        <f>VLOOKUP(Time_Zone, 'LSTM LookUp'!$B$5:$D$8, 3, FALSE)</f>
        <v>-75</v>
      </c>
      <c r="V2282" s="21">
        <f t="shared" si="651"/>
        <v>-3.0440359497839431</v>
      </c>
      <c r="W2282" s="21">
        <f t="shared" si="642"/>
        <v>55.386991012554006</v>
      </c>
      <c r="X2282" s="21">
        <f t="shared" si="643"/>
        <v>0</v>
      </c>
      <c r="Y2282" s="21">
        <f t="shared" si="644"/>
        <v>0</v>
      </c>
      <c r="Z2282" s="21">
        <f t="shared" si="652"/>
        <v>0</v>
      </c>
      <c r="AA2282" s="21">
        <f t="shared" si="645"/>
        <v>0</v>
      </c>
      <c r="AB2282" s="21">
        <f t="shared" si="646"/>
        <v>0</v>
      </c>
      <c r="AC2282" s="21">
        <f t="shared" si="647"/>
        <v>0</v>
      </c>
      <c r="AD2282" s="21">
        <f t="shared" si="653"/>
        <v>0</v>
      </c>
      <c r="AE2282" s="21" t="str">
        <f t="shared" si="648"/>
        <v>4/5/5:00</v>
      </c>
    </row>
    <row r="2283" spans="2:31">
      <c r="B2283" s="37">
        <v>4</v>
      </c>
      <c r="C2283" s="38">
        <v>5</v>
      </c>
      <c r="D2283" s="39">
        <v>6</v>
      </c>
      <c r="E2283" s="17">
        <v>3.3</v>
      </c>
      <c r="F2283" s="17">
        <v>0</v>
      </c>
      <c r="G2283" s="17">
        <v>0</v>
      </c>
      <c r="H2283" s="37">
        <f t="shared" si="636"/>
        <v>37.94</v>
      </c>
      <c r="I2283" s="37">
        <f>IF(H2283&lt;'Roof Calculator'!$G$8, 1, 0)</f>
        <v>1</v>
      </c>
      <c r="J2283" s="37">
        <f>IF(H2283&gt;='Roof Calculator'!$G$8, 1, 0)</f>
        <v>0</v>
      </c>
      <c r="K2283" s="37">
        <f t="shared" si="637"/>
        <v>37.94</v>
      </c>
      <c r="L2283" s="37">
        <f t="shared" si="638"/>
        <v>0</v>
      </c>
      <c r="M2283" s="37">
        <v>0</v>
      </c>
      <c r="N2283" s="37">
        <f t="shared" si="639"/>
        <v>0</v>
      </c>
      <c r="O2283" s="37">
        <v>0</v>
      </c>
      <c r="P2283" s="37">
        <v>0</v>
      </c>
      <c r="Q2283" s="21">
        <f t="shared" si="640"/>
        <v>39.790999999999997</v>
      </c>
      <c r="R2283" s="21">
        <f t="shared" si="649"/>
        <v>95.208333333335418</v>
      </c>
      <c r="S2283" s="21">
        <f t="shared" si="650"/>
        <v>5.5298776620621632</v>
      </c>
      <c r="T2283" s="21">
        <f t="shared" si="641"/>
        <v>86.147999999999996</v>
      </c>
      <c r="U2283" s="37">
        <f>VLOOKUP(Time_Zone, 'LSTM LookUp'!$B$5:$D$8, 3, FALSE)</f>
        <v>-75</v>
      </c>
      <c r="V2283" s="21">
        <f t="shared" si="651"/>
        <v>-3.0312709626159711</v>
      </c>
      <c r="W2283" s="21">
        <f t="shared" si="642"/>
        <v>70.390182259345977</v>
      </c>
      <c r="X2283" s="21">
        <f t="shared" si="643"/>
        <v>0</v>
      </c>
      <c r="Y2283" s="21">
        <f t="shared" si="644"/>
        <v>0</v>
      </c>
      <c r="Z2283" s="21">
        <f t="shared" si="652"/>
        <v>0</v>
      </c>
      <c r="AA2283" s="21">
        <f t="shared" si="645"/>
        <v>0</v>
      </c>
      <c r="AB2283" s="21">
        <f t="shared" si="646"/>
        <v>0</v>
      </c>
      <c r="AC2283" s="21">
        <f t="shared" si="647"/>
        <v>0</v>
      </c>
      <c r="AD2283" s="21">
        <f t="shared" si="653"/>
        <v>0</v>
      </c>
      <c r="AE2283" s="21" t="str">
        <f t="shared" si="648"/>
        <v>4/5/6:00</v>
      </c>
    </row>
    <row r="2284" spans="2:31">
      <c r="B2284" s="37">
        <v>4</v>
      </c>
      <c r="C2284" s="38">
        <v>5</v>
      </c>
      <c r="D2284" s="39">
        <v>7</v>
      </c>
      <c r="E2284" s="17">
        <v>3.9</v>
      </c>
      <c r="F2284" s="17">
        <v>14</v>
      </c>
      <c r="G2284" s="17">
        <v>3</v>
      </c>
      <c r="H2284" s="37">
        <f t="shared" si="636"/>
        <v>39.020000000000003</v>
      </c>
      <c r="I2284" s="37">
        <f>IF(H2284&lt;'Roof Calculator'!$G$8, 1, 0)</f>
        <v>1</v>
      </c>
      <c r="J2284" s="37">
        <f>IF(H2284&gt;='Roof Calculator'!$G$8, 1, 0)</f>
        <v>0</v>
      </c>
      <c r="K2284" s="37">
        <f t="shared" si="637"/>
        <v>39.020000000000003</v>
      </c>
      <c r="L2284" s="37">
        <f t="shared" si="638"/>
        <v>0</v>
      </c>
      <c r="M2284" s="37">
        <v>0</v>
      </c>
      <c r="N2284" s="37">
        <f t="shared" si="639"/>
        <v>14</v>
      </c>
      <c r="O2284" s="37">
        <v>0</v>
      </c>
      <c r="P2284" s="37">
        <v>0</v>
      </c>
      <c r="Q2284" s="21">
        <f t="shared" si="640"/>
        <v>39.790999999999997</v>
      </c>
      <c r="R2284" s="21">
        <f t="shared" si="649"/>
        <v>95.250000000002089</v>
      </c>
      <c r="S2284" s="21">
        <f t="shared" si="650"/>
        <v>5.54581796085861</v>
      </c>
      <c r="T2284" s="21">
        <f t="shared" si="641"/>
        <v>86.147999999999996</v>
      </c>
      <c r="U2284" s="37">
        <f>VLOOKUP(Time_Zone, 'LSTM LookUp'!$B$5:$D$8, 3, FALSE)</f>
        <v>-75</v>
      </c>
      <c r="V2284" s="21">
        <f t="shared" si="651"/>
        <v>-3.0185115739440778</v>
      </c>
      <c r="W2284" s="21">
        <f t="shared" si="642"/>
        <v>85.393372106513937</v>
      </c>
      <c r="X2284" s="21">
        <f t="shared" si="643"/>
        <v>0.36981884729829545</v>
      </c>
      <c r="Y2284" s="21">
        <f t="shared" si="644"/>
        <v>14.369818847298296</v>
      </c>
      <c r="Z2284" s="21">
        <f t="shared" si="652"/>
        <v>4.5549815967095677</v>
      </c>
      <c r="AA2284" s="21">
        <f t="shared" si="645"/>
        <v>4.5549815967095677</v>
      </c>
      <c r="AB2284" s="21">
        <f t="shared" si="646"/>
        <v>0</v>
      </c>
      <c r="AC2284" s="21">
        <f t="shared" si="647"/>
        <v>0</v>
      </c>
      <c r="AD2284" s="21">
        <f t="shared" si="653"/>
        <v>0</v>
      </c>
      <c r="AE2284" s="21" t="str">
        <f t="shared" si="648"/>
        <v>4/5/7:00</v>
      </c>
    </row>
    <row r="2285" spans="2:31">
      <c r="B2285" s="37">
        <v>4</v>
      </c>
      <c r="C2285" s="38">
        <v>5</v>
      </c>
      <c r="D2285" s="39">
        <v>8</v>
      </c>
      <c r="E2285" s="17">
        <v>4.4000000000000004</v>
      </c>
      <c r="F2285" s="17">
        <v>71</v>
      </c>
      <c r="G2285" s="17">
        <v>5</v>
      </c>
      <c r="H2285" s="37">
        <f t="shared" si="636"/>
        <v>39.92</v>
      </c>
      <c r="I2285" s="37">
        <f>IF(H2285&lt;'Roof Calculator'!$G$8, 1, 0)</f>
        <v>1</v>
      </c>
      <c r="J2285" s="37">
        <f>IF(H2285&gt;='Roof Calculator'!$G$8, 1, 0)</f>
        <v>0</v>
      </c>
      <c r="K2285" s="37">
        <f t="shared" si="637"/>
        <v>39.92</v>
      </c>
      <c r="L2285" s="37">
        <f t="shared" si="638"/>
        <v>0</v>
      </c>
      <c r="M2285" s="37">
        <v>0</v>
      </c>
      <c r="N2285" s="37">
        <f t="shared" si="639"/>
        <v>71</v>
      </c>
      <c r="O2285" s="37">
        <v>0</v>
      </c>
      <c r="P2285" s="37">
        <v>0</v>
      </c>
      <c r="Q2285" s="21">
        <f t="shared" si="640"/>
        <v>39.790999999999997</v>
      </c>
      <c r="R2285" s="21">
        <f t="shared" si="649"/>
        <v>95.29166666666876</v>
      </c>
      <c r="S2285" s="21">
        <f t="shared" si="650"/>
        <v>5.5617558281433803</v>
      </c>
      <c r="T2285" s="21">
        <f t="shared" si="641"/>
        <v>86.147999999999996</v>
      </c>
      <c r="U2285" s="37">
        <f>VLOOKUP(Time_Zone, 'LSTM LookUp'!$B$5:$D$8, 3, FALSE)</f>
        <v>-75</v>
      </c>
      <c r="V2285" s="21">
        <f t="shared" si="651"/>
        <v>-3.0057578096145425</v>
      </c>
      <c r="W2285" s="21">
        <f t="shared" si="642"/>
        <v>100.39656054759634</v>
      </c>
      <c r="X2285" s="21">
        <f t="shared" si="643"/>
        <v>-0.379915306404917</v>
      </c>
      <c r="Y2285" s="21">
        <f t="shared" si="644"/>
        <v>70.620084693595089</v>
      </c>
      <c r="Z2285" s="21">
        <f t="shared" si="652"/>
        <v>22.385333423870907</v>
      </c>
      <c r="AA2285" s="21">
        <f t="shared" si="645"/>
        <v>22.385333423870907</v>
      </c>
      <c r="AB2285" s="21">
        <f t="shared" si="646"/>
        <v>0</v>
      </c>
      <c r="AC2285" s="21">
        <f t="shared" si="647"/>
        <v>0</v>
      </c>
      <c r="AD2285" s="21">
        <f t="shared" si="653"/>
        <v>0</v>
      </c>
      <c r="AE2285" s="21" t="str">
        <f t="shared" si="648"/>
        <v>4/5/8:00</v>
      </c>
    </row>
    <row r="2286" spans="2:31">
      <c r="B2286" s="37">
        <v>4</v>
      </c>
      <c r="C2286" s="38">
        <v>5</v>
      </c>
      <c r="D2286" s="39">
        <v>9</v>
      </c>
      <c r="E2286" s="17">
        <v>5.6</v>
      </c>
      <c r="F2286" s="17">
        <v>177</v>
      </c>
      <c r="G2286" s="17">
        <v>8</v>
      </c>
      <c r="H2286" s="37">
        <f t="shared" si="636"/>
        <v>42.08</v>
      </c>
      <c r="I2286" s="37">
        <f>IF(H2286&lt;'Roof Calculator'!$G$8, 1, 0)</f>
        <v>1</v>
      </c>
      <c r="J2286" s="37">
        <f>IF(H2286&gt;='Roof Calculator'!$G$8, 1, 0)</f>
        <v>0</v>
      </c>
      <c r="K2286" s="37">
        <f t="shared" si="637"/>
        <v>42.08</v>
      </c>
      <c r="L2286" s="37">
        <f t="shared" si="638"/>
        <v>0</v>
      </c>
      <c r="M2286" s="37">
        <v>0</v>
      </c>
      <c r="N2286" s="37">
        <f t="shared" si="639"/>
        <v>177</v>
      </c>
      <c r="O2286" s="37">
        <v>0</v>
      </c>
      <c r="P2286" s="37">
        <v>0</v>
      </c>
      <c r="Q2286" s="21">
        <f t="shared" si="640"/>
        <v>39.790999999999997</v>
      </c>
      <c r="R2286" s="21">
        <f t="shared" si="649"/>
        <v>95.333333333335432</v>
      </c>
      <c r="S2286" s="21">
        <f t="shared" si="650"/>
        <v>5.5776912567527157</v>
      </c>
      <c r="T2286" s="21">
        <f t="shared" si="641"/>
        <v>86.147999999999996</v>
      </c>
      <c r="U2286" s="37">
        <f>VLOOKUP(Time_Zone, 'LSTM LookUp'!$B$5:$D$8, 3, FALSE)</f>
        <v>-75</v>
      </c>
      <c r="V2286" s="21">
        <f t="shared" si="651"/>
        <v>-2.9930096954559859</v>
      </c>
      <c r="W2286" s="21">
        <f t="shared" si="642"/>
        <v>115.39974757613604</v>
      </c>
      <c r="X2286" s="21">
        <f t="shared" si="643"/>
        <v>-2.1265552547230602</v>
      </c>
      <c r="Y2286" s="21">
        <f t="shared" si="644"/>
        <v>174.87344474527694</v>
      </c>
      <c r="Z2286" s="21">
        <f t="shared" si="652"/>
        <v>55.431827710041333</v>
      </c>
      <c r="AA2286" s="21">
        <f t="shared" si="645"/>
        <v>55.431827710041333</v>
      </c>
      <c r="AB2286" s="21">
        <f t="shared" si="646"/>
        <v>0</v>
      </c>
      <c r="AC2286" s="21">
        <f t="shared" si="647"/>
        <v>0</v>
      </c>
      <c r="AD2286" s="21">
        <f t="shared" si="653"/>
        <v>0</v>
      </c>
      <c r="AE2286" s="21" t="str">
        <f t="shared" si="648"/>
        <v>4/5/9:00</v>
      </c>
    </row>
    <row r="2287" spans="2:31">
      <c r="B2287" s="37">
        <v>4</v>
      </c>
      <c r="C2287" s="38">
        <v>5</v>
      </c>
      <c r="D2287" s="39">
        <v>10</v>
      </c>
      <c r="E2287" s="17">
        <v>5.6</v>
      </c>
      <c r="F2287" s="17">
        <v>212</v>
      </c>
      <c r="G2287" s="17">
        <v>10</v>
      </c>
      <c r="H2287" s="37">
        <f t="shared" si="636"/>
        <v>42.08</v>
      </c>
      <c r="I2287" s="37">
        <f>IF(H2287&lt;'Roof Calculator'!$G$8, 1, 0)</f>
        <v>1</v>
      </c>
      <c r="J2287" s="37">
        <f>IF(H2287&gt;='Roof Calculator'!$G$8, 1, 0)</f>
        <v>0</v>
      </c>
      <c r="K2287" s="37">
        <f t="shared" si="637"/>
        <v>42.08</v>
      </c>
      <c r="L2287" s="37">
        <f t="shared" si="638"/>
        <v>0</v>
      </c>
      <c r="M2287" s="37">
        <v>0</v>
      </c>
      <c r="N2287" s="37">
        <f t="shared" si="639"/>
        <v>212</v>
      </c>
      <c r="O2287" s="37">
        <v>0</v>
      </c>
      <c r="P2287" s="37">
        <v>0</v>
      </c>
      <c r="Q2287" s="21">
        <f t="shared" si="640"/>
        <v>39.790999999999997</v>
      </c>
      <c r="R2287" s="21">
        <f t="shared" si="649"/>
        <v>95.375000000002103</v>
      </c>
      <c r="S2287" s="21">
        <f t="shared" si="650"/>
        <v>5.5936242395224314</v>
      </c>
      <c r="T2287" s="21">
        <f t="shared" si="641"/>
        <v>86.147999999999996</v>
      </c>
      <c r="U2287" s="37">
        <f>VLOOKUP(Time_Zone, 'LSTM LookUp'!$B$5:$D$8, 3, FALSE)</f>
        <v>-75</v>
      </c>
      <c r="V2287" s="21">
        <f t="shared" si="651"/>
        <v>-2.9802672572793063</v>
      </c>
      <c r="W2287" s="21">
        <f t="shared" si="642"/>
        <v>130.40293318568018</v>
      </c>
      <c r="X2287" s="21">
        <f t="shared" si="643"/>
        <v>-4.3328233517442429</v>
      </c>
      <c r="Y2287" s="21">
        <f t="shared" si="644"/>
        <v>207.66717664825575</v>
      </c>
      <c r="Z2287" s="21">
        <f t="shared" si="652"/>
        <v>65.826867960223765</v>
      </c>
      <c r="AA2287" s="21">
        <f t="shared" si="645"/>
        <v>65.826867960223765</v>
      </c>
      <c r="AB2287" s="21">
        <f t="shared" si="646"/>
        <v>0</v>
      </c>
      <c r="AC2287" s="21">
        <f t="shared" si="647"/>
        <v>0</v>
      </c>
      <c r="AD2287" s="21">
        <f t="shared" si="653"/>
        <v>0</v>
      </c>
      <c r="AE2287" s="21" t="str">
        <f t="shared" si="648"/>
        <v>4/5/10:00</v>
      </c>
    </row>
    <row r="2288" spans="2:31">
      <c r="B2288" s="37">
        <v>4</v>
      </c>
      <c r="C2288" s="38">
        <v>5</v>
      </c>
      <c r="D2288" s="39">
        <v>11</v>
      </c>
      <c r="E2288" s="17">
        <v>6.1</v>
      </c>
      <c r="F2288" s="17">
        <v>307</v>
      </c>
      <c r="G2288" s="17">
        <v>4</v>
      </c>
      <c r="H2288" s="37">
        <f t="shared" si="636"/>
        <v>42.980000000000004</v>
      </c>
      <c r="I2288" s="37">
        <f>IF(H2288&lt;'Roof Calculator'!$G$8, 1, 0)</f>
        <v>1</v>
      </c>
      <c r="J2288" s="37">
        <f>IF(H2288&gt;='Roof Calculator'!$G$8, 1, 0)</f>
        <v>0</v>
      </c>
      <c r="K2288" s="37">
        <f t="shared" si="637"/>
        <v>42.980000000000004</v>
      </c>
      <c r="L2288" s="37">
        <f t="shared" si="638"/>
        <v>0</v>
      </c>
      <c r="M2288" s="37">
        <v>0</v>
      </c>
      <c r="N2288" s="37">
        <f t="shared" si="639"/>
        <v>307</v>
      </c>
      <c r="O2288" s="37">
        <v>0</v>
      </c>
      <c r="P2288" s="37">
        <v>0</v>
      </c>
      <c r="Q2288" s="21">
        <f t="shared" si="640"/>
        <v>39.790999999999997</v>
      </c>
      <c r="R2288" s="21">
        <f t="shared" si="649"/>
        <v>95.416666666668775</v>
      </c>
      <c r="S2288" s="21">
        <f t="shared" si="650"/>
        <v>5.609554769287902</v>
      </c>
      <c r="T2288" s="21">
        <f t="shared" si="641"/>
        <v>86.147999999999996</v>
      </c>
      <c r="U2288" s="37">
        <f>VLOOKUP(Time_Zone, 'LSTM LookUp'!$B$5:$D$8, 3, FALSE)</f>
        <v>-75</v>
      </c>
      <c r="V2288" s="21">
        <f t="shared" si="651"/>
        <v>-2.9675305208776388</v>
      </c>
      <c r="W2288" s="21">
        <f t="shared" si="642"/>
        <v>145.40611736978059</v>
      </c>
      <c r="X2288" s="21">
        <f t="shared" si="643"/>
        <v>-2.2677765106671242</v>
      </c>
      <c r="Y2288" s="21">
        <f t="shared" si="644"/>
        <v>304.73222348933285</v>
      </c>
      <c r="Z2288" s="21">
        <f t="shared" si="652"/>
        <v>96.594792507023769</v>
      </c>
      <c r="AA2288" s="21">
        <f t="shared" si="645"/>
        <v>96.594792507023769</v>
      </c>
      <c r="AB2288" s="21">
        <f t="shared" si="646"/>
        <v>0</v>
      </c>
      <c r="AC2288" s="21">
        <f t="shared" si="647"/>
        <v>0</v>
      </c>
      <c r="AD2288" s="21">
        <f t="shared" si="653"/>
        <v>0</v>
      </c>
      <c r="AE2288" s="21" t="str">
        <f t="shared" si="648"/>
        <v>4/5/11:00</v>
      </c>
    </row>
    <row r="2289" spans="2:31">
      <c r="B2289" s="37">
        <v>4</v>
      </c>
      <c r="C2289" s="38">
        <v>5</v>
      </c>
      <c r="D2289" s="39">
        <v>12</v>
      </c>
      <c r="E2289" s="17">
        <v>6.1</v>
      </c>
      <c r="F2289" s="17">
        <v>380</v>
      </c>
      <c r="G2289" s="17">
        <v>2</v>
      </c>
      <c r="H2289" s="37">
        <f t="shared" si="636"/>
        <v>42.980000000000004</v>
      </c>
      <c r="I2289" s="37">
        <f>IF(H2289&lt;'Roof Calculator'!$G$8, 1, 0)</f>
        <v>1</v>
      </c>
      <c r="J2289" s="37">
        <f>IF(H2289&gt;='Roof Calculator'!$G$8, 1, 0)</f>
        <v>0</v>
      </c>
      <c r="K2289" s="37">
        <f t="shared" si="637"/>
        <v>42.980000000000004</v>
      </c>
      <c r="L2289" s="37">
        <f t="shared" si="638"/>
        <v>0</v>
      </c>
      <c r="M2289" s="37">
        <v>0</v>
      </c>
      <c r="N2289" s="37">
        <f t="shared" si="639"/>
        <v>380</v>
      </c>
      <c r="O2289" s="37">
        <v>0</v>
      </c>
      <c r="P2289" s="37">
        <v>0</v>
      </c>
      <c r="Q2289" s="21">
        <f t="shared" si="640"/>
        <v>39.790999999999997</v>
      </c>
      <c r="R2289" s="21">
        <f t="shared" si="649"/>
        <v>95.458333333335446</v>
      </c>
      <c r="S2289" s="21">
        <f t="shared" si="650"/>
        <v>5.6254828388840652</v>
      </c>
      <c r="T2289" s="21">
        <f t="shared" si="641"/>
        <v>86.147999999999996</v>
      </c>
      <c r="U2289" s="37">
        <f>VLOOKUP(Time_Zone, 'LSTM LookUp'!$B$5:$D$8, 3, FALSE)</f>
        <v>-75</v>
      </c>
      <c r="V2289" s="21">
        <f t="shared" si="651"/>
        <v>-2.9547995120262933</v>
      </c>
      <c r="W2289" s="21">
        <f t="shared" si="642"/>
        <v>160.4093001219934</v>
      </c>
      <c r="X2289" s="21">
        <f t="shared" si="643"/>
        <v>-1.3153642178948577</v>
      </c>
      <c r="Y2289" s="21">
        <f t="shared" si="644"/>
        <v>378.68463578210515</v>
      </c>
      <c r="Z2289" s="21">
        <f t="shared" si="652"/>
        <v>120.03641557864574</v>
      </c>
      <c r="AA2289" s="21">
        <f t="shared" si="645"/>
        <v>120.03641557864574</v>
      </c>
      <c r="AB2289" s="21">
        <f t="shared" si="646"/>
        <v>0</v>
      </c>
      <c r="AC2289" s="21">
        <f t="shared" si="647"/>
        <v>0</v>
      </c>
      <c r="AD2289" s="21">
        <f t="shared" si="653"/>
        <v>0</v>
      </c>
      <c r="AE2289" s="21" t="str">
        <f t="shared" si="648"/>
        <v>4/5/12:00</v>
      </c>
    </row>
    <row r="2290" spans="2:31">
      <c r="B2290" s="37">
        <v>4</v>
      </c>
      <c r="C2290" s="38">
        <v>5</v>
      </c>
      <c r="D2290" s="39">
        <v>13</v>
      </c>
      <c r="E2290" s="17">
        <v>7.2</v>
      </c>
      <c r="F2290" s="17">
        <v>397</v>
      </c>
      <c r="G2290" s="17">
        <v>1</v>
      </c>
      <c r="H2290" s="37">
        <f t="shared" si="636"/>
        <v>44.96</v>
      </c>
      <c r="I2290" s="37">
        <f>IF(H2290&lt;'Roof Calculator'!$G$8, 1, 0)</f>
        <v>1</v>
      </c>
      <c r="J2290" s="37">
        <f>IF(H2290&gt;='Roof Calculator'!$G$8, 1, 0)</f>
        <v>0</v>
      </c>
      <c r="K2290" s="37">
        <f t="shared" si="637"/>
        <v>44.96</v>
      </c>
      <c r="L2290" s="37">
        <f t="shared" si="638"/>
        <v>0</v>
      </c>
      <c r="M2290" s="37">
        <v>0</v>
      </c>
      <c r="N2290" s="37">
        <f t="shared" si="639"/>
        <v>397</v>
      </c>
      <c r="O2290" s="37">
        <v>0</v>
      </c>
      <c r="P2290" s="37">
        <v>0</v>
      </c>
      <c r="Q2290" s="21">
        <f t="shared" si="640"/>
        <v>39.790999999999997</v>
      </c>
      <c r="R2290" s="21">
        <f t="shared" si="649"/>
        <v>95.500000000002117</v>
      </c>
      <c r="S2290" s="21">
        <f t="shared" si="650"/>
        <v>5.6414084411454279</v>
      </c>
      <c r="T2290" s="21">
        <f t="shared" si="641"/>
        <v>86.147999999999996</v>
      </c>
      <c r="U2290" s="37">
        <f>VLOOKUP(Time_Zone, 'LSTM LookUp'!$B$5:$D$8, 3, FALSE)</f>
        <v>-75</v>
      </c>
      <c r="V2290" s="21">
        <f t="shared" si="651"/>
        <v>-2.9420742564827047</v>
      </c>
      <c r="W2290" s="21">
        <f t="shared" si="642"/>
        <v>175.41248143587933</v>
      </c>
      <c r="X2290" s="21">
        <f t="shared" si="643"/>
        <v>-0.69930046486053743</v>
      </c>
      <c r="Y2290" s="21">
        <f t="shared" si="644"/>
        <v>396.30069953513947</v>
      </c>
      <c r="Z2290" s="21">
        <f t="shared" si="652"/>
        <v>125.62040011277369</v>
      </c>
      <c r="AA2290" s="21">
        <f t="shared" si="645"/>
        <v>125.62040011277369</v>
      </c>
      <c r="AB2290" s="21">
        <f t="shared" si="646"/>
        <v>0</v>
      </c>
      <c r="AC2290" s="21">
        <f t="shared" si="647"/>
        <v>0</v>
      </c>
      <c r="AD2290" s="21">
        <f t="shared" si="653"/>
        <v>0</v>
      </c>
      <c r="AE2290" s="21" t="str">
        <f t="shared" si="648"/>
        <v>4/5/13:00</v>
      </c>
    </row>
    <row r="2291" spans="2:31">
      <c r="B2291" s="37">
        <v>4</v>
      </c>
      <c r="C2291" s="38">
        <v>5</v>
      </c>
      <c r="D2291" s="39">
        <v>14</v>
      </c>
      <c r="E2291" s="17">
        <v>8.3000000000000007</v>
      </c>
      <c r="F2291" s="17">
        <v>350</v>
      </c>
      <c r="G2291" s="17">
        <v>4</v>
      </c>
      <c r="H2291" s="37">
        <f t="shared" si="636"/>
        <v>46.94</v>
      </c>
      <c r="I2291" s="37">
        <f>IF(H2291&lt;'Roof Calculator'!$G$8, 1, 0)</f>
        <v>1</v>
      </c>
      <c r="J2291" s="37">
        <f>IF(H2291&gt;='Roof Calculator'!$G$8, 1, 0)</f>
        <v>0</v>
      </c>
      <c r="K2291" s="37">
        <f t="shared" si="637"/>
        <v>46.94</v>
      </c>
      <c r="L2291" s="37">
        <f t="shared" si="638"/>
        <v>0</v>
      </c>
      <c r="M2291" s="37">
        <v>0</v>
      </c>
      <c r="N2291" s="37">
        <f t="shared" si="639"/>
        <v>350</v>
      </c>
      <c r="O2291" s="37">
        <v>0</v>
      </c>
      <c r="P2291" s="37">
        <v>0</v>
      </c>
      <c r="Q2291" s="21">
        <f t="shared" si="640"/>
        <v>39.790999999999997</v>
      </c>
      <c r="R2291" s="21">
        <f t="shared" si="649"/>
        <v>95.541666666668789</v>
      </c>
      <c r="S2291" s="21">
        <f t="shared" si="650"/>
        <v>5.6573315689060522</v>
      </c>
      <c r="T2291" s="21">
        <f t="shared" si="641"/>
        <v>86.147999999999996</v>
      </c>
      <c r="U2291" s="37">
        <f>VLOOKUP(Time_Zone, 'LSTM LookUp'!$B$5:$D$8, 3, FALSE)</f>
        <v>-75</v>
      </c>
      <c r="V2291" s="21">
        <f t="shared" si="651"/>
        <v>-2.9293547799863817</v>
      </c>
      <c r="W2291" s="21">
        <f t="shared" si="642"/>
        <v>190.4156613050034</v>
      </c>
      <c r="X2291" s="21">
        <f t="shared" si="643"/>
        <v>-2.75580993839848</v>
      </c>
      <c r="Y2291" s="21">
        <f t="shared" si="644"/>
        <v>347.2441900616015</v>
      </c>
      <c r="Z2291" s="21">
        <f t="shared" si="652"/>
        <v>110.07034341231738</v>
      </c>
      <c r="AA2291" s="21">
        <f t="shared" si="645"/>
        <v>110.07034341231738</v>
      </c>
      <c r="AB2291" s="21">
        <f t="shared" si="646"/>
        <v>0</v>
      </c>
      <c r="AC2291" s="21">
        <f t="shared" si="647"/>
        <v>0</v>
      </c>
      <c r="AD2291" s="21">
        <f t="shared" si="653"/>
        <v>0</v>
      </c>
      <c r="AE2291" s="21" t="str">
        <f t="shared" si="648"/>
        <v>4/5/14:00</v>
      </c>
    </row>
    <row r="2292" spans="2:31">
      <c r="B2292" s="37">
        <v>4</v>
      </c>
      <c r="C2292" s="38">
        <v>5</v>
      </c>
      <c r="D2292" s="39">
        <v>15</v>
      </c>
      <c r="E2292" s="17">
        <v>8.9</v>
      </c>
      <c r="F2292" s="17">
        <v>382</v>
      </c>
      <c r="G2292" s="17">
        <v>2</v>
      </c>
      <c r="H2292" s="37">
        <f t="shared" si="636"/>
        <v>48.02</v>
      </c>
      <c r="I2292" s="37">
        <f>IF(H2292&lt;'Roof Calculator'!$G$8, 1, 0)</f>
        <v>1</v>
      </c>
      <c r="J2292" s="37">
        <f>IF(H2292&gt;='Roof Calculator'!$G$8, 1, 0)</f>
        <v>0</v>
      </c>
      <c r="K2292" s="37">
        <f t="shared" si="637"/>
        <v>48.02</v>
      </c>
      <c r="L2292" s="37">
        <f t="shared" si="638"/>
        <v>0</v>
      </c>
      <c r="M2292" s="37">
        <v>0</v>
      </c>
      <c r="N2292" s="37">
        <f t="shared" si="639"/>
        <v>382</v>
      </c>
      <c r="O2292" s="37">
        <v>0</v>
      </c>
      <c r="P2292" s="37">
        <v>0</v>
      </c>
      <c r="Q2292" s="21">
        <f t="shared" si="640"/>
        <v>39.790999999999997</v>
      </c>
      <c r="R2292" s="21">
        <f t="shared" si="649"/>
        <v>95.58333333333546</v>
      </c>
      <c r="S2292" s="21">
        <f t="shared" si="650"/>
        <v>5.6732522149995681</v>
      </c>
      <c r="T2292" s="21">
        <f t="shared" si="641"/>
        <v>86.147999999999996</v>
      </c>
      <c r="U2292" s="37">
        <f>VLOOKUP(Time_Zone, 'LSTM LookUp'!$B$5:$D$8, 3, FALSE)</f>
        <v>-75</v>
      </c>
      <c r="V2292" s="21">
        <f t="shared" si="651"/>
        <v>-2.9166411082588546</v>
      </c>
      <c r="W2292" s="21">
        <f t="shared" si="642"/>
        <v>205.41883972293527</v>
      </c>
      <c r="X2292" s="21">
        <f t="shared" si="643"/>
        <v>-1.2546689027007774</v>
      </c>
      <c r="Y2292" s="21">
        <f t="shared" si="644"/>
        <v>380.74533109729924</v>
      </c>
      <c r="Z2292" s="21">
        <f t="shared" si="652"/>
        <v>120.68962000222827</v>
      </c>
      <c r="AA2292" s="21">
        <f t="shared" si="645"/>
        <v>120.68962000222827</v>
      </c>
      <c r="AB2292" s="21">
        <f t="shared" si="646"/>
        <v>0</v>
      </c>
      <c r="AC2292" s="21">
        <f t="shared" si="647"/>
        <v>0</v>
      </c>
      <c r="AD2292" s="21">
        <f t="shared" si="653"/>
        <v>0</v>
      </c>
      <c r="AE2292" s="21" t="str">
        <f t="shared" si="648"/>
        <v>4/5/15:00</v>
      </c>
    </row>
    <row r="2293" spans="2:31">
      <c r="B2293" s="37">
        <v>4</v>
      </c>
      <c r="C2293" s="38">
        <v>5</v>
      </c>
      <c r="D2293" s="39">
        <v>16</v>
      </c>
      <c r="E2293" s="17">
        <v>10</v>
      </c>
      <c r="F2293" s="17">
        <v>306</v>
      </c>
      <c r="G2293" s="17">
        <v>157</v>
      </c>
      <c r="H2293" s="37">
        <f t="shared" si="636"/>
        <v>50</v>
      </c>
      <c r="I2293" s="37">
        <f>IF(H2293&lt;'Roof Calculator'!$G$8, 1, 0)</f>
        <v>1</v>
      </c>
      <c r="J2293" s="37">
        <f>IF(H2293&gt;='Roof Calculator'!$G$8, 1, 0)</f>
        <v>0</v>
      </c>
      <c r="K2293" s="37">
        <f t="shared" si="637"/>
        <v>50</v>
      </c>
      <c r="L2293" s="37">
        <f t="shared" si="638"/>
        <v>0</v>
      </c>
      <c r="M2293" s="37">
        <v>0</v>
      </c>
      <c r="N2293" s="37">
        <f t="shared" si="639"/>
        <v>306</v>
      </c>
      <c r="O2293" s="37">
        <v>0</v>
      </c>
      <c r="P2293" s="37">
        <v>0</v>
      </c>
      <c r="Q2293" s="21">
        <f t="shared" si="640"/>
        <v>39.790999999999997</v>
      </c>
      <c r="R2293" s="21">
        <f t="shared" si="649"/>
        <v>95.625000000002132</v>
      </c>
      <c r="S2293" s="21">
        <f t="shared" si="650"/>
        <v>5.6891703722591656</v>
      </c>
      <c r="T2293" s="21">
        <f t="shared" si="641"/>
        <v>86.147999999999996</v>
      </c>
      <c r="U2293" s="37">
        <f>VLOOKUP(Time_Zone, 'LSTM LookUp'!$B$5:$D$8, 3, FALSE)</f>
        <v>-75</v>
      </c>
      <c r="V2293" s="21">
        <f t="shared" si="651"/>
        <v>-2.9039332670036186</v>
      </c>
      <c r="W2293" s="21">
        <f t="shared" si="642"/>
        <v>220.4220166832491</v>
      </c>
      <c r="X2293" s="21">
        <f t="shared" si="643"/>
        <v>-81.426162156401588</v>
      </c>
      <c r="Y2293" s="21">
        <f t="shared" si="644"/>
        <v>224.57383784359843</v>
      </c>
      <c r="Z2293" s="21">
        <f t="shared" si="652"/>
        <v>71.185984273723321</v>
      </c>
      <c r="AA2293" s="21">
        <f t="shared" si="645"/>
        <v>71.185984273723321</v>
      </c>
      <c r="AB2293" s="21">
        <f t="shared" si="646"/>
        <v>0</v>
      </c>
      <c r="AC2293" s="21">
        <f t="shared" si="647"/>
        <v>0</v>
      </c>
      <c r="AD2293" s="21">
        <f t="shared" si="653"/>
        <v>0</v>
      </c>
      <c r="AE2293" s="21" t="str">
        <f t="shared" si="648"/>
        <v>4/5/16:00</v>
      </c>
    </row>
    <row r="2294" spans="2:31">
      <c r="B2294" s="37">
        <v>4</v>
      </c>
      <c r="C2294" s="38">
        <v>5</v>
      </c>
      <c r="D2294" s="39">
        <v>17</v>
      </c>
      <c r="E2294" s="17">
        <v>10.6</v>
      </c>
      <c r="F2294" s="17">
        <v>166</v>
      </c>
      <c r="G2294" s="17">
        <v>127</v>
      </c>
      <c r="H2294" s="37">
        <f t="shared" si="636"/>
        <v>51.08</v>
      </c>
      <c r="I2294" s="37">
        <f>IF(H2294&lt;'Roof Calculator'!$G$8, 1, 0)</f>
        <v>1</v>
      </c>
      <c r="J2294" s="37">
        <f>IF(H2294&gt;='Roof Calculator'!$G$8, 1, 0)</f>
        <v>0</v>
      </c>
      <c r="K2294" s="37">
        <f t="shared" si="637"/>
        <v>51.08</v>
      </c>
      <c r="L2294" s="37">
        <f t="shared" si="638"/>
        <v>0</v>
      </c>
      <c r="M2294" s="37">
        <v>0</v>
      </c>
      <c r="N2294" s="37">
        <f t="shared" si="639"/>
        <v>166</v>
      </c>
      <c r="O2294" s="37">
        <v>0</v>
      </c>
      <c r="P2294" s="37">
        <v>0</v>
      </c>
      <c r="Q2294" s="21">
        <f t="shared" si="640"/>
        <v>39.790999999999997</v>
      </c>
      <c r="R2294" s="21">
        <f t="shared" si="649"/>
        <v>95.666666666668803</v>
      </c>
      <c r="S2294" s="21">
        <f t="shared" si="650"/>
        <v>5.7050860335175946</v>
      </c>
      <c r="T2294" s="21">
        <f t="shared" si="641"/>
        <v>86.147999999999996</v>
      </c>
      <c r="U2294" s="37">
        <f>VLOOKUP(Time_Zone, 'LSTM LookUp'!$B$5:$D$8, 3, FALSE)</f>
        <v>-75</v>
      </c>
      <c r="V2294" s="21">
        <f t="shared" si="651"/>
        <v>-2.8912312819060806</v>
      </c>
      <c r="W2294" s="21">
        <f t="shared" si="642"/>
        <v>235.42519217952349</v>
      </c>
      <c r="X2294" s="21">
        <f t="shared" si="643"/>
        <v>-47.023532293887996</v>
      </c>
      <c r="Y2294" s="21">
        <f t="shared" si="644"/>
        <v>118.976467706112</v>
      </c>
      <c r="Z2294" s="21">
        <f t="shared" si="652"/>
        <v>37.713462264330566</v>
      </c>
      <c r="AA2294" s="21">
        <f t="shared" si="645"/>
        <v>37.713462264330566</v>
      </c>
      <c r="AB2294" s="21">
        <f t="shared" si="646"/>
        <v>0</v>
      </c>
      <c r="AC2294" s="21">
        <f t="shared" si="647"/>
        <v>0</v>
      </c>
      <c r="AD2294" s="21">
        <f t="shared" si="653"/>
        <v>0</v>
      </c>
      <c r="AE2294" s="21" t="str">
        <f t="shared" si="648"/>
        <v>4/5/17:00</v>
      </c>
    </row>
    <row r="2295" spans="2:31">
      <c r="B2295" s="37">
        <v>4</v>
      </c>
      <c r="C2295" s="38">
        <v>5</v>
      </c>
      <c r="D2295" s="39">
        <v>18</v>
      </c>
      <c r="E2295" s="17">
        <v>10</v>
      </c>
      <c r="F2295" s="17">
        <v>130</v>
      </c>
      <c r="G2295" s="17">
        <v>53</v>
      </c>
      <c r="H2295" s="37">
        <f t="shared" si="636"/>
        <v>50</v>
      </c>
      <c r="I2295" s="37">
        <f>IF(H2295&lt;'Roof Calculator'!$G$8, 1, 0)</f>
        <v>1</v>
      </c>
      <c r="J2295" s="37">
        <f>IF(H2295&gt;='Roof Calculator'!$G$8, 1, 0)</f>
        <v>0</v>
      </c>
      <c r="K2295" s="37">
        <f t="shared" si="637"/>
        <v>50</v>
      </c>
      <c r="L2295" s="37">
        <f t="shared" si="638"/>
        <v>0</v>
      </c>
      <c r="M2295" s="37">
        <v>0</v>
      </c>
      <c r="N2295" s="37">
        <f t="shared" si="639"/>
        <v>130</v>
      </c>
      <c r="O2295" s="37">
        <v>0</v>
      </c>
      <c r="P2295" s="37">
        <v>0</v>
      </c>
      <c r="Q2295" s="21">
        <f t="shared" si="640"/>
        <v>39.790999999999997</v>
      </c>
      <c r="R2295" s="21">
        <f t="shared" si="649"/>
        <v>95.708333333335474</v>
      </c>
      <c r="S2295" s="21">
        <f t="shared" si="650"/>
        <v>5.7209991916071612</v>
      </c>
      <c r="T2295" s="21">
        <f t="shared" si="641"/>
        <v>86.147999999999996</v>
      </c>
      <c r="U2295" s="37">
        <f>VLOOKUP(Time_Zone, 'LSTM LookUp'!$B$5:$D$8, 3, FALSE)</f>
        <v>-75</v>
      </c>
      <c r="V2295" s="21">
        <f t="shared" si="651"/>
        <v>-2.878535178633518</v>
      </c>
      <c r="W2295" s="21">
        <f t="shared" si="642"/>
        <v>250.42836620534158</v>
      </c>
      <c r="X2295" s="21">
        <f t="shared" si="643"/>
        <v>-10.192865830541445</v>
      </c>
      <c r="Y2295" s="21">
        <f t="shared" si="644"/>
        <v>119.80713416945855</v>
      </c>
      <c r="Z2295" s="21">
        <f t="shared" si="652"/>
        <v>37.976769025101504</v>
      </c>
      <c r="AA2295" s="21">
        <f t="shared" si="645"/>
        <v>37.976769025101504</v>
      </c>
      <c r="AB2295" s="21">
        <f t="shared" si="646"/>
        <v>0</v>
      </c>
      <c r="AC2295" s="21">
        <f t="shared" si="647"/>
        <v>0</v>
      </c>
      <c r="AD2295" s="21">
        <f t="shared" si="653"/>
        <v>0</v>
      </c>
      <c r="AE2295" s="21" t="str">
        <f t="shared" si="648"/>
        <v>4/5/18:00</v>
      </c>
    </row>
    <row r="2296" spans="2:31">
      <c r="B2296" s="37">
        <v>4</v>
      </c>
      <c r="C2296" s="38">
        <v>5</v>
      </c>
      <c r="D2296" s="39">
        <v>19</v>
      </c>
      <c r="E2296" s="17">
        <v>9.4</v>
      </c>
      <c r="F2296" s="17">
        <v>47</v>
      </c>
      <c r="G2296" s="17">
        <v>12</v>
      </c>
      <c r="H2296" s="37">
        <f t="shared" si="636"/>
        <v>48.92</v>
      </c>
      <c r="I2296" s="37">
        <f>IF(H2296&lt;'Roof Calculator'!$G$8, 1, 0)</f>
        <v>1</v>
      </c>
      <c r="J2296" s="37">
        <f>IF(H2296&gt;='Roof Calculator'!$G$8, 1, 0)</f>
        <v>0</v>
      </c>
      <c r="K2296" s="37">
        <f t="shared" si="637"/>
        <v>48.92</v>
      </c>
      <c r="L2296" s="37">
        <f t="shared" si="638"/>
        <v>0</v>
      </c>
      <c r="M2296" s="37">
        <v>0</v>
      </c>
      <c r="N2296" s="37">
        <f t="shared" si="639"/>
        <v>47</v>
      </c>
      <c r="O2296" s="37">
        <v>0</v>
      </c>
      <c r="P2296" s="37">
        <v>0</v>
      </c>
      <c r="Q2296" s="21">
        <f t="shared" si="640"/>
        <v>39.790999999999997</v>
      </c>
      <c r="R2296" s="21">
        <f t="shared" si="649"/>
        <v>95.750000000002146</v>
      </c>
      <c r="S2296" s="21">
        <f t="shared" si="650"/>
        <v>5.7369098393597406</v>
      </c>
      <c r="T2296" s="21">
        <f t="shared" si="641"/>
        <v>86.147999999999996</v>
      </c>
      <c r="U2296" s="37">
        <f>VLOOKUP(Time_Zone, 'LSTM LookUp'!$B$5:$D$8, 3, FALSE)</f>
        <v>-75</v>
      </c>
      <c r="V2296" s="21">
        <f t="shared" si="651"/>
        <v>-2.8658449828350094</v>
      </c>
      <c r="W2296" s="21">
        <f t="shared" si="642"/>
        <v>265.43153875429124</v>
      </c>
      <c r="X2296" s="21">
        <f t="shared" si="643"/>
        <v>3.6940154729062757E-2</v>
      </c>
      <c r="Y2296" s="21">
        <f t="shared" si="644"/>
        <v>47.036940154729059</v>
      </c>
      <c r="Z2296" s="21">
        <f t="shared" si="652"/>
        <v>14.909888499436601</v>
      </c>
      <c r="AA2296" s="21">
        <f t="shared" si="645"/>
        <v>14.909888499436601</v>
      </c>
      <c r="AB2296" s="21">
        <f t="shared" si="646"/>
        <v>0</v>
      </c>
      <c r="AC2296" s="21">
        <f t="shared" si="647"/>
        <v>0</v>
      </c>
      <c r="AD2296" s="21">
        <f t="shared" si="653"/>
        <v>0</v>
      </c>
      <c r="AE2296" s="21" t="str">
        <f t="shared" si="648"/>
        <v>4/5/19:00</v>
      </c>
    </row>
    <row r="2297" spans="2:31">
      <c r="B2297" s="37">
        <v>4</v>
      </c>
      <c r="C2297" s="38">
        <v>5</v>
      </c>
      <c r="D2297" s="39">
        <v>20</v>
      </c>
      <c r="E2297" s="17">
        <v>8.9</v>
      </c>
      <c r="F2297" s="17">
        <v>2</v>
      </c>
      <c r="G2297" s="17">
        <v>0</v>
      </c>
      <c r="H2297" s="37">
        <f t="shared" si="636"/>
        <v>48.02</v>
      </c>
      <c r="I2297" s="37">
        <f>IF(H2297&lt;'Roof Calculator'!$G$8, 1, 0)</f>
        <v>1</v>
      </c>
      <c r="J2297" s="37">
        <f>IF(H2297&gt;='Roof Calculator'!$G$8, 1, 0)</f>
        <v>0</v>
      </c>
      <c r="K2297" s="37">
        <f t="shared" si="637"/>
        <v>48.02</v>
      </c>
      <c r="L2297" s="37">
        <f t="shared" si="638"/>
        <v>0</v>
      </c>
      <c r="M2297" s="37">
        <v>0</v>
      </c>
      <c r="N2297" s="37">
        <f t="shared" si="639"/>
        <v>2</v>
      </c>
      <c r="O2297" s="37">
        <v>0</v>
      </c>
      <c r="P2297" s="37">
        <v>0</v>
      </c>
      <c r="Q2297" s="21">
        <f t="shared" si="640"/>
        <v>39.790999999999997</v>
      </c>
      <c r="R2297" s="21">
        <f t="shared" si="649"/>
        <v>95.791666666668817</v>
      </c>
      <c r="S2297" s="21">
        <f t="shared" si="650"/>
        <v>5.7528179696067561</v>
      </c>
      <c r="T2297" s="21">
        <f t="shared" si="641"/>
        <v>86.147999999999996</v>
      </c>
      <c r="U2297" s="37">
        <f>VLOOKUP(Time_Zone, 'LSTM LookUp'!$B$5:$D$8, 3, FALSE)</f>
        <v>-75</v>
      </c>
      <c r="V2297" s="21">
        <f t="shared" si="651"/>
        <v>-2.8531607201413913</v>
      </c>
      <c r="W2297" s="21">
        <f t="shared" si="642"/>
        <v>280.43470981996461</v>
      </c>
      <c r="X2297" s="21">
        <f t="shared" si="643"/>
        <v>0</v>
      </c>
      <c r="Y2297" s="21">
        <f t="shared" si="644"/>
        <v>2</v>
      </c>
      <c r="Z2297" s="21">
        <f t="shared" si="652"/>
        <v>0.63396506874767744</v>
      </c>
      <c r="AA2297" s="21">
        <f t="shared" si="645"/>
        <v>0.63396506874767744</v>
      </c>
      <c r="AB2297" s="21">
        <f t="shared" si="646"/>
        <v>0</v>
      </c>
      <c r="AC2297" s="21">
        <f t="shared" si="647"/>
        <v>0</v>
      </c>
      <c r="AD2297" s="21">
        <f t="shared" si="653"/>
        <v>0</v>
      </c>
      <c r="AE2297" s="21" t="str">
        <f t="shared" si="648"/>
        <v>4/5/20:00</v>
      </c>
    </row>
    <row r="2298" spans="2:31">
      <c r="B2298" s="37">
        <v>4</v>
      </c>
      <c r="C2298" s="38">
        <v>5</v>
      </c>
      <c r="D2298" s="39">
        <v>21</v>
      </c>
      <c r="E2298" s="17">
        <v>7.2</v>
      </c>
      <c r="F2298" s="17">
        <v>0</v>
      </c>
      <c r="G2298" s="17">
        <v>0</v>
      </c>
      <c r="H2298" s="37">
        <f t="shared" si="636"/>
        <v>44.96</v>
      </c>
      <c r="I2298" s="37">
        <f>IF(H2298&lt;'Roof Calculator'!$G$8, 1, 0)</f>
        <v>1</v>
      </c>
      <c r="J2298" s="37">
        <f>IF(H2298&gt;='Roof Calculator'!$G$8, 1, 0)</f>
        <v>0</v>
      </c>
      <c r="K2298" s="37">
        <f t="shared" si="637"/>
        <v>44.96</v>
      </c>
      <c r="L2298" s="37">
        <f t="shared" si="638"/>
        <v>0</v>
      </c>
      <c r="M2298" s="37">
        <v>0</v>
      </c>
      <c r="N2298" s="37">
        <f t="shared" si="639"/>
        <v>0</v>
      </c>
      <c r="O2298" s="37">
        <v>0</v>
      </c>
      <c r="P2298" s="37">
        <v>0</v>
      </c>
      <c r="Q2298" s="21">
        <f t="shared" si="640"/>
        <v>39.790999999999997</v>
      </c>
      <c r="R2298" s="21">
        <f t="shared" si="649"/>
        <v>95.833333333335489</v>
      </c>
      <c r="S2298" s="21">
        <f t="shared" si="650"/>
        <v>5.7687235751791945</v>
      </c>
      <c r="T2298" s="21">
        <f t="shared" si="641"/>
        <v>86.147999999999996</v>
      </c>
      <c r="U2298" s="37">
        <f>VLOOKUP(Time_Zone, 'LSTM LookUp'!$B$5:$D$8, 3, FALSE)</f>
        <v>-75</v>
      </c>
      <c r="V2298" s="21">
        <f t="shared" si="651"/>
        <v>-2.84048241616521</v>
      </c>
      <c r="W2298" s="21">
        <f t="shared" si="642"/>
        <v>295.4378793959587</v>
      </c>
      <c r="X2298" s="21">
        <f t="shared" si="643"/>
        <v>0</v>
      </c>
      <c r="Y2298" s="21">
        <f t="shared" si="644"/>
        <v>0</v>
      </c>
      <c r="Z2298" s="21">
        <f t="shared" si="652"/>
        <v>0</v>
      </c>
      <c r="AA2298" s="21">
        <f t="shared" si="645"/>
        <v>0</v>
      </c>
      <c r="AB2298" s="21">
        <f t="shared" si="646"/>
        <v>0</v>
      </c>
      <c r="AC2298" s="21">
        <f t="shared" si="647"/>
        <v>0</v>
      </c>
      <c r="AD2298" s="21">
        <f t="shared" si="653"/>
        <v>0</v>
      </c>
      <c r="AE2298" s="21" t="str">
        <f t="shared" si="648"/>
        <v>4/5/21:00</v>
      </c>
    </row>
    <row r="2299" spans="2:31">
      <c r="B2299" s="37">
        <v>4</v>
      </c>
      <c r="C2299" s="38">
        <v>5</v>
      </c>
      <c r="D2299" s="39">
        <v>22</v>
      </c>
      <c r="E2299" s="17">
        <v>6.7</v>
      </c>
      <c r="F2299" s="17">
        <v>0</v>
      </c>
      <c r="G2299" s="17">
        <v>0</v>
      </c>
      <c r="H2299" s="37">
        <f t="shared" si="636"/>
        <v>44.06</v>
      </c>
      <c r="I2299" s="37">
        <f>IF(H2299&lt;'Roof Calculator'!$G$8, 1, 0)</f>
        <v>1</v>
      </c>
      <c r="J2299" s="37">
        <f>IF(H2299&gt;='Roof Calculator'!$G$8, 1, 0)</f>
        <v>0</v>
      </c>
      <c r="K2299" s="37">
        <f t="shared" si="637"/>
        <v>44.06</v>
      </c>
      <c r="L2299" s="37">
        <f t="shared" si="638"/>
        <v>0</v>
      </c>
      <c r="M2299" s="37">
        <v>0</v>
      </c>
      <c r="N2299" s="37">
        <f t="shared" si="639"/>
        <v>0</v>
      </c>
      <c r="O2299" s="37">
        <v>0</v>
      </c>
      <c r="P2299" s="37">
        <v>0</v>
      </c>
      <c r="Q2299" s="21">
        <f t="shared" si="640"/>
        <v>39.790999999999997</v>
      </c>
      <c r="R2299" s="21">
        <f t="shared" si="649"/>
        <v>95.87500000000216</v>
      </c>
      <c r="S2299" s="21">
        <f t="shared" si="650"/>
        <v>5.7846266489076044</v>
      </c>
      <c r="T2299" s="21">
        <f t="shared" si="641"/>
        <v>86.147999999999996</v>
      </c>
      <c r="U2299" s="37">
        <f>VLOOKUP(Time_Zone, 'LSTM LookUp'!$B$5:$D$8, 3, FALSE)</f>
        <v>-75</v>
      </c>
      <c r="V2299" s="21">
        <f t="shared" si="651"/>
        <v>-2.827810096500655</v>
      </c>
      <c r="W2299" s="21">
        <f t="shared" si="642"/>
        <v>310.44104747587488</v>
      </c>
      <c r="X2299" s="21">
        <f t="shared" si="643"/>
        <v>0</v>
      </c>
      <c r="Y2299" s="21">
        <f t="shared" si="644"/>
        <v>0</v>
      </c>
      <c r="Z2299" s="21">
        <f t="shared" si="652"/>
        <v>0</v>
      </c>
      <c r="AA2299" s="21">
        <f t="shared" si="645"/>
        <v>0</v>
      </c>
      <c r="AB2299" s="21">
        <f t="shared" si="646"/>
        <v>0</v>
      </c>
      <c r="AC2299" s="21">
        <f t="shared" si="647"/>
        <v>0</v>
      </c>
      <c r="AD2299" s="21">
        <f t="shared" si="653"/>
        <v>0</v>
      </c>
      <c r="AE2299" s="21" t="str">
        <f t="shared" si="648"/>
        <v>4/5/22:00</v>
      </c>
    </row>
    <row r="2300" spans="2:31">
      <c r="B2300" s="37">
        <v>4</v>
      </c>
      <c r="C2300" s="38">
        <v>5</v>
      </c>
      <c r="D2300" s="39">
        <v>23</v>
      </c>
      <c r="E2300" s="17">
        <v>6.1</v>
      </c>
      <c r="F2300" s="17">
        <v>0</v>
      </c>
      <c r="G2300" s="17">
        <v>0</v>
      </c>
      <c r="H2300" s="37">
        <f t="shared" si="636"/>
        <v>42.980000000000004</v>
      </c>
      <c r="I2300" s="37">
        <f>IF(H2300&lt;'Roof Calculator'!$G$8, 1, 0)</f>
        <v>1</v>
      </c>
      <c r="J2300" s="37">
        <f>IF(H2300&gt;='Roof Calculator'!$G$8, 1, 0)</f>
        <v>0</v>
      </c>
      <c r="K2300" s="37">
        <f t="shared" si="637"/>
        <v>42.980000000000004</v>
      </c>
      <c r="L2300" s="37">
        <f t="shared" si="638"/>
        <v>0</v>
      </c>
      <c r="M2300" s="37">
        <v>0</v>
      </c>
      <c r="N2300" s="37">
        <f t="shared" si="639"/>
        <v>0</v>
      </c>
      <c r="O2300" s="37">
        <v>0</v>
      </c>
      <c r="P2300" s="37">
        <v>0</v>
      </c>
      <c r="Q2300" s="21">
        <f t="shared" si="640"/>
        <v>39.790999999999997</v>
      </c>
      <c r="R2300" s="21">
        <f t="shared" si="649"/>
        <v>95.916666666668831</v>
      </c>
      <c r="S2300" s="21">
        <f t="shared" si="650"/>
        <v>5.8005271836220791</v>
      </c>
      <c r="T2300" s="21">
        <f t="shared" si="641"/>
        <v>86.147999999999996</v>
      </c>
      <c r="U2300" s="37">
        <f>VLOOKUP(Time_Zone, 'LSTM LookUp'!$B$5:$D$8, 3, FALSE)</f>
        <v>-75</v>
      </c>
      <c r="V2300" s="21">
        <f t="shared" si="651"/>
        <v>-2.8151437867235236</v>
      </c>
      <c r="W2300" s="21">
        <f t="shared" si="642"/>
        <v>325.44421405331917</v>
      </c>
      <c r="X2300" s="21">
        <f t="shared" si="643"/>
        <v>0</v>
      </c>
      <c r="Y2300" s="21">
        <f t="shared" si="644"/>
        <v>0</v>
      </c>
      <c r="Z2300" s="21">
        <f t="shared" si="652"/>
        <v>0</v>
      </c>
      <c r="AA2300" s="21">
        <f t="shared" si="645"/>
        <v>0</v>
      </c>
      <c r="AB2300" s="21">
        <f t="shared" si="646"/>
        <v>0</v>
      </c>
      <c r="AC2300" s="21">
        <f t="shared" si="647"/>
        <v>0</v>
      </c>
      <c r="AD2300" s="21">
        <f t="shared" si="653"/>
        <v>0</v>
      </c>
      <c r="AE2300" s="21" t="str">
        <f t="shared" si="648"/>
        <v>4/5/23:00</v>
      </c>
    </row>
    <row r="2301" spans="2:31">
      <c r="B2301" s="37">
        <v>4</v>
      </c>
      <c r="C2301" s="38">
        <v>5</v>
      </c>
      <c r="D2301" s="39">
        <v>24</v>
      </c>
      <c r="E2301" s="17">
        <v>6.1</v>
      </c>
      <c r="F2301" s="17">
        <v>0</v>
      </c>
      <c r="G2301" s="17">
        <v>0</v>
      </c>
      <c r="H2301" s="37">
        <f t="shared" si="636"/>
        <v>42.980000000000004</v>
      </c>
      <c r="I2301" s="37">
        <f>IF(H2301&lt;'Roof Calculator'!$G$8, 1, 0)</f>
        <v>1</v>
      </c>
      <c r="J2301" s="37">
        <f>IF(H2301&gt;='Roof Calculator'!$G$8, 1, 0)</f>
        <v>0</v>
      </c>
      <c r="K2301" s="37">
        <f t="shared" si="637"/>
        <v>42.980000000000004</v>
      </c>
      <c r="L2301" s="37">
        <f t="shared" si="638"/>
        <v>0</v>
      </c>
      <c r="M2301" s="37">
        <v>0</v>
      </c>
      <c r="N2301" s="37">
        <f t="shared" si="639"/>
        <v>0</v>
      </c>
      <c r="O2301" s="37">
        <v>0</v>
      </c>
      <c r="P2301" s="37">
        <v>0</v>
      </c>
      <c r="Q2301" s="21">
        <f t="shared" si="640"/>
        <v>39.790999999999997</v>
      </c>
      <c r="R2301" s="21">
        <f t="shared" si="649"/>
        <v>95.958333333335503</v>
      </c>
      <c r="S2301" s="21">
        <f t="shared" si="650"/>
        <v>5.8164251721522753</v>
      </c>
      <c r="T2301" s="21">
        <f t="shared" si="641"/>
        <v>86.147999999999996</v>
      </c>
      <c r="U2301" s="37">
        <f>VLOOKUP(Time_Zone, 'LSTM LookUp'!$B$5:$D$8, 3, FALSE)</f>
        <v>-75</v>
      </c>
      <c r="V2301" s="21">
        <f t="shared" si="651"/>
        <v>-2.8024835123911549</v>
      </c>
      <c r="W2301" s="21">
        <f t="shared" si="642"/>
        <v>340.4473791219022</v>
      </c>
      <c r="X2301" s="21">
        <f t="shared" si="643"/>
        <v>0</v>
      </c>
      <c r="Y2301" s="21">
        <f t="shared" si="644"/>
        <v>0</v>
      </c>
      <c r="Z2301" s="21">
        <f t="shared" si="652"/>
        <v>0</v>
      </c>
      <c r="AA2301" s="21">
        <f t="shared" si="645"/>
        <v>0</v>
      </c>
      <c r="AB2301" s="21">
        <f t="shared" si="646"/>
        <v>0</v>
      </c>
      <c r="AC2301" s="21">
        <f t="shared" si="647"/>
        <v>0</v>
      </c>
      <c r="AD2301" s="21">
        <f t="shared" si="653"/>
        <v>0</v>
      </c>
      <c r="AE2301" s="21" t="str">
        <f t="shared" si="648"/>
        <v>4/5/24:00</v>
      </c>
    </row>
    <row r="2302" spans="2:31">
      <c r="B2302" s="37">
        <v>4</v>
      </c>
      <c r="C2302" s="38">
        <v>6</v>
      </c>
      <c r="D2302" s="39">
        <v>1</v>
      </c>
      <c r="E2302" s="17">
        <v>6.1</v>
      </c>
      <c r="F2302" s="17">
        <v>0</v>
      </c>
      <c r="G2302" s="17">
        <v>0</v>
      </c>
      <c r="H2302" s="37">
        <f t="shared" si="636"/>
        <v>42.980000000000004</v>
      </c>
      <c r="I2302" s="37">
        <f>IF(H2302&lt;'Roof Calculator'!$G$8, 1, 0)</f>
        <v>1</v>
      </c>
      <c r="J2302" s="37">
        <f>IF(H2302&gt;='Roof Calculator'!$G$8, 1, 0)</f>
        <v>0</v>
      </c>
      <c r="K2302" s="37">
        <f t="shared" si="637"/>
        <v>42.980000000000004</v>
      </c>
      <c r="L2302" s="37">
        <f t="shared" si="638"/>
        <v>0</v>
      </c>
      <c r="M2302" s="37">
        <v>0</v>
      </c>
      <c r="N2302" s="37">
        <f t="shared" si="639"/>
        <v>0</v>
      </c>
      <c r="O2302" s="37">
        <v>0</v>
      </c>
      <c r="P2302" s="37">
        <v>0</v>
      </c>
      <c r="Q2302" s="21">
        <f t="shared" si="640"/>
        <v>39.790999999999997</v>
      </c>
      <c r="R2302" s="21">
        <f t="shared" si="649"/>
        <v>96.000000000002174</v>
      </c>
      <c r="S2302" s="21">
        <f t="shared" si="650"/>
        <v>5.8323206073274099</v>
      </c>
      <c r="T2302" s="21">
        <f t="shared" si="641"/>
        <v>86.147999999999996</v>
      </c>
      <c r="U2302" s="37">
        <f>VLOOKUP(Time_Zone, 'LSTM LookUp'!$B$5:$D$8, 3, FALSE)</f>
        <v>-75</v>
      </c>
      <c r="V2302" s="21">
        <f t="shared" si="651"/>
        <v>-2.7898292990423856</v>
      </c>
      <c r="W2302" s="21">
        <f t="shared" si="642"/>
        <v>-4.5494573247606063</v>
      </c>
      <c r="X2302" s="21">
        <f t="shared" si="643"/>
        <v>0</v>
      </c>
      <c r="Y2302" s="21">
        <f t="shared" si="644"/>
        <v>0</v>
      </c>
      <c r="Z2302" s="21">
        <f t="shared" si="652"/>
        <v>0</v>
      </c>
      <c r="AA2302" s="21">
        <f t="shared" si="645"/>
        <v>0</v>
      </c>
      <c r="AB2302" s="21">
        <f t="shared" si="646"/>
        <v>0</v>
      </c>
      <c r="AC2302" s="21">
        <f t="shared" si="647"/>
        <v>0</v>
      </c>
      <c r="AD2302" s="21">
        <f t="shared" si="653"/>
        <v>0</v>
      </c>
      <c r="AE2302" s="21" t="str">
        <f t="shared" si="648"/>
        <v>4/6/1:00</v>
      </c>
    </row>
    <row r="2303" spans="2:31">
      <c r="B2303" s="37">
        <v>4</v>
      </c>
      <c r="C2303" s="38">
        <v>6</v>
      </c>
      <c r="D2303" s="39">
        <v>2</v>
      </c>
      <c r="E2303" s="17">
        <v>6.1</v>
      </c>
      <c r="F2303" s="17">
        <v>0</v>
      </c>
      <c r="G2303" s="17">
        <v>0</v>
      </c>
      <c r="H2303" s="37">
        <f t="shared" si="636"/>
        <v>42.980000000000004</v>
      </c>
      <c r="I2303" s="37">
        <f>IF(H2303&lt;'Roof Calculator'!$G$8, 1, 0)</f>
        <v>1</v>
      </c>
      <c r="J2303" s="37">
        <f>IF(H2303&gt;='Roof Calculator'!$G$8, 1, 0)</f>
        <v>0</v>
      </c>
      <c r="K2303" s="37">
        <f t="shared" si="637"/>
        <v>42.980000000000004</v>
      </c>
      <c r="L2303" s="37">
        <f t="shared" si="638"/>
        <v>0</v>
      </c>
      <c r="M2303" s="37">
        <v>0</v>
      </c>
      <c r="N2303" s="37">
        <f t="shared" si="639"/>
        <v>0</v>
      </c>
      <c r="O2303" s="37">
        <v>0</v>
      </c>
      <c r="P2303" s="37">
        <v>0</v>
      </c>
      <c r="Q2303" s="21">
        <f t="shared" si="640"/>
        <v>39.790999999999997</v>
      </c>
      <c r="R2303" s="21">
        <f t="shared" si="649"/>
        <v>96.041666666668846</v>
      </c>
      <c r="S2303" s="21">
        <f t="shared" si="650"/>
        <v>5.8482134819762486</v>
      </c>
      <c r="T2303" s="21">
        <f t="shared" si="641"/>
        <v>86.147999999999996</v>
      </c>
      <c r="U2303" s="37">
        <f>VLOOKUP(Time_Zone, 'LSTM LookUp'!$B$5:$D$8, 3, FALSE)</f>
        <v>-75</v>
      </c>
      <c r="V2303" s="21">
        <f t="shared" si="651"/>
        <v>-2.7771811721974924</v>
      </c>
      <c r="W2303" s="21">
        <f t="shared" si="642"/>
        <v>10.453704706950608</v>
      </c>
      <c r="X2303" s="21">
        <f t="shared" si="643"/>
        <v>0</v>
      </c>
      <c r="Y2303" s="21">
        <f t="shared" si="644"/>
        <v>0</v>
      </c>
      <c r="Z2303" s="21">
        <f t="shared" si="652"/>
        <v>0</v>
      </c>
      <c r="AA2303" s="21">
        <f t="shared" si="645"/>
        <v>0</v>
      </c>
      <c r="AB2303" s="21">
        <f t="shared" si="646"/>
        <v>0</v>
      </c>
      <c r="AC2303" s="21">
        <f t="shared" si="647"/>
        <v>0</v>
      </c>
      <c r="AD2303" s="21">
        <f t="shared" si="653"/>
        <v>0</v>
      </c>
      <c r="AE2303" s="21" t="str">
        <f t="shared" si="648"/>
        <v>4/6/2:00</v>
      </c>
    </row>
    <row r="2304" spans="2:31">
      <c r="B2304" s="37">
        <v>4</v>
      </c>
      <c r="C2304" s="38">
        <v>6</v>
      </c>
      <c r="D2304" s="39">
        <v>3</v>
      </c>
      <c r="E2304" s="17">
        <v>5.6</v>
      </c>
      <c r="F2304" s="17">
        <v>0</v>
      </c>
      <c r="G2304" s="17">
        <v>0</v>
      </c>
      <c r="H2304" s="37">
        <f t="shared" si="636"/>
        <v>42.08</v>
      </c>
      <c r="I2304" s="37">
        <f>IF(H2304&lt;'Roof Calculator'!$G$8, 1, 0)</f>
        <v>1</v>
      </c>
      <c r="J2304" s="37">
        <f>IF(H2304&gt;='Roof Calculator'!$G$8, 1, 0)</f>
        <v>0</v>
      </c>
      <c r="K2304" s="37">
        <f t="shared" si="637"/>
        <v>42.08</v>
      </c>
      <c r="L2304" s="37">
        <f t="shared" si="638"/>
        <v>0</v>
      </c>
      <c r="M2304" s="37">
        <v>0</v>
      </c>
      <c r="N2304" s="37">
        <f t="shared" si="639"/>
        <v>0</v>
      </c>
      <c r="O2304" s="37">
        <v>0</v>
      </c>
      <c r="P2304" s="37">
        <v>0</v>
      </c>
      <c r="Q2304" s="21">
        <f t="shared" si="640"/>
        <v>39.790999999999997</v>
      </c>
      <c r="R2304" s="21">
        <f t="shared" si="649"/>
        <v>96.083333333335517</v>
      </c>
      <c r="S2304" s="21">
        <f t="shared" si="650"/>
        <v>5.8641037889271086</v>
      </c>
      <c r="T2304" s="21">
        <f t="shared" si="641"/>
        <v>86.147999999999996</v>
      </c>
      <c r="U2304" s="37">
        <f>VLOOKUP(Time_Zone, 'LSTM LookUp'!$B$5:$D$8, 3, FALSE)</f>
        <v>-75</v>
      </c>
      <c r="V2304" s="21">
        <f t="shared" si="651"/>
        <v>-2.7645391573581444</v>
      </c>
      <c r="W2304" s="21">
        <f t="shared" si="642"/>
        <v>25.456865210660446</v>
      </c>
      <c r="X2304" s="21">
        <f t="shared" si="643"/>
        <v>0</v>
      </c>
      <c r="Y2304" s="21">
        <f t="shared" si="644"/>
        <v>0</v>
      </c>
      <c r="Z2304" s="21">
        <f t="shared" si="652"/>
        <v>0</v>
      </c>
      <c r="AA2304" s="21">
        <f t="shared" si="645"/>
        <v>0</v>
      </c>
      <c r="AB2304" s="21">
        <f t="shared" si="646"/>
        <v>0</v>
      </c>
      <c r="AC2304" s="21">
        <f t="shared" si="647"/>
        <v>0</v>
      </c>
      <c r="AD2304" s="21">
        <f t="shared" si="653"/>
        <v>0</v>
      </c>
      <c r="AE2304" s="21" t="str">
        <f t="shared" si="648"/>
        <v>4/6/3:00</v>
      </c>
    </row>
    <row r="2305" spans="2:31">
      <c r="B2305" s="37">
        <v>4</v>
      </c>
      <c r="C2305" s="38">
        <v>6</v>
      </c>
      <c r="D2305" s="39">
        <v>4</v>
      </c>
      <c r="E2305" s="17">
        <v>5.6</v>
      </c>
      <c r="F2305" s="17">
        <v>0</v>
      </c>
      <c r="G2305" s="17">
        <v>0</v>
      </c>
      <c r="H2305" s="37">
        <f t="shared" si="636"/>
        <v>42.08</v>
      </c>
      <c r="I2305" s="37">
        <f>IF(H2305&lt;'Roof Calculator'!$G$8, 1, 0)</f>
        <v>1</v>
      </c>
      <c r="J2305" s="37">
        <f>IF(H2305&gt;='Roof Calculator'!$G$8, 1, 0)</f>
        <v>0</v>
      </c>
      <c r="K2305" s="37">
        <f t="shared" si="637"/>
        <v>42.08</v>
      </c>
      <c r="L2305" s="37">
        <f t="shared" si="638"/>
        <v>0</v>
      </c>
      <c r="M2305" s="37">
        <v>0</v>
      </c>
      <c r="N2305" s="37">
        <f t="shared" si="639"/>
        <v>0</v>
      </c>
      <c r="O2305" s="37">
        <v>0</v>
      </c>
      <c r="P2305" s="37">
        <v>0</v>
      </c>
      <c r="Q2305" s="21">
        <f t="shared" si="640"/>
        <v>39.790999999999997</v>
      </c>
      <c r="R2305" s="21">
        <f t="shared" si="649"/>
        <v>96.125000000002188</v>
      </c>
      <c r="S2305" s="21">
        <f t="shared" si="650"/>
        <v>5.8799915210078684</v>
      </c>
      <c r="T2305" s="21">
        <f t="shared" si="641"/>
        <v>86.147999999999996</v>
      </c>
      <c r="U2305" s="37">
        <f>VLOOKUP(Time_Zone, 'LSTM LookUp'!$B$5:$D$8, 3, FALSE)</f>
        <v>-75</v>
      </c>
      <c r="V2305" s="21">
        <f t="shared" si="651"/>
        <v>-2.7519032800073457</v>
      </c>
      <c r="W2305" s="21">
        <f t="shared" si="642"/>
        <v>40.460024179998157</v>
      </c>
      <c r="X2305" s="21">
        <f t="shared" si="643"/>
        <v>0</v>
      </c>
      <c r="Y2305" s="21">
        <f t="shared" si="644"/>
        <v>0</v>
      </c>
      <c r="Z2305" s="21">
        <f t="shared" si="652"/>
        <v>0</v>
      </c>
      <c r="AA2305" s="21">
        <f t="shared" si="645"/>
        <v>0</v>
      </c>
      <c r="AB2305" s="21">
        <f t="shared" si="646"/>
        <v>0</v>
      </c>
      <c r="AC2305" s="21">
        <f t="shared" si="647"/>
        <v>0</v>
      </c>
      <c r="AD2305" s="21">
        <f t="shared" si="653"/>
        <v>0</v>
      </c>
      <c r="AE2305" s="21" t="str">
        <f t="shared" si="648"/>
        <v>4/6/4:00</v>
      </c>
    </row>
    <row r="2306" spans="2:31">
      <c r="B2306" s="37">
        <v>4</v>
      </c>
      <c r="C2306" s="38">
        <v>6</v>
      </c>
      <c r="D2306" s="39">
        <v>5</v>
      </c>
      <c r="E2306" s="17">
        <v>5.6</v>
      </c>
      <c r="F2306" s="17">
        <v>0</v>
      </c>
      <c r="G2306" s="17">
        <v>0</v>
      </c>
      <c r="H2306" s="37">
        <f t="shared" si="636"/>
        <v>42.08</v>
      </c>
      <c r="I2306" s="37">
        <f>IF(H2306&lt;'Roof Calculator'!$G$8, 1, 0)</f>
        <v>1</v>
      </c>
      <c r="J2306" s="37">
        <f>IF(H2306&gt;='Roof Calculator'!$G$8, 1, 0)</f>
        <v>0</v>
      </c>
      <c r="K2306" s="37">
        <f t="shared" si="637"/>
        <v>42.08</v>
      </c>
      <c r="L2306" s="37">
        <f t="shared" si="638"/>
        <v>0</v>
      </c>
      <c r="M2306" s="37">
        <v>0</v>
      </c>
      <c r="N2306" s="37">
        <f t="shared" si="639"/>
        <v>0</v>
      </c>
      <c r="O2306" s="37">
        <v>0</v>
      </c>
      <c r="P2306" s="37">
        <v>0</v>
      </c>
      <c r="Q2306" s="21">
        <f t="shared" si="640"/>
        <v>39.790999999999997</v>
      </c>
      <c r="R2306" s="21">
        <f t="shared" si="649"/>
        <v>96.16666666666886</v>
      </c>
      <c r="S2306" s="21">
        <f t="shared" si="650"/>
        <v>5.895876671045956</v>
      </c>
      <c r="T2306" s="21">
        <f t="shared" si="641"/>
        <v>86.147999999999996</v>
      </c>
      <c r="U2306" s="37">
        <f>VLOOKUP(Time_Zone, 'LSTM LookUp'!$B$5:$D$8, 3, FALSE)</f>
        <v>-75</v>
      </c>
      <c r="V2306" s="21">
        <f t="shared" si="651"/>
        <v>-2.7392735656093885</v>
      </c>
      <c r="W2306" s="21">
        <f t="shared" si="642"/>
        <v>55.463181608597637</v>
      </c>
      <c r="X2306" s="21">
        <f t="shared" si="643"/>
        <v>0</v>
      </c>
      <c r="Y2306" s="21">
        <f t="shared" si="644"/>
        <v>0</v>
      </c>
      <c r="Z2306" s="21">
        <f t="shared" si="652"/>
        <v>0</v>
      </c>
      <c r="AA2306" s="21">
        <f t="shared" si="645"/>
        <v>0</v>
      </c>
      <c r="AB2306" s="21">
        <f t="shared" si="646"/>
        <v>0</v>
      </c>
      <c r="AC2306" s="21">
        <f t="shared" si="647"/>
        <v>0</v>
      </c>
      <c r="AD2306" s="21">
        <f t="shared" si="653"/>
        <v>0</v>
      </c>
      <c r="AE2306" s="21" t="str">
        <f t="shared" si="648"/>
        <v>4/6/5:00</v>
      </c>
    </row>
    <row r="2307" spans="2:31">
      <c r="B2307" s="37">
        <v>4</v>
      </c>
      <c r="C2307" s="38">
        <v>6</v>
      </c>
      <c r="D2307" s="39">
        <v>6</v>
      </c>
      <c r="E2307" s="17">
        <v>5</v>
      </c>
      <c r="F2307" s="17">
        <v>0</v>
      </c>
      <c r="G2307" s="17">
        <v>0</v>
      </c>
      <c r="H2307" s="37">
        <f t="shared" si="636"/>
        <v>41</v>
      </c>
      <c r="I2307" s="37">
        <f>IF(H2307&lt;'Roof Calculator'!$G$8, 1, 0)</f>
        <v>1</v>
      </c>
      <c r="J2307" s="37">
        <f>IF(H2307&gt;='Roof Calculator'!$G$8, 1, 0)</f>
        <v>0</v>
      </c>
      <c r="K2307" s="37">
        <f t="shared" si="637"/>
        <v>41</v>
      </c>
      <c r="L2307" s="37">
        <f t="shared" si="638"/>
        <v>0</v>
      </c>
      <c r="M2307" s="37">
        <v>0</v>
      </c>
      <c r="N2307" s="37">
        <f t="shared" si="639"/>
        <v>0</v>
      </c>
      <c r="O2307" s="37">
        <v>0</v>
      </c>
      <c r="P2307" s="37">
        <v>0</v>
      </c>
      <c r="Q2307" s="21">
        <f t="shared" si="640"/>
        <v>39.790999999999997</v>
      </c>
      <c r="R2307" s="21">
        <f t="shared" si="649"/>
        <v>96.208333333335531</v>
      </c>
      <c r="S2307" s="21">
        <f t="shared" si="650"/>
        <v>5.9117592318683512</v>
      </c>
      <c r="T2307" s="21">
        <f t="shared" si="641"/>
        <v>86.147999999999996</v>
      </c>
      <c r="U2307" s="37">
        <f>VLOOKUP(Time_Zone, 'LSTM LookUp'!$B$5:$D$8, 3, FALSE)</f>
        <v>-75</v>
      </c>
      <c r="V2307" s="21">
        <f t="shared" si="651"/>
        <v>-2.726650039609801</v>
      </c>
      <c r="W2307" s="21">
        <f t="shared" si="642"/>
        <v>70.466337490097558</v>
      </c>
      <c r="X2307" s="21">
        <f t="shared" si="643"/>
        <v>0</v>
      </c>
      <c r="Y2307" s="21">
        <f t="shared" si="644"/>
        <v>0</v>
      </c>
      <c r="Z2307" s="21">
        <f t="shared" si="652"/>
        <v>0</v>
      </c>
      <c r="AA2307" s="21">
        <f t="shared" si="645"/>
        <v>0</v>
      </c>
      <c r="AB2307" s="21">
        <f t="shared" si="646"/>
        <v>0</v>
      </c>
      <c r="AC2307" s="21">
        <f t="shared" si="647"/>
        <v>0</v>
      </c>
      <c r="AD2307" s="21">
        <f t="shared" si="653"/>
        <v>0</v>
      </c>
      <c r="AE2307" s="21" t="str">
        <f t="shared" si="648"/>
        <v>4/6/6:00</v>
      </c>
    </row>
    <row r="2308" spans="2:31">
      <c r="B2308" s="37">
        <v>4</v>
      </c>
      <c r="C2308" s="38">
        <v>6</v>
      </c>
      <c r="D2308" s="39">
        <v>7</v>
      </c>
      <c r="E2308" s="17">
        <v>5.6</v>
      </c>
      <c r="F2308" s="17">
        <v>13</v>
      </c>
      <c r="G2308" s="17">
        <v>1</v>
      </c>
      <c r="H2308" s="37">
        <f t="shared" si="636"/>
        <v>42.08</v>
      </c>
      <c r="I2308" s="37">
        <f>IF(H2308&lt;'Roof Calculator'!$G$8, 1, 0)</f>
        <v>1</v>
      </c>
      <c r="J2308" s="37">
        <f>IF(H2308&gt;='Roof Calculator'!$G$8, 1, 0)</f>
        <v>0</v>
      </c>
      <c r="K2308" s="37">
        <f t="shared" si="637"/>
        <v>42.08</v>
      </c>
      <c r="L2308" s="37">
        <f t="shared" si="638"/>
        <v>0</v>
      </c>
      <c r="M2308" s="37">
        <v>0</v>
      </c>
      <c r="N2308" s="37">
        <f t="shared" si="639"/>
        <v>13</v>
      </c>
      <c r="O2308" s="37">
        <v>0</v>
      </c>
      <c r="P2308" s="37">
        <v>0</v>
      </c>
      <c r="Q2308" s="21">
        <f t="shared" si="640"/>
        <v>39.790999999999997</v>
      </c>
      <c r="R2308" s="21">
        <f t="shared" si="649"/>
        <v>96.250000000002203</v>
      </c>
      <c r="S2308" s="21">
        <f t="shared" si="650"/>
        <v>5.927639196301584</v>
      </c>
      <c r="T2308" s="21">
        <f t="shared" si="641"/>
        <v>86.147999999999996</v>
      </c>
      <c r="U2308" s="37">
        <f>VLOOKUP(Time_Zone, 'LSTM LookUp'!$B$5:$D$8, 3, FALSE)</f>
        <v>-75</v>
      </c>
      <c r="V2308" s="21">
        <f t="shared" si="651"/>
        <v>-2.7140327274352867</v>
      </c>
      <c r="W2308" s="21">
        <f t="shared" si="642"/>
        <v>85.469491818141165</v>
      </c>
      <c r="X2308" s="21">
        <f t="shared" si="643"/>
        <v>0.12646324026269021</v>
      </c>
      <c r="Y2308" s="21">
        <f t="shared" si="644"/>
        <v>13.126463240262691</v>
      </c>
      <c r="Z2308" s="21">
        <f t="shared" si="652"/>
        <v>4.1608595852634984</v>
      </c>
      <c r="AA2308" s="21">
        <f t="shared" si="645"/>
        <v>4.1608595852634984</v>
      </c>
      <c r="AB2308" s="21">
        <f t="shared" si="646"/>
        <v>0</v>
      </c>
      <c r="AC2308" s="21">
        <f t="shared" si="647"/>
        <v>0</v>
      </c>
      <c r="AD2308" s="21">
        <f t="shared" si="653"/>
        <v>0</v>
      </c>
      <c r="AE2308" s="21" t="str">
        <f t="shared" si="648"/>
        <v>4/6/7:00</v>
      </c>
    </row>
    <row r="2309" spans="2:31">
      <c r="B2309" s="37">
        <v>4</v>
      </c>
      <c r="C2309" s="38">
        <v>6</v>
      </c>
      <c r="D2309" s="39">
        <v>8</v>
      </c>
      <c r="E2309" s="17">
        <v>5.6</v>
      </c>
      <c r="F2309" s="17">
        <v>79</v>
      </c>
      <c r="G2309" s="17">
        <v>3</v>
      </c>
      <c r="H2309" s="37">
        <f t="shared" si="636"/>
        <v>42.08</v>
      </c>
      <c r="I2309" s="37">
        <f>IF(H2309&lt;'Roof Calculator'!$G$8, 1, 0)</f>
        <v>1</v>
      </c>
      <c r="J2309" s="37">
        <f>IF(H2309&gt;='Roof Calculator'!$G$8, 1, 0)</f>
        <v>0</v>
      </c>
      <c r="K2309" s="37">
        <f t="shared" si="637"/>
        <v>42.08</v>
      </c>
      <c r="L2309" s="37">
        <f t="shared" si="638"/>
        <v>0</v>
      </c>
      <c r="M2309" s="37">
        <v>0</v>
      </c>
      <c r="N2309" s="37">
        <f t="shared" si="639"/>
        <v>79</v>
      </c>
      <c r="O2309" s="37">
        <v>0</v>
      </c>
      <c r="P2309" s="37">
        <v>0</v>
      </c>
      <c r="Q2309" s="21">
        <f t="shared" si="640"/>
        <v>39.790999999999997</v>
      </c>
      <c r="R2309" s="21">
        <f t="shared" si="649"/>
        <v>96.291666666668874</v>
      </c>
      <c r="S2309" s="21">
        <f t="shared" si="650"/>
        <v>5.9435165571717414</v>
      </c>
      <c r="T2309" s="21">
        <f t="shared" si="641"/>
        <v>86.147999999999996</v>
      </c>
      <c r="U2309" s="37">
        <f>VLOOKUP(Time_Zone, 'LSTM LookUp'!$B$5:$D$8, 3, FALSE)</f>
        <v>-75</v>
      </c>
      <c r="V2309" s="21">
        <f t="shared" si="651"/>
        <v>-2.7014216544936831</v>
      </c>
      <c r="W2309" s="21">
        <f t="shared" si="642"/>
        <v>100.47264458637656</v>
      </c>
      <c r="X2309" s="21">
        <f t="shared" si="643"/>
        <v>-0.21793735284316507</v>
      </c>
      <c r="Y2309" s="21">
        <f t="shared" si="644"/>
        <v>78.782062647156835</v>
      </c>
      <c r="Z2309" s="21">
        <f t="shared" si="652"/>
        <v>24.972537881094308</v>
      </c>
      <c r="AA2309" s="21">
        <f t="shared" si="645"/>
        <v>24.972537881094308</v>
      </c>
      <c r="AB2309" s="21">
        <f t="shared" si="646"/>
        <v>0</v>
      </c>
      <c r="AC2309" s="21">
        <f t="shared" si="647"/>
        <v>0</v>
      </c>
      <c r="AD2309" s="21">
        <f t="shared" si="653"/>
        <v>0</v>
      </c>
      <c r="AE2309" s="21" t="str">
        <f t="shared" si="648"/>
        <v>4/6/8:00</v>
      </c>
    </row>
    <row r="2310" spans="2:31">
      <c r="B2310" s="37">
        <v>4</v>
      </c>
      <c r="C2310" s="38">
        <v>6</v>
      </c>
      <c r="D2310" s="39">
        <v>9</v>
      </c>
      <c r="E2310" s="17">
        <v>6.1</v>
      </c>
      <c r="F2310" s="17">
        <v>140</v>
      </c>
      <c r="G2310" s="17">
        <v>6</v>
      </c>
      <c r="H2310" s="37">
        <f t="shared" si="636"/>
        <v>42.980000000000004</v>
      </c>
      <c r="I2310" s="37">
        <f>IF(H2310&lt;'Roof Calculator'!$G$8, 1, 0)</f>
        <v>1</v>
      </c>
      <c r="J2310" s="37">
        <f>IF(H2310&gt;='Roof Calculator'!$G$8, 1, 0)</f>
        <v>0</v>
      </c>
      <c r="K2310" s="37">
        <f t="shared" si="637"/>
        <v>42.980000000000004</v>
      </c>
      <c r="L2310" s="37">
        <f t="shared" si="638"/>
        <v>0</v>
      </c>
      <c r="M2310" s="37">
        <v>0</v>
      </c>
      <c r="N2310" s="37">
        <f t="shared" si="639"/>
        <v>140</v>
      </c>
      <c r="O2310" s="37">
        <v>0</v>
      </c>
      <c r="P2310" s="37">
        <v>0</v>
      </c>
      <c r="Q2310" s="21">
        <f t="shared" si="640"/>
        <v>39.790999999999997</v>
      </c>
      <c r="R2310" s="21">
        <f t="shared" si="649"/>
        <v>96.333333333335545</v>
      </c>
      <c r="S2310" s="21">
        <f t="shared" si="650"/>
        <v>5.959391307304454</v>
      </c>
      <c r="T2310" s="21">
        <f t="shared" si="641"/>
        <v>86.147999999999996</v>
      </c>
      <c r="U2310" s="37">
        <f>VLOOKUP(Time_Zone, 'LSTM LookUp'!$B$5:$D$8, 3, FALSE)</f>
        <v>-75</v>
      </c>
      <c r="V2310" s="21">
        <f t="shared" si="651"/>
        <v>-2.6888168461739048</v>
      </c>
      <c r="W2310" s="21">
        <f t="shared" si="642"/>
        <v>115.47579578845654</v>
      </c>
      <c r="X2310" s="21">
        <f t="shared" si="643"/>
        <v>-1.573636683630308</v>
      </c>
      <c r="Y2310" s="21">
        <f t="shared" si="644"/>
        <v>138.4263633163697</v>
      </c>
      <c r="Z2310" s="21">
        <f t="shared" si="652"/>
        <v>43.878739468176647</v>
      </c>
      <c r="AA2310" s="21">
        <f t="shared" si="645"/>
        <v>43.878739468176647</v>
      </c>
      <c r="AB2310" s="21">
        <f t="shared" si="646"/>
        <v>0</v>
      </c>
      <c r="AC2310" s="21">
        <f t="shared" si="647"/>
        <v>0</v>
      </c>
      <c r="AD2310" s="21">
        <f t="shared" si="653"/>
        <v>0</v>
      </c>
      <c r="AE2310" s="21" t="str">
        <f t="shared" si="648"/>
        <v>4/6/9:00</v>
      </c>
    </row>
    <row r="2311" spans="2:31">
      <c r="B2311" s="37">
        <v>4</v>
      </c>
      <c r="C2311" s="38">
        <v>6</v>
      </c>
      <c r="D2311" s="39">
        <v>10</v>
      </c>
      <c r="E2311" s="17">
        <v>6.7</v>
      </c>
      <c r="F2311" s="17">
        <v>149</v>
      </c>
      <c r="G2311" s="17">
        <v>2</v>
      </c>
      <c r="H2311" s="37">
        <f t="shared" si="636"/>
        <v>44.06</v>
      </c>
      <c r="I2311" s="37">
        <f>IF(H2311&lt;'Roof Calculator'!$G$8, 1, 0)</f>
        <v>1</v>
      </c>
      <c r="J2311" s="37">
        <f>IF(H2311&gt;='Roof Calculator'!$G$8, 1, 0)</f>
        <v>0</v>
      </c>
      <c r="K2311" s="37">
        <f t="shared" si="637"/>
        <v>44.06</v>
      </c>
      <c r="L2311" s="37">
        <f t="shared" si="638"/>
        <v>0</v>
      </c>
      <c r="M2311" s="37">
        <v>0</v>
      </c>
      <c r="N2311" s="37">
        <f t="shared" si="639"/>
        <v>149</v>
      </c>
      <c r="O2311" s="37">
        <v>0</v>
      </c>
      <c r="P2311" s="37">
        <v>0</v>
      </c>
      <c r="Q2311" s="21">
        <f t="shared" si="640"/>
        <v>39.790999999999997</v>
      </c>
      <c r="R2311" s="21">
        <f t="shared" si="649"/>
        <v>96.375000000002217</v>
      </c>
      <c r="S2311" s="21">
        <f t="shared" si="650"/>
        <v>5.9752634395249116</v>
      </c>
      <c r="T2311" s="21">
        <f t="shared" si="641"/>
        <v>86.147999999999996</v>
      </c>
      <c r="U2311" s="37">
        <f>VLOOKUP(Time_Zone, 'LSTM LookUp'!$B$5:$D$8, 3, FALSE)</f>
        <v>-75</v>
      </c>
      <c r="V2311" s="21">
        <f t="shared" si="651"/>
        <v>-2.6762183278458931</v>
      </c>
      <c r="W2311" s="21">
        <f t="shared" si="642"/>
        <v>130.47894541803853</v>
      </c>
      <c r="X2311" s="21">
        <f t="shared" si="643"/>
        <v>-0.85895688996400232</v>
      </c>
      <c r="Y2311" s="21">
        <f t="shared" si="644"/>
        <v>148.14104311003601</v>
      </c>
      <c r="Z2311" s="21">
        <f t="shared" si="652"/>
        <v>46.958123289803311</v>
      </c>
      <c r="AA2311" s="21">
        <f t="shared" si="645"/>
        <v>46.958123289803311</v>
      </c>
      <c r="AB2311" s="21">
        <f t="shared" si="646"/>
        <v>0</v>
      </c>
      <c r="AC2311" s="21">
        <f t="shared" si="647"/>
        <v>0</v>
      </c>
      <c r="AD2311" s="21">
        <f t="shared" si="653"/>
        <v>0</v>
      </c>
      <c r="AE2311" s="21" t="str">
        <f t="shared" si="648"/>
        <v>4/6/10:00</v>
      </c>
    </row>
    <row r="2312" spans="2:31">
      <c r="B2312" s="37">
        <v>4</v>
      </c>
      <c r="C2312" s="38">
        <v>6</v>
      </c>
      <c r="D2312" s="39">
        <v>11</v>
      </c>
      <c r="E2312" s="17">
        <v>7.8</v>
      </c>
      <c r="F2312" s="17">
        <v>168</v>
      </c>
      <c r="G2312" s="17">
        <v>7</v>
      </c>
      <c r="H2312" s="37">
        <f t="shared" si="636"/>
        <v>46.04</v>
      </c>
      <c r="I2312" s="37">
        <f>IF(H2312&lt;'Roof Calculator'!$G$8, 1, 0)</f>
        <v>1</v>
      </c>
      <c r="J2312" s="37">
        <f>IF(H2312&gt;='Roof Calculator'!$G$8, 1, 0)</f>
        <v>0</v>
      </c>
      <c r="K2312" s="37">
        <f t="shared" si="637"/>
        <v>46.04</v>
      </c>
      <c r="L2312" s="37">
        <f t="shared" si="638"/>
        <v>0</v>
      </c>
      <c r="M2312" s="37">
        <v>0</v>
      </c>
      <c r="N2312" s="37">
        <f t="shared" si="639"/>
        <v>168</v>
      </c>
      <c r="O2312" s="37">
        <v>0</v>
      </c>
      <c r="P2312" s="37">
        <v>0</v>
      </c>
      <c r="Q2312" s="21">
        <f t="shared" si="640"/>
        <v>39.790999999999997</v>
      </c>
      <c r="R2312" s="21">
        <f t="shared" si="649"/>
        <v>96.416666666668888</v>
      </c>
      <c r="S2312" s="21">
        <f t="shared" si="650"/>
        <v>5.9911329466578467</v>
      </c>
      <c r="T2312" s="21">
        <f t="shared" si="641"/>
        <v>86.147999999999996</v>
      </c>
      <c r="U2312" s="37">
        <f>VLOOKUP(Time_Zone, 'LSTM LookUp'!$B$5:$D$8, 3, FALSE)</f>
        <v>-75</v>
      </c>
      <c r="V2312" s="21">
        <f t="shared" si="651"/>
        <v>-2.6636261248605559</v>
      </c>
      <c r="W2312" s="21">
        <f t="shared" si="642"/>
        <v>145.48209346878485</v>
      </c>
      <c r="X2312" s="21">
        <f t="shared" si="643"/>
        <v>-3.939969666843516</v>
      </c>
      <c r="Y2312" s="21">
        <f t="shared" si="644"/>
        <v>164.06003033315648</v>
      </c>
      <c r="Z2312" s="21">
        <f t="shared" si="652"/>
        <v>52.004164204452799</v>
      </c>
      <c r="AA2312" s="21">
        <f t="shared" si="645"/>
        <v>52.004164204452799</v>
      </c>
      <c r="AB2312" s="21">
        <f t="shared" si="646"/>
        <v>0</v>
      </c>
      <c r="AC2312" s="21">
        <f t="shared" si="647"/>
        <v>0</v>
      </c>
      <c r="AD2312" s="21">
        <f t="shared" si="653"/>
        <v>0</v>
      </c>
      <c r="AE2312" s="21" t="str">
        <f t="shared" si="648"/>
        <v>4/6/11:00</v>
      </c>
    </row>
    <row r="2313" spans="2:31">
      <c r="B2313" s="37">
        <v>4</v>
      </c>
      <c r="C2313" s="38">
        <v>6</v>
      </c>
      <c r="D2313" s="39">
        <v>12</v>
      </c>
      <c r="E2313" s="17">
        <v>7.8</v>
      </c>
      <c r="F2313" s="17">
        <v>190</v>
      </c>
      <c r="G2313" s="17">
        <v>4</v>
      </c>
      <c r="H2313" s="37">
        <f t="shared" si="636"/>
        <v>46.04</v>
      </c>
      <c r="I2313" s="37">
        <f>IF(H2313&lt;'Roof Calculator'!$G$8, 1, 0)</f>
        <v>1</v>
      </c>
      <c r="J2313" s="37">
        <f>IF(H2313&gt;='Roof Calculator'!$G$8, 1, 0)</f>
        <v>0</v>
      </c>
      <c r="K2313" s="37">
        <f t="shared" si="637"/>
        <v>46.04</v>
      </c>
      <c r="L2313" s="37">
        <f t="shared" si="638"/>
        <v>0</v>
      </c>
      <c r="M2313" s="37">
        <v>0</v>
      </c>
      <c r="N2313" s="37">
        <f t="shared" si="639"/>
        <v>190</v>
      </c>
      <c r="O2313" s="37">
        <v>0</v>
      </c>
      <c r="P2313" s="37">
        <v>0</v>
      </c>
      <c r="Q2313" s="21">
        <f t="shared" si="640"/>
        <v>39.790999999999997</v>
      </c>
      <c r="R2313" s="21">
        <f t="shared" si="649"/>
        <v>96.45833333333556</v>
      </c>
      <c r="S2313" s="21">
        <f t="shared" si="650"/>
        <v>6.0069998215275389</v>
      </c>
      <c r="T2313" s="21">
        <f t="shared" si="641"/>
        <v>86.147999999999996</v>
      </c>
      <c r="U2313" s="37">
        <f>VLOOKUP(Time_Zone, 'LSTM LookUp'!$B$5:$D$8, 3, FALSE)</f>
        <v>-75</v>
      </c>
      <c r="V2313" s="21">
        <f t="shared" si="651"/>
        <v>-2.6510402625497345</v>
      </c>
      <c r="W2313" s="21">
        <f t="shared" si="642"/>
        <v>160.4852399343626</v>
      </c>
      <c r="X2313" s="21">
        <f t="shared" si="643"/>
        <v>-2.6131721229124443</v>
      </c>
      <c r="Y2313" s="21">
        <f t="shared" si="644"/>
        <v>187.38682787708757</v>
      </c>
      <c r="Z2313" s="21">
        <f t="shared" si="652"/>
        <v>59.398351608753515</v>
      </c>
      <c r="AA2313" s="21">
        <f t="shared" si="645"/>
        <v>59.398351608753515</v>
      </c>
      <c r="AB2313" s="21">
        <f t="shared" si="646"/>
        <v>0</v>
      </c>
      <c r="AC2313" s="21">
        <f t="shared" si="647"/>
        <v>0</v>
      </c>
      <c r="AD2313" s="21">
        <f t="shared" si="653"/>
        <v>0</v>
      </c>
      <c r="AE2313" s="21" t="str">
        <f t="shared" si="648"/>
        <v>4/6/12:00</v>
      </c>
    </row>
    <row r="2314" spans="2:31">
      <c r="B2314" s="37">
        <v>4</v>
      </c>
      <c r="C2314" s="38">
        <v>6</v>
      </c>
      <c r="D2314" s="39">
        <v>13</v>
      </c>
      <c r="E2314" s="17">
        <v>8.9</v>
      </c>
      <c r="F2314" s="17">
        <v>389</v>
      </c>
      <c r="G2314" s="17">
        <v>4</v>
      </c>
      <c r="H2314" s="37">
        <f t="shared" si="636"/>
        <v>48.02</v>
      </c>
      <c r="I2314" s="37">
        <f>IF(H2314&lt;'Roof Calculator'!$G$8, 1, 0)</f>
        <v>1</v>
      </c>
      <c r="J2314" s="37">
        <f>IF(H2314&gt;='Roof Calculator'!$G$8, 1, 0)</f>
        <v>0</v>
      </c>
      <c r="K2314" s="37">
        <f t="shared" si="637"/>
        <v>48.02</v>
      </c>
      <c r="L2314" s="37">
        <f t="shared" si="638"/>
        <v>0</v>
      </c>
      <c r="M2314" s="37">
        <v>0</v>
      </c>
      <c r="N2314" s="37">
        <f t="shared" si="639"/>
        <v>389</v>
      </c>
      <c r="O2314" s="37">
        <v>0</v>
      </c>
      <c r="P2314" s="37">
        <v>0</v>
      </c>
      <c r="Q2314" s="21">
        <f t="shared" si="640"/>
        <v>39.790999999999997</v>
      </c>
      <c r="R2314" s="21">
        <f t="shared" si="649"/>
        <v>96.500000000002231</v>
      </c>
      <c r="S2314" s="21">
        <f t="shared" si="650"/>
        <v>6.0228640569578227</v>
      </c>
      <c r="T2314" s="21">
        <f t="shared" si="641"/>
        <v>86.147999999999996</v>
      </c>
      <c r="U2314" s="37">
        <f>VLOOKUP(Time_Zone, 'LSTM LookUp'!$B$5:$D$8, 3, FALSE)</f>
        <v>-75</v>
      </c>
      <c r="V2314" s="21">
        <f t="shared" si="651"/>
        <v>-2.6384607662261312</v>
      </c>
      <c r="W2314" s="21">
        <f t="shared" si="642"/>
        <v>175.48838480844347</v>
      </c>
      <c r="X2314" s="21">
        <f t="shared" si="643"/>
        <v>-2.7784953703816013</v>
      </c>
      <c r="Y2314" s="21">
        <f t="shared" si="644"/>
        <v>386.22150462961838</v>
      </c>
      <c r="Z2314" s="21">
        <f t="shared" si="652"/>
        <v>122.42547136717373</v>
      </c>
      <c r="AA2314" s="21">
        <f t="shared" si="645"/>
        <v>122.42547136717373</v>
      </c>
      <c r="AB2314" s="21">
        <f t="shared" si="646"/>
        <v>0</v>
      </c>
      <c r="AC2314" s="21">
        <f t="shared" si="647"/>
        <v>0</v>
      </c>
      <c r="AD2314" s="21">
        <f t="shared" si="653"/>
        <v>0</v>
      </c>
      <c r="AE2314" s="21" t="str">
        <f t="shared" si="648"/>
        <v>4/6/13:00</v>
      </c>
    </row>
    <row r="2315" spans="2:31">
      <c r="B2315" s="37">
        <v>4</v>
      </c>
      <c r="C2315" s="38">
        <v>6</v>
      </c>
      <c r="D2315" s="39">
        <v>14</v>
      </c>
      <c r="E2315" s="17">
        <v>8.9</v>
      </c>
      <c r="F2315" s="17">
        <v>214</v>
      </c>
      <c r="G2315" s="17">
        <v>0</v>
      </c>
      <c r="H2315" s="37">
        <f t="shared" si="636"/>
        <v>48.02</v>
      </c>
      <c r="I2315" s="37">
        <f>IF(H2315&lt;'Roof Calculator'!$G$8, 1, 0)</f>
        <v>1</v>
      </c>
      <c r="J2315" s="37">
        <f>IF(H2315&gt;='Roof Calculator'!$G$8, 1, 0)</f>
        <v>0</v>
      </c>
      <c r="K2315" s="37">
        <f t="shared" si="637"/>
        <v>48.02</v>
      </c>
      <c r="L2315" s="37">
        <f t="shared" si="638"/>
        <v>0</v>
      </c>
      <c r="M2315" s="37">
        <v>0</v>
      </c>
      <c r="N2315" s="37">
        <f t="shared" si="639"/>
        <v>214</v>
      </c>
      <c r="O2315" s="37">
        <v>0</v>
      </c>
      <c r="P2315" s="37">
        <v>0</v>
      </c>
      <c r="Q2315" s="21">
        <f t="shared" si="640"/>
        <v>39.790999999999997</v>
      </c>
      <c r="R2315" s="21">
        <f t="shared" si="649"/>
        <v>96.541666666668903</v>
      </c>
      <c r="S2315" s="21">
        <f t="shared" si="650"/>
        <v>6.0387256457720788</v>
      </c>
      <c r="T2315" s="21">
        <f t="shared" si="641"/>
        <v>86.147999999999996</v>
      </c>
      <c r="U2315" s="37">
        <f>VLOOKUP(Time_Zone, 'LSTM LookUp'!$B$5:$D$8, 3, FALSE)</f>
        <v>-75</v>
      </c>
      <c r="V2315" s="21">
        <f t="shared" si="651"/>
        <v>-2.6258876611832687</v>
      </c>
      <c r="W2315" s="21">
        <f t="shared" si="642"/>
        <v>190.49152808470419</v>
      </c>
      <c r="X2315" s="21">
        <f t="shared" si="643"/>
        <v>0</v>
      </c>
      <c r="Y2315" s="21">
        <f t="shared" si="644"/>
        <v>214</v>
      </c>
      <c r="Z2315" s="21">
        <f t="shared" si="652"/>
        <v>67.834262356001489</v>
      </c>
      <c r="AA2315" s="21">
        <f t="shared" si="645"/>
        <v>67.834262356001489</v>
      </c>
      <c r="AB2315" s="21">
        <f t="shared" si="646"/>
        <v>0</v>
      </c>
      <c r="AC2315" s="21">
        <f t="shared" si="647"/>
        <v>0</v>
      </c>
      <c r="AD2315" s="21">
        <f t="shared" si="653"/>
        <v>0</v>
      </c>
      <c r="AE2315" s="21" t="str">
        <f t="shared" si="648"/>
        <v>4/6/14:00</v>
      </c>
    </row>
    <row r="2316" spans="2:31">
      <c r="B2316" s="37">
        <v>4</v>
      </c>
      <c r="C2316" s="38">
        <v>6</v>
      </c>
      <c r="D2316" s="39">
        <v>15</v>
      </c>
      <c r="E2316" s="17">
        <v>10</v>
      </c>
      <c r="F2316" s="17">
        <v>384</v>
      </c>
      <c r="G2316" s="17">
        <v>2</v>
      </c>
      <c r="H2316" s="37">
        <f t="shared" si="636"/>
        <v>50</v>
      </c>
      <c r="I2316" s="37">
        <f>IF(H2316&lt;'Roof Calculator'!$G$8, 1, 0)</f>
        <v>1</v>
      </c>
      <c r="J2316" s="37">
        <f>IF(H2316&gt;='Roof Calculator'!$G$8, 1, 0)</f>
        <v>0</v>
      </c>
      <c r="K2316" s="37">
        <f t="shared" si="637"/>
        <v>50</v>
      </c>
      <c r="L2316" s="37">
        <f t="shared" si="638"/>
        <v>0</v>
      </c>
      <c r="M2316" s="37">
        <v>0</v>
      </c>
      <c r="N2316" s="37">
        <f t="shared" si="639"/>
        <v>384</v>
      </c>
      <c r="O2316" s="37">
        <v>0</v>
      </c>
      <c r="P2316" s="37">
        <v>0</v>
      </c>
      <c r="Q2316" s="21">
        <f t="shared" si="640"/>
        <v>39.790999999999997</v>
      </c>
      <c r="R2316" s="21">
        <f t="shared" si="649"/>
        <v>96.583333333335574</v>
      </c>
      <c r="S2316" s="21">
        <f t="shared" si="650"/>
        <v>6.0545845807932333</v>
      </c>
      <c r="T2316" s="21">
        <f t="shared" si="641"/>
        <v>86.147999999999996</v>
      </c>
      <c r="U2316" s="37">
        <f>VLOOKUP(Time_Zone, 'LSTM LookUp'!$B$5:$D$8, 3, FALSE)</f>
        <v>-75</v>
      </c>
      <c r="V2316" s="21">
        <f t="shared" si="651"/>
        <v>-2.6133209726954396</v>
      </c>
      <c r="W2316" s="21">
        <f t="shared" si="642"/>
        <v>205.49466975682617</v>
      </c>
      <c r="X2316" s="21">
        <f t="shared" si="643"/>
        <v>-1.2443814528300858</v>
      </c>
      <c r="Y2316" s="21">
        <f t="shared" si="644"/>
        <v>382.75561854716989</v>
      </c>
      <c r="Z2316" s="21">
        <f t="shared" si="652"/>
        <v>121.32684601290819</v>
      </c>
      <c r="AA2316" s="21">
        <f t="shared" si="645"/>
        <v>121.32684601290819</v>
      </c>
      <c r="AB2316" s="21">
        <f t="shared" si="646"/>
        <v>0</v>
      </c>
      <c r="AC2316" s="21">
        <f t="shared" si="647"/>
        <v>0</v>
      </c>
      <c r="AD2316" s="21">
        <f t="shared" si="653"/>
        <v>0</v>
      </c>
      <c r="AE2316" s="21" t="str">
        <f t="shared" si="648"/>
        <v>4/6/15:00</v>
      </c>
    </row>
    <row r="2317" spans="2:31">
      <c r="B2317" s="37">
        <v>4</v>
      </c>
      <c r="C2317" s="38">
        <v>6</v>
      </c>
      <c r="D2317" s="39">
        <v>16</v>
      </c>
      <c r="E2317" s="17">
        <v>10</v>
      </c>
      <c r="F2317" s="17">
        <v>338</v>
      </c>
      <c r="G2317" s="17">
        <v>1</v>
      </c>
      <c r="H2317" s="37">
        <f t="shared" si="636"/>
        <v>50</v>
      </c>
      <c r="I2317" s="37">
        <f>IF(H2317&lt;'Roof Calculator'!$G$8, 1, 0)</f>
        <v>1</v>
      </c>
      <c r="J2317" s="37">
        <f>IF(H2317&gt;='Roof Calculator'!$G$8, 1, 0)</f>
        <v>0</v>
      </c>
      <c r="K2317" s="37">
        <f t="shared" si="637"/>
        <v>50</v>
      </c>
      <c r="L2317" s="37">
        <f t="shared" si="638"/>
        <v>0</v>
      </c>
      <c r="M2317" s="37">
        <v>0</v>
      </c>
      <c r="N2317" s="37">
        <f t="shared" si="639"/>
        <v>338</v>
      </c>
      <c r="O2317" s="37">
        <v>0</v>
      </c>
      <c r="P2317" s="37">
        <v>0</v>
      </c>
      <c r="Q2317" s="21">
        <f t="shared" si="640"/>
        <v>39.790999999999997</v>
      </c>
      <c r="R2317" s="21">
        <f t="shared" si="649"/>
        <v>96.625000000002245</v>
      </c>
      <c r="S2317" s="21">
        <f t="shared" si="650"/>
        <v>6.0704408548437607</v>
      </c>
      <c r="T2317" s="21">
        <f t="shared" si="641"/>
        <v>86.147999999999996</v>
      </c>
      <c r="U2317" s="37">
        <f>VLOOKUP(Time_Zone, 'LSTM LookUp'!$B$5:$D$8, 3, FALSE)</f>
        <v>-75</v>
      </c>
      <c r="V2317" s="21">
        <f t="shared" si="651"/>
        <v>-2.6007607260176431</v>
      </c>
      <c r="W2317" s="21">
        <f t="shared" si="642"/>
        <v>220.49780981849563</v>
      </c>
      <c r="X2317" s="21">
        <f t="shared" si="643"/>
        <v>-0.51334697477225821</v>
      </c>
      <c r="Y2317" s="21">
        <f t="shared" si="644"/>
        <v>337.48665302522772</v>
      </c>
      <c r="Z2317" s="21">
        <f t="shared" si="652"/>
        <v>106.97737459328103</v>
      </c>
      <c r="AA2317" s="21">
        <f t="shared" si="645"/>
        <v>106.97737459328103</v>
      </c>
      <c r="AB2317" s="21">
        <f t="shared" si="646"/>
        <v>0</v>
      </c>
      <c r="AC2317" s="21">
        <f t="shared" si="647"/>
        <v>0</v>
      </c>
      <c r="AD2317" s="21">
        <f t="shared" si="653"/>
        <v>0</v>
      </c>
      <c r="AE2317" s="21" t="str">
        <f t="shared" si="648"/>
        <v>4/6/16:00</v>
      </c>
    </row>
    <row r="2318" spans="2:31">
      <c r="B2318" s="37">
        <v>4</v>
      </c>
      <c r="C2318" s="38">
        <v>6</v>
      </c>
      <c r="D2318" s="39">
        <v>17</v>
      </c>
      <c r="E2318" s="17">
        <v>10.6</v>
      </c>
      <c r="F2318" s="17">
        <v>248</v>
      </c>
      <c r="G2318" s="17">
        <v>0</v>
      </c>
      <c r="H2318" s="37">
        <f t="shared" si="636"/>
        <v>51.08</v>
      </c>
      <c r="I2318" s="37">
        <f>IF(H2318&lt;'Roof Calculator'!$G$8, 1, 0)</f>
        <v>1</v>
      </c>
      <c r="J2318" s="37">
        <f>IF(H2318&gt;='Roof Calculator'!$G$8, 1, 0)</f>
        <v>0</v>
      </c>
      <c r="K2318" s="37">
        <f t="shared" si="637"/>
        <v>51.08</v>
      </c>
      <c r="L2318" s="37">
        <f t="shared" si="638"/>
        <v>0</v>
      </c>
      <c r="M2318" s="37">
        <v>0</v>
      </c>
      <c r="N2318" s="37">
        <f t="shared" si="639"/>
        <v>248</v>
      </c>
      <c r="O2318" s="37">
        <v>0</v>
      </c>
      <c r="P2318" s="37">
        <v>0</v>
      </c>
      <c r="Q2318" s="21">
        <f t="shared" si="640"/>
        <v>39.790999999999997</v>
      </c>
      <c r="R2318" s="21">
        <f t="shared" si="649"/>
        <v>96.666666666668917</v>
      </c>
      <c r="S2318" s="21">
        <f t="shared" si="650"/>
        <v>6.086294460745675</v>
      </c>
      <c r="T2318" s="21">
        <f t="shared" si="641"/>
        <v>86.147999999999996</v>
      </c>
      <c r="U2318" s="37">
        <f>VLOOKUP(Time_Zone, 'LSTM LookUp'!$B$5:$D$8, 3, FALSE)</f>
        <v>-75</v>
      </c>
      <c r="V2318" s="21">
        <f t="shared" si="651"/>
        <v>-2.5882069463855526</v>
      </c>
      <c r="W2318" s="21">
        <f t="shared" si="642"/>
        <v>235.50094826340364</v>
      </c>
      <c r="X2318" s="21">
        <f t="shared" si="643"/>
        <v>0</v>
      </c>
      <c r="Y2318" s="21">
        <f t="shared" si="644"/>
        <v>248</v>
      </c>
      <c r="Z2318" s="21">
        <f t="shared" si="652"/>
        <v>78.611668524712002</v>
      </c>
      <c r="AA2318" s="21">
        <f t="shared" si="645"/>
        <v>78.611668524712002</v>
      </c>
      <c r="AB2318" s="21">
        <f t="shared" si="646"/>
        <v>0</v>
      </c>
      <c r="AC2318" s="21">
        <f t="shared" si="647"/>
        <v>0</v>
      </c>
      <c r="AD2318" s="21">
        <f t="shared" si="653"/>
        <v>0</v>
      </c>
      <c r="AE2318" s="21" t="str">
        <f t="shared" si="648"/>
        <v>4/6/17:00</v>
      </c>
    </row>
    <row r="2319" spans="2:31">
      <c r="B2319" s="37">
        <v>4</v>
      </c>
      <c r="C2319" s="38">
        <v>6</v>
      </c>
      <c r="D2319" s="39">
        <v>18</v>
      </c>
      <c r="E2319" s="17">
        <v>10</v>
      </c>
      <c r="F2319" s="17">
        <v>132</v>
      </c>
      <c r="G2319" s="17">
        <v>1</v>
      </c>
      <c r="H2319" s="37">
        <f t="shared" si="636"/>
        <v>50</v>
      </c>
      <c r="I2319" s="37">
        <f>IF(H2319&lt;'Roof Calculator'!$G$8, 1, 0)</f>
        <v>1</v>
      </c>
      <c r="J2319" s="37">
        <f>IF(H2319&gt;='Roof Calculator'!$G$8, 1, 0)</f>
        <v>0</v>
      </c>
      <c r="K2319" s="37">
        <f t="shared" si="637"/>
        <v>50</v>
      </c>
      <c r="L2319" s="37">
        <f t="shared" si="638"/>
        <v>0</v>
      </c>
      <c r="M2319" s="37">
        <v>0</v>
      </c>
      <c r="N2319" s="37">
        <f t="shared" si="639"/>
        <v>132</v>
      </c>
      <c r="O2319" s="37">
        <v>0</v>
      </c>
      <c r="P2319" s="37">
        <v>0</v>
      </c>
      <c r="Q2319" s="21">
        <f t="shared" si="640"/>
        <v>39.790999999999997</v>
      </c>
      <c r="R2319" s="21">
        <f t="shared" si="649"/>
        <v>96.708333333335588</v>
      </c>
      <c r="S2319" s="21">
        <f t="shared" si="650"/>
        <v>6.1021453913205521</v>
      </c>
      <c r="T2319" s="21">
        <f t="shared" si="641"/>
        <v>86.147999999999996</v>
      </c>
      <c r="U2319" s="37">
        <f>VLOOKUP(Time_Zone, 'LSTM LookUp'!$B$5:$D$8, 3, FALSE)</f>
        <v>-75</v>
      </c>
      <c r="V2319" s="21">
        <f t="shared" si="651"/>
        <v>-2.5756596590154439</v>
      </c>
      <c r="W2319" s="21">
        <f t="shared" si="642"/>
        <v>250.50408508524612</v>
      </c>
      <c r="X2319" s="21">
        <f t="shared" si="643"/>
        <v>-0.18695556248178158</v>
      </c>
      <c r="Y2319" s="21">
        <f t="shared" si="644"/>
        <v>131.81304443751822</v>
      </c>
      <c r="Z2319" s="21">
        <f t="shared" si="652"/>
        <v>41.782432889335951</v>
      </c>
      <c r="AA2319" s="21">
        <f t="shared" si="645"/>
        <v>41.782432889335951</v>
      </c>
      <c r="AB2319" s="21">
        <f t="shared" si="646"/>
        <v>0</v>
      </c>
      <c r="AC2319" s="21">
        <f t="shared" si="647"/>
        <v>0</v>
      </c>
      <c r="AD2319" s="21">
        <f t="shared" si="653"/>
        <v>0</v>
      </c>
      <c r="AE2319" s="21" t="str">
        <f t="shared" si="648"/>
        <v>4/6/18:00</v>
      </c>
    </row>
    <row r="2320" spans="2:31">
      <c r="B2320" s="37">
        <v>4</v>
      </c>
      <c r="C2320" s="38">
        <v>6</v>
      </c>
      <c r="D2320" s="39">
        <v>19</v>
      </c>
      <c r="E2320" s="17">
        <v>9.4</v>
      </c>
      <c r="F2320" s="17">
        <v>48</v>
      </c>
      <c r="G2320" s="17">
        <v>1</v>
      </c>
      <c r="H2320" s="37">
        <f t="shared" si="636"/>
        <v>48.92</v>
      </c>
      <c r="I2320" s="37">
        <f>IF(H2320&lt;'Roof Calculator'!$G$8, 1, 0)</f>
        <v>1</v>
      </c>
      <c r="J2320" s="37">
        <f>IF(H2320&gt;='Roof Calculator'!$G$8, 1, 0)</f>
        <v>0</v>
      </c>
      <c r="K2320" s="37">
        <f t="shared" si="637"/>
        <v>48.92</v>
      </c>
      <c r="L2320" s="37">
        <f t="shared" si="638"/>
        <v>0</v>
      </c>
      <c r="M2320" s="37">
        <v>0</v>
      </c>
      <c r="N2320" s="37">
        <f t="shared" si="639"/>
        <v>48</v>
      </c>
      <c r="O2320" s="37">
        <v>0</v>
      </c>
      <c r="P2320" s="37">
        <v>0</v>
      </c>
      <c r="Q2320" s="21">
        <f t="shared" si="640"/>
        <v>39.790999999999997</v>
      </c>
      <c r="R2320" s="21">
        <f t="shared" si="649"/>
        <v>96.75000000000226</v>
      </c>
      <c r="S2320" s="21">
        <f t="shared" si="650"/>
        <v>6.1179936393894954</v>
      </c>
      <c r="T2320" s="21">
        <f t="shared" si="641"/>
        <v>86.147999999999996</v>
      </c>
      <c r="U2320" s="37">
        <f>VLOOKUP(Time_Zone, 'LSTM LookUp'!$B$5:$D$8, 3, FALSE)</f>
        <v>-75</v>
      </c>
      <c r="V2320" s="21">
        <f t="shared" si="651"/>
        <v>-2.5631188891041559</v>
      </c>
      <c r="W2320" s="21">
        <f t="shared" si="642"/>
        <v>265.50722027772389</v>
      </c>
      <c r="X2320" s="21">
        <f t="shared" si="643"/>
        <v>8.3603089073631398E-3</v>
      </c>
      <c r="Y2320" s="21">
        <f t="shared" si="644"/>
        <v>48.008360308907363</v>
      </c>
      <c r="Z2320" s="21">
        <f t="shared" si="652"/>
        <v>15.217811721849863</v>
      </c>
      <c r="AA2320" s="21">
        <f t="shared" si="645"/>
        <v>15.217811721849863</v>
      </c>
      <c r="AB2320" s="21">
        <f t="shared" si="646"/>
        <v>0</v>
      </c>
      <c r="AC2320" s="21">
        <f t="shared" si="647"/>
        <v>0</v>
      </c>
      <c r="AD2320" s="21">
        <f t="shared" si="653"/>
        <v>0</v>
      </c>
      <c r="AE2320" s="21" t="str">
        <f t="shared" si="648"/>
        <v>4/6/19:00</v>
      </c>
    </row>
    <row r="2321" spans="2:31">
      <c r="B2321" s="37">
        <v>4</v>
      </c>
      <c r="C2321" s="38">
        <v>6</v>
      </c>
      <c r="D2321" s="39">
        <v>20</v>
      </c>
      <c r="E2321" s="17">
        <v>8.9</v>
      </c>
      <c r="F2321" s="17">
        <v>3</v>
      </c>
      <c r="G2321" s="17">
        <v>0</v>
      </c>
      <c r="H2321" s="37">
        <f t="shared" si="636"/>
        <v>48.02</v>
      </c>
      <c r="I2321" s="37">
        <f>IF(H2321&lt;'Roof Calculator'!$G$8, 1, 0)</f>
        <v>1</v>
      </c>
      <c r="J2321" s="37">
        <f>IF(H2321&gt;='Roof Calculator'!$G$8, 1, 0)</f>
        <v>0</v>
      </c>
      <c r="K2321" s="37">
        <f t="shared" si="637"/>
        <v>48.02</v>
      </c>
      <c r="L2321" s="37">
        <f t="shared" si="638"/>
        <v>0</v>
      </c>
      <c r="M2321" s="37">
        <v>0</v>
      </c>
      <c r="N2321" s="37">
        <f t="shared" si="639"/>
        <v>3</v>
      </c>
      <c r="O2321" s="37">
        <v>0</v>
      </c>
      <c r="P2321" s="37">
        <v>0</v>
      </c>
      <c r="Q2321" s="21">
        <f t="shared" si="640"/>
        <v>39.790999999999997</v>
      </c>
      <c r="R2321" s="21">
        <f t="shared" si="649"/>
        <v>96.791666666668931</v>
      </c>
      <c r="S2321" s="21">
        <f t="shared" si="650"/>
        <v>6.1338391977731659</v>
      </c>
      <c r="T2321" s="21">
        <f t="shared" si="641"/>
        <v>86.147999999999996</v>
      </c>
      <c r="U2321" s="37">
        <f>VLOOKUP(Time_Zone, 'LSTM LookUp'!$B$5:$D$8, 3, FALSE)</f>
        <v>-75</v>
      </c>
      <c r="V2321" s="21">
        <f t="shared" si="651"/>
        <v>-2.550584661829038</v>
      </c>
      <c r="W2321" s="21">
        <f t="shared" si="642"/>
        <v>280.51035383454274</v>
      </c>
      <c r="X2321" s="21">
        <f t="shared" si="643"/>
        <v>0</v>
      </c>
      <c r="Y2321" s="21">
        <f t="shared" si="644"/>
        <v>3</v>
      </c>
      <c r="Z2321" s="21">
        <f t="shared" si="652"/>
        <v>0.95094760312151616</v>
      </c>
      <c r="AA2321" s="21">
        <f t="shared" si="645"/>
        <v>0.95094760312151616</v>
      </c>
      <c r="AB2321" s="21">
        <f t="shared" si="646"/>
        <v>0</v>
      </c>
      <c r="AC2321" s="21">
        <f t="shared" si="647"/>
        <v>0</v>
      </c>
      <c r="AD2321" s="21">
        <f t="shared" si="653"/>
        <v>0</v>
      </c>
      <c r="AE2321" s="21" t="str">
        <f t="shared" si="648"/>
        <v>4/6/20:00</v>
      </c>
    </row>
    <row r="2322" spans="2:31">
      <c r="B2322" s="37">
        <v>4</v>
      </c>
      <c r="C2322" s="38">
        <v>6</v>
      </c>
      <c r="D2322" s="39">
        <v>21</v>
      </c>
      <c r="E2322" s="17">
        <v>7.8</v>
      </c>
      <c r="F2322" s="17">
        <v>0</v>
      </c>
      <c r="G2322" s="17">
        <v>0</v>
      </c>
      <c r="H2322" s="37">
        <f t="shared" si="636"/>
        <v>46.04</v>
      </c>
      <c r="I2322" s="37">
        <f>IF(H2322&lt;'Roof Calculator'!$G$8, 1, 0)</f>
        <v>1</v>
      </c>
      <c r="J2322" s="37">
        <f>IF(H2322&gt;='Roof Calculator'!$G$8, 1, 0)</f>
        <v>0</v>
      </c>
      <c r="K2322" s="37">
        <f t="shared" si="637"/>
        <v>46.04</v>
      </c>
      <c r="L2322" s="37">
        <f t="shared" si="638"/>
        <v>0</v>
      </c>
      <c r="M2322" s="37">
        <v>0</v>
      </c>
      <c r="N2322" s="37">
        <f t="shared" si="639"/>
        <v>0</v>
      </c>
      <c r="O2322" s="37">
        <v>0</v>
      </c>
      <c r="P2322" s="37">
        <v>0</v>
      </c>
      <c r="Q2322" s="21">
        <f t="shared" si="640"/>
        <v>39.790999999999997</v>
      </c>
      <c r="R2322" s="21">
        <f t="shared" si="649"/>
        <v>96.833333333335602</v>
      </c>
      <c r="S2322" s="21">
        <f t="shared" si="650"/>
        <v>6.1496820592917603</v>
      </c>
      <c r="T2322" s="21">
        <f t="shared" si="641"/>
        <v>86.147999999999996</v>
      </c>
      <c r="U2322" s="37">
        <f>VLOOKUP(Time_Zone, 'LSTM LookUp'!$B$5:$D$8, 3, FALSE)</f>
        <v>-75</v>
      </c>
      <c r="V2322" s="21">
        <f t="shared" si="651"/>
        <v>-2.5380570023478923</v>
      </c>
      <c r="W2322" s="21">
        <f t="shared" si="642"/>
        <v>295.51348574941301</v>
      </c>
      <c r="X2322" s="21">
        <f t="shared" si="643"/>
        <v>0</v>
      </c>
      <c r="Y2322" s="21">
        <f t="shared" si="644"/>
        <v>0</v>
      </c>
      <c r="Z2322" s="21">
        <f t="shared" si="652"/>
        <v>0</v>
      </c>
      <c r="AA2322" s="21">
        <f t="shared" si="645"/>
        <v>0</v>
      </c>
      <c r="AB2322" s="21">
        <f t="shared" si="646"/>
        <v>0</v>
      </c>
      <c r="AC2322" s="21">
        <f t="shared" si="647"/>
        <v>0</v>
      </c>
      <c r="AD2322" s="21">
        <f t="shared" si="653"/>
        <v>0</v>
      </c>
      <c r="AE2322" s="21" t="str">
        <f t="shared" si="648"/>
        <v>4/6/21:00</v>
      </c>
    </row>
    <row r="2323" spans="2:31">
      <c r="B2323" s="37">
        <v>4</v>
      </c>
      <c r="C2323" s="38">
        <v>6</v>
      </c>
      <c r="D2323" s="39">
        <v>22</v>
      </c>
      <c r="E2323" s="17">
        <v>7.8</v>
      </c>
      <c r="F2323" s="17">
        <v>0</v>
      </c>
      <c r="G2323" s="17">
        <v>0</v>
      </c>
      <c r="H2323" s="37">
        <f t="shared" si="636"/>
        <v>46.04</v>
      </c>
      <c r="I2323" s="37">
        <f>IF(H2323&lt;'Roof Calculator'!$G$8, 1, 0)</f>
        <v>1</v>
      </c>
      <c r="J2323" s="37">
        <f>IF(H2323&gt;='Roof Calculator'!$G$8, 1, 0)</f>
        <v>0</v>
      </c>
      <c r="K2323" s="37">
        <f t="shared" si="637"/>
        <v>46.04</v>
      </c>
      <c r="L2323" s="37">
        <f t="shared" si="638"/>
        <v>0</v>
      </c>
      <c r="M2323" s="37">
        <v>0</v>
      </c>
      <c r="N2323" s="37">
        <f t="shared" si="639"/>
        <v>0</v>
      </c>
      <c r="O2323" s="37">
        <v>0</v>
      </c>
      <c r="P2323" s="37">
        <v>0</v>
      </c>
      <c r="Q2323" s="21">
        <f t="shared" si="640"/>
        <v>39.790999999999997</v>
      </c>
      <c r="R2323" s="21">
        <f t="shared" si="649"/>
        <v>96.875000000002274</v>
      </c>
      <c r="S2323" s="21">
        <f t="shared" si="650"/>
        <v>6.1655222167650203</v>
      </c>
      <c r="T2323" s="21">
        <f t="shared" si="641"/>
        <v>86.147999999999996</v>
      </c>
      <c r="U2323" s="37">
        <f>VLOOKUP(Time_Zone, 'LSTM LookUp'!$B$5:$D$8, 3, FALSE)</f>
        <v>-75</v>
      </c>
      <c r="V2323" s="21">
        <f t="shared" si="651"/>
        <v>-2.52553593579893</v>
      </c>
      <c r="W2323" s="21">
        <f t="shared" si="642"/>
        <v>310.51661601605025</v>
      </c>
      <c r="X2323" s="21">
        <f t="shared" si="643"/>
        <v>0</v>
      </c>
      <c r="Y2323" s="21">
        <f t="shared" si="644"/>
        <v>0</v>
      </c>
      <c r="Z2323" s="21">
        <f t="shared" si="652"/>
        <v>0</v>
      </c>
      <c r="AA2323" s="21">
        <f t="shared" si="645"/>
        <v>0</v>
      </c>
      <c r="AB2323" s="21">
        <f t="shared" si="646"/>
        <v>0</v>
      </c>
      <c r="AC2323" s="21">
        <f t="shared" si="647"/>
        <v>0</v>
      </c>
      <c r="AD2323" s="21">
        <f t="shared" si="653"/>
        <v>0</v>
      </c>
      <c r="AE2323" s="21" t="str">
        <f t="shared" si="648"/>
        <v>4/6/22:00</v>
      </c>
    </row>
    <row r="2324" spans="2:31">
      <c r="B2324" s="37">
        <v>4</v>
      </c>
      <c r="C2324" s="38">
        <v>6</v>
      </c>
      <c r="D2324" s="39">
        <v>23</v>
      </c>
      <c r="E2324" s="17">
        <v>7.2</v>
      </c>
      <c r="F2324" s="17">
        <v>0</v>
      </c>
      <c r="G2324" s="17">
        <v>0</v>
      </c>
      <c r="H2324" s="37">
        <f t="shared" si="636"/>
        <v>44.96</v>
      </c>
      <c r="I2324" s="37">
        <f>IF(H2324&lt;'Roof Calculator'!$G$8, 1, 0)</f>
        <v>1</v>
      </c>
      <c r="J2324" s="37">
        <f>IF(H2324&gt;='Roof Calculator'!$G$8, 1, 0)</f>
        <v>0</v>
      </c>
      <c r="K2324" s="37">
        <f t="shared" si="637"/>
        <v>44.96</v>
      </c>
      <c r="L2324" s="37">
        <f t="shared" si="638"/>
        <v>0</v>
      </c>
      <c r="M2324" s="37">
        <v>0</v>
      </c>
      <c r="N2324" s="37">
        <f t="shared" si="639"/>
        <v>0</v>
      </c>
      <c r="O2324" s="37">
        <v>0</v>
      </c>
      <c r="P2324" s="37">
        <v>0</v>
      </c>
      <c r="Q2324" s="21">
        <f t="shared" si="640"/>
        <v>39.790999999999997</v>
      </c>
      <c r="R2324" s="21">
        <f t="shared" si="649"/>
        <v>96.916666666668945</v>
      </c>
      <c r="S2324" s="21">
        <f t="shared" si="650"/>
        <v>6.1813596630122412</v>
      </c>
      <c r="T2324" s="21">
        <f t="shared" si="641"/>
        <v>86.147999999999996</v>
      </c>
      <c r="U2324" s="37">
        <f>VLOOKUP(Time_Zone, 'LSTM LookUp'!$B$5:$D$8, 3, FALSE)</f>
        <v>-75</v>
      </c>
      <c r="V2324" s="21">
        <f t="shared" si="651"/>
        <v>-2.5130214873007124</v>
      </c>
      <c r="W2324" s="21">
        <f t="shared" si="642"/>
        <v>325.51974462817486</v>
      </c>
      <c r="X2324" s="21">
        <f t="shared" si="643"/>
        <v>0</v>
      </c>
      <c r="Y2324" s="21">
        <f t="shared" si="644"/>
        <v>0</v>
      </c>
      <c r="Z2324" s="21">
        <f t="shared" si="652"/>
        <v>0</v>
      </c>
      <c r="AA2324" s="21">
        <f t="shared" si="645"/>
        <v>0</v>
      </c>
      <c r="AB2324" s="21">
        <f t="shared" si="646"/>
        <v>0</v>
      </c>
      <c r="AC2324" s="21">
        <f t="shared" si="647"/>
        <v>0</v>
      </c>
      <c r="AD2324" s="21">
        <f t="shared" si="653"/>
        <v>0</v>
      </c>
      <c r="AE2324" s="21" t="str">
        <f t="shared" si="648"/>
        <v>4/6/23:00</v>
      </c>
    </row>
    <row r="2325" spans="2:31">
      <c r="B2325" s="37">
        <v>4</v>
      </c>
      <c r="C2325" s="38">
        <v>6</v>
      </c>
      <c r="D2325" s="39">
        <v>24</v>
      </c>
      <c r="E2325" s="17">
        <v>7.2</v>
      </c>
      <c r="F2325" s="17">
        <v>0</v>
      </c>
      <c r="G2325" s="17">
        <v>0</v>
      </c>
      <c r="H2325" s="37">
        <f t="shared" si="636"/>
        <v>44.96</v>
      </c>
      <c r="I2325" s="37">
        <f>IF(H2325&lt;'Roof Calculator'!$G$8, 1, 0)</f>
        <v>1</v>
      </c>
      <c r="J2325" s="37">
        <f>IF(H2325&gt;='Roof Calculator'!$G$8, 1, 0)</f>
        <v>0</v>
      </c>
      <c r="K2325" s="37">
        <f t="shared" si="637"/>
        <v>44.96</v>
      </c>
      <c r="L2325" s="37">
        <f t="shared" si="638"/>
        <v>0</v>
      </c>
      <c r="M2325" s="37">
        <v>0</v>
      </c>
      <c r="N2325" s="37">
        <f t="shared" si="639"/>
        <v>0</v>
      </c>
      <c r="O2325" s="37">
        <v>0</v>
      </c>
      <c r="P2325" s="37">
        <v>0</v>
      </c>
      <c r="Q2325" s="21">
        <f t="shared" si="640"/>
        <v>39.790999999999997</v>
      </c>
      <c r="R2325" s="21">
        <f t="shared" si="649"/>
        <v>96.958333333335617</v>
      </c>
      <c r="S2325" s="21">
        <f t="shared" si="650"/>
        <v>6.1971943908522436</v>
      </c>
      <c r="T2325" s="21">
        <f t="shared" si="641"/>
        <v>86.147999999999996</v>
      </c>
      <c r="U2325" s="37">
        <f>VLOOKUP(Time_Zone, 'LSTM LookUp'!$B$5:$D$8, 3, FALSE)</f>
        <v>-75</v>
      </c>
      <c r="V2325" s="21">
        <f t="shared" si="651"/>
        <v>-2.5005136819521079</v>
      </c>
      <c r="W2325" s="21">
        <f t="shared" si="642"/>
        <v>340.52287157951196</v>
      </c>
      <c r="X2325" s="21">
        <f t="shared" si="643"/>
        <v>0</v>
      </c>
      <c r="Y2325" s="21">
        <f t="shared" si="644"/>
        <v>0</v>
      </c>
      <c r="Z2325" s="21">
        <f t="shared" si="652"/>
        <v>0</v>
      </c>
      <c r="AA2325" s="21">
        <f t="shared" si="645"/>
        <v>0</v>
      </c>
      <c r="AB2325" s="21">
        <f t="shared" si="646"/>
        <v>0</v>
      </c>
      <c r="AC2325" s="21">
        <f t="shared" si="647"/>
        <v>0</v>
      </c>
      <c r="AD2325" s="21">
        <f t="shared" si="653"/>
        <v>0</v>
      </c>
      <c r="AE2325" s="21" t="str">
        <f t="shared" si="648"/>
        <v>4/6/24:00</v>
      </c>
    </row>
    <row r="2326" spans="2:31">
      <c r="B2326" s="37">
        <v>4</v>
      </c>
      <c r="C2326" s="38">
        <v>7</v>
      </c>
      <c r="D2326" s="39">
        <v>1</v>
      </c>
      <c r="E2326" s="17">
        <v>6.7</v>
      </c>
      <c r="F2326" s="17">
        <v>0</v>
      </c>
      <c r="G2326" s="17">
        <v>0</v>
      </c>
      <c r="H2326" s="37">
        <f t="shared" ref="H2326:H2389" si="654">E2326*9/5+32</f>
        <v>44.06</v>
      </c>
      <c r="I2326" s="37">
        <f>IF(H2326&lt;'Roof Calculator'!$G$8, 1, 0)</f>
        <v>1</v>
      </c>
      <c r="J2326" s="37">
        <f>IF(H2326&gt;='Roof Calculator'!$G$8, 1, 0)</f>
        <v>0</v>
      </c>
      <c r="K2326" s="37">
        <f t="shared" ref="K2326:K2389" si="655">I2326*H2326</f>
        <v>44.06</v>
      </c>
      <c r="L2326" s="37">
        <f t="shared" ref="L2326:L2389" si="656">J2326*H2326</f>
        <v>0</v>
      </c>
      <c r="M2326" s="37">
        <v>0</v>
      </c>
      <c r="N2326" s="37">
        <f t="shared" ref="N2326:N2389" si="657">F2326*(180-M2326)/180</f>
        <v>0</v>
      </c>
      <c r="O2326" s="37">
        <v>0</v>
      </c>
      <c r="P2326" s="37">
        <v>0</v>
      </c>
      <c r="Q2326" s="21">
        <f t="shared" ref="Q2326:Q2389" si="658">Latitude</f>
        <v>39.790999999999997</v>
      </c>
      <c r="R2326" s="21">
        <f t="shared" si="649"/>
        <v>97.000000000002288</v>
      </c>
      <c r="S2326" s="21">
        <f t="shared" si="650"/>
        <v>6.2130263931034015</v>
      </c>
      <c r="T2326" s="21">
        <f t="shared" ref="T2326:T2389" si="659">Longitude</f>
        <v>86.147999999999996</v>
      </c>
      <c r="U2326" s="37">
        <f>VLOOKUP(Time_Zone, 'LSTM LookUp'!$B$5:$D$8, 3, FALSE)</f>
        <v>-75</v>
      </c>
      <c r="V2326" s="21">
        <f t="shared" si="651"/>
        <v>-2.4880125448322317</v>
      </c>
      <c r="W2326" s="21">
        <f t="shared" ref="W2326:W2389" si="660">15*((D2326+(4*(T2326-U2326)+V2326)/60)-12)</f>
        <v>-4.4740031362080668</v>
      </c>
      <c r="X2326" s="21">
        <f t="shared" ref="X2326:X2389" si="661">G2326*(SIN(S2326*PI()/180)*SIN(Q2326*PI()/180)*COS(O2326*PI()/180)-SIN(S2326*PI()/180)*COS(Q2326*PI()/180)*SIN(O2326*PI()/180)*COS(P2326*PI()/180)+COS(S2326*PI()/180)*COS(Q2326*PI()/180)*COS(O2326*PI()/180)*COS(W2326*PI()/180)+COS(S2326*PI()/180)*SIN(Q2326*PI()/180)*SIN(O2326*PI()/180)*COS(P2326*PI()/180)*COS(W2326*PI()/180)+COS(S2326*PI()/180)*SIN(P2326*PI()/180)*SIN(W2326*PI()/180)*SIN(O2326*PI()/180))</f>
        <v>0</v>
      </c>
      <c r="Y2326" s="21">
        <f t="shared" ref="Y2326:Y2389" si="662">X2326+N2326</f>
        <v>0</v>
      </c>
      <c r="Z2326" s="21">
        <f t="shared" si="652"/>
        <v>0</v>
      </c>
      <c r="AA2326" s="21">
        <f t="shared" ref="AA2326:AA2389" si="663">Z2326*I2326</f>
        <v>0</v>
      </c>
      <c r="AB2326" s="21">
        <f t="shared" ref="AB2326:AB2389" si="664">Z2326*J2326</f>
        <v>0</v>
      </c>
      <c r="AC2326" s="21">
        <f t="shared" ref="AC2326:AC2389" si="665">L2326</f>
        <v>0</v>
      </c>
      <c r="AD2326" s="21">
        <f t="shared" si="653"/>
        <v>0</v>
      </c>
      <c r="AE2326" s="21" t="str">
        <f t="shared" ref="AE2326:AE2389" si="666">CONCATENATE(B2326, "/", C2326, "/", D2326,":00")</f>
        <v>4/7/1:00</v>
      </c>
    </row>
    <row r="2327" spans="2:31">
      <c r="B2327" s="37">
        <v>4</v>
      </c>
      <c r="C2327" s="38">
        <v>7</v>
      </c>
      <c r="D2327" s="39">
        <v>2</v>
      </c>
      <c r="E2327" s="17">
        <v>6.1</v>
      </c>
      <c r="F2327" s="17">
        <v>0</v>
      </c>
      <c r="G2327" s="17">
        <v>0</v>
      </c>
      <c r="H2327" s="37">
        <f t="shared" si="654"/>
        <v>42.980000000000004</v>
      </c>
      <c r="I2327" s="37">
        <f>IF(H2327&lt;'Roof Calculator'!$G$8, 1, 0)</f>
        <v>1</v>
      </c>
      <c r="J2327" s="37">
        <f>IF(H2327&gt;='Roof Calculator'!$G$8, 1, 0)</f>
        <v>0</v>
      </c>
      <c r="K2327" s="37">
        <f t="shared" si="655"/>
        <v>42.980000000000004</v>
      </c>
      <c r="L2327" s="37">
        <f t="shared" si="656"/>
        <v>0</v>
      </c>
      <c r="M2327" s="37">
        <v>0</v>
      </c>
      <c r="N2327" s="37">
        <f t="shared" si="657"/>
        <v>0</v>
      </c>
      <c r="O2327" s="37">
        <v>0</v>
      </c>
      <c r="P2327" s="37">
        <v>0</v>
      </c>
      <c r="Q2327" s="21">
        <f t="shared" si="658"/>
        <v>39.790999999999997</v>
      </c>
      <c r="R2327" s="21">
        <f t="shared" ref="R2327:R2390" si="667">R2326+1/24</f>
        <v>97.041666666668959</v>
      </c>
      <c r="S2327" s="21">
        <f t="shared" ref="S2327:S2390" si="668">ASIN(SIN(23.45*PI()/180)*SIN((360/365*(R2327-81))*PI()/180))*180/PI()</f>
        <v>6.2288556625836344</v>
      </c>
      <c r="T2327" s="21">
        <f t="shared" si="659"/>
        <v>86.147999999999996</v>
      </c>
      <c r="U2327" s="37">
        <f>VLOOKUP(Time_Zone, 'LSTM LookUp'!$B$5:$D$8, 3, FALSE)</f>
        <v>-75</v>
      </c>
      <c r="V2327" s="21">
        <f t="shared" ref="V2327:V2390" si="669">9.87*SIN(2*(360/365*(R2327-81))*PI()/180)-7.53*COS((360/365*(R2327-81))*PI()/180)-1.5*SIN((360/365*(R2327-81))*PI()/180)</f>
        <v>-2.4755181010004033</v>
      </c>
      <c r="W2327" s="21">
        <f t="shared" si="660"/>
        <v>10.529120474749902</v>
      </c>
      <c r="X2327" s="21">
        <f t="shared" si="661"/>
        <v>0</v>
      </c>
      <c r="Y2327" s="21">
        <f t="shared" si="662"/>
        <v>0</v>
      </c>
      <c r="Z2327" s="21">
        <f t="shared" ref="Z2327:Z2390" si="670">Y2327/10.764*3.412</f>
        <v>0</v>
      </c>
      <c r="AA2327" s="21">
        <f t="shared" si="663"/>
        <v>0</v>
      </c>
      <c r="AB2327" s="21">
        <f t="shared" si="664"/>
        <v>0</v>
      </c>
      <c r="AC2327" s="21">
        <f t="shared" si="665"/>
        <v>0</v>
      </c>
      <c r="AD2327" s="21">
        <f t="shared" ref="AD2327:AD2390" si="671">AB2327</f>
        <v>0</v>
      </c>
      <c r="AE2327" s="21" t="str">
        <f t="shared" si="666"/>
        <v>4/7/2:00</v>
      </c>
    </row>
    <row r="2328" spans="2:31">
      <c r="B2328" s="37">
        <v>4</v>
      </c>
      <c r="C2328" s="38">
        <v>7</v>
      </c>
      <c r="D2328" s="39">
        <v>3</v>
      </c>
      <c r="E2328" s="17">
        <v>6.7</v>
      </c>
      <c r="F2328" s="17">
        <v>0</v>
      </c>
      <c r="G2328" s="17">
        <v>0</v>
      </c>
      <c r="H2328" s="37">
        <f t="shared" si="654"/>
        <v>44.06</v>
      </c>
      <c r="I2328" s="37">
        <f>IF(H2328&lt;'Roof Calculator'!$G$8, 1, 0)</f>
        <v>1</v>
      </c>
      <c r="J2328" s="37">
        <f>IF(H2328&gt;='Roof Calculator'!$G$8, 1, 0)</f>
        <v>0</v>
      </c>
      <c r="K2328" s="37">
        <f t="shared" si="655"/>
        <v>44.06</v>
      </c>
      <c r="L2328" s="37">
        <f t="shared" si="656"/>
        <v>0</v>
      </c>
      <c r="M2328" s="37">
        <v>0</v>
      </c>
      <c r="N2328" s="37">
        <f t="shared" si="657"/>
        <v>0</v>
      </c>
      <c r="O2328" s="37">
        <v>0</v>
      </c>
      <c r="P2328" s="37">
        <v>0</v>
      </c>
      <c r="Q2328" s="21">
        <f t="shared" si="658"/>
        <v>39.790999999999997</v>
      </c>
      <c r="R2328" s="21">
        <f t="shared" si="667"/>
        <v>97.083333333335631</v>
      </c>
      <c r="S2328" s="21">
        <f t="shared" si="668"/>
        <v>6.244682192110389</v>
      </c>
      <c r="T2328" s="21">
        <f t="shared" si="659"/>
        <v>86.147999999999996</v>
      </c>
      <c r="U2328" s="37">
        <f>VLOOKUP(Time_Zone, 'LSTM LookUp'!$B$5:$D$8, 3, FALSE)</f>
        <v>-75</v>
      </c>
      <c r="V2328" s="21">
        <f t="shared" si="669"/>
        <v>-2.4630303754960905</v>
      </c>
      <c r="W2328" s="21">
        <f t="shared" si="660"/>
        <v>25.53224240612596</v>
      </c>
      <c r="X2328" s="21">
        <f t="shared" si="661"/>
        <v>0</v>
      </c>
      <c r="Y2328" s="21">
        <f t="shared" si="662"/>
        <v>0</v>
      </c>
      <c r="Z2328" s="21">
        <f t="shared" si="670"/>
        <v>0</v>
      </c>
      <c r="AA2328" s="21">
        <f t="shared" si="663"/>
        <v>0</v>
      </c>
      <c r="AB2328" s="21">
        <f t="shared" si="664"/>
        <v>0</v>
      </c>
      <c r="AC2328" s="21">
        <f t="shared" si="665"/>
        <v>0</v>
      </c>
      <c r="AD2328" s="21">
        <f t="shared" si="671"/>
        <v>0</v>
      </c>
      <c r="AE2328" s="21" t="str">
        <f t="shared" si="666"/>
        <v>4/7/3:00</v>
      </c>
    </row>
    <row r="2329" spans="2:31">
      <c r="B2329" s="37">
        <v>4</v>
      </c>
      <c r="C2329" s="38">
        <v>7</v>
      </c>
      <c r="D2329" s="39">
        <v>4</v>
      </c>
      <c r="E2329" s="17">
        <v>5.6</v>
      </c>
      <c r="F2329" s="17">
        <v>0</v>
      </c>
      <c r="G2329" s="17">
        <v>0</v>
      </c>
      <c r="H2329" s="37">
        <f t="shared" si="654"/>
        <v>42.08</v>
      </c>
      <c r="I2329" s="37">
        <f>IF(H2329&lt;'Roof Calculator'!$G$8, 1, 0)</f>
        <v>1</v>
      </c>
      <c r="J2329" s="37">
        <f>IF(H2329&gt;='Roof Calculator'!$G$8, 1, 0)</f>
        <v>0</v>
      </c>
      <c r="K2329" s="37">
        <f t="shared" si="655"/>
        <v>42.08</v>
      </c>
      <c r="L2329" s="37">
        <f t="shared" si="656"/>
        <v>0</v>
      </c>
      <c r="M2329" s="37">
        <v>0</v>
      </c>
      <c r="N2329" s="37">
        <f t="shared" si="657"/>
        <v>0</v>
      </c>
      <c r="O2329" s="37">
        <v>0</v>
      </c>
      <c r="P2329" s="37">
        <v>0</v>
      </c>
      <c r="Q2329" s="21">
        <f t="shared" si="658"/>
        <v>39.790999999999997</v>
      </c>
      <c r="R2329" s="21">
        <f t="shared" si="667"/>
        <v>97.125000000002302</v>
      </c>
      <c r="S2329" s="21">
        <f t="shared" si="668"/>
        <v>6.2605059745006644</v>
      </c>
      <c r="T2329" s="21">
        <f t="shared" si="659"/>
        <v>86.147999999999996</v>
      </c>
      <c r="U2329" s="37">
        <f>VLOOKUP(Time_Zone, 'LSTM LookUp'!$B$5:$D$8, 3, FALSE)</f>
        <v>-75</v>
      </c>
      <c r="V2329" s="21">
        <f t="shared" si="669"/>
        <v>-2.4505493933388549</v>
      </c>
      <c r="W2329" s="21">
        <f t="shared" si="660"/>
        <v>40.535362651665288</v>
      </c>
      <c r="X2329" s="21">
        <f t="shared" si="661"/>
        <v>0</v>
      </c>
      <c r="Y2329" s="21">
        <f t="shared" si="662"/>
        <v>0</v>
      </c>
      <c r="Z2329" s="21">
        <f t="shared" si="670"/>
        <v>0</v>
      </c>
      <c r="AA2329" s="21">
        <f t="shared" si="663"/>
        <v>0</v>
      </c>
      <c r="AB2329" s="21">
        <f t="shared" si="664"/>
        <v>0</v>
      </c>
      <c r="AC2329" s="21">
        <f t="shared" si="665"/>
        <v>0</v>
      </c>
      <c r="AD2329" s="21">
        <f t="shared" si="671"/>
        <v>0</v>
      </c>
      <c r="AE2329" s="21" t="str">
        <f t="shared" si="666"/>
        <v>4/7/4:00</v>
      </c>
    </row>
    <row r="2330" spans="2:31">
      <c r="B2330" s="37">
        <v>4</v>
      </c>
      <c r="C2330" s="38">
        <v>7</v>
      </c>
      <c r="D2330" s="39">
        <v>5</v>
      </c>
      <c r="E2330" s="17">
        <v>6.1</v>
      </c>
      <c r="F2330" s="17">
        <v>0</v>
      </c>
      <c r="G2330" s="17">
        <v>0</v>
      </c>
      <c r="H2330" s="37">
        <f t="shared" si="654"/>
        <v>42.980000000000004</v>
      </c>
      <c r="I2330" s="37">
        <f>IF(H2330&lt;'Roof Calculator'!$G$8, 1, 0)</f>
        <v>1</v>
      </c>
      <c r="J2330" s="37">
        <f>IF(H2330&gt;='Roof Calculator'!$G$8, 1, 0)</f>
        <v>0</v>
      </c>
      <c r="K2330" s="37">
        <f t="shared" si="655"/>
        <v>42.980000000000004</v>
      </c>
      <c r="L2330" s="37">
        <f t="shared" si="656"/>
        <v>0</v>
      </c>
      <c r="M2330" s="37">
        <v>0</v>
      </c>
      <c r="N2330" s="37">
        <f t="shared" si="657"/>
        <v>0</v>
      </c>
      <c r="O2330" s="37">
        <v>0</v>
      </c>
      <c r="P2330" s="37">
        <v>0</v>
      </c>
      <c r="Q2330" s="21">
        <f t="shared" si="658"/>
        <v>39.790999999999997</v>
      </c>
      <c r="R2330" s="21">
        <f t="shared" si="667"/>
        <v>97.166666666668974</v>
      </c>
      <c r="S2330" s="21">
        <f t="shared" si="668"/>
        <v>6.2763270025709961</v>
      </c>
      <c r="T2330" s="21">
        <f t="shared" si="659"/>
        <v>86.147999999999996</v>
      </c>
      <c r="U2330" s="37">
        <f>VLOOKUP(Time_Zone, 'LSTM LookUp'!$B$5:$D$8, 3, FALSE)</f>
        <v>-75</v>
      </c>
      <c r="V2330" s="21">
        <f t="shared" si="669"/>
        <v>-2.4380751795283109</v>
      </c>
      <c r="W2330" s="21">
        <f t="shared" si="660"/>
        <v>55.53848120511794</v>
      </c>
      <c r="X2330" s="21">
        <f t="shared" si="661"/>
        <v>0</v>
      </c>
      <c r="Y2330" s="21">
        <f t="shared" si="662"/>
        <v>0</v>
      </c>
      <c r="Z2330" s="21">
        <f t="shared" si="670"/>
        <v>0</v>
      </c>
      <c r="AA2330" s="21">
        <f t="shared" si="663"/>
        <v>0</v>
      </c>
      <c r="AB2330" s="21">
        <f t="shared" si="664"/>
        <v>0</v>
      </c>
      <c r="AC2330" s="21">
        <f t="shared" si="665"/>
        <v>0</v>
      </c>
      <c r="AD2330" s="21">
        <f t="shared" si="671"/>
        <v>0</v>
      </c>
      <c r="AE2330" s="21" t="str">
        <f t="shared" si="666"/>
        <v>4/7/5:00</v>
      </c>
    </row>
    <row r="2331" spans="2:31">
      <c r="B2331" s="37">
        <v>4</v>
      </c>
      <c r="C2331" s="38">
        <v>7</v>
      </c>
      <c r="D2331" s="39">
        <v>6</v>
      </c>
      <c r="E2331" s="17">
        <v>6.7</v>
      </c>
      <c r="F2331" s="17">
        <v>0</v>
      </c>
      <c r="G2331" s="17">
        <v>0</v>
      </c>
      <c r="H2331" s="37">
        <f t="shared" si="654"/>
        <v>44.06</v>
      </c>
      <c r="I2331" s="37">
        <f>IF(H2331&lt;'Roof Calculator'!$G$8, 1, 0)</f>
        <v>1</v>
      </c>
      <c r="J2331" s="37">
        <f>IF(H2331&gt;='Roof Calculator'!$G$8, 1, 0)</f>
        <v>0</v>
      </c>
      <c r="K2331" s="37">
        <f t="shared" si="655"/>
        <v>44.06</v>
      </c>
      <c r="L2331" s="37">
        <f t="shared" si="656"/>
        <v>0</v>
      </c>
      <c r="M2331" s="37">
        <v>0</v>
      </c>
      <c r="N2331" s="37">
        <f t="shared" si="657"/>
        <v>0</v>
      </c>
      <c r="O2331" s="37">
        <v>0</v>
      </c>
      <c r="P2331" s="37">
        <v>0</v>
      </c>
      <c r="Q2331" s="21">
        <f t="shared" si="658"/>
        <v>39.790999999999997</v>
      </c>
      <c r="R2331" s="21">
        <f t="shared" si="667"/>
        <v>97.208333333335645</v>
      </c>
      <c r="S2331" s="21">
        <f t="shared" si="668"/>
        <v>6.2921452691374595</v>
      </c>
      <c r="T2331" s="21">
        <f t="shared" si="659"/>
        <v>86.147999999999996</v>
      </c>
      <c r="U2331" s="37">
        <f>VLOOKUP(Time_Zone, 'LSTM LookUp'!$B$5:$D$8, 3, FALSE)</f>
        <v>-75</v>
      </c>
      <c r="V2331" s="21">
        <f t="shared" si="669"/>
        <v>-2.4256077590440572</v>
      </c>
      <c r="W2331" s="21">
        <f t="shared" si="660"/>
        <v>70.541598060239011</v>
      </c>
      <c r="X2331" s="21">
        <f t="shared" si="661"/>
        <v>0</v>
      </c>
      <c r="Y2331" s="21">
        <f t="shared" si="662"/>
        <v>0</v>
      </c>
      <c r="Z2331" s="21">
        <f t="shared" si="670"/>
        <v>0</v>
      </c>
      <c r="AA2331" s="21">
        <f t="shared" si="663"/>
        <v>0</v>
      </c>
      <c r="AB2331" s="21">
        <f t="shared" si="664"/>
        <v>0</v>
      </c>
      <c r="AC2331" s="21">
        <f t="shared" si="665"/>
        <v>0</v>
      </c>
      <c r="AD2331" s="21">
        <f t="shared" si="671"/>
        <v>0</v>
      </c>
      <c r="AE2331" s="21" t="str">
        <f t="shared" si="666"/>
        <v>4/7/6:00</v>
      </c>
    </row>
    <row r="2332" spans="2:31">
      <c r="B2332" s="37">
        <v>4</v>
      </c>
      <c r="C2332" s="38">
        <v>7</v>
      </c>
      <c r="D2332" s="39">
        <v>7</v>
      </c>
      <c r="E2332" s="17">
        <v>6.1</v>
      </c>
      <c r="F2332" s="17">
        <v>16</v>
      </c>
      <c r="G2332" s="17">
        <v>5</v>
      </c>
      <c r="H2332" s="37">
        <f t="shared" si="654"/>
        <v>42.980000000000004</v>
      </c>
      <c r="I2332" s="37">
        <f>IF(H2332&lt;'Roof Calculator'!$G$8, 1, 0)</f>
        <v>1</v>
      </c>
      <c r="J2332" s="37">
        <f>IF(H2332&gt;='Roof Calculator'!$G$8, 1, 0)</f>
        <v>0</v>
      </c>
      <c r="K2332" s="37">
        <f t="shared" si="655"/>
        <v>42.980000000000004</v>
      </c>
      <c r="L2332" s="37">
        <f t="shared" si="656"/>
        <v>0</v>
      </c>
      <c r="M2332" s="37">
        <v>0</v>
      </c>
      <c r="N2332" s="37">
        <f t="shared" si="657"/>
        <v>16</v>
      </c>
      <c r="O2332" s="37">
        <v>0</v>
      </c>
      <c r="P2332" s="37">
        <v>0</v>
      </c>
      <c r="Q2332" s="21">
        <f t="shared" si="658"/>
        <v>39.790999999999997</v>
      </c>
      <c r="R2332" s="21">
        <f t="shared" si="667"/>
        <v>97.250000000002316</v>
      </c>
      <c r="S2332" s="21">
        <f t="shared" si="668"/>
        <v>6.3079607670156692</v>
      </c>
      <c r="T2332" s="21">
        <f t="shared" si="659"/>
        <v>86.147999999999996</v>
      </c>
      <c r="U2332" s="37">
        <f>VLOOKUP(Time_Zone, 'LSTM LookUp'!$B$5:$D$8, 3, FALSE)</f>
        <v>-75</v>
      </c>
      <c r="V2332" s="21">
        <f t="shared" si="669"/>
        <v>-2.4131471568456546</v>
      </c>
      <c r="W2332" s="21">
        <f t="shared" si="660"/>
        <v>85.544713210788572</v>
      </c>
      <c r="X2332" s="21">
        <f t="shared" si="661"/>
        <v>0.64822334735885878</v>
      </c>
      <c r="Y2332" s="21">
        <f t="shared" si="662"/>
        <v>16.648223347358858</v>
      </c>
      <c r="Z2332" s="21">
        <f t="shared" si="670"/>
        <v>5.2771960294675235</v>
      </c>
      <c r="AA2332" s="21">
        <f t="shared" si="663"/>
        <v>5.2771960294675235</v>
      </c>
      <c r="AB2332" s="21">
        <f t="shared" si="664"/>
        <v>0</v>
      </c>
      <c r="AC2332" s="21">
        <f t="shared" si="665"/>
        <v>0</v>
      </c>
      <c r="AD2332" s="21">
        <f t="shared" si="671"/>
        <v>0</v>
      </c>
      <c r="AE2332" s="21" t="str">
        <f t="shared" si="666"/>
        <v>4/7/7:00</v>
      </c>
    </row>
    <row r="2333" spans="2:31">
      <c r="B2333" s="37">
        <v>4</v>
      </c>
      <c r="C2333" s="38">
        <v>7</v>
      </c>
      <c r="D2333" s="39">
        <v>8</v>
      </c>
      <c r="E2333" s="17">
        <v>8.3000000000000007</v>
      </c>
      <c r="F2333" s="17">
        <v>80</v>
      </c>
      <c r="G2333" s="17">
        <v>73</v>
      </c>
      <c r="H2333" s="37">
        <f t="shared" si="654"/>
        <v>46.94</v>
      </c>
      <c r="I2333" s="37">
        <f>IF(H2333&lt;'Roof Calculator'!$G$8, 1, 0)</f>
        <v>1</v>
      </c>
      <c r="J2333" s="37">
        <f>IF(H2333&gt;='Roof Calculator'!$G$8, 1, 0)</f>
        <v>0</v>
      </c>
      <c r="K2333" s="37">
        <f t="shared" si="655"/>
        <v>46.94</v>
      </c>
      <c r="L2333" s="37">
        <f t="shared" si="656"/>
        <v>0</v>
      </c>
      <c r="M2333" s="37">
        <v>0</v>
      </c>
      <c r="N2333" s="37">
        <f t="shared" si="657"/>
        <v>80</v>
      </c>
      <c r="O2333" s="37">
        <v>0</v>
      </c>
      <c r="P2333" s="37">
        <v>0</v>
      </c>
      <c r="Q2333" s="21">
        <f t="shared" si="658"/>
        <v>39.790999999999997</v>
      </c>
      <c r="R2333" s="21">
        <f t="shared" si="667"/>
        <v>97.291666666668988</v>
      </c>
      <c r="S2333" s="21">
        <f t="shared" si="668"/>
        <v>6.3237734890207786</v>
      </c>
      <c r="T2333" s="21">
        <f t="shared" si="659"/>
        <v>86.147999999999996</v>
      </c>
      <c r="U2333" s="37">
        <f>VLOOKUP(Time_Zone, 'LSTM LookUp'!$B$5:$D$8, 3, FALSE)</f>
        <v>-75</v>
      </c>
      <c r="V2333" s="21">
        <f t="shared" si="669"/>
        <v>-2.4006933978725407</v>
      </c>
      <c r="W2333" s="21">
        <f t="shared" si="660"/>
        <v>100.54782665053187</v>
      </c>
      <c r="X2333" s="21">
        <f t="shared" si="661"/>
        <v>-5.0595522569869757</v>
      </c>
      <c r="Y2333" s="21">
        <f t="shared" si="662"/>
        <v>74.940447743013024</v>
      </c>
      <c r="Z2333" s="21">
        <f t="shared" si="670"/>
        <v>23.754813052690491</v>
      </c>
      <c r="AA2333" s="21">
        <f t="shared" si="663"/>
        <v>23.754813052690491</v>
      </c>
      <c r="AB2333" s="21">
        <f t="shared" si="664"/>
        <v>0</v>
      </c>
      <c r="AC2333" s="21">
        <f t="shared" si="665"/>
        <v>0</v>
      </c>
      <c r="AD2333" s="21">
        <f t="shared" si="671"/>
        <v>0</v>
      </c>
      <c r="AE2333" s="21" t="str">
        <f t="shared" si="666"/>
        <v>4/7/8:00</v>
      </c>
    </row>
    <row r="2334" spans="2:31">
      <c r="B2334" s="37">
        <v>4</v>
      </c>
      <c r="C2334" s="38">
        <v>7</v>
      </c>
      <c r="D2334" s="39">
        <v>9</v>
      </c>
      <c r="E2334" s="17">
        <v>10</v>
      </c>
      <c r="F2334" s="17">
        <v>142</v>
      </c>
      <c r="G2334" s="17">
        <v>71</v>
      </c>
      <c r="H2334" s="37">
        <f t="shared" si="654"/>
        <v>50</v>
      </c>
      <c r="I2334" s="37">
        <f>IF(H2334&lt;'Roof Calculator'!$G$8, 1, 0)</f>
        <v>1</v>
      </c>
      <c r="J2334" s="37">
        <f>IF(H2334&gt;='Roof Calculator'!$G$8, 1, 0)</f>
        <v>0</v>
      </c>
      <c r="K2334" s="37">
        <f t="shared" si="655"/>
        <v>50</v>
      </c>
      <c r="L2334" s="37">
        <f t="shared" si="656"/>
        <v>0</v>
      </c>
      <c r="M2334" s="37">
        <v>0</v>
      </c>
      <c r="N2334" s="37">
        <f t="shared" si="657"/>
        <v>142</v>
      </c>
      <c r="O2334" s="37">
        <v>0</v>
      </c>
      <c r="P2334" s="37">
        <v>0</v>
      </c>
      <c r="Q2334" s="21">
        <f t="shared" si="658"/>
        <v>39.790999999999997</v>
      </c>
      <c r="R2334" s="21">
        <f t="shared" si="667"/>
        <v>97.333333333335659</v>
      </c>
      <c r="S2334" s="21">
        <f t="shared" si="668"/>
        <v>6.339583427967483</v>
      </c>
      <c r="T2334" s="21">
        <f t="shared" si="659"/>
        <v>86.147999999999996</v>
      </c>
      <c r="U2334" s="37">
        <f>VLOOKUP(Time_Zone, 'LSTM LookUp'!$B$5:$D$8, 3, FALSE)</f>
        <v>-75</v>
      </c>
      <c r="V2334" s="21">
        <f t="shared" si="669"/>
        <v>-2.3882465070440029</v>
      </c>
      <c r="W2334" s="21">
        <f t="shared" si="660"/>
        <v>115.55093837323901</v>
      </c>
      <c r="X2334" s="21">
        <f t="shared" si="661"/>
        <v>-18.369082725453964</v>
      </c>
      <c r="Y2334" s="21">
        <f t="shared" si="662"/>
        <v>123.63091727454604</v>
      </c>
      <c r="Z2334" s="21">
        <f t="shared" si="670"/>
        <v>39.188841484648002</v>
      </c>
      <c r="AA2334" s="21">
        <f t="shared" si="663"/>
        <v>39.188841484648002</v>
      </c>
      <c r="AB2334" s="21">
        <f t="shared" si="664"/>
        <v>0</v>
      </c>
      <c r="AC2334" s="21">
        <f t="shared" si="665"/>
        <v>0</v>
      </c>
      <c r="AD2334" s="21">
        <f t="shared" si="671"/>
        <v>0</v>
      </c>
      <c r="AE2334" s="21" t="str">
        <f t="shared" si="666"/>
        <v>4/7/9:00</v>
      </c>
    </row>
    <row r="2335" spans="2:31">
      <c r="B2335" s="37">
        <v>4</v>
      </c>
      <c r="C2335" s="38">
        <v>7</v>
      </c>
      <c r="D2335" s="39">
        <v>10</v>
      </c>
      <c r="E2335" s="17">
        <v>11.7</v>
      </c>
      <c r="F2335" s="17">
        <v>272</v>
      </c>
      <c r="G2335" s="17">
        <v>202</v>
      </c>
      <c r="H2335" s="37">
        <f t="shared" si="654"/>
        <v>53.06</v>
      </c>
      <c r="I2335" s="37">
        <f>IF(H2335&lt;'Roof Calculator'!$G$8, 1, 0)</f>
        <v>1</v>
      </c>
      <c r="J2335" s="37">
        <f>IF(H2335&gt;='Roof Calculator'!$G$8, 1, 0)</f>
        <v>0</v>
      </c>
      <c r="K2335" s="37">
        <f t="shared" si="655"/>
        <v>53.06</v>
      </c>
      <c r="L2335" s="37">
        <f t="shared" si="656"/>
        <v>0</v>
      </c>
      <c r="M2335" s="37">
        <v>0</v>
      </c>
      <c r="N2335" s="37">
        <f t="shared" si="657"/>
        <v>272</v>
      </c>
      <c r="O2335" s="37">
        <v>0</v>
      </c>
      <c r="P2335" s="37">
        <v>0</v>
      </c>
      <c r="Q2335" s="21">
        <f t="shared" si="658"/>
        <v>39.790999999999997</v>
      </c>
      <c r="R2335" s="21">
        <f t="shared" si="667"/>
        <v>97.375000000002331</v>
      </c>
      <c r="S2335" s="21">
        <f t="shared" si="668"/>
        <v>6.3553905766700076</v>
      </c>
      <c r="T2335" s="21">
        <f t="shared" si="659"/>
        <v>86.147999999999996</v>
      </c>
      <c r="U2335" s="37">
        <f>VLOOKUP(Time_Zone, 'LSTM LookUp'!$B$5:$D$8, 3, FALSE)</f>
        <v>-75</v>
      </c>
      <c r="V2335" s="21">
        <f t="shared" si="669"/>
        <v>-2.3758065092591205</v>
      </c>
      <c r="W2335" s="21">
        <f t="shared" si="660"/>
        <v>130.55404837268523</v>
      </c>
      <c r="X2335" s="21">
        <f t="shared" si="661"/>
        <v>-85.983842998080021</v>
      </c>
      <c r="Y2335" s="21">
        <f t="shared" si="662"/>
        <v>186.01615700191996</v>
      </c>
      <c r="Z2335" s="21">
        <f t="shared" si="670"/>
        <v>58.963872880950476</v>
      </c>
      <c r="AA2335" s="21">
        <f t="shared" si="663"/>
        <v>58.963872880950476</v>
      </c>
      <c r="AB2335" s="21">
        <f t="shared" si="664"/>
        <v>0</v>
      </c>
      <c r="AC2335" s="21">
        <f t="shared" si="665"/>
        <v>0</v>
      </c>
      <c r="AD2335" s="21">
        <f t="shared" si="671"/>
        <v>0</v>
      </c>
      <c r="AE2335" s="21" t="str">
        <f t="shared" si="666"/>
        <v>4/7/10:00</v>
      </c>
    </row>
    <row r="2336" spans="2:31">
      <c r="B2336" s="37">
        <v>4</v>
      </c>
      <c r="C2336" s="38">
        <v>7</v>
      </c>
      <c r="D2336" s="39">
        <v>11</v>
      </c>
      <c r="E2336" s="17">
        <v>13.3</v>
      </c>
      <c r="F2336" s="17">
        <v>267</v>
      </c>
      <c r="G2336" s="17">
        <v>558</v>
      </c>
      <c r="H2336" s="37">
        <f t="shared" si="654"/>
        <v>55.94</v>
      </c>
      <c r="I2336" s="37">
        <f>IF(H2336&lt;'Roof Calculator'!$G$8, 1, 0)</f>
        <v>0</v>
      </c>
      <c r="J2336" s="37">
        <f>IF(H2336&gt;='Roof Calculator'!$G$8, 1, 0)</f>
        <v>1</v>
      </c>
      <c r="K2336" s="37">
        <f t="shared" si="655"/>
        <v>0</v>
      </c>
      <c r="L2336" s="37">
        <f t="shared" si="656"/>
        <v>55.94</v>
      </c>
      <c r="M2336" s="37">
        <v>0</v>
      </c>
      <c r="N2336" s="37">
        <f t="shared" si="657"/>
        <v>267</v>
      </c>
      <c r="O2336" s="37">
        <v>0</v>
      </c>
      <c r="P2336" s="37">
        <v>0</v>
      </c>
      <c r="Q2336" s="21">
        <f t="shared" si="658"/>
        <v>39.790999999999997</v>
      </c>
      <c r="R2336" s="21">
        <f t="shared" si="667"/>
        <v>97.416666666669002</v>
      </c>
      <c r="S2336" s="21">
        <f t="shared" si="668"/>
        <v>6.3711949279421285</v>
      </c>
      <c r="T2336" s="21">
        <f t="shared" si="659"/>
        <v>86.147999999999996</v>
      </c>
      <c r="U2336" s="37">
        <f>VLOOKUP(Time_Zone, 'LSTM LookUp'!$B$5:$D$8, 3, FALSE)</f>
        <v>-75</v>
      </c>
      <c r="V2336" s="21">
        <f t="shared" si="669"/>
        <v>-2.3633734293967117</v>
      </c>
      <c r="W2336" s="21">
        <f t="shared" si="660"/>
        <v>145.55715664265082</v>
      </c>
      <c r="X2336" s="21">
        <f t="shared" si="661"/>
        <v>-311.78050690959492</v>
      </c>
      <c r="Y2336" s="21">
        <f t="shared" si="662"/>
        <v>-44.780506909594919</v>
      </c>
      <c r="Z2336" s="21">
        <f t="shared" si="670"/>
        <v>-14.194638570748596</v>
      </c>
      <c r="AA2336" s="21">
        <f t="shared" si="663"/>
        <v>0</v>
      </c>
      <c r="AB2336" s="21">
        <f t="shared" si="664"/>
        <v>-14.194638570748596</v>
      </c>
      <c r="AC2336" s="21">
        <f t="shared" si="665"/>
        <v>55.94</v>
      </c>
      <c r="AD2336" s="21">
        <f t="shared" si="671"/>
        <v>-14.194638570748596</v>
      </c>
      <c r="AE2336" s="21" t="str">
        <f t="shared" si="666"/>
        <v>4/7/11:00</v>
      </c>
    </row>
    <row r="2337" spans="2:31">
      <c r="B2337" s="37">
        <v>4</v>
      </c>
      <c r="C2337" s="38">
        <v>7</v>
      </c>
      <c r="D2337" s="39">
        <v>12</v>
      </c>
      <c r="E2337" s="17">
        <v>16.100000000000001</v>
      </c>
      <c r="F2337" s="17">
        <v>311</v>
      </c>
      <c r="G2337" s="17">
        <v>510</v>
      </c>
      <c r="H2337" s="37">
        <f t="shared" si="654"/>
        <v>60.980000000000004</v>
      </c>
      <c r="I2337" s="37">
        <f>IF(H2337&lt;'Roof Calculator'!$G$8, 1, 0)</f>
        <v>0</v>
      </c>
      <c r="J2337" s="37">
        <f>IF(H2337&gt;='Roof Calculator'!$G$8, 1, 0)</f>
        <v>1</v>
      </c>
      <c r="K2337" s="37">
        <f t="shared" si="655"/>
        <v>0</v>
      </c>
      <c r="L2337" s="37">
        <f t="shared" si="656"/>
        <v>60.980000000000004</v>
      </c>
      <c r="M2337" s="37">
        <v>0</v>
      </c>
      <c r="N2337" s="37">
        <f t="shared" si="657"/>
        <v>311</v>
      </c>
      <c r="O2337" s="37">
        <v>0</v>
      </c>
      <c r="P2337" s="37">
        <v>0</v>
      </c>
      <c r="Q2337" s="21">
        <f t="shared" si="658"/>
        <v>39.790999999999997</v>
      </c>
      <c r="R2337" s="21">
        <f t="shared" si="667"/>
        <v>97.458333333335673</v>
      </c>
      <c r="S2337" s="21">
        <f t="shared" si="668"/>
        <v>6.3869964745971384</v>
      </c>
      <c r="T2337" s="21">
        <f t="shared" si="659"/>
        <v>86.147999999999996</v>
      </c>
      <c r="U2337" s="37">
        <f>VLOOKUP(Time_Zone, 'LSTM LookUp'!$B$5:$D$8, 3, FALSE)</f>
        <v>-75</v>
      </c>
      <c r="V2337" s="21">
        <f t="shared" si="669"/>
        <v>-2.3509472923152832</v>
      </c>
      <c r="W2337" s="21">
        <f t="shared" si="660"/>
        <v>160.56026317692118</v>
      </c>
      <c r="X2337" s="21">
        <f t="shared" si="661"/>
        <v>-330.93298059806006</v>
      </c>
      <c r="Y2337" s="21">
        <f t="shared" si="662"/>
        <v>-19.932980598060055</v>
      </c>
      <c r="Z2337" s="21">
        <f t="shared" si="670"/>
        <v>-6.3184067075976325</v>
      </c>
      <c r="AA2337" s="21">
        <f t="shared" si="663"/>
        <v>0</v>
      </c>
      <c r="AB2337" s="21">
        <f t="shared" si="664"/>
        <v>-6.3184067075976325</v>
      </c>
      <c r="AC2337" s="21">
        <f t="shared" si="665"/>
        <v>60.980000000000004</v>
      </c>
      <c r="AD2337" s="21">
        <f t="shared" si="671"/>
        <v>-6.3184067075976325</v>
      </c>
      <c r="AE2337" s="21" t="str">
        <f t="shared" si="666"/>
        <v>4/7/12:00</v>
      </c>
    </row>
    <row r="2338" spans="2:31">
      <c r="B2338" s="37">
        <v>4</v>
      </c>
      <c r="C2338" s="38">
        <v>7</v>
      </c>
      <c r="D2338" s="39">
        <v>13</v>
      </c>
      <c r="E2338" s="17">
        <v>17.2</v>
      </c>
      <c r="F2338" s="17">
        <v>357</v>
      </c>
      <c r="G2338" s="17">
        <v>448</v>
      </c>
      <c r="H2338" s="37">
        <f t="shared" si="654"/>
        <v>62.959999999999994</v>
      </c>
      <c r="I2338" s="37">
        <f>IF(H2338&lt;'Roof Calculator'!$G$8, 1, 0)</f>
        <v>0</v>
      </c>
      <c r="J2338" s="37">
        <f>IF(H2338&gt;='Roof Calculator'!$G$8, 1, 0)</f>
        <v>1</v>
      </c>
      <c r="K2338" s="37">
        <f t="shared" si="655"/>
        <v>0</v>
      </c>
      <c r="L2338" s="37">
        <f t="shared" si="656"/>
        <v>62.959999999999994</v>
      </c>
      <c r="M2338" s="37">
        <v>0</v>
      </c>
      <c r="N2338" s="37">
        <f t="shared" si="657"/>
        <v>357</v>
      </c>
      <c r="O2338" s="37">
        <v>0</v>
      </c>
      <c r="P2338" s="37">
        <v>0</v>
      </c>
      <c r="Q2338" s="21">
        <f t="shared" si="658"/>
        <v>39.790999999999997</v>
      </c>
      <c r="R2338" s="21">
        <f t="shared" si="667"/>
        <v>97.500000000002345</v>
      </c>
      <c r="S2338" s="21">
        <f t="shared" si="668"/>
        <v>6.4027952094478913</v>
      </c>
      <c r="T2338" s="21">
        <f t="shared" si="659"/>
        <v>86.147999999999996</v>
      </c>
      <c r="U2338" s="37">
        <f>VLOOKUP(Time_Zone, 'LSTM LookUp'!$B$5:$D$8, 3, FALSE)</f>
        <v>-75</v>
      </c>
      <c r="V2338" s="21">
        <f t="shared" si="669"/>
        <v>-2.3385281228529848</v>
      </c>
      <c r="W2338" s="21">
        <f t="shared" si="660"/>
        <v>175.56336796928673</v>
      </c>
      <c r="X2338" s="21">
        <f t="shared" si="661"/>
        <v>-309.09008683921536</v>
      </c>
      <c r="Y2338" s="21">
        <f t="shared" si="662"/>
        <v>47.90991316078464</v>
      </c>
      <c r="Z2338" s="21">
        <f t="shared" si="670"/>
        <v>15.186605695336047</v>
      </c>
      <c r="AA2338" s="21">
        <f t="shared" si="663"/>
        <v>0</v>
      </c>
      <c r="AB2338" s="21">
        <f t="shared" si="664"/>
        <v>15.186605695336047</v>
      </c>
      <c r="AC2338" s="21">
        <f t="shared" si="665"/>
        <v>62.959999999999994</v>
      </c>
      <c r="AD2338" s="21">
        <f t="shared" si="671"/>
        <v>15.186605695336047</v>
      </c>
      <c r="AE2338" s="21" t="str">
        <f t="shared" si="666"/>
        <v>4/7/13:00</v>
      </c>
    </row>
    <row r="2339" spans="2:31">
      <c r="B2339" s="37">
        <v>4</v>
      </c>
      <c r="C2339" s="38">
        <v>7</v>
      </c>
      <c r="D2339" s="39">
        <v>14</v>
      </c>
      <c r="E2339" s="17">
        <v>18.899999999999999</v>
      </c>
      <c r="F2339" s="17">
        <v>377</v>
      </c>
      <c r="G2339" s="17">
        <v>146</v>
      </c>
      <c r="H2339" s="37">
        <f t="shared" si="654"/>
        <v>66.02</v>
      </c>
      <c r="I2339" s="37">
        <f>IF(H2339&lt;'Roof Calculator'!$G$8, 1, 0)</f>
        <v>0</v>
      </c>
      <c r="J2339" s="37">
        <f>IF(H2339&gt;='Roof Calculator'!$G$8, 1, 0)</f>
        <v>1</v>
      </c>
      <c r="K2339" s="37">
        <f t="shared" si="655"/>
        <v>0</v>
      </c>
      <c r="L2339" s="37">
        <f t="shared" si="656"/>
        <v>66.02</v>
      </c>
      <c r="M2339" s="37">
        <v>0</v>
      </c>
      <c r="N2339" s="37">
        <f t="shared" si="657"/>
        <v>377</v>
      </c>
      <c r="O2339" s="37">
        <v>0</v>
      </c>
      <c r="P2339" s="37">
        <v>0</v>
      </c>
      <c r="Q2339" s="21">
        <f t="shared" si="658"/>
        <v>39.790999999999997</v>
      </c>
      <c r="R2339" s="21">
        <f t="shared" si="667"/>
        <v>97.541666666669016</v>
      </c>
      <c r="S2339" s="21">
        <f t="shared" si="668"/>
        <v>6.4185911253067562</v>
      </c>
      <c r="T2339" s="21">
        <f t="shared" si="659"/>
        <v>86.147999999999996</v>
      </c>
      <c r="U2339" s="37">
        <f>VLOOKUP(Time_Zone, 'LSTM LookUp'!$B$5:$D$8, 3, FALSE)</f>
        <v>-75</v>
      </c>
      <c r="V2339" s="21">
        <f t="shared" si="669"/>
        <v>-2.3261159458275529</v>
      </c>
      <c r="W2339" s="21">
        <f t="shared" si="660"/>
        <v>190.56647101354309</v>
      </c>
      <c r="X2339" s="21">
        <f t="shared" si="661"/>
        <v>-99.144861879459967</v>
      </c>
      <c r="Y2339" s="21">
        <f t="shared" si="662"/>
        <v>277.85513812054</v>
      </c>
      <c r="Z2339" s="21">
        <f t="shared" si="670"/>
        <v>88.075225870241781</v>
      </c>
      <c r="AA2339" s="21">
        <f t="shared" si="663"/>
        <v>0</v>
      </c>
      <c r="AB2339" s="21">
        <f t="shared" si="664"/>
        <v>88.075225870241781</v>
      </c>
      <c r="AC2339" s="21">
        <f t="shared" si="665"/>
        <v>66.02</v>
      </c>
      <c r="AD2339" s="21">
        <f t="shared" si="671"/>
        <v>88.075225870241781</v>
      </c>
      <c r="AE2339" s="21" t="str">
        <f t="shared" si="666"/>
        <v>4/7/14:00</v>
      </c>
    </row>
    <row r="2340" spans="2:31">
      <c r="B2340" s="37">
        <v>4</v>
      </c>
      <c r="C2340" s="38">
        <v>7</v>
      </c>
      <c r="D2340" s="39">
        <v>15</v>
      </c>
      <c r="E2340" s="17">
        <v>19.399999999999999</v>
      </c>
      <c r="F2340" s="17">
        <v>271</v>
      </c>
      <c r="G2340" s="17">
        <v>469</v>
      </c>
      <c r="H2340" s="37">
        <f t="shared" si="654"/>
        <v>66.92</v>
      </c>
      <c r="I2340" s="37">
        <f>IF(H2340&lt;'Roof Calculator'!$G$8, 1, 0)</f>
        <v>0</v>
      </c>
      <c r="J2340" s="37">
        <f>IF(H2340&gt;='Roof Calculator'!$G$8, 1, 0)</f>
        <v>1</v>
      </c>
      <c r="K2340" s="37">
        <f t="shared" si="655"/>
        <v>0</v>
      </c>
      <c r="L2340" s="37">
        <f t="shared" si="656"/>
        <v>66.92</v>
      </c>
      <c r="M2340" s="37">
        <v>0</v>
      </c>
      <c r="N2340" s="37">
        <f t="shared" si="657"/>
        <v>271</v>
      </c>
      <c r="O2340" s="37">
        <v>0</v>
      </c>
      <c r="P2340" s="37">
        <v>0</v>
      </c>
      <c r="Q2340" s="21">
        <f t="shared" si="658"/>
        <v>39.790999999999997</v>
      </c>
      <c r="R2340" s="21">
        <f t="shared" si="667"/>
        <v>97.583333333335688</v>
      </c>
      <c r="S2340" s="21">
        <f t="shared" si="668"/>
        <v>6.4343842149856521</v>
      </c>
      <c r="T2340" s="21">
        <f t="shared" si="659"/>
        <v>86.147999999999996</v>
      </c>
      <c r="U2340" s="37">
        <f>VLOOKUP(Time_Zone, 'LSTM LookUp'!$B$5:$D$8, 3, FALSE)</f>
        <v>-75</v>
      </c>
      <c r="V2340" s="21">
        <f t="shared" si="669"/>
        <v>-2.3137107860362582</v>
      </c>
      <c r="W2340" s="21">
        <f t="shared" si="660"/>
        <v>205.56957230349093</v>
      </c>
      <c r="X2340" s="21">
        <f t="shared" si="661"/>
        <v>-289.39329513226977</v>
      </c>
      <c r="Y2340" s="21">
        <f t="shared" si="662"/>
        <v>-18.39329513226977</v>
      </c>
      <c r="Z2340" s="21">
        <f t="shared" si="670"/>
        <v>-5.8303533065128637</v>
      </c>
      <c r="AA2340" s="21">
        <f t="shared" si="663"/>
        <v>0</v>
      </c>
      <c r="AB2340" s="21">
        <f t="shared" si="664"/>
        <v>-5.8303533065128637</v>
      </c>
      <c r="AC2340" s="21">
        <f t="shared" si="665"/>
        <v>66.92</v>
      </c>
      <c r="AD2340" s="21">
        <f t="shared" si="671"/>
        <v>-5.8303533065128637</v>
      </c>
      <c r="AE2340" s="21" t="str">
        <f t="shared" si="666"/>
        <v>4/7/15:00</v>
      </c>
    </row>
    <row r="2341" spans="2:31">
      <c r="B2341" s="37">
        <v>4</v>
      </c>
      <c r="C2341" s="38">
        <v>7</v>
      </c>
      <c r="D2341" s="39">
        <v>16</v>
      </c>
      <c r="E2341" s="17">
        <v>20</v>
      </c>
      <c r="F2341" s="17">
        <v>242</v>
      </c>
      <c r="G2341" s="17">
        <v>468</v>
      </c>
      <c r="H2341" s="37">
        <f t="shared" si="654"/>
        <v>68</v>
      </c>
      <c r="I2341" s="37">
        <f>IF(H2341&lt;'Roof Calculator'!$G$8, 1, 0)</f>
        <v>0</v>
      </c>
      <c r="J2341" s="37">
        <f>IF(H2341&gt;='Roof Calculator'!$G$8, 1, 0)</f>
        <v>1</v>
      </c>
      <c r="K2341" s="37">
        <f t="shared" si="655"/>
        <v>0</v>
      </c>
      <c r="L2341" s="37">
        <f t="shared" si="656"/>
        <v>68</v>
      </c>
      <c r="M2341" s="37">
        <v>0</v>
      </c>
      <c r="N2341" s="37">
        <f t="shared" si="657"/>
        <v>242</v>
      </c>
      <c r="O2341" s="37">
        <v>0</v>
      </c>
      <c r="P2341" s="37">
        <v>0</v>
      </c>
      <c r="Q2341" s="21">
        <f t="shared" si="658"/>
        <v>39.790999999999997</v>
      </c>
      <c r="R2341" s="21">
        <f t="shared" si="667"/>
        <v>97.625000000002359</v>
      </c>
      <c r="S2341" s="21">
        <f t="shared" si="668"/>
        <v>6.4501744712960285</v>
      </c>
      <c r="T2341" s="21">
        <f t="shared" si="659"/>
        <v>86.147999999999996</v>
      </c>
      <c r="U2341" s="37">
        <f>VLOOKUP(Time_Zone, 'LSTM LookUp'!$B$5:$D$8, 3, FALSE)</f>
        <v>-75</v>
      </c>
      <c r="V2341" s="21">
        <f t="shared" si="669"/>
        <v>-2.3013126682558633</v>
      </c>
      <c r="W2341" s="21">
        <f t="shared" si="660"/>
        <v>220.57267183293604</v>
      </c>
      <c r="X2341" s="21">
        <f t="shared" si="661"/>
        <v>-237.77209966729976</v>
      </c>
      <c r="Y2341" s="21">
        <f t="shared" si="662"/>
        <v>4.2279003327002442</v>
      </c>
      <c r="Z2341" s="21">
        <f t="shared" si="670"/>
        <v>1.3401705625393194</v>
      </c>
      <c r="AA2341" s="21">
        <f t="shared" si="663"/>
        <v>0</v>
      </c>
      <c r="AB2341" s="21">
        <f t="shared" si="664"/>
        <v>1.3401705625393194</v>
      </c>
      <c r="AC2341" s="21">
        <f t="shared" si="665"/>
        <v>68</v>
      </c>
      <c r="AD2341" s="21">
        <f t="shared" si="671"/>
        <v>1.3401705625393194</v>
      </c>
      <c r="AE2341" s="21" t="str">
        <f t="shared" si="666"/>
        <v>4/7/16:00</v>
      </c>
    </row>
    <row r="2342" spans="2:31">
      <c r="B2342" s="37">
        <v>4</v>
      </c>
      <c r="C2342" s="38">
        <v>7</v>
      </c>
      <c r="D2342" s="39">
        <v>17</v>
      </c>
      <c r="E2342" s="17">
        <v>20</v>
      </c>
      <c r="F2342" s="17">
        <v>124</v>
      </c>
      <c r="G2342" s="17">
        <v>633</v>
      </c>
      <c r="H2342" s="37">
        <f t="shared" si="654"/>
        <v>68</v>
      </c>
      <c r="I2342" s="37">
        <f>IF(H2342&lt;'Roof Calculator'!$G$8, 1, 0)</f>
        <v>0</v>
      </c>
      <c r="J2342" s="37">
        <f>IF(H2342&gt;='Roof Calculator'!$G$8, 1, 0)</f>
        <v>1</v>
      </c>
      <c r="K2342" s="37">
        <f t="shared" si="655"/>
        <v>0</v>
      </c>
      <c r="L2342" s="37">
        <f t="shared" si="656"/>
        <v>68</v>
      </c>
      <c r="M2342" s="37">
        <v>0</v>
      </c>
      <c r="N2342" s="37">
        <f t="shared" si="657"/>
        <v>124</v>
      </c>
      <c r="O2342" s="37">
        <v>0</v>
      </c>
      <c r="P2342" s="37">
        <v>0</v>
      </c>
      <c r="Q2342" s="21">
        <f t="shared" si="658"/>
        <v>39.790999999999997</v>
      </c>
      <c r="R2342" s="21">
        <f t="shared" si="667"/>
        <v>97.66666666666903</v>
      </c>
      <c r="S2342" s="21">
        <f t="shared" si="668"/>
        <v>6.4659618870488664</v>
      </c>
      <c r="T2342" s="21">
        <f t="shared" si="659"/>
        <v>86.147999999999996</v>
      </c>
      <c r="U2342" s="37">
        <f>VLOOKUP(Time_Zone, 'LSTM LookUp'!$B$5:$D$8, 3, FALSE)</f>
        <v>-75</v>
      </c>
      <c r="V2342" s="21">
        <f t="shared" si="669"/>
        <v>-2.2889216172425639</v>
      </c>
      <c r="W2342" s="21">
        <f t="shared" si="660"/>
        <v>235.57576959568934</v>
      </c>
      <c r="X2342" s="21">
        <f t="shared" si="661"/>
        <v>-227.5923412060896</v>
      </c>
      <c r="Y2342" s="21">
        <f t="shared" si="662"/>
        <v>-103.5923412060896</v>
      </c>
      <c r="Z2342" s="21">
        <f t="shared" si="670"/>
        <v>-32.836962857225728</v>
      </c>
      <c r="AA2342" s="21">
        <f t="shared" si="663"/>
        <v>0</v>
      </c>
      <c r="AB2342" s="21">
        <f t="shared" si="664"/>
        <v>-32.836962857225728</v>
      </c>
      <c r="AC2342" s="21">
        <f t="shared" si="665"/>
        <v>68</v>
      </c>
      <c r="AD2342" s="21">
        <f t="shared" si="671"/>
        <v>-32.836962857225728</v>
      </c>
      <c r="AE2342" s="21" t="str">
        <f t="shared" si="666"/>
        <v>4/7/17:00</v>
      </c>
    </row>
    <row r="2343" spans="2:31">
      <c r="B2343" s="37">
        <v>4</v>
      </c>
      <c r="C2343" s="38">
        <v>7</v>
      </c>
      <c r="D2343" s="39">
        <v>18</v>
      </c>
      <c r="E2343" s="17">
        <v>18.899999999999999</v>
      </c>
      <c r="F2343" s="17">
        <v>87</v>
      </c>
      <c r="G2343" s="17">
        <v>496</v>
      </c>
      <c r="H2343" s="37">
        <f t="shared" si="654"/>
        <v>66.02</v>
      </c>
      <c r="I2343" s="37">
        <f>IF(H2343&lt;'Roof Calculator'!$G$8, 1, 0)</f>
        <v>0</v>
      </c>
      <c r="J2343" s="37">
        <f>IF(H2343&gt;='Roof Calculator'!$G$8, 1, 0)</f>
        <v>1</v>
      </c>
      <c r="K2343" s="37">
        <f t="shared" si="655"/>
        <v>0</v>
      </c>
      <c r="L2343" s="37">
        <f t="shared" si="656"/>
        <v>66.02</v>
      </c>
      <c r="M2343" s="37">
        <v>0</v>
      </c>
      <c r="N2343" s="37">
        <f t="shared" si="657"/>
        <v>87</v>
      </c>
      <c r="O2343" s="37">
        <v>0</v>
      </c>
      <c r="P2343" s="37">
        <v>0</v>
      </c>
      <c r="Q2343" s="21">
        <f t="shared" si="658"/>
        <v>39.790999999999997</v>
      </c>
      <c r="R2343" s="21">
        <f t="shared" si="667"/>
        <v>97.708333333335702</v>
      </c>
      <c r="S2343" s="21">
        <f t="shared" si="668"/>
        <v>6.4817464550546893</v>
      </c>
      <c r="T2343" s="21">
        <f t="shared" si="659"/>
        <v>86.147999999999996</v>
      </c>
      <c r="U2343" s="37">
        <f>VLOOKUP(Time_Zone, 'LSTM LookUp'!$B$5:$D$8, 3, FALSE)</f>
        <v>-75</v>
      </c>
      <c r="V2343" s="21">
        <f t="shared" si="669"/>
        <v>-2.2765376577319429</v>
      </c>
      <c r="W2343" s="21">
        <f t="shared" si="660"/>
        <v>250.57886558556703</v>
      </c>
      <c r="X2343" s="21">
        <f t="shared" si="661"/>
        <v>-90.081167029454605</v>
      </c>
      <c r="Y2343" s="21">
        <f t="shared" si="662"/>
        <v>-3.0811670294546047</v>
      </c>
      <c r="Z2343" s="21">
        <f t="shared" si="670"/>
        <v>-0.9766761338256329</v>
      </c>
      <c r="AA2343" s="21">
        <f t="shared" si="663"/>
        <v>0</v>
      </c>
      <c r="AB2343" s="21">
        <f t="shared" si="664"/>
        <v>-0.9766761338256329</v>
      </c>
      <c r="AC2343" s="21">
        <f t="shared" si="665"/>
        <v>66.02</v>
      </c>
      <c r="AD2343" s="21">
        <f t="shared" si="671"/>
        <v>-0.9766761338256329</v>
      </c>
      <c r="AE2343" s="21" t="str">
        <f t="shared" si="666"/>
        <v>4/7/18:00</v>
      </c>
    </row>
    <row r="2344" spans="2:31">
      <c r="B2344" s="37">
        <v>4</v>
      </c>
      <c r="C2344" s="38">
        <v>7</v>
      </c>
      <c r="D2344" s="39">
        <v>19</v>
      </c>
      <c r="E2344" s="17">
        <v>17.2</v>
      </c>
      <c r="F2344" s="17">
        <v>44</v>
      </c>
      <c r="G2344" s="17">
        <v>177</v>
      </c>
      <c r="H2344" s="37">
        <f t="shared" si="654"/>
        <v>62.959999999999994</v>
      </c>
      <c r="I2344" s="37">
        <f>IF(H2344&lt;'Roof Calculator'!$G$8, 1, 0)</f>
        <v>0</v>
      </c>
      <c r="J2344" s="37">
        <f>IF(H2344&gt;='Roof Calculator'!$G$8, 1, 0)</f>
        <v>1</v>
      </c>
      <c r="K2344" s="37">
        <f t="shared" si="655"/>
        <v>0</v>
      </c>
      <c r="L2344" s="37">
        <f t="shared" si="656"/>
        <v>62.959999999999994</v>
      </c>
      <c r="M2344" s="37">
        <v>0</v>
      </c>
      <c r="N2344" s="37">
        <f t="shared" si="657"/>
        <v>44</v>
      </c>
      <c r="O2344" s="37">
        <v>0</v>
      </c>
      <c r="P2344" s="37">
        <v>0</v>
      </c>
      <c r="Q2344" s="21">
        <f t="shared" si="658"/>
        <v>39.790999999999997</v>
      </c>
      <c r="R2344" s="21">
        <f t="shared" si="667"/>
        <v>97.750000000002373</v>
      </c>
      <c r="S2344" s="21">
        <f t="shared" si="668"/>
        <v>6.4975281681235488</v>
      </c>
      <c r="T2344" s="21">
        <f t="shared" si="659"/>
        <v>86.147999999999996</v>
      </c>
      <c r="U2344" s="37">
        <f>VLOOKUP(Time_Zone, 'LSTM LookUp'!$B$5:$D$8, 3, FALSE)</f>
        <v>-75</v>
      </c>
      <c r="V2344" s="21">
        <f t="shared" si="669"/>
        <v>-2.264160814438918</v>
      </c>
      <c r="W2344" s="21">
        <f t="shared" si="660"/>
        <v>265.58195979639027</v>
      </c>
      <c r="X2344" s="21">
        <f t="shared" si="661"/>
        <v>2.4090906972267039</v>
      </c>
      <c r="Y2344" s="21">
        <f t="shared" si="662"/>
        <v>46.409090697226702</v>
      </c>
      <c r="Z2344" s="21">
        <f t="shared" si="670"/>
        <v>14.710871187192261</v>
      </c>
      <c r="AA2344" s="21">
        <f t="shared" si="663"/>
        <v>0</v>
      </c>
      <c r="AB2344" s="21">
        <f t="shared" si="664"/>
        <v>14.710871187192261</v>
      </c>
      <c r="AC2344" s="21">
        <f t="shared" si="665"/>
        <v>62.959999999999994</v>
      </c>
      <c r="AD2344" s="21">
        <f t="shared" si="671"/>
        <v>14.710871187192261</v>
      </c>
      <c r="AE2344" s="21" t="str">
        <f t="shared" si="666"/>
        <v>4/7/19:00</v>
      </c>
    </row>
    <row r="2345" spans="2:31">
      <c r="B2345" s="37">
        <v>4</v>
      </c>
      <c r="C2345" s="38">
        <v>7</v>
      </c>
      <c r="D2345" s="39">
        <v>20</v>
      </c>
      <c r="E2345" s="17">
        <v>15</v>
      </c>
      <c r="F2345" s="17">
        <v>3</v>
      </c>
      <c r="G2345" s="17">
        <v>1</v>
      </c>
      <c r="H2345" s="37">
        <f t="shared" si="654"/>
        <v>59</v>
      </c>
      <c r="I2345" s="37">
        <f>IF(H2345&lt;'Roof Calculator'!$G$8, 1, 0)</f>
        <v>0</v>
      </c>
      <c r="J2345" s="37">
        <f>IF(H2345&gt;='Roof Calculator'!$G$8, 1, 0)</f>
        <v>1</v>
      </c>
      <c r="K2345" s="37">
        <f t="shared" si="655"/>
        <v>0</v>
      </c>
      <c r="L2345" s="37">
        <f t="shared" si="656"/>
        <v>59</v>
      </c>
      <c r="M2345" s="37">
        <v>0</v>
      </c>
      <c r="N2345" s="37">
        <f t="shared" si="657"/>
        <v>3</v>
      </c>
      <c r="O2345" s="37">
        <v>0</v>
      </c>
      <c r="P2345" s="37">
        <v>0</v>
      </c>
      <c r="Q2345" s="21">
        <f t="shared" si="658"/>
        <v>39.790999999999997</v>
      </c>
      <c r="R2345" s="21">
        <f t="shared" si="667"/>
        <v>97.791666666669045</v>
      </c>
      <c r="S2345" s="21">
        <f t="shared" si="668"/>
        <v>6.5133070190650297</v>
      </c>
      <c r="T2345" s="21">
        <f t="shared" si="659"/>
        <v>86.147999999999996</v>
      </c>
      <c r="U2345" s="37">
        <f>VLOOKUP(Time_Zone, 'LSTM LookUp'!$B$5:$D$8, 3, FALSE)</f>
        <v>-75</v>
      </c>
      <c r="V2345" s="21">
        <f t="shared" si="669"/>
        <v>-2.2517911120576928</v>
      </c>
      <c r="W2345" s="21">
        <f t="shared" si="660"/>
        <v>280.58505222198556</v>
      </c>
      <c r="X2345" s="21">
        <f t="shared" si="661"/>
        <v>0.21283369742122749</v>
      </c>
      <c r="Y2345" s="21">
        <f t="shared" si="662"/>
        <v>3.2128336974212273</v>
      </c>
      <c r="Z2345" s="21">
        <f t="shared" si="670"/>
        <v>1.0184121679302516</v>
      </c>
      <c r="AA2345" s="21">
        <f t="shared" si="663"/>
        <v>0</v>
      </c>
      <c r="AB2345" s="21">
        <f t="shared" si="664"/>
        <v>1.0184121679302516</v>
      </c>
      <c r="AC2345" s="21">
        <f t="shared" si="665"/>
        <v>59</v>
      </c>
      <c r="AD2345" s="21">
        <f t="shared" si="671"/>
        <v>1.0184121679302516</v>
      </c>
      <c r="AE2345" s="21" t="str">
        <f t="shared" si="666"/>
        <v>4/7/20:00</v>
      </c>
    </row>
    <row r="2346" spans="2:31">
      <c r="B2346" s="37">
        <v>4</v>
      </c>
      <c r="C2346" s="38">
        <v>7</v>
      </c>
      <c r="D2346" s="39">
        <v>21</v>
      </c>
      <c r="E2346" s="17">
        <v>12.2</v>
      </c>
      <c r="F2346" s="17">
        <v>0</v>
      </c>
      <c r="G2346" s="17">
        <v>0</v>
      </c>
      <c r="H2346" s="37">
        <f t="shared" si="654"/>
        <v>53.96</v>
      </c>
      <c r="I2346" s="37">
        <f>IF(H2346&lt;'Roof Calculator'!$G$8, 1, 0)</f>
        <v>1</v>
      </c>
      <c r="J2346" s="37">
        <f>IF(H2346&gt;='Roof Calculator'!$G$8, 1, 0)</f>
        <v>0</v>
      </c>
      <c r="K2346" s="37">
        <f t="shared" si="655"/>
        <v>53.96</v>
      </c>
      <c r="L2346" s="37">
        <f t="shared" si="656"/>
        <v>0</v>
      </c>
      <c r="M2346" s="37">
        <v>0</v>
      </c>
      <c r="N2346" s="37">
        <f t="shared" si="657"/>
        <v>0</v>
      </c>
      <c r="O2346" s="37">
        <v>0</v>
      </c>
      <c r="P2346" s="37">
        <v>0</v>
      </c>
      <c r="Q2346" s="21">
        <f t="shared" si="658"/>
        <v>39.790999999999997</v>
      </c>
      <c r="R2346" s="21">
        <f t="shared" si="667"/>
        <v>97.833333333335716</v>
      </c>
      <c r="S2346" s="21">
        <f t="shared" si="668"/>
        <v>6.5290830006882583</v>
      </c>
      <c r="T2346" s="21">
        <f t="shared" si="659"/>
        <v>86.147999999999996</v>
      </c>
      <c r="U2346" s="37">
        <f>VLOOKUP(Time_Zone, 'LSTM LookUp'!$B$5:$D$8, 3, FALSE)</f>
        <v>-75</v>
      </c>
      <c r="V2346" s="21">
        <f t="shared" si="669"/>
        <v>-2.2394285752617038</v>
      </c>
      <c r="W2346" s="21">
        <f t="shared" si="660"/>
        <v>295.58814285618456</v>
      </c>
      <c r="X2346" s="21">
        <f t="shared" si="661"/>
        <v>0</v>
      </c>
      <c r="Y2346" s="21">
        <f t="shared" si="662"/>
        <v>0</v>
      </c>
      <c r="Z2346" s="21">
        <f t="shared" si="670"/>
        <v>0</v>
      </c>
      <c r="AA2346" s="21">
        <f t="shared" si="663"/>
        <v>0</v>
      </c>
      <c r="AB2346" s="21">
        <f t="shared" si="664"/>
        <v>0</v>
      </c>
      <c r="AC2346" s="21">
        <f t="shared" si="665"/>
        <v>0</v>
      </c>
      <c r="AD2346" s="21">
        <f t="shared" si="671"/>
        <v>0</v>
      </c>
      <c r="AE2346" s="21" t="str">
        <f t="shared" si="666"/>
        <v>4/7/21:00</v>
      </c>
    </row>
    <row r="2347" spans="2:31">
      <c r="B2347" s="37">
        <v>4</v>
      </c>
      <c r="C2347" s="38">
        <v>7</v>
      </c>
      <c r="D2347" s="39">
        <v>22</v>
      </c>
      <c r="E2347" s="17">
        <v>9.4</v>
      </c>
      <c r="F2347" s="17">
        <v>0</v>
      </c>
      <c r="G2347" s="17">
        <v>0</v>
      </c>
      <c r="H2347" s="37">
        <f t="shared" si="654"/>
        <v>48.92</v>
      </c>
      <c r="I2347" s="37">
        <f>IF(H2347&lt;'Roof Calculator'!$G$8, 1, 0)</f>
        <v>1</v>
      </c>
      <c r="J2347" s="37">
        <f>IF(H2347&gt;='Roof Calculator'!$G$8, 1, 0)</f>
        <v>0</v>
      </c>
      <c r="K2347" s="37">
        <f t="shared" si="655"/>
        <v>48.92</v>
      </c>
      <c r="L2347" s="37">
        <f t="shared" si="656"/>
        <v>0</v>
      </c>
      <c r="M2347" s="37">
        <v>0</v>
      </c>
      <c r="N2347" s="37">
        <f t="shared" si="657"/>
        <v>0</v>
      </c>
      <c r="O2347" s="37">
        <v>0</v>
      </c>
      <c r="P2347" s="37">
        <v>0</v>
      </c>
      <c r="Q2347" s="21">
        <f t="shared" si="658"/>
        <v>39.790999999999997</v>
      </c>
      <c r="R2347" s="21">
        <f t="shared" si="667"/>
        <v>97.875000000002387</v>
      </c>
      <c r="S2347" s="21">
        <f t="shared" si="668"/>
        <v>6.5448561058018848</v>
      </c>
      <c r="T2347" s="21">
        <f t="shared" si="659"/>
        <v>86.147999999999996</v>
      </c>
      <c r="U2347" s="37">
        <f>VLOOKUP(Time_Zone, 'LSTM LookUp'!$B$5:$D$8, 3, FALSE)</f>
        <v>-75</v>
      </c>
      <c r="V2347" s="21">
        <f t="shared" si="669"/>
        <v>-2.2270732287035733</v>
      </c>
      <c r="W2347" s="21">
        <f t="shared" si="660"/>
        <v>310.59123169282418</v>
      </c>
      <c r="X2347" s="21">
        <f t="shared" si="661"/>
        <v>0</v>
      </c>
      <c r="Y2347" s="21">
        <f t="shared" si="662"/>
        <v>0</v>
      </c>
      <c r="Z2347" s="21">
        <f t="shared" si="670"/>
        <v>0</v>
      </c>
      <c r="AA2347" s="21">
        <f t="shared" si="663"/>
        <v>0</v>
      </c>
      <c r="AB2347" s="21">
        <f t="shared" si="664"/>
        <v>0</v>
      </c>
      <c r="AC2347" s="21">
        <f t="shared" si="665"/>
        <v>0</v>
      </c>
      <c r="AD2347" s="21">
        <f t="shared" si="671"/>
        <v>0</v>
      </c>
      <c r="AE2347" s="21" t="str">
        <f t="shared" si="666"/>
        <v>4/7/22:00</v>
      </c>
    </row>
    <row r="2348" spans="2:31">
      <c r="B2348" s="37">
        <v>4</v>
      </c>
      <c r="C2348" s="38">
        <v>7</v>
      </c>
      <c r="D2348" s="39">
        <v>23</v>
      </c>
      <c r="E2348" s="17">
        <v>8.9</v>
      </c>
      <c r="F2348" s="17">
        <v>0</v>
      </c>
      <c r="G2348" s="17">
        <v>0</v>
      </c>
      <c r="H2348" s="37">
        <f t="shared" si="654"/>
        <v>48.02</v>
      </c>
      <c r="I2348" s="37">
        <f>IF(H2348&lt;'Roof Calculator'!$G$8, 1, 0)</f>
        <v>1</v>
      </c>
      <c r="J2348" s="37">
        <f>IF(H2348&gt;='Roof Calculator'!$G$8, 1, 0)</f>
        <v>0</v>
      </c>
      <c r="K2348" s="37">
        <f t="shared" si="655"/>
        <v>48.02</v>
      </c>
      <c r="L2348" s="37">
        <f t="shared" si="656"/>
        <v>0</v>
      </c>
      <c r="M2348" s="37">
        <v>0</v>
      </c>
      <c r="N2348" s="37">
        <f t="shared" si="657"/>
        <v>0</v>
      </c>
      <c r="O2348" s="37">
        <v>0</v>
      </c>
      <c r="P2348" s="37">
        <v>0</v>
      </c>
      <c r="Q2348" s="21">
        <f t="shared" si="658"/>
        <v>39.790999999999997</v>
      </c>
      <c r="R2348" s="21">
        <f t="shared" si="667"/>
        <v>97.916666666669059</v>
      </c>
      <c r="S2348" s="21">
        <f t="shared" si="668"/>
        <v>6.5606263272140959</v>
      </c>
      <c r="T2348" s="21">
        <f t="shared" si="659"/>
        <v>86.147999999999996</v>
      </c>
      <c r="U2348" s="37">
        <f>VLOOKUP(Time_Zone, 'LSTM LookUp'!$B$5:$D$8, 3, FALSE)</f>
        <v>-75</v>
      </c>
      <c r="V2348" s="21">
        <f t="shared" si="669"/>
        <v>-2.2147250970150552</v>
      </c>
      <c r="W2348" s="21">
        <f t="shared" si="660"/>
        <v>325.59431872574623</v>
      </c>
      <c r="X2348" s="21">
        <f t="shared" si="661"/>
        <v>0</v>
      </c>
      <c r="Y2348" s="21">
        <f t="shared" si="662"/>
        <v>0</v>
      </c>
      <c r="Z2348" s="21">
        <f t="shared" si="670"/>
        <v>0</v>
      </c>
      <c r="AA2348" s="21">
        <f t="shared" si="663"/>
        <v>0</v>
      </c>
      <c r="AB2348" s="21">
        <f t="shared" si="664"/>
        <v>0</v>
      </c>
      <c r="AC2348" s="21">
        <f t="shared" si="665"/>
        <v>0</v>
      </c>
      <c r="AD2348" s="21">
        <f t="shared" si="671"/>
        <v>0</v>
      </c>
      <c r="AE2348" s="21" t="str">
        <f t="shared" si="666"/>
        <v>4/7/23:00</v>
      </c>
    </row>
    <row r="2349" spans="2:31">
      <c r="B2349" s="37">
        <v>4</v>
      </c>
      <c r="C2349" s="38">
        <v>7</v>
      </c>
      <c r="D2349" s="39">
        <v>24</v>
      </c>
      <c r="E2349" s="17">
        <v>6.1</v>
      </c>
      <c r="F2349" s="17">
        <v>0</v>
      </c>
      <c r="G2349" s="17">
        <v>0</v>
      </c>
      <c r="H2349" s="37">
        <f t="shared" si="654"/>
        <v>42.980000000000004</v>
      </c>
      <c r="I2349" s="37">
        <f>IF(H2349&lt;'Roof Calculator'!$G$8, 1, 0)</f>
        <v>1</v>
      </c>
      <c r="J2349" s="37">
        <f>IF(H2349&gt;='Roof Calculator'!$G$8, 1, 0)</f>
        <v>0</v>
      </c>
      <c r="K2349" s="37">
        <f t="shared" si="655"/>
        <v>42.980000000000004</v>
      </c>
      <c r="L2349" s="37">
        <f t="shared" si="656"/>
        <v>0</v>
      </c>
      <c r="M2349" s="37">
        <v>0</v>
      </c>
      <c r="N2349" s="37">
        <f t="shared" si="657"/>
        <v>0</v>
      </c>
      <c r="O2349" s="37">
        <v>0</v>
      </c>
      <c r="P2349" s="37">
        <v>0</v>
      </c>
      <c r="Q2349" s="21">
        <f t="shared" si="658"/>
        <v>39.790999999999997</v>
      </c>
      <c r="R2349" s="21">
        <f t="shared" si="667"/>
        <v>97.95833333333573</v>
      </c>
      <c r="S2349" s="21">
        <f t="shared" si="668"/>
        <v>6.5763936577326172</v>
      </c>
      <c r="T2349" s="21">
        <f t="shared" si="659"/>
        <v>86.147999999999996</v>
      </c>
      <c r="U2349" s="37">
        <f>VLOOKUP(Time_Zone, 'LSTM LookUp'!$B$5:$D$8, 3, FALSE)</f>
        <v>-75</v>
      </c>
      <c r="V2349" s="21">
        <f t="shared" si="669"/>
        <v>-2.2023842048069868</v>
      </c>
      <c r="W2349" s="21">
        <f t="shared" si="660"/>
        <v>340.59740394879822</v>
      </c>
      <c r="X2349" s="21">
        <f t="shared" si="661"/>
        <v>0</v>
      </c>
      <c r="Y2349" s="21">
        <f t="shared" si="662"/>
        <v>0</v>
      </c>
      <c r="Z2349" s="21">
        <f t="shared" si="670"/>
        <v>0</v>
      </c>
      <c r="AA2349" s="21">
        <f t="shared" si="663"/>
        <v>0</v>
      </c>
      <c r="AB2349" s="21">
        <f t="shared" si="664"/>
        <v>0</v>
      </c>
      <c r="AC2349" s="21">
        <f t="shared" si="665"/>
        <v>0</v>
      </c>
      <c r="AD2349" s="21">
        <f t="shared" si="671"/>
        <v>0</v>
      </c>
      <c r="AE2349" s="21" t="str">
        <f t="shared" si="666"/>
        <v>4/7/24:00</v>
      </c>
    </row>
    <row r="2350" spans="2:31">
      <c r="B2350" s="37">
        <v>4</v>
      </c>
      <c r="C2350" s="38">
        <v>8</v>
      </c>
      <c r="D2350" s="39">
        <v>1</v>
      </c>
      <c r="E2350" s="17">
        <v>5</v>
      </c>
      <c r="F2350" s="17">
        <v>0</v>
      </c>
      <c r="G2350" s="17">
        <v>0</v>
      </c>
      <c r="H2350" s="37">
        <f t="shared" si="654"/>
        <v>41</v>
      </c>
      <c r="I2350" s="37">
        <f>IF(H2350&lt;'Roof Calculator'!$G$8, 1, 0)</f>
        <v>1</v>
      </c>
      <c r="J2350" s="37">
        <f>IF(H2350&gt;='Roof Calculator'!$G$8, 1, 0)</f>
        <v>0</v>
      </c>
      <c r="K2350" s="37">
        <f t="shared" si="655"/>
        <v>41</v>
      </c>
      <c r="L2350" s="37">
        <f t="shared" si="656"/>
        <v>0</v>
      </c>
      <c r="M2350" s="37">
        <v>0</v>
      </c>
      <c r="N2350" s="37">
        <f t="shared" si="657"/>
        <v>0</v>
      </c>
      <c r="O2350" s="37">
        <v>0</v>
      </c>
      <c r="P2350" s="37">
        <v>0</v>
      </c>
      <c r="Q2350" s="21">
        <f t="shared" si="658"/>
        <v>39.790999999999997</v>
      </c>
      <c r="R2350" s="21">
        <f t="shared" si="667"/>
        <v>98.000000000002402</v>
      </c>
      <c r="S2350" s="21">
        <f t="shared" si="668"/>
        <v>6.5921580901646921</v>
      </c>
      <c r="T2350" s="21">
        <f t="shared" si="659"/>
        <v>86.147999999999996</v>
      </c>
      <c r="U2350" s="37">
        <f>VLOOKUP(Time_Zone, 'LSTM LookUp'!$B$5:$D$8, 3, FALSE)</f>
        <v>-75</v>
      </c>
      <c r="V2350" s="21">
        <f t="shared" si="669"/>
        <v>-2.1900505766692429</v>
      </c>
      <c r="W2350" s="21">
        <f t="shared" si="660"/>
        <v>-4.3995126441673182</v>
      </c>
      <c r="X2350" s="21">
        <f t="shared" si="661"/>
        <v>0</v>
      </c>
      <c r="Y2350" s="21">
        <f t="shared" si="662"/>
        <v>0</v>
      </c>
      <c r="Z2350" s="21">
        <f t="shared" si="670"/>
        <v>0</v>
      </c>
      <c r="AA2350" s="21">
        <f t="shared" si="663"/>
        <v>0</v>
      </c>
      <c r="AB2350" s="21">
        <f t="shared" si="664"/>
        <v>0</v>
      </c>
      <c r="AC2350" s="21">
        <f t="shared" si="665"/>
        <v>0</v>
      </c>
      <c r="AD2350" s="21">
        <f t="shared" si="671"/>
        <v>0</v>
      </c>
      <c r="AE2350" s="21" t="str">
        <f t="shared" si="666"/>
        <v>4/8/1:00</v>
      </c>
    </row>
    <row r="2351" spans="2:31">
      <c r="B2351" s="37">
        <v>4</v>
      </c>
      <c r="C2351" s="38">
        <v>8</v>
      </c>
      <c r="D2351" s="39">
        <v>2</v>
      </c>
      <c r="E2351" s="17">
        <v>5</v>
      </c>
      <c r="F2351" s="17">
        <v>0</v>
      </c>
      <c r="G2351" s="17">
        <v>0</v>
      </c>
      <c r="H2351" s="37">
        <f t="shared" si="654"/>
        <v>41</v>
      </c>
      <c r="I2351" s="37">
        <f>IF(H2351&lt;'Roof Calculator'!$G$8, 1, 0)</f>
        <v>1</v>
      </c>
      <c r="J2351" s="37">
        <f>IF(H2351&gt;='Roof Calculator'!$G$8, 1, 0)</f>
        <v>0</v>
      </c>
      <c r="K2351" s="37">
        <f t="shared" si="655"/>
        <v>41</v>
      </c>
      <c r="L2351" s="37">
        <f t="shared" si="656"/>
        <v>0</v>
      </c>
      <c r="M2351" s="37">
        <v>0</v>
      </c>
      <c r="N2351" s="37">
        <f t="shared" si="657"/>
        <v>0</v>
      </c>
      <c r="O2351" s="37">
        <v>0</v>
      </c>
      <c r="P2351" s="37">
        <v>0</v>
      </c>
      <c r="Q2351" s="21">
        <f t="shared" si="658"/>
        <v>39.790999999999997</v>
      </c>
      <c r="R2351" s="21">
        <f t="shared" si="667"/>
        <v>98.041666666669073</v>
      </c>
      <c r="S2351" s="21">
        <f t="shared" si="668"/>
        <v>6.6079196173171066</v>
      </c>
      <c r="T2351" s="21">
        <f t="shared" si="659"/>
        <v>86.147999999999996</v>
      </c>
      <c r="U2351" s="37">
        <f>VLOOKUP(Time_Zone, 'LSTM LookUp'!$B$5:$D$8, 3, FALSE)</f>
        <v>-75</v>
      </c>
      <c r="V2351" s="21">
        <f t="shared" si="669"/>
        <v>-2.1777242371706764</v>
      </c>
      <c r="W2351" s="21">
        <f t="shared" si="660"/>
        <v>10.603568940707344</v>
      </c>
      <c r="X2351" s="21">
        <f t="shared" si="661"/>
        <v>0</v>
      </c>
      <c r="Y2351" s="21">
        <f t="shared" si="662"/>
        <v>0</v>
      </c>
      <c r="Z2351" s="21">
        <f t="shared" si="670"/>
        <v>0</v>
      </c>
      <c r="AA2351" s="21">
        <f t="shared" si="663"/>
        <v>0</v>
      </c>
      <c r="AB2351" s="21">
        <f t="shared" si="664"/>
        <v>0</v>
      </c>
      <c r="AC2351" s="21">
        <f t="shared" si="665"/>
        <v>0</v>
      </c>
      <c r="AD2351" s="21">
        <f t="shared" si="671"/>
        <v>0</v>
      </c>
      <c r="AE2351" s="21" t="str">
        <f t="shared" si="666"/>
        <v>4/8/2:00</v>
      </c>
    </row>
    <row r="2352" spans="2:31">
      <c r="B2352" s="37">
        <v>4</v>
      </c>
      <c r="C2352" s="38">
        <v>8</v>
      </c>
      <c r="D2352" s="39">
        <v>3</v>
      </c>
      <c r="E2352" s="17">
        <v>2.2000000000000002</v>
      </c>
      <c r="F2352" s="17">
        <v>0</v>
      </c>
      <c r="G2352" s="17">
        <v>0</v>
      </c>
      <c r="H2352" s="37">
        <f t="shared" si="654"/>
        <v>35.96</v>
      </c>
      <c r="I2352" s="37">
        <f>IF(H2352&lt;'Roof Calculator'!$G$8, 1, 0)</f>
        <v>1</v>
      </c>
      <c r="J2352" s="37">
        <f>IF(H2352&gt;='Roof Calculator'!$G$8, 1, 0)</f>
        <v>0</v>
      </c>
      <c r="K2352" s="37">
        <f t="shared" si="655"/>
        <v>35.96</v>
      </c>
      <c r="L2352" s="37">
        <f t="shared" si="656"/>
        <v>0</v>
      </c>
      <c r="M2352" s="37">
        <v>0</v>
      </c>
      <c r="N2352" s="37">
        <f t="shared" si="657"/>
        <v>0</v>
      </c>
      <c r="O2352" s="37">
        <v>0</v>
      </c>
      <c r="P2352" s="37">
        <v>0</v>
      </c>
      <c r="Q2352" s="21">
        <f t="shared" si="658"/>
        <v>39.790999999999997</v>
      </c>
      <c r="R2352" s="21">
        <f t="shared" si="667"/>
        <v>98.083333333335744</v>
      </c>
      <c r="S2352" s="21">
        <f t="shared" si="668"/>
        <v>6.6236782319961796</v>
      </c>
      <c r="T2352" s="21">
        <f t="shared" si="659"/>
        <v>86.147999999999996</v>
      </c>
      <c r="U2352" s="37">
        <f>VLOOKUP(Time_Zone, 'LSTM LookUp'!$B$5:$D$8, 3, FALSE)</f>
        <v>-75</v>
      </c>
      <c r="V2352" s="21">
        <f t="shared" si="669"/>
        <v>-2.1654052108590736</v>
      </c>
      <c r="W2352" s="21">
        <f t="shared" si="660"/>
        <v>25.606648697285237</v>
      </c>
      <c r="X2352" s="21">
        <f t="shared" si="661"/>
        <v>0</v>
      </c>
      <c r="Y2352" s="21">
        <f t="shared" si="662"/>
        <v>0</v>
      </c>
      <c r="Z2352" s="21">
        <f t="shared" si="670"/>
        <v>0</v>
      </c>
      <c r="AA2352" s="21">
        <f t="shared" si="663"/>
        <v>0</v>
      </c>
      <c r="AB2352" s="21">
        <f t="shared" si="664"/>
        <v>0</v>
      </c>
      <c r="AC2352" s="21">
        <f t="shared" si="665"/>
        <v>0</v>
      </c>
      <c r="AD2352" s="21">
        <f t="shared" si="671"/>
        <v>0</v>
      </c>
      <c r="AE2352" s="21" t="str">
        <f t="shared" si="666"/>
        <v>4/8/3:00</v>
      </c>
    </row>
    <row r="2353" spans="2:31">
      <c r="B2353" s="37">
        <v>4</v>
      </c>
      <c r="C2353" s="38">
        <v>8</v>
      </c>
      <c r="D2353" s="39">
        <v>4</v>
      </c>
      <c r="E2353" s="17">
        <v>1.7</v>
      </c>
      <c r="F2353" s="17">
        <v>0</v>
      </c>
      <c r="G2353" s="17">
        <v>0</v>
      </c>
      <c r="H2353" s="37">
        <f t="shared" si="654"/>
        <v>35.06</v>
      </c>
      <c r="I2353" s="37">
        <f>IF(H2353&lt;'Roof Calculator'!$G$8, 1, 0)</f>
        <v>1</v>
      </c>
      <c r="J2353" s="37">
        <f>IF(H2353&gt;='Roof Calculator'!$G$8, 1, 0)</f>
        <v>0</v>
      </c>
      <c r="K2353" s="37">
        <f t="shared" si="655"/>
        <v>35.06</v>
      </c>
      <c r="L2353" s="37">
        <f t="shared" si="656"/>
        <v>0</v>
      </c>
      <c r="M2353" s="37">
        <v>0</v>
      </c>
      <c r="N2353" s="37">
        <f t="shared" si="657"/>
        <v>0</v>
      </c>
      <c r="O2353" s="37">
        <v>0</v>
      </c>
      <c r="P2353" s="37">
        <v>0</v>
      </c>
      <c r="Q2353" s="21">
        <f t="shared" si="658"/>
        <v>39.790999999999997</v>
      </c>
      <c r="R2353" s="21">
        <f t="shared" si="667"/>
        <v>98.125000000002416</v>
      </c>
      <c r="S2353" s="21">
        <f t="shared" si="668"/>
        <v>6.6394339270077545</v>
      </c>
      <c r="T2353" s="21">
        <f t="shared" si="659"/>
        <v>86.147999999999996</v>
      </c>
      <c r="U2353" s="37">
        <f>VLOOKUP(Time_Zone, 'LSTM LookUp'!$B$5:$D$8, 3, FALSE)</f>
        <v>-75</v>
      </c>
      <c r="V2353" s="21">
        <f t="shared" si="669"/>
        <v>-2.1530935222611052</v>
      </c>
      <c r="W2353" s="21">
        <f t="shared" si="660"/>
        <v>40.60972661943471</v>
      </c>
      <c r="X2353" s="21">
        <f t="shared" si="661"/>
        <v>0</v>
      </c>
      <c r="Y2353" s="21">
        <f t="shared" si="662"/>
        <v>0</v>
      </c>
      <c r="Z2353" s="21">
        <f t="shared" si="670"/>
        <v>0</v>
      </c>
      <c r="AA2353" s="21">
        <f t="shared" si="663"/>
        <v>0</v>
      </c>
      <c r="AB2353" s="21">
        <f t="shared" si="664"/>
        <v>0</v>
      </c>
      <c r="AC2353" s="21">
        <f t="shared" si="665"/>
        <v>0</v>
      </c>
      <c r="AD2353" s="21">
        <f t="shared" si="671"/>
        <v>0</v>
      </c>
      <c r="AE2353" s="21" t="str">
        <f t="shared" si="666"/>
        <v>4/8/4:00</v>
      </c>
    </row>
    <row r="2354" spans="2:31">
      <c r="B2354" s="37">
        <v>4</v>
      </c>
      <c r="C2354" s="38">
        <v>8</v>
      </c>
      <c r="D2354" s="39">
        <v>5</v>
      </c>
      <c r="E2354" s="17">
        <v>1.1000000000000001</v>
      </c>
      <c r="F2354" s="17">
        <v>0</v>
      </c>
      <c r="G2354" s="17">
        <v>0</v>
      </c>
      <c r="H2354" s="37">
        <f t="shared" si="654"/>
        <v>33.979999999999997</v>
      </c>
      <c r="I2354" s="37">
        <f>IF(H2354&lt;'Roof Calculator'!$G$8, 1, 0)</f>
        <v>1</v>
      </c>
      <c r="J2354" s="37">
        <f>IF(H2354&gt;='Roof Calculator'!$G$8, 1, 0)</f>
        <v>0</v>
      </c>
      <c r="K2354" s="37">
        <f t="shared" si="655"/>
        <v>33.979999999999997</v>
      </c>
      <c r="L2354" s="37">
        <f t="shared" si="656"/>
        <v>0</v>
      </c>
      <c r="M2354" s="37">
        <v>0</v>
      </c>
      <c r="N2354" s="37">
        <f t="shared" si="657"/>
        <v>0</v>
      </c>
      <c r="O2354" s="37">
        <v>0</v>
      </c>
      <c r="P2354" s="37">
        <v>0</v>
      </c>
      <c r="Q2354" s="21">
        <f t="shared" si="658"/>
        <v>39.790999999999997</v>
      </c>
      <c r="R2354" s="21">
        <f t="shared" si="667"/>
        <v>98.166666666669087</v>
      </c>
      <c r="S2354" s="21">
        <f t="shared" si="668"/>
        <v>6.6551866951572016</v>
      </c>
      <c r="T2354" s="21">
        <f t="shared" si="659"/>
        <v>86.147999999999996</v>
      </c>
      <c r="U2354" s="37">
        <f>VLOOKUP(Time_Zone, 'LSTM LookUp'!$B$5:$D$8, 3, FALSE)</f>
        <v>-75</v>
      </c>
      <c r="V2354" s="21">
        <f t="shared" si="669"/>
        <v>-2.1407891958822787</v>
      </c>
      <c r="W2354" s="21">
        <f t="shared" si="660"/>
        <v>55.612802701029437</v>
      </c>
      <c r="X2354" s="21">
        <f t="shared" si="661"/>
        <v>0</v>
      </c>
      <c r="Y2354" s="21">
        <f t="shared" si="662"/>
        <v>0</v>
      </c>
      <c r="Z2354" s="21">
        <f t="shared" si="670"/>
        <v>0</v>
      </c>
      <c r="AA2354" s="21">
        <f t="shared" si="663"/>
        <v>0</v>
      </c>
      <c r="AB2354" s="21">
        <f t="shared" si="664"/>
        <v>0</v>
      </c>
      <c r="AC2354" s="21">
        <f t="shared" si="665"/>
        <v>0</v>
      </c>
      <c r="AD2354" s="21">
        <f t="shared" si="671"/>
        <v>0</v>
      </c>
      <c r="AE2354" s="21" t="str">
        <f t="shared" si="666"/>
        <v>4/8/5:00</v>
      </c>
    </row>
    <row r="2355" spans="2:31">
      <c r="B2355" s="37">
        <v>4</v>
      </c>
      <c r="C2355" s="38">
        <v>8</v>
      </c>
      <c r="D2355" s="39">
        <v>6</v>
      </c>
      <c r="E2355" s="17">
        <v>0</v>
      </c>
      <c r="F2355" s="17">
        <v>0</v>
      </c>
      <c r="G2355" s="17">
        <v>0</v>
      </c>
      <c r="H2355" s="37">
        <f t="shared" si="654"/>
        <v>32</v>
      </c>
      <c r="I2355" s="37">
        <f>IF(H2355&lt;'Roof Calculator'!$G$8, 1, 0)</f>
        <v>1</v>
      </c>
      <c r="J2355" s="37">
        <f>IF(H2355&gt;='Roof Calculator'!$G$8, 1, 0)</f>
        <v>0</v>
      </c>
      <c r="K2355" s="37">
        <f t="shared" si="655"/>
        <v>32</v>
      </c>
      <c r="L2355" s="37">
        <f t="shared" si="656"/>
        <v>0</v>
      </c>
      <c r="M2355" s="37">
        <v>0</v>
      </c>
      <c r="N2355" s="37">
        <f t="shared" si="657"/>
        <v>0</v>
      </c>
      <c r="O2355" s="37">
        <v>0</v>
      </c>
      <c r="P2355" s="37">
        <v>0</v>
      </c>
      <c r="Q2355" s="21">
        <f t="shared" si="658"/>
        <v>39.790999999999997</v>
      </c>
      <c r="R2355" s="21">
        <f t="shared" si="667"/>
        <v>98.208333333335759</v>
      </c>
      <c r="S2355" s="21">
        <f t="shared" si="668"/>
        <v>6.6709365292494374</v>
      </c>
      <c r="T2355" s="21">
        <f t="shared" si="659"/>
        <v>86.147999999999996</v>
      </c>
      <c r="U2355" s="37">
        <f>VLOOKUP(Time_Zone, 'LSTM LookUp'!$B$5:$D$8, 3, FALSE)</f>
        <v>-75</v>
      </c>
      <c r="V2355" s="21">
        <f t="shared" si="669"/>
        <v>-2.1284922562068735</v>
      </c>
      <c r="W2355" s="21">
        <f t="shared" si="660"/>
        <v>70.615876935948307</v>
      </c>
      <c r="X2355" s="21">
        <f t="shared" si="661"/>
        <v>0</v>
      </c>
      <c r="Y2355" s="21">
        <f t="shared" si="662"/>
        <v>0</v>
      </c>
      <c r="Z2355" s="21">
        <f t="shared" si="670"/>
        <v>0</v>
      </c>
      <c r="AA2355" s="21">
        <f t="shared" si="663"/>
        <v>0</v>
      </c>
      <c r="AB2355" s="21">
        <f t="shared" si="664"/>
        <v>0</v>
      </c>
      <c r="AC2355" s="21">
        <f t="shared" si="665"/>
        <v>0</v>
      </c>
      <c r="AD2355" s="21">
        <f t="shared" si="671"/>
        <v>0</v>
      </c>
      <c r="AE2355" s="21" t="str">
        <f t="shared" si="666"/>
        <v>4/8/6:00</v>
      </c>
    </row>
    <row r="2356" spans="2:31">
      <c r="B2356" s="37">
        <v>4</v>
      </c>
      <c r="C2356" s="38">
        <v>8</v>
      </c>
      <c r="D2356" s="39">
        <v>7</v>
      </c>
      <c r="E2356" s="17">
        <v>1.1000000000000001</v>
      </c>
      <c r="F2356" s="17">
        <v>19</v>
      </c>
      <c r="G2356" s="17">
        <v>30</v>
      </c>
      <c r="H2356" s="37">
        <f t="shared" si="654"/>
        <v>33.979999999999997</v>
      </c>
      <c r="I2356" s="37">
        <f>IF(H2356&lt;'Roof Calculator'!$G$8, 1, 0)</f>
        <v>1</v>
      </c>
      <c r="J2356" s="37">
        <f>IF(H2356&gt;='Roof Calculator'!$G$8, 1, 0)</f>
        <v>0</v>
      </c>
      <c r="K2356" s="37">
        <f t="shared" si="655"/>
        <v>33.979999999999997</v>
      </c>
      <c r="L2356" s="37">
        <f t="shared" si="656"/>
        <v>0</v>
      </c>
      <c r="M2356" s="37">
        <v>0</v>
      </c>
      <c r="N2356" s="37">
        <f t="shared" si="657"/>
        <v>19</v>
      </c>
      <c r="O2356" s="37">
        <v>0</v>
      </c>
      <c r="P2356" s="37">
        <v>0</v>
      </c>
      <c r="Q2356" s="21">
        <f t="shared" si="658"/>
        <v>39.790999999999997</v>
      </c>
      <c r="R2356" s="21">
        <f t="shared" si="667"/>
        <v>98.25000000000243</v>
      </c>
      <c r="S2356" s="21">
        <f t="shared" si="668"/>
        <v>6.6866834220888931</v>
      </c>
      <c r="T2356" s="21">
        <f t="shared" si="659"/>
        <v>86.147999999999996</v>
      </c>
      <c r="U2356" s="37">
        <f>VLOOKUP(Time_Zone, 'LSTM LookUp'!$B$5:$D$8, 3, FALSE)</f>
        <v>-75</v>
      </c>
      <c r="V2356" s="21">
        <f t="shared" si="669"/>
        <v>-2.1162027276979138</v>
      </c>
      <c r="W2356" s="21">
        <f t="shared" si="660"/>
        <v>85.618949318075522</v>
      </c>
      <c r="X2356" s="21">
        <f t="shared" si="661"/>
        <v>3.9845186663705818</v>
      </c>
      <c r="Y2356" s="21">
        <f t="shared" si="662"/>
        <v>22.984518666370583</v>
      </c>
      <c r="Z2356" s="21">
        <f t="shared" si="670"/>
        <v>7.285690978228951</v>
      </c>
      <c r="AA2356" s="21">
        <f t="shared" si="663"/>
        <v>7.285690978228951</v>
      </c>
      <c r="AB2356" s="21">
        <f t="shared" si="664"/>
        <v>0</v>
      </c>
      <c r="AC2356" s="21">
        <f t="shared" si="665"/>
        <v>0</v>
      </c>
      <c r="AD2356" s="21">
        <f t="shared" si="671"/>
        <v>0</v>
      </c>
      <c r="AE2356" s="21" t="str">
        <f t="shared" si="666"/>
        <v>4/8/7:00</v>
      </c>
    </row>
    <row r="2357" spans="2:31">
      <c r="B2357" s="37">
        <v>4</v>
      </c>
      <c r="C2357" s="38">
        <v>8</v>
      </c>
      <c r="D2357" s="39">
        <v>8</v>
      </c>
      <c r="E2357" s="17">
        <v>3.3</v>
      </c>
      <c r="F2357" s="17">
        <v>62</v>
      </c>
      <c r="G2357" s="17">
        <v>360</v>
      </c>
      <c r="H2357" s="37">
        <f t="shared" si="654"/>
        <v>37.94</v>
      </c>
      <c r="I2357" s="37">
        <f>IF(H2357&lt;'Roof Calculator'!$G$8, 1, 0)</f>
        <v>1</v>
      </c>
      <c r="J2357" s="37">
        <f>IF(H2357&gt;='Roof Calculator'!$G$8, 1, 0)</f>
        <v>0</v>
      </c>
      <c r="K2357" s="37">
        <f t="shared" si="655"/>
        <v>37.94</v>
      </c>
      <c r="L2357" s="37">
        <f t="shared" si="656"/>
        <v>0</v>
      </c>
      <c r="M2357" s="37">
        <v>0</v>
      </c>
      <c r="N2357" s="37">
        <f t="shared" si="657"/>
        <v>62</v>
      </c>
      <c r="O2357" s="37">
        <v>0</v>
      </c>
      <c r="P2357" s="37">
        <v>0</v>
      </c>
      <c r="Q2357" s="21">
        <f t="shared" si="658"/>
        <v>39.790999999999997</v>
      </c>
      <c r="R2357" s="21">
        <f t="shared" si="667"/>
        <v>98.291666666669101</v>
      </c>
      <c r="S2357" s="21">
        <f t="shared" si="668"/>
        <v>6.7024273664795357</v>
      </c>
      <c r="T2357" s="21">
        <f t="shared" si="659"/>
        <v>86.147999999999996</v>
      </c>
      <c r="U2357" s="37">
        <f>VLOOKUP(Time_Zone, 'LSTM LookUp'!$B$5:$D$8, 3, FALSE)</f>
        <v>-75</v>
      </c>
      <c r="V2357" s="21">
        <f t="shared" si="669"/>
        <v>-2.103920634797098</v>
      </c>
      <c r="W2357" s="21">
        <f t="shared" si="660"/>
        <v>100.6220198413007</v>
      </c>
      <c r="X2357" s="21">
        <f t="shared" si="661"/>
        <v>-23.75015184490579</v>
      </c>
      <c r="Y2357" s="21">
        <f t="shared" si="662"/>
        <v>38.249848155094213</v>
      </c>
      <c r="Z2357" s="21">
        <f t="shared" si="670"/>
        <v>12.124533807616263</v>
      </c>
      <c r="AA2357" s="21">
        <f t="shared" si="663"/>
        <v>12.124533807616263</v>
      </c>
      <c r="AB2357" s="21">
        <f t="shared" si="664"/>
        <v>0</v>
      </c>
      <c r="AC2357" s="21">
        <f t="shared" si="665"/>
        <v>0</v>
      </c>
      <c r="AD2357" s="21">
        <f t="shared" si="671"/>
        <v>0</v>
      </c>
      <c r="AE2357" s="21" t="str">
        <f t="shared" si="666"/>
        <v>4/8/8:00</v>
      </c>
    </row>
    <row r="2358" spans="2:31">
      <c r="B2358" s="37">
        <v>4</v>
      </c>
      <c r="C2358" s="38">
        <v>8</v>
      </c>
      <c r="D2358" s="39">
        <v>9</v>
      </c>
      <c r="E2358" s="17">
        <v>6.1</v>
      </c>
      <c r="F2358" s="17">
        <v>99</v>
      </c>
      <c r="G2358" s="17">
        <v>599</v>
      </c>
      <c r="H2358" s="37">
        <f t="shared" si="654"/>
        <v>42.980000000000004</v>
      </c>
      <c r="I2358" s="37">
        <f>IF(H2358&lt;'Roof Calculator'!$G$8, 1, 0)</f>
        <v>1</v>
      </c>
      <c r="J2358" s="37">
        <f>IF(H2358&gt;='Roof Calculator'!$G$8, 1, 0)</f>
        <v>0</v>
      </c>
      <c r="K2358" s="37">
        <f t="shared" si="655"/>
        <v>42.980000000000004</v>
      </c>
      <c r="L2358" s="37">
        <f t="shared" si="656"/>
        <v>0</v>
      </c>
      <c r="M2358" s="37">
        <v>0</v>
      </c>
      <c r="N2358" s="37">
        <f t="shared" si="657"/>
        <v>99</v>
      </c>
      <c r="O2358" s="37">
        <v>0</v>
      </c>
      <c r="P2358" s="37">
        <v>0</v>
      </c>
      <c r="Q2358" s="21">
        <f t="shared" si="658"/>
        <v>39.790999999999997</v>
      </c>
      <c r="R2358" s="21">
        <f t="shared" si="667"/>
        <v>98.333333333335773</v>
      </c>
      <c r="S2358" s="21">
        <f t="shared" si="668"/>
        <v>6.718168355224865</v>
      </c>
      <c r="T2358" s="21">
        <f t="shared" si="659"/>
        <v>86.147999999999996</v>
      </c>
      <c r="U2358" s="37">
        <f>VLOOKUP(Time_Zone, 'LSTM LookUp'!$B$5:$D$8, 3, FALSE)</f>
        <v>-75</v>
      </c>
      <c r="V2358" s="21">
        <f t="shared" si="669"/>
        <v>-2.0916460019247589</v>
      </c>
      <c r="W2358" s="21">
        <f t="shared" si="660"/>
        <v>115.6250884995188</v>
      </c>
      <c r="X2358" s="21">
        <f t="shared" si="661"/>
        <v>-152.84076830252684</v>
      </c>
      <c r="Y2358" s="21">
        <f t="shared" si="662"/>
        <v>-53.84076830252684</v>
      </c>
      <c r="Z2358" s="21">
        <f t="shared" si="670"/>
        <v>-17.066583189169602</v>
      </c>
      <c r="AA2358" s="21">
        <f t="shared" si="663"/>
        <v>-17.066583189169602</v>
      </c>
      <c r="AB2358" s="21">
        <f t="shared" si="664"/>
        <v>0</v>
      </c>
      <c r="AC2358" s="21">
        <f t="shared" si="665"/>
        <v>0</v>
      </c>
      <c r="AD2358" s="21">
        <f t="shared" si="671"/>
        <v>0</v>
      </c>
      <c r="AE2358" s="21" t="str">
        <f t="shared" si="666"/>
        <v>4/8/9:00</v>
      </c>
    </row>
    <row r="2359" spans="2:31">
      <c r="B2359" s="37">
        <v>4</v>
      </c>
      <c r="C2359" s="38">
        <v>8</v>
      </c>
      <c r="D2359" s="39">
        <v>10</v>
      </c>
      <c r="E2359" s="17">
        <v>9.4</v>
      </c>
      <c r="F2359" s="17">
        <v>130</v>
      </c>
      <c r="G2359" s="17">
        <v>716</v>
      </c>
      <c r="H2359" s="37">
        <f t="shared" si="654"/>
        <v>48.92</v>
      </c>
      <c r="I2359" s="37">
        <f>IF(H2359&lt;'Roof Calculator'!$G$8, 1, 0)</f>
        <v>1</v>
      </c>
      <c r="J2359" s="37">
        <f>IF(H2359&gt;='Roof Calculator'!$G$8, 1, 0)</f>
        <v>0</v>
      </c>
      <c r="K2359" s="37">
        <f t="shared" si="655"/>
        <v>48.92</v>
      </c>
      <c r="L2359" s="37">
        <f t="shared" si="656"/>
        <v>0</v>
      </c>
      <c r="M2359" s="37">
        <v>0</v>
      </c>
      <c r="N2359" s="37">
        <f t="shared" si="657"/>
        <v>130</v>
      </c>
      <c r="O2359" s="37">
        <v>0</v>
      </c>
      <c r="P2359" s="37">
        <v>0</v>
      </c>
      <c r="Q2359" s="21">
        <f t="shared" si="658"/>
        <v>39.790999999999997</v>
      </c>
      <c r="R2359" s="21">
        <f t="shared" si="667"/>
        <v>98.375000000002444</v>
      </c>
      <c r="S2359" s="21">
        <f t="shared" si="668"/>
        <v>6.7339063811279063</v>
      </c>
      <c r="T2359" s="21">
        <f t="shared" si="659"/>
        <v>86.147999999999996</v>
      </c>
      <c r="U2359" s="37">
        <f>VLOOKUP(Time_Zone, 'LSTM LookUp'!$B$5:$D$8, 3, FALSE)</f>
        <v>-75</v>
      </c>
      <c r="V2359" s="21">
        <f t="shared" si="669"/>
        <v>-2.0793788534798172</v>
      </c>
      <c r="W2359" s="21">
        <f t="shared" si="660"/>
        <v>130.62815528663003</v>
      </c>
      <c r="X2359" s="21">
        <f t="shared" si="661"/>
        <v>-302.03420132705452</v>
      </c>
      <c r="Y2359" s="21">
        <f t="shared" si="662"/>
        <v>-172.03420132705452</v>
      </c>
      <c r="Z2359" s="21">
        <f t="shared" si="670"/>
        <v>-54.531837135628948</v>
      </c>
      <c r="AA2359" s="21">
        <f t="shared" si="663"/>
        <v>-54.531837135628948</v>
      </c>
      <c r="AB2359" s="21">
        <f t="shared" si="664"/>
        <v>0</v>
      </c>
      <c r="AC2359" s="21">
        <f t="shared" si="665"/>
        <v>0</v>
      </c>
      <c r="AD2359" s="21">
        <f t="shared" si="671"/>
        <v>0</v>
      </c>
      <c r="AE2359" s="21" t="str">
        <f t="shared" si="666"/>
        <v>4/8/10:00</v>
      </c>
    </row>
    <row r="2360" spans="2:31">
      <c r="B2360" s="37">
        <v>4</v>
      </c>
      <c r="C2360" s="38">
        <v>8</v>
      </c>
      <c r="D2360" s="39">
        <v>11</v>
      </c>
      <c r="E2360" s="17">
        <v>12.2</v>
      </c>
      <c r="F2360" s="17">
        <v>151</v>
      </c>
      <c r="G2360" s="17">
        <v>788</v>
      </c>
      <c r="H2360" s="37">
        <f t="shared" si="654"/>
        <v>53.96</v>
      </c>
      <c r="I2360" s="37">
        <f>IF(H2360&lt;'Roof Calculator'!$G$8, 1, 0)</f>
        <v>1</v>
      </c>
      <c r="J2360" s="37">
        <f>IF(H2360&gt;='Roof Calculator'!$G$8, 1, 0)</f>
        <v>0</v>
      </c>
      <c r="K2360" s="37">
        <f t="shared" si="655"/>
        <v>53.96</v>
      </c>
      <c r="L2360" s="37">
        <f t="shared" si="656"/>
        <v>0</v>
      </c>
      <c r="M2360" s="37">
        <v>0</v>
      </c>
      <c r="N2360" s="37">
        <f t="shared" si="657"/>
        <v>151</v>
      </c>
      <c r="O2360" s="37">
        <v>0</v>
      </c>
      <c r="P2360" s="37">
        <v>0</v>
      </c>
      <c r="Q2360" s="21">
        <f t="shared" si="658"/>
        <v>39.790999999999997</v>
      </c>
      <c r="R2360" s="21">
        <f t="shared" si="667"/>
        <v>98.416666666669116</v>
      </c>
      <c r="S2360" s="21">
        <f t="shared" si="668"/>
        <v>6.7496414369912117</v>
      </c>
      <c r="T2360" s="21">
        <f t="shared" si="659"/>
        <v>86.147999999999996</v>
      </c>
      <c r="U2360" s="37">
        <f>VLOOKUP(Time_Zone, 'LSTM LookUp'!$B$5:$D$8, 3, FALSE)</f>
        <v>-75</v>
      </c>
      <c r="V2360" s="21">
        <f t="shared" si="669"/>
        <v>-2.0671192138397245</v>
      </c>
      <c r="W2360" s="21">
        <f t="shared" si="660"/>
        <v>145.63122019654006</v>
      </c>
      <c r="X2360" s="21">
        <f t="shared" si="661"/>
        <v>-437.04532639872752</v>
      </c>
      <c r="Y2360" s="21">
        <f t="shared" si="662"/>
        <v>-286.04532639872752</v>
      </c>
      <c r="Z2360" s="21">
        <f t="shared" si="670"/>
        <v>-90.671372507660578</v>
      </c>
      <c r="AA2360" s="21">
        <f t="shared" si="663"/>
        <v>-90.671372507660578</v>
      </c>
      <c r="AB2360" s="21">
        <f t="shared" si="664"/>
        <v>0</v>
      </c>
      <c r="AC2360" s="21">
        <f t="shared" si="665"/>
        <v>0</v>
      </c>
      <c r="AD2360" s="21">
        <f t="shared" si="671"/>
        <v>0</v>
      </c>
      <c r="AE2360" s="21" t="str">
        <f t="shared" si="666"/>
        <v>4/8/11:00</v>
      </c>
    </row>
    <row r="2361" spans="2:31">
      <c r="B2361" s="37">
        <v>4</v>
      </c>
      <c r="C2361" s="38">
        <v>8</v>
      </c>
      <c r="D2361" s="39">
        <v>12</v>
      </c>
      <c r="E2361" s="17">
        <v>14.4</v>
      </c>
      <c r="F2361" s="17">
        <v>164</v>
      </c>
      <c r="G2361" s="17">
        <v>827</v>
      </c>
      <c r="H2361" s="37">
        <f t="shared" si="654"/>
        <v>57.92</v>
      </c>
      <c r="I2361" s="37">
        <f>IF(H2361&lt;'Roof Calculator'!$G$8, 1, 0)</f>
        <v>0</v>
      </c>
      <c r="J2361" s="37">
        <f>IF(H2361&gt;='Roof Calculator'!$G$8, 1, 0)</f>
        <v>1</v>
      </c>
      <c r="K2361" s="37">
        <f t="shared" si="655"/>
        <v>0</v>
      </c>
      <c r="L2361" s="37">
        <f t="shared" si="656"/>
        <v>57.92</v>
      </c>
      <c r="M2361" s="37">
        <v>0</v>
      </c>
      <c r="N2361" s="37">
        <f t="shared" si="657"/>
        <v>164</v>
      </c>
      <c r="O2361" s="37">
        <v>0</v>
      </c>
      <c r="P2361" s="37">
        <v>0</v>
      </c>
      <c r="Q2361" s="21">
        <f t="shared" si="658"/>
        <v>39.790999999999997</v>
      </c>
      <c r="R2361" s="21">
        <f t="shared" si="667"/>
        <v>98.458333333335787</v>
      </c>
      <c r="S2361" s="21">
        <f t="shared" si="668"/>
        <v>6.7653735156168633</v>
      </c>
      <c r="T2361" s="21">
        <f t="shared" si="659"/>
        <v>86.147999999999996</v>
      </c>
      <c r="U2361" s="37">
        <f>VLOOKUP(Time_Zone, 'LSTM LookUp'!$B$5:$D$8, 3, FALSE)</f>
        <v>-75</v>
      </c>
      <c r="V2361" s="21">
        <f t="shared" si="669"/>
        <v>-2.0548671073604132</v>
      </c>
      <c r="W2361" s="21">
        <f t="shared" si="660"/>
        <v>160.63428322315988</v>
      </c>
      <c r="X2361" s="21">
        <f t="shared" si="661"/>
        <v>-532.97589805898008</v>
      </c>
      <c r="Y2361" s="21">
        <f t="shared" si="662"/>
        <v>-368.97589805898008</v>
      </c>
      <c r="Z2361" s="21">
        <f t="shared" si="670"/>
        <v>-116.95891528959866</v>
      </c>
      <c r="AA2361" s="21">
        <f t="shared" si="663"/>
        <v>0</v>
      </c>
      <c r="AB2361" s="21">
        <f t="shared" si="664"/>
        <v>-116.95891528959866</v>
      </c>
      <c r="AC2361" s="21">
        <f t="shared" si="665"/>
        <v>57.92</v>
      </c>
      <c r="AD2361" s="21">
        <f t="shared" si="671"/>
        <v>-116.95891528959866</v>
      </c>
      <c r="AE2361" s="21" t="str">
        <f t="shared" si="666"/>
        <v>4/8/12:00</v>
      </c>
    </row>
    <row r="2362" spans="2:31">
      <c r="B2362" s="37">
        <v>4</v>
      </c>
      <c r="C2362" s="38">
        <v>8</v>
      </c>
      <c r="D2362" s="39">
        <v>13</v>
      </c>
      <c r="E2362" s="17">
        <v>15.6</v>
      </c>
      <c r="F2362" s="17">
        <v>170</v>
      </c>
      <c r="G2362" s="17">
        <v>842</v>
      </c>
      <c r="H2362" s="37">
        <f t="shared" si="654"/>
        <v>60.08</v>
      </c>
      <c r="I2362" s="37">
        <f>IF(H2362&lt;'Roof Calculator'!$G$8, 1, 0)</f>
        <v>0</v>
      </c>
      <c r="J2362" s="37">
        <f>IF(H2362&gt;='Roof Calculator'!$G$8, 1, 0)</f>
        <v>1</v>
      </c>
      <c r="K2362" s="37">
        <f t="shared" si="655"/>
        <v>0</v>
      </c>
      <c r="L2362" s="37">
        <f t="shared" si="656"/>
        <v>60.08</v>
      </c>
      <c r="M2362" s="37">
        <v>0</v>
      </c>
      <c r="N2362" s="37">
        <f t="shared" si="657"/>
        <v>170</v>
      </c>
      <c r="O2362" s="37">
        <v>0</v>
      </c>
      <c r="P2362" s="37">
        <v>0</v>
      </c>
      <c r="Q2362" s="21">
        <f t="shared" si="658"/>
        <v>39.790999999999997</v>
      </c>
      <c r="R2362" s="21">
        <f t="shared" si="667"/>
        <v>98.500000000002458</v>
      </c>
      <c r="S2362" s="21">
        <f t="shared" si="668"/>
        <v>6.7811026098064744</v>
      </c>
      <c r="T2362" s="21">
        <f t="shared" si="659"/>
        <v>86.147999999999996</v>
      </c>
      <c r="U2362" s="37">
        <f>VLOOKUP(Time_Zone, 'LSTM LookUp'!$B$5:$D$8, 3, FALSE)</f>
        <v>-75</v>
      </c>
      <c r="V2362" s="21">
        <f t="shared" si="669"/>
        <v>-2.0426225583762556</v>
      </c>
      <c r="W2362" s="21">
        <f t="shared" si="660"/>
        <v>175.6373443604059</v>
      </c>
      <c r="X2362" s="21">
        <f t="shared" si="661"/>
        <v>-576.96400974566677</v>
      </c>
      <c r="Y2362" s="21">
        <f t="shared" si="662"/>
        <v>-406.96400974566677</v>
      </c>
      <c r="Z2362" s="21">
        <f t="shared" si="670"/>
        <v>-129.00048320812104</v>
      </c>
      <c r="AA2362" s="21">
        <f t="shared" si="663"/>
        <v>0</v>
      </c>
      <c r="AB2362" s="21">
        <f t="shared" si="664"/>
        <v>-129.00048320812104</v>
      </c>
      <c r="AC2362" s="21">
        <f t="shared" si="665"/>
        <v>60.08</v>
      </c>
      <c r="AD2362" s="21">
        <f t="shared" si="671"/>
        <v>-129.00048320812104</v>
      </c>
      <c r="AE2362" s="21" t="str">
        <f t="shared" si="666"/>
        <v>4/8/13:00</v>
      </c>
    </row>
    <row r="2363" spans="2:31">
      <c r="B2363" s="37">
        <v>4</v>
      </c>
      <c r="C2363" s="38">
        <v>8</v>
      </c>
      <c r="D2363" s="39">
        <v>14</v>
      </c>
      <c r="E2363" s="17">
        <v>16.100000000000001</v>
      </c>
      <c r="F2363" s="17">
        <v>169</v>
      </c>
      <c r="G2363" s="17">
        <v>837</v>
      </c>
      <c r="H2363" s="37">
        <f t="shared" si="654"/>
        <v>60.980000000000004</v>
      </c>
      <c r="I2363" s="37">
        <f>IF(H2363&lt;'Roof Calculator'!$G$8, 1, 0)</f>
        <v>0</v>
      </c>
      <c r="J2363" s="37">
        <f>IF(H2363&gt;='Roof Calculator'!$G$8, 1, 0)</f>
        <v>1</v>
      </c>
      <c r="K2363" s="37">
        <f t="shared" si="655"/>
        <v>0</v>
      </c>
      <c r="L2363" s="37">
        <f t="shared" si="656"/>
        <v>60.980000000000004</v>
      </c>
      <c r="M2363" s="37">
        <v>0</v>
      </c>
      <c r="N2363" s="37">
        <f t="shared" si="657"/>
        <v>169</v>
      </c>
      <c r="O2363" s="37">
        <v>0</v>
      </c>
      <c r="P2363" s="37">
        <v>0</v>
      </c>
      <c r="Q2363" s="21">
        <f t="shared" si="658"/>
        <v>39.790999999999997</v>
      </c>
      <c r="R2363" s="21">
        <f t="shared" si="667"/>
        <v>98.54166666666913</v>
      </c>
      <c r="S2363" s="21">
        <f t="shared" si="668"/>
        <v>6.7968287123611848</v>
      </c>
      <c r="T2363" s="21">
        <f t="shared" si="659"/>
        <v>86.147999999999996</v>
      </c>
      <c r="U2363" s="37">
        <f>VLOOKUP(Time_Zone, 'LSTM LookUp'!$B$5:$D$8, 3, FALSE)</f>
        <v>-75</v>
      </c>
      <c r="V2363" s="21">
        <f t="shared" si="669"/>
        <v>-2.0303855912000017</v>
      </c>
      <c r="W2363" s="21">
        <f t="shared" si="660"/>
        <v>190.64040360219997</v>
      </c>
      <c r="X2363" s="21">
        <f t="shared" si="661"/>
        <v>-564.24063935431843</v>
      </c>
      <c r="Y2363" s="21">
        <f t="shared" si="662"/>
        <v>-395.24063935431843</v>
      </c>
      <c r="Z2363" s="21">
        <f t="shared" si="670"/>
        <v>-125.28437955006824</v>
      </c>
      <c r="AA2363" s="21">
        <f t="shared" si="663"/>
        <v>0</v>
      </c>
      <c r="AB2363" s="21">
        <f t="shared" si="664"/>
        <v>-125.28437955006824</v>
      </c>
      <c r="AC2363" s="21">
        <f t="shared" si="665"/>
        <v>60.980000000000004</v>
      </c>
      <c r="AD2363" s="21">
        <f t="shared" si="671"/>
        <v>-125.28437955006824</v>
      </c>
      <c r="AE2363" s="21" t="str">
        <f t="shared" si="666"/>
        <v>4/8/14:00</v>
      </c>
    </row>
    <row r="2364" spans="2:31">
      <c r="B2364" s="37">
        <v>4</v>
      </c>
      <c r="C2364" s="38">
        <v>8</v>
      </c>
      <c r="D2364" s="39">
        <v>15</v>
      </c>
      <c r="E2364" s="17">
        <v>17.2</v>
      </c>
      <c r="F2364" s="17">
        <v>160</v>
      </c>
      <c r="G2364" s="17">
        <v>817</v>
      </c>
      <c r="H2364" s="37">
        <f t="shared" si="654"/>
        <v>62.959999999999994</v>
      </c>
      <c r="I2364" s="37">
        <f>IF(H2364&lt;'Roof Calculator'!$G$8, 1, 0)</f>
        <v>0</v>
      </c>
      <c r="J2364" s="37">
        <f>IF(H2364&gt;='Roof Calculator'!$G$8, 1, 0)</f>
        <v>1</v>
      </c>
      <c r="K2364" s="37">
        <f t="shared" si="655"/>
        <v>0</v>
      </c>
      <c r="L2364" s="37">
        <f t="shared" si="656"/>
        <v>62.959999999999994</v>
      </c>
      <c r="M2364" s="37">
        <v>0</v>
      </c>
      <c r="N2364" s="37">
        <f t="shared" si="657"/>
        <v>160</v>
      </c>
      <c r="O2364" s="37">
        <v>0</v>
      </c>
      <c r="P2364" s="37">
        <v>0</v>
      </c>
      <c r="Q2364" s="21">
        <f t="shared" si="658"/>
        <v>39.790999999999997</v>
      </c>
      <c r="R2364" s="21">
        <f t="shared" si="667"/>
        <v>98.583333333335801</v>
      </c>
      <c r="S2364" s="21">
        <f t="shared" si="668"/>
        <v>6.8125518160816592</v>
      </c>
      <c r="T2364" s="21">
        <f t="shared" si="659"/>
        <v>86.147999999999996</v>
      </c>
      <c r="U2364" s="37">
        <f>VLOOKUP(Time_Zone, 'LSTM LookUp'!$B$5:$D$8, 3, FALSE)</f>
        <v>-75</v>
      </c>
      <c r="V2364" s="21">
        <f t="shared" si="669"/>
        <v>-2.0181562301227416</v>
      </c>
      <c r="W2364" s="21">
        <f t="shared" si="660"/>
        <v>205.64346094246932</v>
      </c>
      <c r="X2364" s="21">
        <f t="shared" si="661"/>
        <v>-499.91777285673578</v>
      </c>
      <c r="Y2364" s="21">
        <f t="shared" si="662"/>
        <v>-339.91777285673578</v>
      </c>
      <c r="Z2364" s="21">
        <f t="shared" si="670"/>
        <v>-107.74799711883895</v>
      </c>
      <c r="AA2364" s="21">
        <f t="shared" si="663"/>
        <v>0</v>
      </c>
      <c r="AB2364" s="21">
        <f t="shared" si="664"/>
        <v>-107.74799711883895</v>
      </c>
      <c r="AC2364" s="21">
        <f t="shared" si="665"/>
        <v>62.959999999999994</v>
      </c>
      <c r="AD2364" s="21">
        <f t="shared" si="671"/>
        <v>-107.74799711883895</v>
      </c>
      <c r="AE2364" s="21" t="str">
        <f t="shared" si="666"/>
        <v>4/8/15:00</v>
      </c>
    </row>
    <row r="2365" spans="2:31">
      <c r="B2365" s="37">
        <v>4</v>
      </c>
      <c r="C2365" s="38">
        <v>8</v>
      </c>
      <c r="D2365" s="39">
        <v>16</v>
      </c>
      <c r="E2365" s="17">
        <v>17.2</v>
      </c>
      <c r="F2365" s="17">
        <v>143</v>
      </c>
      <c r="G2365" s="17">
        <v>772</v>
      </c>
      <c r="H2365" s="37">
        <f t="shared" si="654"/>
        <v>62.959999999999994</v>
      </c>
      <c r="I2365" s="37">
        <f>IF(H2365&lt;'Roof Calculator'!$G$8, 1, 0)</f>
        <v>0</v>
      </c>
      <c r="J2365" s="37">
        <f>IF(H2365&gt;='Roof Calculator'!$G$8, 1, 0)</f>
        <v>1</v>
      </c>
      <c r="K2365" s="37">
        <f t="shared" si="655"/>
        <v>0</v>
      </c>
      <c r="L2365" s="37">
        <f t="shared" si="656"/>
        <v>62.959999999999994</v>
      </c>
      <c r="M2365" s="37">
        <v>0</v>
      </c>
      <c r="N2365" s="37">
        <f t="shared" si="657"/>
        <v>143</v>
      </c>
      <c r="O2365" s="37">
        <v>0</v>
      </c>
      <c r="P2365" s="37">
        <v>0</v>
      </c>
      <c r="Q2365" s="21">
        <f t="shared" si="658"/>
        <v>39.790999999999997</v>
      </c>
      <c r="R2365" s="21">
        <f t="shared" si="667"/>
        <v>98.625000000002473</v>
      </c>
      <c r="S2365" s="21">
        <f t="shared" si="668"/>
        <v>6.8282719137680985</v>
      </c>
      <c r="T2365" s="21">
        <f t="shared" si="659"/>
        <v>86.147999999999996</v>
      </c>
      <c r="U2365" s="37">
        <f>VLOOKUP(Time_Zone, 'LSTM LookUp'!$B$5:$D$8, 3, FALSE)</f>
        <v>-75</v>
      </c>
      <c r="V2365" s="21">
        <f t="shared" si="669"/>
        <v>-2.0059344994138488</v>
      </c>
      <c r="W2365" s="21">
        <f t="shared" si="660"/>
        <v>220.64651637514658</v>
      </c>
      <c r="X2365" s="21">
        <f t="shared" si="661"/>
        <v>-388.14594870864835</v>
      </c>
      <c r="Y2365" s="21">
        <f t="shared" si="662"/>
        <v>-245.14594870864835</v>
      </c>
      <c r="Z2365" s="21">
        <f t="shared" si="670"/>
        <v>-77.706984113146433</v>
      </c>
      <c r="AA2365" s="21">
        <f t="shared" si="663"/>
        <v>0</v>
      </c>
      <c r="AB2365" s="21">
        <f t="shared" si="664"/>
        <v>-77.706984113146433</v>
      </c>
      <c r="AC2365" s="21">
        <f t="shared" si="665"/>
        <v>62.959999999999994</v>
      </c>
      <c r="AD2365" s="21">
        <f t="shared" si="671"/>
        <v>-77.706984113146433</v>
      </c>
      <c r="AE2365" s="21" t="str">
        <f t="shared" si="666"/>
        <v>4/8/16:00</v>
      </c>
    </row>
    <row r="2366" spans="2:31">
      <c r="B2366" s="37">
        <v>4</v>
      </c>
      <c r="C2366" s="38">
        <v>8</v>
      </c>
      <c r="D2366" s="39">
        <v>17</v>
      </c>
      <c r="E2366" s="17">
        <v>17.8</v>
      </c>
      <c r="F2366" s="17">
        <v>118</v>
      </c>
      <c r="G2366" s="17">
        <v>684</v>
      </c>
      <c r="H2366" s="37">
        <f t="shared" si="654"/>
        <v>64.040000000000006</v>
      </c>
      <c r="I2366" s="37">
        <f>IF(H2366&lt;'Roof Calculator'!$G$8, 1, 0)</f>
        <v>0</v>
      </c>
      <c r="J2366" s="37">
        <f>IF(H2366&gt;='Roof Calculator'!$G$8, 1, 0)</f>
        <v>1</v>
      </c>
      <c r="K2366" s="37">
        <f t="shared" si="655"/>
        <v>0</v>
      </c>
      <c r="L2366" s="37">
        <f t="shared" si="656"/>
        <v>64.040000000000006</v>
      </c>
      <c r="M2366" s="37">
        <v>0</v>
      </c>
      <c r="N2366" s="37">
        <f t="shared" si="657"/>
        <v>118</v>
      </c>
      <c r="O2366" s="37">
        <v>0</v>
      </c>
      <c r="P2366" s="37">
        <v>0</v>
      </c>
      <c r="Q2366" s="21">
        <f t="shared" si="658"/>
        <v>39.790999999999997</v>
      </c>
      <c r="R2366" s="21">
        <f t="shared" si="667"/>
        <v>98.666666666669144</v>
      </c>
      <c r="S2366" s="21">
        <f t="shared" si="668"/>
        <v>6.843988998220218</v>
      </c>
      <c r="T2366" s="21">
        <f t="shared" si="659"/>
        <v>86.147999999999996</v>
      </c>
      <c r="U2366" s="37">
        <f>VLOOKUP(Time_Zone, 'LSTM LookUp'!$B$5:$D$8, 3, FALSE)</f>
        <v>-75</v>
      </c>
      <c r="V2366" s="21">
        <f t="shared" si="669"/>
        <v>-1.9937204233209298</v>
      </c>
      <c r="W2366" s="21">
        <f t="shared" si="660"/>
        <v>235.64956989416976</v>
      </c>
      <c r="X2366" s="21">
        <f t="shared" si="661"/>
        <v>-242.27855726931804</v>
      </c>
      <c r="Y2366" s="21">
        <f t="shared" si="662"/>
        <v>-124.27855726931804</v>
      </c>
      <c r="Z2366" s="21">
        <f t="shared" si="670"/>
        <v>-39.394132051552688</v>
      </c>
      <c r="AA2366" s="21">
        <f t="shared" si="663"/>
        <v>0</v>
      </c>
      <c r="AB2366" s="21">
        <f t="shared" si="664"/>
        <v>-39.394132051552688</v>
      </c>
      <c r="AC2366" s="21">
        <f t="shared" si="665"/>
        <v>64.040000000000006</v>
      </c>
      <c r="AD2366" s="21">
        <f t="shared" si="671"/>
        <v>-39.394132051552688</v>
      </c>
      <c r="AE2366" s="21" t="str">
        <f t="shared" si="666"/>
        <v>4/8/17:00</v>
      </c>
    </row>
    <row r="2367" spans="2:31">
      <c r="B2367" s="37">
        <v>4</v>
      </c>
      <c r="C2367" s="38">
        <v>8</v>
      </c>
      <c r="D2367" s="39">
        <v>18</v>
      </c>
      <c r="E2367" s="17">
        <v>16.7</v>
      </c>
      <c r="F2367" s="17">
        <v>84</v>
      </c>
      <c r="G2367" s="17">
        <v>523</v>
      </c>
      <c r="H2367" s="37">
        <f t="shared" si="654"/>
        <v>62.059999999999995</v>
      </c>
      <c r="I2367" s="37">
        <f>IF(H2367&lt;'Roof Calculator'!$G$8, 1, 0)</f>
        <v>0</v>
      </c>
      <c r="J2367" s="37">
        <f>IF(H2367&gt;='Roof Calculator'!$G$8, 1, 0)</f>
        <v>1</v>
      </c>
      <c r="K2367" s="37">
        <f t="shared" si="655"/>
        <v>0</v>
      </c>
      <c r="L2367" s="37">
        <f t="shared" si="656"/>
        <v>62.059999999999995</v>
      </c>
      <c r="M2367" s="37">
        <v>0</v>
      </c>
      <c r="N2367" s="37">
        <f t="shared" si="657"/>
        <v>84</v>
      </c>
      <c r="O2367" s="37">
        <v>0</v>
      </c>
      <c r="P2367" s="37">
        <v>0</v>
      </c>
      <c r="Q2367" s="21">
        <f t="shared" si="658"/>
        <v>39.790999999999997</v>
      </c>
      <c r="R2367" s="21">
        <f t="shared" si="667"/>
        <v>98.708333333335815</v>
      </c>
      <c r="S2367" s="21">
        <f t="shared" si="668"/>
        <v>6.8597030622372692</v>
      </c>
      <c r="T2367" s="21">
        <f t="shared" si="659"/>
        <v>86.147999999999996</v>
      </c>
      <c r="U2367" s="37">
        <f>VLOOKUP(Time_Zone, 'LSTM LookUp'!$B$5:$D$8, 3, FALSE)</f>
        <v>-75</v>
      </c>
      <c r="V2367" s="21">
        <f t="shared" si="669"/>
        <v>-1.981514026069785</v>
      </c>
      <c r="W2367" s="21">
        <f t="shared" si="660"/>
        <v>250.65262149348257</v>
      </c>
      <c r="X2367" s="21">
        <f t="shared" si="661"/>
        <v>-92.204869504441476</v>
      </c>
      <c r="Y2367" s="21">
        <f t="shared" si="662"/>
        <v>-8.2048695044414757</v>
      </c>
      <c r="Z2367" s="21">
        <f t="shared" si="670"/>
        <v>-2.6008003297244811</v>
      </c>
      <c r="AA2367" s="21">
        <f t="shared" si="663"/>
        <v>0</v>
      </c>
      <c r="AB2367" s="21">
        <f t="shared" si="664"/>
        <v>-2.6008003297244811</v>
      </c>
      <c r="AC2367" s="21">
        <f t="shared" si="665"/>
        <v>62.059999999999995</v>
      </c>
      <c r="AD2367" s="21">
        <f t="shared" si="671"/>
        <v>-2.6008003297244811</v>
      </c>
      <c r="AE2367" s="21" t="str">
        <f t="shared" si="666"/>
        <v>4/8/18:00</v>
      </c>
    </row>
    <row r="2368" spans="2:31">
      <c r="B2368" s="37">
        <v>4</v>
      </c>
      <c r="C2368" s="38">
        <v>8</v>
      </c>
      <c r="D2368" s="39">
        <v>19</v>
      </c>
      <c r="E2368" s="17">
        <v>14.4</v>
      </c>
      <c r="F2368" s="17">
        <v>44</v>
      </c>
      <c r="G2368" s="17">
        <v>202</v>
      </c>
      <c r="H2368" s="37">
        <f t="shared" si="654"/>
        <v>57.92</v>
      </c>
      <c r="I2368" s="37">
        <f>IF(H2368&lt;'Roof Calculator'!$G$8, 1, 0)</f>
        <v>0</v>
      </c>
      <c r="J2368" s="37">
        <f>IF(H2368&gt;='Roof Calculator'!$G$8, 1, 0)</f>
        <v>1</v>
      </c>
      <c r="K2368" s="37">
        <f t="shared" si="655"/>
        <v>0</v>
      </c>
      <c r="L2368" s="37">
        <f t="shared" si="656"/>
        <v>57.92</v>
      </c>
      <c r="M2368" s="37">
        <v>0</v>
      </c>
      <c r="N2368" s="37">
        <f t="shared" si="657"/>
        <v>44</v>
      </c>
      <c r="O2368" s="37">
        <v>0</v>
      </c>
      <c r="P2368" s="37">
        <v>0</v>
      </c>
      <c r="Q2368" s="21">
        <f t="shared" si="658"/>
        <v>39.790999999999997</v>
      </c>
      <c r="R2368" s="21">
        <f t="shared" si="667"/>
        <v>98.750000000002487</v>
      </c>
      <c r="S2368" s="21">
        <f t="shared" si="668"/>
        <v>6.8754140986180277</v>
      </c>
      <c r="T2368" s="21">
        <f t="shared" si="659"/>
        <v>86.147999999999996</v>
      </c>
      <c r="U2368" s="37">
        <f>VLOOKUP(Time_Zone, 'LSTM LookUp'!$B$5:$D$8, 3, FALSE)</f>
        <v>-75</v>
      </c>
      <c r="V2368" s="21">
        <f t="shared" si="669"/>
        <v>-1.9693153318643442</v>
      </c>
      <c r="W2368" s="21">
        <f t="shared" si="660"/>
        <v>265.65567116703392</v>
      </c>
      <c r="X2368" s="21">
        <f t="shared" si="661"/>
        <v>3.8030392576884311</v>
      </c>
      <c r="Y2368" s="21">
        <f t="shared" si="662"/>
        <v>47.803039257688432</v>
      </c>
      <c r="Z2368" s="21">
        <f t="shared" si="670"/>
        <v>15.152728534674186</v>
      </c>
      <c r="AA2368" s="21">
        <f t="shared" si="663"/>
        <v>0</v>
      </c>
      <c r="AB2368" s="21">
        <f t="shared" si="664"/>
        <v>15.152728534674186</v>
      </c>
      <c r="AC2368" s="21">
        <f t="shared" si="665"/>
        <v>57.92</v>
      </c>
      <c r="AD2368" s="21">
        <f t="shared" si="671"/>
        <v>15.152728534674186</v>
      </c>
      <c r="AE2368" s="21" t="str">
        <f t="shared" si="666"/>
        <v>4/8/19:00</v>
      </c>
    </row>
    <row r="2369" spans="2:31">
      <c r="B2369" s="37">
        <v>4</v>
      </c>
      <c r="C2369" s="38">
        <v>8</v>
      </c>
      <c r="D2369" s="39">
        <v>20</v>
      </c>
      <c r="E2369" s="17">
        <v>12.8</v>
      </c>
      <c r="F2369" s="17">
        <v>3</v>
      </c>
      <c r="G2369" s="17">
        <v>1</v>
      </c>
      <c r="H2369" s="37">
        <f t="shared" si="654"/>
        <v>55.04</v>
      </c>
      <c r="I2369" s="37">
        <f>IF(H2369&lt;'Roof Calculator'!$G$8, 1, 0)</f>
        <v>0</v>
      </c>
      <c r="J2369" s="37">
        <f>IF(H2369&gt;='Roof Calculator'!$G$8, 1, 0)</f>
        <v>1</v>
      </c>
      <c r="K2369" s="37">
        <f t="shared" si="655"/>
        <v>0</v>
      </c>
      <c r="L2369" s="37">
        <f t="shared" si="656"/>
        <v>55.04</v>
      </c>
      <c r="M2369" s="37">
        <v>0</v>
      </c>
      <c r="N2369" s="37">
        <f t="shared" si="657"/>
        <v>3</v>
      </c>
      <c r="O2369" s="37">
        <v>0</v>
      </c>
      <c r="P2369" s="37">
        <v>0</v>
      </c>
      <c r="Q2369" s="21">
        <f t="shared" si="658"/>
        <v>39.790999999999997</v>
      </c>
      <c r="R2369" s="21">
        <f t="shared" si="667"/>
        <v>98.791666666669158</v>
      </c>
      <c r="S2369" s="21">
        <f t="shared" si="668"/>
        <v>6.8911221001607963</v>
      </c>
      <c r="T2369" s="21">
        <f t="shared" si="659"/>
        <v>86.147999999999996</v>
      </c>
      <c r="U2369" s="37">
        <f>VLOOKUP(Time_Zone, 'LSTM LookUp'!$B$5:$D$8, 3, FALSE)</f>
        <v>-75</v>
      </c>
      <c r="V2369" s="21">
        <f t="shared" si="669"/>
        <v>-1.9571243648866292</v>
      </c>
      <c r="W2369" s="21">
        <f t="shared" si="660"/>
        <v>280.65871890877833</v>
      </c>
      <c r="X2369" s="21">
        <f t="shared" si="661"/>
        <v>0.21788037443076474</v>
      </c>
      <c r="Y2369" s="21">
        <f t="shared" si="662"/>
        <v>3.2178803744307647</v>
      </c>
      <c r="Z2369" s="21">
        <f t="shared" si="670"/>
        <v>1.020011876398901</v>
      </c>
      <c r="AA2369" s="21">
        <f t="shared" si="663"/>
        <v>0</v>
      </c>
      <c r="AB2369" s="21">
        <f t="shared" si="664"/>
        <v>1.020011876398901</v>
      </c>
      <c r="AC2369" s="21">
        <f t="shared" si="665"/>
        <v>55.04</v>
      </c>
      <c r="AD2369" s="21">
        <f t="shared" si="671"/>
        <v>1.020011876398901</v>
      </c>
      <c r="AE2369" s="21" t="str">
        <f t="shared" si="666"/>
        <v>4/8/20:00</v>
      </c>
    </row>
    <row r="2370" spans="2:31">
      <c r="B2370" s="37">
        <v>4</v>
      </c>
      <c r="C2370" s="38">
        <v>8</v>
      </c>
      <c r="D2370" s="39">
        <v>21</v>
      </c>
      <c r="E2370" s="17">
        <v>10.6</v>
      </c>
      <c r="F2370" s="17">
        <v>0</v>
      </c>
      <c r="G2370" s="17">
        <v>0</v>
      </c>
      <c r="H2370" s="37">
        <f t="shared" si="654"/>
        <v>51.08</v>
      </c>
      <c r="I2370" s="37">
        <f>IF(H2370&lt;'Roof Calculator'!$G$8, 1, 0)</f>
        <v>1</v>
      </c>
      <c r="J2370" s="37">
        <f>IF(H2370&gt;='Roof Calculator'!$G$8, 1, 0)</f>
        <v>0</v>
      </c>
      <c r="K2370" s="37">
        <f t="shared" si="655"/>
        <v>51.08</v>
      </c>
      <c r="L2370" s="37">
        <f t="shared" si="656"/>
        <v>0</v>
      </c>
      <c r="M2370" s="37">
        <v>0</v>
      </c>
      <c r="N2370" s="37">
        <f t="shared" si="657"/>
        <v>0</v>
      </c>
      <c r="O2370" s="37">
        <v>0</v>
      </c>
      <c r="P2370" s="37">
        <v>0</v>
      </c>
      <c r="Q2370" s="21">
        <f t="shared" si="658"/>
        <v>39.790999999999997</v>
      </c>
      <c r="R2370" s="21">
        <f t="shared" si="667"/>
        <v>98.83333333333583</v>
      </c>
      <c r="S2370" s="21">
        <f t="shared" si="668"/>
        <v>6.9068270596634029</v>
      </c>
      <c r="T2370" s="21">
        <f t="shared" si="659"/>
        <v>86.147999999999996</v>
      </c>
      <c r="U2370" s="37">
        <f>VLOOKUP(Time_Zone, 'LSTM LookUp'!$B$5:$D$8, 3, FALSE)</f>
        <v>-75</v>
      </c>
      <c r="V2370" s="21">
        <f t="shared" si="669"/>
        <v>-1.9449411492966986</v>
      </c>
      <c r="W2370" s="21">
        <f t="shared" si="660"/>
        <v>295.66176471267585</v>
      </c>
      <c r="X2370" s="21">
        <f t="shared" si="661"/>
        <v>0</v>
      </c>
      <c r="Y2370" s="21">
        <f t="shared" si="662"/>
        <v>0</v>
      </c>
      <c r="Z2370" s="21">
        <f t="shared" si="670"/>
        <v>0</v>
      </c>
      <c r="AA2370" s="21">
        <f t="shared" si="663"/>
        <v>0</v>
      </c>
      <c r="AB2370" s="21">
        <f t="shared" si="664"/>
        <v>0</v>
      </c>
      <c r="AC2370" s="21">
        <f t="shared" si="665"/>
        <v>0</v>
      </c>
      <c r="AD2370" s="21">
        <f t="shared" si="671"/>
        <v>0</v>
      </c>
      <c r="AE2370" s="21" t="str">
        <f t="shared" si="666"/>
        <v>4/8/21:00</v>
      </c>
    </row>
    <row r="2371" spans="2:31">
      <c r="B2371" s="37">
        <v>4</v>
      </c>
      <c r="C2371" s="38">
        <v>8</v>
      </c>
      <c r="D2371" s="39">
        <v>22</v>
      </c>
      <c r="E2371" s="17">
        <v>7.8</v>
      </c>
      <c r="F2371" s="17">
        <v>0</v>
      </c>
      <c r="G2371" s="17">
        <v>0</v>
      </c>
      <c r="H2371" s="37">
        <f t="shared" si="654"/>
        <v>46.04</v>
      </c>
      <c r="I2371" s="37">
        <f>IF(H2371&lt;'Roof Calculator'!$G$8, 1, 0)</f>
        <v>1</v>
      </c>
      <c r="J2371" s="37">
        <f>IF(H2371&gt;='Roof Calculator'!$G$8, 1, 0)</f>
        <v>0</v>
      </c>
      <c r="K2371" s="37">
        <f t="shared" si="655"/>
        <v>46.04</v>
      </c>
      <c r="L2371" s="37">
        <f t="shared" si="656"/>
        <v>0</v>
      </c>
      <c r="M2371" s="37">
        <v>0</v>
      </c>
      <c r="N2371" s="37">
        <f t="shared" si="657"/>
        <v>0</v>
      </c>
      <c r="O2371" s="37">
        <v>0</v>
      </c>
      <c r="P2371" s="37">
        <v>0</v>
      </c>
      <c r="Q2371" s="21">
        <f t="shared" si="658"/>
        <v>39.790999999999997</v>
      </c>
      <c r="R2371" s="21">
        <f t="shared" si="667"/>
        <v>98.875000000002501</v>
      </c>
      <c r="S2371" s="21">
        <f t="shared" si="668"/>
        <v>6.9225289699232073</v>
      </c>
      <c r="T2371" s="21">
        <f t="shared" si="659"/>
        <v>86.147999999999996</v>
      </c>
      <c r="U2371" s="37">
        <f>VLOOKUP(Time_Zone, 'LSTM LookUp'!$B$5:$D$8, 3, FALSE)</f>
        <v>-75</v>
      </c>
      <c r="V2371" s="21">
        <f t="shared" si="669"/>
        <v>-1.9327657092325985</v>
      </c>
      <c r="W2371" s="21">
        <f t="shared" si="660"/>
        <v>310.66480857269187</v>
      </c>
      <c r="X2371" s="21">
        <f t="shared" si="661"/>
        <v>0</v>
      </c>
      <c r="Y2371" s="21">
        <f t="shared" si="662"/>
        <v>0</v>
      </c>
      <c r="Z2371" s="21">
        <f t="shared" si="670"/>
        <v>0</v>
      </c>
      <c r="AA2371" s="21">
        <f t="shared" si="663"/>
        <v>0</v>
      </c>
      <c r="AB2371" s="21">
        <f t="shared" si="664"/>
        <v>0</v>
      </c>
      <c r="AC2371" s="21">
        <f t="shared" si="665"/>
        <v>0</v>
      </c>
      <c r="AD2371" s="21">
        <f t="shared" si="671"/>
        <v>0</v>
      </c>
      <c r="AE2371" s="21" t="str">
        <f t="shared" si="666"/>
        <v>4/8/22:00</v>
      </c>
    </row>
    <row r="2372" spans="2:31">
      <c r="B2372" s="37">
        <v>4</v>
      </c>
      <c r="C2372" s="38">
        <v>8</v>
      </c>
      <c r="D2372" s="39">
        <v>23</v>
      </c>
      <c r="E2372" s="17">
        <v>7.2</v>
      </c>
      <c r="F2372" s="17">
        <v>0</v>
      </c>
      <c r="G2372" s="17">
        <v>0</v>
      </c>
      <c r="H2372" s="37">
        <f t="shared" si="654"/>
        <v>44.96</v>
      </c>
      <c r="I2372" s="37">
        <f>IF(H2372&lt;'Roof Calculator'!$G$8, 1, 0)</f>
        <v>1</v>
      </c>
      <c r="J2372" s="37">
        <f>IF(H2372&gt;='Roof Calculator'!$G$8, 1, 0)</f>
        <v>0</v>
      </c>
      <c r="K2372" s="37">
        <f t="shared" si="655"/>
        <v>44.96</v>
      </c>
      <c r="L2372" s="37">
        <f t="shared" si="656"/>
        <v>0</v>
      </c>
      <c r="M2372" s="37">
        <v>0</v>
      </c>
      <c r="N2372" s="37">
        <f t="shared" si="657"/>
        <v>0</v>
      </c>
      <c r="O2372" s="37">
        <v>0</v>
      </c>
      <c r="P2372" s="37">
        <v>0</v>
      </c>
      <c r="Q2372" s="21">
        <f t="shared" si="658"/>
        <v>39.790999999999997</v>
      </c>
      <c r="R2372" s="21">
        <f t="shared" si="667"/>
        <v>98.916666666669173</v>
      </c>
      <c r="S2372" s="21">
        <f t="shared" si="668"/>
        <v>6.9382278237370834</v>
      </c>
      <c r="T2372" s="21">
        <f t="shared" si="659"/>
        <v>86.147999999999996</v>
      </c>
      <c r="U2372" s="37">
        <f>VLOOKUP(Time_Zone, 'LSTM LookUp'!$B$5:$D$8, 3, FALSE)</f>
        <v>-75</v>
      </c>
      <c r="V2372" s="21">
        <f t="shared" si="669"/>
        <v>-1.9205980688103192</v>
      </c>
      <c r="W2372" s="21">
        <f t="shared" si="660"/>
        <v>325.66785048279741</v>
      </c>
      <c r="X2372" s="21">
        <f t="shared" si="661"/>
        <v>0</v>
      </c>
      <c r="Y2372" s="21">
        <f t="shared" si="662"/>
        <v>0</v>
      </c>
      <c r="Z2372" s="21">
        <f t="shared" si="670"/>
        <v>0</v>
      </c>
      <c r="AA2372" s="21">
        <f t="shared" si="663"/>
        <v>0</v>
      </c>
      <c r="AB2372" s="21">
        <f t="shared" si="664"/>
        <v>0</v>
      </c>
      <c r="AC2372" s="21">
        <f t="shared" si="665"/>
        <v>0</v>
      </c>
      <c r="AD2372" s="21">
        <f t="shared" si="671"/>
        <v>0</v>
      </c>
      <c r="AE2372" s="21" t="str">
        <f t="shared" si="666"/>
        <v>4/8/23:00</v>
      </c>
    </row>
    <row r="2373" spans="2:31">
      <c r="B2373" s="37">
        <v>4</v>
      </c>
      <c r="C2373" s="38">
        <v>8</v>
      </c>
      <c r="D2373" s="39">
        <v>24</v>
      </c>
      <c r="E2373" s="17">
        <v>5.6</v>
      </c>
      <c r="F2373" s="17">
        <v>0</v>
      </c>
      <c r="G2373" s="17">
        <v>0</v>
      </c>
      <c r="H2373" s="37">
        <f t="shared" si="654"/>
        <v>42.08</v>
      </c>
      <c r="I2373" s="37">
        <f>IF(H2373&lt;'Roof Calculator'!$G$8, 1, 0)</f>
        <v>1</v>
      </c>
      <c r="J2373" s="37">
        <f>IF(H2373&gt;='Roof Calculator'!$G$8, 1, 0)</f>
        <v>0</v>
      </c>
      <c r="K2373" s="37">
        <f t="shared" si="655"/>
        <v>42.08</v>
      </c>
      <c r="L2373" s="37">
        <f t="shared" si="656"/>
        <v>0</v>
      </c>
      <c r="M2373" s="37">
        <v>0</v>
      </c>
      <c r="N2373" s="37">
        <f t="shared" si="657"/>
        <v>0</v>
      </c>
      <c r="O2373" s="37">
        <v>0</v>
      </c>
      <c r="P2373" s="37">
        <v>0</v>
      </c>
      <c r="Q2373" s="21">
        <f t="shared" si="658"/>
        <v>39.790999999999997</v>
      </c>
      <c r="R2373" s="21">
        <f t="shared" si="667"/>
        <v>98.958333333335844</v>
      </c>
      <c r="S2373" s="21">
        <f t="shared" si="668"/>
        <v>6.9539236139014378</v>
      </c>
      <c r="T2373" s="21">
        <f t="shared" si="659"/>
        <v>86.147999999999996</v>
      </c>
      <c r="U2373" s="37">
        <f>VLOOKUP(Time_Zone, 'LSTM LookUp'!$B$5:$D$8, 3, FALSE)</f>
        <v>-75</v>
      </c>
      <c r="V2373" s="21">
        <f t="shared" si="669"/>
        <v>-1.90843825212374</v>
      </c>
      <c r="W2373" s="21">
        <f t="shared" si="660"/>
        <v>340.6708904369691</v>
      </c>
      <c r="X2373" s="21">
        <f t="shared" si="661"/>
        <v>0</v>
      </c>
      <c r="Y2373" s="21">
        <f t="shared" si="662"/>
        <v>0</v>
      </c>
      <c r="Z2373" s="21">
        <f t="shared" si="670"/>
        <v>0</v>
      </c>
      <c r="AA2373" s="21">
        <f t="shared" si="663"/>
        <v>0</v>
      </c>
      <c r="AB2373" s="21">
        <f t="shared" si="664"/>
        <v>0</v>
      </c>
      <c r="AC2373" s="21">
        <f t="shared" si="665"/>
        <v>0</v>
      </c>
      <c r="AD2373" s="21">
        <f t="shared" si="671"/>
        <v>0</v>
      </c>
      <c r="AE2373" s="21" t="str">
        <f t="shared" si="666"/>
        <v>4/8/24:00</v>
      </c>
    </row>
    <row r="2374" spans="2:31">
      <c r="B2374" s="37">
        <v>4</v>
      </c>
      <c r="C2374" s="38">
        <v>9</v>
      </c>
      <c r="D2374" s="39">
        <v>1</v>
      </c>
      <c r="E2374" s="17">
        <v>5</v>
      </c>
      <c r="F2374" s="17">
        <v>0</v>
      </c>
      <c r="G2374" s="17">
        <v>0</v>
      </c>
      <c r="H2374" s="37">
        <f t="shared" si="654"/>
        <v>41</v>
      </c>
      <c r="I2374" s="37">
        <f>IF(H2374&lt;'Roof Calculator'!$G$8, 1, 0)</f>
        <v>1</v>
      </c>
      <c r="J2374" s="37">
        <f>IF(H2374&gt;='Roof Calculator'!$G$8, 1, 0)</f>
        <v>0</v>
      </c>
      <c r="K2374" s="37">
        <f t="shared" si="655"/>
        <v>41</v>
      </c>
      <c r="L2374" s="37">
        <f t="shared" si="656"/>
        <v>0</v>
      </c>
      <c r="M2374" s="37">
        <v>0</v>
      </c>
      <c r="N2374" s="37">
        <f t="shared" si="657"/>
        <v>0</v>
      </c>
      <c r="O2374" s="37">
        <v>0</v>
      </c>
      <c r="P2374" s="37">
        <v>0</v>
      </c>
      <c r="Q2374" s="21">
        <f t="shared" si="658"/>
        <v>39.790999999999997</v>
      </c>
      <c r="R2374" s="21">
        <f t="shared" si="667"/>
        <v>99.000000000002515</v>
      </c>
      <c r="S2374" s="21">
        <f t="shared" si="668"/>
        <v>6.9696163332122092</v>
      </c>
      <c r="T2374" s="21">
        <f t="shared" si="659"/>
        <v>86.147999999999996</v>
      </c>
      <c r="U2374" s="37">
        <f>VLOOKUP(Time_Zone, 'LSTM LookUp'!$B$5:$D$8, 3, FALSE)</f>
        <v>-75</v>
      </c>
      <c r="V2374" s="21">
        <f t="shared" si="669"/>
        <v>-1.8962862832445802</v>
      </c>
      <c r="W2374" s="21">
        <f t="shared" si="660"/>
        <v>-4.3260715708111341</v>
      </c>
      <c r="X2374" s="21">
        <f t="shared" si="661"/>
        <v>0</v>
      </c>
      <c r="Y2374" s="21">
        <f t="shared" si="662"/>
        <v>0</v>
      </c>
      <c r="Z2374" s="21">
        <f t="shared" si="670"/>
        <v>0</v>
      </c>
      <c r="AA2374" s="21">
        <f t="shared" si="663"/>
        <v>0</v>
      </c>
      <c r="AB2374" s="21">
        <f t="shared" si="664"/>
        <v>0</v>
      </c>
      <c r="AC2374" s="21">
        <f t="shared" si="665"/>
        <v>0</v>
      </c>
      <c r="AD2374" s="21">
        <f t="shared" si="671"/>
        <v>0</v>
      </c>
      <c r="AE2374" s="21" t="str">
        <f t="shared" si="666"/>
        <v>4/9/1:00</v>
      </c>
    </row>
    <row r="2375" spans="2:31">
      <c r="B2375" s="37">
        <v>4</v>
      </c>
      <c r="C2375" s="38">
        <v>9</v>
      </c>
      <c r="D2375" s="39">
        <v>2</v>
      </c>
      <c r="E2375" s="17">
        <v>4.4000000000000004</v>
      </c>
      <c r="F2375" s="17">
        <v>0</v>
      </c>
      <c r="G2375" s="17">
        <v>0</v>
      </c>
      <c r="H2375" s="37">
        <f t="shared" si="654"/>
        <v>39.92</v>
      </c>
      <c r="I2375" s="37">
        <f>IF(H2375&lt;'Roof Calculator'!$G$8, 1, 0)</f>
        <v>1</v>
      </c>
      <c r="J2375" s="37">
        <f>IF(H2375&gt;='Roof Calculator'!$G$8, 1, 0)</f>
        <v>0</v>
      </c>
      <c r="K2375" s="37">
        <f t="shared" si="655"/>
        <v>39.92</v>
      </c>
      <c r="L2375" s="37">
        <f t="shared" si="656"/>
        <v>0</v>
      </c>
      <c r="M2375" s="37">
        <v>0</v>
      </c>
      <c r="N2375" s="37">
        <f t="shared" si="657"/>
        <v>0</v>
      </c>
      <c r="O2375" s="37">
        <v>0</v>
      </c>
      <c r="P2375" s="37">
        <v>0</v>
      </c>
      <c r="Q2375" s="21">
        <f t="shared" si="658"/>
        <v>39.790999999999997</v>
      </c>
      <c r="R2375" s="21">
        <f t="shared" si="667"/>
        <v>99.041666666669187</v>
      </c>
      <c r="S2375" s="21">
        <f t="shared" si="668"/>
        <v>6.9853059744648487</v>
      </c>
      <c r="T2375" s="21">
        <f t="shared" si="659"/>
        <v>86.147999999999996</v>
      </c>
      <c r="U2375" s="37">
        <f>VLOOKUP(Time_Zone, 'LSTM LookUp'!$B$5:$D$8, 3, FALSE)</f>
        <v>-75</v>
      </c>
      <c r="V2375" s="21">
        <f t="shared" si="669"/>
        <v>-1.8841421862223502</v>
      </c>
      <c r="W2375" s="21">
        <f t="shared" si="660"/>
        <v>10.676964453444411</v>
      </c>
      <c r="X2375" s="21">
        <f t="shared" si="661"/>
        <v>0</v>
      </c>
      <c r="Y2375" s="21">
        <f t="shared" si="662"/>
        <v>0</v>
      </c>
      <c r="Z2375" s="21">
        <f t="shared" si="670"/>
        <v>0</v>
      </c>
      <c r="AA2375" s="21">
        <f t="shared" si="663"/>
        <v>0</v>
      </c>
      <c r="AB2375" s="21">
        <f t="shared" si="664"/>
        <v>0</v>
      </c>
      <c r="AC2375" s="21">
        <f t="shared" si="665"/>
        <v>0</v>
      </c>
      <c r="AD2375" s="21">
        <f t="shared" si="671"/>
        <v>0</v>
      </c>
      <c r="AE2375" s="21" t="str">
        <f t="shared" si="666"/>
        <v>4/9/2:00</v>
      </c>
    </row>
    <row r="2376" spans="2:31">
      <c r="B2376" s="37">
        <v>4</v>
      </c>
      <c r="C2376" s="38">
        <v>9</v>
      </c>
      <c r="D2376" s="39">
        <v>3</v>
      </c>
      <c r="E2376" s="17">
        <v>2.8</v>
      </c>
      <c r="F2376" s="17">
        <v>0</v>
      </c>
      <c r="G2376" s="17">
        <v>0</v>
      </c>
      <c r="H2376" s="37">
        <f t="shared" si="654"/>
        <v>37.04</v>
      </c>
      <c r="I2376" s="37">
        <f>IF(H2376&lt;'Roof Calculator'!$G$8, 1, 0)</f>
        <v>1</v>
      </c>
      <c r="J2376" s="37">
        <f>IF(H2376&gt;='Roof Calculator'!$G$8, 1, 0)</f>
        <v>0</v>
      </c>
      <c r="K2376" s="37">
        <f t="shared" si="655"/>
        <v>37.04</v>
      </c>
      <c r="L2376" s="37">
        <f t="shared" si="656"/>
        <v>0</v>
      </c>
      <c r="M2376" s="37">
        <v>0</v>
      </c>
      <c r="N2376" s="37">
        <f t="shared" si="657"/>
        <v>0</v>
      </c>
      <c r="O2376" s="37">
        <v>0</v>
      </c>
      <c r="P2376" s="37">
        <v>0</v>
      </c>
      <c r="Q2376" s="21">
        <f t="shared" si="658"/>
        <v>39.790999999999997</v>
      </c>
      <c r="R2376" s="21">
        <f t="shared" si="667"/>
        <v>99.083333333335858</v>
      </c>
      <c r="S2376" s="21">
        <f t="shared" si="668"/>
        <v>7.0009925304543374</v>
      </c>
      <c r="T2376" s="21">
        <f t="shared" si="659"/>
        <v>86.147999999999996</v>
      </c>
      <c r="U2376" s="37">
        <f>VLOOKUP(Time_Zone, 'LSTM LookUp'!$B$5:$D$8, 3, FALSE)</f>
        <v>-75</v>
      </c>
      <c r="V2376" s="21">
        <f t="shared" si="669"/>
        <v>-1.8720059850843138</v>
      </c>
      <c r="W2376" s="21">
        <f t="shared" si="660"/>
        <v>25.679998503728918</v>
      </c>
      <c r="X2376" s="21">
        <f t="shared" si="661"/>
        <v>0</v>
      </c>
      <c r="Y2376" s="21">
        <f t="shared" si="662"/>
        <v>0</v>
      </c>
      <c r="Z2376" s="21">
        <f t="shared" si="670"/>
        <v>0</v>
      </c>
      <c r="AA2376" s="21">
        <f t="shared" si="663"/>
        <v>0</v>
      </c>
      <c r="AB2376" s="21">
        <f t="shared" si="664"/>
        <v>0</v>
      </c>
      <c r="AC2376" s="21">
        <f t="shared" si="665"/>
        <v>0</v>
      </c>
      <c r="AD2376" s="21">
        <f t="shared" si="671"/>
        <v>0</v>
      </c>
      <c r="AE2376" s="21" t="str">
        <f t="shared" si="666"/>
        <v>4/9/3:00</v>
      </c>
    </row>
    <row r="2377" spans="2:31">
      <c r="B2377" s="37">
        <v>4</v>
      </c>
      <c r="C2377" s="38">
        <v>9</v>
      </c>
      <c r="D2377" s="39">
        <v>4</v>
      </c>
      <c r="E2377" s="17">
        <v>2.8</v>
      </c>
      <c r="F2377" s="17">
        <v>0</v>
      </c>
      <c r="G2377" s="17">
        <v>0</v>
      </c>
      <c r="H2377" s="37">
        <f t="shared" si="654"/>
        <v>37.04</v>
      </c>
      <c r="I2377" s="37">
        <f>IF(H2377&lt;'Roof Calculator'!$G$8, 1, 0)</f>
        <v>1</v>
      </c>
      <c r="J2377" s="37">
        <f>IF(H2377&gt;='Roof Calculator'!$G$8, 1, 0)</f>
        <v>0</v>
      </c>
      <c r="K2377" s="37">
        <f t="shared" si="655"/>
        <v>37.04</v>
      </c>
      <c r="L2377" s="37">
        <f t="shared" si="656"/>
        <v>0</v>
      </c>
      <c r="M2377" s="37">
        <v>0</v>
      </c>
      <c r="N2377" s="37">
        <f t="shared" si="657"/>
        <v>0</v>
      </c>
      <c r="O2377" s="37">
        <v>0</v>
      </c>
      <c r="P2377" s="37">
        <v>0</v>
      </c>
      <c r="Q2377" s="21">
        <f t="shared" si="658"/>
        <v>39.790999999999997</v>
      </c>
      <c r="R2377" s="21">
        <f t="shared" si="667"/>
        <v>99.12500000000253</v>
      </c>
      <c r="S2377" s="21">
        <f t="shared" si="668"/>
        <v>7.0166759939751877</v>
      </c>
      <c r="T2377" s="21">
        <f t="shared" si="659"/>
        <v>86.147999999999996</v>
      </c>
      <c r="U2377" s="37">
        <f>VLOOKUP(Time_Zone, 'LSTM LookUp'!$B$5:$D$8, 3, FALSE)</f>
        <v>-75</v>
      </c>
      <c r="V2377" s="21">
        <f t="shared" si="669"/>
        <v>-1.8598777038354144</v>
      </c>
      <c r="W2377" s="21">
        <f t="shared" si="660"/>
        <v>40.683030574041126</v>
      </c>
      <c r="X2377" s="21">
        <f t="shared" si="661"/>
        <v>0</v>
      </c>
      <c r="Y2377" s="21">
        <f t="shared" si="662"/>
        <v>0</v>
      </c>
      <c r="Z2377" s="21">
        <f t="shared" si="670"/>
        <v>0</v>
      </c>
      <c r="AA2377" s="21">
        <f t="shared" si="663"/>
        <v>0</v>
      </c>
      <c r="AB2377" s="21">
        <f t="shared" si="664"/>
        <v>0</v>
      </c>
      <c r="AC2377" s="21">
        <f t="shared" si="665"/>
        <v>0</v>
      </c>
      <c r="AD2377" s="21">
        <f t="shared" si="671"/>
        <v>0</v>
      </c>
      <c r="AE2377" s="21" t="str">
        <f t="shared" si="666"/>
        <v>4/9/4:00</v>
      </c>
    </row>
    <row r="2378" spans="2:31">
      <c r="B2378" s="37">
        <v>4</v>
      </c>
      <c r="C2378" s="38">
        <v>9</v>
      </c>
      <c r="D2378" s="39">
        <v>5</v>
      </c>
      <c r="E2378" s="17">
        <v>3.3</v>
      </c>
      <c r="F2378" s="17">
        <v>0</v>
      </c>
      <c r="G2378" s="17">
        <v>0</v>
      </c>
      <c r="H2378" s="37">
        <f t="shared" si="654"/>
        <v>37.94</v>
      </c>
      <c r="I2378" s="37">
        <f>IF(H2378&lt;'Roof Calculator'!$G$8, 1, 0)</f>
        <v>1</v>
      </c>
      <c r="J2378" s="37">
        <f>IF(H2378&gt;='Roof Calculator'!$G$8, 1, 0)</f>
        <v>0</v>
      </c>
      <c r="K2378" s="37">
        <f t="shared" si="655"/>
        <v>37.94</v>
      </c>
      <c r="L2378" s="37">
        <f t="shared" si="656"/>
        <v>0</v>
      </c>
      <c r="M2378" s="37">
        <v>0</v>
      </c>
      <c r="N2378" s="37">
        <f t="shared" si="657"/>
        <v>0</v>
      </c>
      <c r="O2378" s="37">
        <v>0</v>
      </c>
      <c r="P2378" s="37">
        <v>0</v>
      </c>
      <c r="Q2378" s="21">
        <f t="shared" si="658"/>
        <v>39.790999999999997</v>
      </c>
      <c r="R2378" s="21">
        <f t="shared" si="667"/>
        <v>99.166666666669201</v>
      </c>
      <c r="S2378" s="21">
        <f t="shared" si="668"/>
        <v>7.0323563578214285</v>
      </c>
      <c r="T2378" s="21">
        <f t="shared" si="659"/>
        <v>86.147999999999996</v>
      </c>
      <c r="U2378" s="37">
        <f>VLOOKUP(Time_Zone, 'LSTM LookUp'!$B$5:$D$8, 3, FALSE)</f>
        <v>-75</v>
      </c>
      <c r="V2378" s="21">
        <f t="shared" si="669"/>
        <v>-1.8477573664582554</v>
      </c>
      <c r="W2378" s="21">
        <f t="shared" si="660"/>
        <v>55.686060658385415</v>
      </c>
      <c r="X2378" s="21">
        <f t="shared" si="661"/>
        <v>0</v>
      </c>
      <c r="Y2378" s="21">
        <f t="shared" si="662"/>
        <v>0</v>
      </c>
      <c r="Z2378" s="21">
        <f t="shared" si="670"/>
        <v>0</v>
      </c>
      <c r="AA2378" s="21">
        <f t="shared" si="663"/>
        <v>0</v>
      </c>
      <c r="AB2378" s="21">
        <f t="shared" si="664"/>
        <v>0</v>
      </c>
      <c r="AC2378" s="21">
        <f t="shared" si="665"/>
        <v>0</v>
      </c>
      <c r="AD2378" s="21">
        <f t="shared" si="671"/>
        <v>0</v>
      </c>
      <c r="AE2378" s="21" t="str">
        <f t="shared" si="666"/>
        <v>4/9/5:00</v>
      </c>
    </row>
    <row r="2379" spans="2:31">
      <c r="B2379" s="37">
        <v>4</v>
      </c>
      <c r="C2379" s="38">
        <v>9</v>
      </c>
      <c r="D2379" s="39">
        <v>6</v>
      </c>
      <c r="E2379" s="17">
        <v>2.8</v>
      </c>
      <c r="F2379" s="17">
        <v>0</v>
      </c>
      <c r="G2379" s="17">
        <v>0</v>
      </c>
      <c r="H2379" s="37">
        <f t="shared" si="654"/>
        <v>37.04</v>
      </c>
      <c r="I2379" s="37">
        <f>IF(H2379&lt;'Roof Calculator'!$G$8, 1, 0)</f>
        <v>1</v>
      </c>
      <c r="J2379" s="37">
        <f>IF(H2379&gt;='Roof Calculator'!$G$8, 1, 0)</f>
        <v>0</v>
      </c>
      <c r="K2379" s="37">
        <f t="shared" si="655"/>
        <v>37.04</v>
      </c>
      <c r="L2379" s="37">
        <f t="shared" si="656"/>
        <v>0</v>
      </c>
      <c r="M2379" s="37">
        <v>0</v>
      </c>
      <c r="N2379" s="37">
        <f t="shared" si="657"/>
        <v>0</v>
      </c>
      <c r="O2379" s="37">
        <v>0</v>
      </c>
      <c r="P2379" s="37">
        <v>0</v>
      </c>
      <c r="Q2379" s="21">
        <f t="shared" si="658"/>
        <v>39.790999999999997</v>
      </c>
      <c r="R2379" s="21">
        <f t="shared" si="667"/>
        <v>99.208333333335872</v>
      </c>
      <c r="S2379" s="21">
        <f t="shared" si="668"/>
        <v>7.0480336147866138</v>
      </c>
      <c r="T2379" s="21">
        <f t="shared" si="659"/>
        <v>86.147999999999996</v>
      </c>
      <c r="U2379" s="37">
        <f>VLOOKUP(Time_Zone, 'LSTM LookUp'!$B$5:$D$8, 3, FALSE)</f>
        <v>-75</v>
      </c>
      <c r="V2379" s="21">
        <f t="shared" si="669"/>
        <v>-1.8356449969130313</v>
      </c>
      <c r="W2379" s="21">
        <f t="shared" si="660"/>
        <v>70.689088750771717</v>
      </c>
      <c r="X2379" s="21">
        <f t="shared" si="661"/>
        <v>0</v>
      </c>
      <c r="Y2379" s="21">
        <f t="shared" si="662"/>
        <v>0</v>
      </c>
      <c r="Z2379" s="21">
        <f t="shared" si="670"/>
        <v>0</v>
      </c>
      <c r="AA2379" s="21">
        <f t="shared" si="663"/>
        <v>0</v>
      </c>
      <c r="AB2379" s="21">
        <f t="shared" si="664"/>
        <v>0</v>
      </c>
      <c r="AC2379" s="21">
        <f t="shared" si="665"/>
        <v>0</v>
      </c>
      <c r="AD2379" s="21">
        <f t="shared" si="671"/>
        <v>0</v>
      </c>
      <c r="AE2379" s="21" t="str">
        <f t="shared" si="666"/>
        <v>4/9/6:00</v>
      </c>
    </row>
    <row r="2380" spans="2:31">
      <c r="B2380" s="37">
        <v>4</v>
      </c>
      <c r="C2380" s="38">
        <v>9</v>
      </c>
      <c r="D2380" s="39">
        <v>7</v>
      </c>
      <c r="E2380" s="17">
        <v>3.9</v>
      </c>
      <c r="F2380" s="17">
        <v>17</v>
      </c>
      <c r="G2380" s="17">
        <v>119</v>
      </c>
      <c r="H2380" s="37">
        <f t="shared" si="654"/>
        <v>39.020000000000003</v>
      </c>
      <c r="I2380" s="37">
        <f>IF(H2380&lt;'Roof Calculator'!$G$8, 1, 0)</f>
        <v>1</v>
      </c>
      <c r="J2380" s="37">
        <f>IF(H2380&gt;='Roof Calculator'!$G$8, 1, 0)</f>
        <v>0</v>
      </c>
      <c r="K2380" s="37">
        <f t="shared" si="655"/>
        <v>39.020000000000003</v>
      </c>
      <c r="L2380" s="37">
        <f t="shared" si="656"/>
        <v>0</v>
      </c>
      <c r="M2380" s="37">
        <v>0</v>
      </c>
      <c r="N2380" s="37">
        <f t="shared" si="657"/>
        <v>17</v>
      </c>
      <c r="O2380" s="37">
        <v>0</v>
      </c>
      <c r="P2380" s="37">
        <v>0</v>
      </c>
      <c r="Q2380" s="21">
        <f t="shared" si="658"/>
        <v>39.790999999999997</v>
      </c>
      <c r="R2380" s="21">
        <f t="shared" si="667"/>
        <v>99.250000000002544</v>
      </c>
      <c r="S2380" s="21">
        <f t="shared" si="668"/>
        <v>7.0637077576638312</v>
      </c>
      <c r="T2380" s="21">
        <f t="shared" si="659"/>
        <v>86.147999999999996</v>
      </c>
      <c r="U2380" s="37">
        <f>VLOOKUP(Time_Zone, 'LSTM LookUp'!$B$5:$D$8, 3, FALSE)</f>
        <v>-75</v>
      </c>
      <c r="V2380" s="21">
        <f t="shared" si="669"/>
        <v>-1.8235406191374792</v>
      </c>
      <c r="W2380" s="21">
        <f t="shared" si="660"/>
        <v>85.692114845215599</v>
      </c>
      <c r="X2380" s="21">
        <f t="shared" si="661"/>
        <v>16.181754221367783</v>
      </c>
      <c r="Y2380" s="21">
        <f t="shared" si="662"/>
        <v>33.181754221367783</v>
      </c>
      <c r="Z2380" s="21">
        <f t="shared" si="670"/>
        <v>10.518036548058982</v>
      </c>
      <c r="AA2380" s="21">
        <f t="shared" si="663"/>
        <v>10.518036548058982</v>
      </c>
      <c r="AB2380" s="21">
        <f t="shared" si="664"/>
        <v>0</v>
      </c>
      <c r="AC2380" s="21">
        <f t="shared" si="665"/>
        <v>0</v>
      </c>
      <c r="AD2380" s="21">
        <f t="shared" si="671"/>
        <v>0</v>
      </c>
      <c r="AE2380" s="21" t="str">
        <f t="shared" si="666"/>
        <v>4/9/7:00</v>
      </c>
    </row>
    <row r="2381" spans="2:31">
      <c r="B2381" s="37">
        <v>4</v>
      </c>
      <c r="C2381" s="38">
        <v>9</v>
      </c>
      <c r="D2381" s="39">
        <v>8</v>
      </c>
      <c r="E2381" s="17">
        <v>7.2</v>
      </c>
      <c r="F2381" s="17">
        <v>43</v>
      </c>
      <c r="G2381" s="17">
        <v>558</v>
      </c>
      <c r="H2381" s="37">
        <f t="shared" si="654"/>
        <v>44.96</v>
      </c>
      <c r="I2381" s="37">
        <f>IF(H2381&lt;'Roof Calculator'!$G$8, 1, 0)</f>
        <v>1</v>
      </c>
      <c r="J2381" s="37">
        <f>IF(H2381&gt;='Roof Calculator'!$G$8, 1, 0)</f>
        <v>0</v>
      </c>
      <c r="K2381" s="37">
        <f t="shared" si="655"/>
        <v>44.96</v>
      </c>
      <c r="L2381" s="37">
        <f t="shared" si="656"/>
        <v>0</v>
      </c>
      <c r="M2381" s="37">
        <v>0</v>
      </c>
      <c r="N2381" s="37">
        <f t="shared" si="657"/>
        <v>43</v>
      </c>
      <c r="O2381" s="37">
        <v>0</v>
      </c>
      <c r="P2381" s="37">
        <v>0</v>
      </c>
      <c r="Q2381" s="21">
        <f t="shared" si="658"/>
        <v>39.790999999999997</v>
      </c>
      <c r="R2381" s="21">
        <f t="shared" si="667"/>
        <v>99.291666666669215</v>
      </c>
      <c r="S2381" s="21">
        <f t="shared" si="668"/>
        <v>7.0793787792456779</v>
      </c>
      <c r="T2381" s="21">
        <f t="shared" si="659"/>
        <v>86.147999999999996</v>
      </c>
      <c r="U2381" s="37">
        <f>VLOOKUP(Time_Zone, 'LSTM LookUp'!$B$5:$D$8, 3, FALSE)</f>
        <v>-75</v>
      </c>
      <c r="V2381" s="21">
        <f t="shared" si="669"/>
        <v>-1.8114442570468474</v>
      </c>
      <c r="W2381" s="21">
        <f t="shared" si="660"/>
        <v>100.69513893573824</v>
      </c>
      <c r="X2381" s="21">
        <f t="shared" si="661"/>
        <v>-34.951487547926156</v>
      </c>
      <c r="Y2381" s="21">
        <f t="shared" si="662"/>
        <v>8.0485124520738438</v>
      </c>
      <c r="Z2381" s="21">
        <f t="shared" si="670"/>
        <v>2.5512378749977662</v>
      </c>
      <c r="AA2381" s="21">
        <f t="shared" si="663"/>
        <v>2.5512378749977662</v>
      </c>
      <c r="AB2381" s="21">
        <f t="shared" si="664"/>
        <v>0</v>
      </c>
      <c r="AC2381" s="21">
        <f t="shared" si="665"/>
        <v>0</v>
      </c>
      <c r="AD2381" s="21">
        <f t="shared" si="671"/>
        <v>0</v>
      </c>
      <c r="AE2381" s="21" t="str">
        <f t="shared" si="666"/>
        <v>4/9/8:00</v>
      </c>
    </row>
    <row r="2382" spans="2:31">
      <c r="B2382" s="37">
        <v>4</v>
      </c>
      <c r="C2382" s="38">
        <v>9</v>
      </c>
      <c r="D2382" s="39">
        <v>9</v>
      </c>
      <c r="E2382" s="17">
        <v>10</v>
      </c>
      <c r="F2382" s="17">
        <v>64</v>
      </c>
      <c r="G2382" s="17">
        <v>759</v>
      </c>
      <c r="H2382" s="37">
        <f t="shared" si="654"/>
        <v>50</v>
      </c>
      <c r="I2382" s="37">
        <f>IF(H2382&lt;'Roof Calculator'!$G$8, 1, 0)</f>
        <v>1</v>
      </c>
      <c r="J2382" s="37">
        <f>IF(H2382&gt;='Roof Calculator'!$G$8, 1, 0)</f>
        <v>0</v>
      </c>
      <c r="K2382" s="37">
        <f t="shared" si="655"/>
        <v>50</v>
      </c>
      <c r="L2382" s="37">
        <f t="shared" si="656"/>
        <v>0</v>
      </c>
      <c r="M2382" s="37">
        <v>0</v>
      </c>
      <c r="N2382" s="37">
        <f t="shared" si="657"/>
        <v>64</v>
      </c>
      <c r="O2382" s="37">
        <v>0</v>
      </c>
      <c r="P2382" s="37">
        <v>0</v>
      </c>
      <c r="Q2382" s="21">
        <f t="shared" si="658"/>
        <v>39.790999999999997</v>
      </c>
      <c r="R2382" s="21">
        <f t="shared" si="667"/>
        <v>99.333333333335887</v>
      </c>
      <c r="S2382" s="21">
        <f t="shared" si="668"/>
        <v>7.0950466723242833</v>
      </c>
      <c r="T2382" s="21">
        <f t="shared" si="659"/>
        <v>86.147999999999996</v>
      </c>
      <c r="U2382" s="37">
        <f>VLOOKUP(Time_Zone, 'LSTM LookUp'!$B$5:$D$8, 3, FALSE)</f>
        <v>-75</v>
      </c>
      <c r="V2382" s="21">
        <f t="shared" si="669"/>
        <v>-1.7993559345338255</v>
      </c>
      <c r="W2382" s="21">
        <f t="shared" si="660"/>
        <v>115.69816101636654</v>
      </c>
      <c r="X2382" s="21">
        <f t="shared" si="661"/>
        <v>-190.96016994571826</v>
      </c>
      <c r="Y2382" s="21">
        <f t="shared" si="662"/>
        <v>-126.96016994571826</v>
      </c>
      <c r="Z2382" s="21">
        <f t="shared" si="670"/>
        <v>-40.244156433927046</v>
      </c>
      <c r="AA2382" s="21">
        <f t="shared" si="663"/>
        <v>-40.244156433927046</v>
      </c>
      <c r="AB2382" s="21">
        <f t="shared" si="664"/>
        <v>0</v>
      </c>
      <c r="AC2382" s="21">
        <f t="shared" si="665"/>
        <v>0</v>
      </c>
      <c r="AD2382" s="21">
        <f t="shared" si="671"/>
        <v>0</v>
      </c>
      <c r="AE2382" s="21" t="str">
        <f t="shared" si="666"/>
        <v>4/9/9:00</v>
      </c>
    </row>
    <row r="2383" spans="2:31">
      <c r="B2383" s="37">
        <v>4</v>
      </c>
      <c r="C2383" s="38">
        <v>9</v>
      </c>
      <c r="D2383" s="39">
        <v>10</v>
      </c>
      <c r="E2383" s="17">
        <v>12.2</v>
      </c>
      <c r="F2383" s="17">
        <v>82</v>
      </c>
      <c r="G2383" s="17">
        <v>851</v>
      </c>
      <c r="H2383" s="37">
        <f t="shared" si="654"/>
        <v>53.96</v>
      </c>
      <c r="I2383" s="37">
        <f>IF(H2383&lt;'Roof Calculator'!$G$8, 1, 0)</f>
        <v>1</v>
      </c>
      <c r="J2383" s="37">
        <f>IF(H2383&gt;='Roof Calculator'!$G$8, 1, 0)</f>
        <v>0</v>
      </c>
      <c r="K2383" s="37">
        <f t="shared" si="655"/>
        <v>53.96</v>
      </c>
      <c r="L2383" s="37">
        <f t="shared" si="656"/>
        <v>0</v>
      </c>
      <c r="M2383" s="37">
        <v>0</v>
      </c>
      <c r="N2383" s="37">
        <f t="shared" si="657"/>
        <v>82</v>
      </c>
      <c r="O2383" s="37">
        <v>0</v>
      </c>
      <c r="P2383" s="37">
        <v>0</v>
      </c>
      <c r="Q2383" s="21">
        <f t="shared" si="658"/>
        <v>39.790999999999997</v>
      </c>
      <c r="R2383" s="21">
        <f t="shared" si="667"/>
        <v>99.375000000002558</v>
      </c>
      <c r="S2383" s="21">
        <f t="shared" si="668"/>
        <v>7.1107114296913077</v>
      </c>
      <c r="T2383" s="21">
        <f t="shared" si="659"/>
        <v>86.147999999999996</v>
      </c>
      <c r="U2383" s="37">
        <f>VLOOKUP(Time_Zone, 'LSTM LookUp'!$B$5:$D$8, 3, FALSE)</f>
        <v>-75</v>
      </c>
      <c r="V2383" s="21">
        <f t="shared" si="669"/>
        <v>-1.7872756754685071</v>
      </c>
      <c r="W2383" s="21">
        <f t="shared" si="660"/>
        <v>130.70118108113286</v>
      </c>
      <c r="X2383" s="21">
        <f t="shared" si="661"/>
        <v>-355.71617987601337</v>
      </c>
      <c r="Y2383" s="21">
        <f t="shared" si="662"/>
        <v>-273.71617987601337</v>
      </c>
      <c r="Z2383" s="21">
        <f t="shared" si="670"/>
        <v>-86.763248396224228</v>
      </c>
      <c r="AA2383" s="21">
        <f t="shared" si="663"/>
        <v>-86.763248396224228</v>
      </c>
      <c r="AB2383" s="21">
        <f t="shared" si="664"/>
        <v>0</v>
      </c>
      <c r="AC2383" s="21">
        <f t="shared" si="665"/>
        <v>0</v>
      </c>
      <c r="AD2383" s="21">
        <f t="shared" si="671"/>
        <v>0</v>
      </c>
      <c r="AE2383" s="21" t="str">
        <f t="shared" si="666"/>
        <v>4/9/10:00</v>
      </c>
    </row>
    <row r="2384" spans="2:31">
      <c r="B2384" s="37">
        <v>4</v>
      </c>
      <c r="C2384" s="38">
        <v>9</v>
      </c>
      <c r="D2384" s="39">
        <v>11</v>
      </c>
      <c r="E2384" s="17">
        <v>13.9</v>
      </c>
      <c r="F2384" s="17">
        <v>95</v>
      </c>
      <c r="G2384" s="17">
        <v>905</v>
      </c>
      <c r="H2384" s="37">
        <f t="shared" si="654"/>
        <v>57.02</v>
      </c>
      <c r="I2384" s="37">
        <f>IF(H2384&lt;'Roof Calculator'!$G$8, 1, 0)</f>
        <v>0</v>
      </c>
      <c r="J2384" s="37">
        <f>IF(H2384&gt;='Roof Calculator'!$G$8, 1, 0)</f>
        <v>1</v>
      </c>
      <c r="K2384" s="37">
        <f t="shared" si="655"/>
        <v>0</v>
      </c>
      <c r="L2384" s="37">
        <f t="shared" si="656"/>
        <v>57.02</v>
      </c>
      <c r="M2384" s="37">
        <v>0</v>
      </c>
      <c r="N2384" s="37">
        <f t="shared" si="657"/>
        <v>95</v>
      </c>
      <c r="O2384" s="37">
        <v>0</v>
      </c>
      <c r="P2384" s="37">
        <v>0</v>
      </c>
      <c r="Q2384" s="21">
        <f t="shared" si="658"/>
        <v>39.790999999999997</v>
      </c>
      <c r="R2384" s="21">
        <f t="shared" si="667"/>
        <v>99.416666666669229</v>
      </c>
      <c r="S2384" s="21">
        <f t="shared" si="668"/>
        <v>7.1263730441379201</v>
      </c>
      <c r="T2384" s="21">
        <f t="shared" si="659"/>
        <v>86.147999999999996</v>
      </c>
      <c r="U2384" s="37">
        <f>VLOOKUP(Time_Zone, 'LSTM LookUp'!$B$5:$D$8, 3, FALSE)</f>
        <v>-75</v>
      </c>
      <c r="V2384" s="21">
        <f t="shared" si="669"/>
        <v>-1.7752035036983436</v>
      </c>
      <c r="W2384" s="21">
        <f t="shared" si="660"/>
        <v>145.70419912407542</v>
      </c>
      <c r="X2384" s="21">
        <f t="shared" si="661"/>
        <v>-498.19596713967496</v>
      </c>
      <c r="Y2384" s="21">
        <f t="shared" si="662"/>
        <v>-403.19596713967496</v>
      </c>
      <c r="Z2384" s="21">
        <f t="shared" si="670"/>
        <v>-127.80607951324517</v>
      </c>
      <c r="AA2384" s="21">
        <f t="shared" si="663"/>
        <v>0</v>
      </c>
      <c r="AB2384" s="21">
        <f t="shared" si="664"/>
        <v>-127.80607951324517</v>
      </c>
      <c r="AC2384" s="21">
        <f t="shared" si="665"/>
        <v>57.02</v>
      </c>
      <c r="AD2384" s="21">
        <f t="shared" si="671"/>
        <v>-127.80607951324517</v>
      </c>
      <c r="AE2384" s="21" t="str">
        <f t="shared" si="666"/>
        <v>4/9/11:00</v>
      </c>
    </row>
    <row r="2385" spans="2:31">
      <c r="B2385" s="37">
        <v>4</v>
      </c>
      <c r="C2385" s="38">
        <v>9</v>
      </c>
      <c r="D2385" s="39">
        <v>12</v>
      </c>
      <c r="E2385" s="17">
        <v>15.6</v>
      </c>
      <c r="F2385" s="17">
        <v>103</v>
      </c>
      <c r="G2385" s="17">
        <v>934</v>
      </c>
      <c r="H2385" s="37">
        <f t="shared" si="654"/>
        <v>60.08</v>
      </c>
      <c r="I2385" s="37">
        <f>IF(H2385&lt;'Roof Calculator'!$G$8, 1, 0)</f>
        <v>0</v>
      </c>
      <c r="J2385" s="37">
        <f>IF(H2385&gt;='Roof Calculator'!$G$8, 1, 0)</f>
        <v>1</v>
      </c>
      <c r="K2385" s="37">
        <f t="shared" si="655"/>
        <v>0</v>
      </c>
      <c r="L2385" s="37">
        <f t="shared" si="656"/>
        <v>60.08</v>
      </c>
      <c r="M2385" s="37">
        <v>0</v>
      </c>
      <c r="N2385" s="37">
        <f t="shared" si="657"/>
        <v>103</v>
      </c>
      <c r="O2385" s="37">
        <v>0</v>
      </c>
      <c r="P2385" s="37">
        <v>0</v>
      </c>
      <c r="Q2385" s="21">
        <f t="shared" si="658"/>
        <v>39.790999999999997</v>
      </c>
      <c r="R2385" s="21">
        <f t="shared" si="667"/>
        <v>99.458333333335901</v>
      </c>
      <c r="S2385" s="21">
        <f t="shared" si="668"/>
        <v>7.1420315084548216</v>
      </c>
      <c r="T2385" s="21">
        <f t="shared" si="659"/>
        <v>86.147999999999996</v>
      </c>
      <c r="U2385" s="37">
        <f>VLOOKUP(Time_Zone, 'LSTM LookUp'!$B$5:$D$8, 3, FALSE)</f>
        <v>-75</v>
      </c>
      <c r="V2385" s="21">
        <f t="shared" si="669"/>
        <v>-1.7631394430480862</v>
      </c>
      <c r="W2385" s="21">
        <f t="shared" si="660"/>
        <v>160.70721513923797</v>
      </c>
      <c r="X2385" s="21">
        <f t="shared" si="661"/>
        <v>-597.79459723816967</v>
      </c>
      <c r="Y2385" s="21">
        <f t="shared" si="662"/>
        <v>-494.79459723816967</v>
      </c>
      <c r="Z2385" s="21">
        <f t="shared" si="670"/>
        <v>-156.84124542703782</v>
      </c>
      <c r="AA2385" s="21">
        <f t="shared" si="663"/>
        <v>0</v>
      </c>
      <c r="AB2385" s="21">
        <f t="shared" si="664"/>
        <v>-156.84124542703782</v>
      </c>
      <c r="AC2385" s="21">
        <f t="shared" si="665"/>
        <v>60.08</v>
      </c>
      <c r="AD2385" s="21">
        <f t="shared" si="671"/>
        <v>-156.84124542703782</v>
      </c>
      <c r="AE2385" s="21" t="str">
        <f t="shared" si="666"/>
        <v>4/9/12:00</v>
      </c>
    </row>
    <row r="2386" spans="2:31">
      <c r="B2386" s="37">
        <v>4</v>
      </c>
      <c r="C2386" s="38">
        <v>9</v>
      </c>
      <c r="D2386" s="39">
        <v>13</v>
      </c>
      <c r="E2386" s="17">
        <v>16.7</v>
      </c>
      <c r="F2386" s="17">
        <v>107</v>
      </c>
      <c r="G2386" s="17">
        <v>944</v>
      </c>
      <c r="H2386" s="37">
        <f t="shared" si="654"/>
        <v>62.059999999999995</v>
      </c>
      <c r="I2386" s="37">
        <f>IF(H2386&lt;'Roof Calculator'!$G$8, 1, 0)</f>
        <v>0</v>
      </c>
      <c r="J2386" s="37">
        <f>IF(H2386&gt;='Roof Calculator'!$G$8, 1, 0)</f>
        <v>1</v>
      </c>
      <c r="K2386" s="37">
        <f t="shared" si="655"/>
        <v>0</v>
      </c>
      <c r="L2386" s="37">
        <f t="shared" si="656"/>
        <v>62.059999999999995</v>
      </c>
      <c r="M2386" s="37">
        <v>0</v>
      </c>
      <c r="N2386" s="37">
        <f t="shared" si="657"/>
        <v>107</v>
      </c>
      <c r="O2386" s="37">
        <v>0</v>
      </c>
      <c r="P2386" s="37">
        <v>0</v>
      </c>
      <c r="Q2386" s="21">
        <f t="shared" si="658"/>
        <v>39.790999999999997</v>
      </c>
      <c r="R2386" s="21">
        <f t="shared" si="667"/>
        <v>99.500000000002572</v>
      </c>
      <c r="S2386" s="21">
        <f t="shared" si="668"/>
        <v>7.1576868154322435</v>
      </c>
      <c r="T2386" s="21">
        <f t="shared" si="659"/>
        <v>86.147999999999996</v>
      </c>
      <c r="U2386" s="37">
        <f>VLOOKUP(Time_Zone, 'LSTM LookUp'!$B$5:$D$8, 3, FALSE)</f>
        <v>-75</v>
      </c>
      <c r="V2386" s="21">
        <f t="shared" si="669"/>
        <v>-1.7510835173197439</v>
      </c>
      <c r="W2386" s="21">
        <f t="shared" si="660"/>
        <v>175.71022912067005</v>
      </c>
      <c r="X2386" s="21">
        <f t="shared" si="661"/>
        <v>-642.408260869125</v>
      </c>
      <c r="Y2386" s="21">
        <f t="shared" si="662"/>
        <v>-535.408260869125</v>
      </c>
      <c r="Z2386" s="21">
        <f t="shared" si="670"/>
        <v>-169.71506745498465</v>
      </c>
      <c r="AA2386" s="21">
        <f t="shared" si="663"/>
        <v>0</v>
      </c>
      <c r="AB2386" s="21">
        <f t="shared" si="664"/>
        <v>-169.71506745498465</v>
      </c>
      <c r="AC2386" s="21">
        <f t="shared" si="665"/>
        <v>62.059999999999995</v>
      </c>
      <c r="AD2386" s="21">
        <f t="shared" si="671"/>
        <v>-169.71506745498465</v>
      </c>
      <c r="AE2386" s="21" t="str">
        <f t="shared" si="666"/>
        <v>4/9/13:00</v>
      </c>
    </row>
    <row r="2387" spans="2:31">
      <c r="B2387" s="37">
        <v>4</v>
      </c>
      <c r="C2387" s="38">
        <v>9</v>
      </c>
      <c r="D2387" s="39">
        <v>14</v>
      </c>
      <c r="E2387" s="17">
        <v>17.8</v>
      </c>
      <c r="F2387" s="17">
        <v>106</v>
      </c>
      <c r="G2387" s="17">
        <v>943</v>
      </c>
      <c r="H2387" s="37">
        <f t="shared" si="654"/>
        <v>64.040000000000006</v>
      </c>
      <c r="I2387" s="37">
        <f>IF(H2387&lt;'Roof Calculator'!$G$8, 1, 0)</f>
        <v>0</v>
      </c>
      <c r="J2387" s="37">
        <f>IF(H2387&gt;='Roof Calculator'!$G$8, 1, 0)</f>
        <v>1</v>
      </c>
      <c r="K2387" s="37">
        <f t="shared" si="655"/>
        <v>0</v>
      </c>
      <c r="L2387" s="37">
        <f t="shared" si="656"/>
        <v>64.040000000000006</v>
      </c>
      <c r="M2387" s="37">
        <v>0</v>
      </c>
      <c r="N2387" s="37">
        <f t="shared" si="657"/>
        <v>106</v>
      </c>
      <c r="O2387" s="37">
        <v>0</v>
      </c>
      <c r="P2387" s="37">
        <v>0</v>
      </c>
      <c r="Q2387" s="21">
        <f t="shared" si="658"/>
        <v>39.790999999999997</v>
      </c>
      <c r="R2387" s="21">
        <f t="shared" si="667"/>
        <v>99.541666666669244</v>
      </c>
      <c r="S2387" s="21">
        <f t="shared" si="668"/>
        <v>7.1733389578599214</v>
      </c>
      <c r="T2387" s="21">
        <f t="shared" si="659"/>
        <v>86.147999999999996</v>
      </c>
      <c r="U2387" s="37">
        <f>VLOOKUP(Time_Zone, 'LSTM LookUp'!$B$5:$D$8, 3, FALSE)</f>
        <v>-75</v>
      </c>
      <c r="V2387" s="21">
        <f t="shared" si="669"/>
        <v>-1.7390357502925371</v>
      </c>
      <c r="W2387" s="21">
        <f t="shared" si="660"/>
        <v>190.71324106242685</v>
      </c>
      <c r="X2387" s="21">
        <f t="shared" si="661"/>
        <v>-631.02279601292003</v>
      </c>
      <c r="Y2387" s="21">
        <f t="shared" si="662"/>
        <v>-525.02279601292003</v>
      </c>
      <c r="Z2387" s="21">
        <f t="shared" si="670"/>
        <v>-166.42305648421436</v>
      </c>
      <c r="AA2387" s="21">
        <f t="shared" si="663"/>
        <v>0</v>
      </c>
      <c r="AB2387" s="21">
        <f t="shared" si="664"/>
        <v>-166.42305648421436</v>
      </c>
      <c r="AC2387" s="21">
        <f t="shared" si="665"/>
        <v>64.040000000000006</v>
      </c>
      <c r="AD2387" s="21">
        <f t="shared" si="671"/>
        <v>-166.42305648421436</v>
      </c>
      <c r="AE2387" s="21" t="str">
        <f t="shared" si="666"/>
        <v>4/9/14:00</v>
      </c>
    </row>
    <row r="2388" spans="2:31">
      <c r="B2388" s="37">
        <v>4</v>
      </c>
      <c r="C2388" s="38">
        <v>9</v>
      </c>
      <c r="D2388" s="39">
        <v>15</v>
      </c>
      <c r="E2388" s="17">
        <v>18.3</v>
      </c>
      <c r="F2388" s="17">
        <v>100</v>
      </c>
      <c r="G2388" s="17">
        <v>925</v>
      </c>
      <c r="H2388" s="37">
        <f t="shared" si="654"/>
        <v>64.94</v>
      </c>
      <c r="I2388" s="37">
        <f>IF(H2388&lt;'Roof Calculator'!$G$8, 1, 0)</f>
        <v>0</v>
      </c>
      <c r="J2388" s="37">
        <f>IF(H2388&gt;='Roof Calculator'!$G$8, 1, 0)</f>
        <v>1</v>
      </c>
      <c r="K2388" s="37">
        <f t="shared" si="655"/>
        <v>0</v>
      </c>
      <c r="L2388" s="37">
        <f t="shared" si="656"/>
        <v>64.94</v>
      </c>
      <c r="M2388" s="37">
        <v>0</v>
      </c>
      <c r="N2388" s="37">
        <f t="shared" si="657"/>
        <v>100</v>
      </c>
      <c r="O2388" s="37">
        <v>0</v>
      </c>
      <c r="P2388" s="37">
        <v>0</v>
      </c>
      <c r="Q2388" s="21">
        <f t="shared" si="658"/>
        <v>39.790999999999997</v>
      </c>
      <c r="R2388" s="21">
        <f t="shared" si="667"/>
        <v>99.583333333335915</v>
      </c>
      <c r="S2388" s="21">
        <f t="shared" si="668"/>
        <v>7.1889879285271361</v>
      </c>
      <c r="T2388" s="21">
        <f t="shared" si="659"/>
        <v>86.147999999999996</v>
      </c>
      <c r="U2388" s="37">
        <f>VLOOKUP(Time_Zone, 'LSTM LookUp'!$B$5:$D$8, 3, FALSE)</f>
        <v>-75</v>
      </c>
      <c r="V2388" s="21">
        <f t="shared" si="669"/>
        <v>-1.7269961657228392</v>
      </c>
      <c r="W2388" s="21">
        <f t="shared" si="660"/>
        <v>205.7162509585693</v>
      </c>
      <c r="X2388" s="21">
        <f t="shared" si="661"/>
        <v>-561.24066575207371</v>
      </c>
      <c r="Y2388" s="21">
        <f t="shared" si="662"/>
        <v>-461.24066575207371</v>
      </c>
      <c r="Z2388" s="21">
        <f t="shared" si="670"/>
        <v>-146.20523518636898</v>
      </c>
      <c r="AA2388" s="21">
        <f t="shared" si="663"/>
        <v>0</v>
      </c>
      <c r="AB2388" s="21">
        <f t="shared" si="664"/>
        <v>-146.20523518636898</v>
      </c>
      <c r="AC2388" s="21">
        <f t="shared" si="665"/>
        <v>64.94</v>
      </c>
      <c r="AD2388" s="21">
        <f t="shared" si="671"/>
        <v>-146.20523518636898</v>
      </c>
      <c r="AE2388" s="21" t="str">
        <f t="shared" si="666"/>
        <v>4/9/15:00</v>
      </c>
    </row>
    <row r="2389" spans="2:31">
      <c r="B2389" s="37">
        <v>4</v>
      </c>
      <c r="C2389" s="38">
        <v>9</v>
      </c>
      <c r="D2389" s="39">
        <v>16</v>
      </c>
      <c r="E2389" s="17">
        <v>18.3</v>
      </c>
      <c r="F2389" s="17">
        <v>90</v>
      </c>
      <c r="G2389" s="17">
        <v>890</v>
      </c>
      <c r="H2389" s="37">
        <f t="shared" si="654"/>
        <v>64.94</v>
      </c>
      <c r="I2389" s="37">
        <f>IF(H2389&lt;'Roof Calculator'!$G$8, 1, 0)</f>
        <v>0</v>
      </c>
      <c r="J2389" s="37">
        <f>IF(H2389&gt;='Roof Calculator'!$G$8, 1, 0)</f>
        <v>1</v>
      </c>
      <c r="K2389" s="37">
        <f t="shared" si="655"/>
        <v>0</v>
      </c>
      <c r="L2389" s="37">
        <f t="shared" si="656"/>
        <v>64.94</v>
      </c>
      <c r="M2389" s="37">
        <v>0</v>
      </c>
      <c r="N2389" s="37">
        <f t="shared" si="657"/>
        <v>90</v>
      </c>
      <c r="O2389" s="37">
        <v>0</v>
      </c>
      <c r="P2389" s="37">
        <v>0</v>
      </c>
      <c r="Q2389" s="21">
        <f t="shared" si="658"/>
        <v>39.790999999999997</v>
      </c>
      <c r="R2389" s="21">
        <f t="shared" si="667"/>
        <v>99.625000000002586</v>
      </c>
      <c r="S2389" s="21">
        <f t="shared" si="668"/>
        <v>7.2046337202226747</v>
      </c>
      <c r="T2389" s="21">
        <f t="shared" si="659"/>
        <v>86.147999999999996</v>
      </c>
      <c r="U2389" s="37">
        <f>VLOOKUP(Time_Zone, 'LSTM LookUp'!$B$5:$D$8, 3, FALSE)</f>
        <v>-75</v>
      </c>
      <c r="V2389" s="21">
        <f t="shared" si="669"/>
        <v>-1.7149647873441403</v>
      </c>
      <c r="W2389" s="21">
        <f t="shared" si="660"/>
        <v>220.71925880316397</v>
      </c>
      <c r="X2389" s="21">
        <f t="shared" si="661"/>
        <v>-442.78263537324841</v>
      </c>
      <c r="Y2389" s="21">
        <f t="shared" si="662"/>
        <v>-352.78263537324841</v>
      </c>
      <c r="Z2389" s="21">
        <f t="shared" si="670"/>
        <v>-111.82593384369413</v>
      </c>
      <c r="AA2389" s="21">
        <f t="shared" si="663"/>
        <v>0</v>
      </c>
      <c r="AB2389" s="21">
        <f t="shared" si="664"/>
        <v>-111.82593384369413</v>
      </c>
      <c r="AC2389" s="21">
        <f t="shared" si="665"/>
        <v>64.94</v>
      </c>
      <c r="AD2389" s="21">
        <f t="shared" si="671"/>
        <v>-111.82593384369413</v>
      </c>
      <c r="AE2389" s="21" t="str">
        <f t="shared" si="666"/>
        <v>4/9/16:00</v>
      </c>
    </row>
    <row r="2390" spans="2:31">
      <c r="B2390" s="37">
        <v>4</v>
      </c>
      <c r="C2390" s="38">
        <v>9</v>
      </c>
      <c r="D2390" s="39">
        <v>17</v>
      </c>
      <c r="E2390" s="17">
        <v>18.3</v>
      </c>
      <c r="F2390" s="17">
        <v>75</v>
      </c>
      <c r="G2390" s="17">
        <v>826</v>
      </c>
      <c r="H2390" s="37">
        <f t="shared" ref="H2390:H2453" si="672">E2390*9/5+32</f>
        <v>64.94</v>
      </c>
      <c r="I2390" s="37">
        <f>IF(H2390&lt;'Roof Calculator'!$G$8, 1, 0)</f>
        <v>0</v>
      </c>
      <c r="J2390" s="37">
        <f>IF(H2390&gt;='Roof Calculator'!$G$8, 1, 0)</f>
        <v>1</v>
      </c>
      <c r="K2390" s="37">
        <f t="shared" ref="K2390:K2453" si="673">I2390*H2390</f>
        <v>0</v>
      </c>
      <c r="L2390" s="37">
        <f t="shared" ref="L2390:L2453" si="674">J2390*H2390</f>
        <v>64.94</v>
      </c>
      <c r="M2390" s="37">
        <v>0</v>
      </c>
      <c r="N2390" s="37">
        <f t="shared" ref="N2390:N2453" si="675">F2390*(180-M2390)/180</f>
        <v>75</v>
      </c>
      <c r="O2390" s="37">
        <v>0</v>
      </c>
      <c r="P2390" s="37">
        <v>0</v>
      </c>
      <c r="Q2390" s="21">
        <f t="shared" ref="Q2390:Q2453" si="676">Latitude</f>
        <v>39.790999999999997</v>
      </c>
      <c r="R2390" s="21">
        <f t="shared" si="667"/>
        <v>99.666666666669258</v>
      </c>
      <c r="S2390" s="21">
        <f t="shared" si="668"/>
        <v>7.220276325734857</v>
      </c>
      <c r="T2390" s="21">
        <f t="shared" ref="T2390:T2453" si="677">Longitude</f>
        <v>86.147999999999996</v>
      </c>
      <c r="U2390" s="37">
        <f>VLOOKUP(Time_Zone, 'LSTM LookUp'!$B$5:$D$8, 3, FALSE)</f>
        <v>-75</v>
      </c>
      <c r="V2390" s="21">
        <f t="shared" si="669"/>
        <v>-1.702941638866994</v>
      </c>
      <c r="W2390" s="21">
        <f t="shared" ref="W2390:W2453" si="678">15*((D2390+(4*(T2390-U2390)+V2390)/60)-12)</f>
        <v>235.72226459028329</v>
      </c>
      <c r="X2390" s="21">
        <f t="shared" ref="X2390:X2453" si="679">G2390*(SIN(S2390*PI()/180)*SIN(Q2390*PI()/180)*COS(O2390*PI()/180)-SIN(S2390*PI()/180)*COS(Q2390*PI()/180)*SIN(O2390*PI()/180)*COS(P2390*PI()/180)+COS(S2390*PI()/180)*COS(Q2390*PI()/180)*COS(O2390*PI()/180)*COS(W2390*PI()/180)+COS(S2390*PI()/180)*SIN(Q2390*PI()/180)*SIN(O2390*PI()/180)*COS(P2390*PI()/180)*COS(W2390*PI()/180)+COS(S2390*PI()/180)*SIN(P2390*PI()/180)*SIN(W2390*PI()/180)*SIN(O2390*PI()/180))</f>
        <v>-288.18273413392944</v>
      </c>
      <c r="Y2390" s="21">
        <f t="shared" ref="Y2390:Y2453" si="680">X2390+N2390</f>
        <v>-213.18273413392944</v>
      </c>
      <c r="Z2390" s="21">
        <f t="shared" si="670"/>
        <v>-67.575203350517214</v>
      </c>
      <c r="AA2390" s="21">
        <f t="shared" ref="AA2390:AA2453" si="681">Z2390*I2390</f>
        <v>0</v>
      </c>
      <c r="AB2390" s="21">
        <f t="shared" ref="AB2390:AB2453" si="682">Z2390*J2390</f>
        <v>-67.575203350517214</v>
      </c>
      <c r="AC2390" s="21">
        <f t="shared" ref="AC2390:AC2453" si="683">L2390</f>
        <v>64.94</v>
      </c>
      <c r="AD2390" s="21">
        <f t="shared" si="671"/>
        <v>-67.575203350517214</v>
      </c>
      <c r="AE2390" s="21" t="str">
        <f t="shared" ref="AE2390:AE2453" si="684">CONCATENATE(B2390, "/", C2390, "/", D2390,":00")</f>
        <v>4/9/17:00</v>
      </c>
    </row>
    <row r="2391" spans="2:31">
      <c r="B2391" s="37">
        <v>4</v>
      </c>
      <c r="C2391" s="38">
        <v>9</v>
      </c>
      <c r="D2391" s="39">
        <v>18</v>
      </c>
      <c r="E2391" s="17">
        <v>17.8</v>
      </c>
      <c r="F2391" s="17">
        <v>55</v>
      </c>
      <c r="G2391" s="17">
        <v>697</v>
      </c>
      <c r="H2391" s="37">
        <f t="shared" si="672"/>
        <v>64.040000000000006</v>
      </c>
      <c r="I2391" s="37">
        <f>IF(H2391&lt;'Roof Calculator'!$G$8, 1, 0)</f>
        <v>0</v>
      </c>
      <c r="J2391" s="37">
        <f>IF(H2391&gt;='Roof Calculator'!$G$8, 1, 0)</f>
        <v>1</v>
      </c>
      <c r="K2391" s="37">
        <f t="shared" si="673"/>
        <v>0</v>
      </c>
      <c r="L2391" s="37">
        <f t="shared" si="674"/>
        <v>64.040000000000006</v>
      </c>
      <c r="M2391" s="37">
        <v>0</v>
      </c>
      <c r="N2391" s="37">
        <f t="shared" si="675"/>
        <v>55</v>
      </c>
      <c r="O2391" s="37">
        <v>0</v>
      </c>
      <c r="P2391" s="37">
        <v>0</v>
      </c>
      <c r="Q2391" s="21">
        <f t="shared" si="676"/>
        <v>39.790999999999997</v>
      </c>
      <c r="R2391" s="21">
        <f t="shared" ref="R2391:R2454" si="685">R2390+1/24</f>
        <v>99.708333333335929</v>
      </c>
      <c r="S2391" s="21">
        <f t="shared" ref="S2391:S2454" si="686">ASIN(SIN(23.45*PI()/180)*SIN((360/365*(R2391-81))*PI()/180))*180/PI()</f>
        <v>7.2359157378515198</v>
      </c>
      <c r="T2391" s="21">
        <f t="shared" si="677"/>
        <v>86.147999999999996</v>
      </c>
      <c r="U2391" s="37">
        <f>VLOOKUP(Time_Zone, 'LSTM LookUp'!$B$5:$D$8, 3, FALSE)</f>
        <v>-75</v>
      </c>
      <c r="V2391" s="21">
        <f t="shared" ref="V2391:V2454" si="687">9.87*SIN(2*(360/365*(R2391-81))*PI()/180)-7.53*COS((360/365*(R2391-81))*PI()/180)-1.5*SIN((360/365*(R2391-81))*PI()/180)</f>
        <v>-1.690926743978961</v>
      </c>
      <c r="W2391" s="21">
        <f t="shared" si="678"/>
        <v>250.72526831400526</v>
      </c>
      <c r="X2391" s="21">
        <f t="shared" si="679"/>
        <v>-119.19552609954795</v>
      </c>
      <c r="Y2391" s="21">
        <f t="shared" si="680"/>
        <v>-64.195526099547948</v>
      </c>
      <c r="Z2391" s="21">
        <f t="shared" ref="Z2391:Z2454" si="688">Y2391/10.764*3.412</f>
        <v>-20.348860558496618</v>
      </c>
      <c r="AA2391" s="21">
        <f t="shared" si="681"/>
        <v>0</v>
      </c>
      <c r="AB2391" s="21">
        <f t="shared" si="682"/>
        <v>-20.348860558496618</v>
      </c>
      <c r="AC2391" s="21">
        <f t="shared" si="683"/>
        <v>64.040000000000006</v>
      </c>
      <c r="AD2391" s="21">
        <f t="shared" ref="AD2391:AD2454" si="689">AB2391</f>
        <v>-20.348860558496618</v>
      </c>
      <c r="AE2391" s="21" t="str">
        <f t="shared" si="684"/>
        <v>4/9/18:00</v>
      </c>
    </row>
    <row r="2392" spans="2:31">
      <c r="B2392" s="37">
        <v>4</v>
      </c>
      <c r="C2392" s="38">
        <v>9</v>
      </c>
      <c r="D2392" s="39">
        <v>19</v>
      </c>
      <c r="E2392" s="17">
        <v>16.7</v>
      </c>
      <c r="F2392" s="17">
        <v>33</v>
      </c>
      <c r="G2392" s="17">
        <v>403</v>
      </c>
      <c r="H2392" s="37">
        <f t="shared" si="672"/>
        <v>62.059999999999995</v>
      </c>
      <c r="I2392" s="37">
        <f>IF(H2392&lt;'Roof Calculator'!$G$8, 1, 0)</f>
        <v>0</v>
      </c>
      <c r="J2392" s="37">
        <f>IF(H2392&gt;='Roof Calculator'!$G$8, 1, 0)</f>
        <v>1</v>
      </c>
      <c r="K2392" s="37">
        <f t="shared" si="673"/>
        <v>0</v>
      </c>
      <c r="L2392" s="37">
        <f t="shared" si="674"/>
        <v>62.059999999999995</v>
      </c>
      <c r="M2392" s="37">
        <v>0</v>
      </c>
      <c r="N2392" s="37">
        <f t="shared" si="675"/>
        <v>33</v>
      </c>
      <c r="O2392" s="37">
        <v>0</v>
      </c>
      <c r="P2392" s="37">
        <v>0</v>
      </c>
      <c r="Q2392" s="21">
        <f t="shared" si="676"/>
        <v>39.790999999999997</v>
      </c>
      <c r="R2392" s="21">
        <f t="shared" si="685"/>
        <v>99.750000000002601</v>
      </c>
      <c r="S2392" s="21">
        <f t="shared" si="686"/>
        <v>7.251551949360028</v>
      </c>
      <c r="T2392" s="21">
        <f t="shared" si="677"/>
        <v>86.147999999999996</v>
      </c>
      <c r="U2392" s="37">
        <f>VLOOKUP(Time_Zone, 'LSTM LookUp'!$B$5:$D$8, 3, FALSE)</f>
        <v>-75</v>
      </c>
      <c r="V2392" s="21">
        <f t="shared" si="687"/>
        <v>-1.6789201263445774</v>
      </c>
      <c r="W2392" s="21">
        <f t="shared" si="678"/>
        <v>265.72826996841388</v>
      </c>
      <c r="X2392" s="21">
        <f t="shared" si="679"/>
        <v>9.6746365307019246</v>
      </c>
      <c r="Y2392" s="21">
        <f t="shared" si="680"/>
        <v>42.674636530701925</v>
      </c>
      <c r="Z2392" s="21">
        <f t="shared" si="688"/>
        <v>13.527114440984297</v>
      </c>
      <c r="AA2392" s="21">
        <f t="shared" si="681"/>
        <v>0</v>
      </c>
      <c r="AB2392" s="21">
        <f t="shared" si="682"/>
        <v>13.527114440984297</v>
      </c>
      <c r="AC2392" s="21">
        <f t="shared" si="683"/>
        <v>62.059999999999995</v>
      </c>
      <c r="AD2392" s="21">
        <f t="shared" si="689"/>
        <v>13.527114440984297</v>
      </c>
      <c r="AE2392" s="21" t="str">
        <f t="shared" si="684"/>
        <v>4/9/19:00</v>
      </c>
    </row>
    <row r="2393" spans="2:31">
      <c r="B2393" s="37">
        <v>4</v>
      </c>
      <c r="C2393" s="38">
        <v>9</v>
      </c>
      <c r="D2393" s="39">
        <v>20</v>
      </c>
      <c r="E2393" s="17">
        <v>15</v>
      </c>
      <c r="F2393" s="17">
        <v>5</v>
      </c>
      <c r="G2393" s="17">
        <v>17</v>
      </c>
      <c r="H2393" s="37">
        <f t="shared" si="672"/>
        <v>59</v>
      </c>
      <c r="I2393" s="37">
        <f>IF(H2393&lt;'Roof Calculator'!$G$8, 1, 0)</f>
        <v>0</v>
      </c>
      <c r="J2393" s="37">
        <f>IF(H2393&gt;='Roof Calculator'!$G$8, 1, 0)</f>
        <v>1</v>
      </c>
      <c r="K2393" s="37">
        <f t="shared" si="673"/>
        <v>0</v>
      </c>
      <c r="L2393" s="37">
        <f t="shared" si="674"/>
        <v>59</v>
      </c>
      <c r="M2393" s="37">
        <v>0</v>
      </c>
      <c r="N2393" s="37">
        <f t="shared" si="675"/>
        <v>5</v>
      </c>
      <c r="O2393" s="37">
        <v>0</v>
      </c>
      <c r="P2393" s="37">
        <v>0</v>
      </c>
      <c r="Q2393" s="21">
        <f t="shared" si="676"/>
        <v>39.790999999999997</v>
      </c>
      <c r="R2393" s="21">
        <f t="shared" si="685"/>
        <v>99.791666666669272</v>
      </c>
      <c r="S2393" s="21">
        <f t="shared" si="686"/>
        <v>7.2671849530472636</v>
      </c>
      <c r="T2393" s="21">
        <f t="shared" si="677"/>
        <v>86.147999999999996</v>
      </c>
      <c r="U2393" s="37">
        <f>VLOOKUP(Time_Zone, 'LSTM LookUp'!$B$5:$D$8, 3, FALSE)</f>
        <v>-75</v>
      </c>
      <c r="V2393" s="21">
        <f t="shared" si="687"/>
        <v>-1.6669218096052933</v>
      </c>
      <c r="W2393" s="21">
        <f t="shared" si="678"/>
        <v>280.73126954759869</v>
      </c>
      <c r="X2393" s="21">
        <f t="shared" si="679"/>
        <v>3.7890001100155182</v>
      </c>
      <c r="Y2393" s="21">
        <f t="shared" si="680"/>
        <v>8.7890001100155182</v>
      </c>
      <c r="Z2393" s="21">
        <f t="shared" si="688"/>
        <v>2.7859595294846664</v>
      </c>
      <c r="AA2393" s="21">
        <f t="shared" si="681"/>
        <v>0</v>
      </c>
      <c r="AB2393" s="21">
        <f t="shared" si="682"/>
        <v>2.7859595294846664</v>
      </c>
      <c r="AC2393" s="21">
        <f t="shared" si="683"/>
        <v>59</v>
      </c>
      <c r="AD2393" s="21">
        <f t="shared" si="689"/>
        <v>2.7859595294846664</v>
      </c>
      <c r="AE2393" s="21" t="str">
        <f t="shared" si="684"/>
        <v>4/9/20:00</v>
      </c>
    </row>
    <row r="2394" spans="2:31">
      <c r="B2394" s="37">
        <v>4</v>
      </c>
      <c r="C2394" s="38">
        <v>9</v>
      </c>
      <c r="D2394" s="39">
        <v>21</v>
      </c>
      <c r="E2394" s="17">
        <v>13.3</v>
      </c>
      <c r="F2394" s="17">
        <v>0</v>
      </c>
      <c r="G2394" s="17">
        <v>0</v>
      </c>
      <c r="H2394" s="37">
        <f t="shared" si="672"/>
        <v>55.94</v>
      </c>
      <c r="I2394" s="37">
        <f>IF(H2394&lt;'Roof Calculator'!$G$8, 1, 0)</f>
        <v>0</v>
      </c>
      <c r="J2394" s="37">
        <f>IF(H2394&gt;='Roof Calculator'!$G$8, 1, 0)</f>
        <v>1</v>
      </c>
      <c r="K2394" s="37">
        <f t="shared" si="673"/>
        <v>0</v>
      </c>
      <c r="L2394" s="37">
        <f t="shared" si="674"/>
        <v>55.94</v>
      </c>
      <c r="M2394" s="37">
        <v>0</v>
      </c>
      <c r="N2394" s="37">
        <f t="shared" si="675"/>
        <v>0</v>
      </c>
      <c r="O2394" s="37">
        <v>0</v>
      </c>
      <c r="P2394" s="37">
        <v>0</v>
      </c>
      <c r="Q2394" s="21">
        <f t="shared" si="676"/>
        <v>39.790999999999997</v>
      </c>
      <c r="R2394" s="21">
        <f t="shared" si="685"/>
        <v>99.833333333335943</v>
      </c>
      <c r="S2394" s="21">
        <f t="shared" si="686"/>
        <v>7.2828147416996396</v>
      </c>
      <c r="T2394" s="21">
        <f t="shared" si="677"/>
        <v>86.147999999999996</v>
      </c>
      <c r="U2394" s="37">
        <f>VLOOKUP(Time_Zone, 'LSTM LookUp'!$B$5:$D$8, 3, FALSE)</f>
        <v>-75</v>
      </c>
      <c r="V2394" s="21">
        <f t="shared" si="687"/>
        <v>-1.6549318173794283</v>
      </c>
      <c r="W2394" s="21">
        <f t="shared" si="678"/>
        <v>295.73426704565514</v>
      </c>
      <c r="X2394" s="21">
        <f t="shared" si="679"/>
        <v>0</v>
      </c>
      <c r="Y2394" s="21">
        <f t="shared" si="680"/>
        <v>0</v>
      </c>
      <c r="Z2394" s="21">
        <f t="shared" si="688"/>
        <v>0</v>
      </c>
      <c r="AA2394" s="21">
        <f t="shared" si="681"/>
        <v>0</v>
      </c>
      <c r="AB2394" s="21">
        <f t="shared" si="682"/>
        <v>0</v>
      </c>
      <c r="AC2394" s="21">
        <f t="shared" si="683"/>
        <v>55.94</v>
      </c>
      <c r="AD2394" s="21">
        <f t="shared" si="689"/>
        <v>0</v>
      </c>
      <c r="AE2394" s="21" t="str">
        <f t="shared" si="684"/>
        <v>4/9/21:00</v>
      </c>
    </row>
    <row r="2395" spans="2:31">
      <c r="B2395" s="37">
        <v>4</v>
      </c>
      <c r="C2395" s="38">
        <v>9</v>
      </c>
      <c r="D2395" s="39">
        <v>22</v>
      </c>
      <c r="E2395" s="17">
        <v>9.4</v>
      </c>
      <c r="F2395" s="17">
        <v>0</v>
      </c>
      <c r="G2395" s="17">
        <v>0</v>
      </c>
      <c r="H2395" s="37">
        <f t="shared" si="672"/>
        <v>48.92</v>
      </c>
      <c r="I2395" s="37">
        <f>IF(H2395&lt;'Roof Calculator'!$G$8, 1, 0)</f>
        <v>1</v>
      </c>
      <c r="J2395" s="37">
        <f>IF(H2395&gt;='Roof Calculator'!$G$8, 1, 0)</f>
        <v>0</v>
      </c>
      <c r="K2395" s="37">
        <f t="shared" si="673"/>
        <v>48.92</v>
      </c>
      <c r="L2395" s="37">
        <f t="shared" si="674"/>
        <v>0</v>
      </c>
      <c r="M2395" s="37">
        <v>0</v>
      </c>
      <c r="N2395" s="37">
        <f t="shared" si="675"/>
        <v>0</v>
      </c>
      <c r="O2395" s="37">
        <v>0</v>
      </c>
      <c r="P2395" s="37">
        <v>0</v>
      </c>
      <c r="Q2395" s="21">
        <f t="shared" si="676"/>
        <v>39.790999999999997</v>
      </c>
      <c r="R2395" s="21">
        <f t="shared" si="685"/>
        <v>99.875000000002615</v>
      </c>
      <c r="S2395" s="21">
        <f t="shared" si="686"/>
        <v>7.298441308103083</v>
      </c>
      <c r="T2395" s="21">
        <f t="shared" si="677"/>
        <v>86.147999999999996</v>
      </c>
      <c r="U2395" s="37">
        <f>VLOOKUP(Time_Zone, 'LSTM LookUp'!$B$5:$D$8, 3, FALSE)</f>
        <v>-75</v>
      </c>
      <c r="V2395" s="21">
        <f t="shared" si="687"/>
        <v>-1.6429501732621254</v>
      </c>
      <c r="W2395" s="21">
        <f t="shared" si="678"/>
        <v>310.73726245668445</v>
      </c>
      <c r="X2395" s="21">
        <f t="shared" si="679"/>
        <v>0</v>
      </c>
      <c r="Y2395" s="21">
        <f t="shared" si="680"/>
        <v>0</v>
      </c>
      <c r="Z2395" s="21">
        <f t="shared" si="688"/>
        <v>0</v>
      </c>
      <c r="AA2395" s="21">
        <f t="shared" si="681"/>
        <v>0</v>
      </c>
      <c r="AB2395" s="21">
        <f t="shared" si="682"/>
        <v>0</v>
      </c>
      <c r="AC2395" s="21">
        <f t="shared" si="683"/>
        <v>0</v>
      </c>
      <c r="AD2395" s="21">
        <f t="shared" si="689"/>
        <v>0</v>
      </c>
      <c r="AE2395" s="21" t="str">
        <f t="shared" si="684"/>
        <v>4/9/22:00</v>
      </c>
    </row>
    <row r="2396" spans="2:31">
      <c r="B2396" s="37">
        <v>4</v>
      </c>
      <c r="C2396" s="38">
        <v>9</v>
      </c>
      <c r="D2396" s="39">
        <v>23</v>
      </c>
      <c r="E2396" s="17">
        <v>10.6</v>
      </c>
      <c r="F2396" s="17">
        <v>0</v>
      </c>
      <c r="G2396" s="17">
        <v>0</v>
      </c>
      <c r="H2396" s="37">
        <f t="shared" si="672"/>
        <v>51.08</v>
      </c>
      <c r="I2396" s="37">
        <f>IF(H2396&lt;'Roof Calculator'!$G$8, 1, 0)</f>
        <v>1</v>
      </c>
      <c r="J2396" s="37">
        <f>IF(H2396&gt;='Roof Calculator'!$G$8, 1, 0)</f>
        <v>0</v>
      </c>
      <c r="K2396" s="37">
        <f t="shared" si="673"/>
        <v>51.08</v>
      </c>
      <c r="L2396" s="37">
        <f t="shared" si="674"/>
        <v>0</v>
      </c>
      <c r="M2396" s="37">
        <v>0</v>
      </c>
      <c r="N2396" s="37">
        <f t="shared" si="675"/>
        <v>0</v>
      </c>
      <c r="O2396" s="37">
        <v>0</v>
      </c>
      <c r="P2396" s="37">
        <v>0</v>
      </c>
      <c r="Q2396" s="21">
        <f t="shared" si="676"/>
        <v>39.790999999999997</v>
      </c>
      <c r="R2396" s="21">
        <f t="shared" si="685"/>
        <v>99.916666666669286</v>
      </c>
      <c r="S2396" s="21">
        <f t="shared" si="686"/>
        <v>7.3140646450430484</v>
      </c>
      <c r="T2396" s="21">
        <f t="shared" si="677"/>
        <v>86.147999999999996</v>
      </c>
      <c r="U2396" s="37">
        <f>VLOOKUP(Time_Zone, 'LSTM LookUp'!$B$5:$D$8, 3, FALSE)</f>
        <v>-75</v>
      </c>
      <c r="V2396" s="21">
        <f t="shared" si="687"/>
        <v>-1.6309769008253021</v>
      </c>
      <c r="W2396" s="21">
        <f t="shared" si="678"/>
        <v>325.7402557747937</v>
      </c>
      <c r="X2396" s="21">
        <f t="shared" si="679"/>
        <v>0</v>
      </c>
      <c r="Y2396" s="21">
        <f t="shared" si="680"/>
        <v>0</v>
      </c>
      <c r="Z2396" s="21">
        <f t="shared" si="688"/>
        <v>0</v>
      </c>
      <c r="AA2396" s="21">
        <f t="shared" si="681"/>
        <v>0</v>
      </c>
      <c r="AB2396" s="21">
        <f t="shared" si="682"/>
        <v>0</v>
      </c>
      <c r="AC2396" s="21">
        <f t="shared" si="683"/>
        <v>0</v>
      </c>
      <c r="AD2396" s="21">
        <f t="shared" si="689"/>
        <v>0</v>
      </c>
      <c r="AE2396" s="21" t="str">
        <f t="shared" si="684"/>
        <v>4/9/23:00</v>
      </c>
    </row>
    <row r="2397" spans="2:31">
      <c r="B2397" s="37">
        <v>4</v>
      </c>
      <c r="C2397" s="38">
        <v>9</v>
      </c>
      <c r="D2397" s="39">
        <v>24</v>
      </c>
      <c r="E2397" s="17">
        <v>8.9</v>
      </c>
      <c r="F2397" s="17">
        <v>0</v>
      </c>
      <c r="G2397" s="17">
        <v>0</v>
      </c>
      <c r="H2397" s="37">
        <f t="shared" si="672"/>
        <v>48.02</v>
      </c>
      <c r="I2397" s="37">
        <f>IF(H2397&lt;'Roof Calculator'!$G$8, 1, 0)</f>
        <v>1</v>
      </c>
      <c r="J2397" s="37">
        <f>IF(H2397&gt;='Roof Calculator'!$G$8, 1, 0)</f>
        <v>0</v>
      </c>
      <c r="K2397" s="37">
        <f t="shared" si="673"/>
        <v>48.02</v>
      </c>
      <c r="L2397" s="37">
        <f t="shared" si="674"/>
        <v>0</v>
      </c>
      <c r="M2397" s="37">
        <v>0</v>
      </c>
      <c r="N2397" s="37">
        <f t="shared" si="675"/>
        <v>0</v>
      </c>
      <c r="O2397" s="37">
        <v>0</v>
      </c>
      <c r="P2397" s="37">
        <v>0</v>
      </c>
      <c r="Q2397" s="21">
        <f t="shared" si="676"/>
        <v>39.790999999999997</v>
      </c>
      <c r="R2397" s="21">
        <f t="shared" si="685"/>
        <v>99.958333333335958</v>
      </c>
      <c r="S2397" s="21">
        <f t="shared" si="686"/>
        <v>7.3296847453045118</v>
      </c>
      <c r="T2397" s="21">
        <f t="shared" si="677"/>
        <v>86.147999999999996</v>
      </c>
      <c r="U2397" s="37">
        <f>VLOOKUP(Time_Zone, 'LSTM LookUp'!$B$5:$D$8, 3, FALSE)</f>
        <v>-75</v>
      </c>
      <c r="V2397" s="21">
        <f t="shared" si="687"/>
        <v>-1.6190120236176022</v>
      </c>
      <c r="W2397" s="21">
        <f t="shared" si="678"/>
        <v>340.74324699409556</v>
      </c>
      <c r="X2397" s="21">
        <f t="shared" si="679"/>
        <v>0</v>
      </c>
      <c r="Y2397" s="21">
        <f t="shared" si="680"/>
        <v>0</v>
      </c>
      <c r="Z2397" s="21">
        <f t="shared" si="688"/>
        <v>0</v>
      </c>
      <c r="AA2397" s="21">
        <f t="shared" si="681"/>
        <v>0</v>
      </c>
      <c r="AB2397" s="21">
        <f t="shared" si="682"/>
        <v>0</v>
      </c>
      <c r="AC2397" s="21">
        <f t="shared" si="683"/>
        <v>0</v>
      </c>
      <c r="AD2397" s="21">
        <f t="shared" si="689"/>
        <v>0</v>
      </c>
      <c r="AE2397" s="21" t="str">
        <f t="shared" si="684"/>
        <v>4/9/24:00</v>
      </c>
    </row>
    <row r="2398" spans="2:31">
      <c r="B2398" s="37">
        <v>4</v>
      </c>
      <c r="C2398" s="38">
        <v>10</v>
      </c>
      <c r="D2398" s="39">
        <v>1</v>
      </c>
      <c r="E2398" s="17">
        <v>8.3000000000000007</v>
      </c>
      <c r="F2398" s="17">
        <v>0</v>
      </c>
      <c r="G2398" s="17">
        <v>0</v>
      </c>
      <c r="H2398" s="37">
        <f t="shared" si="672"/>
        <v>46.94</v>
      </c>
      <c r="I2398" s="37">
        <f>IF(H2398&lt;'Roof Calculator'!$G$8, 1, 0)</f>
        <v>1</v>
      </c>
      <c r="J2398" s="37">
        <f>IF(H2398&gt;='Roof Calculator'!$G$8, 1, 0)</f>
        <v>0</v>
      </c>
      <c r="K2398" s="37">
        <f t="shared" si="673"/>
        <v>46.94</v>
      </c>
      <c r="L2398" s="37">
        <f t="shared" si="674"/>
        <v>0</v>
      </c>
      <c r="M2398" s="37">
        <v>0</v>
      </c>
      <c r="N2398" s="37">
        <f t="shared" si="675"/>
        <v>0</v>
      </c>
      <c r="O2398" s="37">
        <v>0</v>
      </c>
      <c r="P2398" s="37">
        <v>0</v>
      </c>
      <c r="Q2398" s="21">
        <f t="shared" si="676"/>
        <v>39.790999999999997</v>
      </c>
      <c r="R2398" s="21">
        <f t="shared" si="685"/>
        <v>100.00000000000263</v>
      </c>
      <c r="S2398" s="21">
        <f t="shared" si="686"/>
        <v>7.3453016016719683</v>
      </c>
      <c r="T2398" s="21">
        <f t="shared" si="677"/>
        <v>86.147999999999996</v>
      </c>
      <c r="U2398" s="37">
        <f>VLOOKUP(Time_Zone, 'LSTM LookUp'!$B$5:$D$8, 3, FALSE)</f>
        <v>-75</v>
      </c>
      <c r="V2398" s="21">
        <f t="shared" si="687"/>
        <v>-1.6070555651643454</v>
      </c>
      <c r="W2398" s="21">
        <f t="shared" si="678"/>
        <v>-4.2537638912910936</v>
      </c>
      <c r="X2398" s="21">
        <f t="shared" si="679"/>
        <v>0</v>
      </c>
      <c r="Y2398" s="21">
        <f t="shared" si="680"/>
        <v>0</v>
      </c>
      <c r="Z2398" s="21">
        <f t="shared" si="688"/>
        <v>0</v>
      </c>
      <c r="AA2398" s="21">
        <f t="shared" si="681"/>
        <v>0</v>
      </c>
      <c r="AB2398" s="21">
        <f t="shared" si="682"/>
        <v>0</v>
      </c>
      <c r="AC2398" s="21">
        <f t="shared" si="683"/>
        <v>0</v>
      </c>
      <c r="AD2398" s="21">
        <f t="shared" si="689"/>
        <v>0</v>
      </c>
      <c r="AE2398" s="21" t="str">
        <f t="shared" si="684"/>
        <v>4/10/1:00</v>
      </c>
    </row>
    <row r="2399" spans="2:31">
      <c r="B2399" s="37">
        <v>4</v>
      </c>
      <c r="C2399" s="38">
        <v>10</v>
      </c>
      <c r="D2399" s="39">
        <v>2</v>
      </c>
      <c r="E2399" s="17">
        <v>6.7</v>
      </c>
      <c r="F2399" s="17">
        <v>0</v>
      </c>
      <c r="G2399" s="17">
        <v>0</v>
      </c>
      <c r="H2399" s="37">
        <f t="shared" si="672"/>
        <v>44.06</v>
      </c>
      <c r="I2399" s="37">
        <f>IF(H2399&lt;'Roof Calculator'!$G$8, 1, 0)</f>
        <v>1</v>
      </c>
      <c r="J2399" s="37">
        <f>IF(H2399&gt;='Roof Calculator'!$G$8, 1, 0)</f>
        <v>0</v>
      </c>
      <c r="K2399" s="37">
        <f t="shared" si="673"/>
        <v>44.06</v>
      </c>
      <c r="L2399" s="37">
        <f t="shared" si="674"/>
        <v>0</v>
      </c>
      <c r="M2399" s="37">
        <v>0</v>
      </c>
      <c r="N2399" s="37">
        <f t="shared" si="675"/>
        <v>0</v>
      </c>
      <c r="O2399" s="37">
        <v>0</v>
      </c>
      <c r="P2399" s="37">
        <v>0</v>
      </c>
      <c r="Q2399" s="21">
        <f t="shared" si="676"/>
        <v>39.790999999999997</v>
      </c>
      <c r="R2399" s="21">
        <f t="shared" si="685"/>
        <v>100.0416666666693</v>
      </c>
      <c r="S2399" s="21">
        <f t="shared" si="686"/>
        <v>7.3609152069294437</v>
      </c>
      <c r="T2399" s="21">
        <f t="shared" si="677"/>
        <v>86.147999999999996</v>
      </c>
      <c r="U2399" s="37">
        <f>VLOOKUP(Time_Zone, 'LSTM LookUp'!$B$5:$D$8, 3, FALSE)</f>
        <v>-75</v>
      </c>
      <c r="V2399" s="21">
        <f t="shared" si="687"/>
        <v>-1.5951075489674853</v>
      </c>
      <c r="W2399" s="21">
        <f t="shared" si="678"/>
        <v>10.749223112758131</v>
      </c>
      <c r="X2399" s="21">
        <f t="shared" si="679"/>
        <v>0</v>
      </c>
      <c r="Y2399" s="21">
        <f t="shared" si="680"/>
        <v>0</v>
      </c>
      <c r="Z2399" s="21">
        <f t="shared" si="688"/>
        <v>0</v>
      </c>
      <c r="AA2399" s="21">
        <f t="shared" si="681"/>
        <v>0</v>
      </c>
      <c r="AB2399" s="21">
        <f t="shared" si="682"/>
        <v>0</v>
      </c>
      <c r="AC2399" s="21">
        <f t="shared" si="683"/>
        <v>0</v>
      </c>
      <c r="AD2399" s="21">
        <f t="shared" si="689"/>
        <v>0</v>
      </c>
      <c r="AE2399" s="21" t="str">
        <f t="shared" si="684"/>
        <v>4/10/2:00</v>
      </c>
    </row>
    <row r="2400" spans="2:31">
      <c r="B2400" s="37">
        <v>4</v>
      </c>
      <c r="C2400" s="38">
        <v>10</v>
      </c>
      <c r="D2400" s="39">
        <v>3</v>
      </c>
      <c r="E2400" s="17">
        <v>7.2</v>
      </c>
      <c r="F2400" s="17">
        <v>0</v>
      </c>
      <c r="G2400" s="17">
        <v>0</v>
      </c>
      <c r="H2400" s="37">
        <f t="shared" si="672"/>
        <v>44.96</v>
      </c>
      <c r="I2400" s="37">
        <f>IF(H2400&lt;'Roof Calculator'!$G$8, 1, 0)</f>
        <v>1</v>
      </c>
      <c r="J2400" s="37">
        <f>IF(H2400&gt;='Roof Calculator'!$G$8, 1, 0)</f>
        <v>0</v>
      </c>
      <c r="K2400" s="37">
        <f t="shared" si="673"/>
        <v>44.96</v>
      </c>
      <c r="L2400" s="37">
        <f t="shared" si="674"/>
        <v>0</v>
      </c>
      <c r="M2400" s="37">
        <v>0</v>
      </c>
      <c r="N2400" s="37">
        <f t="shared" si="675"/>
        <v>0</v>
      </c>
      <c r="O2400" s="37">
        <v>0</v>
      </c>
      <c r="P2400" s="37">
        <v>0</v>
      </c>
      <c r="Q2400" s="21">
        <f t="shared" si="676"/>
        <v>39.790999999999997</v>
      </c>
      <c r="R2400" s="21">
        <f t="shared" si="685"/>
        <v>100.08333333333597</v>
      </c>
      <c r="S2400" s="21">
        <f t="shared" si="686"/>
        <v>7.3765255538604784</v>
      </c>
      <c r="T2400" s="21">
        <f t="shared" si="677"/>
        <v>86.147999999999996</v>
      </c>
      <c r="U2400" s="37">
        <f>VLOOKUP(Time_Zone, 'LSTM LookUp'!$B$5:$D$8, 3, FALSE)</f>
        <v>-75</v>
      </c>
      <c r="V2400" s="21">
        <f t="shared" si="687"/>
        <v>-1.5831679985055542</v>
      </c>
      <c r="W2400" s="21">
        <f t="shared" si="678"/>
        <v>25.752208000373606</v>
      </c>
      <c r="X2400" s="21">
        <f t="shared" si="679"/>
        <v>0</v>
      </c>
      <c r="Y2400" s="21">
        <f t="shared" si="680"/>
        <v>0</v>
      </c>
      <c r="Z2400" s="21">
        <f t="shared" si="688"/>
        <v>0</v>
      </c>
      <c r="AA2400" s="21">
        <f t="shared" si="681"/>
        <v>0</v>
      </c>
      <c r="AB2400" s="21">
        <f t="shared" si="682"/>
        <v>0</v>
      </c>
      <c r="AC2400" s="21">
        <f t="shared" si="683"/>
        <v>0</v>
      </c>
      <c r="AD2400" s="21">
        <f t="shared" si="689"/>
        <v>0</v>
      </c>
      <c r="AE2400" s="21" t="str">
        <f t="shared" si="684"/>
        <v>4/10/3:00</v>
      </c>
    </row>
    <row r="2401" spans="2:31">
      <c r="B2401" s="37">
        <v>4</v>
      </c>
      <c r="C2401" s="38">
        <v>10</v>
      </c>
      <c r="D2401" s="39">
        <v>4</v>
      </c>
      <c r="E2401" s="17">
        <v>7.8</v>
      </c>
      <c r="F2401" s="17">
        <v>0</v>
      </c>
      <c r="G2401" s="17">
        <v>0</v>
      </c>
      <c r="H2401" s="37">
        <f t="shared" si="672"/>
        <v>46.04</v>
      </c>
      <c r="I2401" s="37">
        <f>IF(H2401&lt;'Roof Calculator'!$G$8, 1, 0)</f>
        <v>1</v>
      </c>
      <c r="J2401" s="37">
        <f>IF(H2401&gt;='Roof Calculator'!$G$8, 1, 0)</f>
        <v>0</v>
      </c>
      <c r="K2401" s="37">
        <f t="shared" si="673"/>
        <v>46.04</v>
      </c>
      <c r="L2401" s="37">
        <f t="shared" si="674"/>
        <v>0</v>
      </c>
      <c r="M2401" s="37">
        <v>0</v>
      </c>
      <c r="N2401" s="37">
        <f t="shared" si="675"/>
        <v>0</v>
      </c>
      <c r="O2401" s="37">
        <v>0</v>
      </c>
      <c r="P2401" s="37">
        <v>0</v>
      </c>
      <c r="Q2401" s="21">
        <f t="shared" si="676"/>
        <v>39.790999999999997</v>
      </c>
      <c r="R2401" s="21">
        <f t="shared" si="685"/>
        <v>100.12500000000264</v>
      </c>
      <c r="S2401" s="21">
        <f t="shared" si="686"/>
        <v>7.3921326352481396</v>
      </c>
      <c r="T2401" s="21">
        <f t="shared" si="677"/>
        <v>86.147999999999996</v>
      </c>
      <c r="U2401" s="37">
        <f>VLOOKUP(Time_Zone, 'LSTM LookUp'!$B$5:$D$8, 3, FALSE)</f>
        <v>-75</v>
      </c>
      <c r="V2401" s="21">
        <f t="shared" si="687"/>
        <v>-1.571236937233625</v>
      </c>
      <c r="W2401" s="21">
        <f t="shared" si="678"/>
        <v>40.755190765691594</v>
      </c>
      <c r="X2401" s="21">
        <f t="shared" si="679"/>
        <v>0</v>
      </c>
      <c r="Y2401" s="21">
        <f t="shared" si="680"/>
        <v>0</v>
      </c>
      <c r="Z2401" s="21">
        <f t="shared" si="688"/>
        <v>0</v>
      </c>
      <c r="AA2401" s="21">
        <f t="shared" si="681"/>
        <v>0</v>
      </c>
      <c r="AB2401" s="21">
        <f t="shared" si="682"/>
        <v>0</v>
      </c>
      <c r="AC2401" s="21">
        <f t="shared" si="683"/>
        <v>0</v>
      </c>
      <c r="AD2401" s="21">
        <f t="shared" si="689"/>
        <v>0</v>
      </c>
      <c r="AE2401" s="21" t="str">
        <f t="shared" si="684"/>
        <v>4/10/4:00</v>
      </c>
    </row>
    <row r="2402" spans="2:31">
      <c r="B2402" s="37">
        <v>4</v>
      </c>
      <c r="C2402" s="38">
        <v>10</v>
      </c>
      <c r="D2402" s="39">
        <v>5</v>
      </c>
      <c r="E2402" s="17">
        <v>7.2</v>
      </c>
      <c r="F2402" s="17">
        <v>0</v>
      </c>
      <c r="G2402" s="17">
        <v>0</v>
      </c>
      <c r="H2402" s="37">
        <f t="shared" si="672"/>
        <v>44.96</v>
      </c>
      <c r="I2402" s="37">
        <f>IF(H2402&lt;'Roof Calculator'!$G$8, 1, 0)</f>
        <v>1</v>
      </c>
      <c r="J2402" s="37">
        <f>IF(H2402&gt;='Roof Calculator'!$G$8, 1, 0)</f>
        <v>0</v>
      </c>
      <c r="K2402" s="37">
        <f t="shared" si="673"/>
        <v>44.96</v>
      </c>
      <c r="L2402" s="37">
        <f t="shared" si="674"/>
        <v>0</v>
      </c>
      <c r="M2402" s="37">
        <v>0</v>
      </c>
      <c r="N2402" s="37">
        <f t="shared" si="675"/>
        <v>0</v>
      </c>
      <c r="O2402" s="37">
        <v>0</v>
      </c>
      <c r="P2402" s="37">
        <v>0</v>
      </c>
      <c r="Q2402" s="21">
        <f t="shared" si="676"/>
        <v>39.790999999999997</v>
      </c>
      <c r="R2402" s="21">
        <f t="shared" si="685"/>
        <v>100.16666666666931</v>
      </c>
      <c r="S2402" s="21">
        <f t="shared" si="686"/>
        <v>7.407736443875014</v>
      </c>
      <c r="T2402" s="21">
        <f t="shared" si="677"/>
        <v>86.147999999999996</v>
      </c>
      <c r="U2402" s="37">
        <f>VLOOKUP(Time_Zone, 'LSTM LookUp'!$B$5:$D$8, 3, FALSE)</f>
        <v>-75</v>
      </c>
      <c r="V2402" s="21">
        <f t="shared" si="687"/>
        <v>-1.5593143885832517</v>
      </c>
      <c r="W2402" s="21">
        <f t="shared" si="678"/>
        <v>55.758171402854174</v>
      </c>
      <c r="X2402" s="21">
        <f t="shared" si="679"/>
        <v>0</v>
      </c>
      <c r="Y2402" s="21">
        <f t="shared" si="680"/>
        <v>0</v>
      </c>
      <c r="Z2402" s="21">
        <f t="shared" si="688"/>
        <v>0</v>
      </c>
      <c r="AA2402" s="21">
        <f t="shared" si="681"/>
        <v>0</v>
      </c>
      <c r="AB2402" s="21">
        <f t="shared" si="682"/>
        <v>0</v>
      </c>
      <c r="AC2402" s="21">
        <f t="shared" si="683"/>
        <v>0</v>
      </c>
      <c r="AD2402" s="21">
        <f t="shared" si="689"/>
        <v>0</v>
      </c>
      <c r="AE2402" s="21" t="str">
        <f t="shared" si="684"/>
        <v>4/10/5:00</v>
      </c>
    </row>
    <row r="2403" spans="2:31">
      <c r="B2403" s="37">
        <v>4</v>
      </c>
      <c r="C2403" s="38">
        <v>10</v>
      </c>
      <c r="D2403" s="39">
        <v>6</v>
      </c>
      <c r="E2403" s="17">
        <v>6.1</v>
      </c>
      <c r="F2403" s="17">
        <v>0</v>
      </c>
      <c r="G2403" s="17">
        <v>0</v>
      </c>
      <c r="H2403" s="37">
        <f t="shared" si="672"/>
        <v>42.980000000000004</v>
      </c>
      <c r="I2403" s="37">
        <f>IF(H2403&lt;'Roof Calculator'!$G$8, 1, 0)</f>
        <v>1</v>
      </c>
      <c r="J2403" s="37">
        <f>IF(H2403&gt;='Roof Calculator'!$G$8, 1, 0)</f>
        <v>0</v>
      </c>
      <c r="K2403" s="37">
        <f t="shared" si="673"/>
        <v>42.980000000000004</v>
      </c>
      <c r="L2403" s="37">
        <f t="shared" si="674"/>
        <v>0</v>
      </c>
      <c r="M2403" s="37">
        <v>0</v>
      </c>
      <c r="N2403" s="37">
        <f t="shared" si="675"/>
        <v>0</v>
      </c>
      <c r="O2403" s="37">
        <v>0</v>
      </c>
      <c r="P2403" s="37">
        <v>0</v>
      </c>
      <c r="Q2403" s="21">
        <f t="shared" si="676"/>
        <v>39.790999999999997</v>
      </c>
      <c r="R2403" s="21">
        <f t="shared" si="685"/>
        <v>100.20833333333599</v>
      </c>
      <c r="S2403" s="21">
        <f t="shared" si="686"/>
        <v>7.4233369725232112</v>
      </c>
      <c r="T2403" s="21">
        <f t="shared" si="677"/>
        <v>86.147999999999996</v>
      </c>
      <c r="U2403" s="37">
        <f>VLOOKUP(Time_Zone, 'LSTM LookUp'!$B$5:$D$8, 3, FALSE)</f>
        <v>-75</v>
      </c>
      <c r="V2403" s="21">
        <f t="shared" si="687"/>
        <v>-1.5474003759624302</v>
      </c>
      <c r="W2403" s="21">
        <f t="shared" si="678"/>
        <v>70.761149906009393</v>
      </c>
      <c r="X2403" s="21">
        <f t="shared" si="679"/>
        <v>0</v>
      </c>
      <c r="Y2403" s="21">
        <f t="shared" si="680"/>
        <v>0</v>
      </c>
      <c r="Z2403" s="21">
        <f t="shared" si="688"/>
        <v>0</v>
      </c>
      <c r="AA2403" s="21">
        <f t="shared" si="681"/>
        <v>0</v>
      </c>
      <c r="AB2403" s="21">
        <f t="shared" si="682"/>
        <v>0</v>
      </c>
      <c r="AC2403" s="21">
        <f t="shared" si="683"/>
        <v>0</v>
      </c>
      <c r="AD2403" s="21">
        <f t="shared" si="689"/>
        <v>0</v>
      </c>
      <c r="AE2403" s="21" t="str">
        <f t="shared" si="684"/>
        <v>4/10/6:00</v>
      </c>
    </row>
    <row r="2404" spans="2:31">
      <c r="B2404" s="37">
        <v>4</v>
      </c>
      <c r="C2404" s="38">
        <v>10</v>
      </c>
      <c r="D2404" s="39">
        <v>7</v>
      </c>
      <c r="E2404" s="17">
        <v>5</v>
      </c>
      <c r="F2404" s="17">
        <v>21</v>
      </c>
      <c r="G2404" s="17">
        <v>26</v>
      </c>
      <c r="H2404" s="37">
        <f t="shared" si="672"/>
        <v>41</v>
      </c>
      <c r="I2404" s="37">
        <f>IF(H2404&lt;'Roof Calculator'!$G$8, 1, 0)</f>
        <v>1</v>
      </c>
      <c r="J2404" s="37">
        <f>IF(H2404&gt;='Roof Calculator'!$G$8, 1, 0)</f>
        <v>0</v>
      </c>
      <c r="K2404" s="37">
        <f t="shared" si="673"/>
        <v>41</v>
      </c>
      <c r="L2404" s="37">
        <f t="shared" si="674"/>
        <v>0</v>
      </c>
      <c r="M2404" s="37">
        <v>0</v>
      </c>
      <c r="N2404" s="37">
        <f t="shared" si="675"/>
        <v>21</v>
      </c>
      <c r="O2404" s="37">
        <v>0</v>
      </c>
      <c r="P2404" s="37">
        <v>0</v>
      </c>
      <c r="Q2404" s="21">
        <f t="shared" si="676"/>
        <v>39.790999999999997</v>
      </c>
      <c r="R2404" s="21">
        <f t="shared" si="685"/>
        <v>100.25000000000266</v>
      </c>
      <c r="S2404" s="21">
        <f t="shared" si="686"/>
        <v>7.4389342139743642</v>
      </c>
      <c r="T2404" s="21">
        <f t="shared" si="677"/>
        <v>86.147999999999996</v>
      </c>
      <c r="U2404" s="37">
        <f>VLOOKUP(Time_Zone, 'LSTM LookUp'!$B$5:$D$8, 3, FALSE)</f>
        <v>-75</v>
      </c>
      <c r="V2404" s="21">
        <f t="shared" si="687"/>
        <v>-1.535494922755553</v>
      </c>
      <c r="W2404" s="21">
        <f t="shared" si="678"/>
        <v>85.764126269311134</v>
      </c>
      <c r="X2404" s="21">
        <f t="shared" si="679"/>
        <v>3.617540985291726</v>
      </c>
      <c r="Y2404" s="21">
        <f t="shared" si="680"/>
        <v>24.617540985291726</v>
      </c>
      <c r="Z2404" s="21">
        <f t="shared" si="688"/>
        <v>7.8033305315696184</v>
      </c>
      <c r="AA2404" s="21">
        <f t="shared" si="681"/>
        <v>7.8033305315696184</v>
      </c>
      <c r="AB2404" s="21">
        <f t="shared" si="682"/>
        <v>0</v>
      </c>
      <c r="AC2404" s="21">
        <f t="shared" si="683"/>
        <v>0</v>
      </c>
      <c r="AD2404" s="21">
        <f t="shared" si="689"/>
        <v>0</v>
      </c>
      <c r="AE2404" s="21" t="str">
        <f t="shared" si="684"/>
        <v>4/10/7:00</v>
      </c>
    </row>
    <row r="2405" spans="2:31">
      <c r="B2405" s="37">
        <v>4</v>
      </c>
      <c r="C2405" s="38">
        <v>10</v>
      </c>
      <c r="D2405" s="39">
        <v>8</v>
      </c>
      <c r="E2405" s="17">
        <v>8.3000000000000007</v>
      </c>
      <c r="F2405" s="17">
        <v>68</v>
      </c>
      <c r="G2405" s="17">
        <v>338</v>
      </c>
      <c r="H2405" s="37">
        <f t="shared" si="672"/>
        <v>46.94</v>
      </c>
      <c r="I2405" s="37">
        <f>IF(H2405&lt;'Roof Calculator'!$G$8, 1, 0)</f>
        <v>1</v>
      </c>
      <c r="J2405" s="37">
        <f>IF(H2405&gt;='Roof Calculator'!$G$8, 1, 0)</f>
        <v>0</v>
      </c>
      <c r="K2405" s="37">
        <f t="shared" si="673"/>
        <v>46.94</v>
      </c>
      <c r="L2405" s="37">
        <f t="shared" si="674"/>
        <v>0</v>
      </c>
      <c r="M2405" s="37">
        <v>0</v>
      </c>
      <c r="N2405" s="37">
        <f t="shared" si="675"/>
        <v>68</v>
      </c>
      <c r="O2405" s="37">
        <v>0</v>
      </c>
      <c r="P2405" s="37">
        <v>0</v>
      </c>
      <c r="Q2405" s="21">
        <f t="shared" si="676"/>
        <v>39.790999999999997</v>
      </c>
      <c r="R2405" s="21">
        <f t="shared" si="685"/>
        <v>100.29166666666933</v>
      </c>
      <c r="S2405" s="21">
        <f t="shared" si="686"/>
        <v>7.4545281610096295</v>
      </c>
      <c r="T2405" s="21">
        <f t="shared" si="677"/>
        <v>86.147999999999996</v>
      </c>
      <c r="U2405" s="37">
        <f>VLOOKUP(Time_Zone, 'LSTM LookUp'!$B$5:$D$8, 3, FALSE)</f>
        <v>-75</v>
      </c>
      <c r="V2405" s="21">
        <f t="shared" si="687"/>
        <v>-1.5235980523233459</v>
      </c>
      <c r="W2405" s="21">
        <f t="shared" si="678"/>
        <v>100.76710048691916</v>
      </c>
      <c r="X2405" s="21">
        <f t="shared" si="679"/>
        <v>-20.044219170857573</v>
      </c>
      <c r="Y2405" s="21">
        <f t="shared" si="680"/>
        <v>47.955780829142427</v>
      </c>
      <c r="Z2405" s="21">
        <f t="shared" si="688"/>
        <v>15.201144945097916</v>
      </c>
      <c r="AA2405" s="21">
        <f t="shared" si="681"/>
        <v>15.201144945097916</v>
      </c>
      <c r="AB2405" s="21">
        <f t="shared" si="682"/>
        <v>0</v>
      </c>
      <c r="AC2405" s="21">
        <f t="shared" si="683"/>
        <v>0</v>
      </c>
      <c r="AD2405" s="21">
        <f t="shared" si="689"/>
        <v>0</v>
      </c>
      <c r="AE2405" s="21" t="str">
        <f t="shared" si="684"/>
        <v>4/10/8:00</v>
      </c>
    </row>
    <row r="2406" spans="2:31">
      <c r="B2406" s="37">
        <v>4</v>
      </c>
      <c r="C2406" s="38">
        <v>10</v>
      </c>
      <c r="D2406" s="39">
        <v>9</v>
      </c>
      <c r="E2406" s="17">
        <v>11.7</v>
      </c>
      <c r="F2406" s="17">
        <v>130</v>
      </c>
      <c r="G2406" s="17">
        <v>538</v>
      </c>
      <c r="H2406" s="37">
        <f t="shared" si="672"/>
        <v>53.06</v>
      </c>
      <c r="I2406" s="37">
        <f>IF(H2406&lt;'Roof Calculator'!$G$8, 1, 0)</f>
        <v>1</v>
      </c>
      <c r="J2406" s="37">
        <f>IF(H2406&gt;='Roof Calculator'!$G$8, 1, 0)</f>
        <v>0</v>
      </c>
      <c r="K2406" s="37">
        <f t="shared" si="673"/>
        <v>53.06</v>
      </c>
      <c r="L2406" s="37">
        <f t="shared" si="674"/>
        <v>0</v>
      </c>
      <c r="M2406" s="37">
        <v>0</v>
      </c>
      <c r="N2406" s="37">
        <f t="shared" si="675"/>
        <v>130</v>
      </c>
      <c r="O2406" s="37">
        <v>0</v>
      </c>
      <c r="P2406" s="37">
        <v>0</v>
      </c>
      <c r="Q2406" s="21">
        <f t="shared" si="676"/>
        <v>39.790999999999997</v>
      </c>
      <c r="R2406" s="21">
        <f t="shared" si="685"/>
        <v>100.333333333336</v>
      </c>
      <c r="S2406" s="21">
        <f t="shared" si="686"/>
        <v>7.4701188064096851</v>
      </c>
      <c r="T2406" s="21">
        <f t="shared" si="677"/>
        <v>86.147999999999996</v>
      </c>
      <c r="U2406" s="37">
        <f>VLOOKUP(Time_Zone, 'LSTM LookUp'!$B$5:$D$8, 3, FALSE)</f>
        <v>-75</v>
      </c>
      <c r="V2406" s="21">
        <f t="shared" si="687"/>
        <v>-1.5117097880028432</v>
      </c>
      <c r="W2406" s="21">
        <f t="shared" si="678"/>
        <v>115.7700725529993</v>
      </c>
      <c r="X2406" s="21">
        <f t="shared" si="679"/>
        <v>-133.43668914908878</v>
      </c>
      <c r="Y2406" s="21">
        <f t="shared" si="680"/>
        <v>-3.4366891490887781</v>
      </c>
      <c r="Z2406" s="21">
        <f t="shared" si="688"/>
        <v>-1.0893704363332322</v>
      </c>
      <c r="AA2406" s="21">
        <f t="shared" si="681"/>
        <v>-1.0893704363332322</v>
      </c>
      <c r="AB2406" s="21">
        <f t="shared" si="682"/>
        <v>0</v>
      </c>
      <c r="AC2406" s="21">
        <f t="shared" si="683"/>
        <v>0</v>
      </c>
      <c r="AD2406" s="21">
        <f t="shared" si="689"/>
        <v>0</v>
      </c>
      <c r="AE2406" s="21" t="str">
        <f t="shared" si="684"/>
        <v>4/10/9:00</v>
      </c>
    </row>
    <row r="2407" spans="2:31">
      <c r="B2407" s="37">
        <v>4</v>
      </c>
      <c r="C2407" s="38">
        <v>10</v>
      </c>
      <c r="D2407" s="39">
        <v>10</v>
      </c>
      <c r="E2407" s="17">
        <v>15</v>
      </c>
      <c r="F2407" s="17">
        <v>201</v>
      </c>
      <c r="G2407" s="17">
        <v>575</v>
      </c>
      <c r="H2407" s="37">
        <f t="shared" si="672"/>
        <v>59</v>
      </c>
      <c r="I2407" s="37">
        <f>IF(H2407&lt;'Roof Calculator'!$G$8, 1, 0)</f>
        <v>0</v>
      </c>
      <c r="J2407" s="37">
        <f>IF(H2407&gt;='Roof Calculator'!$G$8, 1, 0)</f>
        <v>1</v>
      </c>
      <c r="K2407" s="37">
        <f t="shared" si="673"/>
        <v>0</v>
      </c>
      <c r="L2407" s="37">
        <f t="shared" si="674"/>
        <v>59</v>
      </c>
      <c r="M2407" s="37">
        <v>0</v>
      </c>
      <c r="N2407" s="37">
        <f t="shared" si="675"/>
        <v>201</v>
      </c>
      <c r="O2407" s="37">
        <v>0</v>
      </c>
      <c r="P2407" s="37">
        <v>0</v>
      </c>
      <c r="Q2407" s="21">
        <f t="shared" si="676"/>
        <v>39.790999999999997</v>
      </c>
      <c r="R2407" s="21">
        <f t="shared" si="685"/>
        <v>100.37500000000267</v>
      </c>
      <c r="S2407" s="21">
        <f t="shared" si="686"/>
        <v>7.4857061429547276</v>
      </c>
      <c r="T2407" s="21">
        <f t="shared" si="677"/>
        <v>86.147999999999996</v>
      </c>
      <c r="U2407" s="37">
        <f>VLOOKUP(Time_Zone, 'LSTM LookUp'!$B$5:$D$8, 3, FALSE)</f>
        <v>-75</v>
      </c>
      <c r="V2407" s="21">
        <f t="shared" si="687"/>
        <v>-1.4998301531073226</v>
      </c>
      <c r="W2407" s="21">
        <f t="shared" si="678"/>
        <v>130.77304246172315</v>
      </c>
      <c r="X2407" s="21">
        <f t="shared" si="679"/>
        <v>-238.13656082177638</v>
      </c>
      <c r="Y2407" s="21">
        <f t="shared" si="680"/>
        <v>-37.136560821776385</v>
      </c>
      <c r="Z2407" s="21">
        <f t="shared" si="688"/>
        <v>-11.771641167214886</v>
      </c>
      <c r="AA2407" s="21">
        <f t="shared" si="681"/>
        <v>0</v>
      </c>
      <c r="AB2407" s="21">
        <f t="shared" si="682"/>
        <v>-11.771641167214886</v>
      </c>
      <c r="AC2407" s="21">
        <f t="shared" si="683"/>
        <v>59</v>
      </c>
      <c r="AD2407" s="21">
        <f t="shared" si="689"/>
        <v>-11.771641167214886</v>
      </c>
      <c r="AE2407" s="21" t="str">
        <f t="shared" si="684"/>
        <v>4/10/10:00</v>
      </c>
    </row>
    <row r="2408" spans="2:31">
      <c r="B2408" s="37">
        <v>4</v>
      </c>
      <c r="C2408" s="38">
        <v>10</v>
      </c>
      <c r="D2408" s="39">
        <v>11</v>
      </c>
      <c r="E2408" s="17">
        <v>17.8</v>
      </c>
      <c r="F2408" s="17">
        <v>216</v>
      </c>
      <c r="G2408" s="17">
        <v>665</v>
      </c>
      <c r="H2408" s="37">
        <f t="shared" si="672"/>
        <v>64.040000000000006</v>
      </c>
      <c r="I2408" s="37">
        <f>IF(H2408&lt;'Roof Calculator'!$G$8, 1, 0)</f>
        <v>0</v>
      </c>
      <c r="J2408" s="37">
        <f>IF(H2408&gt;='Roof Calculator'!$G$8, 1, 0)</f>
        <v>1</v>
      </c>
      <c r="K2408" s="37">
        <f t="shared" si="673"/>
        <v>0</v>
      </c>
      <c r="L2408" s="37">
        <f t="shared" si="674"/>
        <v>64.040000000000006</v>
      </c>
      <c r="M2408" s="37">
        <v>0</v>
      </c>
      <c r="N2408" s="37">
        <f t="shared" si="675"/>
        <v>216</v>
      </c>
      <c r="O2408" s="37">
        <v>0</v>
      </c>
      <c r="P2408" s="37">
        <v>0</v>
      </c>
      <c r="Q2408" s="21">
        <f t="shared" si="676"/>
        <v>39.790999999999997</v>
      </c>
      <c r="R2408" s="21">
        <f t="shared" si="685"/>
        <v>100.41666666666934</v>
      </c>
      <c r="S2408" s="21">
        <f t="shared" si="686"/>
        <v>7.5012901634244811</v>
      </c>
      <c r="T2408" s="21">
        <f t="shared" si="677"/>
        <v>86.147999999999996</v>
      </c>
      <c r="U2408" s="37">
        <f>VLOOKUP(Time_Zone, 'LSTM LookUp'!$B$5:$D$8, 3, FALSE)</f>
        <v>-75</v>
      </c>
      <c r="V2408" s="21">
        <f t="shared" si="687"/>
        <v>-1.4879591709262647</v>
      </c>
      <c r="W2408" s="21">
        <f t="shared" si="678"/>
        <v>145.77601020726846</v>
      </c>
      <c r="X2408" s="21">
        <f t="shared" si="679"/>
        <v>-363.3212743485409</v>
      </c>
      <c r="Y2408" s="21">
        <f t="shared" si="680"/>
        <v>-147.3212743485409</v>
      </c>
      <c r="Z2408" s="21">
        <f t="shared" si="688"/>
        <v>-46.698270910184092</v>
      </c>
      <c r="AA2408" s="21">
        <f t="shared" si="681"/>
        <v>0</v>
      </c>
      <c r="AB2408" s="21">
        <f t="shared" si="682"/>
        <v>-46.698270910184092</v>
      </c>
      <c r="AC2408" s="21">
        <f t="shared" si="683"/>
        <v>64.040000000000006</v>
      </c>
      <c r="AD2408" s="21">
        <f t="shared" si="689"/>
        <v>-46.698270910184092</v>
      </c>
      <c r="AE2408" s="21" t="str">
        <f t="shared" si="684"/>
        <v>4/10/11:00</v>
      </c>
    </row>
    <row r="2409" spans="2:31">
      <c r="B2409" s="37">
        <v>4</v>
      </c>
      <c r="C2409" s="38">
        <v>10</v>
      </c>
      <c r="D2409" s="39">
        <v>12</v>
      </c>
      <c r="E2409" s="17">
        <v>19.399999999999999</v>
      </c>
      <c r="F2409" s="17">
        <v>303</v>
      </c>
      <c r="G2409" s="17">
        <v>416</v>
      </c>
      <c r="H2409" s="37">
        <f t="shared" si="672"/>
        <v>66.92</v>
      </c>
      <c r="I2409" s="37">
        <f>IF(H2409&lt;'Roof Calculator'!$G$8, 1, 0)</f>
        <v>0</v>
      </c>
      <c r="J2409" s="37">
        <f>IF(H2409&gt;='Roof Calculator'!$G$8, 1, 0)</f>
        <v>1</v>
      </c>
      <c r="K2409" s="37">
        <f t="shared" si="673"/>
        <v>0</v>
      </c>
      <c r="L2409" s="37">
        <f t="shared" si="674"/>
        <v>66.92</v>
      </c>
      <c r="M2409" s="37">
        <v>0</v>
      </c>
      <c r="N2409" s="37">
        <f t="shared" si="675"/>
        <v>303</v>
      </c>
      <c r="O2409" s="37">
        <v>0</v>
      </c>
      <c r="P2409" s="37">
        <v>0</v>
      </c>
      <c r="Q2409" s="21">
        <f t="shared" si="676"/>
        <v>39.790999999999997</v>
      </c>
      <c r="R2409" s="21">
        <f t="shared" si="685"/>
        <v>100.45833333333601</v>
      </c>
      <c r="S2409" s="21">
        <f t="shared" si="686"/>
        <v>7.5168708605981935</v>
      </c>
      <c r="T2409" s="21">
        <f t="shared" si="677"/>
        <v>86.147999999999996</v>
      </c>
      <c r="U2409" s="37">
        <f>VLOOKUP(Time_Zone, 'LSTM LookUp'!$B$5:$D$8, 3, FALSE)</f>
        <v>-75</v>
      </c>
      <c r="V2409" s="21">
        <f t="shared" si="687"/>
        <v>-1.4760968647253065</v>
      </c>
      <c r="W2409" s="21">
        <f t="shared" si="678"/>
        <v>160.77897578381865</v>
      </c>
      <c r="X2409" s="21">
        <f t="shared" si="679"/>
        <v>-264.40698476618991</v>
      </c>
      <c r="Y2409" s="21">
        <f t="shared" si="680"/>
        <v>38.593015233810092</v>
      </c>
      <c r="Z2409" s="21">
        <f t="shared" si="688"/>
        <v>12.233311777941291</v>
      </c>
      <c r="AA2409" s="21">
        <f t="shared" si="681"/>
        <v>0</v>
      </c>
      <c r="AB2409" s="21">
        <f t="shared" si="682"/>
        <v>12.233311777941291</v>
      </c>
      <c r="AC2409" s="21">
        <f t="shared" si="683"/>
        <v>66.92</v>
      </c>
      <c r="AD2409" s="21">
        <f t="shared" si="689"/>
        <v>12.233311777941291</v>
      </c>
      <c r="AE2409" s="21" t="str">
        <f t="shared" si="684"/>
        <v>4/10/12:00</v>
      </c>
    </row>
    <row r="2410" spans="2:31">
      <c r="B2410" s="37">
        <v>4</v>
      </c>
      <c r="C2410" s="38">
        <v>10</v>
      </c>
      <c r="D2410" s="39">
        <v>13</v>
      </c>
      <c r="E2410" s="17">
        <v>20</v>
      </c>
      <c r="F2410" s="17">
        <v>307</v>
      </c>
      <c r="G2410" s="17">
        <v>631</v>
      </c>
      <c r="H2410" s="37">
        <f t="shared" si="672"/>
        <v>68</v>
      </c>
      <c r="I2410" s="37">
        <f>IF(H2410&lt;'Roof Calculator'!$G$8, 1, 0)</f>
        <v>0</v>
      </c>
      <c r="J2410" s="37">
        <f>IF(H2410&gt;='Roof Calculator'!$G$8, 1, 0)</f>
        <v>1</v>
      </c>
      <c r="K2410" s="37">
        <f t="shared" si="673"/>
        <v>0</v>
      </c>
      <c r="L2410" s="37">
        <f t="shared" si="674"/>
        <v>68</v>
      </c>
      <c r="M2410" s="37">
        <v>0</v>
      </c>
      <c r="N2410" s="37">
        <f t="shared" si="675"/>
        <v>307</v>
      </c>
      <c r="O2410" s="37">
        <v>0</v>
      </c>
      <c r="P2410" s="37">
        <v>0</v>
      </c>
      <c r="Q2410" s="21">
        <f t="shared" si="676"/>
        <v>39.790999999999997</v>
      </c>
      <c r="R2410" s="21">
        <f t="shared" si="685"/>
        <v>100.50000000000269</v>
      </c>
      <c r="S2410" s="21">
        <f t="shared" si="686"/>
        <v>7.5324482272546218</v>
      </c>
      <c r="T2410" s="21">
        <f t="shared" si="677"/>
        <v>86.147999999999996</v>
      </c>
      <c r="U2410" s="37">
        <f>VLOOKUP(Time_Zone, 'LSTM LookUp'!$B$5:$D$8, 3, FALSE)</f>
        <v>-75</v>
      </c>
      <c r="V2410" s="21">
        <f t="shared" si="687"/>
        <v>-1.4642432577461935</v>
      </c>
      <c r="W2410" s="21">
        <f t="shared" si="678"/>
        <v>175.78193918556343</v>
      </c>
      <c r="X2410" s="21">
        <f t="shared" si="679"/>
        <v>-426.42697315966905</v>
      </c>
      <c r="Y2410" s="21">
        <f t="shared" si="680"/>
        <v>-119.42697315966905</v>
      </c>
      <c r="Z2410" s="21">
        <f t="shared" si="688"/>
        <v>-37.856264624748313</v>
      </c>
      <c r="AA2410" s="21">
        <f t="shared" si="681"/>
        <v>0</v>
      </c>
      <c r="AB2410" s="21">
        <f t="shared" si="682"/>
        <v>-37.856264624748313</v>
      </c>
      <c r="AC2410" s="21">
        <f t="shared" si="683"/>
        <v>68</v>
      </c>
      <c r="AD2410" s="21">
        <f t="shared" si="689"/>
        <v>-37.856264624748313</v>
      </c>
      <c r="AE2410" s="21" t="str">
        <f t="shared" si="684"/>
        <v>4/10/13:00</v>
      </c>
    </row>
    <row r="2411" spans="2:31">
      <c r="B2411" s="37">
        <v>4</v>
      </c>
      <c r="C2411" s="38">
        <v>10</v>
      </c>
      <c r="D2411" s="39">
        <v>14</v>
      </c>
      <c r="E2411" s="17">
        <v>21.1</v>
      </c>
      <c r="F2411" s="17">
        <v>297</v>
      </c>
      <c r="G2411" s="17">
        <v>646</v>
      </c>
      <c r="H2411" s="37">
        <f t="shared" si="672"/>
        <v>69.98</v>
      </c>
      <c r="I2411" s="37">
        <f>IF(H2411&lt;'Roof Calculator'!$G$8, 1, 0)</f>
        <v>0</v>
      </c>
      <c r="J2411" s="37">
        <f>IF(H2411&gt;='Roof Calculator'!$G$8, 1, 0)</f>
        <v>1</v>
      </c>
      <c r="K2411" s="37">
        <f t="shared" si="673"/>
        <v>0</v>
      </c>
      <c r="L2411" s="37">
        <f t="shared" si="674"/>
        <v>69.98</v>
      </c>
      <c r="M2411" s="37">
        <v>0</v>
      </c>
      <c r="N2411" s="37">
        <f t="shared" si="675"/>
        <v>297</v>
      </c>
      <c r="O2411" s="37">
        <v>0</v>
      </c>
      <c r="P2411" s="37">
        <v>0</v>
      </c>
      <c r="Q2411" s="21">
        <f t="shared" si="676"/>
        <v>39.790999999999997</v>
      </c>
      <c r="R2411" s="21">
        <f t="shared" si="685"/>
        <v>100.54166666666936</v>
      </c>
      <c r="S2411" s="21">
        <f t="shared" si="686"/>
        <v>7.5480222561720689</v>
      </c>
      <c r="T2411" s="21">
        <f t="shared" si="677"/>
        <v>86.147999999999996</v>
      </c>
      <c r="U2411" s="37">
        <f>VLOOKUP(Time_Zone, 'LSTM LookUp'!$B$5:$D$8, 3, FALSE)</f>
        <v>-75</v>
      </c>
      <c r="V2411" s="21">
        <f t="shared" si="687"/>
        <v>-1.4523983732067229</v>
      </c>
      <c r="W2411" s="21">
        <f t="shared" si="678"/>
        <v>190.78490040669831</v>
      </c>
      <c r="X2411" s="21">
        <f t="shared" si="679"/>
        <v>-429.07598607050818</v>
      </c>
      <c r="Y2411" s="21">
        <f t="shared" si="680"/>
        <v>-132.07598607050818</v>
      </c>
      <c r="Z2411" s="21">
        <f t="shared" si="688"/>
        <v>-41.865780794553508</v>
      </c>
      <c r="AA2411" s="21">
        <f t="shared" si="681"/>
        <v>0</v>
      </c>
      <c r="AB2411" s="21">
        <f t="shared" si="682"/>
        <v>-41.865780794553508</v>
      </c>
      <c r="AC2411" s="21">
        <f t="shared" si="683"/>
        <v>69.98</v>
      </c>
      <c r="AD2411" s="21">
        <f t="shared" si="689"/>
        <v>-41.865780794553508</v>
      </c>
      <c r="AE2411" s="21" t="str">
        <f t="shared" si="684"/>
        <v>4/10/14:00</v>
      </c>
    </row>
    <row r="2412" spans="2:31">
      <c r="B2412" s="37">
        <v>4</v>
      </c>
      <c r="C2412" s="38">
        <v>10</v>
      </c>
      <c r="D2412" s="39">
        <v>15</v>
      </c>
      <c r="E2412" s="17">
        <v>21.7</v>
      </c>
      <c r="F2412" s="17">
        <v>268</v>
      </c>
      <c r="G2412" s="17">
        <v>623</v>
      </c>
      <c r="H2412" s="37">
        <f t="shared" si="672"/>
        <v>71.06</v>
      </c>
      <c r="I2412" s="37">
        <f>IF(H2412&lt;'Roof Calculator'!$G$8, 1, 0)</f>
        <v>0</v>
      </c>
      <c r="J2412" s="37">
        <f>IF(H2412&gt;='Roof Calculator'!$G$8, 1, 0)</f>
        <v>1</v>
      </c>
      <c r="K2412" s="37">
        <f t="shared" si="673"/>
        <v>0</v>
      </c>
      <c r="L2412" s="37">
        <f t="shared" si="674"/>
        <v>71.06</v>
      </c>
      <c r="M2412" s="37">
        <v>0</v>
      </c>
      <c r="N2412" s="37">
        <f t="shared" si="675"/>
        <v>268</v>
      </c>
      <c r="O2412" s="37">
        <v>0</v>
      </c>
      <c r="P2412" s="37">
        <v>0</v>
      </c>
      <c r="Q2412" s="21">
        <f t="shared" si="676"/>
        <v>39.790999999999997</v>
      </c>
      <c r="R2412" s="21">
        <f t="shared" si="685"/>
        <v>100.58333333333603</v>
      </c>
      <c r="S2412" s="21">
        <f t="shared" si="686"/>
        <v>7.5635929401283359</v>
      </c>
      <c r="T2412" s="21">
        <f t="shared" si="677"/>
        <v>86.147999999999996</v>
      </c>
      <c r="U2412" s="37">
        <f>VLOOKUP(Time_Zone, 'LSTM LookUp'!$B$5:$D$8, 3, FALSE)</f>
        <v>-75</v>
      </c>
      <c r="V2412" s="21">
        <f t="shared" si="687"/>
        <v>-1.4405622343007205</v>
      </c>
      <c r="W2412" s="21">
        <f t="shared" si="678"/>
        <v>205.78785944142479</v>
      </c>
      <c r="X2412" s="21">
        <f t="shared" si="679"/>
        <v>-374.79822640119039</v>
      </c>
      <c r="Y2412" s="21">
        <f t="shared" si="680"/>
        <v>-106.79822640119039</v>
      </c>
      <c r="Z2412" s="21">
        <f t="shared" si="688"/>
        <v>-33.853172471280345</v>
      </c>
      <c r="AA2412" s="21">
        <f t="shared" si="681"/>
        <v>0</v>
      </c>
      <c r="AB2412" s="21">
        <f t="shared" si="682"/>
        <v>-33.853172471280345</v>
      </c>
      <c r="AC2412" s="21">
        <f t="shared" si="683"/>
        <v>71.06</v>
      </c>
      <c r="AD2412" s="21">
        <f t="shared" si="689"/>
        <v>-33.853172471280345</v>
      </c>
      <c r="AE2412" s="21" t="str">
        <f t="shared" si="684"/>
        <v>4/10/15:00</v>
      </c>
    </row>
    <row r="2413" spans="2:31">
      <c r="B2413" s="37">
        <v>4</v>
      </c>
      <c r="C2413" s="38">
        <v>10</v>
      </c>
      <c r="D2413" s="39">
        <v>16</v>
      </c>
      <c r="E2413" s="17">
        <v>22.2</v>
      </c>
      <c r="F2413" s="17">
        <v>329</v>
      </c>
      <c r="G2413" s="17">
        <v>257</v>
      </c>
      <c r="H2413" s="37">
        <f t="shared" si="672"/>
        <v>71.959999999999994</v>
      </c>
      <c r="I2413" s="37">
        <f>IF(H2413&lt;'Roof Calculator'!$G$8, 1, 0)</f>
        <v>0</v>
      </c>
      <c r="J2413" s="37">
        <f>IF(H2413&gt;='Roof Calculator'!$G$8, 1, 0)</f>
        <v>1</v>
      </c>
      <c r="K2413" s="37">
        <f t="shared" si="673"/>
        <v>0</v>
      </c>
      <c r="L2413" s="37">
        <f t="shared" si="674"/>
        <v>71.959999999999994</v>
      </c>
      <c r="M2413" s="37">
        <v>0</v>
      </c>
      <c r="N2413" s="37">
        <f t="shared" si="675"/>
        <v>329</v>
      </c>
      <c r="O2413" s="37">
        <v>0</v>
      </c>
      <c r="P2413" s="37">
        <v>0</v>
      </c>
      <c r="Q2413" s="21">
        <f t="shared" si="676"/>
        <v>39.790999999999997</v>
      </c>
      <c r="R2413" s="21">
        <f t="shared" si="685"/>
        <v>100.6250000000027</v>
      </c>
      <c r="S2413" s="21">
        <f t="shared" si="686"/>
        <v>7.5791602719007649</v>
      </c>
      <c r="T2413" s="21">
        <f t="shared" si="677"/>
        <v>86.147999999999996</v>
      </c>
      <c r="U2413" s="37">
        <f>VLOOKUP(Time_Zone, 'LSTM LookUp'!$B$5:$D$8, 3, FALSE)</f>
        <v>-75</v>
      </c>
      <c r="V2413" s="21">
        <f t="shared" si="687"/>
        <v>-1.4287348641979611</v>
      </c>
      <c r="W2413" s="21">
        <f t="shared" si="678"/>
        <v>220.79081628395048</v>
      </c>
      <c r="X2413" s="21">
        <f t="shared" si="679"/>
        <v>-126.50803206339104</v>
      </c>
      <c r="Y2413" s="21">
        <f t="shared" si="680"/>
        <v>202.49196793660894</v>
      </c>
      <c r="Z2413" s="21">
        <f t="shared" si="688"/>
        <v>64.186417186892399</v>
      </c>
      <c r="AA2413" s="21">
        <f t="shared" si="681"/>
        <v>0</v>
      </c>
      <c r="AB2413" s="21">
        <f t="shared" si="682"/>
        <v>64.186417186892399</v>
      </c>
      <c r="AC2413" s="21">
        <f t="shared" si="683"/>
        <v>71.959999999999994</v>
      </c>
      <c r="AD2413" s="21">
        <f t="shared" si="689"/>
        <v>64.186417186892399</v>
      </c>
      <c r="AE2413" s="21" t="str">
        <f t="shared" si="684"/>
        <v>4/10/16:00</v>
      </c>
    </row>
    <row r="2414" spans="2:31">
      <c r="B2414" s="37">
        <v>4</v>
      </c>
      <c r="C2414" s="38">
        <v>10</v>
      </c>
      <c r="D2414" s="39">
        <v>17</v>
      </c>
      <c r="E2414" s="17">
        <v>21.7</v>
      </c>
      <c r="F2414" s="17">
        <v>206</v>
      </c>
      <c r="G2414" s="17">
        <v>101</v>
      </c>
      <c r="H2414" s="37">
        <f t="shared" si="672"/>
        <v>71.06</v>
      </c>
      <c r="I2414" s="37">
        <f>IF(H2414&lt;'Roof Calculator'!$G$8, 1, 0)</f>
        <v>0</v>
      </c>
      <c r="J2414" s="37">
        <f>IF(H2414&gt;='Roof Calculator'!$G$8, 1, 0)</f>
        <v>1</v>
      </c>
      <c r="K2414" s="37">
        <f t="shared" si="673"/>
        <v>0</v>
      </c>
      <c r="L2414" s="37">
        <f t="shared" si="674"/>
        <v>71.06</v>
      </c>
      <c r="M2414" s="37">
        <v>0</v>
      </c>
      <c r="N2414" s="37">
        <f t="shared" si="675"/>
        <v>206</v>
      </c>
      <c r="O2414" s="37">
        <v>0</v>
      </c>
      <c r="P2414" s="37">
        <v>0</v>
      </c>
      <c r="Q2414" s="21">
        <f t="shared" si="676"/>
        <v>39.790999999999997</v>
      </c>
      <c r="R2414" s="21">
        <f t="shared" si="685"/>
        <v>100.66666666666937</v>
      </c>
      <c r="S2414" s="21">
        <f t="shared" si="686"/>
        <v>7.5947242442662093</v>
      </c>
      <c r="T2414" s="21">
        <f t="shared" si="677"/>
        <v>86.147999999999996</v>
      </c>
      <c r="U2414" s="37">
        <f>VLOOKUP(Time_Zone, 'LSTM LookUp'!$B$5:$D$8, 3, FALSE)</f>
        <v>-75</v>
      </c>
      <c r="V2414" s="21">
        <f t="shared" si="687"/>
        <v>-1.4169162860441502</v>
      </c>
      <c r="W2414" s="21">
        <f t="shared" si="678"/>
        <v>235.79377092848895</v>
      </c>
      <c r="X2414" s="21">
        <f t="shared" si="679"/>
        <v>-34.702736880732175</v>
      </c>
      <c r="Y2414" s="21">
        <f t="shared" si="680"/>
        <v>171.29726311926783</v>
      </c>
      <c r="Z2414" s="21">
        <f t="shared" si="688"/>
        <v>54.298240594847812</v>
      </c>
      <c r="AA2414" s="21">
        <f t="shared" si="681"/>
        <v>0</v>
      </c>
      <c r="AB2414" s="21">
        <f t="shared" si="682"/>
        <v>54.298240594847812</v>
      </c>
      <c r="AC2414" s="21">
        <f t="shared" si="683"/>
        <v>71.06</v>
      </c>
      <c r="AD2414" s="21">
        <f t="shared" si="689"/>
        <v>54.298240594847812</v>
      </c>
      <c r="AE2414" s="21" t="str">
        <f t="shared" si="684"/>
        <v>4/10/17:00</v>
      </c>
    </row>
    <row r="2415" spans="2:31">
      <c r="B2415" s="37">
        <v>4</v>
      </c>
      <c r="C2415" s="38">
        <v>10</v>
      </c>
      <c r="D2415" s="39">
        <v>18</v>
      </c>
      <c r="E2415" s="17">
        <v>20.6</v>
      </c>
      <c r="F2415" s="17">
        <v>113</v>
      </c>
      <c r="G2415" s="17">
        <v>20</v>
      </c>
      <c r="H2415" s="37">
        <f t="shared" si="672"/>
        <v>69.08</v>
      </c>
      <c r="I2415" s="37">
        <f>IF(H2415&lt;'Roof Calculator'!$G$8, 1, 0)</f>
        <v>0</v>
      </c>
      <c r="J2415" s="37">
        <f>IF(H2415&gt;='Roof Calculator'!$G$8, 1, 0)</f>
        <v>1</v>
      </c>
      <c r="K2415" s="37">
        <f t="shared" si="673"/>
        <v>0</v>
      </c>
      <c r="L2415" s="37">
        <f t="shared" si="674"/>
        <v>69.08</v>
      </c>
      <c r="M2415" s="37">
        <v>0</v>
      </c>
      <c r="N2415" s="37">
        <f t="shared" si="675"/>
        <v>113</v>
      </c>
      <c r="O2415" s="37">
        <v>0</v>
      </c>
      <c r="P2415" s="37">
        <v>0</v>
      </c>
      <c r="Q2415" s="21">
        <f t="shared" si="676"/>
        <v>39.790999999999997</v>
      </c>
      <c r="R2415" s="21">
        <f t="shared" si="685"/>
        <v>100.70833333333604</v>
      </c>
      <c r="S2415" s="21">
        <f t="shared" si="686"/>
        <v>7.61028485000105</v>
      </c>
      <c r="T2415" s="21">
        <f t="shared" si="677"/>
        <v>86.147999999999996</v>
      </c>
      <c r="U2415" s="37">
        <f>VLOOKUP(Time_Zone, 'LSTM LookUp'!$B$5:$D$8, 3, FALSE)</f>
        <v>-75</v>
      </c>
      <c r="V2415" s="21">
        <f t="shared" si="687"/>
        <v>-1.4051065229608626</v>
      </c>
      <c r="W2415" s="21">
        <f t="shared" si="678"/>
        <v>250.79672336925981</v>
      </c>
      <c r="X2415" s="21">
        <f t="shared" si="679"/>
        <v>-3.3150943092946692</v>
      </c>
      <c r="Y2415" s="21">
        <f t="shared" si="680"/>
        <v>109.68490569070534</v>
      </c>
      <c r="Z2415" s="21">
        <f t="shared" si="688"/>
        <v>34.768199388395267</v>
      </c>
      <c r="AA2415" s="21">
        <f t="shared" si="681"/>
        <v>0</v>
      </c>
      <c r="AB2415" s="21">
        <f t="shared" si="682"/>
        <v>34.768199388395267</v>
      </c>
      <c r="AC2415" s="21">
        <f t="shared" si="683"/>
        <v>69.08</v>
      </c>
      <c r="AD2415" s="21">
        <f t="shared" si="689"/>
        <v>34.768199388395267</v>
      </c>
      <c r="AE2415" s="21" t="str">
        <f t="shared" si="684"/>
        <v>4/10/18:00</v>
      </c>
    </row>
    <row r="2416" spans="2:31">
      <c r="B2416" s="37">
        <v>4</v>
      </c>
      <c r="C2416" s="38">
        <v>10</v>
      </c>
      <c r="D2416" s="39">
        <v>19</v>
      </c>
      <c r="E2416" s="17">
        <v>18.3</v>
      </c>
      <c r="F2416" s="17">
        <v>45</v>
      </c>
      <c r="G2416" s="17">
        <v>16</v>
      </c>
      <c r="H2416" s="37">
        <f t="shared" si="672"/>
        <v>64.94</v>
      </c>
      <c r="I2416" s="37">
        <f>IF(H2416&lt;'Roof Calculator'!$G$8, 1, 0)</f>
        <v>0</v>
      </c>
      <c r="J2416" s="37">
        <f>IF(H2416&gt;='Roof Calculator'!$G$8, 1, 0)</f>
        <v>1</v>
      </c>
      <c r="K2416" s="37">
        <f t="shared" si="673"/>
        <v>0</v>
      </c>
      <c r="L2416" s="37">
        <f t="shared" si="674"/>
        <v>64.94</v>
      </c>
      <c r="M2416" s="37">
        <v>0</v>
      </c>
      <c r="N2416" s="37">
        <f t="shared" si="675"/>
        <v>45</v>
      </c>
      <c r="O2416" s="37">
        <v>0</v>
      </c>
      <c r="P2416" s="37">
        <v>0</v>
      </c>
      <c r="Q2416" s="21">
        <f t="shared" si="676"/>
        <v>39.790999999999997</v>
      </c>
      <c r="R2416" s="21">
        <f t="shared" si="685"/>
        <v>100.75000000000271</v>
      </c>
      <c r="S2416" s="21">
        <f t="shared" si="686"/>
        <v>7.6258420818811894</v>
      </c>
      <c r="T2416" s="21">
        <f t="shared" si="677"/>
        <v>86.147999999999996</v>
      </c>
      <c r="U2416" s="37">
        <f>VLOOKUP(Time_Zone, 'LSTM LookUp'!$B$5:$D$8, 3, FALSE)</f>
        <v>-75</v>
      </c>
      <c r="V2416" s="21">
        <f t="shared" si="687"/>
        <v>-1.393305598045496</v>
      </c>
      <c r="W2416" s="21">
        <f t="shared" si="678"/>
        <v>265.79967360048863</v>
      </c>
      <c r="X2416" s="21">
        <f t="shared" si="679"/>
        <v>0.4663530253102588</v>
      </c>
      <c r="Y2416" s="21">
        <f t="shared" si="680"/>
        <v>45.466353025310262</v>
      </c>
      <c r="Z2416" s="21">
        <f t="shared" si="688"/>
        <v>14.412039810698499</v>
      </c>
      <c r="AA2416" s="21">
        <f t="shared" si="681"/>
        <v>0</v>
      </c>
      <c r="AB2416" s="21">
        <f t="shared" si="682"/>
        <v>14.412039810698499</v>
      </c>
      <c r="AC2416" s="21">
        <f t="shared" si="683"/>
        <v>64.94</v>
      </c>
      <c r="AD2416" s="21">
        <f t="shared" si="689"/>
        <v>14.412039810698499</v>
      </c>
      <c r="AE2416" s="21" t="str">
        <f t="shared" si="684"/>
        <v>4/10/19:00</v>
      </c>
    </row>
    <row r="2417" spans="2:31">
      <c r="B2417" s="37">
        <v>4</v>
      </c>
      <c r="C2417" s="38">
        <v>10</v>
      </c>
      <c r="D2417" s="39">
        <v>20</v>
      </c>
      <c r="E2417" s="17">
        <v>16.100000000000001</v>
      </c>
      <c r="F2417" s="17">
        <v>2</v>
      </c>
      <c r="G2417" s="17">
        <v>0</v>
      </c>
      <c r="H2417" s="37">
        <f t="shared" si="672"/>
        <v>60.980000000000004</v>
      </c>
      <c r="I2417" s="37">
        <f>IF(H2417&lt;'Roof Calculator'!$G$8, 1, 0)</f>
        <v>0</v>
      </c>
      <c r="J2417" s="37">
        <f>IF(H2417&gt;='Roof Calculator'!$G$8, 1, 0)</f>
        <v>1</v>
      </c>
      <c r="K2417" s="37">
        <f t="shared" si="673"/>
        <v>0</v>
      </c>
      <c r="L2417" s="37">
        <f t="shared" si="674"/>
        <v>60.980000000000004</v>
      </c>
      <c r="M2417" s="37">
        <v>0</v>
      </c>
      <c r="N2417" s="37">
        <f t="shared" si="675"/>
        <v>2</v>
      </c>
      <c r="O2417" s="37">
        <v>0</v>
      </c>
      <c r="P2417" s="37">
        <v>0</v>
      </c>
      <c r="Q2417" s="21">
        <f t="shared" si="676"/>
        <v>39.790999999999997</v>
      </c>
      <c r="R2417" s="21">
        <f t="shared" si="685"/>
        <v>100.79166666666939</v>
      </c>
      <c r="S2417" s="21">
        <f t="shared" si="686"/>
        <v>7.6413959326820562</v>
      </c>
      <c r="T2417" s="21">
        <f t="shared" si="677"/>
        <v>86.147999999999996</v>
      </c>
      <c r="U2417" s="37">
        <f>VLOOKUP(Time_Zone, 'LSTM LookUp'!$B$5:$D$8, 3, FALSE)</f>
        <v>-75</v>
      </c>
      <c r="V2417" s="21">
        <f t="shared" si="687"/>
        <v>-1.3815135343712255</v>
      </c>
      <c r="W2417" s="21">
        <f t="shared" si="678"/>
        <v>280.80262161640712</v>
      </c>
      <c r="X2417" s="21">
        <f t="shared" si="679"/>
        <v>0</v>
      </c>
      <c r="Y2417" s="21">
        <f t="shared" si="680"/>
        <v>2</v>
      </c>
      <c r="Z2417" s="21">
        <f t="shared" si="688"/>
        <v>0.63396506874767744</v>
      </c>
      <c r="AA2417" s="21">
        <f t="shared" si="681"/>
        <v>0</v>
      </c>
      <c r="AB2417" s="21">
        <f t="shared" si="682"/>
        <v>0.63396506874767744</v>
      </c>
      <c r="AC2417" s="21">
        <f t="shared" si="683"/>
        <v>60.980000000000004</v>
      </c>
      <c r="AD2417" s="21">
        <f t="shared" si="689"/>
        <v>0.63396506874767744</v>
      </c>
      <c r="AE2417" s="21" t="str">
        <f t="shared" si="684"/>
        <v>4/10/20:00</v>
      </c>
    </row>
    <row r="2418" spans="2:31">
      <c r="B2418" s="37">
        <v>4</v>
      </c>
      <c r="C2418" s="38">
        <v>10</v>
      </c>
      <c r="D2418" s="39">
        <v>21</v>
      </c>
      <c r="E2418" s="17">
        <v>14.4</v>
      </c>
      <c r="F2418" s="17">
        <v>0</v>
      </c>
      <c r="G2418" s="17">
        <v>0</v>
      </c>
      <c r="H2418" s="37">
        <f t="shared" si="672"/>
        <v>57.92</v>
      </c>
      <c r="I2418" s="37">
        <f>IF(H2418&lt;'Roof Calculator'!$G$8, 1, 0)</f>
        <v>0</v>
      </c>
      <c r="J2418" s="37">
        <f>IF(H2418&gt;='Roof Calculator'!$G$8, 1, 0)</f>
        <v>1</v>
      </c>
      <c r="K2418" s="37">
        <f t="shared" si="673"/>
        <v>0</v>
      </c>
      <c r="L2418" s="37">
        <f t="shared" si="674"/>
        <v>57.92</v>
      </c>
      <c r="M2418" s="37">
        <v>0</v>
      </c>
      <c r="N2418" s="37">
        <f t="shared" si="675"/>
        <v>0</v>
      </c>
      <c r="O2418" s="37">
        <v>0</v>
      </c>
      <c r="P2418" s="37">
        <v>0</v>
      </c>
      <c r="Q2418" s="21">
        <f t="shared" si="676"/>
        <v>39.790999999999997</v>
      </c>
      <c r="R2418" s="21">
        <f t="shared" si="685"/>
        <v>100.83333333333606</v>
      </c>
      <c r="S2418" s="21">
        <f t="shared" si="686"/>
        <v>7.6569463951785979</v>
      </c>
      <c r="T2418" s="21">
        <f t="shared" si="677"/>
        <v>86.147999999999996</v>
      </c>
      <c r="U2418" s="37">
        <f>VLOOKUP(Time_Zone, 'LSTM LookUp'!$B$5:$D$8, 3, FALSE)</f>
        <v>-75</v>
      </c>
      <c r="V2418" s="21">
        <f t="shared" si="687"/>
        <v>-1.3697303549869608</v>
      </c>
      <c r="W2418" s="21">
        <f t="shared" si="678"/>
        <v>295.80556741125326</v>
      </c>
      <c r="X2418" s="21">
        <f t="shared" si="679"/>
        <v>0</v>
      </c>
      <c r="Y2418" s="21">
        <f t="shared" si="680"/>
        <v>0</v>
      </c>
      <c r="Z2418" s="21">
        <f t="shared" si="688"/>
        <v>0</v>
      </c>
      <c r="AA2418" s="21">
        <f t="shared" si="681"/>
        <v>0</v>
      </c>
      <c r="AB2418" s="21">
        <f t="shared" si="682"/>
        <v>0</v>
      </c>
      <c r="AC2418" s="21">
        <f t="shared" si="683"/>
        <v>57.92</v>
      </c>
      <c r="AD2418" s="21">
        <f t="shared" si="689"/>
        <v>0</v>
      </c>
      <c r="AE2418" s="21" t="str">
        <f t="shared" si="684"/>
        <v>4/10/21:00</v>
      </c>
    </row>
    <row r="2419" spans="2:31">
      <c r="B2419" s="37">
        <v>4</v>
      </c>
      <c r="C2419" s="38">
        <v>10</v>
      </c>
      <c r="D2419" s="39">
        <v>22</v>
      </c>
      <c r="E2419" s="17">
        <v>14.4</v>
      </c>
      <c r="F2419" s="17">
        <v>0</v>
      </c>
      <c r="G2419" s="17">
        <v>0</v>
      </c>
      <c r="H2419" s="37">
        <f t="shared" si="672"/>
        <v>57.92</v>
      </c>
      <c r="I2419" s="37">
        <f>IF(H2419&lt;'Roof Calculator'!$G$8, 1, 0)</f>
        <v>0</v>
      </c>
      <c r="J2419" s="37">
        <f>IF(H2419&gt;='Roof Calculator'!$G$8, 1, 0)</f>
        <v>1</v>
      </c>
      <c r="K2419" s="37">
        <f t="shared" si="673"/>
        <v>0</v>
      </c>
      <c r="L2419" s="37">
        <f t="shared" si="674"/>
        <v>57.92</v>
      </c>
      <c r="M2419" s="37">
        <v>0</v>
      </c>
      <c r="N2419" s="37">
        <f t="shared" si="675"/>
        <v>0</v>
      </c>
      <c r="O2419" s="37">
        <v>0</v>
      </c>
      <c r="P2419" s="37">
        <v>0</v>
      </c>
      <c r="Q2419" s="21">
        <f t="shared" si="676"/>
        <v>39.790999999999997</v>
      </c>
      <c r="R2419" s="21">
        <f t="shared" si="685"/>
        <v>100.87500000000273</v>
      </c>
      <c r="S2419" s="21">
        <f t="shared" si="686"/>
        <v>7.6724934621452858</v>
      </c>
      <c r="T2419" s="21">
        <f t="shared" si="677"/>
        <v>86.147999999999996</v>
      </c>
      <c r="U2419" s="37">
        <f>VLOOKUP(Time_Zone, 'LSTM LookUp'!$B$5:$D$8, 3, FALSE)</f>
        <v>-75</v>
      </c>
      <c r="V2419" s="21">
        <f t="shared" si="687"/>
        <v>-1.3579560829172932</v>
      </c>
      <c r="W2419" s="21">
        <f t="shared" si="678"/>
        <v>310.80851097927064</v>
      </c>
      <c r="X2419" s="21">
        <f t="shared" si="679"/>
        <v>0</v>
      </c>
      <c r="Y2419" s="21">
        <f t="shared" si="680"/>
        <v>0</v>
      </c>
      <c r="Z2419" s="21">
        <f t="shared" si="688"/>
        <v>0</v>
      </c>
      <c r="AA2419" s="21">
        <f t="shared" si="681"/>
        <v>0</v>
      </c>
      <c r="AB2419" s="21">
        <f t="shared" si="682"/>
        <v>0</v>
      </c>
      <c r="AC2419" s="21">
        <f t="shared" si="683"/>
        <v>57.92</v>
      </c>
      <c r="AD2419" s="21">
        <f t="shared" si="689"/>
        <v>0</v>
      </c>
      <c r="AE2419" s="21" t="str">
        <f t="shared" si="684"/>
        <v>4/10/22:00</v>
      </c>
    </row>
    <row r="2420" spans="2:31">
      <c r="B2420" s="37">
        <v>4</v>
      </c>
      <c r="C2420" s="38">
        <v>10</v>
      </c>
      <c r="D2420" s="39">
        <v>23</v>
      </c>
      <c r="E2420" s="17">
        <v>12.2</v>
      </c>
      <c r="F2420" s="17">
        <v>0</v>
      </c>
      <c r="G2420" s="17">
        <v>0</v>
      </c>
      <c r="H2420" s="37">
        <f t="shared" si="672"/>
        <v>53.96</v>
      </c>
      <c r="I2420" s="37">
        <f>IF(H2420&lt;'Roof Calculator'!$G$8, 1, 0)</f>
        <v>1</v>
      </c>
      <c r="J2420" s="37">
        <f>IF(H2420&gt;='Roof Calculator'!$G$8, 1, 0)</f>
        <v>0</v>
      </c>
      <c r="K2420" s="37">
        <f t="shared" si="673"/>
        <v>53.96</v>
      </c>
      <c r="L2420" s="37">
        <f t="shared" si="674"/>
        <v>0</v>
      </c>
      <c r="M2420" s="37">
        <v>0</v>
      </c>
      <c r="N2420" s="37">
        <f t="shared" si="675"/>
        <v>0</v>
      </c>
      <c r="O2420" s="37">
        <v>0</v>
      </c>
      <c r="P2420" s="37">
        <v>0</v>
      </c>
      <c r="Q2420" s="21">
        <f t="shared" si="676"/>
        <v>39.790999999999997</v>
      </c>
      <c r="R2420" s="21">
        <f t="shared" si="685"/>
        <v>100.9166666666694</v>
      </c>
      <c r="S2420" s="21">
        <f t="shared" si="686"/>
        <v>7.6880371263561162</v>
      </c>
      <c r="T2420" s="21">
        <f t="shared" si="677"/>
        <v>86.147999999999996</v>
      </c>
      <c r="U2420" s="37">
        <f>VLOOKUP(Time_Zone, 'LSTM LookUp'!$B$5:$D$8, 3, FALSE)</f>
        <v>-75</v>
      </c>
      <c r="V2420" s="21">
        <f t="shared" si="687"/>
        <v>-1.3461907411624539</v>
      </c>
      <c r="W2420" s="21">
        <f t="shared" si="678"/>
        <v>325.81145231470936</v>
      </c>
      <c r="X2420" s="21">
        <f t="shared" si="679"/>
        <v>0</v>
      </c>
      <c r="Y2420" s="21">
        <f t="shared" si="680"/>
        <v>0</v>
      </c>
      <c r="Z2420" s="21">
        <f t="shared" si="688"/>
        <v>0</v>
      </c>
      <c r="AA2420" s="21">
        <f t="shared" si="681"/>
        <v>0</v>
      </c>
      <c r="AB2420" s="21">
        <f t="shared" si="682"/>
        <v>0</v>
      </c>
      <c r="AC2420" s="21">
        <f t="shared" si="683"/>
        <v>0</v>
      </c>
      <c r="AD2420" s="21">
        <f t="shared" si="689"/>
        <v>0</v>
      </c>
      <c r="AE2420" s="21" t="str">
        <f t="shared" si="684"/>
        <v>4/10/23:00</v>
      </c>
    </row>
    <row r="2421" spans="2:31">
      <c r="B2421" s="37">
        <v>4</v>
      </c>
      <c r="C2421" s="38">
        <v>10</v>
      </c>
      <c r="D2421" s="39">
        <v>24</v>
      </c>
      <c r="E2421" s="17">
        <v>10</v>
      </c>
      <c r="F2421" s="17">
        <v>0</v>
      </c>
      <c r="G2421" s="17">
        <v>0</v>
      </c>
      <c r="H2421" s="37">
        <f t="shared" si="672"/>
        <v>50</v>
      </c>
      <c r="I2421" s="37">
        <f>IF(H2421&lt;'Roof Calculator'!$G$8, 1, 0)</f>
        <v>1</v>
      </c>
      <c r="J2421" s="37">
        <f>IF(H2421&gt;='Roof Calculator'!$G$8, 1, 0)</f>
        <v>0</v>
      </c>
      <c r="K2421" s="37">
        <f t="shared" si="673"/>
        <v>50</v>
      </c>
      <c r="L2421" s="37">
        <f t="shared" si="674"/>
        <v>0</v>
      </c>
      <c r="M2421" s="37">
        <v>0</v>
      </c>
      <c r="N2421" s="37">
        <f t="shared" si="675"/>
        <v>0</v>
      </c>
      <c r="O2421" s="37">
        <v>0</v>
      </c>
      <c r="P2421" s="37">
        <v>0</v>
      </c>
      <c r="Q2421" s="21">
        <f t="shared" si="676"/>
        <v>39.790999999999997</v>
      </c>
      <c r="R2421" s="21">
        <f t="shared" si="685"/>
        <v>100.95833333333607</v>
      </c>
      <c r="S2421" s="21">
        <f t="shared" si="686"/>
        <v>7.7035773805846066</v>
      </c>
      <c r="T2421" s="21">
        <f t="shared" si="677"/>
        <v>86.147999999999996</v>
      </c>
      <c r="U2421" s="37">
        <f>VLOOKUP(Time_Zone, 'LSTM LookUp'!$B$5:$D$8, 3, FALSE)</f>
        <v>-75</v>
      </c>
      <c r="V2421" s="21">
        <f t="shared" si="687"/>
        <v>-1.3344343526982636</v>
      </c>
      <c r="W2421" s="21">
        <f t="shared" si="678"/>
        <v>340.81439141182545</v>
      </c>
      <c r="X2421" s="21">
        <f t="shared" si="679"/>
        <v>0</v>
      </c>
      <c r="Y2421" s="21">
        <f t="shared" si="680"/>
        <v>0</v>
      </c>
      <c r="Z2421" s="21">
        <f t="shared" si="688"/>
        <v>0</v>
      </c>
      <c r="AA2421" s="21">
        <f t="shared" si="681"/>
        <v>0</v>
      </c>
      <c r="AB2421" s="21">
        <f t="shared" si="682"/>
        <v>0</v>
      </c>
      <c r="AC2421" s="21">
        <f t="shared" si="683"/>
        <v>0</v>
      </c>
      <c r="AD2421" s="21">
        <f t="shared" si="689"/>
        <v>0</v>
      </c>
      <c r="AE2421" s="21" t="str">
        <f t="shared" si="684"/>
        <v>4/10/24:00</v>
      </c>
    </row>
    <row r="2422" spans="2:31">
      <c r="B2422" s="37">
        <v>4</v>
      </c>
      <c r="C2422" s="38">
        <v>11</v>
      </c>
      <c r="D2422" s="39">
        <v>1</v>
      </c>
      <c r="E2422" s="17">
        <v>9.4</v>
      </c>
      <c r="F2422" s="17">
        <v>0</v>
      </c>
      <c r="G2422" s="17">
        <v>0</v>
      </c>
      <c r="H2422" s="37">
        <f t="shared" si="672"/>
        <v>48.92</v>
      </c>
      <c r="I2422" s="37">
        <f>IF(H2422&lt;'Roof Calculator'!$G$8, 1, 0)</f>
        <v>1</v>
      </c>
      <c r="J2422" s="37">
        <f>IF(H2422&gt;='Roof Calculator'!$G$8, 1, 0)</f>
        <v>0</v>
      </c>
      <c r="K2422" s="37">
        <f t="shared" si="673"/>
        <v>48.92</v>
      </c>
      <c r="L2422" s="37">
        <f t="shared" si="674"/>
        <v>0</v>
      </c>
      <c r="M2422" s="37">
        <v>0</v>
      </c>
      <c r="N2422" s="37">
        <f t="shared" si="675"/>
        <v>0</v>
      </c>
      <c r="O2422" s="37">
        <v>0</v>
      </c>
      <c r="P2422" s="37">
        <v>0</v>
      </c>
      <c r="Q2422" s="21">
        <f t="shared" si="676"/>
        <v>39.790999999999997</v>
      </c>
      <c r="R2422" s="21">
        <f t="shared" si="685"/>
        <v>101.00000000000274</v>
      </c>
      <c r="S2422" s="21">
        <f t="shared" si="686"/>
        <v>7.7191142176037983</v>
      </c>
      <c r="T2422" s="21">
        <f t="shared" si="677"/>
        <v>86.147999999999996</v>
      </c>
      <c r="U2422" s="37">
        <f>VLOOKUP(Time_Zone, 'LSTM LookUp'!$B$5:$D$8, 3, FALSE)</f>
        <v>-75</v>
      </c>
      <c r="V2422" s="21">
        <f t="shared" si="687"/>
        <v>-1.3226869404760853</v>
      </c>
      <c r="W2422" s="21">
        <f t="shared" si="678"/>
        <v>-4.1826717351190279</v>
      </c>
      <c r="X2422" s="21">
        <f t="shared" si="679"/>
        <v>0</v>
      </c>
      <c r="Y2422" s="21">
        <f t="shared" si="680"/>
        <v>0</v>
      </c>
      <c r="Z2422" s="21">
        <f t="shared" si="688"/>
        <v>0</v>
      </c>
      <c r="AA2422" s="21">
        <f t="shared" si="681"/>
        <v>0</v>
      </c>
      <c r="AB2422" s="21">
        <f t="shared" si="682"/>
        <v>0</v>
      </c>
      <c r="AC2422" s="21">
        <f t="shared" si="683"/>
        <v>0</v>
      </c>
      <c r="AD2422" s="21">
        <f t="shared" si="689"/>
        <v>0</v>
      </c>
      <c r="AE2422" s="21" t="str">
        <f t="shared" si="684"/>
        <v>4/11/1:00</v>
      </c>
    </row>
    <row r="2423" spans="2:31">
      <c r="B2423" s="37">
        <v>4</v>
      </c>
      <c r="C2423" s="38">
        <v>11</v>
      </c>
      <c r="D2423" s="39">
        <v>2</v>
      </c>
      <c r="E2423" s="17">
        <v>8.3000000000000007</v>
      </c>
      <c r="F2423" s="17">
        <v>0</v>
      </c>
      <c r="G2423" s="17">
        <v>0</v>
      </c>
      <c r="H2423" s="37">
        <f t="shared" si="672"/>
        <v>46.94</v>
      </c>
      <c r="I2423" s="37">
        <f>IF(H2423&lt;'Roof Calculator'!$G$8, 1, 0)</f>
        <v>1</v>
      </c>
      <c r="J2423" s="37">
        <f>IF(H2423&gt;='Roof Calculator'!$G$8, 1, 0)</f>
        <v>0</v>
      </c>
      <c r="K2423" s="37">
        <f t="shared" si="673"/>
        <v>46.94</v>
      </c>
      <c r="L2423" s="37">
        <f t="shared" si="674"/>
        <v>0</v>
      </c>
      <c r="M2423" s="37">
        <v>0</v>
      </c>
      <c r="N2423" s="37">
        <f t="shared" si="675"/>
        <v>0</v>
      </c>
      <c r="O2423" s="37">
        <v>0</v>
      </c>
      <c r="P2423" s="37">
        <v>0</v>
      </c>
      <c r="Q2423" s="21">
        <f t="shared" si="676"/>
        <v>39.790999999999997</v>
      </c>
      <c r="R2423" s="21">
        <f t="shared" si="685"/>
        <v>101.04166666666941</v>
      </c>
      <c r="S2423" s="21">
        <f t="shared" si="686"/>
        <v>7.7346476301862568</v>
      </c>
      <c r="T2423" s="21">
        <f t="shared" si="677"/>
        <v>86.147999999999996</v>
      </c>
      <c r="U2423" s="37">
        <f>VLOOKUP(Time_Zone, 'LSTM LookUp'!$B$5:$D$8, 3, FALSE)</f>
        <v>-75</v>
      </c>
      <c r="V2423" s="21">
        <f t="shared" si="687"/>
        <v>-1.3109485274227846</v>
      </c>
      <c r="W2423" s="21">
        <f t="shared" si="678"/>
        <v>10.820262868144299</v>
      </c>
      <c r="X2423" s="21">
        <f t="shared" si="679"/>
        <v>0</v>
      </c>
      <c r="Y2423" s="21">
        <f t="shared" si="680"/>
        <v>0</v>
      </c>
      <c r="Z2423" s="21">
        <f t="shared" si="688"/>
        <v>0</v>
      </c>
      <c r="AA2423" s="21">
        <f t="shared" si="681"/>
        <v>0</v>
      </c>
      <c r="AB2423" s="21">
        <f t="shared" si="682"/>
        <v>0</v>
      </c>
      <c r="AC2423" s="21">
        <f t="shared" si="683"/>
        <v>0</v>
      </c>
      <c r="AD2423" s="21">
        <f t="shared" si="689"/>
        <v>0</v>
      </c>
      <c r="AE2423" s="21" t="str">
        <f t="shared" si="684"/>
        <v>4/11/2:00</v>
      </c>
    </row>
    <row r="2424" spans="2:31">
      <c r="B2424" s="37">
        <v>4</v>
      </c>
      <c r="C2424" s="38">
        <v>11</v>
      </c>
      <c r="D2424" s="39">
        <v>3</v>
      </c>
      <c r="E2424" s="17">
        <v>8.3000000000000007</v>
      </c>
      <c r="F2424" s="17">
        <v>0</v>
      </c>
      <c r="G2424" s="17">
        <v>0</v>
      </c>
      <c r="H2424" s="37">
        <f t="shared" si="672"/>
        <v>46.94</v>
      </c>
      <c r="I2424" s="37">
        <f>IF(H2424&lt;'Roof Calculator'!$G$8, 1, 0)</f>
        <v>1</v>
      </c>
      <c r="J2424" s="37">
        <f>IF(H2424&gt;='Roof Calculator'!$G$8, 1, 0)</f>
        <v>0</v>
      </c>
      <c r="K2424" s="37">
        <f t="shared" si="673"/>
        <v>46.94</v>
      </c>
      <c r="L2424" s="37">
        <f t="shared" si="674"/>
        <v>0</v>
      </c>
      <c r="M2424" s="37">
        <v>0</v>
      </c>
      <c r="N2424" s="37">
        <f t="shared" si="675"/>
        <v>0</v>
      </c>
      <c r="O2424" s="37">
        <v>0</v>
      </c>
      <c r="P2424" s="37">
        <v>0</v>
      </c>
      <c r="Q2424" s="21">
        <f t="shared" si="676"/>
        <v>39.790999999999997</v>
      </c>
      <c r="R2424" s="21">
        <f t="shared" si="685"/>
        <v>101.08333333333609</v>
      </c>
      <c r="S2424" s="21">
        <f t="shared" si="686"/>
        <v>7.750177611104073</v>
      </c>
      <c r="T2424" s="21">
        <f t="shared" si="677"/>
        <v>86.147999999999996</v>
      </c>
      <c r="U2424" s="37">
        <f>VLOOKUP(Time_Zone, 'LSTM LookUp'!$B$5:$D$8, 3, FALSE)</f>
        <v>-75</v>
      </c>
      <c r="V2424" s="21">
        <f t="shared" si="687"/>
        <v>-1.2992191364406716</v>
      </c>
      <c r="W2424" s="21">
        <f t="shared" si="678"/>
        <v>25.823195215889825</v>
      </c>
      <c r="X2424" s="21">
        <f t="shared" si="679"/>
        <v>0</v>
      </c>
      <c r="Y2424" s="21">
        <f t="shared" si="680"/>
        <v>0</v>
      </c>
      <c r="Z2424" s="21">
        <f t="shared" si="688"/>
        <v>0</v>
      </c>
      <c r="AA2424" s="21">
        <f t="shared" si="681"/>
        <v>0</v>
      </c>
      <c r="AB2424" s="21">
        <f t="shared" si="682"/>
        <v>0</v>
      </c>
      <c r="AC2424" s="21">
        <f t="shared" si="683"/>
        <v>0</v>
      </c>
      <c r="AD2424" s="21">
        <f t="shared" si="689"/>
        <v>0</v>
      </c>
      <c r="AE2424" s="21" t="str">
        <f t="shared" si="684"/>
        <v>4/11/3:00</v>
      </c>
    </row>
    <row r="2425" spans="2:31">
      <c r="B2425" s="37">
        <v>4</v>
      </c>
      <c r="C2425" s="38">
        <v>11</v>
      </c>
      <c r="D2425" s="39">
        <v>4</v>
      </c>
      <c r="E2425" s="17">
        <v>7.2</v>
      </c>
      <c r="F2425" s="17">
        <v>0</v>
      </c>
      <c r="G2425" s="17">
        <v>0</v>
      </c>
      <c r="H2425" s="37">
        <f t="shared" si="672"/>
        <v>44.96</v>
      </c>
      <c r="I2425" s="37">
        <f>IF(H2425&lt;'Roof Calculator'!$G$8, 1, 0)</f>
        <v>1</v>
      </c>
      <c r="J2425" s="37">
        <f>IF(H2425&gt;='Roof Calculator'!$G$8, 1, 0)</f>
        <v>0</v>
      </c>
      <c r="K2425" s="37">
        <f t="shared" si="673"/>
        <v>44.96</v>
      </c>
      <c r="L2425" s="37">
        <f t="shared" si="674"/>
        <v>0</v>
      </c>
      <c r="M2425" s="37">
        <v>0</v>
      </c>
      <c r="N2425" s="37">
        <f t="shared" si="675"/>
        <v>0</v>
      </c>
      <c r="O2425" s="37">
        <v>0</v>
      </c>
      <c r="P2425" s="37">
        <v>0</v>
      </c>
      <c r="Q2425" s="21">
        <f t="shared" si="676"/>
        <v>39.790999999999997</v>
      </c>
      <c r="R2425" s="21">
        <f t="shared" si="685"/>
        <v>101.12500000000276</v>
      </c>
      <c r="S2425" s="21">
        <f t="shared" si="686"/>
        <v>7.765704153128862</v>
      </c>
      <c r="T2425" s="21">
        <f t="shared" si="677"/>
        <v>86.147999999999996</v>
      </c>
      <c r="U2425" s="37">
        <f>VLOOKUP(Time_Zone, 'LSTM LookUp'!$B$5:$D$8, 3, FALSE)</f>
        <v>-75</v>
      </c>
      <c r="V2425" s="21">
        <f t="shared" si="687"/>
        <v>-1.2874987904074704</v>
      </c>
      <c r="W2425" s="21">
        <f t="shared" si="678"/>
        <v>40.826125302398133</v>
      </c>
      <c r="X2425" s="21">
        <f t="shared" si="679"/>
        <v>0</v>
      </c>
      <c r="Y2425" s="21">
        <f t="shared" si="680"/>
        <v>0</v>
      </c>
      <c r="Z2425" s="21">
        <f t="shared" si="688"/>
        <v>0</v>
      </c>
      <c r="AA2425" s="21">
        <f t="shared" si="681"/>
        <v>0</v>
      </c>
      <c r="AB2425" s="21">
        <f t="shared" si="682"/>
        <v>0</v>
      </c>
      <c r="AC2425" s="21">
        <f t="shared" si="683"/>
        <v>0</v>
      </c>
      <c r="AD2425" s="21">
        <f t="shared" si="689"/>
        <v>0</v>
      </c>
      <c r="AE2425" s="21" t="str">
        <f t="shared" si="684"/>
        <v>4/11/4:00</v>
      </c>
    </row>
    <row r="2426" spans="2:31">
      <c r="B2426" s="37">
        <v>4</v>
      </c>
      <c r="C2426" s="38">
        <v>11</v>
      </c>
      <c r="D2426" s="39">
        <v>5</v>
      </c>
      <c r="E2426" s="17">
        <v>6.7</v>
      </c>
      <c r="F2426" s="17">
        <v>0</v>
      </c>
      <c r="G2426" s="17">
        <v>0</v>
      </c>
      <c r="H2426" s="37">
        <f t="shared" si="672"/>
        <v>44.06</v>
      </c>
      <c r="I2426" s="37">
        <f>IF(H2426&lt;'Roof Calculator'!$G$8, 1, 0)</f>
        <v>1</v>
      </c>
      <c r="J2426" s="37">
        <f>IF(H2426&gt;='Roof Calculator'!$G$8, 1, 0)</f>
        <v>0</v>
      </c>
      <c r="K2426" s="37">
        <f t="shared" si="673"/>
        <v>44.06</v>
      </c>
      <c r="L2426" s="37">
        <f t="shared" si="674"/>
        <v>0</v>
      </c>
      <c r="M2426" s="37">
        <v>0</v>
      </c>
      <c r="N2426" s="37">
        <f t="shared" si="675"/>
        <v>0</v>
      </c>
      <c r="O2426" s="37">
        <v>0</v>
      </c>
      <c r="P2426" s="37">
        <v>0</v>
      </c>
      <c r="Q2426" s="21">
        <f t="shared" si="676"/>
        <v>39.790999999999997</v>
      </c>
      <c r="R2426" s="21">
        <f t="shared" si="685"/>
        <v>101.16666666666943</v>
      </c>
      <c r="S2426" s="21">
        <f t="shared" si="686"/>
        <v>7.7812272490317529</v>
      </c>
      <c r="T2426" s="21">
        <f t="shared" si="677"/>
        <v>86.147999999999996</v>
      </c>
      <c r="U2426" s="37">
        <f>VLOOKUP(Time_Zone, 'LSTM LookUp'!$B$5:$D$8, 3, FALSE)</f>
        <v>-75</v>
      </c>
      <c r="V2426" s="21">
        <f t="shared" si="687"/>
        <v>-1.2757875121762523</v>
      </c>
      <c r="W2426" s="21">
        <f t="shared" si="678"/>
        <v>55.829053121955916</v>
      </c>
      <c r="X2426" s="21">
        <f t="shared" si="679"/>
        <v>0</v>
      </c>
      <c r="Y2426" s="21">
        <f t="shared" si="680"/>
        <v>0</v>
      </c>
      <c r="Z2426" s="21">
        <f t="shared" si="688"/>
        <v>0</v>
      </c>
      <c r="AA2426" s="21">
        <f t="shared" si="681"/>
        <v>0</v>
      </c>
      <c r="AB2426" s="21">
        <f t="shared" si="682"/>
        <v>0</v>
      </c>
      <c r="AC2426" s="21">
        <f t="shared" si="683"/>
        <v>0</v>
      </c>
      <c r="AD2426" s="21">
        <f t="shared" si="689"/>
        <v>0</v>
      </c>
      <c r="AE2426" s="21" t="str">
        <f t="shared" si="684"/>
        <v>4/11/5:00</v>
      </c>
    </row>
    <row r="2427" spans="2:31">
      <c r="B2427" s="37">
        <v>4</v>
      </c>
      <c r="C2427" s="38">
        <v>11</v>
      </c>
      <c r="D2427" s="39">
        <v>6</v>
      </c>
      <c r="E2427" s="17">
        <v>6.7</v>
      </c>
      <c r="F2427" s="17">
        <v>0</v>
      </c>
      <c r="G2427" s="17">
        <v>0</v>
      </c>
      <c r="H2427" s="37">
        <f t="shared" si="672"/>
        <v>44.06</v>
      </c>
      <c r="I2427" s="37">
        <f>IF(H2427&lt;'Roof Calculator'!$G$8, 1, 0)</f>
        <v>1</v>
      </c>
      <c r="J2427" s="37">
        <f>IF(H2427&gt;='Roof Calculator'!$G$8, 1, 0)</f>
        <v>0</v>
      </c>
      <c r="K2427" s="37">
        <f t="shared" si="673"/>
        <v>44.06</v>
      </c>
      <c r="L2427" s="37">
        <f t="shared" si="674"/>
        <v>0</v>
      </c>
      <c r="M2427" s="37">
        <v>0</v>
      </c>
      <c r="N2427" s="37">
        <f t="shared" si="675"/>
        <v>0</v>
      </c>
      <c r="O2427" s="37">
        <v>0</v>
      </c>
      <c r="P2427" s="37">
        <v>0</v>
      </c>
      <c r="Q2427" s="21">
        <f t="shared" si="676"/>
        <v>39.790999999999997</v>
      </c>
      <c r="R2427" s="21">
        <f t="shared" si="685"/>
        <v>101.2083333333361</v>
      </c>
      <c r="S2427" s="21">
        <f t="shared" si="686"/>
        <v>7.7967468915834122</v>
      </c>
      <c r="T2427" s="21">
        <f t="shared" si="677"/>
        <v>86.147999999999996</v>
      </c>
      <c r="U2427" s="37">
        <f>VLOOKUP(Time_Zone, 'LSTM LookUp'!$B$5:$D$8, 3, FALSE)</f>
        <v>-75</v>
      </c>
      <c r="V2427" s="21">
        <f t="shared" si="687"/>
        <v>-1.2640853245754107</v>
      </c>
      <c r="W2427" s="21">
        <f t="shared" si="678"/>
        <v>70.831978668856138</v>
      </c>
      <c r="X2427" s="21">
        <f t="shared" si="679"/>
        <v>0</v>
      </c>
      <c r="Y2427" s="21">
        <f t="shared" si="680"/>
        <v>0</v>
      </c>
      <c r="Z2427" s="21">
        <f t="shared" si="688"/>
        <v>0</v>
      </c>
      <c r="AA2427" s="21">
        <f t="shared" si="681"/>
        <v>0</v>
      </c>
      <c r="AB2427" s="21">
        <f t="shared" si="682"/>
        <v>0</v>
      </c>
      <c r="AC2427" s="21">
        <f t="shared" si="683"/>
        <v>0</v>
      </c>
      <c r="AD2427" s="21">
        <f t="shared" si="689"/>
        <v>0</v>
      </c>
      <c r="AE2427" s="21" t="str">
        <f t="shared" si="684"/>
        <v>4/11/6:00</v>
      </c>
    </row>
    <row r="2428" spans="2:31">
      <c r="B2428" s="37">
        <v>4</v>
      </c>
      <c r="C2428" s="38">
        <v>11</v>
      </c>
      <c r="D2428" s="39">
        <v>7</v>
      </c>
      <c r="E2428" s="17">
        <v>6.1</v>
      </c>
      <c r="F2428" s="17">
        <v>6</v>
      </c>
      <c r="G2428" s="17">
        <v>1</v>
      </c>
      <c r="H2428" s="37">
        <f t="shared" si="672"/>
        <v>42.980000000000004</v>
      </c>
      <c r="I2428" s="37">
        <f>IF(H2428&lt;'Roof Calculator'!$G$8, 1, 0)</f>
        <v>1</v>
      </c>
      <c r="J2428" s="37">
        <f>IF(H2428&gt;='Roof Calculator'!$G$8, 1, 0)</f>
        <v>0</v>
      </c>
      <c r="K2428" s="37">
        <f t="shared" si="673"/>
        <v>42.980000000000004</v>
      </c>
      <c r="L2428" s="37">
        <f t="shared" si="674"/>
        <v>0</v>
      </c>
      <c r="M2428" s="37">
        <v>0</v>
      </c>
      <c r="N2428" s="37">
        <f t="shared" si="675"/>
        <v>6</v>
      </c>
      <c r="O2428" s="37">
        <v>0</v>
      </c>
      <c r="P2428" s="37">
        <v>0</v>
      </c>
      <c r="Q2428" s="21">
        <f t="shared" si="676"/>
        <v>39.790999999999997</v>
      </c>
      <c r="R2428" s="21">
        <f t="shared" si="685"/>
        <v>101.25000000000277</v>
      </c>
      <c r="S2428" s="21">
        <f t="shared" si="686"/>
        <v>7.8122630735540284</v>
      </c>
      <c r="T2428" s="21">
        <f t="shared" si="677"/>
        <v>86.147999999999996</v>
      </c>
      <c r="U2428" s="37">
        <f>VLOOKUP(Time_Zone, 'LSTM LookUp'!$B$5:$D$8, 3, FALSE)</f>
        <v>-75</v>
      </c>
      <c r="V2428" s="21">
        <f t="shared" si="687"/>
        <v>-1.2523922504085978</v>
      </c>
      <c r="W2428" s="21">
        <f t="shared" si="678"/>
        <v>85.834901937397888</v>
      </c>
      <c r="X2428" s="21">
        <f t="shared" si="679"/>
        <v>0.14228245985060517</v>
      </c>
      <c r="Y2428" s="21">
        <f t="shared" si="680"/>
        <v>6.1422824598506054</v>
      </c>
      <c r="Z2428" s="21">
        <f t="shared" si="688"/>
        <v>1.9469962609634215</v>
      </c>
      <c r="AA2428" s="21">
        <f t="shared" si="681"/>
        <v>1.9469962609634215</v>
      </c>
      <c r="AB2428" s="21">
        <f t="shared" si="682"/>
        <v>0</v>
      </c>
      <c r="AC2428" s="21">
        <f t="shared" si="683"/>
        <v>0</v>
      </c>
      <c r="AD2428" s="21">
        <f t="shared" si="689"/>
        <v>0</v>
      </c>
      <c r="AE2428" s="21" t="str">
        <f t="shared" si="684"/>
        <v>4/11/7:00</v>
      </c>
    </row>
    <row r="2429" spans="2:31">
      <c r="B2429" s="37">
        <v>4</v>
      </c>
      <c r="C2429" s="38">
        <v>11</v>
      </c>
      <c r="D2429" s="39">
        <v>8</v>
      </c>
      <c r="E2429" s="17">
        <v>6.7</v>
      </c>
      <c r="F2429" s="17">
        <v>62</v>
      </c>
      <c r="G2429" s="17">
        <v>5</v>
      </c>
      <c r="H2429" s="37">
        <f t="shared" si="672"/>
        <v>44.06</v>
      </c>
      <c r="I2429" s="37">
        <f>IF(H2429&lt;'Roof Calculator'!$G$8, 1, 0)</f>
        <v>1</v>
      </c>
      <c r="J2429" s="37">
        <f>IF(H2429&gt;='Roof Calculator'!$G$8, 1, 0)</f>
        <v>0</v>
      </c>
      <c r="K2429" s="37">
        <f t="shared" si="673"/>
        <v>44.06</v>
      </c>
      <c r="L2429" s="37">
        <f t="shared" si="674"/>
        <v>0</v>
      </c>
      <c r="M2429" s="37">
        <v>0</v>
      </c>
      <c r="N2429" s="37">
        <f t="shared" si="675"/>
        <v>62</v>
      </c>
      <c r="O2429" s="37">
        <v>0</v>
      </c>
      <c r="P2429" s="37">
        <v>0</v>
      </c>
      <c r="Q2429" s="21">
        <f t="shared" si="676"/>
        <v>39.790999999999997</v>
      </c>
      <c r="R2429" s="21">
        <f t="shared" si="685"/>
        <v>101.29166666666944</v>
      </c>
      <c r="S2429" s="21">
        <f t="shared" si="686"/>
        <v>7.8277757877133052</v>
      </c>
      <c r="T2429" s="21">
        <f t="shared" si="677"/>
        <v>86.147999999999996</v>
      </c>
      <c r="U2429" s="37">
        <f>VLOOKUP(Time_Zone, 'LSTM LookUp'!$B$5:$D$8, 3, FALSE)</f>
        <v>-75</v>
      </c>
      <c r="V2429" s="21">
        <f t="shared" si="687"/>
        <v>-1.2407083124546858</v>
      </c>
      <c r="W2429" s="21">
        <f t="shared" si="678"/>
        <v>100.8378229218863</v>
      </c>
      <c r="X2429" s="21">
        <f t="shared" si="679"/>
        <v>-0.27984461897160468</v>
      </c>
      <c r="Y2429" s="21">
        <f t="shared" si="680"/>
        <v>61.720155381028398</v>
      </c>
      <c r="Z2429" s="21">
        <f t="shared" si="688"/>
        <v>19.564211274625503</v>
      </c>
      <c r="AA2429" s="21">
        <f t="shared" si="681"/>
        <v>19.564211274625503</v>
      </c>
      <c r="AB2429" s="21">
        <f t="shared" si="682"/>
        <v>0</v>
      </c>
      <c r="AC2429" s="21">
        <f t="shared" si="683"/>
        <v>0</v>
      </c>
      <c r="AD2429" s="21">
        <f t="shared" si="689"/>
        <v>0</v>
      </c>
      <c r="AE2429" s="21" t="str">
        <f t="shared" si="684"/>
        <v>4/11/8:00</v>
      </c>
    </row>
    <row r="2430" spans="2:31">
      <c r="B2430" s="37">
        <v>4</v>
      </c>
      <c r="C2430" s="38">
        <v>11</v>
      </c>
      <c r="D2430" s="39">
        <v>9</v>
      </c>
      <c r="E2430" s="17">
        <v>7.8</v>
      </c>
      <c r="F2430" s="17">
        <v>174</v>
      </c>
      <c r="G2430" s="17">
        <v>10</v>
      </c>
      <c r="H2430" s="37">
        <f t="shared" si="672"/>
        <v>46.04</v>
      </c>
      <c r="I2430" s="37">
        <f>IF(H2430&lt;'Roof Calculator'!$G$8, 1, 0)</f>
        <v>1</v>
      </c>
      <c r="J2430" s="37">
        <f>IF(H2430&gt;='Roof Calculator'!$G$8, 1, 0)</f>
        <v>0</v>
      </c>
      <c r="K2430" s="37">
        <f t="shared" si="673"/>
        <v>46.04</v>
      </c>
      <c r="L2430" s="37">
        <f t="shared" si="674"/>
        <v>0</v>
      </c>
      <c r="M2430" s="37">
        <v>0</v>
      </c>
      <c r="N2430" s="37">
        <f t="shared" si="675"/>
        <v>174</v>
      </c>
      <c r="O2430" s="37">
        <v>0</v>
      </c>
      <c r="P2430" s="37">
        <v>0</v>
      </c>
      <c r="Q2430" s="21">
        <f t="shared" si="676"/>
        <v>39.790999999999997</v>
      </c>
      <c r="R2430" s="21">
        <f t="shared" si="685"/>
        <v>101.33333333333611</v>
      </c>
      <c r="S2430" s="21">
        <f t="shared" si="686"/>
        <v>7.8432850268304817</v>
      </c>
      <c r="T2430" s="21">
        <f t="shared" si="677"/>
        <v>86.147999999999996</v>
      </c>
      <c r="U2430" s="37">
        <f>VLOOKUP(Time_Zone, 'LSTM LookUp'!$B$5:$D$8, 3, FALSE)</f>
        <v>-75</v>
      </c>
      <c r="V2430" s="21">
        <f t="shared" si="687"/>
        <v>-1.2290335334677223</v>
      </c>
      <c r="W2430" s="21">
        <f t="shared" si="678"/>
        <v>115.8407416166331</v>
      </c>
      <c r="X2430" s="21">
        <f t="shared" si="679"/>
        <v>-2.4444787027711525</v>
      </c>
      <c r="Y2430" s="21">
        <f t="shared" si="680"/>
        <v>171.55552129722884</v>
      </c>
      <c r="Z2430" s="21">
        <f t="shared" si="688"/>
        <v>54.380103926620663</v>
      </c>
      <c r="AA2430" s="21">
        <f t="shared" si="681"/>
        <v>54.380103926620663</v>
      </c>
      <c r="AB2430" s="21">
        <f t="shared" si="682"/>
        <v>0</v>
      </c>
      <c r="AC2430" s="21">
        <f t="shared" si="683"/>
        <v>0</v>
      </c>
      <c r="AD2430" s="21">
        <f t="shared" si="689"/>
        <v>0</v>
      </c>
      <c r="AE2430" s="21" t="str">
        <f t="shared" si="684"/>
        <v>4/11/9:00</v>
      </c>
    </row>
    <row r="2431" spans="2:31">
      <c r="B2431" s="37">
        <v>4</v>
      </c>
      <c r="C2431" s="38">
        <v>11</v>
      </c>
      <c r="D2431" s="39">
        <v>10</v>
      </c>
      <c r="E2431" s="17">
        <v>10.6</v>
      </c>
      <c r="F2431" s="17">
        <v>189</v>
      </c>
      <c r="G2431" s="17">
        <v>475</v>
      </c>
      <c r="H2431" s="37">
        <f t="shared" si="672"/>
        <v>51.08</v>
      </c>
      <c r="I2431" s="37">
        <f>IF(H2431&lt;'Roof Calculator'!$G$8, 1, 0)</f>
        <v>1</v>
      </c>
      <c r="J2431" s="37">
        <f>IF(H2431&gt;='Roof Calculator'!$G$8, 1, 0)</f>
        <v>0</v>
      </c>
      <c r="K2431" s="37">
        <f t="shared" si="673"/>
        <v>51.08</v>
      </c>
      <c r="L2431" s="37">
        <f t="shared" si="674"/>
        <v>0</v>
      </c>
      <c r="M2431" s="37">
        <v>0</v>
      </c>
      <c r="N2431" s="37">
        <f t="shared" si="675"/>
        <v>189</v>
      </c>
      <c r="O2431" s="37">
        <v>0</v>
      </c>
      <c r="P2431" s="37">
        <v>0</v>
      </c>
      <c r="Q2431" s="21">
        <f t="shared" si="676"/>
        <v>39.790999999999997</v>
      </c>
      <c r="R2431" s="21">
        <f t="shared" si="685"/>
        <v>101.37500000000279</v>
      </c>
      <c r="S2431" s="21">
        <f t="shared" si="686"/>
        <v>7.8587907836743138</v>
      </c>
      <c r="T2431" s="21">
        <f t="shared" si="677"/>
        <v>86.147999999999996</v>
      </c>
      <c r="U2431" s="37">
        <f>VLOOKUP(Time_Zone, 'LSTM LookUp'!$B$5:$D$8, 3, FALSE)</f>
        <v>-75</v>
      </c>
      <c r="V2431" s="21">
        <f t="shared" si="687"/>
        <v>-1.217367936176881</v>
      </c>
      <c r="W2431" s="21">
        <f t="shared" si="678"/>
        <v>130.84365801595578</v>
      </c>
      <c r="X2431" s="21">
        <f t="shared" si="679"/>
        <v>-194.88981998157715</v>
      </c>
      <c r="Y2431" s="21">
        <f t="shared" si="680"/>
        <v>-5.8898199815771477</v>
      </c>
      <c r="Z2431" s="21">
        <f t="shared" si="688"/>
        <v>-1.8669700647660006</v>
      </c>
      <c r="AA2431" s="21">
        <f t="shared" si="681"/>
        <v>-1.8669700647660006</v>
      </c>
      <c r="AB2431" s="21">
        <f t="shared" si="682"/>
        <v>0</v>
      </c>
      <c r="AC2431" s="21">
        <f t="shared" si="683"/>
        <v>0</v>
      </c>
      <c r="AD2431" s="21">
        <f t="shared" si="689"/>
        <v>0</v>
      </c>
      <c r="AE2431" s="21" t="str">
        <f t="shared" si="684"/>
        <v>4/11/10:00</v>
      </c>
    </row>
    <row r="2432" spans="2:31">
      <c r="B2432" s="37">
        <v>4</v>
      </c>
      <c r="C2432" s="38">
        <v>11</v>
      </c>
      <c r="D2432" s="39">
        <v>11</v>
      </c>
      <c r="E2432" s="17">
        <v>12.2</v>
      </c>
      <c r="F2432" s="17">
        <v>138</v>
      </c>
      <c r="G2432" s="17">
        <v>774</v>
      </c>
      <c r="H2432" s="37">
        <f t="shared" si="672"/>
        <v>53.96</v>
      </c>
      <c r="I2432" s="37">
        <f>IF(H2432&lt;'Roof Calculator'!$G$8, 1, 0)</f>
        <v>1</v>
      </c>
      <c r="J2432" s="37">
        <f>IF(H2432&gt;='Roof Calculator'!$G$8, 1, 0)</f>
        <v>0</v>
      </c>
      <c r="K2432" s="37">
        <f t="shared" si="673"/>
        <v>53.96</v>
      </c>
      <c r="L2432" s="37">
        <f t="shared" si="674"/>
        <v>0</v>
      </c>
      <c r="M2432" s="37">
        <v>0</v>
      </c>
      <c r="N2432" s="37">
        <f t="shared" si="675"/>
        <v>138</v>
      </c>
      <c r="O2432" s="37">
        <v>0</v>
      </c>
      <c r="P2432" s="37">
        <v>0</v>
      </c>
      <c r="Q2432" s="21">
        <f t="shared" si="676"/>
        <v>39.790999999999997</v>
      </c>
      <c r="R2432" s="21">
        <f t="shared" si="685"/>
        <v>101.41666666666946</v>
      </c>
      <c r="S2432" s="21">
        <f t="shared" si="686"/>
        <v>7.8742930510130851</v>
      </c>
      <c r="T2432" s="21">
        <f t="shared" si="677"/>
        <v>86.147999999999996</v>
      </c>
      <c r="U2432" s="37">
        <f>VLOOKUP(Time_Zone, 'LSTM LookUp'!$B$5:$D$8, 3, FALSE)</f>
        <v>-75</v>
      </c>
      <c r="V2432" s="21">
        <f t="shared" si="687"/>
        <v>-1.2057115432864169</v>
      </c>
      <c r="W2432" s="21">
        <f t="shared" si="678"/>
        <v>145.8465721141784</v>
      </c>
      <c r="X2432" s="21">
        <f t="shared" si="679"/>
        <v>-419.65679927928596</v>
      </c>
      <c r="Y2432" s="21">
        <f t="shared" si="680"/>
        <v>-281.65679927928596</v>
      </c>
      <c r="Z2432" s="21">
        <f t="shared" si="688"/>
        <v>-89.280286059171658</v>
      </c>
      <c r="AA2432" s="21">
        <f t="shared" si="681"/>
        <v>-89.280286059171658</v>
      </c>
      <c r="AB2432" s="21">
        <f t="shared" si="682"/>
        <v>0</v>
      </c>
      <c r="AC2432" s="21">
        <f t="shared" si="683"/>
        <v>0</v>
      </c>
      <c r="AD2432" s="21">
        <f t="shared" si="689"/>
        <v>0</v>
      </c>
      <c r="AE2432" s="21" t="str">
        <f t="shared" si="684"/>
        <v>4/11/11:00</v>
      </c>
    </row>
    <row r="2433" spans="2:31">
      <c r="B2433" s="37">
        <v>4</v>
      </c>
      <c r="C2433" s="38">
        <v>11</v>
      </c>
      <c r="D2433" s="39">
        <v>12</v>
      </c>
      <c r="E2433" s="17">
        <v>14.4</v>
      </c>
      <c r="F2433" s="17">
        <v>113</v>
      </c>
      <c r="G2433" s="17">
        <v>858</v>
      </c>
      <c r="H2433" s="37">
        <f t="shared" si="672"/>
        <v>57.92</v>
      </c>
      <c r="I2433" s="37">
        <f>IF(H2433&lt;'Roof Calculator'!$G$8, 1, 0)</f>
        <v>0</v>
      </c>
      <c r="J2433" s="37">
        <f>IF(H2433&gt;='Roof Calculator'!$G$8, 1, 0)</f>
        <v>1</v>
      </c>
      <c r="K2433" s="37">
        <f t="shared" si="673"/>
        <v>0</v>
      </c>
      <c r="L2433" s="37">
        <f t="shared" si="674"/>
        <v>57.92</v>
      </c>
      <c r="M2433" s="37">
        <v>0</v>
      </c>
      <c r="N2433" s="37">
        <f t="shared" si="675"/>
        <v>113</v>
      </c>
      <c r="O2433" s="37">
        <v>0</v>
      </c>
      <c r="P2433" s="37">
        <v>0</v>
      </c>
      <c r="Q2433" s="21">
        <f t="shared" si="676"/>
        <v>39.790999999999997</v>
      </c>
      <c r="R2433" s="21">
        <f t="shared" si="685"/>
        <v>101.45833333333613</v>
      </c>
      <c r="S2433" s="21">
        <f t="shared" si="686"/>
        <v>7.8897918216146108</v>
      </c>
      <c r="T2433" s="21">
        <f t="shared" si="677"/>
        <v>86.147999999999996</v>
      </c>
      <c r="U2433" s="37">
        <f>VLOOKUP(Time_Zone, 'LSTM LookUp'!$B$5:$D$8, 3, FALSE)</f>
        <v>-75</v>
      </c>
      <c r="V2433" s="21">
        <f t="shared" si="687"/>
        <v>-1.1940643774756172</v>
      </c>
      <c r="W2433" s="21">
        <f t="shared" si="678"/>
        <v>160.8494839056311</v>
      </c>
      <c r="X2433" s="21">
        <f t="shared" si="679"/>
        <v>-541.51864729148338</v>
      </c>
      <c r="Y2433" s="21">
        <f t="shared" si="680"/>
        <v>-428.51864729148338</v>
      </c>
      <c r="Z2433" s="21">
        <f t="shared" si="688"/>
        <v>-135.83292684490351</v>
      </c>
      <c r="AA2433" s="21">
        <f t="shared" si="681"/>
        <v>0</v>
      </c>
      <c r="AB2433" s="21">
        <f t="shared" si="682"/>
        <v>-135.83292684490351</v>
      </c>
      <c r="AC2433" s="21">
        <f t="shared" si="683"/>
        <v>57.92</v>
      </c>
      <c r="AD2433" s="21">
        <f t="shared" si="689"/>
        <v>-135.83292684490351</v>
      </c>
      <c r="AE2433" s="21" t="str">
        <f t="shared" si="684"/>
        <v>4/11/12:00</v>
      </c>
    </row>
    <row r="2434" spans="2:31">
      <c r="B2434" s="37">
        <v>4</v>
      </c>
      <c r="C2434" s="38">
        <v>11</v>
      </c>
      <c r="D2434" s="39">
        <v>13</v>
      </c>
      <c r="E2434" s="17">
        <v>15.6</v>
      </c>
      <c r="F2434" s="17">
        <v>262</v>
      </c>
      <c r="G2434" s="17">
        <v>613</v>
      </c>
      <c r="H2434" s="37">
        <f t="shared" si="672"/>
        <v>60.08</v>
      </c>
      <c r="I2434" s="37">
        <f>IF(H2434&lt;'Roof Calculator'!$G$8, 1, 0)</f>
        <v>0</v>
      </c>
      <c r="J2434" s="37">
        <f>IF(H2434&gt;='Roof Calculator'!$G$8, 1, 0)</f>
        <v>1</v>
      </c>
      <c r="K2434" s="37">
        <f t="shared" si="673"/>
        <v>0</v>
      </c>
      <c r="L2434" s="37">
        <f t="shared" si="674"/>
        <v>60.08</v>
      </c>
      <c r="M2434" s="37">
        <v>0</v>
      </c>
      <c r="N2434" s="37">
        <f t="shared" si="675"/>
        <v>262</v>
      </c>
      <c r="O2434" s="37">
        <v>0</v>
      </c>
      <c r="P2434" s="37">
        <v>0</v>
      </c>
      <c r="Q2434" s="21">
        <f t="shared" si="676"/>
        <v>39.790999999999997</v>
      </c>
      <c r="R2434" s="21">
        <f t="shared" si="685"/>
        <v>101.5000000000028</v>
      </c>
      <c r="S2434" s="21">
        <f t="shared" si="686"/>
        <v>7.9052870882462223</v>
      </c>
      <c r="T2434" s="21">
        <f t="shared" si="677"/>
        <v>86.147999999999996</v>
      </c>
      <c r="U2434" s="37">
        <f>VLOOKUP(Time_Zone, 'LSTM LookUp'!$B$5:$D$8, 3, FALSE)</f>
        <v>-75</v>
      </c>
      <c r="V2434" s="21">
        <f t="shared" si="687"/>
        <v>-1.1824264613987596</v>
      </c>
      <c r="W2434" s="21">
        <f t="shared" si="678"/>
        <v>175.8523933846503</v>
      </c>
      <c r="X2434" s="21">
        <f t="shared" si="679"/>
        <v>-411.36418918705738</v>
      </c>
      <c r="Y2434" s="21">
        <f t="shared" si="680"/>
        <v>-149.36418918705738</v>
      </c>
      <c r="Z2434" s="21">
        <f t="shared" si="688"/>
        <v>-47.345839233206966</v>
      </c>
      <c r="AA2434" s="21">
        <f t="shared" si="681"/>
        <v>0</v>
      </c>
      <c r="AB2434" s="21">
        <f t="shared" si="682"/>
        <v>-47.345839233206966</v>
      </c>
      <c r="AC2434" s="21">
        <f t="shared" si="683"/>
        <v>60.08</v>
      </c>
      <c r="AD2434" s="21">
        <f t="shared" si="689"/>
        <v>-47.345839233206966</v>
      </c>
      <c r="AE2434" s="21" t="str">
        <f t="shared" si="684"/>
        <v>4/11/13:00</v>
      </c>
    </row>
    <row r="2435" spans="2:31">
      <c r="B2435" s="37">
        <v>4</v>
      </c>
      <c r="C2435" s="38">
        <v>11</v>
      </c>
      <c r="D2435" s="39">
        <v>14</v>
      </c>
      <c r="E2435" s="17">
        <v>16.100000000000001</v>
      </c>
      <c r="F2435" s="17">
        <v>338</v>
      </c>
      <c r="G2435" s="17">
        <v>328</v>
      </c>
      <c r="H2435" s="37">
        <f t="shared" si="672"/>
        <v>60.980000000000004</v>
      </c>
      <c r="I2435" s="37">
        <f>IF(H2435&lt;'Roof Calculator'!$G$8, 1, 0)</f>
        <v>0</v>
      </c>
      <c r="J2435" s="37">
        <f>IF(H2435&gt;='Roof Calculator'!$G$8, 1, 0)</f>
        <v>1</v>
      </c>
      <c r="K2435" s="37">
        <f t="shared" si="673"/>
        <v>0</v>
      </c>
      <c r="L2435" s="37">
        <f t="shared" si="674"/>
        <v>60.980000000000004</v>
      </c>
      <c r="M2435" s="37">
        <v>0</v>
      </c>
      <c r="N2435" s="37">
        <f t="shared" si="675"/>
        <v>338</v>
      </c>
      <c r="O2435" s="37">
        <v>0</v>
      </c>
      <c r="P2435" s="37">
        <v>0</v>
      </c>
      <c r="Q2435" s="21">
        <f t="shared" si="676"/>
        <v>39.790999999999997</v>
      </c>
      <c r="R2435" s="21">
        <f t="shared" si="685"/>
        <v>101.54166666666947</v>
      </c>
      <c r="S2435" s="21">
        <f t="shared" si="686"/>
        <v>7.9207788436747766</v>
      </c>
      <c r="T2435" s="21">
        <f t="shared" si="677"/>
        <v>86.147999999999996</v>
      </c>
      <c r="U2435" s="37">
        <f>VLOOKUP(Time_Zone, 'LSTM LookUp'!$B$5:$D$8, 3, FALSE)</f>
        <v>-75</v>
      </c>
      <c r="V2435" s="21">
        <f t="shared" si="687"/>
        <v>-1.1707978176850673</v>
      </c>
      <c r="W2435" s="21">
        <f t="shared" si="678"/>
        <v>190.8553005455787</v>
      </c>
      <c r="X2435" s="21">
        <f t="shared" si="679"/>
        <v>-216.23141209031931</v>
      </c>
      <c r="Y2435" s="21">
        <f t="shared" si="680"/>
        <v>121.76858790968069</v>
      </c>
      <c r="Z2435" s="21">
        <f t="shared" si="688"/>
        <v>38.59851560273416</v>
      </c>
      <c r="AA2435" s="21">
        <f t="shared" si="681"/>
        <v>0</v>
      </c>
      <c r="AB2435" s="21">
        <f t="shared" si="682"/>
        <v>38.59851560273416</v>
      </c>
      <c r="AC2435" s="21">
        <f t="shared" si="683"/>
        <v>60.980000000000004</v>
      </c>
      <c r="AD2435" s="21">
        <f t="shared" si="689"/>
        <v>38.59851560273416</v>
      </c>
      <c r="AE2435" s="21" t="str">
        <f t="shared" si="684"/>
        <v>4/11/14:00</v>
      </c>
    </row>
    <row r="2436" spans="2:31">
      <c r="B2436" s="37">
        <v>4</v>
      </c>
      <c r="C2436" s="38">
        <v>11</v>
      </c>
      <c r="D2436" s="39">
        <v>15</v>
      </c>
      <c r="E2436" s="17">
        <v>14.4</v>
      </c>
      <c r="F2436" s="17">
        <v>179</v>
      </c>
      <c r="G2436" s="17">
        <v>5</v>
      </c>
      <c r="H2436" s="37">
        <f t="shared" si="672"/>
        <v>57.92</v>
      </c>
      <c r="I2436" s="37">
        <f>IF(H2436&lt;'Roof Calculator'!$G$8, 1, 0)</f>
        <v>0</v>
      </c>
      <c r="J2436" s="37">
        <f>IF(H2436&gt;='Roof Calculator'!$G$8, 1, 0)</f>
        <v>1</v>
      </c>
      <c r="K2436" s="37">
        <f t="shared" si="673"/>
        <v>0</v>
      </c>
      <c r="L2436" s="37">
        <f t="shared" si="674"/>
        <v>57.92</v>
      </c>
      <c r="M2436" s="37">
        <v>0</v>
      </c>
      <c r="N2436" s="37">
        <f t="shared" si="675"/>
        <v>179</v>
      </c>
      <c r="O2436" s="37">
        <v>0</v>
      </c>
      <c r="P2436" s="37">
        <v>0</v>
      </c>
      <c r="Q2436" s="21">
        <f t="shared" si="676"/>
        <v>39.790999999999997</v>
      </c>
      <c r="R2436" s="21">
        <f t="shared" si="685"/>
        <v>101.58333333333614</v>
      </c>
      <c r="S2436" s="21">
        <f t="shared" si="686"/>
        <v>7.9362670806666671</v>
      </c>
      <c r="T2436" s="21">
        <f t="shared" si="677"/>
        <v>86.147999999999996</v>
      </c>
      <c r="U2436" s="37">
        <f>VLOOKUP(Time_Zone, 'LSTM LookUp'!$B$5:$D$8, 3, FALSE)</f>
        <v>-75</v>
      </c>
      <c r="V2436" s="21">
        <f t="shared" si="687"/>
        <v>-1.1591784689386542</v>
      </c>
      <c r="W2436" s="21">
        <f t="shared" si="678"/>
        <v>205.85820538276533</v>
      </c>
      <c r="X2436" s="21">
        <f t="shared" si="679"/>
        <v>-2.9823186887430349</v>
      </c>
      <c r="Y2436" s="21">
        <f t="shared" si="680"/>
        <v>176.01768131125698</v>
      </c>
      <c r="Z2436" s="21">
        <f t="shared" si="688"/>
        <v>55.794530716648914</v>
      </c>
      <c r="AA2436" s="21">
        <f t="shared" si="681"/>
        <v>0</v>
      </c>
      <c r="AB2436" s="21">
        <f t="shared" si="682"/>
        <v>55.794530716648914</v>
      </c>
      <c r="AC2436" s="21">
        <f t="shared" si="683"/>
        <v>57.92</v>
      </c>
      <c r="AD2436" s="21">
        <f t="shared" si="689"/>
        <v>55.794530716648914</v>
      </c>
      <c r="AE2436" s="21" t="str">
        <f t="shared" si="684"/>
        <v>4/11/15:00</v>
      </c>
    </row>
    <row r="2437" spans="2:31">
      <c r="B2437" s="37">
        <v>4</v>
      </c>
      <c r="C2437" s="38">
        <v>11</v>
      </c>
      <c r="D2437" s="39">
        <v>16</v>
      </c>
      <c r="E2437" s="17">
        <v>15</v>
      </c>
      <c r="F2437" s="17">
        <v>207</v>
      </c>
      <c r="G2437" s="17">
        <v>13</v>
      </c>
      <c r="H2437" s="37">
        <f t="shared" si="672"/>
        <v>59</v>
      </c>
      <c r="I2437" s="37">
        <f>IF(H2437&lt;'Roof Calculator'!$G$8, 1, 0)</f>
        <v>0</v>
      </c>
      <c r="J2437" s="37">
        <f>IF(H2437&gt;='Roof Calculator'!$G$8, 1, 0)</f>
        <v>1</v>
      </c>
      <c r="K2437" s="37">
        <f t="shared" si="673"/>
        <v>0</v>
      </c>
      <c r="L2437" s="37">
        <f t="shared" si="674"/>
        <v>59</v>
      </c>
      <c r="M2437" s="37">
        <v>0</v>
      </c>
      <c r="N2437" s="37">
        <f t="shared" si="675"/>
        <v>207</v>
      </c>
      <c r="O2437" s="37">
        <v>0</v>
      </c>
      <c r="P2437" s="37">
        <v>0</v>
      </c>
      <c r="Q2437" s="21">
        <f t="shared" si="676"/>
        <v>39.790999999999997</v>
      </c>
      <c r="R2437" s="21">
        <f t="shared" si="685"/>
        <v>101.62500000000281</v>
      </c>
      <c r="S2437" s="21">
        <f t="shared" si="686"/>
        <v>7.951751791987804</v>
      </c>
      <c r="T2437" s="21">
        <f t="shared" si="677"/>
        <v>86.147999999999996</v>
      </c>
      <c r="U2437" s="37">
        <f>VLOOKUP(Time_Zone, 'LSTM LookUp'!$B$5:$D$8, 3, FALSE)</f>
        <v>-75</v>
      </c>
      <c r="V2437" s="21">
        <f t="shared" si="687"/>
        <v>-1.1475684377384898</v>
      </c>
      <c r="W2437" s="21">
        <f t="shared" si="678"/>
        <v>220.86110789056536</v>
      </c>
      <c r="X2437" s="21">
        <f t="shared" si="679"/>
        <v>-6.3310519327026569</v>
      </c>
      <c r="Y2437" s="21">
        <f t="shared" si="680"/>
        <v>200.66894806729735</v>
      </c>
      <c r="Z2437" s="21">
        <f t="shared" si="688"/>
        <v>63.608551728504139</v>
      </c>
      <c r="AA2437" s="21">
        <f t="shared" si="681"/>
        <v>0</v>
      </c>
      <c r="AB2437" s="21">
        <f t="shared" si="682"/>
        <v>63.608551728504139</v>
      </c>
      <c r="AC2437" s="21">
        <f t="shared" si="683"/>
        <v>59</v>
      </c>
      <c r="AD2437" s="21">
        <f t="shared" si="689"/>
        <v>63.608551728504139</v>
      </c>
      <c r="AE2437" s="21" t="str">
        <f t="shared" si="684"/>
        <v>4/11/16:00</v>
      </c>
    </row>
    <row r="2438" spans="2:31">
      <c r="B2438" s="37">
        <v>4</v>
      </c>
      <c r="C2438" s="38">
        <v>11</v>
      </c>
      <c r="D2438" s="39">
        <v>17</v>
      </c>
      <c r="E2438" s="17">
        <v>14.4</v>
      </c>
      <c r="F2438" s="17">
        <v>177</v>
      </c>
      <c r="G2438" s="17">
        <v>162</v>
      </c>
      <c r="H2438" s="37">
        <f t="shared" si="672"/>
        <v>57.92</v>
      </c>
      <c r="I2438" s="37">
        <f>IF(H2438&lt;'Roof Calculator'!$G$8, 1, 0)</f>
        <v>0</v>
      </c>
      <c r="J2438" s="37">
        <f>IF(H2438&gt;='Roof Calculator'!$G$8, 1, 0)</f>
        <v>1</v>
      </c>
      <c r="K2438" s="37">
        <f t="shared" si="673"/>
        <v>0</v>
      </c>
      <c r="L2438" s="37">
        <f t="shared" si="674"/>
        <v>57.92</v>
      </c>
      <c r="M2438" s="37">
        <v>0</v>
      </c>
      <c r="N2438" s="37">
        <f t="shared" si="675"/>
        <v>177</v>
      </c>
      <c r="O2438" s="37">
        <v>0</v>
      </c>
      <c r="P2438" s="37">
        <v>0</v>
      </c>
      <c r="Q2438" s="21">
        <f t="shared" si="676"/>
        <v>39.790999999999997</v>
      </c>
      <c r="R2438" s="21">
        <f t="shared" si="685"/>
        <v>101.66666666666949</v>
      </c>
      <c r="S2438" s="21">
        <f t="shared" si="686"/>
        <v>7.9672329704036216</v>
      </c>
      <c r="T2438" s="21">
        <f t="shared" si="677"/>
        <v>86.147999999999996</v>
      </c>
      <c r="U2438" s="37">
        <f>VLOOKUP(Time_Zone, 'LSTM LookUp'!$B$5:$D$8, 3, FALSE)</f>
        <v>-75</v>
      </c>
      <c r="V2438" s="21">
        <f t="shared" si="687"/>
        <v>-1.1359677466383511</v>
      </c>
      <c r="W2438" s="21">
        <f t="shared" si="678"/>
        <v>235.86400806334038</v>
      </c>
      <c r="X2438" s="21">
        <f t="shared" si="679"/>
        <v>-54.807330517120533</v>
      </c>
      <c r="Y2438" s="21">
        <f t="shared" si="680"/>
        <v>122.19266948287947</v>
      </c>
      <c r="Z2438" s="21">
        <f t="shared" si="688"/>
        <v>38.732942054587951</v>
      </c>
      <c r="AA2438" s="21">
        <f t="shared" si="681"/>
        <v>0</v>
      </c>
      <c r="AB2438" s="21">
        <f t="shared" si="682"/>
        <v>38.732942054587951</v>
      </c>
      <c r="AC2438" s="21">
        <f t="shared" si="683"/>
        <v>57.92</v>
      </c>
      <c r="AD2438" s="21">
        <f t="shared" si="689"/>
        <v>38.732942054587951</v>
      </c>
      <c r="AE2438" s="21" t="str">
        <f t="shared" si="684"/>
        <v>4/11/17:00</v>
      </c>
    </row>
    <row r="2439" spans="2:31">
      <c r="B2439" s="37">
        <v>4</v>
      </c>
      <c r="C2439" s="38">
        <v>11</v>
      </c>
      <c r="D2439" s="39">
        <v>18</v>
      </c>
      <c r="E2439" s="17">
        <v>13.3</v>
      </c>
      <c r="F2439" s="17">
        <v>76</v>
      </c>
      <c r="G2439" s="17">
        <v>115</v>
      </c>
      <c r="H2439" s="37">
        <f t="shared" si="672"/>
        <v>55.94</v>
      </c>
      <c r="I2439" s="37">
        <f>IF(H2439&lt;'Roof Calculator'!$G$8, 1, 0)</f>
        <v>0</v>
      </c>
      <c r="J2439" s="37">
        <f>IF(H2439&gt;='Roof Calculator'!$G$8, 1, 0)</f>
        <v>1</v>
      </c>
      <c r="K2439" s="37">
        <f t="shared" si="673"/>
        <v>0</v>
      </c>
      <c r="L2439" s="37">
        <f t="shared" si="674"/>
        <v>55.94</v>
      </c>
      <c r="M2439" s="37">
        <v>0</v>
      </c>
      <c r="N2439" s="37">
        <f t="shared" si="675"/>
        <v>76</v>
      </c>
      <c r="O2439" s="37">
        <v>0</v>
      </c>
      <c r="P2439" s="37">
        <v>0</v>
      </c>
      <c r="Q2439" s="21">
        <f t="shared" si="676"/>
        <v>39.790999999999997</v>
      </c>
      <c r="R2439" s="21">
        <f t="shared" si="685"/>
        <v>101.70833333333616</v>
      </c>
      <c r="S2439" s="21">
        <f t="shared" si="686"/>
        <v>7.982710608679092</v>
      </c>
      <c r="T2439" s="21">
        <f t="shared" si="677"/>
        <v>86.147999999999996</v>
      </c>
      <c r="U2439" s="37">
        <f>VLOOKUP(Time_Zone, 'LSTM LookUp'!$B$5:$D$8, 3, FALSE)</f>
        <v>-75</v>
      </c>
      <c r="V2439" s="21">
        <f t="shared" si="687"/>
        <v>-1.1243764181667659</v>
      </c>
      <c r="W2439" s="21">
        <f t="shared" si="678"/>
        <v>250.86690589545833</v>
      </c>
      <c r="X2439" s="21">
        <f t="shared" si="679"/>
        <v>-18.460944045352704</v>
      </c>
      <c r="Y2439" s="21">
        <f t="shared" si="680"/>
        <v>57.539055954647296</v>
      </c>
      <c r="Z2439" s="21">
        <f t="shared" si="688"/>
        <v>18.238875781982216</v>
      </c>
      <c r="AA2439" s="21">
        <f t="shared" si="681"/>
        <v>0</v>
      </c>
      <c r="AB2439" s="21">
        <f t="shared" si="682"/>
        <v>18.238875781982216</v>
      </c>
      <c r="AC2439" s="21">
        <f t="shared" si="683"/>
        <v>55.94</v>
      </c>
      <c r="AD2439" s="21">
        <f t="shared" si="689"/>
        <v>18.238875781982216</v>
      </c>
      <c r="AE2439" s="21" t="str">
        <f t="shared" si="684"/>
        <v>4/11/18:00</v>
      </c>
    </row>
    <row r="2440" spans="2:31">
      <c r="B2440" s="37">
        <v>4</v>
      </c>
      <c r="C2440" s="38">
        <v>11</v>
      </c>
      <c r="D2440" s="39">
        <v>19</v>
      </c>
      <c r="E2440" s="17">
        <v>12.2</v>
      </c>
      <c r="F2440" s="17">
        <v>35</v>
      </c>
      <c r="G2440" s="17">
        <v>3</v>
      </c>
      <c r="H2440" s="37">
        <f t="shared" si="672"/>
        <v>53.96</v>
      </c>
      <c r="I2440" s="37">
        <f>IF(H2440&lt;'Roof Calculator'!$G$8, 1, 0)</f>
        <v>1</v>
      </c>
      <c r="J2440" s="37">
        <f>IF(H2440&gt;='Roof Calculator'!$G$8, 1, 0)</f>
        <v>0</v>
      </c>
      <c r="K2440" s="37">
        <f t="shared" si="673"/>
        <v>53.96</v>
      </c>
      <c r="L2440" s="37">
        <f t="shared" si="674"/>
        <v>0</v>
      </c>
      <c r="M2440" s="37">
        <v>0</v>
      </c>
      <c r="N2440" s="37">
        <f t="shared" si="675"/>
        <v>35</v>
      </c>
      <c r="O2440" s="37">
        <v>0</v>
      </c>
      <c r="P2440" s="37">
        <v>0</v>
      </c>
      <c r="Q2440" s="21">
        <f t="shared" si="676"/>
        <v>39.790999999999997</v>
      </c>
      <c r="R2440" s="21">
        <f t="shared" si="685"/>
        <v>101.75000000000283</v>
      </c>
      <c r="S2440" s="21">
        <f t="shared" si="686"/>
        <v>7.9981846995787063</v>
      </c>
      <c r="T2440" s="21">
        <f t="shared" si="677"/>
        <v>86.147999999999996</v>
      </c>
      <c r="U2440" s="37">
        <f>VLOOKUP(Time_Zone, 'LSTM LookUp'!$B$5:$D$8, 3, FALSE)</f>
        <v>-75</v>
      </c>
      <c r="V2440" s="21">
        <f t="shared" si="687"/>
        <v>-1.112794474826986</v>
      </c>
      <c r="W2440" s="21">
        <f t="shared" si="678"/>
        <v>265.86980138129326</v>
      </c>
      <c r="X2440" s="21">
        <f t="shared" si="679"/>
        <v>0.10273820854161433</v>
      </c>
      <c r="Y2440" s="21">
        <f t="shared" si="680"/>
        <v>35.102738208541616</v>
      </c>
      <c r="Z2440" s="21">
        <f t="shared" si="688"/>
        <v>11.126954920804906</v>
      </c>
      <c r="AA2440" s="21">
        <f t="shared" si="681"/>
        <v>11.126954920804906</v>
      </c>
      <c r="AB2440" s="21">
        <f t="shared" si="682"/>
        <v>0</v>
      </c>
      <c r="AC2440" s="21">
        <f t="shared" si="683"/>
        <v>0</v>
      </c>
      <c r="AD2440" s="21">
        <f t="shared" si="689"/>
        <v>0</v>
      </c>
      <c r="AE2440" s="21" t="str">
        <f t="shared" si="684"/>
        <v>4/11/19:00</v>
      </c>
    </row>
    <row r="2441" spans="2:31">
      <c r="B2441" s="37">
        <v>4</v>
      </c>
      <c r="C2441" s="38">
        <v>11</v>
      </c>
      <c r="D2441" s="39">
        <v>20</v>
      </c>
      <c r="E2441" s="17">
        <v>10</v>
      </c>
      <c r="F2441" s="17">
        <v>2</v>
      </c>
      <c r="G2441" s="17">
        <v>1</v>
      </c>
      <c r="H2441" s="37">
        <f t="shared" si="672"/>
        <v>50</v>
      </c>
      <c r="I2441" s="37">
        <f>IF(H2441&lt;'Roof Calculator'!$G$8, 1, 0)</f>
        <v>1</v>
      </c>
      <c r="J2441" s="37">
        <f>IF(H2441&gt;='Roof Calculator'!$G$8, 1, 0)</f>
        <v>0</v>
      </c>
      <c r="K2441" s="37">
        <f t="shared" si="673"/>
        <v>50</v>
      </c>
      <c r="L2441" s="37">
        <f t="shared" si="674"/>
        <v>0</v>
      </c>
      <c r="M2441" s="37">
        <v>0</v>
      </c>
      <c r="N2441" s="37">
        <f t="shared" si="675"/>
        <v>2</v>
      </c>
      <c r="O2441" s="37">
        <v>0</v>
      </c>
      <c r="P2441" s="37">
        <v>0</v>
      </c>
      <c r="Q2441" s="21">
        <f t="shared" si="676"/>
        <v>39.790999999999997</v>
      </c>
      <c r="R2441" s="21">
        <f t="shared" si="685"/>
        <v>101.7916666666695</v>
      </c>
      <c r="S2441" s="21">
        <f t="shared" si="686"/>
        <v>8.0136552358664748</v>
      </c>
      <c r="T2441" s="21">
        <f t="shared" si="677"/>
        <v>86.147999999999996</v>
      </c>
      <c r="U2441" s="37">
        <f>VLOOKUP(Time_Zone, 'LSTM LookUp'!$B$5:$D$8, 3, FALSE)</f>
        <v>-75</v>
      </c>
      <c r="V2441" s="21">
        <f t="shared" si="687"/>
        <v>-1.101221939096924</v>
      </c>
      <c r="W2441" s="21">
        <f t="shared" si="678"/>
        <v>280.8726945152257</v>
      </c>
      <c r="X2441" s="21">
        <f t="shared" si="679"/>
        <v>0.23274328007043837</v>
      </c>
      <c r="Y2441" s="21">
        <f t="shared" si="680"/>
        <v>2.2327432800704385</v>
      </c>
      <c r="Z2441" s="21">
        <f t="shared" si="688"/>
        <v>0.70774062352288525</v>
      </c>
      <c r="AA2441" s="21">
        <f t="shared" si="681"/>
        <v>0.70774062352288525</v>
      </c>
      <c r="AB2441" s="21">
        <f t="shared" si="682"/>
        <v>0</v>
      </c>
      <c r="AC2441" s="21">
        <f t="shared" si="683"/>
        <v>0</v>
      </c>
      <c r="AD2441" s="21">
        <f t="shared" si="689"/>
        <v>0</v>
      </c>
      <c r="AE2441" s="21" t="str">
        <f t="shared" si="684"/>
        <v>4/11/20:00</v>
      </c>
    </row>
    <row r="2442" spans="2:31">
      <c r="B2442" s="37">
        <v>4</v>
      </c>
      <c r="C2442" s="38">
        <v>11</v>
      </c>
      <c r="D2442" s="39">
        <v>21</v>
      </c>
      <c r="E2442" s="17">
        <v>10.6</v>
      </c>
      <c r="F2442" s="17">
        <v>0</v>
      </c>
      <c r="G2442" s="17">
        <v>0</v>
      </c>
      <c r="H2442" s="37">
        <f t="shared" si="672"/>
        <v>51.08</v>
      </c>
      <c r="I2442" s="37">
        <f>IF(H2442&lt;'Roof Calculator'!$G$8, 1, 0)</f>
        <v>1</v>
      </c>
      <c r="J2442" s="37">
        <f>IF(H2442&gt;='Roof Calculator'!$G$8, 1, 0)</f>
        <v>0</v>
      </c>
      <c r="K2442" s="37">
        <f t="shared" si="673"/>
        <v>51.08</v>
      </c>
      <c r="L2442" s="37">
        <f t="shared" si="674"/>
        <v>0</v>
      </c>
      <c r="M2442" s="37">
        <v>0</v>
      </c>
      <c r="N2442" s="37">
        <f t="shared" si="675"/>
        <v>0</v>
      </c>
      <c r="O2442" s="37">
        <v>0</v>
      </c>
      <c r="P2442" s="37">
        <v>0</v>
      </c>
      <c r="Q2442" s="21">
        <f t="shared" si="676"/>
        <v>39.790999999999997</v>
      </c>
      <c r="R2442" s="21">
        <f t="shared" si="685"/>
        <v>101.83333333333617</v>
      </c>
      <c r="S2442" s="21">
        <f t="shared" si="686"/>
        <v>8.0291222103059585</v>
      </c>
      <c r="T2442" s="21">
        <f t="shared" si="677"/>
        <v>86.147999999999996</v>
      </c>
      <c r="U2442" s="37">
        <f>VLOOKUP(Time_Zone, 'LSTM LookUp'!$B$5:$D$8, 3, FALSE)</f>
        <v>-75</v>
      </c>
      <c r="V2442" s="21">
        <f t="shared" si="687"/>
        <v>-1.0896588334291202</v>
      </c>
      <c r="W2442" s="21">
        <f t="shared" si="678"/>
        <v>295.87558529164266</v>
      </c>
      <c r="X2442" s="21">
        <f t="shared" si="679"/>
        <v>0</v>
      </c>
      <c r="Y2442" s="21">
        <f t="shared" si="680"/>
        <v>0</v>
      </c>
      <c r="Z2442" s="21">
        <f t="shared" si="688"/>
        <v>0</v>
      </c>
      <c r="AA2442" s="21">
        <f t="shared" si="681"/>
        <v>0</v>
      </c>
      <c r="AB2442" s="21">
        <f t="shared" si="682"/>
        <v>0</v>
      </c>
      <c r="AC2442" s="21">
        <f t="shared" si="683"/>
        <v>0</v>
      </c>
      <c r="AD2442" s="21">
        <f t="shared" si="689"/>
        <v>0</v>
      </c>
      <c r="AE2442" s="21" t="str">
        <f t="shared" si="684"/>
        <v>4/11/21:00</v>
      </c>
    </row>
    <row r="2443" spans="2:31">
      <c r="B2443" s="37">
        <v>4</v>
      </c>
      <c r="C2443" s="38">
        <v>11</v>
      </c>
      <c r="D2443" s="39">
        <v>22</v>
      </c>
      <c r="E2443" s="17">
        <v>10</v>
      </c>
      <c r="F2443" s="17">
        <v>0</v>
      </c>
      <c r="G2443" s="17">
        <v>0</v>
      </c>
      <c r="H2443" s="37">
        <f t="shared" si="672"/>
        <v>50</v>
      </c>
      <c r="I2443" s="37">
        <f>IF(H2443&lt;'Roof Calculator'!$G$8, 1, 0)</f>
        <v>1</v>
      </c>
      <c r="J2443" s="37">
        <f>IF(H2443&gt;='Roof Calculator'!$G$8, 1, 0)</f>
        <v>0</v>
      </c>
      <c r="K2443" s="37">
        <f t="shared" si="673"/>
        <v>50</v>
      </c>
      <c r="L2443" s="37">
        <f t="shared" si="674"/>
        <v>0</v>
      </c>
      <c r="M2443" s="37">
        <v>0</v>
      </c>
      <c r="N2443" s="37">
        <f t="shared" si="675"/>
        <v>0</v>
      </c>
      <c r="O2443" s="37">
        <v>0</v>
      </c>
      <c r="P2443" s="37">
        <v>0</v>
      </c>
      <c r="Q2443" s="21">
        <f t="shared" si="676"/>
        <v>39.790999999999997</v>
      </c>
      <c r="R2443" s="21">
        <f t="shared" si="685"/>
        <v>101.87500000000284</v>
      </c>
      <c r="S2443" s="21">
        <f t="shared" si="686"/>
        <v>8.0445856156602193</v>
      </c>
      <c r="T2443" s="21">
        <f t="shared" si="677"/>
        <v>86.147999999999996</v>
      </c>
      <c r="U2443" s="37">
        <f>VLOOKUP(Time_Zone, 'LSTM LookUp'!$B$5:$D$8, 3, FALSE)</f>
        <v>-75</v>
      </c>
      <c r="V2443" s="21">
        <f t="shared" si="687"/>
        <v>-1.078105180250688</v>
      </c>
      <c r="W2443" s="21">
        <f t="shared" si="678"/>
        <v>310.87847370493739</v>
      </c>
      <c r="X2443" s="21">
        <f t="shared" si="679"/>
        <v>0</v>
      </c>
      <c r="Y2443" s="21">
        <f t="shared" si="680"/>
        <v>0</v>
      </c>
      <c r="Z2443" s="21">
        <f t="shared" si="688"/>
        <v>0</v>
      </c>
      <c r="AA2443" s="21">
        <f t="shared" si="681"/>
        <v>0</v>
      </c>
      <c r="AB2443" s="21">
        <f t="shared" si="682"/>
        <v>0</v>
      </c>
      <c r="AC2443" s="21">
        <f t="shared" si="683"/>
        <v>0</v>
      </c>
      <c r="AD2443" s="21">
        <f t="shared" si="689"/>
        <v>0</v>
      </c>
      <c r="AE2443" s="21" t="str">
        <f t="shared" si="684"/>
        <v>4/11/22:00</v>
      </c>
    </row>
    <row r="2444" spans="2:31">
      <c r="B2444" s="37">
        <v>4</v>
      </c>
      <c r="C2444" s="38">
        <v>11</v>
      </c>
      <c r="D2444" s="39">
        <v>23</v>
      </c>
      <c r="E2444" s="17">
        <v>10</v>
      </c>
      <c r="F2444" s="17">
        <v>0</v>
      </c>
      <c r="G2444" s="17">
        <v>0</v>
      </c>
      <c r="H2444" s="37">
        <f t="shared" si="672"/>
        <v>50</v>
      </c>
      <c r="I2444" s="37">
        <f>IF(H2444&lt;'Roof Calculator'!$G$8, 1, 0)</f>
        <v>1</v>
      </c>
      <c r="J2444" s="37">
        <f>IF(H2444&gt;='Roof Calculator'!$G$8, 1, 0)</f>
        <v>0</v>
      </c>
      <c r="K2444" s="37">
        <f t="shared" si="673"/>
        <v>50</v>
      </c>
      <c r="L2444" s="37">
        <f t="shared" si="674"/>
        <v>0</v>
      </c>
      <c r="M2444" s="37">
        <v>0</v>
      </c>
      <c r="N2444" s="37">
        <f t="shared" si="675"/>
        <v>0</v>
      </c>
      <c r="O2444" s="37">
        <v>0</v>
      </c>
      <c r="P2444" s="37">
        <v>0</v>
      </c>
      <c r="Q2444" s="21">
        <f t="shared" si="676"/>
        <v>39.790999999999997</v>
      </c>
      <c r="R2444" s="21">
        <f t="shared" si="685"/>
        <v>101.91666666666951</v>
      </c>
      <c r="S2444" s="21">
        <f t="shared" si="686"/>
        <v>8.0600454446918661</v>
      </c>
      <c r="T2444" s="21">
        <f t="shared" si="677"/>
        <v>86.147999999999996</v>
      </c>
      <c r="U2444" s="37">
        <f>VLOOKUP(Time_Zone, 'LSTM LookUp'!$B$5:$D$8, 3, FALSE)</f>
        <v>-75</v>
      </c>
      <c r="V2444" s="21">
        <f t="shared" si="687"/>
        <v>-1.0665610019632776</v>
      </c>
      <c r="W2444" s="21">
        <f t="shared" si="678"/>
        <v>325.88135974950922</v>
      </c>
      <c r="X2444" s="21">
        <f t="shared" si="679"/>
        <v>0</v>
      </c>
      <c r="Y2444" s="21">
        <f t="shared" si="680"/>
        <v>0</v>
      </c>
      <c r="Z2444" s="21">
        <f t="shared" si="688"/>
        <v>0</v>
      </c>
      <c r="AA2444" s="21">
        <f t="shared" si="681"/>
        <v>0</v>
      </c>
      <c r="AB2444" s="21">
        <f t="shared" si="682"/>
        <v>0</v>
      </c>
      <c r="AC2444" s="21">
        <f t="shared" si="683"/>
        <v>0</v>
      </c>
      <c r="AD2444" s="21">
        <f t="shared" si="689"/>
        <v>0</v>
      </c>
      <c r="AE2444" s="21" t="str">
        <f t="shared" si="684"/>
        <v>4/11/23:00</v>
      </c>
    </row>
    <row r="2445" spans="2:31">
      <c r="B2445" s="37">
        <v>4</v>
      </c>
      <c r="C2445" s="38">
        <v>11</v>
      </c>
      <c r="D2445" s="39">
        <v>24</v>
      </c>
      <c r="E2445" s="17">
        <v>10</v>
      </c>
      <c r="F2445" s="17">
        <v>0</v>
      </c>
      <c r="G2445" s="17">
        <v>0</v>
      </c>
      <c r="H2445" s="37">
        <f t="shared" si="672"/>
        <v>50</v>
      </c>
      <c r="I2445" s="37">
        <f>IF(H2445&lt;'Roof Calculator'!$G$8, 1, 0)</f>
        <v>1</v>
      </c>
      <c r="J2445" s="37">
        <f>IF(H2445&gt;='Roof Calculator'!$G$8, 1, 0)</f>
        <v>0</v>
      </c>
      <c r="K2445" s="37">
        <f t="shared" si="673"/>
        <v>50</v>
      </c>
      <c r="L2445" s="37">
        <f t="shared" si="674"/>
        <v>0</v>
      </c>
      <c r="M2445" s="37">
        <v>0</v>
      </c>
      <c r="N2445" s="37">
        <f t="shared" si="675"/>
        <v>0</v>
      </c>
      <c r="O2445" s="37">
        <v>0</v>
      </c>
      <c r="P2445" s="37">
        <v>0</v>
      </c>
      <c r="Q2445" s="21">
        <f t="shared" si="676"/>
        <v>39.790999999999997</v>
      </c>
      <c r="R2445" s="21">
        <f t="shared" si="685"/>
        <v>101.95833333333618</v>
      </c>
      <c r="S2445" s="21">
        <f t="shared" si="686"/>
        <v>8.0755016901630299</v>
      </c>
      <c r="T2445" s="21">
        <f t="shared" si="677"/>
        <v>86.147999999999996</v>
      </c>
      <c r="U2445" s="37">
        <f>VLOOKUP(Time_Zone, 'LSTM LookUp'!$B$5:$D$8, 3, FALSE)</f>
        <v>-75</v>
      </c>
      <c r="V2445" s="21">
        <f t="shared" si="687"/>
        <v>-1.0550263209430182</v>
      </c>
      <c r="W2445" s="21">
        <f t="shared" si="678"/>
        <v>340.88424341976423</v>
      </c>
      <c r="X2445" s="21">
        <f t="shared" si="679"/>
        <v>0</v>
      </c>
      <c r="Y2445" s="21">
        <f t="shared" si="680"/>
        <v>0</v>
      </c>
      <c r="Z2445" s="21">
        <f t="shared" si="688"/>
        <v>0</v>
      </c>
      <c r="AA2445" s="21">
        <f t="shared" si="681"/>
        <v>0</v>
      </c>
      <c r="AB2445" s="21">
        <f t="shared" si="682"/>
        <v>0</v>
      </c>
      <c r="AC2445" s="21">
        <f t="shared" si="683"/>
        <v>0</v>
      </c>
      <c r="AD2445" s="21">
        <f t="shared" si="689"/>
        <v>0</v>
      </c>
      <c r="AE2445" s="21" t="str">
        <f t="shared" si="684"/>
        <v>4/11/24:00</v>
      </c>
    </row>
    <row r="2446" spans="2:31">
      <c r="B2446" s="37">
        <v>4</v>
      </c>
      <c r="C2446" s="38">
        <v>12</v>
      </c>
      <c r="D2446" s="39">
        <v>1</v>
      </c>
      <c r="E2446" s="17">
        <v>8.3000000000000007</v>
      </c>
      <c r="F2446" s="17">
        <v>0</v>
      </c>
      <c r="G2446" s="17">
        <v>0</v>
      </c>
      <c r="H2446" s="37">
        <f t="shared" si="672"/>
        <v>46.94</v>
      </c>
      <c r="I2446" s="37">
        <f>IF(H2446&lt;'Roof Calculator'!$G$8, 1, 0)</f>
        <v>1</v>
      </c>
      <c r="J2446" s="37">
        <f>IF(H2446&gt;='Roof Calculator'!$G$8, 1, 0)</f>
        <v>0</v>
      </c>
      <c r="K2446" s="37">
        <f t="shared" si="673"/>
        <v>46.94</v>
      </c>
      <c r="L2446" s="37">
        <f t="shared" si="674"/>
        <v>0</v>
      </c>
      <c r="M2446" s="37">
        <v>0</v>
      </c>
      <c r="N2446" s="37">
        <f t="shared" si="675"/>
        <v>0</v>
      </c>
      <c r="O2446" s="37">
        <v>0</v>
      </c>
      <c r="P2446" s="37">
        <v>0</v>
      </c>
      <c r="Q2446" s="21">
        <f t="shared" si="676"/>
        <v>39.790999999999997</v>
      </c>
      <c r="R2446" s="21">
        <f t="shared" si="685"/>
        <v>102.00000000000286</v>
      </c>
      <c r="S2446" s="21">
        <f t="shared" si="686"/>
        <v>8.0909543448353656</v>
      </c>
      <c r="T2446" s="21">
        <f t="shared" si="677"/>
        <v>86.147999999999996</v>
      </c>
      <c r="U2446" s="37">
        <f>VLOOKUP(Time_Zone, 'LSTM LookUp'!$B$5:$D$8, 3, FALSE)</f>
        <v>-75</v>
      </c>
      <c r="V2446" s="21">
        <f t="shared" si="687"/>
        <v>-1.0435011595404879</v>
      </c>
      <c r="W2446" s="21">
        <f t="shared" si="678"/>
        <v>-4.1128752898851317</v>
      </c>
      <c r="X2446" s="21">
        <f t="shared" si="679"/>
        <v>0</v>
      </c>
      <c r="Y2446" s="21">
        <f t="shared" si="680"/>
        <v>0</v>
      </c>
      <c r="Z2446" s="21">
        <f t="shared" si="688"/>
        <v>0</v>
      </c>
      <c r="AA2446" s="21">
        <f t="shared" si="681"/>
        <v>0</v>
      </c>
      <c r="AB2446" s="21">
        <f t="shared" si="682"/>
        <v>0</v>
      </c>
      <c r="AC2446" s="21">
        <f t="shared" si="683"/>
        <v>0</v>
      </c>
      <c r="AD2446" s="21">
        <f t="shared" si="689"/>
        <v>0</v>
      </c>
      <c r="AE2446" s="21" t="str">
        <f t="shared" si="684"/>
        <v>4/12/1:00</v>
      </c>
    </row>
    <row r="2447" spans="2:31">
      <c r="B2447" s="37">
        <v>4</v>
      </c>
      <c r="C2447" s="38">
        <v>12</v>
      </c>
      <c r="D2447" s="39">
        <v>2</v>
      </c>
      <c r="E2447" s="17">
        <v>6.7</v>
      </c>
      <c r="F2447" s="17">
        <v>0</v>
      </c>
      <c r="G2447" s="17">
        <v>0</v>
      </c>
      <c r="H2447" s="37">
        <f t="shared" si="672"/>
        <v>44.06</v>
      </c>
      <c r="I2447" s="37">
        <f>IF(H2447&lt;'Roof Calculator'!$G$8, 1, 0)</f>
        <v>1</v>
      </c>
      <c r="J2447" s="37">
        <f>IF(H2447&gt;='Roof Calculator'!$G$8, 1, 0)</f>
        <v>0</v>
      </c>
      <c r="K2447" s="37">
        <f t="shared" si="673"/>
        <v>44.06</v>
      </c>
      <c r="L2447" s="37">
        <f t="shared" si="674"/>
        <v>0</v>
      </c>
      <c r="M2447" s="37">
        <v>0</v>
      </c>
      <c r="N2447" s="37">
        <f t="shared" si="675"/>
        <v>0</v>
      </c>
      <c r="O2447" s="37">
        <v>0</v>
      </c>
      <c r="P2447" s="37">
        <v>0</v>
      </c>
      <c r="Q2447" s="21">
        <f t="shared" si="676"/>
        <v>39.790999999999997</v>
      </c>
      <c r="R2447" s="21">
        <f t="shared" si="685"/>
        <v>102.04166666666953</v>
      </c>
      <c r="S2447" s="21">
        <f t="shared" si="686"/>
        <v>8.1064034014700592</v>
      </c>
      <c r="T2447" s="21">
        <f t="shared" si="677"/>
        <v>86.147999999999996</v>
      </c>
      <c r="U2447" s="37">
        <f>VLOOKUP(Time_Zone, 'LSTM LookUp'!$B$5:$D$8, 3, FALSE)</f>
        <v>-75</v>
      </c>
      <c r="V2447" s="21">
        <f t="shared" si="687"/>
        <v>-1.0319855400806563</v>
      </c>
      <c r="W2447" s="21">
        <f t="shared" si="678"/>
        <v>10.890003614979822</v>
      </c>
      <c r="X2447" s="21">
        <f t="shared" si="679"/>
        <v>0</v>
      </c>
      <c r="Y2447" s="21">
        <f t="shared" si="680"/>
        <v>0</v>
      </c>
      <c r="Z2447" s="21">
        <f t="shared" si="688"/>
        <v>0</v>
      </c>
      <c r="AA2447" s="21">
        <f t="shared" si="681"/>
        <v>0</v>
      </c>
      <c r="AB2447" s="21">
        <f t="shared" si="682"/>
        <v>0</v>
      </c>
      <c r="AC2447" s="21">
        <f t="shared" si="683"/>
        <v>0</v>
      </c>
      <c r="AD2447" s="21">
        <f t="shared" si="689"/>
        <v>0</v>
      </c>
      <c r="AE2447" s="21" t="str">
        <f t="shared" si="684"/>
        <v>4/12/2:00</v>
      </c>
    </row>
    <row r="2448" spans="2:31">
      <c r="B2448" s="37">
        <v>4</v>
      </c>
      <c r="C2448" s="38">
        <v>12</v>
      </c>
      <c r="D2448" s="39">
        <v>3</v>
      </c>
      <c r="E2448" s="17">
        <v>6.1</v>
      </c>
      <c r="F2448" s="17">
        <v>0</v>
      </c>
      <c r="G2448" s="17">
        <v>0</v>
      </c>
      <c r="H2448" s="37">
        <f t="shared" si="672"/>
        <v>42.980000000000004</v>
      </c>
      <c r="I2448" s="37">
        <f>IF(H2448&lt;'Roof Calculator'!$G$8, 1, 0)</f>
        <v>1</v>
      </c>
      <c r="J2448" s="37">
        <f>IF(H2448&gt;='Roof Calculator'!$G$8, 1, 0)</f>
        <v>0</v>
      </c>
      <c r="K2448" s="37">
        <f t="shared" si="673"/>
        <v>42.980000000000004</v>
      </c>
      <c r="L2448" s="37">
        <f t="shared" si="674"/>
        <v>0</v>
      </c>
      <c r="M2448" s="37">
        <v>0</v>
      </c>
      <c r="N2448" s="37">
        <f t="shared" si="675"/>
        <v>0</v>
      </c>
      <c r="O2448" s="37">
        <v>0</v>
      </c>
      <c r="P2448" s="37">
        <v>0</v>
      </c>
      <c r="Q2448" s="21">
        <f t="shared" si="676"/>
        <v>39.790999999999997</v>
      </c>
      <c r="R2448" s="21">
        <f t="shared" si="685"/>
        <v>102.0833333333362</v>
      </c>
      <c r="S2448" s="21">
        <f t="shared" si="686"/>
        <v>8.1218488528278368</v>
      </c>
      <c r="T2448" s="21">
        <f t="shared" si="677"/>
        <v>86.147999999999996</v>
      </c>
      <c r="U2448" s="37">
        <f>VLOOKUP(Time_Zone, 'LSTM LookUp'!$B$5:$D$8, 3, FALSE)</f>
        <v>-75</v>
      </c>
      <c r="V2448" s="21">
        <f t="shared" si="687"/>
        <v>-1.0204794848628433</v>
      </c>
      <c r="W2448" s="21">
        <f t="shared" si="678"/>
        <v>25.892880128784306</v>
      </c>
      <c r="X2448" s="21">
        <f t="shared" si="679"/>
        <v>0</v>
      </c>
      <c r="Y2448" s="21">
        <f t="shared" si="680"/>
        <v>0</v>
      </c>
      <c r="Z2448" s="21">
        <f t="shared" si="688"/>
        <v>0</v>
      </c>
      <c r="AA2448" s="21">
        <f t="shared" si="681"/>
        <v>0</v>
      </c>
      <c r="AB2448" s="21">
        <f t="shared" si="682"/>
        <v>0</v>
      </c>
      <c r="AC2448" s="21">
        <f t="shared" si="683"/>
        <v>0</v>
      </c>
      <c r="AD2448" s="21">
        <f t="shared" si="689"/>
        <v>0</v>
      </c>
      <c r="AE2448" s="21" t="str">
        <f t="shared" si="684"/>
        <v>4/12/3:00</v>
      </c>
    </row>
    <row r="2449" spans="2:31">
      <c r="B2449" s="37">
        <v>4</v>
      </c>
      <c r="C2449" s="38">
        <v>12</v>
      </c>
      <c r="D2449" s="39">
        <v>4</v>
      </c>
      <c r="E2449" s="17">
        <v>5.6</v>
      </c>
      <c r="F2449" s="17">
        <v>0</v>
      </c>
      <c r="G2449" s="17">
        <v>0</v>
      </c>
      <c r="H2449" s="37">
        <f t="shared" si="672"/>
        <v>42.08</v>
      </c>
      <c r="I2449" s="37">
        <f>IF(H2449&lt;'Roof Calculator'!$G$8, 1, 0)</f>
        <v>1</v>
      </c>
      <c r="J2449" s="37">
        <f>IF(H2449&gt;='Roof Calculator'!$G$8, 1, 0)</f>
        <v>0</v>
      </c>
      <c r="K2449" s="37">
        <f t="shared" si="673"/>
        <v>42.08</v>
      </c>
      <c r="L2449" s="37">
        <f t="shared" si="674"/>
        <v>0</v>
      </c>
      <c r="M2449" s="37">
        <v>0</v>
      </c>
      <c r="N2449" s="37">
        <f t="shared" si="675"/>
        <v>0</v>
      </c>
      <c r="O2449" s="37">
        <v>0</v>
      </c>
      <c r="P2449" s="37">
        <v>0</v>
      </c>
      <c r="Q2449" s="21">
        <f t="shared" si="676"/>
        <v>39.790999999999997</v>
      </c>
      <c r="R2449" s="21">
        <f t="shared" si="685"/>
        <v>102.12500000000287</v>
      </c>
      <c r="S2449" s="21">
        <f t="shared" si="686"/>
        <v>8.1372906916689338</v>
      </c>
      <c r="T2449" s="21">
        <f t="shared" si="677"/>
        <v>86.147999999999996</v>
      </c>
      <c r="U2449" s="37">
        <f>VLOOKUP(Time_Zone, 'LSTM LookUp'!$B$5:$D$8, 3, FALSE)</f>
        <v>-75</v>
      </c>
      <c r="V2449" s="21">
        <f t="shared" si="687"/>
        <v>-1.0089830161606765</v>
      </c>
      <c r="W2449" s="21">
        <f t="shared" si="678"/>
        <v>40.895754245959843</v>
      </c>
      <c r="X2449" s="21">
        <f t="shared" si="679"/>
        <v>0</v>
      </c>
      <c r="Y2449" s="21">
        <f t="shared" si="680"/>
        <v>0</v>
      </c>
      <c r="Z2449" s="21">
        <f t="shared" si="688"/>
        <v>0</v>
      </c>
      <c r="AA2449" s="21">
        <f t="shared" si="681"/>
        <v>0</v>
      </c>
      <c r="AB2449" s="21">
        <f t="shared" si="682"/>
        <v>0</v>
      </c>
      <c r="AC2449" s="21">
        <f t="shared" si="683"/>
        <v>0</v>
      </c>
      <c r="AD2449" s="21">
        <f t="shared" si="689"/>
        <v>0</v>
      </c>
      <c r="AE2449" s="21" t="str">
        <f t="shared" si="684"/>
        <v>4/12/4:00</v>
      </c>
    </row>
    <row r="2450" spans="2:31">
      <c r="B2450" s="37">
        <v>4</v>
      </c>
      <c r="C2450" s="38">
        <v>12</v>
      </c>
      <c r="D2450" s="39">
        <v>5</v>
      </c>
      <c r="E2450" s="17">
        <v>5.6</v>
      </c>
      <c r="F2450" s="17">
        <v>0</v>
      </c>
      <c r="G2450" s="17">
        <v>0</v>
      </c>
      <c r="H2450" s="37">
        <f t="shared" si="672"/>
        <v>42.08</v>
      </c>
      <c r="I2450" s="37">
        <f>IF(H2450&lt;'Roof Calculator'!$G$8, 1, 0)</f>
        <v>1</v>
      </c>
      <c r="J2450" s="37">
        <f>IF(H2450&gt;='Roof Calculator'!$G$8, 1, 0)</f>
        <v>0</v>
      </c>
      <c r="K2450" s="37">
        <f t="shared" si="673"/>
        <v>42.08</v>
      </c>
      <c r="L2450" s="37">
        <f t="shared" si="674"/>
        <v>0</v>
      </c>
      <c r="M2450" s="37">
        <v>0</v>
      </c>
      <c r="N2450" s="37">
        <f t="shared" si="675"/>
        <v>0</v>
      </c>
      <c r="O2450" s="37">
        <v>0</v>
      </c>
      <c r="P2450" s="37">
        <v>0</v>
      </c>
      <c r="Q2450" s="21">
        <f t="shared" si="676"/>
        <v>39.790999999999997</v>
      </c>
      <c r="R2450" s="21">
        <f t="shared" si="685"/>
        <v>102.16666666666954</v>
      </c>
      <c r="S2450" s="21">
        <f t="shared" si="686"/>
        <v>8.1527289107531313</v>
      </c>
      <c r="T2450" s="21">
        <f t="shared" si="677"/>
        <v>86.147999999999996</v>
      </c>
      <c r="U2450" s="37">
        <f>VLOOKUP(Time_Zone, 'LSTM LookUp'!$B$5:$D$8, 3, FALSE)</f>
        <v>-75</v>
      </c>
      <c r="V2450" s="21">
        <f t="shared" si="687"/>
        <v>-0.99749615622204113</v>
      </c>
      <c r="W2450" s="21">
        <f t="shared" si="678"/>
        <v>55.898625960944479</v>
      </c>
      <c r="X2450" s="21">
        <f t="shared" si="679"/>
        <v>0</v>
      </c>
      <c r="Y2450" s="21">
        <f t="shared" si="680"/>
        <v>0</v>
      </c>
      <c r="Z2450" s="21">
        <f t="shared" si="688"/>
        <v>0</v>
      </c>
      <c r="AA2450" s="21">
        <f t="shared" si="681"/>
        <v>0</v>
      </c>
      <c r="AB2450" s="21">
        <f t="shared" si="682"/>
        <v>0</v>
      </c>
      <c r="AC2450" s="21">
        <f t="shared" si="683"/>
        <v>0</v>
      </c>
      <c r="AD2450" s="21">
        <f t="shared" si="689"/>
        <v>0</v>
      </c>
      <c r="AE2450" s="21" t="str">
        <f t="shared" si="684"/>
        <v>4/12/5:00</v>
      </c>
    </row>
    <row r="2451" spans="2:31">
      <c r="B2451" s="37">
        <v>4</v>
      </c>
      <c r="C2451" s="38">
        <v>12</v>
      </c>
      <c r="D2451" s="39">
        <v>6</v>
      </c>
      <c r="E2451" s="17">
        <v>5</v>
      </c>
      <c r="F2451" s="17">
        <v>0</v>
      </c>
      <c r="G2451" s="17">
        <v>0</v>
      </c>
      <c r="H2451" s="37">
        <f t="shared" si="672"/>
        <v>41</v>
      </c>
      <c r="I2451" s="37">
        <f>IF(H2451&lt;'Roof Calculator'!$G$8, 1, 0)</f>
        <v>1</v>
      </c>
      <c r="J2451" s="37">
        <f>IF(H2451&gt;='Roof Calculator'!$G$8, 1, 0)</f>
        <v>0</v>
      </c>
      <c r="K2451" s="37">
        <f t="shared" si="673"/>
        <v>41</v>
      </c>
      <c r="L2451" s="37">
        <f t="shared" si="674"/>
        <v>0</v>
      </c>
      <c r="M2451" s="37">
        <v>0</v>
      </c>
      <c r="N2451" s="37">
        <f t="shared" si="675"/>
        <v>0</v>
      </c>
      <c r="O2451" s="37">
        <v>0</v>
      </c>
      <c r="P2451" s="37">
        <v>0</v>
      </c>
      <c r="Q2451" s="21">
        <f t="shared" si="676"/>
        <v>39.790999999999997</v>
      </c>
      <c r="R2451" s="21">
        <f t="shared" si="685"/>
        <v>102.20833333333621</v>
      </c>
      <c r="S2451" s="21">
        <f t="shared" si="686"/>
        <v>8.1681635028397341</v>
      </c>
      <c r="T2451" s="21">
        <f t="shared" si="677"/>
        <v>86.147999999999996</v>
      </c>
      <c r="U2451" s="37">
        <f>VLOOKUP(Time_Zone, 'LSTM LookUp'!$B$5:$D$8, 3, FALSE)</f>
        <v>-75</v>
      </c>
      <c r="V2451" s="21">
        <f t="shared" si="687"/>
        <v>-0.98601892726904161</v>
      </c>
      <c r="W2451" s="21">
        <f t="shared" si="678"/>
        <v>70.901495268182771</v>
      </c>
      <c r="X2451" s="21">
        <f t="shared" si="679"/>
        <v>0</v>
      </c>
      <c r="Y2451" s="21">
        <f t="shared" si="680"/>
        <v>0</v>
      </c>
      <c r="Z2451" s="21">
        <f t="shared" si="688"/>
        <v>0</v>
      </c>
      <c r="AA2451" s="21">
        <f t="shared" si="681"/>
        <v>0</v>
      </c>
      <c r="AB2451" s="21">
        <f t="shared" si="682"/>
        <v>0</v>
      </c>
      <c r="AC2451" s="21">
        <f t="shared" si="683"/>
        <v>0</v>
      </c>
      <c r="AD2451" s="21">
        <f t="shared" si="689"/>
        <v>0</v>
      </c>
      <c r="AE2451" s="21" t="str">
        <f t="shared" si="684"/>
        <v>4/12/6:00</v>
      </c>
    </row>
    <row r="2452" spans="2:31">
      <c r="B2452" s="37">
        <v>4</v>
      </c>
      <c r="C2452" s="38">
        <v>12</v>
      </c>
      <c r="D2452" s="39">
        <v>7</v>
      </c>
      <c r="E2452" s="17">
        <v>4.4000000000000004</v>
      </c>
      <c r="F2452" s="17">
        <v>24</v>
      </c>
      <c r="G2452" s="17">
        <v>21</v>
      </c>
      <c r="H2452" s="37">
        <f t="shared" si="672"/>
        <v>39.92</v>
      </c>
      <c r="I2452" s="37">
        <f>IF(H2452&lt;'Roof Calculator'!$G$8, 1, 0)</f>
        <v>1</v>
      </c>
      <c r="J2452" s="37">
        <f>IF(H2452&gt;='Roof Calculator'!$G$8, 1, 0)</f>
        <v>0</v>
      </c>
      <c r="K2452" s="37">
        <f t="shared" si="673"/>
        <v>39.92</v>
      </c>
      <c r="L2452" s="37">
        <f t="shared" si="674"/>
        <v>0</v>
      </c>
      <c r="M2452" s="37">
        <v>0</v>
      </c>
      <c r="N2452" s="37">
        <f t="shared" si="675"/>
        <v>24</v>
      </c>
      <c r="O2452" s="37">
        <v>0</v>
      </c>
      <c r="P2452" s="37">
        <v>0</v>
      </c>
      <c r="Q2452" s="21">
        <f t="shared" si="676"/>
        <v>39.790999999999997</v>
      </c>
      <c r="R2452" s="21">
        <f t="shared" si="685"/>
        <v>102.25000000000288</v>
      </c>
      <c r="S2452" s="21">
        <f t="shared" si="686"/>
        <v>8.1835944606875746</v>
      </c>
      <c r="T2452" s="21">
        <f t="shared" si="677"/>
        <v>86.147999999999996</v>
      </c>
      <c r="U2452" s="37">
        <f>VLOOKUP(Time_Zone, 'LSTM LookUp'!$B$5:$D$8, 3, FALSE)</f>
        <v>-75</v>
      </c>
      <c r="V2452" s="21">
        <f t="shared" si="687"/>
        <v>-0.97455135149794814</v>
      </c>
      <c r="W2452" s="21">
        <f t="shared" si="678"/>
        <v>85.904362162125494</v>
      </c>
      <c r="X2452" s="21">
        <f t="shared" si="679"/>
        <v>3.0538175776732039</v>
      </c>
      <c r="Y2452" s="21">
        <f t="shared" si="680"/>
        <v>27.053817577673204</v>
      </c>
      <c r="Z2452" s="21">
        <f t="shared" si="688"/>
        <v>8.5755876602583587</v>
      </c>
      <c r="AA2452" s="21">
        <f t="shared" si="681"/>
        <v>8.5755876602583587</v>
      </c>
      <c r="AB2452" s="21">
        <f t="shared" si="682"/>
        <v>0</v>
      </c>
      <c r="AC2452" s="21">
        <f t="shared" si="683"/>
        <v>0</v>
      </c>
      <c r="AD2452" s="21">
        <f t="shared" si="689"/>
        <v>0</v>
      </c>
      <c r="AE2452" s="21" t="str">
        <f t="shared" si="684"/>
        <v>4/12/7:00</v>
      </c>
    </row>
    <row r="2453" spans="2:31">
      <c r="B2453" s="37">
        <v>4</v>
      </c>
      <c r="C2453" s="38">
        <v>12</v>
      </c>
      <c r="D2453" s="39">
        <v>8</v>
      </c>
      <c r="E2453" s="17">
        <v>5.6</v>
      </c>
      <c r="F2453" s="17">
        <v>50</v>
      </c>
      <c r="G2453" s="17">
        <v>1</v>
      </c>
      <c r="H2453" s="37">
        <f t="shared" si="672"/>
        <v>42.08</v>
      </c>
      <c r="I2453" s="37">
        <f>IF(H2453&lt;'Roof Calculator'!$G$8, 1, 0)</f>
        <v>1</v>
      </c>
      <c r="J2453" s="37">
        <f>IF(H2453&gt;='Roof Calculator'!$G$8, 1, 0)</f>
        <v>0</v>
      </c>
      <c r="K2453" s="37">
        <f t="shared" si="673"/>
        <v>42.08</v>
      </c>
      <c r="L2453" s="37">
        <f t="shared" si="674"/>
        <v>0</v>
      </c>
      <c r="M2453" s="37">
        <v>0</v>
      </c>
      <c r="N2453" s="37">
        <f t="shared" si="675"/>
        <v>50</v>
      </c>
      <c r="O2453" s="37">
        <v>0</v>
      </c>
      <c r="P2453" s="37">
        <v>0</v>
      </c>
      <c r="Q2453" s="21">
        <f t="shared" si="676"/>
        <v>39.790999999999997</v>
      </c>
      <c r="R2453" s="21">
        <f t="shared" si="685"/>
        <v>102.29166666666956</v>
      </c>
      <c r="S2453" s="21">
        <f t="shared" si="686"/>
        <v>8.1990217770550302</v>
      </c>
      <c r="T2453" s="21">
        <f t="shared" si="677"/>
        <v>86.147999999999996</v>
      </c>
      <c r="U2453" s="37">
        <f>VLOOKUP(Time_Zone, 'LSTM LookUp'!$B$5:$D$8, 3, FALSE)</f>
        <v>-75</v>
      </c>
      <c r="V2453" s="21">
        <f t="shared" si="687"/>
        <v>-0.96309345107915434</v>
      </c>
      <c r="W2453" s="21">
        <f t="shared" si="678"/>
        <v>100.90722663723017</v>
      </c>
      <c r="X2453" s="21">
        <f t="shared" si="679"/>
        <v>-5.2636843787392848E-2</v>
      </c>
      <c r="Y2453" s="21">
        <f t="shared" si="680"/>
        <v>49.94736315621261</v>
      </c>
      <c r="Z2453" s="21">
        <f t="shared" si="688"/>
        <v>15.832441758546771</v>
      </c>
      <c r="AA2453" s="21">
        <f t="shared" si="681"/>
        <v>15.832441758546771</v>
      </c>
      <c r="AB2453" s="21">
        <f t="shared" si="682"/>
        <v>0</v>
      </c>
      <c r="AC2453" s="21">
        <f t="shared" si="683"/>
        <v>0</v>
      </c>
      <c r="AD2453" s="21">
        <f t="shared" si="689"/>
        <v>0</v>
      </c>
      <c r="AE2453" s="21" t="str">
        <f t="shared" si="684"/>
        <v>4/12/8:00</v>
      </c>
    </row>
    <row r="2454" spans="2:31">
      <c r="B2454" s="37">
        <v>4</v>
      </c>
      <c r="C2454" s="38">
        <v>12</v>
      </c>
      <c r="D2454" s="39">
        <v>9</v>
      </c>
      <c r="E2454" s="17">
        <v>7.8</v>
      </c>
      <c r="F2454" s="17">
        <v>171</v>
      </c>
      <c r="G2454" s="17">
        <v>0</v>
      </c>
      <c r="H2454" s="37">
        <f t="shared" ref="H2454:H2517" si="690">E2454*9/5+32</f>
        <v>46.04</v>
      </c>
      <c r="I2454" s="37">
        <f>IF(H2454&lt;'Roof Calculator'!$G$8, 1, 0)</f>
        <v>1</v>
      </c>
      <c r="J2454" s="37">
        <f>IF(H2454&gt;='Roof Calculator'!$G$8, 1, 0)</f>
        <v>0</v>
      </c>
      <c r="K2454" s="37">
        <f t="shared" ref="K2454:K2517" si="691">I2454*H2454</f>
        <v>46.04</v>
      </c>
      <c r="L2454" s="37">
        <f t="shared" ref="L2454:L2517" si="692">J2454*H2454</f>
        <v>0</v>
      </c>
      <c r="M2454" s="37">
        <v>0</v>
      </c>
      <c r="N2454" s="37">
        <f t="shared" ref="N2454:N2517" si="693">F2454*(180-M2454)/180</f>
        <v>171</v>
      </c>
      <c r="O2454" s="37">
        <v>0</v>
      </c>
      <c r="P2454" s="37">
        <v>0</v>
      </c>
      <c r="Q2454" s="21">
        <f t="shared" ref="Q2454:Q2517" si="694">Latitude</f>
        <v>39.790999999999997</v>
      </c>
      <c r="R2454" s="21">
        <f t="shared" si="685"/>
        <v>102.33333333333623</v>
      </c>
      <c r="S2454" s="21">
        <f t="shared" si="686"/>
        <v>8.2144454446999884</v>
      </c>
      <c r="T2454" s="21">
        <f t="shared" ref="T2454:T2517" si="695">Longitude</f>
        <v>86.147999999999996</v>
      </c>
      <c r="U2454" s="37">
        <f>VLOOKUP(Time_Zone, 'LSTM LookUp'!$B$5:$D$8, 3, FALSE)</f>
        <v>-75</v>
      </c>
      <c r="V2454" s="21">
        <f t="shared" si="687"/>
        <v>-0.95164524815714591</v>
      </c>
      <c r="W2454" s="21">
        <f t="shared" ref="W2454:W2517" si="696">15*((D2454+(4*(T2454-U2454)+V2454)/60)-12)</f>
        <v>115.91008868796072</v>
      </c>
      <c r="X2454" s="21">
        <f t="shared" ref="X2454:X2517" si="697">G2454*(SIN(S2454*PI()/180)*SIN(Q2454*PI()/180)*COS(O2454*PI()/180)-SIN(S2454*PI()/180)*COS(Q2454*PI()/180)*SIN(O2454*PI()/180)*COS(P2454*PI()/180)+COS(S2454*PI()/180)*COS(Q2454*PI()/180)*COS(O2454*PI()/180)*COS(W2454*PI()/180)+COS(S2454*PI()/180)*SIN(Q2454*PI()/180)*SIN(O2454*PI()/180)*COS(P2454*PI()/180)*COS(W2454*PI()/180)+COS(S2454*PI()/180)*SIN(P2454*PI()/180)*SIN(W2454*PI()/180)*SIN(O2454*PI()/180))</f>
        <v>0</v>
      </c>
      <c r="Y2454" s="21">
        <f t="shared" ref="Y2454:Y2517" si="698">X2454+N2454</f>
        <v>171</v>
      </c>
      <c r="Z2454" s="21">
        <f t="shared" si="688"/>
        <v>54.204013377926422</v>
      </c>
      <c r="AA2454" s="21">
        <f t="shared" ref="AA2454:AA2517" si="699">Z2454*I2454</f>
        <v>54.204013377926422</v>
      </c>
      <c r="AB2454" s="21">
        <f t="shared" ref="AB2454:AB2517" si="700">Z2454*J2454</f>
        <v>0</v>
      </c>
      <c r="AC2454" s="21">
        <f t="shared" ref="AC2454:AC2517" si="701">L2454</f>
        <v>0</v>
      </c>
      <c r="AD2454" s="21">
        <f t="shared" si="689"/>
        <v>0</v>
      </c>
      <c r="AE2454" s="21" t="str">
        <f t="shared" ref="AE2454:AE2517" si="702">CONCATENATE(B2454, "/", C2454, "/", D2454,":00")</f>
        <v>4/12/9:00</v>
      </c>
    </row>
    <row r="2455" spans="2:31">
      <c r="B2455" s="37">
        <v>4</v>
      </c>
      <c r="C2455" s="38">
        <v>12</v>
      </c>
      <c r="D2455" s="39">
        <v>10</v>
      </c>
      <c r="E2455" s="17">
        <v>8.9</v>
      </c>
      <c r="F2455" s="17">
        <v>226</v>
      </c>
      <c r="G2455" s="17">
        <v>406</v>
      </c>
      <c r="H2455" s="37">
        <f t="shared" si="690"/>
        <v>48.02</v>
      </c>
      <c r="I2455" s="37">
        <f>IF(H2455&lt;'Roof Calculator'!$G$8, 1, 0)</f>
        <v>1</v>
      </c>
      <c r="J2455" s="37">
        <f>IF(H2455&gt;='Roof Calculator'!$G$8, 1, 0)</f>
        <v>0</v>
      </c>
      <c r="K2455" s="37">
        <f t="shared" si="691"/>
        <v>48.02</v>
      </c>
      <c r="L2455" s="37">
        <f t="shared" si="692"/>
        <v>0</v>
      </c>
      <c r="M2455" s="37">
        <v>0</v>
      </c>
      <c r="N2455" s="37">
        <f t="shared" si="693"/>
        <v>226</v>
      </c>
      <c r="O2455" s="37">
        <v>0</v>
      </c>
      <c r="P2455" s="37">
        <v>0</v>
      </c>
      <c r="Q2455" s="21">
        <f t="shared" si="694"/>
        <v>39.790999999999997</v>
      </c>
      <c r="R2455" s="21">
        <f t="shared" ref="R2455:R2518" si="703">R2454+1/24</f>
        <v>102.3750000000029</v>
      </c>
      <c r="S2455" s="21">
        <f t="shared" ref="S2455:S2518" si="704">ASIN(SIN(23.45*PI()/180)*SIN((360/365*(R2455-81))*PI()/180))*180/PI()</f>
        <v>8.2298654563798834</v>
      </c>
      <c r="T2455" s="21">
        <f t="shared" si="695"/>
        <v>86.147999999999996</v>
      </c>
      <c r="U2455" s="37">
        <f>VLOOKUP(Time_Zone, 'LSTM LookUp'!$B$5:$D$8, 3, FALSE)</f>
        <v>-75</v>
      </c>
      <c r="V2455" s="21">
        <f t="shared" ref="V2455:V2518" si="705">9.87*SIN(2*(360/365*(R2455-81))*PI()/180)-7.53*COS((360/365*(R2455-81))*PI()/180)-1.5*SIN((360/365*(R2455-81))*PI()/180)</f>
        <v>-0.94020676485043087</v>
      </c>
      <c r="W2455" s="21">
        <f t="shared" si="696"/>
        <v>130.91294830878741</v>
      </c>
      <c r="X2455" s="21">
        <f t="shared" si="697"/>
        <v>-165.01066178120956</v>
      </c>
      <c r="Y2455" s="21">
        <f t="shared" si="698"/>
        <v>60.989338218790436</v>
      </c>
      <c r="Z2455" s="21">
        <f t="shared" ref="Z2455:Z2518" si="706">Y2455/10.764*3.412</f>
        <v>19.332554998375414</v>
      </c>
      <c r="AA2455" s="21">
        <f t="shared" si="699"/>
        <v>19.332554998375414</v>
      </c>
      <c r="AB2455" s="21">
        <f t="shared" si="700"/>
        <v>0</v>
      </c>
      <c r="AC2455" s="21">
        <f t="shared" si="701"/>
        <v>0</v>
      </c>
      <c r="AD2455" s="21">
        <f t="shared" ref="AD2455:AD2518" si="707">AB2455</f>
        <v>0</v>
      </c>
      <c r="AE2455" s="21" t="str">
        <f t="shared" si="702"/>
        <v>4/12/10:00</v>
      </c>
    </row>
    <row r="2456" spans="2:31">
      <c r="B2456" s="37">
        <v>4</v>
      </c>
      <c r="C2456" s="38">
        <v>12</v>
      </c>
      <c r="D2456" s="39">
        <v>11</v>
      </c>
      <c r="E2456" s="17">
        <v>10</v>
      </c>
      <c r="F2456" s="17">
        <v>352</v>
      </c>
      <c r="G2456" s="17">
        <v>74</v>
      </c>
      <c r="H2456" s="37">
        <f t="shared" si="690"/>
        <v>50</v>
      </c>
      <c r="I2456" s="37">
        <f>IF(H2456&lt;'Roof Calculator'!$G$8, 1, 0)</f>
        <v>1</v>
      </c>
      <c r="J2456" s="37">
        <f>IF(H2456&gt;='Roof Calculator'!$G$8, 1, 0)</f>
        <v>0</v>
      </c>
      <c r="K2456" s="37">
        <f t="shared" si="691"/>
        <v>50</v>
      </c>
      <c r="L2456" s="37">
        <f t="shared" si="692"/>
        <v>0</v>
      </c>
      <c r="M2456" s="37">
        <v>0</v>
      </c>
      <c r="N2456" s="37">
        <f t="shared" si="693"/>
        <v>352</v>
      </c>
      <c r="O2456" s="37">
        <v>0</v>
      </c>
      <c r="P2456" s="37">
        <v>0</v>
      </c>
      <c r="Q2456" s="21">
        <f t="shared" si="694"/>
        <v>39.790999999999997</v>
      </c>
      <c r="R2456" s="21">
        <f t="shared" si="703"/>
        <v>102.41666666666957</v>
      </c>
      <c r="S2456" s="21">
        <f t="shared" si="704"/>
        <v>8.2452818048516754</v>
      </c>
      <c r="T2456" s="21">
        <f t="shared" si="695"/>
        <v>86.147999999999996</v>
      </c>
      <c r="U2456" s="37">
        <f>VLOOKUP(Time_Zone, 'LSTM LookUp'!$B$5:$D$8, 3, FALSE)</f>
        <v>-75</v>
      </c>
      <c r="V2456" s="21">
        <f t="shared" si="705"/>
        <v>-0.9287780232515106</v>
      </c>
      <c r="W2456" s="21">
        <f t="shared" si="696"/>
        <v>145.91580549418711</v>
      </c>
      <c r="X2456" s="21">
        <f t="shared" si="697"/>
        <v>-39.814029368322835</v>
      </c>
      <c r="Y2456" s="21">
        <f t="shared" si="698"/>
        <v>312.18597063167715</v>
      </c>
      <c r="Z2456" s="21">
        <f t="shared" si="706"/>
        <v>98.957500166785806</v>
      </c>
      <c r="AA2456" s="21">
        <f t="shared" si="699"/>
        <v>98.957500166785806</v>
      </c>
      <c r="AB2456" s="21">
        <f t="shared" si="700"/>
        <v>0</v>
      </c>
      <c r="AC2456" s="21">
        <f t="shared" si="701"/>
        <v>0</v>
      </c>
      <c r="AD2456" s="21">
        <f t="shared" si="707"/>
        <v>0</v>
      </c>
      <c r="AE2456" s="21" t="str">
        <f t="shared" si="702"/>
        <v>4/12/11:00</v>
      </c>
    </row>
    <row r="2457" spans="2:31">
      <c r="B2457" s="37">
        <v>4</v>
      </c>
      <c r="C2457" s="38">
        <v>12</v>
      </c>
      <c r="D2457" s="39">
        <v>12</v>
      </c>
      <c r="E2457" s="17">
        <v>12.2</v>
      </c>
      <c r="F2457" s="17">
        <v>326</v>
      </c>
      <c r="G2457" s="17">
        <v>474</v>
      </c>
      <c r="H2457" s="37">
        <f t="shared" si="690"/>
        <v>53.96</v>
      </c>
      <c r="I2457" s="37">
        <f>IF(H2457&lt;'Roof Calculator'!$G$8, 1, 0)</f>
        <v>1</v>
      </c>
      <c r="J2457" s="37">
        <f>IF(H2457&gt;='Roof Calculator'!$G$8, 1, 0)</f>
        <v>0</v>
      </c>
      <c r="K2457" s="37">
        <f t="shared" si="691"/>
        <v>53.96</v>
      </c>
      <c r="L2457" s="37">
        <f t="shared" si="692"/>
        <v>0</v>
      </c>
      <c r="M2457" s="37">
        <v>0</v>
      </c>
      <c r="N2457" s="37">
        <f t="shared" si="693"/>
        <v>326</v>
      </c>
      <c r="O2457" s="37">
        <v>0</v>
      </c>
      <c r="P2457" s="37">
        <v>0</v>
      </c>
      <c r="Q2457" s="21">
        <f t="shared" si="694"/>
        <v>39.790999999999997</v>
      </c>
      <c r="R2457" s="21">
        <f t="shared" si="703"/>
        <v>102.45833333333624</v>
      </c>
      <c r="S2457" s="21">
        <f t="shared" si="704"/>
        <v>8.2606944828718536</v>
      </c>
      <c r="T2457" s="21">
        <f t="shared" si="695"/>
        <v>86.147999999999996</v>
      </c>
      <c r="U2457" s="37">
        <f>VLOOKUP(Time_Zone, 'LSTM LookUp'!$B$5:$D$8, 3, FALSE)</f>
        <v>-75</v>
      </c>
      <c r="V2457" s="21">
        <f t="shared" si="705"/>
        <v>-0.91735904542683988</v>
      </c>
      <c r="W2457" s="21">
        <f t="shared" si="696"/>
        <v>160.9186602386433</v>
      </c>
      <c r="X2457" s="21">
        <f t="shared" si="697"/>
        <v>-297.04600890357096</v>
      </c>
      <c r="Y2457" s="21">
        <f t="shared" si="698"/>
        <v>28.953991096429036</v>
      </c>
      <c r="Z2457" s="21">
        <f t="shared" si="706"/>
        <v>9.1779094779836381</v>
      </c>
      <c r="AA2457" s="21">
        <f t="shared" si="699"/>
        <v>9.1779094779836381</v>
      </c>
      <c r="AB2457" s="21">
        <f t="shared" si="700"/>
        <v>0</v>
      </c>
      <c r="AC2457" s="21">
        <f t="shared" si="701"/>
        <v>0</v>
      </c>
      <c r="AD2457" s="21">
        <f t="shared" si="707"/>
        <v>0</v>
      </c>
      <c r="AE2457" s="21" t="str">
        <f t="shared" si="702"/>
        <v>4/12/12:00</v>
      </c>
    </row>
    <row r="2458" spans="2:31">
      <c r="B2458" s="37">
        <v>4</v>
      </c>
      <c r="C2458" s="38">
        <v>12</v>
      </c>
      <c r="D2458" s="39">
        <v>13</v>
      </c>
      <c r="E2458" s="17">
        <v>13.3</v>
      </c>
      <c r="F2458" s="17">
        <v>271</v>
      </c>
      <c r="G2458" s="17">
        <v>11</v>
      </c>
      <c r="H2458" s="37">
        <f t="shared" si="690"/>
        <v>55.94</v>
      </c>
      <c r="I2458" s="37">
        <f>IF(H2458&lt;'Roof Calculator'!$G$8, 1, 0)</f>
        <v>0</v>
      </c>
      <c r="J2458" s="37">
        <f>IF(H2458&gt;='Roof Calculator'!$G$8, 1, 0)</f>
        <v>1</v>
      </c>
      <c r="K2458" s="37">
        <f t="shared" si="691"/>
        <v>0</v>
      </c>
      <c r="L2458" s="37">
        <f t="shared" si="692"/>
        <v>55.94</v>
      </c>
      <c r="M2458" s="37">
        <v>0</v>
      </c>
      <c r="N2458" s="37">
        <f t="shared" si="693"/>
        <v>271</v>
      </c>
      <c r="O2458" s="37">
        <v>0</v>
      </c>
      <c r="P2458" s="37">
        <v>0</v>
      </c>
      <c r="Q2458" s="21">
        <f t="shared" si="694"/>
        <v>39.790999999999997</v>
      </c>
      <c r="R2458" s="21">
        <f t="shared" si="703"/>
        <v>102.50000000000291</v>
      </c>
      <c r="S2458" s="21">
        <f t="shared" si="704"/>
        <v>8.2761034831964526</v>
      </c>
      <c r="T2458" s="21">
        <f t="shared" si="695"/>
        <v>86.147999999999996</v>
      </c>
      <c r="U2458" s="37">
        <f>VLOOKUP(Time_Zone, 'LSTM LookUp'!$B$5:$D$8, 3, FALSE)</f>
        <v>-75</v>
      </c>
      <c r="V2458" s="21">
        <f t="shared" si="705"/>
        <v>-0.9059498534167687</v>
      </c>
      <c r="W2458" s="21">
        <f t="shared" si="696"/>
        <v>175.92151253664582</v>
      </c>
      <c r="X2458" s="21">
        <f t="shared" si="697"/>
        <v>-7.3296758682636192</v>
      </c>
      <c r="Y2458" s="21">
        <f t="shared" si="698"/>
        <v>263.67032413173638</v>
      </c>
      <c r="Z2458" s="21">
        <f t="shared" si="706"/>
        <v>83.578887582449326</v>
      </c>
      <c r="AA2458" s="21">
        <f t="shared" si="699"/>
        <v>0</v>
      </c>
      <c r="AB2458" s="21">
        <f t="shared" si="700"/>
        <v>83.578887582449326</v>
      </c>
      <c r="AC2458" s="21">
        <f t="shared" si="701"/>
        <v>55.94</v>
      </c>
      <c r="AD2458" s="21">
        <f t="shared" si="707"/>
        <v>83.578887582449326</v>
      </c>
      <c r="AE2458" s="21" t="str">
        <f t="shared" si="702"/>
        <v>4/12/13:00</v>
      </c>
    </row>
    <row r="2459" spans="2:31">
      <c r="B2459" s="37">
        <v>4</v>
      </c>
      <c r="C2459" s="38">
        <v>12</v>
      </c>
      <c r="D2459" s="39">
        <v>14</v>
      </c>
      <c r="E2459" s="17">
        <v>12.8</v>
      </c>
      <c r="F2459" s="17">
        <v>375</v>
      </c>
      <c r="G2459" s="17">
        <v>35</v>
      </c>
      <c r="H2459" s="37">
        <f t="shared" si="690"/>
        <v>55.04</v>
      </c>
      <c r="I2459" s="37">
        <f>IF(H2459&lt;'Roof Calculator'!$G$8, 1, 0)</f>
        <v>0</v>
      </c>
      <c r="J2459" s="37">
        <f>IF(H2459&gt;='Roof Calculator'!$G$8, 1, 0)</f>
        <v>1</v>
      </c>
      <c r="K2459" s="37">
        <f t="shared" si="691"/>
        <v>0</v>
      </c>
      <c r="L2459" s="37">
        <f t="shared" si="692"/>
        <v>55.04</v>
      </c>
      <c r="M2459" s="37">
        <v>0</v>
      </c>
      <c r="N2459" s="37">
        <f t="shared" si="693"/>
        <v>375</v>
      </c>
      <c r="O2459" s="37">
        <v>0</v>
      </c>
      <c r="P2459" s="37">
        <v>0</v>
      </c>
      <c r="Q2459" s="21">
        <f t="shared" si="694"/>
        <v>39.790999999999997</v>
      </c>
      <c r="R2459" s="21">
        <f t="shared" si="703"/>
        <v>102.54166666666958</v>
      </c>
      <c r="S2459" s="21">
        <f t="shared" si="704"/>
        <v>8.2915087985810274</v>
      </c>
      <c r="T2459" s="21">
        <f t="shared" si="695"/>
        <v>86.147999999999996</v>
      </c>
      <c r="U2459" s="37">
        <f>VLOOKUP(Time_Zone, 'LSTM LookUp'!$B$5:$D$8, 3, FALSE)</f>
        <v>-75</v>
      </c>
      <c r="V2459" s="21">
        <f t="shared" si="705"/>
        <v>-0.89455046923550574</v>
      </c>
      <c r="W2459" s="21">
        <f t="shared" si="696"/>
        <v>190.92436238269116</v>
      </c>
      <c r="X2459" s="21">
        <f t="shared" si="697"/>
        <v>-22.899828359921184</v>
      </c>
      <c r="Y2459" s="21">
        <f t="shared" si="698"/>
        <v>352.10017164007883</v>
      </c>
      <c r="Z2459" s="21">
        <f t="shared" si="706"/>
        <v>111.60960475993579</v>
      </c>
      <c r="AA2459" s="21">
        <f t="shared" si="699"/>
        <v>0</v>
      </c>
      <c r="AB2459" s="21">
        <f t="shared" si="700"/>
        <v>111.60960475993579</v>
      </c>
      <c r="AC2459" s="21">
        <f t="shared" si="701"/>
        <v>55.04</v>
      </c>
      <c r="AD2459" s="21">
        <f t="shared" si="707"/>
        <v>111.60960475993579</v>
      </c>
      <c r="AE2459" s="21" t="str">
        <f t="shared" si="702"/>
        <v>4/12/14:00</v>
      </c>
    </row>
    <row r="2460" spans="2:31">
      <c r="B2460" s="37">
        <v>4</v>
      </c>
      <c r="C2460" s="38">
        <v>12</v>
      </c>
      <c r="D2460" s="39">
        <v>15</v>
      </c>
      <c r="E2460" s="17">
        <v>13.3</v>
      </c>
      <c r="F2460" s="17">
        <v>325</v>
      </c>
      <c r="G2460" s="17">
        <v>467</v>
      </c>
      <c r="H2460" s="37">
        <f t="shared" si="690"/>
        <v>55.94</v>
      </c>
      <c r="I2460" s="37">
        <f>IF(H2460&lt;'Roof Calculator'!$G$8, 1, 0)</f>
        <v>0</v>
      </c>
      <c r="J2460" s="37">
        <f>IF(H2460&gt;='Roof Calculator'!$G$8, 1, 0)</f>
        <v>1</v>
      </c>
      <c r="K2460" s="37">
        <f t="shared" si="691"/>
        <v>0</v>
      </c>
      <c r="L2460" s="37">
        <f t="shared" si="692"/>
        <v>55.94</v>
      </c>
      <c r="M2460" s="37">
        <v>0</v>
      </c>
      <c r="N2460" s="37">
        <f t="shared" si="693"/>
        <v>325</v>
      </c>
      <c r="O2460" s="37">
        <v>0</v>
      </c>
      <c r="P2460" s="37">
        <v>0</v>
      </c>
      <c r="Q2460" s="21">
        <f t="shared" si="694"/>
        <v>39.790999999999997</v>
      </c>
      <c r="R2460" s="21">
        <f t="shared" si="703"/>
        <v>102.58333333333626</v>
      </c>
      <c r="S2460" s="21">
        <f t="shared" si="704"/>
        <v>8.3069104217806711</v>
      </c>
      <c r="T2460" s="21">
        <f t="shared" si="695"/>
        <v>86.147999999999996</v>
      </c>
      <c r="U2460" s="37">
        <f>VLOOKUP(Time_Zone, 'LSTM LookUp'!$B$5:$D$8, 3, FALSE)</f>
        <v>-75</v>
      </c>
      <c r="V2460" s="21">
        <f t="shared" si="705"/>
        <v>-0.88316091487106674</v>
      </c>
      <c r="W2460" s="21">
        <f t="shared" si="696"/>
        <v>205.92720977128221</v>
      </c>
      <c r="X2460" s="21">
        <f t="shared" si="697"/>
        <v>-276.15271041309882</v>
      </c>
      <c r="Y2460" s="21">
        <f t="shared" si="698"/>
        <v>48.847289586901184</v>
      </c>
      <c r="Z2460" s="21">
        <f t="shared" si="706"/>
        <v>15.483737650548759</v>
      </c>
      <c r="AA2460" s="21">
        <f t="shared" si="699"/>
        <v>0</v>
      </c>
      <c r="AB2460" s="21">
        <f t="shared" si="700"/>
        <v>15.483737650548759</v>
      </c>
      <c r="AC2460" s="21">
        <f t="shared" si="701"/>
        <v>55.94</v>
      </c>
      <c r="AD2460" s="21">
        <f t="shared" si="707"/>
        <v>15.483737650548759</v>
      </c>
      <c r="AE2460" s="21" t="str">
        <f t="shared" si="702"/>
        <v>4/12/15:00</v>
      </c>
    </row>
    <row r="2461" spans="2:31">
      <c r="B2461" s="37">
        <v>4</v>
      </c>
      <c r="C2461" s="38">
        <v>12</v>
      </c>
      <c r="D2461" s="39">
        <v>16</v>
      </c>
      <c r="E2461" s="17">
        <v>14.4</v>
      </c>
      <c r="F2461" s="17">
        <v>260</v>
      </c>
      <c r="G2461" s="17">
        <v>386</v>
      </c>
      <c r="H2461" s="37">
        <f t="shared" si="690"/>
        <v>57.92</v>
      </c>
      <c r="I2461" s="37">
        <f>IF(H2461&lt;'Roof Calculator'!$G$8, 1, 0)</f>
        <v>0</v>
      </c>
      <c r="J2461" s="37">
        <f>IF(H2461&gt;='Roof Calculator'!$G$8, 1, 0)</f>
        <v>1</v>
      </c>
      <c r="K2461" s="37">
        <f t="shared" si="691"/>
        <v>0</v>
      </c>
      <c r="L2461" s="37">
        <f t="shared" si="692"/>
        <v>57.92</v>
      </c>
      <c r="M2461" s="37">
        <v>0</v>
      </c>
      <c r="N2461" s="37">
        <f t="shared" si="693"/>
        <v>260</v>
      </c>
      <c r="O2461" s="37">
        <v>0</v>
      </c>
      <c r="P2461" s="37">
        <v>0</v>
      </c>
      <c r="Q2461" s="21">
        <f t="shared" si="694"/>
        <v>39.790999999999997</v>
      </c>
      <c r="R2461" s="21">
        <f t="shared" si="703"/>
        <v>102.62500000000293</v>
      </c>
      <c r="S2461" s="21">
        <f t="shared" si="704"/>
        <v>8.3223083455500078</v>
      </c>
      <c r="T2461" s="21">
        <f t="shared" si="695"/>
        <v>86.147999999999996</v>
      </c>
      <c r="U2461" s="37">
        <f>VLOOKUP(Time_Zone, 'LSTM LookUp'!$B$5:$D$8, 3, FALSE)</f>
        <v>-75</v>
      </c>
      <c r="V2461" s="21">
        <f t="shared" si="705"/>
        <v>-0.87178121228524674</v>
      </c>
      <c r="W2461" s="21">
        <f t="shared" si="696"/>
        <v>220.93005469692872</v>
      </c>
      <c r="X2461" s="21">
        <f t="shared" si="697"/>
        <v>-185.96540213323937</v>
      </c>
      <c r="Y2461" s="21">
        <f t="shared" si="698"/>
        <v>74.034597866760635</v>
      </c>
      <c r="Z2461" s="21">
        <f t="shared" si="706"/>
        <v>23.467674463153781</v>
      </c>
      <c r="AA2461" s="21">
        <f t="shared" si="699"/>
        <v>0</v>
      </c>
      <c r="AB2461" s="21">
        <f t="shared" si="700"/>
        <v>23.467674463153781</v>
      </c>
      <c r="AC2461" s="21">
        <f t="shared" si="701"/>
        <v>57.92</v>
      </c>
      <c r="AD2461" s="21">
        <f t="shared" si="707"/>
        <v>23.467674463153781</v>
      </c>
      <c r="AE2461" s="21" t="str">
        <f t="shared" si="702"/>
        <v>4/12/16:00</v>
      </c>
    </row>
    <row r="2462" spans="2:31">
      <c r="B2462" s="37">
        <v>4</v>
      </c>
      <c r="C2462" s="38">
        <v>12</v>
      </c>
      <c r="D2462" s="39">
        <v>17</v>
      </c>
      <c r="E2462" s="17">
        <v>15</v>
      </c>
      <c r="F2462" s="17">
        <v>216</v>
      </c>
      <c r="G2462" s="17">
        <v>412</v>
      </c>
      <c r="H2462" s="37">
        <f t="shared" si="690"/>
        <v>59</v>
      </c>
      <c r="I2462" s="37">
        <f>IF(H2462&lt;'Roof Calculator'!$G$8, 1, 0)</f>
        <v>0</v>
      </c>
      <c r="J2462" s="37">
        <f>IF(H2462&gt;='Roof Calculator'!$G$8, 1, 0)</f>
        <v>1</v>
      </c>
      <c r="K2462" s="37">
        <f t="shared" si="691"/>
        <v>0</v>
      </c>
      <c r="L2462" s="37">
        <f t="shared" si="692"/>
        <v>59</v>
      </c>
      <c r="M2462" s="37">
        <v>0</v>
      </c>
      <c r="N2462" s="37">
        <f t="shared" si="693"/>
        <v>216</v>
      </c>
      <c r="O2462" s="37">
        <v>0</v>
      </c>
      <c r="P2462" s="37">
        <v>0</v>
      </c>
      <c r="Q2462" s="21">
        <f t="shared" si="694"/>
        <v>39.790999999999997</v>
      </c>
      <c r="R2462" s="21">
        <f t="shared" si="703"/>
        <v>102.6666666666696</v>
      </c>
      <c r="S2462" s="21">
        <f t="shared" si="704"/>
        <v>8.3377025626432015</v>
      </c>
      <c r="T2462" s="21">
        <f t="shared" si="695"/>
        <v>86.147999999999996</v>
      </c>
      <c r="U2462" s="37">
        <f>VLOOKUP(Time_Zone, 'LSTM LookUp'!$B$5:$D$8, 3, FALSE)</f>
        <v>-75</v>
      </c>
      <c r="V2462" s="21">
        <f t="shared" si="705"/>
        <v>-0.86041138341355161</v>
      </c>
      <c r="W2462" s="21">
        <f t="shared" si="696"/>
        <v>235.93289715414659</v>
      </c>
      <c r="X2462" s="21">
        <f t="shared" si="697"/>
        <v>-137.22413717766835</v>
      </c>
      <c r="Y2462" s="21">
        <f t="shared" si="698"/>
        <v>78.775862822331646</v>
      </c>
      <c r="Z2462" s="21">
        <f t="shared" si="706"/>
        <v>24.970572644908543</v>
      </c>
      <c r="AA2462" s="21">
        <f t="shared" si="699"/>
        <v>0</v>
      </c>
      <c r="AB2462" s="21">
        <f t="shared" si="700"/>
        <v>24.970572644908543</v>
      </c>
      <c r="AC2462" s="21">
        <f t="shared" si="701"/>
        <v>59</v>
      </c>
      <c r="AD2462" s="21">
        <f t="shared" si="707"/>
        <v>24.970572644908543</v>
      </c>
      <c r="AE2462" s="21" t="str">
        <f t="shared" si="702"/>
        <v>4/12/17:00</v>
      </c>
    </row>
    <row r="2463" spans="2:31">
      <c r="B2463" s="37">
        <v>4</v>
      </c>
      <c r="C2463" s="38">
        <v>12</v>
      </c>
      <c r="D2463" s="39">
        <v>18</v>
      </c>
      <c r="E2463" s="17">
        <v>13.9</v>
      </c>
      <c r="F2463" s="17">
        <v>136</v>
      </c>
      <c r="G2463" s="17">
        <v>316</v>
      </c>
      <c r="H2463" s="37">
        <f t="shared" si="690"/>
        <v>57.02</v>
      </c>
      <c r="I2463" s="37">
        <f>IF(H2463&lt;'Roof Calculator'!$G$8, 1, 0)</f>
        <v>0</v>
      </c>
      <c r="J2463" s="37">
        <f>IF(H2463&gt;='Roof Calculator'!$G$8, 1, 0)</f>
        <v>1</v>
      </c>
      <c r="K2463" s="37">
        <f t="shared" si="691"/>
        <v>0</v>
      </c>
      <c r="L2463" s="37">
        <f t="shared" si="692"/>
        <v>57.02</v>
      </c>
      <c r="M2463" s="37">
        <v>0</v>
      </c>
      <c r="N2463" s="37">
        <f t="shared" si="693"/>
        <v>136</v>
      </c>
      <c r="O2463" s="37">
        <v>0</v>
      </c>
      <c r="P2463" s="37">
        <v>0</v>
      </c>
      <c r="Q2463" s="21">
        <f t="shared" si="694"/>
        <v>39.790999999999997</v>
      </c>
      <c r="R2463" s="21">
        <f t="shared" si="703"/>
        <v>102.70833333333627</v>
      </c>
      <c r="S2463" s="21">
        <f t="shared" si="704"/>
        <v>8.3530930658139404</v>
      </c>
      <c r="T2463" s="21">
        <f t="shared" si="695"/>
        <v>86.147999999999996</v>
      </c>
      <c r="U2463" s="37">
        <f>VLOOKUP(Time_Zone, 'LSTM LookUp'!$B$5:$D$8, 3, FALSE)</f>
        <v>-75</v>
      </c>
      <c r="V2463" s="21">
        <f t="shared" si="705"/>
        <v>-0.84905145016517414</v>
      </c>
      <c r="W2463" s="21">
        <f t="shared" si="696"/>
        <v>250.93573713745869</v>
      </c>
      <c r="X2463" s="21">
        <f t="shared" si="697"/>
        <v>-49.087584592341436</v>
      </c>
      <c r="Y2463" s="21">
        <f t="shared" si="698"/>
        <v>86.912415407658557</v>
      </c>
      <c r="Z2463" s="21">
        <f t="shared" si="706"/>
        <v>27.54971770447148</v>
      </c>
      <c r="AA2463" s="21">
        <f t="shared" si="699"/>
        <v>0</v>
      </c>
      <c r="AB2463" s="21">
        <f t="shared" si="700"/>
        <v>27.54971770447148</v>
      </c>
      <c r="AC2463" s="21">
        <f t="shared" si="701"/>
        <v>57.02</v>
      </c>
      <c r="AD2463" s="21">
        <f t="shared" si="707"/>
        <v>27.54971770447148</v>
      </c>
      <c r="AE2463" s="21" t="str">
        <f t="shared" si="702"/>
        <v>4/12/18:00</v>
      </c>
    </row>
    <row r="2464" spans="2:31">
      <c r="B2464" s="37">
        <v>4</v>
      </c>
      <c r="C2464" s="38">
        <v>12</v>
      </c>
      <c r="D2464" s="39">
        <v>19</v>
      </c>
      <c r="E2464" s="17">
        <v>11.7</v>
      </c>
      <c r="F2464" s="17">
        <v>35</v>
      </c>
      <c r="G2464" s="17">
        <v>16</v>
      </c>
      <c r="H2464" s="37">
        <f t="shared" si="690"/>
        <v>53.06</v>
      </c>
      <c r="I2464" s="37">
        <f>IF(H2464&lt;'Roof Calculator'!$G$8, 1, 0)</f>
        <v>1</v>
      </c>
      <c r="J2464" s="37">
        <f>IF(H2464&gt;='Roof Calculator'!$G$8, 1, 0)</f>
        <v>0</v>
      </c>
      <c r="K2464" s="37">
        <f t="shared" si="691"/>
        <v>53.06</v>
      </c>
      <c r="L2464" s="37">
        <f t="shared" si="692"/>
        <v>0</v>
      </c>
      <c r="M2464" s="37">
        <v>0</v>
      </c>
      <c r="N2464" s="37">
        <f t="shared" si="693"/>
        <v>35</v>
      </c>
      <c r="O2464" s="37">
        <v>0</v>
      </c>
      <c r="P2464" s="37">
        <v>0</v>
      </c>
      <c r="Q2464" s="21">
        <f t="shared" si="694"/>
        <v>39.790999999999997</v>
      </c>
      <c r="R2464" s="21">
        <f t="shared" si="703"/>
        <v>102.75000000000294</v>
      </c>
      <c r="S2464" s="21">
        <f t="shared" si="704"/>
        <v>8.3684798478154665</v>
      </c>
      <c r="T2464" s="21">
        <f t="shared" si="695"/>
        <v>86.147999999999996</v>
      </c>
      <c r="U2464" s="37">
        <f>VLOOKUP(Time_Zone, 'LSTM LookUp'!$B$5:$D$8, 3, FALSE)</f>
        <v>-75</v>
      </c>
      <c r="V2464" s="21">
        <f t="shared" si="705"/>
        <v>-0.83770143442293821</v>
      </c>
      <c r="W2464" s="21">
        <f t="shared" si="696"/>
        <v>265.93857464139427</v>
      </c>
      <c r="X2464" s="21">
        <f t="shared" si="697"/>
        <v>0.62881885141792526</v>
      </c>
      <c r="Y2464" s="21">
        <f t="shared" si="698"/>
        <v>35.628818851417925</v>
      </c>
      <c r="Z2464" s="21">
        <f t="shared" si="706"/>
        <v>11.293713296268855</v>
      </c>
      <c r="AA2464" s="21">
        <f t="shared" si="699"/>
        <v>11.293713296268855</v>
      </c>
      <c r="AB2464" s="21">
        <f t="shared" si="700"/>
        <v>0</v>
      </c>
      <c r="AC2464" s="21">
        <f t="shared" si="701"/>
        <v>0</v>
      </c>
      <c r="AD2464" s="21">
        <f t="shared" si="707"/>
        <v>0</v>
      </c>
      <c r="AE2464" s="21" t="str">
        <f t="shared" si="702"/>
        <v>4/12/19:00</v>
      </c>
    </row>
    <row r="2465" spans="2:31">
      <c r="B2465" s="37">
        <v>4</v>
      </c>
      <c r="C2465" s="38">
        <v>12</v>
      </c>
      <c r="D2465" s="39">
        <v>20</v>
      </c>
      <c r="E2465" s="17">
        <v>11.1</v>
      </c>
      <c r="F2465" s="17">
        <v>5</v>
      </c>
      <c r="G2465" s="17">
        <v>0</v>
      </c>
      <c r="H2465" s="37">
        <f t="shared" si="690"/>
        <v>51.98</v>
      </c>
      <c r="I2465" s="37">
        <f>IF(H2465&lt;'Roof Calculator'!$G$8, 1, 0)</f>
        <v>1</v>
      </c>
      <c r="J2465" s="37">
        <f>IF(H2465&gt;='Roof Calculator'!$G$8, 1, 0)</f>
        <v>0</v>
      </c>
      <c r="K2465" s="37">
        <f t="shared" si="691"/>
        <v>51.98</v>
      </c>
      <c r="L2465" s="37">
        <f t="shared" si="692"/>
        <v>0</v>
      </c>
      <c r="M2465" s="37">
        <v>0</v>
      </c>
      <c r="N2465" s="37">
        <f t="shared" si="693"/>
        <v>5</v>
      </c>
      <c r="O2465" s="37">
        <v>0</v>
      </c>
      <c r="P2465" s="37">
        <v>0</v>
      </c>
      <c r="Q2465" s="21">
        <f t="shared" si="694"/>
        <v>39.790999999999997</v>
      </c>
      <c r="R2465" s="21">
        <f t="shared" si="703"/>
        <v>102.79166666666961</v>
      </c>
      <c r="S2465" s="21">
        <f t="shared" si="704"/>
        <v>8.3838629014005353</v>
      </c>
      <c r="T2465" s="21">
        <f t="shared" si="695"/>
        <v>86.147999999999996</v>
      </c>
      <c r="U2465" s="37">
        <f>VLOOKUP(Time_Zone, 'LSTM LookUp'!$B$5:$D$8, 3, FALSE)</f>
        <v>-75</v>
      </c>
      <c r="V2465" s="21">
        <f t="shared" si="705"/>
        <v>-0.82636135804325928</v>
      </c>
      <c r="W2465" s="21">
        <f t="shared" si="696"/>
        <v>280.94140966048917</v>
      </c>
      <c r="X2465" s="21">
        <f t="shared" si="697"/>
        <v>0</v>
      </c>
      <c r="Y2465" s="21">
        <f t="shared" si="698"/>
        <v>5</v>
      </c>
      <c r="Z2465" s="21">
        <f t="shared" si="706"/>
        <v>1.5849126718691937</v>
      </c>
      <c r="AA2465" s="21">
        <f t="shared" si="699"/>
        <v>1.5849126718691937</v>
      </c>
      <c r="AB2465" s="21">
        <f t="shared" si="700"/>
        <v>0</v>
      </c>
      <c r="AC2465" s="21">
        <f t="shared" si="701"/>
        <v>0</v>
      </c>
      <c r="AD2465" s="21">
        <f t="shared" si="707"/>
        <v>0</v>
      </c>
      <c r="AE2465" s="21" t="str">
        <f t="shared" si="702"/>
        <v>4/12/20:00</v>
      </c>
    </row>
    <row r="2466" spans="2:31">
      <c r="B2466" s="37">
        <v>4</v>
      </c>
      <c r="C2466" s="38">
        <v>12</v>
      </c>
      <c r="D2466" s="39">
        <v>21</v>
      </c>
      <c r="E2466" s="17">
        <v>10</v>
      </c>
      <c r="F2466" s="17">
        <v>0</v>
      </c>
      <c r="G2466" s="17">
        <v>0</v>
      </c>
      <c r="H2466" s="37">
        <f t="shared" si="690"/>
        <v>50</v>
      </c>
      <c r="I2466" s="37">
        <f>IF(H2466&lt;'Roof Calculator'!$G$8, 1, 0)</f>
        <v>1</v>
      </c>
      <c r="J2466" s="37">
        <f>IF(H2466&gt;='Roof Calculator'!$G$8, 1, 0)</f>
        <v>0</v>
      </c>
      <c r="K2466" s="37">
        <f t="shared" si="691"/>
        <v>50</v>
      </c>
      <c r="L2466" s="37">
        <f t="shared" si="692"/>
        <v>0</v>
      </c>
      <c r="M2466" s="37">
        <v>0</v>
      </c>
      <c r="N2466" s="37">
        <f t="shared" si="693"/>
        <v>0</v>
      </c>
      <c r="O2466" s="37">
        <v>0</v>
      </c>
      <c r="P2466" s="37">
        <v>0</v>
      </c>
      <c r="Q2466" s="21">
        <f t="shared" si="694"/>
        <v>39.790999999999997</v>
      </c>
      <c r="R2466" s="21">
        <f t="shared" si="703"/>
        <v>102.83333333333628</v>
      </c>
      <c r="S2466" s="21">
        <f t="shared" si="704"/>
        <v>8.3992422193214509</v>
      </c>
      <c r="T2466" s="21">
        <f t="shared" si="695"/>
        <v>86.147999999999996</v>
      </c>
      <c r="U2466" s="37">
        <f>VLOOKUP(Time_Zone, 'LSTM LookUp'!$B$5:$D$8, 3, FALSE)</f>
        <v>-75</v>
      </c>
      <c r="V2466" s="21">
        <f t="shared" si="705"/>
        <v>-0.81503124285610107</v>
      </c>
      <c r="W2466" s="21">
        <f t="shared" si="696"/>
        <v>295.944242189286</v>
      </c>
      <c r="X2466" s="21">
        <f t="shared" si="697"/>
        <v>0</v>
      </c>
      <c r="Y2466" s="21">
        <f t="shared" si="698"/>
        <v>0</v>
      </c>
      <c r="Z2466" s="21">
        <f t="shared" si="706"/>
        <v>0</v>
      </c>
      <c r="AA2466" s="21">
        <f t="shared" si="699"/>
        <v>0</v>
      </c>
      <c r="AB2466" s="21">
        <f t="shared" si="700"/>
        <v>0</v>
      </c>
      <c r="AC2466" s="21">
        <f t="shared" si="701"/>
        <v>0</v>
      </c>
      <c r="AD2466" s="21">
        <f t="shared" si="707"/>
        <v>0</v>
      </c>
      <c r="AE2466" s="21" t="str">
        <f t="shared" si="702"/>
        <v>4/12/21:00</v>
      </c>
    </row>
    <row r="2467" spans="2:31">
      <c r="B2467" s="37">
        <v>4</v>
      </c>
      <c r="C2467" s="38">
        <v>12</v>
      </c>
      <c r="D2467" s="39">
        <v>22</v>
      </c>
      <c r="E2467" s="17">
        <v>9.4</v>
      </c>
      <c r="F2467" s="17">
        <v>0</v>
      </c>
      <c r="G2467" s="17">
        <v>0</v>
      </c>
      <c r="H2467" s="37">
        <f t="shared" si="690"/>
        <v>48.92</v>
      </c>
      <c r="I2467" s="37">
        <f>IF(H2467&lt;'Roof Calculator'!$G$8, 1, 0)</f>
        <v>1</v>
      </c>
      <c r="J2467" s="37">
        <f>IF(H2467&gt;='Roof Calculator'!$G$8, 1, 0)</f>
        <v>0</v>
      </c>
      <c r="K2467" s="37">
        <f t="shared" si="691"/>
        <v>48.92</v>
      </c>
      <c r="L2467" s="37">
        <f t="shared" si="692"/>
        <v>0</v>
      </c>
      <c r="M2467" s="37">
        <v>0</v>
      </c>
      <c r="N2467" s="37">
        <f t="shared" si="693"/>
        <v>0</v>
      </c>
      <c r="O2467" s="37">
        <v>0</v>
      </c>
      <c r="P2467" s="37">
        <v>0</v>
      </c>
      <c r="Q2467" s="21">
        <f t="shared" si="694"/>
        <v>39.790999999999997</v>
      </c>
      <c r="R2467" s="21">
        <f t="shared" si="703"/>
        <v>102.87500000000296</v>
      </c>
      <c r="S2467" s="21">
        <f t="shared" si="704"/>
        <v>8.4146177943300557</v>
      </c>
      <c r="T2467" s="21">
        <f t="shared" si="695"/>
        <v>86.147999999999996</v>
      </c>
      <c r="U2467" s="37">
        <f>VLOOKUP(Time_Zone, 'LSTM LookUp'!$B$5:$D$8, 3, FALSE)</f>
        <v>-75</v>
      </c>
      <c r="V2467" s="21">
        <f t="shared" si="705"/>
        <v>-0.80371111066492085</v>
      </c>
      <c r="W2467" s="21">
        <f t="shared" si="696"/>
        <v>310.94707222233376</v>
      </c>
      <c r="X2467" s="21">
        <f t="shared" si="697"/>
        <v>0</v>
      </c>
      <c r="Y2467" s="21">
        <f t="shared" si="698"/>
        <v>0</v>
      </c>
      <c r="Z2467" s="21">
        <f t="shared" si="706"/>
        <v>0</v>
      </c>
      <c r="AA2467" s="21">
        <f t="shared" si="699"/>
        <v>0</v>
      </c>
      <c r="AB2467" s="21">
        <f t="shared" si="700"/>
        <v>0</v>
      </c>
      <c r="AC2467" s="21">
        <f t="shared" si="701"/>
        <v>0</v>
      </c>
      <c r="AD2467" s="21">
        <f t="shared" si="707"/>
        <v>0</v>
      </c>
      <c r="AE2467" s="21" t="str">
        <f t="shared" si="702"/>
        <v>4/12/22:00</v>
      </c>
    </row>
    <row r="2468" spans="2:31">
      <c r="B2468" s="37">
        <v>4</v>
      </c>
      <c r="C2468" s="38">
        <v>12</v>
      </c>
      <c r="D2468" s="39">
        <v>23</v>
      </c>
      <c r="E2468" s="17">
        <v>7.8</v>
      </c>
      <c r="F2468" s="17">
        <v>0</v>
      </c>
      <c r="G2468" s="17">
        <v>0</v>
      </c>
      <c r="H2468" s="37">
        <f t="shared" si="690"/>
        <v>46.04</v>
      </c>
      <c r="I2468" s="37">
        <f>IF(H2468&lt;'Roof Calculator'!$G$8, 1, 0)</f>
        <v>1</v>
      </c>
      <c r="J2468" s="37">
        <f>IF(H2468&gt;='Roof Calculator'!$G$8, 1, 0)</f>
        <v>0</v>
      </c>
      <c r="K2468" s="37">
        <f t="shared" si="691"/>
        <v>46.04</v>
      </c>
      <c r="L2468" s="37">
        <f t="shared" si="692"/>
        <v>0</v>
      </c>
      <c r="M2468" s="37">
        <v>0</v>
      </c>
      <c r="N2468" s="37">
        <f t="shared" si="693"/>
        <v>0</v>
      </c>
      <c r="O2468" s="37">
        <v>0</v>
      </c>
      <c r="P2468" s="37">
        <v>0</v>
      </c>
      <c r="Q2468" s="21">
        <f t="shared" si="694"/>
        <v>39.790999999999997</v>
      </c>
      <c r="R2468" s="21">
        <f t="shared" si="703"/>
        <v>102.91666666666963</v>
      </c>
      <c r="S2468" s="21">
        <f t="shared" si="704"/>
        <v>8.4299896191777197</v>
      </c>
      <c r="T2468" s="21">
        <f t="shared" si="695"/>
        <v>86.147999999999996</v>
      </c>
      <c r="U2468" s="37">
        <f>VLOOKUP(Time_Zone, 'LSTM LookUp'!$B$5:$D$8, 3, FALSE)</f>
        <v>-75</v>
      </c>
      <c r="V2468" s="21">
        <f t="shared" si="705"/>
        <v>-0.79240098324664598</v>
      </c>
      <c r="W2468" s="21">
        <f t="shared" si="696"/>
        <v>325.94989975418832</v>
      </c>
      <c r="X2468" s="21">
        <f t="shared" si="697"/>
        <v>0</v>
      </c>
      <c r="Y2468" s="21">
        <f t="shared" si="698"/>
        <v>0</v>
      </c>
      <c r="Z2468" s="21">
        <f t="shared" si="706"/>
        <v>0</v>
      </c>
      <c r="AA2468" s="21">
        <f t="shared" si="699"/>
        <v>0</v>
      </c>
      <c r="AB2468" s="21">
        <f t="shared" si="700"/>
        <v>0</v>
      </c>
      <c r="AC2468" s="21">
        <f t="shared" si="701"/>
        <v>0</v>
      </c>
      <c r="AD2468" s="21">
        <f t="shared" si="707"/>
        <v>0</v>
      </c>
      <c r="AE2468" s="21" t="str">
        <f t="shared" si="702"/>
        <v>4/12/23:00</v>
      </c>
    </row>
    <row r="2469" spans="2:31">
      <c r="B2469" s="37">
        <v>4</v>
      </c>
      <c r="C2469" s="38">
        <v>12</v>
      </c>
      <c r="D2469" s="39">
        <v>24</v>
      </c>
      <c r="E2469" s="17">
        <v>8.9</v>
      </c>
      <c r="F2469" s="17">
        <v>0</v>
      </c>
      <c r="G2469" s="17">
        <v>0</v>
      </c>
      <c r="H2469" s="37">
        <f t="shared" si="690"/>
        <v>48.02</v>
      </c>
      <c r="I2469" s="37">
        <f>IF(H2469&lt;'Roof Calculator'!$G$8, 1, 0)</f>
        <v>1</v>
      </c>
      <c r="J2469" s="37">
        <f>IF(H2469&gt;='Roof Calculator'!$G$8, 1, 0)</f>
        <v>0</v>
      </c>
      <c r="K2469" s="37">
        <f t="shared" si="691"/>
        <v>48.02</v>
      </c>
      <c r="L2469" s="37">
        <f t="shared" si="692"/>
        <v>0</v>
      </c>
      <c r="M2469" s="37">
        <v>0</v>
      </c>
      <c r="N2469" s="37">
        <f t="shared" si="693"/>
        <v>0</v>
      </c>
      <c r="O2469" s="37">
        <v>0</v>
      </c>
      <c r="P2469" s="37">
        <v>0</v>
      </c>
      <c r="Q2469" s="21">
        <f t="shared" si="694"/>
        <v>39.790999999999997</v>
      </c>
      <c r="R2469" s="21">
        <f t="shared" si="703"/>
        <v>102.9583333333363</v>
      </c>
      <c r="S2469" s="21">
        <f t="shared" si="704"/>
        <v>8.4453576866153561</v>
      </c>
      <c r="T2469" s="21">
        <f t="shared" si="695"/>
        <v>86.147999999999996</v>
      </c>
      <c r="U2469" s="37">
        <f>VLOOKUP(Time_Zone, 'LSTM LookUp'!$B$5:$D$8, 3, FALSE)</f>
        <v>-75</v>
      </c>
      <c r="V2469" s="21">
        <f t="shared" si="705"/>
        <v>-0.78110088235160968</v>
      </c>
      <c r="W2469" s="21">
        <f t="shared" si="696"/>
        <v>340.95272477941205</v>
      </c>
      <c r="X2469" s="21">
        <f t="shared" si="697"/>
        <v>0</v>
      </c>
      <c r="Y2469" s="21">
        <f t="shared" si="698"/>
        <v>0</v>
      </c>
      <c r="Z2469" s="21">
        <f t="shared" si="706"/>
        <v>0</v>
      </c>
      <c r="AA2469" s="21">
        <f t="shared" si="699"/>
        <v>0</v>
      </c>
      <c r="AB2469" s="21">
        <f t="shared" si="700"/>
        <v>0</v>
      </c>
      <c r="AC2469" s="21">
        <f t="shared" si="701"/>
        <v>0</v>
      </c>
      <c r="AD2469" s="21">
        <f t="shared" si="707"/>
        <v>0</v>
      </c>
      <c r="AE2469" s="21" t="str">
        <f t="shared" si="702"/>
        <v>4/12/24:00</v>
      </c>
    </row>
    <row r="2470" spans="2:31">
      <c r="B2470" s="37">
        <v>4</v>
      </c>
      <c r="C2470" s="38">
        <v>13</v>
      </c>
      <c r="D2470" s="39">
        <v>1</v>
      </c>
      <c r="E2470" s="17">
        <v>7.8</v>
      </c>
      <c r="F2470" s="17">
        <v>0</v>
      </c>
      <c r="G2470" s="17">
        <v>0</v>
      </c>
      <c r="H2470" s="37">
        <f t="shared" si="690"/>
        <v>46.04</v>
      </c>
      <c r="I2470" s="37">
        <f>IF(H2470&lt;'Roof Calculator'!$G$8, 1, 0)</f>
        <v>1</v>
      </c>
      <c r="J2470" s="37">
        <f>IF(H2470&gt;='Roof Calculator'!$G$8, 1, 0)</f>
        <v>0</v>
      </c>
      <c r="K2470" s="37">
        <f t="shared" si="691"/>
        <v>46.04</v>
      </c>
      <c r="L2470" s="37">
        <f t="shared" si="692"/>
        <v>0</v>
      </c>
      <c r="M2470" s="37">
        <v>0</v>
      </c>
      <c r="N2470" s="37">
        <f t="shared" si="693"/>
        <v>0</v>
      </c>
      <c r="O2470" s="37">
        <v>0</v>
      </c>
      <c r="P2470" s="37">
        <v>0</v>
      </c>
      <c r="Q2470" s="21">
        <f t="shared" si="694"/>
        <v>39.790999999999997</v>
      </c>
      <c r="R2470" s="21">
        <f t="shared" si="703"/>
        <v>103.00000000000297</v>
      </c>
      <c r="S2470" s="21">
        <f t="shared" si="704"/>
        <v>8.4607219893934182</v>
      </c>
      <c r="T2470" s="21">
        <f t="shared" si="695"/>
        <v>86.147999999999996</v>
      </c>
      <c r="U2470" s="37">
        <f>VLOOKUP(Time_Zone, 'LSTM LookUp'!$B$5:$D$8, 3, FALSE)</f>
        <v>-75</v>
      </c>
      <c r="V2470" s="21">
        <f t="shared" si="705"/>
        <v>-0.76981082970351467</v>
      </c>
      <c r="W2470" s="21">
        <f t="shared" si="696"/>
        <v>-4.044452707425874</v>
      </c>
      <c r="X2470" s="21">
        <f t="shared" si="697"/>
        <v>0</v>
      </c>
      <c r="Y2470" s="21">
        <f t="shared" si="698"/>
        <v>0</v>
      </c>
      <c r="Z2470" s="21">
        <f t="shared" si="706"/>
        <v>0</v>
      </c>
      <c r="AA2470" s="21">
        <f t="shared" si="699"/>
        <v>0</v>
      </c>
      <c r="AB2470" s="21">
        <f t="shared" si="700"/>
        <v>0</v>
      </c>
      <c r="AC2470" s="21">
        <f t="shared" si="701"/>
        <v>0</v>
      </c>
      <c r="AD2470" s="21">
        <f t="shared" si="707"/>
        <v>0</v>
      </c>
      <c r="AE2470" s="21" t="str">
        <f t="shared" si="702"/>
        <v>4/13/1:00</v>
      </c>
    </row>
    <row r="2471" spans="2:31">
      <c r="B2471" s="37">
        <v>4</v>
      </c>
      <c r="C2471" s="38">
        <v>13</v>
      </c>
      <c r="D2471" s="39">
        <v>2</v>
      </c>
      <c r="E2471" s="17">
        <v>7.8</v>
      </c>
      <c r="F2471" s="17">
        <v>0</v>
      </c>
      <c r="G2471" s="17">
        <v>0</v>
      </c>
      <c r="H2471" s="37">
        <f t="shared" si="690"/>
        <v>46.04</v>
      </c>
      <c r="I2471" s="37">
        <f>IF(H2471&lt;'Roof Calculator'!$G$8, 1, 0)</f>
        <v>1</v>
      </c>
      <c r="J2471" s="37">
        <f>IF(H2471&gt;='Roof Calculator'!$G$8, 1, 0)</f>
        <v>0</v>
      </c>
      <c r="K2471" s="37">
        <f t="shared" si="691"/>
        <v>46.04</v>
      </c>
      <c r="L2471" s="37">
        <f t="shared" si="692"/>
        <v>0</v>
      </c>
      <c r="M2471" s="37">
        <v>0</v>
      </c>
      <c r="N2471" s="37">
        <f t="shared" si="693"/>
        <v>0</v>
      </c>
      <c r="O2471" s="37">
        <v>0</v>
      </c>
      <c r="P2471" s="37">
        <v>0</v>
      </c>
      <c r="Q2471" s="21">
        <f t="shared" si="694"/>
        <v>39.790999999999997</v>
      </c>
      <c r="R2471" s="21">
        <f t="shared" si="703"/>
        <v>103.04166666666964</v>
      </c>
      <c r="S2471" s="21">
        <f t="shared" si="704"/>
        <v>8.4760825202618904</v>
      </c>
      <c r="T2471" s="21">
        <f t="shared" si="695"/>
        <v>86.147999999999996</v>
      </c>
      <c r="U2471" s="37">
        <f>VLOOKUP(Time_Zone, 'LSTM LookUp'!$B$5:$D$8, 3, FALSE)</f>
        <v>-75</v>
      </c>
      <c r="V2471" s="21">
        <f t="shared" si="705"/>
        <v>-0.75853084699939655</v>
      </c>
      <c r="W2471" s="21">
        <f t="shared" si="696"/>
        <v>10.958367288250139</v>
      </c>
      <c r="X2471" s="21">
        <f t="shared" si="697"/>
        <v>0</v>
      </c>
      <c r="Y2471" s="21">
        <f t="shared" si="698"/>
        <v>0</v>
      </c>
      <c r="Z2471" s="21">
        <f t="shared" si="706"/>
        <v>0</v>
      </c>
      <c r="AA2471" s="21">
        <f t="shared" si="699"/>
        <v>0</v>
      </c>
      <c r="AB2471" s="21">
        <f t="shared" si="700"/>
        <v>0</v>
      </c>
      <c r="AC2471" s="21">
        <f t="shared" si="701"/>
        <v>0</v>
      </c>
      <c r="AD2471" s="21">
        <f t="shared" si="707"/>
        <v>0</v>
      </c>
      <c r="AE2471" s="21" t="str">
        <f t="shared" si="702"/>
        <v>4/13/2:00</v>
      </c>
    </row>
    <row r="2472" spans="2:31">
      <c r="B2472" s="37">
        <v>4</v>
      </c>
      <c r="C2472" s="38">
        <v>13</v>
      </c>
      <c r="D2472" s="39">
        <v>3</v>
      </c>
      <c r="E2472" s="17">
        <v>7.8</v>
      </c>
      <c r="F2472" s="17">
        <v>0</v>
      </c>
      <c r="G2472" s="17">
        <v>0</v>
      </c>
      <c r="H2472" s="37">
        <f t="shared" si="690"/>
        <v>46.04</v>
      </c>
      <c r="I2472" s="37">
        <f>IF(H2472&lt;'Roof Calculator'!$G$8, 1, 0)</f>
        <v>1</v>
      </c>
      <c r="J2472" s="37">
        <f>IF(H2472&gt;='Roof Calculator'!$G$8, 1, 0)</f>
        <v>0</v>
      </c>
      <c r="K2472" s="37">
        <f t="shared" si="691"/>
        <v>46.04</v>
      </c>
      <c r="L2472" s="37">
        <f t="shared" si="692"/>
        <v>0</v>
      </c>
      <c r="M2472" s="37">
        <v>0</v>
      </c>
      <c r="N2472" s="37">
        <f t="shared" si="693"/>
        <v>0</v>
      </c>
      <c r="O2472" s="37">
        <v>0</v>
      </c>
      <c r="P2472" s="37">
        <v>0</v>
      </c>
      <c r="Q2472" s="21">
        <f t="shared" si="694"/>
        <v>39.790999999999997</v>
      </c>
      <c r="R2472" s="21">
        <f t="shared" si="703"/>
        <v>103.08333333333631</v>
      </c>
      <c r="S2472" s="21">
        <f t="shared" si="704"/>
        <v>8.4914392719703056</v>
      </c>
      <c r="T2472" s="21">
        <f t="shared" si="695"/>
        <v>86.147999999999996</v>
      </c>
      <c r="U2472" s="37">
        <f>VLOOKUP(Time_Zone, 'LSTM LookUp'!$B$5:$D$8, 3, FALSE)</f>
        <v>-75</v>
      </c>
      <c r="V2472" s="21">
        <f t="shared" si="705"/>
        <v>-0.7472609559095611</v>
      </c>
      <c r="W2472" s="21">
        <f t="shared" si="696"/>
        <v>25.961184761022587</v>
      </c>
      <c r="X2472" s="21">
        <f t="shared" si="697"/>
        <v>0</v>
      </c>
      <c r="Y2472" s="21">
        <f t="shared" si="698"/>
        <v>0</v>
      </c>
      <c r="Z2472" s="21">
        <f t="shared" si="706"/>
        <v>0</v>
      </c>
      <c r="AA2472" s="21">
        <f t="shared" si="699"/>
        <v>0</v>
      </c>
      <c r="AB2472" s="21">
        <f t="shared" si="700"/>
        <v>0</v>
      </c>
      <c r="AC2472" s="21">
        <f t="shared" si="701"/>
        <v>0</v>
      </c>
      <c r="AD2472" s="21">
        <f t="shared" si="707"/>
        <v>0</v>
      </c>
      <c r="AE2472" s="21" t="str">
        <f t="shared" si="702"/>
        <v>4/13/3:00</v>
      </c>
    </row>
    <row r="2473" spans="2:31">
      <c r="B2473" s="37">
        <v>4</v>
      </c>
      <c r="C2473" s="38">
        <v>13</v>
      </c>
      <c r="D2473" s="39">
        <v>4</v>
      </c>
      <c r="E2473" s="17">
        <v>6.7</v>
      </c>
      <c r="F2473" s="17">
        <v>0</v>
      </c>
      <c r="G2473" s="17">
        <v>0</v>
      </c>
      <c r="H2473" s="37">
        <f t="shared" si="690"/>
        <v>44.06</v>
      </c>
      <c r="I2473" s="37">
        <f>IF(H2473&lt;'Roof Calculator'!$G$8, 1, 0)</f>
        <v>1</v>
      </c>
      <c r="J2473" s="37">
        <f>IF(H2473&gt;='Roof Calculator'!$G$8, 1, 0)</f>
        <v>0</v>
      </c>
      <c r="K2473" s="37">
        <f t="shared" si="691"/>
        <v>44.06</v>
      </c>
      <c r="L2473" s="37">
        <f t="shared" si="692"/>
        <v>0</v>
      </c>
      <c r="M2473" s="37">
        <v>0</v>
      </c>
      <c r="N2473" s="37">
        <f t="shared" si="693"/>
        <v>0</v>
      </c>
      <c r="O2473" s="37">
        <v>0</v>
      </c>
      <c r="P2473" s="37">
        <v>0</v>
      </c>
      <c r="Q2473" s="21">
        <f t="shared" si="694"/>
        <v>39.790999999999997</v>
      </c>
      <c r="R2473" s="21">
        <f t="shared" si="703"/>
        <v>103.12500000000298</v>
      </c>
      <c r="S2473" s="21">
        <f t="shared" si="704"/>
        <v>8.5067922372677245</v>
      </c>
      <c r="T2473" s="21">
        <f t="shared" si="695"/>
        <v>86.147999999999996</v>
      </c>
      <c r="U2473" s="37">
        <f>VLOOKUP(Time_Zone, 'LSTM LookUp'!$B$5:$D$8, 3, FALSE)</f>
        <v>-75</v>
      </c>
      <c r="V2473" s="21">
        <f t="shared" si="705"/>
        <v>-0.73600117807756571</v>
      </c>
      <c r="W2473" s="21">
        <f t="shared" si="696"/>
        <v>40.963999705480596</v>
      </c>
      <c r="X2473" s="21">
        <f t="shared" si="697"/>
        <v>0</v>
      </c>
      <c r="Y2473" s="21">
        <f t="shared" si="698"/>
        <v>0</v>
      </c>
      <c r="Z2473" s="21">
        <f t="shared" si="706"/>
        <v>0</v>
      </c>
      <c r="AA2473" s="21">
        <f t="shared" si="699"/>
        <v>0</v>
      </c>
      <c r="AB2473" s="21">
        <f t="shared" si="700"/>
        <v>0</v>
      </c>
      <c r="AC2473" s="21">
        <f t="shared" si="701"/>
        <v>0</v>
      </c>
      <c r="AD2473" s="21">
        <f t="shared" si="707"/>
        <v>0</v>
      </c>
      <c r="AE2473" s="21" t="str">
        <f t="shared" si="702"/>
        <v>4/13/4:00</v>
      </c>
    </row>
    <row r="2474" spans="2:31">
      <c r="B2474" s="37">
        <v>4</v>
      </c>
      <c r="C2474" s="38">
        <v>13</v>
      </c>
      <c r="D2474" s="39">
        <v>5</v>
      </c>
      <c r="E2474" s="17">
        <v>7.2</v>
      </c>
      <c r="F2474" s="17">
        <v>0</v>
      </c>
      <c r="G2474" s="17">
        <v>0</v>
      </c>
      <c r="H2474" s="37">
        <f t="shared" si="690"/>
        <v>44.96</v>
      </c>
      <c r="I2474" s="37">
        <f>IF(H2474&lt;'Roof Calculator'!$G$8, 1, 0)</f>
        <v>1</v>
      </c>
      <c r="J2474" s="37">
        <f>IF(H2474&gt;='Roof Calculator'!$G$8, 1, 0)</f>
        <v>0</v>
      </c>
      <c r="K2474" s="37">
        <f t="shared" si="691"/>
        <v>44.96</v>
      </c>
      <c r="L2474" s="37">
        <f t="shared" si="692"/>
        <v>0</v>
      </c>
      <c r="M2474" s="37">
        <v>0</v>
      </c>
      <c r="N2474" s="37">
        <f t="shared" si="693"/>
        <v>0</v>
      </c>
      <c r="O2474" s="37">
        <v>0</v>
      </c>
      <c r="P2474" s="37">
        <v>0</v>
      </c>
      <c r="Q2474" s="21">
        <f t="shared" si="694"/>
        <v>39.790999999999997</v>
      </c>
      <c r="R2474" s="21">
        <f t="shared" si="703"/>
        <v>103.16666666666966</v>
      </c>
      <c r="S2474" s="21">
        <f t="shared" si="704"/>
        <v>8.522141408902753</v>
      </c>
      <c r="T2474" s="21">
        <f t="shared" si="695"/>
        <v>86.147999999999996</v>
      </c>
      <c r="U2474" s="37">
        <f>VLOOKUP(Time_Zone, 'LSTM LookUp'!$B$5:$D$8, 3, FALSE)</f>
        <v>-75</v>
      </c>
      <c r="V2474" s="21">
        <f t="shared" si="705"/>
        <v>-0.72475153512015655</v>
      </c>
      <c r="W2474" s="21">
        <f t="shared" si="696"/>
        <v>55.966812116219955</v>
      </c>
      <c r="X2474" s="21">
        <f t="shared" si="697"/>
        <v>0</v>
      </c>
      <c r="Y2474" s="21">
        <f t="shared" si="698"/>
        <v>0</v>
      </c>
      <c r="Z2474" s="21">
        <f t="shared" si="706"/>
        <v>0</v>
      </c>
      <c r="AA2474" s="21">
        <f t="shared" si="699"/>
        <v>0</v>
      </c>
      <c r="AB2474" s="21">
        <f t="shared" si="700"/>
        <v>0</v>
      </c>
      <c r="AC2474" s="21">
        <f t="shared" si="701"/>
        <v>0</v>
      </c>
      <c r="AD2474" s="21">
        <f t="shared" si="707"/>
        <v>0</v>
      </c>
      <c r="AE2474" s="21" t="str">
        <f t="shared" si="702"/>
        <v>4/13/5:00</v>
      </c>
    </row>
    <row r="2475" spans="2:31">
      <c r="B2475" s="37">
        <v>4</v>
      </c>
      <c r="C2475" s="38">
        <v>13</v>
      </c>
      <c r="D2475" s="39">
        <v>6</v>
      </c>
      <c r="E2475" s="17">
        <v>7.2</v>
      </c>
      <c r="F2475" s="17">
        <v>0</v>
      </c>
      <c r="G2475" s="17">
        <v>0</v>
      </c>
      <c r="H2475" s="37">
        <f t="shared" si="690"/>
        <v>44.96</v>
      </c>
      <c r="I2475" s="37">
        <f>IF(H2475&lt;'Roof Calculator'!$G$8, 1, 0)</f>
        <v>1</v>
      </c>
      <c r="J2475" s="37">
        <f>IF(H2475&gt;='Roof Calculator'!$G$8, 1, 0)</f>
        <v>0</v>
      </c>
      <c r="K2475" s="37">
        <f t="shared" si="691"/>
        <v>44.96</v>
      </c>
      <c r="L2475" s="37">
        <f t="shared" si="692"/>
        <v>0</v>
      </c>
      <c r="M2475" s="37">
        <v>0</v>
      </c>
      <c r="N2475" s="37">
        <f t="shared" si="693"/>
        <v>0</v>
      </c>
      <c r="O2475" s="37">
        <v>0</v>
      </c>
      <c r="P2475" s="37">
        <v>0</v>
      </c>
      <c r="Q2475" s="21">
        <f t="shared" si="694"/>
        <v>39.790999999999997</v>
      </c>
      <c r="R2475" s="21">
        <f t="shared" si="703"/>
        <v>103.20833333333633</v>
      </c>
      <c r="S2475" s="21">
        <f t="shared" si="704"/>
        <v>8.5374867796235439</v>
      </c>
      <c r="T2475" s="21">
        <f t="shared" si="695"/>
        <v>86.147999999999996</v>
      </c>
      <c r="U2475" s="37">
        <f>VLOOKUP(Time_Zone, 'LSTM LookUp'!$B$5:$D$8, 3, FALSE)</f>
        <v>-75</v>
      </c>
      <c r="V2475" s="21">
        <f t="shared" si="705"/>
        <v>-0.71351204862722561</v>
      </c>
      <c r="W2475" s="21">
        <f t="shared" si="696"/>
        <v>70.969621987843198</v>
      </c>
      <c r="X2475" s="21">
        <f t="shared" si="697"/>
        <v>0</v>
      </c>
      <c r="Y2475" s="21">
        <f t="shared" si="698"/>
        <v>0</v>
      </c>
      <c r="Z2475" s="21">
        <f t="shared" si="706"/>
        <v>0</v>
      </c>
      <c r="AA2475" s="21">
        <f t="shared" si="699"/>
        <v>0</v>
      </c>
      <c r="AB2475" s="21">
        <f t="shared" si="700"/>
        <v>0</v>
      </c>
      <c r="AC2475" s="21">
        <f t="shared" si="701"/>
        <v>0</v>
      </c>
      <c r="AD2475" s="21">
        <f t="shared" si="707"/>
        <v>0</v>
      </c>
      <c r="AE2475" s="21" t="str">
        <f t="shared" si="702"/>
        <v>4/13/6:00</v>
      </c>
    </row>
    <row r="2476" spans="2:31">
      <c r="B2476" s="37">
        <v>4</v>
      </c>
      <c r="C2476" s="38">
        <v>13</v>
      </c>
      <c r="D2476" s="39">
        <v>7</v>
      </c>
      <c r="E2476" s="17">
        <v>8.3000000000000007</v>
      </c>
      <c r="F2476" s="17">
        <v>29</v>
      </c>
      <c r="G2476" s="17">
        <v>7</v>
      </c>
      <c r="H2476" s="37">
        <f t="shared" si="690"/>
        <v>46.94</v>
      </c>
      <c r="I2476" s="37">
        <f>IF(H2476&lt;'Roof Calculator'!$G$8, 1, 0)</f>
        <v>1</v>
      </c>
      <c r="J2476" s="37">
        <f>IF(H2476&gt;='Roof Calculator'!$G$8, 1, 0)</f>
        <v>0</v>
      </c>
      <c r="K2476" s="37">
        <f t="shared" si="691"/>
        <v>46.94</v>
      </c>
      <c r="L2476" s="37">
        <f t="shared" si="692"/>
        <v>0</v>
      </c>
      <c r="M2476" s="37">
        <v>0</v>
      </c>
      <c r="N2476" s="37">
        <f t="shared" si="693"/>
        <v>29</v>
      </c>
      <c r="O2476" s="37">
        <v>0</v>
      </c>
      <c r="P2476" s="37">
        <v>0</v>
      </c>
      <c r="Q2476" s="21">
        <f t="shared" si="694"/>
        <v>39.790999999999997</v>
      </c>
      <c r="R2476" s="21">
        <f t="shared" si="703"/>
        <v>103.250000000003</v>
      </c>
      <c r="S2476" s="21">
        <f t="shared" si="704"/>
        <v>8.5528283421777811</v>
      </c>
      <c r="T2476" s="21">
        <f t="shared" si="695"/>
        <v>86.147999999999996</v>
      </c>
      <c r="U2476" s="37">
        <f>VLOOKUP(Time_Zone, 'LSTM LookUp'!$B$5:$D$8, 3, FALSE)</f>
        <v>-75</v>
      </c>
      <c r="V2476" s="21">
        <f t="shared" si="705"/>
        <v>-0.70228274016177861</v>
      </c>
      <c r="W2476" s="21">
        <f t="shared" si="696"/>
        <v>85.972429314959527</v>
      </c>
      <c r="X2476" s="21">
        <f t="shared" si="697"/>
        <v>1.0398387315039317</v>
      </c>
      <c r="Y2476" s="21">
        <f t="shared" si="698"/>
        <v>30.039838731503931</v>
      </c>
      <c r="Z2476" s="21">
        <f t="shared" si="706"/>
        <v>9.5221042132935168</v>
      </c>
      <c r="AA2476" s="21">
        <f t="shared" si="699"/>
        <v>9.5221042132935168</v>
      </c>
      <c r="AB2476" s="21">
        <f t="shared" si="700"/>
        <v>0</v>
      </c>
      <c r="AC2476" s="21">
        <f t="shared" si="701"/>
        <v>0</v>
      </c>
      <c r="AD2476" s="21">
        <f t="shared" si="707"/>
        <v>0</v>
      </c>
      <c r="AE2476" s="21" t="str">
        <f t="shared" si="702"/>
        <v>4/13/7:00</v>
      </c>
    </row>
    <row r="2477" spans="2:31">
      <c r="B2477" s="37">
        <v>4</v>
      </c>
      <c r="C2477" s="38">
        <v>13</v>
      </c>
      <c r="D2477" s="39">
        <v>8</v>
      </c>
      <c r="E2477" s="17">
        <v>10</v>
      </c>
      <c r="F2477" s="17">
        <v>109</v>
      </c>
      <c r="G2477" s="17">
        <v>98</v>
      </c>
      <c r="H2477" s="37">
        <f t="shared" si="690"/>
        <v>50</v>
      </c>
      <c r="I2477" s="37">
        <f>IF(H2477&lt;'Roof Calculator'!$G$8, 1, 0)</f>
        <v>1</v>
      </c>
      <c r="J2477" s="37">
        <f>IF(H2477&gt;='Roof Calculator'!$G$8, 1, 0)</f>
        <v>0</v>
      </c>
      <c r="K2477" s="37">
        <f t="shared" si="691"/>
        <v>50</v>
      </c>
      <c r="L2477" s="37">
        <f t="shared" si="692"/>
        <v>0</v>
      </c>
      <c r="M2477" s="37">
        <v>0</v>
      </c>
      <c r="N2477" s="37">
        <f t="shared" si="693"/>
        <v>109</v>
      </c>
      <c r="O2477" s="37">
        <v>0</v>
      </c>
      <c r="P2477" s="37">
        <v>0</v>
      </c>
      <c r="Q2477" s="21">
        <f t="shared" si="694"/>
        <v>39.790999999999997</v>
      </c>
      <c r="R2477" s="21">
        <f t="shared" si="703"/>
        <v>103.29166666666967</v>
      </c>
      <c r="S2477" s="21">
        <f t="shared" si="704"/>
        <v>8.5681660893126939</v>
      </c>
      <c r="T2477" s="21">
        <f t="shared" si="695"/>
        <v>86.147999999999996</v>
      </c>
      <c r="U2477" s="37">
        <f>VLOOKUP(Time_Zone, 'LSTM LookUp'!$B$5:$D$8, 3, FALSE)</f>
        <v>-75</v>
      </c>
      <c r="V2477" s="21">
        <f t="shared" si="705"/>
        <v>-0.69106363125988846</v>
      </c>
      <c r="W2477" s="21">
        <f t="shared" si="696"/>
        <v>100.97523409218503</v>
      </c>
      <c r="X2477" s="21">
        <f t="shared" si="697"/>
        <v>-4.8320359746169892</v>
      </c>
      <c r="Y2477" s="21">
        <f t="shared" si="698"/>
        <v>104.16796402538301</v>
      </c>
      <c r="Z2477" s="21">
        <f t="shared" si="706"/>
        <v>33.019425237328768</v>
      </c>
      <c r="AA2477" s="21">
        <f t="shared" si="699"/>
        <v>33.019425237328768</v>
      </c>
      <c r="AB2477" s="21">
        <f t="shared" si="700"/>
        <v>0</v>
      </c>
      <c r="AC2477" s="21">
        <f t="shared" si="701"/>
        <v>0</v>
      </c>
      <c r="AD2477" s="21">
        <f t="shared" si="707"/>
        <v>0</v>
      </c>
      <c r="AE2477" s="21" t="str">
        <f t="shared" si="702"/>
        <v>4/13/8:00</v>
      </c>
    </row>
    <row r="2478" spans="2:31">
      <c r="B2478" s="37">
        <v>4</v>
      </c>
      <c r="C2478" s="38">
        <v>13</v>
      </c>
      <c r="D2478" s="39">
        <v>9</v>
      </c>
      <c r="E2478" s="17">
        <v>11.7</v>
      </c>
      <c r="F2478" s="17">
        <v>236</v>
      </c>
      <c r="G2478" s="17">
        <v>103</v>
      </c>
      <c r="H2478" s="37">
        <f t="shared" si="690"/>
        <v>53.06</v>
      </c>
      <c r="I2478" s="37">
        <f>IF(H2478&lt;'Roof Calculator'!$G$8, 1, 0)</f>
        <v>1</v>
      </c>
      <c r="J2478" s="37">
        <f>IF(H2478&gt;='Roof Calculator'!$G$8, 1, 0)</f>
        <v>0</v>
      </c>
      <c r="K2478" s="37">
        <f t="shared" si="691"/>
        <v>53.06</v>
      </c>
      <c r="L2478" s="37">
        <f t="shared" si="692"/>
        <v>0</v>
      </c>
      <c r="M2478" s="37">
        <v>0</v>
      </c>
      <c r="N2478" s="37">
        <f t="shared" si="693"/>
        <v>236</v>
      </c>
      <c r="O2478" s="37">
        <v>0</v>
      </c>
      <c r="P2478" s="37">
        <v>0</v>
      </c>
      <c r="Q2478" s="21">
        <f t="shared" si="694"/>
        <v>39.790999999999997</v>
      </c>
      <c r="R2478" s="21">
        <f t="shared" si="703"/>
        <v>103.33333333333634</v>
      </c>
      <c r="S2478" s="21">
        <f t="shared" si="704"/>
        <v>8.5835000137750548</v>
      </c>
      <c r="T2478" s="21">
        <f t="shared" si="695"/>
        <v>86.147999999999996</v>
      </c>
      <c r="U2478" s="37">
        <f>VLOOKUP(Time_Zone, 'LSTM LookUp'!$B$5:$D$8, 3, FALSE)</f>
        <v>-75</v>
      </c>
      <c r="V2478" s="21">
        <f t="shared" si="705"/>
        <v>-0.67985474343063579</v>
      </c>
      <c r="W2478" s="21">
        <f t="shared" si="696"/>
        <v>115.97803631414234</v>
      </c>
      <c r="X2478" s="21">
        <f t="shared" si="697"/>
        <v>-24.440260366186148</v>
      </c>
      <c r="Y2478" s="21">
        <f t="shared" si="698"/>
        <v>211.55973963381385</v>
      </c>
      <c r="Z2478" s="21">
        <f t="shared" si="706"/>
        <v>67.060742440595774</v>
      </c>
      <c r="AA2478" s="21">
        <f t="shared" si="699"/>
        <v>67.060742440595774</v>
      </c>
      <c r="AB2478" s="21">
        <f t="shared" si="700"/>
        <v>0</v>
      </c>
      <c r="AC2478" s="21">
        <f t="shared" si="701"/>
        <v>0</v>
      </c>
      <c r="AD2478" s="21">
        <f t="shared" si="707"/>
        <v>0</v>
      </c>
      <c r="AE2478" s="21" t="str">
        <f t="shared" si="702"/>
        <v>4/13/9:00</v>
      </c>
    </row>
    <row r="2479" spans="2:31">
      <c r="B2479" s="37">
        <v>4</v>
      </c>
      <c r="C2479" s="38">
        <v>13</v>
      </c>
      <c r="D2479" s="39">
        <v>10</v>
      </c>
      <c r="E2479" s="17">
        <v>12.8</v>
      </c>
      <c r="F2479" s="17">
        <v>259</v>
      </c>
      <c r="G2479" s="17">
        <v>10</v>
      </c>
      <c r="H2479" s="37">
        <f t="shared" si="690"/>
        <v>55.04</v>
      </c>
      <c r="I2479" s="37">
        <f>IF(H2479&lt;'Roof Calculator'!$G$8, 1, 0)</f>
        <v>0</v>
      </c>
      <c r="J2479" s="37">
        <f>IF(H2479&gt;='Roof Calculator'!$G$8, 1, 0)</f>
        <v>1</v>
      </c>
      <c r="K2479" s="37">
        <f t="shared" si="691"/>
        <v>0</v>
      </c>
      <c r="L2479" s="37">
        <f t="shared" si="692"/>
        <v>55.04</v>
      </c>
      <c r="M2479" s="37">
        <v>0</v>
      </c>
      <c r="N2479" s="37">
        <f t="shared" si="693"/>
        <v>259</v>
      </c>
      <c r="O2479" s="37">
        <v>0</v>
      </c>
      <c r="P2479" s="37">
        <v>0</v>
      </c>
      <c r="Q2479" s="21">
        <f t="shared" si="694"/>
        <v>39.790999999999997</v>
      </c>
      <c r="R2479" s="21">
        <f t="shared" si="703"/>
        <v>103.37500000000301</v>
      </c>
      <c r="S2479" s="21">
        <f t="shared" si="704"/>
        <v>8.5988301083111764</v>
      </c>
      <c r="T2479" s="21">
        <f t="shared" si="695"/>
        <v>86.147999999999996</v>
      </c>
      <c r="U2479" s="37">
        <f>VLOOKUP(Time_Zone, 'LSTM LookUp'!$B$5:$D$8, 3, FALSE)</f>
        <v>-75</v>
      </c>
      <c r="V2479" s="21">
        <f t="shared" si="705"/>
        <v>-0.6686560981560894</v>
      </c>
      <c r="W2479" s="21">
        <f t="shared" si="696"/>
        <v>130.98083597546096</v>
      </c>
      <c r="X2479" s="21">
        <f t="shared" si="697"/>
        <v>-4.0255900511984795</v>
      </c>
      <c r="Y2479" s="21">
        <f t="shared" si="698"/>
        <v>254.97440994880151</v>
      </c>
      <c r="Z2479" s="21">
        <f t="shared" si="706"/>
        <v>80.822434666045226</v>
      </c>
      <c r="AA2479" s="21">
        <f t="shared" si="699"/>
        <v>0</v>
      </c>
      <c r="AB2479" s="21">
        <f t="shared" si="700"/>
        <v>80.822434666045226</v>
      </c>
      <c r="AC2479" s="21">
        <f t="shared" si="701"/>
        <v>55.04</v>
      </c>
      <c r="AD2479" s="21">
        <f t="shared" si="707"/>
        <v>80.822434666045226</v>
      </c>
      <c r="AE2479" s="21" t="str">
        <f t="shared" si="702"/>
        <v>4/13/10:00</v>
      </c>
    </row>
    <row r="2480" spans="2:31">
      <c r="B2480" s="37">
        <v>4</v>
      </c>
      <c r="C2480" s="38">
        <v>13</v>
      </c>
      <c r="D2480" s="39">
        <v>11</v>
      </c>
      <c r="E2480" s="17">
        <v>12.8</v>
      </c>
      <c r="F2480" s="17">
        <v>242</v>
      </c>
      <c r="G2480" s="17">
        <v>8</v>
      </c>
      <c r="H2480" s="37">
        <f t="shared" si="690"/>
        <v>55.04</v>
      </c>
      <c r="I2480" s="37">
        <f>IF(H2480&lt;'Roof Calculator'!$G$8, 1, 0)</f>
        <v>0</v>
      </c>
      <c r="J2480" s="37">
        <f>IF(H2480&gt;='Roof Calculator'!$G$8, 1, 0)</f>
        <v>1</v>
      </c>
      <c r="K2480" s="37">
        <f t="shared" si="691"/>
        <v>0</v>
      </c>
      <c r="L2480" s="37">
        <f t="shared" si="692"/>
        <v>55.04</v>
      </c>
      <c r="M2480" s="37">
        <v>0</v>
      </c>
      <c r="N2480" s="37">
        <f t="shared" si="693"/>
        <v>242</v>
      </c>
      <c r="O2480" s="37">
        <v>0</v>
      </c>
      <c r="P2480" s="37">
        <v>0</v>
      </c>
      <c r="Q2480" s="21">
        <f t="shared" si="694"/>
        <v>39.790999999999997</v>
      </c>
      <c r="R2480" s="21">
        <f t="shared" si="703"/>
        <v>103.41666666666968</v>
      </c>
      <c r="S2480" s="21">
        <f t="shared" si="704"/>
        <v>8.6141563656669149</v>
      </c>
      <c r="T2480" s="21">
        <f t="shared" si="695"/>
        <v>86.147999999999996</v>
      </c>
      <c r="U2480" s="37">
        <f>VLOOKUP(Time_Zone, 'LSTM LookUp'!$B$5:$D$8, 3, FALSE)</f>
        <v>-75</v>
      </c>
      <c r="V2480" s="21">
        <f t="shared" si="705"/>
        <v>-0.6574677168912465</v>
      </c>
      <c r="W2480" s="21">
        <f t="shared" si="696"/>
        <v>145.98363307077722</v>
      </c>
      <c r="X2480" s="21">
        <f t="shared" si="697"/>
        <v>-4.2708367960637901</v>
      </c>
      <c r="Y2480" s="21">
        <f t="shared" si="698"/>
        <v>237.7291632039362</v>
      </c>
      <c r="Z2480" s="21">
        <f t="shared" si="706"/>
        <v>75.355992646955627</v>
      </c>
      <c r="AA2480" s="21">
        <f t="shared" si="699"/>
        <v>0</v>
      </c>
      <c r="AB2480" s="21">
        <f t="shared" si="700"/>
        <v>75.355992646955627</v>
      </c>
      <c r="AC2480" s="21">
        <f t="shared" si="701"/>
        <v>55.04</v>
      </c>
      <c r="AD2480" s="21">
        <f t="shared" si="707"/>
        <v>75.355992646955627</v>
      </c>
      <c r="AE2480" s="21" t="str">
        <f t="shared" si="702"/>
        <v>4/13/11:00</v>
      </c>
    </row>
    <row r="2481" spans="2:31">
      <c r="B2481" s="37">
        <v>4</v>
      </c>
      <c r="C2481" s="38">
        <v>13</v>
      </c>
      <c r="D2481" s="39">
        <v>12</v>
      </c>
      <c r="E2481" s="17">
        <v>13.3</v>
      </c>
      <c r="F2481" s="17">
        <v>425</v>
      </c>
      <c r="G2481" s="17">
        <v>12</v>
      </c>
      <c r="H2481" s="37">
        <f t="shared" si="690"/>
        <v>55.94</v>
      </c>
      <c r="I2481" s="37">
        <f>IF(H2481&lt;'Roof Calculator'!$G$8, 1, 0)</f>
        <v>0</v>
      </c>
      <c r="J2481" s="37">
        <f>IF(H2481&gt;='Roof Calculator'!$G$8, 1, 0)</f>
        <v>1</v>
      </c>
      <c r="K2481" s="37">
        <f t="shared" si="691"/>
        <v>0</v>
      </c>
      <c r="L2481" s="37">
        <f t="shared" si="692"/>
        <v>55.94</v>
      </c>
      <c r="M2481" s="37">
        <v>0</v>
      </c>
      <c r="N2481" s="37">
        <f t="shared" si="693"/>
        <v>425</v>
      </c>
      <c r="O2481" s="37">
        <v>0</v>
      </c>
      <c r="P2481" s="37">
        <v>0</v>
      </c>
      <c r="Q2481" s="21">
        <f t="shared" si="694"/>
        <v>39.790999999999997</v>
      </c>
      <c r="R2481" s="21">
        <f t="shared" si="703"/>
        <v>103.45833333333636</v>
      </c>
      <c r="S2481" s="21">
        <f t="shared" si="704"/>
        <v>8.6294787785876732</v>
      </c>
      <c r="T2481" s="21">
        <f t="shared" si="695"/>
        <v>86.147999999999996</v>
      </c>
      <c r="U2481" s="37">
        <f>VLOOKUP(Time_Zone, 'LSTM LookUp'!$B$5:$D$8, 3, FALSE)</f>
        <v>-75</v>
      </c>
      <c r="V2481" s="21">
        <f t="shared" si="705"/>
        <v>-0.64628962106399501</v>
      </c>
      <c r="W2481" s="21">
        <f t="shared" si="696"/>
        <v>160.98642759473398</v>
      </c>
      <c r="X2481" s="21">
        <f t="shared" si="697"/>
        <v>-7.4665384579834519</v>
      </c>
      <c r="Y2481" s="21">
        <f t="shared" si="698"/>
        <v>417.53346154201654</v>
      </c>
      <c r="Z2481" s="21">
        <f t="shared" si="706"/>
        <v>132.35081482547014</v>
      </c>
      <c r="AA2481" s="21">
        <f t="shared" si="699"/>
        <v>0</v>
      </c>
      <c r="AB2481" s="21">
        <f t="shared" si="700"/>
        <v>132.35081482547014</v>
      </c>
      <c r="AC2481" s="21">
        <f t="shared" si="701"/>
        <v>55.94</v>
      </c>
      <c r="AD2481" s="21">
        <f t="shared" si="707"/>
        <v>132.35081482547014</v>
      </c>
      <c r="AE2481" s="21" t="str">
        <f t="shared" si="702"/>
        <v>4/13/12:00</v>
      </c>
    </row>
    <row r="2482" spans="2:31">
      <c r="B2482" s="37">
        <v>4</v>
      </c>
      <c r="C2482" s="38">
        <v>13</v>
      </c>
      <c r="D2482" s="39">
        <v>13</v>
      </c>
      <c r="E2482" s="17">
        <v>12.2</v>
      </c>
      <c r="F2482" s="17">
        <v>217</v>
      </c>
      <c r="G2482" s="17">
        <v>1</v>
      </c>
      <c r="H2482" s="37">
        <f t="shared" si="690"/>
        <v>53.96</v>
      </c>
      <c r="I2482" s="37">
        <f>IF(H2482&lt;'Roof Calculator'!$G$8, 1, 0)</f>
        <v>1</v>
      </c>
      <c r="J2482" s="37">
        <f>IF(H2482&gt;='Roof Calculator'!$G$8, 1, 0)</f>
        <v>0</v>
      </c>
      <c r="K2482" s="37">
        <f t="shared" si="691"/>
        <v>53.96</v>
      </c>
      <c r="L2482" s="37">
        <f t="shared" si="692"/>
        <v>0</v>
      </c>
      <c r="M2482" s="37">
        <v>0</v>
      </c>
      <c r="N2482" s="37">
        <f t="shared" si="693"/>
        <v>217</v>
      </c>
      <c r="O2482" s="37">
        <v>0</v>
      </c>
      <c r="P2482" s="37">
        <v>0</v>
      </c>
      <c r="Q2482" s="21">
        <f t="shared" si="694"/>
        <v>39.790999999999997</v>
      </c>
      <c r="R2482" s="21">
        <f t="shared" si="703"/>
        <v>103.50000000000303</v>
      </c>
      <c r="S2482" s="21">
        <f t="shared" si="704"/>
        <v>8.6447973398183873</v>
      </c>
      <c r="T2482" s="21">
        <f t="shared" si="695"/>
        <v>86.147999999999996</v>
      </c>
      <c r="U2482" s="37">
        <f>VLOOKUP(Time_Zone, 'LSTM LookUp'!$B$5:$D$8, 3, FALSE)</f>
        <v>-75</v>
      </c>
      <c r="V2482" s="21">
        <f t="shared" si="705"/>
        <v>-0.63512183207506923</v>
      </c>
      <c r="W2482" s="21">
        <f t="shared" si="696"/>
        <v>175.98921954198124</v>
      </c>
      <c r="X2482" s="21">
        <f t="shared" si="697"/>
        <v>-0.66159840848713214</v>
      </c>
      <c r="Y2482" s="21">
        <f t="shared" si="698"/>
        <v>216.33840159151288</v>
      </c>
      <c r="Z2482" s="21">
        <f t="shared" si="706"/>
        <v>68.575494818863049</v>
      </c>
      <c r="AA2482" s="21">
        <f t="shared" si="699"/>
        <v>68.575494818863049</v>
      </c>
      <c r="AB2482" s="21">
        <f t="shared" si="700"/>
        <v>0</v>
      </c>
      <c r="AC2482" s="21">
        <f t="shared" si="701"/>
        <v>0</v>
      </c>
      <c r="AD2482" s="21">
        <f t="shared" si="707"/>
        <v>0</v>
      </c>
      <c r="AE2482" s="21" t="str">
        <f t="shared" si="702"/>
        <v>4/13/13:00</v>
      </c>
    </row>
    <row r="2483" spans="2:31">
      <c r="B2483" s="37">
        <v>4</v>
      </c>
      <c r="C2483" s="38">
        <v>13</v>
      </c>
      <c r="D2483" s="39">
        <v>14</v>
      </c>
      <c r="E2483" s="17">
        <v>10</v>
      </c>
      <c r="F2483" s="17">
        <v>196</v>
      </c>
      <c r="G2483" s="17">
        <v>4</v>
      </c>
      <c r="H2483" s="37">
        <f t="shared" si="690"/>
        <v>50</v>
      </c>
      <c r="I2483" s="37">
        <f>IF(H2483&lt;'Roof Calculator'!$G$8, 1, 0)</f>
        <v>1</v>
      </c>
      <c r="J2483" s="37">
        <f>IF(H2483&gt;='Roof Calculator'!$G$8, 1, 0)</f>
        <v>0</v>
      </c>
      <c r="K2483" s="37">
        <f t="shared" si="691"/>
        <v>50</v>
      </c>
      <c r="L2483" s="37">
        <f t="shared" si="692"/>
        <v>0</v>
      </c>
      <c r="M2483" s="37">
        <v>0</v>
      </c>
      <c r="N2483" s="37">
        <f t="shared" si="693"/>
        <v>196</v>
      </c>
      <c r="O2483" s="37">
        <v>0</v>
      </c>
      <c r="P2483" s="37">
        <v>0</v>
      </c>
      <c r="Q2483" s="21">
        <f t="shared" si="694"/>
        <v>39.790999999999997</v>
      </c>
      <c r="R2483" s="21">
        <f t="shared" si="703"/>
        <v>103.5416666666697</v>
      </c>
      <c r="S2483" s="21">
        <f t="shared" si="704"/>
        <v>8.6601120421035578</v>
      </c>
      <c r="T2483" s="21">
        <f t="shared" si="695"/>
        <v>86.147999999999996</v>
      </c>
      <c r="U2483" s="37">
        <f>VLOOKUP(Time_Zone, 'LSTM LookUp'!$B$5:$D$8, 3, FALSE)</f>
        <v>-75</v>
      </c>
      <c r="V2483" s="21">
        <f t="shared" si="705"/>
        <v>-0.62396437129800897</v>
      </c>
      <c r="W2483" s="21">
        <f t="shared" si="696"/>
        <v>190.99200890717549</v>
      </c>
      <c r="X2483" s="21">
        <f t="shared" si="697"/>
        <v>-2.597290557415608</v>
      </c>
      <c r="Y2483" s="21">
        <f t="shared" si="698"/>
        <v>193.40270944258438</v>
      </c>
      <c r="Z2483" s="21">
        <f t="shared" si="706"/>
        <v>61.305280993877552</v>
      </c>
      <c r="AA2483" s="21">
        <f t="shared" si="699"/>
        <v>61.305280993877552</v>
      </c>
      <c r="AB2483" s="21">
        <f t="shared" si="700"/>
        <v>0</v>
      </c>
      <c r="AC2483" s="21">
        <f t="shared" si="701"/>
        <v>0</v>
      </c>
      <c r="AD2483" s="21">
        <f t="shared" si="707"/>
        <v>0</v>
      </c>
      <c r="AE2483" s="21" t="str">
        <f t="shared" si="702"/>
        <v>4/13/14:00</v>
      </c>
    </row>
    <row r="2484" spans="2:31">
      <c r="B2484" s="37">
        <v>4</v>
      </c>
      <c r="C2484" s="38">
        <v>13</v>
      </c>
      <c r="D2484" s="39">
        <v>15</v>
      </c>
      <c r="E2484" s="17">
        <v>11.1</v>
      </c>
      <c r="F2484" s="17">
        <v>209</v>
      </c>
      <c r="G2484" s="17">
        <v>4</v>
      </c>
      <c r="H2484" s="37">
        <f t="shared" si="690"/>
        <v>51.98</v>
      </c>
      <c r="I2484" s="37">
        <f>IF(H2484&lt;'Roof Calculator'!$G$8, 1, 0)</f>
        <v>1</v>
      </c>
      <c r="J2484" s="37">
        <f>IF(H2484&gt;='Roof Calculator'!$G$8, 1, 0)</f>
        <v>0</v>
      </c>
      <c r="K2484" s="37">
        <f t="shared" si="691"/>
        <v>51.98</v>
      </c>
      <c r="L2484" s="37">
        <f t="shared" si="692"/>
        <v>0</v>
      </c>
      <c r="M2484" s="37">
        <v>0</v>
      </c>
      <c r="N2484" s="37">
        <f t="shared" si="693"/>
        <v>209</v>
      </c>
      <c r="O2484" s="37">
        <v>0</v>
      </c>
      <c r="P2484" s="37">
        <v>0</v>
      </c>
      <c r="Q2484" s="21">
        <f t="shared" si="694"/>
        <v>39.790999999999997</v>
      </c>
      <c r="R2484" s="21">
        <f t="shared" si="703"/>
        <v>103.58333333333637</v>
      </c>
      <c r="S2484" s="21">
        <f t="shared" si="704"/>
        <v>8.6754228781872129</v>
      </c>
      <c r="T2484" s="21">
        <f t="shared" si="695"/>
        <v>86.147999999999996</v>
      </c>
      <c r="U2484" s="37">
        <f>VLOOKUP(Time_Zone, 'LSTM LookUp'!$B$5:$D$8, 3, FALSE)</f>
        <v>-75</v>
      </c>
      <c r="V2484" s="21">
        <f t="shared" si="705"/>
        <v>-0.61281726007911075</v>
      </c>
      <c r="W2484" s="21">
        <f t="shared" si="696"/>
        <v>205.99479568498023</v>
      </c>
      <c r="X2484" s="21">
        <f t="shared" si="697"/>
        <v>-2.3448551269959665</v>
      </c>
      <c r="Y2484" s="21">
        <f t="shared" si="698"/>
        <v>206.65514487300402</v>
      </c>
      <c r="Z2484" s="21">
        <f t="shared" si="706"/>
        <v>65.506071563237612</v>
      </c>
      <c r="AA2484" s="21">
        <f t="shared" si="699"/>
        <v>65.506071563237612</v>
      </c>
      <c r="AB2484" s="21">
        <f t="shared" si="700"/>
        <v>0</v>
      </c>
      <c r="AC2484" s="21">
        <f t="shared" si="701"/>
        <v>0</v>
      </c>
      <c r="AD2484" s="21">
        <f t="shared" si="707"/>
        <v>0</v>
      </c>
      <c r="AE2484" s="21" t="str">
        <f t="shared" si="702"/>
        <v>4/13/15:00</v>
      </c>
    </row>
    <row r="2485" spans="2:31">
      <c r="B2485" s="37">
        <v>4</v>
      </c>
      <c r="C2485" s="38">
        <v>13</v>
      </c>
      <c r="D2485" s="39">
        <v>16</v>
      </c>
      <c r="E2485" s="17">
        <v>12.2</v>
      </c>
      <c r="F2485" s="17">
        <v>257</v>
      </c>
      <c r="G2485" s="17">
        <v>1</v>
      </c>
      <c r="H2485" s="37">
        <f t="shared" si="690"/>
        <v>53.96</v>
      </c>
      <c r="I2485" s="37">
        <f>IF(H2485&lt;'Roof Calculator'!$G$8, 1, 0)</f>
        <v>1</v>
      </c>
      <c r="J2485" s="37">
        <f>IF(H2485&gt;='Roof Calculator'!$G$8, 1, 0)</f>
        <v>0</v>
      </c>
      <c r="K2485" s="37">
        <f t="shared" si="691"/>
        <v>53.96</v>
      </c>
      <c r="L2485" s="37">
        <f t="shared" si="692"/>
        <v>0</v>
      </c>
      <c r="M2485" s="37">
        <v>0</v>
      </c>
      <c r="N2485" s="37">
        <f t="shared" si="693"/>
        <v>257</v>
      </c>
      <c r="O2485" s="37">
        <v>0</v>
      </c>
      <c r="P2485" s="37">
        <v>0</v>
      </c>
      <c r="Q2485" s="21">
        <f t="shared" si="694"/>
        <v>39.790999999999997</v>
      </c>
      <c r="R2485" s="21">
        <f t="shared" si="703"/>
        <v>103.62500000000304</v>
      </c>
      <c r="S2485" s="21">
        <f t="shared" si="704"/>
        <v>8.6907298408129314</v>
      </c>
      <c r="T2485" s="21">
        <f t="shared" si="695"/>
        <v>86.147999999999996</v>
      </c>
      <c r="U2485" s="37">
        <f>VLOOKUP(Time_Zone, 'LSTM LookUp'!$B$5:$D$8, 3, FALSE)</f>
        <v>-75</v>
      </c>
      <c r="V2485" s="21">
        <f t="shared" si="705"/>
        <v>-0.60168051973739245</v>
      </c>
      <c r="W2485" s="21">
        <f t="shared" si="696"/>
        <v>220.99757987006564</v>
      </c>
      <c r="X2485" s="21">
        <f t="shared" si="697"/>
        <v>-0.4765666665497702</v>
      </c>
      <c r="Y2485" s="21">
        <f t="shared" si="698"/>
        <v>256.52343333345021</v>
      </c>
      <c r="Z2485" s="21">
        <f t="shared" si="706"/>
        <v>81.31344802431552</v>
      </c>
      <c r="AA2485" s="21">
        <f t="shared" si="699"/>
        <v>81.31344802431552</v>
      </c>
      <c r="AB2485" s="21">
        <f t="shared" si="700"/>
        <v>0</v>
      </c>
      <c r="AC2485" s="21">
        <f t="shared" si="701"/>
        <v>0</v>
      </c>
      <c r="AD2485" s="21">
        <f t="shared" si="707"/>
        <v>0</v>
      </c>
      <c r="AE2485" s="21" t="str">
        <f t="shared" si="702"/>
        <v>4/13/16:00</v>
      </c>
    </row>
    <row r="2486" spans="2:31">
      <c r="B2486" s="37">
        <v>4</v>
      </c>
      <c r="C2486" s="38">
        <v>13</v>
      </c>
      <c r="D2486" s="39">
        <v>17</v>
      </c>
      <c r="E2486" s="17">
        <v>12.8</v>
      </c>
      <c r="F2486" s="17">
        <v>213</v>
      </c>
      <c r="G2486" s="17">
        <v>147</v>
      </c>
      <c r="H2486" s="37">
        <f t="shared" si="690"/>
        <v>55.04</v>
      </c>
      <c r="I2486" s="37">
        <f>IF(H2486&lt;'Roof Calculator'!$G$8, 1, 0)</f>
        <v>0</v>
      </c>
      <c r="J2486" s="37">
        <f>IF(H2486&gt;='Roof Calculator'!$G$8, 1, 0)</f>
        <v>1</v>
      </c>
      <c r="K2486" s="37">
        <f t="shared" si="691"/>
        <v>0</v>
      </c>
      <c r="L2486" s="37">
        <f t="shared" si="692"/>
        <v>55.04</v>
      </c>
      <c r="M2486" s="37">
        <v>0</v>
      </c>
      <c r="N2486" s="37">
        <f t="shared" si="693"/>
        <v>213</v>
      </c>
      <c r="O2486" s="37">
        <v>0</v>
      </c>
      <c r="P2486" s="37">
        <v>0</v>
      </c>
      <c r="Q2486" s="21">
        <f t="shared" si="694"/>
        <v>39.790999999999997</v>
      </c>
      <c r="R2486" s="21">
        <f t="shared" si="703"/>
        <v>103.66666666666971</v>
      </c>
      <c r="S2486" s="21">
        <f t="shared" si="704"/>
        <v>8.7060329227238462</v>
      </c>
      <c r="T2486" s="21">
        <f t="shared" si="695"/>
        <v>86.147999999999996</v>
      </c>
      <c r="U2486" s="37">
        <f>VLOOKUP(Time_Zone, 'LSTM LookUp'!$B$5:$D$8, 3, FALSE)</f>
        <v>-75</v>
      </c>
      <c r="V2486" s="21">
        <f t="shared" si="705"/>
        <v>-0.59055417156454271</v>
      </c>
      <c r="W2486" s="21">
        <f t="shared" si="696"/>
        <v>236.00036145710885</v>
      </c>
      <c r="X2486" s="21">
        <f t="shared" si="697"/>
        <v>-48.193705170778834</v>
      </c>
      <c r="Y2486" s="21">
        <f t="shared" si="698"/>
        <v>164.80629482922117</v>
      </c>
      <c r="Z2486" s="21">
        <f t="shared" si="706"/>
        <v>52.240717015728606</v>
      </c>
      <c r="AA2486" s="21">
        <f t="shared" si="699"/>
        <v>0</v>
      </c>
      <c r="AB2486" s="21">
        <f t="shared" si="700"/>
        <v>52.240717015728606</v>
      </c>
      <c r="AC2486" s="21">
        <f t="shared" si="701"/>
        <v>55.04</v>
      </c>
      <c r="AD2486" s="21">
        <f t="shared" si="707"/>
        <v>52.240717015728606</v>
      </c>
      <c r="AE2486" s="21" t="str">
        <f t="shared" si="702"/>
        <v>4/13/17:00</v>
      </c>
    </row>
    <row r="2487" spans="2:31">
      <c r="B2487" s="37">
        <v>4</v>
      </c>
      <c r="C2487" s="38">
        <v>13</v>
      </c>
      <c r="D2487" s="39">
        <v>18</v>
      </c>
      <c r="E2487" s="17">
        <v>13.3</v>
      </c>
      <c r="F2487" s="17">
        <v>142</v>
      </c>
      <c r="G2487" s="17">
        <v>87</v>
      </c>
      <c r="H2487" s="37">
        <f t="shared" si="690"/>
        <v>55.94</v>
      </c>
      <c r="I2487" s="37">
        <f>IF(H2487&lt;'Roof Calculator'!$G$8, 1, 0)</f>
        <v>0</v>
      </c>
      <c r="J2487" s="37">
        <f>IF(H2487&gt;='Roof Calculator'!$G$8, 1, 0)</f>
        <v>1</v>
      </c>
      <c r="K2487" s="37">
        <f t="shared" si="691"/>
        <v>0</v>
      </c>
      <c r="L2487" s="37">
        <f t="shared" si="692"/>
        <v>55.94</v>
      </c>
      <c r="M2487" s="37">
        <v>0</v>
      </c>
      <c r="N2487" s="37">
        <f t="shared" si="693"/>
        <v>142</v>
      </c>
      <c r="O2487" s="37">
        <v>0</v>
      </c>
      <c r="P2487" s="37">
        <v>0</v>
      </c>
      <c r="Q2487" s="21">
        <f t="shared" si="694"/>
        <v>39.790999999999997</v>
      </c>
      <c r="R2487" s="21">
        <f t="shared" si="703"/>
        <v>103.70833333333638</v>
      </c>
      <c r="S2487" s="21">
        <f t="shared" si="704"/>
        <v>8.7213321166626283</v>
      </c>
      <c r="T2487" s="21">
        <f t="shared" si="695"/>
        <v>86.147999999999996</v>
      </c>
      <c r="U2487" s="37">
        <f>VLOOKUP(Time_Zone, 'LSTM LookUp'!$B$5:$D$8, 3, FALSE)</f>
        <v>-75</v>
      </c>
      <c r="V2487" s="21">
        <f t="shared" si="705"/>
        <v>-0.57943823682488282</v>
      </c>
      <c r="W2487" s="21">
        <f t="shared" si="696"/>
        <v>251.00314044079377</v>
      </c>
      <c r="X2487" s="21">
        <f t="shared" si="697"/>
        <v>-13.066420120096842</v>
      </c>
      <c r="Y2487" s="21">
        <f t="shared" si="698"/>
        <v>128.93357987990316</v>
      </c>
      <c r="Z2487" s="21">
        <f t="shared" si="706"/>
        <v>40.869692916223485</v>
      </c>
      <c r="AA2487" s="21">
        <f t="shared" si="699"/>
        <v>0</v>
      </c>
      <c r="AB2487" s="21">
        <f t="shared" si="700"/>
        <v>40.869692916223485</v>
      </c>
      <c r="AC2487" s="21">
        <f t="shared" si="701"/>
        <v>55.94</v>
      </c>
      <c r="AD2487" s="21">
        <f t="shared" si="707"/>
        <v>40.869692916223485</v>
      </c>
      <c r="AE2487" s="21" t="str">
        <f t="shared" si="702"/>
        <v>4/13/18:00</v>
      </c>
    </row>
    <row r="2488" spans="2:31">
      <c r="B2488" s="37">
        <v>4</v>
      </c>
      <c r="C2488" s="38">
        <v>13</v>
      </c>
      <c r="D2488" s="39">
        <v>19</v>
      </c>
      <c r="E2488" s="17">
        <v>13.3</v>
      </c>
      <c r="F2488" s="17">
        <v>44</v>
      </c>
      <c r="G2488" s="17">
        <v>2</v>
      </c>
      <c r="H2488" s="37">
        <f t="shared" si="690"/>
        <v>55.94</v>
      </c>
      <c r="I2488" s="37">
        <f>IF(H2488&lt;'Roof Calculator'!$G$8, 1, 0)</f>
        <v>0</v>
      </c>
      <c r="J2488" s="37">
        <f>IF(H2488&gt;='Roof Calculator'!$G$8, 1, 0)</f>
        <v>1</v>
      </c>
      <c r="K2488" s="37">
        <f t="shared" si="691"/>
        <v>0</v>
      </c>
      <c r="L2488" s="37">
        <f t="shared" si="692"/>
        <v>55.94</v>
      </c>
      <c r="M2488" s="37">
        <v>0</v>
      </c>
      <c r="N2488" s="37">
        <f t="shared" si="693"/>
        <v>44</v>
      </c>
      <c r="O2488" s="37">
        <v>0</v>
      </c>
      <c r="P2488" s="37">
        <v>0</v>
      </c>
      <c r="Q2488" s="21">
        <f t="shared" si="694"/>
        <v>39.790999999999997</v>
      </c>
      <c r="R2488" s="21">
        <f t="shared" si="703"/>
        <v>103.75000000000306</v>
      </c>
      <c r="S2488" s="21">
        <f t="shared" si="704"/>
        <v>8.7366274153714993</v>
      </c>
      <c r="T2488" s="21">
        <f t="shared" si="695"/>
        <v>86.147999999999996</v>
      </c>
      <c r="U2488" s="37">
        <f>VLOOKUP(Time_Zone, 'LSTM LookUp'!$B$5:$D$8, 3, FALSE)</f>
        <v>-75</v>
      </c>
      <c r="V2488" s="21">
        <f t="shared" si="705"/>
        <v>-0.56833273675532303</v>
      </c>
      <c r="W2488" s="21">
        <f t="shared" si="696"/>
        <v>266.00591681581119</v>
      </c>
      <c r="X2488" s="21">
        <f t="shared" si="697"/>
        <v>8.8620108855495192E-2</v>
      </c>
      <c r="Y2488" s="21">
        <f t="shared" si="698"/>
        <v>44.088620108855494</v>
      </c>
      <c r="Z2488" s="21">
        <f t="shared" si="706"/>
        <v>13.975322539150405</v>
      </c>
      <c r="AA2488" s="21">
        <f t="shared" si="699"/>
        <v>0</v>
      </c>
      <c r="AB2488" s="21">
        <f t="shared" si="700"/>
        <v>13.975322539150405</v>
      </c>
      <c r="AC2488" s="21">
        <f t="shared" si="701"/>
        <v>55.94</v>
      </c>
      <c r="AD2488" s="21">
        <f t="shared" si="707"/>
        <v>13.975322539150405</v>
      </c>
      <c r="AE2488" s="21" t="str">
        <f t="shared" si="702"/>
        <v>4/13/19:00</v>
      </c>
    </row>
    <row r="2489" spans="2:31">
      <c r="B2489" s="37">
        <v>4</v>
      </c>
      <c r="C2489" s="38">
        <v>13</v>
      </c>
      <c r="D2489" s="39">
        <v>20</v>
      </c>
      <c r="E2489" s="17">
        <v>12.8</v>
      </c>
      <c r="F2489" s="17">
        <v>3</v>
      </c>
      <c r="G2489" s="17">
        <v>0</v>
      </c>
      <c r="H2489" s="37">
        <f t="shared" si="690"/>
        <v>55.04</v>
      </c>
      <c r="I2489" s="37">
        <f>IF(H2489&lt;'Roof Calculator'!$G$8, 1, 0)</f>
        <v>0</v>
      </c>
      <c r="J2489" s="37">
        <f>IF(H2489&gt;='Roof Calculator'!$G$8, 1, 0)</f>
        <v>1</v>
      </c>
      <c r="K2489" s="37">
        <f t="shared" si="691"/>
        <v>0</v>
      </c>
      <c r="L2489" s="37">
        <f t="shared" si="692"/>
        <v>55.04</v>
      </c>
      <c r="M2489" s="37">
        <v>0</v>
      </c>
      <c r="N2489" s="37">
        <f t="shared" si="693"/>
        <v>3</v>
      </c>
      <c r="O2489" s="37">
        <v>0</v>
      </c>
      <c r="P2489" s="37">
        <v>0</v>
      </c>
      <c r="Q2489" s="21">
        <f t="shared" si="694"/>
        <v>39.790999999999997</v>
      </c>
      <c r="R2489" s="21">
        <f t="shared" si="703"/>
        <v>103.79166666666973</v>
      </c>
      <c r="S2489" s="21">
        <f t="shared" si="704"/>
        <v>8.7519188115922315</v>
      </c>
      <c r="T2489" s="21">
        <f t="shared" si="695"/>
        <v>86.147999999999996</v>
      </c>
      <c r="U2489" s="37">
        <f>VLOOKUP(Time_Zone, 'LSTM LookUp'!$B$5:$D$8, 3, FALSE)</f>
        <v>-75</v>
      </c>
      <c r="V2489" s="21">
        <f t="shared" si="705"/>
        <v>-0.5572376925653183</v>
      </c>
      <c r="W2489" s="21">
        <f t="shared" si="696"/>
        <v>281.00869057685873</v>
      </c>
      <c r="X2489" s="21">
        <f t="shared" si="697"/>
        <v>0</v>
      </c>
      <c r="Y2489" s="21">
        <f t="shared" si="698"/>
        <v>3</v>
      </c>
      <c r="Z2489" s="21">
        <f t="shared" si="706"/>
        <v>0.95094760312151616</v>
      </c>
      <c r="AA2489" s="21">
        <f t="shared" si="699"/>
        <v>0</v>
      </c>
      <c r="AB2489" s="21">
        <f t="shared" si="700"/>
        <v>0.95094760312151616</v>
      </c>
      <c r="AC2489" s="21">
        <f t="shared" si="701"/>
        <v>55.04</v>
      </c>
      <c r="AD2489" s="21">
        <f t="shared" si="707"/>
        <v>0.95094760312151616</v>
      </c>
      <c r="AE2489" s="21" t="str">
        <f t="shared" si="702"/>
        <v>4/13/20:00</v>
      </c>
    </row>
    <row r="2490" spans="2:31">
      <c r="B2490" s="37">
        <v>4</v>
      </c>
      <c r="C2490" s="38">
        <v>13</v>
      </c>
      <c r="D2490" s="39">
        <v>21</v>
      </c>
      <c r="E2490" s="17">
        <v>13.9</v>
      </c>
      <c r="F2490" s="17">
        <v>0</v>
      </c>
      <c r="G2490" s="17">
        <v>0</v>
      </c>
      <c r="H2490" s="37">
        <f t="shared" si="690"/>
        <v>57.02</v>
      </c>
      <c r="I2490" s="37">
        <f>IF(H2490&lt;'Roof Calculator'!$G$8, 1, 0)</f>
        <v>0</v>
      </c>
      <c r="J2490" s="37">
        <f>IF(H2490&gt;='Roof Calculator'!$G$8, 1, 0)</f>
        <v>1</v>
      </c>
      <c r="K2490" s="37">
        <f t="shared" si="691"/>
        <v>0</v>
      </c>
      <c r="L2490" s="37">
        <f t="shared" si="692"/>
        <v>57.02</v>
      </c>
      <c r="M2490" s="37">
        <v>0</v>
      </c>
      <c r="N2490" s="37">
        <f t="shared" si="693"/>
        <v>0</v>
      </c>
      <c r="O2490" s="37">
        <v>0</v>
      </c>
      <c r="P2490" s="37">
        <v>0</v>
      </c>
      <c r="Q2490" s="21">
        <f t="shared" si="694"/>
        <v>39.790999999999997</v>
      </c>
      <c r="R2490" s="21">
        <f t="shared" si="703"/>
        <v>103.8333333333364</v>
      </c>
      <c r="S2490" s="21">
        <f t="shared" si="704"/>
        <v>8.7672062980661476</v>
      </c>
      <c r="T2490" s="21">
        <f t="shared" si="695"/>
        <v>86.147999999999996</v>
      </c>
      <c r="U2490" s="37">
        <f>VLOOKUP(Time_Zone, 'LSTM LookUp'!$B$5:$D$8, 3, FALSE)</f>
        <v>-75</v>
      </c>
      <c r="V2490" s="21">
        <f t="shared" si="705"/>
        <v>-0.54615312543682548</v>
      </c>
      <c r="W2490" s="21">
        <f t="shared" si="696"/>
        <v>296.01146171864076</v>
      </c>
      <c r="X2490" s="21">
        <f t="shared" si="697"/>
        <v>0</v>
      </c>
      <c r="Y2490" s="21">
        <f t="shared" si="698"/>
        <v>0</v>
      </c>
      <c r="Z2490" s="21">
        <f t="shared" si="706"/>
        <v>0</v>
      </c>
      <c r="AA2490" s="21">
        <f t="shared" si="699"/>
        <v>0</v>
      </c>
      <c r="AB2490" s="21">
        <f t="shared" si="700"/>
        <v>0</v>
      </c>
      <c r="AC2490" s="21">
        <f t="shared" si="701"/>
        <v>57.02</v>
      </c>
      <c r="AD2490" s="21">
        <f t="shared" si="707"/>
        <v>0</v>
      </c>
      <c r="AE2490" s="21" t="str">
        <f t="shared" si="702"/>
        <v>4/13/21:00</v>
      </c>
    </row>
    <row r="2491" spans="2:31">
      <c r="B2491" s="37">
        <v>4</v>
      </c>
      <c r="C2491" s="38">
        <v>13</v>
      </c>
      <c r="D2491" s="39">
        <v>22</v>
      </c>
      <c r="E2491" s="17">
        <v>13.3</v>
      </c>
      <c r="F2491" s="17">
        <v>0</v>
      </c>
      <c r="G2491" s="17">
        <v>0</v>
      </c>
      <c r="H2491" s="37">
        <f t="shared" si="690"/>
        <v>55.94</v>
      </c>
      <c r="I2491" s="37">
        <f>IF(H2491&lt;'Roof Calculator'!$G$8, 1, 0)</f>
        <v>0</v>
      </c>
      <c r="J2491" s="37">
        <f>IF(H2491&gt;='Roof Calculator'!$G$8, 1, 0)</f>
        <v>1</v>
      </c>
      <c r="K2491" s="37">
        <f t="shared" si="691"/>
        <v>0</v>
      </c>
      <c r="L2491" s="37">
        <f t="shared" si="692"/>
        <v>55.94</v>
      </c>
      <c r="M2491" s="37">
        <v>0</v>
      </c>
      <c r="N2491" s="37">
        <f t="shared" si="693"/>
        <v>0</v>
      </c>
      <c r="O2491" s="37">
        <v>0</v>
      </c>
      <c r="P2491" s="37">
        <v>0</v>
      </c>
      <c r="Q2491" s="21">
        <f t="shared" si="694"/>
        <v>39.790999999999997</v>
      </c>
      <c r="R2491" s="21">
        <f t="shared" si="703"/>
        <v>103.87500000000307</v>
      </c>
      <c r="S2491" s="21">
        <f t="shared" si="704"/>
        <v>8.7824898675341068</v>
      </c>
      <c r="T2491" s="21">
        <f t="shared" si="695"/>
        <v>86.147999999999996</v>
      </c>
      <c r="U2491" s="37">
        <f>VLOOKUP(Time_Zone, 'LSTM LookUp'!$B$5:$D$8, 3, FALSE)</f>
        <v>-75</v>
      </c>
      <c r="V2491" s="21">
        <f t="shared" si="705"/>
        <v>-0.53507905652426691</v>
      </c>
      <c r="W2491" s="21">
        <f t="shared" si="696"/>
        <v>311.01423023586892</v>
      </c>
      <c r="X2491" s="21">
        <f t="shared" si="697"/>
        <v>0</v>
      </c>
      <c r="Y2491" s="21">
        <f t="shared" si="698"/>
        <v>0</v>
      </c>
      <c r="Z2491" s="21">
        <f t="shared" si="706"/>
        <v>0</v>
      </c>
      <c r="AA2491" s="21">
        <f t="shared" si="699"/>
        <v>0</v>
      </c>
      <c r="AB2491" s="21">
        <f t="shared" si="700"/>
        <v>0</v>
      </c>
      <c r="AC2491" s="21">
        <f t="shared" si="701"/>
        <v>55.94</v>
      </c>
      <c r="AD2491" s="21">
        <f t="shared" si="707"/>
        <v>0</v>
      </c>
      <c r="AE2491" s="21" t="str">
        <f t="shared" si="702"/>
        <v>4/13/22:00</v>
      </c>
    </row>
    <row r="2492" spans="2:31">
      <c r="B2492" s="37">
        <v>4</v>
      </c>
      <c r="C2492" s="38">
        <v>13</v>
      </c>
      <c r="D2492" s="39">
        <v>23</v>
      </c>
      <c r="E2492" s="17">
        <v>13.9</v>
      </c>
      <c r="F2492" s="17">
        <v>0</v>
      </c>
      <c r="G2492" s="17">
        <v>0</v>
      </c>
      <c r="H2492" s="37">
        <f t="shared" si="690"/>
        <v>57.02</v>
      </c>
      <c r="I2492" s="37">
        <f>IF(H2492&lt;'Roof Calculator'!$G$8, 1, 0)</f>
        <v>0</v>
      </c>
      <c r="J2492" s="37">
        <f>IF(H2492&gt;='Roof Calculator'!$G$8, 1, 0)</f>
        <v>1</v>
      </c>
      <c r="K2492" s="37">
        <f t="shared" si="691"/>
        <v>0</v>
      </c>
      <c r="L2492" s="37">
        <f t="shared" si="692"/>
        <v>57.02</v>
      </c>
      <c r="M2492" s="37">
        <v>0</v>
      </c>
      <c r="N2492" s="37">
        <f t="shared" si="693"/>
        <v>0</v>
      </c>
      <c r="O2492" s="37">
        <v>0</v>
      </c>
      <c r="P2492" s="37">
        <v>0</v>
      </c>
      <c r="Q2492" s="21">
        <f t="shared" si="694"/>
        <v>39.790999999999997</v>
      </c>
      <c r="R2492" s="21">
        <f t="shared" si="703"/>
        <v>103.91666666666974</v>
      </c>
      <c r="S2492" s="21">
        <f t="shared" si="704"/>
        <v>8.7977695127365401</v>
      </c>
      <c r="T2492" s="21">
        <f t="shared" si="695"/>
        <v>86.147999999999996</v>
      </c>
      <c r="U2492" s="37">
        <f>VLOOKUP(Time_Zone, 'LSTM LookUp'!$B$5:$D$8, 3, FALSE)</f>
        <v>-75</v>
      </c>
      <c r="V2492" s="21">
        <f t="shared" si="705"/>
        <v>-0.52401550695447185</v>
      </c>
      <c r="W2492" s="21">
        <f t="shared" si="696"/>
        <v>326.01699612326144</v>
      </c>
      <c r="X2492" s="21">
        <f t="shared" si="697"/>
        <v>0</v>
      </c>
      <c r="Y2492" s="21">
        <f t="shared" si="698"/>
        <v>0</v>
      </c>
      <c r="Z2492" s="21">
        <f t="shared" si="706"/>
        <v>0</v>
      </c>
      <c r="AA2492" s="21">
        <f t="shared" si="699"/>
        <v>0</v>
      </c>
      <c r="AB2492" s="21">
        <f t="shared" si="700"/>
        <v>0</v>
      </c>
      <c r="AC2492" s="21">
        <f t="shared" si="701"/>
        <v>57.02</v>
      </c>
      <c r="AD2492" s="21">
        <f t="shared" si="707"/>
        <v>0</v>
      </c>
      <c r="AE2492" s="21" t="str">
        <f t="shared" si="702"/>
        <v>4/13/23:00</v>
      </c>
    </row>
    <row r="2493" spans="2:31">
      <c r="B2493" s="37">
        <v>4</v>
      </c>
      <c r="C2493" s="38">
        <v>13</v>
      </c>
      <c r="D2493" s="39">
        <v>24</v>
      </c>
      <c r="E2493" s="17">
        <v>14.4</v>
      </c>
      <c r="F2493" s="17">
        <v>0</v>
      </c>
      <c r="G2493" s="17">
        <v>0</v>
      </c>
      <c r="H2493" s="37">
        <f t="shared" si="690"/>
        <v>57.92</v>
      </c>
      <c r="I2493" s="37">
        <f>IF(H2493&lt;'Roof Calculator'!$G$8, 1, 0)</f>
        <v>0</v>
      </c>
      <c r="J2493" s="37">
        <f>IF(H2493&gt;='Roof Calculator'!$G$8, 1, 0)</f>
        <v>1</v>
      </c>
      <c r="K2493" s="37">
        <f t="shared" si="691"/>
        <v>0</v>
      </c>
      <c r="L2493" s="37">
        <f t="shared" si="692"/>
        <v>57.92</v>
      </c>
      <c r="M2493" s="37">
        <v>0</v>
      </c>
      <c r="N2493" s="37">
        <f t="shared" si="693"/>
        <v>0</v>
      </c>
      <c r="O2493" s="37">
        <v>0</v>
      </c>
      <c r="P2493" s="37">
        <v>0</v>
      </c>
      <c r="Q2493" s="21">
        <f t="shared" si="694"/>
        <v>39.790999999999997</v>
      </c>
      <c r="R2493" s="21">
        <f t="shared" si="703"/>
        <v>103.95833333333641</v>
      </c>
      <c r="S2493" s="21">
        <f t="shared" si="704"/>
        <v>8.8130452264134131</v>
      </c>
      <c r="T2493" s="21">
        <f t="shared" si="695"/>
        <v>86.147999999999996</v>
      </c>
      <c r="U2493" s="37">
        <f>VLOOKUP(Time_Zone, 'LSTM LookUp'!$B$5:$D$8, 3, FALSE)</f>
        <v>-75</v>
      </c>
      <c r="V2493" s="21">
        <f t="shared" si="705"/>
        <v>-0.51296249782665404</v>
      </c>
      <c r="W2493" s="21">
        <f t="shared" si="696"/>
        <v>341.01975937554334</v>
      </c>
      <c r="X2493" s="21">
        <f t="shared" si="697"/>
        <v>0</v>
      </c>
      <c r="Y2493" s="21">
        <f t="shared" si="698"/>
        <v>0</v>
      </c>
      <c r="Z2493" s="21">
        <f t="shared" si="706"/>
        <v>0</v>
      </c>
      <c r="AA2493" s="21">
        <f t="shared" si="699"/>
        <v>0</v>
      </c>
      <c r="AB2493" s="21">
        <f t="shared" si="700"/>
        <v>0</v>
      </c>
      <c r="AC2493" s="21">
        <f t="shared" si="701"/>
        <v>57.92</v>
      </c>
      <c r="AD2493" s="21">
        <f t="shared" si="707"/>
        <v>0</v>
      </c>
      <c r="AE2493" s="21" t="str">
        <f t="shared" si="702"/>
        <v>4/13/24:00</v>
      </c>
    </row>
    <row r="2494" spans="2:31">
      <c r="B2494" s="37">
        <v>4</v>
      </c>
      <c r="C2494" s="38">
        <v>14</v>
      </c>
      <c r="D2494" s="39">
        <v>1</v>
      </c>
      <c r="E2494" s="17">
        <v>12.8</v>
      </c>
      <c r="F2494" s="17">
        <v>0</v>
      </c>
      <c r="G2494" s="17">
        <v>0</v>
      </c>
      <c r="H2494" s="37">
        <f t="shared" si="690"/>
        <v>55.04</v>
      </c>
      <c r="I2494" s="37">
        <f>IF(H2494&lt;'Roof Calculator'!$G$8, 1, 0)</f>
        <v>0</v>
      </c>
      <c r="J2494" s="37">
        <f>IF(H2494&gt;='Roof Calculator'!$G$8, 1, 0)</f>
        <v>1</v>
      </c>
      <c r="K2494" s="37">
        <f t="shared" si="691"/>
        <v>0</v>
      </c>
      <c r="L2494" s="37">
        <f t="shared" si="692"/>
        <v>55.04</v>
      </c>
      <c r="M2494" s="37">
        <v>0</v>
      </c>
      <c r="N2494" s="37">
        <f t="shared" si="693"/>
        <v>0</v>
      </c>
      <c r="O2494" s="37">
        <v>0</v>
      </c>
      <c r="P2494" s="37">
        <v>0</v>
      </c>
      <c r="Q2494" s="21">
        <f t="shared" si="694"/>
        <v>39.790999999999997</v>
      </c>
      <c r="R2494" s="21">
        <f t="shared" si="703"/>
        <v>104.00000000000308</v>
      </c>
      <c r="S2494" s="21">
        <f t="shared" si="704"/>
        <v>8.8283170013042511</v>
      </c>
      <c r="T2494" s="21">
        <f t="shared" si="695"/>
        <v>86.147999999999996</v>
      </c>
      <c r="U2494" s="37">
        <f>VLOOKUP(Time_Zone, 'LSTM LookUp'!$B$5:$D$8, 3, FALSE)</f>
        <v>-75</v>
      </c>
      <c r="V2494" s="21">
        <f t="shared" si="705"/>
        <v>-0.50192005021235098</v>
      </c>
      <c r="W2494" s="21">
        <f t="shared" si="696"/>
        <v>-3.9774800125530874</v>
      </c>
      <c r="X2494" s="21">
        <f t="shared" si="697"/>
        <v>0</v>
      </c>
      <c r="Y2494" s="21">
        <f t="shared" si="698"/>
        <v>0</v>
      </c>
      <c r="Z2494" s="21">
        <f t="shared" si="706"/>
        <v>0</v>
      </c>
      <c r="AA2494" s="21">
        <f t="shared" si="699"/>
        <v>0</v>
      </c>
      <c r="AB2494" s="21">
        <f t="shared" si="700"/>
        <v>0</v>
      </c>
      <c r="AC2494" s="21">
        <f t="shared" si="701"/>
        <v>55.04</v>
      </c>
      <c r="AD2494" s="21">
        <f t="shared" si="707"/>
        <v>0</v>
      </c>
      <c r="AE2494" s="21" t="str">
        <f t="shared" si="702"/>
        <v>4/14/1:00</v>
      </c>
    </row>
    <row r="2495" spans="2:31">
      <c r="B2495" s="37">
        <v>4</v>
      </c>
      <c r="C2495" s="38">
        <v>14</v>
      </c>
      <c r="D2495" s="39">
        <v>2</v>
      </c>
      <c r="E2495" s="17">
        <v>12.2</v>
      </c>
      <c r="F2495" s="17">
        <v>0</v>
      </c>
      <c r="G2495" s="17">
        <v>0</v>
      </c>
      <c r="H2495" s="37">
        <f t="shared" si="690"/>
        <v>53.96</v>
      </c>
      <c r="I2495" s="37">
        <f>IF(H2495&lt;'Roof Calculator'!$G$8, 1, 0)</f>
        <v>1</v>
      </c>
      <c r="J2495" s="37">
        <f>IF(H2495&gt;='Roof Calculator'!$G$8, 1, 0)</f>
        <v>0</v>
      </c>
      <c r="K2495" s="37">
        <f t="shared" si="691"/>
        <v>53.96</v>
      </c>
      <c r="L2495" s="37">
        <f t="shared" si="692"/>
        <v>0</v>
      </c>
      <c r="M2495" s="37">
        <v>0</v>
      </c>
      <c r="N2495" s="37">
        <f t="shared" si="693"/>
        <v>0</v>
      </c>
      <c r="O2495" s="37">
        <v>0</v>
      </c>
      <c r="P2495" s="37">
        <v>0</v>
      </c>
      <c r="Q2495" s="21">
        <f t="shared" si="694"/>
        <v>39.790999999999997</v>
      </c>
      <c r="R2495" s="21">
        <f t="shared" si="703"/>
        <v>104.04166666666976</v>
      </c>
      <c r="S2495" s="21">
        <f t="shared" si="704"/>
        <v>8.8435848301481261</v>
      </c>
      <c r="T2495" s="21">
        <f t="shared" si="695"/>
        <v>86.147999999999996</v>
      </c>
      <c r="U2495" s="37">
        <f>VLOOKUP(Time_Zone, 'LSTM LookUp'!$B$5:$D$8, 3, FALSE)</f>
        <v>-75</v>
      </c>
      <c r="V2495" s="21">
        <f t="shared" si="705"/>
        <v>-0.49088818515539667</v>
      </c>
      <c r="W2495" s="21">
        <f t="shared" si="696"/>
        <v>11.025277953711132</v>
      </c>
      <c r="X2495" s="21">
        <f t="shared" si="697"/>
        <v>0</v>
      </c>
      <c r="Y2495" s="21">
        <f t="shared" si="698"/>
        <v>0</v>
      </c>
      <c r="Z2495" s="21">
        <f t="shared" si="706"/>
        <v>0</v>
      </c>
      <c r="AA2495" s="21">
        <f t="shared" si="699"/>
        <v>0</v>
      </c>
      <c r="AB2495" s="21">
        <f t="shared" si="700"/>
        <v>0</v>
      </c>
      <c r="AC2495" s="21">
        <f t="shared" si="701"/>
        <v>0</v>
      </c>
      <c r="AD2495" s="21">
        <f t="shared" si="707"/>
        <v>0</v>
      </c>
      <c r="AE2495" s="21" t="str">
        <f t="shared" si="702"/>
        <v>4/14/2:00</v>
      </c>
    </row>
    <row r="2496" spans="2:31">
      <c r="B2496" s="37">
        <v>4</v>
      </c>
      <c r="C2496" s="38">
        <v>14</v>
      </c>
      <c r="D2496" s="39">
        <v>3</v>
      </c>
      <c r="E2496" s="17">
        <v>12.8</v>
      </c>
      <c r="F2496" s="17">
        <v>0</v>
      </c>
      <c r="G2496" s="17">
        <v>0</v>
      </c>
      <c r="H2496" s="37">
        <f t="shared" si="690"/>
        <v>55.04</v>
      </c>
      <c r="I2496" s="37">
        <f>IF(H2496&lt;'Roof Calculator'!$G$8, 1, 0)</f>
        <v>0</v>
      </c>
      <c r="J2496" s="37">
        <f>IF(H2496&gt;='Roof Calculator'!$G$8, 1, 0)</f>
        <v>1</v>
      </c>
      <c r="K2496" s="37">
        <f t="shared" si="691"/>
        <v>0</v>
      </c>
      <c r="L2496" s="37">
        <f t="shared" si="692"/>
        <v>55.04</v>
      </c>
      <c r="M2496" s="37">
        <v>0</v>
      </c>
      <c r="N2496" s="37">
        <f t="shared" si="693"/>
        <v>0</v>
      </c>
      <c r="O2496" s="37">
        <v>0</v>
      </c>
      <c r="P2496" s="37">
        <v>0</v>
      </c>
      <c r="Q2496" s="21">
        <f t="shared" si="694"/>
        <v>39.790999999999997</v>
      </c>
      <c r="R2496" s="21">
        <f t="shared" si="703"/>
        <v>104.08333333333643</v>
      </c>
      <c r="S2496" s="21">
        <f t="shared" si="704"/>
        <v>8.858848705683668</v>
      </c>
      <c r="T2496" s="21">
        <f t="shared" si="695"/>
        <v>86.147999999999996</v>
      </c>
      <c r="U2496" s="37">
        <f>VLOOKUP(Time_Zone, 'LSTM LookUp'!$B$5:$D$8, 3, FALSE)</f>
        <v>-75</v>
      </c>
      <c r="V2496" s="21">
        <f t="shared" si="705"/>
        <v>-0.47986692367186934</v>
      </c>
      <c r="W2496" s="21">
        <f t="shared" si="696"/>
        <v>26.028033269082009</v>
      </c>
      <c r="X2496" s="21">
        <f t="shared" si="697"/>
        <v>0</v>
      </c>
      <c r="Y2496" s="21">
        <f t="shared" si="698"/>
        <v>0</v>
      </c>
      <c r="Z2496" s="21">
        <f t="shared" si="706"/>
        <v>0</v>
      </c>
      <c r="AA2496" s="21">
        <f t="shared" si="699"/>
        <v>0</v>
      </c>
      <c r="AB2496" s="21">
        <f t="shared" si="700"/>
        <v>0</v>
      </c>
      <c r="AC2496" s="21">
        <f t="shared" si="701"/>
        <v>55.04</v>
      </c>
      <c r="AD2496" s="21">
        <f t="shared" si="707"/>
        <v>0</v>
      </c>
      <c r="AE2496" s="21" t="str">
        <f t="shared" si="702"/>
        <v>4/14/3:00</v>
      </c>
    </row>
    <row r="2497" spans="2:31">
      <c r="B2497" s="37">
        <v>4</v>
      </c>
      <c r="C2497" s="38">
        <v>14</v>
      </c>
      <c r="D2497" s="39">
        <v>4</v>
      </c>
      <c r="E2497" s="17">
        <v>12.8</v>
      </c>
      <c r="F2497" s="17">
        <v>0</v>
      </c>
      <c r="G2497" s="17">
        <v>0</v>
      </c>
      <c r="H2497" s="37">
        <f t="shared" si="690"/>
        <v>55.04</v>
      </c>
      <c r="I2497" s="37">
        <f>IF(H2497&lt;'Roof Calculator'!$G$8, 1, 0)</f>
        <v>0</v>
      </c>
      <c r="J2497" s="37">
        <f>IF(H2497&gt;='Roof Calculator'!$G$8, 1, 0)</f>
        <v>1</v>
      </c>
      <c r="K2497" s="37">
        <f t="shared" si="691"/>
        <v>0</v>
      </c>
      <c r="L2497" s="37">
        <f t="shared" si="692"/>
        <v>55.04</v>
      </c>
      <c r="M2497" s="37">
        <v>0</v>
      </c>
      <c r="N2497" s="37">
        <f t="shared" si="693"/>
        <v>0</v>
      </c>
      <c r="O2497" s="37">
        <v>0</v>
      </c>
      <c r="P2497" s="37">
        <v>0</v>
      </c>
      <c r="Q2497" s="21">
        <f t="shared" si="694"/>
        <v>39.790999999999997</v>
      </c>
      <c r="R2497" s="21">
        <f t="shared" si="703"/>
        <v>104.1250000000031</v>
      </c>
      <c r="S2497" s="21">
        <f t="shared" si="704"/>
        <v>8.8741086206490589</v>
      </c>
      <c r="T2497" s="21">
        <f t="shared" si="695"/>
        <v>86.147999999999996</v>
      </c>
      <c r="U2497" s="37">
        <f>VLOOKUP(Time_Zone, 'LSTM LookUp'!$B$5:$D$8, 3, FALSE)</f>
        <v>-75</v>
      </c>
      <c r="V2497" s="21">
        <f t="shared" si="705"/>
        <v>-0.46885628675005386</v>
      </c>
      <c r="W2497" s="21">
        <f t="shared" si="696"/>
        <v>41.030785928312483</v>
      </c>
      <c r="X2497" s="21">
        <f t="shared" si="697"/>
        <v>0</v>
      </c>
      <c r="Y2497" s="21">
        <f t="shared" si="698"/>
        <v>0</v>
      </c>
      <c r="Z2497" s="21">
        <f t="shared" si="706"/>
        <v>0</v>
      </c>
      <c r="AA2497" s="21">
        <f t="shared" si="699"/>
        <v>0</v>
      </c>
      <c r="AB2497" s="21">
        <f t="shared" si="700"/>
        <v>0</v>
      </c>
      <c r="AC2497" s="21">
        <f t="shared" si="701"/>
        <v>55.04</v>
      </c>
      <c r="AD2497" s="21">
        <f t="shared" si="707"/>
        <v>0</v>
      </c>
      <c r="AE2497" s="21" t="str">
        <f t="shared" si="702"/>
        <v>4/14/4:00</v>
      </c>
    </row>
    <row r="2498" spans="2:31">
      <c r="B2498" s="37">
        <v>4</v>
      </c>
      <c r="C2498" s="38">
        <v>14</v>
      </c>
      <c r="D2498" s="39">
        <v>5</v>
      </c>
      <c r="E2498" s="17">
        <v>12.2</v>
      </c>
      <c r="F2498" s="17">
        <v>0</v>
      </c>
      <c r="G2498" s="17">
        <v>0</v>
      </c>
      <c r="H2498" s="37">
        <f t="shared" si="690"/>
        <v>53.96</v>
      </c>
      <c r="I2498" s="37">
        <f>IF(H2498&lt;'Roof Calculator'!$G$8, 1, 0)</f>
        <v>1</v>
      </c>
      <c r="J2498" s="37">
        <f>IF(H2498&gt;='Roof Calculator'!$G$8, 1, 0)</f>
        <v>0</v>
      </c>
      <c r="K2498" s="37">
        <f t="shared" si="691"/>
        <v>53.96</v>
      </c>
      <c r="L2498" s="37">
        <f t="shared" si="692"/>
        <v>0</v>
      </c>
      <c r="M2498" s="37">
        <v>0</v>
      </c>
      <c r="N2498" s="37">
        <f t="shared" si="693"/>
        <v>0</v>
      </c>
      <c r="O2498" s="37">
        <v>0</v>
      </c>
      <c r="P2498" s="37">
        <v>0</v>
      </c>
      <c r="Q2498" s="21">
        <f t="shared" si="694"/>
        <v>39.790999999999997</v>
      </c>
      <c r="R2498" s="21">
        <f t="shared" si="703"/>
        <v>104.16666666666977</v>
      </c>
      <c r="S2498" s="21">
        <f t="shared" si="704"/>
        <v>8.889364567782037</v>
      </c>
      <c r="T2498" s="21">
        <f t="shared" si="695"/>
        <v>86.147999999999996</v>
      </c>
      <c r="U2498" s="37">
        <f>VLOOKUP(Time_Zone, 'LSTM LookUp'!$B$5:$D$8, 3, FALSE)</f>
        <v>-75</v>
      </c>
      <c r="V2498" s="21">
        <f t="shared" si="705"/>
        <v>-0.45785629535039174</v>
      </c>
      <c r="W2498" s="21">
        <f t="shared" si="696"/>
        <v>56.033535926162401</v>
      </c>
      <c r="X2498" s="21">
        <f t="shared" si="697"/>
        <v>0</v>
      </c>
      <c r="Y2498" s="21">
        <f t="shared" si="698"/>
        <v>0</v>
      </c>
      <c r="Z2498" s="21">
        <f t="shared" si="706"/>
        <v>0</v>
      </c>
      <c r="AA2498" s="21">
        <f t="shared" si="699"/>
        <v>0</v>
      </c>
      <c r="AB2498" s="21">
        <f t="shared" si="700"/>
        <v>0</v>
      </c>
      <c r="AC2498" s="21">
        <f t="shared" si="701"/>
        <v>0</v>
      </c>
      <c r="AD2498" s="21">
        <f t="shared" si="707"/>
        <v>0</v>
      </c>
      <c r="AE2498" s="21" t="str">
        <f t="shared" si="702"/>
        <v>4/14/5:00</v>
      </c>
    </row>
    <row r="2499" spans="2:31">
      <c r="B2499" s="37">
        <v>4</v>
      </c>
      <c r="C2499" s="38">
        <v>14</v>
      </c>
      <c r="D2499" s="39">
        <v>6</v>
      </c>
      <c r="E2499" s="17">
        <v>13.3</v>
      </c>
      <c r="F2499" s="17">
        <v>0</v>
      </c>
      <c r="G2499" s="17">
        <v>0</v>
      </c>
      <c r="H2499" s="37">
        <f t="shared" si="690"/>
        <v>55.94</v>
      </c>
      <c r="I2499" s="37">
        <f>IF(H2499&lt;'Roof Calculator'!$G$8, 1, 0)</f>
        <v>0</v>
      </c>
      <c r="J2499" s="37">
        <f>IF(H2499&gt;='Roof Calculator'!$G$8, 1, 0)</f>
        <v>1</v>
      </c>
      <c r="K2499" s="37">
        <f t="shared" si="691"/>
        <v>0</v>
      </c>
      <c r="L2499" s="37">
        <f t="shared" si="692"/>
        <v>55.94</v>
      </c>
      <c r="M2499" s="37">
        <v>0</v>
      </c>
      <c r="N2499" s="37">
        <f t="shared" si="693"/>
        <v>0</v>
      </c>
      <c r="O2499" s="37">
        <v>0</v>
      </c>
      <c r="P2499" s="37">
        <v>0</v>
      </c>
      <c r="Q2499" s="21">
        <f t="shared" si="694"/>
        <v>39.790999999999997</v>
      </c>
      <c r="R2499" s="21">
        <f t="shared" si="703"/>
        <v>104.20833333333644</v>
      </c>
      <c r="S2499" s="21">
        <f t="shared" si="704"/>
        <v>8.9046165398198873</v>
      </c>
      <c r="T2499" s="21">
        <f t="shared" si="695"/>
        <v>86.147999999999996</v>
      </c>
      <c r="U2499" s="37">
        <f>VLOOKUP(Time_Zone, 'LSTM LookUp'!$B$5:$D$8, 3, FALSE)</f>
        <v>-75</v>
      </c>
      <c r="V2499" s="21">
        <f t="shared" si="705"/>
        <v>-0.44686697040545331</v>
      </c>
      <c r="W2499" s="21">
        <f t="shared" si="696"/>
        <v>71.036283257398594</v>
      </c>
      <c r="X2499" s="21">
        <f t="shared" si="697"/>
        <v>0</v>
      </c>
      <c r="Y2499" s="21">
        <f t="shared" si="698"/>
        <v>0</v>
      </c>
      <c r="Z2499" s="21">
        <f t="shared" si="706"/>
        <v>0</v>
      </c>
      <c r="AA2499" s="21">
        <f t="shared" si="699"/>
        <v>0</v>
      </c>
      <c r="AB2499" s="21">
        <f t="shared" si="700"/>
        <v>0</v>
      </c>
      <c r="AC2499" s="21">
        <f t="shared" si="701"/>
        <v>55.94</v>
      </c>
      <c r="AD2499" s="21">
        <f t="shared" si="707"/>
        <v>0</v>
      </c>
      <c r="AE2499" s="21" t="str">
        <f t="shared" si="702"/>
        <v>4/14/6:00</v>
      </c>
    </row>
    <row r="2500" spans="2:31">
      <c r="B2500" s="37">
        <v>4</v>
      </c>
      <c r="C2500" s="38">
        <v>14</v>
      </c>
      <c r="D2500" s="39">
        <v>7</v>
      </c>
      <c r="E2500" s="17">
        <v>13.9</v>
      </c>
      <c r="F2500" s="17">
        <v>24</v>
      </c>
      <c r="G2500" s="17">
        <v>0</v>
      </c>
      <c r="H2500" s="37">
        <f t="shared" si="690"/>
        <v>57.02</v>
      </c>
      <c r="I2500" s="37">
        <f>IF(H2500&lt;'Roof Calculator'!$G$8, 1, 0)</f>
        <v>0</v>
      </c>
      <c r="J2500" s="37">
        <f>IF(H2500&gt;='Roof Calculator'!$G$8, 1, 0)</f>
        <v>1</v>
      </c>
      <c r="K2500" s="37">
        <f t="shared" si="691"/>
        <v>0</v>
      </c>
      <c r="L2500" s="37">
        <f t="shared" si="692"/>
        <v>57.02</v>
      </c>
      <c r="M2500" s="37">
        <v>0</v>
      </c>
      <c r="N2500" s="37">
        <f t="shared" si="693"/>
        <v>24</v>
      </c>
      <c r="O2500" s="37">
        <v>0</v>
      </c>
      <c r="P2500" s="37">
        <v>0</v>
      </c>
      <c r="Q2500" s="21">
        <f t="shared" si="694"/>
        <v>39.790999999999997</v>
      </c>
      <c r="R2500" s="21">
        <f t="shared" si="703"/>
        <v>104.25000000000311</v>
      </c>
      <c r="S2500" s="21">
        <f t="shared" si="704"/>
        <v>8.9198645294994687</v>
      </c>
      <c r="T2500" s="21">
        <f t="shared" si="695"/>
        <v>86.147999999999996</v>
      </c>
      <c r="U2500" s="37">
        <f>VLOOKUP(Time_Zone, 'LSTM LookUp'!$B$5:$D$8, 3, FALSE)</f>
        <v>-75</v>
      </c>
      <c r="V2500" s="21">
        <f t="shared" si="705"/>
        <v>-0.4358883328198786</v>
      </c>
      <c r="W2500" s="21">
        <f t="shared" si="696"/>
        <v>86.039027916794993</v>
      </c>
      <c r="X2500" s="21">
        <f t="shared" si="697"/>
        <v>0</v>
      </c>
      <c r="Y2500" s="21">
        <f t="shared" si="698"/>
        <v>24</v>
      </c>
      <c r="Z2500" s="21">
        <f t="shared" si="706"/>
        <v>7.6075808249721293</v>
      </c>
      <c r="AA2500" s="21">
        <f t="shared" si="699"/>
        <v>0</v>
      </c>
      <c r="AB2500" s="21">
        <f t="shared" si="700"/>
        <v>7.6075808249721293</v>
      </c>
      <c r="AC2500" s="21">
        <f t="shared" si="701"/>
        <v>57.02</v>
      </c>
      <c r="AD2500" s="21">
        <f t="shared" si="707"/>
        <v>7.6075808249721293</v>
      </c>
      <c r="AE2500" s="21" t="str">
        <f t="shared" si="702"/>
        <v>4/14/7:00</v>
      </c>
    </row>
    <row r="2501" spans="2:31">
      <c r="B2501" s="37">
        <v>4</v>
      </c>
      <c r="C2501" s="38">
        <v>14</v>
      </c>
      <c r="D2501" s="39">
        <v>8</v>
      </c>
      <c r="E2501" s="17">
        <v>15</v>
      </c>
      <c r="F2501" s="17">
        <v>44</v>
      </c>
      <c r="G2501" s="17">
        <v>0</v>
      </c>
      <c r="H2501" s="37">
        <f t="shared" si="690"/>
        <v>59</v>
      </c>
      <c r="I2501" s="37">
        <f>IF(H2501&lt;'Roof Calculator'!$G$8, 1, 0)</f>
        <v>0</v>
      </c>
      <c r="J2501" s="37">
        <f>IF(H2501&gt;='Roof Calculator'!$G$8, 1, 0)</f>
        <v>1</v>
      </c>
      <c r="K2501" s="37">
        <f t="shared" si="691"/>
        <v>0</v>
      </c>
      <c r="L2501" s="37">
        <f t="shared" si="692"/>
        <v>59</v>
      </c>
      <c r="M2501" s="37">
        <v>0</v>
      </c>
      <c r="N2501" s="37">
        <f t="shared" si="693"/>
        <v>44</v>
      </c>
      <c r="O2501" s="37">
        <v>0</v>
      </c>
      <c r="P2501" s="37">
        <v>0</v>
      </c>
      <c r="Q2501" s="21">
        <f t="shared" si="694"/>
        <v>39.790999999999997</v>
      </c>
      <c r="R2501" s="21">
        <f t="shared" si="703"/>
        <v>104.29166666666978</v>
      </c>
      <c r="S2501" s="21">
        <f t="shared" si="704"/>
        <v>8.9351085295571746</v>
      </c>
      <c r="T2501" s="21">
        <f t="shared" si="695"/>
        <v>86.147999999999996</v>
      </c>
      <c r="U2501" s="37">
        <f>VLOOKUP(Time_Zone, 'LSTM LookUp'!$B$5:$D$8, 3, FALSE)</f>
        <v>-75</v>
      </c>
      <c r="V2501" s="21">
        <f t="shared" si="705"/>
        <v>-0.42492040347034721</v>
      </c>
      <c r="W2501" s="21">
        <f t="shared" si="696"/>
        <v>101.04176989913239</v>
      </c>
      <c r="X2501" s="21">
        <f t="shared" si="697"/>
        <v>0</v>
      </c>
      <c r="Y2501" s="21">
        <f t="shared" si="698"/>
        <v>44</v>
      </c>
      <c r="Z2501" s="21">
        <f t="shared" si="706"/>
        <v>13.947231512448903</v>
      </c>
      <c r="AA2501" s="21">
        <f t="shared" si="699"/>
        <v>0</v>
      </c>
      <c r="AB2501" s="21">
        <f t="shared" si="700"/>
        <v>13.947231512448903</v>
      </c>
      <c r="AC2501" s="21">
        <f t="shared" si="701"/>
        <v>59</v>
      </c>
      <c r="AD2501" s="21">
        <f t="shared" si="707"/>
        <v>13.947231512448903</v>
      </c>
      <c r="AE2501" s="21" t="str">
        <f t="shared" si="702"/>
        <v>4/14/8:00</v>
      </c>
    </row>
    <row r="2502" spans="2:31">
      <c r="B2502" s="37">
        <v>4</v>
      </c>
      <c r="C2502" s="38">
        <v>14</v>
      </c>
      <c r="D2502" s="39">
        <v>9</v>
      </c>
      <c r="E2502" s="17">
        <v>16.100000000000001</v>
      </c>
      <c r="F2502" s="17">
        <v>130</v>
      </c>
      <c r="G2502" s="17">
        <v>4</v>
      </c>
      <c r="H2502" s="37">
        <f t="shared" si="690"/>
        <v>60.980000000000004</v>
      </c>
      <c r="I2502" s="37">
        <f>IF(H2502&lt;'Roof Calculator'!$G$8, 1, 0)</f>
        <v>0</v>
      </c>
      <c r="J2502" s="37">
        <f>IF(H2502&gt;='Roof Calculator'!$G$8, 1, 0)</f>
        <v>1</v>
      </c>
      <c r="K2502" s="37">
        <f t="shared" si="691"/>
        <v>0</v>
      </c>
      <c r="L2502" s="37">
        <f t="shared" si="692"/>
        <v>60.980000000000004</v>
      </c>
      <c r="M2502" s="37">
        <v>0</v>
      </c>
      <c r="N2502" s="37">
        <f t="shared" si="693"/>
        <v>130</v>
      </c>
      <c r="O2502" s="37">
        <v>0</v>
      </c>
      <c r="P2502" s="37">
        <v>0</v>
      </c>
      <c r="Q2502" s="21">
        <f t="shared" si="694"/>
        <v>39.790999999999997</v>
      </c>
      <c r="R2502" s="21">
        <f t="shared" si="703"/>
        <v>104.33333333333645</v>
      </c>
      <c r="S2502" s="21">
        <f t="shared" si="704"/>
        <v>8.950348532728972</v>
      </c>
      <c r="T2502" s="21">
        <f t="shared" si="695"/>
        <v>86.147999999999996</v>
      </c>
      <c r="U2502" s="37">
        <f>VLOOKUP(Time_Zone, 'LSTM LookUp'!$B$5:$D$8, 3, FALSE)</f>
        <v>-75</v>
      </c>
      <c r="V2502" s="21">
        <f t="shared" si="705"/>
        <v>-0.41396320320553626</v>
      </c>
      <c r="W2502" s="21">
        <f t="shared" si="696"/>
        <v>116.04450919919863</v>
      </c>
      <c r="X2502" s="21">
        <f t="shared" si="697"/>
        <v>-0.93478899485508782</v>
      </c>
      <c r="Y2502" s="21">
        <f t="shared" si="698"/>
        <v>129.0652110051449</v>
      </c>
      <c r="Z2502" s="21">
        <f t="shared" si="706"/>
        <v>40.911417683905093</v>
      </c>
      <c r="AA2502" s="21">
        <f t="shared" si="699"/>
        <v>0</v>
      </c>
      <c r="AB2502" s="21">
        <f t="shared" si="700"/>
        <v>40.911417683905093</v>
      </c>
      <c r="AC2502" s="21">
        <f t="shared" si="701"/>
        <v>60.980000000000004</v>
      </c>
      <c r="AD2502" s="21">
        <f t="shared" si="707"/>
        <v>40.911417683905093</v>
      </c>
      <c r="AE2502" s="21" t="str">
        <f t="shared" si="702"/>
        <v>4/14/9:00</v>
      </c>
    </row>
    <row r="2503" spans="2:31">
      <c r="B2503" s="37">
        <v>4</v>
      </c>
      <c r="C2503" s="38">
        <v>14</v>
      </c>
      <c r="D2503" s="39">
        <v>10</v>
      </c>
      <c r="E2503" s="17">
        <v>17.8</v>
      </c>
      <c r="F2503" s="17">
        <v>117</v>
      </c>
      <c r="G2503" s="17">
        <v>8</v>
      </c>
      <c r="H2503" s="37">
        <f t="shared" si="690"/>
        <v>64.040000000000006</v>
      </c>
      <c r="I2503" s="37">
        <f>IF(H2503&lt;'Roof Calculator'!$G$8, 1, 0)</f>
        <v>0</v>
      </c>
      <c r="J2503" s="37">
        <f>IF(H2503&gt;='Roof Calculator'!$G$8, 1, 0)</f>
        <v>1</v>
      </c>
      <c r="K2503" s="37">
        <f t="shared" si="691"/>
        <v>0</v>
      </c>
      <c r="L2503" s="37">
        <f t="shared" si="692"/>
        <v>64.040000000000006</v>
      </c>
      <c r="M2503" s="37">
        <v>0</v>
      </c>
      <c r="N2503" s="37">
        <f t="shared" si="693"/>
        <v>117</v>
      </c>
      <c r="O2503" s="37">
        <v>0</v>
      </c>
      <c r="P2503" s="37">
        <v>0</v>
      </c>
      <c r="Q2503" s="21">
        <f t="shared" si="694"/>
        <v>39.790999999999997</v>
      </c>
      <c r="R2503" s="21">
        <f t="shared" si="703"/>
        <v>104.37500000000313</v>
      </c>
      <c r="S2503" s="21">
        <f t="shared" si="704"/>
        <v>8.9655845317503839</v>
      </c>
      <c r="T2503" s="21">
        <f t="shared" si="695"/>
        <v>86.147999999999996</v>
      </c>
      <c r="U2503" s="37">
        <f>VLOOKUP(Time_Zone, 'LSTM LookUp'!$B$5:$D$8, 3, FALSE)</f>
        <v>-75</v>
      </c>
      <c r="V2503" s="21">
        <f t="shared" si="705"/>
        <v>-0.40301675284606475</v>
      </c>
      <c r="W2503" s="21">
        <f t="shared" si="696"/>
        <v>131.04724581178851</v>
      </c>
      <c r="X2503" s="21">
        <f t="shared" si="697"/>
        <v>-3.1894539865817384</v>
      </c>
      <c r="Y2503" s="21">
        <f t="shared" si="698"/>
        <v>113.81054601341826</v>
      </c>
      <c r="Z2503" s="21">
        <f t="shared" si="706"/>
        <v>36.075955313803711</v>
      </c>
      <c r="AA2503" s="21">
        <f t="shared" si="699"/>
        <v>0</v>
      </c>
      <c r="AB2503" s="21">
        <f t="shared" si="700"/>
        <v>36.075955313803711</v>
      </c>
      <c r="AC2503" s="21">
        <f t="shared" si="701"/>
        <v>64.040000000000006</v>
      </c>
      <c r="AD2503" s="21">
        <f t="shared" si="707"/>
        <v>36.075955313803711</v>
      </c>
      <c r="AE2503" s="21" t="str">
        <f t="shared" si="702"/>
        <v>4/14/10:00</v>
      </c>
    </row>
    <row r="2504" spans="2:31">
      <c r="B2504" s="37">
        <v>4</v>
      </c>
      <c r="C2504" s="38">
        <v>14</v>
      </c>
      <c r="D2504" s="39">
        <v>11</v>
      </c>
      <c r="E2504" s="17">
        <v>17.8</v>
      </c>
      <c r="F2504" s="17">
        <v>292</v>
      </c>
      <c r="G2504" s="17">
        <v>84</v>
      </c>
      <c r="H2504" s="37">
        <f t="shared" si="690"/>
        <v>64.040000000000006</v>
      </c>
      <c r="I2504" s="37">
        <f>IF(H2504&lt;'Roof Calculator'!$G$8, 1, 0)</f>
        <v>0</v>
      </c>
      <c r="J2504" s="37">
        <f>IF(H2504&gt;='Roof Calculator'!$G$8, 1, 0)</f>
        <v>1</v>
      </c>
      <c r="K2504" s="37">
        <f t="shared" si="691"/>
        <v>0</v>
      </c>
      <c r="L2504" s="37">
        <f t="shared" si="692"/>
        <v>64.040000000000006</v>
      </c>
      <c r="M2504" s="37">
        <v>0</v>
      </c>
      <c r="N2504" s="37">
        <f t="shared" si="693"/>
        <v>292</v>
      </c>
      <c r="O2504" s="37">
        <v>0</v>
      </c>
      <c r="P2504" s="37">
        <v>0</v>
      </c>
      <c r="Q2504" s="21">
        <f t="shared" si="694"/>
        <v>39.790999999999997</v>
      </c>
      <c r="R2504" s="21">
        <f t="shared" si="703"/>
        <v>104.4166666666698</v>
      </c>
      <c r="S2504" s="21">
        <f t="shared" si="704"/>
        <v>8.9808165193564822</v>
      </c>
      <c r="T2504" s="21">
        <f t="shared" si="695"/>
        <v>86.147999999999996</v>
      </c>
      <c r="U2504" s="37">
        <f>VLOOKUP(Time_Zone, 'LSTM LookUp'!$B$5:$D$8, 3, FALSE)</f>
        <v>-75</v>
      </c>
      <c r="V2504" s="21">
        <f t="shared" si="705"/>
        <v>-0.39208107318447494</v>
      </c>
      <c r="W2504" s="21">
        <f t="shared" si="696"/>
        <v>146.04997973170387</v>
      </c>
      <c r="X2504" s="21">
        <f t="shared" si="697"/>
        <v>-44.492708903586397</v>
      </c>
      <c r="Y2504" s="21">
        <f t="shared" si="698"/>
        <v>247.50729109641361</v>
      </c>
      <c r="Z2504" s="21">
        <f t="shared" si="706"/>
        <v>78.455488407744639</v>
      </c>
      <c r="AA2504" s="21">
        <f t="shared" si="699"/>
        <v>0</v>
      </c>
      <c r="AB2504" s="21">
        <f t="shared" si="700"/>
        <v>78.455488407744639</v>
      </c>
      <c r="AC2504" s="21">
        <f t="shared" si="701"/>
        <v>64.040000000000006</v>
      </c>
      <c r="AD2504" s="21">
        <f t="shared" si="707"/>
        <v>78.455488407744639</v>
      </c>
      <c r="AE2504" s="21" t="str">
        <f t="shared" si="702"/>
        <v>4/14/11:00</v>
      </c>
    </row>
    <row r="2505" spans="2:31">
      <c r="B2505" s="37">
        <v>4</v>
      </c>
      <c r="C2505" s="38">
        <v>14</v>
      </c>
      <c r="D2505" s="39">
        <v>12</v>
      </c>
      <c r="E2505" s="17">
        <v>20.6</v>
      </c>
      <c r="F2505" s="17">
        <v>376</v>
      </c>
      <c r="G2505" s="17">
        <v>101</v>
      </c>
      <c r="H2505" s="37">
        <f t="shared" si="690"/>
        <v>69.08</v>
      </c>
      <c r="I2505" s="37">
        <f>IF(H2505&lt;'Roof Calculator'!$G$8, 1, 0)</f>
        <v>0</v>
      </c>
      <c r="J2505" s="37">
        <f>IF(H2505&gt;='Roof Calculator'!$G$8, 1, 0)</f>
        <v>1</v>
      </c>
      <c r="K2505" s="37">
        <f t="shared" si="691"/>
        <v>0</v>
      </c>
      <c r="L2505" s="37">
        <f t="shared" si="692"/>
        <v>69.08</v>
      </c>
      <c r="M2505" s="37">
        <v>0</v>
      </c>
      <c r="N2505" s="37">
        <f t="shared" si="693"/>
        <v>376</v>
      </c>
      <c r="O2505" s="37">
        <v>0</v>
      </c>
      <c r="P2505" s="37">
        <v>0</v>
      </c>
      <c r="Q2505" s="21">
        <f t="shared" si="694"/>
        <v>39.790999999999997</v>
      </c>
      <c r="R2505" s="21">
        <f t="shared" si="703"/>
        <v>104.45833333333647</v>
      </c>
      <c r="S2505" s="21">
        <f t="shared" si="704"/>
        <v>8.9960444882819139</v>
      </c>
      <c r="T2505" s="21">
        <f t="shared" si="695"/>
        <v>86.147999999999996</v>
      </c>
      <c r="U2505" s="37">
        <f>VLOOKUP(Time_Zone, 'LSTM LookUp'!$B$5:$D$8, 3, FALSE)</f>
        <v>-75</v>
      </c>
      <c r="V2505" s="21">
        <f t="shared" si="705"/>
        <v>-0.38115618498516279</v>
      </c>
      <c r="W2505" s="21">
        <f t="shared" si="696"/>
        <v>161.05271095375372</v>
      </c>
      <c r="X2505" s="21">
        <f t="shared" si="697"/>
        <v>-62.391626262949593</v>
      </c>
      <c r="Y2505" s="21">
        <f t="shared" si="698"/>
        <v>313.60837373705039</v>
      </c>
      <c r="Z2505" s="21">
        <f t="shared" si="706"/>
        <v>99.408377108028247</v>
      </c>
      <c r="AA2505" s="21">
        <f t="shared" si="699"/>
        <v>0</v>
      </c>
      <c r="AB2505" s="21">
        <f t="shared" si="700"/>
        <v>99.408377108028247</v>
      </c>
      <c r="AC2505" s="21">
        <f t="shared" si="701"/>
        <v>69.08</v>
      </c>
      <c r="AD2505" s="21">
        <f t="shared" si="707"/>
        <v>99.408377108028247</v>
      </c>
      <c r="AE2505" s="21" t="str">
        <f t="shared" si="702"/>
        <v>4/14/12:00</v>
      </c>
    </row>
    <row r="2506" spans="2:31">
      <c r="B2506" s="37">
        <v>4</v>
      </c>
      <c r="C2506" s="38">
        <v>14</v>
      </c>
      <c r="D2506" s="39">
        <v>13</v>
      </c>
      <c r="E2506" s="17">
        <v>20</v>
      </c>
      <c r="F2506" s="17">
        <v>387</v>
      </c>
      <c r="G2506" s="17">
        <v>115</v>
      </c>
      <c r="H2506" s="37">
        <f t="shared" si="690"/>
        <v>68</v>
      </c>
      <c r="I2506" s="37">
        <f>IF(H2506&lt;'Roof Calculator'!$G$8, 1, 0)</f>
        <v>0</v>
      </c>
      <c r="J2506" s="37">
        <f>IF(H2506&gt;='Roof Calculator'!$G$8, 1, 0)</f>
        <v>1</v>
      </c>
      <c r="K2506" s="37">
        <f t="shared" si="691"/>
        <v>0</v>
      </c>
      <c r="L2506" s="37">
        <f t="shared" si="692"/>
        <v>68</v>
      </c>
      <c r="M2506" s="37">
        <v>0</v>
      </c>
      <c r="N2506" s="37">
        <f t="shared" si="693"/>
        <v>387</v>
      </c>
      <c r="O2506" s="37">
        <v>0</v>
      </c>
      <c r="P2506" s="37">
        <v>0</v>
      </c>
      <c r="Q2506" s="21">
        <f t="shared" si="694"/>
        <v>39.790999999999997</v>
      </c>
      <c r="R2506" s="21">
        <f t="shared" si="703"/>
        <v>104.50000000000314</v>
      </c>
      <c r="S2506" s="21">
        <f t="shared" si="704"/>
        <v>9.01126843126087</v>
      </c>
      <c r="T2506" s="21">
        <f t="shared" si="695"/>
        <v>86.147999999999996</v>
      </c>
      <c r="U2506" s="37">
        <f>VLOOKUP(Time_Zone, 'LSTM LookUp'!$B$5:$D$8, 3, FALSE)</f>
        <v>-75</v>
      </c>
      <c r="V2506" s="21">
        <f t="shared" si="705"/>
        <v>-0.37024210898436094</v>
      </c>
      <c r="W2506" s="21">
        <f t="shared" si="696"/>
        <v>176.0554394727539</v>
      </c>
      <c r="X2506" s="21">
        <f t="shared" si="697"/>
        <v>-75.539118031690663</v>
      </c>
      <c r="Y2506" s="21">
        <f t="shared" si="698"/>
        <v>311.46088196830931</v>
      </c>
      <c r="Z2506" s="21">
        <f t="shared" si="706"/>
        <v>98.727659724625738</v>
      </c>
      <c r="AA2506" s="21">
        <f t="shared" si="699"/>
        <v>0</v>
      </c>
      <c r="AB2506" s="21">
        <f t="shared" si="700"/>
        <v>98.727659724625738</v>
      </c>
      <c r="AC2506" s="21">
        <f t="shared" si="701"/>
        <v>68</v>
      </c>
      <c r="AD2506" s="21">
        <f t="shared" si="707"/>
        <v>98.727659724625738</v>
      </c>
      <c r="AE2506" s="21" t="str">
        <f t="shared" si="702"/>
        <v>4/14/13:00</v>
      </c>
    </row>
    <row r="2507" spans="2:31">
      <c r="B2507" s="37">
        <v>4</v>
      </c>
      <c r="C2507" s="38">
        <v>14</v>
      </c>
      <c r="D2507" s="39">
        <v>14</v>
      </c>
      <c r="E2507" s="17">
        <v>13.3</v>
      </c>
      <c r="F2507" s="17">
        <v>171</v>
      </c>
      <c r="G2507" s="17">
        <v>5</v>
      </c>
      <c r="H2507" s="37">
        <f t="shared" si="690"/>
        <v>55.94</v>
      </c>
      <c r="I2507" s="37">
        <f>IF(H2507&lt;'Roof Calculator'!$G$8, 1, 0)</f>
        <v>0</v>
      </c>
      <c r="J2507" s="37">
        <f>IF(H2507&gt;='Roof Calculator'!$G$8, 1, 0)</f>
        <v>1</v>
      </c>
      <c r="K2507" s="37">
        <f t="shared" si="691"/>
        <v>0</v>
      </c>
      <c r="L2507" s="37">
        <f t="shared" si="692"/>
        <v>55.94</v>
      </c>
      <c r="M2507" s="37">
        <v>0</v>
      </c>
      <c r="N2507" s="37">
        <f t="shared" si="693"/>
        <v>171</v>
      </c>
      <c r="O2507" s="37">
        <v>0</v>
      </c>
      <c r="P2507" s="37">
        <v>0</v>
      </c>
      <c r="Q2507" s="21">
        <f t="shared" si="694"/>
        <v>39.790999999999997</v>
      </c>
      <c r="R2507" s="21">
        <f t="shared" si="703"/>
        <v>104.54166666666981</v>
      </c>
      <c r="S2507" s="21">
        <f t="shared" si="704"/>
        <v>9.0264883410271146</v>
      </c>
      <c r="T2507" s="21">
        <f t="shared" si="695"/>
        <v>86.147999999999996</v>
      </c>
      <c r="U2507" s="37">
        <f>VLOOKUP(Time_Zone, 'LSTM LookUp'!$B$5:$D$8, 3, FALSE)</f>
        <v>-75</v>
      </c>
      <c r="V2507" s="21">
        <f t="shared" si="705"/>
        <v>-0.35933886589008002</v>
      </c>
      <c r="W2507" s="21">
        <f t="shared" si="696"/>
        <v>191.05816528352747</v>
      </c>
      <c r="X2507" s="21">
        <f t="shared" si="697"/>
        <v>-3.2218492087709971</v>
      </c>
      <c r="Y2507" s="21">
        <f t="shared" si="698"/>
        <v>167.778150791229</v>
      </c>
      <c r="Z2507" s="21">
        <f t="shared" si="706"/>
        <v>53.182743450359844</v>
      </c>
      <c r="AA2507" s="21">
        <f t="shared" si="699"/>
        <v>0</v>
      </c>
      <c r="AB2507" s="21">
        <f t="shared" si="700"/>
        <v>53.182743450359844</v>
      </c>
      <c r="AC2507" s="21">
        <f t="shared" si="701"/>
        <v>55.94</v>
      </c>
      <c r="AD2507" s="21">
        <f t="shared" si="707"/>
        <v>53.182743450359844</v>
      </c>
      <c r="AE2507" s="21" t="str">
        <f t="shared" si="702"/>
        <v>4/14/14:00</v>
      </c>
    </row>
    <row r="2508" spans="2:31">
      <c r="B2508" s="37">
        <v>4</v>
      </c>
      <c r="C2508" s="38">
        <v>14</v>
      </c>
      <c r="D2508" s="39">
        <v>15</v>
      </c>
      <c r="E2508" s="17">
        <v>12.2</v>
      </c>
      <c r="F2508" s="17">
        <v>190</v>
      </c>
      <c r="G2508" s="17">
        <v>7</v>
      </c>
      <c r="H2508" s="37">
        <f t="shared" si="690"/>
        <v>53.96</v>
      </c>
      <c r="I2508" s="37">
        <f>IF(H2508&lt;'Roof Calculator'!$G$8, 1, 0)</f>
        <v>1</v>
      </c>
      <c r="J2508" s="37">
        <f>IF(H2508&gt;='Roof Calculator'!$G$8, 1, 0)</f>
        <v>0</v>
      </c>
      <c r="K2508" s="37">
        <f t="shared" si="691"/>
        <v>53.96</v>
      </c>
      <c r="L2508" s="37">
        <f t="shared" si="692"/>
        <v>0</v>
      </c>
      <c r="M2508" s="37">
        <v>0</v>
      </c>
      <c r="N2508" s="37">
        <f t="shared" si="693"/>
        <v>190</v>
      </c>
      <c r="O2508" s="37">
        <v>0</v>
      </c>
      <c r="P2508" s="37">
        <v>0</v>
      </c>
      <c r="Q2508" s="21">
        <f t="shared" si="694"/>
        <v>39.790999999999997</v>
      </c>
      <c r="R2508" s="21">
        <f t="shared" si="703"/>
        <v>104.58333333333648</v>
      </c>
      <c r="S2508" s="21">
        <f t="shared" si="704"/>
        <v>9.0417042103139682</v>
      </c>
      <c r="T2508" s="21">
        <f t="shared" si="695"/>
        <v>86.147999999999996</v>
      </c>
      <c r="U2508" s="37">
        <f>VLOOKUP(Time_Zone, 'LSTM LookUp'!$B$5:$D$8, 3, FALSE)</f>
        <v>-75</v>
      </c>
      <c r="V2508" s="21">
        <f t="shared" si="705"/>
        <v>-0.34844647638207915</v>
      </c>
      <c r="W2508" s="21">
        <f t="shared" si="696"/>
        <v>206.06088838090449</v>
      </c>
      <c r="X2508" s="21">
        <f t="shared" si="697"/>
        <v>-4.0677506244028621</v>
      </c>
      <c r="Y2508" s="21">
        <f t="shared" si="698"/>
        <v>185.93224937559714</v>
      </c>
      <c r="Z2508" s="21">
        <f t="shared" si="706"/>
        <v>58.937275628905375</v>
      </c>
      <c r="AA2508" s="21">
        <f t="shared" si="699"/>
        <v>58.937275628905375</v>
      </c>
      <c r="AB2508" s="21">
        <f t="shared" si="700"/>
        <v>0</v>
      </c>
      <c r="AC2508" s="21">
        <f t="shared" si="701"/>
        <v>0</v>
      </c>
      <c r="AD2508" s="21">
        <f t="shared" si="707"/>
        <v>0</v>
      </c>
      <c r="AE2508" s="21" t="str">
        <f t="shared" si="702"/>
        <v>4/14/15:00</v>
      </c>
    </row>
    <row r="2509" spans="2:31">
      <c r="B2509" s="37">
        <v>4</v>
      </c>
      <c r="C2509" s="38">
        <v>14</v>
      </c>
      <c r="D2509" s="39">
        <v>16</v>
      </c>
      <c r="E2509" s="17">
        <v>11.7</v>
      </c>
      <c r="F2509" s="17">
        <v>131</v>
      </c>
      <c r="G2509" s="17">
        <v>7</v>
      </c>
      <c r="H2509" s="37">
        <f t="shared" si="690"/>
        <v>53.06</v>
      </c>
      <c r="I2509" s="37">
        <f>IF(H2509&lt;'Roof Calculator'!$G$8, 1, 0)</f>
        <v>1</v>
      </c>
      <c r="J2509" s="37">
        <f>IF(H2509&gt;='Roof Calculator'!$G$8, 1, 0)</f>
        <v>0</v>
      </c>
      <c r="K2509" s="37">
        <f t="shared" si="691"/>
        <v>53.06</v>
      </c>
      <c r="L2509" s="37">
        <f t="shared" si="692"/>
        <v>0</v>
      </c>
      <c r="M2509" s="37">
        <v>0</v>
      </c>
      <c r="N2509" s="37">
        <f t="shared" si="693"/>
        <v>131</v>
      </c>
      <c r="O2509" s="37">
        <v>0</v>
      </c>
      <c r="P2509" s="37">
        <v>0</v>
      </c>
      <c r="Q2509" s="21">
        <f t="shared" si="694"/>
        <v>39.790999999999997</v>
      </c>
      <c r="R2509" s="21">
        <f t="shared" si="703"/>
        <v>104.62500000000315</v>
      </c>
      <c r="S2509" s="21">
        <f t="shared" si="704"/>
        <v>9.0569160318543211</v>
      </c>
      <c r="T2509" s="21">
        <f t="shared" si="695"/>
        <v>86.147999999999996</v>
      </c>
      <c r="U2509" s="37">
        <f>VLOOKUP(Time_Zone, 'LSTM LookUp'!$B$5:$D$8, 3, FALSE)</f>
        <v>-75</v>
      </c>
      <c r="V2509" s="21">
        <f t="shared" si="705"/>
        <v>-0.33756496111180911</v>
      </c>
      <c r="W2509" s="21">
        <f t="shared" si="696"/>
        <v>221.06360875972206</v>
      </c>
      <c r="X2509" s="21">
        <f t="shared" si="697"/>
        <v>-3.2996569621911274</v>
      </c>
      <c r="Y2509" s="21">
        <f t="shared" si="698"/>
        <v>127.70034303780888</v>
      </c>
      <c r="Z2509" s="21">
        <f t="shared" si="706"/>
        <v>40.478778376533249</v>
      </c>
      <c r="AA2509" s="21">
        <f t="shared" si="699"/>
        <v>40.478778376533249</v>
      </c>
      <c r="AB2509" s="21">
        <f t="shared" si="700"/>
        <v>0</v>
      </c>
      <c r="AC2509" s="21">
        <f t="shared" si="701"/>
        <v>0</v>
      </c>
      <c r="AD2509" s="21">
        <f t="shared" si="707"/>
        <v>0</v>
      </c>
      <c r="AE2509" s="21" t="str">
        <f t="shared" si="702"/>
        <v>4/14/16:00</v>
      </c>
    </row>
    <row r="2510" spans="2:31">
      <c r="B2510" s="37">
        <v>4</v>
      </c>
      <c r="C2510" s="38">
        <v>14</v>
      </c>
      <c r="D2510" s="39">
        <v>17</v>
      </c>
      <c r="E2510" s="17">
        <v>11.7</v>
      </c>
      <c r="F2510" s="17">
        <v>106</v>
      </c>
      <c r="G2510" s="17">
        <v>4</v>
      </c>
      <c r="H2510" s="37">
        <f t="shared" si="690"/>
        <v>53.06</v>
      </c>
      <c r="I2510" s="37">
        <f>IF(H2510&lt;'Roof Calculator'!$G$8, 1, 0)</f>
        <v>1</v>
      </c>
      <c r="J2510" s="37">
        <f>IF(H2510&gt;='Roof Calculator'!$G$8, 1, 0)</f>
        <v>0</v>
      </c>
      <c r="K2510" s="37">
        <f t="shared" si="691"/>
        <v>53.06</v>
      </c>
      <c r="L2510" s="37">
        <f t="shared" si="692"/>
        <v>0</v>
      </c>
      <c r="M2510" s="37">
        <v>0</v>
      </c>
      <c r="N2510" s="37">
        <f t="shared" si="693"/>
        <v>106</v>
      </c>
      <c r="O2510" s="37">
        <v>0</v>
      </c>
      <c r="P2510" s="37">
        <v>0</v>
      </c>
      <c r="Q2510" s="21">
        <f t="shared" si="694"/>
        <v>39.790999999999997</v>
      </c>
      <c r="R2510" s="21">
        <f t="shared" si="703"/>
        <v>104.66666666666983</v>
      </c>
      <c r="S2510" s="21">
        <f t="shared" si="704"/>
        <v>9.0721237983806162</v>
      </c>
      <c r="T2510" s="21">
        <f t="shared" si="695"/>
        <v>86.147999999999996</v>
      </c>
      <c r="U2510" s="37">
        <f>VLOOKUP(Time_Zone, 'LSTM LookUp'!$B$5:$D$8, 3, FALSE)</f>
        <v>-75</v>
      </c>
      <c r="V2510" s="21">
        <f t="shared" si="705"/>
        <v>-0.32669434070239134</v>
      </c>
      <c r="W2510" s="21">
        <f t="shared" si="696"/>
        <v>236.0663264148244</v>
      </c>
      <c r="X2510" s="21">
        <f t="shared" si="697"/>
        <v>-1.2906380675505724</v>
      </c>
      <c r="Y2510" s="21">
        <f t="shared" si="698"/>
        <v>104.70936193244943</v>
      </c>
      <c r="Z2510" s="21">
        <f t="shared" si="706"/>
        <v>33.191038918015373</v>
      </c>
      <c r="AA2510" s="21">
        <f t="shared" si="699"/>
        <v>33.191038918015373</v>
      </c>
      <c r="AB2510" s="21">
        <f t="shared" si="700"/>
        <v>0</v>
      </c>
      <c r="AC2510" s="21">
        <f t="shared" si="701"/>
        <v>0</v>
      </c>
      <c r="AD2510" s="21">
        <f t="shared" si="707"/>
        <v>0</v>
      </c>
      <c r="AE2510" s="21" t="str">
        <f t="shared" si="702"/>
        <v>4/14/17:00</v>
      </c>
    </row>
    <row r="2511" spans="2:31">
      <c r="B2511" s="37">
        <v>4</v>
      </c>
      <c r="C2511" s="38">
        <v>14</v>
      </c>
      <c r="D2511" s="39">
        <v>18</v>
      </c>
      <c r="E2511" s="17">
        <v>11.1</v>
      </c>
      <c r="F2511" s="17">
        <v>72</v>
      </c>
      <c r="G2511" s="17">
        <v>4</v>
      </c>
      <c r="H2511" s="37">
        <f t="shared" si="690"/>
        <v>51.98</v>
      </c>
      <c r="I2511" s="37">
        <f>IF(H2511&lt;'Roof Calculator'!$G$8, 1, 0)</f>
        <v>1</v>
      </c>
      <c r="J2511" s="37">
        <f>IF(H2511&gt;='Roof Calculator'!$G$8, 1, 0)</f>
        <v>0</v>
      </c>
      <c r="K2511" s="37">
        <f t="shared" si="691"/>
        <v>51.98</v>
      </c>
      <c r="L2511" s="37">
        <f t="shared" si="692"/>
        <v>0</v>
      </c>
      <c r="M2511" s="37">
        <v>0</v>
      </c>
      <c r="N2511" s="37">
        <f t="shared" si="693"/>
        <v>72</v>
      </c>
      <c r="O2511" s="37">
        <v>0</v>
      </c>
      <c r="P2511" s="37">
        <v>0</v>
      </c>
      <c r="Q2511" s="21">
        <f t="shared" si="694"/>
        <v>39.790999999999997</v>
      </c>
      <c r="R2511" s="21">
        <f t="shared" si="703"/>
        <v>104.7083333333365</v>
      </c>
      <c r="S2511" s="21">
        <f t="shared" si="704"/>
        <v>9.0873275026248681</v>
      </c>
      <c r="T2511" s="21">
        <f t="shared" si="695"/>
        <v>86.147999999999996</v>
      </c>
      <c r="U2511" s="37">
        <f>VLOOKUP(Time_Zone, 'LSTM LookUp'!$B$5:$D$8, 3, FALSE)</f>
        <v>-75</v>
      </c>
      <c r="V2511" s="21">
        <f t="shared" si="705"/>
        <v>-0.31583463574855597</v>
      </c>
      <c r="W2511" s="21">
        <f t="shared" si="696"/>
        <v>251.0690413410629</v>
      </c>
      <c r="X2511" s="21">
        <f t="shared" si="697"/>
        <v>-0.58030897898037026</v>
      </c>
      <c r="Y2511" s="21">
        <f t="shared" si="698"/>
        <v>71.419691021019631</v>
      </c>
      <c r="Z2511" s="21">
        <f t="shared" si="706"/>
        <v>22.638794664039295</v>
      </c>
      <c r="AA2511" s="21">
        <f t="shared" si="699"/>
        <v>22.638794664039295</v>
      </c>
      <c r="AB2511" s="21">
        <f t="shared" si="700"/>
        <v>0</v>
      </c>
      <c r="AC2511" s="21">
        <f t="shared" si="701"/>
        <v>0</v>
      </c>
      <c r="AD2511" s="21">
        <f t="shared" si="707"/>
        <v>0</v>
      </c>
      <c r="AE2511" s="21" t="str">
        <f t="shared" si="702"/>
        <v>4/14/18:00</v>
      </c>
    </row>
    <row r="2512" spans="2:31">
      <c r="B2512" s="37">
        <v>4</v>
      </c>
      <c r="C2512" s="38">
        <v>14</v>
      </c>
      <c r="D2512" s="39">
        <v>19</v>
      </c>
      <c r="E2512" s="17">
        <v>11.1</v>
      </c>
      <c r="F2512" s="17">
        <v>29</v>
      </c>
      <c r="G2512" s="17">
        <v>1</v>
      </c>
      <c r="H2512" s="37">
        <f t="shared" si="690"/>
        <v>51.98</v>
      </c>
      <c r="I2512" s="37">
        <f>IF(H2512&lt;'Roof Calculator'!$G$8, 1, 0)</f>
        <v>1</v>
      </c>
      <c r="J2512" s="37">
        <f>IF(H2512&gt;='Roof Calculator'!$G$8, 1, 0)</f>
        <v>0</v>
      </c>
      <c r="K2512" s="37">
        <f t="shared" si="691"/>
        <v>51.98</v>
      </c>
      <c r="L2512" s="37">
        <f t="shared" si="692"/>
        <v>0</v>
      </c>
      <c r="M2512" s="37">
        <v>0</v>
      </c>
      <c r="N2512" s="37">
        <f t="shared" si="693"/>
        <v>29</v>
      </c>
      <c r="O2512" s="37">
        <v>0</v>
      </c>
      <c r="P2512" s="37">
        <v>0</v>
      </c>
      <c r="Q2512" s="21">
        <f t="shared" si="694"/>
        <v>39.790999999999997</v>
      </c>
      <c r="R2512" s="21">
        <f t="shared" si="703"/>
        <v>104.75000000000317</v>
      </c>
      <c r="S2512" s="21">
        <f t="shared" si="704"/>
        <v>9.1025271373186616</v>
      </c>
      <c r="T2512" s="21">
        <f t="shared" si="695"/>
        <v>86.147999999999996</v>
      </c>
      <c r="U2512" s="37">
        <f>VLOOKUP(Time_Zone, 'LSTM LookUp'!$B$5:$D$8, 3, FALSE)</f>
        <v>-75</v>
      </c>
      <c r="V2512" s="21">
        <f t="shared" si="705"/>
        <v>-0.30498586681661333</v>
      </c>
      <c r="W2512" s="21">
        <f t="shared" si="696"/>
        <v>266.07175353329586</v>
      </c>
      <c r="X2512" s="21">
        <f t="shared" si="697"/>
        <v>4.9270408857758227E-2</v>
      </c>
      <c r="Y2512" s="21">
        <f t="shared" si="698"/>
        <v>29.049270408857758</v>
      </c>
      <c r="Z2512" s="21">
        <f t="shared" si="706"/>
        <v>9.20811135591069</v>
      </c>
      <c r="AA2512" s="21">
        <f t="shared" si="699"/>
        <v>9.20811135591069</v>
      </c>
      <c r="AB2512" s="21">
        <f t="shared" si="700"/>
        <v>0</v>
      </c>
      <c r="AC2512" s="21">
        <f t="shared" si="701"/>
        <v>0</v>
      </c>
      <c r="AD2512" s="21">
        <f t="shared" si="707"/>
        <v>0</v>
      </c>
      <c r="AE2512" s="21" t="str">
        <f t="shared" si="702"/>
        <v>4/14/19:00</v>
      </c>
    </row>
    <row r="2513" spans="2:31">
      <c r="B2513" s="37">
        <v>4</v>
      </c>
      <c r="C2513" s="38">
        <v>14</v>
      </c>
      <c r="D2513" s="39">
        <v>20</v>
      </c>
      <c r="E2513" s="17">
        <v>11.1</v>
      </c>
      <c r="F2513" s="17">
        <v>6</v>
      </c>
      <c r="G2513" s="17">
        <v>0</v>
      </c>
      <c r="H2513" s="37">
        <f t="shared" si="690"/>
        <v>51.98</v>
      </c>
      <c r="I2513" s="37">
        <f>IF(H2513&lt;'Roof Calculator'!$G$8, 1, 0)</f>
        <v>1</v>
      </c>
      <c r="J2513" s="37">
        <f>IF(H2513&gt;='Roof Calculator'!$G$8, 1, 0)</f>
        <v>0</v>
      </c>
      <c r="K2513" s="37">
        <f t="shared" si="691"/>
        <v>51.98</v>
      </c>
      <c r="L2513" s="37">
        <f t="shared" si="692"/>
        <v>0</v>
      </c>
      <c r="M2513" s="37">
        <v>0</v>
      </c>
      <c r="N2513" s="37">
        <f t="shared" si="693"/>
        <v>6</v>
      </c>
      <c r="O2513" s="37">
        <v>0</v>
      </c>
      <c r="P2513" s="37">
        <v>0</v>
      </c>
      <c r="Q2513" s="21">
        <f t="shared" si="694"/>
        <v>39.790999999999997</v>
      </c>
      <c r="R2513" s="21">
        <f t="shared" si="703"/>
        <v>104.79166666666984</v>
      </c>
      <c r="S2513" s="21">
        <f t="shared" si="704"/>
        <v>9.1177226951931321</v>
      </c>
      <c r="T2513" s="21">
        <f t="shared" si="695"/>
        <v>86.147999999999996</v>
      </c>
      <c r="U2513" s="37">
        <f>VLOOKUP(Time_Zone, 'LSTM LookUp'!$B$5:$D$8, 3, FALSE)</f>
        <v>-75</v>
      </c>
      <c r="V2513" s="21">
        <f t="shared" si="705"/>
        <v>-0.2941480544444085</v>
      </c>
      <c r="W2513" s="21">
        <f t="shared" si="696"/>
        <v>281.07446298638888</v>
      </c>
      <c r="X2513" s="21">
        <f t="shared" si="697"/>
        <v>0</v>
      </c>
      <c r="Y2513" s="21">
        <f t="shared" si="698"/>
        <v>6</v>
      </c>
      <c r="Z2513" s="21">
        <f t="shared" si="706"/>
        <v>1.9018952062430323</v>
      </c>
      <c r="AA2513" s="21">
        <f t="shared" si="699"/>
        <v>1.9018952062430323</v>
      </c>
      <c r="AB2513" s="21">
        <f t="shared" si="700"/>
        <v>0</v>
      </c>
      <c r="AC2513" s="21">
        <f t="shared" si="701"/>
        <v>0</v>
      </c>
      <c r="AD2513" s="21">
        <f t="shared" si="707"/>
        <v>0</v>
      </c>
      <c r="AE2513" s="21" t="str">
        <f t="shared" si="702"/>
        <v>4/14/20:00</v>
      </c>
    </row>
    <row r="2514" spans="2:31">
      <c r="B2514" s="37">
        <v>4</v>
      </c>
      <c r="C2514" s="38">
        <v>14</v>
      </c>
      <c r="D2514" s="39">
        <v>21</v>
      </c>
      <c r="E2514" s="17">
        <v>10.6</v>
      </c>
      <c r="F2514" s="17">
        <v>0</v>
      </c>
      <c r="G2514" s="17">
        <v>0</v>
      </c>
      <c r="H2514" s="37">
        <f t="shared" si="690"/>
        <v>51.08</v>
      </c>
      <c r="I2514" s="37">
        <f>IF(H2514&lt;'Roof Calculator'!$G$8, 1, 0)</f>
        <v>1</v>
      </c>
      <c r="J2514" s="37">
        <f>IF(H2514&gt;='Roof Calculator'!$G$8, 1, 0)</f>
        <v>0</v>
      </c>
      <c r="K2514" s="37">
        <f t="shared" si="691"/>
        <v>51.08</v>
      </c>
      <c r="L2514" s="37">
        <f t="shared" si="692"/>
        <v>0</v>
      </c>
      <c r="M2514" s="37">
        <v>0</v>
      </c>
      <c r="N2514" s="37">
        <f t="shared" si="693"/>
        <v>0</v>
      </c>
      <c r="O2514" s="37">
        <v>0</v>
      </c>
      <c r="P2514" s="37">
        <v>0</v>
      </c>
      <c r="Q2514" s="21">
        <f t="shared" si="694"/>
        <v>39.790999999999997</v>
      </c>
      <c r="R2514" s="21">
        <f t="shared" si="703"/>
        <v>104.83333333333651</v>
      </c>
      <c r="S2514" s="21">
        <f t="shared" si="704"/>
        <v>9.1329141689789957</v>
      </c>
      <c r="T2514" s="21">
        <f t="shared" si="695"/>
        <v>86.147999999999996</v>
      </c>
      <c r="U2514" s="37">
        <f>VLOOKUP(Time_Zone, 'LSTM LookUp'!$B$5:$D$8, 3, FALSE)</f>
        <v>-75</v>
      </c>
      <c r="V2514" s="21">
        <f t="shared" si="705"/>
        <v>-0.28332121914128217</v>
      </c>
      <c r="W2514" s="21">
        <f t="shared" si="696"/>
        <v>296.07716969521471</v>
      </c>
      <c r="X2514" s="21">
        <f t="shared" si="697"/>
        <v>0</v>
      </c>
      <c r="Y2514" s="21">
        <f t="shared" si="698"/>
        <v>0</v>
      </c>
      <c r="Z2514" s="21">
        <f t="shared" si="706"/>
        <v>0</v>
      </c>
      <c r="AA2514" s="21">
        <f t="shared" si="699"/>
        <v>0</v>
      </c>
      <c r="AB2514" s="21">
        <f t="shared" si="700"/>
        <v>0</v>
      </c>
      <c r="AC2514" s="21">
        <f t="shared" si="701"/>
        <v>0</v>
      </c>
      <c r="AD2514" s="21">
        <f t="shared" si="707"/>
        <v>0</v>
      </c>
      <c r="AE2514" s="21" t="str">
        <f t="shared" si="702"/>
        <v>4/14/21:00</v>
      </c>
    </row>
    <row r="2515" spans="2:31">
      <c r="B2515" s="37">
        <v>4</v>
      </c>
      <c r="C2515" s="38">
        <v>14</v>
      </c>
      <c r="D2515" s="39">
        <v>22</v>
      </c>
      <c r="E2515" s="17">
        <v>10.6</v>
      </c>
      <c r="F2515" s="17">
        <v>0</v>
      </c>
      <c r="G2515" s="17">
        <v>0</v>
      </c>
      <c r="H2515" s="37">
        <f t="shared" si="690"/>
        <v>51.08</v>
      </c>
      <c r="I2515" s="37">
        <f>IF(H2515&lt;'Roof Calculator'!$G$8, 1, 0)</f>
        <v>1</v>
      </c>
      <c r="J2515" s="37">
        <f>IF(H2515&gt;='Roof Calculator'!$G$8, 1, 0)</f>
        <v>0</v>
      </c>
      <c r="K2515" s="37">
        <f t="shared" si="691"/>
        <v>51.08</v>
      </c>
      <c r="L2515" s="37">
        <f t="shared" si="692"/>
        <v>0</v>
      </c>
      <c r="M2515" s="37">
        <v>0</v>
      </c>
      <c r="N2515" s="37">
        <f t="shared" si="693"/>
        <v>0</v>
      </c>
      <c r="O2515" s="37">
        <v>0</v>
      </c>
      <c r="P2515" s="37">
        <v>0</v>
      </c>
      <c r="Q2515" s="21">
        <f t="shared" si="694"/>
        <v>39.790999999999997</v>
      </c>
      <c r="R2515" s="21">
        <f t="shared" si="703"/>
        <v>104.87500000000318</v>
      </c>
      <c r="S2515" s="21">
        <f t="shared" si="704"/>
        <v>9.1481015514065316</v>
      </c>
      <c r="T2515" s="21">
        <f t="shared" si="695"/>
        <v>86.147999999999996</v>
      </c>
      <c r="U2515" s="37">
        <f>VLOOKUP(Time_Zone, 'LSTM LookUp'!$B$5:$D$8, 3, FALSE)</f>
        <v>-75</v>
      </c>
      <c r="V2515" s="21">
        <f t="shared" si="705"/>
        <v>-0.27250538138802127</v>
      </c>
      <c r="W2515" s="21">
        <f t="shared" si="696"/>
        <v>311.079873654653</v>
      </c>
      <c r="X2515" s="21">
        <f t="shared" si="697"/>
        <v>0</v>
      </c>
      <c r="Y2515" s="21">
        <f t="shared" si="698"/>
        <v>0</v>
      </c>
      <c r="Z2515" s="21">
        <f t="shared" si="706"/>
        <v>0</v>
      </c>
      <c r="AA2515" s="21">
        <f t="shared" si="699"/>
        <v>0</v>
      </c>
      <c r="AB2515" s="21">
        <f t="shared" si="700"/>
        <v>0</v>
      </c>
      <c r="AC2515" s="21">
        <f t="shared" si="701"/>
        <v>0</v>
      </c>
      <c r="AD2515" s="21">
        <f t="shared" si="707"/>
        <v>0</v>
      </c>
      <c r="AE2515" s="21" t="str">
        <f t="shared" si="702"/>
        <v>4/14/22:00</v>
      </c>
    </row>
    <row r="2516" spans="2:31">
      <c r="B2516" s="37">
        <v>4</v>
      </c>
      <c r="C2516" s="38">
        <v>14</v>
      </c>
      <c r="D2516" s="39">
        <v>23</v>
      </c>
      <c r="E2516" s="17">
        <v>10.6</v>
      </c>
      <c r="F2516" s="17">
        <v>0</v>
      </c>
      <c r="G2516" s="17">
        <v>0</v>
      </c>
      <c r="H2516" s="37">
        <f t="shared" si="690"/>
        <v>51.08</v>
      </c>
      <c r="I2516" s="37">
        <f>IF(H2516&lt;'Roof Calculator'!$G$8, 1, 0)</f>
        <v>1</v>
      </c>
      <c r="J2516" s="37">
        <f>IF(H2516&gt;='Roof Calculator'!$G$8, 1, 0)</f>
        <v>0</v>
      </c>
      <c r="K2516" s="37">
        <f t="shared" si="691"/>
        <v>51.08</v>
      </c>
      <c r="L2516" s="37">
        <f t="shared" si="692"/>
        <v>0</v>
      </c>
      <c r="M2516" s="37">
        <v>0</v>
      </c>
      <c r="N2516" s="37">
        <f t="shared" si="693"/>
        <v>0</v>
      </c>
      <c r="O2516" s="37">
        <v>0</v>
      </c>
      <c r="P2516" s="37">
        <v>0</v>
      </c>
      <c r="Q2516" s="21">
        <f t="shared" si="694"/>
        <v>39.790999999999997</v>
      </c>
      <c r="R2516" s="21">
        <f t="shared" si="703"/>
        <v>104.91666666666985</v>
      </c>
      <c r="S2516" s="21">
        <f t="shared" si="704"/>
        <v>9.1632848352055873</v>
      </c>
      <c r="T2516" s="21">
        <f t="shared" si="695"/>
        <v>86.147999999999996</v>
      </c>
      <c r="U2516" s="37">
        <f>VLOOKUP(Time_Zone, 'LSTM LookUp'!$B$5:$D$8, 3, FALSE)</f>
        <v>-75</v>
      </c>
      <c r="V2516" s="21">
        <f t="shared" si="705"/>
        <v>-0.26170056163683075</v>
      </c>
      <c r="W2516" s="21">
        <f t="shared" si="696"/>
        <v>326.08257485959075</v>
      </c>
      <c r="X2516" s="21">
        <f t="shared" si="697"/>
        <v>0</v>
      </c>
      <c r="Y2516" s="21">
        <f t="shared" si="698"/>
        <v>0</v>
      </c>
      <c r="Z2516" s="21">
        <f t="shared" si="706"/>
        <v>0</v>
      </c>
      <c r="AA2516" s="21">
        <f t="shared" si="699"/>
        <v>0</v>
      </c>
      <c r="AB2516" s="21">
        <f t="shared" si="700"/>
        <v>0</v>
      </c>
      <c r="AC2516" s="21">
        <f t="shared" si="701"/>
        <v>0</v>
      </c>
      <c r="AD2516" s="21">
        <f t="shared" si="707"/>
        <v>0</v>
      </c>
      <c r="AE2516" s="21" t="str">
        <f t="shared" si="702"/>
        <v>4/14/23:00</v>
      </c>
    </row>
    <row r="2517" spans="2:31">
      <c r="B2517" s="37">
        <v>4</v>
      </c>
      <c r="C2517" s="38">
        <v>14</v>
      </c>
      <c r="D2517" s="39">
        <v>24</v>
      </c>
      <c r="E2517" s="17">
        <v>10</v>
      </c>
      <c r="F2517" s="17">
        <v>0</v>
      </c>
      <c r="G2517" s="17">
        <v>0</v>
      </c>
      <c r="H2517" s="37">
        <f t="shared" si="690"/>
        <v>50</v>
      </c>
      <c r="I2517" s="37">
        <f>IF(H2517&lt;'Roof Calculator'!$G$8, 1, 0)</f>
        <v>1</v>
      </c>
      <c r="J2517" s="37">
        <f>IF(H2517&gt;='Roof Calculator'!$G$8, 1, 0)</f>
        <v>0</v>
      </c>
      <c r="K2517" s="37">
        <f t="shared" si="691"/>
        <v>50</v>
      </c>
      <c r="L2517" s="37">
        <f t="shared" si="692"/>
        <v>0</v>
      </c>
      <c r="M2517" s="37">
        <v>0</v>
      </c>
      <c r="N2517" s="37">
        <f t="shared" si="693"/>
        <v>0</v>
      </c>
      <c r="O2517" s="37">
        <v>0</v>
      </c>
      <c r="P2517" s="37">
        <v>0</v>
      </c>
      <c r="Q2517" s="21">
        <f t="shared" si="694"/>
        <v>39.790999999999997</v>
      </c>
      <c r="R2517" s="21">
        <f t="shared" si="703"/>
        <v>104.95833333333653</v>
      </c>
      <c r="S2517" s="21">
        <f t="shared" si="704"/>
        <v>9.1784640131055859</v>
      </c>
      <c r="T2517" s="21">
        <f t="shared" si="695"/>
        <v>86.147999999999996</v>
      </c>
      <c r="U2517" s="37">
        <f>VLOOKUP(Time_Zone, 'LSTM LookUp'!$B$5:$D$8, 3, FALSE)</f>
        <v>-75</v>
      </c>
      <c r="V2517" s="21">
        <f t="shared" si="705"/>
        <v>-0.25090678031127855</v>
      </c>
      <c r="W2517" s="21">
        <f t="shared" si="696"/>
        <v>341.08527330492223</v>
      </c>
      <c r="X2517" s="21">
        <f t="shared" si="697"/>
        <v>0</v>
      </c>
      <c r="Y2517" s="21">
        <f t="shared" si="698"/>
        <v>0</v>
      </c>
      <c r="Z2517" s="21">
        <f t="shared" si="706"/>
        <v>0</v>
      </c>
      <c r="AA2517" s="21">
        <f t="shared" si="699"/>
        <v>0</v>
      </c>
      <c r="AB2517" s="21">
        <f t="shared" si="700"/>
        <v>0</v>
      </c>
      <c r="AC2517" s="21">
        <f t="shared" si="701"/>
        <v>0</v>
      </c>
      <c r="AD2517" s="21">
        <f t="shared" si="707"/>
        <v>0</v>
      </c>
      <c r="AE2517" s="21" t="str">
        <f t="shared" si="702"/>
        <v>4/14/24:00</v>
      </c>
    </row>
    <row r="2518" spans="2:31">
      <c r="B2518" s="37">
        <v>4</v>
      </c>
      <c r="C2518" s="38">
        <v>15</v>
      </c>
      <c r="D2518" s="39">
        <v>1</v>
      </c>
      <c r="E2518" s="17">
        <v>10</v>
      </c>
      <c r="F2518" s="17">
        <v>0</v>
      </c>
      <c r="G2518" s="17">
        <v>0</v>
      </c>
      <c r="H2518" s="37">
        <f t="shared" ref="H2518:H2581" si="708">E2518*9/5+32</f>
        <v>50</v>
      </c>
      <c r="I2518" s="37">
        <f>IF(H2518&lt;'Roof Calculator'!$G$8, 1, 0)</f>
        <v>1</v>
      </c>
      <c r="J2518" s="37">
        <f>IF(H2518&gt;='Roof Calculator'!$G$8, 1, 0)</f>
        <v>0</v>
      </c>
      <c r="K2518" s="37">
        <f t="shared" ref="K2518:K2581" si="709">I2518*H2518</f>
        <v>50</v>
      </c>
      <c r="L2518" s="37">
        <f t="shared" ref="L2518:L2581" si="710">J2518*H2518</f>
        <v>0</v>
      </c>
      <c r="M2518" s="37">
        <v>0</v>
      </c>
      <c r="N2518" s="37">
        <f t="shared" ref="N2518:N2581" si="711">F2518*(180-M2518)/180</f>
        <v>0</v>
      </c>
      <c r="O2518" s="37">
        <v>0</v>
      </c>
      <c r="P2518" s="37">
        <v>0</v>
      </c>
      <c r="Q2518" s="21">
        <f t="shared" ref="Q2518:Q2581" si="712">Latitude</f>
        <v>39.790999999999997</v>
      </c>
      <c r="R2518" s="21">
        <f t="shared" si="703"/>
        <v>105.0000000000032</v>
      </c>
      <c r="S2518" s="21">
        <f t="shared" si="704"/>
        <v>9.1936390778355062</v>
      </c>
      <c r="T2518" s="21">
        <f t="shared" ref="T2518:T2581" si="713">Longitude</f>
        <v>86.147999999999996</v>
      </c>
      <c r="U2518" s="37">
        <f>VLOOKUP(Time_Zone, 'LSTM LookUp'!$B$5:$D$8, 3, FALSE)</f>
        <v>-75</v>
      </c>
      <c r="V2518" s="21">
        <f t="shared" si="705"/>
        <v>-0.24012405780626744</v>
      </c>
      <c r="W2518" s="21">
        <f t="shared" ref="W2518:W2581" si="714">15*((D2518+(4*(T2518-U2518)+V2518)/60)-12)</f>
        <v>-3.9120310144515624</v>
      </c>
      <c r="X2518" s="21">
        <f t="shared" ref="X2518:X2581" si="715">G2518*(SIN(S2518*PI()/180)*SIN(Q2518*PI()/180)*COS(O2518*PI()/180)-SIN(S2518*PI()/180)*COS(Q2518*PI()/180)*SIN(O2518*PI()/180)*COS(P2518*PI()/180)+COS(S2518*PI()/180)*COS(Q2518*PI()/180)*COS(O2518*PI()/180)*COS(W2518*PI()/180)+COS(S2518*PI()/180)*SIN(Q2518*PI()/180)*SIN(O2518*PI()/180)*COS(P2518*PI()/180)*COS(W2518*PI()/180)+COS(S2518*PI()/180)*SIN(P2518*PI()/180)*SIN(W2518*PI()/180)*SIN(O2518*PI()/180))</f>
        <v>0</v>
      </c>
      <c r="Y2518" s="21">
        <f t="shared" ref="Y2518:Y2581" si="716">X2518+N2518</f>
        <v>0</v>
      </c>
      <c r="Z2518" s="21">
        <f t="shared" si="706"/>
        <v>0</v>
      </c>
      <c r="AA2518" s="21">
        <f t="shared" ref="AA2518:AA2581" si="717">Z2518*I2518</f>
        <v>0</v>
      </c>
      <c r="AB2518" s="21">
        <f t="shared" ref="AB2518:AB2581" si="718">Z2518*J2518</f>
        <v>0</v>
      </c>
      <c r="AC2518" s="21">
        <f t="shared" ref="AC2518:AC2581" si="719">L2518</f>
        <v>0</v>
      </c>
      <c r="AD2518" s="21">
        <f t="shared" si="707"/>
        <v>0</v>
      </c>
      <c r="AE2518" s="21" t="str">
        <f t="shared" ref="AE2518:AE2581" si="720">CONCATENATE(B2518, "/", C2518, "/", D2518,":00")</f>
        <v>4/15/1:00</v>
      </c>
    </row>
    <row r="2519" spans="2:31">
      <c r="B2519" s="37">
        <v>4</v>
      </c>
      <c r="C2519" s="38">
        <v>15</v>
      </c>
      <c r="D2519" s="39">
        <v>2</v>
      </c>
      <c r="E2519" s="17">
        <v>9.4</v>
      </c>
      <c r="F2519" s="17">
        <v>0</v>
      </c>
      <c r="G2519" s="17">
        <v>0</v>
      </c>
      <c r="H2519" s="37">
        <f t="shared" si="708"/>
        <v>48.92</v>
      </c>
      <c r="I2519" s="37">
        <f>IF(H2519&lt;'Roof Calculator'!$G$8, 1, 0)</f>
        <v>1</v>
      </c>
      <c r="J2519" s="37">
        <f>IF(H2519&gt;='Roof Calculator'!$G$8, 1, 0)</f>
        <v>0</v>
      </c>
      <c r="K2519" s="37">
        <f t="shared" si="709"/>
        <v>48.92</v>
      </c>
      <c r="L2519" s="37">
        <f t="shared" si="710"/>
        <v>0</v>
      </c>
      <c r="M2519" s="37">
        <v>0</v>
      </c>
      <c r="N2519" s="37">
        <f t="shared" si="711"/>
        <v>0</v>
      </c>
      <c r="O2519" s="37">
        <v>0</v>
      </c>
      <c r="P2519" s="37">
        <v>0</v>
      </c>
      <c r="Q2519" s="21">
        <f t="shared" si="712"/>
        <v>39.790999999999997</v>
      </c>
      <c r="R2519" s="21">
        <f t="shared" ref="R2519:R2582" si="721">R2518+1/24</f>
        <v>105.04166666666987</v>
      </c>
      <c r="S2519" s="21">
        <f t="shared" ref="S2519:S2582" si="722">ASIN(SIN(23.45*PI()/180)*SIN((360/365*(R2519-81))*PI()/180))*180/PI()</f>
        <v>9.2088100221239113</v>
      </c>
      <c r="T2519" s="21">
        <f t="shared" si="713"/>
        <v>86.147999999999996</v>
      </c>
      <c r="U2519" s="37">
        <f>VLOOKUP(Time_Zone, 'LSTM LookUp'!$B$5:$D$8, 3, FALSE)</f>
        <v>-75</v>
      </c>
      <c r="V2519" s="21">
        <f t="shared" ref="V2519:V2582" si="723">9.87*SIN(2*(360/365*(R2519-81))*PI()/180)-7.53*COS((360/365*(R2519-81))*PI()/180)-1.5*SIN((360/365*(R2519-81))*PI()/180)</f>
        <v>-0.22935241448798671</v>
      </c>
      <c r="W2519" s="21">
        <f t="shared" si="714"/>
        <v>11.090661896378018</v>
      </c>
      <c r="X2519" s="21">
        <f t="shared" si="715"/>
        <v>0</v>
      </c>
      <c r="Y2519" s="21">
        <f t="shared" si="716"/>
        <v>0</v>
      </c>
      <c r="Z2519" s="21">
        <f t="shared" ref="Z2519:Z2582" si="724">Y2519/10.764*3.412</f>
        <v>0</v>
      </c>
      <c r="AA2519" s="21">
        <f t="shared" si="717"/>
        <v>0</v>
      </c>
      <c r="AB2519" s="21">
        <f t="shared" si="718"/>
        <v>0</v>
      </c>
      <c r="AC2519" s="21">
        <f t="shared" si="719"/>
        <v>0</v>
      </c>
      <c r="AD2519" s="21">
        <f t="shared" ref="AD2519:AD2582" si="725">AB2519</f>
        <v>0</v>
      </c>
      <c r="AE2519" s="21" t="str">
        <f t="shared" si="720"/>
        <v>4/15/2:00</v>
      </c>
    </row>
    <row r="2520" spans="2:31">
      <c r="B2520" s="37">
        <v>4</v>
      </c>
      <c r="C2520" s="38">
        <v>15</v>
      </c>
      <c r="D2520" s="39">
        <v>3</v>
      </c>
      <c r="E2520" s="17">
        <v>10.6</v>
      </c>
      <c r="F2520" s="17">
        <v>0</v>
      </c>
      <c r="G2520" s="17">
        <v>0</v>
      </c>
      <c r="H2520" s="37">
        <f t="shared" si="708"/>
        <v>51.08</v>
      </c>
      <c r="I2520" s="37">
        <f>IF(H2520&lt;'Roof Calculator'!$G$8, 1, 0)</f>
        <v>1</v>
      </c>
      <c r="J2520" s="37">
        <f>IF(H2520&gt;='Roof Calculator'!$G$8, 1, 0)</f>
        <v>0</v>
      </c>
      <c r="K2520" s="37">
        <f t="shared" si="709"/>
        <v>51.08</v>
      </c>
      <c r="L2520" s="37">
        <f t="shared" si="710"/>
        <v>0</v>
      </c>
      <c r="M2520" s="37">
        <v>0</v>
      </c>
      <c r="N2520" s="37">
        <f t="shared" si="711"/>
        <v>0</v>
      </c>
      <c r="O2520" s="37">
        <v>0</v>
      </c>
      <c r="P2520" s="37">
        <v>0</v>
      </c>
      <c r="Q2520" s="21">
        <f t="shared" si="712"/>
        <v>39.790999999999997</v>
      </c>
      <c r="R2520" s="21">
        <f t="shared" si="721"/>
        <v>105.08333333333654</v>
      </c>
      <c r="S2520" s="21">
        <f t="shared" si="722"/>
        <v>9.2239768386989365</v>
      </c>
      <c r="T2520" s="21">
        <f t="shared" si="713"/>
        <v>86.147999999999996</v>
      </c>
      <c r="U2520" s="37">
        <f>VLOOKUP(Time_Zone, 'LSTM LookUp'!$B$5:$D$8, 3, FALSE)</f>
        <v>-75</v>
      </c>
      <c r="V2520" s="21">
        <f t="shared" si="723"/>
        <v>-0.21859187069386909</v>
      </c>
      <c r="W2520" s="21">
        <f t="shared" si="714"/>
        <v>26.093352032326528</v>
      </c>
      <c r="X2520" s="21">
        <f t="shared" si="715"/>
        <v>0</v>
      </c>
      <c r="Y2520" s="21">
        <f t="shared" si="716"/>
        <v>0</v>
      </c>
      <c r="Z2520" s="21">
        <f t="shared" si="724"/>
        <v>0</v>
      </c>
      <c r="AA2520" s="21">
        <f t="shared" si="717"/>
        <v>0</v>
      </c>
      <c r="AB2520" s="21">
        <f t="shared" si="718"/>
        <v>0</v>
      </c>
      <c r="AC2520" s="21">
        <f t="shared" si="719"/>
        <v>0</v>
      </c>
      <c r="AD2520" s="21">
        <f t="shared" si="725"/>
        <v>0</v>
      </c>
      <c r="AE2520" s="21" t="str">
        <f t="shared" si="720"/>
        <v>4/15/3:00</v>
      </c>
    </row>
    <row r="2521" spans="2:31">
      <c r="B2521" s="37">
        <v>4</v>
      </c>
      <c r="C2521" s="38">
        <v>15</v>
      </c>
      <c r="D2521" s="39">
        <v>4</v>
      </c>
      <c r="E2521" s="17">
        <v>10.6</v>
      </c>
      <c r="F2521" s="17">
        <v>0</v>
      </c>
      <c r="G2521" s="17">
        <v>0</v>
      </c>
      <c r="H2521" s="37">
        <f t="shared" si="708"/>
        <v>51.08</v>
      </c>
      <c r="I2521" s="37">
        <f>IF(H2521&lt;'Roof Calculator'!$G$8, 1, 0)</f>
        <v>1</v>
      </c>
      <c r="J2521" s="37">
        <f>IF(H2521&gt;='Roof Calculator'!$G$8, 1, 0)</f>
        <v>0</v>
      </c>
      <c r="K2521" s="37">
        <f t="shared" si="709"/>
        <v>51.08</v>
      </c>
      <c r="L2521" s="37">
        <f t="shared" si="710"/>
        <v>0</v>
      </c>
      <c r="M2521" s="37">
        <v>0</v>
      </c>
      <c r="N2521" s="37">
        <f t="shared" si="711"/>
        <v>0</v>
      </c>
      <c r="O2521" s="37">
        <v>0</v>
      </c>
      <c r="P2521" s="37">
        <v>0</v>
      </c>
      <c r="Q2521" s="21">
        <f t="shared" si="712"/>
        <v>39.790999999999997</v>
      </c>
      <c r="R2521" s="21">
        <f t="shared" si="721"/>
        <v>105.12500000000321</v>
      </c>
      <c r="S2521" s="21">
        <f t="shared" si="722"/>
        <v>9.2391395202882833</v>
      </c>
      <c r="T2521" s="21">
        <f t="shared" si="713"/>
        <v>86.147999999999996</v>
      </c>
      <c r="U2521" s="37">
        <f>VLOOKUP(Time_Zone, 'LSTM LookUp'!$B$5:$D$8, 3, FALSE)</f>
        <v>-75</v>
      </c>
      <c r="V2521" s="21">
        <f t="shared" si="723"/>
        <v>-0.20784244673255858</v>
      </c>
      <c r="W2521" s="21">
        <f t="shared" si="714"/>
        <v>41.096039388316854</v>
      </c>
      <c r="X2521" s="21">
        <f t="shared" si="715"/>
        <v>0</v>
      </c>
      <c r="Y2521" s="21">
        <f t="shared" si="716"/>
        <v>0</v>
      </c>
      <c r="Z2521" s="21">
        <f t="shared" si="724"/>
        <v>0</v>
      </c>
      <c r="AA2521" s="21">
        <f t="shared" si="717"/>
        <v>0</v>
      </c>
      <c r="AB2521" s="21">
        <f t="shared" si="718"/>
        <v>0</v>
      </c>
      <c r="AC2521" s="21">
        <f t="shared" si="719"/>
        <v>0</v>
      </c>
      <c r="AD2521" s="21">
        <f t="shared" si="725"/>
        <v>0</v>
      </c>
      <c r="AE2521" s="21" t="str">
        <f t="shared" si="720"/>
        <v>4/15/4:00</v>
      </c>
    </row>
    <row r="2522" spans="2:31">
      <c r="B2522" s="37">
        <v>4</v>
      </c>
      <c r="C2522" s="38">
        <v>15</v>
      </c>
      <c r="D2522" s="39">
        <v>5</v>
      </c>
      <c r="E2522" s="17">
        <v>10.6</v>
      </c>
      <c r="F2522" s="17">
        <v>0</v>
      </c>
      <c r="G2522" s="17">
        <v>0</v>
      </c>
      <c r="H2522" s="37">
        <f t="shared" si="708"/>
        <v>51.08</v>
      </c>
      <c r="I2522" s="37">
        <f>IF(H2522&lt;'Roof Calculator'!$G$8, 1, 0)</f>
        <v>1</v>
      </c>
      <c r="J2522" s="37">
        <f>IF(H2522&gt;='Roof Calculator'!$G$8, 1, 0)</f>
        <v>0</v>
      </c>
      <c r="K2522" s="37">
        <f t="shared" si="709"/>
        <v>51.08</v>
      </c>
      <c r="L2522" s="37">
        <f t="shared" si="710"/>
        <v>0</v>
      </c>
      <c r="M2522" s="37">
        <v>0</v>
      </c>
      <c r="N2522" s="37">
        <f t="shared" si="711"/>
        <v>0</v>
      </c>
      <c r="O2522" s="37">
        <v>0</v>
      </c>
      <c r="P2522" s="37">
        <v>0</v>
      </c>
      <c r="Q2522" s="21">
        <f t="shared" si="712"/>
        <v>39.790999999999997</v>
      </c>
      <c r="R2522" s="21">
        <f t="shared" si="721"/>
        <v>105.16666666666988</v>
      </c>
      <c r="S2522" s="21">
        <f t="shared" si="722"/>
        <v>9.2542980596192272</v>
      </c>
      <c r="T2522" s="21">
        <f t="shared" si="713"/>
        <v>86.147999999999996</v>
      </c>
      <c r="U2522" s="37">
        <f>VLOOKUP(Time_Zone, 'LSTM LookUp'!$B$5:$D$8, 3, FALSE)</f>
        <v>-75</v>
      </c>
      <c r="V2522" s="21">
        <f t="shared" si="723"/>
        <v>-0.19710416288385801</v>
      </c>
      <c r="W2522" s="21">
        <f t="shared" si="714"/>
        <v>56.09872395927902</v>
      </c>
      <c r="X2522" s="21">
        <f t="shared" si="715"/>
        <v>0</v>
      </c>
      <c r="Y2522" s="21">
        <f t="shared" si="716"/>
        <v>0</v>
      </c>
      <c r="Z2522" s="21">
        <f t="shared" si="724"/>
        <v>0</v>
      </c>
      <c r="AA2522" s="21">
        <f t="shared" si="717"/>
        <v>0</v>
      </c>
      <c r="AB2522" s="21">
        <f t="shared" si="718"/>
        <v>0</v>
      </c>
      <c r="AC2522" s="21">
        <f t="shared" si="719"/>
        <v>0</v>
      </c>
      <c r="AD2522" s="21">
        <f t="shared" si="725"/>
        <v>0</v>
      </c>
      <c r="AE2522" s="21" t="str">
        <f t="shared" si="720"/>
        <v>4/15/5:00</v>
      </c>
    </row>
    <row r="2523" spans="2:31">
      <c r="B2523" s="37">
        <v>4</v>
      </c>
      <c r="C2523" s="38">
        <v>15</v>
      </c>
      <c r="D2523" s="39">
        <v>6</v>
      </c>
      <c r="E2523" s="17">
        <v>10.6</v>
      </c>
      <c r="F2523" s="17">
        <v>0</v>
      </c>
      <c r="G2523" s="17">
        <v>0</v>
      </c>
      <c r="H2523" s="37">
        <f t="shared" si="708"/>
        <v>51.08</v>
      </c>
      <c r="I2523" s="37">
        <f>IF(H2523&lt;'Roof Calculator'!$G$8, 1, 0)</f>
        <v>1</v>
      </c>
      <c r="J2523" s="37">
        <f>IF(H2523&gt;='Roof Calculator'!$G$8, 1, 0)</f>
        <v>0</v>
      </c>
      <c r="K2523" s="37">
        <f t="shared" si="709"/>
        <v>51.08</v>
      </c>
      <c r="L2523" s="37">
        <f t="shared" si="710"/>
        <v>0</v>
      </c>
      <c r="M2523" s="37">
        <v>0</v>
      </c>
      <c r="N2523" s="37">
        <f t="shared" si="711"/>
        <v>0</v>
      </c>
      <c r="O2523" s="37">
        <v>0</v>
      </c>
      <c r="P2523" s="37">
        <v>0</v>
      </c>
      <c r="Q2523" s="21">
        <f t="shared" si="712"/>
        <v>39.790999999999997</v>
      </c>
      <c r="R2523" s="21">
        <f t="shared" si="721"/>
        <v>105.20833333333655</v>
      </c>
      <c r="S2523" s="21">
        <f t="shared" si="722"/>
        <v>9.2694524494186279</v>
      </c>
      <c r="T2523" s="21">
        <f t="shared" si="713"/>
        <v>86.147999999999996</v>
      </c>
      <c r="U2523" s="37">
        <f>VLOOKUP(Time_Zone, 'LSTM LookUp'!$B$5:$D$8, 3, FALSE)</f>
        <v>-75</v>
      </c>
      <c r="V2523" s="21">
        <f t="shared" si="723"/>
        <v>-0.18637703939869665</v>
      </c>
      <c r="W2523" s="21">
        <f t="shared" si="714"/>
        <v>71.101405740150341</v>
      </c>
      <c r="X2523" s="21">
        <f t="shared" si="715"/>
        <v>0</v>
      </c>
      <c r="Y2523" s="21">
        <f t="shared" si="716"/>
        <v>0</v>
      </c>
      <c r="Z2523" s="21">
        <f t="shared" si="724"/>
        <v>0</v>
      </c>
      <c r="AA2523" s="21">
        <f t="shared" si="717"/>
        <v>0</v>
      </c>
      <c r="AB2523" s="21">
        <f t="shared" si="718"/>
        <v>0</v>
      </c>
      <c r="AC2523" s="21">
        <f t="shared" si="719"/>
        <v>0</v>
      </c>
      <c r="AD2523" s="21">
        <f t="shared" si="725"/>
        <v>0</v>
      </c>
      <c r="AE2523" s="21" t="str">
        <f t="shared" si="720"/>
        <v>4/15/6:00</v>
      </c>
    </row>
    <row r="2524" spans="2:31">
      <c r="B2524" s="37">
        <v>4</v>
      </c>
      <c r="C2524" s="38">
        <v>15</v>
      </c>
      <c r="D2524" s="39">
        <v>7</v>
      </c>
      <c r="E2524" s="17">
        <v>10.6</v>
      </c>
      <c r="F2524" s="17">
        <v>23</v>
      </c>
      <c r="G2524" s="17">
        <v>0</v>
      </c>
      <c r="H2524" s="37">
        <f t="shared" si="708"/>
        <v>51.08</v>
      </c>
      <c r="I2524" s="37">
        <f>IF(H2524&lt;'Roof Calculator'!$G$8, 1, 0)</f>
        <v>1</v>
      </c>
      <c r="J2524" s="37">
        <f>IF(H2524&gt;='Roof Calculator'!$G$8, 1, 0)</f>
        <v>0</v>
      </c>
      <c r="K2524" s="37">
        <f t="shared" si="709"/>
        <v>51.08</v>
      </c>
      <c r="L2524" s="37">
        <f t="shared" si="710"/>
        <v>0</v>
      </c>
      <c r="M2524" s="37">
        <v>0</v>
      </c>
      <c r="N2524" s="37">
        <f t="shared" si="711"/>
        <v>23</v>
      </c>
      <c r="O2524" s="37">
        <v>0</v>
      </c>
      <c r="P2524" s="37">
        <v>0</v>
      </c>
      <c r="Q2524" s="21">
        <f t="shared" si="712"/>
        <v>39.790999999999997</v>
      </c>
      <c r="R2524" s="21">
        <f t="shared" si="721"/>
        <v>105.25000000000323</v>
      </c>
      <c r="S2524" s="21">
        <f t="shared" si="722"/>
        <v>9.2846026824129151</v>
      </c>
      <c r="T2524" s="21">
        <f t="shared" si="713"/>
        <v>86.147999999999996</v>
      </c>
      <c r="U2524" s="37">
        <f>VLOOKUP(Time_Zone, 'LSTM LookUp'!$B$5:$D$8, 3, FALSE)</f>
        <v>-75</v>
      </c>
      <c r="V2524" s="21">
        <f t="shared" si="723"/>
        <v>-0.17566109649909079</v>
      </c>
      <c r="W2524" s="21">
        <f t="shared" si="714"/>
        <v>86.104084725875225</v>
      </c>
      <c r="X2524" s="21">
        <f t="shared" si="715"/>
        <v>0</v>
      </c>
      <c r="Y2524" s="21">
        <f t="shared" si="716"/>
        <v>23</v>
      </c>
      <c r="Z2524" s="21">
        <f t="shared" si="724"/>
        <v>7.2905982905982905</v>
      </c>
      <c r="AA2524" s="21">
        <f t="shared" si="717"/>
        <v>7.2905982905982905</v>
      </c>
      <c r="AB2524" s="21">
        <f t="shared" si="718"/>
        <v>0</v>
      </c>
      <c r="AC2524" s="21">
        <f t="shared" si="719"/>
        <v>0</v>
      </c>
      <c r="AD2524" s="21">
        <f t="shared" si="725"/>
        <v>0</v>
      </c>
      <c r="AE2524" s="21" t="str">
        <f t="shared" si="720"/>
        <v>4/15/7:00</v>
      </c>
    </row>
    <row r="2525" spans="2:31">
      <c r="B2525" s="37">
        <v>4</v>
      </c>
      <c r="C2525" s="38">
        <v>15</v>
      </c>
      <c r="D2525" s="39">
        <v>8</v>
      </c>
      <c r="E2525" s="17">
        <v>10.6</v>
      </c>
      <c r="F2525" s="17">
        <v>68</v>
      </c>
      <c r="G2525" s="17">
        <v>4</v>
      </c>
      <c r="H2525" s="37">
        <f t="shared" si="708"/>
        <v>51.08</v>
      </c>
      <c r="I2525" s="37">
        <f>IF(H2525&lt;'Roof Calculator'!$G$8, 1, 0)</f>
        <v>1</v>
      </c>
      <c r="J2525" s="37">
        <f>IF(H2525&gt;='Roof Calculator'!$G$8, 1, 0)</f>
        <v>0</v>
      </c>
      <c r="K2525" s="37">
        <f t="shared" si="709"/>
        <v>51.08</v>
      </c>
      <c r="L2525" s="37">
        <f t="shared" si="710"/>
        <v>0</v>
      </c>
      <c r="M2525" s="37">
        <v>0</v>
      </c>
      <c r="N2525" s="37">
        <f t="shared" si="711"/>
        <v>68</v>
      </c>
      <c r="O2525" s="37">
        <v>0</v>
      </c>
      <c r="P2525" s="37">
        <v>0</v>
      </c>
      <c r="Q2525" s="21">
        <f t="shared" si="712"/>
        <v>39.790999999999997</v>
      </c>
      <c r="R2525" s="21">
        <f t="shared" si="721"/>
        <v>105.2916666666699</v>
      </c>
      <c r="S2525" s="21">
        <f t="shared" si="722"/>
        <v>9.2997487513280852</v>
      </c>
      <c r="T2525" s="21">
        <f t="shared" si="713"/>
        <v>86.147999999999996</v>
      </c>
      <c r="U2525" s="37">
        <f>VLOOKUP(Time_Zone, 'LSTM LookUp'!$B$5:$D$8, 3, FALSE)</f>
        <v>-75</v>
      </c>
      <c r="V2525" s="21">
        <f t="shared" si="723"/>
        <v>-0.16495635437809752</v>
      </c>
      <c r="W2525" s="21">
        <f t="shared" si="714"/>
        <v>101.10676091140547</v>
      </c>
      <c r="X2525" s="21">
        <f t="shared" si="715"/>
        <v>-0.17060949567775735</v>
      </c>
      <c r="Y2525" s="21">
        <f t="shared" si="716"/>
        <v>67.829390504322248</v>
      </c>
      <c r="Z2525" s="21">
        <f t="shared" si="724"/>
        <v>21.500732107092858</v>
      </c>
      <c r="AA2525" s="21">
        <f t="shared" si="717"/>
        <v>21.500732107092858</v>
      </c>
      <c r="AB2525" s="21">
        <f t="shared" si="718"/>
        <v>0</v>
      </c>
      <c r="AC2525" s="21">
        <f t="shared" si="719"/>
        <v>0</v>
      </c>
      <c r="AD2525" s="21">
        <f t="shared" si="725"/>
        <v>0</v>
      </c>
      <c r="AE2525" s="21" t="str">
        <f t="shared" si="720"/>
        <v>4/15/8:00</v>
      </c>
    </row>
    <row r="2526" spans="2:31">
      <c r="B2526" s="37">
        <v>4</v>
      </c>
      <c r="C2526" s="38">
        <v>15</v>
      </c>
      <c r="D2526" s="39">
        <v>9</v>
      </c>
      <c r="E2526" s="17">
        <v>11.7</v>
      </c>
      <c r="F2526" s="17">
        <v>206</v>
      </c>
      <c r="G2526" s="17">
        <v>4</v>
      </c>
      <c r="H2526" s="37">
        <f t="shared" si="708"/>
        <v>53.06</v>
      </c>
      <c r="I2526" s="37">
        <f>IF(H2526&lt;'Roof Calculator'!$G$8, 1, 0)</f>
        <v>1</v>
      </c>
      <c r="J2526" s="37">
        <f>IF(H2526&gt;='Roof Calculator'!$G$8, 1, 0)</f>
        <v>0</v>
      </c>
      <c r="K2526" s="37">
        <f t="shared" si="709"/>
        <v>53.06</v>
      </c>
      <c r="L2526" s="37">
        <f t="shared" si="710"/>
        <v>0</v>
      </c>
      <c r="M2526" s="37">
        <v>0</v>
      </c>
      <c r="N2526" s="37">
        <f t="shared" si="711"/>
        <v>206</v>
      </c>
      <c r="O2526" s="37">
        <v>0</v>
      </c>
      <c r="P2526" s="37">
        <v>0</v>
      </c>
      <c r="Q2526" s="21">
        <f t="shared" si="712"/>
        <v>39.790999999999997</v>
      </c>
      <c r="R2526" s="21">
        <f t="shared" si="721"/>
        <v>105.33333333333657</v>
      </c>
      <c r="S2526" s="21">
        <f t="shared" si="722"/>
        <v>9.3148906488897332</v>
      </c>
      <c r="T2526" s="21">
        <f t="shared" si="713"/>
        <v>86.147999999999996</v>
      </c>
      <c r="U2526" s="37">
        <f>VLOOKUP(Time_Zone, 'LSTM LookUp'!$B$5:$D$8, 3, FALSE)</f>
        <v>-75</v>
      </c>
      <c r="V2526" s="21">
        <f t="shared" si="723"/>
        <v>-0.15426283319977463</v>
      </c>
      <c r="W2526" s="21">
        <f t="shared" si="714"/>
        <v>116.10943429170005</v>
      </c>
      <c r="X2526" s="21">
        <f t="shared" si="715"/>
        <v>-0.92043209898576972</v>
      </c>
      <c r="Y2526" s="21">
        <f t="shared" si="716"/>
        <v>205.07956790101423</v>
      </c>
      <c r="Z2526" s="21">
        <f t="shared" si="724"/>
        <v>65.006641181555239</v>
      </c>
      <c r="AA2526" s="21">
        <f t="shared" si="717"/>
        <v>65.006641181555239</v>
      </c>
      <c r="AB2526" s="21">
        <f t="shared" si="718"/>
        <v>0</v>
      </c>
      <c r="AC2526" s="21">
        <f t="shared" si="719"/>
        <v>0</v>
      </c>
      <c r="AD2526" s="21">
        <f t="shared" si="725"/>
        <v>0</v>
      </c>
      <c r="AE2526" s="21" t="str">
        <f t="shared" si="720"/>
        <v>4/15/9:00</v>
      </c>
    </row>
    <row r="2527" spans="2:31">
      <c r="B2527" s="37">
        <v>4</v>
      </c>
      <c r="C2527" s="38">
        <v>15</v>
      </c>
      <c r="D2527" s="39">
        <v>10</v>
      </c>
      <c r="E2527" s="17">
        <v>11.7</v>
      </c>
      <c r="F2527" s="17">
        <v>279</v>
      </c>
      <c r="G2527" s="17">
        <v>169</v>
      </c>
      <c r="H2527" s="37">
        <f t="shared" si="708"/>
        <v>53.06</v>
      </c>
      <c r="I2527" s="37">
        <f>IF(H2527&lt;'Roof Calculator'!$G$8, 1, 0)</f>
        <v>1</v>
      </c>
      <c r="J2527" s="37">
        <f>IF(H2527&gt;='Roof Calculator'!$G$8, 1, 0)</f>
        <v>0</v>
      </c>
      <c r="K2527" s="37">
        <f t="shared" si="709"/>
        <v>53.06</v>
      </c>
      <c r="L2527" s="37">
        <f t="shared" si="710"/>
        <v>0</v>
      </c>
      <c r="M2527" s="37">
        <v>0</v>
      </c>
      <c r="N2527" s="37">
        <f t="shared" si="711"/>
        <v>279</v>
      </c>
      <c r="O2527" s="37">
        <v>0</v>
      </c>
      <c r="P2527" s="37">
        <v>0</v>
      </c>
      <c r="Q2527" s="21">
        <f t="shared" si="712"/>
        <v>39.790999999999997</v>
      </c>
      <c r="R2527" s="21">
        <f t="shared" si="721"/>
        <v>105.37500000000324</v>
      </c>
      <c r="S2527" s="21">
        <f t="shared" si="722"/>
        <v>9.3300283678230151</v>
      </c>
      <c r="T2527" s="21">
        <f t="shared" si="713"/>
        <v>86.147999999999996</v>
      </c>
      <c r="U2527" s="37">
        <f>VLOOKUP(Time_Zone, 'LSTM LookUp'!$B$5:$D$8, 3, FALSE)</f>
        <v>-75</v>
      </c>
      <c r="V2527" s="21">
        <f t="shared" si="723"/>
        <v>-0.14358055309914386</v>
      </c>
      <c r="W2527" s="21">
        <f t="shared" si="714"/>
        <v>131.11210486172521</v>
      </c>
      <c r="X2527" s="21">
        <f t="shared" si="715"/>
        <v>-66.721108063329623</v>
      </c>
      <c r="Y2527" s="21">
        <f t="shared" si="716"/>
        <v>212.27889193667039</v>
      </c>
      <c r="Z2527" s="21">
        <f t="shared" si="724"/>
        <v>67.288701160156009</v>
      </c>
      <c r="AA2527" s="21">
        <f t="shared" si="717"/>
        <v>67.288701160156009</v>
      </c>
      <c r="AB2527" s="21">
        <f t="shared" si="718"/>
        <v>0</v>
      </c>
      <c r="AC2527" s="21">
        <f t="shared" si="719"/>
        <v>0</v>
      </c>
      <c r="AD2527" s="21">
        <f t="shared" si="725"/>
        <v>0</v>
      </c>
      <c r="AE2527" s="21" t="str">
        <f t="shared" si="720"/>
        <v>4/15/10:00</v>
      </c>
    </row>
    <row r="2528" spans="2:31">
      <c r="B2528" s="37">
        <v>4</v>
      </c>
      <c r="C2528" s="38">
        <v>15</v>
      </c>
      <c r="D2528" s="39">
        <v>11</v>
      </c>
      <c r="E2528" s="17">
        <v>12.8</v>
      </c>
      <c r="F2528" s="17">
        <v>286</v>
      </c>
      <c r="G2528" s="17">
        <v>26</v>
      </c>
      <c r="H2528" s="37">
        <f t="shared" si="708"/>
        <v>55.04</v>
      </c>
      <c r="I2528" s="37">
        <f>IF(H2528&lt;'Roof Calculator'!$G$8, 1, 0)</f>
        <v>0</v>
      </c>
      <c r="J2528" s="37">
        <f>IF(H2528&gt;='Roof Calculator'!$G$8, 1, 0)</f>
        <v>1</v>
      </c>
      <c r="K2528" s="37">
        <f t="shared" si="709"/>
        <v>0</v>
      </c>
      <c r="L2528" s="37">
        <f t="shared" si="710"/>
        <v>55.04</v>
      </c>
      <c r="M2528" s="37">
        <v>0</v>
      </c>
      <c r="N2528" s="37">
        <f t="shared" si="711"/>
        <v>286</v>
      </c>
      <c r="O2528" s="37">
        <v>0</v>
      </c>
      <c r="P2528" s="37">
        <v>0</v>
      </c>
      <c r="Q2528" s="21">
        <f t="shared" si="712"/>
        <v>39.790999999999997</v>
      </c>
      <c r="R2528" s="21">
        <f t="shared" si="721"/>
        <v>105.41666666666991</v>
      </c>
      <c r="S2528" s="21">
        <f t="shared" si="722"/>
        <v>9.3451619008526752</v>
      </c>
      <c r="T2528" s="21">
        <f t="shared" si="713"/>
        <v>86.147999999999996</v>
      </c>
      <c r="U2528" s="37">
        <f>VLOOKUP(Time_Zone, 'LSTM LookUp'!$B$5:$D$8, 3, FALSE)</f>
        <v>-75</v>
      </c>
      <c r="V2528" s="21">
        <f t="shared" si="723"/>
        <v>-0.13290953418214424</v>
      </c>
      <c r="W2528" s="21">
        <f t="shared" si="714"/>
        <v>146.1147726164545</v>
      </c>
      <c r="X2528" s="21">
        <f t="shared" si="715"/>
        <v>-13.662748286417139</v>
      </c>
      <c r="Y2528" s="21">
        <f t="shared" si="716"/>
        <v>272.33725171358287</v>
      </c>
      <c r="Z2528" s="21">
        <f t="shared" si="724"/>
        <v>86.326152252577558</v>
      </c>
      <c r="AA2528" s="21">
        <f t="shared" si="717"/>
        <v>0</v>
      </c>
      <c r="AB2528" s="21">
        <f t="shared" si="718"/>
        <v>86.326152252577558</v>
      </c>
      <c r="AC2528" s="21">
        <f t="shared" si="719"/>
        <v>55.04</v>
      </c>
      <c r="AD2528" s="21">
        <f t="shared" si="725"/>
        <v>86.326152252577558</v>
      </c>
      <c r="AE2528" s="21" t="str">
        <f t="shared" si="720"/>
        <v>4/15/11:00</v>
      </c>
    </row>
    <row r="2529" spans="2:31">
      <c r="B2529" s="37">
        <v>4</v>
      </c>
      <c r="C2529" s="38">
        <v>15</v>
      </c>
      <c r="D2529" s="39">
        <v>12</v>
      </c>
      <c r="E2529" s="17">
        <v>14.4</v>
      </c>
      <c r="F2529" s="17">
        <v>363</v>
      </c>
      <c r="G2529" s="17">
        <v>8</v>
      </c>
      <c r="H2529" s="37">
        <f t="shared" si="708"/>
        <v>57.92</v>
      </c>
      <c r="I2529" s="37">
        <f>IF(H2529&lt;'Roof Calculator'!$G$8, 1, 0)</f>
        <v>0</v>
      </c>
      <c r="J2529" s="37">
        <f>IF(H2529&gt;='Roof Calculator'!$G$8, 1, 0)</f>
        <v>1</v>
      </c>
      <c r="K2529" s="37">
        <f t="shared" si="709"/>
        <v>0</v>
      </c>
      <c r="L2529" s="37">
        <f t="shared" si="710"/>
        <v>57.92</v>
      </c>
      <c r="M2529" s="37">
        <v>0</v>
      </c>
      <c r="N2529" s="37">
        <f t="shared" si="711"/>
        <v>363</v>
      </c>
      <c r="O2529" s="37">
        <v>0</v>
      </c>
      <c r="P2529" s="37">
        <v>0</v>
      </c>
      <c r="Q2529" s="21">
        <f t="shared" si="712"/>
        <v>39.790999999999997</v>
      </c>
      <c r="R2529" s="21">
        <f t="shared" si="721"/>
        <v>105.45833333333658</v>
      </c>
      <c r="S2529" s="21">
        <f t="shared" si="722"/>
        <v>9.3602912407030381</v>
      </c>
      <c r="T2529" s="21">
        <f t="shared" si="713"/>
        <v>86.147999999999996</v>
      </c>
      <c r="U2529" s="37">
        <f>VLOOKUP(Time_Zone, 'LSTM LookUp'!$B$5:$D$8, 3, FALSE)</f>
        <v>-75</v>
      </c>
      <c r="V2529" s="21">
        <f t="shared" si="723"/>
        <v>-0.12224979652560219</v>
      </c>
      <c r="W2529" s="21">
        <f t="shared" si="714"/>
        <v>161.1174375508686</v>
      </c>
      <c r="X2529" s="21">
        <f t="shared" si="715"/>
        <v>-4.9061045140172164</v>
      </c>
      <c r="Y2529" s="21">
        <f t="shared" si="716"/>
        <v>358.09389548598278</v>
      </c>
      <c r="Z2529" s="21">
        <f t="shared" si="724"/>
        <v>113.50951053494735</v>
      </c>
      <c r="AA2529" s="21">
        <f t="shared" si="717"/>
        <v>0</v>
      </c>
      <c r="AB2529" s="21">
        <f t="shared" si="718"/>
        <v>113.50951053494735</v>
      </c>
      <c r="AC2529" s="21">
        <f t="shared" si="719"/>
        <v>57.92</v>
      </c>
      <c r="AD2529" s="21">
        <f t="shared" si="725"/>
        <v>113.50951053494735</v>
      </c>
      <c r="AE2529" s="21" t="str">
        <f t="shared" si="720"/>
        <v>4/15/12:00</v>
      </c>
    </row>
    <row r="2530" spans="2:31">
      <c r="B2530" s="37">
        <v>4</v>
      </c>
      <c r="C2530" s="38">
        <v>15</v>
      </c>
      <c r="D2530" s="39">
        <v>13</v>
      </c>
      <c r="E2530" s="17">
        <v>12.8</v>
      </c>
      <c r="F2530" s="17">
        <v>211</v>
      </c>
      <c r="G2530" s="17">
        <v>6</v>
      </c>
      <c r="H2530" s="37">
        <f t="shared" si="708"/>
        <v>55.04</v>
      </c>
      <c r="I2530" s="37">
        <f>IF(H2530&lt;'Roof Calculator'!$G$8, 1, 0)</f>
        <v>0</v>
      </c>
      <c r="J2530" s="37">
        <f>IF(H2530&gt;='Roof Calculator'!$G$8, 1, 0)</f>
        <v>1</v>
      </c>
      <c r="K2530" s="37">
        <f t="shared" si="709"/>
        <v>0</v>
      </c>
      <c r="L2530" s="37">
        <f t="shared" si="710"/>
        <v>55.04</v>
      </c>
      <c r="M2530" s="37">
        <v>0</v>
      </c>
      <c r="N2530" s="37">
        <f t="shared" si="711"/>
        <v>211</v>
      </c>
      <c r="O2530" s="37">
        <v>0</v>
      </c>
      <c r="P2530" s="37">
        <v>0</v>
      </c>
      <c r="Q2530" s="21">
        <f t="shared" si="712"/>
        <v>39.790999999999997</v>
      </c>
      <c r="R2530" s="21">
        <f t="shared" si="721"/>
        <v>105.50000000000325</v>
      </c>
      <c r="S2530" s="21">
        <f t="shared" si="722"/>
        <v>9.3754163800980059</v>
      </c>
      <c r="T2530" s="21">
        <f t="shared" si="713"/>
        <v>86.147999999999996</v>
      </c>
      <c r="U2530" s="37">
        <f>VLOOKUP(Time_Zone, 'LSTM LookUp'!$B$5:$D$8, 3, FALSE)</f>
        <v>-75</v>
      </c>
      <c r="V2530" s="21">
        <f t="shared" si="723"/>
        <v>-0.11160136017717914</v>
      </c>
      <c r="W2530" s="21">
        <f t="shared" si="714"/>
        <v>176.12009965995571</v>
      </c>
      <c r="X2530" s="21">
        <f t="shared" si="715"/>
        <v>-3.9127598875241718</v>
      </c>
      <c r="Y2530" s="21">
        <f t="shared" si="716"/>
        <v>207.08724011247583</v>
      </c>
      <c r="Z2530" s="21">
        <f t="shared" si="724"/>
        <v>65.643038207336261</v>
      </c>
      <c r="AA2530" s="21">
        <f t="shared" si="717"/>
        <v>0</v>
      </c>
      <c r="AB2530" s="21">
        <f t="shared" si="718"/>
        <v>65.643038207336261</v>
      </c>
      <c r="AC2530" s="21">
        <f t="shared" si="719"/>
        <v>55.04</v>
      </c>
      <c r="AD2530" s="21">
        <f t="shared" si="725"/>
        <v>65.643038207336261</v>
      </c>
      <c r="AE2530" s="21" t="str">
        <f t="shared" si="720"/>
        <v>4/15/13:00</v>
      </c>
    </row>
    <row r="2531" spans="2:31">
      <c r="B2531" s="37">
        <v>4</v>
      </c>
      <c r="C2531" s="38">
        <v>15</v>
      </c>
      <c r="D2531" s="39">
        <v>14</v>
      </c>
      <c r="E2531" s="17">
        <v>12.8</v>
      </c>
      <c r="F2531" s="17">
        <v>250</v>
      </c>
      <c r="G2531" s="17">
        <v>13</v>
      </c>
      <c r="H2531" s="37">
        <f t="shared" si="708"/>
        <v>55.04</v>
      </c>
      <c r="I2531" s="37">
        <f>IF(H2531&lt;'Roof Calculator'!$G$8, 1, 0)</f>
        <v>0</v>
      </c>
      <c r="J2531" s="37">
        <f>IF(H2531&gt;='Roof Calculator'!$G$8, 1, 0)</f>
        <v>1</v>
      </c>
      <c r="K2531" s="37">
        <f t="shared" si="709"/>
        <v>0</v>
      </c>
      <c r="L2531" s="37">
        <f t="shared" si="710"/>
        <v>55.04</v>
      </c>
      <c r="M2531" s="37">
        <v>0</v>
      </c>
      <c r="N2531" s="37">
        <f t="shared" si="711"/>
        <v>250</v>
      </c>
      <c r="O2531" s="37">
        <v>0</v>
      </c>
      <c r="P2531" s="37">
        <v>0</v>
      </c>
      <c r="Q2531" s="21">
        <f t="shared" si="712"/>
        <v>39.790999999999997</v>
      </c>
      <c r="R2531" s="21">
        <f t="shared" si="721"/>
        <v>105.54166666666993</v>
      </c>
      <c r="S2531" s="21">
        <f t="shared" si="722"/>
        <v>9.3905373117610651</v>
      </c>
      <c r="T2531" s="21">
        <f t="shared" si="713"/>
        <v>86.147999999999996</v>
      </c>
      <c r="U2531" s="37">
        <f>VLOOKUP(Time_Zone, 'LSTM LookUp'!$B$5:$D$8, 3, FALSE)</f>
        <v>-75</v>
      </c>
      <c r="V2531" s="21">
        <f t="shared" si="723"/>
        <v>-0.10096424515533897</v>
      </c>
      <c r="W2531" s="21">
        <f t="shared" si="714"/>
        <v>191.12275893871114</v>
      </c>
      <c r="X2531" s="21">
        <f t="shared" si="715"/>
        <v>-8.3125208276082017</v>
      </c>
      <c r="Y2531" s="21">
        <f t="shared" si="716"/>
        <v>241.68747917239179</v>
      </c>
      <c r="Z2531" s="21">
        <f t="shared" si="724"/>
        <v>76.610709674489115</v>
      </c>
      <c r="AA2531" s="21">
        <f t="shared" si="717"/>
        <v>0</v>
      </c>
      <c r="AB2531" s="21">
        <f t="shared" si="718"/>
        <v>76.610709674489115</v>
      </c>
      <c r="AC2531" s="21">
        <f t="shared" si="719"/>
        <v>55.04</v>
      </c>
      <c r="AD2531" s="21">
        <f t="shared" si="725"/>
        <v>76.610709674489115</v>
      </c>
      <c r="AE2531" s="21" t="str">
        <f t="shared" si="720"/>
        <v>4/15/14:00</v>
      </c>
    </row>
    <row r="2532" spans="2:31">
      <c r="B2532" s="37">
        <v>4</v>
      </c>
      <c r="C2532" s="38">
        <v>15</v>
      </c>
      <c r="D2532" s="39">
        <v>15</v>
      </c>
      <c r="E2532" s="17">
        <v>13.9</v>
      </c>
      <c r="F2532" s="17">
        <v>306</v>
      </c>
      <c r="G2532" s="17">
        <v>8</v>
      </c>
      <c r="H2532" s="37">
        <f t="shared" si="708"/>
        <v>57.02</v>
      </c>
      <c r="I2532" s="37">
        <f>IF(H2532&lt;'Roof Calculator'!$G$8, 1, 0)</f>
        <v>0</v>
      </c>
      <c r="J2532" s="37">
        <f>IF(H2532&gt;='Roof Calculator'!$G$8, 1, 0)</f>
        <v>1</v>
      </c>
      <c r="K2532" s="37">
        <f t="shared" si="709"/>
        <v>0</v>
      </c>
      <c r="L2532" s="37">
        <f t="shared" si="710"/>
        <v>57.02</v>
      </c>
      <c r="M2532" s="37">
        <v>0</v>
      </c>
      <c r="N2532" s="37">
        <f t="shared" si="711"/>
        <v>306</v>
      </c>
      <c r="O2532" s="37">
        <v>0</v>
      </c>
      <c r="P2532" s="37">
        <v>0</v>
      </c>
      <c r="Q2532" s="21">
        <f t="shared" si="712"/>
        <v>39.790999999999997</v>
      </c>
      <c r="R2532" s="21">
        <f t="shared" si="721"/>
        <v>105.5833333333366</v>
      </c>
      <c r="S2532" s="21">
        <f t="shared" si="722"/>
        <v>9.4056540284152899</v>
      </c>
      <c r="T2532" s="21">
        <f t="shared" si="713"/>
        <v>86.147999999999996</v>
      </c>
      <c r="U2532" s="37">
        <f>VLOOKUP(Time_Zone, 'LSTM LookUp'!$B$5:$D$8, 3, FALSE)</f>
        <v>-75</v>
      </c>
      <c r="V2532" s="21">
        <f t="shared" si="723"/>
        <v>-9.0338471449302071E-2</v>
      </c>
      <c r="W2532" s="21">
        <f t="shared" si="714"/>
        <v>206.12541538213765</v>
      </c>
      <c r="X2532" s="21">
        <f t="shared" si="715"/>
        <v>-4.6081296943826171</v>
      </c>
      <c r="Y2532" s="21">
        <f t="shared" si="716"/>
        <v>301.39187030561737</v>
      </c>
      <c r="Z2532" s="21">
        <f t="shared" si="724"/>
        <v>95.535958889145903</v>
      </c>
      <c r="AA2532" s="21">
        <f t="shared" si="717"/>
        <v>0</v>
      </c>
      <c r="AB2532" s="21">
        <f t="shared" si="718"/>
        <v>95.535958889145903</v>
      </c>
      <c r="AC2532" s="21">
        <f t="shared" si="719"/>
        <v>57.02</v>
      </c>
      <c r="AD2532" s="21">
        <f t="shared" si="725"/>
        <v>95.535958889145903</v>
      </c>
      <c r="AE2532" s="21" t="str">
        <f t="shared" si="720"/>
        <v>4/15/15:00</v>
      </c>
    </row>
    <row r="2533" spans="2:31">
      <c r="B2533" s="37">
        <v>4</v>
      </c>
      <c r="C2533" s="38">
        <v>15</v>
      </c>
      <c r="D2533" s="39">
        <v>16</v>
      </c>
      <c r="E2533" s="17">
        <v>12.8</v>
      </c>
      <c r="F2533" s="17">
        <v>168</v>
      </c>
      <c r="G2533" s="17">
        <v>308</v>
      </c>
      <c r="H2533" s="37">
        <f t="shared" si="708"/>
        <v>55.04</v>
      </c>
      <c r="I2533" s="37">
        <f>IF(H2533&lt;'Roof Calculator'!$G$8, 1, 0)</f>
        <v>0</v>
      </c>
      <c r="J2533" s="37">
        <f>IF(H2533&gt;='Roof Calculator'!$G$8, 1, 0)</f>
        <v>1</v>
      </c>
      <c r="K2533" s="37">
        <f t="shared" si="709"/>
        <v>0</v>
      </c>
      <c r="L2533" s="37">
        <f t="shared" si="710"/>
        <v>55.04</v>
      </c>
      <c r="M2533" s="37">
        <v>0</v>
      </c>
      <c r="N2533" s="37">
        <f t="shared" si="711"/>
        <v>168</v>
      </c>
      <c r="O2533" s="37">
        <v>0</v>
      </c>
      <c r="P2533" s="37">
        <v>0</v>
      </c>
      <c r="Q2533" s="21">
        <f t="shared" si="712"/>
        <v>39.790999999999997</v>
      </c>
      <c r="R2533" s="21">
        <f t="shared" si="721"/>
        <v>105.62500000000327</v>
      </c>
      <c r="S2533" s="21">
        <f t="shared" si="722"/>
        <v>9.4207665227833317</v>
      </c>
      <c r="T2533" s="21">
        <f t="shared" si="713"/>
        <v>86.147999999999996</v>
      </c>
      <c r="U2533" s="37">
        <f>VLOOKUP(Time_Zone, 'LSTM LookUp'!$B$5:$D$8, 3, FALSE)</f>
        <v>-75</v>
      </c>
      <c r="V2533" s="21">
        <f t="shared" si="723"/>
        <v>-7.9724059019018467E-2</v>
      </c>
      <c r="W2533" s="21">
        <f t="shared" si="714"/>
        <v>221.12806898524525</v>
      </c>
      <c r="X2533" s="21">
        <f t="shared" si="715"/>
        <v>-143.5947967041871</v>
      </c>
      <c r="Y2533" s="21">
        <f t="shared" si="716"/>
        <v>24.405203295812896</v>
      </c>
      <c r="Z2533" s="21">
        <f t="shared" si="724"/>
        <v>7.7360231926155327</v>
      </c>
      <c r="AA2533" s="21">
        <f t="shared" si="717"/>
        <v>0</v>
      </c>
      <c r="AB2533" s="21">
        <f t="shared" si="718"/>
        <v>7.7360231926155327</v>
      </c>
      <c r="AC2533" s="21">
        <f t="shared" si="719"/>
        <v>55.04</v>
      </c>
      <c r="AD2533" s="21">
        <f t="shared" si="725"/>
        <v>7.7360231926155327</v>
      </c>
      <c r="AE2533" s="21" t="str">
        <f t="shared" si="720"/>
        <v>4/15/16:00</v>
      </c>
    </row>
    <row r="2534" spans="2:31">
      <c r="B2534" s="37">
        <v>4</v>
      </c>
      <c r="C2534" s="38">
        <v>15</v>
      </c>
      <c r="D2534" s="39">
        <v>17</v>
      </c>
      <c r="E2534" s="17">
        <v>12.2</v>
      </c>
      <c r="F2534" s="17">
        <v>128</v>
      </c>
      <c r="G2534" s="17">
        <v>7</v>
      </c>
      <c r="H2534" s="37">
        <f t="shared" si="708"/>
        <v>53.96</v>
      </c>
      <c r="I2534" s="37">
        <f>IF(H2534&lt;'Roof Calculator'!$G$8, 1, 0)</f>
        <v>1</v>
      </c>
      <c r="J2534" s="37">
        <f>IF(H2534&gt;='Roof Calculator'!$G$8, 1, 0)</f>
        <v>0</v>
      </c>
      <c r="K2534" s="37">
        <f t="shared" si="709"/>
        <v>53.96</v>
      </c>
      <c r="L2534" s="37">
        <f t="shared" si="710"/>
        <v>0</v>
      </c>
      <c r="M2534" s="37">
        <v>0</v>
      </c>
      <c r="N2534" s="37">
        <f t="shared" si="711"/>
        <v>128</v>
      </c>
      <c r="O2534" s="37">
        <v>0</v>
      </c>
      <c r="P2534" s="37">
        <v>0</v>
      </c>
      <c r="Q2534" s="21">
        <f t="shared" si="712"/>
        <v>39.790999999999997</v>
      </c>
      <c r="R2534" s="21">
        <f t="shared" si="721"/>
        <v>105.66666666666994</v>
      </c>
      <c r="S2534" s="21">
        <f t="shared" si="722"/>
        <v>9.4358747875874318</v>
      </c>
      <c r="T2534" s="21">
        <f t="shared" si="713"/>
        <v>86.147999999999996</v>
      </c>
      <c r="U2534" s="37">
        <f>VLOOKUP(Time_Zone, 'LSTM LookUp'!$B$5:$D$8, 3, FALSE)</f>
        <v>-75</v>
      </c>
      <c r="V2534" s="21">
        <f t="shared" si="723"/>
        <v>-6.9121027795105872E-2</v>
      </c>
      <c r="W2534" s="21">
        <f t="shared" si="714"/>
        <v>236.13071974305126</v>
      </c>
      <c r="X2534" s="21">
        <f t="shared" si="715"/>
        <v>-2.2225305036381844</v>
      </c>
      <c r="Y2534" s="21">
        <f t="shared" si="716"/>
        <v>125.77746949636182</v>
      </c>
      <c r="Z2534" s="21">
        <f t="shared" si="724"/>
        <v>39.869261048084958</v>
      </c>
      <c r="AA2534" s="21">
        <f t="shared" si="717"/>
        <v>39.869261048084958</v>
      </c>
      <c r="AB2534" s="21">
        <f t="shared" si="718"/>
        <v>0</v>
      </c>
      <c r="AC2534" s="21">
        <f t="shared" si="719"/>
        <v>0</v>
      </c>
      <c r="AD2534" s="21">
        <f t="shared" si="725"/>
        <v>0</v>
      </c>
      <c r="AE2534" s="21" t="str">
        <f t="shared" si="720"/>
        <v>4/15/17:00</v>
      </c>
    </row>
    <row r="2535" spans="2:31">
      <c r="B2535" s="37">
        <v>4</v>
      </c>
      <c r="C2535" s="38">
        <v>15</v>
      </c>
      <c r="D2535" s="39">
        <v>18</v>
      </c>
      <c r="E2535" s="17">
        <v>12.8</v>
      </c>
      <c r="F2535" s="17">
        <v>119</v>
      </c>
      <c r="G2535" s="17">
        <v>7</v>
      </c>
      <c r="H2535" s="37">
        <f t="shared" si="708"/>
        <v>55.04</v>
      </c>
      <c r="I2535" s="37">
        <f>IF(H2535&lt;'Roof Calculator'!$G$8, 1, 0)</f>
        <v>0</v>
      </c>
      <c r="J2535" s="37">
        <f>IF(H2535&gt;='Roof Calculator'!$G$8, 1, 0)</f>
        <v>1</v>
      </c>
      <c r="K2535" s="37">
        <f t="shared" si="709"/>
        <v>0</v>
      </c>
      <c r="L2535" s="37">
        <f t="shared" si="710"/>
        <v>55.04</v>
      </c>
      <c r="M2535" s="37">
        <v>0</v>
      </c>
      <c r="N2535" s="37">
        <f t="shared" si="711"/>
        <v>119</v>
      </c>
      <c r="O2535" s="37">
        <v>0</v>
      </c>
      <c r="P2535" s="37">
        <v>0</v>
      </c>
      <c r="Q2535" s="21">
        <f t="shared" si="712"/>
        <v>39.790999999999997</v>
      </c>
      <c r="R2535" s="21">
        <f t="shared" si="721"/>
        <v>105.70833333333661</v>
      </c>
      <c r="S2535" s="21">
        <f t="shared" si="722"/>
        <v>9.450978815549421</v>
      </c>
      <c r="T2535" s="21">
        <f t="shared" si="713"/>
        <v>86.147999999999996</v>
      </c>
      <c r="U2535" s="37">
        <f>VLOOKUP(Time_Zone, 'LSTM LookUp'!$B$5:$D$8, 3, FALSE)</f>
        <v>-75</v>
      </c>
      <c r="V2535" s="21">
        <f t="shared" si="723"/>
        <v>-5.8529397678827921E-2</v>
      </c>
      <c r="W2535" s="21">
        <f t="shared" si="714"/>
        <v>251.13336765058028</v>
      </c>
      <c r="X2535" s="21">
        <f t="shared" si="715"/>
        <v>-0.98005881183445642</v>
      </c>
      <c r="Y2535" s="21">
        <f t="shared" si="716"/>
        <v>118.01994118816555</v>
      </c>
      <c r="Z2535" s="21">
        <f t="shared" si="724"/>
        <v>37.410260064476113</v>
      </c>
      <c r="AA2535" s="21">
        <f t="shared" si="717"/>
        <v>0</v>
      </c>
      <c r="AB2535" s="21">
        <f t="shared" si="718"/>
        <v>37.410260064476113</v>
      </c>
      <c r="AC2535" s="21">
        <f t="shared" si="719"/>
        <v>55.04</v>
      </c>
      <c r="AD2535" s="21">
        <f t="shared" si="725"/>
        <v>37.410260064476113</v>
      </c>
      <c r="AE2535" s="21" t="str">
        <f t="shared" si="720"/>
        <v>4/15/18:00</v>
      </c>
    </row>
    <row r="2536" spans="2:31">
      <c r="B2536" s="37">
        <v>4</v>
      </c>
      <c r="C2536" s="38">
        <v>15</v>
      </c>
      <c r="D2536" s="39">
        <v>19</v>
      </c>
      <c r="E2536" s="17">
        <v>12.2</v>
      </c>
      <c r="F2536" s="17">
        <v>55</v>
      </c>
      <c r="G2536" s="17">
        <v>20</v>
      </c>
      <c r="H2536" s="37">
        <f t="shared" si="708"/>
        <v>53.96</v>
      </c>
      <c r="I2536" s="37">
        <f>IF(H2536&lt;'Roof Calculator'!$G$8, 1, 0)</f>
        <v>1</v>
      </c>
      <c r="J2536" s="37">
        <f>IF(H2536&gt;='Roof Calculator'!$G$8, 1, 0)</f>
        <v>0</v>
      </c>
      <c r="K2536" s="37">
        <f t="shared" si="709"/>
        <v>53.96</v>
      </c>
      <c r="L2536" s="37">
        <f t="shared" si="710"/>
        <v>0</v>
      </c>
      <c r="M2536" s="37">
        <v>0</v>
      </c>
      <c r="N2536" s="37">
        <f t="shared" si="711"/>
        <v>55</v>
      </c>
      <c r="O2536" s="37">
        <v>0</v>
      </c>
      <c r="P2536" s="37">
        <v>0</v>
      </c>
      <c r="Q2536" s="21">
        <f t="shared" si="712"/>
        <v>39.790999999999997</v>
      </c>
      <c r="R2536" s="21">
        <f t="shared" si="721"/>
        <v>105.75000000000328</v>
      </c>
      <c r="S2536" s="21">
        <f t="shared" si="722"/>
        <v>9.4660785993907055</v>
      </c>
      <c r="T2536" s="21">
        <f t="shared" si="713"/>
        <v>86.147999999999996</v>
      </c>
      <c r="U2536" s="37">
        <f>VLOOKUP(Time_Zone, 'LSTM LookUp'!$B$5:$D$8, 3, FALSE)</f>
        <v>-75</v>
      </c>
      <c r="V2536" s="21">
        <f t="shared" si="723"/>
        <v>-4.7949188542052656E-2</v>
      </c>
      <c r="W2536" s="21">
        <f t="shared" si="714"/>
        <v>266.13601270286449</v>
      </c>
      <c r="X2536" s="21">
        <f t="shared" si="715"/>
        <v>1.0836000085869382</v>
      </c>
      <c r="Y2536" s="21">
        <f t="shared" si="716"/>
        <v>56.083600008586941</v>
      </c>
      <c r="Z2536" s="21">
        <f t="shared" si="724"/>
        <v>17.777521667530532</v>
      </c>
      <c r="AA2536" s="21">
        <f t="shared" si="717"/>
        <v>17.777521667530532</v>
      </c>
      <c r="AB2536" s="21">
        <f t="shared" si="718"/>
        <v>0</v>
      </c>
      <c r="AC2536" s="21">
        <f t="shared" si="719"/>
        <v>0</v>
      </c>
      <c r="AD2536" s="21">
        <f t="shared" si="725"/>
        <v>0</v>
      </c>
      <c r="AE2536" s="21" t="str">
        <f t="shared" si="720"/>
        <v>4/15/19:00</v>
      </c>
    </row>
    <row r="2537" spans="2:31">
      <c r="B2537" s="37">
        <v>4</v>
      </c>
      <c r="C2537" s="38">
        <v>15</v>
      </c>
      <c r="D2537" s="39">
        <v>20</v>
      </c>
      <c r="E2537" s="17">
        <v>11.7</v>
      </c>
      <c r="F2537" s="17">
        <v>2</v>
      </c>
      <c r="G2537" s="17">
        <v>0</v>
      </c>
      <c r="H2537" s="37">
        <f t="shared" si="708"/>
        <v>53.06</v>
      </c>
      <c r="I2537" s="37">
        <f>IF(H2537&lt;'Roof Calculator'!$G$8, 1, 0)</f>
        <v>1</v>
      </c>
      <c r="J2537" s="37">
        <f>IF(H2537&gt;='Roof Calculator'!$G$8, 1, 0)</f>
        <v>0</v>
      </c>
      <c r="K2537" s="37">
        <f t="shared" si="709"/>
        <v>53.06</v>
      </c>
      <c r="L2537" s="37">
        <f t="shared" si="710"/>
        <v>0</v>
      </c>
      <c r="M2537" s="37">
        <v>0</v>
      </c>
      <c r="N2537" s="37">
        <f t="shared" si="711"/>
        <v>2</v>
      </c>
      <c r="O2537" s="37">
        <v>0</v>
      </c>
      <c r="P2537" s="37">
        <v>0</v>
      </c>
      <c r="Q2537" s="21">
        <f t="shared" si="712"/>
        <v>39.790999999999997</v>
      </c>
      <c r="R2537" s="21">
        <f t="shared" si="721"/>
        <v>105.79166666666995</v>
      </c>
      <c r="S2537" s="21">
        <f t="shared" si="722"/>
        <v>9.4811741318323008</v>
      </c>
      <c r="T2537" s="21">
        <f t="shared" si="713"/>
        <v>86.147999999999996</v>
      </c>
      <c r="U2537" s="37">
        <f>VLOOKUP(Time_Zone, 'LSTM LookUp'!$B$5:$D$8, 3, FALSE)</f>
        <v>-75</v>
      </c>
      <c r="V2537" s="21">
        <f t="shared" si="723"/>
        <v>-3.7380420227192457E-2</v>
      </c>
      <c r="W2537" s="21">
        <f t="shared" si="714"/>
        <v>281.13865489494322</v>
      </c>
      <c r="X2537" s="21">
        <f t="shared" si="715"/>
        <v>0</v>
      </c>
      <c r="Y2537" s="21">
        <f t="shared" si="716"/>
        <v>2</v>
      </c>
      <c r="Z2537" s="21">
        <f t="shared" si="724"/>
        <v>0.63396506874767744</v>
      </c>
      <c r="AA2537" s="21">
        <f t="shared" si="717"/>
        <v>0.63396506874767744</v>
      </c>
      <c r="AB2537" s="21">
        <f t="shared" si="718"/>
        <v>0</v>
      </c>
      <c r="AC2537" s="21">
        <f t="shared" si="719"/>
        <v>0</v>
      </c>
      <c r="AD2537" s="21">
        <f t="shared" si="725"/>
        <v>0</v>
      </c>
      <c r="AE2537" s="21" t="str">
        <f t="shared" si="720"/>
        <v>4/15/20:00</v>
      </c>
    </row>
    <row r="2538" spans="2:31">
      <c r="B2538" s="37">
        <v>4</v>
      </c>
      <c r="C2538" s="38">
        <v>15</v>
      </c>
      <c r="D2538" s="39">
        <v>21</v>
      </c>
      <c r="E2538" s="17">
        <v>11.1</v>
      </c>
      <c r="F2538" s="17">
        <v>0</v>
      </c>
      <c r="G2538" s="17">
        <v>0</v>
      </c>
      <c r="H2538" s="37">
        <f t="shared" si="708"/>
        <v>51.98</v>
      </c>
      <c r="I2538" s="37">
        <f>IF(H2538&lt;'Roof Calculator'!$G$8, 1, 0)</f>
        <v>1</v>
      </c>
      <c r="J2538" s="37">
        <f>IF(H2538&gt;='Roof Calculator'!$G$8, 1, 0)</f>
        <v>0</v>
      </c>
      <c r="K2538" s="37">
        <f t="shared" si="709"/>
        <v>51.98</v>
      </c>
      <c r="L2538" s="37">
        <f t="shared" si="710"/>
        <v>0</v>
      </c>
      <c r="M2538" s="37">
        <v>0</v>
      </c>
      <c r="N2538" s="37">
        <f t="shared" si="711"/>
        <v>0</v>
      </c>
      <c r="O2538" s="37">
        <v>0</v>
      </c>
      <c r="P2538" s="37">
        <v>0</v>
      </c>
      <c r="Q2538" s="21">
        <f t="shared" si="712"/>
        <v>39.790999999999997</v>
      </c>
      <c r="R2538" s="21">
        <f t="shared" si="721"/>
        <v>105.83333333333663</v>
      </c>
      <c r="S2538" s="21">
        <f t="shared" si="722"/>
        <v>9.4962654055947961</v>
      </c>
      <c r="T2538" s="21">
        <f t="shared" si="713"/>
        <v>86.147999999999996</v>
      </c>
      <c r="U2538" s="37">
        <f>VLOOKUP(Time_Zone, 'LSTM LookUp'!$B$5:$D$8, 3, FALSE)</f>
        <v>-75</v>
      </c>
      <c r="V2538" s="21">
        <f t="shared" si="723"/>
        <v>-2.6823112547199601E-2</v>
      </c>
      <c r="W2538" s="21">
        <f t="shared" si="714"/>
        <v>296.14129422186318</v>
      </c>
      <c r="X2538" s="21">
        <f t="shared" si="715"/>
        <v>0</v>
      </c>
      <c r="Y2538" s="21">
        <f t="shared" si="716"/>
        <v>0</v>
      </c>
      <c r="Z2538" s="21">
        <f t="shared" si="724"/>
        <v>0</v>
      </c>
      <c r="AA2538" s="21">
        <f t="shared" si="717"/>
        <v>0</v>
      </c>
      <c r="AB2538" s="21">
        <f t="shared" si="718"/>
        <v>0</v>
      </c>
      <c r="AC2538" s="21">
        <f t="shared" si="719"/>
        <v>0</v>
      </c>
      <c r="AD2538" s="21">
        <f t="shared" si="725"/>
        <v>0</v>
      </c>
      <c r="AE2538" s="21" t="str">
        <f t="shared" si="720"/>
        <v>4/15/21:00</v>
      </c>
    </row>
    <row r="2539" spans="2:31">
      <c r="B2539" s="37">
        <v>4</v>
      </c>
      <c r="C2539" s="38">
        <v>15</v>
      </c>
      <c r="D2539" s="39">
        <v>22</v>
      </c>
      <c r="E2539" s="17">
        <v>10</v>
      </c>
      <c r="F2539" s="17">
        <v>0</v>
      </c>
      <c r="G2539" s="17">
        <v>0</v>
      </c>
      <c r="H2539" s="37">
        <f t="shared" si="708"/>
        <v>50</v>
      </c>
      <c r="I2539" s="37">
        <f>IF(H2539&lt;'Roof Calculator'!$G$8, 1, 0)</f>
        <v>1</v>
      </c>
      <c r="J2539" s="37">
        <f>IF(H2539&gt;='Roof Calculator'!$G$8, 1, 0)</f>
        <v>0</v>
      </c>
      <c r="K2539" s="37">
        <f t="shared" si="709"/>
        <v>50</v>
      </c>
      <c r="L2539" s="37">
        <f t="shared" si="710"/>
        <v>0</v>
      </c>
      <c r="M2539" s="37">
        <v>0</v>
      </c>
      <c r="N2539" s="37">
        <f t="shared" si="711"/>
        <v>0</v>
      </c>
      <c r="O2539" s="37">
        <v>0</v>
      </c>
      <c r="P2539" s="37">
        <v>0</v>
      </c>
      <c r="Q2539" s="21">
        <f t="shared" si="712"/>
        <v>39.790999999999997</v>
      </c>
      <c r="R2539" s="21">
        <f t="shared" si="721"/>
        <v>105.8750000000033</v>
      </c>
      <c r="S2539" s="21">
        <f t="shared" si="722"/>
        <v>9.5113524133983685</v>
      </c>
      <c r="T2539" s="21">
        <f t="shared" si="713"/>
        <v>86.147999999999996</v>
      </c>
      <c r="U2539" s="37">
        <f>VLOOKUP(Time_Zone, 'LSTM LookUp'!$B$5:$D$8, 3, FALSE)</f>
        <v>-75</v>
      </c>
      <c r="V2539" s="21">
        <f t="shared" si="723"/>
        <v>-1.6277285285493992E-2</v>
      </c>
      <c r="W2539" s="21">
        <f t="shared" si="714"/>
        <v>311.1439306786786</v>
      </c>
      <c r="X2539" s="21">
        <f t="shared" si="715"/>
        <v>0</v>
      </c>
      <c r="Y2539" s="21">
        <f t="shared" si="716"/>
        <v>0</v>
      </c>
      <c r="Z2539" s="21">
        <f t="shared" si="724"/>
        <v>0</v>
      </c>
      <c r="AA2539" s="21">
        <f t="shared" si="717"/>
        <v>0</v>
      </c>
      <c r="AB2539" s="21">
        <f t="shared" si="718"/>
        <v>0</v>
      </c>
      <c r="AC2539" s="21">
        <f t="shared" si="719"/>
        <v>0</v>
      </c>
      <c r="AD2539" s="21">
        <f t="shared" si="725"/>
        <v>0</v>
      </c>
      <c r="AE2539" s="21" t="str">
        <f t="shared" si="720"/>
        <v>4/15/22:00</v>
      </c>
    </row>
    <row r="2540" spans="2:31">
      <c r="B2540" s="37">
        <v>4</v>
      </c>
      <c r="C2540" s="38">
        <v>15</v>
      </c>
      <c r="D2540" s="39">
        <v>23</v>
      </c>
      <c r="E2540" s="17">
        <v>10</v>
      </c>
      <c r="F2540" s="17">
        <v>0</v>
      </c>
      <c r="G2540" s="17">
        <v>0</v>
      </c>
      <c r="H2540" s="37">
        <f t="shared" si="708"/>
        <v>50</v>
      </c>
      <c r="I2540" s="37">
        <f>IF(H2540&lt;'Roof Calculator'!$G$8, 1, 0)</f>
        <v>1</v>
      </c>
      <c r="J2540" s="37">
        <f>IF(H2540&gt;='Roof Calculator'!$G$8, 1, 0)</f>
        <v>0</v>
      </c>
      <c r="K2540" s="37">
        <f t="shared" si="709"/>
        <v>50</v>
      </c>
      <c r="L2540" s="37">
        <f t="shared" si="710"/>
        <v>0</v>
      </c>
      <c r="M2540" s="37">
        <v>0</v>
      </c>
      <c r="N2540" s="37">
        <f t="shared" si="711"/>
        <v>0</v>
      </c>
      <c r="O2540" s="37">
        <v>0</v>
      </c>
      <c r="P2540" s="37">
        <v>0</v>
      </c>
      <c r="Q2540" s="21">
        <f t="shared" si="712"/>
        <v>39.790999999999997</v>
      </c>
      <c r="R2540" s="21">
        <f t="shared" si="721"/>
        <v>105.91666666666997</v>
      </c>
      <c r="S2540" s="21">
        <f t="shared" si="722"/>
        <v>9.5264351479628058</v>
      </c>
      <c r="T2540" s="21">
        <f t="shared" si="713"/>
        <v>86.147999999999996</v>
      </c>
      <c r="U2540" s="37">
        <f>VLOOKUP(Time_Zone, 'LSTM LookUp'!$B$5:$D$8, 3, FALSE)</f>
        <v>-75</v>
      </c>
      <c r="V2540" s="21">
        <f t="shared" si="723"/>
        <v>-5.7429581959347331E-3</v>
      </c>
      <c r="W2540" s="21">
        <f t="shared" si="714"/>
        <v>326.14656426045099</v>
      </c>
      <c r="X2540" s="21">
        <f t="shared" si="715"/>
        <v>0</v>
      </c>
      <c r="Y2540" s="21">
        <f t="shared" si="716"/>
        <v>0</v>
      </c>
      <c r="Z2540" s="21">
        <f t="shared" si="724"/>
        <v>0</v>
      </c>
      <c r="AA2540" s="21">
        <f t="shared" si="717"/>
        <v>0</v>
      </c>
      <c r="AB2540" s="21">
        <f t="shared" si="718"/>
        <v>0</v>
      </c>
      <c r="AC2540" s="21">
        <f t="shared" si="719"/>
        <v>0</v>
      </c>
      <c r="AD2540" s="21">
        <f t="shared" si="725"/>
        <v>0</v>
      </c>
      <c r="AE2540" s="21" t="str">
        <f t="shared" si="720"/>
        <v>4/15/23:00</v>
      </c>
    </row>
    <row r="2541" spans="2:31">
      <c r="B2541" s="37">
        <v>4</v>
      </c>
      <c r="C2541" s="38">
        <v>15</v>
      </c>
      <c r="D2541" s="39">
        <v>24</v>
      </c>
      <c r="E2541" s="17">
        <v>9.4</v>
      </c>
      <c r="F2541" s="17">
        <v>0</v>
      </c>
      <c r="G2541" s="17">
        <v>0</v>
      </c>
      <c r="H2541" s="37">
        <f t="shared" si="708"/>
        <v>48.92</v>
      </c>
      <c r="I2541" s="37">
        <f>IF(H2541&lt;'Roof Calculator'!$G$8, 1, 0)</f>
        <v>1</v>
      </c>
      <c r="J2541" s="37">
        <f>IF(H2541&gt;='Roof Calculator'!$G$8, 1, 0)</f>
        <v>0</v>
      </c>
      <c r="K2541" s="37">
        <f t="shared" si="709"/>
        <v>48.92</v>
      </c>
      <c r="L2541" s="37">
        <f t="shared" si="710"/>
        <v>0</v>
      </c>
      <c r="M2541" s="37">
        <v>0</v>
      </c>
      <c r="N2541" s="37">
        <f t="shared" si="711"/>
        <v>0</v>
      </c>
      <c r="O2541" s="37">
        <v>0</v>
      </c>
      <c r="P2541" s="37">
        <v>0</v>
      </c>
      <c r="Q2541" s="21">
        <f t="shared" si="712"/>
        <v>39.790999999999997</v>
      </c>
      <c r="R2541" s="21">
        <f t="shared" si="721"/>
        <v>105.95833333333664</v>
      </c>
      <c r="S2541" s="21">
        <f t="shared" si="722"/>
        <v>9.541513602007468</v>
      </c>
      <c r="T2541" s="21">
        <f t="shared" si="713"/>
        <v>86.147999999999996</v>
      </c>
      <c r="U2541" s="37">
        <f>VLOOKUP(Time_Zone, 'LSTM LookUp'!$B$5:$D$8, 3, FALSE)</f>
        <v>-75</v>
      </c>
      <c r="V2541" s="21">
        <f t="shared" si="723"/>
        <v>4.7798489972078473E-3</v>
      </c>
      <c r="W2541" s="21">
        <f t="shared" si="714"/>
        <v>341.14919496224928</v>
      </c>
      <c r="X2541" s="21">
        <f t="shared" si="715"/>
        <v>0</v>
      </c>
      <c r="Y2541" s="21">
        <f t="shared" si="716"/>
        <v>0</v>
      </c>
      <c r="Z2541" s="21">
        <f t="shared" si="724"/>
        <v>0</v>
      </c>
      <c r="AA2541" s="21">
        <f t="shared" si="717"/>
        <v>0</v>
      </c>
      <c r="AB2541" s="21">
        <f t="shared" si="718"/>
        <v>0</v>
      </c>
      <c r="AC2541" s="21">
        <f t="shared" si="719"/>
        <v>0</v>
      </c>
      <c r="AD2541" s="21">
        <f t="shared" si="725"/>
        <v>0</v>
      </c>
      <c r="AE2541" s="21" t="str">
        <f t="shared" si="720"/>
        <v>4/15/24:00</v>
      </c>
    </row>
    <row r="2542" spans="2:31">
      <c r="B2542" s="37">
        <v>4</v>
      </c>
      <c r="C2542" s="38">
        <v>16</v>
      </c>
      <c r="D2542" s="39">
        <v>1</v>
      </c>
      <c r="E2542" s="17">
        <v>9.4</v>
      </c>
      <c r="F2542" s="17">
        <v>0</v>
      </c>
      <c r="G2542" s="17">
        <v>0</v>
      </c>
      <c r="H2542" s="37">
        <f t="shared" si="708"/>
        <v>48.92</v>
      </c>
      <c r="I2542" s="37">
        <f>IF(H2542&lt;'Roof Calculator'!$G$8, 1, 0)</f>
        <v>1</v>
      </c>
      <c r="J2542" s="37">
        <f>IF(H2542&gt;='Roof Calculator'!$G$8, 1, 0)</f>
        <v>0</v>
      </c>
      <c r="K2542" s="37">
        <f t="shared" si="709"/>
        <v>48.92</v>
      </c>
      <c r="L2542" s="37">
        <f t="shared" si="710"/>
        <v>0</v>
      </c>
      <c r="M2542" s="37">
        <v>0</v>
      </c>
      <c r="N2542" s="37">
        <f t="shared" si="711"/>
        <v>0</v>
      </c>
      <c r="O2542" s="37">
        <v>0</v>
      </c>
      <c r="P2542" s="37">
        <v>0</v>
      </c>
      <c r="Q2542" s="21">
        <f t="shared" si="712"/>
        <v>39.790999999999997</v>
      </c>
      <c r="R2542" s="21">
        <f t="shared" si="721"/>
        <v>106.00000000000331</v>
      </c>
      <c r="S2542" s="21">
        <f t="shared" si="722"/>
        <v>9.5565877682513261</v>
      </c>
      <c r="T2542" s="21">
        <f t="shared" si="713"/>
        <v>86.147999999999996</v>
      </c>
      <c r="U2542" s="37">
        <f>VLOOKUP(Time_Zone, 'LSTM LookUp'!$B$5:$D$8, 3, FALSE)</f>
        <v>-75</v>
      </c>
      <c r="V2542" s="21">
        <f t="shared" si="723"/>
        <v>1.5291116599313037E-2</v>
      </c>
      <c r="W2542" s="21">
        <f t="shared" si="714"/>
        <v>-3.8481772208501841</v>
      </c>
      <c r="X2542" s="21">
        <f t="shared" si="715"/>
        <v>0</v>
      </c>
      <c r="Y2542" s="21">
        <f t="shared" si="716"/>
        <v>0</v>
      </c>
      <c r="Z2542" s="21">
        <f t="shared" si="724"/>
        <v>0</v>
      </c>
      <c r="AA2542" s="21">
        <f t="shared" si="717"/>
        <v>0</v>
      </c>
      <c r="AB2542" s="21">
        <f t="shared" si="718"/>
        <v>0</v>
      </c>
      <c r="AC2542" s="21">
        <f t="shared" si="719"/>
        <v>0</v>
      </c>
      <c r="AD2542" s="21">
        <f t="shared" si="725"/>
        <v>0</v>
      </c>
      <c r="AE2542" s="21" t="str">
        <f t="shared" si="720"/>
        <v>4/16/1:00</v>
      </c>
    </row>
    <row r="2543" spans="2:31">
      <c r="B2543" s="37">
        <v>4</v>
      </c>
      <c r="C2543" s="38">
        <v>16</v>
      </c>
      <c r="D2543" s="39">
        <v>2</v>
      </c>
      <c r="E2543" s="17">
        <v>8.9</v>
      </c>
      <c r="F2543" s="17">
        <v>0</v>
      </c>
      <c r="G2543" s="17">
        <v>0</v>
      </c>
      <c r="H2543" s="37">
        <f t="shared" si="708"/>
        <v>48.02</v>
      </c>
      <c r="I2543" s="37">
        <f>IF(H2543&lt;'Roof Calculator'!$G$8, 1, 0)</f>
        <v>1</v>
      </c>
      <c r="J2543" s="37">
        <f>IF(H2543&gt;='Roof Calculator'!$G$8, 1, 0)</f>
        <v>0</v>
      </c>
      <c r="K2543" s="37">
        <f t="shared" si="709"/>
        <v>48.02</v>
      </c>
      <c r="L2543" s="37">
        <f t="shared" si="710"/>
        <v>0</v>
      </c>
      <c r="M2543" s="37">
        <v>0</v>
      </c>
      <c r="N2543" s="37">
        <f t="shared" si="711"/>
        <v>0</v>
      </c>
      <c r="O2543" s="37">
        <v>0</v>
      </c>
      <c r="P2543" s="37">
        <v>0</v>
      </c>
      <c r="Q2543" s="21">
        <f t="shared" si="712"/>
        <v>39.790999999999997</v>
      </c>
      <c r="R2543" s="21">
        <f t="shared" si="721"/>
        <v>106.04166666666998</v>
      </c>
      <c r="S2543" s="21">
        <f t="shared" si="722"/>
        <v>9.5716576394129316</v>
      </c>
      <c r="T2543" s="21">
        <f t="shared" si="713"/>
        <v>86.147999999999996</v>
      </c>
      <c r="U2543" s="37">
        <f>VLOOKUP(Time_Zone, 'LSTM LookUp'!$B$5:$D$8, 3, FALSE)</f>
        <v>-75</v>
      </c>
      <c r="V2543" s="21">
        <f t="shared" si="723"/>
        <v>2.5790824945431612E-2</v>
      </c>
      <c r="W2543" s="21">
        <f t="shared" si="714"/>
        <v>11.154447706236335</v>
      </c>
      <c r="X2543" s="21">
        <f t="shared" si="715"/>
        <v>0</v>
      </c>
      <c r="Y2543" s="21">
        <f t="shared" si="716"/>
        <v>0</v>
      </c>
      <c r="Z2543" s="21">
        <f t="shared" si="724"/>
        <v>0</v>
      </c>
      <c r="AA2543" s="21">
        <f t="shared" si="717"/>
        <v>0</v>
      </c>
      <c r="AB2543" s="21">
        <f t="shared" si="718"/>
        <v>0</v>
      </c>
      <c r="AC2543" s="21">
        <f t="shared" si="719"/>
        <v>0</v>
      </c>
      <c r="AD2543" s="21">
        <f t="shared" si="725"/>
        <v>0</v>
      </c>
      <c r="AE2543" s="21" t="str">
        <f t="shared" si="720"/>
        <v>4/16/2:00</v>
      </c>
    </row>
    <row r="2544" spans="2:31">
      <c r="B2544" s="37">
        <v>4</v>
      </c>
      <c r="C2544" s="38">
        <v>16</v>
      </c>
      <c r="D2544" s="39">
        <v>3</v>
      </c>
      <c r="E2544" s="17">
        <v>8.9</v>
      </c>
      <c r="F2544" s="17">
        <v>0</v>
      </c>
      <c r="G2544" s="17">
        <v>0</v>
      </c>
      <c r="H2544" s="37">
        <f t="shared" si="708"/>
        <v>48.02</v>
      </c>
      <c r="I2544" s="37">
        <f>IF(H2544&lt;'Roof Calculator'!$G$8, 1, 0)</f>
        <v>1</v>
      </c>
      <c r="J2544" s="37">
        <f>IF(H2544&gt;='Roof Calculator'!$G$8, 1, 0)</f>
        <v>0</v>
      </c>
      <c r="K2544" s="37">
        <f t="shared" si="709"/>
        <v>48.02</v>
      </c>
      <c r="L2544" s="37">
        <f t="shared" si="710"/>
        <v>0</v>
      </c>
      <c r="M2544" s="37">
        <v>0</v>
      </c>
      <c r="N2544" s="37">
        <f t="shared" si="711"/>
        <v>0</v>
      </c>
      <c r="O2544" s="37">
        <v>0</v>
      </c>
      <c r="P2544" s="37">
        <v>0</v>
      </c>
      <c r="Q2544" s="21">
        <f t="shared" si="712"/>
        <v>39.790999999999997</v>
      </c>
      <c r="R2544" s="21">
        <f t="shared" si="721"/>
        <v>106.08333333333665</v>
      </c>
      <c r="S2544" s="21">
        <f t="shared" si="722"/>
        <v>9.5867232082104419</v>
      </c>
      <c r="T2544" s="21">
        <f t="shared" si="713"/>
        <v>86.147999999999996</v>
      </c>
      <c r="U2544" s="37">
        <f>VLOOKUP(Time_Zone, 'LSTM LookUp'!$B$5:$D$8, 3, FALSE)</f>
        <v>-75</v>
      </c>
      <c r="V2544" s="21">
        <f t="shared" si="723"/>
        <v>3.6278954400334018E-2</v>
      </c>
      <c r="W2544" s="21">
        <f t="shared" si="714"/>
        <v>26.1570697386001</v>
      </c>
      <c r="X2544" s="21">
        <f t="shared" si="715"/>
        <v>0</v>
      </c>
      <c r="Y2544" s="21">
        <f t="shared" si="716"/>
        <v>0</v>
      </c>
      <c r="Z2544" s="21">
        <f t="shared" si="724"/>
        <v>0</v>
      </c>
      <c r="AA2544" s="21">
        <f t="shared" si="717"/>
        <v>0</v>
      </c>
      <c r="AB2544" s="21">
        <f t="shared" si="718"/>
        <v>0</v>
      </c>
      <c r="AC2544" s="21">
        <f t="shared" si="719"/>
        <v>0</v>
      </c>
      <c r="AD2544" s="21">
        <f t="shared" si="725"/>
        <v>0</v>
      </c>
      <c r="AE2544" s="21" t="str">
        <f t="shared" si="720"/>
        <v>4/16/3:00</v>
      </c>
    </row>
    <row r="2545" spans="2:31">
      <c r="B2545" s="37">
        <v>4</v>
      </c>
      <c r="C2545" s="38">
        <v>16</v>
      </c>
      <c r="D2545" s="39">
        <v>4</v>
      </c>
      <c r="E2545" s="17">
        <v>8.3000000000000007</v>
      </c>
      <c r="F2545" s="17">
        <v>0</v>
      </c>
      <c r="G2545" s="17">
        <v>0</v>
      </c>
      <c r="H2545" s="37">
        <f t="shared" si="708"/>
        <v>46.94</v>
      </c>
      <c r="I2545" s="37">
        <f>IF(H2545&lt;'Roof Calculator'!$G$8, 1, 0)</f>
        <v>1</v>
      </c>
      <c r="J2545" s="37">
        <f>IF(H2545&gt;='Roof Calculator'!$G$8, 1, 0)</f>
        <v>0</v>
      </c>
      <c r="K2545" s="37">
        <f t="shared" si="709"/>
        <v>46.94</v>
      </c>
      <c r="L2545" s="37">
        <f t="shared" si="710"/>
        <v>0</v>
      </c>
      <c r="M2545" s="37">
        <v>0</v>
      </c>
      <c r="N2545" s="37">
        <f t="shared" si="711"/>
        <v>0</v>
      </c>
      <c r="O2545" s="37">
        <v>0</v>
      </c>
      <c r="P2545" s="37">
        <v>0</v>
      </c>
      <c r="Q2545" s="21">
        <f t="shared" si="712"/>
        <v>39.790999999999997</v>
      </c>
      <c r="R2545" s="21">
        <f t="shared" si="721"/>
        <v>106.12500000000333</v>
      </c>
      <c r="S2545" s="21">
        <f t="shared" si="722"/>
        <v>9.6017844673616111</v>
      </c>
      <c r="T2545" s="21">
        <f t="shared" si="713"/>
        <v>86.147999999999996</v>
      </c>
      <c r="U2545" s="37">
        <f>VLOOKUP(Time_Zone, 'LSTM LookUp'!$B$5:$D$8, 3, FALSE)</f>
        <v>-75</v>
      </c>
      <c r="V2545" s="21">
        <f t="shared" si="723"/>
        <v>4.6755485358545901E-2</v>
      </c>
      <c r="W2545" s="21">
        <f t="shared" si="714"/>
        <v>41.159688871339611</v>
      </c>
      <c r="X2545" s="21">
        <f t="shared" si="715"/>
        <v>0</v>
      </c>
      <c r="Y2545" s="21">
        <f t="shared" si="716"/>
        <v>0</v>
      </c>
      <c r="Z2545" s="21">
        <f t="shared" si="724"/>
        <v>0</v>
      </c>
      <c r="AA2545" s="21">
        <f t="shared" si="717"/>
        <v>0</v>
      </c>
      <c r="AB2545" s="21">
        <f t="shared" si="718"/>
        <v>0</v>
      </c>
      <c r="AC2545" s="21">
        <f t="shared" si="719"/>
        <v>0</v>
      </c>
      <c r="AD2545" s="21">
        <f t="shared" si="725"/>
        <v>0</v>
      </c>
      <c r="AE2545" s="21" t="str">
        <f t="shared" si="720"/>
        <v>4/16/4:00</v>
      </c>
    </row>
    <row r="2546" spans="2:31">
      <c r="B2546" s="37">
        <v>4</v>
      </c>
      <c r="C2546" s="38">
        <v>16</v>
      </c>
      <c r="D2546" s="39">
        <v>5</v>
      </c>
      <c r="E2546" s="17">
        <v>8.3000000000000007</v>
      </c>
      <c r="F2546" s="17">
        <v>0</v>
      </c>
      <c r="G2546" s="17">
        <v>0</v>
      </c>
      <c r="H2546" s="37">
        <f t="shared" si="708"/>
        <v>46.94</v>
      </c>
      <c r="I2546" s="37">
        <f>IF(H2546&lt;'Roof Calculator'!$G$8, 1, 0)</f>
        <v>1</v>
      </c>
      <c r="J2546" s="37">
        <f>IF(H2546&gt;='Roof Calculator'!$G$8, 1, 0)</f>
        <v>0</v>
      </c>
      <c r="K2546" s="37">
        <f t="shared" si="709"/>
        <v>46.94</v>
      </c>
      <c r="L2546" s="37">
        <f t="shared" si="710"/>
        <v>0</v>
      </c>
      <c r="M2546" s="37">
        <v>0</v>
      </c>
      <c r="N2546" s="37">
        <f t="shared" si="711"/>
        <v>0</v>
      </c>
      <c r="O2546" s="37">
        <v>0</v>
      </c>
      <c r="P2546" s="37">
        <v>0</v>
      </c>
      <c r="Q2546" s="21">
        <f t="shared" si="712"/>
        <v>39.790999999999997</v>
      </c>
      <c r="R2546" s="21">
        <f t="shared" si="721"/>
        <v>106.16666666667</v>
      </c>
      <c r="S2546" s="21">
        <f t="shared" si="722"/>
        <v>9.6168414095837864</v>
      </c>
      <c r="T2546" s="21">
        <f t="shared" si="713"/>
        <v>86.147999999999996</v>
      </c>
      <c r="U2546" s="37">
        <f>VLOOKUP(Time_Zone, 'LSTM LookUp'!$B$5:$D$8, 3, FALSE)</f>
        <v>-75</v>
      </c>
      <c r="V2546" s="21">
        <f t="shared" si="723"/>
        <v>5.7220398244394843E-2</v>
      </c>
      <c r="W2546" s="21">
        <f t="shared" si="714"/>
        <v>56.162305099561095</v>
      </c>
      <c r="X2546" s="21">
        <f t="shared" si="715"/>
        <v>0</v>
      </c>
      <c r="Y2546" s="21">
        <f t="shared" si="716"/>
        <v>0</v>
      </c>
      <c r="Z2546" s="21">
        <f t="shared" si="724"/>
        <v>0</v>
      </c>
      <c r="AA2546" s="21">
        <f t="shared" si="717"/>
        <v>0</v>
      </c>
      <c r="AB2546" s="21">
        <f t="shared" si="718"/>
        <v>0</v>
      </c>
      <c r="AC2546" s="21">
        <f t="shared" si="719"/>
        <v>0</v>
      </c>
      <c r="AD2546" s="21">
        <f t="shared" si="725"/>
        <v>0</v>
      </c>
      <c r="AE2546" s="21" t="str">
        <f t="shared" si="720"/>
        <v>4/16/5:00</v>
      </c>
    </row>
    <row r="2547" spans="2:31">
      <c r="B2547" s="37">
        <v>4</v>
      </c>
      <c r="C2547" s="38">
        <v>16</v>
      </c>
      <c r="D2547" s="39">
        <v>6</v>
      </c>
      <c r="E2547" s="17">
        <v>8.9</v>
      </c>
      <c r="F2547" s="17">
        <v>0</v>
      </c>
      <c r="G2547" s="17">
        <v>0</v>
      </c>
      <c r="H2547" s="37">
        <f t="shared" si="708"/>
        <v>48.02</v>
      </c>
      <c r="I2547" s="37">
        <f>IF(H2547&lt;'Roof Calculator'!$G$8, 1, 0)</f>
        <v>1</v>
      </c>
      <c r="J2547" s="37">
        <f>IF(H2547&gt;='Roof Calculator'!$G$8, 1, 0)</f>
        <v>0</v>
      </c>
      <c r="K2547" s="37">
        <f t="shared" si="709"/>
        <v>48.02</v>
      </c>
      <c r="L2547" s="37">
        <f t="shared" si="710"/>
        <v>0</v>
      </c>
      <c r="M2547" s="37">
        <v>0</v>
      </c>
      <c r="N2547" s="37">
        <f t="shared" si="711"/>
        <v>0</v>
      </c>
      <c r="O2547" s="37">
        <v>0</v>
      </c>
      <c r="P2547" s="37">
        <v>0</v>
      </c>
      <c r="Q2547" s="21">
        <f t="shared" si="712"/>
        <v>39.790999999999997</v>
      </c>
      <c r="R2547" s="21">
        <f t="shared" si="721"/>
        <v>106.20833333333667</v>
      </c>
      <c r="S2547" s="21">
        <f t="shared" si="722"/>
        <v>9.6318940275939191</v>
      </c>
      <c r="T2547" s="21">
        <f t="shared" si="713"/>
        <v>86.147999999999996</v>
      </c>
      <c r="U2547" s="37">
        <f>VLOOKUP(Time_Zone, 'LSTM LookUp'!$B$5:$D$8, 3, FALSE)</f>
        <v>-75</v>
      </c>
      <c r="V2547" s="21">
        <f t="shared" si="723"/>
        <v>6.7673673512037236E-2</v>
      </c>
      <c r="W2547" s="21">
        <f t="shared" si="714"/>
        <v>71.164918418377965</v>
      </c>
      <c r="X2547" s="21">
        <f t="shared" si="715"/>
        <v>0</v>
      </c>
      <c r="Y2547" s="21">
        <f t="shared" si="716"/>
        <v>0</v>
      </c>
      <c r="Z2547" s="21">
        <f t="shared" si="724"/>
        <v>0</v>
      </c>
      <c r="AA2547" s="21">
        <f t="shared" si="717"/>
        <v>0</v>
      </c>
      <c r="AB2547" s="21">
        <f t="shared" si="718"/>
        <v>0</v>
      </c>
      <c r="AC2547" s="21">
        <f t="shared" si="719"/>
        <v>0</v>
      </c>
      <c r="AD2547" s="21">
        <f t="shared" si="725"/>
        <v>0</v>
      </c>
      <c r="AE2547" s="21" t="str">
        <f t="shared" si="720"/>
        <v>4/16/6:00</v>
      </c>
    </row>
    <row r="2548" spans="2:31">
      <c r="B2548" s="37">
        <v>4</v>
      </c>
      <c r="C2548" s="38">
        <v>16</v>
      </c>
      <c r="D2548" s="39">
        <v>7</v>
      </c>
      <c r="E2548" s="17">
        <v>8.9</v>
      </c>
      <c r="F2548" s="17">
        <v>14</v>
      </c>
      <c r="G2548" s="17">
        <v>1</v>
      </c>
      <c r="H2548" s="37">
        <f t="shared" si="708"/>
        <v>48.02</v>
      </c>
      <c r="I2548" s="37">
        <f>IF(H2548&lt;'Roof Calculator'!$G$8, 1, 0)</f>
        <v>1</v>
      </c>
      <c r="J2548" s="37">
        <f>IF(H2548&gt;='Roof Calculator'!$G$8, 1, 0)</f>
        <v>0</v>
      </c>
      <c r="K2548" s="37">
        <f t="shared" si="709"/>
        <v>48.02</v>
      </c>
      <c r="L2548" s="37">
        <f t="shared" si="710"/>
        <v>0</v>
      </c>
      <c r="M2548" s="37">
        <v>0</v>
      </c>
      <c r="N2548" s="37">
        <f t="shared" si="711"/>
        <v>14</v>
      </c>
      <c r="O2548" s="37">
        <v>0</v>
      </c>
      <c r="P2548" s="37">
        <v>0</v>
      </c>
      <c r="Q2548" s="21">
        <f t="shared" si="712"/>
        <v>39.790999999999997</v>
      </c>
      <c r="R2548" s="21">
        <f t="shared" si="721"/>
        <v>106.25000000000334</v>
      </c>
      <c r="S2548" s="21">
        <f t="shared" si="722"/>
        <v>9.6469423141085624</v>
      </c>
      <c r="T2548" s="21">
        <f t="shared" si="713"/>
        <v>86.147999999999996</v>
      </c>
      <c r="U2548" s="37">
        <f>VLOOKUP(Time_Zone, 'LSTM LookUp'!$B$5:$D$8, 3, FALSE)</f>
        <v>-75</v>
      </c>
      <c r="V2548" s="21">
        <f t="shared" si="723"/>
        <v>7.8115291645508456E-2</v>
      </c>
      <c r="W2548" s="21">
        <f t="shared" si="714"/>
        <v>86.167528822911351</v>
      </c>
      <c r="X2548" s="21">
        <f t="shared" si="715"/>
        <v>0.15787918265103887</v>
      </c>
      <c r="Y2548" s="21">
        <f t="shared" si="716"/>
        <v>14.157879182651039</v>
      </c>
      <c r="Z2548" s="21">
        <f t="shared" si="724"/>
        <v>4.4878004246753394</v>
      </c>
      <c r="AA2548" s="21">
        <f t="shared" si="717"/>
        <v>4.4878004246753394</v>
      </c>
      <c r="AB2548" s="21">
        <f t="shared" si="718"/>
        <v>0</v>
      </c>
      <c r="AC2548" s="21">
        <f t="shared" si="719"/>
        <v>0</v>
      </c>
      <c r="AD2548" s="21">
        <f t="shared" si="725"/>
        <v>0</v>
      </c>
      <c r="AE2548" s="21" t="str">
        <f t="shared" si="720"/>
        <v>4/16/7:00</v>
      </c>
    </row>
    <row r="2549" spans="2:31">
      <c r="B2549" s="37">
        <v>4</v>
      </c>
      <c r="C2549" s="38">
        <v>16</v>
      </c>
      <c r="D2549" s="39">
        <v>8</v>
      </c>
      <c r="E2549" s="17">
        <v>8.9</v>
      </c>
      <c r="F2549" s="17">
        <v>62</v>
      </c>
      <c r="G2549" s="17">
        <v>7</v>
      </c>
      <c r="H2549" s="37">
        <f t="shared" si="708"/>
        <v>48.02</v>
      </c>
      <c r="I2549" s="37">
        <f>IF(H2549&lt;'Roof Calculator'!$G$8, 1, 0)</f>
        <v>1</v>
      </c>
      <c r="J2549" s="37">
        <f>IF(H2549&gt;='Roof Calculator'!$G$8, 1, 0)</f>
        <v>0</v>
      </c>
      <c r="K2549" s="37">
        <f t="shared" si="709"/>
        <v>48.02</v>
      </c>
      <c r="L2549" s="37">
        <f t="shared" si="710"/>
        <v>0</v>
      </c>
      <c r="M2549" s="37">
        <v>0</v>
      </c>
      <c r="N2549" s="37">
        <f t="shared" si="711"/>
        <v>62</v>
      </c>
      <c r="O2549" s="37">
        <v>0</v>
      </c>
      <c r="P2549" s="37">
        <v>0</v>
      </c>
      <c r="Q2549" s="21">
        <f t="shared" si="712"/>
        <v>39.790999999999997</v>
      </c>
      <c r="R2549" s="21">
        <f t="shared" si="721"/>
        <v>106.29166666667001</v>
      </c>
      <c r="S2549" s="21">
        <f t="shared" si="722"/>
        <v>9.6619862618438628</v>
      </c>
      <c r="T2549" s="21">
        <f t="shared" si="713"/>
        <v>86.147999999999996</v>
      </c>
      <c r="U2549" s="37">
        <f>VLOOKUP(Time_Zone, 'LSTM LookUp'!$B$5:$D$8, 3, FALSE)</f>
        <v>-75</v>
      </c>
      <c r="V2549" s="21">
        <f t="shared" si="723"/>
        <v>8.8545233158756842E-2</v>
      </c>
      <c r="W2549" s="21">
        <f t="shared" si="714"/>
        <v>101.17013630828967</v>
      </c>
      <c r="X2549" s="21">
        <f t="shared" si="715"/>
        <v>-0.27530592959942296</v>
      </c>
      <c r="Y2549" s="21">
        <f t="shared" si="716"/>
        <v>61.724694070400574</v>
      </c>
      <c r="Z2549" s="21">
        <f t="shared" si="724"/>
        <v>19.56564995988543</v>
      </c>
      <c r="AA2549" s="21">
        <f t="shared" si="717"/>
        <v>19.56564995988543</v>
      </c>
      <c r="AB2549" s="21">
        <f t="shared" si="718"/>
        <v>0</v>
      </c>
      <c r="AC2549" s="21">
        <f t="shared" si="719"/>
        <v>0</v>
      </c>
      <c r="AD2549" s="21">
        <f t="shared" si="725"/>
        <v>0</v>
      </c>
      <c r="AE2549" s="21" t="str">
        <f t="shared" si="720"/>
        <v>4/16/8:00</v>
      </c>
    </row>
    <row r="2550" spans="2:31">
      <c r="B2550" s="37">
        <v>4</v>
      </c>
      <c r="C2550" s="38">
        <v>16</v>
      </c>
      <c r="D2550" s="39">
        <v>9</v>
      </c>
      <c r="E2550" s="17">
        <v>9.4</v>
      </c>
      <c r="F2550" s="17">
        <v>162</v>
      </c>
      <c r="G2550" s="17">
        <v>6</v>
      </c>
      <c r="H2550" s="37">
        <f t="shared" si="708"/>
        <v>48.92</v>
      </c>
      <c r="I2550" s="37">
        <f>IF(H2550&lt;'Roof Calculator'!$G$8, 1, 0)</f>
        <v>1</v>
      </c>
      <c r="J2550" s="37">
        <f>IF(H2550&gt;='Roof Calculator'!$G$8, 1, 0)</f>
        <v>0</v>
      </c>
      <c r="K2550" s="37">
        <f t="shared" si="709"/>
        <v>48.92</v>
      </c>
      <c r="L2550" s="37">
        <f t="shared" si="710"/>
        <v>0</v>
      </c>
      <c r="M2550" s="37">
        <v>0</v>
      </c>
      <c r="N2550" s="37">
        <f t="shared" si="711"/>
        <v>162</v>
      </c>
      <c r="O2550" s="37">
        <v>0</v>
      </c>
      <c r="P2550" s="37">
        <v>0</v>
      </c>
      <c r="Q2550" s="21">
        <f t="shared" si="712"/>
        <v>39.790999999999997</v>
      </c>
      <c r="R2550" s="21">
        <f t="shared" si="721"/>
        <v>106.33333333333668</v>
      </c>
      <c r="S2550" s="21">
        <f t="shared" si="722"/>
        <v>9.6770258635155848</v>
      </c>
      <c r="T2550" s="21">
        <f t="shared" si="713"/>
        <v>86.147999999999996</v>
      </c>
      <c r="U2550" s="37">
        <f>VLOOKUP(Time_Zone, 'LSTM LookUp'!$B$5:$D$8, 3, FALSE)</f>
        <v>-75</v>
      </c>
      <c r="V2550" s="21">
        <f t="shared" si="723"/>
        <v>9.8963478595684995E-2</v>
      </c>
      <c r="W2550" s="21">
        <f t="shared" si="714"/>
        <v>116.17274086964891</v>
      </c>
      <c r="X2550" s="21">
        <f t="shared" si="715"/>
        <v>-1.3591028407808121</v>
      </c>
      <c r="Y2550" s="21">
        <f t="shared" si="716"/>
        <v>160.64089715921918</v>
      </c>
      <c r="Z2550" s="21">
        <f t="shared" si="724"/>
        <v>50.920358705616486</v>
      </c>
      <c r="AA2550" s="21">
        <f t="shared" si="717"/>
        <v>50.920358705616486</v>
      </c>
      <c r="AB2550" s="21">
        <f t="shared" si="718"/>
        <v>0</v>
      </c>
      <c r="AC2550" s="21">
        <f t="shared" si="719"/>
        <v>0</v>
      </c>
      <c r="AD2550" s="21">
        <f t="shared" si="725"/>
        <v>0</v>
      </c>
      <c r="AE2550" s="21" t="str">
        <f t="shared" si="720"/>
        <v>4/16/9:00</v>
      </c>
    </row>
    <row r="2551" spans="2:31">
      <c r="B2551" s="37">
        <v>4</v>
      </c>
      <c r="C2551" s="38">
        <v>16</v>
      </c>
      <c r="D2551" s="39">
        <v>10</v>
      </c>
      <c r="E2551" s="17">
        <v>10</v>
      </c>
      <c r="F2551" s="17">
        <v>135</v>
      </c>
      <c r="G2551" s="17">
        <v>9</v>
      </c>
      <c r="H2551" s="37">
        <f t="shared" si="708"/>
        <v>50</v>
      </c>
      <c r="I2551" s="37">
        <f>IF(H2551&lt;'Roof Calculator'!$G$8, 1, 0)</f>
        <v>1</v>
      </c>
      <c r="J2551" s="37">
        <f>IF(H2551&gt;='Roof Calculator'!$G$8, 1, 0)</f>
        <v>0</v>
      </c>
      <c r="K2551" s="37">
        <f t="shared" si="709"/>
        <v>50</v>
      </c>
      <c r="L2551" s="37">
        <f t="shared" si="710"/>
        <v>0</v>
      </c>
      <c r="M2551" s="37">
        <v>0</v>
      </c>
      <c r="N2551" s="37">
        <f t="shared" si="711"/>
        <v>135</v>
      </c>
      <c r="O2551" s="37">
        <v>0</v>
      </c>
      <c r="P2551" s="37">
        <v>0</v>
      </c>
      <c r="Q2551" s="21">
        <f t="shared" si="712"/>
        <v>39.790999999999997</v>
      </c>
      <c r="R2551" s="21">
        <f t="shared" si="721"/>
        <v>106.37500000000335</v>
      </c>
      <c r="S2551" s="21">
        <f t="shared" si="722"/>
        <v>9.6920611118390809</v>
      </c>
      <c r="T2551" s="21">
        <f t="shared" si="713"/>
        <v>86.147999999999996</v>
      </c>
      <c r="U2551" s="37">
        <f>VLOOKUP(Time_Zone, 'LSTM LookUp'!$B$5:$D$8, 3, FALSE)</f>
        <v>-75</v>
      </c>
      <c r="V2551" s="21">
        <f t="shared" si="723"/>
        <v>0.10937000853018586</v>
      </c>
      <c r="W2551" s="21">
        <f t="shared" si="714"/>
        <v>131.17534250213254</v>
      </c>
      <c r="X2551" s="21">
        <f t="shared" si="715"/>
        <v>-3.5182187868335815</v>
      </c>
      <c r="Y2551" s="21">
        <f t="shared" si="716"/>
        <v>131.48178121316641</v>
      </c>
      <c r="Z2551" s="21">
        <f t="shared" si="724"/>
        <v>41.677428232936066</v>
      </c>
      <c r="AA2551" s="21">
        <f t="shared" si="717"/>
        <v>41.677428232936066</v>
      </c>
      <c r="AB2551" s="21">
        <f t="shared" si="718"/>
        <v>0</v>
      </c>
      <c r="AC2551" s="21">
        <f t="shared" si="719"/>
        <v>0</v>
      </c>
      <c r="AD2551" s="21">
        <f t="shared" si="725"/>
        <v>0</v>
      </c>
      <c r="AE2551" s="21" t="str">
        <f t="shared" si="720"/>
        <v>4/16/10:00</v>
      </c>
    </row>
    <row r="2552" spans="2:31">
      <c r="B2552" s="37">
        <v>4</v>
      </c>
      <c r="C2552" s="38">
        <v>16</v>
      </c>
      <c r="D2552" s="39">
        <v>11</v>
      </c>
      <c r="E2552" s="17">
        <v>10</v>
      </c>
      <c r="F2552" s="17">
        <v>183</v>
      </c>
      <c r="G2552" s="17">
        <v>5</v>
      </c>
      <c r="H2552" s="37">
        <f t="shared" si="708"/>
        <v>50</v>
      </c>
      <c r="I2552" s="37">
        <f>IF(H2552&lt;'Roof Calculator'!$G$8, 1, 0)</f>
        <v>1</v>
      </c>
      <c r="J2552" s="37">
        <f>IF(H2552&gt;='Roof Calculator'!$G$8, 1, 0)</f>
        <v>0</v>
      </c>
      <c r="K2552" s="37">
        <f t="shared" si="709"/>
        <v>50</v>
      </c>
      <c r="L2552" s="37">
        <f t="shared" si="710"/>
        <v>0</v>
      </c>
      <c r="M2552" s="37">
        <v>0</v>
      </c>
      <c r="N2552" s="37">
        <f t="shared" si="711"/>
        <v>183</v>
      </c>
      <c r="O2552" s="37">
        <v>0</v>
      </c>
      <c r="P2552" s="37">
        <v>0</v>
      </c>
      <c r="Q2552" s="21">
        <f t="shared" si="712"/>
        <v>39.790999999999997</v>
      </c>
      <c r="R2552" s="21">
        <f t="shared" si="721"/>
        <v>106.41666666667003</v>
      </c>
      <c r="S2552" s="21">
        <f t="shared" si="722"/>
        <v>9.7070919995293217</v>
      </c>
      <c r="T2552" s="21">
        <f t="shared" si="713"/>
        <v>86.147999999999996</v>
      </c>
      <c r="U2552" s="37">
        <f>VLOOKUP(Time_Zone, 'LSTM LookUp'!$B$5:$D$8, 3, FALSE)</f>
        <v>-75</v>
      </c>
      <c r="V2552" s="21">
        <f t="shared" si="723"/>
        <v>0.11976480356618091</v>
      </c>
      <c r="W2552" s="21">
        <f t="shared" si="714"/>
        <v>146.17794120089155</v>
      </c>
      <c r="X2552" s="21">
        <f t="shared" si="715"/>
        <v>-2.6065082788193661</v>
      </c>
      <c r="Y2552" s="21">
        <f t="shared" si="716"/>
        <v>180.39349172118062</v>
      </c>
      <c r="Z2552" s="21">
        <f t="shared" si="724"/>
        <v>57.181586190325923</v>
      </c>
      <c r="AA2552" s="21">
        <f t="shared" si="717"/>
        <v>57.181586190325923</v>
      </c>
      <c r="AB2552" s="21">
        <f t="shared" si="718"/>
        <v>0</v>
      </c>
      <c r="AC2552" s="21">
        <f t="shared" si="719"/>
        <v>0</v>
      </c>
      <c r="AD2552" s="21">
        <f t="shared" si="725"/>
        <v>0</v>
      </c>
      <c r="AE2552" s="21" t="str">
        <f t="shared" si="720"/>
        <v>4/16/11:00</v>
      </c>
    </row>
    <row r="2553" spans="2:31">
      <c r="B2553" s="37">
        <v>4</v>
      </c>
      <c r="C2553" s="38">
        <v>16</v>
      </c>
      <c r="D2553" s="39">
        <v>12</v>
      </c>
      <c r="E2553" s="17">
        <v>10.6</v>
      </c>
      <c r="F2553" s="17">
        <v>206</v>
      </c>
      <c r="G2553" s="17">
        <v>1</v>
      </c>
      <c r="H2553" s="37">
        <f t="shared" si="708"/>
        <v>51.08</v>
      </c>
      <c r="I2553" s="37">
        <f>IF(H2553&lt;'Roof Calculator'!$G$8, 1, 0)</f>
        <v>1</v>
      </c>
      <c r="J2553" s="37">
        <f>IF(H2553&gt;='Roof Calculator'!$G$8, 1, 0)</f>
        <v>0</v>
      </c>
      <c r="K2553" s="37">
        <f t="shared" si="709"/>
        <v>51.08</v>
      </c>
      <c r="L2553" s="37">
        <f t="shared" si="710"/>
        <v>0</v>
      </c>
      <c r="M2553" s="37">
        <v>0</v>
      </c>
      <c r="N2553" s="37">
        <f t="shared" si="711"/>
        <v>206</v>
      </c>
      <c r="O2553" s="37">
        <v>0</v>
      </c>
      <c r="P2553" s="37">
        <v>0</v>
      </c>
      <c r="Q2553" s="21">
        <f t="shared" si="712"/>
        <v>39.790999999999997</v>
      </c>
      <c r="R2553" s="21">
        <f t="shared" si="721"/>
        <v>106.4583333333367</v>
      </c>
      <c r="S2553" s="21">
        <f t="shared" si="722"/>
        <v>9.7221185193008743</v>
      </c>
      <c r="T2553" s="21">
        <f t="shared" si="713"/>
        <v>86.147999999999996</v>
      </c>
      <c r="U2553" s="37">
        <f>VLOOKUP(Time_Zone, 'LSTM LookUp'!$B$5:$D$8, 3, FALSE)</f>
        <v>-75</v>
      </c>
      <c r="V2553" s="21">
        <f t="shared" si="723"/>
        <v>0.13014784433766735</v>
      </c>
      <c r="W2553" s="21">
        <f t="shared" si="714"/>
        <v>161.18053696108441</v>
      </c>
      <c r="X2553" s="21">
        <f t="shared" si="715"/>
        <v>-0.60878585918923278</v>
      </c>
      <c r="Y2553" s="21">
        <f t="shared" si="716"/>
        <v>205.39121414081077</v>
      </c>
      <c r="Z2553" s="21">
        <f t="shared" si="724"/>
        <v>65.10542759647403</v>
      </c>
      <c r="AA2553" s="21">
        <f t="shared" si="717"/>
        <v>65.10542759647403</v>
      </c>
      <c r="AB2553" s="21">
        <f t="shared" si="718"/>
        <v>0</v>
      </c>
      <c r="AC2553" s="21">
        <f t="shared" si="719"/>
        <v>0</v>
      </c>
      <c r="AD2553" s="21">
        <f t="shared" si="725"/>
        <v>0</v>
      </c>
      <c r="AE2553" s="21" t="str">
        <f t="shared" si="720"/>
        <v>4/16/12:00</v>
      </c>
    </row>
    <row r="2554" spans="2:31">
      <c r="B2554" s="37">
        <v>4</v>
      </c>
      <c r="C2554" s="38">
        <v>16</v>
      </c>
      <c r="D2554" s="39">
        <v>13</v>
      </c>
      <c r="E2554" s="17">
        <v>11.1</v>
      </c>
      <c r="F2554" s="17">
        <v>228</v>
      </c>
      <c r="G2554" s="17">
        <v>5</v>
      </c>
      <c r="H2554" s="37">
        <f t="shared" si="708"/>
        <v>51.98</v>
      </c>
      <c r="I2554" s="37">
        <f>IF(H2554&lt;'Roof Calculator'!$G$8, 1, 0)</f>
        <v>1</v>
      </c>
      <c r="J2554" s="37">
        <f>IF(H2554&gt;='Roof Calculator'!$G$8, 1, 0)</f>
        <v>0</v>
      </c>
      <c r="K2554" s="37">
        <f t="shared" si="709"/>
        <v>51.98</v>
      </c>
      <c r="L2554" s="37">
        <f t="shared" si="710"/>
        <v>0</v>
      </c>
      <c r="M2554" s="37">
        <v>0</v>
      </c>
      <c r="N2554" s="37">
        <f t="shared" si="711"/>
        <v>228</v>
      </c>
      <c r="O2554" s="37">
        <v>0</v>
      </c>
      <c r="P2554" s="37">
        <v>0</v>
      </c>
      <c r="Q2554" s="21">
        <f t="shared" si="712"/>
        <v>39.790999999999997</v>
      </c>
      <c r="R2554" s="21">
        <f t="shared" si="721"/>
        <v>106.50000000000337</v>
      </c>
      <c r="S2554" s="21">
        <f t="shared" si="722"/>
        <v>9.7371406638679261</v>
      </c>
      <c r="T2554" s="21">
        <f t="shared" si="713"/>
        <v>86.147999999999996</v>
      </c>
      <c r="U2554" s="37">
        <f>VLOOKUP(Time_Zone, 'LSTM LookUp'!$B$5:$D$8, 3, FALSE)</f>
        <v>-75</v>
      </c>
      <c r="V2554" s="21">
        <f t="shared" si="723"/>
        <v>0.14051911150874996</v>
      </c>
      <c r="W2554" s="21">
        <f t="shared" si="714"/>
        <v>176.18312977787721</v>
      </c>
      <c r="X2554" s="21">
        <f t="shared" si="715"/>
        <v>-3.2369735370917354</v>
      </c>
      <c r="Y2554" s="21">
        <f t="shared" si="716"/>
        <v>224.76302646290827</v>
      </c>
      <c r="Z2554" s="21">
        <f t="shared" si="724"/>
        <v>71.245953761746847</v>
      </c>
      <c r="AA2554" s="21">
        <f t="shared" si="717"/>
        <v>71.245953761746847</v>
      </c>
      <c r="AB2554" s="21">
        <f t="shared" si="718"/>
        <v>0</v>
      </c>
      <c r="AC2554" s="21">
        <f t="shared" si="719"/>
        <v>0</v>
      </c>
      <c r="AD2554" s="21">
        <f t="shared" si="725"/>
        <v>0</v>
      </c>
      <c r="AE2554" s="21" t="str">
        <f t="shared" si="720"/>
        <v>4/16/13:00</v>
      </c>
    </row>
    <row r="2555" spans="2:31">
      <c r="B2555" s="37">
        <v>4</v>
      </c>
      <c r="C2555" s="38">
        <v>16</v>
      </c>
      <c r="D2555" s="39">
        <v>14</v>
      </c>
      <c r="E2555" s="17">
        <v>11.7</v>
      </c>
      <c r="F2555" s="17">
        <v>234</v>
      </c>
      <c r="G2555" s="17">
        <v>3</v>
      </c>
      <c r="H2555" s="37">
        <f t="shared" si="708"/>
        <v>53.06</v>
      </c>
      <c r="I2555" s="37">
        <f>IF(H2555&lt;'Roof Calculator'!$G$8, 1, 0)</f>
        <v>1</v>
      </c>
      <c r="J2555" s="37">
        <f>IF(H2555&gt;='Roof Calculator'!$G$8, 1, 0)</f>
        <v>0</v>
      </c>
      <c r="K2555" s="37">
        <f t="shared" si="709"/>
        <v>53.06</v>
      </c>
      <c r="L2555" s="37">
        <f t="shared" si="710"/>
        <v>0</v>
      </c>
      <c r="M2555" s="37">
        <v>0</v>
      </c>
      <c r="N2555" s="37">
        <f t="shared" si="711"/>
        <v>234</v>
      </c>
      <c r="O2555" s="37">
        <v>0</v>
      </c>
      <c r="P2555" s="37">
        <v>0</v>
      </c>
      <c r="Q2555" s="21">
        <f t="shared" si="712"/>
        <v>39.790999999999997</v>
      </c>
      <c r="R2555" s="21">
        <f t="shared" si="721"/>
        <v>106.54166666667004</v>
      </c>
      <c r="S2555" s="21">
        <f t="shared" si="722"/>
        <v>9.7521584259442591</v>
      </c>
      <c r="T2555" s="21">
        <f t="shared" si="713"/>
        <v>86.147999999999996</v>
      </c>
      <c r="U2555" s="37">
        <f>VLOOKUP(Time_Zone, 'LSTM LookUp'!$B$5:$D$8, 3, FALSE)</f>
        <v>-75</v>
      </c>
      <c r="V2555" s="21">
        <f t="shared" si="723"/>
        <v>0.1508785857736763</v>
      </c>
      <c r="W2555" s="21">
        <f t="shared" si="714"/>
        <v>191.18571964644343</v>
      </c>
      <c r="X2555" s="21">
        <f t="shared" si="715"/>
        <v>-1.9034682844886504</v>
      </c>
      <c r="Y2555" s="21">
        <f t="shared" si="716"/>
        <v>232.09653171551136</v>
      </c>
      <c r="Z2555" s="21">
        <f t="shared" si="724"/>
        <v>73.57054684256083</v>
      </c>
      <c r="AA2555" s="21">
        <f t="shared" si="717"/>
        <v>73.57054684256083</v>
      </c>
      <c r="AB2555" s="21">
        <f t="shared" si="718"/>
        <v>0</v>
      </c>
      <c r="AC2555" s="21">
        <f t="shared" si="719"/>
        <v>0</v>
      </c>
      <c r="AD2555" s="21">
        <f t="shared" si="725"/>
        <v>0</v>
      </c>
      <c r="AE2555" s="21" t="str">
        <f t="shared" si="720"/>
        <v>4/16/14:00</v>
      </c>
    </row>
    <row r="2556" spans="2:31">
      <c r="B2556" s="37">
        <v>4</v>
      </c>
      <c r="C2556" s="38">
        <v>16</v>
      </c>
      <c r="D2556" s="39">
        <v>15</v>
      </c>
      <c r="E2556" s="17">
        <v>12.2</v>
      </c>
      <c r="F2556" s="17">
        <v>372</v>
      </c>
      <c r="G2556" s="17">
        <v>1</v>
      </c>
      <c r="H2556" s="37">
        <f t="shared" si="708"/>
        <v>53.96</v>
      </c>
      <c r="I2556" s="37">
        <f>IF(H2556&lt;'Roof Calculator'!$G$8, 1, 0)</f>
        <v>1</v>
      </c>
      <c r="J2556" s="37">
        <f>IF(H2556&gt;='Roof Calculator'!$G$8, 1, 0)</f>
        <v>0</v>
      </c>
      <c r="K2556" s="37">
        <f t="shared" si="709"/>
        <v>53.96</v>
      </c>
      <c r="L2556" s="37">
        <f t="shared" si="710"/>
        <v>0</v>
      </c>
      <c r="M2556" s="37">
        <v>0</v>
      </c>
      <c r="N2556" s="37">
        <f t="shared" si="711"/>
        <v>372</v>
      </c>
      <c r="O2556" s="37">
        <v>0</v>
      </c>
      <c r="P2556" s="37">
        <v>0</v>
      </c>
      <c r="Q2556" s="21">
        <f t="shared" si="712"/>
        <v>39.790999999999997</v>
      </c>
      <c r="R2556" s="21">
        <f t="shared" si="721"/>
        <v>106.58333333333671</v>
      </c>
      <c r="S2556" s="21">
        <f t="shared" si="722"/>
        <v>9.7671717982432771</v>
      </c>
      <c r="T2556" s="21">
        <f t="shared" si="713"/>
        <v>86.147999999999996</v>
      </c>
      <c r="U2556" s="37">
        <f>VLOOKUP(Time_Zone, 'LSTM LookUp'!$B$5:$D$8, 3, FALSE)</f>
        <v>-75</v>
      </c>
      <c r="V2556" s="21">
        <f t="shared" si="723"/>
        <v>0.16122624785688222</v>
      </c>
      <c r="W2556" s="21">
        <f t="shared" si="714"/>
        <v>206.18830656196425</v>
      </c>
      <c r="X2556" s="21">
        <f t="shared" si="715"/>
        <v>-0.5709431567058969</v>
      </c>
      <c r="Y2556" s="21">
        <f t="shared" si="716"/>
        <v>371.42905684329412</v>
      </c>
      <c r="Z2556" s="21">
        <f t="shared" si="724"/>
        <v>117.73652377827197</v>
      </c>
      <c r="AA2556" s="21">
        <f t="shared" si="717"/>
        <v>117.73652377827197</v>
      </c>
      <c r="AB2556" s="21">
        <f t="shared" si="718"/>
        <v>0</v>
      </c>
      <c r="AC2556" s="21">
        <f t="shared" si="719"/>
        <v>0</v>
      </c>
      <c r="AD2556" s="21">
        <f t="shared" si="725"/>
        <v>0</v>
      </c>
      <c r="AE2556" s="21" t="str">
        <f t="shared" si="720"/>
        <v>4/16/15:00</v>
      </c>
    </row>
    <row r="2557" spans="2:31">
      <c r="B2557" s="37">
        <v>4</v>
      </c>
      <c r="C2557" s="38">
        <v>16</v>
      </c>
      <c r="D2557" s="39">
        <v>16</v>
      </c>
      <c r="E2557" s="17">
        <v>13.3</v>
      </c>
      <c r="F2557" s="17">
        <v>345</v>
      </c>
      <c r="G2557" s="17">
        <v>1</v>
      </c>
      <c r="H2557" s="37">
        <f t="shared" si="708"/>
        <v>55.94</v>
      </c>
      <c r="I2557" s="37">
        <f>IF(H2557&lt;'Roof Calculator'!$G$8, 1, 0)</f>
        <v>0</v>
      </c>
      <c r="J2557" s="37">
        <f>IF(H2557&gt;='Roof Calculator'!$G$8, 1, 0)</f>
        <v>1</v>
      </c>
      <c r="K2557" s="37">
        <f t="shared" si="709"/>
        <v>0</v>
      </c>
      <c r="L2557" s="37">
        <f t="shared" si="710"/>
        <v>55.94</v>
      </c>
      <c r="M2557" s="37">
        <v>0</v>
      </c>
      <c r="N2557" s="37">
        <f t="shared" si="711"/>
        <v>345</v>
      </c>
      <c r="O2557" s="37">
        <v>0</v>
      </c>
      <c r="P2557" s="37">
        <v>0</v>
      </c>
      <c r="Q2557" s="21">
        <f t="shared" si="712"/>
        <v>39.790999999999997</v>
      </c>
      <c r="R2557" s="21">
        <f t="shared" si="721"/>
        <v>106.62500000000338</v>
      </c>
      <c r="S2557" s="21">
        <f t="shared" si="722"/>
        <v>9.782180773477986</v>
      </c>
      <c r="T2557" s="21">
        <f t="shared" si="713"/>
        <v>86.147999999999996</v>
      </c>
      <c r="U2557" s="37">
        <f>VLOOKUP(Time_Zone, 'LSTM LookUp'!$B$5:$D$8, 3, FALSE)</f>
        <v>-75</v>
      </c>
      <c r="V2557" s="21">
        <f t="shared" si="723"/>
        <v>0.17156207851303207</v>
      </c>
      <c r="W2557" s="21">
        <f t="shared" si="714"/>
        <v>221.19089051962825</v>
      </c>
      <c r="X2557" s="21">
        <f t="shared" si="715"/>
        <v>-0.46108109413954551</v>
      </c>
      <c r="Y2557" s="21">
        <f t="shared" si="716"/>
        <v>344.53891890586044</v>
      </c>
      <c r="Z2557" s="21">
        <f t="shared" si="724"/>
        <v>109.21281970520215</v>
      </c>
      <c r="AA2557" s="21">
        <f t="shared" si="717"/>
        <v>0</v>
      </c>
      <c r="AB2557" s="21">
        <f t="shared" si="718"/>
        <v>109.21281970520215</v>
      </c>
      <c r="AC2557" s="21">
        <f t="shared" si="719"/>
        <v>55.94</v>
      </c>
      <c r="AD2557" s="21">
        <f t="shared" si="725"/>
        <v>109.21281970520215</v>
      </c>
      <c r="AE2557" s="21" t="str">
        <f t="shared" si="720"/>
        <v>4/16/16:00</v>
      </c>
    </row>
    <row r="2558" spans="2:31">
      <c r="B2558" s="37">
        <v>4</v>
      </c>
      <c r="C2558" s="38">
        <v>16</v>
      </c>
      <c r="D2558" s="39">
        <v>17</v>
      </c>
      <c r="E2558" s="17">
        <v>12.8</v>
      </c>
      <c r="F2558" s="17">
        <v>233</v>
      </c>
      <c r="G2558" s="17">
        <v>1</v>
      </c>
      <c r="H2558" s="37">
        <f t="shared" si="708"/>
        <v>55.04</v>
      </c>
      <c r="I2558" s="37">
        <f>IF(H2558&lt;'Roof Calculator'!$G$8, 1, 0)</f>
        <v>0</v>
      </c>
      <c r="J2558" s="37">
        <f>IF(H2558&gt;='Roof Calculator'!$G$8, 1, 0)</f>
        <v>1</v>
      </c>
      <c r="K2558" s="37">
        <f t="shared" si="709"/>
        <v>0</v>
      </c>
      <c r="L2558" s="37">
        <f t="shared" si="710"/>
        <v>55.04</v>
      </c>
      <c r="M2558" s="37">
        <v>0</v>
      </c>
      <c r="N2558" s="37">
        <f t="shared" si="711"/>
        <v>233</v>
      </c>
      <c r="O2558" s="37">
        <v>0</v>
      </c>
      <c r="P2558" s="37">
        <v>0</v>
      </c>
      <c r="Q2558" s="21">
        <f t="shared" si="712"/>
        <v>39.790999999999997</v>
      </c>
      <c r="R2558" s="21">
        <f t="shared" si="721"/>
        <v>106.66666666667005</v>
      </c>
      <c r="S2558" s="21">
        <f t="shared" si="722"/>
        <v>9.7971853443610115</v>
      </c>
      <c r="T2558" s="21">
        <f t="shared" si="713"/>
        <v>86.147999999999996</v>
      </c>
      <c r="U2558" s="37">
        <f>VLOOKUP(Time_Zone, 'LSTM LookUp'!$B$5:$D$8, 3, FALSE)</f>
        <v>-75</v>
      </c>
      <c r="V2558" s="21">
        <f t="shared" si="723"/>
        <v>0.18188605852704898</v>
      </c>
      <c r="W2558" s="21">
        <f t="shared" si="714"/>
        <v>236.19347151463174</v>
      </c>
      <c r="X2558" s="21">
        <f t="shared" si="715"/>
        <v>-0.31238534681685037</v>
      </c>
      <c r="Y2558" s="21">
        <f t="shared" si="716"/>
        <v>232.68761465318315</v>
      </c>
      <c r="Z2558" s="21">
        <f t="shared" si="724"/>
        <v>73.757909810169167</v>
      </c>
      <c r="AA2558" s="21">
        <f t="shared" si="717"/>
        <v>0</v>
      </c>
      <c r="AB2558" s="21">
        <f t="shared" si="718"/>
        <v>73.757909810169167</v>
      </c>
      <c r="AC2558" s="21">
        <f t="shared" si="719"/>
        <v>55.04</v>
      </c>
      <c r="AD2558" s="21">
        <f t="shared" si="725"/>
        <v>73.757909810169167</v>
      </c>
      <c r="AE2558" s="21" t="str">
        <f t="shared" si="720"/>
        <v>4/16/17:00</v>
      </c>
    </row>
    <row r="2559" spans="2:31">
      <c r="B2559" s="37">
        <v>4</v>
      </c>
      <c r="C2559" s="38">
        <v>16</v>
      </c>
      <c r="D2559" s="39">
        <v>18</v>
      </c>
      <c r="E2559" s="17">
        <v>12.8</v>
      </c>
      <c r="F2559" s="17">
        <v>143</v>
      </c>
      <c r="G2559" s="17">
        <v>0</v>
      </c>
      <c r="H2559" s="37">
        <f t="shared" si="708"/>
        <v>55.04</v>
      </c>
      <c r="I2559" s="37">
        <f>IF(H2559&lt;'Roof Calculator'!$G$8, 1, 0)</f>
        <v>0</v>
      </c>
      <c r="J2559" s="37">
        <f>IF(H2559&gt;='Roof Calculator'!$G$8, 1, 0)</f>
        <v>1</v>
      </c>
      <c r="K2559" s="37">
        <f t="shared" si="709"/>
        <v>0</v>
      </c>
      <c r="L2559" s="37">
        <f t="shared" si="710"/>
        <v>55.04</v>
      </c>
      <c r="M2559" s="37">
        <v>0</v>
      </c>
      <c r="N2559" s="37">
        <f t="shared" si="711"/>
        <v>143</v>
      </c>
      <c r="O2559" s="37">
        <v>0</v>
      </c>
      <c r="P2559" s="37">
        <v>0</v>
      </c>
      <c r="Q2559" s="21">
        <f t="shared" si="712"/>
        <v>39.790999999999997</v>
      </c>
      <c r="R2559" s="21">
        <f t="shared" si="721"/>
        <v>106.70833333333672</v>
      </c>
      <c r="S2559" s="21">
        <f t="shared" si="722"/>
        <v>9.8121855036045957</v>
      </c>
      <c r="T2559" s="21">
        <f t="shared" si="713"/>
        <v>86.147999999999996</v>
      </c>
      <c r="U2559" s="37">
        <f>VLOOKUP(Time_Zone, 'LSTM LookUp'!$B$5:$D$8, 3, FALSE)</f>
        <v>-75</v>
      </c>
      <c r="V2559" s="21">
        <f t="shared" si="723"/>
        <v>0.19219816871415973</v>
      </c>
      <c r="W2559" s="21">
        <f t="shared" si="714"/>
        <v>251.19604954217854</v>
      </c>
      <c r="X2559" s="21">
        <f t="shared" si="715"/>
        <v>0</v>
      </c>
      <c r="Y2559" s="21">
        <f t="shared" si="716"/>
        <v>143</v>
      </c>
      <c r="Z2559" s="21">
        <f t="shared" si="724"/>
        <v>45.328502415458935</v>
      </c>
      <c r="AA2559" s="21">
        <f t="shared" si="717"/>
        <v>0</v>
      </c>
      <c r="AB2559" s="21">
        <f t="shared" si="718"/>
        <v>45.328502415458935</v>
      </c>
      <c r="AC2559" s="21">
        <f t="shared" si="719"/>
        <v>55.04</v>
      </c>
      <c r="AD2559" s="21">
        <f t="shared" si="725"/>
        <v>45.328502415458935</v>
      </c>
      <c r="AE2559" s="21" t="str">
        <f t="shared" si="720"/>
        <v>4/16/18:00</v>
      </c>
    </row>
    <row r="2560" spans="2:31">
      <c r="B2560" s="37">
        <v>4</v>
      </c>
      <c r="C2560" s="38">
        <v>16</v>
      </c>
      <c r="D2560" s="39">
        <v>19</v>
      </c>
      <c r="E2560" s="17">
        <v>12.2</v>
      </c>
      <c r="F2560" s="17">
        <v>61</v>
      </c>
      <c r="G2560" s="17">
        <v>0</v>
      </c>
      <c r="H2560" s="37">
        <f t="shared" si="708"/>
        <v>53.96</v>
      </c>
      <c r="I2560" s="37">
        <f>IF(H2560&lt;'Roof Calculator'!$G$8, 1, 0)</f>
        <v>1</v>
      </c>
      <c r="J2560" s="37">
        <f>IF(H2560&gt;='Roof Calculator'!$G$8, 1, 0)</f>
        <v>0</v>
      </c>
      <c r="K2560" s="37">
        <f t="shared" si="709"/>
        <v>53.96</v>
      </c>
      <c r="L2560" s="37">
        <f t="shared" si="710"/>
        <v>0</v>
      </c>
      <c r="M2560" s="37">
        <v>0</v>
      </c>
      <c r="N2560" s="37">
        <f t="shared" si="711"/>
        <v>61</v>
      </c>
      <c r="O2560" s="37">
        <v>0</v>
      </c>
      <c r="P2560" s="37">
        <v>0</v>
      </c>
      <c r="Q2560" s="21">
        <f t="shared" si="712"/>
        <v>39.790999999999997</v>
      </c>
      <c r="R2560" s="21">
        <f t="shared" si="721"/>
        <v>106.7500000000034</v>
      </c>
      <c r="S2560" s="21">
        <f t="shared" si="722"/>
        <v>9.8271812439205828</v>
      </c>
      <c r="T2560" s="21">
        <f t="shared" si="713"/>
        <v>86.147999999999996</v>
      </c>
      <c r="U2560" s="37">
        <f>VLOOKUP(Time_Zone, 'LSTM LookUp'!$B$5:$D$8, 3, FALSE)</f>
        <v>-75</v>
      </c>
      <c r="V2560" s="21">
        <f t="shared" si="723"/>
        <v>0.20249838991992974</v>
      </c>
      <c r="W2560" s="21">
        <f t="shared" si="714"/>
        <v>266.19862459747998</v>
      </c>
      <c r="X2560" s="21">
        <f t="shared" si="715"/>
        <v>0</v>
      </c>
      <c r="Y2560" s="21">
        <f t="shared" si="716"/>
        <v>61</v>
      </c>
      <c r="Z2560" s="21">
        <f t="shared" si="724"/>
        <v>19.335934596804162</v>
      </c>
      <c r="AA2560" s="21">
        <f t="shared" si="717"/>
        <v>19.335934596804162</v>
      </c>
      <c r="AB2560" s="21">
        <f t="shared" si="718"/>
        <v>0</v>
      </c>
      <c r="AC2560" s="21">
        <f t="shared" si="719"/>
        <v>0</v>
      </c>
      <c r="AD2560" s="21">
        <f t="shared" si="725"/>
        <v>0</v>
      </c>
      <c r="AE2560" s="21" t="str">
        <f t="shared" si="720"/>
        <v>4/16/19:00</v>
      </c>
    </row>
    <row r="2561" spans="2:31">
      <c r="B2561" s="37">
        <v>4</v>
      </c>
      <c r="C2561" s="38">
        <v>16</v>
      </c>
      <c r="D2561" s="39">
        <v>20</v>
      </c>
      <c r="E2561" s="17">
        <v>12.2</v>
      </c>
      <c r="F2561" s="17">
        <v>7</v>
      </c>
      <c r="G2561" s="17">
        <v>0</v>
      </c>
      <c r="H2561" s="37">
        <f t="shared" si="708"/>
        <v>53.96</v>
      </c>
      <c r="I2561" s="37">
        <f>IF(H2561&lt;'Roof Calculator'!$G$8, 1, 0)</f>
        <v>1</v>
      </c>
      <c r="J2561" s="37">
        <f>IF(H2561&gt;='Roof Calculator'!$G$8, 1, 0)</f>
        <v>0</v>
      </c>
      <c r="K2561" s="37">
        <f t="shared" si="709"/>
        <v>53.96</v>
      </c>
      <c r="L2561" s="37">
        <f t="shared" si="710"/>
        <v>0</v>
      </c>
      <c r="M2561" s="37">
        <v>0</v>
      </c>
      <c r="N2561" s="37">
        <f t="shared" si="711"/>
        <v>7</v>
      </c>
      <c r="O2561" s="37">
        <v>0</v>
      </c>
      <c r="P2561" s="37">
        <v>0</v>
      </c>
      <c r="Q2561" s="21">
        <f t="shared" si="712"/>
        <v>39.790999999999997</v>
      </c>
      <c r="R2561" s="21">
        <f t="shared" si="721"/>
        <v>106.79166666667007</v>
      </c>
      <c r="S2561" s="21">
        <f t="shared" si="722"/>
        <v>9.8421725580204455</v>
      </c>
      <c r="T2561" s="21">
        <f t="shared" si="713"/>
        <v>86.147999999999996</v>
      </c>
      <c r="U2561" s="37">
        <f>VLOOKUP(Time_Zone, 'LSTM LookUp'!$B$5:$D$8, 3, FALSE)</f>
        <v>-75</v>
      </c>
      <c r="V2561" s="21">
        <f t="shared" si="723"/>
        <v>0.21278670302030589</v>
      </c>
      <c r="W2561" s="21">
        <f t="shared" si="714"/>
        <v>281.20119667575511</v>
      </c>
      <c r="X2561" s="21">
        <f t="shared" si="715"/>
        <v>0</v>
      </c>
      <c r="Y2561" s="21">
        <f t="shared" si="716"/>
        <v>7</v>
      </c>
      <c r="Z2561" s="21">
        <f t="shared" si="724"/>
        <v>2.2188777406168709</v>
      </c>
      <c r="AA2561" s="21">
        <f t="shared" si="717"/>
        <v>2.2188777406168709</v>
      </c>
      <c r="AB2561" s="21">
        <f t="shared" si="718"/>
        <v>0</v>
      </c>
      <c r="AC2561" s="21">
        <f t="shared" si="719"/>
        <v>0</v>
      </c>
      <c r="AD2561" s="21">
        <f t="shared" si="725"/>
        <v>0</v>
      </c>
      <c r="AE2561" s="21" t="str">
        <f t="shared" si="720"/>
        <v>4/16/20:00</v>
      </c>
    </row>
    <row r="2562" spans="2:31">
      <c r="B2562" s="37">
        <v>4</v>
      </c>
      <c r="C2562" s="38">
        <v>16</v>
      </c>
      <c r="D2562" s="39">
        <v>21</v>
      </c>
      <c r="E2562" s="17">
        <v>11.7</v>
      </c>
      <c r="F2562" s="17">
        <v>0</v>
      </c>
      <c r="G2562" s="17">
        <v>0</v>
      </c>
      <c r="H2562" s="37">
        <f t="shared" si="708"/>
        <v>53.06</v>
      </c>
      <c r="I2562" s="37">
        <f>IF(H2562&lt;'Roof Calculator'!$G$8, 1, 0)</f>
        <v>1</v>
      </c>
      <c r="J2562" s="37">
        <f>IF(H2562&gt;='Roof Calculator'!$G$8, 1, 0)</f>
        <v>0</v>
      </c>
      <c r="K2562" s="37">
        <f t="shared" si="709"/>
        <v>53.06</v>
      </c>
      <c r="L2562" s="37">
        <f t="shared" si="710"/>
        <v>0</v>
      </c>
      <c r="M2562" s="37">
        <v>0</v>
      </c>
      <c r="N2562" s="37">
        <f t="shared" si="711"/>
        <v>0</v>
      </c>
      <c r="O2562" s="37">
        <v>0</v>
      </c>
      <c r="P2562" s="37">
        <v>0</v>
      </c>
      <c r="Q2562" s="21">
        <f t="shared" si="712"/>
        <v>39.790999999999997</v>
      </c>
      <c r="R2562" s="21">
        <f t="shared" si="721"/>
        <v>106.83333333333674</v>
      </c>
      <c r="S2562" s="21">
        <f t="shared" si="722"/>
        <v>9.8571594386152732</v>
      </c>
      <c r="T2562" s="21">
        <f t="shared" si="713"/>
        <v>86.147999999999996</v>
      </c>
      <c r="U2562" s="37">
        <f>VLOOKUP(Time_Zone, 'LSTM LookUp'!$B$5:$D$8, 3, FALSE)</f>
        <v>-75</v>
      </c>
      <c r="V2562" s="21">
        <f t="shared" si="723"/>
        <v>0.22306308892164894</v>
      </c>
      <c r="W2562" s="21">
        <f t="shared" si="714"/>
        <v>296.20376577223044</v>
      </c>
      <c r="X2562" s="21">
        <f t="shared" si="715"/>
        <v>0</v>
      </c>
      <c r="Y2562" s="21">
        <f t="shared" si="716"/>
        <v>0</v>
      </c>
      <c r="Z2562" s="21">
        <f t="shared" si="724"/>
        <v>0</v>
      </c>
      <c r="AA2562" s="21">
        <f t="shared" si="717"/>
        <v>0</v>
      </c>
      <c r="AB2562" s="21">
        <f t="shared" si="718"/>
        <v>0</v>
      </c>
      <c r="AC2562" s="21">
        <f t="shared" si="719"/>
        <v>0</v>
      </c>
      <c r="AD2562" s="21">
        <f t="shared" si="725"/>
        <v>0</v>
      </c>
      <c r="AE2562" s="21" t="str">
        <f t="shared" si="720"/>
        <v>4/16/21:00</v>
      </c>
    </row>
    <row r="2563" spans="2:31">
      <c r="B2563" s="37">
        <v>4</v>
      </c>
      <c r="C2563" s="38">
        <v>16</v>
      </c>
      <c r="D2563" s="39">
        <v>22</v>
      </c>
      <c r="E2563" s="17">
        <v>11.7</v>
      </c>
      <c r="F2563" s="17">
        <v>0</v>
      </c>
      <c r="G2563" s="17">
        <v>0</v>
      </c>
      <c r="H2563" s="37">
        <f t="shared" si="708"/>
        <v>53.06</v>
      </c>
      <c r="I2563" s="37">
        <f>IF(H2563&lt;'Roof Calculator'!$G$8, 1, 0)</f>
        <v>1</v>
      </c>
      <c r="J2563" s="37">
        <f>IF(H2563&gt;='Roof Calculator'!$G$8, 1, 0)</f>
        <v>0</v>
      </c>
      <c r="K2563" s="37">
        <f t="shared" si="709"/>
        <v>53.06</v>
      </c>
      <c r="L2563" s="37">
        <f t="shared" si="710"/>
        <v>0</v>
      </c>
      <c r="M2563" s="37">
        <v>0</v>
      </c>
      <c r="N2563" s="37">
        <f t="shared" si="711"/>
        <v>0</v>
      </c>
      <c r="O2563" s="37">
        <v>0</v>
      </c>
      <c r="P2563" s="37">
        <v>0</v>
      </c>
      <c r="Q2563" s="21">
        <f t="shared" si="712"/>
        <v>39.790999999999997</v>
      </c>
      <c r="R2563" s="21">
        <f t="shared" si="721"/>
        <v>106.87500000000341</v>
      </c>
      <c r="S2563" s="21">
        <f t="shared" si="722"/>
        <v>9.8721418784157677</v>
      </c>
      <c r="T2563" s="21">
        <f t="shared" si="713"/>
        <v>86.147999999999996</v>
      </c>
      <c r="U2563" s="37">
        <f>VLOOKUP(Time_Zone, 'LSTM LookUp'!$B$5:$D$8, 3, FALSE)</f>
        <v>-75</v>
      </c>
      <c r="V2563" s="21">
        <f t="shared" si="723"/>
        <v>0.23332752856077565</v>
      </c>
      <c r="W2563" s="21">
        <f t="shared" si="714"/>
        <v>311.20633188214015</v>
      </c>
      <c r="X2563" s="21">
        <f t="shared" si="715"/>
        <v>0</v>
      </c>
      <c r="Y2563" s="21">
        <f t="shared" si="716"/>
        <v>0</v>
      </c>
      <c r="Z2563" s="21">
        <f t="shared" si="724"/>
        <v>0</v>
      </c>
      <c r="AA2563" s="21">
        <f t="shared" si="717"/>
        <v>0</v>
      </c>
      <c r="AB2563" s="21">
        <f t="shared" si="718"/>
        <v>0</v>
      </c>
      <c r="AC2563" s="21">
        <f t="shared" si="719"/>
        <v>0</v>
      </c>
      <c r="AD2563" s="21">
        <f t="shared" si="725"/>
        <v>0</v>
      </c>
      <c r="AE2563" s="21" t="str">
        <f t="shared" si="720"/>
        <v>4/16/22:00</v>
      </c>
    </row>
    <row r="2564" spans="2:31">
      <c r="B2564" s="37">
        <v>4</v>
      </c>
      <c r="C2564" s="38">
        <v>16</v>
      </c>
      <c r="D2564" s="39">
        <v>23</v>
      </c>
      <c r="E2564" s="17">
        <v>11.1</v>
      </c>
      <c r="F2564" s="17">
        <v>0</v>
      </c>
      <c r="G2564" s="17">
        <v>0</v>
      </c>
      <c r="H2564" s="37">
        <f t="shared" si="708"/>
        <v>51.98</v>
      </c>
      <c r="I2564" s="37">
        <f>IF(H2564&lt;'Roof Calculator'!$G$8, 1, 0)</f>
        <v>1</v>
      </c>
      <c r="J2564" s="37">
        <f>IF(H2564&gt;='Roof Calculator'!$G$8, 1, 0)</f>
        <v>0</v>
      </c>
      <c r="K2564" s="37">
        <f t="shared" si="709"/>
        <v>51.98</v>
      </c>
      <c r="L2564" s="37">
        <f t="shared" si="710"/>
        <v>0</v>
      </c>
      <c r="M2564" s="37">
        <v>0</v>
      </c>
      <c r="N2564" s="37">
        <f t="shared" si="711"/>
        <v>0</v>
      </c>
      <c r="O2564" s="37">
        <v>0</v>
      </c>
      <c r="P2564" s="37">
        <v>0</v>
      </c>
      <c r="Q2564" s="21">
        <f t="shared" si="712"/>
        <v>39.790999999999997</v>
      </c>
      <c r="R2564" s="21">
        <f t="shared" si="721"/>
        <v>106.91666666667008</v>
      </c>
      <c r="S2564" s="21">
        <f t="shared" si="722"/>
        <v>9.8871198701322527</v>
      </c>
      <c r="T2564" s="21">
        <f t="shared" si="713"/>
        <v>86.147999999999996</v>
      </c>
      <c r="U2564" s="37">
        <f>VLOOKUP(Time_Zone, 'LSTM LookUp'!$B$5:$D$8, 3, FALSE)</f>
        <v>-75</v>
      </c>
      <c r="V2564" s="21">
        <f t="shared" si="723"/>
        <v>0.24358000290499815</v>
      </c>
      <c r="W2564" s="21">
        <f t="shared" si="714"/>
        <v>326.20889500072622</v>
      </c>
      <c r="X2564" s="21">
        <f t="shared" si="715"/>
        <v>0</v>
      </c>
      <c r="Y2564" s="21">
        <f t="shared" si="716"/>
        <v>0</v>
      </c>
      <c r="Z2564" s="21">
        <f t="shared" si="724"/>
        <v>0</v>
      </c>
      <c r="AA2564" s="21">
        <f t="shared" si="717"/>
        <v>0</v>
      </c>
      <c r="AB2564" s="21">
        <f t="shared" si="718"/>
        <v>0</v>
      </c>
      <c r="AC2564" s="21">
        <f t="shared" si="719"/>
        <v>0</v>
      </c>
      <c r="AD2564" s="21">
        <f t="shared" si="725"/>
        <v>0</v>
      </c>
      <c r="AE2564" s="21" t="str">
        <f t="shared" si="720"/>
        <v>4/16/23:00</v>
      </c>
    </row>
    <row r="2565" spans="2:31">
      <c r="B2565" s="37">
        <v>4</v>
      </c>
      <c r="C2565" s="38">
        <v>16</v>
      </c>
      <c r="D2565" s="39">
        <v>24</v>
      </c>
      <c r="E2565" s="17">
        <v>11.1</v>
      </c>
      <c r="F2565" s="17">
        <v>0</v>
      </c>
      <c r="G2565" s="17">
        <v>0</v>
      </c>
      <c r="H2565" s="37">
        <f t="shared" si="708"/>
        <v>51.98</v>
      </c>
      <c r="I2565" s="37">
        <f>IF(H2565&lt;'Roof Calculator'!$G$8, 1, 0)</f>
        <v>1</v>
      </c>
      <c r="J2565" s="37">
        <f>IF(H2565&gt;='Roof Calculator'!$G$8, 1, 0)</f>
        <v>0</v>
      </c>
      <c r="K2565" s="37">
        <f t="shared" si="709"/>
        <v>51.98</v>
      </c>
      <c r="L2565" s="37">
        <f t="shared" si="710"/>
        <v>0</v>
      </c>
      <c r="M2565" s="37">
        <v>0</v>
      </c>
      <c r="N2565" s="37">
        <f t="shared" si="711"/>
        <v>0</v>
      </c>
      <c r="O2565" s="37">
        <v>0</v>
      </c>
      <c r="P2565" s="37">
        <v>0</v>
      </c>
      <c r="Q2565" s="21">
        <f t="shared" si="712"/>
        <v>39.790999999999997</v>
      </c>
      <c r="R2565" s="21">
        <f t="shared" si="721"/>
        <v>106.95833333333675</v>
      </c>
      <c r="S2565" s="21">
        <f t="shared" si="722"/>
        <v>9.9020934064746822</v>
      </c>
      <c r="T2565" s="21">
        <f t="shared" si="713"/>
        <v>86.147999999999996</v>
      </c>
      <c r="U2565" s="37">
        <f>VLOOKUP(Time_Zone, 'LSTM LookUp'!$B$5:$D$8, 3, FALSE)</f>
        <v>-75</v>
      </c>
      <c r="V2565" s="21">
        <f t="shared" si="723"/>
        <v>0.25382049295215503</v>
      </c>
      <c r="W2565" s="21">
        <f t="shared" si="714"/>
        <v>341.21145512323807</v>
      </c>
      <c r="X2565" s="21">
        <f t="shared" si="715"/>
        <v>0</v>
      </c>
      <c r="Y2565" s="21">
        <f t="shared" si="716"/>
        <v>0</v>
      </c>
      <c r="Z2565" s="21">
        <f t="shared" si="724"/>
        <v>0</v>
      </c>
      <c r="AA2565" s="21">
        <f t="shared" si="717"/>
        <v>0</v>
      </c>
      <c r="AB2565" s="21">
        <f t="shared" si="718"/>
        <v>0</v>
      </c>
      <c r="AC2565" s="21">
        <f t="shared" si="719"/>
        <v>0</v>
      </c>
      <c r="AD2565" s="21">
        <f t="shared" si="725"/>
        <v>0</v>
      </c>
      <c r="AE2565" s="21" t="str">
        <f t="shared" si="720"/>
        <v>4/16/24:00</v>
      </c>
    </row>
    <row r="2566" spans="2:31">
      <c r="B2566" s="37">
        <v>4</v>
      </c>
      <c r="C2566" s="38">
        <v>17</v>
      </c>
      <c r="D2566" s="39">
        <v>1</v>
      </c>
      <c r="E2566" s="17">
        <v>11.1</v>
      </c>
      <c r="F2566" s="17">
        <v>0</v>
      </c>
      <c r="G2566" s="17">
        <v>0</v>
      </c>
      <c r="H2566" s="37">
        <f t="shared" si="708"/>
        <v>51.98</v>
      </c>
      <c r="I2566" s="37">
        <f>IF(H2566&lt;'Roof Calculator'!$G$8, 1, 0)</f>
        <v>1</v>
      </c>
      <c r="J2566" s="37">
        <f>IF(H2566&gt;='Roof Calculator'!$G$8, 1, 0)</f>
        <v>0</v>
      </c>
      <c r="K2566" s="37">
        <f t="shared" si="709"/>
        <v>51.98</v>
      </c>
      <c r="L2566" s="37">
        <f t="shared" si="710"/>
        <v>0</v>
      </c>
      <c r="M2566" s="37">
        <v>0</v>
      </c>
      <c r="N2566" s="37">
        <f t="shared" si="711"/>
        <v>0</v>
      </c>
      <c r="O2566" s="37">
        <v>0</v>
      </c>
      <c r="P2566" s="37">
        <v>0</v>
      </c>
      <c r="Q2566" s="21">
        <f t="shared" si="712"/>
        <v>39.790999999999997</v>
      </c>
      <c r="R2566" s="21">
        <f t="shared" si="721"/>
        <v>107.00000000000342</v>
      </c>
      <c r="S2566" s="21">
        <f t="shared" si="722"/>
        <v>9.9170624801526213</v>
      </c>
      <c r="T2566" s="21">
        <f t="shared" si="713"/>
        <v>86.147999999999996</v>
      </c>
      <c r="U2566" s="37">
        <f>VLOOKUP(Time_Zone, 'LSTM LookUp'!$B$5:$D$8, 3, FALSE)</f>
        <v>-75</v>
      </c>
      <c r="V2566" s="21">
        <f t="shared" si="723"/>
        <v>0.26404897973066122</v>
      </c>
      <c r="W2566" s="21">
        <f t="shared" si="714"/>
        <v>-3.7859877550673282</v>
      </c>
      <c r="X2566" s="21">
        <f t="shared" si="715"/>
        <v>0</v>
      </c>
      <c r="Y2566" s="21">
        <f t="shared" si="716"/>
        <v>0</v>
      </c>
      <c r="Z2566" s="21">
        <f t="shared" si="724"/>
        <v>0</v>
      </c>
      <c r="AA2566" s="21">
        <f t="shared" si="717"/>
        <v>0</v>
      </c>
      <c r="AB2566" s="21">
        <f t="shared" si="718"/>
        <v>0</v>
      </c>
      <c r="AC2566" s="21">
        <f t="shared" si="719"/>
        <v>0</v>
      </c>
      <c r="AD2566" s="21">
        <f t="shared" si="725"/>
        <v>0</v>
      </c>
      <c r="AE2566" s="21" t="str">
        <f t="shared" si="720"/>
        <v>4/17/1:00</v>
      </c>
    </row>
    <row r="2567" spans="2:31">
      <c r="B2567" s="37">
        <v>4</v>
      </c>
      <c r="C2567" s="38">
        <v>17</v>
      </c>
      <c r="D2567" s="39">
        <v>2</v>
      </c>
      <c r="E2567" s="17">
        <v>10.6</v>
      </c>
      <c r="F2567" s="17">
        <v>0</v>
      </c>
      <c r="G2567" s="17">
        <v>0</v>
      </c>
      <c r="H2567" s="37">
        <f t="shared" si="708"/>
        <v>51.08</v>
      </c>
      <c r="I2567" s="37">
        <f>IF(H2567&lt;'Roof Calculator'!$G$8, 1, 0)</f>
        <v>1</v>
      </c>
      <c r="J2567" s="37">
        <f>IF(H2567&gt;='Roof Calculator'!$G$8, 1, 0)</f>
        <v>0</v>
      </c>
      <c r="K2567" s="37">
        <f t="shared" si="709"/>
        <v>51.08</v>
      </c>
      <c r="L2567" s="37">
        <f t="shared" si="710"/>
        <v>0</v>
      </c>
      <c r="M2567" s="37">
        <v>0</v>
      </c>
      <c r="N2567" s="37">
        <f t="shared" si="711"/>
        <v>0</v>
      </c>
      <c r="O2567" s="37">
        <v>0</v>
      </c>
      <c r="P2567" s="37">
        <v>0</v>
      </c>
      <c r="Q2567" s="21">
        <f t="shared" si="712"/>
        <v>39.790999999999997</v>
      </c>
      <c r="R2567" s="21">
        <f t="shared" si="721"/>
        <v>107.0416666666701</v>
      </c>
      <c r="S2567" s="21">
        <f t="shared" si="722"/>
        <v>9.9320270838752638</v>
      </c>
      <c r="T2567" s="21">
        <f t="shared" si="713"/>
        <v>86.147999999999996</v>
      </c>
      <c r="U2567" s="37">
        <f>VLOOKUP(Time_Zone, 'LSTM LookUp'!$B$5:$D$8, 3, FALSE)</f>
        <v>-75</v>
      </c>
      <c r="V2567" s="21">
        <f t="shared" si="723"/>
        <v>0.27426544429953004</v>
      </c>
      <c r="W2567" s="21">
        <f t="shared" si="714"/>
        <v>11.216566361074882</v>
      </c>
      <c r="X2567" s="21">
        <f t="shared" si="715"/>
        <v>0</v>
      </c>
      <c r="Y2567" s="21">
        <f t="shared" si="716"/>
        <v>0</v>
      </c>
      <c r="Z2567" s="21">
        <f t="shared" si="724"/>
        <v>0</v>
      </c>
      <c r="AA2567" s="21">
        <f t="shared" si="717"/>
        <v>0</v>
      </c>
      <c r="AB2567" s="21">
        <f t="shared" si="718"/>
        <v>0</v>
      </c>
      <c r="AC2567" s="21">
        <f t="shared" si="719"/>
        <v>0</v>
      </c>
      <c r="AD2567" s="21">
        <f t="shared" si="725"/>
        <v>0</v>
      </c>
      <c r="AE2567" s="21" t="str">
        <f t="shared" si="720"/>
        <v>4/17/2:00</v>
      </c>
    </row>
    <row r="2568" spans="2:31">
      <c r="B2568" s="37">
        <v>4</v>
      </c>
      <c r="C2568" s="38">
        <v>17</v>
      </c>
      <c r="D2568" s="39">
        <v>3</v>
      </c>
      <c r="E2568" s="17">
        <v>10.6</v>
      </c>
      <c r="F2568" s="17">
        <v>0</v>
      </c>
      <c r="G2568" s="17">
        <v>0</v>
      </c>
      <c r="H2568" s="37">
        <f t="shared" si="708"/>
        <v>51.08</v>
      </c>
      <c r="I2568" s="37">
        <f>IF(H2568&lt;'Roof Calculator'!$G$8, 1, 0)</f>
        <v>1</v>
      </c>
      <c r="J2568" s="37">
        <f>IF(H2568&gt;='Roof Calculator'!$G$8, 1, 0)</f>
        <v>0</v>
      </c>
      <c r="K2568" s="37">
        <f t="shared" si="709"/>
        <v>51.08</v>
      </c>
      <c r="L2568" s="37">
        <f t="shared" si="710"/>
        <v>0</v>
      </c>
      <c r="M2568" s="37">
        <v>0</v>
      </c>
      <c r="N2568" s="37">
        <f t="shared" si="711"/>
        <v>0</v>
      </c>
      <c r="O2568" s="37">
        <v>0</v>
      </c>
      <c r="P2568" s="37">
        <v>0</v>
      </c>
      <c r="Q2568" s="21">
        <f t="shared" si="712"/>
        <v>39.790999999999997</v>
      </c>
      <c r="R2568" s="21">
        <f t="shared" si="721"/>
        <v>107.08333333333677</v>
      </c>
      <c r="S2568" s="21">
        <f t="shared" si="722"/>
        <v>9.9469872103514341</v>
      </c>
      <c r="T2568" s="21">
        <f t="shared" si="713"/>
        <v>86.147999999999996</v>
      </c>
      <c r="U2568" s="37">
        <f>VLOOKUP(Time_Zone, 'LSTM LookUp'!$B$5:$D$8, 3, FALSE)</f>
        <v>-75</v>
      </c>
      <c r="V2568" s="21">
        <f t="shared" si="723"/>
        <v>0.28446986774842686</v>
      </c>
      <c r="W2568" s="21">
        <f t="shared" si="714"/>
        <v>26.219117466937092</v>
      </c>
      <c r="X2568" s="21">
        <f t="shared" si="715"/>
        <v>0</v>
      </c>
      <c r="Y2568" s="21">
        <f t="shared" si="716"/>
        <v>0</v>
      </c>
      <c r="Z2568" s="21">
        <f t="shared" si="724"/>
        <v>0</v>
      </c>
      <c r="AA2568" s="21">
        <f t="shared" si="717"/>
        <v>0</v>
      </c>
      <c r="AB2568" s="21">
        <f t="shared" si="718"/>
        <v>0</v>
      </c>
      <c r="AC2568" s="21">
        <f t="shared" si="719"/>
        <v>0</v>
      </c>
      <c r="AD2568" s="21">
        <f t="shared" si="725"/>
        <v>0</v>
      </c>
      <c r="AE2568" s="21" t="str">
        <f t="shared" si="720"/>
        <v>4/17/3:00</v>
      </c>
    </row>
    <row r="2569" spans="2:31">
      <c r="B2569" s="37">
        <v>4</v>
      </c>
      <c r="C2569" s="38">
        <v>17</v>
      </c>
      <c r="D2569" s="39">
        <v>4</v>
      </c>
      <c r="E2569" s="17">
        <v>8.9</v>
      </c>
      <c r="F2569" s="17">
        <v>0</v>
      </c>
      <c r="G2569" s="17">
        <v>0</v>
      </c>
      <c r="H2569" s="37">
        <f t="shared" si="708"/>
        <v>48.02</v>
      </c>
      <c r="I2569" s="37">
        <f>IF(H2569&lt;'Roof Calculator'!$G$8, 1, 0)</f>
        <v>1</v>
      </c>
      <c r="J2569" s="37">
        <f>IF(H2569&gt;='Roof Calculator'!$G$8, 1, 0)</f>
        <v>0</v>
      </c>
      <c r="K2569" s="37">
        <f t="shared" si="709"/>
        <v>48.02</v>
      </c>
      <c r="L2569" s="37">
        <f t="shared" si="710"/>
        <v>0</v>
      </c>
      <c r="M2569" s="37">
        <v>0</v>
      </c>
      <c r="N2569" s="37">
        <f t="shared" si="711"/>
        <v>0</v>
      </c>
      <c r="O2569" s="37">
        <v>0</v>
      </c>
      <c r="P2569" s="37">
        <v>0</v>
      </c>
      <c r="Q2569" s="21">
        <f t="shared" si="712"/>
        <v>39.790999999999997</v>
      </c>
      <c r="R2569" s="21">
        <f t="shared" si="721"/>
        <v>107.12500000000344</v>
      </c>
      <c r="S2569" s="21">
        <f t="shared" si="722"/>
        <v>9.9619428522895781</v>
      </c>
      <c r="T2569" s="21">
        <f t="shared" si="713"/>
        <v>86.147999999999996</v>
      </c>
      <c r="U2569" s="37">
        <f>VLOOKUP(Time_Zone, 'LSTM LookUp'!$B$5:$D$8, 3, FALSE)</f>
        <v>-75</v>
      </c>
      <c r="V2569" s="21">
        <f t="shared" si="723"/>
        <v>0.29466223119769797</v>
      </c>
      <c r="W2569" s="21">
        <f t="shared" si="714"/>
        <v>41.221665557799405</v>
      </c>
      <c r="X2569" s="21">
        <f t="shared" si="715"/>
        <v>0</v>
      </c>
      <c r="Y2569" s="21">
        <f t="shared" si="716"/>
        <v>0</v>
      </c>
      <c r="Z2569" s="21">
        <f t="shared" si="724"/>
        <v>0</v>
      </c>
      <c r="AA2569" s="21">
        <f t="shared" si="717"/>
        <v>0</v>
      </c>
      <c r="AB2569" s="21">
        <f t="shared" si="718"/>
        <v>0</v>
      </c>
      <c r="AC2569" s="21">
        <f t="shared" si="719"/>
        <v>0</v>
      </c>
      <c r="AD2569" s="21">
        <f t="shared" si="725"/>
        <v>0</v>
      </c>
      <c r="AE2569" s="21" t="str">
        <f t="shared" si="720"/>
        <v>4/17/4:00</v>
      </c>
    </row>
    <row r="2570" spans="2:31">
      <c r="B2570" s="37">
        <v>4</v>
      </c>
      <c r="C2570" s="38">
        <v>17</v>
      </c>
      <c r="D2570" s="39">
        <v>5</v>
      </c>
      <c r="E2570" s="17">
        <v>9.4</v>
      </c>
      <c r="F2570" s="17">
        <v>0</v>
      </c>
      <c r="G2570" s="17">
        <v>0</v>
      </c>
      <c r="H2570" s="37">
        <f t="shared" si="708"/>
        <v>48.92</v>
      </c>
      <c r="I2570" s="37">
        <f>IF(H2570&lt;'Roof Calculator'!$G$8, 1, 0)</f>
        <v>1</v>
      </c>
      <c r="J2570" s="37">
        <f>IF(H2570&gt;='Roof Calculator'!$G$8, 1, 0)</f>
        <v>0</v>
      </c>
      <c r="K2570" s="37">
        <f t="shared" si="709"/>
        <v>48.92</v>
      </c>
      <c r="L2570" s="37">
        <f t="shared" si="710"/>
        <v>0</v>
      </c>
      <c r="M2570" s="37">
        <v>0</v>
      </c>
      <c r="N2570" s="37">
        <f t="shared" si="711"/>
        <v>0</v>
      </c>
      <c r="O2570" s="37">
        <v>0</v>
      </c>
      <c r="P2570" s="37">
        <v>0</v>
      </c>
      <c r="Q2570" s="21">
        <f t="shared" si="712"/>
        <v>39.790999999999997</v>
      </c>
      <c r="R2570" s="21">
        <f t="shared" si="721"/>
        <v>107.16666666667011</v>
      </c>
      <c r="S2570" s="21">
        <f t="shared" si="722"/>
        <v>9.976894002397767</v>
      </c>
      <c r="T2570" s="21">
        <f t="shared" si="713"/>
        <v>86.147999999999996</v>
      </c>
      <c r="U2570" s="37">
        <f>VLOOKUP(Time_Zone, 'LSTM LookUp'!$B$5:$D$8, 3, FALSE)</f>
        <v>-75</v>
      </c>
      <c r="V2570" s="21">
        <f t="shared" si="723"/>
        <v>0.30484251579841082</v>
      </c>
      <c r="W2570" s="21">
        <f t="shared" si="714"/>
        <v>56.224210628949606</v>
      </c>
      <c r="X2570" s="21">
        <f t="shared" si="715"/>
        <v>0</v>
      </c>
      <c r="Y2570" s="21">
        <f t="shared" si="716"/>
        <v>0</v>
      </c>
      <c r="Z2570" s="21">
        <f t="shared" si="724"/>
        <v>0</v>
      </c>
      <c r="AA2570" s="21">
        <f t="shared" si="717"/>
        <v>0</v>
      </c>
      <c r="AB2570" s="21">
        <f t="shared" si="718"/>
        <v>0</v>
      </c>
      <c r="AC2570" s="21">
        <f t="shared" si="719"/>
        <v>0</v>
      </c>
      <c r="AD2570" s="21">
        <f t="shared" si="725"/>
        <v>0</v>
      </c>
      <c r="AE2570" s="21" t="str">
        <f t="shared" si="720"/>
        <v>4/17/5:00</v>
      </c>
    </row>
    <row r="2571" spans="2:31">
      <c r="B2571" s="37">
        <v>4</v>
      </c>
      <c r="C2571" s="38">
        <v>17</v>
      </c>
      <c r="D2571" s="39">
        <v>6</v>
      </c>
      <c r="E2571" s="17">
        <v>10</v>
      </c>
      <c r="F2571" s="17">
        <v>0</v>
      </c>
      <c r="G2571" s="17">
        <v>0</v>
      </c>
      <c r="H2571" s="37">
        <f t="shared" si="708"/>
        <v>50</v>
      </c>
      <c r="I2571" s="37">
        <f>IF(H2571&lt;'Roof Calculator'!$G$8, 1, 0)</f>
        <v>1</v>
      </c>
      <c r="J2571" s="37">
        <f>IF(H2571&gt;='Roof Calculator'!$G$8, 1, 0)</f>
        <v>0</v>
      </c>
      <c r="K2571" s="37">
        <f t="shared" si="709"/>
        <v>50</v>
      </c>
      <c r="L2571" s="37">
        <f t="shared" si="710"/>
        <v>0</v>
      </c>
      <c r="M2571" s="37">
        <v>0</v>
      </c>
      <c r="N2571" s="37">
        <f t="shared" si="711"/>
        <v>0</v>
      </c>
      <c r="O2571" s="37">
        <v>0</v>
      </c>
      <c r="P2571" s="37">
        <v>0</v>
      </c>
      <c r="Q2571" s="21">
        <f t="shared" si="712"/>
        <v>39.790999999999997</v>
      </c>
      <c r="R2571" s="21">
        <f t="shared" si="721"/>
        <v>107.20833333333678</v>
      </c>
      <c r="S2571" s="21">
        <f t="shared" si="722"/>
        <v>9.9918406533837114</v>
      </c>
      <c r="T2571" s="21">
        <f t="shared" si="713"/>
        <v>86.147999999999996</v>
      </c>
      <c r="U2571" s="37">
        <f>VLOOKUP(Time_Zone, 'LSTM LookUp'!$B$5:$D$8, 3, FALSE)</f>
        <v>-75</v>
      </c>
      <c r="V2571" s="21">
        <f t="shared" si="723"/>
        <v>0.31501070273239329</v>
      </c>
      <c r="W2571" s="21">
        <f t="shared" si="714"/>
        <v>71.226752675683116</v>
      </c>
      <c r="X2571" s="21">
        <f t="shared" si="715"/>
        <v>0</v>
      </c>
      <c r="Y2571" s="21">
        <f t="shared" si="716"/>
        <v>0</v>
      </c>
      <c r="Z2571" s="21">
        <f t="shared" si="724"/>
        <v>0</v>
      </c>
      <c r="AA2571" s="21">
        <f t="shared" si="717"/>
        <v>0</v>
      </c>
      <c r="AB2571" s="21">
        <f t="shared" si="718"/>
        <v>0</v>
      </c>
      <c r="AC2571" s="21">
        <f t="shared" si="719"/>
        <v>0</v>
      </c>
      <c r="AD2571" s="21">
        <f t="shared" si="725"/>
        <v>0</v>
      </c>
      <c r="AE2571" s="21" t="str">
        <f t="shared" si="720"/>
        <v>4/17/6:00</v>
      </c>
    </row>
    <row r="2572" spans="2:31">
      <c r="B2572" s="37">
        <v>4</v>
      </c>
      <c r="C2572" s="38">
        <v>17</v>
      </c>
      <c r="D2572" s="39">
        <v>7</v>
      </c>
      <c r="E2572" s="17">
        <v>10</v>
      </c>
      <c r="F2572" s="17">
        <v>31</v>
      </c>
      <c r="G2572" s="17">
        <v>0</v>
      </c>
      <c r="H2572" s="37">
        <f t="shared" si="708"/>
        <v>50</v>
      </c>
      <c r="I2572" s="37">
        <f>IF(H2572&lt;'Roof Calculator'!$G$8, 1, 0)</f>
        <v>1</v>
      </c>
      <c r="J2572" s="37">
        <f>IF(H2572&gt;='Roof Calculator'!$G$8, 1, 0)</f>
        <v>0</v>
      </c>
      <c r="K2572" s="37">
        <f t="shared" si="709"/>
        <v>50</v>
      </c>
      <c r="L2572" s="37">
        <f t="shared" si="710"/>
        <v>0</v>
      </c>
      <c r="M2572" s="37">
        <v>0</v>
      </c>
      <c r="N2572" s="37">
        <f t="shared" si="711"/>
        <v>31</v>
      </c>
      <c r="O2572" s="37">
        <v>0</v>
      </c>
      <c r="P2572" s="37">
        <v>0</v>
      </c>
      <c r="Q2572" s="21">
        <f t="shared" si="712"/>
        <v>39.790999999999997</v>
      </c>
      <c r="R2572" s="21">
        <f t="shared" si="721"/>
        <v>107.25000000000345</v>
      </c>
      <c r="S2572" s="21">
        <f t="shared" si="722"/>
        <v>10.00678279795474</v>
      </c>
      <c r="T2572" s="21">
        <f t="shared" si="713"/>
        <v>86.147999999999996</v>
      </c>
      <c r="U2572" s="37">
        <f>VLOOKUP(Time_Zone, 'LSTM LookUp'!$B$5:$D$8, 3, FALSE)</f>
        <v>-75</v>
      </c>
      <c r="V2572" s="21">
        <f t="shared" si="723"/>
        <v>0.32516677321226151</v>
      </c>
      <c r="W2572" s="21">
        <f t="shared" si="714"/>
        <v>86.229291693303054</v>
      </c>
      <c r="X2572" s="21">
        <f t="shared" si="715"/>
        <v>0</v>
      </c>
      <c r="Y2572" s="21">
        <f t="shared" si="716"/>
        <v>31</v>
      </c>
      <c r="Z2572" s="21">
        <f t="shared" si="724"/>
        <v>9.8264585655890002</v>
      </c>
      <c r="AA2572" s="21">
        <f t="shared" si="717"/>
        <v>9.8264585655890002</v>
      </c>
      <c r="AB2572" s="21">
        <f t="shared" si="718"/>
        <v>0</v>
      </c>
      <c r="AC2572" s="21">
        <f t="shared" si="719"/>
        <v>0</v>
      </c>
      <c r="AD2572" s="21">
        <f t="shared" si="725"/>
        <v>0</v>
      </c>
      <c r="AE2572" s="21" t="str">
        <f t="shared" si="720"/>
        <v>4/17/7:00</v>
      </c>
    </row>
    <row r="2573" spans="2:31">
      <c r="B2573" s="37">
        <v>4</v>
      </c>
      <c r="C2573" s="38">
        <v>17</v>
      </c>
      <c r="D2573" s="39">
        <v>8</v>
      </c>
      <c r="E2573" s="17">
        <v>10</v>
      </c>
      <c r="F2573" s="17">
        <v>119</v>
      </c>
      <c r="G2573" s="17">
        <v>140</v>
      </c>
      <c r="H2573" s="37">
        <f t="shared" si="708"/>
        <v>50</v>
      </c>
      <c r="I2573" s="37">
        <f>IF(H2573&lt;'Roof Calculator'!$G$8, 1, 0)</f>
        <v>1</v>
      </c>
      <c r="J2573" s="37">
        <f>IF(H2573&gt;='Roof Calculator'!$G$8, 1, 0)</f>
        <v>0</v>
      </c>
      <c r="K2573" s="37">
        <f t="shared" si="709"/>
        <v>50</v>
      </c>
      <c r="L2573" s="37">
        <f t="shared" si="710"/>
        <v>0</v>
      </c>
      <c r="M2573" s="37">
        <v>0</v>
      </c>
      <c r="N2573" s="37">
        <f t="shared" si="711"/>
        <v>119</v>
      </c>
      <c r="O2573" s="37">
        <v>0</v>
      </c>
      <c r="P2573" s="37">
        <v>0</v>
      </c>
      <c r="Q2573" s="21">
        <f t="shared" si="712"/>
        <v>39.790999999999997</v>
      </c>
      <c r="R2573" s="21">
        <f t="shared" si="721"/>
        <v>107.29166666667012</v>
      </c>
      <c r="S2573" s="21">
        <f t="shared" si="722"/>
        <v>10.021720428817828</v>
      </c>
      <c r="T2573" s="21">
        <f t="shared" si="713"/>
        <v>86.147999999999996</v>
      </c>
      <c r="U2573" s="37">
        <f>VLOOKUP(Time_Zone, 'LSTM LookUp'!$B$5:$D$8, 3, FALSE)</f>
        <v>-75</v>
      </c>
      <c r="V2573" s="21">
        <f t="shared" si="723"/>
        <v>0.33531070848147437</v>
      </c>
      <c r="W2573" s="21">
        <f t="shared" si="714"/>
        <v>101.23182767712035</v>
      </c>
      <c r="X2573" s="21">
        <f t="shared" si="715"/>
        <v>-5.0413722913931371</v>
      </c>
      <c r="Y2573" s="21">
        <f t="shared" si="716"/>
        <v>113.95862770860687</v>
      </c>
      <c r="Z2573" s="21">
        <f t="shared" si="724"/>
        <v>36.12289462483897</v>
      </c>
      <c r="AA2573" s="21">
        <f t="shared" si="717"/>
        <v>36.12289462483897</v>
      </c>
      <c r="AB2573" s="21">
        <f t="shared" si="718"/>
        <v>0</v>
      </c>
      <c r="AC2573" s="21">
        <f t="shared" si="719"/>
        <v>0</v>
      </c>
      <c r="AD2573" s="21">
        <f t="shared" si="725"/>
        <v>0</v>
      </c>
      <c r="AE2573" s="21" t="str">
        <f t="shared" si="720"/>
        <v>4/17/8:00</v>
      </c>
    </row>
    <row r="2574" spans="2:31">
      <c r="B2574" s="37">
        <v>4</v>
      </c>
      <c r="C2574" s="38">
        <v>17</v>
      </c>
      <c r="D2574" s="39">
        <v>9</v>
      </c>
      <c r="E2574" s="17">
        <v>11.1</v>
      </c>
      <c r="F2574" s="17">
        <v>172</v>
      </c>
      <c r="G2574" s="17">
        <v>5</v>
      </c>
      <c r="H2574" s="37">
        <f t="shared" si="708"/>
        <v>51.98</v>
      </c>
      <c r="I2574" s="37">
        <f>IF(H2574&lt;'Roof Calculator'!$G$8, 1, 0)</f>
        <v>1</v>
      </c>
      <c r="J2574" s="37">
        <f>IF(H2574&gt;='Roof Calculator'!$G$8, 1, 0)</f>
        <v>0</v>
      </c>
      <c r="K2574" s="37">
        <f t="shared" si="709"/>
        <v>51.98</v>
      </c>
      <c r="L2574" s="37">
        <f t="shared" si="710"/>
        <v>0</v>
      </c>
      <c r="M2574" s="37">
        <v>0</v>
      </c>
      <c r="N2574" s="37">
        <f t="shared" si="711"/>
        <v>172</v>
      </c>
      <c r="O2574" s="37">
        <v>0</v>
      </c>
      <c r="P2574" s="37">
        <v>0</v>
      </c>
      <c r="Q2574" s="21">
        <f t="shared" si="712"/>
        <v>39.790999999999997</v>
      </c>
      <c r="R2574" s="21">
        <f t="shared" si="721"/>
        <v>107.3333333333368</v>
      </c>
      <c r="S2574" s="21">
        <f t="shared" si="722"/>
        <v>10.036653538679571</v>
      </c>
      <c r="T2574" s="21">
        <f t="shared" si="713"/>
        <v>86.147999999999996</v>
      </c>
      <c r="U2574" s="37">
        <f>VLOOKUP(Time_Zone, 'LSTM LookUp'!$B$5:$D$8, 3, FALSE)</f>
        <v>-75</v>
      </c>
      <c r="V2574" s="21">
        <f t="shared" si="723"/>
        <v>0.3454424898143591</v>
      </c>
      <c r="W2574" s="21">
        <f t="shared" si="714"/>
        <v>116.23436062245361</v>
      </c>
      <c r="X2574" s="21">
        <f t="shared" si="715"/>
        <v>-1.1146268513551236</v>
      </c>
      <c r="Y2574" s="21">
        <f t="shared" si="716"/>
        <v>170.88537314864487</v>
      </c>
      <c r="Z2574" s="21">
        <f t="shared" si="724"/>
        <v>54.167678668076583</v>
      </c>
      <c r="AA2574" s="21">
        <f t="shared" si="717"/>
        <v>54.167678668076583</v>
      </c>
      <c r="AB2574" s="21">
        <f t="shared" si="718"/>
        <v>0</v>
      </c>
      <c r="AC2574" s="21">
        <f t="shared" si="719"/>
        <v>0</v>
      </c>
      <c r="AD2574" s="21">
        <f t="shared" si="725"/>
        <v>0</v>
      </c>
      <c r="AE2574" s="21" t="str">
        <f t="shared" si="720"/>
        <v>4/17/9:00</v>
      </c>
    </row>
    <row r="2575" spans="2:31">
      <c r="B2575" s="37">
        <v>4</v>
      </c>
      <c r="C2575" s="38">
        <v>17</v>
      </c>
      <c r="D2575" s="39">
        <v>10</v>
      </c>
      <c r="E2575" s="17">
        <v>12.2</v>
      </c>
      <c r="F2575" s="17">
        <v>255</v>
      </c>
      <c r="G2575" s="17">
        <v>63</v>
      </c>
      <c r="H2575" s="37">
        <f t="shared" si="708"/>
        <v>53.96</v>
      </c>
      <c r="I2575" s="37">
        <f>IF(H2575&lt;'Roof Calculator'!$G$8, 1, 0)</f>
        <v>1</v>
      </c>
      <c r="J2575" s="37">
        <f>IF(H2575&gt;='Roof Calculator'!$G$8, 1, 0)</f>
        <v>0</v>
      </c>
      <c r="K2575" s="37">
        <f t="shared" si="709"/>
        <v>53.96</v>
      </c>
      <c r="L2575" s="37">
        <f t="shared" si="710"/>
        <v>0</v>
      </c>
      <c r="M2575" s="37">
        <v>0</v>
      </c>
      <c r="N2575" s="37">
        <f t="shared" si="711"/>
        <v>255</v>
      </c>
      <c r="O2575" s="37">
        <v>0</v>
      </c>
      <c r="P2575" s="37">
        <v>0</v>
      </c>
      <c r="Q2575" s="21">
        <f t="shared" si="712"/>
        <v>39.790999999999997</v>
      </c>
      <c r="R2575" s="21">
        <f t="shared" si="721"/>
        <v>107.37500000000347</v>
      </c>
      <c r="S2575" s="21">
        <f t="shared" si="722"/>
        <v>10.051582120246207</v>
      </c>
      <c r="T2575" s="21">
        <f t="shared" si="713"/>
        <v>86.147999999999996</v>
      </c>
      <c r="U2575" s="37">
        <f>VLOOKUP(Time_Zone, 'LSTM LookUp'!$B$5:$D$8, 3, FALSE)</f>
        <v>-75</v>
      </c>
      <c r="V2575" s="21">
        <f t="shared" si="723"/>
        <v>0.35556209851614851</v>
      </c>
      <c r="W2575" s="21">
        <f t="shared" si="714"/>
        <v>131.23689052462905</v>
      </c>
      <c r="X2575" s="21">
        <f t="shared" si="715"/>
        <v>-24.382517769148926</v>
      </c>
      <c r="Y2575" s="21">
        <f t="shared" si="716"/>
        <v>230.61748223085107</v>
      </c>
      <c r="Z2575" s="21">
        <f t="shared" si="724"/>
        <v>73.101713988448893</v>
      </c>
      <c r="AA2575" s="21">
        <f t="shared" si="717"/>
        <v>73.101713988448893</v>
      </c>
      <c r="AB2575" s="21">
        <f t="shared" si="718"/>
        <v>0</v>
      </c>
      <c r="AC2575" s="21">
        <f t="shared" si="719"/>
        <v>0</v>
      </c>
      <c r="AD2575" s="21">
        <f t="shared" si="725"/>
        <v>0</v>
      </c>
      <c r="AE2575" s="21" t="str">
        <f t="shared" si="720"/>
        <v>4/17/10:00</v>
      </c>
    </row>
    <row r="2576" spans="2:31">
      <c r="B2576" s="37">
        <v>4</v>
      </c>
      <c r="C2576" s="38">
        <v>17</v>
      </c>
      <c r="D2576" s="39">
        <v>11</v>
      </c>
      <c r="E2576" s="17">
        <v>12.8</v>
      </c>
      <c r="F2576" s="17">
        <v>340</v>
      </c>
      <c r="G2576" s="17">
        <v>80</v>
      </c>
      <c r="H2576" s="37">
        <f t="shared" si="708"/>
        <v>55.04</v>
      </c>
      <c r="I2576" s="37">
        <f>IF(H2576&lt;'Roof Calculator'!$G$8, 1, 0)</f>
        <v>0</v>
      </c>
      <c r="J2576" s="37">
        <f>IF(H2576&gt;='Roof Calculator'!$G$8, 1, 0)</f>
        <v>1</v>
      </c>
      <c r="K2576" s="37">
        <f t="shared" si="709"/>
        <v>0</v>
      </c>
      <c r="L2576" s="37">
        <f t="shared" si="710"/>
        <v>55.04</v>
      </c>
      <c r="M2576" s="37">
        <v>0</v>
      </c>
      <c r="N2576" s="37">
        <f t="shared" si="711"/>
        <v>340</v>
      </c>
      <c r="O2576" s="37">
        <v>0</v>
      </c>
      <c r="P2576" s="37">
        <v>0</v>
      </c>
      <c r="Q2576" s="21">
        <f t="shared" si="712"/>
        <v>39.790999999999997</v>
      </c>
      <c r="R2576" s="21">
        <f t="shared" si="721"/>
        <v>107.41666666667014</v>
      </c>
      <c r="S2576" s="21">
        <f t="shared" si="722"/>
        <v>10.066506166223611</v>
      </c>
      <c r="T2576" s="21">
        <f t="shared" si="713"/>
        <v>86.147999999999996</v>
      </c>
      <c r="U2576" s="37">
        <f>VLOOKUP(Time_Zone, 'LSTM LookUp'!$B$5:$D$8, 3, FALSE)</f>
        <v>-75</v>
      </c>
      <c r="V2576" s="21">
        <f t="shared" si="723"/>
        <v>0.36566951592302266</v>
      </c>
      <c r="W2576" s="21">
        <f t="shared" si="714"/>
        <v>146.23941737898076</v>
      </c>
      <c r="X2576" s="21">
        <f t="shared" si="715"/>
        <v>-41.368846192145334</v>
      </c>
      <c r="Y2576" s="21">
        <f t="shared" si="716"/>
        <v>298.63115380785467</v>
      </c>
      <c r="Z2576" s="21">
        <f t="shared" si="724"/>
        <v>94.660859976997415</v>
      </c>
      <c r="AA2576" s="21">
        <f t="shared" si="717"/>
        <v>0</v>
      </c>
      <c r="AB2576" s="21">
        <f t="shared" si="718"/>
        <v>94.660859976997415</v>
      </c>
      <c r="AC2576" s="21">
        <f t="shared" si="719"/>
        <v>55.04</v>
      </c>
      <c r="AD2576" s="21">
        <f t="shared" si="725"/>
        <v>94.660859976997415</v>
      </c>
      <c r="AE2576" s="21" t="str">
        <f t="shared" si="720"/>
        <v>4/17/11:00</v>
      </c>
    </row>
    <row r="2577" spans="2:31">
      <c r="B2577" s="37">
        <v>4</v>
      </c>
      <c r="C2577" s="38">
        <v>17</v>
      </c>
      <c r="D2577" s="39">
        <v>12</v>
      </c>
      <c r="E2577" s="17">
        <v>13.9</v>
      </c>
      <c r="F2577" s="17">
        <v>421</v>
      </c>
      <c r="G2577" s="17">
        <v>160</v>
      </c>
      <c r="H2577" s="37">
        <f t="shared" si="708"/>
        <v>57.02</v>
      </c>
      <c r="I2577" s="37">
        <f>IF(H2577&lt;'Roof Calculator'!$G$8, 1, 0)</f>
        <v>0</v>
      </c>
      <c r="J2577" s="37">
        <f>IF(H2577&gt;='Roof Calculator'!$G$8, 1, 0)</f>
        <v>1</v>
      </c>
      <c r="K2577" s="37">
        <f t="shared" si="709"/>
        <v>0</v>
      </c>
      <c r="L2577" s="37">
        <f t="shared" si="710"/>
        <v>57.02</v>
      </c>
      <c r="M2577" s="37">
        <v>0</v>
      </c>
      <c r="N2577" s="37">
        <f t="shared" si="711"/>
        <v>421</v>
      </c>
      <c r="O2577" s="37">
        <v>0</v>
      </c>
      <c r="P2577" s="37">
        <v>0</v>
      </c>
      <c r="Q2577" s="21">
        <f t="shared" si="712"/>
        <v>39.790999999999997</v>
      </c>
      <c r="R2577" s="21">
        <f t="shared" si="721"/>
        <v>107.45833333333681</v>
      </c>
      <c r="S2577" s="21">
        <f t="shared" si="722"/>
        <v>10.081425669317294</v>
      </c>
      <c r="T2577" s="21">
        <f t="shared" si="713"/>
        <v>86.147999999999996</v>
      </c>
      <c r="U2577" s="37">
        <f>VLOOKUP(Time_Zone, 'LSTM LookUp'!$B$5:$D$8, 3, FALSE)</f>
        <v>-75</v>
      </c>
      <c r="V2577" s="21">
        <f t="shared" si="723"/>
        <v>0.37576472340214706</v>
      </c>
      <c r="W2577" s="21">
        <f t="shared" si="714"/>
        <v>161.24194118085055</v>
      </c>
      <c r="X2577" s="21">
        <f t="shared" si="715"/>
        <v>-96.68944706109933</v>
      </c>
      <c r="Y2577" s="21">
        <f t="shared" si="716"/>
        <v>324.31055293890068</v>
      </c>
      <c r="Z2577" s="21">
        <f t="shared" si="724"/>
        <v>102.80078099475374</v>
      </c>
      <c r="AA2577" s="21">
        <f t="shared" si="717"/>
        <v>0</v>
      </c>
      <c r="AB2577" s="21">
        <f t="shared" si="718"/>
        <v>102.80078099475374</v>
      </c>
      <c r="AC2577" s="21">
        <f t="shared" si="719"/>
        <v>57.02</v>
      </c>
      <c r="AD2577" s="21">
        <f t="shared" si="725"/>
        <v>102.80078099475374</v>
      </c>
      <c r="AE2577" s="21" t="str">
        <f t="shared" si="720"/>
        <v>4/17/12:00</v>
      </c>
    </row>
    <row r="2578" spans="2:31">
      <c r="B2578" s="37">
        <v>4</v>
      </c>
      <c r="C2578" s="38">
        <v>17</v>
      </c>
      <c r="D2578" s="39">
        <v>13</v>
      </c>
      <c r="E2578" s="17">
        <v>15</v>
      </c>
      <c r="F2578" s="17">
        <v>441</v>
      </c>
      <c r="G2578" s="17">
        <v>170</v>
      </c>
      <c r="H2578" s="37">
        <f t="shared" si="708"/>
        <v>59</v>
      </c>
      <c r="I2578" s="37">
        <f>IF(H2578&lt;'Roof Calculator'!$G$8, 1, 0)</f>
        <v>0</v>
      </c>
      <c r="J2578" s="37">
        <f>IF(H2578&gt;='Roof Calculator'!$G$8, 1, 0)</f>
        <v>1</v>
      </c>
      <c r="K2578" s="37">
        <f t="shared" si="709"/>
        <v>0</v>
      </c>
      <c r="L2578" s="37">
        <f t="shared" si="710"/>
        <v>59</v>
      </c>
      <c r="M2578" s="37">
        <v>0</v>
      </c>
      <c r="N2578" s="37">
        <f t="shared" si="711"/>
        <v>441</v>
      </c>
      <c r="O2578" s="37">
        <v>0</v>
      </c>
      <c r="P2578" s="37">
        <v>0</v>
      </c>
      <c r="Q2578" s="21">
        <f t="shared" si="712"/>
        <v>39.790999999999997</v>
      </c>
      <c r="R2578" s="21">
        <f t="shared" si="721"/>
        <v>107.50000000000348</v>
      </c>
      <c r="S2578" s="21">
        <f t="shared" si="722"/>
        <v>10.096340622232404</v>
      </c>
      <c r="T2578" s="21">
        <f t="shared" si="713"/>
        <v>86.147999999999996</v>
      </c>
      <c r="U2578" s="37">
        <f>VLOOKUP(Time_Zone, 'LSTM LookUp'!$B$5:$D$8, 3, FALSE)</f>
        <v>-75</v>
      </c>
      <c r="V2578" s="21">
        <f t="shared" si="723"/>
        <v>0.38584770235170918</v>
      </c>
      <c r="W2578" s="21">
        <f t="shared" si="714"/>
        <v>176.24446192558793</v>
      </c>
      <c r="X2578" s="21">
        <f t="shared" si="715"/>
        <v>-109.25358433685882</v>
      </c>
      <c r="Y2578" s="21">
        <f t="shared" si="716"/>
        <v>331.74641566314119</v>
      </c>
      <c r="Z2578" s="21">
        <f t="shared" si="724"/>
        <v>105.15781960633944</v>
      </c>
      <c r="AA2578" s="21">
        <f t="shared" si="717"/>
        <v>0</v>
      </c>
      <c r="AB2578" s="21">
        <f t="shared" si="718"/>
        <v>105.15781960633944</v>
      </c>
      <c r="AC2578" s="21">
        <f t="shared" si="719"/>
        <v>59</v>
      </c>
      <c r="AD2578" s="21">
        <f t="shared" si="725"/>
        <v>105.15781960633944</v>
      </c>
      <c r="AE2578" s="21" t="str">
        <f t="shared" si="720"/>
        <v>4/17/13:00</v>
      </c>
    </row>
    <row r="2579" spans="2:31">
      <c r="B2579" s="37">
        <v>4</v>
      </c>
      <c r="C2579" s="38">
        <v>17</v>
      </c>
      <c r="D2579" s="39">
        <v>14</v>
      </c>
      <c r="E2579" s="17">
        <v>15.6</v>
      </c>
      <c r="F2579" s="17">
        <v>401</v>
      </c>
      <c r="G2579" s="17">
        <v>6</v>
      </c>
      <c r="H2579" s="37">
        <f t="shared" si="708"/>
        <v>60.08</v>
      </c>
      <c r="I2579" s="37">
        <f>IF(H2579&lt;'Roof Calculator'!$G$8, 1, 0)</f>
        <v>0</v>
      </c>
      <c r="J2579" s="37">
        <f>IF(H2579&gt;='Roof Calculator'!$G$8, 1, 0)</f>
        <v>1</v>
      </c>
      <c r="K2579" s="37">
        <f t="shared" si="709"/>
        <v>0</v>
      </c>
      <c r="L2579" s="37">
        <f t="shared" si="710"/>
        <v>60.08</v>
      </c>
      <c r="M2579" s="37">
        <v>0</v>
      </c>
      <c r="N2579" s="37">
        <f t="shared" si="711"/>
        <v>401</v>
      </c>
      <c r="O2579" s="37">
        <v>0</v>
      </c>
      <c r="P2579" s="37">
        <v>0</v>
      </c>
      <c r="Q2579" s="21">
        <f t="shared" si="712"/>
        <v>39.790999999999997</v>
      </c>
      <c r="R2579" s="21">
        <f t="shared" si="721"/>
        <v>107.54166666667015</v>
      </c>
      <c r="S2579" s="21">
        <f t="shared" si="722"/>
        <v>10.111251017673736</v>
      </c>
      <c r="T2579" s="21">
        <f t="shared" si="713"/>
        <v>86.147999999999996</v>
      </c>
      <c r="U2579" s="37">
        <f>VLOOKUP(Time_Zone, 'LSTM LookUp'!$B$5:$D$8, 3, FALSE)</f>
        <v>-75</v>
      </c>
      <c r="V2579" s="21">
        <f t="shared" si="723"/>
        <v>0.39591843420094575</v>
      </c>
      <c r="W2579" s="21">
        <f t="shared" si="714"/>
        <v>191.24697960855019</v>
      </c>
      <c r="X2579" s="21">
        <f t="shared" si="715"/>
        <v>-3.7773982782358604</v>
      </c>
      <c r="Y2579" s="21">
        <f t="shared" si="716"/>
        <v>397.22260172176414</v>
      </c>
      <c r="Z2579" s="21">
        <f t="shared" si="724"/>
        <v>125.91262700433475</v>
      </c>
      <c r="AA2579" s="21">
        <f t="shared" si="717"/>
        <v>0</v>
      </c>
      <c r="AB2579" s="21">
        <f t="shared" si="718"/>
        <v>125.91262700433475</v>
      </c>
      <c r="AC2579" s="21">
        <f t="shared" si="719"/>
        <v>60.08</v>
      </c>
      <c r="AD2579" s="21">
        <f t="shared" si="725"/>
        <v>125.91262700433475</v>
      </c>
      <c r="AE2579" s="21" t="str">
        <f t="shared" si="720"/>
        <v>4/17/14:00</v>
      </c>
    </row>
    <row r="2580" spans="2:31">
      <c r="B2580" s="37">
        <v>4</v>
      </c>
      <c r="C2580" s="38">
        <v>17</v>
      </c>
      <c r="D2580" s="39">
        <v>15</v>
      </c>
      <c r="E2580" s="17">
        <v>15.6</v>
      </c>
      <c r="F2580" s="17">
        <v>396</v>
      </c>
      <c r="G2580" s="17">
        <v>10</v>
      </c>
      <c r="H2580" s="37">
        <f t="shared" si="708"/>
        <v>60.08</v>
      </c>
      <c r="I2580" s="37">
        <f>IF(H2580&lt;'Roof Calculator'!$G$8, 1, 0)</f>
        <v>0</v>
      </c>
      <c r="J2580" s="37">
        <f>IF(H2580&gt;='Roof Calculator'!$G$8, 1, 0)</f>
        <v>1</v>
      </c>
      <c r="K2580" s="37">
        <f t="shared" si="709"/>
        <v>0</v>
      </c>
      <c r="L2580" s="37">
        <f t="shared" si="710"/>
        <v>60.08</v>
      </c>
      <c r="M2580" s="37">
        <v>0</v>
      </c>
      <c r="N2580" s="37">
        <f t="shared" si="711"/>
        <v>396</v>
      </c>
      <c r="O2580" s="37">
        <v>0</v>
      </c>
      <c r="P2580" s="37">
        <v>0</v>
      </c>
      <c r="Q2580" s="21">
        <f t="shared" si="712"/>
        <v>39.790999999999997</v>
      </c>
      <c r="R2580" s="21">
        <f t="shared" si="721"/>
        <v>107.58333333333682</v>
      </c>
      <c r="S2580" s="21">
        <f t="shared" si="722"/>
        <v>10.126156848345717</v>
      </c>
      <c r="T2580" s="21">
        <f t="shared" si="713"/>
        <v>86.147999999999996</v>
      </c>
      <c r="U2580" s="37">
        <f>VLOOKUP(Time_Zone, 'LSTM LookUp'!$B$5:$D$8, 3, FALSE)</f>
        <v>-75</v>
      </c>
      <c r="V2580" s="21">
        <f t="shared" si="723"/>
        <v>0.40597690041019829</v>
      </c>
      <c r="W2580" s="21">
        <f t="shared" si="714"/>
        <v>206.24949422510252</v>
      </c>
      <c r="X2580" s="21">
        <f t="shared" si="715"/>
        <v>-5.6589050250210917</v>
      </c>
      <c r="Y2580" s="21">
        <f t="shared" si="716"/>
        <v>390.34109497497889</v>
      </c>
      <c r="Z2580" s="21">
        <f t="shared" si="724"/>
        <v>123.73130955542808</v>
      </c>
      <c r="AA2580" s="21">
        <f t="shared" si="717"/>
        <v>0</v>
      </c>
      <c r="AB2580" s="21">
        <f t="shared" si="718"/>
        <v>123.73130955542808</v>
      </c>
      <c r="AC2580" s="21">
        <f t="shared" si="719"/>
        <v>60.08</v>
      </c>
      <c r="AD2580" s="21">
        <f t="shared" si="725"/>
        <v>123.73130955542808</v>
      </c>
      <c r="AE2580" s="21" t="str">
        <f t="shared" si="720"/>
        <v>4/17/15:00</v>
      </c>
    </row>
    <row r="2581" spans="2:31">
      <c r="B2581" s="37">
        <v>4</v>
      </c>
      <c r="C2581" s="38">
        <v>17</v>
      </c>
      <c r="D2581" s="39">
        <v>16</v>
      </c>
      <c r="E2581" s="17">
        <v>15.6</v>
      </c>
      <c r="F2581" s="17">
        <v>247</v>
      </c>
      <c r="G2581" s="17">
        <v>1</v>
      </c>
      <c r="H2581" s="37">
        <f t="shared" si="708"/>
        <v>60.08</v>
      </c>
      <c r="I2581" s="37">
        <f>IF(H2581&lt;'Roof Calculator'!$G$8, 1, 0)</f>
        <v>0</v>
      </c>
      <c r="J2581" s="37">
        <f>IF(H2581&gt;='Roof Calculator'!$G$8, 1, 0)</f>
        <v>1</v>
      </c>
      <c r="K2581" s="37">
        <f t="shared" si="709"/>
        <v>0</v>
      </c>
      <c r="L2581" s="37">
        <f t="shared" si="710"/>
        <v>60.08</v>
      </c>
      <c r="M2581" s="37">
        <v>0</v>
      </c>
      <c r="N2581" s="37">
        <f t="shared" si="711"/>
        <v>247</v>
      </c>
      <c r="O2581" s="37">
        <v>0</v>
      </c>
      <c r="P2581" s="37">
        <v>0</v>
      </c>
      <c r="Q2581" s="21">
        <f t="shared" si="712"/>
        <v>39.790999999999997</v>
      </c>
      <c r="R2581" s="21">
        <f t="shared" si="721"/>
        <v>107.6250000000035</v>
      </c>
      <c r="S2581" s="21">
        <f t="shared" si="722"/>
        <v>10.141058106952428</v>
      </c>
      <c r="T2581" s="21">
        <f t="shared" si="713"/>
        <v>86.147999999999996</v>
      </c>
      <c r="U2581" s="37">
        <f>VLOOKUP(Time_Zone, 'LSTM LookUp'!$B$5:$D$8, 3, FALSE)</f>
        <v>-75</v>
      </c>
      <c r="V2581" s="21">
        <f t="shared" si="723"/>
        <v>0.41602308247093378</v>
      </c>
      <c r="W2581" s="21">
        <f t="shared" si="714"/>
        <v>221.25200577061776</v>
      </c>
      <c r="X2581" s="21">
        <f t="shared" si="715"/>
        <v>-0.45597472528158356</v>
      </c>
      <c r="Y2581" s="21">
        <f t="shared" si="716"/>
        <v>246.54402527471842</v>
      </c>
      <c r="Z2581" s="21">
        <f t="shared" si="724"/>
        <v>78.150149966307993</v>
      </c>
      <c r="AA2581" s="21">
        <f t="shared" si="717"/>
        <v>0</v>
      </c>
      <c r="AB2581" s="21">
        <f t="shared" si="718"/>
        <v>78.150149966307993</v>
      </c>
      <c r="AC2581" s="21">
        <f t="shared" si="719"/>
        <v>60.08</v>
      </c>
      <c r="AD2581" s="21">
        <f t="shared" si="725"/>
        <v>78.150149966307993</v>
      </c>
      <c r="AE2581" s="21" t="str">
        <f t="shared" si="720"/>
        <v>4/17/16:00</v>
      </c>
    </row>
    <row r="2582" spans="2:31">
      <c r="B2582" s="37">
        <v>4</v>
      </c>
      <c r="C2582" s="38">
        <v>17</v>
      </c>
      <c r="D2582" s="39">
        <v>17</v>
      </c>
      <c r="E2582" s="17">
        <v>14.4</v>
      </c>
      <c r="F2582" s="17">
        <v>267</v>
      </c>
      <c r="G2582" s="17">
        <v>11</v>
      </c>
      <c r="H2582" s="37">
        <f t="shared" ref="H2582:H2645" si="726">E2582*9/5+32</f>
        <v>57.92</v>
      </c>
      <c r="I2582" s="37">
        <f>IF(H2582&lt;'Roof Calculator'!$G$8, 1, 0)</f>
        <v>0</v>
      </c>
      <c r="J2582" s="37">
        <f>IF(H2582&gt;='Roof Calculator'!$G$8, 1, 0)</f>
        <v>1</v>
      </c>
      <c r="K2582" s="37">
        <f t="shared" ref="K2582:K2645" si="727">I2582*H2582</f>
        <v>0</v>
      </c>
      <c r="L2582" s="37">
        <f t="shared" ref="L2582:L2645" si="728">J2582*H2582</f>
        <v>57.92</v>
      </c>
      <c r="M2582" s="37">
        <v>0</v>
      </c>
      <c r="N2582" s="37">
        <f t="shared" ref="N2582:N2645" si="729">F2582*(180-M2582)/180</f>
        <v>267</v>
      </c>
      <c r="O2582" s="37">
        <v>0</v>
      </c>
      <c r="P2582" s="37">
        <v>0</v>
      </c>
      <c r="Q2582" s="21">
        <f t="shared" ref="Q2582:Q2645" si="730">Latitude</f>
        <v>39.790999999999997</v>
      </c>
      <c r="R2582" s="21">
        <f t="shared" si="721"/>
        <v>107.66666666667017</v>
      </c>
      <c r="S2582" s="21">
        <f t="shared" si="722"/>
        <v>10.15595478619759</v>
      </c>
      <c r="T2582" s="21">
        <f t="shared" ref="T2582:T2645" si="731">Longitude</f>
        <v>86.147999999999996</v>
      </c>
      <c r="U2582" s="37">
        <f>VLOOKUP(Time_Zone, 'LSTM LookUp'!$B$5:$D$8, 3, FALSE)</f>
        <v>-75</v>
      </c>
      <c r="V2582" s="21">
        <f t="shared" si="723"/>
        <v>0.42605696190578923</v>
      </c>
      <c r="W2582" s="21">
        <f t="shared" ref="W2582:W2645" si="732">15*((D2582+(4*(T2582-U2582)+V2582)/60)-12)</f>
        <v>236.25451424047645</v>
      </c>
      <c r="X2582" s="21">
        <f t="shared" ref="X2582:X2645" si="733">G2582*(SIN(S2582*PI()/180)*SIN(Q2582*PI()/180)*COS(O2582*PI()/180)-SIN(S2582*PI()/180)*COS(Q2582*PI()/180)*SIN(O2582*PI()/180)*COS(P2582*PI()/180)+COS(S2582*PI()/180)*COS(Q2582*PI()/180)*COS(O2582*PI()/180)*COS(W2582*PI()/180)+COS(S2582*PI()/180)*SIN(Q2582*PI()/180)*SIN(O2582*PI()/180)*COS(P2582*PI()/180)*COS(W2582*PI()/180)+COS(S2582*PI()/180)*SIN(P2582*PI()/180)*SIN(W2582*PI()/180)*SIN(O2582*PI()/180))</f>
        <v>-3.3803544063761293</v>
      </c>
      <c r="Y2582" s="21">
        <f t="shared" ref="Y2582:Y2645" si="734">X2582+N2582</f>
        <v>263.61964559362389</v>
      </c>
      <c r="Z2582" s="21">
        <f t="shared" si="724"/>
        <v>83.562823371000064</v>
      </c>
      <c r="AA2582" s="21">
        <f t="shared" ref="AA2582:AA2645" si="735">Z2582*I2582</f>
        <v>0</v>
      </c>
      <c r="AB2582" s="21">
        <f t="shared" ref="AB2582:AB2645" si="736">Z2582*J2582</f>
        <v>83.562823371000064</v>
      </c>
      <c r="AC2582" s="21">
        <f t="shared" ref="AC2582:AC2645" si="737">L2582</f>
        <v>57.92</v>
      </c>
      <c r="AD2582" s="21">
        <f t="shared" si="725"/>
        <v>83.562823371000064</v>
      </c>
      <c r="AE2582" s="21" t="str">
        <f t="shared" ref="AE2582:AE2645" si="738">CONCATENATE(B2582, "/", C2582, "/", D2582,":00")</f>
        <v>4/17/17:00</v>
      </c>
    </row>
    <row r="2583" spans="2:31">
      <c r="B2583" s="37">
        <v>4</v>
      </c>
      <c r="C2583" s="38">
        <v>17</v>
      </c>
      <c r="D2583" s="39">
        <v>18</v>
      </c>
      <c r="E2583" s="17">
        <v>14.4</v>
      </c>
      <c r="F2583" s="17">
        <v>148</v>
      </c>
      <c r="G2583" s="17">
        <v>4</v>
      </c>
      <c r="H2583" s="37">
        <f t="shared" si="726"/>
        <v>57.92</v>
      </c>
      <c r="I2583" s="37">
        <f>IF(H2583&lt;'Roof Calculator'!$G$8, 1, 0)</f>
        <v>0</v>
      </c>
      <c r="J2583" s="37">
        <f>IF(H2583&gt;='Roof Calculator'!$G$8, 1, 0)</f>
        <v>1</v>
      </c>
      <c r="K2583" s="37">
        <f t="shared" si="727"/>
        <v>0</v>
      </c>
      <c r="L2583" s="37">
        <f t="shared" si="728"/>
        <v>57.92</v>
      </c>
      <c r="M2583" s="37">
        <v>0</v>
      </c>
      <c r="N2583" s="37">
        <f t="shared" si="729"/>
        <v>148</v>
      </c>
      <c r="O2583" s="37">
        <v>0</v>
      </c>
      <c r="P2583" s="37">
        <v>0</v>
      </c>
      <c r="Q2583" s="21">
        <f t="shared" si="730"/>
        <v>39.790999999999997</v>
      </c>
      <c r="R2583" s="21">
        <f t="shared" ref="R2583:R2646" si="739">R2582+1/24</f>
        <v>107.70833333333684</v>
      </c>
      <c r="S2583" s="21">
        <f t="shared" ref="S2583:S2646" si="740">ASIN(SIN(23.45*PI()/180)*SIN((360/365*(R2583-81))*PI()/180))*180/PI()</f>
        <v>10.170846878784575</v>
      </c>
      <c r="T2583" s="21">
        <f t="shared" si="731"/>
        <v>86.147999999999996</v>
      </c>
      <c r="U2583" s="37">
        <f>VLOOKUP(Time_Zone, 'LSTM LookUp'!$B$5:$D$8, 3, FALSE)</f>
        <v>-75</v>
      </c>
      <c r="V2583" s="21">
        <f t="shared" ref="V2583:V2646" si="741">9.87*SIN(2*(360/365*(R2583-81))*PI()/180)-7.53*COS((360/365*(R2583-81))*PI()/180)-1.5*SIN((360/365*(R2583-81))*PI()/180)</f>
        <v>0.43607852026860616</v>
      </c>
      <c r="W2583" s="21">
        <f t="shared" si="732"/>
        <v>251.25701963006713</v>
      </c>
      <c r="X2583" s="21">
        <f t="shared" si="733"/>
        <v>-0.52003259700302351</v>
      </c>
      <c r="Y2583" s="21">
        <f t="shared" si="734"/>
        <v>147.47996740299698</v>
      </c>
      <c r="Z2583" s="21">
        <f t="shared" ref="Z2583:Z2646" si="742">Y2583/10.764*3.412</f>
        <v>46.748573836773105</v>
      </c>
      <c r="AA2583" s="21">
        <f t="shared" si="735"/>
        <v>0</v>
      </c>
      <c r="AB2583" s="21">
        <f t="shared" si="736"/>
        <v>46.748573836773105</v>
      </c>
      <c r="AC2583" s="21">
        <f t="shared" si="737"/>
        <v>57.92</v>
      </c>
      <c r="AD2583" s="21">
        <f t="shared" ref="AD2583:AD2646" si="743">AB2583</f>
        <v>46.748573836773105</v>
      </c>
      <c r="AE2583" s="21" t="str">
        <f t="shared" si="738"/>
        <v>4/17/18:00</v>
      </c>
    </row>
    <row r="2584" spans="2:31">
      <c r="B2584" s="37">
        <v>4</v>
      </c>
      <c r="C2584" s="38">
        <v>17</v>
      </c>
      <c r="D2584" s="39">
        <v>19</v>
      </c>
      <c r="E2584" s="17">
        <v>14.4</v>
      </c>
      <c r="F2584" s="17">
        <v>62</v>
      </c>
      <c r="G2584" s="17">
        <v>3</v>
      </c>
      <c r="H2584" s="37">
        <f t="shared" si="726"/>
        <v>57.92</v>
      </c>
      <c r="I2584" s="37">
        <f>IF(H2584&lt;'Roof Calculator'!$G$8, 1, 0)</f>
        <v>0</v>
      </c>
      <c r="J2584" s="37">
        <f>IF(H2584&gt;='Roof Calculator'!$G$8, 1, 0)</f>
        <v>1</v>
      </c>
      <c r="K2584" s="37">
        <f t="shared" si="727"/>
        <v>0</v>
      </c>
      <c r="L2584" s="37">
        <f t="shared" si="728"/>
        <v>57.92</v>
      </c>
      <c r="M2584" s="37">
        <v>0</v>
      </c>
      <c r="N2584" s="37">
        <f t="shared" si="729"/>
        <v>62</v>
      </c>
      <c r="O2584" s="37">
        <v>0</v>
      </c>
      <c r="P2584" s="37">
        <v>0</v>
      </c>
      <c r="Q2584" s="21">
        <f t="shared" si="730"/>
        <v>39.790999999999997</v>
      </c>
      <c r="R2584" s="21">
        <f t="shared" si="739"/>
        <v>107.75000000000351</v>
      </c>
      <c r="S2584" s="21">
        <f t="shared" si="740"/>
        <v>10.185734377416393</v>
      </c>
      <c r="T2584" s="21">
        <f t="shared" si="731"/>
        <v>86.147999999999996</v>
      </c>
      <c r="U2584" s="37">
        <f>VLOOKUP(Time_Zone, 'LSTM LookUp'!$B$5:$D$8, 3, FALSE)</f>
        <v>-75</v>
      </c>
      <c r="V2584" s="21">
        <f t="shared" si="741"/>
        <v>0.44608773914447475</v>
      </c>
      <c r="W2584" s="21">
        <f t="shared" si="732"/>
        <v>266.25952193478616</v>
      </c>
      <c r="X2584" s="21">
        <f t="shared" si="733"/>
        <v>0.19151454521829847</v>
      </c>
      <c r="Y2584" s="21">
        <f t="shared" si="734"/>
        <v>62.191514545218297</v>
      </c>
      <c r="Z2584" s="21">
        <f t="shared" si="742"/>
        <v>19.713623897090752</v>
      </c>
      <c r="AA2584" s="21">
        <f t="shared" si="735"/>
        <v>0</v>
      </c>
      <c r="AB2584" s="21">
        <f t="shared" si="736"/>
        <v>19.713623897090752</v>
      </c>
      <c r="AC2584" s="21">
        <f t="shared" si="737"/>
        <v>57.92</v>
      </c>
      <c r="AD2584" s="21">
        <f t="shared" si="743"/>
        <v>19.713623897090752</v>
      </c>
      <c r="AE2584" s="21" t="str">
        <f t="shared" si="738"/>
        <v>4/17/19:00</v>
      </c>
    </row>
    <row r="2585" spans="2:31">
      <c r="B2585" s="37">
        <v>4</v>
      </c>
      <c r="C2585" s="38">
        <v>17</v>
      </c>
      <c r="D2585" s="39">
        <v>20</v>
      </c>
      <c r="E2585" s="17">
        <v>13.3</v>
      </c>
      <c r="F2585" s="17">
        <v>10</v>
      </c>
      <c r="G2585" s="17">
        <v>2</v>
      </c>
      <c r="H2585" s="37">
        <f t="shared" si="726"/>
        <v>55.94</v>
      </c>
      <c r="I2585" s="37">
        <f>IF(H2585&lt;'Roof Calculator'!$G$8, 1, 0)</f>
        <v>0</v>
      </c>
      <c r="J2585" s="37">
        <f>IF(H2585&gt;='Roof Calculator'!$G$8, 1, 0)</f>
        <v>1</v>
      </c>
      <c r="K2585" s="37">
        <f t="shared" si="727"/>
        <v>0</v>
      </c>
      <c r="L2585" s="37">
        <f t="shared" si="728"/>
        <v>55.94</v>
      </c>
      <c r="M2585" s="37">
        <v>0</v>
      </c>
      <c r="N2585" s="37">
        <f t="shared" si="729"/>
        <v>10</v>
      </c>
      <c r="O2585" s="37">
        <v>0</v>
      </c>
      <c r="P2585" s="37">
        <v>0</v>
      </c>
      <c r="Q2585" s="21">
        <f t="shared" si="730"/>
        <v>39.790999999999997</v>
      </c>
      <c r="R2585" s="21">
        <f t="shared" si="739"/>
        <v>107.79166666667018</v>
      </c>
      <c r="S2585" s="21">
        <f t="shared" si="740"/>
        <v>10.200617274795714</v>
      </c>
      <c r="T2585" s="21">
        <f t="shared" si="731"/>
        <v>86.147999999999996</v>
      </c>
      <c r="U2585" s="37">
        <f>VLOOKUP(Time_Zone, 'LSTM LookUp'!$B$5:$D$8, 3, FALSE)</f>
        <v>-75</v>
      </c>
      <c r="V2585" s="21">
        <f t="shared" si="741"/>
        <v>0.45608460014975538</v>
      </c>
      <c r="W2585" s="21">
        <f t="shared" si="732"/>
        <v>281.26202115003741</v>
      </c>
      <c r="X2585" s="21">
        <f t="shared" si="733"/>
        <v>0.52205909788714511</v>
      </c>
      <c r="Y2585" s="21">
        <f t="shared" si="734"/>
        <v>10.522059097887144</v>
      </c>
      <c r="Z2585" s="21">
        <f t="shared" si="742"/>
        <v>3.335308959679574</v>
      </c>
      <c r="AA2585" s="21">
        <f t="shared" si="735"/>
        <v>0</v>
      </c>
      <c r="AB2585" s="21">
        <f t="shared" si="736"/>
        <v>3.335308959679574</v>
      </c>
      <c r="AC2585" s="21">
        <f t="shared" si="737"/>
        <v>55.94</v>
      </c>
      <c r="AD2585" s="21">
        <f t="shared" si="743"/>
        <v>3.335308959679574</v>
      </c>
      <c r="AE2585" s="21" t="str">
        <f t="shared" si="738"/>
        <v>4/17/20:00</v>
      </c>
    </row>
    <row r="2586" spans="2:31">
      <c r="B2586" s="37">
        <v>4</v>
      </c>
      <c r="C2586" s="38">
        <v>17</v>
      </c>
      <c r="D2586" s="39">
        <v>21</v>
      </c>
      <c r="E2586" s="17">
        <v>11.7</v>
      </c>
      <c r="F2586" s="17">
        <v>0</v>
      </c>
      <c r="G2586" s="17">
        <v>0</v>
      </c>
      <c r="H2586" s="37">
        <f t="shared" si="726"/>
        <v>53.06</v>
      </c>
      <c r="I2586" s="37">
        <f>IF(H2586&lt;'Roof Calculator'!$G$8, 1, 0)</f>
        <v>1</v>
      </c>
      <c r="J2586" s="37">
        <f>IF(H2586&gt;='Roof Calculator'!$G$8, 1, 0)</f>
        <v>0</v>
      </c>
      <c r="K2586" s="37">
        <f t="shared" si="727"/>
        <v>53.06</v>
      </c>
      <c r="L2586" s="37">
        <f t="shared" si="728"/>
        <v>0</v>
      </c>
      <c r="M2586" s="37">
        <v>0</v>
      </c>
      <c r="N2586" s="37">
        <f t="shared" si="729"/>
        <v>0</v>
      </c>
      <c r="O2586" s="37">
        <v>0</v>
      </c>
      <c r="P2586" s="37">
        <v>0</v>
      </c>
      <c r="Q2586" s="21">
        <f t="shared" si="730"/>
        <v>39.790999999999997</v>
      </c>
      <c r="R2586" s="21">
        <f t="shared" si="739"/>
        <v>107.83333333333685</v>
      </c>
      <c r="S2586" s="21">
        <f t="shared" si="740"/>
        <v>10.215495563624856</v>
      </c>
      <c r="T2586" s="21">
        <f t="shared" si="731"/>
        <v>86.147999999999996</v>
      </c>
      <c r="U2586" s="37">
        <f>VLOOKUP(Time_Zone, 'LSTM LookUp'!$B$5:$D$8, 3, FALSE)</f>
        <v>-75</v>
      </c>
      <c r="V2586" s="21">
        <f t="shared" si="741"/>
        <v>0.46606908493212917</v>
      </c>
      <c r="W2586" s="21">
        <f t="shared" si="732"/>
        <v>296.26451727123305</v>
      </c>
      <c r="X2586" s="21">
        <f t="shared" si="733"/>
        <v>0</v>
      </c>
      <c r="Y2586" s="21">
        <f t="shared" si="734"/>
        <v>0</v>
      </c>
      <c r="Z2586" s="21">
        <f t="shared" si="742"/>
        <v>0</v>
      </c>
      <c r="AA2586" s="21">
        <f t="shared" si="735"/>
        <v>0</v>
      </c>
      <c r="AB2586" s="21">
        <f t="shared" si="736"/>
        <v>0</v>
      </c>
      <c r="AC2586" s="21">
        <f t="shared" si="737"/>
        <v>0</v>
      </c>
      <c r="AD2586" s="21">
        <f t="shared" si="743"/>
        <v>0</v>
      </c>
      <c r="AE2586" s="21" t="str">
        <f t="shared" si="738"/>
        <v>4/17/21:00</v>
      </c>
    </row>
    <row r="2587" spans="2:31">
      <c r="B2587" s="37">
        <v>4</v>
      </c>
      <c r="C2587" s="38">
        <v>17</v>
      </c>
      <c r="D2587" s="39">
        <v>22</v>
      </c>
      <c r="E2587" s="17">
        <v>11.7</v>
      </c>
      <c r="F2587" s="17">
        <v>0</v>
      </c>
      <c r="G2587" s="17">
        <v>0</v>
      </c>
      <c r="H2587" s="37">
        <f t="shared" si="726"/>
        <v>53.06</v>
      </c>
      <c r="I2587" s="37">
        <f>IF(H2587&lt;'Roof Calculator'!$G$8, 1, 0)</f>
        <v>1</v>
      </c>
      <c r="J2587" s="37">
        <f>IF(H2587&gt;='Roof Calculator'!$G$8, 1, 0)</f>
        <v>0</v>
      </c>
      <c r="K2587" s="37">
        <f t="shared" si="727"/>
        <v>53.06</v>
      </c>
      <c r="L2587" s="37">
        <f t="shared" si="728"/>
        <v>0</v>
      </c>
      <c r="M2587" s="37">
        <v>0</v>
      </c>
      <c r="N2587" s="37">
        <f t="shared" si="729"/>
        <v>0</v>
      </c>
      <c r="O2587" s="37">
        <v>0</v>
      </c>
      <c r="P2587" s="37">
        <v>0</v>
      </c>
      <c r="Q2587" s="21">
        <f t="shared" si="730"/>
        <v>39.790999999999997</v>
      </c>
      <c r="R2587" s="21">
        <f t="shared" si="739"/>
        <v>107.87500000000352</v>
      </c>
      <c r="S2587" s="21">
        <f t="shared" si="740"/>
        <v>10.230369236605789</v>
      </c>
      <c r="T2587" s="21">
        <f t="shared" si="731"/>
        <v>86.147999999999996</v>
      </c>
      <c r="U2587" s="37">
        <f>VLOOKUP(Time_Zone, 'LSTM LookUp'!$B$5:$D$8, 3, FALSE)</f>
        <v>-75</v>
      </c>
      <c r="V2587" s="21">
        <f t="shared" si="741"/>
        <v>0.47604117517062927</v>
      </c>
      <c r="W2587" s="21">
        <f t="shared" si="732"/>
        <v>311.26701029379262</v>
      </c>
      <c r="X2587" s="21">
        <f t="shared" si="733"/>
        <v>0</v>
      </c>
      <c r="Y2587" s="21">
        <f t="shared" si="734"/>
        <v>0</v>
      </c>
      <c r="Z2587" s="21">
        <f t="shared" si="742"/>
        <v>0</v>
      </c>
      <c r="AA2587" s="21">
        <f t="shared" si="735"/>
        <v>0</v>
      </c>
      <c r="AB2587" s="21">
        <f t="shared" si="736"/>
        <v>0</v>
      </c>
      <c r="AC2587" s="21">
        <f t="shared" si="737"/>
        <v>0</v>
      </c>
      <c r="AD2587" s="21">
        <f t="shared" si="743"/>
        <v>0</v>
      </c>
      <c r="AE2587" s="21" t="str">
        <f t="shared" si="738"/>
        <v>4/17/22:00</v>
      </c>
    </row>
    <row r="2588" spans="2:31">
      <c r="B2588" s="37">
        <v>4</v>
      </c>
      <c r="C2588" s="38">
        <v>17</v>
      </c>
      <c r="D2588" s="39">
        <v>23</v>
      </c>
      <c r="E2588" s="17">
        <v>10</v>
      </c>
      <c r="F2588" s="17">
        <v>0</v>
      </c>
      <c r="G2588" s="17">
        <v>0</v>
      </c>
      <c r="H2588" s="37">
        <f t="shared" si="726"/>
        <v>50</v>
      </c>
      <c r="I2588" s="37">
        <f>IF(H2588&lt;'Roof Calculator'!$G$8, 1, 0)</f>
        <v>1</v>
      </c>
      <c r="J2588" s="37">
        <f>IF(H2588&gt;='Roof Calculator'!$G$8, 1, 0)</f>
        <v>0</v>
      </c>
      <c r="K2588" s="37">
        <f t="shared" si="727"/>
        <v>50</v>
      </c>
      <c r="L2588" s="37">
        <f t="shared" si="728"/>
        <v>0</v>
      </c>
      <c r="M2588" s="37">
        <v>0</v>
      </c>
      <c r="N2588" s="37">
        <f t="shared" si="729"/>
        <v>0</v>
      </c>
      <c r="O2588" s="37">
        <v>0</v>
      </c>
      <c r="P2588" s="37">
        <v>0</v>
      </c>
      <c r="Q2588" s="21">
        <f t="shared" si="730"/>
        <v>39.790999999999997</v>
      </c>
      <c r="R2588" s="21">
        <f t="shared" si="739"/>
        <v>107.9166666666702</v>
      </c>
      <c r="S2588" s="21">
        <f t="shared" si="740"/>
        <v>10.245238286440133</v>
      </c>
      <c r="T2588" s="21">
        <f t="shared" si="731"/>
        <v>86.147999999999996</v>
      </c>
      <c r="U2588" s="37">
        <f>VLOOKUP(Time_Zone, 'LSTM LookUp'!$B$5:$D$8, 3, FALSE)</f>
        <v>-75</v>
      </c>
      <c r="V2588" s="21">
        <f t="shared" si="741"/>
        <v>0.48600085257568071</v>
      </c>
      <c r="W2588" s="21">
        <f t="shared" si="732"/>
        <v>326.26950021314383</v>
      </c>
      <c r="X2588" s="21">
        <f t="shared" si="733"/>
        <v>0</v>
      </c>
      <c r="Y2588" s="21">
        <f t="shared" si="734"/>
        <v>0</v>
      </c>
      <c r="Z2588" s="21">
        <f t="shared" si="742"/>
        <v>0</v>
      </c>
      <c r="AA2588" s="21">
        <f t="shared" si="735"/>
        <v>0</v>
      </c>
      <c r="AB2588" s="21">
        <f t="shared" si="736"/>
        <v>0</v>
      </c>
      <c r="AC2588" s="21">
        <f t="shared" si="737"/>
        <v>0</v>
      </c>
      <c r="AD2588" s="21">
        <f t="shared" si="743"/>
        <v>0</v>
      </c>
      <c r="AE2588" s="21" t="str">
        <f t="shared" si="738"/>
        <v>4/17/23:00</v>
      </c>
    </row>
    <row r="2589" spans="2:31">
      <c r="B2589" s="37">
        <v>4</v>
      </c>
      <c r="C2589" s="38">
        <v>17</v>
      </c>
      <c r="D2589" s="39">
        <v>24</v>
      </c>
      <c r="E2589" s="17">
        <v>9.4</v>
      </c>
      <c r="F2589" s="17">
        <v>0</v>
      </c>
      <c r="G2589" s="17">
        <v>0</v>
      </c>
      <c r="H2589" s="37">
        <f t="shared" si="726"/>
        <v>48.92</v>
      </c>
      <c r="I2589" s="37">
        <f>IF(H2589&lt;'Roof Calculator'!$G$8, 1, 0)</f>
        <v>1</v>
      </c>
      <c r="J2589" s="37">
        <f>IF(H2589&gt;='Roof Calculator'!$G$8, 1, 0)</f>
        <v>0</v>
      </c>
      <c r="K2589" s="37">
        <f t="shared" si="727"/>
        <v>48.92</v>
      </c>
      <c r="L2589" s="37">
        <f t="shared" si="728"/>
        <v>0</v>
      </c>
      <c r="M2589" s="37">
        <v>0</v>
      </c>
      <c r="N2589" s="37">
        <f t="shared" si="729"/>
        <v>0</v>
      </c>
      <c r="O2589" s="37">
        <v>0</v>
      </c>
      <c r="P2589" s="37">
        <v>0</v>
      </c>
      <c r="Q2589" s="21">
        <f t="shared" si="730"/>
        <v>39.790999999999997</v>
      </c>
      <c r="R2589" s="21">
        <f t="shared" si="739"/>
        <v>107.95833333333687</v>
      </c>
      <c r="S2589" s="21">
        <f t="shared" si="740"/>
        <v>10.260102705829167</v>
      </c>
      <c r="T2589" s="21">
        <f t="shared" si="731"/>
        <v>86.147999999999996</v>
      </c>
      <c r="U2589" s="37">
        <f>VLOOKUP(Time_Zone, 'LSTM LookUp'!$B$5:$D$8, 3, FALSE)</f>
        <v>-75</v>
      </c>
      <c r="V2589" s="21">
        <f t="shared" si="741"/>
        <v>0.49594809888912583</v>
      </c>
      <c r="W2589" s="21">
        <f t="shared" si="732"/>
        <v>341.27198702472231</v>
      </c>
      <c r="X2589" s="21">
        <f t="shared" si="733"/>
        <v>0</v>
      </c>
      <c r="Y2589" s="21">
        <f t="shared" si="734"/>
        <v>0</v>
      </c>
      <c r="Z2589" s="21">
        <f t="shared" si="742"/>
        <v>0</v>
      </c>
      <c r="AA2589" s="21">
        <f t="shared" si="735"/>
        <v>0</v>
      </c>
      <c r="AB2589" s="21">
        <f t="shared" si="736"/>
        <v>0</v>
      </c>
      <c r="AC2589" s="21">
        <f t="shared" si="737"/>
        <v>0</v>
      </c>
      <c r="AD2589" s="21">
        <f t="shared" si="743"/>
        <v>0</v>
      </c>
      <c r="AE2589" s="21" t="str">
        <f t="shared" si="738"/>
        <v>4/17/24:00</v>
      </c>
    </row>
    <row r="2590" spans="2:31">
      <c r="B2590" s="37">
        <v>4</v>
      </c>
      <c r="C2590" s="38">
        <v>18</v>
      </c>
      <c r="D2590" s="39">
        <v>1</v>
      </c>
      <c r="E2590" s="17">
        <v>9.4</v>
      </c>
      <c r="F2590" s="17">
        <v>0</v>
      </c>
      <c r="G2590" s="17">
        <v>0</v>
      </c>
      <c r="H2590" s="37">
        <f t="shared" si="726"/>
        <v>48.92</v>
      </c>
      <c r="I2590" s="37">
        <f>IF(H2590&lt;'Roof Calculator'!$G$8, 1, 0)</f>
        <v>1</v>
      </c>
      <c r="J2590" s="37">
        <f>IF(H2590&gt;='Roof Calculator'!$G$8, 1, 0)</f>
        <v>0</v>
      </c>
      <c r="K2590" s="37">
        <f t="shared" si="727"/>
        <v>48.92</v>
      </c>
      <c r="L2590" s="37">
        <f t="shared" si="728"/>
        <v>0</v>
      </c>
      <c r="M2590" s="37">
        <v>0</v>
      </c>
      <c r="N2590" s="37">
        <f t="shared" si="729"/>
        <v>0</v>
      </c>
      <c r="O2590" s="37">
        <v>0</v>
      </c>
      <c r="P2590" s="37">
        <v>0</v>
      </c>
      <c r="Q2590" s="21">
        <f t="shared" si="730"/>
        <v>39.790999999999997</v>
      </c>
      <c r="R2590" s="21">
        <f t="shared" si="739"/>
        <v>108.00000000000354</v>
      </c>
      <c r="S2590" s="21">
        <f t="shared" si="740"/>
        <v>10.274962487473831</v>
      </c>
      <c r="T2590" s="21">
        <f t="shared" si="731"/>
        <v>86.147999999999996</v>
      </c>
      <c r="U2590" s="37">
        <f>VLOOKUP(Time_Zone, 'LSTM LookUp'!$B$5:$D$8, 3, FALSE)</f>
        <v>-75</v>
      </c>
      <c r="V2590" s="21">
        <f t="shared" si="741"/>
        <v>0.50588289588427904</v>
      </c>
      <c r="W2590" s="21">
        <f t="shared" si="732"/>
        <v>-3.7255292760289471</v>
      </c>
      <c r="X2590" s="21">
        <f t="shared" si="733"/>
        <v>0</v>
      </c>
      <c r="Y2590" s="21">
        <f t="shared" si="734"/>
        <v>0</v>
      </c>
      <c r="Z2590" s="21">
        <f t="shared" si="742"/>
        <v>0</v>
      </c>
      <c r="AA2590" s="21">
        <f t="shared" si="735"/>
        <v>0</v>
      </c>
      <c r="AB2590" s="21">
        <f t="shared" si="736"/>
        <v>0</v>
      </c>
      <c r="AC2590" s="21">
        <f t="shared" si="737"/>
        <v>0</v>
      </c>
      <c r="AD2590" s="21">
        <f t="shared" si="743"/>
        <v>0</v>
      </c>
      <c r="AE2590" s="21" t="str">
        <f t="shared" si="738"/>
        <v>4/18/1:00</v>
      </c>
    </row>
    <row r="2591" spans="2:31">
      <c r="B2591" s="37">
        <v>4</v>
      </c>
      <c r="C2591" s="38">
        <v>18</v>
      </c>
      <c r="D2591" s="39">
        <v>2</v>
      </c>
      <c r="E2591" s="17">
        <v>8.9</v>
      </c>
      <c r="F2591" s="17">
        <v>0</v>
      </c>
      <c r="G2591" s="17">
        <v>0</v>
      </c>
      <c r="H2591" s="37">
        <f t="shared" si="726"/>
        <v>48.02</v>
      </c>
      <c r="I2591" s="37">
        <f>IF(H2591&lt;'Roof Calculator'!$G$8, 1, 0)</f>
        <v>1</v>
      </c>
      <c r="J2591" s="37">
        <f>IF(H2591&gt;='Roof Calculator'!$G$8, 1, 0)</f>
        <v>0</v>
      </c>
      <c r="K2591" s="37">
        <f t="shared" si="727"/>
        <v>48.02</v>
      </c>
      <c r="L2591" s="37">
        <f t="shared" si="728"/>
        <v>0</v>
      </c>
      <c r="M2591" s="37">
        <v>0</v>
      </c>
      <c r="N2591" s="37">
        <f t="shared" si="729"/>
        <v>0</v>
      </c>
      <c r="O2591" s="37">
        <v>0</v>
      </c>
      <c r="P2591" s="37">
        <v>0</v>
      </c>
      <c r="Q2591" s="21">
        <f t="shared" si="730"/>
        <v>39.790999999999997</v>
      </c>
      <c r="R2591" s="21">
        <f t="shared" si="739"/>
        <v>108.04166666667021</v>
      </c>
      <c r="S2591" s="21">
        <f t="shared" si="740"/>
        <v>10.289817624074718</v>
      </c>
      <c r="T2591" s="21">
        <f t="shared" si="731"/>
        <v>86.147999999999996</v>
      </c>
      <c r="U2591" s="37">
        <f>VLOOKUP(Time_Zone, 'LSTM LookUp'!$B$5:$D$8, 3, FALSE)</f>
        <v>-75</v>
      </c>
      <c r="V2591" s="21">
        <f t="shared" si="741"/>
        <v>0.51580522536594664</v>
      </c>
      <c r="W2591" s="21">
        <f t="shared" si="732"/>
        <v>11.276951306341498</v>
      </c>
      <c r="X2591" s="21">
        <f t="shared" si="733"/>
        <v>0</v>
      </c>
      <c r="Y2591" s="21">
        <f t="shared" si="734"/>
        <v>0</v>
      </c>
      <c r="Z2591" s="21">
        <f t="shared" si="742"/>
        <v>0</v>
      </c>
      <c r="AA2591" s="21">
        <f t="shared" si="735"/>
        <v>0</v>
      </c>
      <c r="AB2591" s="21">
        <f t="shared" si="736"/>
        <v>0</v>
      </c>
      <c r="AC2591" s="21">
        <f t="shared" si="737"/>
        <v>0</v>
      </c>
      <c r="AD2591" s="21">
        <f t="shared" si="743"/>
        <v>0</v>
      </c>
      <c r="AE2591" s="21" t="str">
        <f t="shared" si="738"/>
        <v>4/18/2:00</v>
      </c>
    </row>
    <row r="2592" spans="2:31">
      <c r="B2592" s="37">
        <v>4</v>
      </c>
      <c r="C2592" s="38">
        <v>18</v>
      </c>
      <c r="D2592" s="39">
        <v>3</v>
      </c>
      <c r="E2592" s="17">
        <v>9.4</v>
      </c>
      <c r="F2592" s="17">
        <v>0</v>
      </c>
      <c r="G2592" s="17">
        <v>0</v>
      </c>
      <c r="H2592" s="37">
        <f t="shared" si="726"/>
        <v>48.92</v>
      </c>
      <c r="I2592" s="37">
        <f>IF(H2592&lt;'Roof Calculator'!$G$8, 1, 0)</f>
        <v>1</v>
      </c>
      <c r="J2592" s="37">
        <f>IF(H2592&gt;='Roof Calculator'!$G$8, 1, 0)</f>
        <v>0</v>
      </c>
      <c r="K2592" s="37">
        <f t="shared" si="727"/>
        <v>48.92</v>
      </c>
      <c r="L2592" s="37">
        <f t="shared" si="728"/>
        <v>0</v>
      </c>
      <c r="M2592" s="37">
        <v>0</v>
      </c>
      <c r="N2592" s="37">
        <f t="shared" si="729"/>
        <v>0</v>
      </c>
      <c r="O2592" s="37">
        <v>0</v>
      </c>
      <c r="P2592" s="37">
        <v>0</v>
      </c>
      <c r="Q2592" s="21">
        <f t="shared" si="730"/>
        <v>39.790999999999997</v>
      </c>
      <c r="R2592" s="21">
        <f t="shared" si="739"/>
        <v>108.08333333333688</v>
      </c>
      <c r="S2592" s="21">
        <f t="shared" si="740"/>
        <v>10.304668108332084</v>
      </c>
      <c r="T2592" s="21">
        <f t="shared" si="731"/>
        <v>86.147999999999996</v>
      </c>
      <c r="U2592" s="37">
        <f>VLOOKUP(Time_Zone, 'LSTM LookUp'!$B$5:$D$8, 3, FALSE)</f>
        <v>-75</v>
      </c>
      <c r="V2592" s="21">
        <f t="shared" si="741"/>
        <v>0.52571506917046673</v>
      </c>
      <c r="W2592" s="21">
        <f t="shared" si="732"/>
        <v>26.279428767292607</v>
      </c>
      <c r="X2592" s="21">
        <f t="shared" si="733"/>
        <v>0</v>
      </c>
      <c r="Y2592" s="21">
        <f t="shared" si="734"/>
        <v>0</v>
      </c>
      <c r="Z2592" s="21">
        <f t="shared" si="742"/>
        <v>0</v>
      </c>
      <c r="AA2592" s="21">
        <f t="shared" si="735"/>
        <v>0</v>
      </c>
      <c r="AB2592" s="21">
        <f t="shared" si="736"/>
        <v>0</v>
      </c>
      <c r="AC2592" s="21">
        <f t="shared" si="737"/>
        <v>0</v>
      </c>
      <c r="AD2592" s="21">
        <f t="shared" si="743"/>
        <v>0</v>
      </c>
      <c r="AE2592" s="21" t="str">
        <f t="shared" si="738"/>
        <v>4/18/3:00</v>
      </c>
    </row>
    <row r="2593" spans="2:31">
      <c r="B2593" s="37">
        <v>4</v>
      </c>
      <c r="C2593" s="38">
        <v>18</v>
      </c>
      <c r="D2593" s="39">
        <v>4</v>
      </c>
      <c r="E2593" s="17">
        <v>8.9</v>
      </c>
      <c r="F2593" s="17">
        <v>0</v>
      </c>
      <c r="G2593" s="17">
        <v>0</v>
      </c>
      <c r="H2593" s="37">
        <f t="shared" si="726"/>
        <v>48.02</v>
      </c>
      <c r="I2593" s="37">
        <f>IF(H2593&lt;'Roof Calculator'!$G$8, 1, 0)</f>
        <v>1</v>
      </c>
      <c r="J2593" s="37">
        <f>IF(H2593&gt;='Roof Calculator'!$G$8, 1, 0)</f>
        <v>0</v>
      </c>
      <c r="K2593" s="37">
        <f t="shared" si="727"/>
        <v>48.02</v>
      </c>
      <c r="L2593" s="37">
        <f t="shared" si="728"/>
        <v>0</v>
      </c>
      <c r="M2593" s="37">
        <v>0</v>
      </c>
      <c r="N2593" s="37">
        <f t="shared" si="729"/>
        <v>0</v>
      </c>
      <c r="O2593" s="37">
        <v>0</v>
      </c>
      <c r="P2593" s="37">
        <v>0</v>
      </c>
      <c r="Q2593" s="21">
        <f t="shared" si="730"/>
        <v>39.790999999999997</v>
      </c>
      <c r="R2593" s="21">
        <f t="shared" si="739"/>
        <v>108.12500000000355</v>
      </c>
      <c r="S2593" s="21">
        <f t="shared" si="740"/>
        <v>10.319513932945847</v>
      </c>
      <c r="T2593" s="21">
        <f t="shared" si="731"/>
        <v>86.147999999999996</v>
      </c>
      <c r="U2593" s="37">
        <f>VLOOKUP(Time_Zone, 'LSTM LookUp'!$B$5:$D$8, 3, FALSE)</f>
        <v>-75</v>
      </c>
      <c r="V2593" s="21">
        <f t="shared" si="741"/>
        <v>0.53561240916576025</v>
      </c>
      <c r="W2593" s="21">
        <f t="shared" si="732"/>
        <v>41.281903102291444</v>
      </c>
      <c r="X2593" s="21">
        <f t="shared" si="733"/>
        <v>0</v>
      </c>
      <c r="Y2593" s="21">
        <f t="shared" si="734"/>
        <v>0</v>
      </c>
      <c r="Z2593" s="21">
        <f t="shared" si="742"/>
        <v>0</v>
      </c>
      <c r="AA2593" s="21">
        <f t="shared" si="735"/>
        <v>0</v>
      </c>
      <c r="AB2593" s="21">
        <f t="shared" si="736"/>
        <v>0</v>
      </c>
      <c r="AC2593" s="21">
        <f t="shared" si="737"/>
        <v>0</v>
      </c>
      <c r="AD2593" s="21">
        <f t="shared" si="743"/>
        <v>0</v>
      </c>
      <c r="AE2593" s="21" t="str">
        <f t="shared" si="738"/>
        <v>4/18/4:00</v>
      </c>
    </row>
    <row r="2594" spans="2:31">
      <c r="B2594" s="37">
        <v>4</v>
      </c>
      <c r="C2594" s="38">
        <v>18</v>
      </c>
      <c r="D2594" s="39">
        <v>5</v>
      </c>
      <c r="E2594" s="17">
        <v>8.3000000000000007</v>
      </c>
      <c r="F2594" s="17">
        <v>0</v>
      </c>
      <c r="G2594" s="17">
        <v>0</v>
      </c>
      <c r="H2594" s="37">
        <f t="shared" si="726"/>
        <v>46.94</v>
      </c>
      <c r="I2594" s="37">
        <f>IF(H2594&lt;'Roof Calculator'!$G$8, 1, 0)</f>
        <v>1</v>
      </c>
      <c r="J2594" s="37">
        <f>IF(H2594&gt;='Roof Calculator'!$G$8, 1, 0)</f>
        <v>0</v>
      </c>
      <c r="K2594" s="37">
        <f t="shared" si="727"/>
        <v>46.94</v>
      </c>
      <c r="L2594" s="37">
        <f t="shared" si="728"/>
        <v>0</v>
      </c>
      <c r="M2594" s="37">
        <v>0</v>
      </c>
      <c r="N2594" s="37">
        <f t="shared" si="729"/>
        <v>0</v>
      </c>
      <c r="O2594" s="37">
        <v>0</v>
      </c>
      <c r="P2594" s="37">
        <v>0</v>
      </c>
      <c r="Q2594" s="21">
        <f t="shared" si="730"/>
        <v>39.790999999999997</v>
      </c>
      <c r="R2594" s="21">
        <f t="shared" si="739"/>
        <v>108.16666666667022</v>
      </c>
      <c r="S2594" s="21">
        <f t="shared" si="740"/>
        <v>10.334355090615585</v>
      </c>
      <c r="T2594" s="21">
        <f t="shared" si="731"/>
        <v>86.147999999999996</v>
      </c>
      <c r="U2594" s="37">
        <f>VLOOKUP(Time_Zone, 'LSTM LookUp'!$B$5:$D$8, 3, FALSE)</f>
        <v>-75</v>
      </c>
      <c r="V2594" s="21">
        <f t="shared" si="741"/>
        <v>0.54549722725134164</v>
      </c>
      <c r="W2594" s="21">
        <f t="shared" si="732"/>
        <v>56.284374306812836</v>
      </c>
      <c r="X2594" s="21">
        <f t="shared" si="733"/>
        <v>0</v>
      </c>
      <c r="Y2594" s="21">
        <f t="shared" si="734"/>
        <v>0</v>
      </c>
      <c r="Z2594" s="21">
        <f t="shared" si="742"/>
        <v>0</v>
      </c>
      <c r="AA2594" s="21">
        <f t="shared" si="735"/>
        <v>0</v>
      </c>
      <c r="AB2594" s="21">
        <f t="shared" si="736"/>
        <v>0</v>
      </c>
      <c r="AC2594" s="21">
        <f t="shared" si="737"/>
        <v>0</v>
      </c>
      <c r="AD2594" s="21">
        <f t="shared" si="743"/>
        <v>0</v>
      </c>
      <c r="AE2594" s="21" t="str">
        <f t="shared" si="738"/>
        <v>4/18/5:00</v>
      </c>
    </row>
    <row r="2595" spans="2:31">
      <c r="B2595" s="37">
        <v>4</v>
      </c>
      <c r="C2595" s="38">
        <v>18</v>
      </c>
      <c r="D2595" s="39">
        <v>6</v>
      </c>
      <c r="E2595" s="17">
        <v>7.8</v>
      </c>
      <c r="F2595" s="17">
        <v>0</v>
      </c>
      <c r="G2595" s="17">
        <v>0</v>
      </c>
      <c r="H2595" s="37">
        <f t="shared" si="726"/>
        <v>46.04</v>
      </c>
      <c r="I2595" s="37">
        <f>IF(H2595&lt;'Roof Calculator'!$G$8, 1, 0)</f>
        <v>1</v>
      </c>
      <c r="J2595" s="37">
        <f>IF(H2595&gt;='Roof Calculator'!$G$8, 1, 0)</f>
        <v>0</v>
      </c>
      <c r="K2595" s="37">
        <f t="shared" si="727"/>
        <v>46.04</v>
      </c>
      <c r="L2595" s="37">
        <f t="shared" si="728"/>
        <v>0</v>
      </c>
      <c r="M2595" s="37">
        <v>0</v>
      </c>
      <c r="N2595" s="37">
        <f t="shared" si="729"/>
        <v>0</v>
      </c>
      <c r="O2595" s="37">
        <v>0</v>
      </c>
      <c r="P2595" s="37">
        <v>0</v>
      </c>
      <c r="Q2595" s="21">
        <f t="shared" si="730"/>
        <v>39.790999999999997</v>
      </c>
      <c r="R2595" s="21">
        <f t="shared" si="739"/>
        <v>108.2083333333369</v>
      </c>
      <c r="S2595" s="21">
        <f t="shared" si="740"/>
        <v>10.349191574040548</v>
      </c>
      <c r="T2595" s="21">
        <f t="shared" si="731"/>
        <v>86.147999999999996</v>
      </c>
      <c r="U2595" s="37">
        <f>VLOOKUP(Time_Zone, 'LSTM LookUp'!$B$5:$D$8, 3, FALSE)</f>
        <v>-75</v>
      </c>
      <c r="V2595" s="21">
        <f t="shared" si="741"/>
        <v>0.55536950535837737</v>
      </c>
      <c r="W2595" s="21">
        <f t="shared" si="732"/>
        <v>71.286842376339592</v>
      </c>
      <c r="X2595" s="21">
        <f t="shared" si="733"/>
        <v>0</v>
      </c>
      <c r="Y2595" s="21">
        <f t="shared" si="734"/>
        <v>0</v>
      </c>
      <c r="Z2595" s="21">
        <f t="shared" si="742"/>
        <v>0</v>
      </c>
      <c r="AA2595" s="21">
        <f t="shared" si="735"/>
        <v>0</v>
      </c>
      <c r="AB2595" s="21">
        <f t="shared" si="736"/>
        <v>0</v>
      </c>
      <c r="AC2595" s="21">
        <f t="shared" si="737"/>
        <v>0</v>
      </c>
      <c r="AD2595" s="21">
        <f t="shared" si="743"/>
        <v>0</v>
      </c>
      <c r="AE2595" s="21" t="str">
        <f t="shared" si="738"/>
        <v>4/18/6:00</v>
      </c>
    </row>
    <row r="2596" spans="2:31">
      <c r="B2596" s="37">
        <v>4</v>
      </c>
      <c r="C2596" s="38">
        <v>18</v>
      </c>
      <c r="D2596" s="39">
        <v>7</v>
      </c>
      <c r="E2596" s="17">
        <v>8.9</v>
      </c>
      <c r="F2596" s="17">
        <v>24</v>
      </c>
      <c r="G2596" s="17">
        <v>186</v>
      </c>
      <c r="H2596" s="37">
        <f t="shared" si="726"/>
        <v>48.02</v>
      </c>
      <c r="I2596" s="37">
        <f>IF(H2596&lt;'Roof Calculator'!$G$8, 1, 0)</f>
        <v>1</v>
      </c>
      <c r="J2596" s="37">
        <f>IF(H2596&gt;='Roof Calculator'!$G$8, 1, 0)</f>
        <v>0</v>
      </c>
      <c r="K2596" s="37">
        <f t="shared" si="727"/>
        <v>48.02</v>
      </c>
      <c r="L2596" s="37">
        <f t="shared" si="728"/>
        <v>0</v>
      </c>
      <c r="M2596" s="37">
        <v>0</v>
      </c>
      <c r="N2596" s="37">
        <f t="shared" si="729"/>
        <v>24</v>
      </c>
      <c r="O2596" s="37">
        <v>0</v>
      </c>
      <c r="P2596" s="37">
        <v>0</v>
      </c>
      <c r="Q2596" s="21">
        <f t="shared" si="730"/>
        <v>39.790999999999997</v>
      </c>
      <c r="R2596" s="21">
        <f t="shared" si="739"/>
        <v>108.25000000000357</v>
      </c>
      <c r="S2596" s="21">
        <f t="shared" si="740"/>
        <v>10.364023375919642</v>
      </c>
      <c r="T2596" s="21">
        <f t="shared" si="731"/>
        <v>86.147999999999996</v>
      </c>
      <c r="U2596" s="37">
        <f>VLOOKUP(Time_Zone, 'LSTM LookUp'!$B$5:$D$8, 3, FALSE)</f>
        <v>-75</v>
      </c>
      <c r="V2596" s="21">
        <f t="shared" si="741"/>
        <v>0.56522922544970999</v>
      </c>
      <c r="W2596" s="21">
        <f t="shared" si="732"/>
        <v>86.289307306362446</v>
      </c>
      <c r="X2596" s="21">
        <f t="shared" si="733"/>
        <v>30.513736251389155</v>
      </c>
      <c r="Y2596" s="21">
        <f t="shared" si="734"/>
        <v>54.513736251389155</v>
      </c>
      <c r="Z2596" s="21">
        <f t="shared" si="742"/>
        <v>17.279902275152342</v>
      </c>
      <c r="AA2596" s="21">
        <f t="shared" si="735"/>
        <v>17.279902275152342</v>
      </c>
      <c r="AB2596" s="21">
        <f t="shared" si="736"/>
        <v>0</v>
      </c>
      <c r="AC2596" s="21">
        <f t="shared" si="737"/>
        <v>0</v>
      </c>
      <c r="AD2596" s="21">
        <f t="shared" si="743"/>
        <v>0</v>
      </c>
      <c r="AE2596" s="21" t="str">
        <f t="shared" si="738"/>
        <v>4/18/7:00</v>
      </c>
    </row>
    <row r="2597" spans="2:31">
      <c r="B2597" s="37">
        <v>4</v>
      </c>
      <c r="C2597" s="38">
        <v>18</v>
      </c>
      <c r="D2597" s="39">
        <v>8</v>
      </c>
      <c r="E2597" s="17">
        <v>12.2</v>
      </c>
      <c r="F2597" s="17">
        <v>45</v>
      </c>
      <c r="G2597" s="17">
        <v>620</v>
      </c>
      <c r="H2597" s="37">
        <f t="shared" si="726"/>
        <v>53.96</v>
      </c>
      <c r="I2597" s="37">
        <f>IF(H2597&lt;'Roof Calculator'!$G$8, 1, 0)</f>
        <v>1</v>
      </c>
      <c r="J2597" s="37">
        <f>IF(H2597&gt;='Roof Calculator'!$G$8, 1, 0)</f>
        <v>0</v>
      </c>
      <c r="K2597" s="37">
        <f t="shared" si="727"/>
        <v>53.96</v>
      </c>
      <c r="L2597" s="37">
        <f t="shared" si="728"/>
        <v>0</v>
      </c>
      <c r="M2597" s="37">
        <v>0</v>
      </c>
      <c r="N2597" s="37">
        <f t="shared" si="729"/>
        <v>45</v>
      </c>
      <c r="O2597" s="37">
        <v>0</v>
      </c>
      <c r="P2597" s="37">
        <v>0</v>
      </c>
      <c r="Q2597" s="21">
        <f t="shared" si="730"/>
        <v>39.790999999999997</v>
      </c>
      <c r="R2597" s="21">
        <f t="shared" si="739"/>
        <v>108.29166666667024</v>
      </c>
      <c r="S2597" s="21">
        <f t="shared" si="740"/>
        <v>10.378850488951446</v>
      </c>
      <c r="T2597" s="21">
        <f t="shared" si="731"/>
        <v>86.147999999999996</v>
      </c>
      <c r="U2597" s="37">
        <f>VLOOKUP(Time_Zone, 'LSTM LookUp'!$B$5:$D$8, 3, FALSE)</f>
        <v>-75</v>
      </c>
      <c r="V2597" s="21">
        <f t="shared" si="741"/>
        <v>0.57507636951989272</v>
      </c>
      <c r="W2597" s="21">
        <f t="shared" si="732"/>
        <v>101.29176909237995</v>
      </c>
      <c r="X2597" s="21">
        <f t="shared" si="733"/>
        <v>-20.270297659038462</v>
      </c>
      <c r="Y2597" s="21">
        <f t="shared" si="734"/>
        <v>24.729702340961538</v>
      </c>
      <c r="Z2597" s="21">
        <f t="shared" si="742"/>
        <v>7.8388837223486405</v>
      </c>
      <c r="AA2597" s="21">
        <f t="shared" si="735"/>
        <v>7.8388837223486405</v>
      </c>
      <c r="AB2597" s="21">
        <f t="shared" si="736"/>
        <v>0</v>
      </c>
      <c r="AC2597" s="21">
        <f t="shared" si="737"/>
        <v>0</v>
      </c>
      <c r="AD2597" s="21">
        <f t="shared" si="743"/>
        <v>0</v>
      </c>
      <c r="AE2597" s="21" t="str">
        <f t="shared" si="738"/>
        <v>4/18/8:00</v>
      </c>
    </row>
    <row r="2598" spans="2:31">
      <c r="B2598" s="37">
        <v>4</v>
      </c>
      <c r="C2598" s="38">
        <v>18</v>
      </c>
      <c r="D2598" s="39">
        <v>9</v>
      </c>
      <c r="E2598" s="17">
        <v>15</v>
      </c>
      <c r="F2598" s="17">
        <v>64</v>
      </c>
      <c r="G2598" s="17">
        <v>771</v>
      </c>
      <c r="H2598" s="37">
        <f t="shared" si="726"/>
        <v>59</v>
      </c>
      <c r="I2598" s="37">
        <f>IF(H2598&lt;'Roof Calculator'!$G$8, 1, 0)</f>
        <v>0</v>
      </c>
      <c r="J2598" s="37">
        <f>IF(H2598&gt;='Roof Calculator'!$G$8, 1, 0)</f>
        <v>1</v>
      </c>
      <c r="K2598" s="37">
        <f t="shared" si="727"/>
        <v>0</v>
      </c>
      <c r="L2598" s="37">
        <f t="shared" si="728"/>
        <v>59</v>
      </c>
      <c r="M2598" s="37">
        <v>0</v>
      </c>
      <c r="N2598" s="37">
        <f t="shared" si="729"/>
        <v>64</v>
      </c>
      <c r="O2598" s="37">
        <v>0</v>
      </c>
      <c r="P2598" s="37">
        <v>0</v>
      </c>
      <c r="Q2598" s="21">
        <f t="shared" si="730"/>
        <v>39.790999999999997</v>
      </c>
      <c r="R2598" s="21">
        <f t="shared" si="739"/>
        <v>108.33333333333691</v>
      </c>
      <c r="S2598" s="21">
        <f t="shared" si="740"/>
        <v>10.393672905834217</v>
      </c>
      <c r="T2598" s="21">
        <f t="shared" si="731"/>
        <v>86.147999999999996</v>
      </c>
      <c r="U2598" s="37">
        <f>VLOOKUP(Time_Zone, 'LSTM LookUp'!$B$5:$D$8, 3, FALSE)</f>
        <v>-75</v>
      </c>
      <c r="V2598" s="21">
        <f t="shared" si="741"/>
        <v>0.58491091959524033</v>
      </c>
      <c r="W2598" s="21">
        <f t="shared" si="732"/>
        <v>116.29422772989881</v>
      </c>
      <c r="X2598" s="21">
        <f t="shared" si="733"/>
        <v>-169.10615570131941</v>
      </c>
      <c r="Y2598" s="21">
        <f t="shared" si="734"/>
        <v>-105.10615570131941</v>
      </c>
      <c r="Z2598" s="21">
        <f t="shared" si="742"/>
        <v>-33.316815612495532</v>
      </c>
      <c r="AA2598" s="21">
        <f t="shared" si="735"/>
        <v>0</v>
      </c>
      <c r="AB2598" s="21">
        <f t="shared" si="736"/>
        <v>-33.316815612495532</v>
      </c>
      <c r="AC2598" s="21">
        <f t="shared" si="737"/>
        <v>59</v>
      </c>
      <c r="AD2598" s="21">
        <f t="shared" si="743"/>
        <v>-33.316815612495532</v>
      </c>
      <c r="AE2598" s="21" t="str">
        <f t="shared" si="738"/>
        <v>4/18/9:00</v>
      </c>
    </row>
    <row r="2599" spans="2:31">
      <c r="B2599" s="37">
        <v>4</v>
      </c>
      <c r="C2599" s="38">
        <v>18</v>
      </c>
      <c r="D2599" s="39">
        <v>10</v>
      </c>
      <c r="E2599" s="17">
        <v>17.2</v>
      </c>
      <c r="F2599" s="17">
        <v>80</v>
      </c>
      <c r="G2599" s="17">
        <v>857</v>
      </c>
      <c r="H2599" s="37">
        <f t="shared" si="726"/>
        <v>62.959999999999994</v>
      </c>
      <c r="I2599" s="37">
        <f>IF(H2599&lt;'Roof Calculator'!$G$8, 1, 0)</f>
        <v>0</v>
      </c>
      <c r="J2599" s="37">
        <f>IF(H2599&gt;='Roof Calculator'!$G$8, 1, 0)</f>
        <v>1</v>
      </c>
      <c r="K2599" s="37">
        <f t="shared" si="727"/>
        <v>0</v>
      </c>
      <c r="L2599" s="37">
        <f t="shared" si="728"/>
        <v>62.959999999999994</v>
      </c>
      <c r="M2599" s="37">
        <v>0</v>
      </c>
      <c r="N2599" s="37">
        <f t="shared" si="729"/>
        <v>80</v>
      </c>
      <c r="O2599" s="37">
        <v>0</v>
      </c>
      <c r="P2599" s="37">
        <v>0</v>
      </c>
      <c r="Q2599" s="21">
        <f t="shared" si="730"/>
        <v>39.790999999999997</v>
      </c>
      <c r="R2599" s="21">
        <f t="shared" si="739"/>
        <v>108.37500000000358</v>
      </c>
      <c r="S2599" s="21">
        <f t="shared" si="740"/>
        <v>10.408490619265873</v>
      </c>
      <c r="T2599" s="21">
        <f t="shared" si="731"/>
        <v>86.147999999999996</v>
      </c>
      <c r="U2599" s="37">
        <f>VLOOKUP(Time_Zone, 'LSTM LookUp'!$B$5:$D$8, 3, FALSE)</f>
        <v>-75</v>
      </c>
      <c r="V2599" s="21">
        <f t="shared" si="741"/>
        <v>0.59473285773384288</v>
      </c>
      <c r="W2599" s="21">
        <f t="shared" si="732"/>
        <v>131.29668321443344</v>
      </c>
      <c r="X2599" s="21">
        <f t="shared" si="733"/>
        <v>-328.34523437763659</v>
      </c>
      <c r="Y2599" s="21">
        <f t="shared" si="734"/>
        <v>-248.34523437763659</v>
      </c>
      <c r="Z2599" s="21">
        <f t="shared" si="742"/>
        <v>-78.721101792688231</v>
      </c>
      <c r="AA2599" s="21">
        <f t="shared" si="735"/>
        <v>0</v>
      </c>
      <c r="AB2599" s="21">
        <f t="shared" si="736"/>
        <v>-78.721101792688231</v>
      </c>
      <c r="AC2599" s="21">
        <f t="shared" si="737"/>
        <v>62.959999999999994</v>
      </c>
      <c r="AD2599" s="21">
        <f t="shared" si="743"/>
        <v>-78.721101792688231</v>
      </c>
      <c r="AE2599" s="21" t="str">
        <f t="shared" si="738"/>
        <v>4/18/10:00</v>
      </c>
    </row>
    <row r="2600" spans="2:31">
      <c r="B2600" s="37">
        <v>4</v>
      </c>
      <c r="C2600" s="38">
        <v>18</v>
      </c>
      <c r="D2600" s="39">
        <v>11</v>
      </c>
      <c r="E2600" s="17">
        <v>18.899999999999999</v>
      </c>
      <c r="F2600" s="17">
        <v>92</v>
      </c>
      <c r="G2600" s="17">
        <v>899</v>
      </c>
      <c r="H2600" s="37">
        <f t="shared" si="726"/>
        <v>66.02</v>
      </c>
      <c r="I2600" s="37">
        <f>IF(H2600&lt;'Roof Calculator'!$G$8, 1, 0)</f>
        <v>0</v>
      </c>
      <c r="J2600" s="37">
        <f>IF(H2600&gt;='Roof Calculator'!$G$8, 1, 0)</f>
        <v>1</v>
      </c>
      <c r="K2600" s="37">
        <f t="shared" si="727"/>
        <v>0</v>
      </c>
      <c r="L2600" s="37">
        <f t="shared" si="728"/>
        <v>66.02</v>
      </c>
      <c r="M2600" s="37">
        <v>0</v>
      </c>
      <c r="N2600" s="37">
        <f t="shared" si="729"/>
        <v>92</v>
      </c>
      <c r="O2600" s="37">
        <v>0</v>
      </c>
      <c r="P2600" s="37">
        <v>0</v>
      </c>
      <c r="Q2600" s="21">
        <f t="shared" si="730"/>
        <v>39.790999999999997</v>
      </c>
      <c r="R2600" s="21">
        <f t="shared" si="739"/>
        <v>108.41666666667025</v>
      </c>
      <c r="S2600" s="21">
        <f t="shared" si="740"/>
        <v>10.423303621944005</v>
      </c>
      <c r="T2600" s="21">
        <f t="shared" si="731"/>
        <v>86.147999999999996</v>
      </c>
      <c r="U2600" s="37">
        <f>VLOOKUP(Time_Zone, 'LSTM LookUp'!$B$5:$D$8, 3, FALSE)</f>
        <v>-75</v>
      </c>
      <c r="V2600" s="21">
        <f t="shared" si="741"/>
        <v>0.60454216602561961</v>
      </c>
      <c r="W2600" s="21">
        <f t="shared" si="732"/>
        <v>146.29913554150636</v>
      </c>
      <c r="X2600" s="21">
        <f t="shared" si="733"/>
        <v>-461.11380815017816</v>
      </c>
      <c r="Y2600" s="21">
        <f t="shared" si="734"/>
        <v>-369.11380815017816</v>
      </c>
      <c r="Z2600" s="21">
        <f t="shared" si="742"/>
        <v>-117.00263037982235</v>
      </c>
      <c r="AA2600" s="21">
        <f t="shared" si="735"/>
        <v>0</v>
      </c>
      <c r="AB2600" s="21">
        <f t="shared" si="736"/>
        <v>-117.00263037982235</v>
      </c>
      <c r="AC2600" s="21">
        <f t="shared" si="737"/>
        <v>66.02</v>
      </c>
      <c r="AD2600" s="21">
        <f t="shared" si="743"/>
        <v>-117.00263037982235</v>
      </c>
      <c r="AE2600" s="21" t="str">
        <f t="shared" si="738"/>
        <v>4/18/11:00</v>
      </c>
    </row>
    <row r="2601" spans="2:31">
      <c r="B2601" s="37">
        <v>4</v>
      </c>
      <c r="C2601" s="38">
        <v>18</v>
      </c>
      <c r="D2601" s="39">
        <v>12</v>
      </c>
      <c r="E2601" s="17">
        <v>20</v>
      </c>
      <c r="F2601" s="17">
        <v>192</v>
      </c>
      <c r="G2601" s="17">
        <v>703</v>
      </c>
      <c r="H2601" s="37">
        <f t="shared" si="726"/>
        <v>68</v>
      </c>
      <c r="I2601" s="37">
        <f>IF(H2601&lt;'Roof Calculator'!$G$8, 1, 0)</f>
        <v>0</v>
      </c>
      <c r="J2601" s="37">
        <f>IF(H2601&gt;='Roof Calculator'!$G$8, 1, 0)</f>
        <v>1</v>
      </c>
      <c r="K2601" s="37">
        <f t="shared" si="727"/>
        <v>0</v>
      </c>
      <c r="L2601" s="37">
        <f t="shared" si="728"/>
        <v>68</v>
      </c>
      <c r="M2601" s="37">
        <v>0</v>
      </c>
      <c r="N2601" s="37">
        <f t="shared" si="729"/>
        <v>192</v>
      </c>
      <c r="O2601" s="37">
        <v>0</v>
      </c>
      <c r="P2601" s="37">
        <v>0</v>
      </c>
      <c r="Q2601" s="21">
        <f t="shared" si="730"/>
        <v>39.790999999999997</v>
      </c>
      <c r="R2601" s="21">
        <f t="shared" si="739"/>
        <v>108.45833333333692</v>
      </c>
      <c r="S2601" s="21">
        <f t="shared" si="740"/>
        <v>10.438111906565886</v>
      </c>
      <c r="T2601" s="21">
        <f t="shared" si="731"/>
        <v>86.147999999999996</v>
      </c>
      <c r="U2601" s="37">
        <f>VLOOKUP(Time_Zone, 'LSTM LookUp'!$B$5:$D$8, 3, FALSE)</f>
        <v>-75</v>
      </c>
      <c r="V2601" s="21">
        <f t="shared" si="741"/>
        <v>0.61433882659234618</v>
      </c>
      <c r="W2601" s="21">
        <f t="shared" si="732"/>
        <v>161.3015847066481</v>
      </c>
      <c r="X2601" s="21">
        <f t="shared" si="733"/>
        <v>-421.68361053724726</v>
      </c>
      <c r="Y2601" s="21">
        <f t="shared" si="734"/>
        <v>-229.68361053724726</v>
      </c>
      <c r="Z2601" s="21">
        <f t="shared" si="742"/>
        <v>-72.805692972230361</v>
      </c>
      <c r="AA2601" s="21">
        <f t="shared" si="735"/>
        <v>0</v>
      </c>
      <c r="AB2601" s="21">
        <f t="shared" si="736"/>
        <v>-72.805692972230361</v>
      </c>
      <c r="AC2601" s="21">
        <f t="shared" si="737"/>
        <v>68</v>
      </c>
      <c r="AD2601" s="21">
        <f t="shared" si="743"/>
        <v>-72.805692972230361</v>
      </c>
      <c r="AE2601" s="21" t="str">
        <f t="shared" si="738"/>
        <v>4/18/12:00</v>
      </c>
    </row>
    <row r="2602" spans="2:31">
      <c r="B2602" s="37">
        <v>4</v>
      </c>
      <c r="C2602" s="38">
        <v>18</v>
      </c>
      <c r="D2602" s="39">
        <v>13</v>
      </c>
      <c r="E2602" s="17">
        <v>21.1</v>
      </c>
      <c r="F2602" s="17">
        <v>237</v>
      </c>
      <c r="G2602" s="17">
        <v>622</v>
      </c>
      <c r="H2602" s="37">
        <f t="shared" si="726"/>
        <v>69.98</v>
      </c>
      <c r="I2602" s="37">
        <f>IF(H2602&lt;'Roof Calculator'!$G$8, 1, 0)</f>
        <v>0</v>
      </c>
      <c r="J2602" s="37">
        <f>IF(H2602&gt;='Roof Calculator'!$G$8, 1, 0)</f>
        <v>1</v>
      </c>
      <c r="K2602" s="37">
        <f t="shared" si="727"/>
        <v>0</v>
      </c>
      <c r="L2602" s="37">
        <f t="shared" si="728"/>
        <v>69.98</v>
      </c>
      <c r="M2602" s="37">
        <v>0</v>
      </c>
      <c r="N2602" s="37">
        <f t="shared" si="729"/>
        <v>237</v>
      </c>
      <c r="O2602" s="37">
        <v>0</v>
      </c>
      <c r="P2602" s="37">
        <v>0</v>
      </c>
      <c r="Q2602" s="21">
        <f t="shared" si="730"/>
        <v>39.790999999999997</v>
      </c>
      <c r="R2602" s="21">
        <f t="shared" si="739"/>
        <v>108.5000000000036</v>
      </c>
      <c r="S2602" s="21">
        <f t="shared" si="740"/>
        <v>10.452915465828461</v>
      </c>
      <c r="T2602" s="21">
        <f t="shared" si="731"/>
        <v>86.147999999999996</v>
      </c>
      <c r="U2602" s="37">
        <f>VLOOKUP(Time_Zone, 'LSTM LookUp'!$B$5:$D$8, 3, FALSE)</f>
        <v>-75</v>
      </c>
      <c r="V2602" s="21">
        <f t="shared" si="741"/>
        <v>0.62412282158769217</v>
      </c>
      <c r="W2602" s="21">
        <f t="shared" si="732"/>
        <v>176.30403070539694</v>
      </c>
      <c r="X2602" s="21">
        <f t="shared" si="733"/>
        <v>-396.80430798787211</v>
      </c>
      <c r="Y2602" s="21">
        <f t="shared" si="734"/>
        <v>-159.80430798787211</v>
      </c>
      <c r="Z2602" s="21">
        <f t="shared" si="742"/>
        <v>-50.655174549853186</v>
      </c>
      <c r="AA2602" s="21">
        <f t="shared" si="735"/>
        <v>0</v>
      </c>
      <c r="AB2602" s="21">
        <f t="shared" si="736"/>
        <v>-50.655174549853186</v>
      </c>
      <c r="AC2602" s="21">
        <f t="shared" si="737"/>
        <v>69.98</v>
      </c>
      <c r="AD2602" s="21">
        <f t="shared" si="743"/>
        <v>-50.655174549853186</v>
      </c>
      <c r="AE2602" s="21" t="str">
        <f t="shared" si="738"/>
        <v>4/18/13:00</v>
      </c>
    </row>
    <row r="2603" spans="2:31">
      <c r="B2603" s="37">
        <v>4</v>
      </c>
      <c r="C2603" s="38">
        <v>18</v>
      </c>
      <c r="D2603" s="39">
        <v>14</v>
      </c>
      <c r="E2603" s="17">
        <v>21.7</v>
      </c>
      <c r="F2603" s="17">
        <v>257</v>
      </c>
      <c r="G2603" s="17">
        <v>642</v>
      </c>
      <c r="H2603" s="37">
        <f t="shared" si="726"/>
        <v>71.06</v>
      </c>
      <c r="I2603" s="37">
        <f>IF(H2603&lt;'Roof Calculator'!$G$8, 1, 0)</f>
        <v>0</v>
      </c>
      <c r="J2603" s="37">
        <f>IF(H2603&gt;='Roof Calculator'!$G$8, 1, 0)</f>
        <v>1</v>
      </c>
      <c r="K2603" s="37">
        <f t="shared" si="727"/>
        <v>0</v>
      </c>
      <c r="L2603" s="37">
        <f t="shared" si="728"/>
        <v>71.06</v>
      </c>
      <c r="M2603" s="37">
        <v>0</v>
      </c>
      <c r="N2603" s="37">
        <f t="shared" si="729"/>
        <v>257</v>
      </c>
      <c r="O2603" s="37">
        <v>0</v>
      </c>
      <c r="P2603" s="37">
        <v>0</v>
      </c>
      <c r="Q2603" s="21">
        <f t="shared" si="730"/>
        <v>39.790999999999997</v>
      </c>
      <c r="R2603" s="21">
        <f t="shared" si="739"/>
        <v>108.54166666667027</v>
      </c>
      <c r="S2603" s="21">
        <f t="shared" si="740"/>
        <v>10.467714292428353</v>
      </c>
      <c r="T2603" s="21">
        <f t="shared" si="731"/>
        <v>86.147999999999996</v>
      </c>
      <c r="U2603" s="37">
        <f>VLOOKUP(Time_Zone, 'LSTM LookUp'!$B$5:$D$8, 3, FALSE)</f>
        <v>-75</v>
      </c>
      <c r="V2603" s="21">
        <f t="shared" si="741"/>
        <v>0.63389413319725452</v>
      </c>
      <c r="W2603" s="21">
        <f t="shared" si="732"/>
        <v>191.30647353329934</v>
      </c>
      <c r="X2603" s="21">
        <f t="shared" si="733"/>
        <v>-401.03033086838445</v>
      </c>
      <c r="Y2603" s="21">
        <f t="shared" si="734"/>
        <v>-144.03033086838445</v>
      </c>
      <c r="Z2603" s="21">
        <f t="shared" si="742"/>
        <v>-45.655099305363038</v>
      </c>
      <c r="AA2603" s="21">
        <f t="shared" si="735"/>
        <v>0</v>
      </c>
      <c r="AB2603" s="21">
        <f t="shared" si="736"/>
        <v>-45.655099305363038</v>
      </c>
      <c r="AC2603" s="21">
        <f t="shared" si="737"/>
        <v>71.06</v>
      </c>
      <c r="AD2603" s="21">
        <f t="shared" si="743"/>
        <v>-45.655099305363038</v>
      </c>
      <c r="AE2603" s="21" t="str">
        <f t="shared" si="738"/>
        <v>4/18/14:00</v>
      </c>
    </row>
    <row r="2604" spans="2:31">
      <c r="B2604" s="37">
        <v>4</v>
      </c>
      <c r="C2604" s="38">
        <v>18</v>
      </c>
      <c r="D2604" s="39">
        <v>15</v>
      </c>
      <c r="E2604" s="17">
        <v>21.1</v>
      </c>
      <c r="F2604" s="17">
        <v>317</v>
      </c>
      <c r="G2604" s="17">
        <v>563</v>
      </c>
      <c r="H2604" s="37">
        <f t="shared" si="726"/>
        <v>69.98</v>
      </c>
      <c r="I2604" s="37">
        <f>IF(H2604&lt;'Roof Calculator'!$G$8, 1, 0)</f>
        <v>0</v>
      </c>
      <c r="J2604" s="37">
        <f>IF(H2604&gt;='Roof Calculator'!$G$8, 1, 0)</f>
        <v>1</v>
      </c>
      <c r="K2604" s="37">
        <f t="shared" si="727"/>
        <v>0</v>
      </c>
      <c r="L2604" s="37">
        <f t="shared" si="728"/>
        <v>69.98</v>
      </c>
      <c r="M2604" s="37">
        <v>0</v>
      </c>
      <c r="N2604" s="37">
        <f t="shared" si="729"/>
        <v>317</v>
      </c>
      <c r="O2604" s="37">
        <v>0</v>
      </c>
      <c r="P2604" s="37">
        <v>0</v>
      </c>
      <c r="Q2604" s="21">
        <f t="shared" si="730"/>
        <v>39.790999999999997</v>
      </c>
      <c r="R2604" s="21">
        <f t="shared" si="739"/>
        <v>108.58333333333694</v>
      </c>
      <c r="S2604" s="21">
        <f t="shared" si="740"/>
        <v>10.482508379061857</v>
      </c>
      <c r="T2604" s="21">
        <f t="shared" si="731"/>
        <v>86.147999999999996</v>
      </c>
      <c r="U2604" s="37">
        <f>VLOOKUP(Time_Zone, 'LSTM LookUp'!$B$5:$D$8, 3, FALSE)</f>
        <v>-75</v>
      </c>
      <c r="V2604" s="21">
        <f t="shared" si="741"/>
        <v>0.6436527436385977</v>
      </c>
      <c r="W2604" s="21">
        <f t="shared" si="732"/>
        <v>206.30891318590966</v>
      </c>
      <c r="X2604" s="21">
        <f t="shared" si="733"/>
        <v>-315.76456453992523</v>
      </c>
      <c r="Y2604" s="21">
        <f t="shared" si="734"/>
        <v>1.2354354600747683</v>
      </c>
      <c r="Z2604" s="21">
        <f t="shared" si="742"/>
        <v>0.39161146318980955</v>
      </c>
      <c r="AA2604" s="21">
        <f t="shared" si="735"/>
        <v>0</v>
      </c>
      <c r="AB2604" s="21">
        <f t="shared" si="736"/>
        <v>0.39161146318980955</v>
      </c>
      <c r="AC2604" s="21">
        <f t="shared" si="737"/>
        <v>69.98</v>
      </c>
      <c r="AD2604" s="21">
        <f t="shared" si="743"/>
        <v>0.39161146318980955</v>
      </c>
      <c r="AE2604" s="21" t="str">
        <f t="shared" si="738"/>
        <v>4/18/15:00</v>
      </c>
    </row>
    <row r="2605" spans="2:31">
      <c r="B2605" s="37">
        <v>4</v>
      </c>
      <c r="C2605" s="38">
        <v>18</v>
      </c>
      <c r="D2605" s="39">
        <v>16</v>
      </c>
      <c r="E2605" s="17">
        <v>22.8</v>
      </c>
      <c r="F2605" s="17">
        <v>330</v>
      </c>
      <c r="G2605" s="17">
        <v>324</v>
      </c>
      <c r="H2605" s="37">
        <f t="shared" si="726"/>
        <v>73.040000000000006</v>
      </c>
      <c r="I2605" s="37">
        <f>IF(H2605&lt;'Roof Calculator'!$G$8, 1, 0)</f>
        <v>0</v>
      </c>
      <c r="J2605" s="37">
        <f>IF(H2605&gt;='Roof Calculator'!$G$8, 1, 0)</f>
        <v>1</v>
      </c>
      <c r="K2605" s="37">
        <f t="shared" si="727"/>
        <v>0</v>
      </c>
      <c r="L2605" s="37">
        <f t="shared" si="728"/>
        <v>73.040000000000006</v>
      </c>
      <c r="M2605" s="37">
        <v>0</v>
      </c>
      <c r="N2605" s="37">
        <f t="shared" si="729"/>
        <v>330</v>
      </c>
      <c r="O2605" s="37">
        <v>0</v>
      </c>
      <c r="P2605" s="37">
        <v>0</v>
      </c>
      <c r="Q2605" s="21">
        <f t="shared" si="730"/>
        <v>39.790999999999997</v>
      </c>
      <c r="R2605" s="21">
        <f t="shared" si="739"/>
        <v>108.62500000000361</v>
      </c>
      <c r="S2605" s="21">
        <f t="shared" si="740"/>
        <v>10.497297718424973</v>
      </c>
      <c r="T2605" s="21">
        <f t="shared" si="731"/>
        <v>86.147999999999996</v>
      </c>
      <c r="U2605" s="37">
        <f>VLOOKUP(Time_Zone, 'LSTM LookUp'!$B$5:$D$8, 3, FALSE)</f>
        <v>-75</v>
      </c>
      <c r="V2605" s="21">
        <f t="shared" si="741"/>
        <v>0.65339863516128793</v>
      </c>
      <c r="W2605" s="21">
        <f t="shared" si="732"/>
        <v>221.31134965879031</v>
      </c>
      <c r="X2605" s="21">
        <f t="shared" si="733"/>
        <v>-146.09167894537131</v>
      </c>
      <c r="Y2605" s="21">
        <f t="shared" si="734"/>
        <v>183.90832105462869</v>
      </c>
      <c r="Z2605" s="21">
        <f t="shared" si="742"/>
        <v>58.295725700333811</v>
      </c>
      <c r="AA2605" s="21">
        <f t="shared" si="735"/>
        <v>0</v>
      </c>
      <c r="AB2605" s="21">
        <f t="shared" si="736"/>
        <v>58.295725700333811</v>
      </c>
      <c r="AC2605" s="21">
        <f t="shared" si="737"/>
        <v>73.040000000000006</v>
      </c>
      <c r="AD2605" s="21">
        <f t="shared" si="743"/>
        <v>58.295725700333811</v>
      </c>
      <c r="AE2605" s="21" t="str">
        <f t="shared" si="738"/>
        <v>4/18/16:00</v>
      </c>
    </row>
    <row r="2606" spans="2:31">
      <c r="B2606" s="37">
        <v>4</v>
      </c>
      <c r="C2606" s="38">
        <v>18</v>
      </c>
      <c r="D2606" s="39">
        <v>17</v>
      </c>
      <c r="E2606" s="17">
        <v>21.7</v>
      </c>
      <c r="F2606" s="17">
        <v>192</v>
      </c>
      <c r="G2606" s="17">
        <v>374</v>
      </c>
      <c r="H2606" s="37">
        <f t="shared" si="726"/>
        <v>71.06</v>
      </c>
      <c r="I2606" s="37">
        <f>IF(H2606&lt;'Roof Calculator'!$G$8, 1, 0)</f>
        <v>0</v>
      </c>
      <c r="J2606" s="37">
        <f>IF(H2606&gt;='Roof Calculator'!$G$8, 1, 0)</f>
        <v>1</v>
      </c>
      <c r="K2606" s="37">
        <f t="shared" si="727"/>
        <v>0</v>
      </c>
      <c r="L2606" s="37">
        <f t="shared" si="728"/>
        <v>71.06</v>
      </c>
      <c r="M2606" s="37">
        <v>0</v>
      </c>
      <c r="N2606" s="37">
        <f t="shared" si="729"/>
        <v>192</v>
      </c>
      <c r="O2606" s="37">
        <v>0</v>
      </c>
      <c r="P2606" s="37">
        <v>0</v>
      </c>
      <c r="Q2606" s="21">
        <f t="shared" si="730"/>
        <v>39.790999999999997</v>
      </c>
      <c r="R2606" s="21">
        <f t="shared" si="739"/>
        <v>108.66666666667028</v>
      </c>
      <c r="S2606" s="21">
        <f t="shared" si="740"/>
        <v>10.512082303213353</v>
      </c>
      <c r="T2606" s="21">
        <f t="shared" si="731"/>
        <v>86.147999999999996</v>
      </c>
      <c r="U2606" s="37">
        <f>VLOOKUP(Time_Zone, 'LSTM LookUp'!$B$5:$D$8, 3, FALSE)</f>
        <v>-75</v>
      </c>
      <c r="V2606" s="21">
        <f t="shared" si="741"/>
        <v>0.66313179004691958</v>
      </c>
      <c r="W2606" s="21">
        <f t="shared" si="732"/>
        <v>236.3137829475117</v>
      </c>
      <c r="X2606" s="21">
        <f t="shared" si="733"/>
        <v>-113.04732946643689</v>
      </c>
      <c r="Y2606" s="21">
        <f t="shared" si="734"/>
        <v>78.952670533563108</v>
      </c>
      <c r="Z2606" s="21">
        <f t="shared" si="742"/>
        <v>25.026617601311532</v>
      </c>
      <c r="AA2606" s="21">
        <f t="shared" si="735"/>
        <v>0</v>
      </c>
      <c r="AB2606" s="21">
        <f t="shared" si="736"/>
        <v>25.026617601311532</v>
      </c>
      <c r="AC2606" s="21">
        <f t="shared" si="737"/>
        <v>71.06</v>
      </c>
      <c r="AD2606" s="21">
        <f t="shared" si="743"/>
        <v>25.026617601311532</v>
      </c>
      <c r="AE2606" s="21" t="str">
        <f t="shared" si="738"/>
        <v>4/18/17:00</v>
      </c>
    </row>
    <row r="2607" spans="2:31">
      <c r="B2607" s="37">
        <v>4</v>
      </c>
      <c r="C2607" s="38">
        <v>18</v>
      </c>
      <c r="D2607" s="39">
        <v>18</v>
      </c>
      <c r="E2607" s="17">
        <v>21.1</v>
      </c>
      <c r="F2607" s="17">
        <v>154</v>
      </c>
      <c r="G2607" s="17">
        <v>230</v>
      </c>
      <c r="H2607" s="37">
        <f t="shared" si="726"/>
        <v>69.98</v>
      </c>
      <c r="I2607" s="37">
        <f>IF(H2607&lt;'Roof Calculator'!$G$8, 1, 0)</f>
        <v>0</v>
      </c>
      <c r="J2607" s="37">
        <f>IF(H2607&gt;='Roof Calculator'!$G$8, 1, 0)</f>
        <v>1</v>
      </c>
      <c r="K2607" s="37">
        <f t="shared" si="727"/>
        <v>0</v>
      </c>
      <c r="L2607" s="37">
        <f t="shared" si="728"/>
        <v>69.98</v>
      </c>
      <c r="M2607" s="37">
        <v>0</v>
      </c>
      <c r="N2607" s="37">
        <f t="shared" si="729"/>
        <v>154</v>
      </c>
      <c r="O2607" s="37">
        <v>0</v>
      </c>
      <c r="P2607" s="37">
        <v>0</v>
      </c>
      <c r="Q2607" s="21">
        <f t="shared" si="730"/>
        <v>39.790999999999997</v>
      </c>
      <c r="R2607" s="21">
        <f t="shared" si="739"/>
        <v>108.70833333333695</v>
      </c>
      <c r="S2607" s="21">
        <f t="shared" si="740"/>
        <v>10.526862126122353</v>
      </c>
      <c r="T2607" s="21">
        <f t="shared" si="731"/>
        <v>86.147999999999996</v>
      </c>
      <c r="U2607" s="37">
        <f>VLOOKUP(Time_Zone, 'LSTM LookUp'!$B$5:$D$8, 3, FALSE)</f>
        <v>-75</v>
      </c>
      <c r="V2607" s="21">
        <f t="shared" si="741"/>
        <v>0.67285219060916113</v>
      </c>
      <c r="W2607" s="21">
        <f t="shared" si="732"/>
        <v>251.31621304765233</v>
      </c>
      <c r="X2607" s="21">
        <f t="shared" si="733"/>
        <v>-28.768717104943473</v>
      </c>
      <c r="Y2607" s="21">
        <f t="shared" si="734"/>
        <v>125.23128289505652</v>
      </c>
      <c r="Z2607" s="21">
        <f t="shared" si="742"/>
        <v>39.696129434962174</v>
      </c>
      <c r="AA2607" s="21">
        <f t="shared" si="735"/>
        <v>0</v>
      </c>
      <c r="AB2607" s="21">
        <f t="shared" si="736"/>
        <v>39.696129434962174</v>
      </c>
      <c r="AC2607" s="21">
        <f t="shared" si="737"/>
        <v>69.98</v>
      </c>
      <c r="AD2607" s="21">
        <f t="shared" si="743"/>
        <v>39.696129434962174</v>
      </c>
      <c r="AE2607" s="21" t="str">
        <f t="shared" si="738"/>
        <v>4/18/18:00</v>
      </c>
    </row>
    <row r="2608" spans="2:31">
      <c r="B2608" s="37">
        <v>4</v>
      </c>
      <c r="C2608" s="38">
        <v>18</v>
      </c>
      <c r="D2608" s="39">
        <v>19</v>
      </c>
      <c r="E2608" s="17">
        <v>20.6</v>
      </c>
      <c r="F2608" s="17">
        <v>76</v>
      </c>
      <c r="G2608" s="17">
        <v>120</v>
      </c>
      <c r="H2608" s="37">
        <f t="shared" si="726"/>
        <v>69.08</v>
      </c>
      <c r="I2608" s="37">
        <f>IF(H2608&lt;'Roof Calculator'!$G$8, 1, 0)</f>
        <v>0</v>
      </c>
      <c r="J2608" s="37">
        <f>IF(H2608&gt;='Roof Calculator'!$G$8, 1, 0)</f>
        <v>1</v>
      </c>
      <c r="K2608" s="37">
        <f t="shared" si="727"/>
        <v>0</v>
      </c>
      <c r="L2608" s="37">
        <f t="shared" si="728"/>
        <v>69.08</v>
      </c>
      <c r="M2608" s="37">
        <v>0</v>
      </c>
      <c r="N2608" s="37">
        <f t="shared" si="729"/>
        <v>76</v>
      </c>
      <c r="O2608" s="37">
        <v>0</v>
      </c>
      <c r="P2608" s="37">
        <v>0</v>
      </c>
      <c r="Q2608" s="21">
        <f t="shared" si="730"/>
        <v>39.790999999999997</v>
      </c>
      <c r="R2608" s="21">
        <f t="shared" si="739"/>
        <v>108.75000000000362</v>
      </c>
      <c r="S2608" s="21">
        <f t="shared" si="740"/>
        <v>10.541637179847019</v>
      </c>
      <c r="T2608" s="21">
        <f t="shared" si="731"/>
        <v>86.147999999999996</v>
      </c>
      <c r="U2608" s="37">
        <f>VLOOKUP(Time_Zone, 'LSTM LookUp'!$B$5:$D$8, 3, FALSE)</f>
        <v>-75</v>
      </c>
      <c r="V2608" s="21">
        <f t="shared" si="741"/>
        <v>0.68255981919379471</v>
      </c>
      <c r="W2608" s="21">
        <f t="shared" si="732"/>
        <v>266.31863995479847</v>
      </c>
      <c r="X2608" s="21">
        <f t="shared" si="733"/>
        <v>8.2299053965272364</v>
      </c>
      <c r="Y2608" s="21">
        <f t="shared" si="734"/>
        <v>84.229905396527244</v>
      </c>
      <c r="Z2608" s="21">
        <f t="shared" si="742"/>
        <v>26.699408882659881</v>
      </c>
      <c r="AA2608" s="21">
        <f t="shared" si="735"/>
        <v>0</v>
      </c>
      <c r="AB2608" s="21">
        <f t="shared" si="736"/>
        <v>26.699408882659881</v>
      </c>
      <c r="AC2608" s="21">
        <f t="shared" si="737"/>
        <v>69.08</v>
      </c>
      <c r="AD2608" s="21">
        <f t="shared" si="743"/>
        <v>26.699408882659881</v>
      </c>
      <c r="AE2608" s="21" t="str">
        <f t="shared" si="738"/>
        <v>4/18/19:00</v>
      </c>
    </row>
    <row r="2609" spans="2:31">
      <c r="B2609" s="37">
        <v>4</v>
      </c>
      <c r="C2609" s="38">
        <v>18</v>
      </c>
      <c r="D2609" s="39">
        <v>20</v>
      </c>
      <c r="E2609" s="17">
        <v>18.3</v>
      </c>
      <c r="F2609" s="17">
        <v>10</v>
      </c>
      <c r="G2609" s="17">
        <v>8</v>
      </c>
      <c r="H2609" s="37">
        <f t="shared" si="726"/>
        <v>64.94</v>
      </c>
      <c r="I2609" s="37">
        <f>IF(H2609&lt;'Roof Calculator'!$G$8, 1, 0)</f>
        <v>0</v>
      </c>
      <c r="J2609" s="37">
        <f>IF(H2609&gt;='Roof Calculator'!$G$8, 1, 0)</f>
        <v>1</v>
      </c>
      <c r="K2609" s="37">
        <f t="shared" si="727"/>
        <v>0</v>
      </c>
      <c r="L2609" s="37">
        <f t="shared" si="728"/>
        <v>64.94</v>
      </c>
      <c r="M2609" s="37">
        <v>0</v>
      </c>
      <c r="N2609" s="37">
        <f t="shared" si="729"/>
        <v>10</v>
      </c>
      <c r="O2609" s="37">
        <v>0</v>
      </c>
      <c r="P2609" s="37">
        <v>0</v>
      </c>
      <c r="Q2609" s="21">
        <f t="shared" si="730"/>
        <v>39.790999999999997</v>
      </c>
      <c r="R2609" s="21">
        <f t="shared" si="739"/>
        <v>108.7916666666703</v>
      </c>
      <c r="S2609" s="21">
        <f t="shared" si="740"/>
        <v>10.556407457082068</v>
      </c>
      <c r="T2609" s="21">
        <f t="shared" si="731"/>
        <v>86.147999999999996</v>
      </c>
      <c r="U2609" s="37">
        <f>VLOOKUP(Time_Zone, 'LSTM LookUp'!$B$5:$D$8, 3, FALSE)</f>
        <v>-75</v>
      </c>
      <c r="V2609" s="21">
        <f t="shared" si="741"/>
        <v>0.69225465817872867</v>
      </c>
      <c r="W2609" s="21">
        <f t="shared" si="732"/>
        <v>281.32106366454468</v>
      </c>
      <c r="X2609" s="21">
        <f t="shared" si="733"/>
        <v>2.1242730981000255</v>
      </c>
      <c r="Y2609" s="21">
        <f t="shared" si="734"/>
        <v>12.124273098100026</v>
      </c>
      <c r="Z2609" s="21">
        <f t="shared" si="742"/>
        <v>3.8431828140763002</v>
      </c>
      <c r="AA2609" s="21">
        <f t="shared" si="735"/>
        <v>0</v>
      </c>
      <c r="AB2609" s="21">
        <f t="shared" si="736"/>
        <v>3.8431828140763002</v>
      </c>
      <c r="AC2609" s="21">
        <f t="shared" si="737"/>
        <v>64.94</v>
      </c>
      <c r="AD2609" s="21">
        <f t="shared" si="743"/>
        <v>3.8431828140763002</v>
      </c>
      <c r="AE2609" s="21" t="str">
        <f t="shared" si="738"/>
        <v>4/18/20:00</v>
      </c>
    </row>
    <row r="2610" spans="2:31">
      <c r="B2610" s="37">
        <v>4</v>
      </c>
      <c r="C2610" s="38">
        <v>18</v>
      </c>
      <c r="D2610" s="39">
        <v>21</v>
      </c>
      <c r="E2610" s="17">
        <v>17.2</v>
      </c>
      <c r="F2610" s="17">
        <v>0</v>
      </c>
      <c r="G2610" s="17">
        <v>0</v>
      </c>
      <c r="H2610" s="37">
        <f t="shared" si="726"/>
        <v>62.959999999999994</v>
      </c>
      <c r="I2610" s="37">
        <f>IF(H2610&lt;'Roof Calculator'!$G$8, 1, 0)</f>
        <v>0</v>
      </c>
      <c r="J2610" s="37">
        <f>IF(H2610&gt;='Roof Calculator'!$G$8, 1, 0)</f>
        <v>1</v>
      </c>
      <c r="K2610" s="37">
        <f t="shared" si="727"/>
        <v>0</v>
      </c>
      <c r="L2610" s="37">
        <f t="shared" si="728"/>
        <v>62.959999999999994</v>
      </c>
      <c r="M2610" s="37">
        <v>0</v>
      </c>
      <c r="N2610" s="37">
        <f t="shared" si="729"/>
        <v>0</v>
      </c>
      <c r="O2610" s="37">
        <v>0</v>
      </c>
      <c r="P2610" s="37">
        <v>0</v>
      </c>
      <c r="Q2610" s="21">
        <f t="shared" si="730"/>
        <v>39.790999999999997</v>
      </c>
      <c r="R2610" s="21">
        <f t="shared" si="739"/>
        <v>108.83333333333697</v>
      </c>
      <c r="S2610" s="21">
        <f t="shared" si="740"/>
        <v>10.571172950521925</v>
      </c>
      <c r="T2610" s="21">
        <f t="shared" si="731"/>
        <v>86.147999999999996</v>
      </c>
      <c r="U2610" s="37">
        <f>VLOOKUP(Time_Zone, 'LSTM LookUp'!$B$5:$D$8, 3, FALSE)</f>
        <v>-75</v>
      </c>
      <c r="V2610" s="21">
        <f t="shared" si="741"/>
        <v>0.70193668997406422</v>
      </c>
      <c r="W2610" s="21">
        <f t="shared" si="732"/>
        <v>296.32348417249352</v>
      </c>
      <c r="X2610" s="21">
        <f t="shared" si="733"/>
        <v>0</v>
      </c>
      <c r="Y2610" s="21">
        <f t="shared" si="734"/>
        <v>0</v>
      </c>
      <c r="Z2610" s="21">
        <f t="shared" si="742"/>
        <v>0</v>
      </c>
      <c r="AA2610" s="21">
        <f t="shared" si="735"/>
        <v>0</v>
      </c>
      <c r="AB2610" s="21">
        <f t="shared" si="736"/>
        <v>0</v>
      </c>
      <c r="AC2610" s="21">
        <f t="shared" si="737"/>
        <v>62.959999999999994</v>
      </c>
      <c r="AD2610" s="21">
        <f t="shared" si="743"/>
        <v>0</v>
      </c>
      <c r="AE2610" s="21" t="str">
        <f t="shared" si="738"/>
        <v>4/18/21:00</v>
      </c>
    </row>
    <row r="2611" spans="2:31">
      <c r="B2611" s="37">
        <v>4</v>
      </c>
      <c r="C2611" s="38">
        <v>18</v>
      </c>
      <c r="D2611" s="39">
        <v>22</v>
      </c>
      <c r="E2611" s="17">
        <v>16.7</v>
      </c>
      <c r="F2611" s="17">
        <v>0</v>
      </c>
      <c r="G2611" s="17">
        <v>0</v>
      </c>
      <c r="H2611" s="37">
        <f t="shared" si="726"/>
        <v>62.059999999999995</v>
      </c>
      <c r="I2611" s="37">
        <f>IF(H2611&lt;'Roof Calculator'!$G$8, 1, 0)</f>
        <v>0</v>
      </c>
      <c r="J2611" s="37">
        <f>IF(H2611&gt;='Roof Calculator'!$G$8, 1, 0)</f>
        <v>1</v>
      </c>
      <c r="K2611" s="37">
        <f t="shared" si="727"/>
        <v>0</v>
      </c>
      <c r="L2611" s="37">
        <f t="shared" si="728"/>
        <v>62.059999999999995</v>
      </c>
      <c r="M2611" s="37">
        <v>0</v>
      </c>
      <c r="N2611" s="37">
        <f t="shared" si="729"/>
        <v>0</v>
      </c>
      <c r="O2611" s="37">
        <v>0</v>
      </c>
      <c r="P2611" s="37">
        <v>0</v>
      </c>
      <c r="Q2611" s="21">
        <f t="shared" si="730"/>
        <v>39.790999999999997</v>
      </c>
      <c r="R2611" s="21">
        <f t="shared" si="739"/>
        <v>108.87500000000364</v>
      </c>
      <c r="S2611" s="21">
        <f t="shared" si="740"/>
        <v>10.585933652860692</v>
      </c>
      <c r="T2611" s="21">
        <f t="shared" si="731"/>
        <v>86.147999999999996</v>
      </c>
      <c r="U2611" s="37">
        <f>VLOOKUP(Time_Zone, 'LSTM LookUp'!$B$5:$D$8, 3, FALSE)</f>
        <v>-75</v>
      </c>
      <c r="V2611" s="21">
        <f t="shared" si="741"/>
        <v>0.71160589702209598</v>
      </c>
      <c r="W2611" s="21">
        <f t="shared" si="732"/>
        <v>311.32590147425549</v>
      </c>
      <c r="X2611" s="21">
        <f t="shared" si="733"/>
        <v>0</v>
      </c>
      <c r="Y2611" s="21">
        <f t="shared" si="734"/>
        <v>0</v>
      </c>
      <c r="Z2611" s="21">
        <f t="shared" si="742"/>
        <v>0</v>
      </c>
      <c r="AA2611" s="21">
        <f t="shared" si="735"/>
        <v>0</v>
      </c>
      <c r="AB2611" s="21">
        <f t="shared" si="736"/>
        <v>0</v>
      </c>
      <c r="AC2611" s="21">
        <f t="shared" si="737"/>
        <v>62.059999999999995</v>
      </c>
      <c r="AD2611" s="21">
        <f t="shared" si="743"/>
        <v>0</v>
      </c>
      <c r="AE2611" s="21" t="str">
        <f t="shared" si="738"/>
        <v>4/18/22:00</v>
      </c>
    </row>
    <row r="2612" spans="2:31">
      <c r="B2612" s="37">
        <v>4</v>
      </c>
      <c r="C2612" s="38">
        <v>18</v>
      </c>
      <c r="D2612" s="39">
        <v>23</v>
      </c>
      <c r="E2612" s="17">
        <v>15.6</v>
      </c>
      <c r="F2612" s="17">
        <v>0</v>
      </c>
      <c r="G2612" s="17">
        <v>0</v>
      </c>
      <c r="H2612" s="37">
        <f t="shared" si="726"/>
        <v>60.08</v>
      </c>
      <c r="I2612" s="37">
        <f>IF(H2612&lt;'Roof Calculator'!$G$8, 1, 0)</f>
        <v>0</v>
      </c>
      <c r="J2612" s="37">
        <f>IF(H2612&gt;='Roof Calculator'!$G$8, 1, 0)</f>
        <v>1</v>
      </c>
      <c r="K2612" s="37">
        <f t="shared" si="727"/>
        <v>0</v>
      </c>
      <c r="L2612" s="37">
        <f t="shared" si="728"/>
        <v>60.08</v>
      </c>
      <c r="M2612" s="37">
        <v>0</v>
      </c>
      <c r="N2612" s="37">
        <f t="shared" si="729"/>
        <v>0</v>
      </c>
      <c r="O2612" s="37">
        <v>0</v>
      </c>
      <c r="P2612" s="37">
        <v>0</v>
      </c>
      <c r="Q2612" s="21">
        <f t="shared" si="730"/>
        <v>39.790999999999997</v>
      </c>
      <c r="R2612" s="21">
        <f t="shared" si="739"/>
        <v>108.91666666667031</v>
      </c>
      <c r="S2612" s="21">
        <f t="shared" si="740"/>
        <v>10.600689556792172</v>
      </c>
      <c r="T2612" s="21">
        <f t="shared" si="731"/>
        <v>86.147999999999996</v>
      </c>
      <c r="U2612" s="37">
        <f>VLOOKUP(Time_Zone, 'LSTM LookUp'!$B$5:$D$8, 3, FALSE)</f>
        <v>-75</v>
      </c>
      <c r="V2612" s="21">
        <f t="shared" si="741"/>
        <v>0.72126226179738062</v>
      </c>
      <c r="W2612" s="21">
        <f t="shared" si="732"/>
        <v>326.32831556544932</v>
      </c>
      <c r="X2612" s="21">
        <f t="shared" si="733"/>
        <v>0</v>
      </c>
      <c r="Y2612" s="21">
        <f t="shared" si="734"/>
        <v>0</v>
      </c>
      <c r="Z2612" s="21">
        <f t="shared" si="742"/>
        <v>0</v>
      </c>
      <c r="AA2612" s="21">
        <f t="shared" si="735"/>
        <v>0</v>
      </c>
      <c r="AB2612" s="21">
        <f t="shared" si="736"/>
        <v>0</v>
      </c>
      <c r="AC2612" s="21">
        <f t="shared" si="737"/>
        <v>60.08</v>
      </c>
      <c r="AD2612" s="21">
        <f t="shared" si="743"/>
        <v>0</v>
      </c>
      <c r="AE2612" s="21" t="str">
        <f t="shared" si="738"/>
        <v>4/18/23:00</v>
      </c>
    </row>
    <row r="2613" spans="2:31">
      <c r="B2613" s="37">
        <v>4</v>
      </c>
      <c r="C2613" s="38">
        <v>18</v>
      </c>
      <c r="D2613" s="39">
        <v>24</v>
      </c>
      <c r="E2613" s="17">
        <v>15</v>
      </c>
      <c r="F2613" s="17">
        <v>0</v>
      </c>
      <c r="G2613" s="17">
        <v>0</v>
      </c>
      <c r="H2613" s="37">
        <f t="shared" si="726"/>
        <v>59</v>
      </c>
      <c r="I2613" s="37">
        <f>IF(H2613&lt;'Roof Calculator'!$G$8, 1, 0)</f>
        <v>0</v>
      </c>
      <c r="J2613" s="37">
        <f>IF(H2613&gt;='Roof Calculator'!$G$8, 1, 0)</f>
        <v>1</v>
      </c>
      <c r="K2613" s="37">
        <f t="shared" si="727"/>
        <v>0</v>
      </c>
      <c r="L2613" s="37">
        <f t="shared" si="728"/>
        <v>59</v>
      </c>
      <c r="M2613" s="37">
        <v>0</v>
      </c>
      <c r="N2613" s="37">
        <f t="shared" si="729"/>
        <v>0</v>
      </c>
      <c r="O2613" s="37">
        <v>0</v>
      </c>
      <c r="P2613" s="37">
        <v>0</v>
      </c>
      <c r="Q2613" s="21">
        <f t="shared" si="730"/>
        <v>39.790999999999997</v>
      </c>
      <c r="R2613" s="21">
        <f t="shared" si="739"/>
        <v>108.95833333333698</v>
      </c>
      <c r="S2613" s="21">
        <f t="shared" si="740"/>
        <v>10.615440655009861</v>
      </c>
      <c r="T2613" s="21">
        <f t="shared" si="731"/>
        <v>86.147999999999996</v>
      </c>
      <c r="U2613" s="37">
        <f>VLOOKUP(Time_Zone, 'LSTM LookUp'!$B$5:$D$8, 3, FALSE)</f>
        <v>-75</v>
      </c>
      <c r="V2613" s="21">
        <f t="shared" si="741"/>
        <v>0.73090576680674402</v>
      </c>
      <c r="W2613" s="21">
        <f t="shared" si="732"/>
        <v>341.33072644170164</v>
      </c>
      <c r="X2613" s="21">
        <f t="shared" si="733"/>
        <v>0</v>
      </c>
      <c r="Y2613" s="21">
        <f t="shared" si="734"/>
        <v>0</v>
      </c>
      <c r="Z2613" s="21">
        <f t="shared" si="742"/>
        <v>0</v>
      </c>
      <c r="AA2613" s="21">
        <f t="shared" si="735"/>
        <v>0</v>
      </c>
      <c r="AB2613" s="21">
        <f t="shared" si="736"/>
        <v>0</v>
      </c>
      <c r="AC2613" s="21">
        <f t="shared" si="737"/>
        <v>59</v>
      </c>
      <c r="AD2613" s="21">
        <f t="shared" si="743"/>
        <v>0</v>
      </c>
      <c r="AE2613" s="21" t="str">
        <f t="shared" si="738"/>
        <v>4/18/24:00</v>
      </c>
    </row>
    <row r="2614" spans="2:31">
      <c r="B2614" s="37">
        <v>4</v>
      </c>
      <c r="C2614" s="38">
        <v>19</v>
      </c>
      <c r="D2614" s="39">
        <v>1</v>
      </c>
      <c r="E2614" s="17">
        <v>13.9</v>
      </c>
      <c r="F2614" s="17">
        <v>0</v>
      </c>
      <c r="G2614" s="17">
        <v>0</v>
      </c>
      <c r="H2614" s="37">
        <f t="shared" si="726"/>
        <v>57.02</v>
      </c>
      <c r="I2614" s="37">
        <f>IF(H2614&lt;'Roof Calculator'!$G$8, 1, 0)</f>
        <v>0</v>
      </c>
      <c r="J2614" s="37">
        <f>IF(H2614&gt;='Roof Calculator'!$G$8, 1, 0)</f>
        <v>1</v>
      </c>
      <c r="K2614" s="37">
        <f t="shared" si="727"/>
        <v>0</v>
      </c>
      <c r="L2614" s="37">
        <f t="shared" si="728"/>
        <v>57.02</v>
      </c>
      <c r="M2614" s="37">
        <v>0</v>
      </c>
      <c r="N2614" s="37">
        <f t="shared" si="729"/>
        <v>0</v>
      </c>
      <c r="O2614" s="37">
        <v>0</v>
      </c>
      <c r="P2614" s="37">
        <v>0</v>
      </c>
      <c r="Q2614" s="21">
        <f t="shared" si="730"/>
        <v>39.790999999999997</v>
      </c>
      <c r="R2614" s="21">
        <f t="shared" si="739"/>
        <v>109.00000000000365</v>
      </c>
      <c r="S2614" s="21">
        <f t="shared" si="740"/>
        <v>10.630186940206954</v>
      </c>
      <c r="T2614" s="21">
        <f t="shared" si="731"/>
        <v>86.147999999999996</v>
      </c>
      <c r="U2614" s="37">
        <f>VLOOKUP(Time_Zone, 'LSTM LookUp'!$B$5:$D$8, 3, FALSE)</f>
        <v>-75</v>
      </c>
      <c r="V2614" s="21">
        <f t="shared" si="741"/>
        <v>0.74053639458933551</v>
      </c>
      <c r="W2614" s="21">
        <f t="shared" si="732"/>
        <v>-3.6668659013526828</v>
      </c>
      <c r="X2614" s="21">
        <f t="shared" si="733"/>
        <v>0</v>
      </c>
      <c r="Y2614" s="21">
        <f t="shared" si="734"/>
        <v>0</v>
      </c>
      <c r="Z2614" s="21">
        <f t="shared" si="742"/>
        <v>0</v>
      </c>
      <c r="AA2614" s="21">
        <f t="shared" si="735"/>
        <v>0</v>
      </c>
      <c r="AB2614" s="21">
        <f t="shared" si="736"/>
        <v>0</v>
      </c>
      <c r="AC2614" s="21">
        <f t="shared" si="737"/>
        <v>57.02</v>
      </c>
      <c r="AD2614" s="21">
        <f t="shared" si="743"/>
        <v>0</v>
      </c>
      <c r="AE2614" s="21" t="str">
        <f t="shared" si="738"/>
        <v>4/19/1:00</v>
      </c>
    </row>
    <row r="2615" spans="2:31">
      <c r="B2615" s="37">
        <v>4</v>
      </c>
      <c r="C2615" s="38">
        <v>19</v>
      </c>
      <c r="D2615" s="39">
        <v>2</v>
      </c>
      <c r="E2615" s="17">
        <v>13.3</v>
      </c>
      <c r="F2615" s="17">
        <v>0</v>
      </c>
      <c r="G2615" s="17">
        <v>0</v>
      </c>
      <c r="H2615" s="37">
        <f t="shared" si="726"/>
        <v>55.94</v>
      </c>
      <c r="I2615" s="37">
        <f>IF(H2615&lt;'Roof Calculator'!$G$8, 1, 0)</f>
        <v>0</v>
      </c>
      <c r="J2615" s="37">
        <f>IF(H2615&gt;='Roof Calculator'!$G$8, 1, 0)</f>
        <v>1</v>
      </c>
      <c r="K2615" s="37">
        <f t="shared" si="727"/>
        <v>0</v>
      </c>
      <c r="L2615" s="37">
        <f t="shared" si="728"/>
        <v>55.94</v>
      </c>
      <c r="M2615" s="37">
        <v>0</v>
      </c>
      <c r="N2615" s="37">
        <f t="shared" si="729"/>
        <v>0</v>
      </c>
      <c r="O2615" s="37">
        <v>0</v>
      </c>
      <c r="P2615" s="37">
        <v>0</v>
      </c>
      <c r="Q2615" s="21">
        <f t="shared" si="730"/>
        <v>39.790999999999997</v>
      </c>
      <c r="R2615" s="21">
        <f t="shared" si="739"/>
        <v>109.04166666667032</v>
      </c>
      <c r="S2615" s="21">
        <f t="shared" si="740"/>
        <v>10.644928405076344</v>
      </c>
      <c r="T2615" s="21">
        <f t="shared" si="731"/>
        <v>86.147999999999996</v>
      </c>
      <c r="U2615" s="37">
        <f>VLOOKUP(Time_Zone, 'LSTM LookUp'!$B$5:$D$8, 3, FALSE)</f>
        <v>-75</v>
      </c>
      <c r="V2615" s="21">
        <f t="shared" si="741"/>
        <v>0.75015412771664969</v>
      </c>
      <c r="W2615" s="21">
        <f t="shared" si="732"/>
        <v>11.335538531929155</v>
      </c>
      <c r="X2615" s="21">
        <f t="shared" si="733"/>
        <v>0</v>
      </c>
      <c r="Y2615" s="21">
        <f t="shared" si="734"/>
        <v>0</v>
      </c>
      <c r="Z2615" s="21">
        <f t="shared" si="742"/>
        <v>0</v>
      </c>
      <c r="AA2615" s="21">
        <f t="shared" si="735"/>
        <v>0</v>
      </c>
      <c r="AB2615" s="21">
        <f t="shared" si="736"/>
        <v>0</v>
      </c>
      <c r="AC2615" s="21">
        <f t="shared" si="737"/>
        <v>55.94</v>
      </c>
      <c r="AD2615" s="21">
        <f t="shared" si="743"/>
        <v>0</v>
      </c>
      <c r="AE2615" s="21" t="str">
        <f t="shared" si="738"/>
        <v>4/19/2:00</v>
      </c>
    </row>
    <row r="2616" spans="2:31">
      <c r="B2616" s="37">
        <v>4</v>
      </c>
      <c r="C2616" s="38">
        <v>19</v>
      </c>
      <c r="D2616" s="39">
        <v>3</v>
      </c>
      <c r="E2616" s="17">
        <v>11.1</v>
      </c>
      <c r="F2616" s="17">
        <v>0</v>
      </c>
      <c r="G2616" s="17">
        <v>0</v>
      </c>
      <c r="H2616" s="37">
        <f t="shared" si="726"/>
        <v>51.98</v>
      </c>
      <c r="I2616" s="37">
        <f>IF(H2616&lt;'Roof Calculator'!$G$8, 1, 0)</f>
        <v>1</v>
      </c>
      <c r="J2616" s="37">
        <f>IF(H2616&gt;='Roof Calculator'!$G$8, 1, 0)</f>
        <v>0</v>
      </c>
      <c r="K2616" s="37">
        <f t="shared" si="727"/>
        <v>51.98</v>
      </c>
      <c r="L2616" s="37">
        <f t="shared" si="728"/>
        <v>0</v>
      </c>
      <c r="M2616" s="37">
        <v>0</v>
      </c>
      <c r="N2616" s="37">
        <f t="shared" si="729"/>
        <v>0</v>
      </c>
      <c r="O2616" s="37">
        <v>0</v>
      </c>
      <c r="P2616" s="37">
        <v>0</v>
      </c>
      <c r="Q2616" s="21">
        <f t="shared" si="730"/>
        <v>39.790999999999997</v>
      </c>
      <c r="R2616" s="21">
        <f t="shared" si="739"/>
        <v>109.08333333333699</v>
      </c>
      <c r="S2616" s="21">
        <f t="shared" si="740"/>
        <v>10.659665042310621</v>
      </c>
      <c r="T2616" s="21">
        <f t="shared" si="731"/>
        <v>86.147999999999996</v>
      </c>
      <c r="U2616" s="37">
        <f>VLOOKUP(Time_Zone, 'LSTM LookUp'!$B$5:$D$8, 3, FALSE)</f>
        <v>-75</v>
      </c>
      <c r="V2616" s="21">
        <f t="shared" si="741"/>
        <v>0.75975894879256622</v>
      </c>
      <c r="W2616" s="21">
        <f t="shared" si="732"/>
        <v>26.33793973719812</v>
      </c>
      <c r="X2616" s="21">
        <f t="shared" si="733"/>
        <v>0</v>
      </c>
      <c r="Y2616" s="21">
        <f t="shared" si="734"/>
        <v>0</v>
      </c>
      <c r="Z2616" s="21">
        <f t="shared" si="742"/>
        <v>0</v>
      </c>
      <c r="AA2616" s="21">
        <f t="shared" si="735"/>
        <v>0</v>
      </c>
      <c r="AB2616" s="21">
        <f t="shared" si="736"/>
        <v>0</v>
      </c>
      <c r="AC2616" s="21">
        <f t="shared" si="737"/>
        <v>0</v>
      </c>
      <c r="AD2616" s="21">
        <f t="shared" si="743"/>
        <v>0</v>
      </c>
      <c r="AE2616" s="21" t="str">
        <f t="shared" si="738"/>
        <v>4/19/3:00</v>
      </c>
    </row>
    <row r="2617" spans="2:31">
      <c r="B2617" s="37">
        <v>4</v>
      </c>
      <c r="C2617" s="38">
        <v>19</v>
      </c>
      <c r="D2617" s="39">
        <v>4</v>
      </c>
      <c r="E2617" s="17">
        <v>11.7</v>
      </c>
      <c r="F2617" s="17">
        <v>0</v>
      </c>
      <c r="G2617" s="17">
        <v>0</v>
      </c>
      <c r="H2617" s="37">
        <f t="shared" si="726"/>
        <v>53.06</v>
      </c>
      <c r="I2617" s="37">
        <f>IF(H2617&lt;'Roof Calculator'!$G$8, 1, 0)</f>
        <v>1</v>
      </c>
      <c r="J2617" s="37">
        <f>IF(H2617&gt;='Roof Calculator'!$G$8, 1, 0)</f>
        <v>0</v>
      </c>
      <c r="K2617" s="37">
        <f t="shared" si="727"/>
        <v>53.06</v>
      </c>
      <c r="L2617" s="37">
        <f t="shared" si="728"/>
        <v>0</v>
      </c>
      <c r="M2617" s="37">
        <v>0</v>
      </c>
      <c r="N2617" s="37">
        <f t="shared" si="729"/>
        <v>0</v>
      </c>
      <c r="O2617" s="37">
        <v>0</v>
      </c>
      <c r="P2617" s="37">
        <v>0</v>
      </c>
      <c r="Q2617" s="21">
        <f t="shared" si="730"/>
        <v>39.790999999999997</v>
      </c>
      <c r="R2617" s="21">
        <f t="shared" si="739"/>
        <v>109.12500000000367</v>
      </c>
      <c r="S2617" s="21">
        <f t="shared" si="740"/>
        <v>10.674396844602086</v>
      </c>
      <c r="T2617" s="21">
        <f t="shared" si="731"/>
        <v>86.147999999999996</v>
      </c>
      <c r="U2617" s="37">
        <f>VLOOKUP(Time_Zone, 'LSTM LookUp'!$B$5:$D$8, 3, FALSE)</f>
        <v>-75</v>
      </c>
      <c r="V2617" s="21">
        <f t="shared" si="741"/>
        <v>0.76935084045338598</v>
      </c>
      <c r="W2617" s="21">
        <f t="shared" si="732"/>
        <v>41.340337710113346</v>
      </c>
      <c r="X2617" s="21">
        <f t="shared" si="733"/>
        <v>0</v>
      </c>
      <c r="Y2617" s="21">
        <f t="shared" si="734"/>
        <v>0</v>
      </c>
      <c r="Z2617" s="21">
        <f t="shared" si="742"/>
        <v>0</v>
      </c>
      <c r="AA2617" s="21">
        <f t="shared" si="735"/>
        <v>0</v>
      </c>
      <c r="AB2617" s="21">
        <f t="shared" si="736"/>
        <v>0</v>
      </c>
      <c r="AC2617" s="21">
        <f t="shared" si="737"/>
        <v>0</v>
      </c>
      <c r="AD2617" s="21">
        <f t="shared" si="743"/>
        <v>0</v>
      </c>
      <c r="AE2617" s="21" t="str">
        <f t="shared" si="738"/>
        <v>4/19/4:00</v>
      </c>
    </row>
    <row r="2618" spans="2:31">
      <c r="B2618" s="37">
        <v>4</v>
      </c>
      <c r="C2618" s="38">
        <v>19</v>
      </c>
      <c r="D2618" s="39">
        <v>5</v>
      </c>
      <c r="E2618" s="17">
        <v>10</v>
      </c>
      <c r="F2618" s="17">
        <v>0</v>
      </c>
      <c r="G2618" s="17">
        <v>0</v>
      </c>
      <c r="H2618" s="37">
        <f t="shared" si="726"/>
        <v>50</v>
      </c>
      <c r="I2618" s="37">
        <f>IF(H2618&lt;'Roof Calculator'!$G$8, 1, 0)</f>
        <v>1</v>
      </c>
      <c r="J2618" s="37">
        <f>IF(H2618&gt;='Roof Calculator'!$G$8, 1, 0)</f>
        <v>0</v>
      </c>
      <c r="K2618" s="37">
        <f t="shared" si="727"/>
        <v>50</v>
      </c>
      <c r="L2618" s="37">
        <f t="shared" si="728"/>
        <v>0</v>
      </c>
      <c r="M2618" s="37">
        <v>0</v>
      </c>
      <c r="N2618" s="37">
        <f t="shared" si="729"/>
        <v>0</v>
      </c>
      <c r="O2618" s="37">
        <v>0</v>
      </c>
      <c r="P2618" s="37">
        <v>0</v>
      </c>
      <c r="Q2618" s="21">
        <f t="shared" si="730"/>
        <v>39.790999999999997</v>
      </c>
      <c r="R2618" s="21">
        <f t="shared" si="739"/>
        <v>109.16666666667034</v>
      </c>
      <c r="S2618" s="21">
        <f t="shared" si="740"/>
        <v>10.689123804642731</v>
      </c>
      <c r="T2618" s="21">
        <f t="shared" si="731"/>
        <v>86.147999999999996</v>
      </c>
      <c r="U2618" s="37">
        <f>VLOOKUP(Time_Zone, 'LSTM LookUp'!$B$5:$D$8, 3, FALSE)</f>
        <v>-75</v>
      </c>
      <c r="V2618" s="21">
        <f t="shared" si="741"/>
        <v>0.77892978536786694</v>
      </c>
      <c r="W2618" s="21">
        <f t="shared" si="732"/>
        <v>56.342732446341969</v>
      </c>
      <c r="X2618" s="21">
        <f t="shared" si="733"/>
        <v>0</v>
      </c>
      <c r="Y2618" s="21">
        <f t="shared" si="734"/>
        <v>0</v>
      </c>
      <c r="Z2618" s="21">
        <f t="shared" si="742"/>
        <v>0</v>
      </c>
      <c r="AA2618" s="21">
        <f t="shared" si="735"/>
        <v>0</v>
      </c>
      <c r="AB2618" s="21">
        <f t="shared" si="736"/>
        <v>0</v>
      </c>
      <c r="AC2618" s="21">
        <f t="shared" si="737"/>
        <v>0</v>
      </c>
      <c r="AD2618" s="21">
        <f t="shared" si="743"/>
        <v>0</v>
      </c>
      <c r="AE2618" s="21" t="str">
        <f t="shared" si="738"/>
        <v>4/19/5:00</v>
      </c>
    </row>
    <row r="2619" spans="2:31">
      <c r="B2619" s="37">
        <v>4</v>
      </c>
      <c r="C2619" s="38">
        <v>19</v>
      </c>
      <c r="D2619" s="39">
        <v>6</v>
      </c>
      <c r="E2619" s="17">
        <v>10</v>
      </c>
      <c r="F2619" s="17">
        <v>0</v>
      </c>
      <c r="G2619" s="17">
        <v>0</v>
      </c>
      <c r="H2619" s="37">
        <f t="shared" si="726"/>
        <v>50</v>
      </c>
      <c r="I2619" s="37">
        <f>IF(H2619&lt;'Roof Calculator'!$G$8, 1, 0)</f>
        <v>1</v>
      </c>
      <c r="J2619" s="37">
        <f>IF(H2619&gt;='Roof Calculator'!$G$8, 1, 0)</f>
        <v>0</v>
      </c>
      <c r="K2619" s="37">
        <f t="shared" si="727"/>
        <v>50</v>
      </c>
      <c r="L2619" s="37">
        <f t="shared" si="728"/>
        <v>0</v>
      </c>
      <c r="M2619" s="37">
        <v>0</v>
      </c>
      <c r="N2619" s="37">
        <f t="shared" si="729"/>
        <v>0</v>
      </c>
      <c r="O2619" s="37">
        <v>0</v>
      </c>
      <c r="P2619" s="37">
        <v>0</v>
      </c>
      <c r="Q2619" s="21">
        <f t="shared" si="730"/>
        <v>39.790999999999997</v>
      </c>
      <c r="R2619" s="21">
        <f t="shared" si="739"/>
        <v>109.20833333333701</v>
      </c>
      <c r="S2619" s="21">
        <f t="shared" si="740"/>
        <v>10.703845915124271</v>
      </c>
      <c r="T2619" s="21">
        <f t="shared" si="731"/>
        <v>86.147999999999996</v>
      </c>
      <c r="U2619" s="37">
        <f>VLOOKUP(Time_Zone, 'LSTM LookUp'!$B$5:$D$8, 3, FALSE)</f>
        <v>-75</v>
      </c>
      <c r="V2619" s="21">
        <f t="shared" si="741"/>
        <v>0.78849576623724837</v>
      </c>
      <c r="W2619" s="21">
        <f t="shared" si="732"/>
        <v>71.345123941559322</v>
      </c>
      <c r="X2619" s="21">
        <f t="shared" si="733"/>
        <v>0</v>
      </c>
      <c r="Y2619" s="21">
        <f t="shared" si="734"/>
        <v>0</v>
      </c>
      <c r="Z2619" s="21">
        <f t="shared" si="742"/>
        <v>0</v>
      </c>
      <c r="AA2619" s="21">
        <f t="shared" si="735"/>
        <v>0</v>
      </c>
      <c r="AB2619" s="21">
        <f t="shared" si="736"/>
        <v>0</v>
      </c>
      <c r="AC2619" s="21">
        <f t="shared" si="737"/>
        <v>0</v>
      </c>
      <c r="AD2619" s="21">
        <f t="shared" si="743"/>
        <v>0</v>
      </c>
      <c r="AE2619" s="21" t="str">
        <f t="shared" si="738"/>
        <v>4/19/6:00</v>
      </c>
    </row>
    <row r="2620" spans="2:31">
      <c r="B2620" s="37">
        <v>4</v>
      </c>
      <c r="C2620" s="38">
        <v>19</v>
      </c>
      <c r="D2620" s="39">
        <v>7</v>
      </c>
      <c r="E2620" s="17">
        <v>11.1</v>
      </c>
      <c r="F2620" s="17">
        <v>27</v>
      </c>
      <c r="G2620" s="17">
        <v>140</v>
      </c>
      <c r="H2620" s="37">
        <f t="shared" si="726"/>
        <v>51.98</v>
      </c>
      <c r="I2620" s="37">
        <f>IF(H2620&lt;'Roof Calculator'!$G$8, 1, 0)</f>
        <v>1</v>
      </c>
      <c r="J2620" s="37">
        <f>IF(H2620&gt;='Roof Calculator'!$G$8, 1, 0)</f>
        <v>0</v>
      </c>
      <c r="K2620" s="37">
        <f t="shared" si="727"/>
        <v>51.98</v>
      </c>
      <c r="L2620" s="37">
        <f t="shared" si="728"/>
        <v>0</v>
      </c>
      <c r="M2620" s="37">
        <v>0</v>
      </c>
      <c r="N2620" s="37">
        <f t="shared" si="729"/>
        <v>27</v>
      </c>
      <c r="O2620" s="37">
        <v>0</v>
      </c>
      <c r="P2620" s="37">
        <v>0</v>
      </c>
      <c r="Q2620" s="21">
        <f t="shared" si="730"/>
        <v>39.790999999999997</v>
      </c>
      <c r="R2620" s="21">
        <f t="shared" si="739"/>
        <v>109.25000000000368</v>
      </c>
      <c r="S2620" s="21">
        <f t="shared" si="740"/>
        <v>10.718563168738108</v>
      </c>
      <c r="T2620" s="21">
        <f t="shared" si="731"/>
        <v>86.147999999999996</v>
      </c>
      <c r="U2620" s="37">
        <f>VLOOKUP(Time_Zone, 'LSTM LookUp'!$B$5:$D$8, 3, FALSE)</f>
        <v>-75</v>
      </c>
      <c r="V2620" s="21">
        <f t="shared" si="741"/>
        <v>0.79804876579529793</v>
      </c>
      <c r="W2620" s="21">
        <f t="shared" si="732"/>
        <v>86.347512191448857</v>
      </c>
      <c r="X2620" s="21">
        <f t="shared" si="733"/>
        <v>23.397362136606425</v>
      </c>
      <c r="Y2620" s="21">
        <f t="shared" si="734"/>
        <v>50.397362136606425</v>
      </c>
      <c r="Z2620" s="21">
        <f t="shared" si="742"/>
        <v>15.975083575817646</v>
      </c>
      <c r="AA2620" s="21">
        <f t="shared" si="735"/>
        <v>15.975083575817646</v>
      </c>
      <c r="AB2620" s="21">
        <f t="shared" si="736"/>
        <v>0</v>
      </c>
      <c r="AC2620" s="21">
        <f t="shared" si="737"/>
        <v>0</v>
      </c>
      <c r="AD2620" s="21">
        <f t="shared" si="743"/>
        <v>0</v>
      </c>
      <c r="AE2620" s="21" t="str">
        <f t="shared" si="738"/>
        <v>4/19/7:00</v>
      </c>
    </row>
    <row r="2621" spans="2:31">
      <c r="B2621" s="37">
        <v>4</v>
      </c>
      <c r="C2621" s="38">
        <v>19</v>
      </c>
      <c r="D2621" s="39">
        <v>8</v>
      </c>
      <c r="E2621" s="17">
        <v>15</v>
      </c>
      <c r="F2621" s="17">
        <v>60</v>
      </c>
      <c r="G2621" s="17">
        <v>505</v>
      </c>
      <c r="H2621" s="37">
        <f t="shared" si="726"/>
        <v>59</v>
      </c>
      <c r="I2621" s="37">
        <f>IF(H2621&lt;'Roof Calculator'!$G$8, 1, 0)</f>
        <v>0</v>
      </c>
      <c r="J2621" s="37">
        <f>IF(H2621&gt;='Roof Calculator'!$G$8, 1, 0)</f>
        <v>1</v>
      </c>
      <c r="K2621" s="37">
        <f t="shared" si="727"/>
        <v>0</v>
      </c>
      <c r="L2621" s="37">
        <f t="shared" si="728"/>
        <v>59</v>
      </c>
      <c r="M2621" s="37">
        <v>0</v>
      </c>
      <c r="N2621" s="37">
        <f t="shared" si="729"/>
        <v>60</v>
      </c>
      <c r="O2621" s="37">
        <v>0</v>
      </c>
      <c r="P2621" s="37">
        <v>0</v>
      </c>
      <c r="Q2621" s="21">
        <f t="shared" si="730"/>
        <v>39.790999999999997</v>
      </c>
      <c r="R2621" s="21">
        <f t="shared" si="739"/>
        <v>109.29166666667035</v>
      </c>
      <c r="S2621" s="21">
        <f t="shared" si="740"/>
        <v>10.733275558175372</v>
      </c>
      <c r="T2621" s="21">
        <f t="shared" si="731"/>
        <v>86.147999999999996</v>
      </c>
      <c r="U2621" s="37">
        <f>VLOOKUP(Time_Zone, 'LSTM LookUp'!$B$5:$D$8, 3, FALSE)</f>
        <v>-75</v>
      </c>
      <c r="V2621" s="21">
        <f t="shared" si="741"/>
        <v>0.80758876680833724</v>
      </c>
      <c r="W2621" s="21">
        <f t="shared" si="732"/>
        <v>101.34989719170204</v>
      </c>
      <c r="X2621" s="21">
        <f t="shared" si="733"/>
        <v>-14.838234577563648</v>
      </c>
      <c r="Y2621" s="21">
        <f t="shared" si="734"/>
        <v>45.161765422436353</v>
      </c>
      <c r="Z2621" s="21">
        <f t="shared" si="742"/>
        <v>14.315490860400674</v>
      </c>
      <c r="AA2621" s="21">
        <f t="shared" si="735"/>
        <v>0</v>
      </c>
      <c r="AB2621" s="21">
        <f t="shared" si="736"/>
        <v>14.315490860400674</v>
      </c>
      <c r="AC2621" s="21">
        <f t="shared" si="737"/>
        <v>59</v>
      </c>
      <c r="AD2621" s="21">
        <f t="shared" si="743"/>
        <v>14.315490860400674</v>
      </c>
      <c r="AE2621" s="21" t="str">
        <f t="shared" si="738"/>
        <v>4/19/8:00</v>
      </c>
    </row>
    <row r="2622" spans="2:31">
      <c r="B2622" s="37">
        <v>4</v>
      </c>
      <c r="C2622" s="38">
        <v>19</v>
      </c>
      <c r="D2622" s="39">
        <v>9</v>
      </c>
      <c r="E2622" s="17">
        <v>17.2</v>
      </c>
      <c r="F2622" s="17">
        <v>88</v>
      </c>
      <c r="G2622" s="17">
        <v>697</v>
      </c>
      <c r="H2622" s="37">
        <f t="shared" si="726"/>
        <v>62.959999999999994</v>
      </c>
      <c r="I2622" s="37">
        <f>IF(H2622&lt;'Roof Calculator'!$G$8, 1, 0)</f>
        <v>0</v>
      </c>
      <c r="J2622" s="37">
        <f>IF(H2622&gt;='Roof Calculator'!$G$8, 1, 0)</f>
        <v>1</v>
      </c>
      <c r="K2622" s="37">
        <f t="shared" si="727"/>
        <v>0</v>
      </c>
      <c r="L2622" s="37">
        <f t="shared" si="728"/>
        <v>62.959999999999994</v>
      </c>
      <c r="M2622" s="37">
        <v>0</v>
      </c>
      <c r="N2622" s="37">
        <f t="shared" si="729"/>
        <v>88</v>
      </c>
      <c r="O2622" s="37">
        <v>0</v>
      </c>
      <c r="P2622" s="37">
        <v>0</v>
      </c>
      <c r="Q2622" s="21">
        <f t="shared" si="730"/>
        <v>39.790999999999997</v>
      </c>
      <c r="R2622" s="21">
        <f t="shared" si="739"/>
        <v>109.33333333333702</v>
      </c>
      <c r="S2622" s="21">
        <f t="shared" si="740"/>
        <v>10.747983076126902</v>
      </c>
      <c r="T2622" s="21">
        <f t="shared" si="731"/>
        <v>86.147999999999996</v>
      </c>
      <c r="U2622" s="37">
        <f>VLOOKUP(Time_Zone, 'LSTM LookUp'!$B$5:$D$8, 3, FALSE)</f>
        <v>-75</v>
      </c>
      <c r="V2622" s="21">
        <f t="shared" si="741"/>
        <v>0.81711575207528298</v>
      </c>
      <c r="W2622" s="21">
        <f t="shared" si="732"/>
        <v>116.3522789380188</v>
      </c>
      <c r="X2622" s="21">
        <f t="shared" si="733"/>
        <v>-150.37252248375373</v>
      </c>
      <c r="Y2622" s="21">
        <f t="shared" si="734"/>
        <v>-62.372522483753727</v>
      </c>
      <c r="Z2622" s="21">
        <f t="shared" si="742"/>
        <v>-19.771000252189495</v>
      </c>
      <c r="AA2622" s="21">
        <f t="shared" si="735"/>
        <v>0</v>
      </c>
      <c r="AB2622" s="21">
        <f t="shared" si="736"/>
        <v>-19.771000252189495</v>
      </c>
      <c r="AC2622" s="21">
        <f t="shared" si="737"/>
        <v>62.959999999999994</v>
      </c>
      <c r="AD2622" s="21">
        <f t="shared" si="743"/>
        <v>-19.771000252189495</v>
      </c>
      <c r="AE2622" s="21" t="str">
        <f t="shared" si="738"/>
        <v>4/19/9:00</v>
      </c>
    </row>
    <row r="2623" spans="2:31">
      <c r="B2623" s="37">
        <v>4</v>
      </c>
      <c r="C2623" s="38">
        <v>19</v>
      </c>
      <c r="D2623" s="39">
        <v>10</v>
      </c>
      <c r="E2623" s="17">
        <v>19.399999999999999</v>
      </c>
      <c r="F2623" s="17">
        <v>111</v>
      </c>
      <c r="G2623" s="17">
        <v>787</v>
      </c>
      <c r="H2623" s="37">
        <f t="shared" si="726"/>
        <v>66.92</v>
      </c>
      <c r="I2623" s="37">
        <f>IF(H2623&lt;'Roof Calculator'!$G$8, 1, 0)</f>
        <v>0</v>
      </c>
      <c r="J2623" s="37">
        <f>IF(H2623&gt;='Roof Calculator'!$G$8, 1, 0)</f>
        <v>1</v>
      </c>
      <c r="K2623" s="37">
        <f t="shared" si="727"/>
        <v>0</v>
      </c>
      <c r="L2623" s="37">
        <f t="shared" si="728"/>
        <v>66.92</v>
      </c>
      <c r="M2623" s="37">
        <v>0</v>
      </c>
      <c r="N2623" s="37">
        <f t="shared" si="729"/>
        <v>111</v>
      </c>
      <c r="O2623" s="37">
        <v>0</v>
      </c>
      <c r="P2623" s="37">
        <v>0</v>
      </c>
      <c r="Q2623" s="21">
        <f t="shared" si="730"/>
        <v>39.790999999999997</v>
      </c>
      <c r="R2623" s="21">
        <f t="shared" si="739"/>
        <v>109.37500000000369</v>
      </c>
      <c r="S2623" s="21">
        <f t="shared" si="740"/>
        <v>10.762685715283235</v>
      </c>
      <c r="T2623" s="21">
        <f t="shared" si="731"/>
        <v>86.147999999999996</v>
      </c>
      <c r="U2623" s="37">
        <f>VLOOKUP(Time_Zone, 'LSTM LookUp'!$B$5:$D$8, 3, FALSE)</f>
        <v>-75</v>
      </c>
      <c r="V2623" s="21">
        <f t="shared" si="741"/>
        <v>0.82662970442766959</v>
      </c>
      <c r="W2623" s="21">
        <f t="shared" si="732"/>
        <v>131.35465742610688</v>
      </c>
      <c r="X2623" s="21">
        <f t="shared" si="733"/>
        <v>-298.46346647580367</v>
      </c>
      <c r="Y2623" s="21">
        <f t="shared" si="734"/>
        <v>-187.46346647580367</v>
      </c>
      <c r="Z2623" s="21">
        <f t="shared" si="742"/>
        <v>-59.422644706005407</v>
      </c>
      <c r="AA2623" s="21">
        <f t="shared" si="735"/>
        <v>0</v>
      </c>
      <c r="AB2623" s="21">
        <f t="shared" si="736"/>
        <v>-59.422644706005407</v>
      </c>
      <c r="AC2623" s="21">
        <f t="shared" si="737"/>
        <v>66.92</v>
      </c>
      <c r="AD2623" s="21">
        <f t="shared" si="743"/>
        <v>-59.422644706005407</v>
      </c>
      <c r="AE2623" s="21" t="str">
        <f t="shared" si="738"/>
        <v>4/19/10:00</v>
      </c>
    </row>
    <row r="2624" spans="2:31">
      <c r="B2624" s="37">
        <v>4</v>
      </c>
      <c r="C2624" s="38">
        <v>19</v>
      </c>
      <c r="D2624" s="39">
        <v>11</v>
      </c>
      <c r="E2624" s="17">
        <v>21.7</v>
      </c>
      <c r="F2624" s="17">
        <v>127</v>
      </c>
      <c r="G2624" s="17">
        <v>834</v>
      </c>
      <c r="H2624" s="37">
        <f t="shared" si="726"/>
        <v>71.06</v>
      </c>
      <c r="I2624" s="37">
        <f>IF(H2624&lt;'Roof Calculator'!$G$8, 1, 0)</f>
        <v>0</v>
      </c>
      <c r="J2624" s="37">
        <f>IF(H2624&gt;='Roof Calculator'!$G$8, 1, 0)</f>
        <v>1</v>
      </c>
      <c r="K2624" s="37">
        <f t="shared" si="727"/>
        <v>0</v>
      </c>
      <c r="L2624" s="37">
        <f t="shared" si="728"/>
        <v>71.06</v>
      </c>
      <c r="M2624" s="37">
        <v>0</v>
      </c>
      <c r="N2624" s="37">
        <f t="shared" si="729"/>
        <v>127</v>
      </c>
      <c r="O2624" s="37">
        <v>0</v>
      </c>
      <c r="P2624" s="37">
        <v>0</v>
      </c>
      <c r="Q2624" s="21">
        <f t="shared" si="730"/>
        <v>39.790999999999997</v>
      </c>
      <c r="R2624" s="21">
        <f t="shared" si="739"/>
        <v>109.41666666667037</v>
      </c>
      <c r="S2624" s="21">
        <f t="shared" si="740"/>
        <v>10.777383468334637</v>
      </c>
      <c r="T2624" s="21">
        <f t="shared" si="731"/>
        <v>86.147999999999996</v>
      </c>
      <c r="U2624" s="37">
        <f>VLOOKUP(Time_Zone, 'LSTM LookUp'!$B$5:$D$8, 3, FALSE)</f>
        <v>-75</v>
      </c>
      <c r="V2624" s="21">
        <f t="shared" si="741"/>
        <v>0.8361306067297023</v>
      </c>
      <c r="W2624" s="21">
        <f t="shared" si="732"/>
        <v>146.35703265168246</v>
      </c>
      <c r="X2624" s="21">
        <f t="shared" si="733"/>
        <v>-424.27850279323337</v>
      </c>
      <c r="Y2624" s="21">
        <f t="shared" si="734"/>
        <v>-297.27850279323337</v>
      </c>
      <c r="Z2624" s="21">
        <f t="shared" si="742"/>
        <v>-94.232093230259409</v>
      </c>
      <c r="AA2624" s="21">
        <f t="shared" si="735"/>
        <v>0</v>
      </c>
      <c r="AB2624" s="21">
        <f t="shared" si="736"/>
        <v>-94.232093230259409</v>
      </c>
      <c r="AC2624" s="21">
        <f t="shared" si="737"/>
        <v>71.06</v>
      </c>
      <c r="AD2624" s="21">
        <f t="shared" si="743"/>
        <v>-94.232093230259409</v>
      </c>
      <c r="AE2624" s="21" t="str">
        <f t="shared" si="738"/>
        <v>4/19/11:00</v>
      </c>
    </row>
    <row r="2625" spans="2:31">
      <c r="B2625" s="37">
        <v>4</v>
      </c>
      <c r="C2625" s="38">
        <v>19</v>
      </c>
      <c r="D2625" s="39">
        <v>12</v>
      </c>
      <c r="E2625" s="17">
        <v>22.2</v>
      </c>
      <c r="F2625" s="17">
        <v>133</v>
      </c>
      <c r="G2625" s="17">
        <v>867</v>
      </c>
      <c r="H2625" s="37">
        <f t="shared" si="726"/>
        <v>71.959999999999994</v>
      </c>
      <c r="I2625" s="37">
        <f>IF(H2625&lt;'Roof Calculator'!$G$8, 1, 0)</f>
        <v>0</v>
      </c>
      <c r="J2625" s="37">
        <f>IF(H2625&gt;='Roof Calculator'!$G$8, 1, 0)</f>
        <v>1</v>
      </c>
      <c r="K2625" s="37">
        <f t="shared" si="727"/>
        <v>0</v>
      </c>
      <c r="L2625" s="37">
        <f t="shared" si="728"/>
        <v>71.959999999999994</v>
      </c>
      <c r="M2625" s="37">
        <v>0</v>
      </c>
      <c r="N2625" s="37">
        <f t="shared" si="729"/>
        <v>133</v>
      </c>
      <c r="O2625" s="37">
        <v>0</v>
      </c>
      <c r="P2625" s="37">
        <v>0</v>
      </c>
      <c r="Q2625" s="21">
        <f t="shared" si="730"/>
        <v>39.790999999999997</v>
      </c>
      <c r="R2625" s="21">
        <f t="shared" si="739"/>
        <v>109.45833333333704</v>
      </c>
      <c r="S2625" s="21">
        <f t="shared" si="740"/>
        <v>10.792076327971095</v>
      </c>
      <c r="T2625" s="21">
        <f t="shared" si="731"/>
        <v>86.147999999999996</v>
      </c>
      <c r="U2625" s="37">
        <f>VLOOKUP(Time_Zone, 'LSTM LookUp'!$B$5:$D$8, 3, FALSE)</f>
        <v>-75</v>
      </c>
      <c r="V2625" s="21">
        <f t="shared" si="741"/>
        <v>0.84561844187826929</v>
      </c>
      <c r="W2625" s="21">
        <f t="shared" si="732"/>
        <v>161.3594046104696</v>
      </c>
      <c r="X2625" s="21">
        <f t="shared" si="733"/>
        <v>-516.18049823084436</v>
      </c>
      <c r="Y2625" s="21">
        <f t="shared" si="734"/>
        <v>-383.18049823084436</v>
      </c>
      <c r="Z2625" s="21">
        <f t="shared" si="742"/>
        <v>-121.46152545184326</v>
      </c>
      <c r="AA2625" s="21">
        <f t="shared" si="735"/>
        <v>0</v>
      </c>
      <c r="AB2625" s="21">
        <f t="shared" si="736"/>
        <v>-121.46152545184326</v>
      </c>
      <c r="AC2625" s="21">
        <f t="shared" si="737"/>
        <v>71.959999999999994</v>
      </c>
      <c r="AD2625" s="21">
        <f t="shared" si="743"/>
        <v>-121.46152545184326</v>
      </c>
      <c r="AE2625" s="21" t="str">
        <f t="shared" si="738"/>
        <v>4/19/12:00</v>
      </c>
    </row>
    <row r="2626" spans="2:31">
      <c r="B2626" s="37">
        <v>4</v>
      </c>
      <c r="C2626" s="38">
        <v>19</v>
      </c>
      <c r="D2626" s="39">
        <v>13</v>
      </c>
      <c r="E2626" s="17">
        <v>22.8</v>
      </c>
      <c r="F2626" s="17">
        <v>140</v>
      </c>
      <c r="G2626" s="17">
        <v>870</v>
      </c>
      <c r="H2626" s="37">
        <f t="shared" si="726"/>
        <v>73.040000000000006</v>
      </c>
      <c r="I2626" s="37">
        <f>IF(H2626&lt;'Roof Calculator'!$G$8, 1, 0)</f>
        <v>0</v>
      </c>
      <c r="J2626" s="37">
        <f>IF(H2626&gt;='Roof Calculator'!$G$8, 1, 0)</f>
        <v>1</v>
      </c>
      <c r="K2626" s="37">
        <f t="shared" si="727"/>
        <v>0</v>
      </c>
      <c r="L2626" s="37">
        <f t="shared" si="728"/>
        <v>73.040000000000006</v>
      </c>
      <c r="M2626" s="37">
        <v>0</v>
      </c>
      <c r="N2626" s="37">
        <f t="shared" si="729"/>
        <v>140</v>
      </c>
      <c r="O2626" s="37">
        <v>0</v>
      </c>
      <c r="P2626" s="37">
        <v>0</v>
      </c>
      <c r="Q2626" s="21">
        <f t="shared" si="730"/>
        <v>39.790999999999997</v>
      </c>
      <c r="R2626" s="21">
        <f t="shared" si="739"/>
        <v>109.50000000000371</v>
      </c>
      <c r="S2626" s="21">
        <f t="shared" si="740"/>
        <v>10.806764286882302</v>
      </c>
      <c r="T2626" s="21">
        <f t="shared" si="731"/>
        <v>86.147999999999996</v>
      </c>
      <c r="U2626" s="37">
        <f>VLOOKUP(Time_Zone, 'LSTM LookUp'!$B$5:$D$8, 3, FALSE)</f>
        <v>-75</v>
      </c>
      <c r="V2626" s="21">
        <f t="shared" si="741"/>
        <v>0.85509319280299256</v>
      </c>
      <c r="W2626" s="21">
        <f t="shared" si="732"/>
        <v>176.36177329820075</v>
      </c>
      <c r="X2626" s="21">
        <f t="shared" si="733"/>
        <v>-550.91839849602161</v>
      </c>
      <c r="Y2626" s="21">
        <f t="shared" si="734"/>
        <v>-410.91839849602161</v>
      </c>
      <c r="Z2626" s="21">
        <f t="shared" si="742"/>
        <v>-130.25395537610791</v>
      </c>
      <c r="AA2626" s="21">
        <f t="shared" si="735"/>
        <v>0</v>
      </c>
      <c r="AB2626" s="21">
        <f t="shared" si="736"/>
        <v>-130.25395537610791</v>
      </c>
      <c r="AC2626" s="21">
        <f t="shared" si="737"/>
        <v>73.040000000000006</v>
      </c>
      <c r="AD2626" s="21">
        <f t="shared" si="743"/>
        <v>-130.25395537610791</v>
      </c>
      <c r="AE2626" s="21" t="str">
        <f t="shared" si="738"/>
        <v>4/19/13:00</v>
      </c>
    </row>
    <row r="2627" spans="2:31">
      <c r="B2627" s="37">
        <v>4</v>
      </c>
      <c r="C2627" s="38">
        <v>19</v>
      </c>
      <c r="D2627" s="39">
        <v>14</v>
      </c>
      <c r="E2627" s="17">
        <v>23.3</v>
      </c>
      <c r="F2627" s="17">
        <v>139</v>
      </c>
      <c r="G2627" s="17">
        <v>871</v>
      </c>
      <c r="H2627" s="37">
        <f t="shared" si="726"/>
        <v>73.94</v>
      </c>
      <c r="I2627" s="37">
        <f>IF(H2627&lt;'Roof Calculator'!$G$8, 1, 0)</f>
        <v>0</v>
      </c>
      <c r="J2627" s="37">
        <f>IF(H2627&gt;='Roof Calculator'!$G$8, 1, 0)</f>
        <v>1</v>
      </c>
      <c r="K2627" s="37">
        <f t="shared" si="727"/>
        <v>0</v>
      </c>
      <c r="L2627" s="37">
        <f t="shared" si="728"/>
        <v>73.94</v>
      </c>
      <c r="M2627" s="37">
        <v>0</v>
      </c>
      <c r="N2627" s="37">
        <f t="shared" si="729"/>
        <v>139</v>
      </c>
      <c r="O2627" s="37">
        <v>0</v>
      </c>
      <c r="P2627" s="37">
        <v>0</v>
      </c>
      <c r="Q2627" s="21">
        <f t="shared" si="730"/>
        <v>39.790999999999997</v>
      </c>
      <c r="R2627" s="21">
        <f t="shared" si="739"/>
        <v>109.54166666667038</v>
      </c>
      <c r="S2627" s="21">
        <f t="shared" si="740"/>
        <v>10.821447337757681</v>
      </c>
      <c r="T2627" s="21">
        <f t="shared" si="731"/>
        <v>86.147999999999996</v>
      </c>
      <c r="U2627" s="37">
        <f>VLOOKUP(Time_Zone, 'LSTM LookUp'!$B$5:$D$8, 3, FALSE)</f>
        <v>-75</v>
      </c>
      <c r="V2627" s="21">
        <f t="shared" si="741"/>
        <v>0.86455484246625103</v>
      </c>
      <c r="W2627" s="21">
        <f t="shared" si="732"/>
        <v>191.3641387106166</v>
      </c>
      <c r="X2627" s="21">
        <f t="shared" si="733"/>
        <v>-539.81628232385174</v>
      </c>
      <c r="Y2627" s="21">
        <f t="shared" si="734"/>
        <v>-400.81628232385174</v>
      </c>
      <c r="Z2627" s="21">
        <f t="shared" si="742"/>
        <v>-127.05176098931457</v>
      </c>
      <c r="AA2627" s="21">
        <f t="shared" si="735"/>
        <v>0</v>
      </c>
      <c r="AB2627" s="21">
        <f t="shared" si="736"/>
        <v>-127.05176098931457</v>
      </c>
      <c r="AC2627" s="21">
        <f t="shared" si="737"/>
        <v>73.94</v>
      </c>
      <c r="AD2627" s="21">
        <f t="shared" si="743"/>
        <v>-127.05176098931457</v>
      </c>
      <c r="AE2627" s="21" t="str">
        <f t="shared" si="738"/>
        <v>4/19/14:00</v>
      </c>
    </row>
    <row r="2628" spans="2:31">
      <c r="B2628" s="37">
        <v>4</v>
      </c>
      <c r="C2628" s="38">
        <v>19</v>
      </c>
      <c r="D2628" s="39">
        <v>15</v>
      </c>
      <c r="E2628" s="17">
        <v>23.9</v>
      </c>
      <c r="F2628" s="17">
        <v>132</v>
      </c>
      <c r="G2628" s="17">
        <v>854</v>
      </c>
      <c r="H2628" s="37">
        <f t="shared" si="726"/>
        <v>75.02</v>
      </c>
      <c r="I2628" s="37">
        <f>IF(H2628&lt;'Roof Calculator'!$G$8, 1, 0)</f>
        <v>0</v>
      </c>
      <c r="J2628" s="37">
        <f>IF(H2628&gt;='Roof Calculator'!$G$8, 1, 0)</f>
        <v>1</v>
      </c>
      <c r="K2628" s="37">
        <f t="shared" si="727"/>
        <v>0</v>
      </c>
      <c r="L2628" s="37">
        <f t="shared" si="728"/>
        <v>75.02</v>
      </c>
      <c r="M2628" s="37">
        <v>0</v>
      </c>
      <c r="N2628" s="37">
        <f t="shared" si="729"/>
        <v>132</v>
      </c>
      <c r="O2628" s="37">
        <v>0</v>
      </c>
      <c r="P2628" s="37">
        <v>0</v>
      </c>
      <c r="Q2628" s="21">
        <f t="shared" si="730"/>
        <v>39.790999999999997</v>
      </c>
      <c r="R2628" s="21">
        <f t="shared" si="739"/>
        <v>109.58333333333705</v>
      </c>
      <c r="S2628" s="21">
        <f t="shared" si="740"/>
        <v>10.836125473286373</v>
      </c>
      <c r="T2628" s="21">
        <f t="shared" si="731"/>
        <v>86.147999999999996</v>
      </c>
      <c r="U2628" s="37">
        <f>VLOOKUP(Time_Zone, 'LSTM LookUp'!$B$5:$D$8, 3, FALSE)</f>
        <v>-75</v>
      </c>
      <c r="V2628" s="21">
        <f t="shared" si="741"/>
        <v>0.8740033738632238</v>
      </c>
      <c r="W2628" s="21">
        <f t="shared" si="732"/>
        <v>206.36650084346581</v>
      </c>
      <c r="X2628" s="21">
        <f t="shared" si="733"/>
        <v>-474.70113361183303</v>
      </c>
      <c r="Y2628" s="21">
        <f t="shared" si="734"/>
        <v>-342.70113361183303</v>
      </c>
      <c r="Z2628" s="21">
        <f t="shared" si="742"/>
        <v>-108.63027386506636</v>
      </c>
      <c r="AA2628" s="21">
        <f t="shared" si="735"/>
        <v>0</v>
      </c>
      <c r="AB2628" s="21">
        <f t="shared" si="736"/>
        <v>-108.63027386506636</v>
      </c>
      <c r="AC2628" s="21">
        <f t="shared" si="737"/>
        <v>75.02</v>
      </c>
      <c r="AD2628" s="21">
        <f t="shared" si="743"/>
        <v>-108.63027386506636</v>
      </c>
      <c r="AE2628" s="21" t="str">
        <f t="shared" si="738"/>
        <v>4/19/15:00</v>
      </c>
    </row>
    <row r="2629" spans="2:31">
      <c r="B2629" s="37">
        <v>4</v>
      </c>
      <c r="C2629" s="38">
        <v>19</v>
      </c>
      <c r="D2629" s="39">
        <v>16</v>
      </c>
      <c r="E2629" s="17">
        <v>23.9</v>
      </c>
      <c r="F2629" s="17">
        <v>119</v>
      </c>
      <c r="G2629" s="17">
        <v>820</v>
      </c>
      <c r="H2629" s="37">
        <f t="shared" si="726"/>
        <v>75.02</v>
      </c>
      <c r="I2629" s="37">
        <f>IF(H2629&lt;'Roof Calculator'!$G$8, 1, 0)</f>
        <v>0</v>
      </c>
      <c r="J2629" s="37">
        <f>IF(H2629&gt;='Roof Calculator'!$G$8, 1, 0)</f>
        <v>1</v>
      </c>
      <c r="K2629" s="37">
        <f t="shared" si="727"/>
        <v>0</v>
      </c>
      <c r="L2629" s="37">
        <f t="shared" si="728"/>
        <v>75.02</v>
      </c>
      <c r="M2629" s="37">
        <v>0</v>
      </c>
      <c r="N2629" s="37">
        <f t="shared" si="729"/>
        <v>119</v>
      </c>
      <c r="O2629" s="37">
        <v>0</v>
      </c>
      <c r="P2629" s="37">
        <v>0</v>
      </c>
      <c r="Q2629" s="21">
        <f t="shared" si="730"/>
        <v>39.790999999999997</v>
      </c>
      <c r="R2629" s="21">
        <f t="shared" si="739"/>
        <v>109.62500000000372</v>
      </c>
      <c r="S2629" s="21">
        <f t="shared" si="740"/>
        <v>10.850798686157244</v>
      </c>
      <c r="T2629" s="21">
        <f t="shared" si="731"/>
        <v>86.147999999999996</v>
      </c>
      <c r="U2629" s="37">
        <f>VLOOKUP(Time_Zone, 'LSTM LookUp'!$B$5:$D$8, 3, FALSE)</f>
        <v>-75</v>
      </c>
      <c r="V2629" s="21">
        <f t="shared" si="741"/>
        <v>0.88343877002191484</v>
      </c>
      <c r="W2629" s="21">
        <f t="shared" si="732"/>
        <v>221.36885969250548</v>
      </c>
      <c r="X2629" s="21">
        <f t="shared" si="733"/>
        <v>-365.60528932794932</v>
      </c>
      <c r="Y2629" s="21">
        <f t="shared" si="734"/>
        <v>-246.60528932794932</v>
      </c>
      <c r="Z2629" s="21">
        <f t="shared" si="742"/>
        <v>-78.16956960116714</v>
      </c>
      <c r="AA2629" s="21">
        <f t="shared" si="735"/>
        <v>0</v>
      </c>
      <c r="AB2629" s="21">
        <f t="shared" si="736"/>
        <v>-78.16956960116714</v>
      </c>
      <c r="AC2629" s="21">
        <f t="shared" si="737"/>
        <v>75.02</v>
      </c>
      <c r="AD2629" s="21">
        <f t="shared" si="743"/>
        <v>-78.16956960116714</v>
      </c>
      <c r="AE2629" s="21" t="str">
        <f t="shared" si="738"/>
        <v>4/19/16:00</v>
      </c>
    </row>
    <row r="2630" spans="2:31">
      <c r="B2630" s="37">
        <v>4</v>
      </c>
      <c r="C2630" s="38">
        <v>19</v>
      </c>
      <c r="D2630" s="39">
        <v>17</v>
      </c>
      <c r="E2630" s="17">
        <v>23.9</v>
      </c>
      <c r="F2630" s="17">
        <v>100</v>
      </c>
      <c r="G2630" s="17">
        <v>747</v>
      </c>
      <c r="H2630" s="37">
        <f t="shared" si="726"/>
        <v>75.02</v>
      </c>
      <c r="I2630" s="37">
        <f>IF(H2630&lt;'Roof Calculator'!$G$8, 1, 0)</f>
        <v>0</v>
      </c>
      <c r="J2630" s="37">
        <f>IF(H2630&gt;='Roof Calculator'!$G$8, 1, 0)</f>
        <v>1</v>
      </c>
      <c r="K2630" s="37">
        <f t="shared" si="727"/>
        <v>0</v>
      </c>
      <c r="L2630" s="37">
        <f t="shared" si="728"/>
        <v>75.02</v>
      </c>
      <c r="M2630" s="37">
        <v>0</v>
      </c>
      <c r="N2630" s="37">
        <f t="shared" si="729"/>
        <v>100</v>
      </c>
      <c r="O2630" s="37">
        <v>0</v>
      </c>
      <c r="P2630" s="37">
        <v>0</v>
      </c>
      <c r="Q2630" s="21">
        <f t="shared" si="730"/>
        <v>39.790999999999997</v>
      </c>
      <c r="R2630" s="21">
        <f t="shared" si="739"/>
        <v>109.66666666667039</v>
      </c>
      <c r="S2630" s="21">
        <f t="shared" si="740"/>
        <v>10.865466969058895</v>
      </c>
      <c r="T2630" s="21">
        <f t="shared" si="731"/>
        <v>86.147999999999996</v>
      </c>
      <c r="U2630" s="37">
        <f>VLOOKUP(Time_Zone, 'LSTM LookUp'!$B$5:$D$8, 3, FALSE)</f>
        <v>-75</v>
      </c>
      <c r="V2630" s="21">
        <f t="shared" si="741"/>
        <v>0.89286101400319184</v>
      </c>
      <c r="W2630" s="21">
        <f t="shared" si="732"/>
        <v>236.37121525350079</v>
      </c>
      <c r="X2630" s="21">
        <f t="shared" si="733"/>
        <v>-222.0604424734062</v>
      </c>
      <c r="Y2630" s="21">
        <f t="shared" si="734"/>
        <v>-122.0604424734062</v>
      </c>
      <c r="Z2630" s="21">
        <f t="shared" si="742"/>
        <v>-38.691028402012449</v>
      </c>
      <c r="AA2630" s="21">
        <f t="shared" si="735"/>
        <v>0</v>
      </c>
      <c r="AB2630" s="21">
        <f t="shared" si="736"/>
        <v>-38.691028402012449</v>
      </c>
      <c r="AC2630" s="21">
        <f t="shared" si="737"/>
        <v>75.02</v>
      </c>
      <c r="AD2630" s="21">
        <f t="shared" si="743"/>
        <v>-38.691028402012449</v>
      </c>
      <c r="AE2630" s="21" t="str">
        <f t="shared" si="738"/>
        <v>4/19/17:00</v>
      </c>
    </row>
    <row r="2631" spans="2:31">
      <c r="B2631" s="37">
        <v>4</v>
      </c>
      <c r="C2631" s="38">
        <v>19</v>
      </c>
      <c r="D2631" s="39">
        <v>18</v>
      </c>
      <c r="E2631" s="17">
        <v>23.3</v>
      </c>
      <c r="F2631" s="17">
        <v>74</v>
      </c>
      <c r="G2631" s="17">
        <v>618</v>
      </c>
      <c r="H2631" s="37">
        <f t="shared" si="726"/>
        <v>73.94</v>
      </c>
      <c r="I2631" s="37">
        <f>IF(H2631&lt;'Roof Calculator'!$G$8, 1, 0)</f>
        <v>0</v>
      </c>
      <c r="J2631" s="37">
        <f>IF(H2631&gt;='Roof Calculator'!$G$8, 1, 0)</f>
        <v>1</v>
      </c>
      <c r="K2631" s="37">
        <f t="shared" si="727"/>
        <v>0</v>
      </c>
      <c r="L2631" s="37">
        <f t="shared" si="728"/>
        <v>73.94</v>
      </c>
      <c r="M2631" s="37">
        <v>0</v>
      </c>
      <c r="N2631" s="37">
        <f t="shared" si="729"/>
        <v>74</v>
      </c>
      <c r="O2631" s="37">
        <v>0</v>
      </c>
      <c r="P2631" s="37">
        <v>0</v>
      </c>
      <c r="Q2631" s="21">
        <f t="shared" si="730"/>
        <v>39.790999999999997</v>
      </c>
      <c r="R2631" s="21">
        <f t="shared" si="739"/>
        <v>109.70833333333707</v>
      </c>
      <c r="S2631" s="21">
        <f t="shared" si="740"/>
        <v>10.880130314679647</v>
      </c>
      <c r="T2631" s="21">
        <f t="shared" si="731"/>
        <v>86.147999999999996</v>
      </c>
      <c r="U2631" s="37">
        <f>VLOOKUP(Time_Zone, 'LSTM LookUp'!$B$5:$D$8, 3, FALSE)</f>
        <v>-75</v>
      </c>
      <c r="V2631" s="21">
        <f t="shared" si="741"/>
        <v>0.90227008890081994</v>
      </c>
      <c r="W2631" s="21">
        <f t="shared" si="732"/>
        <v>251.37356752222519</v>
      </c>
      <c r="X2631" s="21">
        <f t="shared" si="733"/>
        <v>-74.287636624309542</v>
      </c>
      <c r="Y2631" s="21">
        <f t="shared" si="734"/>
        <v>-0.28763662430954184</v>
      </c>
      <c r="Z2631" s="21">
        <f t="shared" si="742"/>
        <v>-9.1175786152374289E-2</v>
      </c>
      <c r="AA2631" s="21">
        <f t="shared" si="735"/>
        <v>0</v>
      </c>
      <c r="AB2631" s="21">
        <f t="shared" si="736"/>
        <v>-9.1175786152374289E-2</v>
      </c>
      <c r="AC2631" s="21">
        <f t="shared" si="737"/>
        <v>73.94</v>
      </c>
      <c r="AD2631" s="21">
        <f t="shared" si="743"/>
        <v>-9.1175786152374289E-2</v>
      </c>
      <c r="AE2631" s="21" t="str">
        <f t="shared" si="738"/>
        <v>4/19/18:00</v>
      </c>
    </row>
    <row r="2632" spans="2:31">
      <c r="B2632" s="37">
        <v>4</v>
      </c>
      <c r="C2632" s="38">
        <v>19</v>
      </c>
      <c r="D2632" s="39">
        <v>19</v>
      </c>
      <c r="E2632" s="17">
        <v>21.1</v>
      </c>
      <c r="F2632" s="17">
        <v>45</v>
      </c>
      <c r="G2632" s="17">
        <v>347</v>
      </c>
      <c r="H2632" s="37">
        <f t="shared" si="726"/>
        <v>69.98</v>
      </c>
      <c r="I2632" s="37">
        <f>IF(H2632&lt;'Roof Calculator'!$G$8, 1, 0)</f>
        <v>0</v>
      </c>
      <c r="J2632" s="37">
        <f>IF(H2632&gt;='Roof Calculator'!$G$8, 1, 0)</f>
        <v>1</v>
      </c>
      <c r="K2632" s="37">
        <f t="shared" si="727"/>
        <v>0</v>
      </c>
      <c r="L2632" s="37">
        <f t="shared" si="728"/>
        <v>69.98</v>
      </c>
      <c r="M2632" s="37">
        <v>0</v>
      </c>
      <c r="N2632" s="37">
        <f t="shared" si="729"/>
        <v>45</v>
      </c>
      <c r="O2632" s="37">
        <v>0</v>
      </c>
      <c r="P2632" s="37">
        <v>0</v>
      </c>
      <c r="Q2632" s="21">
        <f t="shared" si="730"/>
        <v>39.790999999999997</v>
      </c>
      <c r="R2632" s="21">
        <f t="shared" si="739"/>
        <v>109.75000000000374</v>
      </c>
      <c r="S2632" s="21">
        <f t="shared" si="740"/>
        <v>10.89478871570755</v>
      </c>
      <c r="T2632" s="21">
        <f t="shared" si="731"/>
        <v>86.147999999999996</v>
      </c>
      <c r="U2632" s="37">
        <f>VLOOKUP(Time_Zone, 'LSTM LookUp'!$B$5:$D$8, 3, FALSE)</f>
        <v>-75</v>
      </c>
      <c r="V2632" s="21">
        <f t="shared" si="741"/>
        <v>0.91166597784148795</v>
      </c>
      <c r="W2632" s="21">
        <f t="shared" si="732"/>
        <v>266.3759164944604</v>
      </c>
      <c r="X2632" s="21">
        <f t="shared" si="733"/>
        <v>25.423890219290715</v>
      </c>
      <c r="Y2632" s="21">
        <f t="shared" si="734"/>
        <v>70.423890219290712</v>
      </c>
      <c r="Z2632" s="21">
        <f t="shared" si="742"/>
        <v>22.323143202175764</v>
      </c>
      <c r="AA2632" s="21">
        <f t="shared" si="735"/>
        <v>0</v>
      </c>
      <c r="AB2632" s="21">
        <f t="shared" si="736"/>
        <v>22.323143202175764</v>
      </c>
      <c r="AC2632" s="21">
        <f t="shared" si="737"/>
        <v>69.98</v>
      </c>
      <c r="AD2632" s="21">
        <f t="shared" si="743"/>
        <v>22.323143202175764</v>
      </c>
      <c r="AE2632" s="21" t="str">
        <f t="shared" si="738"/>
        <v>4/19/19:00</v>
      </c>
    </row>
    <row r="2633" spans="2:31">
      <c r="B2633" s="37">
        <v>4</v>
      </c>
      <c r="C2633" s="38">
        <v>19</v>
      </c>
      <c r="D2633" s="39">
        <v>20</v>
      </c>
      <c r="E2633" s="17">
        <v>20.6</v>
      </c>
      <c r="F2633" s="17">
        <v>10</v>
      </c>
      <c r="G2633" s="17">
        <v>18</v>
      </c>
      <c r="H2633" s="37">
        <f t="shared" si="726"/>
        <v>69.08</v>
      </c>
      <c r="I2633" s="37">
        <f>IF(H2633&lt;'Roof Calculator'!$G$8, 1, 0)</f>
        <v>0</v>
      </c>
      <c r="J2633" s="37">
        <f>IF(H2633&gt;='Roof Calculator'!$G$8, 1, 0)</f>
        <v>1</v>
      </c>
      <c r="K2633" s="37">
        <f t="shared" si="727"/>
        <v>0</v>
      </c>
      <c r="L2633" s="37">
        <f t="shared" si="728"/>
        <v>69.08</v>
      </c>
      <c r="M2633" s="37">
        <v>0</v>
      </c>
      <c r="N2633" s="37">
        <f t="shared" si="729"/>
        <v>10</v>
      </c>
      <c r="O2633" s="37">
        <v>0</v>
      </c>
      <c r="P2633" s="37">
        <v>0</v>
      </c>
      <c r="Q2633" s="21">
        <f t="shared" si="730"/>
        <v>39.790999999999997</v>
      </c>
      <c r="R2633" s="21">
        <f t="shared" si="739"/>
        <v>109.79166666667041</v>
      </c>
      <c r="S2633" s="21">
        <f t="shared" si="740"/>
        <v>10.909442164830395</v>
      </c>
      <c r="T2633" s="21">
        <f t="shared" si="731"/>
        <v>86.147999999999996</v>
      </c>
      <c r="U2633" s="37">
        <f>VLOOKUP(Time_Zone, 'LSTM LookUp'!$B$5:$D$8, 3, FALSE)</f>
        <v>-75</v>
      </c>
      <c r="V2633" s="21">
        <f t="shared" si="741"/>
        <v>0.92104866398485685</v>
      </c>
      <c r="W2633" s="21">
        <f t="shared" si="732"/>
        <v>281.3782621659962</v>
      </c>
      <c r="X2633" s="21">
        <f t="shared" si="733"/>
        <v>4.8595304720471262</v>
      </c>
      <c r="Y2633" s="21">
        <f t="shared" si="734"/>
        <v>14.859530472047126</v>
      </c>
      <c r="Z2633" s="21">
        <f t="shared" si="742"/>
        <v>4.7102116286347826</v>
      </c>
      <c r="AA2633" s="21">
        <f t="shared" si="735"/>
        <v>0</v>
      </c>
      <c r="AB2633" s="21">
        <f t="shared" si="736"/>
        <v>4.7102116286347826</v>
      </c>
      <c r="AC2633" s="21">
        <f t="shared" si="737"/>
        <v>69.08</v>
      </c>
      <c r="AD2633" s="21">
        <f t="shared" si="743"/>
        <v>4.7102116286347826</v>
      </c>
      <c r="AE2633" s="21" t="str">
        <f t="shared" si="738"/>
        <v>4/19/20:00</v>
      </c>
    </row>
    <row r="2634" spans="2:31">
      <c r="B2634" s="37">
        <v>4</v>
      </c>
      <c r="C2634" s="38">
        <v>19</v>
      </c>
      <c r="D2634" s="39">
        <v>21</v>
      </c>
      <c r="E2634" s="17">
        <v>19.399999999999999</v>
      </c>
      <c r="F2634" s="17">
        <v>0</v>
      </c>
      <c r="G2634" s="17">
        <v>0</v>
      </c>
      <c r="H2634" s="37">
        <f t="shared" si="726"/>
        <v>66.92</v>
      </c>
      <c r="I2634" s="37">
        <f>IF(H2634&lt;'Roof Calculator'!$G$8, 1, 0)</f>
        <v>0</v>
      </c>
      <c r="J2634" s="37">
        <f>IF(H2634&gt;='Roof Calculator'!$G$8, 1, 0)</f>
        <v>1</v>
      </c>
      <c r="K2634" s="37">
        <f t="shared" si="727"/>
        <v>0</v>
      </c>
      <c r="L2634" s="37">
        <f t="shared" si="728"/>
        <v>66.92</v>
      </c>
      <c r="M2634" s="37">
        <v>0</v>
      </c>
      <c r="N2634" s="37">
        <f t="shared" si="729"/>
        <v>0</v>
      </c>
      <c r="O2634" s="37">
        <v>0</v>
      </c>
      <c r="P2634" s="37">
        <v>0</v>
      </c>
      <c r="Q2634" s="21">
        <f t="shared" si="730"/>
        <v>39.790999999999997</v>
      </c>
      <c r="R2634" s="21">
        <f t="shared" si="739"/>
        <v>109.83333333333708</v>
      </c>
      <c r="S2634" s="21">
        <f t="shared" si="740"/>
        <v>10.924090654735698</v>
      </c>
      <c r="T2634" s="21">
        <f t="shared" si="731"/>
        <v>86.147999999999996</v>
      </c>
      <c r="U2634" s="37">
        <f>VLOOKUP(Time_Zone, 'LSTM LookUp'!$B$5:$D$8, 3, FALSE)</f>
        <v>-75</v>
      </c>
      <c r="V2634" s="21">
        <f t="shared" si="741"/>
        <v>0.93041813052357747</v>
      </c>
      <c r="W2634" s="21">
        <f t="shared" si="732"/>
        <v>296.38060453263091</v>
      </c>
      <c r="X2634" s="21">
        <f t="shared" si="733"/>
        <v>0</v>
      </c>
      <c r="Y2634" s="21">
        <f t="shared" si="734"/>
        <v>0</v>
      </c>
      <c r="Z2634" s="21">
        <f t="shared" si="742"/>
        <v>0</v>
      </c>
      <c r="AA2634" s="21">
        <f t="shared" si="735"/>
        <v>0</v>
      </c>
      <c r="AB2634" s="21">
        <f t="shared" si="736"/>
        <v>0</v>
      </c>
      <c r="AC2634" s="21">
        <f t="shared" si="737"/>
        <v>66.92</v>
      </c>
      <c r="AD2634" s="21">
        <f t="shared" si="743"/>
        <v>0</v>
      </c>
      <c r="AE2634" s="21" t="str">
        <f t="shared" si="738"/>
        <v>4/19/21:00</v>
      </c>
    </row>
    <row r="2635" spans="2:31">
      <c r="B2635" s="37">
        <v>4</v>
      </c>
      <c r="C2635" s="38">
        <v>19</v>
      </c>
      <c r="D2635" s="39">
        <v>22</v>
      </c>
      <c r="E2635" s="17">
        <v>18.899999999999999</v>
      </c>
      <c r="F2635" s="17">
        <v>0</v>
      </c>
      <c r="G2635" s="17">
        <v>0</v>
      </c>
      <c r="H2635" s="37">
        <f t="shared" si="726"/>
        <v>66.02</v>
      </c>
      <c r="I2635" s="37">
        <f>IF(H2635&lt;'Roof Calculator'!$G$8, 1, 0)</f>
        <v>0</v>
      </c>
      <c r="J2635" s="37">
        <f>IF(H2635&gt;='Roof Calculator'!$G$8, 1, 0)</f>
        <v>1</v>
      </c>
      <c r="K2635" s="37">
        <f t="shared" si="727"/>
        <v>0</v>
      </c>
      <c r="L2635" s="37">
        <f t="shared" si="728"/>
        <v>66.02</v>
      </c>
      <c r="M2635" s="37">
        <v>0</v>
      </c>
      <c r="N2635" s="37">
        <f t="shared" si="729"/>
        <v>0</v>
      </c>
      <c r="O2635" s="37">
        <v>0</v>
      </c>
      <c r="P2635" s="37">
        <v>0</v>
      </c>
      <c r="Q2635" s="21">
        <f t="shared" si="730"/>
        <v>39.790999999999997</v>
      </c>
      <c r="R2635" s="21">
        <f t="shared" si="739"/>
        <v>109.87500000000375</v>
      </c>
      <c r="S2635" s="21">
        <f t="shared" si="740"/>
        <v>10.938734178110726</v>
      </c>
      <c r="T2635" s="21">
        <f t="shared" si="731"/>
        <v>86.147999999999996</v>
      </c>
      <c r="U2635" s="37">
        <f>VLOOKUP(Time_Zone, 'LSTM LookUp'!$B$5:$D$8, 3, FALSE)</f>
        <v>-75</v>
      </c>
      <c r="V2635" s="21">
        <f t="shared" si="741"/>
        <v>0.93977436068333353</v>
      </c>
      <c r="W2635" s="21">
        <f t="shared" si="732"/>
        <v>311.38294359017084</v>
      </c>
      <c r="X2635" s="21">
        <f t="shared" si="733"/>
        <v>0</v>
      </c>
      <c r="Y2635" s="21">
        <f t="shared" si="734"/>
        <v>0</v>
      </c>
      <c r="Z2635" s="21">
        <f t="shared" si="742"/>
        <v>0</v>
      </c>
      <c r="AA2635" s="21">
        <f t="shared" si="735"/>
        <v>0</v>
      </c>
      <c r="AB2635" s="21">
        <f t="shared" si="736"/>
        <v>0</v>
      </c>
      <c r="AC2635" s="21">
        <f t="shared" si="737"/>
        <v>66.02</v>
      </c>
      <c r="AD2635" s="21">
        <f t="shared" si="743"/>
        <v>0</v>
      </c>
      <c r="AE2635" s="21" t="str">
        <f t="shared" si="738"/>
        <v>4/19/22:00</v>
      </c>
    </row>
    <row r="2636" spans="2:31">
      <c r="B2636" s="37">
        <v>4</v>
      </c>
      <c r="C2636" s="38">
        <v>19</v>
      </c>
      <c r="D2636" s="39">
        <v>23</v>
      </c>
      <c r="E2636" s="17">
        <v>17.2</v>
      </c>
      <c r="F2636" s="17">
        <v>0</v>
      </c>
      <c r="G2636" s="17">
        <v>0</v>
      </c>
      <c r="H2636" s="37">
        <f t="shared" si="726"/>
        <v>62.959999999999994</v>
      </c>
      <c r="I2636" s="37">
        <f>IF(H2636&lt;'Roof Calculator'!$G$8, 1, 0)</f>
        <v>0</v>
      </c>
      <c r="J2636" s="37">
        <f>IF(H2636&gt;='Roof Calculator'!$G$8, 1, 0)</f>
        <v>1</v>
      </c>
      <c r="K2636" s="37">
        <f t="shared" si="727"/>
        <v>0</v>
      </c>
      <c r="L2636" s="37">
        <f t="shared" si="728"/>
        <v>62.959999999999994</v>
      </c>
      <c r="M2636" s="37">
        <v>0</v>
      </c>
      <c r="N2636" s="37">
        <f t="shared" si="729"/>
        <v>0</v>
      </c>
      <c r="O2636" s="37">
        <v>0</v>
      </c>
      <c r="P2636" s="37">
        <v>0</v>
      </c>
      <c r="Q2636" s="21">
        <f t="shared" si="730"/>
        <v>39.790999999999997</v>
      </c>
      <c r="R2636" s="21">
        <f t="shared" si="739"/>
        <v>109.91666666667042</v>
      </c>
      <c r="S2636" s="21">
        <f t="shared" si="740"/>
        <v>10.953372727642467</v>
      </c>
      <c r="T2636" s="21">
        <f t="shared" si="731"/>
        <v>86.147999999999996</v>
      </c>
      <c r="U2636" s="37">
        <f>VLOOKUP(Time_Zone, 'LSTM LookUp'!$B$5:$D$8, 3, FALSE)</f>
        <v>-75</v>
      </c>
      <c r="V2636" s="21">
        <f t="shared" si="741"/>
        <v>0.94911733772286677</v>
      </c>
      <c r="W2636" s="21">
        <f t="shared" si="732"/>
        <v>326.38527933443066</v>
      </c>
      <c r="X2636" s="21">
        <f t="shared" si="733"/>
        <v>0</v>
      </c>
      <c r="Y2636" s="21">
        <f t="shared" si="734"/>
        <v>0</v>
      </c>
      <c r="Z2636" s="21">
        <f t="shared" si="742"/>
        <v>0</v>
      </c>
      <c r="AA2636" s="21">
        <f t="shared" si="735"/>
        <v>0</v>
      </c>
      <c r="AB2636" s="21">
        <f t="shared" si="736"/>
        <v>0</v>
      </c>
      <c r="AC2636" s="21">
        <f t="shared" si="737"/>
        <v>62.959999999999994</v>
      </c>
      <c r="AD2636" s="21">
        <f t="shared" si="743"/>
        <v>0</v>
      </c>
      <c r="AE2636" s="21" t="str">
        <f t="shared" si="738"/>
        <v>4/19/23:00</v>
      </c>
    </row>
    <row r="2637" spans="2:31">
      <c r="B2637" s="37">
        <v>4</v>
      </c>
      <c r="C2637" s="38">
        <v>19</v>
      </c>
      <c r="D2637" s="39">
        <v>24</v>
      </c>
      <c r="E2637" s="17">
        <v>16.7</v>
      </c>
      <c r="F2637" s="17">
        <v>0</v>
      </c>
      <c r="G2637" s="17">
        <v>0</v>
      </c>
      <c r="H2637" s="37">
        <f t="shared" si="726"/>
        <v>62.059999999999995</v>
      </c>
      <c r="I2637" s="37">
        <f>IF(H2637&lt;'Roof Calculator'!$G$8, 1, 0)</f>
        <v>0</v>
      </c>
      <c r="J2637" s="37">
        <f>IF(H2637&gt;='Roof Calculator'!$G$8, 1, 0)</f>
        <v>1</v>
      </c>
      <c r="K2637" s="37">
        <f t="shared" si="727"/>
        <v>0</v>
      </c>
      <c r="L2637" s="37">
        <f t="shared" si="728"/>
        <v>62.059999999999995</v>
      </c>
      <c r="M2637" s="37">
        <v>0</v>
      </c>
      <c r="N2637" s="37">
        <f t="shared" si="729"/>
        <v>0</v>
      </c>
      <c r="O2637" s="37">
        <v>0</v>
      </c>
      <c r="P2637" s="37">
        <v>0</v>
      </c>
      <c r="Q2637" s="21">
        <f t="shared" si="730"/>
        <v>39.790999999999997</v>
      </c>
      <c r="R2637" s="21">
        <f t="shared" si="739"/>
        <v>109.95833333333709</v>
      </c>
      <c r="S2637" s="21">
        <f t="shared" si="740"/>
        <v>10.968006296017657</v>
      </c>
      <c r="T2637" s="21">
        <f t="shared" si="731"/>
        <v>86.147999999999996</v>
      </c>
      <c r="U2637" s="37">
        <f>VLOOKUP(Time_Zone, 'LSTM LookUp'!$B$5:$D$8, 3, FALSE)</f>
        <v>-75</v>
      </c>
      <c r="V2637" s="21">
        <f t="shared" si="741"/>
        <v>0.95844704493402166</v>
      </c>
      <c r="W2637" s="21">
        <f t="shared" si="732"/>
        <v>341.38761176123353</v>
      </c>
      <c r="X2637" s="21">
        <f t="shared" si="733"/>
        <v>0</v>
      </c>
      <c r="Y2637" s="21">
        <f t="shared" si="734"/>
        <v>0</v>
      </c>
      <c r="Z2637" s="21">
        <f t="shared" si="742"/>
        <v>0</v>
      </c>
      <c r="AA2637" s="21">
        <f t="shared" si="735"/>
        <v>0</v>
      </c>
      <c r="AB2637" s="21">
        <f t="shared" si="736"/>
        <v>0</v>
      </c>
      <c r="AC2637" s="21">
        <f t="shared" si="737"/>
        <v>62.059999999999995</v>
      </c>
      <c r="AD2637" s="21">
        <f t="shared" si="743"/>
        <v>0</v>
      </c>
      <c r="AE2637" s="21" t="str">
        <f t="shared" si="738"/>
        <v>4/19/24:00</v>
      </c>
    </row>
    <row r="2638" spans="2:31">
      <c r="B2638" s="37">
        <v>4</v>
      </c>
      <c r="C2638" s="38">
        <v>20</v>
      </c>
      <c r="D2638" s="39">
        <v>1</v>
      </c>
      <c r="E2638" s="17">
        <v>15.6</v>
      </c>
      <c r="F2638" s="17">
        <v>0</v>
      </c>
      <c r="G2638" s="17">
        <v>0</v>
      </c>
      <c r="H2638" s="37">
        <f t="shared" si="726"/>
        <v>60.08</v>
      </c>
      <c r="I2638" s="37">
        <f>IF(H2638&lt;'Roof Calculator'!$G$8, 1, 0)</f>
        <v>0</v>
      </c>
      <c r="J2638" s="37">
        <f>IF(H2638&gt;='Roof Calculator'!$G$8, 1, 0)</f>
        <v>1</v>
      </c>
      <c r="K2638" s="37">
        <f t="shared" si="727"/>
        <v>0</v>
      </c>
      <c r="L2638" s="37">
        <f t="shared" si="728"/>
        <v>60.08</v>
      </c>
      <c r="M2638" s="37">
        <v>0</v>
      </c>
      <c r="N2638" s="37">
        <f t="shared" si="729"/>
        <v>0</v>
      </c>
      <c r="O2638" s="37">
        <v>0</v>
      </c>
      <c r="P2638" s="37">
        <v>0</v>
      </c>
      <c r="Q2638" s="21">
        <f t="shared" si="730"/>
        <v>39.790999999999997</v>
      </c>
      <c r="R2638" s="21">
        <f t="shared" si="739"/>
        <v>110.00000000000377</v>
      </c>
      <c r="S2638" s="21">
        <f t="shared" si="740"/>
        <v>10.982634875922781</v>
      </c>
      <c r="T2638" s="21">
        <f t="shared" si="731"/>
        <v>86.147999999999996</v>
      </c>
      <c r="U2638" s="37">
        <f>VLOOKUP(Time_Zone, 'LSTM LookUp'!$B$5:$D$8, 3, FALSE)</f>
        <v>-75</v>
      </c>
      <c r="V2638" s="21">
        <f t="shared" si="741"/>
        <v>0.96776346564177018</v>
      </c>
      <c r="W2638" s="21">
        <f t="shared" si="732"/>
        <v>-3.6100591335895604</v>
      </c>
      <c r="X2638" s="21">
        <f t="shared" si="733"/>
        <v>0</v>
      </c>
      <c r="Y2638" s="21">
        <f t="shared" si="734"/>
        <v>0</v>
      </c>
      <c r="Z2638" s="21">
        <f t="shared" si="742"/>
        <v>0</v>
      </c>
      <c r="AA2638" s="21">
        <f t="shared" si="735"/>
        <v>0</v>
      </c>
      <c r="AB2638" s="21">
        <f t="shared" si="736"/>
        <v>0</v>
      </c>
      <c r="AC2638" s="21">
        <f t="shared" si="737"/>
        <v>60.08</v>
      </c>
      <c r="AD2638" s="21">
        <f t="shared" si="743"/>
        <v>0</v>
      </c>
      <c r="AE2638" s="21" t="str">
        <f t="shared" si="738"/>
        <v>4/20/1:00</v>
      </c>
    </row>
    <row r="2639" spans="2:31">
      <c r="B2639" s="37">
        <v>4</v>
      </c>
      <c r="C2639" s="38">
        <v>20</v>
      </c>
      <c r="D2639" s="39">
        <v>2</v>
      </c>
      <c r="E2639" s="17">
        <v>15</v>
      </c>
      <c r="F2639" s="17">
        <v>0</v>
      </c>
      <c r="G2639" s="17">
        <v>0</v>
      </c>
      <c r="H2639" s="37">
        <f t="shared" si="726"/>
        <v>59</v>
      </c>
      <c r="I2639" s="37">
        <f>IF(H2639&lt;'Roof Calculator'!$G$8, 1, 0)</f>
        <v>0</v>
      </c>
      <c r="J2639" s="37">
        <f>IF(H2639&gt;='Roof Calculator'!$G$8, 1, 0)</f>
        <v>1</v>
      </c>
      <c r="K2639" s="37">
        <f t="shared" si="727"/>
        <v>0</v>
      </c>
      <c r="L2639" s="37">
        <f t="shared" si="728"/>
        <v>59</v>
      </c>
      <c r="M2639" s="37">
        <v>0</v>
      </c>
      <c r="N2639" s="37">
        <f t="shared" si="729"/>
        <v>0</v>
      </c>
      <c r="O2639" s="37">
        <v>0</v>
      </c>
      <c r="P2639" s="37">
        <v>0</v>
      </c>
      <c r="Q2639" s="21">
        <f t="shared" si="730"/>
        <v>39.790999999999997</v>
      </c>
      <c r="R2639" s="21">
        <f t="shared" si="739"/>
        <v>110.04166666667044</v>
      </c>
      <c r="S2639" s="21">
        <f t="shared" si="740"/>
        <v>10.99725846004406</v>
      </c>
      <c r="T2639" s="21">
        <f t="shared" si="731"/>
        <v>86.147999999999996</v>
      </c>
      <c r="U2639" s="37">
        <f>VLOOKUP(Time_Zone, 'LSTM LookUp'!$B$5:$D$8, 3, FALSE)</f>
        <v>-75</v>
      </c>
      <c r="V2639" s="21">
        <f t="shared" si="741"/>
        <v>0.97706658320424011</v>
      </c>
      <c r="W2639" s="21">
        <f t="shared" si="732"/>
        <v>11.392266645801037</v>
      </c>
      <c r="X2639" s="21">
        <f t="shared" si="733"/>
        <v>0</v>
      </c>
      <c r="Y2639" s="21">
        <f t="shared" si="734"/>
        <v>0</v>
      </c>
      <c r="Z2639" s="21">
        <f t="shared" si="742"/>
        <v>0</v>
      </c>
      <c r="AA2639" s="21">
        <f t="shared" si="735"/>
        <v>0</v>
      </c>
      <c r="AB2639" s="21">
        <f t="shared" si="736"/>
        <v>0</v>
      </c>
      <c r="AC2639" s="21">
        <f t="shared" si="737"/>
        <v>59</v>
      </c>
      <c r="AD2639" s="21">
        <f t="shared" si="743"/>
        <v>0</v>
      </c>
      <c r="AE2639" s="21" t="str">
        <f t="shared" si="738"/>
        <v>4/20/2:00</v>
      </c>
    </row>
    <row r="2640" spans="2:31">
      <c r="B2640" s="37">
        <v>4</v>
      </c>
      <c r="C2640" s="38">
        <v>20</v>
      </c>
      <c r="D2640" s="39">
        <v>3</v>
      </c>
      <c r="E2640" s="17">
        <v>12.8</v>
      </c>
      <c r="F2640" s="17">
        <v>0</v>
      </c>
      <c r="G2640" s="17">
        <v>0</v>
      </c>
      <c r="H2640" s="37">
        <f t="shared" si="726"/>
        <v>55.04</v>
      </c>
      <c r="I2640" s="37">
        <f>IF(H2640&lt;'Roof Calculator'!$G$8, 1, 0)</f>
        <v>0</v>
      </c>
      <c r="J2640" s="37">
        <f>IF(H2640&gt;='Roof Calculator'!$G$8, 1, 0)</f>
        <v>1</v>
      </c>
      <c r="K2640" s="37">
        <f t="shared" si="727"/>
        <v>0</v>
      </c>
      <c r="L2640" s="37">
        <f t="shared" si="728"/>
        <v>55.04</v>
      </c>
      <c r="M2640" s="37">
        <v>0</v>
      </c>
      <c r="N2640" s="37">
        <f t="shared" si="729"/>
        <v>0</v>
      </c>
      <c r="O2640" s="37">
        <v>0</v>
      </c>
      <c r="P2640" s="37">
        <v>0</v>
      </c>
      <c r="Q2640" s="21">
        <f t="shared" si="730"/>
        <v>39.790999999999997</v>
      </c>
      <c r="R2640" s="21">
        <f t="shared" si="739"/>
        <v>110.08333333333711</v>
      </c>
      <c r="S2640" s="21">
        <f t="shared" si="740"/>
        <v>11.01187704106747</v>
      </c>
      <c r="T2640" s="21">
        <f t="shared" si="731"/>
        <v>86.147999999999996</v>
      </c>
      <c r="U2640" s="37">
        <f>VLOOKUP(Time_Zone, 'LSTM LookUp'!$B$5:$D$8, 3, FALSE)</f>
        <v>-75</v>
      </c>
      <c r="V2640" s="21">
        <f t="shared" si="741"/>
        <v>0.98635638101276157</v>
      </c>
      <c r="W2640" s="21">
        <f t="shared" si="732"/>
        <v>26.394589095253203</v>
      </c>
      <c r="X2640" s="21">
        <f t="shared" si="733"/>
        <v>0</v>
      </c>
      <c r="Y2640" s="21">
        <f t="shared" si="734"/>
        <v>0</v>
      </c>
      <c r="Z2640" s="21">
        <f t="shared" si="742"/>
        <v>0</v>
      </c>
      <c r="AA2640" s="21">
        <f t="shared" si="735"/>
        <v>0</v>
      </c>
      <c r="AB2640" s="21">
        <f t="shared" si="736"/>
        <v>0</v>
      </c>
      <c r="AC2640" s="21">
        <f t="shared" si="737"/>
        <v>55.04</v>
      </c>
      <c r="AD2640" s="21">
        <f t="shared" si="743"/>
        <v>0</v>
      </c>
      <c r="AE2640" s="21" t="str">
        <f t="shared" si="738"/>
        <v>4/20/3:00</v>
      </c>
    </row>
    <row r="2641" spans="2:31">
      <c r="B2641" s="37">
        <v>4</v>
      </c>
      <c r="C2641" s="38">
        <v>20</v>
      </c>
      <c r="D2641" s="39">
        <v>4</v>
      </c>
      <c r="E2641" s="17">
        <v>11.1</v>
      </c>
      <c r="F2641" s="17">
        <v>0</v>
      </c>
      <c r="G2641" s="17">
        <v>0</v>
      </c>
      <c r="H2641" s="37">
        <f t="shared" si="726"/>
        <v>51.98</v>
      </c>
      <c r="I2641" s="37">
        <f>IF(H2641&lt;'Roof Calculator'!$G$8, 1, 0)</f>
        <v>1</v>
      </c>
      <c r="J2641" s="37">
        <f>IF(H2641&gt;='Roof Calculator'!$G$8, 1, 0)</f>
        <v>0</v>
      </c>
      <c r="K2641" s="37">
        <f t="shared" si="727"/>
        <v>51.98</v>
      </c>
      <c r="L2641" s="37">
        <f t="shared" si="728"/>
        <v>0</v>
      </c>
      <c r="M2641" s="37">
        <v>0</v>
      </c>
      <c r="N2641" s="37">
        <f t="shared" si="729"/>
        <v>0</v>
      </c>
      <c r="O2641" s="37">
        <v>0</v>
      </c>
      <c r="P2641" s="37">
        <v>0</v>
      </c>
      <c r="Q2641" s="21">
        <f t="shared" si="730"/>
        <v>39.790999999999997</v>
      </c>
      <c r="R2641" s="21">
        <f t="shared" si="739"/>
        <v>110.12500000000378</v>
      </c>
      <c r="S2641" s="21">
        <f t="shared" si="740"/>
        <v>11.026490611678721</v>
      </c>
      <c r="T2641" s="21">
        <f t="shared" si="731"/>
        <v>86.147999999999996</v>
      </c>
      <c r="U2641" s="37">
        <f>VLOOKUP(Time_Zone, 'LSTM LookUp'!$B$5:$D$8, 3, FALSE)</f>
        <v>-75</v>
      </c>
      <c r="V2641" s="21">
        <f t="shared" si="741"/>
        <v>0.99563284249189166</v>
      </c>
      <c r="W2641" s="21">
        <f t="shared" si="732"/>
        <v>41.396908210622968</v>
      </c>
      <c r="X2641" s="21">
        <f t="shared" si="733"/>
        <v>0</v>
      </c>
      <c r="Y2641" s="21">
        <f t="shared" si="734"/>
        <v>0</v>
      </c>
      <c r="Z2641" s="21">
        <f t="shared" si="742"/>
        <v>0</v>
      </c>
      <c r="AA2641" s="21">
        <f t="shared" si="735"/>
        <v>0</v>
      </c>
      <c r="AB2641" s="21">
        <f t="shared" si="736"/>
        <v>0</v>
      </c>
      <c r="AC2641" s="21">
        <f t="shared" si="737"/>
        <v>0</v>
      </c>
      <c r="AD2641" s="21">
        <f t="shared" si="743"/>
        <v>0</v>
      </c>
      <c r="AE2641" s="21" t="str">
        <f t="shared" si="738"/>
        <v>4/20/4:00</v>
      </c>
    </row>
    <row r="2642" spans="2:31">
      <c r="B2642" s="37">
        <v>4</v>
      </c>
      <c r="C2642" s="38">
        <v>20</v>
      </c>
      <c r="D2642" s="39">
        <v>5</v>
      </c>
      <c r="E2642" s="17">
        <v>11.7</v>
      </c>
      <c r="F2642" s="17">
        <v>0</v>
      </c>
      <c r="G2642" s="17">
        <v>0</v>
      </c>
      <c r="H2642" s="37">
        <f t="shared" si="726"/>
        <v>53.06</v>
      </c>
      <c r="I2642" s="37">
        <f>IF(H2642&lt;'Roof Calculator'!$G$8, 1, 0)</f>
        <v>1</v>
      </c>
      <c r="J2642" s="37">
        <f>IF(H2642&gt;='Roof Calculator'!$G$8, 1, 0)</f>
        <v>0</v>
      </c>
      <c r="K2642" s="37">
        <f t="shared" si="727"/>
        <v>53.06</v>
      </c>
      <c r="L2642" s="37">
        <f t="shared" si="728"/>
        <v>0</v>
      </c>
      <c r="M2642" s="37">
        <v>0</v>
      </c>
      <c r="N2642" s="37">
        <f t="shared" si="729"/>
        <v>0</v>
      </c>
      <c r="O2642" s="37">
        <v>0</v>
      </c>
      <c r="P2642" s="37">
        <v>0</v>
      </c>
      <c r="Q2642" s="21">
        <f t="shared" si="730"/>
        <v>39.790999999999997</v>
      </c>
      <c r="R2642" s="21">
        <f t="shared" si="739"/>
        <v>110.16666666667045</v>
      </c>
      <c r="S2642" s="21">
        <f t="shared" si="740"/>
        <v>11.04109916456329</v>
      </c>
      <c r="T2642" s="21">
        <f t="shared" si="731"/>
        <v>86.147999999999996</v>
      </c>
      <c r="U2642" s="37">
        <f>VLOOKUP(Time_Zone, 'LSTM LookUp'!$B$5:$D$8, 3, FALSE)</f>
        <v>-75</v>
      </c>
      <c r="V2642" s="21">
        <f t="shared" si="741"/>
        <v>1.0048959510994466</v>
      </c>
      <c r="W2642" s="21">
        <f t="shared" si="732"/>
        <v>56.399223987774853</v>
      </c>
      <c r="X2642" s="21">
        <f t="shared" si="733"/>
        <v>0</v>
      </c>
      <c r="Y2642" s="21">
        <f t="shared" si="734"/>
        <v>0</v>
      </c>
      <c r="Z2642" s="21">
        <f t="shared" si="742"/>
        <v>0</v>
      </c>
      <c r="AA2642" s="21">
        <f t="shared" si="735"/>
        <v>0</v>
      </c>
      <c r="AB2642" s="21">
        <f t="shared" si="736"/>
        <v>0</v>
      </c>
      <c r="AC2642" s="21">
        <f t="shared" si="737"/>
        <v>0</v>
      </c>
      <c r="AD2642" s="21">
        <f t="shared" si="743"/>
        <v>0</v>
      </c>
      <c r="AE2642" s="21" t="str">
        <f t="shared" si="738"/>
        <v>4/20/5:00</v>
      </c>
    </row>
    <row r="2643" spans="2:31">
      <c r="B2643" s="37">
        <v>4</v>
      </c>
      <c r="C2643" s="38">
        <v>20</v>
      </c>
      <c r="D2643" s="39">
        <v>6</v>
      </c>
      <c r="E2643" s="17">
        <v>10.6</v>
      </c>
      <c r="F2643" s="17">
        <v>0</v>
      </c>
      <c r="G2643" s="17">
        <v>0</v>
      </c>
      <c r="H2643" s="37">
        <f t="shared" si="726"/>
        <v>51.08</v>
      </c>
      <c r="I2643" s="37">
        <f>IF(H2643&lt;'Roof Calculator'!$G$8, 1, 0)</f>
        <v>1</v>
      </c>
      <c r="J2643" s="37">
        <f>IF(H2643&gt;='Roof Calculator'!$G$8, 1, 0)</f>
        <v>0</v>
      </c>
      <c r="K2643" s="37">
        <f t="shared" si="727"/>
        <v>51.08</v>
      </c>
      <c r="L2643" s="37">
        <f t="shared" si="728"/>
        <v>0</v>
      </c>
      <c r="M2643" s="37">
        <v>0</v>
      </c>
      <c r="N2643" s="37">
        <f t="shared" si="729"/>
        <v>0</v>
      </c>
      <c r="O2643" s="37">
        <v>0</v>
      </c>
      <c r="P2643" s="37">
        <v>0</v>
      </c>
      <c r="Q2643" s="21">
        <f t="shared" si="730"/>
        <v>39.790999999999997</v>
      </c>
      <c r="R2643" s="21">
        <f t="shared" si="739"/>
        <v>110.20833333333712</v>
      </c>
      <c r="S2643" s="21">
        <f t="shared" si="740"/>
        <v>11.055702692406401</v>
      </c>
      <c r="T2643" s="21">
        <f t="shared" si="731"/>
        <v>86.147999999999996</v>
      </c>
      <c r="U2643" s="37">
        <f>VLOOKUP(Time_Zone, 'LSTM LookUp'!$B$5:$D$8, 3, FALSE)</f>
        <v>-75</v>
      </c>
      <c r="V2643" s="21">
        <f t="shared" si="741"/>
        <v>1.0141456903265358</v>
      </c>
      <c r="W2643" s="21">
        <f t="shared" si="732"/>
        <v>71.401536422581671</v>
      </c>
      <c r="X2643" s="21">
        <f t="shared" si="733"/>
        <v>0</v>
      </c>
      <c r="Y2643" s="21">
        <f t="shared" si="734"/>
        <v>0</v>
      </c>
      <c r="Z2643" s="21">
        <f t="shared" si="742"/>
        <v>0</v>
      </c>
      <c r="AA2643" s="21">
        <f t="shared" si="735"/>
        <v>0</v>
      </c>
      <c r="AB2643" s="21">
        <f t="shared" si="736"/>
        <v>0</v>
      </c>
      <c r="AC2643" s="21">
        <f t="shared" si="737"/>
        <v>0</v>
      </c>
      <c r="AD2643" s="21">
        <f t="shared" si="743"/>
        <v>0</v>
      </c>
      <c r="AE2643" s="21" t="str">
        <f t="shared" si="738"/>
        <v>4/20/6:00</v>
      </c>
    </row>
    <row r="2644" spans="2:31">
      <c r="B2644" s="37">
        <v>4</v>
      </c>
      <c r="C2644" s="38">
        <v>20</v>
      </c>
      <c r="D2644" s="39">
        <v>7</v>
      </c>
      <c r="E2644" s="17">
        <v>11.1</v>
      </c>
      <c r="F2644" s="17">
        <v>26</v>
      </c>
      <c r="G2644" s="17">
        <v>200</v>
      </c>
      <c r="H2644" s="37">
        <f t="shared" si="726"/>
        <v>51.98</v>
      </c>
      <c r="I2644" s="37">
        <f>IF(H2644&lt;'Roof Calculator'!$G$8, 1, 0)</f>
        <v>1</v>
      </c>
      <c r="J2644" s="37">
        <f>IF(H2644&gt;='Roof Calculator'!$G$8, 1, 0)</f>
        <v>0</v>
      </c>
      <c r="K2644" s="37">
        <f t="shared" si="727"/>
        <v>51.98</v>
      </c>
      <c r="L2644" s="37">
        <f t="shared" si="728"/>
        <v>0</v>
      </c>
      <c r="M2644" s="37">
        <v>0</v>
      </c>
      <c r="N2644" s="37">
        <f t="shared" si="729"/>
        <v>26</v>
      </c>
      <c r="O2644" s="37">
        <v>0</v>
      </c>
      <c r="P2644" s="37">
        <v>0</v>
      </c>
      <c r="Q2644" s="21">
        <f t="shared" si="730"/>
        <v>39.790999999999997</v>
      </c>
      <c r="R2644" s="21">
        <f t="shared" si="739"/>
        <v>110.25000000000379</v>
      </c>
      <c r="S2644" s="21">
        <f t="shared" si="740"/>
        <v>11.070301187893028</v>
      </c>
      <c r="T2644" s="21">
        <f t="shared" si="731"/>
        <v>86.147999999999996</v>
      </c>
      <c r="U2644" s="37">
        <f>VLOOKUP(Time_Zone, 'LSTM LookUp'!$B$5:$D$8, 3, FALSE)</f>
        <v>-75</v>
      </c>
      <c r="V2644" s="21">
        <f t="shared" si="741"/>
        <v>1.0233820436975951</v>
      </c>
      <c r="W2644" s="21">
        <f t="shared" si="732"/>
        <v>86.403845510924384</v>
      </c>
      <c r="X2644" s="21">
        <f t="shared" si="733"/>
        <v>34.037070460178867</v>
      </c>
      <c r="Y2644" s="21">
        <f t="shared" si="734"/>
        <v>60.037070460178867</v>
      </c>
      <c r="Z2644" s="21">
        <f t="shared" si="742"/>
        <v>19.030702750848224</v>
      </c>
      <c r="AA2644" s="21">
        <f t="shared" si="735"/>
        <v>19.030702750848224</v>
      </c>
      <c r="AB2644" s="21">
        <f t="shared" si="736"/>
        <v>0</v>
      </c>
      <c r="AC2644" s="21">
        <f t="shared" si="737"/>
        <v>0</v>
      </c>
      <c r="AD2644" s="21">
        <f t="shared" si="743"/>
        <v>0</v>
      </c>
      <c r="AE2644" s="21" t="str">
        <f t="shared" si="738"/>
        <v>4/20/7:00</v>
      </c>
    </row>
    <row r="2645" spans="2:31">
      <c r="B2645" s="37">
        <v>4</v>
      </c>
      <c r="C2645" s="38">
        <v>20</v>
      </c>
      <c r="D2645" s="39">
        <v>8</v>
      </c>
      <c r="E2645" s="17">
        <v>16.7</v>
      </c>
      <c r="F2645" s="17">
        <v>53</v>
      </c>
      <c r="G2645" s="17">
        <v>577</v>
      </c>
      <c r="H2645" s="37">
        <f t="shared" si="726"/>
        <v>62.059999999999995</v>
      </c>
      <c r="I2645" s="37">
        <f>IF(H2645&lt;'Roof Calculator'!$G$8, 1, 0)</f>
        <v>0</v>
      </c>
      <c r="J2645" s="37">
        <f>IF(H2645&gt;='Roof Calculator'!$G$8, 1, 0)</f>
        <v>1</v>
      </c>
      <c r="K2645" s="37">
        <f t="shared" si="727"/>
        <v>0</v>
      </c>
      <c r="L2645" s="37">
        <f t="shared" si="728"/>
        <v>62.059999999999995</v>
      </c>
      <c r="M2645" s="37">
        <v>0</v>
      </c>
      <c r="N2645" s="37">
        <f t="shared" si="729"/>
        <v>53</v>
      </c>
      <c r="O2645" s="37">
        <v>0</v>
      </c>
      <c r="P2645" s="37">
        <v>0</v>
      </c>
      <c r="Q2645" s="21">
        <f t="shared" si="730"/>
        <v>39.790999999999997</v>
      </c>
      <c r="R2645" s="21">
        <f t="shared" si="739"/>
        <v>110.29166666667047</v>
      </c>
      <c r="S2645" s="21">
        <f t="shared" si="740"/>
        <v>11.084894643707909</v>
      </c>
      <c r="T2645" s="21">
        <f t="shared" si="731"/>
        <v>86.147999999999996</v>
      </c>
      <c r="U2645" s="37">
        <f>VLOOKUP(Time_Zone, 'LSTM LookUp'!$B$5:$D$8, 3, FALSE)</f>
        <v>-75</v>
      </c>
      <c r="V2645" s="21">
        <f t="shared" si="741"/>
        <v>1.0326049947704201</v>
      </c>
      <c r="W2645" s="21">
        <f t="shared" si="732"/>
        <v>101.40615124869257</v>
      </c>
      <c r="X2645" s="21">
        <f t="shared" si="733"/>
        <v>-15.045985435215929</v>
      </c>
      <c r="Y2645" s="21">
        <f t="shared" si="734"/>
        <v>37.954014564784075</v>
      </c>
      <c r="Z2645" s="21">
        <f t="shared" si="742"/>
        <v>12.030759726406844</v>
      </c>
      <c r="AA2645" s="21">
        <f t="shared" si="735"/>
        <v>0</v>
      </c>
      <c r="AB2645" s="21">
        <f t="shared" si="736"/>
        <v>12.030759726406844</v>
      </c>
      <c r="AC2645" s="21">
        <f t="shared" si="737"/>
        <v>62.059999999999995</v>
      </c>
      <c r="AD2645" s="21">
        <f t="shared" si="743"/>
        <v>12.030759726406844</v>
      </c>
      <c r="AE2645" s="21" t="str">
        <f t="shared" si="738"/>
        <v>4/20/8:00</v>
      </c>
    </row>
    <row r="2646" spans="2:31">
      <c r="B2646" s="37">
        <v>4</v>
      </c>
      <c r="C2646" s="38">
        <v>20</v>
      </c>
      <c r="D2646" s="39">
        <v>9</v>
      </c>
      <c r="E2646" s="17">
        <v>19.399999999999999</v>
      </c>
      <c r="F2646" s="17">
        <v>76</v>
      </c>
      <c r="G2646" s="17">
        <v>742</v>
      </c>
      <c r="H2646" s="37">
        <f t="shared" ref="H2646:H2709" si="744">E2646*9/5+32</f>
        <v>66.92</v>
      </c>
      <c r="I2646" s="37">
        <f>IF(H2646&lt;'Roof Calculator'!$G$8, 1, 0)</f>
        <v>0</v>
      </c>
      <c r="J2646" s="37">
        <f>IF(H2646&gt;='Roof Calculator'!$G$8, 1, 0)</f>
        <v>1</v>
      </c>
      <c r="K2646" s="37">
        <f t="shared" ref="K2646:K2709" si="745">I2646*H2646</f>
        <v>0</v>
      </c>
      <c r="L2646" s="37">
        <f t="shared" ref="L2646:L2709" si="746">J2646*H2646</f>
        <v>66.92</v>
      </c>
      <c r="M2646" s="37">
        <v>0</v>
      </c>
      <c r="N2646" s="37">
        <f t="shared" ref="N2646:N2709" si="747">F2646*(180-M2646)/180</f>
        <v>76</v>
      </c>
      <c r="O2646" s="37">
        <v>0</v>
      </c>
      <c r="P2646" s="37">
        <v>0</v>
      </c>
      <c r="Q2646" s="21">
        <f t="shared" ref="Q2646:Q2709" si="748">Latitude</f>
        <v>39.790999999999997</v>
      </c>
      <c r="R2646" s="21">
        <f t="shared" si="739"/>
        <v>110.33333333333714</v>
      </c>
      <c r="S2646" s="21">
        <f t="shared" si="740"/>
        <v>11.099483052535534</v>
      </c>
      <c r="T2646" s="21">
        <f t="shared" ref="T2646:T2709" si="749">Longitude</f>
        <v>86.147999999999996</v>
      </c>
      <c r="U2646" s="37">
        <f>VLOOKUP(Time_Zone, 'LSTM LookUp'!$B$5:$D$8, 3, FALSE)</f>
        <v>-75</v>
      </c>
      <c r="V2646" s="21">
        <f t="shared" si="741"/>
        <v>1.0418145271361972</v>
      </c>
      <c r="W2646" s="21">
        <f t="shared" ref="W2646:W2709" si="750">15*((D2646+(4*(T2646-U2646)+V2646)/60)-12)</f>
        <v>116.40845363178406</v>
      </c>
      <c r="X2646" s="21">
        <f t="shared" ref="X2646:X2709" si="751">G2646*(SIN(S2646*PI()/180)*SIN(Q2646*PI()/180)*COS(O2646*PI()/180)-SIN(S2646*PI()/180)*COS(Q2646*PI()/180)*SIN(O2646*PI()/180)*COS(P2646*PI()/180)+COS(S2646*PI()/180)*COS(Q2646*PI()/180)*COS(O2646*PI()/180)*COS(W2646*PI()/180)+COS(S2646*PI()/180)*SIN(Q2646*PI()/180)*SIN(O2646*PI()/180)*COS(P2646*PI()/180)*COS(W2646*PI()/180)+COS(S2646*PI()/180)*SIN(P2646*PI()/180)*SIN(W2646*PI()/180)*SIN(O2646*PI()/180))</f>
        <v>-157.41765494488982</v>
      </c>
      <c r="Y2646" s="21">
        <f t="shared" ref="Y2646:Y2709" si="752">X2646+N2646</f>
        <v>-81.417654944889819</v>
      </c>
      <c r="Z2646" s="21">
        <f t="shared" si="742"/>
        <v>-25.807974607205878</v>
      </c>
      <c r="AA2646" s="21">
        <f t="shared" ref="AA2646:AA2709" si="753">Z2646*I2646</f>
        <v>0</v>
      </c>
      <c r="AB2646" s="21">
        <f t="shared" ref="AB2646:AB2709" si="754">Z2646*J2646</f>
        <v>-25.807974607205878</v>
      </c>
      <c r="AC2646" s="21">
        <f t="shared" ref="AC2646:AC2709" si="755">L2646</f>
        <v>66.92</v>
      </c>
      <c r="AD2646" s="21">
        <f t="shared" si="743"/>
        <v>-25.807974607205878</v>
      </c>
      <c r="AE2646" s="21" t="str">
        <f t="shared" ref="AE2646:AE2709" si="756">CONCATENATE(B2646, "/", C2646, "/", D2646,":00")</f>
        <v>4/20/9:00</v>
      </c>
    </row>
    <row r="2647" spans="2:31">
      <c r="B2647" s="37">
        <v>4</v>
      </c>
      <c r="C2647" s="38">
        <v>20</v>
      </c>
      <c r="D2647" s="39">
        <v>10</v>
      </c>
      <c r="E2647" s="17">
        <v>22.2</v>
      </c>
      <c r="F2647" s="17">
        <v>95</v>
      </c>
      <c r="G2647" s="17">
        <v>824</v>
      </c>
      <c r="H2647" s="37">
        <f t="shared" si="744"/>
        <v>71.959999999999994</v>
      </c>
      <c r="I2647" s="37">
        <f>IF(H2647&lt;'Roof Calculator'!$G$8, 1, 0)</f>
        <v>0</v>
      </c>
      <c r="J2647" s="37">
        <f>IF(H2647&gt;='Roof Calculator'!$G$8, 1, 0)</f>
        <v>1</v>
      </c>
      <c r="K2647" s="37">
        <f t="shared" si="745"/>
        <v>0</v>
      </c>
      <c r="L2647" s="37">
        <f t="shared" si="746"/>
        <v>71.959999999999994</v>
      </c>
      <c r="M2647" s="37">
        <v>0</v>
      </c>
      <c r="N2647" s="37">
        <f t="shared" si="747"/>
        <v>95</v>
      </c>
      <c r="O2647" s="37">
        <v>0</v>
      </c>
      <c r="P2647" s="37">
        <v>0</v>
      </c>
      <c r="Q2647" s="21">
        <f t="shared" si="748"/>
        <v>39.790999999999997</v>
      </c>
      <c r="R2647" s="21">
        <f t="shared" ref="R2647:R2710" si="757">R2646+1/24</f>
        <v>110.37500000000381</v>
      </c>
      <c r="S2647" s="21">
        <f t="shared" ref="S2647:S2710" si="758">ASIN(SIN(23.45*PI()/180)*SIN((360/365*(R2647-81))*PI()/180))*180/PI()</f>
        <v>11.114066407060166</v>
      </c>
      <c r="T2647" s="21">
        <f t="shared" si="749"/>
        <v>86.147999999999996</v>
      </c>
      <c r="U2647" s="37">
        <f>VLOOKUP(Time_Zone, 'LSTM LookUp'!$B$5:$D$8, 3, FALSE)</f>
        <v>-75</v>
      </c>
      <c r="V2647" s="21">
        <f t="shared" ref="V2647:V2710" si="759">9.87*SIN(2*(360/365*(R2647-81))*PI()/180)-7.53*COS((360/365*(R2647-81))*PI()/180)-1.5*SIN((360/365*(R2647-81))*PI()/180)</f>
        <v>1.0510106244195365</v>
      </c>
      <c r="W2647" s="21">
        <f t="shared" si="750"/>
        <v>131.41075265610488</v>
      </c>
      <c r="X2647" s="21">
        <f t="shared" si="751"/>
        <v>-309.28963702457872</v>
      </c>
      <c r="Y2647" s="21">
        <f t="shared" si="752"/>
        <v>-214.28963702457872</v>
      </c>
      <c r="Z2647" s="21">
        <f t="shared" ref="Z2647:Z2710" si="760">Y2647/10.764*3.412</f>
        <v>-67.926072234100943</v>
      </c>
      <c r="AA2647" s="21">
        <f t="shared" si="753"/>
        <v>0</v>
      </c>
      <c r="AB2647" s="21">
        <f t="shared" si="754"/>
        <v>-67.926072234100943</v>
      </c>
      <c r="AC2647" s="21">
        <f t="shared" si="755"/>
        <v>71.959999999999994</v>
      </c>
      <c r="AD2647" s="21">
        <f t="shared" ref="AD2647:AD2710" si="761">AB2647</f>
        <v>-67.926072234100943</v>
      </c>
      <c r="AE2647" s="21" t="str">
        <f t="shared" si="756"/>
        <v>4/20/10:00</v>
      </c>
    </row>
    <row r="2648" spans="2:31">
      <c r="B2648" s="37">
        <v>4</v>
      </c>
      <c r="C2648" s="38">
        <v>20</v>
      </c>
      <c r="D2648" s="39">
        <v>11</v>
      </c>
      <c r="E2648" s="17">
        <v>23.9</v>
      </c>
      <c r="F2648" s="17">
        <v>109</v>
      </c>
      <c r="G2648" s="17">
        <v>873</v>
      </c>
      <c r="H2648" s="37">
        <f t="shared" si="744"/>
        <v>75.02</v>
      </c>
      <c r="I2648" s="37">
        <f>IF(H2648&lt;'Roof Calculator'!$G$8, 1, 0)</f>
        <v>0</v>
      </c>
      <c r="J2648" s="37">
        <f>IF(H2648&gt;='Roof Calculator'!$G$8, 1, 0)</f>
        <v>1</v>
      </c>
      <c r="K2648" s="37">
        <f t="shared" si="745"/>
        <v>0</v>
      </c>
      <c r="L2648" s="37">
        <f t="shared" si="746"/>
        <v>75.02</v>
      </c>
      <c r="M2648" s="37">
        <v>0</v>
      </c>
      <c r="N2648" s="37">
        <f t="shared" si="747"/>
        <v>109</v>
      </c>
      <c r="O2648" s="37">
        <v>0</v>
      </c>
      <c r="P2648" s="37">
        <v>0</v>
      </c>
      <c r="Q2648" s="21">
        <f t="shared" si="748"/>
        <v>39.790999999999997</v>
      </c>
      <c r="R2648" s="21">
        <f t="shared" si="757"/>
        <v>110.41666666667048</v>
      </c>
      <c r="S2648" s="21">
        <f t="shared" si="758"/>
        <v>11.128644699965818</v>
      </c>
      <c r="T2648" s="21">
        <f t="shared" si="749"/>
        <v>86.147999999999996</v>
      </c>
      <c r="U2648" s="37">
        <f>VLOOKUP(Time_Zone, 'LSTM LookUp'!$B$5:$D$8, 3, FALSE)</f>
        <v>-75</v>
      </c>
      <c r="V2648" s="21">
        <f t="shared" si="759"/>
        <v>1.0601932702785053</v>
      </c>
      <c r="W2648" s="21">
        <f t="shared" si="750"/>
        <v>146.41304831756966</v>
      </c>
      <c r="X2648" s="21">
        <f t="shared" si="751"/>
        <v>-440.46173360492008</v>
      </c>
      <c r="Y2648" s="21">
        <f t="shared" si="752"/>
        <v>-331.46173360492008</v>
      </c>
      <c r="Z2648" s="21">
        <f t="shared" si="760"/>
        <v>-105.06758036603375</v>
      </c>
      <c r="AA2648" s="21">
        <f t="shared" si="753"/>
        <v>0</v>
      </c>
      <c r="AB2648" s="21">
        <f t="shared" si="754"/>
        <v>-105.06758036603375</v>
      </c>
      <c r="AC2648" s="21">
        <f t="shared" si="755"/>
        <v>75.02</v>
      </c>
      <c r="AD2648" s="21">
        <f t="shared" si="761"/>
        <v>-105.06758036603375</v>
      </c>
      <c r="AE2648" s="21" t="str">
        <f t="shared" si="756"/>
        <v>4/20/11:00</v>
      </c>
    </row>
    <row r="2649" spans="2:31">
      <c r="B2649" s="37">
        <v>4</v>
      </c>
      <c r="C2649" s="38">
        <v>20</v>
      </c>
      <c r="D2649" s="39">
        <v>12</v>
      </c>
      <c r="E2649" s="17">
        <v>25.6</v>
      </c>
      <c r="F2649" s="17">
        <v>117</v>
      </c>
      <c r="G2649" s="17">
        <v>902</v>
      </c>
      <c r="H2649" s="37">
        <f t="shared" si="744"/>
        <v>78.08</v>
      </c>
      <c r="I2649" s="37">
        <f>IF(H2649&lt;'Roof Calculator'!$G$8, 1, 0)</f>
        <v>0</v>
      </c>
      <c r="J2649" s="37">
        <f>IF(H2649&gt;='Roof Calculator'!$G$8, 1, 0)</f>
        <v>1</v>
      </c>
      <c r="K2649" s="37">
        <f t="shared" si="745"/>
        <v>0</v>
      </c>
      <c r="L2649" s="37">
        <f t="shared" si="746"/>
        <v>78.08</v>
      </c>
      <c r="M2649" s="37">
        <v>0</v>
      </c>
      <c r="N2649" s="37">
        <f t="shared" si="747"/>
        <v>117</v>
      </c>
      <c r="O2649" s="37">
        <v>0</v>
      </c>
      <c r="P2649" s="37">
        <v>0</v>
      </c>
      <c r="Q2649" s="21">
        <f t="shared" si="748"/>
        <v>39.790999999999997</v>
      </c>
      <c r="R2649" s="21">
        <f t="shared" si="757"/>
        <v>110.45833333333715</v>
      </c>
      <c r="S2649" s="21">
        <f t="shared" si="758"/>
        <v>11.143217923936277</v>
      </c>
      <c r="T2649" s="21">
        <f t="shared" si="749"/>
        <v>86.147999999999996</v>
      </c>
      <c r="U2649" s="37">
        <f>VLOOKUP(Time_Zone, 'LSTM LookUp'!$B$5:$D$8, 3, FALSE)</f>
        <v>-75</v>
      </c>
      <c r="V2649" s="21">
        <f t="shared" si="759"/>
        <v>1.0693624484046542</v>
      </c>
      <c r="W2649" s="21">
        <f t="shared" si="750"/>
        <v>161.41534061210112</v>
      </c>
      <c r="X2649" s="21">
        <f t="shared" si="751"/>
        <v>-532.99117024447082</v>
      </c>
      <c r="Y2649" s="21">
        <f t="shared" si="752"/>
        <v>-415.99117024447082</v>
      </c>
      <c r="Z2649" s="21">
        <f t="shared" si="760"/>
        <v>-131.86193542123138</v>
      </c>
      <c r="AA2649" s="21">
        <f t="shared" si="753"/>
        <v>0</v>
      </c>
      <c r="AB2649" s="21">
        <f t="shared" si="754"/>
        <v>-131.86193542123138</v>
      </c>
      <c r="AC2649" s="21">
        <f t="shared" si="755"/>
        <v>78.08</v>
      </c>
      <c r="AD2649" s="21">
        <f t="shared" si="761"/>
        <v>-131.86193542123138</v>
      </c>
      <c r="AE2649" s="21" t="str">
        <f t="shared" si="756"/>
        <v>4/20/12:00</v>
      </c>
    </row>
    <row r="2650" spans="2:31">
      <c r="B2650" s="37">
        <v>4</v>
      </c>
      <c r="C2650" s="38">
        <v>20</v>
      </c>
      <c r="D2650" s="39">
        <v>13</v>
      </c>
      <c r="E2650" s="17">
        <v>26.1</v>
      </c>
      <c r="F2650" s="17">
        <v>121</v>
      </c>
      <c r="G2650" s="17">
        <v>912</v>
      </c>
      <c r="H2650" s="37">
        <f t="shared" si="744"/>
        <v>78.98</v>
      </c>
      <c r="I2650" s="37">
        <f>IF(H2650&lt;'Roof Calculator'!$G$8, 1, 0)</f>
        <v>0</v>
      </c>
      <c r="J2650" s="37">
        <f>IF(H2650&gt;='Roof Calculator'!$G$8, 1, 0)</f>
        <v>1</v>
      </c>
      <c r="K2650" s="37">
        <f t="shared" si="745"/>
        <v>0</v>
      </c>
      <c r="L2650" s="37">
        <f t="shared" si="746"/>
        <v>78.98</v>
      </c>
      <c r="M2650" s="37">
        <v>0</v>
      </c>
      <c r="N2650" s="37">
        <f t="shared" si="747"/>
        <v>121</v>
      </c>
      <c r="O2650" s="37">
        <v>0</v>
      </c>
      <c r="P2650" s="37">
        <v>0</v>
      </c>
      <c r="Q2650" s="21">
        <f t="shared" si="748"/>
        <v>39.790999999999997</v>
      </c>
      <c r="R2650" s="21">
        <f t="shared" si="757"/>
        <v>110.50000000000382</v>
      </c>
      <c r="S2650" s="21">
        <f t="shared" si="758"/>
        <v>11.157786071655096</v>
      </c>
      <c r="T2650" s="21">
        <f t="shared" si="749"/>
        <v>86.147999999999996</v>
      </c>
      <c r="U2650" s="37">
        <f>VLOOKUP(Time_Zone, 'LSTM LookUp'!$B$5:$D$8, 3, FALSE)</f>
        <v>-75</v>
      </c>
      <c r="V2650" s="21">
        <f t="shared" si="759"/>
        <v>1.078518142523065</v>
      </c>
      <c r="W2650" s="21">
        <f t="shared" si="750"/>
        <v>176.41762953563077</v>
      </c>
      <c r="X2650" s="21">
        <f t="shared" si="751"/>
        <v>-573.23007716126722</v>
      </c>
      <c r="Y2650" s="21">
        <f t="shared" si="752"/>
        <v>-452.23007716126722</v>
      </c>
      <c r="Z2650" s="21">
        <f t="shared" si="760"/>
        <v>-143.34903597865511</v>
      </c>
      <c r="AA2650" s="21">
        <f t="shared" si="753"/>
        <v>0</v>
      </c>
      <c r="AB2650" s="21">
        <f t="shared" si="754"/>
        <v>-143.34903597865511</v>
      </c>
      <c r="AC2650" s="21">
        <f t="shared" si="755"/>
        <v>78.98</v>
      </c>
      <c r="AD2650" s="21">
        <f t="shared" si="761"/>
        <v>-143.34903597865511</v>
      </c>
      <c r="AE2650" s="21" t="str">
        <f t="shared" si="756"/>
        <v>4/20/13:00</v>
      </c>
    </row>
    <row r="2651" spans="2:31">
      <c r="B2651" s="37">
        <v>4</v>
      </c>
      <c r="C2651" s="38">
        <v>20</v>
      </c>
      <c r="D2651" s="39">
        <v>14</v>
      </c>
      <c r="E2651" s="17">
        <v>26.7</v>
      </c>
      <c r="F2651" s="17">
        <v>119</v>
      </c>
      <c r="G2651" s="17">
        <v>909</v>
      </c>
      <c r="H2651" s="37">
        <f t="shared" si="744"/>
        <v>80.06</v>
      </c>
      <c r="I2651" s="37">
        <f>IF(H2651&lt;'Roof Calculator'!$G$8, 1, 0)</f>
        <v>0</v>
      </c>
      <c r="J2651" s="37">
        <f>IF(H2651&gt;='Roof Calculator'!$G$8, 1, 0)</f>
        <v>1</v>
      </c>
      <c r="K2651" s="37">
        <f t="shared" si="745"/>
        <v>0</v>
      </c>
      <c r="L2651" s="37">
        <f t="shared" si="746"/>
        <v>80.06</v>
      </c>
      <c r="M2651" s="37">
        <v>0</v>
      </c>
      <c r="N2651" s="37">
        <f t="shared" si="747"/>
        <v>119</v>
      </c>
      <c r="O2651" s="37">
        <v>0</v>
      </c>
      <c r="P2651" s="37">
        <v>0</v>
      </c>
      <c r="Q2651" s="21">
        <f t="shared" si="748"/>
        <v>39.790999999999997</v>
      </c>
      <c r="R2651" s="21">
        <f t="shared" si="757"/>
        <v>110.54166666667049</v>
      </c>
      <c r="S2651" s="21">
        <f t="shared" si="758"/>
        <v>11.172349135805593</v>
      </c>
      <c r="T2651" s="21">
        <f t="shared" si="749"/>
        <v>86.147999999999996</v>
      </c>
      <c r="U2651" s="37">
        <f>VLOOKUP(Time_Zone, 'LSTM LookUp'!$B$5:$D$8, 3, FALSE)</f>
        <v>-75</v>
      </c>
      <c r="V2651" s="21">
        <f t="shared" si="759"/>
        <v>1.0876603363923603</v>
      </c>
      <c r="W2651" s="21">
        <f t="shared" si="750"/>
        <v>191.41991508409805</v>
      </c>
      <c r="X2651" s="21">
        <f t="shared" si="751"/>
        <v>-558.93821339054182</v>
      </c>
      <c r="Y2651" s="21">
        <f t="shared" si="752"/>
        <v>-439.93821339054182</v>
      </c>
      <c r="Z2651" s="21">
        <f t="shared" si="760"/>
        <v>-139.45272984843263</v>
      </c>
      <c r="AA2651" s="21">
        <f t="shared" si="753"/>
        <v>0</v>
      </c>
      <c r="AB2651" s="21">
        <f t="shared" si="754"/>
        <v>-139.45272984843263</v>
      </c>
      <c r="AC2651" s="21">
        <f t="shared" si="755"/>
        <v>80.06</v>
      </c>
      <c r="AD2651" s="21">
        <f t="shared" si="761"/>
        <v>-139.45272984843263</v>
      </c>
      <c r="AE2651" s="21" t="str">
        <f t="shared" si="756"/>
        <v>4/20/14:00</v>
      </c>
    </row>
    <row r="2652" spans="2:31">
      <c r="B2652" s="37">
        <v>4</v>
      </c>
      <c r="C2652" s="38">
        <v>20</v>
      </c>
      <c r="D2652" s="39">
        <v>15</v>
      </c>
      <c r="E2652" s="17">
        <v>27.8</v>
      </c>
      <c r="F2652" s="17">
        <v>113</v>
      </c>
      <c r="G2652" s="17">
        <v>888</v>
      </c>
      <c r="H2652" s="37">
        <f t="shared" si="744"/>
        <v>82.04</v>
      </c>
      <c r="I2652" s="37">
        <f>IF(H2652&lt;'Roof Calculator'!$G$8, 1, 0)</f>
        <v>0</v>
      </c>
      <c r="J2652" s="37">
        <f>IF(H2652&gt;='Roof Calculator'!$G$8, 1, 0)</f>
        <v>1</v>
      </c>
      <c r="K2652" s="37">
        <f t="shared" si="745"/>
        <v>0</v>
      </c>
      <c r="L2652" s="37">
        <f t="shared" si="746"/>
        <v>82.04</v>
      </c>
      <c r="M2652" s="37">
        <v>0</v>
      </c>
      <c r="N2652" s="37">
        <f t="shared" si="747"/>
        <v>113</v>
      </c>
      <c r="O2652" s="37">
        <v>0</v>
      </c>
      <c r="P2652" s="37">
        <v>0</v>
      </c>
      <c r="Q2652" s="21">
        <f t="shared" si="748"/>
        <v>39.790999999999997</v>
      </c>
      <c r="R2652" s="21">
        <f t="shared" si="757"/>
        <v>110.58333333333717</v>
      </c>
      <c r="S2652" s="21">
        <f t="shared" si="758"/>
        <v>11.186907109070868</v>
      </c>
      <c r="T2652" s="21">
        <f t="shared" si="749"/>
        <v>86.147999999999996</v>
      </c>
      <c r="U2652" s="37">
        <f>VLOOKUP(Time_Zone, 'LSTM LookUp'!$B$5:$D$8, 3, FALSE)</f>
        <v>-75</v>
      </c>
      <c r="V2652" s="21">
        <f t="shared" si="759"/>
        <v>1.096789013804754</v>
      </c>
      <c r="W2652" s="21">
        <f t="shared" si="750"/>
        <v>206.42219725345117</v>
      </c>
      <c r="X2652" s="21">
        <f t="shared" si="751"/>
        <v>-489.18078556222633</v>
      </c>
      <c r="Y2652" s="21">
        <f t="shared" si="752"/>
        <v>-376.18078556222633</v>
      </c>
      <c r="Z2652" s="21">
        <f t="shared" si="760"/>
        <v>-119.24273879025607</v>
      </c>
      <c r="AA2652" s="21">
        <f t="shared" si="753"/>
        <v>0</v>
      </c>
      <c r="AB2652" s="21">
        <f t="shared" si="754"/>
        <v>-119.24273879025607</v>
      </c>
      <c r="AC2652" s="21">
        <f t="shared" si="755"/>
        <v>82.04</v>
      </c>
      <c r="AD2652" s="21">
        <f t="shared" si="761"/>
        <v>-119.24273879025607</v>
      </c>
      <c r="AE2652" s="21" t="str">
        <f t="shared" si="756"/>
        <v>4/20/15:00</v>
      </c>
    </row>
    <row r="2653" spans="2:31">
      <c r="B2653" s="37">
        <v>4</v>
      </c>
      <c r="C2653" s="38">
        <v>20</v>
      </c>
      <c r="D2653" s="39">
        <v>16</v>
      </c>
      <c r="E2653" s="17">
        <v>26.7</v>
      </c>
      <c r="F2653" s="17">
        <v>103</v>
      </c>
      <c r="G2653" s="17">
        <v>856</v>
      </c>
      <c r="H2653" s="37">
        <f t="shared" si="744"/>
        <v>80.06</v>
      </c>
      <c r="I2653" s="37">
        <f>IF(H2653&lt;'Roof Calculator'!$G$8, 1, 0)</f>
        <v>0</v>
      </c>
      <c r="J2653" s="37">
        <f>IF(H2653&gt;='Roof Calculator'!$G$8, 1, 0)</f>
        <v>1</v>
      </c>
      <c r="K2653" s="37">
        <f t="shared" si="745"/>
        <v>0</v>
      </c>
      <c r="L2653" s="37">
        <f t="shared" si="746"/>
        <v>80.06</v>
      </c>
      <c r="M2653" s="37">
        <v>0</v>
      </c>
      <c r="N2653" s="37">
        <f t="shared" si="747"/>
        <v>103</v>
      </c>
      <c r="O2653" s="37">
        <v>0</v>
      </c>
      <c r="P2653" s="37">
        <v>0</v>
      </c>
      <c r="Q2653" s="21">
        <f t="shared" si="748"/>
        <v>39.790999999999997</v>
      </c>
      <c r="R2653" s="21">
        <f t="shared" si="757"/>
        <v>110.62500000000384</v>
      </c>
      <c r="S2653" s="21">
        <f t="shared" si="758"/>
        <v>11.201459984133786</v>
      </c>
      <c r="T2653" s="21">
        <f t="shared" si="749"/>
        <v>86.147999999999996</v>
      </c>
      <c r="U2653" s="37">
        <f>VLOOKUP(Time_Zone, 'LSTM LookUp'!$B$5:$D$8, 3, FALSE)</f>
        <v>-75</v>
      </c>
      <c r="V2653" s="21">
        <f t="shared" si="759"/>
        <v>1.1059041585860783</v>
      </c>
      <c r="W2653" s="21">
        <f t="shared" si="750"/>
        <v>221.42447603964655</v>
      </c>
      <c r="X2653" s="21">
        <f t="shared" si="751"/>
        <v>-377.37338724341839</v>
      </c>
      <c r="Y2653" s="21">
        <f t="shared" si="752"/>
        <v>-274.37338724341839</v>
      </c>
      <c r="Z2653" s="21">
        <f t="shared" si="760"/>
        <v>-86.971571653153433</v>
      </c>
      <c r="AA2653" s="21">
        <f t="shared" si="753"/>
        <v>0</v>
      </c>
      <c r="AB2653" s="21">
        <f t="shared" si="754"/>
        <v>-86.971571653153433</v>
      </c>
      <c r="AC2653" s="21">
        <f t="shared" si="755"/>
        <v>80.06</v>
      </c>
      <c r="AD2653" s="21">
        <f t="shared" si="761"/>
        <v>-86.971571653153433</v>
      </c>
      <c r="AE2653" s="21" t="str">
        <f t="shared" si="756"/>
        <v>4/20/16:00</v>
      </c>
    </row>
    <row r="2654" spans="2:31">
      <c r="B2654" s="37">
        <v>4</v>
      </c>
      <c r="C2654" s="38">
        <v>20</v>
      </c>
      <c r="D2654" s="39">
        <v>17</v>
      </c>
      <c r="E2654" s="17">
        <v>27.2</v>
      </c>
      <c r="F2654" s="17">
        <v>91</v>
      </c>
      <c r="G2654" s="17">
        <v>783</v>
      </c>
      <c r="H2654" s="37">
        <f t="shared" si="744"/>
        <v>80.959999999999994</v>
      </c>
      <c r="I2654" s="37">
        <f>IF(H2654&lt;'Roof Calculator'!$G$8, 1, 0)</f>
        <v>0</v>
      </c>
      <c r="J2654" s="37">
        <f>IF(H2654&gt;='Roof Calculator'!$G$8, 1, 0)</f>
        <v>1</v>
      </c>
      <c r="K2654" s="37">
        <f t="shared" si="745"/>
        <v>0</v>
      </c>
      <c r="L2654" s="37">
        <f t="shared" si="746"/>
        <v>80.959999999999994</v>
      </c>
      <c r="M2654" s="37">
        <v>0</v>
      </c>
      <c r="N2654" s="37">
        <f t="shared" si="747"/>
        <v>91</v>
      </c>
      <c r="O2654" s="37">
        <v>0</v>
      </c>
      <c r="P2654" s="37">
        <v>0</v>
      </c>
      <c r="Q2654" s="21">
        <f t="shared" si="748"/>
        <v>39.790999999999997</v>
      </c>
      <c r="R2654" s="21">
        <f t="shared" si="757"/>
        <v>110.66666666667051</v>
      </c>
      <c r="S2654" s="21">
        <f t="shared" si="758"/>
        <v>11.216007753676987</v>
      </c>
      <c r="T2654" s="21">
        <f t="shared" si="749"/>
        <v>86.147999999999996</v>
      </c>
      <c r="U2654" s="37">
        <f>VLOOKUP(Time_Zone, 'LSTM LookUp'!$B$5:$D$8, 3, FALSE)</f>
        <v>-75</v>
      </c>
      <c r="V2654" s="21">
        <f t="shared" si="759"/>
        <v>1.1150057545958107</v>
      </c>
      <c r="W2654" s="21">
        <f t="shared" si="750"/>
        <v>236.42675143864895</v>
      </c>
      <c r="X2654" s="21">
        <f t="shared" si="751"/>
        <v>-228.88621336368072</v>
      </c>
      <c r="Y2654" s="21">
        <f t="shared" si="752"/>
        <v>-137.88621336368072</v>
      </c>
      <c r="Z2654" s="21">
        <f t="shared" si="760"/>
        <v>-43.707521367231386</v>
      </c>
      <c r="AA2654" s="21">
        <f t="shared" si="753"/>
        <v>0</v>
      </c>
      <c r="AB2654" s="21">
        <f t="shared" si="754"/>
        <v>-43.707521367231386</v>
      </c>
      <c r="AC2654" s="21">
        <f t="shared" si="755"/>
        <v>80.959999999999994</v>
      </c>
      <c r="AD2654" s="21">
        <f t="shared" si="761"/>
        <v>-43.707521367231386</v>
      </c>
      <c r="AE2654" s="21" t="str">
        <f t="shared" si="756"/>
        <v>4/20/17:00</v>
      </c>
    </row>
    <row r="2655" spans="2:31">
      <c r="B2655" s="37">
        <v>4</v>
      </c>
      <c r="C2655" s="38">
        <v>20</v>
      </c>
      <c r="D2655" s="39">
        <v>18</v>
      </c>
      <c r="E2655" s="17">
        <v>26.1</v>
      </c>
      <c r="F2655" s="17">
        <v>68</v>
      </c>
      <c r="G2655" s="17">
        <v>661</v>
      </c>
      <c r="H2655" s="37">
        <f t="shared" si="744"/>
        <v>78.98</v>
      </c>
      <c r="I2655" s="37">
        <f>IF(H2655&lt;'Roof Calculator'!$G$8, 1, 0)</f>
        <v>0</v>
      </c>
      <c r="J2655" s="37">
        <f>IF(H2655&gt;='Roof Calculator'!$G$8, 1, 0)</f>
        <v>1</v>
      </c>
      <c r="K2655" s="37">
        <f t="shared" si="745"/>
        <v>0</v>
      </c>
      <c r="L2655" s="37">
        <f t="shared" si="746"/>
        <v>78.98</v>
      </c>
      <c r="M2655" s="37">
        <v>0</v>
      </c>
      <c r="N2655" s="37">
        <f t="shared" si="747"/>
        <v>68</v>
      </c>
      <c r="O2655" s="37">
        <v>0</v>
      </c>
      <c r="P2655" s="37">
        <v>0</v>
      </c>
      <c r="Q2655" s="21">
        <f t="shared" si="748"/>
        <v>39.790999999999997</v>
      </c>
      <c r="R2655" s="21">
        <f t="shared" si="757"/>
        <v>110.70833333333718</v>
      </c>
      <c r="S2655" s="21">
        <f t="shared" si="758"/>
        <v>11.230550410382902</v>
      </c>
      <c r="T2655" s="21">
        <f t="shared" si="749"/>
        <v>86.147999999999996</v>
      </c>
      <c r="U2655" s="37">
        <f>VLOOKUP(Time_Zone, 'LSTM LookUp'!$B$5:$D$8, 3, FALSE)</f>
        <v>-75</v>
      </c>
      <c r="V2655" s="21">
        <f t="shared" si="759"/>
        <v>1.1240937857271083</v>
      </c>
      <c r="W2655" s="21">
        <f t="shared" si="750"/>
        <v>251.42902344643176</v>
      </c>
      <c r="X2655" s="21">
        <f t="shared" si="751"/>
        <v>-76.270024547099112</v>
      </c>
      <c r="Y2655" s="21">
        <f t="shared" si="752"/>
        <v>-8.2700245470991121</v>
      </c>
      <c r="Z2655" s="21">
        <f t="shared" si="760"/>
        <v>-2.6214533402733342</v>
      </c>
      <c r="AA2655" s="21">
        <f t="shared" si="753"/>
        <v>0</v>
      </c>
      <c r="AB2655" s="21">
        <f t="shared" si="754"/>
        <v>-2.6214533402733342</v>
      </c>
      <c r="AC2655" s="21">
        <f t="shared" si="755"/>
        <v>78.98</v>
      </c>
      <c r="AD2655" s="21">
        <f t="shared" si="761"/>
        <v>-2.6214533402733342</v>
      </c>
      <c r="AE2655" s="21" t="str">
        <f t="shared" si="756"/>
        <v>4/20/18:00</v>
      </c>
    </row>
    <row r="2656" spans="2:31">
      <c r="B2656" s="37">
        <v>4</v>
      </c>
      <c r="C2656" s="38">
        <v>20</v>
      </c>
      <c r="D2656" s="39">
        <v>19</v>
      </c>
      <c r="E2656" s="17">
        <v>24.4</v>
      </c>
      <c r="F2656" s="17">
        <v>46</v>
      </c>
      <c r="G2656" s="17">
        <v>385</v>
      </c>
      <c r="H2656" s="37">
        <f t="shared" si="744"/>
        <v>75.92</v>
      </c>
      <c r="I2656" s="37">
        <f>IF(H2656&lt;'Roof Calculator'!$G$8, 1, 0)</f>
        <v>0</v>
      </c>
      <c r="J2656" s="37">
        <f>IF(H2656&gt;='Roof Calculator'!$G$8, 1, 0)</f>
        <v>1</v>
      </c>
      <c r="K2656" s="37">
        <f t="shared" si="745"/>
        <v>0</v>
      </c>
      <c r="L2656" s="37">
        <f t="shared" si="746"/>
        <v>75.92</v>
      </c>
      <c r="M2656" s="37">
        <v>0</v>
      </c>
      <c r="N2656" s="37">
        <f t="shared" si="747"/>
        <v>46</v>
      </c>
      <c r="O2656" s="37">
        <v>0</v>
      </c>
      <c r="P2656" s="37">
        <v>0</v>
      </c>
      <c r="Q2656" s="21">
        <f t="shared" si="748"/>
        <v>39.790999999999997</v>
      </c>
      <c r="R2656" s="21">
        <f t="shared" si="757"/>
        <v>110.75000000000385</v>
      </c>
      <c r="S2656" s="21">
        <f t="shared" si="758"/>
        <v>11.245087946933733</v>
      </c>
      <c r="T2656" s="21">
        <f t="shared" si="749"/>
        <v>86.147999999999996</v>
      </c>
      <c r="U2656" s="37">
        <f>VLOOKUP(Time_Zone, 'LSTM LookUp'!$B$5:$D$8, 3, FALSE)</f>
        <v>-75</v>
      </c>
      <c r="V2656" s="21">
        <f t="shared" si="759"/>
        <v>1.1331682359068456</v>
      </c>
      <c r="W2656" s="21">
        <f t="shared" si="750"/>
        <v>266.43129205897674</v>
      </c>
      <c r="X2656" s="21">
        <f t="shared" si="751"/>
        <v>29.988287305243855</v>
      </c>
      <c r="Y2656" s="21">
        <f t="shared" si="752"/>
        <v>75.988287305243858</v>
      </c>
      <c r="Z2656" s="21">
        <f t="shared" si="760"/>
        <v>24.086959892743597</v>
      </c>
      <c r="AA2656" s="21">
        <f t="shared" si="753"/>
        <v>0</v>
      </c>
      <c r="AB2656" s="21">
        <f t="shared" si="754"/>
        <v>24.086959892743597</v>
      </c>
      <c r="AC2656" s="21">
        <f t="shared" si="755"/>
        <v>75.92</v>
      </c>
      <c r="AD2656" s="21">
        <f t="shared" si="761"/>
        <v>24.086959892743597</v>
      </c>
      <c r="AE2656" s="21" t="str">
        <f t="shared" si="756"/>
        <v>4/20/19:00</v>
      </c>
    </row>
    <row r="2657" spans="2:31">
      <c r="B2657" s="37">
        <v>4</v>
      </c>
      <c r="C2657" s="38">
        <v>20</v>
      </c>
      <c r="D2657" s="39">
        <v>20</v>
      </c>
      <c r="E2657" s="17">
        <v>23.3</v>
      </c>
      <c r="F2657" s="17">
        <v>11</v>
      </c>
      <c r="G2657" s="17">
        <v>29</v>
      </c>
      <c r="H2657" s="37">
        <f t="shared" si="744"/>
        <v>73.94</v>
      </c>
      <c r="I2657" s="37">
        <f>IF(H2657&lt;'Roof Calculator'!$G$8, 1, 0)</f>
        <v>0</v>
      </c>
      <c r="J2657" s="37">
        <f>IF(H2657&gt;='Roof Calculator'!$G$8, 1, 0)</f>
        <v>1</v>
      </c>
      <c r="K2657" s="37">
        <f t="shared" si="745"/>
        <v>0</v>
      </c>
      <c r="L2657" s="37">
        <f t="shared" si="746"/>
        <v>73.94</v>
      </c>
      <c r="M2657" s="37">
        <v>0</v>
      </c>
      <c r="N2657" s="37">
        <f t="shared" si="747"/>
        <v>11</v>
      </c>
      <c r="O2657" s="37">
        <v>0</v>
      </c>
      <c r="P2657" s="37">
        <v>0</v>
      </c>
      <c r="Q2657" s="21">
        <f t="shared" si="748"/>
        <v>39.790999999999997</v>
      </c>
      <c r="R2657" s="21">
        <f t="shared" si="757"/>
        <v>110.79166666667052</v>
      </c>
      <c r="S2657" s="21">
        <f t="shared" si="758"/>
        <v>11.259620356011462</v>
      </c>
      <c r="T2657" s="21">
        <f t="shared" si="749"/>
        <v>86.147999999999996</v>
      </c>
      <c r="U2657" s="37">
        <f>VLOOKUP(Time_Zone, 'LSTM LookUp'!$B$5:$D$8, 3, FALSE)</f>
        <v>-75</v>
      </c>
      <c r="V2657" s="21">
        <f t="shared" si="759"/>
        <v>1.1422290890956395</v>
      </c>
      <c r="W2657" s="21">
        <f t="shared" si="750"/>
        <v>281.4335572722739</v>
      </c>
      <c r="X2657" s="21">
        <f t="shared" si="751"/>
        <v>7.9560686143709747</v>
      </c>
      <c r="Y2657" s="21">
        <f t="shared" si="752"/>
        <v>18.956068614370974</v>
      </c>
      <c r="Z2657" s="21">
        <f t="shared" si="760"/>
        <v>6.0087426711476928</v>
      </c>
      <c r="AA2657" s="21">
        <f t="shared" si="753"/>
        <v>0</v>
      </c>
      <c r="AB2657" s="21">
        <f t="shared" si="754"/>
        <v>6.0087426711476928</v>
      </c>
      <c r="AC2657" s="21">
        <f t="shared" si="755"/>
        <v>73.94</v>
      </c>
      <c r="AD2657" s="21">
        <f t="shared" si="761"/>
        <v>6.0087426711476928</v>
      </c>
      <c r="AE2657" s="21" t="str">
        <f t="shared" si="756"/>
        <v>4/20/20:00</v>
      </c>
    </row>
    <row r="2658" spans="2:31">
      <c r="B2658" s="37">
        <v>4</v>
      </c>
      <c r="C2658" s="38">
        <v>20</v>
      </c>
      <c r="D2658" s="39">
        <v>21</v>
      </c>
      <c r="E2658" s="17">
        <v>21.1</v>
      </c>
      <c r="F2658" s="17">
        <v>0</v>
      </c>
      <c r="G2658" s="17">
        <v>0</v>
      </c>
      <c r="H2658" s="37">
        <f t="shared" si="744"/>
        <v>69.98</v>
      </c>
      <c r="I2658" s="37">
        <f>IF(H2658&lt;'Roof Calculator'!$G$8, 1, 0)</f>
        <v>0</v>
      </c>
      <c r="J2658" s="37">
        <f>IF(H2658&gt;='Roof Calculator'!$G$8, 1, 0)</f>
        <v>1</v>
      </c>
      <c r="K2658" s="37">
        <f t="shared" si="745"/>
        <v>0</v>
      </c>
      <c r="L2658" s="37">
        <f t="shared" si="746"/>
        <v>69.98</v>
      </c>
      <c r="M2658" s="37">
        <v>0</v>
      </c>
      <c r="N2658" s="37">
        <f t="shared" si="747"/>
        <v>0</v>
      </c>
      <c r="O2658" s="37">
        <v>0</v>
      </c>
      <c r="P2658" s="37">
        <v>0</v>
      </c>
      <c r="Q2658" s="21">
        <f t="shared" si="748"/>
        <v>39.790999999999997</v>
      </c>
      <c r="R2658" s="21">
        <f t="shared" si="757"/>
        <v>110.83333333333719</v>
      </c>
      <c r="S2658" s="21">
        <f t="shared" si="758"/>
        <v>11.274147630297865</v>
      </c>
      <c r="T2658" s="21">
        <f t="shared" si="749"/>
        <v>86.147999999999996</v>
      </c>
      <c r="U2658" s="37">
        <f>VLOOKUP(Time_Zone, 'LSTM LookUp'!$B$5:$D$8, 3, FALSE)</f>
        <v>-75</v>
      </c>
      <c r="V2658" s="21">
        <f t="shared" si="759"/>
        <v>1.1512763292878772</v>
      </c>
      <c r="W2658" s="21">
        <f t="shared" si="750"/>
        <v>296.43581908232193</v>
      </c>
      <c r="X2658" s="21">
        <f t="shared" si="751"/>
        <v>0</v>
      </c>
      <c r="Y2658" s="21">
        <f t="shared" si="752"/>
        <v>0</v>
      </c>
      <c r="Z2658" s="21">
        <f t="shared" si="760"/>
        <v>0</v>
      </c>
      <c r="AA2658" s="21">
        <f t="shared" si="753"/>
        <v>0</v>
      </c>
      <c r="AB2658" s="21">
        <f t="shared" si="754"/>
        <v>0</v>
      </c>
      <c r="AC2658" s="21">
        <f t="shared" si="755"/>
        <v>69.98</v>
      </c>
      <c r="AD2658" s="21">
        <f t="shared" si="761"/>
        <v>0</v>
      </c>
      <c r="AE2658" s="21" t="str">
        <f t="shared" si="756"/>
        <v>4/20/21:00</v>
      </c>
    </row>
    <row r="2659" spans="2:31">
      <c r="B2659" s="37">
        <v>4</v>
      </c>
      <c r="C2659" s="38">
        <v>20</v>
      </c>
      <c r="D2659" s="39">
        <v>22</v>
      </c>
      <c r="E2659" s="17">
        <v>21.1</v>
      </c>
      <c r="F2659" s="17">
        <v>0</v>
      </c>
      <c r="G2659" s="17">
        <v>0</v>
      </c>
      <c r="H2659" s="37">
        <f t="shared" si="744"/>
        <v>69.98</v>
      </c>
      <c r="I2659" s="37">
        <f>IF(H2659&lt;'Roof Calculator'!$G$8, 1, 0)</f>
        <v>0</v>
      </c>
      <c r="J2659" s="37">
        <f>IF(H2659&gt;='Roof Calculator'!$G$8, 1, 0)</f>
        <v>1</v>
      </c>
      <c r="K2659" s="37">
        <f t="shared" si="745"/>
        <v>0</v>
      </c>
      <c r="L2659" s="37">
        <f t="shared" si="746"/>
        <v>69.98</v>
      </c>
      <c r="M2659" s="37">
        <v>0</v>
      </c>
      <c r="N2659" s="37">
        <f t="shared" si="747"/>
        <v>0</v>
      </c>
      <c r="O2659" s="37">
        <v>0</v>
      </c>
      <c r="P2659" s="37">
        <v>0</v>
      </c>
      <c r="Q2659" s="21">
        <f t="shared" si="748"/>
        <v>39.790999999999997</v>
      </c>
      <c r="R2659" s="21">
        <f t="shared" si="757"/>
        <v>110.87500000000387</v>
      </c>
      <c r="S2659" s="21">
        <f t="shared" si="758"/>
        <v>11.288669762474504</v>
      </c>
      <c r="T2659" s="21">
        <f t="shared" si="749"/>
        <v>86.147999999999996</v>
      </c>
      <c r="U2659" s="37">
        <f>VLOOKUP(Time_Zone, 'LSTM LookUp'!$B$5:$D$8, 3, FALSE)</f>
        <v>-75</v>
      </c>
      <c r="V2659" s="21">
        <f t="shared" si="759"/>
        <v>1.1603099405117625</v>
      </c>
      <c r="W2659" s="21">
        <f t="shared" si="750"/>
        <v>311.43807748512791</v>
      </c>
      <c r="X2659" s="21">
        <f t="shared" si="751"/>
        <v>0</v>
      </c>
      <c r="Y2659" s="21">
        <f t="shared" si="752"/>
        <v>0</v>
      </c>
      <c r="Z2659" s="21">
        <f t="shared" si="760"/>
        <v>0</v>
      </c>
      <c r="AA2659" s="21">
        <f t="shared" si="753"/>
        <v>0</v>
      </c>
      <c r="AB2659" s="21">
        <f t="shared" si="754"/>
        <v>0</v>
      </c>
      <c r="AC2659" s="21">
        <f t="shared" si="755"/>
        <v>69.98</v>
      </c>
      <c r="AD2659" s="21">
        <f t="shared" si="761"/>
        <v>0</v>
      </c>
      <c r="AE2659" s="21" t="str">
        <f t="shared" si="756"/>
        <v>4/20/22:00</v>
      </c>
    </row>
    <row r="2660" spans="2:31">
      <c r="B2660" s="37">
        <v>4</v>
      </c>
      <c r="C2660" s="38">
        <v>20</v>
      </c>
      <c r="D2660" s="39">
        <v>23</v>
      </c>
      <c r="E2660" s="17">
        <v>18.3</v>
      </c>
      <c r="F2660" s="17">
        <v>0</v>
      </c>
      <c r="G2660" s="17">
        <v>0</v>
      </c>
      <c r="H2660" s="37">
        <f t="shared" si="744"/>
        <v>64.94</v>
      </c>
      <c r="I2660" s="37">
        <f>IF(H2660&lt;'Roof Calculator'!$G$8, 1, 0)</f>
        <v>0</v>
      </c>
      <c r="J2660" s="37">
        <f>IF(H2660&gt;='Roof Calculator'!$G$8, 1, 0)</f>
        <v>1</v>
      </c>
      <c r="K2660" s="37">
        <f t="shared" si="745"/>
        <v>0</v>
      </c>
      <c r="L2660" s="37">
        <f t="shared" si="746"/>
        <v>64.94</v>
      </c>
      <c r="M2660" s="37">
        <v>0</v>
      </c>
      <c r="N2660" s="37">
        <f t="shared" si="747"/>
        <v>0</v>
      </c>
      <c r="O2660" s="37">
        <v>0</v>
      </c>
      <c r="P2660" s="37">
        <v>0</v>
      </c>
      <c r="Q2660" s="21">
        <f t="shared" si="748"/>
        <v>39.790999999999997</v>
      </c>
      <c r="R2660" s="21">
        <f t="shared" si="757"/>
        <v>110.91666666667054</v>
      </c>
      <c r="S2660" s="21">
        <f t="shared" si="758"/>
        <v>11.303186745222725</v>
      </c>
      <c r="T2660" s="21">
        <f t="shared" si="749"/>
        <v>86.147999999999996</v>
      </c>
      <c r="U2660" s="37">
        <f>VLOOKUP(Time_Zone, 'LSTM LookUp'!$B$5:$D$8, 3, FALSE)</f>
        <v>-75</v>
      </c>
      <c r="V2660" s="21">
        <f t="shared" si="759"/>
        <v>1.1693299068293346</v>
      </c>
      <c r="W2660" s="21">
        <f t="shared" si="750"/>
        <v>326.44033247670728</v>
      </c>
      <c r="X2660" s="21">
        <f t="shared" si="751"/>
        <v>0</v>
      </c>
      <c r="Y2660" s="21">
        <f t="shared" si="752"/>
        <v>0</v>
      </c>
      <c r="Z2660" s="21">
        <f t="shared" si="760"/>
        <v>0</v>
      </c>
      <c r="AA2660" s="21">
        <f t="shared" si="753"/>
        <v>0</v>
      </c>
      <c r="AB2660" s="21">
        <f t="shared" si="754"/>
        <v>0</v>
      </c>
      <c r="AC2660" s="21">
        <f t="shared" si="755"/>
        <v>64.94</v>
      </c>
      <c r="AD2660" s="21">
        <f t="shared" si="761"/>
        <v>0</v>
      </c>
      <c r="AE2660" s="21" t="str">
        <f t="shared" si="756"/>
        <v>4/20/23:00</v>
      </c>
    </row>
    <row r="2661" spans="2:31">
      <c r="B2661" s="37">
        <v>4</v>
      </c>
      <c r="C2661" s="38">
        <v>20</v>
      </c>
      <c r="D2661" s="39">
        <v>24</v>
      </c>
      <c r="E2661" s="17">
        <v>17.2</v>
      </c>
      <c r="F2661" s="17">
        <v>0</v>
      </c>
      <c r="G2661" s="17">
        <v>0</v>
      </c>
      <c r="H2661" s="37">
        <f t="shared" si="744"/>
        <v>62.959999999999994</v>
      </c>
      <c r="I2661" s="37">
        <f>IF(H2661&lt;'Roof Calculator'!$G$8, 1, 0)</f>
        <v>0</v>
      </c>
      <c r="J2661" s="37">
        <f>IF(H2661&gt;='Roof Calculator'!$G$8, 1, 0)</f>
        <v>1</v>
      </c>
      <c r="K2661" s="37">
        <f t="shared" si="745"/>
        <v>0</v>
      </c>
      <c r="L2661" s="37">
        <f t="shared" si="746"/>
        <v>62.959999999999994</v>
      </c>
      <c r="M2661" s="37">
        <v>0</v>
      </c>
      <c r="N2661" s="37">
        <f t="shared" si="747"/>
        <v>0</v>
      </c>
      <c r="O2661" s="37">
        <v>0</v>
      </c>
      <c r="P2661" s="37">
        <v>0</v>
      </c>
      <c r="Q2661" s="21">
        <f t="shared" si="748"/>
        <v>39.790999999999997</v>
      </c>
      <c r="R2661" s="21">
        <f t="shared" si="757"/>
        <v>110.95833333333721</v>
      </c>
      <c r="S2661" s="21">
        <f t="shared" si="758"/>
        <v>11.317698571223668</v>
      </c>
      <c r="T2661" s="21">
        <f t="shared" si="749"/>
        <v>86.147999999999996</v>
      </c>
      <c r="U2661" s="37">
        <f>VLOOKUP(Time_Zone, 'LSTM LookUp'!$B$5:$D$8, 3, FALSE)</f>
        <v>-75</v>
      </c>
      <c r="V2661" s="21">
        <f t="shared" si="759"/>
        <v>1.1783362123364971</v>
      </c>
      <c r="W2661" s="21">
        <f t="shared" si="750"/>
        <v>341.44258405308403</v>
      </c>
      <c r="X2661" s="21">
        <f t="shared" si="751"/>
        <v>0</v>
      </c>
      <c r="Y2661" s="21">
        <f t="shared" si="752"/>
        <v>0</v>
      </c>
      <c r="Z2661" s="21">
        <f t="shared" si="760"/>
        <v>0</v>
      </c>
      <c r="AA2661" s="21">
        <f t="shared" si="753"/>
        <v>0</v>
      </c>
      <c r="AB2661" s="21">
        <f t="shared" si="754"/>
        <v>0</v>
      </c>
      <c r="AC2661" s="21">
        <f t="shared" si="755"/>
        <v>62.959999999999994</v>
      </c>
      <c r="AD2661" s="21">
        <f t="shared" si="761"/>
        <v>0</v>
      </c>
      <c r="AE2661" s="21" t="str">
        <f t="shared" si="756"/>
        <v>4/20/24:00</v>
      </c>
    </row>
    <row r="2662" spans="2:31">
      <c r="B2662" s="37">
        <v>4</v>
      </c>
      <c r="C2662" s="38">
        <v>21</v>
      </c>
      <c r="D2662" s="39">
        <v>1</v>
      </c>
      <c r="E2662" s="17">
        <v>17.2</v>
      </c>
      <c r="F2662" s="17">
        <v>0</v>
      </c>
      <c r="G2662" s="17">
        <v>0</v>
      </c>
      <c r="H2662" s="37">
        <f t="shared" si="744"/>
        <v>62.959999999999994</v>
      </c>
      <c r="I2662" s="37">
        <f>IF(H2662&lt;'Roof Calculator'!$G$8, 1, 0)</f>
        <v>0</v>
      </c>
      <c r="J2662" s="37">
        <f>IF(H2662&gt;='Roof Calculator'!$G$8, 1, 0)</f>
        <v>1</v>
      </c>
      <c r="K2662" s="37">
        <f t="shared" si="745"/>
        <v>0</v>
      </c>
      <c r="L2662" s="37">
        <f t="shared" si="746"/>
        <v>62.959999999999994</v>
      </c>
      <c r="M2662" s="37">
        <v>0</v>
      </c>
      <c r="N2662" s="37">
        <f t="shared" si="747"/>
        <v>0</v>
      </c>
      <c r="O2662" s="37">
        <v>0</v>
      </c>
      <c r="P2662" s="37">
        <v>0</v>
      </c>
      <c r="Q2662" s="21">
        <f t="shared" si="748"/>
        <v>39.790999999999997</v>
      </c>
      <c r="R2662" s="21">
        <f t="shared" si="757"/>
        <v>111.00000000000388</v>
      </c>
      <c r="S2662" s="21">
        <f t="shared" si="758"/>
        <v>11.332205233158273</v>
      </c>
      <c r="T2662" s="21">
        <f t="shared" si="749"/>
        <v>86.147999999999996</v>
      </c>
      <c r="U2662" s="37">
        <f>VLOOKUP(Time_Zone, 'LSTM LookUp'!$B$5:$D$8, 3, FALSE)</f>
        <v>-75</v>
      </c>
      <c r="V2662" s="21">
        <f t="shared" si="759"/>
        <v>1.1873288411630638</v>
      </c>
      <c r="W2662" s="21">
        <f t="shared" si="750"/>
        <v>-3.5551677897092215</v>
      </c>
      <c r="X2662" s="21">
        <f t="shared" si="751"/>
        <v>0</v>
      </c>
      <c r="Y2662" s="21">
        <f t="shared" si="752"/>
        <v>0</v>
      </c>
      <c r="Z2662" s="21">
        <f t="shared" si="760"/>
        <v>0</v>
      </c>
      <c r="AA2662" s="21">
        <f t="shared" si="753"/>
        <v>0</v>
      </c>
      <c r="AB2662" s="21">
        <f t="shared" si="754"/>
        <v>0</v>
      </c>
      <c r="AC2662" s="21">
        <f t="shared" si="755"/>
        <v>62.959999999999994</v>
      </c>
      <c r="AD2662" s="21">
        <f t="shared" si="761"/>
        <v>0</v>
      </c>
      <c r="AE2662" s="21" t="str">
        <f t="shared" si="756"/>
        <v>4/21/1:00</v>
      </c>
    </row>
    <row r="2663" spans="2:31">
      <c r="B2663" s="37">
        <v>4</v>
      </c>
      <c r="C2663" s="38">
        <v>21</v>
      </c>
      <c r="D2663" s="39">
        <v>2</v>
      </c>
      <c r="E2663" s="17">
        <v>15.6</v>
      </c>
      <c r="F2663" s="17">
        <v>0</v>
      </c>
      <c r="G2663" s="17">
        <v>0</v>
      </c>
      <c r="H2663" s="37">
        <f t="shared" si="744"/>
        <v>60.08</v>
      </c>
      <c r="I2663" s="37">
        <f>IF(H2663&lt;'Roof Calculator'!$G$8, 1, 0)</f>
        <v>0</v>
      </c>
      <c r="J2663" s="37">
        <f>IF(H2663&gt;='Roof Calculator'!$G$8, 1, 0)</f>
        <v>1</v>
      </c>
      <c r="K2663" s="37">
        <f t="shared" si="745"/>
        <v>0</v>
      </c>
      <c r="L2663" s="37">
        <f t="shared" si="746"/>
        <v>60.08</v>
      </c>
      <c r="M2663" s="37">
        <v>0</v>
      </c>
      <c r="N2663" s="37">
        <f t="shared" si="747"/>
        <v>0</v>
      </c>
      <c r="O2663" s="37">
        <v>0</v>
      </c>
      <c r="P2663" s="37">
        <v>0</v>
      </c>
      <c r="Q2663" s="21">
        <f t="shared" si="748"/>
        <v>39.790999999999997</v>
      </c>
      <c r="R2663" s="21">
        <f t="shared" si="757"/>
        <v>111.04166666667055</v>
      </c>
      <c r="S2663" s="21">
        <f t="shared" si="758"/>
        <v>11.346706723707273</v>
      </c>
      <c r="T2663" s="21">
        <f t="shared" si="749"/>
        <v>86.147999999999996</v>
      </c>
      <c r="U2663" s="37">
        <f>VLOOKUP(Time_Zone, 'LSTM LookUp'!$B$5:$D$8, 3, FALSE)</f>
        <v>-75</v>
      </c>
      <c r="V2663" s="21">
        <f t="shared" si="759"/>
        <v>1.1963077774727804</v>
      </c>
      <c r="W2663" s="21">
        <f t="shared" si="750"/>
        <v>11.447076944368169</v>
      </c>
      <c r="X2663" s="21">
        <f t="shared" si="751"/>
        <v>0</v>
      </c>
      <c r="Y2663" s="21">
        <f t="shared" si="752"/>
        <v>0</v>
      </c>
      <c r="Z2663" s="21">
        <f t="shared" si="760"/>
        <v>0</v>
      </c>
      <c r="AA2663" s="21">
        <f t="shared" si="753"/>
        <v>0</v>
      </c>
      <c r="AB2663" s="21">
        <f t="shared" si="754"/>
        <v>0</v>
      </c>
      <c r="AC2663" s="21">
        <f t="shared" si="755"/>
        <v>60.08</v>
      </c>
      <c r="AD2663" s="21">
        <f t="shared" si="761"/>
        <v>0</v>
      </c>
      <c r="AE2663" s="21" t="str">
        <f t="shared" si="756"/>
        <v>4/21/2:00</v>
      </c>
    </row>
    <row r="2664" spans="2:31">
      <c r="B2664" s="37">
        <v>4</v>
      </c>
      <c r="C2664" s="38">
        <v>21</v>
      </c>
      <c r="D2664" s="39">
        <v>3</v>
      </c>
      <c r="E2664" s="17">
        <v>13.9</v>
      </c>
      <c r="F2664" s="17">
        <v>0</v>
      </c>
      <c r="G2664" s="17">
        <v>0</v>
      </c>
      <c r="H2664" s="37">
        <f t="shared" si="744"/>
        <v>57.02</v>
      </c>
      <c r="I2664" s="37">
        <f>IF(H2664&lt;'Roof Calculator'!$G$8, 1, 0)</f>
        <v>0</v>
      </c>
      <c r="J2664" s="37">
        <f>IF(H2664&gt;='Roof Calculator'!$G$8, 1, 0)</f>
        <v>1</v>
      </c>
      <c r="K2664" s="37">
        <f t="shared" si="745"/>
        <v>0</v>
      </c>
      <c r="L2664" s="37">
        <f t="shared" si="746"/>
        <v>57.02</v>
      </c>
      <c r="M2664" s="37">
        <v>0</v>
      </c>
      <c r="N2664" s="37">
        <f t="shared" si="747"/>
        <v>0</v>
      </c>
      <c r="O2664" s="37">
        <v>0</v>
      </c>
      <c r="P2664" s="37">
        <v>0</v>
      </c>
      <c r="Q2664" s="21">
        <f t="shared" si="748"/>
        <v>39.790999999999997</v>
      </c>
      <c r="R2664" s="21">
        <f t="shared" si="757"/>
        <v>111.08333333333722</v>
      </c>
      <c r="S2664" s="21">
        <f t="shared" si="758"/>
        <v>11.361203035551192</v>
      </c>
      <c r="T2664" s="21">
        <f t="shared" si="749"/>
        <v>86.147999999999996</v>
      </c>
      <c r="U2664" s="37">
        <f>VLOOKUP(Time_Zone, 'LSTM LookUp'!$B$5:$D$8, 3, FALSE)</f>
        <v>-75</v>
      </c>
      <c r="V2664" s="21">
        <f t="shared" si="759"/>
        <v>1.2052730054633487</v>
      </c>
      <c r="W2664" s="21">
        <f t="shared" si="750"/>
        <v>26.449318251365845</v>
      </c>
      <c r="X2664" s="21">
        <f t="shared" si="751"/>
        <v>0</v>
      </c>
      <c r="Y2664" s="21">
        <f t="shared" si="752"/>
        <v>0</v>
      </c>
      <c r="Z2664" s="21">
        <f t="shared" si="760"/>
        <v>0</v>
      </c>
      <c r="AA2664" s="21">
        <f t="shared" si="753"/>
        <v>0</v>
      </c>
      <c r="AB2664" s="21">
        <f t="shared" si="754"/>
        <v>0</v>
      </c>
      <c r="AC2664" s="21">
        <f t="shared" si="755"/>
        <v>57.02</v>
      </c>
      <c r="AD2664" s="21">
        <f t="shared" si="761"/>
        <v>0</v>
      </c>
      <c r="AE2664" s="21" t="str">
        <f t="shared" si="756"/>
        <v>4/21/3:00</v>
      </c>
    </row>
    <row r="2665" spans="2:31">
      <c r="B2665" s="37">
        <v>4</v>
      </c>
      <c r="C2665" s="38">
        <v>21</v>
      </c>
      <c r="D2665" s="39">
        <v>4</v>
      </c>
      <c r="E2665" s="17">
        <v>14.4</v>
      </c>
      <c r="F2665" s="17">
        <v>0</v>
      </c>
      <c r="G2665" s="17">
        <v>0</v>
      </c>
      <c r="H2665" s="37">
        <f t="shared" si="744"/>
        <v>57.92</v>
      </c>
      <c r="I2665" s="37">
        <f>IF(H2665&lt;'Roof Calculator'!$G$8, 1, 0)</f>
        <v>0</v>
      </c>
      <c r="J2665" s="37">
        <f>IF(H2665&gt;='Roof Calculator'!$G$8, 1, 0)</f>
        <v>1</v>
      </c>
      <c r="K2665" s="37">
        <f t="shared" si="745"/>
        <v>0</v>
      </c>
      <c r="L2665" s="37">
        <f t="shared" si="746"/>
        <v>57.92</v>
      </c>
      <c r="M2665" s="37">
        <v>0</v>
      </c>
      <c r="N2665" s="37">
        <f t="shared" si="747"/>
        <v>0</v>
      </c>
      <c r="O2665" s="37">
        <v>0</v>
      </c>
      <c r="P2665" s="37">
        <v>0</v>
      </c>
      <c r="Q2665" s="21">
        <f t="shared" si="748"/>
        <v>39.790999999999997</v>
      </c>
      <c r="R2665" s="21">
        <f t="shared" si="757"/>
        <v>111.12500000000389</v>
      </c>
      <c r="S2665" s="21">
        <f t="shared" si="758"/>
        <v>11.375694161370365</v>
      </c>
      <c r="T2665" s="21">
        <f t="shared" si="749"/>
        <v>86.147999999999996</v>
      </c>
      <c r="U2665" s="37">
        <f>VLOOKUP(Time_Zone, 'LSTM LookUp'!$B$5:$D$8, 3, FALSE)</f>
        <v>-75</v>
      </c>
      <c r="V2665" s="21">
        <f t="shared" si="759"/>
        <v>1.2142245093664767</v>
      </c>
      <c r="W2665" s="21">
        <f t="shared" si="750"/>
        <v>41.451556127341604</v>
      </c>
      <c r="X2665" s="21">
        <f t="shared" si="751"/>
        <v>0</v>
      </c>
      <c r="Y2665" s="21">
        <f t="shared" si="752"/>
        <v>0</v>
      </c>
      <c r="Z2665" s="21">
        <f t="shared" si="760"/>
        <v>0</v>
      </c>
      <c r="AA2665" s="21">
        <f t="shared" si="753"/>
        <v>0</v>
      </c>
      <c r="AB2665" s="21">
        <f t="shared" si="754"/>
        <v>0</v>
      </c>
      <c r="AC2665" s="21">
        <f t="shared" si="755"/>
        <v>57.92</v>
      </c>
      <c r="AD2665" s="21">
        <f t="shared" si="761"/>
        <v>0</v>
      </c>
      <c r="AE2665" s="21" t="str">
        <f t="shared" si="756"/>
        <v>4/21/4:00</v>
      </c>
    </row>
    <row r="2666" spans="2:31">
      <c r="B2666" s="37">
        <v>4</v>
      </c>
      <c r="C2666" s="38">
        <v>21</v>
      </c>
      <c r="D2666" s="39">
        <v>5</v>
      </c>
      <c r="E2666" s="17">
        <v>13.3</v>
      </c>
      <c r="F2666" s="17">
        <v>0</v>
      </c>
      <c r="G2666" s="17">
        <v>0</v>
      </c>
      <c r="H2666" s="37">
        <f t="shared" si="744"/>
        <v>55.94</v>
      </c>
      <c r="I2666" s="37">
        <f>IF(H2666&lt;'Roof Calculator'!$G$8, 1, 0)</f>
        <v>0</v>
      </c>
      <c r="J2666" s="37">
        <f>IF(H2666&gt;='Roof Calculator'!$G$8, 1, 0)</f>
        <v>1</v>
      </c>
      <c r="K2666" s="37">
        <f t="shared" si="745"/>
        <v>0</v>
      </c>
      <c r="L2666" s="37">
        <f t="shared" si="746"/>
        <v>55.94</v>
      </c>
      <c r="M2666" s="37">
        <v>0</v>
      </c>
      <c r="N2666" s="37">
        <f t="shared" si="747"/>
        <v>0</v>
      </c>
      <c r="O2666" s="37">
        <v>0</v>
      </c>
      <c r="P2666" s="37">
        <v>0</v>
      </c>
      <c r="Q2666" s="21">
        <f t="shared" si="748"/>
        <v>39.790999999999997</v>
      </c>
      <c r="R2666" s="21">
        <f t="shared" si="757"/>
        <v>111.16666666667057</v>
      </c>
      <c r="S2666" s="21">
        <f t="shared" si="758"/>
        <v>11.390180093844934</v>
      </c>
      <c r="T2666" s="21">
        <f t="shared" si="749"/>
        <v>86.147999999999996</v>
      </c>
      <c r="U2666" s="37">
        <f>VLOOKUP(Time_Zone, 'LSTM LookUp'!$B$5:$D$8, 3, FALSE)</f>
        <v>-75</v>
      </c>
      <c r="V2666" s="21">
        <f t="shared" si="759"/>
        <v>1.2231622734478935</v>
      </c>
      <c r="W2666" s="21">
        <f t="shared" si="750"/>
        <v>56.453790568361974</v>
      </c>
      <c r="X2666" s="21">
        <f t="shared" si="751"/>
        <v>0</v>
      </c>
      <c r="Y2666" s="21">
        <f t="shared" si="752"/>
        <v>0</v>
      </c>
      <c r="Z2666" s="21">
        <f t="shared" si="760"/>
        <v>0</v>
      </c>
      <c r="AA2666" s="21">
        <f t="shared" si="753"/>
        <v>0</v>
      </c>
      <c r="AB2666" s="21">
        <f t="shared" si="754"/>
        <v>0</v>
      </c>
      <c r="AC2666" s="21">
        <f t="shared" si="755"/>
        <v>55.94</v>
      </c>
      <c r="AD2666" s="21">
        <f t="shared" si="761"/>
        <v>0</v>
      </c>
      <c r="AE2666" s="21" t="str">
        <f t="shared" si="756"/>
        <v>4/21/5:00</v>
      </c>
    </row>
    <row r="2667" spans="2:31">
      <c r="B2667" s="37">
        <v>4</v>
      </c>
      <c r="C2667" s="38">
        <v>21</v>
      </c>
      <c r="D2667" s="39">
        <v>6</v>
      </c>
      <c r="E2667" s="17">
        <v>13.9</v>
      </c>
      <c r="F2667" s="17">
        <v>0</v>
      </c>
      <c r="G2667" s="17">
        <v>0</v>
      </c>
      <c r="H2667" s="37">
        <f t="shared" si="744"/>
        <v>57.02</v>
      </c>
      <c r="I2667" s="37">
        <f>IF(H2667&lt;'Roof Calculator'!$G$8, 1, 0)</f>
        <v>0</v>
      </c>
      <c r="J2667" s="37">
        <f>IF(H2667&gt;='Roof Calculator'!$G$8, 1, 0)</f>
        <v>1</v>
      </c>
      <c r="K2667" s="37">
        <f t="shared" si="745"/>
        <v>0</v>
      </c>
      <c r="L2667" s="37">
        <f t="shared" si="746"/>
        <v>57.02</v>
      </c>
      <c r="M2667" s="37">
        <v>0</v>
      </c>
      <c r="N2667" s="37">
        <f t="shared" si="747"/>
        <v>0</v>
      </c>
      <c r="O2667" s="37">
        <v>0</v>
      </c>
      <c r="P2667" s="37">
        <v>0</v>
      </c>
      <c r="Q2667" s="21">
        <f t="shared" si="748"/>
        <v>39.790999999999997</v>
      </c>
      <c r="R2667" s="21">
        <f t="shared" si="757"/>
        <v>111.20833333333724</v>
      </c>
      <c r="S2667" s="21">
        <f t="shared" si="758"/>
        <v>11.404660825654831</v>
      </c>
      <c r="T2667" s="21">
        <f t="shared" si="749"/>
        <v>86.147999999999996</v>
      </c>
      <c r="U2667" s="37">
        <f>VLOOKUP(Time_Zone, 'LSTM LookUp'!$B$5:$D$8, 3, FALSE)</f>
        <v>-75</v>
      </c>
      <c r="V2667" s="21">
        <f t="shared" si="759"/>
        <v>1.2320862820073817</v>
      </c>
      <c r="W2667" s="21">
        <f t="shared" si="750"/>
        <v>71.456021570501832</v>
      </c>
      <c r="X2667" s="21">
        <f t="shared" si="751"/>
        <v>0</v>
      </c>
      <c r="Y2667" s="21">
        <f t="shared" si="752"/>
        <v>0</v>
      </c>
      <c r="Z2667" s="21">
        <f t="shared" si="760"/>
        <v>0</v>
      </c>
      <c r="AA2667" s="21">
        <f t="shared" si="753"/>
        <v>0</v>
      </c>
      <c r="AB2667" s="21">
        <f t="shared" si="754"/>
        <v>0</v>
      </c>
      <c r="AC2667" s="21">
        <f t="shared" si="755"/>
        <v>57.02</v>
      </c>
      <c r="AD2667" s="21">
        <f t="shared" si="761"/>
        <v>0</v>
      </c>
      <c r="AE2667" s="21" t="str">
        <f t="shared" si="756"/>
        <v>4/21/6:00</v>
      </c>
    </row>
    <row r="2668" spans="2:31">
      <c r="B2668" s="37">
        <v>4</v>
      </c>
      <c r="C2668" s="38">
        <v>21</v>
      </c>
      <c r="D2668" s="39">
        <v>7</v>
      </c>
      <c r="E2668" s="17">
        <v>15</v>
      </c>
      <c r="F2668" s="17">
        <v>34</v>
      </c>
      <c r="G2668" s="17">
        <v>46</v>
      </c>
      <c r="H2668" s="37">
        <f t="shared" si="744"/>
        <v>59</v>
      </c>
      <c r="I2668" s="37">
        <f>IF(H2668&lt;'Roof Calculator'!$G$8, 1, 0)</f>
        <v>0</v>
      </c>
      <c r="J2668" s="37">
        <f>IF(H2668&gt;='Roof Calculator'!$G$8, 1, 0)</f>
        <v>1</v>
      </c>
      <c r="K2668" s="37">
        <f t="shared" si="745"/>
        <v>0</v>
      </c>
      <c r="L2668" s="37">
        <f t="shared" si="746"/>
        <v>59</v>
      </c>
      <c r="M2668" s="37">
        <v>0</v>
      </c>
      <c r="N2668" s="37">
        <f t="shared" si="747"/>
        <v>34</v>
      </c>
      <c r="O2668" s="37">
        <v>0</v>
      </c>
      <c r="P2668" s="37">
        <v>0</v>
      </c>
      <c r="Q2668" s="21">
        <f t="shared" si="748"/>
        <v>39.790999999999997</v>
      </c>
      <c r="R2668" s="21">
        <f t="shared" si="757"/>
        <v>111.25000000000391</v>
      </c>
      <c r="S2668" s="21">
        <f t="shared" si="758"/>
        <v>11.41913634947981</v>
      </c>
      <c r="T2668" s="21">
        <f t="shared" si="749"/>
        <v>86.147999999999996</v>
      </c>
      <c r="U2668" s="37">
        <f>VLOOKUP(Time_Zone, 'LSTM LookUp'!$B$5:$D$8, 3, FALSE)</f>
        <v>-75</v>
      </c>
      <c r="V2668" s="21">
        <f t="shared" si="759"/>
        <v>1.240996519378823</v>
      </c>
      <c r="W2668" s="21">
        <f t="shared" si="750"/>
        <v>86.458249129844674</v>
      </c>
      <c r="X2668" s="21">
        <f t="shared" si="751"/>
        <v>7.9688568669408637</v>
      </c>
      <c r="Y2668" s="21">
        <f t="shared" si="752"/>
        <v>41.968856866940861</v>
      </c>
      <c r="Z2668" s="21">
        <f t="shared" si="760"/>
        <v>13.303394614455799</v>
      </c>
      <c r="AA2668" s="21">
        <f t="shared" si="753"/>
        <v>0</v>
      </c>
      <c r="AB2668" s="21">
        <f t="shared" si="754"/>
        <v>13.303394614455799</v>
      </c>
      <c r="AC2668" s="21">
        <f t="shared" si="755"/>
        <v>59</v>
      </c>
      <c r="AD2668" s="21">
        <f t="shared" si="761"/>
        <v>13.303394614455799</v>
      </c>
      <c r="AE2668" s="21" t="str">
        <f t="shared" si="756"/>
        <v>4/21/7:00</v>
      </c>
    </row>
    <row r="2669" spans="2:31">
      <c r="B2669" s="37">
        <v>4</v>
      </c>
      <c r="C2669" s="38">
        <v>21</v>
      </c>
      <c r="D2669" s="39">
        <v>8</v>
      </c>
      <c r="E2669" s="17">
        <v>18.3</v>
      </c>
      <c r="F2669" s="17">
        <v>106</v>
      </c>
      <c r="G2669" s="17">
        <v>265</v>
      </c>
      <c r="H2669" s="37">
        <f t="shared" si="744"/>
        <v>64.94</v>
      </c>
      <c r="I2669" s="37">
        <f>IF(H2669&lt;'Roof Calculator'!$G$8, 1, 0)</f>
        <v>0</v>
      </c>
      <c r="J2669" s="37">
        <f>IF(H2669&gt;='Roof Calculator'!$G$8, 1, 0)</f>
        <v>1</v>
      </c>
      <c r="K2669" s="37">
        <f t="shared" si="745"/>
        <v>0</v>
      </c>
      <c r="L2669" s="37">
        <f t="shared" si="746"/>
        <v>64.94</v>
      </c>
      <c r="M2669" s="37">
        <v>0</v>
      </c>
      <c r="N2669" s="37">
        <f t="shared" si="747"/>
        <v>106</v>
      </c>
      <c r="O2669" s="37">
        <v>0</v>
      </c>
      <c r="P2669" s="37">
        <v>0</v>
      </c>
      <c r="Q2669" s="21">
        <f t="shared" si="748"/>
        <v>39.790999999999997</v>
      </c>
      <c r="R2669" s="21">
        <f t="shared" si="757"/>
        <v>111.29166666667058</v>
      </c>
      <c r="S2669" s="21">
        <f t="shared" si="758"/>
        <v>11.433606657999436</v>
      </c>
      <c r="T2669" s="21">
        <f t="shared" si="749"/>
        <v>86.147999999999996</v>
      </c>
      <c r="U2669" s="37">
        <f>VLOOKUP(Time_Zone, 'LSTM LookUp'!$B$5:$D$8, 3, FALSE)</f>
        <v>-75</v>
      </c>
      <c r="V2669" s="21">
        <f t="shared" si="759"/>
        <v>1.2498929699302086</v>
      </c>
      <c r="W2669" s="21">
        <f t="shared" si="750"/>
        <v>101.46047324248258</v>
      </c>
      <c r="X2669" s="21">
        <f t="shared" si="751"/>
        <v>-6.0354868588906099</v>
      </c>
      <c r="Y2669" s="21">
        <f t="shared" si="752"/>
        <v>99.964513141109393</v>
      </c>
      <c r="Z2669" s="21">
        <f t="shared" si="760"/>
        <v>31.687004722915763</v>
      </c>
      <c r="AA2669" s="21">
        <f t="shared" si="753"/>
        <v>0</v>
      </c>
      <c r="AB2669" s="21">
        <f t="shared" si="754"/>
        <v>31.687004722915763</v>
      </c>
      <c r="AC2669" s="21">
        <f t="shared" si="755"/>
        <v>64.94</v>
      </c>
      <c r="AD2669" s="21">
        <f t="shared" si="761"/>
        <v>31.687004722915763</v>
      </c>
      <c r="AE2669" s="21" t="str">
        <f t="shared" si="756"/>
        <v>4/21/8:00</v>
      </c>
    </row>
    <row r="2670" spans="2:31">
      <c r="B2670" s="37">
        <v>4</v>
      </c>
      <c r="C2670" s="38">
        <v>21</v>
      </c>
      <c r="D2670" s="39">
        <v>9</v>
      </c>
      <c r="E2670" s="17">
        <v>21.1</v>
      </c>
      <c r="F2670" s="17">
        <v>146</v>
      </c>
      <c r="G2670" s="17">
        <v>501</v>
      </c>
      <c r="H2670" s="37">
        <f t="shared" si="744"/>
        <v>69.98</v>
      </c>
      <c r="I2670" s="37">
        <f>IF(H2670&lt;'Roof Calculator'!$G$8, 1, 0)</f>
        <v>0</v>
      </c>
      <c r="J2670" s="37">
        <f>IF(H2670&gt;='Roof Calculator'!$G$8, 1, 0)</f>
        <v>1</v>
      </c>
      <c r="K2670" s="37">
        <f t="shared" si="745"/>
        <v>0</v>
      </c>
      <c r="L2670" s="37">
        <f t="shared" si="746"/>
        <v>69.98</v>
      </c>
      <c r="M2670" s="37">
        <v>0</v>
      </c>
      <c r="N2670" s="37">
        <f t="shared" si="747"/>
        <v>146</v>
      </c>
      <c r="O2670" s="37">
        <v>0</v>
      </c>
      <c r="P2670" s="37">
        <v>0</v>
      </c>
      <c r="Q2670" s="21">
        <f t="shared" si="748"/>
        <v>39.790999999999997</v>
      </c>
      <c r="R2670" s="21">
        <f t="shared" si="757"/>
        <v>111.33333333333725</v>
      </c>
      <c r="S2670" s="21">
        <f t="shared" si="758"/>
        <v>11.448071743893072</v>
      </c>
      <c r="T2670" s="21">
        <f t="shared" si="749"/>
        <v>86.147999999999996</v>
      </c>
      <c r="U2670" s="37">
        <f>VLOOKUP(Time_Zone, 'LSTM LookUp'!$B$5:$D$8, 3, FALSE)</f>
        <v>-75</v>
      </c>
      <c r="V2670" s="21">
        <f t="shared" si="759"/>
        <v>1.2587756180636842</v>
      </c>
      <c r="W2670" s="21">
        <f t="shared" si="750"/>
        <v>116.46269390451593</v>
      </c>
      <c r="X2670" s="21">
        <f t="shared" si="751"/>
        <v>-104.49182176389895</v>
      </c>
      <c r="Y2670" s="21">
        <f t="shared" si="752"/>
        <v>41.508178236101045</v>
      </c>
      <c r="Z2670" s="21">
        <f t="shared" si="760"/>
        <v>13.157367534520326</v>
      </c>
      <c r="AA2670" s="21">
        <f t="shared" si="753"/>
        <v>0</v>
      </c>
      <c r="AB2670" s="21">
        <f t="shared" si="754"/>
        <v>13.157367534520326</v>
      </c>
      <c r="AC2670" s="21">
        <f t="shared" si="755"/>
        <v>69.98</v>
      </c>
      <c r="AD2670" s="21">
        <f t="shared" si="761"/>
        <v>13.157367534520326</v>
      </c>
      <c r="AE2670" s="21" t="str">
        <f t="shared" si="756"/>
        <v>4/21/9:00</v>
      </c>
    </row>
    <row r="2671" spans="2:31">
      <c r="B2671" s="37">
        <v>4</v>
      </c>
      <c r="C2671" s="38">
        <v>21</v>
      </c>
      <c r="D2671" s="39">
        <v>10</v>
      </c>
      <c r="E2671" s="17">
        <v>23.9</v>
      </c>
      <c r="F2671" s="17">
        <v>279</v>
      </c>
      <c r="G2671" s="17">
        <v>351</v>
      </c>
      <c r="H2671" s="37">
        <f t="shared" si="744"/>
        <v>75.02</v>
      </c>
      <c r="I2671" s="37">
        <f>IF(H2671&lt;'Roof Calculator'!$G$8, 1, 0)</f>
        <v>0</v>
      </c>
      <c r="J2671" s="37">
        <f>IF(H2671&gt;='Roof Calculator'!$G$8, 1, 0)</f>
        <v>1</v>
      </c>
      <c r="K2671" s="37">
        <f t="shared" si="745"/>
        <v>0</v>
      </c>
      <c r="L2671" s="37">
        <f t="shared" si="746"/>
        <v>75.02</v>
      </c>
      <c r="M2671" s="37">
        <v>0</v>
      </c>
      <c r="N2671" s="37">
        <f t="shared" si="747"/>
        <v>279</v>
      </c>
      <c r="O2671" s="37">
        <v>0</v>
      </c>
      <c r="P2671" s="37">
        <v>0</v>
      </c>
      <c r="Q2671" s="21">
        <f t="shared" si="748"/>
        <v>39.790999999999997</v>
      </c>
      <c r="R2671" s="21">
        <f t="shared" si="757"/>
        <v>111.37500000000392</v>
      </c>
      <c r="S2671" s="21">
        <f t="shared" si="758"/>
        <v>11.462531599839917</v>
      </c>
      <c r="T2671" s="21">
        <f t="shared" si="749"/>
        <v>86.147999999999996</v>
      </c>
      <c r="U2671" s="37">
        <f>VLOOKUP(Time_Zone, 'LSTM LookUp'!$B$5:$D$8, 3, FALSE)</f>
        <v>-75</v>
      </c>
      <c r="V2671" s="21">
        <f t="shared" si="759"/>
        <v>1.2676444482155746</v>
      </c>
      <c r="W2671" s="21">
        <f t="shared" si="750"/>
        <v>131.46491111205393</v>
      </c>
      <c r="X2671" s="21">
        <f t="shared" si="751"/>
        <v>-130.38352855975538</v>
      </c>
      <c r="Y2671" s="21">
        <f t="shared" si="752"/>
        <v>148.61647144024462</v>
      </c>
      <c r="Z2671" s="21">
        <f t="shared" si="760"/>
        <v>47.108825766825966</v>
      </c>
      <c r="AA2671" s="21">
        <f t="shared" si="753"/>
        <v>0</v>
      </c>
      <c r="AB2671" s="21">
        <f t="shared" si="754"/>
        <v>47.108825766825966</v>
      </c>
      <c r="AC2671" s="21">
        <f t="shared" si="755"/>
        <v>75.02</v>
      </c>
      <c r="AD2671" s="21">
        <f t="shared" si="761"/>
        <v>47.108825766825966</v>
      </c>
      <c r="AE2671" s="21" t="str">
        <f t="shared" si="756"/>
        <v>4/21/10:00</v>
      </c>
    </row>
    <row r="2672" spans="2:31">
      <c r="B2672" s="37">
        <v>4</v>
      </c>
      <c r="C2672" s="38">
        <v>21</v>
      </c>
      <c r="D2672" s="39">
        <v>11</v>
      </c>
      <c r="E2672" s="17">
        <v>26.7</v>
      </c>
      <c r="F2672" s="17">
        <v>299</v>
      </c>
      <c r="G2672" s="17">
        <v>529</v>
      </c>
      <c r="H2672" s="37">
        <f t="shared" si="744"/>
        <v>80.06</v>
      </c>
      <c r="I2672" s="37">
        <f>IF(H2672&lt;'Roof Calculator'!$G$8, 1, 0)</f>
        <v>0</v>
      </c>
      <c r="J2672" s="37">
        <f>IF(H2672&gt;='Roof Calculator'!$G$8, 1, 0)</f>
        <v>1</v>
      </c>
      <c r="K2672" s="37">
        <f t="shared" si="745"/>
        <v>0</v>
      </c>
      <c r="L2672" s="37">
        <f t="shared" si="746"/>
        <v>80.06</v>
      </c>
      <c r="M2672" s="37">
        <v>0</v>
      </c>
      <c r="N2672" s="37">
        <f t="shared" si="747"/>
        <v>299</v>
      </c>
      <c r="O2672" s="37">
        <v>0</v>
      </c>
      <c r="P2672" s="37">
        <v>0</v>
      </c>
      <c r="Q2672" s="21">
        <f t="shared" si="748"/>
        <v>39.790999999999997</v>
      </c>
      <c r="R2672" s="21">
        <f t="shared" si="757"/>
        <v>111.41666666667059</v>
      </c>
      <c r="S2672" s="21">
        <f t="shared" si="758"/>
        <v>11.476986218518968</v>
      </c>
      <c r="T2672" s="21">
        <f t="shared" si="749"/>
        <v>86.147999999999996</v>
      </c>
      <c r="U2672" s="37">
        <f>VLOOKUP(Time_Zone, 'LSTM LookUp'!$B$5:$D$8, 3, FALSE)</f>
        <v>-75</v>
      </c>
      <c r="V2672" s="21">
        <f t="shared" si="759"/>
        <v>1.2764994448564198</v>
      </c>
      <c r="W2672" s="21">
        <f t="shared" si="750"/>
        <v>146.46712486121413</v>
      </c>
      <c r="X2672" s="21">
        <f t="shared" si="751"/>
        <v>-264.68660265340674</v>
      </c>
      <c r="Y2672" s="21">
        <f t="shared" si="752"/>
        <v>34.313397346593263</v>
      </c>
      <c r="Z2672" s="21">
        <f t="shared" si="760"/>
        <v>10.876747653899686</v>
      </c>
      <c r="AA2672" s="21">
        <f t="shared" si="753"/>
        <v>0</v>
      </c>
      <c r="AB2672" s="21">
        <f t="shared" si="754"/>
        <v>10.876747653899686</v>
      </c>
      <c r="AC2672" s="21">
        <f t="shared" si="755"/>
        <v>80.06</v>
      </c>
      <c r="AD2672" s="21">
        <f t="shared" si="761"/>
        <v>10.876747653899686</v>
      </c>
      <c r="AE2672" s="21" t="str">
        <f t="shared" si="756"/>
        <v>4/21/11:00</v>
      </c>
    </row>
    <row r="2673" spans="2:31">
      <c r="B2673" s="37">
        <v>4</v>
      </c>
      <c r="C2673" s="38">
        <v>21</v>
      </c>
      <c r="D2673" s="39">
        <v>12</v>
      </c>
      <c r="E2673" s="17">
        <v>27.2</v>
      </c>
      <c r="F2673" s="17">
        <v>293</v>
      </c>
      <c r="G2673" s="17">
        <v>611</v>
      </c>
      <c r="H2673" s="37">
        <f t="shared" si="744"/>
        <v>80.959999999999994</v>
      </c>
      <c r="I2673" s="37">
        <f>IF(H2673&lt;'Roof Calculator'!$G$8, 1, 0)</f>
        <v>0</v>
      </c>
      <c r="J2673" s="37">
        <f>IF(H2673&gt;='Roof Calculator'!$G$8, 1, 0)</f>
        <v>1</v>
      </c>
      <c r="K2673" s="37">
        <f t="shared" si="745"/>
        <v>0</v>
      </c>
      <c r="L2673" s="37">
        <f t="shared" si="746"/>
        <v>80.959999999999994</v>
      </c>
      <c r="M2673" s="37">
        <v>0</v>
      </c>
      <c r="N2673" s="37">
        <f t="shared" si="747"/>
        <v>293</v>
      </c>
      <c r="O2673" s="37">
        <v>0</v>
      </c>
      <c r="P2673" s="37">
        <v>0</v>
      </c>
      <c r="Q2673" s="21">
        <f t="shared" si="748"/>
        <v>39.790999999999997</v>
      </c>
      <c r="R2673" s="21">
        <f t="shared" si="757"/>
        <v>111.45833333333727</v>
      </c>
      <c r="S2673" s="21">
        <f t="shared" si="758"/>
        <v>11.491435592609056</v>
      </c>
      <c r="T2673" s="21">
        <f t="shared" si="749"/>
        <v>86.147999999999996</v>
      </c>
      <c r="U2673" s="37">
        <f>VLOOKUP(Time_Zone, 'LSTM LookUp'!$B$5:$D$8, 3, FALSE)</f>
        <v>-75</v>
      </c>
      <c r="V2673" s="21">
        <f t="shared" si="759"/>
        <v>1.2853405924909904</v>
      </c>
      <c r="W2673" s="21">
        <f t="shared" si="750"/>
        <v>161.46933514812272</v>
      </c>
      <c r="X2673" s="21">
        <f t="shared" si="751"/>
        <v>-358.31641064676859</v>
      </c>
      <c r="Y2673" s="21">
        <f t="shared" si="752"/>
        <v>-65.316410646768588</v>
      </c>
      <c r="Z2673" s="21">
        <f t="shared" si="760"/>
        <v>-20.704161383015091</v>
      </c>
      <c r="AA2673" s="21">
        <f t="shared" si="753"/>
        <v>0</v>
      </c>
      <c r="AB2673" s="21">
        <f t="shared" si="754"/>
        <v>-20.704161383015091</v>
      </c>
      <c r="AC2673" s="21">
        <f t="shared" si="755"/>
        <v>80.959999999999994</v>
      </c>
      <c r="AD2673" s="21">
        <f t="shared" si="761"/>
        <v>-20.704161383015091</v>
      </c>
      <c r="AE2673" s="21" t="str">
        <f t="shared" si="756"/>
        <v>4/21/12:00</v>
      </c>
    </row>
    <row r="2674" spans="2:31">
      <c r="B2674" s="37">
        <v>4</v>
      </c>
      <c r="C2674" s="38">
        <v>21</v>
      </c>
      <c r="D2674" s="39">
        <v>13</v>
      </c>
      <c r="E2674" s="17">
        <v>27.8</v>
      </c>
      <c r="F2674" s="17">
        <v>317</v>
      </c>
      <c r="G2674" s="17">
        <v>610</v>
      </c>
      <c r="H2674" s="37">
        <f t="shared" si="744"/>
        <v>82.04</v>
      </c>
      <c r="I2674" s="37">
        <f>IF(H2674&lt;'Roof Calculator'!$G$8, 1, 0)</f>
        <v>0</v>
      </c>
      <c r="J2674" s="37">
        <f>IF(H2674&gt;='Roof Calculator'!$G$8, 1, 0)</f>
        <v>1</v>
      </c>
      <c r="K2674" s="37">
        <f t="shared" si="745"/>
        <v>0</v>
      </c>
      <c r="L2674" s="37">
        <f t="shared" si="746"/>
        <v>82.04</v>
      </c>
      <c r="M2674" s="37">
        <v>0</v>
      </c>
      <c r="N2674" s="37">
        <f t="shared" si="747"/>
        <v>317</v>
      </c>
      <c r="O2674" s="37">
        <v>0</v>
      </c>
      <c r="P2674" s="37">
        <v>0</v>
      </c>
      <c r="Q2674" s="21">
        <f t="shared" si="748"/>
        <v>39.790999999999997</v>
      </c>
      <c r="R2674" s="21">
        <f t="shared" si="757"/>
        <v>111.50000000000394</v>
      </c>
      <c r="S2674" s="21">
        <f t="shared" si="758"/>
        <v>11.505879714788824</v>
      </c>
      <c r="T2674" s="21">
        <f t="shared" si="749"/>
        <v>86.147999999999996</v>
      </c>
      <c r="U2674" s="37">
        <f>VLOOKUP(Time_Zone, 'LSTM LookUp'!$B$5:$D$8, 3, FALSE)</f>
        <v>-75</v>
      </c>
      <c r="V2674" s="21">
        <f t="shared" si="759"/>
        <v>1.2941678756583466</v>
      </c>
      <c r="W2674" s="21">
        <f t="shared" si="750"/>
        <v>176.47154196891458</v>
      </c>
      <c r="X2674" s="21">
        <f t="shared" si="751"/>
        <v>-380.55328456528622</v>
      </c>
      <c r="Y2674" s="21">
        <f t="shared" si="752"/>
        <v>-63.553284565286219</v>
      </c>
      <c r="Z2674" s="21">
        <f t="shared" si="760"/>
        <v>-20.145281209286196</v>
      </c>
      <c r="AA2674" s="21">
        <f t="shared" si="753"/>
        <v>0</v>
      </c>
      <c r="AB2674" s="21">
        <f t="shared" si="754"/>
        <v>-20.145281209286196</v>
      </c>
      <c r="AC2674" s="21">
        <f t="shared" si="755"/>
        <v>82.04</v>
      </c>
      <c r="AD2674" s="21">
        <f t="shared" si="761"/>
        <v>-20.145281209286196</v>
      </c>
      <c r="AE2674" s="21" t="str">
        <f t="shared" si="756"/>
        <v>4/21/13:00</v>
      </c>
    </row>
    <row r="2675" spans="2:31">
      <c r="B2675" s="37">
        <v>4</v>
      </c>
      <c r="C2675" s="38">
        <v>21</v>
      </c>
      <c r="D2675" s="39">
        <v>14</v>
      </c>
      <c r="E2675" s="17">
        <v>28.3</v>
      </c>
      <c r="F2675" s="17">
        <v>306</v>
      </c>
      <c r="G2675" s="17">
        <v>657</v>
      </c>
      <c r="H2675" s="37">
        <f t="shared" si="744"/>
        <v>82.94</v>
      </c>
      <c r="I2675" s="37">
        <f>IF(H2675&lt;'Roof Calculator'!$G$8, 1, 0)</f>
        <v>0</v>
      </c>
      <c r="J2675" s="37">
        <f>IF(H2675&gt;='Roof Calculator'!$G$8, 1, 0)</f>
        <v>1</v>
      </c>
      <c r="K2675" s="37">
        <f t="shared" si="745"/>
        <v>0</v>
      </c>
      <c r="L2675" s="37">
        <f t="shared" si="746"/>
        <v>82.94</v>
      </c>
      <c r="M2675" s="37">
        <v>0</v>
      </c>
      <c r="N2675" s="37">
        <f t="shared" si="747"/>
        <v>306</v>
      </c>
      <c r="O2675" s="37">
        <v>0</v>
      </c>
      <c r="P2675" s="37">
        <v>0</v>
      </c>
      <c r="Q2675" s="21">
        <f t="shared" si="748"/>
        <v>39.790999999999997</v>
      </c>
      <c r="R2675" s="21">
        <f t="shared" si="757"/>
        <v>111.54166666667061</v>
      </c>
      <c r="S2675" s="21">
        <f t="shared" si="758"/>
        <v>11.520318577736752</v>
      </c>
      <c r="T2675" s="21">
        <f t="shared" si="749"/>
        <v>86.147999999999996</v>
      </c>
      <c r="U2675" s="37">
        <f>VLOOKUP(Time_Zone, 'LSTM LookUp'!$B$5:$D$8, 3, FALSE)</f>
        <v>-75</v>
      </c>
      <c r="V2675" s="21">
        <f t="shared" si="759"/>
        <v>1.3029812789318391</v>
      </c>
      <c r="W2675" s="21">
        <f t="shared" si="750"/>
        <v>191.47374531973296</v>
      </c>
      <c r="X2675" s="21">
        <f t="shared" si="751"/>
        <v>-400.79785998709627</v>
      </c>
      <c r="Y2675" s="21">
        <f t="shared" si="752"/>
        <v>-94.797859987096274</v>
      </c>
      <c r="Z2675" s="21">
        <f t="shared" si="760"/>
        <v>-30.049265911926099</v>
      </c>
      <c r="AA2675" s="21">
        <f t="shared" si="753"/>
        <v>0</v>
      </c>
      <c r="AB2675" s="21">
        <f t="shared" si="754"/>
        <v>-30.049265911926099</v>
      </c>
      <c r="AC2675" s="21">
        <f t="shared" si="755"/>
        <v>82.94</v>
      </c>
      <c r="AD2675" s="21">
        <f t="shared" si="761"/>
        <v>-30.049265911926099</v>
      </c>
      <c r="AE2675" s="21" t="str">
        <f t="shared" si="756"/>
        <v>4/21/14:00</v>
      </c>
    </row>
    <row r="2676" spans="2:31">
      <c r="B2676" s="37">
        <v>4</v>
      </c>
      <c r="C2676" s="38">
        <v>21</v>
      </c>
      <c r="D2676" s="39">
        <v>15</v>
      </c>
      <c r="E2676" s="17">
        <v>28.3</v>
      </c>
      <c r="F2676" s="17">
        <v>350</v>
      </c>
      <c r="G2676" s="17">
        <v>535</v>
      </c>
      <c r="H2676" s="37">
        <f t="shared" si="744"/>
        <v>82.94</v>
      </c>
      <c r="I2676" s="37">
        <f>IF(H2676&lt;'Roof Calculator'!$G$8, 1, 0)</f>
        <v>0</v>
      </c>
      <c r="J2676" s="37">
        <f>IF(H2676&gt;='Roof Calculator'!$G$8, 1, 0)</f>
        <v>1</v>
      </c>
      <c r="K2676" s="37">
        <f t="shared" si="745"/>
        <v>0</v>
      </c>
      <c r="L2676" s="37">
        <f t="shared" si="746"/>
        <v>82.94</v>
      </c>
      <c r="M2676" s="37">
        <v>0</v>
      </c>
      <c r="N2676" s="37">
        <f t="shared" si="747"/>
        <v>350</v>
      </c>
      <c r="O2676" s="37">
        <v>0</v>
      </c>
      <c r="P2676" s="37">
        <v>0</v>
      </c>
      <c r="Q2676" s="21">
        <f t="shared" si="748"/>
        <v>39.790999999999997</v>
      </c>
      <c r="R2676" s="21">
        <f t="shared" si="757"/>
        <v>111.58333333333728</v>
      </c>
      <c r="S2676" s="21">
        <f t="shared" si="758"/>
        <v>11.534752174131135</v>
      </c>
      <c r="T2676" s="21">
        <f t="shared" si="749"/>
        <v>86.147999999999996</v>
      </c>
      <c r="U2676" s="37">
        <f>VLOOKUP(Time_Zone, 'LSTM LookUp'!$B$5:$D$8, 3, FALSE)</f>
        <v>-75</v>
      </c>
      <c r="V2676" s="21">
        <f t="shared" si="759"/>
        <v>1.3117807869191513</v>
      </c>
      <c r="W2676" s="21">
        <f t="shared" si="750"/>
        <v>206.47594519672975</v>
      </c>
      <c r="X2676" s="21">
        <f t="shared" si="751"/>
        <v>-292.07388973361498</v>
      </c>
      <c r="Y2676" s="21">
        <f t="shared" si="752"/>
        <v>57.926110266385024</v>
      </c>
      <c r="Z2676" s="21">
        <f t="shared" si="760"/>
        <v>18.361565238657164</v>
      </c>
      <c r="AA2676" s="21">
        <f t="shared" si="753"/>
        <v>0</v>
      </c>
      <c r="AB2676" s="21">
        <f t="shared" si="754"/>
        <v>18.361565238657164</v>
      </c>
      <c r="AC2676" s="21">
        <f t="shared" si="755"/>
        <v>82.94</v>
      </c>
      <c r="AD2676" s="21">
        <f t="shared" si="761"/>
        <v>18.361565238657164</v>
      </c>
      <c r="AE2676" s="21" t="str">
        <f t="shared" si="756"/>
        <v>4/21/15:00</v>
      </c>
    </row>
    <row r="2677" spans="2:31">
      <c r="B2677" s="37">
        <v>4</v>
      </c>
      <c r="C2677" s="38">
        <v>21</v>
      </c>
      <c r="D2677" s="39">
        <v>16</v>
      </c>
      <c r="E2677" s="17">
        <v>28.3</v>
      </c>
      <c r="F2677" s="17">
        <v>259</v>
      </c>
      <c r="G2677" s="17">
        <v>495</v>
      </c>
      <c r="H2677" s="37">
        <f t="shared" si="744"/>
        <v>82.94</v>
      </c>
      <c r="I2677" s="37">
        <f>IF(H2677&lt;'Roof Calculator'!$G$8, 1, 0)</f>
        <v>0</v>
      </c>
      <c r="J2677" s="37">
        <f>IF(H2677&gt;='Roof Calculator'!$G$8, 1, 0)</f>
        <v>1</v>
      </c>
      <c r="K2677" s="37">
        <f t="shared" si="745"/>
        <v>0</v>
      </c>
      <c r="L2677" s="37">
        <f t="shared" si="746"/>
        <v>82.94</v>
      </c>
      <c r="M2677" s="37">
        <v>0</v>
      </c>
      <c r="N2677" s="37">
        <f t="shared" si="747"/>
        <v>259</v>
      </c>
      <c r="O2677" s="37">
        <v>0</v>
      </c>
      <c r="P2677" s="37">
        <v>0</v>
      </c>
      <c r="Q2677" s="21">
        <f t="shared" si="748"/>
        <v>39.790999999999997</v>
      </c>
      <c r="R2677" s="21">
        <f t="shared" si="757"/>
        <v>111.62500000000395</v>
      </c>
      <c r="S2677" s="21">
        <f t="shared" si="758"/>
        <v>11.549180496650106</v>
      </c>
      <c r="T2677" s="21">
        <f t="shared" si="749"/>
        <v>86.147999999999996</v>
      </c>
      <c r="U2677" s="37">
        <f>VLOOKUP(Time_Zone, 'LSTM LookUp'!$B$5:$D$8, 3, FALSE)</f>
        <v>-75</v>
      </c>
      <c r="V2677" s="21">
        <f t="shared" si="759"/>
        <v>1.3205663842623379</v>
      </c>
      <c r="W2677" s="21">
        <f t="shared" si="750"/>
        <v>221.47814159606554</v>
      </c>
      <c r="X2677" s="21">
        <f t="shared" si="751"/>
        <v>-215.76684549526144</v>
      </c>
      <c r="Y2677" s="21">
        <f t="shared" si="752"/>
        <v>43.233154504738565</v>
      </c>
      <c r="Z2677" s="21">
        <f t="shared" si="760"/>
        <v>13.704154883887773</v>
      </c>
      <c r="AA2677" s="21">
        <f t="shared" si="753"/>
        <v>0</v>
      </c>
      <c r="AB2677" s="21">
        <f t="shared" si="754"/>
        <v>13.704154883887773</v>
      </c>
      <c r="AC2677" s="21">
        <f t="shared" si="755"/>
        <v>82.94</v>
      </c>
      <c r="AD2677" s="21">
        <f t="shared" si="761"/>
        <v>13.704154883887773</v>
      </c>
      <c r="AE2677" s="21" t="str">
        <f t="shared" si="756"/>
        <v>4/21/16:00</v>
      </c>
    </row>
    <row r="2678" spans="2:31">
      <c r="B2678" s="37">
        <v>4</v>
      </c>
      <c r="C2678" s="38">
        <v>21</v>
      </c>
      <c r="D2678" s="39">
        <v>17</v>
      </c>
      <c r="E2678" s="17">
        <v>27.8</v>
      </c>
      <c r="F2678" s="17">
        <v>251</v>
      </c>
      <c r="G2678" s="17">
        <v>218</v>
      </c>
      <c r="H2678" s="37">
        <f t="shared" si="744"/>
        <v>82.04</v>
      </c>
      <c r="I2678" s="37">
        <f>IF(H2678&lt;'Roof Calculator'!$G$8, 1, 0)</f>
        <v>0</v>
      </c>
      <c r="J2678" s="37">
        <f>IF(H2678&gt;='Roof Calculator'!$G$8, 1, 0)</f>
        <v>1</v>
      </c>
      <c r="K2678" s="37">
        <f t="shared" si="745"/>
        <v>0</v>
      </c>
      <c r="L2678" s="37">
        <f t="shared" si="746"/>
        <v>82.04</v>
      </c>
      <c r="M2678" s="37">
        <v>0</v>
      </c>
      <c r="N2678" s="37">
        <f t="shared" si="747"/>
        <v>251</v>
      </c>
      <c r="O2678" s="37">
        <v>0</v>
      </c>
      <c r="P2678" s="37">
        <v>0</v>
      </c>
      <c r="Q2678" s="21">
        <f t="shared" si="748"/>
        <v>39.790999999999997</v>
      </c>
      <c r="R2678" s="21">
        <f t="shared" si="757"/>
        <v>111.66666666667062</v>
      </c>
      <c r="S2678" s="21">
        <f t="shared" si="758"/>
        <v>11.563603537971629</v>
      </c>
      <c r="T2678" s="21">
        <f t="shared" si="749"/>
        <v>86.147999999999996</v>
      </c>
      <c r="U2678" s="37">
        <f>VLOOKUP(Time_Zone, 'LSTM LookUp'!$B$5:$D$8, 3, FALSE)</f>
        <v>-75</v>
      </c>
      <c r="V2678" s="21">
        <f t="shared" si="759"/>
        <v>1.3293380556378418</v>
      </c>
      <c r="W2678" s="21">
        <f t="shared" si="750"/>
        <v>236.48033451390944</v>
      </c>
      <c r="X2678" s="21">
        <f t="shared" si="751"/>
        <v>-62.657033131122233</v>
      </c>
      <c r="Y2678" s="21">
        <f t="shared" si="752"/>
        <v>188.34296686887777</v>
      </c>
      <c r="Z2678" s="21">
        <f t="shared" si="760"/>
        <v>59.70143096958482</v>
      </c>
      <c r="AA2678" s="21">
        <f t="shared" si="753"/>
        <v>0</v>
      </c>
      <c r="AB2678" s="21">
        <f t="shared" si="754"/>
        <v>59.70143096958482</v>
      </c>
      <c r="AC2678" s="21">
        <f t="shared" si="755"/>
        <v>82.04</v>
      </c>
      <c r="AD2678" s="21">
        <f t="shared" si="761"/>
        <v>59.70143096958482</v>
      </c>
      <c r="AE2678" s="21" t="str">
        <f t="shared" si="756"/>
        <v>4/21/17:00</v>
      </c>
    </row>
    <row r="2679" spans="2:31">
      <c r="B2679" s="37">
        <v>4</v>
      </c>
      <c r="C2679" s="38">
        <v>21</v>
      </c>
      <c r="D2679" s="39">
        <v>18</v>
      </c>
      <c r="E2679" s="17">
        <v>26.1</v>
      </c>
      <c r="F2679" s="17">
        <v>148</v>
      </c>
      <c r="G2679" s="17">
        <v>100</v>
      </c>
      <c r="H2679" s="37">
        <f t="shared" si="744"/>
        <v>78.98</v>
      </c>
      <c r="I2679" s="37">
        <f>IF(H2679&lt;'Roof Calculator'!$G$8, 1, 0)</f>
        <v>0</v>
      </c>
      <c r="J2679" s="37">
        <f>IF(H2679&gt;='Roof Calculator'!$G$8, 1, 0)</f>
        <v>1</v>
      </c>
      <c r="K2679" s="37">
        <f t="shared" si="745"/>
        <v>0</v>
      </c>
      <c r="L2679" s="37">
        <f t="shared" si="746"/>
        <v>78.98</v>
      </c>
      <c r="M2679" s="37">
        <v>0</v>
      </c>
      <c r="N2679" s="37">
        <f t="shared" si="747"/>
        <v>148</v>
      </c>
      <c r="O2679" s="37">
        <v>0</v>
      </c>
      <c r="P2679" s="37">
        <v>0</v>
      </c>
      <c r="Q2679" s="21">
        <f t="shared" si="748"/>
        <v>39.790999999999997</v>
      </c>
      <c r="R2679" s="21">
        <f t="shared" si="757"/>
        <v>111.70833333333729</v>
      </c>
      <c r="S2679" s="21">
        <f t="shared" si="758"/>
        <v>11.578021290773497</v>
      </c>
      <c r="T2679" s="21">
        <f t="shared" si="749"/>
        <v>86.147999999999996</v>
      </c>
      <c r="U2679" s="37">
        <f>VLOOKUP(Time_Zone, 'LSTM LookUp'!$B$5:$D$8, 3, FALSE)</f>
        <v>-75</v>
      </c>
      <c r="V2679" s="21">
        <f t="shared" si="759"/>
        <v>1.3380957857565279</v>
      </c>
      <c r="W2679" s="21">
        <f t="shared" si="750"/>
        <v>251.48252394643913</v>
      </c>
      <c r="X2679" s="21">
        <f t="shared" si="751"/>
        <v>-11.062139282683713</v>
      </c>
      <c r="Y2679" s="21">
        <f t="shared" si="752"/>
        <v>136.93786071731628</v>
      </c>
      <c r="Z2679" s="21">
        <f t="shared" si="760"/>
        <v>43.40691014190665</v>
      </c>
      <c r="AA2679" s="21">
        <f t="shared" si="753"/>
        <v>0</v>
      </c>
      <c r="AB2679" s="21">
        <f t="shared" si="754"/>
        <v>43.40691014190665</v>
      </c>
      <c r="AC2679" s="21">
        <f t="shared" si="755"/>
        <v>78.98</v>
      </c>
      <c r="AD2679" s="21">
        <f t="shared" si="761"/>
        <v>43.40691014190665</v>
      </c>
      <c r="AE2679" s="21" t="str">
        <f t="shared" si="756"/>
        <v>4/21/18:00</v>
      </c>
    </row>
    <row r="2680" spans="2:31">
      <c r="B2680" s="37">
        <v>4</v>
      </c>
      <c r="C2680" s="38">
        <v>21</v>
      </c>
      <c r="D2680" s="39">
        <v>19</v>
      </c>
      <c r="E2680" s="17">
        <v>25</v>
      </c>
      <c r="F2680" s="17">
        <v>82</v>
      </c>
      <c r="G2680" s="17">
        <v>70</v>
      </c>
      <c r="H2680" s="37">
        <f t="shared" si="744"/>
        <v>77</v>
      </c>
      <c r="I2680" s="37">
        <f>IF(H2680&lt;'Roof Calculator'!$G$8, 1, 0)</f>
        <v>0</v>
      </c>
      <c r="J2680" s="37">
        <f>IF(H2680&gt;='Roof Calculator'!$G$8, 1, 0)</f>
        <v>1</v>
      </c>
      <c r="K2680" s="37">
        <f t="shared" si="745"/>
        <v>0</v>
      </c>
      <c r="L2680" s="37">
        <f t="shared" si="746"/>
        <v>77</v>
      </c>
      <c r="M2680" s="37">
        <v>0</v>
      </c>
      <c r="N2680" s="37">
        <f t="shared" si="747"/>
        <v>82</v>
      </c>
      <c r="O2680" s="37">
        <v>0</v>
      </c>
      <c r="P2680" s="37">
        <v>0</v>
      </c>
      <c r="Q2680" s="21">
        <f t="shared" si="748"/>
        <v>39.790999999999997</v>
      </c>
      <c r="R2680" s="21">
        <f t="shared" si="757"/>
        <v>111.75000000000396</v>
      </c>
      <c r="S2680" s="21">
        <f t="shared" si="758"/>
        <v>11.592433747733347</v>
      </c>
      <c r="T2680" s="21">
        <f t="shared" si="749"/>
        <v>86.147999999999996</v>
      </c>
      <c r="U2680" s="37">
        <f>VLOOKUP(Time_Zone, 'LSTM LookUp'!$B$5:$D$8, 3, FALSE)</f>
        <v>-75</v>
      </c>
      <c r="V2680" s="21">
        <f t="shared" si="759"/>
        <v>1.3468395593637235</v>
      </c>
      <c r="W2680" s="21">
        <f t="shared" si="750"/>
        <v>266.48470988984093</v>
      </c>
      <c r="X2680" s="21">
        <f t="shared" si="751"/>
        <v>5.7716753675754662</v>
      </c>
      <c r="Y2680" s="21">
        <f t="shared" si="752"/>
        <v>87.771675367575469</v>
      </c>
      <c r="Z2680" s="21">
        <f t="shared" si="760"/>
        <v>27.822088104251904</v>
      </c>
      <c r="AA2680" s="21">
        <f t="shared" si="753"/>
        <v>0</v>
      </c>
      <c r="AB2680" s="21">
        <f t="shared" si="754"/>
        <v>27.822088104251904</v>
      </c>
      <c r="AC2680" s="21">
        <f t="shared" si="755"/>
        <v>77</v>
      </c>
      <c r="AD2680" s="21">
        <f t="shared" si="761"/>
        <v>27.822088104251904</v>
      </c>
      <c r="AE2680" s="21" t="str">
        <f t="shared" si="756"/>
        <v>4/21/19:00</v>
      </c>
    </row>
    <row r="2681" spans="2:31">
      <c r="B2681" s="37">
        <v>4</v>
      </c>
      <c r="C2681" s="38">
        <v>21</v>
      </c>
      <c r="D2681" s="39">
        <v>20</v>
      </c>
      <c r="E2681" s="17">
        <v>23.9</v>
      </c>
      <c r="F2681" s="17">
        <v>11</v>
      </c>
      <c r="G2681" s="17">
        <v>3</v>
      </c>
      <c r="H2681" s="37">
        <f t="shared" si="744"/>
        <v>75.02</v>
      </c>
      <c r="I2681" s="37">
        <f>IF(H2681&lt;'Roof Calculator'!$G$8, 1, 0)</f>
        <v>0</v>
      </c>
      <c r="J2681" s="37">
        <f>IF(H2681&gt;='Roof Calculator'!$G$8, 1, 0)</f>
        <v>1</v>
      </c>
      <c r="K2681" s="37">
        <f t="shared" si="745"/>
        <v>0</v>
      </c>
      <c r="L2681" s="37">
        <f t="shared" si="746"/>
        <v>75.02</v>
      </c>
      <c r="M2681" s="37">
        <v>0</v>
      </c>
      <c r="N2681" s="37">
        <f t="shared" si="747"/>
        <v>11</v>
      </c>
      <c r="O2681" s="37">
        <v>0</v>
      </c>
      <c r="P2681" s="37">
        <v>0</v>
      </c>
      <c r="Q2681" s="21">
        <f t="shared" si="748"/>
        <v>39.790999999999997</v>
      </c>
      <c r="R2681" s="21">
        <f t="shared" si="757"/>
        <v>111.79166666667064</v>
      </c>
      <c r="S2681" s="21">
        <f t="shared" si="758"/>
        <v>11.606840901528646</v>
      </c>
      <c r="T2681" s="21">
        <f t="shared" si="749"/>
        <v>86.147999999999996</v>
      </c>
      <c r="U2681" s="37">
        <f>VLOOKUP(Time_Zone, 'LSTM LookUp'!$B$5:$D$8, 3, FALSE)</f>
        <v>-75</v>
      </c>
      <c r="V2681" s="21">
        <f t="shared" si="759"/>
        <v>1.3555693612392274</v>
      </c>
      <c r="W2681" s="21">
        <f t="shared" si="750"/>
        <v>281.48689234030979</v>
      </c>
      <c r="X2681" s="21">
        <f t="shared" si="751"/>
        <v>0.83595704021429906</v>
      </c>
      <c r="Y2681" s="21">
        <f t="shared" si="752"/>
        <v>11.8359570402143</v>
      </c>
      <c r="Z2681" s="21">
        <f t="shared" si="760"/>
        <v>3.7517916593470084</v>
      </c>
      <c r="AA2681" s="21">
        <f t="shared" si="753"/>
        <v>0</v>
      </c>
      <c r="AB2681" s="21">
        <f t="shared" si="754"/>
        <v>3.7517916593470084</v>
      </c>
      <c r="AC2681" s="21">
        <f t="shared" si="755"/>
        <v>75.02</v>
      </c>
      <c r="AD2681" s="21">
        <f t="shared" si="761"/>
        <v>3.7517916593470084</v>
      </c>
      <c r="AE2681" s="21" t="str">
        <f t="shared" si="756"/>
        <v>4/21/20:00</v>
      </c>
    </row>
    <row r="2682" spans="2:31">
      <c r="B2682" s="37">
        <v>4</v>
      </c>
      <c r="C2682" s="38">
        <v>21</v>
      </c>
      <c r="D2682" s="39">
        <v>21</v>
      </c>
      <c r="E2682" s="17">
        <v>23.3</v>
      </c>
      <c r="F2682" s="17">
        <v>0</v>
      </c>
      <c r="G2682" s="17">
        <v>0</v>
      </c>
      <c r="H2682" s="37">
        <f t="shared" si="744"/>
        <v>73.94</v>
      </c>
      <c r="I2682" s="37">
        <f>IF(H2682&lt;'Roof Calculator'!$G$8, 1, 0)</f>
        <v>0</v>
      </c>
      <c r="J2682" s="37">
        <f>IF(H2682&gt;='Roof Calculator'!$G$8, 1, 0)</f>
        <v>1</v>
      </c>
      <c r="K2682" s="37">
        <f t="shared" si="745"/>
        <v>0</v>
      </c>
      <c r="L2682" s="37">
        <f t="shared" si="746"/>
        <v>73.94</v>
      </c>
      <c r="M2682" s="37">
        <v>0</v>
      </c>
      <c r="N2682" s="37">
        <f t="shared" si="747"/>
        <v>0</v>
      </c>
      <c r="O2682" s="37">
        <v>0</v>
      </c>
      <c r="P2682" s="37">
        <v>0</v>
      </c>
      <c r="Q2682" s="21">
        <f t="shared" si="748"/>
        <v>39.790999999999997</v>
      </c>
      <c r="R2682" s="21">
        <f t="shared" si="757"/>
        <v>111.83333333333731</v>
      </c>
      <c r="S2682" s="21">
        <f t="shared" si="758"/>
        <v>11.621242744836719</v>
      </c>
      <c r="T2682" s="21">
        <f t="shared" si="749"/>
        <v>86.147999999999996</v>
      </c>
      <c r="U2682" s="37">
        <f>VLOOKUP(Time_Zone, 'LSTM LookUp'!$B$5:$D$8, 3, FALSE)</f>
        <v>-75</v>
      </c>
      <c r="V2682" s="21">
        <f t="shared" si="759"/>
        <v>1.3642851761973638</v>
      </c>
      <c r="W2682" s="21">
        <f t="shared" si="750"/>
        <v>296.48907129404932</v>
      </c>
      <c r="X2682" s="21">
        <f t="shared" si="751"/>
        <v>0</v>
      </c>
      <c r="Y2682" s="21">
        <f t="shared" si="752"/>
        <v>0</v>
      </c>
      <c r="Z2682" s="21">
        <f t="shared" si="760"/>
        <v>0</v>
      </c>
      <c r="AA2682" s="21">
        <f t="shared" si="753"/>
        <v>0</v>
      </c>
      <c r="AB2682" s="21">
        <f t="shared" si="754"/>
        <v>0</v>
      </c>
      <c r="AC2682" s="21">
        <f t="shared" si="755"/>
        <v>73.94</v>
      </c>
      <c r="AD2682" s="21">
        <f t="shared" si="761"/>
        <v>0</v>
      </c>
      <c r="AE2682" s="21" t="str">
        <f t="shared" si="756"/>
        <v>4/21/21:00</v>
      </c>
    </row>
    <row r="2683" spans="2:31">
      <c r="B2683" s="37">
        <v>4</v>
      </c>
      <c r="C2683" s="38">
        <v>21</v>
      </c>
      <c r="D2683" s="39">
        <v>22</v>
      </c>
      <c r="E2683" s="17">
        <v>20</v>
      </c>
      <c r="F2683" s="17">
        <v>0</v>
      </c>
      <c r="G2683" s="17">
        <v>0</v>
      </c>
      <c r="H2683" s="37">
        <f t="shared" si="744"/>
        <v>68</v>
      </c>
      <c r="I2683" s="37">
        <f>IF(H2683&lt;'Roof Calculator'!$G$8, 1, 0)</f>
        <v>0</v>
      </c>
      <c r="J2683" s="37">
        <f>IF(H2683&gt;='Roof Calculator'!$G$8, 1, 0)</f>
        <v>1</v>
      </c>
      <c r="K2683" s="37">
        <f t="shared" si="745"/>
        <v>0</v>
      </c>
      <c r="L2683" s="37">
        <f t="shared" si="746"/>
        <v>68</v>
      </c>
      <c r="M2683" s="37">
        <v>0</v>
      </c>
      <c r="N2683" s="37">
        <f t="shared" si="747"/>
        <v>0</v>
      </c>
      <c r="O2683" s="37">
        <v>0</v>
      </c>
      <c r="P2683" s="37">
        <v>0</v>
      </c>
      <c r="Q2683" s="21">
        <f t="shared" si="748"/>
        <v>39.790999999999997</v>
      </c>
      <c r="R2683" s="21">
        <f t="shared" si="757"/>
        <v>111.87500000000398</v>
      </c>
      <c r="S2683" s="21">
        <f t="shared" si="758"/>
        <v>11.635639270334719</v>
      </c>
      <c r="T2683" s="21">
        <f t="shared" si="749"/>
        <v>86.147999999999996</v>
      </c>
      <c r="U2683" s="37">
        <f>VLOOKUP(Time_Zone, 'LSTM LookUp'!$B$5:$D$8, 3, FALSE)</f>
        <v>-75</v>
      </c>
      <c r="V2683" s="21">
        <f t="shared" si="759"/>
        <v>1.3729869890869917</v>
      </c>
      <c r="W2683" s="21">
        <f t="shared" si="750"/>
        <v>311.4912467472717</v>
      </c>
      <c r="X2683" s="21">
        <f t="shared" si="751"/>
        <v>0</v>
      </c>
      <c r="Y2683" s="21">
        <f t="shared" si="752"/>
        <v>0</v>
      </c>
      <c r="Z2683" s="21">
        <f t="shared" si="760"/>
        <v>0</v>
      </c>
      <c r="AA2683" s="21">
        <f t="shared" si="753"/>
        <v>0</v>
      </c>
      <c r="AB2683" s="21">
        <f t="shared" si="754"/>
        <v>0</v>
      </c>
      <c r="AC2683" s="21">
        <f t="shared" si="755"/>
        <v>68</v>
      </c>
      <c r="AD2683" s="21">
        <f t="shared" si="761"/>
        <v>0</v>
      </c>
      <c r="AE2683" s="21" t="str">
        <f t="shared" si="756"/>
        <v>4/21/22:00</v>
      </c>
    </row>
    <row r="2684" spans="2:31">
      <c r="B2684" s="37">
        <v>4</v>
      </c>
      <c r="C2684" s="38">
        <v>21</v>
      </c>
      <c r="D2684" s="39">
        <v>23</v>
      </c>
      <c r="E2684" s="17">
        <v>18.899999999999999</v>
      </c>
      <c r="F2684" s="17">
        <v>0</v>
      </c>
      <c r="G2684" s="17">
        <v>0</v>
      </c>
      <c r="H2684" s="37">
        <f t="shared" si="744"/>
        <v>66.02</v>
      </c>
      <c r="I2684" s="37">
        <f>IF(H2684&lt;'Roof Calculator'!$G$8, 1, 0)</f>
        <v>0</v>
      </c>
      <c r="J2684" s="37">
        <f>IF(H2684&gt;='Roof Calculator'!$G$8, 1, 0)</f>
        <v>1</v>
      </c>
      <c r="K2684" s="37">
        <f t="shared" si="745"/>
        <v>0</v>
      </c>
      <c r="L2684" s="37">
        <f t="shared" si="746"/>
        <v>66.02</v>
      </c>
      <c r="M2684" s="37">
        <v>0</v>
      </c>
      <c r="N2684" s="37">
        <f t="shared" si="747"/>
        <v>0</v>
      </c>
      <c r="O2684" s="37">
        <v>0</v>
      </c>
      <c r="P2684" s="37">
        <v>0</v>
      </c>
      <c r="Q2684" s="21">
        <f t="shared" si="748"/>
        <v>39.790999999999997</v>
      </c>
      <c r="R2684" s="21">
        <f t="shared" si="757"/>
        <v>111.91666666667065</v>
      </c>
      <c r="S2684" s="21">
        <f t="shared" si="758"/>
        <v>11.650030470699654</v>
      </c>
      <c r="T2684" s="21">
        <f t="shared" si="749"/>
        <v>86.147999999999996</v>
      </c>
      <c r="U2684" s="37">
        <f>VLOOKUP(Time_Zone, 'LSTM LookUp'!$B$5:$D$8, 3, FALSE)</f>
        <v>-75</v>
      </c>
      <c r="V2684" s="21">
        <f t="shared" si="759"/>
        <v>1.3816747847915454</v>
      </c>
      <c r="W2684" s="21">
        <f t="shared" si="750"/>
        <v>326.49341869619786</v>
      </c>
      <c r="X2684" s="21">
        <f t="shared" si="751"/>
        <v>0</v>
      </c>
      <c r="Y2684" s="21">
        <f t="shared" si="752"/>
        <v>0</v>
      </c>
      <c r="Z2684" s="21">
        <f t="shared" si="760"/>
        <v>0</v>
      </c>
      <c r="AA2684" s="21">
        <f t="shared" si="753"/>
        <v>0</v>
      </c>
      <c r="AB2684" s="21">
        <f t="shared" si="754"/>
        <v>0</v>
      </c>
      <c r="AC2684" s="21">
        <f t="shared" si="755"/>
        <v>66.02</v>
      </c>
      <c r="AD2684" s="21">
        <f t="shared" si="761"/>
        <v>0</v>
      </c>
      <c r="AE2684" s="21" t="str">
        <f t="shared" si="756"/>
        <v>4/21/23:00</v>
      </c>
    </row>
    <row r="2685" spans="2:31">
      <c r="B2685" s="37">
        <v>4</v>
      </c>
      <c r="C2685" s="38">
        <v>21</v>
      </c>
      <c r="D2685" s="39">
        <v>24</v>
      </c>
      <c r="E2685" s="17">
        <v>18.899999999999999</v>
      </c>
      <c r="F2685" s="17">
        <v>0</v>
      </c>
      <c r="G2685" s="17">
        <v>0</v>
      </c>
      <c r="H2685" s="37">
        <f t="shared" si="744"/>
        <v>66.02</v>
      </c>
      <c r="I2685" s="37">
        <f>IF(H2685&lt;'Roof Calculator'!$G$8, 1, 0)</f>
        <v>0</v>
      </c>
      <c r="J2685" s="37">
        <f>IF(H2685&gt;='Roof Calculator'!$G$8, 1, 0)</f>
        <v>1</v>
      </c>
      <c r="K2685" s="37">
        <f t="shared" si="745"/>
        <v>0</v>
      </c>
      <c r="L2685" s="37">
        <f t="shared" si="746"/>
        <v>66.02</v>
      </c>
      <c r="M2685" s="37">
        <v>0</v>
      </c>
      <c r="N2685" s="37">
        <f t="shared" si="747"/>
        <v>0</v>
      </c>
      <c r="O2685" s="37">
        <v>0</v>
      </c>
      <c r="P2685" s="37">
        <v>0</v>
      </c>
      <c r="Q2685" s="21">
        <f t="shared" si="748"/>
        <v>39.790999999999997</v>
      </c>
      <c r="R2685" s="21">
        <f t="shared" si="757"/>
        <v>111.95833333333732</v>
      </c>
      <c r="S2685" s="21">
        <f t="shared" si="758"/>
        <v>11.664416338608389</v>
      </c>
      <c r="T2685" s="21">
        <f t="shared" si="749"/>
        <v>86.147999999999996</v>
      </c>
      <c r="U2685" s="37">
        <f>VLOOKUP(Time_Zone, 'LSTM LookUp'!$B$5:$D$8, 3, FALSE)</f>
        <v>-75</v>
      </c>
      <c r="V2685" s="21">
        <f t="shared" si="759"/>
        <v>1.3903485482290658</v>
      </c>
      <c r="W2685" s="21">
        <f t="shared" si="750"/>
        <v>341.49558713705733</v>
      </c>
      <c r="X2685" s="21">
        <f t="shared" si="751"/>
        <v>0</v>
      </c>
      <c r="Y2685" s="21">
        <f t="shared" si="752"/>
        <v>0</v>
      </c>
      <c r="Z2685" s="21">
        <f t="shared" si="760"/>
        <v>0</v>
      </c>
      <c r="AA2685" s="21">
        <f t="shared" si="753"/>
        <v>0</v>
      </c>
      <c r="AB2685" s="21">
        <f t="shared" si="754"/>
        <v>0</v>
      </c>
      <c r="AC2685" s="21">
        <f t="shared" si="755"/>
        <v>66.02</v>
      </c>
      <c r="AD2685" s="21">
        <f t="shared" si="761"/>
        <v>0</v>
      </c>
      <c r="AE2685" s="21" t="str">
        <f t="shared" si="756"/>
        <v>4/21/24:00</v>
      </c>
    </row>
    <row r="2686" spans="2:31">
      <c r="B2686" s="37">
        <v>4</v>
      </c>
      <c r="C2686" s="38">
        <v>22</v>
      </c>
      <c r="D2686" s="39">
        <v>1</v>
      </c>
      <c r="E2686" s="17">
        <v>18.3</v>
      </c>
      <c r="F2686" s="17">
        <v>0</v>
      </c>
      <c r="G2686" s="17">
        <v>0</v>
      </c>
      <c r="H2686" s="37">
        <f t="shared" si="744"/>
        <v>64.94</v>
      </c>
      <c r="I2686" s="37">
        <f>IF(H2686&lt;'Roof Calculator'!$G$8, 1, 0)</f>
        <v>0</v>
      </c>
      <c r="J2686" s="37">
        <f>IF(H2686&gt;='Roof Calculator'!$G$8, 1, 0)</f>
        <v>1</v>
      </c>
      <c r="K2686" s="37">
        <f t="shared" si="745"/>
        <v>0</v>
      </c>
      <c r="L2686" s="37">
        <f t="shared" si="746"/>
        <v>64.94</v>
      </c>
      <c r="M2686" s="37">
        <v>0</v>
      </c>
      <c r="N2686" s="37">
        <f t="shared" si="747"/>
        <v>0</v>
      </c>
      <c r="O2686" s="37">
        <v>0</v>
      </c>
      <c r="P2686" s="37">
        <v>0</v>
      </c>
      <c r="Q2686" s="21">
        <f t="shared" si="748"/>
        <v>39.790999999999997</v>
      </c>
      <c r="R2686" s="21">
        <f t="shared" si="757"/>
        <v>112.00000000000399</v>
      </c>
      <c r="S2686" s="21">
        <f t="shared" si="758"/>
        <v>11.678796866737626</v>
      </c>
      <c r="T2686" s="21">
        <f t="shared" si="749"/>
        <v>86.147999999999996</v>
      </c>
      <c r="U2686" s="37">
        <f>VLOOKUP(Time_Zone, 'LSTM LookUp'!$B$5:$D$8, 3, FALSE)</f>
        <v>-75</v>
      </c>
      <c r="V2686" s="21">
        <f t="shared" si="759"/>
        <v>1.399008264352223</v>
      </c>
      <c r="W2686" s="21">
        <f t="shared" si="750"/>
        <v>-3.502247933911935</v>
      </c>
      <c r="X2686" s="21">
        <f t="shared" si="751"/>
        <v>0</v>
      </c>
      <c r="Y2686" s="21">
        <f t="shared" si="752"/>
        <v>0</v>
      </c>
      <c r="Z2686" s="21">
        <f t="shared" si="760"/>
        <v>0</v>
      </c>
      <c r="AA2686" s="21">
        <f t="shared" si="753"/>
        <v>0</v>
      </c>
      <c r="AB2686" s="21">
        <f t="shared" si="754"/>
        <v>0</v>
      </c>
      <c r="AC2686" s="21">
        <f t="shared" si="755"/>
        <v>64.94</v>
      </c>
      <c r="AD2686" s="21">
        <f t="shared" si="761"/>
        <v>0</v>
      </c>
      <c r="AE2686" s="21" t="str">
        <f t="shared" si="756"/>
        <v>4/22/1:00</v>
      </c>
    </row>
    <row r="2687" spans="2:31">
      <c r="B2687" s="37">
        <v>4</v>
      </c>
      <c r="C2687" s="38">
        <v>22</v>
      </c>
      <c r="D2687" s="39">
        <v>2</v>
      </c>
      <c r="E2687" s="17">
        <v>17.2</v>
      </c>
      <c r="F2687" s="17">
        <v>0</v>
      </c>
      <c r="G2687" s="17">
        <v>0</v>
      </c>
      <c r="H2687" s="37">
        <f t="shared" si="744"/>
        <v>62.959999999999994</v>
      </c>
      <c r="I2687" s="37">
        <f>IF(H2687&lt;'Roof Calculator'!$G$8, 1, 0)</f>
        <v>0</v>
      </c>
      <c r="J2687" s="37">
        <f>IF(H2687&gt;='Roof Calculator'!$G$8, 1, 0)</f>
        <v>1</v>
      </c>
      <c r="K2687" s="37">
        <f t="shared" si="745"/>
        <v>0</v>
      </c>
      <c r="L2687" s="37">
        <f t="shared" si="746"/>
        <v>62.959999999999994</v>
      </c>
      <c r="M2687" s="37">
        <v>0</v>
      </c>
      <c r="N2687" s="37">
        <f t="shared" si="747"/>
        <v>0</v>
      </c>
      <c r="O2687" s="37">
        <v>0</v>
      </c>
      <c r="P2687" s="37">
        <v>0</v>
      </c>
      <c r="Q2687" s="21">
        <f t="shared" si="748"/>
        <v>39.790999999999997</v>
      </c>
      <c r="R2687" s="21">
        <f t="shared" si="757"/>
        <v>112.04166666667066</v>
      </c>
      <c r="S2687" s="21">
        <f t="shared" si="758"/>
        <v>11.693172047763925</v>
      </c>
      <c r="T2687" s="21">
        <f t="shared" si="749"/>
        <v>86.147999999999996</v>
      </c>
      <c r="U2687" s="37">
        <f>VLOOKUP(Time_Zone, 'LSTM LookUp'!$B$5:$D$8, 3, FALSE)</f>
        <v>-75</v>
      </c>
      <c r="V2687" s="21">
        <f t="shared" si="759"/>
        <v>1.4076539181483461</v>
      </c>
      <c r="W2687" s="21">
        <f t="shared" si="750"/>
        <v>11.499913479537058</v>
      </c>
      <c r="X2687" s="21">
        <f t="shared" si="751"/>
        <v>0</v>
      </c>
      <c r="Y2687" s="21">
        <f t="shared" si="752"/>
        <v>0</v>
      </c>
      <c r="Z2687" s="21">
        <f t="shared" si="760"/>
        <v>0</v>
      </c>
      <c r="AA2687" s="21">
        <f t="shared" si="753"/>
        <v>0</v>
      </c>
      <c r="AB2687" s="21">
        <f t="shared" si="754"/>
        <v>0</v>
      </c>
      <c r="AC2687" s="21">
        <f t="shared" si="755"/>
        <v>62.959999999999994</v>
      </c>
      <c r="AD2687" s="21">
        <f t="shared" si="761"/>
        <v>0</v>
      </c>
      <c r="AE2687" s="21" t="str">
        <f t="shared" si="756"/>
        <v>4/22/2:00</v>
      </c>
    </row>
    <row r="2688" spans="2:31">
      <c r="B2688" s="37">
        <v>4</v>
      </c>
      <c r="C2688" s="38">
        <v>22</v>
      </c>
      <c r="D2688" s="39">
        <v>3</v>
      </c>
      <c r="E2688" s="17">
        <v>16.100000000000001</v>
      </c>
      <c r="F2688" s="17">
        <v>0</v>
      </c>
      <c r="G2688" s="17">
        <v>0</v>
      </c>
      <c r="H2688" s="37">
        <f t="shared" si="744"/>
        <v>60.980000000000004</v>
      </c>
      <c r="I2688" s="37">
        <f>IF(H2688&lt;'Roof Calculator'!$G$8, 1, 0)</f>
        <v>0</v>
      </c>
      <c r="J2688" s="37">
        <f>IF(H2688&gt;='Roof Calculator'!$G$8, 1, 0)</f>
        <v>1</v>
      </c>
      <c r="K2688" s="37">
        <f t="shared" si="745"/>
        <v>0</v>
      </c>
      <c r="L2688" s="37">
        <f t="shared" si="746"/>
        <v>60.980000000000004</v>
      </c>
      <c r="M2688" s="37">
        <v>0</v>
      </c>
      <c r="N2688" s="37">
        <f t="shared" si="747"/>
        <v>0</v>
      </c>
      <c r="O2688" s="37">
        <v>0</v>
      </c>
      <c r="P2688" s="37">
        <v>0</v>
      </c>
      <c r="Q2688" s="21">
        <f t="shared" si="748"/>
        <v>39.790999999999997</v>
      </c>
      <c r="R2688" s="21">
        <f t="shared" si="757"/>
        <v>112.08333333333734</v>
      </c>
      <c r="S2688" s="21">
        <f t="shared" si="758"/>
        <v>11.707541874363709</v>
      </c>
      <c r="T2688" s="21">
        <f t="shared" si="749"/>
        <v>86.147999999999996</v>
      </c>
      <c r="U2688" s="37">
        <f>VLOOKUP(Time_Zone, 'LSTM LookUp'!$B$5:$D$8, 3, FALSE)</f>
        <v>-75</v>
      </c>
      <c r="V2688" s="21">
        <f t="shared" si="759"/>
        <v>1.4162854946394652</v>
      </c>
      <c r="W2688" s="21">
        <f t="shared" si="750"/>
        <v>26.502071373659859</v>
      </c>
      <c r="X2688" s="21">
        <f t="shared" si="751"/>
        <v>0</v>
      </c>
      <c r="Y2688" s="21">
        <f t="shared" si="752"/>
        <v>0</v>
      </c>
      <c r="Z2688" s="21">
        <f t="shared" si="760"/>
        <v>0</v>
      </c>
      <c r="AA2688" s="21">
        <f t="shared" si="753"/>
        <v>0</v>
      </c>
      <c r="AB2688" s="21">
        <f t="shared" si="754"/>
        <v>0</v>
      </c>
      <c r="AC2688" s="21">
        <f t="shared" si="755"/>
        <v>60.980000000000004</v>
      </c>
      <c r="AD2688" s="21">
        <f t="shared" si="761"/>
        <v>0</v>
      </c>
      <c r="AE2688" s="21" t="str">
        <f t="shared" si="756"/>
        <v>4/22/3:00</v>
      </c>
    </row>
    <row r="2689" spans="2:31">
      <c r="B2689" s="37">
        <v>4</v>
      </c>
      <c r="C2689" s="38">
        <v>22</v>
      </c>
      <c r="D2689" s="39">
        <v>4</v>
      </c>
      <c r="E2689" s="17">
        <v>15</v>
      </c>
      <c r="F2689" s="17">
        <v>0</v>
      </c>
      <c r="G2689" s="17">
        <v>0</v>
      </c>
      <c r="H2689" s="37">
        <f t="shared" si="744"/>
        <v>59</v>
      </c>
      <c r="I2689" s="37">
        <f>IF(H2689&lt;'Roof Calculator'!$G$8, 1, 0)</f>
        <v>0</v>
      </c>
      <c r="J2689" s="37">
        <f>IF(H2689&gt;='Roof Calculator'!$G$8, 1, 0)</f>
        <v>1</v>
      </c>
      <c r="K2689" s="37">
        <f t="shared" si="745"/>
        <v>0</v>
      </c>
      <c r="L2689" s="37">
        <f t="shared" si="746"/>
        <v>59</v>
      </c>
      <c r="M2689" s="37">
        <v>0</v>
      </c>
      <c r="N2689" s="37">
        <f t="shared" si="747"/>
        <v>0</v>
      </c>
      <c r="O2689" s="37">
        <v>0</v>
      </c>
      <c r="P2689" s="37">
        <v>0</v>
      </c>
      <c r="Q2689" s="21">
        <f t="shared" si="748"/>
        <v>39.790999999999997</v>
      </c>
      <c r="R2689" s="21">
        <f t="shared" si="757"/>
        <v>112.12500000000401</v>
      </c>
      <c r="S2689" s="21">
        <f t="shared" si="758"/>
        <v>11.72190633921327</v>
      </c>
      <c r="T2689" s="21">
        <f t="shared" si="749"/>
        <v>86.147999999999996</v>
      </c>
      <c r="U2689" s="37">
        <f>VLOOKUP(Time_Zone, 'LSTM LookUp'!$B$5:$D$8, 3, FALSE)</f>
        <v>-75</v>
      </c>
      <c r="V2689" s="21">
        <f t="shared" si="759"/>
        <v>1.4249029788823218</v>
      </c>
      <c r="W2689" s="21">
        <f t="shared" si="750"/>
        <v>41.504225744720586</v>
      </c>
      <c r="X2689" s="21">
        <f t="shared" si="751"/>
        <v>0</v>
      </c>
      <c r="Y2689" s="21">
        <f t="shared" si="752"/>
        <v>0</v>
      </c>
      <c r="Z2689" s="21">
        <f t="shared" si="760"/>
        <v>0</v>
      </c>
      <c r="AA2689" s="21">
        <f t="shared" si="753"/>
        <v>0</v>
      </c>
      <c r="AB2689" s="21">
        <f t="shared" si="754"/>
        <v>0</v>
      </c>
      <c r="AC2689" s="21">
        <f t="shared" si="755"/>
        <v>59</v>
      </c>
      <c r="AD2689" s="21">
        <f t="shared" si="761"/>
        <v>0</v>
      </c>
      <c r="AE2689" s="21" t="str">
        <f t="shared" si="756"/>
        <v>4/22/4:00</v>
      </c>
    </row>
    <row r="2690" spans="2:31">
      <c r="B2690" s="37">
        <v>4</v>
      </c>
      <c r="C2690" s="38">
        <v>22</v>
      </c>
      <c r="D2690" s="39">
        <v>5</v>
      </c>
      <c r="E2690" s="17">
        <v>14.4</v>
      </c>
      <c r="F2690" s="17">
        <v>0</v>
      </c>
      <c r="G2690" s="17">
        <v>0</v>
      </c>
      <c r="H2690" s="37">
        <f t="shared" si="744"/>
        <v>57.92</v>
      </c>
      <c r="I2690" s="37">
        <f>IF(H2690&lt;'Roof Calculator'!$G$8, 1, 0)</f>
        <v>0</v>
      </c>
      <c r="J2690" s="37">
        <f>IF(H2690&gt;='Roof Calculator'!$G$8, 1, 0)</f>
        <v>1</v>
      </c>
      <c r="K2690" s="37">
        <f t="shared" si="745"/>
        <v>0</v>
      </c>
      <c r="L2690" s="37">
        <f t="shared" si="746"/>
        <v>57.92</v>
      </c>
      <c r="M2690" s="37">
        <v>0</v>
      </c>
      <c r="N2690" s="37">
        <f t="shared" si="747"/>
        <v>0</v>
      </c>
      <c r="O2690" s="37">
        <v>0</v>
      </c>
      <c r="P2690" s="37">
        <v>0</v>
      </c>
      <c r="Q2690" s="21">
        <f t="shared" si="748"/>
        <v>39.790999999999997</v>
      </c>
      <c r="R2690" s="21">
        <f t="shared" si="757"/>
        <v>112.16666666667068</v>
      </c>
      <c r="S2690" s="21">
        <f t="shared" si="758"/>
        <v>11.736265434988733</v>
      </c>
      <c r="T2690" s="21">
        <f t="shared" si="749"/>
        <v>86.147999999999996</v>
      </c>
      <c r="U2690" s="37">
        <f>VLOOKUP(Time_Zone, 'LSTM LookUp'!$B$5:$D$8, 3, FALSE)</f>
        <v>-75</v>
      </c>
      <c r="V2690" s="21">
        <f t="shared" si="759"/>
        <v>1.4335063559684094</v>
      </c>
      <c r="W2690" s="21">
        <f t="shared" si="750"/>
        <v>56.506376588992126</v>
      </c>
      <c r="X2690" s="21">
        <f t="shared" si="751"/>
        <v>0</v>
      </c>
      <c r="Y2690" s="21">
        <f t="shared" si="752"/>
        <v>0</v>
      </c>
      <c r="Z2690" s="21">
        <f t="shared" si="760"/>
        <v>0</v>
      </c>
      <c r="AA2690" s="21">
        <f t="shared" si="753"/>
        <v>0</v>
      </c>
      <c r="AB2690" s="21">
        <f t="shared" si="754"/>
        <v>0</v>
      </c>
      <c r="AC2690" s="21">
        <f t="shared" si="755"/>
        <v>57.92</v>
      </c>
      <c r="AD2690" s="21">
        <f t="shared" si="761"/>
        <v>0</v>
      </c>
      <c r="AE2690" s="21" t="str">
        <f t="shared" si="756"/>
        <v>4/22/5:00</v>
      </c>
    </row>
    <row r="2691" spans="2:31">
      <c r="B2691" s="37">
        <v>4</v>
      </c>
      <c r="C2691" s="38">
        <v>22</v>
      </c>
      <c r="D2691" s="39">
        <v>6</v>
      </c>
      <c r="E2691" s="17">
        <v>13.9</v>
      </c>
      <c r="F2691" s="17">
        <v>0</v>
      </c>
      <c r="G2691" s="17">
        <v>0</v>
      </c>
      <c r="H2691" s="37">
        <f t="shared" si="744"/>
        <v>57.02</v>
      </c>
      <c r="I2691" s="37">
        <f>IF(H2691&lt;'Roof Calculator'!$G$8, 1, 0)</f>
        <v>0</v>
      </c>
      <c r="J2691" s="37">
        <f>IF(H2691&gt;='Roof Calculator'!$G$8, 1, 0)</f>
        <v>1</v>
      </c>
      <c r="K2691" s="37">
        <f t="shared" si="745"/>
        <v>0</v>
      </c>
      <c r="L2691" s="37">
        <f t="shared" si="746"/>
        <v>57.02</v>
      </c>
      <c r="M2691" s="37">
        <v>0</v>
      </c>
      <c r="N2691" s="37">
        <f t="shared" si="747"/>
        <v>0</v>
      </c>
      <c r="O2691" s="37">
        <v>0</v>
      </c>
      <c r="P2691" s="37">
        <v>0</v>
      </c>
      <c r="Q2691" s="21">
        <f t="shared" si="748"/>
        <v>39.790999999999997</v>
      </c>
      <c r="R2691" s="21">
        <f t="shared" si="757"/>
        <v>112.20833333333735</v>
      </c>
      <c r="S2691" s="21">
        <f t="shared" si="758"/>
        <v>11.750619154366117</v>
      </c>
      <c r="T2691" s="21">
        <f t="shared" si="749"/>
        <v>86.147999999999996</v>
      </c>
      <c r="U2691" s="37">
        <f>VLOOKUP(Time_Zone, 'LSTM LookUp'!$B$5:$D$8, 3, FALSE)</f>
        <v>-75</v>
      </c>
      <c r="V2691" s="21">
        <f t="shared" si="759"/>
        <v>1.4420956110240055</v>
      </c>
      <c r="W2691" s="21">
        <f t="shared" si="750"/>
        <v>71.508523902755996</v>
      </c>
      <c r="X2691" s="21">
        <f t="shared" si="751"/>
        <v>0</v>
      </c>
      <c r="Y2691" s="21">
        <f t="shared" si="752"/>
        <v>0</v>
      </c>
      <c r="Z2691" s="21">
        <f t="shared" si="760"/>
        <v>0</v>
      </c>
      <c r="AA2691" s="21">
        <f t="shared" si="753"/>
        <v>0</v>
      </c>
      <c r="AB2691" s="21">
        <f t="shared" si="754"/>
        <v>0</v>
      </c>
      <c r="AC2691" s="21">
        <f t="shared" si="755"/>
        <v>57.02</v>
      </c>
      <c r="AD2691" s="21">
        <f t="shared" si="761"/>
        <v>0</v>
      </c>
      <c r="AE2691" s="21" t="str">
        <f t="shared" si="756"/>
        <v>4/22/6:00</v>
      </c>
    </row>
    <row r="2692" spans="2:31">
      <c r="B2692" s="37">
        <v>4</v>
      </c>
      <c r="C2692" s="38">
        <v>22</v>
      </c>
      <c r="D2692" s="39">
        <v>7</v>
      </c>
      <c r="E2692" s="17">
        <v>13.9</v>
      </c>
      <c r="F2692" s="17">
        <v>19</v>
      </c>
      <c r="G2692" s="17">
        <v>3</v>
      </c>
      <c r="H2692" s="37">
        <f t="shared" si="744"/>
        <v>57.02</v>
      </c>
      <c r="I2692" s="37">
        <f>IF(H2692&lt;'Roof Calculator'!$G$8, 1, 0)</f>
        <v>0</v>
      </c>
      <c r="J2692" s="37">
        <f>IF(H2692&gt;='Roof Calculator'!$G$8, 1, 0)</f>
        <v>1</v>
      </c>
      <c r="K2692" s="37">
        <f t="shared" si="745"/>
        <v>0</v>
      </c>
      <c r="L2692" s="37">
        <f t="shared" si="746"/>
        <v>57.02</v>
      </c>
      <c r="M2692" s="37">
        <v>0</v>
      </c>
      <c r="N2692" s="37">
        <f t="shared" si="747"/>
        <v>19</v>
      </c>
      <c r="O2692" s="37">
        <v>0</v>
      </c>
      <c r="P2692" s="37">
        <v>0</v>
      </c>
      <c r="Q2692" s="21">
        <f t="shared" si="748"/>
        <v>39.790999999999997</v>
      </c>
      <c r="R2692" s="21">
        <f t="shared" si="757"/>
        <v>112.25000000000402</v>
      </c>
      <c r="S2692" s="21">
        <f t="shared" si="758"/>
        <v>11.764967490021295</v>
      </c>
      <c r="T2692" s="21">
        <f t="shared" si="749"/>
        <v>86.147999999999996</v>
      </c>
      <c r="U2692" s="37">
        <f>VLOOKUP(Time_Zone, 'LSTM LookUp'!$B$5:$D$8, 3, FALSE)</f>
        <v>-75</v>
      </c>
      <c r="V2692" s="21">
        <f t="shared" si="759"/>
        <v>1.4506707292101897</v>
      </c>
      <c r="W2692" s="21">
        <f t="shared" si="750"/>
        <v>86.510667682302511</v>
      </c>
      <c r="X2692" s="21">
        <f t="shared" si="751"/>
        <v>0.52882692463091352</v>
      </c>
      <c r="Y2692" s="21">
        <f t="shared" si="752"/>
        <v>19.528826924630913</v>
      </c>
      <c r="Z2692" s="21">
        <f t="shared" si="760"/>
        <v>6.1902970519175655</v>
      </c>
      <c r="AA2692" s="21">
        <f t="shared" si="753"/>
        <v>0</v>
      </c>
      <c r="AB2692" s="21">
        <f t="shared" si="754"/>
        <v>6.1902970519175655</v>
      </c>
      <c r="AC2692" s="21">
        <f t="shared" si="755"/>
        <v>57.02</v>
      </c>
      <c r="AD2692" s="21">
        <f t="shared" si="761"/>
        <v>6.1902970519175655</v>
      </c>
      <c r="AE2692" s="21" t="str">
        <f t="shared" si="756"/>
        <v>4/22/7:00</v>
      </c>
    </row>
    <row r="2693" spans="2:31">
      <c r="B2693" s="37">
        <v>4</v>
      </c>
      <c r="C2693" s="38">
        <v>22</v>
      </c>
      <c r="D2693" s="39">
        <v>8</v>
      </c>
      <c r="E2693" s="17">
        <v>14.4</v>
      </c>
      <c r="F2693" s="17">
        <v>110</v>
      </c>
      <c r="G2693" s="17">
        <v>2</v>
      </c>
      <c r="H2693" s="37">
        <f t="shared" si="744"/>
        <v>57.92</v>
      </c>
      <c r="I2693" s="37">
        <f>IF(H2693&lt;'Roof Calculator'!$G$8, 1, 0)</f>
        <v>0</v>
      </c>
      <c r="J2693" s="37">
        <f>IF(H2693&gt;='Roof Calculator'!$G$8, 1, 0)</f>
        <v>1</v>
      </c>
      <c r="K2693" s="37">
        <f t="shared" si="745"/>
        <v>0</v>
      </c>
      <c r="L2693" s="37">
        <f t="shared" si="746"/>
        <v>57.92</v>
      </c>
      <c r="M2693" s="37">
        <v>0</v>
      </c>
      <c r="N2693" s="37">
        <f t="shared" si="747"/>
        <v>110</v>
      </c>
      <c r="O2693" s="37">
        <v>0</v>
      </c>
      <c r="P2693" s="37">
        <v>0</v>
      </c>
      <c r="Q2693" s="21">
        <f t="shared" si="748"/>
        <v>39.790999999999997</v>
      </c>
      <c r="R2693" s="21">
        <f t="shared" si="757"/>
        <v>112.29166666667069</v>
      </c>
      <c r="S2693" s="21">
        <f t="shared" si="758"/>
        <v>11.779310434630016</v>
      </c>
      <c r="T2693" s="21">
        <f t="shared" si="749"/>
        <v>86.147999999999996</v>
      </c>
      <c r="U2693" s="37">
        <f>VLOOKUP(Time_Zone, 'LSTM LookUp'!$B$5:$D$8, 3, FALSE)</f>
        <v>-75</v>
      </c>
      <c r="V2693" s="21">
        <f t="shared" si="759"/>
        <v>1.4592316957228852</v>
      </c>
      <c r="W2693" s="21">
        <f t="shared" si="750"/>
        <v>101.51280792393069</v>
      </c>
      <c r="X2693" s="21">
        <f t="shared" si="751"/>
        <v>-3.8961769982982342E-2</v>
      </c>
      <c r="Y2693" s="21">
        <f t="shared" si="752"/>
        <v>109.96103823001702</v>
      </c>
      <c r="Z2693" s="21">
        <f t="shared" si="760"/>
        <v>34.855728580529366</v>
      </c>
      <c r="AA2693" s="21">
        <f t="shared" si="753"/>
        <v>0</v>
      </c>
      <c r="AB2693" s="21">
        <f t="shared" si="754"/>
        <v>34.855728580529366</v>
      </c>
      <c r="AC2693" s="21">
        <f t="shared" si="755"/>
        <v>57.92</v>
      </c>
      <c r="AD2693" s="21">
        <f t="shared" si="761"/>
        <v>34.855728580529366</v>
      </c>
      <c r="AE2693" s="21" t="str">
        <f t="shared" si="756"/>
        <v>4/22/8:00</v>
      </c>
    </row>
    <row r="2694" spans="2:31">
      <c r="B2694" s="37">
        <v>4</v>
      </c>
      <c r="C2694" s="38">
        <v>22</v>
      </c>
      <c r="D2694" s="39">
        <v>9</v>
      </c>
      <c r="E2694" s="17">
        <v>16.100000000000001</v>
      </c>
      <c r="F2694" s="17">
        <v>189</v>
      </c>
      <c r="G2694" s="17">
        <v>4</v>
      </c>
      <c r="H2694" s="37">
        <f t="shared" si="744"/>
        <v>60.980000000000004</v>
      </c>
      <c r="I2694" s="37">
        <f>IF(H2694&lt;'Roof Calculator'!$G$8, 1, 0)</f>
        <v>0</v>
      </c>
      <c r="J2694" s="37">
        <f>IF(H2694&gt;='Roof Calculator'!$G$8, 1, 0)</f>
        <v>1</v>
      </c>
      <c r="K2694" s="37">
        <f t="shared" si="745"/>
        <v>0</v>
      </c>
      <c r="L2694" s="37">
        <f t="shared" si="746"/>
        <v>60.980000000000004</v>
      </c>
      <c r="M2694" s="37">
        <v>0</v>
      </c>
      <c r="N2694" s="37">
        <f t="shared" si="747"/>
        <v>189</v>
      </c>
      <c r="O2694" s="37">
        <v>0</v>
      </c>
      <c r="P2694" s="37">
        <v>0</v>
      </c>
      <c r="Q2694" s="21">
        <f t="shared" si="748"/>
        <v>39.790999999999997</v>
      </c>
      <c r="R2694" s="21">
        <f t="shared" si="757"/>
        <v>112.33333333333736</v>
      </c>
      <c r="S2694" s="21">
        <f t="shared" si="758"/>
        <v>11.793647980867895</v>
      </c>
      <c r="T2694" s="21">
        <f t="shared" si="749"/>
        <v>86.147999999999996</v>
      </c>
      <c r="U2694" s="37">
        <f>VLOOKUP(Time_Zone, 'LSTM LookUp'!$B$5:$D$8, 3, FALSE)</f>
        <v>-75</v>
      </c>
      <c r="V2694" s="21">
        <f t="shared" si="759"/>
        <v>1.4677784957928743</v>
      </c>
      <c r="W2694" s="21">
        <f t="shared" si="750"/>
        <v>116.51494462394825</v>
      </c>
      <c r="X2694" s="21">
        <f t="shared" si="751"/>
        <v>-0.81993403222338257</v>
      </c>
      <c r="Y2694" s="21">
        <f t="shared" si="752"/>
        <v>188.18006596777661</v>
      </c>
      <c r="Z2694" s="21">
        <f t="shared" si="760"/>
        <v>59.649794229101992</v>
      </c>
      <c r="AA2694" s="21">
        <f t="shared" si="753"/>
        <v>0</v>
      </c>
      <c r="AB2694" s="21">
        <f t="shared" si="754"/>
        <v>59.649794229101992</v>
      </c>
      <c r="AC2694" s="21">
        <f t="shared" si="755"/>
        <v>60.980000000000004</v>
      </c>
      <c r="AD2694" s="21">
        <f t="shared" si="761"/>
        <v>59.649794229101992</v>
      </c>
      <c r="AE2694" s="21" t="str">
        <f t="shared" si="756"/>
        <v>4/22/9:00</v>
      </c>
    </row>
    <row r="2695" spans="2:31">
      <c r="B2695" s="37">
        <v>4</v>
      </c>
      <c r="C2695" s="38">
        <v>22</v>
      </c>
      <c r="D2695" s="39">
        <v>10</v>
      </c>
      <c r="E2695" s="17">
        <v>17.2</v>
      </c>
      <c r="F2695" s="17">
        <v>316</v>
      </c>
      <c r="G2695" s="17">
        <v>8</v>
      </c>
      <c r="H2695" s="37">
        <f t="shared" si="744"/>
        <v>62.959999999999994</v>
      </c>
      <c r="I2695" s="37">
        <f>IF(H2695&lt;'Roof Calculator'!$G$8, 1, 0)</f>
        <v>0</v>
      </c>
      <c r="J2695" s="37">
        <f>IF(H2695&gt;='Roof Calculator'!$G$8, 1, 0)</f>
        <v>1</v>
      </c>
      <c r="K2695" s="37">
        <f t="shared" si="745"/>
        <v>0</v>
      </c>
      <c r="L2695" s="37">
        <f t="shared" si="746"/>
        <v>62.959999999999994</v>
      </c>
      <c r="M2695" s="37">
        <v>0</v>
      </c>
      <c r="N2695" s="37">
        <f t="shared" si="747"/>
        <v>316</v>
      </c>
      <c r="O2695" s="37">
        <v>0</v>
      </c>
      <c r="P2695" s="37">
        <v>0</v>
      </c>
      <c r="Q2695" s="21">
        <f t="shared" si="748"/>
        <v>39.790999999999997</v>
      </c>
      <c r="R2695" s="21">
        <f t="shared" si="757"/>
        <v>112.37500000000404</v>
      </c>
      <c r="S2695" s="21">
        <f t="shared" si="758"/>
        <v>11.807980121410429</v>
      </c>
      <c r="T2695" s="21">
        <f t="shared" si="749"/>
        <v>86.147999999999996</v>
      </c>
      <c r="U2695" s="37">
        <f>VLOOKUP(Time_Zone, 'LSTM LookUp'!$B$5:$D$8, 3, FALSE)</f>
        <v>-75</v>
      </c>
      <c r="V2695" s="21">
        <f t="shared" si="759"/>
        <v>1.4763111146858439</v>
      </c>
      <c r="W2695" s="21">
        <f t="shared" si="750"/>
        <v>131.51707777867142</v>
      </c>
      <c r="X2695" s="21">
        <f t="shared" si="751"/>
        <v>-2.9406238427076428</v>
      </c>
      <c r="Y2695" s="21">
        <f t="shared" si="752"/>
        <v>313.05937615729238</v>
      </c>
      <c r="Z2695" s="21">
        <f t="shared" si="760"/>
        <v>99.234354463831437</v>
      </c>
      <c r="AA2695" s="21">
        <f t="shared" si="753"/>
        <v>0</v>
      </c>
      <c r="AB2695" s="21">
        <f t="shared" si="754"/>
        <v>99.234354463831437</v>
      </c>
      <c r="AC2695" s="21">
        <f t="shared" si="755"/>
        <v>62.959999999999994</v>
      </c>
      <c r="AD2695" s="21">
        <f t="shared" si="761"/>
        <v>99.234354463831437</v>
      </c>
      <c r="AE2695" s="21" t="str">
        <f t="shared" si="756"/>
        <v>4/22/10:00</v>
      </c>
    </row>
    <row r="2696" spans="2:31">
      <c r="B2696" s="37">
        <v>4</v>
      </c>
      <c r="C2696" s="38">
        <v>22</v>
      </c>
      <c r="D2696" s="39">
        <v>11</v>
      </c>
      <c r="E2696" s="17">
        <v>19.399999999999999</v>
      </c>
      <c r="F2696" s="17">
        <v>285</v>
      </c>
      <c r="G2696" s="17">
        <v>8</v>
      </c>
      <c r="H2696" s="37">
        <f t="shared" si="744"/>
        <v>66.92</v>
      </c>
      <c r="I2696" s="37">
        <f>IF(H2696&lt;'Roof Calculator'!$G$8, 1, 0)</f>
        <v>0</v>
      </c>
      <c r="J2696" s="37">
        <f>IF(H2696&gt;='Roof Calculator'!$G$8, 1, 0)</f>
        <v>1</v>
      </c>
      <c r="K2696" s="37">
        <f t="shared" si="745"/>
        <v>0</v>
      </c>
      <c r="L2696" s="37">
        <f t="shared" si="746"/>
        <v>66.92</v>
      </c>
      <c r="M2696" s="37">
        <v>0</v>
      </c>
      <c r="N2696" s="37">
        <f t="shared" si="747"/>
        <v>285</v>
      </c>
      <c r="O2696" s="37">
        <v>0</v>
      </c>
      <c r="P2696" s="37">
        <v>0</v>
      </c>
      <c r="Q2696" s="21">
        <f t="shared" si="748"/>
        <v>39.790999999999997</v>
      </c>
      <c r="R2696" s="21">
        <f t="shared" si="757"/>
        <v>112.41666666667071</v>
      </c>
      <c r="S2696" s="21">
        <f t="shared" si="758"/>
        <v>11.822306848932987</v>
      </c>
      <c r="T2696" s="21">
        <f t="shared" si="749"/>
        <v>86.147999999999996</v>
      </c>
      <c r="U2696" s="37">
        <f>VLOOKUP(Time_Zone, 'LSTM LookUp'!$B$5:$D$8, 3, FALSE)</f>
        <v>-75</v>
      </c>
      <c r="V2696" s="21">
        <f t="shared" si="759"/>
        <v>1.4848295377023988</v>
      </c>
      <c r="W2696" s="21">
        <f t="shared" si="750"/>
        <v>146.51920738442556</v>
      </c>
      <c r="X2696" s="21">
        <f t="shared" si="751"/>
        <v>-3.9693833057459886</v>
      </c>
      <c r="Y2696" s="21">
        <f t="shared" si="752"/>
        <v>281.03061669425404</v>
      </c>
      <c r="Z2696" s="21">
        <f t="shared" si="760"/>
        <v>89.081797116387477</v>
      </c>
      <c r="AA2696" s="21">
        <f t="shared" si="753"/>
        <v>0</v>
      </c>
      <c r="AB2696" s="21">
        <f t="shared" si="754"/>
        <v>89.081797116387477</v>
      </c>
      <c r="AC2696" s="21">
        <f t="shared" si="755"/>
        <v>66.92</v>
      </c>
      <c r="AD2696" s="21">
        <f t="shared" si="761"/>
        <v>89.081797116387477</v>
      </c>
      <c r="AE2696" s="21" t="str">
        <f t="shared" si="756"/>
        <v>4/22/11:00</v>
      </c>
    </row>
    <row r="2697" spans="2:31">
      <c r="B2697" s="37">
        <v>4</v>
      </c>
      <c r="C2697" s="38">
        <v>22</v>
      </c>
      <c r="D2697" s="39">
        <v>12</v>
      </c>
      <c r="E2697" s="17">
        <v>20</v>
      </c>
      <c r="F2697" s="17">
        <v>409</v>
      </c>
      <c r="G2697" s="17">
        <v>6</v>
      </c>
      <c r="H2697" s="37">
        <f t="shared" si="744"/>
        <v>68</v>
      </c>
      <c r="I2697" s="37">
        <f>IF(H2697&lt;'Roof Calculator'!$G$8, 1, 0)</f>
        <v>0</v>
      </c>
      <c r="J2697" s="37">
        <f>IF(H2697&gt;='Roof Calculator'!$G$8, 1, 0)</f>
        <v>1</v>
      </c>
      <c r="K2697" s="37">
        <f t="shared" si="745"/>
        <v>0</v>
      </c>
      <c r="L2697" s="37">
        <f t="shared" si="746"/>
        <v>68</v>
      </c>
      <c r="M2697" s="37">
        <v>0</v>
      </c>
      <c r="N2697" s="37">
        <f t="shared" si="747"/>
        <v>409</v>
      </c>
      <c r="O2697" s="37">
        <v>0</v>
      </c>
      <c r="P2697" s="37">
        <v>0</v>
      </c>
      <c r="Q2697" s="21">
        <f t="shared" si="748"/>
        <v>39.790999999999997</v>
      </c>
      <c r="R2697" s="21">
        <f t="shared" si="757"/>
        <v>112.45833333333738</v>
      </c>
      <c r="S2697" s="21">
        <f t="shared" si="758"/>
        <v>11.836628156110825</v>
      </c>
      <c r="T2697" s="21">
        <f t="shared" si="749"/>
        <v>86.147999999999996</v>
      </c>
      <c r="U2697" s="37">
        <f>VLOOKUP(Time_Zone, 'LSTM LookUp'!$B$5:$D$8, 3, FALSE)</f>
        <v>-75</v>
      </c>
      <c r="V2697" s="21">
        <f t="shared" si="759"/>
        <v>1.4933337501780992</v>
      </c>
      <c r="W2697" s="21">
        <f t="shared" si="750"/>
        <v>161.52133343754451</v>
      </c>
      <c r="X2697" s="21">
        <f t="shared" si="751"/>
        <v>-3.4919738868059662</v>
      </c>
      <c r="Y2697" s="21">
        <f t="shared" si="752"/>
        <v>405.50802611319403</v>
      </c>
      <c r="Z2697" s="21">
        <f t="shared" si="760"/>
        <v>128.53896182629302</v>
      </c>
      <c r="AA2697" s="21">
        <f t="shared" si="753"/>
        <v>0</v>
      </c>
      <c r="AB2697" s="21">
        <f t="shared" si="754"/>
        <v>128.53896182629302</v>
      </c>
      <c r="AC2697" s="21">
        <f t="shared" si="755"/>
        <v>68</v>
      </c>
      <c r="AD2697" s="21">
        <f t="shared" si="761"/>
        <v>128.53896182629302</v>
      </c>
      <c r="AE2697" s="21" t="str">
        <f t="shared" si="756"/>
        <v>4/22/12:00</v>
      </c>
    </row>
    <row r="2698" spans="2:31">
      <c r="B2698" s="37">
        <v>4</v>
      </c>
      <c r="C2698" s="38">
        <v>22</v>
      </c>
      <c r="D2698" s="39">
        <v>13</v>
      </c>
      <c r="E2698" s="17">
        <v>18.3</v>
      </c>
      <c r="F2698" s="17">
        <v>226</v>
      </c>
      <c r="G2698" s="17">
        <v>4</v>
      </c>
      <c r="H2698" s="37">
        <f t="shared" si="744"/>
        <v>64.94</v>
      </c>
      <c r="I2698" s="37">
        <f>IF(H2698&lt;'Roof Calculator'!$G$8, 1, 0)</f>
        <v>0</v>
      </c>
      <c r="J2698" s="37">
        <f>IF(H2698&gt;='Roof Calculator'!$G$8, 1, 0)</f>
        <v>1</v>
      </c>
      <c r="K2698" s="37">
        <f t="shared" si="745"/>
        <v>0</v>
      </c>
      <c r="L2698" s="37">
        <f t="shared" si="746"/>
        <v>64.94</v>
      </c>
      <c r="M2698" s="37">
        <v>0</v>
      </c>
      <c r="N2698" s="37">
        <f t="shared" si="747"/>
        <v>226</v>
      </c>
      <c r="O2698" s="37">
        <v>0</v>
      </c>
      <c r="P2698" s="37">
        <v>0</v>
      </c>
      <c r="Q2698" s="21">
        <f t="shared" si="748"/>
        <v>39.790999999999997</v>
      </c>
      <c r="R2698" s="21">
        <f t="shared" si="757"/>
        <v>112.50000000000405</v>
      </c>
      <c r="S2698" s="21">
        <f t="shared" si="758"/>
        <v>11.850944035619076</v>
      </c>
      <c r="T2698" s="21">
        <f t="shared" si="749"/>
        <v>86.147999999999996</v>
      </c>
      <c r="U2698" s="37">
        <f>VLOOKUP(Time_Zone, 'LSTM LookUp'!$B$5:$D$8, 3, FALSE)</f>
        <v>-75</v>
      </c>
      <c r="V2698" s="21">
        <f t="shared" si="759"/>
        <v>1.5018237374834846</v>
      </c>
      <c r="W2698" s="21">
        <f t="shared" si="750"/>
        <v>176.5234559343709</v>
      </c>
      <c r="X2698" s="21">
        <f t="shared" si="751"/>
        <v>-2.4767599621630749</v>
      </c>
      <c r="Y2698" s="21">
        <f t="shared" si="752"/>
        <v>223.52324003783693</v>
      </c>
      <c r="Z2698" s="21">
        <f t="shared" si="760"/>
        <v>70.852963118645462</v>
      </c>
      <c r="AA2698" s="21">
        <f t="shared" si="753"/>
        <v>0</v>
      </c>
      <c r="AB2698" s="21">
        <f t="shared" si="754"/>
        <v>70.852963118645462</v>
      </c>
      <c r="AC2698" s="21">
        <f t="shared" si="755"/>
        <v>64.94</v>
      </c>
      <c r="AD2698" s="21">
        <f t="shared" si="761"/>
        <v>70.852963118645462</v>
      </c>
      <c r="AE2698" s="21" t="str">
        <f t="shared" si="756"/>
        <v>4/22/13:00</v>
      </c>
    </row>
    <row r="2699" spans="2:31">
      <c r="B2699" s="37">
        <v>4</v>
      </c>
      <c r="C2699" s="38">
        <v>22</v>
      </c>
      <c r="D2699" s="39">
        <v>14</v>
      </c>
      <c r="E2699" s="17">
        <v>17.8</v>
      </c>
      <c r="F2699" s="17">
        <v>374</v>
      </c>
      <c r="G2699" s="17">
        <v>3</v>
      </c>
      <c r="H2699" s="37">
        <f t="shared" si="744"/>
        <v>64.040000000000006</v>
      </c>
      <c r="I2699" s="37">
        <f>IF(H2699&lt;'Roof Calculator'!$G$8, 1, 0)</f>
        <v>0</v>
      </c>
      <c r="J2699" s="37">
        <f>IF(H2699&gt;='Roof Calculator'!$G$8, 1, 0)</f>
        <v>1</v>
      </c>
      <c r="K2699" s="37">
        <f t="shared" si="745"/>
        <v>0</v>
      </c>
      <c r="L2699" s="37">
        <f t="shared" si="746"/>
        <v>64.040000000000006</v>
      </c>
      <c r="M2699" s="37">
        <v>0</v>
      </c>
      <c r="N2699" s="37">
        <f t="shared" si="747"/>
        <v>374</v>
      </c>
      <c r="O2699" s="37">
        <v>0</v>
      </c>
      <c r="P2699" s="37">
        <v>0</v>
      </c>
      <c r="Q2699" s="21">
        <f t="shared" si="748"/>
        <v>39.790999999999997</v>
      </c>
      <c r="R2699" s="21">
        <f t="shared" si="757"/>
        <v>112.54166666667072</v>
      </c>
      <c r="S2699" s="21">
        <f t="shared" si="758"/>
        <v>11.865254480132769</v>
      </c>
      <c r="T2699" s="21">
        <f t="shared" si="749"/>
        <v>86.147999999999996</v>
      </c>
      <c r="U2699" s="37">
        <f>VLOOKUP(Time_Zone, 'LSTM LookUp'!$B$5:$D$8, 3, FALSE)</f>
        <v>-75</v>
      </c>
      <c r="V2699" s="21">
        <f t="shared" si="759"/>
        <v>1.5102994850241094</v>
      </c>
      <c r="W2699" s="21">
        <f t="shared" si="750"/>
        <v>191.52557487125605</v>
      </c>
      <c r="X2699" s="21">
        <f t="shared" si="751"/>
        <v>-1.8156452582757785</v>
      </c>
      <c r="Y2699" s="21">
        <f t="shared" si="752"/>
        <v>372.18435474172423</v>
      </c>
      <c r="Z2699" s="21">
        <f t="shared" si="760"/>
        <v>117.97594002032359</v>
      </c>
      <c r="AA2699" s="21">
        <f t="shared" si="753"/>
        <v>0</v>
      </c>
      <c r="AB2699" s="21">
        <f t="shared" si="754"/>
        <v>117.97594002032359</v>
      </c>
      <c r="AC2699" s="21">
        <f t="shared" si="755"/>
        <v>64.040000000000006</v>
      </c>
      <c r="AD2699" s="21">
        <f t="shared" si="761"/>
        <v>117.97594002032359</v>
      </c>
      <c r="AE2699" s="21" t="str">
        <f t="shared" si="756"/>
        <v>4/22/14:00</v>
      </c>
    </row>
    <row r="2700" spans="2:31">
      <c r="B2700" s="37">
        <v>4</v>
      </c>
      <c r="C2700" s="38">
        <v>22</v>
      </c>
      <c r="D2700" s="39">
        <v>15</v>
      </c>
      <c r="E2700" s="17">
        <v>18.3</v>
      </c>
      <c r="F2700" s="17">
        <v>429</v>
      </c>
      <c r="G2700" s="17">
        <v>3</v>
      </c>
      <c r="H2700" s="37">
        <f t="shared" si="744"/>
        <v>64.94</v>
      </c>
      <c r="I2700" s="37">
        <f>IF(H2700&lt;'Roof Calculator'!$G$8, 1, 0)</f>
        <v>0</v>
      </c>
      <c r="J2700" s="37">
        <f>IF(H2700&gt;='Roof Calculator'!$G$8, 1, 0)</f>
        <v>1</v>
      </c>
      <c r="K2700" s="37">
        <f t="shared" si="745"/>
        <v>0</v>
      </c>
      <c r="L2700" s="37">
        <f t="shared" si="746"/>
        <v>64.94</v>
      </c>
      <c r="M2700" s="37">
        <v>0</v>
      </c>
      <c r="N2700" s="37">
        <f t="shared" si="747"/>
        <v>429</v>
      </c>
      <c r="O2700" s="37">
        <v>0</v>
      </c>
      <c r="P2700" s="37">
        <v>0</v>
      </c>
      <c r="Q2700" s="21">
        <f t="shared" si="748"/>
        <v>39.790999999999997</v>
      </c>
      <c r="R2700" s="21">
        <f t="shared" si="757"/>
        <v>112.58333333333739</v>
      </c>
      <c r="S2700" s="21">
        <f t="shared" si="758"/>
        <v>11.879559482326815</v>
      </c>
      <c r="T2700" s="21">
        <f t="shared" si="749"/>
        <v>86.147999999999996</v>
      </c>
      <c r="U2700" s="37">
        <f>VLOOKUP(Time_Zone, 'LSTM LookUp'!$B$5:$D$8, 3, FALSE)</f>
        <v>-75</v>
      </c>
      <c r="V2700" s="21">
        <f t="shared" si="759"/>
        <v>1.518760978240564</v>
      </c>
      <c r="W2700" s="21">
        <f t="shared" si="750"/>
        <v>206.52769024456015</v>
      </c>
      <c r="X2700" s="21">
        <f t="shared" si="751"/>
        <v>-1.6230547794173746</v>
      </c>
      <c r="Y2700" s="21">
        <f t="shared" si="752"/>
        <v>427.37694522058263</v>
      </c>
      <c r="Z2700" s="21">
        <f t="shared" si="760"/>
        <v>135.47102722896952</v>
      </c>
      <c r="AA2700" s="21">
        <f t="shared" si="753"/>
        <v>0</v>
      </c>
      <c r="AB2700" s="21">
        <f t="shared" si="754"/>
        <v>135.47102722896952</v>
      </c>
      <c r="AC2700" s="21">
        <f t="shared" si="755"/>
        <v>64.94</v>
      </c>
      <c r="AD2700" s="21">
        <f t="shared" si="761"/>
        <v>135.47102722896952</v>
      </c>
      <c r="AE2700" s="21" t="str">
        <f t="shared" si="756"/>
        <v>4/22/15:00</v>
      </c>
    </row>
    <row r="2701" spans="2:31">
      <c r="B2701" s="37">
        <v>4</v>
      </c>
      <c r="C2701" s="38">
        <v>22</v>
      </c>
      <c r="D2701" s="39">
        <v>16</v>
      </c>
      <c r="E2701" s="17">
        <v>18.899999999999999</v>
      </c>
      <c r="F2701" s="17">
        <v>322</v>
      </c>
      <c r="G2701" s="17">
        <v>1</v>
      </c>
      <c r="H2701" s="37">
        <f t="shared" si="744"/>
        <v>66.02</v>
      </c>
      <c r="I2701" s="37">
        <f>IF(H2701&lt;'Roof Calculator'!$G$8, 1, 0)</f>
        <v>0</v>
      </c>
      <c r="J2701" s="37">
        <f>IF(H2701&gt;='Roof Calculator'!$G$8, 1, 0)</f>
        <v>1</v>
      </c>
      <c r="K2701" s="37">
        <f t="shared" si="745"/>
        <v>0</v>
      </c>
      <c r="L2701" s="37">
        <f t="shared" si="746"/>
        <v>66.02</v>
      </c>
      <c r="M2701" s="37">
        <v>0</v>
      </c>
      <c r="N2701" s="37">
        <f t="shared" si="747"/>
        <v>322</v>
      </c>
      <c r="O2701" s="37">
        <v>0</v>
      </c>
      <c r="P2701" s="37">
        <v>0</v>
      </c>
      <c r="Q2701" s="21">
        <f t="shared" si="748"/>
        <v>39.790999999999997</v>
      </c>
      <c r="R2701" s="21">
        <f t="shared" si="757"/>
        <v>112.62500000000406</v>
      </c>
      <c r="S2701" s="21">
        <f t="shared" si="758"/>
        <v>11.893859034876007</v>
      </c>
      <c r="T2701" s="21">
        <f t="shared" si="749"/>
        <v>86.147999999999996</v>
      </c>
      <c r="U2701" s="37">
        <f>VLOOKUP(Time_Zone, 'LSTM LookUp'!$B$5:$D$8, 3, FALSE)</f>
        <v>-75</v>
      </c>
      <c r="V2701" s="21">
        <f t="shared" si="759"/>
        <v>1.5272082026085043</v>
      </c>
      <c r="W2701" s="21">
        <f t="shared" si="750"/>
        <v>221.52980205065211</v>
      </c>
      <c r="X2701" s="21">
        <f t="shared" si="751"/>
        <v>-0.43097007245228081</v>
      </c>
      <c r="Y2701" s="21">
        <f t="shared" si="752"/>
        <v>321.56902992754772</v>
      </c>
      <c r="Z2701" s="21">
        <f t="shared" si="760"/>
        <v>101.93176608257087</v>
      </c>
      <c r="AA2701" s="21">
        <f t="shared" si="753"/>
        <v>0</v>
      </c>
      <c r="AB2701" s="21">
        <f t="shared" si="754"/>
        <v>101.93176608257087</v>
      </c>
      <c r="AC2701" s="21">
        <f t="shared" si="755"/>
        <v>66.02</v>
      </c>
      <c r="AD2701" s="21">
        <f t="shared" si="761"/>
        <v>101.93176608257087</v>
      </c>
      <c r="AE2701" s="21" t="str">
        <f t="shared" si="756"/>
        <v>4/22/16:00</v>
      </c>
    </row>
    <row r="2702" spans="2:31">
      <c r="B2702" s="37">
        <v>4</v>
      </c>
      <c r="C2702" s="38">
        <v>22</v>
      </c>
      <c r="D2702" s="39">
        <v>17</v>
      </c>
      <c r="E2702" s="17">
        <v>17.8</v>
      </c>
      <c r="F2702" s="17">
        <v>151</v>
      </c>
      <c r="G2702" s="17">
        <v>1</v>
      </c>
      <c r="H2702" s="37">
        <f t="shared" si="744"/>
        <v>64.040000000000006</v>
      </c>
      <c r="I2702" s="37">
        <f>IF(H2702&lt;'Roof Calculator'!$G$8, 1, 0)</f>
        <v>0</v>
      </c>
      <c r="J2702" s="37">
        <f>IF(H2702&gt;='Roof Calculator'!$G$8, 1, 0)</f>
        <v>1</v>
      </c>
      <c r="K2702" s="37">
        <f t="shared" si="745"/>
        <v>0</v>
      </c>
      <c r="L2702" s="37">
        <f t="shared" si="746"/>
        <v>64.040000000000006</v>
      </c>
      <c r="M2702" s="37">
        <v>0</v>
      </c>
      <c r="N2702" s="37">
        <f t="shared" si="747"/>
        <v>151</v>
      </c>
      <c r="O2702" s="37">
        <v>0</v>
      </c>
      <c r="P2702" s="37">
        <v>0</v>
      </c>
      <c r="Q2702" s="21">
        <f t="shared" si="748"/>
        <v>39.790999999999997</v>
      </c>
      <c r="R2702" s="21">
        <f t="shared" si="757"/>
        <v>112.66666666667074</v>
      </c>
      <c r="S2702" s="21">
        <f t="shared" si="758"/>
        <v>11.908153130455055</v>
      </c>
      <c r="T2702" s="21">
        <f t="shared" si="749"/>
        <v>86.147999999999996</v>
      </c>
      <c r="U2702" s="37">
        <f>VLOOKUP(Time_Zone, 'LSTM LookUp'!$B$5:$D$8, 3, FALSE)</f>
        <v>-75</v>
      </c>
      <c r="V2702" s="21">
        <f t="shared" si="759"/>
        <v>1.5356411436386879</v>
      </c>
      <c r="W2702" s="21">
        <f t="shared" si="750"/>
        <v>236.53191028590965</v>
      </c>
      <c r="X2702" s="21">
        <f t="shared" si="751"/>
        <v>-0.2825660396811488</v>
      </c>
      <c r="Y2702" s="21">
        <f t="shared" si="752"/>
        <v>150.71743396031886</v>
      </c>
      <c r="Z2702" s="21">
        <f t="shared" si="760"/>
        <v>47.774794191063542</v>
      </c>
      <c r="AA2702" s="21">
        <f t="shared" si="753"/>
        <v>0</v>
      </c>
      <c r="AB2702" s="21">
        <f t="shared" si="754"/>
        <v>47.774794191063542</v>
      </c>
      <c r="AC2702" s="21">
        <f t="shared" si="755"/>
        <v>64.040000000000006</v>
      </c>
      <c r="AD2702" s="21">
        <f t="shared" si="761"/>
        <v>47.774794191063542</v>
      </c>
      <c r="AE2702" s="21" t="str">
        <f t="shared" si="756"/>
        <v>4/22/17:00</v>
      </c>
    </row>
    <row r="2703" spans="2:31">
      <c r="B2703" s="37">
        <v>4</v>
      </c>
      <c r="C2703" s="38">
        <v>22</v>
      </c>
      <c r="D2703" s="39">
        <v>18</v>
      </c>
      <c r="E2703" s="17">
        <v>16.100000000000001</v>
      </c>
      <c r="F2703" s="17">
        <v>98</v>
      </c>
      <c r="G2703" s="17">
        <v>1</v>
      </c>
      <c r="H2703" s="37">
        <f t="shared" si="744"/>
        <v>60.980000000000004</v>
      </c>
      <c r="I2703" s="37">
        <f>IF(H2703&lt;'Roof Calculator'!$G$8, 1, 0)</f>
        <v>0</v>
      </c>
      <c r="J2703" s="37">
        <f>IF(H2703&gt;='Roof Calculator'!$G$8, 1, 0)</f>
        <v>1</v>
      </c>
      <c r="K2703" s="37">
        <f t="shared" si="745"/>
        <v>0</v>
      </c>
      <c r="L2703" s="37">
        <f t="shared" si="746"/>
        <v>60.980000000000004</v>
      </c>
      <c r="M2703" s="37">
        <v>0</v>
      </c>
      <c r="N2703" s="37">
        <f t="shared" si="747"/>
        <v>98</v>
      </c>
      <c r="O2703" s="37">
        <v>0</v>
      </c>
      <c r="P2703" s="37">
        <v>0</v>
      </c>
      <c r="Q2703" s="21">
        <f t="shared" si="748"/>
        <v>39.790999999999997</v>
      </c>
      <c r="R2703" s="21">
        <f t="shared" si="757"/>
        <v>112.70833333333741</v>
      </c>
      <c r="S2703" s="21">
        <f t="shared" si="758"/>
        <v>11.922441761738552</v>
      </c>
      <c r="T2703" s="21">
        <f t="shared" si="749"/>
        <v>86.147999999999996</v>
      </c>
      <c r="U2703" s="37">
        <f>VLOOKUP(Time_Zone, 'LSTM LookUp'!$B$5:$D$8, 3, FALSE)</f>
        <v>-75</v>
      </c>
      <c r="V2703" s="21">
        <f t="shared" si="759"/>
        <v>1.544059786876993</v>
      </c>
      <c r="W2703" s="21">
        <f t="shared" si="750"/>
        <v>251.53401494671922</v>
      </c>
      <c r="X2703" s="21">
        <f t="shared" si="751"/>
        <v>-0.10591537341021176</v>
      </c>
      <c r="Y2703" s="21">
        <f t="shared" si="752"/>
        <v>97.894084626589787</v>
      </c>
      <c r="Z2703" s="21">
        <f t="shared" si="760"/>
        <v>31.030715045143474</v>
      </c>
      <c r="AA2703" s="21">
        <f t="shared" si="753"/>
        <v>0</v>
      </c>
      <c r="AB2703" s="21">
        <f t="shared" si="754"/>
        <v>31.030715045143474</v>
      </c>
      <c r="AC2703" s="21">
        <f t="shared" si="755"/>
        <v>60.980000000000004</v>
      </c>
      <c r="AD2703" s="21">
        <f t="shared" si="761"/>
        <v>31.030715045143474</v>
      </c>
      <c r="AE2703" s="21" t="str">
        <f t="shared" si="756"/>
        <v>4/22/18:00</v>
      </c>
    </row>
    <row r="2704" spans="2:31">
      <c r="B2704" s="37">
        <v>4</v>
      </c>
      <c r="C2704" s="38">
        <v>22</v>
      </c>
      <c r="D2704" s="39">
        <v>19</v>
      </c>
      <c r="E2704" s="17">
        <v>13.3</v>
      </c>
      <c r="F2704" s="17">
        <v>46</v>
      </c>
      <c r="G2704" s="17">
        <v>0</v>
      </c>
      <c r="H2704" s="37">
        <f t="shared" si="744"/>
        <v>55.94</v>
      </c>
      <c r="I2704" s="37">
        <f>IF(H2704&lt;'Roof Calculator'!$G$8, 1, 0)</f>
        <v>0</v>
      </c>
      <c r="J2704" s="37">
        <f>IF(H2704&gt;='Roof Calculator'!$G$8, 1, 0)</f>
        <v>1</v>
      </c>
      <c r="K2704" s="37">
        <f t="shared" si="745"/>
        <v>0</v>
      </c>
      <c r="L2704" s="37">
        <f t="shared" si="746"/>
        <v>55.94</v>
      </c>
      <c r="M2704" s="37">
        <v>0</v>
      </c>
      <c r="N2704" s="37">
        <f t="shared" si="747"/>
        <v>46</v>
      </c>
      <c r="O2704" s="37">
        <v>0</v>
      </c>
      <c r="P2704" s="37">
        <v>0</v>
      </c>
      <c r="Q2704" s="21">
        <f t="shared" si="748"/>
        <v>39.790999999999997</v>
      </c>
      <c r="R2704" s="21">
        <f t="shared" si="757"/>
        <v>112.75000000000408</v>
      </c>
      <c r="S2704" s="21">
        <f t="shared" si="758"/>
        <v>11.936724921400979</v>
      </c>
      <c r="T2704" s="21">
        <f t="shared" si="749"/>
        <v>86.147999999999996</v>
      </c>
      <c r="U2704" s="37">
        <f>VLOOKUP(Time_Zone, 'LSTM LookUp'!$B$5:$D$8, 3, FALSE)</f>
        <v>-75</v>
      </c>
      <c r="V2704" s="21">
        <f t="shared" si="759"/>
        <v>1.5524641179044467</v>
      </c>
      <c r="W2704" s="21">
        <f t="shared" si="750"/>
        <v>266.53611602947609</v>
      </c>
      <c r="X2704" s="21">
        <f t="shared" si="751"/>
        <v>0</v>
      </c>
      <c r="Y2704" s="21">
        <f t="shared" si="752"/>
        <v>46</v>
      </c>
      <c r="Z2704" s="21">
        <f t="shared" si="760"/>
        <v>14.581196581196581</v>
      </c>
      <c r="AA2704" s="21">
        <f t="shared" si="753"/>
        <v>0</v>
      </c>
      <c r="AB2704" s="21">
        <f t="shared" si="754"/>
        <v>14.581196581196581</v>
      </c>
      <c r="AC2704" s="21">
        <f t="shared" si="755"/>
        <v>55.94</v>
      </c>
      <c r="AD2704" s="21">
        <f t="shared" si="761"/>
        <v>14.581196581196581</v>
      </c>
      <c r="AE2704" s="21" t="str">
        <f t="shared" si="756"/>
        <v>4/22/19:00</v>
      </c>
    </row>
    <row r="2705" spans="2:31">
      <c r="B2705" s="37">
        <v>4</v>
      </c>
      <c r="C2705" s="38">
        <v>22</v>
      </c>
      <c r="D2705" s="39">
        <v>20</v>
      </c>
      <c r="E2705" s="17">
        <v>12.8</v>
      </c>
      <c r="F2705" s="17">
        <v>11</v>
      </c>
      <c r="G2705" s="17">
        <v>0</v>
      </c>
      <c r="H2705" s="37">
        <f t="shared" si="744"/>
        <v>55.04</v>
      </c>
      <c r="I2705" s="37">
        <f>IF(H2705&lt;'Roof Calculator'!$G$8, 1, 0)</f>
        <v>0</v>
      </c>
      <c r="J2705" s="37">
        <f>IF(H2705&gt;='Roof Calculator'!$G$8, 1, 0)</f>
        <v>1</v>
      </c>
      <c r="K2705" s="37">
        <f t="shared" si="745"/>
        <v>0</v>
      </c>
      <c r="L2705" s="37">
        <f t="shared" si="746"/>
        <v>55.04</v>
      </c>
      <c r="M2705" s="37">
        <v>0</v>
      </c>
      <c r="N2705" s="37">
        <f t="shared" si="747"/>
        <v>11</v>
      </c>
      <c r="O2705" s="37">
        <v>0</v>
      </c>
      <c r="P2705" s="37">
        <v>0</v>
      </c>
      <c r="Q2705" s="21">
        <f t="shared" si="748"/>
        <v>39.790999999999997</v>
      </c>
      <c r="R2705" s="21">
        <f t="shared" si="757"/>
        <v>112.79166666667075</v>
      </c>
      <c r="S2705" s="21">
        <f t="shared" si="758"/>
        <v>11.95100260211675</v>
      </c>
      <c r="T2705" s="21">
        <f t="shared" si="749"/>
        <v>86.147999999999996</v>
      </c>
      <c r="U2705" s="37">
        <f>VLOOKUP(Time_Zone, 'LSTM LookUp'!$B$5:$D$8, 3, FALSE)</f>
        <v>-75</v>
      </c>
      <c r="V2705" s="21">
        <f t="shared" si="759"/>
        <v>1.5608541223372656</v>
      </c>
      <c r="W2705" s="21">
        <f t="shared" si="750"/>
        <v>281.53821353058436</v>
      </c>
      <c r="X2705" s="21">
        <f t="shared" si="751"/>
        <v>0</v>
      </c>
      <c r="Y2705" s="21">
        <f t="shared" si="752"/>
        <v>11</v>
      </c>
      <c r="Z2705" s="21">
        <f t="shared" si="760"/>
        <v>3.4868078781122258</v>
      </c>
      <c r="AA2705" s="21">
        <f t="shared" si="753"/>
        <v>0</v>
      </c>
      <c r="AB2705" s="21">
        <f t="shared" si="754"/>
        <v>3.4868078781122258</v>
      </c>
      <c r="AC2705" s="21">
        <f t="shared" si="755"/>
        <v>55.04</v>
      </c>
      <c r="AD2705" s="21">
        <f t="shared" si="761"/>
        <v>3.4868078781122258</v>
      </c>
      <c r="AE2705" s="21" t="str">
        <f t="shared" si="756"/>
        <v>4/22/20:00</v>
      </c>
    </row>
    <row r="2706" spans="2:31">
      <c r="B2706" s="37">
        <v>4</v>
      </c>
      <c r="C2706" s="38">
        <v>22</v>
      </c>
      <c r="D2706" s="39">
        <v>21</v>
      </c>
      <c r="E2706" s="17">
        <v>12.2</v>
      </c>
      <c r="F2706" s="17">
        <v>0</v>
      </c>
      <c r="G2706" s="17">
        <v>0</v>
      </c>
      <c r="H2706" s="37">
        <f t="shared" si="744"/>
        <v>53.96</v>
      </c>
      <c r="I2706" s="37">
        <f>IF(H2706&lt;'Roof Calculator'!$G$8, 1, 0)</f>
        <v>1</v>
      </c>
      <c r="J2706" s="37">
        <f>IF(H2706&gt;='Roof Calculator'!$G$8, 1, 0)</f>
        <v>0</v>
      </c>
      <c r="K2706" s="37">
        <f t="shared" si="745"/>
        <v>53.96</v>
      </c>
      <c r="L2706" s="37">
        <f t="shared" si="746"/>
        <v>0</v>
      </c>
      <c r="M2706" s="37">
        <v>0</v>
      </c>
      <c r="N2706" s="37">
        <f t="shared" si="747"/>
        <v>0</v>
      </c>
      <c r="O2706" s="37">
        <v>0</v>
      </c>
      <c r="P2706" s="37">
        <v>0</v>
      </c>
      <c r="Q2706" s="21">
        <f t="shared" si="748"/>
        <v>39.790999999999997</v>
      </c>
      <c r="R2706" s="21">
        <f t="shared" si="757"/>
        <v>112.83333333333742</v>
      </c>
      <c r="S2706" s="21">
        <f t="shared" si="758"/>
        <v>11.965274796560152</v>
      </c>
      <c r="T2706" s="21">
        <f t="shared" si="749"/>
        <v>86.147999999999996</v>
      </c>
      <c r="U2706" s="37">
        <f>VLOOKUP(Time_Zone, 'LSTM LookUp'!$B$5:$D$8, 3, FALSE)</f>
        <v>-75</v>
      </c>
      <c r="V2706" s="21">
        <f t="shared" si="759"/>
        <v>1.5692297858268662</v>
      </c>
      <c r="W2706" s="21">
        <f t="shared" si="750"/>
        <v>296.54030744645672</v>
      </c>
      <c r="X2706" s="21">
        <f t="shared" si="751"/>
        <v>0</v>
      </c>
      <c r="Y2706" s="21">
        <f t="shared" si="752"/>
        <v>0</v>
      </c>
      <c r="Z2706" s="21">
        <f t="shared" si="760"/>
        <v>0</v>
      </c>
      <c r="AA2706" s="21">
        <f t="shared" si="753"/>
        <v>0</v>
      </c>
      <c r="AB2706" s="21">
        <f t="shared" si="754"/>
        <v>0</v>
      </c>
      <c r="AC2706" s="21">
        <f t="shared" si="755"/>
        <v>0</v>
      </c>
      <c r="AD2706" s="21">
        <f t="shared" si="761"/>
        <v>0</v>
      </c>
      <c r="AE2706" s="21" t="str">
        <f t="shared" si="756"/>
        <v>4/22/21:00</v>
      </c>
    </row>
    <row r="2707" spans="2:31">
      <c r="B2707" s="37">
        <v>4</v>
      </c>
      <c r="C2707" s="38">
        <v>22</v>
      </c>
      <c r="D2707" s="39">
        <v>22</v>
      </c>
      <c r="E2707" s="17">
        <v>11.7</v>
      </c>
      <c r="F2707" s="17">
        <v>0</v>
      </c>
      <c r="G2707" s="17">
        <v>0</v>
      </c>
      <c r="H2707" s="37">
        <f t="shared" si="744"/>
        <v>53.06</v>
      </c>
      <c r="I2707" s="37">
        <f>IF(H2707&lt;'Roof Calculator'!$G$8, 1, 0)</f>
        <v>1</v>
      </c>
      <c r="J2707" s="37">
        <f>IF(H2707&gt;='Roof Calculator'!$G$8, 1, 0)</f>
        <v>0</v>
      </c>
      <c r="K2707" s="37">
        <f t="shared" si="745"/>
        <v>53.06</v>
      </c>
      <c r="L2707" s="37">
        <f t="shared" si="746"/>
        <v>0</v>
      </c>
      <c r="M2707" s="37">
        <v>0</v>
      </c>
      <c r="N2707" s="37">
        <f t="shared" si="747"/>
        <v>0</v>
      </c>
      <c r="O2707" s="37">
        <v>0</v>
      </c>
      <c r="P2707" s="37">
        <v>0</v>
      </c>
      <c r="Q2707" s="21">
        <f t="shared" si="748"/>
        <v>39.790999999999997</v>
      </c>
      <c r="R2707" s="21">
        <f t="shared" si="757"/>
        <v>112.87500000000409</v>
      </c>
      <c r="S2707" s="21">
        <f t="shared" si="758"/>
        <v>11.979541497405405</v>
      </c>
      <c r="T2707" s="21">
        <f t="shared" si="749"/>
        <v>86.147999999999996</v>
      </c>
      <c r="U2707" s="37">
        <f>VLOOKUP(Time_Zone, 'LSTM LookUp'!$B$5:$D$8, 3, FALSE)</f>
        <v>-75</v>
      </c>
      <c r="V2707" s="21">
        <f t="shared" si="759"/>
        <v>1.5775910940599074</v>
      </c>
      <c r="W2707" s="21">
        <f t="shared" si="750"/>
        <v>311.54239777351495</v>
      </c>
      <c r="X2707" s="21">
        <f t="shared" si="751"/>
        <v>0</v>
      </c>
      <c r="Y2707" s="21">
        <f t="shared" si="752"/>
        <v>0</v>
      </c>
      <c r="Z2707" s="21">
        <f t="shared" si="760"/>
        <v>0</v>
      </c>
      <c r="AA2707" s="21">
        <f t="shared" si="753"/>
        <v>0</v>
      </c>
      <c r="AB2707" s="21">
        <f t="shared" si="754"/>
        <v>0</v>
      </c>
      <c r="AC2707" s="21">
        <f t="shared" si="755"/>
        <v>0</v>
      </c>
      <c r="AD2707" s="21">
        <f t="shared" si="761"/>
        <v>0</v>
      </c>
      <c r="AE2707" s="21" t="str">
        <f t="shared" si="756"/>
        <v>4/22/22:00</v>
      </c>
    </row>
    <row r="2708" spans="2:31">
      <c r="B2708" s="37">
        <v>4</v>
      </c>
      <c r="C2708" s="38">
        <v>22</v>
      </c>
      <c r="D2708" s="39">
        <v>23</v>
      </c>
      <c r="E2708" s="17">
        <v>10.6</v>
      </c>
      <c r="F2708" s="17">
        <v>0</v>
      </c>
      <c r="G2708" s="17">
        <v>0</v>
      </c>
      <c r="H2708" s="37">
        <f t="shared" si="744"/>
        <v>51.08</v>
      </c>
      <c r="I2708" s="37">
        <f>IF(H2708&lt;'Roof Calculator'!$G$8, 1, 0)</f>
        <v>1</v>
      </c>
      <c r="J2708" s="37">
        <f>IF(H2708&gt;='Roof Calculator'!$G$8, 1, 0)</f>
        <v>0</v>
      </c>
      <c r="K2708" s="37">
        <f t="shared" si="745"/>
        <v>51.08</v>
      </c>
      <c r="L2708" s="37">
        <f t="shared" si="746"/>
        <v>0</v>
      </c>
      <c r="M2708" s="37">
        <v>0</v>
      </c>
      <c r="N2708" s="37">
        <f t="shared" si="747"/>
        <v>0</v>
      </c>
      <c r="O2708" s="37">
        <v>0</v>
      </c>
      <c r="P2708" s="37">
        <v>0</v>
      </c>
      <c r="Q2708" s="21">
        <f t="shared" si="748"/>
        <v>39.790999999999997</v>
      </c>
      <c r="R2708" s="21">
        <f t="shared" si="757"/>
        <v>112.91666666667076</v>
      </c>
      <c r="S2708" s="21">
        <f t="shared" si="758"/>
        <v>11.993802697326624</v>
      </c>
      <c r="T2708" s="21">
        <f t="shared" si="749"/>
        <v>86.147999999999996</v>
      </c>
      <c r="U2708" s="37">
        <f>VLOOKUP(Time_Zone, 'LSTM LookUp'!$B$5:$D$8, 3, FALSE)</f>
        <v>-75</v>
      </c>
      <c r="V2708" s="21">
        <f t="shared" si="759"/>
        <v>1.585938032758309</v>
      </c>
      <c r="W2708" s="21">
        <f t="shared" si="750"/>
        <v>326.54448450818956</v>
      </c>
      <c r="X2708" s="21">
        <f t="shared" si="751"/>
        <v>0</v>
      </c>
      <c r="Y2708" s="21">
        <f t="shared" si="752"/>
        <v>0</v>
      </c>
      <c r="Z2708" s="21">
        <f t="shared" si="760"/>
        <v>0</v>
      </c>
      <c r="AA2708" s="21">
        <f t="shared" si="753"/>
        <v>0</v>
      </c>
      <c r="AB2708" s="21">
        <f t="shared" si="754"/>
        <v>0</v>
      </c>
      <c r="AC2708" s="21">
        <f t="shared" si="755"/>
        <v>0</v>
      </c>
      <c r="AD2708" s="21">
        <f t="shared" si="761"/>
        <v>0</v>
      </c>
      <c r="AE2708" s="21" t="str">
        <f t="shared" si="756"/>
        <v>4/22/23:00</v>
      </c>
    </row>
    <row r="2709" spans="2:31">
      <c r="B2709" s="37">
        <v>4</v>
      </c>
      <c r="C2709" s="38">
        <v>22</v>
      </c>
      <c r="D2709" s="39">
        <v>24</v>
      </c>
      <c r="E2709" s="17">
        <v>10.6</v>
      </c>
      <c r="F2709" s="17">
        <v>0</v>
      </c>
      <c r="G2709" s="17">
        <v>0</v>
      </c>
      <c r="H2709" s="37">
        <f t="shared" si="744"/>
        <v>51.08</v>
      </c>
      <c r="I2709" s="37">
        <f>IF(H2709&lt;'Roof Calculator'!$G$8, 1, 0)</f>
        <v>1</v>
      </c>
      <c r="J2709" s="37">
        <f>IF(H2709&gt;='Roof Calculator'!$G$8, 1, 0)</f>
        <v>0</v>
      </c>
      <c r="K2709" s="37">
        <f t="shared" si="745"/>
        <v>51.08</v>
      </c>
      <c r="L2709" s="37">
        <f t="shared" si="746"/>
        <v>0</v>
      </c>
      <c r="M2709" s="37">
        <v>0</v>
      </c>
      <c r="N2709" s="37">
        <f t="shared" si="747"/>
        <v>0</v>
      </c>
      <c r="O2709" s="37">
        <v>0</v>
      </c>
      <c r="P2709" s="37">
        <v>0</v>
      </c>
      <c r="Q2709" s="21">
        <f t="shared" si="748"/>
        <v>39.790999999999997</v>
      </c>
      <c r="R2709" s="21">
        <f t="shared" si="757"/>
        <v>112.95833333333744</v>
      </c>
      <c r="S2709" s="21">
        <f t="shared" si="758"/>
        <v>12.008058388997849</v>
      </c>
      <c r="T2709" s="21">
        <f t="shared" si="749"/>
        <v>86.147999999999996</v>
      </c>
      <c r="U2709" s="37">
        <f>VLOOKUP(Time_Zone, 'LSTM LookUp'!$B$5:$D$8, 3, FALSE)</f>
        <v>-75</v>
      </c>
      <c r="V2709" s="21">
        <f t="shared" si="759"/>
        <v>1.5942705876792898</v>
      </c>
      <c r="W2709" s="21">
        <f t="shared" si="750"/>
        <v>341.54656764691981</v>
      </c>
      <c r="X2709" s="21">
        <f t="shared" si="751"/>
        <v>0</v>
      </c>
      <c r="Y2709" s="21">
        <f t="shared" si="752"/>
        <v>0</v>
      </c>
      <c r="Z2709" s="21">
        <f t="shared" si="760"/>
        <v>0</v>
      </c>
      <c r="AA2709" s="21">
        <f t="shared" si="753"/>
        <v>0</v>
      </c>
      <c r="AB2709" s="21">
        <f t="shared" si="754"/>
        <v>0</v>
      </c>
      <c r="AC2709" s="21">
        <f t="shared" si="755"/>
        <v>0</v>
      </c>
      <c r="AD2709" s="21">
        <f t="shared" si="761"/>
        <v>0</v>
      </c>
      <c r="AE2709" s="21" t="str">
        <f t="shared" si="756"/>
        <v>4/22/24:00</v>
      </c>
    </row>
    <row r="2710" spans="2:31">
      <c r="B2710" s="37">
        <v>4</v>
      </c>
      <c r="C2710" s="38">
        <v>23</v>
      </c>
      <c r="D2710" s="39">
        <v>1</v>
      </c>
      <c r="E2710" s="17">
        <v>9.4</v>
      </c>
      <c r="F2710" s="17">
        <v>0</v>
      </c>
      <c r="G2710" s="17">
        <v>0</v>
      </c>
      <c r="H2710" s="37">
        <f t="shared" ref="H2710:H2773" si="762">E2710*9/5+32</f>
        <v>48.92</v>
      </c>
      <c r="I2710" s="37">
        <f>IF(H2710&lt;'Roof Calculator'!$G$8, 1, 0)</f>
        <v>1</v>
      </c>
      <c r="J2710" s="37">
        <f>IF(H2710&gt;='Roof Calculator'!$G$8, 1, 0)</f>
        <v>0</v>
      </c>
      <c r="K2710" s="37">
        <f t="shared" ref="K2710:K2773" si="763">I2710*H2710</f>
        <v>48.92</v>
      </c>
      <c r="L2710" s="37">
        <f t="shared" ref="L2710:L2773" si="764">J2710*H2710</f>
        <v>0</v>
      </c>
      <c r="M2710" s="37">
        <v>0</v>
      </c>
      <c r="N2710" s="37">
        <f t="shared" ref="N2710:N2773" si="765">F2710*(180-M2710)/180</f>
        <v>0</v>
      </c>
      <c r="O2710" s="37">
        <v>0</v>
      </c>
      <c r="P2710" s="37">
        <v>0</v>
      </c>
      <c r="Q2710" s="21">
        <f t="shared" ref="Q2710:Q2773" si="766">Latitude</f>
        <v>39.790999999999997</v>
      </c>
      <c r="R2710" s="21">
        <f t="shared" si="757"/>
        <v>113.00000000000411</v>
      </c>
      <c r="S2710" s="21">
        <f t="shared" si="758"/>
        <v>12.022308565093024</v>
      </c>
      <c r="T2710" s="21">
        <f t="shared" ref="T2710:T2773" si="767">Longitude</f>
        <v>86.147999999999996</v>
      </c>
      <c r="U2710" s="37">
        <f>VLOOKUP(Time_Zone, 'LSTM LookUp'!$B$5:$D$8, 3, FALSE)</f>
        <v>-75</v>
      </c>
      <c r="V2710" s="21">
        <f t="shared" si="759"/>
        <v>1.6025887446153777</v>
      </c>
      <c r="W2710" s="21">
        <f t="shared" ref="W2710:W2773" si="768">15*((D2710+(4*(T2710-U2710)+V2710)/60)-12)</f>
        <v>-3.451352813846178</v>
      </c>
      <c r="X2710" s="21">
        <f t="shared" ref="X2710:X2773" si="769">G2710*(SIN(S2710*PI()/180)*SIN(Q2710*PI()/180)*COS(O2710*PI()/180)-SIN(S2710*PI()/180)*COS(Q2710*PI()/180)*SIN(O2710*PI()/180)*COS(P2710*PI()/180)+COS(S2710*PI()/180)*COS(Q2710*PI()/180)*COS(O2710*PI()/180)*COS(W2710*PI()/180)+COS(S2710*PI()/180)*SIN(Q2710*PI()/180)*SIN(O2710*PI()/180)*COS(P2710*PI()/180)*COS(W2710*PI()/180)+COS(S2710*PI()/180)*SIN(P2710*PI()/180)*SIN(W2710*PI()/180)*SIN(O2710*PI()/180))</f>
        <v>0</v>
      </c>
      <c r="Y2710" s="21">
        <f t="shared" ref="Y2710:Y2773" si="770">X2710+N2710</f>
        <v>0</v>
      </c>
      <c r="Z2710" s="21">
        <f t="shared" si="760"/>
        <v>0</v>
      </c>
      <c r="AA2710" s="21">
        <f t="shared" ref="AA2710:AA2773" si="771">Z2710*I2710</f>
        <v>0</v>
      </c>
      <c r="AB2710" s="21">
        <f t="shared" ref="AB2710:AB2773" si="772">Z2710*J2710</f>
        <v>0</v>
      </c>
      <c r="AC2710" s="21">
        <f t="shared" ref="AC2710:AC2773" si="773">L2710</f>
        <v>0</v>
      </c>
      <c r="AD2710" s="21">
        <f t="shared" si="761"/>
        <v>0</v>
      </c>
      <c r="AE2710" s="21" t="str">
        <f t="shared" ref="AE2710:AE2773" si="774">CONCATENATE(B2710, "/", C2710, "/", D2710,":00")</f>
        <v>4/23/1:00</v>
      </c>
    </row>
    <row r="2711" spans="2:31">
      <c r="B2711" s="37">
        <v>4</v>
      </c>
      <c r="C2711" s="38">
        <v>23</v>
      </c>
      <c r="D2711" s="39">
        <v>2</v>
      </c>
      <c r="E2711" s="17">
        <v>7.8</v>
      </c>
      <c r="F2711" s="17">
        <v>0</v>
      </c>
      <c r="G2711" s="17">
        <v>0</v>
      </c>
      <c r="H2711" s="37">
        <f t="shared" si="762"/>
        <v>46.04</v>
      </c>
      <c r="I2711" s="37">
        <f>IF(H2711&lt;'Roof Calculator'!$G$8, 1, 0)</f>
        <v>1</v>
      </c>
      <c r="J2711" s="37">
        <f>IF(H2711&gt;='Roof Calculator'!$G$8, 1, 0)</f>
        <v>0</v>
      </c>
      <c r="K2711" s="37">
        <f t="shared" si="763"/>
        <v>46.04</v>
      </c>
      <c r="L2711" s="37">
        <f t="shared" si="764"/>
        <v>0</v>
      </c>
      <c r="M2711" s="37">
        <v>0</v>
      </c>
      <c r="N2711" s="37">
        <f t="shared" si="765"/>
        <v>0</v>
      </c>
      <c r="O2711" s="37">
        <v>0</v>
      </c>
      <c r="P2711" s="37">
        <v>0</v>
      </c>
      <c r="Q2711" s="21">
        <f t="shared" si="766"/>
        <v>39.790999999999997</v>
      </c>
      <c r="R2711" s="21">
        <f t="shared" ref="R2711:R2774" si="775">R2710+1/24</f>
        <v>113.04166666667078</v>
      </c>
      <c r="S2711" s="21">
        <f t="shared" ref="S2711:S2774" si="776">ASIN(SIN(23.45*PI()/180)*SIN((360/365*(R2711-81))*PI()/180))*180/PI()</f>
        <v>12.036553218286024</v>
      </c>
      <c r="T2711" s="21">
        <f t="shared" si="767"/>
        <v>86.147999999999996</v>
      </c>
      <c r="U2711" s="37">
        <f>VLOOKUP(Time_Zone, 'LSTM LookUp'!$B$5:$D$8, 3, FALSE)</f>
        <v>-75</v>
      </c>
      <c r="V2711" s="21">
        <f t="shared" ref="V2711:V2774" si="777">9.87*SIN(2*(360/365*(R2711-81))*PI()/180)-7.53*COS((360/365*(R2711-81))*PI()/180)-1.5*SIN((360/365*(R2711-81))*PI()/180)</f>
        <v>1.6108924893944596</v>
      </c>
      <c r="W2711" s="21">
        <f t="shared" si="768"/>
        <v>11.550723122348607</v>
      </c>
      <c r="X2711" s="21">
        <f t="shared" si="769"/>
        <v>0</v>
      </c>
      <c r="Y2711" s="21">
        <f t="shared" si="770"/>
        <v>0</v>
      </c>
      <c r="Z2711" s="21">
        <f t="shared" ref="Z2711:Z2774" si="778">Y2711/10.764*3.412</f>
        <v>0</v>
      </c>
      <c r="AA2711" s="21">
        <f t="shared" si="771"/>
        <v>0</v>
      </c>
      <c r="AB2711" s="21">
        <f t="shared" si="772"/>
        <v>0</v>
      </c>
      <c r="AC2711" s="21">
        <f t="shared" si="773"/>
        <v>0</v>
      </c>
      <c r="AD2711" s="21">
        <f t="shared" ref="AD2711:AD2774" si="779">AB2711</f>
        <v>0</v>
      </c>
      <c r="AE2711" s="21" t="str">
        <f t="shared" si="774"/>
        <v>4/23/2:00</v>
      </c>
    </row>
    <row r="2712" spans="2:31">
      <c r="B2712" s="37">
        <v>4</v>
      </c>
      <c r="C2712" s="38">
        <v>23</v>
      </c>
      <c r="D2712" s="39">
        <v>3</v>
      </c>
      <c r="E2712" s="17">
        <v>7.2</v>
      </c>
      <c r="F2712" s="17">
        <v>0</v>
      </c>
      <c r="G2712" s="17">
        <v>0</v>
      </c>
      <c r="H2712" s="37">
        <f t="shared" si="762"/>
        <v>44.96</v>
      </c>
      <c r="I2712" s="37">
        <f>IF(H2712&lt;'Roof Calculator'!$G$8, 1, 0)</f>
        <v>1</v>
      </c>
      <c r="J2712" s="37">
        <f>IF(H2712&gt;='Roof Calculator'!$G$8, 1, 0)</f>
        <v>0</v>
      </c>
      <c r="K2712" s="37">
        <f t="shared" si="763"/>
        <v>44.96</v>
      </c>
      <c r="L2712" s="37">
        <f t="shared" si="764"/>
        <v>0</v>
      </c>
      <c r="M2712" s="37">
        <v>0</v>
      </c>
      <c r="N2712" s="37">
        <f t="shared" si="765"/>
        <v>0</v>
      </c>
      <c r="O2712" s="37">
        <v>0</v>
      </c>
      <c r="P2712" s="37">
        <v>0</v>
      </c>
      <c r="Q2712" s="21">
        <f t="shared" si="766"/>
        <v>39.790999999999997</v>
      </c>
      <c r="R2712" s="21">
        <f t="shared" si="775"/>
        <v>113.08333333333745</v>
      </c>
      <c r="S2712" s="21">
        <f t="shared" si="776"/>
        <v>12.050792341250638</v>
      </c>
      <c r="T2712" s="21">
        <f t="shared" si="767"/>
        <v>86.147999999999996</v>
      </c>
      <c r="U2712" s="37">
        <f>VLOOKUP(Time_Zone, 'LSTM LookUp'!$B$5:$D$8, 3, FALSE)</f>
        <v>-75</v>
      </c>
      <c r="V2712" s="21">
        <f t="shared" si="777"/>
        <v>1.6191818078797962</v>
      </c>
      <c r="W2712" s="21">
        <f t="shared" si="768"/>
        <v>26.552795451969953</v>
      </c>
      <c r="X2712" s="21">
        <f t="shared" si="769"/>
        <v>0</v>
      </c>
      <c r="Y2712" s="21">
        <f t="shared" si="770"/>
        <v>0</v>
      </c>
      <c r="Z2712" s="21">
        <f t="shared" si="778"/>
        <v>0</v>
      </c>
      <c r="AA2712" s="21">
        <f t="shared" si="771"/>
        <v>0</v>
      </c>
      <c r="AB2712" s="21">
        <f t="shared" si="772"/>
        <v>0</v>
      </c>
      <c r="AC2712" s="21">
        <f t="shared" si="773"/>
        <v>0</v>
      </c>
      <c r="AD2712" s="21">
        <f t="shared" si="779"/>
        <v>0</v>
      </c>
      <c r="AE2712" s="21" t="str">
        <f t="shared" si="774"/>
        <v>4/23/3:00</v>
      </c>
    </row>
    <row r="2713" spans="2:31">
      <c r="B2713" s="37">
        <v>4</v>
      </c>
      <c r="C2713" s="38">
        <v>23</v>
      </c>
      <c r="D2713" s="39">
        <v>4</v>
      </c>
      <c r="E2713" s="17">
        <v>7.2</v>
      </c>
      <c r="F2713" s="17">
        <v>0</v>
      </c>
      <c r="G2713" s="17">
        <v>0</v>
      </c>
      <c r="H2713" s="37">
        <f t="shared" si="762"/>
        <v>44.96</v>
      </c>
      <c r="I2713" s="37">
        <f>IF(H2713&lt;'Roof Calculator'!$G$8, 1, 0)</f>
        <v>1</v>
      </c>
      <c r="J2713" s="37">
        <f>IF(H2713&gt;='Roof Calculator'!$G$8, 1, 0)</f>
        <v>0</v>
      </c>
      <c r="K2713" s="37">
        <f t="shared" si="763"/>
        <v>44.96</v>
      </c>
      <c r="L2713" s="37">
        <f t="shared" si="764"/>
        <v>0</v>
      </c>
      <c r="M2713" s="37">
        <v>0</v>
      </c>
      <c r="N2713" s="37">
        <f t="shared" si="765"/>
        <v>0</v>
      </c>
      <c r="O2713" s="37">
        <v>0</v>
      </c>
      <c r="P2713" s="37">
        <v>0</v>
      </c>
      <c r="Q2713" s="21">
        <f t="shared" si="766"/>
        <v>39.790999999999997</v>
      </c>
      <c r="R2713" s="21">
        <f t="shared" si="775"/>
        <v>113.12500000000412</v>
      </c>
      <c r="S2713" s="21">
        <f t="shared" si="776"/>
        <v>12.065025926660587</v>
      </c>
      <c r="T2713" s="21">
        <f t="shared" si="767"/>
        <v>86.147999999999996</v>
      </c>
      <c r="U2713" s="37">
        <f>VLOOKUP(Time_Zone, 'LSTM LookUp'!$B$5:$D$8, 3, FALSE)</f>
        <v>-75</v>
      </c>
      <c r="V2713" s="21">
        <f t="shared" si="777"/>
        <v>1.6274566859700446</v>
      </c>
      <c r="W2713" s="21">
        <f t="shared" si="768"/>
        <v>41.554864171492518</v>
      </c>
      <c r="X2713" s="21">
        <f t="shared" si="769"/>
        <v>0</v>
      </c>
      <c r="Y2713" s="21">
        <f t="shared" si="770"/>
        <v>0</v>
      </c>
      <c r="Z2713" s="21">
        <f t="shared" si="778"/>
        <v>0</v>
      </c>
      <c r="AA2713" s="21">
        <f t="shared" si="771"/>
        <v>0</v>
      </c>
      <c r="AB2713" s="21">
        <f t="shared" si="772"/>
        <v>0</v>
      </c>
      <c r="AC2713" s="21">
        <f t="shared" si="773"/>
        <v>0</v>
      </c>
      <c r="AD2713" s="21">
        <f t="shared" si="779"/>
        <v>0</v>
      </c>
      <c r="AE2713" s="21" t="str">
        <f t="shared" si="774"/>
        <v>4/23/4:00</v>
      </c>
    </row>
    <row r="2714" spans="2:31">
      <c r="B2714" s="37">
        <v>4</v>
      </c>
      <c r="C2714" s="38">
        <v>23</v>
      </c>
      <c r="D2714" s="39">
        <v>5</v>
      </c>
      <c r="E2714" s="17">
        <v>6.7</v>
      </c>
      <c r="F2714" s="17">
        <v>0</v>
      </c>
      <c r="G2714" s="17">
        <v>0</v>
      </c>
      <c r="H2714" s="37">
        <f t="shared" si="762"/>
        <v>44.06</v>
      </c>
      <c r="I2714" s="37">
        <f>IF(H2714&lt;'Roof Calculator'!$G$8, 1, 0)</f>
        <v>1</v>
      </c>
      <c r="J2714" s="37">
        <f>IF(H2714&gt;='Roof Calculator'!$G$8, 1, 0)</f>
        <v>0</v>
      </c>
      <c r="K2714" s="37">
        <f t="shared" si="763"/>
        <v>44.06</v>
      </c>
      <c r="L2714" s="37">
        <f t="shared" si="764"/>
        <v>0</v>
      </c>
      <c r="M2714" s="37">
        <v>0</v>
      </c>
      <c r="N2714" s="37">
        <f t="shared" si="765"/>
        <v>0</v>
      </c>
      <c r="O2714" s="37">
        <v>0</v>
      </c>
      <c r="P2714" s="37">
        <v>0</v>
      </c>
      <c r="Q2714" s="21">
        <f t="shared" si="766"/>
        <v>39.790999999999997</v>
      </c>
      <c r="R2714" s="21">
        <f t="shared" si="775"/>
        <v>113.16666666667079</v>
      </c>
      <c r="S2714" s="21">
        <f t="shared" si="776"/>
        <v>12.079253967189505</v>
      </c>
      <c r="T2714" s="21">
        <f t="shared" si="767"/>
        <v>86.147999999999996</v>
      </c>
      <c r="U2714" s="37">
        <f>VLOOKUP(Time_Zone, 'LSTM LookUp'!$B$5:$D$8, 3, FALSE)</f>
        <v>-75</v>
      </c>
      <c r="V2714" s="21">
        <f t="shared" si="777"/>
        <v>1.6357171095992999</v>
      </c>
      <c r="W2714" s="21">
        <f t="shared" si="768"/>
        <v>56.556929277399838</v>
      </c>
      <c r="X2714" s="21">
        <f t="shared" si="769"/>
        <v>0</v>
      </c>
      <c r="Y2714" s="21">
        <f t="shared" si="770"/>
        <v>0</v>
      </c>
      <c r="Z2714" s="21">
        <f t="shared" si="778"/>
        <v>0</v>
      </c>
      <c r="AA2714" s="21">
        <f t="shared" si="771"/>
        <v>0</v>
      </c>
      <c r="AB2714" s="21">
        <f t="shared" si="772"/>
        <v>0</v>
      </c>
      <c r="AC2714" s="21">
        <f t="shared" si="773"/>
        <v>0</v>
      </c>
      <c r="AD2714" s="21">
        <f t="shared" si="779"/>
        <v>0</v>
      </c>
      <c r="AE2714" s="21" t="str">
        <f t="shared" si="774"/>
        <v>4/23/5:00</v>
      </c>
    </row>
    <row r="2715" spans="2:31">
      <c r="B2715" s="37">
        <v>4</v>
      </c>
      <c r="C2715" s="38">
        <v>23</v>
      </c>
      <c r="D2715" s="39">
        <v>6</v>
      </c>
      <c r="E2715" s="17">
        <v>7.2</v>
      </c>
      <c r="F2715" s="17">
        <v>0</v>
      </c>
      <c r="G2715" s="17">
        <v>0</v>
      </c>
      <c r="H2715" s="37">
        <f t="shared" si="762"/>
        <v>44.96</v>
      </c>
      <c r="I2715" s="37">
        <f>IF(H2715&lt;'Roof Calculator'!$G$8, 1, 0)</f>
        <v>1</v>
      </c>
      <c r="J2715" s="37">
        <f>IF(H2715&gt;='Roof Calculator'!$G$8, 1, 0)</f>
        <v>0</v>
      </c>
      <c r="K2715" s="37">
        <f t="shared" si="763"/>
        <v>44.96</v>
      </c>
      <c r="L2715" s="37">
        <f t="shared" si="764"/>
        <v>0</v>
      </c>
      <c r="M2715" s="37">
        <v>0</v>
      </c>
      <c r="N2715" s="37">
        <f t="shared" si="765"/>
        <v>0</v>
      </c>
      <c r="O2715" s="37">
        <v>0</v>
      </c>
      <c r="P2715" s="37">
        <v>0</v>
      </c>
      <c r="Q2715" s="21">
        <f t="shared" si="766"/>
        <v>39.790999999999997</v>
      </c>
      <c r="R2715" s="21">
        <f t="shared" si="775"/>
        <v>113.20833333333746</v>
      </c>
      <c r="S2715" s="21">
        <f t="shared" si="776"/>
        <v>12.093476455510981</v>
      </c>
      <c r="T2715" s="21">
        <f t="shared" si="767"/>
        <v>86.147999999999996</v>
      </c>
      <c r="U2715" s="37">
        <f>VLOOKUP(Time_Zone, 'LSTM LookUp'!$B$5:$D$8, 3, FALSE)</f>
        <v>-75</v>
      </c>
      <c r="V2715" s="21">
        <f t="shared" si="777"/>
        <v>1.6439630647371137</v>
      </c>
      <c r="W2715" s="21">
        <f t="shared" si="768"/>
        <v>71.55899076618428</v>
      </c>
      <c r="X2715" s="21">
        <f t="shared" si="769"/>
        <v>0</v>
      </c>
      <c r="Y2715" s="21">
        <f t="shared" si="770"/>
        <v>0</v>
      </c>
      <c r="Z2715" s="21">
        <f t="shared" si="778"/>
        <v>0</v>
      </c>
      <c r="AA2715" s="21">
        <f t="shared" si="771"/>
        <v>0</v>
      </c>
      <c r="AB2715" s="21">
        <f t="shared" si="772"/>
        <v>0</v>
      </c>
      <c r="AC2715" s="21">
        <f t="shared" si="773"/>
        <v>0</v>
      </c>
      <c r="AD2715" s="21">
        <f t="shared" si="779"/>
        <v>0</v>
      </c>
      <c r="AE2715" s="21" t="str">
        <f t="shared" si="774"/>
        <v>4/23/6:00</v>
      </c>
    </row>
    <row r="2716" spans="2:31">
      <c r="B2716" s="37">
        <v>4</v>
      </c>
      <c r="C2716" s="38">
        <v>23</v>
      </c>
      <c r="D2716" s="39">
        <v>7</v>
      </c>
      <c r="E2716" s="17">
        <v>7.2</v>
      </c>
      <c r="F2716" s="17">
        <v>34</v>
      </c>
      <c r="G2716" s="17">
        <v>59</v>
      </c>
      <c r="H2716" s="37">
        <f t="shared" si="762"/>
        <v>44.96</v>
      </c>
      <c r="I2716" s="37">
        <f>IF(H2716&lt;'Roof Calculator'!$G$8, 1, 0)</f>
        <v>1</v>
      </c>
      <c r="J2716" s="37">
        <f>IF(H2716&gt;='Roof Calculator'!$G$8, 1, 0)</f>
        <v>0</v>
      </c>
      <c r="K2716" s="37">
        <f t="shared" si="763"/>
        <v>44.96</v>
      </c>
      <c r="L2716" s="37">
        <f t="shared" si="764"/>
        <v>0</v>
      </c>
      <c r="M2716" s="37">
        <v>0</v>
      </c>
      <c r="N2716" s="37">
        <f t="shared" si="765"/>
        <v>34</v>
      </c>
      <c r="O2716" s="37">
        <v>0</v>
      </c>
      <c r="P2716" s="37">
        <v>0</v>
      </c>
      <c r="Q2716" s="21">
        <f t="shared" si="766"/>
        <v>39.790999999999997</v>
      </c>
      <c r="R2716" s="21">
        <f t="shared" si="775"/>
        <v>113.25000000000414</v>
      </c>
      <c r="S2716" s="21">
        <f t="shared" si="776"/>
        <v>12.107693384298516</v>
      </c>
      <c r="T2716" s="21">
        <f t="shared" si="767"/>
        <v>86.147999999999996</v>
      </c>
      <c r="U2716" s="37">
        <f>VLOOKUP(Time_Zone, 'LSTM LookUp'!$B$5:$D$8, 3, FALSE)</f>
        <v>-75</v>
      </c>
      <c r="V2716" s="21">
        <f t="shared" si="777"/>
        <v>1.6521945373885236</v>
      </c>
      <c r="W2716" s="21">
        <f t="shared" si="768"/>
        <v>86.561048634347088</v>
      </c>
      <c r="X2716" s="21">
        <f t="shared" si="769"/>
        <v>10.578924853431637</v>
      </c>
      <c r="Y2716" s="21">
        <f t="shared" si="770"/>
        <v>44.578924853431637</v>
      </c>
      <c r="Z2716" s="21">
        <f t="shared" si="778"/>
        <v>14.130740579701667</v>
      </c>
      <c r="AA2716" s="21">
        <f t="shared" si="771"/>
        <v>14.130740579701667</v>
      </c>
      <c r="AB2716" s="21">
        <f t="shared" si="772"/>
        <v>0</v>
      </c>
      <c r="AC2716" s="21">
        <f t="shared" si="773"/>
        <v>0</v>
      </c>
      <c r="AD2716" s="21">
        <f t="shared" si="779"/>
        <v>0</v>
      </c>
      <c r="AE2716" s="21" t="str">
        <f t="shared" si="774"/>
        <v>4/23/7:00</v>
      </c>
    </row>
    <row r="2717" spans="2:31">
      <c r="B2717" s="37">
        <v>4</v>
      </c>
      <c r="C2717" s="38">
        <v>23</v>
      </c>
      <c r="D2717" s="39">
        <v>8</v>
      </c>
      <c r="E2717" s="17">
        <v>10.6</v>
      </c>
      <c r="F2717" s="17">
        <v>70</v>
      </c>
      <c r="G2717" s="17">
        <v>1</v>
      </c>
      <c r="H2717" s="37">
        <f t="shared" si="762"/>
        <v>51.08</v>
      </c>
      <c r="I2717" s="37">
        <f>IF(H2717&lt;'Roof Calculator'!$G$8, 1, 0)</f>
        <v>1</v>
      </c>
      <c r="J2717" s="37">
        <f>IF(H2717&gt;='Roof Calculator'!$G$8, 1, 0)</f>
        <v>0</v>
      </c>
      <c r="K2717" s="37">
        <f t="shared" si="763"/>
        <v>51.08</v>
      </c>
      <c r="L2717" s="37">
        <f t="shared" si="764"/>
        <v>0</v>
      </c>
      <c r="M2717" s="37">
        <v>0</v>
      </c>
      <c r="N2717" s="37">
        <f t="shared" si="765"/>
        <v>70</v>
      </c>
      <c r="O2717" s="37">
        <v>0</v>
      </c>
      <c r="P2717" s="37">
        <v>0</v>
      </c>
      <c r="Q2717" s="21">
        <f t="shared" si="766"/>
        <v>39.790999999999997</v>
      </c>
      <c r="R2717" s="21">
        <f t="shared" si="775"/>
        <v>113.29166666667081</v>
      </c>
      <c r="S2717" s="21">
        <f t="shared" si="776"/>
        <v>12.121904746225558</v>
      </c>
      <c r="T2717" s="21">
        <f t="shared" si="767"/>
        <v>86.147999999999996</v>
      </c>
      <c r="U2717" s="37">
        <f>VLOOKUP(Time_Zone, 'LSTM LookUp'!$B$5:$D$8, 3, FALSE)</f>
        <v>-75</v>
      </c>
      <c r="V2717" s="21">
        <f t="shared" si="777"/>
        <v>1.6604115135940731</v>
      </c>
      <c r="W2717" s="21">
        <f t="shared" si="768"/>
        <v>101.56310287839855</v>
      </c>
      <c r="X2717" s="21">
        <f t="shared" si="769"/>
        <v>-1.6193331240661801E-2</v>
      </c>
      <c r="Y2717" s="21">
        <f t="shared" si="770"/>
        <v>69.983806668759343</v>
      </c>
      <c r="Z2717" s="21">
        <f t="shared" si="778"/>
        <v>22.183644402992094</v>
      </c>
      <c r="AA2717" s="21">
        <f t="shared" si="771"/>
        <v>22.183644402992094</v>
      </c>
      <c r="AB2717" s="21">
        <f t="shared" si="772"/>
        <v>0</v>
      </c>
      <c r="AC2717" s="21">
        <f t="shared" si="773"/>
        <v>0</v>
      </c>
      <c r="AD2717" s="21">
        <f t="shared" si="779"/>
        <v>0</v>
      </c>
      <c r="AE2717" s="21" t="str">
        <f t="shared" si="774"/>
        <v>4/23/8:00</v>
      </c>
    </row>
    <row r="2718" spans="2:31">
      <c r="B2718" s="37">
        <v>4</v>
      </c>
      <c r="C2718" s="38">
        <v>23</v>
      </c>
      <c r="D2718" s="39">
        <v>9</v>
      </c>
      <c r="E2718" s="17">
        <v>13.3</v>
      </c>
      <c r="F2718" s="17">
        <v>218</v>
      </c>
      <c r="G2718" s="17">
        <v>240</v>
      </c>
      <c r="H2718" s="37">
        <f t="shared" si="762"/>
        <v>55.94</v>
      </c>
      <c r="I2718" s="37">
        <f>IF(H2718&lt;'Roof Calculator'!$G$8, 1, 0)</f>
        <v>0</v>
      </c>
      <c r="J2718" s="37">
        <f>IF(H2718&gt;='Roof Calculator'!$G$8, 1, 0)</f>
        <v>1</v>
      </c>
      <c r="K2718" s="37">
        <f t="shared" si="763"/>
        <v>0</v>
      </c>
      <c r="L2718" s="37">
        <f t="shared" si="764"/>
        <v>55.94</v>
      </c>
      <c r="M2718" s="37">
        <v>0</v>
      </c>
      <c r="N2718" s="37">
        <f t="shared" si="765"/>
        <v>218</v>
      </c>
      <c r="O2718" s="37">
        <v>0</v>
      </c>
      <c r="P2718" s="37">
        <v>0</v>
      </c>
      <c r="Q2718" s="21">
        <f t="shared" si="766"/>
        <v>39.790999999999997</v>
      </c>
      <c r="R2718" s="21">
        <f t="shared" si="775"/>
        <v>113.33333333333748</v>
      </c>
      <c r="S2718" s="21">
        <f t="shared" si="776"/>
        <v>12.136110533965486</v>
      </c>
      <c r="T2718" s="21">
        <f t="shared" si="767"/>
        <v>86.147999999999996</v>
      </c>
      <c r="U2718" s="37">
        <f>VLOOKUP(Time_Zone, 'LSTM LookUp'!$B$5:$D$8, 3, FALSE)</f>
        <v>-75</v>
      </c>
      <c r="V2718" s="21">
        <f t="shared" si="777"/>
        <v>1.668613979429856</v>
      </c>
      <c r="W2718" s="21">
        <f t="shared" si="768"/>
        <v>116.56515349485747</v>
      </c>
      <c r="X2718" s="21">
        <f t="shared" si="769"/>
        <v>-48.337249919117461</v>
      </c>
      <c r="Y2718" s="21">
        <f t="shared" si="770"/>
        <v>169.66275008088255</v>
      </c>
      <c r="Z2718" s="21">
        <f t="shared" si="778"/>
        <v>53.780128509473364</v>
      </c>
      <c r="AA2718" s="21">
        <f t="shared" si="771"/>
        <v>0</v>
      </c>
      <c r="AB2718" s="21">
        <f t="shared" si="772"/>
        <v>53.780128509473364</v>
      </c>
      <c r="AC2718" s="21">
        <f t="shared" si="773"/>
        <v>55.94</v>
      </c>
      <c r="AD2718" s="21">
        <f t="shared" si="779"/>
        <v>53.780128509473364</v>
      </c>
      <c r="AE2718" s="21" t="str">
        <f t="shared" si="774"/>
        <v>4/23/9:00</v>
      </c>
    </row>
    <row r="2719" spans="2:31">
      <c r="B2719" s="37">
        <v>4</v>
      </c>
      <c r="C2719" s="38">
        <v>23</v>
      </c>
      <c r="D2719" s="39">
        <v>10</v>
      </c>
      <c r="E2719" s="17">
        <v>13.9</v>
      </c>
      <c r="F2719" s="17">
        <v>298</v>
      </c>
      <c r="G2719" s="17">
        <v>4</v>
      </c>
      <c r="H2719" s="37">
        <f t="shared" si="762"/>
        <v>57.02</v>
      </c>
      <c r="I2719" s="37">
        <f>IF(H2719&lt;'Roof Calculator'!$G$8, 1, 0)</f>
        <v>0</v>
      </c>
      <c r="J2719" s="37">
        <f>IF(H2719&gt;='Roof Calculator'!$G$8, 1, 0)</f>
        <v>1</v>
      </c>
      <c r="K2719" s="37">
        <f t="shared" si="763"/>
        <v>0</v>
      </c>
      <c r="L2719" s="37">
        <f t="shared" si="764"/>
        <v>57.02</v>
      </c>
      <c r="M2719" s="37">
        <v>0</v>
      </c>
      <c r="N2719" s="37">
        <f t="shared" si="765"/>
        <v>298</v>
      </c>
      <c r="O2719" s="37">
        <v>0</v>
      </c>
      <c r="P2719" s="37">
        <v>0</v>
      </c>
      <c r="Q2719" s="21">
        <f t="shared" si="766"/>
        <v>39.790999999999997</v>
      </c>
      <c r="R2719" s="21">
        <f t="shared" si="775"/>
        <v>113.37500000000415</v>
      </c>
      <c r="S2719" s="21">
        <f t="shared" si="776"/>
        <v>12.150310740191635</v>
      </c>
      <c r="T2719" s="21">
        <f t="shared" si="767"/>
        <v>86.147999999999996</v>
      </c>
      <c r="U2719" s="37">
        <f>VLOOKUP(Time_Zone, 'LSTM LookUp'!$B$5:$D$8, 3, FALSE)</f>
        <v>-75</v>
      </c>
      <c r="V2719" s="21">
        <f t="shared" si="777"/>
        <v>1.6768019210075331</v>
      </c>
      <c r="W2719" s="21">
        <f t="shared" si="768"/>
        <v>131.5672004802519</v>
      </c>
      <c r="X2719" s="21">
        <f t="shared" si="769"/>
        <v>-1.454790745759281</v>
      </c>
      <c r="Y2719" s="21">
        <f t="shared" si="770"/>
        <v>296.54520925424072</v>
      </c>
      <c r="Z2719" s="21">
        <f t="shared" si="778"/>
        <v>93.999651985829558</v>
      </c>
      <c r="AA2719" s="21">
        <f t="shared" si="771"/>
        <v>0</v>
      </c>
      <c r="AB2719" s="21">
        <f t="shared" si="772"/>
        <v>93.999651985829558</v>
      </c>
      <c r="AC2719" s="21">
        <f t="shared" si="773"/>
        <v>57.02</v>
      </c>
      <c r="AD2719" s="21">
        <f t="shared" si="779"/>
        <v>93.999651985829558</v>
      </c>
      <c r="AE2719" s="21" t="str">
        <f t="shared" si="774"/>
        <v>4/23/10:00</v>
      </c>
    </row>
    <row r="2720" spans="2:31">
      <c r="B2720" s="37">
        <v>4</v>
      </c>
      <c r="C2720" s="38">
        <v>23</v>
      </c>
      <c r="D2720" s="39">
        <v>11</v>
      </c>
      <c r="E2720" s="17">
        <v>15</v>
      </c>
      <c r="F2720" s="17">
        <v>296</v>
      </c>
      <c r="G2720" s="17">
        <v>4</v>
      </c>
      <c r="H2720" s="37">
        <f t="shared" si="762"/>
        <v>59</v>
      </c>
      <c r="I2720" s="37">
        <f>IF(H2720&lt;'Roof Calculator'!$G$8, 1, 0)</f>
        <v>0</v>
      </c>
      <c r="J2720" s="37">
        <f>IF(H2720&gt;='Roof Calculator'!$G$8, 1, 0)</f>
        <v>1</v>
      </c>
      <c r="K2720" s="37">
        <f t="shared" si="763"/>
        <v>0</v>
      </c>
      <c r="L2720" s="37">
        <f t="shared" si="764"/>
        <v>59</v>
      </c>
      <c r="M2720" s="37">
        <v>0</v>
      </c>
      <c r="N2720" s="37">
        <f t="shared" si="765"/>
        <v>296</v>
      </c>
      <c r="O2720" s="37">
        <v>0</v>
      </c>
      <c r="P2720" s="37">
        <v>0</v>
      </c>
      <c r="Q2720" s="21">
        <f t="shared" si="766"/>
        <v>39.790999999999997</v>
      </c>
      <c r="R2720" s="21">
        <f t="shared" si="775"/>
        <v>113.41666666667082</v>
      </c>
      <c r="S2720" s="21">
        <f t="shared" si="776"/>
        <v>12.164505357577271</v>
      </c>
      <c r="T2720" s="21">
        <f t="shared" si="767"/>
        <v>86.147999999999996</v>
      </c>
      <c r="U2720" s="37">
        <f>VLOOKUP(Time_Zone, 'LSTM LookUp'!$B$5:$D$8, 3, FALSE)</f>
        <v>-75</v>
      </c>
      <c r="V2720" s="21">
        <f t="shared" si="777"/>
        <v>1.6849753244743477</v>
      </c>
      <c r="W2720" s="21">
        <f t="shared" si="768"/>
        <v>146.56924383111854</v>
      </c>
      <c r="X2720" s="21">
        <f t="shared" si="769"/>
        <v>-1.9680010590043659</v>
      </c>
      <c r="Y2720" s="21">
        <f t="shared" si="770"/>
        <v>294.03199894099561</v>
      </c>
      <c r="Z2720" s="21">
        <f t="shared" si="778"/>
        <v>93.203008211322654</v>
      </c>
      <c r="AA2720" s="21">
        <f t="shared" si="771"/>
        <v>0</v>
      </c>
      <c r="AB2720" s="21">
        <f t="shared" si="772"/>
        <v>93.203008211322654</v>
      </c>
      <c r="AC2720" s="21">
        <f t="shared" si="773"/>
        <v>59</v>
      </c>
      <c r="AD2720" s="21">
        <f t="shared" si="779"/>
        <v>93.203008211322654</v>
      </c>
      <c r="AE2720" s="21" t="str">
        <f t="shared" si="774"/>
        <v>4/23/11:00</v>
      </c>
    </row>
    <row r="2721" spans="2:31">
      <c r="B2721" s="37">
        <v>4</v>
      </c>
      <c r="C2721" s="38">
        <v>23</v>
      </c>
      <c r="D2721" s="39">
        <v>12</v>
      </c>
      <c r="E2721" s="17">
        <v>13.9</v>
      </c>
      <c r="F2721" s="17">
        <v>420</v>
      </c>
      <c r="G2721" s="17">
        <v>11</v>
      </c>
      <c r="H2721" s="37">
        <f t="shared" si="762"/>
        <v>57.02</v>
      </c>
      <c r="I2721" s="37">
        <f>IF(H2721&lt;'Roof Calculator'!$G$8, 1, 0)</f>
        <v>0</v>
      </c>
      <c r="J2721" s="37">
        <f>IF(H2721&gt;='Roof Calculator'!$G$8, 1, 0)</f>
        <v>1</v>
      </c>
      <c r="K2721" s="37">
        <f t="shared" si="763"/>
        <v>0</v>
      </c>
      <c r="L2721" s="37">
        <f t="shared" si="764"/>
        <v>57.02</v>
      </c>
      <c r="M2721" s="37">
        <v>0</v>
      </c>
      <c r="N2721" s="37">
        <f t="shared" si="765"/>
        <v>420</v>
      </c>
      <c r="O2721" s="37">
        <v>0</v>
      </c>
      <c r="P2721" s="37">
        <v>0</v>
      </c>
      <c r="Q2721" s="21">
        <f t="shared" si="766"/>
        <v>39.790999999999997</v>
      </c>
      <c r="R2721" s="21">
        <f t="shared" si="775"/>
        <v>113.45833333333749</v>
      </c>
      <c r="S2721" s="21">
        <f t="shared" si="776"/>
        <v>12.178694378795608</v>
      </c>
      <c r="T2721" s="21">
        <f t="shared" si="767"/>
        <v>86.147999999999996</v>
      </c>
      <c r="U2721" s="37">
        <f>VLOOKUP(Time_Zone, 'LSTM LookUp'!$B$5:$D$8, 3, FALSE)</f>
        <v>-75</v>
      </c>
      <c r="V2721" s="21">
        <f t="shared" si="777"/>
        <v>1.6931341760131751</v>
      </c>
      <c r="W2721" s="21">
        <f t="shared" si="768"/>
        <v>161.57128354400331</v>
      </c>
      <c r="X2721" s="21">
        <f t="shared" si="769"/>
        <v>-6.3531655687734672</v>
      </c>
      <c r="Y2721" s="21">
        <f t="shared" si="770"/>
        <v>413.64683443122652</v>
      </c>
      <c r="Z2721" s="21">
        <f t="shared" si="778"/>
        <v>131.11882191372584</v>
      </c>
      <c r="AA2721" s="21">
        <f t="shared" si="771"/>
        <v>0</v>
      </c>
      <c r="AB2721" s="21">
        <f t="shared" si="772"/>
        <v>131.11882191372584</v>
      </c>
      <c r="AC2721" s="21">
        <f t="shared" si="773"/>
        <v>57.02</v>
      </c>
      <c r="AD2721" s="21">
        <f t="shared" si="779"/>
        <v>131.11882191372584</v>
      </c>
      <c r="AE2721" s="21" t="str">
        <f t="shared" si="774"/>
        <v>4/23/12:00</v>
      </c>
    </row>
    <row r="2722" spans="2:31">
      <c r="B2722" s="37">
        <v>4</v>
      </c>
      <c r="C2722" s="38">
        <v>23</v>
      </c>
      <c r="D2722" s="39">
        <v>13</v>
      </c>
      <c r="E2722" s="17">
        <v>12.8</v>
      </c>
      <c r="F2722" s="17">
        <v>199</v>
      </c>
      <c r="G2722" s="17">
        <v>4</v>
      </c>
      <c r="H2722" s="37">
        <f t="shared" si="762"/>
        <v>55.04</v>
      </c>
      <c r="I2722" s="37">
        <f>IF(H2722&lt;'Roof Calculator'!$G$8, 1, 0)</f>
        <v>0</v>
      </c>
      <c r="J2722" s="37">
        <f>IF(H2722&gt;='Roof Calculator'!$G$8, 1, 0)</f>
        <v>1</v>
      </c>
      <c r="K2722" s="37">
        <f t="shared" si="763"/>
        <v>0</v>
      </c>
      <c r="L2722" s="37">
        <f t="shared" si="764"/>
        <v>55.04</v>
      </c>
      <c r="M2722" s="37">
        <v>0</v>
      </c>
      <c r="N2722" s="37">
        <f t="shared" si="765"/>
        <v>199</v>
      </c>
      <c r="O2722" s="37">
        <v>0</v>
      </c>
      <c r="P2722" s="37">
        <v>0</v>
      </c>
      <c r="Q2722" s="21">
        <f t="shared" si="766"/>
        <v>39.790999999999997</v>
      </c>
      <c r="R2722" s="21">
        <f t="shared" si="775"/>
        <v>113.50000000000416</v>
      </c>
      <c r="S2722" s="21">
        <f t="shared" si="776"/>
        <v>12.192877796519833</v>
      </c>
      <c r="T2722" s="21">
        <f t="shared" si="767"/>
        <v>86.147999999999996</v>
      </c>
      <c r="U2722" s="37">
        <f>VLOOKUP(Time_Zone, 'LSTM LookUp'!$B$5:$D$8, 3, FALSE)</f>
        <v>-75</v>
      </c>
      <c r="V2722" s="21">
        <f t="shared" si="777"/>
        <v>1.7012784618425338</v>
      </c>
      <c r="W2722" s="21">
        <f t="shared" si="768"/>
        <v>176.57331961546066</v>
      </c>
      <c r="X2722" s="21">
        <f t="shared" si="769"/>
        <v>-2.4581615361384177</v>
      </c>
      <c r="Y2722" s="21">
        <f t="shared" si="770"/>
        <v>196.54183846386158</v>
      </c>
      <c r="Z2722" s="21">
        <f t="shared" si="778"/>
        <v>62.30033006676846</v>
      </c>
      <c r="AA2722" s="21">
        <f t="shared" si="771"/>
        <v>0</v>
      </c>
      <c r="AB2722" s="21">
        <f t="shared" si="772"/>
        <v>62.30033006676846</v>
      </c>
      <c r="AC2722" s="21">
        <f t="shared" si="773"/>
        <v>55.04</v>
      </c>
      <c r="AD2722" s="21">
        <f t="shared" si="779"/>
        <v>62.30033006676846</v>
      </c>
      <c r="AE2722" s="21" t="str">
        <f t="shared" si="774"/>
        <v>4/23/13:00</v>
      </c>
    </row>
    <row r="2723" spans="2:31">
      <c r="B2723" s="37">
        <v>4</v>
      </c>
      <c r="C2723" s="38">
        <v>23</v>
      </c>
      <c r="D2723" s="39">
        <v>14</v>
      </c>
      <c r="E2723" s="17">
        <v>13.9</v>
      </c>
      <c r="F2723" s="17">
        <v>317</v>
      </c>
      <c r="G2723" s="17">
        <v>2</v>
      </c>
      <c r="H2723" s="37">
        <f t="shared" si="762"/>
        <v>57.02</v>
      </c>
      <c r="I2723" s="37">
        <f>IF(H2723&lt;'Roof Calculator'!$G$8, 1, 0)</f>
        <v>0</v>
      </c>
      <c r="J2723" s="37">
        <f>IF(H2723&gt;='Roof Calculator'!$G$8, 1, 0)</f>
        <v>1</v>
      </c>
      <c r="K2723" s="37">
        <f t="shared" si="763"/>
        <v>0</v>
      </c>
      <c r="L2723" s="37">
        <f t="shared" si="764"/>
        <v>57.02</v>
      </c>
      <c r="M2723" s="37">
        <v>0</v>
      </c>
      <c r="N2723" s="37">
        <f t="shared" si="765"/>
        <v>317</v>
      </c>
      <c r="O2723" s="37">
        <v>0</v>
      </c>
      <c r="P2723" s="37">
        <v>0</v>
      </c>
      <c r="Q2723" s="21">
        <f t="shared" si="766"/>
        <v>39.790999999999997</v>
      </c>
      <c r="R2723" s="21">
        <f t="shared" si="775"/>
        <v>113.54166666667084</v>
      </c>
      <c r="S2723" s="21">
        <f t="shared" si="776"/>
        <v>12.207055603423056</v>
      </c>
      <c r="T2723" s="21">
        <f t="shared" si="767"/>
        <v>86.147999999999996</v>
      </c>
      <c r="U2723" s="37">
        <f>VLOOKUP(Time_Zone, 'LSTM LookUp'!$B$5:$D$8, 3, FALSE)</f>
        <v>-75</v>
      </c>
      <c r="V2723" s="21">
        <f t="shared" si="777"/>
        <v>1.709408168216624</v>
      </c>
      <c r="W2723" s="21">
        <f t="shared" si="768"/>
        <v>191.57535204205419</v>
      </c>
      <c r="X2723" s="21">
        <f t="shared" si="769"/>
        <v>-1.2008278086659674</v>
      </c>
      <c r="Y2723" s="21">
        <f t="shared" si="770"/>
        <v>315.79917219133404</v>
      </c>
      <c r="Z2723" s="21">
        <f t="shared" si="778"/>
        <v>100.10282195436936</v>
      </c>
      <c r="AA2723" s="21">
        <f t="shared" si="771"/>
        <v>0</v>
      </c>
      <c r="AB2723" s="21">
        <f t="shared" si="772"/>
        <v>100.10282195436936</v>
      </c>
      <c r="AC2723" s="21">
        <f t="shared" si="773"/>
        <v>57.02</v>
      </c>
      <c r="AD2723" s="21">
        <f t="shared" si="779"/>
        <v>100.10282195436936</v>
      </c>
      <c r="AE2723" s="21" t="str">
        <f t="shared" si="774"/>
        <v>4/23/14:00</v>
      </c>
    </row>
    <row r="2724" spans="2:31">
      <c r="B2724" s="37">
        <v>4</v>
      </c>
      <c r="C2724" s="38">
        <v>23</v>
      </c>
      <c r="D2724" s="39">
        <v>15</v>
      </c>
      <c r="E2724" s="17">
        <v>14.4</v>
      </c>
      <c r="F2724" s="17">
        <v>365</v>
      </c>
      <c r="G2724" s="17">
        <v>192</v>
      </c>
      <c r="H2724" s="37">
        <f t="shared" si="762"/>
        <v>57.92</v>
      </c>
      <c r="I2724" s="37">
        <f>IF(H2724&lt;'Roof Calculator'!$G$8, 1, 0)</f>
        <v>0</v>
      </c>
      <c r="J2724" s="37">
        <f>IF(H2724&gt;='Roof Calculator'!$G$8, 1, 0)</f>
        <v>1</v>
      </c>
      <c r="K2724" s="37">
        <f t="shared" si="763"/>
        <v>0</v>
      </c>
      <c r="L2724" s="37">
        <f t="shared" si="764"/>
        <v>57.92</v>
      </c>
      <c r="M2724" s="37">
        <v>0</v>
      </c>
      <c r="N2724" s="37">
        <f t="shared" si="765"/>
        <v>365</v>
      </c>
      <c r="O2724" s="37">
        <v>0</v>
      </c>
      <c r="P2724" s="37">
        <v>0</v>
      </c>
      <c r="Q2724" s="21">
        <f t="shared" si="766"/>
        <v>39.790999999999997</v>
      </c>
      <c r="R2724" s="21">
        <f t="shared" si="775"/>
        <v>113.58333333333751</v>
      </c>
      <c r="S2724" s="21">
        <f t="shared" si="776"/>
        <v>12.221227792178366</v>
      </c>
      <c r="T2724" s="21">
        <f t="shared" si="767"/>
        <v>86.147999999999996</v>
      </c>
      <c r="U2724" s="37">
        <f>VLOOKUP(Time_Zone, 'LSTM LookUp'!$B$5:$D$8, 3, FALSE)</f>
        <v>-75</v>
      </c>
      <c r="V2724" s="21">
        <f t="shared" si="777"/>
        <v>1.7175232814253361</v>
      </c>
      <c r="W2724" s="21">
        <f t="shared" si="768"/>
        <v>206.57738082035635</v>
      </c>
      <c r="X2724" s="21">
        <f t="shared" si="769"/>
        <v>-102.93867398334122</v>
      </c>
      <c r="Y2724" s="21">
        <f t="shared" si="770"/>
        <v>262.06132601665877</v>
      </c>
      <c r="Z2724" s="21">
        <f t="shared" si="778"/>
        <v>83.0688632821293</v>
      </c>
      <c r="AA2724" s="21">
        <f t="shared" si="771"/>
        <v>0</v>
      </c>
      <c r="AB2724" s="21">
        <f t="shared" si="772"/>
        <v>83.0688632821293</v>
      </c>
      <c r="AC2724" s="21">
        <f t="shared" si="773"/>
        <v>57.92</v>
      </c>
      <c r="AD2724" s="21">
        <f t="shared" si="779"/>
        <v>83.0688632821293</v>
      </c>
      <c r="AE2724" s="21" t="str">
        <f t="shared" si="774"/>
        <v>4/23/15:00</v>
      </c>
    </row>
    <row r="2725" spans="2:31">
      <c r="B2725" s="37">
        <v>4</v>
      </c>
      <c r="C2725" s="38">
        <v>23</v>
      </c>
      <c r="D2725" s="39">
        <v>16</v>
      </c>
      <c r="E2725" s="17">
        <v>15</v>
      </c>
      <c r="F2725" s="17">
        <v>292</v>
      </c>
      <c r="G2725" s="17">
        <v>273</v>
      </c>
      <c r="H2725" s="37">
        <f t="shared" si="762"/>
        <v>59</v>
      </c>
      <c r="I2725" s="37">
        <f>IF(H2725&lt;'Roof Calculator'!$G$8, 1, 0)</f>
        <v>0</v>
      </c>
      <c r="J2725" s="37">
        <f>IF(H2725&gt;='Roof Calculator'!$G$8, 1, 0)</f>
        <v>1</v>
      </c>
      <c r="K2725" s="37">
        <f t="shared" si="763"/>
        <v>0</v>
      </c>
      <c r="L2725" s="37">
        <f t="shared" si="764"/>
        <v>59</v>
      </c>
      <c r="M2725" s="37">
        <v>0</v>
      </c>
      <c r="N2725" s="37">
        <f t="shared" si="765"/>
        <v>292</v>
      </c>
      <c r="O2725" s="37">
        <v>0</v>
      </c>
      <c r="P2725" s="37">
        <v>0</v>
      </c>
      <c r="Q2725" s="21">
        <f t="shared" si="766"/>
        <v>39.790999999999997</v>
      </c>
      <c r="R2725" s="21">
        <f t="shared" si="775"/>
        <v>113.62500000000418</v>
      </c>
      <c r="S2725" s="21">
        <f t="shared" si="776"/>
        <v>12.235394355458798</v>
      </c>
      <c r="T2725" s="21">
        <f t="shared" si="767"/>
        <v>86.147999999999996</v>
      </c>
      <c r="U2725" s="37">
        <f>VLOOKUP(Time_Zone, 'LSTM LookUp'!$B$5:$D$8, 3, FALSE)</f>
        <v>-75</v>
      </c>
      <c r="V2725" s="21">
        <f t="shared" si="777"/>
        <v>1.7256237877942977</v>
      </c>
      <c r="W2725" s="21">
        <f t="shared" si="768"/>
        <v>221.57940594694858</v>
      </c>
      <c r="X2725" s="21">
        <f t="shared" si="769"/>
        <v>-116.32297838772378</v>
      </c>
      <c r="Y2725" s="21">
        <f t="shared" si="770"/>
        <v>175.67702161227623</v>
      </c>
      <c r="Z2725" s="21">
        <f t="shared" si="778"/>
        <v>55.686547541906961</v>
      </c>
      <c r="AA2725" s="21">
        <f t="shared" si="771"/>
        <v>0</v>
      </c>
      <c r="AB2725" s="21">
        <f t="shared" si="772"/>
        <v>55.686547541906961</v>
      </c>
      <c r="AC2725" s="21">
        <f t="shared" si="773"/>
        <v>59</v>
      </c>
      <c r="AD2725" s="21">
        <f t="shared" si="779"/>
        <v>55.686547541906961</v>
      </c>
      <c r="AE2725" s="21" t="str">
        <f t="shared" si="774"/>
        <v>4/23/16:00</v>
      </c>
    </row>
    <row r="2726" spans="2:31">
      <c r="B2726" s="37">
        <v>4</v>
      </c>
      <c r="C2726" s="38">
        <v>23</v>
      </c>
      <c r="D2726" s="39">
        <v>17</v>
      </c>
      <c r="E2726" s="17">
        <v>13.9</v>
      </c>
      <c r="F2726" s="17">
        <v>232</v>
      </c>
      <c r="G2726" s="17">
        <v>67</v>
      </c>
      <c r="H2726" s="37">
        <f t="shared" si="762"/>
        <v>57.02</v>
      </c>
      <c r="I2726" s="37">
        <f>IF(H2726&lt;'Roof Calculator'!$G$8, 1, 0)</f>
        <v>0</v>
      </c>
      <c r="J2726" s="37">
        <f>IF(H2726&gt;='Roof Calculator'!$G$8, 1, 0)</f>
        <v>1</v>
      </c>
      <c r="K2726" s="37">
        <f t="shared" si="763"/>
        <v>0</v>
      </c>
      <c r="L2726" s="37">
        <f t="shared" si="764"/>
        <v>57.02</v>
      </c>
      <c r="M2726" s="37">
        <v>0</v>
      </c>
      <c r="N2726" s="37">
        <f t="shared" si="765"/>
        <v>232</v>
      </c>
      <c r="O2726" s="37">
        <v>0</v>
      </c>
      <c r="P2726" s="37">
        <v>0</v>
      </c>
      <c r="Q2726" s="21">
        <f t="shared" si="766"/>
        <v>39.790999999999997</v>
      </c>
      <c r="R2726" s="21">
        <f t="shared" si="775"/>
        <v>113.66666666667085</v>
      </c>
      <c r="S2726" s="21">
        <f t="shared" si="776"/>
        <v>12.24955528593736</v>
      </c>
      <c r="T2726" s="21">
        <f t="shared" si="767"/>
        <v>86.147999999999996</v>
      </c>
      <c r="U2726" s="37">
        <f>VLOOKUP(Time_Zone, 'LSTM LookUp'!$B$5:$D$8, 3, FALSE)</f>
        <v>-75</v>
      </c>
      <c r="V2726" s="21">
        <f t="shared" si="777"/>
        <v>1.7337096736848889</v>
      </c>
      <c r="W2726" s="21">
        <f t="shared" si="768"/>
        <v>236.58142741842119</v>
      </c>
      <c r="X2726" s="21">
        <f t="shared" si="769"/>
        <v>-18.610401179578929</v>
      </c>
      <c r="Y2726" s="21">
        <f t="shared" si="770"/>
        <v>213.38959882042107</v>
      </c>
      <c r="Z2726" s="21">
        <f t="shared" si="778"/>
        <v>67.640775843113786</v>
      </c>
      <c r="AA2726" s="21">
        <f t="shared" si="771"/>
        <v>0</v>
      </c>
      <c r="AB2726" s="21">
        <f t="shared" si="772"/>
        <v>67.640775843113786</v>
      </c>
      <c r="AC2726" s="21">
        <f t="shared" si="773"/>
        <v>57.02</v>
      </c>
      <c r="AD2726" s="21">
        <f t="shared" si="779"/>
        <v>67.640775843113786</v>
      </c>
      <c r="AE2726" s="21" t="str">
        <f t="shared" si="774"/>
        <v>4/23/17:00</v>
      </c>
    </row>
    <row r="2727" spans="2:31">
      <c r="B2727" s="37">
        <v>4</v>
      </c>
      <c r="C2727" s="38">
        <v>23</v>
      </c>
      <c r="D2727" s="39">
        <v>18</v>
      </c>
      <c r="E2727" s="17">
        <v>13.3</v>
      </c>
      <c r="F2727" s="17">
        <v>190</v>
      </c>
      <c r="G2727" s="17">
        <v>56</v>
      </c>
      <c r="H2727" s="37">
        <f t="shared" si="762"/>
        <v>55.94</v>
      </c>
      <c r="I2727" s="37">
        <f>IF(H2727&lt;'Roof Calculator'!$G$8, 1, 0)</f>
        <v>0</v>
      </c>
      <c r="J2727" s="37">
        <f>IF(H2727&gt;='Roof Calculator'!$G$8, 1, 0)</f>
        <v>1</v>
      </c>
      <c r="K2727" s="37">
        <f t="shared" si="763"/>
        <v>0</v>
      </c>
      <c r="L2727" s="37">
        <f t="shared" si="764"/>
        <v>55.94</v>
      </c>
      <c r="M2727" s="37">
        <v>0</v>
      </c>
      <c r="N2727" s="37">
        <f t="shared" si="765"/>
        <v>190</v>
      </c>
      <c r="O2727" s="37">
        <v>0</v>
      </c>
      <c r="P2727" s="37">
        <v>0</v>
      </c>
      <c r="Q2727" s="21">
        <f t="shared" si="766"/>
        <v>39.790999999999997</v>
      </c>
      <c r="R2727" s="21">
        <f t="shared" si="775"/>
        <v>113.70833333333752</v>
      </c>
      <c r="S2727" s="21">
        <f t="shared" si="776"/>
        <v>12.263710576287025</v>
      </c>
      <c r="T2727" s="21">
        <f t="shared" si="767"/>
        <v>86.147999999999996</v>
      </c>
      <c r="U2727" s="37">
        <f>VLOOKUP(Time_Zone, 'LSTM LookUp'!$B$5:$D$8, 3, FALSE)</f>
        <v>-75</v>
      </c>
      <c r="V2727" s="21">
        <f t="shared" si="777"/>
        <v>1.7417809254942704</v>
      </c>
      <c r="W2727" s="21">
        <f t="shared" si="768"/>
        <v>251.58344523137356</v>
      </c>
      <c r="X2727" s="21">
        <f t="shared" si="769"/>
        <v>-5.671109923642172</v>
      </c>
      <c r="Y2727" s="21">
        <f t="shared" si="770"/>
        <v>184.32889007635782</v>
      </c>
      <c r="Z2727" s="21">
        <f t="shared" si="778"/>
        <v>58.429038734720635</v>
      </c>
      <c r="AA2727" s="21">
        <f t="shared" si="771"/>
        <v>0</v>
      </c>
      <c r="AB2727" s="21">
        <f t="shared" si="772"/>
        <v>58.429038734720635</v>
      </c>
      <c r="AC2727" s="21">
        <f t="shared" si="773"/>
        <v>55.94</v>
      </c>
      <c r="AD2727" s="21">
        <f t="shared" si="779"/>
        <v>58.429038734720635</v>
      </c>
      <c r="AE2727" s="21" t="str">
        <f t="shared" si="774"/>
        <v>4/23/18:00</v>
      </c>
    </row>
    <row r="2728" spans="2:31">
      <c r="B2728" s="37">
        <v>4</v>
      </c>
      <c r="C2728" s="38">
        <v>23</v>
      </c>
      <c r="D2728" s="39">
        <v>19</v>
      </c>
      <c r="E2728" s="17">
        <v>12.8</v>
      </c>
      <c r="F2728" s="17">
        <v>66</v>
      </c>
      <c r="G2728" s="17">
        <v>57</v>
      </c>
      <c r="H2728" s="37">
        <f t="shared" si="762"/>
        <v>55.04</v>
      </c>
      <c r="I2728" s="37">
        <f>IF(H2728&lt;'Roof Calculator'!$G$8, 1, 0)</f>
        <v>0</v>
      </c>
      <c r="J2728" s="37">
        <f>IF(H2728&gt;='Roof Calculator'!$G$8, 1, 0)</f>
        <v>1</v>
      </c>
      <c r="K2728" s="37">
        <f t="shared" si="763"/>
        <v>0</v>
      </c>
      <c r="L2728" s="37">
        <f t="shared" si="764"/>
        <v>55.04</v>
      </c>
      <c r="M2728" s="37">
        <v>0</v>
      </c>
      <c r="N2728" s="37">
        <f t="shared" si="765"/>
        <v>66</v>
      </c>
      <c r="O2728" s="37">
        <v>0</v>
      </c>
      <c r="P2728" s="37">
        <v>0</v>
      </c>
      <c r="Q2728" s="21">
        <f t="shared" si="766"/>
        <v>39.790999999999997</v>
      </c>
      <c r="R2728" s="21">
        <f t="shared" si="775"/>
        <v>113.75000000000419</v>
      </c>
      <c r="S2728" s="21">
        <f t="shared" si="776"/>
        <v>12.277860219180733</v>
      </c>
      <c r="T2728" s="21">
        <f t="shared" si="767"/>
        <v>86.147999999999996</v>
      </c>
      <c r="U2728" s="37">
        <f>VLOOKUP(Time_Zone, 'LSTM LookUp'!$B$5:$D$8, 3, FALSE)</f>
        <v>-75</v>
      </c>
      <c r="V2728" s="21">
        <f t="shared" si="777"/>
        <v>1.7498375296554103</v>
      </c>
      <c r="W2728" s="21">
        <f t="shared" si="768"/>
        <v>266.58545938241383</v>
      </c>
      <c r="X2728" s="21">
        <f t="shared" si="769"/>
        <v>5.208516520075265</v>
      </c>
      <c r="Y2728" s="21">
        <f t="shared" si="770"/>
        <v>71.208516520075264</v>
      </c>
      <c r="Z2728" s="21">
        <f t="shared" si="778"/>
        <v>22.571856035534822</v>
      </c>
      <c r="AA2728" s="21">
        <f t="shared" si="771"/>
        <v>0</v>
      </c>
      <c r="AB2728" s="21">
        <f t="shared" si="772"/>
        <v>22.571856035534822</v>
      </c>
      <c r="AC2728" s="21">
        <f t="shared" si="773"/>
        <v>55.04</v>
      </c>
      <c r="AD2728" s="21">
        <f t="shared" si="779"/>
        <v>22.571856035534822</v>
      </c>
      <c r="AE2728" s="21" t="str">
        <f t="shared" si="774"/>
        <v>4/23/19:00</v>
      </c>
    </row>
    <row r="2729" spans="2:31">
      <c r="B2729" s="37">
        <v>4</v>
      </c>
      <c r="C2729" s="38">
        <v>23</v>
      </c>
      <c r="D2729" s="39">
        <v>20</v>
      </c>
      <c r="E2729" s="17">
        <v>11.7</v>
      </c>
      <c r="F2729" s="17">
        <v>14</v>
      </c>
      <c r="G2729" s="17">
        <v>1</v>
      </c>
      <c r="H2729" s="37">
        <f t="shared" si="762"/>
        <v>53.06</v>
      </c>
      <c r="I2729" s="37">
        <f>IF(H2729&lt;'Roof Calculator'!$G$8, 1, 0)</f>
        <v>1</v>
      </c>
      <c r="J2729" s="37">
        <f>IF(H2729&gt;='Roof Calculator'!$G$8, 1, 0)</f>
        <v>0</v>
      </c>
      <c r="K2729" s="37">
        <f t="shared" si="763"/>
        <v>53.06</v>
      </c>
      <c r="L2729" s="37">
        <f t="shared" si="764"/>
        <v>0</v>
      </c>
      <c r="M2729" s="37">
        <v>0</v>
      </c>
      <c r="N2729" s="37">
        <f t="shared" si="765"/>
        <v>14</v>
      </c>
      <c r="O2729" s="37">
        <v>0</v>
      </c>
      <c r="P2729" s="37">
        <v>0</v>
      </c>
      <c r="Q2729" s="21">
        <f t="shared" si="766"/>
        <v>39.790999999999997</v>
      </c>
      <c r="R2729" s="21">
        <f t="shared" si="775"/>
        <v>113.79166666667086</v>
      </c>
      <c r="S2729" s="21">
        <f t="shared" si="776"/>
        <v>12.292004207291383</v>
      </c>
      <c r="T2729" s="21">
        <f t="shared" si="767"/>
        <v>86.147999999999996</v>
      </c>
      <c r="U2729" s="37">
        <f>VLOOKUP(Time_Zone, 'LSTM LookUp'!$B$5:$D$8, 3, FALSE)</f>
        <v>-75</v>
      </c>
      <c r="V2729" s="21">
        <f t="shared" si="777"/>
        <v>1.7578794726371136</v>
      </c>
      <c r="W2729" s="21">
        <f t="shared" si="768"/>
        <v>281.5874698681593</v>
      </c>
      <c r="X2729" s="21">
        <f t="shared" si="769"/>
        <v>0.2870520916651238</v>
      </c>
      <c r="Y2729" s="21">
        <f t="shared" si="770"/>
        <v>14.287052091665124</v>
      </c>
      <c r="Z2729" s="21">
        <f t="shared" si="778"/>
        <v>4.5287459807470647</v>
      </c>
      <c r="AA2729" s="21">
        <f t="shared" si="771"/>
        <v>4.5287459807470647</v>
      </c>
      <c r="AB2729" s="21">
        <f t="shared" si="772"/>
        <v>0</v>
      </c>
      <c r="AC2729" s="21">
        <f t="shared" si="773"/>
        <v>0</v>
      </c>
      <c r="AD2729" s="21">
        <f t="shared" si="779"/>
        <v>0</v>
      </c>
      <c r="AE2729" s="21" t="str">
        <f t="shared" si="774"/>
        <v>4/23/20:00</v>
      </c>
    </row>
    <row r="2730" spans="2:31">
      <c r="B2730" s="37">
        <v>4</v>
      </c>
      <c r="C2730" s="38">
        <v>23</v>
      </c>
      <c r="D2730" s="39">
        <v>21</v>
      </c>
      <c r="E2730" s="17">
        <v>10</v>
      </c>
      <c r="F2730" s="17">
        <v>0</v>
      </c>
      <c r="G2730" s="17">
        <v>0</v>
      </c>
      <c r="H2730" s="37">
        <f t="shared" si="762"/>
        <v>50</v>
      </c>
      <c r="I2730" s="37">
        <f>IF(H2730&lt;'Roof Calculator'!$G$8, 1, 0)</f>
        <v>1</v>
      </c>
      <c r="J2730" s="37">
        <f>IF(H2730&gt;='Roof Calculator'!$G$8, 1, 0)</f>
        <v>0</v>
      </c>
      <c r="K2730" s="37">
        <f t="shared" si="763"/>
        <v>50</v>
      </c>
      <c r="L2730" s="37">
        <f t="shared" si="764"/>
        <v>0</v>
      </c>
      <c r="M2730" s="37">
        <v>0</v>
      </c>
      <c r="N2730" s="37">
        <f t="shared" si="765"/>
        <v>0</v>
      </c>
      <c r="O2730" s="37">
        <v>0</v>
      </c>
      <c r="P2730" s="37">
        <v>0</v>
      </c>
      <c r="Q2730" s="21">
        <f t="shared" si="766"/>
        <v>39.790999999999997</v>
      </c>
      <c r="R2730" s="21">
        <f t="shared" si="775"/>
        <v>113.83333333333754</v>
      </c>
      <c r="S2730" s="21">
        <f t="shared" si="776"/>
        <v>12.306142533291878</v>
      </c>
      <c r="T2730" s="21">
        <f t="shared" si="767"/>
        <v>86.147999999999996</v>
      </c>
      <c r="U2730" s="37">
        <f>VLOOKUP(Time_Zone, 'LSTM LookUp'!$B$5:$D$8, 3, FALSE)</f>
        <v>-75</v>
      </c>
      <c r="V2730" s="21">
        <f t="shared" si="777"/>
        <v>1.7659067409440412</v>
      </c>
      <c r="W2730" s="21">
        <f t="shared" si="768"/>
        <v>296.58947668523598</v>
      </c>
      <c r="X2730" s="21">
        <f t="shared" si="769"/>
        <v>0</v>
      </c>
      <c r="Y2730" s="21">
        <f t="shared" si="770"/>
        <v>0</v>
      </c>
      <c r="Z2730" s="21">
        <f t="shared" si="778"/>
        <v>0</v>
      </c>
      <c r="AA2730" s="21">
        <f t="shared" si="771"/>
        <v>0</v>
      </c>
      <c r="AB2730" s="21">
        <f t="shared" si="772"/>
        <v>0</v>
      </c>
      <c r="AC2730" s="21">
        <f t="shared" si="773"/>
        <v>0</v>
      </c>
      <c r="AD2730" s="21">
        <f t="shared" si="779"/>
        <v>0</v>
      </c>
      <c r="AE2730" s="21" t="str">
        <f t="shared" si="774"/>
        <v>4/23/21:00</v>
      </c>
    </row>
    <row r="2731" spans="2:31">
      <c r="B2731" s="37">
        <v>4</v>
      </c>
      <c r="C2731" s="38">
        <v>23</v>
      </c>
      <c r="D2731" s="39">
        <v>22</v>
      </c>
      <c r="E2731" s="17">
        <v>10</v>
      </c>
      <c r="F2731" s="17">
        <v>0</v>
      </c>
      <c r="G2731" s="17">
        <v>0</v>
      </c>
      <c r="H2731" s="37">
        <f t="shared" si="762"/>
        <v>50</v>
      </c>
      <c r="I2731" s="37">
        <f>IF(H2731&lt;'Roof Calculator'!$G$8, 1, 0)</f>
        <v>1</v>
      </c>
      <c r="J2731" s="37">
        <f>IF(H2731&gt;='Roof Calculator'!$G$8, 1, 0)</f>
        <v>0</v>
      </c>
      <c r="K2731" s="37">
        <f t="shared" si="763"/>
        <v>50</v>
      </c>
      <c r="L2731" s="37">
        <f t="shared" si="764"/>
        <v>0</v>
      </c>
      <c r="M2731" s="37">
        <v>0</v>
      </c>
      <c r="N2731" s="37">
        <f t="shared" si="765"/>
        <v>0</v>
      </c>
      <c r="O2731" s="37">
        <v>0</v>
      </c>
      <c r="P2731" s="37">
        <v>0</v>
      </c>
      <c r="Q2731" s="21">
        <f t="shared" si="766"/>
        <v>39.790999999999997</v>
      </c>
      <c r="R2731" s="21">
        <f t="shared" si="775"/>
        <v>113.87500000000421</v>
      </c>
      <c r="S2731" s="21">
        <f t="shared" si="776"/>
        <v>12.320275189855069</v>
      </c>
      <c r="T2731" s="21">
        <f t="shared" si="767"/>
        <v>86.147999999999996</v>
      </c>
      <c r="U2731" s="37">
        <f>VLOOKUP(Time_Zone, 'LSTM LookUp'!$B$5:$D$8, 3, FALSE)</f>
        <v>-75</v>
      </c>
      <c r="V2731" s="21">
        <f t="shared" si="777"/>
        <v>1.7739193211167432</v>
      </c>
      <c r="W2731" s="21">
        <f t="shared" si="768"/>
        <v>311.59147983027924</v>
      </c>
      <c r="X2731" s="21">
        <f t="shared" si="769"/>
        <v>0</v>
      </c>
      <c r="Y2731" s="21">
        <f t="shared" si="770"/>
        <v>0</v>
      </c>
      <c r="Z2731" s="21">
        <f t="shared" si="778"/>
        <v>0</v>
      </c>
      <c r="AA2731" s="21">
        <f t="shared" si="771"/>
        <v>0</v>
      </c>
      <c r="AB2731" s="21">
        <f t="shared" si="772"/>
        <v>0</v>
      </c>
      <c r="AC2731" s="21">
        <f t="shared" si="773"/>
        <v>0</v>
      </c>
      <c r="AD2731" s="21">
        <f t="shared" si="779"/>
        <v>0</v>
      </c>
      <c r="AE2731" s="21" t="str">
        <f t="shared" si="774"/>
        <v>4/23/22:00</v>
      </c>
    </row>
    <row r="2732" spans="2:31">
      <c r="B2732" s="37">
        <v>4</v>
      </c>
      <c r="C2732" s="38">
        <v>23</v>
      </c>
      <c r="D2732" s="39">
        <v>23</v>
      </c>
      <c r="E2732" s="17">
        <v>9.4</v>
      </c>
      <c r="F2732" s="17">
        <v>0</v>
      </c>
      <c r="G2732" s="17">
        <v>0</v>
      </c>
      <c r="H2732" s="37">
        <f t="shared" si="762"/>
        <v>48.92</v>
      </c>
      <c r="I2732" s="37">
        <f>IF(H2732&lt;'Roof Calculator'!$G$8, 1, 0)</f>
        <v>1</v>
      </c>
      <c r="J2732" s="37">
        <f>IF(H2732&gt;='Roof Calculator'!$G$8, 1, 0)</f>
        <v>0</v>
      </c>
      <c r="K2732" s="37">
        <f t="shared" si="763"/>
        <v>48.92</v>
      </c>
      <c r="L2732" s="37">
        <f t="shared" si="764"/>
        <v>0</v>
      </c>
      <c r="M2732" s="37">
        <v>0</v>
      </c>
      <c r="N2732" s="37">
        <f t="shared" si="765"/>
        <v>0</v>
      </c>
      <c r="O2732" s="37">
        <v>0</v>
      </c>
      <c r="P2732" s="37">
        <v>0</v>
      </c>
      <c r="Q2732" s="21">
        <f t="shared" si="766"/>
        <v>39.790999999999997</v>
      </c>
      <c r="R2732" s="21">
        <f t="shared" si="775"/>
        <v>113.91666666667088</v>
      </c>
      <c r="S2732" s="21">
        <f t="shared" si="776"/>
        <v>12.334402169653805</v>
      </c>
      <c r="T2732" s="21">
        <f t="shared" si="767"/>
        <v>86.147999999999996</v>
      </c>
      <c r="U2732" s="37">
        <f>VLOOKUP(Time_Zone, 'LSTM LookUp'!$B$5:$D$8, 3, FALSE)</f>
        <v>-75</v>
      </c>
      <c r="V2732" s="21">
        <f t="shared" si="777"/>
        <v>1.7819171997316874</v>
      </c>
      <c r="W2732" s="21">
        <f t="shared" si="768"/>
        <v>326.59347929993294</v>
      </c>
      <c r="X2732" s="21">
        <f t="shared" si="769"/>
        <v>0</v>
      </c>
      <c r="Y2732" s="21">
        <f t="shared" si="770"/>
        <v>0</v>
      </c>
      <c r="Z2732" s="21">
        <f t="shared" si="778"/>
        <v>0</v>
      </c>
      <c r="AA2732" s="21">
        <f t="shared" si="771"/>
        <v>0</v>
      </c>
      <c r="AB2732" s="21">
        <f t="shared" si="772"/>
        <v>0</v>
      </c>
      <c r="AC2732" s="21">
        <f t="shared" si="773"/>
        <v>0</v>
      </c>
      <c r="AD2732" s="21">
        <f t="shared" si="779"/>
        <v>0</v>
      </c>
      <c r="AE2732" s="21" t="str">
        <f t="shared" si="774"/>
        <v>4/23/23:00</v>
      </c>
    </row>
    <row r="2733" spans="2:31">
      <c r="B2733" s="37">
        <v>4</v>
      </c>
      <c r="C2733" s="38">
        <v>23</v>
      </c>
      <c r="D2733" s="39">
        <v>24</v>
      </c>
      <c r="E2733" s="17">
        <v>8.3000000000000007</v>
      </c>
      <c r="F2733" s="17">
        <v>0</v>
      </c>
      <c r="G2733" s="17">
        <v>0</v>
      </c>
      <c r="H2733" s="37">
        <f t="shared" si="762"/>
        <v>46.94</v>
      </c>
      <c r="I2733" s="37">
        <f>IF(H2733&lt;'Roof Calculator'!$G$8, 1, 0)</f>
        <v>1</v>
      </c>
      <c r="J2733" s="37">
        <f>IF(H2733&gt;='Roof Calculator'!$G$8, 1, 0)</f>
        <v>0</v>
      </c>
      <c r="K2733" s="37">
        <f t="shared" si="763"/>
        <v>46.94</v>
      </c>
      <c r="L2733" s="37">
        <f t="shared" si="764"/>
        <v>0</v>
      </c>
      <c r="M2733" s="37">
        <v>0</v>
      </c>
      <c r="N2733" s="37">
        <f t="shared" si="765"/>
        <v>0</v>
      </c>
      <c r="O2733" s="37">
        <v>0</v>
      </c>
      <c r="P2733" s="37">
        <v>0</v>
      </c>
      <c r="Q2733" s="21">
        <f t="shared" si="766"/>
        <v>39.790999999999997</v>
      </c>
      <c r="R2733" s="21">
        <f t="shared" si="775"/>
        <v>113.95833333333755</v>
      </c>
      <c r="S2733" s="21">
        <f t="shared" si="776"/>
        <v>12.348523465360918</v>
      </c>
      <c r="T2733" s="21">
        <f t="shared" si="767"/>
        <v>86.147999999999996</v>
      </c>
      <c r="U2733" s="37">
        <f>VLOOKUP(Time_Zone, 'LSTM LookUp'!$B$5:$D$8, 3, FALSE)</f>
        <v>-75</v>
      </c>
      <c r="V2733" s="21">
        <f t="shared" si="777"/>
        <v>1.7899003634012687</v>
      </c>
      <c r="W2733" s="21">
        <f t="shared" si="768"/>
        <v>341.59547509085036</v>
      </c>
      <c r="X2733" s="21">
        <f t="shared" si="769"/>
        <v>0</v>
      </c>
      <c r="Y2733" s="21">
        <f t="shared" si="770"/>
        <v>0</v>
      </c>
      <c r="Z2733" s="21">
        <f t="shared" si="778"/>
        <v>0</v>
      </c>
      <c r="AA2733" s="21">
        <f t="shared" si="771"/>
        <v>0</v>
      </c>
      <c r="AB2733" s="21">
        <f t="shared" si="772"/>
        <v>0</v>
      </c>
      <c r="AC2733" s="21">
        <f t="shared" si="773"/>
        <v>0</v>
      </c>
      <c r="AD2733" s="21">
        <f t="shared" si="779"/>
        <v>0</v>
      </c>
      <c r="AE2733" s="21" t="str">
        <f t="shared" si="774"/>
        <v>4/23/24:00</v>
      </c>
    </row>
    <row r="2734" spans="2:31">
      <c r="B2734" s="37">
        <v>4</v>
      </c>
      <c r="C2734" s="38">
        <v>24</v>
      </c>
      <c r="D2734" s="39">
        <v>1</v>
      </c>
      <c r="E2734" s="17">
        <v>7.2</v>
      </c>
      <c r="F2734" s="17">
        <v>0</v>
      </c>
      <c r="G2734" s="17">
        <v>0</v>
      </c>
      <c r="H2734" s="37">
        <f t="shared" si="762"/>
        <v>44.96</v>
      </c>
      <c r="I2734" s="37">
        <f>IF(H2734&lt;'Roof Calculator'!$G$8, 1, 0)</f>
        <v>1</v>
      </c>
      <c r="J2734" s="37">
        <f>IF(H2734&gt;='Roof Calculator'!$G$8, 1, 0)</f>
        <v>0</v>
      </c>
      <c r="K2734" s="37">
        <f t="shared" si="763"/>
        <v>44.96</v>
      </c>
      <c r="L2734" s="37">
        <f t="shared" si="764"/>
        <v>0</v>
      </c>
      <c r="M2734" s="37">
        <v>0</v>
      </c>
      <c r="N2734" s="37">
        <f t="shared" si="765"/>
        <v>0</v>
      </c>
      <c r="O2734" s="37">
        <v>0</v>
      </c>
      <c r="P2734" s="37">
        <v>0</v>
      </c>
      <c r="Q2734" s="21">
        <f t="shared" si="766"/>
        <v>39.790999999999997</v>
      </c>
      <c r="R2734" s="21">
        <f t="shared" si="775"/>
        <v>114.00000000000422</v>
      </c>
      <c r="S2734" s="21">
        <f t="shared" si="776"/>
        <v>12.362639069649228</v>
      </c>
      <c r="T2734" s="21">
        <f t="shared" si="767"/>
        <v>86.147999999999996</v>
      </c>
      <c r="U2734" s="37">
        <f>VLOOKUP(Time_Zone, 'LSTM LookUp'!$B$5:$D$8, 3, FALSE)</f>
        <v>-75</v>
      </c>
      <c r="V2734" s="21">
        <f t="shared" si="777"/>
        <v>1.7978687987738582</v>
      </c>
      <c r="W2734" s="21">
        <f t="shared" si="768"/>
        <v>-3.4025328003065525</v>
      </c>
      <c r="X2734" s="21">
        <f t="shared" si="769"/>
        <v>0</v>
      </c>
      <c r="Y2734" s="21">
        <f t="shared" si="770"/>
        <v>0</v>
      </c>
      <c r="Z2734" s="21">
        <f t="shared" si="778"/>
        <v>0</v>
      </c>
      <c r="AA2734" s="21">
        <f t="shared" si="771"/>
        <v>0</v>
      </c>
      <c r="AB2734" s="21">
        <f t="shared" si="772"/>
        <v>0</v>
      </c>
      <c r="AC2734" s="21">
        <f t="shared" si="773"/>
        <v>0</v>
      </c>
      <c r="AD2734" s="21">
        <f t="shared" si="779"/>
        <v>0</v>
      </c>
      <c r="AE2734" s="21" t="str">
        <f t="shared" si="774"/>
        <v>4/24/1:00</v>
      </c>
    </row>
    <row r="2735" spans="2:31">
      <c r="B2735" s="37">
        <v>4</v>
      </c>
      <c r="C2735" s="38">
        <v>24</v>
      </c>
      <c r="D2735" s="39">
        <v>2</v>
      </c>
      <c r="E2735" s="17">
        <v>7.8</v>
      </c>
      <c r="F2735" s="17">
        <v>0</v>
      </c>
      <c r="G2735" s="17">
        <v>0</v>
      </c>
      <c r="H2735" s="37">
        <f t="shared" si="762"/>
        <v>46.04</v>
      </c>
      <c r="I2735" s="37">
        <f>IF(H2735&lt;'Roof Calculator'!$G$8, 1, 0)</f>
        <v>1</v>
      </c>
      <c r="J2735" s="37">
        <f>IF(H2735&gt;='Roof Calculator'!$G$8, 1, 0)</f>
        <v>0</v>
      </c>
      <c r="K2735" s="37">
        <f t="shared" si="763"/>
        <v>46.04</v>
      </c>
      <c r="L2735" s="37">
        <f t="shared" si="764"/>
        <v>0</v>
      </c>
      <c r="M2735" s="37">
        <v>0</v>
      </c>
      <c r="N2735" s="37">
        <f t="shared" si="765"/>
        <v>0</v>
      </c>
      <c r="O2735" s="37">
        <v>0</v>
      </c>
      <c r="P2735" s="37">
        <v>0</v>
      </c>
      <c r="Q2735" s="21">
        <f t="shared" si="766"/>
        <v>39.790999999999997</v>
      </c>
      <c r="R2735" s="21">
        <f t="shared" si="775"/>
        <v>114.04166666667089</v>
      </c>
      <c r="S2735" s="21">
        <f t="shared" si="776"/>
        <v>12.376748975191527</v>
      </c>
      <c r="T2735" s="21">
        <f t="shared" si="767"/>
        <v>86.147999999999996</v>
      </c>
      <c r="U2735" s="37">
        <f>VLOOKUP(Time_Zone, 'LSTM LookUp'!$B$5:$D$8, 3, FALSE)</f>
        <v>-75</v>
      </c>
      <c r="V2735" s="21">
        <f t="shared" si="777"/>
        <v>1.8058224925338102</v>
      </c>
      <c r="W2735" s="21">
        <f t="shared" si="768"/>
        <v>11.599455623133457</v>
      </c>
      <c r="X2735" s="21">
        <f t="shared" si="769"/>
        <v>0</v>
      </c>
      <c r="Y2735" s="21">
        <f t="shared" si="770"/>
        <v>0</v>
      </c>
      <c r="Z2735" s="21">
        <f t="shared" si="778"/>
        <v>0</v>
      </c>
      <c r="AA2735" s="21">
        <f t="shared" si="771"/>
        <v>0</v>
      </c>
      <c r="AB2735" s="21">
        <f t="shared" si="772"/>
        <v>0</v>
      </c>
      <c r="AC2735" s="21">
        <f t="shared" si="773"/>
        <v>0</v>
      </c>
      <c r="AD2735" s="21">
        <f t="shared" si="779"/>
        <v>0</v>
      </c>
      <c r="AE2735" s="21" t="str">
        <f t="shared" si="774"/>
        <v>4/24/2:00</v>
      </c>
    </row>
    <row r="2736" spans="2:31">
      <c r="B2736" s="37">
        <v>4</v>
      </c>
      <c r="C2736" s="38">
        <v>24</v>
      </c>
      <c r="D2736" s="39">
        <v>3</v>
      </c>
      <c r="E2736" s="17">
        <v>7.2</v>
      </c>
      <c r="F2736" s="17">
        <v>0</v>
      </c>
      <c r="G2736" s="17">
        <v>0</v>
      </c>
      <c r="H2736" s="37">
        <f t="shared" si="762"/>
        <v>44.96</v>
      </c>
      <c r="I2736" s="37">
        <f>IF(H2736&lt;'Roof Calculator'!$G$8, 1, 0)</f>
        <v>1</v>
      </c>
      <c r="J2736" s="37">
        <f>IF(H2736&gt;='Roof Calculator'!$G$8, 1, 0)</f>
        <v>0</v>
      </c>
      <c r="K2736" s="37">
        <f t="shared" si="763"/>
        <v>44.96</v>
      </c>
      <c r="L2736" s="37">
        <f t="shared" si="764"/>
        <v>0</v>
      </c>
      <c r="M2736" s="37">
        <v>0</v>
      </c>
      <c r="N2736" s="37">
        <f t="shared" si="765"/>
        <v>0</v>
      </c>
      <c r="O2736" s="37">
        <v>0</v>
      </c>
      <c r="P2736" s="37">
        <v>0</v>
      </c>
      <c r="Q2736" s="21">
        <f t="shared" si="766"/>
        <v>39.790999999999997</v>
      </c>
      <c r="R2736" s="21">
        <f t="shared" si="775"/>
        <v>114.08333333333756</v>
      </c>
      <c r="S2736" s="21">
        <f t="shared" si="776"/>
        <v>12.390853174660629</v>
      </c>
      <c r="T2736" s="21">
        <f t="shared" si="767"/>
        <v>86.147999999999996</v>
      </c>
      <c r="U2736" s="37">
        <f>VLOOKUP(Time_Zone, 'LSTM LookUp'!$B$5:$D$8, 3, FALSE)</f>
        <v>-75</v>
      </c>
      <c r="V2736" s="21">
        <f t="shared" si="777"/>
        <v>1.8137614314015</v>
      </c>
      <c r="W2736" s="21">
        <f t="shared" si="768"/>
        <v>26.601440357850379</v>
      </c>
      <c r="X2736" s="21">
        <f t="shared" si="769"/>
        <v>0</v>
      </c>
      <c r="Y2736" s="21">
        <f t="shared" si="770"/>
        <v>0</v>
      </c>
      <c r="Z2736" s="21">
        <f t="shared" si="778"/>
        <v>0</v>
      </c>
      <c r="AA2736" s="21">
        <f t="shared" si="771"/>
        <v>0</v>
      </c>
      <c r="AB2736" s="21">
        <f t="shared" si="772"/>
        <v>0</v>
      </c>
      <c r="AC2736" s="21">
        <f t="shared" si="773"/>
        <v>0</v>
      </c>
      <c r="AD2736" s="21">
        <f t="shared" si="779"/>
        <v>0</v>
      </c>
      <c r="AE2736" s="21" t="str">
        <f t="shared" si="774"/>
        <v>4/24/3:00</v>
      </c>
    </row>
    <row r="2737" spans="2:31">
      <c r="B2737" s="37">
        <v>4</v>
      </c>
      <c r="C2737" s="38">
        <v>24</v>
      </c>
      <c r="D2737" s="39">
        <v>4</v>
      </c>
      <c r="E2737" s="17">
        <v>7.2</v>
      </c>
      <c r="F2737" s="17">
        <v>0</v>
      </c>
      <c r="G2737" s="17">
        <v>0</v>
      </c>
      <c r="H2737" s="37">
        <f t="shared" si="762"/>
        <v>44.96</v>
      </c>
      <c r="I2737" s="37">
        <f>IF(H2737&lt;'Roof Calculator'!$G$8, 1, 0)</f>
        <v>1</v>
      </c>
      <c r="J2737" s="37">
        <f>IF(H2737&gt;='Roof Calculator'!$G$8, 1, 0)</f>
        <v>0</v>
      </c>
      <c r="K2737" s="37">
        <f t="shared" si="763"/>
        <v>44.96</v>
      </c>
      <c r="L2737" s="37">
        <f t="shared" si="764"/>
        <v>0</v>
      </c>
      <c r="M2737" s="37">
        <v>0</v>
      </c>
      <c r="N2737" s="37">
        <f t="shared" si="765"/>
        <v>0</v>
      </c>
      <c r="O2737" s="37">
        <v>0</v>
      </c>
      <c r="P2737" s="37">
        <v>0</v>
      </c>
      <c r="Q2737" s="21">
        <f t="shared" si="766"/>
        <v>39.790999999999997</v>
      </c>
      <c r="R2737" s="21">
        <f t="shared" si="775"/>
        <v>114.12500000000423</v>
      </c>
      <c r="S2737" s="21">
        <f t="shared" si="776"/>
        <v>12.404951660729324</v>
      </c>
      <c r="T2737" s="21">
        <f t="shared" si="767"/>
        <v>86.147999999999996</v>
      </c>
      <c r="U2737" s="37">
        <f>VLOOKUP(Time_Zone, 'LSTM LookUp'!$B$5:$D$8, 3, FALSE)</f>
        <v>-75</v>
      </c>
      <c r="V2737" s="21">
        <f t="shared" si="777"/>
        <v>1.8216856021333441</v>
      </c>
      <c r="W2737" s="21">
        <f t="shared" si="768"/>
        <v>41.603421400533342</v>
      </c>
      <c r="X2737" s="21">
        <f t="shared" si="769"/>
        <v>0</v>
      </c>
      <c r="Y2737" s="21">
        <f t="shared" si="770"/>
        <v>0</v>
      </c>
      <c r="Z2737" s="21">
        <f t="shared" si="778"/>
        <v>0</v>
      </c>
      <c r="AA2737" s="21">
        <f t="shared" si="771"/>
        <v>0</v>
      </c>
      <c r="AB2737" s="21">
        <f t="shared" si="772"/>
        <v>0</v>
      </c>
      <c r="AC2737" s="21">
        <f t="shared" si="773"/>
        <v>0</v>
      </c>
      <c r="AD2737" s="21">
        <f t="shared" si="779"/>
        <v>0</v>
      </c>
      <c r="AE2737" s="21" t="str">
        <f t="shared" si="774"/>
        <v>4/24/4:00</v>
      </c>
    </row>
    <row r="2738" spans="2:31">
      <c r="B2738" s="37">
        <v>4</v>
      </c>
      <c r="C2738" s="38">
        <v>24</v>
      </c>
      <c r="D2738" s="39">
        <v>5</v>
      </c>
      <c r="E2738" s="17">
        <v>7.2</v>
      </c>
      <c r="F2738" s="17">
        <v>0</v>
      </c>
      <c r="G2738" s="17">
        <v>0</v>
      </c>
      <c r="H2738" s="37">
        <f t="shared" si="762"/>
        <v>44.96</v>
      </c>
      <c r="I2738" s="37">
        <f>IF(H2738&lt;'Roof Calculator'!$G$8, 1, 0)</f>
        <v>1</v>
      </c>
      <c r="J2738" s="37">
        <f>IF(H2738&gt;='Roof Calculator'!$G$8, 1, 0)</f>
        <v>0</v>
      </c>
      <c r="K2738" s="37">
        <f t="shared" si="763"/>
        <v>44.96</v>
      </c>
      <c r="L2738" s="37">
        <f t="shared" si="764"/>
        <v>0</v>
      </c>
      <c r="M2738" s="37">
        <v>0</v>
      </c>
      <c r="N2738" s="37">
        <f t="shared" si="765"/>
        <v>0</v>
      </c>
      <c r="O2738" s="37">
        <v>0</v>
      </c>
      <c r="P2738" s="37">
        <v>0</v>
      </c>
      <c r="Q2738" s="21">
        <f t="shared" si="766"/>
        <v>39.790999999999997</v>
      </c>
      <c r="R2738" s="21">
        <f t="shared" si="775"/>
        <v>114.16666666667091</v>
      </c>
      <c r="S2738" s="21">
        <f t="shared" si="776"/>
        <v>12.419044426070412</v>
      </c>
      <c r="T2738" s="21">
        <f t="shared" si="767"/>
        <v>86.147999999999996</v>
      </c>
      <c r="U2738" s="37">
        <f>VLOOKUP(Time_Zone, 'LSTM LookUp'!$B$5:$D$8, 3, FALSE)</f>
        <v>-75</v>
      </c>
      <c r="V2738" s="21">
        <f t="shared" si="777"/>
        <v>1.8295949915218239</v>
      </c>
      <c r="W2738" s="21">
        <f t="shared" si="768"/>
        <v>56.605398747880457</v>
      </c>
      <c r="X2738" s="21">
        <f t="shared" si="769"/>
        <v>0</v>
      </c>
      <c r="Y2738" s="21">
        <f t="shared" si="770"/>
        <v>0</v>
      </c>
      <c r="Z2738" s="21">
        <f t="shared" si="778"/>
        <v>0</v>
      </c>
      <c r="AA2738" s="21">
        <f t="shared" si="771"/>
        <v>0</v>
      </c>
      <c r="AB2738" s="21">
        <f t="shared" si="772"/>
        <v>0</v>
      </c>
      <c r="AC2738" s="21">
        <f t="shared" si="773"/>
        <v>0</v>
      </c>
      <c r="AD2738" s="21">
        <f t="shared" si="779"/>
        <v>0</v>
      </c>
      <c r="AE2738" s="21" t="str">
        <f t="shared" si="774"/>
        <v>4/24/5:00</v>
      </c>
    </row>
    <row r="2739" spans="2:31">
      <c r="B2739" s="37">
        <v>4</v>
      </c>
      <c r="C2739" s="38">
        <v>24</v>
      </c>
      <c r="D2739" s="39">
        <v>6</v>
      </c>
      <c r="E2739" s="17">
        <v>7.8</v>
      </c>
      <c r="F2739" s="17">
        <v>0</v>
      </c>
      <c r="G2739" s="17">
        <v>0</v>
      </c>
      <c r="H2739" s="37">
        <f t="shared" si="762"/>
        <v>46.04</v>
      </c>
      <c r="I2739" s="37">
        <f>IF(H2739&lt;'Roof Calculator'!$G$8, 1, 0)</f>
        <v>1</v>
      </c>
      <c r="J2739" s="37">
        <f>IF(H2739&gt;='Roof Calculator'!$G$8, 1, 0)</f>
        <v>0</v>
      </c>
      <c r="K2739" s="37">
        <f t="shared" si="763"/>
        <v>46.04</v>
      </c>
      <c r="L2739" s="37">
        <f t="shared" si="764"/>
        <v>0</v>
      </c>
      <c r="M2739" s="37">
        <v>0</v>
      </c>
      <c r="N2739" s="37">
        <f t="shared" si="765"/>
        <v>0</v>
      </c>
      <c r="O2739" s="37">
        <v>0</v>
      </c>
      <c r="P2739" s="37">
        <v>0</v>
      </c>
      <c r="Q2739" s="21">
        <f t="shared" si="766"/>
        <v>39.790999999999997</v>
      </c>
      <c r="R2739" s="21">
        <f t="shared" si="775"/>
        <v>114.20833333333758</v>
      </c>
      <c r="S2739" s="21">
        <f t="shared" si="776"/>
        <v>12.433131463356691</v>
      </c>
      <c r="T2739" s="21">
        <f t="shared" si="767"/>
        <v>86.147999999999996</v>
      </c>
      <c r="U2739" s="37">
        <f>VLOOKUP(Time_Zone, 'LSTM LookUp'!$B$5:$D$8, 3, FALSE)</f>
        <v>-75</v>
      </c>
      <c r="V2739" s="21">
        <f t="shared" si="777"/>
        <v>1.8374895863955176</v>
      </c>
      <c r="W2739" s="21">
        <f t="shared" si="768"/>
        <v>71.607372396598862</v>
      </c>
      <c r="X2739" s="21">
        <f t="shared" si="769"/>
        <v>0</v>
      </c>
      <c r="Y2739" s="21">
        <f t="shared" si="770"/>
        <v>0</v>
      </c>
      <c r="Z2739" s="21">
        <f t="shared" si="778"/>
        <v>0</v>
      </c>
      <c r="AA2739" s="21">
        <f t="shared" si="771"/>
        <v>0</v>
      </c>
      <c r="AB2739" s="21">
        <f t="shared" si="772"/>
        <v>0</v>
      </c>
      <c r="AC2739" s="21">
        <f t="shared" si="773"/>
        <v>0</v>
      </c>
      <c r="AD2739" s="21">
        <f t="shared" si="779"/>
        <v>0</v>
      </c>
      <c r="AE2739" s="21" t="str">
        <f t="shared" si="774"/>
        <v>4/24/6:00</v>
      </c>
    </row>
    <row r="2740" spans="2:31">
      <c r="B2740" s="37">
        <v>4</v>
      </c>
      <c r="C2740" s="38">
        <v>24</v>
      </c>
      <c r="D2740" s="39">
        <v>7</v>
      </c>
      <c r="E2740" s="17">
        <v>8.3000000000000007</v>
      </c>
      <c r="F2740" s="17">
        <v>19</v>
      </c>
      <c r="G2740" s="17">
        <v>2</v>
      </c>
      <c r="H2740" s="37">
        <f t="shared" si="762"/>
        <v>46.94</v>
      </c>
      <c r="I2740" s="37">
        <f>IF(H2740&lt;'Roof Calculator'!$G$8, 1, 0)</f>
        <v>1</v>
      </c>
      <c r="J2740" s="37">
        <f>IF(H2740&gt;='Roof Calculator'!$G$8, 1, 0)</f>
        <v>0</v>
      </c>
      <c r="K2740" s="37">
        <f t="shared" si="763"/>
        <v>46.94</v>
      </c>
      <c r="L2740" s="37">
        <f t="shared" si="764"/>
        <v>0</v>
      </c>
      <c r="M2740" s="37">
        <v>0</v>
      </c>
      <c r="N2740" s="37">
        <f t="shared" si="765"/>
        <v>19</v>
      </c>
      <c r="O2740" s="37">
        <v>0</v>
      </c>
      <c r="P2740" s="37">
        <v>0</v>
      </c>
      <c r="Q2740" s="21">
        <f t="shared" si="766"/>
        <v>39.790999999999997</v>
      </c>
      <c r="R2740" s="21">
        <f t="shared" si="775"/>
        <v>114.25000000000425</v>
      </c>
      <c r="S2740" s="21">
        <f t="shared" si="776"/>
        <v>12.447212765260971</v>
      </c>
      <c r="T2740" s="21">
        <f t="shared" si="767"/>
        <v>86.147999999999996</v>
      </c>
      <c r="U2740" s="37">
        <f>VLOOKUP(Time_Zone, 'LSTM LookUp'!$B$5:$D$8, 3, FALSE)</f>
        <v>-75</v>
      </c>
      <c r="V2740" s="21">
        <f t="shared" si="777"/>
        <v>1.845369373619123</v>
      </c>
      <c r="W2740" s="21">
        <f t="shared" si="768"/>
        <v>86.609342343404805</v>
      </c>
      <c r="X2740" s="21">
        <f t="shared" si="769"/>
        <v>0.36464016389007231</v>
      </c>
      <c r="Y2740" s="21">
        <f t="shared" si="770"/>
        <v>19.364640163890073</v>
      </c>
      <c r="Z2740" s="21">
        <f t="shared" si="778"/>
        <v>6.1382527163873037</v>
      </c>
      <c r="AA2740" s="21">
        <f t="shared" si="771"/>
        <v>6.1382527163873037</v>
      </c>
      <c r="AB2740" s="21">
        <f t="shared" si="772"/>
        <v>0</v>
      </c>
      <c r="AC2740" s="21">
        <f t="shared" si="773"/>
        <v>0</v>
      </c>
      <c r="AD2740" s="21">
        <f t="shared" si="779"/>
        <v>0</v>
      </c>
      <c r="AE2740" s="21" t="str">
        <f t="shared" si="774"/>
        <v>4/24/7:00</v>
      </c>
    </row>
    <row r="2741" spans="2:31">
      <c r="B2741" s="37">
        <v>4</v>
      </c>
      <c r="C2741" s="38">
        <v>24</v>
      </c>
      <c r="D2741" s="39">
        <v>8</v>
      </c>
      <c r="E2741" s="17">
        <v>9.4</v>
      </c>
      <c r="F2741" s="17">
        <v>93</v>
      </c>
      <c r="G2741" s="17">
        <v>0</v>
      </c>
      <c r="H2741" s="37">
        <f t="shared" si="762"/>
        <v>48.92</v>
      </c>
      <c r="I2741" s="37">
        <f>IF(H2741&lt;'Roof Calculator'!$G$8, 1, 0)</f>
        <v>1</v>
      </c>
      <c r="J2741" s="37">
        <f>IF(H2741&gt;='Roof Calculator'!$G$8, 1, 0)</f>
        <v>0</v>
      </c>
      <c r="K2741" s="37">
        <f t="shared" si="763"/>
        <v>48.92</v>
      </c>
      <c r="L2741" s="37">
        <f t="shared" si="764"/>
        <v>0</v>
      </c>
      <c r="M2741" s="37">
        <v>0</v>
      </c>
      <c r="N2741" s="37">
        <f t="shared" si="765"/>
        <v>93</v>
      </c>
      <c r="O2741" s="37">
        <v>0</v>
      </c>
      <c r="P2741" s="37">
        <v>0</v>
      </c>
      <c r="Q2741" s="21">
        <f t="shared" si="766"/>
        <v>39.790999999999997</v>
      </c>
      <c r="R2741" s="21">
        <f t="shared" si="775"/>
        <v>114.29166666667092</v>
      </c>
      <c r="S2741" s="21">
        <f t="shared" si="776"/>
        <v>12.461288324456058</v>
      </c>
      <c r="T2741" s="21">
        <f t="shared" si="767"/>
        <v>86.147999999999996</v>
      </c>
      <c r="U2741" s="37">
        <f>VLOOKUP(Time_Zone, 'LSTM LookUp'!$B$5:$D$8, 3, FALSE)</f>
        <v>-75</v>
      </c>
      <c r="V2741" s="21">
        <f t="shared" si="777"/>
        <v>1.8532343400934779</v>
      </c>
      <c r="W2741" s="21">
        <f t="shared" si="768"/>
        <v>101.61130858502334</v>
      </c>
      <c r="X2741" s="21">
        <f t="shared" si="769"/>
        <v>0</v>
      </c>
      <c r="Y2741" s="21">
        <f t="shared" si="770"/>
        <v>93</v>
      </c>
      <c r="Z2741" s="21">
        <f t="shared" si="778"/>
        <v>29.479375696767004</v>
      </c>
      <c r="AA2741" s="21">
        <f t="shared" si="771"/>
        <v>29.479375696767004</v>
      </c>
      <c r="AB2741" s="21">
        <f t="shared" si="772"/>
        <v>0</v>
      </c>
      <c r="AC2741" s="21">
        <f t="shared" si="773"/>
        <v>0</v>
      </c>
      <c r="AD2741" s="21">
        <f t="shared" si="779"/>
        <v>0</v>
      </c>
      <c r="AE2741" s="21" t="str">
        <f t="shared" si="774"/>
        <v>4/24/8:00</v>
      </c>
    </row>
    <row r="2742" spans="2:31">
      <c r="B2742" s="37">
        <v>4</v>
      </c>
      <c r="C2742" s="38">
        <v>24</v>
      </c>
      <c r="D2742" s="39">
        <v>9</v>
      </c>
      <c r="E2742" s="17">
        <v>10.6</v>
      </c>
      <c r="F2742" s="17">
        <v>167</v>
      </c>
      <c r="G2742" s="17">
        <v>9</v>
      </c>
      <c r="H2742" s="37">
        <f t="shared" si="762"/>
        <v>51.08</v>
      </c>
      <c r="I2742" s="37">
        <f>IF(H2742&lt;'Roof Calculator'!$G$8, 1, 0)</f>
        <v>1</v>
      </c>
      <c r="J2742" s="37">
        <f>IF(H2742&gt;='Roof Calculator'!$G$8, 1, 0)</f>
        <v>0</v>
      </c>
      <c r="K2742" s="37">
        <f t="shared" si="763"/>
        <v>51.08</v>
      </c>
      <c r="L2742" s="37">
        <f t="shared" si="764"/>
        <v>0</v>
      </c>
      <c r="M2742" s="37">
        <v>0</v>
      </c>
      <c r="N2742" s="37">
        <f t="shared" si="765"/>
        <v>167</v>
      </c>
      <c r="O2742" s="37">
        <v>0</v>
      </c>
      <c r="P2742" s="37">
        <v>0</v>
      </c>
      <c r="Q2742" s="21">
        <f t="shared" si="766"/>
        <v>39.790999999999997</v>
      </c>
      <c r="R2742" s="21">
        <f t="shared" si="775"/>
        <v>114.33333333333759</v>
      </c>
      <c r="S2742" s="21">
        <f t="shared" si="776"/>
        <v>12.475358133614787</v>
      </c>
      <c r="T2742" s="21">
        <f t="shared" si="767"/>
        <v>86.147999999999996</v>
      </c>
      <c r="U2742" s="37">
        <f>VLOOKUP(Time_Zone, 'LSTM LookUp'!$B$5:$D$8, 3, FALSE)</f>
        <v>-75</v>
      </c>
      <c r="V2742" s="21">
        <f t="shared" si="777"/>
        <v>1.8610844727555933</v>
      </c>
      <c r="W2742" s="21">
        <f t="shared" si="768"/>
        <v>116.61327111818892</v>
      </c>
      <c r="X2742" s="21">
        <f t="shared" si="769"/>
        <v>-1.7804942554652623</v>
      </c>
      <c r="Y2742" s="21">
        <f t="shared" si="770"/>
        <v>165.21950574453473</v>
      </c>
      <c r="Z2742" s="21">
        <f t="shared" si="778"/>
        <v>52.371697658895627</v>
      </c>
      <c r="AA2742" s="21">
        <f t="shared" si="771"/>
        <v>52.371697658895627</v>
      </c>
      <c r="AB2742" s="21">
        <f t="shared" si="772"/>
        <v>0</v>
      </c>
      <c r="AC2742" s="21">
        <f t="shared" si="773"/>
        <v>0</v>
      </c>
      <c r="AD2742" s="21">
        <f t="shared" si="779"/>
        <v>0</v>
      </c>
      <c r="AE2742" s="21" t="str">
        <f t="shared" si="774"/>
        <v>4/24/9:00</v>
      </c>
    </row>
    <row r="2743" spans="2:31">
      <c r="B2743" s="37">
        <v>4</v>
      </c>
      <c r="C2743" s="38">
        <v>24</v>
      </c>
      <c r="D2743" s="39">
        <v>10</v>
      </c>
      <c r="E2743" s="17">
        <v>11.1</v>
      </c>
      <c r="F2743" s="17">
        <v>267</v>
      </c>
      <c r="G2743" s="17">
        <v>5</v>
      </c>
      <c r="H2743" s="37">
        <f t="shared" si="762"/>
        <v>51.98</v>
      </c>
      <c r="I2743" s="37">
        <f>IF(H2743&lt;'Roof Calculator'!$G$8, 1, 0)</f>
        <v>1</v>
      </c>
      <c r="J2743" s="37">
        <f>IF(H2743&gt;='Roof Calculator'!$G$8, 1, 0)</f>
        <v>0</v>
      </c>
      <c r="K2743" s="37">
        <f t="shared" si="763"/>
        <v>51.98</v>
      </c>
      <c r="L2743" s="37">
        <f t="shared" si="764"/>
        <v>0</v>
      </c>
      <c r="M2743" s="37">
        <v>0</v>
      </c>
      <c r="N2743" s="37">
        <f t="shared" si="765"/>
        <v>267</v>
      </c>
      <c r="O2743" s="37">
        <v>0</v>
      </c>
      <c r="P2743" s="37">
        <v>0</v>
      </c>
      <c r="Q2743" s="21">
        <f t="shared" si="766"/>
        <v>39.790999999999997</v>
      </c>
      <c r="R2743" s="21">
        <f t="shared" si="775"/>
        <v>114.37500000000426</v>
      </c>
      <c r="S2743" s="21">
        <f t="shared" si="776"/>
        <v>12.489422185409994</v>
      </c>
      <c r="T2743" s="21">
        <f t="shared" si="767"/>
        <v>86.147999999999996</v>
      </c>
      <c r="U2743" s="37">
        <f>VLOOKUP(Time_Zone, 'LSTM LookUp'!$B$5:$D$8, 3, FALSE)</f>
        <v>-75</v>
      </c>
      <c r="V2743" s="21">
        <f t="shared" si="777"/>
        <v>1.8689197585786774</v>
      </c>
      <c r="W2743" s="21">
        <f t="shared" si="768"/>
        <v>131.61522993964468</v>
      </c>
      <c r="X2743" s="21">
        <f t="shared" si="769"/>
        <v>-1.7991179043664796</v>
      </c>
      <c r="Y2743" s="21">
        <f t="shared" si="770"/>
        <v>265.20088209563352</v>
      </c>
      <c r="Z2743" s="21">
        <f t="shared" si="778"/>
        <v>84.064047724851505</v>
      </c>
      <c r="AA2743" s="21">
        <f t="shared" si="771"/>
        <v>84.064047724851505</v>
      </c>
      <c r="AB2743" s="21">
        <f t="shared" si="772"/>
        <v>0</v>
      </c>
      <c r="AC2743" s="21">
        <f t="shared" si="773"/>
        <v>0</v>
      </c>
      <c r="AD2743" s="21">
        <f t="shared" si="779"/>
        <v>0</v>
      </c>
      <c r="AE2743" s="21" t="str">
        <f t="shared" si="774"/>
        <v>4/24/10:00</v>
      </c>
    </row>
    <row r="2744" spans="2:31">
      <c r="B2744" s="37">
        <v>4</v>
      </c>
      <c r="C2744" s="38">
        <v>24</v>
      </c>
      <c r="D2744" s="39">
        <v>11</v>
      </c>
      <c r="E2744" s="17">
        <v>11.7</v>
      </c>
      <c r="F2744" s="17">
        <v>291</v>
      </c>
      <c r="G2744" s="17">
        <v>9</v>
      </c>
      <c r="H2744" s="37">
        <f t="shared" si="762"/>
        <v>53.06</v>
      </c>
      <c r="I2744" s="37">
        <f>IF(H2744&lt;'Roof Calculator'!$G$8, 1, 0)</f>
        <v>1</v>
      </c>
      <c r="J2744" s="37">
        <f>IF(H2744&gt;='Roof Calculator'!$G$8, 1, 0)</f>
        <v>0</v>
      </c>
      <c r="K2744" s="37">
        <f t="shared" si="763"/>
        <v>53.06</v>
      </c>
      <c r="L2744" s="37">
        <f t="shared" si="764"/>
        <v>0</v>
      </c>
      <c r="M2744" s="37">
        <v>0</v>
      </c>
      <c r="N2744" s="37">
        <f t="shared" si="765"/>
        <v>291</v>
      </c>
      <c r="O2744" s="37">
        <v>0</v>
      </c>
      <c r="P2744" s="37">
        <v>0</v>
      </c>
      <c r="Q2744" s="21">
        <f t="shared" si="766"/>
        <v>39.790999999999997</v>
      </c>
      <c r="R2744" s="21">
        <f t="shared" si="775"/>
        <v>114.41666666667093</v>
      </c>
      <c r="S2744" s="21">
        <f t="shared" si="776"/>
        <v>12.503480472514539</v>
      </c>
      <c r="T2744" s="21">
        <f t="shared" si="767"/>
        <v>86.147999999999996</v>
      </c>
      <c r="U2744" s="37">
        <f>VLOOKUP(Time_Zone, 'LSTM LookUp'!$B$5:$D$8, 3, FALSE)</f>
        <v>-75</v>
      </c>
      <c r="V2744" s="21">
        <f t="shared" si="777"/>
        <v>1.8767401845721499</v>
      </c>
      <c r="W2744" s="21">
        <f t="shared" si="768"/>
        <v>146.61718504614302</v>
      </c>
      <c r="X2744" s="21">
        <f t="shared" si="769"/>
        <v>-4.3905287784519524</v>
      </c>
      <c r="Y2744" s="21">
        <f t="shared" si="770"/>
        <v>286.60947122154806</v>
      </c>
      <c r="Z2744" s="21">
        <f t="shared" si="778"/>
        <v>90.8501965633521</v>
      </c>
      <c r="AA2744" s="21">
        <f t="shared" si="771"/>
        <v>90.8501965633521</v>
      </c>
      <c r="AB2744" s="21">
        <f t="shared" si="772"/>
        <v>0</v>
      </c>
      <c r="AC2744" s="21">
        <f t="shared" si="773"/>
        <v>0</v>
      </c>
      <c r="AD2744" s="21">
        <f t="shared" si="779"/>
        <v>0</v>
      </c>
      <c r="AE2744" s="21" t="str">
        <f t="shared" si="774"/>
        <v>4/24/11:00</v>
      </c>
    </row>
    <row r="2745" spans="2:31">
      <c r="B2745" s="37">
        <v>4</v>
      </c>
      <c r="C2745" s="38">
        <v>24</v>
      </c>
      <c r="D2745" s="39">
        <v>12</v>
      </c>
      <c r="E2745" s="17">
        <v>12.8</v>
      </c>
      <c r="F2745" s="17">
        <v>385</v>
      </c>
      <c r="G2745" s="17">
        <v>0</v>
      </c>
      <c r="H2745" s="37">
        <f t="shared" si="762"/>
        <v>55.04</v>
      </c>
      <c r="I2745" s="37">
        <f>IF(H2745&lt;'Roof Calculator'!$G$8, 1, 0)</f>
        <v>0</v>
      </c>
      <c r="J2745" s="37">
        <f>IF(H2745&gt;='Roof Calculator'!$G$8, 1, 0)</f>
        <v>1</v>
      </c>
      <c r="K2745" s="37">
        <f t="shared" si="763"/>
        <v>0</v>
      </c>
      <c r="L2745" s="37">
        <f t="shared" si="764"/>
        <v>55.04</v>
      </c>
      <c r="M2745" s="37">
        <v>0</v>
      </c>
      <c r="N2745" s="37">
        <f t="shared" si="765"/>
        <v>385</v>
      </c>
      <c r="O2745" s="37">
        <v>0</v>
      </c>
      <c r="P2745" s="37">
        <v>0</v>
      </c>
      <c r="Q2745" s="21">
        <f t="shared" si="766"/>
        <v>39.790999999999997</v>
      </c>
      <c r="R2745" s="21">
        <f t="shared" si="775"/>
        <v>114.45833333333761</v>
      </c>
      <c r="S2745" s="21">
        <f t="shared" si="776"/>
        <v>12.517532987601314</v>
      </c>
      <c r="T2745" s="21">
        <f t="shared" si="767"/>
        <v>86.147999999999996</v>
      </c>
      <c r="U2745" s="37">
        <f>VLOOKUP(Time_Zone, 'LSTM LookUp'!$B$5:$D$8, 3, FALSE)</f>
        <v>-75</v>
      </c>
      <c r="V2745" s="21">
        <f t="shared" si="777"/>
        <v>1.8845457377816852</v>
      </c>
      <c r="W2745" s="21">
        <f t="shared" si="768"/>
        <v>161.61913643444538</v>
      </c>
      <c r="X2745" s="21">
        <f t="shared" si="769"/>
        <v>0</v>
      </c>
      <c r="Y2745" s="21">
        <f t="shared" si="770"/>
        <v>385</v>
      </c>
      <c r="Z2745" s="21">
        <f t="shared" si="778"/>
        <v>122.03827573392792</v>
      </c>
      <c r="AA2745" s="21">
        <f t="shared" si="771"/>
        <v>0</v>
      </c>
      <c r="AB2745" s="21">
        <f t="shared" si="772"/>
        <v>122.03827573392792</v>
      </c>
      <c r="AC2745" s="21">
        <f t="shared" si="773"/>
        <v>55.04</v>
      </c>
      <c r="AD2745" s="21">
        <f t="shared" si="779"/>
        <v>122.03827573392792</v>
      </c>
      <c r="AE2745" s="21" t="str">
        <f t="shared" si="774"/>
        <v>4/24/12:00</v>
      </c>
    </row>
    <row r="2746" spans="2:31">
      <c r="B2746" s="37">
        <v>4</v>
      </c>
      <c r="C2746" s="38">
        <v>24</v>
      </c>
      <c r="D2746" s="39">
        <v>13</v>
      </c>
      <c r="E2746" s="17">
        <v>14.4</v>
      </c>
      <c r="F2746" s="17">
        <v>294</v>
      </c>
      <c r="G2746" s="17">
        <v>522</v>
      </c>
      <c r="H2746" s="37">
        <f t="shared" si="762"/>
        <v>57.92</v>
      </c>
      <c r="I2746" s="37">
        <f>IF(H2746&lt;'Roof Calculator'!$G$8, 1, 0)</f>
        <v>0</v>
      </c>
      <c r="J2746" s="37">
        <f>IF(H2746&gt;='Roof Calculator'!$G$8, 1, 0)</f>
        <v>1</v>
      </c>
      <c r="K2746" s="37">
        <f t="shared" si="763"/>
        <v>0</v>
      </c>
      <c r="L2746" s="37">
        <f t="shared" si="764"/>
        <v>57.92</v>
      </c>
      <c r="M2746" s="37">
        <v>0</v>
      </c>
      <c r="N2746" s="37">
        <f t="shared" si="765"/>
        <v>294</v>
      </c>
      <c r="O2746" s="37">
        <v>0</v>
      </c>
      <c r="P2746" s="37">
        <v>0</v>
      </c>
      <c r="Q2746" s="21">
        <f t="shared" si="766"/>
        <v>39.790999999999997</v>
      </c>
      <c r="R2746" s="21">
        <f t="shared" si="775"/>
        <v>114.50000000000428</v>
      </c>
      <c r="S2746" s="21">
        <f t="shared" si="776"/>
        <v>12.531579723343224</v>
      </c>
      <c r="T2746" s="21">
        <f t="shared" si="767"/>
        <v>86.147999999999996</v>
      </c>
      <c r="U2746" s="37">
        <f>VLOOKUP(Time_Zone, 'LSTM LookUp'!$B$5:$D$8, 3, FALSE)</f>
        <v>-75</v>
      </c>
      <c r="V2746" s="21">
        <f t="shared" si="777"/>
        <v>1.8923364052892258</v>
      </c>
      <c r="W2746" s="21">
        <f t="shared" si="768"/>
        <v>176.62108410132234</v>
      </c>
      <c r="X2746" s="21">
        <f t="shared" si="769"/>
        <v>-318.37366245581148</v>
      </c>
      <c r="Y2746" s="21">
        <f t="shared" si="770"/>
        <v>-24.373662455811484</v>
      </c>
      <c r="Z2746" s="21">
        <f t="shared" si="778"/>
        <v>-7.7260252972156067</v>
      </c>
      <c r="AA2746" s="21">
        <f t="shared" si="771"/>
        <v>0</v>
      </c>
      <c r="AB2746" s="21">
        <f t="shared" si="772"/>
        <v>-7.7260252972156067</v>
      </c>
      <c r="AC2746" s="21">
        <f t="shared" si="773"/>
        <v>57.92</v>
      </c>
      <c r="AD2746" s="21">
        <f t="shared" si="779"/>
        <v>-7.7260252972156067</v>
      </c>
      <c r="AE2746" s="21" t="str">
        <f t="shared" si="774"/>
        <v>4/24/13:00</v>
      </c>
    </row>
    <row r="2747" spans="2:31">
      <c r="B2747" s="37">
        <v>4</v>
      </c>
      <c r="C2747" s="38">
        <v>24</v>
      </c>
      <c r="D2747" s="39">
        <v>14</v>
      </c>
      <c r="E2747" s="17">
        <v>15.6</v>
      </c>
      <c r="F2747" s="17">
        <v>264</v>
      </c>
      <c r="G2747" s="17">
        <v>668</v>
      </c>
      <c r="H2747" s="37">
        <f t="shared" si="762"/>
        <v>60.08</v>
      </c>
      <c r="I2747" s="37">
        <f>IF(H2747&lt;'Roof Calculator'!$G$8, 1, 0)</f>
        <v>0</v>
      </c>
      <c r="J2747" s="37">
        <f>IF(H2747&gt;='Roof Calculator'!$G$8, 1, 0)</f>
        <v>1</v>
      </c>
      <c r="K2747" s="37">
        <f t="shared" si="763"/>
        <v>0</v>
      </c>
      <c r="L2747" s="37">
        <f t="shared" si="764"/>
        <v>60.08</v>
      </c>
      <c r="M2747" s="37">
        <v>0</v>
      </c>
      <c r="N2747" s="37">
        <f t="shared" si="765"/>
        <v>264</v>
      </c>
      <c r="O2747" s="37">
        <v>0</v>
      </c>
      <c r="P2747" s="37">
        <v>0</v>
      </c>
      <c r="Q2747" s="21">
        <f t="shared" si="766"/>
        <v>39.790999999999997</v>
      </c>
      <c r="R2747" s="21">
        <f t="shared" si="775"/>
        <v>114.54166666667095</v>
      </c>
      <c r="S2747" s="21">
        <f t="shared" si="776"/>
        <v>12.545620672413197</v>
      </c>
      <c r="T2747" s="21">
        <f t="shared" si="767"/>
        <v>86.147999999999996</v>
      </c>
      <c r="U2747" s="37">
        <f>VLOOKUP(Time_Zone, 'LSTM LookUp'!$B$5:$D$8, 3, FALSE)</f>
        <v>-75</v>
      </c>
      <c r="V2747" s="21">
        <f t="shared" si="777"/>
        <v>1.9001121742130038</v>
      </c>
      <c r="W2747" s="21">
        <f t="shared" si="768"/>
        <v>191.62302804355321</v>
      </c>
      <c r="X2747" s="21">
        <f t="shared" si="769"/>
        <v>-397.8883200679752</v>
      </c>
      <c r="Y2747" s="21">
        <f t="shared" si="770"/>
        <v>-133.8883200679752</v>
      </c>
      <c r="Z2747" s="21">
        <f t="shared" si="778"/>
        <v>-42.440259018202475</v>
      </c>
      <c r="AA2747" s="21">
        <f t="shared" si="771"/>
        <v>0</v>
      </c>
      <c r="AB2747" s="21">
        <f t="shared" si="772"/>
        <v>-42.440259018202475</v>
      </c>
      <c r="AC2747" s="21">
        <f t="shared" si="773"/>
        <v>60.08</v>
      </c>
      <c r="AD2747" s="21">
        <f t="shared" si="779"/>
        <v>-42.440259018202475</v>
      </c>
      <c r="AE2747" s="21" t="str">
        <f t="shared" si="774"/>
        <v>4/24/14:00</v>
      </c>
    </row>
    <row r="2748" spans="2:31">
      <c r="B2748" s="37">
        <v>4</v>
      </c>
      <c r="C2748" s="38">
        <v>24</v>
      </c>
      <c r="D2748" s="39">
        <v>15</v>
      </c>
      <c r="E2748" s="17">
        <v>15</v>
      </c>
      <c r="F2748" s="17">
        <v>403</v>
      </c>
      <c r="G2748" s="17">
        <v>120</v>
      </c>
      <c r="H2748" s="37">
        <f t="shared" si="762"/>
        <v>59</v>
      </c>
      <c r="I2748" s="37">
        <f>IF(H2748&lt;'Roof Calculator'!$G$8, 1, 0)</f>
        <v>0</v>
      </c>
      <c r="J2748" s="37">
        <f>IF(H2748&gt;='Roof Calculator'!$G$8, 1, 0)</f>
        <v>1</v>
      </c>
      <c r="K2748" s="37">
        <f t="shared" si="763"/>
        <v>0</v>
      </c>
      <c r="L2748" s="37">
        <f t="shared" si="764"/>
        <v>59</v>
      </c>
      <c r="M2748" s="37">
        <v>0</v>
      </c>
      <c r="N2748" s="37">
        <f t="shared" si="765"/>
        <v>403</v>
      </c>
      <c r="O2748" s="37">
        <v>0</v>
      </c>
      <c r="P2748" s="37">
        <v>0</v>
      </c>
      <c r="Q2748" s="21">
        <f t="shared" si="766"/>
        <v>39.790999999999997</v>
      </c>
      <c r="R2748" s="21">
        <f t="shared" si="775"/>
        <v>114.58333333333762</v>
      </c>
      <c r="S2748" s="21">
        <f t="shared" si="776"/>
        <v>12.55965582748421</v>
      </c>
      <c r="T2748" s="21">
        <f t="shared" si="767"/>
        <v>86.147999999999996</v>
      </c>
      <c r="U2748" s="37">
        <f>VLOOKUP(Time_Zone, 'LSTM LookUp'!$B$5:$D$8, 3, FALSE)</f>
        <v>-75</v>
      </c>
      <c r="V2748" s="21">
        <f t="shared" si="777"/>
        <v>1.9078730317075816</v>
      </c>
      <c r="W2748" s="21">
        <f t="shared" si="768"/>
        <v>206.62496825792689</v>
      </c>
      <c r="X2748" s="21">
        <f t="shared" si="769"/>
        <v>-63.755626824138091</v>
      </c>
      <c r="Y2748" s="21">
        <f t="shared" si="770"/>
        <v>339.24437317586194</v>
      </c>
      <c r="Z2748" s="21">
        <f t="shared" si="778"/>
        <v>107.53454118134904</v>
      </c>
      <c r="AA2748" s="21">
        <f t="shared" si="771"/>
        <v>0</v>
      </c>
      <c r="AB2748" s="21">
        <f t="shared" si="772"/>
        <v>107.53454118134904</v>
      </c>
      <c r="AC2748" s="21">
        <f t="shared" si="773"/>
        <v>59</v>
      </c>
      <c r="AD2748" s="21">
        <f t="shared" si="779"/>
        <v>107.53454118134904</v>
      </c>
      <c r="AE2748" s="21" t="str">
        <f t="shared" si="774"/>
        <v>4/24/15:00</v>
      </c>
    </row>
    <row r="2749" spans="2:31">
      <c r="B2749" s="37">
        <v>4</v>
      </c>
      <c r="C2749" s="38">
        <v>24</v>
      </c>
      <c r="D2749" s="39">
        <v>16</v>
      </c>
      <c r="E2749" s="17">
        <v>15.6</v>
      </c>
      <c r="F2749" s="17">
        <v>296</v>
      </c>
      <c r="G2749" s="17">
        <v>257</v>
      </c>
      <c r="H2749" s="37">
        <f t="shared" si="762"/>
        <v>60.08</v>
      </c>
      <c r="I2749" s="37">
        <f>IF(H2749&lt;'Roof Calculator'!$G$8, 1, 0)</f>
        <v>0</v>
      </c>
      <c r="J2749" s="37">
        <f>IF(H2749&gt;='Roof Calculator'!$G$8, 1, 0)</f>
        <v>1</v>
      </c>
      <c r="K2749" s="37">
        <f t="shared" si="763"/>
        <v>0</v>
      </c>
      <c r="L2749" s="37">
        <f t="shared" si="764"/>
        <v>60.08</v>
      </c>
      <c r="M2749" s="37">
        <v>0</v>
      </c>
      <c r="N2749" s="37">
        <f t="shared" si="765"/>
        <v>296</v>
      </c>
      <c r="O2749" s="37">
        <v>0</v>
      </c>
      <c r="P2749" s="37">
        <v>0</v>
      </c>
      <c r="Q2749" s="21">
        <f t="shared" si="766"/>
        <v>39.790999999999997</v>
      </c>
      <c r="R2749" s="21">
        <f t="shared" si="775"/>
        <v>114.62500000000429</v>
      </c>
      <c r="S2749" s="21">
        <f t="shared" si="776"/>
        <v>12.573685181229271</v>
      </c>
      <c r="T2749" s="21">
        <f t="shared" si="767"/>
        <v>86.147999999999996</v>
      </c>
      <c r="U2749" s="37">
        <f>VLOOKUP(Time_Zone, 'LSTM LookUp'!$B$5:$D$8, 3, FALSE)</f>
        <v>-75</v>
      </c>
      <c r="V2749" s="21">
        <f t="shared" si="777"/>
        <v>1.9156189649638586</v>
      </c>
      <c r="W2749" s="21">
        <f t="shared" si="768"/>
        <v>221.62690474124099</v>
      </c>
      <c r="X2749" s="21">
        <f t="shared" si="769"/>
        <v>-108.26362212378932</v>
      </c>
      <c r="Y2749" s="21">
        <f t="shared" si="770"/>
        <v>187.73637787621067</v>
      </c>
      <c r="Z2749" s="21">
        <f t="shared" si="778"/>
        <v>59.509152853365933</v>
      </c>
      <c r="AA2749" s="21">
        <f t="shared" si="771"/>
        <v>0</v>
      </c>
      <c r="AB2749" s="21">
        <f t="shared" si="772"/>
        <v>59.509152853365933</v>
      </c>
      <c r="AC2749" s="21">
        <f t="shared" si="773"/>
        <v>60.08</v>
      </c>
      <c r="AD2749" s="21">
        <f t="shared" si="779"/>
        <v>59.509152853365933</v>
      </c>
      <c r="AE2749" s="21" t="str">
        <f t="shared" si="774"/>
        <v>4/24/16:00</v>
      </c>
    </row>
    <row r="2750" spans="2:31">
      <c r="B2750" s="37">
        <v>4</v>
      </c>
      <c r="C2750" s="38">
        <v>24</v>
      </c>
      <c r="D2750" s="39">
        <v>17</v>
      </c>
      <c r="E2750" s="17">
        <v>16.100000000000001</v>
      </c>
      <c r="F2750" s="17">
        <v>206</v>
      </c>
      <c r="G2750" s="17">
        <v>358</v>
      </c>
      <c r="H2750" s="37">
        <f t="shared" si="762"/>
        <v>60.980000000000004</v>
      </c>
      <c r="I2750" s="37">
        <f>IF(H2750&lt;'Roof Calculator'!$G$8, 1, 0)</f>
        <v>0</v>
      </c>
      <c r="J2750" s="37">
        <f>IF(H2750&gt;='Roof Calculator'!$G$8, 1, 0)</f>
        <v>1</v>
      </c>
      <c r="K2750" s="37">
        <f t="shared" si="763"/>
        <v>0</v>
      </c>
      <c r="L2750" s="37">
        <f t="shared" si="764"/>
        <v>60.980000000000004</v>
      </c>
      <c r="M2750" s="37">
        <v>0</v>
      </c>
      <c r="N2750" s="37">
        <f t="shared" si="765"/>
        <v>206</v>
      </c>
      <c r="O2750" s="37">
        <v>0</v>
      </c>
      <c r="P2750" s="37">
        <v>0</v>
      </c>
      <c r="Q2750" s="21">
        <f t="shared" si="766"/>
        <v>39.790999999999997</v>
      </c>
      <c r="R2750" s="21">
        <f t="shared" si="775"/>
        <v>114.66666666667096</v>
      </c>
      <c r="S2750" s="21">
        <f t="shared" si="776"/>
        <v>12.587708726321408</v>
      </c>
      <c r="T2750" s="21">
        <f t="shared" si="767"/>
        <v>86.147999999999996</v>
      </c>
      <c r="U2750" s="37">
        <f>VLOOKUP(Time_Zone, 'LSTM LookUp'!$B$5:$D$8, 3, FALSE)</f>
        <v>-75</v>
      </c>
      <c r="V2750" s="21">
        <f t="shared" si="777"/>
        <v>1.9233499612091036</v>
      </c>
      <c r="W2750" s="21">
        <f t="shared" si="768"/>
        <v>236.62883749030226</v>
      </c>
      <c r="X2750" s="21">
        <f t="shared" si="769"/>
        <v>-97.7423143866788</v>
      </c>
      <c r="Y2750" s="21">
        <f t="shared" si="770"/>
        <v>108.2576856133212</v>
      </c>
      <c r="Z2750" s="21">
        <f t="shared" si="778"/>
        <v>34.315795551156818</v>
      </c>
      <c r="AA2750" s="21">
        <f t="shared" si="771"/>
        <v>0</v>
      </c>
      <c r="AB2750" s="21">
        <f t="shared" si="772"/>
        <v>34.315795551156818</v>
      </c>
      <c r="AC2750" s="21">
        <f t="shared" si="773"/>
        <v>60.980000000000004</v>
      </c>
      <c r="AD2750" s="21">
        <f t="shared" si="779"/>
        <v>34.315795551156818</v>
      </c>
      <c r="AE2750" s="21" t="str">
        <f t="shared" si="774"/>
        <v>4/24/17:00</v>
      </c>
    </row>
    <row r="2751" spans="2:31">
      <c r="B2751" s="37">
        <v>4</v>
      </c>
      <c r="C2751" s="38">
        <v>24</v>
      </c>
      <c r="D2751" s="39">
        <v>18</v>
      </c>
      <c r="E2751" s="17">
        <v>15.6</v>
      </c>
      <c r="F2751" s="17">
        <v>87</v>
      </c>
      <c r="G2751" s="17">
        <v>592</v>
      </c>
      <c r="H2751" s="37">
        <f t="shared" si="762"/>
        <v>60.08</v>
      </c>
      <c r="I2751" s="37">
        <f>IF(H2751&lt;'Roof Calculator'!$G$8, 1, 0)</f>
        <v>0</v>
      </c>
      <c r="J2751" s="37">
        <f>IF(H2751&gt;='Roof Calculator'!$G$8, 1, 0)</f>
        <v>1</v>
      </c>
      <c r="K2751" s="37">
        <f t="shared" si="763"/>
        <v>0</v>
      </c>
      <c r="L2751" s="37">
        <f t="shared" si="764"/>
        <v>60.08</v>
      </c>
      <c r="M2751" s="37">
        <v>0</v>
      </c>
      <c r="N2751" s="37">
        <f t="shared" si="765"/>
        <v>87</v>
      </c>
      <c r="O2751" s="37">
        <v>0</v>
      </c>
      <c r="P2751" s="37">
        <v>0</v>
      </c>
      <c r="Q2751" s="21">
        <f t="shared" si="766"/>
        <v>39.790999999999997</v>
      </c>
      <c r="R2751" s="21">
        <f t="shared" si="775"/>
        <v>114.70833333333763</v>
      </c>
      <c r="S2751" s="21">
        <f t="shared" si="776"/>
        <v>12.601726455433717</v>
      </c>
      <c r="T2751" s="21">
        <f t="shared" si="767"/>
        <v>86.147999999999996</v>
      </c>
      <c r="U2751" s="37">
        <f>VLOOKUP(Time_Zone, 'LSTM LookUp'!$B$5:$D$8, 3, FALSE)</f>
        <v>-75</v>
      </c>
      <c r="V2751" s="21">
        <f t="shared" si="777"/>
        <v>1.9310660077069892</v>
      </c>
      <c r="W2751" s="21">
        <f t="shared" si="768"/>
        <v>251.63076650192676</v>
      </c>
      <c r="X2751" s="21">
        <f t="shared" si="769"/>
        <v>-57.238552327743825</v>
      </c>
      <c r="Y2751" s="21">
        <f t="shared" si="770"/>
        <v>29.761447672256175</v>
      </c>
      <c r="Z2751" s="21">
        <f t="shared" si="778"/>
        <v>9.4338591097861464</v>
      </c>
      <c r="AA2751" s="21">
        <f t="shared" si="771"/>
        <v>0</v>
      </c>
      <c r="AB2751" s="21">
        <f t="shared" si="772"/>
        <v>9.4338591097861464</v>
      </c>
      <c r="AC2751" s="21">
        <f t="shared" si="773"/>
        <v>60.08</v>
      </c>
      <c r="AD2751" s="21">
        <f t="shared" si="779"/>
        <v>9.4338591097861464</v>
      </c>
      <c r="AE2751" s="21" t="str">
        <f t="shared" si="774"/>
        <v>4/24/18:00</v>
      </c>
    </row>
    <row r="2752" spans="2:31">
      <c r="B2752" s="37">
        <v>4</v>
      </c>
      <c r="C2752" s="38">
        <v>24</v>
      </c>
      <c r="D2752" s="39">
        <v>19</v>
      </c>
      <c r="E2752" s="17">
        <v>13.9</v>
      </c>
      <c r="F2752" s="17">
        <v>52</v>
      </c>
      <c r="G2752" s="17">
        <v>325</v>
      </c>
      <c r="H2752" s="37">
        <f t="shared" si="762"/>
        <v>57.02</v>
      </c>
      <c r="I2752" s="37">
        <f>IF(H2752&lt;'Roof Calculator'!$G$8, 1, 0)</f>
        <v>0</v>
      </c>
      <c r="J2752" s="37">
        <f>IF(H2752&gt;='Roof Calculator'!$G$8, 1, 0)</f>
        <v>1</v>
      </c>
      <c r="K2752" s="37">
        <f t="shared" si="763"/>
        <v>0</v>
      </c>
      <c r="L2752" s="37">
        <f t="shared" si="764"/>
        <v>57.02</v>
      </c>
      <c r="M2752" s="37">
        <v>0</v>
      </c>
      <c r="N2752" s="37">
        <f t="shared" si="765"/>
        <v>52</v>
      </c>
      <c r="O2752" s="37">
        <v>0</v>
      </c>
      <c r="P2752" s="37">
        <v>0</v>
      </c>
      <c r="Q2752" s="21">
        <f t="shared" si="766"/>
        <v>39.790999999999997</v>
      </c>
      <c r="R2752" s="21">
        <f t="shared" si="775"/>
        <v>114.75000000000431</v>
      </c>
      <c r="S2752" s="21">
        <f t="shared" si="776"/>
        <v>12.615738361239313</v>
      </c>
      <c r="T2752" s="21">
        <f t="shared" si="767"/>
        <v>86.147999999999996</v>
      </c>
      <c r="U2752" s="37">
        <f>VLOOKUP(Time_Zone, 'LSTM LookUp'!$B$5:$D$8, 3, FALSE)</f>
        <v>-75</v>
      </c>
      <c r="V2752" s="21">
        <f t="shared" si="777"/>
        <v>1.9387670917575939</v>
      </c>
      <c r="W2752" s="21">
        <f t="shared" si="768"/>
        <v>266.63269177293944</v>
      </c>
      <c r="X2752" s="21">
        <f t="shared" si="769"/>
        <v>31.114870221324235</v>
      </c>
      <c r="Y2752" s="21">
        <f t="shared" si="770"/>
        <v>83.114870221324239</v>
      </c>
      <c r="Z2752" s="21">
        <f t="shared" si="778"/>
        <v>26.345962206908055</v>
      </c>
      <c r="AA2752" s="21">
        <f t="shared" si="771"/>
        <v>0</v>
      </c>
      <c r="AB2752" s="21">
        <f t="shared" si="772"/>
        <v>26.345962206908055</v>
      </c>
      <c r="AC2752" s="21">
        <f t="shared" si="773"/>
        <v>57.02</v>
      </c>
      <c r="AD2752" s="21">
        <f t="shared" si="779"/>
        <v>26.345962206908055</v>
      </c>
      <c r="AE2752" s="21" t="str">
        <f t="shared" si="774"/>
        <v>4/24/19:00</v>
      </c>
    </row>
    <row r="2753" spans="2:31">
      <c r="B2753" s="37">
        <v>4</v>
      </c>
      <c r="C2753" s="38">
        <v>24</v>
      </c>
      <c r="D2753" s="39">
        <v>20</v>
      </c>
      <c r="E2753" s="17">
        <v>12.2</v>
      </c>
      <c r="F2753" s="17">
        <v>12</v>
      </c>
      <c r="G2753" s="17">
        <v>16</v>
      </c>
      <c r="H2753" s="37">
        <f t="shared" si="762"/>
        <v>53.96</v>
      </c>
      <c r="I2753" s="37">
        <f>IF(H2753&lt;'Roof Calculator'!$G$8, 1, 0)</f>
        <v>1</v>
      </c>
      <c r="J2753" s="37">
        <f>IF(H2753&gt;='Roof Calculator'!$G$8, 1, 0)</f>
        <v>0</v>
      </c>
      <c r="K2753" s="37">
        <f t="shared" si="763"/>
        <v>53.96</v>
      </c>
      <c r="L2753" s="37">
        <f t="shared" si="764"/>
        <v>0</v>
      </c>
      <c r="M2753" s="37">
        <v>0</v>
      </c>
      <c r="N2753" s="37">
        <f t="shared" si="765"/>
        <v>12</v>
      </c>
      <c r="O2753" s="37">
        <v>0</v>
      </c>
      <c r="P2753" s="37">
        <v>0</v>
      </c>
      <c r="Q2753" s="21">
        <f t="shared" si="766"/>
        <v>39.790999999999997</v>
      </c>
      <c r="R2753" s="21">
        <f t="shared" si="775"/>
        <v>114.79166666667098</v>
      </c>
      <c r="S2753" s="21">
        <f t="shared" si="776"/>
        <v>12.629744436411379</v>
      </c>
      <c r="T2753" s="21">
        <f t="shared" si="767"/>
        <v>86.147999999999996</v>
      </c>
      <c r="U2753" s="37">
        <f>VLOOKUP(Time_Zone, 'LSTM LookUp'!$B$5:$D$8, 3, FALSE)</f>
        <v>-75</v>
      </c>
      <c r="V2753" s="21">
        <f t="shared" si="777"/>
        <v>1.9464532006974513</v>
      </c>
      <c r="W2753" s="21">
        <f t="shared" si="768"/>
        <v>281.63461330017435</v>
      </c>
      <c r="X2753" s="21">
        <f t="shared" si="769"/>
        <v>4.6583000275322179</v>
      </c>
      <c r="Y2753" s="21">
        <f t="shared" si="770"/>
        <v>16.658300027532217</v>
      </c>
      <c r="Z2753" s="21">
        <f t="shared" si="778"/>
        <v>5.2803901610869497</v>
      </c>
      <c r="AA2753" s="21">
        <f t="shared" si="771"/>
        <v>5.2803901610869497</v>
      </c>
      <c r="AB2753" s="21">
        <f t="shared" si="772"/>
        <v>0</v>
      </c>
      <c r="AC2753" s="21">
        <f t="shared" si="773"/>
        <v>0</v>
      </c>
      <c r="AD2753" s="21">
        <f t="shared" si="779"/>
        <v>0</v>
      </c>
      <c r="AE2753" s="21" t="str">
        <f t="shared" si="774"/>
        <v>4/24/20:00</v>
      </c>
    </row>
    <row r="2754" spans="2:31">
      <c r="B2754" s="37">
        <v>4</v>
      </c>
      <c r="C2754" s="38">
        <v>24</v>
      </c>
      <c r="D2754" s="39">
        <v>21</v>
      </c>
      <c r="E2754" s="17">
        <v>11.7</v>
      </c>
      <c r="F2754" s="17">
        <v>0</v>
      </c>
      <c r="G2754" s="17">
        <v>0</v>
      </c>
      <c r="H2754" s="37">
        <f t="shared" si="762"/>
        <v>53.06</v>
      </c>
      <c r="I2754" s="37">
        <f>IF(H2754&lt;'Roof Calculator'!$G$8, 1, 0)</f>
        <v>1</v>
      </c>
      <c r="J2754" s="37">
        <f>IF(H2754&gt;='Roof Calculator'!$G$8, 1, 0)</f>
        <v>0</v>
      </c>
      <c r="K2754" s="37">
        <f t="shared" si="763"/>
        <v>53.06</v>
      </c>
      <c r="L2754" s="37">
        <f t="shared" si="764"/>
        <v>0</v>
      </c>
      <c r="M2754" s="37">
        <v>0</v>
      </c>
      <c r="N2754" s="37">
        <f t="shared" si="765"/>
        <v>0</v>
      </c>
      <c r="O2754" s="37">
        <v>0</v>
      </c>
      <c r="P2754" s="37">
        <v>0</v>
      </c>
      <c r="Q2754" s="21">
        <f t="shared" si="766"/>
        <v>39.790999999999997</v>
      </c>
      <c r="R2754" s="21">
        <f t="shared" si="775"/>
        <v>114.83333333333765</v>
      </c>
      <c r="S2754" s="21">
        <f t="shared" si="776"/>
        <v>12.643744673623143</v>
      </c>
      <c r="T2754" s="21">
        <f t="shared" si="767"/>
        <v>86.147999999999996</v>
      </c>
      <c r="U2754" s="37">
        <f>VLOOKUP(Time_Zone, 'LSTM LookUp'!$B$5:$D$8, 3, FALSE)</f>
        <v>-75</v>
      </c>
      <c r="V2754" s="21">
        <f t="shared" si="777"/>
        <v>1.9541243218995534</v>
      </c>
      <c r="W2754" s="21">
        <f t="shared" si="768"/>
        <v>296.63653108047487</v>
      </c>
      <c r="X2754" s="21">
        <f t="shared" si="769"/>
        <v>0</v>
      </c>
      <c r="Y2754" s="21">
        <f t="shared" si="770"/>
        <v>0</v>
      </c>
      <c r="Z2754" s="21">
        <f t="shared" si="778"/>
        <v>0</v>
      </c>
      <c r="AA2754" s="21">
        <f t="shared" si="771"/>
        <v>0</v>
      </c>
      <c r="AB2754" s="21">
        <f t="shared" si="772"/>
        <v>0</v>
      </c>
      <c r="AC2754" s="21">
        <f t="shared" si="773"/>
        <v>0</v>
      </c>
      <c r="AD2754" s="21">
        <f t="shared" si="779"/>
        <v>0</v>
      </c>
      <c r="AE2754" s="21" t="str">
        <f t="shared" si="774"/>
        <v>4/24/21:00</v>
      </c>
    </row>
    <row r="2755" spans="2:31">
      <c r="B2755" s="37">
        <v>4</v>
      </c>
      <c r="C2755" s="38">
        <v>24</v>
      </c>
      <c r="D2755" s="39">
        <v>22</v>
      </c>
      <c r="E2755" s="17">
        <v>10.6</v>
      </c>
      <c r="F2755" s="17">
        <v>0</v>
      </c>
      <c r="G2755" s="17">
        <v>0</v>
      </c>
      <c r="H2755" s="37">
        <f t="shared" si="762"/>
        <v>51.08</v>
      </c>
      <c r="I2755" s="37">
        <f>IF(H2755&lt;'Roof Calculator'!$G$8, 1, 0)</f>
        <v>1</v>
      </c>
      <c r="J2755" s="37">
        <f>IF(H2755&gt;='Roof Calculator'!$G$8, 1, 0)</f>
        <v>0</v>
      </c>
      <c r="K2755" s="37">
        <f t="shared" si="763"/>
        <v>51.08</v>
      </c>
      <c r="L2755" s="37">
        <f t="shared" si="764"/>
        <v>0</v>
      </c>
      <c r="M2755" s="37">
        <v>0</v>
      </c>
      <c r="N2755" s="37">
        <f t="shared" si="765"/>
        <v>0</v>
      </c>
      <c r="O2755" s="37">
        <v>0</v>
      </c>
      <c r="P2755" s="37">
        <v>0</v>
      </c>
      <c r="Q2755" s="21">
        <f t="shared" si="766"/>
        <v>39.790999999999997</v>
      </c>
      <c r="R2755" s="21">
        <f t="shared" si="775"/>
        <v>114.87500000000432</v>
      </c>
      <c r="S2755" s="21">
        <f t="shared" si="776"/>
        <v>12.657739065547888</v>
      </c>
      <c r="T2755" s="21">
        <f t="shared" si="767"/>
        <v>86.147999999999996</v>
      </c>
      <c r="U2755" s="37">
        <f>VLOOKUP(Time_Zone, 'LSTM LookUp'!$B$5:$D$8, 3, FALSE)</f>
        <v>-75</v>
      </c>
      <c r="V2755" s="21">
        <f t="shared" si="777"/>
        <v>1.9617804427733945</v>
      </c>
      <c r="W2755" s="21">
        <f t="shared" si="768"/>
        <v>311.63844511069334</v>
      </c>
      <c r="X2755" s="21">
        <f t="shared" si="769"/>
        <v>0</v>
      </c>
      <c r="Y2755" s="21">
        <f t="shared" si="770"/>
        <v>0</v>
      </c>
      <c r="Z2755" s="21">
        <f t="shared" si="778"/>
        <v>0</v>
      </c>
      <c r="AA2755" s="21">
        <f t="shared" si="771"/>
        <v>0</v>
      </c>
      <c r="AB2755" s="21">
        <f t="shared" si="772"/>
        <v>0</v>
      </c>
      <c r="AC2755" s="21">
        <f t="shared" si="773"/>
        <v>0</v>
      </c>
      <c r="AD2755" s="21">
        <f t="shared" si="779"/>
        <v>0</v>
      </c>
      <c r="AE2755" s="21" t="str">
        <f t="shared" si="774"/>
        <v>4/24/22:00</v>
      </c>
    </row>
    <row r="2756" spans="2:31">
      <c r="B2756" s="37">
        <v>4</v>
      </c>
      <c r="C2756" s="38">
        <v>24</v>
      </c>
      <c r="D2756" s="39">
        <v>23</v>
      </c>
      <c r="E2756" s="17">
        <v>9.4</v>
      </c>
      <c r="F2756" s="17">
        <v>0</v>
      </c>
      <c r="G2756" s="17">
        <v>0</v>
      </c>
      <c r="H2756" s="37">
        <f t="shared" si="762"/>
        <v>48.92</v>
      </c>
      <c r="I2756" s="37">
        <f>IF(H2756&lt;'Roof Calculator'!$G$8, 1, 0)</f>
        <v>1</v>
      </c>
      <c r="J2756" s="37">
        <f>IF(H2756&gt;='Roof Calculator'!$G$8, 1, 0)</f>
        <v>0</v>
      </c>
      <c r="K2756" s="37">
        <f t="shared" si="763"/>
        <v>48.92</v>
      </c>
      <c r="L2756" s="37">
        <f t="shared" si="764"/>
        <v>0</v>
      </c>
      <c r="M2756" s="37">
        <v>0</v>
      </c>
      <c r="N2756" s="37">
        <f t="shared" si="765"/>
        <v>0</v>
      </c>
      <c r="O2756" s="37">
        <v>0</v>
      </c>
      <c r="P2756" s="37">
        <v>0</v>
      </c>
      <c r="Q2756" s="21">
        <f t="shared" si="766"/>
        <v>39.790999999999997</v>
      </c>
      <c r="R2756" s="21">
        <f t="shared" si="775"/>
        <v>114.91666666667099</v>
      </c>
      <c r="S2756" s="21">
        <f t="shared" si="776"/>
        <v>12.671727604858949</v>
      </c>
      <c r="T2756" s="21">
        <f t="shared" si="767"/>
        <v>86.147999999999996</v>
      </c>
      <c r="U2756" s="37">
        <f>VLOOKUP(Time_Zone, 'LSTM LookUp'!$B$5:$D$8, 3, FALSE)</f>
        <v>-75</v>
      </c>
      <c r="V2756" s="21">
        <f t="shared" si="777"/>
        <v>1.969421550764977</v>
      </c>
      <c r="W2756" s="21">
        <f t="shared" si="768"/>
        <v>326.64035538769127</v>
      </c>
      <c r="X2756" s="21">
        <f t="shared" si="769"/>
        <v>0</v>
      </c>
      <c r="Y2756" s="21">
        <f t="shared" si="770"/>
        <v>0</v>
      </c>
      <c r="Z2756" s="21">
        <f t="shared" si="778"/>
        <v>0</v>
      </c>
      <c r="AA2756" s="21">
        <f t="shared" si="771"/>
        <v>0</v>
      </c>
      <c r="AB2756" s="21">
        <f t="shared" si="772"/>
        <v>0</v>
      </c>
      <c r="AC2756" s="21">
        <f t="shared" si="773"/>
        <v>0</v>
      </c>
      <c r="AD2756" s="21">
        <f t="shared" si="779"/>
        <v>0</v>
      </c>
      <c r="AE2756" s="21" t="str">
        <f t="shared" si="774"/>
        <v>4/24/23:00</v>
      </c>
    </row>
    <row r="2757" spans="2:31">
      <c r="B2757" s="37">
        <v>4</v>
      </c>
      <c r="C2757" s="38">
        <v>24</v>
      </c>
      <c r="D2757" s="39">
        <v>24</v>
      </c>
      <c r="E2757" s="17">
        <v>8.9</v>
      </c>
      <c r="F2757" s="17">
        <v>0</v>
      </c>
      <c r="G2757" s="17">
        <v>0</v>
      </c>
      <c r="H2757" s="37">
        <f t="shared" si="762"/>
        <v>48.02</v>
      </c>
      <c r="I2757" s="37">
        <f>IF(H2757&lt;'Roof Calculator'!$G$8, 1, 0)</f>
        <v>1</v>
      </c>
      <c r="J2757" s="37">
        <f>IF(H2757&gt;='Roof Calculator'!$G$8, 1, 0)</f>
        <v>0</v>
      </c>
      <c r="K2757" s="37">
        <f t="shared" si="763"/>
        <v>48.02</v>
      </c>
      <c r="L2757" s="37">
        <f t="shared" si="764"/>
        <v>0</v>
      </c>
      <c r="M2757" s="37">
        <v>0</v>
      </c>
      <c r="N2757" s="37">
        <f t="shared" si="765"/>
        <v>0</v>
      </c>
      <c r="O2757" s="37">
        <v>0</v>
      </c>
      <c r="P2757" s="37">
        <v>0</v>
      </c>
      <c r="Q2757" s="21">
        <f t="shared" si="766"/>
        <v>39.790999999999997</v>
      </c>
      <c r="R2757" s="21">
        <f t="shared" si="775"/>
        <v>114.95833333333766</v>
      </c>
      <c r="S2757" s="21">
        <f t="shared" si="776"/>
        <v>12.685710284229733</v>
      </c>
      <c r="T2757" s="21">
        <f t="shared" si="767"/>
        <v>86.147999999999996</v>
      </c>
      <c r="U2757" s="37">
        <f>VLOOKUP(Time_Zone, 'LSTM LookUp'!$B$5:$D$8, 3, FALSE)</f>
        <v>-75</v>
      </c>
      <c r="V2757" s="21">
        <f t="shared" si="777"/>
        <v>1.9770476333568454</v>
      </c>
      <c r="W2757" s="21">
        <f t="shared" si="768"/>
        <v>341.64226190833921</v>
      </c>
      <c r="X2757" s="21">
        <f t="shared" si="769"/>
        <v>0</v>
      </c>
      <c r="Y2757" s="21">
        <f t="shared" si="770"/>
        <v>0</v>
      </c>
      <c r="Z2757" s="21">
        <f t="shared" si="778"/>
        <v>0</v>
      </c>
      <c r="AA2757" s="21">
        <f t="shared" si="771"/>
        <v>0</v>
      </c>
      <c r="AB2757" s="21">
        <f t="shared" si="772"/>
        <v>0</v>
      </c>
      <c r="AC2757" s="21">
        <f t="shared" si="773"/>
        <v>0</v>
      </c>
      <c r="AD2757" s="21">
        <f t="shared" si="779"/>
        <v>0</v>
      </c>
      <c r="AE2757" s="21" t="str">
        <f t="shared" si="774"/>
        <v>4/24/24:00</v>
      </c>
    </row>
    <row r="2758" spans="2:31">
      <c r="B2758" s="37">
        <v>4</v>
      </c>
      <c r="C2758" s="38">
        <v>25</v>
      </c>
      <c r="D2758" s="39">
        <v>1</v>
      </c>
      <c r="E2758" s="17">
        <v>7.8</v>
      </c>
      <c r="F2758" s="17">
        <v>0</v>
      </c>
      <c r="G2758" s="17">
        <v>0</v>
      </c>
      <c r="H2758" s="37">
        <f t="shared" si="762"/>
        <v>46.04</v>
      </c>
      <c r="I2758" s="37">
        <f>IF(H2758&lt;'Roof Calculator'!$G$8, 1, 0)</f>
        <v>1</v>
      </c>
      <c r="J2758" s="37">
        <f>IF(H2758&gt;='Roof Calculator'!$G$8, 1, 0)</f>
        <v>0</v>
      </c>
      <c r="K2758" s="37">
        <f t="shared" si="763"/>
        <v>46.04</v>
      </c>
      <c r="L2758" s="37">
        <f t="shared" si="764"/>
        <v>0</v>
      </c>
      <c r="M2758" s="37">
        <v>0</v>
      </c>
      <c r="N2758" s="37">
        <f t="shared" si="765"/>
        <v>0</v>
      </c>
      <c r="O2758" s="37">
        <v>0</v>
      </c>
      <c r="P2758" s="37">
        <v>0</v>
      </c>
      <c r="Q2758" s="21">
        <f t="shared" si="766"/>
        <v>39.790999999999997</v>
      </c>
      <c r="R2758" s="21">
        <f t="shared" si="775"/>
        <v>115.00000000000433</v>
      </c>
      <c r="S2758" s="21">
        <f t="shared" si="776"/>
        <v>12.699687096333701</v>
      </c>
      <c r="T2758" s="21">
        <f t="shared" si="767"/>
        <v>86.147999999999996</v>
      </c>
      <c r="U2758" s="37">
        <f>VLOOKUP(Time_Zone, 'LSTM LookUp'!$B$5:$D$8, 3, FALSE)</f>
        <v>-75</v>
      </c>
      <c r="V2758" s="21">
        <f t="shared" si="777"/>
        <v>1.9846586780681112</v>
      </c>
      <c r="W2758" s="21">
        <f t="shared" si="768"/>
        <v>-3.3558353304829946</v>
      </c>
      <c r="X2758" s="21">
        <f t="shared" si="769"/>
        <v>0</v>
      </c>
      <c r="Y2758" s="21">
        <f t="shared" si="770"/>
        <v>0</v>
      </c>
      <c r="Z2758" s="21">
        <f t="shared" si="778"/>
        <v>0</v>
      </c>
      <c r="AA2758" s="21">
        <f t="shared" si="771"/>
        <v>0</v>
      </c>
      <c r="AB2758" s="21">
        <f t="shared" si="772"/>
        <v>0</v>
      </c>
      <c r="AC2758" s="21">
        <f t="shared" si="773"/>
        <v>0</v>
      </c>
      <c r="AD2758" s="21">
        <f t="shared" si="779"/>
        <v>0</v>
      </c>
      <c r="AE2758" s="21" t="str">
        <f t="shared" si="774"/>
        <v>4/25/1:00</v>
      </c>
    </row>
    <row r="2759" spans="2:31">
      <c r="B2759" s="37">
        <v>4</v>
      </c>
      <c r="C2759" s="38">
        <v>25</v>
      </c>
      <c r="D2759" s="39">
        <v>2</v>
      </c>
      <c r="E2759" s="17">
        <v>7.2</v>
      </c>
      <c r="F2759" s="17">
        <v>0</v>
      </c>
      <c r="G2759" s="17">
        <v>0</v>
      </c>
      <c r="H2759" s="37">
        <f t="shared" si="762"/>
        <v>44.96</v>
      </c>
      <c r="I2759" s="37">
        <f>IF(H2759&lt;'Roof Calculator'!$G$8, 1, 0)</f>
        <v>1</v>
      </c>
      <c r="J2759" s="37">
        <f>IF(H2759&gt;='Roof Calculator'!$G$8, 1, 0)</f>
        <v>0</v>
      </c>
      <c r="K2759" s="37">
        <f t="shared" si="763"/>
        <v>44.96</v>
      </c>
      <c r="L2759" s="37">
        <f t="shared" si="764"/>
        <v>0</v>
      </c>
      <c r="M2759" s="37">
        <v>0</v>
      </c>
      <c r="N2759" s="37">
        <f t="shared" si="765"/>
        <v>0</v>
      </c>
      <c r="O2759" s="37">
        <v>0</v>
      </c>
      <c r="P2759" s="37">
        <v>0</v>
      </c>
      <c r="Q2759" s="21">
        <f t="shared" si="766"/>
        <v>39.790999999999997</v>
      </c>
      <c r="R2759" s="21">
        <f t="shared" si="775"/>
        <v>115.04166666667101</v>
      </c>
      <c r="S2759" s="21">
        <f t="shared" si="776"/>
        <v>12.713658033844384</v>
      </c>
      <c r="T2759" s="21">
        <f t="shared" si="767"/>
        <v>86.147999999999996</v>
      </c>
      <c r="U2759" s="37">
        <f>VLOOKUP(Time_Zone, 'LSTM LookUp'!$B$5:$D$8, 3, FALSE)</f>
        <v>-75</v>
      </c>
      <c r="V2759" s="21">
        <f t="shared" si="777"/>
        <v>1.9922546724544787</v>
      </c>
      <c r="W2759" s="21">
        <f t="shared" si="768"/>
        <v>11.646063668113618</v>
      </c>
      <c r="X2759" s="21">
        <f t="shared" si="769"/>
        <v>0</v>
      </c>
      <c r="Y2759" s="21">
        <f t="shared" si="770"/>
        <v>0</v>
      </c>
      <c r="Z2759" s="21">
        <f t="shared" si="778"/>
        <v>0</v>
      </c>
      <c r="AA2759" s="21">
        <f t="shared" si="771"/>
        <v>0</v>
      </c>
      <c r="AB2759" s="21">
        <f t="shared" si="772"/>
        <v>0</v>
      </c>
      <c r="AC2759" s="21">
        <f t="shared" si="773"/>
        <v>0</v>
      </c>
      <c r="AD2759" s="21">
        <f t="shared" si="779"/>
        <v>0</v>
      </c>
      <c r="AE2759" s="21" t="str">
        <f t="shared" si="774"/>
        <v>4/25/2:00</v>
      </c>
    </row>
    <row r="2760" spans="2:31">
      <c r="B2760" s="37">
        <v>4</v>
      </c>
      <c r="C2760" s="38">
        <v>25</v>
      </c>
      <c r="D2760" s="39">
        <v>3</v>
      </c>
      <c r="E2760" s="17">
        <v>6.1</v>
      </c>
      <c r="F2760" s="17">
        <v>0</v>
      </c>
      <c r="G2760" s="17">
        <v>0</v>
      </c>
      <c r="H2760" s="37">
        <f t="shared" si="762"/>
        <v>42.980000000000004</v>
      </c>
      <c r="I2760" s="37">
        <f>IF(H2760&lt;'Roof Calculator'!$G$8, 1, 0)</f>
        <v>1</v>
      </c>
      <c r="J2760" s="37">
        <f>IF(H2760&gt;='Roof Calculator'!$G$8, 1, 0)</f>
        <v>0</v>
      </c>
      <c r="K2760" s="37">
        <f t="shared" si="763"/>
        <v>42.980000000000004</v>
      </c>
      <c r="L2760" s="37">
        <f t="shared" si="764"/>
        <v>0</v>
      </c>
      <c r="M2760" s="37">
        <v>0</v>
      </c>
      <c r="N2760" s="37">
        <f t="shared" si="765"/>
        <v>0</v>
      </c>
      <c r="O2760" s="37">
        <v>0</v>
      </c>
      <c r="P2760" s="37">
        <v>0</v>
      </c>
      <c r="Q2760" s="21">
        <f t="shared" si="766"/>
        <v>39.790999999999997</v>
      </c>
      <c r="R2760" s="21">
        <f t="shared" si="775"/>
        <v>115.08333333333768</v>
      </c>
      <c r="S2760" s="21">
        <f t="shared" si="776"/>
        <v>12.727623089435403</v>
      </c>
      <c r="T2760" s="21">
        <f t="shared" si="767"/>
        <v>86.147999999999996</v>
      </c>
      <c r="U2760" s="37">
        <f>VLOOKUP(Time_Zone, 'LSTM LookUp'!$B$5:$D$8, 3, FALSE)</f>
        <v>-75</v>
      </c>
      <c r="V2760" s="21">
        <f t="shared" si="777"/>
        <v>1.9998356041082554</v>
      </c>
      <c r="W2760" s="21">
        <f t="shared" si="768"/>
        <v>26.647958901027078</v>
      </c>
      <c r="X2760" s="21">
        <f t="shared" si="769"/>
        <v>0</v>
      </c>
      <c r="Y2760" s="21">
        <f t="shared" si="770"/>
        <v>0</v>
      </c>
      <c r="Z2760" s="21">
        <f t="shared" si="778"/>
        <v>0</v>
      </c>
      <c r="AA2760" s="21">
        <f t="shared" si="771"/>
        <v>0</v>
      </c>
      <c r="AB2760" s="21">
        <f t="shared" si="772"/>
        <v>0</v>
      </c>
      <c r="AC2760" s="21">
        <f t="shared" si="773"/>
        <v>0</v>
      </c>
      <c r="AD2760" s="21">
        <f t="shared" si="779"/>
        <v>0</v>
      </c>
      <c r="AE2760" s="21" t="str">
        <f t="shared" si="774"/>
        <v>4/25/3:00</v>
      </c>
    </row>
    <row r="2761" spans="2:31">
      <c r="B2761" s="37">
        <v>4</v>
      </c>
      <c r="C2761" s="38">
        <v>25</v>
      </c>
      <c r="D2761" s="39">
        <v>4</v>
      </c>
      <c r="E2761" s="17">
        <v>5.6</v>
      </c>
      <c r="F2761" s="17">
        <v>0</v>
      </c>
      <c r="G2761" s="17">
        <v>0</v>
      </c>
      <c r="H2761" s="37">
        <f t="shared" si="762"/>
        <v>42.08</v>
      </c>
      <c r="I2761" s="37">
        <f>IF(H2761&lt;'Roof Calculator'!$G$8, 1, 0)</f>
        <v>1</v>
      </c>
      <c r="J2761" s="37">
        <f>IF(H2761&gt;='Roof Calculator'!$G$8, 1, 0)</f>
        <v>0</v>
      </c>
      <c r="K2761" s="37">
        <f t="shared" si="763"/>
        <v>42.08</v>
      </c>
      <c r="L2761" s="37">
        <f t="shared" si="764"/>
        <v>0</v>
      </c>
      <c r="M2761" s="37">
        <v>0</v>
      </c>
      <c r="N2761" s="37">
        <f t="shared" si="765"/>
        <v>0</v>
      </c>
      <c r="O2761" s="37">
        <v>0</v>
      </c>
      <c r="P2761" s="37">
        <v>0</v>
      </c>
      <c r="Q2761" s="21">
        <f t="shared" si="766"/>
        <v>39.790999999999997</v>
      </c>
      <c r="R2761" s="21">
        <f t="shared" si="775"/>
        <v>115.12500000000435</v>
      </c>
      <c r="S2761" s="21">
        <f t="shared" si="776"/>
        <v>12.741582255780427</v>
      </c>
      <c r="T2761" s="21">
        <f t="shared" si="767"/>
        <v>86.147999999999996</v>
      </c>
      <c r="U2761" s="37">
        <f>VLOOKUP(Time_Zone, 'LSTM LookUp'!$B$5:$D$8, 3, FALSE)</f>
        <v>-75</v>
      </c>
      <c r="V2761" s="21">
        <f t="shared" si="777"/>
        <v>2.0074014606583921</v>
      </c>
      <c r="W2761" s="21">
        <f t="shared" si="768"/>
        <v>41.649850365164582</v>
      </c>
      <c r="X2761" s="21">
        <f t="shared" si="769"/>
        <v>0</v>
      </c>
      <c r="Y2761" s="21">
        <f t="shared" si="770"/>
        <v>0</v>
      </c>
      <c r="Z2761" s="21">
        <f t="shared" si="778"/>
        <v>0</v>
      </c>
      <c r="AA2761" s="21">
        <f t="shared" si="771"/>
        <v>0</v>
      </c>
      <c r="AB2761" s="21">
        <f t="shared" si="772"/>
        <v>0</v>
      </c>
      <c r="AC2761" s="21">
        <f t="shared" si="773"/>
        <v>0</v>
      </c>
      <c r="AD2761" s="21">
        <f t="shared" si="779"/>
        <v>0</v>
      </c>
      <c r="AE2761" s="21" t="str">
        <f t="shared" si="774"/>
        <v>4/25/4:00</v>
      </c>
    </row>
    <row r="2762" spans="2:31">
      <c r="B2762" s="37">
        <v>4</v>
      </c>
      <c r="C2762" s="38">
        <v>25</v>
      </c>
      <c r="D2762" s="39">
        <v>5</v>
      </c>
      <c r="E2762" s="17">
        <v>4.4000000000000004</v>
      </c>
      <c r="F2762" s="17">
        <v>0</v>
      </c>
      <c r="G2762" s="17">
        <v>0</v>
      </c>
      <c r="H2762" s="37">
        <f t="shared" si="762"/>
        <v>39.92</v>
      </c>
      <c r="I2762" s="37">
        <f>IF(H2762&lt;'Roof Calculator'!$G$8, 1, 0)</f>
        <v>1</v>
      </c>
      <c r="J2762" s="37">
        <f>IF(H2762&gt;='Roof Calculator'!$G$8, 1, 0)</f>
        <v>0</v>
      </c>
      <c r="K2762" s="37">
        <f t="shared" si="763"/>
        <v>39.92</v>
      </c>
      <c r="L2762" s="37">
        <f t="shared" si="764"/>
        <v>0</v>
      </c>
      <c r="M2762" s="37">
        <v>0</v>
      </c>
      <c r="N2762" s="37">
        <f t="shared" si="765"/>
        <v>0</v>
      </c>
      <c r="O2762" s="37">
        <v>0</v>
      </c>
      <c r="P2762" s="37">
        <v>0</v>
      </c>
      <c r="Q2762" s="21">
        <f t="shared" si="766"/>
        <v>39.790999999999997</v>
      </c>
      <c r="R2762" s="21">
        <f t="shared" si="775"/>
        <v>115.16666666667102</v>
      </c>
      <c r="S2762" s="21">
        <f t="shared" si="776"/>
        <v>12.755535525553222</v>
      </c>
      <c r="T2762" s="21">
        <f t="shared" si="767"/>
        <v>86.147999999999996</v>
      </c>
      <c r="U2762" s="37">
        <f>VLOOKUP(Time_Zone, 'LSTM LookUp'!$B$5:$D$8, 3, FALSE)</f>
        <v>-75</v>
      </c>
      <c r="V2762" s="21">
        <f t="shared" si="777"/>
        <v>2.0149522297705031</v>
      </c>
      <c r="W2762" s="21">
        <f t="shared" si="768"/>
        <v>56.651738057442614</v>
      </c>
      <c r="X2762" s="21">
        <f t="shared" si="769"/>
        <v>0</v>
      </c>
      <c r="Y2762" s="21">
        <f t="shared" si="770"/>
        <v>0</v>
      </c>
      <c r="Z2762" s="21">
        <f t="shared" si="778"/>
        <v>0</v>
      </c>
      <c r="AA2762" s="21">
        <f t="shared" si="771"/>
        <v>0</v>
      </c>
      <c r="AB2762" s="21">
        <f t="shared" si="772"/>
        <v>0</v>
      </c>
      <c r="AC2762" s="21">
        <f t="shared" si="773"/>
        <v>0</v>
      </c>
      <c r="AD2762" s="21">
        <f t="shared" si="779"/>
        <v>0</v>
      </c>
      <c r="AE2762" s="21" t="str">
        <f t="shared" si="774"/>
        <v>4/25/5:00</v>
      </c>
    </row>
    <row r="2763" spans="2:31">
      <c r="B2763" s="37">
        <v>4</v>
      </c>
      <c r="C2763" s="38">
        <v>25</v>
      </c>
      <c r="D2763" s="39">
        <v>6</v>
      </c>
      <c r="E2763" s="17">
        <v>3.3</v>
      </c>
      <c r="F2763" s="17">
        <v>1</v>
      </c>
      <c r="G2763" s="17">
        <v>0</v>
      </c>
      <c r="H2763" s="37">
        <f t="shared" si="762"/>
        <v>37.94</v>
      </c>
      <c r="I2763" s="37">
        <f>IF(H2763&lt;'Roof Calculator'!$G$8, 1, 0)</f>
        <v>1</v>
      </c>
      <c r="J2763" s="37">
        <f>IF(H2763&gt;='Roof Calculator'!$G$8, 1, 0)</f>
        <v>0</v>
      </c>
      <c r="K2763" s="37">
        <f t="shared" si="763"/>
        <v>37.94</v>
      </c>
      <c r="L2763" s="37">
        <f t="shared" si="764"/>
        <v>0</v>
      </c>
      <c r="M2763" s="37">
        <v>0</v>
      </c>
      <c r="N2763" s="37">
        <f t="shared" si="765"/>
        <v>1</v>
      </c>
      <c r="O2763" s="37">
        <v>0</v>
      </c>
      <c r="P2763" s="37">
        <v>0</v>
      </c>
      <c r="Q2763" s="21">
        <f t="shared" si="766"/>
        <v>39.790999999999997</v>
      </c>
      <c r="R2763" s="21">
        <f t="shared" si="775"/>
        <v>115.20833333333769</v>
      </c>
      <c r="S2763" s="21">
        <f t="shared" si="776"/>
        <v>12.769482891427621</v>
      </c>
      <c r="T2763" s="21">
        <f t="shared" si="767"/>
        <v>86.147999999999996</v>
      </c>
      <c r="U2763" s="37">
        <f>VLOOKUP(Time_Zone, 'LSTM LookUp'!$B$5:$D$8, 3, FALSE)</f>
        <v>-75</v>
      </c>
      <c r="V2763" s="21">
        <f t="shared" si="777"/>
        <v>2.0224878991468755</v>
      </c>
      <c r="W2763" s="21">
        <f t="shared" si="768"/>
        <v>71.653621974786716</v>
      </c>
      <c r="X2763" s="21">
        <f t="shared" si="769"/>
        <v>0</v>
      </c>
      <c r="Y2763" s="21">
        <f t="shared" si="770"/>
        <v>1</v>
      </c>
      <c r="Z2763" s="21">
        <f t="shared" si="778"/>
        <v>0.31698253437383872</v>
      </c>
      <c r="AA2763" s="21">
        <f t="shared" si="771"/>
        <v>0.31698253437383872</v>
      </c>
      <c r="AB2763" s="21">
        <f t="shared" si="772"/>
        <v>0</v>
      </c>
      <c r="AC2763" s="21">
        <f t="shared" si="773"/>
        <v>0</v>
      </c>
      <c r="AD2763" s="21">
        <f t="shared" si="779"/>
        <v>0</v>
      </c>
      <c r="AE2763" s="21" t="str">
        <f t="shared" si="774"/>
        <v>4/25/6:00</v>
      </c>
    </row>
    <row r="2764" spans="2:31">
      <c r="B2764" s="37">
        <v>4</v>
      </c>
      <c r="C2764" s="38">
        <v>25</v>
      </c>
      <c r="D2764" s="39">
        <v>7</v>
      </c>
      <c r="E2764" s="17">
        <v>4.4000000000000004</v>
      </c>
      <c r="F2764" s="17">
        <v>33</v>
      </c>
      <c r="G2764" s="17">
        <v>138</v>
      </c>
      <c r="H2764" s="37">
        <f t="shared" si="762"/>
        <v>39.92</v>
      </c>
      <c r="I2764" s="37">
        <f>IF(H2764&lt;'Roof Calculator'!$G$8, 1, 0)</f>
        <v>1</v>
      </c>
      <c r="J2764" s="37">
        <f>IF(H2764&gt;='Roof Calculator'!$G$8, 1, 0)</f>
        <v>0</v>
      </c>
      <c r="K2764" s="37">
        <f t="shared" si="763"/>
        <v>39.92</v>
      </c>
      <c r="L2764" s="37">
        <f t="shared" si="764"/>
        <v>0</v>
      </c>
      <c r="M2764" s="37">
        <v>0</v>
      </c>
      <c r="N2764" s="37">
        <f t="shared" si="765"/>
        <v>33</v>
      </c>
      <c r="O2764" s="37">
        <v>0</v>
      </c>
      <c r="P2764" s="37">
        <v>0</v>
      </c>
      <c r="Q2764" s="21">
        <f t="shared" si="766"/>
        <v>39.790999999999997</v>
      </c>
      <c r="R2764" s="21">
        <f t="shared" si="775"/>
        <v>115.25000000000436</v>
      </c>
      <c r="S2764" s="21">
        <f t="shared" si="776"/>
        <v>12.783424346077554</v>
      </c>
      <c r="T2764" s="21">
        <f t="shared" si="767"/>
        <v>86.147999999999996</v>
      </c>
      <c r="U2764" s="37">
        <f>VLOOKUP(Time_Zone, 'LSTM LookUp'!$B$5:$D$8, 3, FALSE)</f>
        <v>-75</v>
      </c>
      <c r="V2764" s="21">
        <f t="shared" si="777"/>
        <v>2.0300084565265131</v>
      </c>
      <c r="W2764" s="21">
        <f t="shared" si="768"/>
        <v>86.655502114131622</v>
      </c>
      <c r="X2764" s="21">
        <f t="shared" si="769"/>
        <v>25.574708185910602</v>
      </c>
      <c r="Y2764" s="21">
        <f t="shared" si="770"/>
        <v>58.574708185910602</v>
      </c>
      <c r="Z2764" s="21">
        <f t="shared" si="778"/>
        <v>18.567159450977979</v>
      </c>
      <c r="AA2764" s="21">
        <f t="shared" si="771"/>
        <v>18.567159450977979</v>
      </c>
      <c r="AB2764" s="21">
        <f t="shared" si="772"/>
        <v>0</v>
      </c>
      <c r="AC2764" s="21">
        <f t="shared" si="773"/>
        <v>0</v>
      </c>
      <c r="AD2764" s="21">
        <f t="shared" si="779"/>
        <v>0</v>
      </c>
      <c r="AE2764" s="21" t="str">
        <f t="shared" si="774"/>
        <v>4/25/7:00</v>
      </c>
    </row>
    <row r="2765" spans="2:31">
      <c r="B2765" s="37">
        <v>4</v>
      </c>
      <c r="C2765" s="38">
        <v>25</v>
      </c>
      <c r="D2765" s="39">
        <v>8</v>
      </c>
      <c r="E2765" s="17">
        <v>7.2</v>
      </c>
      <c r="F2765" s="17">
        <v>75</v>
      </c>
      <c r="G2765" s="17">
        <v>486</v>
      </c>
      <c r="H2765" s="37">
        <f t="shared" si="762"/>
        <v>44.96</v>
      </c>
      <c r="I2765" s="37">
        <f>IF(H2765&lt;'Roof Calculator'!$G$8, 1, 0)</f>
        <v>1</v>
      </c>
      <c r="J2765" s="37">
        <f>IF(H2765&gt;='Roof Calculator'!$G$8, 1, 0)</f>
        <v>0</v>
      </c>
      <c r="K2765" s="37">
        <f t="shared" si="763"/>
        <v>44.96</v>
      </c>
      <c r="L2765" s="37">
        <f t="shared" si="764"/>
        <v>0</v>
      </c>
      <c r="M2765" s="37">
        <v>0</v>
      </c>
      <c r="N2765" s="37">
        <f t="shared" si="765"/>
        <v>75</v>
      </c>
      <c r="O2765" s="37">
        <v>0</v>
      </c>
      <c r="P2765" s="37">
        <v>0</v>
      </c>
      <c r="Q2765" s="21">
        <f t="shared" si="766"/>
        <v>39.790999999999997</v>
      </c>
      <c r="R2765" s="21">
        <f t="shared" si="775"/>
        <v>115.29166666667103</v>
      </c>
      <c r="S2765" s="21">
        <f t="shared" si="776"/>
        <v>12.797359882177044</v>
      </c>
      <c r="T2765" s="21">
        <f t="shared" si="767"/>
        <v>86.147999999999996</v>
      </c>
      <c r="U2765" s="37">
        <f>VLOOKUP(Time_Zone, 'LSTM LookUp'!$B$5:$D$8, 3, FALSE)</f>
        <v>-75</v>
      </c>
      <c r="V2765" s="21">
        <f t="shared" si="777"/>
        <v>2.0375138896851537</v>
      </c>
      <c r="W2765" s="21">
        <f t="shared" si="768"/>
        <v>101.65737847242127</v>
      </c>
      <c r="X2765" s="21">
        <f t="shared" si="769"/>
        <v>-4.6861220159434831</v>
      </c>
      <c r="Y2765" s="21">
        <f t="shared" si="770"/>
        <v>70.313877984056518</v>
      </c>
      <c r="Z2765" s="21">
        <f t="shared" si="778"/>
        <v>22.288271245039098</v>
      </c>
      <c r="AA2765" s="21">
        <f t="shared" si="771"/>
        <v>22.288271245039098</v>
      </c>
      <c r="AB2765" s="21">
        <f t="shared" si="772"/>
        <v>0</v>
      </c>
      <c r="AC2765" s="21">
        <f t="shared" si="773"/>
        <v>0</v>
      </c>
      <c r="AD2765" s="21">
        <f t="shared" si="779"/>
        <v>0</v>
      </c>
      <c r="AE2765" s="21" t="str">
        <f t="shared" si="774"/>
        <v>4/25/8:00</v>
      </c>
    </row>
    <row r="2766" spans="2:31">
      <c r="B2766" s="37">
        <v>4</v>
      </c>
      <c r="C2766" s="38">
        <v>25</v>
      </c>
      <c r="D2766" s="39">
        <v>9</v>
      </c>
      <c r="E2766" s="17">
        <v>8.9</v>
      </c>
      <c r="F2766" s="17">
        <v>109</v>
      </c>
      <c r="G2766" s="17">
        <v>668</v>
      </c>
      <c r="H2766" s="37">
        <f t="shared" si="762"/>
        <v>48.02</v>
      </c>
      <c r="I2766" s="37">
        <f>IF(H2766&lt;'Roof Calculator'!$G$8, 1, 0)</f>
        <v>1</v>
      </c>
      <c r="J2766" s="37">
        <f>IF(H2766&gt;='Roof Calculator'!$G$8, 1, 0)</f>
        <v>0</v>
      </c>
      <c r="K2766" s="37">
        <f t="shared" si="763"/>
        <v>48.02</v>
      </c>
      <c r="L2766" s="37">
        <f t="shared" si="764"/>
        <v>0</v>
      </c>
      <c r="M2766" s="37">
        <v>0</v>
      </c>
      <c r="N2766" s="37">
        <f t="shared" si="765"/>
        <v>109</v>
      </c>
      <c r="O2766" s="37">
        <v>0</v>
      </c>
      <c r="P2766" s="37">
        <v>0</v>
      </c>
      <c r="Q2766" s="21">
        <f t="shared" si="766"/>
        <v>39.790999999999997</v>
      </c>
      <c r="R2766" s="21">
        <f t="shared" si="775"/>
        <v>115.33333333333771</v>
      </c>
      <c r="S2766" s="21">
        <f t="shared" si="776"/>
        <v>12.811289492400192</v>
      </c>
      <c r="T2766" s="21">
        <f t="shared" si="767"/>
        <v>86.147999999999996</v>
      </c>
      <c r="U2766" s="37">
        <f>VLOOKUP(Time_Zone, 'LSTM LookUp'!$B$5:$D$8, 3, FALSE)</f>
        <v>-75</v>
      </c>
      <c r="V2766" s="21">
        <f t="shared" si="777"/>
        <v>2.0450041864352837</v>
      </c>
      <c r="W2766" s="21">
        <f t="shared" si="768"/>
        <v>116.65925104660883</v>
      </c>
      <c r="X2766" s="21">
        <f t="shared" si="769"/>
        <v>-129.77042045210314</v>
      </c>
      <c r="Y2766" s="21">
        <f t="shared" si="770"/>
        <v>-20.770420452103139</v>
      </c>
      <c r="Z2766" s="21">
        <f t="shared" si="778"/>
        <v>-6.5838605149178662</v>
      </c>
      <c r="AA2766" s="21">
        <f t="shared" si="771"/>
        <v>-6.5838605149178662</v>
      </c>
      <c r="AB2766" s="21">
        <f t="shared" si="772"/>
        <v>0</v>
      </c>
      <c r="AC2766" s="21">
        <f t="shared" si="773"/>
        <v>0</v>
      </c>
      <c r="AD2766" s="21">
        <f t="shared" si="779"/>
        <v>0</v>
      </c>
      <c r="AE2766" s="21" t="str">
        <f t="shared" si="774"/>
        <v>4/25/9:00</v>
      </c>
    </row>
    <row r="2767" spans="2:31">
      <c r="B2767" s="37">
        <v>4</v>
      </c>
      <c r="C2767" s="38">
        <v>25</v>
      </c>
      <c r="D2767" s="39">
        <v>10</v>
      </c>
      <c r="E2767" s="17">
        <v>11.1</v>
      </c>
      <c r="F2767" s="17">
        <v>136</v>
      </c>
      <c r="G2767" s="17">
        <v>765</v>
      </c>
      <c r="H2767" s="37">
        <f t="shared" si="762"/>
        <v>51.98</v>
      </c>
      <c r="I2767" s="37">
        <f>IF(H2767&lt;'Roof Calculator'!$G$8, 1, 0)</f>
        <v>1</v>
      </c>
      <c r="J2767" s="37">
        <f>IF(H2767&gt;='Roof Calculator'!$G$8, 1, 0)</f>
        <v>0</v>
      </c>
      <c r="K2767" s="37">
        <f t="shared" si="763"/>
        <v>51.98</v>
      </c>
      <c r="L2767" s="37">
        <f t="shared" si="764"/>
        <v>0</v>
      </c>
      <c r="M2767" s="37">
        <v>0</v>
      </c>
      <c r="N2767" s="37">
        <f t="shared" si="765"/>
        <v>136</v>
      </c>
      <c r="O2767" s="37">
        <v>0</v>
      </c>
      <c r="P2767" s="37">
        <v>0</v>
      </c>
      <c r="Q2767" s="21">
        <f t="shared" si="766"/>
        <v>39.790999999999997</v>
      </c>
      <c r="R2767" s="21">
        <f t="shared" si="775"/>
        <v>115.37500000000438</v>
      </c>
      <c r="S2767" s="21">
        <f t="shared" si="776"/>
        <v>12.825213169421202</v>
      </c>
      <c r="T2767" s="21">
        <f t="shared" si="767"/>
        <v>86.147999999999996</v>
      </c>
      <c r="U2767" s="37">
        <f>VLOOKUP(Time_Zone, 'LSTM LookUp'!$B$5:$D$8, 3, FALSE)</f>
        <v>-75</v>
      </c>
      <c r="V2767" s="21">
        <f t="shared" si="777"/>
        <v>2.0524793346261649</v>
      </c>
      <c r="W2767" s="21">
        <f t="shared" si="768"/>
        <v>131.6611198336565</v>
      </c>
      <c r="X2767" s="21">
        <f t="shared" si="769"/>
        <v>-272.30719831774906</v>
      </c>
      <c r="Y2767" s="21">
        <f t="shared" si="770"/>
        <v>-136.30719831774906</v>
      </c>
      <c r="Z2767" s="21">
        <f t="shared" si="778"/>
        <v>-43.207001176157547</v>
      </c>
      <c r="AA2767" s="21">
        <f t="shared" si="771"/>
        <v>-43.207001176157547</v>
      </c>
      <c r="AB2767" s="21">
        <f t="shared" si="772"/>
        <v>0</v>
      </c>
      <c r="AC2767" s="21">
        <f t="shared" si="773"/>
        <v>0</v>
      </c>
      <c r="AD2767" s="21">
        <f t="shared" si="779"/>
        <v>0</v>
      </c>
      <c r="AE2767" s="21" t="str">
        <f t="shared" si="774"/>
        <v>4/25/10:00</v>
      </c>
    </row>
    <row r="2768" spans="2:31">
      <c r="B2768" s="37">
        <v>4</v>
      </c>
      <c r="C2768" s="38">
        <v>25</v>
      </c>
      <c r="D2768" s="39">
        <v>11</v>
      </c>
      <c r="E2768" s="17">
        <v>12.8</v>
      </c>
      <c r="F2768" s="17">
        <v>154</v>
      </c>
      <c r="G2768" s="17">
        <v>820</v>
      </c>
      <c r="H2768" s="37">
        <f t="shared" si="762"/>
        <v>55.04</v>
      </c>
      <c r="I2768" s="37">
        <f>IF(H2768&lt;'Roof Calculator'!$G$8, 1, 0)</f>
        <v>0</v>
      </c>
      <c r="J2768" s="37">
        <f>IF(H2768&gt;='Roof Calculator'!$G$8, 1, 0)</f>
        <v>1</v>
      </c>
      <c r="K2768" s="37">
        <f t="shared" si="763"/>
        <v>0</v>
      </c>
      <c r="L2768" s="37">
        <f t="shared" si="764"/>
        <v>55.04</v>
      </c>
      <c r="M2768" s="37">
        <v>0</v>
      </c>
      <c r="N2768" s="37">
        <f t="shared" si="765"/>
        <v>154</v>
      </c>
      <c r="O2768" s="37">
        <v>0</v>
      </c>
      <c r="P2768" s="37">
        <v>0</v>
      </c>
      <c r="Q2768" s="21">
        <f t="shared" si="766"/>
        <v>39.790999999999997</v>
      </c>
      <c r="R2768" s="21">
        <f t="shared" si="775"/>
        <v>115.41666666667105</v>
      </c>
      <c r="S2768" s="21">
        <f t="shared" si="776"/>
        <v>12.839130905914375</v>
      </c>
      <c r="T2768" s="21">
        <f t="shared" si="767"/>
        <v>86.147999999999996</v>
      </c>
      <c r="U2768" s="37">
        <f>VLOOKUP(Time_Zone, 'LSTM LookUp'!$B$5:$D$8, 3, FALSE)</f>
        <v>-75</v>
      </c>
      <c r="V2768" s="21">
        <f t="shared" si="777"/>
        <v>2.0599393221438724</v>
      </c>
      <c r="W2768" s="21">
        <f t="shared" si="768"/>
        <v>146.66298483053598</v>
      </c>
      <c r="X2768" s="21">
        <f t="shared" si="769"/>
        <v>-396.62045047757488</v>
      </c>
      <c r="Y2768" s="21">
        <f t="shared" si="770"/>
        <v>-242.62045047757488</v>
      </c>
      <c r="Z2768" s="21">
        <f t="shared" si="778"/>
        <v>-76.906445283304109</v>
      </c>
      <c r="AA2768" s="21">
        <f t="shared" si="771"/>
        <v>0</v>
      </c>
      <c r="AB2768" s="21">
        <f t="shared" si="772"/>
        <v>-76.906445283304109</v>
      </c>
      <c r="AC2768" s="21">
        <f t="shared" si="773"/>
        <v>55.04</v>
      </c>
      <c r="AD2768" s="21">
        <f t="shared" si="779"/>
        <v>-76.906445283304109</v>
      </c>
      <c r="AE2768" s="21" t="str">
        <f t="shared" si="774"/>
        <v>4/25/11:00</v>
      </c>
    </row>
    <row r="2769" spans="2:31">
      <c r="B2769" s="37">
        <v>4</v>
      </c>
      <c r="C2769" s="38">
        <v>25</v>
      </c>
      <c r="D2769" s="39">
        <v>12</v>
      </c>
      <c r="E2769" s="17">
        <v>13.9</v>
      </c>
      <c r="F2769" s="17">
        <v>165</v>
      </c>
      <c r="G2769" s="17">
        <v>855</v>
      </c>
      <c r="H2769" s="37">
        <f t="shared" si="762"/>
        <v>57.02</v>
      </c>
      <c r="I2769" s="37">
        <f>IF(H2769&lt;'Roof Calculator'!$G$8, 1, 0)</f>
        <v>0</v>
      </c>
      <c r="J2769" s="37">
        <f>IF(H2769&gt;='Roof Calculator'!$G$8, 1, 0)</f>
        <v>1</v>
      </c>
      <c r="K2769" s="37">
        <f t="shared" si="763"/>
        <v>0</v>
      </c>
      <c r="L2769" s="37">
        <f t="shared" si="764"/>
        <v>57.02</v>
      </c>
      <c r="M2769" s="37">
        <v>0</v>
      </c>
      <c r="N2769" s="37">
        <f t="shared" si="765"/>
        <v>165</v>
      </c>
      <c r="O2769" s="37">
        <v>0</v>
      </c>
      <c r="P2769" s="37">
        <v>0</v>
      </c>
      <c r="Q2769" s="21">
        <f t="shared" si="766"/>
        <v>39.790999999999997</v>
      </c>
      <c r="R2769" s="21">
        <f t="shared" si="775"/>
        <v>115.45833333333772</v>
      </c>
      <c r="S2769" s="21">
        <f t="shared" si="776"/>
        <v>12.853042694554121</v>
      </c>
      <c r="T2769" s="21">
        <f t="shared" si="767"/>
        <v>86.147999999999996</v>
      </c>
      <c r="U2769" s="37">
        <f>VLOOKUP(Time_Zone, 'LSTM LookUp'!$B$5:$D$8, 3, FALSE)</f>
        <v>-75</v>
      </c>
      <c r="V2769" s="21">
        <f t="shared" si="777"/>
        <v>2.0673841369112944</v>
      </c>
      <c r="W2769" s="21">
        <f t="shared" si="768"/>
        <v>161.66484603422785</v>
      </c>
      <c r="X2769" s="21">
        <f t="shared" si="769"/>
        <v>-486.26721880813085</v>
      </c>
      <c r="Y2769" s="21">
        <f t="shared" si="770"/>
        <v>-321.26721880813085</v>
      </c>
      <c r="Z2769" s="21">
        <f t="shared" si="778"/>
        <v>-101.8360972290359</v>
      </c>
      <c r="AA2769" s="21">
        <f t="shared" si="771"/>
        <v>0</v>
      </c>
      <c r="AB2769" s="21">
        <f t="shared" si="772"/>
        <v>-101.8360972290359</v>
      </c>
      <c r="AC2769" s="21">
        <f t="shared" si="773"/>
        <v>57.02</v>
      </c>
      <c r="AD2769" s="21">
        <f t="shared" si="779"/>
        <v>-101.8360972290359</v>
      </c>
      <c r="AE2769" s="21" t="str">
        <f t="shared" si="774"/>
        <v>4/25/12:00</v>
      </c>
    </row>
    <row r="2770" spans="2:31">
      <c r="B2770" s="37">
        <v>4</v>
      </c>
      <c r="C2770" s="38">
        <v>25</v>
      </c>
      <c r="D2770" s="39">
        <v>13</v>
      </c>
      <c r="E2770" s="17">
        <v>15</v>
      </c>
      <c r="F2770" s="17">
        <v>170</v>
      </c>
      <c r="G2770" s="17">
        <v>864</v>
      </c>
      <c r="H2770" s="37">
        <f t="shared" si="762"/>
        <v>59</v>
      </c>
      <c r="I2770" s="37">
        <f>IF(H2770&lt;'Roof Calculator'!$G$8, 1, 0)</f>
        <v>0</v>
      </c>
      <c r="J2770" s="37">
        <f>IF(H2770&gt;='Roof Calculator'!$G$8, 1, 0)</f>
        <v>1</v>
      </c>
      <c r="K2770" s="37">
        <f t="shared" si="763"/>
        <v>0</v>
      </c>
      <c r="L2770" s="37">
        <f t="shared" si="764"/>
        <v>59</v>
      </c>
      <c r="M2770" s="37">
        <v>0</v>
      </c>
      <c r="N2770" s="37">
        <f t="shared" si="765"/>
        <v>170</v>
      </c>
      <c r="O2770" s="37">
        <v>0</v>
      </c>
      <c r="P2770" s="37">
        <v>0</v>
      </c>
      <c r="Q2770" s="21">
        <f t="shared" si="766"/>
        <v>39.790999999999997</v>
      </c>
      <c r="R2770" s="21">
        <f t="shared" si="775"/>
        <v>115.50000000000439</v>
      </c>
      <c r="S2770" s="21">
        <f t="shared" si="776"/>
        <v>12.866948528014941</v>
      </c>
      <c r="T2770" s="21">
        <f t="shared" si="767"/>
        <v>86.147999999999996</v>
      </c>
      <c r="U2770" s="37">
        <f>VLOOKUP(Time_Zone, 'LSTM LookUp'!$B$5:$D$8, 3, FALSE)</f>
        <v>-75</v>
      </c>
      <c r="V2770" s="21">
        <f t="shared" si="777"/>
        <v>2.0748137668881745</v>
      </c>
      <c r="W2770" s="21">
        <f t="shared" si="768"/>
        <v>176.66670344172201</v>
      </c>
      <c r="X2770" s="21">
        <f t="shared" si="769"/>
        <v>-522.98330461842863</v>
      </c>
      <c r="Y2770" s="21">
        <f t="shared" si="770"/>
        <v>-352.98330461842863</v>
      </c>
      <c r="Z2770" s="21">
        <f t="shared" si="778"/>
        <v>-111.88954248960223</v>
      </c>
      <c r="AA2770" s="21">
        <f t="shared" si="771"/>
        <v>0</v>
      </c>
      <c r="AB2770" s="21">
        <f t="shared" si="772"/>
        <v>-111.88954248960223</v>
      </c>
      <c r="AC2770" s="21">
        <f t="shared" si="773"/>
        <v>59</v>
      </c>
      <c r="AD2770" s="21">
        <f t="shared" si="779"/>
        <v>-111.88954248960223</v>
      </c>
      <c r="AE2770" s="21" t="str">
        <f t="shared" si="774"/>
        <v>4/25/13:00</v>
      </c>
    </row>
    <row r="2771" spans="2:31">
      <c r="B2771" s="37">
        <v>4</v>
      </c>
      <c r="C2771" s="38">
        <v>25</v>
      </c>
      <c r="D2771" s="39">
        <v>14</v>
      </c>
      <c r="E2771" s="17">
        <v>16.100000000000001</v>
      </c>
      <c r="F2771" s="17">
        <v>168</v>
      </c>
      <c r="G2771" s="17">
        <v>859</v>
      </c>
      <c r="H2771" s="37">
        <f t="shared" si="762"/>
        <v>60.980000000000004</v>
      </c>
      <c r="I2771" s="37">
        <f>IF(H2771&lt;'Roof Calculator'!$G$8, 1, 0)</f>
        <v>0</v>
      </c>
      <c r="J2771" s="37">
        <f>IF(H2771&gt;='Roof Calculator'!$G$8, 1, 0)</f>
        <v>1</v>
      </c>
      <c r="K2771" s="37">
        <f t="shared" si="763"/>
        <v>0</v>
      </c>
      <c r="L2771" s="37">
        <f t="shared" si="764"/>
        <v>60.980000000000004</v>
      </c>
      <c r="M2771" s="37">
        <v>0</v>
      </c>
      <c r="N2771" s="37">
        <f t="shared" si="765"/>
        <v>168</v>
      </c>
      <c r="O2771" s="37">
        <v>0</v>
      </c>
      <c r="P2771" s="37">
        <v>0</v>
      </c>
      <c r="Q2771" s="21">
        <f t="shared" si="766"/>
        <v>39.790999999999997</v>
      </c>
      <c r="R2771" s="21">
        <f t="shared" si="775"/>
        <v>115.54166666667106</v>
      </c>
      <c r="S2771" s="21">
        <f t="shared" si="776"/>
        <v>12.880848398971468</v>
      </c>
      <c r="T2771" s="21">
        <f t="shared" si="767"/>
        <v>86.147999999999996</v>
      </c>
      <c r="U2771" s="37">
        <f>VLOOKUP(Time_Zone, 'LSTM LookUp'!$B$5:$D$8, 3, FALSE)</f>
        <v>-75</v>
      </c>
      <c r="V2771" s="21">
        <f t="shared" si="777"/>
        <v>2.0822282000711212</v>
      </c>
      <c r="W2771" s="21">
        <f t="shared" si="768"/>
        <v>191.66855705001777</v>
      </c>
      <c r="X2771" s="21">
        <f t="shared" si="769"/>
        <v>-507.58250232833478</v>
      </c>
      <c r="Y2771" s="21">
        <f t="shared" si="770"/>
        <v>-339.58250232833478</v>
      </c>
      <c r="Z2771" s="21">
        <f t="shared" si="778"/>
        <v>-107.64172221704555</v>
      </c>
      <c r="AA2771" s="21">
        <f t="shared" si="771"/>
        <v>0</v>
      </c>
      <c r="AB2771" s="21">
        <f t="shared" si="772"/>
        <v>-107.64172221704555</v>
      </c>
      <c r="AC2771" s="21">
        <f t="shared" si="773"/>
        <v>60.980000000000004</v>
      </c>
      <c r="AD2771" s="21">
        <f t="shared" si="779"/>
        <v>-107.64172221704555</v>
      </c>
      <c r="AE2771" s="21" t="str">
        <f t="shared" si="774"/>
        <v>4/25/14:00</v>
      </c>
    </row>
    <row r="2772" spans="2:31">
      <c r="B2772" s="37">
        <v>4</v>
      </c>
      <c r="C2772" s="38">
        <v>25</v>
      </c>
      <c r="D2772" s="39">
        <v>15</v>
      </c>
      <c r="E2772" s="17">
        <v>17.2</v>
      </c>
      <c r="F2772" s="17">
        <v>160</v>
      </c>
      <c r="G2772" s="17">
        <v>837</v>
      </c>
      <c r="H2772" s="37">
        <f t="shared" si="762"/>
        <v>62.959999999999994</v>
      </c>
      <c r="I2772" s="37">
        <f>IF(H2772&lt;'Roof Calculator'!$G$8, 1, 0)</f>
        <v>0</v>
      </c>
      <c r="J2772" s="37">
        <f>IF(H2772&gt;='Roof Calculator'!$G$8, 1, 0)</f>
        <v>1</v>
      </c>
      <c r="K2772" s="37">
        <f t="shared" si="763"/>
        <v>0</v>
      </c>
      <c r="L2772" s="37">
        <f t="shared" si="764"/>
        <v>62.959999999999994</v>
      </c>
      <c r="M2772" s="37">
        <v>0</v>
      </c>
      <c r="N2772" s="37">
        <f t="shared" si="765"/>
        <v>160</v>
      </c>
      <c r="O2772" s="37">
        <v>0</v>
      </c>
      <c r="P2772" s="37">
        <v>0</v>
      </c>
      <c r="Q2772" s="21">
        <f t="shared" si="766"/>
        <v>39.790999999999997</v>
      </c>
      <c r="R2772" s="21">
        <f t="shared" si="775"/>
        <v>115.58333333333773</v>
      </c>
      <c r="S2772" s="21">
        <f t="shared" si="776"/>
        <v>12.894742300098432</v>
      </c>
      <c r="T2772" s="21">
        <f t="shared" si="767"/>
        <v>86.147999999999996</v>
      </c>
      <c r="U2772" s="37">
        <f>VLOOKUP(Time_Zone, 'LSTM LookUp'!$B$5:$D$8, 3, FALSE)</f>
        <v>-75</v>
      </c>
      <c r="V2772" s="21">
        <f t="shared" si="777"/>
        <v>2.0896274244936484</v>
      </c>
      <c r="W2772" s="21">
        <f t="shared" si="768"/>
        <v>206.67040685612338</v>
      </c>
      <c r="X2772" s="21">
        <f t="shared" si="769"/>
        <v>-440.67591286556842</v>
      </c>
      <c r="Y2772" s="21">
        <f t="shared" si="770"/>
        <v>-280.67591286556842</v>
      </c>
      <c r="Z2772" s="21">
        <f t="shared" si="778"/>
        <v>-88.969362197818612</v>
      </c>
      <c r="AA2772" s="21">
        <f t="shared" si="771"/>
        <v>0</v>
      </c>
      <c r="AB2772" s="21">
        <f t="shared" si="772"/>
        <v>-88.969362197818612</v>
      </c>
      <c r="AC2772" s="21">
        <f t="shared" si="773"/>
        <v>62.959999999999994</v>
      </c>
      <c r="AD2772" s="21">
        <f t="shared" si="779"/>
        <v>-88.969362197818612</v>
      </c>
      <c r="AE2772" s="21" t="str">
        <f t="shared" si="774"/>
        <v>4/25/15:00</v>
      </c>
    </row>
    <row r="2773" spans="2:31">
      <c r="B2773" s="37">
        <v>4</v>
      </c>
      <c r="C2773" s="38">
        <v>25</v>
      </c>
      <c r="D2773" s="39">
        <v>16</v>
      </c>
      <c r="E2773" s="17">
        <v>17.8</v>
      </c>
      <c r="F2773" s="17">
        <v>145</v>
      </c>
      <c r="G2773" s="17">
        <v>795</v>
      </c>
      <c r="H2773" s="37">
        <f t="shared" si="762"/>
        <v>64.040000000000006</v>
      </c>
      <c r="I2773" s="37">
        <f>IF(H2773&lt;'Roof Calculator'!$G$8, 1, 0)</f>
        <v>0</v>
      </c>
      <c r="J2773" s="37">
        <f>IF(H2773&gt;='Roof Calculator'!$G$8, 1, 0)</f>
        <v>1</v>
      </c>
      <c r="K2773" s="37">
        <f t="shared" si="763"/>
        <v>0</v>
      </c>
      <c r="L2773" s="37">
        <f t="shared" si="764"/>
        <v>64.040000000000006</v>
      </c>
      <c r="M2773" s="37">
        <v>0</v>
      </c>
      <c r="N2773" s="37">
        <f t="shared" si="765"/>
        <v>145</v>
      </c>
      <c r="O2773" s="37">
        <v>0</v>
      </c>
      <c r="P2773" s="37">
        <v>0</v>
      </c>
      <c r="Q2773" s="21">
        <f t="shared" si="766"/>
        <v>39.790999999999997</v>
      </c>
      <c r="R2773" s="21">
        <f t="shared" si="775"/>
        <v>115.62500000000441</v>
      </c>
      <c r="S2773" s="21">
        <f t="shared" si="776"/>
        <v>12.908630224070683</v>
      </c>
      <c r="T2773" s="21">
        <f t="shared" si="767"/>
        <v>86.147999999999996</v>
      </c>
      <c r="U2773" s="37">
        <f>VLOOKUP(Time_Zone, 'LSTM LookUp'!$B$5:$D$8, 3, FALSE)</f>
        <v>-75</v>
      </c>
      <c r="V2773" s="21">
        <f t="shared" si="777"/>
        <v>2.0970114282261747</v>
      </c>
      <c r="W2773" s="21">
        <f t="shared" si="768"/>
        <v>221.67225285705652</v>
      </c>
      <c r="X2773" s="21">
        <f t="shared" si="769"/>
        <v>-331.09809322321593</v>
      </c>
      <c r="Y2773" s="21">
        <f t="shared" si="770"/>
        <v>-186.09809322321593</v>
      </c>
      <c r="Z2773" s="21">
        <f t="shared" si="778"/>
        <v>-58.989845232033886</v>
      </c>
      <c r="AA2773" s="21">
        <f t="shared" si="771"/>
        <v>0</v>
      </c>
      <c r="AB2773" s="21">
        <f t="shared" si="772"/>
        <v>-58.989845232033886</v>
      </c>
      <c r="AC2773" s="21">
        <f t="shared" si="773"/>
        <v>64.040000000000006</v>
      </c>
      <c r="AD2773" s="21">
        <f t="shared" si="779"/>
        <v>-58.989845232033886</v>
      </c>
      <c r="AE2773" s="21" t="str">
        <f t="shared" si="774"/>
        <v>4/25/16:00</v>
      </c>
    </row>
    <row r="2774" spans="2:31">
      <c r="B2774" s="37">
        <v>4</v>
      </c>
      <c r="C2774" s="38">
        <v>25</v>
      </c>
      <c r="D2774" s="39">
        <v>17</v>
      </c>
      <c r="E2774" s="17">
        <v>18.3</v>
      </c>
      <c r="F2774" s="17">
        <v>121</v>
      </c>
      <c r="G2774" s="17">
        <v>719</v>
      </c>
      <c r="H2774" s="37">
        <f t="shared" ref="H2774:H2837" si="780">E2774*9/5+32</f>
        <v>64.94</v>
      </c>
      <c r="I2774" s="37">
        <f>IF(H2774&lt;'Roof Calculator'!$G$8, 1, 0)</f>
        <v>0</v>
      </c>
      <c r="J2774" s="37">
        <f>IF(H2774&gt;='Roof Calculator'!$G$8, 1, 0)</f>
        <v>1</v>
      </c>
      <c r="K2774" s="37">
        <f t="shared" ref="K2774:K2837" si="781">I2774*H2774</f>
        <v>0</v>
      </c>
      <c r="L2774" s="37">
        <f t="shared" ref="L2774:L2837" si="782">J2774*H2774</f>
        <v>64.94</v>
      </c>
      <c r="M2774" s="37">
        <v>0</v>
      </c>
      <c r="N2774" s="37">
        <f t="shared" ref="N2774:N2837" si="783">F2774*(180-M2774)/180</f>
        <v>121</v>
      </c>
      <c r="O2774" s="37">
        <v>0</v>
      </c>
      <c r="P2774" s="37">
        <v>0</v>
      </c>
      <c r="Q2774" s="21">
        <f t="shared" ref="Q2774:Q2837" si="784">Latitude</f>
        <v>39.790999999999997</v>
      </c>
      <c r="R2774" s="21">
        <f t="shared" si="775"/>
        <v>115.66666666667108</v>
      </c>
      <c r="S2774" s="21">
        <f t="shared" si="776"/>
        <v>12.922512163563191</v>
      </c>
      <c r="T2774" s="21">
        <f t="shared" ref="T2774:T2837" si="785">Longitude</f>
        <v>86.147999999999996</v>
      </c>
      <c r="U2774" s="37">
        <f>VLOOKUP(Time_Zone, 'LSTM LookUp'!$B$5:$D$8, 3, FALSE)</f>
        <v>-75</v>
      </c>
      <c r="V2774" s="21">
        <f t="shared" si="777"/>
        <v>2.1043801993760631</v>
      </c>
      <c r="W2774" s="21">
        <f t="shared" ref="W2774:W2837" si="786">15*((D2774+(4*(T2774-U2774)+V2774)/60)-12)</f>
        <v>236.674095049844</v>
      </c>
      <c r="X2774" s="21">
        <f t="shared" ref="X2774:X2837" si="787">G2774*(SIN(S2774*PI()/180)*SIN(Q2774*PI()/180)*COS(O2774*PI()/180)-SIN(S2774*PI()/180)*COS(Q2774*PI()/180)*SIN(O2774*PI()/180)*COS(P2774*PI()/180)+COS(S2774*PI()/180)*COS(Q2774*PI()/180)*COS(O2774*PI()/180)*COS(W2774*PI()/180)+COS(S2774*PI()/180)*SIN(Q2774*PI()/180)*SIN(O2774*PI()/180)*COS(P2774*PI()/180)*COS(W2774*PI()/180)+COS(S2774*PI()/180)*SIN(P2774*PI()/180)*SIN(W2774*PI()/180)*SIN(O2774*PI()/180))</f>
        <v>-192.93382974176501</v>
      </c>
      <c r="Y2774" s="21">
        <f t="shared" ref="Y2774:Y2837" si="788">X2774+N2774</f>
        <v>-71.93382974176501</v>
      </c>
      <c r="Z2774" s="21">
        <f t="shared" si="778"/>
        <v>-22.801767658760891</v>
      </c>
      <c r="AA2774" s="21">
        <f t="shared" ref="AA2774:AA2837" si="789">Z2774*I2774</f>
        <v>0</v>
      </c>
      <c r="AB2774" s="21">
        <f t="shared" ref="AB2774:AB2837" si="790">Z2774*J2774</f>
        <v>-22.801767658760891</v>
      </c>
      <c r="AC2774" s="21">
        <f t="shared" ref="AC2774:AC2837" si="791">L2774</f>
        <v>64.94</v>
      </c>
      <c r="AD2774" s="21">
        <f t="shared" si="779"/>
        <v>-22.801767658760891</v>
      </c>
      <c r="AE2774" s="21" t="str">
        <f t="shared" ref="AE2774:AE2837" si="792">CONCATENATE(B2774, "/", C2774, "/", D2774,":00")</f>
        <v>4/25/17:00</v>
      </c>
    </row>
    <row r="2775" spans="2:31">
      <c r="B2775" s="37">
        <v>4</v>
      </c>
      <c r="C2775" s="38">
        <v>25</v>
      </c>
      <c r="D2775" s="39">
        <v>18</v>
      </c>
      <c r="E2775" s="17">
        <v>17.8</v>
      </c>
      <c r="F2775" s="17">
        <v>90</v>
      </c>
      <c r="G2775" s="17">
        <v>583</v>
      </c>
      <c r="H2775" s="37">
        <f t="shared" si="780"/>
        <v>64.040000000000006</v>
      </c>
      <c r="I2775" s="37">
        <f>IF(H2775&lt;'Roof Calculator'!$G$8, 1, 0)</f>
        <v>0</v>
      </c>
      <c r="J2775" s="37">
        <f>IF(H2775&gt;='Roof Calculator'!$G$8, 1, 0)</f>
        <v>1</v>
      </c>
      <c r="K2775" s="37">
        <f t="shared" si="781"/>
        <v>0</v>
      </c>
      <c r="L2775" s="37">
        <f t="shared" si="782"/>
        <v>64.040000000000006</v>
      </c>
      <c r="M2775" s="37">
        <v>0</v>
      </c>
      <c r="N2775" s="37">
        <f t="shared" si="783"/>
        <v>90</v>
      </c>
      <c r="O2775" s="37">
        <v>0</v>
      </c>
      <c r="P2775" s="37">
        <v>0</v>
      </c>
      <c r="Q2775" s="21">
        <f t="shared" si="784"/>
        <v>39.790999999999997</v>
      </c>
      <c r="R2775" s="21">
        <f t="shared" ref="R2775:R2838" si="793">R2774+1/24</f>
        <v>115.70833333333775</v>
      </c>
      <c r="S2775" s="21">
        <f t="shared" ref="S2775:S2838" si="794">ASIN(SIN(23.45*PI()/180)*SIN((360/365*(R2775-81))*PI()/180))*180/PI()</f>
        <v>12.93638811125105</v>
      </c>
      <c r="T2775" s="21">
        <f t="shared" si="785"/>
        <v>86.147999999999996</v>
      </c>
      <c r="U2775" s="37">
        <f>VLOOKUP(Time_Zone, 'LSTM LookUp'!$B$5:$D$8, 3, FALSE)</f>
        <v>-75</v>
      </c>
      <c r="V2775" s="21">
        <f t="shared" ref="V2775:V2838" si="795">9.87*SIN(2*(360/365*(R2775-81))*PI()/180)-7.53*COS((360/365*(R2775-81))*PI()/180)-1.5*SIN((360/365*(R2775-81))*PI()/180)</f>
        <v>2.1117337260876368</v>
      </c>
      <c r="W2775" s="21">
        <f t="shared" si="786"/>
        <v>251.67593343152188</v>
      </c>
      <c r="X2775" s="21">
        <f t="shared" si="787"/>
        <v>-53.734004341294195</v>
      </c>
      <c r="Y2775" s="21">
        <f t="shared" si="788"/>
        <v>36.265995658705805</v>
      </c>
      <c r="Z2775" s="21">
        <f t="shared" ref="Z2775:Z2838" si="796">Y2775/10.764*3.412</f>
        <v>11.495687215487198</v>
      </c>
      <c r="AA2775" s="21">
        <f t="shared" si="789"/>
        <v>0</v>
      </c>
      <c r="AB2775" s="21">
        <f t="shared" si="790"/>
        <v>11.495687215487198</v>
      </c>
      <c r="AC2775" s="21">
        <f t="shared" si="791"/>
        <v>64.040000000000006</v>
      </c>
      <c r="AD2775" s="21">
        <f t="shared" ref="AD2775:AD2838" si="797">AB2775</f>
        <v>11.495687215487198</v>
      </c>
      <c r="AE2775" s="21" t="str">
        <f t="shared" si="792"/>
        <v>4/25/18:00</v>
      </c>
    </row>
    <row r="2776" spans="2:31">
      <c r="B2776" s="37">
        <v>4</v>
      </c>
      <c r="C2776" s="38">
        <v>25</v>
      </c>
      <c r="D2776" s="39">
        <v>19</v>
      </c>
      <c r="E2776" s="17">
        <v>16.100000000000001</v>
      </c>
      <c r="F2776" s="17">
        <v>54</v>
      </c>
      <c r="G2776" s="17">
        <v>315</v>
      </c>
      <c r="H2776" s="37">
        <f t="shared" si="780"/>
        <v>60.980000000000004</v>
      </c>
      <c r="I2776" s="37">
        <f>IF(H2776&lt;'Roof Calculator'!$G$8, 1, 0)</f>
        <v>0</v>
      </c>
      <c r="J2776" s="37">
        <f>IF(H2776&gt;='Roof Calculator'!$G$8, 1, 0)</f>
        <v>1</v>
      </c>
      <c r="K2776" s="37">
        <f t="shared" si="781"/>
        <v>0</v>
      </c>
      <c r="L2776" s="37">
        <f t="shared" si="782"/>
        <v>60.980000000000004</v>
      </c>
      <c r="M2776" s="37">
        <v>0</v>
      </c>
      <c r="N2776" s="37">
        <f t="shared" si="783"/>
        <v>54</v>
      </c>
      <c r="O2776" s="37">
        <v>0</v>
      </c>
      <c r="P2776" s="37">
        <v>0</v>
      </c>
      <c r="Q2776" s="21">
        <f t="shared" si="784"/>
        <v>39.790999999999997</v>
      </c>
      <c r="R2776" s="21">
        <f t="shared" si="793"/>
        <v>115.75000000000442</v>
      </c>
      <c r="S2776" s="21">
        <f t="shared" si="794"/>
        <v>12.950258059809489</v>
      </c>
      <c r="T2776" s="21">
        <f t="shared" si="785"/>
        <v>86.147999999999996</v>
      </c>
      <c r="U2776" s="37">
        <f>VLOOKUP(Time_Zone, 'LSTM LookUp'!$B$5:$D$8, 3, FALSE)</f>
        <v>-75</v>
      </c>
      <c r="V2776" s="21">
        <f t="shared" si="795"/>
        <v>2.1190719965422153</v>
      </c>
      <c r="W2776" s="21">
        <f t="shared" si="786"/>
        <v>266.67776799913554</v>
      </c>
      <c r="X2776" s="21">
        <f t="shared" si="787"/>
        <v>31.508957479992851</v>
      </c>
      <c r="Y2776" s="21">
        <f t="shared" si="788"/>
        <v>85.508957479992858</v>
      </c>
      <c r="Z2776" s="21">
        <f t="shared" si="796"/>
        <v>27.104846053672951</v>
      </c>
      <c r="AA2776" s="21">
        <f t="shared" si="789"/>
        <v>0</v>
      </c>
      <c r="AB2776" s="21">
        <f t="shared" si="790"/>
        <v>27.104846053672951</v>
      </c>
      <c r="AC2776" s="21">
        <f t="shared" si="791"/>
        <v>60.980000000000004</v>
      </c>
      <c r="AD2776" s="21">
        <f t="shared" si="797"/>
        <v>27.104846053672951</v>
      </c>
      <c r="AE2776" s="21" t="str">
        <f t="shared" si="792"/>
        <v>4/25/19:00</v>
      </c>
    </row>
    <row r="2777" spans="2:31">
      <c r="B2777" s="37">
        <v>4</v>
      </c>
      <c r="C2777" s="38">
        <v>25</v>
      </c>
      <c r="D2777" s="39">
        <v>20</v>
      </c>
      <c r="E2777" s="17">
        <v>14.4</v>
      </c>
      <c r="F2777" s="17">
        <v>13</v>
      </c>
      <c r="G2777" s="17">
        <v>16</v>
      </c>
      <c r="H2777" s="37">
        <f t="shared" si="780"/>
        <v>57.92</v>
      </c>
      <c r="I2777" s="37">
        <f>IF(H2777&lt;'Roof Calculator'!$G$8, 1, 0)</f>
        <v>0</v>
      </c>
      <c r="J2777" s="37">
        <f>IF(H2777&gt;='Roof Calculator'!$G$8, 1, 0)</f>
        <v>1</v>
      </c>
      <c r="K2777" s="37">
        <f t="shared" si="781"/>
        <v>0</v>
      </c>
      <c r="L2777" s="37">
        <f t="shared" si="782"/>
        <v>57.92</v>
      </c>
      <c r="M2777" s="37">
        <v>0</v>
      </c>
      <c r="N2777" s="37">
        <f t="shared" si="783"/>
        <v>13</v>
      </c>
      <c r="O2777" s="37">
        <v>0</v>
      </c>
      <c r="P2777" s="37">
        <v>0</v>
      </c>
      <c r="Q2777" s="21">
        <f t="shared" si="784"/>
        <v>39.790999999999997</v>
      </c>
      <c r="R2777" s="21">
        <f t="shared" si="793"/>
        <v>115.79166666667109</v>
      </c>
      <c r="S2777" s="21">
        <f t="shared" si="794"/>
        <v>12.964122001913861</v>
      </c>
      <c r="T2777" s="21">
        <f t="shared" si="785"/>
        <v>86.147999999999996</v>
      </c>
      <c r="U2777" s="37">
        <f>VLOOKUP(Time_Zone, 'LSTM LookUp'!$B$5:$D$8, 3, FALSE)</f>
        <v>-75</v>
      </c>
      <c r="V2777" s="21">
        <f t="shared" si="795"/>
        <v>2.1263949989581135</v>
      </c>
      <c r="W2777" s="21">
        <f t="shared" si="786"/>
        <v>281.67959874973951</v>
      </c>
      <c r="X2777" s="21">
        <f t="shared" si="787"/>
        <v>4.7225827806193008</v>
      </c>
      <c r="Y2777" s="21">
        <f t="shared" si="788"/>
        <v>17.722582780619302</v>
      </c>
      <c r="Z2777" s="21">
        <f t="shared" si="796"/>
        <v>5.6177492054508607</v>
      </c>
      <c r="AA2777" s="21">
        <f t="shared" si="789"/>
        <v>0</v>
      </c>
      <c r="AB2777" s="21">
        <f t="shared" si="790"/>
        <v>5.6177492054508607</v>
      </c>
      <c r="AC2777" s="21">
        <f t="shared" si="791"/>
        <v>57.92</v>
      </c>
      <c r="AD2777" s="21">
        <f t="shared" si="797"/>
        <v>5.6177492054508607</v>
      </c>
      <c r="AE2777" s="21" t="str">
        <f t="shared" si="792"/>
        <v>4/25/20:00</v>
      </c>
    </row>
    <row r="2778" spans="2:31">
      <c r="B2778" s="37">
        <v>4</v>
      </c>
      <c r="C2778" s="38">
        <v>25</v>
      </c>
      <c r="D2778" s="39">
        <v>21</v>
      </c>
      <c r="E2778" s="17">
        <v>13.9</v>
      </c>
      <c r="F2778" s="17">
        <v>0</v>
      </c>
      <c r="G2778" s="17">
        <v>0</v>
      </c>
      <c r="H2778" s="37">
        <f t="shared" si="780"/>
        <v>57.02</v>
      </c>
      <c r="I2778" s="37">
        <f>IF(H2778&lt;'Roof Calculator'!$G$8, 1, 0)</f>
        <v>0</v>
      </c>
      <c r="J2778" s="37">
        <f>IF(H2778&gt;='Roof Calculator'!$G$8, 1, 0)</f>
        <v>1</v>
      </c>
      <c r="K2778" s="37">
        <f t="shared" si="781"/>
        <v>0</v>
      </c>
      <c r="L2778" s="37">
        <f t="shared" si="782"/>
        <v>57.02</v>
      </c>
      <c r="M2778" s="37">
        <v>0</v>
      </c>
      <c r="N2778" s="37">
        <f t="shared" si="783"/>
        <v>0</v>
      </c>
      <c r="O2778" s="37">
        <v>0</v>
      </c>
      <c r="P2778" s="37">
        <v>0</v>
      </c>
      <c r="Q2778" s="21">
        <f t="shared" si="784"/>
        <v>39.790999999999997</v>
      </c>
      <c r="R2778" s="21">
        <f t="shared" si="793"/>
        <v>115.83333333333776</v>
      </c>
      <c r="S2778" s="21">
        <f t="shared" si="794"/>
        <v>12.97797993023965</v>
      </c>
      <c r="T2778" s="21">
        <f t="shared" si="785"/>
        <v>86.147999999999996</v>
      </c>
      <c r="U2778" s="37">
        <f>VLOOKUP(Time_Zone, 'LSTM LookUp'!$B$5:$D$8, 3, FALSE)</f>
        <v>-75</v>
      </c>
      <c r="V2778" s="21">
        <f t="shared" si="795"/>
        <v>2.1337027215906823</v>
      </c>
      <c r="W2778" s="21">
        <f t="shared" si="786"/>
        <v>296.68142568039769</v>
      </c>
      <c r="X2778" s="21">
        <f t="shared" si="787"/>
        <v>0</v>
      </c>
      <c r="Y2778" s="21">
        <f t="shared" si="788"/>
        <v>0</v>
      </c>
      <c r="Z2778" s="21">
        <f t="shared" si="796"/>
        <v>0</v>
      </c>
      <c r="AA2778" s="21">
        <f t="shared" si="789"/>
        <v>0</v>
      </c>
      <c r="AB2778" s="21">
        <f t="shared" si="790"/>
        <v>0</v>
      </c>
      <c r="AC2778" s="21">
        <f t="shared" si="791"/>
        <v>57.02</v>
      </c>
      <c r="AD2778" s="21">
        <f t="shared" si="797"/>
        <v>0</v>
      </c>
      <c r="AE2778" s="21" t="str">
        <f t="shared" si="792"/>
        <v>4/25/21:00</v>
      </c>
    </row>
    <row r="2779" spans="2:31">
      <c r="B2779" s="37">
        <v>4</v>
      </c>
      <c r="C2779" s="38">
        <v>25</v>
      </c>
      <c r="D2779" s="39">
        <v>22</v>
      </c>
      <c r="E2779" s="17">
        <v>13.3</v>
      </c>
      <c r="F2779" s="17">
        <v>0</v>
      </c>
      <c r="G2779" s="17">
        <v>0</v>
      </c>
      <c r="H2779" s="37">
        <f t="shared" si="780"/>
        <v>55.94</v>
      </c>
      <c r="I2779" s="37">
        <f>IF(H2779&lt;'Roof Calculator'!$G$8, 1, 0)</f>
        <v>0</v>
      </c>
      <c r="J2779" s="37">
        <f>IF(H2779&gt;='Roof Calculator'!$G$8, 1, 0)</f>
        <v>1</v>
      </c>
      <c r="K2779" s="37">
        <f t="shared" si="781"/>
        <v>0</v>
      </c>
      <c r="L2779" s="37">
        <f t="shared" si="782"/>
        <v>55.94</v>
      </c>
      <c r="M2779" s="37">
        <v>0</v>
      </c>
      <c r="N2779" s="37">
        <f t="shared" si="783"/>
        <v>0</v>
      </c>
      <c r="O2779" s="37">
        <v>0</v>
      </c>
      <c r="P2779" s="37">
        <v>0</v>
      </c>
      <c r="Q2779" s="21">
        <f t="shared" si="784"/>
        <v>39.790999999999997</v>
      </c>
      <c r="R2779" s="21">
        <f t="shared" si="793"/>
        <v>115.87500000000443</v>
      </c>
      <c r="S2779" s="21">
        <f t="shared" si="794"/>
        <v>12.991831837462485</v>
      </c>
      <c r="T2779" s="21">
        <f t="shared" si="785"/>
        <v>86.147999999999996</v>
      </c>
      <c r="U2779" s="37">
        <f>VLOOKUP(Time_Zone, 'LSTM LookUp'!$B$5:$D$8, 3, FALSE)</f>
        <v>-75</v>
      </c>
      <c r="V2779" s="21">
        <f t="shared" si="795"/>
        <v>2.1409951527323225</v>
      </c>
      <c r="W2779" s="21">
        <f t="shared" si="786"/>
        <v>311.68324878818311</v>
      </c>
      <c r="X2779" s="21">
        <f t="shared" si="787"/>
        <v>0</v>
      </c>
      <c r="Y2779" s="21">
        <f t="shared" si="788"/>
        <v>0</v>
      </c>
      <c r="Z2779" s="21">
        <f t="shared" si="796"/>
        <v>0</v>
      </c>
      <c r="AA2779" s="21">
        <f t="shared" si="789"/>
        <v>0</v>
      </c>
      <c r="AB2779" s="21">
        <f t="shared" si="790"/>
        <v>0</v>
      </c>
      <c r="AC2779" s="21">
        <f t="shared" si="791"/>
        <v>55.94</v>
      </c>
      <c r="AD2779" s="21">
        <f t="shared" si="797"/>
        <v>0</v>
      </c>
      <c r="AE2779" s="21" t="str">
        <f t="shared" si="792"/>
        <v>4/25/22:00</v>
      </c>
    </row>
    <row r="2780" spans="2:31">
      <c r="B2780" s="37">
        <v>4</v>
      </c>
      <c r="C2780" s="38">
        <v>25</v>
      </c>
      <c r="D2780" s="39">
        <v>23</v>
      </c>
      <c r="E2780" s="17">
        <v>11.7</v>
      </c>
      <c r="F2780" s="17">
        <v>0</v>
      </c>
      <c r="G2780" s="17">
        <v>0</v>
      </c>
      <c r="H2780" s="37">
        <f t="shared" si="780"/>
        <v>53.06</v>
      </c>
      <c r="I2780" s="37">
        <f>IF(H2780&lt;'Roof Calculator'!$G$8, 1, 0)</f>
        <v>1</v>
      </c>
      <c r="J2780" s="37">
        <f>IF(H2780&gt;='Roof Calculator'!$G$8, 1, 0)</f>
        <v>0</v>
      </c>
      <c r="K2780" s="37">
        <f t="shared" si="781"/>
        <v>53.06</v>
      </c>
      <c r="L2780" s="37">
        <f t="shared" si="782"/>
        <v>0</v>
      </c>
      <c r="M2780" s="37">
        <v>0</v>
      </c>
      <c r="N2780" s="37">
        <f t="shared" si="783"/>
        <v>0</v>
      </c>
      <c r="O2780" s="37">
        <v>0</v>
      </c>
      <c r="P2780" s="37">
        <v>0</v>
      </c>
      <c r="Q2780" s="21">
        <f t="shared" si="784"/>
        <v>39.790999999999997</v>
      </c>
      <c r="R2780" s="21">
        <f t="shared" si="793"/>
        <v>115.91666666667111</v>
      </c>
      <c r="S2780" s="21">
        <f t="shared" si="794"/>
        <v>13.005677716258141</v>
      </c>
      <c r="T2780" s="21">
        <f t="shared" si="785"/>
        <v>86.147999999999996</v>
      </c>
      <c r="U2780" s="37">
        <f>VLOOKUP(Time_Zone, 'LSTM LookUp'!$B$5:$D$8, 3, FALSE)</f>
        <v>-75</v>
      </c>
      <c r="V2780" s="21">
        <f t="shared" si="795"/>
        <v>2.1482722807125176</v>
      </c>
      <c r="W2780" s="21">
        <f t="shared" si="786"/>
        <v>326.68506807017815</v>
      </c>
      <c r="X2780" s="21">
        <f t="shared" si="787"/>
        <v>0</v>
      </c>
      <c r="Y2780" s="21">
        <f t="shared" si="788"/>
        <v>0</v>
      </c>
      <c r="Z2780" s="21">
        <f t="shared" si="796"/>
        <v>0</v>
      </c>
      <c r="AA2780" s="21">
        <f t="shared" si="789"/>
        <v>0</v>
      </c>
      <c r="AB2780" s="21">
        <f t="shared" si="790"/>
        <v>0</v>
      </c>
      <c r="AC2780" s="21">
        <f t="shared" si="791"/>
        <v>0</v>
      </c>
      <c r="AD2780" s="21">
        <f t="shared" si="797"/>
        <v>0</v>
      </c>
      <c r="AE2780" s="21" t="str">
        <f t="shared" si="792"/>
        <v>4/25/23:00</v>
      </c>
    </row>
    <row r="2781" spans="2:31">
      <c r="B2781" s="37">
        <v>4</v>
      </c>
      <c r="C2781" s="38">
        <v>25</v>
      </c>
      <c r="D2781" s="39">
        <v>24</v>
      </c>
      <c r="E2781" s="17">
        <v>10.6</v>
      </c>
      <c r="F2781" s="17">
        <v>0</v>
      </c>
      <c r="G2781" s="17">
        <v>0</v>
      </c>
      <c r="H2781" s="37">
        <f t="shared" si="780"/>
        <v>51.08</v>
      </c>
      <c r="I2781" s="37">
        <f>IF(H2781&lt;'Roof Calculator'!$G$8, 1, 0)</f>
        <v>1</v>
      </c>
      <c r="J2781" s="37">
        <f>IF(H2781&gt;='Roof Calculator'!$G$8, 1, 0)</f>
        <v>0</v>
      </c>
      <c r="K2781" s="37">
        <f t="shared" si="781"/>
        <v>51.08</v>
      </c>
      <c r="L2781" s="37">
        <f t="shared" si="782"/>
        <v>0</v>
      </c>
      <c r="M2781" s="37">
        <v>0</v>
      </c>
      <c r="N2781" s="37">
        <f t="shared" si="783"/>
        <v>0</v>
      </c>
      <c r="O2781" s="37">
        <v>0</v>
      </c>
      <c r="P2781" s="37">
        <v>0</v>
      </c>
      <c r="Q2781" s="21">
        <f t="shared" si="784"/>
        <v>39.790999999999997</v>
      </c>
      <c r="R2781" s="21">
        <f t="shared" si="793"/>
        <v>115.95833333333778</v>
      </c>
      <c r="S2781" s="21">
        <f t="shared" si="794"/>
        <v>13.019517559302521</v>
      </c>
      <c r="T2781" s="21">
        <f t="shared" si="785"/>
        <v>86.147999999999996</v>
      </c>
      <c r="U2781" s="37">
        <f>VLOOKUP(Time_Zone, 'LSTM LookUp'!$B$5:$D$8, 3, FALSE)</f>
        <v>-75</v>
      </c>
      <c r="V2781" s="21">
        <f t="shared" si="795"/>
        <v>2.1555340938978369</v>
      </c>
      <c r="W2781" s="21">
        <f t="shared" si="786"/>
        <v>341.68688352347442</v>
      </c>
      <c r="X2781" s="21">
        <f t="shared" si="787"/>
        <v>0</v>
      </c>
      <c r="Y2781" s="21">
        <f t="shared" si="788"/>
        <v>0</v>
      </c>
      <c r="Z2781" s="21">
        <f t="shared" si="796"/>
        <v>0</v>
      </c>
      <c r="AA2781" s="21">
        <f t="shared" si="789"/>
        <v>0</v>
      </c>
      <c r="AB2781" s="21">
        <f t="shared" si="790"/>
        <v>0</v>
      </c>
      <c r="AC2781" s="21">
        <f t="shared" si="791"/>
        <v>0</v>
      </c>
      <c r="AD2781" s="21">
        <f t="shared" si="797"/>
        <v>0</v>
      </c>
      <c r="AE2781" s="21" t="str">
        <f t="shared" si="792"/>
        <v>4/25/24:00</v>
      </c>
    </row>
    <row r="2782" spans="2:31">
      <c r="B2782" s="37">
        <v>4</v>
      </c>
      <c r="C2782" s="38">
        <v>26</v>
      </c>
      <c r="D2782" s="39">
        <v>1</v>
      </c>
      <c r="E2782" s="17">
        <v>9.4</v>
      </c>
      <c r="F2782" s="17">
        <v>0</v>
      </c>
      <c r="G2782" s="17">
        <v>0</v>
      </c>
      <c r="H2782" s="37">
        <f t="shared" si="780"/>
        <v>48.92</v>
      </c>
      <c r="I2782" s="37">
        <f>IF(H2782&lt;'Roof Calculator'!$G$8, 1, 0)</f>
        <v>1</v>
      </c>
      <c r="J2782" s="37">
        <f>IF(H2782&gt;='Roof Calculator'!$G$8, 1, 0)</f>
        <v>0</v>
      </c>
      <c r="K2782" s="37">
        <f t="shared" si="781"/>
        <v>48.92</v>
      </c>
      <c r="L2782" s="37">
        <f t="shared" si="782"/>
        <v>0</v>
      </c>
      <c r="M2782" s="37">
        <v>0</v>
      </c>
      <c r="N2782" s="37">
        <f t="shared" si="783"/>
        <v>0</v>
      </c>
      <c r="O2782" s="37">
        <v>0</v>
      </c>
      <c r="P2782" s="37">
        <v>0</v>
      </c>
      <c r="Q2782" s="21">
        <f t="shared" si="784"/>
        <v>39.790999999999997</v>
      </c>
      <c r="R2782" s="21">
        <f t="shared" si="793"/>
        <v>116.00000000000445</v>
      </c>
      <c r="S2782" s="21">
        <f t="shared" si="794"/>
        <v>13.0333513592717</v>
      </c>
      <c r="T2782" s="21">
        <f t="shared" si="785"/>
        <v>86.147999999999996</v>
      </c>
      <c r="U2782" s="37">
        <f>VLOOKUP(Time_Zone, 'LSTM LookUp'!$B$5:$D$8, 3, FALSE)</f>
        <v>-75</v>
      </c>
      <c r="V2782" s="21">
        <f t="shared" si="795"/>
        <v>2.1627805806919835</v>
      </c>
      <c r="W2782" s="21">
        <f t="shared" si="786"/>
        <v>-3.3113048548270108</v>
      </c>
      <c r="X2782" s="21">
        <f t="shared" si="787"/>
        <v>0</v>
      </c>
      <c r="Y2782" s="21">
        <f t="shared" si="788"/>
        <v>0</v>
      </c>
      <c r="Z2782" s="21">
        <f t="shared" si="796"/>
        <v>0</v>
      </c>
      <c r="AA2782" s="21">
        <f t="shared" si="789"/>
        <v>0</v>
      </c>
      <c r="AB2782" s="21">
        <f t="shared" si="790"/>
        <v>0</v>
      </c>
      <c r="AC2782" s="21">
        <f t="shared" si="791"/>
        <v>0</v>
      </c>
      <c r="AD2782" s="21">
        <f t="shared" si="797"/>
        <v>0</v>
      </c>
      <c r="AE2782" s="21" t="str">
        <f t="shared" si="792"/>
        <v>4/26/1:00</v>
      </c>
    </row>
    <row r="2783" spans="2:31">
      <c r="B2783" s="37">
        <v>4</v>
      </c>
      <c r="C2783" s="38">
        <v>26</v>
      </c>
      <c r="D2783" s="39">
        <v>2</v>
      </c>
      <c r="E2783" s="17">
        <v>8.3000000000000007</v>
      </c>
      <c r="F2783" s="17">
        <v>0</v>
      </c>
      <c r="G2783" s="17">
        <v>0</v>
      </c>
      <c r="H2783" s="37">
        <f t="shared" si="780"/>
        <v>46.94</v>
      </c>
      <c r="I2783" s="37">
        <f>IF(H2783&lt;'Roof Calculator'!$G$8, 1, 0)</f>
        <v>1</v>
      </c>
      <c r="J2783" s="37">
        <f>IF(H2783&gt;='Roof Calculator'!$G$8, 1, 0)</f>
        <v>0</v>
      </c>
      <c r="K2783" s="37">
        <f t="shared" si="781"/>
        <v>46.94</v>
      </c>
      <c r="L2783" s="37">
        <f t="shared" si="782"/>
        <v>0</v>
      </c>
      <c r="M2783" s="37">
        <v>0</v>
      </c>
      <c r="N2783" s="37">
        <f t="shared" si="783"/>
        <v>0</v>
      </c>
      <c r="O2783" s="37">
        <v>0</v>
      </c>
      <c r="P2783" s="37">
        <v>0</v>
      </c>
      <c r="Q2783" s="21">
        <f t="shared" si="784"/>
        <v>39.790999999999997</v>
      </c>
      <c r="R2783" s="21">
        <f t="shared" si="793"/>
        <v>116.04166666667112</v>
      </c>
      <c r="S2783" s="21">
        <f t="shared" si="794"/>
        <v>13.047179108841888</v>
      </c>
      <c r="T2783" s="21">
        <f t="shared" si="785"/>
        <v>86.147999999999996</v>
      </c>
      <c r="U2783" s="37">
        <f>VLOOKUP(Time_Zone, 'LSTM LookUp'!$B$5:$D$8, 3, FALSE)</f>
        <v>-75</v>
      </c>
      <c r="V2783" s="21">
        <f t="shared" si="795"/>
        <v>2.1700117295357915</v>
      </c>
      <c r="W2783" s="21">
        <f t="shared" si="786"/>
        <v>11.69050293238393</v>
      </c>
      <c r="X2783" s="21">
        <f t="shared" si="787"/>
        <v>0</v>
      </c>
      <c r="Y2783" s="21">
        <f t="shared" si="788"/>
        <v>0</v>
      </c>
      <c r="Z2783" s="21">
        <f t="shared" si="796"/>
        <v>0</v>
      </c>
      <c r="AA2783" s="21">
        <f t="shared" si="789"/>
        <v>0</v>
      </c>
      <c r="AB2783" s="21">
        <f t="shared" si="790"/>
        <v>0</v>
      </c>
      <c r="AC2783" s="21">
        <f t="shared" si="791"/>
        <v>0</v>
      </c>
      <c r="AD2783" s="21">
        <f t="shared" si="797"/>
        <v>0</v>
      </c>
      <c r="AE2783" s="21" t="str">
        <f t="shared" si="792"/>
        <v>4/26/2:00</v>
      </c>
    </row>
    <row r="2784" spans="2:31">
      <c r="B2784" s="37">
        <v>4</v>
      </c>
      <c r="C2784" s="38">
        <v>26</v>
      </c>
      <c r="D2784" s="39">
        <v>3</v>
      </c>
      <c r="E2784" s="17">
        <v>7.2</v>
      </c>
      <c r="F2784" s="17">
        <v>0</v>
      </c>
      <c r="G2784" s="17">
        <v>0</v>
      </c>
      <c r="H2784" s="37">
        <f t="shared" si="780"/>
        <v>44.96</v>
      </c>
      <c r="I2784" s="37">
        <f>IF(H2784&lt;'Roof Calculator'!$G$8, 1, 0)</f>
        <v>1</v>
      </c>
      <c r="J2784" s="37">
        <f>IF(H2784&gt;='Roof Calculator'!$G$8, 1, 0)</f>
        <v>0</v>
      </c>
      <c r="K2784" s="37">
        <f t="shared" si="781"/>
        <v>44.96</v>
      </c>
      <c r="L2784" s="37">
        <f t="shared" si="782"/>
        <v>0</v>
      </c>
      <c r="M2784" s="37">
        <v>0</v>
      </c>
      <c r="N2784" s="37">
        <f t="shared" si="783"/>
        <v>0</v>
      </c>
      <c r="O2784" s="37">
        <v>0</v>
      </c>
      <c r="P2784" s="37">
        <v>0</v>
      </c>
      <c r="Q2784" s="21">
        <f t="shared" si="784"/>
        <v>39.790999999999997</v>
      </c>
      <c r="R2784" s="21">
        <f t="shared" si="793"/>
        <v>116.08333333333779</v>
      </c>
      <c r="S2784" s="21">
        <f t="shared" si="794"/>
        <v>13.061000800689463</v>
      </c>
      <c r="T2784" s="21">
        <f t="shared" si="785"/>
        <v>86.147999999999996</v>
      </c>
      <c r="U2784" s="37">
        <f>VLOOKUP(Time_Zone, 'LSTM LookUp'!$B$5:$D$8, 3, FALSE)</f>
        <v>-75</v>
      </c>
      <c r="V2784" s="21">
        <f t="shared" si="795"/>
        <v>2.1772275289072645</v>
      </c>
      <c r="W2784" s="21">
        <f t="shared" si="786"/>
        <v>26.692306882226795</v>
      </c>
      <c r="X2784" s="21">
        <f t="shared" si="787"/>
        <v>0</v>
      </c>
      <c r="Y2784" s="21">
        <f t="shared" si="788"/>
        <v>0</v>
      </c>
      <c r="Z2784" s="21">
        <f t="shared" si="796"/>
        <v>0</v>
      </c>
      <c r="AA2784" s="21">
        <f t="shared" si="789"/>
        <v>0</v>
      </c>
      <c r="AB2784" s="21">
        <f t="shared" si="790"/>
        <v>0</v>
      </c>
      <c r="AC2784" s="21">
        <f t="shared" si="791"/>
        <v>0</v>
      </c>
      <c r="AD2784" s="21">
        <f t="shared" si="797"/>
        <v>0</v>
      </c>
      <c r="AE2784" s="21" t="str">
        <f t="shared" si="792"/>
        <v>4/26/3:00</v>
      </c>
    </row>
    <row r="2785" spans="2:31">
      <c r="B2785" s="37">
        <v>4</v>
      </c>
      <c r="C2785" s="38">
        <v>26</v>
      </c>
      <c r="D2785" s="39">
        <v>4</v>
      </c>
      <c r="E2785" s="17">
        <v>6.7</v>
      </c>
      <c r="F2785" s="17">
        <v>0</v>
      </c>
      <c r="G2785" s="17">
        <v>0</v>
      </c>
      <c r="H2785" s="37">
        <f t="shared" si="780"/>
        <v>44.06</v>
      </c>
      <c r="I2785" s="37">
        <f>IF(H2785&lt;'Roof Calculator'!$G$8, 1, 0)</f>
        <v>1</v>
      </c>
      <c r="J2785" s="37">
        <f>IF(H2785&gt;='Roof Calculator'!$G$8, 1, 0)</f>
        <v>0</v>
      </c>
      <c r="K2785" s="37">
        <f t="shared" si="781"/>
        <v>44.06</v>
      </c>
      <c r="L2785" s="37">
        <f t="shared" si="782"/>
        <v>0</v>
      </c>
      <c r="M2785" s="37">
        <v>0</v>
      </c>
      <c r="N2785" s="37">
        <f t="shared" si="783"/>
        <v>0</v>
      </c>
      <c r="O2785" s="37">
        <v>0</v>
      </c>
      <c r="P2785" s="37">
        <v>0</v>
      </c>
      <c r="Q2785" s="21">
        <f t="shared" si="784"/>
        <v>39.790999999999997</v>
      </c>
      <c r="R2785" s="21">
        <f t="shared" si="793"/>
        <v>116.12500000000446</v>
      </c>
      <c r="S2785" s="21">
        <f t="shared" si="794"/>
        <v>13.074816427490957</v>
      </c>
      <c r="T2785" s="21">
        <f t="shared" si="785"/>
        <v>86.147999999999996</v>
      </c>
      <c r="U2785" s="37">
        <f>VLOOKUP(Time_Zone, 'LSTM LookUp'!$B$5:$D$8, 3, FALSE)</f>
        <v>-75</v>
      </c>
      <c r="V2785" s="21">
        <f t="shared" si="795"/>
        <v>2.1844279673215876</v>
      </c>
      <c r="W2785" s="21">
        <f t="shared" si="786"/>
        <v>41.694106991830388</v>
      </c>
      <c r="X2785" s="21">
        <f t="shared" si="787"/>
        <v>0</v>
      </c>
      <c r="Y2785" s="21">
        <f t="shared" si="788"/>
        <v>0</v>
      </c>
      <c r="Z2785" s="21">
        <f t="shared" si="796"/>
        <v>0</v>
      </c>
      <c r="AA2785" s="21">
        <f t="shared" si="789"/>
        <v>0</v>
      </c>
      <c r="AB2785" s="21">
        <f t="shared" si="790"/>
        <v>0</v>
      </c>
      <c r="AC2785" s="21">
        <f t="shared" si="791"/>
        <v>0</v>
      </c>
      <c r="AD2785" s="21">
        <f t="shared" si="797"/>
        <v>0</v>
      </c>
      <c r="AE2785" s="21" t="str">
        <f t="shared" si="792"/>
        <v>4/26/4:00</v>
      </c>
    </row>
    <row r="2786" spans="2:31">
      <c r="B2786" s="37">
        <v>4</v>
      </c>
      <c r="C2786" s="38">
        <v>26</v>
      </c>
      <c r="D2786" s="39">
        <v>5</v>
      </c>
      <c r="E2786" s="17">
        <v>6.1</v>
      </c>
      <c r="F2786" s="17">
        <v>0</v>
      </c>
      <c r="G2786" s="17">
        <v>0</v>
      </c>
      <c r="H2786" s="37">
        <f t="shared" si="780"/>
        <v>42.980000000000004</v>
      </c>
      <c r="I2786" s="37">
        <f>IF(H2786&lt;'Roof Calculator'!$G$8, 1, 0)</f>
        <v>1</v>
      </c>
      <c r="J2786" s="37">
        <f>IF(H2786&gt;='Roof Calculator'!$G$8, 1, 0)</f>
        <v>0</v>
      </c>
      <c r="K2786" s="37">
        <f t="shared" si="781"/>
        <v>42.980000000000004</v>
      </c>
      <c r="L2786" s="37">
        <f t="shared" si="782"/>
        <v>0</v>
      </c>
      <c r="M2786" s="37">
        <v>0</v>
      </c>
      <c r="N2786" s="37">
        <f t="shared" si="783"/>
        <v>0</v>
      </c>
      <c r="O2786" s="37">
        <v>0</v>
      </c>
      <c r="P2786" s="37">
        <v>0</v>
      </c>
      <c r="Q2786" s="21">
        <f t="shared" si="784"/>
        <v>39.790999999999997</v>
      </c>
      <c r="R2786" s="21">
        <f t="shared" si="793"/>
        <v>116.16666666667113</v>
      </c>
      <c r="S2786" s="21">
        <f t="shared" si="794"/>
        <v>13.088625981923068</v>
      </c>
      <c r="T2786" s="21">
        <f t="shared" si="785"/>
        <v>86.147999999999996</v>
      </c>
      <c r="U2786" s="37">
        <f>VLOOKUP(Time_Zone, 'LSTM LookUp'!$B$5:$D$8, 3, FALSE)</f>
        <v>-75</v>
      </c>
      <c r="V2786" s="21">
        <f t="shared" si="795"/>
        <v>2.1916130333311621</v>
      </c>
      <c r="W2786" s="21">
        <f t="shared" si="786"/>
        <v>56.695903258332777</v>
      </c>
      <c r="X2786" s="21">
        <f t="shared" si="787"/>
        <v>0</v>
      </c>
      <c r="Y2786" s="21">
        <f t="shared" si="788"/>
        <v>0</v>
      </c>
      <c r="Z2786" s="21">
        <f t="shared" si="796"/>
        <v>0</v>
      </c>
      <c r="AA2786" s="21">
        <f t="shared" si="789"/>
        <v>0</v>
      </c>
      <c r="AB2786" s="21">
        <f t="shared" si="790"/>
        <v>0</v>
      </c>
      <c r="AC2786" s="21">
        <f t="shared" si="791"/>
        <v>0</v>
      </c>
      <c r="AD2786" s="21">
        <f t="shared" si="797"/>
        <v>0</v>
      </c>
      <c r="AE2786" s="21" t="str">
        <f t="shared" si="792"/>
        <v>4/26/5:00</v>
      </c>
    </row>
    <row r="2787" spans="2:31">
      <c r="B2787" s="37">
        <v>4</v>
      </c>
      <c r="C2787" s="38">
        <v>26</v>
      </c>
      <c r="D2787" s="39">
        <v>6</v>
      </c>
      <c r="E2787" s="17">
        <v>5.6</v>
      </c>
      <c r="F2787" s="17">
        <v>1</v>
      </c>
      <c r="G2787" s="17">
        <v>0</v>
      </c>
      <c r="H2787" s="37">
        <f t="shared" si="780"/>
        <v>42.08</v>
      </c>
      <c r="I2787" s="37">
        <f>IF(H2787&lt;'Roof Calculator'!$G$8, 1, 0)</f>
        <v>1</v>
      </c>
      <c r="J2787" s="37">
        <f>IF(H2787&gt;='Roof Calculator'!$G$8, 1, 0)</f>
        <v>0</v>
      </c>
      <c r="K2787" s="37">
        <f t="shared" si="781"/>
        <v>42.08</v>
      </c>
      <c r="L2787" s="37">
        <f t="shared" si="782"/>
        <v>0</v>
      </c>
      <c r="M2787" s="37">
        <v>0</v>
      </c>
      <c r="N2787" s="37">
        <f t="shared" si="783"/>
        <v>1</v>
      </c>
      <c r="O2787" s="37">
        <v>0</v>
      </c>
      <c r="P2787" s="37">
        <v>0</v>
      </c>
      <c r="Q2787" s="21">
        <f t="shared" si="784"/>
        <v>39.790999999999997</v>
      </c>
      <c r="R2787" s="21">
        <f t="shared" si="793"/>
        <v>116.20833333333781</v>
      </c>
      <c r="S2787" s="21">
        <f t="shared" si="794"/>
        <v>13.102429456662659</v>
      </c>
      <c r="T2787" s="21">
        <f t="shared" si="785"/>
        <v>86.147999999999996</v>
      </c>
      <c r="U2787" s="37">
        <f>VLOOKUP(Time_Zone, 'LSTM LookUp'!$B$5:$D$8, 3, FALSE)</f>
        <v>-75</v>
      </c>
      <c r="V2787" s="21">
        <f t="shared" si="795"/>
        <v>2.1987827155256126</v>
      </c>
      <c r="W2787" s="21">
        <f t="shared" si="786"/>
        <v>71.69769567888136</v>
      </c>
      <c r="X2787" s="21">
        <f t="shared" si="787"/>
        <v>0</v>
      </c>
      <c r="Y2787" s="21">
        <f t="shared" si="788"/>
        <v>1</v>
      </c>
      <c r="Z2787" s="21">
        <f t="shared" si="796"/>
        <v>0.31698253437383872</v>
      </c>
      <c r="AA2787" s="21">
        <f t="shared" si="789"/>
        <v>0.31698253437383872</v>
      </c>
      <c r="AB2787" s="21">
        <f t="shared" si="790"/>
        <v>0</v>
      </c>
      <c r="AC2787" s="21">
        <f t="shared" si="791"/>
        <v>0</v>
      </c>
      <c r="AD2787" s="21">
        <f t="shared" si="797"/>
        <v>0</v>
      </c>
      <c r="AE2787" s="21" t="str">
        <f t="shared" si="792"/>
        <v>4/26/6:00</v>
      </c>
    </row>
    <row r="2788" spans="2:31">
      <c r="B2788" s="37">
        <v>4</v>
      </c>
      <c r="C2788" s="38">
        <v>26</v>
      </c>
      <c r="D2788" s="39">
        <v>7</v>
      </c>
      <c r="E2788" s="17">
        <v>7.2</v>
      </c>
      <c r="F2788" s="17">
        <v>38</v>
      </c>
      <c r="G2788" s="17">
        <v>67</v>
      </c>
      <c r="H2788" s="37">
        <f t="shared" si="780"/>
        <v>44.96</v>
      </c>
      <c r="I2788" s="37">
        <f>IF(H2788&lt;'Roof Calculator'!$G$8, 1, 0)</f>
        <v>1</v>
      </c>
      <c r="J2788" s="37">
        <f>IF(H2788&gt;='Roof Calculator'!$G$8, 1, 0)</f>
        <v>0</v>
      </c>
      <c r="K2788" s="37">
        <f t="shared" si="781"/>
        <v>44.96</v>
      </c>
      <c r="L2788" s="37">
        <f t="shared" si="782"/>
        <v>0</v>
      </c>
      <c r="M2788" s="37">
        <v>0</v>
      </c>
      <c r="N2788" s="37">
        <f t="shared" si="783"/>
        <v>38</v>
      </c>
      <c r="O2788" s="37">
        <v>0</v>
      </c>
      <c r="P2788" s="37">
        <v>0</v>
      </c>
      <c r="Q2788" s="21">
        <f t="shared" si="784"/>
        <v>39.790999999999997</v>
      </c>
      <c r="R2788" s="21">
        <f t="shared" si="793"/>
        <v>116.25000000000448</v>
      </c>
      <c r="S2788" s="21">
        <f t="shared" si="794"/>
        <v>13.116226844386773</v>
      </c>
      <c r="T2788" s="21">
        <f t="shared" si="785"/>
        <v>86.147999999999996</v>
      </c>
      <c r="U2788" s="37">
        <f>VLOOKUP(Time_Zone, 'LSTM LookUp'!$B$5:$D$8, 3, FALSE)</f>
        <v>-75</v>
      </c>
      <c r="V2788" s="21">
        <f t="shared" si="795"/>
        <v>2.2059370025318135</v>
      </c>
      <c r="W2788" s="21">
        <f t="shared" si="786"/>
        <v>86.699484250632963</v>
      </c>
      <c r="X2788" s="21">
        <f t="shared" si="787"/>
        <v>12.617102602680317</v>
      </c>
      <c r="Y2788" s="21">
        <f t="shared" si="788"/>
        <v>50.617102602680319</v>
      </c>
      <c r="Z2788" s="21">
        <f t="shared" si="796"/>
        <v>16.044737465658233</v>
      </c>
      <c r="AA2788" s="21">
        <f t="shared" si="789"/>
        <v>16.044737465658233</v>
      </c>
      <c r="AB2788" s="21">
        <f t="shared" si="790"/>
        <v>0</v>
      </c>
      <c r="AC2788" s="21">
        <f t="shared" si="791"/>
        <v>0</v>
      </c>
      <c r="AD2788" s="21">
        <f t="shared" si="797"/>
        <v>0</v>
      </c>
      <c r="AE2788" s="21" t="str">
        <f t="shared" si="792"/>
        <v>4/26/7:00</v>
      </c>
    </row>
    <row r="2789" spans="2:31">
      <c r="B2789" s="37">
        <v>4</v>
      </c>
      <c r="C2789" s="38">
        <v>26</v>
      </c>
      <c r="D2789" s="39">
        <v>8</v>
      </c>
      <c r="E2789" s="17">
        <v>9.4</v>
      </c>
      <c r="F2789" s="17">
        <v>94</v>
      </c>
      <c r="G2789" s="17">
        <v>367</v>
      </c>
      <c r="H2789" s="37">
        <f t="shared" si="780"/>
        <v>48.92</v>
      </c>
      <c r="I2789" s="37">
        <f>IF(H2789&lt;'Roof Calculator'!$G$8, 1, 0)</f>
        <v>1</v>
      </c>
      <c r="J2789" s="37">
        <f>IF(H2789&gt;='Roof Calculator'!$G$8, 1, 0)</f>
        <v>0</v>
      </c>
      <c r="K2789" s="37">
        <f t="shared" si="781"/>
        <v>48.92</v>
      </c>
      <c r="L2789" s="37">
        <f t="shared" si="782"/>
        <v>0</v>
      </c>
      <c r="M2789" s="37">
        <v>0</v>
      </c>
      <c r="N2789" s="37">
        <f t="shared" si="783"/>
        <v>94</v>
      </c>
      <c r="O2789" s="37">
        <v>0</v>
      </c>
      <c r="P2789" s="37">
        <v>0</v>
      </c>
      <c r="Q2789" s="21">
        <f t="shared" si="784"/>
        <v>39.790999999999997</v>
      </c>
      <c r="R2789" s="21">
        <f t="shared" si="793"/>
        <v>116.29166666667115</v>
      </c>
      <c r="S2789" s="21">
        <f t="shared" si="794"/>
        <v>13.130018137772622</v>
      </c>
      <c r="T2789" s="21">
        <f t="shared" si="785"/>
        <v>86.147999999999996</v>
      </c>
      <c r="U2789" s="37">
        <f>VLOOKUP(Time_Zone, 'LSTM LookUp'!$B$5:$D$8, 3, FALSE)</f>
        <v>-75</v>
      </c>
      <c r="V2789" s="21">
        <f t="shared" si="795"/>
        <v>2.2130758830139223</v>
      </c>
      <c r="W2789" s="21">
        <f t="shared" si="786"/>
        <v>101.70126897075346</v>
      </c>
      <c r="X2789" s="21">
        <f t="shared" si="787"/>
        <v>-2.3415716667097652</v>
      </c>
      <c r="Y2789" s="21">
        <f t="shared" si="788"/>
        <v>91.658428333290232</v>
      </c>
      <c r="Z2789" s="21">
        <f t="shared" si="796"/>
        <v>29.054120909809203</v>
      </c>
      <c r="AA2789" s="21">
        <f t="shared" si="789"/>
        <v>29.054120909809203</v>
      </c>
      <c r="AB2789" s="21">
        <f t="shared" si="790"/>
        <v>0</v>
      </c>
      <c r="AC2789" s="21">
        <f t="shared" si="791"/>
        <v>0</v>
      </c>
      <c r="AD2789" s="21">
        <f t="shared" si="797"/>
        <v>0</v>
      </c>
      <c r="AE2789" s="21" t="str">
        <f t="shared" si="792"/>
        <v>4/26/8:00</v>
      </c>
    </row>
    <row r="2790" spans="2:31">
      <c r="B2790" s="37">
        <v>4</v>
      </c>
      <c r="C2790" s="38">
        <v>26</v>
      </c>
      <c r="D2790" s="39">
        <v>9</v>
      </c>
      <c r="E2790" s="17">
        <v>11.7</v>
      </c>
      <c r="F2790" s="17">
        <v>141</v>
      </c>
      <c r="G2790" s="17">
        <v>556</v>
      </c>
      <c r="H2790" s="37">
        <f t="shared" si="780"/>
        <v>53.06</v>
      </c>
      <c r="I2790" s="37">
        <f>IF(H2790&lt;'Roof Calculator'!$G$8, 1, 0)</f>
        <v>1</v>
      </c>
      <c r="J2790" s="37">
        <f>IF(H2790&gt;='Roof Calculator'!$G$8, 1, 0)</f>
        <v>0</v>
      </c>
      <c r="K2790" s="37">
        <f t="shared" si="781"/>
        <v>53.06</v>
      </c>
      <c r="L2790" s="37">
        <f t="shared" si="782"/>
        <v>0</v>
      </c>
      <c r="M2790" s="37">
        <v>0</v>
      </c>
      <c r="N2790" s="37">
        <f t="shared" si="783"/>
        <v>141</v>
      </c>
      <c r="O2790" s="37">
        <v>0</v>
      </c>
      <c r="P2790" s="37">
        <v>0</v>
      </c>
      <c r="Q2790" s="21">
        <f t="shared" si="784"/>
        <v>39.790999999999997</v>
      </c>
      <c r="R2790" s="21">
        <f t="shared" si="793"/>
        <v>116.33333333333782</v>
      </c>
      <c r="S2790" s="21">
        <f t="shared" si="794"/>
        <v>13.143803329497592</v>
      </c>
      <c r="T2790" s="21">
        <f t="shared" si="785"/>
        <v>86.147999999999996</v>
      </c>
      <c r="U2790" s="37">
        <f>VLOOKUP(Time_Zone, 'LSTM LookUp'!$B$5:$D$8, 3, FALSE)</f>
        <v>-75</v>
      </c>
      <c r="V2790" s="21">
        <f t="shared" si="795"/>
        <v>2.2201993456733788</v>
      </c>
      <c r="W2790" s="21">
        <f t="shared" si="786"/>
        <v>116.7030498364183</v>
      </c>
      <c r="X2790" s="21">
        <f t="shared" si="787"/>
        <v>-106.03452725125183</v>
      </c>
      <c r="Y2790" s="21">
        <f t="shared" si="788"/>
        <v>34.965472748748169</v>
      </c>
      <c r="Z2790" s="21">
        <f t="shared" si="796"/>
        <v>11.083444167477587</v>
      </c>
      <c r="AA2790" s="21">
        <f t="shared" si="789"/>
        <v>11.083444167477587</v>
      </c>
      <c r="AB2790" s="21">
        <f t="shared" si="790"/>
        <v>0</v>
      </c>
      <c r="AC2790" s="21">
        <f t="shared" si="791"/>
        <v>0</v>
      </c>
      <c r="AD2790" s="21">
        <f t="shared" si="797"/>
        <v>0</v>
      </c>
      <c r="AE2790" s="21" t="str">
        <f t="shared" si="792"/>
        <v>4/26/9:00</v>
      </c>
    </row>
    <row r="2791" spans="2:31">
      <c r="B2791" s="37">
        <v>4</v>
      </c>
      <c r="C2791" s="38">
        <v>26</v>
      </c>
      <c r="D2791" s="39">
        <v>10</v>
      </c>
      <c r="E2791" s="17">
        <v>14.4</v>
      </c>
      <c r="F2791" s="17">
        <v>178</v>
      </c>
      <c r="G2791" s="17">
        <v>667</v>
      </c>
      <c r="H2791" s="37">
        <f t="shared" si="780"/>
        <v>57.92</v>
      </c>
      <c r="I2791" s="37">
        <f>IF(H2791&lt;'Roof Calculator'!$G$8, 1, 0)</f>
        <v>0</v>
      </c>
      <c r="J2791" s="37">
        <f>IF(H2791&gt;='Roof Calculator'!$G$8, 1, 0)</f>
        <v>1</v>
      </c>
      <c r="K2791" s="37">
        <f t="shared" si="781"/>
        <v>0</v>
      </c>
      <c r="L2791" s="37">
        <f t="shared" si="782"/>
        <v>57.92</v>
      </c>
      <c r="M2791" s="37">
        <v>0</v>
      </c>
      <c r="N2791" s="37">
        <f t="shared" si="783"/>
        <v>178</v>
      </c>
      <c r="O2791" s="37">
        <v>0</v>
      </c>
      <c r="P2791" s="37">
        <v>0</v>
      </c>
      <c r="Q2791" s="21">
        <f t="shared" si="784"/>
        <v>39.790999999999997</v>
      </c>
      <c r="R2791" s="21">
        <f t="shared" si="793"/>
        <v>116.37500000000449</v>
      </c>
      <c r="S2791" s="21">
        <f t="shared" si="794"/>
        <v>13.157582412239266</v>
      </c>
      <c r="T2791" s="21">
        <f t="shared" si="785"/>
        <v>86.147999999999996</v>
      </c>
      <c r="U2791" s="37">
        <f>VLOOKUP(Time_Zone, 'LSTM LookUp'!$B$5:$D$8, 3, FALSE)</f>
        <v>-75</v>
      </c>
      <c r="V2791" s="21">
        <f t="shared" si="795"/>
        <v>2.2273073792489484</v>
      </c>
      <c r="W2791" s="21">
        <f t="shared" si="786"/>
        <v>131.70482684481223</v>
      </c>
      <c r="X2791" s="21">
        <f t="shared" si="787"/>
        <v>-234.85057138400802</v>
      </c>
      <c r="Y2791" s="21">
        <f t="shared" si="788"/>
        <v>-56.85057138400802</v>
      </c>
      <c r="Z2791" s="21">
        <f t="shared" si="796"/>
        <v>-18.020638197903693</v>
      </c>
      <c r="AA2791" s="21">
        <f t="shared" si="789"/>
        <v>0</v>
      </c>
      <c r="AB2791" s="21">
        <f t="shared" si="790"/>
        <v>-18.020638197903693</v>
      </c>
      <c r="AC2791" s="21">
        <f t="shared" si="791"/>
        <v>57.92</v>
      </c>
      <c r="AD2791" s="21">
        <f t="shared" si="797"/>
        <v>-18.020638197903693</v>
      </c>
      <c r="AE2791" s="21" t="str">
        <f t="shared" si="792"/>
        <v>4/26/10:00</v>
      </c>
    </row>
    <row r="2792" spans="2:31">
      <c r="B2792" s="37">
        <v>4</v>
      </c>
      <c r="C2792" s="38">
        <v>26</v>
      </c>
      <c r="D2792" s="39">
        <v>11</v>
      </c>
      <c r="E2792" s="17">
        <v>16.100000000000001</v>
      </c>
      <c r="F2792" s="17">
        <v>204</v>
      </c>
      <c r="G2792" s="17">
        <v>737</v>
      </c>
      <c r="H2792" s="37">
        <f t="shared" si="780"/>
        <v>60.980000000000004</v>
      </c>
      <c r="I2792" s="37">
        <f>IF(H2792&lt;'Roof Calculator'!$G$8, 1, 0)</f>
        <v>0</v>
      </c>
      <c r="J2792" s="37">
        <f>IF(H2792&gt;='Roof Calculator'!$G$8, 1, 0)</f>
        <v>1</v>
      </c>
      <c r="K2792" s="37">
        <f t="shared" si="781"/>
        <v>0</v>
      </c>
      <c r="L2792" s="37">
        <f t="shared" si="782"/>
        <v>60.980000000000004</v>
      </c>
      <c r="M2792" s="37">
        <v>0</v>
      </c>
      <c r="N2792" s="37">
        <f t="shared" si="783"/>
        <v>204</v>
      </c>
      <c r="O2792" s="37">
        <v>0</v>
      </c>
      <c r="P2792" s="37">
        <v>0</v>
      </c>
      <c r="Q2792" s="21">
        <f t="shared" si="784"/>
        <v>39.790999999999997</v>
      </c>
      <c r="R2792" s="21">
        <f t="shared" si="793"/>
        <v>116.41666666667116</v>
      </c>
      <c r="S2792" s="21">
        <f t="shared" si="794"/>
        <v>13.171355378675392</v>
      </c>
      <c r="T2792" s="21">
        <f t="shared" si="785"/>
        <v>86.147999999999996</v>
      </c>
      <c r="U2792" s="37">
        <f>VLOOKUP(Time_Zone, 'LSTM LookUp'!$B$5:$D$8, 3, FALSE)</f>
        <v>-75</v>
      </c>
      <c r="V2792" s="21">
        <f t="shared" si="795"/>
        <v>2.2343999725167278</v>
      </c>
      <c r="W2792" s="21">
        <f t="shared" si="786"/>
        <v>146.7065999931292</v>
      </c>
      <c r="X2792" s="21">
        <f t="shared" si="787"/>
        <v>-353.42311559665933</v>
      </c>
      <c r="Y2792" s="21">
        <f t="shared" si="788"/>
        <v>-149.42311559665933</v>
      </c>
      <c r="Z2792" s="21">
        <f t="shared" si="796"/>
        <v>-47.364517875864145</v>
      </c>
      <c r="AA2792" s="21">
        <f t="shared" si="789"/>
        <v>0</v>
      </c>
      <c r="AB2792" s="21">
        <f t="shared" si="790"/>
        <v>-47.364517875864145</v>
      </c>
      <c r="AC2792" s="21">
        <f t="shared" si="791"/>
        <v>60.980000000000004</v>
      </c>
      <c r="AD2792" s="21">
        <f t="shared" si="797"/>
        <v>-47.364517875864145</v>
      </c>
      <c r="AE2792" s="21" t="str">
        <f t="shared" si="792"/>
        <v>4/26/11:00</v>
      </c>
    </row>
    <row r="2793" spans="2:31">
      <c r="B2793" s="37">
        <v>4</v>
      </c>
      <c r="C2793" s="38">
        <v>26</v>
      </c>
      <c r="D2793" s="39">
        <v>12</v>
      </c>
      <c r="E2793" s="17">
        <v>17.8</v>
      </c>
      <c r="F2793" s="17">
        <v>220</v>
      </c>
      <c r="G2793" s="17">
        <v>767</v>
      </c>
      <c r="H2793" s="37">
        <f t="shared" si="780"/>
        <v>64.040000000000006</v>
      </c>
      <c r="I2793" s="37">
        <f>IF(H2793&lt;'Roof Calculator'!$G$8, 1, 0)</f>
        <v>0</v>
      </c>
      <c r="J2793" s="37">
        <f>IF(H2793&gt;='Roof Calculator'!$G$8, 1, 0)</f>
        <v>1</v>
      </c>
      <c r="K2793" s="37">
        <f t="shared" si="781"/>
        <v>0</v>
      </c>
      <c r="L2793" s="37">
        <f t="shared" si="782"/>
        <v>64.040000000000006</v>
      </c>
      <c r="M2793" s="37">
        <v>0</v>
      </c>
      <c r="N2793" s="37">
        <f t="shared" si="783"/>
        <v>220</v>
      </c>
      <c r="O2793" s="37">
        <v>0</v>
      </c>
      <c r="P2793" s="37">
        <v>0</v>
      </c>
      <c r="Q2793" s="21">
        <f t="shared" si="784"/>
        <v>39.790999999999997</v>
      </c>
      <c r="R2793" s="21">
        <f t="shared" si="793"/>
        <v>116.45833333333783</v>
      </c>
      <c r="S2793" s="21">
        <f t="shared" si="794"/>
        <v>13.185122221483939</v>
      </c>
      <c r="T2793" s="21">
        <f t="shared" si="785"/>
        <v>86.147999999999996</v>
      </c>
      <c r="U2793" s="37">
        <f>VLOOKUP(Time_Zone, 'LSTM LookUp'!$B$5:$D$8, 3, FALSE)</f>
        <v>-75</v>
      </c>
      <c r="V2793" s="21">
        <f t="shared" si="795"/>
        <v>2.2414771142901788</v>
      </c>
      <c r="W2793" s="21">
        <f t="shared" si="786"/>
        <v>161.70836927857255</v>
      </c>
      <c r="X2793" s="21">
        <f t="shared" si="787"/>
        <v>-432.85329438728365</v>
      </c>
      <c r="Y2793" s="21">
        <f t="shared" si="788"/>
        <v>-212.85329438728365</v>
      </c>
      <c r="Z2793" s="21">
        <f t="shared" si="796"/>
        <v>-67.470776704701947</v>
      </c>
      <c r="AA2793" s="21">
        <f t="shared" si="789"/>
        <v>0</v>
      </c>
      <c r="AB2793" s="21">
        <f t="shared" si="790"/>
        <v>-67.470776704701947</v>
      </c>
      <c r="AC2793" s="21">
        <f t="shared" si="791"/>
        <v>64.040000000000006</v>
      </c>
      <c r="AD2793" s="21">
        <f t="shared" si="797"/>
        <v>-67.470776704701947</v>
      </c>
      <c r="AE2793" s="21" t="str">
        <f t="shared" si="792"/>
        <v>4/26/12:00</v>
      </c>
    </row>
    <row r="2794" spans="2:31">
      <c r="B2794" s="37">
        <v>4</v>
      </c>
      <c r="C2794" s="38">
        <v>26</v>
      </c>
      <c r="D2794" s="39">
        <v>13</v>
      </c>
      <c r="E2794" s="17">
        <v>18.3</v>
      </c>
      <c r="F2794" s="17">
        <v>226</v>
      </c>
      <c r="G2794" s="17">
        <v>780</v>
      </c>
      <c r="H2794" s="37">
        <f t="shared" si="780"/>
        <v>64.94</v>
      </c>
      <c r="I2794" s="37">
        <f>IF(H2794&lt;'Roof Calculator'!$G$8, 1, 0)</f>
        <v>0</v>
      </c>
      <c r="J2794" s="37">
        <f>IF(H2794&gt;='Roof Calculator'!$G$8, 1, 0)</f>
        <v>1</v>
      </c>
      <c r="K2794" s="37">
        <f t="shared" si="781"/>
        <v>0</v>
      </c>
      <c r="L2794" s="37">
        <f t="shared" si="782"/>
        <v>64.94</v>
      </c>
      <c r="M2794" s="37">
        <v>0</v>
      </c>
      <c r="N2794" s="37">
        <f t="shared" si="783"/>
        <v>226</v>
      </c>
      <c r="O2794" s="37">
        <v>0</v>
      </c>
      <c r="P2794" s="37">
        <v>0</v>
      </c>
      <c r="Q2794" s="21">
        <f t="shared" si="784"/>
        <v>39.790999999999997</v>
      </c>
      <c r="R2794" s="21">
        <f t="shared" si="793"/>
        <v>116.5000000000045</v>
      </c>
      <c r="S2794" s="21">
        <f t="shared" si="794"/>
        <v>13.198882933343036</v>
      </c>
      <c r="T2794" s="21">
        <f t="shared" si="785"/>
        <v>86.147999999999996</v>
      </c>
      <c r="U2794" s="37">
        <f>VLOOKUP(Time_Zone, 'LSTM LookUp'!$B$5:$D$8, 3, FALSE)</f>
        <v>-75</v>
      </c>
      <c r="V2794" s="21">
        <f t="shared" si="795"/>
        <v>2.2485387934201415</v>
      </c>
      <c r="W2794" s="21">
        <f t="shared" si="786"/>
        <v>176.71013469835501</v>
      </c>
      <c r="X2794" s="21">
        <f t="shared" si="787"/>
        <v>-468.5640768928958</v>
      </c>
      <c r="Y2794" s="21">
        <f t="shared" si="788"/>
        <v>-242.5640768928958</v>
      </c>
      <c r="Z2794" s="21">
        <f t="shared" si="796"/>
        <v>-76.888575841560808</v>
      </c>
      <c r="AA2794" s="21">
        <f t="shared" si="789"/>
        <v>0</v>
      </c>
      <c r="AB2794" s="21">
        <f t="shared" si="790"/>
        <v>-76.888575841560808</v>
      </c>
      <c r="AC2794" s="21">
        <f t="shared" si="791"/>
        <v>64.94</v>
      </c>
      <c r="AD2794" s="21">
        <f t="shared" si="797"/>
        <v>-76.888575841560808</v>
      </c>
      <c r="AE2794" s="21" t="str">
        <f t="shared" si="792"/>
        <v>4/26/13:00</v>
      </c>
    </row>
    <row r="2795" spans="2:31">
      <c r="B2795" s="37">
        <v>4</v>
      </c>
      <c r="C2795" s="38">
        <v>26</v>
      </c>
      <c r="D2795" s="39">
        <v>14</v>
      </c>
      <c r="E2795" s="17">
        <v>19.399999999999999</v>
      </c>
      <c r="F2795" s="17">
        <v>223</v>
      </c>
      <c r="G2795" s="17">
        <v>774</v>
      </c>
      <c r="H2795" s="37">
        <f t="shared" si="780"/>
        <v>66.92</v>
      </c>
      <c r="I2795" s="37">
        <f>IF(H2795&lt;'Roof Calculator'!$G$8, 1, 0)</f>
        <v>0</v>
      </c>
      <c r="J2795" s="37">
        <f>IF(H2795&gt;='Roof Calculator'!$G$8, 1, 0)</f>
        <v>1</v>
      </c>
      <c r="K2795" s="37">
        <f t="shared" si="781"/>
        <v>0</v>
      </c>
      <c r="L2795" s="37">
        <f t="shared" si="782"/>
        <v>66.92</v>
      </c>
      <c r="M2795" s="37">
        <v>0</v>
      </c>
      <c r="N2795" s="37">
        <f t="shared" si="783"/>
        <v>223</v>
      </c>
      <c r="O2795" s="37">
        <v>0</v>
      </c>
      <c r="P2795" s="37">
        <v>0</v>
      </c>
      <c r="Q2795" s="21">
        <f t="shared" si="784"/>
        <v>39.790999999999997</v>
      </c>
      <c r="R2795" s="21">
        <f t="shared" si="793"/>
        <v>116.54166666667118</v>
      </c>
      <c r="S2795" s="21">
        <f t="shared" si="794"/>
        <v>13.212637506931033</v>
      </c>
      <c r="T2795" s="21">
        <f t="shared" si="785"/>
        <v>86.147999999999996</v>
      </c>
      <c r="U2795" s="37">
        <f>VLOOKUP(Time_Zone, 'LSTM LookUp'!$B$5:$D$8, 3, FALSE)</f>
        <v>-75</v>
      </c>
      <c r="V2795" s="21">
        <f t="shared" si="795"/>
        <v>2.2555849987948529</v>
      </c>
      <c r="W2795" s="21">
        <f t="shared" si="786"/>
        <v>191.71189624969873</v>
      </c>
      <c r="X2795" s="21">
        <f t="shared" si="787"/>
        <v>-453.71149348255858</v>
      </c>
      <c r="Y2795" s="21">
        <f t="shared" si="788"/>
        <v>-230.71149348255858</v>
      </c>
      <c r="Z2795" s="21">
        <f t="shared" si="796"/>
        <v>-73.131513913274787</v>
      </c>
      <c r="AA2795" s="21">
        <f t="shared" si="789"/>
        <v>0</v>
      </c>
      <c r="AB2795" s="21">
        <f t="shared" si="790"/>
        <v>-73.131513913274787</v>
      </c>
      <c r="AC2795" s="21">
        <f t="shared" si="791"/>
        <v>66.92</v>
      </c>
      <c r="AD2795" s="21">
        <f t="shared" si="797"/>
        <v>-73.131513913274787</v>
      </c>
      <c r="AE2795" s="21" t="str">
        <f t="shared" si="792"/>
        <v>4/26/14:00</v>
      </c>
    </row>
    <row r="2796" spans="2:31">
      <c r="B2796" s="37">
        <v>4</v>
      </c>
      <c r="C2796" s="38">
        <v>26</v>
      </c>
      <c r="D2796" s="39">
        <v>15</v>
      </c>
      <c r="E2796" s="17">
        <v>20</v>
      </c>
      <c r="F2796" s="17">
        <v>212</v>
      </c>
      <c r="G2796" s="17">
        <v>746</v>
      </c>
      <c r="H2796" s="37">
        <f t="shared" si="780"/>
        <v>68</v>
      </c>
      <c r="I2796" s="37">
        <f>IF(H2796&lt;'Roof Calculator'!$G$8, 1, 0)</f>
        <v>0</v>
      </c>
      <c r="J2796" s="37">
        <f>IF(H2796&gt;='Roof Calculator'!$G$8, 1, 0)</f>
        <v>1</v>
      </c>
      <c r="K2796" s="37">
        <f t="shared" si="781"/>
        <v>0</v>
      </c>
      <c r="L2796" s="37">
        <f t="shared" si="782"/>
        <v>68</v>
      </c>
      <c r="M2796" s="37">
        <v>0</v>
      </c>
      <c r="N2796" s="37">
        <f t="shared" si="783"/>
        <v>212</v>
      </c>
      <c r="O2796" s="37">
        <v>0</v>
      </c>
      <c r="P2796" s="37">
        <v>0</v>
      </c>
      <c r="Q2796" s="21">
        <f t="shared" si="784"/>
        <v>39.790999999999997</v>
      </c>
      <c r="R2796" s="21">
        <f t="shared" si="793"/>
        <v>116.58333333333785</v>
      </c>
      <c r="S2796" s="21">
        <f t="shared" si="794"/>
        <v>13.226385934926485</v>
      </c>
      <c r="T2796" s="21">
        <f t="shared" si="785"/>
        <v>86.147999999999996</v>
      </c>
      <c r="U2796" s="37">
        <f>VLOOKUP(Time_Zone, 'LSTM LookUp'!$B$5:$D$8, 3, FALSE)</f>
        <v>-75</v>
      </c>
      <c r="V2796" s="21">
        <f t="shared" si="795"/>
        <v>2.2626157193399798</v>
      </c>
      <c r="W2796" s="21">
        <f t="shared" si="786"/>
        <v>206.713653929835</v>
      </c>
      <c r="X2796" s="21">
        <f t="shared" si="787"/>
        <v>-389.21369022675907</v>
      </c>
      <c r="Y2796" s="21">
        <f t="shared" si="788"/>
        <v>-177.21369022675907</v>
      </c>
      <c r="Z2796" s="21">
        <f t="shared" si="796"/>
        <v>-56.173644653818464</v>
      </c>
      <c r="AA2796" s="21">
        <f t="shared" si="789"/>
        <v>0</v>
      </c>
      <c r="AB2796" s="21">
        <f t="shared" si="790"/>
        <v>-56.173644653818464</v>
      </c>
      <c r="AC2796" s="21">
        <f t="shared" si="791"/>
        <v>68</v>
      </c>
      <c r="AD2796" s="21">
        <f t="shared" si="797"/>
        <v>-56.173644653818464</v>
      </c>
      <c r="AE2796" s="21" t="str">
        <f t="shared" si="792"/>
        <v>4/26/15:00</v>
      </c>
    </row>
    <row r="2797" spans="2:31">
      <c r="B2797" s="37">
        <v>4</v>
      </c>
      <c r="C2797" s="38">
        <v>26</v>
      </c>
      <c r="D2797" s="39">
        <v>16</v>
      </c>
      <c r="E2797" s="17">
        <v>21.1</v>
      </c>
      <c r="F2797" s="17">
        <v>190</v>
      </c>
      <c r="G2797" s="17">
        <v>696</v>
      </c>
      <c r="H2797" s="37">
        <f t="shared" si="780"/>
        <v>69.98</v>
      </c>
      <c r="I2797" s="37">
        <f>IF(H2797&lt;'Roof Calculator'!$G$8, 1, 0)</f>
        <v>0</v>
      </c>
      <c r="J2797" s="37">
        <f>IF(H2797&gt;='Roof Calculator'!$G$8, 1, 0)</f>
        <v>1</v>
      </c>
      <c r="K2797" s="37">
        <f t="shared" si="781"/>
        <v>0</v>
      </c>
      <c r="L2797" s="37">
        <f t="shared" si="782"/>
        <v>69.98</v>
      </c>
      <c r="M2797" s="37">
        <v>0</v>
      </c>
      <c r="N2797" s="37">
        <f t="shared" si="783"/>
        <v>190</v>
      </c>
      <c r="O2797" s="37">
        <v>0</v>
      </c>
      <c r="P2797" s="37">
        <v>0</v>
      </c>
      <c r="Q2797" s="21">
        <f t="shared" si="784"/>
        <v>39.790999999999997</v>
      </c>
      <c r="R2797" s="21">
        <f t="shared" si="793"/>
        <v>116.62500000000452</v>
      </c>
      <c r="S2797" s="21">
        <f t="shared" si="794"/>
        <v>13.240128210008125</v>
      </c>
      <c r="T2797" s="21">
        <f t="shared" si="785"/>
        <v>86.147999999999996</v>
      </c>
      <c r="U2797" s="37">
        <f>VLOOKUP(Time_Zone, 'LSTM LookUp'!$B$5:$D$8, 3, FALSE)</f>
        <v>-75</v>
      </c>
      <c r="V2797" s="21">
        <f t="shared" si="795"/>
        <v>2.2696309440186297</v>
      </c>
      <c r="W2797" s="21">
        <f t="shared" si="786"/>
        <v>221.71540773600466</v>
      </c>
      <c r="X2797" s="21">
        <f t="shared" si="787"/>
        <v>-286.57302841460557</v>
      </c>
      <c r="Y2797" s="21">
        <f t="shared" si="788"/>
        <v>-96.573028414605574</v>
      </c>
      <c r="Z2797" s="21">
        <f t="shared" si="796"/>
        <v>-30.611963299018413</v>
      </c>
      <c r="AA2797" s="21">
        <f t="shared" si="789"/>
        <v>0</v>
      </c>
      <c r="AB2797" s="21">
        <f t="shared" si="790"/>
        <v>-30.611963299018413</v>
      </c>
      <c r="AC2797" s="21">
        <f t="shared" si="791"/>
        <v>69.98</v>
      </c>
      <c r="AD2797" s="21">
        <f t="shared" si="797"/>
        <v>-30.611963299018413</v>
      </c>
      <c r="AE2797" s="21" t="str">
        <f t="shared" si="792"/>
        <v>4/26/16:00</v>
      </c>
    </row>
    <row r="2798" spans="2:31">
      <c r="B2798" s="37">
        <v>4</v>
      </c>
      <c r="C2798" s="38">
        <v>26</v>
      </c>
      <c r="D2798" s="39">
        <v>17</v>
      </c>
      <c r="E2798" s="17">
        <v>20.6</v>
      </c>
      <c r="F2798" s="17">
        <v>158</v>
      </c>
      <c r="G2798" s="17">
        <v>611</v>
      </c>
      <c r="H2798" s="37">
        <f t="shared" si="780"/>
        <v>69.08</v>
      </c>
      <c r="I2798" s="37">
        <f>IF(H2798&lt;'Roof Calculator'!$G$8, 1, 0)</f>
        <v>0</v>
      </c>
      <c r="J2798" s="37">
        <f>IF(H2798&gt;='Roof Calculator'!$G$8, 1, 0)</f>
        <v>1</v>
      </c>
      <c r="K2798" s="37">
        <f t="shared" si="781"/>
        <v>0</v>
      </c>
      <c r="L2798" s="37">
        <f t="shared" si="782"/>
        <v>69.08</v>
      </c>
      <c r="M2798" s="37">
        <v>0</v>
      </c>
      <c r="N2798" s="37">
        <f t="shared" si="783"/>
        <v>158</v>
      </c>
      <c r="O2798" s="37">
        <v>0</v>
      </c>
      <c r="P2798" s="37">
        <v>0</v>
      </c>
      <c r="Q2798" s="21">
        <f t="shared" si="784"/>
        <v>39.790999999999997</v>
      </c>
      <c r="R2798" s="21">
        <f t="shared" si="793"/>
        <v>116.66666666667119</v>
      </c>
      <c r="S2798" s="21">
        <f t="shared" si="794"/>
        <v>13.253864324854918</v>
      </c>
      <c r="T2798" s="21">
        <f t="shared" si="785"/>
        <v>86.147999999999996</v>
      </c>
      <c r="U2798" s="37">
        <f>VLOOKUP(Time_Zone, 'LSTM LookUp'!$B$5:$D$8, 3, FALSE)</f>
        <v>-75</v>
      </c>
      <c r="V2798" s="21">
        <f t="shared" si="795"/>
        <v>2.2766306618313692</v>
      </c>
      <c r="W2798" s="21">
        <f t="shared" si="786"/>
        <v>236.71715766545785</v>
      </c>
      <c r="X2798" s="21">
        <f t="shared" si="787"/>
        <v>-161.12599420542463</v>
      </c>
      <c r="Y2798" s="21">
        <f t="shared" si="788"/>
        <v>-3.1259942054246324</v>
      </c>
      <c r="Z2798" s="21">
        <f t="shared" si="796"/>
        <v>-0.99088556567343433</v>
      </c>
      <c r="AA2798" s="21">
        <f t="shared" si="789"/>
        <v>0</v>
      </c>
      <c r="AB2798" s="21">
        <f t="shared" si="790"/>
        <v>-0.99088556567343433</v>
      </c>
      <c r="AC2798" s="21">
        <f t="shared" si="791"/>
        <v>69.08</v>
      </c>
      <c r="AD2798" s="21">
        <f t="shared" si="797"/>
        <v>-0.99088556567343433</v>
      </c>
      <c r="AE2798" s="21" t="str">
        <f t="shared" si="792"/>
        <v>4/26/17:00</v>
      </c>
    </row>
    <row r="2799" spans="2:31">
      <c r="B2799" s="37">
        <v>4</v>
      </c>
      <c r="C2799" s="38">
        <v>26</v>
      </c>
      <c r="D2799" s="39">
        <v>18</v>
      </c>
      <c r="E2799" s="17">
        <v>20</v>
      </c>
      <c r="F2799" s="17">
        <v>115</v>
      </c>
      <c r="G2799" s="17">
        <v>462</v>
      </c>
      <c r="H2799" s="37">
        <f t="shared" si="780"/>
        <v>68</v>
      </c>
      <c r="I2799" s="37">
        <f>IF(H2799&lt;'Roof Calculator'!$G$8, 1, 0)</f>
        <v>0</v>
      </c>
      <c r="J2799" s="37">
        <f>IF(H2799&gt;='Roof Calculator'!$G$8, 1, 0)</f>
        <v>1</v>
      </c>
      <c r="K2799" s="37">
        <f t="shared" si="781"/>
        <v>0</v>
      </c>
      <c r="L2799" s="37">
        <f t="shared" si="782"/>
        <v>68</v>
      </c>
      <c r="M2799" s="37">
        <v>0</v>
      </c>
      <c r="N2799" s="37">
        <f t="shared" si="783"/>
        <v>115</v>
      </c>
      <c r="O2799" s="37">
        <v>0</v>
      </c>
      <c r="P2799" s="37">
        <v>0</v>
      </c>
      <c r="Q2799" s="21">
        <f t="shared" si="784"/>
        <v>39.790999999999997</v>
      </c>
      <c r="R2799" s="21">
        <f t="shared" si="793"/>
        <v>116.70833333333786</v>
      </c>
      <c r="S2799" s="21">
        <f t="shared" si="794"/>
        <v>13.267594272146056</v>
      </c>
      <c r="T2799" s="21">
        <f t="shared" si="785"/>
        <v>86.147999999999996</v>
      </c>
      <c r="U2799" s="37">
        <f>VLOOKUP(Time_Zone, 'LSTM LookUp'!$B$5:$D$8, 3, FALSE)</f>
        <v>-75</v>
      </c>
      <c r="V2799" s="21">
        <f t="shared" si="795"/>
        <v>2.2836148618162624</v>
      </c>
      <c r="W2799" s="21">
        <f t="shared" si="786"/>
        <v>251.71890371545408</v>
      </c>
      <c r="X2799" s="21">
        <f t="shared" si="787"/>
        <v>-40.52470191003956</v>
      </c>
      <c r="Y2799" s="21">
        <f t="shared" si="788"/>
        <v>74.475298089960432</v>
      </c>
      <c r="Z2799" s="21">
        <f t="shared" si="796"/>
        <v>23.607368736802769</v>
      </c>
      <c r="AA2799" s="21">
        <f t="shared" si="789"/>
        <v>0</v>
      </c>
      <c r="AB2799" s="21">
        <f t="shared" si="790"/>
        <v>23.607368736802769</v>
      </c>
      <c r="AC2799" s="21">
        <f t="shared" si="791"/>
        <v>68</v>
      </c>
      <c r="AD2799" s="21">
        <f t="shared" si="797"/>
        <v>23.607368736802769</v>
      </c>
      <c r="AE2799" s="21" t="str">
        <f t="shared" si="792"/>
        <v>4/26/18:00</v>
      </c>
    </row>
    <row r="2800" spans="2:31">
      <c r="B2800" s="37">
        <v>4</v>
      </c>
      <c r="C2800" s="38">
        <v>26</v>
      </c>
      <c r="D2800" s="39">
        <v>19</v>
      </c>
      <c r="E2800" s="17">
        <v>18.899999999999999</v>
      </c>
      <c r="F2800" s="17">
        <v>70</v>
      </c>
      <c r="G2800" s="17">
        <v>188</v>
      </c>
      <c r="H2800" s="37">
        <f t="shared" si="780"/>
        <v>66.02</v>
      </c>
      <c r="I2800" s="37">
        <f>IF(H2800&lt;'Roof Calculator'!$G$8, 1, 0)</f>
        <v>0</v>
      </c>
      <c r="J2800" s="37">
        <f>IF(H2800&gt;='Roof Calculator'!$G$8, 1, 0)</f>
        <v>1</v>
      </c>
      <c r="K2800" s="37">
        <f t="shared" si="781"/>
        <v>0</v>
      </c>
      <c r="L2800" s="37">
        <f t="shared" si="782"/>
        <v>66.02</v>
      </c>
      <c r="M2800" s="37">
        <v>0</v>
      </c>
      <c r="N2800" s="37">
        <f t="shared" si="783"/>
        <v>70</v>
      </c>
      <c r="O2800" s="37">
        <v>0</v>
      </c>
      <c r="P2800" s="37">
        <v>0</v>
      </c>
      <c r="Q2800" s="21">
        <f t="shared" si="784"/>
        <v>39.790999999999997</v>
      </c>
      <c r="R2800" s="21">
        <f t="shared" si="793"/>
        <v>116.75000000000453</v>
      </c>
      <c r="S2800" s="21">
        <f t="shared" si="794"/>
        <v>13.281318044560908</v>
      </c>
      <c r="T2800" s="21">
        <f t="shared" si="785"/>
        <v>86.147999999999996</v>
      </c>
      <c r="U2800" s="37">
        <f>VLOOKUP(Time_Zone, 'LSTM LookUp'!$B$5:$D$8, 3, FALSE)</f>
        <v>-75</v>
      </c>
      <c r="V2800" s="21">
        <f t="shared" si="795"/>
        <v>2.2905835330488706</v>
      </c>
      <c r="W2800" s="21">
        <f t="shared" si="786"/>
        <v>266.72064588326225</v>
      </c>
      <c r="X2800" s="21">
        <f t="shared" si="787"/>
        <v>19.59843264717064</v>
      </c>
      <c r="Y2800" s="21">
        <f t="shared" si="788"/>
        <v>89.59843264717064</v>
      </c>
      <c r="Z2800" s="21">
        <f t="shared" si="796"/>
        <v>28.401138256423842</v>
      </c>
      <c r="AA2800" s="21">
        <f t="shared" si="789"/>
        <v>0</v>
      </c>
      <c r="AB2800" s="21">
        <f t="shared" si="790"/>
        <v>28.401138256423842</v>
      </c>
      <c r="AC2800" s="21">
        <f t="shared" si="791"/>
        <v>66.02</v>
      </c>
      <c r="AD2800" s="21">
        <f t="shared" si="797"/>
        <v>28.401138256423842</v>
      </c>
      <c r="AE2800" s="21" t="str">
        <f t="shared" si="792"/>
        <v>4/26/19:00</v>
      </c>
    </row>
    <row r="2801" spans="2:31">
      <c r="B2801" s="37">
        <v>4</v>
      </c>
      <c r="C2801" s="38">
        <v>26</v>
      </c>
      <c r="D2801" s="39">
        <v>20</v>
      </c>
      <c r="E2801" s="17">
        <v>17.2</v>
      </c>
      <c r="F2801" s="17">
        <v>13</v>
      </c>
      <c r="G2801" s="17">
        <v>2</v>
      </c>
      <c r="H2801" s="37">
        <f t="shared" si="780"/>
        <v>62.959999999999994</v>
      </c>
      <c r="I2801" s="37">
        <f>IF(H2801&lt;'Roof Calculator'!$G$8, 1, 0)</f>
        <v>0</v>
      </c>
      <c r="J2801" s="37">
        <f>IF(H2801&gt;='Roof Calculator'!$G$8, 1, 0)</f>
        <v>1</v>
      </c>
      <c r="K2801" s="37">
        <f t="shared" si="781"/>
        <v>0</v>
      </c>
      <c r="L2801" s="37">
        <f t="shared" si="782"/>
        <v>62.959999999999994</v>
      </c>
      <c r="M2801" s="37">
        <v>0</v>
      </c>
      <c r="N2801" s="37">
        <f t="shared" si="783"/>
        <v>13</v>
      </c>
      <c r="O2801" s="37">
        <v>0</v>
      </c>
      <c r="P2801" s="37">
        <v>0</v>
      </c>
      <c r="Q2801" s="21">
        <f t="shared" si="784"/>
        <v>39.790999999999997</v>
      </c>
      <c r="R2801" s="21">
        <f t="shared" si="793"/>
        <v>116.7916666666712</v>
      </c>
      <c r="S2801" s="21">
        <f t="shared" si="794"/>
        <v>13.295035634779101</v>
      </c>
      <c r="T2801" s="21">
        <f t="shared" si="785"/>
        <v>86.147999999999996</v>
      </c>
      <c r="U2801" s="37">
        <f>VLOOKUP(Time_Zone, 'LSTM LookUp'!$B$5:$D$8, 3, FALSE)</f>
        <v>-75</v>
      </c>
      <c r="V2801" s="21">
        <f t="shared" si="795"/>
        <v>2.2975366646422817</v>
      </c>
      <c r="W2801" s="21">
        <f t="shared" si="786"/>
        <v>281.72238416616051</v>
      </c>
      <c r="X2801" s="21">
        <f t="shared" si="787"/>
        <v>0.59820760917702065</v>
      </c>
      <c r="Y2801" s="21">
        <f t="shared" si="788"/>
        <v>13.59820760917702</v>
      </c>
      <c r="Z2801" s="21">
        <f t="shared" si="796"/>
        <v>4.3103943108985501</v>
      </c>
      <c r="AA2801" s="21">
        <f t="shared" si="789"/>
        <v>0</v>
      </c>
      <c r="AB2801" s="21">
        <f t="shared" si="790"/>
        <v>4.3103943108985501</v>
      </c>
      <c r="AC2801" s="21">
        <f t="shared" si="791"/>
        <v>62.959999999999994</v>
      </c>
      <c r="AD2801" s="21">
        <f t="shared" si="797"/>
        <v>4.3103943108985501</v>
      </c>
      <c r="AE2801" s="21" t="str">
        <f t="shared" si="792"/>
        <v>4/26/20:00</v>
      </c>
    </row>
    <row r="2802" spans="2:31">
      <c r="B2802" s="37">
        <v>4</v>
      </c>
      <c r="C2802" s="38">
        <v>26</v>
      </c>
      <c r="D2802" s="39">
        <v>21</v>
      </c>
      <c r="E2802" s="17">
        <v>16.100000000000001</v>
      </c>
      <c r="F2802" s="17">
        <v>0</v>
      </c>
      <c r="G2802" s="17">
        <v>0</v>
      </c>
      <c r="H2802" s="37">
        <f t="shared" si="780"/>
        <v>60.980000000000004</v>
      </c>
      <c r="I2802" s="37">
        <f>IF(H2802&lt;'Roof Calculator'!$G$8, 1, 0)</f>
        <v>0</v>
      </c>
      <c r="J2802" s="37">
        <f>IF(H2802&gt;='Roof Calculator'!$G$8, 1, 0)</f>
        <v>1</v>
      </c>
      <c r="K2802" s="37">
        <f t="shared" si="781"/>
        <v>0</v>
      </c>
      <c r="L2802" s="37">
        <f t="shared" si="782"/>
        <v>60.980000000000004</v>
      </c>
      <c r="M2802" s="37">
        <v>0</v>
      </c>
      <c r="N2802" s="37">
        <f t="shared" si="783"/>
        <v>0</v>
      </c>
      <c r="O2802" s="37">
        <v>0</v>
      </c>
      <c r="P2802" s="37">
        <v>0</v>
      </c>
      <c r="Q2802" s="21">
        <f t="shared" si="784"/>
        <v>39.790999999999997</v>
      </c>
      <c r="R2802" s="21">
        <f t="shared" si="793"/>
        <v>116.83333333333788</v>
      </c>
      <c r="S2802" s="21">
        <f t="shared" si="794"/>
        <v>13.30874703548046</v>
      </c>
      <c r="T2802" s="21">
        <f t="shared" si="785"/>
        <v>86.147999999999996</v>
      </c>
      <c r="U2802" s="37">
        <f>VLOOKUP(Time_Zone, 'LSTM LookUp'!$B$5:$D$8, 3, FALSE)</f>
        <v>-75</v>
      </c>
      <c r="V2802" s="21">
        <f t="shared" si="795"/>
        <v>2.3044742457471359</v>
      </c>
      <c r="W2802" s="21">
        <f t="shared" si="786"/>
        <v>296.7241185614368</v>
      </c>
      <c r="X2802" s="21">
        <f t="shared" si="787"/>
        <v>0</v>
      </c>
      <c r="Y2802" s="21">
        <f t="shared" si="788"/>
        <v>0</v>
      </c>
      <c r="Z2802" s="21">
        <f t="shared" si="796"/>
        <v>0</v>
      </c>
      <c r="AA2802" s="21">
        <f t="shared" si="789"/>
        <v>0</v>
      </c>
      <c r="AB2802" s="21">
        <f t="shared" si="790"/>
        <v>0</v>
      </c>
      <c r="AC2802" s="21">
        <f t="shared" si="791"/>
        <v>60.980000000000004</v>
      </c>
      <c r="AD2802" s="21">
        <f t="shared" si="797"/>
        <v>0</v>
      </c>
      <c r="AE2802" s="21" t="str">
        <f t="shared" si="792"/>
        <v>4/26/21:00</v>
      </c>
    </row>
    <row r="2803" spans="2:31">
      <c r="B2803" s="37">
        <v>4</v>
      </c>
      <c r="C2803" s="38">
        <v>26</v>
      </c>
      <c r="D2803" s="39">
        <v>22</v>
      </c>
      <c r="E2803" s="17">
        <v>13.9</v>
      </c>
      <c r="F2803" s="17">
        <v>0</v>
      </c>
      <c r="G2803" s="17">
        <v>0</v>
      </c>
      <c r="H2803" s="37">
        <f t="shared" si="780"/>
        <v>57.02</v>
      </c>
      <c r="I2803" s="37">
        <f>IF(H2803&lt;'Roof Calculator'!$G$8, 1, 0)</f>
        <v>0</v>
      </c>
      <c r="J2803" s="37">
        <f>IF(H2803&gt;='Roof Calculator'!$G$8, 1, 0)</f>
        <v>1</v>
      </c>
      <c r="K2803" s="37">
        <f t="shared" si="781"/>
        <v>0</v>
      </c>
      <c r="L2803" s="37">
        <f t="shared" si="782"/>
        <v>57.02</v>
      </c>
      <c r="M2803" s="37">
        <v>0</v>
      </c>
      <c r="N2803" s="37">
        <f t="shared" si="783"/>
        <v>0</v>
      </c>
      <c r="O2803" s="37">
        <v>0</v>
      </c>
      <c r="P2803" s="37">
        <v>0</v>
      </c>
      <c r="Q2803" s="21">
        <f t="shared" si="784"/>
        <v>39.790999999999997</v>
      </c>
      <c r="R2803" s="21">
        <f t="shared" si="793"/>
        <v>116.87500000000455</v>
      </c>
      <c r="S2803" s="21">
        <f t="shared" si="794"/>
        <v>13.322452239345058</v>
      </c>
      <c r="T2803" s="21">
        <f t="shared" si="785"/>
        <v>86.147999999999996</v>
      </c>
      <c r="U2803" s="37">
        <f>VLOOKUP(Time_Zone, 'LSTM LookUp'!$B$5:$D$8, 3, FALSE)</f>
        <v>-75</v>
      </c>
      <c r="V2803" s="21">
        <f t="shared" si="795"/>
        <v>2.3113962655516405</v>
      </c>
      <c r="W2803" s="21">
        <f t="shared" si="786"/>
        <v>311.72584906638787</v>
      </c>
      <c r="X2803" s="21">
        <f t="shared" si="787"/>
        <v>0</v>
      </c>
      <c r="Y2803" s="21">
        <f t="shared" si="788"/>
        <v>0</v>
      </c>
      <c r="Z2803" s="21">
        <f t="shared" si="796"/>
        <v>0</v>
      </c>
      <c r="AA2803" s="21">
        <f t="shared" si="789"/>
        <v>0</v>
      </c>
      <c r="AB2803" s="21">
        <f t="shared" si="790"/>
        <v>0</v>
      </c>
      <c r="AC2803" s="21">
        <f t="shared" si="791"/>
        <v>57.02</v>
      </c>
      <c r="AD2803" s="21">
        <f t="shared" si="797"/>
        <v>0</v>
      </c>
      <c r="AE2803" s="21" t="str">
        <f t="shared" si="792"/>
        <v>4/26/22:00</v>
      </c>
    </row>
    <row r="2804" spans="2:31">
      <c r="B2804" s="37">
        <v>4</v>
      </c>
      <c r="C2804" s="38">
        <v>26</v>
      </c>
      <c r="D2804" s="39">
        <v>23</v>
      </c>
      <c r="E2804" s="17">
        <v>12.8</v>
      </c>
      <c r="F2804" s="17">
        <v>0</v>
      </c>
      <c r="G2804" s="17">
        <v>0</v>
      </c>
      <c r="H2804" s="37">
        <f t="shared" si="780"/>
        <v>55.04</v>
      </c>
      <c r="I2804" s="37">
        <f>IF(H2804&lt;'Roof Calculator'!$G$8, 1, 0)</f>
        <v>0</v>
      </c>
      <c r="J2804" s="37">
        <f>IF(H2804&gt;='Roof Calculator'!$G$8, 1, 0)</f>
        <v>1</v>
      </c>
      <c r="K2804" s="37">
        <f t="shared" si="781"/>
        <v>0</v>
      </c>
      <c r="L2804" s="37">
        <f t="shared" si="782"/>
        <v>55.04</v>
      </c>
      <c r="M2804" s="37">
        <v>0</v>
      </c>
      <c r="N2804" s="37">
        <f t="shared" si="783"/>
        <v>0</v>
      </c>
      <c r="O2804" s="37">
        <v>0</v>
      </c>
      <c r="P2804" s="37">
        <v>0</v>
      </c>
      <c r="Q2804" s="21">
        <f t="shared" si="784"/>
        <v>39.790999999999997</v>
      </c>
      <c r="R2804" s="21">
        <f t="shared" si="793"/>
        <v>116.91666666667122</v>
      </c>
      <c r="S2804" s="21">
        <f t="shared" si="794"/>
        <v>13.336151239053198</v>
      </c>
      <c r="T2804" s="21">
        <f t="shared" si="785"/>
        <v>86.147999999999996</v>
      </c>
      <c r="U2804" s="37">
        <f>VLOOKUP(Time_Zone, 'LSTM LookUp'!$B$5:$D$8, 3, FALSE)</f>
        <v>-75</v>
      </c>
      <c r="V2804" s="21">
        <f t="shared" si="795"/>
        <v>2.318302713281589</v>
      </c>
      <c r="W2804" s="21">
        <f t="shared" si="786"/>
        <v>326.72757567832042</v>
      </c>
      <c r="X2804" s="21">
        <f t="shared" si="787"/>
        <v>0</v>
      </c>
      <c r="Y2804" s="21">
        <f t="shared" si="788"/>
        <v>0</v>
      </c>
      <c r="Z2804" s="21">
        <f t="shared" si="796"/>
        <v>0</v>
      </c>
      <c r="AA2804" s="21">
        <f t="shared" si="789"/>
        <v>0</v>
      </c>
      <c r="AB2804" s="21">
        <f t="shared" si="790"/>
        <v>0</v>
      </c>
      <c r="AC2804" s="21">
        <f t="shared" si="791"/>
        <v>55.04</v>
      </c>
      <c r="AD2804" s="21">
        <f t="shared" si="797"/>
        <v>0</v>
      </c>
      <c r="AE2804" s="21" t="str">
        <f t="shared" si="792"/>
        <v>4/26/23:00</v>
      </c>
    </row>
    <row r="2805" spans="2:31">
      <c r="B2805" s="37">
        <v>4</v>
      </c>
      <c r="C2805" s="38">
        <v>26</v>
      </c>
      <c r="D2805" s="39">
        <v>24</v>
      </c>
      <c r="E2805" s="17">
        <v>11.1</v>
      </c>
      <c r="F2805" s="17">
        <v>0</v>
      </c>
      <c r="G2805" s="17">
        <v>0</v>
      </c>
      <c r="H2805" s="37">
        <f t="shared" si="780"/>
        <v>51.98</v>
      </c>
      <c r="I2805" s="37">
        <f>IF(H2805&lt;'Roof Calculator'!$G$8, 1, 0)</f>
        <v>1</v>
      </c>
      <c r="J2805" s="37">
        <f>IF(H2805&gt;='Roof Calculator'!$G$8, 1, 0)</f>
        <v>0</v>
      </c>
      <c r="K2805" s="37">
        <f t="shared" si="781"/>
        <v>51.98</v>
      </c>
      <c r="L2805" s="37">
        <f t="shared" si="782"/>
        <v>0</v>
      </c>
      <c r="M2805" s="37">
        <v>0</v>
      </c>
      <c r="N2805" s="37">
        <f t="shared" si="783"/>
        <v>0</v>
      </c>
      <c r="O2805" s="37">
        <v>0</v>
      </c>
      <c r="P2805" s="37">
        <v>0</v>
      </c>
      <c r="Q2805" s="21">
        <f t="shared" si="784"/>
        <v>39.790999999999997</v>
      </c>
      <c r="R2805" s="21">
        <f t="shared" si="793"/>
        <v>116.95833333333789</v>
      </c>
      <c r="S2805" s="21">
        <f t="shared" si="794"/>
        <v>13.349844027285412</v>
      </c>
      <c r="T2805" s="21">
        <f t="shared" si="785"/>
        <v>86.147999999999996</v>
      </c>
      <c r="U2805" s="37">
        <f>VLOOKUP(Time_Zone, 'LSTM LookUp'!$B$5:$D$8, 3, FALSE)</f>
        <v>-75</v>
      </c>
      <c r="V2805" s="21">
        <f t="shared" si="795"/>
        <v>2.3251935782003854</v>
      </c>
      <c r="W2805" s="21">
        <f t="shared" si="786"/>
        <v>341.72929839455003</v>
      </c>
      <c r="X2805" s="21">
        <f t="shared" si="787"/>
        <v>0</v>
      </c>
      <c r="Y2805" s="21">
        <f t="shared" si="788"/>
        <v>0</v>
      </c>
      <c r="Z2805" s="21">
        <f t="shared" si="796"/>
        <v>0</v>
      </c>
      <c r="AA2805" s="21">
        <f t="shared" si="789"/>
        <v>0</v>
      </c>
      <c r="AB2805" s="21">
        <f t="shared" si="790"/>
        <v>0</v>
      </c>
      <c r="AC2805" s="21">
        <f t="shared" si="791"/>
        <v>0</v>
      </c>
      <c r="AD2805" s="21">
        <f t="shared" si="797"/>
        <v>0</v>
      </c>
      <c r="AE2805" s="21" t="str">
        <f t="shared" si="792"/>
        <v>4/26/24:00</v>
      </c>
    </row>
    <row r="2806" spans="2:31">
      <c r="B2806" s="37">
        <v>4</v>
      </c>
      <c r="C2806" s="38">
        <v>27</v>
      </c>
      <c r="D2806" s="39">
        <v>1</v>
      </c>
      <c r="E2806" s="17">
        <v>11.1</v>
      </c>
      <c r="F2806" s="17">
        <v>0</v>
      </c>
      <c r="G2806" s="17">
        <v>0</v>
      </c>
      <c r="H2806" s="37">
        <f t="shared" si="780"/>
        <v>51.98</v>
      </c>
      <c r="I2806" s="37">
        <f>IF(H2806&lt;'Roof Calculator'!$G$8, 1, 0)</f>
        <v>1</v>
      </c>
      <c r="J2806" s="37">
        <f>IF(H2806&gt;='Roof Calculator'!$G$8, 1, 0)</f>
        <v>0</v>
      </c>
      <c r="K2806" s="37">
        <f t="shared" si="781"/>
        <v>51.98</v>
      </c>
      <c r="L2806" s="37">
        <f t="shared" si="782"/>
        <v>0</v>
      </c>
      <c r="M2806" s="37">
        <v>0</v>
      </c>
      <c r="N2806" s="37">
        <f t="shared" si="783"/>
        <v>0</v>
      </c>
      <c r="O2806" s="37">
        <v>0</v>
      </c>
      <c r="P2806" s="37">
        <v>0</v>
      </c>
      <c r="Q2806" s="21">
        <f t="shared" si="784"/>
        <v>39.790999999999997</v>
      </c>
      <c r="R2806" s="21">
        <f t="shared" si="793"/>
        <v>117.00000000000456</v>
      </c>
      <c r="S2806" s="21">
        <f t="shared" si="794"/>
        <v>13.363530596722477</v>
      </c>
      <c r="T2806" s="21">
        <f t="shared" si="785"/>
        <v>86.147999999999996</v>
      </c>
      <c r="U2806" s="37">
        <f>VLOOKUP(Time_Zone, 'LSTM LookUp'!$B$5:$D$8, 3, FALSE)</f>
        <v>-75</v>
      </c>
      <c r="V2806" s="21">
        <f t="shared" si="795"/>
        <v>2.3320688496090662</v>
      </c>
      <c r="W2806" s="21">
        <f t="shared" si="786"/>
        <v>-3.2689827875977429</v>
      </c>
      <c r="X2806" s="21">
        <f t="shared" si="787"/>
        <v>0</v>
      </c>
      <c r="Y2806" s="21">
        <f t="shared" si="788"/>
        <v>0</v>
      </c>
      <c r="Z2806" s="21">
        <f t="shared" si="796"/>
        <v>0</v>
      </c>
      <c r="AA2806" s="21">
        <f t="shared" si="789"/>
        <v>0</v>
      </c>
      <c r="AB2806" s="21">
        <f t="shared" si="790"/>
        <v>0</v>
      </c>
      <c r="AC2806" s="21">
        <f t="shared" si="791"/>
        <v>0</v>
      </c>
      <c r="AD2806" s="21">
        <f t="shared" si="797"/>
        <v>0</v>
      </c>
      <c r="AE2806" s="21" t="str">
        <f t="shared" si="792"/>
        <v>4/27/1:00</v>
      </c>
    </row>
    <row r="2807" spans="2:31">
      <c r="B2807" s="37">
        <v>4</v>
      </c>
      <c r="C2807" s="38">
        <v>27</v>
      </c>
      <c r="D2807" s="39">
        <v>2</v>
      </c>
      <c r="E2807" s="17">
        <v>12.2</v>
      </c>
      <c r="F2807" s="17">
        <v>0</v>
      </c>
      <c r="G2807" s="17">
        <v>0</v>
      </c>
      <c r="H2807" s="37">
        <f t="shared" si="780"/>
        <v>53.96</v>
      </c>
      <c r="I2807" s="37">
        <f>IF(H2807&lt;'Roof Calculator'!$G$8, 1, 0)</f>
        <v>1</v>
      </c>
      <c r="J2807" s="37">
        <f>IF(H2807&gt;='Roof Calculator'!$G$8, 1, 0)</f>
        <v>0</v>
      </c>
      <c r="K2807" s="37">
        <f t="shared" si="781"/>
        <v>53.96</v>
      </c>
      <c r="L2807" s="37">
        <f t="shared" si="782"/>
        <v>0</v>
      </c>
      <c r="M2807" s="37">
        <v>0</v>
      </c>
      <c r="N2807" s="37">
        <f t="shared" si="783"/>
        <v>0</v>
      </c>
      <c r="O2807" s="37">
        <v>0</v>
      </c>
      <c r="P2807" s="37">
        <v>0</v>
      </c>
      <c r="Q2807" s="21">
        <f t="shared" si="784"/>
        <v>39.790999999999997</v>
      </c>
      <c r="R2807" s="21">
        <f t="shared" si="793"/>
        <v>117.04166666667123</v>
      </c>
      <c r="S2807" s="21">
        <f t="shared" si="794"/>
        <v>13.377210940045421</v>
      </c>
      <c r="T2807" s="21">
        <f t="shared" si="785"/>
        <v>86.147999999999996</v>
      </c>
      <c r="U2807" s="37">
        <f>VLOOKUP(Time_Zone, 'LSTM LookUp'!$B$5:$D$8, 3, FALSE)</f>
        <v>-75</v>
      </c>
      <c r="V2807" s="21">
        <f t="shared" si="795"/>
        <v>2.3389285168463099</v>
      </c>
      <c r="W2807" s="21">
        <f t="shared" si="786"/>
        <v>11.732732129211563</v>
      </c>
      <c r="X2807" s="21">
        <f t="shared" si="787"/>
        <v>0</v>
      </c>
      <c r="Y2807" s="21">
        <f t="shared" si="788"/>
        <v>0</v>
      </c>
      <c r="Z2807" s="21">
        <f t="shared" si="796"/>
        <v>0</v>
      </c>
      <c r="AA2807" s="21">
        <f t="shared" si="789"/>
        <v>0</v>
      </c>
      <c r="AB2807" s="21">
        <f t="shared" si="790"/>
        <v>0</v>
      </c>
      <c r="AC2807" s="21">
        <f t="shared" si="791"/>
        <v>0</v>
      </c>
      <c r="AD2807" s="21">
        <f t="shared" si="797"/>
        <v>0</v>
      </c>
      <c r="AE2807" s="21" t="str">
        <f t="shared" si="792"/>
        <v>4/27/2:00</v>
      </c>
    </row>
    <row r="2808" spans="2:31">
      <c r="B2808" s="37">
        <v>4</v>
      </c>
      <c r="C2808" s="38">
        <v>27</v>
      </c>
      <c r="D2808" s="39">
        <v>3</v>
      </c>
      <c r="E2808" s="17">
        <v>11.7</v>
      </c>
      <c r="F2808" s="17">
        <v>0</v>
      </c>
      <c r="G2808" s="17">
        <v>0</v>
      </c>
      <c r="H2808" s="37">
        <f t="shared" si="780"/>
        <v>53.06</v>
      </c>
      <c r="I2808" s="37">
        <f>IF(H2808&lt;'Roof Calculator'!$G$8, 1, 0)</f>
        <v>1</v>
      </c>
      <c r="J2808" s="37">
        <f>IF(H2808&gt;='Roof Calculator'!$G$8, 1, 0)</f>
        <v>0</v>
      </c>
      <c r="K2808" s="37">
        <f t="shared" si="781"/>
        <v>53.06</v>
      </c>
      <c r="L2808" s="37">
        <f t="shared" si="782"/>
        <v>0</v>
      </c>
      <c r="M2808" s="37">
        <v>0</v>
      </c>
      <c r="N2808" s="37">
        <f t="shared" si="783"/>
        <v>0</v>
      </c>
      <c r="O2808" s="37">
        <v>0</v>
      </c>
      <c r="P2808" s="37">
        <v>0</v>
      </c>
      <c r="Q2808" s="21">
        <f t="shared" si="784"/>
        <v>39.790999999999997</v>
      </c>
      <c r="R2808" s="21">
        <f t="shared" si="793"/>
        <v>117.0833333333379</v>
      </c>
      <c r="S2808" s="21">
        <f t="shared" si="794"/>
        <v>13.390885049935505</v>
      </c>
      <c r="T2808" s="21">
        <f t="shared" si="785"/>
        <v>86.147999999999996</v>
      </c>
      <c r="U2808" s="37">
        <f>VLOOKUP(Time_Zone, 'LSTM LookUp'!$B$5:$D$8, 3, FALSE)</f>
        <v>-75</v>
      </c>
      <c r="V2808" s="21">
        <f t="shared" si="795"/>
        <v>2.3457725692884699</v>
      </c>
      <c r="W2808" s="21">
        <f t="shared" si="786"/>
        <v>26.734443142322117</v>
      </c>
      <c r="X2808" s="21">
        <f t="shared" si="787"/>
        <v>0</v>
      </c>
      <c r="Y2808" s="21">
        <f t="shared" si="788"/>
        <v>0</v>
      </c>
      <c r="Z2808" s="21">
        <f t="shared" si="796"/>
        <v>0</v>
      </c>
      <c r="AA2808" s="21">
        <f t="shared" si="789"/>
        <v>0</v>
      </c>
      <c r="AB2808" s="21">
        <f t="shared" si="790"/>
        <v>0</v>
      </c>
      <c r="AC2808" s="21">
        <f t="shared" si="791"/>
        <v>0</v>
      </c>
      <c r="AD2808" s="21">
        <f t="shared" si="797"/>
        <v>0</v>
      </c>
      <c r="AE2808" s="21" t="str">
        <f t="shared" si="792"/>
        <v>4/27/3:00</v>
      </c>
    </row>
    <row r="2809" spans="2:31">
      <c r="B2809" s="37">
        <v>4</v>
      </c>
      <c r="C2809" s="38">
        <v>27</v>
      </c>
      <c r="D2809" s="39">
        <v>4</v>
      </c>
      <c r="E2809" s="17">
        <v>9.4</v>
      </c>
      <c r="F2809" s="17">
        <v>0</v>
      </c>
      <c r="G2809" s="17">
        <v>0</v>
      </c>
      <c r="H2809" s="37">
        <f t="shared" si="780"/>
        <v>48.92</v>
      </c>
      <c r="I2809" s="37">
        <f>IF(H2809&lt;'Roof Calculator'!$G$8, 1, 0)</f>
        <v>1</v>
      </c>
      <c r="J2809" s="37">
        <f>IF(H2809&gt;='Roof Calculator'!$G$8, 1, 0)</f>
        <v>0</v>
      </c>
      <c r="K2809" s="37">
        <f t="shared" si="781"/>
        <v>48.92</v>
      </c>
      <c r="L2809" s="37">
        <f t="shared" si="782"/>
        <v>0</v>
      </c>
      <c r="M2809" s="37">
        <v>0</v>
      </c>
      <c r="N2809" s="37">
        <f t="shared" si="783"/>
        <v>0</v>
      </c>
      <c r="O2809" s="37">
        <v>0</v>
      </c>
      <c r="P2809" s="37">
        <v>0</v>
      </c>
      <c r="Q2809" s="21">
        <f t="shared" si="784"/>
        <v>39.790999999999997</v>
      </c>
      <c r="R2809" s="21">
        <f t="shared" si="793"/>
        <v>117.12500000000458</v>
      </c>
      <c r="S2809" s="21">
        <f t="shared" si="794"/>
        <v>13.404552919074252</v>
      </c>
      <c r="T2809" s="21">
        <f t="shared" si="785"/>
        <v>86.147999999999996</v>
      </c>
      <c r="U2809" s="37">
        <f>VLOOKUP(Time_Zone, 'LSTM LookUp'!$B$5:$D$8, 3, FALSE)</f>
        <v>-75</v>
      </c>
      <c r="V2809" s="21">
        <f t="shared" si="795"/>
        <v>2.3526009963495902</v>
      </c>
      <c r="W2809" s="21">
        <f t="shared" si="786"/>
        <v>41.736150249087402</v>
      </c>
      <c r="X2809" s="21">
        <f t="shared" si="787"/>
        <v>0</v>
      </c>
      <c r="Y2809" s="21">
        <f t="shared" si="788"/>
        <v>0</v>
      </c>
      <c r="Z2809" s="21">
        <f t="shared" si="796"/>
        <v>0</v>
      </c>
      <c r="AA2809" s="21">
        <f t="shared" si="789"/>
        <v>0</v>
      </c>
      <c r="AB2809" s="21">
        <f t="shared" si="790"/>
        <v>0</v>
      </c>
      <c r="AC2809" s="21">
        <f t="shared" si="791"/>
        <v>0</v>
      </c>
      <c r="AD2809" s="21">
        <f t="shared" si="797"/>
        <v>0</v>
      </c>
      <c r="AE2809" s="21" t="str">
        <f t="shared" si="792"/>
        <v>4/27/4:00</v>
      </c>
    </row>
    <row r="2810" spans="2:31">
      <c r="B2810" s="37">
        <v>4</v>
      </c>
      <c r="C2810" s="38">
        <v>27</v>
      </c>
      <c r="D2810" s="39">
        <v>5</v>
      </c>
      <c r="E2810" s="17">
        <v>9.4</v>
      </c>
      <c r="F2810" s="17">
        <v>0</v>
      </c>
      <c r="G2810" s="17">
        <v>0</v>
      </c>
      <c r="H2810" s="37">
        <f t="shared" si="780"/>
        <v>48.92</v>
      </c>
      <c r="I2810" s="37">
        <f>IF(H2810&lt;'Roof Calculator'!$G$8, 1, 0)</f>
        <v>1</v>
      </c>
      <c r="J2810" s="37">
        <f>IF(H2810&gt;='Roof Calculator'!$G$8, 1, 0)</f>
        <v>0</v>
      </c>
      <c r="K2810" s="37">
        <f t="shared" si="781"/>
        <v>48.92</v>
      </c>
      <c r="L2810" s="37">
        <f t="shared" si="782"/>
        <v>0</v>
      </c>
      <c r="M2810" s="37">
        <v>0</v>
      </c>
      <c r="N2810" s="37">
        <f t="shared" si="783"/>
        <v>0</v>
      </c>
      <c r="O2810" s="37">
        <v>0</v>
      </c>
      <c r="P2810" s="37">
        <v>0</v>
      </c>
      <c r="Q2810" s="21">
        <f t="shared" si="784"/>
        <v>39.790999999999997</v>
      </c>
      <c r="R2810" s="21">
        <f t="shared" si="793"/>
        <v>117.16666666667125</v>
      </c>
      <c r="S2810" s="21">
        <f t="shared" si="794"/>
        <v>13.418214540143452</v>
      </c>
      <c r="T2810" s="21">
        <f t="shared" si="785"/>
        <v>86.147999999999996</v>
      </c>
      <c r="U2810" s="37">
        <f>VLOOKUP(Time_Zone, 'LSTM LookUp'!$B$5:$D$8, 3, FALSE)</f>
        <v>-75</v>
      </c>
      <c r="V2810" s="21">
        <f t="shared" si="795"/>
        <v>2.3594137874814223</v>
      </c>
      <c r="W2810" s="21">
        <f t="shared" si="786"/>
        <v>56.737853446870368</v>
      </c>
      <c r="X2810" s="21">
        <f t="shared" si="787"/>
        <v>0</v>
      </c>
      <c r="Y2810" s="21">
        <f t="shared" si="788"/>
        <v>0</v>
      </c>
      <c r="Z2810" s="21">
        <f t="shared" si="796"/>
        <v>0</v>
      </c>
      <c r="AA2810" s="21">
        <f t="shared" si="789"/>
        <v>0</v>
      </c>
      <c r="AB2810" s="21">
        <f t="shared" si="790"/>
        <v>0</v>
      </c>
      <c r="AC2810" s="21">
        <f t="shared" si="791"/>
        <v>0</v>
      </c>
      <c r="AD2810" s="21">
        <f t="shared" si="797"/>
        <v>0</v>
      </c>
      <c r="AE2810" s="21" t="str">
        <f t="shared" si="792"/>
        <v>4/27/5:00</v>
      </c>
    </row>
    <row r="2811" spans="2:31">
      <c r="B2811" s="37">
        <v>4</v>
      </c>
      <c r="C2811" s="38">
        <v>27</v>
      </c>
      <c r="D2811" s="39">
        <v>6</v>
      </c>
      <c r="E2811" s="17">
        <v>9.4</v>
      </c>
      <c r="F2811" s="17">
        <v>1</v>
      </c>
      <c r="G2811" s="17">
        <v>0</v>
      </c>
      <c r="H2811" s="37">
        <f t="shared" si="780"/>
        <v>48.92</v>
      </c>
      <c r="I2811" s="37">
        <f>IF(H2811&lt;'Roof Calculator'!$G$8, 1, 0)</f>
        <v>1</v>
      </c>
      <c r="J2811" s="37">
        <f>IF(H2811&gt;='Roof Calculator'!$G$8, 1, 0)</f>
        <v>0</v>
      </c>
      <c r="K2811" s="37">
        <f t="shared" si="781"/>
        <v>48.92</v>
      </c>
      <c r="L2811" s="37">
        <f t="shared" si="782"/>
        <v>0</v>
      </c>
      <c r="M2811" s="37">
        <v>0</v>
      </c>
      <c r="N2811" s="37">
        <f t="shared" si="783"/>
        <v>1</v>
      </c>
      <c r="O2811" s="37">
        <v>0</v>
      </c>
      <c r="P2811" s="37">
        <v>0</v>
      </c>
      <c r="Q2811" s="21">
        <f t="shared" si="784"/>
        <v>39.790999999999997</v>
      </c>
      <c r="R2811" s="21">
        <f t="shared" si="793"/>
        <v>117.20833333333792</v>
      </c>
      <c r="S2811" s="21">
        <f t="shared" si="794"/>
        <v>13.431869905825144</v>
      </c>
      <c r="T2811" s="21">
        <f t="shared" si="785"/>
        <v>86.147999999999996</v>
      </c>
      <c r="U2811" s="37">
        <f>VLOOKUP(Time_Zone, 'LSTM LookUp'!$B$5:$D$8, 3, FALSE)</f>
        <v>-75</v>
      </c>
      <c r="V2811" s="21">
        <f t="shared" si="795"/>
        <v>2.3662109321734479</v>
      </c>
      <c r="W2811" s="21">
        <f t="shared" si="786"/>
        <v>71.739552733043368</v>
      </c>
      <c r="X2811" s="21">
        <f t="shared" si="787"/>
        <v>0</v>
      </c>
      <c r="Y2811" s="21">
        <f t="shared" si="788"/>
        <v>1</v>
      </c>
      <c r="Z2811" s="21">
        <f t="shared" si="796"/>
        <v>0.31698253437383872</v>
      </c>
      <c r="AA2811" s="21">
        <f t="shared" si="789"/>
        <v>0.31698253437383872</v>
      </c>
      <c r="AB2811" s="21">
        <f t="shared" si="790"/>
        <v>0</v>
      </c>
      <c r="AC2811" s="21">
        <f t="shared" si="791"/>
        <v>0</v>
      </c>
      <c r="AD2811" s="21">
        <f t="shared" si="797"/>
        <v>0</v>
      </c>
      <c r="AE2811" s="21" t="str">
        <f t="shared" si="792"/>
        <v>4/27/6:00</v>
      </c>
    </row>
    <row r="2812" spans="2:31">
      <c r="B2812" s="37">
        <v>4</v>
      </c>
      <c r="C2812" s="38">
        <v>27</v>
      </c>
      <c r="D2812" s="39">
        <v>7</v>
      </c>
      <c r="E2812" s="17">
        <v>10.6</v>
      </c>
      <c r="F2812" s="17">
        <v>37</v>
      </c>
      <c r="G2812" s="17">
        <v>11</v>
      </c>
      <c r="H2812" s="37">
        <f t="shared" si="780"/>
        <v>51.08</v>
      </c>
      <c r="I2812" s="37">
        <f>IF(H2812&lt;'Roof Calculator'!$G$8, 1, 0)</f>
        <v>1</v>
      </c>
      <c r="J2812" s="37">
        <f>IF(H2812&gt;='Roof Calculator'!$G$8, 1, 0)</f>
        <v>0</v>
      </c>
      <c r="K2812" s="37">
        <f t="shared" si="781"/>
        <v>51.08</v>
      </c>
      <c r="L2812" s="37">
        <f t="shared" si="782"/>
        <v>0</v>
      </c>
      <c r="M2812" s="37">
        <v>0</v>
      </c>
      <c r="N2812" s="37">
        <f t="shared" si="783"/>
        <v>37</v>
      </c>
      <c r="O2812" s="37">
        <v>0</v>
      </c>
      <c r="P2812" s="37">
        <v>0</v>
      </c>
      <c r="Q2812" s="21">
        <f t="shared" si="784"/>
        <v>39.790999999999997</v>
      </c>
      <c r="R2812" s="21">
        <f t="shared" si="793"/>
        <v>117.25000000000459</v>
      </c>
      <c r="S2812" s="21">
        <f t="shared" si="794"/>
        <v>13.445519008801627</v>
      </c>
      <c r="T2812" s="21">
        <f t="shared" si="785"/>
        <v>86.147999999999996</v>
      </c>
      <c r="U2812" s="37">
        <f>VLOOKUP(Time_Zone, 'LSTM LookUp'!$B$5:$D$8, 3, FALSE)</f>
        <v>-75</v>
      </c>
      <c r="V2812" s="21">
        <f t="shared" si="795"/>
        <v>2.3729924199528956</v>
      </c>
      <c r="W2812" s="21">
        <f t="shared" si="786"/>
        <v>86.74124810498823</v>
      </c>
      <c r="X2812" s="21">
        <f t="shared" si="787"/>
        <v>2.1042175349382841</v>
      </c>
      <c r="Y2812" s="21">
        <f t="shared" si="788"/>
        <v>39.104217534938286</v>
      </c>
      <c r="Z2812" s="21">
        <f t="shared" si="796"/>
        <v>12.395353978930643</v>
      </c>
      <c r="AA2812" s="21">
        <f t="shared" si="789"/>
        <v>12.395353978930643</v>
      </c>
      <c r="AB2812" s="21">
        <f t="shared" si="790"/>
        <v>0</v>
      </c>
      <c r="AC2812" s="21">
        <f t="shared" si="791"/>
        <v>0</v>
      </c>
      <c r="AD2812" s="21">
        <f t="shared" si="797"/>
        <v>0</v>
      </c>
      <c r="AE2812" s="21" t="str">
        <f t="shared" si="792"/>
        <v>4/27/7:00</v>
      </c>
    </row>
    <row r="2813" spans="2:31">
      <c r="B2813" s="37">
        <v>4</v>
      </c>
      <c r="C2813" s="38">
        <v>27</v>
      </c>
      <c r="D2813" s="39">
        <v>8</v>
      </c>
      <c r="E2813" s="17">
        <v>12.2</v>
      </c>
      <c r="F2813" s="17">
        <v>113</v>
      </c>
      <c r="G2813" s="17">
        <v>233</v>
      </c>
      <c r="H2813" s="37">
        <f t="shared" si="780"/>
        <v>53.96</v>
      </c>
      <c r="I2813" s="37">
        <f>IF(H2813&lt;'Roof Calculator'!$G$8, 1, 0)</f>
        <v>1</v>
      </c>
      <c r="J2813" s="37">
        <f>IF(H2813&gt;='Roof Calculator'!$G$8, 1, 0)</f>
        <v>0</v>
      </c>
      <c r="K2813" s="37">
        <f t="shared" si="781"/>
        <v>53.96</v>
      </c>
      <c r="L2813" s="37">
        <f t="shared" si="782"/>
        <v>0</v>
      </c>
      <c r="M2813" s="37">
        <v>0</v>
      </c>
      <c r="N2813" s="37">
        <f t="shared" si="783"/>
        <v>113</v>
      </c>
      <c r="O2813" s="37">
        <v>0</v>
      </c>
      <c r="P2813" s="37">
        <v>0</v>
      </c>
      <c r="Q2813" s="21">
        <f t="shared" si="784"/>
        <v>39.790999999999997</v>
      </c>
      <c r="R2813" s="21">
        <f t="shared" si="793"/>
        <v>117.29166666667126</v>
      </c>
      <c r="S2813" s="21">
        <f t="shared" si="794"/>
        <v>13.459161841755485</v>
      </c>
      <c r="T2813" s="21">
        <f t="shared" si="785"/>
        <v>86.147999999999996</v>
      </c>
      <c r="U2813" s="37">
        <f>VLOOKUP(Time_Zone, 'LSTM LookUp'!$B$5:$D$8, 3, FALSE)</f>
        <v>-75</v>
      </c>
      <c r="V2813" s="21">
        <f t="shared" si="795"/>
        <v>2.3797582403847706</v>
      </c>
      <c r="W2813" s="21">
        <f t="shared" si="786"/>
        <v>101.7429395600962</v>
      </c>
      <c r="X2813" s="21">
        <f t="shared" si="787"/>
        <v>-0.72896910658129388</v>
      </c>
      <c r="Y2813" s="21">
        <f t="shared" si="788"/>
        <v>112.27103089341871</v>
      </c>
      <c r="Z2813" s="21">
        <f t="shared" si="796"/>
        <v>35.587955909359401</v>
      </c>
      <c r="AA2813" s="21">
        <f t="shared" si="789"/>
        <v>35.587955909359401</v>
      </c>
      <c r="AB2813" s="21">
        <f t="shared" si="790"/>
        <v>0</v>
      </c>
      <c r="AC2813" s="21">
        <f t="shared" si="791"/>
        <v>0</v>
      </c>
      <c r="AD2813" s="21">
        <f t="shared" si="797"/>
        <v>0</v>
      </c>
      <c r="AE2813" s="21" t="str">
        <f t="shared" si="792"/>
        <v>4/27/8:00</v>
      </c>
    </row>
    <row r="2814" spans="2:31">
      <c r="B2814" s="37">
        <v>4</v>
      </c>
      <c r="C2814" s="38">
        <v>27</v>
      </c>
      <c r="D2814" s="39">
        <v>9</v>
      </c>
      <c r="E2814" s="17">
        <v>13.9</v>
      </c>
      <c r="F2814" s="17">
        <v>147</v>
      </c>
      <c r="G2814" s="17">
        <v>505</v>
      </c>
      <c r="H2814" s="37">
        <f t="shared" si="780"/>
        <v>57.02</v>
      </c>
      <c r="I2814" s="37">
        <f>IF(H2814&lt;'Roof Calculator'!$G$8, 1, 0)</f>
        <v>0</v>
      </c>
      <c r="J2814" s="37">
        <f>IF(H2814&gt;='Roof Calculator'!$G$8, 1, 0)</f>
        <v>1</v>
      </c>
      <c r="K2814" s="37">
        <f t="shared" si="781"/>
        <v>0</v>
      </c>
      <c r="L2814" s="37">
        <f t="shared" si="782"/>
        <v>57.02</v>
      </c>
      <c r="M2814" s="37">
        <v>0</v>
      </c>
      <c r="N2814" s="37">
        <f t="shared" si="783"/>
        <v>147</v>
      </c>
      <c r="O2814" s="37">
        <v>0</v>
      </c>
      <c r="P2814" s="37">
        <v>0</v>
      </c>
      <c r="Q2814" s="21">
        <f t="shared" si="784"/>
        <v>39.790999999999997</v>
      </c>
      <c r="R2814" s="21">
        <f t="shared" si="793"/>
        <v>117.33333333333793</v>
      </c>
      <c r="S2814" s="21">
        <f t="shared" si="794"/>
        <v>13.472798397369557</v>
      </c>
      <c r="T2814" s="21">
        <f t="shared" si="785"/>
        <v>86.147999999999996</v>
      </c>
      <c r="U2814" s="37">
        <f>VLOOKUP(Time_Zone, 'LSTM LookUp'!$B$5:$D$8, 3, FALSE)</f>
        <v>-75</v>
      </c>
      <c r="V2814" s="21">
        <f t="shared" si="795"/>
        <v>2.3865083830718596</v>
      </c>
      <c r="W2814" s="21">
        <f t="shared" si="786"/>
        <v>116.74462709576794</v>
      </c>
      <c r="X2814" s="21">
        <f t="shared" si="787"/>
        <v>-94.516486732672817</v>
      </c>
      <c r="Y2814" s="21">
        <f t="shared" si="788"/>
        <v>52.483513267327183</v>
      </c>
      <c r="Z2814" s="21">
        <f t="shared" si="796"/>
        <v>16.63635704832036</v>
      </c>
      <c r="AA2814" s="21">
        <f t="shared" si="789"/>
        <v>0</v>
      </c>
      <c r="AB2814" s="21">
        <f t="shared" si="790"/>
        <v>16.63635704832036</v>
      </c>
      <c r="AC2814" s="21">
        <f t="shared" si="791"/>
        <v>57.02</v>
      </c>
      <c r="AD2814" s="21">
        <f t="shared" si="797"/>
        <v>16.63635704832036</v>
      </c>
      <c r="AE2814" s="21" t="str">
        <f t="shared" si="792"/>
        <v>4/27/9:00</v>
      </c>
    </row>
    <row r="2815" spans="2:31">
      <c r="B2815" s="37">
        <v>4</v>
      </c>
      <c r="C2815" s="38">
        <v>27</v>
      </c>
      <c r="D2815" s="39">
        <v>10</v>
      </c>
      <c r="E2815" s="17">
        <v>17.2</v>
      </c>
      <c r="F2815" s="17">
        <v>161</v>
      </c>
      <c r="G2815" s="17">
        <v>659</v>
      </c>
      <c r="H2815" s="37">
        <f t="shared" si="780"/>
        <v>62.959999999999994</v>
      </c>
      <c r="I2815" s="37">
        <f>IF(H2815&lt;'Roof Calculator'!$G$8, 1, 0)</f>
        <v>0</v>
      </c>
      <c r="J2815" s="37">
        <f>IF(H2815&gt;='Roof Calculator'!$G$8, 1, 0)</f>
        <v>1</v>
      </c>
      <c r="K2815" s="37">
        <f t="shared" si="781"/>
        <v>0</v>
      </c>
      <c r="L2815" s="37">
        <f t="shared" si="782"/>
        <v>62.959999999999994</v>
      </c>
      <c r="M2815" s="37">
        <v>0</v>
      </c>
      <c r="N2815" s="37">
        <f t="shared" si="783"/>
        <v>161</v>
      </c>
      <c r="O2815" s="37">
        <v>0</v>
      </c>
      <c r="P2815" s="37">
        <v>0</v>
      </c>
      <c r="Q2815" s="21">
        <f t="shared" si="784"/>
        <v>39.790999999999997</v>
      </c>
      <c r="R2815" s="21">
        <f t="shared" si="793"/>
        <v>117.3750000000046</v>
      </c>
      <c r="S2815" s="21">
        <f t="shared" si="794"/>
        <v>13.486428668326971</v>
      </c>
      <c r="T2815" s="21">
        <f t="shared" si="785"/>
        <v>86.147999999999996</v>
      </c>
      <c r="U2815" s="37">
        <f>VLOOKUP(Time_Zone, 'LSTM LookUp'!$B$5:$D$8, 3, FALSE)</f>
        <v>-75</v>
      </c>
      <c r="V2815" s="21">
        <f t="shared" si="795"/>
        <v>2.3932428376547583</v>
      </c>
      <c r="W2815" s="21">
        <f t="shared" si="786"/>
        <v>131.74631070941365</v>
      </c>
      <c r="X2815" s="21">
        <f t="shared" si="787"/>
        <v>-229.49884018960051</v>
      </c>
      <c r="Y2815" s="21">
        <f t="shared" si="788"/>
        <v>-68.498840189600514</v>
      </c>
      <c r="Z2815" s="21">
        <f t="shared" si="796"/>
        <v>-21.712935964968132</v>
      </c>
      <c r="AA2815" s="21">
        <f t="shared" si="789"/>
        <v>0</v>
      </c>
      <c r="AB2815" s="21">
        <f t="shared" si="790"/>
        <v>-21.712935964968132</v>
      </c>
      <c r="AC2815" s="21">
        <f t="shared" si="791"/>
        <v>62.959999999999994</v>
      </c>
      <c r="AD2815" s="21">
        <f t="shared" si="797"/>
        <v>-21.712935964968132</v>
      </c>
      <c r="AE2815" s="21" t="str">
        <f t="shared" si="792"/>
        <v>4/27/10:00</v>
      </c>
    </row>
    <row r="2816" spans="2:31">
      <c r="B2816" s="37">
        <v>4</v>
      </c>
      <c r="C2816" s="38">
        <v>27</v>
      </c>
      <c r="D2816" s="39">
        <v>11</v>
      </c>
      <c r="E2816" s="17">
        <v>19.399999999999999</v>
      </c>
      <c r="F2816" s="17">
        <v>206</v>
      </c>
      <c r="G2816" s="17">
        <v>700</v>
      </c>
      <c r="H2816" s="37">
        <f t="shared" si="780"/>
        <v>66.92</v>
      </c>
      <c r="I2816" s="37">
        <f>IF(H2816&lt;'Roof Calculator'!$G$8, 1, 0)</f>
        <v>0</v>
      </c>
      <c r="J2816" s="37">
        <f>IF(H2816&gt;='Roof Calculator'!$G$8, 1, 0)</f>
        <v>1</v>
      </c>
      <c r="K2816" s="37">
        <f t="shared" si="781"/>
        <v>0</v>
      </c>
      <c r="L2816" s="37">
        <f t="shared" si="782"/>
        <v>66.92</v>
      </c>
      <c r="M2816" s="37">
        <v>0</v>
      </c>
      <c r="N2816" s="37">
        <f t="shared" si="783"/>
        <v>206</v>
      </c>
      <c r="O2816" s="37">
        <v>0</v>
      </c>
      <c r="P2816" s="37">
        <v>0</v>
      </c>
      <c r="Q2816" s="21">
        <f t="shared" si="784"/>
        <v>39.790999999999997</v>
      </c>
      <c r="R2816" s="21">
        <f t="shared" si="793"/>
        <v>117.41666666667128</v>
      </c>
      <c r="S2816" s="21">
        <f t="shared" si="794"/>
        <v>13.500052647311133</v>
      </c>
      <c r="T2816" s="21">
        <f t="shared" si="785"/>
        <v>86.147999999999996</v>
      </c>
      <c r="U2816" s="37">
        <f>VLOOKUP(Time_Zone, 'LSTM LookUp'!$B$5:$D$8, 3, FALSE)</f>
        <v>-75</v>
      </c>
      <c r="V2816" s="21">
        <f t="shared" si="795"/>
        <v>2.399961593811895</v>
      </c>
      <c r="W2816" s="21">
        <f t="shared" si="786"/>
        <v>146.74799039845294</v>
      </c>
      <c r="X2816" s="21">
        <f t="shared" si="787"/>
        <v>-332.79163677998622</v>
      </c>
      <c r="Y2816" s="21">
        <f t="shared" si="788"/>
        <v>-126.79163677998622</v>
      </c>
      <c r="Z2816" s="21">
        <f t="shared" si="796"/>
        <v>-40.190734363927255</v>
      </c>
      <c r="AA2816" s="21">
        <f t="shared" si="789"/>
        <v>0</v>
      </c>
      <c r="AB2816" s="21">
        <f t="shared" si="790"/>
        <v>-40.190734363927255</v>
      </c>
      <c r="AC2816" s="21">
        <f t="shared" si="791"/>
        <v>66.92</v>
      </c>
      <c r="AD2816" s="21">
        <f t="shared" si="797"/>
        <v>-40.190734363927255</v>
      </c>
      <c r="AE2816" s="21" t="str">
        <f t="shared" si="792"/>
        <v>4/27/11:00</v>
      </c>
    </row>
    <row r="2817" spans="2:31">
      <c r="B2817" s="37">
        <v>4</v>
      </c>
      <c r="C2817" s="38">
        <v>27</v>
      </c>
      <c r="D2817" s="39">
        <v>12</v>
      </c>
      <c r="E2817" s="17">
        <v>21.1</v>
      </c>
      <c r="F2817" s="17">
        <v>193</v>
      </c>
      <c r="G2817" s="17">
        <v>789</v>
      </c>
      <c r="H2817" s="37">
        <f t="shared" si="780"/>
        <v>69.98</v>
      </c>
      <c r="I2817" s="37">
        <f>IF(H2817&lt;'Roof Calculator'!$G$8, 1, 0)</f>
        <v>0</v>
      </c>
      <c r="J2817" s="37">
        <f>IF(H2817&gt;='Roof Calculator'!$G$8, 1, 0)</f>
        <v>1</v>
      </c>
      <c r="K2817" s="37">
        <f t="shared" si="781"/>
        <v>0</v>
      </c>
      <c r="L2817" s="37">
        <f t="shared" si="782"/>
        <v>69.98</v>
      </c>
      <c r="M2817" s="37">
        <v>0</v>
      </c>
      <c r="N2817" s="37">
        <f t="shared" si="783"/>
        <v>193</v>
      </c>
      <c r="O2817" s="37">
        <v>0</v>
      </c>
      <c r="P2817" s="37">
        <v>0</v>
      </c>
      <c r="Q2817" s="21">
        <f t="shared" si="784"/>
        <v>39.790999999999997</v>
      </c>
      <c r="R2817" s="21">
        <f t="shared" si="793"/>
        <v>117.45833333333795</v>
      </c>
      <c r="S2817" s="21">
        <f t="shared" si="794"/>
        <v>13.513670327005737</v>
      </c>
      <c r="T2817" s="21">
        <f t="shared" si="785"/>
        <v>86.147999999999996</v>
      </c>
      <c r="U2817" s="37">
        <f>VLOOKUP(Time_Zone, 'LSTM LookUp'!$B$5:$D$8, 3, FALSE)</f>
        <v>-75</v>
      </c>
      <c r="V2817" s="21">
        <f t="shared" si="795"/>
        <v>2.4066646412595425</v>
      </c>
      <c r="W2817" s="21">
        <f t="shared" si="786"/>
        <v>161.74966616031492</v>
      </c>
      <c r="X2817" s="21">
        <f t="shared" si="787"/>
        <v>-441.82272434217151</v>
      </c>
      <c r="Y2817" s="21">
        <f t="shared" si="788"/>
        <v>-248.82272434217151</v>
      </c>
      <c r="Z2817" s="21">
        <f t="shared" si="796"/>
        <v>-78.872457771784582</v>
      </c>
      <c r="AA2817" s="21">
        <f t="shared" si="789"/>
        <v>0</v>
      </c>
      <c r="AB2817" s="21">
        <f t="shared" si="790"/>
        <v>-78.872457771784582</v>
      </c>
      <c r="AC2817" s="21">
        <f t="shared" si="791"/>
        <v>69.98</v>
      </c>
      <c r="AD2817" s="21">
        <f t="shared" si="797"/>
        <v>-78.872457771784582</v>
      </c>
      <c r="AE2817" s="21" t="str">
        <f t="shared" si="792"/>
        <v>4/27/12:00</v>
      </c>
    </row>
    <row r="2818" spans="2:31">
      <c r="B2818" s="37">
        <v>4</v>
      </c>
      <c r="C2818" s="38">
        <v>27</v>
      </c>
      <c r="D2818" s="39">
        <v>13</v>
      </c>
      <c r="E2818" s="17">
        <v>22.2</v>
      </c>
      <c r="F2818" s="17">
        <v>198</v>
      </c>
      <c r="G2818" s="17">
        <v>775</v>
      </c>
      <c r="H2818" s="37">
        <f t="shared" si="780"/>
        <v>71.959999999999994</v>
      </c>
      <c r="I2818" s="37">
        <f>IF(H2818&lt;'Roof Calculator'!$G$8, 1, 0)</f>
        <v>0</v>
      </c>
      <c r="J2818" s="37">
        <f>IF(H2818&gt;='Roof Calculator'!$G$8, 1, 0)</f>
        <v>1</v>
      </c>
      <c r="K2818" s="37">
        <f t="shared" si="781"/>
        <v>0</v>
      </c>
      <c r="L2818" s="37">
        <f t="shared" si="782"/>
        <v>71.959999999999994</v>
      </c>
      <c r="M2818" s="37">
        <v>0</v>
      </c>
      <c r="N2818" s="37">
        <f t="shared" si="783"/>
        <v>198</v>
      </c>
      <c r="O2818" s="37">
        <v>0</v>
      </c>
      <c r="P2818" s="37">
        <v>0</v>
      </c>
      <c r="Q2818" s="21">
        <f t="shared" si="784"/>
        <v>39.790999999999997</v>
      </c>
      <c r="R2818" s="21">
        <f t="shared" si="793"/>
        <v>117.50000000000462</v>
      </c>
      <c r="S2818" s="21">
        <f t="shared" si="794"/>
        <v>13.527281700094763</v>
      </c>
      <c r="T2818" s="21">
        <f t="shared" si="785"/>
        <v>86.147999999999996</v>
      </c>
      <c r="U2818" s="37">
        <f>VLOOKUP(Time_Zone, 'LSTM LookUp'!$B$5:$D$8, 3, FALSE)</f>
        <v>-75</v>
      </c>
      <c r="V2818" s="21">
        <f t="shared" si="795"/>
        <v>2.4133519697518411</v>
      </c>
      <c r="W2818" s="21">
        <f t="shared" si="786"/>
        <v>176.75133799243798</v>
      </c>
      <c r="X2818" s="21">
        <f t="shared" si="787"/>
        <v>-462.03077861996479</v>
      </c>
      <c r="Y2818" s="21">
        <f t="shared" si="788"/>
        <v>-264.03077861996479</v>
      </c>
      <c r="Z2818" s="21">
        <f t="shared" si="796"/>
        <v>-83.693145359654395</v>
      </c>
      <c r="AA2818" s="21">
        <f t="shared" si="789"/>
        <v>0</v>
      </c>
      <c r="AB2818" s="21">
        <f t="shared" si="790"/>
        <v>-83.693145359654395</v>
      </c>
      <c r="AC2818" s="21">
        <f t="shared" si="791"/>
        <v>71.959999999999994</v>
      </c>
      <c r="AD2818" s="21">
        <f t="shared" si="797"/>
        <v>-83.693145359654395</v>
      </c>
      <c r="AE2818" s="21" t="str">
        <f t="shared" si="792"/>
        <v>4/27/13:00</v>
      </c>
    </row>
    <row r="2819" spans="2:31">
      <c r="B2819" s="37">
        <v>4</v>
      </c>
      <c r="C2819" s="38">
        <v>27</v>
      </c>
      <c r="D2819" s="39">
        <v>14</v>
      </c>
      <c r="E2819" s="17">
        <v>22.8</v>
      </c>
      <c r="F2819" s="17">
        <v>191</v>
      </c>
      <c r="G2819" s="17">
        <v>753</v>
      </c>
      <c r="H2819" s="37">
        <f t="shared" si="780"/>
        <v>73.040000000000006</v>
      </c>
      <c r="I2819" s="37">
        <f>IF(H2819&lt;'Roof Calculator'!$G$8, 1, 0)</f>
        <v>0</v>
      </c>
      <c r="J2819" s="37">
        <f>IF(H2819&gt;='Roof Calculator'!$G$8, 1, 0)</f>
        <v>1</v>
      </c>
      <c r="K2819" s="37">
        <f t="shared" si="781"/>
        <v>0</v>
      </c>
      <c r="L2819" s="37">
        <f t="shared" si="782"/>
        <v>73.040000000000006</v>
      </c>
      <c r="M2819" s="37">
        <v>0</v>
      </c>
      <c r="N2819" s="37">
        <f t="shared" si="783"/>
        <v>191</v>
      </c>
      <c r="O2819" s="37">
        <v>0</v>
      </c>
      <c r="P2819" s="37">
        <v>0</v>
      </c>
      <c r="Q2819" s="21">
        <f t="shared" si="784"/>
        <v>39.790999999999997</v>
      </c>
      <c r="R2819" s="21">
        <f t="shared" si="793"/>
        <v>117.54166666667129</v>
      </c>
      <c r="S2819" s="21">
        <f t="shared" si="794"/>
        <v>13.540886759262477</v>
      </c>
      <c r="T2819" s="21">
        <f t="shared" si="785"/>
        <v>86.147999999999996</v>
      </c>
      <c r="U2819" s="37">
        <f>VLOOKUP(Time_Zone, 'LSTM LookUp'!$B$5:$D$8, 3, FALSE)</f>
        <v>-75</v>
      </c>
      <c r="V2819" s="21">
        <f t="shared" si="795"/>
        <v>2.4200235690808141</v>
      </c>
      <c r="W2819" s="21">
        <f t="shared" si="786"/>
        <v>191.75300589227021</v>
      </c>
      <c r="X2819" s="21">
        <f t="shared" si="787"/>
        <v>-437.88252525445199</v>
      </c>
      <c r="Y2819" s="21">
        <f t="shared" si="788"/>
        <v>-246.88252525445199</v>
      </c>
      <c r="Z2819" s="21">
        <f t="shared" si="796"/>
        <v>-78.257448547769442</v>
      </c>
      <c r="AA2819" s="21">
        <f t="shared" si="789"/>
        <v>0</v>
      </c>
      <c r="AB2819" s="21">
        <f t="shared" si="790"/>
        <v>-78.257448547769442</v>
      </c>
      <c r="AC2819" s="21">
        <f t="shared" si="791"/>
        <v>73.040000000000006</v>
      </c>
      <c r="AD2819" s="21">
        <f t="shared" si="797"/>
        <v>-78.257448547769442</v>
      </c>
      <c r="AE2819" s="21" t="str">
        <f t="shared" si="792"/>
        <v>4/27/14:00</v>
      </c>
    </row>
    <row r="2820" spans="2:31">
      <c r="B2820" s="37">
        <v>4</v>
      </c>
      <c r="C2820" s="38">
        <v>27</v>
      </c>
      <c r="D2820" s="39">
        <v>15</v>
      </c>
      <c r="E2820" s="17">
        <v>21.1</v>
      </c>
      <c r="F2820" s="17">
        <v>391</v>
      </c>
      <c r="G2820" s="17">
        <v>142</v>
      </c>
      <c r="H2820" s="37">
        <f t="shared" si="780"/>
        <v>69.98</v>
      </c>
      <c r="I2820" s="37">
        <f>IF(H2820&lt;'Roof Calculator'!$G$8, 1, 0)</f>
        <v>0</v>
      </c>
      <c r="J2820" s="37">
        <f>IF(H2820&gt;='Roof Calculator'!$G$8, 1, 0)</f>
        <v>1</v>
      </c>
      <c r="K2820" s="37">
        <f t="shared" si="781"/>
        <v>0</v>
      </c>
      <c r="L2820" s="37">
        <f t="shared" si="782"/>
        <v>69.98</v>
      </c>
      <c r="M2820" s="37">
        <v>0</v>
      </c>
      <c r="N2820" s="37">
        <f t="shared" si="783"/>
        <v>391</v>
      </c>
      <c r="O2820" s="37">
        <v>0</v>
      </c>
      <c r="P2820" s="37">
        <v>0</v>
      </c>
      <c r="Q2820" s="21">
        <f t="shared" si="784"/>
        <v>39.790999999999997</v>
      </c>
      <c r="R2820" s="21">
        <f t="shared" si="793"/>
        <v>117.58333333333796</v>
      </c>
      <c r="S2820" s="21">
        <f t="shared" si="794"/>
        <v>13.554485497193458</v>
      </c>
      <c r="T2820" s="21">
        <f t="shared" si="785"/>
        <v>86.147999999999996</v>
      </c>
      <c r="U2820" s="37">
        <f>VLOOKUP(Time_Zone, 'LSTM LookUp'!$B$5:$D$8, 3, FALSE)</f>
        <v>-75</v>
      </c>
      <c r="V2820" s="21">
        <f t="shared" si="795"/>
        <v>2.4266794290763962</v>
      </c>
      <c r="W2820" s="21">
        <f t="shared" si="786"/>
        <v>206.75466985726911</v>
      </c>
      <c r="X2820" s="21">
        <f t="shared" si="787"/>
        <v>-73.416580950295696</v>
      </c>
      <c r="Y2820" s="21">
        <f t="shared" si="788"/>
        <v>317.58341904970428</v>
      </c>
      <c r="Z2820" s="21">
        <f t="shared" si="796"/>
        <v>100.66839704548413</v>
      </c>
      <c r="AA2820" s="21">
        <f t="shared" si="789"/>
        <v>0</v>
      </c>
      <c r="AB2820" s="21">
        <f t="shared" si="790"/>
        <v>100.66839704548413</v>
      </c>
      <c r="AC2820" s="21">
        <f t="shared" si="791"/>
        <v>69.98</v>
      </c>
      <c r="AD2820" s="21">
        <f t="shared" si="797"/>
        <v>100.66839704548413</v>
      </c>
      <c r="AE2820" s="21" t="str">
        <f t="shared" si="792"/>
        <v>4/27/15:00</v>
      </c>
    </row>
    <row r="2821" spans="2:31">
      <c r="B2821" s="37">
        <v>4</v>
      </c>
      <c r="C2821" s="38">
        <v>27</v>
      </c>
      <c r="D2821" s="39">
        <v>16</v>
      </c>
      <c r="E2821" s="17">
        <v>20</v>
      </c>
      <c r="F2821" s="17">
        <v>176</v>
      </c>
      <c r="G2821" s="17">
        <v>675</v>
      </c>
      <c r="H2821" s="37">
        <f t="shared" si="780"/>
        <v>68</v>
      </c>
      <c r="I2821" s="37">
        <f>IF(H2821&lt;'Roof Calculator'!$G$8, 1, 0)</f>
        <v>0</v>
      </c>
      <c r="J2821" s="37">
        <f>IF(H2821&gt;='Roof Calculator'!$G$8, 1, 0)</f>
        <v>1</v>
      </c>
      <c r="K2821" s="37">
        <f t="shared" si="781"/>
        <v>0</v>
      </c>
      <c r="L2821" s="37">
        <f t="shared" si="782"/>
        <v>68</v>
      </c>
      <c r="M2821" s="37">
        <v>0</v>
      </c>
      <c r="N2821" s="37">
        <f t="shared" si="783"/>
        <v>176</v>
      </c>
      <c r="O2821" s="37">
        <v>0</v>
      </c>
      <c r="P2821" s="37">
        <v>0</v>
      </c>
      <c r="Q2821" s="21">
        <f t="shared" si="784"/>
        <v>39.790999999999997</v>
      </c>
      <c r="R2821" s="21">
        <f t="shared" si="793"/>
        <v>117.62500000000463</v>
      </c>
      <c r="S2821" s="21">
        <f t="shared" si="794"/>
        <v>13.568077906572574</v>
      </c>
      <c r="T2821" s="21">
        <f t="shared" si="785"/>
        <v>86.147999999999996</v>
      </c>
      <c r="U2821" s="37">
        <f>VLOOKUP(Time_Zone, 'LSTM LookUp'!$B$5:$D$8, 3, FALSE)</f>
        <v>-75</v>
      </c>
      <c r="V2821" s="21">
        <f t="shared" si="795"/>
        <v>2.433319539606436</v>
      </c>
      <c r="W2821" s="21">
        <f t="shared" si="786"/>
        <v>221.75632988490165</v>
      </c>
      <c r="X2821" s="21">
        <f t="shared" si="787"/>
        <v>-274.7677186584541</v>
      </c>
      <c r="Y2821" s="21">
        <f t="shared" si="788"/>
        <v>-98.7677186584541</v>
      </c>
      <c r="Z2821" s="21">
        <f t="shared" si="796"/>
        <v>-31.307641774679059</v>
      </c>
      <c r="AA2821" s="21">
        <f t="shared" si="789"/>
        <v>0</v>
      </c>
      <c r="AB2821" s="21">
        <f t="shared" si="790"/>
        <v>-31.307641774679059</v>
      </c>
      <c r="AC2821" s="21">
        <f t="shared" si="791"/>
        <v>68</v>
      </c>
      <c r="AD2821" s="21">
        <f t="shared" si="797"/>
        <v>-31.307641774679059</v>
      </c>
      <c r="AE2821" s="21" t="str">
        <f t="shared" si="792"/>
        <v>4/27/16:00</v>
      </c>
    </row>
    <row r="2822" spans="2:31">
      <c r="B2822" s="37">
        <v>4</v>
      </c>
      <c r="C2822" s="38">
        <v>27</v>
      </c>
      <c r="D2822" s="39">
        <v>17</v>
      </c>
      <c r="E2822" s="17">
        <v>20</v>
      </c>
      <c r="F2822" s="17">
        <v>219</v>
      </c>
      <c r="G2822" s="17">
        <v>450</v>
      </c>
      <c r="H2822" s="37">
        <f t="shared" si="780"/>
        <v>68</v>
      </c>
      <c r="I2822" s="37">
        <f>IF(H2822&lt;'Roof Calculator'!$G$8, 1, 0)</f>
        <v>0</v>
      </c>
      <c r="J2822" s="37">
        <f>IF(H2822&gt;='Roof Calculator'!$G$8, 1, 0)</f>
        <v>1</v>
      </c>
      <c r="K2822" s="37">
        <f t="shared" si="781"/>
        <v>0</v>
      </c>
      <c r="L2822" s="37">
        <f t="shared" si="782"/>
        <v>68</v>
      </c>
      <c r="M2822" s="37">
        <v>0</v>
      </c>
      <c r="N2822" s="37">
        <f t="shared" si="783"/>
        <v>219</v>
      </c>
      <c r="O2822" s="37">
        <v>0</v>
      </c>
      <c r="P2822" s="37">
        <v>0</v>
      </c>
      <c r="Q2822" s="21">
        <f t="shared" si="784"/>
        <v>39.790999999999997</v>
      </c>
      <c r="R2822" s="21">
        <f t="shared" si="793"/>
        <v>117.6666666666713</v>
      </c>
      <c r="S2822" s="21">
        <f t="shared" si="794"/>
        <v>13.581663980085009</v>
      </c>
      <c r="T2822" s="21">
        <f t="shared" si="785"/>
        <v>86.147999999999996</v>
      </c>
      <c r="U2822" s="37">
        <f>VLOOKUP(Time_Zone, 'LSTM LookUp'!$B$5:$D$8, 3, FALSE)</f>
        <v>-75</v>
      </c>
      <c r="V2822" s="21">
        <f t="shared" si="795"/>
        <v>2.4399438905767403</v>
      </c>
      <c r="W2822" s="21">
        <f t="shared" si="786"/>
        <v>236.75798597264421</v>
      </c>
      <c r="X2822" s="21">
        <f t="shared" si="787"/>
        <v>-116.6140265774085</v>
      </c>
      <c r="Y2822" s="21">
        <f t="shared" si="788"/>
        <v>102.3859734225915</v>
      </c>
      <c r="Z2822" s="21">
        <f t="shared" si="796"/>
        <v>32.45456533982555</v>
      </c>
      <c r="AA2822" s="21">
        <f t="shared" si="789"/>
        <v>0</v>
      </c>
      <c r="AB2822" s="21">
        <f t="shared" si="790"/>
        <v>32.45456533982555</v>
      </c>
      <c r="AC2822" s="21">
        <f t="shared" si="791"/>
        <v>68</v>
      </c>
      <c r="AD2822" s="21">
        <f t="shared" si="797"/>
        <v>32.45456533982555</v>
      </c>
      <c r="AE2822" s="21" t="str">
        <f t="shared" si="792"/>
        <v>4/27/17:00</v>
      </c>
    </row>
    <row r="2823" spans="2:31">
      <c r="B2823" s="37">
        <v>4</v>
      </c>
      <c r="C2823" s="38">
        <v>27</v>
      </c>
      <c r="D2823" s="39">
        <v>18</v>
      </c>
      <c r="E2823" s="17">
        <v>19.399999999999999</v>
      </c>
      <c r="F2823" s="17">
        <v>165</v>
      </c>
      <c r="G2823" s="17">
        <v>339</v>
      </c>
      <c r="H2823" s="37">
        <f t="shared" si="780"/>
        <v>66.92</v>
      </c>
      <c r="I2823" s="37">
        <f>IF(H2823&lt;'Roof Calculator'!$G$8, 1, 0)</f>
        <v>0</v>
      </c>
      <c r="J2823" s="37">
        <f>IF(H2823&gt;='Roof Calculator'!$G$8, 1, 0)</f>
        <v>1</v>
      </c>
      <c r="K2823" s="37">
        <f t="shared" si="781"/>
        <v>0</v>
      </c>
      <c r="L2823" s="37">
        <f t="shared" si="782"/>
        <v>66.92</v>
      </c>
      <c r="M2823" s="37">
        <v>0</v>
      </c>
      <c r="N2823" s="37">
        <f t="shared" si="783"/>
        <v>165</v>
      </c>
      <c r="O2823" s="37">
        <v>0</v>
      </c>
      <c r="P2823" s="37">
        <v>0</v>
      </c>
      <c r="Q2823" s="21">
        <f t="shared" si="784"/>
        <v>39.790999999999997</v>
      </c>
      <c r="R2823" s="21">
        <f t="shared" si="793"/>
        <v>117.70833333333798</v>
      </c>
      <c r="S2823" s="21">
        <f t="shared" si="794"/>
        <v>13.595243710416252</v>
      </c>
      <c r="T2823" s="21">
        <f t="shared" si="785"/>
        <v>86.147999999999996</v>
      </c>
      <c r="U2823" s="37">
        <f>VLOOKUP(Time_Zone, 'LSTM LookUp'!$B$5:$D$8, 3, FALSE)</f>
        <v>-75</v>
      </c>
      <c r="V2823" s="21">
        <f t="shared" si="795"/>
        <v>2.4465524719310636</v>
      </c>
      <c r="W2823" s="21">
        <f t="shared" si="786"/>
        <v>251.75963811798277</v>
      </c>
      <c r="X2823" s="21">
        <f t="shared" si="787"/>
        <v>-28.249446357809564</v>
      </c>
      <c r="Y2823" s="21">
        <f t="shared" si="788"/>
        <v>136.75055364219043</v>
      </c>
      <c r="Z2823" s="21">
        <f t="shared" si="796"/>
        <v>43.347537070527103</v>
      </c>
      <c r="AA2823" s="21">
        <f t="shared" si="789"/>
        <v>0</v>
      </c>
      <c r="AB2823" s="21">
        <f t="shared" si="790"/>
        <v>43.347537070527103</v>
      </c>
      <c r="AC2823" s="21">
        <f t="shared" si="791"/>
        <v>66.92</v>
      </c>
      <c r="AD2823" s="21">
        <f t="shared" si="797"/>
        <v>43.347537070527103</v>
      </c>
      <c r="AE2823" s="21" t="str">
        <f t="shared" si="792"/>
        <v>4/27/18:00</v>
      </c>
    </row>
    <row r="2824" spans="2:31">
      <c r="B2824" s="37">
        <v>4</v>
      </c>
      <c r="C2824" s="38">
        <v>27</v>
      </c>
      <c r="D2824" s="39">
        <v>19</v>
      </c>
      <c r="E2824" s="17">
        <v>17.8</v>
      </c>
      <c r="F2824" s="17">
        <v>72</v>
      </c>
      <c r="G2824" s="17">
        <v>144</v>
      </c>
      <c r="H2824" s="37">
        <f t="shared" si="780"/>
        <v>64.040000000000006</v>
      </c>
      <c r="I2824" s="37">
        <f>IF(H2824&lt;'Roof Calculator'!$G$8, 1, 0)</f>
        <v>0</v>
      </c>
      <c r="J2824" s="37">
        <f>IF(H2824&gt;='Roof Calculator'!$G$8, 1, 0)</f>
        <v>1</v>
      </c>
      <c r="K2824" s="37">
        <f t="shared" si="781"/>
        <v>0</v>
      </c>
      <c r="L2824" s="37">
        <f t="shared" si="782"/>
        <v>64.040000000000006</v>
      </c>
      <c r="M2824" s="37">
        <v>0</v>
      </c>
      <c r="N2824" s="37">
        <f t="shared" si="783"/>
        <v>72</v>
      </c>
      <c r="O2824" s="37">
        <v>0</v>
      </c>
      <c r="P2824" s="37">
        <v>0</v>
      </c>
      <c r="Q2824" s="21">
        <f t="shared" si="784"/>
        <v>39.790999999999997</v>
      </c>
      <c r="R2824" s="21">
        <f t="shared" si="793"/>
        <v>117.75000000000465</v>
      </c>
      <c r="S2824" s="21">
        <f t="shared" si="794"/>
        <v>13.608817090252098</v>
      </c>
      <c r="T2824" s="21">
        <f t="shared" si="785"/>
        <v>86.147999999999996</v>
      </c>
      <c r="U2824" s="37">
        <f>VLOOKUP(Time_Zone, 'LSTM LookUp'!$B$5:$D$8, 3, FALSE)</f>
        <v>-75</v>
      </c>
      <c r="V2824" s="21">
        <f t="shared" si="795"/>
        <v>2.4531452736511499</v>
      </c>
      <c r="W2824" s="21">
        <f t="shared" si="786"/>
        <v>266.76128631841277</v>
      </c>
      <c r="X2824" s="21">
        <f t="shared" si="787"/>
        <v>15.608467787502555</v>
      </c>
      <c r="Y2824" s="21">
        <f t="shared" si="788"/>
        <v>87.608467787502548</v>
      </c>
      <c r="Z2824" s="21">
        <f t="shared" si="796"/>
        <v>27.770354151891368</v>
      </c>
      <c r="AA2824" s="21">
        <f t="shared" si="789"/>
        <v>0</v>
      </c>
      <c r="AB2824" s="21">
        <f t="shared" si="790"/>
        <v>27.770354151891368</v>
      </c>
      <c r="AC2824" s="21">
        <f t="shared" si="791"/>
        <v>64.040000000000006</v>
      </c>
      <c r="AD2824" s="21">
        <f t="shared" si="797"/>
        <v>27.770354151891368</v>
      </c>
      <c r="AE2824" s="21" t="str">
        <f t="shared" si="792"/>
        <v>4/27/19:00</v>
      </c>
    </row>
    <row r="2825" spans="2:31">
      <c r="B2825" s="37">
        <v>4</v>
      </c>
      <c r="C2825" s="38">
        <v>27</v>
      </c>
      <c r="D2825" s="39">
        <v>20</v>
      </c>
      <c r="E2825" s="17">
        <v>14.4</v>
      </c>
      <c r="F2825" s="17">
        <v>12</v>
      </c>
      <c r="G2825" s="17">
        <v>2</v>
      </c>
      <c r="H2825" s="37">
        <f t="shared" si="780"/>
        <v>57.92</v>
      </c>
      <c r="I2825" s="37">
        <f>IF(H2825&lt;'Roof Calculator'!$G$8, 1, 0)</f>
        <v>0</v>
      </c>
      <c r="J2825" s="37">
        <f>IF(H2825&gt;='Roof Calculator'!$G$8, 1, 0)</f>
        <v>1</v>
      </c>
      <c r="K2825" s="37">
        <f t="shared" si="781"/>
        <v>0</v>
      </c>
      <c r="L2825" s="37">
        <f t="shared" si="782"/>
        <v>57.92</v>
      </c>
      <c r="M2825" s="37">
        <v>0</v>
      </c>
      <c r="N2825" s="37">
        <f t="shared" si="783"/>
        <v>12</v>
      </c>
      <c r="O2825" s="37">
        <v>0</v>
      </c>
      <c r="P2825" s="37">
        <v>0</v>
      </c>
      <c r="Q2825" s="21">
        <f t="shared" si="784"/>
        <v>39.790999999999997</v>
      </c>
      <c r="R2825" s="21">
        <f t="shared" si="793"/>
        <v>117.79166666667132</v>
      </c>
      <c r="S2825" s="21">
        <f t="shared" si="794"/>
        <v>13.622384112278679</v>
      </c>
      <c r="T2825" s="21">
        <f t="shared" si="785"/>
        <v>86.147999999999996</v>
      </c>
      <c r="U2825" s="37">
        <f>VLOOKUP(Time_Zone, 'LSTM LookUp'!$B$5:$D$8, 3, FALSE)</f>
        <v>-75</v>
      </c>
      <c r="V2825" s="21">
        <f t="shared" si="795"/>
        <v>2.4597222857567411</v>
      </c>
      <c r="W2825" s="21">
        <f t="shared" si="786"/>
        <v>281.76293057143914</v>
      </c>
      <c r="X2825" s="21">
        <f t="shared" si="787"/>
        <v>0.60593931247383082</v>
      </c>
      <c r="Y2825" s="21">
        <f t="shared" si="788"/>
        <v>12.605939312473831</v>
      </c>
      <c r="Z2825" s="21">
        <f t="shared" si="796"/>
        <v>3.9958625914307615</v>
      </c>
      <c r="AA2825" s="21">
        <f t="shared" si="789"/>
        <v>0</v>
      </c>
      <c r="AB2825" s="21">
        <f t="shared" si="790"/>
        <v>3.9958625914307615</v>
      </c>
      <c r="AC2825" s="21">
        <f t="shared" si="791"/>
        <v>57.92</v>
      </c>
      <c r="AD2825" s="21">
        <f t="shared" si="797"/>
        <v>3.9958625914307615</v>
      </c>
      <c r="AE2825" s="21" t="str">
        <f t="shared" si="792"/>
        <v>4/27/20:00</v>
      </c>
    </row>
    <row r="2826" spans="2:31">
      <c r="B2826" s="37">
        <v>4</v>
      </c>
      <c r="C2826" s="38">
        <v>27</v>
      </c>
      <c r="D2826" s="39">
        <v>21</v>
      </c>
      <c r="E2826" s="17">
        <v>12.2</v>
      </c>
      <c r="F2826" s="17">
        <v>0</v>
      </c>
      <c r="G2826" s="17">
        <v>0</v>
      </c>
      <c r="H2826" s="37">
        <f t="shared" si="780"/>
        <v>53.96</v>
      </c>
      <c r="I2826" s="37">
        <f>IF(H2826&lt;'Roof Calculator'!$G$8, 1, 0)</f>
        <v>1</v>
      </c>
      <c r="J2826" s="37">
        <f>IF(H2826&gt;='Roof Calculator'!$G$8, 1, 0)</f>
        <v>0</v>
      </c>
      <c r="K2826" s="37">
        <f t="shared" si="781"/>
        <v>53.96</v>
      </c>
      <c r="L2826" s="37">
        <f t="shared" si="782"/>
        <v>0</v>
      </c>
      <c r="M2826" s="37">
        <v>0</v>
      </c>
      <c r="N2826" s="37">
        <f t="shared" si="783"/>
        <v>0</v>
      </c>
      <c r="O2826" s="37">
        <v>0</v>
      </c>
      <c r="P2826" s="37">
        <v>0</v>
      </c>
      <c r="Q2826" s="21">
        <f t="shared" si="784"/>
        <v>39.790999999999997</v>
      </c>
      <c r="R2826" s="21">
        <f t="shared" si="793"/>
        <v>117.83333333333799</v>
      </c>
      <c r="S2826" s="21">
        <f t="shared" si="794"/>
        <v>13.635944769182426</v>
      </c>
      <c r="T2826" s="21">
        <f t="shared" si="785"/>
        <v>86.147999999999996</v>
      </c>
      <c r="U2826" s="37">
        <f>VLOOKUP(Time_Zone, 'LSTM LookUp'!$B$5:$D$8, 3, FALSE)</f>
        <v>-75</v>
      </c>
      <c r="V2826" s="21">
        <f t="shared" si="795"/>
        <v>2.4662834983055957</v>
      </c>
      <c r="W2826" s="21">
        <f t="shared" si="786"/>
        <v>296.76457087457641</v>
      </c>
      <c r="X2826" s="21">
        <f t="shared" si="787"/>
        <v>0</v>
      </c>
      <c r="Y2826" s="21">
        <f t="shared" si="788"/>
        <v>0</v>
      </c>
      <c r="Z2826" s="21">
        <f t="shared" si="796"/>
        <v>0</v>
      </c>
      <c r="AA2826" s="21">
        <f t="shared" si="789"/>
        <v>0</v>
      </c>
      <c r="AB2826" s="21">
        <f t="shared" si="790"/>
        <v>0</v>
      </c>
      <c r="AC2826" s="21">
        <f t="shared" si="791"/>
        <v>0</v>
      </c>
      <c r="AD2826" s="21">
        <f t="shared" si="797"/>
        <v>0</v>
      </c>
      <c r="AE2826" s="21" t="str">
        <f t="shared" si="792"/>
        <v>4/27/21:00</v>
      </c>
    </row>
    <row r="2827" spans="2:31">
      <c r="B2827" s="37">
        <v>4</v>
      </c>
      <c r="C2827" s="38">
        <v>27</v>
      </c>
      <c r="D2827" s="39">
        <v>22</v>
      </c>
      <c r="E2827" s="17">
        <v>11.1</v>
      </c>
      <c r="F2827" s="17">
        <v>0</v>
      </c>
      <c r="G2827" s="17">
        <v>0</v>
      </c>
      <c r="H2827" s="37">
        <f t="shared" si="780"/>
        <v>51.98</v>
      </c>
      <c r="I2827" s="37">
        <f>IF(H2827&lt;'Roof Calculator'!$G$8, 1, 0)</f>
        <v>1</v>
      </c>
      <c r="J2827" s="37">
        <f>IF(H2827&gt;='Roof Calculator'!$G$8, 1, 0)</f>
        <v>0</v>
      </c>
      <c r="K2827" s="37">
        <f t="shared" si="781"/>
        <v>51.98</v>
      </c>
      <c r="L2827" s="37">
        <f t="shared" si="782"/>
        <v>0</v>
      </c>
      <c r="M2827" s="37">
        <v>0</v>
      </c>
      <c r="N2827" s="37">
        <f t="shared" si="783"/>
        <v>0</v>
      </c>
      <c r="O2827" s="37">
        <v>0</v>
      </c>
      <c r="P2827" s="37">
        <v>0</v>
      </c>
      <c r="Q2827" s="21">
        <f t="shared" si="784"/>
        <v>39.790999999999997</v>
      </c>
      <c r="R2827" s="21">
        <f t="shared" si="793"/>
        <v>117.87500000000466</v>
      </c>
      <c r="S2827" s="21">
        <f t="shared" si="794"/>
        <v>13.649499053650118</v>
      </c>
      <c r="T2827" s="21">
        <f t="shared" si="785"/>
        <v>86.147999999999996</v>
      </c>
      <c r="U2827" s="37">
        <f>VLOOKUP(Time_Zone, 'LSTM LookUp'!$B$5:$D$8, 3, FALSE)</f>
        <v>-75</v>
      </c>
      <c r="V2827" s="21">
        <f t="shared" si="795"/>
        <v>2.4728289013935112</v>
      </c>
      <c r="W2827" s="21">
        <f t="shared" si="786"/>
        <v>311.76620722534841</v>
      </c>
      <c r="X2827" s="21">
        <f t="shared" si="787"/>
        <v>0</v>
      </c>
      <c r="Y2827" s="21">
        <f t="shared" si="788"/>
        <v>0</v>
      </c>
      <c r="Z2827" s="21">
        <f t="shared" si="796"/>
        <v>0</v>
      </c>
      <c r="AA2827" s="21">
        <f t="shared" si="789"/>
        <v>0</v>
      </c>
      <c r="AB2827" s="21">
        <f t="shared" si="790"/>
        <v>0</v>
      </c>
      <c r="AC2827" s="21">
        <f t="shared" si="791"/>
        <v>0</v>
      </c>
      <c r="AD2827" s="21">
        <f t="shared" si="797"/>
        <v>0</v>
      </c>
      <c r="AE2827" s="21" t="str">
        <f t="shared" si="792"/>
        <v>4/27/22:00</v>
      </c>
    </row>
    <row r="2828" spans="2:31">
      <c r="B2828" s="37">
        <v>4</v>
      </c>
      <c r="C2828" s="38">
        <v>27</v>
      </c>
      <c r="D2828" s="39">
        <v>23</v>
      </c>
      <c r="E2828" s="17">
        <v>12.2</v>
      </c>
      <c r="F2828" s="17">
        <v>0</v>
      </c>
      <c r="G2828" s="17">
        <v>0</v>
      </c>
      <c r="H2828" s="37">
        <f t="shared" si="780"/>
        <v>53.96</v>
      </c>
      <c r="I2828" s="37">
        <f>IF(H2828&lt;'Roof Calculator'!$G$8, 1, 0)</f>
        <v>1</v>
      </c>
      <c r="J2828" s="37">
        <f>IF(H2828&gt;='Roof Calculator'!$G$8, 1, 0)</f>
        <v>0</v>
      </c>
      <c r="K2828" s="37">
        <f t="shared" si="781"/>
        <v>53.96</v>
      </c>
      <c r="L2828" s="37">
        <f t="shared" si="782"/>
        <v>0</v>
      </c>
      <c r="M2828" s="37">
        <v>0</v>
      </c>
      <c r="N2828" s="37">
        <f t="shared" si="783"/>
        <v>0</v>
      </c>
      <c r="O2828" s="37">
        <v>0</v>
      </c>
      <c r="P2828" s="37">
        <v>0</v>
      </c>
      <c r="Q2828" s="21">
        <f t="shared" si="784"/>
        <v>39.790999999999997</v>
      </c>
      <c r="R2828" s="21">
        <f t="shared" si="793"/>
        <v>117.91666666667133</v>
      </c>
      <c r="S2828" s="21">
        <f t="shared" si="794"/>
        <v>13.663046958368861</v>
      </c>
      <c r="T2828" s="21">
        <f t="shared" si="785"/>
        <v>86.147999999999996</v>
      </c>
      <c r="U2828" s="37">
        <f>VLOOKUP(Time_Zone, 'LSTM LookUp'!$B$5:$D$8, 3, FALSE)</f>
        <v>-75</v>
      </c>
      <c r="V2828" s="21">
        <f t="shared" si="795"/>
        <v>2.479358485154342</v>
      </c>
      <c r="W2828" s="21">
        <f t="shared" si="786"/>
        <v>326.76783962128854</v>
      </c>
      <c r="X2828" s="21">
        <f t="shared" si="787"/>
        <v>0</v>
      </c>
      <c r="Y2828" s="21">
        <f t="shared" si="788"/>
        <v>0</v>
      </c>
      <c r="Z2828" s="21">
        <f t="shared" si="796"/>
        <v>0</v>
      </c>
      <c r="AA2828" s="21">
        <f t="shared" si="789"/>
        <v>0</v>
      </c>
      <c r="AB2828" s="21">
        <f t="shared" si="790"/>
        <v>0</v>
      </c>
      <c r="AC2828" s="21">
        <f t="shared" si="791"/>
        <v>0</v>
      </c>
      <c r="AD2828" s="21">
        <f t="shared" si="797"/>
        <v>0</v>
      </c>
      <c r="AE2828" s="21" t="str">
        <f t="shared" si="792"/>
        <v>4/27/23:00</v>
      </c>
    </row>
    <row r="2829" spans="2:31">
      <c r="B2829" s="37">
        <v>4</v>
      </c>
      <c r="C2829" s="38">
        <v>27</v>
      </c>
      <c r="D2829" s="39">
        <v>24</v>
      </c>
      <c r="E2829" s="17">
        <v>10</v>
      </c>
      <c r="F2829" s="17">
        <v>0</v>
      </c>
      <c r="G2829" s="17">
        <v>0</v>
      </c>
      <c r="H2829" s="37">
        <f t="shared" si="780"/>
        <v>50</v>
      </c>
      <c r="I2829" s="37">
        <f>IF(H2829&lt;'Roof Calculator'!$G$8, 1, 0)</f>
        <v>1</v>
      </c>
      <c r="J2829" s="37">
        <f>IF(H2829&gt;='Roof Calculator'!$G$8, 1, 0)</f>
        <v>0</v>
      </c>
      <c r="K2829" s="37">
        <f t="shared" si="781"/>
        <v>50</v>
      </c>
      <c r="L2829" s="37">
        <f t="shared" si="782"/>
        <v>0</v>
      </c>
      <c r="M2829" s="37">
        <v>0</v>
      </c>
      <c r="N2829" s="37">
        <f t="shared" si="783"/>
        <v>0</v>
      </c>
      <c r="O2829" s="37">
        <v>0</v>
      </c>
      <c r="P2829" s="37">
        <v>0</v>
      </c>
      <c r="Q2829" s="21">
        <f t="shared" si="784"/>
        <v>39.790999999999997</v>
      </c>
      <c r="R2829" s="21">
        <f t="shared" si="793"/>
        <v>117.958333333338</v>
      </c>
      <c r="S2829" s="21">
        <f t="shared" si="794"/>
        <v>13.676588476026081</v>
      </c>
      <c r="T2829" s="21">
        <f t="shared" si="785"/>
        <v>86.147999999999996</v>
      </c>
      <c r="U2829" s="37">
        <f>VLOOKUP(Time_Zone, 'LSTM LookUp'!$B$5:$D$8, 3, FALSE)</f>
        <v>-75</v>
      </c>
      <c r="V2829" s="21">
        <f t="shared" si="795"/>
        <v>2.4858722397600124</v>
      </c>
      <c r="W2829" s="21">
        <f t="shared" si="786"/>
        <v>341.76946805993998</v>
      </c>
      <c r="X2829" s="21">
        <f t="shared" si="787"/>
        <v>0</v>
      </c>
      <c r="Y2829" s="21">
        <f t="shared" si="788"/>
        <v>0</v>
      </c>
      <c r="Z2829" s="21">
        <f t="shared" si="796"/>
        <v>0</v>
      </c>
      <c r="AA2829" s="21">
        <f t="shared" si="789"/>
        <v>0</v>
      </c>
      <c r="AB2829" s="21">
        <f t="shared" si="790"/>
        <v>0</v>
      </c>
      <c r="AC2829" s="21">
        <f t="shared" si="791"/>
        <v>0</v>
      </c>
      <c r="AD2829" s="21">
        <f t="shared" si="797"/>
        <v>0</v>
      </c>
      <c r="AE2829" s="21" t="str">
        <f t="shared" si="792"/>
        <v>4/27/24:00</v>
      </c>
    </row>
    <row r="2830" spans="2:31">
      <c r="B2830" s="37">
        <v>4</v>
      </c>
      <c r="C2830" s="38">
        <v>28</v>
      </c>
      <c r="D2830" s="39">
        <v>1</v>
      </c>
      <c r="E2830" s="17">
        <v>7.8</v>
      </c>
      <c r="F2830" s="17">
        <v>0</v>
      </c>
      <c r="G2830" s="17">
        <v>0</v>
      </c>
      <c r="H2830" s="37">
        <f t="shared" si="780"/>
        <v>46.04</v>
      </c>
      <c r="I2830" s="37">
        <f>IF(H2830&lt;'Roof Calculator'!$G$8, 1, 0)</f>
        <v>1</v>
      </c>
      <c r="J2830" s="37">
        <f>IF(H2830&gt;='Roof Calculator'!$G$8, 1, 0)</f>
        <v>0</v>
      </c>
      <c r="K2830" s="37">
        <f t="shared" si="781"/>
        <v>46.04</v>
      </c>
      <c r="L2830" s="37">
        <f t="shared" si="782"/>
        <v>0</v>
      </c>
      <c r="M2830" s="37">
        <v>0</v>
      </c>
      <c r="N2830" s="37">
        <f t="shared" si="783"/>
        <v>0</v>
      </c>
      <c r="O2830" s="37">
        <v>0</v>
      </c>
      <c r="P2830" s="37">
        <v>0</v>
      </c>
      <c r="Q2830" s="21">
        <f t="shared" si="784"/>
        <v>39.790999999999997</v>
      </c>
      <c r="R2830" s="21">
        <f t="shared" si="793"/>
        <v>118.00000000000468</v>
      </c>
      <c r="S2830" s="21">
        <f t="shared" si="794"/>
        <v>13.690123599309569</v>
      </c>
      <c r="T2830" s="21">
        <f t="shared" si="785"/>
        <v>86.147999999999996</v>
      </c>
      <c r="U2830" s="37">
        <f>VLOOKUP(Time_Zone, 'LSTM LookUp'!$B$5:$D$8, 3, FALSE)</f>
        <v>-75</v>
      </c>
      <c r="V2830" s="21">
        <f t="shared" si="795"/>
        <v>2.492370155420546</v>
      </c>
      <c r="W2830" s="21">
        <f t="shared" si="786"/>
        <v>-3.2289074611448587</v>
      </c>
      <c r="X2830" s="21">
        <f t="shared" si="787"/>
        <v>0</v>
      </c>
      <c r="Y2830" s="21">
        <f t="shared" si="788"/>
        <v>0</v>
      </c>
      <c r="Z2830" s="21">
        <f t="shared" si="796"/>
        <v>0</v>
      </c>
      <c r="AA2830" s="21">
        <f t="shared" si="789"/>
        <v>0</v>
      </c>
      <c r="AB2830" s="21">
        <f t="shared" si="790"/>
        <v>0</v>
      </c>
      <c r="AC2830" s="21">
        <f t="shared" si="791"/>
        <v>0</v>
      </c>
      <c r="AD2830" s="21">
        <f t="shared" si="797"/>
        <v>0</v>
      </c>
      <c r="AE2830" s="21" t="str">
        <f t="shared" si="792"/>
        <v>4/28/1:00</v>
      </c>
    </row>
    <row r="2831" spans="2:31">
      <c r="B2831" s="37">
        <v>4</v>
      </c>
      <c r="C2831" s="38">
        <v>28</v>
      </c>
      <c r="D2831" s="39">
        <v>2</v>
      </c>
      <c r="E2831" s="17">
        <v>7.2</v>
      </c>
      <c r="F2831" s="17">
        <v>0</v>
      </c>
      <c r="G2831" s="17">
        <v>0</v>
      </c>
      <c r="H2831" s="37">
        <f t="shared" si="780"/>
        <v>44.96</v>
      </c>
      <c r="I2831" s="37">
        <f>IF(H2831&lt;'Roof Calculator'!$G$8, 1, 0)</f>
        <v>1</v>
      </c>
      <c r="J2831" s="37">
        <f>IF(H2831&gt;='Roof Calculator'!$G$8, 1, 0)</f>
        <v>0</v>
      </c>
      <c r="K2831" s="37">
        <f t="shared" si="781"/>
        <v>44.96</v>
      </c>
      <c r="L2831" s="37">
        <f t="shared" si="782"/>
        <v>0</v>
      </c>
      <c r="M2831" s="37">
        <v>0</v>
      </c>
      <c r="N2831" s="37">
        <f t="shared" si="783"/>
        <v>0</v>
      </c>
      <c r="O2831" s="37">
        <v>0</v>
      </c>
      <c r="P2831" s="37">
        <v>0</v>
      </c>
      <c r="Q2831" s="21">
        <f t="shared" si="784"/>
        <v>39.790999999999997</v>
      </c>
      <c r="R2831" s="21">
        <f t="shared" si="793"/>
        <v>118.04166666667135</v>
      </c>
      <c r="S2831" s="21">
        <f t="shared" si="794"/>
        <v>13.703652320907432</v>
      </c>
      <c r="T2831" s="21">
        <f t="shared" si="785"/>
        <v>86.147999999999996</v>
      </c>
      <c r="U2831" s="37">
        <f>VLOOKUP(Time_Zone, 'LSTM LookUp'!$B$5:$D$8, 3, FALSE)</f>
        <v>-75</v>
      </c>
      <c r="V2831" s="21">
        <f t="shared" si="795"/>
        <v>2.4988522223840679</v>
      </c>
      <c r="W2831" s="21">
        <f t="shared" si="786"/>
        <v>11.772713055595991</v>
      </c>
      <c r="X2831" s="21">
        <f t="shared" si="787"/>
        <v>0</v>
      </c>
      <c r="Y2831" s="21">
        <f t="shared" si="788"/>
        <v>0</v>
      </c>
      <c r="Z2831" s="21">
        <f t="shared" si="796"/>
        <v>0</v>
      </c>
      <c r="AA2831" s="21">
        <f t="shared" si="789"/>
        <v>0</v>
      </c>
      <c r="AB2831" s="21">
        <f t="shared" si="790"/>
        <v>0</v>
      </c>
      <c r="AC2831" s="21">
        <f t="shared" si="791"/>
        <v>0</v>
      </c>
      <c r="AD2831" s="21">
        <f t="shared" si="797"/>
        <v>0</v>
      </c>
      <c r="AE2831" s="21" t="str">
        <f t="shared" si="792"/>
        <v>4/28/2:00</v>
      </c>
    </row>
    <row r="2832" spans="2:31">
      <c r="B2832" s="37">
        <v>4</v>
      </c>
      <c r="C2832" s="38">
        <v>28</v>
      </c>
      <c r="D2832" s="39">
        <v>3</v>
      </c>
      <c r="E2832" s="17">
        <v>6.1</v>
      </c>
      <c r="F2832" s="17">
        <v>0</v>
      </c>
      <c r="G2832" s="17">
        <v>0</v>
      </c>
      <c r="H2832" s="37">
        <f t="shared" si="780"/>
        <v>42.980000000000004</v>
      </c>
      <c r="I2832" s="37">
        <f>IF(H2832&lt;'Roof Calculator'!$G$8, 1, 0)</f>
        <v>1</v>
      </c>
      <c r="J2832" s="37">
        <f>IF(H2832&gt;='Roof Calculator'!$G$8, 1, 0)</f>
        <v>0</v>
      </c>
      <c r="K2832" s="37">
        <f t="shared" si="781"/>
        <v>42.980000000000004</v>
      </c>
      <c r="L2832" s="37">
        <f t="shared" si="782"/>
        <v>0</v>
      </c>
      <c r="M2832" s="37">
        <v>0</v>
      </c>
      <c r="N2832" s="37">
        <f t="shared" si="783"/>
        <v>0</v>
      </c>
      <c r="O2832" s="37">
        <v>0</v>
      </c>
      <c r="P2832" s="37">
        <v>0</v>
      </c>
      <c r="Q2832" s="21">
        <f t="shared" si="784"/>
        <v>39.790999999999997</v>
      </c>
      <c r="R2832" s="21">
        <f t="shared" si="793"/>
        <v>118.08333333333802</v>
      </c>
      <c r="S2832" s="21">
        <f t="shared" si="794"/>
        <v>13.717174633508144</v>
      </c>
      <c r="T2832" s="21">
        <f t="shared" si="785"/>
        <v>86.147999999999996</v>
      </c>
      <c r="U2832" s="37">
        <f>VLOOKUP(Time_Zone, 'LSTM LookUp'!$B$5:$D$8, 3, FALSE)</f>
        <v>-75</v>
      </c>
      <c r="V2832" s="21">
        <f t="shared" si="795"/>
        <v>2.5053184309368435</v>
      </c>
      <c r="W2832" s="21">
        <f t="shared" si="786"/>
        <v>26.774329607734224</v>
      </c>
      <c r="X2832" s="21">
        <f t="shared" si="787"/>
        <v>0</v>
      </c>
      <c r="Y2832" s="21">
        <f t="shared" si="788"/>
        <v>0</v>
      </c>
      <c r="Z2832" s="21">
        <f t="shared" si="796"/>
        <v>0</v>
      </c>
      <c r="AA2832" s="21">
        <f t="shared" si="789"/>
        <v>0</v>
      </c>
      <c r="AB2832" s="21">
        <f t="shared" si="790"/>
        <v>0</v>
      </c>
      <c r="AC2832" s="21">
        <f t="shared" si="791"/>
        <v>0</v>
      </c>
      <c r="AD2832" s="21">
        <f t="shared" si="797"/>
        <v>0</v>
      </c>
      <c r="AE2832" s="21" t="str">
        <f t="shared" si="792"/>
        <v>4/28/3:00</v>
      </c>
    </row>
    <row r="2833" spans="2:31">
      <c r="B2833" s="37">
        <v>4</v>
      </c>
      <c r="C2833" s="38">
        <v>28</v>
      </c>
      <c r="D2833" s="39">
        <v>4</v>
      </c>
      <c r="E2833" s="17">
        <v>5.6</v>
      </c>
      <c r="F2833" s="17">
        <v>0</v>
      </c>
      <c r="G2833" s="17">
        <v>0</v>
      </c>
      <c r="H2833" s="37">
        <f t="shared" si="780"/>
        <v>42.08</v>
      </c>
      <c r="I2833" s="37">
        <f>IF(H2833&lt;'Roof Calculator'!$G$8, 1, 0)</f>
        <v>1</v>
      </c>
      <c r="J2833" s="37">
        <f>IF(H2833&gt;='Roof Calculator'!$G$8, 1, 0)</f>
        <v>0</v>
      </c>
      <c r="K2833" s="37">
        <f t="shared" si="781"/>
        <v>42.08</v>
      </c>
      <c r="L2833" s="37">
        <f t="shared" si="782"/>
        <v>0</v>
      </c>
      <c r="M2833" s="37">
        <v>0</v>
      </c>
      <c r="N2833" s="37">
        <f t="shared" si="783"/>
        <v>0</v>
      </c>
      <c r="O2833" s="37">
        <v>0</v>
      </c>
      <c r="P2833" s="37">
        <v>0</v>
      </c>
      <c r="Q2833" s="21">
        <f t="shared" si="784"/>
        <v>39.790999999999997</v>
      </c>
      <c r="R2833" s="21">
        <f t="shared" si="793"/>
        <v>118.12500000000469</v>
      </c>
      <c r="S2833" s="21">
        <f t="shared" si="794"/>
        <v>13.730690529800524</v>
      </c>
      <c r="T2833" s="21">
        <f t="shared" si="785"/>
        <v>86.147999999999996</v>
      </c>
      <c r="U2833" s="37">
        <f>VLOOKUP(Time_Zone, 'LSTM LookUp'!$B$5:$D$8, 3, FALSE)</f>
        <v>-75</v>
      </c>
      <c r="V2833" s="21">
        <f t="shared" si="795"/>
        <v>2.511768771403271</v>
      </c>
      <c r="W2833" s="21">
        <f t="shared" si="786"/>
        <v>41.775942192850806</v>
      </c>
      <c r="X2833" s="21">
        <f t="shared" si="787"/>
        <v>0</v>
      </c>
      <c r="Y2833" s="21">
        <f t="shared" si="788"/>
        <v>0</v>
      </c>
      <c r="Z2833" s="21">
        <f t="shared" si="796"/>
        <v>0</v>
      </c>
      <c r="AA2833" s="21">
        <f t="shared" si="789"/>
        <v>0</v>
      </c>
      <c r="AB2833" s="21">
        <f t="shared" si="790"/>
        <v>0</v>
      </c>
      <c r="AC2833" s="21">
        <f t="shared" si="791"/>
        <v>0</v>
      </c>
      <c r="AD2833" s="21">
        <f t="shared" si="797"/>
        <v>0</v>
      </c>
      <c r="AE2833" s="21" t="str">
        <f t="shared" si="792"/>
        <v>4/28/4:00</v>
      </c>
    </row>
    <row r="2834" spans="2:31">
      <c r="B2834" s="37">
        <v>4</v>
      </c>
      <c r="C2834" s="38">
        <v>28</v>
      </c>
      <c r="D2834" s="39">
        <v>5</v>
      </c>
      <c r="E2834" s="17">
        <v>5</v>
      </c>
      <c r="F2834" s="17">
        <v>0</v>
      </c>
      <c r="G2834" s="17">
        <v>0</v>
      </c>
      <c r="H2834" s="37">
        <f t="shared" si="780"/>
        <v>41</v>
      </c>
      <c r="I2834" s="37">
        <f>IF(H2834&lt;'Roof Calculator'!$G$8, 1, 0)</f>
        <v>1</v>
      </c>
      <c r="J2834" s="37">
        <f>IF(H2834&gt;='Roof Calculator'!$G$8, 1, 0)</f>
        <v>0</v>
      </c>
      <c r="K2834" s="37">
        <f t="shared" si="781"/>
        <v>41</v>
      </c>
      <c r="L2834" s="37">
        <f t="shared" si="782"/>
        <v>0</v>
      </c>
      <c r="M2834" s="37">
        <v>0</v>
      </c>
      <c r="N2834" s="37">
        <f t="shared" si="783"/>
        <v>0</v>
      </c>
      <c r="O2834" s="37">
        <v>0</v>
      </c>
      <c r="P2834" s="37">
        <v>0</v>
      </c>
      <c r="Q2834" s="21">
        <f t="shared" si="784"/>
        <v>39.790999999999997</v>
      </c>
      <c r="R2834" s="21">
        <f t="shared" si="793"/>
        <v>118.16666666667136</v>
      </c>
      <c r="S2834" s="21">
        <f t="shared" si="794"/>
        <v>13.744200002473761</v>
      </c>
      <c r="T2834" s="21">
        <f t="shared" si="785"/>
        <v>86.147999999999996</v>
      </c>
      <c r="U2834" s="37">
        <f>VLOOKUP(Time_Zone, 'LSTM LookUp'!$B$5:$D$8, 3, FALSE)</f>
        <v>-75</v>
      </c>
      <c r="V2834" s="21">
        <f t="shared" si="795"/>
        <v>2.5182032341459308</v>
      </c>
      <c r="W2834" s="21">
        <f t="shared" si="786"/>
        <v>56.777550808536475</v>
      </c>
      <c r="X2834" s="21">
        <f t="shared" si="787"/>
        <v>0</v>
      </c>
      <c r="Y2834" s="21">
        <f t="shared" si="788"/>
        <v>0</v>
      </c>
      <c r="Z2834" s="21">
        <f t="shared" si="796"/>
        <v>0</v>
      </c>
      <c r="AA2834" s="21">
        <f t="shared" si="789"/>
        <v>0</v>
      </c>
      <c r="AB2834" s="21">
        <f t="shared" si="790"/>
        <v>0</v>
      </c>
      <c r="AC2834" s="21">
        <f t="shared" si="791"/>
        <v>0</v>
      </c>
      <c r="AD2834" s="21">
        <f t="shared" si="797"/>
        <v>0</v>
      </c>
      <c r="AE2834" s="21" t="str">
        <f t="shared" si="792"/>
        <v>4/28/5:00</v>
      </c>
    </row>
    <row r="2835" spans="2:31">
      <c r="B2835" s="37">
        <v>4</v>
      </c>
      <c r="C2835" s="38">
        <v>28</v>
      </c>
      <c r="D2835" s="39">
        <v>6</v>
      </c>
      <c r="E2835" s="17">
        <v>4.4000000000000004</v>
      </c>
      <c r="F2835" s="17">
        <v>1</v>
      </c>
      <c r="G2835" s="17">
        <v>5</v>
      </c>
      <c r="H2835" s="37">
        <f t="shared" si="780"/>
        <v>39.92</v>
      </c>
      <c r="I2835" s="37">
        <f>IF(H2835&lt;'Roof Calculator'!$G$8, 1, 0)</f>
        <v>1</v>
      </c>
      <c r="J2835" s="37">
        <f>IF(H2835&gt;='Roof Calculator'!$G$8, 1, 0)</f>
        <v>0</v>
      </c>
      <c r="K2835" s="37">
        <f t="shared" si="781"/>
        <v>39.92</v>
      </c>
      <c r="L2835" s="37">
        <f t="shared" si="782"/>
        <v>0</v>
      </c>
      <c r="M2835" s="37">
        <v>0</v>
      </c>
      <c r="N2835" s="37">
        <f t="shared" si="783"/>
        <v>1</v>
      </c>
      <c r="O2835" s="37">
        <v>0</v>
      </c>
      <c r="P2835" s="37">
        <v>0</v>
      </c>
      <c r="Q2835" s="21">
        <f t="shared" si="784"/>
        <v>39.790999999999997</v>
      </c>
      <c r="R2835" s="21">
        <f t="shared" si="793"/>
        <v>118.20833333333803</v>
      </c>
      <c r="S2835" s="21">
        <f t="shared" si="794"/>
        <v>13.757703044217376</v>
      </c>
      <c r="T2835" s="21">
        <f t="shared" si="785"/>
        <v>86.147999999999996</v>
      </c>
      <c r="U2835" s="37">
        <f>VLOOKUP(Time_Zone, 'LSTM LookUp'!$B$5:$D$8, 3, FALSE)</f>
        <v>-75</v>
      </c>
      <c r="V2835" s="21">
        <f t="shared" si="795"/>
        <v>2.5246218095655704</v>
      </c>
      <c r="W2835" s="21">
        <f t="shared" si="786"/>
        <v>71.779155452391421</v>
      </c>
      <c r="X2835" s="21">
        <f t="shared" si="787"/>
        <v>1.9278282615276479</v>
      </c>
      <c r="Y2835" s="21">
        <f t="shared" si="788"/>
        <v>2.9278282615276479</v>
      </c>
      <c r="Z2835" s="21">
        <f t="shared" si="796"/>
        <v>0.92807042255038408</v>
      </c>
      <c r="AA2835" s="21">
        <f t="shared" si="789"/>
        <v>0.92807042255038408</v>
      </c>
      <c r="AB2835" s="21">
        <f t="shared" si="790"/>
        <v>0</v>
      </c>
      <c r="AC2835" s="21">
        <f t="shared" si="791"/>
        <v>0</v>
      </c>
      <c r="AD2835" s="21">
        <f t="shared" si="797"/>
        <v>0</v>
      </c>
      <c r="AE2835" s="21" t="str">
        <f t="shared" si="792"/>
        <v>4/28/6:00</v>
      </c>
    </row>
    <row r="2836" spans="2:31">
      <c r="B2836" s="37">
        <v>4</v>
      </c>
      <c r="C2836" s="38">
        <v>28</v>
      </c>
      <c r="D2836" s="39">
        <v>7</v>
      </c>
      <c r="E2836" s="17">
        <v>6.7</v>
      </c>
      <c r="F2836" s="17">
        <v>43</v>
      </c>
      <c r="G2836" s="17">
        <v>161</v>
      </c>
      <c r="H2836" s="37">
        <f t="shared" si="780"/>
        <v>44.06</v>
      </c>
      <c r="I2836" s="37">
        <f>IF(H2836&lt;'Roof Calculator'!$G$8, 1, 0)</f>
        <v>1</v>
      </c>
      <c r="J2836" s="37">
        <f>IF(H2836&gt;='Roof Calculator'!$G$8, 1, 0)</f>
        <v>0</v>
      </c>
      <c r="K2836" s="37">
        <f t="shared" si="781"/>
        <v>44.06</v>
      </c>
      <c r="L2836" s="37">
        <f t="shared" si="782"/>
        <v>0</v>
      </c>
      <c r="M2836" s="37">
        <v>0</v>
      </c>
      <c r="N2836" s="37">
        <f t="shared" si="783"/>
        <v>43</v>
      </c>
      <c r="O2836" s="37">
        <v>0</v>
      </c>
      <c r="P2836" s="37">
        <v>0</v>
      </c>
      <c r="Q2836" s="21">
        <f t="shared" si="784"/>
        <v>39.790999999999997</v>
      </c>
      <c r="R2836" s="21">
        <f t="shared" si="793"/>
        <v>118.2500000000047</v>
      </c>
      <c r="S2836" s="21">
        <f t="shared" si="794"/>
        <v>13.771199647721286</v>
      </c>
      <c r="T2836" s="21">
        <f t="shared" si="785"/>
        <v>86.147999999999996</v>
      </c>
      <c r="U2836" s="37">
        <f>VLOOKUP(Time_Zone, 'LSTM LookUp'!$B$5:$D$8, 3, FALSE)</f>
        <v>-75</v>
      </c>
      <c r="V2836" s="21">
        <f t="shared" si="795"/>
        <v>2.5310244881011466</v>
      </c>
      <c r="W2836" s="21">
        <f t="shared" si="786"/>
        <v>86.780756122025267</v>
      </c>
      <c r="X2836" s="21">
        <f t="shared" si="787"/>
        <v>31.275215811814601</v>
      </c>
      <c r="Y2836" s="21">
        <f t="shared" si="788"/>
        <v>74.275215811814604</v>
      </c>
      <c r="Z2836" s="21">
        <f t="shared" si="796"/>
        <v>23.543946149192813</v>
      </c>
      <c r="AA2836" s="21">
        <f t="shared" si="789"/>
        <v>23.543946149192813</v>
      </c>
      <c r="AB2836" s="21">
        <f t="shared" si="790"/>
        <v>0</v>
      </c>
      <c r="AC2836" s="21">
        <f t="shared" si="791"/>
        <v>0</v>
      </c>
      <c r="AD2836" s="21">
        <f t="shared" si="797"/>
        <v>0</v>
      </c>
      <c r="AE2836" s="21" t="str">
        <f t="shared" si="792"/>
        <v>4/28/7:00</v>
      </c>
    </row>
    <row r="2837" spans="2:31">
      <c r="B2837" s="37">
        <v>4</v>
      </c>
      <c r="C2837" s="38">
        <v>28</v>
      </c>
      <c r="D2837" s="39">
        <v>8</v>
      </c>
      <c r="E2837" s="17">
        <v>8.3000000000000007</v>
      </c>
      <c r="F2837" s="17">
        <v>103</v>
      </c>
      <c r="G2837" s="17">
        <v>358</v>
      </c>
      <c r="H2837" s="37">
        <f t="shared" si="780"/>
        <v>46.94</v>
      </c>
      <c r="I2837" s="37">
        <f>IF(H2837&lt;'Roof Calculator'!$G$8, 1, 0)</f>
        <v>1</v>
      </c>
      <c r="J2837" s="37">
        <f>IF(H2837&gt;='Roof Calculator'!$G$8, 1, 0)</f>
        <v>0</v>
      </c>
      <c r="K2837" s="37">
        <f t="shared" si="781"/>
        <v>46.94</v>
      </c>
      <c r="L2837" s="37">
        <f t="shared" si="782"/>
        <v>0</v>
      </c>
      <c r="M2837" s="37">
        <v>0</v>
      </c>
      <c r="N2837" s="37">
        <f t="shared" si="783"/>
        <v>103</v>
      </c>
      <c r="O2837" s="37">
        <v>0</v>
      </c>
      <c r="P2837" s="37">
        <v>0</v>
      </c>
      <c r="Q2837" s="21">
        <f t="shared" si="784"/>
        <v>39.790999999999997</v>
      </c>
      <c r="R2837" s="21">
        <f t="shared" si="793"/>
        <v>118.29166666667138</v>
      </c>
      <c r="S2837" s="21">
        <f t="shared" si="794"/>
        <v>13.784689805675752</v>
      </c>
      <c r="T2837" s="21">
        <f t="shared" si="785"/>
        <v>86.147999999999996</v>
      </c>
      <c r="U2837" s="37">
        <f>VLOOKUP(Time_Zone, 'LSTM LookUp'!$B$5:$D$8, 3, FALSE)</f>
        <v>-75</v>
      </c>
      <c r="V2837" s="21">
        <f t="shared" si="795"/>
        <v>2.5374112602298347</v>
      </c>
      <c r="W2837" s="21">
        <f t="shared" si="786"/>
        <v>101.78235281505746</v>
      </c>
      <c r="X2837" s="21">
        <f t="shared" si="787"/>
        <v>4.0061207277570343E-2</v>
      </c>
      <c r="Y2837" s="21">
        <f t="shared" si="788"/>
        <v>103.04006120727757</v>
      </c>
      <c r="Z2837" s="21">
        <f t="shared" si="796"/>
        <v>32.661899743518305</v>
      </c>
      <c r="AA2837" s="21">
        <f t="shared" si="789"/>
        <v>32.661899743518305</v>
      </c>
      <c r="AB2837" s="21">
        <f t="shared" si="790"/>
        <v>0</v>
      </c>
      <c r="AC2837" s="21">
        <f t="shared" si="791"/>
        <v>0</v>
      </c>
      <c r="AD2837" s="21">
        <f t="shared" si="797"/>
        <v>0</v>
      </c>
      <c r="AE2837" s="21" t="str">
        <f t="shared" si="792"/>
        <v>4/28/8:00</v>
      </c>
    </row>
    <row r="2838" spans="2:31">
      <c r="B2838" s="37">
        <v>4</v>
      </c>
      <c r="C2838" s="38">
        <v>28</v>
      </c>
      <c r="D2838" s="39">
        <v>9</v>
      </c>
      <c r="E2838" s="17">
        <v>11.1</v>
      </c>
      <c r="F2838" s="17">
        <v>90</v>
      </c>
      <c r="G2838" s="17">
        <v>764</v>
      </c>
      <c r="H2838" s="37">
        <f t="shared" ref="H2838:H2901" si="798">E2838*9/5+32</f>
        <v>51.98</v>
      </c>
      <c r="I2838" s="37">
        <f>IF(H2838&lt;'Roof Calculator'!$G$8, 1, 0)</f>
        <v>1</v>
      </c>
      <c r="J2838" s="37">
        <f>IF(H2838&gt;='Roof Calculator'!$G$8, 1, 0)</f>
        <v>0</v>
      </c>
      <c r="K2838" s="37">
        <f t="shared" ref="K2838:K2901" si="799">I2838*H2838</f>
        <v>51.98</v>
      </c>
      <c r="L2838" s="37">
        <f t="shared" ref="L2838:L2901" si="800">J2838*H2838</f>
        <v>0</v>
      </c>
      <c r="M2838" s="37">
        <v>0</v>
      </c>
      <c r="N2838" s="37">
        <f t="shared" ref="N2838:N2901" si="801">F2838*(180-M2838)/180</f>
        <v>90</v>
      </c>
      <c r="O2838" s="37">
        <v>0</v>
      </c>
      <c r="P2838" s="37">
        <v>0</v>
      </c>
      <c r="Q2838" s="21">
        <f t="shared" ref="Q2838:Q2901" si="802">Latitude</f>
        <v>39.790999999999997</v>
      </c>
      <c r="R2838" s="21">
        <f t="shared" si="793"/>
        <v>118.33333333333805</v>
      </c>
      <c r="S2838" s="21">
        <f t="shared" si="794"/>
        <v>13.798173510771441</v>
      </c>
      <c r="T2838" s="21">
        <f t="shared" ref="T2838:T2901" si="803">Longitude</f>
        <v>86.147999999999996</v>
      </c>
      <c r="U2838" s="37">
        <f>VLOOKUP(Time_Zone, 'LSTM LookUp'!$B$5:$D$8, 3, FALSE)</f>
        <v>-75</v>
      </c>
      <c r="V2838" s="21">
        <f t="shared" si="795"/>
        <v>2.5437821164670491</v>
      </c>
      <c r="W2838" s="21">
        <f t="shared" ref="W2838:W2901" si="804">15*((D2838+(4*(T2838-U2838)+V2838)/60)-12)</f>
        <v>116.78394552911676</v>
      </c>
      <c r="X2838" s="21">
        <f t="shared" ref="X2838:X2901" si="805">G2838*(SIN(S2838*PI()/180)*SIN(Q2838*PI()/180)*COS(O2838*PI()/180)-SIN(S2838*PI()/180)*COS(Q2838*PI()/180)*SIN(O2838*PI()/180)*COS(P2838*PI()/180)+COS(S2838*PI()/180)*COS(Q2838*PI()/180)*COS(O2838*PI()/180)*COS(W2838*PI()/180)+COS(S2838*PI()/180)*SIN(Q2838*PI()/180)*SIN(O2838*PI()/180)*COS(P2838*PI()/180)*COS(W2838*PI()/180)+COS(S2838*PI()/180)*SIN(P2838*PI()/180)*SIN(W2838*PI()/180)*SIN(O2838*PI()/180))</f>
        <v>-140.28849316242508</v>
      </c>
      <c r="Y2838" s="21">
        <f t="shared" ref="Y2838:Y2901" si="806">X2838+N2838</f>
        <v>-50.288493162425084</v>
      </c>
      <c r="Z2838" s="21">
        <f t="shared" si="796"/>
        <v>-15.940574012466964</v>
      </c>
      <c r="AA2838" s="21">
        <f t="shared" ref="AA2838:AA2901" si="807">Z2838*I2838</f>
        <v>-15.940574012466964</v>
      </c>
      <c r="AB2838" s="21">
        <f t="shared" ref="AB2838:AB2901" si="808">Z2838*J2838</f>
        <v>0</v>
      </c>
      <c r="AC2838" s="21">
        <f t="shared" ref="AC2838:AC2901" si="809">L2838</f>
        <v>0</v>
      </c>
      <c r="AD2838" s="21">
        <f t="shared" si="797"/>
        <v>0</v>
      </c>
      <c r="AE2838" s="21" t="str">
        <f t="shared" ref="AE2838:AE2901" si="810">CONCATENATE(B2838, "/", C2838, "/", D2838,":00")</f>
        <v>4/28/9:00</v>
      </c>
    </row>
    <row r="2839" spans="2:31">
      <c r="B2839" s="37">
        <v>4</v>
      </c>
      <c r="C2839" s="38">
        <v>28</v>
      </c>
      <c r="D2839" s="39">
        <v>10</v>
      </c>
      <c r="E2839" s="17">
        <v>12.8</v>
      </c>
      <c r="F2839" s="17">
        <v>98</v>
      </c>
      <c r="G2839" s="17">
        <v>861</v>
      </c>
      <c r="H2839" s="37">
        <f t="shared" si="798"/>
        <v>55.04</v>
      </c>
      <c r="I2839" s="37">
        <f>IF(H2839&lt;'Roof Calculator'!$G$8, 1, 0)</f>
        <v>0</v>
      </c>
      <c r="J2839" s="37">
        <f>IF(H2839&gt;='Roof Calculator'!$G$8, 1, 0)</f>
        <v>1</v>
      </c>
      <c r="K2839" s="37">
        <f t="shared" si="799"/>
        <v>0</v>
      </c>
      <c r="L2839" s="37">
        <f t="shared" si="800"/>
        <v>55.04</v>
      </c>
      <c r="M2839" s="37">
        <v>0</v>
      </c>
      <c r="N2839" s="37">
        <f t="shared" si="801"/>
        <v>98</v>
      </c>
      <c r="O2839" s="37">
        <v>0</v>
      </c>
      <c r="P2839" s="37">
        <v>0</v>
      </c>
      <c r="Q2839" s="21">
        <f t="shared" si="802"/>
        <v>39.790999999999997</v>
      </c>
      <c r="R2839" s="21">
        <f t="shared" ref="R2839:R2902" si="811">R2838+1/24</f>
        <v>118.37500000000472</v>
      </c>
      <c r="S2839" s="21">
        <f t="shared" ref="S2839:S2902" si="812">ASIN(SIN(23.45*PI()/180)*SIN((360/365*(R2839-81))*PI()/180))*180/PI()</f>
        <v>13.811650755699363</v>
      </c>
      <c r="T2839" s="21">
        <f t="shared" si="803"/>
        <v>86.147999999999996</v>
      </c>
      <c r="U2839" s="37">
        <f>VLOOKUP(Time_Zone, 'LSTM LookUp'!$B$5:$D$8, 3, FALSE)</f>
        <v>-75</v>
      </c>
      <c r="V2839" s="21">
        <f t="shared" ref="V2839:V2902" si="813">9.87*SIN(2*(360/365*(R2839-81))*PI()/180)-7.53*COS((360/365*(R2839-81))*PI()/180)-1.5*SIN((360/365*(R2839-81))*PI()/180)</f>
        <v>2.5501370473664497</v>
      </c>
      <c r="W2839" s="21">
        <f t="shared" si="804"/>
        <v>131.7855342618416</v>
      </c>
      <c r="X2839" s="21">
        <f t="shared" si="805"/>
        <v>-296.54457626986925</v>
      </c>
      <c r="Y2839" s="21">
        <f t="shared" si="806"/>
        <v>-198.54457626986925</v>
      </c>
      <c r="Z2839" s="21">
        <f t="shared" ref="Z2839:Z2902" si="814">Y2839/10.764*3.412</f>
        <v>-62.935162972203074</v>
      </c>
      <c r="AA2839" s="21">
        <f t="shared" si="807"/>
        <v>0</v>
      </c>
      <c r="AB2839" s="21">
        <f t="shared" si="808"/>
        <v>-62.935162972203074</v>
      </c>
      <c r="AC2839" s="21">
        <f t="shared" si="809"/>
        <v>55.04</v>
      </c>
      <c r="AD2839" s="21">
        <f t="shared" ref="AD2839:AD2902" si="815">AB2839</f>
        <v>-62.935162972203074</v>
      </c>
      <c r="AE2839" s="21" t="str">
        <f t="shared" si="810"/>
        <v>4/28/10:00</v>
      </c>
    </row>
    <row r="2840" spans="2:31">
      <c r="B2840" s="37">
        <v>4</v>
      </c>
      <c r="C2840" s="38">
        <v>28</v>
      </c>
      <c r="D2840" s="39">
        <v>11</v>
      </c>
      <c r="E2840" s="17">
        <v>13.9</v>
      </c>
      <c r="F2840" s="17">
        <v>104</v>
      </c>
      <c r="G2840" s="17">
        <v>901</v>
      </c>
      <c r="H2840" s="37">
        <f t="shared" si="798"/>
        <v>57.02</v>
      </c>
      <c r="I2840" s="37">
        <f>IF(H2840&lt;'Roof Calculator'!$G$8, 1, 0)</f>
        <v>0</v>
      </c>
      <c r="J2840" s="37">
        <f>IF(H2840&gt;='Roof Calculator'!$G$8, 1, 0)</f>
        <v>1</v>
      </c>
      <c r="K2840" s="37">
        <f t="shared" si="799"/>
        <v>0</v>
      </c>
      <c r="L2840" s="37">
        <f t="shared" si="800"/>
        <v>57.02</v>
      </c>
      <c r="M2840" s="37">
        <v>0</v>
      </c>
      <c r="N2840" s="37">
        <f t="shared" si="801"/>
        <v>104</v>
      </c>
      <c r="O2840" s="37">
        <v>0</v>
      </c>
      <c r="P2840" s="37">
        <v>0</v>
      </c>
      <c r="Q2840" s="21">
        <f t="shared" si="802"/>
        <v>39.790999999999997</v>
      </c>
      <c r="R2840" s="21">
        <f t="shared" si="811"/>
        <v>118.41666666667139</v>
      </c>
      <c r="S2840" s="21">
        <f t="shared" si="812"/>
        <v>13.825121533150936</v>
      </c>
      <c r="T2840" s="21">
        <f t="shared" si="803"/>
        <v>86.147999999999996</v>
      </c>
      <c r="U2840" s="37">
        <f>VLOOKUP(Time_Zone, 'LSTM LookUp'!$B$5:$D$8, 3, FALSE)</f>
        <v>-75</v>
      </c>
      <c r="V2840" s="21">
        <f t="shared" si="813"/>
        <v>2.5564760435199765</v>
      </c>
      <c r="W2840" s="21">
        <f t="shared" si="804"/>
        <v>146.78711901088002</v>
      </c>
      <c r="X2840" s="21">
        <f t="shared" si="805"/>
        <v>-424.64716864181128</v>
      </c>
      <c r="Y2840" s="21">
        <f t="shared" si="806"/>
        <v>-320.64716864181128</v>
      </c>
      <c r="Z2840" s="21">
        <f t="shared" si="814"/>
        <v>-101.63955215587701</v>
      </c>
      <c r="AA2840" s="21">
        <f t="shared" si="807"/>
        <v>0</v>
      </c>
      <c r="AB2840" s="21">
        <f t="shared" si="808"/>
        <v>-101.63955215587701</v>
      </c>
      <c r="AC2840" s="21">
        <f t="shared" si="809"/>
        <v>57.02</v>
      </c>
      <c r="AD2840" s="21">
        <f t="shared" si="815"/>
        <v>-101.63955215587701</v>
      </c>
      <c r="AE2840" s="21" t="str">
        <f t="shared" si="810"/>
        <v>4/28/11:00</v>
      </c>
    </row>
    <row r="2841" spans="2:31">
      <c r="B2841" s="37">
        <v>4</v>
      </c>
      <c r="C2841" s="38">
        <v>28</v>
      </c>
      <c r="D2841" s="39">
        <v>12</v>
      </c>
      <c r="E2841" s="17">
        <v>13.9</v>
      </c>
      <c r="F2841" s="17">
        <v>111</v>
      </c>
      <c r="G2841" s="17">
        <v>929</v>
      </c>
      <c r="H2841" s="37">
        <f t="shared" si="798"/>
        <v>57.02</v>
      </c>
      <c r="I2841" s="37">
        <f>IF(H2841&lt;'Roof Calculator'!$G$8, 1, 0)</f>
        <v>0</v>
      </c>
      <c r="J2841" s="37">
        <f>IF(H2841&gt;='Roof Calculator'!$G$8, 1, 0)</f>
        <v>1</v>
      </c>
      <c r="K2841" s="37">
        <f t="shared" si="799"/>
        <v>0</v>
      </c>
      <c r="L2841" s="37">
        <f t="shared" si="800"/>
        <v>57.02</v>
      </c>
      <c r="M2841" s="37">
        <v>0</v>
      </c>
      <c r="N2841" s="37">
        <f t="shared" si="801"/>
        <v>111</v>
      </c>
      <c r="O2841" s="37">
        <v>0</v>
      </c>
      <c r="P2841" s="37">
        <v>0</v>
      </c>
      <c r="Q2841" s="21">
        <f t="shared" si="802"/>
        <v>39.790999999999997</v>
      </c>
      <c r="R2841" s="21">
        <f t="shared" si="811"/>
        <v>118.45833333333806</v>
      </c>
      <c r="S2841" s="21">
        <f t="shared" si="812"/>
        <v>13.838585835817955</v>
      </c>
      <c r="T2841" s="21">
        <f t="shared" si="803"/>
        <v>86.147999999999996</v>
      </c>
      <c r="U2841" s="37">
        <f>VLOOKUP(Time_Zone, 'LSTM LookUp'!$B$5:$D$8, 3, FALSE)</f>
        <v>-75</v>
      </c>
      <c r="V2841" s="21">
        <f t="shared" si="813"/>
        <v>2.5627990955578515</v>
      </c>
      <c r="W2841" s="21">
        <f t="shared" si="804"/>
        <v>161.78869977388945</v>
      </c>
      <c r="X2841" s="21">
        <f t="shared" si="805"/>
        <v>-516.18243890537838</v>
      </c>
      <c r="Y2841" s="21">
        <f t="shared" si="806"/>
        <v>-405.18243890537838</v>
      </c>
      <c r="Z2841" s="21">
        <f t="shared" si="814"/>
        <v>-128.43575636799991</v>
      </c>
      <c r="AA2841" s="21">
        <f t="shared" si="807"/>
        <v>0</v>
      </c>
      <c r="AB2841" s="21">
        <f t="shared" si="808"/>
        <v>-128.43575636799991</v>
      </c>
      <c r="AC2841" s="21">
        <f t="shared" si="809"/>
        <v>57.02</v>
      </c>
      <c r="AD2841" s="21">
        <f t="shared" si="815"/>
        <v>-128.43575636799991</v>
      </c>
      <c r="AE2841" s="21" t="str">
        <f t="shared" si="810"/>
        <v>4/28/12:00</v>
      </c>
    </row>
    <row r="2842" spans="2:31">
      <c r="B2842" s="37">
        <v>4</v>
      </c>
      <c r="C2842" s="38">
        <v>28</v>
      </c>
      <c r="D2842" s="39">
        <v>13</v>
      </c>
      <c r="E2842" s="17">
        <v>15.6</v>
      </c>
      <c r="F2842" s="17">
        <v>199</v>
      </c>
      <c r="G2842" s="17">
        <v>876</v>
      </c>
      <c r="H2842" s="37">
        <f t="shared" si="798"/>
        <v>60.08</v>
      </c>
      <c r="I2842" s="37">
        <f>IF(H2842&lt;'Roof Calculator'!$G$8, 1, 0)</f>
        <v>0</v>
      </c>
      <c r="J2842" s="37">
        <f>IF(H2842&gt;='Roof Calculator'!$G$8, 1, 0)</f>
        <v>1</v>
      </c>
      <c r="K2842" s="37">
        <f t="shared" si="799"/>
        <v>0</v>
      </c>
      <c r="L2842" s="37">
        <f t="shared" si="800"/>
        <v>60.08</v>
      </c>
      <c r="M2842" s="37">
        <v>0</v>
      </c>
      <c r="N2842" s="37">
        <f t="shared" si="801"/>
        <v>199</v>
      </c>
      <c r="O2842" s="37">
        <v>0</v>
      </c>
      <c r="P2842" s="37">
        <v>0</v>
      </c>
      <c r="Q2842" s="21">
        <f t="shared" si="802"/>
        <v>39.790999999999997</v>
      </c>
      <c r="R2842" s="21">
        <f t="shared" si="811"/>
        <v>118.50000000000473</v>
      </c>
      <c r="S2842" s="21">
        <f t="shared" si="812"/>
        <v>13.852043656392606</v>
      </c>
      <c r="T2842" s="21">
        <f t="shared" si="803"/>
        <v>86.147999999999996</v>
      </c>
      <c r="U2842" s="37">
        <f>VLOOKUP(Time_Zone, 'LSTM LookUp'!$B$5:$D$8, 3, FALSE)</f>
        <v>-75</v>
      </c>
      <c r="V2842" s="21">
        <f t="shared" si="813"/>
        <v>2.5691061941486106</v>
      </c>
      <c r="W2842" s="21">
        <f t="shared" si="804"/>
        <v>176.79027654853715</v>
      </c>
      <c r="X2842" s="21">
        <f t="shared" si="805"/>
        <v>-518.27989317719289</v>
      </c>
      <c r="Y2842" s="21">
        <f t="shared" si="806"/>
        <v>-319.27989317719289</v>
      </c>
      <c r="Z2842" s="21">
        <f t="shared" si="814"/>
        <v>-101.2061497139151</v>
      </c>
      <c r="AA2842" s="21">
        <f t="shared" si="807"/>
        <v>0</v>
      </c>
      <c r="AB2842" s="21">
        <f t="shared" si="808"/>
        <v>-101.2061497139151</v>
      </c>
      <c r="AC2842" s="21">
        <f t="shared" si="809"/>
        <v>60.08</v>
      </c>
      <c r="AD2842" s="21">
        <f t="shared" si="815"/>
        <v>-101.2061497139151</v>
      </c>
      <c r="AE2842" s="21" t="str">
        <f t="shared" si="810"/>
        <v>4/28/13:00</v>
      </c>
    </row>
    <row r="2843" spans="2:31">
      <c r="B2843" s="37">
        <v>4</v>
      </c>
      <c r="C2843" s="38">
        <v>28</v>
      </c>
      <c r="D2843" s="39">
        <v>14</v>
      </c>
      <c r="E2843" s="17">
        <v>16.100000000000001</v>
      </c>
      <c r="F2843" s="17">
        <v>177</v>
      </c>
      <c r="G2843" s="17">
        <v>804</v>
      </c>
      <c r="H2843" s="37">
        <f t="shared" si="798"/>
        <v>60.980000000000004</v>
      </c>
      <c r="I2843" s="37">
        <f>IF(H2843&lt;'Roof Calculator'!$G$8, 1, 0)</f>
        <v>0</v>
      </c>
      <c r="J2843" s="37">
        <f>IF(H2843&gt;='Roof Calculator'!$G$8, 1, 0)</f>
        <v>1</v>
      </c>
      <c r="K2843" s="37">
        <f t="shared" si="799"/>
        <v>0</v>
      </c>
      <c r="L2843" s="37">
        <f t="shared" si="800"/>
        <v>60.980000000000004</v>
      </c>
      <c r="M2843" s="37">
        <v>0</v>
      </c>
      <c r="N2843" s="37">
        <f t="shared" si="801"/>
        <v>177</v>
      </c>
      <c r="O2843" s="37">
        <v>0</v>
      </c>
      <c r="P2843" s="37">
        <v>0</v>
      </c>
      <c r="Q2843" s="21">
        <f t="shared" si="802"/>
        <v>39.790999999999997</v>
      </c>
      <c r="R2843" s="21">
        <f t="shared" si="811"/>
        <v>118.5416666666714</v>
      </c>
      <c r="S2843" s="21">
        <f t="shared" si="812"/>
        <v>13.86549498756747</v>
      </c>
      <c r="T2843" s="21">
        <f t="shared" si="803"/>
        <v>86.147999999999996</v>
      </c>
      <c r="U2843" s="37">
        <f>VLOOKUP(Time_Zone, 'LSTM LookUp'!$B$5:$D$8, 3, FALSE)</f>
        <v>-75</v>
      </c>
      <c r="V2843" s="21">
        <f t="shared" si="813"/>
        <v>2.5753973299991091</v>
      </c>
      <c r="W2843" s="21">
        <f t="shared" si="804"/>
        <v>191.79184933249974</v>
      </c>
      <c r="X2843" s="21">
        <f t="shared" si="805"/>
        <v>-463.8130032649749</v>
      </c>
      <c r="Y2843" s="21">
        <f t="shared" si="806"/>
        <v>-286.8130032649749</v>
      </c>
      <c r="Z2843" s="21">
        <f t="shared" si="814"/>
        <v>-90.914712666303828</v>
      </c>
      <c r="AA2843" s="21">
        <f t="shared" si="807"/>
        <v>0</v>
      </c>
      <c r="AB2843" s="21">
        <f t="shared" si="808"/>
        <v>-90.914712666303828</v>
      </c>
      <c r="AC2843" s="21">
        <f t="shared" si="809"/>
        <v>60.980000000000004</v>
      </c>
      <c r="AD2843" s="21">
        <f t="shared" si="815"/>
        <v>-90.914712666303828</v>
      </c>
      <c r="AE2843" s="21" t="str">
        <f t="shared" si="810"/>
        <v>4/28/14:00</v>
      </c>
    </row>
    <row r="2844" spans="2:31">
      <c r="B2844" s="37">
        <v>4</v>
      </c>
      <c r="C2844" s="38">
        <v>28</v>
      </c>
      <c r="D2844" s="39">
        <v>15</v>
      </c>
      <c r="E2844" s="17">
        <v>16.7</v>
      </c>
      <c r="F2844" s="17">
        <v>105</v>
      </c>
      <c r="G2844" s="17">
        <v>873</v>
      </c>
      <c r="H2844" s="37">
        <f t="shared" si="798"/>
        <v>62.059999999999995</v>
      </c>
      <c r="I2844" s="37">
        <f>IF(H2844&lt;'Roof Calculator'!$G$8, 1, 0)</f>
        <v>0</v>
      </c>
      <c r="J2844" s="37">
        <f>IF(H2844&gt;='Roof Calculator'!$G$8, 1, 0)</f>
        <v>1</v>
      </c>
      <c r="K2844" s="37">
        <f t="shared" si="799"/>
        <v>0</v>
      </c>
      <c r="L2844" s="37">
        <f t="shared" si="800"/>
        <v>62.059999999999995</v>
      </c>
      <c r="M2844" s="37">
        <v>0</v>
      </c>
      <c r="N2844" s="37">
        <f t="shared" si="801"/>
        <v>105</v>
      </c>
      <c r="O2844" s="37">
        <v>0</v>
      </c>
      <c r="P2844" s="37">
        <v>0</v>
      </c>
      <c r="Q2844" s="21">
        <f t="shared" si="802"/>
        <v>39.790999999999997</v>
      </c>
      <c r="R2844" s="21">
        <f t="shared" si="811"/>
        <v>118.58333333333808</v>
      </c>
      <c r="S2844" s="21">
        <f t="shared" si="812"/>
        <v>13.878939822035534</v>
      </c>
      <c r="T2844" s="21">
        <f t="shared" si="803"/>
        <v>86.147999999999996</v>
      </c>
      <c r="U2844" s="37">
        <f>VLOOKUP(Time_Zone, 'LSTM LookUp'!$B$5:$D$8, 3, FALSE)</f>
        <v>-75</v>
      </c>
      <c r="V2844" s="21">
        <f t="shared" si="813"/>
        <v>2.5816724938545419</v>
      </c>
      <c r="W2844" s="21">
        <f t="shared" si="804"/>
        <v>206.79341812346365</v>
      </c>
      <c r="X2844" s="21">
        <f t="shared" si="805"/>
        <v>-447.28055164552319</v>
      </c>
      <c r="Y2844" s="21">
        <f t="shared" si="806"/>
        <v>-342.28055164552319</v>
      </c>
      <c r="Z2844" s="21">
        <f t="shared" si="814"/>
        <v>-108.49695672747355</v>
      </c>
      <c r="AA2844" s="21">
        <f t="shared" si="807"/>
        <v>0</v>
      </c>
      <c r="AB2844" s="21">
        <f t="shared" si="808"/>
        <v>-108.49695672747355</v>
      </c>
      <c r="AC2844" s="21">
        <f t="shared" si="809"/>
        <v>62.059999999999995</v>
      </c>
      <c r="AD2844" s="21">
        <f t="shared" si="815"/>
        <v>-108.49695672747355</v>
      </c>
      <c r="AE2844" s="21" t="str">
        <f t="shared" si="810"/>
        <v>4/28/15:00</v>
      </c>
    </row>
    <row r="2845" spans="2:31">
      <c r="B2845" s="37">
        <v>4</v>
      </c>
      <c r="C2845" s="38">
        <v>28</v>
      </c>
      <c r="D2845" s="39">
        <v>16</v>
      </c>
      <c r="E2845" s="17">
        <v>16.7</v>
      </c>
      <c r="F2845" s="17">
        <v>97</v>
      </c>
      <c r="G2845" s="17">
        <v>881</v>
      </c>
      <c r="H2845" s="37">
        <f t="shared" si="798"/>
        <v>62.059999999999995</v>
      </c>
      <c r="I2845" s="37">
        <f>IF(H2845&lt;'Roof Calculator'!$G$8, 1, 0)</f>
        <v>0</v>
      </c>
      <c r="J2845" s="37">
        <f>IF(H2845&gt;='Roof Calculator'!$G$8, 1, 0)</f>
        <v>1</v>
      </c>
      <c r="K2845" s="37">
        <f t="shared" si="799"/>
        <v>0</v>
      </c>
      <c r="L2845" s="37">
        <f t="shared" si="800"/>
        <v>62.059999999999995</v>
      </c>
      <c r="M2845" s="37">
        <v>0</v>
      </c>
      <c r="N2845" s="37">
        <f t="shared" si="801"/>
        <v>97</v>
      </c>
      <c r="O2845" s="37">
        <v>0</v>
      </c>
      <c r="P2845" s="37">
        <v>0</v>
      </c>
      <c r="Q2845" s="21">
        <f t="shared" si="802"/>
        <v>39.790999999999997</v>
      </c>
      <c r="R2845" s="21">
        <f t="shared" si="811"/>
        <v>118.62500000000475</v>
      </c>
      <c r="S2845" s="21">
        <f t="shared" si="812"/>
        <v>13.892378152490199</v>
      </c>
      <c r="T2845" s="21">
        <f t="shared" si="803"/>
        <v>86.147999999999996</v>
      </c>
      <c r="U2845" s="37">
        <f>VLOOKUP(Time_Zone, 'LSTM LookUp'!$B$5:$D$8, 3, FALSE)</f>
        <v>-75</v>
      </c>
      <c r="V2845" s="21">
        <f t="shared" si="813"/>
        <v>2.5879316764984699</v>
      </c>
      <c r="W2845" s="21">
        <f t="shared" si="804"/>
        <v>221.79498291912461</v>
      </c>
      <c r="X2845" s="21">
        <f t="shared" si="805"/>
        <v>-354.54884639603267</v>
      </c>
      <c r="Y2845" s="21">
        <f t="shared" si="806"/>
        <v>-257.54884639603267</v>
      </c>
      <c r="Z2845" s="21">
        <f t="shared" si="814"/>
        <v>-81.638486055672942</v>
      </c>
      <c r="AA2845" s="21">
        <f t="shared" si="807"/>
        <v>0</v>
      </c>
      <c r="AB2845" s="21">
        <f t="shared" si="808"/>
        <v>-81.638486055672942</v>
      </c>
      <c r="AC2845" s="21">
        <f t="shared" si="809"/>
        <v>62.059999999999995</v>
      </c>
      <c r="AD2845" s="21">
        <f t="shared" si="815"/>
        <v>-81.638486055672942</v>
      </c>
      <c r="AE2845" s="21" t="str">
        <f t="shared" si="810"/>
        <v>4/28/16:00</v>
      </c>
    </row>
    <row r="2846" spans="2:31">
      <c r="B2846" s="37">
        <v>4</v>
      </c>
      <c r="C2846" s="38">
        <v>28</v>
      </c>
      <c r="D2846" s="39">
        <v>17</v>
      </c>
      <c r="E2846" s="17">
        <v>16.7</v>
      </c>
      <c r="F2846" s="17">
        <v>82</v>
      </c>
      <c r="G2846" s="17">
        <v>829</v>
      </c>
      <c r="H2846" s="37">
        <f t="shared" si="798"/>
        <v>62.059999999999995</v>
      </c>
      <c r="I2846" s="37">
        <f>IF(H2846&lt;'Roof Calculator'!$G$8, 1, 0)</f>
        <v>0</v>
      </c>
      <c r="J2846" s="37">
        <f>IF(H2846&gt;='Roof Calculator'!$G$8, 1, 0)</f>
        <v>1</v>
      </c>
      <c r="K2846" s="37">
        <f t="shared" si="799"/>
        <v>0</v>
      </c>
      <c r="L2846" s="37">
        <f t="shared" si="800"/>
        <v>62.059999999999995</v>
      </c>
      <c r="M2846" s="37">
        <v>0</v>
      </c>
      <c r="N2846" s="37">
        <f t="shared" si="801"/>
        <v>82</v>
      </c>
      <c r="O2846" s="37">
        <v>0</v>
      </c>
      <c r="P2846" s="37">
        <v>0</v>
      </c>
      <c r="Q2846" s="21">
        <f t="shared" si="802"/>
        <v>39.790999999999997</v>
      </c>
      <c r="R2846" s="21">
        <f t="shared" si="811"/>
        <v>118.66666666667142</v>
      </c>
      <c r="S2846" s="21">
        <f t="shared" si="812"/>
        <v>13.905809971625249</v>
      </c>
      <c r="T2846" s="21">
        <f t="shared" si="803"/>
        <v>86.147999999999996</v>
      </c>
      <c r="U2846" s="37">
        <f>VLOOKUP(Time_Zone, 'LSTM LookUp'!$B$5:$D$8, 3, FALSE)</f>
        <v>-75</v>
      </c>
      <c r="V2846" s="21">
        <f t="shared" si="813"/>
        <v>2.5941748687528188</v>
      </c>
      <c r="W2846" s="21">
        <f t="shared" si="804"/>
        <v>236.79654371718817</v>
      </c>
      <c r="X2846" s="21">
        <f t="shared" si="805"/>
        <v>-211.09592497896344</v>
      </c>
      <c r="Y2846" s="21">
        <f t="shared" si="806"/>
        <v>-129.09592497896344</v>
      </c>
      <c r="Z2846" s="21">
        <f t="shared" si="814"/>
        <v>-40.921153477166783</v>
      </c>
      <c r="AA2846" s="21">
        <f t="shared" si="807"/>
        <v>0</v>
      </c>
      <c r="AB2846" s="21">
        <f t="shared" si="808"/>
        <v>-40.921153477166783</v>
      </c>
      <c r="AC2846" s="21">
        <f t="shared" si="809"/>
        <v>62.059999999999995</v>
      </c>
      <c r="AD2846" s="21">
        <f t="shared" si="815"/>
        <v>-40.921153477166783</v>
      </c>
      <c r="AE2846" s="21" t="str">
        <f t="shared" si="810"/>
        <v>4/28/17:00</v>
      </c>
    </row>
    <row r="2847" spans="2:31">
      <c r="B2847" s="37">
        <v>4</v>
      </c>
      <c r="C2847" s="38">
        <v>28</v>
      </c>
      <c r="D2847" s="39">
        <v>18</v>
      </c>
      <c r="E2847" s="17">
        <v>16.7</v>
      </c>
      <c r="F2847" s="17">
        <v>70</v>
      </c>
      <c r="G2847" s="17">
        <v>701</v>
      </c>
      <c r="H2847" s="37">
        <f t="shared" si="798"/>
        <v>62.059999999999995</v>
      </c>
      <c r="I2847" s="37">
        <f>IF(H2847&lt;'Roof Calculator'!$G$8, 1, 0)</f>
        <v>0</v>
      </c>
      <c r="J2847" s="37">
        <f>IF(H2847&gt;='Roof Calculator'!$G$8, 1, 0)</f>
        <v>1</v>
      </c>
      <c r="K2847" s="37">
        <f t="shared" si="799"/>
        <v>0</v>
      </c>
      <c r="L2847" s="37">
        <f t="shared" si="800"/>
        <v>62.059999999999995</v>
      </c>
      <c r="M2847" s="37">
        <v>0</v>
      </c>
      <c r="N2847" s="37">
        <f t="shared" si="801"/>
        <v>70</v>
      </c>
      <c r="O2847" s="37">
        <v>0</v>
      </c>
      <c r="P2847" s="37">
        <v>0</v>
      </c>
      <c r="Q2847" s="21">
        <f t="shared" si="802"/>
        <v>39.790999999999997</v>
      </c>
      <c r="R2847" s="21">
        <f t="shared" si="811"/>
        <v>118.70833333333809</v>
      </c>
      <c r="S2847" s="21">
        <f t="shared" si="812"/>
        <v>13.919235272134902</v>
      </c>
      <c r="T2847" s="21">
        <f t="shared" si="803"/>
        <v>86.147999999999996</v>
      </c>
      <c r="U2847" s="37">
        <f>VLOOKUP(Time_Zone, 'LSTM LookUp'!$B$5:$D$8, 3, FALSE)</f>
        <v>-75</v>
      </c>
      <c r="V2847" s="21">
        <f t="shared" si="813"/>
        <v>2.6004020614779129</v>
      </c>
      <c r="W2847" s="21">
        <f t="shared" si="804"/>
        <v>251.79810051536944</v>
      </c>
      <c r="X2847" s="21">
        <f t="shared" si="805"/>
        <v>-55.391327904735682</v>
      </c>
      <c r="Y2847" s="21">
        <f t="shared" si="806"/>
        <v>14.608672095264318</v>
      </c>
      <c r="Z2847" s="21">
        <f t="shared" si="814"/>
        <v>4.6306939045932598</v>
      </c>
      <c r="AA2847" s="21">
        <f t="shared" si="807"/>
        <v>0</v>
      </c>
      <c r="AB2847" s="21">
        <f t="shared" si="808"/>
        <v>4.6306939045932598</v>
      </c>
      <c r="AC2847" s="21">
        <f t="shared" si="809"/>
        <v>62.059999999999995</v>
      </c>
      <c r="AD2847" s="21">
        <f t="shared" si="815"/>
        <v>4.6306939045932598</v>
      </c>
      <c r="AE2847" s="21" t="str">
        <f t="shared" si="810"/>
        <v>4/28/18:00</v>
      </c>
    </row>
    <row r="2848" spans="2:31">
      <c r="B2848" s="37">
        <v>4</v>
      </c>
      <c r="C2848" s="38">
        <v>28</v>
      </c>
      <c r="D2848" s="39">
        <v>19</v>
      </c>
      <c r="E2848" s="17">
        <v>15</v>
      </c>
      <c r="F2848" s="17">
        <v>44</v>
      </c>
      <c r="G2848" s="17">
        <v>472</v>
      </c>
      <c r="H2848" s="37">
        <f t="shared" si="798"/>
        <v>59</v>
      </c>
      <c r="I2848" s="37">
        <f>IF(H2848&lt;'Roof Calculator'!$G$8, 1, 0)</f>
        <v>0</v>
      </c>
      <c r="J2848" s="37">
        <f>IF(H2848&gt;='Roof Calculator'!$G$8, 1, 0)</f>
        <v>1</v>
      </c>
      <c r="K2848" s="37">
        <f t="shared" si="799"/>
        <v>0</v>
      </c>
      <c r="L2848" s="37">
        <f t="shared" si="800"/>
        <v>59</v>
      </c>
      <c r="M2848" s="37">
        <v>0</v>
      </c>
      <c r="N2848" s="37">
        <f t="shared" si="801"/>
        <v>44</v>
      </c>
      <c r="O2848" s="37">
        <v>0</v>
      </c>
      <c r="P2848" s="37">
        <v>0</v>
      </c>
      <c r="Q2848" s="21">
        <f t="shared" si="802"/>
        <v>39.790999999999997</v>
      </c>
      <c r="R2848" s="21">
        <f t="shared" si="811"/>
        <v>118.75000000000476</v>
      </c>
      <c r="S2848" s="21">
        <f t="shared" si="812"/>
        <v>13.932654046713793</v>
      </c>
      <c r="T2848" s="21">
        <f t="shared" si="803"/>
        <v>86.147999999999996</v>
      </c>
      <c r="U2848" s="37">
        <f>VLOOKUP(Time_Zone, 'LSTM LookUp'!$B$5:$D$8, 3, FALSE)</f>
        <v>-75</v>
      </c>
      <c r="V2848" s="21">
        <f t="shared" si="813"/>
        <v>2.6066132455724844</v>
      </c>
      <c r="W2848" s="21">
        <f t="shared" si="804"/>
        <v>266.79965331139317</v>
      </c>
      <c r="X2848" s="21">
        <f t="shared" si="805"/>
        <v>53.082253731780959</v>
      </c>
      <c r="Y2848" s="21">
        <f t="shared" si="806"/>
        <v>97.082253731780952</v>
      </c>
      <c r="Z2848" s="21">
        <f t="shared" si="814"/>
        <v>30.77337883062399</v>
      </c>
      <c r="AA2848" s="21">
        <f t="shared" si="807"/>
        <v>0</v>
      </c>
      <c r="AB2848" s="21">
        <f t="shared" si="808"/>
        <v>30.77337883062399</v>
      </c>
      <c r="AC2848" s="21">
        <f t="shared" si="809"/>
        <v>59</v>
      </c>
      <c r="AD2848" s="21">
        <f t="shared" si="815"/>
        <v>30.77337883062399</v>
      </c>
      <c r="AE2848" s="21" t="str">
        <f t="shared" si="810"/>
        <v>4/28/19:00</v>
      </c>
    </row>
    <row r="2849" spans="2:31">
      <c r="B2849" s="37">
        <v>4</v>
      </c>
      <c r="C2849" s="38">
        <v>28</v>
      </c>
      <c r="D2849" s="39">
        <v>20</v>
      </c>
      <c r="E2849" s="17">
        <v>12.2</v>
      </c>
      <c r="F2849" s="17">
        <v>14</v>
      </c>
      <c r="G2849" s="17">
        <v>72</v>
      </c>
      <c r="H2849" s="37">
        <f t="shared" si="798"/>
        <v>53.96</v>
      </c>
      <c r="I2849" s="37">
        <f>IF(H2849&lt;'Roof Calculator'!$G$8, 1, 0)</f>
        <v>1</v>
      </c>
      <c r="J2849" s="37">
        <f>IF(H2849&gt;='Roof Calculator'!$G$8, 1, 0)</f>
        <v>0</v>
      </c>
      <c r="K2849" s="37">
        <f t="shared" si="799"/>
        <v>53.96</v>
      </c>
      <c r="L2849" s="37">
        <f t="shared" si="800"/>
        <v>0</v>
      </c>
      <c r="M2849" s="37">
        <v>0</v>
      </c>
      <c r="N2849" s="37">
        <f t="shared" si="801"/>
        <v>14</v>
      </c>
      <c r="O2849" s="37">
        <v>0</v>
      </c>
      <c r="P2849" s="37">
        <v>0</v>
      </c>
      <c r="Q2849" s="21">
        <f t="shared" si="802"/>
        <v>39.790999999999997</v>
      </c>
      <c r="R2849" s="21">
        <f t="shared" si="811"/>
        <v>118.79166666667143</v>
      </c>
      <c r="S2849" s="21">
        <f t="shared" si="812"/>
        <v>13.946066288056974</v>
      </c>
      <c r="T2849" s="21">
        <f t="shared" si="803"/>
        <v>86.147999999999996</v>
      </c>
      <c r="U2849" s="37">
        <f>VLOOKUP(Time_Zone, 'LSTM LookUp'!$B$5:$D$8, 3, FALSE)</f>
        <v>-75</v>
      </c>
      <c r="V2849" s="21">
        <f t="shared" si="813"/>
        <v>2.6128084119736972</v>
      </c>
      <c r="W2849" s="21">
        <f t="shared" si="804"/>
        <v>281.80120210299339</v>
      </c>
      <c r="X2849" s="21">
        <f t="shared" si="805"/>
        <v>22.086562052575999</v>
      </c>
      <c r="Y2849" s="21">
        <f t="shared" si="806"/>
        <v>36.086562052575999</v>
      </c>
      <c r="Z2849" s="21">
        <f t="shared" si="814"/>
        <v>11.438809896264335</v>
      </c>
      <c r="AA2849" s="21">
        <f t="shared" si="807"/>
        <v>11.438809896264335</v>
      </c>
      <c r="AB2849" s="21">
        <f t="shared" si="808"/>
        <v>0</v>
      </c>
      <c r="AC2849" s="21">
        <f t="shared" si="809"/>
        <v>0</v>
      </c>
      <c r="AD2849" s="21">
        <f t="shared" si="815"/>
        <v>0</v>
      </c>
      <c r="AE2849" s="21" t="str">
        <f t="shared" si="810"/>
        <v>4/28/20:00</v>
      </c>
    </row>
    <row r="2850" spans="2:31">
      <c r="B2850" s="37">
        <v>4</v>
      </c>
      <c r="C2850" s="38">
        <v>28</v>
      </c>
      <c r="D2850" s="39">
        <v>21</v>
      </c>
      <c r="E2850" s="17">
        <v>10.6</v>
      </c>
      <c r="F2850" s="17">
        <v>0</v>
      </c>
      <c r="G2850" s="17">
        <v>0</v>
      </c>
      <c r="H2850" s="37">
        <f t="shared" si="798"/>
        <v>51.08</v>
      </c>
      <c r="I2850" s="37">
        <f>IF(H2850&lt;'Roof Calculator'!$G$8, 1, 0)</f>
        <v>1</v>
      </c>
      <c r="J2850" s="37">
        <f>IF(H2850&gt;='Roof Calculator'!$G$8, 1, 0)</f>
        <v>0</v>
      </c>
      <c r="K2850" s="37">
        <f t="shared" si="799"/>
        <v>51.08</v>
      </c>
      <c r="L2850" s="37">
        <f t="shared" si="800"/>
        <v>0</v>
      </c>
      <c r="M2850" s="37">
        <v>0</v>
      </c>
      <c r="N2850" s="37">
        <f t="shared" si="801"/>
        <v>0</v>
      </c>
      <c r="O2850" s="37">
        <v>0</v>
      </c>
      <c r="P2850" s="37">
        <v>0</v>
      </c>
      <c r="Q2850" s="21">
        <f t="shared" si="802"/>
        <v>39.790999999999997</v>
      </c>
      <c r="R2850" s="21">
        <f t="shared" si="811"/>
        <v>118.8333333333381</v>
      </c>
      <c r="S2850" s="21">
        <f t="shared" si="812"/>
        <v>13.959471988859926</v>
      </c>
      <c r="T2850" s="21">
        <f t="shared" si="803"/>
        <v>86.147999999999996</v>
      </c>
      <c r="U2850" s="37">
        <f>VLOOKUP(Time_Zone, 'LSTM LookUp'!$B$5:$D$8, 3, FALSE)</f>
        <v>-75</v>
      </c>
      <c r="V2850" s="21">
        <f t="shared" si="813"/>
        <v>2.6189875516571433</v>
      </c>
      <c r="W2850" s="21">
        <f t="shared" si="804"/>
        <v>296.80274688791428</v>
      </c>
      <c r="X2850" s="21">
        <f t="shared" si="805"/>
        <v>0</v>
      </c>
      <c r="Y2850" s="21">
        <f t="shared" si="806"/>
        <v>0</v>
      </c>
      <c r="Z2850" s="21">
        <f t="shared" si="814"/>
        <v>0</v>
      </c>
      <c r="AA2850" s="21">
        <f t="shared" si="807"/>
        <v>0</v>
      </c>
      <c r="AB2850" s="21">
        <f t="shared" si="808"/>
        <v>0</v>
      </c>
      <c r="AC2850" s="21">
        <f t="shared" si="809"/>
        <v>0</v>
      </c>
      <c r="AD2850" s="21">
        <f t="shared" si="815"/>
        <v>0</v>
      </c>
      <c r="AE2850" s="21" t="str">
        <f t="shared" si="810"/>
        <v>4/28/21:00</v>
      </c>
    </row>
    <row r="2851" spans="2:31">
      <c r="B2851" s="37">
        <v>4</v>
      </c>
      <c r="C2851" s="38">
        <v>28</v>
      </c>
      <c r="D2851" s="39">
        <v>22</v>
      </c>
      <c r="E2851" s="17">
        <v>9.4</v>
      </c>
      <c r="F2851" s="17">
        <v>0</v>
      </c>
      <c r="G2851" s="17">
        <v>0</v>
      </c>
      <c r="H2851" s="37">
        <f t="shared" si="798"/>
        <v>48.92</v>
      </c>
      <c r="I2851" s="37">
        <f>IF(H2851&lt;'Roof Calculator'!$G$8, 1, 0)</f>
        <v>1</v>
      </c>
      <c r="J2851" s="37">
        <f>IF(H2851&gt;='Roof Calculator'!$G$8, 1, 0)</f>
        <v>0</v>
      </c>
      <c r="K2851" s="37">
        <f t="shared" si="799"/>
        <v>48.92</v>
      </c>
      <c r="L2851" s="37">
        <f t="shared" si="800"/>
        <v>0</v>
      </c>
      <c r="M2851" s="37">
        <v>0</v>
      </c>
      <c r="N2851" s="37">
        <f t="shared" si="801"/>
        <v>0</v>
      </c>
      <c r="O2851" s="37">
        <v>0</v>
      </c>
      <c r="P2851" s="37">
        <v>0</v>
      </c>
      <c r="Q2851" s="21">
        <f t="shared" si="802"/>
        <v>39.790999999999997</v>
      </c>
      <c r="R2851" s="21">
        <f t="shared" si="811"/>
        <v>118.87500000000477</v>
      </c>
      <c r="S2851" s="21">
        <f t="shared" si="812"/>
        <v>13.972871141818562</v>
      </c>
      <c r="T2851" s="21">
        <f t="shared" si="803"/>
        <v>86.147999999999996</v>
      </c>
      <c r="U2851" s="37">
        <f>VLOOKUP(Time_Zone, 'LSTM LookUp'!$B$5:$D$8, 3, FALSE)</f>
        <v>-75</v>
      </c>
      <c r="V2851" s="21">
        <f t="shared" si="813"/>
        <v>2.6251506556368893</v>
      </c>
      <c r="W2851" s="21">
        <f t="shared" si="804"/>
        <v>311.80428766390918</v>
      </c>
      <c r="X2851" s="21">
        <f t="shared" si="805"/>
        <v>0</v>
      </c>
      <c r="Y2851" s="21">
        <f t="shared" si="806"/>
        <v>0</v>
      </c>
      <c r="Z2851" s="21">
        <f t="shared" si="814"/>
        <v>0</v>
      </c>
      <c r="AA2851" s="21">
        <f t="shared" si="807"/>
        <v>0</v>
      </c>
      <c r="AB2851" s="21">
        <f t="shared" si="808"/>
        <v>0</v>
      </c>
      <c r="AC2851" s="21">
        <f t="shared" si="809"/>
        <v>0</v>
      </c>
      <c r="AD2851" s="21">
        <f t="shared" si="815"/>
        <v>0</v>
      </c>
      <c r="AE2851" s="21" t="str">
        <f t="shared" si="810"/>
        <v>4/28/22:00</v>
      </c>
    </row>
    <row r="2852" spans="2:31">
      <c r="B2852" s="37">
        <v>4</v>
      </c>
      <c r="C2852" s="38">
        <v>28</v>
      </c>
      <c r="D2852" s="39">
        <v>23</v>
      </c>
      <c r="E2852" s="17">
        <v>7.8</v>
      </c>
      <c r="F2852" s="17">
        <v>0</v>
      </c>
      <c r="G2852" s="17">
        <v>0</v>
      </c>
      <c r="H2852" s="37">
        <f t="shared" si="798"/>
        <v>46.04</v>
      </c>
      <c r="I2852" s="37">
        <f>IF(H2852&lt;'Roof Calculator'!$G$8, 1, 0)</f>
        <v>1</v>
      </c>
      <c r="J2852" s="37">
        <f>IF(H2852&gt;='Roof Calculator'!$G$8, 1, 0)</f>
        <v>0</v>
      </c>
      <c r="K2852" s="37">
        <f t="shared" si="799"/>
        <v>46.04</v>
      </c>
      <c r="L2852" s="37">
        <f t="shared" si="800"/>
        <v>0</v>
      </c>
      <c r="M2852" s="37">
        <v>0</v>
      </c>
      <c r="N2852" s="37">
        <f t="shared" si="801"/>
        <v>0</v>
      </c>
      <c r="O2852" s="37">
        <v>0</v>
      </c>
      <c r="P2852" s="37">
        <v>0</v>
      </c>
      <c r="Q2852" s="21">
        <f t="shared" si="802"/>
        <v>39.790999999999997</v>
      </c>
      <c r="R2852" s="21">
        <f t="shared" si="811"/>
        <v>118.91666666667145</v>
      </c>
      <c r="S2852" s="21">
        <f t="shared" si="812"/>
        <v>13.986263739629237</v>
      </c>
      <c r="T2852" s="21">
        <f t="shared" si="803"/>
        <v>86.147999999999996</v>
      </c>
      <c r="U2852" s="37">
        <f>VLOOKUP(Time_Zone, 'LSTM LookUp'!$B$5:$D$8, 3, FALSE)</f>
        <v>-75</v>
      </c>
      <c r="V2852" s="21">
        <f t="shared" si="813"/>
        <v>2.6312977149654699</v>
      </c>
      <c r="W2852" s="21">
        <f t="shared" si="804"/>
        <v>326.80582442874135</v>
      </c>
      <c r="X2852" s="21">
        <f t="shared" si="805"/>
        <v>0</v>
      </c>
      <c r="Y2852" s="21">
        <f t="shared" si="806"/>
        <v>0</v>
      </c>
      <c r="Z2852" s="21">
        <f t="shared" si="814"/>
        <v>0</v>
      </c>
      <c r="AA2852" s="21">
        <f t="shared" si="807"/>
        <v>0</v>
      </c>
      <c r="AB2852" s="21">
        <f t="shared" si="808"/>
        <v>0</v>
      </c>
      <c r="AC2852" s="21">
        <f t="shared" si="809"/>
        <v>0</v>
      </c>
      <c r="AD2852" s="21">
        <f t="shared" si="815"/>
        <v>0</v>
      </c>
      <c r="AE2852" s="21" t="str">
        <f t="shared" si="810"/>
        <v>4/28/23:00</v>
      </c>
    </row>
    <row r="2853" spans="2:31">
      <c r="B2853" s="37">
        <v>4</v>
      </c>
      <c r="C2853" s="38">
        <v>28</v>
      </c>
      <c r="D2853" s="39">
        <v>24</v>
      </c>
      <c r="E2853" s="17">
        <v>8.3000000000000007</v>
      </c>
      <c r="F2853" s="17">
        <v>0</v>
      </c>
      <c r="G2853" s="17">
        <v>0</v>
      </c>
      <c r="H2853" s="37">
        <f t="shared" si="798"/>
        <v>46.94</v>
      </c>
      <c r="I2853" s="37">
        <f>IF(H2853&lt;'Roof Calculator'!$G$8, 1, 0)</f>
        <v>1</v>
      </c>
      <c r="J2853" s="37">
        <f>IF(H2853&gt;='Roof Calculator'!$G$8, 1, 0)</f>
        <v>0</v>
      </c>
      <c r="K2853" s="37">
        <f t="shared" si="799"/>
        <v>46.94</v>
      </c>
      <c r="L2853" s="37">
        <f t="shared" si="800"/>
        <v>0</v>
      </c>
      <c r="M2853" s="37">
        <v>0</v>
      </c>
      <c r="N2853" s="37">
        <f t="shared" si="801"/>
        <v>0</v>
      </c>
      <c r="O2853" s="37">
        <v>0</v>
      </c>
      <c r="P2853" s="37">
        <v>0</v>
      </c>
      <c r="Q2853" s="21">
        <f t="shared" si="802"/>
        <v>39.790999999999997</v>
      </c>
      <c r="R2853" s="21">
        <f t="shared" si="811"/>
        <v>118.95833333333812</v>
      </c>
      <c r="S2853" s="21">
        <f t="shared" si="812"/>
        <v>13.999649774988734</v>
      </c>
      <c r="T2853" s="21">
        <f t="shared" si="803"/>
        <v>86.147999999999996</v>
      </c>
      <c r="U2853" s="37">
        <f>VLOOKUP(Time_Zone, 'LSTM LookUp'!$B$5:$D$8, 3, FALSE)</f>
        <v>-75</v>
      </c>
      <c r="V2853" s="21">
        <f t="shared" si="813"/>
        <v>2.6374287207339151</v>
      </c>
      <c r="W2853" s="21">
        <f t="shared" si="804"/>
        <v>341.80735718018349</v>
      </c>
      <c r="X2853" s="21">
        <f t="shared" si="805"/>
        <v>0</v>
      </c>
      <c r="Y2853" s="21">
        <f t="shared" si="806"/>
        <v>0</v>
      </c>
      <c r="Z2853" s="21">
        <f t="shared" si="814"/>
        <v>0</v>
      </c>
      <c r="AA2853" s="21">
        <f t="shared" si="807"/>
        <v>0</v>
      </c>
      <c r="AB2853" s="21">
        <f t="shared" si="808"/>
        <v>0</v>
      </c>
      <c r="AC2853" s="21">
        <f t="shared" si="809"/>
        <v>0</v>
      </c>
      <c r="AD2853" s="21">
        <f t="shared" si="815"/>
        <v>0</v>
      </c>
      <c r="AE2853" s="21" t="str">
        <f t="shared" si="810"/>
        <v>4/28/24:00</v>
      </c>
    </row>
    <row r="2854" spans="2:31">
      <c r="B2854" s="37">
        <v>4</v>
      </c>
      <c r="C2854" s="38">
        <v>29</v>
      </c>
      <c r="D2854" s="39">
        <v>1</v>
      </c>
      <c r="E2854" s="17">
        <v>8.3000000000000007</v>
      </c>
      <c r="F2854" s="17">
        <v>0</v>
      </c>
      <c r="G2854" s="17">
        <v>0</v>
      </c>
      <c r="H2854" s="37">
        <f t="shared" si="798"/>
        <v>46.94</v>
      </c>
      <c r="I2854" s="37">
        <f>IF(H2854&lt;'Roof Calculator'!$G$8, 1, 0)</f>
        <v>1</v>
      </c>
      <c r="J2854" s="37">
        <f>IF(H2854&gt;='Roof Calculator'!$G$8, 1, 0)</f>
        <v>0</v>
      </c>
      <c r="K2854" s="37">
        <f t="shared" si="799"/>
        <v>46.94</v>
      </c>
      <c r="L2854" s="37">
        <f t="shared" si="800"/>
        <v>0</v>
      </c>
      <c r="M2854" s="37">
        <v>0</v>
      </c>
      <c r="N2854" s="37">
        <f t="shared" si="801"/>
        <v>0</v>
      </c>
      <c r="O2854" s="37">
        <v>0</v>
      </c>
      <c r="P2854" s="37">
        <v>0</v>
      </c>
      <c r="Q2854" s="21">
        <f t="shared" si="802"/>
        <v>39.790999999999997</v>
      </c>
      <c r="R2854" s="21">
        <f t="shared" si="811"/>
        <v>119.00000000000479</v>
      </c>
      <c r="S2854" s="21">
        <f t="shared" si="812"/>
        <v>14.013029240594292</v>
      </c>
      <c r="T2854" s="21">
        <f t="shared" si="803"/>
        <v>86.147999999999996</v>
      </c>
      <c r="U2854" s="37">
        <f>VLOOKUP(Time_Zone, 'LSTM LookUp'!$B$5:$D$8, 3, FALSE)</f>
        <v>-75</v>
      </c>
      <c r="V2854" s="21">
        <f t="shared" si="813"/>
        <v>2.6435436640717596</v>
      </c>
      <c r="W2854" s="21">
        <f t="shared" si="804"/>
        <v>-3.1911140839820629</v>
      </c>
      <c r="X2854" s="21">
        <f t="shared" si="805"/>
        <v>0</v>
      </c>
      <c r="Y2854" s="21">
        <f t="shared" si="806"/>
        <v>0</v>
      </c>
      <c r="Z2854" s="21">
        <f t="shared" si="814"/>
        <v>0</v>
      </c>
      <c r="AA2854" s="21">
        <f t="shared" si="807"/>
        <v>0</v>
      </c>
      <c r="AB2854" s="21">
        <f t="shared" si="808"/>
        <v>0</v>
      </c>
      <c r="AC2854" s="21">
        <f t="shared" si="809"/>
        <v>0</v>
      </c>
      <c r="AD2854" s="21">
        <f t="shared" si="815"/>
        <v>0</v>
      </c>
      <c r="AE2854" s="21" t="str">
        <f t="shared" si="810"/>
        <v>4/29/1:00</v>
      </c>
    </row>
    <row r="2855" spans="2:31">
      <c r="B2855" s="37">
        <v>4</v>
      </c>
      <c r="C2855" s="38">
        <v>29</v>
      </c>
      <c r="D2855" s="39">
        <v>2</v>
      </c>
      <c r="E2855" s="17">
        <v>8.9</v>
      </c>
      <c r="F2855" s="17">
        <v>0</v>
      </c>
      <c r="G2855" s="17">
        <v>0</v>
      </c>
      <c r="H2855" s="37">
        <f t="shared" si="798"/>
        <v>48.02</v>
      </c>
      <c r="I2855" s="37">
        <f>IF(H2855&lt;'Roof Calculator'!$G$8, 1, 0)</f>
        <v>1</v>
      </c>
      <c r="J2855" s="37">
        <f>IF(H2855&gt;='Roof Calculator'!$G$8, 1, 0)</f>
        <v>0</v>
      </c>
      <c r="K2855" s="37">
        <f t="shared" si="799"/>
        <v>48.02</v>
      </c>
      <c r="L2855" s="37">
        <f t="shared" si="800"/>
        <v>0</v>
      </c>
      <c r="M2855" s="37">
        <v>0</v>
      </c>
      <c r="N2855" s="37">
        <f t="shared" si="801"/>
        <v>0</v>
      </c>
      <c r="O2855" s="37">
        <v>0</v>
      </c>
      <c r="P2855" s="37">
        <v>0</v>
      </c>
      <c r="Q2855" s="21">
        <f t="shared" si="802"/>
        <v>39.790999999999997</v>
      </c>
      <c r="R2855" s="21">
        <f t="shared" si="811"/>
        <v>119.04166666667146</v>
      </c>
      <c r="S2855" s="21">
        <f t="shared" si="812"/>
        <v>14.026402129143605</v>
      </c>
      <c r="T2855" s="21">
        <f t="shared" si="803"/>
        <v>86.147999999999996</v>
      </c>
      <c r="U2855" s="37">
        <f>VLOOKUP(Time_Zone, 'LSTM LookUp'!$B$5:$D$8, 3, FALSE)</f>
        <v>-75</v>
      </c>
      <c r="V2855" s="21">
        <f t="shared" si="813"/>
        <v>2.6496425361470695</v>
      </c>
      <c r="W2855" s="21">
        <f t="shared" si="804"/>
        <v>11.810410634036765</v>
      </c>
      <c r="X2855" s="21">
        <f t="shared" si="805"/>
        <v>0</v>
      </c>
      <c r="Y2855" s="21">
        <f t="shared" si="806"/>
        <v>0</v>
      </c>
      <c r="Z2855" s="21">
        <f t="shared" si="814"/>
        <v>0</v>
      </c>
      <c r="AA2855" s="21">
        <f t="shared" si="807"/>
        <v>0</v>
      </c>
      <c r="AB2855" s="21">
        <f t="shared" si="808"/>
        <v>0</v>
      </c>
      <c r="AC2855" s="21">
        <f t="shared" si="809"/>
        <v>0</v>
      </c>
      <c r="AD2855" s="21">
        <f t="shared" si="815"/>
        <v>0</v>
      </c>
      <c r="AE2855" s="21" t="str">
        <f t="shared" si="810"/>
        <v>4/29/2:00</v>
      </c>
    </row>
    <row r="2856" spans="2:31">
      <c r="B2856" s="37">
        <v>4</v>
      </c>
      <c r="C2856" s="38">
        <v>29</v>
      </c>
      <c r="D2856" s="39">
        <v>3</v>
      </c>
      <c r="E2856" s="17">
        <v>9.4</v>
      </c>
      <c r="F2856" s="17">
        <v>0</v>
      </c>
      <c r="G2856" s="17">
        <v>0</v>
      </c>
      <c r="H2856" s="37">
        <f t="shared" si="798"/>
        <v>48.92</v>
      </c>
      <c r="I2856" s="37">
        <f>IF(H2856&lt;'Roof Calculator'!$G$8, 1, 0)</f>
        <v>1</v>
      </c>
      <c r="J2856" s="37">
        <f>IF(H2856&gt;='Roof Calculator'!$G$8, 1, 0)</f>
        <v>0</v>
      </c>
      <c r="K2856" s="37">
        <f t="shared" si="799"/>
        <v>48.92</v>
      </c>
      <c r="L2856" s="37">
        <f t="shared" si="800"/>
        <v>0</v>
      </c>
      <c r="M2856" s="37">
        <v>0</v>
      </c>
      <c r="N2856" s="37">
        <f t="shared" si="801"/>
        <v>0</v>
      </c>
      <c r="O2856" s="37">
        <v>0</v>
      </c>
      <c r="P2856" s="37">
        <v>0</v>
      </c>
      <c r="Q2856" s="21">
        <f t="shared" si="802"/>
        <v>39.790999999999997</v>
      </c>
      <c r="R2856" s="21">
        <f t="shared" si="811"/>
        <v>119.08333333333813</v>
      </c>
      <c r="S2856" s="21">
        <f t="shared" si="812"/>
        <v>14.039768433334809</v>
      </c>
      <c r="T2856" s="21">
        <f t="shared" si="803"/>
        <v>86.147999999999996</v>
      </c>
      <c r="U2856" s="37">
        <f>VLOOKUP(Time_Zone, 'LSTM LookUp'!$B$5:$D$8, 3, FALSE)</f>
        <v>-75</v>
      </c>
      <c r="V2856" s="21">
        <f t="shared" si="813"/>
        <v>2.6557253281664464</v>
      </c>
      <c r="W2856" s="21">
        <f t="shared" si="804"/>
        <v>26.811931332041617</v>
      </c>
      <c r="X2856" s="21">
        <f t="shared" si="805"/>
        <v>0</v>
      </c>
      <c r="Y2856" s="21">
        <f t="shared" si="806"/>
        <v>0</v>
      </c>
      <c r="Z2856" s="21">
        <f t="shared" si="814"/>
        <v>0</v>
      </c>
      <c r="AA2856" s="21">
        <f t="shared" si="807"/>
        <v>0</v>
      </c>
      <c r="AB2856" s="21">
        <f t="shared" si="808"/>
        <v>0</v>
      </c>
      <c r="AC2856" s="21">
        <f t="shared" si="809"/>
        <v>0</v>
      </c>
      <c r="AD2856" s="21">
        <f t="shared" si="815"/>
        <v>0</v>
      </c>
      <c r="AE2856" s="21" t="str">
        <f t="shared" si="810"/>
        <v>4/29/3:00</v>
      </c>
    </row>
    <row r="2857" spans="2:31">
      <c r="B2857" s="37">
        <v>4</v>
      </c>
      <c r="C2857" s="38">
        <v>29</v>
      </c>
      <c r="D2857" s="39">
        <v>4</v>
      </c>
      <c r="E2857" s="17">
        <v>9.4</v>
      </c>
      <c r="F2857" s="17">
        <v>0</v>
      </c>
      <c r="G2857" s="17">
        <v>0</v>
      </c>
      <c r="H2857" s="37">
        <f t="shared" si="798"/>
        <v>48.92</v>
      </c>
      <c r="I2857" s="37">
        <f>IF(H2857&lt;'Roof Calculator'!$G$8, 1, 0)</f>
        <v>1</v>
      </c>
      <c r="J2857" s="37">
        <f>IF(H2857&gt;='Roof Calculator'!$G$8, 1, 0)</f>
        <v>0</v>
      </c>
      <c r="K2857" s="37">
        <f t="shared" si="799"/>
        <v>48.92</v>
      </c>
      <c r="L2857" s="37">
        <f t="shared" si="800"/>
        <v>0</v>
      </c>
      <c r="M2857" s="37">
        <v>0</v>
      </c>
      <c r="N2857" s="37">
        <f t="shared" si="801"/>
        <v>0</v>
      </c>
      <c r="O2857" s="37">
        <v>0</v>
      </c>
      <c r="P2857" s="37">
        <v>0</v>
      </c>
      <c r="Q2857" s="21">
        <f t="shared" si="802"/>
        <v>39.790999999999997</v>
      </c>
      <c r="R2857" s="21">
        <f t="shared" si="811"/>
        <v>119.1250000000048</v>
      </c>
      <c r="S2857" s="21">
        <f t="shared" si="812"/>
        <v>14.053128145866504</v>
      </c>
      <c r="T2857" s="21">
        <f t="shared" si="803"/>
        <v>86.147999999999996</v>
      </c>
      <c r="U2857" s="37">
        <f>VLOOKUP(Time_Zone, 'LSTM LookUp'!$B$5:$D$8, 3, FALSE)</f>
        <v>-75</v>
      </c>
      <c r="V2857" s="21">
        <f t="shared" si="813"/>
        <v>2.6617920313750565</v>
      </c>
      <c r="W2857" s="21">
        <f t="shared" si="804"/>
        <v>41.813448007843768</v>
      </c>
      <c r="X2857" s="21">
        <f t="shared" si="805"/>
        <v>0</v>
      </c>
      <c r="Y2857" s="21">
        <f t="shared" si="806"/>
        <v>0</v>
      </c>
      <c r="Z2857" s="21">
        <f t="shared" si="814"/>
        <v>0</v>
      </c>
      <c r="AA2857" s="21">
        <f t="shared" si="807"/>
        <v>0</v>
      </c>
      <c r="AB2857" s="21">
        <f t="shared" si="808"/>
        <v>0</v>
      </c>
      <c r="AC2857" s="21">
        <f t="shared" si="809"/>
        <v>0</v>
      </c>
      <c r="AD2857" s="21">
        <f t="shared" si="815"/>
        <v>0</v>
      </c>
      <c r="AE2857" s="21" t="str">
        <f t="shared" si="810"/>
        <v>4/29/4:00</v>
      </c>
    </row>
    <row r="2858" spans="2:31">
      <c r="B2858" s="37">
        <v>4</v>
      </c>
      <c r="C2858" s="38">
        <v>29</v>
      </c>
      <c r="D2858" s="39">
        <v>5</v>
      </c>
      <c r="E2858" s="17">
        <v>10.6</v>
      </c>
      <c r="F2858" s="17">
        <v>0</v>
      </c>
      <c r="G2858" s="17">
        <v>0</v>
      </c>
      <c r="H2858" s="37">
        <f t="shared" si="798"/>
        <v>51.08</v>
      </c>
      <c r="I2858" s="37">
        <f>IF(H2858&lt;'Roof Calculator'!$G$8, 1, 0)</f>
        <v>1</v>
      </c>
      <c r="J2858" s="37">
        <f>IF(H2858&gt;='Roof Calculator'!$G$8, 1, 0)</f>
        <v>0</v>
      </c>
      <c r="K2858" s="37">
        <f t="shared" si="799"/>
        <v>51.08</v>
      </c>
      <c r="L2858" s="37">
        <f t="shared" si="800"/>
        <v>0</v>
      </c>
      <c r="M2858" s="37">
        <v>0</v>
      </c>
      <c r="N2858" s="37">
        <f t="shared" si="801"/>
        <v>0</v>
      </c>
      <c r="O2858" s="37">
        <v>0</v>
      </c>
      <c r="P2858" s="37">
        <v>0</v>
      </c>
      <c r="Q2858" s="21">
        <f t="shared" si="802"/>
        <v>39.790999999999997</v>
      </c>
      <c r="R2858" s="21">
        <f t="shared" si="811"/>
        <v>119.16666666667147</v>
      </c>
      <c r="S2858" s="21">
        <f t="shared" si="812"/>
        <v>14.06648125943776</v>
      </c>
      <c r="T2858" s="21">
        <f t="shared" si="803"/>
        <v>86.147999999999996</v>
      </c>
      <c r="U2858" s="37">
        <f>VLOOKUP(Time_Zone, 'LSTM LookUp'!$B$5:$D$8, 3, FALSE)</f>
        <v>-75</v>
      </c>
      <c r="V2858" s="21">
        <f t="shared" si="813"/>
        <v>2.6678426370566322</v>
      </c>
      <c r="W2858" s="21">
        <f t="shared" si="804"/>
        <v>56.814960659264159</v>
      </c>
      <c r="X2858" s="21">
        <f t="shared" si="805"/>
        <v>0</v>
      </c>
      <c r="Y2858" s="21">
        <f t="shared" si="806"/>
        <v>0</v>
      </c>
      <c r="Z2858" s="21">
        <f t="shared" si="814"/>
        <v>0</v>
      </c>
      <c r="AA2858" s="21">
        <f t="shared" si="807"/>
        <v>0</v>
      </c>
      <c r="AB2858" s="21">
        <f t="shared" si="808"/>
        <v>0</v>
      </c>
      <c r="AC2858" s="21">
        <f t="shared" si="809"/>
        <v>0</v>
      </c>
      <c r="AD2858" s="21">
        <f t="shared" si="815"/>
        <v>0</v>
      </c>
      <c r="AE2858" s="21" t="str">
        <f t="shared" si="810"/>
        <v>4/29/5:00</v>
      </c>
    </row>
    <row r="2859" spans="2:31">
      <c r="B2859" s="37">
        <v>4</v>
      </c>
      <c r="C2859" s="38">
        <v>29</v>
      </c>
      <c r="D2859" s="39">
        <v>6</v>
      </c>
      <c r="E2859" s="17">
        <v>11.1</v>
      </c>
      <c r="F2859" s="17">
        <v>2</v>
      </c>
      <c r="G2859" s="17">
        <v>6</v>
      </c>
      <c r="H2859" s="37">
        <f t="shared" si="798"/>
        <v>51.98</v>
      </c>
      <c r="I2859" s="37">
        <f>IF(H2859&lt;'Roof Calculator'!$G$8, 1, 0)</f>
        <v>1</v>
      </c>
      <c r="J2859" s="37">
        <f>IF(H2859&gt;='Roof Calculator'!$G$8, 1, 0)</f>
        <v>0</v>
      </c>
      <c r="K2859" s="37">
        <f t="shared" si="799"/>
        <v>51.98</v>
      </c>
      <c r="L2859" s="37">
        <f t="shared" si="800"/>
        <v>0</v>
      </c>
      <c r="M2859" s="37">
        <v>0</v>
      </c>
      <c r="N2859" s="37">
        <f t="shared" si="801"/>
        <v>2</v>
      </c>
      <c r="O2859" s="37">
        <v>0</v>
      </c>
      <c r="P2859" s="37">
        <v>0</v>
      </c>
      <c r="Q2859" s="21">
        <f t="shared" si="802"/>
        <v>39.790999999999997</v>
      </c>
      <c r="R2859" s="21">
        <f t="shared" si="811"/>
        <v>119.20833333333815</v>
      </c>
      <c r="S2859" s="21">
        <f t="shared" si="812"/>
        <v>14.079827766748105</v>
      </c>
      <c r="T2859" s="21">
        <f t="shared" si="803"/>
        <v>86.147999999999996</v>
      </c>
      <c r="U2859" s="37">
        <f>VLOOKUP(Time_Zone, 'LSTM LookUp'!$B$5:$D$8, 3, FALSE)</f>
        <v>-75</v>
      </c>
      <c r="V2859" s="21">
        <f t="shared" si="813"/>
        <v>2.6738771365334975</v>
      </c>
      <c r="W2859" s="21">
        <f t="shared" si="804"/>
        <v>71.816469284133404</v>
      </c>
      <c r="X2859" s="21">
        <f t="shared" si="805"/>
        <v>2.3296325759641161</v>
      </c>
      <c r="Y2859" s="21">
        <f t="shared" si="806"/>
        <v>4.3296325759641157</v>
      </c>
      <c r="Z2859" s="21">
        <f t="shared" si="814"/>
        <v>1.3724179068366371</v>
      </c>
      <c r="AA2859" s="21">
        <f t="shared" si="807"/>
        <v>1.3724179068366371</v>
      </c>
      <c r="AB2859" s="21">
        <f t="shared" si="808"/>
        <v>0</v>
      </c>
      <c r="AC2859" s="21">
        <f t="shared" si="809"/>
        <v>0</v>
      </c>
      <c r="AD2859" s="21">
        <f t="shared" si="815"/>
        <v>0</v>
      </c>
      <c r="AE2859" s="21" t="str">
        <f t="shared" si="810"/>
        <v>4/29/6:00</v>
      </c>
    </row>
    <row r="2860" spans="2:31">
      <c r="B2860" s="37">
        <v>4</v>
      </c>
      <c r="C2860" s="38">
        <v>29</v>
      </c>
      <c r="D2860" s="39">
        <v>7</v>
      </c>
      <c r="E2860" s="17">
        <v>12.8</v>
      </c>
      <c r="F2860" s="17">
        <v>36</v>
      </c>
      <c r="G2860" s="17">
        <v>261</v>
      </c>
      <c r="H2860" s="37">
        <f t="shared" si="798"/>
        <v>55.04</v>
      </c>
      <c r="I2860" s="37">
        <f>IF(H2860&lt;'Roof Calculator'!$G$8, 1, 0)</f>
        <v>0</v>
      </c>
      <c r="J2860" s="37">
        <f>IF(H2860&gt;='Roof Calculator'!$G$8, 1, 0)</f>
        <v>1</v>
      </c>
      <c r="K2860" s="37">
        <f t="shared" si="799"/>
        <v>0</v>
      </c>
      <c r="L2860" s="37">
        <f t="shared" si="800"/>
        <v>55.04</v>
      </c>
      <c r="M2860" s="37">
        <v>0</v>
      </c>
      <c r="N2860" s="37">
        <f t="shared" si="801"/>
        <v>36</v>
      </c>
      <c r="O2860" s="37">
        <v>0</v>
      </c>
      <c r="P2860" s="37">
        <v>0</v>
      </c>
      <c r="Q2860" s="21">
        <f t="shared" si="802"/>
        <v>39.790999999999997</v>
      </c>
      <c r="R2860" s="21">
        <f t="shared" si="811"/>
        <v>119.25000000000482</v>
      </c>
      <c r="S2860" s="21">
        <f t="shared" si="812"/>
        <v>14.093167660497553</v>
      </c>
      <c r="T2860" s="21">
        <f t="shared" si="803"/>
        <v>86.147999999999996</v>
      </c>
      <c r="U2860" s="37">
        <f>VLOOKUP(Time_Zone, 'LSTM LookUp'!$B$5:$D$8, 3, FALSE)</f>
        <v>-75</v>
      </c>
      <c r="V2860" s="21">
        <f t="shared" si="813"/>
        <v>2.6798955211665878</v>
      </c>
      <c r="W2860" s="21">
        <f t="shared" si="804"/>
        <v>86.817973880291675</v>
      </c>
      <c r="X2860" s="21">
        <f t="shared" si="805"/>
        <v>51.470459322306276</v>
      </c>
      <c r="Y2860" s="21">
        <f t="shared" si="806"/>
        <v>87.470459322306283</v>
      </c>
      <c r="Z2860" s="21">
        <f t="shared" si="814"/>
        <v>27.72660787882841</v>
      </c>
      <c r="AA2860" s="21">
        <f t="shared" si="807"/>
        <v>0</v>
      </c>
      <c r="AB2860" s="21">
        <f t="shared" si="808"/>
        <v>27.72660787882841</v>
      </c>
      <c r="AC2860" s="21">
        <f t="shared" si="809"/>
        <v>55.04</v>
      </c>
      <c r="AD2860" s="21">
        <f t="shared" si="815"/>
        <v>27.72660787882841</v>
      </c>
      <c r="AE2860" s="21" t="str">
        <f t="shared" si="810"/>
        <v>4/29/7:00</v>
      </c>
    </row>
    <row r="2861" spans="2:31">
      <c r="B2861" s="37">
        <v>4</v>
      </c>
      <c r="C2861" s="38">
        <v>29</v>
      </c>
      <c r="D2861" s="39">
        <v>8</v>
      </c>
      <c r="E2861" s="17">
        <v>14.4</v>
      </c>
      <c r="F2861" s="17">
        <v>76</v>
      </c>
      <c r="G2861" s="17">
        <v>562</v>
      </c>
      <c r="H2861" s="37">
        <f t="shared" si="798"/>
        <v>57.92</v>
      </c>
      <c r="I2861" s="37">
        <f>IF(H2861&lt;'Roof Calculator'!$G$8, 1, 0)</f>
        <v>0</v>
      </c>
      <c r="J2861" s="37">
        <f>IF(H2861&gt;='Roof Calculator'!$G$8, 1, 0)</f>
        <v>1</v>
      </c>
      <c r="K2861" s="37">
        <f t="shared" si="799"/>
        <v>0</v>
      </c>
      <c r="L2861" s="37">
        <f t="shared" si="800"/>
        <v>57.92</v>
      </c>
      <c r="M2861" s="37">
        <v>0</v>
      </c>
      <c r="N2861" s="37">
        <f t="shared" si="801"/>
        <v>76</v>
      </c>
      <c r="O2861" s="37">
        <v>0</v>
      </c>
      <c r="P2861" s="37">
        <v>0</v>
      </c>
      <c r="Q2861" s="21">
        <f t="shared" si="802"/>
        <v>39.790999999999997</v>
      </c>
      <c r="R2861" s="21">
        <f t="shared" si="811"/>
        <v>119.29166666667149</v>
      </c>
      <c r="S2861" s="21">
        <f t="shared" si="812"/>
        <v>14.106500933386579</v>
      </c>
      <c r="T2861" s="21">
        <f t="shared" si="803"/>
        <v>86.147999999999996</v>
      </c>
      <c r="U2861" s="37">
        <f>VLOOKUP(Time_Zone, 'LSTM LookUp'!$B$5:$D$8, 3, FALSE)</f>
        <v>-75</v>
      </c>
      <c r="V2861" s="21">
        <f t="shared" si="813"/>
        <v>2.685897782355454</v>
      </c>
      <c r="W2861" s="21">
        <f t="shared" si="804"/>
        <v>101.81947444558887</v>
      </c>
      <c r="X2861" s="21">
        <f t="shared" si="805"/>
        <v>1.8772586837024883</v>
      </c>
      <c r="Y2861" s="21">
        <f t="shared" si="806"/>
        <v>77.877258683702493</v>
      </c>
      <c r="Z2861" s="21">
        <f t="shared" si="814"/>
        <v>24.685730827647056</v>
      </c>
      <c r="AA2861" s="21">
        <f t="shared" si="807"/>
        <v>0</v>
      </c>
      <c r="AB2861" s="21">
        <f t="shared" si="808"/>
        <v>24.685730827647056</v>
      </c>
      <c r="AC2861" s="21">
        <f t="shared" si="809"/>
        <v>57.92</v>
      </c>
      <c r="AD2861" s="21">
        <f t="shared" si="815"/>
        <v>24.685730827647056</v>
      </c>
      <c r="AE2861" s="21" t="str">
        <f t="shared" si="810"/>
        <v>4/29/8:00</v>
      </c>
    </row>
    <row r="2862" spans="2:31">
      <c r="B2862" s="37">
        <v>4</v>
      </c>
      <c r="C2862" s="38">
        <v>29</v>
      </c>
      <c r="D2862" s="39">
        <v>9</v>
      </c>
      <c r="E2862" s="17">
        <v>16.7</v>
      </c>
      <c r="F2862" s="17">
        <v>199</v>
      </c>
      <c r="G2862" s="17">
        <v>222</v>
      </c>
      <c r="H2862" s="37">
        <f t="shared" si="798"/>
        <v>62.059999999999995</v>
      </c>
      <c r="I2862" s="37">
        <f>IF(H2862&lt;'Roof Calculator'!$G$8, 1, 0)</f>
        <v>0</v>
      </c>
      <c r="J2862" s="37">
        <f>IF(H2862&gt;='Roof Calculator'!$G$8, 1, 0)</f>
        <v>1</v>
      </c>
      <c r="K2862" s="37">
        <f t="shared" si="799"/>
        <v>0</v>
      </c>
      <c r="L2862" s="37">
        <f t="shared" si="800"/>
        <v>62.059999999999995</v>
      </c>
      <c r="M2862" s="37">
        <v>0</v>
      </c>
      <c r="N2862" s="37">
        <f t="shared" si="801"/>
        <v>199</v>
      </c>
      <c r="O2862" s="37">
        <v>0</v>
      </c>
      <c r="P2862" s="37">
        <v>0</v>
      </c>
      <c r="Q2862" s="21">
        <f t="shared" si="802"/>
        <v>39.790999999999997</v>
      </c>
      <c r="R2862" s="21">
        <f t="shared" si="811"/>
        <v>119.33333333333816</v>
      </c>
      <c r="S2862" s="21">
        <f t="shared" si="812"/>
        <v>14.11982757811616</v>
      </c>
      <c r="T2862" s="21">
        <f t="shared" si="803"/>
        <v>86.147999999999996</v>
      </c>
      <c r="U2862" s="37">
        <f>VLOOKUP(Time_Zone, 'LSTM LookUp'!$B$5:$D$8, 3, FALSE)</f>
        <v>-75</v>
      </c>
      <c r="V2862" s="21">
        <f t="shared" si="813"/>
        <v>2.691883911538282</v>
      </c>
      <c r="W2862" s="21">
        <f t="shared" si="804"/>
        <v>116.8209709778846</v>
      </c>
      <c r="X2862" s="21">
        <f t="shared" si="805"/>
        <v>-39.981719944189116</v>
      </c>
      <c r="Y2862" s="21">
        <f t="shared" si="806"/>
        <v>159.01828005581089</v>
      </c>
      <c r="Z2862" s="21">
        <f t="shared" si="814"/>
        <v>50.406017423859794</v>
      </c>
      <c r="AA2862" s="21">
        <f t="shared" si="807"/>
        <v>0</v>
      </c>
      <c r="AB2862" s="21">
        <f t="shared" si="808"/>
        <v>50.406017423859794</v>
      </c>
      <c r="AC2862" s="21">
        <f t="shared" si="809"/>
        <v>62.059999999999995</v>
      </c>
      <c r="AD2862" s="21">
        <f t="shared" si="815"/>
        <v>50.406017423859794</v>
      </c>
      <c r="AE2862" s="21" t="str">
        <f t="shared" si="810"/>
        <v>4/29/9:00</v>
      </c>
    </row>
    <row r="2863" spans="2:31">
      <c r="B2863" s="37">
        <v>4</v>
      </c>
      <c r="C2863" s="38">
        <v>29</v>
      </c>
      <c r="D2863" s="39">
        <v>10</v>
      </c>
      <c r="E2863" s="17">
        <v>19.399999999999999</v>
      </c>
      <c r="F2863" s="17">
        <v>225</v>
      </c>
      <c r="G2863" s="17">
        <v>471</v>
      </c>
      <c r="H2863" s="37">
        <f t="shared" si="798"/>
        <v>66.92</v>
      </c>
      <c r="I2863" s="37">
        <f>IF(H2863&lt;'Roof Calculator'!$G$8, 1, 0)</f>
        <v>0</v>
      </c>
      <c r="J2863" s="37">
        <f>IF(H2863&gt;='Roof Calculator'!$G$8, 1, 0)</f>
        <v>1</v>
      </c>
      <c r="K2863" s="37">
        <f t="shared" si="799"/>
        <v>0</v>
      </c>
      <c r="L2863" s="37">
        <f t="shared" si="800"/>
        <v>66.92</v>
      </c>
      <c r="M2863" s="37">
        <v>0</v>
      </c>
      <c r="N2863" s="37">
        <f t="shared" si="801"/>
        <v>225</v>
      </c>
      <c r="O2863" s="37">
        <v>0</v>
      </c>
      <c r="P2863" s="37">
        <v>0</v>
      </c>
      <c r="Q2863" s="21">
        <f t="shared" si="802"/>
        <v>39.790999999999997</v>
      </c>
      <c r="R2863" s="21">
        <f t="shared" si="811"/>
        <v>119.37500000000483</v>
      </c>
      <c r="S2863" s="21">
        <f t="shared" si="812"/>
        <v>14.133147587387745</v>
      </c>
      <c r="T2863" s="21">
        <f t="shared" si="803"/>
        <v>86.147999999999996</v>
      </c>
      <c r="U2863" s="37">
        <f>VLOOKUP(Time_Zone, 'LSTM LookUp'!$B$5:$D$8, 3, FALSE)</f>
        <v>-75</v>
      </c>
      <c r="V2863" s="21">
        <f t="shared" si="813"/>
        <v>2.6978539001919186</v>
      </c>
      <c r="W2863" s="21">
        <f t="shared" si="804"/>
        <v>131.82246347504801</v>
      </c>
      <c r="X2863" s="21">
        <f t="shared" si="805"/>
        <v>-160.42178170046384</v>
      </c>
      <c r="Y2863" s="21">
        <f t="shared" si="806"/>
        <v>64.578218299536161</v>
      </c>
      <c r="Z2863" s="21">
        <f t="shared" si="814"/>
        <v>20.470167301933984</v>
      </c>
      <c r="AA2863" s="21">
        <f t="shared" si="807"/>
        <v>0</v>
      </c>
      <c r="AB2863" s="21">
        <f t="shared" si="808"/>
        <v>20.470167301933984</v>
      </c>
      <c r="AC2863" s="21">
        <f t="shared" si="809"/>
        <v>66.92</v>
      </c>
      <c r="AD2863" s="21">
        <f t="shared" si="815"/>
        <v>20.470167301933984</v>
      </c>
      <c r="AE2863" s="21" t="str">
        <f t="shared" si="810"/>
        <v>4/29/10:00</v>
      </c>
    </row>
    <row r="2864" spans="2:31">
      <c r="B2864" s="37">
        <v>4</v>
      </c>
      <c r="C2864" s="38">
        <v>29</v>
      </c>
      <c r="D2864" s="39">
        <v>11</v>
      </c>
      <c r="E2864" s="17">
        <v>21.7</v>
      </c>
      <c r="F2864" s="17">
        <v>227</v>
      </c>
      <c r="G2864" s="17">
        <v>536</v>
      </c>
      <c r="H2864" s="37">
        <f t="shared" si="798"/>
        <v>71.06</v>
      </c>
      <c r="I2864" s="37">
        <f>IF(H2864&lt;'Roof Calculator'!$G$8, 1, 0)</f>
        <v>0</v>
      </c>
      <c r="J2864" s="37">
        <f>IF(H2864&gt;='Roof Calculator'!$G$8, 1, 0)</f>
        <v>1</v>
      </c>
      <c r="K2864" s="37">
        <f t="shared" si="799"/>
        <v>0</v>
      </c>
      <c r="L2864" s="37">
        <f t="shared" si="800"/>
        <v>71.06</v>
      </c>
      <c r="M2864" s="37">
        <v>0</v>
      </c>
      <c r="N2864" s="37">
        <f t="shared" si="801"/>
        <v>227</v>
      </c>
      <c r="O2864" s="37">
        <v>0</v>
      </c>
      <c r="P2864" s="37">
        <v>0</v>
      </c>
      <c r="Q2864" s="21">
        <f t="shared" si="802"/>
        <v>39.790999999999997</v>
      </c>
      <c r="R2864" s="21">
        <f t="shared" si="811"/>
        <v>119.4166666666715</v>
      </c>
      <c r="S2864" s="21">
        <f t="shared" si="812"/>
        <v>14.146460953903286</v>
      </c>
      <c r="T2864" s="21">
        <f t="shared" si="803"/>
        <v>86.147999999999996</v>
      </c>
      <c r="U2864" s="37">
        <f>VLOOKUP(Time_Zone, 'LSTM LookUp'!$B$5:$D$8, 3, FALSE)</f>
        <v>-75</v>
      </c>
      <c r="V2864" s="21">
        <f t="shared" si="813"/>
        <v>2.7038077398318721</v>
      </c>
      <c r="W2864" s="21">
        <f t="shared" si="804"/>
        <v>146.82395193495796</v>
      </c>
      <c r="X2864" s="21">
        <f t="shared" si="805"/>
        <v>-250.42694680748744</v>
      </c>
      <c r="Y2864" s="21">
        <f t="shared" si="806"/>
        <v>-23.42694680748744</v>
      </c>
      <c r="Z2864" s="21">
        <f t="shared" si="814"/>
        <v>-7.4259329716784785</v>
      </c>
      <c r="AA2864" s="21">
        <f t="shared" si="807"/>
        <v>0</v>
      </c>
      <c r="AB2864" s="21">
        <f t="shared" si="808"/>
        <v>-7.4259329716784785</v>
      </c>
      <c r="AC2864" s="21">
        <f t="shared" si="809"/>
        <v>71.06</v>
      </c>
      <c r="AD2864" s="21">
        <f t="shared" si="815"/>
        <v>-7.4259329716784785</v>
      </c>
      <c r="AE2864" s="21" t="str">
        <f t="shared" si="810"/>
        <v>4/29/11:00</v>
      </c>
    </row>
    <row r="2865" spans="2:31">
      <c r="B2865" s="37">
        <v>4</v>
      </c>
      <c r="C2865" s="38">
        <v>29</v>
      </c>
      <c r="D2865" s="39">
        <v>12</v>
      </c>
      <c r="E2865" s="17">
        <v>23.9</v>
      </c>
      <c r="F2865" s="17">
        <v>249</v>
      </c>
      <c r="G2865" s="17">
        <v>593</v>
      </c>
      <c r="H2865" s="37">
        <f t="shared" si="798"/>
        <v>75.02</v>
      </c>
      <c r="I2865" s="37">
        <f>IF(H2865&lt;'Roof Calculator'!$G$8, 1, 0)</f>
        <v>0</v>
      </c>
      <c r="J2865" s="37">
        <f>IF(H2865&gt;='Roof Calculator'!$G$8, 1, 0)</f>
        <v>1</v>
      </c>
      <c r="K2865" s="37">
        <f t="shared" si="799"/>
        <v>0</v>
      </c>
      <c r="L2865" s="37">
        <f t="shared" si="800"/>
        <v>75.02</v>
      </c>
      <c r="M2865" s="37">
        <v>0</v>
      </c>
      <c r="N2865" s="37">
        <f t="shared" si="801"/>
        <v>249</v>
      </c>
      <c r="O2865" s="37">
        <v>0</v>
      </c>
      <c r="P2865" s="37">
        <v>0</v>
      </c>
      <c r="Q2865" s="21">
        <f t="shared" si="802"/>
        <v>39.790999999999997</v>
      </c>
      <c r="R2865" s="21">
        <f t="shared" si="811"/>
        <v>119.45833333333817</v>
      </c>
      <c r="S2865" s="21">
        <f t="shared" si="812"/>
        <v>14.159767670365211</v>
      </c>
      <c r="T2865" s="21">
        <f t="shared" si="803"/>
        <v>86.147999999999996</v>
      </c>
      <c r="U2865" s="37">
        <f>VLOOKUP(Time_Zone, 'LSTM LookUp'!$B$5:$D$8, 3, FALSE)</f>
        <v>-75</v>
      </c>
      <c r="V2865" s="21">
        <f t="shared" si="813"/>
        <v>2.70974542201234</v>
      </c>
      <c r="W2865" s="21">
        <f t="shared" si="804"/>
        <v>161.82543635550309</v>
      </c>
      <c r="X2865" s="21">
        <f t="shared" si="805"/>
        <v>-326.92723608837008</v>
      </c>
      <c r="Y2865" s="21">
        <f t="shared" si="806"/>
        <v>-77.92723608837008</v>
      </c>
      <c r="Z2865" s="21">
        <f t="shared" si="814"/>
        <v>-24.701572792040015</v>
      </c>
      <c r="AA2865" s="21">
        <f t="shared" si="807"/>
        <v>0</v>
      </c>
      <c r="AB2865" s="21">
        <f t="shared" si="808"/>
        <v>-24.701572792040015</v>
      </c>
      <c r="AC2865" s="21">
        <f t="shared" si="809"/>
        <v>75.02</v>
      </c>
      <c r="AD2865" s="21">
        <f t="shared" si="815"/>
        <v>-24.701572792040015</v>
      </c>
      <c r="AE2865" s="21" t="str">
        <f t="shared" si="810"/>
        <v>4/29/12:00</v>
      </c>
    </row>
    <row r="2866" spans="2:31">
      <c r="B2866" s="37">
        <v>4</v>
      </c>
      <c r="C2866" s="38">
        <v>29</v>
      </c>
      <c r="D2866" s="39">
        <v>13</v>
      </c>
      <c r="E2866" s="17">
        <v>25</v>
      </c>
      <c r="F2866" s="17">
        <v>187</v>
      </c>
      <c r="G2866" s="17">
        <v>734</v>
      </c>
      <c r="H2866" s="37">
        <f t="shared" si="798"/>
        <v>77</v>
      </c>
      <c r="I2866" s="37">
        <f>IF(H2866&lt;'Roof Calculator'!$G$8, 1, 0)</f>
        <v>0</v>
      </c>
      <c r="J2866" s="37">
        <f>IF(H2866&gt;='Roof Calculator'!$G$8, 1, 0)</f>
        <v>1</v>
      </c>
      <c r="K2866" s="37">
        <f t="shared" si="799"/>
        <v>0</v>
      </c>
      <c r="L2866" s="37">
        <f t="shared" si="800"/>
        <v>77</v>
      </c>
      <c r="M2866" s="37">
        <v>0</v>
      </c>
      <c r="N2866" s="37">
        <f t="shared" si="801"/>
        <v>187</v>
      </c>
      <c r="O2866" s="37">
        <v>0</v>
      </c>
      <c r="P2866" s="37">
        <v>0</v>
      </c>
      <c r="Q2866" s="21">
        <f t="shared" si="802"/>
        <v>39.790999999999997</v>
      </c>
      <c r="R2866" s="21">
        <f t="shared" si="811"/>
        <v>119.50000000000485</v>
      </c>
      <c r="S2866" s="21">
        <f t="shared" si="812"/>
        <v>14.173067729476484</v>
      </c>
      <c r="T2866" s="21">
        <f t="shared" si="803"/>
        <v>86.147999999999996</v>
      </c>
      <c r="U2866" s="37">
        <f>VLOOKUP(Time_Zone, 'LSTM LookUp'!$B$5:$D$8, 3, FALSE)</f>
        <v>-75</v>
      </c>
      <c r="V2866" s="21">
        <f t="shared" si="813"/>
        <v>2.7156669383262133</v>
      </c>
      <c r="W2866" s="21">
        <f t="shared" si="804"/>
        <v>176.82691673458152</v>
      </c>
      <c r="X2866" s="21">
        <f t="shared" si="805"/>
        <v>-430.96834425694931</v>
      </c>
      <c r="Y2866" s="21">
        <f t="shared" si="806"/>
        <v>-243.96834425694931</v>
      </c>
      <c r="Z2866" s="21">
        <f t="shared" si="814"/>
        <v>-77.333704069556958</v>
      </c>
      <c r="AA2866" s="21">
        <f t="shared" si="807"/>
        <v>0</v>
      </c>
      <c r="AB2866" s="21">
        <f t="shared" si="808"/>
        <v>-77.333704069556958</v>
      </c>
      <c r="AC2866" s="21">
        <f t="shared" si="809"/>
        <v>77</v>
      </c>
      <c r="AD2866" s="21">
        <f t="shared" si="815"/>
        <v>-77.333704069556958</v>
      </c>
      <c r="AE2866" s="21" t="str">
        <f t="shared" si="810"/>
        <v>4/29/13:00</v>
      </c>
    </row>
    <row r="2867" spans="2:31">
      <c r="B2867" s="37">
        <v>4</v>
      </c>
      <c r="C2867" s="38">
        <v>29</v>
      </c>
      <c r="D2867" s="39">
        <v>14</v>
      </c>
      <c r="E2867" s="17">
        <v>26.7</v>
      </c>
      <c r="F2867" s="17">
        <v>100</v>
      </c>
      <c r="G2867" s="17">
        <v>932</v>
      </c>
      <c r="H2867" s="37">
        <f t="shared" si="798"/>
        <v>80.06</v>
      </c>
      <c r="I2867" s="37">
        <f>IF(H2867&lt;'Roof Calculator'!$G$8, 1, 0)</f>
        <v>0</v>
      </c>
      <c r="J2867" s="37">
        <f>IF(H2867&gt;='Roof Calculator'!$G$8, 1, 0)</f>
        <v>1</v>
      </c>
      <c r="K2867" s="37">
        <f t="shared" si="799"/>
        <v>0</v>
      </c>
      <c r="L2867" s="37">
        <f t="shared" si="800"/>
        <v>80.06</v>
      </c>
      <c r="M2867" s="37">
        <v>0</v>
      </c>
      <c r="N2867" s="37">
        <f t="shared" si="801"/>
        <v>100</v>
      </c>
      <c r="O2867" s="37">
        <v>0</v>
      </c>
      <c r="P2867" s="37">
        <v>0</v>
      </c>
      <c r="Q2867" s="21">
        <f t="shared" si="802"/>
        <v>39.790999999999997</v>
      </c>
      <c r="R2867" s="21">
        <f t="shared" si="811"/>
        <v>119.54166666667152</v>
      </c>
      <c r="S2867" s="21">
        <f t="shared" si="812"/>
        <v>14.186361123940552</v>
      </c>
      <c r="T2867" s="21">
        <f t="shared" si="803"/>
        <v>86.147999999999996</v>
      </c>
      <c r="U2867" s="37">
        <f>VLOOKUP(Time_Zone, 'LSTM LookUp'!$B$5:$D$8, 3, FALSE)</f>
        <v>-75</v>
      </c>
      <c r="V2867" s="21">
        <f t="shared" si="813"/>
        <v>2.7215722804051028</v>
      </c>
      <c r="W2867" s="21">
        <f t="shared" si="804"/>
        <v>191.82839307010127</v>
      </c>
      <c r="X2867" s="21">
        <f t="shared" si="805"/>
        <v>-533.37103811049792</v>
      </c>
      <c r="Y2867" s="21">
        <f t="shared" si="806"/>
        <v>-433.37103811049792</v>
      </c>
      <c r="Z2867" s="21">
        <f t="shared" si="814"/>
        <v>-137.37104998448709</v>
      </c>
      <c r="AA2867" s="21">
        <f t="shared" si="807"/>
        <v>0</v>
      </c>
      <c r="AB2867" s="21">
        <f t="shared" si="808"/>
        <v>-137.37104998448709</v>
      </c>
      <c r="AC2867" s="21">
        <f t="shared" si="809"/>
        <v>80.06</v>
      </c>
      <c r="AD2867" s="21">
        <f t="shared" si="815"/>
        <v>-137.37104998448709</v>
      </c>
      <c r="AE2867" s="21" t="str">
        <f t="shared" si="810"/>
        <v>4/29/14:00</v>
      </c>
    </row>
    <row r="2868" spans="2:31">
      <c r="B2868" s="37">
        <v>4</v>
      </c>
      <c r="C2868" s="38">
        <v>29</v>
      </c>
      <c r="D2868" s="39">
        <v>15</v>
      </c>
      <c r="E2868" s="17">
        <v>27.8</v>
      </c>
      <c r="F2868" s="17">
        <v>97</v>
      </c>
      <c r="G2868" s="17">
        <v>905</v>
      </c>
      <c r="H2868" s="37">
        <f t="shared" si="798"/>
        <v>82.04</v>
      </c>
      <c r="I2868" s="37">
        <f>IF(H2868&lt;'Roof Calculator'!$G$8, 1, 0)</f>
        <v>0</v>
      </c>
      <c r="J2868" s="37">
        <f>IF(H2868&gt;='Roof Calculator'!$G$8, 1, 0)</f>
        <v>1</v>
      </c>
      <c r="K2868" s="37">
        <f t="shared" si="799"/>
        <v>0</v>
      </c>
      <c r="L2868" s="37">
        <f t="shared" si="800"/>
        <v>82.04</v>
      </c>
      <c r="M2868" s="37">
        <v>0</v>
      </c>
      <c r="N2868" s="37">
        <f t="shared" si="801"/>
        <v>97</v>
      </c>
      <c r="O2868" s="37">
        <v>0</v>
      </c>
      <c r="P2868" s="37">
        <v>0</v>
      </c>
      <c r="Q2868" s="21">
        <f t="shared" si="802"/>
        <v>39.790999999999997</v>
      </c>
      <c r="R2868" s="21">
        <f t="shared" si="811"/>
        <v>119.58333333333819</v>
      </c>
      <c r="S2868" s="21">
        <f t="shared" si="812"/>
        <v>14.199647846461369</v>
      </c>
      <c r="T2868" s="21">
        <f t="shared" si="803"/>
        <v>86.147999999999996</v>
      </c>
      <c r="U2868" s="37">
        <f>VLOOKUP(Time_Zone, 'LSTM LookUp'!$B$5:$D$8, 3, FALSE)</f>
        <v>-75</v>
      </c>
      <c r="V2868" s="21">
        <f t="shared" si="813"/>
        <v>2.7274614399193466</v>
      </c>
      <c r="W2868" s="21">
        <f t="shared" si="804"/>
        <v>206.82986535997986</v>
      </c>
      <c r="X2868" s="21">
        <f t="shared" si="805"/>
        <v>-459.49429966120459</v>
      </c>
      <c r="Y2868" s="21">
        <f t="shared" si="806"/>
        <v>-362.49429966120459</v>
      </c>
      <c r="Z2868" s="21">
        <f t="shared" si="814"/>
        <v>-114.90436180267838</v>
      </c>
      <c r="AA2868" s="21">
        <f t="shared" si="807"/>
        <v>0</v>
      </c>
      <c r="AB2868" s="21">
        <f t="shared" si="808"/>
        <v>-114.90436180267838</v>
      </c>
      <c r="AC2868" s="21">
        <f t="shared" si="809"/>
        <v>82.04</v>
      </c>
      <c r="AD2868" s="21">
        <f t="shared" si="815"/>
        <v>-114.90436180267838</v>
      </c>
      <c r="AE2868" s="21" t="str">
        <f t="shared" si="810"/>
        <v>4/29/15:00</v>
      </c>
    </row>
    <row r="2869" spans="2:31">
      <c r="B2869" s="37">
        <v>4</v>
      </c>
      <c r="C2869" s="38">
        <v>29</v>
      </c>
      <c r="D2869" s="39">
        <v>16</v>
      </c>
      <c r="E2869" s="17">
        <v>28.3</v>
      </c>
      <c r="F2869" s="17">
        <v>77</v>
      </c>
      <c r="G2869" s="17">
        <v>837</v>
      </c>
      <c r="H2869" s="37">
        <f t="shared" si="798"/>
        <v>82.94</v>
      </c>
      <c r="I2869" s="37">
        <f>IF(H2869&lt;'Roof Calculator'!$G$8, 1, 0)</f>
        <v>0</v>
      </c>
      <c r="J2869" s="37">
        <f>IF(H2869&gt;='Roof Calculator'!$G$8, 1, 0)</f>
        <v>1</v>
      </c>
      <c r="K2869" s="37">
        <f t="shared" si="799"/>
        <v>0</v>
      </c>
      <c r="L2869" s="37">
        <f t="shared" si="800"/>
        <v>82.94</v>
      </c>
      <c r="M2869" s="37">
        <v>0</v>
      </c>
      <c r="N2869" s="37">
        <f t="shared" si="801"/>
        <v>77</v>
      </c>
      <c r="O2869" s="37">
        <v>0</v>
      </c>
      <c r="P2869" s="37">
        <v>0</v>
      </c>
      <c r="Q2869" s="21">
        <f t="shared" si="802"/>
        <v>39.790999999999997</v>
      </c>
      <c r="R2869" s="21">
        <f t="shared" si="811"/>
        <v>119.62500000000486</v>
      </c>
      <c r="S2869" s="21">
        <f t="shared" si="812"/>
        <v>14.212927889743412</v>
      </c>
      <c r="T2869" s="21">
        <f t="shared" si="803"/>
        <v>86.147999999999996</v>
      </c>
      <c r="U2869" s="37">
        <f>VLOOKUP(Time_Zone, 'LSTM LookUp'!$B$5:$D$8, 3, FALSE)</f>
        <v>-75</v>
      </c>
      <c r="V2869" s="21">
        <f t="shared" si="813"/>
        <v>2.7333344085780289</v>
      </c>
      <c r="W2869" s="21">
        <f t="shared" si="804"/>
        <v>221.83133360214453</v>
      </c>
      <c r="X2869" s="21">
        <f t="shared" si="805"/>
        <v>-333.01926583428906</v>
      </c>
      <c r="Y2869" s="21">
        <f t="shared" si="806"/>
        <v>-256.01926583428906</v>
      </c>
      <c r="Z2869" s="21">
        <f t="shared" si="814"/>
        <v>-81.153635732682488</v>
      </c>
      <c r="AA2869" s="21">
        <f t="shared" si="807"/>
        <v>0</v>
      </c>
      <c r="AB2869" s="21">
        <f t="shared" si="808"/>
        <v>-81.153635732682488</v>
      </c>
      <c r="AC2869" s="21">
        <f t="shared" si="809"/>
        <v>82.94</v>
      </c>
      <c r="AD2869" s="21">
        <f t="shared" si="815"/>
        <v>-81.153635732682488</v>
      </c>
      <c r="AE2869" s="21" t="str">
        <f t="shared" si="810"/>
        <v>4/29/16:00</v>
      </c>
    </row>
    <row r="2870" spans="2:31">
      <c r="B2870" s="37">
        <v>4</v>
      </c>
      <c r="C2870" s="38">
        <v>29</v>
      </c>
      <c r="D2870" s="39">
        <v>17</v>
      </c>
      <c r="E2870" s="17">
        <v>28.9</v>
      </c>
      <c r="F2870" s="17">
        <v>159</v>
      </c>
      <c r="G2870" s="17">
        <v>557</v>
      </c>
      <c r="H2870" s="37">
        <f t="shared" si="798"/>
        <v>84.02</v>
      </c>
      <c r="I2870" s="37">
        <f>IF(H2870&lt;'Roof Calculator'!$G$8, 1, 0)</f>
        <v>0</v>
      </c>
      <c r="J2870" s="37">
        <f>IF(H2870&gt;='Roof Calculator'!$G$8, 1, 0)</f>
        <v>1</v>
      </c>
      <c r="K2870" s="37">
        <f t="shared" si="799"/>
        <v>0</v>
      </c>
      <c r="L2870" s="37">
        <f t="shared" si="800"/>
        <v>84.02</v>
      </c>
      <c r="M2870" s="37">
        <v>0</v>
      </c>
      <c r="N2870" s="37">
        <f t="shared" si="801"/>
        <v>159</v>
      </c>
      <c r="O2870" s="37">
        <v>0</v>
      </c>
      <c r="P2870" s="37">
        <v>0</v>
      </c>
      <c r="Q2870" s="21">
        <f t="shared" si="802"/>
        <v>39.790999999999997</v>
      </c>
      <c r="R2870" s="21">
        <f t="shared" si="811"/>
        <v>119.66666666667153</v>
      </c>
      <c r="S2870" s="21">
        <f t="shared" si="812"/>
        <v>14.226201246491691</v>
      </c>
      <c r="T2870" s="21">
        <f t="shared" si="803"/>
        <v>86.147999999999996</v>
      </c>
      <c r="U2870" s="37">
        <f>VLOOKUP(Time_Zone, 'LSTM LookUp'!$B$5:$D$8, 3, FALSE)</f>
        <v>-75</v>
      </c>
      <c r="V2870" s="21">
        <f t="shared" si="813"/>
        <v>2.7391911781289937</v>
      </c>
      <c r="W2870" s="21">
        <f t="shared" si="804"/>
        <v>236.83279779453221</v>
      </c>
      <c r="X2870" s="21">
        <f t="shared" si="805"/>
        <v>-139.36224660102599</v>
      </c>
      <c r="Y2870" s="21">
        <f t="shared" si="806"/>
        <v>19.637753398974013</v>
      </c>
      <c r="Z2870" s="21">
        <f t="shared" si="814"/>
        <v>6.2248248418152485</v>
      </c>
      <c r="AA2870" s="21">
        <f t="shared" si="807"/>
        <v>0</v>
      </c>
      <c r="AB2870" s="21">
        <f t="shared" si="808"/>
        <v>6.2248248418152485</v>
      </c>
      <c r="AC2870" s="21">
        <f t="shared" si="809"/>
        <v>84.02</v>
      </c>
      <c r="AD2870" s="21">
        <f t="shared" si="815"/>
        <v>6.2248248418152485</v>
      </c>
      <c r="AE2870" s="21" t="str">
        <f t="shared" si="810"/>
        <v>4/29/17:00</v>
      </c>
    </row>
    <row r="2871" spans="2:31">
      <c r="B2871" s="37">
        <v>4</v>
      </c>
      <c r="C2871" s="38">
        <v>29</v>
      </c>
      <c r="D2871" s="39">
        <v>18</v>
      </c>
      <c r="E2871" s="17">
        <v>28.3</v>
      </c>
      <c r="F2871" s="17">
        <v>94</v>
      </c>
      <c r="G2871" s="17">
        <v>465</v>
      </c>
      <c r="H2871" s="37">
        <f t="shared" si="798"/>
        <v>82.94</v>
      </c>
      <c r="I2871" s="37">
        <f>IF(H2871&lt;'Roof Calculator'!$G$8, 1, 0)</f>
        <v>0</v>
      </c>
      <c r="J2871" s="37">
        <f>IF(H2871&gt;='Roof Calculator'!$G$8, 1, 0)</f>
        <v>1</v>
      </c>
      <c r="K2871" s="37">
        <f t="shared" si="799"/>
        <v>0</v>
      </c>
      <c r="L2871" s="37">
        <f t="shared" si="800"/>
        <v>82.94</v>
      </c>
      <c r="M2871" s="37">
        <v>0</v>
      </c>
      <c r="N2871" s="37">
        <f t="shared" si="801"/>
        <v>94</v>
      </c>
      <c r="O2871" s="37">
        <v>0</v>
      </c>
      <c r="P2871" s="37">
        <v>0</v>
      </c>
      <c r="Q2871" s="21">
        <f t="shared" si="802"/>
        <v>39.790999999999997</v>
      </c>
      <c r="R2871" s="21">
        <f t="shared" si="811"/>
        <v>119.7083333333382</v>
      </c>
      <c r="S2871" s="21">
        <f t="shared" si="812"/>
        <v>14.239467909411713</v>
      </c>
      <c r="T2871" s="21">
        <f t="shared" si="803"/>
        <v>86.147999999999996</v>
      </c>
      <c r="U2871" s="37">
        <f>VLOOKUP(Time_Zone, 'LSTM LookUp'!$B$5:$D$8, 3, FALSE)</f>
        <v>-75</v>
      </c>
      <c r="V2871" s="21">
        <f t="shared" si="813"/>
        <v>2.74503174035886</v>
      </c>
      <c r="W2871" s="21">
        <f t="shared" si="804"/>
        <v>251.83425793508971</v>
      </c>
      <c r="X2871" s="21">
        <f t="shared" si="805"/>
        <v>-34.770470207596219</v>
      </c>
      <c r="Y2871" s="21">
        <f t="shared" si="806"/>
        <v>59.229529792403781</v>
      </c>
      <c r="Z2871" s="21">
        <f t="shared" si="814"/>
        <v>18.774726463366939</v>
      </c>
      <c r="AA2871" s="21">
        <f t="shared" si="807"/>
        <v>0</v>
      </c>
      <c r="AB2871" s="21">
        <f t="shared" si="808"/>
        <v>18.774726463366939</v>
      </c>
      <c r="AC2871" s="21">
        <f t="shared" si="809"/>
        <v>82.94</v>
      </c>
      <c r="AD2871" s="21">
        <f t="shared" si="815"/>
        <v>18.774726463366939</v>
      </c>
      <c r="AE2871" s="21" t="str">
        <f t="shared" si="810"/>
        <v>4/29/18:00</v>
      </c>
    </row>
    <row r="2872" spans="2:31">
      <c r="B2872" s="37">
        <v>4</v>
      </c>
      <c r="C2872" s="38">
        <v>29</v>
      </c>
      <c r="D2872" s="39">
        <v>19</v>
      </c>
      <c r="E2872" s="17">
        <v>27.2</v>
      </c>
      <c r="F2872" s="17">
        <v>99</v>
      </c>
      <c r="G2872" s="17">
        <v>73</v>
      </c>
      <c r="H2872" s="37">
        <f t="shared" si="798"/>
        <v>80.959999999999994</v>
      </c>
      <c r="I2872" s="37">
        <f>IF(H2872&lt;'Roof Calculator'!$G$8, 1, 0)</f>
        <v>0</v>
      </c>
      <c r="J2872" s="37">
        <f>IF(H2872&gt;='Roof Calculator'!$G$8, 1, 0)</f>
        <v>1</v>
      </c>
      <c r="K2872" s="37">
        <f t="shared" si="799"/>
        <v>0</v>
      </c>
      <c r="L2872" s="37">
        <f t="shared" si="800"/>
        <v>80.959999999999994</v>
      </c>
      <c r="M2872" s="37">
        <v>0</v>
      </c>
      <c r="N2872" s="37">
        <f t="shared" si="801"/>
        <v>99</v>
      </c>
      <c r="O2872" s="37">
        <v>0</v>
      </c>
      <c r="P2872" s="37">
        <v>0</v>
      </c>
      <c r="Q2872" s="21">
        <f t="shared" si="802"/>
        <v>39.790999999999997</v>
      </c>
      <c r="R2872" s="21">
        <f t="shared" si="811"/>
        <v>119.75000000000487</v>
      </c>
      <c r="S2872" s="21">
        <f t="shared" si="812"/>
        <v>14.252727871209544</v>
      </c>
      <c r="T2872" s="21">
        <f t="shared" si="803"/>
        <v>86.147999999999996</v>
      </c>
      <c r="U2872" s="37">
        <f>VLOOKUP(Time_Zone, 'LSTM LookUp'!$B$5:$D$8, 3, FALSE)</f>
        <v>-75</v>
      </c>
      <c r="V2872" s="21">
        <f t="shared" si="813"/>
        <v>2.7508560870930405</v>
      </c>
      <c r="W2872" s="21">
        <f t="shared" si="804"/>
        <v>266.83571402177324</v>
      </c>
      <c r="X2872" s="21">
        <f t="shared" si="805"/>
        <v>8.5013126524163969</v>
      </c>
      <c r="Y2872" s="21">
        <f t="shared" si="806"/>
        <v>107.5013126524164</v>
      </c>
      <c r="Z2872" s="21">
        <f t="shared" si="814"/>
        <v>34.076038533077366</v>
      </c>
      <c r="AA2872" s="21">
        <f t="shared" si="807"/>
        <v>0</v>
      </c>
      <c r="AB2872" s="21">
        <f t="shared" si="808"/>
        <v>34.076038533077366</v>
      </c>
      <c r="AC2872" s="21">
        <f t="shared" si="809"/>
        <v>80.959999999999994</v>
      </c>
      <c r="AD2872" s="21">
        <f t="shared" si="815"/>
        <v>34.076038533077366</v>
      </c>
      <c r="AE2872" s="21" t="str">
        <f t="shared" si="810"/>
        <v>4/29/19:00</v>
      </c>
    </row>
    <row r="2873" spans="2:31">
      <c r="B2873" s="37">
        <v>4</v>
      </c>
      <c r="C2873" s="38">
        <v>29</v>
      </c>
      <c r="D2873" s="39">
        <v>20</v>
      </c>
      <c r="E2873" s="17">
        <v>25.6</v>
      </c>
      <c r="F2873" s="17">
        <v>16</v>
      </c>
      <c r="G2873" s="17">
        <v>40</v>
      </c>
      <c r="H2873" s="37">
        <f t="shared" si="798"/>
        <v>78.08</v>
      </c>
      <c r="I2873" s="37">
        <f>IF(H2873&lt;'Roof Calculator'!$G$8, 1, 0)</f>
        <v>0</v>
      </c>
      <c r="J2873" s="37">
        <f>IF(H2873&gt;='Roof Calculator'!$G$8, 1, 0)</f>
        <v>1</v>
      </c>
      <c r="K2873" s="37">
        <f t="shared" si="799"/>
        <v>0</v>
      </c>
      <c r="L2873" s="37">
        <f t="shared" si="800"/>
        <v>78.08</v>
      </c>
      <c r="M2873" s="37">
        <v>0</v>
      </c>
      <c r="N2873" s="37">
        <f t="shared" si="801"/>
        <v>16</v>
      </c>
      <c r="O2873" s="37">
        <v>0</v>
      </c>
      <c r="P2873" s="37">
        <v>0</v>
      </c>
      <c r="Q2873" s="21">
        <f t="shared" si="802"/>
        <v>39.790999999999997</v>
      </c>
      <c r="R2873" s="21">
        <f t="shared" si="811"/>
        <v>119.79166666667155</v>
      </c>
      <c r="S2873" s="21">
        <f t="shared" si="812"/>
        <v>14.265981124591766</v>
      </c>
      <c r="T2873" s="21">
        <f t="shared" si="803"/>
        <v>86.147999999999996</v>
      </c>
      <c r="U2873" s="37">
        <f>VLOOKUP(Time_Zone, 'LSTM LookUp'!$B$5:$D$8, 3, FALSE)</f>
        <v>-75</v>
      </c>
      <c r="V2873" s="21">
        <f t="shared" si="813"/>
        <v>2.7566642101957459</v>
      </c>
      <c r="W2873" s="21">
        <f t="shared" si="804"/>
        <v>281.83716605254892</v>
      </c>
      <c r="X2873" s="21">
        <f t="shared" si="805"/>
        <v>12.418685906315154</v>
      </c>
      <c r="Y2873" s="21">
        <f t="shared" si="806"/>
        <v>28.418685906315154</v>
      </c>
      <c r="Z2873" s="21">
        <f t="shared" si="814"/>
        <v>9.0082270821578696</v>
      </c>
      <c r="AA2873" s="21">
        <f t="shared" si="807"/>
        <v>0</v>
      </c>
      <c r="AB2873" s="21">
        <f t="shared" si="808"/>
        <v>9.0082270821578696</v>
      </c>
      <c r="AC2873" s="21">
        <f t="shared" si="809"/>
        <v>78.08</v>
      </c>
      <c r="AD2873" s="21">
        <f t="shared" si="815"/>
        <v>9.0082270821578696</v>
      </c>
      <c r="AE2873" s="21" t="str">
        <f t="shared" si="810"/>
        <v>4/29/20:00</v>
      </c>
    </row>
    <row r="2874" spans="2:31">
      <c r="B2874" s="37">
        <v>4</v>
      </c>
      <c r="C2874" s="38">
        <v>29</v>
      </c>
      <c r="D2874" s="39">
        <v>21</v>
      </c>
      <c r="E2874" s="17">
        <v>23.3</v>
      </c>
      <c r="F2874" s="17">
        <v>0</v>
      </c>
      <c r="G2874" s="17">
        <v>0</v>
      </c>
      <c r="H2874" s="37">
        <f t="shared" si="798"/>
        <v>73.94</v>
      </c>
      <c r="I2874" s="37">
        <f>IF(H2874&lt;'Roof Calculator'!$G$8, 1, 0)</f>
        <v>0</v>
      </c>
      <c r="J2874" s="37">
        <f>IF(H2874&gt;='Roof Calculator'!$G$8, 1, 0)</f>
        <v>1</v>
      </c>
      <c r="K2874" s="37">
        <f t="shared" si="799"/>
        <v>0</v>
      </c>
      <c r="L2874" s="37">
        <f t="shared" si="800"/>
        <v>73.94</v>
      </c>
      <c r="M2874" s="37">
        <v>0</v>
      </c>
      <c r="N2874" s="37">
        <f t="shared" si="801"/>
        <v>0</v>
      </c>
      <c r="O2874" s="37">
        <v>0</v>
      </c>
      <c r="P2874" s="37">
        <v>0</v>
      </c>
      <c r="Q2874" s="21">
        <f t="shared" si="802"/>
        <v>39.790999999999997</v>
      </c>
      <c r="R2874" s="21">
        <f t="shared" si="811"/>
        <v>119.83333333333822</v>
      </c>
      <c r="S2874" s="21">
        <f t="shared" si="812"/>
        <v>14.279227662265502</v>
      </c>
      <c r="T2874" s="21">
        <f t="shared" si="803"/>
        <v>86.147999999999996</v>
      </c>
      <c r="U2874" s="37">
        <f>VLOOKUP(Time_Zone, 'LSTM LookUp'!$B$5:$D$8, 3, FALSE)</f>
        <v>-75</v>
      </c>
      <c r="V2874" s="21">
        <f t="shared" si="813"/>
        <v>2.7624561015700104</v>
      </c>
      <c r="W2874" s="21">
        <f t="shared" si="804"/>
        <v>296.83861402539247</v>
      </c>
      <c r="X2874" s="21">
        <f t="shared" si="805"/>
        <v>0</v>
      </c>
      <c r="Y2874" s="21">
        <f t="shared" si="806"/>
        <v>0</v>
      </c>
      <c r="Z2874" s="21">
        <f t="shared" si="814"/>
        <v>0</v>
      </c>
      <c r="AA2874" s="21">
        <f t="shared" si="807"/>
        <v>0</v>
      </c>
      <c r="AB2874" s="21">
        <f t="shared" si="808"/>
        <v>0</v>
      </c>
      <c r="AC2874" s="21">
        <f t="shared" si="809"/>
        <v>73.94</v>
      </c>
      <c r="AD2874" s="21">
        <f t="shared" si="815"/>
        <v>0</v>
      </c>
      <c r="AE2874" s="21" t="str">
        <f t="shared" si="810"/>
        <v>4/29/21:00</v>
      </c>
    </row>
    <row r="2875" spans="2:31">
      <c r="B2875" s="37">
        <v>4</v>
      </c>
      <c r="C2875" s="38">
        <v>29</v>
      </c>
      <c r="D2875" s="39">
        <v>22</v>
      </c>
      <c r="E2875" s="17">
        <v>19.399999999999999</v>
      </c>
      <c r="F2875" s="17">
        <v>0</v>
      </c>
      <c r="G2875" s="17">
        <v>0</v>
      </c>
      <c r="H2875" s="37">
        <f t="shared" si="798"/>
        <v>66.92</v>
      </c>
      <c r="I2875" s="37">
        <f>IF(H2875&lt;'Roof Calculator'!$G$8, 1, 0)</f>
        <v>0</v>
      </c>
      <c r="J2875" s="37">
        <f>IF(H2875&gt;='Roof Calculator'!$G$8, 1, 0)</f>
        <v>1</v>
      </c>
      <c r="K2875" s="37">
        <f t="shared" si="799"/>
        <v>0</v>
      </c>
      <c r="L2875" s="37">
        <f t="shared" si="800"/>
        <v>66.92</v>
      </c>
      <c r="M2875" s="37">
        <v>0</v>
      </c>
      <c r="N2875" s="37">
        <f t="shared" si="801"/>
        <v>0</v>
      </c>
      <c r="O2875" s="37">
        <v>0</v>
      </c>
      <c r="P2875" s="37">
        <v>0</v>
      </c>
      <c r="Q2875" s="21">
        <f t="shared" si="802"/>
        <v>39.790999999999997</v>
      </c>
      <c r="R2875" s="21">
        <f t="shared" si="811"/>
        <v>119.87500000000489</v>
      </c>
      <c r="S2875" s="21">
        <f t="shared" si="812"/>
        <v>14.292467476938436</v>
      </c>
      <c r="T2875" s="21">
        <f t="shared" si="803"/>
        <v>86.147999999999996</v>
      </c>
      <c r="U2875" s="37">
        <f>VLOOKUP(Time_Zone, 'LSTM LookUp'!$B$5:$D$8, 3, FALSE)</f>
        <v>-75</v>
      </c>
      <c r="V2875" s="21">
        <f t="shared" si="813"/>
        <v>2.7682317531577065</v>
      </c>
      <c r="W2875" s="21">
        <f t="shared" si="804"/>
        <v>311.84005793828942</v>
      </c>
      <c r="X2875" s="21">
        <f t="shared" si="805"/>
        <v>0</v>
      </c>
      <c r="Y2875" s="21">
        <f t="shared" si="806"/>
        <v>0</v>
      </c>
      <c r="Z2875" s="21">
        <f t="shared" si="814"/>
        <v>0</v>
      </c>
      <c r="AA2875" s="21">
        <f t="shared" si="807"/>
        <v>0</v>
      </c>
      <c r="AB2875" s="21">
        <f t="shared" si="808"/>
        <v>0</v>
      </c>
      <c r="AC2875" s="21">
        <f t="shared" si="809"/>
        <v>66.92</v>
      </c>
      <c r="AD2875" s="21">
        <f t="shared" si="815"/>
        <v>0</v>
      </c>
      <c r="AE2875" s="21" t="str">
        <f t="shared" si="810"/>
        <v>4/29/22:00</v>
      </c>
    </row>
    <row r="2876" spans="2:31">
      <c r="B2876" s="37">
        <v>4</v>
      </c>
      <c r="C2876" s="38">
        <v>29</v>
      </c>
      <c r="D2876" s="39">
        <v>23</v>
      </c>
      <c r="E2876" s="17">
        <v>18.3</v>
      </c>
      <c r="F2876" s="17">
        <v>0</v>
      </c>
      <c r="G2876" s="17">
        <v>0</v>
      </c>
      <c r="H2876" s="37">
        <f t="shared" si="798"/>
        <v>64.94</v>
      </c>
      <c r="I2876" s="37">
        <f>IF(H2876&lt;'Roof Calculator'!$G$8, 1, 0)</f>
        <v>0</v>
      </c>
      <c r="J2876" s="37">
        <f>IF(H2876&gt;='Roof Calculator'!$G$8, 1, 0)</f>
        <v>1</v>
      </c>
      <c r="K2876" s="37">
        <f t="shared" si="799"/>
        <v>0</v>
      </c>
      <c r="L2876" s="37">
        <f t="shared" si="800"/>
        <v>64.94</v>
      </c>
      <c r="M2876" s="37">
        <v>0</v>
      </c>
      <c r="N2876" s="37">
        <f t="shared" si="801"/>
        <v>0</v>
      </c>
      <c r="O2876" s="37">
        <v>0</v>
      </c>
      <c r="P2876" s="37">
        <v>0</v>
      </c>
      <c r="Q2876" s="21">
        <f t="shared" si="802"/>
        <v>39.790999999999997</v>
      </c>
      <c r="R2876" s="21">
        <f t="shared" si="811"/>
        <v>119.91666666667156</v>
      </c>
      <c r="S2876" s="21">
        <f t="shared" si="812"/>
        <v>14.305700561318773</v>
      </c>
      <c r="T2876" s="21">
        <f t="shared" si="803"/>
        <v>86.147999999999996</v>
      </c>
      <c r="U2876" s="37">
        <f>VLOOKUP(Time_Zone, 'LSTM LookUp'!$B$5:$D$8, 3, FALSE)</f>
        <v>-75</v>
      </c>
      <c r="V2876" s="21">
        <f t="shared" si="813"/>
        <v>2.7739911569395481</v>
      </c>
      <c r="W2876" s="21">
        <f t="shared" si="804"/>
        <v>326.84149778923489</v>
      </c>
      <c r="X2876" s="21">
        <f t="shared" si="805"/>
        <v>0</v>
      </c>
      <c r="Y2876" s="21">
        <f t="shared" si="806"/>
        <v>0</v>
      </c>
      <c r="Z2876" s="21">
        <f t="shared" si="814"/>
        <v>0</v>
      </c>
      <c r="AA2876" s="21">
        <f t="shared" si="807"/>
        <v>0</v>
      </c>
      <c r="AB2876" s="21">
        <f t="shared" si="808"/>
        <v>0</v>
      </c>
      <c r="AC2876" s="21">
        <f t="shared" si="809"/>
        <v>64.94</v>
      </c>
      <c r="AD2876" s="21">
        <f t="shared" si="815"/>
        <v>0</v>
      </c>
      <c r="AE2876" s="21" t="str">
        <f t="shared" si="810"/>
        <v>4/29/23:00</v>
      </c>
    </row>
    <row r="2877" spans="2:31">
      <c r="B2877" s="37">
        <v>4</v>
      </c>
      <c r="C2877" s="38">
        <v>29</v>
      </c>
      <c r="D2877" s="39">
        <v>24</v>
      </c>
      <c r="E2877" s="17">
        <v>17.2</v>
      </c>
      <c r="F2877" s="17">
        <v>0</v>
      </c>
      <c r="G2877" s="17">
        <v>0</v>
      </c>
      <c r="H2877" s="37">
        <f t="shared" si="798"/>
        <v>62.959999999999994</v>
      </c>
      <c r="I2877" s="37">
        <f>IF(H2877&lt;'Roof Calculator'!$G$8, 1, 0)</f>
        <v>0</v>
      </c>
      <c r="J2877" s="37">
        <f>IF(H2877&gt;='Roof Calculator'!$G$8, 1, 0)</f>
        <v>1</v>
      </c>
      <c r="K2877" s="37">
        <f t="shared" si="799"/>
        <v>0</v>
      </c>
      <c r="L2877" s="37">
        <f t="shared" si="800"/>
        <v>62.959999999999994</v>
      </c>
      <c r="M2877" s="37">
        <v>0</v>
      </c>
      <c r="N2877" s="37">
        <f t="shared" si="801"/>
        <v>0</v>
      </c>
      <c r="O2877" s="37">
        <v>0</v>
      </c>
      <c r="P2877" s="37">
        <v>0</v>
      </c>
      <c r="Q2877" s="21">
        <f t="shared" si="802"/>
        <v>39.790999999999997</v>
      </c>
      <c r="R2877" s="21">
        <f t="shared" si="811"/>
        <v>119.95833333333823</v>
      </c>
      <c r="S2877" s="21">
        <f t="shared" si="812"/>
        <v>14.318926908115301</v>
      </c>
      <c r="T2877" s="21">
        <f t="shared" si="803"/>
        <v>86.147999999999996</v>
      </c>
      <c r="U2877" s="37">
        <f>VLOOKUP(Time_Zone, 'LSTM LookUp'!$B$5:$D$8, 3, FALSE)</f>
        <v>-75</v>
      </c>
      <c r="V2877" s="21">
        <f t="shared" si="813"/>
        <v>2.7797343049351175</v>
      </c>
      <c r="W2877" s="21">
        <f t="shared" si="804"/>
        <v>341.84293357623375</v>
      </c>
      <c r="X2877" s="21">
        <f t="shared" si="805"/>
        <v>0</v>
      </c>
      <c r="Y2877" s="21">
        <f t="shared" si="806"/>
        <v>0</v>
      </c>
      <c r="Z2877" s="21">
        <f t="shared" si="814"/>
        <v>0</v>
      </c>
      <c r="AA2877" s="21">
        <f t="shared" si="807"/>
        <v>0</v>
      </c>
      <c r="AB2877" s="21">
        <f t="shared" si="808"/>
        <v>0</v>
      </c>
      <c r="AC2877" s="21">
        <f t="shared" si="809"/>
        <v>62.959999999999994</v>
      </c>
      <c r="AD2877" s="21">
        <f t="shared" si="815"/>
        <v>0</v>
      </c>
      <c r="AE2877" s="21" t="str">
        <f t="shared" si="810"/>
        <v>4/29/24:00</v>
      </c>
    </row>
    <row r="2878" spans="2:31">
      <c r="B2878" s="37">
        <v>4</v>
      </c>
      <c r="C2878" s="38">
        <v>30</v>
      </c>
      <c r="D2878" s="39">
        <v>1</v>
      </c>
      <c r="E2878" s="17">
        <v>16.7</v>
      </c>
      <c r="F2878" s="17">
        <v>0</v>
      </c>
      <c r="G2878" s="17">
        <v>0</v>
      </c>
      <c r="H2878" s="37">
        <f t="shared" si="798"/>
        <v>62.059999999999995</v>
      </c>
      <c r="I2878" s="37">
        <f>IF(H2878&lt;'Roof Calculator'!$G$8, 1, 0)</f>
        <v>0</v>
      </c>
      <c r="J2878" s="37">
        <f>IF(H2878&gt;='Roof Calculator'!$G$8, 1, 0)</f>
        <v>1</v>
      </c>
      <c r="K2878" s="37">
        <f t="shared" si="799"/>
        <v>0</v>
      </c>
      <c r="L2878" s="37">
        <f t="shared" si="800"/>
        <v>62.059999999999995</v>
      </c>
      <c r="M2878" s="37">
        <v>0</v>
      </c>
      <c r="N2878" s="37">
        <f t="shared" si="801"/>
        <v>0</v>
      </c>
      <c r="O2878" s="37">
        <v>0</v>
      </c>
      <c r="P2878" s="37">
        <v>0</v>
      </c>
      <c r="Q2878" s="21">
        <f t="shared" si="802"/>
        <v>39.790999999999997</v>
      </c>
      <c r="R2878" s="21">
        <f t="shared" si="811"/>
        <v>120.0000000000049</v>
      </c>
      <c r="S2878" s="21">
        <f t="shared" si="812"/>
        <v>14.332146510037356</v>
      </c>
      <c r="T2878" s="21">
        <f t="shared" si="803"/>
        <v>86.147999999999996</v>
      </c>
      <c r="U2878" s="37">
        <f>VLOOKUP(Time_Zone, 'LSTM LookUp'!$B$5:$D$8, 3, FALSE)</f>
        <v>-75</v>
      </c>
      <c r="V2878" s="21">
        <f t="shared" si="813"/>
        <v>2.7854611892028776</v>
      </c>
      <c r="W2878" s="21">
        <f t="shared" si="804"/>
        <v>-3.1556347026992704</v>
      </c>
      <c r="X2878" s="21">
        <f t="shared" si="805"/>
        <v>0</v>
      </c>
      <c r="Y2878" s="21">
        <f t="shared" si="806"/>
        <v>0</v>
      </c>
      <c r="Z2878" s="21">
        <f t="shared" si="814"/>
        <v>0</v>
      </c>
      <c r="AA2878" s="21">
        <f t="shared" si="807"/>
        <v>0</v>
      </c>
      <c r="AB2878" s="21">
        <f t="shared" si="808"/>
        <v>0</v>
      </c>
      <c r="AC2878" s="21">
        <f t="shared" si="809"/>
        <v>62.059999999999995</v>
      </c>
      <c r="AD2878" s="21">
        <f t="shared" si="815"/>
        <v>0</v>
      </c>
      <c r="AE2878" s="21" t="str">
        <f t="shared" si="810"/>
        <v>4/30/1:00</v>
      </c>
    </row>
    <row r="2879" spans="2:31">
      <c r="B2879" s="37">
        <v>4</v>
      </c>
      <c r="C2879" s="38">
        <v>30</v>
      </c>
      <c r="D2879" s="39">
        <v>2</v>
      </c>
      <c r="E2879" s="17">
        <v>15</v>
      </c>
      <c r="F2879" s="17">
        <v>0</v>
      </c>
      <c r="G2879" s="17">
        <v>0</v>
      </c>
      <c r="H2879" s="37">
        <f t="shared" si="798"/>
        <v>59</v>
      </c>
      <c r="I2879" s="37">
        <f>IF(H2879&lt;'Roof Calculator'!$G$8, 1, 0)</f>
        <v>0</v>
      </c>
      <c r="J2879" s="37">
        <f>IF(H2879&gt;='Roof Calculator'!$G$8, 1, 0)</f>
        <v>1</v>
      </c>
      <c r="K2879" s="37">
        <f t="shared" si="799"/>
        <v>0</v>
      </c>
      <c r="L2879" s="37">
        <f t="shared" si="800"/>
        <v>59</v>
      </c>
      <c r="M2879" s="37">
        <v>0</v>
      </c>
      <c r="N2879" s="37">
        <f t="shared" si="801"/>
        <v>0</v>
      </c>
      <c r="O2879" s="37">
        <v>0</v>
      </c>
      <c r="P2879" s="37">
        <v>0</v>
      </c>
      <c r="Q2879" s="21">
        <f t="shared" si="802"/>
        <v>39.790999999999997</v>
      </c>
      <c r="R2879" s="21">
        <f t="shared" si="811"/>
        <v>120.04166666667157</v>
      </c>
      <c r="S2879" s="21">
        <f t="shared" si="812"/>
        <v>14.345359359794822</v>
      </c>
      <c r="T2879" s="21">
        <f t="shared" si="803"/>
        <v>86.147999999999996</v>
      </c>
      <c r="U2879" s="37">
        <f>VLOOKUP(Time_Zone, 'LSTM LookUp'!$B$5:$D$8, 3, FALSE)</f>
        <v>-75</v>
      </c>
      <c r="V2879" s="21">
        <f t="shared" si="813"/>
        <v>2.7911718018401768</v>
      </c>
      <c r="W2879" s="21">
        <f t="shared" si="804"/>
        <v>11.845792950460048</v>
      </c>
      <c r="X2879" s="21">
        <f t="shared" si="805"/>
        <v>0</v>
      </c>
      <c r="Y2879" s="21">
        <f t="shared" si="806"/>
        <v>0</v>
      </c>
      <c r="Z2879" s="21">
        <f t="shared" si="814"/>
        <v>0</v>
      </c>
      <c r="AA2879" s="21">
        <f t="shared" si="807"/>
        <v>0</v>
      </c>
      <c r="AB2879" s="21">
        <f t="shared" si="808"/>
        <v>0</v>
      </c>
      <c r="AC2879" s="21">
        <f t="shared" si="809"/>
        <v>59</v>
      </c>
      <c r="AD2879" s="21">
        <f t="shared" si="815"/>
        <v>0</v>
      </c>
      <c r="AE2879" s="21" t="str">
        <f t="shared" si="810"/>
        <v>4/30/2:00</v>
      </c>
    </row>
    <row r="2880" spans="2:31">
      <c r="B2880" s="37">
        <v>4</v>
      </c>
      <c r="C2880" s="38">
        <v>30</v>
      </c>
      <c r="D2880" s="39">
        <v>3</v>
      </c>
      <c r="E2880" s="17">
        <v>12.8</v>
      </c>
      <c r="F2880" s="17">
        <v>0</v>
      </c>
      <c r="G2880" s="17">
        <v>0</v>
      </c>
      <c r="H2880" s="37">
        <f t="shared" si="798"/>
        <v>55.04</v>
      </c>
      <c r="I2880" s="37">
        <f>IF(H2880&lt;'Roof Calculator'!$G$8, 1, 0)</f>
        <v>0</v>
      </c>
      <c r="J2880" s="37">
        <f>IF(H2880&gt;='Roof Calculator'!$G$8, 1, 0)</f>
        <v>1</v>
      </c>
      <c r="K2880" s="37">
        <f t="shared" si="799"/>
        <v>0</v>
      </c>
      <c r="L2880" s="37">
        <f t="shared" si="800"/>
        <v>55.04</v>
      </c>
      <c r="M2880" s="37">
        <v>0</v>
      </c>
      <c r="N2880" s="37">
        <f t="shared" si="801"/>
        <v>0</v>
      </c>
      <c r="O2880" s="37">
        <v>0</v>
      </c>
      <c r="P2880" s="37">
        <v>0</v>
      </c>
      <c r="Q2880" s="21">
        <f t="shared" si="802"/>
        <v>39.790999999999997</v>
      </c>
      <c r="R2880" s="21">
        <f t="shared" si="811"/>
        <v>120.08333333333825</v>
      </c>
      <c r="S2880" s="21">
        <f t="shared" si="812"/>
        <v>14.358565450098178</v>
      </c>
      <c r="T2880" s="21">
        <f t="shared" si="803"/>
        <v>86.147999999999996</v>
      </c>
      <c r="U2880" s="37">
        <f>VLOOKUP(Time_Zone, 'LSTM LookUp'!$B$5:$D$8, 3, FALSE)</f>
        <v>-75</v>
      </c>
      <c r="V2880" s="21">
        <f t="shared" si="813"/>
        <v>2.7968661349832722</v>
      </c>
      <c r="W2880" s="21">
        <f t="shared" si="804"/>
        <v>26.847216533745808</v>
      </c>
      <c r="X2880" s="21">
        <f t="shared" si="805"/>
        <v>0</v>
      </c>
      <c r="Y2880" s="21">
        <f t="shared" si="806"/>
        <v>0</v>
      </c>
      <c r="Z2880" s="21">
        <f t="shared" si="814"/>
        <v>0</v>
      </c>
      <c r="AA2880" s="21">
        <f t="shared" si="807"/>
        <v>0</v>
      </c>
      <c r="AB2880" s="21">
        <f t="shared" si="808"/>
        <v>0</v>
      </c>
      <c r="AC2880" s="21">
        <f t="shared" si="809"/>
        <v>55.04</v>
      </c>
      <c r="AD2880" s="21">
        <f t="shared" si="815"/>
        <v>0</v>
      </c>
      <c r="AE2880" s="21" t="str">
        <f t="shared" si="810"/>
        <v>4/30/3:00</v>
      </c>
    </row>
    <row r="2881" spans="2:31">
      <c r="B2881" s="37">
        <v>4</v>
      </c>
      <c r="C2881" s="38">
        <v>30</v>
      </c>
      <c r="D2881" s="39">
        <v>4</v>
      </c>
      <c r="E2881" s="17">
        <v>12.2</v>
      </c>
      <c r="F2881" s="17">
        <v>0</v>
      </c>
      <c r="G2881" s="17">
        <v>0</v>
      </c>
      <c r="H2881" s="37">
        <f t="shared" si="798"/>
        <v>53.96</v>
      </c>
      <c r="I2881" s="37">
        <f>IF(H2881&lt;'Roof Calculator'!$G$8, 1, 0)</f>
        <v>1</v>
      </c>
      <c r="J2881" s="37">
        <f>IF(H2881&gt;='Roof Calculator'!$G$8, 1, 0)</f>
        <v>0</v>
      </c>
      <c r="K2881" s="37">
        <f t="shared" si="799"/>
        <v>53.96</v>
      </c>
      <c r="L2881" s="37">
        <f t="shared" si="800"/>
        <v>0</v>
      </c>
      <c r="M2881" s="37">
        <v>0</v>
      </c>
      <c r="N2881" s="37">
        <f t="shared" si="801"/>
        <v>0</v>
      </c>
      <c r="O2881" s="37">
        <v>0</v>
      </c>
      <c r="P2881" s="37">
        <v>0</v>
      </c>
      <c r="Q2881" s="21">
        <f t="shared" si="802"/>
        <v>39.790999999999997</v>
      </c>
      <c r="R2881" s="21">
        <f t="shared" si="811"/>
        <v>120.12500000000492</v>
      </c>
      <c r="S2881" s="21">
        <f t="shared" si="812"/>
        <v>14.371764773658461</v>
      </c>
      <c r="T2881" s="21">
        <f t="shared" si="803"/>
        <v>86.147999999999996</v>
      </c>
      <c r="U2881" s="37">
        <f>VLOOKUP(Time_Zone, 'LSTM LookUp'!$B$5:$D$8, 3, FALSE)</f>
        <v>-75</v>
      </c>
      <c r="V2881" s="21">
        <f t="shared" si="813"/>
        <v>2.802544180807347</v>
      </c>
      <c r="W2881" s="21">
        <f t="shared" si="804"/>
        <v>41.848636045201843</v>
      </c>
      <c r="X2881" s="21">
        <f t="shared" si="805"/>
        <v>0</v>
      </c>
      <c r="Y2881" s="21">
        <f t="shared" si="806"/>
        <v>0</v>
      </c>
      <c r="Z2881" s="21">
        <f t="shared" si="814"/>
        <v>0</v>
      </c>
      <c r="AA2881" s="21">
        <f t="shared" si="807"/>
        <v>0</v>
      </c>
      <c r="AB2881" s="21">
        <f t="shared" si="808"/>
        <v>0</v>
      </c>
      <c r="AC2881" s="21">
        <f t="shared" si="809"/>
        <v>0</v>
      </c>
      <c r="AD2881" s="21">
        <f t="shared" si="815"/>
        <v>0</v>
      </c>
      <c r="AE2881" s="21" t="str">
        <f t="shared" si="810"/>
        <v>4/30/4:00</v>
      </c>
    </row>
    <row r="2882" spans="2:31">
      <c r="B2882" s="37">
        <v>4</v>
      </c>
      <c r="C2882" s="38">
        <v>30</v>
      </c>
      <c r="D2882" s="39">
        <v>5</v>
      </c>
      <c r="E2882" s="17">
        <v>10</v>
      </c>
      <c r="F2882" s="17">
        <v>0</v>
      </c>
      <c r="G2882" s="17">
        <v>0</v>
      </c>
      <c r="H2882" s="37">
        <f t="shared" si="798"/>
        <v>50</v>
      </c>
      <c r="I2882" s="37">
        <f>IF(H2882&lt;'Roof Calculator'!$G$8, 1, 0)</f>
        <v>1</v>
      </c>
      <c r="J2882" s="37">
        <f>IF(H2882&gt;='Roof Calculator'!$G$8, 1, 0)</f>
        <v>0</v>
      </c>
      <c r="K2882" s="37">
        <f t="shared" si="799"/>
        <v>50</v>
      </c>
      <c r="L2882" s="37">
        <f t="shared" si="800"/>
        <v>0</v>
      </c>
      <c r="M2882" s="37">
        <v>0</v>
      </c>
      <c r="N2882" s="37">
        <f t="shared" si="801"/>
        <v>0</v>
      </c>
      <c r="O2882" s="37">
        <v>0</v>
      </c>
      <c r="P2882" s="37">
        <v>0</v>
      </c>
      <c r="Q2882" s="21">
        <f t="shared" si="802"/>
        <v>39.790999999999997</v>
      </c>
      <c r="R2882" s="21">
        <f t="shared" si="811"/>
        <v>120.16666666667159</v>
      </c>
      <c r="S2882" s="21">
        <f t="shared" si="812"/>
        <v>14.384957323187283</v>
      </c>
      <c r="T2882" s="21">
        <f t="shared" si="803"/>
        <v>86.147999999999996</v>
      </c>
      <c r="U2882" s="37">
        <f>VLOOKUP(Time_Zone, 'LSTM LookUp'!$B$5:$D$8, 3, FALSE)</f>
        <v>-75</v>
      </c>
      <c r="V2882" s="21">
        <f t="shared" si="813"/>
        <v>2.8082059315265129</v>
      </c>
      <c r="W2882" s="21">
        <f t="shared" si="804"/>
        <v>56.850051482881597</v>
      </c>
      <c r="X2882" s="21">
        <f t="shared" si="805"/>
        <v>0</v>
      </c>
      <c r="Y2882" s="21">
        <f t="shared" si="806"/>
        <v>0</v>
      </c>
      <c r="Z2882" s="21">
        <f t="shared" si="814"/>
        <v>0</v>
      </c>
      <c r="AA2882" s="21">
        <f t="shared" si="807"/>
        <v>0</v>
      </c>
      <c r="AB2882" s="21">
        <f t="shared" si="808"/>
        <v>0</v>
      </c>
      <c r="AC2882" s="21">
        <f t="shared" si="809"/>
        <v>0</v>
      </c>
      <c r="AD2882" s="21">
        <f t="shared" si="815"/>
        <v>0</v>
      </c>
      <c r="AE2882" s="21" t="str">
        <f t="shared" si="810"/>
        <v>4/30/5:00</v>
      </c>
    </row>
    <row r="2883" spans="2:31">
      <c r="B2883" s="37">
        <v>4</v>
      </c>
      <c r="C2883" s="38">
        <v>30</v>
      </c>
      <c r="D2883" s="39">
        <v>6</v>
      </c>
      <c r="E2883" s="17">
        <v>7.8</v>
      </c>
      <c r="F2883" s="17">
        <v>1</v>
      </c>
      <c r="G2883" s="17">
        <v>2</v>
      </c>
      <c r="H2883" s="37">
        <f t="shared" si="798"/>
        <v>46.04</v>
      </c>
      <c r="I2883" s="37">
        <f>IF(H2883&lt;'Roof Calculator'!$G$8, 1, 0)</f>
        <v>1</v>
      </c>
      <c r="J2883" s="37">
        <f>IF(H2883&gt;='Roof Calculator'!$G$8, 1, 0)</f>
        <v>0</v>
      </c>
      <c r="K2883" s="37">
        <f t="shared" si="799"/>
        <v>46.04</v>
      </c>
      <c r="L2883" s="37">
        <f t="shared" si="800"/>
        <v>0</v>
      </c>
      <c r="M2883" s="37">
        <v>0</v>
      </c>
      <c r="N2883" s="37">
        <f t="shared" si="801"/>
        <v>1</v>
      </c>
      <c r="O2883" s="37">
        <v>0</v>
      </c>
      <c r="P2883" s="37">
        <v>0</v>
      </c>
      <c r="Q2883" s="21">
        <f t="shared" si="802"/>
        <v>39.790999999999997</v>
      </c>
      <c r="R2883" s="21">
        <f t="shared" si="811"/>
        <v>120.20833333333826</v>
      </c>
      <c r="S2883" s="21">
        <f t="shared" si="812"/>
        <v>14.398143091396859</v>
      </c>
      <c r="T2883" s="21">
        <f t="shared" si="803"/>
        <v>86.147999999999996</v>
      </c>
      <c r="U2883" s="37">
        <f>VLOOKUP(Time_Zone, 'LSTM LookUp'!$B$5:$D$8, 3, FALSE)</f>
        <v>-75</v>
      </c>
      <c r="V2883" s="21">
        <f t="shared" si="813"/>
        <v>2.8138513793938302</v>
      </c>
      <c r="W2883" s="21">
        <f t="shared" si="804"/>
        <v>71.851462844848442</v>
      </c>
      <c r="X2883" s="21">
        <f t="shared" si="805"/>
        <v>0.78191770428392593</v>
      </c>
      <c r="Y2883" s="21">
        <f t="shared" si="806"/>
        <v>1.7819177042839258</v>
      </c>
      <c r="Z2883" s="21">
        <f t="shared" si="814"/>
        <v>0.56483678994953135</v>
      </c>
      <c r="AA2883" s="21">
        <f t="shared" si="807"/>
        <v>0.56483678994953135</v>
      </c>
      <c r="AB2883" s="21">
        <f t="shared" si="808"/>
        <v>0</v>
      </c>
      <c r="AC2883" s="21">
        <f t="shared" si="809"/>
        <v>0</v>
      </c>
      <c r="AD2883" s="21">
        <f t="shared" si="815"/>
        <v>0</v>
      </c>
      <c r="AE2883" s="21" t="str">
        <f t="shared" si="810"/>
        <v>4/30/6:00</v>
      </c>
    </row>
    <row r="2884" spans="2:31">
      <c r="B2884" s="37">
        <v>4</v>
      </c>
      <c r="C2884" s="38">
        <v>30</v>
      </c>
      <c r="D2884" s="39">
        <v>7</v>
      </c>
      <c r="E2884" s="17">
        <v>9.4</v>
      </c>
      <c r="F2884" s="17">
        <v>33</v>
      </c>
      <c r="G2884" s="17">
        <v>287</v>
      </c>
      <c r="H2884" s="37">
        <f t="shared" si="798"/>
        <v>48.92</v>
      </c>
      <c r="I2884" s="37">
        <f>IF(H2884&lt;'Roof Calculator'!$G$8, 1, 0)</f>
        <v>1</v>
      </c>
      <c r="J2884" s="37">
        <f>IF(H2884&gt;='Roof Calculator'!$G$8, 1, 0)</f>
        <v>0</v>
      </c>
      <c r="K2884" s="37">
        <f t="shared" si="799"/>
        <v>48.92</v>
      </c>
      <c r="L2884" s="37">
        <f t="shared" si="800"/>
        <v>0</v>
      </c>
      <c r="M2884" s="37">
        <v>0</v>
      </c>
      <c r="N2884" s="37">
        <f t="shared" si="801"/>
        <v>33</v>
      </c>
      <c r="O2884" s="37">
        <v>0</v>
      </c>
      <c r="P2884" s="37">
        <v>0</v>
      </c>
      <c r="Q2884" s="21">
        <f t="shared" si="802"/>
        <v>39.790999999999997</v>
      </c>
      <c r="R2884" s="21">
        <f t="shared" si="811"/>
        <v>120.25000000000493</v>
      </c>
      <c r="S2884" s="21">
        <f t="shared" si="812"/>
        <v>14.411322070999981</v>
      </c>
      <c r="T2884" s="21">
        <f t="shared" si="803"/>
        <v>86.147999999999996</v>
      </c>
      <c r="U2884" s="37">
        <f>VLOOKUP(Time_Zone, 'LSTM LookUp'!$B$5:$D$8, 3, FALSE)</f>
        <v>-75</v>
      </c>
      <c r="V2884" s="21">
        <f t="shared" si="813"/>
        <v>2.819480516701331</v>
      </c>
      <c r="W2884" s="21">
        <f t="shared" si="804"/>
        <v>86.852870129175329</v>
      </c>
      <c r="X2884" s="21">
        <f t="shared" si="805"/>
        <v>57.439697847120307</v>
      </c>
      <c r="Y2884" s="21">
        <f t="shared" si="806"/>
        <v>90.4396978471203</v>
      </c>
      <c r="Z2884" s="21">
        <f t="shared" si="814"/>
        <v>28.667804631584399</v>
      </c>
      <c r="AA2884" s="21">
        <f t="shared" si="807"/>
        <v>28.667804631584399</v>
      </c>
      <c r="AB2884" s="21">
        <f t="shared" si="808"/>
        <v>0</v>
      </c>
      <c r="AC2884" s="21">
        <f t="shared" si="809"/>
        <v>0</v>
      </c>
      <c r="AD2884" s="21">
        <f t="shared" si="815"/>
        <v>0</v>
      </c>
      <c r="AE2884" s="21" t="str">
        <f t="shared" si="810"/>
        <v>4/30/7:00</v>
      </c>
    </row>
    <row r="2885" spans="2:31">
      <c r="B2885" s="37">
        <v>4</v>
      </c>
      <c r="C2885" s="38">
        <v>30</v>
      </c>
      <c r="D2885" s="39">
        <v>8</v>
      </c>
      <c r="E2885" s="17">
        <v>9.4</v>
      </c>
      <c r="F2885" s="17">
        <v>61</v>
      </c>
      <c r="G2885" s="17">
        <v>616</v>
      </c>
      <c r="H2885" s="37">
        <f t="shared" si="798"/>
        <v>48.92</v>
      </c>
      <c r="I2885" s="37">
        <f>IF(H2885&lt;'Roof Calculator'!$G$8, 1, 0)</f>
        <v>1</v>
      </c>
      <c r="J2885" s="37">
        <f>IF(H2885&gt;='Roof Calculator'!$G$8, 1, 0)</f>
        <v>0</v>
      </c>
      <c r="K2885" s="37">
        <f t="shared" si="799"/>
        <v>48.92</v>
      </c>
      <c r="L2885" s="37">
        <f t="shared" si="800"/>
        <v>0</v>
      </c>
      <c r="M2885" s="37">
        <v>0</v>
      </c>
      <c r="N2885" s="37">
        <f t="shared" si="801"/>
        <v>61</v>
      </c>
      <c r="O2885" s="37">
        <v>0</v>
      </c>
      <c r="P2885" s="37">
        <v>0</v>
      </c>
      <c r="Q2885" s="21">
        <f t="shared" si="802"/>
        <v>39.790999999999997</v>
      </c>
      <c r="R2885" s="21">
        <f t="shared" si="811"/>
        <v>120.2916666666716</v>
      </c>
      <c r="S2885" s="21">
        <f t="shared" si="812"/>
        <v>14.424494254710027</v>
      </c>
      <c r="T2885" s="21">
        <f t="shared" si="803"/>
        <v>86.147999999999996</v>
      </c>
      <c r="U2885" s="37">
        <f>VLOOKUP(Time_Zone, 'LSTM LookUp'!$B$5:$D$8, 3, FALSE)</f>
        <v>-75</v>
      </c>
      <c r="V2885" s="21">
        <f t="shared" si="813"/>
        <v>2.8250933357800108</v>
      </c>
      <c r="W2885" s="21">
        <f t="shared" si="804"/>
        <v>101.85427333394503</v>
      </c>
      <c r="X2885" s="21">
        <f t="shared" si="805"/>
        <v>4.0382677939401761</v>
      </c>
      <c r="Y2885" s="21">
        <f t="shared" si="806"/>
        <v>65.038267793940179</v>
      </c>
      <c r="Z2885" s="21">
        <f t="shared" si="814"/>
        <v>20.615994956607572</v>
      </c>
      <c r="AA2885" s="21">
        <f t="shared" si="807"/>
        <v>20.615994956607572</v>
      </c>
      <c r="AB2885" s="21">
        <f t="shared" si="808"/>
        <v>0</v>
      </c>
      <c r="AC2885" s="21">
        <f t="shared" si="809"/>
        <v>0</v>
      </c>
      <c r="AD2885" s="21">
        <f t="shared" si="815"/>
        <v>0</v>
      </c>
      <c r="AE2885" s="21" t="str">
        <f t="shared" si="810"/>
        <v>4/30/8:00</v>
      </c>
    </row>
    <row r="2886" spans="2:31">
      <c r="B2886" s="37">
        <v>4</v>
      </c>
      <c r="C2886" s="38">
        <v>30</v>
      </c>
      <c r="D2886" s="39">
        <v>9</v>
      </c>
      <c r="E2886" s="17">
        <v>10</v>
      </c>
      <c r="F2886" s="17">
        <v>85</v>
      </c>
      <c r="G2886" s="17">
        <v>769</v>
      </c>
      <c r="H2886" s="37">
        <f t="shared" si="798"/>
        <v>50</v>
      </c>
      <c r="I2886" s="37">
        <f>IF(H2886&lt;'Roof Calculator'!$G$8, 1, 0)</f>
        <v>1</v>
      </c>
      <c r="J2886" s="37">
        <f>IF(H2886&gt;='Roof Calculator'!$G$8, 1, 0)</f>
        <v>0</v>
      </c>
      <c r="K2886" s="37">
        <f t="shared" si="799"/>
        <v>50</v>
      </c>
      <c r="L2886" s="37">
        <f t="shared" si="800"/>
        <v>0</v>
      </c>
      <c r="M2886" s="37">
        <v>0</v>
      </c>
      <c r="N2886" s="37">
        <f t="shared" si="801"/>
        <v>85</v>
      </c>
      <c r="O2886" s="37">
        <v>0</v>
      </c>
      <c r="P2886" s="37">
        <v>0</v>
      </c>
      <c r="Q2886" s="21">
        <f t="shared" si="802"/>
        <v>39.790999999999997</v>
      </c>
      <c r="R2886" s="21">
        <f t="shared" si="811"/>
        <v>120.33333333333827</v>
      </c>
      <c r="S2886" s="21">
        <f t="shared" si="812"/>
        <v>14.437659635240982</v>
      </c>
      <c r="T2886" s="21">
        <f t="shared" si="803"/>
        <v>86.147999999999996</v>
      </c>
      <c r="U2886" s="37">
        <f>VLOOKUP(Time_Zone, 'LSTM LookUp'!$B$5:$D$8, 3, FALSE)</f>
        <v>-75</v>
      </c>
      <c r="V2886" s="21">
        <f t="shared" si="813"/>
        <v>2.8306898289998665</v>
      </c>
      <c r="W2886" s="21">
        <f t="shared" si="804"/>
        <v>116.85567245724994</v>
      </c>
      <c r="X2886" s="21">
        <f t="shared" si="805"/>
        <v>-135.79398309506843</v>
      </c>
      <c r="Y2886" s="21">
        <f t="shared" si="806"/>
        <v>-50.793983095068427</v>
      </c>
      <c r="Z2886" s="21">
        <f t="shared" si="814"/>
        <v>-16.100805492416711</v>
      </c>
      <c r="AA2886" s="21">
        <f t="shared" si="807"/>
        <v>-16.100805492416711</v>
      </c>
      <c r="AB2886" s="21">
        <f t="shared" si="808"/>
        <v>0</v>
      </c>
      <c r="AC2886" s="21">
        <f t="shared" si="809"/>
        <v>0</v>
      </c>
      <c r="AD2886" s="21">
        <f t="shared" si="815"/>
        <v>0</v>
      </c>
      <c r="AE2886" s="21" t="str">
        <f t="shared" si="810"/>
        <v>4/30/9:00</v>
      </c>
    </row>
    <row r="2887" spans="2:31">
      <c r="B2887" s="37">
        <v>4</v>
      </c>
      <c r="C2887" s="38">
        <v>30</v>
      </c>
      <c r="D2887" s="39">
        <v>10</v>
      </c>
      <c r="E2887" s="17">
        <v>11.7</v>
      </c>
      <c r="F2887" s="17">
        <v>105</v>
      </c>
      <c r="G2887" s="17">
        <v>838</v>
      </c>
      <c r="H2887" s="37">
        <f t="shared" si="798"/>
        <v>53.06</v>
      </c>
      <c r="I2887" s="37">
        <f>IF(H2887&lt;'Roof Calculator'!$G$8, 1, 0)</f>
        <v>1</v>
      </c>
      <c r="J2887" s="37">
        <f>IF(H2887&gt;='Roof Calculator'!$G$8, 1, 0)</f>
        <v>0</v>
      </c>
      <c r="K2887" s="37">
        <f t="shared" si="799"/>
        <v>53.06</v>
      </c>
      <c r="L2887" s="37">
        <f t="shared" si="800"/>
        <v>0</v>
      </c>
      <c r="M2887" s="37">
        <v>0</v>
      </c>
      <c r="N2887" s="37">
        <f t="shared" si="801"/>
        <v>105</v>
      </c>
      <c r="O2887" s="37">
        <v>0</v>
      </c>
      <c r="P2887" s="37">
        <v>0</v>
      </c>
      <c r="Q2887" s="21">
        <f t="shared" si="802"/>
        <v>39.790999999999997</v>
      </c>
      <c r="R2887" s="21">
        <f t="shared" si="811"/>
        <v>120.37500000000495</v>
      </c>
      <c r="S2887" s="21">
        <f t="shared" si="812"/>
        <v>14.450818205307435</v>
      </c>
      <c r="T2887" s="21">
        <f t="shared" si="803"/>
        <v>86.147999999999996</v>
      </c>
      <c r="U2887" s="37">
        <f>VLOOKUP(Time_Zone, 'LSTM LookUp'!$B$5:$D$8, 3, FALSE)</f>
        <v>-75</v>
      </c>
      <c r="V2887" s="21">
        <f t="shared" si="813"/>
        <v>2.836269988769895</v>
      </c>
      <c r="W2887" s="21">
        <f t="shared" si="804"/>
        <v>131.85706749719247</v>
      </c>
      <c r="X2887" s="21">
        <f t="shared" si="805"/>
        <v>-282.23273328794323</v>
      </c>
      <c r="Y2887" s="21">
        <f t="shared" si="806"/>
        <v>-177.23273328794323</v>
      </c>
      <c r="Z2887" s="21">
        <f t="shared" si="814"/>
        <v>-56.179680971614857</v>
      </c>
      <c r="AA2887" s="21">
        <f t="shared" si="807"/>
        <v>-56.179680971614857</v>
      </c>
      <c r="AB2887" s="21">
        <f t="shared" si="808"/>
        <v>0</v>
      </c>
      <c r="AC2887" s="21">
        <f t="shared" si="809"/>
        <v>0</v>
      </c>
      <c r="AD2887" s="21">
        <f t="shared" si="815"/>
        <v>0</v>
      </c>
      <c r="AE2887" s="21" t="str">
        <f t="shared" si="810"/>
        <v>4/30/10:00</v>
      </c>
    </row>
    <row r="2888" spans="2:31">
      <c r="B2888" s="37">
        <v>4</v>
      </c>
      <c r="C2888" s="38">
        <v>30</v>
      </c>
      <c r="D2888" s="39">
        <v>11</v>
      </c>
      <c r="E2888" s="17">
        <v>12.8</v>
      </c>
      <c r="F2888" s="17">
        <v>125</v>
      </c>
      <c r="G2888" s="17">
        <v>879</v>
      </c>
      <c r="H2888" s="37">
        <f t="shared" si="798"/>
        <v>55.04</v>
      </c>
      <c r="I2888" s="37">
        <f>IF(H2888&lt;'Roof Calculator'!$G$8, 1, 0)</f>
        <v>0</v>
      </c>
      <c r="J2888" s="37">
        <f>IF(H2888&gt;='Roof Calculator'!$G$8, 1, 0)</f>
        <v>1</v>
      </c>
      <c r="K2888" s="37">
        <f t="shared" si="799"/>
        <v>0</v>
      </c>
      <c r="L2888" s="37">
        <f t="shared" si="800"/>
        <v>55.04</v>
      </c>
      <c r="M2888" s="37">
        <v>0</v>
      </c>
      <c r="N2888" s="37">
        <f t="shared" si="801"/>
        <v>125</v>
      </c>
      <c r="O2888" s="37">
        <v>0</v>
      </c>
      <c r="P2888" s="37">
        <v>0</v>
      </c>
      <c r="Q2888" s="21">
        <f t="shared" si="802"/>
        <v>39.790999999999997</v>
      </c>
      <c r="R2888" s="21">
        <f t="shared" si="811"/>
        <v>120.41666666667162</v>
      </c>
      <c r="S2888" s="21">
        <f t="shared" si="812"/>
        <v>14.463969957624586</v>
      </c>
      <c r="T2888" s="21">
        <f t="shared" si="803"/>
        <v>86.147999999999996</v>
      </c>
      <c r="U2888" s="37">
        <f>VLOOKUP(Time_Zone, 'LSTM LookUp'!$B$5:$D$8, 3, FALSE)</f>
        <v>-75</v>
      </c>
      <c r="V2888" s="21">
        <f t="shared" si="813"/>
        <v>2.8418338075381087</v>
      </c>
      <c r="W2888" s="21">
        <f t="shared" si="804"/>
        <v>146.8584584518845</v>
      </c>
      <c r="X2888" s="21">
        <f t="shared" si="805"/>
        <v>-407.10213101610532</v>
      </c>
      <c r="Y2888" s="21">
        <f t="shared" si="806"/>
        <v>-282.10213101610532</v>
      </c>
      <c r="Z2888" s="21">
        <f t="shared" si="814"/>
        <v>-89.421448441745753</v>
      </c>
      <c r="AA2888" s="21">
        <f t="shared" si="807"/>
        <v>0</v>
      </c>
      <c r="AB2888" s="21">
        <f t="shared" si="808"/>
        <v>-89.421448441745753</v>
      </c>
      <c r="AC2888" s="21">
        <f t="shared" si="809"/>
        <v>55.04</v>
      </c>
      <c r="AD2888" s="21">
        <f t="shared" si="815"/>
        <v>-89.421448441745753</v>
      </c>
      <c r="AE2888" s="21" t="str">
        <f t="shared" si="810"/>
        <v>4/30/11:00</v>
      </c>
    </row>
    <row r="2889" spans="2:31">
      <c r="B2889" s="37">
        <v>4</v>
      </c>
      <c r="C2889" s="38">
        <v>30</v>
      </c>
      <c r="D2889" s="39">
        <v>12</v>
      </c>
      <c r="E2889" s="17">
        <v>13.9</v>
      </c>
      <c r="F2889" s="17">
        <v>169</v>
      </c>
      <c r="G2889" s="17">
        <v>880</v>
      </c>
      <c r="H2889" s="37">
        <f t="shared" si="798"/>
        <v>57.02</v>
      </c>
      <c r="I2889" s="37">
        <f>IF(H2889&lt;'Roof Calculator'!$G$8, 1, 0)</f>
        <v>0</v>
      </c>
      <c r="J2889" s="37">
        <f>IF(H2889&gt;='Roof Calculator'!$G$8, 1, 0)</f>
        <v>1</v>
      </c>
      <c r="K2889" s="37">
        <f t="shared" si="799"/>
        <v>0</v>
      </c>
      <c r="L2889" s="37">
        <f t="shared" si="800"/>
        <v>57.02</v>
      </c>
      <c r="M2889" s="37">
        <v>0</v>
      </c>
      <c r="N2889" s="37">
        <f t="shared" si="801"/>
        <v>169</v>
      </c>
      <c r="O2889" s="37">
        <v>0</v>
      </c>
      <c r="P2889" s="37">
        <v>0</v>
      </c>
      <c r="Q2889" s="21">
        <f t="shared" si="802"/>
        <v>39.790999999999997</v>
      </c>
      <c r="R2889" s="21">
        <f t="shared" si="811"/>
        <v>120.45833333333829</v>
      </c>
      <c r="S2889" s="21">
        <f t="shared" si="812"/>
        <v>14.477114884908236</v>
      </c>
      <c r="T2889" s="21">
        <f t="shared" si="803"/>
        <v>86.147999999999996</v>
      </c>
      <c r="U2889" s="37">
        <f>VLOOKUP(Time_Zone, 'LSTM LookUp'!$B$5:$D$8, 3, FALSE)</f>
        <v>-75</v>
      </c>
      <c r="V2889" s="21">
        <f t="shared" si="813"/>
        <v>2.8473812777915555</v>
      </c>
      <c r="W2889" s="21">
        <f t="shared" si="804"/>
        <v>161.85984531944791</v>
      </c>
      <c r="X2889" s="21">
        <f t="shared" si="805"/>
        <v>-481.37344608418857</v>
      </c>
      <c r="Y2889" s="21">
        <f t="shared" si="806"/>
        <v>-312.37344608418857</v>
      </c>
      <c r="Z2889" s="21">
        <f t="shared" si="814"/>
        <v>-99.016926610855762</v>
      </c>
      <c r="AA2889" s="21">
        <f t="shared" si="807"/>
        <v>0</v>
      </c>
      <c r="AB2889" s="21">
        <f t="shared" si="808"/>
        <v>-99.016926610855762</v>
      </c>
      <c r="AC2889" s="21">
        <f t="shared" si="809"/>
        <v>57.02</v>
      </c>
      <c r="AD2889" s="21">
        <f t="shared" si="815"/>
        <v>-99.016926610855762</v>
      </c>
      <c r="AE2889" s="21" t="str">
        <f t="shared" si="810"/>
        <v>4/30/12:00</v>
      </c>
    </row>
    <row r="2890" spans="2:31">
      <c r="B2890" s="37">
        <v>4</v>
      </c>
      <c r="C2890" s="38">
        <v>30</v>
      </c>
      <c r="D2890" s="39">
        <v>13</v>
      </c>
      <c r="E2890" s="17">
        <v>15</v>
      </c>
      <c r="F2890" s="17">
        <v>137</v>
      </c>
      <c r="G2890" s="17">
        <v>834</v>
      </c>
      <c r="H2890" s="37">
        <f t="shared" si="798"/>
        <v>59</v>
      </c>
      <c r="I2890" s="37">
        <f>IF(H2890&lt;'Roof Calculator'!$G$8, 1, 0)</f>
        <v>0</v>
      </c>
      <c r="J2890" s="37">
        <f>IF(H2890&gt;='Roof Calculator'!$G$8, 1, 0)</f>
        <v>1</v>
      </c>
      <c r="K2890" s="37">
        <f t="shared" si="799"/>
        <v>0</v>
      </c>
      <c r="L2890" s="37">
        <f t="shared" si="800"/>
        <v>59</v>
      </c>
      <c r="M2890" s="37">
        <v>0</v>
      </c>
      <c r="N2890" s="37">
        <f t="shared" si="801"/>
        <v>137</v>
      </c>
      <c r="O2890" s="37">
        <v>0</v>
      </c>
      <c r="P2890" s="37">
        <v>0</v>
      </c>
      <c r="Q2890" s="21">
        <f t="shared" si="802"/>
        <v>39.790999999999997</v>
      </c>
      <c r="R2890" s="21">
        <f t="shared" si="811"/>
        <v>120.50000000000496</v>
      </c>
      <c r="S2890" s="21">
        <f t="shared" si="812"/>
        <v>14.490252979874818</v>
      </c>
      <c r="T2890" s="21">
        <f t="shared" si="803"/>
        <v>86.147999999999996</v>
      </c>
      <c r="U2890" s="37">
        <f>VLOOKUP(Time_Zone, 'LSTM LookUp'!$B$5:$D$8, 3, FALSE)</f>
        <v>-75</v>
      </c>
      <c r="V2890" s="21">
        <f t="shared" si="813"/>
        <v>2.8529123920563277</v>
      </c>
      <c r="W2890" s="21">
        <f t="shared" si="804"/>
        <v>176.86122809801407</v>
      </c>
      <c r="X2890" s="21">
        <f t="shared" si="805"/>
        <v>-485.96418112256708</v>
      </c>
      <c r="Y2890" s="21">
        <f t="shared" si="806"/>
        <v>-348.96418112256708</v>
      </c>
      <c r="Z2890" s="21">
        <f t="shared" si="814"/>
        <v>-110.6155505379226</v>
      </c>
      <c r="AA2890" s="21">
        <f t="shared" si="807"/>
        <v>0</v>
      </c>
      <c r="AB2890" s="21">
        <f t="shared" si="808"/>
        <v>-110.6155505379226</v>
      </c>
      <c r="AC2890" s="21">
        <f t="shared" si="809"/>
        <v>59</v>
      </c>
      <c r="AD2890" s="21">
        <f t="shared" si="815"/>
        <v>-110.6155505379226</v>
      </c>
      <c r="AE2890" s="21" t="str">
        <f t="shared" si="810"/>
        <v>4/30/13:00</v>
      </c>
    </row>
    <row r="2891" spans="2:31">
      <c r="B2891" s="37">
        <v>4</v>
      </c>
      <c r="C2891" s="38">
        <v>30</v>
      </c>
      <c r="D2891" s="39">
        <v>14</v>
      </c>
      <c r="E2891" s="17">
        <v>16.100000000000001</v>
      </c>
      <c r="F2891" s="17">
        <v>159</v>
      </c>
      <c r="G2891" s="17">
        <v>887</v>
      </c>
      <c r="H2891" s="37">
        <f t="shared" si="798"/>
        <v>60.980000000000004</v>
      </c>
      <c r="I2891" s="37">
        <f>IF(H2891&lt;'Roof Calculator'!$G$8, 1, 0)</f>
        <v>0</v>
      </c>
      <c r="J2891" s="37">
        <f>IF(H2891&gt;='Roof Calculator'!$G$8, 1, 0)</f>
        <v>1</v>
      </c>
      <c r="K2891" s="37">
        <f t="shared" si="799"/>
        <v>0</v>
      </c>
      <c r="L2891" s="37">
        <f t="shared" si="800"/>
        <v>60.980000000000004</v>
      </c>
      <c r="M2891" s="37">
        <v>0</v>
      </c>
      <c r="N2891" s="37">
        <f t="shared" si="801"/>
        <v>159</v>
      </c>
      <c r="O2891" s="37">
        <v>0</v>
      </c>
      <c r="P2891" s="37">
        <v>0</v>
      </c>
      <c r="Q2891" s="21">
        <f t="shared" si="802"/>
        <v>39.790999999999997</v>
      </c>
      <c r="R2891" s="21">
        <f t="shared" si="811"/>
        <v>120.54166666667163</v>
      </c>
      <c r="S2891" s="21">
        <f t="shared" si="812"/>
        <v>14.503384235241386</v>
      </c>
      <c r="T2891" s="21">
        <f t="shared" si="803"/>
        <v>86.147999999999996</v>
      </c>
      <c r="U2891" s="37">
        <f>VLOOKUP(Time_Zone, 'LSTM LookUp'!$B$5:$D$8, 3, FALSE)</f>
        <v>-75</v>
      </c>
      <c r="V2891" s="21">
        <f t="shared" si="813"/>
        <v>2.8584271428975683</v>
      </c>
      <c r="W2891" s="21">
        <f t="shared" si="804"/>
        <v>191.86260678572435</v>
      </c>
      <c r="X2891" s="21">
        <f t="shared" si="805"/>
        <v>-503.57973843892751</v>
      </c>
      <c r="Y2891" s="21">
        <f t="shared" si="806"/>
        <v>-344.57973843892751</v>
      </c>
      <c r="Z2891" s="21">
        <f t="shared" si="814"/>
        <v>-109.22575878424568</v>
      </c>
      <c r="AA2891" s="21">
        <f t="shared" si="807"/>
        <v>0</v>
      </c>
      <c r="AB2891" s="21">
        <f t="shared" si="808"/>
        <v>-109.22575878424568</v>
      </c>
      <c r="AC2891" s="21">
        <f t="shared" si="809"/>
        <v>60.980000000000004</v>
      </c>
      <c r="AD2891" s="21">
        <f t="shared" si="815"/>
        <v>-109.22575878424568</v>
      </c>
      <c r="AE2891" s="21" t="str">
        <f t="shared" si="810"/>
        <v>4/30/14:00</v>
      </c>
    </row>
    <row r="2892" spans="2:31">
      <c r="B2892" s="37">
        <v>4</v>
      </c>
      <c r="C2892" s="38">
        <v>30</v>
      </c>
      <c r="D2892" s="39">
        <v>15</v>
      </c>
      <c r="E2892" s="17">
        <v>16.7</v>
      </c>
      <c r="F2892" s="17">
        <v>198</v>
      </c>
      <c r="G2892" s="17">
        <v>830</v>
      </c>
      <c r="H2892" s="37">
        <f t="shared" si="798"/>
        <v>62.059999999999995</v>
      </c>
      <c r="I2892" s="37">
        <f>IF(H2892&lt;'Roof Calculator'!$G$8, 1, 0)</f>
        <v>0</v>
      </c>
      <c r="J2892" s="37">
        <f>IF(H2892&gt;='Roof Calculator'!$G$8, 1, 0)</f>
        <v>1</v>
      </c>
      <c r="K2892" s="37">
        <f t="shared" si="799"/>
        <v>0</v>
      </c>
      <c r="L2892" s="37">
        <f t="shared" si="800"/>
        <v>62.059999999999995</v>
      </c>
      <c r="M2892" s="37">
        <v>0</v>
      </c>
      <c r="N2892" s="37">
        <f t="shared" si="801"/>
        <v>198</v>
      </c>
      <c r="O2892" s="37">
        <v>0</v>
      </c>
      <c r="P2892" s="37">
        <v>0</v>
      </c>
      <c r="Q2892" s="21">
        <f t="shared" si="802"/>
        <v>39.790999999999997</v>
      </c>
      <c r="R2892" s="21">
        <f t="shared" si="811"/>
        <v>120.5833333333383</v>
      </c>
      <c r="S2892" s="21">
        <f t="shared" si="812"/>
        <v>14.51650864372561</v>
      </c>
      <c r="T2892" s="21">
        <f t="shared" si="803"/>
        <v>86.147999999999996</v>
      </c>
      <c r="U2892" s="37">
        <f>VLOOKUP(Time_Zone, 'LSTM LookUp'!$B$5:$D$8, 3, FALSE)</f>
        <v>-75</v>
      </c>
      <c r="V2892" s="21">
        <f t="shared" si="813"/>
        <v>2.8639255229195038</v>
      </c>
      <c r="W2892" s="21">
        <f t="shared" si="804"/>
        <v>206.86398138072985</v>
      </c>
      <c r="X2892" s="21">
        <f t="shared" si="805"/>
        <v>-417.62230576697681</v>
      </c>
      <c r="Y2892" s="21">
        <f t="shared" si="806"/>
        <v>-219.62230576697681</v>
      </c>
      <c r="Z2892" s="21">
        <f t="shared" si="814"/>
        <v>-69.616435087042447</v>
      </c>
      <c r="AA2892" s="21">
        <f t="shared" si="807"/>
        <v>0</v>
      </c>
      <c r="AB2892" s="21">
        <f t="shared" si="808"/>
        <v>-69.616435087042447</v>
      </c>
      <c r="AC2892" s="21">
        <f t="shared" si="809"/>
        <v>62.059999999999995</v>
      </c>
      <c r="AD2892" s="21">
        <f t="shared" si="815"/>
        <v>-69.616435087042447</v>
      </c>
      <c r="AE2892" s="21" t="str">
        <f t="shared" si="810"/>
        <v>4/30/15:00</v>
      </c>
    </row>
    <row r="2893" spans="2:31">
      <c r="B2893" s="37">
        <v>4</v>
      </c>
      <c r="C2893" s="38">
        <v>30</v>
      </c>
      <c r="D2893" s="39">
        <v>16</v>
      </c>
      <c r="E2893" s="17">
        <v>17.2</v>
      </c>
      <c r="F2893" s="17">
        <v>202</v>
      </c>
      <c r="G2893" s="17">
        <v>785</v>
      </c>
      <c r="H2893" s="37">
        <f t="shared" si="798"/>
        <v>62.959999999999994</v>
      </c>
      <c r="I2893" s="37">
        <f>IF(H2893&lt;'Roof Calculator'!$G$8, 1, 0)</f>
        <v>0</v>
      </c>
      <c r="J2893" s="37">
        <f>IF(H2893&gt;='Roof Calculator'!$G$8, 1, 0)</f>
        <v>1</v>
      </c>
      <c r="K2893" s="37">
        <f t="shared" si="799"/>
        <v>0</v>
      </c>
      <c r="L2893" s="37">
        <f t="shared" si="800"/>
        <v>62.959999999999994</v>
      </c>
      <c r="M2893" s="37">
        <v>0</v>
      </c>
      <c r="N2893" s="37">
        <f t="shared" si="801"/>
        <v>202</v>
      </c>
      <c r="O2893" s="37">
        <v>0</v>
      </c>
      <c r="P2893" s="37">
        <v>0</v>
      </c>
      <c r="Q2893" s="21">
        <f t="shared" si="802"/>
        <v>39.790999999999997</v>
      </c>
      <c r="R2893" s="21">
        <f t="shared" si="811"/>
        <v>120.62500000000497</v>
      </c>
      <c r="S2893" s="21">
        <f t="shared" si="812"/>
        <v>14.529626198045815</v>
      </c>
      <c r="T2893" s="21">
        <f t="shared" si="803"/>
        <v>86.147999999999996</v>
      </c>
      <c r="U2893" s="37">
        <f>VLOOKUP(Time_Zone, 'LSTM LookUp'!$B$5:$D$8, 3, FALSE)</f>
        <v>-75</v>
      </c>
      <c r="V2893" s="21">
        <f t="shared" si="813"/>
        <v>2.8694075247654336</v>
      </c>
      <c r="W2893" s="21">
        <f t="shared" si="804"/>
        <v>221.86535188119134</v>
      </c>
      <c r="X2893" s="21">
        <f t="shared" si="805"/>
        <v>-308.79198072957507</v>
      </c>
      <c r="Y2893" s="21">
        <f t="shared" si="806"/>
        <v>-106.79198072957507</v>
      </c>
      <c r="Z2893" s="21">
        <f t="shared" si="814"/>
        <v>-33.85119270246286</v>
      </c>
      <c r="AA2893" s="21">
        <f t="shared" si="807"/>
        <v>0</v>
      </c>
      <c r="AB2893" s="21">
        <f t="shared" si="808"/>
        <v>-33.85119270246286</v>
      </c>
      <c r="AC2893" s="21">
        <f t="shared" si="809"/>
        <v>62.959999999999994</v>
      </c>
      <c r="AD2893" s="21">
        <f t="shared" si="815"/>
        <v>-33.85119270246286</v>
      </c>
      <c r="AE2893" s="21" t="str">
        <f t="shared" si="810"/>
        <v>4/30/16:00</v>
      </c>
    </row>
    <row r="2894" spans="2:31">
      <c r="B2894" s="37">
        <v>4</v>
      </c>
      <c r="C2894" s="38">
        <v>30</v>
      </c>
      <c r="D2894" s="39">
        <v>17</v>
      </c>
      <c r="E2894" s="17">
        <v>17.2</v>
      </c>
      <c r="F2894" s="17">
        <v>126</v>
      </c>
      <c r="G2894" s="17">
        <v>752</v>
      </c>
      <c r="H2894" s="37">
        <f t="shared" si="798"/>
        <v>62.959999999999994</v>
      </c>
      <c r="I2894" s="37">
        <f>IF(H2894&lt;'Roof Calculator'!$G$8, 1, 0)</f>
        <v>0</v>
      </c>
      <c r="J2894" s="37">
        <f>IF(H2894&gt;='Roof Calculator'!$G$8, 1, 0)</f>
        <v>1</v>
      </c>
      <c r="K2894" s="37">
        <f t="shared" si="799"/>
        <v>0</v>
      </c>
      <c r="L2894" s="37">
        <f t="shared" si="800"/>
        <v>62.959999999999994</v>
      </c>
      <c r="M2894" s="37">
        <v>0</v>
      </c>
      <c r="N2894" s="37">
        <f t="shared" si="801"/>
        <v>126</v>
      </c>
      <c r="O2894" s="37">
        <v>0</v>
      </c>
      <c r="P2894" s="37">
        <v>0</v>
      </c>
      <c r="Q2894" s="21">
        <f t="shared" si="802"/>
        <v>39.790999999999997</v>
      </c>
      <c r="R2894" s="21">
        <f t="shared" si="811"/>
        <v>120.66666666667165</v>
      </c>
      <c r="S2894" s="21">
        <f t="shared" si="812"/>
        <v>14.542736890920954</v>
      </c>
      <c r="T2894" s="21">
        <f t="shared" si="803"/>
        <v>86.147999999999996</v>
      </c>
      <c r="U2894" s="37">
        <f>VLOOKUP(Time_Zone, 'LSTM LookUp'!$B$5:$D$8, 3, FALSE)</f>
        <v>-75</v>
      </c>
      <c r="V2894" s="21">
        <f t="shared" si="813"/>
        <v>2.8748731411177655</v>
      </c>
      <c r="W2894" s="21">
        <f t="shared" si="804"/>
        <v>236.86671828527946</v>
      </c>
      <c r="X2894" s="21">
        <f t="shared" si="805"/>
        <v>-184.8649791450909</v>
      </c>
      <c r="Y2894" s="21">
        <f t="shared" si="806"/>
        <v>-58.864979145090899</v>
      </c>
      <c r="Z2894" s="21">
        <f t="shared" si="814"/>
        <v>-18.659170275274075</v>
      </c>
      <c r="AA2894" s="21">
        <f t="shared" si="807"/>
        <v>0</v>
      </c>
      <c r="AB2894" s="21">
        <f t="shared" si="808"/>
        <v>-18.659170275274075</v>
      </c>
      <c r="AC2894" s="21">
        <f t="shared" si="809"/>
        <v>62.959999999999994</v>
      </c>
      <c r="AD2894" s="21">
        <f t="shared" si="815"/>
        <v>-18.659170275274075</v>
      </c>
      <c r="AE2894" s="21" t="str">
        <f t="shared" si="810"/>
        <v>4/30/17:00</v>
      </c>
    </row>
    <row r="2895" spans="2:31">
      <c r="B2895" s="37">
        <v>4</v>
      </c>
      <c r="C2895" s="38">
        <v>30</v>
      </c>
      <c r="D2895" s="39">
        <v>18</v>
      </c>
      <c r="E2895" s="17">
        <v>17.2</v>
      </c>
      <c r="F2895" s="17">
        <v>90</v>
      </c>
      <c r="G2895" s="17">
        <v>657</v>
      </c>
      <c r="H2895" s="37">
        <f t="shared" si="798"/>
        <v>62.959999999999994</v>
      </c>
      <c r="I2895" s="37">
        <f>IF(H2895&lt;'Roof Calculator'!$G$8, 1, 0)</f>
        <v>0</v>
      </c>
      <c r="J2895" s="37">
        <f>IF(H2895&gt;='Roof Calculator'!$G$8, 1, 0)</f>
        <v>1</v>
      </c>
      <c r="K2895" s="37">
        <f t="shared" si="799"/>
        <v>0</v>
      </c>
      <c r="L2895" s="37">
        <f t="shared" si="800"/>
        <v>62.959999999999994</v>
      </c>
      <c r="M2895" s="37">
        <v>0</v>
      </c>
      <c r="N2895" s="37">
        <f t="shared" si="801"/>
        <v>90</v>
      </c>
      <c r="O2895" s="37">
        <v>0</v>
      </c>
      <c r="P2895" s="37">
        <v>0</v>
      </c>
      <c r="Q2895" s="21">
        <f t="shared" si="802"/>
        <v>39.790999999999997</v>
      </c>
      <c r="R2895" s="21">
        <f t="shared" si="811"/>
        <v>120.70833333333832</v>
      </c>
      <c r="S2895" s="21">
        <f t="shared" si="812"/>
        <v>14.555840715070612</v>
      </c>
      <c r="T2895" s="21">
        <f t="shared" si="803"/>
        <v>86.147999999999996</v>
      </c>
      <c r="U2895" s="37">
        <f>VLOOKUP(Time_Zone, 'LSTM LookUp'!$B$5:$D$8, 3, FALSE)</f>
        <v>-75</v>
      </c>
      <c r="V2895" s="21">
        <f t="shared" si="813"/>
        <v>2.8803223646980065</v>
      </c>
      <c r="W2895" s="21">
        <f t="shared" si="804"/>
        <v>251.86808059117453</v>
      </c>
      <c r="X2895" s="21">
        <f t="shared" si="805"/>
        <v>-46.388300767362985</v>
      </c>
      <c r="Y2895" s="21">
        <f t="shared" si="806"/>
        <v>43.611699232637015</v>
      </c>
      <c r="Z2895" s="21">
        <f t="shared" si="814"/>
        <v>13.82414695111088</v>
      </c>
      <c r="AA2895" s="21">
        <f t="shared" si="807"/>
        <v>0</v>
      </c>
      <c r="AB2895" s="21">
        <f t="shared" si="808"/>
        <v>13.82414695111088</v>
      </c>
      <c r="AC2895" s="21">
        <f t="shared" si="809"/>
        <v>62.959999999999994</v>
      </c>
      <c r="AD2895" s="21">
        <f t="shared" si="815"/>
        <v>13.82414695111088</v>
      </c>
      <c r="AE2895" s="21" t="str">
        <f t="shared" si="810"/>
        <v>4/30/18:00</v>
      </c>
    </row>
    <row r="2896" spans="2:31">
      <c r="B2896" s="37">
        <v>4</v>
      </c>
      <c r="C2896" s="38">
        <v>30</v>
      </c>
      <c r="D2896" s="39">
        <v>19</v>
      </c>
      <c r="E2896" s="17">
        <v>16.100000000000001</v>
      </c>
      <c r="F2896" s="17">
        <v>58</v>
      </c>
      <c r="G2896" s="17">
        <v>365</v>
      </c>
      <c r="H2896" s="37">
        <f t="shared" si="798"/>
        <v>60.980000000000004</v>
      </c>
      <c r="I2896" s="37">
        <f>IF(H2896&lt;'Roof Calculator'!$G$8, 1, 0)</f>
        <v>0</v>
      </c>
      <c r="J2896" s="37">
        <f>IF(H2896&gt;='Roof Calculator'!$G$8, 1, 0)</f>
        <v>1</v>
      </c>
      <c r="K2896" s="37">
        <f t="shared" si="799"/>
        <v>0</v>
      </c>
      <c r="L2896" s="37">
        <f t="shared" si="800"/>
        <v>60.980000000000004</v>
      </c>
      <c r="M2896" s="37">
        <v>0</v>
      </c>
      <c r="N2896" s="37">
        <f t="shared" si="801"/>
        <v>58</v>
      </c>
      <c r="O2896" s="37">
        <v>0</v>
      </c>
      <c r="P2896" s="37">
        <v>0</v>
      </c>
      <c r="Q2896" s="21">
        <f t="shared" si="802"/>
        <v>39.790999999999997</v>
      </c>
      <c r="R2896" s="21">
        <f t="shared" si="811"/>
        <v>120.75000000000499</v>
      </c>
      <c r="S2896" s="21">
        <f t="shared" si="812"/>
        <v>14.568937663215051</v>
      </c>
      <c r="T2896" s="21">
        <f t="shared" si="803"/>
        <v>86.147999999999996</v>
      </c>
      <c r="U2896" s="37">
        <f>VLOOKUP(Time_Zone, 'LSTM LookUp'!$B$5:$D$8, 3, FALSE)</f>
        <v>-75</v>
      </c>
      <c r="V2896" s="21">
        <f t="shared" si="813"/>
        <v>2.8857551882667951</v>
      </c>
      <c r="W2896" s="21">
        <f t="shared" si="804"/>
        <v>266.86943879706672</v>
      </c>
      <c r="X2896" s="21">
        <f t="shared" si="805"/>
        <v>43.935987590328281</v>
      </c>
      <c r="Y2896" s="21">
        <f t="shared" si="806"/>
        <v>101.93598759032828</v>
      </c>
      <c r="Z2896" s="21">
        <f t="shared" si="814"/>
        <v>32.311927690282431</v>
      </c>
      <c r="AA2896" s="21">
        <f t="shared" si="807"/>
        <v>0</v>
      </c>
      <c r="AB2896" s="21">
        <f t="shared" si="808"/>
        <v>32.311927690282431</v>
      </c>
      <c r="AC2896" s="21">
        <f t="shared" si="809"/>
        <v>60.980000000000004</v>
      </c>
      <c r="AD2896" s="21">
        <f t="shared" si="815"/>
        <v>32.311927690282431</v>
      </c>
      <c r="AE2896" s="21" t="str">
        <f t="shared" si="810"/>
        <v>4/30/19:00</v>
      </c>
    </row>
    <row r="2897" spans="2:31">
      <c r="B2897" s="37">
        <v>4</v>
      </c>
      <c r="C2897" s="38">
        <v>30</v>
      </c>
      <c r="D2897" s="39">
        <v>20</v>
      </c>
      <c r="E2897" s="17">
        <v>14.4</v>
      </c>
      <c r="F2897" s="17">
        <v>16</v>
      </c>
      <c r="G2897" s="17">
        <v>35</v>
      </c>
      <c r="H2897" s="37">
        <f t="shared" si="798"/>
        <v>57.92</v>
      </c>
      <c r="I2897" s="37">
        <f>IF(H2897&lt;'Roof Calculator'!$G$8, 1, 0)</f>
        <v>0</v>
      </c>
      <c r="J2897" s="37">
        <f>IF(H2897&gt;='Roof Calculator'!$G$8, 1, 0)</f>
        <v>1</v>
      </c>
      <c r="K2897" s="37">
        <f t="shared" si="799"/>
        <v>0</v>
      </c>
      <c r="L2897" s="37">
        <f t="shared" si="800"/>
        <v>57.92</v>
      </c>
      <c r="M2897" s="37">
        <v>0</v>
      </c>
      <c r="N2897" s="37">
        <f t="shared" si="801"/>
        <v>16</v>
      </c>
      <c r="O2897" s="37">
        <v>0</v>
      </c>
      <c r="P2897" s="37">
        <v>0</v>
      </c>
      <c r="Q2897" s="21">
        <f t="shared" si="802"/>
        <v>39.790999999999997</v>
      </c>
      <c r="R2897" s="21">
        <f t="shared" si="811"/>
        <v>120.79166666667166</v>
      </c>
      <c r="S2897" s="21">
        <f t="shared" si="812"/>
        <v>14.582027728075154</v>
      </c>
      <c r="T2897" s="21">
        <f t="shared" si="803"/>
        <v>86.147999999999996</v>
      </c>
      <c r="U2897" s="37">
        <f>VLOOKUP(Time_Zone, 'LSTM LookUp'!$B$5:$D$8, 3, FALSE)</f>
        <v>-75</v>
      </c>
      <c r="V2897" s="21">
        <f t="shared" si="813"/>
        <v>2.8911716046239042</v>
      </c>
      <c r="W2897" s="21">
        <f t="shared" si="804"/>
        <v>281.87079290115594</v>
      </c>
      <c r="X2897" s="21">
        <f t="shared" si="805"/>
        <v>10.993382346909689</v>
      </c>
      <c r="Y2897" s="21">
        <f t="shared" si="806"/>
        <v>26.993382346909691</v>
      </c>
      <c r="Z2897" s="21">
        <f t="shared" si="814"/>
        <v>8.5564307476454733</v>
      </c>
      <c r="AA2897" s="21">
        <f t="shared" si="807"/>
        <v>0</v>
      </c>
      <c r="AB2897" s="21">
        <f t="shared" si="808"/>
        <v>8.5564307476454733</v>
      </c>
      <c r="AC2897" s="21">
        <f t="shared" si="809"/>
        <v>57.92</v>
      </c>
      <c r="AD2897" s="21">
        <f t="shared" si="815"/>
        <v>8.5564307476454733</v>
      </c>
      <c r="AE2897" s="21" t="str">
        <f t="shared" si="810"/>
        <v>4/30/20:00</v>
      </c>
    </row>
    <row r="2898" spans="2:31">
      <c r="B2898" s="37">
        <v>4</v>
      </c>
      <c r="C2898" s="38">
        <v>30</v>
      </c>
      <c r="D2898" s="39">
        <v>21</v>
      </c>
      <c r="E2898" s="17">
        <v>13.3</v>
      </c>
      <c r="F2898" s="17">
        <v>0</v>
      </c>
      <c r="G2898" s="17">
        <v>0</v>
      </c>
      <c r="H2898" s="37">
        <f t="shared" si="798"/>
        <v>55.94</v>
      </c>
      <c r="I2898" s="37">
        <f>IF(H2898&lt;'Roof Calculator'!$G$8, 1, 0)</f>
        <v>0</v>
      </c>
      <c r="J2898" s="37">
        <f>IF(H2898&gt;='Roof Calculator'!$G$8, 1, 0)</f>
        <v>1</v>
      </c>
      <c r="K2898" s="37">
        <f t="shared" si="799"/>
        <v>0</v>
      </c>
      <c r="L2898" s="37">
        <f t="shared" si="800"/>
        <v>55.94</v>
      </c>
      <c r="M2898" s="37">
        <v>0</v>
      </c>
      <c r="N2898" s="37">
        <f t="shared" si="801"/>
        <v>0</v>
      </c>
      <c r="O2898" s="37">
        <v>0</v>
      </c>
      <c r="P2898" s="37">
        <v>0</v>
      </c>
      <c r="Q2898" s="21">
        <f t="shared" si="802"/>
        <v>39.790999999999997</v>
      </c>
      <c r="R2898" s="21">
        <f t="shared" si="811"/>
        <v>120.83333333333833</v>
      </c>
      <c r="S2898" s="21">
        <f t="shared" si="812"/>
        <v>14.595110902372495</v>
      </c>
      <c r="T2898" s="21">
        <f t="shared" si="803"/>
        <v>86.147999999999996</v>
      </c>
      <c r="U2898" s="37">
        <f>VLOOKUP(Time_Zone, 'LSTM LookUp'!$B$5:$D$8, 3, FALSE)</f>
        <v>-75</v>
      </c>
      <c r="V2898" s="21">
        <f t="shared" si="813"/>
        <v>2.8965716066082567</v>
      </c>
      <c r="W2898" s="21">
        <f t="shared" si="804"/>
        <v>296.87214290165207</v>
      </c>
      <c r="X2898" s="21">
        <f t="shared" si="805"/>
        <v>0</v>
      </c>
      <c r="Y2898" s="21">
        <f t="shared" si="806"/>
        <v>0</v>
      </c>
      <c r="Z2898" s="21">
        <f t="shared" si="814"/>
        <v>0</v>
      </c>
      <c r="AA2898" s="21">
        <f t="shared" si="807"/>
        <v>0</v>
      </c>
      <c r="AB2898" s="21">
        <f t="shared" si="808"/>
        <v>0</v>
      </c>
      <c r="AC2898" s="21">
        <f t="shared" si="809"/>
        <v>55.94</v>
      </c>
      <c r="AD2898" s="21">
        <f t="shared" si="815"/>
        <v>0</v>
      </c>
      <c r="AE2898" s="21" t="str">
        <f t="shared" si="810"/>
        <v>4/30/21:00</v>
      </c>
    </row>
    <row r="2899" spans="2:31">
      <c r="B2899" s="37">
        <v>4</v>
      </c>
      <c r="C2899" s="38">
        <v>30</v>
      </c>
      <c r="D2899" s="39">
        <v>22</v>
      </c>
      <c r="E2899" s="17">
        <v>12.7</v>
      </c>
      <c r="F2899" s="17">
        <v>0</v>
      </c>
      <c r="G2899" s="17">
        <v>0</v>
      </c>
      <c r="H2899" s="37">
        <f t="shared" si="798"/>
        <v>54.86</v>
      </c>
      <c r="I2899" s="37">
        <f>IF(H2899&lt;'Roof Calculator'!$G$8, 1, 0)</f>
        <v>1</v>
      </c>
      <c r="J2899" s="37">
        <f>IF(H2899&gt;='Roof Calculator'!$G$8, 1, 0)</f>
        <v>0</v>
      </c>
      <c r="K2899" s="37">
        <f t="shared" si="799"/>
        <v>54.86</v>
      </c>
      <c r="L2899" s="37">
        <f t="shared" si="800"/>
        <v>0</v>
      </c>
      <c r="M2899" s="37">
        <v>0</v>
      </c>
      <c r="N2899" s="37">
        <f t="shared" si="801"/>
        <v>0</v>
      </c>
      <c r="O2899" s="37">
        <v>0</v>
      </c>
      <c r="P2899" s="37">
        <v>0</v>
      </c>
      <c r="Q2899" s="21">
        <f t="shared" si="802"/>
        <v>39.790999999999997</v>
      </c>
      <c r="R2899" s="21">
        <f t="shared" si="811"/>
        <v>120.875000000005</v>
      </c>
      <c r="S2899" s="21">
        <f t="shared" si="812"/>
        <v>14.60818717882929</v>
      </c>
      <c r="T2899" s="21">
        <f t="shared" si="803"/>
        <v>86.147999999999996</v>
      </c>
      <c r="U2899" s="37">
        <f>VLOOKUP(Time_Zone, 'LSTM LookUp'!$B$5:$D$8, 3, FALSE)</f>
        <v>-75</v>
      </c>
      <c r="V2899" s="21">
        <f t="shared" si="813"/>
        <v>2.9019551870979328</v>
      </c>
      <c r="W2899" s="21">
        <f t="shared" si="804"/>
        <v>311.8734887967745</v>
      </c>
      <c r="X2899" s="21">
        <f t="shared" si="805"/>
        <v>0</v>
      </c>
      <c r="Y2899" s="21">
        <f t="shared" si="806"/>
        <v>0</v>
      </c>
      <c r="Z2899" s="21">
        <f t="shared" si="814"/>
        <v>0</v>
      </c>
      <c r="AA2899" s="21">
        <f t="shared" si="807"/>
        <v>0</v>
      </c>
      <c r="AB2899" s="21">
        <f t="shared" si="808"/>
        <v>0</v>
      </c>
      <c r="AC2899" s="21">
        <f t="shared" si="809"/>
        <v>0</v>
      </c>
      <c r="AD2899" s="21">
        <f t="shared" si="815"/>
        <v>0</v>
      </c>
      <c r="AE2899" s="21" t="str">
        <f t="shared" si="810"/>
        <v>4/30/22:00</v>
      </c>
    </row>
    <row r="2900" spans="2:31">
      <c r="B2900" s="37">
        <v>4</v>
      </c>
      <c r="C2900" s="38">
        <v>30</v>
      </c>
      <c r="D2900" s="39">
        <v>23</v>
      </c>
      <c r="E2900" s="17">
        <v>12</v>
      </c>
      <c r="F2900" s="17">
        <v>0</v>
      </c>
      <c r="G2900" s="17">
        <v>0</v>
      </c>
      <c r="H2900" s="37">
        <f t="shared" si="798"/>
        <v>53.6</v>
      </c>
      <c r="I2900" s="37">
        <f>IF(H2900&lt;'Roof Calculator'!$G$8, 1, 0)</f>
        <v>1</v>
      </c>
      <c r="J2900" s="37">
        <f>IF(H2900&gt;='Roof Calculator'!$G$8, 1, 0)</f>
        <v>0</v>
      </c>
      <c r="K2900" s="37">
        <f t="shared" si="799"/>
        <v>53.6</v>
      </c>
      <c r="L2900" s="37">
        <f t="shared" si="800"/>
        <v>0</v>
      </c>
      <c r="M2900" s="37">
        <v>0</v>
      </c>
      <c r="N2900" s="37">
        <f t="shared" si="801"/>
        <v>0</v>
      </c>
      <c r="O2900" s="37">
        <v>0</v>
      </c>
      <c r="P2900" s="37">
        <v>0</v>
      </c>
      <c r="Q2900" s="21">
        <f t="shared" si="802"/>
        <v>39.790999999999997</v>
      </c>
      <c r="R2900" s="21">
        <f t="shared" si="811"/>
        <v>120.91666666667167</v>
      </c>
      <c r="S2900" s="21">
        <f t="shared" si="812"/>
        <v>14.621256550168438</v>
      </c>
      <c r="T2900" s="21">
        <f t="shared" si="803"/>
        <v>86.147999999999996</v>
      </c>
      <c r="U2900" s="37">
        <f>VLOOKUP(Time_Zone, 'LSTM LookUp'!$B$5:$D$8, 3, FALSE)</f>
        <v>-75</v>
      </c>
      <c r="V2900" s="21">
        <f t="shared" si="813"/>
        <v>2.9073223390101943</v>
      </c>
      <c r="W2900" s="21">
        <f t="shared" si="804"/>
        <v>326.8748305847526</v>
      </c>
      <c r="X2900" s="21">
        <f t="shared" si="805"/>
        <v>0</v>
      </c>
      <c r="Y2900" s="21">
        <f t="shared" si="806"/>
        <v>0</v>
      </c>
      <c r="Z2900" s="21">
        <f t="shared" si="814"/>
        <v>0</v>
      </c>
      <c r="AA2900" s="21">
        <f t="shared" si="807"/>
        <v>0</v>
      </c>
      <c r="AB2900" s="21">
        <f t="shared" si="808"/>
        <v>0</v>
      </c>
      <c r="AC2900" s="21">
        <f t="shared" si="809"/>
        <v>0</v>
      </c>
      <c r="AD2900" s="21">
        <f t="shared" si="815"/>
        <v>0</v>
      </c>
      <c r="AE2900" s="21" t="str">
        <f t="shared" si="810"/>
        <v>4/30/23:00</v>
      </c>
    </row>
    <row r="2901" spans="2:31">
      <c r="B2901" s="37">
        <v>4</v>
      </c>
      <c r="C2901" s="38">
        <v>30</v>
      </c>
      <c r="D2901" s="39">
        <v>24</v>
      </c>
      <c r="E2901" s="17">
        <v>11.4</v>
      </c>
      <c r="F2901" s="17">
        <v>0</v>
      </c>
      <c r="G2901" s="17">
        <v>0</v>
      </c>
      <c r="H2901" s="37">
        <f t="shared" si="798"/>
        <v>52.52</v>
      </c>
      <c r="I2901" s="37">
        <f>IF(H2901&lt;'Roof Calculator'!$G$8, 1, 0)</f>
        <v>1</v>
      </c>
      <c r="J2901" s="37">
        <f>IF(H2901&gt;='Roof Calculator'!$G$8, 1, 0)</f>
        <v>0</v>
      </c>
      <c r="K2901" s="37">
        <f t="shared" si="799"/>
        <v>52.52</v>
      </c>
      <c r="L2901" s="37">
        <f t="shared" si="800"/>
        <v>0</v>
      </c>
      <c r="M2901" s="37">
        <v>0</v>
      </c>
      <c r="N2901" s="37">
        <f t="shared" si="801"/>
        <v>0</v>
      </c>
      <c r="O2901" s="37">
        <v>0</v>
      </c>
      <c r="P2901" s="37">
        <v>0</v>
      </c>
      <c r="Q2901" s="21">
        <f t="shared" si="802"/>
        <v>39.790999999999997</v>
      </c>
      <c r="R2901" s="21">
        <f t="shared" si="811"/>
        <v>120.95833333333835</v>
      </c>
      <c r="S2901" s="21">
        <f t="shared" si="812"/>
        <v>14.634319009113501</v>
      </c>
      <c r="T2901" s="21">
        <f t="shared" si="803"/>
        <v>86.147999999999996</v>
      </c>
      <c r="U2901" s="37">
        <f>VLOOKUP(Time_Zone, 'LSTM LookUp'!$B$5:$D$8, 3, FALSE)</f>
        <v>-75</v>
      </c>
      <c r="V2901" s="21">
        <f t="shared" si="813"/>
        <v>2.9126730553014868</v>
      </c>
      <c r="W2901" s="21">
        <f t="shared" si="804"/>
        <v>341.87616826382538</v>
      </c>
      <c r="X2901" s="21">
        <f t="shared" si="805"/>
        <v>0</v>
      </c>
      <c r="Y2901" s="21">
        <f t="shared" si="806"/>
        <v>0</v>
      </c>
      <c r="Z2901" s="21">
        <f t="shared" si="814"/>
        <v>0</v>
      </c>
      <c r="AA2901" s="21">
        <f t="shared" si="807"/>
        <v>0</v>
      </c>
      <c r="AB2901" s="21">
        <f t="shared" si="808"/>
        <v>0</v>
      </c>
      <c r="AC2901" s="21">
        <f t="shared" si="809"/>
        <v>0</v>
      </c>
      <c r="AD2901" s="21">
        <f t="shared" si="815"/>
        <v>0</v>
      </c>
      <c r="AE2901" s="21" t="str">
        <f t="shared" si="810"/>
        <v>4/30/24:00</v>
      </c>
    </row>
    <row r="2902" spans="2:31">
      <c r="B2902" s="37">
        <v>5</v>
      </c>
      <c r="C2902" s="38">
        <v>1</v>
      </c>
      <c r="D2902" s="39">
        <v>1</v>
      </c>
      <c r="E2902" s="17">
        <v>10.8</v>
      </c>
      <c r="F2902" s="17">
        <v>0</v>
      </c>
      <c r="G2902" s="17">
        <v>0</v>
      </c>
      <c r="H2902" s="37">
        <f t="shared" ref="H2902:H2965" si="816">E2902*9/5+32</f>
        <v>51.44</v>
      </c>
      <c r="I2902" s="37">
        <f>IF(H2902&lt;'Roof Calculator'!$G$8, 1, 0)</f>
        <v>1</v>
      </c>
      <c r="J2902" s="37">
        <f>IF(H2902&gt;='Roof Calculator'!$G$8, 1, 0)</f>
        <v>0</v>
      </c>
      <c r="K2902" s="37">
        <f t="shared" ref="K2902:K2965" si="817">I2902*H2902</f>
        <v>51.44</v>
      </c>
      <c r="L2902" s="37">
        <f t="shared" ref="L2902:L2965" si="818">J2902*H2902</f>
        <v>0</v>
      </c>
      <c r="M2902" s="37">
        <v>0</v>
      </c>
      <c r="N2902" s="37">
        <f t="shared" ref="N2902:N2965" si="819">F2902*(180-M2902)/180</f>
        <v>0</v>
      </c>
      <c r="O2902" s="37">
        <v>0</v>
      </c>
      <c r="P2902" s="37">
        <v>0</v>
      </c>
      <c r="Q2902" s="21">
        <f t="shared" ref="Q2902:Q2965" si="820">Latitude</f>
        <v>39.790999999999997</v>
      </c>
      <c r="R2902" s="21">
        <f t="shared" si="811"/>
        <v>121.00000000000502</v>
      </c>
      <c r="S2902" s="21">
        <f t="shared" si="812"/>
        <v>14.647374548388738</v>
      </c>
      <c r="T2902" s="21">
        <f t="shared" ref="T2902:T2965" si="821">Longitude</f>
        <v>86.147999999999996</v>
      </c>
      <c r="U2902" s="37">
        <f>VLOOKUP(Time_Zone, 'LSTM LookUp'!$B$5:$D$8, 3, FALSE)</f>
        <v>-75</v>
      </c>
      <c r="V2902" s="21">
        <f t="shared" si="813"/>
        <v>2.9180073289674526</v>
      </c>
      <c r="W2902" s="21">
        <f t="shared" ref="W2902:W2965" si="822">15*((D2902+(4*(T2902-U2902)+V2902)/60)-12)</f>
        <v>-3.1224981677581543</v>
      </c>
      <c r="X2902" s="21">
        <f t="shared" ref="X2902:X2965" si="823">G2902*(SIN(S2902*PI()/180)*SIN(Q2902*PI()/180)*COS(O2902*PI()/180)-SIN(S2902*PI()/180)*COS(Q2902*PI()/180)*SIN(O2902*PI()/180)*COS(P2902*PI()/180)+COS(S2902*PI()/180)*COS(Q2902*PI()/180)*COS(O2902*PI()/180)*COS(W2902*PI()/180)+COS(S2902*PI()/180)*SIN(Q2902*PI()/180)*SIN(O2902*PI()/180)*COS(P2902*PI()/180)*COS(W2902*PI()/180)+COS(S2902*PI()/180)*SIN(P2902*PI()/180)*SIN(W2902*PI()/180)*SIN(O2902*PI()/180))</f>
        <v>0</v>
      </c>
      <c r="Y2902" s="21">
        <f t="shared" ref="Y2902:Y2965" si="824">X2902+N2902</f>
        <v>0</v>
      </c>
      <c r="Z2902" s="21">
        <f t="shared" si="814"/>
        <v>0</v>
      </c>
      <c r="AA2902" s="21">
        <f t="shared" ref="AA2902:AA2965" si="825">Z2902*I2902</f>
        <v>0</v>
      </c>
      <c r="AB2902" s="21">
        <f t="shared" ref="AB2902:AB2965" si="826">Z2902*J2902</f>
        <v>0</v>
      </c>
      <c r="AC2902" s="21">
        <f t="shared" ref="AC2902:AC2965" si="827">L2902</f>
        <v>0</v>
      </c>
      <c r="AD2902" s="21">
        <f t="shared" si="815"/>
        <v>0</v>
      </c>
      <c r="AE2902" s="21" t="str">
        <f t="shared" ref="AE2902:AE2965" si="828">CONCATENATE(B2902, "/", C2902, "/", D2902,":00")</f>
        <v>5/1/1:00</v>
      </c>
    </row>
    <row r="2903" spans="2:31">
      <c r="B2903" s="37">
        <v>5</v>
      </c>
      <c r="C2903" s="38">
        <v>1</v>
      </c>
      <c r="D2903" s="39">
        <v>2</v>
      </c>
      <c r="E2903" s="17">
        <v>10.199999999999999</v>
      </c>
      <c r="F2903" s="17">
        <v>0</v>
      </c>
      <c r="G2903" s="17">
        <v>0</v>
      </c>
      <c r="H2903" s="37">
        <f t="shared" si="816"/>
        <v>50.36</v>
      </c>
      <c r="I2903" s="37">
        <f>IF(H2903&lt;'Roof Calculator'!$G$8, 1, 0)</f>
        <v>1</v>
      </c>
      <c r="J2903" s="37">
        <f>IF(H2903&gt;='Roof Calculator'!$G$8, 1, 0)</f>
        <v>0</v>
      </c>
      <c r="K2903" s="37">
        <f t="shared" si="817"/>
        <v>50.36</v>
      </c>
      <c r="L2903" s="37">
        <f t="shared" si="818"/>
        <v>0</v>
      </c>
      <c r="M2903" s="37">
        <v>0</v>
      </c>
      <c r="N2903" s="37">
        <f t="shared" si="819"/>
        <v>0</v>
      </c>
      <c r="O2903" s="37">
        <v>0</v>
      </c>
      <c r="P2903" s="37">
        <v>0</v>
      </c>
      <c r="Q2903" s="21">
        <f t="shared" si="820"/>
        <v>39.790999999999997</v>
      </c>
      <c r="R2903" s="21">
        <f t="shared" ref="R2903:R2966" si="829">R2902+1/24</f>
        <v>121.04166666667169</v>
      </c>
      <c r="S2903" s="21">
        <f t="shared" ref="S2903:S2966" si="830">ASIN(SIN(23.45*PI()/180)*SIN((360/365*(R2903-81))*PI()/180))*180/PI()</f>
        <v>14.660423160719066</v>
      </c>
      <c r="T2903" s="21">
        <f t="shared" si="821"/>
        <v>86.147999999999996</v>
      </c>
      <c r="U2903" s="37">
        <f>VLOOKUP(Time_Zone, 'LSTM LookUp'!$B$5:$D$8, 3, FALSE)</f>
        <v>-75</v>
      </c>
      <c r="V2903" s="21">
        <f t="shared" ref="V2903:V2966" si="831">9.87*SIN(2*(360/365*(R2903-81))*PI()/180)-7.53*COS((360/365*(R2903-81))*PI()/180)-1.5*SIN((360/365*(R2903-81))*PI()/180)</f>
        <v>2.9233251530429465</v>
      </c>
      <c r="W2903" s="21">
        <f t="shared" si="822"/>
        <v>11.878831288260718</v>
      </c>
      <c r="X2903" s="21">
        <f t="shared" si="823"/>
        <v>0</v>
      </c>
      <c r="Y2903" s="21">
        <f t="shared" si="824"/>
        <v>0</v>
      </c>
      <c r="Z2903" s="21">
        <f t="shared" ref="Z2903:Z2966" si="832">Y2903/10.764*3.412</f>
        <v>0</v>
      </c>
      <c r="AA2903" s="21">
        <f t="shared" si="825"/>
        <v>0</v>
      </c>
      <c r="AB2903" s="21">
        <f t="shared" si="826"/>
        <v>0</v>
      </c>
      <c r="AC2903" s="21">
        <f t="shared" si="827"/>
        <v>0</v>
      </c>
      <c r="AD2903" s="21">
        <f t="shared" ref="AD2903:AD2966" si="833">AB2903</f>
        <v>0</v>
      </c>
      <c r="AE2903" s="21" t="str">
        <f t="shared" si="828"/>
        <v>5/1/2:00</v>
      </c>
    </row>
    <row r="2904" spans="2:31">
      <c r="B2904" s="37">
        <v>5</v>
      </c>
      <c r="C2904" s="38">
        <v>1</v>
      </c>
      <c r="D2904" s="39">
        <v>3</v>
      </c>
      <c r="E2904" s="17">
        <v>9.5</v>
      </c>
      <c r="F2904" s="17">
        <v>0</v>
      </c>
      <c r="G2904" s="17">
        <v>0</v>
      </c>
      <c r="H2904" s="37">
        <f t="shared" si="816"/>
        <v>49.1</v>
      </c>
      <c r="I2904" s="37">
        <f>IF(H2904&lt;'Roof Calculator'!$G$8, 1, 0)</f>
        <v>1</v>
      </c>
      <c r="J2904" s="37">
        <f>IF(H2904&gt;='Roof Calculator'!$G$8, 1, 0)</f>
        <v>0</v>
      </c>
      <c r="K2904" s="37">
        <f t="shared" si="817"/>
        <v>49.1</v>
      </c>
      <c r="L2904" s="37">
        <f t="shared" si="818"/>
        <v>0</v>
      </c>
      <c r="M2904" s="37">
        <v>0</v>
      </c>
      <c r="N2904" s="37">
        <f t="shared" si="819"/>
        <v>0</v>
      </c>
      <c r="O2904" s="37">
        <v>0</v>
      </c>
      <c r="P2904" s="37">
        <v>0</v>
      </c>
      <c r="Q2904" s="21">
        <f t="shared" si="820"/>
        <v>39.790999999999997</v>
      </c>
      <c r="R2904" s="21">
        <f t="shared" si="829"/>
        <v>121.08333333333836</v>
      </c>
      <c r="S2904" s="21">
        <f t="shared" si="830"/>
        <v>14.673464838830123</v>
      </c>
      <c r="T2904" s="21">
        <f t="shared" si="821"/>
        <v>86.147999999999996</v>
      </c>
      <c r="U2904" s="37">
        <f>VLOOKUP(Time_Zone, 'LSTM LookUp'!$B$5:$D$8, 3, FALSE)</f>
        <v>-75</v>
      </c>
      <c r="V2904" s="21">
        <f t="shared" si="831"/>
        <v>2.9286265206020499</v>
      </c>
      <c r="W2904" s="21">
        <f t="shared" si="822"/>
        <v>26.880156630150502</v>
      </c>
      <c r="X2904" s="21">
        <f t="shared" si="823"/>
        <v>0</v>
      </c>
      <c r="Y2904" s="21">
        <f t="shared" si="824"/>
        <v>0</v>
      </c>
      <c r="Z2904" s="21">
        <f t="shared" si="832"/>
        <v>0</v>
      </c>
      <c r="AA2904" s="21">
        <f t="shared" si="825"/>
        <v>0</v>
      </c>
      <c r="AB2904" s="21">
        <f t="shared" si="826"/>
        <v>0</v>
      </c>
      <c r="AC2904" s="21">
        <f t="shared" si="827"/>
        <v>0</v>
      </c>
      <c r="AD2904" s="21">
        <f t="shared" si="833"/>
        <v>0</v>
      </c>
      <c r="AE2904" s="21" t="str">
        <f t="shared" si="828"/>
        <v>5/1/3:00</v>
      </c>
    </row>
    <row r="2905" spans="2:31">
      <c r="B2905" s="37">
        <v>5</v>
      </c>
      <c r="C2905" s="38">
        <v>1</v>
      </c>
      <c r="D2905" s="39">
        <v>4</v>
      </c>
      <c r="E2905" s="17">
        <v>8.9</v>
      </c>
      <c r="F2905" s="17">
        <v>0</v>
      </c>
      <c r="G2905" s="17">
        <v>0</v>
      </c>
      <c r="H2905" s="37">
        <f t="shared" si="816"/>
        <v>48.02</v>
      </c>
      <c r="I2905" s="37">
        <f>IF(H2905&lt;'Roof Calculator'!$G$8, 1, 0)</f>
        <v>1</v>
      </c>
      <c r="J2905" s="37">
        <f>IF(H2905&gt;='Roof Calculator'!$G$8, 1, 0)</f>
        <v>0</v>
      </c>
      <c r="K2905" s="37">
        <f t="shared" si="817"/>
        <v>48.02</v>
      </c>
      <c r="L2905" s="37">
        <f t="shared" si="818"/>
        <v>0</v>
      </c>
      <c r="M2905" s="37">
        <v>0</v>
      </c>
      <c r="N2905" s="37">
        <f t="shared" si="819"/>
        <v>0</v>
      </c>
      <c r="O2905" s="37">
        <v>0</v>
      </c>
      <c r="P2905" s="37">
        <v>0</v>
      </c>
      <c r="Q2905" s="21">
        <f t="shared" si="820"/>
        <v>39.790999999999997</v>
      </c>
      <c r="R2905" s="21">
        <f t="shared" si="829"/>
        <v>121.12500000000503</v>
      </c>
      <c r="S2905" s="21">
        <f t="shared" si="830"/>
        <v>14.686499575448225</v>
      </c>
      <c r="T2905" s="21">
        <f t="shared" si="821"/>
        <v>86.147999999999996</v>
      </c>
      <c r="U2905" s="37">
        <f>VLOOKUP(Time_Zone, 'LSTM LookUp'!$B$5:$D$8, 3, FALSE)</f>
        <v>-75</v>
      </c>
      <c r="V2905" s="21">
        <f t="shared" si="831"/>
        <v>2.9339114247580858</v>
      </c>
      <c r="W2905" s="21">
        <f t="shared" si="822"/>
        <v>41.881477856189527</v>
      </c>
      <c r="X2905" s="21">
        <f t="shared" si="823"/>
        <v>0</v>
      </c>
      <c r="Y2905" s="21">
        <f t="shared" si="824"/>
        <v>0</v>
      </c>
      <c r="Z2905" s="21">
        <f t="shared" si="832"/>
        <v>0</v>
      </c>
      <c r="AA2905" s="21">
        <f t="shared" si="825"/>
        <v>0</v>
      </c>
      <c r="AB2905" s="21">
        <f t="shared" si="826"/>
        <v>0</v>
      </c>
      <c r="AC2905" s="21">
        <f t="shared" si="827"/>
        <v>0</v>
      </c>
      <c r="AD2905" s="21">
        <f t="shared" si="833"/>
        <v>0</v>
      </c>
      <c r="AE2905" s="21" t="str">
        <f t="shared" si="828"/>
        <v>5/1/4:00</v>
      </c>
    </row>
    <row r="2906" spans="2:31">
      <c r="B2906" s="37">
        <v>5</v>
      </c>
      <c r="C2906" s="38">
        <v>1</v>
      </c>
      <c r="D2906" s="39">
        <v>5</v>
      </c>
      <c r="E2906" s="17">
        <v>8.3000000000000007</v>
      </c>
      <c r="F2906" s="17">
        <v>0</v>
      </c>
      <c r="G2906" s="17">
        <v>0</v>
      </c>
      <c r="H2906" s="37">
        <f t="shared" si="816"/>
        <v>46.94</v>
      </c>
      <c r="I2906" s="37">
        <f>IF(H2906&lt;'Roof Calculator'!$G$8, 1, 0)</f>
        <v>1</v>
      </c>
      <c r="J2906" s="37">
        <f>IF(H2906&gt;='Roof Calculator'!$G$8, 1, 0)</f>
        <v>0</v>
      </c>
      <c r="K2906" s="37">
        <f t="shared" si="817"/>
        <v>46.94</v>
      </c>
      <c r="L2906" s="37">
        <f t="shared" si="818"/>
        <v>0</v>
      </c>
      <c r="M2906" s="37">
        <v>0</v>
      </c>
      <c r="N2906" s="37">
        <f t="shared" si="819"/>
        <v>0</v>
      </c>
      <c r="O2906" s="37">
        <v>0</v>
      </c>
      <c r="P2906" s="37">
        <v>0</v>
      </c>
      <c r="Q2906" s="21">
        <f t="shared" si="820"/>
        <v>39.790999999999997</v>
      </c>
      <c r="R2906" s="21">
        <f t="shared" si="829"/>
        <v>121.1666666666717</v>
      </c>
      <c r="S2906" s="21">
        <f t="shared" si="830"/>
        <v>14.699527363300394</v>
      </c>
      <c r="T2906" s="21">
        <f t="shared" si="821"/>
        <v>86.147999999999996</v>
      </c>
      <c r="U2906" s="37">
        <f>VLOOKUP(Time_Zone, 'LSTM LookUp'!$B$5:$D$8, 3, FALSE)</f>
        <v>-75</v>
      </c>
      <c r="V2906" s="21">
        <f t="shared" si="831"/>
        <v>2.9391798586636111</v>
      </c>
      <c r="W2906" s="21">
        <f t="shared" si="822"/>
        <v>56.882794964665891</v>
      </c>
      <c r="X2906" s="21">
        <f t="shared" si="823"/>
        <v>0</v>
      </c>
      <c r="Y2906" s="21">
        <f t="shared" si="824"/>
        <v>0</v>
      </c>
      <c r="Z2906" s="21">
        <f t="shared" si="832"/>
        <v>0</v>
      </c>
      <c r="AA2906" s="21">
        <f t="shared" si="825"/>
        <v>0</v>
      </c>
      <c r="AB2906" s="21">
        <f t="shared" si="826"/>
        <v>0</v>
      </c>
      <c r="AC2906" s="21">
        <f t="shared" si="827"/>
        <v>0</v>
      </c>
      <c r="AD2906" s="21">
        <f t="shared" si="833"/>
        <v>0</v>
      </c>
      <c r="AE2906" s="21" t="str">
        <f t="shared" si="828"/>
        <v>5/1/5:00</v>
      </c>
    </row>
    <row r="2907" spans="2:31">
      <c r="B2907" s="37">
        <v>5</v>
      </c>
      <c r="C2907" s="38">
        <v>1</v>
      </c>
      <c r="D2907" s="39">
        <v>6</v>
      </c>
      <c r="E2907" s="17">
        <v>7.2</v>
      </c>
      <c r="F2907" s="17">
        <v>3</v>
      </c>
      <c r="G2907" s="17">
        <v>0</v>
      </c>
      <c r="H2907" s="37">
        <f t="shared" si="816"/>
        <v>44.96</v>
      </c>
      <c r="I2907" s="37">
        <f>IF(H2907&lt;'Roof Calculator'!$G$8, 1, 0)</f>
        <v>1</v>
      </c>
      <c r="J2907" s="37">
        <f>IF(H2907&gt;='Roof Calculator'!$G$8, 1, 0)</f>
        <v>0</v>
      </c>
      <c r="K2907" s="37">
        <f t="shared" si="817"/>
        <v>44.96</v>
      </c>
      <c r="L2907" s="37">
        <f t="shared" si="818"/>
        <v>0</v>
      </c>
      <c r="M2907" s="37">
        <v>0</v>
      </c>
      <c r="N2907" s="37">
        <f t="shared" si="819"/>
        <v>3</v>
      </c>
      <c r="O2907" s="37">
        <v>0</v>
      </c>
      <c r="P2907" s="37">
        <v>0</v>
      </c>
      <c r="Q2907" s="21">
        <f t="shared" si="820"/>
        <v>39.790999999999997</v>
      </c>
      <c r="R2907" s="21">
        <f t="shared" si="829"/>
        <v>121.20833333333837</v>
      </c>
      <c r="S2907" s="21">
        <f t="shared" si="830"/>
        <v>14.712548195114348</v>
      </c>
      <c r="T2907" s="21">
        <f t="shared" si="821"/>
        <v>86.147999999999996</v>
      </c>
      <c r="U2907" s="37">
        <f>VLOOKUP(Time_Zone, 'LSTM LookUp'!$B$5:$D$8, 3, FALSE)</f>
        <v>-75</v>
      </c>
      <c r="V2907" s="21">
        <f t="shared" si="831"/>
        <v>2.9444318155104545</v>
      </c>
      <c r="W2907" s="21">
        <f t="shared" si="822"/>
        <v>71.884107953877617</v>
      </c>
      <c r="X2907" s="21">
        <f t="shared" si="823"/>
        <v>0</v>
      </c>
      <c r="Y2907" s="21">
        <f t="shared" si="824"/>
        <v>3</v>
      </c>
      <c r="Z2907" s="21">
        <f t="shared" si="832"/>
        <v>0.95094760312151616</v>
      </c>
      <c r="AA2907" s="21">
        <f t="shared" si="825"/>
        <v>0.95094760312151616</v>
      </c>
      <c r="AB2907" s="21">
        <f t="shared" si="826"/>
        <v>0</v>
      </c>
      <c r="AC2907" s="21">
        <f t="shared" si="827"/>
        <v>0</v>
      </c>
      <c r="AD2907" s="21">
        <f t="shared" si="833"/>
        <v>0</v>
      </c>
      <c r="AE2907" s="21" t="str">
        <f t="shared" si="828"/>
        <v>5/1/6:00</v>
      </c>
    </row>
    <row r="2908" spans="2:31">
      <c r="B2908" s="37">
        <v>5</v>
      </c>
      <c r="C2908" s="38">
        <v>1</v>
      </c>
      <c r="D2908" s="39">
        <v>7</v>
      </c>
      <c r="E2908" s="17">
        <v>7.8</v>
      </c>
      <c r="F2908" s="17">
        <v>47</v>
      </c>
      <c r="G2908" s="17">
        <v>62</v>
      </c>
      <c r="H2908" s="37">
        <f t="shared" si="816"/>
        <v>46.04</v>
      </c>
      <c r="I2908" s="37">
        <f>IF(H2908&lt;'Roof Calculator'!$G$8, 1, 0)</f>
        <v>1</v>
      </c>
      <c r="J2908" s="37">
        <f>IF(H2908&gt;='Roof Calculator'!$G$8, 1, 0)</f>
        <v>0</v>
      </c>
      <c r="K2908" s="37">
        <f t="shared" si="817"/>
        <v>46.04</v>
      </c>
      <c r="L2908" s="37">
        <f t="shared" si="818"/>
        <v>0</v>
      </c>
      <c r="M2908" s="37">
        <v>0</v>
      </c>
      <c r="N2908" s="37">
        <f t="shared" si="819"/>
        <v>47</v>
      </c>
      <c r="O2908" s="37">
        <v>0</v>
      </c>
      <c r="P2908" s="37">
        <v>0</v>
      </c>
      <c r="Q2908" s="21">
        <f t="shared" si="820"/>
        <v>39.790999999999997</v>
      </c>
      <c r="R2908" s="21">
        <f t="shared" si="829"/>
        <v>121.25000000000504</v>
      </c>
      <c r="S2908" s="21">
        <f t="shared" si="830"/>
        <v>14.725562063618542</v>
      </c>
      <c r="T2908" s="21">
        <f t="shared" si="821"/>
        <v>86.147999999999996</v>
      </c>
      <c r="U2908" s="37">
        <f>VLOOKUP(Time_Zone, 'LSTM LookUp'!$B$5:$D$8, 3, FALSE)</f>
        <v>-75</v>
      </c>
      <c r="V2908" s="21">
        <f t="shared" si="831"/>
        <v>2.9496672885297142</v>
      </c>
      <c r="W2908" s="21">
        <f t="shared" si="822"/>
        <v>86.885416822132413</v>
      </c>
      <c r="X2908" s="21">
        <f t="shared" si="823"/>
        <v>12.5894588141712</v>
      </c>
      <c r="Y2908" s="21">
        <f t="shared" si="824"/>
        <v>59.589458814171202</v>
      </c>
      <c r="Z2908" s="21">
        <f t="shared" si="832"/>
        <v>18.88881767688147</v>
      </c>
      <c r="AA2908" s="21">
        <f t="shared" si="825"/>
        <v>18.88881767688147</v>
      </c>
      <c r="AB2908" s="21">
        <f t="shared" si="826"/>
        <v>0</v>
      </c>
      <c r="AC2908" s="21">
        <f t="shared" si="827"/>
        <v>0</v>
      </c>
      <c r="AD2908" s="21">
        <f t="shared" si="833"/>
        <v>0</v>
      </c>
      <c r="AE2908" s="21" t="str">
        <f t="shared" si="828"/>
        <v>5/1/7:00</v>
      </c>
    </row>
    <row r="2909" spans="2:31">
      <c r="B2909" s="37">
        <v>5</v>
      </c>
      <c r="C2909" s="38">
        <v>1</v>
      </c>
      <c r="D2909" s="39">
        <v>8</v>
      </c>
      <c r="E2909" s="17">
        <v>10.6</v>
      </c>
      <c r="F2909" s="17">
        <v>110</v>
      </c>
      <c r="G2909" s="17">
        <v>316</v>
      </c>
      <c r="H2909" s="37">
        <f t="shared" si="816"/>
        <v>51.08</v>
      </c>
      <c r="I2909" s="37">
        <f>IF(H2909&lt;'Roof Calculator'!$G$8, 1, 0)</f>
        <v>1</v>
      </c>
      <c r="J2909" s="37">
        <f>IF(H2909&gt;='Roof Calculator'!$G$8, 1, 0)</f>
        <v>0</v>
      </c>
      <c r="K2909" s="37">
        <f t="shared" si="817"/>
        <v>51.08</v>
      </c>
      <c r="L2909" s="37">
        <f t="shared" si="818"/>
        <v>0</v>
      </c>
      <c r="M2909" s="37">
        <v>0</v>
      </c>
      <c r="N2909" s="37">
        <f t="shared" si="819"/>
        <v>110</v>
      </c>
      <c r="O2909" s="37">
        <v>0</v>
      </c>
      <c r="P2909" s="37">
        <v>0</v>
      </c>
      <c r="Q2909" s="21">
        <f t="shared" si="820"/>
        <v>39.790999999999997</v>
      </c>
      <c r="R2909" s="21">
        <f t="shared" si="829"/>
        <v>121.29166666667172</v>
      </c>
      <c r="S2909" s="21">
        <f t="shared" si="830"/>
        <v>14.738568961542116</v>
      </c>
      <c r="T2909" s="21">
        <f t="shared" si="821"/>
        <v>86.147999999999996</v>
      </c>
      <c r="U2909" s="37">
        <f>VLOOKUP(Time_Zone, 'LSTM LookUp'!$B$5:$D$8, 3, FALSE)</f>
        <v>-75</v>
      </c>
      <c r="V2909" s="21">
        <f t="shared" si="831"/>
        <v>2.9548862709917687</v>
      </c>
      <c r="W2909" s="21">
        <f t="shared" si="822"/>
        <v>101.88672156774797</v>
      </c>
      <c r="X2909" s="21">
        <f t="shared" si="823"/>
        <v>3.0831509552477607</v>
      </c>
      <c r="Y2909" s="21">
        <f t="shared" si="824"/>
        <v>113.08315095524776</v>
      </c>
      <c r="Z2909" s="21">
        <f t="shared" si="832"/>
        <v>35.845383784773816</v>
      </c>
      <c r="AA2909" s="21">
        <f t="shared" si="825"/>
        <v>35.845383784773816</v>
      </c>
      <c r="AB2909" s="21">
        <f t="shared" si="826"/>
        <v>0</v>
      </c>
      <c r="AC2909" s="21">
        <f t="shared" si="827"/>
        <v>0</v>
      </c>
      <c r="AD2909" s="21">
        <f t="shared" si="833"/>
        <v>0</v>
      </c>
      <c r="AE2909" s="21" t="str">
        <f t="shared" si="828"/>
        <v>5/1/8:00</v>
      </c>
    </row>
    <row r="2910" spans="2:31">
      <c r="B2910" s="37">
        <v>5</v>
      </c>
      <c r="C2910" s="38">
        <v>1</v>
      </c>
      <c r="D2910" s="39">
        <v>9</v>
      </c>
      <c r="E2910" s="17">
        <v>13.9</v>
      </c>
      <c r="F2910" s="17">
        <v>166</v>
      </c>
      <c r="G2910" s="17">
        <v>495</v>
      </c>
      <c r="H2910" s="37">
        <f t="shared" si="816"/>
        <v>57.02</v>
      </c>
      <c r="I2910" s="37">
        <f>IF(H2910&lt;'Roof Calculator'!$G$8, 1, 0)</f>
        <v>0</v>
      </c>
      <c r="J2910" s="37">
        <f>IF(H2910&gt;='Roof Calculator'!$G$8, 1, 0)</f>
        <v>1</v>
      </c>
      <c r="K2910" s="37">
        <f t="shared" si="817"/>
        <v>0</v>
      </c>
      <c r="L2910" s="37">
        <f t="shared" si="818"/>
        <v>57.02</v>
      </c>
      <c r="M2910" s="37">
        <v>0</v>
      </c>
      <c r="N2910" s="37">
        <f t="shared" si="819"/>
        <v>166</v>
      </c>
      <c r="O2910" s="37">
        <v>0</v>
      </c>
      <c r="P2910" s="37">
        <v>0</v>
      </c>
      <c r="Q2910" s="21">
        <f t="shared" si="820"/>
        <v>39.790999999999997</v>
      </c>
      <c r="R2910" s="21">
        <f t="shared" si="829"/>
        <v>121.33333333333839</v>
      </c>
      <c r="S2910" s="21">
        <f t="shared" si="830"/>
        <v>14.751568881614945</v>
      </c>
      <c r="T2910" s="21">
        <f t="shared" si="821"/>
        <v>86.147999999999996</v>
      </c>
      <c r="U2910" s="37">
        <f>VLOOKUP(Time_Zone, 'LSTM LookUp'!$B$5:$D$8, 3, FALSE)</f>
        <v>-75</v>
      </c>
      <c r="V2910" s="21">
        <f t="shared" si="831"/>
        <v>2.9600887562062983</v>
      </c>
      <c r="W2910" s="21">
        <f t="shared" si="822"/>
        <v>116.88802218905158</v>
      </c>
      <c r="X2910" s="21">
        <f t="shared" si="823"/>
        <v>-85.678062212670667</v>
      </c>
      <c r="Y2910" s="21">
        <f t="shared" si="824"/>
        <v>80.321937787329333</v>
      </c>
      <c r="Z2910" s="21">
        <f t="shared" si="832"/>
        <v>25.460651405645457</v>
      </c>
      <c r="AA2910" s="21">
        <f t="shared" si="825"/>
        <v>0</v>
      </c>
      <c r="AB2910" s="21">
        <f t="shared" si="826"/>
        <v>25.460651405645457</v>
      </c>
      <c r="AC2910" s="21">
        <f t="shared" si="827"/>
        <v>57.02</v>
      </c>
      <c r="AD2910" s="21">
        <f t="shared" si="833"/>
        <v>25.460651405645457</v>
      </c>
      <c r="AE2910" s="21" t="str">
        <f t="shared" si="828"/>
        <v>5/1/9:00</v>
      </c>
    </row>
    <row r="2911" spans="2:31">
      <c r="B2911" s="37">
        <v>5</v>
      </c>
      <c r="C2911" s="38">
        <v>1</v>
      </c>
      <c r="D2911" s="39">
        <v>10</v>
      </c>
      <c r="E2911" s="17">
        <v>16.100000000000001</v>
      </c>
      <c r="F2911" s="17">
        <v>275</v>
      </c>
      <c r="G2911" s="17">
        <v>455</v>
      </c>
      <c r="H2911" s="37">
        <f t="shared" si="816"/>
        <v>60.980000000000004</v>
      </c>
      <c r="I2911" s="37">
        <f>IF(H2911&lt;'Roof Calculator'!$G$8, 1, 0)</f>
        <v>0</v>
      </c>
      <c r="J2911" s="37">
        <f>IF(H2911&gt;='Roof Calculator'!$G$8, 1, 0)</f>
        <v>1</v>
      </c>
      <c r="K2911" s="37">
        <f t="shared" si="817"/>
        <v>0</v>
      </c>
      <c r="L2911" s="37">
        <f t="shared" si="818"/>
        <v>60.980000000000004</v>
      </c>
      <c r="M2911" s="37">
        <v>0</v>
      </c>
      <c r="N2911" s="37">
        <f t="shared" si="819"/>
        <v>275</v>
      </c>
      <c r="O2911" s="37">
        <v>0</v>
      </c>
      <c r="P2911" s="37">
        <v>0</v>
      </c>
      <c r="Q2911" s="21">
        <f t="shared" si="820"/>
        <v>39.790999999999997</v>
      </c>
      <c r="R2911" s="21">
        <f t="shared" si="829"/>
        <v>121.37500000000506</v>
      </c>
      <c r="S2911" s="21">
        <f t="shared" si="830"/>
        <v>14.76456181656765</v>
      </c>
      <c r="T2911" s="21">
        <f t="shared" si="821"/>
        <v>86.147999999999996</v>
      </c>
      <c r="U2911" s="37">
        <f>VLOOKUP(Time_Zone, 'LSTM LookUp'!$B$5:$D$8, 3, FALSE)</f>
        <v>-75</v>
      </c>
      <c r="V2911" s="21">
        <f t="shared" si="831"/>
        <v>2.9652747375222903</v>
      </c>
      <c r="W2911" s="21">
        <f t="shared" si="822"/>
        <v>131.88931868438056</v>
      </c>
      <c r="X2911" s="21">
        <f t="shared" si="823"/>
        <v>-151.51745124739904</v>
      </c>
      <c r="Y2911" s="21">
        <f t="shared" si="824"/>
        <v>123.48254875260096</v>
      </c>
      <c r="Z2911" s="21">
        <f t="shared" si="832"/>
        <v>39.141811254540549</v>
      </c>
      <c r="AA2911" s="21">
        <f t="shared" si="825"/>
        <v>0</v>
      </c>
      <c r="AB2911" s="21">
        <f t="shared" si="826"/>
        <v>39.141811254540549</v>
      </c>
      <c r="AC2911" s="21">
        <f t="shared" si="827"/>
        <v>60.980000000000004</v>
      </c>
      <c r="AD2911" s="21">
        <f t="shared" si="833"/>
        <v>39.141811254540549</v>
      </c>
      <c r="AE2911" s="21" t="str">
        <f t="shared" si="828"/>
        <v>5/1/10:00</v>
      </c>
    </row>
    <row r="2912" spans="2:31">
      <c r="B2912" s="37">
        <v>5</v>
      </c>
      <c r="C2912" s="38">
        <v>1</v>
      </c>
      <c r="D2912" s="39">
        <v>11</v>
      </c>
      <c r="E2912" s="17">
        <v>16.100000000000001</v>
      </c>
      <c r="F2912" s="17">
        <v>433</v>
      </c>
      <c r="G2912" s="17">
        <v>156</v>
      </c>
      <c r="H2912" s="37">
        <f t="shared" si="816"/>
        <v>60.980000000000004</v>
      </c>
      <c r="I2912" s="37">
        <f>IF(H2912&lt;'Roof Calculator'!$G$8, 1, 0)</f>
        <v>0</v>
      </c>
      <c r="J2912" s="37">
        <f>IF(H2912&gt;='Roof Calculator'!$G$8, 1, 0)</f>
        <v>1</v>
      </c>
      <c r="K2912" s="37">
        <f t="shared" si="817"/>
        <v>0</v>
      </c>
      <c r="L2912" s="37">
        <f t="shared" si="818"/>
        <v>60.980000000000004</v>
      </c>
      <c r="M2912" s="37">
        <v>0</v>
      </c>
      <c r="N2912" s="37">
        <f t="shared" si="819"/>
        <v>433</v>
      </c>
      <c r="O2912" s="37">
        <v>0</v>
      </c>
      <c r="P2912" s="37">
        <v>0</v>
      </c>
      <c r="Q2912" s="21">
        <f t="shared" si="820"/>
        <v>39.790999999999997</v>
      </c>
      <c r="R2912" s="21">
        <f t="shared" si="829"/>
        <v>121.41666666667173</v>
      </c>
      <c r="S2912" s="21">
        <f t="shared" si="830"/>
        <v>14.777547759131558</v>
      </c>
      <c r="T2912" s="21">
        <f t="shared" si="821"/>
        <v>86.147999999999996</v>
      </c>
      <c r="U2912" s="37">
        <f>VLOOKUP(Time_Zone, 'LSTM LookUp'!$B$5:$D$8, 3, FALSE)</f>
        <v>-75</v>
      </c>
      <c r="V2912" s="21">
        <f t="shared" si="831"/>
        <v>2.9704442083280425</v>
      </c>
      <c r="W2912" s="21">
        <f t="shared" si="822"/>
        <v>146.89061105208199</v>
      </c>
      <c r="X2912" s="21">
        <f t="shared" si="823"/>
        <v>-71.618377189856332</v>
      </c>
      <c r="Y2912" s="21">
        <f t="shared" si="824"/>
        <v>361.38162281014365</v>
      </c>
      <c r="Z2912" s="21">
        <f t="shared" si="832"/>
        <v>114.55166267448998</v>
      </c>
      <c r="AA2912" s="21">
        <f t="shared" si="825"/>
        <v>0</v>
      </c>
      <c r="AB2912" s="21">
        <f t="shared" si="826"/>
        <v>114.55166267448998</v>
      </c>
      <c r="AC2912" s="21">
        <f t="shared" si="827"/>
        <v>60.980000000000004</v>
      </c>
      <c r="AD2912" s="21">
        <f t="shared" si="833"/>
        <v>114.55166267448998</v>
      </c>
      <c r="AE2912" s="21" t="str">
        <f t="shared" si="828"/>
        <v>5/1/11:00</v>
      </c>
    </row>
    <row r="2913" spans="2:31">
      <c r="B2913" s="37">
        <v>5</v>
      </c>
      <c r="C2913" s="38">
        <v>1</v>
      </c>
      <c r="D2913" s="39">
        <v>12</v>
      </c>
      <c r="E2913" s="17">
        <v>17.8</v>
      </c>
      <c r="F2913" s="17">
        <v>393</v>
      </c>
      <c r="G2913" s="17">
        <v>394</v>
      </c>
      <c r="H2913" s="37">
        <f t="shared" si="816"/>
        <v>64.040000000000006</v>
      </c>
      <c r="I2913" s="37">
        <f>IF(H2913&lt;'Roof Calculator'!$G$8, 1, 0)</f>
        <v>0</v>
      </c>
      <c r="J2913" s="37">
        <f>IF(H2913&gt;='Roof Calculator'!$G$8, 1, 0)</f>
        <v>1</v>
      </c>
      <c r="K2913" s="37">
        <f t="shared" si="817"/>
        <v>0</v>
      </c>
      <c r="L2913" s="37">
        <f t="shared" si="818"/>
        <v>64.040000000000006</v>
      </c>
      <c r="M2913" s="37">
        <v>0</v>
      </c>
      <c r="N2913" s="37">
        <f t="shared" si="819"/>
        <v>393</v>
      </c>
      <c r="O2913" s="37">
        <v>0</v>
      </c>
      <c r="P2913" s="37">
        <v>0</v>
      </c>
      <c r="Q2913" s="21">
        <f t="shared" si="820"/>
        <v>39.790999999999997</v>
      </c>
      <c r="R2913" s="21">
        <f t="shared" si="829"/>
        <v>121.4583333333384</v>
      </c>
      <c r="S2913" s="21">
        <f t="shared" si="830"/>
        <v>14.790526702038742</v>
      </c>
      <c r="T2913" s="21">
        <f t="shared" si="821"/>
        <v>86.147999999999996</v>
      </c>
      <c r="U2913" s="37">
        <f>VLOOKUP(Time_Zone, 'LSTM LookUp'!$B$5:$D$8, 3, FALSE)</f>
        <v>-75</v>
      </c>
      <c r="V2913" s="21">
        <f t="shared" si="831"/>
        <v>2.9755971620511987</v>
      </c>
      <c r="W2913" s="21">
        <f t="shared" si="822"/>
        <v>161.89189929051278</v>
      </c>
      <c r="X2913" s="21">
        <f t="shared" si="823"/>
        <v>-213.84281406075939</v>
      </c>
      <c r="Y2913" s="21">
        <f t="shared" si="824"/>
        <v>179.15718593924061</v>
      </c>
      <c r="Z2913" s="21">
        <f t="shared" si="832"/>
        <v>56.789698850305548</v>
      </c>
      <c r="AA2913" s="21">
        <f t="shared" si="825"/>
        <v>0</v>
      </c>
      <c r="AB2913" s="21">
        <f t="shared" si="826"/>
        <v>56.789698850305548</v>
      </c>
      <c r="AC2913" s="21">
        <f t="shared" si="827"/>
        <v>64.040000000000006</v>
      </c>
      <c r="AD2913" s="21">
        <f t="shared" si="833"/>
        <v>56.789698850305548</v>
      </c>
      <c r="AE2913" s="21" t="str">
        <f t="shared" si="828"/>
        <v>5/1/12:00</v>
      </c>
    </row>
    <row r="2914" spans="2:31">
      <c r="B2914" s="37">
        <v>5</v>
      </c>
      <c r="C2914" s="38">
        <v>1</v>
      </c>
      <c r="D2914" s="39">
        <v>13</v>
      </c>
      <c r="E2914" s="17">
        <v>17.2</v>
      </c>
      <c r="F2914" s="17">
        <v>334</v>
      </c>
      <c r="G2914" s="17">
        <v>554</v>
      </c>
      <c r="H2914" s="37">
        <f t="shared" si="816"/>
        <v>62.959999999999994</v>
      </c>
      <c r="I2914" s="37">
        <f>IF(H2914&lt;'Roof Calculator'!$G$8, 1, 0)</f>
        <v>0</v>
      </c>
      <c r="J2914" s="37">
        <f>IF(H2914&gt;='Roof Calculator'!$G$8, 1, 0)</f>
        <v>1</v>
      </c>
      <c r="K2914" s="37">
        <f t="shared" si="817"/>
        <v>0</v>
      </c>
      <c r="L2914" s="37">
        <f t="shared" si="818"/>
        <v>62.959999999999994</v>
      </c>
      <c r="M2914" s="37">
        <v>0</v>
      </c>
      <c r="N2914" s="37">
        <f t="shared" si="819"/>
        <v>334</v>
      </c>
      <c r="O2914" s="37">
        <v>0</v>
      </c>
      <c r="P2914" s="37">
        <v>0</v>
      </c>
      <c r="Q2914" s="21">
        <f t="shared" si="820"/>
        <v>39.790999999999997</v>
      </c>
      <c r="R2914" s="21">
        <f t="shared" si="829"/>
        <v>121.50000000000507</v>
      </c>
      <c r="S2914" s="21">
        <f t="shared" si="830"/>
        <v>14.80349863802202</v>
      </c>
      <c r="T2914" s="21">
        <f t="shared" si="821"/>
        <v>86.147999999999996</v>
      </c>
      <c r="U2914" s="37">
        <f>VLOOKUP(Time_Zone, 'LSTM LookUp'!$B$5:$D$8, 3, FALSE)</f>
        <v>-75</v>
      </c>
      <c r="V2914" s="21">
        <f t="shared" si="831"/>
        <v>2.9807335921587308</v>
      </c>
      <c r="W2914" s="21">
        <f t="shared" si="822"/>
        <v>176.89318339803967</v>
      </c>
      <c r="X2914" s="21">
        <f t="shared" si="823"/>
        <v>-320.3602354162656</v>
      </c>
      <c r="Y2914" s="21">
        <f t="shared" si="824"/>
        <v>13.639764583734404</v>
      </c>
      <c r="Z2914" s="21">
        <f t="shared" si="832"/>
        <v>4.3235671460146587</v>
      </c>
      <c r="AA2914" s="21">
        <f t="shared" si="825"/>
        <v>0</v>
      </c>
      <c r="AB2914" s="21">
        <f t="shared" si="826"/>
        <v>4.3235671460146587</v>
      </c>
      <c r="AC2914" s="21">
        <f t="shared" si="827"/>
        <v>62.959999999999994</v>
      </c>
      <c r="AD2914" s="21">
        <f t="shared" si="833"/>
        <v>4.3235671460146587</v>
      </c>
      <c r="AE2914" s="21" t="str">
        <f t="shared" si="828"/>
        <v>5/1/13:00</v>
      </c>
    </row>
    <row r="2915" spans="2:31">
      <c r="B2915" s="37">
        <v>5</v>
      </c>
      <c r="C2915" s="38">
        <v>1</v>
      </c>
      <c r="D2915" s="39">
        <v>14</v>
      </c>
      <c r="E2915" s="17">
        <v>17.8</v>
      </c>
      <c r="F2915" s="17">
        <v>398</v>
      </c>
      <c r="G2915" s="17">
        <v>1</v>
      </c>
      <c r="H2915" s="37">
        <f t="shared" si="816"/>
        <v>64.040000000000006</v>
      </c>
      <c r="I2915" s="37">
        <f>IF(H2915&lt;'Roof Calculator'!$G$8, 1, 0)</f>
        <v>0</v>
      </c>
      <c r="J2915" s="37">
        <f>IF(H2915&gt;='Roof Calculator'!$G$8, 1, 0)</f>
        <v>1</v>
      </c>
      <c r="K2915" s="37">
        <f t="shared" si="817"/>
        <v>0</v>
      </c>
      <c r="L2915" s="37">
        <f t="shared" si="818"/>
        <v>64.040000000000006</v>
      </c>
      <c r="M2915" s="37">
        <v>0</v>
      </c>
      <c r="N2915" s="37">
        <f t="shared" si="819"/>
        <v>398</v>
      </c>
      <c r="O2915" s="37">
        <v>0</v>
      </c>
      <c r="P2915" s="37">
        <v>0</v>
      </c>
      <c r="Q2915" s="21">
        <f t="shared" si="820"/>
        <v>39.790999999999997</v>
      </c>
      <c r="R2915" s="21">
        <f t="shared" si="829"/>
        <v>121.54166666667174</v>
      </c>
      <c r="S2915" s="21">
        <f t="shared" si="830"/>
        <v>14.816463559814968</v>
      </c>
      <c r="T2915" s="21">
        <f t="shared" si="821"/>
        <v>86.147999999999996</v>
      </c>
      <c r="U2915" s="37">
        <f>VLOOKUP(Time_Zone, 'LSTM LookUp'!$B$5:$D$8, 3, FALSE)</f>
        <v>-75</v>
      </c>
      <c r="V2915" s="21">
        <f t="shared" si="831"/>
        <v>2.985853492156969</v>
      </c>
      <c r="W2915" s="21">
        <f t="shared" si="822"/>
        <v>191.8944633730392</v>
      </c>
      <c r="X2915" s="21">
        <f t="shared" si="823"/>
        <v>-0.56322550073764532</v>
      </c>
      <c r="Y2915" s="21">
        <f t="shared" si="824"/>
        <v>397.43677449926236</v>
      </c>
      <c r="Z2915" s="21">
        <f t="shared" si="832"/>
        <v>125.98051603414002</v>
      </c>
      <c r="AA2915" s="21">
        <f t="shared" si="825"/>
        <v>0</v>
      </c>
      <c r="AB2915" s="21">
        <f t="shared" si="826"/>
        <v>125.98051603414002</v>
      </c>
      <c r="AC2915" s="21">
        <f t="shared" si="827"/>
        <v>64.040000000000006</v>
      </c>
      <c r="AD2915" s="21">
        <f t="shared" si="833"/>
        <v>125.98051603414002</v>
      </c>
      <c r="AE2915" s="21" t="str">
        <f t="shared" si="828"/>
        <v>5/1/14:00</v>
      </c>
    </row>
    <row r="2916" spans="2:31">
      <c r="B2916" s="37">
        <v>5</v>
      </c>
      <c r="C2916" s="38">
        <v>1</v>
      </c>
      <c r="D2916" s="39">
        <v>15</v>
      </c>
      <c r="E2916" s="17">
        <v>18.3</v>
      </c>
      <c r="F2916" s="17">
        <v>300</v>
      </c>
      <c r="G2916" s="17">
        <v>63</v>
      </c>
      <c r="H2916" s="37">
        <f t="shared" si="816"/>
        <v>64.94</v>
      </c>
      <c r="I2916" s="37">
        <f>IF(H2916&lt;'Roof Calculator'!$G$8, 1, 0)</f>
        <v>0</v>
      </c>
      <c r="J2916" s="37">
        <f>IF(H2916&gt;='Roof Calculator'!$G$8, 1, 0)</f>
        <v>1</v>
      </c>
      <c r="K2916" s="37">
        <f t="shared" si="817"/>
        <v>0</v>
      </c>
      <c r="L2916" s="37">
        <f t="shared" si="818"/>
        <v>64.94</v>
      </c>
      <c r="M2916" s="37">
        <v>0</v>
      </c>
      <c r="N2916" s="37">
        <f t="shared" si="819"/>
        <v>300</v>
      </c>
      <c r="O2916" s="37">
        <v>0</v>
      </c>
      <c r="P2916" s="37">
        <v>0</v>
      </c>
      <c r="Q2916" s="21">
        <f t="shared" si="820"/>
        <v>39.790999999999997</v>
      </c>
      <c r="R2916" s="21">
        <f t="shared" si="829"/>
        <v>121.58333333333842</v>
      </c>
      <c r="S2916" s="21">
        <f t="shared" si="830"/>
        <v>14.829421460151895</v>
      </c>
      <c r="T2916" s="21">
        <f t="shared" si="821"/>
        <v>86.147999999999996</v>
      </c>
      <c r="U2916" s="37">
        <f>VLOOKUP(Time_Zone, 'LSTM LookUp'!$B$5:$D$8, 3, FALSE)</f>
        <v>-75</v>
      </c>
      <c r="V2916" s="21">
        <f t="shared" si="831"/>
        <v>2.9909568555916097</v>
      </c>
      <c r="W2916" s="21">
        <f t="shared" si="822"/>
        <v>206.89573921389791</v>
      </c>
      <c r="X2916" s="21">
        <f t="shared" si="823"/>
        <v>-31.414559201160127</v>
      </c>
      <c r="Y2916" s="21">
        <f t="shared" si="824"/>
        <v>268.5854407988399</v>
      </c>
      <c r="Z2916" s="21">
        <f t="shared" si="832"/>
        <v>85.136893720330889</v>
      </c>
      <c r="AA2916" s="21">
        <f t="shared" si="825"/>
        <v>0</v>
      </c>
      <c r="AB2916" s="21">
        <f t="shared" si="826"/>
        <v>85.136893720330889</v>
      </c>
      <c r="AC2916" s="21">
        <f t="shared" si="827"/>
        <v>64.94</v>
      </c>
      <c r="AD2916" s="21">
        <f t="shared" si="833"/>
        <v>85.136893720330889</v>
      </c>
      <c r="AE2916" s="21" t="str">
        <f t="shared" si="828"/>
        <v>5/1/15:00</v>
      </c>
    </row>
    <row r="2917" spans="2:31">
      <c r="B2917" s="37">
        <v>5</v>
      </c>
      <c r="C2917" s="38">
        <v>1</v>
      </c>
      <c r="D2917" s="39">
        <v>16</v>
      </c>
      <c r="E2917" s="17">
        <v>18.3</v>
      </c>
      <c r="F2917" s="17">
        <v>293</v>
      </c>
      <c r="G2917" s="17">
        <v>39</v>
      </c>
      <c r="H2917" s="37">
        <f t="shared" si="816"/>
        <v>64.94</v>
      </c>
      <c r="I2917" s="37">
        <f>IF(H2917&lt;'Roof Calculator'!$G$8, 1, 0)</f>
        <v>0</v>
      </c>
      <c r="J2917" s="37">
        <f>IF(H2917&gt;='Roof Calculator'!$G$8, 1, 0)</f>
        <v>1</v>
      </c>
      <c r="K2917" s="37">
        <f t="shared" si="817"/>
        <v>0</v>
      </c>
      <c r="L2917" s="37">
        <f t="shared" si="818"/>
        <v>64.94</v>
      </c>
      <c r="M2917" s="37">
        <v>0</v>
      </c>
      <c r="N2917" s="37">
        <f t="shared" si="819"/>
        <v>293</v>
      </c>
      <c r="O2917" s="37">
        <v>0</v>
      </c>
      <c r="P2917" s="37">
        <v>0</v>
      </c>
      <c r="Q2917" s="21">
        <f t="shared" si="820"/>
        <v>39.790999999999997</v>
      </c>
      <c r="R2917" s="21">
        <f t="shared" si="829"/>
        <v>121.62500000000509</v>
      </c>
      <c r="S2917" s="21">
        <f t="shared" si="830"/>
        <v>14.842372331767884</v>
      </c>
      <c r="T2917" s="21">
        <f t="shared" si="821"/>
        <v>86.147999999999996</v>
      </c>
      <c r="U2917" s="37">
        <f>VLOOKUP(Time_Zone, 'LSTM LookUp'!$B$5:$D$8, 3, FALSE)</f>
        <v>-75</v>
      </c>
      <c r="V2917" s="21">
        <f t="shared" si="831"/>
        <v>2.9960436760477269</v>
      </c>
      <c r="W2917" s="21">
        <f t="shared" si="822"/>
        <v>221.89701091901193</v>
      </c>
      <c r="X2917" s="21">
        <f t="shared" si="823"/>
        <v>-15.167900087003648</v>
      </c>
      <c r="Y2917" s="21">
        <f t="shared" si="824"/>
        <v>277.83209991299634</v>
      </c>
      <c r="Z2917" s="21">
        <f t="shared" si="832"/>
        <v>88.067923160827164</v>
      </c>
      <c r="AA2917" s="21">
        <f t="shared" si="825"/>
        <v>0</v>
      </c>
      <c r="AB2917" s="21">
        <f t="shared" si="826"/>
        <v>88.067923160827164</v>
      </c>
      <c r="AC2917" s="21">
        <f t="shared" si="827"/>
        <v>64.94</v>
      </c>
      <c r="AD2917" s="21">
        <f t="shared" si="833"/>
        <v>88.067923160827164</v>
      </c>
      <c r="AE2917" s="21" t="str">
        <f t="shared" si="828"/>
        <v>5/1/16:00</v>
      </c>
    </row>
    <row r="2918" spans="2:31">
      <c r="B2918" s="37">
        <v>5</v>
      </c>
      <c r="C2918" s="38">
        <v>1</v>
      </c>
      <c r="D2918" s="39">
        <v>17</v>
      </c>
      <c r="E2918" s="17">
        <v>18.899999999999999</v>
      </c>
      <c r="F2918" s="17">
        <v>255</v>
      </c>
      <c r="G2918" s="17">
        <v>1</v>
      </c>
      <c r="H2918" s="37">
        <f t="shared" si="816"/>
        <v>66.02</v>
      </c>
      <c r="I2918" s="37">
        <f>IF(H2918&lt;'Roof Calculator'!$G$8, 1, 0)</f>
        <v>0</v>
      </c>
      <c r="J2918" s="37">
        <f>IF(H2918&gt;='Roof Calculator'!$G$8, 1, 0)</f>
        <v>1</v>
      </c>
      <c r="K2918" s="37">
        <f t="shared" si="817"/>
        <v>0</v>
      </c>
      <c r="L2918" s="37">
        <f t="shared" si="818"/>
        <v>66.02</v>
      </c>
      <c r="M2918" s="37">
        <v>0</v>
      </c>
      <c r="N2918" s="37">
        <f t="shared" si="819"/>
        <v>255</v>
      </c>
      <c r="O2918" s="37">
        <v>0</v>
      </c>
      <c r="P2918" s="37">
        <v>0</v>
      </c>
      <c r="Q2918" s="21">
        <f t="shared" si="820"/>
        <v>39.790999999999997</v>
      </c>
      <c r="R2918" s="21">
        <f t="shared" si="829"/>
        <v>121.66666666667176</v>
      </c>
      <c r="S2918" s="21">
        <f t="shared" si="830"/>
        <v>14.855316167398792</v>
      </c>
      <c r="T2918" s="21">
        <f t="shared" si="821"/>
        <v>86.147999999999996</v>
      </c>
      <c r="U2918" s="37">
        <f>VLOOKUP(Time_Zone, 'LSTM LookUp'!$B$5:$D$8, 3, FALSE)</f>
        <v>-75</v>
      </c>
      <c r="V2918" s="21">
        <f t="shared" si="831"/>
        <v>3.0011139471497756</v>
      </c>
      <c r="W2918" s="21">
        <f t="shared" si="822"/>
        <v>236.89827848678743</v>
      </c>
      <c r="X2918" s="21">
        <f t="shared" si="823"/>
        <v>-0.24152984458086699</v>
      </c>
      <c r="Y2918" s="21">
        <f t="shared" si="824"/>
        <v>254.75847015541913</v>
      </c>
      <c r="Z2918" s="21">
        <f t="shared" si="832"/>
        <v>80.753985523066717</v>
      </c>
      <c r="AA2918" s="21">
        <f t="shared" si="825"/>
        <v>0</v>
      </c>
      <c r="AB2918" s="21">
        <f t="shared" si="826"/>
        <v>80.753985523066717</v>
      </c>
      <c r="AC2918" s="21">
        <f t="shared" si="827"/>
        <v>66.02</v>
      </c>
      <c r="AD2918" s="21">
        <f t="shared" si="833"/>
        <v>80.753985523066717</v>
      </c>
      <c r="AE2918" s="21" t="str">
        <f t="shared" si="828"/>
        <v>5/1/17:00</v>
      </c>
    </row>
    <row r="2919" spans="2:31">
      <c r="B2919" s="37">
        <v>5</v>
      </c>
      <c r="C2919" s="38">
        <v>1</v>
      </c>
      <c r="D2919" s="39">
        <v>18</v>
      </c>
      <c r="E2919" s="17">
        <v>17.2</v>
      </c>
      <c r="F2919" s="17">
        <v>147</v>
      </c>
      <c r="G2919" s="17">
        <v>37</v>
      </c>
      <c r="H2919" s="37">
        <f t="shared" si="816"/>
        <v>62.959999999999994</v>
      </c>
      <c r="I2919" s="37">
        <f>IF(H2919&lt;'Roof Calculator'!$G$8, 1, 0)</f>
        <v>0</v>
      </c>
      <c r="J2919" s="37">
        <f>IF(H2919&gt;='Roof Calculator'!$G$8, 1, 0)</f>
        <v>1</v>
      </c>
      <c r="K2919" s="37">
        <f t="shared" si="817"/>
        <v>0</v>
      </c>
      <c r="L2919" s="37">
        <f t="shared" si="818"/>
        <v>62.959999999999994</v>
      </c>
      <c r="M2919" s="37">
        <v>0</v>
      </c>
      <c r="N2919" s="37">
        <f t="shared" si="819"/>
        <v>147</v>
      </c>
      <c r="O2919" s="37">
        <v>0</v>
      </c>
      <c r="P2919" s="37">
        <v>0</v>
      </c>
      <c r="Q2919" s="21">
        <f t="shared" si="820"/>
        <v>39.790999999999997</v>
      </c>
      <c r="R2919" s="21">
        <f t="shared" si="829"/>
        <v>121.70833333333843</v>
      </c>
      <c r="S2919" s="21">
        <f t="shared" si="830"/>
        <v>14.86825295978122</v>
      </c>
      <c r="T2919" s="21">
        <f t="shared" si="821"/>
        <v>86.147999999999996</v>
      </c>
      <c r="U2919" s="37">
        <f>VLOOKUP(Time_Zone, 'LSTM LookUp'!$B$5:$D$8, 3, FALSE)</f>
        <v>-75</v>
      </c>
      <c r="V2919" s="21">
        <f t="shared" si="831"/>
        <v>3.0061676625616154</v>
      </c>
      <c r="W2919" s="21">
        <f t="shared" si="822"/>
        <v>251.89954191564038</v>
      </c>
      <c r="X2919" s="21">
        <f t="shared" si="823"/>
        <v>-2.4609560669669825</v>
      </c>
      <c r="Y2919" s="21">
        <f t="shared" si="824"/>
        <v>144.53904393303301</v>
      </c>
      <c r="Z2919" s="21">
        <f t="shared" si="832"/>
        <v>45.816352461864426</v>
      </c>
      <c r="AA2919" s="21">
        <f t="shared" si="825"/>
        <v>0</v>
      </c>
      <c r="AB2919" s="21">
        <f t="shared" si="826"/>
        <v>45.816352461864426</v>
      </c>
      <c r="AC2919" s="21">
        <f t="shared" si="827"/>
        <v>62.959999999999994</v>
      </c>
      <c r="AD2919" s="21">
        <f t="shared" si="833"/>
        <v>45.816352461864426</v>
      </c>
      <c r="AE2919" s="21" t="str">
        <f t="shared" si="828"/>
        <v>5/1/18:00</v>
      </c>
    </row>
    <row r="2920" spans="2:31">
      <c r="B2920" s="37">
        <v>5</v>
      </c>
      <c r="C2920" s="38">
        <v>1</v>
      </c>
      <c r="D2920" s="39">
        <v>19</v>
      </c>
      <c r="E2920" s="17">
        <v>16.100000000000001</v>
      </c>
      <c r="F2920" s="17">
        <v>64</v>
      </c>
      <c r="G2920" s="17">
        <v>19</v>
      </c>
      <c r="H2920" s="37">
        <f t="shared" si="816"/>
        <v>60.980000000000004</v>
      </c>
      <c r="I2920" s="37">
        <f>IF(H2920&lt;'Roof Calculator'!$G$8, 1, 0)</f>
        <v>0</v>
      </c>
      <c r="J2920" s="37">
        <f>IF(H2920&gt;='Roof Calculator'!$G$8, 1, 0)</f>
        <v>1</v>
      </c>
      <c r="K2920" s="37">
        <f t="shared" si="817"/>
        <v>0</v>
      </c>
      <c r="L2920" s="37">
        <f t="shared" si="818"/>
        <v>60.980000000000004</v>
      </c>
      <c r="M2920" s="37">
        <v>0</v>
      </c>
      <c r="N2920" s="37">
        <f t="shared" si="819"/>
        <v>64</v>
      </c>
      <c r="O2920" s="37">
        <v>0</v>
      </c>
      <c r="P2920" s="37">
        <v>0</v>
      </c>
      <c r="Q2920" s="21">
        <f t="shared" si="820"/>
        <v>39.790999999999997</v>
      </c>
      <c r="R2920" s="21">
        <f t="shared" si="829"/>
        <v>121.7500000000051</v>
      </c>
      <c r="S2920" s="21">
        <f t="shared" si="830"/>
        <v>14.88118270165257</v>
      </c>
      <c r="T2920" s="21">
        <f t="shared" si="821"/>
        <v>86.147999999999996</v>
      </c>
      <c r="U2920" s="37">
        <f>VLOOKUP(Time_Zone, 'LSTM LookUp'!$B$5:$D$8, 3, FALSE)</f>
        <v>-75</v>
      </c>
      <c r="V2920" s="21">
        <f t="shared" si="831"/>
        <v>3.0112048159865088</v>
      </c>
      <c r="W2920" s="21">
        <f t="shared" si="822"/>
        <v>266.90080120399665</v>
      </c>
      <c r="X2920" s="21">
        <f t="shared" si="823"/>
        <v>2.3599858507348883</v>
      </c>
      <c r="Y2920" s="21">
        <f t="shared" si="824"/>
        <v>66.359985850734887</v>
      </c>
      <c r="Z2920" s="21">
        <f t="shared" si="832"/>
        <v>21.034956495978026</v>
      </c>
      <c r="AA2920" s="21">
        <f t="shared" si="825"/>
        <v>0</v>
      </c>
      <c r="AB2920" s="21">
        <f t="shared" si="826"/>
        <v>21.034956495978026</v>
      </c>
      <c r="AC2920" s="21">
        <f t="shared" si="827"/>
        <v>60.980000000000004</v>
      </c>
      <c r="AD2920" s="21">
        <f t="shared" si="833"/>
        <v>21.034956495978026</v>
      </c>
      <c r="AE2920" s="21" t="str">
        <f t="shared" si="828"/>
        <v>5/1/19:00</v>
      </c>
    </row>
    <row r="2921" spans="2:31">
      <c r="B2921" s="37">
        <v>5</v>
      </c>
      <c r="C2921" s="38">
        <v>1</v>
      </c>
      <c r="D2921" s="39">
        <v>20</v>
      </c>
      <c r="E2921" s="17">
        <v>15</v>
      </c>
      <c r="F2921" s="17">
        <v>11</v>
      </c>
      <c r="G2921" s="17">
        <v>0</v>
      </c>
      <c r="H2921" s="37">
        <f t="shared" si="816"/>
        <v>59</v>
      </c>
      <c r="I2921" s="37">
        <f>IF(H2921&lt;'Roof Calculator'!$G$8, 1, 0)</f>
        <v>0</v>
      </c>
      <c r="J2921" s="37">
        <f>IF(H2921&gt;='Roof Calculator'!$G$8, 1, 0)</f>
        <v>1</v>
      </c>
      <c r="K2921" s="37">
        <f t="shared" si="817"/>
        <v>0</v>
      </c>
      <c r="L2921" s="37">
        <f t="shared" si="818"/>
        <v>59</v>
      </c>
      <c r="M2921" s="37">
        <v>0</v>
      </c>
      <c r="N2921" s="37">
        <f t="shared" si="819"/>
        <v>11</v>
      </c>
      <c r="O2921" s="37">
        <v>0</v>
      </c>
      <c r="P2921" s="37">
        <v>0</v>
      </c>
      <c r="Q2921" s="21">
        <f t="shared" si="820"/>
        <v>39.790999999999997</v>
      </c>
      <c r="R2921" s="21">
        <f t="shared" si="829"/>
        <v>121.79166666667177</v>
      </c>
      <c r="S2921" s="21">
        <f t="shared" si="830"/>
        <v>14.894105385751011</v>
      </c>
      <c r="T2921" s="21">
        <f t="shared" si="821"/>
        <v>86.147999999999996</v>
      </c>
      <c r="U2921" s="37">
        <f>VLOOKUP(Time_Zone, 'LSTM LookUp'!$B$5:$D$8, 3, FALSE)</f>
        <v>-75</v>
      </c>
      <c r="V2921" s="21">
        <f t="shared" si="831"/>
        <v>3.0162254011671417</v>
      </c>
      <c r="W2921" s="21">
        <f t="shared" si="822"/>
        <v>281.90205635029179</v>
      </c>
      <c r="X2921" s="21">
        <f t="shared" si="823"/>
        <v>0</v>
      </c>
      <c r="Y2921" s="21">
        <f t="shared" si="824"/>
        <v>11</v>
      </c>
      <c r="Z2921" s="21">
        <f t="shared" si="832"/>
        <v>3.4868078781122258</v>
      </c>
      <c r="AA2921" s="21">
        <f t="shared" si="825"/>
        <v>0</v>
      </c>
      <c r="AB2921" s="21">
        <f t="shared" si="826"/>
        <v>3.4868078781122258</v>
      </c>
      <c r="AC2921" s="21">
        <f t="shared" si="827"/>
        <v>59</v>
      </c>
      <c r="AD2921" s="21">
        <f t="shared" si="833"/>
        <v>3.4868078781122258</v>
      </c>
      <c r="AE2921" s="21" t="str">
        <f t="shared" si="828"/>
        <v>5/1/20:00</v>
      </c>
    </row>
    <row r="2922" spans="2:31">
      <c r="B2922" s="37">
        <v>5</v>
      </c>
      <c r="C2922" s="38">
        <v>1</v>
      </c>
      <c r="D2922" s="39">
        <v>21</v>
      </c>
      <c r="E2922" s="17">
        <v>14.4</v>
      </c>
      <c r="F2922" s="17">
        <v>0</v>
      </c>
      <c r="G2922" s="17">
        <v>0</v>
      </c>
      <c r="H2922" s="37">
        <f t="shared" si="816"/>
        <v>57.92</v>
      </c>
      <c r="I2922" s="37">
        <f>IF(H2922&lt;'Roof Calculator'!$G$8, 1, 0)</f>
        <v>0</v>
      </c>
      <c r="J2922" s="37">
        <f>IF(H2922&gt;='Roof Calculator'!$G$8, 1, 0)</f>
        <v>1</v>
      </c>
      <c r="K2922" s="37">
        <f t="shared" si="817"/>
        <v>0</v>
      </c>
      <c r="L2922" s="37">
        <f t="shared" si="818"/>
        <v>57.92</v>
      </c>
      <c r="M2922" s="37">
        <v>0</v>
      </c>
      <c r="N2922" s="37">
        <f t="shared" si="819"/>
        <v>0</v>
      </c>
      <c r="O2922" s="37">
        <v>0</v>
      </c>
      <c r="P2922" s="37">
        <v>0</v>
      </c>
      <c r="Q2922" s="21">
        <f t="shared" si="820"/>
        <v>39.790999999999997</v>
      </c>
      <c r="R2922" s="21">
        <f t="shared" si="829"/>
        <v>121.83333333333844</v>
      </c>
      <c r="S2922" s="21">
        <f t="shared" si="830"/>
        <v>14.907021004815492</v>
      </c>
      <c r="T2922" s="21">
        <f t="shared" si="821"/>
        <v>86.147999999999996</v>
      </c>
      <c r="U2922" s="37">
        <f>VLOOKUP(Time_Zone, 'LSTM LookUp'!$B$5:$D$8, 3, FALSE)</f>
        <v>-75</v>
      </c>
      <c r="V2922" s="21">
        <f t="shared" si="831"/>
        <v>3.0212294118856331</v>
      </c>
      <c r="W2922" s="21">
        <f t="shared" si="822"/>
        <v>296.90330735297141</v>
      </c>
      <c r="X2922" s="21">
        <f t="shared" si="823"/>
        <v>0</v>
      </c>
      <c r="Y2922" s="21">
        <f t="shared" si="824"/>
        <v>0</v>
      </c>
      <c r="Z2922" s="21">
        <f t="shared" si="832"/>
        <v>0</v>
      </c>
      <c r="AA2922" s="21">
        <f t="shared" si="825"/>
        <v>0</v>
      </c>
      <c r="AB2922" s="21">
        <f t="shared" si="826"/>
        <v>0</v>
      </c>
      <c r="AC2922" s="21">
        <f t="shared" si="827"/>
        <v>57.92</v>
      </c>
      <c r="AD2922" s="21">
        <f t="shared" si="833"/>
        <v>0</v>
      </c>
      <c r="AE2922" s="21" t="str">
        <f t="shared" si="828"/>
        <v>5/1/21:00</v>
      </c>
    </row>
    <row r="2923" spans="2:31">
      <c r="B2923" s="37">
        <v>5</v>
      </c>
      <c r="C2923" s="38">
        <v>1</v>
      </c>
      <c r="D2923" s="39">
        <v>22</v>
      </c>
      <c r="E2923" s="17">
        <v>13.9</v>
      </c>
      <c r="F2923" s="17">
        <v>0</v>
      </c>
      <c r="G2923" s="17">
        <v>0</v>
      </c>
      <c r="H2923" s="37">
        <f t="shared" si="816"/>
        <v>57.02</v>
      </c>
      <c r="I2923" s="37">
        <f>IF(H2923&lt;'Roof Calculator'!$G$8, 1, 0)</f>
        <v>0</v>
      </c>
      <c r="J2923" s="37">
        <f>IF(H2923&gt;='Roof Calculator'!$G$8, 1, 0)</f>
        <v>1</v>
      </c>
      <c r="K2923" s="37">
        <f t="shared" si="817"/>
        <v>0</v>
      </c>
      <c r="L2923" s="37">
        <f t="shared" si="818"/>
        <v>57.02</v>
      </c>
      <c r="M2923" s="37">
        <v>0</v>
      </c>
      <c r="N2923" s="37">
        <f t="shared" si="819"/>
        <v>0</v>
      </c>
      <c r="O2923" s="37">
        <v>0</v>
      </c>
      <c r="P2923" s="37">
        <v>0</v>
      </c>
      <c r="Q2923" s="21">
        <f t="shared" si="820"/>
        <v>39.790999999999997</v>
      </c>
      <c r="R2923" s="21">
        <f t="shared" si="829"/>
        <v>121.87500000000512</v>
      </c>
      <c r="S2923" s="21">
        <f t="shared" si="830"/>
        <v>14.919929551585785</v>
      </c>
      <c r="T2923" s="21">
        <f t="shared" si="821"/>
        <v>86.147999999999996</v>
      </c>
      <c r="U2923" s="37">
        <f>VLOOKUP(Time_Zone, 'LSTM LookUp'!$B$5:$D$8, 3, FALSE)</f>
        <v>-75</v>
      </c>
      <c r="V2923" s="21">
        <f t="shared" si="831"/>
        <v>3.0262168419635369</v>
      </c>
      <c r="W2923" s="21">
        <f t="shared" si="822"/>
        <v>311.90455421049091</v>
      </c>
      <c r="X2923" s="21">
        <f t="shared" si="823"/>
        <v>0</v>
      </c>
      <c r="Y2923" s="21">
        <f t="shared" si="824"/>
        <v>0</v>
      </c>
      <c r="Z2923" s="21">
        <f t="shared" si="832"/>
        <v>0</v>
      </c>
      <c r="AA2923" s="21">
        <f t="shared" si="825"/>
        <v>0</v>
      </c>
      <c r="AB2923" s="21">
        <f t="shared" si="826"/>
        <v>0</v>
      </c>
      <c r="AC2923" s="21">
        <f t="shared" si="827"/>
        <v>57.02</v>
      </c>
      <c r="AD2923" s="21">
        <f t="shared" si="833"/>
        <v>0</v>
      </c>
      <c r="AE2923" s="21" t="str">
        <f t="shared" si="828"/>
        <v>5/1/22:00</v>
      </c>
    </row>
    <row r="2924" spans="2:31">
      <c r="B2924" s="37">
        <v>5</v>
      </c>
      <c r="C2924" s="38">
        <v>1</v>
      </c>
      <c r="D2924" s="39">
        <v>23</v>
      </c>
      <c r="E2924" s="17">
        <v>13.3</v>
      </c>
      <c r="F2924" s="17">
        <v>0</v>
      </c>
      <c r="G2924" s="17">
        <v>0</v>
      </c>
      <c r="H2924" s="37">
        <f t="shared" si="816"/>
        <v>55.94</v>
      </c>
      <c r="I2924" s="37">
        <f>IF(H2924&lt;'Roof Calculator'!$G$8, 1, 0)</f>
        <v>0</v>
      </c>
      <c r="J2924" s="37">
        <f>IF(H2924&gt;='Roof Calculator'!$G$8, 1, 0)</f>
        <v>1</v>
      </c>
      <c r="K2924" s="37">
        <f t="shared" si="817"/>
        <v>0</v>
      </c>
      <c r="L2924" s="37">
        <f t="shared" si="818"/>
        <v>55.94</v>
      </c>
      <c r="M2924" s="37">
        <v>0</v>
      </c>
      <c r="N2924" s="37">
        <f t="shared" si="819"/>
        <v>0</v>
      </c>
      <c r="O2924" s="37">
        <v>0</v>
      </c>
      <c r="P2924" s="37">
        <v>0</v>
      </c>
      <c r="Q2924" s="21">
        <f t="shared" si="820"/>
        <v>39.790999999999997</v>
      </c>
      <c r="R2924" s="21">
        <f t="shared" si="829"/>
        <v>121.91666666667179</v>
      </c>
      <c r="S2924" s="21">
        <f t="shared" si="830"/>
        <v>14.932831018802423</v>
      </c>
      <c r="T2924" s="21">
        <f t="shared" si="821"/>
        <v>86.147999999999996</v>
      </c>
      <c r="U2924" s="37">
        <f>VLOOKUP(Time_Zone, 'LSTM LookUp'!$B$5:$D$8, 3, FALSE)</f>
        <v>-75</v>
      </c>
      <c r="V2924" s="21">
        <f t="shared" si="831"/>
        <v>3.0311876852618647</v>
      </c>
      <c r="W2924" s="21">
        <f t="shared" si="822"/>
        <v>326.90579692131553</v>
      </c>
      <c r="X2924" s="21">
        <f t="shared" si="823"/>
        <v>0</v>
      </c>
      <c r="Y2924" s="21">
        <f t="shared" si="824"/>
        <v>0</v>
      </c>
      <c r="Z2924" s="21">
        <f t="shared" si="832"/>
        <v>0</v>
      </c>
      <c r="AA2924" s="21">
        <f t="shared" si="825"/>
        <v>0</v>
      </c>
      <c r="AB2924" s="21">
        <f t="shared" si="826"/>
        <v>0</v>
      </c>
      <c r="AC2924" s="21">
        <f t="shared" si="827"/>
        <v>55.94</v>
      </c>
      <c r="AD2924" s="21">
        <f t="shared" si="833"/>
        <v>0</v>
      </c>
      <c r="AE2924" s="21" t="str">
        <f t="shared" si="828"/>
        <v>5/1/23:00</v>
      </c>
    </row>
    <row r="2925" spans="2:31">
      <c r="B2925" s="37">
        <v>5</v>
      </c>
      <c r="C2925" s="38">
        <v>1</v>
      </c>
      <c r="D2925" s="39">
        <v>24</v>
      </c>
      <c r="E2925" s="17">
        <v>12.2</v>
      </c>
      <c r="F2925" s="17">
        <v>0</v>
      </c>
      <c r="G2925" s="17">
        <v>0</v>
      </c>
      <c r="H2925" s="37">
        <f t="shared" si="816"/>
        <v>53.96</v>
      </c>
      <c r="I2925" s="37">
        <f>IF(H2925&lt;'Roof Calculator'!$G$8, 1, 0)</f>
        <v>1</v>
      </c>
      <c r="J2925" s="37">
        <f>IF(H2925&gt;='Roof Calculator'!$G$8, 1, 0)</f>
        <v>0</v>
      </c>
      <c r="K2925" s="37">
        <f t="shared" si="817"/>
        <v>53.96</v>
      </c>
      <c r="L2925" s="37">
        <f t="shared" si="818"/>
        <v>0</v>
      </c>
      <c r="M2925" s="37">
        <v>0</v>
      </c>
      <c r="N2925" s="37">
        <f t="shared" si="819"/>
        <v>0</v>
      </c>
      <c r="O2925" s="37">
        <v>0</v>
      </c>
      <c r="P2925" s="37">
        <v>0</v>
      </c>
      <c r="Q2925" s="21">
        <f t="shared" si="820"/>
        <v>39.790999999999997</v>
      </c>
      <c r="R2925" s="21">
        <f t="shared" si="829"/>
        <v>121.95833333333846</v>
      </c>
      <c r="S2925" s="21">
        <f t="shared" si="830"/>
        <v>14.945725399206763</v>
      </c>
      <c r="T2925" s="21">
        <f t="shared" si="821"/>
        <v>86.147999999999996</v>
      </c>
      <c r="U2925" s="37">
        <f>VLOOKUP(Time_Zone, 'LSTM LookUp'!$B$5:$D$8, 3, FALSE)</f>
        <v>-75</v>
      </c>
      <c r="V2925" s="21">
        <f t="shared" si="831"/>
        <v>3.036141935681087</v>
      </c>
      <c r="W2925" s="21">
        <f t="shared" si="822"/>
        <v>341.90703548392031</v>
      </c>
      <c r="X2925" s="21">
        <f t="shared" si="823"/>
        <v>0</v>
      </c>
      <c r="Y2925" s="21">
        <f t="shared" si="824"/>
        <v>0</v>
      </c>
      <c r="Z2925" s="21">
        <f t="shared" si="832"/>
        <v>0</v>
      </c>
      <c r="AA2925" s="21">
        <f t="shared" si="825"/>
        <v>0</v>
      </c>
      <c r="AB2925" s="21">
        <f t="shared" si="826"/>
        <v>0</v>
      </c>
      <c r="AC2925" s="21">
        <f t="shared" si="827"/>
        <v>0</v>
      </c>
      <c r="AD2925" s="21">
        <f t="shared" si="833"/>
        <v>0</v>
      </c>
      <c r="AE2925" s="21" t="str">
        <f t="shared" si="828"/>
        <v>5/1/24:00</v>
      </c>
    </row>
    <row r="2926" spans="2:31">
      <c r="B2926" s="37">
        <v>5</v>
      </c>
      <c r="C2926" s="38">
        <v>2</v>
      </c>
      <c r="D2926" s="39">
        <v>1</v>
      </c>
      <c r="E2926" s="17">
        <v>12.8</v>
      </c>
      <c r="F2926" s="17">
        <v>0</v>
      </c>
      <c r="G2926" s="17">
        <v>0</v>
      </c>
      <c r="H2926" s="37">
        <f t="shared" si="816"/>
        <v>55.04</v>
      </c>
      <c r="I2926" s="37">
        <f>IF(H2926&lt;'Roof Calculator'!$G$8, 1, 0)</f>
        <v>0</v>
      </c>
      <c r="J2926" s="37">
        <f>IF(H2926&gt;='Roof Calculator'!$G$8, 1, 0)</f>
        <v>1</v>
      </c>
      <c r="K2926" s="37">
        <f t="shared" si="817"/>
        <v>0</v>
      </c>
      <c r="L2926" s="37">
        <f t="shared" si="818"/>
        <v>55.04</v>
      </c>
      <c r="M2926" s="37">
        <v>0</v>
      </c>
      <c r="N2926" s="37">
        <f t="shared" si="819"/>
        <v>0</v>
      </c>
      <c r="O2926" s="37">
        <v>0</v>
      </c>
      <c r="P2926" s="37">
        <v>0</v>
      </c>
      <c r="Q2926" s="21">
        <f t="shared" si="820"/>
        <v>39.790999999999997</v>
      </c>
      <c r="R2926" s="21">
        <f t="shared" si="829"/>
        <v>122.00000000000513</v>
      </c>
      <c r="S2926" s="21">
        <f t="shared" si="830"/>
        <v>14.958612685540963</v>
      </c>
      <c r="T2926" s="21">
        <f t="shared" si="821"/>
        <v>86.147999999999996</v>
      </c>
      <c r="U2926" s="37">
        <f>VLOOKUP(Time_Zone, 'LSTM LookUp'!$B$5:$D$8, 3, FALSE)</f>
        <v>-75</v>
      </c>
      <c r="V2926" s="21">
        <f t="shared" si="831"/>
        <v>3.0410795871611462</v>
      </c>
      <c r="W2926" s="21">
        <f t="shared" si="822"/>
        <v>-3.0917301032097289</v>
      </c>
      <c r="X2926" s="21">
        <f t="shared" si="823"/>
        <v>0</v>
      </c>
      <c r="Y2926" s="21">
        <f t="shared" si="824"/>
        <v>0</v>
      </c>
      <c r="Z2926" s="21">
        <f t="shared" si="832"/>
        <v>0</v>
      </c>
      <c r="AA2926" s="21">
        <f t="shared" si="825"/>
        <v>0</v>
      </c>
      <c r="AB2926" s="21">
        <f t="shared" si="826"/>
        <v>0</v>
      </c>
      <c r="AC2926" s="21">
        <f t="shared" si="827"/>
        <v>55.04</v>
      </c>
      <c r="AD2926" s="21">
        <f t="shared" si="833"/>
        <v>0</v>
      </c>
      <c r="AE2926" s="21" t="str">
        <f t="shared" si="828"/>
        <v>5/2/1:00</v>
      </c>
    </row>
    <row r="2927" spans="2:31">
      <c r="B2927" s="37">
        <v>5</v>
      </c>
      <c r="C2927" s="38">
        <v>2</v>
      </c>
      <c r="D2927" s="39">
        <v>2</v>
      </c>
      <c r="E2927" s="17">
        <v>11.7</v>
      </c>
      <c r="F2927" s="17">
        <v>0</v>
      </c>
      <c r="G2927" s="17">
        <v>0</v>
      </c>
      <c r="H2927" s="37">
        <f t="shared" si="816"/>
        <v>53.06</v>
      </c>
      <c r="I2927" s="37">
        <f>IF(H2927&lt;'Roof Calculator'!$G$8, 1, 0)</f>
        <v>1</v>
      </c>
      <c r="J2927" s="37">
        <f>IF(H2927&gt;='Roof Calculator'!$G$8, 1, 0)</f>
        <v>0</v>
      </c>
      <c r="K2927" s="37">
        <f t="shared" si="817"/>
        <v>53.06</v>
      </c>
      <c r="L2927" s="37">
        <f t="shared" si="818"/>
        <v>0</v>
      </c>
      <c r="M2927" s="37">
        <v>0</v>
      </c>
      <c r="N2927" s="37">
        <f t="shared" si="819"/>
        <v>0</v>
      </c>
      <c r="O2927" s="37">
        <v>0</v>
      </c>
      <c r="P2927" s="37">
        <v>0</v>
      </c>
      <c r="Q2927" s="21">
        <f t="shared" si="820"/>
        <v>39.790999999999997</v>
      </c>
      <c r="R2927" s="21">
        <f t="shared" si="829"/>
        <v>122.0416666666718</v>
      </c>
      <c r="S2927" s="21">
        <f t="shared" si="830"/>
        <v>14.971492870547992</v>
      </c>
      <c r="T2927" s="21">
        <f t="shared" si="821"/>
        <v>86.147999999999996</v>
      </c>
      <c r="U2927" s="37">
        <f>VLOOKUP(Time_Zone, 'LSTM LookUp'!$B$5:$D$8, 3, FALSE)</f>
        <v>-75</v>
      </c>
      <c r="V2927" s="21">
        <f t="shared" si="831"/>
        <v>3.0460006336814729</v>
      </c>
      <c r="W2927" s="21">
        <f t="shared" si="822"/>
        <v>11.909500158420361</v>
      </c>
      <c r="X2927" s="21">
        <f t="shared" si="823"/>
        <v>0</v>
      </c>
      <c r="Y2927" s="21">
        <f t="shared" si="824"/>
        <v>0</v>
      </c>
      <c r="Z2927" s="21">
        <f t="shared" si="832"/>
        <v>0</v>
      </c>
      <c r="AA2927" s="21">
        <f t="shared" si="825"/>
        <v>0</v>
      </c>
      <c r="AB2927" s="21">
        <f t="shared" si="826"/>
        <v>0</v>
      </c>
      <c r="AC2927" s="21">
        <f t="shared" si="827"/>
        <v>0</v>
      </c>
      <c r="AD2927" s="21">
        <f t="shared" si="833"/>
        <v>0</v>
      </c>
      <c r="AE2927" s="21" t="str">
        <f t="shared" si="828"/>
        <v>5/2/2:00</v>
      </c>
    </row>
    <row r="2928" spans="2:31">
      <c r="B2928" s="37">
        <v>5</v>
      </c>
      <c r="C2928" s="38">
        <v>2</v>
      </c>
      <c r="D2928" s="39">
        <v>3</v>
      </c>
      <c r="E2928" s="17">
        <v>10</v>
      </c>
      <c r="F2928" s="17">
        <v>0</v>
      </c>
      <c r="G2928" s="17">
        <v>0</v>
      </c>
      <c r="H2928" s="37">
        <f t="shared" si="816"/>
        <v>50</v>
      </c>
      <c r="I2928" s="37">
        <f>IF(H2928&lt;'Roof Calculator'!$G$8, 1, 0)</f>
        <v>1</v>
      </c>
      <c r="J2928" s="37">
        <f>IF(H2928&gt;='Roof Calculator'!$G$8, 1, 0)</f>
        <v>0</v>
      </c>
      <c r="K2928" s="37">
        <f t="shared" si="817"/>
        <v>50</v>
      </c>
      <c r="L2928" s="37">
        <f t="shared" si="818"/>
        <v>0</v>
      </c>
      <c r="M2928" s="37">
        <v>0</v>
      </c>
      <c r="N2928" s="37">
        <f t="shared" si="819"/>
        <v>0</v>
      </c>
      <c r="O2928" s="37">
        <v>0</v>
      </c>
      <c r="P2928" s="37">
        <v>0</v>
      </c>
      <c r="Q2928" s="21">
        <f t="shared" si="820"/>
        <v>39.790999999999997</v>
      </c>
      <c r="R2928" s="21">
        <f t="shared" si="829"/>
        <v>122.08333333333847</v>
      </c>
      <c r="S2928" s="21">
        <f t="shared" si="830"/>
        <v>14.984365946971664</v>
      </c>
      <c r="T2928" s="21">
        <f t="shared" si="821"/>
        <v>86.147999999999996</v>
      </c>
      <c r="U2928" s="37">
        <f>VLOOKUP(Time_Zone, 'LSTM LookUp'!$B$5:$D$8, 3, FALSE)</f>
        <v>-75</v>
      </c>
      <c r="V2928" s="21">
        <f t="shared" si="831"/>
        <v>3.0509050692609843</v>
      </c>
      <c r="W2928" s="21">
        <f t="shared" si="822"/>
        <v>26.910726267315255</v>
      </c>
      <c r="X2928" s="21">
        <f t="shared" si="823"/>
        <v>0</v>
      </c>
      <c r="Y2928" s="21">
        <f t="shared" si="824"/>
        <v>0</v>
      </c>
      <c r="Z2928" s="21">
        <f t="shared" si="832"/>
        <v>0</v>
      </c>
      <c r="AA2928" s="21">
        <f t="shared" si="825"/>
        <v>0</v>
      </c>
      <c r="AB2928" s="21">
        <f t="shared" si="826"/>
        <v>0</v>
      </c>
      <c r="AC2928" s="21">
        <f t="shared" si="827"/>
        <v>0</v>
      </c>
      <c r="AD2928" s="21">
        <f t="shared" si="833"/>
        <v>0</v>
      </c>
      <c r="AE2928" s="21" t="str">
        <f t="shared" si="828"/>
        <v>5/2/3:00</v>
      </c>
    </row>
    <row r="2929" spans="2:31">
      <c r="B2929" s="37">
        <v>5</v>
      </c>
      <c r="C2929" s="38">
        <v>2</v>
      </c>
      <c r="D2929" s="39">
        <v>4</v>
      </c>
      <c r="E2929" s="17">
        <v>10.6</v>
      </c>
      <c r="F2929" s="17">
        <v>0</v>
      </c>
      <c r="G2929" s="17">
        <v>0</v>
      </c>
      <c r="H2929" s="37">
        <f t="shared" si="816"/>
        <v>51.08</v>
      </c>
      <c r="I2929" s="37">
        <f>IF(H2929&lt;'Roof Calculator'!$G$8, 1, 0)</f>
        <v>1</v>
      </c>
      <c r="J2929" s="37">
        <f>IF(H2929&gt;='Roof Calculator'!$G$8, 1, 0)</f>
        <v>0</v>
      </c>
      <c r="K2929" s="37">
        <f t="shared" si="817"/>
        <v>51.08</v>
      </c>
      <c r="L2929" s="37">
        <f t="shared" si="818"/>
        <v>0</v>
      </c>
      <c r="M2929" s="37">
        <v>0</v>
      </c>
      <c r="N2929" s="37">
        <f t="shared" si="819"/>
        <v>0</v>
      </c>
      <c r="O2929" s="37">
        <v>0</v>
      </c>
      <c r="P2929" s="37">
        <v>0</v>
      </c>
      <c r="Q2929" s="21">
        <f t="shared" si="820"/>
        <v>39.790999999999997</v>
      </c>
      <c r="R2929" s="21">
        <f t="shared" si="829"/>
        <v>122.12500000000514</v>
      </c>
      <c r="S2929" s="21">
        <f t="shared" si="830"/>
        <v>14.997231907556579</v>
      </c>
      <c r="T2929" s="21">
        <f t="shared" si="821"/>
        <v>86.147999999999996</v>
      </c>
      <c r="U2929" s="37">
        <f>VLOOKUP(Time_Zone, 'LSTM LookUp'!$B$5:$D$8, 3, FALSE)</f>
        <v>-75</v>
      </c>
      <c r="V2929" s="21">
        <f t="shared" si="831"/>
        <v>3.0557928879581073</v>
      </c>
      <c r="W2929" s="21">
        <f t="shared" si="822"/>
        <v>41.911948221989526</v>
      </c>
      <c r="X2929" s="21">
        <f t="shared" si="823"/>
        <v>0</v>
      </c>
      <c r="Y2929" s="21">
        <f t="shared" si="824"/>
        <v>0</v>
      </c>
      <c r="Z2929" s="21">
        <f t="shared" si="832"/>
        <v>0</v>
      </c>
      <c r="AA2929" s="21">
        <f t="shared" si="825"/>
        <v>0</v>
      </c>
      <c r="AB2929" s="21">
        <f t="shared" si="826"/>
        <v>0</v>
      </c>
      <c r="AC2929" s="21">
        <f t="shared" si="827"/>
        <v>0</v>
      </c>
      <c r="AD2929" s="21">
        <f t="shared" si="833"/>
        <v>0</v>
      </c>
      <c r="AE2929" s="21" t="str">
        <f t="shared" si="828"/>
        <v>5/2/4:00</v>
      </c>
    </row>
    <row r="2930" spans="2:31">
      <c r="B2930" s="37">
        <v>5</v>
      </c>
      <c r="C2930" s="38">
        <v>2</v>
      </c>
      <c r="D2930" s="39">
        <v>5</v>
      </c>
      <c r="E2930" s="17">
        <v>10.6</v>
      </c>
      <c r="F2930" s="17">
        <v>0</v>
      </c>
      <c r="G2930" s="17">
        <v>0</v>
      </c>
      <c r="H2930" s="37">
        <f t="shared" si="816"/>
        <v>51.08</v>
      </c>
      <c r="I2930" s="37">
        <f>IF(H2930&lt;'Roof Calculator'!$G$8, 1, 0)</f>
        <v>1</v>
      </c>
      <c r="J2930" s="37">
        <f>IF(H2930&gt;='Roof Calculator'!$G$8, 1, 0)</f>
        <v>0</v>
      </c>
      <c r="K2930" s="37">
        <f t="shared" si="817"/>
        <v>51.08</v>
      </c>
      <c r="L2930" s="37">
        <f t="shared" si="818"/>
        <v>0</v>
      </c>
      <c r="M2930" s="37">
        <v>0</v>
      </c>
      <c r="N2930" s="37">
        <f t="shared" si="819"/>
        <v>0</v>
      </c>
      <c r="O2930" s="37">
        <v>0</v>
      </c>
      <c r="P2930" s="37">
        <v>0</v>
      </c>
      <c r="Q2930" s="21">
        <f t="shared" si="820"/>
        <v>39.790999999999997</v>
      </c>
      <c r="R2930" s="21">
        <f t="shared" si="829"/>
        <v>122.16666666667182</v>
      </c>
      <c r="S2930" s="21">
        <f t="shared" si="830"/>
        <v>15.010090745048192</v>
      </c>
      <c r="T2930" s="21">
        <f t="shared" si="821"/>
        <v>86.147999999999996</v>
      </c>
      <c r="U2930" s="37">
        <f>VLOOKUP(Time_Zone, 'LSTM LookUp'!$B$5:$D$8, 3, FALSE)</f>
        <v>-75</v>
      </c>
      <c r="V2930" s="21">
        <f t="shared" si="831"/>
        <v>3.0606640838707784</v>
      </c>
      <c r="W2930" s="21">
        <f t="shared" si="822"/>
        <v>56.913166020967665</v>
      </c>
      <c r="X2930" s="21">
        <f t="shared" si="823"/>
        <v>0</v>
      </c>
      <c r="Y2930" s="21">
        <f t="shared" si="824"/>
        <v>0</v>
      </c>
      <c r="Z2930" s="21">
        <f t="shared" si="832"/>
        <v>0</v>
      </c>
      <c r="AA2930" s="21">
        <f t="shared" si="825"/>
        <v>0</v>
      </c>
      <c r="AB2930" s="21">
        <f t="shared" si="826"/>
        <v>0</v>
      </c>
      <c r="AC2930" s="21">
        <f t="shared" si="827"/>
        <v>0</v>
      </c>
      <c r="AD2930" s="21">
        <f t="shared" si="833"/>
        <v>0</v>
      </c>
      <c r="AE2930" s="21" t="str">
        <f t="shared" si="828"/>
        <v>5/2/5:00</v>
      </c>
    </row>
    <row r="2931" spans="2:31">
      <c r="B2931" s="37">
        <v>5</v>
      </c>
      <c r="C2931" s="38">
        <v>2</v>
      </c>
      <c r="D2931" s="39">
        <v>6</v>
      </c>
      <c r="E2931" s="17">
        <v>10</v>
      </c>
      <c r="F2931" s="17">
        <v>1</v>
      </c>
      <c r="G2931" s="17">
        <v>0</v>
      </c>
      <c r="H2931" s="37">
        <f t="shared" si="816"/>
        <v>50</v>
      </c>
      <c r="I2931" s="37">
        <f>IF(H2931&lt;'Roof Calculator'!$G$8, 1, 0)</f>
        <v>1</v>
      </c>
      <c r="J2931" s="37">
        <f>IF(H2931&gt;='Roof Calculator'!$G$8, 1, 0)</f>
        <v>0</v>
      </c>
      <c r="K2931" s="37">
        <f t="shared" si="817"/>
        <v>50</v>
      </c>
      <c r="L2931" s="37">
        <f t="shared" si="818"/>
        <v>0</v>
      </c>
      <c r="M2931" s="37">
        <v>0</v>
      </c>
      <c r="N2931" s="37">
        <f t="shared" si="819"/>
        <v>1</v>
      </c>
      <c r="O2931" s="37">
        <v>0</v>
      </c>
      <c r="P2931" s="37">
        <v>0</v>
      </c>
      <c r="Q2931" s="21">
        <f t="shared" si="820"/>
        <v>39.790999999999997</v>
      </c>
      <c r="R2931" s="21">
        <f t="shared" si="829"/>
        <v>122.20833333333849</v>
      </c>
      <c r="S2931" s="21">
        <f t="shared" si="830"/>
        <v>15.022942452192797</v>
      </c>
      <c r="T2931" s="21">
        <f t="shared" si="821"/>
        <v>86.147999999999996</v>
      </c>
      <c r="U2931" s="37">
        <f>VLOOKUP(Time_Zone, 'LSTM LookUp'!$B$5:$D$8, 3, FALSE)</f>
        <v>-75</v>
      </c>
      <c r="V2931" s="21">
        <f t="shared" si="831"/>
        <v>3.0655186511364629</v>
      </c>
      <c r="W2931" s="21">
        <f t="shared" si="822"/>
        <v>71.914379662784128</v>
      </c>
      <c r="X2931" s="21">
        <f t="shared" si="823"/>
        <v>0</v>
      </c>
      <c r="Y2931" s="21">
        <f t="shared" si="824"/>
        <v>1</v>
      </c>
      <c r="Z2931" s="21">
        <f t="shared" si="832"/>
        <v>0.31698253437383872</v>
      </c>
      <c r="AA2931" s="21">
        <f t="shared" si="825"/>
        <v>0.31698253437383872</v>
      </c>
      <c r="AB2931" s="21">
        <f t="shared" si="826"/>
        <v>0</v>
      </c>
      <c r="AC2931" s="21">
        <f t="shared" si="827"/>
        <v>0</v>
      </c>
      <c r="AD2931" s="21">
        <f t="shared" si="833"/>
        <v>0</v>
      </c>
      <c r="AE2931" s="21" t="str">
        <f t="shared" si="828"/>
        <v>5/2/6:00</v>
      </c>
    </row>
    <row r="2932" spans="2:31">
      <c r="B2932" s="37">
        <v>5</v>
      </c>
      <c r="C2932" s="38">
        <v>2</v>
      </c>
      <c r="D2932" s="39">
        <v>7</v>
      </c>
      <c r="E2932" s="17">
        <v>10.6</v>
      </c>
      <c r="F2932" s="17">
        <v>38</v>
      </c>
      <c r="G2932" s="17">
        <v>5</v>
      </c>
      <c r="H2932" s="37">
        <f t="shared" si="816"/>
        <v>51.08</v>
      </c>
      <c r="I2932" s="37">
        <f>IF(H2932&lt;'Roof Calculator'!$G$8, 1, 0)</f>
        <v>1</v>
      </c>
      <c r="J2932" s="37">
        <f>IF(H2932&gt;='Roof Calculator'!$G$8, 1, 0)</f>
        <v>0</v>
      </c>
      <c r="K2932" s="37">
        <f t="shared" si="817"/>
        <v>51.08</v>
      </c>
      <c r="L2932" s="37">
        <f t="shared" si="818"/>
        <v>0</v>
      </c>
      <c r="M2932" s="37">
        <v>0</v>
      </c>
      <c r="N2932" s="37">
        <f t="shared" si="819"/>
        <v>38</v>
      </c>
      <c r="O2932" s="37">
        <v>0</v>
      </c>
      <c r="P2932" s="37">
        <v>0</v>
      </c>
      <c r="Q2932" s="21">
        <f t="shared" si="820"/>
        <v>39.790999999999997</v>
      </c>
      <c r="R2932" s="21">
        <f t="shared" si="829"/>
        <v>122.25000000000516</v>
      </c>
      <c r="S2932" s="21">
        <f t="shared" si="830"/>
        <v>15.035787021737505</v>
      </c>
      <c r="T2932" s="21">
        <f t="shared" si="821"/>
        <v>86.147999999999996</v>
      </c>
      <c r="U2932" s="37">
        <f>VLOOKUP(Time_Zone, 'LSTM LookUp'!$B$5:$D$8, 3, FALSE)</f>
        <v>-75</v>
      </c>
      <c r="V2932" s="21">
        <f t="shared" si="831"/>
        <v>3.0703565839321514</v>
      </c>
      <c r="W2932" s="21">
        <f t="shared" si="822"/>
        <v>86.915589145983006</v>
      </c>
      <c r="X2932" s="21">
        <f t="shared" si="823"/>
        <v>1.0297824791525163</v>
      </c>
      <c r="Y2932" s="21">
        <f t="shared" si="824"/>
        <v>39.029782479152516</v>
      </c>
      <c r="Z2932" s="21">
        <f t="shared" si="832"/>
        <v>12.371759366301411</v>
      </c>
      <c r="AA2932" s="21">
        <f t="shared" si="825"/>
        <v>12.371759366301411</v>
      </c>
      <c r="AB2932" s="21">
        <f t="shared" si="826"/>
        <v>0</v>
      </c>
      <c r="AC2932" s="21">
        <f t="shared" si="827"/>
        <v>0</v>
      </c>
      <c r="AD2932" s="21">
        <f t="shared" si="833"/>
        <v>0</v>
      </c>
      <c r="AE2932" s="21" t="str">
        <f t="shared" si="828"/>
        <v>5/2/7:00</v>
      </c>
    </row>
    <row r="2933" spans="2:31">
      <c r="B2933" s="37">
        <v>5</v>
      </c>
      <c r="C2933" s="38">
        <v>2</v>
      </c>
      <c r="D2933" s="39">
        <v>8</v>
      </c>
      <c r="E2933" s="17">
        <v>11.7</v>
      </c>
      <c r="F2933" s="17">
        <v>95</v>
      </c>
      <c r="G2933" s="17">
        <v>78</v>
      </c>
      <c r="H2933" s="37">
        <f t="shared" si="816"/>
        <v>53.06</v>
      </c>
      <c r="I2933" s="37">
        <f>IF(H2933&lt;'Roof Calculator'!$G$8, 1, 0)</f>
        <v>1</v>
      </c>
      <c r="J2933" s="37">
        <f>IF(H2933&gt;='Roof Calculator'!$G$8, 1, 0)</f>
        <v>0</v>
      </c>
      <c r="K2933" s="37">
        <f t="shared" si="817"/>
        <v>53.06</v>
      </c>
      <c r="L2933" s="37">
        <f t="shared" si="818"/>
        <v>0</v>
      </c>
      <c r="M2933" s="37">
        <v>0</v>
      </c>
      <c r="N2933" s="37">
        <f t="shared" si="819"/>
        <v>95</v>
      </c>
      <c r="O2933" s="37">
        <v>0</v>
      </c>
      <c r="P2933" s="37">
        <v>0</v>
      </c>
      <c r="Q2933" s="21">
        <f t="shared" si="820"/>
        <v>39.790999999999997</v>
      </c>
      <c r="R2933" s="21">
        <f t="shared" si="829"/>
        <v>122.29166666667183</v>
      </c>
      <c r="S2933" s="21">
        <f t="shared" si="830"/>
        <v>15.048624446430312</v>
      </c>
      <c r="T2933" s="21">
        <f t="shared" si="821"/>
        <v>86.147999999999996</v>
      </c>
      <c r="U2933" s="37">
        <f>VLOOKUP(Time_Zone, 'LSTM LookUp'!$B$5:$D$8, 3, FALSE)</f>
        <v>-75</v>
      </c>
      <c r="V2933" s="21">
        <f t="shared" si="831"/>
        <v>3.0751778764743856</v>
      </c>
      <c r="W2933" s="21">
        <f t="shared" si="822"/>
        <v>101.9167944691186</v>
      </c>
      <c r="X2933" s="21">
        <f t="shared" si="823"/>
        <v>1.009537014754228</v>
      </c>
      <c r="Y2933" s="21">
        <f t="shared" si="824"/>
        <v>96.00953701475423</v>
      </c>
      <c r="Z2933" s="21">
        <f t="shared" si="832"/>
        <v>30.433346366995675</v>
      </c>
      <c r="AA2933" s="21">
        <f t="shared" si="825"/>
        <v>30.433346366995675</v>
      </c>
      <c r="AB2933" s="21">
        <f t="shared" si="826"/>
        <v>0</v>
      </c>
      <c r="AC2933" s="21">
        <f t="shared" si="827"/>
        <v>0</v>
      </c>
      <c r="AD2933" s="21">
        <f t="shared" si="833"/>
        <v>0</v>
      </c>
      <c r="AE2933" s="21" t="str">
        <f t="shared" si="828"/>
        <v>5/2/8:00</v>
      </c>
    </row>
    <row r="2934" spans="2:31">
      <c r="B2934" s="37">
        <v>5</v>
      </c>
      <c r="C2934" s="38">
        <v>2</v>
      </c>
      <c r="D2934" s="39">
        <v>9</v>
      </c>
      <c r="E2934" s="17">
        <v>13.9</v>
      </c>
      <c r="F2934" s="17">
        <v>233</v>
      </c>
      <c r="G2934" s="17">
        <v>33</v>
      </c>
      <c r="H2934" s="37">
        <f t="shared" si="816"/>
        <v>57.02</v>
      </c>
      <c r="I2934" s="37">
        <f>IF(H2934&lt;'Roof Calculator'!$G$8, 1, 0)</f>
        <v>0</v>
      </c>
      <c r="J2934" s="37">
        <f>IF(H2934&gt;='Roof Calculator'!$G$8, 1, 0)</f>
        <v>1</v>
      </c>
      <c r="K2934" s="37">
        <f t="shared" si="817"/>
        <v>0</v>
      </c>
      <c r="L2934" s="37">
        <f t="shared" si="818"/>
        <v>57.02</v>
      </c>
      <c r="M2934" s="37">
        <v>0</v>
      </c>
      <c r="N2934" s="37">
        <f t="shared" si="819"/>
        <v>233</v>
      </c>
      <c r="O2934" s="37">
        <v>0</v>
      </c>
      <c r="P2934" s="37">
        <v>0</v>
      </c>
      <c r="Q2934" s="21">
        <f t="shared" si="820"/>
        <v>39.790999999999997</v>
      </c>
      <c r="R2934" s="21">
        <f t="shared" si="829"/>
        <v>122.3333333333385</v>
      </c>
      <c r="S2934" s="21">
        <f t="shared" si="830"/>
        <v>15.061454719020025</v>
      </c>
      <c r="T2934" s="21">
        <f t="shared" si="821"/>
        <v>86.147999999999996</v>
      </c>
      <c r="U2934" s="37">
        <f>VLOOKUP(Time_Zone, 'LSTM LookUp'!$B$5:$D$8, 3, FALSE)</f>
        <v>-75</v>
      </c>
      <c r="V2934" s="21">
        <f t="shared" si="831"/>
        <v>3.0799825230192557</v>
      </c>
      <c r="W2934" s="21">
        <f t="shared" si="822"/>
        <v>116.91799563075477</v>
      </c>
      <c r="X2934" s="21">
        <f t="shared" si="823"/>
        <v>-5.5969570761144221</v>
      </c>
      <c r="Y2934" s="21">
        <f t="shared" si="824"/>
        <v>227.40304292388558</v>
      </c>
      <c r="Z2934" s="21">
        <f t="shared" si="832"/>
        <v>72.082792870336078</v>
      </c>
      <c r="AA2934" s="21">
        <f t="shared" si="825"/>
        <v>0</v>
      </c>
      <c r="AB2934" s="21">
        <f t="shared" si="826"/>
        <v>72.082792870336078</v>
      </c>
      <c r="AC2934" s="21">
        <f t="shared" si="827"/>
        <v>57.02</v>
      </c>
      <c r="AD2934" s="21">
        <f t="shared" si="833"/>
        <v>72.082792870336078</v>
      </c>
      <c r="AE2934" s="21" t="str">
        <f t="shared" si="828"/>
        <v>5/2/9:00</v>
      </c>
    </row>
    <row r="2935" spans="2:31">
      <c r="B2935" s="37">
        <v>5</v>
      </c>
      <c r="C2935" s="38">
        <v>2</v>
      </c>
      <c r="D2935" s="39">
        <v>10</v>
      </c>
      <c r="E2935" s="17">
        <v>17.2</v>
      </c>
      <c r="F2935" s="17">
        <v>291</v>
      </c>
      <c r="G2935" s="17">
        <v>10</v>
      </c>
      <c r="H2935" s="37">
        <f t="shared" si="816"/>
        <v>62.959999999999994</v>
      </c>
      <c r="I2935" s="37">
        <f>IF(H2935&lt;'Roof Calculator'!$G$8, 1, 0)</f>
        <v>0</v>
      </c>
      <c r="J2935" s="37">
        <f>IF(H2935&gt;='Roof Calculator'!$G$8, 1, 0)</f>
        <v>1</v>
      </c>
      <c r="K2935" s="37">
        <f t="shared" si="817"/>
        <v>0</v>
      </c>
      <c r="L2935" s="37">
        <f t="shared" si="818"/>
        <v>62.959999999999994</v>
      </c>
      <c r="M2935" s="37">
        <v>0</v>
      </c>
      <c r="N2935" s="37">
        <f t="shared" si="819"/>
        <v>291</v>
      </c>
      <c r="O2935" s="37">
        <v>0</v>
      </c>
      <c r="P2935" s="37">
        <v>0</v>
      </c>
      <c r="Q2935" s="21">
        <f t="shared" si="820"/>
        <v>39.790999999999997</v>
      </c>
      <c r="R2935" s="21">
        <f t="shared" si="829"/>
        <v>122.37500000000517</v>
      </c>
      <c r="S2935" s="21">
        <f t="shared" si="830"/>
        <v>15.074277832256355</v>
      </c>
      <c r="T2935" s="21">
        <f t="shared" si="821"/>
        <v>86.147999999999996</v>
      </c>
      <c r="U2935" s="37">
        <f>VLOOKUP(Time_Zone, 'LSTM LookUp'!$B$5:$D$8, 3, FALSE)</f>
        <v>-75</v>
      </c>
      <c r="V2935" s="21">
        <f t="shared" si="831"/>
        <v>3.0847705178624198</v>
      </c>
      <c r="W2935" s="21">
        <f t="shared" si="822"/>
        <v>131.91919262946558</v>
      </c>
      <c r="X2935" s="21">
        <f t="shared" si="823"/>
        <v>-3.2923641637447987</v>
      </c>
      <c r="Y2935" s="21">
        <f t="shared" si="824"/>
        <v>287.70763583625518</v>
      </c>
      <c r="Z2935" s="21">
        <f t="shared" si="832"/>
        <v>91.19829556608164</v>
      </c>
      <c r="AA2935" s="21">
        <f t="shared" si="825"/>
        <v>0</v>
      </c>
      <c r="AB2935" s="21">
        <f t="shared" si="826"/>
        <v>91.19829556608164</v>
      </c>
      <c r="AC2935" s="21">
        <f t="shared" si="827"/>
        <v>62.959999999999994</v>
      </c>
      <c r="AD2935" s="21">
        <f t="shared" si="833"/>
        <v>91.19829556608164</v>
      </c>
      <c r="AE2935" s="21" t="str">
        <f t="shared" si="828"/>
        <v>5/2/10:00</v>
      </c>
    </row>
    <row r="2936" spans="2:31">
      <c r="B2936" s="37">
        <v>5</v>
      </c>
      <c r="C2936" s="38">
        <v>2</v>
      </c>
      <c r="D2936" s="39">
        <v>11</v>
      </c>
      <c r="E2936" s="17">
        <v>19.399999999999999</v>
      </c>
      <c r="F2936" s="17">
        <v>273</v>
      </c>
      <c r="G2936" s="17">
        <v>496</v>
      </c>
      <c r="H2936" s="37">
        <f t="shared" si="816"/>
        <v>66.92</v>
      </c>
      <c r="I2936" s="37">
        <f>IF(H2936&lt;'Roof Calculator'!$G$8, 1, 0)</f>
        <v>0</v>
      </c>
      <c r="J2936" s="37">
        <f>IF(H2936&gt;='Roof Calculator'!$G$8, 1, 0)</f>
        <v>1</v>
      </c>
      <c r="K2936" s="37">
        <f t="shared" si="817"/>
        <v>0</v>
      </c>
      <c r="L2936" s="37">
        <f t="shared" si="818"/>
        <v>66.92</v>
      </c>
      <c r="M2936" s="37">
        <v>0</v>
      </c>
      <c r="N2936" s="37">
        <f t="shared" si="819"/>
        <v>273</v>
      </c>
      <c r="O2936" s="37">
        <v>0</v>
      </c>
      <c r="P2936" s="37">
        <v>0</v>
      </c>
      <c r="Q2936" s="21">
        <f t="shared" si="820"/>
        <v>39.790999999999997</v>
      </c>
      <c r="R2936" s="21">
        <f t="shared" si="829"/>
        <v>122.41666666667184</v>
      </c>
      <c r="S2936" s="21">
        <f t="shared" si="830"/>
        <v>15.087093778889839</v>
      </c>
      <c r="T2936" s="21">
        <f t="shared" si="821"/>
        <v>86.147999999999996</v>
      </c>
      <c r="U2936" s="37">
        <f>VLOOKUP(Time_Zone, 'LSTM LookUp'!$B$5:$D$8, 3, FALSE)</f>
        <v>-75</v>
      </c>
      <c r="V2936" s="21">
        <f t="shared" si="831"/>
        <v>3.0895418553391005</v>
      </c>
      <c r="W2936" s="21">
        <f t="shared" si="822"/>
        <v>146.9203854638348</v>
      </c>
      <c r="X2936" s="21">
        <f t="shared" si="823"/>
        <v>-225.71265227287103</v>
      </c>
      <c r="Y2936" s="21">
        <f t="shared" si="824"/>
        <v>47.287347727128974</v>
      </c>
      <c r="Z2936" s="21">
        <f t="shared" si="832"/>
        <v>14.989263326362327</v>
      </c>
      <c r="AA2936" s="21">
        <f t="shared" si="825"/>
        <v>0</v>
      </c>
      <c r="AB2936" s="21">
        <f t="shared" si="826"/>
        <v>14.989263326362327</v>
      </c>
      <c r="AC2936" s="21">
        <f t="shared" si="827"/>
        <v>66.92</v>
      </c>
      <c r="AD2936" s="21">
        <f t="shared" si="833"/>
        <v>14.989263326362327</v>
      </c>
      <c r="AE2936" s="21" t="str">
        <f t="shared" si="828"/>
        <v>5/2/11:00</v>
      </c>
    </row>
    <row r="2937" spans="2:31">
      <c r="B2937" s="37">
        <v>5</v>
      </c>
      <c r="C2937" s="38">
        <v>2</v>
      </c>
      <c r="D2937" s="39">
        <v>12</v>
      </c>
      <c r="E2937" s="17">
        <v>20</v>
      </c>
      <c r="F2937" s="17">
        <v>373</v>
      </c>
      <c r="G2937" s="17">
        <v>421</v>
      </c>
      <c r="H2937" s="37">
        <f t="shared" si="816"/>
        <v>68</v>
      </c>
      <c r="I2937" s="37">
        <f>IF(H2937&lt;'Roof Calculator'!$G$8, 1, 0)</f>
        <v>0</v>
      </c>
      <c r="J2937" s="37">
        <f>IF(H2937&gt;='Roof Calculator'!$G$8, 1, 0)</f>
        <v>1</v>
      </c>
      <c r="K2937" s="37">
        <f t="shared" si="817"/>
        <v>0</v>
      </c>
      <c r="L2937" s="37">
        <f t="shared" si="818"/>
        <v>68</v>
      </c>
      <c r="M2937" s="37">
        <v>0</v>
      </c>
      <c r="N2937" s="37">
        <f t="shared" si="819"/>
        <v>373</v>
      </c>
      <c r="O2937" s="37">
        <v>0</v>
      </c>
      <c r="P2937" s="37">
        <v>0</v>
      </c>
      <c r="Q2937" s="21">
        <f t="shared" si="820"/>
        <v>39.790999999999997</v>
      </c>
      <c r="R2937" s="21">
        <f t="shared" si="829"/>
        <v>122.45833333333852</v>
      </c>
      <c r="S2937" s="21">
        <f t="shared" si="830"/>
        <v>15.099902551671907</v>
      </c>
      <c r="T2937" s="21">
        <f t="shared" si="821"/>
        <v>86.147999999999996</v>
      </c>
      <c r="U2937" s="37">
        <f>VLOOKUP(Time_Zone, 'LSTM LookUp'!$B$5:$D$8, 3, FALSE)</f>
        <v>-75</v>
      </c>
      <c r="V2937" s="21">
        <f t="shared" si="831"/>
        <v>3.0942965298241134</v>
      </c>
      <c r="W2937" s="21">
        <f t="shared" si="822"/>
        <v>161.92157413245604</v>
      </c>
      <c r="X2937" s="21">
        <f t="shared" si="823"/>
        <v>-226.71345771390114</v>
      </c>
      <c r="Y2937" s="21">
        <f t="shared" si="824"/>
        <v>146.28654228609886</v>
      </c>
      <c r="Z2937" s="21">
        <f t="shared" si="832"/>
        <v>46.370278918633346</v>
      </c>
      <c r="AA2937" s="21">
        <f t="shared" si="825"/>
        <v>0</v>
      </c>
      <c r="AB2937" s="21">
        <f t="shared" si="826"/>
        <v>46.370278918633346</v>
      </c>
      <c r="AC2937" s="21">
        <f t="shared" si="827"/>
        <v>68</v>
      </c>
      <c r="AD2937" s="21">
        <f t="shared" si="833"/>
        <v>46.370278918633346</v>
      </c>
      <c r="AE2937" s="21" t="str">
        <f t="shared" si="828"/>
        <v>5/2/12:00</v>
      </c>
    </row>
    <row r="2938" spans="2:31">
      <c r="B2938" s="37">
        <v>5</v>
      </c>
      <c r="C2938" s="38">
        <v>2</v>
      </c>
      <c r="D2938" s="39">
        <v>13</v>
      </c>
      <c r="E2938" s="17">
        <v>20</v>
      </c>
      <c r="F2938" s="17">
        <v>382</v>
      </c>
      <c r="G2938" s="17">
        <v>94</v>
      </c>
      <c r="H2938" s="37">
        <f t="shared" si="816"/>
        <v>68</v>
      </c>
      <c r="I2938" s="37">
        <f>IF(H2938&lt;'Roof Calculator'!$G$8, 1, 0)</f>
        <v>0</v>
      </c>
      <c r="J2938" s="37">
        <f>IF(H2938&gt;='Roof Calculator'!$G$8, 1, 0)</f>
        <v>1</v>
      </c>
      <c r="K2938" s="37">
        <f t="shared" si="817"/>
        <v>0</v>
      </c>
      <c r="L2938" s="37">
        <f t="shared" si="818"/>
        <v>68</v>
      </c>
      <c r="M2938" s="37">
        <v>0</v>
      </c>
      <c r="N2938" s="37">
        <f t="shared" si="819"/>
        <v>382</v>
      </c>
      <c r="O2938" s="37">
        <v>0</v>
      </c>
      <c r="P2938" s="37">
        <v>0</v>
      </c>
      <c r="Q2938" s="21">
        <f t="shared" si="820"/>
        <v>39.790999999999997</v>
      </c>
      <c r="R2938" s="21">
        <f t="shared" si="829"/>
        <v>122.50000000000519</v>
      </c>
      <c r="S2938" s="21">
        <f t="shared" si="830"/>
        <v>15.112704143354845</v>
      </c>
      <c r="T2938" s="21">
        <f t="shared" si="821"/>
        <v>86.147999999999996</v>
      </c>
      <c r="U2938" s="37">
        <f>VLOOKUP(Time_Zone, 'LSTM LookUp'!$B$5:$D$8, 3, FALSE)</f>
        <v>-75</v>
      </c>
      <c r="V2938" s="21">
        <f t="shared" si="831"/>
        <v>3.0990345357318518</v>
      </c>
      <c r="W2938" s="21">
        <f t="shared" si="822"/>
        <v>176.92275863393297</v>
      </c>
      <c r="X2938" s="21">
        <f t="shared" si="823"/>
        <v>-53.944975908138687</v>
      </c>
      <c r="Y2938" s="21">
        <f t="shared" si="824"/>
        <v>328.0550240918613</v>
      </c>
      <c r="Z2938" s="21">
        <f t="shared" si="832"/>
        <v>103.98771295070893</v>
      </c>
      <c r="AA2938" s="21">
        <f t="shared" si="825"/>
        <v>0</v>
      </c>
      <c r="AB2938" s="21">
        <f t="shared" si="826"/>
        <v>103.98771295070893</v>
      </c>
      <c r="AC2938" s="21">
        <f t="shared" si="827"/>
        <v>68</v>
      </c>
      <c r="AD2938" s="21">
        <f t="shared" si="833"/>
        <v>103.98771295070893</v>
      </c>
      <c r="AE2938" s="21" t="str">
        <f t="shared" si="828"/>
        <v>5/2/13:00</v>
      </c>
    </row>
    <row r="2939" spans="2:31">
      <c r="B2939" s="37">
        <v>5</v>
      </c>
      <c r="C2939" s="38">
        <v>2</v>
      </c>
      <c r="D2939" s="39">
        <v>14</v>
      </c>
      <c r="E2939" s="17">
        <v>20.6</v>
      </c>
      <c r="F2939" s="17">
        <v>341</v>
      </c>
      <c r="G2939" s="17">
        <v>141</v>
      </c>
      <c r="H2939" s="37">
        <f t="shared" si="816"/>
        <v>69.08</v>
      </c>
      <c r="I2939" s="37">
        <f>IF(H2939&lt;'Roof Calculator'!$G$8, 1, 0)</f>
        <v>0</v>
      </c>
      <c r="J2939" s="37">
        <f>IF(H2939&gt;='Roof Calculator'!$G$8, 1, 0)</f>
        <v>1</v>
      </c>
      <c r="K2939" s="37">
        <f t="shared" si="817"/>
        <v>0</v>
      </c>
      <c r="L2939" s="37">
        <f t="shared" si="818"/>
        <v>69.08</v>
      </c>
      <c r="M2939" s="37">
        <v>0</v>
      </c>
      <c r="N2939" s="37">
        <f t="shared" si="819"/>
        <v>341</v>
      </c>
      <c r="O2939" s="37">
        <v>0</v>
      </c>
      <c r="P2939" s="37">
        <v>0</v>
      </c>
      <c r="Q2939" s="21">
        <f t="shared" si="820"/>
        <v>39.790999999999997</v>
      </c>
      <c r="R2939" s="21">
        <f t="shared" si="829"/>
        <v>122.54166666667186</v>
      </c>
      <c r="S2939" s="21">
        <f t="shared" si="830"/>
        <v>15.125498546691839</v>
      </c>
      <c r="T2939" s="21">
        <f t="shared" si="821"/>
        <v>86.147999999999996</v>
      </c>
      <c r="U2939" s="37">
        <f>VLOOKUP(Time_Zone, 'LSTM LookUp'!$B$5:$D$8, 3, FALSE)</f>
        <v>-75</v>
      </c>
      <c r="V2939" s="21">
        <f t="shared" si="831"/>
        <v>3.1037558675163206</v>
      </c>
      <c r="W2939" s="21">
        <f t="shared" si="822"/>
        <v>191.92393896687904</v>
      </c>
      <c r="X2939" s="21">
        <f t="shared" si="823"/>
        <v>-78.785779560870537</v>
      </c>
      <c r="Y2939" s="21">
        <f t="shared" si="824"/>
        <v>262.21422043912946</v>
      </c>
      <c r="Z2939" s="21">
        <f t="shared" si="832"/>
        <v>83.117328143655683</v>
      </c>
      <c r="AA2939" s="21">
        <f t="shared" si="825"/>
        <v>0</v>
      </c>
      <c r="AB2939" s="21">
        <f t="shared" si="826"/>
        <v>83.117328143655683</v>
      </c>
      <c r="AC2939" s="21">
        <f t="shared" si="827"/>
        <v>69.08</v>
      </c>
      <c r="AD2939" s="21">
        <f t="shared" si="833"/>
        <v>83.117328143655683</v>
      </c>
      <c r="AE2939" s="21" t="str">
        <f t="shared" si="828"/>
        <v>5/2/14:00</v>
      </c>
    </row>
    <row r="2940" spans="2:31">
      <c r="B2940" s="37">
        <v>5</v>
      </c>
      <c r="C2940" s="38">
        <v>2</v>
      </c>
      <c r="D2940" s="39">
        <v>15</v>
      </c>
      <c r="E2940" s="17">
        <v>21.1</v>
      </c>
      <c r="F2940" s="17">
        <v>302</v>
      </c>
      <c r="G2940" s="17">
        <v>169</v>
      </c>
      <c r="H2940" s="37">
        <f t="shared" si="816"/>
        <v>69.98</v>
      </c>
      <c r="I2940" s="37">
        <f>IF(H2940&lt;'Roof Calculator'!$G$8, 1, 0)</f>
        <v>0</v>
      </c>
      <c r="J2940" s="37">
        <f>IF(H2940&gt;='Roof Calculator'!$G$8, 1, 0)</f>
        <v>1</v>
      </c>
      <c r="K2940" s="37">
        <f t="shared" si="817"/>
        <v>0</v>
      </c>
      <c r="L2940" s="37">
        <f t="shared" si="818"/>
        <v>69.98</v>
      </c>
      <c r="M2940" s="37">
        <v>0</v>
      </c>
      <c r="N2940" s="37">
        <f t="shared" si="819"/>
        <v>302</v>
      </c>
      <c r="O2940" s="37">
        <v>0</v>
      </c>
      <c r="P2940" s="37">
        <v>0</v>
      </c>
      <c r="Q2940" s="21">
        <f t="shared" si="820"/>
        <v>39.790999999999997</v>
      </c>
      <c r="R2940" s="21">
        <f t="shared" si="829"/>
        <v>122.58333333333853</v>
      </c>
      <c r="S2940" s="21">
        <f t="shared" si="830"/>
        <v>15.138285754436959</v>
      </c>
      <c r="T2940" s="21">
        <f t="shared" si="821"/>
        <v>86.147999999999996</v>
      </c>
      <c r="U2940" s="37">
        <f>VLOOKUP(Time_Zone, 'LSTM LookUp'!$B$5:$D$8, 3, FALSE)</f>
        <v>-75</v>
      </c>
      <c r="V2940" s="21">
        <f t="shared" si="831"/>
        <v>3.108460519671131</v>
      </c>
      <c r="W2940" s="21">
        <f t="shared" si="822"/>
        <v>206.9251151299178</v>
      </c>
      <c r="X2940" s="21">
        <f t="shared" si="823"/>
        <v>-83.517080818417256</v>
      </c>
      <c r="Y2940" s="21">
        <f t="shared" si="824"/>
        <v>218.48291918158276</v>
      </c>
      <c r="Z2940" s="21">
        <f t="shared" si="832"/>
        <v>69.255269439572686</v>
      </c>
      <c r="AA2940" s="21">
        <f t="shared" si="825"/>
        <v>0</v>
      </c>
      <c r="AB2940" s="21">
        <f t="shared" si="826"/>
        <v>69.255269439572686</v>
      </c>
      <c r="AC2940" s="21">
        <f t="shared" si="827"/>
        <v>69.98</v>
      </c>
      <c r="AD2940" s="21">
        <f t="shared" si="833"/>
        <v>69.255269439572686</v>
      </c>
      <c r="AE2940" s="21" t="str">
        <f t="shared" si="828"/>
        <v>5/2/15:00</v>
      </c>
    </row>
    <row r="2941" spans="2:31">
      <c r="B2941" s="37">
        <v>5</v>
      </c>
      <c r="C2941" s="38">
        <v>2</v>
      </c>
      <c r="D2941" s="39">
        <v>16</v>
      </c>
      <c r="E2941" s="17">
        <v>21.7</v>
      </c>
      <c r="F2941" s="17">
        <v>378</v>
      </c>
      <c r="G2941" s="17">
        <v>161</v>
      </c>
      <c r="H2941" s="37">
        <f t="shared" si="816"/>
        <v>71.06</v>
      </c>
      <c r="I2941" s="37">
        <f>IF(H2941&lt;'Roof Calculator'!$G$8, 1, 0)</f>
        <v>0</v>
      </c>
      <c r="J2941" s="37">
        <f>IF(H2941&gt;='Roof Calculator'!$G$8, 1, 0)</f>
        <v>1</v>
      </c>
      <c r="K2941" s="37">
        <f t="shared" si="817"/>
        <v>0</v>
      </c>
      <c r="L2941" s="37">
        <f t="shared" si="818"/>
        <v>71.06</v>
      </c>
      <c r="M2941" s="37">
        <v>0</v>
      </c>
      <c r="N2941" s="37">
        <f t="shared" si="819"/>
        <v>378</v>
      </c>
      <c r="O2941" s="37">
        <v>0</v>
      </c>
      <c r="P2941" s="37">
        <v>0</v>
      </c>
      <c r="Q2941" s="21">
        <f t="shared" si="820"/>
        <v>39.790999999999997</v>
      </c>
      <c r="R2941" s="21">
        <f t="shared" si="829"/>
        <v>122.6250000000052</v>
      </c>
      <c r="S2941" s="21">
        <f t="shared" si="830"/>
        <v>15.151065759345157</v>
      </c>
      <c r="T2941" s="21">
        <f t="shared" si="821"/>
        <v>86.147999999999996</v>
      </c>
      <c r="U2941" s="37">
        <f>VLOOKUP(Time_Zone, 'LSTM LookUp'!$B$5:$D$8, 3, FALSE)</f>
        <v>-75</v>
      </c>
      <c r="V2941" s="21">
        <f t="shared" si="831"/>
        <v>3.1131484867295161</v>
      </c>
      <c r="W2941" s="21">
        <f t="shared" si="822"/>
        <v>221.92628712168238</v>
      </c>
      <c r="X2941" s="21">
        <f t="shared" si="823"/>
        <v>-61.910837025554777</v>
      </c>
      <c r="Y2941" s="21">
        <f t="shared" si="824"/>
        <v>316.08916297444523</v>
      </c>
      <c r="Z2941" s="21">
        <f t="shared" si="832"/>
        <v>100.194743967745</v>
      </c>
      <c r="AA2941" s="21">
        <f t="shared" si="825"/>
        <v>0</v>
      </c>
      <c r="AB2941" s="21">
        <f t="shared" si="826"/>
        <v>100.194743967745</v>
      </c>
      <c r="AC2941" s="21">
        <f t="shared" si="827"/>
        <v>71.06</v>
      </c>
      <c r="AD2941" s="21">
        <f t="shared" si="833"/>
        <v>100.194743967745</v>
      </c>
      <c r="AE2941" s="21" t="str">
        <f t="shared" si="828"/>
        <v>5/2/16:00</v>
      </c>
    </row>
    <row r="2942" spans="2:31">
      <c r="B2942" s="37">
        <v>5</v>
      </c>
      <c r="C2942" s="38">
        <v>2</v>
      </c>
      <c r="D2942" s="39">
        <v>17</v>
      </c>
      <c r="E2942" s="17">
        <v>21.1</v>
      </c>
      <c r="F2942" s="17">
        <v>247</v>
      </c>
      <c r="G2942" s="17">
        <v>252</v>
      </c>
      <c r="H2942" s="37">
        <f t="shared" si="816"/>
        <v>69.98</v>
      </c>
      <c r="I2942" s="37">
        <f>IF(H2942&lt;'Roof Calculator'!$G$8, 1, 0)</f>
        <v>0</v>
      </c>
      <c r="J2942" s="37">
        <f>IF(H2942&gt;='Roof Calculator'!$G$8, 1, 0)</f>
        <v>1</v>
      </c>
      <c r="K2942" s="37">
        <f t="shared" si="817"/>
        <v>0</v>
      </c>
      <c r="L2942" s="37">
        <f t="shared" si="818"/>
        <v>69.98</v>
      </c>
      <c r="M2942" s="37">
        <v>0</v>
      </c>
      <c r="N2942" s="37">
        <f t="shared" si="819"/>
        <v>247</v>
      </c>
      <c r="O2942" s="37">
        <v>0</v>
      </c>
      <c r="P2942" s="37">
        <v>0</v>
      </c>
      <c r="Q2942" s="21">
        <f t="shared" si="820"/>
        <v>39.790999999999997</v>
      </c>
      <c r="R2942" s="21">
        <f t="shared" si="829"/>
        <v>122.66666666667187</v>
      </c>
      <c r="S2942" s="21">
        <f t="shared" si="830"/>
        <v>15.16383855417229</v>
      </c>
      <c r="T2942" s="21">
        <f t="shared" si="821"/>
        <v>86.147999999999996</v>
      </c>
      <c r="U2942" s="37">
        <f>VLOOKUP(Time_Zone, 'LSTM LookUp'!$B$5:$D$8, 3, FALSE)</f>
        <v>-75</v>
      </c>
      <c r="V2942" s="21">
        <f t="shared" si="831"/>
        <v>3.1178197632643299</v>
      </c>
      <c r="W2942" s="21">
        <f t="shared" si="822"/>
        <v>236.92745494081609</v>
      </c>
      <c r="X2942" s="21">
        <f t="shared" si="823"/>
        <v>-59.799509238134966</v>
      </c>
      <c r="Y2942" s="21">
        <f t="shared" si="824"/>
        <v>187.20049076186504</v>
      </c>
      <c r="Z2942" s="21">
        <f t="shared" si="832"/>
        <v>59.339285997722364</v>
      </c>
      <c r="AA2942" s="21">
        <f t="shared" si="825"/>
        <v>0</v>
      </c>
      <c r="AB2942" s="21">
        <f t="shared" si="826"/>
        <v>59.339285997722364</v>
      </c>
      <c r="AC2942" s="21">
        <f t="shared" si="827"/>
        <v>69.98</v>
      </c>
      <c r="AD2942" s="21">
        <f t="shared" si="833"/>
        <v>59.339285997722364</v>
      </c>
      <c r="AE2942" s="21" t="str">
        <f t="shared" si="828"/>
        <v>5/2/17:00</v>
      </c>
    </row>
    <row r="2943" spans="2:31">
      <c r="B2943" s="37">
        <v>5</v>
      </c>
      <c r="C2943" s="38">
        <v>2</v>
      </c>
      <c r="D2943" s="39">
        <v>18</v>
      </c>
      <c r="E2943" s="17">
        <v>20.6</v>
      </c>
      <c r="F2943" s="17">
        <v>184</v>
      </c>
      <c r="G2943" s="17">
        <v>220</v>
      </c>
      <c r="H2943" s="37">
        <f t="shared" si="816"/>
        <v>69.08</v>
      </c>
      <c r="I2943" s="37">
        <f>IF(H2943&lt;'Roof Calculator'!$G$8, 1, 0)</f>
        <v>0</v>
      </c>
      <c r="J2943" s="37">
        <f>IF(H2943&gt;='Roof Calculator'!$G$8, 1, 0)</f>
        <v>1</v>
      </c>
      <c r="K2943" s="37">
        <f t="shared" si="817"/>
        <v>0</v>
      </c>
      <c r="L2943" s="37">
        <f t="shared" si="818"/>
        <v>69.08</v>
      </c>
      <c r="M2943" s="37">
        <v>0</v>
      </c>
      <c r="N2943" s="37">
        <f t="shared" si="819"/>
        <v>184</v>
      </c>
      <c r="O2943" s="37">
        <v>0</v>
      </c>
      <c r="P2943" s="37">
        <v>0</v>
      </c>
      <c r="Q2943" s="21">
        <f t="shared" si="820"/>
        <v>39.790999999999997</v>
      </c>
      <c r="R2943" s="21">
        <f t="shared" si="829"/>
        <v>122.70833333333854</v>
      </c>
      <c r="S2943" s="21">
        <f t="shared" si="830"/>
        <v>15.176604131675123</v>
      </c>
      <c r="T2943" s="21">
        <f t="shared" si="821"/>
        <v>86.147999999999996</v>
      </c>
      <c r="U2943" s="37">
        <f>VLOOKUP(Time_Zone, 'LSTM LookUp'!$B$5:$D$8, 3, FALSE)</f>
        <v>-75</v>
      </c>
      <c r="V2943" s="21">
        <f t="shared" si="831"/>
        <v>3.12247434388807</v>
      </c>
      <c r="W2943" s="21">
        <f t="shared" si="822"/>
        <v>251.928618585972</v>
      </c>
      <c r="X2943" s="21">
        <f t="shared" si="823"/>
        <v>-13.748906709607288</v>
      </c>
      <c r="Y2943" s="21">
        <f t="shared" si="824"/>
        <v>170.2510932903927</v>
      </c>
      <c r="Z2943" s="21">
        <f t="shared" si="832"/>
        <v>53.966623031105527</v>
      </c>
      <c r="AA2943" s="21">
        <f t="shared" si="825"/>
        <v>0</v>
      </c>
      <c r="AB2943" s="21">
        <f t="shared" si="826"/>
        <v>53.966623031105527</v>
      </c>
      <c r="AC2943" s="21">
        <f t="shared" si="827"/>
        <v>69.08</v>
      </c>
      <c r="AD2943" s="21">
        <f t="shared" si="833"/>
        <v>53.966623031105527</v>
      </c>
      <c r="AE2943" s="21" t="str">
        <f t="shared" si="828"/>
        <v>5/2/18:00</v>
      </c>
    </row>
    <row r="2944" spans="2:31">
      <c r="B2944" s="37">
        <v>5</v>
      </c>
      <c r="C2944" s="38">
        <v>2</v>
      </c>
      <c r="D2944" s="39">
        <v>19</v>
      </c>
      <c r="E2944" s="17">
        <v>18.899999999999999</v>
      </c>
      <c r="F2944" s="17">
        <v>81</v>
      </c>
      <c r="G2944" s="17">
        <v>179</v>
      </c>
      <c r="H2944" s="37">
        <f t="shared" si="816"/>
        <v>66.02</v>
      </c>
      <c r="I2944" s="37">
        <f>IF(H2944&lt;'Roof Calculator'!$G$8, 1, 0)</f>
        <v>0</v>
      </c>
      <c r="J2944" s="37">
        <f>IF(H2944&gt;='Roof Calculator'!$G$8, 1, 0)</f>
        <v>1</v>
      </c>
      <c r="K2944" s="37">
        <f t="shared" si="817"/>
        <v>0</v>
      </c>
      <c r="L2944" s="37">
        <f t="shared" si="818"/>
        <v>66.02</v>
      </c>
      <c r="M2944" s="37">
        <v>0</v>
      </c>
      <c r="N2944" s="37">
        <f t="shared" si="819"/>
        <v>81</v>
      </c>
      <c r="O2944" s="37">
        <v>0</v>
      </c>
      <c r="P2944" s="37">
        <v>0</v>
      </c>
      <c r="Q2944" s="21">
        <f t="shared" si="820"/>
        <v>39.790999999999997</v>
      </c>
      <c r="R2944" s="21">
        <f t="shared" si="829"/>
        <v>122.75000000000522</v>
      </c>
      <c r="S2944" s="21">
        <f t="shared" si="830"/>
        <v>15.189362484611333</v>
      </c>
      <c r="T2944" s="21">
        <f t="shared" si="821"/>
        <v>86.147999999999996</v>
      </c>
      <c r="U2944" s="37">
        <f>VLOOKUP(Time_Zone, 'LSTM LookUp'!$B$5:$D$8, 3, FALSE)</f>
        <v>-75</v>
      </c>
      <c r="V2944" s="21">
        <f t="shared" si="831"/>
        <v>3.1271122232528805</v>
      </c>
      <c r="W2944" s="21">
        <f t="shared" si="822"/>
        <v>266.92977805581324</v>
      </c>
      <c r="X2944" s="21">
        <f t="shared" si="823"/>
        <v>22.906043827292685</v>
      </c>
      <c r="Y2944" s="21">
        <f t="shared" si="824"/>
        <v>103.90604382729268</v>
      </c>
      <c r="Z2944" s="21">
        <f t="shared" si="832"/>
        <v>32.936401109134394</v>
      </c>
      <c r="AA2944" s="21">
        <f t="shared" si="825"/>
        <v>0</v>
      </c>
      <c r="AB2944" s="21">
        <f t="shared" si="826"/>
        <v>32.936401109134394</v>
      </c>
      <c r="AC2944" s="21">
        <f t="shared" si="827"/>
        <v>66.02</v>
      </c>
      <c r="AD2944" s="21">
        <f t="shared" si="833"/>
        <v>32.936401109134394</v>
      </c>
      <c r="AE2944" s="21" t="str">
        <f t="shared" si="828"/>
        <v>5/2/19:00</v>
      </c>
    </row>
    <row r="2945" spans="2:31">
      <c r="B2945" s="37">
        <v>5</v>
      </c>
      <c r="C2945" s="38">
        <v>2</v>
      </c>
      <c r="D2945" s="39">
        <v>20</v>
      </c>
      <c r="E2945" s="17">
        <v>17.8</v>
      </c>
      <c r="F2945" s="17">
        <v>8</v>
      </c>
      <c r="G2945" s="17">
        <v>5</v>
      </c>
      <c r="H2945" s="37">
        <f t="shared" si="816"/>
        <v>64.040000000000006</v>
      </c>
      <c r="I2945" s="37">
        <f>IF(H2945&lt;'Roof Calculator'!$G$8, 1, 0)</f>
        <v>0</v>
      </c>
      <c r="J2945" s="37">
        <f>IF(H2945&gt;='Roof Calculator'!$G$8, 1, 0)</f>
        <v>1</v>
      </c>
      <c r="K2945" s="37">
        <f t="shared" si="817"/>
        <v>0</v>
      </c>
      <c r="L2945" s="37">
        <f t="shared" si="818"/>
        <v>64.040000000000006</v>
      </c>
      <c r="M2945" s="37">
        <v>0</v>
      </c>
      <c r="N2945" s="37">
        <f t="shared" si="819"/>
        <v>8</v>
      </c>
      <c r="O2945" s="37">
        <v>0</v>
      </c>
      <c r="P2945" s="37">
        <v>0</v>
      </c>
      <c r="Q2945" s="21">
        <f t="shared" si="820"/>
        <v>39.790999999999997</v>
      </c>
      <c r="R2945" s="21">
        <f t="shared" si="829"/>
        <v>122.79166666667189</v>
      </c>
      <c r="S2945" s="21">
        <f t="shared" si="830"/>
        <v>15.202113605739495</v>
      </c>
      <c r="T2945" s="21">
        <f t="shared" si="821"/>
        <v>86.147999999999996</v>
      </c>
      <c r="U2945" s="37">
        <f>VLOOKUP(Time_Zone, 'LSTM LookUp'!$B$5:$D$8, 3, FALSE)</f>
        <v>-75</v>
      </c>
      <c r="V2945" s="21">
        <f t="shared" si="831"/>
        <v>3.1317333960505529</v>
      </c>
      <c r="W2945" s="21">
        <f t="shared" si="822"/>
        <v>281.93093334901266</v>
      </c>
      <c r="X2945" s="21">
        <f t="shared" si="823"/>
        <v>1.605561126955162</v>
      </c>
      <c r="Y2945" s="21">
        <f t="shared" si="824"/>
        <v>9.6055611269551626</v>
      </c>
      <c r="Z2945" s="21">
        <f t="shared" si="832"/>
        <v>3.0447951101050741</v>
      </c>
      <c r="AA2945" s="21">
        <f t="shared" si="825"/>
        <v>0</v>
      </c>
      <c r="AB2945" s="21">
        <f t="shared" si="826"/>
        <v>3.0447951101050741</v>
      </c>
      <c r="AC2945" s="21">
        <f t="shared" si="827"/>
        <v>64.040000000000006</v>
      </c>
      <c r="AD2945" s="21">
        <f t="shared" si="833"/>
        <v>3.0447951101050741</v>
      </c>
      <c r="AE2945" s="21" t="str">
        <f t="shared" si="828"/>
        <v>5/2/20:00</v>
      </c>
    </row>
    <row r="2946" spans="2:31">
      <c r="B2946" s="37">
        <v>5</v>
      </c>
      <c r="C2946" s="38">
        <v>2</v>
      </c>
      <c r="D2946" s="39">
        <v>21</v>
      </c>
      <c r="E2946" s="17">
        <v>17.2</v>
      </c>
      <c r="F2946" s="17">
        <v>0</v>
      </c>
      <c r="G2946" s="17">
        <v>0</v>
      </c>
      <c r="H2946" s="37">
        <f t="shared" si="816"/>
        <v>62.959999999999994</v>
      </c>
      <c r="I2946" s="37">
        <f>IF(H2946&lt;'Roof Calculator'!$G$8, 1, 0)</f>
        <v>0</v>
      </c>
      <c r="J2946" s="37">
        <f>IF(H2946&gt;='Roof Calculator'!$G$8, 1, 0)</f>
        <v>1</v>
      </c>
      <c r="K2946" s="37">
        <f t="shared" si="817"/>
        <v>0</v>
      </c>
      <c r="L2946" s="37">
        <f t="shared" si="818"/>
        <v>62.959999999999994</v>
      </c>
      <c r="M2946" s="37">
        <v>0</v>
      </c>
      <c r="N2946" s="37">
        <f t="shared" si="819"/>
        <v>0</v>
      </c>
      <c r="O2946" s="37">
        <v>0</v>
      </c>
      <c r="P2946" s="37">
        <v>0</v>
      </c>
      <c r="Q2946" s="21">
        <f t="shared" si="820"/>
        <v>39.790999999999997</v>
      </c>
      <c r="R2946" s="21">
        <f t="shared" si="829"/>
        <v>122.83333333333856</v>
      </c>
      <c r="S2946" s="21">
        <f t="shared" si="830"/>
        <v>15.214857487819124</v>
      </c>
      <c r="T2946" s="21">
        <f t="shared" si="821"/>
        <v>86.147999999999996</v>
      </c>
      <c r="U2946" s="37">
        <f>VLOOKUP(Time_Zone, 'LSTM LookUp'!$B$5:$D$8, 3, FALSE)</f>
        <v>-75</v>
      </c>
      <c r="V2946" s="21">
        <f t="shared" si="831"/>
        <v>3.1363378570125549</v>
      </c>
      <c r="W2946" s="21">
        <f t="shared" si="822"/>
        <v>296.93208446425314</v>
      </c>
      <c r="X2946" s="21">
        <f t="shared" si="823"/>
        <v>0</v>
      </c>
      <c r="Y2946" s="21">
        <f t="shared" si="824"/>
        <v>0</v>
      </c>
      <c r="Z2946" s="21">
        <f t="shared" si="832"/>
        <v>0</v>
      </c>
      <c r="AA2946" s="21">
        <f t="shared" si="825"/>
        <v>0</v>
      </c>
      <c r="AB2946" s="21">
        <f t="shared" si="826"/>
        <v>0</v>
      </c>
      <c r="AC2946" s="21">
        <f t="shared" si="827"/>
        <v>62.959999999999994</v>
      </c>
      <c r="AD2946" s="21">
        <f t="shared" si="833"/>
        <v>0</v>
      </c>
      <c r="AE2946" s="21" t="str">
        <f t="shared" si="828"/>
        <v>5/2/21:00</v>
      </c>
    </row>
    <row r="2947" spans="2:31">
      <c r="B2947" s="37">
        <v>5</v>
      </c>
      <c r="C2947" s="38">
        <v>2</v>
      </c>
      <c r="D2947" s="39">
        <v>22</v>
      </c>
      <c r="E2947" s="17">
        <v>15.6</v>
      </c>
      <c r="F2947" s="17">
        <v>0</v>
      </c>
      <c r="G2947" s="17">
        <v>0</v>
      </c>
      <c r="H2947" s="37">
        <f t="shared" si="816"/>
        <v>60.08</v>
      </c>
      <c r="I2947" s="37">
        <f>IF(H2947&lt;'Roof Calculator'!$G$8, 1, 0)</f>
        <v>0</v>
      </c>
      <c r="J2947" s="37">
        <f>IF(H2947&gt;='Roof Calculator'!$G$8, 1, 0)</f>
        <v>1</v>
      </c>
      <c r="K2947" s="37">
        <f t="shared" si="817"/>
        <v>0</v>
      </c>
      <c r="L2947" s="37">
        <f t="shared" si="818"/>
        <v>60.08</v>
      </c>
      <c r="M2947" s="37">
        <v>0</v>
      </c>
      <c r="N2947" s="37">
        <f t="shared" si="819"/>
        <v>0</v>
      </c>
      <c r="O2947" s="37">
        <v>0</v>
      </c>
      <c r="P2947" s="37">
        <v>0</v>
      </c>
      <c r="Q2947" s="21">
        <f t="shared" si="820"/>
        <v>39.790999999999997</v>
      </c>
      <c r="R2947" s="21">
        <f t="shared" si="829"/>
        <v>122.87500000000523</v>
      </c>
      <c r="S2947" s="21">
        <f t="shared" si="830"/>
        <v>15.227594123610658</v>
      </c>
      <c r="T2947" s="21">
        <f t="shared" si="821"/>
        <v>86.147999999999996</v>
      </c>
      <c r="U2947" s="37">
        <f>VLOOKUP(Time_Zone, 'LSTM LookUp'!$B$5:$D$8, 3, FALSE)</f>
        <v>-75</v>
      </c>
      <c r="V2947" s="21">
        <f t="shared" si="831"/>
        <v>3.1409256009100157</v>
      </c>
      <c r="W2947" s="21">
        <f t="shared" si="822"/>
        <v>311.9332314002275</v>
      </c>
      <c r="X2947" s="21">
        <f t="shared" si="823"/>
        <v>0</v>
      </c>
      <c r="Y2947" s="21">
        <f t="shared" si="824"/>
        <v>0</v>
      </c>
      <c r="Z2947" s="21">
        <f t="shared" si="832"/>
        <v>0</v>
      </c>
      <c r="AA2947" s="21">
        <f t="shared" si="825"/>
        <v>0</v>
      </c>
      <c r="AB2947" s="21">
        <f t="shared" si="826"/>
        <v>0</v>
      </c>
      <c r="AC2947" s="21">
        <f t="shared" si="827"/>
        <v>60.08</v>
      </c>
      <c r="AD2947" s="21">
        <f t="shared" si="833"/>
        <v>0</v>
      </c>
      <c r="AE2947" s="21" t="str">
        <f t="shared" si="828"/>
        <v>5/2/22:00</v>
      </c>
    </row>
    <row r="2948" spans="2:31">
      <c r="B2948" s="37">
        <v>5</v>
      </c>
      <c r="C2948" s="38">
        <v>2</v>
      </c>
      <c r="D2948" s="39">
        <v>23</v>
      </c>
      <c r="E2948" s="17">
        <v>15.6</v>
      </c>
      <c r="F2948" s="17">
        <v>0</v>
      </c>
      <c r="G2948" s="17">
        <v>0</v>
      </c>
      <c r="H2948" s="37">
        <f t="shared" si="816"/>
        <v>60.08</v>
      </c>
      <c r="I2948" s="37">
        <f>IF(H2948&lt;'Roof Calculator'!$G$8, 1, 0)</f>
        <v>0</v>
      </c>
      <c r="J2948" s="37">
        <f>IF(H2948&gt;='Roof Calculator'!$G$8, 1, 0)</f>
        <v>1</v>
      </c>
      <c r="K2948" s="37">
        <f t="shared" si="817"/>
        <v>0</v>
      </c>
      <c r="L2948" s="37">
        <f t="shared" si="818"/>
        <v>60.08</v>
      </c>
      <c r="M2948" s="37">
        <v>0</v>
      </c>
      <c r="N2948" s="37">
        <f t="shared" si="819"/>
        <v>0</v>
      </c>
      <c r="O2948" s="37">
        <v>0</v>
      </c>
      <c r="P2948" s="37">
        <v>0</v>
      </c>
      <c r="Q2948" s="21">
        <f t="shared" si="820"/>
        <v>39.790999999999997</v>
      </c>
      <c r="R2948" s="21">
        <f t="shared" si="829"/>
        <v>122.9166666666719</v>
      </c>
      <c r="S2948" s="21">
        <f t="shared" si="830"/>
        <v>15.240323505875464</v>
      </c>
      <c r="T2948" s="21">
        <f t="shared" si="821"/>
        <v>86.147999999999996</v>
      </c>
      <c r="U2948" s="37">
        <f>VLOOKUP(Time_Zone, 'LSTM LookUp'!$B$5:$D$8, 3, FALSE)</f>
        <v>-75</v>
      </c>
      <c r="V2948" s="21">
        <f t="shared" si="831"/>
        <v>3.1454966225537477</v>
      </c>
      <c r="W2948" s="21">
        <f t="shared" si="822"/>
        <v>326.93437415563841</v>
      </c>
      <c r="X2948" s="21">
        <f t="shared" si="823"/>
        <v>0</v>
      </c>
      <c r="Y2948" s="21">
        <f t="shared" si="824"/>
        <v>0</v>
      </c>
      <c r="Z2948" s="21">
        <f t="shared" si="832"/>
        <v>0</v>
      </c>
      <c r="AA2948" s="21">
        <f t="shared" si="825"/>
        <v>0</v>
      </c>
      <c r="AB2948" s="21">
        <f t="shared" si="826"/>
        <v>0</v>
      </c>
      <c r="AC2948" s="21">
        <f t="shared" si="827"/>
        <v>60.08</v>
      </c>
      <c r="AD2948" s="21">
        <f t="shared" si="833"/>
        <v>0</v>
      </c>
      <c r="AE2948" s="21" t="str">
        <f t="shared" si="828"/>
        <v>5/2/23:00</v>
      </c>
    </row>
    <row r="2949" spans="2:31">
      <c r="B2949" s="37">
        <v>5</v>
      </c>
      <c r="C2949" s="38">
        <v>2</v>
      </c>
      <c r="D2949" s="39">
        <v>24</v>
      </c>
      <c r="E2949" s="17">
        <v>14.4</v>
      </c>
      <c r="F2949" s="17">
        <v>0</v>
      </c>
      <c r="G2949" s="17">
        <v>0</v>
      </c>
      <c r="H2949" s="37">
        <f t="shared" si="816"/>
        <v>57.92</v>
      </c>
      <c r="I2949" s="37">
        <f>IF(H2949&lt;'Roof Calculator'!$G$8, 1, 0)</f>
        <v>0</v>
      </c>
      <c r="J2949" s="37">
        <f>IF(H2949&gt;='Roof Calculator'!$G$8, 1, 0)</f>
        <v>1</v>
      </c>
      <c r="K2949" s="37">
        <f t="shared" si="817"/>
        <v>0</v>
      </c>
      <c r="L2949" s="37">
        <f t="shared" si="818"/>
        <v>57.92</v>
      </c>
      <c r="M2949" s="37">
        <v>0</v>
      </c>
      <c r="N2949" s="37">
        <f t="shared" si="819"/>
        <v>0</v>
      </c>
      <c r="O2949" s="37">
        <v>0</v>
      </c>
      <c r="P2949" s="37">
        <v>0</v>
      </c>
      <c r="Q2949" s="21">
        <f t="shared" si="820"/>
        <v>39.790999999999997</v>
      </c>
      <c r="R2949" s="21">
        <f t="shared" si="829"/>
        <v>122.95833333333857</v>
      </c>
      <c r="S2949" s="21">
        <f t="shared" si="830"/>
        <v>15.253045627375849</v>
      </c>
      <c r="T2949" s="21">
        <f t="shared" si="821"/>
        <v>86.147999999999996</v>
      </c>
      <c r="U2949" s="37">
        <f>VLOOKUP(Time_Zone, 'LSTM LookUp'!$B$5:$D$8, 3, FALSE)</f>
        <v>-75</v>
      </c>
      <c r="V2949" s="21">
        <f t="shared" si="831"/>
        <v>3.1500509167942568</v>
      </c>
      <c r="W2949" s="21">
        <f t="shared" si="822"/>
        <v>341.93551272919854</v>
      </c>
      <c r="X2949" s="21">
        <f t="shared" si="823"/>
        <v>0</v>
      </c>
      <c r="Y2949" s="21">
        <f t="shared" si="824"/>
        <v>0</v>
      </c>
      <c r="Z2949" s="21">
        <f t="shared" si="832"/>
        <v>0</v>
      </c>
      <c r="AA2949" s="21">
        <f t="shared" si="825"/>
        <v>0</v>
      </c>
      <c r="AB2949" s="21">
        <f t="shared" si="826"/>
        <v>0</v>
      </c>
      <c r="AC2949" s="21">
        <f t="shared" si="827"/>
        <v>57.92</v>
      </c>
      <c r="AD2949" s="21">
        <f t="shared" si="833"/>
        <v>0</v>
      </c>
      <c r="AE2949" s="21" t="str">
        <f t="shared" si="828"/>
        <v>5/2/24:00</v>
      </c>
    </row>
    <row r="2950" spans="2:31">
      <c r="B2950" s="37">
        <v>5</v>
      </c>
      <c r="C2950" s="38">
        <v>3</v>
      </c>
      <c r="D2950" s="39">
        <v>1</v>
      </c>
      <c r="E2950" s="17">
        <v>14.4</v>
      </c>
      <c r="F2950" s="17">
        <v>0</v>
      </c>
      <c r="G2950" s="17">
        <v>0</v>
      </c>
      <c r="H2950" s="37">
        <f t="shared" si="816"/>
        <v>57.92</v>
      </c>
      <c r="I2950" s="37">
        <f>IF(H2950&lt;'Roof Calculator'!$G$8, 1, 0)</f>
        <v>0</v>
      </c>
      <c r="J2950" s="37">
        <f>IF(H2950&gt;='Roof Calculator'!$G$8, 1, 0)</f>
        <v>1</v>
      </c>
      <c r="K2950" s="37">
        <f t="shared" si="817"/>
        <v>0</v>
      </c>
      <c r="L2950" s="37">
        <f t="shared" si="818"/>
        <v>57.92</v>
      </c>
      <c r="M2950" s="37">
        <v>0</v>
      </c>
      <c r="N2950" s="37">
        <f t="shared" si="819"/>
        <v>0</v>
      </c>
      <c r="O2950" s="37">
        <v>0</v>
      </c>
      <c r="P2950" s="37">
        <v>0</v>
      </c>
      <c r="Q2950" s="21">
        <f t="shared" si="820"/>
        <v>39.790999999999997</v>
      </c>
      <c r="R2950" s="21">
        <f t="shared" si="829"/>
        <v>123.00000000000524</v>
      </c>
      <c r="S2950" s="21">
        <f t="shared" si="830"/>
        <v>15.265760480875066</v>
      </c>
      <c r="T2950" s="21">
        <f t="shared" si="821"/>
        <v>86.147999999999996</v>
      </c>
      <c r="U2950" s="37">
        <f>VLOOKUP(Time_Zone, 'LSTM LookUp'!$B$5:$D$8, 3, FALSE)</f>
        <v>-75</v>
      </c>
      <c r="V2950" s="21">
        <f t="shared" si="831"/>
        <v>3.1545884785217413</v>
      </c>
      <c r="W2950" s="21">
        <f t="shared" si="822"/>
        <v>-3.0633528803695675</v>
      </c>
      <c r="X2950" s="21">
        <f t="shared" si="823"/>
        <v>0</v>
      </c>
      <c r="Y2950" s="21">
        <f t="shared" si="824"/>
        <v>0</v>
      </c>
      <c r="Z2950" s="21">
        <f t="shared" si="832"/>
        <v>0</v>
      </c>
      <c r="AA2950" s="21">
        <f t="shared" si="825"/>
        <v>0</v>
      </c>
      <c r="AB2950" s="21">
        <f t="shared" si="826"/>
        <v>0</v>
      </c>
      <c r="AC2950" s="21">
        <f t="shared" si="827"/>
        <v>57.92</v>
      </c>
      <c r="AD2950" s="21">
        <f t="shared" si="833"/>
        <v>0</v>
      </c>
      <c r="AE2950" s="21" t="str">
        <f t="shared" si="828"/>
        <v>5/3/1:00</v>
      </c>
    </row>
    <row r="2951" spans="2:31">
      <c r="B2951" s="37">
        <v>5</v>
      </c>
      <c r="C2951" s="38">
        <v>3</v>
      </c>
      <c r="D2951" s="39">
        <v>2</v>
      </c>
      <c r="E2951" s="17">
        <v>15</v>
      </c>
      <c r="F2951" s="17">
        <v>0</v>
      </c>
      <c r="G2951" s="17">
        <v>0</v>
      </c>
      <c r="H2951" s="37">
        <f t="shared" si="816"/>
        <v>59</v>
      </c>
      <c r="I2951" s="37">
        <f>IF(H2951&lt;'Roof Calculator'!$G$8, 1, 0)</f>
        <v>0</v>
      </c>
      <c r="J2951" s="37">
        <f>IF(H2951&gt;='Roof Calculator'!$G$8, 1, 0)</f>
        <v>1</v>
      </c>
      <c r="K2951" s="37">
        <f t="shared" si="817"/>
        <v>0</v>
      </c>
      <c r="L2951" s="37">
        <f t="shared" si="818"/>
        <v>59</v>
      </c>
      <c r="M2951" s="37">
        <v>0</v>
      </c>
      <c r="N2951" s="37">
        <f t="shared" si="819"/>
        <v>0</v>
      </c>
      <c r="O2951" s="37">
        <v>0</v>
      </c>
      <c r="P2951" s="37">
        <v>0</v>
      </c>
      <c r="Q2951" s="21">
        <f t="shared" si="820"/>
        <v>39.790999999999997</v>
      </c>
      <c r="R2951" s="21">
        <f t="shared" si="829"/>
        <v>123.04166666667192</v>
      </c>
      <c r="S2951" s="21">
        <f t="shared" si="830"/>
        <v>15.278468059137321</v>
      </c>
      <c r="T2951" s="21">
        <f t="shared" si="821"/>
        <v>86.147999999999996</v>
      </c>
      <c r="U2951" s="37">
        <f>VLOOKUP(Time_Zone, 'LSTM LookUp'!$B$5:$D$8, 3, FALSE)</f>
        <v>-75</v>
      </c>
      <c r="V2951" s="21">
        <f t="shared" si="831"/>
        <v>3.1591093026661126</v>
      </c>
      <c r="W2951" s="21">
        <f t="shared" si="822"/>
        <v>11.937777325666525</v>
      </c>
      <c r="X2951" s="21">
        <f t="shared" si="823"/>
        <v>0</v>
      </c>
      <c r="Y2951" s="21">
        <f t="shared" si="824"/>
        <v>0</v>
      </c>
      <c r="Z2951" s="21">
        <f t="shared" si="832"/>
        <v>0</v>
      </c>
      <c r="AA2951" s="21">
        <f t="shared" si="825"/>
        <v>0</v>
      </c>
      <c r="AB2951" s="21">
        <f t="shared" si="826"/>
        <v>0</v>
      </c>
      <c r="AC2951" s="21">
        <f t="shared" si="827"/>
        <v>59</v>
      </c>
      <c r="AD2951" s="21">
        <f t="shared" si="833"/>
        <v>0</v>
      </c>
      <c r="AE2951" s="21" t="str">
        <f t="shared" si="828"/>
        <v>5/3/2:00</v>
      </c>
    </row>
    <row r="2952" spans="2:31">
      <c r="B2952" s="37">
        <v>5</v>
      </c>
      <c r="C2952" s="38">
        <v>3</v>
      </c>
      <c r="D2952" s="39">
        <v>3</v>
      </c>
      <c r="E2952" s="17">
        <v>15</v>
      </c>
      <c r="F2952" s="17">
        <v>0</v>
      </c>
      <c r="G2952" s="17">
        <v>0</v>
      </c>
      <c r="H2952" s="37">
        <f t="shared" si="816"/>
        <v>59</v>
      </c>
      <c r="I2952" s="37">
        <f>IF(H2952&lt;'Roof Calculator'!$G$8, 1, 0)</f>
        <v>0</v>
      </c>
      <c r="J2952" s="37">
        <f>IF(H2952&gt;='Roof Calculator'!$G$8, 1, 0)</f>
        <v>1</v>
      </c>
      <c r="K2952" s="37">
        <f t="shared" si="817"/>
        <v>0</v>
      </c>
      <c r="L2952" s="37">
        <f t="shared" si="818"/>
        <v>59</v>
      </c>
      <c r="M2952" s="37">
        <v>0</v>
      </c>
      <c r="N2952" s="37">
        <f t="shared" si="819"/>
        <v>0</v>
      </c>
      <c r="O2952" s="37">
        <v>0</v>
      </c>
      <c r="P2952" s="37">
        <v>0</v>
      </c>
      <c r="Q2952" s="21">
        <f t="shared" si="820"/>
        <v>39.790999999999997</v>
      </c>
      <c r="R2952" s="21">
        <f t="shared" si="829"/>
        <v>123.08333333333859</v>
      </c>
      <c r="S2952" s="21">
        <f t="shared" si="830"/>
        <v>15.291168354927771</v>
      </c>
      <c r="T2952" s="21">
        <f t="shared" si="821"/>
        <v>86.147999999999996</v>
      </c>
      <c r="U2952" s="37">
        <f>VLOOKUP(Time_Zone, 'LSTM LookUp'!$B$5:$D$8, 3, FALSE)</f>
        <v>-75</v>
      </c>
      <c r="V2952" s="21">
        <f t="shared" si="831"/>
        <v>3.1636133841969887</v>
      </c>
      <c r="W2952" s="21">
        <f t="shared" si="822"/>
        <v>26.938903346049248</v>
      </c>
      <c r="X2952" s="21">
        <f t="shared" si="823"/>
        <v>0</v>
      </c>
      <c r="Y2952" s="21">
        <f t="shared" si="824"/>
        <v>0</v>
      </c>
      <c r="Z2952" s="21">
        <f t="shared" si="832"/>
        <v>0</v>
      </c>
      <c r="AA2952" s="21">
        <f t="shared" si="825"/>
        <v>0</v>
      </c>
      <c r="AB2952" s="21">
        <f t="shared" si="826"/>
        <v>0</v>
      </c>
      <c r="AC2952" s="21">
        <f t="shared" si="827"/>
        <v>59</v>
      </c>
      <c r="AD2952" s="21">
        <f t="shared" si="833"/>
        <v>0</v>
      </c>
      <c r="AE2952" s="21" t="str">
        <f t="shared" si="828"/>
        <v>5/3/3:00</v>
      </c>
    </row>
    <row r="2953" spans="2:31">
      <c r="B2953" s="37">
        <v>5</v>
      </c>
      <c r="C2953" s="38">
        <v>3</v>
      </c>
      <c r="D2953" s="39">
        <v>4</v>
      </c>
      <c r="E2953" s="17">
        <v>14.4</v>
      </c>
      <c r="F2953" s="17">
        <v>0</v>
      </c>
      <c r="G2953" s="17">
        <v>0</v>
      </c>
      <c r="H2953" s="37">
        <f t="shared" si="816"/>
        <v>57.92</v>
      </c>
      <c r="I2953" s="37">
        <f>IF(H2953&lt;'Roof Calculator'!$G$8, 1, 0)</f>
        <v>0</v>
      </c>
      <c r="J2953" s="37">
        <f>IF(H2953&gt;='Roof Calculator'!$G$8, 1, 0)</f>
        <v>1</v>
      </c>
      <c r="K2953" s="37">
        <f t="shared" si="817"/>
        <v>0</v>
      </c>
      <c r="L2953" s="37">
        <f t="shared" si="818"/>
        <v>57.92</v>
      </c>
      <c r="M2953" s="37">
        <v>0</v>
      </c>
      <c r="N2953" s="37">
        <f t="shared" si="819"/>
        <v>0</v>
      </c>
      <c r="O2953" s="37">
        <v>0</v>
      </c>
      <c r="P2953" s="37">
        <v>0</v>
      </c>
      <c r="Q2953" s="21">
        <f t="shared" si="820"/>
        <v>39.790999999999997</v>
      </c>
      <c r="R2953" s="21">
        <f t="shared" si="829"/>
        <v>123.12500000000526</v>
      </c>
      <c r="S2953" s="21">
        <f t="shared" si="830"/>
        <v>15.303861361012538</v>
      </c>
      <c r="T2953" s="21">
        <f t="shared" si="821"/>
        <v>86.147999999999996</v>
      </c>
      <c r="U2953" s="37">
        <f>VLOOKUP(Time_Zone, 'LSTM LookUp'!$B$5:$D$8, 3, FALSE)</f>
        <v>-75</v>
      </c>
      <c r="V2953" s="21">
        <f t="shared" si="831"/>
        <v>3.1681007181237164</v>
      </c>
      <c r="W2953" s="21">
        <f t="shared" si="822"/>
        <v>41.940025179530934</v>
      </c>
      <c r="X2953" s="21">
        <f t="shared" si="823"/>
        <v>0</v>
      </c>
      <c r="Y2953" s="21">
        <f t="shared" si="824"/>
        <v>0</v>
      </c>
      <c r="Z2953" s="21">
        <f t="shared" si="832"/>
        <v>0</v>
      </c>
      <c r="AA2953" s="21">
        <f t="shared" si="825"/>
        <v>0</v>
      </c>
      <c r="AB2953" s="21">
        <f t="shared" si="826"/>
        <v>0</v>
      </c>
      <c r="AC2953" s="21">
        <f t="shared" si="827"/>
        <v>57.92</v>
      </c>
      <c r="AD2953" s="21">
        <f t="shared" si="833"/>
        <v>0</v>
      </c>
      <c r="AE2953" s="21" t="str">
        <f t="shared" si="828"/>
        <v>5/3/4:00</v>
      </c>
    </row>
    <row r="2954" spans="2:31">
      <c r="B2954" s="37">
        <v>5</v>
      </c>
      <c r="C2954" s="38">
        <v>3</v>
      </c>
      <c r="D2954" s="39">
        <v>5</v>
      </c>
      <c r="E2954" s="17">
        <v>12.8</v>
      </c>
      <c r="F2954" s="17">
        <v>0</v>
      </c>
      <c r="G2954" s="17">
        <v>0</v>
      </c>
      <c r="H2954" s="37">
        <f t="shared" si="816"/>
        <v>55.04</v>
      </c>
      <c r="I2954" s="37">
        <f>IF(H2954&lt;'Roof Calculator'!$G$8, 1, 0)</f>
        <v>0</v>
      </c>
      <c r="J2954" s="37">
        <f>IF(H2954&gt;='Roof Calculator'!$G$8, 1, 0)</f>
        <v>1</v>
      </c>
      <c r="K2954" s="37">
        <f t="shared" si="817"/>
        <v>0</v>
      </c>
      <c r="L2954" s="37">
        <f t="shared" si="818"/>
        <v>55.04</v>
      </c>
      <c r="M2954" s="37">
        <v>0</v>
      </c>
      <c r="N2954" s="37">
        <f t="shared" si="819"/>
        <v>0</v>
      </c>
      <c r="O2954" s="37">
        <v>0</v>
      </c>
      <c r="P2954" s="37">
        <v>0</v>
      </c>
      <c r="Q2954" s="21">
        <f t="shared" si="820"/>
        <v>39.790999999999997</v>
      </c>
      <c r="R2954" s="21">
        <f t="shared" si="829"/>
        <v>123.16666666667193</v>
      </c>
      <c r="S2954" s="21">
        <f t="shared" si="830"/>
        <v>15.316547070158718</v>
      </c>
      <c r="T2954" s="21">
        <f t="shared" si="821"/>
        <v>86.147999999999996</v>
      </c>
      <c r="U2954" s="37">
        <f>VLOOKUP(Time_Zone, 'LSTM LookUp'!$B$5:$D$8, 3, FALSE)</f>
        <v>-75</v>
      </c>
      <c r="V2954" s="21">
        <f t="shared" si="831"/>
        <v>3.1725712994953676</v>
      </c>
      <c r="W2954" s="21">
        <f t="shared" si="822"/>
        <v>56.941142824873843</v>
      </c>
      <c r="X2954" s="21">
        <f t="shared" si="823"/>
        <v>0</v>
      </c>
      <c r="Y2954" s="21">
        <f t="shared" si="824"/>
        <v>0</v>
      </c>
      <c r="Z2954" s="21">
        <f t="shared" si="832"/>
        <v>0</v>
      </c>
      <c r="AA2954" s="21">
        <f t="shared" si="825"/>
        <v>0</v>
      </c>
      <c r="AB2954" s="21">
        <f t="shared" si="826"/>
        <v>0</v>
      </c>
      <c r="AC2954" s="21">
        <f t="shared" si="827"/>
        <v>55.04</v>
      </c>
      <c r="AD2954" s="21">
        <f t="shared" si="833"/>
        <v>0</v>
      </c>
      <c r="AE2954" s="21" t="str">
        <f t="shared" si="828"/>
        <v>5/3/5:00</v>
      </c>
    </row>
    <row r="2955" spans="2:31">
      <c r="B2955" s="37">
        <v>5</v>
      </c>
      <c r="C2955" s="38">
        <v>3</v>
      </c>
      <c r="D2955" s="39">
        <v>6</v>
      </c>
      <c r="E2955" s="17">
        <v>12.2</v>
      </c>
      <c r="F2955" s="17">
        <v>2</v>
      </c>
      <c r="G2955" s="17">
        <v>0</v>
      </c>
      <c r="H2955" s="37">
        <f t="shared" si="816"/>
        <v>53.96</v>
      </c>
      <c r="I2955" s="37">
        <f>IF(H2955&lt;'Roof Calculator'!$G$8, 1, 0)</f>
        <v>1</v>
      </c>
      <c r="J2955" s="37">
        <f>IF(H2955&gt;='Roof Calculator'!$G$8, 1, 0)</f>
        <v>0</v>
      </c>
      <c r="K2955" s="37">
        <f t="shared" si="817"/>
        <v>53.96</v>
      </c>
      <c r="L2955" s="37">
        <f t="shared" si="818"/>
        <v>0</v>
      </c>
      <c r="M2955" s="37">
        <v>0</v>
      </c>
      <c r="N2955" s="37">
        <f t="shared" si="819"/>
        <v>2</v>
      </c>
      <c r="O2955" s="37">
        <v>0</v>
      </c>
      <c r="P2955" s="37">
        <v>0</v>
      </c>
      <c r="Q2955" s="21">
        <f t="shared" si="820"/>
        <v>39.790999999999997</v>
      </c>
      <c r="R2955" s="21">
        <f t="shared" si="829"/>
        <v>123.2083333333386</v>
      </c>
      <c r="S2955" s="21">
        <f t="shared" si="830"/>
        <v>15.329225475134361</v>
      </c>
      <c r="T2955" s="21">
        <f t="shared" si="821"/>
        <v>86.147999999999996</v>
      </c>
      <c r="U2955" s="37">
        <f>VLOOKUP(Time_Zone, 'LSTM LookUp'!$B$5:$D$8, 3, FALSE)</f>
        <v>-75</v>
      </c>
      <c r="V2955" s="21">
        <f t="shared" si="831"/>
        <v>3.1770251234007585</v>
      </c>
      <c r="W2955" s="21">
        <f t="shared" si="822"/>
        <v>71.942256280850202</v>
      </c>
      <c r="X2955" s="21">
        <f t="shared" si="823"/>
        <v>0</v>
      </c>
      <c r="Y2955" s="21">
        <f t="shared" si="824"/>
        <v>2</v>
      </c>
      <c r="Z2955" s="21">
        <f t="shared" si="832"/>
        <v>0.63396506874767744</v>
      </c>
      <c r="AA2955" s="21">
        <f t="shared" si="825"/>
        <v>0.63396506874767744</v>
      </c>
      <c r="AB2955" s="21">
        <f t="shared" si="826"/>
        <v>0</v>
      </c>
      <c r="AC2955" s="21">
        <f t="shared" si="827"/>
        <v>0</v>
      </c>
      <c r="AD2955" s="21">
        <f t="shared" si="833"/>
        <v>0</v>
      </c>
      <c r="AE2955" s="21" t="str">
        <f t="shared" si="828"/>
        <v>5/3/6:00</v>
      </c>
    </row>
    <row r="2956" spans="2:31">
      <c r="B2956" s="37">
        <v>5</v>
      </c>
      <c r="C2956" s="38">
        <v>3</v>
      </c>
      <c r="D2956" s="39">
        <v>7</v>
      </c>
      <c r="E2956" s="17">
        <v>12.2</v>
      </c>
      <c r="F2956" s="17">
        <v>49</v>
      </c>
      <c r="G2956" s="17">
        <v>102</v>
      </c>
      <c r="H2956" s="37">
        <f t="shared" si="816"/>
        <v>53.96</v>
      </c>
      <c r="I2956" s="37">
        <f>IF(H2956&lt;'Roof Calculator'!$G$8, 1, 0)</f>
        <v>1</v>
      </c>
      <c r="J2956" s="37">
        <f>IF(H2956&gt;='Roof Calculator'!$G$8, 1, 0)</f>
        <v>0</v>
      </c>
      <c r="K2956" s="37">
        <f t="shared" si="817"/>
        <v>53.96</v>
      </c>
      <c r="L2956" s="37">
        <f t="shared" si="818"/>
        <v>0</v>
      </c>
      <c r="M2956" s="37">
        <v>0</v>
      </c>
      <c r="N2956" s="37">
        <f t="shared" si="819"/>
        <v>49</v>
      </c>
      <c r="O2956" s="37">
        <v>0</v>
      </c>
      <c r="P2956" s="37">
        <v>0</v>
      </c>
      <c r="Q2956" s="21">
        <f t="shared" si="820"/>
        <v>39.790999999999997</v>
      </c>
      <c r="R2956" s="21">
        <f t="shared" si="829"/>
        <v>123.25000000000527</v>
      </c>
      <c r="S2956" s="21">
        <f t="shared" si="830"/>
        <v>15.341896568708524</v>
      </c>
      <c r="T2956" s="21">
        <f t="shared" si="821"/>
        <v>86.147999999999996</v>
      </c>
      <c r="U2956" s="37">
        <f>VLOOKUP(Time_Zone, 'LSTM LookUp'!$B$5:$D$8, 3, FALSE)</f>
        <v>-75</v>
      </c>
      <c r="V2956" s="21">
        <f t="shared" si="831"/>
        <v>3.1814621849684457</v>
      </c>
      <c r="W2956" s="21">
        <f t="shared" si="822"/>
        <v>86.94336554624212</v>
      </c>
      <c r="X2956" s="21">
        <f t="shared" si="823"/>
        <v>21.30164742604757</v>
      </c>
      <c r="Y2956" s="21">
        <f t="shared" si="824"/>
        <v>70.301647426047566</v>
      </c>
      <c r="Z2956" s="21">
        <f t="shared" si="832"/>
        <v>22.284394371764616</v>
      </c>
      <c r="AA2956" s="21">
        <f t="shared" si="825"/>
        <v>22.284394371764616</v>
      </c>
      <c r="AB2956" s="21">
        <f t="shared" si="826"/>
        <v>0</v>
      </c>
      <c r="AC2956" s="21">
        <f t="shared" si="827"/>
        <v>0</v>
      </c>
      <c r="AD2956" s="21">
        <f t="shared" si="833"/>
        <v>0</v>
      </c>
      <c r="AE2956" s="21" t="str">
        <f t="shared" si="828"/>
        <v>5/3/7:00</v>
      </c>
    </row>
    <row r="2957" spans="2:31">
      <c r="B2957" s="37">
        <v>5</v>
      </c>
      <c r="C2957" s="38">
        <v>3</v>
      </c>
      <c r="D2957" s="39">
        <v>8</v>
      </c>
      <c r="E2957" s="17">
        <v>14.4</v>
      </c>
      <c r="F2957" s="17">
        <v>103</v>
      </c>
      <c r="G2957" s="17">
        <v>377</v>
      </c>
      <c r="H2957" s="37">
        <f t="shared" si="816"/>
        <v>57.92</v>
      </c>
      <c r="I2957" s="37">
        <f>IF(H2957&lt;'Roof Calculator'!$G$8, 1, 0)</f>
        <v>0</v>
      </c>
      <c r="J2957" s="37">
        <f>IF(H2957&gt;='Roof Calculator'!$G$8, 1, 0)</f>
        <v>1</v>
      </c>
      <c r="K2957" s="37">
        <f t="shared" si="817"/>
        <v>0</v>
      </c>
      <c r="L2957" s="37">
        <f t="shared" si="818"/>
        <v>57.92</v>
      </c>
      <c r="M2957" s="37">
        <v>0</v>
      </c>
      <c r="N2957" s="37">
        <f t="shared" si="819"/>
        <v>103</v>
      </c>
      <c r="O2957" s="37">
        <v>0</v>
      </c>
      <c r="P2957" s="37">
        <v>0</v>
      </c>
      <c r="Q2957" s="21">
        <f t="shared" si="820"/>
        <v>39.790999999999997</v>
      </c>
      <c r="R2957" s="21">
        <f t="shared" si="829"/>
        <v>123.29166666667194</v>
      </c>
      <c r="S2957" s="21">
        <f t="shared" si="830"/>
        <v>15.354560343651244</v>
      </c>
      <c r="T2957" s="21">
        <f t="shared" si="821"/>
        <v>86.147999999999996</v>
      </c>
      <c r="U2957" s="37">
        <f>VLOOKUP(Time_Zone, 'LSTM LookUp'!$B$5:$D$8, 3, FALSE)</f>
        <v>-75</v>
      </c>
      <c r="V2957" s="21">
        <f t="shared" si="831"/>
        <v>3.1858824793667484</v>
      </c>
      <c r="W2957" s="21">
        <f t="shared" si="822"/>
        <v>101.94447061984167</v>
      </c>
      <c r="X2957" s="21">
        <f t="shared" si="823"/>
        <v>6.0743945742586538</v>
      </c>
      <c r="Y2957" s="21">
        <f t="shared" si="824"/>
        <v>109.07439457425865</v>
      </c>
      <c r="Z2957" s="21">
        <f t="shared" si="832"/>
        <v>34.574678027440591</v>
      </c>
      <c r="AA2957" s="21">
        <f t="shared" si="825"/>
        <v>0</v>
      </c>
      <c r="AB2957" s="21">
        <f t="shared" si="826"/>
        <v>34.574678027440591</v>
      </c>
      <c r="AC2957" s="21">
        <f t="shared" si="827"/>
        <v>57.92</v>
      </c>
      <c r="AD2957" s="21">
        <f t="shared" si="833"/>
        <v>34.574678027440591</v>
      </c>
      <c r="AE2957" s="21" t="str">
        <f t="shared" si="828"/>
        <v>5/3/8:00</v>
      </c>
    </row>
    <row r="2958" spans="2:31">
      <c r="B2958" s="37">
        <v>5</v>
      </c>
      <c r="C2958" s="38">
        <v>3</v>
      </c>
      <c r="D2958" s="39">
        <v>9</v>
      </c>
      <c r="E2958" s="17">
        <v>17.8</v>
      </c>
      <c r="F2958" s="17">
        <v>151</v>
      </c>
      <c r="G2958" s="17">
        <v>550</v>
      </c>
      <c r="H2958" s="37">
        <f t="shared" si="816"/>
        <v>64.040000000000006</v>
      </c>
      <c r="I2958" s="37">
        <f>IF(H2958&lt;'Roof Calculator'!$G$8, 1, 0)</f>
        <v>0</v>
      </c>
      <c r="J2958" s="37">
        <f>IF(H2958&gt;='Roof Calculator'!$G$8, 1, 0)</f>
        <v>1</v>
      </c>
      <c r="K2958" s="37">
        <f t="shared" si="817"/>
        <v>0</v>
      </c>
      <c r="L2958" s="37">
        <f t="shared" si="818"/>
        <v>64.040000000000006</v>
      </c>
      <c r="M2958" s="37">
        <v>0</v>
      </c>
      <c r="N2958" s="37">
        <f t="shared" si="819"/>
        <v>151</v>
      </c>
      <c r="O2958" s="37">
        <v>0</v>
      </c>
      <c r="P2958" s="37">
        <v>0</v>
      </c>
      <c r="Q2958" s="21">
        <f t="shared" si="820"/>
        <v>39.790999999999997</v>
      </c>
      <c r="R2958" s="21">
        <f t="shared" si="829"/>
        <v>123.33333333333862</v>
      </c>
      <c r="S2958" s="21">
        <f t="shared" si="830"/>
        <v>15.367216792733526</v>
      </c>
      <c r="T2958" s="21">
        <f t="shared" si="821"/>
        <v>86.147999999999996</v>
      </c>
      <c r="U2958" s="37">
        <f>VLOOKUP(Time_Zone, 'LSTM LookUp'!$B$5:$D$8, 3, FALSE)</f>
        <v>-75</v>
      </c>
      <c r="V2958" s="21">
        <f t="shared" si="831"/>
        <v>3.190286001803738</v>
      </c>
      <c r="W2958" s="21">
        <f t="shared" si="822"/>
        <v>116.94557150045097</v>
      </c>
      <c r="X2958" s="21">
        <f t="shared" si="823"/>
        <v>-91.376936369314592</v>
      </c>
      <c r="Y2958" s="21">
        <f t="shared" si="824"/>
        <v>59.623063630685408</v>
      </c>
      <c r="Z2958" s="21">
        <f t="shared" si="832"/>
        <v>18.899469816787313</v>
      </c>
      <c r="AA2958" s="21">
        <f t="shared" si="825"/>
        <v>0</v>
      </c>
      <c r="AB2958" s="21">
        <f t="shared" si="826"/>
        <v>18.899469816787313</v>
      </c>
      <c r="AC2958" s="21">
        <f t="shared" si="827"/>
        <v>64.040000000000006</v>
      </c>
      <c r="AD2958" s="21">
        <f t="shared" si="833"/>
        <v>18.899469816787313</v>
      </c>
      <c r="AE2958" s="21" t="str">
        <f t="shared" si="828"/>
        <v>5/3/9:00</v>
      </c>
    </row>
    <row r="2959" spans="2:31">
      <c r="B2959" s="37">
        <v>5</v>
      </c>
      <c r="C2959" s="38">
        <v>3</v>
      </c>
      <c r="D2959" s="39">
        <v>10</v>
      </c>
      <c r="E2959" s="17">
        <v>20</v>
      </c>
      <c r="F2959" s="17">
        <v>188</v>
      </c>
      <c r="G2959" s="17">
        <v>655</v>
      </c>
      <c r="H2959" s="37">
        <f t="shared" si="816"/>
        <v>68</v>
      </c>
      <c r="I2959" s="37">
        <f>IF(H2959&lt;'Roof Calculator'!$G$8, 1, 0)</f>
        <v>0</v>
      </c>
      <c r="J2959" s="37">
        <f>IF(H2959&gt;='Roof Calculator'!$G$8, 1, 0)</f>
        <v>1</v>
      </c>
      <c r="K2959" s="37">
        <f t="shared" si="817"/>
        <v>0</v>
      </c>
      <c r="L2959" s="37">
        <f t="shared" si="818"/>
        <v>68</v>
      </c>
      <c r="M2959" s="37">
        <v>0</v>
      </c>
      <c r="N2959" s="37">
        <f t="shared" si="819"/>
        <v>188</v>
      </c>
      <c r="O2959" s="37">
        <v>0</v>
      </c>
      <c r="P2959" s="37">
        <v>0</v>
      </c>
      <c r="Q2959" s="21">
        <f t="shared" si="820"/>
        <v>39.790999999999997</v>
      </c>
      <c r="R2959" s="21">
        <f t="shared" si="829"/>
        <v>123.37500000000529</v>
      </c>
      <c r="S2959" s="21">
        <f t="shared" si="830"/>
        <v>15.3798659087274</v>
      </c>
      <c r="T2959" s="21">
        <f t="shared" si="821"/>
        <v>86.147999999999996</v>
      </c>
      <c r="U2959" s="37">
        <f>VLOOKUP(Time_Zone, 'LSTM LookUp'!$B$5:$D$8, 3, FALSE)</f>
        <v>-75</v>
      </c>
      <c r="V2959" s="21">
        <f t="shared" si="831"/>
        <v>3.1946727475272656</v>
      </c>
      <c r="W2959" s="21">
        <f t="shared" si="822"/>
        <v>131.94666818688179</v>
      </c>
      <c r="X2959" s="21">
        <f t="shared" si="823"/>
        <v>-213.19467894297449</v>
      </c>
      <c r="Y2959" s="21">
        <f t="shared" si="824"/>
        <v>-25.194678942974491</v>
      </c>
      <c r="Z2959" s="21">
        <f t="shared" si="832"/>
        <v>-7.9862731840792431</v>
      </c>
      <c r="AA2959" s="21">
        <f t="shared" si="825"/>
        <v>0</v>
      </c>
      <c r="AB2959" s="21">
        <f t="shared" si="826"/>
        <v>-7.9862731840792431</v>
      </c>
      <c r="AC2959" s="21">
        <f t="shared" si="827"/>
        <v>68</v>
      </c>
      <c r="AD2959" s="21">
        <f t="shared" si="833"/>
        <v>-7.9862731840792431</v>
      </c>
      <c r="AE2959" s="21" t="str">
        <f t="shared" si="828"/>
        <v>5/3/10:00</v>
      </c>
    </row>
    <row r="2960" spans="2:31">
      <c r="B2960" s="37">
        <v>5</v>
      </c>
      <c r="C2960" s="38">
        <v>3</v>
      </c>
      <c r="D2960" s="39">
        <v>11</v>
      </c>
      <c r="E2960" s="17">
        <v>21.7</v>
      </c>
      <c r="F2960" s="17">
        <v>214</v>
      </c>
      <c r="G2960" s="17">
        <v>717</v>
      </c>
      <c r="H2960" s="37">
        <f t="shared" si="816"/>
        <v>71.06</v>
      </c>
      <c r="I2960" s="37">
        <f>IF(H2960&lt;'Roof Calculator'!$G$8, 1, 0)</f>
        <v>0</v>
      </c>
      <c r="J2960" s="37">
        <f>IF(H2960&gt;='Roof Calculator'!$G$8, 1, 0)</f>
        <v>1</v>
      </c>
      <c r="K2960" s="37">
        <f t="shared" si="817"/>
        <v>0</v>
      </c>
      <c r="L2960" s="37">
        <f t="shared" si="818"/>
        <v>71.06</v>
      </c>
      <c r="M2960" s="37">
        <v>0</v>
      </c>
      <c r="N2960" s="37">
        <f t="shared" si="819"/>
        <v>214</v>
      </c>
      <c r="O2960" s="37">
        <v>0</v>
      </c>
      <c r="P2960" s="37">
        <v>0</v>
      </c>
      <c r="Q2960" s="21">
        <f t="shared" si="820"/>
        <v>39.790999999999997</v>
      </c>
      <c r="R2960" s="21">
        <f t="shared" si="829"/>
        <v>123.41666666667196</v>
      </c>
      <c r="S2960" s="21">
        <f t="shared" si="830"/>
        <v>15.392507684405878</v>
      </c>
      <c r="T2960" s="21">
        <f t="shared" si="821"/>
        <v>86.147999999999996</v>
      </c>
      <c r="U2960" s="37">
        <f>VLOOKUP(Time_Zone, 'LSTM LookUp'!$B$5:$D$8, 3, FALSE)</f>
        <v>-75</v>
      </c>
      <c r="V2960" s="21">
        <f t="shared" si="831"/>
        <v>3.1990427118249456</v>
      </c>
      <c r="W2960" s="21">
        <f t="shared" si="822"/>
        <v>146.94776067795627</v>
      </c>
      <c r="X2960" s="21">
        <f t="shared" si="823"/>
        <v>-323.41385524159483</v>
      </c>
      <c r="Y2960" s="21">
        <f t="shared" si="824"/>
        <v>-109.41385524159483</v>
      </c>
      <c r="Z2960" s="21">
        <f t="shared" si="832"/>
        <v>-34.682281130093052</v>
      </c>
      <c r="AA2960" s="21">
        <f t="shared" si="825"/>
        <v>0</v>
      </c>
      <c r="AB2960" s="21">
        <f t="shared" si="826"/>
        <v>-34.682281130093052</v>
      </c>
      <c r="AC2960" s="21">
        <f t="shared" si="827"/>
        <v>71.06</v>
      </c>
      <c r="AD2960" s="21">
        <f t="shared" si="833"/>
        <v>-34.682281130093052</v>
      </c>
      <c r="AE2960" s="21" t="str">
        <f t="shared" si="828"/>
        <v>5/3/11:00</v>
      </c>
    </row>
    <row r="2961" spans="2:31">
      <c r="B2961" s="37">
        <v>5</v>
      </c>
      <c r="C2961" s="38">
        <v>3</v>
      </c>
      <c r="D2961" s="39">
        <v>12</v>
      </c>
      <c r="E2961" s="17">
        <v>21.7</v>
      </c>
      <c r="F2961" s="17">
        <v>225</v>
      </c>
      <c r="G2961" s="17">
        <v>719</v>
      </c>
      <c r="H2961" s="37">
        <f t="shared" si="816"/>
        <v>71.06</v>
      </c>
      <c r="I2961" s="37">
        <f>IF(H2961&lt;'Roof Calculator'!$G$8, 1, 0)</f>
        <v>0</v>
      </c>
      <c r="J2961" s="37">
        <f>IF(H2961&gt;='Roof Calculator'!$G$8, 1, 0)</f>
        <v>1</v>
      </c>
      <c r="K2961" s="37">
        <f t="shared" si="817"/>
        <v>0</v>
      </c>
      <c r="L2961" s="37">
        <f t="shared" si="818"/>
        <v>71.06</v>
      </c>
      <c r="M2961" s="37">
        <v>0</v>
      </c>
      <c r="N2961" s="37">
        <f t="shared" si="819"/>
        <v>225</v>
      </c>
      <c r="O2961" s="37">
        <v>0</v>
      </c>
      <c r="P2961" s="37">
        <v>0</v>
      </c>
      <c r="Q2961" s="21">
        <f t="shared" si="820"/>
        <v>39.790999999999997</v>
      </c>
      <c r="R2961" s="21">
        <f t="shared" si="829"/>
        <v>123.45833333333863</v>
      </c>
      <c r="S2961" s="21">
        <f t="shared" si="830"/>
        <v>15.405142112543009</v>
      </c>
      <c r="T2961" s="21">
        <f t="shared" si="821"/>
        <v>86.147999999999996</v>
      </c>
      <c r="U2961" s="37">
        <f>VLOOKUP(Time_Zone, 'LSTM LookUp'!$B$5:$D$8, 3, FALSE)</f>
        <v>-75</v>
      </c>
      <c r="V2961" s="21">
        <f t="shared" si="831"/>
        <v>3.2033958900241934</v>
      </c>
      <c r="W2961" s="21">
        <f t="shared" si="822"/>
        <v>161.94884897250606</v>
      </c>
      <c r="X2961" s="21">
        <f t="shared" si="823"/>
        <v>-384.16744845563306</v>
      </c>
      <c r="Y2961" s="21">
        <f t="shared" si="824"/>
        <v>-159.16744845563306</v>
      </c>
      <c r="Z2961" s="21">
        <f t="shared" si="832"/>
        <v>-50.453301201283914</v>
      </c>
      <c r="AA2961" s="21">
        <f t="shared" si="825"/>
        <v>0</v>
      </c>
      <c r="AB2961" s="21">
        <f t="shared" si="826"/>
        <v>-50.453301201283914</v>
      </c>
      <c r="AC2961" s="21">
        <f t="shared" si="827"/>
        <v>71.06</v>
      </c>
      <c r="AD2961" s="21">
        <f t="shared" si="833"/>
        <v>-50.453301201283914</v>
      </c>
      <c r="AE2961" s="21" t="str">
        <f t="shared" si="828"/>
        <v>5/3/12:00</v>
      </c>
    </row>
    <row r="2962" spans="2:31">
      <c r="B2962" s="37">
        <v>5</v>
      </c>
      <c r="C2962" s="38">
        <v>3</v>
      </c>
      <c r="D2962" s="39">
        <v>13</v>
      </c>
      <c r="E2962" s="17">
        <v>22.8</v>
      </c>
      <c r="F2962" s="17">
        <v>245</v>
      </c>
      <c r="G2962" s="17">
        <v>684</v>
      </c>
      <c r="H2962" s="37">
        <f t="shared" si="816"/>
        <v>73.040000000000006</v>
      </c>
      <c r="I2962" s="37">
        <f>IF(H2962&lt;'Roof Calculator'!$G$8, 1, 0)</f>
        <v>0</v>
      </c>
      <c r="J2962" s="37">
        <f>IF(H2962&gt;='Roof Calculator'!$G$8, 1, 0)</f>
        <v>1</v>
      </c>
      <c r="K2962" s="37">
        <f t="shared" si="817"/>
        <v>0</v>
      </c>
      <c r="L2962" s="37">
        <f t="shared" si="818"/>
        <v>73.040000000000006</v>
      </c>
      <c r="M2962" s="37">
        <v>0</v>
      </c>
      <c r="N2962" s="37">
        <f t="shared" si="819"/>
        <v>245</v>
      </c>
      <c r="O2962" s="37">
        <v>0</v>
      </c>
      <c r="P2962" s="37">
        <v>0</v>
      </c>
      <c r="Q2962" s="21">
        <f t="shared" si="820"/>
        <v>39.790999999999997</v>
      </c>
      <c r="R2962" s="21">
        <f t="shared" si="829"/>
        <v>123.5000000000053</v>
      </c>
      <c r="S2962" s="21">
        <f t="shared" si="830"/>
        <v>15.417769185913833</v>
      </c>
      <c r="T2962" s="21">
        <f t="shared" si="821"/>
        <v>86.147999999999996</v>
      </c>
      <c r="U2962" s="37">
        <f>VLOOKUP(Time_Zone, 'LSTM LookUp'!$B$5:$D$8, 3, FALSE)</f>
        <v>-75</v>
      </c>
      <c r="V2962" s="21">
        <f t="shared" si="831"/>
        <v>3.2077322774922088</v>
      </c>
      <c r="W2962" s="21">
        <f t="shared" si="822"/>
        <v>176.94993306937309</v>
      </c>
      <c r="X2962" s="21">
        <f t="shared" si="823"/>
        <v>-389.56438677536619</v>
      </c>
      <c r="Y2962" s="21">
        <f t="shared" si="824"/>
        <v>-144.56438677536619</v>
      </c>
      <c r="Z2962" s="21">
        <f t="shared" si="832"/>
        <v>-45.824385700255434</v>
      </c>
      <c r="AA2962" s="21">
        <f t="shared" si="825"/>
        <v>0</v>
      </c>
      <c r="AB2962" s="21">
        <f t="shared" si="826"/>
        <v>-45.824385700255434</v>
      </c>
      <c r="AC2962" s="21">
        <f t="shared" si="827"/>
        <v>73.040000000000006</v>
      </c>
      <c r="AD2962" s="21">
        <f t="shared" si="833"/>
        <v>-45.824385700255434</v>
      </c>
      <c r="AE2962" s="21" t="str">
        <f t="shared" si="828"/>
        <v>5/3/13:00</v>
      </c>
    </row>
    <row r="2963" spans="2:31">
      <c r="B2963" s="37">
        <v>5</v>
      </c>
      <c r="C2963" s="38">
        <v>3</v>
      </c>
      <c r="D2963" s="39">
        <v>14</v>
      </c>
      <c r="E2963" s="17">
        <v>23.9</v>
      </c>
      <c r="F2963" s="17">
        <v>396</v>
      </c>
      <c r="G2963" s="17">
        <v>381</v>
      </c>
      <c r="H2963" s="37">
        <f t="shared" si="816"/>
        <v>75.02</v>
      </c>
      <c r="I2963" s="37">
        <f>IF(H2963&lt;'Roof Calculator'!$G$8, 1, 0)</f>
        <v>0</v>
      </c>
      <c r="J2963" s="37">
        <f>IF(H2963&gt;='Roof Calculator'!$G$8, 1, 0)</f>
        <v>1</v>
      </c>
      <c r="K2963" s="37">
        <f t="shared" si="817"/>
        <v>0</v>
      </c>
      <c r="L2963" s="37">
        <f t="shared" si="818"/>
        <v>75.02</v>
      </c>
      <c r="M2963" s="37">
        <v>0</v>
      </c>
      <c r="N2963" s="37">
        <f t="shared" si="819"/>
        <v>396</v>
      </c>
      <c r="O2963" s="37">
        <v>0</v>
      </c>
      <c r="P2963" s="37">
        <v>0</v>
      </c>
      <c r="Q2963" s="21">
        <f t="shared" si="820"/>
        <v>39.790999999999997</v>
      </c>
      <c r="R2963" s="21">
        <f t="shared" si="829"/>
        <v>123.54166666667197</v>
      </c>
      <c r="S2963" s="21">
        <f t="shared" si="830"/>
        <v>15.430388897294424</v>
      </c>
      <c r="T2963" s="21">
        <f t="shared" si="821"/>
        <v>86.147999999999996</v>
      </c>
      <c r="U2963" s="37">
        <f>VLOOKUP(Time_Zone, 'LSTM LookUp'!$B$5:$D$8, 3, FALSE)</f>
        <v>-75</v>
      </c>
      <c r="V2963" s="21">
        <f t="shared" si="831"/>
        <v>3.212051869635987</v>
      </c>
      <c r="W2963" s="21">
        <f t="shared" si="822"/>
        <v>191.95101296740899</v>
      </c>
      <c r="X2963" s="21">
        <f t="shared" si="823"/>
        <v>-211.20833887173919</v>
      </c>
      <c r="Y2963" s="21">
        <f t="shared" si="824"/>
        <v>184.79166112826081</v>
      </c>
      <c r="Z2963" s="21">
        <f t="shared" si="832"/>
        <v>58.575729075587695</v>
      </c>
      <c r="AA2963" s="21">
        <f t="shared" si="825"/>
        <v>0</v>
      </c>
      <c r="AB2963" s="21">
        <f t="shared" si="826"/>
        <v>58.575729075587695</v>
      </c>
      <c r="AC2963" s="21">
        <f t="shared" si="827"/>
        <v>75.02</v>
      </c>
      <c r="AD2963" s="21">
        <f t="shared" si="833"/>
        <v>58.575729075587695</v>
      </c>
      <c r="AE2963" s="21" t="str">
        <f t="shared" si="828"/>
        <v>5/3/14:00</v>
      </c>
    </row>
    <row r="2964" spans="2:31">
      <c r="B2964" s="37">
        <v>5</v>
      </c>
      <c r="C2964" s="38">
        <v>3</v>
      </c>
      <c r="D2964" s="39">
        <v>15</v>
      </c>
      <c r="E2964" s="17">
        <v>23.9</v>
      </c>
      <c r="F2964" s="17">
        <v>325</v>
      </c>
      <c r="G2964" s="17">
        <v>520</v>
      </c>
      <c r="H2964" s="37">
        <f t="shared" si="816"/>
        <v>75.02</v>
      </c>
      <c r="I2964" s="37">
        <f>IF(H2964&lt;'Roof Calculator'!$G$8, 1, 0)</f>
        <v>0</v>
      </c>
      <c r="J2964" s="37">
        <f>IF(H2964&gt;='Roof Calculator'!$G$8, 1, 0)</f>
        <v>1</v>
      </c>
      <c r="K2964" s="37">
        <f t="shared" si="817"/>
        <v>0</v>
      </c>
      <c r="L2964" s="37">
        <f t="shared" si="818"/>
        <v>75.02</v>
      </c>
      <c r="M2964" s="37">
        <v>0</v>
      </c>
      <c r="N2964" s="37">
        <f t="shared" si="819"/>
        <v>325</v>
      </c>
      <c r="O2964" s="37">
        <v>0</v>
      </c>
      <c r="P2964" s="37">
        <v>0</v>
      </c>
      <c r="Q2964" s="21">
        <f t="shared" si="820"/>
        <v>39.790999999999997</v>
      </c>
      <c r="R2964" s="21">
        <f t="shared" si="829"/>
        <v>123.58333333333864</v>
      </c>
      <c r="S2964" s="21">
        <f t="shared" si="830"/>
        <v>15.443001239461879</v>
      </c>
      <c r="T2964" s="21">
        <f t="shared" si="821"/>
        <v>86.147999999999996</v>
      </c>
      <c r="U2964" s="37">
        <f>VLOOKUP(Time_Zone, 'LSTM LookUp'!$B$5:$D$8, 3, FALSE)</f>
        <v>-75</v>
      </c>
      <c r="V2964" s="21">
        <f t="shared" si="831"/>
        <v>3.2163546619023382</v>
      </c>
      <c r="W2964" s="21">
        <f t="shared" si="822"/>
        <v>206.95208866547557</v>
      </c>
      <c r="X2964" s="21">
        <f t="shared" si="823"/>
        <v>-254.68661047086408</v>
      </c>
      <c r="Y2964" s="21">
        <f t="shared" si="824"/>
        <v>70.313389529135918</v>
      </c>
      <c r="Z2964" s="21">
        <f t="shared" si="832"/>
        <v>22.288116413360438</v>
      </c>
      <c r="AA2964" s="21">
        <f t="shared" si="825"/>
        <v>0</v>
      </c>
      <c r="AB2964" s="21">
        <f t="shared" si="826"/>
        <v>22.288116413360438</v>
      </c>
      <c r="AC2964" s="21">
        <f t="shared" si="827"/>
        <v>75.02</v>
      </c>
      <c r="AD2964" s="21">
        <f t="shared" si="833"/>
        <v>22.288116413360438</v>
      </c>
      <c r="AE2964" s="21" t="str">
        <f t="shared" si="828"/>
        <v>5/3/15:00</v>
      </c>
    </row>
    <row r="2965" spans="2:31">
      <c r="B2965" s="37">
        <v>5</v>
      </c>
      <c r="C2965" s="38">
        <v>3</v>
      </c>
      <c r="D2965" s="39">
        <v>16</v>
      </c>
      <c r="E2965" s="17">
        <v>23.9</v>
      </c>
      <c r="F2965" s="17">
        <v>310</v>
      </c>
      <c r="G2965" s="17">
        <v>254</v>
      </c>
      <c r="H2965" s="37">
        <f t="shared" si="816"/>
        <v>75.02</v>
      </c>
      <c r="I2965" s="37">
        <f>IF(H2965&lt;'Roof Calculator'!$G$8, 1, 0)</f>
        <v>0</v>
      </c>
      <c r="J2965" s="37">
        <f>IF(H2965&gt;='Roof Calculator'!$G$8, 1, 0)</f>
        <v>1</v>
      </c>
      <c r="K2965" s="37">
        <f t="shared" si="817"/>
        <v>0</v>
      </c>
      <c r="L2965" s="37">
        <f t="shared" si="818"/>
        <v>75.02</v>
      </c>
      <c r="M2965" s="37">
        <v>0</v>
      </c>
      <c r="N2965" s="37">
        <f t="shared" si="819"/>
        <v>310</v>
      </c>
      <c r="O2965" s="37">
        <v>0</v>
      </c>
      <c r="P2965" s="37">
        <v>0</v>
      </c>
      <c r="Q2965" s="21">
        <f t="shared" si="820"/>
        <v>39.790999999999997</v>
      </c>
      <c r="R2965" s="21">
        <f t="shared" si="829"/>
        <v>123.62500000000531</v>
      </c>
      <c r="S2965" s="21">
        <f t="shared" si="830"/>
        <v>15.455606205194336</v>
      </c>
      <c r="T2965" s="21">
        <f t="shared" si="821"/>
        <v>86.147999999999996</v>
      </c>
      <c r="U2965" s="37">
        <f>VLOOKUP(Time_Zone, 'LSTM LookUp'!$B$5:$D$8, 3, FALSE)</f>
        <v>-75</v>
      </c>
      <c r="V2965" s="21">
        <f t="shared" si="831"/>
        <v>3.2206406497778803</v>
      </c>
      <c r="W2965" s="21">
        <f t="shared" si="822"/>
        <v>221.95316016244448</v>
      </c>
      <c r="X2965" s="21">
        <f t="shared" si="823"/>
        <v>-96.57693527961122</v>
      </c>
      <c r="Y2965" s="21">
        <f t="shared" si="824"/>
        <v>213.42306472038877</v>
      </c>
      <c r="Z2965" s="21">
        <f t="shared" si="832"/>
        <v>67.651383948900644</v>
      </c>
      <c r="AA2965" s="21">
        <f t="shared" si="825"/>
        <v>0</v>
      </c>
      <c r="AB2965" s="21">
        <f t="shared" si="826"/>
        <v>67.651383948900644</v>
      </c>
      <c r="AC2965" s="21">
        <f t="shared" si="827"/>
        <v>75.02</v>
      </c>
      <c r="AD2965" s="21">
        <f t="shared" si="833"/>
        <v>67.651383948900644</v>
      </c>
      <c r="AE2965" s="21" t="str">
        <f t="shared" si="828"/>
        <v>5/3/16:00</v>
      </c>
    </row>
    <row r="2966" spans="2:31">
      <c r="B2966" s="37">
        <v>5</v>
      </c>
      <c r="C2966" s="38">
        <v>3</v>
      </c>
      <c r="D2966" s="39">
        <v>17</v>
      </c>
      <c r="E2966" s="17">
        <v>24.4</v>
      </c>
      <c r="F2966" s="17">
        <v>184</v>
      </c>
      <c r="G2966" s="17">
        <v>503</v>
      </c>
      <c r="H2966" s="37">
        <f t="shared" ref="H2966:H3029" si="834">E2966*9/5+32</f>
        <v>75.92</v>
      </c>
      <c r="I2966" s="37">
        <f>IF(H2966&lt;'Roof Calculator'!$G$8, 1, 0)</f>
        <v>0</v>
      </c>
      <c r="J2966" s="37">
        <f>IF(H2966&gt;='Roof Calculator'!$G$8, 1, 0)</f>
        <v>1</v>
      </c>
      <c r="K2966" s="37">
        <f t="shared" ref="K2966:K3029" si="835">I2966*H2966</f>
        <v>0</v>
      </c>
      <c r="L2966" s="37">
        <f t="shared" ref="L2966:L3029" si="836">J2966*H2966</f>
        <v>75.92</v>
      </c>
      <c r="M2966" s="37">
        <v>0</v>
      </c>
      <c r="N2966" s="37">
        <f t="shared" ref="N2966:N3029" si="837">F2966*(180-M2966)/180</f>
        <v>184</v>
      </c>
      <c r="O2966" s="37">
        <v>0</v>
      </c>
      <c r="P2966" s="37">
        <v>0</v>
      </c>
      <c r="Q2966" s="21">
        <f t="shared" ref="Q2966:Q3029" si="838">Latitude</f>
        <v>39.790999999999997</v>
      </c>
      <c r="R2966" s="21">
        <f t="shared" si="829"/>
        <v>123.66666666667199</v>
      </c>
      <c r="S2966" s="21">
        <f t="shared" si="830"/>
        <v>15.468203787270946</v>
      </c>
      <c r="T2966" s="21">
        <f t="shared" ref="T2966:T3029" si="839">Longitude</f>
        <v>86.147999999999996</v>
      </c>
      <c r="U2966" s="37">
        <f>VLOOKUP(Time_Zone, 'LSTM LookUp'!$B$5:$D$8, 3, FALSE)</f>
        <v>-75</v>
      </c>
      <c r="V2966" s="21">
        <f t="shared" si="831"/>
        <v>3.2249098287890501</v>
      </c>
      <c r="W2966" s="21">
        <f t="shared" ref="W2966:W3029" si="840">15*((D2966+(4*(T2966-U2966)+V2966)/60)-12)</f>
        <v>236.95422745719722</v>
      </c>
      <c r="X2966" s="21">
        <f t="shared" ref="X2966:X3029" si="841">G2966*(SIN(S2966*PI()/180)*SIN(Q2966*PI()/180)*COS(O2966*PI()/180)-SIN(S2966*PI()/180)*COS(Q2966*PI()/180)*SIN(O2966*PI()/180)*COS(P2966*PI()/180)+COS(S2966*PI()/180)*COS(Q2966*PI()/180)*COS(O2966*PI()/180)*COS(W2966*PI()/180)+COS(S2966*PI()/180)*SIN(Q2966*PI()/180)*SIN(O2966*PI()/180)*COS(P2966*PI()/180)*COS(W2966*PI()/180)+COS(S2966*PI()/180)*SIN(P2966*PI()/180)*SIN(W2966*PI()/180)*SIN(O2966*PI()/180))</f>
        <v>-117.27056676472965</v>
      </c>
      <c r="Y2966" s="21">
        <f t="shared" ref="Y2966:Y3029" si="842">X2966+N2966</f>
        <v>66.729433235270349</v>
      </c>
      <c r="Z2966" s="21">
        <f t="shared" si="832"/>
        <v>21.152064864245858</v>
      </c>
      <c r="AA2966" s="21">
        <f t="shared" ref="AA2966:AA3029" si="843">Z2966*I2966</f>
        <v>0</v>
      </c>
      <c r="AB2966" s="21">
        <f t="shared" ref="AB2966:AB3029" si="844">Z2966*J2966</f>
        <v>21.152064864245858</v>
      </c>
      <c r="AC2966" s="21">
        <f t="shared" ref="AC2966:AC3029" si="845">L2966</f>
        <v>75.92</v>
      </c>
      <c r="AD2966" s="21">
        <f t="shared" si="833"/>
        <v>21.152064864245858</v>
      </c>
      <c r="AE2966" s="21" t="str">
        <f t="shared" ref="AE2966:AE3029" si="846">CONCATENATE(B2966, "/", C2966, "/", D2966,":00")</f>
        <v>5/3/17:00</v>
      </c>
    </row>
    <row r="2967" spans="2:31">
      <c r="B2967" s="37">
        <v>5</v>
      </c>
      <c r="C2967" s="38">
        <v>3</v>
      </c>
      <c r="D2967" s="39">
        <v>18</v>
      </c>
      <c r="E2967" s="17">
        <v>22.8</v>
      </c>
      <c r="F2967" s="17">
        <v>126</v>
      </c>
      <c r="G2967" s="17">
        <v>390</v>
      </c>
      <c r="H2967" s="37">
        <f t="shared" si="834"/>
        <v>73.040000000000006</v>
      </c>
      <c r="I2967" s="37">
        <f>IF(H2967&lt;'Roof Calculator'!$G$8, 1, 0)</f>
        <v>0</v>
      </c>
      <c r="J2967" s="37">
        <f>IF(H2967&gt;='Roof Calculator'!$G$8, 1, 0)</f>
        <v>1</v>
      </c>
      <c r="K2967" s="37">
        <f t="shared" si="835"/>
        <v>0</v>
      </c>
      <c r="L2967" s="37">
        <f t="shared" si="836"/>
        <v>73.040000000000006</v>
      </c>
      <c r="M2967" s="37">
        <v>0</v>
      </c>
      <c r="N2967" s="37">
        <f t="shared" si="837"/>
        <v>126</v>
      </c>
      <c r="O2967" s="37">
        <v>0</v>
      </c>
      <c r="P2967" s="37">
        <v>0</v>
      </c>
      <c r="Q2967" s="21">
        <f t="shared" si="838"/>
        <v>39.790999999999997</v>
      </c>
      <c r="R2967" s="21">
        <f t="shared" ref="R2967:R3030" si="847">R2966+1/24</f>
        <v>123.70833333333866</v>
      </c>
      <c r="S2967" s="21">
        <f t="shared" ref="S2967:S3030" si="848">ASIN(SIN(23.45*PI()/180)*SIN((360/365*(R2967-81))*PI()/180))*180/PI()</f>
        <v>15.480793978471958</v>
      </c>
      <c r="T2967" s="21">
        <f t="shared" si="839"/>
        <v>86.147999999999996</v>
      </c>
      <c r="U2967" s="37">
        <f>VLOOKUP(Time_Zone, 'LSTM LookUp'!$B$5:$D$8, 3, FALSE)</f>
        <v>-75</v>
      </c>
      <c r="V2967" s="21">
        <f t="shared" ref="V2967:V3030" si="849">9.87*SIN(2*(360/365*(R2967-81))*PI()/180)-7.53*COS((360/365*(R2967-81))*PI()/180)-1.5*SIN((360/365*(R2967-81))*PI()/180)</f>
        <v>3.2291621945021247</v>
      </c>
      <c r="W2967" s="21">
        <f t="shared" si="840"/>
        <v>251.95529054862556</v>
      </c>
      <c r="X2967" s="21">
        <f t="shared" si="841"/>
        <v>-22.836789219080995</v>
      </c>
      <c r="Y2967" s="21">
        <f t="shared" si="842"/>
        <v>103.163210780919</v>
      </c>
      <c r="Z2967" s="21">
        <f t="shared" ref="Z2967:Z3030" si="850">Y2967/10.764*3.412</f>
        <v>32.700936007478226</v>
      </c>
      <c r="AA2967" s="21">
        <f t="shared" si="843"/>
        <v>0</v>
      </c>
      <c r="AB2967" s="21">
        <f t="shared" si="844"/>
        <v>32.700936007478226</v>
      </c>
      <c r="AC2967" s="21">
        <f t="shared" si="845"/>
        <v>73.040000000000006</v>
      </c>
      <c r="AD2967" s="21">
        <f t="shared" ref="AD2967:AD3030" si="851">AB2967</f>
        <v>32.700936007478226</v>
      </c>
      <c r="AE2967" s="21" t="str">
        <f t="shared" si="846"/>
        <v>5/3/18:00</v>
      </c>
    </row>
    <row r="2968" spans="2:31">
      <c r="B2968" s="37">
        <v>5</v>
      </c>
      <c r="C2968" s="38">
        <v>3</v>
      </c>
      <c r="D2968" s="39">
        <v>19</v>
      </c>
      <c r="E2968" s="17">
        <v>22.2</v>
      </c>
      <c r="F2968" s="17">
        <v>72</v>
      </c>
      <c r="G2968" s="17">
        <v>214</v>
      </c>
      <c r="H2968" s="37">
        <f t="shared" si="834"/>
        <v>71.959999999999994</v>
      </c>
      <c r="I2968" s="37">
        <f>IF(H2968&lt;'Roof Calculator'!$G$8, 1, 0)</f>
        <v>0</v>
      </c>
      <c r="J2968" s="37">
        <f>IF(H2968&gt;='Roof Calculator'!$G$8, 1, 0)</f>
        <v>1</v>
      </c>
      <c r="K2968" s="37">
        <f t="shared" si="835"/>
        <v>0</v>
      </c>
      <c r="L2968" s="37">
        <f t="shared" si="836"/>
        <v>71.959999999999994</v>
      </c>
      <c r="M2968" s="37">
        <v>0</v>
      </c>
      <c r="N2968" s="37">
        <f t="shared" si="837"/>
        <v>72</v>
      </c>
      <c r="O2968" s="37">
        <v>0</v>
      </c>
      <c r="P2968" s="37">
        <v>0</v>
      </c>
      <c r="Q2968" s="21">
        <f t="shared" si="838"/>
        <v>39.790999999999997</v>
      </c>
      <c r="R2968" s="21">
        <f t="shared" si="847"/>
        <v>123.75000000000533</v>
      </c>
      <c r="S2968" s="21">
        <f t="shared" si="848"/>
        <v>15.493376771578619</v>
      </c>
      <c r="T2968" s="21">
        <f t="shared" si="839"/>
        <v>86.147999999999996</v>
      </c>
      <c r="U2968" s="37">
        <f>VLOOKUP(Time_Zone, 'LSTM LookUp'!$B$5:$D$8, 3, FALSE)</f>
        <v>-75</v>
      </c>
      <c r="V2968" s="21">
        <f t="shared" si="849"/>
        <v>3.2333977425232003</v>
      </c>
      <c r="W2968" s="21">
        <f t="shared" si="840"/>
        <v>266.95634943563084</v>
      </c>
      <c r="X2968" s="21">
        <f t="shared" si="841"/>
        <v>28.17143317061791</v>
      </c>
      <c r="Y2968" s="21">
        <f t="shared" si="842"/>
        <v>100.17143317061792</v>
      </c>
      <c r="Z2968" s="21">
        <f t="shared" si="850"/>
        <v>31.752594758282083</v>
      </c>
      <c r="AA2968" s="21">
        <f t="shared" si="843"/>
        <v>0</v>
      </c>
      <c r="AB2968" s="21">
        <f t="shared" si="844"/>
        <v>31.752594758282083</v>
      </c>
      <c r="AC2968" s="21">
        <f t="shared" si="845"/>
        <v>71.959999999999994</v>
      </c>
      <c r="AD2968" s="21">
        <f t="shared" si="851"/>
        <v>31.752594758282083</v>
      </c>
      <c r="AE2968" s="21" t="str">
        <f t="shared" si="846"/>
        <v>5/3/19:00</v>
      </c>
    </row>
    <row r="2969" spans="2:31">
      <c r="B2969" s="37">
        <v>5</v>
      </c>
      <c r="C2969" s="38">
        <v>3</v>
      </c>
      <c r="D2969" s="39">
        <v>20</v>
      </c>
      <c r="E2969" s="17">
        <v>20.6</v>
      </c>
      <c r="F2969" s="17">
        <v>12</v>
      </c>
      <c r="G2969" s="17">
        <v>1</v>
      </c>
      <c r="H2969" s="37">
        <f t="shared" si="834"/>
        <v>69.08</v>
      </c>
      <c r="I2969" s="37">
        <f>IF(H2969&lt;'Roof Calculator'!$G$8, 1, 0)</f>
        <v>0</v>
      </c>
      <c r="J2969" s="37">
        <f>IF(H2969&gt;='Roof Calculator'!$G$8, 1, 0)</f>
        <v>1</v>
      </c>
      <c r="K2969" s="37">
        <f t="shared" si="835"/>
        <v>0</v>
      </c>
      <c r="L2969" s="37">
        <f t="shared" si="836"/>
        <v>69.08</v>
      </c>
      <c r="M2969" s="37">
        <v>0</v>
      </c>
      <c r="N2969" s="37">
        <f t="shared" si="837"/>
        <v>12</v>
      </c>
      <c r="O2969" s="37">
        <v>0</v>
      </c>
      <c r="P2969" s="37">
        <v>0</v>
      </c>
      <c r="Q2969" s="21">
        <f t="shared" si="838"/>
        <v>39.790999999999997</v>
      </c>
      <c r="R2969" s="21">
        <f t="shared" si="847"/>
        <v>123.791666666672</v>
      </c>
      <c r="S2969" s="21">
        <f t="shared" si="848"/>
        <v>15.505952159373264</v>
      </c>
      <c r="T2969" s="21">
        <f t="shared" si="839"/>
        <v>86.147999999999996</v>
      </c>
      <c r="U2969" s="37">
        <f>VLOOKUP(Time_Zone, 'LSTM LookUp'!$B$5:$D$8, 3, FALSE)</f>
        <v>-75</v>
      </c>
      <c r="V2969" s="21">
        <f t="shared" si="849"/>
        <v>3.237616468498226</v>
      </c>
      <c r="W2969" s="21">
        <f t="shared" si="840"/>
        <v>281.95740411712455</v>
      </c>
      <c r="X2969" s="21">
        <f t="shared" si="841"/>
        <v>0.32449656095803819</v>
      </c>
      <c r="Y2969" s="21">
        <f t="shared" si="842"/>
        <v>12.324496560958039</v>
      </c>
      <c r="Z2969" s="21">
        <f t="shared" si="850"/>
        <v>3.9066501547741392</v>
      </c>
      <c r="AA2969" s="21">
        <f t="shared" si="843"/>
        <v>0</v>
      </c>
      <c r="AB2969" s="21">
        <f t="shared" si="844"/>
        <v>3.9066501547741392</v>
      </c>
      <c r="AC2969" s="21">
        <f t="shared" si="845"/>
        <v>69.08</v>
      </c>
      <c r="AD2969" s="21">
        <f t="shared" si="851"/>
        <v>3.9066501547741392</v>
      </c>
      <c r="AE2969" s="21" t="str">
        <f t="shared" si="846"/>
        <v>5/3/20:00</v>
      </c>
    </row>
    <row r="2970" spans="2:31">
      <c r="B2970" s="37">
        <v>5</v>
      </c>
      <c r="C2970" s="38">
        <v>3</v>
      </c>
      <c r="D2970" s="39">
        <v>21</v>
      </c>
      <c r="E2970" s="17">
        <v>17.8</v>
      </c>
      <c r="F2970" s="17">
        <v>0</v>
      </c>
      <c r="G2970" s="17">
        <v>0</v>
      </c>
      <c r="H2970" s="37">
        <f t="shared" si="834"/>
        <v>64.040000000000006</v>
      </c>
      <c r="I2970" s="37">
        <f>IF(H2970&lt;'Roof Calculator'!$G$8, 1, 0)</f>
        <v>0</v>
      </c>
      <c r="J2970" s="37">
        <f>IF(H2970&gt;='Roof Calculator'!$G$8, 1, 0)</f>
        <v>1</v>
      </c>
      <c r="K2970" s="37">
        <f t="shared" si="835"/>
        <v>0</v>
      </c>
      <c r="L2970" s="37">
        <f t="shared" si="836"/>
        <v>64.040000000000006</v>
      </c>
      <c r="M2970" s="37">
        <v>0</v>
      </c>
      <c r="N2970" s="37">
        <f t="shared" si="837"/>
        <v>0</v>
      </c>
      <c r="O2970" s="37">
        <v>0</v>
      </c>
      <c r="P2970" s="37">
        <v>0</v>
      </c>
      <c r="Q2970" s="21">
        <f t="shared" si="838"/>
        <v>39.790999999999997</v>
      </c>
      <c r="R2970" s="21">
        <f t="shared" si="847"/>
        <v>123.83333333333867</v>
      </c>
      <c r="S2970" s="21">
        <f t="shared" si="848"/>
        <v>15.518520134639289</v>
      </c>
      <c r="T2970" s="21">
        <f t="shared" si="839"/>
        <v>86.147999999999996</v>
      </c>
      <c r="U2970" s="37">
        <f>VLOOKUP(Time_Zone, 'LSTM LookUp'!$B$5:$D$8, 3, FALSE)</f>
        <v>-75</v>
      </c>
      <c r="V2970" s="21">
        <f t="shared" si="849"/>
        <v>3.2418183681129911</v>
      </c>
      <c r="W2970" s="21">
        <f t="shared" si="840"/>
        <v>296.95845459202826</v>
      </c>
      <c r="X2970" s="21">
        <f t="shared" si="841"/>
        <v>0</v>
      </c>
      <c r="Y2970" s="21">
        <f t="shared" si="842"/>
        <v>0</v>
      </c>
      <c r="Z2970" s="21">
        <f t="shared" si="850"/>
        <v>0</v>
      </c>
      <c r="AA2970" s="21">
        <f t="shared" si="843"/>
        <v>0</v>
      </c>
      <c r="AB2970" s="21">
        <f t="shared" si="844"/>
        <v>0</v>
      </c>
      <c r="AC2970" s="21">
        <f t="shared" si="845"/>
        <v>64.040000000000006</v>
      </c>
      <c r="AD2970" s="21">
        <f t="shared" si="851"/>
        <v>0</v>
      </c>
      <c r="AE2970" s="21" t="str">
        <f t="shared" si="846"/>
        <v>5/3/21:00</v>
      </c>
    </row>
    <row r="2971" spans="2:31">
      <c r="B2971" s="37">
        <v>5</v>
      </c>
      <c r="C2971" s="38">
        <v>3</v>
      </c>
      <c r="D2971" s="39">
        <v>22</v>
      </c>
      <c r="E2971" s="17">
        <v>16.100000000000001</v>
      </c>
      <c r="F2971" s="17">
        <v>0</v>
      </c>
      <c r="G2971" s="17">
        <v>0</v>
      </c>
      <c r="H2971" s="37">
        <f t="shared" si="834"/>
        <v>60.980000000000004</v>
      </c>
      <c r="I2971" s="37">
        <f>IF(H2971&lt;'Roof Calculator'!$G$8, 1, 0)</f>
        <v>0</v>
      </c>
      <c r="J2971" s="37">
        <f>IF(H2971&gt;='Roof Calculator'!$G$8, 1, 0)</f>
        <v>1</v>
      </c>
      <c r="K2971" s="37">
        <f t="shared" si="835"/>
        <v>0</v>
      </c>
      <c r="L2971" s="37">
        <f t="shared" si="836"/>
        <v>60.980000000000004</v>
      </c>
      <c r="M2971" s="37">
        <v>0</v>
      </c>
      <c r="N2971" s="37">
        <f t="shared" si="837"/>
        <v>0</v>
      </c>
      <c r="O2971" s="37">
        <v>0</v>
      </c>
      <c r="P2971" s="37">
        <v>0</v>
      </c>
      <c r="Q2971" s="21">
        <f t="shared" si="838"/>
        <v>39.790999999999997</v>
      </c>
      <c r="R2971" s="21">
        <f t="shared" si="847"/>
        <v>123.87500000000534</v>
      </c>
      <c r="S2971" s="21">
        <f t="shared" si="848"/>
        <v>15.531080690161145</v>
      </c>
      <c r="T2971" s="21">
        <f t="shared" si="839"/>
        <v>86.147999999999996</v>
      </c>
      <c r="U2971" s="37">
        <f>VLOOKUP(Time_Zone, 'LSTM LookUp'!$B$5:$D$8, 3, FALSE)</f>
        <v>-75</v>
      </c>
      <c r="V2971" s="21">
        <f t="shared" si="849"/>
        <v>3.2460034370931456</v>
      </c>
      <c r="W2971" s="21">
        <f t="shared" si="840"/>
        <v>311.95950085927331</v>
      </c>
      <c r="X2971" s="21">
        <f t="shared" si="841"/>
        <v>0</v>
      </c>
      <c r="Y2971" s="21">
        <f t="shared" si="842"/>
        <v>0</v>
      </c>
      <c r="Z2971" s="21">
        <f t="shared" si="850"/>
        <v>0</v>
      </c>
      <c r="AA2971" s="21">
        <f t="shared" si="843"/>
        <v>0</v>
      </c>
      <c r="AB2971" s="21">
        <f t="shared" si="844"/>
        <v>0</v>
      </c>
      <c r="AC2971" s="21">
        <f t="shared" si="845"/>
        <v>60.980000000000004</v>
      </c>
      <c r="AD2971" s="21">
        <f t="shared" si="851"/>
        <v>0</v>
      </c>
      <c r="AE2971" s="21" t="str">
        <f t="shared" si="846"/>
        <v>5/3/22:00</v>
      </c>
    </row>
    <row r="2972" spans="2:31">
      <c r="B2972" s="37">
        <v>5</v>
      </c>
      <c r="C2972" s="38">
        <v>3</v>
      </c>
      <c r="D2972" s="39">
        <v>23</v>
      </c>
      <c r="E2972" s="17">
        <v>15</v>
      </c>
      <c r="F2972" s="17">
        <v>0</v>
      </c>
      <c r="G2972" s="17">
        <v>0</v>
      </c>
      <c r="H2972" s="37">
        <f t="shared" si="834"/>
        <v>59</v>
      </c>
      <c r="I2972" s="37">
        <f>IF(H2972&lt;'Roof Calculator'!$G$8, 1, 0)</f>
        <v>0</v>
      </c>
      <c r="J2972" s="37">
        <f>IF(H2972&gt;='Roof Calculator'!$G$8, 1, 0)</f>
        <v>1</v>
      </c>
      <c r="K2972" s="37">
        <f t="shared" si="835"/>
        <v>0</v>
      </c>
      <c r="L2972" s="37">
        <f t="shared" si="836"/>
        <v>59</v>
      </c>
      <c r="M2972" s="37">
        <v>0</v>
      </c>
      <c r="N2972" s="37">
        <f t="shared" si="837"/>
        <v>0</v>
      </c>
      <c r="O2972" s="37">
        <v>0</v>
      </c>
      <c r="P2972" s="37">
        <v>0</v>
      </c>
      <c r="Q2972" s="21">
        <f t="shared" si="838"/>
        <v>39.790999999999997</v>
      </c>
      <c r="R2972" s="21">
        <f t="shared" si="847"/>
        <v>123.91666666667201</v>
      </c>
      <c r="S2972" s="21">
        <f t="shared" si="848"/>
        <v>15.543633818724379</v>
      </c>
      <c r="T2972" s="21">
        <f t="shared" si="839"/>
        <v>86.147999999999996</v>
      </c>
      <c r="U2972" s="37">
        <f>VLOOKUP(Time_Zone, 'LSTM LookUp'!$B$5:$D$8, 3, FALSE)</f>
        <v>-75</v>
      </c>
      <c r="V2972" s="21">
        <f t="shared" si="849"/>
        <v>3.2501716712041948</v>
      </c>
      <c r="W2972" s="21">
        <f t="shared" si="840"/>
        <v>326.96054291780109</v>
      </c>
      <c r="X2972" s="21">
        <f t="shared" si="841"/>
        <v>0</v>
      </c>
      <c r="Y2972" s="21">
        <f t="shared" si="842"/>
        <v>0</v>
      </c>
      <c r="Z2972" s="21">
        <f t="shared" si="850"/>
        <v>0</v>
      </c>
      <c r="AA2972" s="21">
        <f t="shared" si="843"/>
        <v>0</v>
      </c>
      <c r="AB2972" s="21">
        <f t="shared" si="844"/>
        <v>0</v>
      </c>
      <c r="AC2972" s="21">
        <f t="shared" si="845"/>
        <v>59</v>
      </c>
      <c r="AD2972" s="21">
        <f t="shared" si="851"/>
        <v>0</v>
      </c>
      <c r="AE2972" s="21" t="str">
        <f t="shared" si="846"/>
        <v>5/3/23:00</v>
      </c>
    </row>
    <row r="2973" spans="2:31">
      <c r="B2973" s="37">
        <v>5</v>
      </c>
      <c r="C2973" s="38">
        <v>3</v>
      </c>
      <c r="D2973" s="39">
        <v>24</v>
      </c>
      <c r="E2973" s="17">
        <v>15</v>
      </c>
      <c r="F2973" s="17">
        <v>0</v>
      </c>
      <c r="G2973" s="17">
        <v>0</v>
      </c>
      <c r="H2973" s="37">
        <f t="shared" si="834"/>
        <v>59</v>
      </c>
      <c r="I2973" s="37">
        <f>IF(H2973&lt;'Roof Calculator'!$G$8, 1, 0)</f>
        <v>0</v>
      </c>
      <c r="J2973" s="37">
        <f>IF(H2973&gt;='Roof Calculator'!$G$8, 1, 0)</f>
        <v>1</v>
      </c>
      <c r="K2973" s="37">
        <f t="shared" si="835"/>
        <v>0</v>
      </c>
      <c r="L2973" s="37">
        <f t="shared" si="836"/>
        <v>59</v>
      </c>
      <c r="M2973" s="37">
        <v>0</v>
      </c>
      <c r="N2973" s="37">
        <f t="shared" si="837"/>
        <v>0</v>
      </c>
      <c r="O2973" s="37">
        <v>0</v>
      </c>
      <c r="P2973" s="37">
        <v>0</v>
      </c>
      <c r="Q2973" s="21">
        <f t="shared" si="838"/>
        <v>39.790999999999997</v>
      </c>
      <c r="R2973" s="21">
        <f t="shared" si="847"/>
        <v>123.95833333333869</v>
      </c>
      <c r="S2973" s="21">
        <f t="shared" si="848"/>
        <v>15.556179513115609</v>
      </c>
      <c r="T2973" s="21">
        <f t="shared" si="839"/>
        <v>86.147999999999996</v>
      </c>
      <c r="U2973" s="37">
        <f>VLOOKUP(Time_Zone, 'LSTM LookUp'!$B$5:$D$8, 3, FALSE)</f>
        <v>-75</v>
      </c>
      <c r="V2973" s="21">
        <f t="shared" si="849"/>
        <v>3.2543230662515241</v>
      </c>
      <c r="W2973" s="21">
        <f t="shared" si="840"/>
        <v>341.96158076656286</v>
      </c>
      <c r="X2973" s="21">
        <f t="shared" si="841"/>
        <v>0</v>
      </c>
      <c r="Y2973" s="21">
        <f t="shared" si="842"/>
        <v>0</v>
      </c>
      <c r="Z2973" s="21">
        <f t="shared" si="850"/>
        <v>0</v>
      </c>
      <c r="AA2973" s="21">
        <f t="shared" si="843"/>
        <v>0</v>
      </c>
      <c r="AB2973" s="21">
        <f t="shared" si="844"/>
        <v>0</v>
      </c>
      <c r="AC2973" s="21">
        <f t="shared" si="845"/>
        <v>59</v>
      </c>
      <c r="AD2973" s="21">
        <f t="shared" si="851"/>
        <v>0</v>
      </c>
      <c r="AE2973" s="21" t="str">
        <f t="shared" si="846"/>
        <v>5/3/24:00</v>
      </c>
    </row>
    <row r="2974" spans="2:31">
      <c r="B2974" s="37">
        <v>5</v>
      </c>
      <c r="C2974" s="38">
        <v>4</v>
      </c>
      <c r="D2974" s="39">
        <v>1</v>
      </c>
      <c r="E2974" s="17">
        <v>13.3</v>
      </c>
      <c r="F2974" s="17">
        <v>0</v>
      </c>
      <c r="G2974" s="17">
        <v>0</v>
      </c>
      <c r="H2974" s="37">
        <f t="shared" si="834"/>
        <v>55.94</v>
      </c>
      <c r="I2974" s="37">
        <f>IF(H2974&lt;'Roof Calculator'!$G$8, 1, 0)</f>
        <v>0</v>
      </c>
      <c r="J2974" s="37">
        <f>IF(H2974&gt;='Roof Calculator'!$G$8, 1, 0)</f>
        <v>1</v>
      </c>
      <c r="K2974" s="37">
        <f t="shared" si="835"/>
        <v>0</v>
      </c>
      <c r="L2974" s="37">
        <f t="shared" si="836"/>
        <v>55.94</v>
      </c>
      <c r="M2974" s="37">
        <v>0</v>
      </c>
      <c r="N2974" s="37">
        <f t="shared" si="837"/>
        <v>0</v>
      </c>
      <c r="O2974" s="37">
        <v>0</v>
      </c>
      <c r="P2974" s="37">
        <v>0</v>
      </c>
      <c r="Q2974" s="21">
        <f t="shared" si="838"/>
        <v>39.790999999999997</v>
      </c>
      <c r="R2974" s="21">
        <f t="shared" si="847"/>
        <v>124.00000000000536</v>
      </c>
      <c r="S2974" s="21">
        <f t="shared" si="848"/>
        <v>15.568717766122544</v>
      </c>
      <c r="T2974" s="21">
        <f t="shared" si="839"/>
        <v>86.147999999999996</v>
      </c>
      <c r="U2974" s="37">
        <f>VLOOKUP(Time_Zone, 'LSTM LookUp'!$B$5:$D$8, 3, FALSE)</f>
        <v>-75</v>
      </c>
      <c r="V2974" s="21">
        <f t="shared" si="849"/>
        <v>3.2584576180803766</v>
      </c>
      <c r="W2974" s="21">
        <f t="shared" si="840"/>
        <v>-3.0373855954799112</v>
      </c>
      <c r="X2974" s="21">
        <f t="shared" si="841"/>
        <v>0</v>
      </c>
      <c r="Y2974" s="21">
        <f t="shared" si="842"/>
        <v>0</v>
      </c>
      <c r="Z2974" s="21">
        <f t="shared" si="850"/>
        <v>0</v>
      </c>
      <c r="AA2974" s="21">
        <f t="shared" si="843"/>
        <v>0</v>
      </c>
      <c r="AB2974" s="21">
        <f t="shared" si="844"/>
        <v>0</v>
      </c>
      <c r="AC2974" s="21">
        <f t="shared" si="845"/>
        <v>55.94</v>
      </c>
      <c r="AD2974" s="21">
        <f t="shared" si="851"/>
        <v>0</v>
      </c>
      <c r="AE2974" s="21" t="str">
        <f t="shared" si="846"/>
        <v>5/4/1:00</v>
      </c>
    </row>
    <row r="2975" spans="2:31">
      <c r="B2975" s="37">
        <v>5</v>
      </c>
      <c r="C2975" s="38">
        <v>4</v>
      </c>
      <c r="D2975" s="39">
        <v>2</v>
      </c>
      <c r="E2975" s="17">
        <v>12.8</v>
      </c>
      <c r="F2975" s="17">
        <v>0</v>
      </c>
      <c r="G2975" s="17">
        <v>0</v>
      </c>
      <c r="H2975" s="37">
        <f t="shared" si="834"/>
        <v>55.04</v>
      </c>
      <c r="I2975" s="37">
        <f>IF(H2975&lt;'Roof Calculator'!$G$8, 1, 0)</f>
        <v>0</v>
      </c>
      <c r="J2975" s="37">
        <f>IF(H2975&gt;='Roof Calculator'!$G$8, 1, 0)</f>
        <v>1</v>
      </c>
      <c r="K2975" s="37">
        <f t="shared" si="835"/>
        <v>0</v>
      </c>
      <c r="L2975" s="37">
        <f t="shared" si="836"/>
        <v>55.04</v>
      </c>
      <c r="M2975" s="37">
        <v>0</v>
      </c>
      <c r="N2975" s="37">
        <f t="shared" si="837"/>
        <v>0</v>
      </c>
      <c r="O2975" s="37">
        <v>0</v>
      </c>
      <c r="P2975" s="37">
        <v>0</v>
      </c>
      <c r="Q2975" s="21">
        <f t="shared" si="838"/>
        <v>39.790999999999997</v>
      </c>
      <c r="R2975" s="21">
        <f t="shared" si="847"/>
        <v>124.04166666667203</v>
      </c>
      <c r="S2975" s="21">
        <f t="shared" si="848"/>
        <v>15.581248570533988</v>
      </c>
      <c r="T2975" s="21">
        <f t="shared" si="839"/>
        <v>86.147999999999996</v>
      </c>
      <c r="U2975" s="37">
        <f>VLOOKUP(Time_Zone, 'LSTM LookUp'!$B$5:$D$8, 3, FALSE)</f>
        <v>-75</v>
      </c>
      <c r="V2975" s="21">
        <f t="shared" si="849"/>
        <v>3.2625753225758864</v>
      </c>
      <c r="W2975" s="21">
        <f t="shared" si="840"/>
        <v>11.96364383064398</v>
      </c>
      <c r="X2975" s="21">
        <f t="shared" si="841"/>
        <v>0</v>
      </c>
      <c r="Y2975" s="21">
        <f t="shared" si="842"/>
        <v>0</v>
      </c>
      <c r="Z2975" s="21">
        <f t="shared" si="850"/>
        <v>0</v>
      </c>
      <c r="AA2975" s="21">
        <f t="shared" si="843"/>
        <v>0</v>
      </c>
      <c r="AB2975" s="21">
        <f t="shared" si="844"/>
        <v>0</v>
      </c>
      <c r="AC2975" s="21">
        <f t="shared" si="845"/>
        <v>55.04</v>
      </c>
      <c r="AD2975" s="21">
        <f t="shared" si="851"/>
        <v>0</v>
      </c>
      <c r="AE2975" s="21" t="str">
        <f t="shared" si="846"/>
        <v>5/4/2:00</v>
      </c>
    </row>
    <row r="2976" spans="2:31">
      <c r="B2976" s="37">
        <v>5</v>
      </c>
      <c r="C2976" s="38">
        <v>4</v>
      </c>
      <c r="D2976" s="39">
        <v>3</v>
      </c>
      <c r="E2976" s="17">
        <v>13.3</v>
      </c>
      <c r="F2976" s="17">
        <v>0</v>
      </c>
      <c r="G2976" s="17">
        <v>0</v>
      </c>
      <c r="H2976" s="37">
        <f t="shared" si="834"/>
        <v>55.94</v>
      </c>
      <c r="I2976" s="37">
        <f>IF(H2976&lt;'Roof Calculator'!$G$8, 1, 0)</f>
        <v>0</v>
      </c>
      <c r="J2976" s="37">
        <f>IF(H2976&gt;='Roof Calculator'!$G$8, 1, 0)</f>
        <v>1</v>
      </c>
      <c r="K2976" s="37">
        <f t="shared" si="835"/>
        <v>0</v>
      </c>
      <c r="L2976" s="37">
        <f t="shared" si="836"/>
        <v>55.94</v>
      </c>
      <c r="M2976" s="37">
        <v>0</v>
      </c>
      <c r="N2976" s="37">
        <f t="shared" si="837"/>
        <v>0</v>
      </c>
      <c r="O2976" s="37">
        <v>0</v>
      </c>
      <c r="P2976" s="37">
        <v>0</v>
      </c>
      <c r="Q2976" s="21">
        <f t="shared" si="838"/>
        <v>39.790999999999997</v>
      </c>
      <c r="R2976" s="21">
        <f t="shared" si="847"/>
        <v>124.0833333333387</v>
      </c>
      <c r="S2976" s="21">
        <f t="shared" si="848"/>
        <v>15.593771919139847</v>
      </c>
      <c r="T2976" s="21">
        <f t="shared" si="839"/>
        <v>86.147999999999996</v>
      </c>
      <c r="U2976" s="37">
        <f>VLOOKUP(Time_Zone, 'LSTM LookUp'!$B$5:$D$8, 3, FALSE)</f>
        <v>-75</v>
      </c>
      <c r="V2976" s="21">
        <f t="shared" si="849"/>
        <v>3.2666761756630747</v>
      </c>
      <c r="W2976" s="21">
        <f t="shared" si="840"/>
        <v>26.964669043915748</v>
      </c>
      <c r="X2976" s="21">
        <f t="shared" si="841"/>
        <v>0</v>
      </c>
      <c r="Y2976" s="21">
        <f t="shared" si="842"/>
        <v>0</v>
      </c>
      <c r="Z2976" s="21">
        <f t="shared" si="850"/>
        <v>0</v>
      </c>
      <c r="AA2976" s="21">
        <f t="shared" si="843"/>
        <v>0</v>
      </c>
      <c r="AB2976" s="21">
        <f t="shared" si="844"/>
        <v>0</v>
      </c>
      <c r="AC2976" s="21">
        <f t="shared" si="845"/>
        <v>55.94</v>
      </c>
      <c r="AD2976" s="21">
        <f t="shared" si="851"/>
        <v>0</v>
      </c>
      <c r="AE2976" s="21" t="str">
        <f t="shared" si="846"/>
        <v>5/4/3:00</v>
      </c>
    </row>
    <row r="2977" spans="2:31">
      <c r="B2977" s="37">
        <v>5</v>
      </c>
      <c r="C2977" s="38">
        <v>4</v>
      </c>
      <c r="D2977" s="39">
        <v>4</v>
      </c>
      <c r="E2977" s="17">
        <v>11.7</v>
      </c>
      <c r="F2977" s="17">
        <v>0</v>
      </c>
      <c r="G2977" s="17">
        <v>0</v>
      </c>
      <c r="H2977" s="37">
        <f t="shared" si="834"/>
        <v>53.06</v>
      </c>
      <c r="I2977" s="37">
        <f>IF(H2977&lt;'Roof Calculator'!$G$8, 1, 0)</f>
        <v>1</v>
      </c>
      <c r="J2977" s="37">
        <f>IF(H2977&gt;='Roof Calculator'!$G$8, 1, 0)</f>
        <v>0</v>
      </c>
      <c r="K2977" s="37">
        <f t="shared" si="835"/>
        <v>53.06</v>
      </c>
      <c r="L2977" s="37">
        <f t="shared" si="836"/>
        <v>0</v>
      </c>
      <c r="M2977" s="37">
        <v>0</v>
      </c>
      <c r="N2977" s="37">
        <f t="shared" si="837"/>
        <v>0</v>
      </c>
      <c r="O2977" s="37">
        <v>0</v>
      </c>
      <c r="P2977" s="37">
        <v>0</v>
      </c>
      <c r="Q2977" s="21">
        <f t="shared" si="838"/>
        <v>39.790999999999997</v>
      </c>
      <c r="R2977" s="21">
        <f t="shared" si="847"/>
        <v>124.12500000000537</v>
      </c>
      <c r="S2977" s="21">
        <f t="shared" si="848"/>
        <v>15.606287804731133</v>
      </c>
      <c r="T2977" s="21">
        <f t="shared" si="839"/>
        <v>86.147999999999996</v>
      </c>
      <c r="U2977" s="37">
        <f>VLOOKUP(Time_Zone, 'LSTM LookUp'!$B$5:$D$8, 3, FALSE)</f>
        <v>-75</v>
      </c>
      <c r="V2977" s="21">
        <f t="shared" si="849"/>
        <v>3.2707601733068499</v>
      </c>
      <c r="W2977" s="21">
        <f t="shared" si="840"/>
        <v>41.965690043326717</v>
      </c>
      <c r="X2977" s="21">
        <f t="shared" si="841"/>
        <v>0</v>
      </c>
      <c r="Y2977" s="21">
        <f t="shared" si="842"/>
        <v>0</v>
      </c>
      <c r="Z2977" s="21">
        <f t="shared" si="850"/>
        <v>0</v>
      </c>
      <c r="AA2977" s="21">
        <f t="shared" si="843"/>
        <v>0</v>
      </c>
      <c r="AB2977" s="21">
        <f t="shared" si="844"/>
        <v>0</v>
      </c>
      <c r="AC2977" s="21">
        <f t="shared" si="845"/>
        <v>0</v>
      </c>
      <c r="AD2977" s="21">
        <f t="shared" si="851"/>
        <v>0</v>
      </c>
      <c r="AE2977" s="21" t="str">
        <f t="shared" si="846"/>
        <v>5/4/4:00</v>
      </c>
    </row>
    <row r="2978" spans="2:31">
      <c r="B2978" s="37">
        <v>5</v>
      </c>
      <c r="C2978" s="38">
        <v>4</v>
      </c>
      <c r="D2978" s="39">
        <v>5</v>
      </c>
      <c r="E2978" s="17">
        <v>10</v>
      </c>
      <c r="F2978" s="17">
        <v>0</v>
      </c>
      <c r="G2978" s="17">
        <v>0</v>
      </c>
      <c r="H2978" s="37">
        <f t="shared" si="834"/>
        <v>50</v>
      </c>
      <c r="I2978" s="37">
        <f>IF(H2978&lt;'Roof Calculator'!$G$8, 1, 0)</f>
        <v>1</v>
      </c>
      <c r="J2978" s="37">
        <f>IF(H2978&gt;='Roof Calculator'!$G$8, 1, 0)</f>
        <v>0</v>
      </c>
      <c r="K2978" s="37">
        <f t="shared" si="835"/>
        <v>50</v>
      </c>
      <c r="L2978" s="37">
        <f t="shared" si="836"/>
        <v>0</v>
      </c>
      <c r="M2978" s="37">
        <v>0</v>
      </c>
      <c r="N2978" s="37">
        <f t="shared" si="837"/>
        <v>0</v>
      </c>
      <c r="O2978" s="37">
        <v>0</v>
      </c>
      <c r="P2978" s="37">
        <v>0</v>
      </c>
      <c r="Q2978" s="21">
        <f t="shared" si="838"/>
        <v>39.790999999999997</v>
      </c>
      <c r="R2978" s="21">
        <f t="shared" si="847"/>
        <v>124.16666666667204</v>
      </c>
      <c r="S2978" s="21">
        <f t="shared" si="848"/>
        <v>15.618796220099972</v>
      </c>
      <c r="T2978" s="21">
        <f t="shared" si="839"/>
        <v>86.147999999999996</v>
      </c>
      <c r="U2978" s="37">
        <f>VLOOKUP(Time_Zone, 'LSTM LookUp'!$B$5:$D$8, 3, FALSE)</f>
        <v>-75</v>
      </c>
      <c r="V2978" s="21">
        <f t="shared" si="849"/>
        <v>3.2748273115120239</v>
      </c>
      <c r="W2978" s="21">
        <f t="shared" si="840"/>
        <v>56.966706827877985</v>
      </c>
      <c r="X2978" s="21">
        <f t="shared" si="841"/>
        <v>0</v>
      </c>
      <c r="Y2978" s="21">
        <f t="shared" si="842"/>
        <v>0</v>
      </c>
      <c r="Z2978" s="21">
        <f t="shared" si="850"/>
        <v>0</v>
      </c>
      <c r="AA2978" s="21">
        <f t="shared" si="843"/>
        <v>0</v>
      </c>
      <c r="AB2978" s="21">
        <f t="shared" si="844"/>
        <v>0</v>
      </c>
      <c r="AC2978" s="21">
        <f t="shared" si="845"/>
        <v>0</v>
      </c>
      <c r="AD2978" s="21">
        <f t="shared" si="851"/>
        <v>0</v>
      </c>
      <c r="AE2978" s="21" t="str">
        <f t="shared" si="846"/>
        <v>5/4/5:00</v>
      </c>
    </row>
    <row r="2979" spans="2:31">
      <c r="B2979" s="37">
        <v>5</v>
      </c>
      <c r="C2979" s="38">
        <v>4</v>
      </c>
      <c r="D2979" s="39">
        <v>6</v>
      </c>
      <c r="E2979" s="17">
        <v>9.4</v>
      </c>
      <c r="F2979" s="17">
        <v>4</v>
      </c>
      <c r="G2979" s="17">
        <v>0</v>
      </c>
      <c r="H2979" s="37">
        <f t="shared" si="834"/>
        <v>48.92</v>
      </c>
      <c r="I2979" s="37">
        <f>IF(H2979&lt;'Roof Calculator'!$G$8, 1, 0)</f>
        <v>1</v>
      </c>
      <c r="J2979" s="37">
        <f>IF(H2979&gt;='Roof Calculator'!$G$8, 1, 0)</f>
        <v>0</v>
      </c>
      <c r="K2979" s="37">
        <f t="shared" si="835"/>
        <v>48.92</v>
      </c>
      <c r="L2979" s="37">
        <f t="shared" si="836"/>
        <v>0</v>
      </c>
      <c r="M2979" s="37">
        <v>0</v>
      </c>
      <c r="N2979" s="37">
        <f t="shared" si="837"/>
        <v>4</v>
      </c>
      <c r="O2979" s="37">
        <v>0</v>
      </c>
      <c r="P2979" s="37">
        <v>0</v>
      </c>
      <c r="Q2979" s="21">
        <f t="shared" si="838"/>
        <v>39.790999999999997</v>
      </c>
      <c r="R2979" s="21">
        <f t="shared" si="847"/>
        <v>124.20833333333871</v>
      </c>
      <c r="S2979" s="21">
        <f t="shared" si="848"/>
        <v>15.631297158039605</v>
      </c>
      <c r="T2979" s="21">
        <f t="shared" si="839"/>
        <v>86.147999999999996</v>
      </c>
      <c r="U2979" s="37">
        <f>VLOOKUP(Time_Zone, 'LSTM LookUp'!$B$5:$D$8, 3, FALSE)</f>
        <v>-75</v>
      </c>
      <c r="V2979" s="21">
        <f t="shared" si="849"/>
        <v>3.2788775863233091</v>
      </c>
      <c r="W2979" s="21">
        <f t="shared" si="840"/>
        <v>71.967719396580847</v>
      </c>
      <c r="X2979" s="21">
        <f t="shared" si="841"/>
        <v>0</v>
      </c>
      <c r="Y2979" s="21">
        <f t="shared" si="842"/>
        <v>4</v>
      </c>
      <c r="Z2979" s="21">
        <f t="shared" si="850"/>
        <v>1.2679301374953549</v>
      </c>
      <c r="AA2979" s="21">
        <f t="shared" si="843"/>
        <v>1.2679301374953549</v>
      </c>
      <c r="AB2979" s="21">
        <f t="shared" si="844"/>
        <v>0</v>
      </c>
      <c r="AC2979" s="21">
        <f t="shared" si="845"/>
        <v>0</v>
      </c>
      <c r="AD2979" s="21">
        <f t="shared" si="851"/>
        <v>0</v>
      </c>
      <c r="AE2979" s="21" t="str">
        <f t="shared" si="846"/>
        <v>5/4/6:00</v>
      </c>
    </row>
    <row r="2980" spans="2:31">
      <c r="B2980" s="37">
        <v>5</v>
      </c>
      <c r="C2980" s="38">
        <v>4</v>
      </c>
      <c r="D2980" s="39">
        <v>7</v>
      </c>
      <c r="E2980" s="17">
        <v>10</v>
      </c>
      <c r="F2980" s="17">
        <v>50</v>
      </c>
      <c r="G2980" s="17">
        <v>107</v>
      </c>
      <c r="H2980" s="37">
        <f t="shared" si="834"/>
        <v>50</v>
      </c>
      <c r="I2980" s="37">
        <f>IF(H2980&lt;'Roof Calculator'!$G$8, 1, 0)</f>
        <v>1</v>
      </c>
      <c r="J2980" s="37">
        <f>IF(H2980&gt;='Roof Calculator'!$G$8, 1, 0)</f>
        <v>0</v>
      </c>
      <c r="K2980" s="37">
        <f t="shared" si="835"/>
        <v>50</v>
      </c>
      <c r="L2980" s="37">
        <f t="shared" si="836"/>
        <v>0</v>
      </c>
      <c r="M2980" s="37">
        <v>0</v>
      </c>
      <c r="N2980" s="37">
        <f t="shared" si="837"/>
        <v>50</v>
      </c>
      <c r="O2980" s="37">
        <v>0</v>
      </c>
      <c r="P2980" s="37">
        <v>0</v>
      </c>
      <c r="Q2980" s="21">
        <f t="shared" si="838"/>
        <v>39.790999999999997</v>
      </c>
      <c r="R2980" s="21">
        <f t="shared" si="847"/>
        <v>124.25000000000539</v>
      </c>
      <c r="S2980" s="21">
        <f t="shared" si="848"/>
        <v>15.643790611344405</v>
      </c>
      <c r="T2980" s="21">
        <f t="shared" si="839"/>
        <v>86.147999999999996</v>
      </c>
      <c r="U2980" s="37">
        <f>VLOOKUP(Time_Zone, 'LSTM LookUp'!$B$5:$D$8, 3, FALSE)</f>
        <v>-75</v>
      </c>
      <c r="V2980" s="21">
        <f t="shared" si="849"/>
        <v>3.2829109938253325</v>
      </c>
      <c r="W2980" s="21">
        <f t="shared" si="840"/>
        <v>86.968727748456331</v>
      </c>
      <c r="X2980" s="21">
        <f t="shared" si="841"/>
        <v>22.652386181129355</v>
      </c>
      <c r="Y2980" s="21">
        <f t="shared" si="842"/>
        <v>72.652386181129359</v>
      </c>
      <c r="Z2980" s="21">
        <f t="shared" si="850"/>
        <v>23.029537500001243</v>
      </c>
      <c r="AA2980" s="21">
        <f t="shared" si="843"/>
        <v>23.029537500001243</v>
      </c>
      <c r="AB2980" s="21">
        <f t="shared" si="844"/>
        <v>0</v>
      </c>
      <c r="AC2980" s="21">
        <f t="shared" si="845"/>
        <v>0</v>
      </c>
      <c r="AD2980" s="21">
        <f t="shared" si="851"/>
        <v>0</v>
      </c>
      <c r="AE2980" s="21" t="str">
        <f t="shared" si="846"/>
        <v>5/4/7:00</v>
      </c>
    </row>
    <row r="2981" spans="2:31">
      <c r="B2981" s="37">
        <v>5</v>
      </c>
      <c r="C2981" s="38">
        <v>4</v>
      </c>
      <c r="D2981" s="39">
        <v>8</v>
      </c>
      <c r="E2981" s="17">
        <v>14.4</v>
      </c>
      <c r="F2981" s="17">
        <v>104</v>
      </c>
      <c r="G2981" s="17">
        <v>383</v>
      </c>
      <c r="H2981" s="37">
        <f t="shared" si="834"/>
        <v>57.92</v>
      </c>
      <c r="I2981" s="37">
        <f>IF(H2981&lt;'Roof Calculator'!$G$8, 1, 0)</f>
        <v>0</v>
      </c>
      <c r="J2981" s="37">
        <f>IF(H2981&gt;='Roof Calculator'!$G$8, 1, 0)</f>
        <v>1</v>
      </c>
      <c r="K2981" s="37">
        <f t="shared" si="835"/>
        <v>0</v>
      </c>
      <c r="L2981" s="37">
        <f t="shared" si="836"/>
        <v>57.92</v>
      </c>
      <c r="M2981" s="37">
        <v>0</v>
      </c>
      <c r="N2981" s="37">
        <f t="shared" si="837"/>
        <v>104</v>
      </c>
      <c r="O2981" s="37">
        <v>0</v>
      </c>
      <c r="P2981" s="37">
        <v>0</v>
      </c>
      <c r="Q2981" s="21">
        <f t="shared" si="838"/>
        <v>39.790999999999997</v>
      </c>
      <c r="R2981" s="21">
        <f t="shared" si="847"/>
        <v>124.29166666667206</v>
      </c>
      <c r="S2981" s="21">
        <f t="shared" si="848"/>
        <v>15.656276572809871</v>
      </c>
      <c r="T2981" s="21">
        <f t="shared" si="839"/>
        <v>86.147999999999996</v>
      </c>
      <c r="U2981" s="37">
        <f>VLOOKUP(Time_Zone, 'LSTM LookUp'!$B$5:$D$8, 3, FALSE)</f>
        <v>-75</v>
      </c>
      <c r="V2981" s="21">
        <f t="shared" si="849"/>
        <v>3.2869275301426399</v>
      </c>
      <c r="W2981" s="21">
        <f t="shared" si="840"/>
        <v>101.96973188253568</v>
      </c>
      <c r="X2981" s="21">
        <f t="shared" si="841"/>
        <v>7.3783722097581101</v>
      </c>
      <c r="Y2981" s="21">
        <f t="shared" si="842"/>
        <v>111.37837220975811</v>
      </c>
      <c r="Z2981" s="21">
        <f t="shared" si="850"/>
        <v>35.304998697481857</v>
      </c>
      <c r="AA2981" s="21">
        <f t="shared" si="843"/>
        <v>0</v>
      </c>
      <c r="AB2981" s="21">
        <f t="shared" si="844"/>
        <v>35.304998697481857</v>
      </c>
      <c r="AC2981" s="21">
        <f t="shared" si="845"/>
        <v>57.92</v>
      </c>
      <c r="AD2981" s="21">
        <f t="shared" si="851"/>
        <v>35.304998697481857</v>
      </c>
      <c r="AE2981" s="21" t="str">
        <f t="shared" si="846"/>
        <v>5/4/8:00</v>
      </c>
    </row>
    <row r="2982" spans="2:31">
      <c r="B2982" s="37">
        <v>5</v>
      </c>
      <c r="C2982" s="38">
        <v>4</v>
      </c>
      <c r="D2982" s="39">
        <v>9</v>
      </c>
      <c r="E2982" s="17">
        <v>17.8</v>
      </c>
      <c r="F2982" s="17">
        <v>152</v>
      </c>
      <c r="G2982" s="17">
        <v>559</v>
      </c>
      <c r="H2982" s="37">
        <f t="shared" si="834"/>
        <v>64.040000000000006</v>
      </c>
      <c r="I2982" s="37">
        <f>IF(H2982&lt;'Roof Calculator'!$G$8, 1, 0)</f>
        <v>0</v>
      </c>
      <c r="J2982" s="37">
        <f>IF(H2982&gt;='Roof Calculator'!$G$8, 1, 0)</f>
        <v>1</v>
      </c>
      <c r="K2982" s="37">
        <f t="shared" si="835"/>
        <v>0</v>
      </c>
      <c r="L2982" s="37">
        <f t="shared" si="836"/>
        <v>64.040000000000006</v>
      </c>
      <c r="M2982" s="37">
        <v>0</v>
      </c>
      <c r="N2982" s="37">
        <f t="shared" si="837"/>
        <v>152</v>
      </c>
      <c r="O2982" s="37">
        <v>0</v>
      </c>
      <c r="P2982" s="37">
        <v>0</v>
      </c>
      <c r="Q2982" s="21">
        <f t="shared" si="838"/>
        <v>39.790999999999997</v>
      </c>
      <c r="R2982" s="21">
        <f t="shared" si="847"/>
        <v>124.33333333333873</v>
      </c>
      <c r="S2982" s="21">
        <f t="shared" si="848"/>
        <v>15.66875503523266</v>
      </c>
      <c r="T2982" s="21">
        <f t="shared" si="839"/>
        <v>86.147999999999996</v>
      </c>
      <c r="U2982" s="37">
        <f>VLOOKUP(Time_Zone, 'LSTM LookUp'!$B$5:$D$8, 3, FALSE)</f>
        <v>-75</v>
      </c>
      <c r="V2982" s="21">
        <f t="shared" si="849"/>
        <v>3.2909271914396907</v>
      </c>
      <c r="W2982" s="21">
        <f t="shared" si="840"/>
        <v>116.97073179785988</v>
      </c>
      <c r="X2982" s="21">
        <f t="shared" si="841"/>
        <v>-90.945853621065964</v>
      </c>
      <c r="Y2982" s="21">
        <f t="shared" si="842"/>
        <v>61.054146378934036</v>
      </c>
      <c r="Z2982" s="21">
        <f t="shared" si="850"/>
        <v>19.353098053225843</v>
      </c>
      <c r="AA2982" s="21">
        <f t="shared" si="843"/>
        <v>0</v>
      </c>
      <c r="AB2982" s="21">
        <f t="shared" si="844"/>
        <v>19.353098053225843</v>
      </c>
      <c r="AC2982" s="21">
        <f t="shared" si="845"/>
        <v>64.040000000000006</v>
      </c>
      <c r="AD2982" s="21">
        <f t="shared" si="851"/>
        <v>19.353098053225843</v>
      </c>
      <c r="AE2982" s="21" t="str">
        <f t="shared" si="846"/>
        <v>5/4/9:00</v>
      </c>
    </row>
    <row r="2983" spans="2:31">
      <c r="B2983" s="37">
        <v>5</v>
      </c>
      <c r="C2983" s="38">
        <v>4</v>
      </c>
      <c r="D2983" s="39">
        <v>10</v>
      </c>
      <c r="E2983" s="17">
        <v>20.6</v>
      </c>
      <c r="F2983" s="17">
        <v>190</v>
      </c>
      <c r="G2983" s="17">
        <v>657</v>
      </c>
      <c r="H2983" s="37">
        <f t="shared" si="834"/>
        <v>69.08</v>
      </c>
      <c r="I2983" s="37">
        <f>IF(H2983&lt;'Roof Calculator'!$G$8, 1, 0)</f>
        <v>0</v>
      </c>
      <c r="J2983" s="37">
        <f>IF(H2983&gt;='Roof Calculator'!$G$8, 1, 0)</f>
        <v>1</v>
      </c>
      <c r="K2983" s="37">
        <f t="shared" si="835"/>
        <v>0</v>
      </c>
      <c r="L2983" s="37">
        <f t="shared" si="836"/>
        <v>69.08</v>
      </c>
      <c r="M2983" s="37">
        <v>0</v>
      </c>
      <c r="N2983" s="37">
        <f t="shared" si="837"/>
        <v>190</v>
      </c>
      <c r="O2983" s="37">
        <v>0</v>
      </c>
      <c r="P2983" s="37">
        <v>0</v>
      </c>
      <c r="Q2983" s="21">
        <f t="shared" si="838"/>
        <v>39.790999999999997</v>
      </c>
      <c r="R2983" s="21">
        <f t="shared" si="847"/>
        <v>124.3750000000054</v>
      </c>
      <c r="S2983" s="21">
        <f t="shared" si="848"/>
        <v>15.681225991410532</v>
      </c>
      <c r="T2983" s="21">
        <f t="shared" si="839"/>
        <v>86.147999999999996</v>
      </c>
      <c r="U2983" s="37">
        <f>VLOOKUP(Time_Zone, 'LSTM LookUp'!$B$5:$D$8, 3, FALSE)</f>
        <v>-75</v>
      </c>
      <c r="V2983" s="21">
        <f t="shared" si="849"/>
        <v>3.2949099739208791</v>
      </c>
      <c r="W2983" s="21">
        <f t="shared" si="840"/>
        <v>131.97172749348024</v>
      </c>
      <c r="X2983" s="21">
        <f t="shared" si="841"/>
        <v>-211.3976859105606</v>
      </c>
      <c r="Y2983" s="21">
        <f t="shared" si="842"/>
        <v>-21.397685910560597</v>
      </c>
      <c r="Z2983" s="21">
        <f t="shared" si="850"/>
        <v>-6.7826927096648797</v>
      </c>
      <c r="AA2983" s="21">
        <f t="shared" si="843"/>
        <v>0</v>
      </c>
      <c r="AB2983" s="21">
        <f t="shared" si="844"/>
        <v>-6.7826927096648797</v>
      </c>
      <c r="AC2983" s="21">
        <f t="shared" si="845"/>
        <v>69.08</v>
      </c>
      <c r="AD2983" s="21">
        <f t="shared" si="851"/>
        <v>-6.7826927096648797</v>
      </c>
      <c r="AE2983" s="21" t="str">
        <f t="shared" si="846"/>
        <v>5/4/10:00</v>
      </c>
    </row>
    <row r="2984" spans="2:31">
      <c r="B2984" s="37">
        <v>5</v>
      </c>
      <c r="C2984" s="38">
        <v>4</v>
      </c>
      <c r="D2984" s="39">
        <v>11</v>
      </c>
      <c r="E2984" s="17">
        <v>23.3</v>
      </c>
      <c r="F2984" s="17">
        <v>215</v>
      </c>
      <c r="G2984" s="17">
        <v>716</v>
      </c>
      <c r="H2984" s="37">
        <f t="shared" si="834"/>
        <v>73.94</v>
      </c>
      <c r="I2984" s="37">
        <f>IF(H2984&lt;'Roof Calculator'!$G$8, 1, 0)</f>
        <v>0</v>
      </c>
      <c r="J2984" s="37">
        <f>IF(H2984&gt;='Roof Calculator'!$G$8, 1, 0)</f>
        <v>1</v>
      </c>
      <c r="K2984" s="37">
        <f t="shared" si="835"/>
        <v>0</v>
      </c>
      <c r="L2984" s="37">
        <f t="shared" si="836"/>
        <v>73.94</v>
      </c>
      <c r="M2984" s="37">
        <v>0</v>
      </c>
      <c r="N2984" s="37">
        <f t="shared" si="837"/>
        <v>215</v>
      </c>
      <c r="O2984" s="37">
        <v>0</v>
      </c>
      <c r="P2984" s="37">
        <v>0</v>
      </c>
      <c r="Q2984" s="21">
        <f t="shared" si="838"/>
        <v>39.790999999999997</v>
      </c>
      <c r="R2984" s="21">
        <f t="shared" si="847"/>
        <v>124.41666666667207</v>
      </c>
      <c r="S2984" s="21">
        <f t="shared" si="848"/>
        <v>15.693689434142446</v>
      </c>
      <c r="T2984" s="21">
        <f t="shared" si="839"/>
        <v>86.147999999999996</v>
      </c>
      <c r="U2984" s="37">
        <f>VLOOKUP(Time_Zone, 'LSTM LookUp'!$B$5:$D$8, 3, FALSE)</f>
        <v>-75</v>
      </c>
      <c r="V2984" s="21">
        <f t="shared" si="849"/>
        <v>3.2988758738305317</v>
      </c>
      <c r="W2984" s="21">
        <f t="shared" si="840"/>
        <v>146.97271896845766</v>
      </c>
      <c r="X2984" s="21">
        <f t="shared" si="841"/>
        <v>-320.11838645171946</v>
      </c>
      <c r="Y2984" s="21">
        <f t="shared" si="842"/>
        <v>-105.11838645171946</v>
      </c>
      <c r="Z2984" s="21">
        <f t="shared" si="850"/>
        <v>-33.320692546754621</v>
      </c>
      <c r="AA2984" s="21">
        <f t="shared" si="843"/>
        <v>0</v>
      </c>
      <c r="AB2984" s="21">
        <f t="shared" si="844"/>
        <v>-33.320692546754621</v>
      </c>
      <c r="AC2984" s="21">
        <f t="shared" si="845"/>
        <v>73.94</v>
      </c>
      <c r="AD2984" s="21">
        <f t="shared" si="851"/>
        <v>-33.320692546754621</v>
      </c>
      <c r="AE2984" s="21" t="str">
        <f t="shared" si="846"/>
        <v>5/4/11:00</v>
      </c>
    </row>
    <row r="2985" spans="2:31">
      <c r="B2985" s="37">
        <v>5</v>
      </c>
      <c r="C2985" s="38">
        <v>4</v>
      </c>
      <c r="D2985" s="39">
        <v>12</v>
      </c>
      <c r="E2985" s="17">
        <v>25.6</v>
      </c>
      <c r="F2985" s="17">
        <v>231</v>
      </c>
      <c r="G2985" s="17">
        <v>749</v>
      </c>
      <c r="H2985" s="37">
        <f t="shared" si="834"/>
        <v>78.08</v>
      </c>
      <c r="I2985" s="37">
        <f>IF(H2985&lt;'Roof Calculator'!$G$8, 1, 0)</f>
        <v>0</v>
      </c>
      <c r="J2985" s="37">
        <f>IF(H2985&gt;='Roof Calculator'!$G$8, 1, 0)</f>
        <v>1</v>
      </c>
      <c r="K2985" s="37">
        <f t="shared" si="835"/>
        <v>0</v>
      </c>
      <c r="L2985" s="37">
        <f t="shared" si="836"/>
        <v>78.08</v>
      </c>
      <c r="M2985" s="37">
        <v>0</v>
      </c>
      <c r="N2985" s="37">
        <f t="shared" si="837"/>
        <v>231</v>
      </c>
      <c r="O2985" s="37">
        <v>0</v>
      </c>
      <c r="P2985" s="37">
        <v>0</v>
      </c>
      <c r="Q2985" s="21">
        <f t="shared" si="838"/>
        <v>39.790999999999997</v>
      </c>
      <c r="R2985" s="21">
        <f t="shared" si="847"/>
        <v>124.45833333333874</v>
      </c>
      <c r="S2985" s="21">
        <f t="shared" si="848"/>
        <v>15.706145356228477</v>
      </c>
      <c r="T2985" s="21">
        <f t="shared" si="839"/>
        <v>86.147999999999996</v>
      </c>
      <c r="U2985" s="37">
        <f>VLOOKUP(Time_Zone, 'LSTM LookUp'!$B$5:$D$8, 3, FALSE)</f>
        <v>-75</v>
      </c>
      <c r="V2985" s="21">
        <f t="shared" si="849"/>
        <v>3.3028248874529149</v>
      </c>
      <c r="W2985" s="21">
        <f t="shared" si="840"/>
        <v>161.97370622186324</v>
      </c>
      <c r="X2985" s="21">
        <f t="shared" si="841"/>
        <v>-397.07417843947343</v>
      </c>
      <c r="Y2985" s="21">
        <f t="shared" si="842"/>
        <v>-166.07417843947343</v>
      </c>
      <c r="Z2985" s="21">
        <f t="shared" si="850"/>
        <v>-52.642613975797417</v>
      </c>
      <c r="AA2985" s="21">
        <f t="shared" si="843"/>
        <v>0</v>
      </c>
      <c r="AB2985" s="21">
        <f t="shared" si="844"/>
        <v>-52.642613975797417</v>
      </c>
      <c r="AC2985" s="21">
        <f t="shared" si="845"/>
        <v>78.08</v>
      </c>
      <c r="AD2985" s="21">
        <f t="shared" si="851"/>
        <v>-52.642613975797417</v>
      </c>
      <c r="AE2985" s="21" t="str">
        <f t="shared" si="846"/>
        <v>5/4/12:00</v>
      </c>
    </row>
    <row r="2986" spans="2:31">
      <c r="B2986" s="37">
        <v>5</v>
      </c>
      <c r="C2986" s="38">
        <v>4</v>
      </c>
      <c r="D2986" s="39">
        <v>13</v>
      </c>
      <c r="E2986" s="17">
        <v>27.8</v>
      </c>
      <c r="F2986" s="17">
        <v>237</v>
      </c>
      <c r="G2986" s="17">
        <v>767</v>
      </c>
      <c r="H2986" s="37">
        <f t="shared" si="834"/>
        <v>82.04</v>
      </c>
      <c r="I2986" s="37">
        <f>IF(H2986&lt;'Roof Calculator'!$G$8, 1, 0)</f>
        <v>0</v>
      </c>
      <c r="J2986" s="37">
        <f>IF(H2986&gt;='Roof Calculator'!$G$8, 1, 0)</f>
        <v>1</v>
      </c>
      <c r="K2986" s="37">
        <f t="shared" si="835"/>
        <v>0</v>
      </c>
      <c r="L2986" s="37">
        <f t="shared" si="836"/>
        <v>82.04</v>
      </c>
      <c r="M2986" s="37">
        <v>0</v>
      </c>
      <c r="N2986" s="37">
        <f t="shared" si="837"/>
        <v>237</v>
      </c>
      <c r="O2986" s="37">
        <v>0</v>
      </c>
      <c r="P2986" s="37">
        <v>0</v>
      </c>
      <c r="Q2986" s="21">
        <f t="shared" si="838"/>
        <v>39.790999999999997</v>
      </c>
      <c r="R2986" s="21">
        <f t="shared" si="847"/>
        <v>124.50000000000541</v>
      </c>
      <c r="S2986" s="21">
        <f t="shared" si="848"/>
        <v>15.718593750469893</v>
      </c>
      <c r="T2986" s="21">
        <f t="shared" si="839"/>
        <v>86.147999999999996</v>
      </c>
      <c r="U2986" s="37">
        <f>VLOOKUP(Time_Zone, 'LSTM LookUp'!$B$5:$D$8, 3, FALSE)</f>
        <v>-75</v>
      </c>
      <c r="V2986" s="21">
        <f t="shared" si="849"/>
        <v>3.3067570111122313</v>
      </c>
      <c r="W2986" s="21">
        <f t="shared" si="840"/>
        <v>176.97468925277806</v>
      </c>
      <c r="X2986" s="21">
        <f t="shared" si="841"/>
        <v>-433.53708483793724</v>
      </c>
      <c r="Y2986" s="21">
        <f t="shared" si="842"/>
        <v>-196.53708483793724</v>
      </c>
      <c r="Z2986" s="21">
        <f t="shared" si="850"/>
        <v>-62.298823250375499</v>
      </c>
      <c r="AA2986" s="21">
        <f t="shared" si="843"/>
        <v>0</v>
      </c>
      <c r="AB2986" s="21">
        <f t="shared" si="844"/>
        <v>-62.298823250375499</v>
      </c>
      <c r="AC2986" s="21">
        <f t="shared" si="845"/>
        <v>82.04</v>
      </c>
      <c r="AD2986" s="21">
        <f t="shared" si="851"/>
        <v>-62.298823250375499</v>
      </c>
      <c r="AE2986" s="21" t="str">
        <f t="shared" si="846"/>
        <v>5/4/13:00</v>
      </c>
    </row>
    <row r="2987" spans="2:31">
      <c r="B2987" s="37">
        <v>5</v>
      </c>
      <c r="C2987" s="38">
        <v>4</v>
      </c>
      <c r="D2987" s="39">
        <v>14</v>
      </c>
      <c r="E2987" s="17">
        <v>28.9</v>
      </c>
      <c r="F2987" s="17">
        <v>234</v>
      </c>
      <c r="G2987" s="17">
        <v>757</v>
      </c>
      <c r="H2987" s="37">
        <f t="shared" si="834"/>
        <v>84.02</v>
      </c>
      <c r="I2987" s="37">
        <f>IF(H2987&lt;'Roof Calculator'!$G$8, 1, 0)</f>
        <v>0</v>
      </c>
      <c r="J2987" s="37">
        <f>IF(H2987&gt;='Roof Calculator'!$G$8, 1, 0)</f>
        <v>1</v>
      </c>
      <c r="K2987" s="37">
        <f t="shared" si="835"/>
        <v>0</v>
      </c>
      <c r="L2987" s="37">
        <f t="shared" si="836"/>
        <v>84.02</v>
      </c>
      <c r="M2987" s="37">
        <v>0</v>
      </c>
      <c r="N2987" s="37">
        <f t="shared" si="837"/>
        <v>234</v>
      </c>
      <c r="O2987" s="37">
        <v>0</v>
      </c>
      <c r="P2987" s="37">
        <v>0</v>
      </c>
      <c r="Q2987" s="21">
        <f t="shared" si="838"/>
        <v>39.790999999999997</v>
      </c>
      <c r="R2987" s="21">
        <f t="shared" si="847"/>
        <v>124.54166666667209</v>
      </c>
      <c r="S2987" s="21">
        <f t="shared" si="848"/>
        <v>15.73103460966912</v>
      </c>
      <c r="T2987" s="21">
        <f t="shared" si="839"/>
        <v>86.147999999999996</v>
      </c>
      <c r="U2987" s="37">
        <f>VLOOKUP(Time_Zone, 'LSTM LookUp'!$B$5:$D$8, 3, FALSE)</f>
        <v>-75</v>
      </c>
      <c r="V2987" s="21">
        <f t="shared" si="849"/>
        <v>3.310672241172643</v>
      </c>
      <c r="W2987" s="21">
        <f t="shared" si="840"/>
        <v>191.97566806029315</v>
      </c>
      <c r="X2987" s="21">
        <f t="shared" si="841"/>
        <v>-416.34422068651179</v>
      </c>
      <c r="Y2987" s="21">
        <f t="shared" si="842"/>
        <v>-182.34422068651179</v>
      </c>
      <c r="Z2987" s="21">
        <f t="shared" si="850"/>
        <v>-57.79993320163306</v>
      </c>
      <c r="AA2987" s="21">
        <f t="shared" si="843"/>
        <v>0</v>
      </c>
      <c r="AB2987" s="21">
        <f t="shared" si="844"/>
        <v>-57.79993320163306</v>
      </c>
      <c r="AC2987" s="21">
        <f t="shared" si="845"/>
        <v>84.02</v>
      </c>
      <c r="AD2987" s="21">
        <f t="shared" si="851"/>
        <v>-57.79993320163306</v>
      </c>
      <c r="AE2987" s="21" t="str">
        <f t="shared" si="846"/>
        <v>5/4/14:00</v>
      </c>
    </row>
    <row r="2988" spans="2:31">
      <c r="B2988" s="37">
        <v>5</v>
      </c>
      <c r="C2988" s="38">
        <v>4</v>
      </c>
      <c r="D2988" s="39">
        <v>15</v>
      </c>
      <c r="E2988" s="17">
        <v>28.9</v>
      </c>
      <c r="F2988" s="17">
        <v>215</v>
      </c>
      <c r="G2988" s="17">
        <v>682</v>
      </c>
      <c r="H2988" s="37">
        <f t="shared" si="834"/>
        <v>84.02</v>
      </c>
      <c r="I2988" s="37">
        <f>IF(H2988&lt;'Roof Calculator'!$G$8, 1, 0)</f>
        <v>0</v>
      </c>
      <c r="J2988" s="37">
        <f>IF(H2988&gt;='Roof Calculator'!$G$8, 1, 0)</f>
        <v>1</v>
      </c>
      <c r="K2988" s="37">
        <f t="shared" si="835"/>
        <v>0</v>
      </c>
      <c r="L2988" s="37">
        <f t="shared" si="836"/>
        <v>84.02</v>
      </c>
      <c r="M2988" s="37">
        <v>0</v>
      </c>
      <c r="N2988" s="37">
        <f t="shared" si="837"/>
        <v>215</v>
      </c>
      <c r="O2988" s="37">
        <v>0</v>
      </c>
      <c r="P2988" s="37">
        <v>0</v>
      </c>
      <c r="Q2988" s="21">
        <f t="shared" si="838"/>
        <v>39.790999999999997</v>
      </c>
      <c r="R2988" s="21">
        <f t="shared" si="847"/>
        <v>124.58333333333876</v>
      </c>
      <c r="S2988" s="21">
        <f t="shared" si="848"/>
        <v>15.743467926629755</v>
      </c>
      <c r="T2988" s="21">
        <f t="shared" si="839"/>
        <v>86.147999999999996</v>
      </c>
      <c r="U2988" s="37">
        <f>VLOOKUP(Time_Zone, 'LSTM LookUp'!$B$5:$D$8, 3, FALSE)</f>
        <v>-75</v>
      </c>
      <c r="V2988" s="21">
        <f t="shared" si="849"/>
        <v>3.3145705740382612</v>
      </c>
      <c r="W2988" s="21">
        <f t="shared" si="840"/>
        <v>206.97664264350956</v>
      </c>
      <c r="X2988" s="21">
        <f t="shared" si="841"/>
        <v>-331.07012545997708</v>
      </c>
      <c r="Y2988" s="21">
        <f t="shared" si="842"/>
        <v>-116.07012545997708</v>
      </c>
      <c r="Z2988" s="21">
        <f t="shared" si="850"/>
        <v>-36.792202533392953</v>
      </c>
      <c r="AA2988" s="21">
        <f t="shared" si="843"/>
        <v>0</v>
      </c>
      <c r="AB2988" s="21">
        <f t="shared" si="844"/>
        <v>-36.792202533392953</v>
      </c>
      <c r="AC2988" s="21">
        <f t="shared" si="845"/>
        <v>84.02</v>
      </c>
      <c r="AD2988" s="21">
        <f t="shared" si="851"/>
        <v>-36.792202533392953</v>
      </c>
      <c r="AE2988" s="21" t="str">
        <f t="shared" si="846"/>
        <v>5/4/15:00</v>
      </c>
    </row>
    <row r="2989" spans="2:31">
      <c r="B2989" s="37">
        <v>5</v>
      </c>
      <c r="C2989" s="38">
        <v>4</v>
      </c>
      <c r="D2989" s="39">
        <v>16</v>
      </c>
      <c r="E2989" s="17">
        <v>28.9</v>
      </c>
      <c r="F2989" s="17">
        <v>169</v>
      </c>
      <c r="G2989" s="17">
        <v>714</v>
      </c>
      <c r="H2989" s="37">
        <f t="shared" si="834"/>
        <v>84.02</v>
      </c>
      <c r="I2989" s="37">
        <f>IF(H2989&lt;'Roof Calculator'!$G$8, 1, 0)</f>
        <v>0</v>
      </c>
      <c r="J2989" s="37">
        <f>IF(H2989&gt;='Roof Calculator'!$G$8, 1, 0)</f>
        <v>1</v>
      </c>
      <c r="K2989" s="37">
        <f t="shared" si="835"/>
        <v>0</v>
      </c>
      <c r="L2989" s="37">
        <f t="shared" si="836"/>
        <v>84.02</v>
      </c>
      <c r="M2989" s="37">
        <v>0</v>
      </c>
      <c r="N2989" s="37">
        <f t="shared" si="837"/>
        <v>169</v>
      </c>
      <c r="O2989" s="37">
        <v>0</v>
      </c>
      <c r="P2989" s="37">
        <v>0</v>
      </c>
      <c r="Q2989" s="21">
        <f t="shared" si="838"/>
        <v>39.790999999999997</v>
      </c>
      <c r="R2989" s="21">
        <f t="shared" si="847"/>
        <v>124.62500000000543</v>
      </c>
      <c r="S2989" s="21">
        <f t="shared" si="848"/>
        <v>15.755893694156581</v>
      </c>
      <c r="T2989" s="21">
        <f t="shared" si="839"/>
        <v>86.147999999999996</v>
      </c>
      <c r="U2989" s="37">
        <f>VLOOKUP(Time_Zone, 'LSTM LookUp'!$B$5:$D$8, 3, FALSE)</f>
        <v>-75</v>
      </c>
      <c r="V2989" s="21">
        <f t="shared" si="849"/>
        <v>3.3184520061531586</v>
      </c>
      <c r="W2989" s="21">
        <f t="shared" si="840"/>
        <v>221.97761300153832</v>
      </c>
      <c r="X2989" s="21">
        <f t="shared" si="841"/>
        <v>-268.44750371594114</v>
      </c>
      <c r="Y2989" s="21">
        <f t="shared" si="842"/>
        <v>-99.447503715941139</v>
      </c>
      <c r="Z2989" s="21">
        <f t="shared" si="850"/>
        <v>-31.523121765030769</v>
      </c>
      <c r="AA2989" s="21">
        <f t="shared" si="843"/>
        <v>0</v>
      </c>
      <c r="AB2989" s="21">
        <f t="shared" si="844"/>
        <v>-31.523121765030769</v>
      </c>
      <c r="AC2989" s="21">
        <f t="shared" si="845"/>
        <v>84.02</v>
      </c>
      <c r="AD2989" s="21">
        <f t="shared" si="851"/>
        <v>-31.523121765030769</v>
      </c>
      <c r="AE2989" s="21" t="str">
        <f t="shared" si="846"/>
        <v>5/4/16:00</v>
      </c>
    </row>
    <row r="2990" spans="2:31">
      <c r="B2990" s="37">
        <v>5</v>
      </c>
      <c r="C2990" s="38">
        <v>4</v>
      </c>
      <c r="D2990" s="39">
        <v>17</v>
      </c>
      <c r="E2990" s="17">
        <v>28.9</v>
      </c>
      <c r="F2990" s="17">
        <v>171</v>
      </c>
      <c r="G2990" s="17">
        <v>605</v>
      </c>
      <c r="H2990" s="37">
        <f t="shared" si="834"/>
        <v>84.02</v>
      </c>
      <c r="I2990" s="37">
        <f>IF(H2990&lt;'Roof Calculator'!$G$8, 1, 0)</f>
        <v>0</v>
      </c>
      <c r="J2990" s="37">
        <f>IF(H2990&gt;='Roof Calculator'!$G$8, 1, 0)</f>
        <v>1</v>
      </c>
      <c r="K2990" s="37">
        <f t="shared" si="835"/>
        <v>0</v>
      </c>
      <c r="L2990" s="37">
        <f t="shared" si="836"/>
        <v>84.02</v>
      </c>
      <c r="M2990" s="37">
        <v>0</v>
      </c>
      <c r="N2990" s="37">
        <f t="shared" si="837"/>
        <v>171</v>
      </c>
      <c r="O2990" s="37">
        <v>0</v>
      </c>
      <c r="P2990" s="37">
        <v>0</v>
      </c>
      <c r="Q2990" s="21">
        <f t="shared" si="838"/>
        <v>39.790999999999997</v>
      </c>
      <c r="R2990" s="21">
        <f t="shared" si="847"/>
        <v>124.6666666666721</v>
      </c>
      <c r="S2990" s="21">
        <f t="shared" si="848"/>
        <v>15.768311905055583</v>
      </c>
      <c r="T2990" s="21">
        <f t="shared" si="839"/>
        <v>86.147999999999996</v>
      </c>
      <c r="U2990" s="37">
        <f>VLOOKUP(Time_Zone, 'LSTM LookUp'!$B$5:$D$8, 3, FALSE)</f>
        <v>-75</v>
      </c>
      <c r="V2990" s="21">
        <f t="shared" si="849"/>
        <v>3.3223165340013736</v>
      </c>
      <c r="W2990" s="21">
        <f t="shared" si="840"/>
        <v>236.97857913350038</v>
      </c>
      <c r="X2990" s="21">
        <f t="shared" si="841"/>
        <v>-138.58100932081837</v>
      </c>
      <c r="Y2990" s="21">
        <f t="shared" si="842"/>
        <v>32.418990679181633</v>
      </c>
      <c r="Z2990" s="21">
        <f t="shared" si="850"/>
        <v>10.27625382732885</v>
      </c>
      <c r="AA2990" s="21">
        <f t="shared" si="843"/>
        <v>0</v>
      </c>
      <c r="AB2990" s="21">
        <f t="shared" si="844"/>
        <v>10.27625382732885</v>
      </c>
      <c r="AC2990" s="21">
        <f t="shared" si="845"/>
        <v>84.02</v>
      </c>
      <c r="AD2990" s="21">
        <f t="shared" si="851"/>
        <v>10.27625382732885</v>
      </c>
      <c r="AE2990" s="21" t="str">
        <f t="shared" si="846"/>
        <v>5/4/17:00</v>
      </c>
    </row>
    <row r="2991" spans="2:31">
      <c r="B2991" s="37">
        <v>5</v>
      </c>
      <c r="C2991" s="38">
        <v>4</v>
      </c>
      <c r="D2991" s="39">
        <v>18</v>
      </c>
      <c r="E2991" s="17">
        <v>28.3</v>
      </c>
      <c r="F2991" s="17">
        <v>124</v>
      </c>
      <c r="G2991" s="17">
        <v>464</v>
      </c>
      <c r="H2991" s="37">
        <f t="shared" si="834"/>
        <v>82.94</v>
      </c>
      <c r="I2991" s="37">
        <f>IF(H2991&lt;'Roof Calculator'!$G$8, 1, 0)</f>
        <v>0</v>
      </c>
      <c r="J2991" s="37">
        <f>IF(H2991&gt;='Roof Calculator'!$G$8, 1, 0)</f>
        <v>1</v>
      </c>
      <c r="K2991" s="37">
        <f t="shared" si="835"/>
        <v>0</v>
      </c>
      <c r="L2991" s="37">
        <f t="shared" si="836"/>
        <v>82.94</v>
      </c>
      <c r="M2991" s="37">
        <v>0</v>
      </c>
      <c r="N2991" s="37">
        <f t="shared" si="837"/>
        <v>124</v>
      </c>
      <c r="O2991" s="37">
        <v>0</v>
      </c>
      <c r="P2991" s="37">
        <v>0</v>
      </c>
      <c r="Q2991" s="21">
        <f t="shared" si="838"/>
        <v>39.790999999999997</v>
      </c>
      <c r="R2991" s="21">
        <f t="shared" si="847"/>
        <v>124.70833333333877</v>
      </c>
      <c r="S2991" s="21">
        <f t="shared" si="848"/>
        <v>15.780722552133918</v>
      </c>
      <c r="T2991" s="21">
        <f t="shared" si="839"/>
        <v>86.147999999999996</v>
      </c>
      <c r="U2991" s="37">
        <f>VLOOKUP(Time_Zone, 'LSTM LookUp'!$B$5:$D$8, 3, FALSE)</f>
        <v>-75</v>
      </c>
      <c r="V2991" s="21">
        <f t="shared" si="849"/>
        <v>3.3261641541069102</v>
      </c>
      <c r="W2991" s="21">
        <f t="shared" si="840"/>
        <v>251.97954103852675</v>
      </c>
      <c r="X2991" s="21">
        <f t="shared" si="841"/>
        <v>-25.379083913161782</v>
      </c>
      <c r="Y2991" s="21">
        <f t="shared" si="842"/>
        <v>98.620916086838221</v>
      </c>
      <c r="Z2991" s="21">
        <f t="shared" si="850"/>
        <v>31.261107923475663</v>
      </c>
      <c r="AA2991" s="21">
        <f t="shared" si="843"/>
        <v>0</v>
      </c>
      <c r="AB2991" s="21">
        <f t="shared" si="844"/>
        <v>31.261107923475663</v>
      </c>
      <c r="AC2991" s="21">
        <f t="shared" si="845"/>
        <v>82.94</v>
      </c>
      <c r="AD2991" s="21">
        <f t="shared" si="851"/>
        <v>31.261107923475663</v>
      </c>
      <c r="AE2991" s="21" t="str">
        <f t="shared" si="846"/>
        <v>5/4/18:00</v>
      </c>
    </row>
    <row r="2992" spans="2:31">
      <c r="B2992" s="37">
        <v>5</v>
      </c>
      <c r="C2992" s="38">
        <v>4</v>
      </c>
      <c r="D2992" s="39">
        <v>19</v>
      </c>
      <c r="E2992" s="17">
        <v>27.2</v>
      </c>
      <c r="F2992" s="17">
        <v>72</v>
      </c>
      <c r="G2992" s="17">
        <v>226</v>
      </c>
      <c r="H2992" s="37">
        <f t="shared" si="834"/>
        <v>80.959999999999994</v>
      </c>
      <c r="I2992" s="37">
        <f>IF(H2992&lt;'Roof Calculator'!$G$8, 1, 0)</f>
        <v>0</v>
      </c>
      <c r="J2992" s="37">
        <f>IF(H2992&gt;='Roof Calculator'!$G$8, 1, 0)</f>
        <v>1</v>
      </c>
      <c r="K2992" s="37">
        <f t="shared" si="835"/>
        <v>0</v>
      </c>
      <c r="L2992" s="37">
        <f t="shared" si="836"/>
        <v>80.959999999999994</v>
      </c>
      <c r="M2992" s="37">
        <v>0</v>
      </c>
      <c r="N2992" s="37">
        <f t="shared" si="837"/>
        <v>72</v>
      </c>
      <c r="O2992" s="37">
        <v>0</v>
      </c>
      <c r="P2992" s="37">
        <v>0</v>
      </c>
      <c r="Q2992" s="21">
        <f t="shared" si="838"/>
        <v>39.790999999999997</v>
      </c>
      <c r="R2992" s="21">
        <f t="shared" si="847"/>
        <v>124.75000000000544</v>
      </c>
      <c r="S2992" s="21">
        <f t="shared" si="848"/>
        <v>15.793125628199963</v>
      </c>
      <c r="T2992" s="21">
        <f t="shared" si="839"/>
        <v>86.147999999999996</v>
      </c>
      <c r="U2992" s="37">
        <f>VLOOKUP(Time_Zone, 'LSTM LookUp'!$B$5:$D$8, 3, FALSE)</f>
        <v>-75</v>
      </c>
      <c r="V2992" s="21">
        <f t="shared" si="849"/>
        <v>3.3299948630337521</v>
      </c>
      <c r="W2992" s="21">
        <f t="shared" si="840"/>
        <v>266.98049871575842</v>
      </c>
      <c r="X2992" s="21">
        <f t="shared" si="841"/>
        <v>30.563135423297805</v>
      </c>
      <c r="Y2992" s="21">
        <f t="shared" si="842"/>
        <v>102.56313542329781</v>
      </c>
      <c r="Z2992" s="21">
        <f t="shared" si="850"/>
        <v>32.510722599804176</v>
      </c>
      <c r="AA2992" s="21">
        <f t="shared" si="843"/>
        <v>0</v>
      </c>
      <c r="AB2992" s="21">
        <f t="shared" si="844"/>
        <v>32.510722599804176</v>
      </c>
      <c r="AC2992" s="21">
        <f t="shared" si="845"/>
        <v>80.959999999999994</v>
      </c>
      <c r="AD2992" s="21">
        <f t="shared" si="851"/>
        <v>32.510722599804176</v>
      </c>
      <c r="AE2992" s="21" t="str">
        <f t="shared" si="846"/>
        <v>5/4/19:00</v>
      </c>
    </row>
    <row r="2993" spans="2:31">
      <c r="B2993" s="37">
        <v>5</v>
      </c>
      <c r="C2993" s="38">
        <v>4</v>
      </c>
      <c r="D2993" s="39">
        <v>20</v>
      </c>
      <c r="E2993" s="17">
        <v>23.9</v>
      </c>
      <c r="F2993" s="17">
        <v>20</v>
      </c>
      <c r="G2993" s="17">
        <v>8</v>
      </c>
      <c r="H2993" s="37">
        <f t="shared" si="834"/>
        <v>75.02</v>
      </c>
      <c r="I2993" s="37">
        <f>IF(H2993&lt;'Roof Calculator'!$G$8, 1, 0)</f>
        <v>0</v>
      </c>
      <c r="J2993" s="37">
        <f>IF(H2993&gt;='Roof Calculator'!$G$8, 1, 0)</f>
        <v>1</v>
      </c>
      <c r="K2993" s="37">
        <f t="shared" si="835"/>
        <v>0</v>
      </c>
      <c r="L2993" s="37">
        <f t="shared" si="836"/>
        <v>75.02</v>
      </c>
      <c r="M2993" s="37">
        <v>0</v>
      </c>
      <c r="N2993" s="37">
        <f t="shared" si="837"/>
        <v>20</v>
      </c>
      <c r="O2993" s="37">
        <v>0</v>
      </c>
      <c r="P2993" s="37">
        <v>0</v>
      </c>
      <c r="Q2993" s="21">
        <f t="shared" si="838"/>
        <v>39.790999999999997</v>
      </c>
      <c r="R2993" s="21">
        <f t="shared" si="847"/>
        <v>124.79166666667211</v>
      </c>
      <c r="S2993" s="21">
        <f t="shared" si="848"/>
        <v>15.80552112606329</v>
      </c>
      <c r="T2993" s="21">
        <f t="shared" si="839"/>
        <v>86.147999999999996</v>
      </c>
      <c r="U2993" s="37">
        <f>VLOOKUP(Time_Zone, 'LSTM LookUp'!$B$5:$D$8, 3, FALSE)</f>
        <v>-75</v>
      </c>
      <c r="V2993" s="21">
        <f t="shared" si="849"/>
        <v>3.3338086573858585</v>
      </c>
      <c r="W2993" s="21">
        <f t="shared" si="840"/>
        <v>281.98145216434648</v>
      </c>
      <c r="X2993" s="21">
        <f t="shared" si="841"/>
        <v>2.6223801917600573</v>
      </c>
      <c r="Y2993" s="21">
        <f t="shared" si="842"/>
        <v>22.622380191760058</v>
      </c>
      <c r="Z2993" s="21">
        <f t="shared" si="850"/>
        <v>7.1708994067526319</v>
      </c>
      <c r="AA2993" s="21">
        <f t="shared" si="843"/>
        <v>0</v>
      </c>
      <c r="AB2993" s="21">
        <f t="shared" si="844"/>
        <v>7.1708994067526319</v>
      </c>
      <c r="AC2993" s="21">
        <f t="shared" si="845"/>
        <v>75.02</v>
      </c>
      <c r="AD2993" s="21">
        <f t="shared" si="851"/>
        <v>7.1708994067526319</v>
      </c>
      <c r="AE2993" s="21" t="str">
        <f t="shared" si="846"/>
        <v>5/4/20:00</v>
      </c>
    </row>
    <row r="2994" spans="2:31">
      <c r="B2994" s="37">
        <v>5</v>
      </c>
      <c r="C2994" s="38">
        <v>4</v>
      </c>
      <c r="D2994" s="39">
        <v>21</v>
      </c>
      <c r="E2994" s="17">
        <v>19.399999999999999</v>
      </c>
      <c r="F2994" s="17">
        <v>0</v>
      </c>
      <c r="G2994" s="17">
        <v>0</v>
      </c>
      <c r="H2994" s="37">
        <f t="shared" si="834"/>
        <v>66.92</v>
      </c>
      <c r="I2994" s="37">
        <f>IF(H2994&lt;'Roof Calculator'!$G$8, 1, 0)</f>
        <v>0</v>
      </c>
      <c r="J2994" s="37">
        <f>IF(H2994&gt;='Roof Calculator'!$G$8, 1, 0)</f>
        <v>1</v>
      </c>
      <c r="K2994" s="37">
        <f t="shared" si="835"/>
        <v>0</v>
      </c>
      <c r="L2994" s="37">
        <f t="shared" si="836"/>
        <v>66.92</v>
      </c>
      <c r="M2994" s="37">
        <v>0</v>
      </c>
      <c r="N2994" s="37">
        <f t="shared" si="837"/>
        <v>0</v>
      </c>
      <c r="O2994" s="37">
        <v>0</v>
      </c>
      <c r="P2994" s="37">
        <v>0</v>
      </c>
      <c r="Q2994" s="21">
        <f t="shared" si="838"/>
        <v>39.790999999999997</v>
      </c>
      <c r="R2994" s="21">
        <f t="shared" si="847"/>
        <v>124.83333333333879</v>
      </c>
      <c r="S2994" s="21">
        <f t="shared" si="848"/>
        <v>15.817909038534687</v>
      </c>
      <c r="T2994" s="21">
        <f t="shared" si="839"/>
        <v>86.147999999999996</v>
      </c>
      <c r="U2994" s="37">
        <f>VLOOKUP(Time_Zone, 'LSTM LookUp'!$B$5:$D$8, 3, FALSE)</f>
        <v>-75</v>
      </c>
      <c r="V2994" s="21">
        <f t="shared" si="849"/>
        <v>3.3376055338071744</v>
      </c>
      <c r="W2994" s="21">
        <f t="shared" si="840"/>
        <v>296.98240138345182</v>
      </c>
      <c r="X2994" s="21">
        <f t="shared" si="841"/>
        <v>0</v>
      </c>
      <c r="Y2994" s="21">
        <f t="shared" si="842"/>
        <v>0</v>
      </c>
      <c r="Z2994" s="21">
        <f t="shared" si="850"/>
        <v>0</v>
      </c>
      <c r="AA2994" s="21">
        <f t="shared" si="843"/>
        <v>0</v>
      </c>
      <c r="AB2994" s="21">
        <f t="shared" si="844"/>
        <v>0</v>
      </c>
      <c r="AC2994" s="21">
        <f t="shared" si="845"/>
        <v>66.92</v>
      </c>
      <c r="AD2994" s="21">
        <f t="shared" si="851"/>
        <v>0</v>
      </c>
      <c r="AE2994" s="21" t="str">
        <f t="shared" si="846"/>
        <v>5/4/21:00</v>
      </c>
    </row>
    <row r="2995" spans="2:31">
      <c r="B2995" s="37">
        <v>5</v>
      </c>
      <c r="C2995" s="38">
        <v>4</v>
      </c>
      <c r="D2995" s="39">
        <v>22</v>
      </c>
      <c r="E2995" s="17">
        <v>16.7</v>
      </c>
      <c r="F2995" s="17">
        <v>0</v>
      </c>
      <c r="G2995" s="17">
        <v>0</v>
      </c>
      <c r="H2995" s="37">
        <f t="shared" si="834"/>
        <v>62.059999999999995</v>
      </c>
      <c r="I2995" s="37">
        <f>IF(H2995&lt;'Roof Calculator'!$G$8, 1, 0)</f>
        <v>0</v>
      </c>
      <c r="J2995" s="37">
        <f>IF(H2995&gt;='Roof Calculator'!$G$8, 1, 0)</f>
        <v>1</v>
      </c>
      <c r="K2995" s="37">
        <f t="shared" si="835"/>
        <v>0</v>
      </c>
      <c r="L2995" s="37">
        <f t="shared" si="836"/>
        <v>62.059999999999995</v>
      </c>
      <c r="M2995" s="37">
        <v>0</v>
      </c>
      <c r="N2995" s="37">
        <f t="shared" si="837"/>
        <v>0</v>
      </c>
      <c r="O2995" s="37">
        <v>0</v>
      </c>
      <c r="P2995" s="37">
        <v>0</v>
      </c>
      <c r="Q2995" s="21">
        <f t="shared" si="838"/>
        <v>39.790999999999997</v>
      </c>
      <c r="R2995" s="21">
        <f t="shared" si="847"/>
        <v>124.87500000000546</v>
      </c>
      <c r="S2995" s="21">
        <f t="shared" si="848"/>
        <v>15.830289358426185</v>
      </c>
      <c r="T2995" s="21">
        <f t="shared" si="839"/>
        <v>86.147999999999996</v>
      </c>
      <c r="U2995" s="37">
        <f>VLOOKUP(Time_Zone, 'LSTM LookUp'!$B$5:$D$8, 3, FALSE)</f>
        <v>-75</v>
      </c>
      <c r="V2995" s="21">
        <f t="shared" si="849"/>
        <v>3.341385488981631</v>
      </c>
      <c r="W2995" s="21">
        <f t="shared" si="840"/>
        <v>311.98334637224536</v>
      </c>
      <c r="X2995" s="21">
        <f t="shared" si="841"/>
        <v>0</v>
      </c>
      <c r="Y2995" s="21">
        <f t="shared" si="842"/>
        <v>0</v>
      </c>
      <c r="Z2995" s="21">
        <f t="shared" si="850"/>
        <v>0</v>
      </c>
      <c r="AA2995" s="21">
        <f t="shared" si="843"/>
        <v>0</v>
      </c>
      <c r="AB2995" s="21">
        <f t="shared" si="844"/>
        <v>0</v>
      </c>
      <c r="AC2995" s="21">
        <f t="shared" si="845"/>
        <v>62.059999999999995</v>
      </c>
      <c r="AD2995" s="21">
        <f t="shared" si="851"/>
        <v>0</v>
      </c>
      <c r="AE2995" s="21" t="str">
        <f t="shared" si="846"/>
        <v>5/4/22:00</v>
      </c>
    </row>
    <row r="2996" spans="2:31">
      <c r="B2996" s="37">
        <v>5</v>
      </c>
      <c r="C2996" s="38">
        <v>4</v>
      </c>
      <c r="D2996" s="39">
        <v>23</v>
      </c>
      <c r="E2996" s="17">
        <v>15.6</v>
      </c>
      <c r="F2996" s="17">
        <v>0</v>
      </c>
      <c r="G2996" s="17">
        <v>0</v>
      </c>
      <c r="H2996" s="37">
        <f t="shared" si="834"/>
        <v>60.08</v>
      </c>
      <c r="I2996" s="37">
        <f>IF(H2996&lt;'Roof Calculator'!$G$8, 1, 0)</f>
        <v>0</v>
      </c>
      <c r="J2996" s="37">
        <f>IF(H2996&gt;='Roof Calculator'!$G$8, 1, 0)</f>
        <v>1</v>
      </c>
      <c r="K2996" s="37">
        <f t="shared" si="835"/>
        <v>0</v>
      </c>
      <c r="L2996" s="37">
        <f t="shared" si="836"/>
        <v>60.08</v>
      </c>
      <c r="M2996" s="37">
        <v>0</v>
      </c>
      <c r="N2996" s="37">
        <f t="shared" si="837"/>
        <v>0</v>
      </c>
      <c r="O2996" s="37">
        <v>0</v>
      </c>
      <c r="P2996" s="37">
        <v>0</v>
      </c>
      <c r="Q2996" s="21">
        <f t="shared" si="838"/>
        <v>39.790999999999997</v>
      </c>
      <c r="R2996" s="21">
        <f t="shared" si="847"/>
        <v>124.91666666667213</v>
      </c>
      <c r="S2996" s="21">
        <f t="shared" si="848"/>
        <v>15.84266207855101</v>
      </c>
      <c r="T2996" s="21">
        <f t="shared" si="839"/>
        <v>86.147999999999996</v>
      </c>
      <c r="U2996" s="37">
        <f>VLOOKUP(Time_Zone, 'LSTM LookUp'!$B$5:$D$8, 3, FALSE)</f>
        <v>-75</v>
      </c>
      <c r="V2996" s="21">
        <f t="shared" si="849"/>
        <v>3.3451485196331552</v>
      </c>
      <c r="W2996" s="21">
        <f t="shared" si="840"/>
        <v>326.9842871299083</v>
      </c>
      <c r="X2996" s="21">
        <f t="shared" si="841"/>
        <v>0</v>
      </c>
      <c r="Y2996" s="21">
        <f t="shared" si="842"/>
        <v>0</v>
      </c>
      <c r="Z2996" s="21">
        <f t="shared" si="850"/>
        <v>0</v>
      </c>
      <c r="AA2996" s="21">
        <f t="shared" si="843"/>
        <v>0</v>
      </c>
      <c r="AB2996" s="21">
        <f t="shared" si="844"/>
        <v>0</v>
      </c>
      <c r="AC2996" s="21">
        <f t="shared" si="845"/>
        <v>60.08</v>
      </c>
      <c r="AD2996" s="21">
        <f t="shared" si="851"/>
        <v>0</v>
      </c>
      <c r="AE2996" s="21" t="str">
        <f t="shared" si="846"/>
        <v>5/4/23:00</v>
      </c>
    </row>
    <row r="2997" spans="2:31">
      <c r="B2997" s="37">
        <v>5</v>
      </c>
      <c r="C2997" s="38">
        <v>4</v>
      </c>
      <c r="D2997" s="39">
        <v>24</v>
      </c>
      <c r="E2997" s="17">
        <v>14.4</v>
      </c>
      <c r="F2997" s="17">
        <v>0</v>
      </c>
      <c r="G2997" s="17">
        <v>0</v>
      </c>
      <c r="H2997" s="37">
        <f t="shared" si="834"/>
        <v>57.92</v>
      </c>
      <c r="I2997" s="37">
        <f>IF(H2997&lt;'Roof Calculator'!$G$8, 1, 0)</f>
        <v>0</v>
      </c>
      <c r="J2997" s="37">
        <f>IF(H2997&gt;='Roof Calculator'!$G$8, 1, 0)</f>
        <v>1</v>
      </c>
      <c r="K2997" s="37">
        <f t="shared" si="835"/>
        <v>0</v>
      </c>
      <c r="L2997" s="37">
        <f t="shared" si="836"/>
        <v>57.92</v>
      </c>
      <c r="M2997" s="37">
        <v>0</v>
      </c>
      <c r="N2997" s="37">
        <f t="shared" si="837"/>
        <v>0</v>
      </c>
      <c r="O2997" s="37">
        <v>0</v>
      </c>
      <c r="P2997" s="37">
        <v>0</v>
      </c>
      <c r="Q2997" s="21">
        <f t="shared" si="838"/>
        <v>39.790999999999997</v>
      </c>
      <c r="R2997" s="21">
        <f t="shared" si="847"/>
        <v>124.9583333333388</v>
      </c>
      <c r="S2997" s="21">
        <f t="shared" si="848"/>
        <v>15.855027191723638</v>
      </c>
      <c r="T2997" s="21">
        <f t="shared" si="839"/>
        <v>86.147999999999996</v>
      </c>
      <c r="U2997" s="37">
        <f>VLOOKUP(Time_Zone, 'LSTM LookUp'!$B$5:$D$8, 3, FALSE)</f>
        <v>-75</v>
      </c>
      <c r="V2997" s="21">
        <f t="shared" si="849"/>
        <v>3.3488946225256737</v>
      </c>
      <c r="W2997" s="21">
        <f t="shared" si="840"/>
        <v>341.98522365563139</v>
      </c>
      <c r="X2997" s="21">
        <f t="shared" si="841"/>
        <v>0</v>
      </c>
      <c r="Y2997" s="21">
        <f t="shared" si="842"/>
        <v>0</v>
      </c>
      <c r="Z2997" s="21">
        <f t="shared" si="850"/>
        <v>0</v>
      </c>
      <c r="AA2997" s="21">
        <f t="shared" si="843"/>
        <v>0</v>
      </c>
      <c r="AB2997" s="21">
        <f t="shared" si="844"/>
        <v>0</v>
      </c>
      <c r="AC2997" s="21">
        <f t="shared" si="845"/>
        <v>57.92</v>
      </c>
      <c r="AD2997" s="21">
        <f t="shared" si="851"/>
        <v>0</v>
      </c>
      <c r="AE2997" s="21" t="str">
        <f t="shared" si="846"/>
        <v>5/4/24:00</v>
      </c>
    </row>
    <row r="2998" spans="2:31">
      <c r="B2998" s="37">
        <v>5</v>
      </c>
      <c r="C2998" s="38">
        <v>5</v>
      </c>
      <c r="D2998" s="39">
        <v>1</v>
      </c>
      <c r="E2998" s="17">
        <v>13.9</v>
      </c>
      <c r="F2998" s="17">
        <v>0</v>
      </c>
      <c r="G2998" s="17">
        <v>0</v>
      </c>
      <c r="H2998" s="37">
        <f t="shared" si="834"/>
        <v>57.02</v>
      </c>
      <c r="I2998" s="37">
        <f>IF(H2998&lt;'Roof Calculator'!$G$8, 1, 0)</f>
        <v>0</v>
      </c>
      <c r="J2998" s="37">
        <f>IF(H2998&gt;='Roof Calculator'!$G$8, 1, 0)</f>
        <v>1</v>
      </c>
      <c r="K2998" s="37">
        <f t="shared" si="835"/>
        <v>0</v>
      </c>
      <c r="L2998" s="37">
        <f t="shared" si="836"/>
        <v>57.02</v>
      </c>
      <c r="M2998" s="37">
        <v>0</v>
      </c>
      <c r="N2998" s="37">
        <f t="shared" si="837"/>
        <v>0</v>
      </c>
      <c r="O2998" s="37">
        <v>0</v>
      </c>
      <c r="P2998" s="37">
        <v>0</v>
      </c>
      <c r="Q2998" s="21">
        <f t="shared" si="838"/>
        <v>39.790999999999997</v>
      </c>
      <c r="R2998" s="21">
        <f t="shared" si="847"/>
        <v>125.00000000000547</v>
      </c>
      <c r="S2998" s="21">
        <f t="shared" si="848"/>
        <v>15.867384690759788</v>
      </c>
      <c r="T2998" s="21">
        <f t="shared" si="839"/>
        <v>86.147999999999996</v>
      </c>
      <c r="U2998" s="37">
        <f>VLOOKUP(Time_Zone, 'LSTM LookUp'!$B$5:$D$8, 3, FALSE)</f>
        <v>-75</v>
      </c>
      <c r="V2998" s="21">
        <f t="shared" si="849"/>
        <v>3.352623794463109</v>
      </c>
      <c r="W2998" s="21">
        <f t="shared" si="840"/>
        <v>-3.0138440513842468</v>
      </c>
      <c r="X2998" s="21">
        <f t="shared" si="841"/>
        <v>0</v>
      </c>
      <c r="Y2998" s="21">
        <f t="shared" si="842"/>
        <v>0</v>
      </c>
      <c r="Z2998" s="21">
        <f t="shared" si="850"/>
        <v>0</v>
      </c>
      <c r="AA2998" s="21">
        <f t="shared" si="843"/>
        <v>0</v>
      </c>
      <c r="AB2998" s="21">
        <f t="shared" si="844"/>
        <v>0</v>
      </c>
      <c r="AC2998" s="21">
        <f t="shared" si="845"/>
        <v>57.02</v>
      </c>
      <c r="AD2998" s="21">
        <f t="shared" si="851"/>
        <v>0</v>
      </c>
      <c r="AE2998" s="21" t="str">
        <f t="shared" si="846"/>
        <v>5/5/1:00</v>
      </c>
    </row>
    <row r="2999" spans="2:31">
      <c r="B2999" s="37">
        <v>5</v>
      </c>
      <c r="C2999" s="38">
        <v>5</v>
      </c>
      <c r="D2999" s="39">
        <v>2</v>
      </c>
      <c r="E2999" s="17">
        <v>13.3</v>
      </c>
      <c r="F2999" s="17">
        <v>0</v>
      </c>
      <c r="G2999" s="17">
        <v>0</v>
      </c>
      <c r="H2999" s="37">
        <f t="shared" si="834"/>
        <v>55.94</v>
      </c>
      <c r="I2999" s="37">
        <f>IF(H2999&lt;'Roof Calculator'!$G$8, 1, 0)</f>
        <v>0</v>
      </c>
      <c r="J2999" s="37">
        <f>IF(H2999&gt;='Roof Calculator'!$G$8, 1, 0)</f>
        <v>1</v>
      </c>
      <c r="K2999" s="37">
        <f t="shared" si="835"/>
        <v>0</v>
      </c>
      <c r="L2999" s="37">
        <f t="shared" si="836"/>
        <v>55.94</v>
      </c>
      <c r="M2999" s="37">
        <v>0</v>
      </c>
      <c r="N2999" s="37">
        <f t="shared" si="837"/>
        <v>0</v>
      </c>
      <c r="O2999" s="37">
        <v>0</v>
      </c>
      <c r="P2999" s="37">
        <v>0</v>
      </c>
      <c r="Q2999" s="21">
        <f t="shared" si="838"/>
        <v>39.790999999999997</v>
      </c>
      <c r="R2999" s="21">
        <f t="shared" si="847"/>
        <v>125.04166666667214</v>
      </c>
      <c r="S2999" s="21">
        <f t="shared" si="848"/>
        <v>15.879734568476414</v>
      </c>
      <c r="T2999" s="21">
        <f t="shared" si="839"/>
        <v>86.147999999999996</v>
      </c>
      <c r="U2999" s="37">
        <f>VLOOKUP(Time_Zone, 'LSTM LookUp'!$B$5:$D$8, 3, FALSE)</f>
        <v>-75</v>
      </c>
      <c r="V2999" s="21">
        <f t="shared" si="849"/>
        <v>3.3563360322893914</v>
      </c>
      <c r="W2999" s="21">
        <f t="shared" si="840"/>
        <v>11.987084008072344</v>
      </c>
      <c r="X2999" s="21">
        <f t="shared" si="841"/>
        <v>0</v>
      </c>
      <c r="Y2999" s="21">
        <f t="shared" si="842"/>
        <v>0</v>
      </c>
      <c r="Z2999" s="21">
        <f t="shared" si="850"/>
        <v>0</v>
      </c>
      <c r="AA2999" s="21">
        <f t="shared" si="843"/>
        <v>0</v>
      </c>
      <c r="AB2999" s="21">
        <f t="shared" si="844"/>
        <v>0</v>
      </c>
      <c r="AC2999" s="21">
        <f t="shared" si="845"/>
        <v>55.94</v>
      </c>
      <c r="AD2999" s="21">
        <f t="shared" si="851"/>
        <v>0</v>
      </c>
      <c r="AE2999" s="21" t="str">
        <f t="shared" si="846"/>
        <v>5/5/2:00</v>
      </c>
    </row>
    <row r="3000" spans="2:31">
      <c r="B3000" s="37">
        <v>5</v>
      </c>
      <c r="C3000" s="38">
        <v>5</v>
      </c>
      <c r="D3000" s="39">
        <v>3</v>
      </c>
      <c r="E3000" s="17">
        <v>12.2</v>
      </c>
      <c r="F3000" s="17">
        <v>0</v>
      </c>
      <c r="G3000" s="17">
        <v>0</v>
      </c>
      <c r="H3000" s="37">
        <f t="shared" si="834"/>
        <v>53.96</v>
      </c>
      <c r="I3000" s="37">
        <f>IF(H3000&lt;'Roof Calculator'!$G$8, 1, 0)</f>
        <v>1</v>
      </c>
      <c r="J3000" s="37">
        <f>IF(H3000&gt;='Roof Calculator'!$G$8, 1, 0)</f>
        <v>0</v>
      </c>
      <c r="K3000" s="37">
        <f t="shared" si="835"/>
        <v>53.96</v>
      </c>
      <c r="L3000" s="37">
        <f t="shared" si="836"/>
        <v>0</v>
      </c>
      <c r="M3000" s="37">
        <v>0</v>
      </c>
      <c r="N3000" s="37">
        <f t="shared" si="837"/>
        <v>0</v>
      </c>
      <c r="O3000" s="37">
        <v>0</v>
      </c>
      <c r="P3000" s="37">
        <v>0</v>
      </c>
      <c r="Q3000" s="21">
        <f t="shared" si="838"/>
        <v>39.790999999999997</v>
      </c>
      <c r="R3000" s="21">
        <f t="shared" si="847"/>
        <v>125.08333333333881</v>
      </c>
      <c r="S3000" s="21">
        <f t="shared" si="848"/>
        <v>15.892076817691731</v>
      </c>
      <c r="T3000" s="21">
        <f t="shared" si="839"/>
        <v>86.147999999999996</v>
      </c>
      <c r="U3000" s="37">
        <f>VLOOKUP(Time_Zone, 'LSTM LookUp'!$B$5:$D$8, 3, FALSE)</f>
        <v>-75</v>
      </c>
      <c r="V3000" s="21">
        <f t="shared" si="849"/>
        <v>3.3600313328884646</v>
      </c>
      <c r="W3000" s="21">
        <f t="shared" si="840"/>
        <v>26.98800783322211</v>
      </c>
      <c r="X3000" s="21">
        <f t="shared" si="841"/>
        <v>0</v>
      </c>
      <c r="Y3000" s="21">
        <f t="shared" si="842"/>
        <v>0</v>
      </c>
      <c r="Z3000" s="21">
        <f t="shared" si="850"/>
        <v>0</v>
      </c>
      <c r="AA3000" s="21">
        <f t="shared" si="843"/>
        <v>0</v>
      </c>
      <c r="AB3000" s="21">
        <f t="shared" si="844"/>
        <v>0</v>
      </c>
      <c r="AC3000" s="21">
        <f t="shared" si="845"/>
        <v>0</v>
      </c>
      <c r="AD3000" s="21">
        <f t="shared" si="851"/>
        <v>0</v>
      </c>
      <c r="AE3000" s="21" t="str">
        <f t="shared" si="846"/>
        <v>5/5/3:00</v>
      </c>
    </row>
    <row r="3001" spans="2:31">
      <c r="B3001" s="37">
        <v>5</v>
      </c>
      <c r="C3001" s="38">
        <v>5</v>
      </c>
      <c r="D3001" s="39">
        <v>4</v>
      </c>
      <c r="E3001" s="17">
        <v>12.8</v>
      </c>
      <c r="F3001" s="17">
        <v>0</v>
      </c>
      <c r="G3001" s="17">
        <v>0</v>
      </c>
      <c r="H3001" s="37">
        <f t="shared" si="834"/>
        <v>55.04</v>
      </c>
      <c r="I3001" s="37">
        <f>IF(H3001&lt;'Roof Calculator'!$G$8, 1, 0)</f>
        <v>0</v>
      </c>
      <c r="J3001" s="37">
        <f>IF(H3001&gt;='Roof Calculator'!$G$8, 1, 0)</f>
        <v>1</v>
      </c>
      <c r="K3001" s="37">
        <f t="shared" si="835"/>
        <v>0</v>
      </c>
      <c r="L3001" s="37">
        <f t="shared" si="836"/>
        <v>55.04</v>
      </c>
      <c r="M3001" s="37">
        <v>0</v>
      </c>
      <c r="N3001" s="37">
        <f t="shared" si="837"/>
        <v>0</v>
      </c>
      <c r="O3001" s="37">
        <v>0</v>
      </c>
      <c r="P3001" s="37">
        <v>0</v>
      </c>
      <c r="Q3001" s="21">
        <f t="shared" si="838"/>
        <v>39.790999999999997</v>
      </c>
      <c r="R3001" s="21">
        <f t="shared" si="847"/>
        <v>125.12500000000549</v>
      </c>
      <c r="S3001" s="21">
        <f t="shared" si="848"/>
        <v>15.90441143122521</v>
      </c>
      <c r="T3001" s="21">
        <f t="shared" si="839"/>
        <v>86.147999999999996</v>
      </c>
      <c r="U3001" s="37">
        <f>VLOOKUP(Time_Zone, 'LSTM LookUp'!$B$5:$D$8, 3, FALSE)</f>
        <v>-75</v>
      </c>
      <c r="V3001" s="21">
        <f t="shared" si="849"/>
        <v>3.363709693184282</v>
      </c>
      <c r="W3001" s="21">
        <f t="shared" si="840"/>
        <v>41.988927423296062</v>
      </c>
      <c r="X3001" s="21">
        <f t="shared" si="841"/>
        <v>0</v>
      </c>
      <c r="Y3001" s="21">
        <f t="shared" si="842"/>
        <v>0</v>
      </c>
      <c r="Z3001" s="21">
        <f t="shared" si="850"/>
        <v>0</v>
      </c>
      <c r="AA3001" s="21">
        <f t="shared" si="843"/>
        <v>0</v>
      </c>
      <c r="AB3001" s="21">
        <f t="shared" si="844"/>
        <v>0</v>
      </c>
      <c r="AC3001" s="21">
        <f t="shared" si="845"/>
        <v>55.04</v>
      </c>
      <c r="AD3001" s="21">
        <f t="shared" si="851"/>
        <v>0</v>
      </c>
      <c r="AE3001" s="21" t="str">
        <f t="shared" si="846"/>
        <v>5/5/4:00</v>
      </c>
    </row>
    <row r="3002" spans="2:31">
      <c r="B3002" s="37">
        <v>5</v>
      </c>
      <c r="C3002" s="38">
        <v>5</v>
      </c>
      <c r="D3002" s="39">
        <v>5</v>
      </c>
      <c r="E3002" s="17">
        <v>11.1</v>
      </c>
      <c r="F3002" s="17">
        <v>0</v>
      </c>
      <c r="G3002" s="17">
        <v>0</v>
      </c>
      <c r="H3002" s="37">
        <f t="shared" si="834"/>
        <v>51.98</v>
      </c>
      <c r="I3002" s="37">
        <f>IF(H3002&lt;'Roof Calculator'!$G$8, 1, 0)</f>
        <v>1</v>
      </c>
      <c r="J3002" s="37">
        <f>IF(H3002&gt;='Roof Calculator'!$G$8, 1, 0)</f>
        <v>0</v>
      </c>
      <c r="K3002" s="37">
        <f t="shared" si="835"/>
        <v>51.98</v>
      </c>
      <c r="L3002" s="37">
        <f t="shared" si="836"/>
        <v>0</v>
      </c>
      <c r="M3002" s="37">
        <v>0</v>
      </c>
      <c r="N3002" s="37">
        <f t="shared" si="837"/>
        <v>0</v>
      </c>
      <c r="O3002" s="37">
        <v>0</v>
      </c>
      <c r="P3002" s="37">
        <v>0</v>
      </c>
      <c r="Q3002" s="21">
        <f t="shared" si="838"/>
        <v>39.790999999999997</v>
      </c>
      <c r="R3002" s="21">
        <f t="shared" si="847"/>
        <v>125.16666666667216</v>
      </c>
      <c r="S3002" s="21">
        <f t="shared" si="848"/>
        <v>15.916738401897602</v>
      </c>
      <c r="T3002" s="21">
        <f t="shared" si="839"/>
        <v>86.147999999999996</v>
      </c>
      <c r="U3002" s="37">
        <f>VLOOKUP(Time_Zone, 'LSTM LookUp'!$B$5:$D$8, 3, FALSE)</f>
        <v>-75</v>
      </c>
      <c r="V3002" s="21">
        <f t="shared" si="849"/>
        <v>3.3673711101408221</v>
      </c>
      <c r="W3002" s="21">
        <f t="shared" si="840"/>
        <v>56.989842777535188</v>
      </c>
      <c r="X3002" s="21">
        <f t="shared" si="841"/>
        <v>0</v>
      </c>
      <c r="Y3002" s="21">
        <f t="shared" si="842"/>
        <v>0</v>
      </c>
      <c r="Z3002" s="21">
        <f t="shared" si="850"/>
        <v>0</v>
      </c>
      <c r="AA3002" s="21">
        <f t="shared" si="843"/>
        <v>0</v>
      </c>
      <c r="AB3002" s="21">
        <f t="shared" si="844"/>
        <v>0</v>
      </c>
      <c r="AC3002" s="21">
        <f t="shared" si="845"/>
        <v>0</v>
      </c>
      <c r="AD3002" s="21">
        <f t="shared" si="851"/>
        <v>0</v>
      </c>
      <c r="AE3002" s="21" t="str">
        <f t="shared" si="846"/>
        <v>5/5/5:00</v>
      </c>
    </row>
    <row r="3003" spans="2:31">
      <c r="B3003" s="37">
        <v>5</v>
      </c>
      <c r="C3003" s="38">
        <v>5</v>
      </c>
      <c r="D3003" s="39">
        <v>6</v>
      </c>
      <c r="E3003" s="17">
        <v>10.6</v>
      </c>
      <c r="F3003" s="17">
        <v>4</v>
      </c>
      <c r="G3003" s="17">
        <v>0</v>
      </c>
      <c r="H3003" s="37">
        <f t="shared" si="834"/>
        <v>51.08</v>
      </c>
      <c r="I3003" s="37">
        <f>IF(H3003&lt;'Roof Calculator'!$G$8, 1, 0)</f>
        <v>1</v>
      </c>
      <c r="J3003" s="37">
        <f>IF(H3003&gt;='Roof Calculator'!$G$8, 1, 0)</f>
        <v>0</v>
      </c>
      <c r="K3003" s="37">
        <f t="shared" si="835"/>
        <v>51.08</v>
      </c>
      <c r="L3003" s="37">
        <f t="shared" si="836"/>
        <v>0</v>
      </c>
      <c r="M3003" s="37">
        <v>0</v>
      </c>
      <c r="N3003" s="37">
        <f t="shared" si="837"/>
        <v>4</v>
      </c>
      <c r="O3003" s="37">
        <v>0</v>
      </c>
      <c r="P3003" s="37">
        <v>0</v>
      </c>
      <c r="Q3003" s="21">
        <f t="shared" si="838"/>
        <v>39.790999999999997</v>
      </c>
      <c r="R3003" s="21">
        <f t="shared" si="847"/>
        <v>125.20833333333883</v>
      </c>
      <c r="S3003" s="21">
        <f t="shared" si="848"/>
        <v>15.929057722530903</v>
      </c>
      <c r="T3003" s="21">
        <f t="shared" si="839"/>
        <v>86.147999999999996</v>
      </c>
      <c r="U3003" s="37">
        <f>VLOOKUP(Time_Zone, 'LSTM LookUp'!$B$5:$D$8, 3, FALSE)</f>
        <v>-75</v>
      </c>
      <c r="V3003" s="21">
        <f t="shared" si="849"/>
        <v>3.371015580762081</v>
      </c>
      <c r="W3003" s="21">
        <f t="shared" si="840"/>
        <v>71.990753895190494</v>
      </c>
      <c r="X3003" s="21">
        <f t="shared" si="841"/>
        <v>0</v>
      </c>
      <c r="Y3003" s="21">
        <f t="shared" si="842"/>
        <v>4</v>
      </c>
      <c r="Z3003" s="21">
        <f t="shared" si="850"/>
        <v>1.2679301374953549</v>
      </c>
      <c r="AA3003" s="21">
        <f t="shared" si="843"/>
        <v>1.2679301374953549</v>
      </c>
      <c r="AB3003" s="21">
        <f t="shared" si="844"/>
        <v>0</v>
      </c>
      <c r="AC3003" s="21">
        <f t="shared" si="845"/>
        <v>0</v>
      </c>
      <c r="AD3003" s="21">
        <f t="shared" si="851"/>
        <v>0</v>
      </c>
      <c r="AE3003" s="21" t="str">
        <f t="shared" si="846"/>
        <v>5/5/6:00</v>
      </c>
    </row>
    <row r="3004" spans="2:31">
      <c r="B3004" s="37">
        <v>5</v>
      </c>
      <c r="C3004" s="38">
        <v>5</v>
      </c>
      <c r="D3004" s="39">
        <v>7</v>
      </c>
      <c r="E3004" s="17">
        <v>11.1</v>
      </c>
      <c r="F3004" s="17">
        <v>43</v>
      </c>
      <c r="G3004" s="17">
        <v>39</v>
      </c>
      <c r="H3004" s="37">
        <f t="shared" si="834"/>
        <v>51.98</v>
      </c>
      <c r="I3004" s="37">
        <f>IF(H3004&lt;'Roof Calculator'!$G$8, 1, 0)</f>
        <v>1</v>
      </c>
      <c r="J3004" s="37">
        <f>IF(H3004&gt;='Roof Calculator'!$G$8, 1, 0)</f>
        <v>0</v>
      </c>
      <c r="K3004" s="37">
        <f t="shared" si="835"/>
        <v>51.98</v>
      </c>
      <c r="L3004" s="37">
        <f t="shared" si="836"/>
        <v>0</v>
      </c>
      <c r="M3004" s="37">
        <v>0</v>
      </c>
      <c r="N3004" s="37">
        <f t="shared" si="837"/>
        <v>43</v>
      </c>
      <c r="O3004" s="37">
        <v>0</v>
      </c>
      <c r="P3004" s="37">
        <v>0</v>
      </c>
      <c r="Q3004" s="21">
        <f t="shared" si="838"/>
        <v>39.790999999999997</v>
      </c>
      <c r="R3004" s="21">
        <f t="shared" si="847"/>
        <v>125.2500000000055</v>
      </c>
      <c r="S3004" s="21">
        <f t="shared" si="848"/>
        <v>15.941369385948413</v>
      </c>
      <c r="T3004" s="21">
        <f t="shared" si="839"/>
        <v>86.147999999999996</v>
      </c>
      <c r="U3004" s="37">
        <f>VLOOKUP(Time_Zone, 'LSTM LookUp'!$B$5:$D$8, 3, FALSE)</f>
        <v>-75</v>
      </c>
      <c r="V3004" s="21">
        <f t="shared" si="849"/>
        <v>3.3746431020920795</v>
      </c>
      <c r="W3004" s="21">
        <f t="shared" si="840"/>
        <v>86.99166077552303</v>
      </c>
      <c r="X3004" s="21">
        <f t="shared" si="841"/>
        <v>8.3674599350756367</v>
      </c>
      <c r="Y3004" s="21">
        <f t="shared" si="842"/>
        <v>51.367459935075637</v>
      </c>
      <c r="Z3004" s="21">
        <f t="shared" si="850"/>
        <v>16.282587634566895</v>
      </c>
      <c r="AA3004" s="21">
        <f t="shared" si="843"/>
        <v>16.282587634566895</v>
      </c>
      <c r="AB3004" s="21">
        <f t="shared" si="844"/>
        <v>0</v>
      </c>
      <c r="AC3004" s="21">
        <f t="shared" si="845"/>
        <v>0</v>
      </c>
      <c r="AD3004" s="21">
        <f t="shared" si="851"/>
        <v>0</v>
      </c>
      <c r="AE3004" s="21" t="str">
        <f t="shared" si="846"/>
        <v>5/5/7:00</v>
      </c>
    </row>
    <row r="3005" spans="2:31">
      <c r="B3005" s="37">
        <v>5</v>
      </c>
      <c r="C3005" s="38">
        <v>5</v>
      </c>
      <c r="D3005" s="39">
        <v>8</v>
      </c>
      <c r="E3005" s="17">
        <v>14.4</v>
      </c>
      <c r="F3005" s="17">
        <v>139</v>
      </c>
      <c r="G3005" s="17">
        <v>121</v>
      </c>
      <c r="H3005" s="37">
        <f t="shared" si="834"/>
        <v>57.92</v>
      </c>
      <c r="I3005" s="37">
        <f>IF(H3005&lt;'Roof Calculator'!$G$8, 1, 0)</f>
        <v>0</v>
      </c>
      <c r="J3005" s="37">
        <f>IF(H3005&gt;='Roof Calculator'!$G$8, 1, 0)</f>
        <v>1</v>
      </c>
      <c r="K3005" s="37">
        <f t="shared" si="835"/>
        <v>0</v>
      </c>
      <c r="L3005" s="37">
        <f t="shared" si="836"/>
        <v>57.92</v>
      </c>
      <c r="M3005" s="37">
        <v>0</v>
      </c>
      <c r="N3005" s="37">
        <f t="shared" si="837"/>
        <v>139</v>
      </c>
      <c r="O3005" s="37">
        <v>0</v>
      </c>
      <c r="P3005" s="37">
        <v>0</v>
      </c>
      <c r="Q3005" s="21">
        <f t="shared" si="838"/>
        <v>39.790999999999997</v>
      </c>
      <c r="R3005" s="21">
        <f t="shared" si="847"/>
        <v>125.29166666667217</v>
      </c>
      <c r="S3005" s="21">
        <f t="shared" si="848"/>
        <v>15.953673384974712</v>
      </c>
      <c r="T3005" s="21">
        <f t="shared" si="839"/>
        <v>86.147999999999996</v>
      </c>
      <c r="U3005" s="37">
        <f>VLOOKUP(Time_Zone, 'LSTM LookUp'!$B$5:$D$8, 3, FALSE)</f>
        <v>-75</v>
      </c>
      <c r="V3005" s="21">
        <f t="shared" si="849"/>
        <v>3.3782536712148703</v>
      </c>
      <c r="W3005" s="21">
        <f t="shared" si="840"/>
        <v>101.99256341780372</v>
      </c>
      <c r="X3005" s="21">
        <f t="shared" si="841"/>
        <v>2.7101932677913085</v>
      </c>
      <c r="Y3005" s="21">
        <f t="shared" si="842"/>
        <v>141.71019326779131</v>
      </c>
      <c r="Z3005" s="21">
        <f t="shared" si="850"/>
        <v>44.91965620863099</v>
      </c>
      <c r="AA3005" s="21">
        <f t="shared" si="843"/>
        <v>0</v>
      </c>
      <c r="AB3005" s="21">
        <f t="shared" si="844"/>
        <v>44.91965620863099</v>
      </c>
      <c r="AC3005" s="21">
        <f t="shared" si="845"/>
        <v>57.92</v>
      </c>
      <c r="AD3005" s="21">
        <f t="shared" si="851"/>
        <v>44.91965620863099</v>
      </c>
      <c r="AE3005" s="21" t="str">
        <f t="shared" si="846"/>
        <v>5/5/8:00</v>
      </c>
    </row>
    <row r="3006" spans="2:31">
      <c r="B3006" s="37">
        <v>5</v>
      </c>
      <c r="C3006" s="38">
        <v>5</v>
      </c>
      <c r="D3006" s="39">
        <v>9</v>
      </c>
      <c r="E3006" s="17">
        <v>19.399999999999999</v>
      </c>
      <c r="F3006" s="17">
        <v>194</v>
      </c>
      <c r="G3006" s="17">
        <v>407</v>
      </c>
      <c r="H3006" s="37">
        <f t="shared" si="834"/>
        <v>66.92</v>
      </c>
      <c r="I3006" s="37">
        <f>IF(H3006&lt;'Roof Calculator'!$G$8, 1, 0)</f>
        <v>0</v>
      </c>
      <c r="J3006" s="37">
        <f>IF(H3006&gt;='Roof Calculator'!$G$8, 1, 0)</f>
        <v>1</v>
      </c>
      <c r="K3006" s="37">
        <f t="shared" si="835"/>
        <v>0</v>
      </c>
      <c r="L3006" s="37">
        <f t="shared" si="836"/>
        <v>66.92</v>
      </c>
      <c r="M3006" s="37">
        <v>0</v>
      </c>
      <c r="N3006" s="37">
        <f t="shared" si="837"/>
        <v>194</v>
      </c>
      <c r="O3006" s="37">
        <v>0</v>
      </c>
      <c r="P3006" s="37">
        <v>0</v>
      </c>
      <c r="Q3006" s="21">
        <f t="shared" si="838"/>
        <v>39.790999999999997</v>
      </c>
      <c r="R3006" s="21">
        <f t="shared" si="847"/>
        <v>125.33333333333884</v>
      </c>
      <c r="S3006" s="21">
        <f t="shared" si="848"/>
        <v>15.965969712435658</v>
      </c>
      <c r="T3006" s="21">
        <f t="shared" si="839"/>
        <v>86.147999999999996</v>
      </c>
      <c r="U3006" s="37">
        <f>VLOOKUP(Time_Zone, 'LSTM LookUp'!$B$5:$D$8, 3, FALSE)</f>
        <v>-75</v>
      </c>
      <c r="V3006" s="21">
        <f t="shared" si="849"/>
        <v>3.3818472852545405</v>
      </c>
      <c r="W3006" s="21">
        <f t="shared" si="840"/>
        <v>116.99346182131362</v>
      </c>
      <c r="X3006" s="21">
        <f t="shared" si="841"/>
        <v>-64.822120650737915</v>
      </c>
      <c r="Y3006" s="21">
        <f t="shared" si="842"/>
        <v>129.17787934926207</v>
      </c>
      <c r="Z3006" s="21">
        <f t="shared" si="850"/>
        <v>40.947131581167056</v>
      </c>
      <c r="AA3006" s="21">
        <f t="shared" si="843"/>
        <v>0</v>
      </c>
      <c r="AB3006" s="21">
        <f t="shared" si="844"/>
        <v>40.947131581167056</v>
      </c>
      <c r="AC3006" s="21">
        <f t="shared" si="845"/>
        <v>66.92</v>
      </c>
      <c r="AD3006" s="21">
        <f t="shared" si="851"/>
        <v>40.947131581167056</v>
      </c>
      <c r="AE3006" s="21" t="str">
        <f t="shared" si="846"/>
        <v>5/5/9:00</v>
      </c>
    </row>
    <row r="3007" spans="2:31">
      <c r="B3007" s="37">
        <v>5</v>
      </c>
      <c r="C3007" s="38">
        <v>5</v>
      </c>
      <c r="D3007" s="39">
        <v>10</v>
      </c>
      <c r="E3007" s="17">
        <v>24.4</v>
      </c>
      <c r="F3007" s="17">
        <v>278</v>
      </c>
      <c r="G3007" s="17">
        <v>438</v>
      </c>
      <c r="H3007" s="37">
        <f t="shared" si="834"/>
        <v>75.92</v>
      </c>
      <c r="I3007" s="37">
        <f>IF(H3007&lt;'Roof Calculator'!$G$8, 1, 0)</f>
        <v>0</v>
      </c>
      <c r="J3007" s="37">
        <f>IF(H3007&gt;='Roof Calculator'!$G$8, 1, 0)</f>
        <v>1</v>
      </c>
      <c r="K3007" s="37">
        <f t="shared" si="835"/>
        <v>0</v>
      </c>
      <c r="L3007" s="37">
        <f t="shared" si="836"/>
        <v>75.92</v>
      </c>
      <c r="M3007" s="37">
        <v>0</v>
      </c>
      <c r="N3007" s="37">
        <f t="shared" si="837"/>
        <v>278</v>
      </c>
      <c r="O3007" s="37">
        <v>0</v>
      </c>
      <c r="P3007" s="37">
        <v>0</v>
      </c>
      <c r="Q3007" s="21">
        <f t="shared" si="838"/>
        <v>39.790999999999997</v>
      </c>
      <c r="R3007" s="21">
        <f t="shared" si="847"/>
        <v>125.37500000000551</v>
      </c>
      <c r="S3007" s="21">
        <f t="shared" si="848"/>
        <v>15.97825836115843</v>
      </c>
      <c r="T3007" s="21">
        <f t="shared" si="839"/>
        <v>86.147999999999996</v>
      </c>
      <c r="U3007" s="37">
        <f>VLOOKUP(Time_Zone, 'LSTM LookUp'!$B$5:$D$8, 3, FALSE)</f>
        <v>-75</v>
      </c>
      <c r="V3007" s="21">
        <f t="shared" si="849"/>
        <v>3.385423941375211</v>
      </c>
      <c r="W3007" s="21">
        <f t="shared" si="840"/>
        <v>131.99435598534379</v>
      </c>
      <c r="X3007" s="21">
        <f t="shared" si="841"/>
        <v>-139.31039544298957</v>
      </c>
      <c r="Y3007" s="21">
        <f t="shared" si="842"/>
        <v>138.68960455701043</v>
      </c>
      <c r="Z3007" s="21">
        <f t="shared" si="850"/>
        <v>43.962182343786658</v>
      </c>
      <c r="AA3007" s="21">
        <f t="shared" si="843"/>
        <v>0</v>
      </c>
      <c r="AB3007" s="21">
        <f t="shared" si="844"/>
        <v>43.962182343786658</v>
      </c>
      <c r="AC3007" s="21">
        <f t="shared" si="845"/>
        <v>75.92</v>
      </c>
      <c r="AD3007" s="21">
        <f t="shared" si="851"/>
        <v>43.962182343786658</v>
      </c>
      <c r="AE3007" s="21" t="str">
        <f t="shared" si="846"/>
        <v>5/5/10:00</v>
      </c>
    </row>
    <row r="3008" spans="2:31">
      <c r="B3008" s="37">
        <v>5</v>
      </c>
      <c r="C3008" s="38">
        <v>5</v>
      </c>
      <c r="D3008" s="39">
        <v>11</v>
      </c>
      <c r="E3008" s="17">
        <v>26.7</v>
      </c>
      <c r="F3008" s="17">
        <v>256</v>
      </c>
      <c r="G3008" s="17">
        <v>647</v>
      </c>
      <c r="H3008" s="37">
        <f t="shared" si="834"/>
        <v>80.06</v>
      </c>
      <c r="I3008" s="37">
        <f>IF(H3008&lt;'Roof Calculator'!$G$8, 1, 0)</f>
        <v>0</v>
      </c>
      <c r="J3008" s="37">
        <f>IF(H3008&gt;='Roof Calculator'!$G$8, 1, 0)</f>
        <v>1</v>
      </c>
      <c r="K3008" s="37">
        <f t="shared" si="835"/>
        <v>0</v>
      </c>
      <c r="L3008" s="37">
        <f t="shared" si="836"/>
        <v>80.06</v>
      </c>
      <c r="M3008" s="37">
        <v>0</v>
      </c>
      <c r="N3008" s="37">
        <f t="shared" si="837"/>
        <v>256</v>
      </c>
      <c r="O3008" s="37">
        <v>0</v>
      </c>
      <c r="P3008" s="37">
        <v>0</v>
      </c>
      <c r="Q3008" s="21">
        <f t="shared" si="838"/>
        <v>39.790999999999997</v>
      </c>
      <c r="R3008" s="21">
        <f t="shared" si="847"/>
        <v>125.41666666667219</v>
      </c>
      <c r="S3008" s="21">
        <f t="shared" si="848"/>
        <v>15.990539323971488</v>
      </c>
      <c r="T3008" s="21">
        <f t="shared" si="839"/>
        <v>86.147999999999996</v>
      </c>
      <c r="U3008" s="37">
        <f>VLOOKUP(Time_Zone, 'LSTM LookUp'!$B$5:$D$8, 3, FALSE)</f>
        <v>-75</v>
      </c>
      <c r="V3008" s="21">
        <f t="shared" si="849"/>
        <v>3.3889836367810497</v>
      </c>
      <c r="W3008" s="21">
        <f t="shared" si="840"/>
        <v>146.99524590919526</v>
      </c>
      <c r="X3008" s="21">
        <f t="shared" si="841"/>
        <v>-286.71802493224686</v>
      </c>
      <c r="Y3008" s="21">
        <f t="shared" si="842"/>
        <v>-30.718024932246863</v>
      </c>
      <c r="Z3008" s="21">
        <f t="shared" si="850"/>
        <v>-9.7370773939823749</v>
      </c>
      <c r="AA3008" s="21">
        <f t="shared" si="843"/>
        <v>0</v>
      </c>
      <c r="AB3008" s="21">
        <f t="shared" si="844"/>
        <v>-9.7370773939823749</v>
      </c>
      <c r="AC3008" s="21">
        <f t="shared" si="845"/>
        <v>80.06</v>
      </c>
      <c r="AD3008" s="21">
        <f t="shared" si="851"/>
        <v>-9.7370773939823749</v>
      </c>
      <c r="AE3008" s="21" t="str">
        <f t="shared" si="846"/>
        <v>5/5/11:00</v>
      </c>
    </row>
    <row r="3009" spans="2:31">
      <c r="B3009" s="37">
        <v>5</v>
      </c>
      <c r="C3009" s="38">
        <v>5</v>
      </c>
      <c r="D3009" s="39">
        <v>12</v>
      </c>
      <c r="E3009" s="17">
        <v>28.3</v>
      </c>
      <c r="F3009" s="17">
        <v>275</v>
      </c>
      <c r="G3009" s="17">
        <v>686</v>
      </c>
      <c r="H3009" s="37">
        <f t="shared" si="834"/>
        <v>82.94</v>
      </c>
      <c r="I3009" s="37">
        <f>IF(H3009&lt;'Roof Calculator'!$G$8, 1, 0)</f>
        <v>0</v>
      </c>
      <c r="J3009" s="37">
        <f>IF(H3009&gt;='Roof Calculator'!$G$8, 1, 0)</f>
        <v>1</v>
      </c>
      <c r="K3009" s="37">
        <f t="shared" si="835"/>
        <v>0</v>
      </c>
      <c r="L3009" s="37">
        <f t="shared" si="836"/>
        <v>82.94</v>
      </c>
      <c r="M3009" s="37">
        <v>0</v>
      </c>
      <c r="N3009" s="37">
        <f t="shared" si="837"/>
        <v>275</v>
      </c>
      <c r="O3009" s="37">
        <v>0</v>
      </c>
      <c r="P3009" s="37">
        <v>0</v>
      </c>
      <c r="Q3009" s="21">
        <f t="shared" si="838"/>
        <v>39.790999999999997</v>
      </c>
      <c r="R3009" s="21">
        <f t="shared" si="847"/>
        <v>125.45833333333886</v>
      </c>
      <c r="S3009" s="21">
        <f t="shared" si="848"/>
        <v>16.00281259370464</v>
      </c>
      <c r="T3009" s="21">
        <f t="shared" si="839"/>
        <v>86.147999999999996</v>
      </c>
      <c r="U3009" s="37">
        <f>VLOOKUP(Time_Zone, 'LSTM LookUp'!$B$5:$D$8, 3, FALSE)</f>
        <v>-75</v>
      </c>
      <c r="V3009" s="21">
        <f t="shared" si="849"/>
        <v>3.3925263687162603</v>
      </c>
      <c r="W3009" s="21">
        <f t="shared" si="840"/>
        <v>161.99613159217907</v>
      </c>
      <c r="X3009" s="21">
        <f t="shared" si="841"/>
        <v>-360.84096834322486</v>
      </c>
      <c r="Y3009" s="21">
        <f t="shared" si="842"/>
        <v>-85.840968343224858</v>
      </c>
      <c r="Z3009" s="21">
        <f t="shared" si="850"/>
        <v>-27.210087698539876</v>
      </c>
      <c r="AA3009" s="21">
        <f t="shared" si="843"/>
        <v>0</v>
      </c>
      <c r="AB3009" s="21">
        <f t="shared" si="844"/>
        <v>-27.210087698539876</v>
      </c>
      <c r="AC3009" s="21">
        <f t="shared" si="845"/>
        <v>82.94</v>
      </c>
      <c r="AD3009" s="21">
        <f t="shared" si="851"/>
        <v>-27.210087698539876</v>
      </c>
      <c r="AE3009" s="21" t="str">
        <f t="shared" si="846"/>
        <v>5/5/12:00</v>
      </c>
    </row>
    <row r="3010" spans="2:31">
      <c r="B3010" s="37">
        <v>5</v>
      </c>
      <c r="C3010" s="38">
        <v>5</v>
      </c>
      <c r="D3010" s="39">
        <v>13</v>
      </c>
      <c r="E3010" s="17">
        <v>28.9</v>
      </c>
      <c r="F3010" s="17">
        <v>298</v>
      </c>
      <c r="G3010" s="17">
        <v>660</v>
      </c>
      <c r="H3010" s="37">
        <f t="shared" si="834"/>
        <v>84.02</v>
      </c>
      <c r="I3010" s="37">
        <f>IF(H3010&lt;'Roof Calculator'!$G$8, 1, 0)</f>
        <v>0</v>
      </c>
      <c r="J3010" s="37">
        <f>IF(H3010&gt;='Roof Calculator'!$G$8, 1, 0)</f>
        <v>1</v>
      </c>
      <c r="K3010" s="37">
        <f t="shared" si="835"/>
        <v>0</v>
      </c>
      <c r="L3010" s="37">
        <f t="shared" si="836"/>
        <v>84.02</v>
      </c>
      <c r="M3010" s="37">
        <v>0</v>
      </c>
      <c r="N3010" s="37">
        <f t="shared" si="837"/>
        <v>298</v>
      </c>
      <c r="O3010" s="37">
        <v>0</v>
      </c>
      <c r="P3010" s="37">
        <v>0</v>
      </c>
      <c r="Q3010" s="21">
        <f t="shared" si="838"/>
        <v>39.790999999999997</v>
      </c>
      <c r="R3010" s="21">
        <f t="shared" si="847"/>
        <v>125.50000000000553</v>
      </c>
      <c r="S3010" s="21">
        <f t="shared" si="848"/>
        <v>16.015078163188967</v>
      </c>
      <c r="T3010" s="21">
        <f t="shared" si="839"/>
        <v>86.147999999999996</v>
      </c>
      <c r="U3010" s="37">
        <f>VLOOKUP(Time_Zone, 'LSTM LookUp'!$B$5:$D$8, 3, FALSE)</f>
        <v>-75</v>
      </c>
      <c r="V3010" s="21">
        <f t="shared" si="849"/>
        <v>3.3960521344651005</v>
      </c>
      <c r="W3010" s="21">
        <f t="shared" si="840"/>
        <v>176.99701303361627</v>
      </c>
      <c r="X3010" s="21">
        <f t="shared" si="841"/>
        <v>-370.24775337319528</v>
      </c>
      <c r="Y3010" s="21">
        <f t="shared" si="842"/>
        <v>-72.24775337319528</v>
      </c>
      <c r="Z3010" s="21">
        <f t="shared" si="850"/>
        <v>-22.901275967051497</v>
      </c>
      <c r="AA3010" s="21">
        <f t="shared" si="843"/>
        <v>0</v>
      </c>
      <c r="AB3010" s="21">
        <f t="shared" si="844"/>
        <v>-22.901275967051497</v>
      </c>
      <c r="AC3010" s="21">
        <f t="shared" si="845"/>
        <v>84.02</v>
      </c>
      <c r="AD3010" s="21">
        <f t="shared" si="851"/>
        <v>-22.901275967051497</v>
      </c>
      <c r="AE3010" s="21" t="str">
        <f t="shared" si="846"/>
        <v>5/5/13:00</v>
      </c>
    </row>
    <row r="3011" spans="2:31">
      <c r="B3011" s="37">
        <v>5</v>
      </c>
      <c r="C3011" s="38">
        <v>5</v>
      </c>
      <c r="D3011" s="39">
        <v>14</v>
      </c>
      <c r="E3011" s="17">
        <v>29.4</v>
      </c>
      <c r="F3011" s="17">
        <v>349</v>
      </c>
      <c r="G3011" s="17">
        <v>569</v>
      </c>
      <c r="H3011" s="37">
        <f t="shared" si="834"/>
        <v>84.919999999999987</v>
      </c>
      <c r="I3011" s="37">
        <f>IF(H3011&lt;'Roof Calculator'!$G$8, 1, 0)</f>
        <v>0</v>
      </c>
      <c r="J3011" s="37">
        <f>IF(H3011&gt;='Roof Calculator'!$G$8, 1, 0)</f>
        <v>1</v>
      </c>
      <c r="K3011" s="37">
        <f t="shared" si="835"/>
        <v>0</v>
      </c>
      <c r="L3011" s="37">
        <f t="shared" si="836"/>
        <v>84.919999999999987</v>
      </c>
      <c r="M3011" s="37">
        <v>0</v>
      </c>
      <c r="N3011" s="37">
        <f t="shared" si="837"/>
        <v>349</v>
      </c>
      <c r="O3011" s="37">
        <v>0</v>
      </c>
      <c r="P3011" s="37">
        <v>0</v>
      </c>
      <c r="Q3011" s="21">
        <f t="shared" si="838"/>
        <v>39.790999999999997</v>
      </c>
      <c r="R3011" s="21">
        <f t="shared" si="847"/>
        <v>125.5416666666722</v>
      </c>
      <c r="S3011" s="21">
        <f t="shared" si="848"/>
        <v>16.027336025256904</v>
      </c>
      <c r="T3011" s="21">
        <f t="shared" si="839"/>
        <v>86.147999999999996</v>
      </c>
      <c r="U3011" s="37">
        <f>VLOOKUP(Time_Zone, 'LSTM LookUp'!$B$5:$D$8, 3, FALSE)</f>
        <v>-75</v>
      </c>
      <c r="V3011" s="21">
        <f t="shared" si="849"/>
        <v>3.3995609313518753</v>
      </c>
      <c r="W3011" s="21">
        <f t="shared" si="840"/>
        <v>191.99789023283796</v>
      </c>
      <c r="X3011" s="21">
        <f t="shared" si="841"/>
        <v>-310.49530428646278</v>
      </c>
      <c r="Y3011" s="21">
        <f t="shared" si="842"/>
        <v>38.504695713537217</v>
      </c>
      <c r="Z3011" s="21">
        <f t="shared" si="850"/>
        <v>12.205316032570511</v>
      </c>
      <c r="AA3011" s="21">
        <f t="shared" si="843"/>
        <v>0</v>
      </c>
      <c r="AB3011" s="21">
        <f t="shared" si="844"/>
        <v>12.205316032570511</v>
      </c>
      <c r="AC3011" s="21">
        <f t="shared" si="845"/>
        <v>84.919999999999987</v>
      </c>
      <c r="AD3011" s="21">
        <f t="shared" si="851"/>
        <v>12.205316032570511</v>
      </c>
      <c r="AE3011" s="21" t="str">
        <f t="shared" si="846"/>
        <v>5/5/14:00</v>
      </c>
    </row>
    <row r="3012" spans="2:31">
      <c r="B3012" s="37">
        <v>5</v>
      </c>
      <c r="C3012" s="38">
        <v>5</v>
      </c>
      <c r="D3012" s="39">
        <v>15</v>
      </c>
      <c r="E3012" s="17">
        <v>29.4</v>
      </c>
      <c r="F3012" s="17">
        <v>410</v>
      </c>
      <c r="G3012" s="17">
        <v>444</v>
      </c>
      <c r="H3012" s="37">
        <f t="shared" si="834"/>
        <v>84.919999999999987</v>
      </c>
      <c r="I3012" s="37">
        <f>IF(H3012&lt;'Roof Calculator'!$G$8, 1, 0)</f>
        <v>0</v>
      </c>
      <c r="J3012" s="37">
        <f>IF(H3012&gt;='Roof Calculator'!$G$8, 1, 0)</f>
        <v>1</v>
      </c>
      <c r="K3012" s="37">
        <f t="shared" si="835"/>
        <v>0</v>
      </c>
      <c r="L3012" s="37">
        <f t="shared" si="836"/>
        <v>84.919999999999987</v>
      </c>
      <c r="M3012" s="37">
        <v>0</v>
      </c>
      <c r="N3012" s="37">
        <f t="shared" si="837"/>
        <v>410</v>
      </c>
      <c r="O3012" s="37">
        <v>0</v>
      </c>
      <c r="P3012" s="37">
        <v>0</v>
      </c>
      <c r="Q3012" s="21">
        <f t="shared" si="838"/>
        <v>39.790999999999997</v>
      </c>
      <c r="R3012" s="21">
        <f t="shared" si="847"/>
        <v>125.58333333333887</v>
      </c>
      <c r="S3012" s="21">
        <f t="shared" si="848"/>
        <v>16.039586172742229</v>
      </c>
      <c r="T3012" s="21">
        <f t="shared" si="839"/>
        <v>86.147999999999996</v>
      </c>
      <c r="U3012" s="37">
        <f>VLOOKUP(Time_Zone, 'LSTM LookUp'!$B$5:$D$8, 3, FALSE)</f>
        <v>-75</v>
      </c>
      <c r="V3012" s="21">
        <f t="shared" si="849"/>
        <v>3.4030527567409403</v>
      </c>
      <c r="W3012" s="21">
        <f t="shared" si="840"/>
        <v>206.99876318918524</v>
      </c>
      <c r="X3012" s="21">
        <f t="shared" si="841"/>
        <v>-213.6352272791782</v>
      </c>
      <c r="Y3012" s="21">
        <f t="shared" si="842"/>
        <v>196.3647727208218</v>
      </c>
      <c r="Z3012" s="21">
        <f t="shared" si="850"/>
        <v>62.244203318788927</v>
      </c>
      <c r="AA3012" s="21">
        <f t="shared" si="843"/>
        <v>0</v>
      </c>
      <c r="AB3012" s="21">
        <f t="shared" si="844"/>
        <v>62.244203318788927</v>
      </c>
      <c r="AC3012" s="21">
        <f t="shared" si="845"/>
        <v>84.919999999999987</v>
      </c>
      <c r="AD3012" s="21">
        <f t="shared" si="851"/>
        <v>62.244203318788927</v>
      </c>
      <c r="AE3012" s="21" t="str">
        <f t="shared" si="846"/>
        <v>5/5/15:00</v>
      </c>
    </row>
    <row r="3013" spans="2:31">
      <c r="B3013" s="37">
        <v>5</v>
      </c>
      <c r="C3013" s="38">
        <v>5</v>
      </c>
      <c r="D3013" s="39">
        <v>16</v>
      </c>
      <c r="E3013" s="17">
        <v>29.4</v>
      </c>
      <c r="F3013" s="17">
        <v>307</v>
      </c>
      <c r="G3013" s="17">
        <v>426</v>
      </c>
      <c r="H3013" s="37">
        <f t="shared" si="834"/>
        <v>84.919999999999987</v>
      </c>
      <c r="I3013" s="37">
        <f>IF(H3013&lt;'Roof Calculator'!$G$8, 1, 0)</f>
        <v>0</v>
      </c>
      <c r="J3013" s="37">
        <f>IF(H3013&gt;='Roof Calculator'!$G$8, 1, 0)</f>
        <v>1</v>
      </c>
      <c r="K3013" s="37">
        <f t="shared" si="835"/>
        <v>0</v>
      </c>
      <c r="L3013" s="37">
        <f t="shared" si="836"/>
        <v>84.919999999999987</v>
      </c>
      <c r="M3013" s="37">
        <v>0</v>
      </c>
      <c r="N3013" s="37">
        <f t="shared" si="837"/>
        <v>307</v>
      </c>
      <c r="O3013" s="37">
        <v>0</v>
      </c>
      <c r="P3013" s="37">
        <v>0</v>
      </c>
      <c r="Q3013" s="21">
        <f t="shared" si="838"/>
        <v>39.790999999999997</v>
      </c>
      <c r="R3013" s="21">
        <f t="shared" si="847"/>
        <v>125.62500000000554</v>
      </c>
      <c r="S3013" s="21">
        <f t="shared" si="848"/>
        <v>16.051828598480018</v>
      </c>
      <c r="T3013" s="21">
        <f t="shared" si="839"/>
        <v>86.147999999999996</v>
      </c>
      <c r="U3013" s="37">
        <f>VLOOKUP(Time_Zone, 'LSTM LookUp'!$B$5:$D$8, 3, FALSE)</f>
        <v>-75</v>
      </c>
      <c r="V3013" s="21">
        <f t="shared" si="849"/>
        <v>3.4065276080367166</v>
      </c>
      <c r="W3013" s="21">
        <f t="shared" si="840"/>
        <v>221.99963190200916</v>
      </c>
      <c r="X3013" s="21">
        <f t="shared" si="841"/>
        <v>-158.38660477302065</v>
      </c>
      <c r="Y3013" s="21">
        <f t="shared" si="842"/>
        <v>148.61339522697935</v>
      </c>
      <c r="Z3013" s="21">
        <f t="shared" si="850"/>
        <v>47.107850660948863</v>
      </c>
      <c r="AA3013" s="21">
        <f t="shared" si="843"/>
        <v>0</v>
      </c>
      <c r="AB3013" s="21">
        <f t="shared" si="844"/>
        <v>47.107850660948863</v>
      </c>
      <c r="AC3013" s="21">
        <f t="shared" si="845"/>
        <v>84.919999999999987</v>
      </c>
      <c r="AD3013" s="21">
        <f t="shared" si="851"/>
        <v>47.107850660948863</v>
      </c>
      <c r="AE3013" s="21" t="str">
        <f t="shared" si="846"/>
        <v>5/5/16:00</v>
      </c>
    </row>
    <row r="3014" spans="2:31">
      <c r="B3014" s="37">
        <v>5</v>
      </c>
      <c r="C3014" s="38">
        <v>5</v>
      </c>
      <c r="D3014" s="39">
        <v>17</v>
      </c>
      <c r="E3014" s="17">
        <v>28.9</v>
      </c>
      <c r="F3014" s="17">
        <v>197</v>
      </c>
      <c r="G3014" s="17">
        <v>525</v>
      </c>
      <c r="H3014" s="37">
        <f t="shared" si="834"/>
        <v>84.02</v>
      </c>
      <c r="I3014" s="37">
        <f>IF(H3014&lt;'Roof Calculator'!$G$8, 1, 0)</f>
        <v>0</v>
      </c>
      <c r="J3014" s="37">
        <f>IF(H3014&gt;='Roof Calculator'!$G$8, 1, 0)</f>
        <v>1</v>
      </c>
      <c r="K3014" s="37">
        <f t="shared" si="835"/>
        <v>0</v>
      </c>
      <c r="L3014" s="37">
        <f t="shared" si="836"/>
        <v>84.02</v>
      </c>
      <c r="M3014" s="37">
        <v>0</v>
      </c>
      <c r="N3014" s="37">
        <f t="shared" si="837"/>
        <v>197</v>
      </c>
      <c r="O3014" s="37">
        <v>0</v>
      </c>
      <c r="P3014" s="37">
        <v>0</v>
      </c>
      <c r="Q3014" s="21">
        <f t="shared" si="838"/>
        <v>39.790999999999997</v>
      </c>
      <c r="R3014" s="21">
        <f t="shared" si="847"/>
        <v>125.66666666667221</v>
      </c>
      <c r="S3014" s="21">
        <f t="shared" si="848"/>
        <v>16.064063295306738</v>
      </c>
      <c r="T3014" s="21">
        <f t="shared" si="839"/>
        <v>86.147999999999996</v>
      </c>
      <c r="U3014" s="37">
        <f>VLOOKUP(Time_Zone, 'LSTM LookUp'!$B$5:$D$8, 3, FALSE)</f>
        <v>-75</v>
      </c>
      <c r="V3014" s="21">
        <f t="shared" si="849"/>
        <v>3.4099854826836768</v>
      </c>
      <c r="W3014" s="21">
        <f t="shared" si="840"/>
        <v>237.00049637067093</v>
      </c>
      <c r="X3014" s="21">
        <f t="shared" si="841"/>
        <v>-118.1528582370251</v>
      </c>
      <c r="Y3014" s="21">
        <f t="shared" si="842"/>
        <v>78.8471417629749</v>
      </c>
      <c r="Z3014" s="21">
        <f t="shared" si="850"/>
        <v>24.993166824161126</v>
      </c>
      <c r="AA3014" s="21">
        <f t="shared" si="843"/>
        <v>0</v>
      </c>
      <c r="AB3014" s="21">
        <f t="shared" si="844"/>
        <v>24.993166824161126</v>
      </c>
      <c r="AC3014" s="21">
        <f t="shared" si="845"/>
        <v>84.02</v>
      </c>
      <c r="AD3014" s="21">
        <f t="shared" si="851"/>
        <v>24.993166824161126</v>
      </c>
      <c r="AE3014" s="21" t="str">
        <f t="shared" si="846"/>
        <v>5/5/17:00</v>
      </c>
    </row>
    <row r="3015" spans="2:31">
      <c r="B3015" s="37">
        <v>5</v>
      </c>
      <c r="C3015" s="38">
        <v>5</v>
      </c>
      <c r="D3015" s="39">
        <v>18</v>
      </c>
      <c r="E3015" s="17">
        <v>27.8</v>
      </c>
      <c r="F3015" s="17">
        <v>142</v>
      </c>
      <c r="G3015" s="17">
        <v>382</v>
      </c>
      <c r="H3015" s="37">
        <f t="shared" si="834"/>
        <v>82.04</v>
      </c>
      <c r="I3015" s="37">
        <f>IF(H3015&lt;'Roof Calculator'!$G$8, 1, 0)</f>
        <v>0</v>
      </c>
      <c r="J3015" s="37">
        <f>IF(H3015&gt;='Roof Calculator'!$G$8, 1, 0)</f>
        <v>1</v>
      </c>
      <c r="K3015" s="37">
        <f t="shared" si="835"/>
        <v>0</v>
      </c>
      <c r="L3015" s="37">
        <f t="shared" si="836"/>
        <v>82.04</v>
      </c>
      <c r="M3015" s="37">
        <v>0</v>
      </c>
      <c r="N3015" s="37">
        <f t="shared" si="837"/>
        <v>142</v>
      </c>
      <c r="O3015" s="37">
        <v>0</v>
      </c>
      <c r="P3015" s="37">
        <v>0</v>
      </c>
      <c r="Q3015" s="21">
        <f t="shared" si="838"/>
        <v>39.790999999999997</v>
      </c>
      <c r="R3015" s="21">
        <f t="shared" si="847"/>
        <v>125.70833333333889</v>
      </c>
      <c r="S3015" s="21">
        <f t="shared" si="848"/>
        <v>16.076290256060169</v>
      </c>
      <c r="T3015" s="21">
        <f t="shared" si="839"/>
        <v>86.147999999999996</v>
      </c>
      <c r="U3015" s="37">
        <f>VLOOKUP(Time_Zone, 'LSTM LookUp'!$B$5:$D$8, 3, FALSE)</f>
        <v>-75</v>
      </c>
      <c r="V3015" s="21">
        <f t="shared" si="849"/>
        <v>3.4134263781663599</v>
      </c>
      <c r="W3015" s="21">
        <f t="shared" si="840"/>
        <v>252.00135659454162</v>
      </c>
      <c r="X3015" s="21">
        <f t="shared" si="841"/>
        <v>-19.450571158066772</v>
      </c>
      <c r="Y3015" s="21">
        <f t="shared" si="842"/>
        <v>122.54942884193323</v>
      </c>
      <c r="Z3015" s="21">
        <f t="shared" si="850"/>
        <v>38.846028540382406</v>
      </c>
      <c r="AA3015" s="21">
        <f t="shared" si="843"/>
        <v>0</v>
      </c>
      <c r="AB3015" s="21">
        <f t="shared" si="844"/>
        <v>38.846028540382406</v>
      </c>
      <c r="AC3015" s="21">
        <f t="shared" si="845"/>
        <v>82.04</v>
      </c>
      <c r="AD3015" s="21">
        <f t="shared" si="851"/>
        <v>38.846028540382406</v>
      </c>
      <c r="AE3015" s="21" t="str">
        <f t="shared" si="846"/>
        <v>5/5/18:00</v>
      </c>
    </row>
    <row r="3016" spans="2:31">
      <c r="B3016" s="37">
        <v>5</v>
      </c>
      <c r="C3016" s="38">
        <v>5</v>
      </c>
      <c r="D3016" s="39">
        <v>19</v>
      </c>
      <c r="E3016" s="17">
        <v>25.6</v>
      </c>
      <c r="F3016" s="17">
        <v>79</v>
      </c>
      <c r="G3016" s="17">
        <v>157</v>
      </c>
      <c r="H3016" s="37">
        <f t="shared" si="834"/>
        <v>78.08</v>
      </c>
      <c r="I3016" s="37">
        <f>IF(H3016&lt;'Roof Calculator'!$G$8, 1, 0)</f>
        <v>0</v>
      </c>
      <c r="J3016" s="37">
        <f>IF(H3016&gt;='Roof Calculator'!$G$8, 1, 0)</f>
        <v>1</v>
      </c>
      <c r="K3016" s="37">
        <f t="shared" si="835"/>
        <v>0</v>
      </c>
      <c r="L3016" s="37">
        <f t="shared" si="836"/>
        <v>78.08</v>
      </c>
      <c r="M3016" s="37">
        <v>0</v>
      </c>
      <c r="N3016" s="37">
        <f t="shared" si="837"/>
        <v>79</v>
      </c>
      <c r="O3016" s="37">
        <v>0</v>
      </c>
      <c r="P3016" s="37">
        <v>0</v>
      </c>
      <c r="Q3016" s="21">
        <f t="shared" si="838"/>
        <v>39.790999999999997</v>
      </c>
      <c r="R3016" s="21">
        <f t="shared" si="847"/>
        <v>125.75000000000556</v>
      </c>
      <c r="S3016" s="21">
        <f t="shared" si="848"/>
        <v>16.088509473579482</v>
      </c>
      <c r="T3016" s="21">
        <f t="shared" si="839"/>
        <v>86.147999999999996</v>
      </c>
      <c r="U3016" s="37">
        <f>VLOOKUP(Time_Zone, 'LSTM LookUp'!$B$5:$D$8, 3, FALSE)</f>
        <v>-75</v>
      </c>
      <c r="V3016" s="21">
        <f t="shared" si="849"/>
        <v>3.4168502920093684</v>
      </c>
      <c r="W3016" s="21">
        <f t="shared" si="840"/>
        <v>267.00221257300234</v>
      </c>
      <c r="X3016" s="21">
        <f t="shared" si="841"/>
        <v>21.782865308902728</v>
      </c>
      <c r="Y3016" s="21">
        <f t="shared" si="842"/>
        <v>100.78286530890273</v>
      </c>
      <c r="Z3016" s="21">
        <f t="shared" si="850"/>
        <v>31.946408067073222</v>
      </c>
      <c r="AA3016" s="21">
        <f t="shared" si="843"/>
        <v>0</v>
      </c>
      <c r="AB3016" s="21">
        <f t="shared" si="844"/>
        <v>31.946408067073222</v>
      </c>
      <c r="AC3016" s="21">
        <f t="shared" si="845"/>
        <v>78.08</v>
      </c>
      <c r="AD3016" s="21">
        <f t="shared" si="851"/>
        <v>31.946408067073222</v>
      </c>
      <c r="AE3016" s="21" t="str">
        <f t="shared" si="846"/>
        <v>5/5/19:00</v>
      </c>
    </row>
    <row r="3017" spans="2:31">
      <c r="B3017" s="37">
        <v>5</v>
      </c>
      <c r="C3017" s="38">
        <v>5</v>
      </c>
      <c r="D3017" s="39">
        <v>20</v>
      </c>
      <c r="E3017" s="17">
        <v>20.6</v>
      </c>
      <c r="F3017" s="17">
        <v>20</v>
      </c>
      <c r="G3017" s="17">
        <v>3</v>
      </c>
      <c r="H3017" s="37">
        <f t="shared" si="834"/>
        <v>69.08</v>
      </c>
      <c r="I3017" s="37">
        <f>IF(H3017&lt;'Roof Calculator'!$G$8, 1, 0)</f>
        <v>0</v>
      </c>
      <c r="J3017" s="37">
        <f>IF(H3017&gt;='Roof Calculator'!$G$8, 1, 0)</f>
        <v>1</v>
      </c>
      <c r="K3017" s="37">
        <f t="shared" si="835"/>
        <v>0</v>
      </c>
      <c r="L3017" s="37">
        <f t="shared" si="836"/>
        <v>69.08</v>
      </c>
      <c r="M3017" s="37">
        <v>0</v>
      </c>
      <c r="N3017" s="37">
        <f t="shared" si="837"/>
        <v>20</v>
      </c>
      <c r="O3017" s="37">
        <v>0</v>
      </c>
      <c r="P3017" s="37">
        <v>0</v>
      </c>
      <c r="Q3017" s="21">
        <f t="shared" si="838"/>
        <v>39.790999999999997</v>
      </c>
      <c r="R3017" s="21">
        <f t="shared" si="847"/>
        <v>125.79166666667223</v>
      </c>
      <c r="S3017" s="21">
        <f t="shared" si="848"/>
        <v>16.100720940705195</v>
      </c>
      <c r="T3017" s="21">
        <f t="shared" si="839"/>
        <v>86.147999999999996</v>
      </c>
      <c r="U3017" s="37">
        <f>VLOOKUP(Time_Zone, 'LSTM LookUp'!$B$5:$D$8, 3, FALSE)</f>
        <v>-75</v>
      </c>
      <c r="V3017" s="21">
        <f t="shared" si="849"/>
        <v>3.4202572217773772</v>
      </c>
      <c r="W3017" s="21">
        <f t="shared" si="840"/>
        <v>282.00306430544435</v>
      </c>
      <c r="X3017" s="21">
        <f t="shared" si="841"/>
        <v>0.99304317857329405</v>
      </c>
      <c r="Y3017" s="21">
        <f t="shared" si="842"/>
        <v>20.993043178573295</v>
      </c>
      <c r="Z3017" s="21">
        <f t="shared" si="850"/>
        <v>6.6544280309635901</v>
      </c>
      <c r="AA3017" s="21">
        <f t="shared" si="843"/>
        <v>0</v>
      </c>
      <c r="AB3017" s="21">
        <f t="shared" si="844"/>
        <v>6.6544280309635901</v>
      </c>
      <c r="AC3017" s="21">
        <f t="shared" si="845"/>
        <v>69.08</v>
      </c>
      <c r="AD3017" s="21">
        <f t="shared" si="851"/>
        <v>6.6544280309635901</v>
      </c>
      <c r="AE3017" s="21" t="str">
        <f t="shared" si="846"/>
        <v>5/5/20:00</v>
      </c>
    </row>
    <row r="3018" spans="2:31">
      <c r="B3018" s="37">
        <v>5</v>
      </c>
      <c r="C3018" s="38">
        <v>5</v>
      </c>
      <c r="D3018" s="39">
        <v>21</v>
      </c>
      <c r="E3018" s="17">
        <v>19.399999999999999</v>
      </c>
      <c r="F3018" s="17">
        <v>0</v>
      </c>
      <c r="G3018" s="17">
        <v>0</v>
      </c>
      <c r="H3018" s="37">
        <f t="shared" si="834"/>
        <v>66.92</v>
      </c>
      <c r="I3018" s="37">
        <f>IF(H3018&lt;'Roof Calculator'!$G$8, 1, 0)</f>
        <v>0</v>
      </c>
      <c r="J3018" s="37">
        <f>IF(H3018&gt;='Roof Calculator'!$G$8, 1, 0)</f>
        <v>1</v>
      </c>
      <c r="K3018" s="37">
        <f t="shared" si="835"/>
        <v>0</v>
      </c>
      <c r="L3018" s="37">
        <f t="shared" si="836"/>
        <v>66.92</v>
      </c>
      <c r="M3018" s="37">
        <v>0</v>
      </c>
      <c r="N3018" s="37">
        <f t="shared" si="837"/>
        <v>0</v>
      </c>
      <c r="O3018" s="37">
        <v>0</v>
      </c>
      <c r="P3018" s="37">
        <v>0</v>
      </c>
      <c r="Q3018" s="21">
        <f t="shared" si="838"/>
        <v>39.790999999999997</v>
      </c>
      <c r="R3018" s="21">
        <f t="shared" si="847"/>
        <v>125.8333333333389</v>
      </c>
      <c r="S3018" s="21">
        <f t="shared" si="848"/>
        <v>16.112924650279194</v>
      </c>
      <c r="T3018" s="21">
        <f t="shared" si="839"/>
        <v>86.147999999999996</v>
      </c>
      <c r="U3018" s="37">
        <f>VLOOKUP(Time_Zone, 'LSTM LookUp'!$B$5:$D$8, 3, FALSE)</f>
        <v>-75</v>
      </c>
      <c r="V3018" s="21">
        <f t="shared" si="849"/>
        <v>3.4236471650751259</v>
      </c>
      <c r="W3018" s="21">
        <f t="shared" si="840"/>
        <v>297.00391179126876</v>
      </c>
      <c r="X3018" s="21">
        <f t="shared" si="841"/>
        <v>0</v>
      </c>
      <c r="Y3018" s="21">
        <f t="shared" si="842"/>
        <v>0</v>
      </c>
      <c r="Z3018" s="21">
        <f t="shared" si="850"/>
        <v>0</v>
      </c>
      <c r="AA3018" s="21">
        <f t="shared" si="843"/>
        <v>0</v>
      </c>
      <c r="AB3018" s="21">
        <f t="shared" si="844"/>
        <v>0</v>
      </c>
      <c r="AC3018" s="21">
        <f t="shared" si="845"/>
        <v>66.92</v>
      </c>
      <c r="AD3018" s="21">
        <f t="shared" si="851"/>
        <v>0</v>
      </c>
      <c r="AE3018" s="21" t="str">
        <f t="shared" si="846"/>
        <v>5/5/21:00</v>
      </c>
    </row>
    <row r="3019" spans="2:31">
      <c r="B3019" s="37">
        <v>5</v>
      </c>
      <c r="C3019" s="38">
        <v>5</v>
      </c>
      <c r="D3019" s="39">
        <v>22</v>
      </c>
      <c r="E3019" s="17">
        <v>19.399999999999999</v>
      </c>
      <c r="F3019" s="17">
        <v>0</v>
      </c>
      <c r="G3019" s="17">
        <v>0</v>
      </c>
      <c r="H3019" s="37">
        <f t="shared" si="834"/>
        <v>66.92</v>
      </c>
      <c r="I3019" s="37">
        <f>IF(H3019&lt;'Roof Calculator'!$G$8, 1, 0)</f>
        <v>0</v>
      </c>
      <c r="J3019" s="37">
        <f>IF(H3019&gt;='Roof Calculator'!$G$8, 1, 0)</f>
        <v>1</v>
      </c>
      <c r="K3019" s="37">
        <f t="shared" si="835"/>
        <v>0</v>
      </c>
      <c r="L3019" s="37">
        <f t="shared" si="836"/>
        <v>66.92</v>
      </c>
      <c r="M3019" s="37">
        <v>0</v>
      </c>
      <c r="N3019" s="37">
        <f t="shared" si="837"/>
        <v>0</v>
      </c>
      <c r="O3019" s="37">
        <v>0</v>
      </c>
      <c r="P3019" s="37">
        <v>0</v>
      </c>
      <c r="Q3019" s="21">
        <f t="shared" si="838"/>
        <v>39.790999999999997</v>
      </c>
      <c r="R3019" s="21">
        <f t="shared" si="847"/>
        <v>125.87500000000557</v>
      </c>
      <c r="S3019" s="21">
        <f t="shared" si="848"/>
        <v>16.125120595144761</v>
      </c>
      <c r="T3019" s="21">
        <f t="shared" si="839"/>
        <v>86.147999999999996</v>
      </c>
      <c r="U3019" s="37">
        <f>VLOOKUP(Time_Zone, 'LSTM LookUp'!$B$5:$D$8, 3, FALSE)</f>
        <v>-75</v>
      </c>
      <c r="V3019" s="21">
        <f t="shared" si="849"/>
        <v>3.4270201195474304</v>
      </c>
      <c r="W3019" s="21">
        <f t="shared" si="840"/>
        <v>312.00475502988684</v>
      </c>
      <c r="X3019" s="21">
        <f t="shared" si="841"/>
        <v>0</v>
      </c>
      <c r="Y3019" s="21">
        <f t="shared" si="842"/>
        <v>0</v>
      </c>
      <c r="Z3019" s="21">
        <f t="shared" si="850"/>
        <v>0</v>
      </c>
      <c r="AA3019" s="21">
        <f t="shared" si="843"/>
        <v>0</v>
      </c>
      <c r="AB3019" s="21">
        <f t="shared" si="844"/>
        <v>0</v>
      </c>
      <c r="AC3019" s="21">
        <f t="shared" si="845"/>
        <v>66.92</v>
      </c>
      <c r="AD3019" s="21">
        <f t="shared" si="851"/>
        <v>0</v>
      </c>
      <c r="AE3019" s="21" t="str">
        <f t="shared" si="846"/>
        <v>5/5/22:00</v>
      </c>
    </row>
    <row r="3020" spans="2:31">
      <c r="B3020" s="37">
        <v>5</v>
      </c>
      <c r="C3020" s="38">
        <v>5</v>
      </c>
      <c r="D3020" s="39">
        <v>23</v>
      </c>
      <c r="E3020" s="17">
        <v>17.8</v>
      </c>
      <c r="F3020" s="17">
        <v>0</v>
      </c>
      <c r="G3020" s="17">
        <v>0</v>
      </c>
      <c r="H3020" s="37">
        <f t="shared" si="834"/>
        <v>64.040000000000006</v>
      </c>
      <c r="I3020" s="37">
        <f>IF(H3020&lt;'Roof Calculator'!$G$8, 1, 0)</f>
        <v>0</v>
      </c>
      <c r="J3020" s="37">
        <f>IF(H3020&gt;='Roof Calculator'!$G$8, 1, 0)</f>
        <v>1</v>
      </c>
      <c r="K3020" s="37">
        <f t="shared" si="835"/>
        <v>0</v>
      </c>
      <c r="L3020" s="37">
        <f t="shared" si="836"/>
        <v>64.040000000000006</v>
      </c>
      <c r="M3020" s="37">
        <v>0</v>
      </c>
      <c r="N3020" s="37">
        <f t="shared" si="837"/>
        <v>0</v>
      </c>
      <c r="O3020" s="37">
        <v>0</v>
      </c>
      <c r="P3020" s="37">
        <v>0</v>
      </c>
      <c r="Q3020" s="21">
        <f t="shared" si="838"/>
        <v>39.790999999999997</v>
      </c>
      <c r="R3020" s="21">
        <f t="shared" si="847"/>
        <v>125.91666666667224</v>
      </c>
      <c r="S3020" s="21">
        <f t="shared" si="848"/>
        <v>16.137308768146553</v>
      </c>
      <c r="T3020" s="21">
        <f t="shared" si="839"/>
        <v>86.147999999999996</v>
      </c>
      <c r="U3020" s="37">
        <f>VLOOKUP(Time_Zone, 'LSTM LookUp'!$B$5:$D$8, 3, FALSE)</f>
        <v>-75</v>
      </c>
      <c r="V3020" s="21">
        <f t="shared" si="849"/>
        <v>3.4303760828791865</v>
      </c>
      <c r="W3020" s="21">
        <f t="shared" si="840"/>
        <v>327.0055940207198</v>
      </c>
      <c r="X3020" s="21">
        <f t="shared" si="841"/>
        <v>0</v>
      </c>
      <c r="Y3020" s="21">
        <f t="shared" si="842"/>
        <v>0</v>
      </c>
      <c r="Z3020" s="21">
        <f t="shared" si="850"/>
        <v>0</v>
      </c>
      <c r="AA3020" s="21">
        <f t="shared" si="843"/>
        <v>0</v>
      </c>
      <c r="AB3020" s="21">
        <f t="shared" si="844"/>
        <v>0</v>
      </c>
      <c r="AC3020" s="21">
        <f t="shared" si="845"/>
        <v>64.040000000000006</v>
      </c>
      <c r="AD3020" s="21">
        <f t="shared" si="851"/>
        <v>0</v>
      </c>
      <c r="AE3020" s="21" t="str">
        <f t="shared" si="846"/>
        <v>5/5/23:00</v>
      </c>
    </row>
    <row r="3021" spans="2:31">
      <c r="B3021" s="37">
        <v>5</v>
      </c>
      <c r="C3021" s="38">
        <v>5</v>
      </c>
      <c r="D3021" s="39">
        <v>24</v>
      </c>
      <c r="E3021" s="17">
        <v>19.399999999999999</v>
      </c>
      <c r="F3021" s="17">
        <v>0</v>
      </c>
      <c r="G3021" s="17">
        <v>0</v>
      </c>
      <c r="H3021" s="37">
        <f t="shared" si="834"/>
        <v>66.92</v>
      </c>
      <c r="I3021" s="37">
        <f>IF(H3021&lt;'Roof Calculator'!$G$8, 1, 0)</f>
        <v>0</v>
      </c>
      <c r="J3021" s="37">
        <f>IF(H3021&gt;='Roof Calculator'!$G$8, 1, 0)</f>
        <v>1</v>
      </c>
      <c r="K3021" s="37">
        <f t="shared" si="835"/>
        <v>0</v>
      </c>
      <c r="L3021" s="37">
        <f t="shared" si="836"/>
        <v>66.92</v>
      </c>
      <c r="M3021" s="37">
        <v>0</v>
      </c>
      <c r="N3021" s="37">
        <f t="shared" si="837"/>
        <v>0</v>
      </c>
      <c r="O3021" s="37">
        <v>0</v>
      </c>
      <c r="P3021" s="37">
        <v>0</v>
      </c>
      <c r="Q3021" s="21">
        <f t="shared" si="838"/>
        <v>39.790999999999997</v>
      </c>
      <c r="R3021" s="21">
        <f t="shared" si="847"/>
        <v>125.95833333333891</v>
      </c>
      <c r="S3021" s="21">
        <f t="shared" si="848"/>
        <v>16.149489162130624</v>
      </c>
      <c r="T3021" s="21">
        <f t="shared" si="839"/>
        <v>86.147999999999996</v>
      </c>
      <c r="U3021" s="37">
        <f>VLOOKUP(Time_Zone, 'LSTM LookUp'!$B$5:$D$8, 3, FALSE)</f>
        <v>-75</v>
      </c>
      <c r="V3021" s="21">
        <f t="shared" si="849"/>
        <v>3.4337150527953573</v>
      </c>
      <c r="W3021" s="21">
        <f t="shared" si="840"/>
        <v>342.00642876319887</v>
      </c>
      <c r="X3021" s="21">
        <f t="shared" si="841"/>
        <v>0</v>
      </c>
      <c r="Y3021" s="21">
        <f t="shared" si="842"/>
        <v>0</v>
      </c>
      <c r="Z3021" s="21">
        <f t="shared" si="850"/>
        <v>0</v>
      </c>
      <c r="AA3021" s="21">
        <f t="shared" si="843"/>
        <v>0</v>
      </c>
      <c r="AB3021" s="21">
        <f t="shared" si="844"/>
        <v>0</v>
      </c>
      <c r="AC3021" s="21">
        <f t="shared" si="845"/>
        <v>66.92</v>
      </c>
      <c r="AD3021" s="21">
        <f t="shared" si="851"/>
        <v>0</v>
      </c>
      <c r="AE3021" s="21" t="str">
        <f t="shared" si="846"/>
        <v>5/5/24:00</v>
      </c>
    </row>
    <row r="3022" spans="2:31">
      <c r="B3022" s="37">
        <v>5</v>
      </c>
      <c r="C3022" s="38">
        <v>6</v>
      </c>
      <c r="D3022" s="39">
        <v>1</v>
      </c>
      <c r="E3022" s="17">
        <v>18.3</v>
      </c>
      <c r="F3022" s="17">
        <v>0</v>
      </c>
      <c r="G3022" s="17">
        <v>0</v>
      </c>
      <c r="H3022" s="37">
        <f t="shared" si="834"/>
        <v>64.94</v>
      </c>
      <c r="I3022" s="37">
        <f>IF(H3022&lt;'Roof Calculator'!$G$8, 1, 0)</f>
        <v>0</v>
      </c>
      <c r="J3022" s="37">
        <f>IF(H3022&gt;='Roof Calculator'!$G$8, 1, 0)</f>
        <v>1</v>
      </c>
      <c r="K3022" s="37">
        <f t="shared" si="835"/>
        <v>0</v>
      </c>
      <c r="L3022" s="37">
        <f t="shared" si="836"/>
        <v>64.94</v>
      </c>
      <c r="M3022" s="37">
        <v>0</v>
      </c>
      <c r="N3022" s="37">
        <f t="shared" si="837"/>
        <v>0</v>
      </c>
      <c r="O3022" s="37">
        <v>0</v>
      </c>
      <c r="P3022" s="37">
        <v>0</v>
      </c>
      <c r="Q3022" s="21">
        <f t="shared" si="838"/>
        <v>39.790999999999997</v>
      </c>
      <c r="R3022" s="21">
        <f t="shared" si="847"/>
        <v>126.00000000000558</v>
      </c>
      <c r="S3022" s="21">
        <f t="shared" si="848"/>
        <v>16.161661769944413</v>
      </c>
      <c r="T3022" s="21">
        <f t="shared" si="839"/>
        <v>86.147999999999996</v>
      </c>
      <c r="U3022" s="37">
        <f>VLOOKUP(Time_Zone, 'LSTM LookUp'!$B$5:$D$8, 3, FALSE)</f>
        <v>-75</v>
      </c>
      <c r="V3022" s="21">
        <f t="shared" si="849"/>
        <v>3.4370370270609985</v>
      </c>
      <c r="W3022" s="21">
        <f t="shared" si="840"/>
        <v>-2.9927407432347408</v>
      </c>
      <c r="X3022" s="21">
        <f t="shared" si="841"/>
        <v>0</v>
      </c>
      <c r="Y3022" s="21">
        <f t="shared" si="842"/>
        <v>0</v>
      </c>
      <c r="Z3022" s="21">
        <f t="shared" si="850"/>
        <v>0</v>
      </c>
      <c r="AA3022" s="21">
        <f t="shared" si="843"/>
        <v>0</v>
      </c>
      <c r="AB3022" s="21">
        <f t="shared" si="844"/>
        <v>0</v>
      </c>
      <c r="AC3022" s="21">
        <f t="shared" si="845"/>
        <v>64.94</v>
      </c>
      <c r="AD3022" s="21">
        <f t="shared" si="851"/>
        <v>0</v>
      </c>
      <c r="AE3022" s="21" t="str">
        <f t="shared" si="846"/>
        <v>5/6/1:00</v>
      </c>
    </row>
    <row r="3023" spans="2:31">
      <c r="B3023" s="37">
        <v>5</v>
      </c>
      <c r="C3023" s="38">
        <v>6</v>
      </c>
      <c r="D3023" s="39">
        <v>2</v>
      </c>
      <c r="E3023" s="17">
        <v>17.2</v>
      </c>
      <c r="F3023" s="17">
        <v>0</v>
      </c>
      <c r="G3023" s="17">
        <v>0</v>
      </c>
      <c r="H3023" s="37">
        <f t="shared" si="834"/>
        <v>62.959999999999994</v>
      </c>
      <c r="I3023" s="37">
        <f>IF(H3023&lt;'Roof Calculator'!$G$8, 1, 0)</f>
        <v>0</v>
      </c>
      <c r="J3023" s="37">
        <f>IF(H3023&gt;='Roof Calculator'!$G$8, 1, 0)</f>
        <v>1</v>
      </c>
      <c r="K3023" s="37">
        <f t="shared" si="835"/>
        <v>0</v>
      </c>
      <c r="L3023" s="37">
        <f t="shared" si="836"/>
        <v>62.959999999999994</v>
      </c>
      <c r="M3023" s="37">
        <v>0</v>
      </c>
      <c r="N3023" s="37">
        <f t="shared" si="837"/>
        <v>0</v>
      </c>
      <c r="O3023" s="37">
        <v>0</v>
      </c>
      <c r="P3023" s="37">
        <v>0</v>
      </c>
      <c r="Q3023" s="21">
        <f t="shared" si="838"/>
        <v>39.790999999999997</v>
      </c>
      <c r="R3023" s="21">
        <f t="shared" si="847"/>
        <v>126.04166666667226</v>
      </c>
      <c r="S3023" s="21">
        <f t="shared" si="848"/>
        <v>16.173826584436789</v>
      </c>
      <c r="T3023" s="21">
        <f t="shared" si="839"/>
        <v>86.147999999999996</v>
      </c>
      <c r="U3023" s="37">
        <f>VLOOKUP(Time_Zone, 'LSTM LookUp'!$B$5:$D$8, 3, FALSE)</f>
        <v>-75</v>
      </c>
      <c r="V3023" s="21">
        <f t="shared" si="849"/>
        <v>3.4403420034812413</v>
      </c>
      <c r="W3023" s="21">
        <f t="shared" si="840"/>
        <v>12.008085500870287</v>
      </c>
      <c r="X3023" s="21">
        <f t="shared" si="841"/>
        <v>0</v>
      </c>
      <c r="Y3023" s="21">
        <f t="shared" si="842"/>
        <v>0</v>
      </c>
      <c r="Z3023" s="21">
        <f t="shared" si="850"/>
        <v>0</v>
      </c>
      <c r="AA3023" s="21">
        <f t="shared" si="843"/>
        <v>0</v>
      </c>
      <c r="AB3023" s="21">
        <f t="shared" si="844"/>
        <v>0</v>
      </c>
      <c r="AC3023" s="21">
        <f t="shared" si="845"/>
        <v>62.959999999999994</v>
      </c>
      <c r="AD3023" s="21">
        <f t="shared" si="851"/>
        <v>0</v>
      </c>
      <c r="AE3023" s="21" t="str">
        <f t="shared" si="846"/>
        <v>5/6/2:00</v>
      </c>
    </row>
    <row r="3024" spans="2:31">
      <c r="B3024" s="37">
        <v>5</v>
      </c>
      <c r="C3024" s="38">
        <v>6</v>
      </c>
      <c r="D3024" s="39">
        <v>3</v>
      </c>
      <c r="E3024" s="17">
        <v>15.6</v>
      </c>
      <c r="F3024" s="17">
        <v>0</v>
      </c>
      <c r="G3024" s="17">
        <v>0</v>
      </c>
      <c r="H3024" s="37">
        <f t="shared" si="834"/>
        <v>60.08</v>
      </c>
      <c r="I3024" s="37">
        <f>IF(H3024&lt;'Roof Calculator'!$G$8, 1, 0)</f>
        <v>0</v>
      </c>
      <c r="J3024" s="37">
        <f>IF(H3024&gt;='Roof Calculator'!$G$8, 1, 0)</f>
        <v>1</v>
      </c>
      <c r="K3024" s="37">
        <f t="shared" si="835"/>
        <v>0</v>
      </c>
      <c r="L3024" s="37">
        <f t="shared" si="836"/>
        <v>60.08</v>
      </c>
      <c r="M3024" s="37">
        <v>0</v>
      </c>
      <c r="N3024" s="37">
        <f t="shared" si="837"/>
        <v>0</v>
      </c>
      <c r="O3024" s="37">
        <v>0</v>
      </c>
      <c r="P3024" s="37">
        <v>0</v>
      </c>
      <c r="Q3024" s="21">
        <f t="shared" si="838"/>
        <v>39.790999999999997</v>
      </c>
      <c r="R3024" s="21">
        <f t="shared" si="847"/>
        <v>126.08333333333893</v>
      </c>
      <c r="S3024" s="21">
        <f t="shared" si="848"/>
        <v>16.185983598458019</v>
      </c>
      <c r="T3024" s="21">
        <f t="shared" si="839"/>
        <v>86.147999999999996</v>
      </c>
      <c r="U3024" s="37">
        <f>VLOOKUP(Time_Zone, 'LSTM LookUp'!$B$5:$D$8, 3, FALSE)</f>
        <v>-75</v>
      </c>
      <c r="V3024" s="21">
        <f t="shared" si="849"/>
        <v>3.4436299799013055</v>
      </c>
      <c r="W3024" s="21">
        <f t="shared" si="840"/>
        <v>27.008907494975311</v>
      </c>
      <c r="X3024" s="21">
        <f t="shared" si="841"/>
        <v>0</v>
      </c>
      <c r="Y3024" s="21">
        <f t="shared" si="842"/>
        <v>0</v>
      </c>
      <c r="Z3024" s="21">
        <f t="shared" si="850"/>
        <v>0</v>
      </c>
      <c r="AA3024" s="21">
        <f t="shared" si="843"/>
        <v>0</v>
      </c>
      <c r="AB3024" s="21">
        <f t="shared" si="844"/>
        <v>0</v>
      </c>
      <c r="AC3024" s="21">
        <f t="shared" si="845"/>
        <v>60.08</v>
      </c>
      <c r="AD3024" s="21">
        <f t="shared" si="851"/>
        <v>0</v>
      </c>
      <c r="AE3024" s="21" t="str">
        <f t="shared" si="846"/>
        <v>5/6/3:00</v>
      </c>
    </row>
    <row r="3025" spans="2:31">
      <c r="B3025" s="37">
        <v>5</v>
      </c>
      <c r="C3025" s="38">
        <v>6</v>
      </c>
      <c r="D3025" s="39">
        <v>4</v>
      </c>
      <c r="E3025" s="17">
        <v>14.4</v>
      </c>
      <c r="F3025" s="17">
        <v>0</v>
      </c>
      <c r="G3025" s="17">
        <v>0</v>
      </c>
      <c r="H3025" s="37">
        <f t="shared" si="834"/>
        <v>57.92</v>
      </c>
      <c r="I3025" s="37">
        <f>IF(H3025&lt;'Roof Calculator'!$G$8, 1, 0)</f>
        <v>0</v>
      </c>
      <c r="J3025" s="37">
        <f>IF(H3025&gt;='Roof Calculator'!$G$8, 1, 0)</f>
        <v>1</v>
      </c>
      <c r="K3025" s="37">
        <f t="shared" si="835"/>
        <v>0</v>
      </c>
      <c r="L3025" s="37">
        <f t="shared" si="836"/>
        <v>57.92</v>
      </c>
      <c r="M3025" s="37">
        <v>0</v>
      </c>
      <c r="N3025" s="37">
        <f t="shared" si="837"/>
        <v>0</v>
      </c>
      <c r="O3025" s="37">
        <v>0</v>
      </c>
      <c r="P3025" s="37">
        <v>0</v>
      </c>
      <c r="Q3025" s="21">
        <f t="shared" si="838"/>
        <v>39.790999999999997</v>
      </c>
      <c r="R3025" s="21">
        <f t="shared" si="847"/>
        <v>126.1250000000056</v>
      </c>
      <c r="S3025" s="21">
        <f t="shared" si="848"/>
        <v>16.198132804859792</v>
      </c>
      <c r="T3025" s="21">
        <f t="shared" si="839"/>
        <v>86.147999999999996</v>
      </c>
      <c r="U3025" s="37">
        <f>VLOOKUP(Time_Zone, 'LSTM LookUp'!$B$5:$D$8, 3, FALSE)</f>
        <v>-75</v>
      </c>
      <c r="V3025" s="21">
        <f t="shared" si="849"/>
        <v>3.4469009542064928</v>
      </c>
      <c r="W3025" s="21">
        <f t="shared" si="840"/>
        <v>42.009725238551631</v>
      </c>
      <c r="X3025" s="21">
        <f t="shared" si="841"/>
        <v>0</v>
      </c>
      <c r="Y3025" s="21">
        <f t="shared" si="842"/>
        <v>0</v>
      </c>
      <c r="Z3025" s="21">
        <f t="shared" si="850"/>
        <v>0</v>
      </c>
      <c r="AA3025" s="21">
        <f t="shared" si="843"/>
        <v>0</v>
      </c>
      <c r="AB3025" s="21">
        <f t="shared" si="844"/>
        <v>0</v>
      </c>
      <c r="AC3025" s="21">
        <f t="shared" si="845"/>
        <v>57.92</v>
      </c>
      <c r="AD3025" s="21">
        <f t="shared" si="851"/>
        <v>0</v>
      </c>
      <c r="AE3025" s="21" t="str">
        <f t="shared" si="846"/>
        <v>5/6/4:00</v>
      </c>
    </row>
    <row r="3026" spans="2:31">
      <c r="B3026" s="37">
        <v>5</v>
      </c>
      <c r="C3026" s="38">
        <v>6</v>
      </c>
      <c r="D3026" s="39">
        <v>5</v>
      </c>
      <c r="E3026" s="17">
        <v>12.8</v>
      </c>
      <c r="F3026" s="17">
        <v>0</v>
      </c>
      <c r="G3026" s="17">
        <v>0</v>
      </c>
      <c r="H3026" s="37">
        <f t="shared" si="834"/>
        <v>55.04</v>
      </c>
      <c r="I3026" s="37">
        <f>IF(H3026&lt;'Roof Calculator'!$G$8, 1, 0)</f>
        <v>0</v>
      </c>
      <c r="J3026" s="37">
        <f>IF(H3026&gt;='Roof Calculator'!$G$8, 1, 0)</f>
        <v>1</v>
      </c>
      <c r="K3026" s="37">
        <f t="shared" si="835"/>
        <v>0</v>
      </c>
      <c r="L3026" s="37">
        <f t="shared" si="836"/>
        <v>55.04</v>
      </c>
      <c r="M3026" s="37">
        <v>0</v>
      </c>
      <c r="N3026" s="37">
        <f t="shared" si="837"/>
        <v>0</v>
      </c>
      <c r="O3026" s="37">
        <v>0</v>
      </c>
      <c r="P3026" s="37">
        <v>0</v>
      </c>
      <c r="Q3026" s="21">
        <f t="shared" si="838"/>
        <v>39.790999999999997</v>
      </c>
      <c r="R3026" s="21">
        <f t="shared" si="847"/>
        <v>126.16666666667227</v>
      </c>
      <c r="S3026" s="21">
        <f t="shared" si="848"/>
        <v>16.210274196495227</v>
      </c>
      <c r="T3026" s="21">
        <f t="shared" si="839"/>
        <v>86.147999999999996</v>
      </c>
      <c r="U3026" s="37">
        <f>VLOOKUP(Time_Zone, 'LSTM LookUp'!$B$5:$D$8, 3, FALSE)</f>
        <v>-75</v>
      </c>
      <c r="V3026" s="21">
        <f t="shared" si="849"/>
        <v>3.4501549243221987</v>
      </c>
      <c r="W3026" s="21">
        <f t="shared" si="840"/>
        <v>57.010538731080544</v>
      </c>
      <c r="X3026" s="21">
        <f t="shared" si="841"/>
        <v>0</v>
      </c>
      <c r="Y3026" s="21">
        <f t="shared" si="842"/>
        <v>0</v>
      </c>
      <c r="Z3026" s="21">
        <f t="shared" si="850"/>
        <v>0</v>
      </c>
      <c r="AA3026" s="21">
        <f t="shared" si="843"/>
        <v>0</v>
      </c>
      <c r="AB3026" s="21">
        <f t="shared" si="844"/>
        <v>0</v>
      </c>
      <c r="AC3026" s="21">
        <f t="shared" si="845"/>
        <v>55.04</v>
      </c>
      <c r="AD3026" s="21">
        <f t="shared" si="851"/>
        <v>0</v>
      </c>
      <c r="AE3026" s="21" t="str">
        <f t="shared" si="846"/>
        <v>5/6/5:00</v>
      </c>
    </row>
    <row r="3027" spans="2:31">
      <c r="B3027" s="37">
        <v>5</v>
      </c>
      <c r="C3027" s="38">
        <v>6</v>
      </c>
      <c r="D3027" s="39">
        <v>6</v>
      </c>
      <c r="E3027" s="17">
        <v>13.3</v>
      </c>
      <c r="F3027" s="17">
        <v>2</v>
      </c>
      <c r="G3027" s="17">
        <v>0</v>
      </c>
      <c r="H3027" s="37">
        <f t="shared" si="834"/>
        <v>55.94</v>
      </c>
      <c r="I3027" s="37">
        <f>IF(H3027&lt;'Roof Calculator'!$G$8, 1, 0)</f>
        <v>0</v>
      </c>
      <c r="J3027" s="37">
        <f>IF(H3027&gt;='Roof Calculator'!$G$8, 1, 0)</f>
        <v>1</v>
      </c>
      <c r="K3027" s="37">
        <f t="shared" si="835"/>
        <v>0</v>
      </c>
      <c r="L3027" s="37">
        <f t="shared" si="836"/>
        <v>55.94</v>
      </c>
      <c r="M3027" s="37">
        <v>0</v>
      </c>
      <c r="N3027" s="37">
        <f t="shared" si="837"/>
        <v>2</v>
      </c>
      <c r="O3027" s="37">
        <v>0</v>
      </c>
      <c r="P3027" s="37">
        <v>0</v>
      </c>
      <c r="Q3027" s="21">
        <f t="shared" si="838"/>
        <v>39.790999999999997</v>
      </c>
      <c r="R3027" s="21">
        <f t="shared" si="847"/>
        <v>126.20833333333894</v>
      </c>
      <c r="S3027" s="21">
        <f t="shared" si="848"/>
        <v>16.222407766218858</v>
      </c>
      <c r="T3027" s="21">
        <f t="shared" si="839"/>
        <v>86.147999999999996</v>
      </c>
      <c r="U3027" s="37">
        <f>VLOOKUP(Time_Zone, 'LSTM LookUp'!$B$5:$D$8, 3, FALSE)</f>
        <v>-75</v>
      </c>
      <c r="V3027" s="21">
        <f t="shared" si="849"/>
        <v>3.4533918882139085</v>
      </c>
      <c r="W3027" s="21">
        <f t="shared" si="840"/>
        <v>72.011347972053471</v>
      </c>
      <c r="X3027" s="21">
        <f t="shared" si="841"/>
        <v>0</v>
      </c>
      <c r="Y3027" s="21">
        <f t="shared" si="842"/>
        <v>2</v>
      </c>
      <c r="Z3027" s="21">
        <f t="shared" si="850"/>
        <v>0.63396506874767744</v>
      </c>
      <c r="AA3027" s="21">
        <f t="shared" si="843"/>
        <v>0</v>
      </c>
      <c r="AB3027" s="21">
        <f t="shared" si="844"/>
        <v>0.63396506874767744</v>
      </c>
      <c r="AC3027" s="21">
        <f t="shared" si="845"/>
        <v>55.94</v>
      </c>
      <c r="AD3027" s="21">
        <f t="shared" si="851"/>
        <v>0.63396506874767744</v>
      </c>
      <c r="AE3027" s="21" t="str">
        <f t="shared" si="846"/>
        <v>5/6/6:00</v>
      </c>
    </row>
    <row r="3028" spans="2:31">
      <c r="B3028" s="37">
        <v>5</v>
      </c>
      <c r="C3028" s="38">
        <v>6</v>
      </c>
      <c r="D3028" s="39">
        <v>7</v>
      </c>
      <c r="E3028" s="17">
        <v>13.9</v>
      </c>
      <c r="F3028" s="17">
        <v>36</v>
      </c>
      <c r="G3028" s="17">
        <v>27</v>
      </c>
      <c r="H3028" s="37">
        <f t="shared" si="834"/>
        <v>57.02</v>
      </c>
      <c r="I3028" s="37">
        <f>IF(H3028&lt;'Roof Calculator'!$G$8, 1, 0)</f>
        <v>0</v>
      </c>
      <c r="J3028" s="37">
        <f>IF(H3028&gt;='Roof Calculator'!$G$8, 1, 0)</f>
        <v>1</v>
      </c>
      <c r="K3028" s="37">
        <f t="shared" si="835"/>
        <v>0</v>
      </c>
      <c r="L3028" s="37">
        <f t="shared" si="836"/>
        <v>57.02</v>
      </c>
      <c r="M3028" s="37">
        <v>0</v>
      </c>
      <c r="N3028" s="37">
        <f t="shared" si="837"/>
        <v>36</v>
      </c>
      <c r="O3028" s="37">
        <v>0</v>
      </c>
      <c r="P3028" s="37">
        <v>0</v>
      </c>
      <c r="Q3028" s="21">
        <f t="shared" si="838"/>
        <v>39.790999999999997</v>
      </c>
      <c r="R3028" s="21">
        <f t="shared" si="847"/>
        <v>126.25000000000561</v>
      </c>
      <c r="S3028" s="21">
        <f t="shared" si="848"/>
        <v>16.234533506886685</v>
      </c>
      <c r="T3028" s="21">
        <f t="shared" si="839"/>
        <v>86.147999999999996</v>
      </c>
      <c r="U3028" s="37">
        <f>VLOOKUP(Time_Zone, 'LSTM LookUp'!$B$5:$D$8, 3, FALSE)</f>
        <v>-75</v>
      </c>
      <c r="V3028" s="21">
        <f t="shared" si="849"/>
        <v>3.4566118438871949</v>
      </c>
      <c r="W3028" s="21">
        <f t="shared" si="840"/>
        <v>87.012152960971818</v>
      </c>
      <c r="X3028" s="21">
        <f t="shared" si="841"/>
        <v>5.8691506967795499</v>
      </c>
      <c r="Y3028" s="21">
        <f t="shared" si="842"/>
        <v>41.869150696779549</v>
      </c>
      <c r="Z3028" s="21">
        <f t="shared" si="850"/>
        <v>13.271789499945358</v>
      </c>
      <c r="AA3028" s="21">
        <f t="shared" si="843"/>
        <v>0</v>
      </c>
      <c r="AB3028" s="21">
        <f t="shared" si="844"/>
        <v>13.271789499945358</v>
      </c>
      <c r="AC3028" s="21">
        <f t="shared" si="845"/>
        <v>57.02</v>
      </c>
      <c r="AD3028" s="21">
        <f t="shared" si="851"/>
        <v>13.271789499945358</v>
      </c>
      <c r="AE3028" s="21" t="str">
        <f t="shared" si="846"/>
        <v>5/6/7:00</v>
      </c>
    </row>
    <row r="3029" spans="2:31">
      <c r="B3029" s="37">
        <v>5</v>
      </c>
      <c r="C3029" s="38">
        <v>6</v>
      </c>
      <c r="D3029" s="39">
        <v>8</v>
      </c>
      <c r="E3029" s="17">
        <v>14.4</v>
      </c>
      <c r="F3029" s="17">
        <v>140</v>
      </c>
      <c r="G3029" s="17">
        <v>146</v>
      </c>
      <c r="H3029" s="37">
        <f t="shared" si="834"/>
        <v>57.92</v>
      </c>
      <c r="I3029" s="37">
        <f>IF(H3029&lt;'Roof Calculator'!$G$8, 1, 0)</f>
        <v>0</v>
      </c>
      <c r="J3029" s="37">
        <f>IF(H3029&gt;='Roof Calculator'!$G$8, 1, 0)</f>
        <v>1</v>
      </c>
      <c r="K3029" s="37">
        <f t="shared" si="835"/>
        <v>0</v>
      </c>
      <c r="L3029" s="37">
        <f t="shared" si="836"/>
        <v>57.92</v>
      </c>
      <c r="M3029" s="37">
        <v>0</v>
      </c>
      <c r="N3029" s="37">
        <f t="shared" si="837"/>
        <v>140</v>
      </c>
      <c r="O3029" s="37">
        <v>0</v>
      </c>
      <c r="P3029" s="37">
        <v>0</v>
      </c>
      <c r="Q3029" s="21">
        <f t="shared" si="838"/>
        <v>39.790999999999997</v>
      </c>
      <c r="R3029" s="21">
        <f t="shared" si="847"/>
        <v>126.29166666667228</v>
      </c>
      <c r="S3029" s="21">
        <f t="shared" si="848"/>
        <v>16.246651411356151</v>
      </c>
      <c r="T3029" s="21">
        <f t="shared" si="839"/>
        <v>86.147999999999996</v>
      </c>
      <c r="U3029" s="37">
        <f>VLOOKUP(Time_Zone, 'LSTM LookUp'!$B$5:$D$8, 3, FALSE)</f>
        <v>-75</v>
      </c>
      <c r="V3029" s="21">
        <f t="shared" si="849"/>
        <v>3.4598147893877345</v>
      </c>
      <c r="W3029" s="21">
        <f t="shared" si="840"/>
        <v>102.01295369734694</v>
      </c>
      <c r="X3029" s="21">
        <f t="shared" si="841"/>
        <v>3.7247643689115359</v>
      </c>
      <c r="Y3029" s="21">
        <f t="shared" si="842"/>
        <v>143.72476436891154</v>
      </c>
      <c r="Z3029" s="21">
        <f t="shared" si="850"/>
        <v>45.558240061940374</v>
      </c>
      <c r="AA3029" s="21">
        <f t="shared" si="843"/>
        <v>0</v>
      </c>
      <c r="AB3029" s="21">
        <f t="shared" si="844"/>
        <v>45.558240061940374</v>
      </c>
      <c r="AC3029" s="21">
        <f t="shared" si="845"/>
        <v>57.92</v>
      </c>
      <c r="AD3029" s="21">
        <f t="shared" si="851"/>
        <v>45.558240061940374</v>
      </c>
      <c r="AE3029" s="21" t="str">
        <f t="shared" si="846"/>
        <v>5/6/8:00</v>
      </c>
    </row>
    <row r="3030" spans="2:31">
      <c r="B3030" s="37">
        <v>5</v>
      </c>
      <c r="C3030" s="38">
        <v>6</v>
      </c>
      <c r="D3030" s="39">
        <v>9</v>
      </c>
      <c r="E3030" s="17">
        <v>16.7</v>
      </c>
      <c r="F3030" s="17">
        <v>217</v>
      </c>
      <c r="G3030" s="17">
        <v>332</v>
      </c>
      <c r="H3030" s="37">
        <f t="shared" ref="H3030:H3093" si="852">E3030*9/5+32</f>
        <v>62.059999999999995</v>
      </c>
      <c r="I3030" s="37">
        <f>IF(H3030&lt;'Roof Calculator'!$G$8, 1, 0)</f>
        <v>0</v>
      </c>
      <c r="J3030" s="37">
        <f>IF(H3030&gt;='Roof Calculator'!$G$8, 1, 0)</f>
        <v>1</v>
      </c>
      <c r="K3030" s="37">
        <f t="shared" ref="K3030:K3093" si="853">I3030*H3030</f>
        <v>0</v>
      </c>
      <c r="L3030" s="37">
        <f t="shared" ref="L3030:L3093" si="854">J3030*H3030</f>
        <v>62.059999999999995</v>
      </c>
      <c r="M3030" s="37">
        <v>0</v>
      </c>
      <c r="N3030" s="37">
        <f t="shared" ref="N3030:N3093" si="855">F3030*(180-M3030)/180</f>
        <v>217</v>
      </c>
      <c r="O3030" s="37">
        <v>0</v>
      </c>
      <c r="P3030" s="37">
        <v>0</v>
      </c>
      <c r="Q3030" s="21">
        <f t="shared" ref="Q3030:Q3093" si="856">Latitude</f>
        <v>39.790999999999997</v>
      </c>
      <c r="R3030" s="21">
        <f t="shared" si="847"/>
        <v>126.33333333333896</v>
      </c>
      <c r="S3030" s="21">
        <f t="shared" si="848"/>
        <v>16.258761472486139</v>
      </c>
      <c r="T3030" s="21">
        <f t="shared" ref="T3030:T3093" si="857">Longitude</f>
        <v>86.147999999999996</v>
      </c>
      <c r="U3030" s="37">
        <f>VLOOKUP(Time_Zone, 'LSTM LookUp'!$B$5:$D$8, 3, FALSE)</f>
        <v>-75</v>
      </c>
      <c r="V3030" s="21">
        <f t="shared" si="849"/>
        <v>3.4630007228012905</v>
      </c>
      <c r="W3030" s="21">
        <f t="shared" ref="W3030:W3093" si="858">15*((D3030+(4*(T3030-U3030)+V3030)/60)-12)</f>
        <v>117.01375018070036</v>
      </c>
      <c r="X3030" s="21">
        <f t="shared" ref="X3030:X3093" si="859">G3030*(SIN(S3030*PI()/180)*SIN(Q3030*PI()/180)*COS(O3030*PI()/180)-SIN(S3030*PI()/180)*COS(Q3030*PI()/180)*SIN(O3030*PI()/180)*COS(P3030*PI()/180)+COS(S3030*PI()/180)*COS(Q3030*PI()/180)*COS(O3030*PI()/180)*COS(W3030*PI()/180)+COS(S3030*PI()/180)*SIN(Q3030*PI()/180)*SIN(O3030*PI()/180)*COS(P3030*PI()/180)*COS(W3030*PI()/180)+COS(S3030*PI()/180)*SIN(P3030*PI()/180)*SIN(W3030*PI()/180)*SIN(O3030*PI()/180))</f>
        <v>-51.74692688449521</v>
      </c>
      <c r="Y3030" s="21">
        <f t="shared" ref="Y3030:Y3093" si="860">X3030+N3030</f>
        <v>165.25307311550478</v>
      </c>
      <c r="Z3030" s="21">
        <f t="shared" si="850"/>
        <v>52.382337929217982</v>
      </c>
      <c r="AA3030" s="21">
        <f t="shared" ref="AA3030:AA3093" si="861">Z3030*I3030</f>
        <v>0</v>
      </c>
      <c r="AB3030" s="21">
        <f t="shared" ref="AB3030:AB3093" si="862">Z3030*J3030</f>
        <v>52.382337929217982</v>
      </c>
      <c r="AC3030" s="21">
        <f t="shared" ref="AC3030:AC3093" si="863">L3030</f>
        <v>62.059999999999995</v>
      </c>
      <c r="AD3030" s="21">
        <f t="shared" si="851"/>
        <v>52.382337929217982</v>
      </c>
      <c r="AE3030" s="21" t="str">
        <f t="shared" ref="AE3030:AE3093" si="864">CONCATENATE(B3030, "/", C3030, "/", D3030,":00")</f>
        <v>5/6/9:00</v>
      </c>
    </row>
    <row r="3031" spans="2:31">
      <c r="B3031" s="37">
        <v>5</v>
      </c>
      <c r="C3031" s="38">
        <v>6</v>
      </c>
      <c r="D3031" s="39">
        <v>10</v>
      </c>
      <c r="E3031" s="17">
        <v>18.899999999999999</v>
      </c>
      <c r="F3031" s="17">
        <v>192</v>
      </c>
      <c r="G3031" s="17">
        <v>656</v>
      </c>
      <c r="H3031" s="37">
        <f t="shared" si="852"/>
        <v>66.02</v>
      </c>
      <c r="I3031" s="37">
        <f>IF(H3031&lt;'Roof Calculator'!$G$8, 1, 0)</f>
        <v>0</v>
      </c>
      <c r="J3031" s="37">
        <f>IF(H3031&gt;='Roof Calculator'!$G$8, 1, 0)</f>
        <v>1</v>
      </c>
      <c r="K3031" s="37">
        <f t="shared" si="853"/>
        <v>0</v>
      </c>
      <c r="L3031" s="37">
        <f t="shared" si="854"/>
        <v>66.02</v>
      </c>
      <c r="M3031" s="37">
        <v>0</v>
      </c>
      <c r="N3031" s="37">
        <f t="shared" si="855"/>
        <v>192</v>
      </c>
      <c r="O3031" s="37">
        <v>0</v>
      </c>
      <c r="P3031" s="37">
        <v>0</v>
      </c>
      <c r="Q3031" s="21">
        <f t="shared" si="856"/>
        <v>39.790999999999997</v>
      </c>
      <c r="R3031" s="21">
        <f t="shared" ref="R3031:R3094" si="865">R3030+1/24</f>
        <v>126.37500000000563</v>
      </c>
      <c r="S3031" s="21">
        <f t="shared" ref="S3031:S3094" si="866">ASIN(SIN(23.45*PI()/180)*SIN((360/365*(R3031-81))*PI()/180))*180/PI()</f>
        <v>16.270863683137005</v>
      </c>
      <c r="T3031" s="21">
        <f t="shared" si="857"/>
        <v>86.147999999999996</v>
      </c>
      <c r="U3031" s="37">
        <f>VLOOKUP(Time_Zone, 'LSTM LookUp'!$B$5:$D$8, 3, FALSE)</f>
        <v>-75</v>
      </c>
      <c r="V3031" s="21">
        <f t="shared" ref="V3031:V3094" si="867">9.87*SIN(2*(360/365*(R3031-81))*PI()/180)-7.53*COS((360/365*(R3031-81))*PI()/180)-1.5*SIN((360/365*(R3031-81))*PI()/180)</f>
        <v>3.4661696422537309</v>
      </c>
      <c r="W3031" s="21">
        <f t="shared" si="858"/>
        <v>132.01454241056339</v>
      </c>
      <c r="X3031" s="21">
        <f t="shared" si="859"/>
        <v>-206.23618344892282</v>
      </c>
      <c r="Y3031" s="21">
        <f t="shared" si="860"/>
        <v>-14.236183448922816</v>
      </c>
      <c r="Z3031" s="21">
        <f t="shared" ref="Z3031:Z3094" si="868">Y3031/10.764*3.412</f>
        <v>-4.51262150945045</v>
      </c>
      <c r="AA3031" s="21">
        <f t="shared" si="861"/>
        <v>0</v>
      </c>
      <c r="AB3031" s="21">
        <f t="shared" si="862"/>
        <v>-4.51262150945045</v>
      </c>
      <c r="AC3031" s="21">
        <f t="shared" si="863"/>
        <v>66.02</v>
      </c>
      <c r="AD3031" s="21">
        <f t="shared" ref="AD3031:AD3094" si="869">AB3031</f>
        <v>-4.51262150945045</v>
      </c>
      <c r="AE3031" s="21" t="str">
        <f t="shared" si="864"/>
        <v>5/6/10:00</v>
      </c>
    </row>
    <row r="3032" spans="2:31">
      <c r="B3032" s="37">
        <v>5</v>
      </c>
      <c r="C3032" s="38">
        <v>6</v>
      </c>
      <c r="D3032" s="39">
        <v>11</v>
      </c>
      <c r="E3032" s="17">
        <v>20.6</v>
      </c>
      <c r="F3032" s="17">
        <v>255</v>
      </c>
      <c r="G3032" s="17">
        <v>657</v>
      </c>
      <c r="H3032" s="37">
        <f t="shared" si="852"/>
        <v>69.08</v>
      </c>
      <c r="I3032" s="37">
        <f>IF(H3032&lt;'Roof Calculator'!$G$8, 1, 0)</f>
        <v>0</v>
      </c>
      <c r="J3032" s="37">
        <f>IF(H3032&gt;='Roof Calculator'!$G$8, 1, 0)</f>
        <v>1</v>
      </c>
      <c r="K3032" s="37">
        <f t="shared" si="853"/>
        <v>0</v>
      </c>
      <c r="L3032" s="37">
        <f t="shared" si="854"/>
        <v>69.08</v>
      </c>
      <c r="M3032" s="37">
        <v>0</v>
      </c>
      <c r="N3032" s="37">
        <f t="shared" si="855"/>
        <v>255</v>
      </c>
      <c r="O3032" s="37">
        <v>0</v>
      </c>
      <c r="P3032" s="37">
        <v>0</v>
      </c>
      <c r="Q3032" s="21">
        <f t="shared" si="856"/>
        <v>39.790999999999997</v>
      </c>
      <c r="R3032" s="21">
        <f t="shared" si="865"/>
        <v>126.4166666666723</v>
      </c>
      <c r="S3032" s="21">
        <f t="shared" si="866"/>
        <v>16.282958036170559</v>
      </c>
      <c r="T3032" s="21">
        <f t="shared" si="857"/>
        <v>86.147999999999996</v>
      </c>
      <c r="U3032" s="37">
        <f>VLOOKUP(Time_Zone, 'LSTM LookUp'!$B$5:$D$8, 3, FALSE)</f>
        <v>-75</v>
      </c>
      <c r="V3032" s="21">
        <f t="shared" si="867"/>
        <v>3.4693215459110132</v>
      </c>
      <c r="W3032" s="21">
        <f t="shared" si="858"/>
        <v>147.01533038647779</v>
      </c>
      <c r="X3032" s="21">
        <f t="shared" si="859"/>
        <v>-288.58009849889811</v>
      </c>
      <c r="Y3032" s="21">
        <f t="shared" si="860"/>
        <v>-33.58009849889811</v>
      </c>
      <c r="Z3032" s="21">
        <f t="shared" si="868"/>
        <v>-10.644304726703862</v>
      </c>
      <c r="AA3032" s="21">
        <f t="shared" si="861"/>
        <v>0</v>
      </c>
      <c r="AB3032" s="21">
        <f t="shared" si="862"/>
        <v>-10.644304726703862</v>
      </c>
      <c r="AC3032" s="21">
        <f t="shared" si="863"/>
        <v>69.08</v>
      </c>
      <c r="AD3032" s="21">
        <f t="shared" si="869"/>
        <v>-10.644304726703862</v>
      </c>
      <c r="AE3032" s="21" t="str">
        <f t="shared" si="864"/>
        <v>5/6/11:00</v>
      </c>
    </row>
    <row r="3033" spans="2:31">
      <c r="B3033" s="37">
        <v>5</v>
      </c>
      <c r="C3033" s="38">
        <v>6</v>
      </c>
      <c r="D3033" s="39">
        <v>12</v>
      </c>
      <c r="E3033" s="17">
        <v>22.2</v>
      </c>
      <c r="F3033" s="17">
        <v>239</v>
      </c>
      <c r="G3033" s="17">
        <v>736</v>
      </c>
      <c r="H3033" s="37">
        <f t="shared" si="852"/>
        <v>71.959999999999994</v>
      </c>
      <c r="I3033" s="37">
        <f>IF(H3033&lt;'Roof Calculator'!$G$8, 1, 0)</f>
        <v>0</v>
      </c>
      <c r="J3033" s="37">
        <f>IF(H3033&gt;='Roof Calculator'!$G$8, 1, 0)</f>
        <v>1</v>
      </c>
      <c r="K3033" s="37">
        <f t="shared" si="853"/>
        <v>0</v>
      </c>
      <c r="L3033" s="37">
        <f t="shared" si="854"/>
        <v>71.959999999999994</v>
      </c>
      <c r="M3033" s="37">
        <v>0</v>
      </c>
      <c r="N3033" s="37">
        <f t="shared" si="855"/>
        <v>239</v>
      </c>
      <c r="O3033" s="37">
        <v>0</v>
      </c>
      <c r="P3033" s="37">
        <v>0</v>
      </c>
      <c r="Q3033" s="21">
        <f t="shared" si="856"/>
        <v>39.790999999999997</v>
      </c>
      <c r="R3033" s="21">
        <f t="shared" si="865"/>
        <v>126.45833333333897</v>
      </c>
      <c r="S3033" s="21">
        <f t="shared" si="866"/>
        <v>16.295044524450102</v>
      </c>
      <c r="T3033" s="21">
        <f t="shared" si="857"/>
        <v>86.147999999999996</v>
      </c>
      <c r="U3033" s="37">
        <f>VLOOKUP(Time_Zone, 'LSTM LookUp'!$B$5:$D$8, 3, FALSE)</f>
        <v>-75</v>
      </c>
      <c r="V3033" s="21">
        <f t="shared" si="867"/>
        <v>3.4724564319792046</v>
      </c>
      <c r="W3033" s="21">
        <f t="shared" si="858"/>
        <v>162.01611410799478</v>
      </c>
      <c r="X3033" s="21">
        <f t="shared" si="859"/>
        <v>-384.12917477078514</v>
      </c>
      <c r="Y3033" s="21">
        <f t="shared" si="860"/>
        <v>-145.12917477078514</v>
      </c>
      <c r="Z3033" s="21">
        <f t="shared" si="868"/>
        <v>-46.003413630427247</v>
      </c>
      <c r="AA3033" s="21">
        <f t="shared" si="861"/>
        <v>0</v>
      </c>
      <c r="AB3033" s="21">
        <f t="shared" si="862"/>
        <v>-46.003413630427247</v>
      </c>
      <c r="AC3033" s="21">
        <f t="shared" si="863"/>
        <v>71.959999999999994</v>
      </c>
      <c r="AD3033" s="21">
        <f t="shared" si="869"/>
        <v>-46.003413630427247</v>
      </c>
      <c r="AE3033" s="21" t="str">
        <f t="shared" si="864"/>
        <v>5/6/12:00</v>
      </c>
    </row>
    <row r="3034" spans="2:31">
      <c r="B3034" s="37">
        <v>5</v>
      </c>
      <c r="C3034" s="38">
        <v>6</v>
      </c>
      <c r="D3034" s="39">
        <v>13</v>
      </c>
      <c r="E3034" s="17">
        <v>22.8</v>
      </c>
      <c r="F3034" s="17">
        <v>441</v>
      </c>
      <c r="G3034" s="17">
        <v>524</v>
      </c>
      <c r="H3034" s="37">
        <f t="shared" si="852"/>
        <v>73.040000000000006</v>
      </c>
      <c r="I3034" s="37">
        <f>IF(H3034&lt;'Roof Calculator'!$G$8, 1, 0)</f>
        <v>0</v>
      </c>
      <c r="J3034" s="37">
        <f>IF(H3034&gt;='Roof Calculator'!$G$8, 1, 0)</f>
        <v>1</v>
      </c>
      <c r="K3034" s="37">
        <f t="shared" si="853"/>
        <v>0</v>
      </c>
      <c r="L3034" s="37">
        <f t="shared" si="854"/>
        <v>73.040000000000006</v>
      </c>
      <c r="M3034" s="37">
        <v>0</v>
      </c>
      <c r="N3034" s="37">
        <f t="shared" si="855"/>
        <v>441</v>
      </c>
      <c r="O3034" s="37">
        <v>0</v>
      </c>
      <c r="P3034" s="37">
        <v>0</v>
      </c>
      <c r="Q3034" s="21">
        <f t="shared" si="856"/>
        <v>39.790999999999997</v>
      </c>
      <c r="R3034" s="21">
        <f t="shared" si="865"/>
        <v>126.50000000000564</v>
      </c>
      <c r="S3034" s="21">
        <f t="shared" si="866"/>
        <v>16.307123140840414</v>
      </c>
      <c r="T3034" s="21">
        <f t="shared" si="857"/>
        <v>86.147999999999996</v>
      </c>
      <c r="U3034" s="37">
        <f>VLOOKUP(Time_Zone, 'LSTM LookUp'!$B$5:$D$8, 3, FALSE)</f>
        <v>-75</v>
      </c>
      <c r="V3034" s="21">
        <f t="shared" si="867"/>
        <v>3.4755742987044682</v>
      </c>
      <c r="W3034" s="21">
        <f t="shared" si="858"/>
        <v>177.01689357467612</v>
      </c>
      <c r="X3034" s="21">
        <f t="shared" si="859"/>
        <v>-291.74903399352536</v>
      </c>
      <c r="Y3034" s="21">
        <f t="shared" si="860"/>
        <v>149.25096600647464</v>
      </c>
      <c r="Z3034" s="21">
        <f t="shared" si="868"/>
        <v>47.309949462475984</v>
      </c>
      <c r="AA3034" s="21">
        <f t="shared" si="861"/>
        <v>0</v>
      </c>
      <c r="AB3034" s="21">
        <f t="shared" si="862"/>
        <v>47.309949462475984</v>
      </c>
      <c r="AC3034" s="21">
        <f t="shared" si="863"/>
        <v>73.040000000000006</v>
      </c>
      <c r="AD3034" s="21">
        <f t="shared" si="869"/>
        <v>47.309949462475984</v>
      </c>
      <c r="AE3034" s="21" t="str">
        <f t="shared" si="864"/>
        <v>5/6/13:00</v>
      </c>
    </row>
    <row r="3035" spans="2:31">
      <c r="B3035" s="37">
        <v>5</v>
      </c>
      <c r="C3035" s="38">
        <v>6</v>
      </c>
      <c r="D3035" s="39">
        <v>14</v>
      </c>
      <c r="E3035" s="17">
        <v>23.9</v>
      </c>
      <c r="F3035" s="17">
        <v>437</v>
      </c>
      <c r="G3035" s="17">
        <v>505</v>
      </c>
      <c r="H3035" s="37">
        <f t="shared" si="852"/>
        <v>75.02</v>
      </c>
      <c r="I3035" s="37">
        <f>IF(H3035&lt;'Roof Calculator'!$G$8, 1, 0)</f>
        <v>0</v>
      </c>
      <c r="J3035" s="37">
        <f>IF(H3035&gt;='Roof Calculator'!$G$8, 1, 0)</f>
        <v>1</v>
      </c>
      <c r="K3035" s="37">
        <f t="shared" si="853"/>
        <v>0</v>
      </c>
      <c r="L3035" s="37">
        <f t="shared" si="854"/>
        <v>75.02</v>
      </c>
      <c r="M3035" s="37">
        <v>0</v>
      </c>
      <c r="N3035" s="37">
        <f t="shared" si="855"/>
        <v>437</v>
      </c>
      <c r="O3035" s="37">
        <v>0</v>
      </c>
      <c r="P3035" s="37">
        <v>0</v>
      </c>
      <c r="Q3035" s="21">
        <f t="shared" si="856"/>
        <v>39.790999999999997</v>
      </c>
      <c r="R3035" s="21">
        <f t="shared" si="865"/>
        <v>126.54166666667231</v>
      </c>
      <c r="S3035" s="21">
        <f t="shared" si="866"/>
        <v>16.319193878207749</v>
      </c>
      <c r="T3035" s="21">
        <f t="shared" si="857"/>
        <v>86.147999999999996</v>
      </c>
      <c r="U3035" s="37">
        <f>VLOOKUP(Time_Zone, 'LSTM LookUp'!$B$5:$D$8, 3, FALSE)</f>
        <v>-75</v>
      </c>
      <c r="V3035" s="21">
        <f t="shared" si="867"/>
        <v>3.4786751443730721</v>
      </c>
      <c r="W3035" s="21">
        <f t="shared" si="858"/>
        <v>192.01766878609328</v>
      </c>
      <c r="X3035" s="21">
        <f t="shared" si="859"/>
        <v>-273.42496152359064</v>
      </c>
      <c r="Y3035" s="21">
        <f t="shared" si="860"/>
        <v>163.57503847640936</v>
      </c>
      <c r="Z3035" s="21">
        <f t="shared" si="868"/>
        <v>51.850430256550425</v>
      </c>
      <c r="AA3035" s="21">
        <f t="shared" si="861"/>
        <v>0</v>
      </c>
      <c r="AB3035" s="21">
        <f t="shared" si="862"/>
        <v>51.850430256550425</v>
      </c>
      <c r="AC3035" s="21">
        <f t="shared" si="863"/>
        <v>75.02</v>
      </c>
      <c r="AD3035" s="21">
        <f t="shared" si="869"/>
        <v>51.850430256550425</v>
      </c>
      <c r="AE3035" s="21" t="str">
        <f t="shared" si="864"/>
        <v>5/6/14:00</v>
      </c>
    </row>
    <row r="3036" spans="2:31">
      <c r="B3036" s="37">
        <v>5</v>
      </c>
      <c r="C3036" s="38">
        <v>6</v>
      </c>
      <c r="D3036" s="39">
        <v>15</v>
      </c>
      <c r="E3036" s="17">
        <v>24.4</v>
      </c>
      <c r="F3036" s="17">
        <v>246</v>
      </c>
      <c r="G3036" s="17">
        <v>717</v>
      </c>
      <c r="H3036" s="37">
        <f t="shared" si="852"/>
        <v>75.92</v>
      </c>
      <c r="I3036" s="37">
        <f>IF(H3036&lt;'Roof Calculator'!$G$8, 1, 0)</f>
        <v>0</v>
      </c>
      <c r="J3036" s="37">
        <f>IF(H3036&gt;='Roof Calculator'!$G$8, 1, 0)</f>
        <v>1</v>
      </c>
      <c r="K3036" s="37">
        <f t="shared" si="853"/>
        <v>0</v>
      </c>
      <c r="L3036" s="37">
        <f t="shared" si="854"/>
        <v>75.92</v>
      </c>
      <c r="M3036" s="37">
        <v>0</v>
      </c>
      <c r="N3036" s="37">
        <f t="shared" si="855"/>
        <v>246</v>
      </c>
      <c r="O3036" s="37">
        <v>0</v>
      </c>
      <c r="P3036" s="37">
        <v>0</v>
      </c>
      <c r="Q3036" s="21">
        <f t="shared" si="856"/>
        <v>39.790999999999997</v>
      </c>
      <c r="R3036" s="21">
        <f t="shared" si="865"/>
        <v>126.58333333333898</v>
      </c>
      <c r="S3036" s="21">
        <f t="shared" si="866"/>
        <v>16.331256729419877</v>
      </c>
      <c r="T3036" s="21">
        <f t="shared" si="857"/>
        <v>86.147999999999996</v>
      </c>
      <c r="U3036" s="37">
        <f>VLOOKUP(Time_Zone, 'LSTM LookUp'!$B$5:$D$8, 3, FALSE)</f>
        <v>-75</v>
      </c>
      <c r="V3036" s="21">
        <f t="shared" si="867"/>
        <v>3.4817589673113867</v>
      </c>
      <c r="W3036" s="21">
        <f t="shared" si="858"/>
        <v>207.01843974182782</v>
      </c>
      <c r="X3036" s="21">
        <f t="shared" si="859"/>
        <v>-341.96965049852486</v>
      </c>
      <c r="Y3036" s="21">
        <f t="shared" si="860"/>
        <v>-95.969650498524857</v>
      </c>
      <c r="Z3036" s="21">
        <f t="shared" si="868"/>
        <v>-30.420703037993949</v>
      </c>
      <c r="AA3036" s="21">
        <f t="shared" si="861"/>
        <v>0</v>
      </c>
      <c r="AB3036" s="21">
        <f t="shared" si="862"/>
        <v>-30.420703037993949</v>
      </c>
      <c r="AC3036" s="21">
        <f t="shared" si="863"/>
        <v>75.92</v>
      </c>
      <c r="AD3036" s="21">
        <f t="shared" si="869"/>
        <v>-30.420703037993949</v>
      </c>
      <c r="AE3036" s="21" t="str">
        <f t="shared" si="864"/>
        <v>5/6/15:00</v>
      </c>
    </row>
    <row r="3037" spans="2:31">
      <c r="B3037" s="37">
        <v>5</v>
      </c>
      <c r="C3037" s="38">
        <v>6</v>
      </c>
      <c r="D3037" s="39">
        <v>16</v>
      </c>
      <c r="E3037" s="17">
        <v>24.4</v>
      </c>
      <c r="F3037" s="17">
        <v>203</v>
      </c>
      <c r="G3037" s="17">
        <v>692</v>
      </c>
      <c r="H3037" s="37">
        <f t="shared" si="852"/>
        <v>75.92</v>
      </c>
      <c r="I3037" s="37">
        <f>IF(H3037&lt;'Roof Calculator'!$G$8, 1, 0)</f>
        <v>0</v>
      </c>
      <c r="J3037" s="37">
        <f>IF(H3037&gt;='Roof Calculator'!$G$8, 1, 0)</f>
        <v>1</v>
      </c>
      <c r="K3037" s="37">
        <f t="shared" si="853"/>
        <v>0</v>
      </c>
      <c r="L3037" s="37">
        <f t="shared" si="854"/>
        <v>75.92</v>
      </c>
      <c r="M3037" s="37">
        <v>0</v>
      </c>
      <c r="N3037" s="37">
        <f t="shared" si="855"/>
        <v>203</v>
      </c>
      <c r="O3037" s="37">
        <v>0</v>
      </c>
      <c r="P3037" s="37">
        <v>0</v>
      </c>
      <c r="Q3037" s="21">
        <f t="shared" si="856"/>
        <v>39.790999999999997</v>
      </c>
      <c r="R3037" s="21">
        <f t="shared" si="865"/>
        <v>126.62500000000566</v>
      </c>
      <c r="S3037" s="21">
        <f t="shared" si="866"/>
        <v>16.343311687346056</v>
      </c>
      <c r="T3037" s="21">
        <f t="shared" si="857"/>
        <v>86.147999999999996</v>
      </c>
      <c r="U3037" s="37">
        <f>VLOOKUP(Time_Zone, 'LSTM LookUp'!$B$5:$D$8, 3, FALSE)</f>
        <v>-75</v>
      </c>
      <c r="V3037" s="21">
        <f t="shared" si="867"/>
        <v>3.4848257658858901</v>
      </c>
      <c r="W3037" s="21">
        <f t="shared" si="858"/>
        <v>222.01920644147148</v>
      </c>
      <c r="X3037" s="21">
        <f t="shared" si="859"/>
        <v>-254.44425318944789</v>
      </c>
      <c r="Y3037" s="21">
        <f t="shared" si="860"/>
        <v>-51.444253189447892</v>
      </c>
      <c r="Z3037" s="21">
        <f t="shared" si="868"/>
        <v>-16.306929754960631</v>
      </c>
      <c r="AA3037" s="21">
        <f t="shared" si="861"/>
        <v>0</v>
      </c>
      <c r="AB3037" s="21">
        <f t="shared" si="862"/>
        <v>-16.306929754960631</v>
      </c>
      <c r="AC3037" s="21">
        <f t="shared" si="863"/>
        <v>75.92</v>
      </c>
      <c r="AD3037" s="21">
        <f t="shared" si="869"/>
        <v>-16.306929754960631</v>
      </c>
      <c r="AE3037" s="21" t="str">
        <f t="shared" si="864"/>
        <v>5/6/16:00</v>
      </c>
    </row>
    <row r="3038" spans="2:31">
      <c r="B3038" s="37">
        <v>5</v>
      </c>
      <c r="C3038" s="38">
        <v>6</v>
      </c>
      <c r="D3038" s="39">
        <v>17</v>
      </c>
      <c r="E3038" s="17">
        <v>25</v>
      </c>
      <c r="F3038" s="17">
        <v>170</v>
      </c>
      <c r="G3038" s="17">
        <v>611</v>
      </c>
      <c r="H3038" s="37">
        <f t="shared" si="852"/>
        <v>77</v>
      </c>
      <c r="I3038" s="37">
        <f>IF(H3038&lt;'Roof Calculator'!$G$8, 1, 0)</f>
        <v>0</v>
      </c>
      <c r="J3038" s="37">
        <f>IF(H3038&gt;='Roof Calculator'!$G$8, 1, 0)</f>
        <v>1</v>
      </c>
      <c r="K3038" s="37">
        <f t="shared" si="853"/>
        <v>0</v>
      </c>
      <c r="L3038" s="37">
        <f t="shared" si="854"/>
        <v>77</v>
      </c>
      <c r="M3038" s="37">
        <v>0</v>
      </c>
      <c r="N3038" s="37">
        <f t="shared" si="855"/>
        <v>170</v>
      </c>
      <c r="O3038" s="37">
        <v>0</v>
      </c>
      <c r="P3038" s="37">
        <v>0</v>
      </c>
      <c r="Q3038" s="21">
        <f t="shared" si="856"/>
        <v>39.790999999999997</v>
      </c>
      <c r="R3038" s="21">
        <f t="shared" si="865"/>
        <v>126.66666666667233</v>
      </c>
      <c r="S3038" s="21">
        <f t="shared" si="866"/>
        <v>16.355358744857057</v>
      </c>
      <c r="T3038" s="21">
        <f t="shared" si="857"/>
        <v>86.147999999999996</v>
      </c>
      <c r="U3038" s="37">
        <f>VLOOKUP(Time_Zone, 'LSTM LookUp'!$B$5:$D$8, 3, FALSE)</f>
        <v>-75</v>
      </c>
      <c r="V3038" s="21">
        <f t="shared" si="867"/>
        <v>3.4878755385031592</v>
      </c>
      <c r="W3038" s="21">
        <f t="shared" si="858"/>
        <v>237.01996888462583</v>
      </c>
      <c r="X3038" s="21">
        <f t="shared" si="859"/>
        <v>-135.10710892951724</v>
      </c>
      <c r="Y3038" s="21">
        <f t="shared" si="860"/>
        <v>34.892891070482762</v>
      </c>
      <c r="Z3038" s="21">
        <f t="shared" si="868"/>
        <v>11.060437043151913</v>
      </c>
      <c r="AA3038" s="21">
        <f t="shared" si="861"/>
        <v>0</v>
      </c>
      <c r="AB3038" s="21">
        <f t="shared" si="862"/>
        <v>11.060437043151913</v>
      </c>
      <c r="AC3038" s="21">
        <f t="shared" si="863"/>
        <v>77</v>
      </c>
      <c r="AD3038" s="21">
        <f t="shared" si="869"/>
        <v>11.060437043151913</v>
      </c>
      <c r="AE3038" s="21" t="str">
        <f t="shared" si="864"/>
        <v>5/6/17:00</v>
      </c>
    </row>
    <row r="3039" spans="2:31">
      <c r="B3039" s="37">
        <v>5</v>
      </c>
      <c r="C3039" s="38">
        <v>6</v>
      </c>
      <c r="D3039" s="39">
        <v>18</v>
      </c>
      <c r="E3039" s="17">
        <v>23.9</v>
      </c>
      <c r="F3039" s="17">
        <v>123</v>
      </c>
      <c r="G3039" s="17">
        <v>449</v>
      </c>
      <c r="H3039" s="37">
        <f t="shared" si="852"/>
        <v>75.02</v>
      </c>
      <c r="I3039" s="37">
        <f>IF(H3039&lt;'Roof Calculator'!$G$8, 1, 0)</f>
        <v>0</v>
      </c>
      <c r="J3039" s="37">
        <f>IF(H3039&gt;='Roof Calculator'!$G$8, 1, 0)</f>
        <v>1</v>
      </c>
      <c r="K3039" s="37">
        <f t="shared" si="853"/>
        <v>0</v>
      </c>
      <c r="L3039" s="37">
        <f t="shared" si="854"/>
        <v>75.02</v>
      </c>
      <c r="M3039" s="37">
        <v>0</v>
      </c>
      <c r="N3039" s="37">
        <f t="shared" si="855"/>
        <v>123</v>
      </c>
      <c r="O3039" s="37">
        <v>0</v>
      </c>
      <c r="P3039" s="37">
        <v>0</v>
      </c>
      <c r="Q3039" s="21">
        <f t="shared" si="856"/>
        <v>39.790999999999997</v>
      </c>
      <c r="R3039" s="21">
        <f t="shared" si="865"/>
        <v>126.708333333339</v>
      </c>
      <c r="S3039" s="21">
        <f t="shared" si="866"/>
        <v>16.367397894825167</v>
      </c>
      <c r="T3039" s="21">
        <f t="shared" si="857"/>
        <v>86.147999999999996</v>
      </c>
      <c r="U3039" s="37">
        <f>VLOOKUP(Time_Zone, 'LSTM LookUp'!$B$5:$D$8, 3, FALSE)</f>
        <v>-75</v>
      </c>
      <c r="V3039" s="21">
        <f t="shared" si="867"/>
        <v>3.4909082836098886</v>
      </c>
      <c r="W3039" s="21">
        <f t="shared" si="858"/>
        <v>252.02072707090247</v>
      </c>
      <c r="X3039" s="21">
        <f t="shared" si="859"/>
        <v>-21.202446232730054</v>
      </c>
      <c r="Y3039" s="21">
        <f t="shared" si="860"/>
        <v>101.79755376726995</v>
      </c>
      <c r="Z3039" s="21">
        <f t="shared" si="868"/>
        <v>32.268046586206346</v>
      </c>
      <c r="AA3039" s="21">
        <f t="shared" si="861"/>
        <v>0</v>
      </c>
      <c r="AB3039" s="21">
        <f t="shared" si="862"/>
        <v>32.268046586206346</v>
      </c>
      <c r="AC3039" s="21">
        <f t="shared" si="863"/>
        <v>75.02</v>
      </c>
      <c r="AD3039" s="21">
        <f t="shared" si="869"/>
        <v>32.268046586206346</v>
      </c>
      <c r="AE3039" s="21" t="str">
        <f t="shared" si="864"/>
        <v>5/6/18:00</v>
      </c>
    </row>
    <row r="3040" spans="2:31">
      <c r="B3040" s="37">
        <v>5</v>
      </c>
      <c r="C3040" s="38">
        <v>6</v>
      </c>
      <c r="D3040" s="39">
        <v>19</v>
      </c>
      <c r="E3040" s="17">
        <v>22.8</v>
      </c>
      <c r="F3040" s="17">
        <v>72</v>
      </c>
      <c r="G3040" s="17">
        <v>183</v>
      </c>
      <c r="H3040" s="37">
        <f t="shared" si="852"/>
        <v>73.040000000000006</v>
      </c>
      <c r="I3040" s="37">
        <f>IF(H3040&lt;'Roof Calculator'!$G$8, 1, 0)</f>
        <v>0</v>
      </c>
      <c r="J3040" s="37">
        <f>IF(H3040&gt;='Roof Calculator'!$G$8, 1, 0)</f>
        <v>1</v>
      </c>
      <c r="K3040" s="37">
        <f t="shared" si="853"/>
        <v>0</v>
      </c>
      <c r="L3040" s="37">
        <f t="shared" si="854"/>
        <v>73.040000000000006</v>
      </c>
      <c r="M3040" s="37">
        <v>0</v>
      </c>
      <c r="N3040" s="37">
        <f t="shared" si="855"/>
        <v>72</v>
      </c>
      <c r="O3040" s="37">
        <v>0</v>
      </c>
      <c r="P3040" s="37">
        <v>0</v>
      </c>
      <c r="Q3040" s="21">
        <f t="shared" si="856"/>
        <v>39.790999999999997</v>
      </c>
      <c r="R3040" s="21">
        <f t="shared" si="865"/>
        <v>126.75000000000567</v>
      </c>
      <c r="S3040" s="21">
        <f t="shared" si="866"/>
        <v>16.379429130124208</v>
      </c>
      <c r="T3040" s="21">
        <f t="shared" si="857"/>
        <v>86.147999999999996</v>
      </c>
      <c r="U3040" s="37">
        <f>VLOOKUP(Time_Zone, 'LSTM LookUp'!$B$5:$D$8, 3, FALSE)</f>
        <v>-75</v>
      </c>
      <c r="V3040" s="21">
        <f t="shared" si="867"/>
        <v>3.4939239996928677</v>
      </c>
      <c r="W3040" s="21">
        <f t="shared" si="858"/>
        <v>267.0214809999232</v>
      </c>
      <c r="X3040" s="21">
        <f t="shared" si="859"/>
        <v>26.016920744885709</v>
      </c>
      <c r="Y3040" s="21">
        <f t="shared" si="860"/>
        <v>98.016920744885709</v>
      </c>
      <c r="Z3040" s="21">
        <f t="shared" si="868"/>
        <v>31.069651949233563</v>
      </c>
      <c r="AA3040" s="21">
        <f t="shared" si="861"/>
        <v>0</v>
      </c>
      <c r="AB3040" s="21">
        <f t="shared" si="862"/>
        <v>31.069651949233563</v>
      </c>
      <c r="AC3040" s="21">
        <f t="shared" si="863"/>
        <v>73.040000000000006</v>
      </c>
      <c r="AD3040" s="21">
        <f t="shared" si="869"/>
        <v>31.069651949233563</v>
      </c>
      <c r="AE3040" s="21" t="str">
        <f t="shared" si="864"/>
        <v>5/6/19:00</v>
      </c>
    </row>
    <row r="3041" spans="2:31">
      <c r="B3041" s="37">
        <v>5</v>
      </c>
      <c r="C3041" s="38">
        <v>6</v>
      </c>
      <c r="D3041" s="39">
        <v>20</v>
      </c>
      <c r="E3041" s="17">
        <v>18.3</v>
      </c>
      <c r="F3041" s="17">
        <v>21</v>
      </c>
      <c r="G3041" s="17">
        <v>10</v>
      </c>
      <c r="H3041" s="37">
        <f t="shared" si="852"/>
        <v>64.94</v>
      </c>
      <c r="I3041" s="37">
        <f>IF(H3041&lt;'Roof Calculator'!$G$8, 1, 0)</f>
        <v>0</v>
      </c>
      <c r="J3041" s="37">
        <f>IF(H3041&gt;='Roof Calculator'!$G$8, 1, 0)</f>
        <v>1</v>
      </c>
      <c r="K3041" s="37">
        <f t="shared" si="853"/>
        <v>0</v>
      </c>
      <c r="L3041" s="37">
        <f t="shared" si="854"/>
        <v>64.94</v>
      </c>
      <c r="M3041" s="37">
        <v>0</v>
      </c>
      <c r="N3041" s="37">
        <f t="shared" si="855"/>
        <v>21</v>
      </c>
      <c r="O3041" s="37">
        <v>0</v>
      </c>
      <c r="P3041" s="37">
        <v>0</v>
      </c>
      <c r="Q3041" s="21">
        <f t="shared" si="856"/>
        <v>39.790999999999997</v>
      </c>
      <c r="R3041" s="21">
        <f t="shared" si="865"/>
        <v>126.79166666667234</v>
      </c>
      <c r="S3041" s="21">
        <f t="shared" si="866"/>
        <v>16.391452443629518</v>
      </c>
      <c r="T3041" s="21">
        <f t="shared" si="857"/>
        <v>86.147999999999996</v>
      </c>
      <c r="U3041" s="37">
        <f>VLOOKUP(Time_Zone, 'LSTM LookUp'!$B$5:$D$8, 3, FALSE)</f>
        <v>-75</v>
      </c>
      <c r="V3041" s="21">
        <f t="shared" si="867"/>
        <v>3.4969226852789994</v>
      </c>
      <c r="W3041" s="21">
        <f t="shared" si="858"/>
        <v>282.02223067131973</v>
      </c>
      <c r="X3041" s="21">
        <f t="shared" si="859"/>
        <v>3.3414650835706734</v>
      </c>
      <c r="Y3041" s="21">
        <f t="shared" si="860"/>
        <v>24.341465083570675</v>
      </c>
      <c r="Z3041" s="21">
        <f t="shared" si="868"/>
        <v>7.7158192925625366</v>
      </c>
      <c r="AA3041" s="21">
        <f t="shared" si="861"/>
        <v>0</v>
      </c>
      <c r="AB3041" s="21">
        <f t="shared" si="862"/>
        <v>7.7158192925625366</v>
      </c>
      <c r="AC3041" s="21">
        <f t="shared" si="863"/>
        <v>64.94</v>
      </c>
      <c r="AD3041" s="21">
        <f t="shared" si="869"/>
        <v>7.7158192925625366</v>
      </c>
      <c r="AE3041" s="21" t="str">
        <f t="shared" si="864"/>
        <v>5/6/20:00</v>
      </c>
    </row>
    <row r="3042" spans="2:31">
      <c r="B3042" s="37">
        <v>5</v>
      </c>
      <c r="C3042" s="38">
        <v>6</v>
      </c>
      <c r="D3042" s="39">
        <v>21</v>
      </c>
      <c r="E3042" s="17">
        <v>16.100000000000001</v>
      </c>
      <c r="F3042" s="17">
        <v>0</v>
      </c>
      <c r="G3042" s="17">
        <v>0</v>
      </c>
      <c r="H3042" s="37">
        <f t="shared" si="852"/>
        <v>60.980000000000004</v>
      </c>
      <c r="I3042" s="37">
        <f>IF(H3042&lt;'Roof Calculator'!$G$8, 1, 0)</f>
        <v>0</v>
      </c>
      <c r="J3042" s="37">
        <f>IF(H3042&gt;='Roof Calculator'!$G$8, 1, 0)</f>
        <v>1</v>
      </c>
      <c r="K3042" s="37">
        <f t="shared" si="853"/>
        <v>0</v>
      </c>
      <c r="L3042" s="37">
        <f t="shared" si="854"/>
        <v>60.980000000000004</v>
      </c>
      <c r="M3042" s="37">
        <v>0</v>
      </c>
      <c r="N3042" s="37">
        <f t="shared" si="855"/>
        <v>0</v>
      </c>
      <c r="O3042" s="37">
        <v>0</v>
      </c>
      <c r="P3042" s="37">
        <v>0</v>
      </c>
      <c r="Q3042" s="21">
        <f t="shared" si="856"/>
        <v>39.790999999999997</v>
      </c>
      <c r="R3042" s="21">
        <f t="shared" si="865"/>
        <v>126.83333333333901</v>
      </c>
      <c r="S3042" s="21">
        <f t="shared" si="866"/>
        <v>16.403467828217977</v>
      </c>
      <c r="T3042" s="21">
        <f t="shared" si="857"/>
        <v>86.147999999999996</v>
      </c>
      <c r="U3042" s="37">
        <f>VLOOKUP(Time_Zone, 'LSTM LookUp'!$B$5:$D$8, 3, FALSE)</f>
        <v>-75</v>
      </c>
      <c r="V3042" s="21">
        <f t="shared" si="867"/>
        <v>3.4999043389353002</v>
      </c>
      <c r="W3042" s="21">
        <f t="shared" si="858"/>
        <v>297.02297608473384</v>
      </c>
      <c r="X3042" s="21">
        <f t="shared" si="859"/>
        <v>0</v>
      </c>
      <c r="Y3042" s="21">
        <f t="shared" si="860"/>
        <v>0</v>
      </c>
      <c r="Z3042" s="21">
        <f t="shared" si="868"/>
        <v>0</v>
      </c>
      <c r="AA3042" s="21">
        <f t="shared" si="861"/>
        <v>0</v>
      </c>
      <c r="AB3042" s="21">
        <f t="shared" si="862"/>
        <v>0</v>
      </c>
      <c r="AC3042" s="21">
        <f t="shared" si="863"/>
        <v>60.980000000000004</v>
      </c>
      <c r="AD3042" s="21">
        <f t="shared" si="869"/>
        <v>0</v>
      </c>
      <c r="AE3042" s="21" t="str">
        <f t="shared" si="864"/>
        <v>5/6/21:00</v>
      </c>
    </row>
    <row r="3043" spans="2:31">
      <c r="B3043" s="37">
        <v>5</v>
      </c>
      <c r="C3043" s="38">
        <v>6</v>
      </c>
      <c r="D3043" s="39">
        <v>22</v>
      </c>
      <c r="E3043" s="17">
        <v>17.2</v>
      </c>
      <c r="F3043" s="17">
        <v>0</v>
      </c>
      <c r="G3043" s="17">
        <v>0</v>
      </c>
      <c r="H3043" s="37">
        <f t="shared" si="852"/>
        <v>62.959999999999994</v>
      </c>
      <c r="I3043" s="37">
        <f>IF(H3043&lt;'Roof Calculator'!$G$8, 1, 0)</f>
        <v>0</v>
      </c>
      <c r="J3043" s="37">
        <f>IF(H3043&gt;='Roof Calculator'!$G$8, 1, 0)</f>
        <v>1</v>
      </c>
      <c r="K3043" s="37">
        <f t="shared" si="853"/>
        <v>0</v>
      </c>
      <c r="L3043" s="37">
        <f t="shared" si="854"/>
        <v>62.959999999999994</v>
      </c>
      <c r="M3043" s="37">
        <v>0</v>
      </c>
      <c r="N3043" s="37">
        <f t="shared" si="855"/>
        <v>0</v>
      </c>
      <c r="O3043" s="37">
        <v>0</v>
      </c>
      <c r="P3043" s="37">
        <v>0</v>
      </c>
      <c r="Q3043" s="21">
        <f t="shared" si="856"/>
        <v>39.790999999999997</v>
      </c>
      <c r="R3043" s="21">
        <f t="shared" si="865"/>
        <v>126.87500000000568</v>
      </c>
      <c r="S3043" s="21">
        <f t="shared" si="866"/>
        <v>16.41547527676801</v>
      </c>
      <c r="T3043" s="21">
        <f t="shared" si="857"/>
        <v>86.147999999999996</v>
      </c>
      <c r="U3043" s="37">
        <f>VLOOKUP(Time_Zone, 'LSTM LookUp'!$B$5:$D$8, 3, FALSE)</f>
        <v>-75</v>
      </c>
      <c r="V3043" s="21">
        <f t="shared" si="867"/>
        <v>3.5028689592688904</v>
      </c>
      <c r="W3043" s="21">
        <f t="shared" si="858"/>
        <v>312.0237172398173</v>
      </c>
      <c r="X3043" s="21">
        <f t="shared" si="859"/>
        <v>0</v>
      </c>
      <c r="Y3043" s="21">
        <f t="shared" si="860"/>
        <v>0</v>
      </c>
      <c r="Z3043" s="21">
        <f t="shared" si="868"/>
        <v>0</v>
      </c>
      <c r="AA3043" s="21">
        <f t="shared" si="861"/>
        <v>0</v>
      </c>
      <c r="AB3043" s="21">
        <f t="shared" si="862"/>
        <v>0</v>
      </c>
      <c r="AC3043" s="21">
        <f t="shared" si="863"/>
        <v>62.959999999999994</v>
      </c>
      <c r="AD3043" s="21">
        <f t="shared" si="869"/>
        <v>0</v>
      </c>
      <c r="AE3043" s="21" t="str">
        <f t="shared" si="864"/>
        <v>5/6/22:00</v>
      </c>
    </row>
    <row r="3044" spans="2:31">
      <c r="B3044" s="37">
        <v>5</v>
      </c>
      <c r="C3044" s="38">
        <v>6</v>
      </c>
      <c r="D3044" s="39">
        <v>23</v>
      </c>
      <c r="E3044" s="17">
        <v>17.8</v>
      </c>
      <c r="F3044" s="17">
        <v>0</v>
      </c>
      <c r="G3044" s="17">
        <v>0</v>
      </c>
      <c r="H3044" s="37">
        <f t="shared" si="852"/>
        <v>64.040000000000006</v>
      </c>
      <c r="I3044" s="37">
        <f>IF(H3044&lt;'Roof Calculator'!$G$8, 1, 0)</f>
        <v>0</v>
      </c>
      <c r="J3044" s="37">
        <f>IF(H3044&gt;='Roof Calculator'!$G$8, 1, 0)</f>
        <v>1</v>
      </c>
      <c r="K3044" s="37">
        <f t="shared" si="853"/>
        <v>0</v>
      </c>
      <c r="L3044" s="37">
        <f t="shared" si="854"/>
        <v>64.040000000000006</v>
      </c>
      <c r="M3044" s="37">
        <v>0</v>
      </c>
      <c r="N3044" s="37">
        <f t="shared" si="855"/>
        <v>0</v>
      </c>
      <c r="O3044" s="37">
        <v>0</v>
      </c>
      <c r="P3044" s="37">
        <v>0</v>
      </c>
      <c r="Q3044" s="21">
        <f t="shared" si="856"/>
        <v>39.790999999999997</v>
      </c>
      <c r="R3044" s="21">
        <f t="shared" si="865"/>
        <v>126.91666666667236</v>
      </c>
      <c r="S3044" s="21">
        <f t="shared" si="866"/>
        <v>16.427474782159596</v>
      </c>
      <c r="T3044" s="21">
        <f t="shared" si="857"/>
        <v>86.147999999999996</v>
      </c>
      <c r="U3044" s="37">
        <f>VLOOKUP(Time_Zone, 'LSTM LookUp'!$B$5:$D$8, 3, FALSE)</f>
        <v>-75</v>
      </c>
      <c r="V3044" s="21">
        <f t="shared" si="867"/>
        <v>3.5058165449269989</v>
      </c>
      <c r="W3044" s="21">
        <f t="shared" si="858"/>
        <v>327.02445413623178</v>
      </c>
      <c r="X3044" s="21">
        <f t="shared" si="859"/>
        <v>0</v>
      </c>
      <c r="Y3044" s="21">
        <f t="shared" si="860"/>
        <v>0</v>
      </c>
      <c r="Z3044" s="21">
        <f t="shared" si="868"/>
        <v>0</v>
      </c>
      <c r="AA3044" s="21">
        <f t="shared" si="861"/>
        <v>0</v>
      </c>
      <c r="AB3044" s="21">
        <f t="shared" si="862"/>
        <v>0</v>
      </c>
      <c r="AC3044" s="21">
        <f t="shared" si="863"/>
        <v>64.040000000000006</v>
      </c>
      <c r="AD3044" s="21">
        <f t="shared" si="869"/>
        <v>0</v>
      </c>
      <c r="AE3044" s="21" t="str">
        <f t="shared" si="864"/>
        <v>5/6/23:00</v>
      </c>
    </row>
    <row r="3045" spans="2:31">
      <c r="B3045" s="37">
        <v>5</v>
      </c>
      <c r="C3045" s="38">
        <v>6</v>
      </c>
      <c r="D3045" s="39">
        <v>24</v>
      </c>
      <c r="E3045" s="17">
        <v>17.8</v>
      </c>
      <c r="F3045" s="17">
        <v>0</v>
      </c>
      <c r="G3045" s="17">
        <v>0</v>
      </c>
      <c r="H3045" s="37">
        <f t="shared" si="852"/>
        <v>64.040000000000006</v>
      </c>
      <c r="I3045" s="37">
        <f>IF(H3045&lt;'Roof Calculator'!$G$8, 1, 0)</f>
        <v>0</v>
      </c>
      <c r="J3045" s="37">
        <f>IF(H3045&gt;='Roof Calculator'!$G$8, 1, 0)</f>
        <v>1</v>
      </c>
      <c r="K3045" s="37">
        <f t="shared" si="853"/>
        <v>0</v>
      </c>
      <c r="L3045" s="37">
        <f t="shared" si="854"/>
        <v>64.040000000000006</v>
      </c>
      <c r="M3045" s="37">
        <v>0</v>
      </c>
      <c r="N3045" s="37">
        <f t="shared" si="855"/>
        <v>0</v>
      </c>
      <c r="O3045" s="37">
        <v>0</v>
      </c>
      <c r="P3045" s="37">
        <v>0</v>
      </c>
      <c r="Q3045" s="21">
        <f t="shared" si="856"/>
        <v>39.790999999999997</v>
      </c>
      <c r="R3045" s="21">
        <f t="shared" si="865"/>
        <v>126.95833333333903</v>
      </c>
      <c r="S3045" s="21">
        <f t="shared" si="866"/>
        <v>16.439466337274272</v>
      </c>
      <c r="T3045" s="21">
        <f t="shared" si="857"/>
        <v>86.147999999999996</v>
      </c>
      <c r="U3045" s="37">
        <f>VLOOKUP(Time_Zone, 'LSTM LookUp'!$B$5:$D$8, 3, FALSE)</f>
        <v>-75</v>
      </c>
      <c r="V3045" s="21">
        <f t="shared" si="867"/>
        <v>3.5087470945969677</v>
      </c>
      <c r="W3045" s="21">
        <f t="shared" si="858"/>
        <v>342.0251867736493</v>
      </c>
      <c r="X3045" s="21">
        <f t="shared" si="859"/>
        <v>0</v>
      </c>
      <c r="Y3045" s="21">
        <f t="shared" si="860"/>
        <v>0</v>
      </c>
      <c r="Z3045" s="21">
        <f t="shared" si="868"/>
        <v>0</v>
      </c>
      <c r="AA3045" s="21">
        <f t="shared" si="861"/>
        <v>0</v>
      </c>
      <c r="AB3045" s="21">
        <f t="shared" si="862"/>
        <v>0</v>
      </c>
      <c r="AC3045" s="21">
        <f t="shared" si="863"/>
        <v>64.040000000000006</v>
      </c>
      <c r="AD3045" s="21">
        <f t="shared" si="869"/>
        <v>0</v>
      </c>
      <c r="AE3045" s="21" t="str">
        <f t="shared" si="864"/>
        <v>5/6/24:00</v>
      </c>
    </row>
    <row r="3046" spans="2:31">
      <c r="B3046" s="37">
        <v>5</v>
      </c>
      <c r="C3046" s="38">
        <v>7</v>
      </c>
      <c r="D3046" s="39">
        <v>1</v>
      </c>
      <c r="E3046" s="17">
        <v>17.2</v>
      </c>
      <c r="F3046" s="17">
        <v>0</v>
      </c>
      <c r="G3046" s="17">
        <v>0</v>
      </c>
      <c r="H3046" s="37">
        <f t="shared" si="852"/>
        <v>62.959999999999994</v>
      </c>
      <c r="I3046" s="37">
        <f>IF(H3046&lt;'Roof Calculator'!$G$8, 1, 0)</f>
        <v>0</v>
      </c>
      <c r="J3046" s="37">
        <f>IF(H3046&gt;='Roof Calculator'!$G$8, 1, 0)</f>
        <v>1</v>
      </c>
      <c r="K3046" s="37">
        <f t="shared" si="853"/>
        <v>0</v>
      </c>
      <c r="L3046" s="37">
        <f t="shared" si="854"/>
        <v>62.959999999999994</v>
      </c>
      <c r="M3046" s="37">
        <v>0</v>
      </c>
      <c r="N3046" s="37">
        <f t="shared" si="855"/>
        <v>0</v>
      </c>
      <c r="O3046" s="37">
        <v>0</v>
      </c>
      <c r="P3046" s="37">
        <v>0</v>
      </c>
      <c r="Q3046" s="21">
        <f t="shared" si="856"/>
        <v>39.790999999999997</v>
      </c>
      <c r="R3046" s="21">
        <f t="shared" si="865"/>
        <v>127.0000000000057</v>
      </c>
      <c r="S3046" s="21">
        <f t="shared" si="866"/>
        <v>16.451449934995139</v>
      </c>
      <c r="T3046" s="21">
        <f t="shared" si="857"/>
        <v>86.147999999999996</v>
      </c>
      <c r="U3046" s="37">
        <f>VLOOKUP(Time_Zone, 'LSTM LookUp'!$B$5:$D$8, 3, FALSE)</f>
        <v>-75</v>
      </c>
      <c r="V3046" s="21">
        <f t="shared" si="867"/>
        <v>3.5116606070062444</v>
      </c>
      <c r="W3046" s="21">
        <f t="shared" si="858"/>
        <v>-2.9740848482484594</v>
      </c>
      <c r="X3046" s="21">
        <f t="shared" si="859"/>
        <v>0</v>
      </c>
      <c r="Y3046" s="21">
        <f t="shared" si="860"/>
        <v>0</v>
      </c>
      <c r="Z3046" s="21">
        <f t="shared" si="868"/>
        <v>0</v>
      </c>
      <c r="AA3046" s="21">
        <f t="shared" si="861"/>
        <v>0</v>
      </c>
      <c r="AB3046" s="21">
        <f t="shared" si="862"/>
        <v>0</v>
      </c>
      <c r="AC3046" s="21">
        <f t="shared" si="863"/>
        <v>62.959999999999994</v>
      </c>
      <c r="AD3046" s="21">
        <f t="shared" si="869"/>
        <v>0</v>
      </c>
      <c r="AE3046" s="21" t="str">
        <f t="shared" si="864"/>
        <v>5/7/1:00</v>
      </c>
    </row>
    <row r="3047" spans="2:31">
      <c r="B3047" s="37">
        <v>5</v>
      </c>
      <c r="C3047" s="38">
        <v>7</v>
      </c>
      <c r="D3047" s="39">
        <v>2</v>
      </c>
      <c r="E3047" s="17">
        <v>15.6</v>
      </c>
      <c r="F3047" s="17">
        <v>0</v>
      </c>
      <c r="G3047" s="17">
        <v>0</v>
      </c>
      <c r="H3047" s="37">
        <f t="shared" si="852"/>
        <v>60.08</v>
      </c>
      <c r="I3047" s="37">
        <f>IF(H3047&lt;'Roof Calculator'!$G$8, 1, 0)</f>
        <v>0</v>
      </c>
      <c r="J3047" s="37">
        <f>IF(H3047&gt;='Roof Calculator'!$G$8, 1, 0)</f>
        <v>1</v>
      </c>
      <c r="K3047" s="37">
        <f t="shared" si="853"/>
        <v>0</v>
      </c>
      <c r="L3047" s="37">
        <f t="shared" si="854"/>
        <v>60.08</v>
      </c>
      <c r="M3047" s="37">
        <v>0</v>
      </c>
      <c r="N3047" s="37">
        <f t="shared" si="855"/>
        <v>0</v>
      </c>
      <c r="O3047" s="37">
        <v>0</v>
      </c>
      <c r="P3047" s="37">
        <v>0</v>
      </c>
      <c r="Q3047" s="21">
        <f t="shared" si="856"/>
        <v>39.790999999999997</v>
      </c>
      <c r="R3047" s="21">
        <f t="shared" si="865"/>
        <v>127.04166666667237</v>
      </c>
      <c r="S3047" s="21">
        <f t="shared" si="866"/>
        <v>16.463425568206876</v>
      </c>
      <c r="T3047" s="21">
        <f t="shared" si="857"/>
        <v>86.147999999999996</v>
      </c>
      <c r="U3047" s="37">
        <f>VLOOKUP(Time_Zone, 'LSTM LookUp'!$B$5:$D$8, 3, FALSE)</f>
        <v>-75</v>
      </c>
      <c r="V3047" s="21">
        <f t="shared" si="867"/>
        <v>3.5145570809223954</v>
      </c>
      <c r="W3047" s="21">
        <f t="shared" si="858"/>
        <v>12.026639270230586</v>
      </c>
      <c r="X3047" s="21">
        <f t="shared" si="859"/>
        <v>0</v>
      </c>
      <c r="Y3047" s="21">
        <f t="shared" si="860"/>
        <v>0</v>
      </c>
      <c r="Z3047" s="21">
        <f t="shared" si="868"/>
        <v>0</v>
      </c>
      <c r="AA3047" s="21">
        <f t="shared" si="861"/>
        <v>0</v>
      </c>
      <c r="AB3047" s="21">
        <f t="shared" si="862"/>
        <v>0</v>
      </c>
      <c r="AC3047" s="21">
        <f t="shared" si="863"/>
        <v>60.08</v>
      </c>
      <c r="AD3047" s="21">
        <f t="shared" si="869"/>
        <v>0</v>
      </c>
      <c r="AE3047" s="21" t="str">
        <f t="shared" si="864"/>
        <v>5/7/2:00</v>
      </c>
    </row>
    <row r="3048" spans="2:31">
      <c r="B3048" s="37">
        <v>5</v>
      </c>
      <c r="C3048" s="38">
        <v>7</v>
      </c>
      <c r="D3048" s="39">
        <v>3</v>
      </c>
      <c r="E3048" s="17">
        <v>15</v>
      </c>
      <c r="F3048" s="17">
        <v>0</v>
      </c>
      <c r="G3048" s="17">
        <v>0</v>
      </c>
      <c r="H3048" s="37">
        <f t="shared" si="852"/>
        <v>59</v>
      </c>
      <c r="I3048" s="37">
        <f>IF(H3048&lt;'Roof Calculator'!$G$8, 1, 0)</f>
        <v>0</v>
      </c>
      <c r="J3048" s="37">
        <f>IF(H3048&gt;='Roof Calculator'!$G$8, 1, 0)</f>
        <v>1</v>
      </c>
      <c r="K3048" s="37">
        <f t="shared" si="853"/>
        <v>0</v>
      </c>
      <c r="L3048" s="37">
        <f t="shared" si="854"/>
        <v>59</v>
      </c>
      <c r="M3048" s="37">
        <v>0</v>
      </c>
      <c r="N3048" s="37">
        <f t="shared" si="855"/>
        <v>0</v>
      </c>
      <c r="O3048" s="37">
        <v>0</v>
      </c>
      <c r="P3048" s="37">
        <v>0</v>
      </c>
      <c r="Q3048" s="21">
        <f t="shared" si="856"/>
        <v>39.790999999999997</v>
      </c>
      <c r="R3048" s="21">
        <f t="shared" si="865"/>
        <v>127.08333333333904</v>
      </c>
      <c r="S3048" s="21">
        <f t="shared" si="866"/>
        <v>16.475393229795735</v>
      </c>
      <c r="T3048" s="21">
        <f t="shared" si="857"/>
        <v>86.147999999999996</v>
      </c>
      <c r="U3048" s="37">
        <f>VLOOKUP(Time_Zone, 'LSTM LookUp'!$B$5:$D$8, 3, FALSE)</f>
        <v>-75</v>
      </c>
      <c r="V3048" s="21">
        <f t="shared" si="867"/>
        <v>3.5174365151530864</v>
      </c>
      <c r="W3048" s="21">
        <f t="shared" si="858"/>
        <v>27.027359128788284</v>
      </c>
      <c r="X3048" s="21">
        <f t="shared" si="859"/>
        <v>0</v>
      </c>
      <c r="Y3048" s="21">
        <f t="shared" si="860"/>
        <v>0</v>
      </c>
      <c r="Z3048" s="21">
        <f t="shared" si="868"/>
        <v>0</v>
      </c>
      <c r="AA3048" s="21">
        <f t="shared" si="861"/>
        <v>0</v>
      </c>
      <c r="AB3048" s="21">
        <f t="shared" si="862"/>
        <v>0</v>
      </c>
      <c r="AC3048" s="21">
        <f t="shared" si="863"/>
        <v>59</v>
      </c>
      <c r="AD3048" s="21">
        <f t="shared" si="869"/>
        <v>0</v>
      </c>
      <c r="AE3048" s="21" t="str">
        <f t="shared" si="864"/>
        <v>5/7/3:00</v>
      </c>
    </row>
    <row r="3049" spans="2:31">
      <c r="B3049" s="37">
        <v>5</v>
      </c>
      <c r="C3049" s="38">
        <v>7</v>
      </c>
      <c r="D3049" s="39">
        <v>4</v>
      </c>
      <c r="E3049" s="17">
        <v>11.7</v>
      </c>
      <c r="F3049" s="17">
        <v>0</v>
      </c>
      <c r="G3049" s="17">
        <v>0</v>
      </c>
      <c r="H3049" s="37">
        <f t="shared" si="852"/>
        <v>53.06</v>
      </c>
      <c r="I3049" s="37">
        <f>IF(H3049&lt;'Roof Calculator'!$G$8, 1, 0)</f>
        <v>1</v>
      </c>
      <c r="J3049" s="37">
        <f>IF(H3049&gt;='Roof Calculator'!$G$8, 1, 0)</f>
        <v>0</v>
      </c>
      <c r="K3049" s="37">
        <f t="shared" si="853"/>
        <v>53.06</v>
      </c>
      <c r="L3049" s="37">
        <f t="shared" si="854"/>
        <v>0</v>
      </c>
      <c r="M3049" s="37">
        <v>0</v>
      </c>
      <c r="N3049" s="37">
        <f t="shared" si="855"/>
        <v>0</v>
      </c>
      <c r="O3049" s="37">
        <v>0</v>
      </c>
      <c r="P3049" s="37">
        <v>0</v>
      </c>
      <c r="Q3049" s="21">
        <f t="shared" si="856"/>
        <v>39.790999999999997</v>
      </c>
      <c r="R3049" s="21">
        <f t="shared" si="865"/>
        <v>127.12500000000571</v>
      </c>
      <c r="S3049" s="21">
        <f t="shared" si="866"/>
        <v>16.487352912649563</v>
      </c>
      <c r="T3049" s="21">
        <f t="shared" si="857"/>
        <v>86.147999999999996</v>
      </c>
      <c r="U3049" s="37">
        <f>VLOOKUP(Time_Zone, 'LSTM LookUp'!$B$5:$D$8, 3, FALSE)</f>
        <v>-75</v>
      </c>
      <c r="V3049" s="21">
        <f t="shared" si="867"/>
        <v>3.5202989085461018</v>
      </c>
      <c r="W3049" s="21">
        <f t="shared" si="858"/>
        <v>42.028074727136541</v>
      </c>
      <c r="X3049" s="21">
        <f t="shared" si="859"/>
        <v>0</v>
      </c>
      <c r="Y3049" s="21">
        <f t="shared" si="860"/>
        <v>0</v>
      </c>
      <c r="Z3049" s="21">
        <f t="shared" si="868"/>
        <v>0</v>
      </c>
      <c r="AA3049" s="21">
        <f t="shared" si="861"/>
        <v>0</v>
      </c>
      <c r="AB3049" s="21">
        <f t="shared" si="862"/>
        <v>0</v>
      </c>
      <c r="AC3049" s="21">
        <f t="shared" si="863"/>
        <v>0</v>
      </c>
      <c r="AD3049" s="21">
        <f t="shared" si="869"/>
        <v>0</v>
      </c>
      <c r="AE3049" s="21" t="str">
        <f t="shared" si="864"/>
        <v>5/7/4:00</v>
      </c>
    </row>
    <row r="3050" spans="2:31">
      <c r="B3050" s="37">
        <v>5</v>
      </c>
      <c r="C3050" s="38">
        <v>7</v>
      </c>
      <c r="D3050" s="39">
        <v>5</v>
      </c>
      <c r="E3050" s="17">
        <v>10</v>
      </c>
      <c r="F3050" s="17">
        <v>0</v>
      </c>
      <c r="G3050" s="17">
        <v>0</v>
      </c>
      <c r="H3050" s="37">
        <f t="shared" si="852"/>
        <v>50</v>
      </c>
      <c r="I3050" s="37">
        <f>IF(H3050&lt;'Roof Calculator'!$G$8, 1, 0)</f>
        <v>1</v>
      </c>
      <c r="J3050" s="37">
        <f>IF(H3050&gt;='Roof Calculator'!$G$8, 1, 0)</f>
        <v>0</v>
      </c>
      <c r="K3050" s="37">
        <f t="shared" si="853"/>
        <v>50</v>
      </c>
      <c r="L3050" s="37">
        <f t="shared" si="854"/>
        <v>0</v>
      </c>
      <c r="M3050" s="37">
        <v>0</v>
      </c>
      <c r="N3050" s="37">
        <f t="shared" si="855"/>
        <v>0</v>
      </c>
      <c r="O3050" s="37">
        <v>0</v>
      </c>
      <c r="P3050" s="37">
        <v>0</v>
      </c>
      <c r="Q3050" s="21">
        <f t="shared" si="856"/>
        <v>39.790999999999997</v>
      </c>
      <c r="R3050" s="21">
        <f t="shared" si="865"/>
        <v>127.16666666667238</v>
      </c>
      <c r="S3050" s="21">
        <f t="shared" si="866"/>
        <v>16.499304609657791</v>
      </c>
      <c r="T3050" s="21">
        <f t="shared" si="857"/>
        <v>86.147999999999996</v>
      </c>
      <c r="U3050" s="37">
        <f>VLOOKUP(Time_Zone, 'LSTM LookUp'!$B$5:$D$8, 3, FALSE)</f>
        <v>-75</v>
      </c>
      <c r="V3050" s="21">
        <f t="shared" si="867"/>
        <v>3.5231442599893334</v>
      </c>
      <c r="W3050" s="21">
        <f t="shared" si="858"/>
        <v>57.028786064997313</v>
      </c>
      <c r="X3050" s="21">
        <f t="shared" si="859"/>
        <v>0</v>
      </c>
      <c r="Y3050" s="21">
        <f t="shared" si="860"/>
        <v>0</v>
      </c>
      <c r="Z3050" s="21">
        <f t="shared" si="868"/>
        <v>0</v>
      </c>
      <c r="AA3050" s="21">
        <f t="shared" si="861"/>
        <v>0</v>
      </c>
      <c r="AB3050" s="21">
        <f t="shared" si="862"/>
        <v>0</v>
      </c>
      <c r="AC3050" s="21">
        <f t="shared" si="863"/>
        <v>0</v>
      </c>
      <c r="AD3050" s="21">
        <f t="shared" si="869"/>
        <v>0</v>
      </c>
      <c r="AE3050" s="21" t="str">
        <f t="shared" si="864"/>
        <v>5/7/5:00</v>
      </c>
    </row>
    <row r="3051" spans="2:31">
      <c r="B3051" s="37">
        <v>5</v>
      </c>
      <c r="C3051" s="38">
        <v>7</v>
      </c>
      <c r="D3051" s="39">
        <v>6</v>
      </c>
      <c r="E3051" s="17">
        <v>9.4</v>
      </c>
      <c r="F3051" s="17">
        <v>2</v>
      </c>
      <c r="G3051" s="17">
        <v>0</v>
      </c>
      <c r="H3051" s="37">
        <f t="shared" si="852"/>
        <v>48.92</v>
      </c>
      <c r="I3051" s="37">
        <f>IF(H3051&lt;'Roof Calculator'!$G$8, 1, 0)</f>
        <v>1</v>
      </c>
      <c r="J3051" s="37">
        <f>IF(H3051&gt;='Roof Calculator'!$G$8, 1, 0)</f>
        <v>0</v>
      </c>
      <c r="K3051" s="37">
        <f t="shared" si="853"/>
        <v>48.92</v>
      </c>
      <c r="L3051" s="37">
        <f t="shared" si="854"/>
        <v>0</v>
      </c>
      <c r="M3051" s="37">
        <v>0</v>
      </c>
      <c r="N3051" s="37">
        <f t="shared" si="855"/>
        <v>2</v>
      </c>
      <c r="O3051" s="37">
        <v>0</v>
      </c>
      <c r="P3051" s="37">
        <v>0</v>
      </c>
      <c r="Q3051" s="21">
        <f t="shared" si="856"/>
        <v>39.790999999999997</v>
      </c>
      <c r="R3051" s="21">
        <f t="shared" si="865"/>
        <v>127.20833333333906</v>
      </c>
      <c r="S3051" s="21">
        <f t="shared" si="866"/>
        <v>16.511248313711469</v>
      </c>
      <c r="T3051" s="21">
        <f t="shared" si="857"/>
        <v>86.147999999999996</v>
      </c>
      <c r="U3051" s="37">
        <f>VLOOKUP(Time_Zone, 'LSTM LookUp'!$B$5:$D$8, 3, FALSE)</f>
        <v>-75</v>
      </c>
      <c r="V3051" s="21">
        <f t="shared" si="867"/>
        <v>3.5259725684107823</v>
      </c>
      <c r="W3051" s="21">
        <f t="shared" si="858"/>
        <v>72.029493142102694</v>
      </c>
      <c r="X3051" s="21">
        <f t="shared" si="859"/>
        <v>0</v>
      </c>
      <c r="Y3051" s="21">
        <f t="shared" si="860"/>
        <v>2</v>
      </c>
      <c r="Z3051" s="21">
        <f t="shared" si="868"/>
        <v>0.63396506874767744</v>
      </c>
      <c r="AA3051" s="21">
        <f t="shared" si="861"/>
        <v>0.63396506874767744</v>
      </c>
      <c r="AB3051" s="21">
        <f t="shared" si="862"/>
        <v>0</v>
      </c>
      <c r="AC3051" s="21">
        <f t="shared" si="863"/>
        <v>0</v>
      </c>
      <c r="AD3051" s="21">
        <f t="shared" si="869"/>
        <v>0</v>
      </c>
      <c r="AE3051" s="21" t="str">
        <f t="shared" si="864"/>
        <v>5/7/6:00</v>
      </c>
    </row>
    <row r="3052" spans="2:31">
      <c r="B3052" s="37">
        <v>5</v>
      </c>
      <c r="C3052" s="38">
        <v>7</v>
      </c>
      <c r="D3052" s="39">
        <v>7</v>
      </c>
      <c r="E3052" s="17">
        <v>8.9</v>
      </c>
      <c r="F3052" s="17">
        <v>25</v>
      </c>
      <c r="G3052" s="17">
        <v>9</v>
      </c>
      <c r="H3052" s="37">
        <f t="shared" si="852"/>
        <v>48.02</v>
      </c>
      <c r="I3052" s="37">
        <f>IF(H3052&lt;'Roof Calculator'!$G$8, 1, 0)</f>
        <v>1</v>
      </c>
      <c r="J3052" s="37">
        <f>IF(H3052&gt;='Roof Calculator'!$G$8, 1, 0)</f>
        <v>0</v>
      </c>
      <c r="K3052" s="37">
        <f t="shared" si="853"/>
        <v>48.02</v>
      </c>
      <c r="L3052" s="37">
        <f t="shared" si="854"/>
        <v>0</v>
      </c>
      <c r="M3052" s="37">
        <v>0</v>
      </c>
      <c r="N3052" s="37">
        <f t="shared" si="855"/>
        <v>25</v>
      </c>
      <c r="O3052" s="37">
        <v>0</v>
      </c>
      <c r="P3052" s="37">
        <v>0</v>
      </c>
      <c r="Q3052" s="21">
        <f t="shared" si="856"/>
        <v>39.790999999999997</v>
      </c>
      <c r="R3052" s="21">
        <f t="shared" si="865"/>
        <v>127.25000000000573</v>
      </c>
      <c r="S3052" s="21">
        <f t="shared" si="866"/>
        <v>16.523184017703244</v>
      </c>
      <c r="T3052" s="21">
        <f t="shared" si="857"/>
        <v>86.147999999999996</v>
      </c>
      <c r="U3052" s="37">
        <f>VLOOKUP(Time_Zone, 'LSTM LookUp'!$B$5:$D$8, 3, FALSE)</f>
        <v>-75</v>
      </c>
      <c r="V3052" s="21">
        <f t="shared" si="867"/>
        <v>3.5287838327785641</v>
      </c>
      <c r="W3052" s="21">
        <f t="shared" si="858"/>
        <v>87.030195958194625</v>
      </c>
      <c r="X3052" s="21">
        <f t="shared" si="859"/>
        <v>1.9816266798275632</v>
      </c>
      <c r="Y3052" s="21">
        <f t="shared" si="860"/>
        <v>26.981626679827563</v>
      </c>
      <c r="Z3052" s="21">
        <f t="shared" si="868"/>
        <v>8.5527044065005242</v>
      </c>
      <c r="AA3052" s="21">
        <f t="shared" si="861"/>
        <v>8.5527044065005242</v>
      </c>
      <c r="AB3052" s="21">
        <f t="shared" si="862"/>
        <v>0</v>
      </c>
      <c r="AC3052" s="21">
        <f t="shared" si="863"/>
        <v>0</v>
      </c>
      <c r="AD3052" s="21">
        <f t="shared" si="869"/>
        <v>0</v>
      </c>
      <c r="AE3052" s="21" t="str">
        <f t="shared" si="864"/>
        <v>5/7/7:00</v>
      </c>
    </row>
    <row r="3053" spans="2:31">
      <c r="B3053" s="37">
        <v>5</v>
      </c>
      <c r="C3053" s="38">
        <v>7</v>
      </c>
      <c r="D3053" s="39">
        <v>8</v>
      </c>
      <c r="E3053" s="17">
        <v>9.4</v>
      </c>
      <c r="F3053" s="17">
        <v>79</v>
      </c>
      <c r="G3053" s="17">
        <v>0</v>
      </c>
      <c r="H3053" s="37">
        <f t="shared" si="852"/>
        <v>48.92</v>
      </c>
      <c r="I3053" s="37">
        <f>IF(H3053&lt;'Roof Calculator'!$G$8, 1, 0)</f>
        <v>1</v>
      </c>
      <c r="J3053" s="37">
        <f>IF(H3053&gt;='Roof Calculator'!$G$8, 1, 0)</f>
        <v>0</v>
      </c>
      <c r="K3053" s="37">
        <f t="shared" si="853"/>
        <v>48.92</v>
      </c>
      <c r="L3053" s="37">
        <f t="shared" si="854"/>
        <v>0</v>
      </c>
      <c r="M3053" s="37">
        <v>0</v>
      </c>
      <c r="N3053" s="37">
        <f t="shared" si="855"/>
        <v>79</v>
      </c>
      <c r="O3053" s="37">
        <v>0</v>
      </c>
      <c r="P3053" s="37">
        <v>0</v>
      </c>
      <c r="Q3053" s="21">
        <f t="shared" si="856"/>
        <v>39.790999999999997</v>
      </c>
      <c r="R3053" s="21">
        <f t="shared" si="865"/>
        <v>127.2916666666724</v>
      </c>
      <c r="S3053" s="21">
        <f t="shared" si="866"/>
        <v>16.535111714527375</v>
      </c>
      <c r="T3053" s="21">
        <f t="shared" si="857"/>
        <v>86.147999999999996</v>
      </c>
      <c r="U3053" s="37">
        <f>VLOOKUP(Time_Zone, 'LSTM LookUp'!$B$5:$D$8, 3, FALSE)</f>
        <v>-75</v>
      </c>
      <c r="V3053" s="21">
        <f t="shared" si="867"/>
        <v>3.5315780521008961</v>
      </c>
      <c r="W3053" s="21">
        <f t="shared" si="858"/>
        <v>102.03089451302525</v>
      </c>
      <c r="X3053" s="21">
        <f t="shared" si="859"/>
        <v>0</v>
      </c>
      <c r="Y3053" s="21">
        <f t="shared" si="860"/>
        <v>79</v>
      </c>
      <c r="Z3053" s="21">
        <f t="shared" si="868"/>
        <v>25.041620215533261</v>
      </c>
      <c r="AA3053" s="21">
        <f t="shared" si="861"/>
        <v>25.041620215533261</v>
      </c>
      <c r="AB3053" s="21">
        <f t="shared" si="862"/>
        <v>0</v>
      </c>
      <c r="AC3053" s="21">
        <f t="shared" si="863"/>
        <v>0</v>
      </c>
      <c r="AD3053" s="21">
        <f t="shared" si="869"/>
        <v>0</v>
      </c>
      <c r="AE3053" s="21" t="str">
        <f t="shared" si="864"/>
        <v>5/7/8:00</v>
      </c>
    </row>
    <row r="3054" spans="2:31">
      <c r="B3054" s="37">
        <v>5</v>
      </c>
      <c r="C3054" s="38">
        <v>7</v>
      </c>
      <c r="D3054" s="39">
        <v>9</v>
      </c>
      <c r="E3054" s="17">
        <v>9.4</v>
      </c>
      <c r="F3054" s="17">
        <v>203</v>
      </c>
      <c r="G3054" s="17">
        <v>28</v>
      </c>
      <c r="H3054" s="37">
        <f t="shared" si="852"/>
        <v>48.92</v>
      </c>
      <c r="I3054" s="37">
        <f>IF(H3054&lt;'Roof Calculator'!$G$8, 1, 0)</f>
        <v>1</v>
      </c>
      <c r="J3054" s="37">
        <f>IF(H3054&gt;='Roof Calculator'!$G$8, 1, 0)</f>
        <v>0</v>
      </c>
      <c r="K3054" s="37">
        <f t="shared" si="853"/>
        <v>48.92</v>
      </c>
      <c r="L3054" s="37">
        <f t="shared" si="854"/>
        <v>0</v>
      </c>
      <c r="M3054" s="37">
        <v>0</v>
      </c>
      <c r="N3054" s="37">
        <f t="shared" si="855"/>
        <v>203</v>
      </c>
      <c r="O3054" s="37">
        <v>0</v>
      </c>
      <c r="P3054" s="37">
        <v>0</v>
      </c>
      <c r="Q3054" s="21">
        <f t="shared" si="856"/>
        <v>39.790999999999997</v>
      </c>
      <c r="R3054" s="21">
        <f t="shared" si="865"/>
        <v>127.33333333333907</v>
      </c>
      <c r="S3054" s="21">
        <f t="shared" si="866"/>
        <v>16.547031397079753</v>
      </c>
      <c r="T3054" s="21">
        <f t="shared" si="857"/>
        <v>86.147999999999996</v>
      </c>
      <c r="U3054" s="37">
        <f>VLOOKUP(Time_Zone, 'LSTM LookUp'!$B$5:$D$8, 3, FALSE)</f>
        <v>-75</v>
      </c>
      <c r="V3054" s="21">
        <f t="shared" si="867"/>
        <v>3.5343552254261095</v>
      </c>
      <c r="W3054" s="21">
        <f t="shared" si="858"/>
        <v>117.03158880635655</v>
      </c>
      <c r="X3054" s="21">
        <f t="shared" si="859"/>
        <v>-4.2695457031404382</v>
      </c>
      <c r="Y3054" s="21">
        <f t="shared" si="860"/>
        <v>198.73045429685956</v>
      </c>
      <c r="Z3054" s="21">
        <f t="shared" si="868"/>
        <v>62.994083060282875</v>
      </c>
      <c r="AA3054" s="21">
        <f t="shared" si="861"/>
        <v>62.994083060282875</v>
      </c>
      <c r="AB3054" s="21">
        <f t="shared" si="862"/>
        <v>0</v>
      </c>
      <c r="AC3054" s="21">
        <f t="shared" si="863"/>
        <v>0</v>
      </c>
      <c r="AD3054" s="21">
        <f t="shared" si="869"/>
        <v>0</v>
      </c>
      <c r="AE3054" s="21" t="str">
        <f t="shared" si="864"/>
        <v>5/7/9:00</v>
      </c>
    </row>
    <row r="3055" spans="2:31">
      <c r="B3055" s="37">
        <v>5</v>
      </c>
      <c r="C3055" s="38">
        <v>7</v>
      </c>
      <c r="D3055" s="39">
        <v>10</v>
      </c>
      <c r="E3055" s="17">
        <v>10</v>
      </c>
      <c r="F3055" s="17">
        <v>291</v>
      </c>
      <c r="G3055" s="17">
        <v>7</v>
      </c>
      <c r="H3055" s="37">
        <f t="shared" si="852"/>
        <v>50</v>
      </c>
      <c r="I3055" s="37">
        <f>IF(H3055&lt;'Roof Calculator'!$G$8, 1, 0)</f>
        <v>1</v>
      </c>
      <c r="J3055" s="37">
        <f>IF(H3055&gt;='Roof Calculator'!$G$8, 1, 0)</f>
        <v>0</v>
      </c>
      <c r="K3055" s="37">
        <f t="shared" si="853"/>
        <v>50</v>
      </c>
      <c r="L3055" s="37">
        <f t="shared" si="854"/>
        <v>0</v>
      </c>
      <c r="M3055" s="37">
        <v>0</v>
      </c>
      <c r="N3055" s="37">
        <f t="shared" si="855"/>
        <v>291</v>
      </c>
      <c r="O3055" s="37">
        <v>0</v>
      </c>
      <c r="P3055" s="37">
        <v>0</v>
      </c>
      <c r="Q3055" s="21">
        <f t="shared" si="856"/>
        <v>39.790999999999997</v>
      </c>
      <c r="R3055" s="21">
        <f t="shared" si="865"/>
        <v>127.37500000000574</v>
      </c>
      <c r="S3055" s="21">
        <f t="shared" si="866"/>
        <v>16.558943058257896</v>
      </c>
      <c r="T3055" s="21">
        <f t="shared" si="857"/>
        <v>86.147999999999996</v>
      </c>
      <c r="U3055" s="37">
        <f>VLOOKUP(Time_Zone, 'LSTM LookUp'!$B$5:$D$8, 3, FALSE)</f>
        <v>-75</v>
      </c>
      <c r="V3055" s="21">
        <f t="shared" si="867"/>
        <v>3.5371153518426466</v>
      </c>
      <c r="W3055" s="21">
        <f t="shared" si="858"/>
        <v>132.03227883796069</v>
      </c>
      <c r="X3055" s="21">
        <f t="shared" si="859"/>
        <v>-2.1751548115503638</v>
      </c>
      <c r="Y3055" s="21">
        <f t="shared" si="860"/>
        <v>288.82484518844961</v>
      </c>
      <c r="Z3055" s="21">
        <f t="shared" si="868"/>
        <v>91.552431417966389</v>
      </c>
      <c r="AA3055" s="21">
        <f t="shared" si="861"/>
        <v>91.552431417966389</v>
      </c>
      <c r="AB3055" s="21">
        <f t="shared" si="862"/>
        <v>0</v>
      </c>
      <c r="AC3055" s="21">
        <f t="shared" si="863"/>
        <v>0</v>
      </c>
      <c r="AD3055" s="21">
        <f t="shared" si="869"/>
        <v>0</v>
      </c>
      <c r="AE3055" s="21" t="str">
        <f t="shared" si="864"/>
        <v>5/7/10:00</v>
      </c>
    </row>
    <row r="3056" spans="2:31">
      <c r="B3056" s="37">
        <v>5</v>
      </c>
      <c r="C3056" s="38">
        <v>7</v>
      </c>
      <c r="D3056" s="39">
        <v>11</v>
      </c>
      <c r="E3056" s="17">
        <v>10.6</v>
      </c>
      <c r="F3056" s="17">
        <v>277</v>
      </c>
      <c r="G3056" s="17">
        <v>1</v>
      </c>
      <c r="H3056" s="37">
        <f t="shared" si="852"/>
        <v>51.08</v>
      </c>
      <c r="I3056" s="37">
        <f>IF(H3056&lt;'Roof Calculator'!$G$8, 1, 0)</f>
        <v>1</v>
      </c>
      <c r="J3056" s="37">
        <f>IF(H3056&gt;='Roof Calculator'!$G$8, 1, 0)</f>
        <v>0</v>
      </c>
      <c r="K3056" s="37">
        <f t="shared" si="853"/>
        <v>51.08</v>
      </c>
      <c r="L3056" s="37">
        <f t="shared" si="854"/>
        <v>0</v>
      </c>
      <c r="M3056" s="37">
        <v>0</v>
      </c>
      <c r="N3056" s="37">
        <f t="shared" si="855"/>
        <v>277</v>
      </c>
      <c r="O3056" s="37">
        <v>0</v>
      </c>
      <c r="P3056" s="37">
        <v>0</v>
      </c>
      <c r="Q3056" s="21">
        <f t="shared" si="856"/>
        <v>39.790999999999997</v>
      </c>
      <c r="R3056" s="21">
        <f t="shared" si="865"/>
        <v>127.41666666667241</v>
      </c>
      <c r="S3056" s="21">
        <f t="shared" si="866"/>
        <v>16.570846690960963</v>
      </c>
      <c r="T3056" s="21">
        <f t="shared" si="857"/>
        <v>86.147999999999996</v>
      </c>
      <c r="U3056" s="37">
        <f>VLOOKUP(Time_Zone, 'LSTM LookUp'!$B$5:$D$8, 3, FALSE)</f>
        <v>-75</v>
      </c>
      <c r="V3056" s="21">
        <f t="shared" si="867"/>
        <v>3.5398584304790517</v>
      </c>
      <c r="W3056" s="21">
        <f t="shared" si="858"/>
        <v>147.03296460761976</v>
      </c>
      <c r="X3056" s="21">
        <f t="shared" si="859"/>
        <v>-0.43536223129382157</v>
      </c>
      <c r="Y3056" s="21">
        <f t="shared" si="860"/>
        <v>276.56463776870618</v>
      </c>
      <c r="Z3056" s="21">
        <f t="shared" si="868"/>
        <v>87.666159798107174</v>
      </c>
      <c r="AA3056" s="21">
        <f t="shared" si="861"/>
        <v>87.666159798107174</v>
      </c>
      <c r="AB3056" s="21">
        <f t="shared" si="862"/>
        <v>0</v>
      </c>
      <c r="AC3056" s="21">
        <f t="shared" si="863"/>
        <v>0</v>
      </c>
      <c r="AD3056" s="21">
        <f t="shared" si="869"/>
        <v>0</v>
      </c>
      <c r="AE3056" s="21" t="str">
        <f t="shared" si="864"/>
        <v>5/7/11:00</v>
      </c>
    </row>
    <row r="3057" spans="2:31">
      <c r="B3057" s="37">
        <v>5</v>
      </c>
      <c r="C3057" s="38">
        <v>7</v>
      </c>
      <c r="D3057" s="39">
        <v>12</v>
      </c>
      <c r="E3057" s="17">
        <v>12.2</v>
      </c>
      <c r="F3057" s="17">
        <v>384</v>
      </c>
      <c r="G3057" s="17">
        <v>398</v>
      </c>
      <c r="H3057" s="37">
        <f t="shared" si="852"/>
        <v>53.96</v>
      </c>
      <c r="I3057" s="37">
        <f>IF(H3057&lt;'Roof Calculator'!$G$8, 1, 0)</f>
        <v>1</v>
      </c>
      <c r="J3057" s="37">
        <f>IF(H3057&gt;='Roof Calculator'!$G$8, 1, 0)</f>
        <v>0</v>
      </c>
      <c r="K3057" s="37">
        <f t="shared" si="853"/>
        <v>53.96</v>
      </c>
      <c r="L3057" s="37">
        <f t="shared" si="854"/>
        <v>0</v>
      </c>
      <c r="M3057" s="37">
        <v>0</v>
      </c>
      <c r="N3057" s="37">
        <f t="shared" si="855"/>
        <v>384</v>
      </c>
      <c r="O3057" s="37">
        <v>0</v>
      </c>
      <c r="P3057" s="37">
        <v>0</v>
      </c>
      <c r="Q3057" s="21">
        <f t="shared" si="856"/>
        <v>39.790999999999997</v>
      </c>
      <c r="R3057" s="21">
        <f t="shared" si="865"/>
        <v>127.45833333333908</v>
      </c>
      <c r="S3057" s="21">
        <f t="shared" si="866"/>
        <v>16.582742288089754</v>
      </c>
      <c r="T3057" s="21">
        <f t="shared" si="857"/>
        <v>86.147999999999996</v>
      </c>
      <c r="U3057" s="37">
        <f>VLOOKUP(Time_Zone, 'LSTM LookUp'!$B$5:$D$8, 3, FALSE)</f>
        <v>-75</v>
      </c>
      <c r="V3057" s="21">
        <f t="shared" si="867"/>
        <v>3.5425844605039822</v>
      </c>
      <c r="W3057" s="21">
        <f t="shared" si="858"/>
        <v>162.03364611512598</v>
      </c>
      <c r="X3057" s="21">
        <f t="shared" si="859"/>
        <v>-206.10966204959257</v>
      </c>
      <c r="Y3057" s="21">
        <f t="shared" si="860"/>
        <v>177.89033795040743</v>
      </c>
      <c r="Z3057" s="21">
        <f t="shared" si="868"/>
        <v>56.388130164138808</v>
      </c>
      <c r="AA3057" s="21">
        <f t="shared" si="861"/>
        <v>56.388130164138808</v>
      </c>
      <c r="AB3057" s="21">
        <f t="shared" si="862"/>
        <v>0</v>
      </c>
      <c r="AC3057" s="21">
        <f t="shared" si="863"/>
        <v>0</v>
      </c>
      <c r="AD3057" s="21">
        <f t="shared" si="869"/>
        <v>0</v>
      </c>
      <c r="AE3057" s="21" t="str">
        <f t="shared" si="864"/>
        <v>5/7/12:00</v>
      </c>
    </row>
    <row r="3058" spans="2:31">
      <c r="B3058" s="37">
        <v>5</v>
      </c>
      <c r="C3058" s="38">
        <v>7</v>
      </c>
      <c r="D3058" s="39">
        <v>13</v>
      </c>
      <c r="E3058" s="17">
        <v>14.4</v>
      </c>
      <c r="F3058" s="17">
        <v>321</v>
      </c>
      <c r="G3058" s="17">
        <v>616</v>
      </c>
      <c r="H3058" s="37">
        <f t="shared" si="852"/>
        <v>57.92</v>
      </c>
      <c r="I3058" s="37">
        <f>IF(H3058&lt;'Roof Calculator'!$G$8, 1, 0)</f>
        <v>0</v>
      </c>
      <c r="J3058" s="37">
        <f>IF(H3058&gt;='Roof Calculator'!$G$8, 1, 0)</f>
        <v>1</v>
      </c>
      <c r="K3058" s="37">
        <f t="shared" si="853"/>
        <v>0</v>
      </c>
      <c r="L3058" s="37">
        <f t="shared" si="854"/>
        <v>57.92</v>
      </c>
      <c r="M3058" s="37">
        <v>0</v>
      </c>
      <c r="N3058" s="37">
        <f t="shared" si="855"/>
        <v>321</v>
      </c>
      <c r="O3058" s="37">
        <v>0</v>
      </c>
      <c r="P3058" s="37">
        <v>0</v>
      </c>
      <c r="Q3058" s="21">
        <f t="shared" si="856"/>
        <v>39.790999999999997</v>
      </c>
      <c r="R3058" s="21">
        <f t="shared" si="865"/>
        <v>127.50000000000576</v>
      </c>
      <c r="S3058" s="21">
        <f t="shared" si="866"/>
        <v>16.594629842546723</v>
      </c>
      <c r="T3058" s="21">
        <f t="shared" si="857"/>
        <v>86.147999999999996</v>
      </c>
      <c r="U3058" s="37">
        <f>VLOOKUP(Time_Zone, 'LSTM LookUp'!$B$5:$D$8, 3, FALSE)</f>
        <v>-75</v>
      </c>
      <c r="V3058" s="21">
        <f t="shared" si="867"/>
        <v>3.5452934411261978</v>
      </c>
      <c r="W3058" s="21">
        <f t="shared" si="858"/>
        <v>177.03432336028155</v>
      </c>
      <c r="X3058" s="21">
        <f t="shared" si="859"/>
        <v>-340.41035053104372</v>
      </c>
      <c r="Y3058" s="21">
        <f t="shared" si="860"/>
        <v>-19.410350531043719</v>
      </c>
      <c r="Z3058" s="21">
        <f t="shared" si="868"/>
        <v>-6.1527421044148243</v>
      </c>
      <c r="AA3058" s="21">
        <f t="shared" si="861"/>
        <v>0</v>
      </c>
      <c r="AB3058" s="21">
        <f t="shared" si="862"/>
        <v>-6.1527421044148243</v>
      </c>
      <c r="AC3058" s="21">
        <f t="shared" si="863"/>
        <v>57.92</v>
      </c>
      <c r="AD3058" s="21">
        <f t="shared" si="869"/>
        <v>-6.1527421044148243</v>
      </c>
      <c r="AE3058" s="21" t="str">
        <f t="shared" si="864"/>
        <v>5/7/13:00</v>
      </c>
    </row>
    <row r="3059" spans="2:31">
      <c r="B3059" s="37">
        <v>5</v>
      </c>
      <c r="C3059" s="38">
        <v>7</v>
      </c>
      <c r="D3059" s="39">
        <v>14</v>
      </c>
      <c r="E3059" s="17">
        <v>16.100000000000001</v>
      </c>
      <c r="F3059" s="17">
        <v>172</v>
      </c>
      <c r="G3059" s="17">
        <v>841</v>
      </c>
      <c r="H3059" s="37">
        <f t="shared" si="852"/>
        <v>60.980000000000004</v>
      </c>
      <c r="I3059" s="37">
        <f>IF(H3059&lt;'Roof Calculator'!$G$8, 1, 0)</f>
        <v>0</v>
      </c>
      <c r="J3059" s="37">
        <f>IF(H3059&gt;='Roof Calculator'!$G$8, 1, 0)</f>
        <v>1</v>
      </c>
      <c r="K3059" s="37">
        <f t="shared" si="853"/>
        <v>0</v>
      </c>
      <c r="L3059" s="37">
        <f t="shared" si="854"/>
        <v>60.980000000000004</v>
      </c>
      <c r="M3059" s="37">
        <v>0</v>
      </c>
      <c r="N3059" s="37">
        <f t="shared" si="855"/>
        <v>172</v>
      </c>
      <c r="O3059" s="37">
        <v>0</v>
      </c>
      <c r="P3059" s="37">
        <v>0</v>
      </c>
      <c r="Q3059" s="21">
        <f t="shared" si="856"/>
        <v>39.790999999999997</v>
      </c>
      <c r="R3059" s="21">
        <f t="shared" si="865"/>
        <v>127.54166666667243</v>
      </c>
      <c r="S3059" s="21">
        <f t="shared" si="866"/>
        <v>16.606509347235981</v>
      </c>
      <c r="T3059" s="21">
        <f t="shared" si="857"/>
        <v>86.147999999999996</v>
      </c>
      <c r="U3059" s="37">
        <f>VLOOKUP(Time_Zone, 'LSTM LookUp'!$B$5:$D$8, 3, FALSE)</f>
        <v>-75</v>
      </c>
      <c r="V3059" s="21">
        <f t="shared" si="867"/>
        <v>3.5479853715945664</v>
      </c>
      <c r="W3059" s="21">
        <f t="shared" si="858"/>
        <v>192.03499634289867</v>
      </c>
      <c r="X3059" s="21">
        <f t="shared" si="859"/>
        <v>-451.82172398972472</v>
      </c>
      <c r="Y3059" s="21">
        <f t="shared" si="860"/>
        <v>-279.82172398972472</v>
      </c>
      <c r="Z3059" s="21">
        <f t="shared" si="868"/>
        <v>-88.69859924311973</v>
      </c>
      <c r="AA3059" s="21">
        <f t="shared" si="861"/>
        <v>0</v>
      </c>
      <c r="AB3059" s="21">
        <f t="shared" si="862"/>
        <v>-88.69859924311973</v>
      </c>
      <c r="AC3059" s="21">
        <f t="shared" si="863"/>
        <v>60.980000000000004</v>
      </c>
      <c r="AD3059" s="21">
        <f t="shared" si="869"/>
        <v>-88.69859924311973</v>
      </c>
      <c r="AE3059" s="21" t="str">
        <f t="shared" si="864"/>
        <v>5/7/14:00</v>
      </c>
    </row>
    <row r="3060" spans="2:31">
      <c r="B3060" s="37">
        <v>5</v>
      </c>
      <c r="C3060" s="38">
        <v>7</v>
      </c>
      <c r="D3060" s="39">
        <v>15</v>
      </c>
      <c r="E3060" s="17">
        <v>16.7</v>
      </c>
      <c r="F3060" s="17">
        <v>150</v>
      </c>
      <c r="G3060" s="17">
        <v>850</v>
      </c>
      <c r="H3060" s="37">
        <f t="shared" si="852"/>
        <v>62.059999999999995</v>
      </c>
      <c r="I3060" s="37">
        <f>IF(H3060&lt;'Roof Calculator'!$G$8, 1, 0)</f>
        <v>0</v>
      </c>
      <c r="J3060" s="37">
        <f>IF(H3060&gt;='Roof Calculator'!$G$8, 1, 0)</f>
        <v>1</v>
      </c>
      <c r="K3060" s="37">
        <f t="shared" si="853"/>
        <v>0</v>
      </c>
      <c r="L3060" s="37">
        <f t="shared" si="854"/>
        <v>62.059999999999995</v>
      </c>
      <c r="M3060" s="37">
        <v>0</v>
      </c>
      <c r="N3060" s="37">
        <f t="shared" si="855"/>
        <v>150</v>
      </c>
      <c r="O3060" s="37">
        <v>0</v>
      </c>
      <c r="P3060" s="37">
        <v>0</v>
      </c>
      <c r="Q3060" s="21">
        <f t="shared" si="856"/>
        <v>39.790999999999997</v>
      </c>
      <c r="R3060" s="21">
        <f t="shared" si="865"/>
        <v>127.5833333333391</v>
      </c>
      <c r="S3060" s="21">
        <f t="shared" si="866"/>
        <v>16.618380795063313</v>
      </c>
      <c r="T3060" s="21">
        <f t="shared" si="857"/>
        <v>86.147999999999996</v>
      </c>
      <c r="U3060" s="37">
        <f>VLOOKUP(Time_Zone, 'LSTM LookUp'!$B$5:$D$8, 3, FALSE)</f>
        <v>-75</v>
      </c>
      <c r="V3060" s="21">
        <f t="shared" si="867"/>
        <v>3.5506602511980567</v>
      </c>
      <c r="W3060" s="21">
        <f t="shared" si="858"/>
        <v>207.03566506279955</v>
      </c>
      <c r="X3060" s="21">
        <f t="shared" si="859"/>
        <v>-401.87680196394899</v>
      </c>
      <c r="Y3060" s="21">
        <f t="shared" si="860"/>
        <v>-251.87680196394899</v>
      </c>
      <c r="Z3060" s="21">
        <f t="shared" si="868"/>
        <v>-79.840547036510031</v>
      </c>
      <c r="AA3060" s="21">
        <f t="shared" si="861"/>
        <v>0</v>
      </c>
      <c r="AB3060" s="21">
        <f t="shared" si="862"/>
        <v>-79.840547036510031</v>
      </c>
      <c r="AC3060" s="21">
        <f t="shared" si="863"/>
        <v>62.059999999999995</v>
      </c>
      <c r="AD3060" s="21">
        <f t="shared" si="869"/>
        <v>-79.840547036510031</v>
      </c>
      <c r="AE3060" s="21" t="str">
        <f t="shared" si="864"/>
        <v>5/7/15:00</v>
      </c>
    </row>
    <row r="3061" spans="2:31">
      <c r="B3061" s="37">
        <v>5</v>
      </c>
      <c r="C3061" s="38">
        <v>7</v>
      </c>
      <c r="D3061" s="39">
        <v>16</v>
      </c>
      <c r="E3061" s="17">
        <v>16.100000000000001</v>
      </c>
      <c r="F3061" s="17">
        <v>190</v>
      </c>
      <c r="G3061" s="17">
        <v>709</v>
      </c>
      <c r="H3061" s="37">
        <f t="shared" si="852"/>
        <v>60.980000000000004</v>
      </c>
      <c r="I3061" s="37">
        <f>IF(H3061&lt;'Roof Calculator'!$G$8, 1, 0)</f>
        <v>0</v>
      </c>
      <c r="J3061" s="37">
        <f>IF(H3061&gt;='Roof Calculator'!$G$8, 1, 0)</f>
        <v>1</v>
      </c>
      <c r="K3061" s="37">
        <f t="shared" si="853"/>
        <v>0</v>
      </c>
      <c r="L3061" s="37">
        <f t="shared" si="854"/>
        <v>60.980000000000004</v>
      </c>
      <c r="M3061" s="37">
        <v>0</v>
      </c>
      <c r="N3061" s="37">
        <f t="shared" si="855"/>
        <v>190</v>
      </c>
      <c r="O3061" s="37">
        <v>0</v>
      </c>
      <c r="P3061" s="37">
        <v>0</v>
      </c>
      <c r="Q3061" s="21">
        <f t="shared" si="856"/>
        <v>39.790999999999997</v>
      </c>
      <c r="R3061" s="21">
        <f t="shared" si="865"/>
        <v>127.62500000000577</v>
      </c>
      <c r="S3061" s="21">
        <f t="shared" si="866"/>
        <v>16.630244178936163</v>
      </c>
      <c r="T3061" s="21">
        <f t="shared" si="857"/>
        <v>86.147999999999996</v>
      </c>
      <c r="U3061" s="37">
        <f>VLOOKUP(Time_Zone, 'LSTM LookUp'!$B$5:$D$8, 3, FALSE)</f>
        <v>-75</v>
      </c>
      <c r="V3061" s="21">
        <f t="shared" si="867"/>
        <v>3.5533180792657451</v>
      </c>
      <c r="W3061" s="21">
        <f t="shared" si="858"/>
        <v>222.03632951981643</v>
      </c>
      <c r="X3061" s="21">
        <f t="shared" si="859"/>
        <v>-257.83647581844923</v>
      </c>
      <c r="Y3061" s="21">
        <f t="shared" si="860"/>
        <v>-67.83647581844923</v>
      </c>
      <c r="Z3061" s="21">
        <f t="shared" si="868"/>
        <v>-21.502978027921664</v>
      </c>
      <c r="AA3061" s="21">
        <f t="shared" si="861"/>
        <v>0</v>
      </c>
      <c r="AB3061" s="21">
        <f t="shared" si="862"/>
        <v>-21.502978027921664</v>
      </c>
      <c r="AC3061" s="21">
        <f t="shared" si="863"/>
        <v>60.980000000000004</v>
      </c>
      <c r="AD3061" s="21">
        <f t="shared" si="869"/>
        <v>-21.502978027921664</v>
      </c>
      <c r="AE3061" s="21" t="str">
        <f t="shared" si="864"/>
        <v>5/7/16:00</v>
      </c>
    </row>
    <row r="3062" spans="2:31">
      <c r="B3062" s="37">
        <v>5</v>
      </c>
      <c r="C3062" s="38">
        <v>7</v>
      </c>
      <c r="D3062" s="39">
        <v>17</v>
      </c>
      <c r="E3062" s="17">
        <v>15</v>
      </c>
      <c r="F3062" s="17">
        <v>109</v>
      </c>
      <c r="G3062" s="17">
        <v>775</v>
      </c>
      <c r="H3062" s="37">
        <f t="shared" si="852"/>
        <v>59</v>
      </c>
      <c r="I3062" s="37">
        <f>IF(H3062&lt;'Roof Calculator'!$G$8, 1, 0)</f>
        <v>0</v>
      </c>
      <c r="J3062" s="37">
        <f>IF(H3062&gt;='Roof Calculator'!$G$8, 1, 0)</f>
        <v>1</v>
      </c>
      <c r="K3062" s="37">
        <f t="shared" si="853"/>
        <v>0</v>
      </c>
      <c r="L3062" s="37">
        <f t="shared" si="854"/>
        <v>59</v>
      </c>
      <c r="M3062" s="37">
        <v>0</v>
      </c>
      <c r="N3062" s="37">
        <f t="shared" si="855"/>
        <v>109</v>
      </c>
      <c r="O3062" s="37">
        <v>0</v>
      </c>
      <c r="P3062" s="37">
        <v>0</v>
      </c>
      <c r="Q3062" s="21">
        <f t="shared" si="856"/>
        <v>39.790999999999997</v>
      </c>
      <c r="R3062" s="21">
        <f t="shared" si="865"/>
        <v>127.66666666667244</v>
      </c>
      <c r="S3062" s="21">
        <f t="shared" si="866"/>
        <v>16.642099491763673</v>
      </c>
      <c r="T3062" s="21">
        <f t="shared" si="857"/>
        <v>86.147999999999996</v>
      </c>
      <c r="U3062" s="37">
        <f>VLOOKUP(Time_Zone, 'LSTM LookUp'!$B$5:$D$8, 3, FALSE)</f>
        <v>-75</v>
      </c>
      <c r="V3062" s="21">
        <f t="shared" si="867"/>
        <v>3.555958855166816</v>
      </c>
      <c r="W3062" s="21">
        <f t="shared" si="858"/>
        <v>237.03698971379171</v>
      </c>
      <c r="X3062" s="21">
        <f t="shared" si="859"/>
        <v>-168.38860942604634</v>
      </c>
      <c r="Y3062" s="21">
        <f t="shared" si="860"/>
        <v>-59.388609426046344</v>
      </c>
      <c r="Z3062" s="21">
        <f t="shared" si="868"/>
        <v>-18.825151928806218</v>
      </c>
      <c r="AA3062" s="21">
        <f t="shared" si="861"/>
        <v>0</v>
      </c>
      <c r="AB3062" s="21">
        <f t="shared" si="862"/>
        <v>-18.825151928806218</v>
      </c>
      <c r="AC3062" s="21">
        <f t="shared" si="863"/>
        <v>59</v>
      </c>
      <c r="AD3062" s="21">
        <f t="shared" si="869"/>
        <v>-18.825151928806218</v>
      </c>
      <c r="AE3062" s="21" t="str">
        <f t="shared" si="864"/>
        <v>5/7/17:00</v>
      </c>
    </row>
    <row r="3063" spans="2:31">
      <c r="B3063" s="37">
        <v>5</v>
      </c>
      <c r="C3063" s="38">
        <v>7</v>
      </c>
      <c r="D3063" s="39">
        <v>18</v>
      </c>
      <c r="E3063" s="17">
        <v>15</v>
      </c>
      <c r="F3063" s="17">
        <v>81</v>
      </c>
      <c r="G3063" s="17">
        <v>654</v>
      </c>
      <c r="H3063" s="37">
        <f t="shared" si="852"/>
        <v>59</v>
      </c>
      <c r="I3063" s="37">
        <f>IF(H3063&lt;'Roof Calculator'!$G$8, 1, 0)</f>
        <v>0</v>
      </c>
      <c r="J3063" s="37">
        <f>IF(H3063&gt;='Roof Calculator'!$G$8, 1, 0)</f>
        <v>1</v>
      </c>
      <c r="K3063" s="37">
        <f t="shared" si="853"/>
        <v>0</v>
      </c>
      <c r="L3063" s="37">
        <f t="shared" si="854"/>
        <v>59</v>
      </c>
      <c r="M3063" s="37">
        <v>0</v>
      </c>
      <c r="N3063" s="37">
        <f t="shared" si="855"/>
        <v>81</v>
      </c>
      <c r="O3063" s="37">
        <v>0</v>
      </c>
      <c r="P3063" s="37">
        <v>0</v>
      </c>
      <c r="Q3063" s="21">
        <f t="shared" si="856"/>
        <v>39.790999999999997</v>
      </c>
      <c r="R3063" s="21">
        <f t="shared" si="865"/>
        <v>127.70833333333911</v>
      </c>
      <c r="S3063" s="21">
        <f t="shared" si="866"/>
        <v>16.653946726456681</v>
      </c>
      <c r="T3063" s="21">
        <f t="shared" si="857"/>
        <v>86.147999999999996</v>
      </c>
      <c r="U3063" s="37">
        <f>VLOOKUP(Time_Zone, 'LSTM LookUp'!$B$5:$D$8, 3, FALSE)</f>
        <v>-75</v>
      </c>
      <c r="V3063" s="21">
        <f t="shared" si="867"/>
        <v>3.5585825783105411</v>
      </c>
      <c r="W3063" s="21">
        <f t="shared" si="858"/>
        <v>252.03764564457759</v>
      </c>
      <c r="X3063" s="21">
        <f t="shared" si="859"/>
        <v>-28.520194763348631</v>
      </c>
      <c r="Y3063" s="21">
        <f t="shared" si="860"/>
        <v>52.479805236651373</v>
      </c>
      <c r="Z3063" s="21">
        <f t="shared" si="868"/>
        <v>16.635181667359205</v>
      </c>
      <c r="AA3063" s="21">
        <f t="shared" si="861"/>
        <v>0</v>
      </c>
      <c r="AB3063" s="21">
        <f t="shared" si="862"/>
        <v>16.635181667359205</v>
      </c>
      <c r="AC3063" s="21">
        <f t="shared" si="863"/>
        <v>59</v>
      </c>
      <c r="AD3063" s="21">
        <f t="shared" si="869"/>
        <v>16.635181667359205</v>
      </c>
      <c r="AE3063" s="21" t="str">
        <f t="shared" si="864"/>
        <v>5/7/18:00</v>
      </c>
    </row>
    <row r="3064" spans="2:31">
      <c r="B3064" s="37">
        <v>5</v>
      </c>
      <c r="C3064" s="38">
        <v>7</v>
      </c>
      <c r="D3064" s="39">
        <v>19</v>
      </c>
      <c r="E3064" s="17">
        <v>13.9</v>
      </c>
      <c r="F3064" s="17">
        <v>53</v>
      </c>
      <c r="G3064" s="17">
        <v>460</v>
      </c>
      <c r="H3064" s="37">
        <f t="shared" si="852"/>
        <v>57.02</v>
      </c>
      <c r="I3064" s="37">
        <f>IF(H3064&lt;'Roof Calculator'!$G$8, 1, 0)</f>
        <v>0</v>
      </c>
      <c r="J3064" s="37">
        <f>IF(H3064&gt;='Roof Calculator'!$G$8, 1, 0)</f>
        <v>1</v>
      </c>
      <c r="K3064" s="37">
        <f t="shared" si="853"/>
        <v>0</v>
      </c>
      <c r="L3064" s="37">
        <f t="shared" si="854"/>
        <v>57.02</v>
      </c>
      <c r="M3064" s="37">
        <v>0</v>
      </c>
      <c r="N3064" s="37">
        <f t="shared" si="855"/>
        <v>53</v>
      </c>
      <c r="O3064" s="37">
        <v>0</v>
      </c>
      <c r="P3064" s="37">
        <v>0</v>
      </c>
      <c r="Q3064" s="21">
        <f t="shared" si="856"/>
        <v>39.790999999999997</v>
      </c>
      <c r="R3064" s="21">
        <f t="shared" si="865"/>
        <v>127.75000000000578</v>
      </c>
      <c r="S3064" s="21">
        <f t="shared" si="866"/>
        <v>16.665785875927686</v>
      </c>
      <c r="T3064" s="21">
        <f t="shared" si="857"/>
        <v>86.147999999999996</v>
      </c>
      <c r="U3064" s="37">
        <f>VLOOKUP(Time_Zone, 'LSTM LookUp'!$B$5:$D$8, 3, FALSE)</f>
        <v>-75</v>
      </c>
      <c r="V3064" s="21">
        <f t="shared" si="867"/>
        <v>3.5611892481463014</v>
      </c>
      <c r="W3064" s="21">
        <f t="shared" si="858"/>
        <v>267.0382973120366</v>
      </c>
      <c r="X3064" s="21">
        <f t="shared" si="859"/>
        <v>66.933667711504924</v>
      </c>
      <c r="Y3064" s="21">
        <f t="shared" si="860"/>
        <v>119.93366771150492</v>
      </c>
      <c r="Z3064" s="21">
        <f t="shared" si="868"/>
        <v>38.016877947942668</v>
      </c>
      <c r="AA3064" s="21">
        <f t="shared" si="861"/>
        <v>0</v>
      </c>
      <c r="AB3064" s="21">
        <f t="shared" si="862"/>
        <v>38.016877947942668</v>
      </c>
      <c r="AC3064" s="21">
        <f t="shared" si="863"/>
        <v>57.02</v>
      </c>
      <c r="AD3064" s="21">
        <f t="shared" si="869"/>
        <v>38.016877947942668</v>
      </c>
      <c r="AE3064" s="21" t="str">
        <f t="shared" si="864"/>
        <v>5/7/19:00</v>
      </c>
    </row>
    <row r="3065" spans="2:31">
      <c r="B3065" s="37">
        <v>5</v>
      </c>
      <c r="C3065" s="38">
        <v>7</v>
      </c>
      <c r="D3065" s="39">
        <v>20</v>
      </c>
      <c r="E3065" s="17">
        <v>11.7</v>
      </c>
      <c r="F3065" s="17">
        <v>19</v>
      </c>
      <c r="G3065" s="17">
        <v>72</v>
      </c>
      <c r="H3065" s="37">
        <f t="shared" si="852"/>
        <v>53.06</v>
      </c>
      <c r="I3065" s="37">
        <f>IF(H3065&lt;'Roof Calculator'!$G$8, 1, 0)</f>
        <v>1</v>
      </c>
      <c r="J3065" s="37">
        <f>IF(H3065&gt;='Roof Calculator'!$G$8, 1, 0)</f>
        <v>0</v>
      </c>
      <c r="K3065" s="37">
        <f t="shared" si="853"/>
        <v>53.06</v>
      </c>
      <c r="L3065" s="37">
        <f t="shared" si="854"/>
        <v>0</v>
      </c>
      <c r="M3065" s="37">
        <v>0</v>
      </c>
      <c r="N3065" s="37">
        <f t="shared" si="855"/>
        <v>19</v>
      </c>
      <c r="O3065" s="37">
        <v>0</v>
      </c>
      <c r="P3065" s="37">
        <v>0</v>
      </c>
      <c r="Q3065" s="21">
        <f t="shared" si="856"/>
        <v>39.790999999999997</v>
      </c>
      <c r="R3065" s="21">
        <f t="shared" si="865"/>
        <v>127.79166666667246</v>
      </c>
      <c r="S3065" s="21">
        <f t="shared" si="866"/>
        <v>16.677616933090924</v>
      </c>
      <c r="T3065" s="21">
        <f t="shared" si="857"/>
        <v>86.147999999999996</v>
      </c>
      <c r="U3065" s="37">
        <f>VLOOKUP(Time_Zone, 'LSTM LookUp'!$B$5:$D$8, 3, FALSE)</f>
        <v>-75</v>
      </c>
      <c r="V3065" s="21">
        <f t="shared" si="867"/>
        <v>3.5637788641635826</v>
      </c>
      <c r="W3065" s="21">
        <f t="shared" si="858"/>
        <v>282.03894471604093</v>
      </c>
      <c r="X3065" s="21">
        <f t="shared" si="859"/>
        <v>24.277915637151281</v>
      </c>
      <c r="Y3065" s="21">
        <f t="shared" si="860"/>
        <v>43.277915637151281</v>
      </c>
      <c r="Z3065" s="21">
        <f t="shared" si="868"/>
        <v>13.718343381081398</v>
      </c>
      <c r="AA3065" s="21">
        <f t="shared" si="861"/>
        <v>13.718343381081398</v>
      </c>
      <c r="AB3065" s="21">
        <f t="shared" si="862"/>
        <v>0</v>
      </c>
      <c r="AC3065" s="21">
        <f t="shared" si="863"/>
        <v>0</v>
      </c>
      <c r="AD3065" s="21">
        <f t="shared" si="869"/>
        <v>0</v>
      </c>
      <c r="AE3065" s="21" t="str">
        <f t="shared" si="864"/>
        <v>5/7/20:00</v>
      </c>
    </row>
    <row r="3066" spans="2:31">
      <c r="B3066" s="37">
        <v>5</v>
      </c>
      <c r="C3066" s="38">
        <v>7</v>
      </c>
      <c r="D3066" s="39">
        <v>21</v>
      </c>
      <c r="E3066" s="17">
        <v>10</v>
      </c>
      <c r="F3066" s="17">
        <v>0</v>
      </c>
      <c r="G3066" s="17">
        <v>0</v>
      </c>
      <c r="H3066" s="37">
        <f t="shared" si="852"/>
        <v>50</v>
      </c>
      <c r="I3066" s="37">
        <f>IF(H3066&lt;'Roof Calculator'!$G$8, 1, 0)</f>
        <v>1</v>
      </c>
      <c r="J3066" s="37">
        <f>IF(H3066&gt;='Roof Calculator'!$G$8, 1, 0)</f>
        <v>0</v>
      </c>
      <c r="K3066" s="37">
        <f t="shared" si="853"/>
        <v>50</v>
      </c>
      <c r="L3066" s="37">
        <f t="shared" si="854"/>
        <v>0</v>
      </c>
      <c r="M3066" s="37">
        <v>0</v>
      </c>
      <c r="N3066" s="37">
        <f t="shared" si="855"/>
        <v>0</v>
      </c>
      <c r="O3066" s="37">
        <v>0</v>
      </c>
      <c r="P3066" s="37">
        <v>0</v>
      </c>
      <c r="Q3066" s="21">
        <f t="shared" si="856"/>
        <v>39.790999999999997</v>
      </c>
      <c r="R3066" s="21">
        <f t="shared" si="865"/>
        <v>127.83333333333913</v>
      </c>
      <c r="S3066" s="21">
        <f t="shared" si="866"/>
        <v>16.689439890862324</v>
      </c>
      <c r="T3066" s="21">
        <f t="shared" si="857"/>
        <v>86.147999999999996</v>
      </c>
      <c r="U3066" s="37">
        <f>VLOOKUP(Time_Zone, 'LSTM LookUp'!$B$5:$D$8, 3, FALSE)</f>
        <v>-75</v>
      </c>
      <c r="V3066" s="21">
        <f t="shared" si="867"/>
        <v>3.5663514258919511</v>
      </c>
      <c r="W3066" s="21">
        <f t="shared" si="858"/>
        <v>297.03958785647302</v>
      </c>
      <c r="X3066" s="21">
        <f t="shared" si="859"/>
        <v>0</v>
      </c>
      <c r="Y3066" s="21">
        <f t="shared" si="860"/>
        <v>0</v>
      </c>
      <c r="Z3066" s="21">
        <f t="shared" si="868"/>
        <v>0</v>
      </c>
      <c r="AA3066" s="21">
        <f t="shared" si="861"/>
        <v>0</v>
      </c>
      <c r="AB3066" s="21">
        <f t="shared" si="862"/>
        <v>0</v>
      </c>
      <c r="AC3066" s="21">
        <f t="shared" si="863"/>
        <v>0</v>
      </c>
      <c r="AD3066" s="21">
        <f t="shared" si="869"/>
        <v>0</v>
      </c>
      <c r="AE3066" s="21" t="str">
        <f t="shared" si="864"/>
        <v>5/7/21:00</v>
      </c>
    </row>
    <row r="3067" spans="2:31">
      <c r="B3067" s="37">
        <v>5</v>
      </c>
      <c r="C3067" s="38">
        <v>7</v>
      </c>
      <c r="D3067" s="39">
        <v>22</v>
      </c>
      <c r="E3067" s="17">
        <v>8.9</v>
      </c>
      <c r="F3067" s="17">
        <v>0</v>
      </c>
      <c r="G3067" s="17">
        <v>0</v>
      </c>
      <c r="H3067" s="37">
        <f t="shared" si="852"/>
        <v>48.02</v>
      </c>
      <c r="I3067" s="37">
        <f>IF(H3067&lt;'Roof Calculator'!$G$8, 1, 0)</f>
        <v>1</v>
      </c>
      <c r="J3067" s="37">
        <f>IF(H3067&gt;='Roof Calculator'!$G$8, 1, 0)</f>
        <v>0</v>
      </c>
      <c r="K3067" s="37">
        <f t="shared" si="853"/>
        <v>48.02</v>
      </c>
      <c r="L3067" s="37">
        <f t="shared" si="854"/>
        <v>0</v>
      </c>
      <c r="M3067" s="37">
        <v>0</v>
      </c>
      <c r="N3067" s="37">
        <f t="shared" si="855"/>
        <v>0</v>
      </c>
      <c r="O3067" s="37">
        <v>0</v>
      </c>
      <c r="P3067" s="37">
        <v>0</v>
      </c>
      <c r="Q3067" s="21">
        <f t="shared" si="856"/>
        <v>39.790999999999997</v>
      </c>
      <c r="R3067" s="21">
        <f t="shared" si="865"/>
        <v>127.8750000000058</v>
      </c>
      <c r="S3067" s="21">
        <f t="shared" si="866"/>
        <v>16.701254742159538</v>
      </c>
      <c r="T3067" s="21">
        <f t="shared" si="857"/>
        <v>86.147999999999996</v>
      </c>
      <c r="U3067" s="37">
        <f>VLOOKUP(Time_Zone, 'LSTM LookUp'!$B$5:$D$8, 3, FALSE)</f>
        <v>-75</v>
      </c>
      <c r="V3067" s="21">
        <f t="shared" si="867"/>
        <v>3.5689069329010827</v>
      </c>
      <c r="W3067" s="21">
        <f t="shared" si="858"/>
        <v>312.04022673322527</v>
      </c>
      <c r="X3067" s="21">
        <f t="shared" si="859"/>
        <v>0</v>
      </c>
      <c r="Y3067" s="21">
        <f t="shared" si="860"/>
        <v>0</v>
      </c>
      <c r="Z3067" s="21">
        <f t="shared" si="868"/>
        <v>0</v>
      </c>
      <c r="AA3067" s="21">
        <f t="shared" si="861"/>
        <v>0</v>
      </c>
      <c r="AB3067" s="21">
        <f t="shared" si="862"/>
        <v>0</v>
      </c>
      <c r="AC3067" s="21">
        <f t="shared" si="863"/>
        <v>0</v>
      </c>
      <c r="AD3067" s="21">
        <f t="shared" si="869"/>
        <v>0</v>
      </c>
      <c r="AE3067" s="21" t="str">
        <f t="shared" si="864"/>
        <v>5/7/22:00</v>
      </c>
    </row>
    <row r="3068" spans="2:31">
      <c r="B3068" s="37">
        <v>5</v>
      </c>
      <c r="C3068" s="38">
        <v>7</v>
      </c>
      <c r="D3068" s="39">
        <v>23</v>
      </c>
      <c r="E3068" s="17">
        <v>7.8</v>
      </c>
      <c r="F3068" s="17">
        <v>0</v>
      </c>
      <c r="G3068" s="17">
        <v>0</v>
      </c>
      <c r="H3068" s="37">
        <f t="shared" si="852"/>
        <v>46.04</v>
      </c>
      <c r="I3068" s="37">
        <f>IF(H3068&lt;'Roof Calculator'!$G$8, 1, 0)</f>
        <v>1</v>
      </c>
      <c r="J3068" s="37">
        <f>IF(H3068&gt;='Roof Calculator'!$G$8, 1, 0)</f>
        <v>0</v>
      </c>
      <c r="K3068" s="37">
        <f t="shared" si="853"/>
        <v>46.04</v>
      </c>
      <c r="L3068" s="37">
        <f t="shared" si="854"/>
        <v>0</v>
      </c>
      <c r="M3068" s="37">
        <v>0</v>
      </c>
      <c r="N3068" s="37">
        <f t="shared" si="855"/>
        <v>0</v>
      </c>
      <c r="O3068" s="37">
        <v>0</v>
      </c>
      <c r="P3068" s="37">
        <v>0</v>
      </c>
      <c r="Q3068" s="21">
        <f t="shared" si="856"/>
        <v>39.790999999999997</v>
      </c>
      <c r="R3068" s="21">
        <f t="shared" si="865"/>
        <v>127.91666666667247</v>
      </c>
      <c r="S3068" s="21">
        <f t="shared" si="866"/>
        <v>16.713061479901956</v>
      </c>
      <c r="T3068" s="21">
        <f t="shared" si="857"/>
        <v>86.147999999999996</v>
      </c>
      <c r="U3068" s="37">
        <f>VLOOKUP(Time_Zone, 'LSTM LookUp'!$B$5:$D$8, 3, FALSE)</f>
        <v>-75</v>
      </c>
      <c r="V3068" s="21">
        <f t="shared" si="867"/>
        <v>3.5714453848007439</v>
      </c>
      <c r="W3068" s="21">
        <f t="shared" si="858"/>
        <v>327.04086134620013</v>
      </c>
      <c r="X3068" s="21">
        <f t="shared" si="859"/>
        <v>0</v>
      </c>
      <c r="Y3068" s="21">
        <f t="shared" si="860"/>
        <v>0</v>
      </c>
      <c r="Z3068" s="21">
        <f t="shared" si="868"/>
        <v>0</v>
      </c>
      <c r="AA3068" s="21">
        <f t="shared" si="861"/>
        <v>0</v>
      </c>
      <c r="AB3068" s="21">
        <f t="shared" si="862"/>
        <v>0</v>
      </c>
      <c r="AC3068" s="21">
        <f t="shared" si="863"/>
        <v>0</v>
      </c>
      <c r="AD3068" s="21">
        <f t="shared" si="869"/>
        <v>0</v>
      </c>
      <c r="AE3068" s="21" t="str">
        <f t="shared" si="864"/>
        <v>5/7/23:00</v>
      </c>
    </row>
    <row r="3069" spans="2:31">
      <c r="B3069" s="37">
        <v>5</v>
      </c>
      <c r="C3069" s="38">
        <v>7</v>
      </c>
      <c r="D3069" s="39">
        <v>24</v>
      </c>
      <c r="E3069" s="17">
        <v>6.7</v>
      </c>
      <c r="F3069" s="17">
        <v>0</v>
      </c>
      <c r="G3069" s="17">
        <v>0</v>
      </c>
      <c r="H3069" s="37">
        <f t="shared" si="852"/>
        <v>44.06</v>
      </c>
      <c r="I3069" s="37">
        <f>IF(H3069&lt;'Roof Calculator'!$G$8, 1, 0)</f>
        <v>1</v>
      </c>
      <c r="J3069" s="37">
        <f>IF(H3069&gt;='Roof Calculator'!$G$8, 1, 0)</f>
        <v>0</v>
      </c>
      <c r="K3069" s="37">
        <f t="shared" si="853"/>
        <v>44.06</v>
      </c>
      <c r="L3069" s="37">
        <f t="shared" si="854"/>
        <v>0</v>
      </c>
      <c r="M3069" s="37">
        <v>0</v>
      </c>
      <c r="N3069" s="37">
        <f t="shared" si="855"/>
        <v>0</v>
      </c>
      <c r="O3069" s="37">
        <v>0</v>
      </c>
      <c r="P3069" s="37">
        <v>0</v>
      </c>
      <c r="Q3069" s="21">
        <f t="shared" si="856"/>
        <v>39.790999999999997</v>
      </c>
      <c r="R3069" s="21">
        <f t="shared" si="865"/>
        <v>127.95833333333914</v>
      </c>
      <c r="S3069" s="21">
        <f t="shared" si="866"/>
        <v>16.724860097010673</v>
      </c>
      <c r="T3069" s="21">
        <f t="shared" si="857"/>
        <v>86.147999999999996</v>
      </c>
      <c r="U3069" s="37">
        <f>VLOOKUP(Time_Zone, 'LSTM LookUp'!$B$5:$D$8, 3, FALSE)</f>
        <v>-75</v>
      </c>
      <c r="V3069" s="21">
        <f t="shared" si="867"/>
        <v>3.5739667812407943</v>
      </c>
      <c r="W3069" s="21">
        <f t="shared" si="858"/>
        <v>342.04149169531024</v>
      </c>
      <c r="X3069" s="21">
        <f t="shared" si="859"/>
        <v>0</v>
      </c>
      <c r="Y3069" s="21">
        <f t="shared" si="860"/>
        <v>0</v>
      </c>
      <c r="Z3069" s="21">
        <f t="shared" si="868"/>
        <v>0</v>
      </c>
      <c r="AA3069" s="21">
        <f t="shared" si="861"/>
        <v>0</v>
      </c>
      <c r="AB3069" s="21">
        <f t="shared" si="862"/>
        <v>0</v>
      </c>
      <c r="AC3069" s="21">
        <f t="shared" si="863"/>
        <v>0</v>
      </c>
      <c r="AD3069" s="21">
        <f t="shared" si="869"/>
        <v>0</v>
      </c>
      <c r="AE3069" s="21" t="str">
        <f t="shared" si="864"/>
        <v>5/7/24:00</v>
      </c>
    </row>
    <row r="3070" spans="2:31">
      <c r="B3070" s="37">
        <v>5</v>
      </c>
      <c r="C3070" s="38">
        <v>8</v>
      </c>
      <c r="D3070" s="39">
        <v>1</v>
      </c>
      <c r="E3070" s="17">
        <v>7.2</v>
      </c>
      <c r="F3070" s="17">
        <v>0</v>
      </c>
      <c r="G3070" s="17">
        <v>0</v>
      </c>
      <c r="H3070" s="37">
        <f t="shared" si="852"/>
        <v>44.96</v>
      </c>
      <c r="I3070" s="37">
        <f>IF(H3070&lt;'Roof Calculator'!$G$8, 1, 0)</f>
        <v>1</v>
      </c>
      <c r="J3070" s="37">
        <f>IF(H3070&gt;='Roof Calculator'!$G$8, 1, 0)</f>
        <v>0</v>
      </c>
      <c r="K3070" s="37">
        <f t="shared" si="853"/>
        <v>44.96</v>
      </c>
      <c r="L3070" s="37">
        <f t="shared" si="854"/>
        <v>0</v>
      </c>
      <c r="M3070" s="37">
        <v>0</v>
      </c>
      <c r="N3070" s="37">
        <f t="shared" si="855"/>
        <v>0</v>
      </c>
      <c r="O3070" s="37">
        <v>0</v>
      </c>
      <c r="P3070" s="37">
        <v>0</v>
      </c>
      <c r="Q3070" s="21">
        <f t="shared" si="856"/>
        <v>39.790999999999997</v>
      </c>
      <c r="R3070" s="21">
        <f t="shared" si="865"/>
        <v>128.0000000000058</v>
      </c>
      <c r="S3070" s="21">
        <f t="shared" si="866"/>
        <v>16.736650586408544</v>
      </c>
      <c r="T3070" s="21">
        <f t="shared" si="857"/>
        <v>86.147999999999996</v>
      </c>
      <c r="U3070" s="37">
        <f>VLOOKUP(Time_Zone, 'LSTM LookUp'!$B$5:$D$8, 3, FALSE)</f>
        <v>-75</v>
      </c>
      <c r="V3070" s="21">
        <f t="shared" si="867"/>
        <v>3.5764711219111804</v>
      </c>
      <c r="W3070" s="21">
        <f t="shared" si="858"/>
        <v>-2.9578822195222099</v>
      </c>
      <c r="X3070" s="21">
        <f t="shared" si="859"/>
        <v>0</v>
      </c>
      <c r="Y3070" s="21">
        <f t="shared" si="860"/>
        <v>0</v>
      </c>
      <c r="Z3070" s="21">
        <f t="shared" si="868"/>
        <v>0</v>
      </c>
      <c r="AA3070" s="21">
        <f t="shared" si="861"/>
        <v>0</v>
      </c>
      <c r="AB3070" s="21">
        <f t="shared" si="862"/>
        <v>0</v>
      </c>
      <c r="AC3070" s="21">
        <f t="shared" si="863"/>
        <v>0</v>
      </c>
      <c r="AD3070" s="21">
        <f t="shared" si="869"/>
        <v>0</v>
      </c>
      <c r="AE3070" s="21" t="str">
        <f t="shared" si="864"/>
        <v>5/8/1:00</v>
      </c>
    </row>
    <row r="3071" spans="2:31">
      <c r="B3071" s="37">
        <v>5</v>
      </c>
      <c r="C3071" s="38">
        <v>8</v>
      </c>
      <c r="D3071" s="39">
        <v>2</v>
      </c>
      <c r="E3071" s="17">
        <v>6.7</v>
      </c>
      <c r="F3071" s="17">
        <v>0</v>
      </c>
      <c r="G3071" s="17">
        <v>0</v>
      </c>
      <c r="H3071" s="37">
        <f t="shared" si="852"/>
        <v>44.06</v>
      </c>
      <c r="I3071" s="37">
        <f>IF(H3071&lt;'Roof Calculator'!$G$8, 1, 0)</f>
        <v>1</v>
      </c>
      <c r="J3071" s="37">
        <f>IF(H3071&gt;='Roof Calculator'!$G$8, 1, 0)</f>
        <v>0</v>
      </c>
      <c r="K3071" s="37">
        <f t="shared" si="853"/>
        <v>44.06</v>
      </c>
      <c r="L3071" s="37">
        <f t="shared" si="854"/>
        <v>0</v>
      </c>
      <c r="M3071" s="37">
        <v>0</v>
      </c>
      <c r="N3071" s="37">
        <f t="shared" si="855"/>
        <v>0</v>
      </c>
      <c r="O3071" s="37">
        <v>0</v>
      </c>
      <c r="P3071" s="37">
        <v>0</v>
      </c>
      <c r="Q3071" s="21">
        <f t="shared" si="856"/>
        <v>39.790999999999997</v>
      </c>
      <c r="R3071" s="21">
        <f t="shared" si="865"/>
        <v>128.04166666667246</v>
      </c>
      <c r="S3071" s="21">
        <f t="shared" si="866"/>
        <v>16.748432941020177</v>
      </c>
      <c r="T3071" s="21">
        <f t="shared" si="857"/>
        <v>86.147999999999996</v>
      </c>
      <c r="U3071" s="37">
        <f>VLOOKUP(Time_Zone, 'LSTM LookUp'!$B$5:$D$8, 3, FALSE)</f>
        <v>-75</v>
      </c>
      <c r="V3071" s="21">
        <f t="shared" si="867"/>
        <v>3.5789584065419415</v>
      </c>
      <c r="W3071" s="21">
        <f t="shared" si="858"/>
        <v>12.042739601635475</v>
      </c>
      <c r="X3071" s="21">
        <f t="shared" si="859"/>
        <v>0</v>
      </c>
      <c r="Y3071" s="21">
        <f t="shared" si="860"/>
        <v>0</v>
      </c>
      <c r="Z3071" s="21">
        <f t="shared" si="868"/>
        <v>0</v>
      </c>
      <c r="AA3071" s="21">
        <f t="shared" si="861"/>
        <v>0</v>
      </c>
      <c r="AB3071" s="21">
        <f t="shared" si="862"/>
        <v>0</v>
      </c>
      <c r="AC3071" s="21">
        <f t="shared" si="863"/>
        <v>0</v>
      </c>
      <c r="AD3071" s="21">
        <f t="shared" si="869"/>
        <v>0</v>
      </c>
      <c r="AE3071" s="21" t="str">
        <f t="shared" si="864"/>
        <v>5/8/2:00</v>
      </c>
    </row>
    <row r="3072" spans="2:31">
      <c r="B3072" s="37">
        <v>5</v>
      </c>
      <c r="C3072" s="38">
        <v>8</v>
      </c>
      <c r="D3072" s="39">
        <v>3</v>
      </c>
      <c r="E3072" s="17">
        <v>5.6</v>
      </c>
      <c r="F3072" s="17">
        <v>0</v>
      </c>
      <c r="G3072" s="17">
        <v>0</v>
      </c>
      <c r="H3072" s="37">
        <f t="shared" si="852"/>
        <v>42.08</v>
      </c>
      <c r="I3072" s="37">
        <f>IF(H3072&lt;'Roof Calculator'!$G$8, 1, 0)</f>
        <v>1</v>
      </c>
      <c r="J3072" s="37">
        <f>IF(H3072&gt;='Roof Calculator'!$G$8, 1, 0)</f>
        <v>0</v>
      </c>
      <c r="K3072" s="37">
        <f t="shared" si="853"/>
        <v>42.08</v>
      </c>
      <c r="L3072" s="37">
        <f t="shared" si="854"/>
        <v>0</v>
      </c>
      <c r="M3072" s="37">
        <v>0</v>
      </c>
      <c r="N3072" s="37">
        <f t="shared" si="855"/>
        <v>0</v>
      </c>
      <c r="O3072" s="37">
        <v>0</v>
      </c>
      <c r="P3072" s="37">
        <v>0</v>
      </c>
      <c r="Q3072" s="21">
        <f t="shared" si="856"/>
        <v>39.790999999999997</v>
      </c>
      <c r="R3072" s="21">
        <f t="shared" si="865"/>
        <v>128.08333333333911</v>
      </c>
      <c r="S3072" s="21">
        <f t="shared" si="866"/>
        <v>16.760207153771923</v>
      </c>
      <c r="T3072" s="21">
        <f t="shared" si="857"/>
        <v>86.147999999999996</v>
      </c>
      <c r="U3072" s="37">
        <f>VLOOKUP(Time_Zone, 'LSTM LookUp'!$B$5:$D$8, 3, FALSE)</f>
        <v>-75</v>
      </c>
      <c r="V3072" s="21">
        <f t="shared" si="867"/>
        <v>3.5814286349032041</v>
      </c>
      <c r="W3072" s="21">
        <f t="shared" si="858"/>
        <v>27.043357158725794</v>
      </c>
      <c r="X3072" s="21">
        <f t="shared" si="859"/>
        <v>0</v>
      </c>
      <c r="Y3072" s="21">
        <f t="shared" si="860"/>
        <v>0</v>
      </c>
      <c r="Z3072" s="21">
        <f t="shared" si="868"/>
        <v>0</v>
      </c>
      <c r="AA3072" s="21">
        <f t="shared" si="861"/>
        <v>0</v>
      </c>
      <c r="AB3072" s="21">
        <f t="shared" si="862"/>
        <v>0</v>
      </c>
      <c r="AC3072" s="21">
        <f t="shared" si="863"/>
        <v>0</v>
      </c>
      <c r="AD3072" s="21">
        <f t="shared" si="869"/>
        <v>0</v>
      </c>
      <c r="AE3072" s="21" t="str">
        <f t="shared" si="864"/>
        <v>5/8/3:00</v>
      </c>
    </row>
    <row r="3073" spans="2:31">
      <c r="B3073" s="37">
        <v>5</v>
      </c>
      <c r="C3073" s="38">
        <v>8</v>
      </c>
      <c r="D3073" s="39">
        <v>4</v>
      </c>
      <c r="E3073" s="17">
        <v>6.1</v>
      </c>
      <c r="F3073" s="17">
        <v>0</v>
      </c>
      <c r="G3073" s="17">
        <v>0</v>
      </c>
      <c r="H3073" s="37">
        <f t="shared" si="852"/>
        <v>42.980000000000004</v>
      </c>
      <c r="I3073" s="37">
        <f>IF(H3073&lt;'Roof Calculator'!$G$8, 1, 0)</f>
        <v>1</v>
      </c>
      <c r="J3073" s="37">
        <f>IF(H3073&gt;='Roof Calculator'!$G$8, 1, 0)</f>
        <v>0</v>
      </c>
      <c r="K3073" s="37">
        <f t="shared" si="853"/>
        <v>42.980000000000004</v>
      </c>
      <c r="L3073" s="37">
        <f t="shared" si="854"/>
        <v>0</v>
      </c>
      <c r="M3073" s="37">
        <v>0</v>
      </c>
      <c r="N3073" s="37">
        <f t="shared" si="855"/>
        <v>0</v>
      </c>
      <c r="O3073" s="37">
        <v>0</v>
      </c>
      <c r="P3073" s="37">
        <v>0</v>
      </c>
      <c r="Q3073" s="21">
        <f t="shared" si="856"/>
        <v>39.790999999999997</v>
      </c>
      <c r="R3073" s="21">
        <f t="shared" si="865"/>
        <v>128.12500000000577</v>
      </c>
      <c r="S3073" s="21">
        <f t="shared" si="866"/>
        <v>16.771973217591899</v>
      </c>
      <c r="T3073" s="21">
        <f t="shared" si="857"/>
        <v>86.147999999999996</v>
      </c>
      <c r="U3073" s="37">
        <f>VLOOKUP(Time_Zone, 'LSTM LookUp'!$B$5:$D$8, 3, FALSE)</f>
        <v>-75</v>
      </c>
      <c r="V3073" s="21">
        <f t="shared" si="867"/>
        <v>3.5838818068051772</v>
      </c>
      <c r="W3073" s="21">
        <f t="shared" si="858"/>
        <v>42.043970451701291</v>
      </c>
      <c r="X3073" s="21">
        <f t="shared" si="859"/>
        <v>0</v>
      </c>
      <c r="Y3073" s="21">
        <f t="shared" si="860"/>
        <v>0</v>
      </c>
      <c r="Z3073" s="21">
        <f t="shared" si="868"/>
        <v>0</v>
      </c>
      <c r="AA3073" s="21">
        <f t="shared" si="861"/>
        <v>0</v>
      </c>
      <c r="AB3073" s="21">
        <f t="shared" si="862"/>
        <v>0</v>
      </c>
      <c r="AC3073" s="21">
        <f t="shared" si="863"/>
        <v>0</v>
      </c>
      <c r="AD3073" s="21">
        <f t="shared" si="869"/>
        <v>0</v>
      </c>
      <c r="AE3073" s="21" t="str">
        <f t="shared" si="864"/>
        <v>5/8/4:00</v>
      </c>
    </row>
    <row r="3074" spans="2:31">
      <c r="B3074" s="37">
        <v>5</v>
      </c>
      <c r="C3074" s="38">
        <v>8</v>
      </c>
      <c r="D3074" s="39">
        <v>5</v>
      </c>
      <c r="E3074" s="17">
        <v>6.1</v>
      </c>
      <c r="F3074" s="17">
        <v>0</v>
      </c>
      <c r="G3074" s="17">
        <v>0</v>
      </c>
      <c r="H3074" s="37">
        <f t="shared" si="852"/>
        <v>42.980000000000004</v>
      </c>
      <c r="I3074" s="37">
        <f>IF(H3074&lt;'Roof Calculator'!$G$8, 1, 0)</f>
        <v>1</v>
      </c>
      <c r="J3074" s="37">
        <f>IF(H3074&gt;='Roof Calculator'!$G$8, 1, 0)</f>
        <v>0</v>
      </c>
      <c r="K3074" s="37">
        <f t="shared" si="853"/>
        <v>42.980000000000004</v>
      </c>
      <c r="L3074" s="37">
        <f t="shared" si="854"/>
        <v>0</v>
      </c>
      <c r="M3074" s="37">
        <v>0</v>
      </c>
      <c r="N3074" s="37">
        <f t="shared" si="855"/>
        <v>0</v>
      </c>
      <c r="O3074" s="37">
        <v>0</v>
      </c>
      <c r="P3074" s="37">
        <v>0</v>
      </c>
      <c r="Q3074" s="21">
        <f t="shared" si="856"/>
        <v>39.790999999999997</v>
      </c>
      <c r="R3074" s="21">
        <f t="shared" si="865"/>
        <v>128.16666666667243</v>
      </c>
      <c r="S3074" s="21">
        <f t="shared" si="866"/>
        <v>16.783731125409982</v>
      </c>
      <c r="T3074" s="21">
        <f t="shared" si="857"/>
        <v>86.147999999999996</v>
      </c>
      <c r="U3074" s="37">
        <f>VLOOKUP(Time_Zone, 'LSTM LookUp'!$B$5:$D$8, 3, FALSE)</f>
        <v>-75</v>
      </c>
      <c r="V3074" s="21">
        <f t="shared" si="867"/>
        <v>3.5863179220981536</v>
      </c>
      <c r="W3074" s="21">
        <f t="shared" si="858"/>
        <v>57.044579480524533</v>
      </c>
      <c r="X3074" s="21">
        <f t="shared" si="859"/>
        <v>0</v>
      </c>
      <c r="Y3074" s="21">
        <f t="shared" si="860"/>
        <v>0</v>
      </c>
      <c r="Z3074" s="21">
        <f t="shared" si="868"/>
        <v>0</v>
      </c>
      <c r="AA3074" s="21">
        <f t="shared" si="861"/>
        <v>0</v>
      </c>
      <c r="AB3074" s="21">
        <f t="shared" si="862"/>
        <v>0</v>
      </c>
      <c r="AC3074" s="21">
        <f t="shared" si="863"/>
        <v>0</v>
      </c>
      <c r="AD3074" s="21">
        <f t="shared" si="869"/>
        <v>0</v>
      </c>
      <c r="AE3074" s="21" t="str">
        <f t="shared" si="864"/>
        <v>5/8/5:00</v>
      </c>
    </row>
    <row r="3075" spans="2:31">
      <c r="B3075" s="37">
        <v>5</v>
      </c>
      <c r="C3075" s="38">
        <v>8</v>
      </c>
      <c r="D3075" s="39">
        <v>6</v>
      </c>
      <c r="E3075" s="17">
        <v>5.6</v>
      </c>
      <c r="F3075" s="17">
        <v>3</v>
      </c>
      <c r="G3075" s="17">
        <v>0</v>
      </c>
      <c r="H3075" s="37">
        <f t="shared" si="852"/>
        <v>42.08</v>
      </c>
      <c r="I3075" s="37">
        <f>IF(H3075&lt;'Roof Calculator'!$G$8, 1, 0)</f>
        <v>1</v>
      </c>
      <c r="J3075" s="37">
        <f>IF(H3075&gt;='Roof Calculator'!$G$8, 1, 0)</f>
        <v>0</v>
      </c>
      <c r="K3075" s="37">
        <f t="shared" si="853"/>
        <v>42.08</v>
      </c>
      <c r="L3075" s="37">
        <f t="shared" si="854"/>
        <v>0</v>
      </c>
      <c r="M3075" s="37">
        <v>0</v>
      </c>
      <c r="N3075" s="37">
        <f t="shared" si="855"/>
        <v>3</v>
      </c>
      <c r="O3075" s="37">
        <v>0</v>
      </c>
      <c r="P3075" s="37">
        <v>0</v>
      </c>
      <c r="Q3075" s="21">
        <f t="shared" si="856"/>
        <v>39.790999999999997</v>
      </c>
      <c r="R3075" s="21">
        <f t="shared" si="865"/>
        <v>128.20833333333908</v>
      </c>
      <c r="S3075" s="21">
        <f t="shared" si="866"/>
        <v>16.795480870157867</v>
      </c>
      <c r="T3075" s="21">
        <f t="shared" si="857"/>
        <v>86.147999999999996</v>
      </c>
      <c r="U3075" s="37">
        <f>VLOOKUP(Time_Zone, 'LSTM LookUp'!$B$5:$D$8, 3, FALSE)</f>
        <v>-75</v>
      </c>
      <c r="V3075" s="21">
        <f t="shared" si="867"/>
        <v>3.5887369806725058</v>
      </c>
      <c r="W3075" s="21">
        <f t="shared" si="858"/>
        <v>72.045184245168088</v>
      </c>
      <c r="X3075" s="21">
        <f t="shared" si="859"/>
        <v>0</v>
      </c>
      <c r="Y3075" s="21">
        <f t="shared" si="860"/>
        <v>3</v>
      </c>
      <c r="Z3075" s="21">
        <f t="shared" si="868"/>
        <v>0.95094760312151616</v>
      </c>
      <c r="AA3075" s="21">
        <f t="shared" si="861"/>
        <v>0.95094760312151616</v>
      </c>
      <c r="AB3075" s="21">
        <f t="shared" si="862"/>
        <v>0</v>
      </c>
      <c r="AC3075" s="21">
        <f t="shared" si="863"/>
        <v>0</v>
      </c>
      <c r="AD3075" s="21">
        <f t="shared" si="869"/>
        <v>0</v>
      </c>
      <c r="AE3075" s="21" t="str">
        <f t="shared" si="864"/>
        <v>5/8/6:00</v>
      </c>
    </row>
    <row r="3076" spans="2:31">
      <c r="B3076" s="37">
        <v>5</v>
      </c>
      <c r="C3076" s="38">
        <v>8</v>
      </c>
      <c r="D3076" s="39">
        <v>7</v>
      </c>
      <c r="E3076" s="17">
        <v>6.1</v>
      </c>
      <c r="F3076" s="17">
        <v>50</v>
      </c>
      <c r="G3076" s="17">
        <v>82</v>
      </c>
      <c r="H3076" s="37">
        <f t="shared" si="852"/>
        <v>42.980000000000004</v>
      </c>
      <c r="I3076" s="37">
        <f>IF(H3076&lt;'Roof Calculator'!$G$8, 1, 0)</f>
        <v>1</v>
      </c>
      <c r="J3076" s="37">
        <f>IF(H3076&gt;='Roof Calculator'!$G$8, 1, 0)</f>
        <v>0</v>
      </c>
      <c r="K3076" s="37">
        <f t="shared" si="853"/>
        <v>42.980000000000004</v>
      </c>
      <c r="L3076" s="37">
        <f t="shared" si="854"/>
        <v>0</v>
      </c>
      <c r="M3076" s="37">
        <v>0</v>
      </c>
      <c r="N3076" s="37">
        <f t="shared" si="855"/>
        <v>50</v>
      </c>
      <c r="O3076" s="37">
        <v>0</v>
      </c>
      <c r="P3076" s="37">
        <v>0</v>
      </c>
      <c r="Q3076" s="21">
        <f t="shared" si="856"/>
        <v>39.790999999999997</v>
      </c>
      <c r="R3076" s="21">
        <f t="shared" si="865"/>
        <v>128.25000000000574</v>
      </c>
      <c r="S3076" s="21">
        <f t="shared" si="866"/>
        <v>16.807222444768968</v>
      </c>
      <c r="T3076" s="21">
        <f t="shared" si="857"/>
        <v>86.147999999999996</v>
      </c>
      <c r="U3076" s="37">
        <f>VLOOKUP(Time_Zone, 'LSTM LookUp'!$B$5:$D$8, 3, FALSE)</f>
        <v>-75</v>
      </c>
      <c r="V3076" s="21">
        <f t="shared" si="867"/>
        <v>3.5911389824586868</v>
      </c>
      <c r="W3076" s="21">
        <f t="shared" si="858"/>
        <v>87.045784745614696</v>
      </c>
      <c r="X3076" s="21">
        <f t="shared" si="859"/>
        <v>18.283023730132811</v>
      </c>
      <c r="Y3076" s="21">
        <f t="shared" si="860"/>
        <v>68.283023730132811</v>
      </c>
      <c r="Z3076" s="21">
        <f t="shared" si="868"/>
        <v>21.644525916686469</v>
      </c>
      <c r="AA3076" s="21">
        <f t="shared" si="861"/>
        <v>21.644525916686469</v>
      </c>
      <c r="AB3076" s="21">
        <f t="shared" si="862"/>
        <v>0</v>
      </c>
      <c r="AC3076" s="21">
        <f t="shared" si="863"/>
        <v>0</v>
      </c>
      <c r="AD3076" s="21">
        <f t="shared" si="869"/>
        <v>0</v>
      </c>
      <c r="AE3076" s="21" t="str">
        <f t="shared" si="864"/>
        <v>5/8/7:00</v>
      </c>
    </row>
    <row r="3077" spans="2:31">
      <c r="B3077" s="37">
        <v>5</v>
      </c>
      <c r="C3077" s="38">
        <v>8</v>
      </c>
      <c r="D3077" s="39">
        <v>8</v>
      </c>
      <c r="E3077" s="17">
        <v>7.2</v>
      </c>
      <c r="F3077" s="17">
        <v>122</v>
      </c>
      <c r="G3077" s="17">
        <v>121</v>
      </c>
      <c r="H3077" s="37">
        <f t="shared" si="852"/>
        <v>44.96</v>
      </c>
      <c r="I3077" s="37">
        <f>IF(H3077&lt;'Roof Calculator'!$G$8, 1, 0)</f>
        <v>1</v>
      </c>
      <c r="J3077" s="37">
        <f>IF(H3077&gt;='Roof Calculator'!$G$8, 1, 0)</f>
        <v>0</v>
      </c>
      <c r="K3077" s="37">
        <f t="shared" si="853"/>
        <v>44.96</v>
      </c>
      <c r="L3077" s="37">
        <f t="shared" si="854"/>
        <v>0</v>
      </c>
      <c r="M3077" s="37">
        <v>0</v>
      </c>
      <c r="N3077" s="37">
        <f t="shared" si="855"/>
        <v>122</v>
      </c>
      <c r="O3077" s="37">
        <v>0</v>
      </c>
      <c r="P3077" s="37">
        <v>0</v>
      </c>
      <c r="Q3077" s="21">
        <f t="shared" si="856"/>
        <v>39.790999999999997</v>
      </c>
      <c r="R3077" s="21">
        <f t="shared" si="865"/>
        <v>128.2916666666724</v>
      </c>
      <c r="S3077" s="21">
        <f t="shared" si="866"/>
        <v>16.818955842178561</v>
      </c>
      <c r="T3077" s="21">
        <f t="shared" si="857"/>
        <v>86.147999999999996</v>
      </c>
      <c r="U3077" s="37">
        <f>VLOOKUP(Time_Zone, 'LSTM LookUp'!$B$5:$D$8, 3, FALSE)</f>
        <v>-75</v>
      </c>
      <c r="V3077" s="21">
        <f t="shared" si="867"/>
        <v>3.5935239274272237</v>
      </c>
      <c r="W3077" s="21">
        <f t="shared" si="858"/>
        <v>102.04638098185683</v>
      </c>
      <c r="X3077" s="21">
        <f t="shared" si="859"/>
        <v>3.8327046628159782</v>
      </c>
      <c r="Y3077" s="21">
        <f t="shared" si="860"/>
        <v>125.83270466281598</v>
      </c>
      <c r="Z3077" s="21">
        <f t="shared" si="868"/>
        <v>39.886769631134165</v>
      </c>
      <c r="AA3077" s="21">
        <f t="shared" si="861"/>
        <v>39.886769631134165</v>
      </c>
      <c r="AB3077" s="21">
        <f t="shared" si="862"/>
        <v>0</v>
      </c>
      <c r="AC3077" s="21">
        <f t="shared" si="863"/>
        <v>0</v>
      </c>
      <c r="AD3077" s="21">
        <f t="shared" si="869"/>
        <v>0</v>
      </c>
      <c r="AE3077" s="21" t="str">
        <f t="shared" si="864"/>
        <v>5/8/8:00</v>
      </c>
    </row>
    <row r="3078" spans="2:31">
      <c r="B3078" s="37">
        <v>5</v>
      </c>
      <c r="C3078" s="38">
        <v>8</v>
      </c>
      <c r="D3078" s="39">
        <v>9</v>
      </c>
      <c r="E3078" s="17">
        <v>9.4</v>
      </c>
      <c r="F3078" s="17">
        <v>148</v>
      </c>
      <c r="G3078" s="17">
        <v>531</v>
      </c>
      <c r="H3078" s="37">
        <f t="shared" si="852"/>
        <v>48.92</v>
      </c>
      <c r="I3078" s="37">
        <f>IF(H3078&lt;'Roof Calculator'!$G$8, 1, 0)</f>
        <v>1</v>
      </c>
      <c r="J3078" s="37">
        <f>IF(H3078&gt;='Roof Calculator'!$G$8, 1, 0)</f>
        <v>0</v>
      </c>
      <c r="K3078" s="37">
        <f t="shared" si="853"/>
        <v>48.92</v>
      </c>
      <c r="L3078" s="37">
        <f t="shared" si="854"/>
        <v>0</v>
      </c>
      <c r="M3078" s="37">
        <v>0</v>
      </c>
      <c r="N3078" s="37">
        <f t="shared" si="855"/>
        <v>148</v>
      </c>
      <c r="O3078" s="37">
        <v>0</v>
      </c>
      <c r="P3078" s="37">
        <v>0</v>
      </c>
      <c r="Q3078" s="21">
        <f t="shared" si="856"/>
        <v>39.790999999999997</v>
      </c>
      <c r="R3078" s="21">
        <f t="shared" si="865"/>
        <v>128.33333333333906</v>
      </c>
      <c r="S3078" s="21">
        <f t="shared" si="866"/>
        <v>16.830681055323662</v>
      </c>
      <c r="T3078" s="21">
        <f t="shared" si="857"/>
        <v>86.147999999999996</v>
      </c>
      <c r="U3078" s="37">
        <f>VLOOKUP(Time_Zone, 'LSTM LookUp'!$B$5:$D$8, 3, FALSE)</f>
        <v>-75</v>
      </c>
      <c r="V3078" s="21">
        <f t="shared" si="867"/>
        <v>3.5958918155887156</v>
      </c>
      <c r="W3078" s="21">
        <f t="shared" si="858"/>
        <v>117.04697295389718</v>
      </c>
      <c r="X3078" s="21">
        <f t="shared" si="859"/>
        <v>-79.187130231801902</v>
      </c>
      <c r="Y3078" s="21">
        <f t="shared" si="860"/>
        <v>68.812869768198098</v>
      </c>
      <c r="Z3078" s="21">
        <f t="shared" si="868"/>
        <v>21.812477856660344</v>
      </c>
      <c r="AA3078" s="21">
        <f t="shared" si="861"/>
        <v>21.812477856660344</v>
      </c>
      <c r="AB3078" s="21">
        <f t="shared" si="862"/>
        <v>0</v>
      </c>
      <c r="AC3078" s="21">
        <f t="shared" si="863"/>
        <v>0</v>
      </c>
      <c r="AD3078" s="21">
        <f t="shared" si="869"/>
        <v>0</v>
      </c>
      <c r="AE3078" s="21" t="str">
        <f t="shared" si="864"/>
        <v>5/8/9:00</v>
      </c>
    </row>
    <row r="3079" spans="2:31">
      <c r="B3079" s="37">
        <v>5</v>
      </c>
      <c r="C3079" s="38">
        <v>8</v>
      </c>
      <c r="D3079" s="39">
        <v>10</v>
      </c>
      <c r="E3079" s="17">
        <v>11.1</v>
      </c>
      <c r="F3079" s="17">
        <v>313</v>
      </c>
      <c r="G3079" s="17">
        <v>6</v>
      </c>
      <c r="H3079" s="37">
        <f t="shared" si="852"/>
        <v>51.98</v>
      </c>
      <c r="I3079" s="37">
        <f>IF(H3079&lt;'Roof Calculator'!$G$8, 1, 0)</f>
        <v>1</v>
      </c>
      <c r="J3079" s="37">
        <f>IF(H3079&gt;='Roof Calculator'!$G$8, 1, 0)</f>
        <v>0</v>
      </c>
      <c r="K3079" s="37">
        <f t="shared" si="853"/>
        <v>51.98</v>
      </c>
      <c r="L3079" s="37">
        <f t="shared" si="854"/>
        <v>0</v>
      </c>
      <c r="M3079" s="37">
        <v>0</v>
      </c>
      <c r="N3079" s="37">
        <f t="shared" si="855"/>
        <v>313</v>
      </c>
      <c r="O3079" s="37">
        <v>0</v>
      </c>
      <c r="P3079" s="37">
        <v>0</v>
      </c>
      <c r="Q3079" s="21">
        <f t="shared" si="856"/>
        <v>39.790999999999997</v>
      </c>
      <c r="R3079" s="21">
        <f t="shared" si="865"/>
        <v>128.37500000000571</v>
      </c>
      <c r="S3079" s="21">
        <f t="shared" si="866"/>
        <v>16.842398077143134</v>
      </c>
      <c r="T3079" s="21">
        <f t="shared" si="857"/>
        <v>86.147999999999996</v>
      </c>
      <c r="U3079" s="37">
        <f>VLOOKUP(Time_Zone, 'LSTM LookUp'!$B$5:$D$8, 3, FALSE)</f>
        <v>-75</v>
      </c>
      <c r="V3079" s="21">
        <f t="shared" si="867"/>
        <v>3.5982426469938358</v>
      </c>
      <c r="W3079" s="21">
        <f t="shared" si="858"/>
        <v>132.04756066174846</v>
      </c>
      <c r="X3079" s="21">
        <f t="shared" si="859"/>
        <v>-1.8427082793791965</v>
      </c>
      <c r="Y3079" s="21">
        <f t="shared" si="860"/>
        <v>311.15729172062078</v>
      </c>
      <c r="Z3079" s="21">
        <f t="shared" si="868"/>
        <v>98.631426918502243</v>
      </c>
      <c r="AA3079" s="21">
        <f t="shared" si="861"/>
        <v>98.631426918502243</v>
      </c>
      <c r="AB3079" s="21">
        <f t="shared" si="862"/>
        <v>0</v>
      </c>
      <c r="AC3079" s="21">
        <f t="shared" si="863"/>
        <v>0</v>
      </c>
      <c r="AD3079" s="21">
        <f t="shared" si="869"/>
        <v>0</v>
      </c>
      <c r="AE3079" s="21" t="str">
        <f t="shared" si="864"/>
        <v>5/8/10:00</v>
      </c>
    </row>
    <row r="3080" spans="2:31">
      <c r="B3080" s="37">
        <v>5</v>
      </c>
      <c r="C3080" s="38">
        <v>8</v>
      </c>
      <c r="D3080" s="39">
        <v>11</v>
      </c>
      <c r="E3080" s="17">
        <v>12.2</v>
      </c>
      <c r="F3080" s="17">
        <v>256</v>
      </c>
      <c r="G3080" s="17">
        <v>560</v>
      </c>
      <c r="H3080" s="37">
        <f t="shared" si="852"/>
        <v>53.96</v>
      </c>
      <c r="I3080" s="37">
        <f>IF(H3080&lt;'Roof Calculator'!$G$8, 1, 0)</f>
        <v>1</v>
      </c>
      <c r="J3080" s="37">
        <f>IF(H3080&gt;='Roof Calculator'!$G$8, 1, 0)</f>
        <v>0</v>
      </c>
      <c r="K3080" s="37">
        <f t="shared" si="853"/>
        <v>53.96</v>
      </c>
      <c r="L3080" s="37">
        <f t="shared" si="854"/>
        <v>0</v>
      </c>
      <c r="M3080" s="37">
        <v>0</v>
      </c>
      <c r="N3080" s="37">
        <f t="shared" si="855"/>
        <v>256</v>
      </c>
      <c r="O3080" s="37">
        <v>0</v>
      </c>
      <c r="P3080" s="37">
        <v>0</v>
      </c>
      <c r="Q3080" s="21">
        <f t="shared" si="856"/>
        <v>39.790999999999997</v>
      </c>
      <c r="R3080" s="21">
        <f t="shared" si="865"/>
        <v>128.41666666667237</v>
      </c>
      <c r="S3080" s="21">
        <f t="shared" si="866"/>
        <v>16.854106900577644</v>
      </c>
      <c r="T3080" s="21">
        <f t="shared" si="857"/>
        <v>86.147999999999996</v>
      </c>
      <c r="U3080" s="37">
        <f>VLOOKUP(Time_Zone, 'LSTM LookUp'!$B$5:$D$8, 3, FALSE)</f>
        <v>-75</v>
      </c>
      <c r="V3080" s="21">
        <f t="shared" si="867"/>
        <v>3.6005764217333223</v>
      </c>
      <c r="W3080" s="21">
        <f t="shared" si="858"/>
        <v>147.04814410543335</v>
      </c>
      <c r="X3080" s="21">
        <f t="shared" si="859"/>
        <v>-241.65196964751587</v>
      </c>
      <c r="Y3080" s="21">
        <f t="shared" si="860"/>
        <v>14.34803035248413</v>
      </c>
      <c r="Z3080" s="21">
        <f t="shared" si="868"/>
        <v>4.5480750244031825</v>
      </c>
      <c r="AA3080" s="21">
        <f t="shared" si="861"/>
        <v>4.5480750244031825</v>
      </c>
      <c r="AB3080" s="21">
        <f t="shared" si="862"/>
        <v>0</v>
      </c>
      <c r="AC3080" s="21">
        <f t="shared" si="863"/>
        <v>0</v>
      </c>
      <c r="AD3080" s="21">
        <f t="shared" si="869"/>
        <v>0</v>
      </c>
      <c r="AE3080" s="21" t="str">
        <f t="shared" si="864"/>
        <v>5/8/11:00</v>
      </c>
    </row>
    <row r="3081" spans="2:31">
      <c r="B3081" s="37">
        <v>5</v>
      </c>
      <c r="C3081" s="38">
        <v>8</v>
      </c>
      <c r="D3081" s="39">
        <v>12</v>
      </c>
      <c r="E3081" s="17">
        <v>10</v>
      </c>
      <c r="F3081" s="17">
        <v>389</v>
      </c>
      <c r="G3081" s="17">
        <v>286</v>
      </c>
      <c r="H3081" s="37">
        <f t="shared" si="852"/>
        <v>50</v>
      </c>
      <c r="I3081" s="37">
        <f>IF(H3081&lt;'Roof Calculator'!$G$8, 1, 0)</f>
        <v>1</v>
      </c>
      <c r="J3081" s="37">
        <f>IF(H3081&gt;='Roof Calculator'!$G$8, 1, 0)</f>
        <v>0</v>
      </c>
      <c r="K3081" s="37">
        <f t="shared" si="853"/>
        <v>50</v>
      </c>
      <c r="L3081" s="37">
        <f t="shared" si="854"/>
        <v>0</v>
      </c>
      <c r="M3081" s="37">
        <v>0</v>
      </c>
      <c r="N3081" s="37">
        <f t="shared" si="855"/>
        <v>389</v>
      </c>
      <c r="O3081" s="37">
        <v>0</v>
      </c>
      <c r="P3081" s="37">
        <v>0</v>
      </c>
      <c r="Q3081" s="21">
        <f t="shared" si="856"/>
        <v>39.790999999999997</v>
      </c>
      <c r="R3081" s="21">
        <f t="shared" si="865"/>
        <v>128.45833333333903</v>
      </c>
      <c r="S3081" s="21">
        <f t="shared" si="866"/>
        <v>16.865807518569671</v>
      </c>
      <c r="T3081" s="21">
        <f t="shared" si="857"/>
        <v>86.147999999999996</v>
      </c>
      <c r="U3081" s="37">
        <f>VLOOKUP(Time_Zone, 'LSTM LookUp'!$B$5:$D$8, 3, FALSE)</f>
        <v>-75</v>
      </c>
      <c r="V3081" s="21">
        <f t="shared" si="867"/>
        <v>3.6028931399379829</v>
      </c>
      <c r="W3081" s="21">
        <f t="shared" si="858"/>
        <v>162.0487232849845</v>
      </c>
      <c r="X3081" s="21">
        <f t="shared" si="859"/>
        <v>-146.96279707509714</v>
      </c>
      <c r="Y3081" s="21">
        <f t="shared" si="860"/>
        <v>242.03720292490286</v>
      </c>
      <c r="Z3081" s="21">
        <f t="shared" si="868"/>
        <v>76.721565995890799</v>
      </c>
      <c r="AA3081" s="21">
        <f t="shared" si="861"/>
        <v>76.721565995890799</v>
      </c>
      <c r="AB3081" s="21">
        <f t="shared" si="862"/>
        <v>0</v>
      </c>
      <c r="AC3081" s="21">
        <f t="shared" si="863"/>
        <v>0</v>
      </c>
      <c r="AD3081" s="21">
        <f t="shared" si="869"/>
        <v>0</v>
      </c>
      <c r="AE3081" s="21" t="str">
        <f t="shared" si="864"/>
        <v>5/8/12:00</v>
      </c>
    </row>
    <row r="3082" spans="2:31">
      <c r="B3082" s="37">
        <v>5</v>
      </c>
      <c r="C3082" s="38">
        <v>8</v>
      </c>
      <c r="D3082" s="39">
        <v>13</v>
      </c>
      <c r="E3082" s="17">
        <v>11.7</v>
      </c>
      <c r="F3082" s="17">
        <v>397</v>
      </c>
      <c r="G3082" s="17">
        <v>226</v>
      </c>
      <c r="H3082" s="37">
        <f t="shared" si="852"/>
        <v>53.06</v>
      </c>
      <c r="I3082" s="37">
        <f>IF(H3082&lt;'Roof Calculator'!$G$8, 1, 0)</f>
        <v>1</v>
      </c>
      <c r="J3082" s="37">
        <f>IF(H3082&gt;='Roof Calculator'!$G$8, 1, 0)</f>
        <v>0</v>
      </c>
      <c r="K3082" s="37">
        <f t="shared" si="853"/>
        <v>53.06</v>
      </c>
      <c r="L3082" s="37">
        <f t="shared" si="854"/>
        <v>0</v>
      </c>
      <c r="M3082" s="37">
        <v>0</v>
      </c>
      <c r="N3082" s="37">
        <f t="shared" si="855"/>
        <v>397</v>
      </c>
      <c r="O3082" s="37">
        <v>0</v>
      </c>
      <c r="P3082" s="37">
        <v>0</v>
      </c>
      <c r="Q3082" s="21">
        <f t="shared" si="856"/>
        <v>39.790999999999997</v>
      </c>
      <c r="R3082" s="21">
        <f t="shared" si="865"/>
        <v>128.50000000000568</v>
      </c>
      <c r="S3082" s="21">
        <f t="shared" si="866"/>
        <v>16.877499924063553</v>
      </c>
      <c r="T3082" s="21">
        <f t="shared" si="857"/>
        <v>86.147999999999996</v>
      </c>
      <c r="U3082" s="37">
        <f>VLOOKUP(Time_Zone, 'LSTM LookUp'!$B$5:$D$8, 3, FALSE)</f>
        <v>-75</v>
      </c>
      <c r="V3082" s="21">
        <f t="shared" si="867"/>
        <v>3.6051928017786836</v>
      </c>
      <c r="W3082" s="21">
        <f t="shared" si="858"/>
        <v>177.0492982004447</v>
      </c>
      <c r="X3082" s="21">
        <f t="shared" si="859"/>
        <v>-123.96267179404482</v>
      </c>
      <c r="Y3082" s="21">
        <f t="shared" si="860"/>
        <v>273.03732820595519</v>
      </c>
      <c r="Z3082" s="21">
        <f t="shared" si="868"/>
        <v>86.548064273385279</v>
      </c>
      <c r="AA3082" s="21">
        <f t="shared" si="861"/>
        <v>86.548064273385279</v>
      </c>
      <c r="AB3082" s="21">
        <f t="shared" si="862"/>
        <v>0</v>
      </c>
      <c r="AC3082" s="21">
        <f t="shared" si="863"/>
        <v>0</v>
      </c>
      <c r="AD3082" s="21">
        <f t="shared" si="869"/>
        <v>0</v>
      </c>
      <c r="AE3082" s="21" t="str">
        <f t="shared" si="864"/>
        <v>5/8/13:00</v>
      </c>
    </row>
    <row r="3083" spans="2:31">
      <c r="B3083" s="37">
        <v>5</v>
      </c>
      <c r="C3083" s="38">
        <v>8</v>
      </c>
      <c r="D3083" s="39">
        <v>14</v>
      </c>
      <c r="E3083" s="17">
        <v>13.3</v>
      </c>
      <c r="F3083" s="17">
        <v>521</v>
      </c>
      <c r="G3083" s="17">
        <v>130</v>
      </c>
      <c r="H3083" s="37">
        <f t="shared" si="852"/>
        <v>55.94</v>
      </c>
      <c r="I3083" s="37">
        <f>IF(H3083&lt;'Roof Calculator'!$G$8, 1, 0)</f>
        <v>0</v>
      </c>
      <c r="J3083" s="37">
        <f>IF(H3083&gt;='Roof Calculator'!$G$8, 1, 0)</f>
        <v>1</v>
      </c>
      <c r="K3083" s="37">
        <f t="shared" si="853"/>
        <v>0</v>
      </c>
      <c r="L3083" s="37">
        <f t="shared" si="854"/>
        <v>55.94</v>
      </c>
      <c r="M3083" s="37">
        <v>0</v>
      </c>
      <c r="N3083" s="37">
        <f t="shared" si="855"/>
        <v>521</v>
      </c>
      <c r="O3083" s="37">
        <v>0</v>
      </c>
      <c r="P3083" s="37">
        <v>0</v>
      </c>
      <c r="Q3083" s="21">
        <f t="shared" si="856"/>
        <v>39.790999999999997</v>
      </c>
      <c r="R3083" s="21">
        <f t="shared" si="865"/>
        <v>128.54166666667234</v>
      </c>
      <c r="S3083" s="21">
        <f t="shared" si="866"/>
        <v>16.889184110005427</v>
      </c>
      <c r="T3083" s="21">
        <f t="shared" si="857"/>
        <v>86.147999999999996</v>
      </c>
      <c r="U3083" s="37">
        <f>VLOOKUP(Time_Zone, 'LSTM LookUp'!$B$5:$D$8, 3, FALSE)</f>
        <v>-75</v>
      </c>
      <c r="V3083" s="21">
        <f t="shared" si="867"/>
        <v>3.6074754074663504</v>
      </c>
      <c r="W3083" s="21">
        <f t="shared" si="858"/>
        <v>192.04986885186659</v>
      </c>
      <c r="X3083" s="21">
        <f t="shared" si="859"/>
        <v>-69.304523158668516</v>
      </c>
      <c r="Y3083" s="21">
        <f t="shared" si="860"/>
        <v>451.69547684133147</v>
      </c>
      <c r="Z3083" s="21">
        <f t="shared" si="868"/>
        <v>143.17957701436484</v>
      </c>
      <c r="AA3083" s="21">
        <f t="shared" si="861"/>
        <v>0</v>
      </c>
      <c r="AB3083" s="21">
        <f t="shared" si="862"/>
        <v>143.17957701436484</v>
      </c>
      <c r="AC3083" s="21">
        <f t="shared" si="863"/>
        <v>55.94</v>
      </c>
      <c r="AD3083" s="21">
        <f t="shared" si="869"/>
        <v>143.17957701436484</v>
      </c>
      <c r="AE3083" s="21" t="str">
        <f t="shared" si="864"/>
        <v>5/8/14:00</v>
      </c>
    </row>
    <row r="3084" spans="2:31">
      <c r="B3084" s="37">
        <v>5</v>
      </c>
      <c r="C3084" s="38">
        <v>8</v>
      </c>
      <c r="D3084" s="39">
        <v>15</v>
      </c>
      <c r="E3084" s="17">
        <v>12.8</v>
      </c>
      <c r="F3084" s="17">
        <v>360</v>
      </c>
      <c r="G3084" s="17">
        <v>55</v>
      </c>
      <c r="H3084" s="37">
        <f t="shared" si="852"/>
        <v>55.04</v>
      </c>
      <c r="I3084" s="37">
        <f>IF(H3084&lt;'Roof Calculator'!$G$8, 1, 0)</f>
        <v>0</v>
      </c>
      <c r="J3084" s="37">
        <f>IF(H3084&gt;='Roof Calculator'!$G$8, 1, 0)</f>
        <v>1</v>
      </c>
      <c r="K3084" s="37">
        <f t="shared" si="853"/>
        <v>0</v>
      </c>
      <c r="L3084" s="37">
        <f t="shared" si="854"/>
        <v>55.04</v>
      </c>
      <c r="M3084" s="37">
        <v>0</v>
      </c>
      <c r="N3084" s="37">
        <f t="shared" si="855"/>
        <v>360</v>
      </c>
      <c r="O3084" s="37">
        <v>0</v>
      </c>
      <c r="P3084" s="37">
        <v>0</v>
      </c>
      <c r="Q3084" s="21">
        <f t="shared" si="856"/>
        <v>39.790999999999997</v>
      </c>
      <c r="R3084" s="21">
        <f t="shared" si="865"/>
        <v>128.583333333339</v>
      </c>
      <c r="S3084" s="21">
        <f t="shared" si="866"/>
        <v>16.900860069343302</v>
      </c>
      <c r="T3084" s="21">
        <f t="shared" si="857"/>
        <v>86.147999999999996</v>
      </c>
      <c r="U3084" s="37">
        <f>VLOOKUP(Time_Zone, 'LSTM LookUp'!$B$5:$D$8, 3, FALSE)</f>
        <v>-75</v>
      </c>
      <c r="V3084" s="21">
        <f t="shared" si="867"/>
        <v>3.6097409572519727</v>
      </c>
      <c r="W3084" s="21">
        <f t="shared" si="858"/>
        <v>207.05043523931297</v>
      </c>
      <c r="X3084" s="21">
        <f t="shared" si="859"/>
        <v>-25.77937022334844</v>
      </c>
      <c r="Y3084" s="21">
        <f t="shared" si="860"/>
        <v>334.22062977665155</v>
      </c>
      <c r="Z3084" s="21">
        <f t="shared" si="868"/>
        <v>105.94210226662348</v>
      </c>
      <c r="AA3084" s="21">
        <f t="shared" si="861"/>
        <v>0</v>
      </c>
      <c r="AB3084" s="21">
        <f t="shared" si="862"/>
        <v>105.94210226662348</v>
      </c>
      <c r="AC3084" s="21">
        <f t="shared" si="863"/>
        <v>55.04</v>
      </c>
      <c r="AD3084" s="21">
        <f t="shared" si="869"/>
        <v>105.94210226662348</v>
      </c>
      <c r="AE3084" s="21" t="str">
        <f t="shared" si="864"/>
        <v>5/8/15:00</v>
      </c>
    </row>
    <row r="3085" spans="2:31">
      <c r="B3085" s="37">
        <v>5</v>
      </c>
      <c r="C3085" s="38">
        <v>8</v>
      </c>
      <c r="D3085" s="39">
        <v>16</v>
      </c>
      <c r="E3085" s="17">
        <v>12.8</v>
      </c>
      <c r="F3085" s="17">
        <v>329</v>
      </c>
      <c r="G3085" s="17">
        <v>254</v>
      </c>
      <c r="H3085" s="37">
        <f t="shared" si="852"/>
        <v>55.04</v>
      </c>
      <c r="I3085" s="37">
        <f>IF(H3085&lt;'Roof Calculator'!$G$8, 1, 0)</f>
        <v>0</v>
      </c>
      <c r="J3085" s="37">
        <f>IF(H3085&gt;='Roof Calculator'!$G$8, 1, 0)</f>
        <v>1</v>
      </c>
      <c r="K3085" s="37">
        <f t="shared" si="853"/>
        <v>0</v>
      </c>
      <c r="L3085" s="37">
        <f t="shared" si="854"/>
        <v>55.04</v>
      </c>
      <c r="M3085" s="37">
        <v>0</v>
      </c>
      <c r="N3085" s="37">
        <f t="shared" si="855"/>
        <v>329</v>
      </c>
      <c r="O3085" s="37">
        <v>0</v>
      </c>
      <c r="P3085" s="37">
        <v>0</v>
      </c>
      <c r="Q3085" s="21">
        <f t="shared" si="856"/>
        <v>39.790999999999997</v>
      </c>
      <c r="R3085" s="21">
        <f t="shared" si="865"/>
        <v>128.62500000000566</v>
      </c>
      <c r="S3085" s="21">
        <f t="shared" si="866"/>
        <v>16.912527795027039</v>
      </c>
      <c r="T3085" s="21">
        <f t="shared" si="857"/>
        <v>86.147999999999996</v>
      </c>
      <c r="U3085" s="37">
        <f>VLOOKUP(Time_Zone, 'LSTM LookUp'!$B$5:$D$8, 3, FALSE)</f>
        <v>-75</v>
      </c>
      <c r="V3085" s="21">
        <f t="shared" si="867"/>
        <v>3.6119894514265858</v>
      </c>
      <c r="W3085" s="21">
        <f t="shared" si="858"/>
        <v>222.05099736285663</v>
      </c>
      <c r="X3085" s="21">
        <f t="shared" si="859"/>
        <v>-91.365285156155224</v>
      </c>
      <c r="Y3085" s="21">
        <f t="shared" si="860"/>
        <v>237.63471484384479</v>
      </c>
      <c r="Z3085" s="21">
        <f t="shared" si="868"/>
        <v>75.326054166406394</v>
      </c>
      <c r="AA3085" s="21">
        <f t="shared" si="861"/>
        <v>0</v>
      </c>
      <c r="AB3085" s="21">
        <f t="shared" si="862"/>
        <v>75.326054166406394</v>
      </c>
      <c r="AC3085" s="21">
        <f t="shared" si="863"/>
        <v>55.04</v>
      </c>
      <c r="AD3085" s="21">
        <f t="shared" si="869"/>
        <v>75.326054166406394</v>
      </c>
      <c r="AE3085" s="21" t="str">
        <f t="shared" si="864"/>
        <v>5/8/16:00</v>
      </c>
    </row>
    <row r="3086" spans="2:31">
      <c r="B3086" s="37">
        <v>5</v>
      </c>
      <c r="C3086" s="38">
        <v>8</v>
      </c>
      <c r="D3086" s="39">
        <v>17</v>
      </c>
      <c r="E3086" s="17">
        <v>12.2</v>
      </c>
      <c r="F3086" s="17">
        <v>220</v>
      </c>
      <c r="G3086" s="17">
        <v>18</v>
      </c>
      <c r="H3086" s="37">
        <f t="shared" si="852"/>
        <v>53.96</v>
      </c>
      <c r="I3086" s="37">
        <f>IF(H3086&lt;'Roof Calculator'!$G$8, 1, 0)</f>
        <v>1</v>
      </c>
      <c r="J3086" s="37">
        <f>IF(H3086&gt;='Roof Calculator'!$G$8, 1, 0)</f>
        <v>0</v>
      </c>
      <c r="K3086" s="37">
        <f t="shared" si="853"/>
        <v>53.96</v>
      </c>
      <c r="L3086" s="37">
        <f t="shared" si="854"/>
        <v>0</v>
      </c>
      <c r="M3086" s="37">
        <v>0</v>
      </c>
      <c r="N3086" s="37">
        <f t="shared" si="855"/>
        <v>220</v>
      </c>
      <c r="O3086" s="37">
        <v>0</v>
      </c>
      <c r="P3086" s="37">
        <v>0</v>
      </c>
      <c r="Q3086" s="21">
        <f t="shared" si="856"/>
        <v>39.790999999999997</v>
      </c>
      <c r="R3086" s="21">
        <f t="shared" si="865"/>
        <v>128.66666666667231</v>
      </c>
      <c r="S3086" s="21">
        <f t="shared" si="866"/>
        <v>16.924187280008347</v>
      </c>
      <c r="T3086" s="21">
        <f t="shared" si="857"/>
        <v>86.147999999999996</v>
      </c>
      <c r="U3086" s="37">
        <f>VLOOKUP(Time_Zone, 'LSTM LookUp'!$B$5:$D$8, 3, FALSE)</f>
        <v>-75</v>
      </c>
      <c r="V3086" s="21">
        <f t="shared" si="867"/>
        <v>3.6142208903212776</v>
      </c>
      <c r="W3086" s="21">
        <f t="shared" si="858"/>
        <v>237.05155522258028</v>
      </c>
      <c r="X3086" s="21">
        <f t="shared" si="859"/>
        <v>-3.843140306831311</v>
      </c>
      <c r="Y3086" s="21">
        <f t="shared" si="860"/>
        <v>216.15685969316868</v>
      </c>
      <c r="Z3086" s="21">
        <f t="shared" si="868"/>
        <v>68.517949207830881</v>
      </c>
      <c r="AA3086" s="21">
        <f t="shared" si="861"/>
        <v>68.517949207830881</v>
      </c>
      <c r="AB3086" s="21">
        <f t="shared" si="862"/>
        <v>0</v>
      </c>
      <c r="AC3086" s="21">
        <f t="shared" si="863"/>
        <v>0</v>
      </c>
      <c r="AD3086" s="21">
        <f t="shared" si="869"/>
        <v>0</v>
      </c>
      <c r="AE3086" s="21" t="str">
        <f t="shared" si="864"/>
        <v>5/8/17:00</v>
      </c>
    </row>
    <row r="3087" spans="2:31">
      <c r="B3087" s="37">
        <v>5</v>
      </c>
      <c r="C3087" s="38">
        <v>8</v>
      </c>
      <c r="D3087" s="39">
        <v>18</v>
      </c>
      <c r="E3087" s="17">
        <v>12.2</v>
      </c>
      <c r="F3087" s="17">
        <v>169</v>
      </c>
      <c r="G3087" s="17">
        <v>124</v>
      </c>
      <c r="H3087" s="37">
        <f t="shared" si="852"/>
        <v>53.96</v>
      </c>
      <c r="I3087" s="37">
        <f>IF(H3087&lt;'Roof Calculator'!$G$8, 1, 0)</f>
        <v>1</v>
      </c>
      <c r="J3087" s="37">
        <f>IF(H3087&gt;='Roof Calculator'!$G$8, 1, 0)</f>
        <v>0</v>
      </c>
      <c r="K3087" s="37">
        <f t="shared" si="853"/>
        <v>53.96</v>
      </c>
      <c r="L3087" s="37">
        <f t="shared" si="854"/>
        <v>0</v>
      </c>
      <c r="M3087" s="37">
        <v>0</v>
      </c>
      <c r="N3087" s="37">
        <f t="shared" si="855"/>
        <v>169</v>
      </c>
      <c r="O3087" s="37">
        <v>0</v>
      </c>
      <c r="P3087" s="37">
        <v>0</v>
      </c>
      <c r="Q3087" s="21">
        <f t="shared" si="856"/>
        <v>39.790999999999997</v>
      </c>
      <c r="R3087" s="21">
        <f t="shared" si="865"/>
        <v>128.70833333333897</v>
      </c>
      <c r="S3087" s="21">
        <f t="shared" si="866"/>
        <v>16.935838517240814</v>
      </c>
      <c r="T3087" s="21">
        <f t="shared" si="857"/>
        <v>86.147999999999996</v>
      </c>
      <c r="U3087" s="37">
        <f>VLOOKUP(Time_Zone, 'LSTM LookUp'!$B$5:$D$8, 3, FALSE)</f>
        <v>-75</v>
      </c>
      <c r="V3087" s="21">
        <f t="shared" si="867"/>
        <v>3.6164352743071864</v>
      </c>
      <c r="W3087" s="21">
        <f t="shared" si="858"/>
        <v>252.05210881857678</v>
      </c>
      <c r="X3087" s="21">
        <f t="shared" si="859"/>
        <v>-4.9700541569103667</v>
      </c>
      <c r="Y3087" s="21">
        <f t="shared" si="860"/>
        <v>164.02994584308962</v>
      </c>
      <c r="Z3087" s="21">
        <f t="shared" si="868"/>
        <v>51.994627946546061</v>
      </c>
      <c r="AA3087" s="21">
        <f t="shared" si="861"/>
        <v>51.994627946546061</v>
      </c>
      <c r="AB3087" s="21">
        <f t="shared" si="862"/>
        <v>0</v>
      </c>
      <c r="AC3087" s="21">
        <f t="shared" si="863"/>
        <v>0</v>
      </c>
      <c r="AD3087" s="21">
        <f t="shared" si="869"/>
        <v>0</v>
      </c>
      <c r="AE3087" s="21" t="str">
        <f t="shared" si="864"/>
        <v>5/8/18:00</v>
      </c>
    </row>
    <row r="3088" spans="2:31">
      <c r="B3088" s="37">
        <v>5</v>
      </c>
      <c r="C3088" s="38">
        <v>8</v>
      </c>
      <c r="D3088" s="39">
        <v>19</v>
      </c>
      <c r="E3088" s="17">
        <v>12.8</v>
      </c>
      <c r="F3088" s="17">
        <v>58</v>
      </c>
      <c r="G3088" s="17">
        <v>332</v>
      </c>
      <c r="H3088" s="37">
        <f t="shared" si="852"/>
        <v>55.04</v>
      </c>
      <c r="I3088" s="37">
        <f>IF(H3088&lt;'Roof Calculator'!$G$8, 1, 0)</f>
        <v>0</v>
      </c>
      <c r="J3088" s="37">
        <f>IF(H3088&gt;='Roof Calculator'!$G$8, 1, 0)</f>
        <v>1</v>
      </c>
      <c r="K3088" s="37">
        <f t="shared" si="853"/>
        <v>0</v>
      </c>
      <c r="L3088" s="37">
        <f t="shared" si="854"/>
        <v>55.04</v>
      </c>
      <c r="M3088" s="37">
        <v>0</v>
      </c>
      <c r="N3088" s="37">
        <f t="shared" si="855"/>
        <v>58</v>
      </c>
      <c r="O3088" s="37">
        <v>0</v>
      </c>
      <c r="P3088" s="37">
        <v>0</v>
      </c>
      <c r="Q3088" s="21">
        <f t="shared" si="856"/>
        <v>39.790999999999997</v>
      </c>
      <c r="R3088" s="21">
        <f t="shared" si="865"/>
        <v>128.75000000000563</v>
      </c>
      <c r="S3088" s="21">
        <f t="shared" si="866"/>
        <v>16.947481499679903</v>
      </c>
      <c r="T3088" s="21">
        <f t="shared" si="857"/>
        <v>86.147999999999996</v>
      </c>
      <c r="U3088" s="37">
        <f>VLOOKUP(Time_Zone, 'LSTM LookUp'!$B$5:$D$8, 3, FALSE)</f>
        <v>-75</v>
      </c>
      <c r="V3088" s="21">
        <f t="shared" si="867"/>
        <v>3.618632603795489</v>
      </c>
      <c r="W3088" s="21">
        <f t="shared" si="858"/>
        <v>267.05265815094884</v>
      </c>
      <c r="X3088" s="21">
        <f t="shared" si="859"/>
        <v>49.38848820523063</v>
      </c>
      <c r="Y3088" s="21">
        <f t="shared" si="860"/>
        <v>107.38848820523063</v>
      </c>
      <c r="Z3088" s="21">
        <f t="shared" si="868"/>
        <v>34.040275153869096</v>
      </c>
      <c r="AA3088" s="21">
        <f t="shared" si="861"/>
        <v>0</v>
      </c>
      <c r="AB3088" s="21">
        <f t="shared" si="862"/>
        <v>34.040275153869096</v>
      </c>
      <c r="AC3088" s="21">
        <f t="shared" si="863"/>
        <v>55.04</v>
      </c>
      <c r="AD3088" s="21">
        <f t="shared" si="869"/>
        <v>34.040275153869096</v>
      </c>
      <c r="AE3088" s="21" t="str">
        <f t="shared" si="864"/>
        <v>5/8/19:00</v>
      </c>
    </row>
    <row r="3089" spans="2:31">
      <c r="B3089" s="37">
        <v>5</v>
      </c>
      <c r="C3089" s="38">
        <v>8</v>
      </c>
      <c r="D3089" s="39">
        <v>20</v>
      </c>
      <c r="E3089" s="17">
        <v>8.3000000000000007</v>
      </c>
      <c r="F3089" s="17">
        <v>21</v>
      </c>
      <c r="G3089" s="17">
        <v>129</v>
      </c>
      <c r="H3089" s="37">
        <f t="shared" si="852"/>
        <v>46.94</v>
      </c>
      <c r="I3089" s="37">
        <f>IF(H3089&lt;'Roof Calculator'!$G$8, 1, 0)</f>
        <v>1</v>
      </c>
      <c r="J3089" s="37">
        <f>IF(H3089&gt;='Roof Calculator'!$G$8, 1, 0)</f>
        <v>0</v>
      </c>
      <c r="K3089" s="37">
        <f t="shared" si="853"/>
        <v>46.94</v>
      </c>
      <c r="L3089" s="37">
        <f t="shared" si="854"/>
        <v>0</v>
      </c>
      <c r="M3089" s="37">
        <v>0</v>
      </c>
      <c r="N3089" s="37">
        <f t="shared" si="855"/>
        <v>21</v>
      </c>
      <c r="O3089" s="37">
        <v>0</v>
      </c>
      <c r="P3089" s="37">
        <v>0</v>
      </c>
      <c r="Q3089" s="21">
        <f t="shared" si="856"/>
        <v>39.790999999999997</v>
      </c>
      <c r="R3089" s="21">
        <f t="shared" si="865"/>
        <v>128.79166666667228</v>
      </c>
      <c r="S3089" s="21">
        <f t="shared" si="866"/>
        <v>16.959116220282951</v>
      </c>
      <c r="T3089" s="21">
        <f t="shared" si="857"/>
        <v>86.147999999999996</v>
      </c>
      <c r="U3089" s="37">
        <f>VLOOKUP(Time_Zone, 'LSTM LookUp'!$B$5:$D$8, 3, FALSE)</f>
        <v>-75</v>
      </c>
      <c r="V3089" s="21">
        <f t="shared" si="867"/>
        <v>3.6208128792374095</v>
      </c>
      <c r="W3089" s="21">
        <f t="shared" si="858"/>
        <v>282.05320321980929</v>
      </c>
      <c r="X3089" s="21">
        <f t="shared" si="859"/>
        <v>43.879885216400453</v>
      </c>
      <c r="Y3089" s="21">
        <f t="shared" si="860"/>
        <v>64.879885216400453</v>
      </c>
      <c r="Z3089" s="21">
        <f t="shared" si="868"/>
        <v>20.565790445778365</v>
      </c>
      <c r="AA3089" s="21">
        <f t="shared" si="861"/>
        <v>20.565790445778365</v>
      </c>
      <c r="AB3089" s="21">
        <f t="shared" si="862"/>
        <v>0</v>
      </c>
      <c r="AC3089" s="21">
        <f t="shared" si="863"/>
        <v>0</v>
      </c>
      <c r="AD3089" s="21">
        <f t="shared" si="869"/>
        <v>0</v>
      </c>
      <c r="AE3089" s="21" t="str">
        <f t="shared" si="864"/>
        <v>5/8/20:00</v>
      </c>
    </row>
    <row r="3090" spans="2:31">
      <c r="B3090" s="37">
        <v>5</v>
      </c>
      <c r="C3090" s="38">
        <v>8</v>
      </c>
      <c r="D3090" s="39">
        <v>21</v>
      </c>
      <c r="E3090" s="17">
        <v>6.7</v>
      </c>
      <c r="F3090" s="17">
        <v>0</v>
      </c>
      <c r="G3090" s="17">
        <v>0</v>
      </c>
      <c r="H3090" s="37">
        <f t="shared" si="852"/>
        <v>44.06</v>
      </c>
      <c r="I3090" s="37">
        <f>IF(H3090&lt;'Roof Calculator'!$G$8, 1, 0)</f>
        <v>1</v>
      </c>
      <c r="J3090" s="37">
        <f>IF(H3090&gt;='Roof Calculator'!$G$8, 1, 0)</f>
        <v>0</v>
      </c>
      <c r="K3090" s="37">
        <f t="shared" si="853"/>
        <v>44.06</v>
      </c>
      <c r="L3090" s="37">
        <f t="shared" si="854"/>
        <v>0</v>
      </c>
      <c r="M3090" s="37">
        <v>0</v>
      </c>
      <c r="N3090" s="37">
        <f t="shared" si="855"/>
        <v>0</v>
      </c>
      <c r="O3090" s="37">
        <v>0</v>
      </c>
      <c r="P3090" s="37">
        <v>0</v>
      </c>
      <c r="Q3090" s="21">
        <f t="shared" si="856"/>
        <v>39.790999999999997</v>
      </c>
      <c r="R3090" s="21">
        <f t="shared" si="865"/>
        <v>128.83333333333894</v>
      </c>
      <c r="S3090" s="21">
        <f t="shared" si="866"/>
        <v>16.970742672009198</v>
      </c>
      <c r="T3090" s="21">
        <f t="shared" si="857"/>
        <v>86.147999999999996</v>
      </c>
      <c r="U3090" s="37">
        <f>VLOOKUP(Time_Zone, 'LSTM LookUp'!$B$5:$D$8, 3, FALSE)</f>
        <v>-75</v>
      </c>
      <c r="V3090" s="21">
        <f t="shared" si="867"/>
        <v>3.6229761011242063</v>
      </c>
      <c r="W3090" s="21">
        <f t="shared" si="858"/>
        <v>297.05374402528105</v>
      </c>
      <c r="X3090" s="21">
        <f t="shared" si="859"/>
        <v>0</v>
      </c>
      <c r="Y3090" s="21">
        <f t="shared" si="860"/>
        <v>0</v>
      </c>
      <c r="Z3090" s="21">
        <f t="shared" si="868"/>
        <v>0</v>
      </c>
      <c r="AA3090" s="21">
        <f t="shared" si="861"/>
        <v>0</v>
      </c>
      <c r="AB3090" s="21">
        <f t="shared" si="862"/>
        <v>0</v>
      </c>
      <c r="AC3090" s="21">
        <f t="shared" si="863"/>
        <v>0</v>
      </c>
      <c r="AD3090" s="21">
        <f t="shared" si="869"/>
        <v>0</v>
      </c>
      <c r="AE3090" s="21" t="str">
        <f t="shared" si="864"/>
        <v>5/8/21:00</v>
      </c>
    </row>
    <row r="3091" spans="2:31">
      <c r="B3091" s="37">
        <v>5</v>
      </c>
      <c r="C3091" s="38">
        <v>8</v>
      </c>
      <c r="D3091" s="39">
        <v>22</v>
      </c>
      <c r="E3091" s="17">
        <v>6.1</v>
      </c>
      <c r="F3091" s="17">
        <v>0</v>
      </c>
      <c r="G3091" s="17">
        <v>0</v>
      </c>
      <c r="H3091" s="37">
        <f t="shared" si="852"/>
        <v>42.980000000000004</v>
      </c>
      <c r="I3091" s="37">
        <f>IF(H3091&lt;'Roof Calculator'!$G$8, 1, 0)</f>
        <v>1</v>
      </c>
      <c r="J3091" s="37">
        <f>IF(H3091&gt;='Roof Calculator'!$G$8, 1, 0)</f>
        <v>0</v>
      </c>
      <c r="K3091" s="37">
        <f t="shared" si="853"/>
        <v>42.980000000000004</v>
      </c>
      <c r="L3091" s="37">
        <f t="shared" si="854"/>
        <v>0</v>
      </c>
      <c r="M3091" s="37">
        <v>0</v>
      </c>
      <c r="N3091" s="37">
        <f t="shared" si="855"/>
        <v>0</v>
      </c>
      <c r="O3091" s="37">
        <v>0</v>
      </c>
      <c r="P3091" s="37">
        <v>0</v>
      </c>
      <c r="Q3091" s="21">
        <f t="shared" si="856"/>
        <v>39.790999999999997</v>
      </c>
      <c r="R3091" s="21">
        <f t="shared" si="865"/>
        <v>128.8750000000056</v>
      </c>
      <c r="S3091" s="21">
        <f t="shared" si="866"/>
        <v>16.982360847819773</v>
      </c>
      <c r="T3091" s="21">
        <f t="shared" si="857"/>
        <v>86.147999999999996</v>
      </c>
      <c r="U3091" s="37">
        <f>VLOOKUP(Time_Zone, 'LSTM LookUp'!$B$5:$D$8, 3, FALSE)</f>
        <v>-75</v>
      </c>
      <c r="V3091" s="21">
        <f t="shared" si="867"/>
        <v>3.6251222699871679</v>
      </c>
      <c r="W3091" s="21">
        <f t="shared" si="858"/>
        <v>312.05428056749673</v>
      </c>
      <c r="X3091" s="21">
        <f t="shared" si="859"/>
        <v>0</v>
      </c>
      <c r="Y3091" s="21">
        <f t="shared" si="860"/>
        <v>0</v>
      </c>
      <c r="Z3091" s="21">
        <f t="shared" si="868"/>
        <v>0</v>
      </c>
      <c r="AA3091" s="21">
        <f t="shared" si="861"/>
        <v>0</v>
      </c>
      <c r="AB3091" s="21">
        <f t="shared" si="862"/>
        <v>0</v>
      </c>
      <c r="AC3091" s="21">
        <f t="shared" si="863"/>
        <v>0</v>
      </c>
      <c r="AD3091" s="21">
        <f t="shared" si="869"/>
        <v>0</v>
      </c>
      <c r="AE3091" s="21" t="str">
        <f t="shared" si="864"/>
        <v>5/8/22:00</v>
      </c>
    </row>
    <row r="3092" spans="2:31">
      <c r="B3092" s="37">
        <v>5</v>
      </c>
      <c r="C3092" s="38">
        <v>8</v>
      </c>
      <c r="D3092" s="39">
        <v>23</v>
      </c>
      <c r="E3092" s="17">
        <v>5</v>
      </c>
      <c r="F3092" s="17">
        <v>0</v>
      </c>
      <c r="G3092" s="17">
        <v>0</v>
      </c>
      <c r="H3092" s="37">
        <f t="shared" si="852"/>
        <v>41</v>
      </c>
      <c r="I3092" s="37">
        <f>IF(H3092&lt;'Roof Calculator'!$G$8, 1, 0)</f>
        <v>1</v>
      </c>
      <c r="J3092" s="37">
        <f>IF(H3092&gt;='Roof Calculator'!$G$8, 1, 0)</f>
        <v>0</v>
      </c>
      <c r="K3092" s="37">
        <f t="shared" si="853"/>
        <v>41</v>
      </c>
      <c r="L3092" s="37">
        <f t="shared" si="854"/>
        <v>0</v>
      </c>
      <c r="M3092" s="37">
        <v>0</v>
      </c>
      <c r="N3092" s="37">
        <f t="shared" si="855"/>
        <v>0</v>
      </c>
      <c r="O3092" s="37">
        <v>0</v>
      </c>
      <c r="P3092" s="37">
        <v>0</v>
      </c>
      <c r="Q3092" s="21">
        <f t="shared" si="856"/>
        <v>39.790999999999997</v>
      </c>
      <c r="R3092" s="21">
        <f t="shared" si="865"/>
        <v>128.91666666667226</v>
      </c>
      <c r="S3092" s="21">
        <f t="shared" si="866"/>
        <v>16.993970740677728</v>
      </c>
      <c r="T3092" s="21">
        <f t="shared" si="857"/>
        <v>86.147999999999996</v>
      </c>
      <c r="U3092" s="37">
        <f>VLOOKUP(Time_Zone, 'LSTM LookUp'!$B$5:$D$8, 3, FALSE)</f>
        <v>-75</v>
      </c>
      <c r="V3092" s="21">
        <f t="shared" si="867"/>
        <v>3.6272513863976168</v>
      </c>
      <c r="W3092" s="21">
        <f t="shared" si="858"/>
        <v>327.05481284659936</v>
      </c>
      <c r="X3092" s="21">
        <f t="shared" si="859"/>
        <v>0</v>
      </c>
      <c r="Y3092" s="21">
        <f t="shared" si="860"/>
        <v>0</v>
      </c>
      <c r="Z3092" s="21">
        <f t="shared" si="868"/>
        <v>0</v>
      </c>
      <c r="AA3092" s="21">
        <f t="shared" si="861"/>
        <v>0</v>
      </c>
      <c r="AB3092" s="21">
        <f t="shared" si="862"/>
        <v>0</v>
      </c>
      <c r="AC3092" s="21">
        <f t="shared" si="863"/>
        <v>0</v>
      </c>
      <c r="AD3092" s="21">
        <f t="shared" si="869"/>
        <v>0</v>
      </c>
      <c r="AE3092" s="21" t="str">
        <f t="shared" si="864"/>
        <v>5/8/23:00</v>
      </c>
    </row>
    <row r="3093" spans="2:31">
      <c r="B3093" s="37">
        <v>5</v>
      </c>
      <c r="C3093" s="38">
        <v>8</v>
      </c>
      <c r="D3093" s="39">
        <v>24</v>
      </c>
      <c r="E3093" s="17">
        <v>2.8</v>
      </c>
      <c r="F3093" s="17">
        <v>0</v>
      </c>
      <c r="G3093" s="17">
        <v>0</v>
      </c>
      <c r="H3093" s="37">
        <f t="shared" si="852"/>
        <v>37.04</v>
      </c>
      <c r="I3093" s="37">
        <f>IF(H3093&lt;'Roof Calculator'!$G$8, 1, 0)</f>
        <v>1</v>
      </c>
      <c r="J3093" s="37">
        <f>IF(H3093&gt;='Roof Calculator'!$G$8, 1, 0)</f>
        <v>0</v>
      </c>
      <c r="K3093" s="37">
        <f t="shared" si="853"/>
        <v>37.04</v>
      </c>
      <c r="L3093" s="37">
        <f t="shared" si="854"/>
        <v>0</v>
      </c>
      <c r="M3093" s="37">
        <v>0</v>
      </c>
      <c r="N3093" s="37">
        <f t="shared" si="855"/>
        <v>0</v>
      </c>
      <c r="O3093" s="37">
        <v>0</v>
      </c>
      <c r="P3093" s="37">
        <v>0</v>
      </c>
      <c r="Q3093" s="21">
        <f t="shared" si="856"/>
        <v>39.790999999999997</v>
      </c>
      <c r="R3093" s="21">
        <f t="shared" si="865"/>
        <v>128.95833333333891</v>
      </c>
      <c r="S3093" s="21">
        <f t="shared" si="866"/>
        <v>17.00557234354801</v>
      </c>
      <c r="T3093" s="21">
        <f t="shared" si="857"/>
        <v>86.147999999999996</v>
      </c>
      <c r="U3093" s="37">
        <f>VLOOKUP(Time_Zone, 'LSTM LookUp'!$B$5:$D$8, 3, FALSE)</f>
        <v>-75</v>
      </c>
      <c r="V3093" s="21">
        <f t="shared" si="867"/>
        <v>3.6293634509669013</v>
      </c>
      <c r="W3093" s="21">
        <f t="shared" si="858"/>
        <v>342.05534086274173</v>
      </c>
      <c r="X3093" s="21">
        <f t="shared" si="859"/>
        <v>0</v>
      </c>
      <c r="Y3093" s="21">
        <f t="shared" si="860"/>
        <v>0</v>
      </c>
      <c r="Z3093" s="21">
        <f t="shared" si="868"/>
        <v>0</v>
      </c>
      <c r="AA3093" s="21">
        <f t="shared" si="861"/>
        <v>0</v>
      </c>
      <c r="AB3093" s="21">
        <f t="shared" si="862"/>
        <v>0</v>
      </c>
      <c r="AC3093" s="21">
        <f t="shared" si="863"/>
        <v>0</v>
      </c>
      <c r="AD3093" s="21">
        <f t="shared" si="869"/>
        <v>0</v>
      </c>
      <c r="AE3093" s="21" t="str">
        <f t="shared" si="864"/>
        <v>5/8/24:00</v>
      </c>
    </row>
    <row r="3094" spans="2:31">
      <c r="B3094" s="37">
        <v>5</v>
      </c>
      <c r="C3094" s="38">
        <v>9</v>
      </c>
      <c r="D3094" s="39">
        <v>1</v>
      </c>
      <c r="E3094" s="17">
        <v>2.8</v>
      </c>
      <c r="F3094" s="17">
        <v>0</v>
      </c>
      <c r="G3094" s="17">
        <v>0</v>
      </c>
      <c r="H3094" s="37">
        <f t="shared" ref="H3094:H3157" si="870">E3094*9/5+32</f>
        <v>37.04</v>
      </c>
      <c r="I3094" s="37">
        <f>IF(H3094&lt;'Roof Calculator'!$G$8, 1, 0)</f>
        <v>1</v>
      </c>
      <c r="J3094" s="37">
        <f>IF(H3094&gt;='Roof Calculator'!$G$8, 1, 0)</f>
        <v>0</v>
      </c>
      <c r="K3094" s="37">
        <f t="shared" ref="K3094:K3157" si="871">I3094*H3094</f>
        <v>37.04</v>
      </c>
      <c r="L3094" s="37">
        <f t="shared" ref="L3094:L3157" si="872">J3094*H3094</f>
        <v>0</v>
      </c>
      <c r="M3094" s="37">
        <v>0</v>
      </c>
      <c r="N3094" s="37">
        <f t="shared" ref="N3094:N3157" si="873">F3094*(180-M3094)/180</f>
        <v>0</v>
      </c>
      <c r="O3094" s="37">
        <v>0</v>
      </c>
      <c r="P3094" s="37">
        <v>0</v>
      </c>
      <c r="Q3094" s="21">
        <f t="shared" ref="Q3094:Q3157" si="874">Latitude</f>
        <v>39.790999999999997</v>
      </c>
      <c r="R3094" s="21">
        <f t="shared" si="865"/>
        <v>129.00000000000557</v>
      </c>
      <c r="S3094" s="21">
        <f t="shared" si="866"/>
        <v>17.017165649397501</v>
      </c>
      <c r="T3094" s="21">
        <f t="shared" ref="T3094:T3157" si="875">Longitude</f>
        <v>86.147999999999996</v>
      </c>
      <c r="U3094" s="37">
        <f>VLOOKUP(Time_Zone, 'LSTM LookUp'!$B$5:$D$8, 3, FALSE)</f>
        <v>-75</v>
      </c>
      <c r="V3094" s="21">
        <f t="shared" si="867"/>
        <v>3.6314584643463914</v>
      </c>
      <c r="W3094" s="21">
        <f t="shared" ref="W3094:W3157" si="876">15*((D3094+(4*(T3094-U3094)+V3094)/60)-12)</f>
        <v>-2.9441353839134088</v>
      </c>
      <c r="X3094" s="21">
        <f t="shared" ref="X3094:X3157" si="877">G3094*(SIN(S3094*PI()/180)*SIN(Q3094*PI()/180)*COS(O3094*PI()/180)-SIN(S3094*PI()/180)*COS(Q3094*PI()/180)*SIN(O3094*PI()/180)*COS(P3094*PI()/180)+COS(S3094*PI()/180)*COS(Q3094*PI()/180)*COS(O3094*PI()/180)*COS(W3094*PI()/180)+COS(S3094*PI()/180)*SIN(Q3094*PI()/180)*SIN(O3094*PI()/180)*COS(P3094*PI()/180)*COS(W3094*PI()/180)+COS(S3094*PI()/180)*SIN(P3094*PI()/180)*SIN(W3094*PI()/180)*SIN(O3094*PI()/180))</f>
        <v>0</v>
      </c>
      <c r="Y3094" s="21">
        <f t="shared" ref="Y3094:Y3157" si="878">X3094+N3094</f>
        <v>0</v>
      </c>
      <c r="Z3094" s="21">
        <f t="shared" si="868"/>
        <v>0</v>
      </c>
      <c r="AA3094" s="21">
        <f t="shared" ref="AA3094:AA3157" si="879">Z3094*I3094</f>
        <v>0</v>
      </c>
      <c r="AB3094" s="21">
        <f t="shared" ref="AB3094:AB3157" si="880">Z3094*J3094</f>
        <v>0</v>
      </c>
      <c r="AC3094" s="21">
        <f t="shared" ref="AC3094:AC3157" si="881">L3094</f>
        <v>0</v>
      </c>
      <c r="AD3094" s="21">
        <f t="shared" si="869"/>
        <v>0</v>
      </c>
      <c r="AE3094" s="21" t="str">
        <f t="shared" ref="AE3094:AE3157" si="882">CONCATENATE(B3094, "/", C3094, "/", D3094,":00")</f>
        <v>5/9/1:00</v>
      </c>
    </row>
    <row r="3095" spans="2:31">
      <c r="B3095" s="37">
        <v>5</v>
      </c>
      <c r="C3095" s="38">
        <v>9</v>
      </c>
      <c r="D3095" s="39">
        <v>2</v>
      </c>
      <c r="E3095" s="17">
        <v>3.3</v>
      </c>
      <c r="F3095" s="17">
        <v>0</v>
      </c>
      <c r="G3095" s="17">
        <v>0</v>
      </c>
      <c r="H3095" s="37">
        <f t="shared" si="870"/>
        <v>37.94</v>
      </c>
      <c r="I3095" s="37">
        <f>IF(H3095&lt;'Roof Calculator'!$G$8, 1, 0)</f>
        <v>1</v>
      </c>
      <c r="J3095" s="37">
        <f>IF(H3095&gt;='Roof Calculator'!$G$8, 1, 0)</f>
        <v>0</v>
      </c>
      <c r="K3095" s="37">
        <f t="shared" si="871"/>
        <v>37.94</v>
      </c>
      <c r="L3095" s="37">
        <f t="shared" si="872"/>
        <v>0</v>
      </c>
      <c r="M3095" s="37">
        <v>0</v>
      </c>
      <c r="N3095" s="37">
        <f t="shared" si="873"/>
        <v>0</v>
      </c>
      <c r="O3095" s="37">
        <v>0</v>
      </c>
      <c r="P3095" s="37">
        <v>0</v>
      </c>
      <c r="Q3095" s="21">
        <f t="shared" si="874"/>
        <v>39.790999999999997</v>
      </c>
      <c r="R3095" s="21">
        <f t="shared" ref="R3095:R3158" si="883">R3094+1/24</f>
        <v>129.04166666667223</v>
      </c>
      <c r="S3095" s="21">
        <f t="shared" ref="S3095:S3158" si="884">ASIN(SIN(23.45*PI()/180)*SIN((360/365*(R3095-81))*PI()/180))*180/PI()</f>
        <v>17.028750651195004</v>
      </c>
      <c r="T3095" s="21">
        <f t="shared" si="875"/>
        <v>86.147999999999996</v>
      </c>
      <c r="U3095" s="37">
        <f>VLOOKUP(Time_Zone, 'LSTM LookUp'!$B$5:$D$8, 3, FALSE)</f>
        <v>-75</v>
      </c>
      <c r="V3095" s="21">
        <f t="shared" ref="V3095:V3158" si="885">9.87*SIN(2*(360/365*(R3095-81))*PI()/180)-7.53*COS((360/365*(R3095-81))*PI()/180)-1.5*SIN((360/365*(R3095-81))*PI()/180)</f>
        <v>3.6335364272274755</v>
      </c>
      <c r="W3095" s="21">
        <f t="shared" si="876"/>
        <v>12.056384106806872</v>
      </c>
      <c r="X3095" s="21">
        <f t="shared" si="877"/>
        <v>0</v>
      </c>
      <c r="Y3095" s="21">
        <f t="shared" si="878"/>
        <v>0</v>
      </c>
      <c r="Z3095" s="21">
        <f t="shared" ref="Z3095:Z3158" si="886">Y3095/10.764*3.412</f>
        <v>0</v>
      </c>
      <c r="AA3095" s="21">
        <f t="shared" si="879"/>
        <v>0</v>
      </c>
      <c r="AB3095" s="21">
        <f t="shared" si="880"/>
        <v>0</v>
      </c>
      <c r="AC3095" s="21">
        <f t="shared" si="881"/>
        <v>0</v>
      </c>
      <c r="AD3095" s="21">
        <f t="shared" ref="AD3095:AD3158" si="887">AB3095</f>
        <v>0</v>
      </c>
      <c r="AE3095" s="21" t="str">
        <f t="shared" si="882"/>
        <v>5/9/2:00</v>
      </c>
    </row>
    <row r="3096" spans="2:31">
      <c r="B3096" s="37">
        <v>5</v>
      </c>
      <c r="C3096" s="38">
        <v>9</v>
      </c>
      <c r="D3096" s="39">
        <v>3</v>
      </c>
      <c r="E3096" s="17">
        <v>3.9</v>
      </c>
      <c r="F3096" s="17">
        <v>0</v>
      </c>
      <c r="G3096" s="17">
        <v>0</v>
      </c>
      <c r="H3096" s="37">
        <f t="shared" si="870"/>
        <v>39.020000000000003</v>
      </c>
      <c r="I3096" s="37">
        <f>IF(H3096&lt;'Roof Calculator'!$G$8, 1, 0)</f>
        <v>1</v>
      </c>
      <c r="J3096" s="37">
        <f>IF(H3096&gt;='Roof Calculator'!$G$8, 1, 0)</f>
        <v>0</v>
      </c>
      <c r="K3096" s="37">
        <f t="shared" si="871"/>
        <v>39.020000000000003</v>
      </c>
      <c r="L3096" s="37">
        <f t="shared" si="872"/>
        <v>0</v>
      </c>
      <c r="M3096" s="37">
        <v>0</v>
      </c>
      <c r="N3096" s="37">
        <f t="shared" si="873"/>
        <v>0</v>
      </c>
      <c r="O3096" s="37">
        <v>0</v>
      </c>
      <c r="P3096" s="37">
        <v>0</v>
      </c>
      <c r="Q3096" s="21">
        <f t="shared" si="874"/>
        <v>39.790999999999997</v>
      </c>
      <c r="R3096" s="21">
        <f t="shared" si="883"/>
        <v>129.08333333333889</v>
      </c>
      <c r="S3096" s="21">
        <f t="shared" si="884"/>
        <v>17.040327341911265</v>
      </c>
      <c r="T3096" s="21">
        <f t="shared" si="875"/>
        <v>86.147999999999996</v>
      </c>
      <c r="U3096" s="37">
        <f>VLOOKUP(Time_Zone, 'LSTM LookUp'!$B$5:$D$8, 3, FALSE)</f>
        <v>-75</v>
      </c>
      <c r="V3096" s="21">
        <f t="shared" si="885"/>
        <v>3.6355973403415565</v>
      </c>
      <c r="W3096" s="21">
        <f t="shared" si="876"/>
        <v>27.056899335085369</v>
      </c>
      <c r="X3096" s="21">
        <f t="shared" si="877"/>
        <v>0</v>
      </c>
      <c r="Y3096" s="21">
        <f t="shared" si="878"/>
        <v>0</v>
      </c>
      <c r="Z3096" s="21">
        <f t="shared" si="886"/>
        <v>0</v>
      </c>
      <c r="AA3096" s="21">
        <f t="shared" si="879"/>
        <v>0</v>
      </c>
      <c r="AB3096" s="21">
        <f t="shared" si="880"/>
        <v>0</v>
      </c>
      <c r="AC3096" s="21">
        <f t="shared" si="881"/>
        <v>0</v>
      </c>
      <c r="AD3096" s="21">
        <f t="shared" si="887"/>
        <v>0</v>
      </c>
      <c r="AE3096" s="21" t="str">
        <f t="shared" si="882"/>
        <v>5/9/3:00</v>
      </c>
    </row>
    <row r="3097" spans="2:31">
      <c r="B3097" s="37">
        <v>5</v>
      </c>
      <c r="C3097" s="38">
        <v>9</v>
      </c>
      <c r="D3097" s="39">
        <v>4</v>
      </c>
      <c r="E3097" s="17">
        <v>3.9</v>
      </c>
      <c r="F3097" s="17">
        <v>0</v>
      </c>
      <c r="G3097" s="17">
        <v>0</v>
      </c>
      <c r="H3097" s="37">
        <f t="shared" si="870"/>
        <v>39.020000000000003</v>
      </c>
      <c r="I3097" s="37">
        <f>IF(H3097&lt;'Roof Calculator'!$G$8, 1, 0)</f>
        <v>1</v>
      </c>
      <c r="J3097" s="37">
        <f>IF(H3097&gt;='Roof Calculator'!$G$8, 1, 0)</f>
        <v>0</v>
      </c>
      <c r="K3097" s="37">
        <f t="shared" si="871"/>
        <v>39.020000000000003</v>
      </c>
      <c r="L3097" s="37">
        <f t="shared" si="872"/>
        <v>0</v>
      </c>
      <c r="M3097" s="37">
        <v>0</v>
      </c>
      <c r="N3097" s="37">
        <f t="shared" si="873"/>
        <v>0</v>
      </c>
      <c r="O3097" s="37">
        <v>0</v>
      </c>
      <c r="P3097" s="37">
        <v>0</v>
      </c>
      <c r="Q3097" s="21">
        <f t="shared" si="874"/>
        <v>39.790999999999997</v>
      </c>
      <c r="R3097" s="21">
        <f t="shared" si="883"/>
        <v>129.12500000000554</v>
      </c>
      <c r="S3097" s="21">
        <f t="shared" si="884"/>
        <v>17.051895714518977</v>
      </c>
      <c r="T3097" s="21">
        <f t="shared" si="875"/>
        <v>86.147999999999996</v>
      </c>
      <c r="U3097" s="37">
        <f>VLOOKUP(Time_Zone, 'LSTM LookUp'!$B$5:$D$8, 3, FALSE)</f>
        <v>-75</v>
      </c>
      <c r="V3097" s="21">
        <f t="shared" si="885"/>
        <v>3.6376412044600475</v>
      </c>
      <c r="W3097" s="21">
        <f t="shared" si="876"/>
        <v>42.057410301114984</v>
      </c>
      <c r="X3097" s="21">
        <f t="shared" si="877"/>
        <v>0</v>
      </c>
      <c r="Y3097" s="21">
        <f t="shared" si="878"/>
        <v>0</v>
      </c>
      <c r="Z3097" s="21">
        <f t="shared" si="886"/>
        <v>0</v>
      </c>
      <c r="AA3097" s="21">
        <f t="shared" si="879"/>
        <v>0</v>
      </c>
      <c r="AB3097" s="21">
        <f t="shared" si="880"/>
        <v>0</v>
      </c>
      <c r="AC3097" s="21">
        <f t="shared" si="881"/>
        <v>0</v>
      </c>
      <c r="AD3097" s="21">
        <f t="shared" si="887"/>
        <v>0</v>
      </c>
      <c r="AE3097" s="21" t="str">
        <f t="shared" si="882"/>
        <v>5/9/4:00</v>
      </c>
    </row>
    <row r="3098" spans="2:31">
      <c r="B3098" s="37">
        <v>5</v>
      </c>
      <c r="C3098" s="38">
        <v>9</v>
      </c>
      <c r="D3098" s="39">
        <v>5</v>
      </c>
      <c r="E3098" s="17">
        <v>3.9</v>
      </c>
      <c r="F3098" s="17">
        <v>0</v>
      </c>
      <c r="G3098" s="17">
        <v>0</v>
      </c>
      <c r="H3098" s="37">
        <f t="shared" si="870"/>
        <v>39.020000000000003</v>
      </c>
      <c r="I3098" s="37">
        <f>IF(H3098&lt;'Roof Calculator'!$G$8, 1, 0)</f>
        <v>1</v>
      </c>
      <c r="J3098" s="37">
        <f>IF(H3098&gt;='Roof Calculator'!$G$8, 1, 0)</f>
        <v>0</v>
      </c>
      <c r="K3098" s="37">
        <f t="shared" si="871"/>
        <v>39.020000000000003</v>
      </c>
      <c r="L3098" s="37">
        <f t="shared" si="872"/>
        <v>0</v>
      </c>
      <c r="M3098" s="37">
        <v>0</v>
      </c>
      <c r="N3098" s="37">
        <f t="shared" si="873"/>
        <v>0</v>
      </c>
      <c r="O3098" s="37">
        <v>0</v>
      </c>
      <c r="P3098" s="37">
        <v>0</v>
      </c>
      <c r="Q3098" s="21">
        <f t="shared" si="874"/>
        <v>39.790999999999997</v>
      </c>
      <c r="R3098" s="21">
        <f t="shared" si="883"/>
        <v>129.1666666666722</v>
      </c>
      <c r="S3098" s="21">
        <f t="shared" si="884"/>
        <v>17.063455761992785</v>
      </c>
      <c r="T3098" s="21">
        <f t="shared" si="875"/>
        <v>86.147999999999996</v>
      </c>
      <c r="U3098" s="37">
        <f>VLOOKUP(Time_Zone, 'LSTM LookUp'!$B$5:$D$8, 3, FALSE)</f>
        <v>-75</v>
      </c>
      <c r="V3098" s="21">
        <f t="shared" si="885"/>
        <v>3.6396680203943674</v>
      </c>
      <c r="W3098" s="21">
        <f t="shared" si="876"/>
        <v>57.057917005098616</v>
      </c>
      <c r="X3098" s="21">
        <f t="shared" si="877"/>
        <v>0</v>
      </c>
      <c r="Y3098" s="21">
        <f t="shared" si="878"/>
        <v>0</v>
      </c>
      <c r="Z3098" s="21">
        <f t="shared" si="886"/>
        <v>0</v>
      </c>
      <c r="AA3098" s="21">
        <f t="shared" si="879"/>
        <v>0</v>
      </c>
      <c r="AB3098" s="21">
        <f t="shared" si="880"/>
        <v>0</v>
      </c>
      <c r="AC3098" s="21">
        <f t="shared" si="881"/>
        <v>0</v>
      </c>
      <c r="AD3098" s="21">
        <f t="shared" si="887"/>
        <v>0</v>
      </c>
      <c r="AE3098" s="21" t="str">
        <f t="shared" si="882"/>
        <v>5/9/5:00</v>
      </c>
    </row>
    <row r="3099" spans="2:31">
      <c r="B3099" s="37">
        <v>5</v>
      </c>
      <c r="C3099" s="38">
        <v>9</v>
      </c>
      <c r="D3099" s="39">
        <v>6</v>
      </c>
      <c r="E3099" s="17">
        <v>3.9</v>
      </c>
      <c r="F3099" s="17">
        <v>7</v>
      </c>
      <c r="G3099" s="17">
        <v>0</v>
      </c>
      <c r="H3099" s="37">
        <f t="shared" si="870"/>
        <v>39.020000000000003</v>
      </c>
      <c r="I3099" s="37">
        <f>IF(H3099&lt;'Roof Calculator'!$G$8, 1, 0)</f>
        <v>1</v>
      </c>
      <c r="J3099" s="37">
        <f>IF(H3099&gt;='Roof Calculator'!$G$8, 1, 0)</f>
        <v>0</v>
      </c>
      <c r="K3099" s="37">
        <f t="shared" si="871"/>
        <v>39.020000000000003</v>
      </c>
      <c r="L3099" s="37">
        <f t="shared" si="872"/>
        <v>0</v>
      </c>
      <c r="M3099" s="37">
        <v>0</v>
      </c>
      <c r="N3099" s="37">
        <f t="shared" si="873"/>
        <v>7</v>
      </c>
      <c r="O3099" s="37">
        <v>0</v>
      </c>
      <c r="P3099" s="37">
        <v>0</v>
      </c>
      <c r="Q3099" s="21">
        <f t="shared" si="874"/>
        <v>39.790999999999997</v>
      </c>
      <c r="R3099" s="21">
        <f t="shared" si="883"/>
        <v>129.20833333333886</v>
      </c>
      <c r="S3099" s="21">
        <f t="shared" si="884"/>
        <v>17.075007477309285</v>
      </c>
      <c r="T3099" s="21">
        <f t="shared" si="875"/>
        <v>86.147999999999996</v>
      </c>
      <c r="U3099" s="37">
        <f>VLOOKUP(Time_Zone, 'LSTM LookUp'!$B$5:$D$8, 3, FALSE)</f>
        <v>-75</v>
      </c>
      <c r="V3099" s="21">
        <f t="shared" si="885"/>
        <v>3.6416777889959375</v>
      </c>
      <c r="W3099" s="21">
        <f t="shared" si="876"/>
        <v>72.058419447248951</v>
      </c>
      <c r="X3099" s="21">
        <f t="shared" si="877"/>
        <v>0</v>
      </c>
      <c r="Y3099" s="21">
        <f t="shared" si="878"/>
        <v>7</v>
      </c>
      <c r="Z3099" s="21">
        <f t="shared" si="886"/>
        <v>2.2188777406168709</v>
      </c>
      <c r="AA3099" s="21">
        <f t="shared" si="879"/>
        <v>2.2188777406168709</v>
      </c>
      <c r="AB3099" s="21">
        <f t="shared" si="880"/>
        <v>0</v>
      </c>
      <c r="AC3099" s="21">
        <f t="shared" si="881"/>
        <v>0</v>
      </c>
      <c r="AD3099" s="21">
        <f t="shared" si="887"/>
        <v>0</v>
      </c>
      <c r="AE3099" s="21" t="str">
        <f t="shared" si="882"/>
        <v>5/9/6:00</v>
      </c>
    </row>
    <row r="3100" spans="2:31">
      <c r="B3100" s="37">
        <v>5</v>
      </c>
      <c r="C3100" s="38">
        <v>9</v>
      </c>
      <c r="D3100" s="39">
        <v>7</v>
      </c>
      <c r="E3100" s="17">
        <v>4.4000000000000004</v>
      </c>
      <c r="F3100" s="17">
        <v>51</v>
      </c>
      <c r="G3100" s="17">
        <v>201</v>
      </c>
      <c r="H3100" s="37">
        <f t="shared" si="870"/>
        <v>39.92</v>
      </c>
      <c r="I3100" s="37">
        <f>IF(H3100&lt;'Roof Calculator'!$G$8, 1, 0)</f>
        <v>1</v>
      </c>
      <c r="J3100" s="37">
        <f>IF(H3100&gt;='Roof Calculator'!$G$8, 1, 0)</f>
        <v>0</v>
      </c>
      <c r="K3100" s="37">
        <f t="shared" si="871"/>
        <v>39.92</v>
      </c>
      <c r="L3100" s="37">
        <f t="shared" si="872"/>
        <v>0</v>
      </c>
      <c r="M3100" s="37">
        <v>0</v>
      </c>
      <c r="N3100" s="37">
        <f t="shared" si="873"/>
        <v>51</v>
      </c>
      <c r="O3100" s="37">
        <v>0</v>
      </c>
      <c r="P3100" s="37">
        <v>0</v>
      </c>
      <c r="Q3100" s="21">
        <f t="shared" si="874"/>
        <v>39.790999999999997</v>
      </c>
      <c r="R3100" s="21">
        <f t="shared" si="883"/>
        <v>129.25000000000551</v>
      </c>
      <c r="S3100" s="21">
        <f t="shared" si="884"/>
        <v>17.086550853447061</v>
      </c>
      <c r="T3100" s="21">
        <f t="shared" si="875"/>
        <v>86.147999999999996</v>
      </c>
      <c r="U3100" s="37">
        <f>VLOOKUP(Time_Zone, 'LSTM LookUp'!$B$5:$D$8, 3, FALSE)</f>
        <v>-75</v>
      </c>
      <c r="V3100" s="21">
        <f t="shared" si="885"/>
        <v>3.6436705111561789</v>
      </c>
      <c r="W3100" s="21">
        <f t="shared" si="876"/>
        <v>87.058917627789072</v>
      </c>
      <c r="X3100" s="21">
        <f t="shared" si="877"/>
        <v>45.370501183330752</v>
      </c>
      <c r="Y3100" s="21">
        <f t="shared" si="878"/>
        <v>96.370501183330759</v>
      </c>
      <c r="Z3100" s="21">
        <f t="shared" si="886"/>
        <v>30.547765703969205</v>
      </c>
      <c r="AA3100" s="21">
        <f t="shared" si="879"/>
        <v>30.547765703969205</v>
      </c>
      <c r="AB3100" s="21">
        <f t="shared" si="880"/>
        <v>0</v>
      </c>
      <c r="AC3100" s="21">
        <f t="shared" si="881"/>
        <v>0</v>
      </c>
      <c r="AD3100" s="21">
        <f t="shared" si="887"/>
        <v>0</v>
      </c>
      <c r="AE3100" s="21" t="str">
        <f t="shared" si="882"/>
        <v>5/9/7:00</v>
      </c>
    </row>
    <row r="3101" spans="2:31">
      <c r="B3101" s="37">
        <v>5</v>
      </c>
      <c r="C3101" s="38">
        <v>9</v>
      </c>
      <c r="D3101" s="39">
        <v>8</v>
      </c>
      <c r="E3101" s="17">
        <v>7.2</v>
      </c>
      <c r="F3101" s="17">
        <v>93</v>
      </c>
      <c r="G3101" s="17">
        <v>491</v>
      </c>
      <c r="H3101" s="37">
        <f t="shared" si="870"/>
        <v>44.96</v>
      </c>
      <c r="I3101" s="37">
        <f>IF(H3101&lt;'Roof Calculator'!$G$8, 1, 0)</f>
        <v>1</v>
      </c>
      <c r="J3101" s="37">
        <f>IF(H3101&gt;='Roof Calculator'!$G$8, 1, 0)</f>
        <v>0</v>
      </c>
      <c r="K3101" s="37">
        <f t="shared" si="871"/>
        <v>44.96</v>
      </c>
      <c r="L3101" s="37">
        <f t="shared" si="872"/>
        <v>0</v>
      </c>
      <c r="M3101" s="37">
        <v>0</v>
      </c>
      <c r="N3101" s="37">
        <f t="shared" si="873"/>
        <v>93</v>
      </c>
      <c r="O3101" s="37">
        <v>0</v>
      </c>
      <c r="P3101" s="37">
        <v>0</v>
      </c>
      <c r="Q3101" s="21">
        <f t="shared" si="874"/>
        <v>39.790999999999997</v>
      </c>
      <c r="R3101" s="21">
        <f t="shared" si="883"/>
        <v>129.29166666667217</v>
      </c>
      <c r="S3101" s="21">
        <f t="shared" si="884"/>
        <v>17.098085883386656</v>
      </c>
      <c r="T3101" s="21">
        <f t="shared" si="875"/>
        <v>86.147999999999996</v>
      </c>
      <c r="U3101" s="37">
        <f>VLOOKUP(Time_Zone, 'LSTM LookUp'!$B$5:$D$8, 3, FALSE)</f>
        <v>-75</v>
      </c>
      <c r="V3101" s="21">
        <f t="shared" si="885"/>
        <v>3.6456461878065021</v>
      </c>
      <c r="W3101" s="21">
        <f t="shared" si="876"/>
        <v>102.05941154695161</v>
      </c>
      <c r="X3101" s="21">
        <f t="shared" si="877"/>
        <v>17.048528880220019</v>
      </c>
      <c r="Y3101" s="21">
        <f t="shared" si="878"/>
        <v>110.04852888022002</v>
      </c>
      <c r="Z3101" s="21">
        <f t="shared" si="886"/>
        <v>34.883461588564728</v>
      </c>
      <c r="AA3101" s="21">
        <f t="shared" si="879"/>
        <v>34.883461588564728</v>
      </c>
      <c r="AB3101" s="21">
        <f t="shared" si="880"/>
        <v>0</v>
      </c>
      <c r="AC3101" s="21">
        <f t="shared" si="881"/>
        <v>0</v>
      </c>
      <c r="AD3101" s="21">
        <f t="shared" si="887"/>
        <v>0</v>
      </c>
      <c r="AE3101" s="21" t="str">
        <f t="shared" si="882"/>
        <v>5/9/8:00</v>
      </c>
    </row>
    <row r="3102" spans="2:31">
      <c r="B3102" s="37">
        <v>5</v>
      </c>
      <c r="C3102" s="38">
        <v>9</v>
      </c>
      <c r="D3102" s="39">
        <v>9</v>
      </c>
      <c r="E3102" s="17">
        <v>10.6</v>
      </c>
      <c r="F3102" s="17">
        <v>131</v>
      </c>
      <c r="G3102" s="17">
        <v>650</v>
      </c>
      <c r="H3102" s="37">
        <f t="shared" si="870"/>
        <v>51.08</v>
      </c>
      <c r="I3102" s="37">
        <f>IF(H3102&lt;'Roof Calculator'!$G$8, 1, 0)</f>
        <v>1</v>
      </c>
      <c r="J3102" s="37">
        <f>IF(H3102&gt;='Roof Calculator'!$G$8, 1, 0)</f>
        <v>0</v>
      </c>
      <c r="K3102" s="37">
        <f t="shared" si="871"/>
        <v>51.08</v>
      </c>
      <c r="L3102" s="37">
        <f t="shared" si="872"/>
        <v>0</v>
      </c>
      <c r="M3102" s="37">
        <v>0</v>
      </c>
      <c r="N3102" s="37">
        <f t="shared" si="873"/>
        <v>131</v>
      </c>
      <c r="O3102" s="37">
        <v>0</v>
      </c>
      <c r="P3102" s="37">
        <v>0</v>
      </c>
      <c r="Q3102" s="21">
        <f t="shared" si="874"/>
        <v>39.790999999999997</v>
      </c>
      <c r="R3102" s="21">
        <f t="shared" si="883"/>
        <v>129.33333333333883</v>
      </c>
      <c r="S3102" s="21">
        <f t="shared" si="884"/>
        <v>17.109612560110598</v>
      </c>
      <c r="T3102" s="21">
        <f t="shared" si="875"/>
        <v>86.147999999999996</v>
      </c>
      <c r="U3102" s="37">
        <f>VLOOKUP(Time_Zone, 'LSTM LookUp'!$B$5:$D$8, 3, FALSE)</f>
        <v>-75</v>
      </c>
      <c r="V3102" s="21">
        <f t="shared" si="885"/>
        <v>3.6476048199183086</v>
      </c>
      <c r="W3102" s="21">
        <f t="shared" si="876"/>
        <v>117.05990120497955</v>
      </c>
      <c r="X3102" s="21">
        <f t="shared" si="877"/>
        <v>-94.769634056857981</v>
      </c>
      <c r="Y3102" s="21">
        <f t="shared" si="878"/>
        <v>36.230365943142019</v>
      </c>
      <c r="Z3102" s="21">
        <f t="shared" si="886"/>
        <v>11.484393217948771</v>
      </c>
      <c r="AA3102" s="21">
        <f t="shared" si="879"/>
        <v>11.484393217948771</v>
      </c>
      <c r="AB3102" s="21">
        <f t="shared" si="880"/>
        <v>0</v>
      </c>
      <c r="AC3102" s="21">
        <f t="shared" si="881"/>
        <v>0</v>
      </c>
      <c r="AD3102" s="21">
        <f t="shared" si="887"/>
        <v>0</v>
      </c>
      <c r="AE3102" s="21" t="str">
        <f t="shared" si="882"/>
        <v>5/9/9:00</v>
      </c>
    </row>
    <row r="3103" spans="2:31">
      <c r="B3103" s="37">
        <v>5</v>
      </c>
      <c r="C3103" s="38">
        <v>9</v>
      </c>
      <c r="D3103" s="39">
        <v>10</v>
      </c>
      <c r="E3103" s="17">
        <v>12.8</v>
      </c>
      <c r="F3103" s="17">
        <v>160</v>
      </c>
      <c r="G3103" s="17">
        <v>741</v>
      </c>
      <c r="H3103" s="37">
        <f t="shared" si="870"/>
        <v>55.04</v>
      </c>
      <c r="I3103" s="37">
        <f>IF(H3103&lt;'Roof Calculator'!$G$8, 1, 0)</f>
        <v>0</v>
      </c>
      <c r="J3103" s="37">
        <f>IF(H3103&gt;='Roof Calculator'!$G$8, 1, 0)</f>
        <v>1</v>
      </c>
      <c r="K3103" s="37">
        <f t="shared" si="871"/>
        <v>0</v>
      </c>
      <c r="L3103" s="37">
        <f t="shared" si="872"/>
        <v>55.04</v>
      </c>
      <c r="M3103" s="37">
        <v>0</v>
      </c>
      <c r="N3103" s="37">
        <f t="shared" si="873"/>
        <v>160</v>
      </c>
      <c r="O3103" s="37">
        <v>0</v>
      </c>
      <c r="P3103" s="37">
        <v>0</v>
      </c>
      <c r="Q3103" s="21">
        <f t="shared" si="874"/>
        <v>39.790999999999997</v>
      </c>
      <c r="R3103" s="21">
        <f t="shared" si="883"/>
        <v>129.37500000000549</v>
      </c>
      <c r="S3103" s="21">
        <f t="shared" si="884"/>
        <v>17.121130876603431</v>
      </c>
      <c r="T3103" s="21">
        <f t="shared" si="875"/>
        <v>86.147999999999996</v>
      </c>
      <c r="U3103" s="37">
        <f>VLOOKUP(Time_Zone, 'LSTM LookUp'!$B$5:$D$8, 3, FALSE)</f>
        <v>-75</v>
      </c>
      <c r="V3103" s="21">
        <f t="shared" si="885"/>
        <v>3.6495464085029825</v>
      </c>
      <c r="W3103" s="21">
        <f t="shared" si="876"/>
        <v>132.0603866021257</v>
      </c>
      <c r="X3103" s="21">
        <f t="shared" si="877"/>
        <v>-224.91664547047358</v>
      </c>
      <c r="Y3103" s="21">
        <f t="shared" si="878"/>
        <v>-64.916645470473583</v>
      </c>
      <c r="Z3103" s="21">
        <f t="shared" si="886"/>
        <v>-20.577442804278697</v>
      </c>
      <c r="AA3103" s="21">
        <f t="shared" si="879"/>
        <v>0</v>
      </c>
      <c r="AB3103" s="21">
        <f t="shared" si="880"/>
        <v>-20.577442804278697</v>
      </c>
      <c r="AC3103" s="21">
        <f t="shared" si="881"/>
        <v>55.04</v>
      </c>
      <c r="AD3103" s="21">
        <f t="shared" si="887"/>
        <v>-20.577442804278697</v>
      </c>
      <c r="AE3103" s="21" t="str">
        <f t="shared" si="882"/>
        <v>5/9/10:00</v>
      </c>
    </row>
    <row r="3104" spans="2:31">
      <c r="B3104" s="37">
        <v>5</v>
      </c>
      <c r="C3104" s="38">
        <v>9</v>
      </c>
      <c r="D3104" s="39">
        <v>11</v>
      </c>
      <c r="E3104" s="17">
        <v>14.4</v>
      </c>
      <c r="F3104" s="17">
        <v>180</v>
      </c>
      <c r="G3104" s="17">
        <v>796</v>
      </c>
      <c r="H3104" s="37">
        <f t="shared" si="870"/>
        <v>57.92</v>
      </c>
      <c r="I3104" s="37">
        <f>IF(H3104&lt;'Roof Calculator'!$G$8, 1, 0)</f>
        <v>0</v>
      </c>
      <c r="J3104" s="37">
        <f>IF(H3104&gt;='Roof Calculator'!$G$8, 1, 0)</f>
        <v>1</v>
      </c>
      <c r="K3104" s="37">
        <f t="shared" si="871"/>
        <v>0</v>
      </c>
      <c r="L3104" s="37">
        <f t="shared" si="872"/>
        <v>57.92</v>
      </c>
      <c r="M3104" s="37">
        <v>0</v>
      </c>
      <c r="N3104" s="37">
        <f t="shared" si="873"/>
        <v>180</v>
      </c>
      <c r="O3104" s="37">
        <v>0</v>
      </c>
      <c r="P3104" s="37">
        <v>0</v>
      </c>
      <c r="Q3104" s="21">
        <f t="shared" si="874"/>
        <v>39.790999999999997</v>
      </c>
      <c r="R3104" s="21">
        <f t="shared" si="883"/>
        <v>129.41666666667214</v>
      </c>
      <c r="S3104" s="21">
        <f t="shared" si="884"/>
        <v>17.13264082585167</v>
      </c>
      <c r="T3104" s="21">
        <f t="shared" si="875"/>
        <v>86.147999999999996</v>
      </c>
      <c r="U3104" s="37">
        <f>VLOOKUP(Time_Zone, 'LSTM LookUp'!$B$5:$D$8, 3, FALSE)</f>
        <v>-75</v>
      </c>
      <c r="V3104" s="21">
        <f t="shared" si="885"/>
        <v>3.6514709546118889</v>
      </c>
      <c r="W3104" s="21">
        <f t="shared" si="876"/>
        <v>147.06086773865297</v>
      </c>
      <c r="X3104" s="21">
        <f t="shared" si="877"/>
        <v>-340.46402014929458</v>
      </c>
      <c r="Y3104" s="21">
        <f t="shared" si="878"/>
        <v>-160.46402014929458</v>
      </c>
      <c r="Z3104" s="21">
        <f t="shared" si="886"/>
        <v>-50.864291782738121</v>
      </c>
      <c r="AA3104" s="21">
        <f t="shared" si="879"/>
        <v>0</v>
      </c>
      <c r="AB3104" s="21">
        <f t="shared" si="880"/>
        <v>-50.864291782738121</v>
      </c>
      <c r="AC3104" s="21">
        <f t="shared" si="881"/>
        <v>57.92</v>
      </c>
      <c r="AD3104" s="21">
        <f t="shared" si="887"/>
        <v>-50.864291782738121</v>
      </c>
      <c r="AE3104" s="21" t="str">
        <f t="shared" si="882"/>
        <v>5/9/11:00</v>
      </c>
    </row>
    <row r="3105" spans="2:31">
      <c r="B3105" s="37">
        <v>5</v>
      </c>
      <c r="C3105" s="38">
        <v>9</v>
      </c>
      <c r="D3105" s="39">
        <v>12</v>
      </c>
      <c r="E3105" s="17">
        <v>15</v>
      </c>
      <c r="F3105" s="17">
        <v>192</v>
      </c>
      <c r="G3105" s="17">
        <v>827</v>
      </c>
      <c r="H3105" s="37">
        <f t="shared" si="870"/>
        <v>59</v>
      </c>
      <c r="I3105" s="37">
        <f>IF(H3105&lt;'Roof Calculator'!$G$8, 1, 0)</f>
        <v>0</v>
      </c>
      <c r="J3105" s="37">
        <f>IF(H3105&gt;='Roof Calculator'!$G$8, 1, 0)</f>
        <v>1</v>
      </c>
      <c r="K3105" s="37">
        <f t="shared" si="871"/>
        <v>0</v>
      </c>
      <c r="L3105" s="37">
        <f t="shared" si="872"/>
        <v>59</v>
      </c>
      <c r="M3105" s="37">
        <v>0</v>
      </c>
      <c r="N3105" s="37">
        <f t="shared" si="873"/>
        <v>192</v>
      </c>
      <c r="O3105" s="37">
        <v>0</v>
      </c>
      <c r="P3105" s="37">
        <v>0</v>
      </c>
      <c r="Q3105" s="21">
        <f t="shared" si="874"/>
        <v>39.790999999999997</v>
      </c>
      <c r="R3105" s="21">
        <f t="shared" si="883"/>
        <v>129.4583333333388</v>
      </c>
      <c r="S3105" s="21">
        <f t="shared" si="884"/>
        <v>17.14414240084384</v>
      </c>
      <c r="T3105" s="21">
        <f t="shared" si="875"/>
        <v>86.147999999999996</v>
      </c>
      <c r="U3105" s="37">
        <f>VLOOKUP(Time_Zone, 'LSTM LookUp'!$B$5:$D$8, 3, FALSE)</f>
        <v>-75</v>
      </c>
      <c r="V3105" s="21">
        <f t="shared" si="885"/>
        <v>3.6533784593363676</v>
      </c>
      <c r="W3105" s="21">
        <f t="shared" si="876"/>
        <v>162.06134461483413</v>
      </c>
      <c r="X3105" s="21">
        <f t="shared" si="877"/>
        <v>-421.68251685103104</v>
      </c>
      <c r="Y3105" s="21">
        <f t="shared" si="878"/>
        <v>-229.68251685103104</v>
      </c>
      <c r="Z3105" s="21">
        <f t="shared" si="886"/>
        <v>-72.805346292801744</v>
      </c>
      <c r="AA3105" s="21">
        <f t="shared" si="879"/>
        <v>0</v>
      </c>
      <c r="AB3105" s="21">
        <f t="shared" si="880"/>
        <v>-72.805346292801744</v>
      </c>
      <c r="AC3105" s="21">
        <f t="shared" si="881"/>
        <v>59</v>
      </c>
      <c r="AD3105" s="21">
        <f t="shared" si="887"/>
        <v>-72.805346292801744</v>
      </c>
      <c r="AE3105" s="21" t="str">
        <f t="shared" si="882"/>
        <v>5/9/12:00</v>
      </c>
    </row>
    <row r="3106" spans="2:31">
      <c r="B3106" s="37">
        <v>5</v>
      </c>
      <c r="C3106" s="38">
        <v>9</v>
      </c>
      <c r="D3106" s="39">
        <v>13</v>
      </c>
      <c r="E3106" s="17">
        <v>16.100000000000001</v>
      </c>
      <c r="F3106" s="17">
        <v>197</v>
      </c>
      <c r="G3106" s="17">
        <v>837</v>
      </c>
      <c r="H3106" s="37">
        <f t="shared" si="870"/>
        <v>60.980000000000004</v>
      </c>
      <c r="I3106" s="37">
        <f>IF(H3106&lt;'Roof Calculator'!$G$8, 1, 0)</f>
        <v>0</v>
      </c>
      <c r="J3106" s="37">
        <f>IF(H3106&gt;='Roof Calculator'!$G$8, 1, 0)</f>
        <v>1</v>
      </c>
      <c r="K3106" s="37">
        <f t="shared" si="871"/>
        <v>0</v>
      </c>
      <c r="L3106" s="37">
        <f t="shared" si="872"/>
        <v>60.980000000000004</v>
      </c>
      <c r="M3106" s="37">
        <v>0</v>
      </c>
      <c r="N3106" s="37">
        <f t="shared" si="873"/>
        <v>197</v>
      </c>
      <c r="O3106" s="37">
        <v>0</v>
      </c>
      <c r="P3106" s="37">
        <v>0</v>
      </c>
      <c r="Q3106" s="21">
        <f t="shared" si="874"/>
        <v>39.790999999999997</v>
      </c>
      <c r="R3106" s="21">
        <f t="shared" si="883"/>
        <v>129.50000000000546</v>
      </c>
      <c r="S3106" s="21">
        <f t="shared" si="884"/>
        <v>17.155635594570501</v>
      </c>
      <c r="T3106" s="21">
        <f t="shared" si="875"/>
        <v>86.147999999999996</v>
      </c>
      <c r="U3106" s="37">
        <f>VLOOKUP(Time_Zone, 'LSTM LookUp'!$B$5:$D$8, 3, FALSE)</f>
        <v>-75</v>
      </c>
      <c r="V3106" s="21">
        <f t="shared" si="885"/>
        <v>3.6552689238077223</v>
      </c>
      <c r="W3106" s="21">
        <f t="shared" si="876"/>
        <v>177.06181723095193</v>
      </c>
      <c r="X3106" s="21">
        <f t="shared" si="877"/>
        <v>-455.70863685676085</v>
      </c>
      <c r="Y3106" s="21">
        <f t="shared" si="878"/>
        <v>-258.70863685676085</v>
      </c>
      <c r="Z3106" s="21">
        <f t="shared" si="886"/>
        <v>-82.006119375257157</v>
      </c>
      <c r="AA3106" s="21">
        <f t="shared" si="879"/>
        <v>0</v>
      </c>
      <c r="AB3106" s="21">
        <f t="shared" si="880"/>
        <v>-82.006119375257157</v>
      </c>
      <c r="AC3106" s="21">
        <f t="shared" si="881"/>
        <v>60.980000000000004</v>
      </c>
      <c r="AD3106" s="21">
        <f t="shared" si="887"/>
        <v>-82.006119375257157</v>
      </c>
      <c r="AE3106" s="21" t="str">
        <f t="shared" si="882"/>
        <v>5/9/13:00</v>
      </c>
    </row>
    <row r="3107" spans="2:31">
      <c r="B3107" s="37">
        <v>5</v>
      </c>
      <c r="C3107" s="38">
        <v>9</v>
      </c>
      <c r="D3107" s="39">
        <v>14</v>
      </c>
      <c r="E3107" s="17">
        <v>17.2</v>
      </c>
      <c r="F3107" s="17">
        <v>195</v>
      </c>
      <c r="G3107" s="17">
        <v>829</v>
      </c>
      <c r="H3107" s="37">
        <f t="shared" si="870"/>
        <v>62.959999999999994</v>
      </c>
      <c r="I3107" s="37">
        <f>IF(H3107&lt;'Roof Calculator'!$G$8, 1, 0)</f>
        <v>0</v>
      </c>
      <c r="J3107" s="37">
        <f>IF(H3107&gt;='Roof Calculator'!$G$8, 1, 0)</f>
        <v>1</v>
      </c>
      <c r="K3107" s="37">
        <f t="shared" si="871"/>
        <v>0</v>
      </c>
      <c r="L3107" s="37">
        <f t="shared" si="872"/>
        <v>62.959999999999994</v>
      </c>
      <c r="M3107" s="37">
        <v>0</v>
      </c>
      <c r="N3107" s="37">
        <f t="shared" si="873"/>
        <v>195</v>
      </c>
      <c r="O3107" s="37">
        <v>0</v>
      </c>
      <c r="P3107" s="37">
        <v>0</v>
      </c>
      <c r="Q3107" s="21">
        <f t="shared" si="874"/>
        <v>39.790999999999997</v>
      </c>
      <c r="R3107" s="21">
        <f t="shared" si="883"/>
        <v>129.54166666667211</v>
      </c>
      <c r="S3107" s="21">
        <f t="shared" si="884"/>
        <v>17.167120400024242</v>
      </c>
      <c r="T3107" s="21">
        <f t="shared" si="875"/>
        <v>86.147999999999996</v>
      </c>
      <c r="U3107" s="37">
        <f>VLOOKUP(Time_Zone, 'LSTM LookUp'!$B$5:$D$8, 3, FALSE)</f>
        <v>-75</v>
      </c>
      <c r="V3107" s="21">
        <f t="shared" si="885"/>
        <v>3.6571423491972359</v>
      </c>
      <c r="W3107" s="21">
        <f t="shared" si="876"/>
        <v>192.0622855872993</v>
      </c>
      <c r="X3107" s="21">
        <f t="shared" si="877"/>
        <v>-438.57630661378272</v>
      </c>
      <c r="Y3107" s="21">
        <f t="shared" si="878"/>
        <v>-243.57630661378272</v>
      </c>
      <c r="Z3107" s="21">
        <f t="shared" si="886"/>
        <v>-77.209434983856056</v>
      </c>
      <c r="AA3107" s="21">
        <f t="shared" si="879"/>
        <v>0</v>
      </c>
      <c r="AB3107" s="21">
        <f t="shared" si="880"/>
        <v>-77.209434983856056</v>
      </c>
      <c r="AC3107" s="21">
        <f t="shared" si="881"/>
        <v>62.959999999999994</v>
      </c>
      <c r="AD3107" s="21">
        <f t="shared" si="887"/>
        <v>-77.209434983856056</v>
      </c>
      <c r="AE3107" s="21" t="str">
        <f t="shared" si="882"/>
        <v>5/9/14:00</v>
      </c>
    </row>
    <row r="3108" spans="2:31">
      <c r="B3108" s="37">
        <v>5</v>
      </c>
      <c r="C3108" s="38">
        <v>9</v>
      </c>
      <c r="D3108" s="39">
        <v>15</v>
      </c>
      <c r="E3108" s="17">
        <v>17.2</v>
      </c>
      <c r="F3108" s="17">
        <v>185</v>
      </c>
      <c r="G3108" s="17">
        <v>811</v>
      </c>
      <c r="H3108" s="37">
        <f t="shared" si="870"/>
        <v>62.959999999999994</v>
      </c>
      <c r="I3108" s="37">
        <f>IF(H3108&lt;'Roof Calculator'!$G$8, 1, 0)</f>
        <v>0</v>
      </c>
      <c r="J3108" s="37">
        <f>IF(H3108&gt;='Roof Calculator'!$G$8, 1, 0)</f>
        <v>1</v>
      </c>
      <c r="K3108" s="37">
        <f t="shared" si="871"/>
        <v>0</v>
      </c>
      <c r="L3108" s="37">
        <f t="shared" si="872"/>
        <v>62.959999999999994</v>
      </c>
      <c r="M3108" s="37">
        <v>0</v>
      </c>
      <c r="N3108" s="37">
        <f t="shared" si="873"/>
        <v>185</v>
      </c>
      <c r="O3108" s="37">
        <v>0</v>
      </c>
      <c r="P3108" s="37">
        <v>0</v>
      </c>
      <c r="Q3108" s="21">
        <f t="shared" si="874"/>
        <v>39.790999999999997</v>
      </c>
      <c r="R3108" s="21">
        <f t="shared" si="883"/>
        <v>129.58333333333877</v>
      </c>
      <c r="S3108" s="21">
        <f t="shared" si="884"/>
        <v>17.17859681019964</v>
      </c>
      <c r="T3108" s="21">
        <f t="shared" si="875"/>
        <v>86.147999999999996</v>
      </c>
      <c r="U3108" s="37">
        <f>VLOOKUP(Time_Zone, 'LSTM LookUp'!$B$5:$D$8, 3, FALSE)</f>
        <v>-75</v>
      </c>
      <c r="V3108" s="21">
        <f t="shared" si="885"/>
        <v>3.6589987367161343</v>
      </c>
      <c r="W3108" s="21">
        <f t="shared" si="876"/>
        <v>207.06274968417904</v>
      </c>
      <c r="X3108" s="21">
        <f t="shared" si="877"/>
        <v>-376.87647195619348</v>
      </c>
      <c r="Y3108" s="21">
        <f t="shared" si="878"/>
        <v>-191.87647195619348</v>
      </c>
      <c r="Z3108" s="21">
        <f t="shared" si="886"/>
        <v>-60.821490367385003</v>
      </c>
      <c r="AA3108" s="21">
        <f t="shared" si="879"/>
        <v>0</v>
      </c>
      <c r="AB3108" s="21">
        <f t="shared" si="880"/>
        <v>-60.821490367385003</v>
      </c>
      <c r="AC3108" s="21">
        <f t="shared" si="881"/>
        <v>62.959999999999994</v>
      </c>
      <c r="AD3108" s="21">
        <f t="shared" si="887"/>
        <v>-60.821490367385003</v>
      </c>
      <c r="AE3108" s="21" t="str">
        <f t="shared" si="882"/>
        <v>5/9/15:00</v>
      </c>
    </row>
    <row r="3109" spans="2:31">
      <c r="B3109" s="37">
        <v>5</v>
      </c>
      <c r="C3109" s="38">
        <v>9</v>
      </c>
      <c r="D3109" s="39">
        <v>16</v>
      </c>
      <c r="E3109" s="17">
        <v>17.8</v>
      </c>
      <c r="F3109" s="17">
        <v>168</v>
      </c>
      <c r="G3109" s="17">
        <v>767</v>
      </c>
      <c r="H3109" s="37">
        <f t="shared" si="870"/>
        <v>64.040000000000006</v>
      </c>
      <c r="I3109" s="37">
        <f>IF(H3109&lt;'Roof Calculator'!$G$8, 1, 0)</f>
        <v>0</v>
      </c>
      <c r="J3109" s="37">
        <f>IF(H3109&gt;='Roof Calculator'!$G$8, 1, 0)</f>
        <v>1</v>
      </c>
      <c r="K3109" s="37">
        <f t="shared" si="871"/>
        <v>0</v>
      </c>
      <c r="L3109" s="37">
        <f t="shared" si="872"/>
        <v>64.040000000000006</v>
      </c>
      <c r="M3109" s="37">
        <v>0</v>
      </c>
      <c r="N3109" s="37">
        <f t="shared" si="873"/>
        <v>168</v>
      </c>
      <c r="O3109" s="37">
        <v>0</v>
      </c>
      <c r="P3109" s="37">
        <v>0</v>
      </c>
      <c r="Q3109" s="21">
        <f t="shared" si="874"/>
        <v>39.790999999999997</v>
      </c>
      <c r="R3109" s="21">
        <f t="shared" si="883"/>
        <v>129.62500000000543</v>
      </c>
      <c r="S3109" s="21">
        <f t="shared" si="884"/>
        <v>17.190064818093351</v>
      </c>
      <c r="T3109" s="21">
        <f t="shared" si="875"/>
        <v>86.147999999999996</v>
      </c>
      <c r="U3109" s="37">
        <f>VLOOKUP(Time_Zone, 'LSTM LookUp'!$B$5:$D$8, 3, FALSE)</f>
        <v>-75</v>
      </c>
      <c r="V3109" s="21">
        <f t="shared" si="885"/>
        <v>3.6608380876156104</v>
      </c>
      <c r="W3109" s="21">
        <f t="shared" si="876"/>
        <v>222.0632095219039</v>
      </c>
      <c r="X3109" s="21">
        <f t="shared" si="877"/>
        <v>-272.91918254646379</v>
      </c>
      <c r="Y3109" s="21">
        <f t="shared" si="878"/>
        <v>-104.91918254646379</v>
      </c>
      <c r="Z3109" s="21">
        <f t="shared" si="886"/>
        <v>-33.257548388009518</v>
      </c>
      <c r="AA3109" s="21">
        <f t="shared" si="879"/>
        <v>0</v>
      </c>
      <c r="AB3109" s="21">
        <f t="shared" si="880"/>
        <v>-33.257548388009518</v>
      </c>
      <c r="AC3109" s="21">
        <f t="shared" si="881"/>
        <v>64.040000000000006</v>
      </c>
      <c r="AD3109" s="21">
        <f t="shared" si="887"/>
        <v>-33.257548388009518</v>
      </c>
      <c r="AE3109" s="21" t="str">
        <f t="shared" si="882"/>
        <v>5/9/16:00</v>
      </c>
    </row>
    <row r="3110" spans="2:31">
      <c r="B3110" s="37">
        <v>5</v>
      </c>
      <c r="C3110" s="38">
        <v>9</v>
      </c>
      <c r="D3110" s="39">
        <v>17</v>
      </c>
      <c r="E3110" s="17">
        <v>18.3</v>
      </c>
      <c r="F3110" s="17">
        <v>143</v>
      </c>
      <c r="G3110" s="17">
        <v>694</v>
      </c>
      <c r="H3110" s="37">
        <f t="shared" si="870"/>
        <v>64.94</v>
      </c>
      <c r="I3110" s="37">
        <f>IF(H3110&lt;'Roof Calculator'!$G$8, 1, 0)</f>
        <v>0</v>
      </c>
      <c r="J3110" s="37">
        <f>IF(H3110&gt;='Roof Calculator'!$G$8, 1, 0)</f>
        <v>1</v>
      </c>
      <c r="K3110" s="37">
        <f t="shared" si="871"/>
        <v>0</v>
      </c>
      <c r="L3110" s="37">
        <f t="shared" si="872"/>
        <v>64.94</v>
      </c>
      <c r="M3110" s="37">
        <v>0</v>
      </c>
      <c r="N3110" s="37">
        <f t="shared" si="873"/>
        <v>143</v>
      </c>
      <c r="O3110" s="37">
        <v>0</v>
      </c>
      <c r="P3110" s="37">
        <v>0</v>
      </c>
      <c r="Q3110" s="21">
        <f t="shared" si="874"/>
        <v>39.790999999999997</v>
      </c>
      <c r="R3110" s="21">
        <f t="shared" si="883"/>
        <v>129.66666666667209</v>
      </c>
      <c r="S3110" s="21">
        <f t="shared" si="884"/>
        <v>17.201524416704068</v>
      </c>
      <c r="T3110" s="21">
        <f t="shared" si="875"/>
        <v>86.147999999999996</v>
      </c>
      <c r="U3110" s="37">
        <f>VLOOKUP(Time_Zone, 'LSTM LookUp'!$B$5:$D$8, 3, FALSE)</f>
        <v>-75</v>
      </c>
      <c r="V3110" s="21">
        <f t="shared" si="885"/>
        <v>3.6626604031868002</v>
      </c>
      <c r="W3110" s="21">
        <f t="shared" si="876"/>
        <v>237.0636651007967</v>
      </c>
      <c r="X3110" s="21">
        <f t="shared" si="877"/>
        <v>-145.61686456348812</v>
      </c>
      <c r="Y3110" s="21">
        <f t="shared" si="878"/>
        <v>-2.6168645634881216</v>
      </c>
      <c r="Z3110" s="21">
        <f t="shared" si="886"/>
        <v>-0.8295003614475539</v>
      </c>
      <c r="AA3110" s="21">
        <f t="shared" si="879"/>
        <v>0</v>
      </c>
      <c r="AB3110" s="21">
        <f t="shared" si="880"/>
        <v>-0.8295003614475539</v>
      </c>
      <c r="AC3110" s="21">
        <f t="shared" si="881"/>
        <v>64.94</v>
      </c>
      <c r="AD3110" s="21">
        <f t="shared" si="887"/>
        <v>-0.8295003614475539</v>
      </c>
      <c r="AE3110" s="21" t="str">
        <f t="shared" si="882"/>
        <v>5/9/17:00</v>
      </c>
    </row>
    <row r="3111" spans="2:31">
      <c r="B3111" s="37">
        <v>5</v>
      </c>
      <c r="C3111" s="38">
        <v>9</v>
      </c>
      <c r="D3111" s="39">
        <v>18</v>
      </c>
      <c r="E3111" s="17">
        <v>18.3</v>
      </c>
      <c r="F3111" s="17">
        <v>108</v>
      </c>
      <c r="G3111" s="17">
        <v>566</v>
      </c>
      <c r="H3111" s="37">
        <f t="shared" si="870"/>
        <v>64.94</v>
      </c>
      <c r="I3111" s="37">
        <f>IF(H3111&lt;'Roof Calculator'!$G$8, 1, 0)</f>
        <v>0</v>
      </c>
      <c r="J3111" s="37">
        <f>IF(H3111&gt;='Roof Calculator'!$G$8, 1, 0)</f>
        <v>1</v>
      </c>
      <c r="K3111" s="37">
        <f t="shared" si="871"/>
        <v>0</v>
      </c>
      <c r="L3111" s="37">
        <f t="shared" si="872"/>
        <v>64.94</v>
      </c>
      <c r="M3111" s="37">
        <v>0</v>
      </c>
      <c r="N3111" s="37">
        <f t="shared" si="873"/>
        <v>108</v>
      </c>
      <c r="O3111" s="37">
        <v>0</v>
      </c>
      <c r="P3111" s="37">
        <v>0</v>
      </c>
      <c r="Q3111" s="21">
        <f t="shared" si="874"/>
        <v>39.790999999999997</v>
      </c>
      <c r="R3111" s="21">
        <f t="shared" si="883"/>
        <v>129.70833333333874</v>
      </c>
      <c r="S3111" s="21">
        <f t="shared" si="884"/>
        <v>17.212975599032539</v>
      </c>
      <c r="T3111" s="21">
        <f t="shared" si="875"/>
        <v>86.147999999999996</v>
      </c>
      <c r="U3111" s="37">
        <f>VLOOKUP(Time_Zone, 'LSTM LookUp'!$B$5:$D$8, 3, FALSE)</f>
        <v>-75</v>
      </c>
      <c r="V3111" s="21">
        <f t="shared" si="885"/>
        <v>3.6644656847607835</v>
      </c>
      <c r="W3111" s="21">
        <f t="shared" si="876"/>
        <v>252.06411642119019</v>
      </c>
      <c r="X3111" s="21">
        <f t="shared" si="877"/>
        <v>-20.737853229563601</v>
      </c>
      <c r="Y3111" s="21">
        <f t="shared" si="878"/>
        <v>87.262146770436402</v>
      </c>
      <c r="Z3111" s="21">
        <f t="shared" si="886"/>
        <v>27.660576438194816</v>
      </c>
      <c r="AA3111" s="21">
        <f t="shared" si="879"/>
        <v>0</v>
      </c>
      <c r="AB3111" s="21">
        <f t="shared" si="880"/>
        <v>27.660576438194816</v>
      </c>
      <c r="AC3111" s="21">
        <f t="shared" si="881"/>
        <v>64.94</v>
      </c>
      <c r="AD3111" s="21">
        <f t="shared" si="887"/>
        <v>27.660576438194816</v>
      </c>
      <c r="AE3111" s="21" t="str">
        <f t="shared" si="882"/>
        <v>5/9/18:00</v>
      </c>
    </row>
    <row r="3112" spans="2:31">
      <c r="B3112" s="37">
        <v>5</v>
      </c>
      <c r="C3112" s="38">
        <v>9</v>
      </c>
      <c r="D3112" s="39">
        <v>19</v>
      </c>
      <c r="E3112" s="17">
        <v>17.8</v>
      </c>
      <c r="F3112" s="17">
        <v>67</v>
      </c>
      <c r="G3112" s="17">
        <v>332</v>
      </c>
      <c r="H3112" s="37">
        <f t="shared" si="870"/>
        <v>64.040000000000006</v>
      </c>
      <c r="I3112" s="37">
        <f>IF(H3112&lt;'Roof Calculator'!$G$8, 1, 0)</f>
        <v>0</v>
      </c>
      <c r="J3112" s="37">
        <f>IF(H3112&gt;='Roof Calculator'!$G$8, 1, 0)</f>
        <v>1</v>
      </c>
      <c r="K3112" s="37">
        <f t="shared" si="871"/>
        <v>0</v>
      </c>
      <c r="L3112" s="37">
        <f t="shared" si="872"/>
        <v>64.040000000000006</v>
      </c>
      <c r="M3112" s="37">
        <v>0</v>
      </c>
      <c r="N3112" s="37">
        <f t="shared" si="873"/>
        <v>67</v>
      </c>
      <c r="O3112" s="37">
        <v>0</v>
      </c>
      <c r="P3112" s="37">
        <v>0</v>
      </c>
      <c r="Q3112" s="21">
        <f t="shared" si="874"/>
        <v>39.790999999999997</v>
      </c>
      <c r="R3112" s="21">
        <f t="shared" si="883"/>
        <v>129.7500000000054</v>
      </c>
      <c r="S3112" s="21">
        <f t="shared" si="884"/>
        <v>17.224418358081568</v>
      </c>
      <c r="T3112" s="21">
        <f t="shared" si="875"/>
        <v>86.147999999999996</v>
      </c>
      <c r="U3112" s="37">
        <f>VLOOKUP(Time_Zone, 'LSTM LookUp'!$B$5:$D$8, 3, FALSE)</f>
        <v>-75</v>
      </c>
      <c r="V3112" s="21">
        <f t="shared" si="885"/>
        <v>3.6662539337085867</v>
      </c>
      <c r="W3112" s="21">
        <f t="shared" si="876"/>
        <v>267.06456348342715</v>
      </c>
      <c r="X3112" s="21">
        <f t="shared" si="877"/>
        <v>50.439347467365238</v>
      </c>
      <c r="Y3112" s="21">
        <f t="shared" si="878"/>
        <v>117.43934746736524</v>
      </c>
      <c r="Z3112" s="21">
        <f t="shared" si="886"/>
        <v>37.226221995415287</v>
      </c>
      <c r="AA3112" s="21">
        <f t="shared" si="879"/>
        <v>0</v>
      </c>
      <c r="AB3112" s="21">
        <f t="shared" si="880"/>
        <v>37.226221995415287</v>
      </c>
      <c r="AC3112" s="21">
        <f t="shared" si="881"/>
        <v>64.040000000000006</v>
      </c>
      <c r="AD3112" s="21">
        <f t="shared" si="887"/>
        <v>37.226221995415287</v>
      </c>
      <c r="AE3112" s="21" t="str">
        <f t="shared" si="882"/>
        <v>5/9/19:00</v>
      </c>
    </row>
    <row r="3113" spans="2:31">
      <c r="B3113" s="37">
        <v>5</v>
      </c>
      <c r="C3113" s="38">
        <v>9</v>
      </c>
      <c r="D3113" s="39">
        <v>20</v>
      </c>
      <c r="E3113" s="17">
        <v>14.4</v>
      </c>
      <c r="F3113" s="17">
        <v>20</v>
      </c>
      <c r="G3113" s="17">
        <v>14</v>
      </c>
      <c r="H3113" s="37">
        <f t="shared" si="870"/>
        <v>57.92</v>
      </c>
      <c r="I3113" s="37">
        <f>IF(H3113&lt;'Roof Calculator'!$G$8, 1, 0)</f>
        <v>0</v>
      </c>
      <c r="J3113" s="37">
        <f>IF(H3113&gt;='Roof Calculator'!$G$8, 1, 0)</f>
        <v>1</v>
      </c>
      <c r="K3113" s="37">
        <f t="shared" si="871"/>
        <v>0</v>
      </c>
      <c r="L3113" s="37">
        <f t="shared" si="872"/>
        <v>57.92</v>
      </c>
      <c r="M3113" s="37">
        <v>0</v>
      </c>
      <c r="N3113" s="37">
        <f t="shared" si="873"/>
        <v>20</v>
      </c>
      <c r="O3113" s="37">
        <v>0</v>
      </c>
      <c r="P3113" s="37">
        <v>0</v>
      </c>
      <c r="Q3113" s="21">
        <f t="shared" si="874"/>
        <v>39.790999999999997</v>
      </c>
      <c r="R3113" s="21">
        <f t="shared" si="883"/>
        <v>129.79166666667206</v>
      </c>
      <c r="S3113" s="21">
        <f t="shared" si="884"/>
        <v>17.235852686856042</v>
      </c>
      <c r="T3113" s="21">
        <f t="shared" si="875"/>
        <v>86.147999999999996</v>
      </c>
      <c r="U3113" s="37">
        <f>VLOOKUP(Time_Zone, 'LSTM LookUp'!$B$5:$D$8, 3, FALSE)</f>
        <v>-75</v>
      </c>
      <c r="V3113" s="21">
        <f t="shared" si="885"/>
        <v>3.6680251514411619</v>
      </c>
      <c r="W3113" s="21">
        <f t="shared" si="876"/>
        <v>282.06500628786029</v>
      </c>
      <c r="X3113" s="21">
        <f t="shared" si="877"/>
        <v>4.8024012369596623</v>
      </c>
      <c r="Y3113" s="21">
        <f t="shared" si="878"/>
        <v>24.80240123695966</v>
      </c>
      <c r="Z3113" s="21">
        <f t="shared" si="886"/>
        <v>7.8619280026483054</v>
      </c>
      <c r="AA3113" s="21">
        <f t="shared" si="879"/>
        <v>0</v>
      </c>
      <c r="AB3113" s="21">
        <f t="shared" si="880"/>
        <v>7.8619280026483054</v>
      </c>
      <c r="AC3113" s="21">
        <f t="shared" si="881"/>
        <v>57.92</v>
      </c>
      <c r="AD3113" s="21">
        <f t="shared" si="887"/>
        <v>7.8619280026483054</v>
      </c>
      <c r="AE3113" s="21" t="str">
        <f t="shared" si="882"/>
        <v>5/9/20:00</v>
      </c>
    </row>
    <row r="3114" spans="2:31">
      <c r="B3114" s="37">
        <v>5</v>
      </c>
      <c r="C3114" s="38">
        <v>9</v>
      </c>
      <c r="D3114" s="39">
        <v>21</v>
      </c>
      <c r="E3114" s="17">
        <v>12.2</v>
      </c>
      <c r="F3114" s="17">
        <v>0</v>
      </c>
      <c r="G3114" s="17">
        <v>0</v>
      </c>
      <c r="H3114" s="37">
        <f t="shared" si="870"/>
        <v>53.96</v>
      </c>
      <c r="I3114" s="37">
        <f>IF(H3114&lt;'Roof Calculator'!$G$8, 1, 0)</f>
        <v>1</v>
      </c>
      <c r="J3114" s="37">
        <f>IF(H3114&gt;='Roof Calculator'!$G$8, 1, 0)</f>
        <v>0</v>
      </c>
      <c r="K3114" s="37">
        <f t="shared" si="871"/>
        <v>53.96</v>
      </c>
      <c r="L3114" s="37">
        <f t="shared" si="872"/>
        <v>0</v>
      </c>
      <c r="M3114" s="37">
        <v>0</v>
      </c>
      <c r="N3114" s="37">
        <f t="shared" si="873"/>
        <v>0</v>
      </c>
      <c r="O3114" s="37">
        <v>0</v>
      </c>
      <c r="P3114" s="37">
        <v>0</v>
      </c>
      <c r="Q3114" s="21">
        <f t="shared" si="874"/>
        <v>39.790999999999997</v>
      </c>
      <c r="R3114" s="21">
        <f t="shared" si="883"/>
        <v>129.83333333333871</v>
      </c>
      <c r="S3114" s="21">
        <f t="shared" si="884"/>
        <v>17.247278578362923</v>
      </c>
      <c r="T3114" s="21">
        <f t="shared" si="875"/>
        <v>86.147999999999996</v>
      </c>
      <c r="U3114" s="37">
        <f>VLOOKUP(Time_Zone, 'LSTM LookUp'!$B$5:$D$8, 3, FALSE)</f>
        <v>-75</v>
      </c>
      <c r="V3114" s="21">
        <f t="shared" si="885"/>
        <v>3.6697793394093914</v>
      </c>
      <c r="W3114" s="21">
        <f t="shared" si="876"/>
        <v>297.06544483485237</v>
      </c>
      <c r="X3114" s="21">
        <f t="shared" si="877"/>
        <v>0</v>
      </c>
      <c r="Y3114" s="21">
        <f t="shared" si="878"/>
        <v>0</v>
      </c>
      <c r="Z3114" s="21">
        <f t="shared" si="886"/>
        <v>0</v>
      </c>
      <c r="AA3114" s="21">
        <f t="shared" si="879"/>
        <v>0</v>
      </c>
      <c r="AB3114" s="21">
        <f t="shared" si="880"/>
        <v>0</v>
      </c>
      <c r="AC3114" s="21">
        <f t="shared" si="881"/>
        <v>0</v>
      </c>
      <c r="AD3114" s="21">
        <f t="shared" si="887"/>
        <v>0</v>
      </c>
      <c r="AE3114" s="21" t="str">
        <f t="shared" si="882"/>
        <v>5/9/21:00</v>
      </c>
    </row>
    <row r="3115" spans="2:31">
      <c r="B3115" s="37">
        <v>5</v>
      </c>
      <c r="C3115" s="38">
        <v>9</v>
      </c>
      <c r="D3115" s="39">
        <v>22</v>
      </c>
      <c r="E3115" s="17">
        <v>10</v>
      </c>
      <c r="F3115" s="17">
        <v>0</v>
      </c>
      <c r="G3115" s="17">
        <v>0</v>
      </c>
      <c r="H3115" s="37">
        <f t="shared" si="870"/>
        <v>50</v>
      </c>
      <c r="I3115" s="37">
        <f>IF(H3115&lt;'Roof Calculator'!$G$8, 1, 0)</f>
        <v>1</v>
      </c>
      <c r="J3115" s="37">
        <f>IF(H3115&gt;='Roof Calculator'!$G$8, 1, 0)</f>
        <v>0</v>
      </c>
      <c r="K3115" s="37">
        <f t="shared" si="871"/>
        <v>50</v>
      </c>
      <c r="L3115" s="37">
        <f t="shared" si="872"/>
        <v>0</v>
      </c>
      <c r="M3115" s="37">
        <v>0</v>
      </c>
      <c r="N3115" s="37">
        <f t="shared" si="873"/>
        <v>0</v>
      </c>
      <c r="O3115" s="37">
        <v>0</v>
      </c>
      <c r="P3115" s="37">
        <v>0</v>
      </c>
      <c r="Q3115" s="21">
        <f t="shared" si="874"/>
        <v>39.790999999999997</v>
      </c>
      <c r="R3115" s="21">
        <f t="shared" si="883"/>
        <v>129.87500000000537</v>
      </c>
      <c r="S3115" s="21">
        <f t="shared" si="884"/>
        <v>17.258696025611261</v>
      </c>
      <c r="T3115" s="21">
        <f t="shared" si="875"/>
        <v>86.147999999999996</v>
      </c>
      <c r="U3115" s="37">
        <f>VLOOKUP(Time_Zone, 'LSTM LookUp'!$B$5:$D$8, 3, FALSE)</f>
        <v>-75</v>
      </c>
      <c r="V3115" s="21">
        <f t="shared" si="885"/>
        <v>3.6715164991040834</v>
      </c>
      <c r="W3115" s="21">
        <f t="shared" si="876"/>
        <v>312.06587912477607</v>
      </c>
      <c r="X3115" s="21">
        <f t="shared" si="877"/>
        <v>0</v>
      </c>
      <c r="Y3115" s="21">
        <f t="shared" si="878"/>
        <v>0</v>
      </c>
      <c r="Z3115" s="21">
        <f t="shared" si="886"/>
        <v>0</v>
      </c>
      <c r="AA3115" s="21">
        <f t="shared" si="879"/>
        <v>0</v>
      </c>
      <c r="AB3115" s="21">
        <f t="shared" si="880"/>
        <v>0</v>
      </c>
      <c r="AC3115" s="21">
        <f t="shared" si="881"/>
        <v>0</v>
      </c>
      <c r="AD3115" s="21">
        <f t="shared" si="887"/>
        <v>0</v>
      </c>
      <c r="AE3115" s="21" t="str">
        <f t="shared" si="882"/>
        <v>5/9/22:00</v>
      </c>
    </row>
    <row r="3116" spans="2:31">
      <c r="B3116" s="37">
        <v>5</v>
      </c>
      <c r="C3116" s="38">
        <v>9</v>
      </c>
      <c r="D3116" s="39">
        <v>23</v>
      </c>
      <c r="E3116" s="17">
        <v>10</v>
      </c>
      <c r="F3116" s="17">
        <v>0</v>
      </c>
      <c r="G3116" s="17">
        <v>0</v>
      </c>
      <c r="H3116" s="37">
        <f t="shared" si="870"/>
        <v>50</v>
      </c>
      <c r="I3116" s="37">
        <f>IF(H3116&lt;'Roof Calculator'!$G$8, 1, 0)</f>
        <v>1</v>
      </c>
      <c r="J3116" s="37">
        <f>IF(H3116&gt;='Roof Calculator'!$G$8, 1, 0)</f>
        <v>0</v>
      </c>
      <c r="K3116" s="37">
        <f t="shared" si="871"/>
        <v>50</v>
      </c>
      <c r="L3116" s="37">
        <f t="shared" si="872"/>
        <v>0</v>
      </c>
      <c r="M3116" s="37">
        <v>0</v>
      </c>
      <c r="N3116" s="37">
        <f t="shared" si="873"/>
        <v>0</v>
      </c>
      <c r="O3116" s="37">
        <v>0</v>
      </c>
      <c r="P3116" s="37">
        <v>0</v>
      </c>
      <c r="Q3116" s="21">
        <f t="shared" si="874"/>
        <v>39.790999999999997</v>
      </c>
      <c r="R3116" s="21">
        <f t="shared" si="883"/>
        <v>129.91666666667203</v>
      </c>
      <c r="S3116" s="21">
        <f t="shared" si="884"/>
        <v>17.270105021612185</v>
      </c>
      <c r="T3116" s="21">
        <f t="shared" si="875"/>
        <v>86.147999999999996</v>
      </c>
      <c r="U3116" s="37">
        <f>VLOOKUP(Time_Zone, 'LSTM LookUp'!$B$5:$D$8, 3, FALSE)</f>
        <v>-75</v>
      </c>
      <c r="V3116" s="21">
        <f t="shared" si="885"/>
        <v>3.6732366320559544</v>
      </c>
      <c r="W3116" s="21">
        <f t="shared" si="876"/>
        <v>327.06630915801395</v>
      </c>
      <c r="X3116" s="21">
        <f t="shared" si="877"/>
        <v>0</v>
      </c>
      <c r="Y3116" s="21">
        <f t="shared" si="878"/>
        <v>0</v>
      </c>
      <c r="Z3116" s="21">
        <f t="shared" si="886"/>
        <v>0</v>
      </c>
      <c r="AA3116" s="21">
        <f t="shared" si="879"/>
        <v>0</v>
      </c>
      <c r="AB3116" s="21">
        <f t="shared" si="880"/>
        <v>0</v>
      </c>
      <c r="AC3116" s="21">
        <f t="shared" si="881"/>
        <v>0</v>
      </c>
      <c r="AD3116" s="21">
        <f t="shared" si="887"/>
        <v>0</v>
      </c>
      <c r="AE3116" s="21" t="str">
        <f t="shared" si="882"/>
        <v>5/9/23:00</v>
      </c>
    </row>
    <row r="3117" spans="2:31">
      <c r="B3117" s="37">
        <v>5</v>
      </c>
      <c r="C3117" s="38">
        <v>9</v>
      </c>
      <c r="D3117" s="39">
        <v>24</v>
      </c>
      <c r="E3117" s="17">
        <v>8.9</v>
      </c>
      <c r="F3117" s="17">
        <v>0</v>
      </c>
      <c r="G3117" s="17">
        <v>0</v>
      </c>
      <c r="H3117" s="37">
        <f t="shared" si="870"/>
        <v>48.02</v>
      </c>
      <c r="I3117" s="37">
        <f>IF(H3117&lt;'Roof Calculator'!$G$8, 1, 0)</f>
        <v>1</v>
      </c>
      <c r="J3117" s="37">
        <f>IF(H3117&gt;='Roof Calculator'!$G$8, 1, 0)</f>
        <v>0</v>
      </c>
      <c r="K3117" s="37">
        <f t="shared" si="871"/>
        <v>48.02</v>
      </c>
      <c r="L3117" s="37">
        <f t="shared" si="872"/>
        <v>0</v>
      </c>
      <c r="M3117" s="37">
        <v>0</v>
      </c>
      <c r="N3117" s="37">
        <f t="shared" si="873"/>
        <v>0</v>
      </c>
      <c r="O3117" s="37">
        <v>0</v>
      </c>
      <c r="P3117" s="37">
        <v>0</v>
      </c>
      <c r="Q3117" s="21">
        <f t="shared" si="874"/>
        <v>39.790999999999997</v>
      </c>
      <c r="R3117" s="21">
        <f t="shared" si="883"/>
        <v>129.95833333333869</v>
      </c>
      <c r="S3117" s="21">
        <f t="shared" si="884"/>
        <v>17.281505559378957</v>
      </c>
      <c r="T3117" s="21">
        <f t="shared" si="875"/>
        <v>86.147999999999996</v>
      </c>
      <c r="U3117" s="37">
        <f>VLOOKUP(Time_Zone, 'LSTM LookUp'!$B$5:$D$8, 3, FALSE)</f>
        <v>-75</v>
      </c>
      <c r="V3117" s="21">
        <f t="shared" si="885"/>
        <v>3.6749397398356418</v>
      </c>
      <c r="W3117" s="21">
        <f t="shared" si="876"/>
        <v>342.0667349349589</v>
      </c>
      <c r="X3117" s="21">
        <f t="shared" si="877"/>
        <v>0</v>
      </c>
      <c r="Y3117" s="21">
        <f t="shared" si="878"/>
        <v>0</v>
      </c>
      <c r="Z3117" s="21">
        <f t="shared" si="886"/>
        <v>0</v>
      </c>
      <c r="AA3117" s="21">
        <f t="shared" si="879"/>
        <v>0</v>
      </c>
      <c r="AB3117" s="21">
        <f t="shared" si="880"/>
        <v>0</v>
      </c>
      <c r="AC3117" s="21">
        <f t="shared" si="881"/>
        <v>0</v>
      </c>
      <c r="AD3117" s="21">
        <f t="shared" si="887"/>
        <v>0</v>
      </c>
      <c r="AE3117" s="21" t="str">
        <f t="shared" si="882"/>
        <v>5/9/24:00</v>
      </c>
    </row>
    <row r="3118" spans="2:31">
      <c r="B3118" s="37">
        <v>5</v>
      </c>
      <c r="C3118" s="38">
        <v>10</v>
      </c>
      <c r="D3118" s="39">
        <v>1</v>
      </c>
      <c r="E3118" s="17">
        <v>8.9</v>
      </c>
      <c r="F3118" s="17">
        <v>0</v>
      </c>
      <c r="G3118" s="17">
        <v>0</v>
      </c>
      <c r="H3118" s="37">
        <f t="shared" si="870"/>
        <v>48.02</v>
      </c>
      <c r="I3118" s="37">
        <f>IF(H3118&lt;'Roof Calculator'!$G$8, 1, 0)</f>
        <v>1</v>
      </c>
      <c r="J3118" s="37">
        <f>IF(H3118&gt;='Roof Calculator'!$G$8, 1, 0)</f>
        <v>0</v>
      </c>
      <c r="K3118" s="37">
        <f t="shared" si="871"/>
        <v>48.02</v>
      </c>
      <c r="L3118" s="37">
        <f t="shared" si="872"/>
        <v>0</v>
      </c>
      <c r="M3118" s="37">
        <v>0</v>
      </c>
      <c r="N3118" s="37">
        <f t="shared" si="873"/>
        <v>0</v>
      </c>
      <c r="O3118" s="37">
        <v>0</v>
      </c>
      <c r="P3118" s="37">
        <v>0</v>
      </c>
      <c r="Q3118" s="21">
        <f t="shared" si="874"/>
        <v>39.790999999999997</v>
      </c>
      <c r="R3118" s="21">
        <f t="shared" si="883"/>
        <v>130.00000000000534</v>
      </c>
      <c r="S3118" s="21">
        <f t="shared" si="884"/>
        <v>17.292897631926916</v>
      </c>
      <c r="T3118" s="21">
        <f t="shared" si="875"/>
        <v>86.147999999999996</v>
      </c>
      <c r="U3118" s="37">
        <f>VLOOKUP(Time_Zone, 'LSTM LookUp'!$B$5:$D$8, 3, FALSE)</f>
        <v>-75</v>
      </c>
      <c r="V3118" s="21">
        <f t="shared" si="885"/>
        <v>3.6766258240536827</v>
      </c>
      <c r="W3118" s="21">
        <f t="shared" si="876"/>
        <v>-2.9328435439866052</v>
      </c>
      <c r="X3118" s="21">
        <f t="shared" si="877"/>
        <v>0</v>
      </c>
      <c r="Y3118" s="21">
        <f t="shared" si="878"/>
        <v>0</v>
      </c>
      <c r="Z3118" s="21">
        <f t="shared" si="886"/>
        <v>0</v>
      </c>
      <c r="AA3118" s="21">
        <f t="shared" si="879"/>
        <v>0</v>
      </c>
      <c r="AB3118" s="21">
        <f t="shared" si="880"/>
        <v>0</v>
      </c>
      <c r="AC3118" s="21">
        <f t="shared" si="881"/>
        <v>0</v>
      </c>
      <c r="AD3118" s="21">
        <f t="shared" si="887"/>
        <v>0</v>
      </c>
      <c r="AE3118" s="21" t="str">
        <f t="shared" si="882"/>
        <v>5/10/1:00</v>
      </c>
    </row>
    <row r="3119" spans="2:31">
      <c r="B3119" s="37">
        <v>5</v>
      </c>
      <c r="C3119" s="38">
        <v>10</v>
      </c>
      <c r="D3119" s="39">
        <v>2</v>
      </c>
      <c r="E3119" s="17">
        <v>7.2</v>
      </c>
      <c r="F3119" s="17">
        <v>0</v>
      </c>
      <c r="G3119" s="17">
        <v>0</v>
      </c>
      <c r="H3119" s="37">
        <f t="shared" si="870"/>
        <v>44.96</v>
      </c>
      <c r="I3119" s="37">
        <f>IF(H3119&lt;'Roof Calculator'!$G$8, 1, 0)</f>
        <v>1</v>
      </c>
      <c r="J3119" s="37">
        <f>IF(H3119&gt;='Roof Calculator'!$G$8, 1, 0)</f>
        <v>0</v>
      </c>
      <c r="K3119" s="37">
        <f t="shared" si="871"/>
        <v>44.96</v>
      </c>
      <c r="L3119" s="37">
        <f t="shared" si="872"/>
        <v>0</v>
      </c>
      <c r="M3119" s="37">
        <v>0</v>
      </c>
      <c r="N3119" s="37">
        <f t="shared" si="873"/>
        <v>0</v>
      </c>
      <c r="O3119" s="37">
        <v>0</v>
      </c>
      <c r="P3119" s="37">
        <v>0</v>
      </c>
      <c r="Q3119" s="21">
        <f t="shared" si="874"/>
        <v>39.790999999999997</v>
      </c>
      <c r="R3119" s="21">
        <f t="shared" si="883"/>
        <v>130.041666666672</v>
      </c>
      <c r="S3119" s="21">
        <f t="shared" si="884"/>
        <v>17.304281232273553</v>
      </c>
      <c r="T3119" s="21">
        <f t="shared" si="875"/>
        <v>86.147999999999996</v>
      </c>
      <c r="U3119" s="37">
        <f>VLOOKUP(Time_Zone, 'LSTM LookUp'!$B$5:$D$8, 3, FALSE)</f>
        <v>-75</v>
      </c>
      <c r="V3119" s="21">
        <f t="shared" si="885"/>
        <v>3.6782948863605127</v>
      </c>
      <c r="W3119" s="21">
        <f t="shared" si="876"/>
        <v>12.067573721590126</v>
      </c>
      <c r="X3119" s="21">
        <f t="shared" si="877"/>
        <v>0</v>
      </c>
      <c r="Y3119" s="21">
        <f t="shared" si="878"/>
        <v>0</v>
      </c>
      <c r="Z3119" s="21">
        <f t="shared" si="886"/>
        <v>0</v>
      </c>
      <c r="AA3119" s="21">
        <f t="shared" si="879"/>
        <v>0</v>
      </c>
      <c r="AB3119" s="21">
        <f t="shared" si="880"/>
        <v>0</v>
      </c>
      <c r="AC3119" s="21">
        <f t="shared" si="881"/>
        <v>0</v>
      </c>
      <c r="AD3119" s="21">
        <f t="shared" si="887"/>
        <v>0</v>
      </c>
      <c r="AE3119" s="21" t="str">
        <f t="shared" si="882"/>
        <v>5/10/2:00</v>
      </c>
    </row>
    <row r="3120" spans="2:31">
      <c r="B3120" s="37">
        <v>5</v>
      </c>
      <c r="C3120" s="38">
        <v>10</v>
      </c>
      <c r="D3120" s="39">
        <v>3</v>
      </c>
      <c r="E3120" s="17">
        <v>7.2</v>
      </c>
      <c r="F3120" s="17">
        <v>0</v>
      </c>
      <c r="G3120" s="17">
        <v>0</v>
      </c>
      <c r="H3120" s="37">
        <f t="shared" si="870"/>
        <v>44.96</v>
      </c>
      <c r="I3120" s="37">
        <f>IF(H3120&lt;'Roof Calculator'!$G$8, 1, 0)</f>
        <v>1</v>
      </c>
      <c r="J3120" s="37">
        <f>IF(H3120&gt;='Roof Calculator'!$G$8, 1, 0)</f>
        <v>0</v>
      </c>
      <c r="K3120" s="37">
        <f t="shared" si="871"/>
        <v>44.96</v>
      </c>
      <c r="L3120" s="37">
        <f t="shared" si="872"/>
        <v>0</v>
      </c>
      <c r="M3120" s="37">
        <v>0</v>
      </c>
      <c r="N3120" s="37">
        <f t="shared" si="873"/>
        <v>0</v>
      </c>
      <c r="O3120" s="37">
        <v>0</v>
      </c>
      <c r="P3120" s="37">
        <v>0</v>
      </c>
      <c r="Q3120" s="21">
        <f t="shared" si="874"/>
        <v>39.790999999999997</v>
      </c>
      <c r="R3120" s="21">
        <f t="shared" si="883"/>
        <v>130.08333333333866</v>
      </c>
      <c r="S3120" s="21">
        <f t="shared" si="884"/>
        <v>17.31565635343847</v>
      </c>
      <c r="T3120" s="21">
        <f t="shared" si="875"/>
        <v>86.147999999999996</v>
      </c>
      <c r="U3120" s="37">
        <f>VLOOKUP(Time_Zone, 'LSTM LookUp'!$B$5:$D$8, 3, FALSE)</f>
        <v>-75</v>
      </c>
      <c r="V3120" s="21">
        <f t="shared" si="885"/>
        <v>3.6799469284464639</v>
      </c>
      <c r="W3120" s="21">
        <f t="shared" si="876"/>
        <v>27.067986732111613</v>
      </c>
      <c r="X3120" s="21">
        <f t="shared" si="877"/>
        <v>0</v>
      </c>
      <c r="Y3120" s="21">
        <f t="shared" si="878"/>
        <v>0</v>
      </c>
      <c r="Z3120" s="21">
        <f t="shared" si="886"/>
        <v>0</v>
      </c>
      <c r="AA3120" s="21">
        <f t="shared" si="879"/>
        <v>0</v>
      </c>
      <c r="AB3120" s="21">
        <f t="shared" si="880"/>
        <v>0</v>
      </c>
      <c r="AC3120" s="21">
        <f t="shared" si="881"/>
        <v>0</v>
      </c>
      <c r="AD3120" s="21">
        <f t="shared" si="887"/>
        <v>0</v>
      </c>
      <c r="AE3120" s="21" t="str">
        <f t="shared" si="882"/>
        <v>5/10/3:00</v>
      </c>
    </row>
    <row r="3121" spans="2:31">
      <c r="B3121" s="37">
        <v>5</v>
      </c>
      <c r="C3121" s="38">
        <v>10</v>
      </c>
      <c r="D3121" s="39">
        <v>4</v>
      </c>
      <c r="E3121" s="17">
        <v>6.1</v>
      </c>
      <c r="F3121" s="17">
        <v>0</v>
      </c>
      <c r="G3121" s="17">
        <v>0</v>
      </c>
      <c r="H3121" s="37">
        <f t="shared" si="870"/>
        <v>42.980000000000004</v>
      </c>
      <c r="I3121" s="37">
        <f>IF(H3121&lt;'Roof Calculator'!$G$8, 1, 0)</f>
        <v>1</v>
      </c>
      <c r="J3121" s="37">
        <f>IF(H3121&gt;='Roof Calculator'!$G$8, 1, 0)</f>
        <v>0</v>
      </c>
      <c r="K3121" s="37">
        <f t="shared" si="871"/>
        <v>42.980000000000004</v>
      </c>
      <c r="L3121" s="37">
        <f t="shared" si="872"/>
        <v>0</v>
      </c>
      <c r="M3121" s="37">
        <v>0</v>
      </c>
      <c r="N3121" s="37">
        <f t="shared" si="873"/>
        <v>0</v>
      </c>
      <c r="O3121" s="37">
        <v>0</v>
      </c>
      <c r="P3121" s="37">
        <v>0</v>
      </c>
      <c r="Q3121" s="21">
        <f t="shared" si="874"/>
        <v>39.790999999999997</v>
      </c>
      <c r="R3121" s="21">
        <f t="shared" si="883"/>
        <v>130.12500000000531</v>
      </c>
      <c r="S3121" s="21">
        <f t="shared" si="884"/>
        <v>17.32702298844341</v>
      </c>
      <c r="T3121" s="21">
        <f t="shared" si="875"/>
        <v>86.147999999999996</v>
      </c>
      <c r="U3121" s="37">
        <f>VLOOKUP(Time_Zone, 'LSTM LookUp'!$B$5:$D$8, 3, FALSE)</f>
        <v>-75</v>
      </c>
      <c r="V3121" s="21">
        <f t="shared" si="885"/>
        <v>3.6815819520417516</v>
      </c>
      <c r="W3121" s="21">
        <f t="shared" si="876"/>
        <v>42.068395488010424</v>
      </c>
      <c r="X3121" s="21">
        <f t="shared" si="877"/>
        <v>0</v>
      </c>
      <c r="Y3121" s="21">
        <f t="shared" si="878"/>
        <v>0</v>
      </c>
      <c r="Z3121" s="21">
        <f t="shared" si="886"/>
        <v>0</v>
      </c>
      <c r="AA3121" s="21">
        <f t="shared" si="879"/>
        <v>0</v>
      </c>
      <c r="AB3121" s="21">
        <f t="shared" si="880"/>
        <v>0</v>
      </c>
      <c r="AC3121" s="21">
        <f t="shared" si="881"/>
        <v>0</v>
      </c>
      <c r="AD3121" s="21">
        <f t="shared" si="887"/>
        <v>0</v>
      </c>
      <c r="AE3121" s="21" t="str">
        <f t="shared" si="882"/>
        <v>5/10/4:00</v>
      </c>
    </row>
    <row r="3122" spans="2:31">
      <c r="B3122" s="37">
        <v>5</v>
      </c>
      <c r="C3122" s="38">
        <v>10</v>
      </c>
      <c r="D3122" s="39">
        <v>5</v>
      </c>
      <c r="E3122" s="17">
        <v>5</v>
      </c>
      <c r="F3122" s="17">
        <v>0</v>
      </c>
      <c r="G3122" s="17">
        <v>0</v>
      </c>
      <c r="H3122" s="37">
        <f t="shared" si="870"/>
        <v>41</v>
      </c>
      <c r="I3122" s="37">
        <f>IF(H3122&lt;'Roof Calculator'!$G$8, 1, 0)</f>
        <v>1</v>
      </c>
      <c r="J3122" s="37">
        <f>IF(H3122&gt;='Roof Calculator'!$G$8, 1, 0)</f>
        <v>0</v>
      </c>
      <c r="K3122" s="37">
        <f t="shared" si="871"/>
        <v>41</v>
      </c>
      <c r="L3122" s="37">
        <f t="shared" si="872"/>
        <v>0</v>
      </c>
      <c r="M3122" s="37">
        <v>0</v>
      </c>
      <c r="N3122" s="37">
        <f t="shared" si="873"/>
        <v>0</v>
      </c>
      <c r="O3122" s="37">
        <v>0</v>
      </c>
      <c r="P3122" s="37">
        <v>0</v>
      </c>
      <c r="Q3122" s="21">
        <f t="shared" si="874"/>
        <v>39.790999999999997</v>
      </c>
      <c r="R3122" s="21">
        <f t="shared" si="883"/>
        <v>130.16666666667197</v>
      </c>
      <c r="S3122" s="21">
        <f t="shared" si="884"/>
        <v>17.338381130312253</v>
      </c>
      <c r="T3122" s="21">
        <f t="shared" si="875"/>
        <v>86.147999999999996</v>
      </c>
      <c r="U3122" s="37">
        <f>VLOOKUP(Time_Zone, 'LSTM LookUp'!$B$5:$D$8, 3, FALSE)</f>
        <v>-75</v>
      </c>
      <c r="V3122" s="21">
        <f t="shared" si="885"/>
        <v>3.6831999589164752</v>
      </c>
      <c r="W3122" s="21">
        <f t="shared" si="876"/>
        <v>57.068799989729101</v>
      </c>
      <c r="X3122" s="21">
        <f t="shared" si="877"/>
        <v>0</v>
      </c>
      <c r="Y3122" s="21">
        <f t="shared" si="878"/>
        <v>0</v>
      </c>
      <c r="Z3122" s="21">
        <f t="shared" si="886"/>
        <v>0</v>
      </c>
      <c r="AA3122" s="21">
        <f t="shared" si="879"/>
        <v>0</v>
      </c>
      <c r="AB3122" s="21">
        <f t="shared" si="880"/>
        <v>0</v>
      </c>
      <c r="AC3122" s="21">
        <f t="shared" si="881"/>
        <v>0</v>
      </c>
      <c r="AD3122" s="21">
        <f t="shared" si="887"/>
        <v>0</v>
      </c>
      <c r="AE3122" s="21" t="str">
        <f t="shared" si="882"/>
        <v>5/10/5:00</v>
      </c>
    </row>
    <row r="3123" spans="2:31">
      <c r="B3123" s="37">
        <v>5</v>
      </c>
      <c r="C3123" s="38">
        <v>10</v>
      </c>
      <c r="D3123" s="39">
        <v>6</v>
      </c>
      <c r="E3123" s="17">
        <v>5.6</v>
      </c>
      <c r="F3123" s="17">
        <v>9</v>
      </c>
      <c r="G3123" s="17">
        <v>7</v>
      </c>
      <c r="H3123" s="37">
        <f t="shared" si="870"/>
        <v>42.08</v>
      </c>
      <c r="I3123" s="37">
        <f>IF(H3123&lt;'Roof Calculator'!$G$8, 1, 0)</f>
        <v>1</v>
      </c>
      <c r="J3123" s="37">
        <f>IF(H3123&gt;='Roof Calculator'!$G$8, 1, 0)</f>
        <v>0</v>
      </c>
      <c r="K3123" s="37">
        <f t="shared" si="871"/>
        <v>42.08</v>
      </c>
      <c r="L3123" s="37">
        <f t="shared" si="872"/>
        <v>0</v>
      </c>
      <c r="M3123" s="37">
        <v>0</v>
      </c>
      <c r="N3123" s="37">
        <f t="shared" si="873"/>
        <v>9</v>
      </c>
      <c r="O3123" s="37">
        <v>0</v>
      </c>
      <c r="P3123" s="37">
        <v>0</v>
      </c>
      <c r="Q3123" s="21">
        <f t="shared" si="874"/>
        <v>39.790999999999997</v>
      </c>
      <c r="R3123" s="21">
        <f t="shared" si="883"/>
        <v>130.20833333333863</v>
      </c>
      <c r="S3123" s="21">
        <f t="shared" si="884"/>
        <v>17.349730772071016</v>
      </c>
      <c r="T3123" s="21">
        <f t="shared" si="875"/>
        <v>86.147999999999996</v>
      </c>
      <c r="U3123" s="37">
        <f>VLOOKUP(Time_Zone, 'LSTM LookUp'!$B$5:$D$8, 3, FALSE)</f>
        <v>-75</v>
      </c>
      <c r="V3123" s="21">
        <f t="shared" si="885"/>
        <v>3.6848009508806037</v>
      </c>
      <c r="W3123" s="21">
        <f t="shared" si="876"/>
        <v>72.069200237720167</v>
      </c>
      <c r="X3123" s="21">
        <f t="shared" si="877"/>
        <v>2.9165144031729486</v>
      </c>
      <c r="Y3123" s="21">
        <f t="shared" si="878"/>
        <v>11.916514403172949</v>
      </c>
      <c r="Z3123" s="21">
        <f t="shared" si="886"/>
        <v>3.7773269364201139</v>
      </c>
      <c r="AA3123" s="21">
        <f t="shared" si="879"/>
        <v>3.7773269364201139</v>
      </c>
      <c r="AB3123" s="21">
        <f t="shared" si="880"/>
        <v>0</v>
      </c>
      <c r="AC3123" s="21">
        <f t="shared" si="881"/>
        <v>0</v>
      </c>
      <c r="AD3123" s="21">
        <f t="shared" si="887"/>
        <v>0</v>
      </c>
      <c r="AE3123" s="21" t="str">
        <f t="shared" si="882"/>
        <v>5/10/6:00</v>
      </c>
    </row>
    <row r="3124" spans="2:31">
      <c r="B3124" s="37">
        <v>5</v>
      </c>
      <c r="C3124" s="38">
        <v>10</v>
      </c>
      <c r="D3124" s="39">
        <v>7</v>
      </c>
      <c r="E3124" s="17">
        <v>7.2</v>
      </c>
      <c r="F3124" s="17">
        <v>64</v>
      </c>
      <c r="G3124" s="17">
        <v>34</v>
      </c>
      <c r="H3124" s="37">
        <f t="shared" si="870"/>
        <v>44.96</v>
      </c>
      <c r="I3124" s="37">
        <f>IF(H3124&lt;'Roof Calculator'!$G$8, 1, 0)</f>
        <v>1</v>
      </c>
      <c r="J3124" s="37">
        <f>IF(H3124&gt;='Roof Calculator'!$G$8, 1, 0)</f>
        <v>0</v>
      </c>
      <c r="K3124" s="37">
        <f t="shared" si="871"/>
        <v>44.96</v>
      </c>
      <c r="L3124" s="37">
        <f t="shared" si="872"/>
        <v>0</v>
      </c>
      <c r="M3124" s="37">
        <v>0</v>
      </c>
      <c r="N3124" s="37">
        <f t="shared" si="873"/>
        <v>64</v>
      </c>
      <c r="O3124" s="37">
        <v>0</v>
      </c>
      <c r="P3124" s="37">
        <v>0</v>
      </c>
      <c r="Q3124" s="21">
        <f t="shared" si="874"/>
        <v>39.790999999999997</v>
      </c>
      <c r="R3124" s="21">
        <f t="shared" si="883"/>
        <v>130.25000000000529</v>
      </c>
      <c r="S3124" s="21">
        <f t="shared" si="884"/>
        <v>17.36107190674792</v>
      </c>
      <c r="T3124" s="21">
        <f t="shared" si="875"/>
        <v>86.147999999999996</v>
      </c>
      <c r="U3124" s="37">
        <f>VLOOKUP(Time_Zone, 'LSTM LookUp'!$B$5:$D$8, 3, FALSE)</f>
        <v>-75</v>
      </c>
      <c r="V3124" s="21">
        <f t="shared" si="885"/>
        <v>3.6863849297839821</v>
      </c>
      <c r="W3124" s="21">
        <f t="shared" si="876"/>
        <v>87.069596232446031</v>
      </c>
      <c r="X3124" s="21">
        <f t="shared" si="877"/>
        <v>7.7676505864948</v>
      </c>
      <c r="Y3124" s="21">
        <f t="shared" si="878"/>
        <v>71.767650586494796</v>
      </c>
      <c r="Z3124" s="21">
        <f t="shared" si="886"/>
        <v>22.749091768963233</v>
      </c>
      <c r="AA3124" s="21">
        <f t="shared" si="879"/>
        <v>22.749091768963233</v>
      </c>
      <c r="AB3124" s="21">
        <f t="shared" si="880"/>
        <v>0</v>
      </c>
      <c r="AC3124" s="21">
        <f t="shared" si="881"/>
        <v>0</v>
      </c>
      <c r="AD3124" s="21">
        <f t="shared" si="887"/>
        <v>0</v>
      </c>
      <c r="AE3124" s="21" t="str">
        <f t="shared" si="882"/>
        <v>5/10/7:00</v>
      </c>
    </row>
    <row r="3125" spans="2:31">
      <c r="B3125" s="37">
        <v>5</v>
      </c>
      <c r="C3125" s="38">
        <v>10</v>
      </c>
      <c r="D3125" s="39">
        <v>8</v>
      </c>
      <c r="E3125" s="17">
        <v>10.6</v>
      </c>
      <c r="F3125" s="17">
        <v>134</v>
      </c>
      <c r="G3125" s="17">
        <v>78</v>
      </c>
      <c r="H3125" s="37">
        <f t="shared" si="870"/>
        <v>51.08</v>
      </c>
      <c r="I3125" s="37">
        <f>IF(H3125&lt;'Roof Calculator'!$G$8, 1, 0)</f>
        <v>1</v>
      </c>
      <c r="J3125" s="37">
        <f>IF(H3125&gt;='Roof Calculator'!$G$8, 1, 0)</f>
        <v>0</v>
      </c>
      <c r="K3125" s="37">
        <f t="shared" si="871"/>
        <v>51.08</v>
      </c>
      <c r="L3125" s="37">
        <f t="shared" si="872"/>
        <v>0</v>
      </c>
      <c r="M3125" s="37">
        <v>0</v>
      </c>
      <c r="N3125" s="37">
        <f t="shared" si="873"/>
        <v>134</v>
      </c>
      <c r="O3125" s="37">
        <v>0</v>
      </c>
      <c r="P3125" s="37">
        <v>0</v>
      </c>
      <c r="Q3125" s="21">
        <f t="shared" si="874"/>
        <v>39.790999999999997</v>
      </c>
      <c r="R3125" s="21">
        <f t="shared" si="883"/>
        <v>130.29166666667194</v>
      </c>
      <c r="S3125" s="21">
        <f t="shared" si="884"/>
        <v>17.372404527373302</v>
      </c>
      <c r="T3125" s="21">
        <f t="shared" si="875"/>
        <v>86.147999999999996</v>
      </c>
      <c r="U3125" s="37">
        <f>VLOOKUP(Time_Zone, 'LSTM LookUp'!$B$5:$D$8, 3, FALSE)</f>
        <v>-75</v>
      </c>
      <c r="V3125" s="21">
        <f t="shared" si="885"/>
        <v>3.6879518975163101</v>
      </c>
      <c r="W3125" s="21">
        <f t="shared" si="876"/>
        <v>102.06998797437906</v>
      </c>
      <c r="X3125" s="21">
        <f t="shared" si="877"/>
        <v>2.9440267938077627</v>
      </c>
      <c r="Y3125" s="21">
        <f t="shared" si="878"/>
        <v>136.94402679380775</v>
      </c>
      <c r="Z3125" s="21">
        <f t="shared" si="886"/>
        <v>43.408864680460056</v>
      </c>
      <c r="AA3125" s="21">
        <f t="shared" si="879"/>
        <v>43.408864680460056</v>
      </c>
      <c r="AB3125" s="21">
        <f t="shared" si="880"/>
        <v>0</v>
      </c>
      <c r="AC3125" s="21">
        <f t="shared" si="881"/>
        <v>0</v>
      </c>
      <c r="AD3125" s="21">
        <f t="shared" si="887"/>
        <v>0</v>
      </c>
      <c r="AE3125" s="21" t="str">
        <f t="shared" si="882"/>
        <v>5/10/8:00</v>
      </c>
    </row>
    <row r="3126" spans="2:31">
      <c r="B3126" s="37">
        <v>5</v>
      </c>
      <c r="C3126" s="38">
        <v>10</v>
      </c>
      <c r="D3126" s="39">
        <v>9</v>
      </c>
      <c r="E3126" s="17">
        <v>13.9</v>
      </c>
      <c r="F3126" s="17">
        <v>214</v>
      </c>
      <c r="G3126" s="17">
        <v>248</v>
      </c>
      <c r="H3126" s="37">
        <f t="shared" si="870"/>
        <v>57.02</v>
      </c>
      <c r="I3126" s="37">
        <f>IF(H3126&lt;'Roof Calculator'!$G$8, 1, 0)</f>
        <v>0</v>
      </c>
      <c r="J3126" s="37">
        <f>IF(H3126&gt;='Roof Calculator'!$G$8, 1, 0)</f>
        <v>1</v>
      </c>
      <c r="K3126" s="37">
        <f t="shared" si="871"/>
        <v>0</v>
      </c>
      <c r="L3126" s="37">
        <f t="shared" si="872"/>
        <v>57.02</v>
      </c>
      <c r="M3126" s="37">
        <v>0</v>
      </c>
      <c r="N3126" s="37">
        <f t="shared" si="873"/>
        <v>214</v>
      </c>
      <c r="O3126" s="37">
        <v>0</v>
      </c>
      <c r="P3126" s="37">
        <v>0</v>
      </c>
      <c r="Q3126" s="21">
        <f t="shared" si="874"/>
        <v>39.790999999999997</v>
      </c>
      <c r="R3126" s="21">
        <f t="shared" si="883"/>
        <v>130.3333333333386</v>
      </c>
      <c r="S3126" s="21">
        <f t="shared" si="884"/>
        <v>17.383728626979714</v>
      </c>
      <c r="T3126" s="21">
        <f t="shared" si="875"/>
        <v>86.147999999999996</v>
      </c>
      <c r="U3126" s="37">
        <f>VLOOKUP(Time_Zone, 'LSTM LookUp'!$B$5:$D$8, 3, FALSE)</f>
        <v>-75</v>
      </c>
      <c r="V3126" s="21">
        <f t="shared" si="885"/>
        <v>3.6895018560071442</v>
      </c>
      <c r="W3126" s="21">
        <f t="shared" si="876"/>
        <v>117.0703754640018</v>
      </c>
      <c r="X3126" s="21">
        <f t="shared" si="877"/>
        <v>-35.339702617475311</v>
      </c>
      <c r="Y3126" s="21">
        <f t="shared" si="878"/>
        <v>178.66029738252467</v>
      </c>
      <c r="Z3126" s="21">
        <f t="shared" si="886"/>
        <v>56.632193856296382</v>
      </c>
      <c r="AA3126" s="21">
        <f t="shared" si="879"/>
        <v>0</v>
      </c>
      <c r="AB3126" s="21">
        <f t="shared" si="880"/>
        <v>56.632193856296382</v>
      </c>
      <c r="AC3126" s="21">
        <f t="shared" si="881"/>
        <v>57.02</v>
      </c>
      <c r="AD3126" s="21">
        <f t="shared" si="887"/>
        <v>56.632193856296382</v>
      </c>
      <c r="AE3126" s="21" t="str">
        <f t="shared" si="882"/>
        <v>5/10/9:00</v>
      </c>
    </row>
    <row r="3127" spans="2:31">
      <c r="B3127" s="37">
        <v>5</v>
      </c>
      <c r="C3127" s="38">
        <v>10</v>
      </c>
      <c r="D3127" s="39">
        <v>10</v>
      </c>
      <c r="E3127" s="17">
        <v>17.2</v>
      </c>
      <c r="F3127" s="17">
        <v>365</v>
      </c>
      <c r="G3127" s="17">
        <v>214</v>
      </c>
      <c r="H3127" s="37">
        <f t="shared" si="870"/>
        <v>62.959999999999994</v>
      </c>
      <c r="I3127" s="37">
        <f>IF(H3127&lt;'Roof Calculator'!$G$8, 1, 0)</f>
        <v>0</v>
      </c>
      <c r="J3127" s="37">
        <f>IF(H3127&gt;='Roof Calculator'!$G$8, 1, 0)</f>
        <v>1</v>
      </c>
      <c r="K3127" s="37">
        <f t="shared" si="871"/>
        <v>0</v>
      </c>
      <c r="L3127" s="37">
        <f t="shared" si="872"/>
        <v>62.959999999999994</v>
      </c>
      <c r="M3127" s="37">
        <v>0</v>
      </c>
      <c r="N3127" s="37">
        <f t="shared" si="873"/>
        <v>365</v>
      </c>
      <c r="O3127" s="37">
        <v>0</v>
      </c>
      <c r="P3127" s="37">
        <v>0</v>
      </c>
      <c r="Q3127" s="21">
        <f t="shared" si="874"/>
        <v>39.790999999999997</v>
      </c>
      <c r="R3127" s="21">
        <f t="shared" si="883"/>
        <v>130.37500000000526</v>
      </c>
      <c r="S3127" s="21">
        <f t="shared" si="884"/>
        <v>17.39504419860187</v>
      </c>
      <c r="T3127" s="21">
        <f t="shared" si="875"/>
        <v>86.147999999999996</v>
      </c>
      <c r="U3127" s="37">
        <f>VLOOKUP(Time_Zone, 'LSTM LookUp'!$B$5:$D$8, 3, FALSE)</f>
        <v>-75</v>
      </c>
      <c r="V3127" s="21">
        <f t="shared" si="885"/>
        <v>3.6910348072258938</v>
      </c>
      <c r="W3127" s="21">
        <f t="shared" si="876"/>
        <v>132.07075870180648</v>
      </c>
      <c r="X3127" s="21">
        <f t="shared" si="877"/>
        <v>-64.195261994502275</v>
      </c>
      <c r="Y3127" s="21">
        <f t="shared" si="878"/>
        <v>300.80473800549771</v>
      </c>
      <c r="Z3127" s="21">
        <f t="shared" si="886"/>
        <v>95.349848204641233</v>
      </c>
      <c r="AA3127" s="21">
        <f t="shared" si="879"/>
        <v>0</v>
      </c>
      <c r="AB3127" s="21">
        <f t="shared" si="880"/>
        <v>95.349848204641233</v>
      </c>
      <c r="AC3127" s="21">
        <f t="shared" si="881"/>
        <v>62.959999999999994</v>
      </c>
      <c r="AD3127" s="21">
        <f t="shared" si="887"/>
        <v>95.349848204641233</v>
      </c>
      <c r="AE3127" s="21" t="str">
        <f t="shared" si="882"/>
        <v>5/10/10:00</v>
      </c>
    </row>
    <row r="3128" spans="2:31">
      <c r="B3128" s="37">
        <v>5</v>
      </c>
      <c r="C3128" s="38">
        <v>10</v>
      </c>
      <c r="D3128" s="39">
        <v>11</v>
      </c>
      <c r="E3128" s="17">
        <v>18.899999999999999</v>
      </c>
      <c r="F3128" s="17">
        <v>322</v>
      </c>
      <c r="G3128" s="17">
        <v>386</v>
      </c>
      <c r="H3128" s="37">
        <f t="shared" si="870"/>
        <v>66.02</v>
      </c>
      <c r="I3128" s="37">
        <f>IF(H3128&lt;'Roof Calculator'!$G$8, 1, 0)</f>
        <v>0</v>
      </c>
      <c r="J3128" s="37">
        <f>IF(H3128&gt;='Roof Calculator'!$G$8, 1, 0)</f>
        <v>1</v>
      </c>
      <c r="K3128" s="37">
        <f t="shared" si="871"/>
        <v>0</v>
      </c>
      <c r="L3128" s="37">
        <f t="shared" si="872"/>
        <v>66.02</v>
      </c>
      <c r="M3128" s="37">
        <v>0</v>
      </c>
      <c r="N3128" s="37">
        <f t="shared" si="873"/>
        <v>322</v>
      </c>
      <c r="O3128" s="37">
        <v>0</v>
      </c>
      <c r="P3128" s="37">
        <v>0</v>
      </c>
      <c r="Q3128" s="21">
        <f t="shared" si="874"/>
        <v>39.790999999999997</v>
      </c>
      <c r="R3128" s="21">
        <f t="shared" si="883"/>
        <v>130.41666666667192</v>
      </c>
      <c r="S3128" s="21">
        <f t="shared" si="884"/>
        <v>17.406351235276684</v>
      </c>
      <c r="T3128" s="21">
        <f t="shared" si="875"/>
        <v>86.147999999999996</v>
      </c>
      <c r="U3128" s="37">
        <f>VLOOKUP(Time_Zone, 'LSTM LookUp'!$B$5:$D$8, 3, FALSE)</f>
        <v>-75</v>
      </c>
      <c r="V3128" s="21">
        <f t="shared" si="885"/>
        <v>3.6925507531818011</v>
      </c>
      <c r="W3128" s="21">
        <f t="shared" si="876"/>
        <v>147.07113768829541</v>
      </c>
      <c r="X3128" s="21">
        <f t="shared" si="877"/>
        <v>-163.64703347009558</v>
      </c>
      <c r="Y3128" s="21">
        <f t="shared" si="878"/>
        <v>158.35296652990442</v>
      </c>
      <c r="Z3128" s="21">
        <f t="shared" si="886"/>
        <v>50.195124656264767</v>
      </c>
      <c r="AA3128" s="21">
        <f t="shared" si="879"/>
        <v>0</v>
      </c>
      <c r="AB3128" s="21">
        <f t="shared" si="880"/>
        <v>50.195124656264767</v>
      </c>
      <c r="AC3128" s="21">
        <f t="shared" si="881"/>
        <v>66.02</v>
      </c>
      <c r="AD3128" s="21">
        <f t="shared" si="887"/>
        <v>50.195124656264767</v>
      </c>
      <c r="AE3128" s="21" t="str">
        <f t="shared" si="882"/>
        <v>5/10/11:00</v>
      </c>
    </row>
    <row r="3129" spans="2:31">
      <c r="B3129" s="37">
        <v>5</v>
      </c>
      <c r="C3129" s="38">
        <v>10</v>
      </c>
      <c r="D3129" s="39">
        <v>12</v>
      </c>
      <c r="E3129" s="17">
        <v>19.399999999999999</v>
      </c>
      <c r="F3129" s="17">
        <v>354</v>
      </c>
      <c r="G3129" s="17">
        <v>134</v>
      </c>
      <c r="H3129" s="37">
        <f t="shared" si="870"/>
        <v>66.92</v>
      </c>
      <c r="I3129" s="37">
        <f>IF(H3129&lt;'Roof Calculator'!$G$8, 1, 0)</f>
        <v>0</v>
      </c>
      <c r="J3129" s="37">
        <f>IF(H3129&gt;='Roof Calculator'!$G$8, 1, 0)</f>
        <v>1</v>
      </c>
      <c r="K3129" s="37">
        <f t="shared" si="871"/>
        <v>0</v>
      </c>
      <c r="L3129" s="37">
        <f t="shared" si="872"/>
        <v>66.92</v>
      </c>
      <c r="M3129" s="37">
        <v>0</v>
      </c>
      <c r="N3129" s="37">
        <f t="shared" si="873"/>
        <v>354</v>
      </c>
      <c r="O3129" s="37">
        <v>0</v>
      </c>
      <c r="P3129" s="37">
        <v>0</v>
      </c>
      <c r="Q3129" s="21">
        <f t="shared" si="874"/>
        <v>39.790999999999997</v>
      </c>
      <c r="R3129" s="21">
        <f t="shared" si="883"/>
        <v>130.45833333333857</v>
      </c>
      <c r="S3129" s="21">
        <f t="shared" si="884"/>
        <v>17.41764973004328</v>
      </c>
      <c r="T3129" s="21">
        <f t="shared" si="875"/>
        <v>86.147999999999996</v>
      </c>
      <c r="U3129" s="37">
        <f>VLOOKUP(Time_Zone, 'LSTM LookUp'!$B$5:$D$8, 3, FALSE)</f>
        <v>-75</v>
      </c>
      <c r="V3129" s="21">
        <f t="shared" si="885"/>
        <v>3.694049695923955</v>
      </c>
      <c r="W3129" s="21">
        <f t="shared" si="876"/>
        <v>162.07151242398098</v>
      </c>
      <c r="X3129" s="21">
        <f t="shared" si="877"/>
        <v>-67.801388367891548</v>
      </c>
      <c r="Y3129" s="21">
        <f t="shared" si="878"/>
        <v>286.19861163210845</v>
      </c>
      <c r="Z3129" s="21">
        <f t="shared" si="886"/>
        <v>90.71996124941974</v>
      </c>
      <c r="AA3129" s="21">
        <f t="shared" si="879"/>
        <v>0</v>
      </c>
      <c r="AB3129" s="21">
        <f t="shared" si="880"/>
        <v>90.71996124941974</v>
      </c>
      <c r="AC3129" s="21">
        <f t="shared" si="881"/>
        <v>66.92</v>
      </c>
      <c r="AD3129" s="21">
        <f t="shared" si="887"/>
        <v>90.71996124941974</v>
      </c>
      <c r="AE3129" s="21" t="str">
        <f t="shared" si="882"/>
        <v>5/10/12:00</v>
      </c>
    </row>
    <row r="3130" spans="2:31">
      <c r="B3130" s="37">
        <v>5</v>
      </c>
      <c r="C3130" s="38">
        <v>10</v>
      </c>
      <c r="D3130" s="39">
        <v>13</v>
      </c>
      <c r="E3130" s="17">
        <v>19.399999999999999</v>
      </c>
      <c r="F3130" s="17">
        <v>314</v>
      </c>
      <c r="G3130" s="17">
        <v>4</v>
      </c>
      <c r="H3130" s="37">
        <f t="shared" si="870"/>
        <v>66.92</v>
      </c>
      <c r="I3130" s="37">
        <f>IF(H3130&lt;'Roof Calculator'!$G$8, 1, 0)</f>
        <v>0</v>
      </c>
      <c r="J3130" s="37">
        <f>IF(H3130&gt;='Roof Calculator'!$G$8, 1, 0)</f>
        <v>1</v>
      </c>
      <c r="K3130" s="37">
        <f t="shared" si="871"/>
        <v>0</v>
      </c>
      <c r="L3130" s="37">
        <f t="shared" si="872"/>
        <v>66.92</v>
      </c>
      <c r="M3130" s="37">
        <v>0</v>
      </c>
      <c r="N3130" s="37">
        <f t="shared" si="873"/>
        <v>314</v>
      </c>
      <c r="O3130" s="37">
        <v>0</v>
      </c>
      <c r="P3130" s="37">
        <v>0</v>
      </c>
      <c r="Q3130" s="21">
        <f t="shared" si="874"/>
        <v>39.790999999999997</v>
      </c>
      <c r="R3130" s="21">
        <f t="shared" si="883"/>
        <v>130.50000000000523</v>
      </c>
      <c r="S3130" s="21">
        <f t="shared" si="884"/>
        <v>17.428939675942956</v>
      </c>
      <c r="T3130" s="21">
        <f t="shared" si="875"/>
        <v>86.147999999999996</v>
      </c>
      <c r="U3130" s="37">
        <f>VLOOKUP(Time_Zone, 'LSTM LookUp'!$B$5:$D$8, 3, FALSE)</f>
        <v>-75</v>
      </c>
      <c r="V3130" s="21">
        <f t="shared" si="885"/>
        <v>3.6955316375412615</v>
      </c>
      <c r="W3130" s="21">
        <f t="shared" si="876"/>
        <v>177.07188290938535</v>
      </c>
      <c r="X3130" s="21">
        <f t="shared" si="877"/>
        <v>-2.1618340468796511</v>
      </c>
      <c r="Y3130" s="21">
        <f t="shared" si="878"/>
        <v>311.83816595312032</v>
      </c>
      <c r="Z3130" s="21">
        <f t="shared" si="886"/>
        <v>98.847252158309786</v>
      </c>
      <c r="AA3130" s="21">
        <f t="shared" si="879"/>
        <v>0</v>
      </c>
      <c r="AB3130" s="21">
        <f t="shared" si="880"/>
        <v>98.847252158309786</v>
      </c>
      <c r="AC3130" s="21">
        <f t="shared" si="881"/>
        <v>66.92</v>
      </c>
      <c r="AD3130" s="21">
        <f t="shared" si="887"/>
        <v>98.847252158309786</v>
      </c>
      <c r="AE3130" s="21" t="str">
        <f t="shared" si="882"/>
        <v>5/10/13:00</v>
      </c>
    </row>
    <row r="3131" spans="2:31">
      <c r="B3131" s="37">
        <v>5</v>
      </c>
      <c r="C3131" s="38">
        <v>10</v>
      </c>
      <c r="D3131" s="39">
        <v>14</v>
      </c>
      <c r="E3131" s="17">
        <v>18.899999999999999</v>
      </c>
      <c r="F3131" s="17">
        <v>378</v>
      </c>
      <c r="G3131" s="17">
        <v>1</v>
      </c>
      <c r="H3131" s="37">
        <f t="shared" si="870"/>
        <v>66.02</v>
      </c>
      <c r="I3131" s="37">
        <f>IF(H3131&lt;'Roof Calculator'!$G$8, 1, 0)</f>
        <v>0</v>
      </c>
      <c r="J3131" s="37">
        <f>IF(H3131&gt;='Roof Calculator'!$G$8, 1, 0)</f>
        <v>1</v>
      </c>
      <c r="K3131" s="37">
        <f t="shared" si="871"/>
        <v>0</v>
      </c>
      <c r="L3131" s="37">
        <f t="shared" si="872"/>
        <v>66.02</v>
      </c>
      <c r="M3131" s="37">
        <v>0</v>
      </c>
      <c r="N3131" s="37">
        <f t="shared" si="873"/>
        <v>378</v>
      </c>
      <c r="O3131" s="37">
        <v>0</v>
      </c>
      <c r="P3131" s="37">
        <v>0</v>
      </c>
      <c r="Q3131" s="21">
        <f t="shared" si="874"/>
        <v>39.790999999999997</v>
      </c>
      <c r="R3131" s="21">
        <f t="shared" si="883"/>
        <v>130.54166666667189</v>
      </c>
      <c r="S3131" s="21">
        <f t="shared" si="884"/>
        <v>17.440221066019273</v>
      </c>
      <c r="T3131" s="21">
        <f t="shared" si="875"/>
        <v>86.147999999999996</v>
      </c>
      <c r="U3131" s="37">
        <f>VLOOKUP(Time_Zone, 'LSTM LookUp'!$B$5:$D$8, 3, FALSE)</f>
        <v>-75</v>
      </c>
      <c r="V3131" s="21">
        <f t="shared" si="885"/>
        <v>3.6969965801624536</v>
      </c>
      <c r="W3131" s="21">
        <f t="shared" si="876"/>
        <v>192.07224914504059</v>
      </c>
      <c r="X3131" s="21">
        <f t="shared" si="877"/>
        <v>-0.52503818268762414</v>
      </c>
      <c r="Y3131" s="21">
        <f t="shared" si="878"/>
        <v>377.47496181731236</v>
      </c>
      <c r="Z3131" s="21">
        <f t="shared" si="886"/>
        <v>119.65297005951969</v>
      </c>
      <c r="AA3131" s="21">
        <f t="shared" si="879"/>
        <v>0</v>
      </c>
      <c r="AB3131" s="21">
        <f t="shared" si="880"/>
        <v>119.65297005951969</v>
      </c>
      <c r="AC3131" s="21">
        <f t="shared" si="881"/>
        <v>66.02</v>
      </c>
      <c r="AD3131" s="21">
        <f t="shared" si="887"/>
        <v>119.65297005951969</v>
      </c>
      <c r="AE3131" s="21" t="str">
        <f t="shared" si="882"/>
        <v>5/10/14:00</v>
      </c>
    </row>
    <row r="3132" spans="2:31">
      <c r="B3132" s="37">
        <v>5</v>
      </c>
      <c r="C3132" s="38">
        <v>10</v>
      </c>
      <c r="D3132" s="39">
        <v>15</v>
      </c>
      <c r="E3132" s="17">
        <v>20.6</v>
      </c>
      <c r="F3132" s="17">
        <v>393</v>
      </c>
      <c r="G3132" s="17">
        <v>120</v>
      </c>
      <c r="H3132" s="37">
        <f t="shared" si="870"/>
        <v>69.08</v>
      </c>
      <c r="I3132" s="37">
        <f>IF(H3132&lt;'Roof Calculator'!$G$8, 1, 0)</f>
        <v>0</v>
      </c>
      <c r="J3132" s="37">
        <f>IF(H3132&gt;='Roof Calculator'!$G$8, 1, 0)</f>
        <v>1</v>
      </c>
      <c r="K3132" s="37">
        <f t="shared" si="871"/>
        <v>0</v>
      </c>
      <c r="L3132" s="37">
        <f t="shared" si="872"/>
        <v>69.08</v>
      </c>
      <c r="M3132" s="37">
        <v>0</v>
      </c>
      <c r="N3132" s="37">
        <f t="shared" si="873"/>
        <v>393</v>
      </c>
      <c r="O3132" s="37">
        <v>0</v>
      </c>
      <c r="P3132" s="37">
        <v>0</v>
      </c>
      <c r="Q3132" s="21">
        <f t="shared" si="874"/>
        <v>39.790999999999997</v>
      </c>
      <c r="R3132" s="21">
        <f t="shared" si="883"/>
        <v>130.58333333333854</v>
      </c>
      <c r="S3132" s="21">
        <f t="shared" si="884"/>
        <v>17.451493893317981</v>
      </c>
      <c r="T3132" s="21">
        <f t="shared" si="875"/>
        <v>86.147999999999996</v>
      </c>
      <c r="U3132" s="37">
        <f>VLOOKUP(Time_Zone, 'LSTM LookUp'!$B$5:$D$8, 3, FALSE)</f>
        <v>-75</v>
      </c>
      <c r="V3132" s="21">
        <f t="shared" si="885"/>
        <v>3.6984445259560768</v>
      </c>
      <c r="W3132" s="21">
        <f t="shared" si="876"/>
        <v>207.072611131489</v>
      </c>
      <c r="X3132" s="21">
        <f t="shared" si="877"/>
        <v>-55.292207782620032</v>
      </c>
      <c r="Y3132" s="21">
        <f t="shared" si="878"/>
        <v>337.70779221737996</v>
      </c>
      <c r="Z3132" s="21">
        <f t="shared" si="886"/>
        <v>107.04747185485883</v>
      </c>
      <c r="AA3132" s="21">
        <f t="shared" si="879"/>
        <v>0</v>
      </c>
      <c r="AB3132" s="21">
        <f t="shared" si="880"/>
        <v>107.04747185485883</v>
      </c>
      <c r="AC3132" s="21">
        <f t="shared" si="881"/>
        <v>69.08</v>
      </c>
      <c r="AD3132" s="21">
        <f t="shared" si="887"/>
        <v>107.04747185485883</v>
      </c>
      <c r="AE3132" s="21" t="str">
        <f t="shared" si="882"/>
        <v>5/10/15:00</v>
      </c>
    </row>
    <row r="3133" spans="2:31">
      <c r="B3133" s="37">
        <v>5</v>
      </c>
      <c r="C3133" s="38">
        <v>10</v>
      </c>
      <c r="D3133" s="39">
        <v>16</v>
      </c>
      <c r="E3133" s="17">
        <v>20.6</v>
      </c>
      <c r="F3133" s="17">
        <v>326</v>
      </c>
      <c r="G3133" s="17">
        <v>116</v>
      </c>
      <c r="H3133" s="37">
        <f t="shared" si="870"/>
        <v>69.08</v>
      </c>
      <c r="I3133" s="37">
        <f>IF(H3133&lt;'Roof Calculator'!$G$8, 1, 0)</f>
        <v>0</v>
      </c>
      <c r="J3133" s="37">
        <f>IF(H3133&gt;='Roof Calculator'!$G$8, 1, 0)</f>
        <v>1</v>
      </c>
      <c r="K3133" s="37">
        <f t="shared" si="871"/>
        <v>0</v>
      </c>
      <c r="L3133" s="37">
        <f t="shared" si="872"/>
        <v>69.08</v>
      </c>
      <c r="M3133" s="37">
        <v>0</v>
      </c>
      <c r="N3133" s="37">
        <f t="shared" si="873"/>
        <v>326</v>
      </c>
      <c r="O3133" s="37">
        <v>0</v>
      </c>
      <c r="P3133" s="37">
        <v>0</v>
      </c>
      <c r="Q3133" s="21">
        <f t="shared" si="874"/>
        <v>39.790999999999997</v>
      </c>
      <c r="R3133" s="21">
        <f t="shared" si="883"/>
        <v>130.6250000000052</v>
      </c>
      <c r="S3133" s="21">
        <f t="shared" si="884"/>
        <v>17.46275815088708</v>
      </c>
      <c r="T3133" s="21">
        <f t="shared" si="875"/>
        <v>86.147999999999996</v>
      </c>
      <c r="U3133" s="37">
        <f>VLOOKUP(Time_Zone, 'LSTM LookUp'!$B$5:$D$8, 3, FALSE)</f>
        <v>-75</v>
      </c>
      <c r="V3133" s="21">
        <f t="shared" si="885"/>
        <v>3.6998754771304876</v>
      </c>
      <c r="W3133" s="21">
        <f t="shared" si="876"/>
        <v>222.07296886928262</v>
      </c>
      <c r="X3133" s="21">
        <f t="shared" si="877"/>
        <v>-40.83511693717076</v>
      </c>
      <c r="Y3133" s="21">
        <f t="shared" si="878"/>
        <v>285.16488306282923</v>
      </c>
      <c r="Z3133" s="21">
        <f t="shared" si="886"/>
        <v>90.39228734767498</v>
      </c>
      <c r="AA3133" s="21">
        <f t="shared" si="879"/>
        <v>0</v>
      </c>
      <c r="AB3133" s="21">
        <f t="shared" si="880"/>
        <v>90.39228734767498</v>
      </c>
      <c r="AC3133" s="21">
        <f t="shared" si="881"/>
        <v>69.08</v>
      </c>
      <c r="AD3133" s="21">
        <f t="shared" si="887"/>
        <v>90.39228734767498</v>
      </c>
      <c r="AE3133" s="21" t="str">
        <f t="shared" si="882"/>
        <v>5/10/16:00</v>
      </c>
    </row>
    <row r="3134" spans="2:31">
      <c r="B3134" s="37">
        <v>5</v>
      </c>
      <c r="C3134" s="38">
        <v>10</v>
      </c>
      <c r="D3134" s="39">
        <v>17</v>
      </c>
      <c r="E3134" s="17">
        <v>20.6</v>
      </c>
      <c r="F3134" s="17">
        <v>256</v>
      </c>
      <c r="G3134" s="17">
        <v>278</v>
      </c>
      <c r="H3134" s="37">
        <f t="shared" si="870"/>
        <v>69.08</v>
      </c>
      <c r="I3134" s="37">
        <f>IF(H3134&lt;'Roof Calculator'!$G$8, 1, 0)</f>
        <v>0</v>
      </c>
      <c r="J3134" s="37">
        <f>IF(H3134&gt;='Roof Calculator'!$G$8, 1, 0)</f>
        <v>1</v>
      </c>
      <c r="K3134" s="37">
        <f t="shared" si="871"/>
        <v>0</v>
      </c>
      <c r="L3134" s="37">
        <f t="shared" si="872"/>
        <v>69.08</v>
      </c>
      <c r="M3134" s="37">
        <v>0</v>
      </c>
      <c r="N3134" s="37">
        <f t="shared" si="873"/>
        <v>256</v>
      </c>
      <c r="O3134" s="37">
        <v>0</v>
      </c>
      <c r="P3134" s="37">
        <v>0</v>
      </c>
      <c r="Q3134" s="21">
        <f t="shared" si="874"/>
        <v>39.790999999999997</v>
      </c>
      <c r="R3134" s="21">
        <f t="shared" si="883"/>
        <v>130.66666666667186</v>
      </c>
      <c r="S3134" s="21">
        <f t="shared" si="884"/>
        <v>17.474013831776809</v>
      </c>
      <c r="T3134" s="21">
        <f t="shared" si="875"/>
        <v>86.147999999999996</v>
      </c>
      <c r="U3134" s="37">
        <f>VLOOKUP(Time_Zone, 'LSTM LookUp'!$B$5:$D$8, 3, FALSE)</f>
        <v>-75</v>
      </c>
      <c r="V3134" s="21">
        <f t="shared" si="885"/>
        <v>3.7012894359338353</v>
      </c>
      <c r="W3134" s="21">
        <f t="shared" si="876"/>
        <v>237.07332235898349</v>
      </c>
      <c r="X3134" s="21">
        <f t="shared" si="877"/>
        <v>-57.329549153750804</v>
      </c>
      <c r="Y3134" s="21">
        <f t="shared" si="878"/>
        <v>198.6704508462492</v>
      </c>
      <c r="Z3134" s="21">
        <f t="shared" si="886"/>
        <v>62.975063014437225</v>
      </c>
      <c r="AA3134" s="21">
        <f t="shared" si="879"/>
        <v>0</v>
      </c>
      <c r="AB3134" s="21">
        <f t="shared" si="880"/>
        <v>62.975063014437225</v>
      </c>
      <c r="AC3134" s="21">
        <f t="shared" si="881"/>
        <v>69.08</v>
      </c>
      <c r="AD3134" s="21">
        <f t="shared" si="887"/>
        <v>62.975063014437225</v>
      </c>
      <c r="AE3134" s="21" t="str">
        <f t="shared" si="882"/>
        <v>5/10/17:00</v>
      </c>
    </row>
    <row r="3135" spans="2:31">
      <c r="B3135" s="37">
        <v>5</v>
      </c>
      <c r="C3135" s="38">
        <v>10</v>
      </c>
      <c r="D3135" s="39">
        <v>18</v>
      </c>
      <c r="E3135" s="17">
        <v>21.1</v>
      </c>
      <c r="F3135" s="17">
        <v>187</v>
      </c>
      <c r="G3135" s="17">
        <v>116</v>
      </c>
      <c r="H3135" s="37">
        <f t="shared" si="870"/>
        <v>69.98</v>
      </c>
      <c r="I3135" s="37">
        <f>IF(H3135&lt;'Roof Calculator'!$G$8, 1, 0)</f>
        <v>0</v>
      </c>
      <c r="J3135" s="37">
        <f>IF(H3135&gt;='Roof Calculator'!$G$8, 1, 0)</f>
        <v>1</v>
      </c>
      <c r="K3135" s="37">
        <f t="shared" si="871"/>
        <v>0</v>
      </c>
      <c r="L3135" s="37">
        <f t="shared" si="872"/>
        <v>69.98</v>
      </c>
      <c r="M3135" s="37">
        <v>0</v>
      </c>
      <c r="N3135" s="37">
        <f t="shared" si="873"/>
        <v>187</v>
      </c>
      <c r="O3135" s="37">
        <v>0</v>
      </c>
      <c r="P3135" s="37">
        <v>0</v>
      </c>
      <c r="Q3135" s="21">
        <f t="shared" si="874"/>
        <v>39.790999999999997</v>
      </c>
      <c r="R3135" s="21">
        <f t="shared" si="883"/>
        <v>130.70833333333852</v>
      </c>
      <c r="S3135" s="21">
        <f t="shared" si="884"/>
        <v>17.485260929039651</v>
      </c>
      <c r="T3135" s="21">
        <f t="shared" si="875"/>
        <v>86.147999999999996</v>
      </c>
      <c r="U3135" s="37">
        <f>VLOOKUP(Time_Zone, 'LSTM LookUp'!$B$5:$D$8, 3, FALSE)</f>
        <v>-75</v>
      </c>
      <c r="V3135" s="21">
        <f t="shared" si="885"/>
        <v>3.7026864046540675</v>
      </c>
      <c r="W3135" s="21">
        <f t="shared" si="876"/>
        <v>252.07367160116351</v>
      </c>
      <c r="X3135" s="21">
        <f t="shared" si="877"/>
        <v>-3.8610223883409596</v>
      </c>
      <c r="Y3135" s="21">
        <f t="shared" si="878"/>
        <v>183.13897761165904</v>
      </c>
      <c r="Z3135" s="21">
        <f t="shared" si="886"/>
        <v>58.051857265977397</v>
      </c>
      <c r="AA3135" s="21">
        <f t="shared" si="879"/>
        <v>0</v>
      </c>
      <c r="AB3135" s="21">
        <f t="shared" si="880"/>
        <v>58.051857265977397</v>
      </c>
      <c r="AC3135" s="21">
        <f t="shared" si="881"/>
        <v>69.98</v>
      </c>
      <c r="AD3135" s="21">
        <f t="shared" si="887"/>
        <v>58.051857265977397</v>
      </c>
      <c r="AE3135" s="21" t="str">
        <f t="shared" si="882"/>
        <v>5/10/18:00</v>
      </c>
    </row>
    <row r="3136" spans="2:31">
      <c r="B3136" s="37">
        <v>5</v>
      </c>
      <c r="C3136" s="38">
        <v>10</v>
      </c>
      <c r="D3136" s="39">
        <v>19</v>
      </c>
      <c r="E3136" s="17">
        <v>21.7</v>
      </c>
      <c r="F3136" s="17">
        <v>67</v>
      </c>
      <c r="G3136" s="17">
        <v>6</v>
      </c>
      <c r="H3136" s="37">
        <f t="shared" si="870"/>
        <v>71.06</v>
      </c>
      <c r="I3136" s="37">
        <f>IF(H3136&lt;'Roof Calculator'!$G$8, 1, 0)</f>
        <v>0</v>
      </c>
      <c r="J3136" s="37">
        <f>IF(H3136&gt;='Roof Calculator'!$G$8, 1, 0)</f>
        <v>1</v>
      </c>
      <c r="K3136" s="37">
        <f t="shared" si="871"/>
        <v>0</v>
      </c>
      <c r="L3136" s="37">
        <f t="shared" si="872"/>
        <v>71.06</v>
      </c>
      <c r="M3136" s="37">
        <v>0</v>
      </c>
      <c r="N3136" s="37">
        <f t="shared" si="873"/>
        <v>67</v>
      </c>
      <c r="O3136" s="37">
        <v>0</v>
      </c>
      <c r="P3136" s="37">
        <v>0</v>
      </c>
      <c r="Q3136" s="21">
        <f t="shared" si="874"/>
        <v>39.790999999999997</v>
      </c>
      <c r="R3136" s="21">
        <f t="shared" si="883"/>
        <v>130.75000000000517</v>
      </c>
      <c r="S3136" s="21">
        <f t="shared" si="884"/>
        <v>17.496499435730353</v>
      </c>
      <c r="T3136" s="21">
        <f t="shared" si="875"/>
        <v>86.147999999999996</v>
      </c>
      <c r="U3136" s="37">
        <f>VLOOKUP(Time_Zone, 'LSTM LookUp'!$B$5:$D$8, 3, FALSE)</f>
        <v>-75</v>
      </c>
      <c r="V3136" s="21">
        <f t="shared" si="885"/>
        <v>3.7040663856189107</v>
      </c>
      <c r="W3136" s="21">
        <f t="shared" si="876"/>
        <v>267.07401659640476</v>
      </c>
      <c r="X3136" s="21">
        <f t="shared" si="877"/>
        <v>0.93001757216279413</v>
      </c>
      <c r="Y3136" s="21">
        <f t="shared" si="878"/>
        <v>67.930017572162797</v>
      </c>
      <c r="Z3136" s="21">
        <f t="shared" si="886"/>
        <v>21.532629130083563</v>
      </c>
      <c r="AA3136" s="21">
        <f t="shared" si="879"/>
        <v>0</v>
      </c>
      <c r="AB3136" s="21">
        <f t="shared" si="880"/>
        <v>21.532629130083563</v>
      </c>
      <c r="AC3136" s="21">
        <f t="shared" si="881"/>
        <v>71.06</v>
      </c>
      <c r="AD3136" s="21">
        <f t="shared" si="887"/>
        <v>21.532629130083563</v>
      </c>
      <c r="AE3136" s="21" t="str">
        <f t="shared" si="882"/>
        <v>5/10/19:00</v>
      </c>
    </row>
    <row r="3137" spans="2:31">
      <c r="B3137" s="37">
        <v>5</v>
      </c>
      <c r="C3137" s="38">
        <v>10</v>
      </c>
      <c r="D3137" s="39">
        <v>20</v>
      </c>
      <c r="E3137" s="17">
        <v>20.6</v>
      </c>
      <c r="F3137" s="17">
        <v>10</v>
      </c>
      <c r="G3137" s="17">
        <v>0</v>
      </c>
      <c r="H3137" s="37">
        <f t="shared" si="870"/>
        <v>69.08</v>
      </c>
      <c r="I3137" s="37">
        <f>IF(H3137&lt;'Roof Calculator'!$G$8, 1, 0)</f>
        <v>0</v>
      </c>
      <c r="J3137" s="37">
        <f>IF(H3137&gt;='Roof Calculator'!$G$8, 1, 0)</f>
        <v>1</v>
      </c>
      <c r="K3137" s="37">
        <f t="shared" si="871"/>
        <v>0</v>
      </c>
      <c r="L3137" s="37">
        <f t="shared" si="872"/>
        <v>69.08</v>
      </c>
      <c r="M3137" s="37">
        <v>0</v>
      </c>
      <c r="N3137" s="37">
        <f t="shared" si="873"/>
        <v>10</v>
      </c>
      <c r="O3137" s="37">
        <v>0</v>
      </c>
      <c r="P3137" s="37">
        <v>0</v>
      </c>
      <c r="Q3137" s="21">
        <f t="shared" si="874"/>
        <v>39.790999999999997</v>
      </c>
      <c r="R3137" s="21">
        <f t="shared" si="883"/>
        <v>130.79166666667183</v>
      </c>
      <c r="S3137" s="21">
        <f t="shared" si="884"/>
        <v>17.507729344905925</v>
      </c>
      <c r="T3137" s="21">
        <f t="shared" si="875"/>
        <v>86.147999999999996</v>
      </c>
      <c r="U3137" s="37">
        <f>VLOOKUP(Time_Zone, 'LSTM LookUp'!$B$5:$D$8, 3, FALSE)</f>
        <v>-75</v>
      </c>
      <c r="V3137" s="21">
        <f t="shared" si="885"/>
        <v>3.7054293811958798</v>
      </c>
      <c r="W3137" s="21">
        <f t="shared" si="876"/>
        <v>282.07435734529895</v>
      </c>
      <c r="X3137" s="21">
        <f t="shared" si="877"/>
        <v>0</v>
      </c>
      <c r="Y3137" s="21">
        <f t="shared" si="878"/>
        <v>10</v>
      </c>
      <c r="Z3137" s="21">
        <f t="shared" si="886"/>
        <v>3.1698253437383874</v>
      </c>
      <c r="AA3137" s="21">
        <f t="shared" si="879"/>
        <v>0</v>
      </c>
      <c r="AB3137" s="21">
        <f t="shared" si="880"/>
        <v>3.1698253437383874</v>
      </c>
      <c r="AC3137" s="21">
        <f t="shared" si="881"/>
        <v>69.08</v>
      </c>
      <c r="AD3137" s="21">
        <f t="shared" si="887"/>
        <v>3.1698253437383874</v>
      </c>
      <c r="AE3137" s="21" t="str">
        <f t="shared" si="882"/>
        <v>5/10/20:00</v>
      </c>
    </row>
    <row r="3138" spans="2:31">
      <c r="B3138" s="37">
        <v>5</v>
      </c>
      <c r="C3138" s="38">
        <v>10</v>
      </c>
      <c r="D3138" s="39">
        <v>21</v>
      </c>
      <c r="E3138" s="17">
        <v>18.899999999999999</v>
      </c>
      <c r="F3138" s="17">
        <v>0</v>
      </c>
      <c r="G3138" s="17">
        <v>0</v>
      </c>
      <c r="H3138" s="37">
        <f t="shared" si="870"/>
        <v>66.02</v>
      </c>
      <c r="I3138" s="37">
        <f>IF(H3138&lt;'Roof Calculator'!$G$8, 1, 0)</f>
        <v>0</v>
      </c>
      <c r="J3138" s="37">
        <f>IF(H3138&gt;='Roof Calculator'!$G$8, 1, 0)</f>
        <v>1</v>
      </c>
      <c r="K3138" s="37">
        <f t="shared" si="871"/>
        <v>0</v>
      </c>
      <c r="L3138" s="37">
        <f t="shared" si="872"/>
        <v>66.02</v>
      </c>
      <c r="M3138" s="37">
        <v>0</v>
      </c>
      <c r="N3138" s="37">
        <f t="shared" si="873"/>
        <v>0</v>
      </c>
      <c r="O3138" s="37">
        <v>0</v>
      </c>
      <c r="P3138" s="37">
        <v>0</v>
      </c>
      <c r="Q3138" s="21">
        <f t="shared" si="874"/>
        <v>39.790999999999997</v>
      </c>
      <c r="R3138" s="21">
        <f t="shared" si="883"/>
        <v>130.83333333333849</v>
      </c>
      <c r="S3138" s="21">
        <f t="shared" si="884"/>
        <v>17.518950649625648</v>
      </c>
      <c r="T3138" s="21">
        <f t="shared" si="875"/>
        <v>86.147999999999996</v>
      </c>
      <c r="U3138" s="37">
        <f>VLOOKUP(Time_Zone, 'LSTM LookUp'!$B$5:$D$8, 3, FALSE)</f>
        <v>-75</v>
      </c>
      <c r="V3138" s="21">
        <f t="shared" si="885"/>
        <v>3.7067753937922463</v>
      </c>
      <c r="W3138" s="21">
        <f t="shared" si="876"/>
        <v>297.07469384844802</v>
      </c>
      <c r="X3138" s="21">
        <f t="shared" si="877"/>
        <v>0</v>
      </c>
      <c r="Y3138" s="21">
        <f t="shared" si="878"/>
        <v>0</v>
      </c>
      <c r="Z3138" s="21">
        <f t="shared" si="886"/>
        <v>0</v>
      </c>
      <c r="AA3138" s="21">
        <f t="shared" si="879"/>
        <v>0</v>
      </c>
      <c r="AB3138" s="21">
        <f t="shared" si="880"/>
        <v>0</v>
      </c>
      <c r="AC3138" s="21">
        <f t="shared" si="881"/>
        <v>66.02</v>
      </c>
      <c r="AD3138" s="21">
        <f t="shared" si="887"/>
        <v>0</v>
      </c>
      <c r="AE3138" s="21" t="str">
        <f t="shared" si="882"/>
        <v>5/10/21:00</v>
      </c>
    </row>
    <row r="3139" spans="2:31">
      <c r="B3139" s="37">
        <v>5</v>
      </c>
      <c r="C3139" s="38">
        <v>10</v>
      </c>
      <c r="D3139" s="39">
        <v>22</v>
      </c>
      <c r="E3139" s="17">
        <v>17.8</v>
      </c>
      <c r="F3139" s="17">
        <v>0</v>
      </c>
      <c r="G3139" s="17">
        <v>0</v>
      </c>
      <c r="H3139" s="37">
        <f t="shared" si="870"/>
        <v>64.040000000000006</v>
      </c>
      <c r="I3139" s="37">
        <f>IF(H3139&lt;'Roof Calculator'!$G$8, 1, 0)</f>
        <v>0</v>
      </c>
      <c r="J3139" s="37">
        <f>IF(H3139&gt;='Roof Calculator'!$G$8, 1, 0)</f>
        <v>1</v>
      </c>
      <c r="K3139" s="37">
        <f t="shared" si="871"/>
        <v>0</v>
      </c>
      <c r="L3139" s="37">
        <f t="shared" si="872"/>
        <v>64.040000000000006</v>
      </c>
      <c r="M3139" s="37">
        <v>0</v>
      </c>
      <c r="N3139" s="37">
        <f t="shared" si="873"/>
        <v>0</v>
      </c>
      <c r="O3139" s="37">
        <v>0</v>
      </c>
      <c r="P3139" s="37">
        <v>0</v>
      </c>
      <c r="Q3139" s="21">
        <f t="shared" si="874"/>
        <v>39.790999999999997</v>
      </c>
      <c r="R3139" s="21">
        <f t="shared" si="883"/>
        <v>130.87500000000514</v>
      </c>
      <c r="S3139" s="21">
        <f t="shared" si="884"/>
        <v>17.530163342951088</v>
      </c>
      <c r="T3139" s="21">
        <f t="shared" si="875"/>
        <v>86.147999999999996</v>
      </c>
      <c r="U3139" s="37">
        <f>VLOOKUP(Time_Zone, 'LSTM LookUp'!$B$5:$D$8, 3, FALSE)</f>
        <v>-75</v>
      </c>
      <c r="V3139" s="21">
        <f t="shared" si="885"/>
        <v>3.708104425855054</v>
      </c>
      <c r="W3139" s="21">
        <f t="shared" si="876"/>
        <v>312.07502610646378</v>
      </c>
      <c r="X3139" s="21">
        <f t="shared" si="877"/>
        <v>0</v>
      </c>
      <c r="Y3139" s="21">
        <f t="shared" si="878"/>
        <v>0</v>
      </c>
      <c r="Z3139" s="21">
        <f t="shared" si="886"/>
        <v>0</v>
      </c>
      <c r="AA3139" s="21">
        <f t="shared" si="879"/>
        <v>0</v>
      </c>
      <c r="AB3139" s="21">
        <f t="shared" si="880"/>
        <v>0</v>
      </c>
      <c r="AC3139" s="21">
        <f t="shared" si="881"/>
        <v>64.040000000000006</v>
      </c>
      <c r="AD3139" s="21">
        <f t="shared" si="887"/>
        <v>0</v>
      </c>
      <c r="AE3139" s="21" t="str">
        <f t="shared" si="882"/>
        <v>5/10/22:00</v>
      </c>
    </row>
    <row r="3140" spans="2:31">
      <c r="B3140" s="37">
        <v>5</v>
      </c>
      <c r="C3140" s="38">
        <v>10</v>
      </c>
      <c r="D3140" s="39">
        <v>23</v>
      </c>
      <c r="E3140" s="17">
        <v>18.3</v>
      </c>
      <c r="F3140" s="17">
        <v>0</v>
      </c>
      <c r="G3140" s="17">
        <v>0</v>
      </c>
      <c r="H3140" s="37">
        <f t="shared" si="870"/>
        <v>64.94</v>
      </c>
      <c r="I3140" s="37">
        <f>IF(H3140&lt;'Roof Calculator'!$G$8, 1, 0)</f>
        <v>0</v>
      </c>
      <c r="J3140" s="37">
        <f>IF(H3140&gt;='Roof Calculator'!$G$8, 1, 0)</f>
        <v>1</v>
      </c>
      <c r="K3140" s="37">
        <f t="shared" si="871"/>
        <v>0</v>
      </c>
      <c r="L3140" s="37">
        <f t="shared" si="872"/>
        <v>64.94</v>
      </c>
      <c r="M3140" s="37">
        <v>0</v>
      </c>
      <c r="N3140" s="37">
        <f t="shared" si="873"/>
        <v>0</v>
      </c>
      <c r="O3140" s="37">
        <v>0</v>
      </c>
      <c r="P3140" s="37">
        <v>0</v>
      </c>
      <c r="Q3140" s="21">
        <f t="shared" si="874"/>
        <v>39.790999999999997</v>
      </c>
      <c r="R3140" s="21">
        <f t="shared" si="883"/>
        <v>130.9166666666718</v>
      </c>
      <c r="S3140" s="21">
        <f t="shared" si="884"/>
        <v>17.541367417946105</v>
      </c>
      <c r="T3140" s="21">
        <f t="shared" si="875"/>
        <v>86.147999999999996</v>
      </c>
      <c r="U3140" s="37">
        <f>VLOOKUP(Time_Zone, 'LSTM LookUp'!$B$5:$D$8, 3, FALSE)</f>
        <v>-75</v>
      </c>
      <c r="V3140" s="21">
        <f t="shared" si="885"/>
        <v>3.7094164798710985</v>
      </c>
      <c r="W3140" s="21">
        <f t="shared" si="876"/>
        <v>327.07535411996781</v>
      </c>
      <c r="X3140" s="21">
        <f t="shared" si="877"/>
        <v>0</v>
      </c>
      <c r="Y3140" s="21">
        <f t="shared" si="878"/>
        <v>0</v>
      </c>
      <c r="Z3140" s="21">
        <f t="shared" si="886"/>
        <v>0</v>
      </c>
      <c r="AA3140" s="21">
        <f t="shared" si="879"/>
        <v>0</v>
      </c>
      <c r="AB3140" s="21">
        <f t="shared" si="880"/>
        <v>0</v>
      </c>
      <c r="AC3140" s="21">
        <f t="shared" si="881"/>
        <v>64.94</v>
      </c>
      <c r="AD3140" s="21">
        <f t="shared" si="887"/>
        <v>0</v>
      </c>
      <c r="AE3140" s="21" t="str">
        <f t="shared" si="882"/>
        <v>5/10/23:00</v>
      </c>
    </row>
    <row r="3141" spans="2:31">
      <c r="B3141" s="37">
        <v>5</v>
      </c>
      <c r="C3141" s="38">
        <v>10</v>
      </c>
      <c r="D3141" s="39">
        <v>24</v>
      </c>
      <c r="E3141" s="17">
        <v>20</v>
      </c>
      <c r="F3141" s="17">
        <v>0</v>
      </c>
      <c r="G3141" s="17">
        <v>0</v>
      </c>
      <c r="H3141" s="37">
        <f t="shared" si="870"/>
        <v>68</v>
      </c>
      <c r="I3141" s="37">
        <f>IF(H3141&lt;'Roof Calculator'!$G$8, 1, 0)</f>
        <v>0</v>
      </c>
      <c r="J3141" s="37">
        <f>IF(H3141&gt;='Roof Calculator'!$G$8, 1, 0)</f>
        <v>1</v>
      </c>
      <c r="K3141" s="37">
        <f t="shared" si="871"/>
        <v>0</v>
      </c>
      <c r="L3141" s="37">
        <f t="shared" si="872"/>
        <v>68</v>
      </c>
      <c r="M3141" s="37">
        <v>0</v>
      </c>
      <c r="N3141" s="37">
        <f t="shared" si="873"/>
        <v>0</v>
      </c>
      <c r="O3141" s="37">
        <v>0</v>
      </c>
      <c r="P3141" s="37">
        <v>0</v>
      </c>
      <c r="Q3141" s="21">
        <f t="shared" si="874"/>
        <v>39.790999999999997</v>
      </c>
      <c r="R3141" s="21">
        <f t="shared" si="883"/>
        <v>130.95833333333846</v>
      </c>
      <c r="S3141" s="21">
        <f t="shared" si="884"/>
        <v>17.552562867676862</v>
      </c>
      <c r="T3141" s="21">
        <f t="shared" si="875"/>
        <v>86.147999999999996</v>
      </c>
      <c r="U3141" s="37">
        <f>VLOOKUP(Time_Zone, 'LSTM LookUp'!$B$5:$D$8, 3, FALSE)</f>
        <v>-75</v>
      </c>
      <c r="V3141" s="21">
        <f t="shared" si="885"/>
        <v>3.7107115583669228</v>
      </c>
      <c r="W3141" s="21">
        <f t="shared" si="876"/>
        <v>342.0756778895917</v>
      </c>
      <c r="X3141" s="21">
        <f t="shared" si="877"/>
        <v>0</v>
      </c>
      <c r="Y3141" s="21">
        <f t="shared" si="878"/>
        <v>0</v>
      </c>
      <c r="Z3141" s="21">
        <f t="shared" si="886"/>
        <v>0</v>
      </c>
      <c r="AA3141" s="21">
        <f t="shared" si="879"/>
        <v>0</v>
      </c>
      <c r="AB3141" s="21">
        <f t="shared" si="880"/>
        <v>0</v>
      </c>
      <c r="AC3141" s="21">
        <f t="shared" si="881"/>
        <v>68</v>
      </c>
      <c r="AD3141" s="21">
        <f t="shared" si="887"/>
        <v>0</v>
      </c>
      <c r="AE3141" s="21" t="str">
        <f t="shared" si="882"/>
        <v>5/10/24:00</v>
      </c>
    </row>
    <row r="3142" spans="2:31">
      <c r="B3142" s="37">
        <v>5</v>
      </c>
      <c r="C3142" s="38">
        <v>11</v>
      </c>
      <c r="D3142" s="39">
        <v>1</v>
      </c>
      <c r="E3142" s="17">
        <v>18.3</v>
      </c>
      <c r="F3142" s="17">
        <v>0</v>
      </c>
      <c r="G3142" s="17">
        <v>0</v>
      </c>
      <c r="H3142" s="37">
        <f t="shared" si="870"/>
        <v>64.94</v>
      </c>
      <c r="I3142" s="37">
        <f>IF(H3142&lt;'Roof Calculator'!$G$8, 1, 0)</f>
        <v>0</v>
      </c>
      <c r="J3142" s="37">
        <f>IF(H3142&gt;='Roof Calculator'!$G$8, 1, 0)</f>
        <v>1</v>
      </c>
      <c r="K3142" s="37">
        <f t="shared" si="871"/>
        <v>0</v>
      </c>
      <c r="L3142" s="37">
        <f t="shared" si="872"/>
        <v>64.94</v>
      </c>
      <c r="M3142" s="37">
        <v>0</v>
      </c>
      <c r="N3142" s="37">
        <f t="shared" si="873"/>
        <v>0</v>
      </c>
      <c r="O3142" s="37">
        <v>0</v>
      </c>
      <c r="P3142" s="37">
        <v>0</v>
      </c>
      <c r="Q3142" s="21">
        <f t="shared" si="874"/>
        <v>39.790999999999997</v>
      </c>
      <c r="R3142" s="21">
        <f t="shared" si="883"/>
        <v>131.00000000000512</v>
      </c>
      <c r="S3142" s="21">
        <f t="shared" si="884"/>
        <v>17.563749685211814</v>
      </c>
      <c r="T3142" s="21">
        <f t="shared" si="875"/>
        <v>86.147999999999996</v>
      </c>
      <c r="U3142" s="37">
        <f>VLOOKUP(Time_Zone, 'LSTM LookUp'!$B$5:$D$8, 3, FALSE)</f>
        <v>-75</v>
      </c>
      <c r="V3142" s="21">
        <f t="shared" si="885"/>
        <v>3.711989663908807</v>
      </c>
      <c r="W3142" s="21">
        <f t="shared" si="876"/>
        <v>-2.9240025840228068</v>
      </c>
      <c r="X3142" s="21">
        <f t="shared" si="877"/>
        <v>0</v>
      </c>
      <c r="Y3142" s="21">
        <f t="shared" si="878"/>
        <v>0</v>
      </c>
      <c r="Z3142" s="21">
        <f t="shared" si="886"/>
        <v>0</v>
      </c>
      <c r="AA3142" s="21">
        <f t="shared" si="879"/>
        <v>0</v>
      </c>
      <c r="AB3142" s="21">
        <f t="shared" si="880"/>
        <v>0</v>
      </c>
      <c r="AC3142" s="21">
        <f t="shared" si="881"/>
        <v>64.94</v>
      </c>
      <c r="AD3142" s="21">
        <f t="shared" si="887"/>
        <v>0</v>
      </c>
      <c r="AE3142" s="21" t="str">
        <f t="shared" si="882"/>
        <v>5/11/1:00</v>
      </c>
    </row>
    <row r="3143" spans="2:31">
      <c r="B3143" s="37">
        <v>5</v>
      </c>
      <c r="C3143" s="38">
        <v>11</v>
      </c>
      <c r="D3143" s="39">
        <v>2</v>
      </c>
      <c r="E3143" s="17">
        <v>18.899999999999999</v>
      </c>
      <c r="F3143" s="17">
        <v>0</v>
      </c>
      <c r="G3143" s="17">
        <v>0</v>
      </c>
      <c r="H3143" s="37">
        <f t="shared" si="870"/>
        <v>66.02</v>
      </c>
      <c r="I3143" s="37">
        <f>IF(H3143&lt;'Roof Calculator'!$G$8, 1, 0)</f>
        <v>0</v>
      </c>
      <c r="J3143" s="37">
        <f>IF(H3143&gt;='Roof Calculator'!$G$8, 1, 0)</f>
        <v>1</v>
      </c>
      <c r="K3143" s="37">
        <f t="shared" si="871"/>
        <v>0</v>
      </c>
      <c r="L3143" s="37">
        <f t="shared" si="872"/>
        <v>66.02</v>
      </c>
      <c r="M3143" s="37">
        <v>0</v>
      </c>
      <c r="N3143" s="37">
        <f t="shared" si="873"/>
        <v>0</v>
      </c>
      <c r="O3143" s="37">
        <v>0</v>
      </c>
      <c r="P3143" s="37">
        <v>0</v>
      </c>
      <c r="Q3143" s="21">
        <f t="shared" si="874"/>
        <v>39.790999999999997</v>
      </c>
      <c r="R3143" s="21">
        <f t="shared" si="883"/>
        <v>131.04166666667177</v>
      </c>
      <c r="S3143" s="21">
        <f t="shared" si="884"/>
        <v>17.574927863621742</v>
      </c>
      <c r="T3143" s="21">
        <f t="shared" si="875"/>
        <v>86.147999999999996</v>
      </c>
      <c r="U3143" s="37">
        <f>VLOOKUP(Time_Zone, 'LSTM LookUp'!$B$5:$D$8, 3, FALSE)</f>
        <v>-75</v>
      </c>
      <c r="V3143" s="21">
        <f t="shared" si="885"/>
        <v>3.7132507991027612</v>
      </c>
      <c r="W3143" s="21">
        <f t="shared" si="876"/>
        <v>12.076312699775675</v>
      </c>
      <c r="X3143" s="21">
        <f t="shared" si="877"/>
        <v>0</v>
      </c>
      <c r="Y3143" s="21">
        <f t="shared" si="878"/>
        <v>0</v>
      </c>
      <c r="Z3143" s="21">
        <f t="shared" si="886"/>
        <v>0</v>
      </c>
      <c r="AA3143" s="21">
        <f t="shared" si="879"/>
        <v>0</v>
      </c>
      <c r="AB3143" s="21">
        <f t="shared" si="880"/>
        <v>0</v>
      </c>
      <c r="AC3143" s="21">
        <f t="shared" si="881"/>
        <v>66.02</v>
      </c>
      <c r="AD3143" s="21">
        <f t="shared" si="887"/>
        <v>0</v>
      </c>
      <c r="AE3143" s="21" t="str">
        <f t="shared" si="882"/>
        <v>5/11/2:00</v>
      </c>
    </row>
    <row r="3144" spans="2:31">
      <c r="B3144" s="37">
        <v>5</v>
      </c>
      <c r="C3144" s="38">
        <v>11</v>
      </c>
      <c r="D3144" s="39">
        <v>3</v>
      </c>
      <c r="E3144" s="17">
        <v>18.899999999999999</v>
      </c>
      <c r="F3144" s="17">
        <v>0</v>
      </c>
      <c r="G3144" s="17">
        <v>0</v>
      </c>
      <c r="H3144" s="37">
        <f t="shared" si="870"/>
        <v>66.02</v>
      </c>
      <c r="I3144" s="37">
        <f>IF(H3144&lt;'Roof Calculator'!$G$8, 1, 0)</f>
        <v>0</v>
      </c>
      <c r="J3144" s="37">
        <f>IF(H3144&gt;='Roof Calculator'!$G$8, 1, 0)</f>
        <v>1</v>
      </c>
      <c r="K3144" s="37">
        <f t="shared" si="871"/>
        <v>0</v>
      </c>
      <c r="L3144" s="37">
        <f t="shared" si="872"/>
        <v>66.02</v>
      </c>
      <c r="M3144" s="37">
        <v>0</v>
      </c>
      <c r="N3144" s="37">
        <f t="shared" si="873"/>
        <v>0</v>
      </c>
      <c r="O3144" s="37">
        <v>0</v>
      </c>
      <c r="P3144" s="37">
        <v>0</v>
      </c>
      <c r="Q3144" s="21">
        <f t="shared" si="874"/>
        <v>39.790999999999997</v>
      </c>
      <c r="R3144" s="21">
        <f t="shared" si="883"/>
        <v>131.08333333333843</v>
      </c>
      <c r="S3144" s="21">
        <f t="shared" si="884"/>
        <v>17.586097395979756</v>
      </c>
      <c r="T3144" s="21">
        <f t="shared" si="875"/>
        <v>86.147999999999996</v>
      </c>
      <c r="U3144" s="37">
        <f>VLOOKUP(Time_Zone, 'LSTM LookUp'!$B$5:$D$8, 3, FALSE)</f>
        <v>-75</v>
      </c>
      <c r="V3144" s="21">
        <f t="shared" si="885"/>
        <v>3.7144949665945246</v>
      </c>
      <c r="W3144" s="21">
        <f t="shared" si="876"/>
        <v>27.076623741648625</v>
      </c>
      <c r="X3144" s="21">
        <f t="shared" si="877"/>
        <v>0</v>
      </c>
      <c r="Y3144" s="21">
        <f t="shared" si="878"/>
        <v>0</v>
      </c>
      <c r="Z3144" s="21">
        <f t="shared" si="886"/>
        <v>0</v>
      </c>
      <c r="AA3144" s="21">
        <f t="shared" si="879"/>
        <v>0</v>
      </c>
      <c r="AB3144" s="21">
        <f t="shared" si="880"/>
        <v>0</v>
      </c>
      <c r="AC3144" s="21">
        <f t="shared" si="881"/>
        <v>66.02</v>
      </c>
      <c r="AD3144" s="21">
        <f t="shared" si="887"/>
        <v>0</v>
      </c>
      <c r="AE3144" s="21" t="str">
        <f t="shared" si="882"/>
        <v>5/11/3:00</v>
      </c>
    </row>
    <row r="3145" spans="2:31">
      <c r="B3145" s="37">
        <v>5</v>
      </c>
      <c r="C3145" s="38">
        <v>11</v>
      </c>
      <c r="D3145" s="39">
        <v>4</v>
      </c>
      <c r="E3145" s="17">
        <v>18.899999999999999</v>
      </c>
      <c r="F3145" s="17">
        <v>0</v>
      </c>
      <c r="G3145" s="17">
        <v>0</v>
      </c>
      <c r="H3145" s="37">
        <f t="shared" si="870"/>
        <v>66.02</v>
      </c>
      <c r="I3145" s="37">
        <f>IF(H3145&lt;'Roof Calculator'!$G$8, 1, 0)</f>
        <v>0</v>
      </c>
      <c r="J3145" s="37">
        <f>IF(H3145&gt;='Roof Calculator'!$G$8, 1, 0)</f>
        <v>1</v>
      </c>
      <c r="K3145" s="37">
        <f t="shared" si="871"/>
        <v>0</v>
      </c>
      <c r="L3145" s="37">
        <f t="shared" si="872"/>
        <v>66.02</v>
      </c>
      <c r="M3145" s="37">
        <v>0</v>
      </c>
      <c r="N3145" s="37">
        <f t="shared" si="873"/>
        <v>0</v>
      </c>
      <c r="O3145" s="37">
        <v>0</v>
      </c>
      <c r="P3145" s="37">
        <v>0</v>
      </c>
      <c r="Q3145" s="21">
        <f t="shared" si="874"/>
        <v>39.790999999999997</v>
      </c>
      <c r="R3145" s="21">
        <f t="shared" si="883"/>
        <v>131.12500000000509</v>
      </c>
      <c r="S3145" s="21">
        <f t="shared" si="884"/>
        <v>17.597258275361284</v>
      </c>
      <c r="T3145" s="21">
        <f t="shared" si="875"/>
        <v>86.147999999999996</v>
      </c>
      <c r="U3145" s="37">
        <f>VLOOKUP(Time_Zone, 'LSTM LookUp'!$B$5:$D$8, 3, FALSE)</f>
        <v>-75</v>
      </c>
      <c r="V3145" s="21">
        <f t="shared" si="885"/>
        <v>3.7157221690695463</v>
      </c>
      <c r="W3145" s="21">
        <f t="shared" si="876"/>
        <v>42.076930542267377</v>
      </c>
      <c r="X3145" s="21">
        <f t="shared" si="877"/>
        <v>0</v>
      </c>
      <c r="Y3145" s="21">
        <f t="shared" si="878"/>
        <v>0</v>
      </c>
      <c r="Z3145" s="21">
        <f t="shared" si="886"/>
        <v>0</v>
      </c>
      <c r="AA3145" s="21">
        <f t="shared" si="879"/>
        <v>0</v>
      </c>
      <c r="AB3145" s="21">
        <f t="shared" si="880"/>
        <v>0</v>
      </c>
      <c r="AC3145" s="21">
        <f t="shared" si="881"/>
        <v>66.02</v>
      </c>
      <c r="AD3145" s="21">
        <f t="shared" si="887"/>
        <v>0</v>
      </c>
      <c r="AE3145" s="21" t="str">
        <f t="shared" si="882"/>
        <v>5/11/4:00</v>
      </c>
    </row>
    <row r="3146" spans="2:31">
      <c r="B3146" s="37">
        <v>5</v>
      </c>
      <c r="C3146" s="38">
        <v>11</v>
      </c>
      <c r="D3146" s="39">
        <v>5</v>
      </c>
      <c r="E3146" s="17">
        <v>17.8</v>
      </c>
      <c r="F3146" s="17">
        <v>0</v>
      </c>
      <c r="G3146" s="17">
        <v>0</v>
      </c>
      <c r="H3146" s="37">
        <f t="shared" si="870"/>
        <v>64.040000000000006</v>
      </c>
      <c r="I3146" s="37">
        <f>IF(H3146&lt;'Roof Calculator'!$G$8, 1, 0)</f>
        <v>0</v>
      </c>
      <c r="J3146" s="37">
        <f>IF(H3146&gt;='Roof Calculator'!$G$8, 1, 0)</f>
        <v>1</v>
      </c>
      <c r="K3146" s="37">
        <f t="shared" si="871"/>
        <v>0</v>
      </c>
      <c r="L3146" s="37">
        <f t="shared" si="872"/>
        <v>64.040000000000006</v>
      </c>
      <c r="M3146" s="37">
        <v>0</v>
      </c>
      <c r="N3146" s="37">
        <f t="shared" si="873"/>
        <v>0</v>
      </c>
      <c r="O3146" s="37">
        <v>0</v>
      </c>
      <c r="P3146" s="37">
        <v>0</v>
      </c>
      <c r="Q3146" s="21">
        <f t="shared" si="874"/>
        <v>39.790999999999997</v>
      </c>
      <c r="R3146" s="21">
        <f t="shared" si="883"/>
        <v>131.16666666667174</v>
      </c>
      <c r="S3146" s="21">
        <f t="shared" si="884"/>
        <v>17.608410494844108</v>
      </c>
      <c r="T3146" s="21">
        <f t="shared" si="875"/>
        <v>86.147999999999996</v>
      </c>
      <c r="U3146" s="37">
        <f>VLOOKUP(Time_Zone, 'LSTM LookUp'!$B$5:$D$8, 3, FALSE)</f>
        <v>-75</v>
      </c>
      <c r="V3146" s="21">
        <f t="shared" si="885"/>
        <v>3.7169324092529834</v>
      </c>
      <c r="W3146" s="21">
        <f t="shared" si="876"/>
        <v>57.077233102313244</v>
      </c>
      <c r="X3146" s="21">
        <f t="shared" si="877"/>
        <v>0</v>
      </c>
      <c r="Y3146" s="21">
        <f t="shared" si="878"/>
        <v>0</v>
      </c>
      <c r="Z3146" s="21">
        <f t="shared" si="886"/>
        <v>0</v>
      </c>
      <c r="AA3146" s="21">
        <f t="shared" si="879"/>
        <v>0</v>
      </c>
      <c r="AB3146" s="21">
        <f t="shared" si="880"/>
        <v>0</v>
      </c>
      <c r="AC3146" s="21">
        <f t="shared" si="881"/>
        <v>64.040000000000006</v>
      </c>
      <c r="AD3146" s="21">
        <f t="shared" si="887"/>
        <v>0</v>
      </c>
      <c r="AE3146" s="21" t="str">
        <f t="shared" si="882"/>
        <v>5/11/5:00</v>
      </c>
    </row>
    <row r="3147" spans="2:31">
      <c r="B3147" s="37">
        <v>5</v>
      </c>
      <c r="C3147" s="38">
        <v>11</v>
      </c>
      <c r="D3147" s="39">
        <v>6</v>
      </c>
      <c r="E3147" s="17">
        <v>16.7</v>
      </c>
      <c r="F3147" s="17">
        <v>4</v>
      </c>
      <c r="G3147" s="17">
        <v>0</v>
      </c>
      <c r="H3147" s="37">
        <f t="shared" si="870"/>
        <v>62.059999999999995</v>
      </c>
      <c r="I3147" s="37">
        <f>IF(H3147&lt;'Roof Calculator'!$G$8, 1, 0)</f>
        <v>0</v>
      </c>
      <c r="J3147" s="37">
        <f>IF(H3147&gt;='Roof Calculator'!$G$8, 1, 0)</f>
        <v>1</v>
      </c>
      <c r="K3147" s="37">
        <f t="shared" si="871"/>
        <v>0</v>
      </c>
      <c r="L3147" s="37">
        <f t="shared" si="872"/>
        <v>62.059999999999995</v>
      </c>
      <c r="M3147" s="37">
        <v>0</v>
      </c>
      <c r="N3147" s="37">
        <f t="shared" si="873"/>
        <v>4</v>
      </c>
      <c r="O3147" s="37">
        <v>0</v>
      </c>
      <c r="P3147" s="37">
        <v>0</v>
      </c>
      <c r="Q3147" s="21">
        <f t="shared" si="874"/>
        <v>39.790999999999997</v>
      </c>
      <c r="R3147" s="21">
        <f t="shared" si="883"/>
        <v>131.2083333333384</v>
      </c>
      <c r="S3147" s="21">
        <f t="shared" si="884"/>
        <v>17.619554047508355</v>
      </c>
      <c r="T3147" s="21">
        <f t="shared" si="875"/>
        <v>86.147999999999996</v>
      </c>
      <c r="U3147" s="37">
        <f>VLOOKUP(Time_Zone, 'LSTM LookUp'!$B$5:$D$8, 3, FALSE)</f>
        <v>-75</v>
      </c>
      <c r="V3147" s="21">
        <f t="shared" si="885"/>
        <v>3.7181256899096908</v>
      </c>
      <c r="W3147" s="21">
        <f t="shared" si="876"/>
        <v>72.077531422477392</v>
      </c>
      <c r="X3147" s="21">
        <f t="shared" si="877"/>
        <v>0</v>
      </c>
      <c r="Y3147" s="21">
        <f t="shared" si="878"/>
        <v>4</v>
      </c>
      <c r="Z3147" s="21">
        <f t="shared" si="886"/>
        <v>1.2679301374953549</v>
      </c>
      <c r="AA3147" s="21">
        <f t="shared" si="879"/>
        <v>0</v>
      </c>
      <c r="AB3147" s="21">
        <f t="shared" si="880"/>
        <v>1.2679301374953549</v>
      </c>
      <c r="AC3147" s="21">
        <f t="shared" si="881"/>
        <v>62.059999999999995</v>
      </c>
      <c r="AD3147" s="21">
        <f t="shared" si="887"/>
        <v>1.2679301374953549</v>
      </c>
      <c r="AE3147" s="21" t="str">
        <f t="shared" si="882"/>
        <v>5/11/6:00</v>
      </c>
    </row>
    <row r="3148" spans="2:31">
      <c r="B3148" s="37">
        <v>5</v>
      </c>
      <c r="C3148" s="38">
        <v>11</v>
      </c>
      <c r="D3148" s="39">
        <v>7</v>
      </c>
      <c r="E3148" s="17">
        <v>17.2</v>
      </c>
      <c r="F3148" s="17">
        <v>60</v>
      </c>
      <c r="G3148" s="17">
        <v>80</v>
      </c>
      <c r="H3148" s="37">
        <f t="shared" si="870"/>
        <v>62.959999999999994</v>
      </c>
      <c r="I3148" s="37">
        <f>IF(H3148&lt;'Roof Calculator'!$G$8, 1, 0)</f>
        <v>0</v>
      </c>
      <c r="J3148" s="37">
        <f>IF(H3148&gt;='Roof Calculator'!$G$8, 1, 0)</f>
        <v>1</v>
      </c>
      <c r="K3148" s="37">
        <f t="shared" si="871"/>
        <v>0</v>
      </c>
      <c r="L3148" s="37">
        <f t="shared" si="872"/>
        <v>62.959999999999994</v>
      </c>
      <c r="M3148" s="37">
        <v>0</v>
      </c>
      <c r="N3148" s="37">
        <f t="shared" si="873"/>
        <v>60</v>
      </c>
      <c r="O3148" s="37">
        <v>0</v>
      </c>
      <c r="P3148" s="37">
        <v>0</v>
      </c>
      <c r="Q3148" s="21">
        <f t="shared" si="874"/>
        <v>39.790999999999997</v>
      </c>
      <c r="R3148" s="21">
        <f t="shared" si="883"/>
        <v>131.25000000000506</v>
      </c>
      <c r="S3148" s="21">
        <f t="shared" si="884"/>
        <v>17.630688926436498</v>
      </c>
      <c r="T3148" s="21">
        <f t="shared" si="875"/>
        <v>86.147999999999996</v>
      </c>
      <c r="U3148" s="37">
        <f>VLOOKUP(Time_Zone, 'LSTM LookUp'!$B$5:$D$8, 3, FALSE)</f>
        <v>-75</v>
      </c>
      <c r="V3148" s="21">
        <f t="shared" si="885"/>
        <v>3.7193020138442154</v>
      </c>
      <c r="W3148" s="21">
        <f t="shared" si="876"/>
        <v>87.077825503461071</v>
      </c>
      <c r="X3148" s="21">
        <f t="shared" si="877"/>
        <v>18.493757929314057</v>
      </c>
      <c r="Y3148" s="21">
        <f t="shared" si="878"/>
        <v>78.493757929314057</v>
      </c>
      <c r="Z3148" s="21">
        <f t="shared" si="886"/>
        <v>24.881150320960568</v>
      </c>
      <c r="AA3148" s="21">
        <f t="shared" si="879"/>
        <v>0</v>
      </c>
      <c r="AB3148" s="21">
        <f t="shared" si="880"/>
        <v>24.881150320960568</v>
      </c>
      <c r="AC3148" s="21">
        <f t="shared" si="881"/>
        <v>62.959999999999994</v>
      </c>
      <c r="AD3148" s="21">
        <f t="shared" si="887"/>
        <v>24.881150320960568</v>
      </c>
      <c r="AE3148" s="21" t="str">
        <f t="shared" si="882"/>
        <v>5/11/7:00</v>
      </c>
    </row>
    <row r="3149" spans="2:31">
      <c r="B3149" s="37">
        <v>5</v>
      </c>
      <c r="C3149" s="38">
        <v>11</v>
      </c>
      <c r="D3149" s="39">
        <v>8</v>
      </c>
      <c r="E3149" s="17">
        <v>19.399999999999999</v>
      </c>
      <c r="F3149" s="17">
        <v>125</v>
      </c>
      <c r="G3149" s="17">
        <v>306</v>
      </c>
      <c r="H3149" s="37">
        <f t="shared" si="870"/>
        <v>66.92</v>
      </c>
      <c r="I3149" s="37">
        <f>IF(H3149&lt;'Roof Calculator'!$G$8, 1, 0)</f>
        <v>0</v>
      </c>
      <c r="J3149" s="37">
        <f>IF(H3149&gt;='Roof Calculator'!$G$8, 1, 0)</f>
        <v>1</v>
      </c>
      <c r="K3149" s="37">
        <f t="shared" si="871"/>
        <v>0</v>
      </c>
      <c r="L3149" s="37">
        <f t="shared" si="872"/>
        <v>66.92</v>
      </c>
      <c r="M3149" s="37">
        <v>0</v>
      </c>
      <c r="N3149" s="37">
        <f t="shared" si="873"/>
        <v>125</v>
      </c>
      <c r="O3149" s="37">
        <v>0</v>
      </c>
      <c r="P3149" s="37">
        <v>0</v>
      </c>
      <c r="Q3149" s="21">
        <f t="shared" si="874"/>
        <v>39.790999999999997</v>
      </c>
      <c r="R3149" s="21">
        <f t="shared" si="883"/>
        <v>131.29166666667172</v>
      </c>
      <c r="S3149" s="21">
        <f t="shared" si="884"/>
        <v>17.641815124713403</v>
      </c>
      <c r="T3149" s="21">
        <f t="shared" si="875"/>
        <v>86.147999999999996</v>
      </c>
      <c r="U3149" s="37">
        <f>VLOOKUP(Time_Zone, 'LSTM LookUp'!$B$5:$D$8, 3, FALSE)</f>
        <v>-75</v>
      </c>
      <c r="V3149" s="21">
        <f t="shared" si="885"/>
        <v>3.7204613839007807</v>
      </c>
      <c r="W3149" s="21">
        <f t="shared" si="876"/>
        <v>102.07811534597522</v>
      </c>
      <c r="X3149" s="21">
        <f t="shared" si="877"/>
        <v>12.466297925148529</v>
      </c>
      <c r="Y3149" s="21">
        <f t="shared" si="878"/>
        <v>137.46629792514852</v>
      </c>
      <c r="Z3149" s="21">
        <f t="shared" si="886"/>
        <v>43.574415507302746</v>
      </c>
      <c r="AA3149" s="21">
        <f t="shared" si="879"/>
        <v>0</v>
      </c>
      <c r="AB3149" s="21">
        <f t="shared" si="880"/>
        <v>43.574415507302746</v>
      </c>
      <c r="AC3149" s="21">
        <f t="shared" si="881"/>
        <v>66.92</v>
      </c>
      <c r="AD3149" s="21">
        <f t="shared" si="887"/>
        <v>43.574415507302746</v>
      </c>
      <c r="AE3149" s="21" t="str">
        <f t="shared" si="882"/>
        <v>5/11/8:00</v>
      </c>
    </row>
    <row r="3150" spans="2:31">
      <c r="B3150" s="37">
        <v>5</v>
      </c>
      <c r="C3150" s="38">
        <v>11</v>
      </c>
      <c r="D3150" s="39">
        <v>9</v>
      </c>
      <c r="E3150" s="17">
        <v>22.2</v>
      </c>
      <c r="F3150" s="17">
        <v>266</v>
      </c>
      <c r="G3150" s="17">
        <v>208</v>
      </c>
      <c r="H3150" s="37">
        <f t="shared" si="870"/>
        <v>71.959999999999994</v>
      </c>
      <c r="I3150" s="37">
        <f>IF(H3150&lt;'Roof Calculator'!$G$8, 1, 0)</f>
        <v>0</v>
      </c>
      <c r="J3150" s="37">
        <f>IF(H3150&gt;='Roof Calculator'!$G$8, 1, 0)</f>
        <v>1</v>
      </c>
      <c r="K3150" s="37">
        <f t="shared" si="871"/>
        <v>0</v>
      </c>
      <c r="L3150" s="37">
        <f t="shared" si="872"/>
        <v>71.959999999999994</v>
      </c>
      <c r="M3150" s="37">
        <v>0</v>
      </c>
      <c r="N3150" s="37">
        <f t="shared" si="873"/>
        <v>266</v>
      </c>
      <c r="O3150" s="37">
        <v>0</v>
      </c>
      <c r="P3150" s="37">
        <v>0</v>
      </c>
      <c r="Q3150" s="21">
        <f t="shared" si="874"/>
        <v>39.790999999999997</v>
      </c>
      <c r="R3150" s="21">
        <f t="shared" si="883"/>
        <v>131.33333333333837</v>
      </c>
      <c r="S3150" s="21">
        <f t="shared" si="884"/>
        <v>17.652932635426286</v>
      </c>
      <c r="T3150" s="21">
        <f t="shared" si="875"/>
        <v>86.147999999999996</v>
      </c>
      <c r="U3150" s="37">
        <f>VLOOKUP(Time_Zone, 'LSTM LookUp'!$B$5:$D$8, 3, FALSE)</f>
        <v>-75</v>
      </c>
      <c r="V3150" s="21">
        <f t="shared" si="885"/>
        <v>3.7216038029632887</v>
      </c>
      <c r="W3150" s="21">
        <f t="shared" si="876"/>
        <v>117.07840095074081</v>
      </c>
      <c r="X3150" s="21">
        <f t="shared" si="877"/>
        <v>-28.959434340994733</v>
      </c>
      <c r="Y3150" s="21">
        <f t="shared" si="878"/>
        <v>237.04056565900527</v>
      </c>
      <c r="Z3150" s="21">
        <f t="shared" si="886"/>
        <v>75.137719251999826</v>
      </c>
      <c r="AA3150" s="21">
        <f t="shared" si="879"/>
        <v>0</v>
      </c>
      <c r="AB3150" s="21">
        <f t="shared" si="880"/>
        <v>75.137719251999826</v>
      </c>
      <c r="AC3150" s="21">
        <f t="shared" si="881"/>
        <v>71.959999999999994</v>
      </c>
      <c r="AD3150" s="21">
        <f t="shared" si="887"/>
        <v>75.137719251999826</v>
      </c>
      <c r="AE3150" s="21" t="str">
        <f t="shared" si="882"/>
        <v>5/11/9:00</v>
      </c>
    </row>
    <row r="3151" spans="2:31">
      <c r="B3151" s="37">
        <v>5</v>
      </c>
      <c r="C3151" s="38">
        <v>11</v>
      </c>
      <c r="D3151" s="39">
        <v>10</v>
      </c>
      <c r="E3151" s="17">
        <v>21.7</v>
      </c>
      <c r="F3151" s="17">
        <v>308</v>
      </c>
      <c r="G3151" s="17">
        <v>5</v>
      </c>
      <c r="H3151" s="37">
        <f t="shared" si="870"/>
        <v>71.06</v>
      </c>
      <c r="I3151" s="37">
        <f>IF(H3151&lt;'Roof Calculator'!$G$8, 1, 0)</f>
        <v>0</v>
      </c>
      <c r="J3151" s="37">
        <f>IF(H3151&gt;='Roof Calculator'!$G$8, 1, 0)</f>
        <v>1</v>
      </c>
      <c r="K3151" s="37">
        <f t="shared" si="871"/>
        <v>0</v>
      </c>
      <c r="L3151" s="37">
        <f t="shared" si="872"/>
        <v>71.06</v>
      </c>
      <c r="M3151" s="37">
        <v>0</v>
      </c>
      <c r="N3151" s="37">
        <f t="shared" si="873"/>
        <v>308</v>
      </c>
      <c r="O3151" s="37">
        <v>0</v>
      </c>
      <c r="P3151" s="37">
        <v>0</v>
      </c>
      <c r="Q3151" s="21">
        <f t="shared" si="874"/>
        <v>39.790999999999997</v>
      </c>
      <c r="R3151" s="21">
        <f t="shared" si="883"/>
        <v>131.37500000000503</v>
      </c>
      <c r="S3151" s="21">
        <f t="shared" si="884"/>
        <v>17.664041451664747</v>
      </c>
      <c r="T3151" s="21">
        <f t="shared" si="875"/>
        <v>86.147999999999996</v>
      </c>
      <c r="U3151" s="37">
        <f>VLOOKUP(Time_Zone, 'LSTM LookUp'!$B$5:$D$8, 3, FALSE)</f>
        <v>-75</v>
      </c>
      <c r="V3151" s="21">
        <f t="shared" si="885"/>
        <v>3.7227292739553048</v>
      </c>
      <c r="W3151" s="21">
        <f t="shared" si="876"/>
        <v>132.07868231848886</v>
      </c>
      <c r="X3151" s="21">
        <f t="shared" si="877"/>
        <v>-1.4822991288708449</v>
      </c>
      <c r="Y3151" s="21">
        <f t="shared" si="878"/>
        <v>306.51770087112914</v>
      </c>
      <c r="Z3151" s="21">
        <f t="shared" si="886"/>
        <v>97.160757652572713</v>
      </c>
      <c r="AA3151" s="21">
        <f t="shared" si="879"/>
        <v>0</v>
      </c>
      <c r="AB3151" s="21">
        <f t="shared" si="880"/>
        <v>97.160757652572713</v>
      </c>
      <c r="AC3151" s="21">
        <f t="shared" si="881"/>
        <v>71.06</v>
      </c>
      <c r="AD3151" s="21">
        <f t="shared" si="887"/>
        <v>97.160757652572713</v>
      </c>
      <c r="AE3151" s="21" t="str">
        <f t="shared" si="882"/>
        <v>5/11/10:00</v>
      </c>
    </row>
    <row r="3152" spans="2:31">
      <c r="B3152" s="37">
        <v>5</v>
      </c>
      <c r="C3152" s="38">
        <v>11</v>
      </c>
      <c r="D3152" s="39">
        <v>11</v>
      </c>
      <c r="E3152" s="17">
        <v>21.7</v>
      </c>
      <c r="F3152" s="17">
        <v>424</v>
      </c>
      <c r="G3152" s="17">
        <v>1</v>
      </c>
      <c r="H3152" s="37">
        <f t="shared" si="870"/>
        <v>71.06</v>
      </c>
      <c r="I3152" s="37">
        <f>IF(H3152&lt;'Roof Calculator'!$G$8, 1, 0)</f>
        <v>0</v>
      </c>
      <c r="J3152" s="37">
        <f>IF(H3152&gt;='Roof Calculator'!$G$8, 1, 0)</f>
        <v>1</v>
      </c>
      <c r="K3152" s="37">
        <f t="shared" si="871"/>
        <v>0</v>
      </c>
      <c r="L3152" s="37">
        <f t="shared" si="872"/>
        <v>71.06</v>
      </c>
      <c r="M3152" s="37">
        <v>0</v>
      </c>
      <c r="N3152" s="37">
        <f t="shared" si="873"/>
        <v>424</v>
      </c>
      <c r="O3152" s="37">
        <v>0</v>
      </c>
      <c r="P3152" s="37">
        <v>0</v>
      </c>
      <c r="Q3152" s="21">
        <f t="shared" si="874"/>
        <v>39.790999999999997</v>
      </c>
      <c r="R3152" s="21">
        <f t="shared" si="883"/>
        <v>131.41666666667169</v>
      </c>
      <c r="S3152" s="21">
        <f t="shared" si="884"/>
        <v>17.6751415665208</v>
      </c>
      <c r="T3152" s="21">
        <f t="shared" si="875"/>
        <v>86.147999999999996</v>
      </c>
      <c r="U3152" s="37">
        <f>VLOOKUP(Time_Zone, 'LSTM LookUp'!$B$5:$D$8, 3, FALSE)</f>
        <v>-75</v>
      </c>
      <c r="V3152" s="21">
        <f t="shared" si="885"/>
        <v>3.7238377998400445</v>
      </c>
      <c r="W3152" s="21">
        <f t="shared" si="876"/>
        <v>147.07895944996</v>
      </c>
      <c r="X3152" s="21">
        <f t="shared" si="877"/>
        <v>-0.42023574359308757</v>
      </c>
      <c r="Y3152" s="21">
        <f t="shared" si="878"/>
        <v>423.57976425640692</v>
      </c>
      <c r="Z3152" s="21">
        <f t="shared" si="886"/>
        <v>134.26738718346903</v>
      </c>
      <c r="AA3152" s="21">
        <f t="shared" si="879"/>
        <v>0</v>
      </c>
      <c r="AB3152" s="21">
        <f t="shared" si="880"/>
        <v>134.26738718346903</v>
      </c>
      <c r="AC3152" s="21">
        <f t="shared" si="881"/>
        <v>71.06</v>
      </c>
      <c r="AD3152" s="21">
        <f t="shared" si="887"/>
        <v>134.26738718346903</v>
      </c>
      <c r="AE3152" s="21" t="str">
        <f t="shared" si="882"/>
        <v>5/11/11:00</v>
      </c>
    </row>
    <row r="3153" spans="2:31">
      <c r="B3153" s="37">
        <v>5</v>
      </c>
      <c r="C3153" s="38">
        <v>11</v>
      </c>
      <c r="D3153" s="39">
        <v>12</v>
      </c>
      <c r="E3153" s="17">
        <v>22.2</v>
      </c>
      <c r="F3153" s="17">
        <v>427</v>
      </c>
      <c r="G3153" s="17">
        <v>4</v>
      </c>
      <c r="H3153" s="37">
        <f t="shared" si="870"/>
        <v>71.959999999999994</v>
      </c>
      <c r="I3153" s="37">
        <f>IF(H3153&lt;'Roof Calculator'!$G$8, 1, 0)</f>
        <v>0</v>
      </c>
      <c r="J3153" s="37">
        <f>IF(H3153&gt;='Roof Calculator'!$G$8, 1, 0)</f>
        <v>1</v>
      </c>
      <c r="K3153" s="37">
        <f t="shared" si="871"/>
        <v>0</v>
      </c>
      <c r="L3153" s="37">
        <f t="shared" si="872"/>
        <v>71.959999999999994</v>
      </c>
      <c r="M3153" s="37">
        <v>0</v>
      </c>
      <c r="N3153" s="37">
        <f t="shared" si="873"/>
        <v>427</v>
      </c>
      <c r="O3153" s="37">
        <v>0</v>
      </c>
      <c r="P3153" s="37">
        <v>0</v>
      </c>
      <c r="Q3153" s="21">
        <f t="shared" si="874"/>
        <v>39.790999999999997</v>
      </c>
      <c r="R3153" s="21">
        <f t="shared" si="883"/>
        <v>131.45833333333835</v>
      </c>
      <c r="S3153" s="21">
        <f t="shared" si="884"/>
        <v>17.686232973088824</v>
      </c>
      <c r="T3153" s="21">
        <f t="shared" si="875"/>
        <v>86.147999999999996</v>
      </c>
      <c r="U3153" s="37">
        <f>VLOOKUP(Time_Zone, 'LSTM LookUp'!$B$5:$D$8, 3, FALSE)</f>
        <v>-75</v>
      </c>
      <c r="V3153" s="21">
        <f t="shared" si="885"/>
        <v>3.7249293836203781</v>
      </c>
      <c r="W3153" s="21">
        <f t="shared" si="876"/>
        <v>162.0792323459051</v>
      </c>
      <c r="X3153" s="21">
        <f t="shared" si="877"/>
        <v>-2.008468007465277</v>
      </c>
      <c r="Y3153" s="21">
        <f t="shared" si="878"/>
        <v>424.9915319925347</v>
      </c>
      <c r="Z3153" s="21">
        <f t="shared" si="886"/>
        <v>134.71489289841401</v>
      </c>
      <c r="AA3153" s="21">
        <f t="shared" si="879"/>
        <v>0</v>
      </c>
      <c r="AB3153" s="21">
        <f t="shared" si="880"/>
        <v>134.71489289841401</v>
      </c>
      <c r="AC3153" s="21">
        <f t="shared" si="881"/>
        <v>71.959999999999994</v>
      </c>
      <c r="AD3153" s="21">
        <f t="shared" si="887"/>
        <v>134.71489289841401</v>
      </c>
      <c r="AE3153" s="21" t="str">
        <f t="shared" si="882"/>
        <v>5/11/12:00</v>
      </c>
    </row>
    <row r="3154" spans="2:31">
      <c r="B3154" s="37">
        <v>5</v>
      </c>
      <c r="C3154" s="38">
        <v>11</v>
      </c>
      <c r="D3154" s="39">
        <v>13</v>
      </c>
      <c r="E3154" s="17">
        <v>22.8</v>
      </c>
      <c r="F3154" s="17">
        <v>386</v>
      </c>
      <c r="G3154" s="17">
        <v>1</v>
      </c>
      <c r="H3154" s="37">
        <f t="shared" si="870"/>
        <v>73.040000000000006</v>
      </c>
      <c r="I3154" s="37">
        <f>IF(H3154&lt;'Roof Calculator'!$G$8, 1, 0)</f>
        <v>0</v>
      </c>
      <c r="J3154" s="37">
        <f>IF(H3154&gt;='Roof Calculator'!$G$8, 1, 0)</f>
        <v>1</v>
      </c>
      <c r="K3154" s="37">
        <f t="shared" si="871"/>
        <v>0</v>
      </c>
      <c r="L3154" s="37">
        <f t="shared" si="872"/>
        <v>73.040000000000006</v>
      </c>
      <c r="M3154" s="37">
        <v>0</v>
      </c>
      <c r="N3154" s="37">
        <f t="shared" si="873"/>
        <v>386</v>
      </c>
      <c r="O3154" s="37">
        <v>0</v>
      </c>
      <c r="P3154" s="37">
        <v>0</v>
      </c>
      <c r="Q3154" s="21">
        <f t="shared" si="874"/>
        <v>39.790999999999997</v>
      </c>
      <c r="R3154" s="21">
        <f t="shared" si="883"/>
        <v>131.500000000005</v>
      </c>
      <c r="S3154" s="21">
        <f t="shared" si="884"/>
        <v>17.697315664465638</v>
      </c>
      <c r="T3154" s="21">
        <f t="shared" si="875"/>
        <v>86.147999999999996</v>
      </c>
      <c r="U3154" s="37">
        <f>VLOOKUP(Time_Zone, 'LSTM LookUp'!$B$5:$D$8, 3, FALSE)</f>
        <v>-75</v>
      </c>
      <c r="V3154" s="21">
        <f t="shared" si="885"/>
        <v>3.726004028338807</v>
      </c>
      <c r="W3154" s="21">
        <f t="shared" si="876"/>
        <v>177.0795010070847</v>
      </c>
      <c r="X3154" s="21">
        <f t="shared" si="877"/>
        <v>-0.53652083584793941</v>
      </c>
      <c r="Y3154" s="21">
        <f t="shared" si="878"/>
        <v>385.46347916415203</v>
      </c>
      <c r="Z3154" s="21">
        <f t="shared" si="886"/>
        <v>122.18519053401029</v>
      </c>
      <c r="AA3154" s="21">
        <f t="shared" si="879"/>
        <v>0</v>
      </c>
      <c r="AB3154" s="21">
        <f t="shared" si="880"/>
        <v>122.18519053401029</v>
      </c>
      <c r="AC3154" s="21">
        <f t="shared" si="881"/>
        <v>73.040000000000006</v>
      </c>
      <c r="AD3154" s="21">
        <f t="shared" si="887"/>
        <v>122.18519053401029</v>
      </c>
      <c r="AE3154" s="21" t="str">
        <f t="shared" si="882"/>
        <v>5/11/13:00</v>
      </c>
    </row>
    <row r="3155" spans="2:31">
      <c r="B3155" s="37">
        <v>5</v>
      </c>
      <c r="C3155" s="38">
        <v>11</v>
      </c>
      <c r="D3155" s="39">
        <v>14</v>
      </c>
      <c r="E3155" s="17">
        <v>25</v>
      </c>
      <c r="F3155" s="17">
        <v>443</v>
      </c>
      <c r="G3155" s="17">
        <v>283</v>
      </c>
      <c r="H3155" s="37">
        <f t="shared" si="870"/>
        <v>77</v>
      </c>
      <c r="I3155" s="37">
        <f>IF(H3155&lt;'Roof Calculator'!$G$8, 1, 0)</f>
        <v>0</v>
      </c>
      <c r="J3155" s="37">
        <f>IF(H3155&gt;='Roof Calculator'!$G$8, 1, 0)</f>
        <v>1</v>
      </c>
      <c r="K3155" s="37">
        <f t="shared" si="871"/>
        <v>0</v>
      </c>
      <c r="L3155" s="37">
        <f t="shared" si="872"/>
        <v>77</v>
      </c>
      <c r="M3155" s="37">
        <v>0</v>
      </c>
      <c r="N3155" s="37">
        <f t="shared" si="873"/>
        <v>443</v>
      </c>
      <c r="O3155" s="37">
        <v>0</v>
      </c>
      <c r="P3155" s="37">
        <v>0</v>
      </c>
      <c r="Q3155" s="21">
        <f t="shared" si="874"/>
        <v>39.790999999999997</v>
      </c>
      <c r="R3155" s="21">
        <f t="shared" si="883"/>
        <v>131.54166666667166</v>
      </c>
      <c r="S3155" s="21">
        <f t="shared" si="884"/>
        <v>17.70838963375046</v>
      </c>
      <c r="T3155" s="21">
        <f t="shared" si="875"/>
        <v>86.147999999999996</v>
      </c>
      <c r="U3155" s="37">
        <f>VLOOKUP(Time_Zone, 'LSTM LookUp'!$B$5:$D$8, 3, FALSE)</f>
        <v>-75</v>
      </c>
      <c r="V3155" s="21">
        <f t="shared" si="885"/>
        <v>3.7270617370774621</v>
      </c>
      <c r="W3155" s="21">
        <f t="shared" si="876"/>
        <v>192.07976543426938</v>
      </c>
      <c r="X3155" s="21">
        <f t="shared" si="877"/>
        <v>-147.47147124339853</v>
      </c>
      <c r="Y3155" s="21">
        <f t="shared" si="878"/>
        <v>295.52852875660147</v>
      </c>
      <c r="Z3155" s="21">
        <f t="shared" si="886"/>
        <v>93.677382025039421</v>
      </c>
      <c r="AA3155" s="21">
        <f t="shared" si="879"/>
        <v>0</v>
      </c>
      <c r="AB3155" s="21">
        <f t="shared" si="880"/>
        <v>93.677382025039421</v>
      </c>
      <c r="AC3155" s="21">
        <f t="shared" si="881"/>
        <v>77</v>
      </c>
      <c r="AD3155" s="21">
        <f t="shared" si="887"/>
        <v>93.677382025039421</v>
      </c>
      <c r="AE3155" s="21" t="str">
        <f t="shared" si="882"/>
        <v>5/11/14:00</v>
      </c>
    </row>
    <row r="3156" spans="2:31">
      <c r="B3156" s="37">
        <v>5</v>
      </c>
      <c r="C3156" s="38">
        <v>11</v>
      </c>
      <c r="D3156" s="39">
        <v>15</v>
      </c>
      <c r="E3156" s="17">
        <v>25.6</v>
      </c>
      <c r="F3156" s="17">
        <v>402</v>
      </c>
      <c r="G3156" s="17">
        <v>283</v>
      </c>
      <c r="H3156" s="37">
        <f t="shared" si="870"/>
        <v>78.08</v>
      </c>
      <c r="I3156" s="37">
        <f>IF(H3156&lt;'Roof Calculator'!$G$8, 1, 0)</f>
        <v>0</v>
      </c>
      <c r="J3156" s="37">
        <f>IF(H3156&gt;='Roof Calculator'!$G$8, 1, 0)</f>
        <v>1</v>
      </c>
      <c r="K3156" s="37">
        <f t="shared" si="871"/>
        <v>0</v>
      </c>
      <c r="L3156" s="37">
        <f t="shared" si="872"/>
        <v>78.08</v>
      </c>
      <c r="M3156" s="37">
        <v>0</v>
      </c>
      <c r="N3156" s="37">
        <f t="shared" si="873"/>
        <v>402</v>
      </c>
      <c r="O3156" s="37">
        <v>0</v>
      </c>
      <c r="P3156" s="37">
        <v>0</v>
      </c>
      <c r="Q3156" s="21">
        <f t="shared" si="874"/>
        <v>39.790999999999997</v>
      </c>
      <c r="R3156" s="21">
        <f t="shared" si="883"/>
        <v>131.58333333333832</v>
      </c>
      <c r="S3156" s="21">
        <f t="shared" si="884"/>
        <v>17.719454874044931</v>
      </c>
      <c r="T3156" s="21">
        <f t="shared" si="875"/>
        <v>86.147999999999996</v>
      </c>
      <c r="U3156" s="37">
        <f>VLOOKUP(Time_Zone, 'LSTM LookUp'!$B$5:$D$8, 3, FALSE)</f>
        <v>-75</v>
      </c>
      <c r="V3156" s="21">
        <f t="shared" si="885"/>
        <v>3.7281025129581002</v>
      </c>
      <c r="W3156" s="21">
        <f t="shared" si="876"/>
        <v>207.08002562823953</v>
      </c>
      <c r="X3156" s="21">
        <f t="shared" si="877"/>
        <v>-129.30420075307669</v>
      </c>
      <c r="Y3156" s="21">
        <f t="shared" si="878"/>
        <v>272.69579924692334</v>
      </c>
      <c r="Z3156" s="21">
        <f t="shared" si="886"/>
        <v>86.43980555838931</v>
      </c>
      <c r="AA3156" s="21">
        <f t="shared" si="879"/>
        <v>0</v>
      </c>
      <c r="AB3156" s="21">
        <f t="shared" si="880"/>
        <v>86.43980555838931</v>
      </c>
      <c r="AC3156" s="21">
        <f t="shared" si="881"/>
        <v>78.08</v>
      </c>
      <c r="AD3156" s="21">
        <f t="shared" si="887"/>
        <v>86.43980555838931</v>
      </c>
      <c r="AE3156" s="21" t="str">
        <f t="shared" si="882"/>
        <v>5/11/15:00</v>
      </c>
    </row>
    <row r="3157" spans="2:31">
      <c r="B3157" s="37">
        <v>5</v>
      </c>
      <c r="C3157" s="38">
        <v>11</v>
      </c>
      <c r="D3157" s="39">
        <v>16</v>
      </c>
      <c r="E3157" s="17">
        <v>26.1</v>
      </c>
      <c r="F3157" s="17">
        <v>332</v>
      </c>
      <c r="G3157" s="17">
        <v>184</v>
      </c>
      <c r="H3157" s="37">
        <f t="shared" si="870"/>
        <v>78.98</v>
      </c>
      <c r="I3157" s="37">
        <f>IF(H3157&lt;'Roof Calculator'!$G$8, 1, 0)</f>
        <v>0</v>
      </c>
      <c r="J3157" s="37">
        <f>IF(H3157&gt;='Roof Calculator'!$G$8, 1, 0)</f>
        <v>1</v>
      </c>
      <c r="K3157" s="37">
        <f t="shared" si="871"/>
        <v>0</v>
      </c>
      <c r="L3157" s="37">
        <f t="shared" si="872"/>
        <v>78.98</v>
      </c>
      <c r="M3157" s="37">
        <v>0</v>
      </c>
      <c r="N3157" s="37">
        <f t="shared" si="873"/>
        <v>332</v>
      </c>
      <c r="O3157" s="37">
        <v>0</v>
      </c>
      <c r="P3157" s="37">
        <v>0</v>
      </c>
      <c r="Q3157" s="21">
        <f t="shared" si="874"/>
        <v>39.790999999999997</v>
      </c>
      <c r="R3157" s="21">
        <f t="shared" si="883"/>
        <v>131.62500000000497</v>
      </c>
      <c r="S3157" s="21">
        <f t="shared" si="884"/>
        <v>17.730511378453141</v>
      </c>
      <c r="T3157" s="21">
        <f t="shared" si="875"/>
        <v>86.147999999999996</v>
      </c>
      <c r="U3157" s="37">
        <f>VLOOKUP(Time_Zone, 'LSTM LookUp'!$B$5:$D$8, 3, FALSE)</f>
        <v>-75</v>
      </c>
      <c r="V3157" s="21">
        <f t="shared" si="885"/>
        <v>3.7291263591420831</v>
      </c>
      <c r="W3157" s="21">
        <f t="shared" si="876"/>
        <v>222.08028158978553</v>
      </c>
      <c r="X3157" s="21">
        <f t="shared" si="877"/>
        <v>-64.088606866371265</v>
      </c>
      <c r="Y3157" s="21">
        <f t="shared" si="878"/>
        <v>267.91139313362874</v>
      </c>
      <c r="Z3157" s="21">
        <f t="shared" si="886"/>
        <v>84.923232383123491</v>
      </c>
      <c r="AA3157" s="21">
        <f t="shared" si="879"/>
        <v>0</v>
      </c>
      <c r="AB3157" s="21">
        <f t="shared" si="880"/>
        <v>84.923232383123491</v>
      </c>
      <c r="AC3157" s="21">
        <f t="shared" si="881"/>
        <v>78.98</v>
      </c>
      <c r="AD3157" s="21">
        <f t="shared" si="887"/>
        <v>84.923232383123491</v>
      </c>
      <c r="AE3157" s="21" t="str">
        <f t="shared" si="882"/>
        <v>5/11/16:00</v>
      </c>
    </row>
    <row r="3158" spans="2:31">
      <c r="B3158" s="37">
        <v>5</v>
      </c>
      <c r="C3158" s="38">
        <v>11</v>
      </c>
      <c r="D3158" s="39">
        <v>17</v>
      </c>
      <c r="E3158" s="17">
        <v>26.1</v>
      </c>
      <c r="F3158" s="17">
        <v>266</v>
      </c>
      <c r="G3158" s="17">
        <v>61</v>
      </c>
      <c r="H3158" s="37">
        <f t="shared" ref="H3158:H3221" si="888">E3158*9/5+32</f>
        <v>78.98</v>
      </c>
      <c r="I3158" s="37">
        <f>IF(H3158&lt;'Roof Calculator'!$G$8, 1, 0)</f>
        <v>0</v>
      </c>
      <c r="J3158" s="37">
        <f>IF(H3158&gt;='Roof Calculator'!$G$8, 1, 0)</f>
        <v>1</v>
      </c>
      <c r="K3158" s="37">
        <f t="shared" ref="K3158:K3221" si="889">I3158*H3158</f>
        <v>0</v>
      </c>
      <c r="L3158" s="37">
        <f t="shared" ref="L3158:L3221" si="890">J3158*H3158</f>
        <v>78.98</v>
      </c>
      <c r="M3158" s="37">
        <v>0</v>
      </c>
      <c r="N3158" s="37">
        <f t="shared" ref="N3158:N3221" si="891">F3158*(180-M3158)/180</f>
        <v>266</v>
      </c>
      <c r="O3158" s="37">
        <v>0</v>
      </c>
      <c r="P3158" s="37">
        <v>0</v>
      </c>
      <c r="Q3158" s="21">
        <f t="shared" ref="Q3158:Q3221" si="892">Latitude</f>
        <v>39.790999999999997</v>
      </c>
      <c r="R3158" s="21">
        <f t="shared" si="883"/>
        <v>131.66666666667163</v>
      </c>
      <c r="S3158" s="21">
        <f t="shared" si="884"/>
        <v>17.741559140081613</v>
      </c>
      <c r="T3158" s="21">
        <f t="shared" ref="T3158:T3221" si="893">Longitude</f>
        <v>86.147999999999996</v>
      </c>
      <c r="U3158" s="37">
        <f>VLOOKUP(Time_Zone, 'LSTM LookUp'!$B$5:$D$8, 3, FALSE)</f>
        <v>-75</v>
      </c>
      <c r="V3158" s="21">
        <f t="shared" si="885"/>
        <v>3.7301332788303769</v>
      </c>
      <c r="W3158" s="21">
        <f t="shared" ref="W3158:W3221" si="894">15*((D3158+(4*(T3158-U3158)+V3158)/60)-12)</f>
        <v>237.0805333197076</v>
      </c>
      <c r="X3158" s="21">
        <f t="shared" ref="X3158:X3221" si="895">G3158*(SIN(S3158*PI()/180)*SIN(Q3158*PI()/180)*COS(O3158*PI()/180)-SIN(S3158*PI()/180)*COS(Q3158*PI()/180)*SIN(O3158*PI()/180)*COS(P3158*PI()/180)+COS(S3158*PI()/180)*COS(Q3158*PI()/180)*COS(O3158*PI()/180)*COS(W3158*PI()/180)+COS(S3158*PI()/180)*SIN(Q3158*PI()/180)*SIN(O3158*PI()/180)*COS(P3158*PI()/180)*COS(W3158*PI()/180)+COS(S3158*PI()/180)*SIN(P3158*PI()/180)*SIN(W3158*PI()/180)*SIN(O3158*PI()/180))</f>
        <v>-12.365046002482741</v>
      </c>
      <c r="Y3158" s="21">
        <f t="shared" ref="Y3158:Y3221" si="896">X3158+N3158</f>
        <v>253.63495399751727</v>
      </c>
      <c r="Z3158" s="21">
        <f t="shared" si="886"/>
        <v>80.39785052392503</v>
      </c>
      <c r="AA3158" s="21">
        <f t="shared" ref="AA3158:AA3221" si="897">Z3158*I3158</f>
        <v>0</v>
      </c>
      <c r="AB3158" s="21">
        <f t="shared" ref="AB3158:AB3221" si="898">Z3158*J3158</f>
        <v>80.39785052392503</v>
      </c>
      <c r="AC3158" s="21">
        <f t="shared" ref="AC3158:AC3221" si="899">L3158</f>
        <v>78.98</v>
      </c>
      <c r="AD3158" s="21">
        <f t="shared" si="887"/>
        <v>80.39785052392503</v>
      </c>
      <c r="AE3158" s="21" t="str">
        <f t="shared" ref="AE3158:AE3221" si="900">CONCATENATE(B3158, "/", C3158, "/", D3158,":00")</f>
        <v>5/11/17:00</v>
      </c>
    </row>
    <row r="3159" spans="2:31">
      <c r="B3159" s="37">
        <v>5</v>
      </c>
      <c r="C3159" s="38">
        <v>11</v>
      </c>
      <c r="D3159" s="39">
        <v>18</v>
      </c>
      <c r="E3159" s="17">
        <v>25</v>
      </c>
      <c r="F3159" s="17">
        <v>135</v>
      </c>
      <c r="G3159" s="17">
        <v>4</v>
      </c>
      <c r="H3159" s="37">
        <f t="shared" si="888"/>
        <v>77</v>
      </c>
      <c r="I3159" s="37">
        <f>IF(H3159&lt;'Roof Calculator'!$G$8, 1, 0)</f>
        <v>0</v>
      </c>
      <c r="J3159" s="37">
        <f>IF(H3159&gt;='Roof Calculator'!$G$8, 1, 0)</f>
        <v>1</v>
      </c>
      <c r="K3159" s="37">
        <f t="shared" si="889"/>
        <v>0</v>
      </c>
      <c r="L3159" s="37">
        <f t="shared" si="890"/>
        <v>77</v>
      </c>
      <c r="M3159" s="37">
        <v>0</v>
      </c>
      <c r="N3159" s="37">
        <f t="shared" si="891"/>
        <v>135</v>
      </c>
      <c r="O3159" s="37">
        <v>0</v>
      </c>
      <c r="P3159" s="37">
        <v>0</v>
      </c>
      <c r="Q3159" s="21">
        <f t="shared" si="892"/>
        <v>39.790999999999997</v>
      </c>
      <c r="R3159" s="21">
        <f t="shared" ref="R3159:R3222" si="901">R3158+1/24</f>
        <v>131.70833333333829</v>
      </c>
      <c r="S3159" s="21">
        <f t="shared" ref="S3159:S3222" si="902">ASIN(SIN(23.45*PI()/180)*SIN((360/365*(R3159-81))*PI()/180))*180/PI()</f>
        <v>17.752598152039315</v>
      </c>
      <c r="T3159" s="21">
        <f t="shared" si="893"/>
        <v>86.147999999999996</v>
      </c>
      <c r="U3159" s="37">
        <f>VLOOKUP(Time_Zone, 'LSTM LookUp'!$B$5:$D$8, 3, FALSE)</f>
        <v>-75</v>
      </c>
      <c r="V3159" s="21">
        <f t="shared" ref="V3159:V3222" si="903">9.87*SIN(2*(360/365*(R3159-81))*PI()/180)-7.53*COS((360/365*(R3159-81))*PI()/180)-1.5*SIN((360/365*(R3159-81))*PI()/180)</f>
        <v>3.7311232752635375</v>
      </c>
      <c r="W3159" s="21">
        <f t="shared" si="894"/>
        <v>252.08078081881584</v>
      </c>
      <c r="X3159" s="21">
        <f t="shared" si="895"/>
        <v>-0.12007285144653135</v>
      </c>
      <c r="Y3159" s="21">
        <f t="shared" si="896"/>
        <v>134.87992714855346</v>
      </c>
      <c r="Z3159" s="21">
        <f t="shared" ref="Z3159:Z3222" si="904">Y3159/10.764*3.412</f>
        <v>42.754581143707213</v>
      </c>
      <c r="AA3159" s="21">
        <f t="shared" si="897"/>
        <v>0</v>
      </c>
      <c r="AB3159" s="21">
        <f t="shared" si="898"/>
        <v>42.754581143707213</v>
      </c>
      <c r="AC3159" s="21">
        <f t="shared" si="899"/>
        <v>77</v>
      </c>
      <c r="AD3159" s="21">
        <f t="shared" ref="AD3159:AD3222" si="905">AB3159</f>
        <v>42.754581143707213</v>
      </c>
      <c r="AE3159" s="21" t="str">
        <f t="shared" si="900"/>
        <v>5/11/18:00</v>
      </c>
    </row>
    <row r="3160" spans="2:31">
      <c r="B3160" s="37">
        <v>5</v>
      </c>
      <c r="C3160" s="38">
        <v>11</v>
      </c>
      <c r="D3160" s="39">
        <v>19</v>
      </c>
      <c r="E3160" s="17">
        <v>22.8</v>
      </c>
      <c r="F3160" s="17">
        <v>25</v>
      </c>
      <c r="G3160" s="17">
        <v>2</v>
      </c>
      <c r="H3160" s="37">
        <f t="shared" si="888"/>
        <v>73.040000000000006</v>
      </c>
      <c r="I3160" s="37">
        <f>IF(H3160&lt;'Roof Calculator'!$G$8, 1, 0)</f>
        <v>0</v>
      </c>
      <c r="J3160" s="37">
        <f>IF(H3160&gt;='Roof Calculator'!$G$8, 1, 0)</f>
        <v>1</v>
      </c>
      <c r="K3160" s="37">
        <f t="shared" si="889"/>
        <v>0</v>
      </c>
      <c r="L3160" s="37">
        <f t="shared" si="890"/>
        <v>73.040000000000006</v>
      </c>
      <c r="M3160" s="37">
        <v>0</v>
      </c>
      <c r="N3160" s="37">
        <f t="shared" si="891"/>
        <v>25</v>
      </c>
      <c r="O3160" s="37">
        <v>0</v>
      </c>
      <c r="P3160" s="37">
        <v>0</v>
      </c>
      <c r="Q3160" s="21">
        <f t="shared" si="892"/>
        <v>39.790999999999997</v>
      </c>
      <c r="R3160" s="21">
        <f t="shared" si="901"/>
        <v>131.75000000000495</v>
      </c>
      <c r="S3160" s="21">
        <f t="shared" si="902"/>
        <v>17.763628407437668</v>
      </c>
      <c r="T3160" s="21">
        <f t="shared" si="893"/>
        <v>86.147999999999996</v>
      </c>
      <c r="U3160" s="37">
        <f>VLOOKUP(Time_Zone, 'LSTM LookUp'!$B$5:$D$8, 3, FALSE)</f>
        <v>-75</v>
      </c>
      <c r="V3160" s="21">
        <f t="shared" si="903"/>
        <v>3.732096351721701</v>
      </c>
      <c r="W3160" s="21">
        <f t="shared" si="894"/>
        <v>267.08102408793042</v>
      </c>
      <c r="X3160" s="21">
        <f t="shared" si="895"/>
        <v>0.3159827095933313</v>
      </c>
      <c r="Y3160" s="21">
        <f t="shared" si="896"/>
        <v>25.315982709593332</v>
      </c>
      <c r="Z3160" s="21">
        <f t="shared" si="904"/>
        <v>8.0247243594511755</v>
      </c>
      <c r="AA3160" s="21">
        <f t="shared" si="897"/>
        <v>0</v>
      </c>
      <c r="AB3160" s="21">
        <f t="shared" si="898"/>
        <v>8.0247243594511755</v>
      </c>
      <c r="AC3160" s="21">
        <f t="shared" si="899"/>
        <v>73.040000000000006</v>
      </c>
      <c r="AD3160" s="21">
        <f t="shared" si="905"/>
        <v>8.0247243594511755</v>
      </c>
      <c r="AE3160" s="21" t="str">
        <f t="shared" si="900"/>
        <v>5/11/19:00</v>
      </c>
    </row>
    <row r="3161" spans="2:31">
      <c r="B3161" s="37">
        <v>5</v>
      </c>
      <c r="C3161" s="38">
        <v>11</v>
      </c>
      <c r="D3161" s="39">
        <v>20</v>
      </c>
      <c r="E3161" s="17">
        <v>21.1</v>
      </c>
      <c r="F3161" s="17">
        <v>10</v>
      </c>
      <c r="G3161" s="17">
        <v>0</v>
      </c>
      <c r="H3161" s="37">
        <f t="shared" si="888"/>
        <v>69.98</v>
      </c>
      <c r="I3161" s="37">
        <f>IF(H3161&lt;'Roof Calculator'!$G$8, 1, 0)</f>
        <v>0</v>
      </c>
      <c r="J3161" s="37">
        <f>IF(H3161&gt;='Roof Calculator'!$G$8, 1, 0)</f>
        <v>1</v>
      </c>
      <c r="K3161" s="37">
        <f t="shared" si="889"/>
        <v>0</v>
      </c>
      <c r="L3161" s="37">
        <f t="shared" si="890"/>
        <v>69.98</v>
      </c>
      <c r="M3161" s="37">
        <v>0</v>
      </c>
      <c r="N3161" s="37">
        <f t="shared" si="891"/>
        <v>10</v>
      </c>
      <c r="O3161" s="37">
        <v>0</v>
      </c>
      <c r="P3161" s="37">
        <v>0</v>
      </c>
      <c r="Q3161" s="21">
        <f t="shared" si="892"/>
        <v>39.790999999999997</v>
      </c>
      <c r="R3161" s="21">
        <f t="shared" si="901"/>
        <v>131.7916666666716</v>
      </c>
      <c r="S3161" s="21">
        <f t="shared" si="902"/>
        <v>17.774649899390607</v>
      </c>
      <c r="T3161" s="21">
        <f t="shared" si="893"/>
        <v>86.147999999999996</v>
      </c>
      <c r="U3161" s="37">
        <f>VLOOKUP(Time_Zone, 'LSTM LookUp'!$B$5:$D$8, 3, FALSE)</f>
        <v>-75</v>
      </c>
      <c r="V3161" s="21">
        <f t="shared" si="903"/>
        <v>3.733052511524583</v>
      </c>
      <c r="W3161" s="21">
        <f t="shared" si="894"/>
        <v>282.08126312788113</v>
      </c>
      <c r="X3161" s="21">
        <f t="shared" si="895"/>
        <v>0</v>
      </c>
      <c r="Y3161" s="21">
        <f t="shared" si="896"/>
        <v>10</v>
      </c>
      <c r="Z3161" s="21">
        <f t="shared" si="904"/>
        <v>3.1698253437383874</v>
      </c>
      <c r="AA3161" s="21">
        <f t="shared" si="897"/>
        <v>0</v>
      </c>
      <c r="AB3161" s="21">
        <f t="shared" si="898"/>
        <v>3.1698253437383874</v>
      </c>
      <c r="AC3161" s="21">
        <f t="shared" si="899"/>
        <v>69.98</v>
      </c>
      <c r="AD3161" s="21">
        <f t="shared" si="905"/>
        <v>3.1698253437383874</v>
      </c>
      <c r="AE3161" s="21" t="str">
        <f t="shared" si="900"/>
        <v>5/11/20:00</v>
      </c>
    </row>
    <row r="3162" spans="2:31">
      <c r="B3162" s="37">
        <v>5</v>
      </c>
      <c r="C3162" s="38">
        <v>11</v>
      </c>
      <c r="D3162" s="39">
        <v>21</v>
      </c>
      <c r="E3162" s="17">
        <v>20.6</v>
      </c>
      <c r="F3162" s="17">
        <v>0</v>
      </c>
      <c r="G3162" s="17">
        <v>0</v>
      </c>
      <c r="H3162" s="37">
        <f t="shared" si="888"/>
        <v>69.08</v>
      </c>
      <c r="I3162" s="37">
        <f>IF(H3162&lt;'Roof Calculator'!$G$8, 1, 0)</f>
        <v>0</v>
      </c>
      <c r="J3162" s="37">
        <f>IF(H3162&gt;='Roof Calculator'!$G$8, 1, 0)</f>
        <v>1</v>
      </c>
      <c r="K3162" s="37">
        <f t="shared" si="889"/>
        <v>0</v>
      </c>
      <c r="L3162" s="37">
        <f t="shared" si="890"/>
        <v>69.08</v>
      </c>
      <c r="M3162" s="37">
        <v>0</v>
      </c>
      <c r="N3162" s="37">
        <f t="shared" si="891"/>
        <v>0</v>
      </c>
      <c r="O3162" s="37">
        <v>0</v>
      </c>
      <c r="P3162" s="37">
        <v>0</v>
      </c>
      <c r="Q3162" s="21">
        <f t="shared" si="892"/>
        <v>39.790999999999997</v>
      </c>
      <c r="R3162" s="21">
        <f t="shared" si="901"/>
        <v>131.83333333333826</v>
      </c>
      <c r="S3162" s="21">
        <f t="shared" si="902"/>
        <v>17.78566262101447</v>
      </c>
      <c r="T3162" s="21">
        <f t="shared" si="893"/>
        <v>86.147999999999996</v>
      </c>
      <c r="U3162" s="37">
        <f>VLOOKUP(Time_Zone, 'LSTM LookUp'!$B$5:$D$8, 3, FALSE)</f>
        <v>-75</v>
      </c>
      <c r="V3162" s="21">
        <f t="shared" si="903"/>
        <v>3.7339917580314612</v>
      </c>
      <c r="W3162" s="21">
        <f t="shared" si="894"/>
        <v>297.08149793950787</v>
      </c>
      <c r="X3162" s="21">
        <f t="shared" si="895"/>
        <v>0</v>
      </c>
      <c r="Y3162" s="21">
        <f t="shared" si="896"/>
        <v>0</v>
      </c>
      <c r="Z3162" s="21">
        <f t="shared" si="904"/>
        <v>0</v>
      </c>
      <c r="AA3162" s="21">
        <f t="shared" si="897"/>
        <v>0</v>
      </c>
      <c r="AB3162" s="21">
        <f t="shared" si="898"/>
        <v>0</v>
      </c>
      <c r="AC3162" s="21">
        <f t="shared" si="899"/>
        <v>69.08</v>
      </c>
      <c r="AD3162" s="21">
        <f t="shared" si="905"/>
        <v>0</v>
      </c>
      <c r="AE3162" s="21" t="str">
        <f t="shared" si="900"/>
        <v>5/11/21:00</v>
      </c>
    </row>
    <row r="3163" spans="2:31">
      <c r="B3163" s="37">
        <v>5</v>
      </c>
      <c r="C3163" s="38">
        <v>11</v>
      </c>
      <c r="D3163" s="39">
        <v>22</v>
      </c>
      <c r="E3163" s="17">
        <v>20</v>
      </c>
      <c r="F3163" s="17">
        <v>0</v>
      </c>
      <c r="G3163" s="17">
        <v>0</v>
      </c>
      <c r="H3163" s="37">
        <f t="shared" si="888"/>
        <v>68</v>
      </c>
      <c r="I3163" s="37">
        <f>IF(H3163&lt;'Roof Calculator'!$G$8, 1, 0)</f>
        <v>0</v>
      </c>
      <c r="J3163" s="37">
        <f>IF(H3163&gt;='Roof Calculator'!$G$8, 1, 0)</f>
        <v>1</v>
      </c>
      <c r="K3163" s="37">
        <f t="shared" si="889"/>
        <v>0</v>
      </c>
      <c r="L3163" s="37">
        <f t="shared" si="890"/>
        <v>68</v>
      </c>
      <c r="M3163" s="37">
        <v>0</v>
      </c>
      <c r="N3163" s="37">
        <f t="shared" si="891"/>
        <v>0</v>
      </c>
      <c r="O3163" s="37">
        <v>0</v>
      </c>
      <c r="P3163" s="37">
        <v>0</v>
      </c>
      <c r="Q3163" s="21">
        <f t="shared" si="892"/>
        <v>39.790999999999997</v>
      </c>
      <c r="R3163" s="21">
        <f t="shared" si="901"/>
        <v>131.87500000000492</v>
      </c>
      <c r="S3163" s="21">
        <f t="shared" si="902"/>
        <v>17.796666565428144</v>
      </c>
      <c r="T3163" s="21">
        <f t="shared" si="893"/>
        <v>86.147999999999996</v>
      </c>
      <c r="U3163" s="37">
        <f>VLOOKUP(Time_Zone, 'LSTM LookUp'!$B$5:$D$8, 3, FALSE)</f>
        <v>-75</v>
      </c>
      <c r="V3163" s="21">
        <f t="shared" si="903"/>
        <v>3.7349140946411632</v>
      </c>
      <c r="W3163" s="21">
        <f t="shared" si="894"/>
        <v>312.08172852366027</v>
      </c>
      <c r="X3163" s="21">
        <f t="shared" si="895"/>
        <v>0</v>
      </c>
      <c r="Y3163" s="21">
        <f t="shared" si="896"/>
        <v>0</v>
      </c>
      <c r="Z3163" s="21">
        <f t="shared" si="904"/>
        <v>0</v>
      </c>
      <c r="AA3163" s="21">
        <f t="shared" si="897"/>
        <v>0</v>
      </c>
      <c r="AB3163" s="21">
        <f t="shared" si="898"/>
        <v>0</v>
      </c>
      <c r="AC3163" s="21">
        <f t="shared" si="899"/>
        <v>68</v>
      </c>
      <c r="AD3163" s="21">
        <f t="shared" si="905"/>
        <v>0</v>
      </c>
      <c r="AE3163" s="21" t="str">
        <f t="shared" si="900"/>
        <v>5/11/22:00</v>
      </c>
    </row>
    <row r="3164" spans="2:31">
      <c r="B3164" s="37">
        <v>5</v>
      </c>
      <c r="C3164" s="38">
        <v>11</v>
      </c>
      <c r="D3164" s="39">
        <v>23</v>
      </c>
      <c r="E3164" s="17">
        <v>20</v>
      </c>
      <c r="F3164" s="17">
        <v>0</v>
      </c>
      <c r="G3164" s="17">
        <v>0</v>
      </c>
      <c r="H3164" s="37">
        <f t="shared" si="888"/>
        <v>68</v>
      </c>
      <c r="I3164" s="37">
        <f>IF(H3164&lt;'Roof Calculator'!$G$8, 1, 0)</f>
        <v>0</v>
      </c>
      <c r="J3164" s="37">
        <f>IF(H3164&gt;='Roof Calculator'!$G$8, 1, 0)</f>
        <v>1</v>
      </c>
      <c r="K3164" s="37">
        <f t="shared" si="889"/>
        <v>0</v>
      </c>
      <c r="L3164" s="37">
        <f t="shared" si="890"/>
        <v>68</v>
      </c>
      <c r="M3164" s="37">
        <v>0</v>
      </c>
      <c r="N3164" s="37">
        <f t="shared" si="891"/>
        <v>0</v>
      </c>
      <c r="O3164" s="37">
        <v>0</v>
      </c>
      <c r="P3164" s="37">
        <v>0</v>
      </c>
      <c r="Q3164" s="21">
        <f t="shared" si="892"/>
        <v>39.790999999999997</v>
      </c>
      <c r="R3164" s="21">
        <f t="shared" si="901"/>
        <v>131.91666666667157</v>
      </c>
      <c r="S3164" s="21">
        <f t="shared" si="902"/>
        <v>17.807661725752972</v>
      </c>
      <c r="T3164" s="21">
        <f t="shared" si="893"/>
        <v>86.147999999999996</v>
      </c>
      <c r="U3164" s="37">
        <f>VLOOKUP(Time_Zone, 'LSTM LookUp'!$B$5:$D$8, 3, FALSE)</f>
        <v>-75</v>
      </c>
      <c r="V3164" s="21">
        <f t="shared" si="903"/>
        <v>3.7358195247920638</v>
      </c>
      <c r="W3164" s="21">
        <f t="shared" si="894"/>
        <v>327.08195488119799</v>
      </c>
      <c r="X3164" s="21">
        <f t="shared" si="895"/>
        <v>0</v>
      </c>
      <c r="Y3164" s="21">
        <f t="shared" si="896"/>
        <v>0</v>
      </c>
      <c r="Z3164" s="21">
        <f t="shared" si="904"/>
        <v>0</v>
      </c>
      <c r="AA3164" s="21">
        <f t="shared" si="897"/>
        <v>0</v>
      </c>
      <c r="AB3164" s="21">
        <f t="shared" si="898"/>
        <v>0</v>
      </c>
      <c r="AC3164" s="21">
        <f t="shared" si="899"/>
        <v>68</v>
      </c>
      <c r="AD3164" s="21">
        <f t="shared" si="905"/>
        <v>0</v>
      </c>
      <c r="AE3164" s="21" t="str">
        <f t="shared" si="900"/>
        <v>5/11/23:00</v>
      </c>
    </row>
    <row r="3165" spans="2:31">
      <c r="B3165" s="37">
        <v>5</v>
      </c>
      <c r="C3165" s="38">
        <v>11</v>
      </c>
      <c r="D3165" s="39">
        <v>24</v>
      </c>
      <c r="E3165" s="17">
        <v>20</v>
      </c>
      <c r="F3165" s="17">
        <v>0</v>
      </c>
      <c r="G3165" s="17">
        <v>0</v>
      </c>
      <c r="H3165" s="37">
        <f t="shared" si="888"/>
        <v>68</v>
      </c>
      <c r="I3165" s="37">
        <f>IF(H3165&lt;'Roof Calculator'!$G$8, 1, 0)</f>
        <v>0</v>
      </c>
      <c r="J3165" s="37">
        <f>IF(H3165&gt;='Roof Calculator'!$G$8, 1, 0)</f>
        <v>1</v>
      </c>
      <c r="K3165" s="37">
        <f t="shared" si="889"/>
        <v>0</v>
      </c>
      <c r="L3165" s="37">
        <f t="shared" si="890"/>
        <v>68</v>
      </c>
      <c r="M3165" s="37">
        <v>0</v>
      </c>
      <c r="N3165" s="37">
        <f t="shared" si="891"/>
        <v>0</v>
      </c>
      <c r="O3165" s="37">
        <v>0</v>
      </c>
      <c r="P3165" s="37">
        <v>0</v>
      </c>
      <c r="Q3165" s="21">
        <f t="shared" si="892"/>
        <v>39.790999999999997</v>
      </c>
      <c r="R3165" s="21">
        <f t="shared" si="901"/>
        <v>131.95833333333823</v>
      </c>
      <c r="S3165" s="21">
        <f t="shared" si="902"/>
        <v>17.818648095112817</v>
      </c>
      <c r="T3165" s="21">
        <f t="shared" si="893"/>
        <v>86.147999999999996</v>
      </c>
      <c r="U3165" s="37">
        <f>VLOOKUP(Time_Zone, 'LSTM LookUp'!$B$5:$D$8, 3, FALSE)</f>
        <v>-75</v>
      </c>
      <c r="V3165" s="21">
        <f t="shared" si="903"/>
        <v>3.7367080519620703</v>
      </c>
      <c r="W3165" s="21">
        <f t="shared" si="894"/>
        <v>342.08217701299054</v>
      </c>
      <c r="X3165" s="21">
        <f t="shared" si="895"/>
        <v>0</v>
      </c>
      <c r="Y3165" s="21">
        <f t="shared" si="896"/>
        <v>0</v>
      </c>
      <c r="Z3165" s="21">
        <f t="shared" si="904"/>
        <v>0</v>
      </c>
      <c r="AA3165" s="21">
        <f t="shared" si="897"/>
        <v>0</v>
      </c>
      <c r="AB3165" s="21">
        <f t="shared" si="898"/>
        <v>0</v>
      </c>
      <c r="AC3165" s="21">
        <f t="shared" si="899"/>
        <v>68</v>
      </c>
      <c r="AD3165" s="21">
        <f t="shared" si="905"/>
        <v>0</v>
      </c>
      <c r="AE3165" s="21" t="str">
        <f t="shared" si="900"/>
        <v>5/11/24:00</v>
      </c>
    </row>
    <row r="3166" spans="2:31">
      <c r="B3166" s="37">
        <v>5</v>
      </c>
      <c r="C3166" s="38">
        <v>12</v>
      </c>
      <c r="D3166" s="39">
        <v>1</v>
      </c>
      <c r="E3166" s="17">
        <v>18.3</v>
      </c>
      <c r="F3166" s="17">
        <v>0</v>
      </c>
      <c r="G3166" s="17">
        <v>0</v>
      </c>
      <c r="H3166" s="37">
        <f t="shared" si="888"/>
        <v>64.94</v>
      </c>
      <c r="I3166" s="37">
        <f>IF(H3166&lt;'Roof Calculator'!$G$8, 1, 0)</f>
        <v>0</v>
      </c>
      <c r="J3166" s="37">
        <f>IF(H3166&gt;='Roof Calculator'!$G$8, 1, 0)</f>
        <v>1</v>
      </c>
      <c r="K3166" s="37">
        <f t="shared" si="889"/>
        <v>0</v>
      </c>
      <c r="L3166" s="37">
        <f t="shared" si="890"/>
        <v>64.94</v>
      </c>
      <c r="M3166" s="37">
        <v>0</v>
      </c>
      <c r="N3166" s="37">
        <f t="shared" si="891"/>
        <v>0</v>
      </c>
      <c r="O3166" s="37">
        <v>0</v>
      </c>
      <c r="P3166" s="37">
        <v>0</v>
      </c>
      <c r="Q3166" s="21">
        <f t="shared" si="892"/>
        <v>39.790999999999997</v>
      </c>
      <c r="R3166" s="21">
        <f t="shared" si="901"/>
        <v>132.00000000000489</v>
      </c>
      <c r="S3166" s="21">
        <f t="shared" si="902"/>
        <v>17.829625666634033</v>
      </c>
      <c r="T3166" s="21">
        <f t="shared" si="893"/>
        <v>86.147999999999996</v>
      </c>
      <c r="U3166" s="37">
        <f>VLOOKUP(Time_Zone, 'LSTM LookUp'!$B$5:$D$8, 3, FALSE)</f>
        <v>-75</v>
      </c>
      <c r="V3166" s="21">
        <f t="shared" si="903"/>
        <v>3.737579679668618</v>
      </c>
      <c r="W3166" s="21">
        <f t="shared" si="894"/>
        <v>-2.9176050800828435</v>
      </c>
      <c r="X3166" s="21">
        <f t="shared" si="895"/>
        <v>0</v>
      </c>
      <c r="Y3166" s="21">
        <f t="shared" si="896"/>
        <v>0</v>
      </c>
      <c r="Z3166" s="21">
        <f t="shared" si="904"/>
        <v>0</v>
      </c>
      <c r="AA3166" s="21">
        <f t="shared" si="897"/>
        <v>0</v>
      </c>
      <c r="AB3166" s="21">
        <f t="shared" si="898"/>
        <v>0</v>
      </c>
      <c r="AC3166" s="21">
        <f t="shared" si="899"/>
        <v>64.94</v>
      </c>
      <c r="AD3166" s="21">
        <f t="shared" si="905"/>
        <v>0</v>
      </c>
      <c r="AE3166" s="21" t="str">
        <f t="shared" si="900"/>
        <v>5/12/1:00</v>
      </c>
    </row>
    <row r="3167" spans="2:31">
      <c r="B3167" s="37">
        <v>5</v>
      </c>
      <c r="C3167" s="38">
        <v>12</v>
      </c>
      <c r="D3167" s="39">
        <v>2</v>
      </c>
      <c r="E3167" s="17">
        <v>19.399999999999999</v>
      </c>
      <c r="F3167" s="17">
        <v>0</v>
      </c>
      <c r="G3167" s="17">
        <v>0</v>
      </c>
      <c r="H3167" s="37">
        <f t="shared" si="888"/>
        <v>66.92</v>
      </c>
      <c r="I3167" s="37">
        <f>IF(H3167&lt;'Roof Calculator'!$G$8, 1, 0)</f>
        <v>0</v>
      </c>
      <c r="J3167" s="37">
        <f>IF(H3167&gt;='Roof Calculator'!$G$8, 1, 0)</f>
        <v>1</v>
      </c>
      <c r="K3167" s="37">
        <f t="shared" si="889"/>
        <v>0</v>
      </c>
      <c r="L3167" s="37">
        <f t="shared" si="890"/>
        <v>66.92</v>
      </c>
      <c r="M3167" s="37">
        <v>0</v>
      </c>
      <c r="N3167" s="37">
        <f t="shared" si="891"/>
        <v>0</v>
      </c>
      <c r="O3167" s="37">
        <v>0</v>
      </c>
      <c r="P3167" s="37">
        <v>0</v>
      </c>
      <c r="Q3167" s="21">
        <f t="shared" si="892"/>
        <v>39.790999999999997</v>
      </c>
      <c r="R3167" s="21">
        <f t="shared" si="901"/>
        <v>132.04166666667155</v>
      </c>
      <c r="S3167" s="21">
        <f t="shared" si="902"/>
        <v>17.840594433445517</v>
      </c>
      <c r="T3167" s="21">
        <f t="shared" si="893"/>
        <v>86.147999999999996</v>
      </c>
      <c r="U3167" s="37">
        <f>VLOOKUP(Time_Zone, 'LSTM LookUp'!$B$5:$D$8, 3, FALSE)</f>
        <v>-75</v>
      </c>
      <c r="V3167" s="21">
        <f t="shared" si="903"/>
        <v>3.7384344114686563</v>
      </c>
      <c r="W3167" s="21">
        <f t="shared" si="894"/>
        <v>12.082608602867158</v>
      </c>
      <c r="X3167" s="21">
        <f t="shared" si="895"/>
        <v>0</v>
      </c>
      <c r="Y3167" s="21">
        <f t="shared" si="896"/>
        <v>0</v>
      </c>
      <c r="Z3167" s="21">
        <f t="shared" si="904"/>
        <v>0</v>
      </c>
      <c r="AA3167" s="21">
        <f t="shared" si="897"/>
        <v>0</v>
      </c>
      <c r="AB3167" s="21">
        <f t="shared" si="898"/>
        <v>0</v>
      </c>
      <c r="AC3167" s="21">
        <f t="shared" si="899"/>
        <v>66.92</v>
      </c>
      <c r="AD3167" s="21">
        <f t="shared" si="905"/>
        <v>0</v>
      </c>
      <c r="AE3167" s="21" t="str">
        <f t="shared" si="900"/>
        <v>5/12/2:00</v>
      </c>
    </row>
    <row r="3168" spans="2:31">
      <c r="B3168" s="37">
        <v>5</v>
      </c>
      <c r="C3168" s="38">
        <v>12</v>
      </c>
      <c r="D3168" s="39">
        <v>3</v>
      </c>
      <c r="E3168" s="17">
        <v>19.399999999999999</v>
      </c>
      <c r="F3168" s="17">
        <v>0</v>
      </c>
      <c r="G3168" s="17">
        <v>0</v>
      </c>
      <c r="H3168" s="37">
        <f t="shared" si="888"/>
        <v>66.92</v>
      </c>
      <c r="I3168" s="37">
        <f>IF(H3168&lt;'Roof Calculator'!$G$8, 1, 0)</f>
        <v>0</v>
      </c>
      <c r="J3168" s="37">
        <f>IF(H3168&gt;='Roof Calculator'!$G$8, 1, 0)</f>
        <v>1</v>
      </c>
      <c r="K3168" s="37">
        <f t="shared" si="889"/>
        <v>0</v>
      </c>
      <c r="L3168" s="37">
        <f t="shared" si="890"/>
        <v>66.92</v>
      </c>
      <c r="M3168" s="37">
        <v>0</v>
      </c>
      <c r="N3168" s="37">
        <f t="shared" si="891"/>
        <v>0</v>
      </c>
      <c r="O3168" s="37">
        <v>0</v>
      </c>
      <c r="P3168" s="37">
        <v>0</v>
      </c>
      <c r="Q3168" s="21">
        <f t="shared" si="892"/>
        <v>39.790999999999997</v>
      </c>
      <c r="R3168" s="21">
        <f t="shared" si="901"/>
        <v>132.0833333333382</v>
      </c>
      <c r="S3168" s="21">
        <f t="shared" si="902"/>
        <v>17.851554388678686</v>
      </c>
      <c r="T3168" s="21">
        <f t="shared" si="893"/>
        <v>86.147999999999996</v>
      </c>
      <c r="U3168" s="37">
        <f>VLOOKUP(Time_Zone, 'LSTM LookUp'!$B$5:$D$8, 3, FALSE)</f>
        <v>-75</v>
      </c>
      <c r="V3168" s="21">
        <f t="shared" si="903"/>
        <v>3.739272250958634</v>
      </c>
      <c r="W3168" s="21">
        <f t="shared" si="894"/>
        <v>27.082818062739644</v>
      </c>
      <c r="X3168" s="21">
        <f t="shared" si="895"/>
        <v>0</v>
      </c>
      <c r="Y3168" s="21">
        <f t="shared" si="896"/>
        <v>0</v>
      </c>
      <c r="Z3168" s="21">
        <f t="shared" si="904"/>
        <v>0</v>
      </c>
      <c r="AA3168" s="21">
        <f t="shared" si="897"/>
        <v>0</v>
      </c>
      <c r="AB3168" s="21">
        <f t="shared" si="898"/>
        <v>0</v>
      </c>
      <c r="AC3168" s="21">
        <f t="shared" si="899"/>
        <v>66.92</v>
      </c>
      <c r="AD3168" s="21">
        <f t="shared" si="905"/>
        <v>0</v>
      </c>
      <c r="AE3168" s="21" t="str">
        <f t="shared" si="900"/>
        <v>5/12/3:00</v>
      </c>
    </row>
    <row r="3169" spans="2:31">
      <c r="B3169" s="37">
        <v>5</v>
      </c>
      <c r="C3169" s="38">
        <v>12</v>
      </c>
      <c r="D3169" s="39">
        <v>4</v>
      </c>
      <c r="E3169" s="17">
        <v>19.399999999999999</v>
      </c>
      <c r="F3169" s="17">
        <v>0</v>
      </c>
      <c r="G3169" s="17">
        <v>0</v>
      </c>
      <c r="H3169" s="37">
        <f t="shared" si="888"/>
        <v>66.92</v>
      </c>
      <c r="I3169" s="37">
        <f>IF(H3169&lt;'Roof Calculator'!$G$8, 1, 0)</f>
        <v>0</v>
      </c>
      <c r="J3169" s="37">
        <f>IF(H3169&gt;='Roof Calculator'!$G$8, 1, 0)</f>
        <v>1</v>
      </c>
      <c r="K3169" s="37">
        <f t="shared" si="889"/>
        <v>0</v>
      </c>
      <c r="L3169" s="37">
        <f t="shared" si="890"/>
        <v>66.92</v>
      </c>
      <c r="M3169" s="37">
        <v>0</v>
      </c>
      <c r="N3169" s="37">
        <f t="shared" si="891"/>
        <v>0</v>
      </c>
      <c r="O3169" s="37">
        <v>0</v>
      </c>
      <c r="P3169" s="37">
        <v>0</v>
      </c>
      <c r="Q3169" s="21">
        <f t="shared" si="892"/>
        <v>39.790999999999997</v>
      </c>
      <c r="R3169" s="21">
        <f t="shared" si="901"/>
        <v>132.12500000000486</v>
      </c>
      <c r="S3169" s="21">
        <f t="shared" si="902"/>
        <v>17.862505525467483</v>
      </c>
      <c r="T3169" s="21">
        <f t="shared" si="893"/>
        <v>86.147999999999996</v>
      </c>
      <c r="U3169" s="37">
        <f>VLOOKUP(Time_Zone, 'LSTM LookUp'!$B$5:$D$8, 3, FALSE)</f>
        <v>-75</v>
      </c>
      <c r="V3169" s="21">
        <f t="shared" si="903"/>
        <v>3.7400932017745014</v>
      </c>
      <c r="W3169" s="21">
        <f t="shared" si="894"/>
        <v>42.083023300443621</v>
      </c>
      <c r="X3169" s="21">
        <f t="shared" si="895"/>
        <v>0</v>
      </c>
      <c r="Y3169" s="21">
        <f t="shared" si="896"/>
        <v>0</v>
      </c>
      <c r="Z3169" s="21">
        <f t="shared" si="904"/>
        <v>0</v>
      </c>
      <c r="AA3169" s="21">
        <f t="shared" si="897"/>
        <v>0</v>
      </c>
      <c r="AB3169" s="21">
        <f t="shared" si="898"/>
        <v>0</v>
      </c>
      <c r="AC3169" s="21">
        <f t="shared" si="899"/>
        <v>66.92</v>
      </c>
      <c r="AD3169" s="21">
        <f t="shared" si="905"/>
        <v>0</v>
      </c>
      <c r="AE3169" s="21" t="str">
        <f t="shared" si="900"/>
        <v>5/12/4:00</v>
      </c>
    </row>
    <row r="3170" spans="2:31">
      <c r="B3170" s="37">
        <v>5</v>
      </c>
      <c r="C3170" s="38">
        <v>12</v>
      </c>
      <c r="D3170" s="39">
        <v>5</v>
      </c>
      <c r="E3170" s="17">
        <v>19.399999999999999</v>
      </c>
      <c r="F3170" s="17">
        <v>0</v>
      </c>
      <c r="G3170" s="17">
        <v>0</v>
      </c>
      <c r="H3170" s="37">
        <f t="shared" si="888"/>
        <v>66.92</v>
      </c>
      <c r="I3170" s="37">
        <f>IF(H3170&lt;'Roof Calculator'!$G$8, 1, 0)</f>
        <v>0</v>
      </c>
      <c r="J3170" s="37">
        <f>IF(H3170&gt;='Roof Calculator'!$G$8, 1, 0)</f>
        <v>1</v>
      </c>
      <c r="K3170" s="37">
        <f t="shared" si="889"/>
        <v>0</v>
      </c>
      <c r="L3170" s="37">
        <f t="shared" si="890"/>
        <v>66.92</v>
      </c>
      <c r="M3170" s="37">
        <v>0</v>
      </c>
      <c r="N3170" s="37">
        <f t="shared" si="891"/>
        <v>0</v>
      </c>
      <c r="O3170" s="37">
        <v>0</v>
      </c>
      <c r="P3170" s="37">
        <v>0</v>
      </c>
      <c r="Q3170" s="21">
        <f t="shared" si="892"/>
        <v>39.790999999999997</v>
      </c>
      <c r="R3170" s="21">
        <f t="shared" si="901"/>
        <v>132.16666666667152</v>
      </c>
      <c r="S3170" s="21">
        <f t="shared" si="902"/>
        <v>17.873447836948404</v>
      </c>
      <c r="T3170" s="21">
        <f t="shared" si="893"/>
        <v>86.147999999999996</v>
      </c>
      <c r="U3170" s="37">
        <f>VLOOKUP(Time_Zone, 'LSTM LookUp'!$B$5:$D$8, 3, FALSE)</f>
        <v>-75</v>
      </c>
      <c r="V3170" s="21">
        <f t="shared" si="903"/>
        <v>3.7408972675916856</v>
      </c>
      <c r="W3170" s="21">
        <f t="shared" si="894"/>
        <v>57.083224316897905</v>
      </c>
      <c r="X3170" s="21">
        <f t="shared" si="895"/>
        <v>0</v>
      </c>
      <c r="Y3170" s="21">
        <f t="shared" si="896"/>
        <v>0</v>
      </c>
      <c r="Z3170" s="21">
        <f t="shared" si="904"/>
        <v>0</v>
      </c>
      <c r="AA3170" s="21">
        <f t="shared" si="897"/>
        <v>0</v>
      </c>
      <c r="AB3170" s="21">
        <f t="shared" si="898"/>
        <v>0</v>
      </c>
      <c r="AC3170" s="21">
        <f t="shared" si="899"/>
        <v>66.92</v>
      </c>
      <c r="AD3170" s="21">
        <f t="shared" si="905"/>
        <v>0</v>
      </c>
      <c r="AE3170" s="21" t="str">
        <f t="shared" si="900"/>
        <v>5/12/5:00</v>
      </c>
    </row>
    <row r="3171" spans="2:31">
      <c r="B3171" s="37">
        <v>5</v>
      </c>
      <c r="C3171" s="38">
        <v>12</v>
      </c>
      <c r="D3171" s="39">
        <v>6</v>
      </c>
      <c r="E3171" s="17">
        <v>17.8</v>
      </c>
      <c r="F3171" s="17">
        <v>7</v>
      </c>
      <c r="G3171" s="17">
        <v>0</v>
      </c>
      <c r="H3171" s="37">
        <f t="shared" si="888"/>
        <v>64.040000000000006</v>
      </c>
      <c r="I3171" s="37">
        <f>IF(H3171&lt;'Roof Calculator'!$G$8, 1, 0)</f>
        <v>0</v>
      </c>
      <c r="J3171" s="37">
        <f>IF(H3171&gt;='Roof Calculator'!$G$8, 1, 0)</f>
        <v>1</v>
      </c>
      <c r="K3171" s="37">
        <f t="shared" si="889"/>
        <v>0</v>
      </c>
      <c r="L3171" s="37">
        <f t="shared" si="890"/>
        <v>64.040000000000006</v>
      </c>
      <c r="M3171" s="37">
        <v>0</v>
      </c>
      <c r="N3171" s="37">
        <f t="shared" si="891"/>
        <v>7</v>
      </c>
      <c r="O3171" s="37">
        <v>0</v>
      </c>
      <c r="P3171" s="37">
        <v>0</v>
      </c>
      <c r="Q3171" s="21">
        <f t="shared" si="892"/>
        <v>39.790999999999997</v>
      </c>
      <c r="R3171" s="21">
        <f t="shared" si="901"/>
        <v>132.20833333333817</v>
      </c>
      <c r="S3171" s="21">
        <f t="shared" si="902"/>
        <v>17.884381316260502</v>
      </c>
      <c r="T3171" s="21">
        <f t="shared" si="893"/>
        <v>86.147999999999996</v>
      </c>
      <c r="U3171" s="37">
        <f>VLOOKUP(Time_Zone, 'LSTM LookUp'!$B$5:$D$8, 3, FALSE)</f>
        <v>-75</v>
      </c>
      <c r="V3171" s="21">
        <f t="shared" si="903"/>
        <v>3.7416844521250914</v>
      </c>
      <c r="W3171" s="21">
        <f t="shared" si="894"/>
        <v>72.083421113031264</v>
      </c>
      <c r="X3171" s="21">
        <f t="shared" si="895"/>
        <v>0</v>
      </c>
      <c r="Y3171" s="21">
        <f t="shared" si="896"/>
        <v>7</v>
      </c>
      <c r="Z3171" s="21">
        <f t="shared" si="904"/>
        <v>2.2188777406168709</v>
      </c>
      <c r="AA3171" s="21">
        <f t="shared" si="897"/>
        <v>0</v>
      </c>
      <c r="AB3171" s="21">
        <f t="shared" si="898"/>
        <v>2.2188777406168709</v>
      </c>
      <c r="AC3171" s="21">
        <f t="shared" si="899"/>
        <v>64.040000000000006</v>
      </c>
      <c r="AD3171" s="21">
        <f t="shared" si="905"/>
        <v>2.2188777406168709</v>
      </c>
      <c r="AE3171" s="21" t="str">
        <f t="shared" si="900"/>
        <v>5/12/6:00</v>
      </c>
    </row>
    <row r="3172" spans="2:31">
      <c r="B3172" s="37">
        <v>5</v>
      </c>
      <c r="C3172" s="38">
        <v>12</v>
      </c>
      <c r="D3172" s="39">
        <v>7</v>
      </c>
      <c r="E3172" s="17">
        <v>16.100000000000001</v>
      </c>
      <c r="F3172" s="17">
        <v>49</v>
      </c>
      <c r="G3172" s="17">
        <v>0</v>
      </c>
      <c r="H3172" s="37">
        <f t="shared" si="888"/>
        <v>60.980000000000004</v>
      </c>
      <c r="I3172" s="37">
        <f>IF(H3172&lt;'Roof Calculator'!$G$8, 1, 0)</f>
        <v>0</v>
      </c>
      <c r="J3172" s="37">
        <f>IF(H3172&gt;='Roof Calculator'!$G$8, 1, 0)</f>
        <v>1</v>
      </c>
      <c r="K3172" s="37">
        <f t="shared" si="889"/>
        <v>0</v>
      </c>
      <c r="L3172" s="37">
        <f t="shared" si="890"/>
        <v>60.980000000000004</v>
      </c>
      <c r="M3172" s="37">
        <v>0</v>
      </c>
      <c r="N3172" s="37">
        <f t="shared" si="891"/>
        <v>49</v>
      </c>
      <c r="O3172" s="37">
        <v>0</v>
      </c>
      <c r="P3172" s="37">
        <v>0</v>
      </c>
      <c r="Q3172" s="21">
        <f t="shared" si="892"/>
        <v>39.790999999999997</v>
      </c>
      <c r="R3172" s="21">
        <f t="shared" si="901"/>
        <v>132.25000000000483</v>
      </c>
      <c r="S3172" s="21">
        <f t="shared" si="902"/>
        <v>17.895305956545382</v>
      </c>
      <c r="T3172" s="21">
        <f t="shared" si="893"/>
        <v>86.147999999999996</v>
      </c>
      <c r="U3172" s="37">
        <f>VLOOKUP(Time_Zone, 'LSTM LookUp'!$B$5:$D$8, 3, FALSE)</f>
        <v>-75</v>
      </c>
      <c r="V3172" s="21">
        <f t="shared" si="903"/>
        <v>3.742454759129088</v>
      </c>
      <c r="W3172" s="21">
        <f t="shared" si="894"/>
        <v>87.08361368978224</v>
      </c>
      <c r="X3172" s="21">
        <f t="shared" si="895"/>
        <v>0</v>
      </c>
      <c r="Y3172" s="21">
        <f t="shared" si="896"/>
        <v>49</v>
      </c>
      <c r="Z3172" s="21">
        <f t="shared" si="904"/>
        <v>15.532144184318099</v>
      </c>
      <c r="AA3172" s="21">
        <f t="shared" si="897"/>
        <v>0</v>
      </c>
      <c r="AB3172" s="21">
        <f t="shared" si="898"/>
        <v>15.532144184318099</v>
      </c>
      <c r="AC3172" s="21">
        <f t="shared" si="899"/>
        <v>60.980000000000004</v>
      </c>
      <c r="AD3172" s="21">
        <f t="shared" si="905"/>
        <v>15.532144184318099</v>
      </c>
      <c r="AE3172" s="21" t="str">
        <f t="shared" si="900"/>
        <v>5/12/7:00</v>
      </c>
    </row>
    <row r="3173" spans="2:31">
      <c r="B3173" s="37">
        <v>5</v>
      </c>
      <c r="C3173" s="38">
        <v>12</v>
      </c>
      <c r="D3173" s="39">
        <v>8</v>
      </c>
      <c r="E3173" s="17">
        <v>15.6</v>
      </c>
      <c r="F3173" s="17">
        <v>86</v>
      </c>
      <c r="G3173" s="17">
        <v>1</v>
      </c>
      <c r="H3173" s="37">
        <f t="shared" si="888"/>
        <v>60.08</v>
      </c>
      <c r="I3173" s="37">
        <f>IF(H3173&lt;'Roof Calculator'!$G$8, 1, 0)</f>
        <v>0</v>
      </c>
      <c r="J3173" s="37">
        <f>IF(H3173&gt;='Roof Calculator'!$G$8, 1, 0)</f>
        <v>1</v>
      </c>
      <c r="K3173" s="37">
        <f t="shared" si="889"/>
        <v>0</v>
      </c>
      <c r="L3173" s="37">
        <f t="shared" si="890"/>
        <v>60.08</v>
      </c>
      <c r="M3173" s="37">
        <v>0</v>
      </c>
      <c r="N3173" s="37">
        <f t="shared" si="891"/>
        <v>86</v>
      </c>
      <c r="O3173" s="37">
        <v>0</v>
      </c>
      <c r="P3173" s="37">
        <v>0</v>
      </c>
      <c r="Q3173" s="21">
        <f t="shared" si="892"/>
        <v>39.790999999999997</v>
      </c>
      <c r="R3173" s="21">
        <f t="shared" si="901"/>
        <v>132.29166666667149</v>
      </c>
      <c r="S3173" s="21">
        <f t="shared" si="902"/>
        <v>17.906221750947235</v>
      </c>
      <c r="T3173" s="21">
        <f t="shared" si="893"/>
        <v>86.147999999999996</v>
      </c>
      <c r="U3173" s="37">
        <f>VLOOKUP(Time_Zone, 'LSTM LookUp'!$B$5:$D$8, 3, FALSE)</f>
        <v>-75</v>
      </c>
      <c r="V3173" s="21">
        <f t="shared" si="903"/>
        <v>3.7432081923974971</v>
      </c>
      <c r="W3173" s="21">
        <f t="shared" si="894"/>
        <v>102.08380204809934</v>
      </c>
      <c r="X3173" s="21">
        <f t="shared" si="895"/>
        <v>4.3707493433405215E-2</v>
      </c>
      <c r="Y3173" s="21">
        <f t="shared" si="896"/>
        <v>86.043707493433402</v>
      </c>
      <c r="Z3173" s="21">
        <f t="shared" si="904"/>
        <v>27.274352468189779</v>
      </c>
      <c r="AA3173" s="21">
        <f t="shared" si="897"/>
        <v>0</v>
      </c>
      <c r="AB3173" s="21">
        <f t="shared" si="898"/>
        <v>27.274352468189779</v>
      </c>
      <c r="AC3173" s="21">
        <f t="shared" si="899"/>
        <v>60.08</v>
      </c>
      <c r="AD3173" s="21">
        <f t="shared" si="905"/>
        <v>27.274352468189779</v>
      </c>
      <c r="AE3173" s="21" t="str">
        <f t="shared" si="900"/>
        <v>5/12/8:00</v>
      </c>
    </row>
    <row r="3174" spans="2:31">
      <c r="B3174" s="37">
        <v>5</v>
      </c>
      <c r="C3174" s="38">
        <v>12</v>
      </c>
      <c r="D3174" s="39">
        <v>9</v>
      </c>
      <c r="E3174" s="17">
        <v>15</v>
      </c>
      <c r="F3174" s="17">
        <v>129</v>
      </c>
      <c r="G3174" s="17">
        <v>1</v>
      </c>
      <c r="H3174" s="37">
        <f t="shared" si="888"/>
        <v>59</v>
      </c>
      <c r="I3174" s="37">
        <f>IF(H3174&lt;'Roof Calculator'!$G$8, 1, 0)</f>
        <v>0</v>
      </c>
      <c r="J3174" s="37">
        <f>IF(H3174&gt;='Roof Calculator'!$G$8, 1, 0)</f>
        <v>1</v>
      </c>
      <c r="K3174" s="37">
        <f t="shared" si="889"/>
        <v>0</v>
      </c>
      <c r="L3174" s="37">
        <f t="shared" si="890"/>
        <v>59</v>
      </c>
      <c r="M3174" s="37">
        <v>0</v>
      </c>
      <c r="N3174" s="37">
        <f t="shared" si="891"/>
        <v>129</v>
      </c>
      <c r="O3174" s="37">
        <v>0</v>
      </c>
      <c r="P3174" s="37">
        <v>0</v>
      </c>
      <c r="Q3174" s="21">
        <f t="shared" si="892"/>
        <v>39.790999999999997</v>
      </c>
      <c r="R3174" s="21">
        <f t="shared" si="901"/>
        <v>132.33333333333815</v>
      </c>
      <c r="S3174" s="21">
        <f t="shared" si="902"/>
        <v>17.917128692612813</v>
      </c>
      <c r="T3174" s="21">
        <f t="shared" si="893"/>
        <v>86.147999999999996</v>
      </c>
      <c r="U3174" s="37">
        <f>VLOOKUP(Time_Zone, 'LSTM LookUp'!$B$5:$D$8, 3, FALSE)</f>
        <v>-75</v>
      </c>
      <c r="V3174" s="21">
        <f t="shared" si="903"/>
        <v>3.743944755763577</v>
      </c>
      <c r="W3174" s="21">
        <f t="shared" si="894"/>
        <v>117.08398618894091</v>
      </c>
      <c r="X3174" s="21">
        <f t="shared" si="895"/>
        <v>-0.13598885556286217</v>
      </c>
      <c r="Y3174" s="21">
        <f t="shared" si="896"/>
        <v>128.86401114443714</v>
      </c>
      <c r="Z3174" s="21">
        <f t="shared" si="904"/>
        <v>40.847640842142283</v>
      </c>
      <c r="AA3174" s="21">
        <f t="shared" si="897"/>
        <v>0</v>
      </c>
      <c r="AB3174" s="21">
        <f t="shared" si="898"/>
        <v>40.847640842142283</v>
      </c>
      <c r="AC3174" s="21">
        <f t="shared" si="899"/>
        <v>59</v>
      </c>
      <c r="AD3174" s="21">
        <f t="shared" si="905"/>
        <v>40.847640842142283</v>
      </c>
      <c r="AE3174" s="21" t="str">
        <f t="shared" si="900"/>
        <v>5/12/9:00</v>
      </c>
    </row>
    <row r="3175" spans="2:31">
      <c r="B3175" s="37">
        <v>5</v>
      </c>
      <c r="C3175" s="38">
        <v>12</v>
      </c>
      <c r="D3175" s="39">
        <v>10</v>
      </c>
      <c r="E3175" s="17">
        <v>15.6</v>
      </c>
      <c r="F3175" s="17">
        <v>218</v>
      </c>
      <c r="G3175" s="17">
        <v>27</v>
      </c>
      <c r="H3175" s="37">
        <f t="shared" si="888"/>
        <v>60.08</v>
      </c>
      <c r="I3175" s="37">
        <f>IF(H3175&lt;'Roof Calculator'!$G$8, 1, 0)</f>
        <v>0</v>
      </c>
      <c r="J3175" s="37">
        <f>IF(H3175&gt;='Roof Calculator'!$G$8, 1, 0)</f>
        <v>1</v>
      </c>
      <c r="K3175" s="37">
        <f t="shared" si="889"/>
        <v>0</v>
      </c>
      <c r="L3175" s="37">
        <f t="shared" si="890"/>
        <v>60.08</v>
      </c>
      <c r="M3175" s="37">
        <v>0</v>
      </c>
      <c r="N3175" s="37">
        <f t="shared" si="891"/>
        <v>218</v>
      </c>
      <c r="O3175" s="37">
        <v>0</v>
      </c>
      <c r="P3175" s="37">
        <v>0</v>
      </c>
      <c r="Q3175" s="21">
        <f t="shared" si="892"/>
        <v>39.790999999999997</v>
      </c>
      <c r="R3175" s="21">
        <f t="shared" si="901"/>
        <v>132.3750000000048</v>
      </c>
      <c r="S3175" s="21">
        <f t="shared" si="902"/>
        <v>17.928026774691475</v>
      </c>
      <c r="T3175" s="21">
        <f t="shared" si="893"/>
        <v>86.147999999999996</v>
      </c>
      <c r="U3175" s="37">
        <f>VLOOKUP(Time_Zone, 'LSTM LookUp'!$B$5:$D$8, 3, FALSE)</f>
        <v>-75</v>
      </c>
      <c r="V3175" s="21">
        <f t="shared" si="903"/>
        <v>3.7446644531000253</v>
      </c>
      <c r="W3175" s="21">
        <f t="shared" si="894"/>
        <v>132.08416611327499</v>
      </c>
      <c r="X3175" s="21">
        <f t="shared" si="895"/>
        <v>-7.9104344125478327</v>
      </c>
      <c r="Y3175" s="21">
        <f t="shared" si="896"/>
        <v>210.08956558745217</v>
      </c>
      <c r="Z3175" s="21">
        <f t="shared" si="904"/>
        <v>66.594722945409416</v>
      </c>
      <c r="AA3175" s="21">
        <f t="shared" si="897"/>
        <v>0</v>
      </c>
      <c r="AB3175" s="21">
        <f t="shared" si="898"/>
        <v>66.594722945409416</v>
      </c>
      <c r="AC3175" s="21">
        <f t="shared" si="899"/>
        <v>60.08</v>
      </c>
      <c r="AD3175" s="21">
        <f t="shared" si="905"/>
        <v>66.594722945409416</v>
      </c>
      <c r="AE3175" s="21" t="str">
        <f t="shared" si="900"/>
        <v>5/12/10:00</v>
      </c>
    </row>
    <row r="3176" spans="2:31">
      <c r="B3176" s="37">
        <v>5</v>
      </c>
      <c r="C3176" s="38">
        <v>12</v>
      </c>
      <c r="D3176" s="39">
        <v>11</v>
      </c>
      <c r="E3176" s="17">
        <v>19.399999999999999</v>
      </c>
      <c r="F3176" s="17">
        <v>425</v>
      </c>
      <c r="G3176" s="17">
        <v>109</v>
      </c>
      <c r="H3176" s="37">
        <f t="shared" si="888"/>
        <v>66.92</v>
      </c>
      <c r="I3176" s="37">
        <f>IF(H3176&lt;'Roof Calculator'!$G$8, 1, 0)</f>
        <v>0</v>
      </c>
      <c r="J3176" s="37">
        <f>IF(H3176&gt;='Roof Calculator'!$G$8, 1, 0)</f>
        <v>1</v>
      </c>
      <c r="K3176" s="37">
        <f t="shared" si="889"/>
        <v>0</v>
      </c>
      <c r="L3176" s="37">
        <f t="shared" si="890"/>
        <v>66.92</v>
      </c>
      <c r="M3176" s="37">
        <v>0</v>
      </c>
      <c r="N3176" s="37">
        <f t="shared" si="891"/>
        <v>425</v>
      </c>
      <c r="O3176" s="37">
        <v>0</v>
      </c>
      <c r="P3176" s="37">
        <v>0</v>
      </c>
      <c r="Q3176" s="21">
        <f t="shared" si="892"/>
        <v>39.790999999999997</v>
      </c>
      <c r="R3176" s="21">
        <f t="shared" si="901"/>
        <v>132.41666666667146</v>
      </c>
      <c r="S3176" s="21">
        <f t="shared" si="902"/>
        <v>17.938915990335165</v>
      </c>
      <c r="T3176" s="21">
        <f t="shared" si="893"/>
        <v>86.147999999999996</v>
      </c>
      <c r="U3176" s="37">
        <f>VLOOKUP(Time_Zone, 'LSTM LookUp'!$B$5:$D$8, 3, FALSE)</f>
        <v>-75</v>
      </c>
      <c r="V3176" s="21">
        <f t="shared" si="903"/>
        <v>3.7453672883189553</v>
      </c>
      <c r="W3176" s="21">
        <f t="shared" si="894"/>
        <v>147.08434182207975</v>
      </c>
      <c r="X3176" s="21">
        <f t="shared" si="895"/>
        <v>-45.405018798750746</v>
      </c>
      <c r="Y3176" s="21">
        <f t="shared" si="896"/>
        <v>379.59498120124925</v>
      </c>
      <c r="Z3176" s="21">
        <f t="shared" si="904"/>
        <v>120.32497917676166</v>
      </c>
      <c r="AA3176" s="21">
        <f t="shared" si="897"/>
        <v>0</v>
      </c>
      <c r="AB3176" s="21">
        <f t="shared" si="898"/>
        <v>120.32497917676166</v>
      </c>
      <c r="AC3176" s="21">
        <f t="shared" si="899"/>
        <v>66.92</v>
      </c>
      <c r="AD3176" s="21">
        <f t="shared" si="905"/>
        <v>120.32497917676166</v>
      </c>
      <c r="AE3176" s="21" t="str">
        <f t="shared" si="900"/>
        <v>5/12/11:00</v>
      </c>
    </row>
    <row r="3177" spans="2:31">
      <c r="B3177" s="37">
        <v>5</v>
      </c>
      <c r="C3177" s="38">
        <v>12</v>
      </c>
      <c r="D3177" s="39">
        <v>12</v>
      </c>
      <c r="E3177" s="17">
        <v>22.2</v>
      </c>
      <c r="F3177" s="17">
        <v>398</v>
      </c>
      <c r="G3177" s="17">
        <v>227</v>
      </c>
      <c r="H3177" s="37">
        <f t="shared" si="888"/>
        <v>71.959999999999994</v>
      </c>
      <c r="I3177" s="37">
        <f>IF(H3177&lt;'Roof Calculator'!$G$8, 1, 0)</f>
        <v>0</v>
      </c>
      <c r="J3177" s="37">
        <f>IF(H3177&gt;='Roof Calculator'!$G$8, 1, 0)</f>
        <v>1</v>
      </c>
      <c r="K3177" s="37">
        <f t="shared" si="889"/>
        <v>0</v>
      </c>
      <c r="L3177" s="37">
        <f t="shared" si="890"/>
        <v>71.959999999999994</v>
      </c>
      <c r="M3177" s="37">
        <v>0</v>
      </c>
      <c r="N3177" s="37">
        <f t="shared" si="891"/>
        <v>398</v>
      </c>
      <c r="O3177" s="37">
        <v>0</v>
      </c>
      <c r="P3177" s="37">
        <v>0</v>
      </c>
      <c r="Q3177" s="21">
        <f t="shared" si="892"/>
        <v>39.790999999999997</v>
      </c>
      <c r="R3177" s="21">
        <f t="shared" si="901"/>
        <v>132.45833333333812</v>
      </c>
      <c r="S3177" s="21">
        <f t="shared" si="902"/>
        <v>17.949796332698448</v>
      </c>
      <c r="T3177" s="21">
        <f t="shared" si="893"/>
        <v>86.147999999999996</v>
      </c>
      <c r="U3177" s="37">
        <f>VLOOKUP(Time_Zone, 'LSTM LookUp'!$B$5:$D$8, 3, FALSE)</f>
        <v>-75</v>
      </c>
      <c r="V3177" s="21">
        <f t="shared" si="903"/>
        <v>3.7460532653718945</v>
      </c>
      <c r="W3177" s="21">
        <f t="shared" si="894"/>
        <v>162.08451331634296</v>
      </c>
      <c r="X3177" s="21">
        <f t="shared" si="895"/>
        <v>-113.11543276414532</v>
      </c>
      <c r="Y3177" s="21">
        <f t="shared" si="896"/>
        <v>284.88456723585466</v>
      </c>
      <c r="Z3177" s="21">
        <f t="shared" si="904"/>
        <v>90.303432126415473</v>
      </c>
      <c r="AA3177" s="21">
        <f t="shared" si="897"/>
        <v>0</v>
      </c>
      <c r="AB3177" s="21">
        <f t="shared" si="898"/>
        <v>90.303432126415473</v>
      </c>
      <c r="AC3177" s="21">
        <f t="shared" si="899"/>
        <v>71.959999999999994</v>
      </c>
      <c r="AD3177" s="21">
        <f t="shared" si="905"/>
        <v>90.303432126415473</v>
      </c>
      <c r="AE3177" s="21" t="str">
        <f t="shared" si="900"/>
        <v>5/12/12:00</v>
      </c>
    </row>
    <row r="3178" spans="2:31">
      <c r="B3178" s="37">
        <v>5</v>
      </c>
      <c r="C3178" s="38">
        <v>12</v>
      </c>
      <c r="D3178" s="39">
        <v>13</v>
      </c>
      <c r="E3178" s="17">
        <v>22.8</v>
      </c>
      <c r="F3178" s="17">
        <v>456</v>
      </c>
      <c r="G3178" s="17">
        <v>0</v>
      </c>
      <c r="H3178" s="37">
        <f t="shared" si="888"/>
        <v>73.040000000000006</v>
      </c>
      <c r="I3178" s="37">
        <f>IF(H3178&lt;'Roof Calculator'!$G$8, 1, 0)</f>
        <v>0</v>
      </c>
      <c r="J3178" s="37">
        <f>IF(H3178&gt;='Roof Calculator'!$G$8, 1, 0)</f>
        <v>1</v>
      </c>
      <c r="K3178" s="37">
        <f t="shared" si="889"/>
        <v>0</v>
      </c>
      <c r="L3178" s="37">
        <f t="shared" si="890"/>
        <v>73.040000000000006</v>
      </c>
      <c r="M3178" s="37">
        <v>0</v>
      </c>
      <c r="N3178" s="37">
        <f t="shared" si="891"/>
        <v>456</v>
      </c>
      <c r="O3178" s="37">
        <v>0</v>
      </c>
      <c r="P3178" s="37">
        <v>0</v>
      </c>
      <c r="Q3178" s="21">
        <f t="shared" si="892"/>
        <v>39.790999999999997</v>
      </c>
      <c r="R3178" s="21">
        <f t="shared" si="901"/>
        <v>132.50000000000477</v>
      </c>
      <c r="S3178" s="21">
        <f t="shared" si="902"/>
        <v>17.96066779493847</v>
      </c>
      <c r="T3178" s="21">
        <f t="shared" si="893"/>
        <v>86.147999999999996</v>
      </c>
      <c r="U3178" s="37">
        <f>VLOOKUP(Time_Zone, 'LSTM LookUp'!$B$5:$D$8, 3, FALSE)</f>
        <v>-75</v>
      </c>
      <c r="V3178" s="21">
        <f t="shared" si="903"/>
        <v>3.7467223882497658</v>
      </c>
      <c r="W3178" s="21">
        <f t="shared" si="894"/>
        <v>177.0846805970624</v>
      </c>
      <c r="X3178" s="21">
        <f t="shared" si="895"/>
        <v>0</v>
      </c>
      <c r="Y3178" s="21">
        <f t="shared" si="896"/>
        <v>456</v>
      </c>
      <c r="Z3178" s="21">
        <f t="shared" si="904"/>
        <v>144.54403567447048</v>
      </c>
      <c r="AA3178" s="21">
        <f t="shared" si="897"/>
        <v>0</v>
      </c>
      <c r="AB3178" s="21">
        <f t="shared" si="898"/>
        <v>144.54403567447048</v>
      </c>
      <c r="AC3178" s="21">
        <f t="shared" si="899"/>
        <v>73.040000000000006</v>
      </c>
      <c r="AD3178" s="21">
        <f t="shared" si="905"/>
        <v>144.54403567447048</v>
      </c>
      <c r="AE3178" s="21" t="str">
        <f t="shared" si="900"/>
        <v>5/12/13:00</v>
      </c>
    </row>
    <row r="3179" spans="2:31">
      <c r="B3179" s="37">
        <v>5</v>
      </c>
      <c r="C3179" s="38">
        <v>12</v>
      </c>
      <c r="D3179" s="39">
        <v>14</v>
      </c>
      <c r="E3179" s="17">
        <v>23.3</v>
      </c>
      <c r="F3179" s="17">
        <v>438</v>
      </c>
      <c r="G3179" s="17">
        <v>0</v>
      </c>
      <c r="H3179" s="37">
        <f t="shared" si="888"/>
        <v>73.94</v>
      </c>
      <c r="I3179" s="37">
        <f>IF(H3179&lt;'Roof Calculator'!$G$8, 1, 0)</f>
        <v>0</v>
      </c>
      <c r="J3179" s="37">
        <f>IF(H3179&gt;='Roof Calculator'!$G$8, 1, 0)</f>
        <v>1</v>
      </c>
      <c r="K3179" s="37">
        <f t="shared" si="889"/>
        <v>0</v>
      </c>
      <c r="L3179" s="37">
        <f t="shared" si="890"/>
        <v>73.94</v>
      </c>
      <c r="M3179" s="37">
        <v>0</v>
      </c>
      <c r="N3179" s="37">
        <f t="shared" si="891"/>
        <v>438</v>
      </c>
      <c r="O3179" s="37">
        <v>0</v>
      </c>
      <c r="P3179" s="37">
        <v>0</v>
      </c>
      <c r="Q3179" s="21">
        <f t="shared" si="892"/>
        <v>39.790999999999997</v>
      </c>
      <c r="R3179" s="21">
        <f t="shared" si="901"/>
        <v>132.54166666667143</v>
      </c>
      <c r="S3179" s="21">
        <f t="shared" si="902"/>
        <v>17.971530370215039</v>
      </c>
      <c r="T3179" s="21">
        <f t="shared" si="893"/>
        <v>86.147999999999996</v>
      </c>
      <c r="U3179" s="37">
        <f>VLOOKUP(Time_Zone, 'LSTM LookUp'!$B$5:$D$8, 3, FALSE)</f>
        <v>-75</v>
      </c>
      <c r="V3179" s="21">
        <f t="shared" si="903"/>
        <v>3.7473746609828802</v>
      </c>
      <c r="W3179" s="21">
        <f t="shared" si="894"/>
        <v>192.0848436652457</v>
      </c>
      <c r="X3179" s="21">
        <f t="shared" si="895"/>
        <v>0</v>
      </c>
      <c r="Y3179" s="21">
        <f t="shared" si="896"/>
        <v>438</v>
      </c>
      <c r="Z3179" s="21">
        <f t="shared" si="904"/>
        <v>138.83835005574136</v>
      </c>
      <c r="AA3179" s="21">
        <f t="shared" si="897"/>
        <v>0</v>
      </c>
      <c r="AB3179" s="21">
        <f t="shared" si="898"/>
        <v>138.83835005574136</v>
      </c>
      <c r="AC3179" s="21">
        <f t="shared" si="899"/>
        <v>73.94</v>
      </c>
      <c r="AD3179" s="21">
        <f t="shared" si="905"/>
        <v>138.83835005574136</v>
      </c>
      <c r="AE3179" s="21" t="str">
        <f t="shared" si="900"/>
        <v>5/12/14:00</v>
      </c>
    </row>
    <row r="3180" spans="2:31">
      <c r="B3180" s="37">
        <v>5</v>
      </c>
      <c r="C3180" s="38">
        <v>12</v>
      </c>
      <c r="D3180" s="39">
        <v>15</v>
      </c>
      <c r="E3180" s="17">
        <v>23.3</v>
      </c>
      <c r="F3180" s="17">
        <v>149</v>
      </c>
      <c r="G3180" s="17">
        <v>23</v>
      </c>
      <c r="H3180" s="37">
        <f t="shared" si="888"/>
        <v>73.94</v>
      </c>
      <c r="I3180" s="37">
        <f>IF(H3180&lt;'Roof Calculator'!$G$8, 1, 0)</f>
        <v>0</v>
      </c>
      <c r="J3180" s="37">
        <f>IF(H3180&gt;='Roof Calculator'!$G$8, 1, 0)</f>
        <v>1</v>
      </c>
      <c r="K3180" s="37">
        <f t="shared" si="889"/>
        <v>0</v>
      </c>
      <c r="L3180" s="37">
        <f t="shared" si="890"/>
        <v>73.94</v>
      </c>
      <c r="M3180" s="37">
        <v>0</v>
      </c>
      <c r="N3180" s="37">
        <f t="shared" si="891"/>
        <v>149</v>
      </c>
      <c r="O3180" s="37">
        <v>0</v>
      </c>
      <c r="P3180" s="37">
        <v>0</v>
      </c>
      <c r="Q3180" s="21">
        <f t="shared" si="892"/>
        <v>39.790999999999997</v>
      </c>
      <c r="R3180" s="21">
        <f t="shared" si="901"/>
        <v>132.58333333333809</v>
      </c>
      <c r="S3180" s="21">
        <f t="shared" si="902"/>
        <v>17.98238405169058</v>
      </c>
      <c r="T3180" s="21">
        <f t="shared" si="893"/>
        <v>86.147999999999996</v>
      </c>
      <c r="U3180" s="37">
        <f>VLOOKUP(Time_Zone, 'LSTM LookUp'!$B$5:$D$8, 3, FALSE)</f>
        <v>-75</v>
      </c>
      <c r="V3180" s="21">
        <f t="shared" si="903"/>
        <v>3.7480100876409286</v>
      </c>
      <c r="W3180" s="21">
        <f t="shared" si="894"/>
        <v>207.08500252191027</v>
      </c>
      <c r="X3180" s="21">
        <f t="shared" si="895"/>
        <v>-10.421725472852987</v>
      </c>
      <c r="Y3180" s="21">
        <f t="shared" si="896"/>
        <v>138.57827452714702</v>
      </c>
      <c r="Z3180" s="21">
        <f t="shared" si="904"/>
        <v>43.926892668768645</v>
      </c>
      <c r="AA3180" s="21">
        <f t="shared" si="897"/>
        <v>0</v>
      </c>
      <c r="AB3180" s="21">
        <f t="shared" si="898"/>
        <v>43.926892668768645</v>
      </c>
      <c r="AC3180" s="21">
        <f t="shared" si="899"/>
        <v>73.94</v>
      </c>
      <c r="AD3180" s="21">
        <f t="shared" si="905"/>
        <v>43.926892668768645</v>
      </c>
      <c r="AE3180" s="21" t="str">
        <f t="shared" si="900"/>
        <v>5/12/15:00</v>
      </c>
    </row>
    <row r="3181" spans="2:31">
      <c r="B3181" s="37">
        <v>5</v>
      </c>
      <c r="C3181" s="38">
        <v>12</v>
      </c>
      <c r="D3181" s="39">
        <v>16</v>
      </c>
      <c r="E3181" s="17">
        <v>20</v>
      </c>
      <c r="F3181" s="17">
        <v>203</v>
      </c>
      <c r="G3181" s="17">
        <v>0</v>
      </c>
      <c r="H3181" s="37">
        <f t="shared" si="888"/>
        <v>68</v>
      </c>
      <c r="I3181" s="37">
        <f>IF(H3181&lt;'Roof Calculator'!$G$8, 1, 0)</f>
        <v>0</v>
      </c>
      <c r="J3181" s="37">
        <f>IF(H3181&gt;='Roof Calculator'!$G$8, 1, 0)</f>
        <v>1</v>
      </c>
      <c r="K3181" s="37">
        <f t="shared" si="889"/>
        <v>0</v>
      </c>
      <c r="L3181" s="37">
        <f t="shared" si="890"/>
        <v>68</v>
      </c>
      <c r="M3181" s="37">
        <v>0</v>
      </c>
      <c r="N3181" s="37">
        <f t="shared" si="891"/>
        <v>203</v>
      </c>
      <c r="O3181" s="37">
        <v>0</v>
      </c>
      <c r="P3181" s="37">
        <v>0</v>
      </c>
      <c r="Q3181" s="21">
        <f t="shared" si="892"/>
        <v>39.790999999999997</v>
      </c>
      <c r="R3181" s="21">
        <f t="shared" si="901"/>
        <v>132.62500000000475</v>
      </c>
      <c r="S3181" s="21">
        <f t="shared" si="902"/>
        <v>17.99322883253015</v>
      </c>
      <c r="T3181" s="21">
        <f t="shared" si="893"/>
        <v>86.147999999999996</v>
      </c>
      <c r="U3181" s="37">
        <f>VLOOKUP(Time_Zone, 'LSTM LookUp'!$B$5:$D$8, 3, FALSE)</f>
        <v>-75</v>
      </c>
      <c r="V3181" s="21">
        <f t="shared" si="903"/>
        <v>3.7486286723329676</v>
      </c>
      <c r="W3181" s="21">
        <f t="shared" si="894"/>
        <v>222.08515716808324</v>
      </c>
      <c r="X3181" s="21">
        <f t="shared" si="895"/>
        <v>0</v>
      </c>
      <c r="Y3181" s="21">
        <f t="shared" si="896"/>
        <v>203</v>
      </c>
      <c r="Z3181" s="21">
        <f t="shared" si="904"/>
        <v>64.347454477889258</v>
      </c>
      <c r="AA3181" s="21">
        <f t="shared" si="897"/>
        <v>0</v>
      </c>
      <c r="AB3181" s="21">
        <f t="shared" si="898"/>
        <v>64.347454477889258</v>
      </c>
      <c r="AC3181" s="21">
        <f t="shared" si="899"/>
        <v>68</v>
      </c>
      <c r="AD3181" s="21">
        <f t="shared" si="905"/>
        <v>64.347454477889258</v>
      </c>
      <c r="AE3181" s="21" t="str">
        <f t="shared" si="900"/>
        <v>5/12/16:00</v>
      </c>
    </row>
    <row r="3182" spans="2:31">
      <c r="B3182" s="37">
        <v>5</v>
      </c>
      <c r="C3182" s="38">
        <v>12</v>
      </c>
      <c r="D3182" s="39">
        <v>17</v>
      </c>
      <c r="E3182" s="17">
        <v>20</v>
      </c>
      <c r="F3182" s="17">
        <v>159</v>
      </c>
      <c r="G3182" s="17">
        <v>1</v>
      </c>
      <c r="H3182" s="37">
        <f t="shared" si="888"/>
        <v>68</v>
      </c>
      <c r="I3182" s="37">
        <f>IF(H3182&lt;'Roof Calculator'!$G$8, 1, 0)</f>
        <v>0</v>
      </c>
      <c r="J3182" s="37">
        <f>IF(H3182&gt;='Roof Calculator'!$G$8, 1, 0)</f>
        <v>1</v>
      </c>
      <c r="K3182" s="37">
        <f t="shared" si="889"/>
        <v>0</v>
      </c>
      <c r="L3182" s="37">
        <f t="shared" si="890"/>
        <v>68</v>
      </c>
      <c r="M3182" s="37">
        <v>0</v>
      </c>
      <c r="N3182" s="37">
        <f t="shared" si="891"/>
        <v>159</v>
      </c>
      <c r="O3182" s="37">
        <v>0</v>
      </c>
      <c r="P3182" s="37">
        <v>0</v>
      </c>
      <c r="Q3182" s="21">
        <f t="shared" si="892"/>
        <v>39.790999999999997</v>
      </c>
      <c r="R3182" s="21">
        <f t="shared" si="901"/>
        <v>132.6666666666714</v>
      </c>
      <c r="S3182" s="21">
        <f t="shared" si="902"/>
        <v>18.004064705901463</v>
      </c>
      <c r="T3182" s="21">
        <f t="shared" si="893"/>
        <v>86.147999999999996</v>
      </c>
      <c r="U3182" s="37">
        <f>VLOOKUP(Time_Zone, 'LSTM LookUp'!$B$5:$D$8, 3, FALSE)</f>
        <v>-75</v>
      </c>
      <c r="V3182" s="21">
        <f t="shared" si="903"/>
        <v>3.7492304192074029</v>
      </c>
      <c r="W3182" s="21">
        <f t="shared" si="894"/>
        <v>237.08530760480184</v>
      </c>
      <c r="X3182" s="21">
        <f t="shared" si="895"/>
        <v>-0.19927672741647648</v>
      </c>
      <c r="Y3182" s="21">
        <f t="shared" si="896"/>
        <v>158.80072327258353</v>
      </c>
      <c r="Z3182" s="21">
        <f t="shared" si="904"/>
        <v>50.337055723342161</v>
      </c>
      <c r="AA3182" s="21">
        <f t="shared" si="897"/>
        <v>0</v>
      </c>
      <c r="AB3182" s="21">
        <f t="shared" si="898"/>
        <v>50.337055723342161</v>
      </c>
      <c r="AC3182" s="21">
        <f t="shared" si="899"/>
        <v>68</v>
      </c>
      <c r="AD3182" s="21">
        <f t="shared" si="905"/>
        <v>50.337055723342161</v>
      </c>
      <c r="AE3182" s="21" t="str">
        <f t="shared" si="900"/>
        <v>5/12/17:00</v>
      </c>
    </row>
    <row r="3183" spans="2:31">
      <c r="B3183" s="37">
        <v>5</v>
      </c>
      <c r="C3183" s="38">
        <v>12</v>
      </c>
      <c r="D3183" s="39">
        <v>18</v>
      </c>
      <c r="E3183" s="17">
        <v>19.399999999999999</v>
      </c>
      <c r="F3183" s="17">
        <v>101</v>
      </c>
      <c r="G3183" s="17">
        <v>0</v>
      </c>
      <c r="H3183" s="37">
        <f t="shared" si="888"/>
        <v>66.92</v>
      </c>
      <c r="I3183" s="37">
        <f>IF(H3183&lt;'Roof Calculator'!$G$8, 1, 0)</f>
        <v>0</v>
      </c>
      <c r="J3183" s="37">
        <f>IF(H3183&gt;='Roof Calculator'!$G$8, 1, 0)</f>
        <v>1</v>
      </c>
      <c r="K3183" s="37">
        <f t="shared" si="889"/>
        <v>0</v>
      </c>
      <c r="L3183" s="37">
        <f t="shared" si="890"/>
        <v>66.92</v>
      </c>
      <c r="M3183" s="37">
        <v>0</v>
      </c>
      <c r="N3183" s="37">
        <f t="shared" si="891"/>
        <v>101</v>
      </c>
      <c r="O3183" s="37">
        <v>0</v>
      </c>
      <c r="P3183" s="37">
        <v>0</v>
      </c>
      <c r="Q3183" s="21">
        <f t="shared" si="892"/>
        <v>39.790999999999997</v>
      </c>
      <c r="R3183" s="21">
        <f t="shared" si="901"/>
        <v>132.70833333333806</v>
      </c>
      <c r="S3183" s="21">
        <f t="shared" si="902"/>
        <v>18.0148916649749</v>
      </c>
      <c r="T3183" s="21">
        <f t="shared" si="893"/>
        <v>86.147999999999996</v>
      </c>
      <c r="U3183" s="37">
        <f>VLOOKUP(Time_Zone, 'LSTM LookUp'!$B$5:$D$8, 3, FALSE)</f>
        <v>-75</v>
      </c>
      <c r="V3183" s="21">
        <f t="shared" si="903"/>
        <v>3.7498153324519929</v>
      </c>
      <c r="W3183" s="21">
        <f t="shared" si="894"/>
        <v>252.08545383311301</v>
      </c>
      <c r="X3183" s="21">
        <f t="shared" si="895"/>
        <v>0</v>
      </c>
      <c r="Y3183" s="21">
        <f t="shared" si="896"/>
        <v>101</v>
      </c>
      <c r="Z3183" s="21">
        <f t="shared" si="904"/>
        <v>32.015235971757711</v>
      </c>
      <c r="AA3183" s="21">
        <f t="shared" si="897"/>
        <v>0</v>
      </c>
      <c r="AB3183" s="21">
        <f t="shared" si="898"/>
        <v>32.015235971757711</v>
      </c>
      <c r="AC3183" s="21">
        <f t="shared" si="899"/>
        <v>66.92</v>
      </c>
      <c r="AD3183" s="21">
        <f t="shared" si="905"/>
        <v>32.015235971757711</v>
      </c>
      <c r="AE3183" s="21" t="str">
        <f t="shared" si="900"/>
        <v>5/12/18:00</v>
      </c>
    </row>
    <row r="3184" spans="2:31">
      <c r="B3184" s="37">
        <v>5</v>
      </c>
      <c r="C3184" s="38">
        <v>12</v>
      </c>
      <c r="D3184" s="39">
        <v>19</v>
      </c>
      <c r="E3184" s="17">
        <v>18.899999999999999</v>
      </c>
      <c r="F3184" s="17">
        <v>33</v>
      </c>
      <c r="G3184" s="17">
        <v>0</v>
      </c>
      <c r="H3184" s="37">
        <f t="shared" si="888"/>
        <v>66.02</v>
      </c>
      <c r="I3184" s="37">
        <f>IF(H3184&lt;'Roof Calculator'!$G$8, 1, 0)</f>
        <v>0</v>
      </c>
      <c r="J3184" s="37">
        <f>IF(H3184&gt;='Roof Calculator'!$G$8, 1, 0)</f>
        <v>1</v>
      </c>
      <c r="K3184" s="37">
        <f t="shared" si="889"/>
        <v>0</v>
      </c>
      <c r="L3184" s="37">
        <f t="shared" si="890"/>
        <v>66.02</v>
      </c>
      <c r="M3184" s="37">
        <v>0</v>
      </c>
      <c r="N3184" s="37">
        <f t="shared" si="891"/>
        <v>33</v>
      </c>
      <c r="O3184" s="37">
        <v>0</v>
      </c>
      <c r="P3184" s="37">
        <v>0</v>
      </c>
      <c r="Q3184" s="21">
        <f t="shared" si="892"/>
        <v>39.790999999999997</v>
      </c>
      <c r="R3184" s="21">
        <f t="shared" si="901"/>
        <v>132.75000000000472</v>
      </c>
      <c r="S3184" s="21">
        <f t="shared" si="902"/>
        <v>18.0257097029235</v>
      </c>
      <c r="T3184" s="21">
        <f t="shared" si="893"/>
        <v>86.147999999999996</v>
      </c>
      <c r="U3184" s="37">
        <f>VLOOKUP(Time_Zone, 'LSTM LookUp'!$B$5:$D$8, 3, FALSE)</f>
        <v>-75</v>
      </c>
      <c r="V3184" s="21">
        <f t="shared" si="903"/>
        <v>3.7503834162938228</v>
      </c>
      <c r="W3184" s="21">
        <f t="shared" si="894"/>
        <v>267.08559585407346</v>
      </c>
      <c r="X3184" s="21">
        <f t="shared" si="895"/>
        <v>0</v>
      </c>
      <c r="Y3184" s="21">
        <f t="shared" si="896"/>
        <v>33</v>
      </c>
      <c r="Z3184" s="21">
        <f t="shared" si="904"/>
        <v>10.460423634336678</v>
      </c>
      <c r="AA3184" s="21">
        <f t="shared" si="897"/>
        <v>0</v>
      </c>
      <c r="AB3184" s="21">
        <f t="shared" si="898"/>
        <v>10.460423634336678</v>
      </c>
      <c r="AC3184" s="21">
        <f t="shared" si="899"/>
        <v>66.02</v>
      </c>
      <c r="AD3184" s="21">
        <f t="shared" si="905"/>
        <v>10.460423634336678</v>
      </c>
      <c r="AE3184" s="21" t="str">
        <f t="shared" si="900"/>
        <v>5/12/19:00</v>
      </c>
    </row>
    <row r="3185" spans="2:31">
      <c r="B3185" s="37">
        <v>5</v>
      </c>
      <c r="C3185" s="38">
        <v>12</v>
      </c>
      <c r="D3185" s="39">
        <v>20</v>
      </c>
      <c r="E3185" s="17">
        <v>18.899999999999999</v>
      </c>
      <c r="F3185" s="17">
        <v>24</v>
      </c>
      <c r="G3185" s="17">
        <v>0</v>
      </c>
      <c r="H3185" s="37">
        <f t="shared" si="888"/>
        <v>66.02</v>
      </c>
      <c r="I3185" s="37">
        <f>IF(H3185&lt;'Roof Calculator'!$G$8, 1, 0)</f>
        <v>0</v>
      </c>
      <c r="J3185" s="37">
        <f>IF(H3185&gt;='Roof Calculator'!$G$8, 1, 0)</f>
        <v>1</v>
      </c>
      <c r="K3185" s="37">
        <f t="shared" si="889"/>
        <v>0</v>
      </c>
      <c r="L3185" s="37">
        <f t="shared" si="890"/>
        <v>66.02</v>
      </c>
      <c r="M3185" s="37">
        <v>0</v>
      </c>
      <c r="N3185" s="37">
        <f t="shared" si="891"/>
        <v>24</v>
      </c>
      <c r="O3185" s="37">
        <v>0</v>
      </c>
      <c r="P3185" s="37">
        <v>0</v>
      </c>
      <c r="Q3185" s="21">
        <f t="shared" si="892"/>
        <v>39.790999999999997</v>
      </c>
      <c r="R3185" s="21">
        <f t="shared" si="901"/>
        <v>132.79166666667138</v>
      </c>
      <c r="S3185" s="21">
        <f t="shared" si="902"/>
        <v>18.036518812922974</v>
      </c>
      <c r="T3185" s="21">
        <f t="shared" si="893"/>
        <v>86.147999999999996</v>
      </c>
      <c r="U3185" s="37">
        <f>VLOOKUP(Time_Zone, 'LSTM LookUp'!$B$5:$D$8, 3, FALSE)</f>
        <v>-75</v>
      </c>
      <c r="V3185" s="21">
        <f t="shared" si="903"/>
        <v>3.7509346749992911</v>
      </c>
      <c r="W3185" s="21">
        <f t="shared" si="894"/>
        <v>282.08573366874981</v>
      </c>
      <c r="X3185" s="21">
        <f t="shared" si="895"/>
        <v>0</v>
      </c>
      <c r="Y3185" s="21">
        <f t="shared" si="896"/>
        <v>24</v>
      </c>
      <c r="Z3185" s="21">
        <f t="shared" si="904"/>
        <v>7.6075808249721293</v>
      </c>
      <c r="AA3185" s="21">
        <f t="shared" si="897"/>
        <v>0</v>
      </c>
      <c r="AB3185" s="21">
        <f t="shared" si="898"/>
        <v>7.6075808249721293</v>
      </c>
      <c r="AC3185" s="21">
        <f t="shared" si="899"/>
        <v>66.02</v>
      </c>
      <c r="AD3185" s="21">
        <f t="shared" si="905"/>
        <v>7.6075808249721293</v>
      </c>
      <c r="AE3185" s="21" t="str">
        <f t="shared" si="900"/>
        <v>5/12/20:00</v>
      </c>
    </row>
    <row r="3186" spans="2:31">
      <c r="B3186" s="37">
        <v>5</v>
      </c>
      <c r="C3186" s="38">
        <v>12</v>
      </c>
      <c r="D3186" s="39">
        <v>21</v>
      </c>
      <c r="E3186" s="17">
        <v>18.899999999999999</v>
      </c>
      <c r="F3186" s="17">
        <v>0</v>
      </c>
      <c r="G3186" s="17">
        <v>0</v>
      </c>
      <c r="H3186" s="37">
        <f t="shared" si="888"/>
        <v>66.02</v>
      </c>
      <c r="I3186" s="37">
        <f>IF(H3186&lt;'Roof Calculator'!$G$8, 1, 0)</f>
        <v>0</v>
      </c>
      <c r="J3186" s="37">
        <f>IF(H3186&gt;='Roof Calculator'!$G$8, 1, 0)</f>
        <v>1</v>
      </c>
      <c r="K3186" s="37">
        <f t="shared" si="889"/>
        <v>0</v>
      </c>
      <c r="L3186" s="37">
        <f t="shared" si="890"/>
        <v>66.02</v>
      </c>
      <c r="M3186" s="37">
        <v>0</v>
      </c>
      <c r="N3186" s="37">
        <f t="shared" si="891"/>
        <v>0</v>
      </c>
      <c r="O3186" s="37">
        <v>0</v>
      </c>
      <c r="P3186" s="37">
        <v>0</v>
      </c>
      <c r="Q3186" s="21">
        <f t="shared" si="892"/>
        <v>39.790999999999997</v>
      </c>
      <c r="R3186" s="21">
        <f t="shared" si="901"/>
        <v>132.83333333333803</v>
      </c>
      <c r="S3186" s="21">
        <f t="shared" si="902"/>
        <v>18.047318988151726</v>
      </c>
      <c r="T3186" s="21">
        <f t="shared" si="893"/>
        <v>86.147999999999996</v>
      </c>
      <c r="U3186" s="37">
        <f>VLOOKUP(Time_Zone, 'LSTM LookUp'!$B$5:$D$8, 3, FALSE)</f>
        <v>-75</v>
      </c>
      <c r="V3186" s="21">
        <f t="shared" si="903"/>
        <v>3.75146911287412</v>
      </c>
      <c r="W3186" s="21">
        <f t="shared" si="894"/>
        <v>297.08586727821853</v>
      </c>
      <c r="X3186" s="21">
        <f t="shared" si="895"/>
        <v>0</v>
      </c>
      <c r="Y3186" s="21">
        <f t="shared" si="896"/>
        <v>0</v>
      </c>
      <c r="Z3186" s="21">
        <f t="shared" si="904"/>
        <v>0</v>
      </c>
      <c r="AA3186" s="21">
        <f t="shared" si="897"/>
        <v>0</v>
      </c>
      <c r="AB3186" s="21">
        <f t="shared" si="898"/>
        <v>0</v>
      </c>
      <c r="AC3186" s="21">
        <f t="shared" si="899"/>
        <v>66.02</v>
      </c>
      <c r="AD3186" s="21">
        <f t="shared" si="905"/>
        <v>0</v>
      </c>
      <c r="AE3186" s="21" t="str">
        <f t="shared" si="900"/>
        <v>5/12/21:00</v>
      </c>
    </row>
    <row r="3187" spans="2:31">
      <c r="B3187" s="37">
        <v>5</v>
      </c>
      <c r="C3187" s="38">
        <v>12</v>
      </c>
      <c r="D3187" s="39">
        <v>22</v>
      </c>
      <c r="E3187" s="17">
        <v>18.899999999999999</v>
      </c>
      <c r="F3187" s="17">
        <v>0</v>
      </c>
      <c r="G3187" s="17">
        <v>0</v>
      </c>
      <c r="H3187" s="37">
        <f t="shared" si="888"/>
        <v>66.02</v>
      </c>
      <c r="I3187" s="37">
        <f>IF(H3187&lt;'Roof Calculator'!$G$8, 1, 0)</f>
        <v>0</v>
      </c>
      <c r="J3187" s="37">
        <f>IF(H3187&gt;='Roof Calculator'!$G$8, 1, 0)</f>
        <v>1</v>
      </c>
      <c r="K3187" s="37">
        <f t="shared" si="889"/>
        <v>0</v>
      </c>
      <c r="L3187" s="37">
        <f t="shared" si="890"/>
        <v>66.02</v>
      </c>
      <c r="M3187" s="37">
        <v>0</v>
      </c>
      <c r="N3187" s="37">
        <f t="shared" si="891"/>
        <v>0</v>
      </c>
      <c r="O3187" s="37">
        <v>0</v>
      </c>
      <c r="P3187" s="37">
        <v>0</v>
      </c>
      <c r="Q3187" s="21">
        <f t="shared" si="892"/>
        <v>39.790999999999997</v>
      </c>
      <c r="R3187" s="21">
        <f t="shared" si="901"/>
        <v>132.87500000000469</v>
      </c>
      <c r="S3187" s="21">
        <f t="shared" si="902"/>
        <v>18.058110221790852</v>
      </c>
      <c r="T3187" s="21">
        <f t="shared" si="893"/>
        <v>86.147999999999996</v>
      </c>
      <c r="U3187" s="37">
        <f>VLOOKUP(Time_Zone, 'LSTM LookUp'!$B$5:$D$8, 3, FALSE)</f>
        <v>-75</v>
      </c>
      <c r="V3187" s="21">
        <f t="shared" si="903"/>
        <v>3.7519867342633191</v>
      </c>
      <c r="W3187" s="21">
        <f t="shared" si="894"/>
        <v>312.0859966835659</v>
      </c>
      <c r="X3187" s="21">
        <f t="shared" si="895"/>
        <v>0</v>
      </c>
      <c r="Y3187" s="21">
        <f t="shared" si="896"/>
        <v>0</v>
      </c>
      <c r="Z3187" s="21">
        <f t="shared" si="904"/>
        <v>0</v>
      </c>
      <c r="AA3187" s="21">
        <f t="shared" si="897"/>
        <v>0</v>
      </c>
      <c r="AB3187" s="21">
        <f t="shared" si="898"/>
        <v>0</v>
      </c>
      <c r="AC3187" s="21">
        <f t="shared" si="899"/>
        <v>66.02</v>
      </c>
      <c r="AD3187" s="21">
        <f t="shared" si="905"/>
        <v>0</v>
      </c>
      <c r="AE3187" s="21" t="str">
        <f t="shared" si="900"/>
        <v>5/12/22:00</v>
      </c>
    </row>
    <row r="3188" spans="2:31">
      <c r="B3188" s="37">
        <v>5</v>
      </c>
      <c r="C3188" s="38">
        <v>12</v>
      </c>
      <c r="D3188" s="39">
        <v>23</v>
      </c>
      <c r="E3188" s="17">
        <v>18.899999999999999</v>
      </c>
      <c r="F3188" s="17">
        <v>0</v>
      </c>
      <c r="G3188" s="17">
        <v>0</v>
      </c>
      <c r="H3188" s="37">
        <f t="shared" si="888"/>
        <v>66.02</v>
      </c>
      <c r="I3188" s="37">
        <f>IF(H3188&lt;'Roof Calculator'!$G$8, 1, 0)</f>
        <v>0</v>
      </c>
      <c r="J3188" s="37">
        <f>IF(H3188&gt;='Roof Calculator'!$G$8, 1, 0)</f>
        <v>1</v>
      </c>
      <c r="K3188" s="37">
        <f t="shared" si="889"/>
        <v>0</v>
      </c>
      <c r="L3188" s="37">
        <f t="shared" si="890"/>
        <v>66.02</v>
      </c>
      <c r="M3188" s="37">
        <v>0</v>
      </c>
      <c r="N3188" s="37">
        <f t="shared" si="891"/>
        <v>0</v>
      </c>
      <c r="O3188" s="37">
        <v>0</v>
      </c>
      <c r="P3188" s="37">
        <v>0</v>
      </c>
      <c r="Q3188" s="21">
        <f t="shared" si="892"/>
        <v>39.790999999999997</v>
      </c>
      <c r="R3188" s="21">
        <f t="shared" si="901"/>
        <v>132.91666666667135</v>
      </c>
      <c r="S3188" s="21">
        <f t="shared" si="902"/>
        <v>18.068892507024152</v>
      </c>
      <c r="T3188" s="21">
        <f t="shared" si="893"/>
        <v>86.147999999999996</v>
      </c>
      <c r="U3188" s="37">
        <f>VLOOKUP(Time_Zone, 'LSTM LookUp'!$B$5:$D$8, 3, FALSE)</f>
        <v>-75</v>
      </c>
      <c r="V3188" s="21">
        <f t="shared" si="903"/>
        <v>3.7524875435511831</v>
      </c>
      <c r="W3188" s="21">
        <f t="shared" si="894"/>
        <v>327.08612188588779</v>
      </c>
      <c r="X3188" s="21">
        <f t="shared" si="895"/>
        <v>0</v>
      </c>
      <c r="Y3188" s="21">
        <f t="shared" si="896"/>
        <v>0</v>
      </c>
      <c r="Z3188" s="21">
        <f t="shared" si="904"/>
        <v>0</v>
      </c>
      <c r="AA3188" s="21">
        <f t="shared" si="897"/>
        <v>0</v>
      </c>
      <c r="AB3188" s="21">
        <f t="shared" si="898"/>
        <v>0</v>
      </c>
      <c r="AC3188" s="21">
        <f t="shared" si="899"/>
        <v>66.02</v>
      </c>
      <c r="AD3188" s="21">
        <f t="shared" si="905"/>
        <v>0</v>
      </c>
      <c r="AE3188" s="21" t="str">
        <f t="shared" si="900"/>
        <v>5/12/23:00</v>
      </c>
    </row>
    <row r="3189" spans="2:31">
      <c r="B3189" s="37">
        <v>5</v>
      </c>
      <c r="C3189" s="38">
        <v>12</v>
      </c>
      <c r="D3189" s="39">
        <v>24</v>
      </c>
      <c r="E3189" s="17">
        <v>18.3</v>
      </c>
      <c r="F3189" s="17">
        <v>0</v>
      </c>
      <c r="G3189" s="17">
        <v>0</v>
      </c>
      <c r="H3189" s="37">
        <f t="shared" si="888"/>
        <v>64.94</v>
      </c>
      <c r="I3189" s="37">
        <f>IF(H3189&lt;'Roof Calculator'!$G$8, 1, 0)</f>
        <v>0</v>
      </c>
      <c r="J3189" s="37">
        <f>IF(H3189&gt;='Roof Calculator'!$G$8, 1, 0)</f>
        <v>1</v>
      </c>
      <c r="K3189" s="37">
        <f t="shared" si="889"/>
        <v>0</v>
      </c>
      <c r="L3189" s="37">
        <f t="shared" si="890"/>
        <v>64.94</v>
      </c>
      <c r="M3189" s="37">
        <v>0</v>
      </c>
      <c r="N3189" s="37">
        <f t="shared" si="891"/>
        <v>0</v>
      </c>
      <c r="O3189" s="37">
        <v>0</v>
      </c>
      <c r="P3189" s="37">
        <v>0</v>
      </c>
      <c r="Q3189" s="21">
        <f t="shared" si="892"/>
        <v>39.790999999999997</v>
      </c>
      <c r="R3189" s="21">
        <f t="shared" si="901"/>
        <v>132.958333333338</v>
      </c>
      <c r="S3189" s="21">
        <f t="shared" si="902"/>
        <v>18.079665837038135</v>
      </c>
      <c r="T3189" s="21">
        <f t="shared" si="893"/>
        <v>86.147999999999996</v>
      </c>
      <c r="U3189" s="37">
        <f>VLOOKUP(Time_Zone, 'LSTM LookUp'!$B$5:$D$8, 3, FALSE)</f>
        <v>-75</v>
      </c>
      <c r="V3189" s="21">
        <f t="shared" si="903"/>
        <v>3.7529715451612846</v>
      </c>
      <c r="W3189" s="21">
        <f t="shared" si="894"/>
        <v>342.08624288629034</v>
      </c>
      <c r="X3189" s="21">
        <f t="shared" si="895"/>
        <v>0</v>
      </c>
      <c r="Y3189" s="21">
        <f t="shared" si="896"/>
        <v>0</v>
      </c>
      <c r="Z3189" s="21">
        <f t="shared" si="904"/>
        <v>0</v>
      </c>
      <c r="AA3189" s="21">
        <f t="shared" si="897"/>
        <v>0</v>
      </c>
      <c r="AB3189" s="21">
        <f t="shared" si="898"/>
        <v>0</v>
      </c>
      <c r="AC3189" s="21">
        <f t="shared" si="899"/>
        <v>64.94</v>
      </c>
      <c r="AD3189" s="21">
        <f t="shared" si="905"/>
        <v>0</v>
      </c>
      <c r="AE3189" s="21" t="str">
        <f t="shared" si="900"/>
        <v>5/12/24:00</v>
      </c>
    </row>
    <row r="3190" spans="2:31">
      <c r="B3190" s="37">
        <v>5</v>
      </c>
      <c r="C3190" s="38">
        <v>13</v>
      </c>
      <c r="D3190" s="39">
        <v>1</v>
      </c>
      <c r="E3190" s="17">
        <v>18.3</v>
      </c>
      <c r="F3190" s="17">
        <v>0</v>
      </c>
      <c r="G3190" s="17">
        <v>0</v>
      </c>
      <c r="H3190" s="37">
        <f t="shared" si="888"/>
        <v>64.94</v>
      </c>
      <c r="I3190" s="37">
        <f>IF(H3190&lt;'Roof Calculator'!$G$8, 1, 0)</f>
        <v>0</v>
      </c>
      <c r="J3190" s="37">
        <f>IF(H3190&gt;='Roof Calculator'!$G$8, 1, 0)</f>
        <v>1</v>
      </c>
      <c r="K3190" s="37">
        <f t="shared" si="889"/>
        <v>0</v>
      </c>
      <c r="L3190" s="37">
        <f t="shared" si="890"/>
        <v>64.94</v>
      </c>
      <c r="M3190" s="37">
        <v>0</v>
      </c>
      <c r="N3190" s="37">
        <f t="shared" si="891"/>
        <v>0</v>
      </c>
      <c r="O3190" s="37">
        <v>0</v>
      </c>
      <c r="P3190" s="37">
        <v>0</v>
      </c>
      <c r="Q3190" s="21">
        <f t="shared" si="892"/>
        <v>39.790999999999997</v>
      </c>
      <c r="R3190" s="21">
        <f t="shared" si="901"/>
        <v>133.00000000000466</v>
      </c>
      <c r="S3190" s="21">
        <f t="shared" si="902"/>
        <v>18.090430205022031</v>
      </c>
      <c r="T3190" s="21">
        <f t="shared" si="893"/>
        <v>86.147999999999996</v>
      </c>
      <c r="U3190" s="37">
        <f>VLOOKUP(Time_Zone, 'LSTM LookUp'!$B$5:$D$8, 3, FALSE)</f>
        <v>-75</v>
      </c>
      <c r="V3190" s="21">
        <f t="shared" si="903"/>
        <v>3.7534387435564565</v>
      </c>
      <c r="W3190" s="21">
        <f t="shared" si="894"/>
        <v>-2.9136403141108858</v>
      </c>
      <c r="X3190" s="21">
        <f t="shared" si="895"/>
        <v>0</v>
      </c>
      <c r="Y3190" s="21">
        <f t="shared" si="896"/>
        <v>0</v>
      </c>
      <c r="Z3190" s="21">
        <f t="shared" si="904"/>
        <v>0</v>
      </c>
      <c r="AA3190" s="21">
        <f t="shared" si="897"/>
        <v>0</v>
      </c>
      <c r="AB3190" s="21">
        <f t="shared" si="898"/>
        <v>0</v>
      </c>
      <c r="AC3190" s="21">
        <f t="shared" si="899"/>
        <v>64.94</v>
      </c>
      <c r="AD3190" s="21">
        <f t="shared" si="905"/>
        <v>0</v>
      </c>
      <c r="AE3190" s="21" t="str">
        <f t="shared" si="900"/>
        <v>5/13/1:00</v>
      </c>
    </row>
    <row r="3191" spans="2:31">
      <c r="B3191" s="37">
        <v>5</v>
      </c>
      <c r="C3191" s="38">
        <v>13</v>
      </c>
      <c r="D3191" s="39">
        <v>2</v>
      </c>
      <c r="E3191" s="17">
        <v>18.899999999999999</v>
      </c>
      <c r="F3191" s="17">
        <v>0</v>
      </c>
      <c r="G3191" s="17">
        <v>0</v>
      </c>
      <c r="H3191" s="37">
        <f t="shared" si="888"/>
        <v>66.02</v>
      </c>
      <c r="I3191" s="37">
        <f>IF(H3191&lt;'Roof Calculator'!$G$8, 1, 0)</f>
        <v>0</v>
      </c>
      <c r="J3191" s="37">
        <f>IF(H3191&gt;='Roof Calculator'!$G$8, 1, 0)</f>
        <v>1</v>
      </c>
      <c r="K3191" s="37">
        <f t="shared" si="889"/>
        <v>0</v>
      </c>
      <c r="L3191" s="37">
        <f t="shared" si="890"/>
        <v>66.02</v>
      </c>
      <c r="M3191" s="37">
        <v>0</v>
      </c>
      <c r="N3191" s="37">
        <f t="shared" si="891"/>
        <v>0</v>
      </c>
      <c r="O3191" s="37">
        <v>0</v>
      </c>
      <c r="P3191" s="37">
        <v>0</v>
      </c>
      <c r="Q3191" s="21">
        <f t="shared" si="892"/>
        <v>39.790999999999997</v>
      </c>
      <c r="R3191" s="21">
        <f t="shared" si="901"/>
        <v>133.04166666667132</v>
      </c>
      <c r="S3191" s="21">
        <f t="shared" si="902"/>
        <v>18.101185604167796</v>
      </c>
      <c r="T3191" s="21">
        <f t="shared" si="893"/>
        <v>86.147999999999996</v>
      </c>
      <c r="U3191" s="37">
        <f>VLOOKUP(Time_Zone, 'LSTM LookUp'!$B$5:$D$8, 3, FALSE)</f>
        <v>-75</v>
      </c>
      <c r="V3191" s="21">
        <f t="shared" si="903"/>
        <v>3.7538891432387809</v>
      </c>
      <c r="W3191" s="21">
        <f t="shared" si="894"/>
        <v>12.086472285809702</v>
      </c>
      <c r="X3191" s="21">
        <f t="shared" si="895"/>
        <v>0</v>
      </c>
      <c r="Y3191" s="21">
        <f t="shared" si="896"/>
        <v>0</v>
      </c>
      <c r="Z3191" s="21">
        <f t="shared" si="904"/>
        <v>0</v>
      </c>
      <c r="AA3191" s="21">
        <f t="shared" si="897"/>
        <v>0</v>
      </c>
      <c r="AB3191" s="21">
        <f t="shared" si="898"/>
        <v>0</v>
      </c>
      <c r="AC3191" s="21">
        <f t="shared" si="899"/>
        <v>66.02</v>
      </c>
      <c r="AD3191" s="21">
        <f t="shared" si="905"/>
        <v>0</v>
      </c>
      <c r="AE3191" s="21" t="str">
        <f t="shared" si="900"/>
        <v>5/13/2:00</v>
      </c>
    </row>
    <row r="3192" spans="2:31">
      <c r="B3192" s="37">
        <v>5</v>
      </c>
      <c r="C3192" s="38">
        <v>13</v>
      </c>
      <c r="D3192" s="39">
        <v>3</v>
      </c>
      <c r="E3192" s="17">
        <v>18.899999999999999</v>
      </c>
      <c r="F3192" s="17">
        <v>0</v>
      </c>
      <c r="G3192" s="17">
        <v>0</v>
      </c>
      <c r="H3192" s="37">
        <f t="shared" si="888"/>
        <v>66.02</v>
      </c>
      <c r="I3192" s="37">
        <f>IF(H3192&lt;'Roof Calculator'!$G$8, 1, 0)</f>
        <v>0</v>
      </c>
      <c r="J3192" s="37">
        <f>IF(H3192&gt;='Roof Calculator'!$G$8, 1, 0)</f>
        <v>1</v>
      </c>
      <c r="K3192" s="37">
        <f t="shared" si="889"/>
        <v>0</v>
      </c>
      <c r="L3192" s="37">
        <f t="shared" si="890"/>
        <v>66.02</v>
      </c>
      <c r="M3192" s="37">
        <v>0</v>
      </c>
      <c r="N3192" s="37">
        <f t="shared" si="891"/>
        <v>0</v>
      </c>
      <c r="O3192" s="37">
        <v>0</v>
      </c>
      <c r="P3192" s="37">
        <v>0</v>
      </c>
      <c r="Q3192" s="21">
        <f t="shared" si="892"/>
        <v>39.790999999999997</v>
      </c>
      <c r="R3192" s="21">
        <f t="shared" si="901"/>
        <v>133.08333333333798</v>
      </c>
      <c r="S3192" s="21">
        <f t="shared" si="902"/>
        <v>18.111932027670132</v>
      </c>
      <c r="T3192" s="21">
        <f t="shared" si="893"/>
        <v>86.147999999999996</v>
      </c>
      <c r="U3192" s="37">
        <f>VLOOKUP(Time_Zone, 'LSTM LookUp'!$B$5:$D$8, 3, FALSE)</f>
        <v>-75</v>
      </c>
      <c r="V3192" s="21">
        <f t="shared" si="903"/>
        <v>3.7543227487495754</v>
      </c>
      <c r="W3192" s="21">
        <f t="shared" si="894"/>
        <v>27.086580687187389</v>
      </c>
      <c r="X3192" s="21">
        <f t="shared" si="895"/>
        <v>0</v>
      </c>
      <c r="Y3192" s="21">
        <f t="shared" si="896"/>
        <v>0</v>
      </c>
      <c r="Z3192" s="21">
        <f t="shared" si="904"/>
        <v>0</v>
      </c>
      <c r="AA3192" s="21">
        <f t="shared" si="897"/>
        <v>0</v>
      </c>
      <c r="AB3192" s="21">
        <f t="shared" si="898"/>
        <v>0</v>
      </c>
      <c r="AC3192" s="21">
        <f t="shared" si="899"/>
        <v>66.02</v>
      </c>
      <c r="AD3192" s="21">
        <f t="shared" si="905"/>
        <v>0</v>
      </c>
      <c r="AE3192" s="21" t="str">
        <f t="shared" si="900"/>
        <v>5/13/3:00</v>
      </c>
    </row>
    <row r="3193" spans="2:31">
      <c r="B3193" s="37">
        <v>5</v>
      </c>
      <c r="C3193" s="38">
        <v>13</v>
      </c>
      <c r="D3193" s="39">
        <v>4</v>
      </c>
      <c r="E3193" s="17">
        <v>18.899999999999999</v>
      </c>
      <c r="F3193" s="17">
        <v>0</v>
      </c>
      <c r="G3193" s="17">
        <v>0</v>
      </c>
      <c r="H3193" s="37">
        <f t="shared" si="888"/>
        <v>66.02</v>
      </c>
      <c r="I3193" s="37">
        <f>IF(H3193&lt;'Roof Calculator'!$G$8, 1, 0)</f>
        <v>0</v>
      </c>
      <c r="J3193" s="37">
        <f>IF(H3193&gt;='Roof Calculator'!$G$8, 1, 0)</f>
        <v>1</v>
      </c>
      <c r="K3193" s="37">
        <f t="shared" si="889"/>
        <v>0</v>
      </c>
      <c r="L3193" s="37">
        <f t="shared" si="890"/>
        <v>66.02</v>
      </c>
      <c r="M3193" s="37">
        <v>0</v>
      </c>
      <c r="N3193" s="37">
        <f t="shared" si="891"/>
        <v>0</v>
      </c>
      <c r="O3193" s="37">
        <v>0</v>
      </c>
      <c r="P3193" s="37">
        <v>0</v>
      </c>
      <c r="Q3193" s="21">
        <f t="shared" si="892"/>
        <v>39.790999999999997</v>
      </c>
      <c r="R3193" s="21">
        <f t="shared" si="901"/>
        <v>133.12500000000463</v>
      </c>
      <c r="S3193" s="21">
        <f t="shared" si="902"/>
        <v>18.122669468726475</v>
      </c>
      <c r="T3193" s="21">
        <f t="shared" si="893"/>
        <v>86.147999999999996</v>
      </c>
      <c r="U3193" s="37">
        <f>VLOOKUP(Time_Zone, 'LSTM LookUp'!$B$5:$D$8, 3, FALSE)</f>
        <v>-75</v>
      </c>
      <c r="V3193" s="21">
        <f t="shared" si="903"/>
        <v>3.7547395646693889</v>
      </c>
      <c r="W3193" s="21">
        <f t="shared" si="894"/>
        <v>42.086684891167337</v>
      </c>
      <c r="X3193" s="21">
        <f t="shared" si="895"/>
        <v>0</v>
      </c>
      <c r="Y3193" s="21">
        <f t="shared" si="896"/>
        <v>0</v>
      </c>
      <c r="Z3193" s="21">
        <f t="shared" si="904"/>
        <v>0</v>
      </c>
      <c r="AA3193" s="21">
        <f t="shared" si="897"/>
        <v>0</v>
      </c>
      <c r="AB3193" s="21">
        <f t="shared" si="898"/>
        <v>0</v>
      </c>
      <c r="AC3193" s="21">
        <f t="shared" si="899"/>
        <v>66.02</v>
      </c>
      <c r="AD3193" s="21">
        <f t="shared" si="905"/>
        <v>0</v>
      </c>
      <c r="AE3193" s="21" t="str">
        <f t="shared" si="900"/>
        <v>5/13/4:00</v>
      </c>
    </row>
    <row r="3194" spans="2:31">
      <c r="B3194" s="37">
        <v>5</v>
      </c>
      <c r="C3194" s="38">
        <v>13</v>
      </c>
      <c r="D3194" s="39">
        <v>5</v>
      </c>
      <c r="E3194" s="17">
        <v>18.899999999999999</v>
      </c>
      <c r="F3194" s="17">
        <v>0</v>
      </c>
      <c r="G3194" s="17">
        <v>0</v>
      </c>
      <c r="H3194" s="37">
        <f t="shared" si="888"/>
        <v>66.02</v>
      </c>
      <c r="I3194" s="37">
        <f>IF(H3194&lt;'Roof Calculator'!$G$8, 1, 0)</f>
        <v>0</v>
      </c>
      <c r="J3194" s="37">
        <f>IF(H3194&gt;='Roof Calculator'!$G$8, 1, 0)</f>
        <v>1</v>
      </c>
      <c r="K3194" s="37">
        <f t="shared" si="889"/>
        <v>0</v>
      </c>
      <c r="L3194" s="37">
        <f t="shared" si="890"/>
        <v>66.02</v>
      </c>
      <c r="M3194" s="37">
        <v>0</v>
      </c>
      <c r="N3194" s="37">
        <f t="shared" si="891"/>
        <v>0</v>
      </c>
      <c r="O3194" s="37">
        <v>0</v>
      </c>
      <c r="P3194" s="37">
        <v>0</v>
      </c>
      <c r="Q3194" s="21">
        <f t="shared" si="892"/>
        <v>39.790999999999997</v>
      </c>
      <c r="R3194" s="21">
        <f t="shared" si="901"/>
        <v>133.16666666667129</v>
      </c>
      <c r="S3194" s="21">
        <f t="shared" si="902"/>
        <v>18.133397920537039</v>
      </c>
      <c r="T3194" s="21">
        <f t="shared" si="893"/>
        <v>86.147999999999996</v>
      </c>
      <c r="U3194" s="37">
        <f>VLOOKUP(Time_Zone, 'LSTM LookUp'!$B$5:$D$8, 3, FALSE)</f>
        <v>-75</v>
      </c>
      <c r="V3194" s="21">
        <f t="shared" si="903"/>
        <v>3.7551395956179752</v>
      </c>
      <c r="W3194" s="21">
        <f t="shared" si="894"/>
        <v>57.086784898904469</v>
      </c>
      <c r="X3194" s="21">
        <f t="shared" si="895"/>
        <v>0</v>
      </c>
      <c r="Y3194" s="21">
        <f t="shared" si="896"/>
        <v>0</v>
      </c>
      <c r="Z3194" s="21">
        <f t="shared" si="904"/>
        <v>0</v>
      </c>
      <c r="AA3194" s="21">
        <f t="shared" si="897"/>
        <v>0</v>
      </c>
      <c r="AB3194" s="21">
        <f t="shared" si="898"/>
        <v>0</v>
      </c>
      <c r="AC3194" s="21">
        <f t="shared" si="899"/>
        <v>66.02</v>
      </c>
      <c r="AD3194" s="21">
        <f t="shared" si="905"/>
        <v>0</v>
      </c>
      <c r="AE3194" s="21" t="str">
        <f t="shared" si="900"/>
        <v>5/13/5:00</v>
      </c>
    </row>
    <row r="3195" spans="2:31">
      <c r="B3195" s="37">
        <v>5</v>
      </c>
      <c r="C3195" s="38">
        <v>13</v>
      </c>
      <c r="D3195" s="39">
        <v>6</v>
      </c>
      <c r="E3195" s="17">
        <v>18.3</v>
      </c>
      <c r="F3195" s="17">
        <v>6</v>
      </c>
      <c r="G3195" s="17">
        <v>1</v>
      </c>
      <c r="H3195" s="37">
        <f t="shared" si="888"/>
        <v>64.94</v>
      </c>
      <c r="I3195" s="37">
        <f>IF(H3195&lt;'Roof Calculator'!$G$8, 1, 0)</f>
        <v>0</v>
      </c>
      <c r="J3195" s="37">
        <f>IF(H3195&gt;='Roof Calculator'!$G$8, 1, 0)</f>
        <v>1</v>
      </c>
      <c r="K3195" s="37">
        <f t="shared" si="889"/>
        <v>0</v>
      </c>
      <c r="L3195" s="37">
        <f t="shared" si="890"/>
        <v>64.94</v>
      </c>
      <c r="M3195" s="37">
        <v>0</v>
      </c>
      <c r="N3195" s="37">
        <f t="shared" si="891"/>
        <v>6</v>
      </c>
      <c r="O3195" s="37">
        <v>0</v>
      </c>
      <c r="P3195" s="37">
        <v>0</v>
      </c>
      <c r="Q3195" s="21">
        <f t="shared" si="892"/>
        <v>39.790999999999997</v>
      </c>
      <c r="R3195" s="21">
        <f t="shared" si="901"/>
        <v>133.20833333333795</v>
      </c>
      <c r="S3195" s="21">
        <f t="shared" si="902"/>
        <v>18.144117376304777</v>
      </c>
      <c r="T3195" s="21">
        <f t="shared" si="893"/>
        <v>86.147999999999996</v>
      </c>
      <c r="U3195" s="37">
        <f>VLOOKUP(Time_Zone, 'LSTM LookUp'!$B$5:$D$8, 3, FALSE)</f>
        <v>-75</v>
      </c>
      <c r="V3195" s="21">
        <f t="shared" si="903"/>
        <v>3.7555228462542996</v>
      </c>
      <c r="W3195" s="21">
        <f t="shared" si="894"/>
        <v>72.086880711563566</v>
      </c>
      <c r="X3195" s="21">
        <f t="shared" si="895"/>
        <v>0.42388170412011095</v>
      </c>
      <c r="Y3195" s="21">
        <f t="shared" si="896"/>
        <v>6.4238817041201113</v>
      </c>
      <c r="Z3195" s="21">
        <f t="shared" si="904"/>
        <v>2.0362583030897268</v>
      </c>
      <c r="AA3195" s="21">
        <f t="shared" si="897"/>
        <v>0</v>
      </c>
      <c r="AB3195" s="21">
        <f t="shared" si="898"/>
        <v>2.0362583030897268</v>
      </c>
      <c r="AC3195" s="21">
        <f t="shared" si="899"/>
        <v>64.94</v>
      </c>
      <c r="AD3195" s="21">
        <f t="shared" si="905"/>
        <v>2.0362583030897268</v>
      </c>
      <c r="AE3195" s="21" t="str">
        <f t="shared" si="900"/>
        <v>5/13/6:00</v>
      </c>
    </row>
    <row r="3196" spans="2:31">
      <c r="B3196" s="37">
        <v>5</v>
      </c>
      <c r="C3196" s="38">
        <v>13</v>
      </c>
      <c r="D3196" s="39">
        <v>7</v>
      </c>
      <c r="E3196" s="17">
        <v>18.899999999999999</v>
      </c>
      <c r="F3196" s="17">
        <v>53</v>
      </c>
      <c r="G3196" s="17">
        <v>6</v>
      </c>
      <c r="H3196" s="37">
        <f t="shared" si="888"/>
        <v>66.02</v>
      </c>
      <c r="I3196" s="37">
        <f>IF(H3196&lt;'Roof Calculator'!$G$8, 1, 0)</f>
        <v>0</v>
      </c>
      <c r="J3196" s="37">
        <f>IF(H3196&gt;='Roof Calculator'!$G$8, 1, 0)</f>
        <v>1</v>
      </c>
      <c r="K3196" s="37">
        <f t="shared" si="889"/>
        <v>0</v>
      </c>
      <c r="L3196" s="37">
        <f t="shared" si="890"/>
        <v>66.02</v>
      </c>
      <c r="M3196" s="37">
        <v>0</v>
      </c>
      <c r="N3196" s="37">
        <f t="shared" si="891"/>
        <v>53</v>
      </c>
      <c r="O3196" s="37">
        <v>0</v>
      </c>
      <c r="P3196" s="37">
        <v>0</v>
      </c>
      <c r="Q3196" s="21">
        <f t="shared" si="892"/>
        <v>39.790999999999997</v>
      </c>
      <c r="R3196" s="21">
        <f t="shared" si="901"/>
        <v>133.2500000000046</v>
      </c>
      <c r="S3196" s="21">
        <f t="shared" si="902"/>
        <v>18.154827829235433</v>
      </c>
      <c r="T3196" s="21">
        <f t="shared" si="893"/>
        <v>86.147999999999996</v>
      </c>
      <c r="U3196" s="37">
        <f>VLOOKUP(Time_Zone, 'LSTM LookUp'!$B$5:$D$8, 3, FALSE)</f>
        <v>-75</v>
      </c>
      <c r="V3196" s="21">
        <f t="shared" si="903"/>
        <v>3.755889321276503</v>
      </c>
      <c r="W3196" s="21">
        <f t="shared" si="894"/>
        <v>87.086972330319128</v>
      </c>
      <c r="X3196" s="21">
        <f t="shared" si="895"/>
        <v>1.4191012224566379</v>
      </c>
      <c r="Y3196" s="21">
        <f t="shared" si="896"/>
        <v>54.419101222456639</v>
      </c>
      <c r="Z3196" s="21">
        <f t="shared" si="904"/>
        <v>17.24990462384077</v>
      </c>
      <c r="AA3196" s="21">
        <f t="shared" si="897"/>
        <v>0</v>
      </c>
      <c r="AB3196" s="21">
        <f t="shared" si="898"/>
        <v>17.24990462384077</v>
      </c>
      <c r="AC3196" s="21">
        <f t="shared" si="899"/>
        <v>66.02</v>
      </c>
      <c r="AD3196" s="21">
        <f t="shared" si="905"/>
        <v>17.24990462384077</v>
      </c>
      <c r="AE3196" s="21" t="str">
        <f t="shared" si="900"/>
        <v>5/13/7:00</v>
      </c>
    </row>
    <row r="3197" spans="2:31">
      <c r="B3197" s="37">
        <v>5</v>
      </c>
      <c r="C3197" s="38">
        <v>13</v>
      </c>
      <c r="D3197" s="39">
        <v>8</v>
      </c>
      <c r="E3197" s="17">
        <v>20</v>
      </c>
      <c r="F3197" s="17">
        <v>121</v>
      </c>
      <c r="G3197" s="17">
        <v>325</v>
      </c>
      <c r="H3197" s="37">
        <f t="shared" si="888"/>
        <v>68</v>
      </c>
      <c r="I3197" s="37">
        <f>IF(H3197&lt;'Roof Calculator'!$G$8, 1, 0)</f>
        <v>0</v>
      </c>
      <c r="J3197" s="37">
        <f>IF(H3197&gt;='Roof Calculator'!$G$8, 1, 0)</f>
        <v>1</v>
      </c>
      <c r="K3197" s="37">
        <f t="shared" si="889"/>
        <v>0</v>
      </c>
      <c r="L3197" s="37">
        <f t="shared" si="890"/>
        <v>68</v>
      </c>
      <c r="M3197" s="37">
        <v>0</v>
      </c>
      <c r="N3197" s="37">
        <f t="shared" si="891"/>
        <v>121</v>
      </c>
      <c r="O3197" s="37">
        <v>0</v>
      </c>
      <c r="P3197" s="37">
        <v>0</v>
      </c>
      <c r="Q3197" s="21">
        <f t="shared" si="892"/>
        <v>39.790999999999997</v>
      </c>
      <c r="R3197" s="21">
        <f t="shared" si="901"/>
        <v>133.29166666667126</v>
      </c>
      <c r="S3197" s="21">
        <f t="shared" si="902"/>
        <v>18.165529272537537</v>
      </c>
      <c r="T3197" s="21">
        <f t="shared" si="893"/>
        <v>86.147999999999996</v>
      </c>
      <c r="U3197" s="37">
        <f>VLOOKUP(Time_Zone, 'LSTM LookUp'!$B$5:$D$8, 3, FALSE)</f>
        <v>-75</v>
      </c>
      <c r="V3197" s="21">
        <f t="shared" si="903"/>
        <v>3.7562390254219138</v>
      </c>
      <c r="W3197" s="21">
        <f t="shared" si="894"/>
        <v>102.08705975635546</v>
      </c>
      <c r="X3197" s="21">
        <f t="shared" si="895"/>
        <v>15.160085103997124</v>
      </c>
      <c r="Y3197" s="21">
        <f t="shared" si="896"/>
        <v>136.16008510399712</v>
      </c>
      <c r="Z3197" s="21">
        <f t="shared" si="904"/>
        <v>43.160368856822572</v>
      </c>
      <c r="AA3197" s="21">
        <f t="shared" si="897"/>
        <v>0</v>
      </c>
      <c r="AB3197" s="21">
        <f t="shared" si="898"/>
        <v>43.160368856822572</v>
      </c>
      <c r="AC3197" s="21">
        <f t="shared" si="899"/>
        <v>68</v>
      </c>
      <c r="AD3197" s="21">
        <f t="shared" si="905"/>
        <v>43.160368856822572</v>
      </c>
      <c r="AE3197" s="21" t="str">
        <f t="shared" si="900"/>
        <v>5/13/8:00</v>
      </c>
    </row>
    <row r="3198" spans="2:31">
      <c r="B3198" s="37">
        <v>5</v>
      </c>
      <c r="C3198" s="38">
        <v>13</v>
      </c>
      <c r="D3198" s="39">
        <v>9</v>
      </c>
      <c r="E3198" s="17">
        <v>21.1</v>
      </c>
      <c r="F3198" s="17">
        <v>175</v>
      </c>
      <c r="G3198" s="17">
        <v>485</v>
      </c>
      <c r="H3198" s="37">
        <f t="shared" si="888"/>
        <v>69.98</v>
      </c>
      <c r="I3198" s="37">
        <f>IF(H3198&lt;'Roof Calculator'!$G$8, 1, 0)</f>
        <v>0</v>
      </c>
      <c r="J3198" s="37">
        <f>IF(H3198&gt;='Roof Calculator'!$G$8, 1, 0)</f>
        <v>1</v>
      </c>
      <c r="K3198" s="37">
        <f t="shared" si="889"/>
        <v>0</v>
      </c>
      <c r="L3198" s="37">
        <f t="shared" si="890"/>
        <v>69.98</v>
      </c>
      <c r="M3198" s="37">
        <v>0</v>
      </c>
      <c r="N3198" s="37">
        <f t="shared" si="891"/>
        <v>175</v>
      </c>
      <c r="O3198" s="37">
        <v>0</v>
      </c>
      <c r="P3198" s="37">
        <v>0</v>
      </c>
      <c r="Q3198" s="21">
        <f t="shared" si="892"/>
        <v>39.790999999999997</v>
      </c>
      <c r="R3198" s="21">
        <f t="shared" si="901"/>
        <v>133.33333333333792</v>
      </c>
      <c r="S3198" s="21">
        <f t="shared" si="902"/>
        <v>18.176221699422396</v>
      </c>
      <c r="T3198" s="21">
        <f t="shared" si="893"/>
        <v>86.147999999999996</v>
      </c>
      <c r="U3198" s="37">
        <f>VLOOKUP(Time_Zone, 'LSTM LookUp'!$B$5:$D$8, 3, FALSE)</f>
        <v>-75</v>
      </c>
      <c r="V3198" s="21">
        <f t="shared" si="903"/>
        <v>3.75657196346702</v>
      </c>
      <c r="W3198" s="21">
        <f t="shared" si="894"/>
        <v>117.08714299086674</v>
      </c>
      <c r="X3198" s="21">
        <f t="shared" si="895"/>
        <v>-64.399710375368386</v>
      </c>
      <c r="Y3198" s="21">
        <f t="shared" si="896"/>
        <v>110.60028962463161</v>
      </c>
      <c r="Z3198" s="21">
        <f t="shared" si="904"/>
        <v>35.058360107696309</v>
      </c>
      <c r="AA3198" s="21">
        <f t="shared" si="897"/>
        <v>0</v>
      </c>
      <c r="AB3198" s="21">
        <f t="shared" si="898"/>
        <v>35.058360107696309</v>
      </c>
      <c r="AC3198" s="21">
        <f t="shared" si="899"/>
        <v>69.98</v>
      </c>
      <c r="AD3198" s="21">
        <f t="shared" si="905"/>
        <v>35.058360107696309</v>
      </c>
      <c r="AE3198" s="21" t="str">
        <f t="shared" si="900"/>
        <v>5/13/9:00</v>
      </c>
    </row>
    <row r="3199" spans="2:31">
      <c r="B3199" s="37">
        <v>5</v>
      </c>
      <c r="C3199" s="38">
        <v>13</v>
      </c>
      <c r="D3199" s="39">
        <v>10</v>
      </c>
      <c r="E3199" s="17">
        <v>22.2</v>
      </c>
      <c r="F3199" s="17">
        <v>172</v>
      </c>
      <c r="G3199" s="17">
        <v>682</v>
      </c>
      <c r="H3199" s="37">
        <f t="shared" si="888"/>
        <v>71.959999999999994</v>
      </c>
      <c r="I3199" s="37">
        <f>IF(H3199&lt;'Roof Calculator'!$G$8, 1, 0)</f>
        <v>0</v>
      </c>
      <c r="J3199" s="37">
        <f>IF(H3199&gt;='Roof Calculator'!$G$8, 1, 0)</f>
        <v>1</v>
      </c>
      <c r="K3199" s="37">
        <f t="shared" si="889"/>
        <v>0</v>
      </c>
      <c r="L3199" s="37">
        <f t="shared" si="890"/>
        <v>71.959999999999994</v>
      </c>
      <c r="M3199" s="37">
        <v>0</v>
      </c>
      <c r="N3199" s="37">
        <f t="shared" si="891"/>
        <v>172</v>
      </c>
      <c r="O3199" s="37">
        <v>0</v>
      </c>
      <c r="P3199" s="37">
        <v>0</v>
      </c>
      <c r="Q3199" s="21">
        <f t="shared" si="892"/>
        <v>39.790999999999997</v>
      </c>
      <c r="R3199" s="21">
        <f t="shared" si="901"/>
        <v>133.37500000000458</v>
      </c>
      <c r="S3199" s="21">
        <f t="shared" si="902"/>
        <v>18.18690510310412</v>
      </c>
      <c r="T3199" s="21">
        <f t="shared" si="893"/>
        <v>86.147999999999996</v>
      </c>
      <c r="U3199" s="37">
        <f>VLOOKUP(Time_Zone, 'LSTM LookUp'!$B$5:$D$8, 3, FALSE)</f>
        <v>-75</v>
      </c>
      <c r="V3199" s="21">
        <f t="shared" si="903"/>
        <v>3.756888140227459</v>
      </c>
      <c r="W3199" s="21">
        <f t="shared" si="894"/>
        <v>132.08722203505687</v>
      </c>
      <c r="X3199" s="21">
        <f t="shared" si="895"/>
        <v>-197.46455381833985</v>
      </c>
      <c r="Y3199" s="21">
        <f t="shared" si="896"/>
        <v>-25.464553818339851</v>
      </c>
      <c r="Z3199" s="21">
        <f t="shared" si="904"/>
        <v>-8.0718188060363794</v>
      </c>
      <c r="AA3199" s="21">
        <f t="shared" si="897"/>
        <v>0</v>
      </c>
      <c r="AB3199" s="21">
        <f t="shared" si="898"/>
        <v>-8.0718188060363794</v>
      </c>
      <c r="AC3199" s="21">
        <f t="shared" si="899"/>
        <v>71.959999999999994</v>
      </c>
      <c r="AD3199" s="21">
        <f t="shared" si="905"/>
        <v>-8.0718188060363794</v>
      </c>
      <c r="AE3199" s="21" t="str">
        <f t="shared" si="900"/>
        <v>5/13/10:00</v>
      </c>
    </row>
    <row r="3200" spans="2:31">
      <c r="B3200" s="37">
        <v>5</v>
      </c>
      <c r="C3200" s="38">
        <v>13</v>
      </c>
      <c r="D3200" s="39">
        <v>11</v>
      </c>
      <c r="E3200" s="17">
        <v>23.9</v>
      </c>
      <c r="F3200" s="17">
        <v>168</v>
      </c>
      <c r="G3200" s="17">
        <v>750</v>
      </c>
      <c r="H3200" s="37">
        <f t="shared" si="888"/>
        <v>75.02</v>
      </c>
      <c r="I3200" s="37">
        <f>IF(H3200&lt;'Roof Calculator'!$G$8, 1, 0)</f>
        <v>0</v>
      </c>
      <c r="J3200" s="37">
        <f>IF(H3200&gt;='Roof Calculator'!$G$8, 1, 0)</f>
        <v>1</v>
      </c>
      <c r="K3200" s="37">
        <f t="shared" si="889"/>
        <v>0</v>
      </c>
      <c r="L3200" s="37">
        <f t="shared" si="890"/>
        <v>75.02</v>
      </c>
      <c r="M3200" s="37">
        <v>0</v>
      </c>
      <c r="N3200" s="37">
        <f t="shared" si="891"/>
        <v>168</v>
      </c>
      <c r="O3200" s="37">
        <v>0</v>
      </c>
      <c r="P3200" s="37">
        <v>0</v>
      </c>
      <c r="Q3200" s="21">
        <f t="shared" si="892"/>
        <v>39.790999999999997</v>
      </c>
      <c r="R3200" s="21">
        <f t="shared" si="901"/>
        <v>133.41666666667123</v>
      </c>
      <c r="S3200" s="21">
        <f t="shared" si="902"/>
        <v>18.197579476799636</v>
      </c>
      <c r="T3200" s="21">
        <f t="shared" si="893"/>
        <v>86.147999999999996</v>
      </c>
      <c r="U3200" s="37">
        <f>VLOOKUP(Time_Zone, 'LSTM LookUp'!$B$5:$D$8, 3, FALSE)</f>
        <v>-75</v>
      </c>
      <c r="V3200" s="21">
        <f t="shared" si="903"/>
        <v>3.7571875605580045</v>
      </c>
      <c r="W3200" s="21">
        <f t="shared" si="894"/>
        <v>147.08729689013953</v>
      </c>
      <c r="X3200" s="21">
        <f t="shared" si="895"/>
        <v>-309.69774373929312</v>
      </c>
      <c r="Y3200" s="21">
        <f t="shared" si="896"/>
        <v>-141.69774373929312</v>
      </c>
      <c r="Z3200" s="21">
        <f t="shared" si="904"/>
        <v>-44.915709925535872</v>
      </c>
      <c r="AA3200" s="21">
        <f t="shared" si="897"/>
        <v>0</v>
      </c>
      <c r="AB3200" s="21">
        <f t="shared" si="898"/>
        <v>-44.915709925535872</v>
      </c>
      <c r="AC3200" s="21">
        <f t="shared" si="899"/>
        <v>75.02</v>
      </c>
      <c r="AD3200" s="21">
        <f t="shared" si="905"/>
        <v>-44.915709925535872</v>
      </c>
      <c r="AE3200" s="21" t="str">
        <f t="shared" si="900"/>
        <v>5/13/11:00</v>
      </c>
    </row>
    <row r="3201" spans="2:31">
      <c r="B3201" s="37">
        <v>5</v>
      </c>
      <c r="C3201" s="38">
        <v>13</v>
      </c>
      <c r="D3201" s="39">
        <v>12</v>
      </c>
      <c r="E3201" s="17">
        <v>25</v>
      </c>
      <c r="F3201" s="17">
        <v>193</v>
      </c>
      <c r="G3201" s="17">
        <v>812</v>
      </c>
      <c r="H3201" s="37">
        <f t="shared" si="888"/>
        <v>77</v>
      </c>
      <c r="I3201" s="37">
        <f>IF(H3201&lt;'Roof Calculator'!$G$8, 1, 0)</f>
        <v>0</v>
      </c>
      <c r="J3201" s="37">
        <f>IF(H3201&gt;='Roof Calculator'!$G$8, 1, 0)</f>
        <v>1</v>
      </c>
      <c r="K3201" s="37">
        <f t="shared" si="889"/>
        <v>0</v>
      </c>
      <c r="L3201" s="37">
        <f t="shared" si="890"/>
        <v>77</v>
      </c>
      <c r="M3201" s="37">
        <v>0</v>
      </c>
      <c r="N3201" s="37">
        <f t="shared" si="891"/>
        <v>193</v>
      </c>
      <c r="O3201" s="37">
        <v>0</v>
      </c>
      <c r="P3201" s="37">
        <v>0</v>
      </c>
      <c r="Q3201" s="21">
        <f t="shared" si="892"/>
        <v>39.790999999999997</v>
      </c>
      <c r="R3201" s="21">
        <f t="shared" si="901"/>
        <v>133.45833333333789</v>
      </c>
      <c r="S3201" s="21">
        <f t="shared" si="902"/>
        <v>18.208244813728697</v>
      </c>
      <c r="T3201" s="21">
        <f t="shared" si="893"/>
        <v>86.147999999999996</v>
      </c>
      <c r="U3201" s="37">
        <f>VLOOKUP(Time_Zone, 'LSTM LookUp'!$B$5:$D$8, 3, FALSE)</f>
        <v>-75</v>
      </c>
      <c r="V3201" s="21">
        <f t="shared" si="903"/>
        <v>3.7574702293525597</v>
      </c>
      <c r="W3201" s="21">
        <f t="shared" si="894"/>
        <v>162.08736755733813</v>
      </c>
      <c r="X3201" s="21">
        <f t="shared" si="895"/>
        <v>-401.57402341278885</v>
      </c>
      <c r="Y3201" s="21">
        <f t="shared" si="896"/>
        <v>-208.57402341278885</v>
      </c>
      <c r="Z3201" s="21">
        <f t="shared" si="904"/>
        <v>-66.114322545934186</v>
      </c>
      <c r="AA3201" s="21">
        <f t="shared" si="897"/>
        <v>0</v>
      </c>
      <c r="AB3201" s="21">
        <f t="shared" si="898"/>
        <v>-66.114322545934186</v>
      </c>
      <c r="AC3201" s="21">
        <f t="shared" si="899"/>
        <v>77</v>
      </c>
      <c r="AD3201" s="21">
        <f t="shared" si="905"/>
        <v>-66.114322545934186</v>
      </c>
      <c r="AE3201" s="21" t="str">
        <f t="shared" si="900"/>
        <v>5/13/12:00</v>
      </c>
    </row>
    <row r="3202" spans="2:31">
      <c r="B3202" s="37">
        <v>5</v>
      </c>
      <c r="C3202" s="38">
        <v>13</v>
      </c>
      <c r="D3202" s="39">
        <v>13</v>
      </c>
      <c r="E3202" s="17">
        <v>26.7</v>
      </c>
      <c r="F3202" s="17">
        <v>168</v>
      </c>
      <c r="G3202" s="17">
        <v>799</v>
      </c>
      <c r="H3202" s="37">
        <f t="shared" si="888"/>
        <v>80.06</v>
      </c>
      <c r="I3202" s="37">
        <f>IF(H3202&lt;'Roof Calculator'!$G$8, 1, 0)</f>
        <v>0</v>
      </c>
      <c r="J3202" s="37">
        <f>IF(H3202&gt;='Roof Calculator'!$G$8, 1, 0)</f>
        <v>1</v>
      </c>
      <c r="K3202" s="37">
        <f t="shared" si="889"/>
        <v>0</v>
      </c>
      <c r="L3202" s="37">
        <f t="shared" si="890"/>
        <v>80.06</v>
      </c>
      <c r="M3202" s="37">
        <v>0</v>
      </c>
      <c r="N3202" s="37">
        <f t="shared" si="891"/>
        <v>168</v>
      </c>
      <c r="O3202" s="37">
        <v>0</v>
      </c>
      <c r="P3202" s="37">
        <v>0</v>
      </c>
      <c r="Q3202" s="21">
        <f t="shared" si="892"/>
        <v>39.790999999999997</v>
      </c>
      <c r="R3202" s="21">
        <f t="shared" si="901"/>
        <v>133.50000000000455</v>
      </c>
      <c r="S3202" s="21">
        <f t="shared" si="902"/>
        <v>18.218901107113865</v>
      </c>
      <c r="T3202" s="21">
        <f t="shared" si="893"/>
        <v>86.147999999999996</v>
      </c>
      <c r="U3202" s="37">
        <f>VLOOKUP(Time_Zone, 'LSTM LookUp'!$B$5:$D$8, 3, FALSE)</f>
        <v>-75</v>
      </c>
      <c r="V3202" s="21">
        <f t="shared" si="903"/>
        <v>3.7577361515441412</v>
      </c>
      <c r="W3202" s="21">
        <f t="shared" si="894"/>
        <v>177.08743403788603</v>
      </c>
      <c r="X3202" s="21">
        <f t="shared" si="895"/>
        <v>-422.53508721770862</v>
      </c>
      <c r="Y3202" s="21">
        <f t="shared" si="896"/>
        <v>-254.53508721770862</v>
      </c>
      <c r="Z3202" s="21">
        <f t="shared" si="904"/>
        <v>-80.683177033335369</v>
      </c>
      <c r="AA3202" s="21">
        <f t="shared" si="897"/>
        <v>0</v>
      </c>
      <c r="AB3202" s="21">
        <f t="shared" si="898"/>
        <v>-80.683177033335369</v>
      </c>
      <c r="AC3202" s="21">
        <f t="shared" si="899"/>
        <v>80.06</v>
      </c>
      <c r="AD3202" s="21">
        <f t="shared" si="905"/>
        <v>-80.683177033335369</v>
      </c>
      <c r="AE3202" s="21" t="str">
        <f t="shared" si="900"/>
        <v>5/13/13:00</v>
      </c>
    </row>
    <row r="3203" spans="2:31">
      <c r="B3203" s="37">
        <v>5</v>
      </c>
      <c r="C3203" s="38">
        <v>13</v>
      </c>
      <c r="D3203" s="39">
        <v>14</v>
      </c>
      <c r="E3203" s="17">
        <v>27.8</v>
      </c>
      <c r="F3203" s="17">
        <v>418</v>
      </c>
      <c r="G3203" s="17">
        <v>439</v>
      </c>
      <c r="H3203" s="37">
        <f t="shared" si="888"/>
        <v>82.04</v>
      </c>
      <c r="I3203" s="37">
        <f>IF(H3203&lt;'Roof Calculator'!$G$8, 1, 0)</f>
        <v>0</v>
      </c>
      <c r="J3203" s="37">
        <f>IF(H3203&gt;='Roof Calculator'!$G$8, 1, 0)</f>
        <v>1</v>
      </c>
      <c r="K3203" s="37">
        <f t="shared" si="889"/>
        <v>0</v>
      </c>
      <c r="L3203" s="37">
        <f t="shared" si="890"/>
        <v>82.04</v>
      </c>
      <c r="M3203" s="37">
        <v>0</v>
      </c>
      <c r="N3203" s="37">
        <f t="shared" si="891"/>
        <v>418</v>
      </c>
      <c r="O3203" s="37">
        <v>0</v>
      </c>
      <c r="P3203" s="37">
        <v>0</v>
      </c>
      <c r="Q3203" s="21">
        <f t="shared" si="892"/>
        <v>39.790999999999997</v>
      </c>
      <c r="R3203" s="21">
        <f t="shared" si="901"/>
        <v>133.5416666666712</v>
      </c>
      <c r="S3203" s="21">
        <f t="shared" si="902"/>
        <v>18.229548350180551</v>
      </c>
      <c r="T3203" s="21">
        <f t="shared" si="893"/>
        <v>86.147999999999996</v>
      </c>
      <c r="U3203" s="37">
        <f>VLOOKUP(Time_Zone, 'LSTM LookUp'!$B$5:$D$8, 3, FALSE)</f>
        <v>-75</v>
      </c>
      <c r="V3203" s="21">
        <f t="shared" si="903"/>
        <v>3.7579853321048553</v>
      </c>
      <c r="W3203" s="21">
        <f t="shared" si="894"/>
        <v>192.08749633302622</v>
      </c>
      <c r="X3203" s="21">
        <f t="shared" si="895"/>
        <v>-225.39762718343974</v>
      </c>
      <c r="Y3203" s="21">
        <f t="shared" si="896"/>
        <v>192.60237281656026</v>
      </c>
      <c r="Z3203" s="21">
        <f t="shared" si="904"/>
        <v>61.051588261808213</v>
      </c>
      <c r="AA3203" s="21">
        <f t="shared" si="897"/>
        <v>0</v>
      </c>
      <c r="AB3203" s="21">
        <f t="shared" si="898"/>
        <v>61.051588261808213</v>
      </c>
      <c r="AC3203" s="21">
        <f t="shared" si="899"/>
        <v>82.04</v>
      </c>
      <c r="AD3203" s="21">
        <f t="shared" si="905"/>
        <v>61.051588261808213</v>
      </c>
      <c r="AE3203" s="21" t="str">
        <f t="shared" si="900"/>
        <v>5/13/14:00</v>
      </c>
    </row>
    <row r="3204" spans="2:31">
      <c r="B3204" s="37">
        <v>5</v>
      </c>
      <c r="C3204" s="38">
        <v>13</v>
      </c>
      <c r="D3204" s="39">
        <v>15</v>
      </c>
      <c r="E3204" s="17">
        <v>27.2</v>
      </c>
      <c r="F3204" s="17">
        <v>313</v>
      </c>
      <c r="G3204" s="17">
        <v>483</v>
      </c>
      <c r="H3204" s="37">
        <f t="shared" si="888"/>
        <v>80.959999999999994</v>
      </c>
      <c r="I3204" s="37">
        <f>IF(H3204&lt;'Roof Calculator'!$G$8, 1, 0)</f>
        <v>0</v>
      </c>
      <c r="J3204" s="37">
        <f>IF(H3204&gt;='Roof Calculator'!$G$8, 1, 0)</f>
        <v>1</v>
      </c>
      <c r="K3204" s="37">
        <f t="shared" si="889"/>
        <v>0</v>
      </c>
      <c r="L3204" s="37">
        <f t="shared" si="890"/>
        <v>80.959999999999994</v>
      </c>
      <c r="M3204" s="37">
        <v>0</v>
      </c>
      <c r="N3204" s="37">
        <f t="shared" si="891"/>
        <v>313</v>
      </c>
      <c r="O3204" s="37">
        <v>0</v>
      </c>
      <c r="P3204" s="37">
        <v>0</v>
      </c>
      <c r="Q3204" s="21">
        <f t="shared" si="892"/>
        <v>39.790999999999997</v>
      </c>
      <c r="R3204" s="21">
        <f t="shared" si="901"/>
        <v>133.58333333333786</v>
      </c>
      <c r="S3204" s="21">
        <f t="shared" si="902"/>
        <v>18.240186536157008</v>
      </c>
      <c r="T3204" s="21">
        <f t="shared" si="893"/>
        <v>86.147999999999996</v>
      </c>
      <c r="U3204" s="37">
        <f>VLOOKUP(Time_Zone, 'LSTM LookUp'!$B$5:$D$8, 3, FALSE)</f>
        <v>-75</v>
      </c>
      <c r="V3204" s="21">
        <f t="shared" si="903"/>
        <v>3.758217776045909</v>
      </c>
      <c r="W3204" s="21">
        <f t="shared" si="894"/>
        <v>207.08755444401146</v>
      </c>
      <c r="X3204" s="21">
        <f t="shared" si="895"/>
        <v>-217.06495598073172</v>
      </c>
      <c r="Y3204" s="21">
        <f t="shared" si="896"/>
        <v>95.935044019268275</v>
      </c>
      <c r="Z3204" s="21">
        <f t="shared" si="904"/>
        <v>30.409733388493436</v>
      </c>
      <c r="AA3204" s="21">
        <f t="shared" si="897"/>
        <v>0</v>
      </c>
      <c r="AB3204" s="21">
        <f t="shared" si="898"/>
        <v>30.409733388493436</v>
      </c>
      <c r="AC3204" s="21">
        <f t="shared" si="899"/>
        <v>80.959999999999994</v>
      </c>
      <c r="AD3204" s="21">
        <f t="shared" si="905"/>
        <v>30.409733388493436</v>
      </c>
      <c r="AE3204" s="21" t="str">
        <f t="shared" si="900"/>
        <v>5/13/15:00</v>
      </c>
    </row>
    <row r="3205" spans="2:31">
      <c r="B3205" s="37">
        <v>5</v>
      </c>
      <c r="C3205" s="38">
        <v>13</v>
      </c>
      <c r="D3205" s="39">
        <v>16</v>
      </c>
      <c r="E3205" s="17">
        <v>26.7</v>
      </c>
      <c r="F3205" s="17">
        <v>190</v>
      </c>
      <c r="G3205" s="17">
        <v>689</v>
      </c>
      <c r="H3205" s="37">
        <f t="shared" si="888"/>
        <v>80.06</v>
      </c>
      <c r="I3205" s="37">
        <f>IF(H3205&lt;'Roof Calculator'!$G$8, 1, 0)</f>
        <v>0</v>
      </c>
      <c r="J3205" s="37">
        <f>IF(H3205&gt;='Roof Calculator'!$G$8, 1, 0)</f>
        <v>1</v>
      </c>
      <c r="K3205" s="37">
        <f t="shared" si="889"/>
        <v>0</v>
      </c>
      <c r="L3205" s="37">
        <f t="shared" si="890"/>
        <v>80.06</v>
      </c>
      <c r="M3205" s="37">
        <v>0</v>
      </c>
      <c r="N3205" s="37">
        <f t="shared" si="891"/>
        <v>190</v>
      </c>
      <c r="O3205" s="37">
        <v>0</v>
      </c>
      <c r="P3205" s="37">
        <v>0</v>
      </c>
      <c r="Q3205" s="21">
        <f t="shared" si="892"/>
        <v>39.790999999999997</v>
      </c>
      <c r="R3205" s="21">
        <f t="shared" si="901"/>
        <v>133.62500000000452</v>
      </c>
      <c r="S3205" s="21">
        <f t="shared" si="902"/>
        <v>18.250815658274341</v>
      </c>
      <c r="T3205" s="21">
        <f t="shared" si="893"/>
        <v>86.147999999999996</v>
      </c>
      <c r="U3205" s="37">
        <f>VLOOKUP(Time_Zone, 'LSTM LookUp'!$B$5:$D$8, 3, FALSE)</f>
        <v>-75</v>
      </c>
      <c r="V3205" s="21">
        <f t="shared" si="903"/>
        <v>3.7584334884175705</v>
      </c>
      <c r="W3205" s="21">
        <f t="shared" si="894"/>
        <v>222.0876083721044</v>
      </c>
      <c r="X3205" s="21">
        <f t="shared" si="895"/>
        <v>-235.03027594768659</v>
      </c>
      <c r="Y3205" s="21">
        <f t="shared" si="896"/>
        <v>-45.03027594768659</v>
      </c>
      <c r="Z3205" s="21">
        <f t="shared" si="904"/>
        <v>-14.273810993451008</v>
      </c>
      <c r="AA3205" s="21">
        <f t="shared" si="897"/>
        <v>0</v>
      </c>
      <c r="AB3205" s="21">
        <f t="shared" si="898"/>
        <v>-14.273810993451008</v>
      </c>
      <c r="AC3205" s="21">
        <f t="shared" si="899"/>
        <v>80.06</v>
      </c>
      <c r="AD3205" s="21">
        <f t="shared" si="905"/>
        <v>-14.273810993451008</v>
      </c>
      <c r="AE3205" s="21" t="str">
        <f t="shared" si="900"/>
        <v>5/13/16:00</v>
      </c>
    </row>
    <row r="3206" spans="2:31">
      <c r="B3206" s="37">
        <v>5</v>
      </c>
      <c r="C3206" s="38">
        <v>13</v>
      </c>
      <c r="D3206" s="39">
        <v>17</v>
      </c>
      <c r="E3206" s="17">
        <v>25.6</v>
      </c>
      <c r="F3206" s="17">
        <v>223</v>
      </c>
      <c r="G3206" s="17">
        <v>402</v>
      </c>
      <c r="H3206" s="37">
        <f t="shared" si="888"/>
        <v>78.08</v>
      </c>
      <c r="I3206" s="37">
        <f>IF(H3206&lt;'Roof Calculator'!$G$8, 1, 0)</f>
        <v>0</v>
      </c>
      <c r="J3206" s="37">
        <f>IF(H3206&gt;='Roof Calculator'!$G$8, 1, 0)</f>
        <v>1</v>
      </c>
      <c r="K3206" s="37">
        <f t="shared" si="889"/>
        <v>0</v>
      </c>
      <c r="L3206" s="37">
        <f t="shared" si="890"/>
        <v>78.08</v>
      </c>
      <c r="M3206" s="37">
        <v>0</v>
      </c>
      <c r="N3206" s="37">
        <f t="shared" si="891"/>
        <v>223</v>
      </c>
      <c r="O3206" s="37">
        <v>0</v>
      </c>
      <c r="P3206" s="37">
        <v>0</v>
      </c>
      <c r="Q3206" s="21">
        <f t="shared" si="892"/>
        <v>39.790999999999997</v>
      </c>
      <c r="R3206" s="21">
        <f t="shared" si="901"/>
        <v>133.66666666667118</v>
      </c>
      <c r="S3206" s="21">
        <f t="shared" si="902"/>
        <v>18.261435709766531</v>
      </c>
      <c r="T3206" s="21">
        <f t="shared" si="893"/>
        <v>86.147999999999996</v>
      </c>
      <c r="U3206" s="37">
        <f>VLOOKUP(Time_Zone, 'LSTM LookUp'!$B$5:$D$8, 3, FALSE)</f>
        <v>-75</v>
      </c>
      <c r="V3206" s="21">
        <f t="shared" si="903"/>
        <v>3.758632474309171</v>
      </c>
      <c r="W3206" s="21">
        <f t="shared" si="894"/>
        <v>237.08765811857731</v>
      </c>
      <c r="X3206" s="21">
        <f t="shared" si="895"/>
        <v>-78.766212204751838</v>
      </c>
      <c r="Y3206" s="21">
        <f t="shared" si="896"/>
        <v>144.23378779524816</v>
      </c>
      <c r="Z3206" s="21">
        <f t="shared" si="904"/>
        <v>45.719591597676214</v>
      </c>
      <c r="AA3206" s="21">
        <f t="shared" si="897"/>
        <v>0</v>
      </c>
      <c r="AB3206" s="21">
        <f t="shared" si="898"/>
        <v>45.719591597676214</v>
      </c>
      <c r="AC3206" s="21">
        <f t="shared" si="899"/>
        <v>78.08</v>
      </c>
      <c r="AD3206" s="21">
        <f t="shared" si="905"/>
        <v>45.719591597676214</v>
      </c>
      <c r="AE3206" s="21" t="str">
        <f t="shared" si="900"/>
        <v>5/13/17:00</v>
      </c>
    </row>
    <row r="3207" spans="2:31">
      <c r="B3207" s="37">
        <v>5</v>
      </c>
      <c r="C3207" s="38">
        <v>13</v>
      </c>
      <c r="D3207" s="39">
        <v>18</v>
      </c>
      <c r="E3207" s="17">
        <v>25</v>
      </c>
      <c r="F3207" s="17">
        <v>106</v>
      </c>
      <c r="G3207" s="17">
        <v>561</v>
      </c>
      <c r="H3207" s="37">
        <f t="shared" si="888"/>
        <v>77</v>
      </c>
      <c r="I3207" s="37">
        <f>IF(H3207&lt;'Roof Calculator'!$G$8, 1, 0)</f>
        <v>0</v>
      </c>
      <c r="J3207" s="37">
        <f>IF(H3207&gt;='Roof Calculator'!$G$8, 1, 0)</f>
        <v>1</v>
      </c>
      <c r="K3207" s="37">
        <f t="shared" si="889"/>
        <v>0</v>
      </c>
      <c r="L3207" s="37">
        <f t="shared" si="890"/>
        <v>77</v>
      </c>
      <c r="M3207" s="37">
        <v>0</v>
      </c>
      <c r="N3207" s="37">
        <f t="shared" si="891"/>
        <v>106</v>
      </c>
      <c r="O3207" s="37">
        <v>0</v>
      </c>
      <c r="P3207" s="37">
        <v>0</v>
      </c>
      <c r="Q3207" s="21">
        <f t="shared" si="892"/>
        <v>39.790999999999997</v>
      </c>
      <c r="R3207" s="21">
        <f t="shared" si="901"/>
        <v>133.70833333333783</v>
      </c>
      <c r="S3207" s="21">
        <f t="shared" si="902"/>
        <v>18.272046683870414</v>
      </c>
      <c r="T3207" s="21">
        <f t="shared" si="893"/>
        <v>86.147999999999996</v>
      </c>
      <c r="U3207" s="37">
        <f>VLOOKUP(Time_Zone, 'LSTM LookUp'!$B$5:$D$8, 3, FALSE)</f>
        <v>-75</v>
      </c>
      <c r="V3207" s="21">
        <f t="shared" si="903"/>
        <v>3.7588147388490927</v>
      </c>
      <c r="W3207" s="21">
        <f t="shared" si="894"/>
        <v>252.08770368471227</v>
      </c>
      <c r="X3207" s="21">
        <f t="shared" si="895"/>
        <v>-13.325853954661325</v>
      </c>
      <c r="Y3207" s="21">
        <f t="shared" si="896"/>
        <v>92.674146045338674</v>
      </c>
      <c r="Z3207" s="21">
        <f t="shared" si="904"/>
        <v>29.376085684382716</v>
      </c>
      <c r="AA3207" s="21">
        <f t="shared" si="897"/>
        <v>0</v>
      </c>
      <c r="AB3207" s="21">
        <f t="shared" si="898"/>
        <v>29.376085684382716</v>
      </c>
      <c r="AC3207" s="21">
        <f t="shared" si="899"/>
        <v>77</v>
      </c>
      <c r="AD3207" s="21">
        <f t="shared" si="905"/>
        <v>29.376085684382716</v>
      </c>
      <c r="AE3207" s="21" t="str">
        <f t="shared" si="900"/>
        <v>5/13/18:00</v>
      </c>
    </row>
    <row r="3208" spans="2:31">
      <c r="B3208" s="37">
        <v>5</v>
      </c>
      <c r="C3208" s="38">
        <v>13</v>
      </c>
      <c r="D3208" s="39">
        <v>19</v>
      </c>
      <c r="E3208" s="17">
        <v>19.399999999999999</v>
      </c>
      <c r="F3208" s="17">
        <v>66</v>
      </c>
      <c r="G3208" s="17">
        <v>364</v>
      </c>
      <c r="H3208" s="37">
        <f t="shared" si="888"/>
        <v>66.92</v>
      </c>
      <c r="I3208" s="37">
        <f>IF(H3208&lt;'Roof Calculator'!$G$8, 1, 0)</f>
        <v>0</v>
      </c>
      <c r="J3208" s="37">
        <f>IF(H3208&gt;='Roof Calculator'!$G$8, 1, 0)</f>
        <v>1</v>
      </c>
      <c r="K3208" s="37">
        <f t="shared" si="889"/>
        <v>0</v>
      </c>
      <c r="L3208" s="37">
        <f t="shared" si="890"/>
        <v>66.92</v>
      </c>
      <c r="M3208" s="37">
        <v>0</v>
      </c>
      <c r="N3208" s="37">
        <f t="shared" si="891"/>
        <v>66</v>
      </c>
      <c r="O3208" s="37">
        <v>0</v>
      </c>
      <c r="P3208" s="37">
        <v>0</v>
      </c>
      <c r="Q3208" s="21">
        <f t="shared" si="892"/>
        <v>39.790999999999997</v>
      </c>
      <c r="R3208" s="21">
        <f t="shared" si="901"/>
        <v>133.75000000000449</v>
      </c>
      <c r="S3208" s="21">
        <f t="shared" si="902"/>
        <v>18.282648573825728</v>
      </c>
      <c r="T3208" s="21">
        <f t="shared" si="893"/>
        <v>86.147999999999996</v>
      </c>
      <c r="U3208" s="37">
        <f>VLOOKUP(Time_Zone, 'LSTM LookUp'!$B$5:$D$8, 3, FALSE)</f>
        <v>-75</v>
      </c>
      <c r="V3208" s="21">
        <f t="shared" si="903"/>
        <v>3.7589802872047442</v>
      </c>
      <c r="W3208" s="21">
        <f t="shared" si="894"/>
        <v>267.08774507180118</v>
      </c>
      <c r="X3208" s="21">
        <f t="shared" si="895"/>
        <v>59.586588594803189</v>
      </c>
      <c r="Y3208" s="21">
        <f t="shared" si="896"/>
        <v>125.58658859480319</v>
      </c>
      <c r="Z3208" s="21">
        <f t="shared" si="904"/>
        <v>39.808755136145344</v>
      </c>
      <c r="AA3208" s="21">
        <f t="shared" si="897"/>
        <v>0</v>
      </c>
      <c r="AB3208" s="21">
        <f t="shared" si="898"/>
        <v>39.808755136145344</v>
      </c>
      <c r="AC3208" s="21">
        <f t="shared" si="899"/>
        <v>66.92</v>
      </c>
      <c r="AD3208" s="21">
        <f t="shared" si="905"/>
        <v>39.808755136145344</v>
      </c>
      <c r="AE3208" s="21" t="str">
        <f t="shared" si="900"/>
        <v>5/13/19:00</v>
      </c>
    </row>
    <row r="3209" spans="2:31">
      <c r="B3209" s="37">
        <v>5</v>
      </c>
      <c r="C3209" s="38">
        <v>13</v>
      </c>
      <c r="D3209" s="39">
        <v>20</v>
      </c>
      <c r="E3209" s="17">
        <v>16.100000000000001</v>
      </c>
      <c r="F3209" s="17">
        <v>23</v>
      </c>
      <c r="G3209" s="17">
        <v>45</v>
      </c>
      <c r="H3209" s="37">
        <f t="shared" si="888"/>
        <v>60.980000000000004</v>
      </c>
      <c r="I3209" s="37">
        <f>IF(H3209&lt;'Roof Calculator'!$G$8, 1, 0)</f>
        <v>0</v>
      </c>
      <c r="J3209" s="37">
        <f>IF(H3209&gt;='Roof Calculator'!$G$8, 1, 0)</f>
        <v>1</v>
      </c>
      <c r="K3209" s="37">
        <f t="shared" si="889"/>
        <v>0</v>
      </c>
      <c r="L3209" s="37">
        <f t="shared" si="890"/>
        <v>60.980000000000004</v>
      </c>
      <c r="M3209" s="37">
        <v>0</v>
      </c>
      <c r="N3209" s="37">
        <f t="shared" si="891"/>
        <v>23</v>
      </c>
      <c r="O3209" s="37">
        <v>0</v>
      </c>
      <c r="P3209" s="37">
        <v>0</v>
      </c>
      <c r="Q3209" s="21">
        <f t="shared" si="892"/>
        <v>39.790999999999997</v>
      </c>
      <c r="R3209" s="21">
        <f t="shared" si="901"/>
        <v>133.79166666667115</v>
      </c>
      <c r="S3209" s="21">
        <f t="shared" si="902"/>
        <v>18.29324137287508</v>
      </c>
      <c r="T3209" s="21">
        <f t="shared" si="893"/>
        <v>86.147999999999996</v>
      </c>
      <c r="U3209" s="37">
        <f>VLOOKUP(Time_Zone, 'LSTM LookUp'!$B$5:$D$8, 3, FALSE)</f>
        <v>-75</v>
      </c>
      <c r="V3209" s="21">
        <f t="shared" si="903"/>
        <v>3.7591291245825627</v>
      </c>
      <c r="W3209" s="21">
        <f t="shared" si="894"/>
        <v>282.08778228114562</v>
      </c>
      <c r="X3209" s="21">
        <f t="shared" si="895"/>
        <v>15.914499318287641</v>
      </c>
      <c r="Y3209" s="21">
        <f t="shared" si="896"/>
        <v>38.914499318287639</v>
      </c>
      <c r="Z3209" s="21">
        <f t="shared" si="904"/>
        <v>12.335216617799835</v>
      </c>
      <c r="AA3209" s="21">
        <f t="shared" si="897"/>
        <v>0</v>
      </c>
      <c r="AB3209" s="21">
        <f t="shared" si="898"/>
        <v>12.335216617799835</v>
      </c>
      <c r="AC3209" s="21">
        <f t="shared" si="899"/>
        <v>60.980000000000004</v>
      </c>
      <c r="AD3209" s="21">
        <f t="shared" si="905"/>
        <v>12.335216617799835</v>
      </c>
      <c r="AE3209" s="21" t="str">
        <f t="shared" si="900"/>
        <v>5/13/20:00</v>
      </c>
    </row>
    <row r="3210" spans="2:31">
      <c r="B3210" s="37">
        <v>5</v>
      </c>
      <c r="C3210" s="38">
        <v>13</v>
      </c>
      <c r="D3210" s="39">
        <v>21</v>
      </c>
      <c r="E3210" s="17">
        <v>14.4</v>
      </c>
      <c r="F3210" s="17">
        <v>0</v>
      </c>
      <c r="G3210" s="17">
        <v>0</v>
      </c>
      <c r="H3210" s="37">
        <f t="shared" si="888"/>
        <v>57.92</v>
      </c>
      <c r="I3210" s="37">
        <f>IF(H3210&lt;'Roof Calculator'!$G$8, 1, 0)</f>
        <v>0</v>
      </c>
      <c r="J3210" s="37">
        <f>IF(H3210&gt;='Roof Calculator'!$G$8, 1, 0)</f>
        <v>1</v>
      </c>
      <c r="K3210" s="37">
        <f t="shared" si="889"/>
        <v>0</v>
      </c>
      <c r="L3210" s="37">
        <f t="shared" si="890"/>
        <v>57.92</v>
      </c>
      <c r="M3210" s="37">
        <v>0</v>
      </c>
      <c r="N3210" s="37">
        <f t="shared" si="891"/>
        <v>0</v>
      </c>
      <c r="O3210" s="37">
        <v>0</v>
      </c>
      <c r="P3210" s="37">
        <v>0</v>
      </c>
      <c r="Q3210" s="21">
        <f t="shared" si="892"/>
        <v>39.790999999999997</v>
      </c>
      <c r="R3210" s="21">
        <f t="shared" si="901"/>
        <v>133.83333333333781</v>
      </c>
      <c r="S3210" s="21">
        <f t="shared" si="902"/>
        <v>18.303825074264001</v>
      </c>
      <c r="T3210" s="21">
        <f t="shared" si="893"/>
        <v>86.147999999999996</v>
      </c>
      <c r="U3210" s="37">
        <f>VLOOKUP(Time_Zone, 'LSTM LookUp'!$B$5:$D$8, 3, FALSE)</f>
        <v>-75</v>
      </c>
      <c r="V3210" s="21">
        <f t="shared" si="903"/>
        <v>3.7592612562279779</v>
      </c>
      <c r="W3210" s="21">
        <f t="shared" si="894"/>
        <v>297.08781531405697</v>
      </c>
      <c r="X3210" s="21">
        <f t="shared" si="895"/>
        <v>0</v>
      </c>
      <c r="Y3210" s="21">
        <f t="shared" si="896"/>
        <v>0</v>
      </c>
      <c r="Z3210" s="21">
        <f t="shared" si="904"/>
        <v>0</v>
      </c>
      <c r="AA3210" s="21">
        <f t="shared" si="897"/>
        <v>0</v>
      </c>
      <c r="AB3210" s="21">
        <f t="shared" si="898"/>
        <v>0</v>
      </c>
      <c r="AC3210" s="21">
        <f t="shared" si="899"/>
        <v>57.92</v>
      </c>
      <c r="AD3210" s="21">
        <f t="shared" si="905"/>
        <v>0</v>
      </c>
      <c r="AE3210" s="21" t="str">
        <f t="shared" si="900"/>
        <v>5/13/21:00</v>
      </c>
    </row>
    <row r="3211" spans="2:31">
      <c r="B3211" s="37">
        <v>5</v>
      </c>
      <c r="C3211" s="38">
        <v>13</v>
      </c>
      <c r="D3211" s="39">
        <v>22</v>
      </c>
      <c r="E3211" s="17">
        <v>13.3</v>
      </c>
      <c r="F3211" s="17">
        <v>0</v>
      </c>
      <c r="G3211" s="17">
        <v>0</v>
      </c>
      <c r="H3211" s="37">
        <f t="shared" si="888"/>
        <v>55.94</v>
      </c>
      <c r="I3211" s="37">
        <f>IF(H3211&lt;'Roof Calculator'!$G$8, 1, 0)</f>
        <v>0</v>
      </c>
      <c r="J3211" s="37">
        <f>IF(H3211&gt;='Roof Calculator'!$G$8, 1, 0)</f>
        <v>1</v>
      </c>
      <c r="K3211" s="37">
        <f t="shared" si="889"/>
        <v>0</v>
      </c>
      <c r="L3211" s="37">
        <f t="shared" si="890"/>
        <v>55.94</v>
      </c>
      <c r="M3211" s="37">
        <v>0</v>
      </c>
      <c r="N3211" s="37">
        <f t="shared" si="891"/>
        <v>0</v>
      </c>
      <c r="O3211" s="37">
        <v>0</v>
      </c>
      <c r="P3211" s="37">
        <v>0</v>
      </c>
      <c r="Q3211" s="21">
        <f t="shared" si="892"/>
        <v>39.790999999999997</v>
      </c>
      <c r="R3211" s="21">
        <f t="shared" si="901"/>
        <v>133.87500000000446</v>
      </c>
      <c r="S3211" s="21">
        <f t="shared" si="902"/>
        <v>18.31439967124091</v>
      </c>
      <c r="T3211" s="21">
        <f t="shared" si="893"/>
        <v>86.147999999999996</v>
      </c>
      <c r="U3211" s="37">
        <f>VLOOKUP(Time_Zone, 'LSTM LookUp'!$B$5:$D$8, 3, FALSE)</f>
        <v>-75</v>
      </c>
      <c r="V3211" s="21">
        <f t="shared" si="903"/>
        <v>3.7593766874254264</v>
      </c>
      <c r="W3211" s="21">
        <f t="shared" si="894"/>
        <v>312.08784417185632</v>
      </c>
      <c r="X3211" s="21">
        <f t="shared" si="895"/>
        <v>0</v>
      </c>
      <c r="Y3211" s="21">
        <f t="shared" si="896"/>
        <v>0</v>
      </c>
      <c r="Z3211" s="21">
        <f t="shared" si="904"/>
        <v>0</v>
      </c>
      <c r="AA3211" s="21">
        <f t="shared" si="897"/>
        <v>0</v>
      </c>
      <c r="AB3211" s="21">
        <f t="shared" si="898"/>
        <v>0</v>
      </c>
      <c r="AC3211" s="21">
        <f t="shared" si="899"/>
        <v>55.94</v>
      </c>
      <c r="AD3211" s="21">
        <f t="shared" si="905"/>
        <v>0</v>
      </c>
      <c r="AE3211" s="21" t="str">
        <f t="shared" si="900"/>
        <v>5/13/22:00</v>
      </c>
    </row>
    <row r="3212" spans="2:31">
      <c r="B3212" s="37">
        <v>5</v>
      </c>
      <c r="C3212" s="38">
        <v>13</v>
      </c>
      <c r="D3212" s="39">
        <v>23</v>
      </c>
      <c r="E3212" s="17">
        <v>12.8</v>
      </c>
      <c r="F3212" s="17">
        <v>0</v>
      </c>
      <c r="G3212" s="17">
        <v>0</v>
      </c>
      <c r="H3212" s="37">
        <f t="shared" si="888"/>
        <v>55.04</v>
      </c>
      <c r="I3212" s="37">
        <f>IF(H3212&lt;'Roof Calculator'!$G$8, 1, 0)</f>
        <v>0</v>
      </c>
      <c r="J3212" s="37">
        <f>IF(H3212&gt;='Roof Calculator'!$G$8, 1, 0)</f>
        <v>1</v>
      </c>
      <c r="K3212" s="37">
        <f t="shared" si="889"/>
        <v>0</v>
      </c>
      <c r="L3212" s="37">
        <f t="shared" si="890"/>
        <v>55.04</v>
      </c>
      <c r="M3212" s="37">
        <v>0</v>
      </c>
      <c r="N3212" s="37">
        <f t="shared" si="891"/>
        <v>0</v>
      </c>
      <c r="O3212" s="37">
        <v>0</v>
      </c>
      <c r="P3212" s="37">
        <v>0</v>
      </c>
      <c r="Q3212" s="21">
        <f t="shared" si="892"/>
        <v>39.790999999999997</v>
      </c>
      <c r="R3212" s="21">
        <f t="shared" si="901"/>
        <v>133.91666666667112</v>
      </c>
      <c r="S3212" s="21">
        <f t="shared" si="902"/>
        <v>18.324965157057157</v>
      </c>
      <c r="T3212" s="21">
        <f t="shared" si="893"/>
        <v>86.147999999999996</v>
      </c>
      <c r="U3212" s="37">
        <f>VLOOKUP(Time_Zone, 'LSTM LookUp'!$B$5:$D$8, 3, FALSE)</f>
        <v>-75</v>
      </c>
      <c r="V3212" s="21">
        <f t="shared" si="903"/>
        <v>3.7594754234983156</v>
      </c>
      <c r="W3212" s="21">
        <f t="shared" si="894"/>
        <v>327.0878688558746</v>
      </c>
      <c r="X3212" s="21">
        <f t="shared" si="895"/>
        <v>0</v>
      </c>
      <c r="Y3212" s="21">
        <f t="shared" si="896"/>
        <v>0</v>
      </c>
      <c r="Z3212" s="21">
        <f t="shared" si="904"/>
        <v>0</v>
      </c>
      <c r="AA3212" s="21">
        <f t="shared" si="897"/>
        <v>0</v>
      </c>
      <c r="AB3212" s="21">
        <f t="shared" si="898"/>
        <v>0</v>
      </c>
      <c r="AC3212" s="21">
        <f t="shared" si="899"/>
        <v>55.04</v>
      </c>
      <c r="AD3212" s="21">
        <f t="shared" si="905"/>
        <v>0</v>
      </c>
      <c r="AE3212" s="21" t="str">
        <f t="shared" si="900"/>
        <v>5/13/23:00</v>
      </c>
    </row>
    <row r="3213" spans="2:31">
      <c r="B3213" s="37">
        <v>5</v>
      </c>
      <c r="C3213" s="38">
        <v>13</v>
      </c>
      <c r="D3213" s="39">
        <v>24</v>
      </c>
      <c r="E3213" s="17">
        <v>11.7</v>
      </c>
      <c r="F3213" s="17">
        <v>0</v>
      </c>
      <c r="G3213" s="17">
        <v>0</v>
      </c>
      <c r="H3213" s="37">
        <f t="shared" si="888"/>
        <v>53.06</v>
      </c>
      <c r="I3213" s="37">
        <f>IF(H3213&lt;'Roof Calculator'!$G$8, 1, 0)</f>
        <v>1</v>
      </c>
      <c r="J3213" s="37">
        <f>IF(H3213&gt;='Roof Calculator'!$G$8, 1, 0)</f>
        <v>0</v>
      </c>
      <c r="K3213" s="37">
        <f t="shared" si="889"/>
        <v>53.06</v>
      </c>
      <c r="L3213" s="37">
        <f t="shared" si="890"/>
        <v>0</v>
      </c>
      <c r="M3213" s="37">
        <v>0</v>
      </c>
      <c r="N3213" s="37">
        <f t="shared" si="891"/>
        <v>0</v>
      </c>
      <c r="O3213" s="37">
        <v>0</v>
      </c>
      <c r="P3213" s="37">
        <v>0</v>
      </c>
      <c r="Q3213" s="21">
        <f t="shared" si="892"/>
        <v>39.790999999999997</v>
      </c>
      <c r="R3213" s="21">
        <f t="shared" si="901"/>
        <v>133.95833333333778</v>
      </c>
      <c r="S3213" s="21">
        <f t="shared" si="902"/>
        <v>18.335521524967017</v>
      </c>
      <c r="T3213" s="21">
        <f t="shared" si="893"/>
        <v>86.147999999999996</v>
      </c>
      <c r="U3213" s="37">
        <f>VLOOKUP(Time_Zone, 'LSTM LookUp'!$B$5:$D$8, 3, FALSE)</f>
        <v>-75</v>
      </c>
      <c r="V3213" s="21">
        <f t="shared" si="903"/>
        <v>3.7595574698090184</v>
      </c>
      <c r="W3213" s="21">
        <f t="shared" si="894"/>
        <v>342.08788936745231</v>
      </c>
      <c r="X3213" s="21">
        <f t="shared" si="895"/>
        <v>0</v>
      </c>
      <c r="Y3213" s="21">
        <f t="shared" si="896"/>
        <v>0</v>
      </c>
      <c r="Z3213" s="21">
        <f t="shared" si="904"/>
        <v>0</v>
      </c>
      <c r="AA3213" s="21">
        <f t="shared" si="897"/>
        <v>0</v>
      </c>
      <c r="AB3213" s="21">
        <f t="shared" si="898"/>
        <v>0</v>
      </c>
      <c r="AC3213" s="21">
        <f t="shared" si="899"/>
        <v>0</v>
      </c>
      <c r="AD3213" s="21">
        <f t="shared" si="905"/>
        <v>0</v>
      </c>
      <c r="AE3213" s="21" t="str">
        <f t="shared" si="900"/>
        <v>5/13/24:00</v>
      </c>
    </row>
    <row r="3214" spans="2:31">
      <c r="B3214" s="37">
        <v>5</v>
      </c>
      <c r="C3214" s="38">
        <v>14</v>
      </c>
      <c r="D3214" s="39">
        <v>1</v>
      </c>
      <c r="E3214" s="17">
        <v>11.1</v>
      </c>
      <c r="F3214" s="17">
        <v>0</v>
      </c>
      <c r="G3214" s="17">
        <v>0</v>
      </c>
      <c r="H3214" s="37">
        <f t="shared" si="888"/>
        <v>51.98</v>
      </c>
      <c r="I3214" s="37">
        <f>IF(H3214&lt;'Roof Calculator'!$G$8, 1, 0)</f>
        <v>1</v>
      </c>
      <c r="J3214" s="37">
        <f>IF(H3214&gt;='Roof Calculator'!$G$8, 1, 0)</f>
        <v>0</v>
      </c>
      <c r="K3214" s="37">
        <f t="shared" si="889"/>
        <v>51.98</v>
      </c>
      <c r="L3214" s="37">
        <f t="shared" si="890"/>
        <v>0</v>
      </c>
      <c r="M3214" s="37">
        <v>0</v>
      </c>
      <c r="N3214" s="37">
        <f t="shared" si="891"/>
        <v>0</v>
      </c>
      <c r="O3214" s="37">
        <v>0</v>
      </c>
      <c r="P3214" s="37">
        <v>0</v>
      </c>
      <c r="Q3214" s="21">
        <f t="shared" si="892"/>
        <v>39.790999999999997</v>
      </c>
      <c r="R3214" s="21">
        <f t="shared" si="901"/>
        <v>134.00000000000443</v>
      </c>
      <c r="S3214" s="21">
        <f t="shared" si="902"/>
        <v>18.346068768227703</v>
      </c>
      <c r="T3214" s="21">
        <f t="shared" si="893"/>
        <v>86.147999999999996</v>
      </c>
      <c r="U3214" s="37">
        <f>VLOOKUP(Time_Zone, 'LSTM LookUp'!$B$5:$D$8, 3, FALSE)</f>
        <v>-75</v>
      </c>
      <c r="V3214" s="21">
        <f t="shared" si="903"/>
        <v>3.7596228317588585</v>
      </c>
      <c r="W3214" s="21">
        <f t="shared" si="894"/>
        <v>-2.9120942920602921</v>
      </c>
      <c r="X3214" s="21">
        <f t="shared" si="895"/>
        <v>0</v>
      </c>
      <c r="Y3214" s="21">
        <f t="shared" si="896"/>
        <v>0</v>
      </c>
      <c r="Z3214" s="21">
        <f t="shared" si="904"/>
        <v>0</v>
      </c>
      <c r="AA3214" s="21">
        <f t="shared" si="897"/>
        <v>0</v>
      </c>
      <c r="AB3214" s="21">
        <f t="shared" si="898"/>
        <v>0</v>
      </c>
      <c r="AC3214" s="21">
        <f t="shared" si="899"/>
        <v>0</v>
      </c>
      <c r="AD3214" s="21">
        <f t="shared" si="905"/>
        <v>0</v>
      </c>
      <c r="AE3214" s="21" t="str">
        <f t="shared" si="900"/>
        <v>5/14/1:00</v>
      </c>
    </row>
    <row r="3215" spans="2:31">
      <c r="B3215" s="37">
        <v>5</v>
      </c>
      <c r="C3215" s="38">
        <v>14</v>
      </c>
      <c r="D3215" s="39">
        <v>2</v>
      </c>
      <c r="E3215" s="17">
        <v>10</v>
      </c>
      <c r="F3215" s="17">
        <v>0</v>
      </c>
      <c r="G3215" s="17">
        <v>0</v>
      </c>
      <c r="H3215" s="37">
        <f t="shared" si="888"/>
        <v>50</v>
      </c>
      <c r="I3215" s="37">
        <f>IF(H3215&lt;'Roof Calculator'!$G$8, 1, 0)</f>
        <v>1</v>
      </c>
      <c r="J3215" s="37">
        <f>IF(H3215&gt;='Roof Calculator'!$G$8, 1, 0)</f>
        <v>0</v>
      </c>
      <c r="K3215" s="37">
        <f t="shared" si="889"/>
        <v>50</v>
      </c>
      <c r="L3215" s="37">
        <f t="shared" si="890"/>
        <v>0</v>
      </c>
      <c r="M3215" s="37">
        <v>0</v>
      </c>
      <c r="N3215" s="37">
        <f t="shared" si="891"/>
        <v>0</v>
      </c>
      <c r="O3215" s="37">
        <v>0</v>
      </c>
      <c r="P3215" s="37">
        <v>0</v>
      </c>
      <c r="Q3215" s="21">
        <f t="shared" si="892"/>
        <v>39.790999999999997</v>
      </c>
      <c r="R3215" s="21">
        <f t="shared" si="901"/>
        <v>134.04166666667109</v>
      </c>
      <c r="S3215" s="21">
        <f t="shared" si="902"/>
        <v>18.356606880099367</v>
      </c>
      <c r="T3215" s="21">
        <f t="shared" si="893"/>
        <v>86.147999999999996</v>
      </c>
      <c r="U3215" s="37">
        <f>VLOOKUP(Time_Zone, 'LSTM LookUp'!$B$5:$D$8, 3, FALSE)</f>
        <v>-75</v>
      </c>
      <c r="V3215" s="21">
        <f t="shared" si="903"/>
        <v>3.7596715147881001</v>
      </c>
      <c r="W3215" s="21">
        <f t="shared" si="894"/>
        <v>12.087917878697017</v>
      </c>
      <c r="X3215" s="21">
        <f t="shared" si="895"/>
        <v>0</v>
      </c>
      <c r="Y3215" s="21">
        <f t="shared" si="896"/>
        <v>0</v>
      </c>
      <c r="Z3215" s="21">
        <f t="shared" si="904"/>
        <v>0</v>
      </c>
      <c r="AA3215" s="21">
        <f t="shared" si="897"/>
        <v>0</v>
      </c>
      <c r="AB3215" s="21">
        <f t="shared" si="898"/>
        <v>0</v>
      </c>
      <c r="AC3215" s="21">
        <f t="shared" si="899"/>
        <v>0</v>
      </c>
      <c r="AD3215" s="21">
        <f t="shared" si="905"/>
        <v>0</v>
      </c>
      <c r="AE3215" s="21" t="str">
        <f t="shared" si="900"/>
        <v>5/14/2:00</v>
      </c>
    </row>
    <row r="3216" spans="2:31">
      <c r="B3216" s="37">
        <v>5</v>
      </c>
      <c r="C3216" s="38">
        <v>14</v>
      </c>
      <c r="D3216" s="39">
        <v>3</v>
      </c>
      <c r="E3216" s="17">
        <v>10</v>
      </c>
      <c r="F3216" s="17">
        <v>0</v>
      </c>
      <c r="G3216" s="17">
        <v>0</v>
      </c>
      <c r="H3216" s="37">
        <f t="shared" si="888"/>
        <v>50</v>
      </c>
      <c r="I3216" s="37">
        <f>IF(H3216&lt;'Roof Calculator'!$G$8, 1, 0)</f>
        <v>1</v>
      </c>
      <c r="J3216" s="37">
        <f>IF(H3216&gt;='Roof Calculator'!$G$8, 1, 0)</f>
        <v>0</v>
      </c>
      <c r="K3216" s="37">
        <f t="shared" si="889"/>
        <v>50</v>
      </c>
      <c r="L3216" s="37">
        <f t="shared" si="890"/>
        <v>0</v>
      </c>
      <c r="M3216" s="37">
        <v>0</v>
      </c>
      <c r="N3216" s="37">
        <f t="shared" si="891"/>
        <v>0</v>
      </c>
      <c r="O3216" s="37">
        <v>0</v>
      </c>
      <c r="P3216" s="37">
        <v>0</v>
      </c>
      <c r="Q3216" s="21">
        <f t="shared" si="892"/>
        <v>39.790999999999997</v>
      </c>
      <c r="R3216" s="21">
        <f t="shared" si="901"/>
        <v>134.08333333333775</v>
      </c>
      <c r="S3216" s="21">
        <f t="shared" si="902"/>
        <v>18.367135853845127</v>
      </c>
      <c r="T3216" s="21">
        <f t="shared" si="893"/>
        <v>86.147999999999996</v>
      </c>
      <c r="U3216" s="37">
        <f>VLOOKUP(Time_Zone, 'LSTM LookUp'!$B$5:$D$8, 3, FALSE)</f>
        <v>-75</v>
      </c>
      <c r="V3216" s="21">
        <f t="shared" si="903"/>
        <v>3.7597035243759271</v>
      </c>
      <c r="W3216" s="21">
        <f t="shared" si="894"/>
        <v>27.087925881093973</v>
      </c>
      <c r="X3216" s="21">
        <f t="shared" si="895"/>
        <v>0</v>
      </c>
      <c r="Y3216" s="21">
        <f t="shared" si="896"/>
        <v>0</v>
      </c>
      <c r="Z3216" s="21">
        <f t="shared" si="904"/>
        <v>0</v>
      </c>
      <c r="AA3216" s="21">
        <f t="shared" si="897"/>
        <v>0</v>
      </c>
      <c r="AB3216" s="21">
        <f t="shared" si="898"/>
        <v>0</v>
      </c>
      <c r="AC3216" s="21">
        <f t="shared" si="899"/>
        <v>0</v>
      </c>
      <c r="AD3216" s="21">
        <f t="shared" si="905"/>
        <v>0</v>
      </c>
      <c r="AE3216" s="21" t="str">
        <f t="shared" si="900"/>
        <v>5/14/3:00</v>
      </c>
    </row>
    <row r="3217" spans="2:31">
      <c r="B3217" s="37">
        <v>5</v>
      </c>
      <c r="C3217" s="38">
        <v>14</v>
      </c>
      <c r="D3217" s="39">
        <v>4</v>
      </c>
      <c r="E3217" s="17">
        <v>9.4</v>
      </c>
      <c r="F3217" s="17">
        <v>0</v>
      </c>
      <c r="G3217" s="17">
        <v>0</v>
      </c>
      <c r="H3217" s="37">
        <f t="shared" si="888"/>
        <v>48.92</v>
      </c>
      <c r="I3217" s="37">
        <f>IF(H3217&lt;'Roof Calculator'!$G$8, 1, 0)</f>
        <v>1</v>
      </c>
      <c r="J3217" s="37">
        <f>IF(H3217&gt;='Roof Calculator'!$G$8, 1, 0)</f>
        <v>0</v>
      </c>
      <c r="K3217" s="37">
        <f t="shared" si="889"/>
        <v>48.92</v>
      </c>
      <c r="L3217" s="37">
        <f t="shared" si="890"/>
        <v>0</v>
      </c>
      <c r="M3217" s="37">
        <v>0</v>
      </c>
      <c r="N3217" s="37">
        <f t="shared" si="891"/>
        <v>0</v>
      </c>
      <c r="O3217" s="37">
        <v>0</v>
      </c>
      <c r="P3217" s="37">
        <v>0</v>
      </c>
      <c r="Q3217" s="21">
        <f t="shared" si="892"/>
        <v>39.790999999999997</v>
      </c>
      <c r="R3217" s="21">
        <f t="shared" si="901"/>
        <v>134.12500000000441</v>
      </c>
      <c r="S3217" s="21">
        <f t="shared" si="902"/>
        <v>18.377655682731053</v>
      </c>
      <c r="T3217" s="21">
        <f t="shared" si="893"/>
        <v>86.147999999999996</v>
      </c>
      <c r="U3217" s="37">
        <f>VLOOKUP(Time_Zone, 'LSTM LookUp'!$B$5:$D$8, 3, FALSE)</f>
        <v>-75</v>
      </c>
      <c r="V3217" s="21">
        <f t="shared" si="903"/>
        <v>3.7597188660404339</v>
      </c>
      <c r="W3217" s="21">
        <f t="shared" si="894"/>
        <v>42.087929716510089</v>
      </c>
      <c r="X3217" s="21">
        <f t="shared" si="895"/>
        <v>0</v>
      </c>
      <c r="Y3217" s="21">
        <f t="shared" si="896"/>
        <v>0</v>
      </c>
      <c r="Z3217" s="21">
        <f t="shared" si="904"/>
        <v>0</v>
      </c>
      <c r="AA3217" s="21">
        <f t="shared" si="897"/>
        <v>0</v>
      </c>
      <c r="AB3217" s="21">
        <f t="shared" si="898"/>
        <v>0</v>
      </c>
      <c r="AC3217" s="21">
        <f t="shared" si="899"/>
        <v>0</v>
      </c>
      <c r="AD3217" s="21">
        <f t="shared" si="905"/>
        <v>0</v>
      </c>
      <c r="AE3217" s="21" t="str">
        <f t="shared" si="900"/>
        <v>5/14/4:00</v>
      </c>
    </row>
    <row r="3218" spans="2:31">
      <c r="B3218" s="37">
        <v>5</v>
      </c>
      <c r="C3218" s="38">
        <v>14</v>
      </c>
      <c r="D3218" s="39">
        <v>5</v>
      </c>
      <c r="E3218" s="17">
        <v>9.4</v>
      </c>
      <c r="F3218" s="17">
        <v>0</v>
      </c>
      <c r="G3218" s="17">
        <v>0</v>
      </c>
      <c r="H3218" s="37">
        <f t="shared" si="888"/>
        <v>48.92</v>
      </c>
      <c r="I3218" s="37">
        <f>IF(H3218&lt;'Roof Calculator'!$G$8, 1, 0)</f>
        <v>1</v>
      </c>
      <c r="J3218" s="37">
        <f>IF(H3218&gt;='Roof Calculator'!$G$8, 1, 0)</f>
        <v>0</v>
      </c>
      <c r="K3218" s="37">
        <f t="shared" si="889"/>
        <v>48.92</v>
      </c>
      <c r="L3218" s="37">
        <f t="shared" si="890"/>
        <v>0</v>
      </c>
      <c r="M3218" s="37">
        <v>0</v>
      </c>
      <c r="N3218" s="37">
        <f t="shared" si="891"/>
        <v>0</v>
      </c>
      <c r="O3218" s="37">
        <v>0</v>
      </c>
      <c r="P3218" s="37">
        <v>0</v>
      </c>
      <c r="Q3218" s="21">
        <f t="shared" si="892"/>
        <v>39.790999999999997</v>
      </c>
      <c r="R3218" s="21">
        <f t="shared" si="901"/>
        <v>134.16666666667106</v>
      </c>
      <c r="S3218" s="21">
        <f t="shared" si="902"/>
        <v>18.388166360026197</v>
      </c>
      <c r="T3218" s="21">
        <f t="shared" si="893"/>
        <v>86.147999999999996</v>
      </c>
      <c r="U3218" s="37">
        <f>VLOOKUP(Time_Zone, 'LSTM LookUp'!$B$5:$D$8, 3, FALSE)</f>
        <v>-75</v>
      </c>
      <c r="V3218" s="21">
        <f t="shared" si="903"/>
        <v>3.7597175453386051</v>
      </c>
      <c r="W3218" s="21">
        <f t="shared" si="894"/>
        <v>57.087929386334658</v>
      </c>
      <c r="X3218" s="21">
        <f t="shared" si="895"/>
        <v>0</v>
      </c>
      <c r="Y3218" s="21">
        <f t="shared" si="896"/>
        <v>0</v>
      </c>
      <c r="Z3218" s="21">
        <f t="shared" si="904"/>
        <v>0</v>
      </c>
      <c r="AA3218" s="21">
        <f t="shared" si="897"/>
        <v>0</v>
      </c>
      <c r="AB3218" s="21">
        <f t="shared" si="898"/>
        <v>0</v>
      </c>
      <c r="AC3218" s="21">
        <f t="shared" si="899"/>
        <v>0</v>
      </c>
      <c r="AD3218" s="21">
        <f t="shared" si="905"/>
        <v>0</v>
      </c>
      <c r="AE3218" s="21" t="str">
        <f t="shared" si="900"/>
        <v>5/14/5:00</v>
      </c>
    </row>
    <row r="3219" spans="2:31">
      <c r="B3219" s="37">
        <v>5</v>
      </c>
      <c r="C3219" s="38">
        <v>14</v>
      </c>
      <c r="D3219" s="39">
        <v>6</v>
      </c>
      <c r="E3219" s="17">
        <v>9.4</v>
      </c>
      <c r="F3219" s="17">
        <v>10</v>
      </c>
      <c r="G3219" s="17">
        <v>1</v>
      </c>
      <c r="H3219" s="37">
        <f t="shared" si="888"/>
        <v>48.92</v>
      </c>
      <c r="I3219" s="37">
        <f>IF(H3219&lt;'Roof Calculator'!$G$8, 1, 0)</f>
        <v>1</v>
      </c>
      <c r="J3219" s="37">
        <f>IF(H3219&gt;='Roof Calculator'!$G$8, 1, 0)</f>
        <v>0</v>
      </c>
      <c r="K3219" s="37">
        <f t="shared" si="889"/>
        <v>48.92</v>
      </c>
      <c r="L3219" s="37">
        <f t="shared" si="890"/>
        <v>0</v>
      </c>
      <c r="M3219" s="37">
        <v>0</v>
      </c>
      <c r="N3219" s="37">
        <f t="shared" si="891"/>
        <v>10</v>
      </c>
      <c r="O3219" s="37">
        <v>0</v>
      </c>
      <c r="P3219" s="37">
        <v>0</v>
      </c>
      <c r="Q3219" s="21">
        <f t="shared" si="892"/>
        <v>39.790999999999997</v>
      </c>
      <c r="R3219" s="21">
        <f t="shared" si="901"/>
        <v>134.20833333333772</v>
      </c>
      <c r="S3219" s="21">
        <f t="shared" si="902"/>
        <v>18.398667879002588</v>
      </c>
      <c r="T3219" s="21">
        <f t="shared" si="893"/>
        <v>86.147999999999996</v>
      </c>
      <c r="U3219" s="37">
        <f>VLOOKUP(Time_Zone, 'LSTM LookUp'!$B$5:$D$8, 3, FALSE)</f>
        <v>-75</v>
      </c>
      <c r="V3219" s="21">
        <f t="shared" si="903"/>
        <v>3.7596995678663143</v>
      </c>
      <c r="W3219" s="21">
        <f t="shared" si="894"/>
        <v>72.087924891966551</v>
      </c>
      <c r="X3219" s="21">
        <f t="shared" si="895"/>
        <v>0.42623982556472373</v>
      </c>
      <c r="Y3219" s="21">
        <f t="shared" si="896"/>
        <v>10.426239825564723</v>
      </c>
      <c r="Z3219" s="21">
        <f t="shared" si="904"/>
        <v>3.3049359238969562</v>
      </c>
      <c r="AA3219" s="21">
        <f t="shared" si="897"/>
        <v>3.3049359238969562</v>
      </c>
      <c r="AB3219" s="21">
        <f t="shared" si="898"/>
        <v>0</v>
      </c>
      <c r="AC3219" s="21">
        <f t="shared" si="899"/>
        <v>0</v>
      </c>
      <c r="AD3219" s="21">
        <f t="shared" si="905"/>
        <v>0</v>
      </c>
      <c r="AE3219" s="21" t="str">
        <f t="shared" si="900"/>
        <v>5/14/6:00</v>
      </c>
    </row>
    <row r="3220" spans="2:31">
      <c r="B3220" s="37">
        <v>5</v>
      </c>
      <c r="C3220" s="38">
        <v>14</v>
      </c>
      <c r="D3220" s="39">
        <v>7</v>
      </c>
      <c r="E3220" s="17">
        <v>8.9</v>
      </c>
      <c r="F3220" s="17">
        <v>62</v>
      </c>
      <c r="G3220" s="17">
        <v>40</v>
      </c>
      <c r="H3220" s="37">
        <f t="shared" si="888"/>
        <v>48.02</v>
      </c>
      <c r="I3220" s="37">
        <f>IF(H3220&lt;'Roof Calculator'!$G$8, 1, 0)</f>
        <v>1</v>
      </c>
      <c r="J3220" s="37">
        <f>IF(H3220&gt;='Roof Calculator'!$G$8, 1, 0)</f>
        <v>0</v>
      </c>
      <c r="K3220" s="37">
        <f t="shared" si="889"/>
        <v>48.02</v>
      </c>
      <c r="L3220" s="37">
        <f t="shared" si="890"/>
        <v>0</v>
      </c>
      <c r="M3220" s="37">
        <v>0</v>
      </c>
      <c r="N3220" s="37">
        <f t="shared" si="891"/>
        <v>62</v>
      </c>
      <c r="O3220" s="37">
        <v>0</v>
      </c>
      <c r="P3220" s="37">
        <v>0</v>
      </c>
      <c r="Q3220" s="21">
        <f t="shared" si="892"/>
        <v>39.790999999999997</v>
      </c>
      <c r="R3220" s="21">
        <f t="shared" si="901"/>
        <v>134.25000000000438</v>
      </c>
      <c r="S3220" s="21">
        <f t="shared" si="902"/>
        <v>18.409160232935253</v>
      </c>
      <c r="T3220" s="21">
        <f t="shared" si="893"/>
        <v>86.147999999999996</v>
      </c>
      <c r="U3220" s="37">
        <f>VLOOKUP(Time_Zone, 'LSTM LookUp'!$B$5:$D$8, 3, FALSE)</f>
        <v>-75</v>
      </c>
      <c r="V3220" s="21">
        <f t="shared" si="903"/>
        <v>3.7596649392582906</v>
      </c>
      <c r="W3220" s="21">
        <f t="shared" si="894"/>
        <v>87.0879162348146</v>
      </c>
      <c r="X3220" s="21">
        <f t="shared" si="895"/>
        <v>9.5659189600330912</v>
      </c>
      <c r="Y3220" s="21">
        <f t="shared" si="896"/>
        <v>71.565918960033088</v>
      </c>
      <c r="Z3220" s="21">
        <f t="shared" si="904"/>
        <v>22.685146366744046</v>
      </c>
      <c r="AA3220" s="21">
        <f t="shared" si="897"/>
        <v>22.685146366744046</v>
      </c>
      <c r="AB3220" s="21">
        <f t="shared" si="898"/>
        <v>0</v>
      </c>
      <c r="AC3220" s="21">
        <f t="shared" si="899"/>
        <v>0</v>
      </c>
      <c r="AD3220" s="21">
        <f t="shared" si="905"/>
        <v>0</v>
      </c>
      <c r="AE3220" s="21" t="str">
        <f t="shared" si="900"/>
        <v>5/14/7:00</v>
      </c>
    </row>
    <row r="3221" spans="2:31">
      <c r="B3221" s="37">
        <v>5</v>
      </c>
      <c r="C3221" s="38">
        <v>14</v>
      </c>
      <c r="D3221" s="39">
        <v>8</v>
      </c>
      <c r="E3221" s="17">
        <v>9.4</v>
      </c>
      <c r="F3221" s="17">
        <v>151</v>
      </c>
      <c r="G3221" s="17">
        <v>18</v>
      </c>
      <c r="H3221" s="37">
        <f t="shared" si="888"/>
        <v>48.92</v>
      </c>
      <c r="I3221" s="37">
        <f>IF(H3221&lt;'Roof Calculator'!$G$8, 1, 0)</f>
        <v>1</v>
      </c>
      <c r="J3221" s="37">
        <f>IF(H3221&gt;='Roof Calculator'!$G$8, 1, 0)</f>
        <v>0</v>
      </c>
      <c r="K3221" s="37">
        <f t="shared" si="889"/>
        <v>48.92</v>
      </c>
      <c r="L3221" s="37">
        <f t="shared" si="890"/>
        <v>0</v>
      </c>
      <c r="M3221" s="37">
        <v>0</v>
      </c>
      <c r="N3221" s="37">
        <f t="shared" si="891"/>
        <v>151</v>
      </c>
      <c r="O3221" s="37">
        <v>0</v>
      </c>
      <c r="P3221" s="37">
        <v>0</v>
      </c>
      <c r="Q3221" s="21">
        <f t="shared" si="892"/>
        <v>39.790999999999997</v>
      </c>
      <c r="R3221" s="21">
        <f t="shared" si="901"/>
        <v>134.29166666667103</v>
      </c>
      <c r="S3221" s="21">
        <f t="shared" si="902"/>
        <v>18.419643415102229</v>
      </c>
      <c r="T3221" s="21">
        <f t="shared" si="893"/>
        <v>86.147999999999996</v>
      </c>
      <c r="U3221" s="37">
        <f>VLOOKUP(Time_Zone, 'LSTM LookUp'!$B$5:$D$8, 3, FALSE)</f>
        <v>-75</v>
      </c>
      <c r="V3221" s="21">
        <f t="shared" si="903"/>
        <v>3.7596136651881249</v>
      </c>
      <c r="W3221" s="21">
        <f t="shared" si="894"/>
        <v>102.08790341629705</v>
      </c>
      <c r="X3221" s="21">
        <f t="shared" si="895"/>
        <v>0.89198804418136723</v>
      </c>
      <c r="Y3221" s="21">
        <f t="shared" si="896"/>
        <v>151.89198804418137</v>
      </c>
      <c r="Z3221" s="21">
        <f t="shared" si="904"/>
        <v>48.147107321325429</v>
      </c>
      <c r="AA3221" s="21">
        <f t="shared" si="897"/>
        <v>48.147107321325429</v>
      </c>
      <c r="AB3221" s="21">
        <f t="shared" si="898"/>
        <v>0</v>
      </c>
      <c r="AC3221" s="21">
        <f t="shared" si="899"/>
        <v>0</v>
      </c>
      <c r="AD3221" s="21">
        <f t="shared" si="905"/>
        <v>0</v>
      </c>
      <c r="AE3221" s="21" t="str">
        <f t="shared" si="900"/>
        <v>5/14/8:00</v>
      </c>
    </row>
    <row r="3222" spans="2:31">
      <c r="B3222" s="37">
        <v>5</v>
      </c>
      <c r="C3222" s="38">
        <v>14</v>
      </c>
      <c r="D3222" s="39">
        <v>9</v>
      </c>
      <c r="E3222" s="17">
        <v>10.6</v>
      </c>
      <c r="F3222" s="17">
        <v>254</v>
      </c>
      <c r="G3222" s="17">
        <v>65</v>
      </c>
      <c r="H3222" s="37">
        <f t="shared" ref="H3222:H3285" si="906">E3222*9/5+32</f>
        <v>51.08</v>
      </c>
      <c r="I3222" s="37">
        <f>IF(H3222&lt;'Roof Calculator'!$G$8, 1, 0)</f>
        <v>1</v>
      </c>
      <c r="J3222" s="37">
        <f>IF(H3222&gt;='Roof Calculator'!$G$8, 1, 0)</f>
        <v>0</v>
      </c>
      <c r="K3222" s="37">
        <f t="shared" ref="K3222:K3285" si="907">I3222*H3222</f>
        <v>51.08</v>
      </c>
      <c r="L3222" s="37">
        <f t="shared" ref="L3222:L3285" si="908">J3222*H3222</f>
        <v>0</v>
      </c>
      <c r="M3222" s="37">
        <v>0</v>
      </c>
      <c r="N3222" s="37">
        <f t="shared" ref="N3222:N3285" si="909">F3222*(180-M3222)/180</f>
        <v>254</v>
      </c>
      <c r="O3222" s="37">
        <v>0</v>
      </c>
      <c r="P3222" s="37">
        <v>0</v>
      </c>
      <c r="Q3222" s="21">
        <f t="shared" ref="Q3222:Q3285" si="910">Latitude</f>
        <v>39.790999999999997</v>
      </c>
      <c r="R3222" s="21">
        <f t="shared" si="901"/>
        <v>134.33333333333769</v>
      </c>
      <c r="S3222" s="21">
        <f t="shared" si="902"/>
        <v>18.43011741878453</v>
      </c>
      <c r="T3222" s="21">
        <f t="shared" ref="T3222:T3285" si="911">Longitude</f>
        <v>86.147999999999996</v>
      </c>
      <c r="U3222" s="37">
        <f>VLOOKUP(Time_Zone, 'LSTM LookUp'!$B$5:$D$8, 3, FALSE)</f>
        <v>-75</v>
      </c>
      <c r="V3222" s="21">
        <f t="shared" si="903"/>
        <v>3.7595457513682358</v>
      </c>
      <c r="W3222" s="21">
        <f t="shared" ref="W3222:W3285" si="912">15*((D3222+(4*(T3222-U3222)+V3222)/60)-12)</f>
        <v>117.08788643784203</v>
      </c>
      <c r="X3222" s="21">
        <f t="shared" ref="X3222:X3285" si="913">G3222*(SIN(S3222*PI()/180)*SIN(Q3222*PI()/180)*COS(O3222*PI()/180)-SIN(S3222*PI()/180)*COS(Q3222*PI()/180)*SIN(O3222*PI()/180)*COS(P3222*PI()/180)+COS(S3222*PI()/180)*COS(Q3222*PI()/180)*COS(O3222*PI()/180)*COS(W3222*PI()/180)+COS(S3222*PI()/180)*SIN(Q3222*PI()/180)*SIN(O3222*PI()/180)*COS(P3222*PI()/180)*COS(W3222*PI()/180)+COS(S3222*PI()/180)*SIN(P3222*PI()/180)*SIN(W3222*PI()/180)*SIN(O3222*PI()/180))</f>
        <v>-8.4247742918050896</v>
      </c>
      <c r="Y3222" s="21">
        <f t="shared" ref="Y3222:Y3285" si="914">X3222+N3222</f>
        <v>245.57522570819492</v>
      </c>
      <c r="Z3222" s="21">
        <f t="shared" si="904"/>
        <v>77.8430574244111</v>
      </c>
      <c r="AA3222" s="21">
        <f t="shared" ref="AA3222:AA3285" si="915">Z3222*I3222</f>
        <v>77.8430574244111</v>
      </c>
      <c r="AB3222" s="21">
        <f t="shared" ref="AB3222:AB3285" si="916">Z3222*J3222</f>
        <v>0</v>
      </c>
      <c r="AC3222" s="21">
        <f t="shared" ref="AC3222:AC3285" si="917">L3222</f>
        <v>0</v>
      </c>
      <c r="AD3222" s="21">
        <f t="shared" si="905"/>
        <v>0</v>
      </c>
      <c r="AE3222" s="21" t="str">
        <f t="shared" ref="AE3222:AE3285" si="918">CONCATENATE(B3222, "/", C3222, "/", D3222,":00")</f>
        <v>5/14/9:00</v>
      </c>
    </row>
    <row r="3223" spans="2:31">
      <c r="B3223" s="37">
        <v>5</v>
      </c>
      <c r="C3223" s="38">
        <v>14</v>
      </c>
      <c r="D3223" s="39">
        <v>10</v>
      </c>
      <c r="E3223" s="17">
        <v>12.8</v>
      </c>
      <c r="F3223" s="17">
        <v>212</v>
      </c>
      <c r="G3223" s="17">
        <v>593</v>
      </c>
      <c r="H3223" s="37">
        <f t="shared" si="906"/>
        <v>55.04</v>
      </c>
      <c r="I3223" s="37">
        <f>IF(H3223&lt;'Roof Calculator'!$G$8, 1, 0)</f>
        <v>0</v>
      </c>
      <c r="J3223" s="37">
        <f>IF(H3223&gt;='Roof Calculator'!$G$8, 1, 0)</f>
        <v>1</v>
      </c>
      <c r="K3223" s="37">
        <f t="shared" si="907"/>
        <v>0</v>
      </c>
      <c r="L3223" s="37">
        <f t="shared" si="908"/>
        <v>55.04</v>
      </c>
      <c r="M3223" s="37">
        <v>0</v>
      </c>
      <c r="N3223" s="37">
        <f t="shared" si="909"/>
        <v>212</v>
      </c>
      <c r="O3223" s="37">
        <v>0</v>
      </c>
      <c r="P3223" s="37">
        <v>0</v>
      </c>
      <c r="Q3223" s="21">
        <f t="shared" si="910"/>
        <v>39.790999999999997</v>
      </c>
      <c r="R3223" s="21">
        <f t="shared" ref="R3223:R3286" si="919">R3222+1/24</f>
        <v>134.37500000000435</v>
      </c>
      <c r="S3223" s="21">
        <f t="shared" ref="S3223:S3286" si="920">ASIN(SIN(23.45*PI()/180)*SIN((360/365*(R3223-81))*PI()/180))*180/PI()</f>
        <v>18.440582237266224</v>
      </c>
      <c r="T3223" s="21">
        <f t="shared" si="911"/>
        <v>86.147999999999996</v>
      </c>
      <c r="U3223" s="37">
        <f>VLOOKUP(Time_Zone, 'LSTM LookUp'!$B$5:$D$8, 3, FALSE)</f>
        <v>-75</v>
      </c>
      <c r="V3223" s="21">
        <f t="shared" ref="V3223:V3286" si="921">9.87*SIN(2*(360/365*(R3223-81))*PI()/180)-7.53*COS((360/365*(R3223-81))*PI()/180)-1.5*SIN((360/365*(R3223-81))*PI()/180)</f>
        <v>3.7594612035498693</v>
      </c>
      <c r="W3223" s="21">
        <f t="shared" si="912"/>
        <v>132.08786530088744</v>
      </c>
      <c r="X3223" s="21">
        <f t="shared" si="913"/>
        <v>-169.67924912461243</v>
      </c>
      <c r="Y3223" s="21">
        <f t="shared" si="914"/>
        <v>42.320750875387574</v>
      </c>
      <c r="Z3223" s="21">
        <f t="shared" ref="Z3223:Z3286" si="922">Y3223/10.764*3.412</f>
        <v>13.414938869084207</v>
      </c>
      <c r="AA3223" s="21">
        <f t="shared" si="915"/>
        <v>0</v>
      </c>
      <c r="AB3223" s="21">
        <f t="shared" si="916"/>
        <v>13.414938869084207</v>
      </c>
      <c r="AC3223" s="21">
        <f t="shared" si="917"/>
        <v>55.04</v>
      </c>
      <c r="AD3223" s="21">
        <f t="shared" ref="AD3223:AD3286" si="923">AB3223</f>
        <v>13.414938869084207</v>
      </c>
      <c r="AE3223" s="21" t="str">
        <f t="shared" si="918"/>
        <v>5/14/10:00</v>
      </c>
    </row>
    <row r="3224" spans="2:31">
      <c r="B3224" s="37">
        <v>5</v>
      </c>
      <c r="C3224" s="38">
        <v>14</v>
      </c>
      <c r="D3224" s="39">
        <v>11</v>
      </c>
      <c r="E3224" s="17">
        <v>13.9</v>
      </c>
      <c r="F3224" s="17">
        <v>329</v>
      </c>
      <c r="G3224" s="17">
        <v>352</v>
      </c>
      <c r="H3224" s="37">
        <f t="shared" si="906"/>
        <v>57.02</v>
      </c>
      <c r="I3224" s="37">
        <f>IF(H3224&lt;'Roof Calculator'!$G$8, 1, 0)</f>
        <v>0</v>
      </c>
      <c r="J3224" s="37">
        <f>IF(H3224&gt;='Roof Calculator'!$G$8, 1, 0)</f>
        <v>1</v>
      </c>
      <c r="K3224" s="37">
        <f t="shared" si="907"/>
        <v>0</v>
      </c>
      <c r="L3224" s="37">
        <f t="shared" si="908"/>
        <v>57.02</v>
      </c>
      <c r="M3224" s="37">
        <v>0</v>
      </c>
      <c r="N3224" s="37">
        <f t="shared" si="909"/>
        <v>329</v>
      </c>
      <c r="O3224" s="37">
        <v>0</v>
      </c>
      <c r="P3224" s="37">
        <v>0</v>
      </c>
      <c r="Q3224" s="21">
        <f t="shared" si="910"/>
        <v>39.790999999999997</v>
      </c>
      <c r="R3224" s="21">
        <f t="shared" si="919"/>
        <v>134.41666666667101</v>
      </c>
      <c r="S3224" s="21">
        <f t="shared" si="920"/>
        <v>18.451037863834387</v>
      </c>
      <c r="T3224" s="21">
        <f t="shared" si="911"/>
        <v>86.147999999999996</v>
      </c>
      <c r="U3224" s="37">
        <f>VLOOKUP(Time_Zone, 'LSTM LookUp'!$B$5:$D$8, 3, FALSE)</f>
        <v>-75</v>
      </c>
      <c r="V3224" s="21">
        <f t="shared" si="921"/>
        <v>3.7593600275230772</v>
      </c>
      <c r="W3224" s="21">
        <f t="shared" si="912"/>
        <v>147.08784000688075</v>
      </c>
      <c r="X3224" s="21">
        <f t="shared" si="913"/>
        <v>-144.09098731026347</v>
      </c>
      <c r="Y3224" s="21">
        <f t="shared" si="914"/>
        <v>184.90901268973653</v>
      </c>
      <c r="Z3224" s="21">
        <f t="shared" si="922"/>
        <v>58.61292747095699</v>
      </c>
      <c r="AA3224" s="21">
        <f t="shared" si="915"/>
        <v>0</v>
      </c>
      <c r="AB3224" s="21">
        <f t="shared" si="916"/>
        <v>58.61292747095699</v>
      </c>
      <c r="AC3224" s="21">
        <f t="shared" si="917"/>
        <v>57.02</v>
      </c>
      <c r="AD3224" s="21">
        <f t="shared" si="923"/>
        <v>58.61292747095699</v>
      </c>
      <c r="AE3224" s="21" t="str">
        <f t="shared" si="918"/>
        <v>5/14/11:00</v>
      </c>
    </row>
    <row r="3225" spans="2:31">
      <c r="B3225" s="37">
        <v>5</v>
      </c>
      <c r="C3225" s="38">
        <v>14</v>
      </c>
      <c r="D3225" s="39">
        <v>12</v>
      </c>
      <c r="E3225" s="17">
        <v>14.4</v>
      </c>
      <c r="F3225" s="17">
        <v>392</v>
      </c>
      <c r="G3225" s="17">
        <v>576</v>
      </c>
      <c r="H3225" s="37">
        <f t="shared" si="906"/>
        <v>57.92</v>
      </c>
      <c r="I3225" s="37">
        <f>IF(H3225&lt;'Roof Calculator'!$G$8, 1, 0)</f>
        <v>0</v>
      </c>
      <c r="J3225" s="37">
        <f>IF(H3225&gt;='Roof Calculator'!$G$8, 1, 0)</f>
        <v>1</v>
      </c>
      <c r="K3225" s="37">
        <f t="shared" si="907"/>
        <v>0</v>
      </c>
      <c r="L3225" s="37">
        <f t="shared" si="908"/>
        <v>57.92</v>
      </c>
      <c r="M3225" s="37">
        <v>0</v>
      </c>
      <c r="N3225" s="37">
        <f t="shared" si="909"/>
        <v>392</v>
      </c>
      <c r="O3225" s="37">
        <v>0</v>
      </c>
      <c r="P3225" s="37">
        <v>0</v>
      </c>
      <c r="Q3225" s="21">
        <f t="shared" si="910"/>
        <v>39.790999999999997</v>
      </c>
      <c r="R3225" s="21">
        <f t="shared" si="919"/>
        <v>134.45833333333766</v>
      </c>
      <c r="S3225" s="21">
        <f t="shared" si="920"/>
        <v>18.461484291779144</v>
      </c>
      <c r="T3225" s="21">
        <f t="shared" si="911"/>
        <v>86.147999999999996</v>
      </c>
      <c r="U3225" s="37">
        <f>VLOOKUP(Time_Zone, 'LSTM LookUp'!$B$5:$D$8, 3, FALSE)</f>
        <v>-75</v>
      </c>
      <c r="V3225" s="21">
        <f t="shared" si="921"/>
        <v>3.7592422291167056</v>
      </c>
      <c r="W3225" s="21">
        <f t="shared" si="912"/>
        <v>162.08781055727917</v>
      </c>
      <c r="X3225" s="21">
        <f t="shared" si="913"/>
        <v>-282.72926554135404</v>
      </c>
      <c r="Y3225" s="21">
        <f t="shared" si="914"/>
        <v>109.27073445864596</v>
      </c>
      <c r="Z3225" s="21">
        <f t="shared" si="922"/>
        <v>34.636914341592352</v>
      </c>
      <c r="AA3225" s="21">
        <f t="shared" si="915"/>
        <v>0</v>
      </c>
      <c r="AB3225" s="21">
        <f t="shared" si="916"/>
        <v>34.636914341592352</v>
      </c>
      <c r="AC3225" s="21">
        <f t="shared" si="917"/>
        <v>57.92</v>
      </c>
      <c r="AD3225" s="21">
        <f t="shared" si="923"/>
        <v>34.636914341592352</v>
      </c>
      <c r="AE3225" s="21" t="str">
        <f t="shared" si="918"/>
        <v>5/14/12:00</v>
      </c>
    </row>
    <row r="3226" spans="2:31">
      <c r="B3226" s="37">
        <v>5</v>
      </c>
      <c r="C3226" s="38">
        <v>14</v>
      </c>
      <c r="D3226" s="39">
        <v>13</v>
      </c>
      <c r="E3226" s="17">
        <v>16.100000000000001</v>
      </c>
      <c r="F3226" s="17">
        <v>250</v>
      </c>
      <c r="G3226" s="17">
        <v>722</v>
      </c>
      <c r="H3226" s="37">
        <f t="shared" si="906"/>
        <v>60.980000000000004</v>
      </c>
      <c r="I3226" s="37">
        <f>IF(H3226&lt;'Roof Calculator'!$G$8, 1, 0)</f>
        <v>0</v>
      </c>
      <c r="J3226" s="37">
        <f>IF(H3226&gt;='Roof Calculator'!$G$8, 1, 0)</f>
        <v>1</v>
      </c>
      <c r="K3226" s="37">
        <f t="shared" si="907"/>
        <v>0</v>
      </c>
      <c r="L3226" s="37">
        <f t="shared" si="908"/>
        <v>60.980000000000004</v>
      </c>
      <c r="M3226" s="37">
        <v>0</v>
      </c>
      <c r="N3226" s="37">
        <f t="shared" si="909"/>
        <v>250</v>
      </c>
      <c r="O3226" s="37">
        <v>0</v>
      </c>
      <c r="P3226" s="37">
        <v>0</v>
      </c>
      <c r="Q3226" s="21">
        <f t="shared" si="910"/>
        <v>39.790999999999997</v>
      </c>
      <c r="R3226" s="21">
        <f t="shared" si="919"/>
        <v>134.50000000000432</v>
      </c>
      <c r="S3226" s="21">
        <f t="shared" si="920"/>
        <v>18.471921514393664</v>
      </c>
      <c r="T3226" s="21">
        <f t="shared" si="911"/>
        <v>86.147999999999996</v>
      </c>
      <c r="U3226" s="37">
        <f>VLOOKUP(Time_Zone, 'LSTM LookUp'!$B$5:$D$8, 3, FALSE)</f>
        <v>-75</v>
      </c>
      <c r="V3226" s="21">
        <f t="shared" si="921"/>
        <v>3.7591078141983765</v>
      </c>
      <c r="W3226" s="21">
        <f t="shared" si="912"/>
        <v>177.08777695354956</v>
      </c>
      <c r="X3226" s="21">
        <f t="shared" si="913"/>
        <v>-379.10842870178544</v>
      </c>
      <c r="Y3226" s="21">
        <f t="shared" si="914"/>
        <v>-129.10842870178544</v>
      </c>
      <c r="Z3226" s="21">
        <f t="shared" si="922"/>
        <v>-40.925116938916013</v>
      </c>
      <c r="AA3226" s="21">
        <f t="shared" si="915"/>
        <v>0</v>
      </c>
      <c r="AB3226" s="21">
        <f t="shared" si="916"/>
        <v>-40.925116938916013</v>
      </c>
      <c r="AC3226" s="21">
        <f t="shared" si="917"/>
        <v>60.980000000000004</v>
      </c>
      <c r="AD3226" s="21">
        <f t="shared" si="923"/>
        <v>-40.925116938916013</v>
      </c>
      <c r="AE3226" s="21" t="str">
        <f t="shared" si="918"/>
        <v>5/14/13:00</v>
      </c>
    </row>
    <row r="3227" spans="2:31">
      <c r="B3227" s="37">
        <v>5</v>
      </c>
      <c r="C3227" s="38">
        <v>14</v>
      </c>
      <c r="D3227" s="39">
        <v>14</v>
      </c>
      <c r="E3227" s="17">
        <v>16.7</v>
      </c>
      <c r="F3227" s="17">
        <v>288</v>
      </c>
      <c r="G3227" s="17">
        <v>667</v>
      </c>
      <c r="H3227" s="37">
        <f t="shared" si="906"/>
        <v>62.059999999999995</v>
      </c>
      <c r="I3227" s="37">
        <f>IF(H3227&lt;'Roof Calculator'!$G$8, 1, 0)</f>
        <v>0</v>
      </c>
      <c r="J3227" s="37">
        <f>IF(H3227&gt;='Roof Calculator'!$G$8, 1, 0)</f>
        <v>1</v>
      </c>
      <c r="K3227" s="37">
        <f t="shared" si="907"/>
        <v>0</v>
      </c>
      <c r="L3227" s="37">
        <f t="shared" si="908"/>
        <v>62.059999999999995</v>
      </c>
      <c r="M3227" s="37">
        <v>0</v>
      </c>
      <c r="N3227" s="37">
        <f t="shared" si="909"/>
        <v>288</v>
      </c>
      <c r="O3227" s="37">
        <v>0</v>
      </c>
      <c r="P3227" s="37">
        <v>0</v>
      </c>
      <c r="Q3227" s="21">
        <f t="shared" si="910"/>
        <v>39.790999999999997</v>
      </c>
      <c r="R3227" s="21">
        <f t="shared" si="919"/>
        <v>134.54166666667098</v>
      </c>
      <c r="S3227" s="21">
        <f t="shared" si="920"/>
        <v>18.482349524974168</v>
      </c>
      <c r="T3227" s="21">
        <f t="shared" si="911"/>
        <v>86.147999999999996</v>
      </c>
      <c r="U3227" s="37">
        <f>VLOOKUP(Time_Zone, 'LSTM LookUp'!$B$5:$D$8, 3, FALSE)</f>
        <v>-75</v>
      </c>
      <c r="V3227" s="21">
        <f t="shared" si="921"/>
        <v>3.7589567886744737</v>
      </c>
      <c r="W3227" s="21">
        <f t="shared" si="912"/>
        <v>192.08773919716862</v>
      </c>
      <c r="X3227" s="21">
        <f t="shared" si="913"/>
        <v>-339.97623969014683</v>
      </c>
      <c r="Y3227" s="21">
        <f t="shared" si="914"/>
        <v>-51.976239690146826</v>
      </c>
      <c r="Z3227" s="21">
        <f t="shared" si="922"/>
        <v>-16.475560184204848</v>
      </c>
      <c r="AA3227" s="21">
        <f t="shared" si="915"/>
        <v>0</v>
      </c>
      <c r="AB3227" s="21">
        <f t="shared" si="916"/>
        <v>-16.475560184204848</v>
      </c>
      <c r="AC3227" s="21">
        <f t="shared" si="917"/>
        <v>62.059999999999995</v>
      </c>
      <c r="AD3227" s="21">
        <f t="shared" si="923"/>
        <v>-16.475560184204848</v>
      </c>
      <c r="AE3227" s="21" t="str">
        <f t="shared" si="918"/>
        <v>5/14/14:00</v>
      </c>
    </row>
    <row r="3228" spans="2:31">
      <c r="B3228" s="37">
        <v>5</v>
      </c>
      <c r="C3228" s="38">
        <v>14</v>
      </c>
      <c r="D3228" s="39">
        <v>15</v>
      </c>
      <c r="E3228" s="17">
        <v>17.8</v>
      </c>
      <c r="F3228" s="17">
        <v>246</v>
      </c>
      <c r="G3228" s="17">
        <v>556</v>
      </c>
      <c r="H3228" s="37">
        <f t="shared" si="906"/>
        <v>64.040000000000006</v>
      </c>
      <c r="I3228" s="37">
        <f>IF(H3228&lt;'Roof Calculator'!$G$8, 1, 0)</f>
        <v>0</v>
      </c>
      <c r="J3228" s="37">
        <f>IF(H3228&gt;='Roof Calculator'!$G$8, 1, 0)</f>
        <v>1</v>
      </c>
      <c r="K3228" s="37">
        <f t="shared" si="907"/>
        <v>0</v>
      </c>
      <c r="L3228" s="37">
        <f t="shared" si="908"/>
        <v>64.040000000000006</v>
      </c>
      <c r="M3228" s="37">
        <v>0</v>
      </c>
      <c r="N3228" s="37">
        <f t="shared" si="909"/>
        <v>246</v>
      </c>
      <c r="O3228" s="37">
        <v>0</v>
      </c>
      <c r="P3228" s="37">
        <v>0</v>
      </c>
      <c r="Q3228" s="21">
        <f t="shared" si="910"/>
        <v>39.790999999999997</v>
      </c>
      <c r="R3228" s="21">
        <f t="shared" si="919"/>
        <v>134.58333333333763</v>
      </c>
      <c r="S3228" s="21">
        <f t="shared" si="920"/>
        <v>18.492768316819955</v>
      </c>
      <c r="T3228" s="21">
        <f t="shared" si="911"/>
        <v>86.147999999999996</v>
      </c>
      <c r="U3228" s="37">
        <f>VLOOKUP(Time_Zone, 'LSTM LookUp'!$B$5:$D$8, 3, FALSE)</f>
        <v>-75</v>
      </c>
      <c r="V3228" s="21">
        <f t="shared" si="921"/>
        <v>3.758789158490135</v>
      </c>
      <c r="W3228" s="21">
        <f t="shared" si="912"/>
        <v>207.0876972896225</v>
      </c>
      <c r="X3228" s="21">
        <f t="shared" si="913"/>
        <v>-247.85432923451339</v>
      </c>
      <c r="Y3228" s="21">
        <f t="shared" si="914"/>
        <v>-1.8543292345133864</v>
      </c>
      <c r="Z3228" s="21">
        <f t="shared" si="922"/>
        <v>-0.58778998031955354</v>
      </c>
      <c r="AA3228" s="21">
        <f t="shared" si="915"/>
        <v>0</v>
      </c>
      <c r="AB3228" s="21">
        <f t="shared" si="916"/>
        <v>-0.58778998031955354</v>
      </c>
      <c r="AC3228" s="21">
        <f t="shared" si="917"/>
        <v>64.040000000000006</v>
      </c>
      <c r="AD3228" s="21">
        <f t="shared" si="923"/>
        <v>-0.58778998031955354</v>
      </c>
      <c r="AE3228" s="21" t="str">
        <f t="shared" si="918"/>
        <v>5/14/15:00</v>
      </c>
    </row>
    <row r="3229" spans="2:31">
      <c r="B3229" s="37">
        <v>5</v>
      </c>
      <c r="C3229" s="38">
        <v>14</v>
      </c>
      <c r="D3229" s="39">
        <v>16</v>
      </c>
      <c r="E3229" s="17">
        <v>17.2</v>
      </c>
      <c r="F3229" s="17">
        <v>333</v>
      </c>
      <c r="G3229" s="17">
        <v>37</v>
      </c>
      <c r="H3229" s="37">
        <f t="shared" si="906"/>
        <v>62.959999999999994</v>
      </c>
      <c r="I3229" s="37">
        <f>IF(H3229&lt;'Roof Calculator'!$G$8, 1, 0)</f>
        <v>0</v>
      </c>
      <c r="J3229" s="37">
        <f>IF(H3229&gt;='Roof Calculator'!$G$8, 1, 0)</f>
        <v>1</v>
      </c>
      <c r="K3229" s="37">
        <f t="shared" si="907"/>
        <v>0</v>
      </c>
      <c r="L3229" s="37">
        <f t="shared" si="908"/>
        <v>62.959999999999994</v>
      </c>
      <c r="M3229" s="37">
        <v>0</v>
      </c>
      <c r="N3229" s="37">
        <f t="shared" si="909"/>
        <v>333</v>
      </c>
      <c r="O3229" s="37">
        <v>0</v>
      </c>
      <c r="P3229" s="37">
        <v>0</v>
      </c>
      <c r="Q3229" s="21">
        <f t="shared" si="910"/>
        <v>39.790999999999997</v>
      </c>
      <c r="R3229" s="21">
        <f t="shared" si="919"/>
        <v>134.62500000000429</v>
      </c>
      <c r="S3229" s="21">
        <f t="shared" si="920"/>
        <v>18.503177883233377</v>
      </c>
      <c r="T3229" s="21">
        <f t="shared" si="911"/>
        <v>86.147999999999996</v>
      </c>
      <c r="U3229" s="37">
        <f>VLOOKUP(Time_Zone, 'LSTM LookUp'!$B$5:$D$8, 3, FALSE)</f>
        <v>-75</v>
      </c>
      <c r="V3229" s="21">
        <f t="shared" si="921"/>
        <v>3.7586049296292199</v>
      </c>
      <c r="W3229" s="21">
        <f t="shared" si="912"/>
        <v>222.08765123240727</v>
      </c>
      <c r="X3229" s="21">
        <f t="shared" si="913"/>
        <v>-12.493074220979373</v>
      </c>
      <c r="Y3229" s="21">
        <f t="shared" si="914"/>
        <v>320.50692577902061</v>
      </c>
      <c r="Z3229" s="21">
        <f t="shared" si="922"/>
        <v>101.59509761780177</v>
      </c>
      <c r="AA3229" s="21">
        <f t="shared" si="915"/>
        <v>0</v>
      </c>
      <c r="AB3229" s="21">
        <f t="shared" si="916"/>
        <v>101.59509761780177</v>
      </c>
      <c r="AC3229" s="21">
        <f t="shared" si="917"/>
        <v>62.959999999999994</v>
      </c>
      <c r="AD3229" s="21">
        <f t="shared" si="923"/>
        <v>101.59509761780177</v>
      </c>
      <c r="AE3229" s="21" t="str">
        <f t="shared" si="918"/>
        <v>5/14/16:00</v>
      </c>
    </row>
    <row r="3230" spans="2:31">
      <c r="B3230" s="37">
        <v>5</v>
      </c>
      <c r="C3230" s="38">
        <v>14</v>
      </c>
      <c r="D3230" s="39">
        <v>17</v>
      </c>
      <c r="E3230" s="17">
        <v>17.8</v>
      </c>
      <c r="F3230" s="17">
        <v>184</v>
      </c>
      <c r="G3230" s="17">
        <v>450</v>
      </c>
      <c r="H3230" s="37">
        <f t="shared" si="906"/>
        <v>64.040000000000006</v>
      </c>
      <c r="I3230" s="37">
        <f>IF(H3230&lt;'Roof Calculator'!$G$8, 1, 0)</f>
        <v>0</v>
      </c>
      <c r="J3230" s="37">
        <f>IF(H3230&gt;='Roof Calculator'!$G$8, 1, 0)</f>
        <v>1</v>
      </c>
      <c r="K3230" s="37">
        <f t="shared" si="907"/>
        <v>0</v>
      </c>
      <c r="L3230" s="37">
        <f t="shared" si="908"/>
        <v>64.040000000000006</v>
      </c>
      <c r="M3230" s="37">
        <v>0</v>
      </c>
      <c r="N3230" s="37">
        <f t="shared" si="909"/>
        <v>184</v>
      </c>
      <c r="O3230" s="37">
        <v>0</v>
      </c>
      <c r="P3230" s="37">
        <v>0</v>
      </c>
      <c r="Q3230" s="21">
        <f t="shared" si="910"/>
        <v>39.790999999999997</v>
      </c>
      <c r="R3230" s="21">
        <f t="shared" si="919"/>
        <v>134.66666666667095</v>
      </c>
      <c r="S3230" s="21">
        <f t="shared" si="920"/>
        <v>18.513578217519896</v>
      </c>
      <c r="T3230" s="21">
        <f t="shared" si="911"/>
        <v>86.147999999999996</v>
      </c>
      <c r="U3230" s="37">
        <f>VLOOKUP(Time_Zone, 'LSTM LookUp'!$B$5:$D$8, 3, FALSE)</f>
        <v>-75</v>
      </c>
      <c r="V3230" s="21">
        <f t="shared" si="921"/>
        <v>3.7584041081143171</v>
      </c>
      <c r="W3230" s="21">
        <f t="shared" si="912"/>
        <v>237.08760102702854</v>
      </c>
      <c r="X3230" s="21">
        <f t="shared" si="913"/>
        <v>-86.707924170725292</v>
      </c>
      <c r="Y3230" s="21">
        <f t="shared" si="914"/>
        <v>97.292075829274708</v>
      </c>
      <c r="Z3230" s="21">
        <f t="shared" si="922"/>
        <v>30.839888770855193</v>
      </c>
      <c r="AA3230" s="21">
        <f t="shared" si="915"/>
        <v>0</v>
      </c>
      <c r="AB3230" s="21">
        <f t="shared" si="916"/>
        <v>30.839888770855193</v>
      </c>
      <c r="AC3230" s="21">
        <f t="shared" si="917"/>
        <v>64.040000000000006</v>
      </c>
      <c r="AD3230" s="21">
        <f t="shared" si="923"/>
        <v>30.839888770855193</v>
      </c>
      <c r="AE3230" s="21" t="str">
        <f t="shared" si="918"/>
        <v>5/14/17:00</v>
      </c>
    </row>
    <row r="3231" spans="2:31">
      <c r="B3231" s="37">
        <v>5</v>
      </c>
      <c r="C3231" s="38">
        <v>14</v>
      </c>
      <c r="D3231" s="39">
        <v>18</v>
      </c>
      <c r="E3231" s="17">
        <v>16.7</v>
      </c>
      <c r="F3231" s="17">
        <v>157</v>
      </c>
      <c r="G3231" s="17">
        <v>319</v>
      </c>
      <c r="H3231" s="37">
        <f t="shared" si="906"/>
        <v>62.059999999999995</v>
      </c>
      <c r="I3231" s="37">
        <f>IF(H3231&lt;'Roof Calculator'!$G$8, 1, 0)</f>
        <v>0</v>
      </c>
      <c r="J3231" s="37">
        <f>IF(H3231&gt;='Roof Calculator'!$G$8, 1, 0)</f>
        <v>1</v>
      </c>
      <c r="K3231" s="37">
        <f t="shared" si="907"/>
        <v>0</v>
      </c>
      <c r="L3231" s="37">
        <f t="shared" si="908"/>
        <v>62.059999999999995</v>
      </c>
      <c r="M3231" s="37">
        <v>0</v>
      </c>
      <c r="N3231" s="37">
        <f t="shared" si="909"/>
        <v>157</v>
      </c>
      <c r="O3231" s="37">
        <v>0</v>
      </c>
      <c r="P3231" s="37">
        <v>0</v>
      </c>
      <c r="Q3231" s="21">
        <f t="shared" si="910"/>
        <v>39.790999999999997</v>
      </c>
      <c r="R3231" s="21">
        <f t="shared" si="919"/>
        <v>134.70833333333761</v>
      </c>
      <c r="S3231" s="21">
        <f t="shared" si="920"/>
        <v>18.523969312988051</v>
      </c>
      <c r="T3231" s="21">
        <f t="shared" si="911"/>
        <v>86.147999999999996</v>
      </c>
      <c r="U3231" s="37">
        <f>VLOOKUP(Time_Zone, 'LSTM LookUp'!$B$5:$D$8, 3, FALSE)</f>
        <v>-75</v>
      </c>
      <c r="V3231" s="21">
        <f t="shared" si="921"/>
        <v>3.7581867000067097</v>
      </c>
      <c r="W3231" s="21">
        <f t="shared" si="912"/>
        <v>252.08754667500165</v>
      </c>
      <c r="X3231" s="21">
        <f t="shared" si="913"/>
        <v>-6.621666020611217</v>
      </c>
      <c r="Y3231" s="21">
        <f t="shared" si="914"/>
        <v>150.37833397938877</v>
      </c>
      <c r="Z3231" s="21">
        <f t="shared" si="922"/>
        <v>47.667305419702203</v>
      </c>
      <c r="AA3231" s="21">
        <f t="shared" si="915"/>
        <v>0</v>
      </c>
      <c r="AB3231" s="21">
        <f t="shared" si="916"/>
        <v>47.667305419702203</v>
      </c>
      <c r="AC3231" s="21">
        <f t="shared" si="917"/>
        <v>62.059999999999995</v>
      </c>
      <c r="AD3231" s="21">
        <f t="shared" si="923"/>
        <v>47.667305419702203</v>
      </c>
      <c r="AE3231" s="21" t="str">
        <f t="shared" si="918"/>
        <v>5/14/18:00</v>
      </c>
    </row>
    <row r="3232" spans="2:31">
      <c r="B3232" s="37">
        <v>5</v>
      </c>
      <c r="C3232" s="38">
        <v>14</v>
      </c>
      <c r="D3232" s="39">
        <v>19</v>
      </c>
      <c r="E3232" s="17">
        <v>17.2</v>
      </c>
      <c r="F3232" s="17">
        <v>77</v>
      </c>
      <c r="G3232" s="17">
        <v>264</v>
      </c>
      <c r="H3232" s="37">
        <f t="shared" si="906"/>
        <v>62.959999999999994</v>
      </c>
      <c r="I3232" s="37">
        <f>IF(H3232&lt;'Roof Calculator'!$G$8, 1, 0)</f>
        <v>0</v>
      </c>
      <c r="J3232" s="37">
        <f>IF(H3232&gt;='Roof Calculator'!$G$8, 1, 0)</f>
        <v>1</v>
      </c>
      <c r="K3232" s="37">
        <f t="shared" si="907"/>
        <v>0</v>
      </c>
      <c r="L3232" s="37">
        <f t="shared" si="908"/>
        <v>62.959999999999994</v>
      </c>
      <c r="M3232" s="37">
        <v>0</v>
      </c>
      <c r="N3232" s="37">
        <f t="shared" si="909"/>
        <v>77</v>
      </c>
      <c r="O3232" s="37">
        <v>0</v>
      </c>
      <c r="P3232" s="37">
        <v>0</v>
      </c>
      <c r="Q3232" s="21">
        <f t="shared" si="910"/>
        <v>39.790999999999997</v>
      </c>
      <c r="R3232" s="21">
        <f t="shared" si="919"/>
        <v>134.75000000000426</v>
      </c>
      <c r="S3232" s="21">
        <f t="shared" si="920"/>
        <v>18.534351162949491</v>
      </c>
      <c r="T3232" s="21">
        <f t="shared" si="911"/>
        <v>86.147999999999996</v>
      </c>
      <c r="U3232" s="37">
        <f>VLOOKUP(Time_Zone, 'LSTM LookUp'!$B$5:$D$8, 3, FALSE)</f>
        <v>-75</v>
      </c>
      <c r="V3232" s="21">
        <f t="shared" si="921"/>
        <v>3.7579527114063698</v>
      </c>
      <c r="W3232" s="21">
        <f t="shared" si="912"/>
        <v>267.08748817785158</v>
      </c>
      <c r="X3232" s="21">
        <f t="shared" si="913"/>
        <v>43.934336853015211</v>
      </c>
      <c r="Y3232" s="21">
        <f t="shared" si="914"/>
        <v>120.93433685301521</v>
      </c>
      <c r="Z3232" s="21">
        <f t="shared" si="922"/>
        <v>38.33407258848829</v>
      </c>
      <c r="AA3232" s="21">
        <f t="shared" si="915"/>
        <v>0</v>
      </c>
      <c r="AB3232" s="21">
        <f t="shared" si="916"/>
        <v>38.33407258848829</v>
      </c>
      <c r="AC3232" s="21">
        <f t="shared" si="917"/>
        <v>62.959999999999994</v>
      </c>
      <c r="AD3232" s="21">
        <f t="shared" si="923"/>
        <v>38.33407258848829</v>
      </c>
      <c r="AE3232" s="21" t="str">
        <f t="shared" si="918"/>
        <v>5/14/19:00</v>
      </c>
    </row>
    <row r="3233" spans="2:31">
      <c r="B3233" s="37">
        <v>5</v>
      </c>
      <c r="C3233" s="38">
        <v>14</v>
      </c>
      <c r="D3233" s="39">
        <v>20</v>
      </c>
      <c r="E3233" s="17">
        <v>14.4</v>
      </c>
      <c r="F3233" s="17">
        <v>26</v>
      </c>
      <c r="G3233" s="17">
        <v>25</v>
      </c>
      <c r="H3233" s="37">
        <f t="shared" si="906"/>
        <v>57.92</v>
      </c>
      <c r="I3233" s="37">
        <f>IF(H3233&lt;'Roof Calculator'!$G$8, 1, 0)</f>
        <v>0</v>
      </c>
      <c r="J3233" s="37">
        <f>IF(H3233&gt;='Roof Calculator'!$G$8, 1, 0)</f>
        <v>1</v>
      </c>
      <c r="K3233" s="37">
        <f t="shared" si="907"/>
        <v>0</v>
      </c>
      <c r="L3233" s="37">
        <f t="shared" si="908"/>
        <v>57.92</v>
      </c>
      <c r="M3233" s="37">
        <v>0</v>
      </c>
      <c r="N3233" s="37">
        <f t="shared" si="909"/>
        <v>26</v>
      </c>
      <c r="O3233" s="37">
        <v>0</v>
      </c>
      <c r="P3233" s="37">
        <v>0</v>
      </c>
      <c r="Q3233" s="21">
        <f t="shared" si="910"/>
        <v>39.790999999999997</v>
      </c>
      <c r="R3233" s="21">
        <f t="shared" si="919"/>
        <v>134.79166666667092</v>
      </c>
      <c r="S3233" s="21">
        <f t="shared" si="920"/>
        <v>18.544723760718973</v>
      </c>
      <c r="T3233" s="21">
        <f t="shared" si="911"/>
        <v>86.147999999999996</v>
      </c>
      <c r="U3233" s="37">
        <f>VLOOKUP(Time_Zone, 'LSTM LookUp'!$B$5:$D$8, 3, FALSE)</f>
        <v>-75</v>
      </c>
      <c r="V3233" s="21">
        <f t="shared" si="921"/>
        <v>3.7577021484519402</v>
      </c>
      <c r="W3233" s="21">
        <f t="shared" si="912"/>
        <v>282.08742553711301</v>
      </c>
      <c r="X3233" s="21">
        <f t="shared" si="913"/>
        <v>8.9023271687845451</v>
      </c>
      <c r="Y3233" s="21">
        <f t="shared" si="914"/>
        <v>34.902327168784545</v>
      </c>
      <c r="Z3233" s="21">
        <f t="shared" si="922"/>
        <v>11.063428121506211</v>
      </c>
      <c r="AA3233" s="21">
        <f t="shared" si="915"/>
        <v>0</v>
      </c>
      <c r="AB3233" s="21">
        <f t="shared" si="916"/>
        <v>11.063428121506211</v>
      </c>
      <c r="AC3233" s="21">
        <f t="shared" si="917"/>
        <v>57.92</v>
      </c>
      <c r="AD3233" s="21">
        <f t="shared" si="923"/>
        <v>11.063428121506211</v>
      </c>
      <c r="AE3233" s="21" t="str">
        <f t="shared" si="918"/>
        <v>5/14/20:00</v>
      </c>
    </row>
    <row r="3234" spans="2:31">
      <c r="B3234" s="37">
        <v>5</v>
      </c>
      <c r="C3234" s="38">
        <v>14</v>
      </c>
      <c r="D3234" s="39">
        <v>21</v>
      </c>
      <c r="E3234" s="17">
        <v>12.8</v>
      </c>
      <c r="F3234" s="17">
        <v>0</v>
      </c>
      <c r="G3234" s="17">
        <v>0</v>
      </c>
      <c r="H3234" s="37">
        <f t="shared" si="906"/>
        <v>55.04</v>
      </c>
      <c r="I3234" s="37">
        <f>IF(H3234&lt;'Roof Calculator'!$G$8, 1, 0)</f>
        <v>0</v>
      </c>
      <c r="J3234" s="37">
        <f>IF(H3234&gt;='Roof Calculator'!$G$8, 1, 0)</f>
        <v>1</v>
      </c>
      <c r="K3234" s="37">
        <f t="shared" si="907"/>
        <v>0</v>
      </c>
      <c r="L3234" s="37">
        <f t="shared" si="908"/>
        <v>55.04</v>
      </c>
      <c r="M3234" s="37">
        <v>0</v>
      </c>
      <c r="N3234" s="37">
        <f t="shared" si="909"/>
        <v>0</v>
      </c>
      <c r="O3234" s="37">
        <v>0</v>
      </c>
      <c r="P3234" s="37">
        <v>0</v>
      </c>
      <c r="Q3234" s="21">
        <f t="shared" si="910"/>
        <v>39.790999999999997</v>
      </c>
      <c r="R3234" s="21">
        <f t="shared" si="919"/>
        <v>134.83333333333758</v>
      </c>
      <c r="S3234" s="21">
        <f t="shared" si="920"/>
        <v>18.555087099614383</v>
      </c>
      <c r="T3234" s="21">
        <f t="shared" si="911"/>
        <v>86.147999999999996</v>
      </c>
      <c r="U3234" s="37">
        <f>VLOOKUP(Time_Zone, 'LSTM LookUp'!$B$5:$D$8, 3, FALSE)</f>
        <v>-75</v>
      </c>
      <c r="V3234" s="21">
        <f t="shared" si="921"/>
        <v>3.7574350173207236</v>
      </c>
      <c r="W3234" s="21">
        <f t="shared" si="912"/>
        <v>297.08735875433024</v>
      </c>
      <c r="X3234" s="21">
        <f t="shared" si="913"/>
        <v>0</v>
      </c>
      <c r="Y3234" s="21">
        <f t="shared" si="914"/>
        <v>0</v>
      </c>
      <c r="Z3234" s="21">
        <f t="shared" si="922"/>
        <v>0</v>
      </c>
      <c r="AA3234" s="21">
        <f t="shared" si="915"/>
        <v>0</v>
      </c>
      <c r="AB3234" s="21">
        <f t="shared" si="916"/>
        <v>0</v>
      </c>
      <c r="AC3234" s="21">
        <f t="shared" si="917"/>
        <v>55.04</v>
      </c>
      <c r="AD3234" s="21">
        <f t="shared" si="923"/>
        <v>0</v>
      </c>
      <c r="AE3234" s="21" t="str">
        <f t="shared" si="918"/>
        <v>5/14/21:00</v>
      </c>
    </row>
    <row r="3235" spans="2:31">
      <c r="B3235" s="37">
        <v>5</v>
      </c>
      <c r="C3235" s="38">
        <v>14</v>
      </c>
      <c r="D3235" s="39">
        <v>22</v>
      </c>
      <c r="E3235" s="17">
        <v>11.1</v>
      </c>
      <c r="F3235" s="17">
        <v>0</v>
      </c>
      <c r="G3235" s="17">
        <v>0</v>
      </c>
      <c r="H3235" s="37">
        <f t="shared" si="906"/>
        <v>51.98</v>
      </c>
      <c r="I3235" s="37">
        <f>IF(H3235&lt;'Roof Calculator'!$G$8, 1, 0)</f>
        <v>1</v>
      </c>
      <c r="J3235" s="37">
        <f>IF(H3235&gt;='Roof Calculator'!$G$8, 1, 0)</f>
        <v>0</v>
      </c>
      <c r="K3235" s="37">
        <f t="shared" si="907"/>
        <v>51.98</v>
      </c>
      <c r="L3235" s="37">
        <f t="shared" si="908"/>
        <v>0</v>
      </c>
      <c r="M3235" s="37">
        <v>0</v>
      </c>
      <c r="N3235" s="37">
        <f t="shared" si="909"/>
        <v>0</v>
      </c>
      <c r="O3235" s="37">
        <v>0</v>
      </c>
      <c r="P3235" s="37">
        <v>0</v>
      </c>
      <c r="Q3235" s="21">
        <f t="shared" si="910"/>
        <v>39.790999999999997</v>
      </c>
      <c r="R3235" s="21">
        <f t="shared" si="919"/>
        <v>134.87500000000423</v>
      </c>
      <c r="S3235" s="21">
        <f t="shared" si="920"/>
        <v>18.565441172956724</v>
      </c>
      <c r="T3235" s="21">
        <f t="shared" si="911"/>
        <v>86.147999999999996</v>
      </c>
      <c r="U3235" s="37">
        <f>VLOOKUP(Time_Zone, 'LSTM LookUp'!$B$5:$D$8, 3, FALSE)</f>
        <v>-75</v>
      </c>
      <c r="V3235" s="21">
        <f t="shared" si="921"/>
        <v>3.7571513242286549</v>
      </c>
      <c r="W3235" s="21">
        <f t="shared" si="912"/>
        <v>312.08728783105721</v>
      </c>
      <c r="X3235" s="21">
        <f t="shared" si="913"/>
        <v>0</v>
      </c>
      <c r="Y3235" s="21">
        <f t="shared" si="914"/>
        <v>0</v>
      </c>
      <c r="Z3235" s="21">
        <f t="shared" si="922"/>
        <v>0</v>
      </c>
      <c r="AA3235" s="21">
        <f t="shared" si="915"/>
        <v>0</v>
      </c>
      <c r="AB3235" s="21">
        <f t="shared" si="916"/>
        <v>0</v>
      </c>
      <c r="AC3235" s="21">
        <f t="shared" si="917"/>
        <v>0</v>
      </c>
      <c r="AD3235" s="21">
        <f t="shared" si="923"/>
        <v>0</v>
      </c>
      <c r="AE3235" s="21" t="str">
        <f t="shared" si="918"/>
        <v>5/14/22:00</v>
      </c>
    </row>
    <row r="3236" spans="2:31">
      <c r="B3236" s="37">
        <v>5</v>
      </c>
      <c r="C3236" s="38">
        <v>14</v>
      </c>
      <c r="D3236" s="39">
        <v>23</v>
      </c>
      <c r="E3236" s="17">
        <v>10</v>
      </c>
      <c r="F3236" s="17">
        <v>0</v>
      </c>
      <c r="G3236" s="17">
        <v>0</v>
      </c>
      <c r="H3236" s="37">
        <f t="shared" si="906"/>
        <v>50</v>
      </c>
      <c r="I3236" s="37">
        <f>IF(H3236&lt;'Roof Calculator'!$G$8, 1, 0)</f>
        <v>1</v>
      </c>
      <c r="J3236" s="37">
        <f>IF(H3236&gt;='Roof Calculator'!$G$8, 1, 0)</f>
        <v>0</v>
      </c>
      <c r="K3236" s="37">
        <f t="shared" si="907"/>
        <v>50</v>
      </c>
      <c r="L3236" s="37">
        <f t="shared" si="908"/>
        <v>0</v>
      </c>
      <c r="M3236" s="37">
        <v>0</v>
      </c>
      <c r="N3236" s="37">
        <f t="shared" si="909"/>
        <v>0</v>
      </c>
      <c r="O3236" s="37">
        <v>0</v>
      </c>
      <c r="P3236" s="37">
        <v>0</v>
      </c>
      <c r="Q3236" s="21">
        <f t="shared" si="910"/>
        <v>39.790999999999997</v>
      </c>
      <c r="R3236" s="21">
        <f t="shared" si="919"/>
        <v>134.91666666667089</v>
      </c>
      <c r="S3236" s="21">
        <f t="shared" si="920"/>
        <v>18.575785974070151</v>
      </c>
      <c r="T3236" s="21">
        <f t="shared" si="911"/>
        <v>86.147999999999996</v>
      </c>
      <c r="U3236" s="37">
        <f>VLOOKUP(Time_Zone, 'LSTM LookUp'!$B$5:$D$8, 3, FALSE)</f>
        <v>-75</v>
      </c>
      <c r="V3236" s="21">
        <f t="shared" si="921"/>
        <v>3.7568510754303008</v>
      </c>
      <c r="W3236" s="21">
        <f t="shared" si="912"/>
        <v>327.08721276885751</v>
      </c>
      <c r="X3236" s="21">
        <f t="shared" si="913"/>
        <v>0</v>
      </c>
      <c r="Y3236" s="21">
        <f t="shared" si="914"/>
        <v>0</v>
      </c>
      <c r="Z3236" s="21">
        <f t="shared" si="922"/>
        <v>0</v>
      </c>
      <c r="AA3236" s="21">
        <f t="shared" si="915"/>
        <v>0</v>
      </c>
      <c r="AB3236" s="21">
        <f t="shared" si="916"/>
        <v>0</v>
      </c>
      <c r="AC3236" s="21">
        <f t="shared" si="917"/>
        <v>0</v>
      </c>
      <c r="AD3236" s="21">
        <f t="shared" si="923"/>
        <v>0</v>
      </c>
      <c r="AE3236" s="21" t="str">
        <f t="shared" si="918"/>
        <v>5/14/23:00</v>
      </c>
    </row>
    <row r="3237" spans="2:31">
      <c r="B3237" s="37">
        <v>5</v>
      </c>
      <c r="C3237" s="38">
        <v>14</v>
      </c>
      <c r="D3237" s="39">
        <v>24</v>
      </c>
      <c r="E3237" s="17">
        <v>8.9</v>
      </c>
      <c r="F3237" s="17">
        <v>0</v>
      </c>
      <c r="G3237" s="17">
        <v>0</v>
      </c>
      <c r="H3237" s="37">
        <f t="shared" si="906"/>
        <v>48.02</v>
      </c>
      <c r="I3237" s="37">
        <f>IF(H3237&lt;'Roof Calculator'!$G$8, 1, 0)</f>
        <v>1</v>
      </c>
      <c r="J3237" s="37">
        <f>IF(H3237&gt;='Roof Calculator'!$G$8, 1, 0)</f>
        <v>0</v>
      </c>
      <c r="K3237" s="37">
        <f t="shared" si="907"/>
        <v>48.02</v>
      </c>
      <c r="L3237" s="37">
        <f t="shared" si="908"/>
        <v>0</v>
      </c>
      <c r="M3237" s="37">
        <v>0</v>
      </c>
      <c r="N3237" s="37">
        <f t="shared" si="909"/>
        <v>0</v>
      </c>
      <c r="O3237" s="37">
        <v>0</v>
      </c>
      <c r="P3237" s="37">
        <v>0</v>
      </c>
      <c r="Q3237" s="21">
        <f t="shared" si="910"/>
        <v>39.790999999999997</v>
      </c>
      <c r="R3237" s="21">
        <f t="shared" si="919"/>
        <v>134.95833333333755</v>
      </c>
      <c r="S3237" s="21">
        <f t="shared" si="920"/>
        <v>18.586121496281969</v>
      </c>
      <c r="T3237" s="21">
        <f t="shared" si="911"/>
        <v>86.147999999999996</v>
      </c>
      <c r="U3237" s="37">
        <f>VLOOKUP(Time_Zone, 'LSTM LookUp'!$B$5:$D$8, 3, FALSE)</f>
        <v>-75</v>
      </c>
      <c r="V3237" s="21">
        <f t="shared" si="921"/>
        <v>3.7565342772188322</v>
      </c>
      <c r="W3237" s="21">
        <f t="shared" si="912"/>
        <v>342.08713356930468</v>
      </c>
      <c r="X3237" s="21">
        <f t="shared" si="913"/>
        <v>0</v>
      </c>
      <c r="Y3237" s="21">
        <f t="shared" si="914"/>
        <v>0</v>
      </c>
      <c r="Z3237" s="21">
        <f t="shared" si="922"/>
        <v>0</v>
      </c>
      <c r="AA3237" s="21">
        <f t="shared" si="915"/>
        <v>0</v>
      </c>
      <c r="AB3237" s="21">
        <f t="shared" si="916"/>
        <v>0</v>
      </c>
      <c r="AC3237" s="21">
        <f t="shared" si="917"/>
        <v>0</v>
      </c>
      <c r="AD3237" s="21">
        <f t="shared" si="923"/>
        <v>0</v>
      </c>
      <c r="AE3237" s="21" t="str">
        <f t="shared" si="918"/>
        <v>5/14/24:00</v>
      </c>
    </row>
    <row r="3238" spans="2:31">
      <c r="B3238" s="37">
        <v>5</v>
      </c>
      <c r="C3238" s="38">
        <v>15</v>
      </c>
      <c r="D3238" s="39">
        <v>1</v>
      </c>
      <c r="E3238" s="17">
        <v>8.3000000000000007</v>
      </c>
      <c r="F3238" s="17">
        <v>0</v>
      </c>
      <c r="G3238" s="17">
        <v>0</v>
      </c>
      <c r="H3238" s="37">
        <f t="shared" si="906"/>
        <v>46.94</v>
      </c>
      <c r="I3238" s="37">
        <f>IF(H3238&lt;'Roof Calculator'!$G$8, 1, 0)</f>
        <v>1</v>
      </c>
      <c r="J3238" s="37">
        <f>IF(H3238&gt;='Roof Calculator'!$G$8, 1, 0)</f>
        <v>0</v>
      </c>
      <c r="K3238" s="37">
        <f t="shared" si="907"/>
        <v>46.94</v>
      </c>
      <c r="L3238" s="37">
        <f t="shared" si="908"/>
        <v>0</v>
      </c>
      <c r="M3238" s="37">
        <v>0</v>
      </c>
      <c r="N3238" s="37">
        <f t="shared" si="909"/>
        <v>0</v>
      </c>
      <c r="O3238" s="37">
        <v>0</v>
      </c>
      <c r="P3238" s="37">
        <v>0</v>
      </c>
      <c r="Q3238" s="21">
        <f t="shared" si="910"/>
        <v>39.790999999999997</v>
      </c>
      <c r="R3238" s="21">
        <f t="shared" si="919"/>
        <v>135.00000000000421</v>
      </c>
      <c r="S3238" s="21">
        <f t="shared" si="920"/>
        <v>18.596447732922641</v>
      </c>
      <c r="T3238" s="21">
        <f t="shared" si="911"/>
        <v>86.147999999999996</v>
      </c>
      <c r="U3238" s="37">
        <f>VLOOKUP(Time_Zone, 'LSTM LookUp'!$B$5:$D$8, 3, FALSE)</f>
        <v>-75</v>
      </c>
      <c r="V3238" s="21">
        <f t="shared" si="921"/>
        <v>3.7562009359260164</v>
      </c>
      <c r="W3238" s="21">
        <f t="shared" si="912"/>
        <v>-2.9129497660184978</v>
      </c>
      <c r="X3238" s="21">
        <f t="shared" si="913"/>
        <v>0</v>
      </c>
      <c r="Y3238" s="21">
        <f t="shared" si="914"/>
        <v>0</v>
      </c>
      <c r="Z3238" s="21">
        <f t="shared" si="922"/>
        <v>0</v>
      </c>
      <c r="AA3238" s="21">
        <f t="shared" si="915"/>
        <v>0</v>
      </c>
      <c r="AB3238" s="21">
        <f t="shared" si="916"/>
        <v>0</v>
      </c>
      <c r="AC3238" s="21">
        <f t="shared" si="917"/>
        <v>0</v>
      </c>
      <c r="AD3238" s="21">
        <f t="shared" si="923"/>
        <v>0</v>
      </c>
      <c r="AE3238" s="21" t="str">
        <f t="shared" si="918"/>
        <v>5/15/1:00</v>
      </c>
    </row>
    <row r="3239" spans="2:31">
      <c r="B3239" s="37">
        <v>5</v>
      </c>
      <c r="C3239" s="38">
        <v>15</v>
      </c>
      <c r="D3239" s="39">
        <v>2</v>
      </c>
      <c r="E3239" s="17">
        <v>8.3000000000000007</v>
      </c>
      <c r="F3239" s="17">
        <v>0</v>
      </c>
      <c r="G3239" s="17">
        <v>0</v>
      </c>
      <c r="H3239" s="37">
        <f t="shared" si="906"/>
        <v>46.94</v>
      </c>
      <c r="I3239" s="37">
        <f>IF(H3239&lt;'Roof Calculator'!$G$8, 1, 0)</f>
        <v>1</v>
      </c>
      <c r="J3239" s="37">
        <f>IF(H3239&gt;='Roof Calculator'!$G$8, 1, 0)</f>
        <v>0</v>
      </c>
      <c r="K3239" s="37">
        <f t="shared" si="907"/>
        <v>46.94</v>
      </c>
      <c r="L3239" s="37">
        <f t="shared" si="908"/>
        <v>0</v>
      </c>
      <c r="M3239" s="37">
        <v>0</v>
      </c>
      <c r="N3239" s="37">
        <f t="shared" si="909"/>
        <v>0</v>
      </c>
      <c r="O3239" s="37">
        <v>0</v>
      </c>
      <c r="P3239" s="37">
        <v>0</v>
      </c>
      <c r="Q3239" s="21">
        <f t="shared" si="910"/>
        <v>39.790999999999997</v>
      </c>
      <c r="R3239" s="21">
        <f t="shared" si="919"/>
        <v>135.04166666667086</v>
      </c>
      <c r="S3239" s="21">
        <f t="shared" si="920"/>
        <v>18.606764677325788</v>
      </c>
      <c r="T3239" s="21">
        <f t="shared" si="911"/>
        <v>86.147999999999996</v>
      </c>
      <c r="U3239" s="37">
        <f>VLOOKUP(Time_Zone, 'LSTM LookUp'!$B$5:$D$8, 3, FALSE)</f>
        <v>-75</v>
      </c>
      <c r="V3239" s="21">
        <f t="shared" si="921"/>
        <v>3.7558510579221913</v>
      </c>
      <c r="W3239" s="21">
        <f t="shared" si="912"/>
        <v>12.086962764480553</v>
      </c>
      <c r="X3239" s="21">
        <f t="shared" si="913"/>
        <v>0</v>
      </c>
      <c r="Y3239" s="21">
        <f t="shared" si="914"/>
        <v>0</v>
      </c>
      <c r="Z3239" s="21">
        <f t="shared" si="922"/>
        <v>0</v>
      </c>
      <c r="AA3239" s="21">
        <f t="shared" si="915"/>
        <v>0</v>
      </c>
      <c r="AB3239" s="21">
        <f t="shared" si="916"/>
        <v>0</v>
      </c>
      <c r="AC3239" s="21">
        <f t="shared" si="917"/>
        <v>0</v>
      </c>
      <c r="AD3239" s="21">
        <f t="shared" si="923"/>
        <v>0</v>
      </c>
      <c r="AE3239" s="21" t="str">
        <f t="shared" si="918"/>
        <v>5/15/2:00</v>
      </c>
    </row>
    <row r="3240" spans="2:31">
      <c r="B3240" s="37">
        <v>5</v>
      </c>
      <c r="C3240" s="38">
        <v>15</v>
      </c>
      <c r="D3240" s="39">
        <v>3</v>
      </c>
      <c r="E3240" s="17">
        <v>7.2</v>
      </c>
      <c r="F3240" s="17">
        <v>0</v>
      </c>
      <c r="G3240" s="17">
        <v>0</v>
      </c>
      <c r="H3240" s="37">
        <f t="shared" si="906"/>
        <v>44.96</v>
      </c>
      <c r="I3240" s="37">
        <f>IF(H3240&lt;'Roof Calculator'!$G$8, 1, 0)</f>
        <v>1</v>
      </c>
      <c r="J3240" s="37">
        <f>IF(H3240&gt;='Roof Calculator'!$G$8, 1, 0)</f>
        <v>0</v>
      </c>
      <c r="K3240" s="37">
        <f t="shared" si="907"/>
        <v>44.96</v>
      </c>
      <c r="L3240" s="37">
        <f t="shared" si="908"/>
        <v>0</v>
      </c>
      <c r="M3240" s="37">
        <v>0</v>
      </c>
      <c r="N3240" s="37">
        <f t="shared" si="909"/>
        <v>0</v>
      </c>
      <c r="O3240" s="37">
        <v>0</v>
      </c>
      <c r="P3240" s="37">
        <v>0</v>
      </c>
      <c r="Q3240" s="21">
        <f t="shared" si="910"/>
        <v>39.790999999999997</v>
      </c>
      <c r="R3240" s="21">
        <f t="shared" si="919"/>
        <v>135.08333333333752</v>
      </c>
      <c r="S3240" s="21">
        <f t="shared" si="920"/>
        <v>18.617072322828236</v>
      </c>
      <c r="T3240" s="21">
        <f t="shared" si="911"/>
        <v>86.147999999999996</v>
      </c>
      <c r="U3240" s="37">
        <f>VLOOKUP(Time_Zone, 'LSTM LookUp'!$B$5:$D$8, 3, FALSE)</f>
        <v>-75</v>
      </c>
      <c r="V3240" s="21">
        <f t="shared" si="921"/>
        <v>3.7554846496162639</v>
      </c>
      <c r="W3240" s="21">
        <f t="shared" si="912"/>
        <v>27.086871162404069</v>
      </c>
      <c r="X3240" s="21">
        <f t="shared" si="913"/>
        <v>0</v>
      </c>
      <c r="Y3240" s="21">
        <f t="shared" si="914"/>
        <v>0</v>
      </c>
      <c r="Z3240" s="21">
        <f t="shared" si="922"/>
        <v>0</v>
      </c>
      <c r="AA3240" s="21">
        <f t="shared" si="915"/>
        <v>0</v>
      </c>
      <c r="AB3240" s="21">
        <f t="shared" si="916"/>
        <v>0</v>
      </c>
      <c r="AC3240" s="21">
        <f t="shared" si="917"/>
        <v>0</v>
      </c>
      <c r="AD3240" s="21">
        <f t="shared" si="923"/>
        <v>0</v>
      </c>
      <c r="AE3240" s="21" t="str">
        <f t="shared" si="918"/>
        <v>5/15/3:00</v>
      </c>
    </row>
    <row r="3241" spans="2:31">
      <c r="B3241" s="37">
        <v>5</v>
      </c>
      <c r="C3241" s="38">
        <v>15</v>
      </c>
      <c r="D3241" s="39">
        <v>4</v>
      </c>
      <c r="E3241" s="17">
        <v>7.2</v>
      </c>
      <c r="F3241" s="17">
        <v>0</v>
      </c>
      <c r="G3241" s="17">
        <v>0</v>
      </c>
      <c r="H3241" s="37">
        <f t="shared" si="906"/>
        <v>44.96</v>
      </c>
      <c r="I3241" s="37">
        <f>IF(H3241&lt;'Roof Calculator'!$G$8, 1, 0)</f>
        <v>1</v>
      </c>
      <c r="J3241" s="37">
        <f>IF(H3241&gt;='Roof Calculator'!$G$8, 1, 0)</f>
        <v>0</v>
      </c>
      <c r="K3241" s="37">
        <f t="shared" si="907"/>
        <v>44.96</v>
      </c>
      <c r="L3241" s="37">
        <f t="shared" si="908"/>
        <v>0</v>
      </c>
      <c r="M3241" s="37">
        <v>0</v>
      </c>
      <c r="N3241" s="37">
        <f t="shared" si="909"/>
        <v>0</v>
      </c>
      <c r="O3241" s="37">
        <v>0</v>
      </c>
      <c r="P3241" s="37">
        <v>0</v>
      </c>
      <c r="Q3241" s="21">
        <f t="shared" si="910"/>
        <v>39.790999999999997</v>
      </c>
      <c r="R3241" s="21">
        <f t="shared" si="919"/>
        <v>135.12500000000418</v>
      </c>
      <c r="S3241" s="21">
        <f t="shared" si="920"/>
        <v>18.627370662769959</v>
      </c>
      <c r="T3241" s="21">
        <f t="shared" si="911"/>
        <v>86.147999999999996</v>
      </c>
      <c r="U3241" s="37">
        <f>VLOOKUP(Time_Zone, 'LSTM LookUp'!$B$5:$D$8, 3, FALSE)</f>
        <v>-75</v>
      </c>
      <c r="V3241" s="21">
        <f t="shared" si="921"/>
        <v>3.7551017174556769</v>
      </c>
      <c r="W3241" s="21">
        <f t="shared" si="912"/>
        <v>42.086775429363911</v>
      </c>
      <c r="X3241" s="21">
        <f t="shared" si="913"/>
        <v>0</v>
      </c>
      <c r="Y3241" s="21">
        <f t="shared" si="914"/>
        <v>0</v>
      </c>
      <c r="Z3241" s="21">
        <f t="shared" si="922"/>
        <v>0</v>
      </c>
      <c r="AA3241" s="21">
        <f t="shared" si="915"/>
        <v>0</v>
      </c>
      <c r="AB3241" s="21">
        <f t="shared" si="916"/>
        <v>0</v>
      </c>
      <c r="AC3241" s="21">
        <f t="shared" si="917"/>
        <v>0</v>
      </c>
      <c r="AD3241" s="21">
        <f t="shared" si="923"/>
        <v>0</v>
      </c>
      <c r="AE3241" s="21" t="str">
        <f t="shared" si="918"/>
        <v>5/15/4:00</v>
      </c>
    </row>
    <row r="3242" spans="2:31">
      <c r="B3242" s="37">
        <v>5</v>
      </c>
      <c r="C3242" s="38">
        <v>15</v>
      </c>
      <c r="D3242" s="39">
        <v>5</v>
      </c>
      <c r="E3242" s="17">
        <v>7.8</v>
      </c>
      <c r="F3242" s="17">
        <v>0</v>
      </c>
      <c r="G3242" s="17">
        <v>0</v>
      </c>
      <c r="H3242" s="37">
        <f t="shared" si="906"/>
        <v>46.04</v>
      </c>
      <c r="I3242" s="37">
        <f>IF(H3242&lt;'Roof Calculator'!$G$8, 1, 0)</f>
        <v>1</v>
      </c>
      <c r="J3242" s="37">
        <f>IF(H3242&gt;='Roof Calculator'!$G$8, 1, 0)</f>
        <v>0</v>
      </c>
      <c r="K3242" s="37">
        <f t="shared" si="907"/>
        <v>46.04</v>
      </c>
      <c r="L3242" s="37">
        <f t="shared" si="908"/>
        <v>0</v>
      </c>
      <c r="M3242" s="37">
        <v>0</v>
      </c>
      <c r="N3242" s="37">
        <f t="shared" si="909"/>
        <v>0</v>
      </c>
      <c r="O3242" s="37">
        <v>0</v>
      </c>
      <c r="P3242" s="37">
        <v>0</v>
      </c>
      <c r="Q3242" s="21">
        <f t="shared" si="910"/>
        <v>39.790999999999997</v>
      </c>
      <c r="R3242" s="21">
        <f t="shared" si="919"/>
        <v>135.16666666667084</v>
      </c>
      <c r="S3242" s="21">
        <f t="shared" si="920"/>
        <v>18.637659690494154</v>
      </c>
      <c r="T3242" s="21">
        <f t="shared" si="911"/>
        <v>86.147999999999996</v>
      </c>
      <c r="U3242" s="37">
        <f>VLOOKUP(Time_Zone, 'LSTM LookUp'!$B$5:$D$8, 3, FALSE)</f>
        <v>-75</v>
      </c>
      <c r="V3242" s="21">
        <f t="shared" si="921"/>
        <v>3.7547022679264117</v>
      </c>
      <c r="W3242" s="21">
        <f t="shared" si="912"/>
        <v>57.086675566981597</v>
      </c>
      <c r="X3242" s="21">
        <f t="shared" si="913"/>
        <v>0</v>
      </c>
      <c r="Y3242" s="21">
        <f t="shared" si="914"/>
        <v>0</v>
      </c>
      <c r="Z3242" s="21">
        <f t="shared" si="922"/>
        <v>0</v>
      </c>
      <c r="AA3242" s="21">
        <f t="shared" si="915"/>
        <v>0</v>
      </c>
      <c r="AB3242" s="21">
        <f t="shared" si="916"/>
        <v>0</v>
      </c>
      <c r="AC3242" s="21">
        <f t="shared" si="917"/>
        <v>0</v>
      </c>
      <c r="AD3242" s="21">
        <f t="shared" si="923"/>
        <v>0</v>
      </c>
      <c r="AE3242" s="21" t="str">
        <f t="shared" si="918"/>
        <v>5/15/5:00</v>
      </c>
    </row>
    <row r="3243" spans="2:31">
      <c r="B3243" s="37">
        <v>5</v>
      </c>
      <c r="C3243" s="38">
        <v>15</v>
      </c>
      <c r="D3243" s="39">
        <v>6</v>
      </c>
      <c r="E3243" s="17">
        <v>7.2</v>
      </c>
      <c r="F3243" s="17">
        <v>10</v>
      </c>
      <c r="G3243" s="17">
        <v>28</v>
      </c>
      <c r="H3243" s="37">
        <f t="shared" si="906"/>
        <v>44.96</v>
      </c>
      <c r="I3243" s="37">
        <f>IF(H3243&lt;'Roof Calculator'!$G$8, 1, 0)</f>
        <v>1</v>
      </c>
      <c r="J3243" s="37">
        <f>IF(H3243&gt;='Roof Calculator'!$G$8, 1, 0)</f>
        <v>0</v>
      </c>
      <c r="K3243" s="37">
        <f t="shared" si="907"/>
        <v>44.96</v>
      </c>
      <c r="L3243" s="37">
        <f t="shared" si="908"/>
        <v>0</v>
      </c>
      <c r="M3243" s="37">
        <v>0</v>
      </c>
      <c r="N3243" s="37">
        <f t="shared" si="909"/>
        <v>10</v>
      </c>
      <c r="O3243" s="37">
        <v>0</v>
      </c>
      <c r="P3243" s="37">
        <v>0</v>
      </c>
      <c r="Q3243" s="21">
        <f t="shared" si="910"/>
        <v>39.790999999999997</v>
      </c>
      <c r="R3243" s="21">
        <f t="shared" si="919"/>
        <v>135.20833333333749</v>
      </c>
      <c r="S3243" s="21">
        <f t="shared" si="920"/>
        <v>18.647939399347226</v>
      </c>
      <c r="T3243" s="21">
        <f t="shared" si="911"/>
        <v>86.147999999999996</v>
      </c>
      <c r="U3243" s="37">
        <f>VLOOKUP(Time_Zone, 'LSTM LookUp'!$B$5:$D$8, 3, FALSE)</f>
        <v>-75</v>
      </c>
      <c r="V3243" s="21">
        <f t="shared" si="921"/>
        <v>3.7542863075529525</v>
      </c>
      <c r="W3243" s="21">
        <f t="shared" si="912"/>
        <v>72.086571576888261</v>
      </c>
      <c r="X3243" s="21">
        <f t="shared" si="913"/>
        <v>11.999950268768288</v>
      </c>
      <c r="Y3243" s="21">
        <f t="shared" si="914"/>
        <v>21.999950268768288</v>
      </c>
      <c r="Z3243" s="21">
        <f t="shared" si="922"/>
        <v>6.973599992292586</v>
      </c>
      <c r="AA3243" s="21">
        <f t="shared" si="915"/>
        <v>6.973599992292586</v>
      </c>
      <c r="AB3243" s="21">
        <f t="shared" si="916"/>
        <v>0</v>
      </c>
      <c r="AC3243" s="21">
        <f t="shared" si="917"/>
        <v>0</v>
      </c>
      <c r="AD3243" s="21">
        <f t="shared" si="923"/>
        <v>0</v>
      </c>
      <c r="AE3243" s="21" t="str">
        <f t="shared" si="918"/>
        <v>5/15/6:00</v>
      </c>
    </row>
    <row r="3244" spans="2:31">
      <c r="B3244" s="37">
        <v>5</v>
      </c>
      <c r="C3244" s="38">
        <v>15</v>
      </c>
      <c r="D3244" s="39">
        <v>7</v>
      </c>
      <c r="E3244" s="17">
        <v>7.8</v>
      </c>
      <c r="F3244" s="17">
        <v>59</v>
      </c>
      <c r="G3244" s="17">
        <v>183</v>
      </c>
      <c r="H3244" s="37">
        <f t="shared" si="906"/>
        <v>46.04</v>
      </c>
      <c r="I3244" s="37">
        <f>IF(H3244&lt;'Roof Calculator'!$G$8, 1, 0)</f>
        <v>1</v>
      </c>
      <c r="J3244" s="37">
        <f>IF(H3244&gt;='Roof Calculator'!$G$8, 1, 0)</f>
        <v>0</v>
      </c>
      <c r="K3244" s="37">
        <f t="shared" si="907"/>
        <v>46.04</v>
      </c>
      <c r="L3244" s="37">
        <f t="shared" si="908"/>
        <v>0</v>
      </c>
      <c r="M3244" s="37">
        <v>0</v>
      </c>
      <c r="N3244" s="37">
        <f t="shared" si="909"/>
        <v>59</v>
      </c>
      <c r="O3244" s="37">
        <v>0</v>
      </c>
      <c r="P3244" s="37">
        <v>0</v>
      </c>
      <c r="Q3244" s="21">
        <f t="shared" si="910"/>
        <v>39.790999999999997</v>
      </c>
      <c r="R3244" s="21">
        <f t="shared" si="919"/>
        <v>135.25000000000415</v>
      </c>
      <c r="S3244" s="21">
        <f t="shared" si="920"/>
        <v>18.658209782678792</v>
      </c>
      <c r="T3244" s="21">
        <f t="shared" si="911"/>
        <v>86.147999999999996</v>
      </c>
      <c r="U3244" s="37">
        <f>VLOOKUP(Time_Zone, 'LSTM LookUp'!$B$5:$D$8, 3, FALSE)</f>
        <v>-75</v>
      </c>
      <c r="V3244" s="21">
        <f t="shared" si="921"/>
        <v>3.7538538428982831</v>
      </c>
      <c r="W3244" s="21">
        <f t="shared" si="912"/>
        <v>87.086463460724559</v>
      </c>
      <c r="X3244" s="21">
        <f t="shared" si="913"/>
        <v>44.240260635919633</v>
      </c>
      <c r="Y3244" s="21">
        <f t="shared" si="914"/>
        <v>103.24026063591964</v>
      </c>
      <c r="Z3244" s="21">
        <f t="shared" si="922"/>
        <v>32.725359465789467</v>
      </c>
      <c r="AA3244" s="21">
        <f t="shared" si="915"/>
        <v>32.725359465789467</v>
      </c>
      <c r="AB3244" s="21">
        <f t="shared" si="916"/>
        <v>0</v>
      </c>
      <c r="AC3244" s="21">
        <f t="shared" si="917"/>
        <v>0</v>
      </c>
      <c r="AD3244" s="21">
        <f t="shared" si="923"/>
        <v>0</v>
      </c>
      <c r="AE3244" s="21" t="str">
        <f t="shared" si="918"/>
        <v>5/15/7:00</v>
      </c>
    </row>
    <row r="3245" spans="2:31">
      <c r="B3245" s="37">
        <v>5</v>
      </c>
      <c r="C3245" s="38">
        <v>15</v>
      </c>
      <c r="D3245" s="39">
        <v>8</v>
      </c>
      <c r="E3245" s="17">
        <v>11.7</v>
      </c>
      <c r="F3245" s="17">
        <v>105</v>
      </c>
      <c r="G3245" s="17">
        <v>454</v>
      </c>
      <c r="H3245" s="37">
        <f t="shared" si="906"/>
        <v>53.06</v>
      </c>
      <c r="I3245" s="37">
        <f>IF(H3245&lt;'Roof Calculator'!$G$8, 1, 0)</f>
        <v>1</v>
      </c>
      <c r="J3245" s="37">
        <f>IF(H3245&gt;='Roof Calculator'!$G$8, 1, 0)</f>
        <v>0</v>
      </c>
      <c r="K3245" s="37">
        <f t="shared" si="907"/>
        <v>53.06</v>
      </c>
      <c r="L3245" s="37">
        <f t="shared" si="908"/>
        <v>0</v>
      </c>
      <c r="M3245" s="37">
        <v>0</v>
      </c>
      <c r="N3245" s="37">
        <f t="shared" si="909"/>
        <v>105</v>
      </c>
      <c r="O3245" s="37">
        <v>0</v>
      </c>
      <c r="P3245" s="37">
        <v>0</v>
      </c>
      <c r="Q3245" s="21">
        <f t="shared" si="910"/>
        <v>39.790999999999997</v>
      </c>
      <c r="R3245" s="21">
        <f t="shared" si="919"/>
        <v>135.29166666667081</v>
      </c>
      <c r="S3245" s="21">
        <f t="shared" si="920"/>
        <v>18.668470833841681</v>
      </c>
      <c r="T3245" s="21">
        <f t="shared" si="911"/>
        <v>86.147999999999996</v>
      </c>
      <c r="U3245" s="37">
        <f>VLOOKUP(Time_Zone, 'LSTM LookUp'!$B$5:$D$8, 3, FALSE)</f>
        <v>-75</v>
      </c>
      <c r="V3245" s="21">
        <f t="shared" si="921"/>
        <v>3.7534048805638691</v>
      </c>
      <c r="W3245" s="21">
        <f t="shared" si="912"/>
        <v>102.08635122014095</v>
      </c>
      <c r="X3245" s="21">
        <f t="shared" si="913"/>
        <v>23.803896651541347</v>
      </c>
      <c r="Y3245" s="21">
        <f t="shared" si="914"/>
        <v>128.80389665154135</v>
      </c>
      <c r="Z3245" s="21">
        <f t="shared" si="922"/>
        <v>40.828585597831577</v>
      </c>
      <c r="AA3245" s="21">
        <f t="shared" si="915"/>
        <v>40.828585597831577</v>
      </c>
      <c r="AB3245" s="21">
        <f t="shared" si="916"/>
        <v>0</v>
      </c>
      <c r="AC3245" s="21">
        <f t="shared" si="917"/>
        <v>0</v>
      </c>
      <c r="AD3245" s="21">
        <f t="shared" si="923"/>
        <v>0</v>
      </c>
      <c r="AE3245" s="21" t="str">
        <f t="shared" si="918"/>
        <v>5/15/8:00</v>
      </c>
    </row>
    <row r="3246" spans="2:31">
      <c r="B3246" s="37">
        <v>5</v>
      </c>
      <c r="C3246" s="38">
        <v>15</v>
      </c>
      <c r="D3246" s="39">
        <v>9</v>
      </c>
      <c r="E3246" s="17">
        <v>14.4</v>
      </c>
      <c r="F3246" s="17">
        <v>168</v>
      </c>
      <c r="G3246" s="17">
        <v>553</v>
      </c>
      <c r="H3246" s="37">
        <f t="shared" si="906"/>
        <v>57.92</v>
      </c>
      <c r="I3246" s="37">
        <f>IF(H3246&lt;'Roof Calculator'!$G$8, 1, 0)</f>
        <v>0</v>
      </c>
      <c r="J3246" s="37">
        <f>IF(H3246&gt;='Roof Calculator'!$G$8, 1, 0)</f>
        <v>1</v>
      </c>
      <c r="K3246" s="37">
        <f t="shared" si="907"/>
        <v>0</v>
      </c>
      <c r="L3246" s="37">
        <f t="shared" si="908"/>
        <v>57.92</v>
      </c>
      <c r="M3246" s="37">
        <v>0</v>
      </c>
      <c r="N3246" s="37">
        <f t="shared" si="909"/>
        <v>168</v>
      </c>
      <c r="O3246" s="37">
        <v>0</v>
      </c>
      <c r="P3246" s="37">
        <v>0</v>
      </c>
      <c r="Q3246" s="21">
        <f t="shared" si="910"/>
        <v>39.790999999999997</v>
      </c>
      <c r="R3246" s="21">
        <f t="shared" si="919"/>
        <v>135.33333333333746</v>
      </c>
      <c r="S3246" s="21">
        <f t="shared" si="920"/>
        <v>18.678722546191977</v>
      </c>
      <c r="T3246" s="21">
        <f t="shared" si="911"/>
        <v>86.147999999999996</v>
      </c>
      <c r="U3246" s="37">
        <f>VLOOKUP(Time_Zone, 'LSTM LookUp'!$B$5:$D$8, 3, FALSE)</f>
        <v>-75</v>
      </c>
      <c r="V3246" s="21">
        <f t="shared" si="921"/>
        <v>3.7529394271896344</v>
      </c>
      <c r="W3246" s="21">
        <f t="shared" si="912"/>
        <v>117.0862348567974</v>
      </c>
      <c r="X3246" s="21">
        <f t="shared" si="913"/>
        <v>-69.942105593403838</v>
      </c>
      <c r="Y3246" s="21">
        <f t="shared" si="914"/>
        <v>98.057894406596162</v>
      </c>
      <c r="Z3246" s="21">
        <f t="shared" si="922"/>
        <v>31.082639884365118</v>
      </c>
      <c r="AA3246" s="21">
        <f t="shared" si="915"/>
        <v>0</v>
      </c>
      <c r="AB3246" s="21">
        <f t="shared" si="916"/>
        <v>31.082639884365118</v>
      </c>
      <c r="AC3246" s="21">
        <f t="shared" si="917"/>
        <v>57.92</v>
      </c>
      <c r="AD3246" s="21">
        <f t="shared" si="923"/>
        <v>31.082639884365118</v>
      </c>
      <c r="AE3246" s="21" t="str">
        <f t="shared" si="918"/>
        <v>5/15/9:00</v>
      </c>
    </row>
    <row r="3247" spans="2:31">
      <c r="B3247" s="37">
        <v>5</v>
      </c>
      <c r="C3247" s="38">
        <v>15</v>
      </c>
      <c r="D3247" s="39">
        <v>10</v>
      </c>
      <c r="E3247" s="17">
        <v>16.100000000000001</v>
      </c>
      <c r="F3247" s="17">
        <v>179</v>
      </c>
      <c r="G3247" s="17">
        <v>699</v>
      </c>
      <c r="H3247" s="37">
        <f t="shared" si="906"/>
        <v>60.980000000000004</v>
      </c>
      <c r="I3247" s="37">
        <f>IF(H3247&lt;'Roof Calculator'!$G$8, 1, 0)</f>
        <v>0</v>
      </c>
      <c r="J3247" s="37">
        <f>IF(H3247&gt;='Roof Calculator'!$G$8, 1, 0)</f>
        <v>1</v>
      </c>
      <c r="K3247" s="37">
        <f t="shared" si="907"/>
        <v>0</v>
      </c>
      <c r="L3247" s="37">
        <f t="shared" si="908"/>
        <v>60.980000000000004</v>
      </c>
      <c r="M3247" s="37">
        <v>0</v>
      </c>
      <c r="N3247" s="37">
        <f t="shared" si="909"/>
        <v>179</v>
      </c>
      <c r="O3247" s="37">
        <v>0</v>
      </c>
      <c r="P3247" s="37">
        <v>0</v>
      </c>
      <c r="Q3247" s="21">
        <f t="shared" si="910"/>
        <v>39.790999999999997</v>
      </c>
      <c r="R3247" s="21">
        <f t="shared" si="919"/>
        <v>135.37500000000412</v>
      </c>
      <c r="S3247" s="21">
        <f t="shared" si="920"/>
        <v>18.688964913088991</v>
      </c>
      <c r="T3247" s="21">
        <f t="shared" si="911"/>
        <v>86.147999999999996</v>
      </c>
      <c r="U3247" s="37">
        <f>VLOOKUP(Time_Zone, 'LSTM LookUp'!$B$5:$D$8, 3, FALSE)</f>
        <v>-75</v>
      </c>
      <c r="V3247" s="21">
        <f t="shared" si="921"/>
        <v>3.7524574894539517</v>
      </c>
      <c r="W3247" s="21">
        <f t="shared" si="912"/>
        <v>132.08611437236345</v>
      </c>
      <c r="X3247" s="21">
        <f t="shared" si="913"/>
        <v>-197.66296210073423</v>
      </c>
      <c r="Y3247" s="21">
        <f t="shared" si="914"/>
        <v>-18.662962100734234</v>
      </c>
      <c r="Z3247" s="21">
        <f t="shared" si="922"/>
        <v>-5.9158330256136384</v>
      </c>
      <c r="AA3247" s="21">
        <f t="shared" si="915"/>
        <v>0</v>
      </c>
      <c r="AB3247" s="21">
        <f t="shared" si="916"/>
        <v>-5.9158330256136384</v>
      </c>
      <c r="AC3247" s="21">
        <f t="shared" si="917"/>
        <v>60.980000000000004</v>
      </c>
      <c r="AD3247" s="21">
        <f t="shared" si="923"/>
        <v>-5.9158330256136384</v>
      </c>
      <c r="AE3247" s="21" t="str">
        <f t="shared" si="918"/>
        <v>5/15/10:00</v>
      </c>
    </row>
    <row r="3248" spans="2:31">
      <c r="B3248" s="37">
        <v>5</v>
      </c>
      <c r="C3248" s="38">
        <v>15</v>
      </c>
      <c r="D3248" s="39">
        <v>11</v>
      </c>
      <c r="E3248" s="17">
        <v>18.3</v>
      </c>
      <c r="F3248" s="17">
        <v>238</v>
      </c>
      <c r="G3248" s="17">
        <v>683</v>
      </c>
      <c r="H3248" s="37">
        <f t="shared" si="906"/>
        <v>64.94</v>
      </c>
      <c r="I3248" s="37">
        <f>IF(H3248&lt;'Roof Calculator'!$G$8, 1, 0)</f>
        <v>0</v>
      </c>
      <c r="J3248" s="37">
        <f>IF(H3248&gt;='Roof Calculator'!$G$8, 1, 0)</f>
        <v>1</v>
      </c>
      <c r="K3248" s="37">
        <f t="shared" si="907"/>
        <v>0</v>
      </c>
      <c r="L3248" s="37">
        <f t="shared" si="908"/>
        <v>64.94</v>
      </c>
      <c r="M3248" s="37">
        <v>0</v>
      </c>
      <c r="N3248" s="37">
        <f t="shared" si="909"/>
        <v>238</v>
      </c>
      <c r="O3248" s="37">
        <v>0</v>
      </c>
      <c r="P3248" s="37">
        <v>0</v>
      </c>
      <c r="Q3248" s="21">
        <f t="shared" si="910"/>
        <v>39.790999999999997</v>
      </c>
      <c r="R3248" s="21">
        <f t="shared" si="919"/>
        <v>135.41666666667078</v>
      </c>
      <c r="S3248" s="21">
        <f t="shared" si="920"/>
        <v>18.699197927895295</v>
      </c>
      <c r="T3248" s="21">
        <f t="shared" si="911"/>
        <v>86.147999999999996</v>
      </c>
      <c r="U3248" s="37">
        <f>VLOOKUP(Time_Zone, 'LSTM LookUp'!$B$5:$D$8, 3, FALSE)</f>
        <v>-75</v>
      </c>
      <c r="V3248" s="21">
        <f t="shared" si="921"/>
        <v>3.7519590740736231</v>
      </c>
      <c r="W3248" s="21">
        <f t="shared" si="912"/>
        <v>147.0859897685184</v>
      </c>
      <c r="X3248" s="21">
        <f t="shared" si="913"/>
        <v>-277.17445148057891</v>
      </c>
      <c r="Y3248" s="21">
        <f t="shared" si="914"/>
        <v>-39.174451480578909</v>
      </c>
      <c r="Z3248" s="21">
        <f t="shared" si="922"/>
        <v>-12.417616913018881</v>
      </c>
      <c r="AA3248" s="21">
        <f t="shared" si="915"/>
        <v>0</v>
      </c>
      <c r="AB3248" s="21">
        <f t="shared" si="916"/>
        <v>-12.417616913018881</v>
      </c>
      <c r="AC3248" s="21">
        <f t="shared" si="917"/>
        <v>64.94</v>
      </c>
      <c r="AD3248" s="21">
        <f t="shared" si="923"/>
        <v>-12.417616913018881</v>
      </c>
      <c r="AE3248" s="21" t="str">
        <f t="shared" si="918"/>
        <v>5/15/11:00</v>
      </c>
    </row>
    <row r="3249" spans="2:31">
      <c r="B3249" s="37">
        <v>5</v>
      </c>
      <c r="C3249" s="38">
        <v>15</v>
      </c>
      <c r="D3249" s="39">
        <v>12</v>
      </c>
      <c r="E3249" s="17">
        <v>19.399999999999999</v>
      </c>
      <c r="F3249" s="17">
        <v>255</v>
      </c>
      <c r="G3249" s="17">
        <v>718</v>
      </c>
      <c r="H3249" s="37">
        <f t="shared" si="906"/>
        <v>66.92</v>
      </c>
      <c r="I3249" s="37">
        <f>IF(H3249&lt;'Roof Calculator'!$G$8, 1, 0)</f>
        <v>0</v>
      </c>
      <c r="J3249" s="37">
        <f>IF(H3249&gt;='Roof Calculator'!$G$8, 1, 0)</f>
        <v>1</v>
      </c>
      <c r="K3249" s="37">
        <f t="shared" si="907"/>
        <v>0</v>
      </c>
      <c r="L3249" s="37">
        <f t="shared" si="908"/>
        <v>66.92</v>
      </c>
      <c r="M3249" s="37">
        <v>0</v>
      </c>
      <c r="N3249" s="37">
        <f t="shared" si="909"/>
        <v>255</v>
      </c>
      <c r="O3249" s="37">
        <v>0</v>
      </c>
      <c r="P3249" s="37">
        <v>0</v>
      </c>
      <c r="Q3249" s="21">
        <f t="shared" si="910"/>
        <v>39.790999999999997</v>
      </c>
      <c r="R3249" s="21">
        <f t="shared" si="919"/>
        <v>135.45833333333744</v>
      </c>
      <c r="S3249" s="21">
        <f t="shared" si="920"/>
        <v>18.709421583976727</v>
      </c>
      <c r="T3249" s="21">
        <f t="shared" si="911"/>
        <v>86.147999999999996</v>
      </c>
      <c r="U3249" s="37">
        <f>VLOOKUP(Time_Zone, 'LSTM LookUp'!$B$5:$D$8, 3, FALSE)</f>
        <v>-75</v>
      </c>
      <c r="V3249" s="21">
        <f t="shared" si="921"/>
        <v>3.7514441878038638</v>
      </c>
      <c r="W3249" s="21">
        <f t="shared" si="912"/>
        <v>162.08586104695098</v>
      </c>
      <c r="X3249" s="21">
        <f t="shared" si="913"/>
        <v>-349.81563725487388</v>
      </c>
      <c r="Y3249" s="21">
        <f t="shared" si="914"/>
        <v>-94.815637254873877</v>
      </c>
      <c r="Z3249" s="21">
        <f t="shared" si="922"/>
        <v>-30.05490099532048</v>
      </c>
      <c r="AA3249" s="21">
        <f t="shared" si="915"/>
        <v>0</v>
      </c>
      <c r="AB3249" s="21">
        <f t="shared" si="916"/>
        <v>-30.05490099532048</v>
      </c>
      <c r="AC3249" s="21">
        <f t="shared" si="917"/>
        <v>66.92</v>
      </c>
      <c r="AD3249" s="21">
        <f t="shared" si="923"/>
        <v>-30.05490099532048</v>
      </c>
      <c r="AE3249" s="21" t="str">
        <f t="shared" si="918"/>
        <v>5/15/12:00</v>
      </c>
    </row>
    <row r="3250" spans="2:31">
      <c r="B3250" s="37">
        <v>5</v>
      </c>
      <c r="C3250" s="38">
        <v>15</v>
      </c>
      <c r="D3250" s="39">
        <v>13</v>
      </c>
      <c r="E3250" s="17">
        <v>20</v>
      </c>
      <c r="F3250" s="17">
        <v>365</v>
      </c>
      <c r="G3250" s="17">
        <v>566</v>
      </c>
      <c r="H3250" s="37">
        <f t="shared" si="906"/>
        <v>68</v>
      </c>
      <c r="I3250" s="37">
        <f>IF(H3250&lt;'Roof Calculator'!$G$8, 1, 0)</f>
        <v>0</v>
      </c>
      <c r="J3250" s="37">
        <f>IF(H3250&gt;='Roof Calculator'!$G$8, 1, 0)</f>
        <v>1</v>
      </c>
      <c r="K3250" s="37">
        <f t="shared" si="907"/>
        <v>0</v>
      </c>
      <c r="L3250" s="37">
        <f t="shared" si="908"/>
        <v>68</v>
      </c>
      <c r="M3250" s="37">
        <v>0</v>
      </c>
      <c r="N3250" s="37">
        <f t="shared" si="909"/>
        <v>365</v>
      </c>
      <c r="O3250" s="37">
        <v>0</v>
      </c>
      <c r="P3250" s="37">
        <v>0</v>
      </c>
      <c r="Q3250" s="21">
        <f t="shared" si="910"/>
        <v>39.790999999999997</v>
      </c>
      <c r="R3250" s="21">
        <f t="shared" si="919"/>
        <v>135.50000000000409</v>
      </c>
      <c r="S3250" s="21">
        <f t="shared" si="920"/>
        <v>18.719635874702394</v>
      </c>
      <c r="T3250" s="21">
        <f t="shared" si="911"/>
        <v>86.147999999999996</v>
      </c>
      <c r="U3250" s="37">
        <f>VLOOKUP(Time_Zone, 'LSTM LookUp'!$B$5:$D$8, 3, FALSE)</f>
        <v>-75</v>
      </c>
      <c r="V3250" s="21">
        <f t="shared" si="921"/>
        <v>3.7509128374382827</v>
      </c>
      <c r="W3250" s="21">
        <f t="shared" si="912"/>
        <v>177.08572820935959</v>
      </c>
      <c r="X3250" s="21">
        <f t="shared" si="913"/>
        <v>-295.11189892214355</v>
      </c>
      <c r="Y3250" s="21">
        <f t="shared" si="914"/>
        <v>69.888101077856447</v>
      </c>
      <c r="Z3250" s="21">
        <f t="shared" si="922"/>
        <v>22.153307402233946</v>
      </c>
      <c r="AA3250" s="21">
        <f t="shared" si="915"/>
        <v>0</v>
      </c>
      <c r="AB3250" s="21">
        <f t="shared" si="916"/>
        <v>22.153307402233946</v>
      </c>
      <c r="AC3250" s="21">
        <f t="shared" si="917"/>
        <v>68</v>
      </c>
      <c r="AD3250" s="21">
        <f t="shared" si="923"/>
        <v>22.153307402233946</v>
      </c>
      <c r="AE3250" s="21" t="str">
        <f t="shared" si="918"/>
        <v>5/15/13:00</v>
      </c>
    </row>
    <row r="3251" spans="2:31">
      <c r="B3251" s="37">
        <v>5</v>
      </c>
      <c r="C3251" s="38">
        <v>15</v>
      </c>
      <c r="D3251" s="39">
        <v>14</v>
      </c>
      <c r="E3251" s="17">
        <v>20.6</v>
      </c>
      <c r="F3251" s="17">
        <v>366</v>
      </c>
      <c r="G3251" s="17">
        <v>503</v>
      </c>
      <c r="H3251" s="37">
        <f t="shared" si="906"/>
        <v>69.08</v>
      </c>
      <c r="I3251" s="37">
        <f>IF(H3251&lt;'Roof Calculator'!$G$8, 1, 0)</f>
        <v>0</v>
      </c>
      <c r="J3251" s="37">
        <f>IF(H3251&gt;='Roof Calculator'!$G$8, 1, 0)</f>
        <v>1</v>
      </c>
      <c r="K3251" s="37">
        <f t="shared" si="907"/>
        <v>0</v>
      </c>
      <c r="L3251" s="37">
        <f t="shared" si="908"/>
        <v>69.08</v>
      </c>
      <c r="M3251" s="37">
        <v>0</v>
      </c>
      <c r="N3251" s="37">
        <f t="shared" si="909"/>
        <v>366</v>
      </c>
      <c r="O3251" s="37">
        <v>0</v>
      </c>
      <c r="P3251" s="37">
        <v>0</v>
      </c>
      <c r="Q3251" s="21">
        <f t="shared" si="910"/>
        <v>39.790999999999997</v>
      </c>
      <c r="R3251" s="21">
        <f t="shared" si="919"/>
        <v>135.54166666667075</v>
      </c>
      <c r="S3251" s="21">
        <f t="shared" si="920"/>
        <v>18.729840793444687</v>
      </c>
      <c r="T3251" s="21">
        <f t="shared" si="911"/>
        <v>86.147999999999996</v>
      </c>
      <c r="U3251" s="37">
        <f>VLOOKUP(Time_Zone, 'LSTM LookUp'!$B$5:$D$8, 3, FALSE)</f>
        <v>-75</v>
      </c>
      <c r="V3251" s="21">
        <f t="shared" si="921"/>
        <v>3.7503650298088704</v>
      </c>
      <c r="W3251" s="21">
        <f t="shared" si="912"/>
        <v>192.08559125745222</v>
      </c>
      <c r="X3251" s="21">
        <f t="shared" si="913"/>
        <v>-254.54805315502551</v>
      </c>
      <c r="Y3251" s="21">
        <f t="shared" si="914"/>
        <v>111.45194684497449</v>
      </c>
      <c r="Z3251" s="21">
        <f t="shared" si="922"/>
        <v>35.328320571818367</v>
      </c>
      <c r="AA3251" s="21">
        <f t="shared" si="915"/>
        <v>0</v>
      </c>
      <c r="AB3251" s="21">
        <f t="shared" si="916"/>
        <v>35.328320571818367</v>
      </c>
      <c r="AC3251" s="21">
        <f t="shared" si="917"/>
        <v>69.08</v>
      </c>
      <c r="AD3251" s="21">
        <f t="shared" si="923"/>
        <v>35.328320571818367</v>
      </c>
      <c r="AE3251" s="21" t="str">
        <f t="shared" si="918"/>
        <v>5/15/14:00</v>
      </c>
    </row>
    <row r="3252" spans="2:31">
      <c r="B3252" s="37">
        <v>5</v>
      </c>
      <c r="C3252" s="38">
        <v>15</v>
      </c>
      <c r="D3252" s="39">
        <v>15</v>
      </c>
      <c r="E3252" s="17">
        <v>20.6</v>
      </c>
      <c r="F3252" s="17">
        <v>387</v>
      </c>
      <c r="G3252" s="17">
        <v>450</v>
      </c>
      <c r="H3252" s="37">
        <f t="shared" si="906"/>
        <v>69.08</v>
      </c>
      <c r="I3252" s="37">
        <f>IF(H3252&lt;'Roof Calculator'!$G$8, 1, 0)</f>
        <v>0</v>
      </c>
      <c r="J3252" s="37">
        <f>IF(H3252&gt;='Roof Calculator'!$G$8, 1, 0)</f>
        <v>1</v>
      </c>
      <c r="K3252" s="37">
        <f t="shared" si="907"/>
        <v>0</v>
      </c>
      <c r="L3252" s="37">
        <f t="shared" si="908"/>
        <v>69.08</v>
      </c>
      <c r="M3252" s="37">
        <v>0</v>
      </c>
      <c r="N3252" s="37">
        <f t="shared" si="909"/>
        <v>387</v>
      </c>
      <c r="O3252" s="37">
        <v>0</v>
      </c>
      <c r="P3252" s="37">
        <v>0</v>
      </c>
      <c r="Q3252" s="21">
        <f t="shared" si="910"/>
        <v>39.790999999999997</v>
      </c>
      <c r="R3252" s="21">
        <f t="shared" si="919"/>
        <v>135.58333333333741</v>
      </c>
      <c r="S3252" s="21">
        <f t="shared" si="920"/>
        <v>18.740036333579283</v>
      </c>
      <c r="T3252" s="21">
        <f t="shared" si="911"/>
        <v>86.147999999999996</v>
      </c>
      <c r="U3252" s="37">
        <f>VLOOKUP(Time_Zone, 'LSTM LookUp'!$B$5:$D$8, 3, FALSE)</f>
        <v>-75</v>
      </c>
      <c r="V3252" s="21">
        <f t="shared" si="921"/>
        <v>3.7498007717859778</v>
      </c>
      <c r="W3252" s="21">
        <f t="shared" si="912"/>
        <v>207.0854501929465</v>
      </c>
      <c r="X3252" s="21">
        <f t="shared" si="913"/>
        <v>-199.00540851836899</v>
      </c>
      <c r="Y3252" s="21">
        <f t="shared" si="914"/>
        <v>187.99459148163101</v>
      </c>
      <c r="Z3252" s="21">
        <f t="shared" si="922"/>
        <v>59.591002056421871</v>
      </c>
      <c r="AA3252" s="21">
        <f t="shared" si="915"/>
        <v>0</v>
      </c>
      <c r="AB3252" s="21">
        <f t="shared" si="916"/>
        <v>59.591002056421871</v>
      </c>
      <c r="AC3252" s="21">
        <f t="shared" si="917"/>
        <v>69.08</v>
      </c>
      <c r="AD3252" s="21">
        <f t="shared" si="923"/>
        <v>59.591002056421871</v>
      </c>
      <c r="AE3252" s="21" t="str">
        <f t="shared" si="918"/>
        <v>5/15/15:00</v>
      </c>
    </row>
    <row r="3253" spans="2:31">
      <c r="B3253" s="37">
        <v>5</v>
      </c>
      <c r="C3253" s="38">
        <v>15</v>
      </c>
      <c r="D3253" s="39">
        <v>16</v>
      </c>
      <c r="E3253" s="17">
        <v>21.7</v>
      </c>
      <c r="F3253" s="17">
        <v>294</v>
      </c>
      <c r="G3253" s="17">
        <v>514</v>
      </c>
      <c r="H3253" s="37">
        <f t="shared" si="906"/>
        <v>71.06</v>
      </c>
      <c r="I3253" s="37">
        <f>IF(H3253&lt;'Roof Calculator'!$G$8, 1, 0)</f>
        <v>0</v>
      </c>
      <c r="J3253" s="37">
        <f>IF(H3253&gt;='Roof Calculator'!$G$8, 1, 0)</f>
        <v>1</v>
      </c>
      <c r="K3253" s="37">
        <f t="shared" si="907"/>
        <v>0</v>
      </c>
      <c r="L3253" s="37">
        <f t="shared" si="908"/>
        <v>71.06</v>
      </c>
      <c r="M3253" s="37">
        <v>0</v>
      </c>
      <c r="N3253" s="37">
        <f t="shared" si="909"/>
        <v>294</v>
      </c>
      <c r="O3253" s="37">
        <v>0</v>
      </c>
      <c r="P3253" s="37">
        <v>0</v>
      </c>
      <c r="Q3253" s="21">
        <f t="shared" si="910"/>
        <v>39.790999999999997</v>
      </c>
      <c r="R3253" s="21">
        <f t="shared" si="919"/>
        <v>135.62500000000406</v>
      </c>
      <c r="S3253" s="21">
        <f t="shared" si="920"/>
        <v>18.750222488485164</v>
      </c>
      <c r="T3253" s="21">
        <f t="shared" si="911"/>
        <v>86.147999999999996</v>
      </c>
      <c r="U3253" s="37">
        <f>VLOOKUP(Time_Zone, 'LSTM LookUp'!$B$5:$D$8, 3, FALSE)</f>
        <v>-75</v>
      </c>
      <c r="V3253" s="21">
        <f t="shared" si="921"/>
        <v>3.7492200702783047</v>
      </c>
      <c r="W3253" s="21">
        <f t="shared" si="912"/>
        <v>222.08530501756957</v>
      </c>
      <c r="X3253" s="21">
        <f t="shared" si="913"/>
        <v>-171.8149809177936</v>
      </c>
      <c r="Y3253" s="21">
        <f t="shared" si="914"/>
        <v>122.1850190822064</v>
      </c>
      <c r="Z3253" s="21">
        <f t="shared" si="922"/>
        <v>38.730517011193633</v>
      </c>
      <c r="AA3253" s="21">
        <f t="shared" si="915"/>
        <v>0</v>
      </c>
      <c r="AB3253" s="21">
        <f t="shared" si="916"/>
        <v>38.730517011193633</v>
      </c>
      <c r="AC3253" s="21">
        <f t="shared" si="917"/>
        <v>71.06</v>
      </c>
      <c r="AD3253" s="21">
        <f t="shared" si="923"/>
        <v>38.730517011193633</v>
      </c>
      <c r="AE3253" s="21" t="str">
        <f t="shared" si="918"/>
        <v>5/15/16:00</v>
      </c>
    </row>
    <row r="3254" spans="2:31">
      <c r="B3254" s="37">
        <v>5</v>
      </c>
      <c r="C3254" s="38">
        <v>15</v>
      </c>
      <c r="D3254" s="39">
        <v>17</v>
      </c>
      <c r="E3254" s="17">
        <v>22.2</v>
      </c>
      <c r="F3254" s="17">
        <v>215</v>
      </c>
      <c r="G3254" s="17">
        <v>458</v>
      </c>
      <c r="H3254" s="37">
        <f t="shared" si="906"/>
        <v>71.959999999999994</v>
      </c>
      <c r="I3254" s="37">
        <f>IF(H3254&lt;'Roof Calculator'!$G$8, 1, 0)</f>
        <v>0</v>
      </c>
      <c r="J3254" s="37">
        <f>IF(H3254&gt;='Roof Calculator'!$G$8, 1, 0)</f>
        <v>1</v>
      </c>
      <c r="K3254" s="37">
        <f t="shared" si="907"/>
        <v>0</v>
      </c>
      <c r="L3254" s="37">
        <f t="shared" si="908"/>
        <v>71.959999999999994</v>
      </c>
      <c r="M3254" s="37">
        <v>0</v>
      </c>
      <c r="N3254" s="37">
        <f t="shared" si="909"/>
        <v>215</v>
      </c>
      <c r="O3254" s="37">
        <v>0</v>
      </c>
      <c r="P3254" s="37">
        <v>0</v>
      </c>
      <c r="Q3254" s="21">
        <f t="shared" si="910"/>
        <v>39.790999999999997</v>
      </c>
      <c r="R3254" s="21">
        <f t="shared" si="919"/>
        <v>135.66666666667072</v>
      </c>
      <c r="S3254" s="21">
        <f t="shared" si="920"/>
        <v>18.76039925154463</v>
      </c>
      <c r="T3254" s="21">
        <f t="shared" si="911"/>
        <v>86.147999999999996</v>
      </c>
      <c r="U3254" s="37">
        <f>VLOOKUP(Time_Zone, 'LSTM LookUp'!$B$5:$D$8, 3, FALSE)</f>
        <v>-75</v>
      </c>
      <c r="V3254" s="21">
        <f t="shared" si="921"/>
        <v>3.7486229322328701</v>
      </c>
      <c r="W3254" s="21">
        <f t="shared" si="912"/>
        <v>237.0851557330582</v>
      </c>
      <c r="X3254" s="21">
        <f t="shared" si="913"/>
        <v>-86.80161650678329</v>
      </c>
      <c r="Y3254" s="21">
        <f t="shared" si="914"/>
        <v>128.19838349321671</v>
      </c>
      <c r="Z3254" s="21">
        <f t="shared" si="922"/>
        <v>40.636648502309129</v>
      </c>
      <c r="AA3254" s="21">
        <f t="shared" si="915"/>
        <v>0</v>
      </c>
      <c r="AB3254" s="21">
        <f t="shared" si="916"/>
        <v>40.636648502309129</v>
      </c>
      <c r="AC3254" s="21">
        <f t="shared" si="917"/>
        <v>71.959999999999994</v>
      </c>
      <c r="AD3254" s="21">
        <f t="shared" si="923"/>
        <v>40.636648502309129</v>
      </c>
      <c r="AE3254" s="21" t="str">
        <f t="shared" si="918"/>
        <v>5/15/17:00</v>
      </c>
    </row>
    <row r="3255" spans="2:31">
      <c r="B3255" s="37">
        <v>5</v>
      </c>
      <c r="C3255" s="38">
        <v>15</v>
      </c>
      <c r="D3255" s="39">
        <v>18</v>
      </c>
      <c r="E3255" s="17">
        <v>21.1</v>
      </c>
      <c r="F3255" s="17">
        <v>183</v>
      </c>
      <c r="G3255" s="17">
        <v>204</v>
      </c>
      <c r="H3255" s="37">
        <f t="shared" si="906"/>
        <v>69.98</v>
      </c>
      <c r="I3255" s="37">
        <f>IF(H3255&lt;'Roof Calculator'!$G$8, 1, 0)</f>
        <v>0</v>
      </c>
      <c r="J3255" s="37">
        <f>IF(H3255&gt;='Roof Calculator'!$G$8, 1, 0)</f>
        <v>1</v>
      </c>
      <c r="K3255" s="37">
        <f t="shared" si="907"/>
        <v>0</v>
      </c>
      <c r="L3255" s="37">
        <f t="shared" si="908"/>
        <v>69.98</v>
      </c>
      <c r="M3255" s="37">
        <v>0</v>
      </c>
      <c r="N3255" s="37">
        <f t="shared" si="909"/>
        <v>183</v>
      </c>
      <c r="O3255" s="37">
        <v>0</v>
      </c>
      <c r="P3255" s="37">
        <v>0</v>
      </c>
      <c r="Q3255" s="21">
        <f t="shared" si="910"/>
        <v>39.790999999999997</v>
      </c>
      <c r="R3255" s="21">
        <f t="shared" si="919"/>
        <v>135.70833333333738</v>
      </c>
      <c r="S3255" s="21">
        <f t="shared" si="920"/>
        <v>18.770566616143292</v>
      </c>
      <c r="T3255" s="21">
        <f t="shared" si="911"/>
        <v>86.147999999999996</v>
      </c>
      <c r="U3255" s="37">
        <f>VLOOKUP(Time_Zone, 'LSTM LookUp'!$B$5:$D$8, 3, FALSE)</f>
        <v>-75</v>
      </c>
      <c r="V3255" s="21">
        <f t="shared" si="921"/>
        <v>3.7480093646350139</v>
      </c>
      <c r="W3255" s="21">
        <f t="shared" si="912"/>
        <v>252.08500234115874</v>
      </c>
      <c r="X3255" s="21">
        <f t="shared" si="913"/>
        <v>-3.6420572378316622</v>
      </c>
      <c r="Y3255" s="21">
        <f t="shared" si="914"/>
        <v>179.35794276216834</v>
      </c>
      <c r="Z3255" s="21">
        <f t="shared" si="922"/>
        <v>56.853335256830022</v>
      </c>
      <c r="AA3255" s="21">
        <f t="shared" si="915"/>
        <v>0</v>
      </c>
      <c r="AB3255" s="21">
        <f t="shared" si="916"/>
        <v>56.853335256830022</v>
      </c>
      <c r="AC3255" s="21">
        <f t="shared" si="917"/>
        <v>69.98</v>
      </c>
      <c r="AD3255" s="21">
        <f t="shared" si="923"/>
        <v>56.853335256830022</v>
      </c>
      <c r="AE3255" s="21" t="str">
        <f t="shared" si="918"/>
        <v>5/15/18:00</v>
      </c>
    </row>
    <row r="3256" spans="2:31">
      <c r="B3256" s="37">
        <v>5</v>
      </c>
      <c r="C3256" s="38">
        <v>15</v>
      </c>
      <c r="D3256" s="39">
        <v>19</v>
      </c>
      <c r="E3256" s="17">
        <v>20</v>
      </c>
      <c r="F3256" s="17">
        <v>111</v>
      </c>
      <c r="G3256" s="17">
        <v>81</v>
      </c>
      <c r="H3256" s="37">
        <f t="shared" si="906"/>
        <v>68</v>
      </c>
      <c r="I3256" s="37">
        <f>IF(H3256&lt;'Roof Calculator'!$G$8, 1, 0)</f>
        <v>0</v>
      </c>
      <c r="J3256" s="37">
        <f>IF(H3256&gt;='Roof Calculator'!$G$8, 1, 0)</f>
        <v>1</v>
      </c>
      <c r="K3256" s="37">
        <f t="shared" si="907"/>
        <v>0</v>
      </c>
      <c r="L3256" s="37">
        <f t="shared" si="908"/>
        <v>68</v>
      </c>
      <c r="M3256" s="37">
        <v>0</v>
      </c>
      <c r="N3256" s="37">
        <f t="shared" si="909"/>
        <v>111</v>
      </c>
      <c r="O3256" s="37">
        <v>0</v>
      </c>
      <c r="P3256" s="37">
        <v>0</v>
      </c>
      <c r="Q3256" s="21">
        <f t="shared" si="910"/>
        <v>39.790999999999997</v>
      </c>
      <c r="R3256" s="21">
        <f t="shared" si="919"/>
        <v>135.75000000000404</v>
      </c>
      <c r="S3256" s="21">
        <f t="shared" si="920"/>
        <v>18.780724575670082</v>
      </c>
      <c r="T3256" s="21">
        <f t="shared" si="911"/>
        <v>86.147999999999996</v>
      </c>
      <c r="U3256" s="37">
        <f>VLOOKUP(Time_Zone, 'LSTM LookUp'!$B$5:$D$8, 3, FALSE)</f>
        <v>-75</v>
      </c>
      <c r="V3256" s="21">
        <f t="shared" si="921"/>
        <v>3.747379374508359</v>
      </c>
      <c r="W3256" s="21">
        <f t="shared" si="912"/>
        <v>267.08484484362708</v>
      </c>
      <c r="X3256" s="21">
        <f t="shared" si="913"/>
        <v>13.692683667776278</v>
      </c>
      <c r="Y3256" s="21">
        <f t="shared" si="914"/>
        <v>124.69268366777628</v>
      </c>
      <c r="Z3256" s="21">
        <f t="shared" si="922"/>
        <v>39.525402886887093</v>
      </c>
      <c r="AA3256" s="21">
        <f t="shared" si="915"/>
        <v>0</v>
      </c>
      <c r="AB3256" s="21">
        <f t="shared" si="916"/>
        <v>39.525402886887093</v>
      </c>
      <c r="AC3256" s="21">
        <f t="shared" si="917"/>
        <v>68</v>
      </c>
      <c r="AD3256" s="21">
        <f t="shared" si="923"/>
        <v>39.525402886887093</v>
      </c>
      <c r="AE3256" s="21" t="str">
        <f t="shared" si="918"/>
        <v>5/15/19:00</v>
      </c>
    </row>
    <row r="3257" spans="2:31">
      <c r="B3257" s="37">
        <v>5</v>
      </c>
      <c r="C3257" s="38">
        <v>15</v>
      </c>
      <c r="D3257" s="39">
        <v>20</v>
      </c>
      <c r="E3257" s="17">
        <v>17.8</v>
      </c>
      <c r="F3257" s="17">
        <v>23</v>
      </c>
      <c r="G3257" s="17">
        <v>95</v>
      </c>
      <c r="H3257" s="37">
        <f t="shared" si="906"/>
        <v>64.040000000000006</v>
      </c>
      <c r="I3257" s="37">
        <f>IF(H3257&lt;'Roof Calculator'!$G$8, 1, 0)</f>
        <v>0</v>
      </c>
      <c r="J3257" s="37">
        <f>IF(H3257&gt;='Roof Calculator'!$G$8, 1, 0)</f>
        <v>1</v>
      </c>
      <c r="K3257" s="37">
        <f t="shared" si="907"/>
        <v>0</v>
      </c>
      <c r="L3257" s="37">
        <f t="shared" si="908"/>
        <v>64.040000000000006</v>
      </c>
      <c r="M3257" s="37">
        <v>0</v>
      </c>
      <c r="N3257" s="37">
        <f t="shared" si="909"/>
        <v>23</v>
      </c>
      <c r="O3257" s="37">
        <v>0</v>
      </c>
      <c r="P3257" s="37">
        <v>0</v>
      </c>
      <c r="Q3257" s="21">
        <f t="shared" si="910"/>
        <v>39.790999999999997</v>
      </c>
      <c r="R3257" s="21">
        <f t="shared" si="919"/>
        <v>135.79166666667069</v>
      </c>
      <c r="S3257" s="21">
        <f t="shared" si="920"/>
        <v>18.790873123517297</v>
      </c>
      <c r="T3257" s="21">
        <f t="shared" si="911"/>
        <v>86.147999999999996</v>
      </c>
      <c r="U3257" s="37">
        <f>VLOOKUP(Time_Zone, 'LSTM LookUp'!$B$5:$D$8, 3, FALSE)</f>
        <v>-75</v>
      </c>
      <c r="V3257" s="21">
        <f t="shared" si="921"/>
        <v>3.7467329689148126</v>
      </c>
      <c r="W3257" s="21">
        <f t="shared" si="912"/>
        <v>282.08468324222866</v>
      </c>
      <c r="X3257" s="21">
        <f t="shared" si="913"/>
        <v>34.052047139148975</v>
      </c>
      <c r="Y3257" s="21">
        <f t="shared" si="914"/>
        <v>57.052047139148975</v>
      </c>
      <c r="Z3257" s="21">
        <f t="shared" si="922"/>
        <v>18.084502493383159</v>
      </c>
      <c r="AA3257" s="21">
        <f t="shared" si="915"/>
        <v>0</v>
      </c>
      <c r="AB3257" s="21">
        <f t="shared" si="916"/>
        <v>18.084502493383159</v>
      </c>
      <c r="AC3257" s="21">
        <f t="shared" si="917"/>
        <v>64.040000000000006</v>
      </c>
      <c r="AD3257" s="21">
        <f t="shared" si="923"/>
        <v>18.084502493383159</v>
      </c>
      <c r="AE3257" s="21" t="str">
        <f t="shared" si="918"/>
        <v>5/15/20:00</v>
      </c>
    </row>
    <row r="3258" spans="2:31">
      <c r="B3258" s="37">
        <v>5</v>
      </c>
      <c r="C3258" s="38">
        <v>15</v>
      </c>
      <c r="D3258" s="39">
        <v>21</v>
      </c>
      <c r="E3258" s="17">
        <v>16.100000000000001</v>
      </c>
      <c r="F3258" s="17">
        <v>0</v>
      </c>
      <c r="G3258" s="17">
        <v>0</v>
      </c>
      <c r="H3258" s="37">
        <f t="shared" si="906"/>
        <v>60.980000000000004</v>
      </c>
      <c r="I3258" s="37">
        <f>IF(H3258&lt;'Roof Calculator'!$G$8, 1, 0)</f>
        <v>0</v>
      </c>
      <c r="J3258" s="37">
        <f>IF(H3258&gt;='Roof Calculator'!$G$8, 1, 0)</f>
        <v>1</v>
      </c>
      <c r="K3258" s="37">
        <f t="shared" si="907"/>
        <v>0</v>
      </c>
      <c r="L3258" s="37">
        <f t="shared" si="908"/>
        <v>60.980000000000004</v>
      </c>
      <c r="M3258" s="37">
        <v>0</v>
      </c>
      <c r="N3258" s="37">
        <f t="shared" si="909"/>
        <v>0</v>
      </c>
      <c r="O3258" s="37">
        <v>0</v>
      </c>
      <c r="P3258" s="37">
        <v>0</v>
      </c>
      <c r="Q3258" s="21">
        <f t="shared" si="910"/>
        <v>39.790999999999997</v>
      </c>
      <c r="R3258" s="21">
        <f t="shared" si="919"/>
        <v>135.83333333333735</v>
      </c>
      <c r="S3258" s="21">
        <f t="shared" si="920"/>
        <v>18.801012253080568</v>
      </c>
      <c r="T3258" s="21">
        <f t="shared" si="911"/>
        <v>86.147999999999996</v>
      </c>
      <c r="U3258" s="37">
        <f>VLOOKUP(Time_Zone, 'LSTM LookUp'!$B$5:$D$8, 3, FALSE)</f>
        <v>-75</v>
      </c>
      <c r="V3258" s="21">
        <f t="shared" si="921"/>
        <v>3.7460701549545368</v>
      </c>
      <c r="W3258" s="21">
        <f t="shared" si="912"/>
        <v>297.08451753873862</v>
      </c>
      <c r="X3258" s="21">
        <f t="shared" si="913"/>
        <v>0</v>
      </c>
      <c r="Y3258" s="21">
        <f t="shared" si="914"/>
        <v>0</v>
      </c>
      <c r="Z3258" s="21">
        <f t="shared" si="922"/>
        <v>0</v>
      </c>
      <c r="AA3258" s="21">
        <f t="shared" si="915"/>
        <v>0</v>
      </c>
      <c r="AB3258" s="21">
        <f t="shared" si="916"/>
        <v>0</v>
      </c>
      <c r="AC3258" s="21">
        <f t="shared" si="917"/>
        <v>60.980000000000004</v>
      </c>
      <c r="AD3258" s="21">
        <f t="shared" si="923"/>
        <v>0</v>
      </c>
      <c r="AE3258" s="21" t="str">
        <f t="shared" si="918"/>
        <v>5/15/21:00</v>
      </c>
    </row>
    <row r="3259" spans="2:31">
      <c r="B3259" s="37">
        <v>5</v>
      </c>
      <c r="C3259" s="38">
        <v>15</v>
      </c>
      <c r="D3259" s="39">
        <v>22</v>
      </c>
      <c r="E3259" s="17">
        <v>15.6</v>
      </c>
      <c r="F3259" s="17">
        <v>0</v>
      </c>
      <c r="G3259" s="17">
        <v>0</v>
      </c>
      <c r="H3259" s="37">
        <f t="shared" si="906"/>
        <v>60.08</v>
      </c>
      <c r="I3259" s="37">
        <f>IF(H3259&lt;'Roof Calculator'!$G$8, 1, 0)</f>
        <v>0</v>
      </c>
      <c r="J3259" s="37">
        <f>IF(H3259&gt;='Roof Calculator'!$G$8, 1, 0)</f>
        <v>1</v>
      </c>
      <c r="K3259" s="37">
        <f t="shared" si="907"/>
        <v>0</v>
      </c>
      <c r="L3259" s="37">
        <f t="shared" si="908"/>
        <v>60.08</v>
      </c>
      <c r="M3259" s="37">
        <v>0</v>
      </c>
      <c r="N3259" s="37">
        <f t="shared" si="909"/>
        <v>0</v>
      </c>
      <c r="O3259" s="37">
        <v>0</v>
      </c>
      <c r="P3259" s="37">
        <v>0</v>
      </c>
      <c r="Q3259" s="21">
        <f t="shared" si="910"/>
        <v>39.790999999999997</v>
      </c>
      <c r="R3259" s="21">
        <f t="shared" si="919"/>
        <v>135.87500000000401</v>
      </c>
      <c r="S3259" s="21">
        <f t="shared" si="920"/>
        <v>18.811141957758878</v>
      </c>
      <c r="T3259" s="21">
        <f t="shared" si="911"/>
        <v>86.147999999999996</v>
      </c>
      <c r="U3259" s="37">
        <f>VLOOKUP(Time_Zone, 'LSTM LookUp'!$B$5:$D$8, 3, FALSE)</f>
        <v>-75</v>
      </c>
      <c r="V3259" s="21">
        <f t="shared" si="921"/>
        <v>3.7453909397659304</v>
      </c>
      <c r="W3259" s="21">
        <f t="shared" si="912"/>
        <v>312.0843477349415</v>
      </c>
      <c r="X3259" s="21">
        <f t="shared" si="913"/>
        <v>0</v>
      </c>
      <c r="Y3259" s="21">
        <f t="shared" si="914"/>
        <v>0</v>
      </c>
      <c r="Z3259" s="21">
        <f t="shared" si="922"/>
        <v>0</v>
      </c>
      <c r="AA3259" s="21">
        <f t="shared" si="915"/>
        <v>0</v>
      </c>
      <c r="AB3259" s="21">
        <f t="shared" si="916"/>
        <v>0</v>
      </c>
      <c r="AC3259" s="21">
        <f t="shared" si="917"/>
        <v>60.08</v>
      </c>
      <c r="AD3259" s="21">
        <f t="shared" si="923"/>
        <v>0</v>
      </c>
      <c r="AE3259" s="21" t="str">
        <f t="shared" si="918"/>
        <v>5/15/22:00</v>
      </c>
    </row>
    <row r="3260" spans="2:31">
      <c r="B3260" s="37">
        <v>5</v>
      </c>
      <c r="C3260" s="38">
        <v>15</v>
      </c>
      <c r="D3260" s="39">
        <v>23</v>
      </c>
      <c r="E3260" s="17">
        <v>13.3</v>
      </c>
      <c r="F3260" s="17">
        <v>0</v>
      </c>
      <c r="G3260" s="17">
        <v>0</v>
      </c>
      <c r="H3260" s="37">
        <f t="shared" si="906"/>
        <v>55.94</v>
      </c>
      <c r="I3260" s="37">
        <f>IF(H3260&lt;'Roof Calculator'!$G$8, 1, 0)</f>
        <v>0</v>
      </c>
      <c r="J3260" s="37">
        <f>IF(H3260&gt;='Roof Calculator'!$G$8, 1, 0)</f>
        <v>1</v>
      </c>
      <c r="K3260" s="37">
        <f t="shared" si="907"/>
        <v>0</v>
      </c>
      <c r="L3260" s="37">
        <f t="shared" si="908"/>
        <v>55.94</v>
      </c>
      <c r="M3260" s="37">
        <v>0</v>
      </c>
      <c r="N3260" s="37">
        <f t="shared" si="909"/>
        <v>0</v>
      </c>
      <c r="O3260" s="37">
        <v>0</v>
      </c>
      <c r="P3260" s="37">
        <v>0</v>
      </c>
      <c r="Q3260" s="21">
        <f t="shared" si="910"/>
        <v>39.790999999999997</v>
      </c>
      <c r="R3260" s="21">
        <f t="shared" si="919"/>
        <v>135.91666666667066</v>
      </c>
      <c r="S3260" s="21">
        <f t="shared" si="920"/>
        <v>18.821262230954588</v>
      </c>
      <c r="T3260" s="21">
        <f t="shared" si="911"/>
        <v>86.147999999999996</v>
      </c>
      <c r="U3260" s="37">
        <f>VLOOKUP(Time_Zone, 'LSTM LookUp'!$B$5:$D$8, 3, FALSE)</f>
        <v>-75</v>
      </c>
      <c r="V3260" s="21">
        <f t="shared" si="921"/>
        <v>3.7446953305256212</v>
      </c>
      <c r="W3260" s="21">
        <f t="shared" si="912"/>
        <v>327.08417383263134</v>
      </c>
      <c r="X3260" s="21">
        <f t="shared" si="913"/>
        <v>0</v>
      </c>
      <c r="Y3260" s="21">
        <f t="shared" si="914"/>
        <v>0</v>
      </c>
      <c r="Z3260" s="21">
        <f t="shared" si="922"/>
        <v>0</v>
      </c>
      <c r="AA3260" s="21">
        <f t="shared" si="915"/>
        <v>0</v>
      </c>
      <c r="AB3260" s="21">
        <f t="shared" si="916"/>
        <v>0</v>
      </c>
      <c r="AC3260" s="21">
        <f t="shared" si="917"/>
        <v>55.94</v>
      </c>
      <c r="AD3260" s="21">
        <f t="shared" si="923"/>
        <v>0</v>
      </c>
      <c r="AE3260" s="21" t="str">
        <f t="shared" si="918"/>
        <v>5/15/23:00</v>
      </c>
    </row>
    <row r="3261" spans="2:31">
      <c r="B3261" s="37">
        <v>5</v>
      </c>
      <c r="C3261" s="38">
        <v>15</v>
      </c>
      <c r="D3261" s="39">
        <v>24</v>
      </c>
      <c r="E3261" s="17">
        <v>13.3</v>
      </c>
      <c r="F3261" s="17">
        <v>0</v>
      </c>
      <c r="G3261" s="17">
        <v>0</v>
      </c>
      <c r="H3261" s="37">
        <f t="shared" si="906"/>
        <v>55.94</v>
      </c>
      <c r="I3261" s="37">
        <f>IF(H3261&lt;'Roof Calculator'!$G$8, 1, 0)</f>
        <v>0</v>
      </c>
      <c r="J3261" s="37">
        <f>IF(H3261&gt;='Roof Calculator'!$G$8, 1, 0)</f>
        <v>1</v>
      </c>
      <c r="K3261" s="37">
        <f t="shared" si="907"/>
        <v>0</v>
      </c>
      <c r="L3261" s="37">
        <f t="shared" si="908"/>
        <v>55.94</v>
      </c>
      <c r="M3261" s="37">
        <v>0</v>
      </c>
      <c r="N3261" s="37">
        <f t="shared" si="909"/>
        <v>0</v>
      </c>
      <c r="O3261" s="37">
        <v>0</v>
      </c>
      <c r="P3261" s="37">
        <v>0</v>
      </c>
      <c r="Q3261" s="21">
        <f t="shared" si="910"/>
        <v>39.790999999999997</v>
      </c>
      <c r="R3261" s="21">
        <f t="shared" si="919"/>
        <v>135.95833333333732</v>
      </c>
      <c r="S3261" s="21">
        <f t="shared" si="920"/>
        <v>18.831373066073446</v>
      </c>
      <c r="T3261" s="21">
        <f t="shared" si="911"/>
        <v>86.147999999999996</v>
      </c>
      <c r="U3261" s="37">
        <f>VLOOKUP(Time_Zone, 'LSTM LookUp'!$B$5:$D$8, 3, FALSE)</f>
        <v>-75</v>
      </c>
      <c r="V3261" s="21">
        <f t="shared" si="921"/>
        <v>3.7439833344484397</v>
      </c>
      <c r="W3261" s="21">
        <f t="shared" si="912"/>
        <v>342.08399583361211</v>
      </c>
      <c r="X3261" s="21">
        <f t="shared" si="913"/>
        <v>0</v>
      </c>
      <c r="Y3261" s="21">
        <f t="shared" si="914"/>
        <v>0</v>
      </c>
      <c r="Z3261" s="21">
        <f t="shared" si="922"/>
        <v>0</v>
      </c>
      <c r="AA3261" s="21">
        <f t="shared" si="915"/>
        <v>0</v>
      </c>
      <c r="AB3261" s="21">
        <f t="shared" si="916"/>
        <v>0</v>
      </c>
      <c r="AC3261" s="21">
        <f t="shared" si="917"/>
        <v>55.94</v>
      </c>
      <c r="AD3261" s="21">
        <f t="shared" si="923"/>
        <v>0</v>
      </c>
      <c r="AE3261" s="21" t="str">
        <f t="shared" si="918"/>
        <v>5/15/24:00</v>
      </c>
    </row>
    <row r="3262" spans="2:31">
      <c r="B3262" s="37">
        <v>5</v>
      </c>
      <c r="C3262" s="38">
        <v>16</v>
      </c>
      <c r="D3262" s="39">
        <v>1</v>
      </c>
      <c r="E3262" s="17">
        <v>13.9</v>
      </c>
      <c r="F3262" s="17">
        <v>0</v>
      </c>
      <c r="G3262" s="17">
        <v>0</v>
      </c>
      <c r="H3262" s="37">
        <f t="shared" si="906"/>
        <v>57.02</v>
      </c>
      <c r="I3262" s="37">
        <f>IF(H3262&lt;'Roof Calculator'!$G$8, 1, 0)</f>
        <v>0</v>
      </c>
      <c r="J3262" s="37">
        <f>IF(H3262&gt;='Roof Calculator'!$G$8, 1, 0)</f>
        <v>1</v>
      </c>
      <c r="K3262" s="37">
        <f t="shared" si="907"/>
        <v>0</v>
      </c>
      <c r="L3262" s="37">
        <f t="shared" si="908"/>
        <v>57.02</v>
      </c>
      <c r="M3262" s="37">
        <v>0</v>
      </c>
      <c r="N3262" s="37">
        <f t="shared" si="909"/>
        <v>0</v>
      </c>
      <c r="O3262" s="37">
        <v>0</v>
      </c>
      <c r="P3262" s="37">
        <v>0</v>
      </c>
      <c r="Q3262" s="21">
        <f t="shared" si="910"/>
        <v>39.790999999999997</v>
      </c>
      <c r="R3262" s="21">
        <f t="shared" si="919"/>
        <v>136.00000000000398</v>
      </c>
      <c r="S3262" s="21">
        <f t="shared" si="920"/>
        <v>18.841474456524555</v>
      </c>
      <c r="T3262" s="21">
        <f t="shared" si="911"/>
        <v>86.147999999999996</v>
      </c>
      <c r="U3262" s="37">
        <f>VLOOKUP(Time_Zone, 'LSTM LookUp'!$B$5:$D$8, 3, FALSE)</f>
        <v>-75</v>
      </c>
      <c r="V3262" s="21">
        <f t="shared" si="921"/>
        <v>3.7432549587874062</v>
      </c>
      <c r="W3262" s="21">
        <f t="shared" si="912"/>
        <v>-2.916186260303153</v>
      </c>
      <c r="X3262" s="21">
        <f t="shared" si="913"/>
        <v>0</v>
      </c>
      <c r="Y3262" s="21">
        <f t="shared" si="914"/>
        <v>0</v>
      </c>
      <c r="Z3262" s="21">
        <f t="shared" si="922"/>
        <v>0</v>
      </c>
      <c r="AA3262" s="21">
        <f t="shared" si="915"/>
        <v>0</v>
      </c>
      <c r="AB3262" s="21">
        <f t="shared" si="916"/>
        <v>0</v>
      </c>
      <c r="AC3262" s="21">
        <f t="shared" si="917"/>
        <v>57.02</v>
      </c>
      <c r="AD3262" s="21">
        <f t="shared" si="923"/>
        <v>0</v>
      </c>
      <c r="AE3262" s="21" t="str">
        <f t="shared" si="918"/>
        <v>5/16/1:00</v>
      </c>
    </row>
    <row r="3263" spans="2:31">
      <c r="B3263" s="37">
        <v>5</v>
      </c>
      <c r="C3263" s="38">
        <v>16</v>
      </c>
      <c r="D3263" s="39">
        <v>2</v>
      </c>
      <c r="E3263" s="17">
        <v>13.3</v>
      </c>
      <c r="F3263" s="17">
        <v>0</v>
      </c>
      <c r="G3263" s="17">
        <v>0</v>
      </c>
      <c r="H3263" s="37">
        <f t="shared" si="906"/>
        <v>55.94</v>
      </c>
      <c r="I3263" s="37">
        <f>IF(H3263&lt;'Roof Calculator'!$G$8, 1, 0)</f>
        <v>0</v>
      </c>
      <c r="J3263" s="37">
        <f>IF(H3263&gt;='Roof Calculator'!$G$8, 1, 0)</f>
        <v>1</v>
      </c>
      <c r="K3263" s="37">
        <f t="shared" si="907"/>
        <v>0</v>
      </c>
      <c r="L3263" s="37">
        <f t="shared" si="908"/>
        <v>55.94</v>
      </c>
      <c r="M3263" s="37">
        <v>0</v>
      </c>
      <c r="N3263" s="37">
        <f t="shared" si="909"/>
        <v>0</v>
      </c>
      <c r="O3263" s="37">
        <v>0</v>
      </c>
      <c r="P3263" s="37">
        <v>0</v>
      </c>
      <c r="Q3263" s="21">
        <f t="shared" si="910"/>
        <v>39.790999999999997</v>
      </c>
      <c r="R3263" s="21">
        <f t="shared" si="919"/>
        <v>136.04166666667064</v>
      </c>
      <c r="S3263" s="21">
        <f t="shared" si="920"/>
        <v>18.85156639572045</v>
      </c>
      <c r="T3263" s="21">
        <f t="shared" si="911"/>
        <v>86.147999999999996</v>
      </c>
      <c r="U3263" s="37">
        <f>VLOOKUP(Time_Zone, 'LSTM LookUp'!$B$5:$D$8, 3, FALSE)</f>
        <v>-75</v>
      </c>
      <c r="V3263" s="21">
        <f t="shared" si="921"/>
        <v>3.7425102108337054</v>
      </c>
      <c r="W3263" s="21">
        <f t="shared" si="912"/>
        <v>12.083627552708434</v>
      </c>
      <c r="X3263" s="21">
        <f t="shared" si="913"/>
        <v>0</v>
      </c>
      <c r="Y3263" s="21">
        <f t="shared" si="914"/>
        <v>0</v>
      </c>
      <c r="Z3263" s="21">
        <f t="shared" si="922"/>
        <v>0</v>
      </c>
      <c r="AA3263" s="21">
        <f t="shared" si="915"/>
        <v>0</v>
      </c>
      <c r="AB3263" s="21">
        <f t="shared" si="916"/>
        <v>0</v>
      </c>
      <c r="AC3263" s="21">
        <f t="shared" si="917"/>
        <v>55.94</v>
      </c>
      <c r="AD3263" s="21">
        <f t="shared" si="923"/>
        <v>0</v>
      </c>
      <c r="AE3263" s="21" t="str">
        <f t="shared" si="918"/>
        <v>5/16/2:00</v>
      </c>
    </row>
    <row r="3264" spans="2:31">
      <c r="B3264" s="37">
        <v>5</v>
      </c>
      <c r="C3264" s="38">
        <v>16</v>
      </c>
      <c r="D3264" s="39">
        <v>3</v>
      </c>
      <c r="E3264" s="17">
        <v>12.8</v>
      </c>
      <c r="F3264" s="17">
        <v>0</v>
      </c>
      <c r="G3264" s="17">
        <v>0</v>
      </c>
      <c r="H3264" s="37">
        <f t="shared" si="906"/>
        <v>55.04</v>
      </c>
      <c r="I3264" s="37">
        <f>IF(H3264&lt;'Roof Calculator'!$G$8, 1, 0)</f>
        <v>0</v>
      </c>
      <c r="J3264" s="37">
        <f>IF(H3264&gt;='Roof Calculator'!$G$8, 1, 0)</f>
        <v>1</v>
      </c>
      <c r="K3264" s="37">
        <f t="shared" si="907"/>
        <v>0</v>
      </c>
      <c r="L3264" s="37">
        <f t="shared" si="908"/>
        <v>55.04</v>
      </c>
      <c r="M3264" s="37">
        <v>0</v>
      </c>
      <c r="N3264" s="37">
        <f t="shared" si="909"/>
        <v>0</v>
      </c>
      <c r="O3264" s="37">
        <v>0</v>
      </c>
      <c r="P3264" s="37">
        <v>0</v>
      </c>
      <c r="Q3264" s="21">
        <f t="shared" si="910"/>
        <v>39.790999999999997</v>
      </c>
      <c r="R3264" s="21">
        <f t="shared" si="919"/>
        <v>136.08333333333729</v>
      </c>
      <c r="S3264" s="21">
        <f t="shared" si="920"/>
        <v>18.861648877077066</v>
      </c>
      <c r="T3264" s="21">
        <f t="shared" si="911"/>
        <v>86.147999999999996</v>
      </c>
      <c r="U3264" s="37">
        <f>VLOOKUP(Time_Zone, 'LSTM LookUp'!$B$5:$D$8, 3, FALSE)</f>
        <v>-75</v>
      </c>
      <c r="V3264" s="21">
        <f t="shared" si="921"/>
        <v>3.7417490979166779</v>
      </c>
      <c r="W3264" s="21">
        <f t="shared" si="912"/>
        <v>27.083437274479152</v>
      </c>
      <c r="X3264" s="21">
        <f t="shared" si="913"/>
        <v>0</v>
      </c>
      <c r="Y3264" s="21">
        <f t="shared" si="914"/>
        <v>0</v>
      </c>
      <c r="Z3264" s="21">
        <f t="shared" si="922"/>
        <v>0</v>
      </c>
      <c r="AA3264" s="21">
        <f t="shared" si="915"/>
        <v>0</v>
      </c>
      <c r="AB3264" s="21">
        <f t="shared" si="916"/>
        <v>0</v>
      </c>
      <c r="AC3264" s="21">
        <f t="shared" si="917"/>
        <v>55.04</v>
      </c>
      <c r="AD3264" s="21">
        <f t="shared" si="923"/>
        <v>0</v>
      </c>
      <c r="AE3264" s="21" t="str">
        <f t="shared" si="918"/>
        <v>5/16/3:00</v>
      </c>
    </row>
    <row r="3265" spans="2:31">
      <c r="B3265" s="37">
        <v>5</v>
      </c>
      <c r="C3265" s="38">
        <v>16</v>
      </c>
      <c r="D3265" s="39">
        <v>4</v>
      </c>
      <c r="E3265" s="17">
        <v>11.7</v>
      </c>
      <c r="F3265" s="17">
        <v>0</v>
      </c>
      <c r="G3265" s="17">
        <v>0</v>
      </c>
      <c r="H3265" s="37">
        <f t="shared" si="906"/>
        <v>53.06</v>
      </c>
      <c r="I3265" s="37">
        <f>IF(H3265&lt;'Roof Calculator'!$G$8, 1, 0)</f>
        <v>1</v>
      </c>
      <c r="J3265" s="37">
        <f>IF(H3265&gt;='Roof Calculator'!$G$8, 1, 0)</f>
        <v>0</v>
      </c>
      <c r="K3265" s="37">
        <f t="shared" si="907"/>
        <v>53.06</v>
      </c>
      <c r="L3265" s="37">
        <f t="shared" si="908"/>
        <v>0</v>
      </c>
      <c r="M3265" s="37">
        <v>0</v>
      </c>
      <c r="N3265" s="37">
        <f t="shared" si="909"/>
        <v>0</v>
      </c>
      <c r="O3265" s="37">
        <v>0</v>
      </c>
      <c r="P3265" s="37">
        <v>0</v>
      </c>
      <c r="Q3265" s="21">
        <f t="shared" si="910"/>
        <v>39.790999999999997</v>
      </c>
      <c r="R3265" s="21">
        <f t="shared" si="919"/>
        <v>136.12500000000395</v>
      </c>
      <c r="S3265" s="21">
        <f t="shared" si="920"/>
        <v>18.871721894013724</v>
      </c>
      <c r="T3265" s="21">
        <f t="shared" si="911"/>
        <v>86.147999999999996</v>
      </c>
      <c r="U3265" s="37">
        <f>VLOOKUP(Time_Zone, 'LSTM LookUp'!$B$5:$D$8, 3, FALSE)</f>
        <v>-75</v>
      </c>
      <c r="V3265" s="21">
        <f t="shared" si="921"/>
        <v>3.7409716274037947</v>
      </c>
      <c r="W3265" s="21">
        <f t="shared" si="912"/>
        <v>42.083242906850948</v>
      </c>
      <c r="X3265" s="21">
        <f t="shared" si="913"/>
        <v>0</v>
      </c>
      <c r="Y3265" s="21">
        <f t="shared" si="914"/>
        <v>0</v>
      </c>
      <c r="Z3265" s="21">
        <f t="shared" si="922"/>
        <v>0</v>
      </c>
      <c r="AA3265" s="21">
        <f t="shared" si="915"/>
        <v>0</v>
      </c>
      <c r="AB3265" s="21">
        <f t="shared" si="916"/>
        <v>0</v>
      </c>
      <c r="AC3265" s="21">
        <f t="shared" si="917"/>
        <v>0</v>
      </c>
      <c r="AD3265" s="21">
        <f t="shared" si="923"/>
        <v>0</v>
      </c>
      <c r="AE3265" s="21" t="str">
        <f t="shared" si="918"/>
        <v>5/16/4:00</v>
      </c>
    </row>
    <row r="3266" spans="2:31">
      <c r="B3266" s="37">
        <v>5</v>
      </c>
      <c r="C3266" s="38">
        <v>16</v>
      </c>
      <c r="D3266" s="39">
        <v>5</v>
      </c>
      <c r="E3266" s="17">
        <v>11.7</v>
      </c>
      <c r="F3266" s="17">
        <v>0</v>
      </c>
      <c r="G3266" s="17">
        <v>0</v>
      </c>
      <c r="H3266" s="37">
        <f t="shared" si="906"/>
        <v>53.06</v>
      </c>
      <c r="I3266" s="37">
        <f>IF(H3266&lt;'Roof Calculator'!$G$8, 1, 0)</f>
        <v>1</v>
      </c>
      <c r="J3266" s="37">
        <f>IF(H3266&gt;='Roof Calculator'!$G$8, 1, 0)</f>
        <v>0</v>
      </c>
      <c r="K3266" s="37">
        <f t="shared" si="907"/>
        <v>53.06</v>
      </c>
      <c r="L3266" s="37">
        <f t="shared" si="908"/>
        <v>0</v>
      </c>
      <c r="M3266" s="37">
        <v>0</v>
      </c>
      <c r="N3266" s="37">
        <f t="shared" si="909"/>
        <v>0</v>
      </c>
      <c r="O3266" s="37">
        <v>0</v>
      </c>
      <c r="P3266" s="37">
        <v>0</v>
      </c>
      <c r="Q3266" s="21">
        <f t="shared" si="910"/>
        <v>39.790999999999997</v>
      </c>
      <c r="R3266" s="21">
        <f t="shared" si="919"/>
        <v>136.16666666667061</v>
      </c>
      <c r="S3266" s="21">
        <f t="shared" si="920"/>
        <v>18.881785439953209</v>
      </c>
      <c r="T3266" s="21">
        <f t="shared" si="911"/>
        <v>86.147999999999996</v>
      </c>
      <c r="U3266" s="37">
        <f>VLOOKUP(Time_Zone, 'LSTM LookUp'!$B$5:$D$8, 3, FALSE)</f>
        <v>-75</v>
      </c>
      <c r="V3266" s="21">
        <f t="shared" si="921"/>
        <v>3.7401778067006468</v>
      </c>
      <c r="W3266" s="21">
        <f t="shared" si="912"/>
        <v>57.083044451675164</v>
      </c>
      <c r="X3266" s="21">
        <f t="shared" si="913"/>
        <v>0</v>
      </c>
      <c r="Y3266" s="21">
        <f t="shared" si="914"/>
        <v>0</v>
      </c>
      <c r="Z3266" s="21">
        <f t="shared" si="922"/>
        <v>0</v>
      </c>
      <c r="AA3266" s="21">
        <f t="shared" si="915"/>
        <v>0</v>
      </c>
      <c r="AB3266" s="21">
        <f t="shared" si="916"/>
        <v>0</v>
      </c>
      <c r="AC3266" s="21">
        <f t="shared" si="917"/>
        <v>0</v>
      </c>
      <c r="AD3266" s="21">
        <f t="shared" si="923"/>
        <v>0</v>
      </c>
      <c r="AE3266" s="21" t="str">
        <f t="shared" si="918"/>
        <v>5/16/5:00</v>
      </c>
    </row>
    <row r="3267" spans="2:31">
      <c r="B3267" s="37">
        <v>5</v>
      </c>
      <c r="C3267" s="38">
        <v>16</v>
      </c>
      <c r="D3267" s="39">
        <v>6</v>
      </c>
      <c r="E3267" s="17">
        <v>11.7</v>
      </c>
      <c r="F3267" s="17">
        <v>8</v>
      </c>
      <c r="G3267" s="17">
        <v>7</v>
      </c>
      <c r="H3267" s="37">
        <f t="shared" si="906"/>
        <v>53.06</v>
      </c>
      <c r="I3267" s="37">
        <f>IF(H3267&lt;'Roof Calculator'!$G$8, 1, 0)</f>
        <v>1</v>
      </c>
      <c r="J3267" s="37">
        <f>IF(H3267&gt;='Roof Calculator'!$G$8, 1, 0)</f>
        <v>0</v>
      </c>
      <c r="K3267" s="37">
        <f t="shared" si="907"/>
        <v>53.06</v>
      </c>
      <c r="L3267" s="37">
        <f t="shared" si="908"/>
        <v>0</v>
      </c>
      <c r="M3267" s="37">
        <v>0</v>
      </c>
      <c r="N3267" s="37">
        <f t="shared" si="909"/>
        <v>8</v>
      </c>
      <c r="O3267" s="37">
        <v>0</v>
      </c>
      <c r="P3267" s="37">
        <v>0</v>
      </c>
      <c r="Q3267" s="21">
        <f t="shared" si="910"/>
        <v>39.790999999999997</v>
      </c>
      <c r="R3267" s="21">
        <f t="shared" si="919"/>
        <v>136.20833333333727</v>
      </c>
      <c r="S3267" s="21">
        <f t="shared" si="920"/>
        <v>18.891839508321731</v>
      </c>
      <c r="T3267" s="21">
        <f t="shared" si="911"/>
        <v>86.147999999999996</v>
      </c>
      <c r="U3267" s="37">
        <f>VLOOKUP(Time_Zone, 'LSTM LookUp'!$B$5:$D$8, 3, FALSE)</f>
        <v>-75</v>
      </c>
      <c r="V3267" s="21">
        <f t="shared" si="921"/>
        <v>3.7393676432509171</v>
      </c>
      <c r="W3267" s="21">
        <f t="shared" si="912"/>
        <v>72.08284191081276</v>
      </c>
      <c r="X3267" s="21">
        <f t="shared" si="913"/>
        <v>3.016092936018008</v>
      </c>
      <c r="Y3267" s="21">
        <f t="shared" si="914"/>
        <v>11.016092936018008</v>
      </c>
      <c r="Z3267" s="21">
        <f t="shared" si="922"/>
        <v>3.4919090577567302</v>
      </c>
      <c r="AA3267" s="21">
        <f t="shared" si="915"/>
        <v>3.4919090577567302</v>
      </c>
      <c r="AB3267" s="21">
        <f t="shared" si="916"/>
        <v>0</v>
      </c>
      <c r="AC3267" s="21">
        <f t="shared" si="917"/>
        <v>0</v>
      </c>
      <c r="AD3267" s="21">
        <f t="shared" si="923"/>
        <v>0</v>
      </c>
      <c r="AE3267" s="21" t="str">
        <f t="shared" si="918"/>
        <v>5/16/6:00</v>
      </c>
    </row>
    <row r="3268" spans="2:31">
      <c r="B3268" s="37">
        <v>5</v>
      </c>
      <c r="C3268" s="38">
        <v>16</v>
      </c>
      <c r="D3268" s="39">
        <v>7</v>
      </c>
      <c r="E3268" s="17">
        <v>11.7</v>
      </c>
      <c r="F3268" s="17">
        <v>69</v>
      </c>
      <c r="G3268" s="17">
        <v>166</v>
      </c>
      <c r="H3268" s="37">
        <f t="shared" si="906"/>
        <v>53.06</v>
      </c>
      <c r="I3268" s="37">
        <f>IF(H3268&lt;'Roof Calculator'!$G$8, 1, 0)</f>
        <v>1</v>
      </c>
      <c r="J3268" s="37">
        <f>IF(H3268&gt;='Roof Calculator'!$G$8, 1, 0)</f>
        <v>0</v>
      </c>
      <c r="K3268" s="37">
        <f t="shared" si="907"/>
        <v>53.06</v>
      </c>
      <c r="L3268" s="37">
        <f t="shared" si="908"/>
        <v>0</v>
      </c>
      <c r="M3268" s="37">
        <v>0</v>
      </c>
      <c r="N3268" s="37">
        <f t="shared" si="909"/>
        <v>69</v>
      </c>
      <c r="O3268" s="37">
        <v>0</v>
      </c>
      <c r="P3268" s="37">
        <v>0</v>
      </c>
      <c r="Q3268" s="21">
        <f t="shared" si="910"/>
        <v>39.790999999999997</v>
      </c>
      <c r="R3268" s="21">
        <f t="shared" si="919"/>
        <v>136.25000000000392</v>
      </c>
      <c r="S3268" s="21">
        <f t="shared" si="920"/>
        <v>18.901884092548936</v>
      </c>
      <c r="T3268" s="21">
        <f t="shared" si="911"/>
        <v>86.147999999999996</v>
      </c>
      <c r="U3268" s="37">
        <f>VLOOKUP(Time_Zone, 'LSTM LookUp'!$B$5:$D$8, 3, FALSE)</f>
        <v>-75</v>
      </c>
      <c r="V3268" s="21">
        <f t="shared" si="921"/>
        <v>3.7385411445363701</v>
      </c>
      <c r="W3268" s="21">
        <f t="shared" si="912"/>
        <v>87.082635286134121</v>
      </c>
      <c r="X3268" s="21">
        <f t="shared" si="913"/>
        <v>40.557452840809304</v>
      </c>
      <c r="Y3268" s="21">
        <f t="shared" si="914"/>
        <v>109.5574528408093</v>
      </c>
      <c r="Z3268" s="21">
        <f t="shared" si="922"/>
        <v>34.727799061022054</v>
      </c>
      <c r="AA3268" s="21">
        <f t="shared" si="915"/>
        <v>34.727799061022054</v>
      </c>
      <c r="AB3268" s="21">
        <f t="shared" si="916"/>
        <v>0</v>
      </c>
      <c r="AC3268" s="21">
        <f t="shared" si="917"/>
        <v>0</v>
      </c>
      <c r="AD3268" s="21">
        <f t="shared" si="923"/>
        <v>0</v>
      </c>
      <c r="AE3268" s="21" t="str">
        <f t="shared" si="918"/>
        <v>5/16/7:00</v>
      </c>
    </row>
    <row r="3269" spans="2:31">
      <c r="B3269" s="37">
        <v>5</v>
      </c>
      <c r="C3269" s="38">
        <v>16</v>
      </c>
      <c r="D3269" s="39">
        <v>8</v>
      </c>
      <c r="E3269" s="17">
        <v>13.3</v>
      </c>
      <c r="F3269" s="17">
        <v>125</v>
      </c>
      <c r="G3269" s="17">
        <v>314</v>
      </c>
      <c r="H3269" s="37">
        <f t="shared" si="906"/>
        <v>55.94</v>
      </c>
      <c r="I3269" s="37">
        <f>IF(H3269&lt;'Roof Calculator'!$G$8, 1, 0)</f>
        <v>0</v>
      </c>
      <c r="J3269" s="37">
        <f>IF(H3269&gt;='Roof Calculator'!$G$8, 1, 0)</f>
        <v>1</v>
      </c>
      <c r="K3269" s="37">
        <f t="shared" si="907"/>
        <v>0</v>
      </c>
      <c r="L3269" s="37">
        <f t="shared" si="908"/>
        <v>55.94</v>
      </c>
      <c r="M3269" s="37">
        <v>0</v>
      </c>
      <c r="N3269" s="37">
        <f t="shared" si="909"/>
        <v>125</v>
      </c>
      <c r="O3269" s="37">
        <v>0</v>
      </c>
      <c r="P3269" s="37">
        <v>0</v>
      </c>
      <c r="Q3269" s="21">
        <f t="shared" si="910"/>
        <v>39.790999999999997</v>
      </c>
      <c r="R3269" s="21">
        <f t="shared" si="919"/>
        <v>136.29166666667058</v>
      </c>
      <c r="S3269" s="21">
        <f t="shared" si="920"/>
        <v>18.911919186067934</v>
      </c>
      <c r="T3269" s="21">
        <f t="shared" si="911"/>
        <v>86.147999999999996</v>
      </c>
      <c r="U3269" s="37">
        <f>VLOOKUP(Time_Zone, 'LSTM LookUp'!$B$5:$D$8, 3, FALSE)</f>
        <v>-75</v>
      </c>
      <c r="V3269" s="21">
        <f t="shared" si="921"/>
        <v>3.7376983180768311</v>
      </c>
      <c r="W3269" s="21">
        <f t="shared" si="912"/>
        <v>102.08242457951918</v>
      </c>
      <c r="X3269" s="21">
        <f t="shared" si="913"/>
        <v>17.356276512104259</v>
      </c>
      <c r="Y3269" s="21">
        <f t="shared" si="914"/>
        <v>142.35627651210427</v>
      </c>
      <c r="Z3269" s="21">
        <f t="shared" si="922"/>
        <v>45.124453312829786</v>
      </c>
      <c r="AA3269" s="21">
        <f t="shared" si="915"/>
        <v>0</v>
      </c>
      <c r="AB3269" s="21">
        <f t="shared" si="916"/>
        <v>45.124453312829786</v>
      </c>
      <c r="AC3269" s="21">
        <f t="shared" si="917"/>
        <v>55.94</v>
      </c>
      <c r="AD3269" s="21">
        <f t="shared" si="923"/>
        <v>45.124453312829786</v>
      </c>
      <c r="AE3269" s="21" t="str">
        <f t="shared" si="918"/>
        <v>5/16/8:00</v>
      </c>
    </row>
    <row r="3270" spans="2:31">
      <c r="B3270" s="37">
        <v>5</v>
      </c>
      <c r="C3270" s="38">
        <v>16</v>
      </c>
      <c r="D3270" s="39">
        <v>9</v>
      </c>
      <c r="E3270" s="17">
        <v>15</v>
      </c>
      <c r="F3270" s="17">
        <v>236</v>
      </c>
      <c r="G3270" s="17">
        <v>163</v>
      </c>
      <c r="H3270" s="37">
        <f t="shared" si="906"/>
        <v>59</v>
      </c>
      <c r="I3270" s="37">
        <f>IF(H3270&lt;'Roof Calculator'!$G$8, 1, 0)</f>
        <v>0</v>
      </c>
      <c r="J3270" s="37">
        <f>IF(H3270&gt;='Roof Calculator'!$G$8, 1, 0)</f>
        <v>1</v>
      </c>
      <c r="K3270" s="37">
        <f t="shared" si="907"/>
        <v>0</v>
      </c>
      <c r="L3270" s="37">
        <f t="shared" si="908"/>
        <v>59</v>
      </c>
      <c r="M3270" s="37">
        <v>0</v>
      </c>
      <c r="N3270" s="37">
        <f t="shared" si="909"/>
        <v>236</v>
      </c>
      <c r="O3270" s="37">
        <v>0</v>
      </c>
      <c r="P3270" s="37">
        <v>0</v>
      </c>
      <c r="Q3270" s="21">
        <f t="shared" si="910"/>
        <v>39.790999999999997</v>
      </c>
      <c r="R3270" s="21">
        <f t="shared" si="919"/>
        <v>136.33333333333724</v>
      </c>
      <c r="S3270" s="21">
        <f t="shared" si="920"/>
        <v>18.921944782315279</v>
      </c>
      <c r="T3270" s="21">
        <f t="shared" si="911"/>
        <v>86.147999999999996</v>
      </c>
      <c r="U3270" s="37">
        <f>VLOOKUP(Time_Zone, 'LSTM LookUp'!$B$5:$D$8, 3, FALSE)</f>
        <v>-75</v>
      </c>
      <c r="V3270" s="21">
        <f t="shared" si="921"/>
        <v>3.7368391714301632</v>
      </c>
      <c r="W3270" s="21">
        <f t="shared" si="912"/>
        <v>117.08220979285755</v>
      </c>
      <c r="X3270" s="21">
        <f t="shared" si="913"/>
        <v>-20.111211044309528</v>
      </c>
      <c r="Y3270" s="21">
        <f t="shared" si="914"/>
        <v>215.88878895569047</v>
      </c>
      <c r="Z3270" s="21">
        <f t="shared" si="922"/>
        <v>68.432975466073572</v>
      </c>
      <c r="AA3270" s="21">
        <f t="shared" si="915"/>
        <v>0</v>
      </c>
      <c r="AB3270" s="21">
        <f t="shared" si="916"/>
        <v>68.432975466073572</v>
      </c>
      <c r="AC3270" s="21">
        <f t="shared" si="917"/>
        <v>59</v>
      </c>
      <c r="AD3270" s="21">
        <f t="shared" si="923"/>
        <v>68.432975466073572</v>
      </c>
      <c r="AE3270" s="21" t="str">
        <f t="shared" si="918"/>
        <v>5/16/9:00</v>
      </c>
    </row>
    <row r="3271" spans="2:31">
      <c r="B3271" s="37">
        <v>5</v>
      </c>
      <c r="C3271" s="38">
        <v>16</v>
      </c>
      <c r="D3271" s="39">
        <v>10</v>
      </c>
      <c r="E3271" s="17">
        <v>16.7</v>
      </c>
      <c r="F3271" s="17">
        <v>266</v>
      </c>
      <c r="G3271" s="17">
        <v>100</v>
      </c>
      <c r="H3271" s="37">
        <f t="shared" si="906"/>
        <v>62.059999999999995</v>
      </c>
      <c r="I3271" s="37">
        <f>IF(H3271&lt;'Roof Calculator'!$G$8, 1, 0)</f>
        <v>0</v>
      </c>
      <c r="J3271" s="37">
        <f>IF(H3271&gt;='Roof Calculator'!$G$8, 1, 0)</f>
        <v>1</v>
      </c>
      <c r="K3271" s="37">
        <f t="shared" si="907"/>
        <v>0</v>
      </c>
      <c r="L3271" s="37">
        <f t="shared" si="908"/>
        <v>62.059999999999995</v>
      </c>
      <c r="M3271" s="37">
        <v>0</v>
      </c>
      <c r="N3271" s="37">
        <f t="shared" si="909"/>
        <v>266</v>
      </c>
      <c r="O3271" s="37">
        <v>0</v>
      </c>
      <c r="P3271" s="37">
        <v>0</v>
      </c>
      <c r="Q3271" s="21">
        <f t="shared" si="910"/>
        <v>39.790999999999997</v>
      </c>
      <c r="R3271" s="21">
        <f t="shared" si="919"/>
        <v>136.37500000000389</v>
      </c>
      <c r="S3271" s="21">
        <f t="shared" si="920"/>
        <v>18.931960874731047</v>
      </c>
      <c r="T3271" s="21">
        <f t="shared" si="911"/>
        <v>86.147999999999996</v>
      </c>
      <c r="U3271" s="37">
        <f>VLOOKUP(Time_Zone, 'LSTM LookUp'!$B$5:$D$8, 3, FALSE)</f>
        <v>-75</v>
      </c>
      <c r="V3271" s="21">
        <f t="shared" si="921"/>
        <v>3.7359637121922606</v>
      </c>
      <c r="W3271" s="21">
        <f t="shared" si="912"/>
        <v>132.08199092804807</v>
      </c>
      <c r="X3271" s="21">
        <f t="shared" si="913"/>
        <v>-27.946726968649742</v>
      </c>
      <c r="Y3271" s="21">
        <f t="shared" si="914"/>
        <v>238.05327303135027</v>
      </c>
      <c r="Z3271" s="21">
        <f t="shared" si="922"/>
        <v>75.458729801464813</v>
      </c>
      <c r="AA3271" s="21">
        <f t="shared" si="915"/>
        <v>0</v>
      </c>
      <c r="AB3271" s="21">
        <f t="shared" si="916"/>
        <v>75.458729801464813</v>
      </c>
      <c r="AC3271" s="21">
        <f t="shared" si="917"/>
        <v>62.059999999999995</v>
      </c>
      <c r="AD3271" s="21">
        <f t="shared" si="923"/>
        <v>75.458729801464813</v>
      </c>
      <c r="AE3271" s="21" t="str">
        <f t="shared" si="918"/>
        <v>5/16/10:00</v>
      </c>
    </row>
    <row r="3272" spans="2:31">
      <c r="B3272" s="37">
        <v>5</v>
      </c>
      <c r="C3272" s="38">
        <v>16</v>
      </c>
      <c r="D3272" s="39">
        <v>11</v>
      </c>
      <c r="E3272" s="17">
        <v>17.8</v>
      </c>
      <c r="F3272" s="17">
        <v>291</v>
      </c>
      <c r="G3272" s="17">
        <v>0</v>
      </c>
      <c r="H3272" s="37">
        <f t="shared" si="906"/>
        <v>64.040000000000006</v>
      </c>
      <c r="I3272" s="37">
        <f>IF(H3272&lt;'Roof Calculator'!$G$8, 1, 0)</f>
        <v>0</v>
      </c>
      <c r="J3272" s="37">
        <f>IF(H3272&gt;='Roof Calculator'!$G$8, 1, 0)</f>
        <v>1</v>
      </c>
      <c r="K3272" s="37">
        <f t="shared" si="907"/>
        <v>0</v>
      </c>
      <c r="L3272" s="37">
        <f t="shared" si="908"/>
        <v>64.040000000000006</v>
      </c>
      <c r="M3272" s="37">
        <v>0</v>
      </c>
      <c r="N3272" s="37">
        <f t="shared" si="909"/>
        <v>291</v>
      </c>
      <c r="O3272" s="37">
        <v>0</v>
      </c>
      <c r="P3272" s="37">
        <v>0</v>
      </c>
      <c r="Q3272" s="21">
        <f t="shared" si="910"/>
        <v>39.790999999999997</v>
      </c>
      <c r="R3272" s="21">
        <f t="shared" si="919"/>
        <v>136.41666666667055</v>
      </c>
      <c r="S3272" s="21">
        <f t="shared" si="920"/>
        <v>18.941967456758739</v>
      </c>
      <c r="T3272" s="21">
        <f t="shared" si="911"/>
        <v>86.147999999999996</v>
      </c>
      <c r="U3272" s="37">
        <f>VLOOKUP(Time_Zone, 'LSTM LookUp'!$B$5:$D$8, 3, FALSE)</f>
        <v>-75</v>
      </c>
      <c r="V3272" s="21">
        <f t="shared" si="921"/>
        <v>3.7350719479970156</v>
      </c>
      <c r="W3272" s="21">
        <f t="shared" si="912"/>
        <v>147.08176798699921</v>
      </c>
      <c r="X3272" s="21">
        <f t="shared" si="913"/>
        <v>0</v>
      </c>
      <c r="Y3272" s="21">
        <f t="shared" si="914"/>
        <v>291</v>
      </c>
      <c r="Z3272" s="21">
        <f t="shared" si="922"/>
        <v>92.241917502787061</v>
      </c>
      <c r="AA3272" s="21">
        <f t="shared" si="915"/>
        <v>0</v>
      </c>
      <c r="AB3272" s="21">
        <f t="shared" si="916"/>
        <v>92.241917502787061</v>
      </c>
      <c r="AC3272" s="21">
        <f t="shared" si="917"/>
        <v>64.040000000000006</v>
      </c>
      <c r="AD3272" s="21">
        <f t="shared" si="923"/>
        <v>92.241917502787061</v>
      </c>
      <c r="AE3272" s="21" t="str">
        <f t="shared" si="918"/>
        <v>5/16/11:00</v>
      </c>
    </row>
    <row r="3273" spans="2:31">
      <c r="B3273" s="37">
        <v>5</v>
      </c>
      <c r="C3273" s="38">
        <v>16</v>
      </c>
      <c r="D3273" s="39">
        <v>12</v>
      </c>
      <c r="E3273" s="17">
        <v>18.3</v>
      </c>
      <c r="F3273" s="17">
        <v>277</v>
      </c>
      <c r="G3273" s="17">
        <v>0</v>
      </c>
      <c r="H3273" s="37">
        <f t="shared" si="906"/>
        <v>64.94</v>
      </c>
      <c r="I3273" s="37">
        <f>IF(H3273&lt;'Roof Calculator'!$G$8, 1, 0)</f>
        <v>0</v>
      </c>
      <c r="J3273" s="37">
        <f>IF(H3273&gt;='Roof Calculator'!$G$8, 1, 0)</f>
        <v>1</v>
      </c>
      <c r="K3273" s="37">
        <f t="shared" si="907"/>
        <v>0</v>
      </c>
      <c r="L3273" s="37">
        <f t="shared" si="908"/>
        <v>64.94</v>
      </c>
      <c r="M3273" s="37">
        <v>0</v>
      </c>
      <c r="N3273" s="37">
        <f t="shared" si="909"/>
        <v>277</v>
      </c>
      <c r="O3273" s="37">
        <v>0</v>
      </c>
      <c r="P3273" s="37">
        <v>0</v>
      </c>
      <c r="Q3273" s="21">
        <f t="shared" si="910"/>
        <v>39.790999999999997</v>
      </c>
      <c r="R3273" s="21">
        <f t="shared" si="919"/>
        <v>136.45833333333721</v>
      </c>
      <c r="S3273" s="21">
        <f t="shared" si="920"/>
        <v>18.951964521845401</v>
      </c>
      <c r="T3273" s="21">
        <f t="shared" si="911"/>
        <v>86.147999999999996</v>
      </c>
      <c r="U3273" s="37">
        <f>VLOOKUP(Time_Zone, 'LSTM LookUp'!$B$5:$D$8, 3, FALSE)</f>
        <v>-75</v>
      </c>
      <c r="V3273" s="21">
        <f t="shared" si="921"/>
        <v>3.7341638865163054</v>
      </c>
      <c r="W3273" s="21">
        <f t="shared" si="912"/>
        <v>162.08154097162907</v>
      </c>
      <c r="X3273" s="21">
        <f t="shared" si="913"/>
        <v>0</v>
      </c>
      <c r="Y3273" s="21">
        <f t="shared" si="914"/>
        <v>277</v>
      </c>
      <c r="Z3273" s="21">
        <f t="shared" si="922"/>
        <v>87.804162021553338</v>
      </c>
      <c r="AA3273" s="21">
        <f t="shared" si="915"/>
        <v>0</v>
      </c>
      <c r="AB3273" s="21">
        <f t="shared" si="916"/>
        <v>87.804162021553338</v>
      </c>
      <c r="AC3273" s="21">
        <f t="shared" si="917"/>
        <v>64.94</v>
      </c>
      <c r="AD3273" s="21">
        <f t="shared" si="923"/>
        <v>87.804162021553338</v>
      </c>
      <c r="AE3273" s="21" t="str">
        <f t="shared" si="918"/>
        <v>5/16/12:00</v>
      </c>
    </row>
    <row r="3274" spans="2:31">
      <c r="B3274" s="37">
        <v>5</v>
      </c>
      <c r="C3274" s="38">
        <v>16</v>
      </c>
      <c r="D3274" s="39">
        <v>13</v>
      </c>
      <c r="E3274" s="17">
        <v>16.7</v>
      </c>
      <c r="F3274" s="17">
        <v>197</v>
      </c>
      <c r="G3274" s="17">
        <v>2</v>
      </c>
      <c r="H3274" s="37">
        <f t="shared" si="906"/>
        <v>62.059999999999995</v>
      </c>
      <c r="I3274" s="37">
        <f>IF(H3274&lt;'Roof Calculator'!$G$8, 1, 0)</f>
        <v>0</v>
      </c>
      <c r="J3274" s="37">
        <f>IF(H3274&gt;='Roof Calculator'!$G$8, 1, 0)</f>
        <v>1</v>
      </c>
      <c r="K3274" s="37">
        <f t="shared" si="907"/>
        <v>0</v>
      </c>
      <c r="L3274" s="37">
        <f t="shared" si="908"/>
        <v>62.059999999999995</v>
      </c>
      <c r="M3274" s="37">
        <v>0</v>
      </c>
      <c r="N3274" s="37">
        <f t="shared" si="909"/>
        <v>197</v>
      </c>
      <c r="O3274" s="37">
        <v>0</v>
      </c>
      <c r="P3274" s="37">
        <v>0</v>
      </c>
      <c r="Q3274" s="21">
        <f t="shared" si="910"/>
        <v>39.790999999999997</v>
      </c>
      <c r="R3274" s="21">
        <f t="shared" si="919"/>
        <v>136.50000000000387</v>
      </c>
      <c r="S3274" s="21">
        <f t="shared" si="920"/>
        <v>18.961952063441547</v>
      </c>
      <c r="T3274" s="21">
        <f t="shared" si="911"/>
        <v>86.147999999999996</v>
      </c>
      <c r="U3274" s="37">
        <f>VLOOKUP(Time_Zone, 'LSTM LookUp'!$B$5:$D$8, 3, FALSE)</f>
        <v>-75</v>
      </c>
      <c r="V3274" s="21">
        <f t="shared" si="921"/>
        <v>3.7332395354599845</v>
      </c>
      <c r="W3274" s="21">
        <f t="shared" si="912"/>
        <v>177.081309883865</v>
      </c>
      <c r="X3274" s="21">
        <f t="shared" si="913"/>
        <v>-1.0355731022221162</v>
      </c>
      <c r="Y3274" s="21">
        <f t="shared" si="914"/>
        <v>195.96442689777788</v>
      </c>
      <c r="Z3274" s="21">
        <f t="shared" si="922"/>
        <v>62.117300685174484</v>
      </c>
      <c r="AA3274" s="21">
        <f t="shared" si="915"/>
        <v>0</v>
      </c>
      <c r="AB3274" s="21">
        <f t="shared" si="916"/>
        <v>62.117300685174484</v>
      </c>
      <c r="AC3274" s="21">
        <f t="shared" si="917"/>
        <v>62.059999999999995</v>
      </c>
      <c r="AD3274" s="21">
        <f t="shared" si="923"/>
        <v>62.117300685174484</v>
      </c>
      <c r="AE3274" s="21" t="str">
        <f t="shared" si="918"/>
        <v>5/16/13:00</v>
      </c>
    </row>
    <row r="3275" spans="2:31">
      <c r="B3275" s="37">
        <v>5</v>
      </c>
      <c r="C3275" s="38">
        <v>16</v>
      </c>
      <c r="D3275" s="39">
        <v>14</v>
      </c>
      <c r="E3275" s="17">
        <v>16.7</v>
      </c>
      <c r="F3275" s="17">
        <v>196</v>
      </c>
      <c r="G3275" s="17">
        <v>0</v>
      </c>
      <c r="H3275" s="37">
        <f t="shared" si="906"/>
        <v>62.059999999999995</v>
      </c>
      <c r="I3275" s="37">
        <f>IF(H3275&lt;'Roof Calculator'!$G$8, 1, 0)</f>
        <v>0</v>
      </c>
      <c r="J3275" s="37">
        <f>IF(H3275&gt;='Roof Calculator'!$G$8, 1, 0)</f>
        <v>1</v>
      </c>
      <c r="K3275" s="37">
        <f t="shared" si="907"/>
        <v>0</v>
      </c>
      <c r="L3275" s="37">
        <f t="shared" si="908"/>
        <v>62.059999999999995</v>
      </c>
      <c r="M3275" s="37">
        <v>0</v>
      </c>
      <c r="N3275" s="37">
        <f t="shared" si="909"/>
        <v>196</v>
      </c>
      <c r="O3275" s="37">
        <v>0</v>
      </c>
      <c r="P3275" s="37">
        <v>0</v>
      </c>
      <c r="Q3275" s="21">
        <f t="shared" si="910"/>
        <v>39.790999999999997</v>
      </c>
      <c r="R3275" s="21">
        <f t="shared" si="919"/>
        <v>136.54166666667052</v>
      </c>
      <c r="S3275" s="21">
        <f t="shared" si="920"/>
        <v>18.971930075001222</v>
      </c>
      <c r="T3275" s="21">
        <f t="shared" si="911"/>
        <v>86.147999999999996</v>
      </c>
      <c r="U3275" s="37">
        <f>VLOOKUP(Time_Zone, 'LSTM LookUp'!$B$5:$D$8, 3, FALSE)</f>
        <v>-75</v>
      </c>
      <c r="V3275" s="21">
        <f t="shared" si="921"/>
        <v>3.7322989025758426</v>
      </c>
      <c r="W3275" s="21">
        <f t="shared" si="912"/>
        <v>192.08107472564396</v>
      </c>
      <c r="X3275" s="21">
        <f t="shared" si="913"/>
        <v>0</v>
      </c>
      <c r="Y3275" s="21">
        <f t="shared" si="914"/>
        <v>196</v>
      </c>
      <c r="Z3275" s="21">
        <f t="shared" si="922"/>
        <v>62.128576737272397</v>
      </c>
      <c r="AA3275" s="21">
        <f t="shared" si="915"/>
        <v>0</v>
      </c>
      <c r="AB3275" s="21">
        <f t="shared" si="916"/>
        <v>62.128576737272397</v>
      </c>
      <c r="AC3275" s="21">
        <f t="shared" si="917"/>
        <v>62.059999999999995</v>
      </c>
      <c r="AD3275" s="21">
        <f t="shared" si="923"/>
        <v>62.128576737272397</v>
      </c>
      <c r="AE3275" s="21" t="str">
        <f t="shared" si="918"/>
        <v>5/16/14:00</v>
      </c>
    </row>
    <row r="3276" spans="2:31">
      <c r="B3276" s="37">
        <v>5</v>
      </c>
      <c r="C3276" s="38">
        <v>16</v>
      </c>
      <c r="D3276" s="39">
        <v>15</v>
      </c>
      <c r="E3276" s="17">
        <v>15.6</v>
      </c>
      <c r="F3276" s="17">
        <v>234</v>
      </c>
      <c r="G3276" s="17">
        <v>21</v>
      </c>
      <c r="H3276" s="37">
        <f t="shared" si="906"/>
        <v>60.08</v>
      </c>
      <c r="I3276" s="37">
        <f>IF(H3276&lt;'Roof Calculator'!$G$8, 1, 0)</f>
        <v>0</v>
      </c>
      <c r="J3276" s="37">
        <f>IF(H3276&gt;='Roof Calculator'!$G$8, 1, 0)</f>
        <v>1</v>
      </c>
      <c r="K3276" s="37">
        <f t="shared" si="907"/>
        <v>0</v>
      </c>
      <c r="L3276" s="37">
        <f t="shared" si="908"/>
        <v>60.08</v>
      </c>
      <c r="M3276" s="37">
        <v>0</v>
      </c>
      <c r="N3276" s="37">
        <f t="shared" si="909"/>
        <v>234</v>
      </c>
      <c r="O3276" s="37">
        <v>0</v>
      </c>
      <c r="P3276" s="37">
        <v>0</v>
      </c>
      <c r="Q3276" s="21">
        <f t="shared" si="910"/>
        <v>39.790999999999997</v>
      </c>
      <c r="R3276" s="21">
        <f t="shared" si="919"/>
        <v>136.58333333333718</v>
      </c>
      <c r="S3276" s="21">
        <f t="shared" si="920"/>
        <v>18.981898549981988</v>
      </c>
      <c r="T3276" s="21">
        <f t="shared" si="911"/>
        <v>86.147999999999996</v>
      </c>
      <c r="U3276" s="37">
        <f>VLOOKUP(Time_Zone, 'LSTM LookUp'!$B$5:$D$8, 3, FALSE)</f>
        <v>-75</v>
      </c>
      <c r="V3276" s="21">
        <f t="shared" si="921"/>
        <v>3.7313419956496117</v>
      </c>
      <c r="W3276" s="21">
        <f t="shared" si="912"/>
        <v>207.08083549891239</v>
      </c>
      <c r="X3276" s="21">
        <f t="shared" si="913"/>
        <v>-9.2141868888923391</v>
      </c>
      <c r="Y3276" s="21">
        <f t="shared" si="914"/>
        <v>224.78581311110767</v>
      </c>
      <c r="Z3276" s="21">
        <f t="shared" si="922"/>
        <v>71.253176731242974</v>
      </c>
      <c r="AA3276" s="21">
        <f t="shared" si="915"/>
        <v>0</v>
      </c>
      <c r="AB3276" s="21">
        <f t="shared" si="916"/>
        <v>71.253176731242974</v>
      </c>
      <c r="AC3276" s="21">
        <f t="shared" si="917"/>
        <v>60.08</v>
      </c>
      <c r="AD3276" s="21">
        <f t="shared" si="923"/>
        <v>71.253176731242974</v>
      </c>
      <c r="AE3276" s="21" t="str">
        <f t="shared" si="918"/>
        <v>5/16/15:00</v>
      </c>
    </row>
    <row r="3277" spans="2:31">
      <c r="B3277" s="37">
        <v>5</v>
      </c>
      <c r="C3277" s="38">
        <v>16</v>
      </c>
      <c r="D3277" s="39">
        <v>16</v>
      </c>
      <c r="E3277" s="17">
        <v>14.4</v>
      </c>
      <c r="F3277" s="17">
        <v>159</v>
      </c>
      <c r="G3277" s="17">
        <v>3</v>
      </c>
      <c r="H3277" s="37">
        <f t="shared" si="906"/>
        <v>57.92</v>
      </c>
      <c r="I3277" s="37">
        <f>IF(H3277&lt;'Roof Calculator'!$G$8, 1, 0)</f>
        <v>0</v>
      </c>
      <c r="J3277" s="37">
        <f>IF(H3277&gt;='Roof Calculator'!$G$8, 1, 0)</f>
        <v>1</v>
      </c>
      <c r="K3277" s="37">
        <f t="shared" si="907"/>
        <v>0</v>
      </c>
      <c r="L3277" s="37">
        <f t="shared" si="908"/>
        <v>57.92</v>
      </c>
      <c r="M3277" s="37">
        <v>0</v>
      </c>
      <c r="N3277" s="37">
        <f t="shared" si="909"/>
        <v>159</v>
      </c>
      <c r="O3277" s="37">
        <v>0</v>
      </c>
      <c r="P3277" s="37">
        <v>0</v>
      </c>
      <c r="Q3277" s="21">
        <f t="shared" si="910"/>
        <v>39.790999999999997</v>
      </c>
      <c r="R3277" s="21">
        <f t="shared" si="919"/>
        <v>136.62500000000384</v>
      </c>
      <c r="S3277" s="21">
        <f t="shared" si="920"/>
        <v>18.991857481844953</v>
      </c>
      <c r="T3277" s="21">
        <f t="shared" si="911"/>
        <v>86.147999999999996</v>
      </c>
      <c r="U3277" s="37">
        <f>VLOOKUP(Time_Zone, 'LSTM LookUp'!$B$5:$D$8, 3, FALSE)</f>
        <v>-75</v>
      </c>
      <c r="V3277" s="21">
        <f t="shared" si="921"/>
        <v>3.7303688225049214</v>
      </c>
      <c r="W3277" s="21">
        <f t="shared" si="912"/>
        <v>222.08059220562626</v>
      </c>
      <c r="X3277" s="21">
        <f t="shared" si="913"/>
        <v>-0.9929358763460705</v>
      </c>
      <c r="Y3277" s="21">
        <f t="shared" si="914"/>
        <v>158.00706412365392</v>
      </c>
      <c r="Z3277" s="21">
        <f t="shared" si="922"/>
        <v>50.085479634885466</v>
      </c>
      <c r="AA3277" s="21">
        <f t="shared" si="915"/>
        <v>0</v>
      </c>
      <c r="AB3277" s="21">
        <f t="shared" si="916"/>
        <v>50.085479634885466</v>
      </c>
      <c r="AC3277" s="21">
        <f t="shared" si="917"/>
        <v>57.92</v>
      </c>
      <c r="AD3277" s="21">
        <f t="shared" si="923"/>
        <v>50.085479634885466</v>
      </c>
      <c r="AE3277" s="21" t="str">
        <f t="shared" si="918"/>
        <v>5/16/16:00</v>
      </c>
    </row>
    <row r="3278" spans="2:31">
      <c r="B3278" s="37">
        <v>5</v>
      </c>
      <c r="C3278" s="38">
        <v>16</v>
      </c>
      <c r="D3278" s="39">
        <v>17</v>
      </c>
      <c r="E3278" s="17">
        <v>13.9</v>
      </c>
      <c r="F3278" s="17">
        <v>158</v>
      </c>
      <c r="G3278" s="17">
        <v>6</v>
      </c>
      <c r="H3278" s="37">
        <f t="shared" si="906"/>
        <v>57.02</v>
      </c>
      <c r="I3278" s="37">
        <f>IF(H3278&lt;'Roof Calculator'!$G$8, 1, 0)</f>
        <v>0</v>
      </c>
      <c r="J3278" s="37">
        <f>IF(H3278&gt;='Roof Calculator'!$G$8, 1, 0)</f>
        <v>1</v>
      </c>
      <c r="K3278" s="37">
        <f t="shared" si="907"/>
        <v>0</v>
      </c>
      <c r="L3278" s="37">
        <f t="shared" si="908"/>
        <v>57.02</v>
      </c>
      <c r="M3278" s="37">
        <v>0</v>
      </c>
      <c r="N3278" s="37">
        <f t="shared" si="909"/>
        <v>158</v>
      </c>
      <c r="O3278" s="37">
        <v>0</v>
      </c>
      <c r="P3278" s="37">
        <v>0</v>
      </c>
      <c r="Q3278" s="21">
        <f t="shared" si="910"/>
        <v>39.790999999999997</v>
      </c>
      <c r="R3278" s="21">
        <f t="shared" si="919"/>
        <v>136.66666666667049</v>
      </c>
      <c r="S3278" s="21">
        <f t="shared" si="920"/>
        <v>19.001806864054739</v>
      </c>
      <c r="T3278" s="21">
        <f t="shared" si="911"/>
        <v>86.147999999999996</v>
      </c>
      <c r="U3278" s="37">
        <f>VLOOKUP(Time_Zone, 'LSTM LookUp'!$B$5:$D$8, 3, FALSE)</f>
        <v>-75</v>
      </c>
      <c r="V3278" s="21">
        <f t="shared" si="921"/>
        <v>3.7293793910033015</v>
      </c>
      <c r="W3278" s="21">
        <f t="shared" si="912"/>
        <v>237.08034484775084</v>
      </c>
      <c r="X3278" s="21">
        <f t="shared" si="913"/>
        <v>-1.1187221336594284</v>
      </c>
      <c r="Y3278" s="21">
        <f t="shared" si="914"/>
        <v>156.88127786634058</v>
      </c>
      <c r="Z3278" s="21">
        <f t="shared" si="922"/>
        <v>49.72862505387905</v>
      </c>
      <c r="AA3278" s="21">
        <f t="shared" si="915"/>
        <v>0</v>
      </c>
      <c r="AB3278" s="21">
        <f t="shared" si="916"/>
        <v>49.72862505387905</v>
      </c>
      <c r="AC3278" s="21">
        <f t="shared" si="917"/>
        <v>57.02</v>
      </c>
      <c r="AD3278" s="21">
        <f t="shared" si="923"/>
        <v>49.72862505387905</v>
      </c>
      <c r="AE3278" s="21" t="str">
        <f t="shared" si="918"/>
        <v>5/16/17:00</v>
      </c>
    </row>
    <row r="3279" spans="2:31">
      <c r="B3279" s="37">
        <v>5</v>
      </c>
      <c r="C3279" s="38">
        <v>16</v>
      </c>
      <c r="D3279" s="39">
        <v>18</v>
      </c>
      <c r="E3279" s="17">
        <v>13.3</v>
      </c>
      <c r="F3279" s="17">
        <v>94</v>
      </c>
      <c r="G3279" s="17">
        <v>3</v>
      </c>
      <c r="H3279" s="37">
        <f t="shared" si="906"/>
        <v>55.94</v>
      </c>
      <c r="I3279" s="37">
        <f>IF(H3279&lt;'Roof Calculator'!$G$8, 1, 0)</f>
        <v>0</v>
      </c>
      <c r="J3279" s="37">
        <f>IF(H3279&gt;='Roof Calculator'!$G$8, 1, 0)</f>
        <v>1</v>
      </c>
      <c r="K3279" s="37">
        <f t="shared" si="907"/>
        <v>0</v>
      </c>
      <c r="L3279" s="37">
        <f t="shared" si="908"/>
        <v>55.94</v>
      </c>
      <c r="M3279" s="37">
        <v>0</v>
      </c>
      <c r="N3279" s="37">
        <f t="shared" si="909"/>
        <v>94</v>
      </c>
      <c r="O3279" s="37">
        <v>0</v>
      </c>
      <c r="P3279" s="37">
        <v>0</v>
      </c>
      <c r="Q3279" s="21">
        <f t="shared" si="910"/>
        <v>39.790999999999997</v>
      </c>
      <c r="R3279" s="21">
        <f t="shared" si="919"/>
        <v>136.70833333333715</v>
      </c>
      <c r="S3279" s="21">
        <f t="shared" si="920"/>
        <v>19.011746690079551</v>
      </c>
      <c r="T3279" s="21">
        <f t="shared" si="911"/>
        <v>86.147999999999996</v>
      </c>
      <c r="U3279" s="37">
        <f>VLOOKUP(Time_Zone, 'LSTM LookUp'!$B$5:$D$8, 3, FALSE)</f>
        <v>-75</v>
      </c>
      <c r="V3279" s="21">
        <f t="shared" si="921"/>
        <v>3.7283737090441535</v>
      </c>
      <c r="W3279" s="21">
        <f t="shared" si="912"/>
        <v>252.08009342726103</v>
      </c>
      <c r="X3279" s="21">
        <f t="shared" si="913"/>
        <v>-4.5124397760977542E-2</v>
      </c>
      <c r="Y3279" s="21">
        <f t="shared" si="914"/>
        <v>93.954875602239028</v>
      </c>
      <c r="Z3279" s="21">
        <f t="shared" si="922"/>
        <v>29.782054585176475</v>
      </c>
      <c r="AA3279" s="21">
        <f t="shared" si="915"/>
        <v>0</v>
      </c>
      <c r="AB3279" s="21">
        <f t="shared" si="916"/>
        <v>29.782054585176475</v>
      </c>
      <c r="AC3279" s="21">
        <f t="shared" si="917"/>
        <v>55.94</v>
      </c>
      <c r="AD3279" s="21">
        <f t="shared" si="923"/>
        <v>29.782054585176475</v>
      </c>
      <c r="AE3279" s="21" t="str">
        <f t="shared" si="918"/>
        <v>5/16/18:00</v>
      </c>
    </row>
    <row r="3280" spans="2:31">
      <c r="B3280" s="37">
        <v>5</v>
      </c>
      <c r="C3280" s="38">
        <v>16</v>
      </c>
      <c r="D3280" s="39">
        <v>19</v>
      </c>
      <c r="E3280" s="17">
        <v>13.3</v>
      </c>
      <c r="F3280" s="17">
        <v>55</v>
      </c>
      <c r="G3280" s="17">
        <v>1</v>
      </c>
      <c r="H3280" s="37">
        <f t="shared" si="906"/>
        <v>55.94</v>
      </c>
      <c r="I3280" s="37">
        <f>IF(H3280&lt;'Roof Calculator'!$G$8, 1, 0)</f>
        <v>0</v>
      </c>
      <c r="J3280" s="37">
        <f>IF(H3280&gt;='Roof Calculator'!$G$8, 1, 0)</f>
        <v>1</v>
      </c>
      <c r="K3280" s="37">
        <f t="shared" si="907"/>
        <v>0</v>
      </c>
      <c r="L3280" s="37">
        <f t="shared" si="908"/>
        <v>55.94</v>
      </c>
      <c r="M3280" s="37">
        <v>0</v>
      </c>
      <c r="N3280" s="37">
        <f t="shared" si="909"/>
        <v>55</v>
      </c>
      <c r="O3280" s="37">
        <v>0</v>
      </c>
      <c r="P3280" s="37">
        <v>0</v>
      </c>
      <c r="Q3280" s="21">
        <f t="shared" si="910"/>
        <v>39.790999999999997</v>
      </c>
      <c r="R3280" s="21">
        <f t="shared" si="919"/>
        <v>136.75000000000381</v>
      </c>
      <c r="S3280" s="21">
        <f t="shared" si="920"/>
        <v>19.02167695339114</v>
      </c>
      <c r="T3280" s="21">
        <f t="shared" si="911"/>
        <v>86.147999999999996</v>
      </c>
      <c r="U3280" s="37">
        <f>VLOOKUP(Time_Zone, 'LSTM LookUp'!$B$5:$D$8, 3, FALSE)</f>
        <v>-75</v>
      </c>
      <c r="V3280" s="21">
        <f t="shared" si="921"/>
        <v>3.7273517845647279</v>
      </c>
      <c r="W3280" s="21">
        <f t="shared" si="912"/>
        <v>267.0798379461412</v>
      </c>
      <c r="X3280" s="21">
        <f t="shared" si="913"/>
        <v>0.17158160546953927</v>
      </c>
      <c r="Y3280" s="21">
        <f t="shared" si="914"/>
        <v>55.171581605469541</v>
      </c>
      <c r="Z3280" s="21">
        <f t="shared" si="922"/>
        <v>17.488427762714799</v>
      </c>
      <c r="AA3280" s="21">
        <f t="shared" si="915"/>
        <v>0</v>
      </c>
      <c r="AB3280" s="21">
        <f t="shared" si="916"/>
        <v>17.488427762714799</v>
      </c>
      <c r="AC3280" s="21">
        <f t="shared" si="917"/>
        <v>55.94</v>
      </c>
      <c r="AD3280" s="21">
        <f t="shared" si="923"/>
        <v>17.488427762714799</v>
      </c>
      <c r="AE3280" s="21" t="str">
        <f t="shared" si="918"/>
        <v>5/16/19:00</v>
      </c>
    </row>
    <row r="3281" spans="2:31">
      <c r="B3281" s="37">
        <v>5</v>
      </c>
      <c r="C3281" s="38">
        <v>16</v>
      </c>
      <c r="D3281" s="39">
        <v>20</v>
      </c>
      <c r="E3281" s="17">
        <v>13.3</v>
      </c>
      <c r="F3281" s="17">
        <v>15</v>
      </c>
      <c r="G3281" s="17">
        <v>0</v>
      </c>
      <c r="H3281" s="37">
        <f t="shared" si="906"/>
        <v>55.94</v>
      </c>
      <c r="I3281" s="37">
        <f>IF(H3281&lt;'Roof Calculator'!$G$8, 1, 0)</f>
        <v>0</v>
      </c>
      <c r="J3281" s="37">
        <f>IF(H3281&gt;='Roof Calculator'!$G$8, 1, 0)</f>
        <v>1</v>
      </c>
      <c r="K3281" s="37">
        <f t="shared" si="907"/>
        <v>0</v>
      </c>
      <c r="L3281" s="37">
        <f t="shared" si="908"/>
        <v>55.94</v>
      </c>
      <c r="M3281" s="37">
        <v>0</v>
      </c>
      <c r="N3281" s="37">
        <f t="shared" si="909"/>
        <v>15</v>
      </c>
      <c r="O3281" s="37">
        <v>0</v>
      </c>
      <c r="P3281" s="37">
        <v>0</v>
      </c>
      <c r="Q3281" s="21">
        <f t="shared" si="910"/>
        <v>39.790999999999997</v>
      </c>
      <c r="R3281" s="21">
        <f t="shared" si="919"/>
        <v>136.79166666667047</v>
      </c>
      <c r="S3281" s="21">
        <f t="shared" si="920"/>
        <v>19.031597647464835</v>
      </c>
      <c r="T3281" s="21">
        <f t="shared" si="911"/>
        <v>86.147999999999996</v>
      </c>
      <c r="U3281" s="37">
        <f>VLOOKUP(Time_Zone, 'LSTM LookUp'!$B$5:$D$8, 3, FALSE)</f>
        <v>-75</v>
      </c>
      <c r="V3281" s="21">
        <f t="shared" si="921"/>
        <v>3.7263136255401097</v>
      </c>
      <c r="W3281" s="21">
        <f t="shared" si="912"/>
        <v>282.079578406385</v>
      </c>
      <c r="X3281" s="21">
        <f t="shared" si="913"/>
        <v>0</v>
      </c>
      <c r="Y3281" s="21">
        <f t="shared" si="914"/>
        <v>15</v>
      </c>
      <c r="Z3281" s="21">
        <f t="shared" si="922"/>
        <v>4.7547380156075807</v>
      </c>
      <c r="AA3281" s="21">
        <f t="shared" si="915"/>
        <v>0</v>
      </c>
      <c r="AB3281" s="21">
        <f t="shared" si="916"/>
        <v>4.7547380156075807</v>
      </c>
      <c r="AC3281" s="21">
        <f t="shared" si="917"/>
        <v>55.94</v>
      </c>
      <c r="AD3281" s="21">
        <f t="shared" si="923"/>
        <v>4.7547380156075807</v>
      </c>
      <c r="AE3281" s="21" t="str">
        <f t="shared" si="918"/>
        <v>5/16/20:00</v>
      </c>
    </row>
    <row r="3282" spans="2:31">
      <c r="B3282" s="37">
        <v>5</v>
      </c>
      <c r="C3282" s="38">
        <v>16</v>
      </c>
      <c r="D3282" s="39">
        <v>21</v>
      </c>
      <c r="E3282" s="17">
        <v>13.3</v>
      </c>
      <c r="F3282" s="17">
        <v>0</v>
      </c>
      <c r="G3282" s="17">
        <v>0</v>
      </c>
      <c r="H3282" s="37">
        <f t="shared" si="906"/>
        <v>55.94</v>
      </c>
      <c r="I3282" s="37">
        <f>IF(H3282&lt;'Roof Calculator'!$G$8, 1, 0)</f>
        <v>0</v>
      </c>
      <c r="J3282" s="37">
        <f>IF(H3282&gt;='Roof Calculator'!$G$8, 1, 0)</f>
        <v>1</v>
      </c>
      <c r="K3282" s="37">
        <f t="shared" si="907"/>
        <v>0</v>
      </c>
      <c r="L3282" s="37">
        <f t="shared" si="908"/>
        <v>55.94</v>
      </c>
      <c r="M3282" s="37">
        <v>0</v>
      </c>
      <c r="N3282" s="37">
        <f t="shared" si="909"/>
        <v>0</v>
      </c>
      <c r="O3282" s="37">
        <v>0</v>
      </c>
      <c r="P3282" s="37">
        <v>0</v>
      </c>
      <c r="Q3282" s="21">
        <f t="shared" si="910"/>
        <v>39.790999999999997</v>
      </c>
      <c r="R3282" s="21">
        <f t="shared" si="919"/>
        <v>136.83333333333712</v>
      </c>
      <c r="S3282" s="21">
        <f t="shared" si="920"/>
        <v>19.041508765779536</v>
      </c>
      <c r="T3282" s="21">
        <f t="shared" si="911"/>
        <v>86.147999999999996</v>
      </c>
      <c r="U3282" s="37">
        <f>VLOOKUP(Time_Zone, 'LSTM LookUp'!$B$5:$D$8, 3, FALSE)</f>
        <v>-75</v>
      </c>
      <c r="V3282" s="21">
        <f t="shared" si="921"/>
        <v>3.7252592399831999</v>
      </c>
      <c r="W3282" s="21">
        <f t="shared" si="912"/>
        <v>297.07931480999582</v>
      </c>
      <c r="X3282" s="21">
        <f t="shared" si="913"/>
        <v>0</v>
      </c>
      <c r="Y3282" s="21">
        <f t="shared" si="914"/>
        <v>0</v>
      </c>
      <c r="Z3282" s="21">
        <f t="shared" si="922"/>
        <v>0</v>
      </c>
      <c r="AA3282" s="21">
        <f t="shared" si="915"/>
        <v>0</v>
      </c>
      <c r="AB3282" s="21">
        <f t="shared" si="916"/>
        <v>0</v>
      </c>
      <c r="AC3282" s="21">
        <f t="shared" si="917"/>
        <v>55.94</v>
      </c>
      <c r="AD3282" s="21">
        <f t="shared" si="923"/>
        <v>0</v>
      </c>
      <c r="AE3282" s="21" t="str">
        <f t="shared" si="918"/>
        <v>5/16/21:00</v>
      </c>
    </row>
    <row r="3283" spans="2:31">
      <c r="B3283" s="37">
        <v>5</v>
      </c>
      <c r="C3283" s="38">
        <v>16</v>
      </c>
      <c r="D3283" s="39">
        <v>22</v>
      </c>
      <c r="E3283" s="17">
        <v>13.3</v>
      </c>
      <c r="F3283" s="17">
        <v>0</v>
      </c>
      <c r="G3283" s="17">
        <v>0</v>
      </c>
      <c r="H3283" s="37">
        <f t="shared" si="906"/>
        <v>55.94</v>
      </c>
      <c r="I3283" s="37">
        <f>IF(H3283&lt;'Roof Calculator'!$G$8, 1, 0)</f>
        <v>0</v>
      </c>
      <c r="J3283" s="37">
        <f>IF(H3283&gt;='Roof Calculator'!$G$8, 1, 0)</f>
        <v>1</v>
      </c>
      <c r="K3283" s="37">
        <f t="shared" si="907"/>
        <v>0</v>
      </c>
      <c r="L3283" s="37">
        <f t="shared" si="908"/>
        <v>55.94</v>
      </c>
      <c r="M3283" s="37">
        <v>0</v>
      </c>
      <c r="N3283" s="37">
        <f t="shared" si="909"/>
        <v>0</v>
      </c>
      <c r="O3283" s="37">
        <v>0</v>
      </c>
      <c r="P3283" s="37">
        <v>0</v>
      </c>
      <c r="Q3283" s="21">
        <f t="shared" si="910"/>
        <v>39.790999999999997</v>
      </c>
      <c r="R3283" s="21">
        <f t="shared" si="919"/>
        <v>136.87500000000378</v>
      </c>
      <c r="S3283" s="21">
        <f t="shared" si="920"/>
        <v>19.05141030181775</v>
      </c>
      <c r="T3283" s="21">
        <f t="shared" si="911"/>
        <v>86.147999999999996</v>
      </c>
      <c r="U3283" s="37">
        <f>VLOOKUP(Time_Zone, 'LSTM LookUp'!$B$5:$D$8, 3, FALSE)</f>
        <v>-75</v>
      </c>
      <c r="V3283" s="21">
        <f t="shared" si="921"/>
        <v>3.7241886359446896</v>
      </c>
      <c r="W3283" s="21">
        <f t="shared" si="912"/>
        <v>312.07904715898616</v>
      </c>
      <c r="X3283" s="21">
        <f t="shared" si="913"/>
        <v>0</v>
      </c>
      <c r="Y3283" s="21">
        <f t="shared" si="914"/>
        <v>0</v>
      </c>
      <c r="Z3283" s="21">
        <f t="shared" si="922"/>
        <v>0</v>
      </c>
      <c r="AA3283" s="21">
        <f t="shared" si="915"/>
        <v>0</v>
      </c>
      <c r="AB3283" s="21">
        <f t="shared" si="916"/>
        <v>0</v>
      </c>
      <c r="AC3283" s="21">
        <f t="shared" si="917"/>
        <v>55.94</v>
      </c>
      <c r="AD3283" s="21">
        <f t="shared" si="923"/>
        <v>0</v>
      </c>
      <c r="AE3283" s="21" t="str">
        <f t="shared" si="918"/>
        <v>5/16/22:00</v>
      </c>
    </row>
    <row r="3284" spans="2:31">
      <c r="B3284" s="37">
        <v>5</v>
      </c>
      <c r="C3284" s="38">
        <v>16</v>
      </c>
      <c r="D3284" s="39">
        <v>23</v>
      </c>
      <c r="E3284" s="17">
        <v>13.9</v>
      </c>
      <c r="F3284" s="17">
        <v>0</v>
      </c>
      <c r="G3284" s="17">
        <v>0</v>
      </c>
      <c r="H3284" s="37">
        <f t="shared" si="906"/>
        <v>57.02</v>
      </c>
      <c r="I3284" s="37">
        <f>IF(H3284&lt;'Roof Calculator'!$G$8, 1, 0)</f>
        <v>0</v>
      </c>
      <c r="J3284" s="37">
        <f>IF(H3284&gt;='Roof Calculator'!$G$8, 1, 0)</f>
        <v>1</v>
      </c>
      <c r="K3284" s="37">
        <f t="shared" si="907"/>
        <v>0</v>
      </c>
      <c r="L3284" s="37">
        <f t="shared" si="908"/>
        <v>57.02</v>
      </c>
      <c r="M3284" s="37">
        <v>0</v>
      </c>
      <c r="N3284" s="37">
        <f t="shared" si="909"/>
        <v>0</v>
      </c>
      <c r="O3284" s="37">
        <v>0</v>
      </c>
      <c r="P3284" s="37">
        <v>0</v>
      </c>
      <c r="Q3284" s="21">
        <f t="shared" si="910"/>
        <v>39.790999999999997</v>
      </c>
      <c r="R3284" s="21">
        <f t="shared" si="919"/>
        <v>136.91666666667044</v>
      </c>
      <c r="S3284" s="21">
        <f t="shared" si="920"/>
        <v>19.06130224906558</v>
      </c>
      <c r="T3284" s="21">
        <f t="shared" si="911"/>
        <v>86.147999999999996</v>
      </c>
      <c r="U3284" s="37">
        <f>VLOOKUP(Time_Zone, 'LSTM LookUp'!$B$5:$D$8, 3, FALSE)</f>
        <v>-75</v>
      </c>
      <c r="V3284" s="21">
        <f t="shared" si="921"/>
        <v>3.7231018215130534</v>
      </c>
      <c r="W3284" s="21">
        <f t="shared" si="912"/>
        <v>327.07877545537832</v>
      </c>
      <c r="X3284" s="21">
        <f t="shared" si="913"/>
        <v>0</v>
      </c>
      <c r="Y3284" s="21">
        <f t="shared" si="914"/>
        <v>0</v>
      </c>
      <c r="Z3284" s="21">
        <f t="shared" si="922"/>
        <v>0</v>
      </c>
      <c r="AA3284" s="21">
        <f t="shared" si="915"/>
        <v>0</v>
      </c>
      <c r="AB3284" s="21">
        <f t="shared" si="916"/>
        <v>0</v>
      </c>
      <c r="AC3284" s="21">
        <f t="shared" si="917"/>
        <v>57.02</v>
      </c>
      <c r="AD3284" s="21">
        <f t="shared" si="923"/>
        <v>0</v>
      </c>
      <c r="AE3284" s="21" t="str">
        <f t="shared" si="918"/>
        <v>5/16/23:00</v>
      </c>
    </row>
    <row r="3285" spans="2:31">
      <c r="B3285" s="37">
        <v>5</v>
      </c>
      <c r="C3285" s="38">
        <v>16</v>
      </c>
      <c r="D3285" s="39">
        <v>24</v>
      </c>
      <c r="E3285" s="17">
        <v>13.9</v>
      </c>
      <c r="F3285" s="17">
        <v>0</v>
      </c>
      <c r="G3285" s="17">
        <v>0</v>
      </c>
      <c r="H3285" s="37">
        <f t="shared" si="906"/>
        <v>57.02</v>
      </c>
      <c r="I3285" s="37">
        <f>IF(H3285&lt;'Roof Calculator'!$G$8, 1, 0)</f>
        <v>0</v>
      </c>
      <c r="J3285" s="37">
        <f>IF(H3285&gt;='Roof Calculator'!$G$8, 1, 0)</f>
        <v>1</v>
      </c>
      <c r="K3285" s="37">
        <f t="shared" si="907"/>
        <v>0</v>
      </c>
      <c r="L3285" s="37">
        <f t="shared" si="908"/>
        <v>57.02</v>
      </c>
      <c r="M3285" s="37">
        <v>0</v>
      </c>
      <c r="N3285" s="37">
        <f t="shared" si="909"/>
        <v>0</v>
      </c>
      <c r="O3285" s="37">
        <v>0</v>
      </c>
      <c r="P3285" s="37">
        <v>0</v>
      </c>
      <c r="Q3285" s="21">
        <f t="shared" si="910"/>
        <v>39.790999999999997</v>
      </c>
      <c r="R3285" s="21">
        <f t="shared" si="919"/>
        <v>136.95833333333709</v>
      </c>
      <c r="S3285" s="21">
        <f t="shared" si="920"/>
        <v>19.071184601012732</v>
      </c>
      <c r="T3285" s="21">
        <f t="shared" si="911"/>
        <v>86.147999999999996</v>
      </c>
      <c r="U3285" s="37">
        <f>VLOOKUP(Time_Zone, 'LSTM LookUp'!$B$5:$D$8, 3, FALSE)</f>
        <v>-75</v>
      </c>
      <c r="V3285" s="21">
        <f t="shared" si="921"/>
        <v>3.721998804814513</v>
      </c>
      <c r="W3285" s="21">
        <f t="shared" si="912"/>
        <v>342.07849970120361</v>
      </c>
      <c r="X3285" s="21">
        <f t="shared" si="913"/>
        <v>0</v>
      </c>
      <c r="Y3285" s="21">
        <f t="shared" si="914"/>
        <v>0</v>
      </c>
      <c r="Z3285" s="21">
        <f t="shared" si="922"/>
        <v>0</v>
      </c>
      <c r="AA3285" s="21">
        <f t="shared" si="915"/>
        <v>0</v>
      </c>
      <c r="AB3285" s="21">
        <f t="shared" si="916"/>
        <v>0</v>
      </c>
      <c r="AC3285" s="21">
        <f t="shared" si="917"/>
        <v>57.02</v>
      </c>
      <c r="AD3285" s="21">
        <f t="shared" si="923"/>
        <v>0</v>
      </c>
      <c r="AE3285" s="21" t="str">
        <f t="shared" si="918"/>
        <v>5/16/24:00</v>
      </c>
    </row>
    <row r="3286" spans="2:31">
      <c r="B3286" s="37">
        <v>5</v>
      </c>
      <c r="C3286" s="38">
        <v>17</v>
      </c>
      <c r="D3286" s="39">
        <v>1</v>
      </c>
      <c r="E3286" s="17">
        <v>14.4</v>
      </c>
      <c r="F3286" s="17">
        <v>0</v>
      </c>
      <c r="G3286" s="17">
        <v>0</v>
      </c>
      <c r="H3286" s="37">
        <f t="shared" ref="H3286:H3349" si="924">E3286*9/5+32</f>
        <v>57.92</v>
      </c>
      <c r="I3286" s="37">
        <f>IF(H3286&lt;'Roof Calculator'!$G$8, 1, 0)</f>
        <v>0</v>
      </c>
      <c r="J3286" s="37">
        <f>IF(H3286&gt;='Roof Calculator'!$G$8, 1, 0)</f>
        <v>1</v>
      </c>
      <c r="K3286" s="37">
        <f t="shared" ref="K3286:K3349" si="925">I3286*H3286</f>
        <v>0</v>
      </c>
      <c r="L3286" s="37">
        <f t="shared" ref="L3286:L3349" si="926">J3286*H3286</f>
        <v>57.92</v>
      </c>
      <c r="M3286" s="37">
        <v>0</v>
      </c>
      <c r="N3286" s="37">
        <f t="shared" ref="N3286:N3349" si="927">F3286*(180-M3286)/180</f>
        <v>0</v>
      </c>
      <c r="O3286" s="37">
        <v>0</v>
      </c>
      <c r="P3286" s="37">
        <v>0</v>
      </c>
      <c r="Q3286" s="21">
        <f t="shared" ref="Q3286:Q3349" si="928">Latitude</f>
        <v>39.790999999999997</v>
      </c>
      <c r="R3286" s="21">
        <f t="shared" si="919"/>
        <v>137.00000000000375</v>
      </c>
      <c r="S3286" s="21">
        <f t="shared" si="920"/>
        <v>19.081057351152548</v>
      </c>
      <c r="T3286" s="21">
        <f t="shared" ref="T3286:T3349" si="929">Longitude</f>
        <v>86.147999999999996</v>
      </c>
      <c r="U3286" s="37">
        <f>VLOOKUP(Time_Zone, 'LSTM LookUp'!$B$5:$D$8, 3, FALSE)</f>
        <v>-75</v>
      </c>
      <c r="V3286" s="21">
        <f t="shared" si="921"/>
        <v>3.7208795940130273</v>
      </c>
      <c r="W3286" s="21">
        <f t="shared" ref="W3286:W3349" si="930">15*((D3286+(4*(T3286-U3286)+V3286)/60)-12)</f>
        <v>-2.9217801014967382</v>
      </c>
      <c r="X3286" s="21">
        <f t="shared" ref="X3286:X3349" si="931">G3286*(SIN(S3286*PI()/180)*SIN(Q3286*PI()/180)*COS(O3286*PI()/180)-SIN(S3286*PI()/180)*COS(Q3286*PI()/180)*SIN(O3286*PI()/180)*COS(P3286*PI()/180)+COS(S3286*PI()/180)*COS(Q3286*PI()/180)*COS(O3286*PI()/180)*COS(W3286*PI()/180)+COS(S3286*PI()/180)*SIN(Q3286*PI()/180)*SIN(O3286*PI()/180)*COS(P3286*PI()/180)*COS(W3286*PI()/180)+COS(S3286*PI()/180)*SIN(P3286*PI()/180)*SIN(W3286*PI()/180)*SIN(O3286*PI()/180))</f>
        <v>0</v>
      </c>
      <c r="Y3286" s="21">
        <f t="shared" ref="Y3286:Y3349" si="932">X3286+N3286</f>
        <v>0</v>
      </c>
      <c r="Z3286" s="21">
        <f t="shared" si="922"/>
        <v>0</v>
      </c>
      <c r="AA3286" s="21">
        <f t="shared" ref="AA3286:AA3349" si="933">Z3286*I3286</f>
        <v>0</v>
      </c>
      <c r="AB3286" s="21">
        <f t="shared" ref="AB3286:AB3349" si="934">Z3286*J3286</f>
        <v>0</v>
      </c>
      <c r="AC3286" s="21">
        <f t="shared" ref="AC3286:AC3349" si="935">L3286</f>
        <v>57.92</v>
      </c>
      <c r="AD3286" s="21">
        <f t="shared" si="923"/>
        <v>0</v>
      </c>
      <c r="AE3286" s="21" t="str">
        <f t="shared" ref="AE3286:AE3349" si="936">CONCATENATE(B3286, "/", C3286, "/", D3286,":00")</f>
        <v>5/17/1:00</v>
      </c>
    </row>
    <row r="3287" spans="2:31">
      <c r="B3287" s="37">
        <v>5</v>
      </c>
      <c r="C3287" s="38">
        <v>17</v>
      </c>
      <c r="D3287" s="39">
        <v>2</v>
      </c>
      <c r="E3287" s="17">
        <v>14.4</v>
      </c>
      <c r="F3287" s="17">
        <v>0</v>
      </c>
      <c r="G3287" s="17">
        <v>0</v>
      </c>
      <c r="H3287" s="37">
        <f t="shared" si="924"/>
        <v>57.92</v>
      </c>
      <c r="I3287" s="37">
        <f>IF(H3287&lt;'Roof Calculator'!$G$8, 1, 0)</f>
        <v>0</v>
      </c>
      <c r="J3287" s="37">
        <f>IF(H3287&gt;='Roof Calculator'!$G$8, 1, 0)</f>
        <v>1</v>
      </c>
      <c r="K3287" s="37">
        <f t="shared" si="925"/>
        <v>0</v>
      </c>
      <c r="L3287" s="37">
        <f t="shared" si="926"/>
        <v>57.92</v>
      </c>
      <c r="M3287" s="37">
        <v>0</v>
      </c>
      <c r="N3287" s="37">
        <f t="shared" si="927"/>
        <v>0</v>
      </c>
      <c r="O3287" s="37">
        <v>0</v>
      </c>
      <c r="P3287" s="37">
        <v>0</v>
      </c>
      <c r="Q3287" s="21">
        <f t="shared" si="928"/>
        <v>39.790999999999997</v>
      </c>
      <c r="R3287" s="21">
        <f t="shared" ref="R3287:R3350" si="937">R3286+1/24</f>
        <v>137.04166666667041</v>
      </c>
      <c r="S3287" s="21">
        <f t="shared" ref="S3287:S3350" si="938">ASIN(SIN(23.45*PI()/180)*SIN((360/365*(R3287-81))*PI()/180))*180/PI()</f>
        <v>19.090920492981994</v>
      </c>
      <c r="T3287" s="21">
        <f t="shared" si="929"/>
        <v>86.147999999999996</v>
      </c>
      <c r="U3287" s="37">
        <f>VLOOKUP(Time_Zone, 'LSTM LookUp'!$B$5:$D$8, 3, FALSE)</f>
        <v>-75</v>
      </c>
      <c r="V3287" s="21">
        <f t="shared" ref="V3287:V3350" si="939">9.87*SIN(2*(360/365*(R3287-81))*PI()/180)-7.53*COS((360/365*(R3287-81))*PI()/180)-1.5*SIN((360/365*(R3287-81))*PI()/180)</f>
        <v>3.7197441973102761</v>
      </c>
      <c r="W3287" s="21">
        <f t="shared" si="930"/>
        <v>12.077936049327578</v>
      </c>
      <c r="X3287" s="21">
        <f t="shared" si="931"/>
        <v>0</v>
      </c>
      <c r="Y3287" s="21">
        <f t="shared" si="932"/>
        <v>0</v>
      </c>
      <c r="Z3287" s="21">
        <f t="shared" ref="Z3287:Z3350" si="940">Y3287/10.764*3.412</f>
        <v>0</v>
      </c>
      <c r="AA3287" s="21">
        <f t="shared" si="933"/>
        <v>0</v>
      </c>
      <c r="AB3287" s="21">
        <f t="shared" si="934"/>
        <v>0</v>
      </c>
      <c r="AC3287" s="21">
        <f t="shared" si="935"/>
        <v>57.92</v>
      </c>
      <c r="AD3287" s="21">
        <f t="shared" ref="AD3287:AD3350" si="941">AB3287</f>
        <v>0</v>
      </c>
      <c r="AE3287" s="21" t="str">
        <f t="shared" si="936"/>
        <v>5/17/2:00</v>
      </c>
    </row>
    <row r="3288" spans="2:31">
      <c r="B3288" s="37">
        <v>5</v>
      </c>
      <c r="C3288" s="38">
        <v>17</v>
      </c>
      <c r="D3288" s="39">
        <v>3</v>
      </c>
      <c r="E3288" s="17">
        <v>14.4</v>
      </c>
      <c r="F3288" s="17">
        <v>0</v>
      </c>
      <c r="G3288" s="17">
        <v>0</v>
      </c>
      <c r="H3288" s="37">
        <f t="shared" si="924"/>
        <v>57.92</v>
      </c>
      <c r="I3288" s="37">
        <f>IF(H3288&lt;'Roof Calculator'!$G$8, 1, 0)</f>
        <v>0</v>
      </c>
      <c r="J3288" s="37">
        <f>IF(H3288&gt;='Roof Calculator'!$G$8, 1, 0)</f>
        <v>1</v>
      </c>
      <c r="K3288" s="37">
        <f t="shared" si="925"/>
        <v>0</v>
      </c>
      <c r="L3288" s="37">
        <f t="shared" si="926"/>
        <v>57.92</v>
      </c>
      <c r="M3288" s="37">
        <v>0</v>
      </c>
      <c r="N3288" s="37">
        <f t="shared" si="927"/>
        <v>0</v>
      </c>
      <c r="O3288" s="37">
        <v>0</v>
      </c>
      <c r="P3288" s="37">
        <v>0</v>
      </c>
      <c r="Q3288" s="21">
        <f t="shared" si="928"/>
        <v>39.790999999999997</v>
      </c>
      <c r="R3288" s="21">
        <f t="shared" si="937"/>
        <v>137.08333333333707</v>
      </c>
      <c r="S3288" s="21">
        <f t="shared" si="938"/>
        <v>19.100774020001662</v>
      </c>
      <c r="T3288" s="21">
        <f t="shared" si="929"/>
        <v>86.147999999999996</v>
      </c>
      <c r="U3288" s="37">
        <f>VLOOKUP(Time_Zone, 'LSTM LookUp'!$B$5:$D$8, 3, FALSE)</f>
        <v>-75</v>
      </c>
      <c r="V3288" s="21">
        <f t="shared" si="939"/>
        <v>3.7185926229456241</v>
      </c>
      <c r="W3288" s="21">
        <f t="shared" si="930"/>
        <v>27.077648155736398</v>
      </c>
      <c r="X3288" s="21">
        <f t="shared" si="931"/>
        <v>0</v>
      </c>
      <c r="Y3288" s="21">
        <f t="shared" si="932"/>
        <v>0</v>
      </c>
      <c r="Z3288" s="21">
        <f t="shared" si="940"/>
        <v>0</v>
      </c>
      <c r="AA3288" s="21">
        <f t="shared" si="933"/>
        <v>0</v>
      </c>
      <c r="AB3288" s="21">
        <f t="shared" si="934"/>
        <v>0</v>
      </c>
      <c r="AC3288" s="21">
        <f t="shared" si="935"/>
        <v>57.92</v>
      </c>
      <c r="AD3288" s="21">
        <f t="shared" si="941"/>
        <v>0</v>
      </c>
      <c r="AE3288" s="21" t="str">
        <f t="shared" si="936"/>
        <v>5/17/3:00</v>
      </c>
    </row>
    <row r="3289" spans="2:31">
      <c r="B3289" s="37">
        <v>5</v>
      </c>
      <c r="C3289" s="38">
        <v>17</v>
      </c>
      <c r="D3289" s="39">
        <v>4</v>
      </c>
      <c r="E3289" s="17">
        <v>15.6</v>
      </c>
      <c r="F3289" s="17">
        <v>0</v>
      </c>
      <c r="G3289" s="17">
        <v>0</v>
      </c>
      <c r="H3289" s="37">
        <f t="shared" si="924"/>
        <v>60.08</v>
      </c>
      <c r="I3289" s="37">
        <f>IF(H3289&lt;'Roof Calculator'!$G$8, 1, 0)</f>
        <v>0</v>
      </c>
      <c r="J3289" s="37">
        <f>IF(H3289&gt;='Roof Calculator'!$G$8, 1, 0)</f>
        <v>1</v>
      </c>
      <c r="K3289" s="37">
        <f t="shared" si="925"/>
        <v>0</v>
      </c>
      <c r="L3289" s="37">
        <f t="shared" si="926"/>
        <v>60.08</v>
      </c>
      <c r="M3289" s="37">
        <v>0</v>
      </c>
      <c r="N3289" s="37">
        <f t="shared" si="927"/>
        <v>0</v>
      </c>
      <c r="O3289" s="37">
        <v>0</v>
      </c>
      <c r="P3289" s="37">
        <v>0</v>
      </c>
      <c r="Q3289" s="21">
        <f t="shared" si="928"/>
        <v>39.790999999999997</v>
      </c>
      <c r="R3289" s="21">
        <f t="shared" si="937"/>
        <v>137.12500000000372</v>
      </c>
      <c r="S3289" s="21">
        <f t="shared" si="938"/>
        <v>19.110617925715829</v>
      </c>
      <c r="T3289" s="21">
        <f t="shared" si="929"/>
        <v>86.147999999999996</v>
      </c>
      <c r="U3289" s="37">
        <f>VLOOKUP(Time_Zone, 'LSTM LookUp'!$B$5:$D$8, 3, FALSE)</f>
        <v>-75</v>
      </c>
      <c r="V3289" s="21">
        <f t="shared" si="939"/>
        <v>3.7174248791961255</v>
      </c>
      <c r="W3289" s="21">
        <f t="shared" si="930"/>
        <v>42.077356219799029</v>
      </c>
      <c r="X3289" s="21">
        <f t="shared" si="931"/>
        <v>0</v>
      </c>
      <c r="Y3289" s="21">
        <f t="shared" si="932"/>
        <v>0</v>
      </c>
      <c r="Z3289" s="21">
        <f t="shared" si="940"/>
        <v>0</v>
      </c>
      <c r="AA3289" s="21">
        <f t="shared" si="933"/>
        <v>0</v>
      </c>
      <c r="AB3289" s="21">
        <f t="shared" si="934"/>
        <v>0</v>
      </c>
      <c r="AC3289" s="21">
        <f t="shared" si="935"/>
        <v>60.08</v>
      </c>
      <c r="AD3289" s="21">
        <f t="shared" si="941"/>
        <v>0</v>
      </c>
      <c r="AE3289" s="21" t="str">
        <f t="shared" si="936"/>
        <v>5/17/4:00</v>
      </c>
    </row>
    <row r="3290" spans="2:31">
      <c r="B3290" s="37">
        <v>5</v>
      </c>
      <c r="C3290" s="38">
        <v>17</v>
      </c>
      <c r="D3290" s="39">
        <v>5</v>
      </c>
      <c r="E3290" s="17">
        <v>16.100000000000001</v>
      </c>
      <c r="F3290" s="17">
        <v>0</v>
      </c>
      <c r="G3290" s="17">
        <v>0</v>
      </c>
      <c r="H3290" s="37">
        <f t="shared" si="924"/>
        <v>60.980000000000004</v>
      </c>
      <c r="I3290" s="37">
        <f>IF(H3290&lt;'Roof Calculator'!$G$8, 1, 0)</f>
        <v>0</v>
      </c>
      <c r="J3290" s="37">
        <f>IF(H3290&gt;='Roof Calculator'!$G$8, 1, 0)</f>
        <v>1</v>
      </c>
      <c r="K3290" s="37">
        <f t="shared" si="925"/>
        <v>0</v>
      </c>
      <c r="L3290" s="37">
        <f t="shared" si="926"/>
        <v>60.980000000000004</v>
      </c>
      <c r="M3290" s="37">
        <v>0</v>
      </c>
      <c r="N3290" s="37">
        <f t="shared" si="927"/>
        <v>0</v>
      </c>
      <c r="O3290" s="37">
        <v>0</v>
      </c>
      <c r="P3290" s="37">
        <v>0</v>
      </c>
      <c r="Q3290" s="21">
        <f t="shared" si="928"/>
        <v>39.790999999999997</v>
      </c>
      <c r="R3290" s="21">
        <f t="shared" si="937"/>
        <v>137.16666666667038</v>
      </c>
      <c r="S3290" s="21">
        <f t="shared" si="938"/>
        <v>19.120452203632389</v>
      </c>
      <c r="T3290" s="21">
        <f t="shared" si="929"/>
        <v>86.147999999999996</v>
      </c>
      <c r="U3290" s="37">
        <f>VLOOKUP(Time_Zone, 'LSTM LookUp'!$B$5:$D$8, 3, FALSE)</f>
        <v>-75</v>
      </c>
      <c r="V3290" s="21">
        <f t="shared" si="939"/>
        <v>3.7162409743764786</v>
      </c>
      <c r="W3290" s="21">
        <f t="shared" si="930"/>
        <v>57.077060243594097</v>
      </c>
      <c r="X3290" s="21">
        <f t="shared" si="931"/>
        <v>0</v>
      </c>
      <c r="Y3290" s="21">
        <f t="shared" si="932"/>
        <v>0</v>
      </c>
      <c r="Z3290" s="21">
        <f t="shared" si="940"/>
        <v>0</v>
      </c>
      <c r="AA3290" s="21">
        <f t="shared" si="933"/>
        <v>0</v>
      </c>
      <c r="AB3290" s="21">
        <f t="shared" si="934"/>
        <v>0</v>
      </c>
      <c r="AC3290" s="21">
        <f t="shared" si="935"/>
        <v>60.980000000000004</v>
      </c>
      <c r="AD3290" s="21">
        <f t="shared" si="941"/>
        <v>0</v>
      </c>
      <c r="AE3290" s="21" t="str">
        <f t="shared" si="936"/>
        <v>5/17/5:00</v>
      </c>
    </row>
    <row r="3291" spans="2:31">
      <c r="B3291" s="37">
        <v>5</v>
      </c>
      <c r="C3291" s="38">
        <v>17</v>
      </c>
      <c r="D3291" s="39">
        <v>6</v>
      </c>
      <c r="E3291" s="17">
        <v>16.7</v>
      </c>
      <c r="F3291" s="17">
        <v>9</v>
      </c>
      <c r="G3291" s="17">
        <v>0</v>
      </c>
      <c r="H3291" s="37">
        <f t="shared" si="924"/>
        <v>62.059999999999995</v>
      </c>
      <c r="I3291" s="37">
        <f>IF(H3291&lt;'Roof Calculator'!$G$8, 1, 0)</f>
        <v>0</v>
      </c>
      <c r="J3291" s="37">
        <f>IF(H3291&gt;='Roof Calculator'!$G$8, 1, 0)</f>
        <v>1</v>
      </c>
      <c r="K3291" s="37">
        <f t="shared" si="925"/>
        <v>0</v>
      </c>
      <c r="L3291" s="37">
        <f t="shared" si="926"/>
        <v>62.059999999999995</v>
      </c>
      <c r="M3291" s="37">
        <v>0</v>
      </c>
      <c r="N3291" s="37">
        <f t="shared" si="927"/>
        <v>9</v>
      </c>
      <c r="O3291" s="37">
        <v>0</v>
      </c>
      <c r="P3291" s="37">
        <v>0</v>
      </c>
      <c r="Q3291" s="21">
        <f t="shared" si="928"/>
        <v>39.790999999999997</v>
      </c>
      <c r="R3291" s="21">
        <f t="shared" si="937"/>
        <v>137.20833333333704</v>
      </c>
      <c r="S3291" s="21">
        <f t="shared" si="938"/>
        <v>19.130276847262955</v>
      </c>
      <c r="T3291" s="21">
        <f t="shared" si="929"/>
        <v>86.147999999999996</v>
      </c>
      <c r="U3291" s="37">
        <f>VLOOKUP(Time_Zone, 'LSTM LookUp'!$B$5:$D$8, 3, FALSE)</f>
        <v>-75</v>
      </c>
      <c r="V3291" s="21">
        <f t="shared" si="939"/>
        <v>3.7150409168390226</v>
      </c>
      <c r="W3291" s="21">
        <f t="shared" si="930"/>
        <v>72.076760229209754</v>
      </c>
      <c r="X3291" s="21">
        <f t="shared" si="931"/>
        <v>0</v>
      </c>
      <c r="Y3291" s="21">
        <f t="shared" si="932"/>
        <v>9</v>
      </c>
      <c r="Z3291" s="21">
        <f t="shared" si="940"/>
        <v>2.8528428093645486</v>
      </c>
      <c r="AA3291" s="21">
        <f t="shared" si="933"/>
        <v>0</v>
      </c>
      <c r="AB3291" s="21">
        <f t="shared" si="934"/>
        <v>2.8528428093645486</v>
      </c>
      <c r="AC3291" s="21">
        <f t="shared" si="935"/>
        <v>62.059999999999995</v>
      </c>
      <c r="AD3291" s="21">
        <f t="shared" si="941"/>
        <v>2.8528428093645486</v>
      </c>
      <c r="AE3291" s="21" t="str">
        <f t="shared" si="936"/>
        <v>5/17/6:00</v>
      </c>
    </row>
    <row r="3292" spans="2:31">
      <c r="B3292" s="37">
        <v>5</v>
      </c>
      <c r="C3292" s="38">
        <v>17</v>
      </c>
      <c r="D3292" s="39">
        <v>7</v>
      </c>
      <c r="E3292" s="17">
        <v>16.7</v>
      </c>
      <c r="F3292" s="17">
        <v>56</v>
      </c>
      <c r="G3292" s="17">
        <v>0</v>
      </c>
      <c r="H3292" s="37">
        <f t="shared" si="924"/>
        <v>62.059999999999995</v>
      </c>
      <c r="I3292" s="37">
        <f>IF(H3292&lt;'Roof Calculator'!$G$8, 1, 0)</f>
        <v>0</v>
      </c>
      <c r="J3292" s="37">
        <f>IF(H3292&gt;='Roof Calculator'!$G$8, 1, 0)</f>
        <v>1</v>
      </c>
      <c r="K3292" s="37">
        <f t="shared" si="925"/>
        <v>0</v>
      </c>
      <c r="L3292" s="37">
        <f t="shared" si="926"/>
        <v>62.059999999999995</v>
      </c>
      <c r="M3292" s="37">
        <v>0</v>
      </c>
      <c r="N3292" s="37">
        <f t="shared" si="927"/>
        <v>56</v>
      </c>
      <c r="O3292" s="37">
        <v>0</v>
      </c>
      <c r="P3292" s="37">
        <v>0</v>
      </c>
      <c r="Q3292" s="21">
        <f t="shared" si="928"/>
        <v>39.790999999999997</v>
      </c>
      <c r="R3292" s="21">
        <f t="shared" si="937"/>
        <v>137.25000000000369</v>
      </c>
      <c r="S3292" s="21">
        <f t="shared" si="938"/>
        <v>19.140091850122776</v>
      </c>
      <c r="T3292" s="21">
        <f t="shared" si="929"/>
        <v>86.147999999999996</v>
      </c>
      <c r="U3292" s="37">
        <f>VLOOKUP(Time_Zone, 'LSTM LookUp'!$B$5:$D$8, 3, FALSE)</f>
        <v>-75</v>
      </c>
      <c r="V3292" s="21">
        <f t="shared" si="939"/>
        <v>3.7138247149737151</v>
      </c>
      <c r="W3292" s="21">
        <f t="shared" si="930"/>
        <v>87.076456178743456</v>
      </c>
      <c r="X3292" s="21">
        <f t="shared" si="931"/>
        <v>0</v>
      </c>
      <c r="Y3292" s="21">
        <f t="shared" si="932"/>
        <v>56</v>
      </c>
      <c r="Z3292" s="21">
        <f t="shared" si="940"/>
        <v>17.751021924934967</v>
      </c>
      <c r="AA3292" s="21">
        <f t="shared" si="933"/>
        <v>0</v>
      </c>
      <c r="AB3292" s="21">
        <f t="shared" si="934"/>
        <v>17.751021924934967</v>
      </c>
      <c r="AC3292" s="21">
        <f t="shared" si="935"/>
        <v>62.059999999999995</v>
      </c>
      <c r="AD3292" s="21">
        <f t="shared" si="941"/>
        <v>17.751021924934967</v>
      </c>
      <c r="AE3292" s="21" t="str">
        <f t="shared" si="936"/>
        <v>5/17/7:00</v>
      </c>
    </row>
    <row r="3293" spans="2:31">
      <c r="B3293" s="37">
        <v>5</v>
      </c>
      <c r="C3293" s="38">
        <v>17</v>
      </c>
      <c r="D3293" s="39">
        <v>8</v>
      </c>
      <c r="E3293" s="17">
        <v>16.7</v>
      </c>
      <c r="F3293" s="17">
        <v>133</v>
      </c>
      <c r="G3293" s="17">
        <v>1</v>
      </c>
      <c r="H3293" s="37">
        <f t="shared" si="924"/>
        <v>62.059999999999995</v>
      </c>
      <c r="I3293" s="37">
        <f>IF(H3293&lt;'Roof Calculator'!$G$8, 1, 0)</f>
        <v>0</v>
      </c>
      <c r="J3293" s="37">
        <f>IF(H3293&gt;='Roof Calculator'!$G$8, 1, 0)</f>
        <v>1</v>
      </c>
      <c r="K3293" s="37">
        <f t="shared" si="925"/>
        <v>0</v>
      </c>
      <c r="L3293" s="37">
        <f t="shared" si="926"/>
        <v>62.059999999999995</v>
      </c>
      <c r="M3293" s="37">
        <v>0</v>
      </c>
      <c r="N3293" s="37">
        <f t="shared" si="927"/>
        <v>133</v>
      </c>
      <c r="O3293" s="37">
        <v>0</v>
      </c>
      <c r="P3293" s="37">
        <v>0</v>
      </c>
      <c r="Q3293" s="21">
        <f t="shared" si="928"/>
        <v>39.790999999999997</v>
      </c>
      <c r="R3293" s="21">
        <f t="shared" si="937"/>
        <v>137.29166666667035</v>
      </c>
      <c r="S3293" s="21">
        <f t="shared" si="938"/>
        <v>19.149897205730813</v>
      </c>
      <c r="T3293" s="21">
        <f t="shared" si="929"/>
        <v>86.147999999999996</v>
      </c>
      <c r="U3293" s="37">
        <f>VLOOKUP(Time_Zone, 'LSTM LookUp'!$B$5:$D$8, 3, FALSE)</f>
        <v>-75</v>
      </c>
      <c r="V3293" s="21">
        <f t="shared" si="939"/>
        <v>3.7125923772081015</v>
      </c>
      <c r="W3293" s="21">
        <f t="shared" si="930"/>
        <v>102.07614809430203</v>
      </c>
      <c r="X3293" s="21">
        <f t="shared" si="931"/>
        <v>5.8083255661861455E-2</v>
      </c>
      <c r="Y3293" s="21">
        <f t="shared" si="932"/>
        <v>133.05808325566187</v>
      </c>
      <c r="Z3293" s="21">
        <f t="shared" si="940"/>
        <v>42.177088449304932</v>
      </c>
      <c r="AA3293" s="21">
        <f t="shared" si="933"/>
        <v>0</v>
      </c>
      <c r="AB3293" s="21">
        <f t="shared" si="934"/>
        <v>42.177088449304932</v>
      </c>
      <c r="AC3293" s="21">
        <f t="shared" si="935"/>
        <v>62.059999999999995</v>
      </c>
      <c r="AD3293" s="21">
        <f t="shared" si="941"/>
        <v>42.177088449304932</v>
      </c>
      <c r="AE3293" s="21" t="str">
        <f t="shared" si="936"/>
        <v>5/17/8:00</v>
      </c>
    </row>
    <row r="3294" spans="2:31">
      <c r="B3294" s="37">
        <v>5</v>
      </c>
      <c r="C3294" s="38">
        <v>17</v>
      </c>
      <c r="D3294" s="39">
        <v>9</v>
      </c>
      <c r="E3294" s="17">
        <v>17.2</v>
      </c>
      <c r="F3294" s="17">
        <v>239</v>
      </c>
      <c r="G3294" s="17">
        <v>1</v>
      </c>
      <c r="H3294" s="37">
        <f t="shared" si="924"/>
        <v>62.959999999999994</v>
      </c>
      <c r="I3294" s="37">
        <f>IF(H3294&lt;'Roof Calculator'!$G$8, 1, 0)</f>
        <v>0</v>
      </c>
      <c r="J3294" s="37">
        <f>IF(H3294&gt;='Roof Calculator'!$G$8, 1, 0)</f>
        <v>1</v>
      </c>
      <c r="K3294" s="37">
        <f t="shared" si="925"/>
        <v>0</v>
      </c>
      <c r="L3294" s="37">
        <f t="shared" si="926"/>
        <v>62.959999999999994</v>
      </c>
      <c r="M3294" s="37">
        <v>0</v>
      </c>
      <c r="N3294" s="37">
        <f t="shared" si="927"/>
        <v>239</v>
      </c>
      <c r="O3294" s="37">
        <v>0</v>
      </c>
      <c r="P3294" s="37">
        <v>0</v>
      </c>
      <c r="Q3294" s="21">
        <f t="shared" si="928"/>
        <v>39.790999999999997</v>
      </c>
      <c r="R3294" s="21">
        <f t="shared" si="937"/>
        <v>137.33333333333701</v>
      </c>
      <c r="S3294" s="21">
        <f t="shared" si="938"/>
        <v>19.159692907609735</v>
      </c>
      <c r="T3294" s="21">
        <f t="shared" si="929"/>
        <v>86.147999999999996</v>
      </c>
      <c r="U3294" s="37">
        <f>VLOOKUP(Time_Zone, 'LSTM LookUp'!$B$5:$D$8, 3, FALSE)</f>
        <v>-75</v>
      </c>
      <c r="V3294" s="21">
        <f t="shared" si="939"/>
        <v>3.7113439120073055</v>
      </c>
      <c r="W3294" s="21">
        <f t="shared" si="930"/>
        <v>117.07583597800181</v>
      </c>
      <c r="X3294" s="21">
        <f t="shared" si="931"/>
        <v>-0.12032587998624228</v>
      </c>
      <c r="Y3294" s="21">
        <f t="shared" si="932"/>
        <v>238.87967412001376</v>
      </c>
      <c r="Z3294" s="21">
        <f t="shared" si="940"/>
        <v>75.720684512958655</v>
      </c>
      <c r="AA3294" s="21">
        <f t="shared" si="933"/>
        <v>0</v>
      </c>
      <c r="AB3294" s="21">
        <f t="shared" si="934"/>
        <v>75.720684512958655</v>
      </c>
      <c r="AC3294" s="21">
        <f t="shared" si="935"/>
        <v>62.959999999999994</v>
      </c>
      <c r="AD3294" s="21">
        <f t="shared" si="941"/>
        <v>75.720684512958655</v>
      </c>
      <c r="AE3294" s="21" t="str">
        <f t="shared" si="936"/>
        <v>5/17/9:00</v>
      </c>
    </row>
    <row r="3295" spans="2:31">
      <c r="B3295" s="37">
        <v>5</v>
      </c>
      <c r="C3295" s="38">
        <v>17</v>
      </c>
      <c r="D3295" s="39">
        <v>10</v>
      </c>
      <c r="E3295" s="17">
        <v>17.2</v>
      </c>
      <c r="F3295" s="17">
        <v>200</v>
      </c>
      <c r="G3295" s="17">
        <v>0</v>
      </c>
      <c r="H3295" s="37">
        <f t="shared" si="924"/>
        <v>62.959999999999994</v>
      </c>
      <c r="I3295" s="37">
        <f>IF(H3295&lt;'Roof Calculator'!$G$8, 1, 0)</f>
        <v>0</v>
      </c>
      <c r="J3295" s="37">
        <f>IF(H3295&gt;='Roof Calculator'!$G$8, 1, 0)</f>
        <v>1</v>
      </c>
      <c r="K3295" s="37">
        <f t="shared" si="925"/>
        <v>0</v>
      </c>
      <c r="L3295" s="37">
        <f t="shared" si="926"/>
        <v>62.959999999999994</v>
      </c>
      <c r="M3295" s="37">
        <v>0</v>
      </c>
      <c r="N3295" s="37">
        <f t="shared" si="927"/>
        <v>200</v>
      </c>
      <c r="O3295" s="37">
        <v>0</v>
      </c>
      <c r="P3295" s="37">
        <v>0</v>
      </c>
      <c r="Q3295" s="21">
        <f t="shared" si="928"/>
        <v>39.790999999999997</v>
      </c>
      <c r="R3295" s="21">
        <f t="shared" si="937"/>
        <v>137.37500000000367</v>
      </c>
      <c r="S3295" s="21">
        <f t="shared" si="938"/>
        <v>19.169478949285903</v>
      </c>
      <c r="T3295" s="21">
        <f t="shared" si="929"/>
        <v>86.147999999999996</v>
      </c>
      <c r="U3295" s="37">
        <f>VLOOKUP(Time_Zone, 'LSTM LookUp'!$B$5:$D$8, 3, FALSE)</f>
        <v>-75</v>
      </c>
      <c r="V3295" s="21">
        <f t="shared" si="939"/>
        <v>3.7100793278740065</v>
      </c>
      <c r="W3295" s="21">
        <f t="shared" si="930"/>
        <v>132.07551983196851</v>
      </c>
      <c r="X3295" s="21">
        <f t="shared" si="931"/>
        <v>0</v>
      </c>
      <c r="Y3295" s="21">
        <f t="shared" si="932"/>
        <v>200</v>
      </c>
      <c r="Z3295" s="21">
        <f t="shared" si="940"/>
        <v>63.396506874767745</v>
      </c>
      <c r="AA3295" s="21">
        <f t="shared" si="933"/>
        <v>0</v>
      </c>
      <c r="AB3295" s="21">
        <f t="shared" si="934"/>
        <v>63.396506874767745</v>
      </c>
      <c r="AC3295" s="21">
        <f t="shared" si="935"/>
        <v>62.959999999999994</v>
      </c>
      <c r="AD3295" s="21">
        <f t="shared" si="941"/>
        <v>63.396506874767745</v>
      </c>
      <c r="AE3295" s="21" t="str">
        <f t="shared" si="936"/>
        <v>5/17/10:00</v>
      </c>
    </row>
    <row r="3296" spans="2:31">
      <c r="B3296" s="37">
        <v>5</v>
      </c>
      <c r="C3296" s="38">
        <v>17</v>
      </c>
      <c r="D3296" s="39">
        <v>11</v>
      </c>
      <c r="E3296" s="17">
        <v>17.2</v>
      </c>
      <c r="F3296" s="17">
        <v>228</v>
      </c>
      <c r="G3296" s="17">
        <v>1</v>
      </c>
      <c r="H3296" s="37">
        <f t="shared" si="924"/>
        <v>62.959999999999994</v>
      </c>
      <c r="I3296" s="37">
        <f>IF(H3296&lt;'Roof Calculator'!$G$8, 1, 0)</f>
        <v>0</v>
      </c>
      <c r="J3296" s="37">
        <f>IF(H3296&gt;='Roof Calculator'!$G$8, 1, 0)</f>
        <v>1</v>
      </c>
      <c r="K3296" s="37">
        <f t="shared" si="925"/>
        <v>0</v>
      </c>
      <c r="L3296" s="37">
        <f t="shared" si="926"/>
        <v>62.959999999999994</v>
      </c>
      <c r="M3296" s="37">
        <v>0</v>
      </c>
      <c r="N3296" s="37">
        <f t="shared" si="927"/>
        <v>228</v>
      </c>
      <c r="O3296" s="37">
        <v>0</v>
      </c>
      <c r="P3296" s="37">
        <v>0</v>
      </c>
      <c r="Q3296" s="21">
        <f t="shared" si="928"/>
        <v>39.790999999999997</v>
      </c>
      <c r="R3296" s="21">
        <f t="shared" si="937"/>
        <v>137.41666666667032</v>
      </c>
      <c r="S3296" s="21">
        <f t="shared" si="938"/>
        <v>19.179255324289414</v>
      </c>
      <c r="T3296" s="21">
        <f t="shared" si="929"/>
        <v>86.147999999999996</v>
      </c>
      <c r="U3296" s="37">
        <f>VLOOKUP(Time_Zone, 'LSTM LookUp'!$B$5:$D$8, 3, FALSE)</f>
        <v>-75</v>
      </c>
      <c r="V3296" s="21">
        <f t="shared" si="939"/>
        <v>3.7087986333484135</v>
      </c>
      <c r="W3296" s="21">
        <f t="shared" si="930"/>
        <v>147.07519965833711</v>
      </c>
      <c r="X3296" s="21">
        <f t="shared" si="931"/>
        <v>-0.39891880248385009</v>
      </c>
      <c r="Y3296" s="21">
        <f t="shared" si="932"/>
        <v>227.60108119751615</v>
      </c>
      <c r="Z3296" s="21">
        <f t="shared" si="940"/>
        <v>72.145567544214515</v>
      </c>
      <c r="AA3296" s="21">
        <f t="shared" si="933"/>
        <v>0</v>
      </c>
      <c r="AB3296" s="21">
        <f t="shared" si="934"/>
        <v>72.145567544214515</v>
      </c>
      <c r="AC3296" s="21">
        <f t="shared" si="935"/>
        <v>62.959999999999994</v>
      </c>
      <c r="AD3296" s="21">
        <f t="shared" si="941"/>
        <v>72.145567544214515</v>
      </c>
      <c r="AE3296" s="21" t="str">
        <f t="shared" si="936"/>
        <v>5/17/11:00</v>
      </c>
    </row>
    <row r="3297" spans="2:31">
      <c r="B3297" s="37">
        <v>5</v>
      </c>
      <c r="C3297" s="38">
        <v>17</v>
      </c>
      <c r="D3297" s="39">
        <v>12</v>
      </c>
      <c r="E3297" s="17">
        <v>17.2</v>
      </c>
      <c r="F3297" s="17">
        <v>248</v>
      </c>
      <c r="G3297" s="17">
        <v>0</v>
      </c>
      <c r="H3297" s="37">
        <f t="shared" si="924"/>
        <v>62.959999999999994</v>
      </c>
      <c r="I3297" s="37">
        <f>IF(H3297&lt;'Roof Calculator'!$G$8, 1, 0)</f>
        <v>0</v>
      </c>
      <c r="J3297" s="37">
        <f>IF(H3297&gt;='Roof Calculator'!$G$8, 1, 0)</f>
        <v>1</v>
      </c>
      <c r="K3297" s="37">
        <f t="shared" si="925"/>
        <v>0</v>
      </c>
      <c r="L3297" s="37">
        <f t="shared" si="926"/>
        <v>62.959999999999994</v>
      </c>
      <c r="M3297" s="37">
        <v>0</v>
      </c>
      <c r="N3297" s="37">
        <f t="shared" si="927"/>
        <v>248</v>
      </c>
      <c r="O3297" s="37">
        <v>0</v>
      </c>
      <c r="P3297" s="37">
        <v>0</v>
      </c>
      <c r="Q3297" s="21">
        <f t="shared" si="928"/>
        <v>39.790999999999997</v>
      </c>
      <c r="R3297" s="21">
        <f t="shared" si="937"/>
        <v>137.45833333333698</v>
      </c>
      <c r="S3297" s="21">
        <f t="shared" si="938"/>
        <v>19.189022026154074</v>
      </c>
      <c r="T3297" s="21">
        <f t="shared" si="929"/>
        <v>86.147999999999996</v>
      </c>
      <c r="U3297" s="37">
        <f>VLOOKUP(Time_Zone, 'LSTM LookUp'!$B$5:$D$8, 3, FALSE)</f>
        <v>-75</v>
      </c>
      <c r="V3297" s="21">
        <f t="shared" si="939"/>
        <v>3.7075018370082513</v>
      </c>
      <c r="W3297" s="21">
        <f t="shared" si="930"/>
        <v>162.07487545925204</v>
      </c>
      <c r="X3297" s="21">
        <f t="shared" si="931"/>
        <v>0</v>
      </c>
      <c r="Y3297" s="21">
        <f t="shared" si="932"/>
        <v>248</v>
      </c>
      <c r="Z3297" s="21">
        <f t="shared" si="940"/>
        <v>78.611668524712002</v>
      </c>
      <c r="AA3297" s="21">
        <f t="shared" si="933"/>
        <v>0</v>
      </c>
      <c r="AB3297" s="21">
        <f t="shared" si="934"/>
        <v>78.611668524712002</v>
      </c>
      <c r="AC3297" s="21">
        <f t="shared" si="935"/>
        <v>62.959999999999994</v>
      </c>
      <c r="AD3297" s="21">
        <f t="shared" si="941"/>
        <v>78.611668524712002</v>
      </c>
      <c r="AE3297" s="21" t="str">
        <f t="shared" si="936"/>
        <v>5/17/12:00</v>
      </c>
    </row>
    <row r="3298" spans="2:31">
      <c r="B3298" s="37">
        <v>5</v>
      </c>
      <c r="C3298" s="38">
        <v>17</v>
      </c>
      <c r="D3298" s="39">
        <v>13</v>
      </c>
      <c r="E3298" s="17">
        <v>17.2</v>
      </c>
      <c r="F3298" s="17">
        <v>254</v>
      </c>
      <c r="G3298" s="17">
        <v>1</v>
      </c>
      <c r="H3298" s="37">
        <f t="shared" si="924"/>
        <v>62.959999999999994</v>
      </c>
      <c r="I3298" s="37">
        <f>IF(H3298&lt;'Roof Calculator'!$G$8, 1, 0)</f>
        <v>0</v>
      </c>
      <c r="J3298" s="37">
        <f>IF(H3298&gt;='Roof Calculator'!$G$8, 1, 0)</f>
        <v>1</v>
      </c>
      <c r="K3298" s="37">
        <f t="shared" si="925"/>
        <v>0</v>
      </c>
      <c r="L3298" s="37">
        <f t="shared" si="926"/>
        <v>62.959999999999994</v>
      </c>
      <c r="M3298" s="37">
        <v>0</v>
      </c>
      <c r="N3298" s="37">
        <f t="shared" si="927"/>
        <v>254</v>
      </c>
      <c r="O3298" s="37">
        <v>0</v>
      </c>
      <c r="P3298" s="37">
        <v>0</v>
      </c>
      <c r="Q3298" s="21">
        <f t="shared" si="928"/>
        <v>39.790999999999997</v>
      </c>
      <c r="R3298" s="21">
        <f t="shared" si="937"/>
        <v>137.50000000000364</v>
      </c>
      <c r="S3298" s="21">
        <f t="shared" si="938"/>
        <v>19.198779048417446</v>
      </c>
      <c r="T3298" s="21">
        <f t="shared" si="929"/>
        <v>86.147999999999996</v>
      </c>
      <c r="U3298" s="37">
        <f>VLOOKUP(Time_Zone, 'LSTM LookUp'!$B$5:$D$8, 3, FALSE)</f>
        <v>-75</v>
      </c>
      <c r="V3298" s="21">
        <f t="shared" si="939"/>
        <v>3.7061889474687391</v>
      </c>
      <c r="W3298" s="21">
        <f t="shared" si="930"/>
        <v>177.0745472368672</v>
      </c>
      <c r="X3298" s="21">
        <f t="shared" si="931"/>
        <v>-0.51424529823138621</v>
      </c>
      <c r="Y3298" s="21">
        <f t="shared" si="932"/>
        <v>253.48575470176863</v>
      </c>
      <c r="Z3298" s="21">
        <f t="shared" si="940"/>
        <v>80.350556953031827</v>
      </c>
      <c r="AA3298" s="21">
        <f t="shared" si="933"/>
        <v>0</v>
      </c>
      <c r="AB3298" s="21">
        <f t="shared" si="934"/>
        <v>80.350556953031827</v>
      </c>
      <c r="AC3298" s="21">
        <f t="shared" si="935"/>
        <v>62.959999999999994</v>
      </c>
      <c r="AD3298" s="21">
        <f t="shared" si="941"/>
        <v>80.350556953031827</v>
      </c>
      <c r="AE3298" s="21" t="str">
        <f t="shared" si="936"/>
        <v>5/17/13:00</v>
      </c>
    </row>
    <row r="3299" spans="2:31">
      <c r="B3299" s="37">
        <v>5</v>
      </c>
      <c r="C3299" s="38">
        <v>17</v>
      </c>
      <c r="D3299" s="39">
        <v>14</v>
      </c>
      <c r="E3299" s="17">
        <v>17.2</v>
      </c>
      <c r="F3299" s="17">
        <v>274</v>
      </c>
      <c r="G3299" s="17">
        <v>1</v>
      </c>
      <c r="H3299" s="37">
        <f t="shared" si="924"/>
        <v>62.959999999999994</v>
      </c>
      <c r="I3299" s="37">
        <f>IF(H3299&lt;'Roof Calculator'!$G$8, 1, 0)</f>
        <v>0</v>
      </c>
      <c r="J3299" s="37">
        <f>IF(H3299&gt;='Roof Calculator'!$G$8, 1, 0)</f>
        <v>1</v>
      </c>
      <c r="K3299" s="37">
        <f t="shared" si="925"/>
        <v>0</v>
      </c>
      <c r="L3299" s="37">
        <f t="shared" si="926"/>
        <v>62.959999999999994</v>
      </c>
      <c r="M3299" s="37">
        <v>0</v>
      </c>
      <c r="N3299" s="37">
        <f t="shared" si="927"/>
        <v>274</v>
      </c>
      <c r="O3299" s="37">
        <v>0</v>
      </c>
      <c r="P3299" s="37">
        <v>0</v>
      </c>
      <c r="Q3299" s="21">
        <f t="shared" si="928"/>
        <v>39.790999999999997</v>
      </c>
      <c r="R3299" s="21">
        <f t="shared" si="937"/>
        <v>137.5416666666703</v>
      </c>
      <c r="S3299" s="21">
        <f t="shared" si="938"/>
        <v>19.20852638462085</v>
      </c>
      <c r="T3299" s="21">
        <f t="shared" si="929"/>
        <v>86.147999999999996</v>
      </c>
      <c r="U3299" s="37">
        <f>VLOOKUP(Time_Zone, 'LSTM LookUp'!$B$5:$D$8, 3, FALSE)</f>
        <v>-75</v>
      </c>
      <c r="V3299" s="21">
        <f t="shared" si="939"/>
        <v>3.7048599733825611</v>
      </c>
      <c r="W3299" s="21">
        <f t="shared" si="930"/>
        <v>192.07421499334566</v>
      </c>
      <c r="X3299" s="21">
        <f t="shared" si="931"/>
        <v>-0.498992919007966</v>
      </c>
      <c r="Y3299" s="21">
        <f t="shared" si="932"/>
        <v>273.50100708099205</v>
      </c>
      <c r="Z3299" s="21">
        <f t="shared" si="940"/>
        <v>86.695042378330072</v>
      </c>
      <c r="AA3299" s="21">
        <f t="shared" si="933"/>
        <v>0</v>
      </c>
      <c r="AB3299" s="21">
        <f t="shared" si="934"/>
        <v>86.695042378330072</v>
      </c>
      <c r="AC3299" s="21">
        <f t="shared" si="935"/>
        <v>62.959999999999994</v>
      </c>
      <c r="AD3299" s="21">
        <f t="shared" si="941"/>
        <v>86.695042378330072</v>
      </c>
      <c r="AE3299" s="21" t="str">
        <f t="shared" si="936"/>
        <v>5/17/14:00</v>
      </c>
    </row>
    <row r="3300" spans="2:31">
      <c r="B3300" s="37">
        <v>5</v>
      </c>
      <c r="C3300" s="38">
        <v>17</v>
      </c>
      <c r="D3300" s="39">
        <v>15</v>
      </c>
      <c r="E3300" s="17">
        <v>17.2</v>
      </c>
      <c r="F3300" s="17">
        <v>250</v>
      </c>
      <c r="G3300" s="17">
        <v>1</v>
      </c>
      <c r="H3300" s="37">
        <f t="shared" si="924"/>
        <v>62.959999999999994</v>
      </c>
      <c r="I3300" s="37">
        <f>IF(H3300&lt;'Roof Calculator'!$G$8, 1, 0)</f>
        <v>0</v>
      </c>
      <c r="J3300" s="37">
        <f>IF(H3300&gt;='Roof Calculator'!$G$8, 1, 0)</f>
        <v>1</v>
      </c>
      <c r="K3300" s="37">
        <f t="shared" si="925"/>
        <v>0</v>
      </c>
      <c r="L3300" s="37">
        <f t="shared" si="926"/>
        <v>62.959999999999994</v>
      </c>
      <c r="M3300" s="37">
        <v>0</v>
      </c>
      <c r="N3300" s="37">
        <f t="shared" si="927"/>
        <v>250</v>
      </c>
      <c r="O3300" s="37">
        <v>0</v>
      </c>
      <c r="P3300" s="37">
        <v>0</v>
      </c>
      <c r="Q3300" s="21">
        <f t="shared" si="928"/>
        <v>39.790999999999997</v>
      </c>
      <c r="R3300" s="21">
        <f t="shared" si="937"/>
        <v>137.58333333333695</v>
      </c>
      <c r="S3300" s="21">
        <f t="shared" si="938"/>
        <v>19.218264028309342</v>
      </c>
      <c r="T3300" s="21">
        <f t="shared" si="929"/>
        <v>86.147999999999996</v>
      </c>
      <c r="U3300" s="37">
        <f>VLOOKUP(Time_Zone, 'LSTM LookUp'!$B$5:$D$8, 3, FALSE)</f>
        <v>-75</v>
      </c>
      <c r="V3300" s="21">
        <f t="shared" si="939"/>
        <v>3.7035149234398603</v>
      </c>
      <c r="W3300" s="21">
        <f t="shared" si="930"/>
        <v>207.07387873085995</v>
      </c>
      <c r="X3300" s="21">
        <f t="shared" si="931"/>
        <v>-0.43539255053435233</v>
      </c>
      <c r="Y3300" s="21">
        <f t="shared" si="932"/>
        <v>249.56460744946565</v>
      </c>
      <c r="Z3300" s="21">
        <f t="shared" si="940"/>
        <v>79.107621759343814</v>
      </c>
      <c r="AA3300" s="21">
        <f t="shared" si="933"/>
        <v>0</v>
      </c>
      <c r="AB3300" s="21">
        <f t="shared" si="934"/>
        <v>79.107621759343814</v>
      </c>
      <c r="AC3300" s="21">
        <f t="shared" si="935"/>
        <v>62.959999999999994</v>
      </c>
      <c r="AD3300" s="21">
        <f t="shared" si="941"/>
        <v>79.107621759343814</v>
      </c>
      <c r="AE3300" s="21" t="str">
        <f t="shared" si="936"/>
        <v>5/17/15:00</v>
      </c>
    </row>
    <row r="3301" spans="2:31">
      <c r="B3301" s="37">
        <v>5</v>
      </c>
      <c r="C3301" s="38">
        <v>17</v>
      </c>
      <c r="D3301" s="39">
        <v>16</v>
      </c>
      <c r="E3301" s="17">
        <v>17.8</v>
      </c>
      <c r="F3301" s="17">
        <v>138</v>
      </c>
      <c r="G3301" s="17">
        <v>0</v>
      </c>
      <c r="H3301" s="37">
        <f t="shared" si="924"/>
        <v>64.040000000000006</v>
      </c>
      <c r="I3301" s="37">
        <f>IF(H3301&lt;'Roof Calculator'!$G$8, 1, 0)</f>
        <v>0</v>
      </c>
      <c r="J3301" s="37">
        <f>IF(H3301&gt;='Roof Calculator'!$G$8, 1, 0)</f>
        <v>1</v>
      </c>
      <c r="K3301" s="37">
        <f t="shared" si="925"/>
        <v>0</v>
      </c>
      <c r="L3301" s="37">
        <f t="shared" si="926"/>
        <v>64.040000000000006</v>
      </c>
      <c r="M3301" s="37">
        <v>0</v>
      </c>
      <c r="N3301" s="37">
        <f t="shared" si="927"/>
        <v>138</v>
      </c>
      <c r="O3301" s="37">
        <v>0</v>
      </c>
      <c r="P3301" s="37">
        <v>0</v>
      </c>
      <c r="Q3301" s="21">
        <f t="shared" si="928"/>
        <v>39.790999999999997</v>
      </c>
      <c r="R3301" s="21">
        <f t="shared" si="937"/>
        <v>137.62500000000361</v>
      </c>
      <c r="S3301" s="21">
        <f t="shared" si="938"/>
        <v>19.227991973031767</v>
      </c>
      <c r="T3301" s="21">
        <f t="shared" si="929"/>
        <v>86.147999999999996</v>
      </c>
      <c r="U3301" s="37">
        <f>VLOOKUP(Time_Zone, 'LSTM LookUp'!$B$5:$D$8, 3, FALSE)</f>
        <v>-75</v>
      </c>
      <c r="V3301" s="21">
        <f t="shared" si="939"/>
        <v>3.7021538063681998</v>
      </c>
      <c r="W3301" s="21">
        <f t="shared" si="930"/>
        <v>222.07353845159204</v>
      </c>
      <c r="X3301" s="21">
        <f t="shared" si="931"/>
        <v>0</v>
      </c>
      <c r="Y3301" s="21">
        <f t="shared" si="932"/>
        <v>138</v>
      </c>
      <c r="Z3301" s="21">
        <f t="shared" si="940"/>
        <v>43.743589743589745</v>
      </c>
      <c r="AA3301" s="21">
        <f t="shared" si="933"/>
        <v>0</v>
      </c>
      <c r="AB3301" s="21">
        <f t="shared" si="934"/>
        <v>43.743589743589745</v>
      </c>
      <c r="AC3301" s="21">
        <f t="shared" si="935"/>
        <v>64.040000000000006</v>
      </c>
      <c r="AD3301" s="21">
        <f t="shared" si="941"/>
        <v>43.743589743589745</v>
      </c>
      <c r="AE3301" s="21" t="str">
        <f t="shared" si="936"/>
        <v>5/17/16:00</v>
      </c>
    </row>
    <row r="3302" spans="2:31">
      <c r="B3302" s="37">
        <v>5</v>
      </c>
      <c r="C3302" s="38">
        <v>17</v>
      </c>
      <c r="D3302" s="39">
        <v>17</v>
      </c>
      <c r="E3302" s="17">
        <v>17.8</v>
      </c>
      <c r="F3302" s="17">
        <v>109</v>
      </c>
      <c r="G3302" s="17">
        <v>0</v>
      </c>
      <c r="H3302" s="37">
        <f t="shared" si="924"/>
        <v>64.040000000000006</v>
      </c>
      <c r="I3302" s="37">
        <f>IF(H3302&lt;'Roof Calculator'!$G$8, 1, 0)</f>
        <v>0</v>
      </c>
      <c r="J3302" s="37">
        <f>IF(H3302&gt;='Roof Calculator'!$G$8, 1, 0)</f>
        <v>1</v>
      </c>
      <c r="K3302" s="37">
        <f t="shared" si="925"/>
        <v>0</v>
      </c>
      <c r="L3302" s="37">
        <f t="shared" si="926"/>
        <v>64.040000000000006</v>
      </c>
      <c r="M3302" s="37">
        <v>0</v>
      </c>
      <c r="N3302" s="37">
        <f t="shared" si="927"/>
        <v>109</v>
      </c>
      <c r="O3302" s="37">
        <v>0</v>
      </c>
      <c r="P3302" s="37">
        <v>0</v>
      </c>
      <c r="Q3302" s="21">
        <f t="shared" si="928"/>
        <v>39.790999999999997</v>
      </c>
      <c r="R3302" s="21">
        <f t="shared" si="937"/>
        <v>137.66666666667027</v>
      </c>
      <c r="S3302" s="21">
        <f t="shared" si="938"/>
        <v>19.237710212340744</v>
      </c>
      <c r="T3302" s="21">
        <f t="shared" si="929"/>
        <v>86.147999999999996</v>
      </c>
      <c r="U3302" s="37">
        <f>VLOOKUP(Time_Zone, 'LSTM LookUp'!$B$5:$D$8, 3, FALSE)</f>
        <v>-75</v>
      </c>
      <c r="V3302" s="21">
        <f t="shared" si="939"/>
        <v>3.7007766309325598</v>
      </c>
      <c r="W3302" s="21">
        <f t="shared" si="930"/>
        <v>237.07319415773313</v>
      </c>
      <c r="X3302" s="21">
        <f t="shared" si="931"/>
        <v>0</v>
      </c>
      <c r="Y3302" s="21">
        <f t="shared" si="932"/>
        <v>109</v>
      </c>
      <c r="Z3302" s="21">
        <f t="shared" si="940"/>
        <v>34.551096246748422</v>
      </c>
      <c r="AA3302" s="21">
        <f t="shared" si="933"/>
        <v>0</v>
      </c>
      <c r="AB3302" s="21">
        <f t="shared" si="934"/>
        <v>34.551096246748422</v>
      </c>
      <c r="AC3302" s="21">
        <f t="shared" si="935"/>
        <v>64.040000000000006</v>
      </c>
      <c r="AD3302" s="21">
        <f t="shared" si="941"/>
        <v>34.551096246748422</v>
      </c>
      <c r="AE3302" s="21" t="str">
        <f t="shared" si="936"/>
        <v>5/17/17:00</v>
      </c>
    </row>
    <row r="3303" spans="2:31">
      <c r="B3303" s="37">
        <v>5</v>
      </c>
      <c r="C3303" s="38">
        <v>17</v>
      </c>
      <c r="D3303" s="39">
        <v>18</v>
      </c>
      <c r="E3303" s="17">
        <v>17.8</v>
      </c>
      <c r="F3303" s="17">
        <v>65</v>
      </c>
      <c r="G3303" s="17">
        <v>0</v>
      </c>
      <c r="H3303" s="37">
        <f t="shared" si="924"/>
        <v>64.040000000000006</v>
      </c>
      <c r="I3303" s="37">
        <f>IF(H3303&lt;'Roof Calculator'!$G$8, 1, 0)</f>
        <v>0</v>
      </c>
      <c r="J3303" s="37">
        <f>IF(H3303&gt;='Roof Calculator'!$G$8, 1, 0)</f>
        <v>1</v>
      </c>
      <c r="K3303" s="37">
        <f t="shared" si="925"/>
        <v>0</v>
      </c>
      <c r="L3303" s="37">
        <f t="shared" si="926"/>
        <v>64.040000000000006</v>
      </c>
      <c r="M3303" s="37">
        <v>0</v>
      </c>
      <c r="N3303" s="37">
        <f t="shared" si="927"/>
        <v>65</v>
      </c>
      <c r="O3303" s="37">
        <v>0</v>
      </c>
      <c r="P3303" s="37">
        <v>0</v>
      </c>
      <c r="Q3303" s="21">
        <f t="shared" si="928"/>
        <v>39.790999999999997</v>
      </c>
      <c r="R3303" s="21">
        <f t="shared" si="937"/>
        <v>137.70833333333692</v>
      </c>
      <c r="S3303" s="21">
        <f t="shared" si="938"/>
        <v>19.247418739792668</v>
      </c>
      <c r="T3303" s="21">
        <f t="shared" si="929"/>
        <v>86.147999999999996</v>
      </c>
      <c r="U3303" s="37">
        <f>VLOOKUP(Time_Zone, 'LSTM LookUp'!$B$5:$D$8, 3, FALSE)</f>
        <v>-75</v>
      </c>
      <c r="V3303" s="21">
        <f t="shared" si="939"/>
        <v>3.6993834059353028</v>
      </c>
      <c r="W3303" s="21">
        <f t="shared" si="930"/>
        <v>252.07284585148383</v>
      </c>
      <c r="X3303" s="21">
        <f t="shared" si="931"/>
        <v>0</v>
      </c>
      <c r="Y3303" s="21">
        <f t="shared" si="932"/>
        <v>65</v>
      </c>
      <c r="Z3303" s="21">
        <f t="shared" si="940"/>
        <v>20.603864734299517</v>
      </c>
      <c r="AA3303" s="21">
        <f t="shared" si="933"/>
        <v>0</v>
      </c>
      <c r="AB3303" s="21">
        <f t="shared" si="934"/>
        <v>20.603864734299517</v>
      </c>
      <c r="AC3303" s="21">
        <f t="shared" si="935"/>
        <v>64.040000000000006</v>
      </c>
      <c r="AD3303" s="21">
        <f t="shared" si="941"/>
        <v>20.603864734299517</v>
      </c>
      <c r="AE3303" s="21" t="str">
        <f t="shared" si="936"/>
        <v>5/17/18:00</v>
      </c>
    </row>
    <row r="3304" spans="2:31">
      <c r="B3304" s="37">
        <v>5</v>
      </c>
      <c r="C3304" s="38">
        <v>17</v>
      </c>
      <c r="D3304" s="39">
        <v>19</v>
      </c>
      <c r="E3304" s="17">
        <v>17.2</v>
      </c>
      <c r="F3304" s="17">
        <v>22</v>
      </c>
      <c r="G3304" s="17">
        <v>0</v>
      </c>
      <c r="H3304" s="37">
        <f t="shared" si="924"/>
        <v>62.959999999999994</v>
      </c>
      <c r="I3304" s="37">
        <f>IF(H3304&lt;'Roof Calculator'!$G$8, 1, 0)</f>
        <v>0</v>
      </c>
      <c r="J3304" s="37">
        <f>IF(H3304&gt;='Roof Calculator'!$G$8, 1, 0)</f>
        <v>1</v>
      </c>
      <c r="K3304" s="37">
        <f t="shared" si="925"/>
        <v>0</v>
      </c>
      <c r="L3304" s="37">
        <f t="shared" si="926"/>
        <v>62.959999999999994</v>
      </c>
      <c r="M3304" s="37">
        <v>0</v>
      </c>
      <c r="N3304" s="37">
        <f t="shared" si="927"/>
        <v>22</v>
      </c>
      <c r="O3304" s="37">
        <v>0</v>
      </c>
      <c r="P3304" s="37">
        <v>0</v>
      </c>
      <c r="Q3304" s="21">
        <f t="shared" si="928"/>
        <v>39.790999999999997</v>
      </c>
      <c r="R3304" s="21">
        <f t="shared" si="937"/>
        <v>137.75000000000358</v>
      </c>
      <c r="S3304" s="21">
        <f t="shared" si="938"/>
        <v>19.257117548947765</v>
      </c>
      <c r="T3304" s="21">
        <f t="shared" si="929"/>
        <v>86.147999999999996</v>
      </c>
      <c r="U3304" s="37">
        <f>VLOOKUP(Time_Zone, 'LSTM LookUp'!$B$5:$D$8, 3, FALSE)</f>
        <v>-75</v>
      </c>
      <c r="V3304" s="21">
        <f t="shared" si="939"/>
        <v>3.6979741402161626</v>
      </c>
      <c r="W3304" s="21">
        <f t="shared" si="930"/>
        <v>267.07249353505398</v>
      </c>
      <c r="X3304" s="21">
        <f t="shared" si="931"/>
        <v>0</v>
      </c>
      <c r="Y3304" s="21">
        <f t="shared" si="932"/>
        <v>22</v>
      </c>
      <c r="Z3304" s="21">
        <f t="shared" si="940"/>
        <v>6.9736157562244516</v>
      </c>
      <c r="AA3304" s="21">
        <f t="shared" si="933"/>
        <v>0</v>
      </c>
      <c r="AB3304" s="21">
        <f t="shared" si="934"/>
        <v>6.9736157562244516</v>
      </c>
      <c r="AC3304" s="21">
        <f t="shared" si="935"/>
        <v>62.959999999999994</v>
      </c>
      <c r="AD3304" s="21">
        <f t="shared" si="941"/>
        <v>6.9736157562244516</v>
      </c>
      <c r="AE3304" s="21" t="str">
        <f t="shared" si="936"/>
        <v>5/17/19:00</v>
      </c>
    </row>
    <row r="3305" spans="2:31">
      <c r="B3305" s="37">
        <v>5</v>
      </c>
      <c r="C3305" s="38">
        <v>17</v>
      </c>
      <c r="D3305" s="39">
        <v>20</v>
      </c>
      <c r="E3305" s="17">
        <v>17.2</v>
      </c>
      <c r="F3305" s="17">
        <v>26</v>
      </c>
      <c r="G3305" s="17">
        <v>0</v>
      </c>
      <c r="H3305" s="37">
        <f t="shared" si="924"/>
        <v>62.959999999999994</v>
      </c>
      <c r="I3305" s="37">
        <f>IF(H3305&lt;'Roof Calculator'!$G$8, 1, 0)</f>
        <v>0</v>
      </c>
      <c r="J3305" s="37">
        <f>IF(H3305&gt;='Roof Calculator'!$G$8, 1, 0)</f>
        <v>1</v>
      </c>
      <c r="K3305" s="37">
        <f t="shared" si="925"/>
        <v>0</v>
      </c>
      <c r="L3305" s="37">
        <f t="shared" si="926"/>
        <v>62.959999999999994</v>
      </c>
      <c r="M3305" s="37">
        <v>0</v>
      </c>
      <c r="N3305" s="37">
        <f t="shared" si="927"/>
        <v>26</v>
      </c>
      <c r="O3305" s="37">
        <v>0</v>
      </c>
      <c r="P3305" s="37">
        <v>0</v>
      </c>
      <c r="Q3305" s="21">
        <f t="shared" si="928"/>
        <v>39.790999999999997</v>
      </c>
      <c r="R3305" s="21">
        <f t="shared" si="937"/>
        <v>137.79166666667024</v>
      </c>
      <c r="S3305" s="21">
        <f t="shared" si="938"/>
        <v>19.266806633370042</v>
      </c>
      <c r="T3305" s="21">
        <f t="shared" si="929"/>
        <v>86.147999999999996</v>
      </c>
      <c r="U3305" s="37">
        <f>VLOOKUP(Time_Zone, 'LSTM LookUp'!$B$5:$D$8, 3, FALSE)</f>
        <v>-75</v>
      </c>
      <c r="V3305" s="21">
        <f t="shared" si="939"/>
        <v>3.6965488426522133</v>
      </c>
      <c r="W3305" s="21">
        <f t="shared" si="930"/>
        <v>282.07213721066307</v>
      </c>
      <c r="X3305" s="21">
        <f t="shared" si="931"/>
        <v>0</v>
      </c>
      <c r="Y3305" s="21">
        <f t="shared" si="932"/>
        <v>26</v>
      </c>
      <c r="Z3305" s="21">
        <f t="shared" si="940"/>
        <v>8.2415458937198061</v>
      </c>
      <c r="AA3305" s="21">
        <f t="shared" si="933"/>
        <v>0</v>
      </c>
      <c r="AB3305" s="21">
        <f t="shared" si="934"/>
        <v>8.2415458937198061</v>
      </c>
      <c r="AC3305" s="21">
        <f t="shared" si="935"/>
        <v>62.959999999999994</v>
      </c>
      <c r="AD3305" s="21">
        <f t="shared" si="941"/>
        <v>8.2415458937198061</v>
      </c>
      <c r="AE3305" s="21" t="str">
        <f t="shared" si="936"/>
        <v>5/17/20:00</v>
      </c>
    </row>
    <row r="3306" spans="2:31">
      <c r="B3306" s="37">
        <v>5</v>
      </c>
      <c r="C3306" s="38">
        <v>17</v>
      </c>
      <c r="D3306" s="39">
        <v>21</v>
      </c>
      <c r="E3306" s="17">
        <v>17.2</v>
      </c>
      <c r="F3306" s="17">
        <v>0</v>
      </c>
      <c r="G3306" s="17">
        <v>0</v>
      </c>
      <c r="H3306" s="37">
        <f t="shared" si="924"/>
        <v>62.959999999999994</v>
      </c>
      <c r="I3306" s="37">
        <f>IF(H3306&lt;'Roof Calculator'!$G$8, 1, 0)</f>
        <v>0</v>
      </c>
      <c r="J3306" s="37">
        <f>IF(H3306&gt;='Roof Calculator'!$G$8, 1, 0)</f>
        <v>1</v>
      </c>
      <c r="K3306" s="37">
        <f t="shared" si="925"/>
        <v>0</v>
      </c>
      <c r="L3306" s="37">
        <f t="shared" si="926"/>
        <v>62.959999999999994</v>
      </c>
      <c r="M3306" s="37">
        <v>0</v>
      </c>
      <c r="N3306" s="37">
        <f t="shared" si="927"/>
        <v>0</v>
      </c>
      <c r="O3306" s="37">
        <v>0</v>
      </c>
      <c r="P3306" s="37">
        <v>0</v>
      </c>
      <c r="Q3306" s="21">
        <f t="shared" si="928"/>
        <v>39.790999999999997</v>
      </c>
      <c r="R3306" s="21">
        <f t="shared" si="937"/>
        <v>137.8333333333369</v>
      </c>
      <c r="S3306" s="21">
        <f t="shared" si="938"/>
        <v>19.276485986627339</v>
      </c>
      <c r="T3306" s="21">
        <f t="shared" si="929"/>
        <v>86.147999999999996</v>
      </c>
      <c r="U3306" s="37">
        <f>VLOOKUP(Time_Zone, 'LSTM LookUp'!$B$5:$D$8, 3, FALSE)</f>
        <v>-75</v>
      </c>
      <c r="V3306" s="21">
        <f t="shared" si="939"/>
        <v>3.6951075221578531</v>
      </c>
      <c r="W3306" s="21">
        <f t="shared" si="930"/>
        <v>297.07177688053952</v>
      </c>
      <c r="X3306" s="21">
        <f t="shared" si="931"/>
        <v>0</v>
      </c>
      <c r="Y3306" s="21">
        <f t="shared" si="932"/>
        <v>0</v>
      </c>
      <c r="Z3306" s="21">
        <f t="shared" si="940"/>
        <v>0</v>
      </c>
      <c r="AA3306" s="21">
        <f t="shared" si="933"/>
        <v>0</v>
      </c>
      <c r="AB3306" s="21">
        <f t="shared" si="934"/>
        <v>0</v>
      </c>
      <c r="AC3306" s="21">
        <f t="shared" si="935"/>
        <v>62.959999999999994</v>
      </c>
      <c r="AD3306" s="21">
        <f t="shared" si="941"/>
        <v>0</v>
      </c>
      <c r="AE3306" s="21" t="str">
        <f t="shared" si="936"/>
        <v>5/17/21:00</v>
      </c>
    </row>
    <row r="3307" spans="2:31">
      <c r="B3307" s="37">
        <v>5</v>
      </c>
      <c r="C3307" s="38">
        <v>17</v>
      </c>
      <c r="D3307" s="39">
        <v>22</v>
      </c>
      <c r="E3307" s="17">
        <v>17.2</v>
      </c>
      <c r="F3307" s="17">
        <v>0</v>
      </c>
      <c r="G3307" s="17">
        <v>0</v>
      </c>
      <c r="H3307" s="37">
        <f t="shared" si="924"/>
        <v>62.959999999999994</v>
      </c>
      <c r="I3307" s="37">
        <f>IF(H3307&lt;'Roof Calculator'!$G$8, 1, 0)</f>
        <v>0</v>
      </c>
      <c r="J3307" s="37">
        <f>IF(H3307&gt;='Roof Calculator'!$G$8, 1, 0)</f>
        <v>1</v>
      </c>
      <c r="K3307" s="37">
        <f t="shared" si="925"/>
        <v>0</v>
      </c>
      <c r="L3307" s="37">
        <f t="shared" si="926"/>
        <v>62.959999999999994</v>
      </c>
      <c r="M3307" s="37">
        <v>0</v>
      </c>
      <c r="N3307" s="37">
        <f t="shared" si="927"/>
        <v>0</v>
      </c>
      <c r="O3307" s="37">
        <v>0</v>
      </c>
      <c r="P3307" s="37">
        <v>0</v>
      </c>
      <c r="Q3307" s="21">
        <f t="shared" si="928"/>
        <v>39.790999999999997</v>
      </c>
      <c r="R3307" s="21">
        <f t="shared" si="937"/>
        <v>137.87500000000355</v>
      </c>
      <c r="S3307" s="21">
        <f t="shared" si="938"/>
        <v>19.286155602291323</v>
      </c>
      <c r="T3307" s="21">
        <f t="shared" si="929"/>
        <v>86.147999999999996</v>
      </c>
      <c r="U3307" s="37">
        <f>VLOOKUP(Time_Zone, 'LSTM LookUp'!$B$5:$D$8, 3, FALSE)</f>
        <v>-75</v>
      </c>
      <c r="V3307" s="21">
        <f t="shared" si="939"/>
        <v>3.6936501876847863</v>
      </c>
      <c r="W3307" s="21">
        <f t="shared" si="930"/>
        <v>312.07141254692118</v>
      </c>
      <c r="X3307" s="21">
        <f t="shared" si="931"/>
        <v>0</v>
      </c>
      <c r="Y3307" s="21">
        <f t="shared" si="932"/>
        <v>0</v>
      </c>
      <c r="Z3307" s="21">
        <f t="shared" si="940"/>
        <v>0</v>
      </c>
      <c r="AA3307" s="21">
        <f t="shared" si="933"/>
        <v>0</v>
      </c>
      <c r="AB3307" s="21">
        <f t="shared" si="934"/>
        <v>0</v>
      </c>
      <c r="AC3307" s="21">
        <f t="shared" si="935"/>
        <v>62.959999999999994</v>
      </c>
      <c r="AD3307" s="21">
        <f t="shared" si="941"/>
        <v>0</v>
      </c>
      <c r="AE3307" s="21" t="str">
        <f t="shared" si="936"/>
        <v>5/17/22:00</v>
      </c>
    </row>
    <row r="3308" spans="2:31">
      <c r="B3308" s="37">
        <v>5</v>
      </c>
      <c r="C3308" s="38">
        <v>17</v>
      </c>
      <c r="D3308" s="39">
        <v>23</v>
      </c>
      <c r="E3308" s="17">
        <v>17.2</v>
      </c>
      <c r="F3308" s="17">
        <v>0</v>
      </c>
      <c r="G3308" s="17">
        <v>0</v>
      </c>
      <c r="H3308" s="37">
        <f t="shared" si="924"/>
        <v>62.959999999999994</v>
      </c>
      <c r="I3308" s="37">
        <f>IF(H3308&lt;'Roof Calculator'!$G$8, 1, 0)</f>
        <v>0</v>
      </c>
      <c r="J3308" s="37">
        <f>IF(H3308&gt;='Roof Calculator'!$G$8, 1, 0)</f>
        <v>1</v>
      </c>
      <c r="K3308" s="37">
        <f t="shared" si="925"/>
        <v>0</v>
      </c>
      <c r="L3308" s="37">
        <f t="shared" si="926"/>
        <v>62.959999999999994</v>
      </c>
      <c r="M3308" s="37">
        <v>0</v>
      </c>
      <c r="N3308" s="37">
        <f t="shared" si="927"/>
        <v>0</v>
      </c>
      <c r="O3308" s="37">
        <v>0</v>
      </c>
      <c r="P3308" s="37">
        <v>0</v>
      </c>
      <c r="Q3308" s="21">
        <f t="shared" si="928"/>
        <v>39.790999999999997</v>
      </c>
      <c r="R3308" s="21">
        <f t="shared" si="937"/>
        <v>137.91666666667021</v>
      </c>
      <c r="S3308" s="21">
        <f t="shared" si="938"/>
        <v>19.295815473937502</v>
      </c>
      <c r="T3308" s="21">
        <f t="shared" si="929"/>
        <v>86.147999999999996</v>
      </c>
      <c r="U3308" s="37">
        <f>VLOOKUP(Time_Zone, 'LSTM LookUp'!$B$5:$D$8, 3, FALSE)</f>
        <v>-75</v>
      </c>
      <c r="V3308" s="21">
        <f t="shared" si="939"/>
        <v>3.692176848221997</v>
      </c>
      <c r="W3308" s="21">
        <f t="shared" si="930"/>
        <v>327.07104421205543</v>
      </c>
      <c r="X3308" s="21">
        <f t="shared" si="931"/>
        <v>0</v>
      </c>
      <c r="Y3308" s="21">
        <f t="shared" si="932"/>
        <v>0</v>
      </c>
      <c r="Z3308" s="21">
        <f t="shared" si="940"/>
        <v>0</v>
      </c>
      <c r="AA3308" s="21">
        <f t="shared" si="933"/>
        <v>0</v>
      </c>
      <c r="AB3308" s="21">
        <f t="shared" si="934"/>
        <v>0</v>
      </c>
      <c r="AC3308" s="21">
        <f t="shared" si="935"/>
        <v>62.959999999999994</v>
      </c>
      <c r="AD3308" s="21">
        <f t="shared" si="941"/>
        <v>0</v>
      </c>
      <c r="AE3308" s="21" t="str">
        <f t="shared" si="936"/>
        <v>5/17/23:00</v>
      </c>
    </row>
    <row r="3309" spans="2:31">
      <c r="B3309" s="37">
        <v>5</v>
      </c>
      <c r="C3309" s="38">
        <v>17</v>
      </c>
      <c r="D3309" s="39">
        <v>24</v>
      </c>
      <c r="E3309" s="17">
        <v>17.2</v>
      </c>
      <c r="F3309" s="17">
        <v>0</v>
      </c>
      <c r="G3309" s="17">
        <v>0</v>
      </c>
      <c r="H3309" s="37">
        <f t="shared" si="924"/>
        <v>62.959999999999994</v>
      </c>
      <c r="I3309" s="37">
        <f>IF(H3309&lt;'Roof Calculator'!$G$8, 1, 0)</f>
        <v>0</v>
      </c>
      <c r="J3309" s="37">
        <f>IF(H3309&gt;='Roof Calculator'!$G$8, 1, 0)</f>
        <v>1</v>
      </c>
      <c r="K3309" s="37">
        <f t="shared" si="925"/>
        <v>0</v>
      </c>
      <c r="L3309" s="37">
        <f t="shared" si="926"/>
        <v>62.959999999999994</v>
      </c>
      <c r="M3309" s="37">
        <v>0</v>
      </c>
      <c r="N3309" s="37">
        <f t="shared" si="927"/>
        <v>0</v>
      </c>
      <c r="O3309" s="37">
        <v>0</v>
      </c>
      <c r="P3309" s="37">
        <v>0</v>
      </c>
      <c r="Q3309" s="21">
        <f t="shared" si="928"/>
        <v>39.790999999999997</v>
      </c>
      <c r="R3309" s="21">
        <f t="shared" si="937"/>
        <v>137.95833333333687</v>
      </c>
      <c r="S3309" s="21">
        <f t="shared" si="938"/>
        <v>19.305465595145233</v>
      </c>
      <c r="T3309" s="21">
        <f t="shared" si="929"/>
        <v>86.147999999999996</v>
      </c>
      <c r="U3309" s="37">
        <f>VLOOKUP(Time_Zone, 'LSTM LookUp'!$B$5:$D$8, 3, FALSE)</f>
        <v>-75</v>
      </c>
      <c r="V3309" s="21">
        <f t="shared" si="939"/>
        <v>3.690687512795721</v>
      </c>
      <c r="W3309" s="21">
        <f t="shared" si="930"/>
        <v>342.07067187819888</v>
      </c>
      <c r="X3309" s="21">
        <f t="shared" si="931"/>
        <v>0</v>
      </c>
      <c r="Y3309" s="21">
        <f t="shared" si="932"/>
        <v>0</v>
      </c>
      <c r="Z3309" s="21">
        <f t="shared" si="940"/>
        <v>0</v>
      </c>
      <c r="AA3309" s="21">
        <f t="shared" si="933"/>
        <v>0</v>
      </c>
      <c r="AB3309" s="21">
        <f t="shared" si="934"/>
        <v>0</v>
      </c>
      <c r="AC3309" s="21">
        <f t="shared" si="935"/>
        <v>62.959999999999994</v>
      </c>
      <c r="AD3309" s="21">
        <f t="shared" si="941"/>
        <v>0</v>
      </c>
      <c r="AE3309" s="21" t="str">
        <f t="shared" si="936"/>
        <v>5/17/24:00</v>
      </c>
    </row>
    <row r="3310" spans="2:31">
      <c r="B3310" s="37">
        <v>5</v>
      </c>
      <c r="C3310" s="38">
        <v>18</v>
      </c>
      <c r="D3310" s="39">
        <v>1</v>
      </c>
      <c r="E3310" s="17">
        <v>17.2</v>
      </c>
      <c r="F3310" s="17">
        <v>0</v>
      </c>
      <c r="G3310" s="17">
        <v>0</v>
      </c>
      <c r="H3310" s="37">
        <f t="shared" si="924"/>
        <v>62.959999999999994</v>
      </c>
      <c r="I3310" s="37">
        <f>IF(H3310&lt;'Roof Calculator'!$G$8, 1, 0)</f>
        <v>0</v>
      </c>
      <c r="J3310" s="37">
        <f>IF(H3310&gt;='Roof Calculator'!$G$8, 1, 0)</f>
        <v>1</v>
      </c>
      <c r="K3310" s="37">
        <f t="shared" si="925"/>
        <v>0</v>
      </c>
      <c r="L3310" s="37">
        <f t="shared" si="926"/>
        <v>62.959999999999994</v>
      </c>
      <c r="M3310" s="37">
        <v>0</v>
      </c>
      <c r="N3310" s="37">
        <f t="shared" si="927"/>
        <v>0</v>
      </c>
      <c r="O3310" s="37">
        <v>0</v>
      </c>
      <c r="P3310" s="37">
        <v>0</v>
      </c>
      <c r="Q3310" s="21">
        <f t="shared" si="928"/>
        <v>39.790999999999997</v>
      </c>
      <c r="R3310" s="21">
        <f t="shared" si="937"/>
        <v>138.00000000000352</v>
      </c>
      <c r="S3310" s="21">
        <f t="shared" si="938"/>
        <v>19.315105959497725</v>
      </c>
      <c r="T3310" s="21">
        <f t="shared" si="929"/>
        <v>86.147999999999996</v>
      </c>
      <c r="U3310" s="37">
        <f>VLOOKUP(Time_Zone, 'LSTM LookUp'!$B$5:$D$8, 3, FALSE)</f>
        <v>-75</v>
      </c>
      <c r="V3310" s="21">
        <f t="shared" si="939"/>
        <v>3.6891821904694435</v>
      </c>
      <c r="W3310" s="21">
        <f t="shared" si="930"/>
        <v>-2.9297044523826443</v>
      </c>
      <c r="X3310" s="21">
        <f t="shared" si="931"/>
        <v>0</v>
      </c>
      <c r="Y3310" s="21">
        <f t="shared" si="932"/>
        <v>0</v>
      </c>
      <c r="Z3310" s="21">
        <f t="shared" si="940"/>
        <v>0</v>
      </c>
      <c r="AA3310" s="21">
        <f t="shared" si="933"/>
        <v>0</v>
      </c>
      <c r="AB3310" s="21">
        <f t="shared" si="934"/>
        <v>0</v>
      </c>
      <c r="AC3310" s="21">
        <f t="shared" si="935"/>
        <v>62.959999999999994</v>
      </c>
      <c r="AD3310" s="21">
        <f t="shared" si="941"/>
        <v>0</v>
      </c>
      <c r="AE3310" s="21" t="str">
        <f t="shared" si="936"/>
        <v>5/18/1:00</v>
      </c>
    </row>
    <row r="3311" spans="2:31">
      <c r="B3311" s="37">
        <v>5</v>
      </c>
      <c r="C3311" s="38">
        <v>18</v>
      </c>
      <c r="D3311" s="39">
        <v>2</v>
      </c>
      <c r="E3311" s="17">
        <v>17.2</v>
      </c>
      <c r="F3311" s="17">
        <v>0</v>
      </c>
      <c r="G3311" s="17">
        <v>0</v>
      </c>
      <c r="H3311" s="37">
        <f t="shared" si="924"/>
        <v>62.959999999999994</v>
      </c>
      <c r="I3311" s="37">
        <f>IF(H3311&lt;'Roof Calculator'!$G$8, 1, 0)</f>
        <v>0</v>
      </c>
      <c r="J3311" s="37">
        <f>IF(H3311&gt;='Roof Calculator'!$G$8, 1, 0)</f>
        <v>1</v>
      </c>
      <c r="K3311" s="37">
        <f t="shared" si="925"/>
        <v>0</v>
      </c>
      <c r="L3311" s="37">
        <f t="shared" si="926"/>
        <v>62.959999999999994</v>
      </c>
      <c r="M3311" s="37">
        <v>0</v>
      </c>
      <c r="N3311" s="37">
        <f t="shared" si="927"/>
        <v>0</v>
      </c>
      <c r="O3311" s="37">
        <v>0</v>
      </c>
      <c r="P3311" s="37">
        <v>0</v>
      </c>
      <c r="Q3311" s="21">
        <f t="shared" si="928"/>
        <v>39.790999999999997</v>
      </c>
      <c r="R3311" s="21">
        <f t="shared" si="937"/>
        <v>138.04166666667018</v>
      </c>
      <c r="S3311" s="21">
        <f t="shared" si="938"/>
        <v>19.324736560582075</v>
      </c>
      <c r="T3311" s="21">
        <f t="shared" si="929"/>
        <v>86.147999999999996</v>
      </c>
      <c r="U3311" s="37">
        <f>VLOOKUP(Time_Zone, 'LSTM LookUp'!$B$5:$D$8, 3, FALSE)</f>
        <v>-75</v>
      </c>
      <c r="V3311" s="21">
        <f t="shared" si="939"/>
        <v>3.687660890343861</v>
      </c>
      <c r="W3311" s="21">
        <f t="shared" si="930"/>
        <v>12.069915222585967</v>
      </c>
      <c r="X3311" s="21">
        <f t="shared" si="931"/>
        <v>0</v>
      </c>
      <c r="Y3311" s="21">
        <f t="shared" si="932"/>
        <v>0</v>
      </c>
      <c r="Z3311" s="21">
        <f t="shared" si="940"/>
        <v>0</v>
      </c>
      <c r="AA3311" s="21">
        <f t="shared" si="933"/>
        <v>0</v>
      </c>
      <c r="AB3311" s="21">
        <f t="shared" si="934"/>
        <v>0</v>
      </c>
      <c r="AC3311" s="21">
        <f t="shared" si="935"/>
        <v>62.959999999999994</v>
      </c>
      <c r="AD3311" s="21">
        <f t="shared" si="941"/>
        <v>0</v>
      </c>
      <c r="AE3311" s="21" t="str">
        <f t="shared" si="936"/>
        <v>5/18/2:00</v>
      </c>
    </row>
    <row r="3312" spans="2:31">
      <c r="B3312" s="37">
        <v>5</v>
      </c>
      <c r="C3312" s="38">
        <v>18</v>
      </c>
      <c r="D3312" s="39">
        <v>3</v>
      </c>
      <c r="E3312" s="17">
        <v>17.2</v>
      </c>
      <c r="F3312" s="17">
        <v>0</v>
      </c>
      <c r="G3312" s="17">
        <v>0</v>
      </c>
      <c r="H3312" s="37">
        <f t="shared" si="924"/>
        <v>62.959999999999994</v>
      </c>
      <c r="I3312" s="37">
        <f>IF(H3312&lt;'Roof Calculator'!$G$8, 1, 0)</f>
        <v>0</v>
      </c>
      <c r="J3312" s="37">
        <f>IF(H3312&gt;='Roof Calculator'!$G$8, 1, 0)</f>
        <v>1</v>
      </c>
      <c r="K3312" s="37">
        <f t="shared" si="925"/>
        <v>0</v>
      </c>
      <c r="L3312" s="37">
        <f t="shared" si="926"/>
        <v>62.959999999999994</v>
      </c>
      <c r="M3312" s="37">
        <v>0</v>
      </c>
      <c r="N3312" s="37">
        <f t="shared" si="927"/>
        <v>0</v>
      </c>
      <c r="O3312" s="37">
        <v>0</v>
      </c>
      <c r="P3312" s="37">
        <v>0</v>
      </c>
      <c r="Q3312" s="21">
        <f t="shared" si="928"/>
        <v>39.790999999999997</v>
      </c>
      <c r="R3312" s="21">
        <f t="shared" si="937"/>
        <v>138.08333333333684</v>
      </c>
      <c r="S3312" s="21">
        <f t="shared" si="938"/>
        <v>19.334357391989251</v>
      </c>
      <c r="T3312" s="21">
        <f t="shared" si="929"/>
        <v>86.147999999999996</v>
      </c>
      <c r="U3312" s="37">
        <f>VLOOKUP(Time_Zone, 'LSTM LookUp'!$B$5:$D$8, 3, FALSE)</f>
        <v>-75</v>
      </c>
      <c r="V3312" s="21">
        <f t="shared" si="939"/>
        <v>3.6861236215568574</v>
      </c>
      <c r="W3312" s="21">
        <f t="shared" si="930"/>
        <v>27.069530905389207</v>
      </c>
      <c r="X3312" s="21">
        <f t="shared" si="931"/>
        <v>0</v>
      </c>
      <c r="Y3312" s="21">
        <f t="shared" si="932"/>
        <v>0</v>
      </c>
      <c r="Z3312" s="21">
        <f t="shared" si="940"/>
        <v>0</v>
      </c>
      <c r="AA3312" s="21">
        <f t="shared" si="933"/>
        <v>0</v>
      </c>
      <c r="AB3312" s="21">
        <f t="shared" si="934"/>
        <v>0</v>
      </c>
      <c r="AC3312" s="21">
        <f t="shared" si="935"/>
        <v>62.959999999999994</v>
      </c>
      <c r="AD3312" s="21">
        <f t="shared" si="941"/>
        <v>0</v>
      </c>
      <c r="AE3312" s="21" t="str">
        <f t="shared" si="936"/>
        <v>5/18/3:00</v>
      </c>
    </row>
    <row r="3313" spans="2:31">
      <c r="B3313" s="37">
        <v>5</v>
      </c>
      <c r="C3313" s="38">
        <v>18</v>
      </c>
      <c r="D3313" s="39">
        <v>4</v>
      </c>
      <c r="E3313" s="17">
        <v>17.2</v>
      </c>
      <c r="F3313" s="17">
        <v>0</v>
      </c>
      <c r="G3313" s="17">
        <v>0</v>
      </c>
      <c r="H3313" s="37">
        <f t="shared" si="924"/>
        <v>62.959999999999994</v>
      </c>
      <c r="I3313" s="37">
        <f>IF(H3313&lt;'Roof Calculator'!$G$8, 1, 0)</f>
        <v>0</v>
      </c>
      <c r="J3313" s="37">
        <f>IF(H3313&gt;='Roof Calculator'!$G$8, 1, 0)</f>
        <v>1</v>
      </c>
      <c r="K3313" s="37">
        <f t="shared" si="925"/>
        <v>0</v>
      </c>
      <c r="L3313" s="37">
        <f t="shared" si="926"/>
        <v>62.959999999999994</v>
      </c>
      <c r="M3313" s="37">
        <v>0</v>
      </c>
      <c r="N3313" s="37">
        <f t="shared" si="927"/>
        <v>0</v>
      </c>
      <c r="O3313" s="37">
        <v>0</v>
      </c>
      <c r="P3313" s="37">
        <v>0</v>
      </c>
      <c r="Q3313" s="21">
        <f t="shared" si="928"/>
        <v>39.790999999999997</v>
      </c>
      <c r="R3313" s="21">
        <f t="shared" si="937"/>
        <v>138.1250000000035</v>
      </c>
      <c r="S3313" s="21">
        <f t="shared" si="938"/>
        <v>19.343968447314097</v>
      </c>
      <c r="T3313" s="21">
        <f t="shared" si="929"/>
        <v>86.147999999999996</v>
      </c>
      <c r="U3313" s="37">
        <f>VLOOKUP(Time_Zone, 'LSTM LookUp'!$B$5:$D$8, 3, FALSE)</f>
        <v>-75</v>
      </c>
      <c r="V3313" s="21">
        <f t="shared" si="939"/>
        <v>3.6845703932834977</v>
      </c>
      <c r="W3313" s="21">
        <f t="shared" si="930"/>
        <v>42.069142598320866</v>
      </c>
      <c r="X3313" s="21">
        <f t="shared" si="931"/>
        <v>0</v>
      </c>
      <c r="Y3313" s="21">
        <f t="shared" si="932"/>
        <v>0</v>
      </c>
      <c r="Z3313" s="21">
        <f t="shared" si="940"/>
        <v>0</v>
      </c>
      <c r="AA3313" s="21">
        <f t="shared" si="933"/>
        <v>0</v>
      </c>
      <c r="AB3313" s="21">
        <f t="shared" si="934"/>
        <v>0</v>
      </c>
      <c r="AC3313" s="21">
        <f t="shared" si="935"/>
        <v>62.959999999999994</v>
      </c>
      <c r="AD3313" s="21">
        <f t="shared" si="941"/>
        <v>0</v>
      </c>
      <c r="AE3313" s="21" t="str">
        <f t="shared" si="936"/>
        <v>5/18/4:00</v>
      </c>
    </row>
    <row r="3314" spans="2:31">
      <c r="B3314" s="37">
        <v>5</v>
      </c>
      <c r="C3314" s="38">
        <v>18</v>
      </c>
      <c r="D3314" s="39">
        <v>5</v>
      </c>
      <c r="E3314" s="17">
        <v>17.2</v>
      </c>
      <c r="F3314" s="17">
        <v>0</v>
      </c>
      <c r="G3314" s="17">
        <v>0</v>
      </c>
      <c r="H3314" s="37">
        <f t="shared" si="924"/>
        <v>62.959999999999994</v>
      </c>
      <c r="I3314" s="37">
        <f>IF(H3314&lt;'Roof Calculator'!$G$8, 1, 0)</f>
        <v>0</v>
      </c>
      <c r="J3314" s="37">
        <f>IF(H3314&gt;='Roof Calculator'!$G$8, 1, 0)</f>
        <v>1</v>
      </c>
      <c r="K3314" s="37">
        <f t="shared" si="925"/>
        <v>0</v>
      </c>
      <c r="L3314" s="37">
        <f t="shared" si="926"/>
        <v>62.959999999999994</v>
      </c>
      <c r="M3314" s="37">
        <v>0</v>
      </c>
      <c r="N3314" s="37">
        <f t="shared" si="927"/>
        <v>0</v>
      </c>
      <c r="O3314" s="37">
        <v>0</v>
      </c>
      <c r="P3314" s="37">
        <v>0</v>
      </c>
      <c r="Q3314" s="21">
        <f t="shared" si="928"/>
        <v>39.790999999999997</v>
      </c>
      <c r="R3314" s="21">
        <f t="shared" si="937"/>
        <v>138.16666666667015</v>
      </c>
      <c r="S3314" s="21">
        <f t="shared" si="938"/>
        <v>19.353569720155381</v>
      </c>
      <c r="T3314" s="21">
        <f t="shared" si="929"/>
        <v>86.147999999999996</v>
      </c>
      <c r="U3314" s="37">
        <f>VLOOKUP(Time_Zone, 'LSTM LookUp'!$B$5:$D$8, 3, FALSE)</f>
        <v>-75</v>
      </c>
      <c r="V3314" s="21">
        <f t="shared" si="939"/>
        <v>3.683001214735993</v>
      </c>
      <c r="W3314" s="21">
        <f t="shared" si="930"/>
        <v>57.068750303683984</v>
      </c>
      <c r="X3314" s="21">
        <f t="shared" si="931"/>
        <v>0</v>
      </c>
      <c r="Y3314" s="21">
        <f t="shared" si="932"/>
        <v>0</v>
      </c>
      <c r="Z3314" s="21">
        <f t="shared" si="940"/>
        <v>0</v>
      </c>
      <c r="AA3314" s="21">
        <f t="shared" si="933"/>
        <v>0</v>
      </c>
      <c r="AB3314" s="21">
        <f t="shared" si="934"/>
        <v>0</v>
      </c>
      <c r="AC3314" s="21">
        <f t="shared" si="935"/>
        <v>62.959999999999994</v>
      </c>
      <c r="AD3314" s="21">
        <f t="shared" si="941"/>
        <v>0</v>
      </c>
      <c r="AE3314" s="21" t="str">
        <f t="shared" si="936"/>
        <v>5/18/5:00</v>
      </c>
    </row>
    <row r="3315" spans="2:31">
      <c r="B3315" s="37">
        <v>5</v>
      </c>
      <c r="C3315" s="38">
        <v>18</v>
      </c>
      <c r="D3315" s="39">
        <v>6</v>
      </c>
      <c r="E3315" s="17">
        <v>17.2</v>
      </c>
      <c r="F3315" s="17">
        <v>12</v>
      </c>
      <c r="G3315" s="17">
        <v>0</v>
      </c>
      <c r="H3315" s="37">
        <f t="shared" si="924"/>
        <v>62.959999999999994</v>
      </c>
      <c r="I3315" s="37">
        <f>IF(H3315&lt;'Roof Calculator'!$G$8, 1, 0)</f>
        <v>0</v>
      </c>
      <c r="J3315" s="37">
        <f>IF(H3315&gt;='Roof Calculator'!$G$8, 1, 0)</f>
        <v>1</v>
      </c>
      <c r="K3315" s="37">
        <f t="shared" si="925"/>
        <v>0</v>
      </c>
      <c r="L3315" s="37">
        <f t="shared" si="926"/>
        <v>62.959999999999994</v>
      </c>
      <c r="M3315" s="37">
        <v>0</v>
      </c>
      <c r="N3315" s="37">
        <f t="shared" si="927"/>
        <v>12</v>
      </c>
      <c r="O3315" s="37">
        <v>0</v>
      </c>
      <c r="P3315" s="37">
        <v>0</v>
      </c>
      <c r="Q3315" s="21">
        <f t="shared" si="928"/>
        <v>39.790999999999997</v>
      </c>
      <c r="R3315" s="21">
        <f t="shared" si="937"/>
        <v>138.20833333333681</v>
      </c>
      <c r="S3315" s="21">
        <f t="shared" si="938"/>
        <v>19.363161204115773</v>
      </c>
      <c r="T3315" s="21">
        <f t="shared" si="929"/>
        <v>86.147999999999996</v>
      </c>
      <c r="U3315" s="37">
        <f>VLOOKUP(Time_Zone, 'LSTM LookUp'!$B$5:$D$8, 3, FALSE)</f>
        <v>-75</v>
      </c>
      <c r="V3315" s="21">
        <f t="shared" si="939"/>
        <v>3.6814160951636845</v>
      </c>
      <c r="W3315" s="21">
        <f t="shared" si="930"/>
        <v>72.06835402379096</v>
      </c>
      <c r="X3315" s="21">
        <f t="shared" si="931"/>
        <v>0</v>
      </c>
      <c r="Y3315" s="21">
        <f t="shared" si="932"/>
        <v>12</v>
      </c>
      <c r="Z3315" s="21">
        <f t="shared" si="940"/>
        <v>3.8037904124860646</v>
      </c>
      <c r="AA3315" s="21">
        <f t="shared" si="933"/>
        <v>0</v>
      </c>
      <c r="AB3315" s="21">
        <f t="shared" si="934"/>
        <v>3.8037904124860646</v>
      </c>
      <c r="AC3315" s="21">
        <f t="shared" si="935"/>
        <v>62.959999999999994</v>
      </c>
      <c r="AD3315" s="21">
        <f t="shared" si="941"/>
        <v>3.8037904124860646</v>
      </c>
      <c r="AE3315" s="21" t="str">
        <f t="shared" si="936"/>
        <v>5/18/6:00</v>
      </c>
    </row>
    <row r="3316" spans="2:31">
      <c r="B3316" s="37">
        <v>5</v>
      </c>
      <c r="C3316" s="38">
        <v>18</v>
      </c>
      <c r="D3316" s="39">
        <v>7</v>
      </c>
      <c r="E3316" s="17">
        <v>17.2</v>
      </c>
      <c r="F3316" s="17">
        <v>64</v>
      </c>
      <c r="G3316" s="17">
        <v>1</v>
      </c>
      <c r="H3316" s="37">
        <f t="shared" si="924"/>
        <v>62.959999999999994</v>
      </c>
      <c r="I3316" s="37">
        <f>IF(H3316&lt;'Roof Calculator'!$G$8, 1, 0)</f>
        <v>0</v>
      </c>
      <c r="J3316" s="37">
        <f>IF(H3316&gt;='Roof Calculator'!$G$8, 1, 0)</f>
        <v>1</v>
      </c>
      <c r="K3316" s="37">
        <f t="shared" si="925"/>
        <v>0</v>
      </c>
      <c r="L3316" s="37">
        <f t="shared" si="926"/>
        <v>62.959999999999994</v>
      </c>
      <c r="M3316" s="37">
        <v>0</v>
      </c>
      <c r="N3316" s="37">
        <f t="shared" si="927"/>
        <v>64</v>
      </c>
      <c r="O3316" s="37">
        <v>0</v>
      </c>
      <c r="P3316" s="37">
        <v>0</v>
      </c>
      <c r="Q3316" s="21">
        <f t="shared" si="928"/>
        <v>39.790999999999997</v>
      </c>
      <c r="R3316" s="21">
        <f t="shared" si="937"/>
        <v>138.25000000000347</v>
      </c>
      <c r="S3316" s="21">
        <f t="shared" si="938"/>
        <v>19.372742892801842</v>
      </c>
      <c r="T3316" s="21">
        <f t="shared" si="929"/>
        <v>86.147999999999996</v>
      </c>
      <c r="U3316" s="37">
        <f>VLOOKUP(Time_Zone, 'LSTM LookUp'!$B$5:$D$8, 3, FALSE)</f>
        <v>-75</v>
      </c>
      <c r="V3316" s="21">
        <f t="shared" si="939"/>
        <v>3.6798150438530191</v>
      </c>
      <c r="W3316" s="21">
        <f t="shared" si="930"/>
        <v>87.067953760963263</v>
      </c>
      <c r="X3316" s="21">
        <f t="shared" si="931"/>
        <v>0.24937092456555696</v>
      </c>
      <c r="Y3316" s="21">
        <f t="shared" si="932"/>
        <v>64.249370924565554</v>
      </c>
      <c r="Z3316" s="21">
        <f t="shared" si="940"/>
        <v>20.365928427593616</v>
      </c>
      <c r="AA3316" s="21">
        <f t="shared" si="933"/>
        <v>0</v>
      </c>
      <c r="AB3316" s="21">
        <f t="shared" si="934"/>
        <v>20.365928427593616</v>
      </c>
      <c r="AC3316" s="21">
        <f t="shared" si="935"/>
        <v>62.959999999999994</v>
      </c>
      <c r="AD3316" s="21">
        <f t="shared" si="941"/>
        <v>20.365928427593616</v>
      </c>
      <c r="AE3316" s="21" t="str">
        <f t="shared" si="936"/>
        <v>5/18/7:00</v>
      </c>
    </row>
    <row r="3317" spans="2:31">
      <c r="B3317" s="37">
        <v>5</v>
      </c>
      <c r="C3317" s="38">
        <v>18</v>
      </c>
      <c r="D3317" s="39">
        <v>8</v>
      </c>
      <c r="E3317" s="17">
        <v>18.3</v>
      </c>
      <c r="F3317" s="17">
        <v>145</v>
      </c>
      <c r="G3317" s="17">
        <v>34</v>
      </c>
      <c r="H3317" s="37">
        <f t="shared" si="924"/>
        <v>64.94</v>
      </c>
      <c r="I3317" s="37">
        <f>IF(H3317&lt;'Roof Calculator'!$G$8, 1, 0)</f>
        <v>0</v>
      </c>
      <c r="J3317" s="37">
        <f>IF(H3317&gt;='Roof Calculator'!$G$8, 1, 0)</f>
        <v>1</v>
      </c>
      <c r="K3317" s="37">
        <f t="shared" si="925"/>
        <v>0</v>
      </c>
      <c r="L3317" s="37">
        <f t="shared" si="926"/>
        <v>64.94</v>
      </c>
      <c r="M3317" s="37">
        <v>0</v>
      </c>
      <c r="N3317" s="37">
        <f t="shared" si="927"/>
        <v>145</v>
      </c>
      <c r="O3317" s="37">
        <v>0</v>
      </c>
      <c r="P3317" s="37">
        <v>0</v>
      </c>
      <c r="Q3317" s="21">
        <f t="shared" si="928"/>
        <v>39.790999999999997</v>
      </c>
      <c r="R3317" s="21">
        <f t="shared" si="937"/>
        <v>138.29166666667012</v>
      </c>
      <c r="S3317" s="21">
        <f t="shared" si="938"/>
        <v>19.382314779824128</v>
      </c>
      <c r="T3317" s="21">
        <f t="shared" si="929"/>
        <v>86.147999999999996</v>
      </c>
      <c r="U3317" s="37">
        <f>VLOOKUP(Time_Zone, 'LSTM LookUp'!$B$5:$D$8, 3, FALSE)</f>
        <v>-75</v>
      </c>
      <c r="V3317" s="21">
        <f t="shared" si="939"/>
        <v>3.6781980701275216</v>
      </c>
      <c r="W3317" s="21">
        <f t="shared" si="930"/>
        <v>102.0675495175319</v>
      </c>
      <c r="X3317" s="21">
        <f t="shared" si="931"/>
        <v>2.0690864436486884</v>
      </c>
      <c r="Y3317" s="21">
        <f t="shared" si="932"/>
        <v>147.0690864436487</v>
      </c>
      <c r="Z3317" s="21">
        <f t="shared" si="940"/>
        <v>46.618331748952933</v>
      </c>
      <c r="AA3317" s="21">
        <f t="shared" si="933"/>
        <v>0</v>
      </c>
      <c r="AB3317" s="21">
        <f t="shared" si="934"/>
        <v>46.618331748952933</v>
      </c>
      <c r="AC3317" s="21">
        <f t="shared" si="935"/>
        <v>64.94</v>
      </c>
      <c r="AD3317" s="21">
        <f t="shared" si="941"/>
        <v>46.618331748952933</v>
      </c>
      <c r="AE3317" s="21" t="str">
        <f t="shared" si="936"/>
        <v>5/18/8:00</v>
      </c>
    </row>
    <row r="3318" spans="2:31">
      <c r="B3318" s="37">
        <v>5</v>
      </c>
      <c r="C3318" s="38">
        <v>18</v>
      </c>
      <c r="D3318" s="39">
        <v>9</v>
      </c>
      <c r="E3318" s="17">
        <v>18.3</v>
      </c>
      <c r="F3318" s="17">
        <v>271</v>
      </c>
      <c r="G3318" s="17">
        <v>1</v>
      </c>
      <c r="H3318" s="37">
        <f t="shared" si="924"/>
        <v>64.94</v>
      </c>
      <c r="I3318" s="37">
        <f>IF(H3318&lt;'Roof Calculator'!$G$8, 1, 0)</f>
        <v>0</v>
      </c>
      <c r="J3318" s="37">
        <f>IF(H3318&gt;='Roof Calculator'!$G$8, 1, 0)</f>
        <v>1</v>
      </c>
      <c r="K3318" s="37">
        <f t="shared" si="925"/>
        <v>0</v>
      </c>
      <c r="L3318" s="37">
        <f t="shared" si="926"/>
        <v>64.94</v>
      </c>
      <c r="M3318" s="37">
        <v>0</v>
      </c>
      <c r="N3318" s="37">
        <f t="shared" si="927"/>
        <v>271</v>
      </c>
      <c r="O3318" s="37">
        <v>0</v>
      </c>
      <c r="P3318" s="37">
        <v>0</v>
      </c>
      <c r="Q3318" s="21">
        <f t="shared" si="928"/>
        <v>39.790999999999997</v>
      </c>
      <c r="R3318" s="21">
        <f t="shared" si="937"/>
        <v>138.33333333333678</v>
      </c>
      <c r="S3318" s="21">
        <f t="shared" si="938"/>
        <v>19.391876858797072</v>
      </c>
      <c r="T3318" s="21">
        <f t="shared" si="929"/>
        <v>86.147999999999996</v>
      </c>
      <c r="U3318" s="37">
        <f>VLOOKUP(Time_Zone, 'LSTM LookUp'!$B$5:$D$8, 3, FALSE)</f>
        <v>-75</v>
      </c>
      <c r="V3318" s="21">
        <f t="shared" si="939"/>
        <v>3.6765651833477868</v>
      </c>
      <c r="W3318" s="21">
        <f t="shared" si="930"/>
        <v>117.06714129583695</v>
      </c>
      <c r="X3318" s="21">
        <f t="shared" si="931"/>
        <v>-0.11731198619492578</v>
      </c>
      <c r="Y3318" s="21">
        <f t="shared" si="932"/>
        <v>270.88268801380508</v>
      </c>
      <c r="Z3318" s="21">
        <f t="shared" si="940"/>
        <v>85.86508096461381</v>
      </c>
      <c r="AA3318" s="21">
        <f t="shared" si="933"/>
        <v>0</v>
      </c>
      <c r="AB3318" s="21">
        <f t="shared" si="934"/>
        <v>85.86508096461381</v>
      </c>
      <c r="AC3318" s="21">
        <f t="shared" si="935"/>
        <v>64.94</v>
      </c>
      <c r="AD3318" s="21">
        <f t="shared" si="941"/>
        <v>85.86508096461381</v>
      </c>
      <c r="AE3318" s="21" t="str">
        <f t="shared" si="936"/>
        <v>5/18/9:00</v>
      </c>
    </row>
    <row r="3319" spans="2:31">
      <c r="B3319" s="37">
        <v>5</v>
      </c>
      <c r="C3319" s="38">
        <v>18</v>
      </c>
      <c r="D3319" s="39">
        <v>10</v>
      </c>
      <c r="E3319" s="17">
        <v>19.399999999999999</v>
      </c>
      <c r="F3319" s="17">
        <v>298</v>
      </c>
      <c r="G3319" s="17">
        <v>152</v>
      </c>
      <c r="H3319" s="37">
        <f t="shared" si="924"/>
        <v>66.92</v>
      </c>
      <c r="I3319" s="37">
        <f>IF(H3319&lt;'Roof Calculator'!$G$8, 1, 0)</f>
        <v>0</v>
      </c>
      <c r="J3319" s="37">
        <f>IF(H3319&gt;='Roof Calculator'!$G$8, 1, 0)</f>
        <v>1</v>
      </c>
      <c r="K3319" s="37">
        <f t="shared" si="925"/>
        <v>0</v>
      </c>
      <c r="L3319" s="37">
        <f t="shared" si="926"/>
        <v>66.92</v>
      </c>
      <c r="M3319" s="37">
        <v>0</v>
      </c>
      <c r="N3319" s="37">
        <f t="shared" si="927"/>
        <v>298</v>
      </c>
      <c r="O3319" s="37">
        <v>0</v>
      </c>
      <c r="P3319" s="37">
        <v>0</v>
      </c>
      <c r="Q3319" s="21">
        <f t="shared" si="928"/>
        <v>39.790999999999997</v>
      </c>
      <c r="R3319" s="21">
        <f t="shared" si="937"/>
        <v>138.37500000000344</v>
      </c>
      <c r="S3319" s="21">
        <f t="shared" si="938"/>
        <v>19.401429123339096</v>
      </c>
      <c r="T3319" s="21">
        <f t="shared" si="929"/>
        <v>86.147999999999996</v>
      </c>
      <c r="U3319" s="37">
        <f>VLOOKUP(Time_Zone, 'LSTM LookUp'!$B$5:$D$8, 3, FALSE)</f>
        <v>-75</v>
      </c>
      <c r="V3319" s="21">
        <f t="shared" si="939"/>
        <v>3.6749163929114417</v>
      </c>
      <c r="W3319" s="21">
        <f t="shared" si="930"/>
        <v>132.06672909822788</v>
      </c>
      <c r="X3319" s="21">
        <f t="shared" si="931"/>
        <v>-41.49378293599927</v>
      </c>
      <c r="Y3319" s="21">
        <f t="shared" si="932"/>
        <v>256.50621706400074</v>
      </c>
      <c r="Z3319" s="21">
        <f t="shared" si="940"/>
        <v>81.307990767592955</v>
      </c>
      <c r="AA3319" s="21">
        <f t="shared" si="933"/>
        <v>0</v>
      </c>
      <c r="AB3319" s="21">
        <f t="shared" si="934"/>
        <v>81.307990767592955</v>
      </c>
      <c r="AC3319" s="21">
        <f t="shared" si="935"/>
        <v>66.92</v>
      </c>
      <c r="AD3319" s="21">
        <f t="shared" si="941"/>
        <v>81.307990767592955</v>
      </c>
      <c r="AE3319" s="21" t="str">
        <f t="shared" si="936"/>
        <v>5/18/10:00</v>
      </c>
    </row>
    <row r="3320" spans="2:31">
      <c r="B3320" s="37">
        <v>5</v>
      </c>
      <c r="C3320" s="38">
        <v>18</v>
      </c>
      <c r="D3320" s="39">
        <v>11</v>
      </c>
      <c r="E3320" s="17">
        <v>20</v>
      </c>
      <c r="F3320" s="17">
        <v>270</v>
      </c>
      <c r="G3320" s="17">
        <v>213</v>
      </c>
      <c r="H3320" s="37">
        <f t="shared" si="924"/>
        <v>68</v>
      </c>
      <c r="I3320" s="37">
        <f>IF(H3320&lt;'Roof Calculator'!$G$8, 1, 0)</f>
        <v>0</v>
      </c>
      <c r="J3320" s="37">
        <f>IF(H3320&gt;='Roof Calculator'!$G$8, 1, 0)</f>
        <v>1</v>
      </c>
      <c r="K3320" s="37">
        <f t="shared" si="925"/>
        <v>0</v>
      </c>
      <c r="L3320" s="37">
        <f t="shared" si="926"/>
        <v>68</v>
      </c>
      <c r="M3320" s="37">
        <v>0</v>
      </c>
      <c r="N3320" s="37">
        <f t="shared" si="927"/>
        <v>270</v>
      </c>
      <c r="O3320" s="37">
        <v>0</v>
      </c>
      <c r="P3320" s="37">
        <v>0</v>
      </c>
      <c r="Q3320" s="21">
        <f t="shared" si="928"/>
        <v>39.790999999999997</v>
      </c>
      <c r="R3320" s="21">
        <f t="shared" si="937"/>
        <v>138.4166666666701</v>
      </c>
      <c r="S3320" s="21">
        <f t="shared" si="938"/>
        <v>19.410971567072565</v>
      </c>
      <c r="T3320" s="21">
        <f t="shared" si="929"/>
        <v>86.147999999999996</v>
      </c>
      <c r="U3320" s="37">
        <f>VLOOKUP(Time_Zone, 'LSTM LookUp'!$B$5:$D$8, 3, FALSE)</f>
        <v>-75</v>
      </c>
      <c r="V3320" s="21">
        <f t="shared" si="939"/>
        <v>3.6732517082531393</v>
      </c>
      <c r="W3320" s="21">
        <f t="shared" si="930"/>
        <v>147.06631292706328</v>
      </c>
      <c r="X3320" s="21">
        <f t="shared" si="931"/>
        <v>-84.252774739360675</v>
      </c>
      <c r="Y3320" s="21">
        <f t="shared" si="932"/>
        <v>185.74722526063931</v>
      </c>
      <c r="Z3320" s="21">
        <f t="shared" si="940"/>
        <v>58.878626216025765</v>
      </c>
      <c r="AA3320" s="21">
        <f t="shared" si="933"/>
        <v>0</v>
      </c>
      <c r="AB3320" s="21">
        <f t="shared" si="934"/>
        <v>58.878626216025765</v>
      </c>
      <c r="AC3320" s="21">
        <f t="shared" si="935"/>
        <v>68</v>
      </c>
      <c r="AD3320" s="21">
        <f t="shared" si="941"/>
        <v>58.878626216025765</v>
      </c>
      <c r="AE3320" s="21" t="str">
        <f t="shared" si="936"/>
        <v>5/18/11:00</v>
      </c>
    </row>
    <row r="3321" spans="2:31">
      <c r="B3321" s="37">
        <v>5</v>
      </c>
      <c r="C3321" s="38">
        <v>18</v>
      </c>
      <c r="D3321" s="39">
        <v>12</v>
      </c>
      <c r="E3321" s="17">
        <v>21.1</v>
      </c>
      <c r="F3321" s="17">
        <v>408</v>
      </c>
      <c r="G3321" s="17">
        <v>278</v>
      </c>
      <c r="H3321" s="37">
        <f t="shared" si="924"/>
        <v>69.98</v>
      </c>
      <c r="I3321" s="37">
        <f>IF(H3321&lt;'Roof Calculator'!$G$8, 1, 0)</f>
        <v>0</v>
      </c>
      <c r="J3321" s="37">
        <f>IF(H3321&gt;='Roof Calculator'!$G$8, 1, 0)</f>
        <v>1</v>
      </c>
      <c r="K3321" s="37">
        <f t="shared" si="925"/>
        <v>0</v>
      </c>
      <c r="L3321" s="37">
        <f t="shared" si="926"/>
        <v>69.98</v>
      </c>
      <c r="M3321" s="37">
        <v>0</v>
      </c>
      <c r="N3321" s="37">
        <f t="shared" si="927"/>
        <v>408</v>
      </c>
      <c r="O3321" s="37">
        <v>0</v>
      </c>
      <c r="P3321" s="37">
        <v>0</v>
      </c>
      <c r="Q3321" s="21">
        <f t="shared" si="928"/>
        <v>39.790999999999997</v>
      </c>
      <c r="R3321" s="21">
        <f t="shared" si="937"/>
        <v>138.45833333333675</v>
      </c>
      <c r="S3321" s="21">
        <f t="shared" si="938"/>
        <v>19.420504183623816</v>
      </c>
      <c r="T3321" s="21">
        <f t="shared" si="929"/>
        <v>86.147999999999996</v>
      </c>
      <c r="U3321" s="37">
        <f>VLOOKUP(Time_Zone, 'LSTM LookUp'!$B$5:$D$8, 3, FALSE)</f>
        <v>-75</v>
      </c>
      <c r="V3321" s="21">
        <f t="shared" si="939"/>
        <v>3.6715711388445165</v>
      </c>
      <c r="W3321" s="21">
        <f t="shared" si="930"/>
        <v>162.06589278471111</v>
      </c>
      <c r="X3321" s="21">
        <f t="shared" si="931"/>
        <v>-132.51142267509471</v>
      </c>
      <c r="Y3321" s="21">
        <f t="shared" si="932"/>
        <v>275.48857732490529</v>
      </c>
      <c r="Z3321" s="21">
        <f t="shared" si="940"/>
        <v>87.325067431491718</v>
      </c>
      <c r="AA3321" s="21">
        <f t="shared" si="933"/>
        <v>0</v>
      </c>
      <c r="AB3321" s="21">
        <f t="shared" si="934"/>
        <v>87.325067431491718</v>
      </c>
      <c r="AC3321" s="21">
        <f t="shared" si="935"/>
        <v>69.98</v>
      </c>
      <c r="AD3321" s="21">
        <f t="shared" si="941"/>
        <v>87.325067431491718</v>
      </c>
      <c r="AE3321" s="21" t="str">
        <f t="shared" si="936"/>
        <v>5/18/12:00</v>
      </c>
    </row>
    <row r="3322" spans="2:31">
      <c r="B3322" s="37">
        <v>5</v>
      </c>
      <c r="C3322" s="38">
        <v>18</v>
      </c>
      <c r="D3322" s="39">
        <v>13</v>
      </c>
      <c r="E3322" s="17">
        <v>21.1</v>
      </c>
      <c r="F3322" s="17">
        <v>341</v>
      </c>
      <c r="G3322" s="17">
        <v>68</v>
      </c>
      <c r="H3322" s="37">
        <f t="shared" si="924"/>
        <v>69.98</v>
      </c>
      <c r="I3322" s="37">
        <f>IF(H3322&lt;'Roof Calculator'!$G$8, 1, 0)</f>
        <v>0</v>
      </c>
      <c r="J3322" s="37">
        <f>IF(H3322&gt;='Roof Calculator'!$G$8, 1, 0)</f>
        <v>1</v>
      </c>
      <c r="K3322" s="37">
        <f t="shared" si="925"/>
        <v>0</v>
      </c>
      <c r="L3322" s="37">
        <f t="shared" si="926"/>
        <v>69.98</v>
      </c>
      <c r="M3322" s="37">
        <v>0</v>
      </c>
      <c r="N3322" s="37">
        <f t="shared" si="927"/>
        <v>341</v>
      </c>
      <c r="O3322" s="37">
        <v>0</v>
      </c>
      <c r="P3322" s="37">
        <v>0</v>
      </c>
      <c r="Q3322" s="21">
        <f t="shared" si="928"/>
        <v>39.790999999999997</v>
      </c>
      <c r="R3322" s="21">
        <f t="shared" si="937"/>
        <v>138.50000000000341</v>
      </c>
      <c r="S3322" s="21">
        <f t="shared" si="938"/>
        <v>19.430026966623178</v>
      </c>
      <c r="T3322" s="21">
        <f t="shared" si="929"/>
        <v>86.147999999999996</v>
      </c>
      <c r="U3322" s="37">
        <f>VLOOKUP(Time_Zone, 'LSTM LookUp'!$B$5:$D$8, 3, FALSE)</f>
        <v>-75</v>
      </c>
      <c r="V3322" s="21">
        <f t="shared" si="939"/>
        <v>3.6698746941941849</v>
      </c>
      <c r="W3322" s="21">
        <f t="shared" si="930"/>
        <v>177.06546867354854</v>
      </c>
      <c r="X3322" s="21">
        <f t="shared" si="931"/>
        <v>-34.732862570787923</v>
      </c>
      <c r="Y3322" s="21">
        <f t="shared" si="932"/>
        <v>306.26713742921208</v>
      </c>
      <c r="Z3322" s="21">
        <f t="shared" si="940"/>
        <v>97.081333417732409</v>
      </c>
      <c r="AA3322" s="21">
        <f t="shared" si="933"/>
        <v>0</v>
      </c>
      <c r="AB3322" s="21">
        <f t="shared" si="934"/>
        <v>97.081333417732409</v>
      </c>
      <c r="AC3322" s="21">
        <f t="shared" si="935"/>
        <v>69.98</v>
      </c>
      <c r="AD3322" s="21">
        <f t="shared" si="941"/>
        <v>97.081333417732409</v>
      </c>
      <c r="AE3322" s="21" t="str">
        <f t="shared" si="936"/>
        <v>5/18/13:00</v>
      </c>
    </row>
    <row r="3323" spans="2:31">
      <c r="B3323" s="37">
        <v>5</v>
      </c>
      <c r="C3323" s="38">
        <v>18</v>
      </c>
      <c r="D3323" s="39">
        <v>14</v>
      </c>
      <c r="E3323" s="17">
        <v>21.1</v>
      </c>
      <c r="F3323" s="17">
        <v>337</v>
      </c>
      <c r="G3323" s="17">
        <v>24</v>
      </c>
      <c r="H3323" s="37">
        <f t="shared" si="924"/>
        <v>69.98</v>
      </c>
      <c r="I3323" s="37">
        <f>IF(H3323&lt;'Roof Calculator'!$G$8, 1, 0)</f>
        <v>0</v>
      </c>
      <c r="J3323" s="37">
        <f>IF(H3323&gt;='Roof Calculator'!$G$8, 1, 0)</f>
        <v>1</v>
      </c>
      <c r="K3323" s="37">
        <f t="shared" si="925"/>
        <v>0</v>
      </c>
      <c r="L3323" s="37">
        <f t="shared" si="926"/>
        <v>69.98</v>
      </c>
      <c r="M3323" s="37">
        <v>0</v>
      </c>
      <c r="N3323" s="37">
        <f t="shared" si="927"/>
        <v>337</v>
      </c>
      <c r="O3323" s="37">
        <v>0</v>
      </c>
      <c r="P3323" s="37">
        <v>0</v>
      </c>
      <c r="Q3323" s="21">
        <f t="shared" si="928"/>
        <v>39.790999999999997</v>
      </c>
      <c r="R3323" s="21">
        <f t="shared" si="937"/>
        <v>138.54166666667007</v>
      </c>
      <c r="S3323" s="21">
        <f t="shared" si="938"/>
        <v>19.439539909704951</v>
      </c>
      <c r="T3323" s="21">
        <f t="shared" si="929"/>
        <v>86.147999999999996</v>
      </c>
      <c r="U3323" s="37">
        <f>VLOOKUP(Time_Zone, 'LSTM LookUp'!$B$5:$D$8, 3, FALSE)</f>
        <v>-75</v>
      </c>
      <c r="V3323" s="21">
        <f t="shared" si="939"/>
        <v>3.6681623838477084</v>
      </c>
      <c r="W3323" s="21">
        <f t="shared" si="930"/>
        <v>192.06504059596193</v>
      </c>
      <c r="X3323" s="21">
        <f t="shared" si="931"/>
        <v>-11.893911511846959</v>
      </c>
      <c r="Y3323" s="21">
        <f t="shared" si="932"/>
        <v>325.10608848815303</v>
      </c>
      <c r="Z3323" s="21">
        <f t="shared" si="940"/>
        <v>103.05295186934023</v>
      </c>
      <c r="AA3323" s="21">
        <f t="shared" si="933"/>
        <v>0</v>
      </c>
      <c r="AB3323" s="21">
        <f t="shared" si="934"/>
        <v>103.05295186934023</v>
      </c>
      <c r="AC3323" s="21">
        <f t="shared" si="935"/>
        <v>69.98</v>
      </c>
      <c r="AD3323" s="21">
        <f t="shared" si="941"/>
        <v>103.05295186934023</v>
      </c>
      <c r="AE3323" s="21" t="str">
        <f t="shared" si="936"/>
        <v>5/18/14:00</v>
      </c>
    </row>
    <row r="3324" spans="2:31">
      <c r="B3324" s="37">
        <v>5</v>
      </c>
      <c r="C3324" s="38">
        <v>18</v>
      </c>
      <c r="D3324" s="39">
        <v>15</v>
      </c>
      <c r="E3324" s="17">
        <v>22.2</v>
      </c>
      <c r="F3324" s="17">
        <v>385</v>
      </c>
      <c r="G3324" s="17">
        <v>70</v>
      </c>
      <c r="H3324" s="37">
        <f t="shared" si="924"/>
        <v>71.959999999999994</v>
      </c>
      <c r="I3324" s="37">
        <f>IF(H3324&lt;'Roof Calculator'!$G$8, 1, 0)</f>
        <v>0</v>
      </c>
      <c r="J3324" s="37">
        <f>IF(H3324&gt;='Roof Calculator'!$G$8, 1, 0)</f>
        <v>1</v>
      </c>
      <c r="K3324" s="37">
        <f t="shared" si="925"/>
        <v>0</v>
      </c>
      <c r="L3324" s="37">
        <f t="shared" si="926"/>
        <v>71.959999999999994</v>
      </c>
      <c r="M3324" s="37">
        <v>0</v>
      </c>
      <c r="N3324" s="37">
        <f t="shared" si="927"/>
        <v>385</v>
      </c>
      <c r="O3324" s="37">
        <v>0</v>
      </c>
      <c r="P3324" s="37">
        <v>0</v>
      </c>
      <c r="Q3324" s="21">
        <f t="shared" si="928"/>
        <v>39.790999999999997</v>
      </c>
      <c r="R3324" s="21">
        <f t="shared" si="937"/>
        <v>138.58333333333672</v>
      </c>
      <c r="S3324" s="21">
        <f t="shared" si="938"/>
        <v>19.449043006507466</v>
      </c>
      <c r="T3324" s="21">
        <f t="shared" si="929"/>
        <v>86.147999999999996</v>
      </c>
      <c r="U3324" s="37">
        <f>VLOOKUP(Time_Zone, 'LSTM LookUp'!$B$5:$D$8, 3, FALSE)</f>
        <v>-75</v>
      </c>
      <c r="V3324" s="21">
        <f t="shared" si="939"/>
        <v>3.6664342173875739</v>
      </c>
      <c r="W3324" s="21">
        <f t="shared" si="930"/>
        <v>207.06460855434688</v>
      </c>
      <c r="X3324" s="21">
        <f t="shared" si="931"/>
        <v>-30.247079039304509</v>
      </c>
      <c r="Y3324" s="21">
        <f t="shared" si="932"/>
        <v>354.75292096069552</v>
      </c>
      <c r="Z3324" s="21">
        <f t="shared" si="940"/>
        <v>112.45047996264337</v>
      </c>
      <c r="AA3324" s="21">
        <f t="shared" si="933"/>
        <v>0</v>
      </c>
      <c r="AB3324" s="21">
        <f t="shared" si="934"/>
        <v>112.45047996264337</v>
      </c>
      <c r="AC3324" s="21">
        <f t="shared" si="935"/>
        <v>71.959999999999994</v>
      </c>
      <c r="AD3324" s="21">
        <f t="shared" si="941"/>
        <v>112.45047996264337</v>
      </c>
      <c r="AE3324" s="21" t="str">
        <f t="shared" si="936"/>
        <v>5/18/15:00</v>
      </c>
    </row>
    <row r="3325" spans="2:31">
      <c r="B3325" s="37">
        <v>5</v>
      </c>
      <c r="C3325" s="38">
        <v>18</v>
      </c>
      <c r="D3325" s="39">
        <v>16</v>
      </c>
      <c r="E3325" s="17">
        <v>21.1</v>
      </c>
      <c r="F3325" s="17">
        <v>356</v>
      </c>
      <c r="G3325" s="17">
        <v>1</v>
      </c>
      <c r="H3325" s="37">
        <f t="shared" si="924"/>
        <v>69.98</v>
      </c>
      <c r="I3325" s="37">
        <f>IF(H3325&lt;'Roof Calculator'!$G$8, 1, 0)</f>
        <v>0</v>
      </c>
      <c r="J3325" s="37">
        <f>IF(H3325&gt;='Roof Calculator'!$G$8, 1, 0)</f>
        <v>1</v>
      </c>
      <c r="K3325" s="37">
        <f t="shared" si="925"/>
        <v>0</v>
      </c>
      <c r="L3325" s="37">
        <f t="shared" si="926"/>
        <v>69.98</v>
      </c>
      <c r="M3325" s="37">
        <v>0</v>
      </c>
      <c r="N3325" s="37">
        <f t="shared" si="927"/>
        <v>356</v>
      </c>
      <c r="O3325" s="37">
        <v>0</v>
      </c>
      <c r="P3325" s="37">
        <v>0</v>
      </c>
      <c r="Q3325" s="21">
        <f t="shared" si="928"/>
        <v>39.790999999999997</v>
      </c>
      <c r="R3325" s="21">
        <f t="shared" si="937"/>
        <v>138.62500000000338</v>
      </c>
      <c r="S3325" s="21">
        <f t="shared" si="938"/>
        <v>19.458536250673038</v>
      </c>
      <c r="T3325" s="21">
        <f t="shared" si="929"/>
        <v>86.147999999999996</v>
      </c>
      <c r="U3325" s="37">
        <f>VLOOKUP(Time_Zone, 'LSTM LookUp'!$B$5:$D$8, 3, FALSE)</f>
        <v>-75</v>
      </c>
      <c r="V3325" s="21">
        <f t="shared" si="939"/>
        <v>3.6646902044331702</v>
      </c>
      <c r="W3325" s="21">
        <f t="shared" si="930"/>
        <v>222.0641725511083</v>
      </c>
      <c r="X3325" s="21">
        <f t="shared" si="931"/>
        <v>-0.32466615825205225</v>
      </c>
      <c r="Y3325" s="21">
        <f t="shared" si="932"/>
        <v>355.67533384174794</v>
      </c>
      <c r="Z3325" s="21">
        <f t="shared" si="940"/>
        <v>112.74286873541844</v>
      </c>
      <c r="AA3325" s="21">
        <f t="shared" si="933"/>
        <v>0</v>
      </c>
      <c r="AB3325" s="21">
        <f t="shared" si="934"/>
        <v>112.74286873541844</v>
      </c>
      <c r="AC3325" s="21">
        <f t="shared" si="935"/>
        <v>69.98</v>
      </c>
      <c r="AD3325" s="21">
        <f t="shared" si="941"/>
        <v>112.74286873541844</v>
      </c>
      <c r="AE3325" s="21" t="str">
        <f t="shared" si="936"/>
        <v>5/18/16:00</v>
      </c>
    </row>
    <row r="3326" spans="2:31">
      <c r="B3326" s="37">
        <v>5</v>
      </c>
      <c r="C3326" s="38">
        <v>18</v>
      </c>
      <c r="D3326" s="39">
        <v>17</v>
      </c>
      <c r="E3326" s="17">
        <v>18.3</v>
      </c>
      <c r="F3326" s="17">
        <v>178</v>
      </c>
      <c r="G3326" s="17">
        <v>1</v>
      </c>
      <c r="H3326" s="37">
        <f t="shared" si="924"/>
        <v>64.94</v>
      </c>
      <c r="I3326" s="37">
        <f>IF(H3326&lt;'Roof Calculator'!$G$8, 1, 0)</f>
        <v>0</v>
      </c>
      <c r="J3326" s="37">
        <f>IF(H3326&gt;='Roof Calculator'!$G$8, 1, 0)</f>
        <v>1</v>
      </c>
      <c r="K3326" s="37">
        <f t="shared" si="925"/>
        <v>0</v>
      </c>
      <c r="L3326" s="37">
        <f t="shared" si="926"/>
        <v>64.94</v>
      </c>
      <c r="M3326" s="37">
        <v>0</v>
      </c>
      <c r="N3326" s="37">
        <f t="shared" si="927"/>
        <v>178</v>
      </c>
      <c r="O3326" s="37">
        <v>0</v>
      </c>
      <c r="P3326" s="37">
        <v>0</v>
      </c>
      <c r="Q3326" s="21">
        <f t="shared" si="928"/>
        <v>39.790999999999997</v>
      </c>
      <c r="R3326" s="21">
        <f t="shared" si="937"/>
        <v>138.66666666667004</v>
      </c>
      <c r="S3326" s="21">
        <f t="shared" si="938"/>
        <v>19.468019635848016</v>
      </c>
      <c r="T3326" s="21">
        <f t="shared" si="929"/>
        <v>86.147999999999996</v>
      </c>
      <c r="U3326" s="37">
        <f>VLOOKUP(Time_Zone, 'LSTM LookUp'!$B$5:$D$8, 3, FALSE)</f>
        <v>-75</v>
      </c>
      <c r="V3326" s="21">
        <f t="shared" si="939"/>
        <v>3.6629303546407721</v>
      </c>
      <c r="W3326" s="21">
        <f t="shared" si="930"/>
        <v>237.0637325886602</v>
      </c>
      <c r="X3326" s="21">
        <f t="shared" si="931"/>
        <v>-0.18059375202869907</v>
      </c>
      <c r="Y3326" s="21">
        <f t="shared" si="932"/>
        <v>177.8194062479713</v>
      </c>
      <c r="Z3326" s="21">
        <f t="shared" si="940"/>
        <v>56.365646053333158</v>
      </c>
      <c r="AA3326" s="21">
        <f t="shared" si="933"/>
        <v>0</v>
      </c>
      <c r="AB3326" s="21">
        <f t="shared" si="934"/>
        <v>56.365646053333158</v>
      </c>
      <c r="AC3326" s="21">
        <f t="shared" si="935"/>
        <v>64.94</v>
      </c>
      <c r="AD3326" s="21">
        <f t="shared" si="941"/>
        <v>56.365646053333158</v>
      </c>
      <c r="AE3326" s="21" t="str">
        <f t="shared" si="936"/>
        <v>5/18/17:00</v>
      </c>
    </row>
    <row r="3327" spans="2:31">
      <c r="B3327" s="37">
        <v>5</v>
      </c>
      <c r="C3327" s="38">
        <v>18</v>
      </c>
      <c r="D3327" s="39">
        <v>18</v>
      </c>
      <c r="E3327" s="17">
        <v>18.3</v>
      </c>
      <c r="F3327" s="17">
        <v>99</v>
      </c>
      <c r="G3327" s="17">
        <v>10</v>
      </c>
      <c r="H3327" s="37">
        <f t="shared" si="924"/>
        <v>64.94</v>
      </c>
      <c r="I3327" s="37">
        <f>IF(H3327&lt;'Roof Calculator'!$G$8, 1, 0)</f>
        <v>0</v>
      </c>
      <c r="J3327" s="37">
        <f>IF(H3327&gt;='Roof Calculator'!$G$8, 1, 0)</f>
        <v>1</v>
      </c>
      <c r="K3327" s="37">
        <f t="shared" si="925"/>
        <v>0</v>
      </c>
      <c r="L3327" s="37">
        <f t="shared" si="926"/>
        <v>64.94</v>
      </c>
      <c r="M3327" s="37">
        <v>0</v>
      </c>
      <c r="N3327" s="37">
        <f t="shared" si="927"/>
        <v>99</v>
      </c>
      <c r="O3327" s="37">
        <v>0</v>
      </c>
      <c r="P3327" s="37">
        <v>0</v>
      </c>
      <c r="Q3327" s="21">
        <f t="shared" si="928"/>
        <v>39.790999999999997</v>
      </c>
      <c r="R3327" s="21">
        <f t="shared" si="937"/>
        <v>138.7083333333367</v>
      </c>
      <c r="S3327" s="21">
        <f t="shared" si="938"/>
        <v>19.477493155682783</v>
      </c>
      <c r="T3327" s="21">
        <f t="shared" si="929"/>
        <v>86.147999999999996</v>
      </c>
      <c r="U3327" s="37">
        <f>VLOOKUP(Time_Zone, 'LSTM LookUp'!$B$5:$D$8, 3, FALSE)</f>
        <v>-75</v>
      </c>
      <c r="V3327" s="21">
        <f t="shared" si="939"/>
        <v>3.6611546777035064</v>
      </c>
      <c r="W3327" s="21">
        <f t="shared" si="930"/>
        <v>252.06328866942587</v>
      </c>
      <c r="X3327" s="21">
        <f t="shared" si="931"/>
        <v>-9.6985529889772604E-2</v>
      </c>
      <c r="Y3327" s="21">
        <f t="shared" si="932"/>
        <v>98.903014470110222</v>
      </c>
      <c r="Z3327" s="21">
        <f t="shared" si="940"/>
        <v>31.350528183947983</v>
      </c>
      <c r="AA3327" s="21">
        <f t="shared" si="933"/>
        <v>0</v>
      </c>
      <c r="AB3327" s="21">
        <f t="shared" si="934"/>
        <v>31.350528183947983</v>
      </c>
      <c r="AC3327" s="21">
        <f t="shared" si="935"/>
        <v>64.94</v>
      </c>
      <c r="AD3327" s="21">
        <f t="shared" si="941"/>
        <v>31.350528183947983</v>
      </c>
      <c r="AE3327" s="21" t="str">
        <f t="shared" si="936"/>
        <v>5/18/18:00</v>
      </c>
    </row>
    <row r="3328" spans="2:31">
      <c r="B3328" s="37">
        <v>5</v>
      </c>
      <c r="C3328" s="38">
        <v>18</v>
      </c>
      <c r="D3328" s="39">
        <v>19</v>
      </c>
      <c r="E3328" s="17">
        <v>18.3</v>
      </c>
      <c r="F3328" s="17">
        <v>53</v>
      </c>
      <c r="G3328" s="17">
        <v>0</v>
      </c>
      <c r="H3328" s="37">
        <f t="shared" si="924"/>
        <v>64.94</v>
      </c>
      <c r="I3328" s="37">
        <f>IF(H3328&lt;'Roof Calculator'!$G$8, 1, 0)</f>
        <v>0</v>
      </c>
      <c r="J3328" s="37">
        <f>IF(H3328&gt;='Roof Calculator'!$G$8, 1, 0)</f>
        <v>1</v>
      </c>
      <c r="K3328" s="37">
        <f t="shared" si="925"/>
        <v>0</v>
      </c>
      <c r="L3328" s="37">
        <f t="shared" si="926"/>
        <v>64.94</v>
      </c>
      <c r="M3328" s="37">
        <v>0</v>
      </c>
      <c r="N3328" s="37">
        <f t="shared" si="927"/>
        <v>53</v>
      </c>
      <c r="O3328" s="37">
        <v>0</v>
      </c>
      <c r="P3328" s="37">
        <v>0</v>
      </c>
      <c r="Q3328" s="21">
        <f t="shared" si="928"/>
        <v>39.790999999999997</v>
      </c>
      <c r="R3328" s="21">
        <f t="shared" si="937"/>
        <v>138.75000000000335</v>
      </c>
      <c r="S3328" s="21">
        <f t="shared" si="938"/>
        <v>19.486956803831749</v>
      </c>
      <c r="T3328" s="21">
        <f t="shared" si="929"/>
        <v>86.147999999999996</v>
      </c>
      <c r="U3328" s="37">
        <f>VLOOKUP(Time_Zone, 'LSTM LookUp'!$B$5:$D$8, 3, FALSE)</f>
        <v>-75</v>
      </c>
      <c r="V3328" s="21">
        <f t="shared" si="939"/>
        <v>3.6593631833513354</v>
      </c>
      <c r="W3328" s="21">
        <f t="shared" si="930"/>
        <v>267.06284079583787</v>
      </c>
      <c r="X3328" s="21">
        <f t="shared" si="931"/>
        <v>0</v>
      </c>
      <c r="Y3328" s="21">
        <f t="shared" si="932"/>
        <v>53</v>
      </c>
      <c r="Z3328" s="21">
        <f t="shared" si="940"/>
        <v>16.800074321813455</v>
      </c>
      <c r="AA3328" s="21">
        <f t="shared" si="933"/>
        <v>0</v>
      </c>
      <c r="AB3328" s="21">
        <f t="shared" si="934"/>
        <v>16.800074321813455</v>
      </c>
      <c r="AC3328" s="21">
        <f t="shared" si="935"/>
        <v>64.94</v>
      </c>
      <c r="AD3328" s="21">
        <f t="shared" si="941"/>
        <v>16.800074321813455</v>
      </c>
      <c r="AE3328" s="21" t="str">
        <f t="shared" si="936"/>
        <v>5/18/19:00</v>
      </c>
    </row>
    <row r="3329" spans="2:31">
      <c r="B3329" s="37">
        <v>5</v>
      </c>
      <c r="C3329" s="38">
        <v>18</v>
      </c>
      <c r="D3329" s="39">
        <v>20</v>
      </c>
      <c r="E3329" s="17">
        <v>17.2</v>
      </c>
      <c r="F3329" s="17">
        <v>26</v>
      </c>
      <c r="G3329" s="17">
        <v>0</v>
      </c>
      <c r="H3329" s="37">
        <f t="shared" si="924"/>
        <v>62.959999999999994</v>
      </c>
      <c r="I3329" s="37">
        <f>IF(H3329&lt;'Roof Calculator'!$G$8, 1, 0)</f>
        <v>0</v>
      </c>
      <c r="J3329" s="37">
        <f>IF(H3329&gt;='Roof Calculator'!$G$8, 1, 0)</f>
        <v>1</v>
      </c>
      <c r="K3329" s="37">
        <f t="shared" si="925"/>
        <v>0</v>
      </c>
      <c r="L3329" s="37">
        <f t="shared" si="926"/>
        <v>62.959999999999994</v>
      </c>
      <c r="M3329" s="37">
        <v>0</v>
      </c>
      <c r="N3329" s="37">
        <f t="shared" si="927"/>
        <v>26</v>
      </c>
      <c r="O3329" s="37">
        <v>0</v>
      </c>
      <c r="P3329" s="37">
        <v>0</v>
      </c>
      <c r="Q3329" s="21">
        <f t="shared" si="928"/>
        <v>39.790999999999997</v>
      </c>
      <c r="R3329" s="21">
        <f t="shared" si="937"/>
        <v>138.79166666667001</v>
      </c>
      <c r="S3329" s="21">
        <f t="shared" si="938"/>
        <v>19.496410573953398</v>
      </c>
      <c r="T3329" s="21">
        <f t="shared" si="929"/>
        <v>86.147999999999996</v>
      </c>
      <c r="U3329" s="37">
        <f>VLOOKUP(Time_Zone, 'LSTM LookUp'!$B$5:$D$8, 3, FALSE)</f>
        <v>-75</v>
      </c>
      <c r="V3329" s="21">
        <f t="shared" si="939"/>
        <v>3.6575558813510352</v>
      </c>
      <c r="W3329" s="21">
        <f t="shared" si="930"/>
        <v>282.06238897033774</v>
      </c>
      <c r="X3329" s="21">
        <f t="shared" si="931"/>
        <v>0</v>
      </c>
      <c r="Y3329" s="21">
        <f t="shared" si="932"/>
        <v>26</v>
      </c>
      <c r="Z3329" s="21">
        <f t="shared" si="940"/>
        <v>8.2415458937198061</v>
      </c>
      <c r="AA3329" s="21">
        <f t="shared" si="933"/>
        <v>0</v>
      </c>
      <c r="AB3329" s="21">
        <f t="shared" si="934"/>
        <v>8.2415458937198061</v>
      </c>
      <c r="AC3329" s="21">
        <f t="shared" si="935"/>
        <v>62.959999999999994</v>
      </c>
      <c r="AD3329" s="21">
        <f t="shared" si="941"/>
        <v>8.2415458937198061</v>
      </c>
      <c r="AE3329" s="21" t="str">
        <f t="shared" si="936"/>
        <v>5/18/20:00</v>
      </c>
    </row>
    <row r="3330" spans="2:31">
      <c r="B3330" s="37">
        <v>5</v>
      </c>
      <c r="C3330" s="38">
        <v>18</v>
      </c>
      <c r="D3330" s="39">
        <v>21</v>
      </c>
      <c r="E3330" s="17">
        <v>16.7</v>
      </c>
      <c r="F3330" s="17">
        <v>0</v>
      </c>
      <c r="G3330" s="17">
        <v>0</v>
      </c>
      <c r="H3330" s="37">
        <f t="shared" si="924"/>
        <v>62.059999999999995</v>
      </c>
      <c r="I3330" s="37">
        <f>IF(H3330&lt;'Roof Calculator'!$G$8, 1, 0)</f>
        <v>0</v>
      </c>
      <c r="J3330" s="37">
        <f>IF(H3330&gt;='Roof Calculator'!$G$8, 1, 0)</f>
        <v>1</v>
      </c>
      <c r="K3330" s="37">
        <f t="shared" si="925"/>
        <v>0</v>
      </c>
      <c r="L3330" s="37">
        <f t="shared" si="926"/>
        <v>62.059999999999995</v>
      </c>
      <c r="M3330" s="37">
        <v>0</v>
      </c>
      <c r="N3330" s="37">
        <f t="shared" si="927"/>
        <v>0</v>
      </c>
      <c r="O3330" s="37">
        <v>0</v>
      </c>
      <c r="P3330" s="37">
        <v>0</v>
      </c>
      <c r="Q3330" s="21">
        <f t="shared" si="928"/>
        <v>39.790999999999997</v>
      </c>
      <c r="R3330" s="21">
        <f t="shared" si="937"/>
        <v>138.83333333333667</v>
      </c>
      <c r="S3330" s="21">
        <f t="shared" si="938"/>
        <v>19.505854459710264</v>
      </c>
      <c r="T3330" s="21">
        <f t="shared" si="929"/>
        <v>86.147999999999996</v>
      </c>
      <c r="U3330" s="37">
        <f>VLOOKUP(Time_Zone, 'LSTM LookUp'!$B$5:$D$8, 3, FALSE)</f>
        <v>-75</v>
      </c>
      <c r="V3330" s="21">
        <f t="shared" si="939"/>
        <v>3.6557327815061651</v>
      </c>
      <c r="W3330" s="21">
        <f t="shared" si="930"/>
        <v>297.06193319537653</v>
      </c>
      <c r="X3330" s="21">
        <f t="shared" si="931"/>
        <v>0</v>
      </c>
      <c r="Y3330" s="21">
        <f t="shared" si="932"/>
        <v>0</v>
      </c>
      <c r="Z3330" s="21">
        <f t="shared" si="940"/>
        <v>0</v>
      </c>
      <c r="AA3330" s="21">
        <f t="shared" si="933"/>
        <v>0</v>
      </c>
      <c r="AB3330" s="21">
        <f t="shared" si="934"/>
        <v>0</v>
      </c>
      <c r="AC3330" s="21">
        <f t="shared" si="935"/>
        <v>62.059999999999995</v>
      </c>
      <c r="AD3330" s="21">
        <f t="shared" si="941"/>
        <v>0</v>
      </c>
      <c r="AE3330" s="21" t="str">
        <f t="shared" si="936"/>
        <v>5/18/21:00</v>
      </c>
    </row>
    <row r="3331" spans="2:31">
      <c r="B3331" s="37">
        <v>5</v>
      </c>
      <c r="C3331" s="38">
        <v>18</v>
      </c>
      <c r="D3331" s="39">
        <v>22</v>
      </c>
      <c r="E3331" s="17">
        <v>16.100000000000001</v>
      </c>
      <c r="F3331" s="17">
        <v>0</v>
      </c>
      <c r="G3331" s="17">
        <v>0</v>
      </c>
      <c r="H3331" s="37">
        <f t="shared" si="924"/>
        <v>60.980000000000004</v>
      </c>
      <c r="I3331" s="37">
        <f>IF(H3331&lt;'Roof Calculator'!$G$8, 1, 0)</f>
        <v>0</v>
      </c>
      <c r="J3331" s="37">
        <f>IF(H3331&gt;='Roof Calculator'!$G$8, 1, 0)</f>
        <v>1</v>
      </c>
      <c r="K3331" s="37">
        <f t="shared" si="925"/>
        <v>0</v>
      </c>
      <c r="L3331" s="37">
        <f t="shared" si="926"/>
        <v>60.980000000000004</v>
      </c>
      <c r="M3331" s="37">
        <v>0</v>
      </c>
      <c r="N3331" s="37">
        <f t="shared" si="927"/>
        <v>0</v>
      </c>
      <c r="O3331" s="37">
        <v>0</v>
      </c>
      <c r="P3331" s="37">
        <v>0</v>
      </c>
      <c r="Q3331" s="21">
        <f t="shared" si="928"/>
        <v>39.790999999999997</v>
      </c>
      <c r="R3331" s="21">
        <f t="shared" si="937"/>
        <v>138.87500000000333</v>
      </c>
      <c r="S3331" s="21">
        <f t="shared" si="938"/>
        <v>19.515288454768942</v>
      </c>
      <c r="T3331" s="21">
        <f t="shared" si="929"/>
        <v>86.147999999999996</v>
      </c>
      <c r="U3331" s="37">
        <f>VLOOKUP(Time_Zone, 'LSTM LookUp'!$B$5:$D$8, 3, FALSE)</f>
        <v>-75</v>
      </c>
      <c r="V3331" s="21">
        <f t="shared" si="939"/>
        <v>3.6538938936570529</v>
      </c>
      <c r="W3331" s="21">
        <f t="shared" si="930"/>
        <v>312.06147347341425</v>
      </c>
      <c r="X3331" s="21">
        <f t="shared" si="931"/>
        <v>0</v>
      </c>
      <c r="Y3331" s="21">
        <f t="shared" si="932"/>
        <v>0</v>
      </c>
      <c r="Z3331" s="21">
        <f t="shared" si="940"/>
        <v>0</v>
      </c>
      <c r="AA3331" s="21">
        <f t="shared" si="933"/>
        <v>0</v>
      </c>
      <c r="AB3331" s="21">
        <f t="shared" si="934"/>
        <v>0</v>
      </c>
      <c r="AC3331" s="21">
        <f t="shared" si="935"/>
        <v>60.980000000000004</v>
      </c>
      <c r="AD3331" s="21">
        <f t="shared" si="941"/>
        <v>0</v>
      </c>
      <c r="AE3331" s="21" t="str">
        <f t="shared" si="936"/>
        <v>5/18/22:00</v>
      </c>
    </row>
    <row r="3332" spans="2:31">
      <c r="B3332" s="37">
        <v>5</v>
      </c>
      <c r="C3332" s="38">
        <v>18</v>
      </c>
      <c r="D3332" s="39">
        <v>23</v>
      </c>
      <c r="E3332" s="17">
        <v>15.6</v>
      </c>
      <c r="F3332" s="17">
        <v>0</v>
      </c>
      <c r="G3332" s="17">
        <v>0</v>
      </c>
      <c r="H3332" s="37">
        <f t="shared" si="924"/>
        <v>60.08</v>
      </c>
      <c r="I3332" s="37">
        <f>IF(H3332&lt;'Roof Calculator'!$G$8, 1, 0)</f>
        <v>0</v>
      </c>
      <c r="J3332" s="37">
        <f>IF(H3332&gt;='Roof Calculator'!$G$8, 1, 0)</f>
        <v>1</v>
      </c>
      <c r="K3332" s="37">
        <f t="shared" si="925"/>
        <v>0</v>
      </c>
      <c r="L3332" s="37">
        <f t="shared" si="926"/>
        <v>60.08</v>
      </c>
      <c r="M3332" s="37">
        <v>0</v>
      </c>
      <c r="N3332" s="37">
        <f t="shared" si="927"/>
        <v>0</v>
      </c>
      <c r="O3332" s="37">
        <v>0</v>
      </c>
      <c r="P3332" s="37">
        <v>0</v>
      </c>
      <c r="Q3332" s="21">
        <f t="shared" si="928"/>
        <v>39.790999999999997</v>
      </c>
      <c r="R3332" s="21">
        <f t="shared" si="937"/>
        <v>138.91666666666998</v>
      </c>
      <c r="S3332" s="21">
        <f t="shared" si="938"/>
        <v>19.52471255280015</v>
      </c>
      <c r="T3332" s="21">
        <f t="shared" si="929"/>
        <v>86.147999999999996</v>
      </c>
      <c r="U3332" s="37">
        <f>VLOOKUP(Time_Zone, 'LSTM LookUp'!$B$5:$D$8, 3, FALSE)</f>
        <v>-75</v>
      </c>
      <c r="V3332" s="21">
        <f t="shared" si="939"/>
        <v>3.6520392276807665</v>
      </c>
      <c r="W3332" s="21">
        <f t="shared" si="930"/>
        <v>327.06100980692014</v>
      </c>
      <c r="X3332" s="21">
        <f t="shared" si="931"/>
        <v>0</v>
      </c>
      <c r="Y3332" s="21">
        <f t="shared" si="932"/>
        <v>0</v>
      </c>
      <c r="Z3332" s="21">
        <f t="shared" si="940"/>
        <v>0</v>
      </c>
      <c r="AA3332" s="21">
        <f t="shared" si="933"/>
        <v>0</v>
      </c>
      <c r="AB3332" s="21">
        <f t="shared" si="934"/>
        <v>0</v>
      </c>
      <c r="AC3332" s="21">
        <f t="shared" si="935"/>
        <v>60.08</v>
      </c>
      <c r="AD3332" s="21">
        <f t="shared" si="941"/>
        <v>0</v>
      </c>
      <c r="AE3332" s="21" t="str">
        <f t="shared" si="936"/>
        <v>5/18/23:00</v>
      </c>
    </row>
    <row r="3333" spans="2:31">
      <c r="B3333" s="37">
        <v>5</v>
      </c>
      <c r="C3333" s="38">
        <v>18</v>
      </c>
      <c r="D3333" s="39">
        <v>24</v>
      </c>
      <c r="E3333" s="17">
        <v>15.6</v>
      </c>
      <c r="F3333" s="17">
        <v>0</v>
      </c>
      <c r="G3333" s="17">
        <v>0</v>
      </c>
      <c r="H3333" s="37">
        <f t="shared" si="924"/>
        <v>60.08</v>
      </c>
      <c r="I3333" s="37">
        <f>IF(H3333&lt;'Roof Calculator'!$G$8, 1, 0)</f>
        <v>0</v>
      </c>
      <c r="J3333" s="37">
        <f>IF(H3333&gt;='Roof Calculator'!$G$8, 1, 0)</f>
        <v>1</v>
      </c>
      <c r="K3333" s="37">
        <f t="shared" si="925"/>
        <v>0</v>
      </c>
      <c r="L3333" s="37">
        <f t="shared" si="926"/>
        <v>60.08</v>
      </c>
      <c r="M3333" s="37">
        <v>0</v>
      </c>
      <c r="N3333" s="37">
        <f t="shared" si="927"/>
        <v>0</v>
      </c>
      <c r="O3333" s="37">
        <v>0</v>
      </c>
      <c r="P3333" s="37">
        <v>0</v>
      </c>
      <c r="Q3333" s="21">
        <f t="shared" si="928"/>
        <v>39.790999999999997</v>
      </c>
      <c r="R3333" s="21">
        <f t="shared" si="937"/>
        <v>138.95833333333664</v>
      </c>
      <c r="S3333" s="21">
        <f t="shared" si="938"/>
        <v>19.534126747478645</v>
      </c>
      <c r="T3333" s="21">
        <f t="shared" si="929"/>
        <v>86.147999999999996</v>
      </c>
      <c r="U3333" s="37">
        <f>VLOOKUP(Time_Zone, 'LSTM LookUp'!$B$5:$D$8, 3, FALSE)</f>
        <v>-75</v>
      </c>
      <c r="V3333" s="21">
        <f t="shared" si="939"/>
        <v>3.6501687934910914</v>
      </c>
      <c r="W3333" s="21">
        <f t="shared" si="930"/>
        <v>342.06054219837273</v>
      </c>
      <c r="X3333" s="21">
        <f t="shared" si="931"/>
        <v>0</v>
      </c>
      <c r="Y3333" s="21">
        <f t="shared" si="932"/>
        <v>0</v>
      </c>
      <c r="Z3333" s="21">
        <f t="shared" si="940"/>
        <v>0</v>
      </c>
      <c r="AA3333" s="21">
        <f t="shared" si="933"/>
        <v>0</v>
      </c>
      <c r="AB3333" s="21">
        <f t="shared" si="934"/>
        <v>0</v>
      </c>
      <c r="AC3333" s="21">
        <f t="shared" si="935"/>
        <v>60.08</v>
      </c>
      <c r="AD3333" s="21">
        <f t="shared" si="941"/>
        <v>0</v>
      </c>
      <c r="AE3333" s="21" t="str">
        <f t="shared" si="936"/>
        <v>5/18/24:00</v>
      </c>
    </row>
    <row r="3334" spans="2:31">
      <c r="B3334" s="37">
        <v>5</v>
      </c>
      <c r="C3334" s="38">
        <v>19</v>
      </c>
      <c r="D3334" s="39">
        <v>1</v>
      </c>
      <c r="E3334" s="17">
        <v>16.100000000000001</v>
      </c>
      <c r="F3334" s="17">
        <v>0</v>
      </c>
      <c r="G3334" s="17">
        <v>0</v>
      </c>
      <c r="H3334" s="37">
        <f t="shared" si="924"/>
        <v>60.980000000000004</v>
      </c>
      <c r="I3334" s="37">
        <f>IF(H3334&lt;'Roof Calculator'!$G$8, 1, 0)</f>
        <v>0</v>
      </c>
      <c r="J3334" s="37">
        <f>IF(H3334&gt;='Roof Calculator'!$G$8, 1, 0)</f>
        <v>1</v>
      </c>
      <c r="K3334" s="37">
        <f t="shared" si="925"/>
        <v>0</v>
      </c>
      <c r="L3334" s="37">
        <f t="shared" si="926"/>
        <v>60.980000000000004</v>
      </c>
      <c r="M3334" s="37">
        <v>0</v>
      </c>
      <c r="N3334" s="37">
        <f t="shared" si="927"/>
        <v>0</v>
      </c>
      <c r="O3334" s="37">
        <v>0</v>
      </c>
      <c r="P3334" s="37">
        <v>0</v>
      </c>
      <c r="Q3334" s="21">
        <f t="shared" si="928"/>
        <v>39.790999999999997</v>
      </c>
      <c r="R3334" s="21">
        <f t="shared" si="937"/>
        <v>139.0000000000033</v>
      </c>
      <c r="S3334" s="21">
        <f t="shared" si="938"/>
        <v>19.543531032483326</v>
      </c>
      <c r="T3334" s="21">
        <f t="shared" si="929"/>
        <v>86.147999999999996</v>
      </c>
      <c r="U3334" s="37">
        <f>VLOOKUP(Time_Zone, 'LSTM LookUp'!$B$5:$D$8, 3, FALSE)</f>
        <v>-75</v>
      </c>
      <c r="V3334" s="21">
        <f t="shared" si="939"/>
        <v>3.6482826010385079</v>
      </c>
      <c r="W3334" s="21">
        <f t="shared" si="930"/>
        <v>-2.93992934974038</v>
      </c>
      <c r="X3334" s="21">
        <f t="shared" si="931"/>
        <v>0</v>
      </c>
      <c r="Y3334" s="21">
        <f t="shared" si="932"/>
        <v>0</v>
      </c>
      <c r="Z3334" s="21">
        <f t="shared" si="940"/>
        <v>0</v>
      </c>
      <c r="AA3334" s="21">
        <f t="shared" si="933"/>
        <v>0</v>
      </c>
      <c r="AB3334" s="21">
        <f t="shared" si="934"/>
        <v>0</v>
      </c>
      <c r="AC3334" s="21">
        <f t="shared" si="935"/>
        <v>60.980000000000004</v>
      </c>
      <c r="AD3334" s="21">
        <f t="shared" si="941"/>
        <v>0</v>
      </c>
      <c r="AE3334" s="21" t="str">
        <f t="shared" si="936"/>
        <v>5/19/1:00</v>
      </c>
    </row>
    <row r="3335" spans="2:31">
      <c r="B3335" s="37">
        <v>5</v>
      </c>
      <c r="C3335" s="38">
        <v>19</v>
      </c>
      <c r="D3335" s="39">
        <v>2</v>
      </c>
      <c r="E3335" s="17">
        <v>16.100000000000001</v>
      </c>
      <c r="F3335" s="17">
        <v>0</v>
      </c>
      <c r="G3335" s="17">
        <v>0</v>
      </c>
      <c r="H3335" s="37">
        <f t="shared" si="924"/>
        <v>60.980000000000004</v>
      </c>
      <c r="I3335" s="37">
        <f>IF(H3335&lt;'Roof Calculator'!$G$8, 1, 0)</f>
        <v>0</v>
      </c>
      <c r="J3335" s="37">
        <f>IF(H3335&gt;='Roof Calculator'!$G$8, 1, 0)</f>
        <v>1</v>
      </c>
      <c r="K3335" s="37">
        <f t="shared" si="925"/>
        <v>0</v>
      </c>
      <c r="L3335" s="37">
        <f t="shared" si="926"/>
        <v>60.980000000000004</v>
      </c>
      <c r="M3335" s="37">
        <v>0</v>
      </c>
      <c r="N3335" s="37">
        <f t="shared" si="927"/>
        <v>0</v>
      </c>
      <c r="O3335" s="37">
        <v>0</v>
      </c>
      <c r="P3335" s="37">
        <v>0</v>
      </c>
      <c r="Q3335" s="21">
        <f t="shared" si="928"/>
        <v>39.790999999999997</v>
      </c>
      <c r="R3335" s="21">
        <f t="shared" si="937"/>
        <v>139.04166666666995</v>
      </c>
      <c r="S3335" s="21">
        <f t="shared" si="938"/>
        <v>19.552925401497191</v>
      </c>
      <c r="T3335" s="21">
        <f t="shared" si="929"/>
        <v>86.147999999999996</v>
      </c>
      <c r="U3335" s="37">
        <f>VLOOKUP(Time_Zone, 'LSTM LookUp'!$B$5:$D$8, 3, FALSE)</f>
        <v>-75</v>
      </c>
      <c r="V3335" s="21">
        <f t="shared" si="939"/>
        <v>3.6463806603101649</v>
      </c>
      <c r="W3335" s="21">
        <f t="shared" si="930"/>
        <v>12.059595165077512</v>
      </c>
      <c r="X3335" s="21">
        <f t="shared" si="931"/>
        <v>0</v>
      </c>
      <c r="Y3335" s="21">
        <f t="shared" si="932"/>
        <v>0</v>
      </c>
      <c r="Z3335" s="21">
        <f t="shared" si="940"/>
        <v>0</v>
      </c>
      <c r="AA3335" s="21">
        <f t="shared" si="933"/>
        <v>0</v>
      </c>
      <c r="AB3335" s="21">
        <f t="shared" si="934"/>
        <v>0</v>
      </c>
      <c r="AC3335" s="21">
        <f t="shared" si="935"/>
        <v>60.980000000000004</v>
      </c>
      <c r="AD3335" s="21">
        <f t="shared" si="941"/>
        <v>0</v>
      </c>
      <c r="AE3335" s="21" t="str">
        <f t="shared" si="936"/>
        <v>5/19/2:00</v>
      </c>
    </row>
    <row r="3336" spans="2:31">
      <c r="B3336" s="37">
        <v>5</v>
      </c>
      <c r="C3336" s="38">
        <v>19</v>
      </c>
      <c r="D3336" s="39">
        <v>3</v>
      </c>
      <c r="E3336" s="17">
        <v>15.6</v>
      </c>
      <c r="F3336" s="17">
        <v>0</v>
      </c>
      <c r="G3336" s="17">
        <v>0</v>
      </c>
      <c r="H3336" s="37">
        <f t="shared" si="924"/>
        <v>60.08</v>
      </c>
      <c r="I3336" s="37">
        <f>IF(H3336&lt;'Roof Calculator'!$G$8, 1, 0)</f>
        <v>0</v>
      </c>
      <c r="J3336" s="37">
        <f>IF(H3336&gt;='Roof Calculator'!$G$8, 1, 0)</f>
        <v>1</v>
      </c>
      <c r="K3336" s="37">
        <f t="shared" si="925"/>
        <v>0</v>
      </c>
      <c r="L3336" s="37">
        <f t="shared" si="926"/>
        <v>60.08</v>
      </c>
      <c r="M3336" s="37">
        <v>0</v>
      </c>
      <c r="N3336" s="37">
        <f t="shared" si="927"/>
        <v>0</v>
      </c>
      <c r="O3336" s="37">
        <v>0</v>
      </c>
      <c r="P3336" s="37">
        <v>0</v>
      </c>
      <c r="Q3336" s="21">
        <f t="shared" si="928"/>
        <v>39.790999999999997</v>
      </c>
      <c r="R3336" s="21">
        <f t="shared" si="937"/>
        <v>139.08333333333661</v>
      </c>
      <c r="S3336" s="21">
        <f t="shared" si="938"/>
        <v>19.562309848207363</v>
      </c>
      <c r="T3336" s="21">
        <f t="shared" si="929"/>
        <v>86.147999999999996</v>
      </c>
      <c r="U3336" s="37">
        <f>VLOOKUP(Time_Zone, 'LSTM LookUp'!$B$5:$D$8, 3, FALSE)</f>
        <v>-75</v>
      </c>
      <c r="V3336" s="21">
        <f t="shared" si="939"/>
        <v>3.6444629813298617</v>
      </c>
      <c r="W3336" s="21">
        <f t="shared" si="930"/>
        <v>27.059115745332463</v>
      </c>
      <c r="X3336" s="21">
        <f t="shared" si="931"/>
        <v>0</v>
      </c>
      <c r="Y3336" s="21">
        <f t="shared" si="932"/>
        <v>0</v>
      </c>
      <c r="Z3336" s="21">
        <f t="shared" si="940"/>
        <v>0</v>
      </c>
      <c r="AA3336" s="21">
        <f t="shared" si="933"/>
        <v>0</v>
      </c>
      <c r="AB3336" s="21">
        <f t="shared" si="934"/>
        <v>0</v>
      </c>
      <c r="AC3336" s="21">
        <f t="shared" si="935"/>
        <v>60.08</v>
      </c>
      <c r="AD3336" s="21">
        <f t="shared" si="941"/>
        <v>0</v>
      </c>
      <c r="AE3336" s="21" t="str">
        <f t="shared" si="936"/>
        <v>5/19/3:00</v>
      </c>
    </row>
    <row r="3337" spans="2:31">
      <c r="B3337" s="37">
        <v>5</v>
      </c>
      <c r="C3337" s="38">
        <v>19</v>
      </c>
      <c r="D3337" s="39">
        <v>4</v>
      </c>
      <c r="E3337" s="17">
        <v>15</v>
      </c>
      <c r="F3337" s="17">
        <v>0</v>
      </c>
      <c r="G3337" s="17">
        <v>0</v>
      </c>
      <c r="H3337" s="37">
        <f t="shared" si="924"/>
        <v>59</v>
      </c>
      <c r="I3337" s="37">
        <f>IF(H3337&lt;'Roof Calculator'!$G$8, 1, 0)</f>
        <v>0</v>
      </c>
      <c r="J3337" s="37">
        <f>IF(H3337&gt;='Roof Calculator'!$G$8, 1, 0)</f>
        <v>1</v>
      </c>
      <c r="K3337" s="37">
        <f t="shared" si="925"/>
        <v>0</v>
      </c>
      <c r="L3337" s="37">
        <f t="shared" si="926"/>
        <v>59</v>
      </c>
      <c r="M3337" s="37">
        <v>0</v>
      </c>
      <c r="N3337" s="37">
        <f t="shared" si="927"/>
        <v>0</v>
      </c>
      <c r="O3337" s="37">
        <v>0</v>
      </c>
      <c r="P3337" s="37">
        <v>0</v>
      </c>
      <c r="Q3337" s="21">
        <f t="shared" si="928"/>
        <v>39.790999999999997</v>
      </c>
      <c r="R3337" s="21">
        <f t="shared" si="937"/>
        <v>139.12500000000327</v>
      </c>
      <c r="S3337" s="21">
        <f t="shared" si="938"/>
        <v>19.571684366305107</v>
      </c>
      <c r="T3337" s="21">
        <f t="shared" si="929"/>
        <v>86.147999999999996</v>
      </c>
      <c r="U3337" s="37">
        <f>VLOOKUP(Time_Zone, 'LSTM LookUp'!$B$5:$D$8, 3, FALSE)</f>
        <v>-75</v>
      </c>
      <c r="V3337" s="21">
        <f t="shared" si="939"/>
        <v>3.6425295741580168</v>
      </c>
      <c r="W3337" s="21">
        <f t="shared" si="930"/>
        <v>42.058632393539497</v>
      </c>
      <c r="X3337" s="21">
        <f t="shared" si="931"/>
        <v>0</v>
      </c>
      <c r="Y3337" s="21">
        <f t="shared" si="932"/>
        <v>0</v>
      </c>
      <c r="Z3337" s="21">
        <f t="shared" si="940"/>
        <v>0</v>
      </c>
      <c r="AA3337" s="21">
        <f t="shared" si="933"/>
        <v>0</v>
      </c>
      <c r="AB3337" s="21">
        <f t="shared" si="934"/>
        <v>0</v>
      </c>
      <c r="AC3337" s="21">
        <f t="shared" si="935"/>
        <v>59</v>
      </c>
      <c r="AD3337" s="21">
        <f t="shared" si="941"/>
        <v>0</v>
      </c>
      <c r="AE3337" s="21" t="str">
        <f t="shared" si="936"/>
        <v>5/19/4:00</v>
      </c>
    </row>
    <row r="3338" spans="2:31">
      <c r="B3338" s="37">
        <v>5</v>
      </c>
      <c r="C3338" s="38">
        <v>19</v>
      </c>
      <c r="D3338" s="39">
        <v>5</v>
      </c>
      <c r="E3338" s="17">
        <v>15</v>
      </c>
      <c r="F3338" s="17">
        <v>0</v>
      </c>
      <c r="G3338" s="17">
        <v>0</v>
      </c>
      <c r="H3338" s="37">
        <f t="shared" si="924"/>
        <v>59</v>
      </c>
      <c r="I3338" s="37">
        <f>IF(H3338&lt;'Roof Calculator'!$G$8, 1, 0)</f>
        <v>0</v>
      </c>
      <c r="J3338" s="37">
        <f>IF(H3338&gt;='Roof Calculator'!$G$8, 1, 0)</f>
        <v>1</v>
      </c>
      <c r="K3338" s="37">
        <f t="shared" si="925"/>
        <v>0</v>
      </c>
      <c r="L3338" s="37">
        <f t="shared" si="926"/>
        <v>59</v>
      </c>
      <c r="M3338" s="37">
        <v>0</v>
      </c>
      <c r="N3338" s="37">
        <f t="shared" si="927"/>
        <v>0</v>
      </c>
      <c r="O3338" s="37">
        <v>0</v>
      </c>
      <c r="P3338" s="37">
        <v>0</v>
      </c>
      <c r="Q3338" s="21">
        <f t="shared" si="928"/>
        <v>39.790999999999997</v>
      </c>
      <c r="R3338" s="21">
        <f t="shared" si="937"/>
        <v>139.16666666666993</v>
      </c>
      <c r="S3338" s="21">
        <f t="shared" si="938"/>
        <v>19.581048949485815</v>
      </c>
      <c r="T3338" s="21">
        <f t="shared" si="929"/>
        <v>86.147999999999996</v>
      </c>
      <c r="U3338" s="37">
        <f>VLOOKUP(Time_Zone, 'LSTM LookUp'!$B$5:$D$8, 3, FALSE)</f>
        <v>-75</v>
      </c>
      <c r="V3338" s="21">
        <f t="shared" si="939"/>
        <v>3.6405804488916513</v>
      </c>
      <c r="W3338" s="21">
        <f t="shared" si="930"/>
        <v>57.058145112222924</v>
      </c>
      <c r="X3338" s="21">
        <f t="shared" si="931"/>
        <v>0</v>
      </c>
      <c r="Y3338" s="21">
        <f t="shared" si="932"/>
        <v>0</v>
      </c>
      <c r="Z3338" s="21">
        <f t="shared" si="940"/>
        <v>0</v>
      </c>
      <c r="AA3338" s="21">
        <f t="shared" si="933"/>
        <v>0</v>
      </c>
      <c r="AB3338" s="21">
        <f t="shared" si="934"/>
        <v>0</v>
      </c>
      <c r="AC3338" s="21">
        <f t="shared" si="935"/>
        <v>59</v>
      </c>
      <c r="AD3338" s="21">
        <f t="shared" si="941"/>
        <v>0</v>
      </c>
      <c r="AE3338" s="21" t="str">
        <f t="shared" si="936"/>
        <v>5/19/5:00</v>
      </c>
    </row>
    <row r="3339" spans="2:31">
      <c r="B3339" s="37">
        <v>5</v>
      </c>
      <c r="C3339" s="38">
        <v>19</v>
      </c>
      <c r="D3339" s="39">
        <v>6</v>
      </c>
      <c r="E3339" s="17">
        <v>15</v>
      </c>
      <c r="F3339" s="17">
        <v>12</v>
      </c>
      <c r="G3339" s="17">
        <v>0</v>
      </c>
      <c r="H3339" s="37">
        <f t="shared" si="924"/>
        <v>59</v>
      </c>
      <c r="I3339" s="37">
        <f>IF(H3339&lt;'Roof Calculator'!$G$8, 1, 0)</f>
        <v>0</v>
      </c>
      <c r="J3339" s="37">
        <f>IF(H3339&gt;='Roof Calculator'!$G$8, 1, 0)</f>
        <v>1</v>
      </c>
      <c r="K3339" s="37">
        <f t="shared" si="925"/>
        <v>0</v>
      </c>
      <c r="L3339" s="37">
        <f t="shared" si="926"/>
        <v>59</v>
      </c>
      <c r="M3339" s="37">
        <v>0</v>
      </c>
      <c r="N3339" s="37">
        <f t="shared" si="927"/>
        <v>12</v>
      </c>
      <c r="O3339" s="37">
        <v>0</v>
      </c>
      <c r="P3339" s="37">
        <v>0</v>
      </c>
      <c r="Q3339" s="21">
        <f t="shared" si="928"/>
        <v>39.790999999999997</v>
      </c>
      <c r="R3339" s="21">
        <f t="shared" si="937"/>
        <v>139.20833333333658</v>
      </c>
      <c r="S3339" s="21">
        <f t="shared" si="938"/>
        <v>19.590403591449054</v>
      </c>
      <c r="T3339" s="21">
        <f t="shared" si="929"/>
        <v>86.147999999999996</v>
      </c>
      <c r="U3339" s="37">
        <f>VLOOKUP(Time_Zone, 'LSTM LookUp'!$B$5:$D$8, 3, FALSE)</f>
        <v>-75</v>
      </c>
      <c r="V3339" s="21">
        <f t="shared" si="939"/>
        <v>3.6386156156643601</v>
      </c>
      <c r="W3339" s="21">
        <f t="shared" si="930"/>
        <v>72.057653903916062</v>
      </c>
      <c r="X3339" s="21">
        <f t="shared" si="931"/>
        <v>0</v>
      </c>
      <c r="Y3339" s="21">
        <f t="shared" si="932"/>
        <v>12</v>
      </c>
      <c r="Z3339" s="21">
        <f t="shared" si="940"/>
        <v>3.8037904124860646</v>
      </c>
      <c r="AA3339" s="21">
        <f t="shared" si="933"/>
        <v>0</v>
      </c>
      <c r="AB3339" s="21">
        <f t="shared" si="934"/>
        <v>3.8037904124860646</v>
      </c>
      <c r="AC3339" s="21">
        <f t="shared" si="935"/>
        <v>59</v>
      </c>
      <c r="AD3339" s="21">
        <f t="shared" si="941"/>
        <v>3.8037904124860646</v>
      </c>
      <c r="AE3339" s="21" t="str">
        <f t="shared" si="936"/>
        <v>5/19/6:00</v>
      </c>
    </row>
    <row r="3340" spans="2:31">
      <c r="B3340" s="37">
        <v>5</v>
      </c>
      <c r="C3340" s="38">
        <v>19</v>
      </c>
      <c r="D3340" s="39">
        <v>7</v>
      </c>
      <c r="E3340" s="17">
        <v>15.6</v>
      </c>
      <c r="F3340" s="17">
        <v>92</v>
      </c>
      <c r="G3340" s="17">
        <v>78</v>
      </c>
      <c r="H3340" s="37">
        <f t="shared" si="924"/>
        <v>60.08</v>
      </c>
      <c r="I3340" s="37">
        <f>IF(H3340&lt;'Roof Calculator'!$G$8, 1, 0)</f>
        <v>0</v>
      </c>
      <c r="J3340" s="37">
        <f>IF(H3340&gt;='Roof Calculator'!$G$8, 1, 0)</f>
        <v>1</v>
      </c>
      <c r="K3340" s="37">
        <f t="shared" si="925"/>
        <v>0</v>
      </c>
      <c r="L3340" s="37">
        <f t="shared" si="926"/>
        <v>60.08</v>
      </c>
      <c r="M3340" s="37">
        <v>0</v>
      </c>
      <c r="N3340" s="37">
        <f t="shared" si="927"/>
        <v>92</v>
      </c>
      <c r="O3340" s="37">
        <v>0</v>
      </c>
      <c r="P3340" s="37">
        <v>0</v>
      </c>
      <c r="Q3340" s="21">
        <f t="shared" si="928"/>
        <v>39.790999999999997</v>
      </c>
      <c r="R3340" s="21">
        <f t="shared" si="937"/>
        <v>139.25000000000324</v>
      </c>
      <c r="S3340" s="21">
        <f t="shared" si="938"/>
        <v>19.599748285898535</v>
      </c>
      <c r="T3340" s="21">
        <f t="shared" si="929"/>
        <v>86.147999999999996</v>
      </c>
      <c r="U3340" s="37">
        <f>VLOOKUP(Time_Zone, 'LSTM LookUp'!$B$5:$D$8, 3, FALSE)</f>
        <v>-75</v>
      </c>
      <c r="V3340" s="21">
        <f t="shared" si="939"/>
        <v>3.63663508464629</v>
      </c>
      <c r="W3340" s="21">
        <f t="shared" si="930"/>
        <v>87.057158771161596</v>
      </c>
      <c r="X3340" s="21">
        <f t="shared" si="931"/>
        <v>19.643954753463181</v>
      </c>
      <c r="Y3340" s="21">
        <f t="shared" si="932"/>
        <v>111.64395475346318</v>
      </c>
      <c r="Z3340" s="21">
        <f t="shared" si="940"/>
        <v>35.389183725270939</v>
      </c>
      <c r="AA3340" s="21">
        <f t="shared" si="933"/>
        <v>0</v>
      </c>
      <c r="AB3340" s="21">
        <f t="shared" si="934"/>
        <v>35.389183725270939</v>
      </c>
      <c r="AC3340" s="21">
        <f t="shared" si="935"/>
        <v>60.08</v>
      </c>
      <c r="AD3340" s="21">
        <f t="shared" si="941"/>
        <v>35.389183725270939</v>
      </c>
      <c r="AE3340" s="21" t="str">
        <f t="shared" si="936"/>
        <v>5/19/7:00</v>
      </c>
    </row>
    <row r="3341" spans="2:31">
      <c r="B3341" s="37">
        <v>5</v>
      </c>
      <c r="C3341" s="38">
        <v>19</v>
      </c>
      <c r="D3341" s="39">
        <v>8</v>
      </c>
      <c r="E3341" s="17">
        <v>16.100000000000001</v>
      </c>
      <c r="F3341" s="17">
        <v>142</v>
      </c>
      <c r="G3341" s="17">
        <v>168</v>
      </c>
      <c r="H3341" s="37">
        <f t="shared" si="924"/>
        <v>60.980000000000004</v>
      </c>
      <c r="I3341" s="37">
        <f>IF(H3341&lt;'Roof Calculator'!$G$8, 1, 0)</f>
        <v>0</v>
      </c>
      <c r="J3341" s="37">
        <f>IF(H3341&gt;='Roof Calculator'!$G$8, 1, 0)</f>
        <v>1</v>
      </c>
      <c r="K3341" s="37">
        <f t="shared" si="925"/>
        <v>0</v>
      </c>
      <c r="L3341" s="37">
        <f t="shared" si="926"/>
        <v>60.980000000000004</v>
      </c>
      <c r="M3341" s="37">
        <v>0</v>
      </c>
      <c r="N3341" s="37">
        <f t="shared" si="927"/>
        <v>142</v>
      </c>
      <c r="O3341" s="37">
        <v>0</v>
      </c>
      <c r="P3341" s="37">
        <v>0</v>
      </c>
      <c r="Q3341" s="21">
        <f t="shared" si="928"/>
        <v>39.790999999999997</v>
      </c>
      <c r="R3341" s="21">
        <f t="shared" si="937"/>
        <v>139.2916666666699</v>
      </c>
      <c r="S3341" s="21">
        <f t="shared" si="938"/>
        <v>19.609083026542155</v>
      </c>
      <c r="T3341" s="21">
        <f t="shared" si="929"/>
        <v>86.147999999999996</v>
      </c>
      <c r="U3341" s="37">
        <f>VLOOKUP(Time_Zone, 'LSTM LookUp'!$B$5:$D$8, 3, FALSE)</f>
        <v>-75</v>
      </c>
      <c r="V3341" s="21">
        <f t="shared" si="939"/>
        <v>3.6346388660441153</v>
      </c>
      <c r="W3341" s="21">
        <f t="shared" si="930"/>
        <v>102.05665971651102</v>
      </c>
      <c r="X3341" s="21">
        <f t="shared" si="931"/>
        <v>10.68311364514501</v>
      </c>
      <c r="Y3341" s="21">
        <f t="shared" si="932"/>
        <v>152.683113645145</v>
      </c>
      <c r="Z3341" s="21">
        <f t="shared" si="940"/>
        <v>48.397880319326894</v>
      </c>
      <c r="AA3341" s="21">
        <f t="shared" si="933"/>
        <v>0</v>
      </c>
      <c r="AB3341" s="21">
        <f t="shared" si="934"/>
        <v>48.397880319326894</v>
      </c>
      <c r="AC3341" s="21">
        <f t="shared" si="935"/>
        <v>60.980000000000004</v>
      </c>
      <c r="AD3341" s="21">
        <f t="shared" si="941"/>
        <v>48.397880319326894</v>
      </c>
      <c r="AE3341" s="21" t="str">
        <f t="shared" si="936"/>
        <v>5/19/8:00</v>
      </c>
    </row>
    <row r="3342" spans="2:31">
      <c r="B3342" s="37">
        <v>5</v>
      </c>
      <c r="C3342" s="38">
        <v>19</v>
      </c>
      <c r="D3342" s="39">
        <v>9</v>
      </c>
      <c r="E3342" s="17">
        <v>17.2</v>
      </c>
      <c r="F3342" s="17">
        <v>212</v>
      </c>
      <c r="G3342" s="17">
        <v>320</v>
      </c>
      <c r="H3342" s="37">
        <f t="shared" si="924"/>
        <v>62.959999999999994</v>
      </c>
      <c r="I3342" s="37">
        <f>IF(H3342&lt;'Roof Calculator'!$G$8, 1, 0)</f>
        <v>0</v>
      </c>
      <c r="J3342" s="37">
        <f>IF(H3342&gt;='Roof Calculator'!$G$8, 1, 0)</f>
        <v>1</v>
      </c>
      <c r="K3342" s="37">
        <f t="shared" si="925"/>
        <v>0</v>
      </c>
      <c r="L3342" s="37">
        <f t="shared" si="926"/>
        <v>62.959999999999994</v>
      </c>
      <c r="M3342" s="37">
        <v>0</v>
      </c>
      <c r="N3342" s="37">
        <f t="shared" si="927"/>
        <v>212</v>
      </c>
      <c r="O3342" s="37">
        <v>0</v>
      </c>
      <c r="P3342" s="37">
        <v>0</v>
      </c>
      <c r="Q3342" s="21">
        <f t="shared" si="928"/>
        <v>39.790999999999997</v>
      </c>
      <c r="R3342" s="21">
        <f t="shared" si="937"/>
        <v>139.33333333333655</v>
      </c>
      <c r="S3342" s="21">
        <f t="shared" si="938"/>
        <v>19.618407807092002</v>
      </c>
      <c r="T3342" s="21">
        <f t="shared" si="929"/>
        <v>86.147999999999996</v>
      </c>
      <c r="U3342" s="37">
        <f>VLOOKUP(Time_Zone, 'LSTM LookUp'!$B$5:$D$8, 3, FALSE)</f>
        <v>-75</v>
      </c>
      <c r="V3342" s="21">
        <f t="shared" si="939"/>
        <v>3.6326269701010139</v>
      </c>
      <c r="W3342" s="21">
        <f t="shared" si="930"/>
        <v>117.05615674252526</v>
      </c>
      <c r="X3342" s="21">
        <f t="shared" si="931"/>
        <v>-36.589355172429904</v>
      </c>
      <c r="Y3342" s="21">
        <f t="shared" si="932"/>
        <v>175.41064482757008</v>
      </c>
      <c r="Z3342" s="21">
        <f t="shared" si="940"/>
        <v>55.602110753592456</v>
      </c>
      <c r="AA3342" s="21">
        <f t="shared" si="933"/>
        <v>0</v>
      </c>
      <c r="AB3342" s="21">
        <f t="shared" si="934"/>
        <v>55.602110753592456</v>
      </c>
      <c r="AC3342" s="21">
        <f t="shared" si="935"/>
        <v>62.959999999999994</v>
      </c>
      <c r="AD3342" s="21">
        <f t="shared" si="941"/>
        <v>55.602110753592456</v>
      </c>
      <c r="AE3342" s="21" t="str">
        <f t="shared" si="936"/>
        <v>5/19/9:00</v>
      </c>
    </row>
    <row r="3343" spans="2:31">
      <c r="B3343" s="37">
        <v>5</v>
      </c>
      <c r="C3343" s="38">
        <v>19</v>
      </c>
      <c r="D3343" s="39">
        <v>10</v>
      </c>
      <c r="E3343" s="17">
        <v>18.899999999999999</v>
      </c>
      <c r="F3343" s="17">
        <v>349</v>
      </c>
      <c r="G3343" s="17">
        <v>243</v>
      </c>
      <c r="H3343" s="37">
        <f t="shared" si="924"/>
        <v>66.02</v>
      </c>
      <c r="I3343" s="37">
        <f>IF(H3343&lt;'Roof Calculator'!$G$8, 1, 0)</f>
        <v>0</v>
      </c>
      <c r="J3343" s="37">
        <f>IF(H3343&gt;='Roof Calculator'!$G$8, 1, 0)</f>
        <v>1</v>
      </c>
      <c r="K3343" s="37">
        <f t="shared" si="925"/>
        <v>0</v>
      </c>
      <c r="L3343" s="37">
        <f t="shared" si="926"/>
        <v>66.02</v>
      </c>
      <c r="M3343" s="37">
        <v>0</v>
      </c>
      <c r="N3343" s="37">
        <f t="shared" si="927"/>
        <v>349</v>
      </c>
      <c r="O3343" s="37">
        <v>0</v>
      </c>
      <c r="P3343" s="37">
        <v>0</v>
      </c>
      <c r="Q3343" s="21">
        <f t="shared" si="928"/>
        <v>39.790999999999997</v>
      </c>
      <c r="R3343" s="21">
        <f t="shared" si="937"/>
        <v>139.37500000000321</v>
      </c>
      <c r="S3343" s="21">
        <f t="shared" si="938"/>
        <v>19.627722621264354</v>
      </c>
      <c r="T3343" s="21">
        <f t="shared" si="929"/>
        <v>86.147999999999996</v>
      </c>
      <c r="U3343" s="37">
        <f>VLOOKUP(Time_Zone, 'LSTM LookUp'!$B$5:$D$8, 3, FALSE)</f>
        <v>-75</v>
      </c>
      <c r="V3343" s="21">
        <f t="shared" si="939"/>
        <v>3.6305994070966374</v>
      </c>
      <c r="W3343" s="21">
        <f t="shared" si="930"/>
        <v>132.05564985177418</v>
      </c>
      <c r="X3343" s="21">
        <f t="shared" si="931"/>
        <v>-65.566216028005243</v>
      </c>
      <c r="Y3343" s="21">
        <f t="shared" si="932"/>
        <v>283.43378397199479</v>
      </c>
      <c r="Z3343" s="21">
        <f t="shared" si="940"/>
        <v>89.843559170610021</v>
      </c>
      <c r="AA3343" s="21">
        <f t="shared" si="933"/>
        <v>0</v>
      </c>
      <c r="AB3343" s="21">
        <f t="shared" si="934"/>
        <v>89.843559170610021</v>
      </c>
      <c r="AC3343" s="21">
        <f t="shared" si="935"/>
        <v>66.02</v>
      </c>
      <c r="AD3343" s="21">
        <f t="shared" si="941"/>
        <v>89.843559170610021</v>
      </c>
      <c r="AE3343" s="21" t="str">
        <f t="shared" si="936"/>
        <v>5/19/10:00</v>
      </c>
    </row>
    <row r="3344" spans="2:31">
      <c r="B3344" s="37">
        <v>5</v>
      </c>
      <c r="C3344" s="38">
        <v>19</v>
      </c>
      <c r="D3344" s="39">
        <v>11</v>
      </c>
      <c r="E3344" s="17">
        <v>19.399999999999999</v>
      </c>
      <c r="F3344" s="17">
        <v>334</v>
      </c>
      <c r="G3344" s="17">
        <v>108</v>
      </c>
      <c r="H3344" s="37">
        <f t="shared" si="924"/>
        <v>66.92</v>
      </c>
      <c r="I3344" s="37">
        <f>IF(H3344&lt;'Roof Calculator'!$G$8, 1, 0)</f>
        <v>0</v>
      </c>
      <c r="J3344" s="37">
        <f>IF(H3344&gt;='Roof Calculator'!$G$8, 1, 0)</f>
        <v>1</v>
      </c>
      <c r="K3344" s="37">
        <f t="shared" si="925"/>
        <v>0</v>
      </c>
      <c r="L3344" s="37">
        <f t="shared" si="926"/>
        <v>66.92</v>
      </c>
      <c r="M3344" s="37">
        <v>0</v>
      </c>
      <c r="N3344" s="37">
        <f t="shared" si="927"/>
        <v>334</v>
      </c>
      <c r="O3344" s="37">
        <v>0</v>
      </c>
      <c r="P3344" s="37">
        <v>0</v>
      </c>
      <c r="Q3344" s="21">
        <f t="shared" si="928"/>
        <v>39.790999999999997</v>
      </c>
      <c r="R3344" s="21">
        <f t="shared" si="937"/>
        <v>139.41666666666987</v>
      </c>
      <c r="S3344" s="21">
        <f t="shared" si="938"/>
        <v>19.637027462779685</v>
      </c>
      <c r="T3344" s="21">
        <f t="shared" si="929"/>
        <v>86.147999999999996</v>
      </c>
      <c r="U3344" s="37">
        <f>VLOOKUP(Time_Zone, 'LSTM LookUp'!$B$5:$D$8, 3, FALSE)</f>
        <v>-75</v>
      </c>
      <c r="V3344" s="21">
        <f t="shared" si="939"/>
        <v>3.6285561873471006</v>
      </c>
      <c r="W3344" s="21">
        <f t="shared" si="930"/>
        <v>147.05513904683673</v>
      </c>
      <c r="X3344" s="21">
        <f t="shared" si="931"/>
        <v>-42.362568276957944</v>
      </c>
      <c r="Y3344" s="21">
        <f t="shared" si="932"/>
        <v>291.63743172304203</v>
      </c>
      <c r="Z3344" s="21">
        <f t="shared" si="940"/>
        <v>92.443972225847219</v>
      </c>
      <c r="AA3344" s="21">
        <f t="shared" si="933"/>
        <v>0</v>
      </c>
      <c r="AB3344" s="21">
        <f t="shared" si="934"/>
        <v>92.443972225847219</v>
      </c>
      <c r="AC3344" s="21">
        <f t="shared" si="935"/>
        <v>66.92</v>
      </c>
      <c r="AD3344" s="21">
        <f t="shared" si="941"/>
        <v>92.443972225847219</v>
      </c>
      <c r="AE3344" s="21" t="str">
        <f t="shared" si="936"/>
        <v>5/19/11:00</v>
      </c>
    </row>
    <row r="3345" spans="2:31">
      <c r="B3345" s="37">
        <v>5</v>
      </c>
      <c r="C3345" s="38">
        <v>19</v>
      </c>
      <c r="D3345" s="39">
        <v>12</v>
      </c>
      <c r="E3345" s="17">
        <v>20.6</v>
      </c>
      <c r="F3345" s="17">
        <v>419</v>
      </c>
      <c r="G3345" s="17">
        <v>107</v>
      </c>
      <c r="H3345" s="37">
        <f t="shared" si="924"/>
        <v>69.08</v>
      </c>
      <c r="I3345" s="37">
        <f>IF(H3345&lt;'Roof Calculator'!$G$8, 1, 0)</f>
        <v>0</v>
      </c>
      <c r="J3345" s="37">
        <f>IF(H3345&gt;='Roof Calculator'!$G$8, 1, 0)</f>
        <v>1</v>
      </c>
      <c r="K3345" s="37">
        <f t="shared" si="925"/>
        <v>0</v>
      </c>
      <c r="L3345" s="37">
        <f t="shared" si="926"/>
        <v>69.08</v>
      </c>
      <c r="M3345" s="37">
        <v>0</v>
      </c>
      <c r="N3345" s="37">
        <f t="shared" si="927"/>
        <v>419</v>
      </c>
      <c r="O3345" s="37">
        <v>0</v>
      </c>
      <c r="P3345" s="37">
        <v>0</v>
      </c>
      <c r="Q3345" s="21">
        <f t="shared" si="928"/>
        <v>39.790999999999997</v>
      </c>
      <c r="R3345" s="21">
        <f t="shared" si="937"/>
        <v>139.45833333333653</v>
      </c>
      <c r="S3345" s="21">
        <f t="shared" si="938"/>
        <v>19.6463223253627</v>
      </c>
      <c r="T3345" s="21">
        <f t="shared" si="929"/>
        <v>86.147999999999996</v>
      </c>
      <c r="U3345" s="37">
        <f>VLOOKUP(Time_Zone, 'LSTM LookUp'!$B$5:$D$8, 3, FALSE)</f>
        <v>-75</v>
      </c>
      <c r="V3345" s="21">
        <f t="shared" si="939"/>
        <v>3.6264973212049432</v>
      </c>
      <c r="W3345" s="21">
        <f t="shared" si="930"/>
        <v>162.05462433030121</v>
      </c>
      <c r="X3345" s="21">
        <f t="shared" si="931"/>
        <v>-50.640466805187032</v>
      </c>
      <c r="Y3345" s="21">
        <f t="shared" si="932"/>
        <v>368.35953319481297</v>
      </c>
      <c r="Z3345" s="21">
        <f t="shared" si="940"/>
        <v>116.76353839285599</v>
      </c>
      <c r="AA3345" s="21">
        <f t="shared" si="933"/>
        <v>0</v>
      </c>
      <c r="AB3345" s="21">
        <f t="shared" si="934"/>
        <v>116.76353839285599</v>
      </c>
      <c r="AC3345" s="21">
        <f t="shared" si="935"/>
        <v>69.08</v>
      </c>
      <c r="AD3345" s="21">
        <f t="shared" si="941"/>
        <v>116.76353839285599</v>
      </c>
      <c r="AE3345" s="21" t="str">
        <f t="shared" si="936"/>
        <v>5/19/12:00</v>
      </c>
    </row>
    <row r="3346" spans="2:31">
      <c r="B3346" s="37">
        <v>5</v>
      </c>
      <c r="C3346" s="38">
        <v>19</v>
      </c>
      <c r="D3346" s="39">
        <v>13</v>
      </c>
      <c r="E3346" s="17">
        <v>20.6</v>
      </c>
      <c r="F3346" s="17">
        <v>289</v>
      </c>
      <c r="G3346" s="17">
        <v>124</v>
      </c>
      <c r="H3346" s="37">
        <f t="shared" si="924"/>
        <v>69.08</v>
      </c>
      <c r="I3346" s="37">
        <f>IF(H3346&lt;'Roof Calculator'!$G$8, 1, 0)</f>
        <v>0</v>
      </c>
      <c r="J3346" s="37">
        <f>IF(H3346&gt;='Roof Calculator'!$G$8, 1, 0)</f>
        <v>1</v>
      </c>
      <c r="K3346" s="37">
        <f t="shared" si="925"/>
        <v>0</v>
      </c>
      <c r="L3346" s="37">
        <f t="shared" si="926"/>
        <v>69.08</v>
      </c>
      <c r="M3346" s="37">
        <v>0</v>
      </c>
      <c r="N3346" s="37">
        <f t="shared" si="927"/>
        <v>289</v>
      </c>
      <c r="O3346" s="37">
        <v>0</v>
      </c>
      <c r="P3346" s="37">
        <v>0</v>
      </c>
      <c r="Q3346" s="21">
        <f t="shared" si="928"/>
        <v>39.790999999999997</v>
      </c>
      <c r="R3346" s="21">
        <f t="shared" si="937"/>
        <v>139.50000000000318</v>
      </c>
      <c r="S3346" s="21">
        <f t="shared" si="938"/>
        <v>19.655607202742321</v>
      </c>
      <c r="T3346" s="21">
        <f t="shared" si="929"/>
        <v>86.147999999999996</v>
      </c>
      <c r="U3346" s="37">
        <f>VLOOKUP(Time_Zone, 'LSTM LookUp'!$B$5:$D$8, 3, FALSE)</f>
        <v>-75</v>
      </c>
      <c r="V3346" s="21">
        <f t="shared" si="939"/>
        <v>3.6244228190591095</v>
      </c>
      <c r="W3346" s="21">
        <f t="shared" si="930"/>
        <v>177.05410570476477</v>
      </c>
      <c r="X3346" s="21">
        <f t="shared" si="931"/>
        <v>-62.915719338244315</v>
      </c>
      <c r="Y3346" s="21">
        <f t="shared" si="932"/>
        <v>226.08428066175568</v>
      </c>
      <c r="Z3346" s="21">
        <f t="shared" si="940"/>
        <v>71.664768266249581</v>
      </c>
      <c r="AA3346" s="21">
        <f t="shared" si="933"/>
        <v>0</v>
      </c>
      <c r="AB3346" s="21">
        <f t="shared" si="934"/>
        <v>71.664768266249581</v>
      </c>
      <c r="AC3346" s="21">
        <f t="shared" si="935"/>
        <v>69.08</v>
      </c>
      <c r="AD3346" s="21">
        <f t="shared" si="941"/>
        <v>71.664768266249581</v>
      </c>
      <c r="AE3346" s="21" t="str">
        <f t="shared" si="936"/>
        <v>5/19/13:00</v>
      </c>
    </row>
    <row r="3347" spans="2:31">
      <c r="B3347" s="37">
        <v>5</v>
      </c>
      <c r="C3347" s="38">
        <v>19</v>
      </c>
      <c r="D3347" s="39">
        <v>14</v>
      </c>
      <c r="E3347" s="17">
        <v>20.6</v>
      </c>
      <c r="F3347" s="17">
        <v>413</v>
      </c>
      <c r="G3347" s="17">
        <v>0</v>
      </c>
      <c r="H3347" s="37">
        <f t="shared" si="924"/>
        <v>69.08</v>
      </c>
      <c r="I3347" s="37">
        <f>IF(H3347&lt;'Roof Calculator'!$G$8, 1, 0)</f>
        <v>0</v>
      </c>
      <c r="J3347" s="37">
        <f>IF(H3347&gt;='Roof Calculator'!$G$8, 1, 0)</f>
        <v>1</v>
      </c>
      <c r="K3347" s="37">
        <f t="shared" si="925"/>
        <v>0</v>
      </c>
      <c r="L3347" s="37">
        <f t="shared" si="926"/>
        <v>69.08</v>
      </c>
      <c r="M3347" s="37">
        <v>0</v>
      </c>
      <c r="N3347" s="37">
        <f t="shared" si="927"/>
        <v>413</v>
      </c>
      <c r="O3347" s="37">
        <v>0</v>
      </c>
      <c r="P3347" s="37">
        <v>0</v>
      </c>
      <c r="Q3347" s="21">
        <f t="shared" si="928"/>
        <v>39.790999999999997</v>
      </c>
      <c r="R3347" s="21">
        <f t="shared" si="937"/>
        <v>139.54166666666984</v>
      </c>
      <c r="S3347" s="21">
        <f t="shared" si="938"/>
        <v>19.664882088651709</v>
      </c>
      <c r="T3347" s="21">
        <f t="shared" si="929"/>
        <v>86.147999999999996</v>
      </c>
      <c r="U3347" s="37">
        <f>VLOOKUP(Time_Zone, 'LSTM LookUp'!$B$5:$D$8, 3, FALSE)</f>
        <v>-75</v>
      </c>
      <c r="V3347" s="21">
        <f t="shared" si="939"/>
        <v>3.6223326913349307</v>
      </c>
      <c r="W3347" s="21">
        <f t="shared" si="930"/>
        <v>192.05358317283373</v>
      </c>
      <c r="X3347" s="21">
        <f t="shared" si="931"/>
        <v>0</v>
      </c>
      <c r="Y3347" s="21">
        <f t="shared" si="932"/>
        <v>413</v>
      </c>
      <c r="Z3347" s="21">
        <f t="shared" si="940"/>
        <v>130.91378669639539</v>
      </c>
      <c r="AA3347" s="21">
        <f t="shared" si="933"/>
        <v>0</v>
      </c>
      <c r="AB3347" s="21">
        <f t="shared" si="934"/>
        <v>130.91378669639539</v>
      </c>
      <c r="AC3347" s="21">
        <f t="shared" si="935"/>
        <v>69.08</v>
      </c>
      <c r="AD3347" s="21">
        <f t="shared" si="941"/>
        <v>130.91378669639539</v>
      </c>
      <c r="AE3347" s="21" t="str">
        <f t="shared" si="936"/>
        <v>5/19/14:00</v>
      </c>
    </row>
    <row r="3348" spans="2:31">
      <c r="B3348" s="37">
        <v>5</v>
      </c>
      <c r="C3348" s="38">
        <v>19</v>
      </c>
      <c r="D3348" s="39">
        <v>15</v>
      </c>
      <c r="E3348" s="17">
        <v>20</v>
      </c>
      <c r="F3348" s="17">
        <v>313</v>
      </c>
      <c r="G3348" s="17">
        <v>0</v>
      </c>
      <c r="H3348" s="37">
        <f t="shared" si="924"/>
        <v>68</v>
      </c>
      <c r="I3348" s="37">
        <f>IF(H3348&lt;'Roof Calculator'!$G$8, 1, 0)</f>
        <v>0</v>
      </c>
      <c r="J3348" s="37">
        <f>IF(H3348&gt;='Roof Calculator'!$G$8, 1, 0)</f>
        <v>1</v>
      </c>
      <c r="K3348" s="37">
        <f t="shared" si="925"/>
        <v>0</v>
      </c>
      <c r="L3348" s="37">
        <f t="shared" si="926"/>
        <v>68</v>
      </c>
      <c r="M3348" s="37">
        <v>0</v>
      </c>
      <c r="N3348" s="37">
        <f t="shared" si="927"/>
        <v>313</v>
      </c>
      <c r="O3348" s="37">
        <v>0</v>
      </c>
      <c r="P3348" s="37">
        <v>0</v>
      </c>
      <c r="Q3348" s="21">
        <f t="shared" si="928"/>
        <v>39.790999999999997</v>
      </c>
      <c r="R3348" s="21">
        <f t="shared" si="937"/>
        <v>139.5833333333365</v>
      </c>
      <c r="S3348" s="21">
        <f t="shared" si="938"/>
        <v>19.674146976828283</v>
      </c>
      <c r="T3348" s="21">
        <f t="shared" si="929"/>
        <v>86.147999999999996</v>
      </c>
      <c r="U3348" s="37">
        <f>VLOOKUP(Time_Zone, 'LSTM LookUp'!$B$5:$D$8, 3, FALSE)</f>
        <v>-75</v>
      </c>
      <c r="V3348" s="21">
        <f t="shared" si="939"/>
        <v>3.6202269484940874</v>
      </c>
      <c r="W3348" s="21">
        <f t="shared" si="930"/>
        <v>207.05305673712348</v>
      </c>
      <c r="X3348" s="21">
        <f t="shared" si="931"/>
        <v>0</v>
      </c>
      <c r="Y3348" s="21">
        <f t="shared" si="932"/>
        <v>313</v>
      </c>
      <c r="Z3348" s="21">
        <f t="shared" si="940"/>
        <v>99.215533259011522</v>
      </c>
      <c r="AA3348" s="21">
        <f t="shared" si="933"/>
        <v>0</v>
      </c>
      <c r="AB3348" s="21">
        <f t="shared" si="934"/>
        <v>99.215533259011522</v>
      </c>
      <c r="AC3348" s="21">
        <f t="shared" si="935"/>
        <v>68</v>
      </c>
      <c r="AD3348" s="21">
        <f t="shared" si="941"/>
        <v>99.215533259011522</v>
      </c>
      <c r="AE3348" s="21" t="str">
        <f t="shared" si="936"/>
        <v>5/19/15:00</v>
      </c>
    </row>
    <row r="3349" spans="2:31">
      <c r="B3349" s="37">
        <v>5</v>
      </c>
      <c r="C3349" s="38">
        <v>19</v>
      </c>
      <c r="D3349" s="39">
        <v>16</v>
      </c>
      <c r="E3349" s="17">
        <v>20</v>
      </c>
      <c r="F3349" s="17">
        <v>313</v>
      </c>
      <c r="G3349" s="17">
        <v>42</v>
      </c>
      <c r="H3349" s="37">
        <f t="shared" si="924"/>
        <v>68</v>
      </c>
      <c r="I3349" s="37">
        <f>IF(H3349&lt;'Roof Calculator'!$G$8, 1, 0)</f>
        <v>0</v>
      </c>
      <c r="J3349" s="37">
        <f>IF(H3349&gt;='Roof Calculator'!$G$8, 1, 0)</f>
        <v>1</v>
      </c>
      <c r="K3349" s="37">
        <f t="shared" si="925"/>
        <v>0</v>
      </c>
      <c r="L3349" s="37">
        <f t="shared" si="926"/>
        <v>68</v>
      </c>
      <c r="M3349" s="37">
        <v>0</v>
      </c>
      <c r="N3349" s="37">
        <f t="shared" si="927"/>
        <v>313</v>
      </c>
      <c r="O3349" s="37">
        <v>0</v>
      </c>
      <c r="P3349" s="37">
        <v>0</v>
      </c>
      <c r="Q3349" s="21">
        <f t="shared" si="928"/>
        <v>39.790999999999997</v>
      </c>
      <c r="R3349" s="21">
        <f t="shared" si="937"/>
        <v>139.62500000000315</v>
      </c>
      <c r="S3349" s="21">
        <f t="shared" si="938"/>
        <v>19.683401861013696</v>
      </c>
      <c r="T3349" s="21">
        <f t="shared" si="929"/>
        <v>86.147999999999996</v>
      </c>
      <c r="U3349" s="37">
        <f>VLOOKUP(Time_Zone, 'LSTM LookUp'!$B$5:$D$8, 3, FALSE)</f>
        <v>-75</v>
      </c>
      <c r="V3349" s="21">
        <f t="shared" si="939"/>
        <v>3.6181056010346007</v>
      </c>
      <c r="W3349" s="21">
        <f t="shared" si="930"/>
        <v>222.05252640025861</v>
      </c>
      <c r="X3349" s="21">
        <f t="shared" si="931"/>
        <v>-13.50922082131757</v>
      </c>
      <c r="Y3349" s="21">
        <f t="shared" si="932"/>
        <v>299.49077917868243</v>
      </c>
      <c r="Z3349" s="21">
        <f t="shared" si="940"/>
        <v>94.933346205654445</v>
      </c>
      <c r="AA3349" s="21">
        <f t="shared" si="933"/>
        <v>0</v>
      </c>
      <c r="AB3349" s="21">
        <f t="shared" si="934"/>
        <v>94.933346205654445</v>
      </c>
      <c r="AC3349" s="21">
        <f t="shared" si="935"/>
        <v>68</v>
      </c>
      <c r="AD3349" s="21">
        <f t="shared" si="941"/>
        <v>94.933346205654445</v>
      </c>
      <c r="AE3349" s="21" t="str">
        <f t="shared" si="936"/>
        <v>5/19/16:00</v>
      </c>
    </row>
    <row r="3350" spans="2:31">
      <c r="B3350" s="37">
        <v>5</v>
      </c>
      <c r="C3350" s="38">
        <v>19</v>
      </c>
      <c r="D3350" s="39">
        <v>17</v>
      </c>
      <c r="E3350" s="17">
        <v>20</v>
      </c>
      <c r="F3350" s="17">
        <v>247</v>
      </c>
      <c r="G3350" s="17">
        <v>29</v>
      </c>
      <c r="H3350" s="37">
        <f t="shared" ref="H3350:H3413" si="942">E3350*9/5+32</f>
        <v>68</v>
      </c>
      <c r="I3350" s="37">
        <f>IF(H3350&lt;'Roof Calculator'!$G$8, 1, 0)</f>
        <v>0</v>
      </c>
      <c r="J3350" s="37">
        <f>IF(H3350&gt;='Roof Calculator'!$G$8, 1, 0)</f>
        <v>1</v>
      </c>
      <c r="K3350" s="37">
        <f t="shared" ref="K3350:K3413" si="943">I3350*H3350</f>
        <v>0</v>
      </c>
      <c r="L3350" s="37">
        <f t="shared" ref="L3350:L3413" si="944">J3350*H3350</f>
        <v>68</v>
      </c>
      <c r="M3350" s="37">
        <v>0</v>
      </c>
      <c r="N3350" s="37">
        <f t="shared" ref="N3350:N3413" si="945">F3350*(180-M3350)/180</f>
        <v>247</v>
      </c>
      <c r="O3350" s="37">
        <v>0</v>
      </c>
      <c r="P3350" s="37">
        <v>0</v>
      </c>
      <c r="Q3350" s="21">
        <f t="shared" ref="Q3350:Q3413" si="946">Latitude</f>
        <v>39.790999999999997</v>
      </c>
      <c r="R3350" s="21">
        <f t="shared" si="937"/>
        <v>139.66666666666981</v>
      </c>
      <c r="S3350" s="21">
        <f t="shared" si="938"/>
        <v>19.692646734953886</v>
      </c>
      <c r="T3350" s="21">
        <f t="shared" ref="T3350:T3413" si="947">Longitude</f>
        <v>86.147999999999996</v>
      </c>
      <c r="U3350" s="37">
        <f>VLOOKUP(Time_Zone, 'LSTM LookUp'!$B$5:$D$8, 3, FALSE)</f>
        <v>-75</v>
      </c>
      <c r="V3350" s="21">
        <f t="shared" si="939"/>
        <v>3.6159686594907892</v>
      </c>
      <c r="W3350" s="21">
        <f t="shared" ref="W3350:W3413" si="948">15*((D3350+(4*(T3350-U3350)+V3350)/60)-12)</f>
        <v>237.0519921648727</v>
      </c>
      <c r="X3350" s="21">
        <f t="shared" ref="X3350:X3413" si="949">G3350*(SIN(S3350*PI()/180)*SIN(Q3350*PI()/180)*COS(O3350*PI()/180)-SIN(S3350*PI()/180)*COS(Q3350*PI()/180)*SIN(O3350*PI()/180)*COS(P3350*PI()/180)+COS(S3350*PI()/180)*COS(Q3350*PI()/180)*COS(O3350*PI()/180)*COS(W3350*PI()/180)+COS(S3350*PI()/180)*SIN(Q3350*PI()/180)*SIN(O3350*PI()/180)*COS(P3350*PI()/180)*COS(W3350*PI()/180)+COS(S3350*PI()/180)*SIN(P3350*PI()/180)*SIN(W3350*PI()/180)*SIN(O3350*PI()/180))</f>
        <v>-5.1563533480021784</v>
      </c>
      <c r="Y3350" s="21">
        <f t="shared" ref="Y3350:Y3413" si="950">X3350+N3350</f>
        <v>241.84364665199783</v>
      </c>
      <c r="Z3350" s="21">
        <f t="shared" si="940"/>
        <v>76.660212037961415</v>
      </c>
      <c r="AA3350" s="21">
        <f t="shared" ref="AA3350:AA3413" si="951">Z3350*I3350</f>
        <v>0</v>
      </c>
      <c r="AB3350" s="21">
        <f t="shared" ref="AB3350:AB3413" si="952">Z3350*J3350</f>
        <v>76.660212037961415</v>
      </c>
      <c r="AC3350" s="21">
        <f t="shared" ref="AC3350:AC3413" si="953">L3350</f>
        <v>68</v>
      </c>
      <c r="AD3350" s="21">
        <f t="shared" si="941"/>
        <v>76.660212037961415</v>
      </c>
      <c r="AE3350" s="21" t="str">
        <f t="shared" ref="AE3350:AE3413" si="954">CONCATENATE(B3350, "/", C3350, "/", D3350,":00")</f>
        <v>5/19/17:00</v>
      </c>
    </row>
    <row r="3351" spans="2:31">
      <c r="B3351" s="37">
        <v>5</v>
      </c>
      <c r="C3351" s="38">
        <v>19</v>
      </c>
      <c r="D3351" s="39">
        <v>18</v>
      </c>
      <c r="E3351" s="17">
        <v>20</v>
      </c>
      <c r="F3351" s="17">
        <v>183</v>
      </c>
      <c r="G3351" s="17">
        <v>60</v>
      </c>
      <c r="H3351" s="37">
        <f t="shared" si="942"/>
        <v>68</v>
      </c>
      <c r="I3351" s="37">
        <f>IF(H3351&lt;'Roof Calculator'!$G$8, 1, 0)</f>
        <v>0</v>
      </c>
      <c r="J3351" s="37">
        <f>IF(H3351&gt;='Roof Calculator'!$G$8, 1, 0)</f>
        <v>1</v>
      </c>
      <c r="K3351" s="37">
        <f t="shared" si="943"/>
        <v>0</v>
      </c>
      <c r="L3351" s="37">
        <f t="shared" si="944"/>
        <v>68</v>
      </c>
      <c r="M3351" s="37">
        <v>0</v>
      </c>
      <c r="N3351" s="37">
        <f t="shared" si="945"/>
        <v>183</v>
      </c>
      <c r="O3351" s="37">
        <v>0</v>
      </c>
      <c r="P3351" s="37">
        <v>0</v>
      </c>
      <c r="Q3351" s="21">
        <f t="shared" si="946"/>
        <v>39.790999999999997</v>
      </c>
      <c r="R3351" s="21">
        <f t="shared" ref="R3351:R3414" si="955">R3350+1/24</f>
        <v>139.70833333333647</v>
      </c>
      <c r="S3351" s="21">
        <f t="shared" ref="S3351:S3414" si="956">ASIN(SIN(23.45*PI()/180)*SIN((360/365*(R3351-81))*PI()/180))*180/PI()</f>
        <v>19.701881592399069</v>
      </c>
      <c r="T3351" s="21">
        <f t="shared" si="947"/>
        <v>86.147999999999996</v>
      </c>
      <c r="U3351" s="37">
        <f>VLOOKUP(Time_Zone, 'LSTM LookUp'!$B$5:$D$8, 3, FALSE)</f>
        <v>-75</v>
      </c>
      <c r="V3351" s="21">
        <f t="shared" ref="V3351:V3414" si="957">9.87*SIN(2*(360/365*(R3351-81))*PI()/180)-7.53*COS((360/365*(R3351-81))*PI()/180)-1.5*SIN((360/365*(R3351-81))*PI()/180)</f>
        <v>3.6138161344332582</v>
      </c>
      <c r="W3351" s="21">
        <f t="shared" si="948"/>
        <v>252.05145403360831</v>
      </c>
      <c r="X3351" s="21">
        <f t="shared" si="949"/>
        <v>-0.43011987871721391</v>
      </c>
      <c r="Y3351" s="21">
        <f t="shared" si="950"/>
        <v>182.56988012128278</v>
      </c>
      <c r="Z3351" s="21">
        <f t="shared" ref="Z3351:Z3414" si="958">Y3351/10.764*3.412</f>
        <v>57.871463301172135</v>
      </c>
      <c r="AA3351" s="21">
        <f t="shared" si="951"/>
        <v>0</v>
      </c>
      <c r="AB3351" s="21">
        <f t="shared" si="952"/>
        <v>57.871463301172135</v>
      </c>
      <c r="AC3351" s="21">
        <f t="shared" si="953"/>
        <v>68</v>
      </c>
      <c r="AD3351" s="21">
        <f t="shared" ref="AD3351:AD3414" si="959">AB3351</f>
        <v>57.871463301172135</v>
      </c>
      <c r="AE3351" s="21" t="str">
        <f t="shared" si="954"/>
        <v>5/19/18:00</v>
      </c>
    </row>
    <row r="3352" spans="2:31">
      <c r="B3352" s="37">
        <v>5</v>
      </c>
      <c r="C3352" s="38">
        <v>19</v>
      </c>
      <c r="D3352" s="39">
        <v>19</v>
      </c>
      <c r="E3352" s="17">
        <v>19.399999999999999</v>
      </c>
      <c r="F3352" s="17">
        <v>119</v>
      </c>
      <c r="G3352" s="17">
        <v>87</v>
      </c>
      <c r="H3352" s="37">
        <f t="shared" si="942"/>
        <v>66.92</v>
      </c>
      <c r="I3352" s="37">
        <f>IF(H3352&lt;'Roof Calculator'!$G$8, 1, 0)</f>
        <v>0</v>
      </c>
      <c r="J3352" s="37">
        <f>IF(H3352&gt;='Roof Calculator'!$G$8, 1, 0)</f>
        <v>1</v>
      </c>
      <c r="K3352" s="37">
        <f t="shared" si="943"/>
        <v>0</v>
      </c>
      <c r="L3352" s="37">
        <f t="shared" si="944"/>
        <v>66.92</v>
      </c>
      <c r="M3352" s="37">
        <v>0</v>
      </c>
      <c r="N3352" s="37">
        <f t="shared" si="945"/>
        <v>119</v>
      </c>
      <c r="O3352" s="37">
        <v>0</v>
      </c>
      <c r="P3352" s="37">
        <v>0</v>
      </c>
      <c r="Q3352" s="21">
        <f t="shared" si="946"/>
        <v>39.790999999999997</v>
      </c>
      <c r="R3352" s="21">
        <f t="shared" si="955"/>
        <v>139.75000000000313</v>
      </c>
      <c r="S3352" s="21">
        <f t="shared" si="956"/>
        <v>19.711106427103743</v>
      </c>
      <c r="T3352" s="21">
        <f t="shared" si="947"/>
        <v>86.147999999999996</v>
      </c>
      <c r="U3352" s="37">
        <f>VLOOKUP(Time_Zone, 'LSTM LookUp'!$B$5:$D$8, 3, FALSE)</f>
        <v>-75</v>
      </c>
      <c r="V3352" s="21">
        <f t="shared" si="957"/>
        <v>3.6116480364688734</v>
      </c>
      <c r="W3352" s="21">
        <f t="shared" si="948"/>
        <v>267.05091200911721</v>
      </c>
      <c r="X3352" s="21">
        <f t="shared" si="949"/>
        <v>15.541521389643233</v>
      </c>
      <c r="Y3352" s="21">
        <f t="shared" si="950"/>
        <v>134.54152138964324</v>
      </c>
      <c r="Z3352" s="21">
        <f t="shared" si="958"/>
        <v>42.647312428601147</v>
      </c>
      <c r="AA3352" s="21">
        <f t="shared" si="951"/>
        <v>0</v>
      </c>
      <c r="AB3352" s="21">
        <f t="shared" si="952"/>
        <v>42.647312428601147</v>
      </c>
      <c r="AC3352" s="21">
        <f t="shared" si="953"/>
        <v>66.92</v>
      </c>
      <c r="AD3352" s="21">
        <f t="shared" si="959"/>
        <v>42.647312428601147</v>
      </c>
      <c r="AE3352" s="21" t="str">
        <f t="shared" si="954"/>
        <v>5/19/19:00</v>
      </c>
    </row>
    <row r="3353" spans="2:31">
      <c r="B3353" s="37">
        <v>5</v>
      </c>
      <c r="C3353" s="38">
        <v>19</v>
      </c>
      <c r="D3353" s="39">
        <v>20</v>
      </c>
      <c r="E3353" s="17">
        <v>18.3</v>
      </c>
      <c r="F3353" s="17">
        <v>27</v>
      </c>
      <c r="G3353" s="17">
        <v>0</v>
      </c>
      <c r="H3353" s="37">
        <f t="shared" si="942"/>
        <v>64.94</v>
      </c>
      <c r="I3353" s="37">
        <f>IF(H3353&lt;'Roof Calculator'!$G$8, 1, 0)</f>
        <v>0</v>
      </c>
      <c r="J3353" s="37">
        <f>IF(H3353&gt;='Roof Calculator'!$G$8, 1, 0)</f>
        <v>1</v>
      </c>
      <c r="K3353" s="37">
        <f t="shared" si="943"/>
        <v>0</v>
      </c>
      <c r="L3353" s="37">
        <f t="shared" si="944"/>
        <v>64.94</v>
      </c>
      <c r="M3353" s="37">
        <v>0</v>
      </c>
      <c r="N3353" s="37">
        <f t="shared" si="945"/>
        <v>27</v>
      </c>
      <c r="O3353" s="37">
        <v>0</v>
      </c>
      <c r="P3353" s="37">
        <v>0</v>
      </c>
      <c r="Q3353" s="21">
        <f t="shared" si="946"/>
        <v>39.790999999999997</v>
      </c>
      <c r="R3353" s="21">
        <f t="shared" si="955"/>
        <v>139.79166666666978</v>
      </c>
      <c r="S3353" s="21">
        <f t="shared" si="956"/>
        <v>19.720321232826702</v>
      </c>
      <c r="T3353" s="21">
        <f t="shared" si="947"/>
        <v>86.147999999999996</v>
      </c>
      <c r="U3353" s="37">
        <f>VLOOKUP(Time_Zone, 'LSTM LookUp'!$B$5:$D$8, 3, FALSE)</f>
        <v>-75</v>
      </c>
      <c r="V3353" s="21">
        <f t="shared" si="957"/>
        <v>3.6094643762407288</v>
      </c>
      <c r="W3353" s="21">
        <f t="shared" si="948"/>
        <v>282.05036609406017</v>
      </c>
      <c r="X3353" s="21">
        <f t="shared" si="949"/>
        <v>0</v>
      </c>
      <c r="Y3353" s="21">
        <f t="shared" si="950"/>
        <v>27</v>
      </c>
      <c r="Z3353" s="21">
        <f t="shared" si="958"/>
        <v>8.5585284280936449</v>
      </c>
      <c r="AA3353" s="21">
        <f t="shared" si="951"/>
        <v>0</v>
      </c>
      <c r="AB3353" s="21">
        <f t="shared" si="952"/>
        <v>8.5585284280936449</v>
      </c>
      <c r="AC3353" s="21">
        <f t="shared" si="953"/>
        <v>64.94</v>
      </c>
      <c r="AD3353" s="21">
        <f t="shared" si="959"/>
        <v>8.5585284280936449</v>
      </c>
      <c r="AE3353" s="21" t="str">
        <f t="shared" si="954"/>
        <v>5/19/20:00</v>
      </c>
    </row>
    <row r="3354" spans="2:31">
      <c r="B3354" s="37">
        <v>5</v>
      </c>
      <c r="C3354" s="38">
        <v>19</v>
      </c>
      <c r="D3354" s="39">
        <v>21</v>
      </c>
      <c r="E3354" s="17">
        <v>17.2</v>
      </c>
      <c r="F3354" s="17">
        <v>0</v>
      </c>
      <c r="G3354" s="17">
        <v>0</v>
      </c>
      <c r="H3354" s="37">
        <f t="shared" si="942"/>
        <v>62.959999999999994</v>
      </c>
      <c r="I3354" s="37">
        <f>IF(H3354&lt;'Roof Calculator'!$G$8, 1, 0)</f>
        <v>0</v>
      </c>
      <c r="J3354" s="37">
        <f>IF(H3354&gt;='Roof Calculator'!$G$8, 1, 0)</f>
        <v>1</v>
      </c>
      <c r="K3354" s="37">
        <f t="shared" si="943"/>
        <v>0</v>
      </c>
      <c r="L3354" s="37">
        <f t="shared" si="944"/>
        <v>62.959999999999994</v>
      </c>
      <c r="M3354" s="37">
        <v>0</v>
      </c>
      <c r="N3354" s="37">
        <f t="shared" si="945"/>
        <v>0</v>
      </c>
      <c r="O3354" s="37">
        <v>0</v>
      </c>
      <c r="P3354" s="37">
        <v>0</v>
      </c>
      <c r="Q3354" s="21">
        <f t="shared" si="946"/>
        <v>39.790999999999997</v>
      </c>
      <c r="R3354" s="21">
        <f t="shared" si="955"/>
        <v>139.83333333333644</v>
      </c>
      <c r="S3354" s="21">
        <f t="shared" si="956"/>
        <v>19.729526003331067</v>
      </c>
      <c r="T3354" s="21">
        <f t="shared" si="947"/>
        <v>86.147999999999996</v>
      </c>
      <c r="U3354" s="37">
        <f>VLOOKUP(Time_Zone, 'LSTM LookUp'!$B$5:$D$8, 3, FALSE)</f>
        <v>-75</v>
      </c>
      <c r="V3354" s="21">
        <f t="shared" si="957"/>
        <v>3.6072651644281266</v>
      </c>
      <c r="W3354" s="21">
        <f t="shared" si="948"/>
        <v>297.04981629110699</v>
      </c>
      <c r="X3354" s="21">
        <f t="shared" si="949"/>
        <v>0</v>
      </c>
      <c r="Y3354" s="21">
        <f t="shared" si="950"/>
        <v>0</v>
      </c>
      <c r="Z3354" s="21">
        <f t="shared" si="958"/>
        <v>0</v>
      </c>
      <c r="AA3354" s="21">
        <f t="shared" si="951"/>
        <v>0</v>
      </c>
      <c r="AB3354" s="21">
        <f t="shared" si="952"/>
        <v>0</v>
      </c>
      <c r="AC3354" s="21">
        <f t="shared" si="953"/>
        <v>62.959999999999994</v>
      </c>
      <c r="AD3354" s="21">
        <f t="shared" si="959"/>
        <v>0</v>
      </c>
      <c r="AE3354" s="21" t="str">
        <f t="shared" si="954"/>
        <v>5/19/21:00</v>
      </c>
    </row>
    <row r="3355" spans="2:31">
      <c r="B3355" s="37">
        <v>5</v>
      </c>
      <c r="C3355" s="38">
        <v>19</v>
      </c>
      <c r="D3355" s="39">
        <v>22</v>
      </c>
      <c r="E3355" s="17">
        <v>16.7</v>
      </c>
      <c r="F3355" s="17">
        <v>0</v>
      </c>
      <c r="G3355" s="17">
        <v>0</v>
      </c>
      <c r="H3355" s="37">
        <f t="shared" si="942"/>
        <v>62.059999999999995</v>
      </c>
      <c r="I3355" s="37">
        <f>IF(H3355&lt;'Roof Calculator'!$G$8, 1, 0)</f>
        <v>0</v>
      </c>
      <c r="J3355" s="37">
        <f>IF(H3355&gt;='Roof Calculator'!$G$8, 1, 0)</f>
        <v>1</v>
      </c>
      <c r="K3355" s="37">
        <f t="shared" si="943"/>
        <v>0</v>
      </c>
      <c r="L3355" s="37">
        <f t="shared" si="944"/>
        <v>62.059999999999995</v>
      </c>
      <c r="M3355" s="37">
        <v>0</v>
      </c>
      <c r="N3355" s="37">
        <f t="shared" si="945"/>
        <v>0</v>
      </c>
      <c r="O3355" s="37">
        <v>0</v>
      </c>
      <c r="P3355" s="37">
        <v>0</v>
      </c>
      <c r="Q3355" s="21">
        <f t="shared" si="946"/>
        <v>39.790999999999997</v>
      </c>
      <c r="R3355" s="21">
        <f t="shared" si="955"/>
        <v>139.8750000000031</v>
      </c>
      <c r="S3355" s="21">
        <f t="shared" si="956"/>
        <v>19.738720732384252</v>
      </c>
      <c r="T3355" s="21">
        <f t="shared" si="947"/>
        <v>86.147999999999996</v>
      </c>
      <c r="U3355" s="37">
        <f>VLOOKUP(Time_Zone, 'LSTM LookUp'!$B$5:$D$8, 3, FALSE)</f>
        <v>-75</v>
      </c>
      <c r="V3355" s="21">
        <f t="shared" si="957"/>
        <v>3.6050504117465496</v>
      </c>
      <c r="W3355" s="21">
        <f t="shared" si="948"/>
        <v>312.04926260293661</v>
      </c>
      <c r="X3355" s="21">
        <f t="shared" si="949"/>
        <v>0</v>
      </c>
      <c r="Y3355" s="21">
        <f t="shared" si="950"/>
        <v>0</v>
      </c>
      <c r="Z3355" s="21">
        <f t="shared" si="958"/>
        <v>0</v>
      </c>
      <c r="AA3355" s="21">
        <f t="shared" si="951"/>
        <v>0</v>
      </c>
      <c r="AB3355" s="21">
        <f t="shared" si="952"/>
        <v>0</v>
      </c>
      <c r="AC3355" s="21">
        <f t="shared" si="953"/>
        <v>62.059999999999995</v>
      </c>
      <c r="AD3355" s="21">
        <f t="shared" si="959"/>
        <v>0</v>
      </c>
      <c r="AE3355" s="21" t="str">
        <f t="shared" si="954"/>
        <v>5/19/22:00</v>
      </c>
    </row>
    <row r="3356" spans="2:31">
      <c r="B3356" s="37">
        <v>5</v>
      </c>
      <c r="C3356" s="38">
        <v>19</v>
      </c>
      <c r="D3356" s="39">
        <v>23</v>
      </c>
      <c r="E3356" s="17">
        <v>16.7</v>
      </c>
      <c r="F3356" s="17">
        <v>0</v>
      </c>
      <c r="G3356" s="17">
        <v>0</v>
      </c>
      <c r="H3356" s="37">
        <f t="shared" si="942"/>
        <v>62.059999999999995</v>
      </c>
      <c r="I3356" s="37">
        <f>IF(H3356&lt;'Roof Calculator'!$G$8, 1, 0)</f>
        <v>0</v>
      </c>
      <c r="J3356" s="37">
        <f>IF(H3356&gt;='Roof Calculator'!$G$8, 1, 0)</f>
        <v>1</v>
      </c>
      <c r="K3356" s="37">
        <f t="shared" si="943"/>
        <v>0</v>
      </c>
      <c r="L3356" s="37">
        <f t="shared" si="944"/>
        <v>62.059999999999995</v>
      </c>
      <c r="M3356" s="37">
        <v>0</v>
      </c>
      <c r="N3356" s="37">
        <f t="shared" si="945"/>
        <v>0</v>
      </c>
      <c r="O3356" s="37">
        <v>0</v>
      </c>
      <c r="P3356" s="37">
        <v>0</v>
      </c>
      <c r="Q3356" s="21">
        <f t="shared" si="946"/>
        <v>39.790999999999997</v>
      </c>
      <c r="R3356" s="21">
        <f t="shared" si="955"/>
        <v>139.91666666666976</v>
      </c>
      <c r="S3356" s="21">
        <f t="shared" si="956"/>
        <v>19.747905413758019</v>
      </c>
      <c r="T3356" s="21">
        <f t="shared" si="947"/>
        <v>86.147999999999996</v>
      </c>
      <c r="U3356" s="37">
        <f>VLOOKUP(Time_Zone, 'LSTM LookUp'!$B$5:$D$8, 3, FALSE)</f>
        <v>-75</v>
      </c>
      <c r="V3356" s="21">
        <f t="shared" si="957"/>
        <v>3.6028201289476431</v>
      </c>
      <c r="W3356" s="21">
        <f t="shared" si="948"/>
        <v>327.04870503223691</v>
      </c>
      <c r="X3356" s="21">
        <f t="shared" si="949"/>
        <v>0</v>
      </c>
      <c r="Y3356" s="21">
        <f t="shared" si="950"/>
        <v>0</v>
      </c>
      <c r="Z3356" s="21">
        <f t="shared" si="958"/>
        <v>0</v>
      </c>
      <c r="AA3356" s="21">
        <f t="shared" si="951"/>
        <v>0</v>
      </c>
      <c r="AB3356" s="21">
        <f t="shared" si="952"/>
        <v>0</v>
      </c>
      <c r="AC3356" s="21">
        <f t="shared" si="953"/>
        <v>62.059999999999995</v>
      </c>
      <c r="AD3356" s="21">
        <f t="shared" si="959"/>
        <v>0</v>
      </c>
      <c r="AE3356" s="21" t="str">
        <f t="shared" si="954"/>
        <v>5/19/23:00</v>
      </c>
    </row>
    <row r="3357" spans="2:31">
      <c r="B3357" s="37">
        <v>5</v>
      </c>
      <c r="C3357" s="38">
        <v>19</v>
      </c>
      <c r="D3357" s="39">
        <v>24</v>
      </c>
      <c r="E3357" s="17">
        <v>16.7</v>
      </c>
      <c r="F3357" s="17">
        <v>0</v>
      </c>
      <c r="G3357" s="17">
        <v>0</v>
      </c>
      <c r="H3357" s="37">
        <f t="shared" si="942"/>
        <v>62.059999999999995</v>
      </c>
      <c r="I3357" s="37">
        <f>IF(H3357&lt;'Roof Calculator'!$G$8, 1, 0)</f>
        <v>0</v>
      </c>
      <c r="J3357" s="37">
        <f>IF(H3357&gt;='Roof Calculator'!$G$8, 1, 0)</f>
        <v>1</v>
      </c>
      <c r="K3357" s="37">
        <f t="shared" si="943"/>
        <v>0</v>
      </c>
      <c r="L3357" s="37">
        <f t="shared" si="944"/>
        <v>62.059999999999995</v>
      </c>
      <c r="M3357" s="37">
        <v>0</v>
      </c>
      <c r="N3357" s="37">
        <f t="shared" si="945"/>
        <v>0</v>
      </c>
      <c r="O3357" s="37">
        <v>0</v>
      </c>
      <c r="P3357" s="37">
        <v>0</v>
      </c>
      <c r="Q3357" s="21">
        <f t="shared" si="946"/>
        <v>39.790999999999997</v>
      </c>
      <c r="R3357" s="21">
        <f t="shared" si="955"/>
        <v>139.95833333333641</v>
      </c>
      <c r="S3357" s="21">
        <f t="shared" si="956"/>
        <v>19.75708004122847</v>
      </c>
      <c r="T3357" s="21">
        <f t="shared" si="947"/>
        <v>86.147999999999996</v>
      </c>
      <c r="U3357" s="37">
        <f>VLOOKUP(Time_Zone, 'LSTM LookUp'!$B$5:$D$8, 3, FALSE)</f>
        <v>-75</v>
      </c>
      <c r="V3357" s="21">
        <f t="shared" si="957"/>
        <v>3.6005743268191757</v>
      </c>
      <c r="W3357" s="21">
        <f t="shared" si="948"/>
        <v>342.04814358170478</v>
      </c>
      <c r="X3357" s="21">
        <f t="shared" si="949"/>
        <v>0</v>
      </c>
      <c r="Y3357" s="21">
        <f t="shared" si="950"/>
        <v>0</v>
      </c>
      <c r="Z3357" s="21">
        <f t="shared" si="958"/>
        <v>0</v>
      </c>
      <c r="AA3357" s="21">
        <f t="shared" si="951"/>
        <v>0</v>
      </c>
      <c r="AB3357" s="21">
        <f t="shared" si="952"/>
        <v>0</v>
      </c>
      <c r="AC3357" s="21">
        <f t="shared" si="953"/>
        <v>62.059999999999995</v>
      </c>
      <c r="AD3357" s="21">
        <f t="shared" si="959"/>
        <v>0</v>
      </c>
      <c r="AE3357" s="21" t="str">
        <f t="shared" si="954"/>
        <v>5/19/24:00</v>
      </c>
    </row>
    <row r="3358" spans="2:31">
      <c r="B3358" s="37">
        <v>5</v>
      </c>
      <c r="C3358" s="38">
        <v>20</v>
      </c>
      <c r="D3358" s="39">
        <v>1</v>
      </c>
      <c r="E3358" s="17">
        <v>16.7</v>
      </c>
      <c r="F3358" s="17">
        <v>0</v>
      </c>
      <c r="G3358" s="17">
        <v>0</v>
      </c>
      <c r="H3358" s="37">
        <f t="shared" si="942"/>
        <v>62.059999999999995</v>
      </c>
      <c r="I3358" s="37">
        <f>IF(H3358&lt;'Roof Calculator'!$G$8, 1, 0)</f>
        <v>0</v>
      </c>
      <c r="J3358" s="37">
        <f>IF(H3358&gt;='Roof Calculator'!$G$8, 1, 0)</f>
        <v>1</v>
      </c>
      <c r="K3358" s="37">
        <f t="shared" si="943"/>
        <v>0</v>
      </c>
      <c r="L3358" s="37">
        <f t="shared" si="944"/>
        <v>62.059999999999995</v>
      </c>
      <c r="M3358" s="37">
        <v>0</v>
      </c>
      <c r="N3358" s="37">
        <f t="shared" si="945"/>
        <v>0</v>
      </c>
      <c r="O3358" s="37">
        <v>0</v>
      </c>
      <c r="P3358" s="37">
        <v>0</v>
      </c>
      <c r="Q3358" s="21">
        <f t="shared" si="946"/>
        <v>39.790999999999997</v>
      </c>
      <c r="R3358" s="21">
        <f t="shared" si="955"/>
        <v>140.00000000000307</v>
      </c>
      <c r="S3358" s="21">
        <f t="shared" si="956"/>
        <v>19.766244608576052</v>
      </c>
      <c r="T3358" s="21">
        <f t="shared" si="947"/>
        <v>86.147999999999996</v>
      </c>
      <c r="U3358" s="37">
        <f>VLOOKUP(Time_Zone, 'LSTM LookUp'!$B$5:$D$8, 3, FALSE)</f>
        <v>-75</v>
      </c>
      <c r="V3358" s="21">
        <f t="shared" si="957"/>
        <v>3.5983130161850285</v>
      </c>
      <c r="W3358" s="21">
        <f t="shared" si="948"/>
        <v>-2.952421745953755</v>
      </c>
      <c r="X3358" s="21">
        <f t="shared" si="949"/>
        <v>0</v>
      </c>
      <c r="Y3358" s="21">
        <f t="shared" si="950"/>
        <v>0</v>
      </c>
      <c r="Z3358" s="21">
        <f t="shared" si="958"/>
        <v>0</v>
      </c>
      <c r="AA3358" s="21">
        <f t="shared" si="951"/>
        <v>0</v>
      </c>
      <c r="AB3358" s="21">
        <f t="shared" si="952"/>
        <v>0</v>
      </c>
      <c r="AC3358" s="21">
        <f t="shared" si="953"/>
        <v>62.059999999999995</v>
      </c>
      <c r="AD3358" s="21">
        <f t="shared" si="959"/>
        <v>0</v>
      </c>
      <c r="AE3358" s="21" t="str">
        <f t="shared" si="954"/>
        <v>5/20/1:00</v>
      </c>
    </row>
    <row r="3359" spans="2:31">
      <c r="B3359" s="37">
        <v>5</v>
      </c>
      <c r="C3359" s="38">
        <v>20</v>
      </c>
      <c r="D3359" s="39">
        <v>2</v>
      </c>
      <c r="E3359" s="17">
        <v>16.100000000000001</v>
      </c>
      <c r="F3359" s="17">
        <v>0</v>
      </c>
      <c r="G3359" s="17">
        <v>0</v>
      </c>
      <c r="H3359" s="37">
        <f t="shared" si="942"/>
        <v>60.980000000000004</v>
      </c>
      <c r="I3359" s="37">
        <f>IF(H3359&lt;'Roof Calculator'!$G$8, 1, 0)</f>
        <v>0</v>
      </c>
      <c r="J3359" s="37">
        <f>IF(H3359&gt;='Roof Calculator'!$G$8, 1, 0)</f>
        <v>1</v>
      </c>
      <c r="K3359" s="37">
        <f t="shared" si="943"/>
        <v>0</v>
      </c>
      <c r="L3359" s="37">
        <f t="shared" si="944"/>
        <v>60.980000000000004</v>
      </c>
      <c r="M3359" s="37">
        <v>0</v>
      </c>
      <c r="N3359" s="37">
        <f t="shared" si="945"/>
        <v>0</v>
      </c>
      <c r="O3359" s="37">
        <v>0</v>
      </c>
      <c r="P3359" s="37">
        <v>0</v>
      </c>
      <c r="Q3359" s="21">
        <f t="shared" si="946"/>
        <v>39.790999999999997</v>
      </c>
      <c r="R3359" s="21">
        <f t="shared" si="955"/>
        <v>140.04166666666973</v>
      </c>
      <c r="S3359" s="21">
        <f t="shared" si="956"/>
        <v>19.775399109585567</v>
      </c>
      <c r="T3359" s="21">
        <f t="shared" si="947"/>
        <v>86.147999999999996</v>
      </c>
      <c r="U3359" s="37">
        <f>VLOOKUP(Time_Zone, 'LSTM LookUp'!$B$5:$D$8, 3, FALSE)</f>
        <v>-75</v>
      </c>
      <c r="V3359" s="21">
        <f t="shared" si="957"/>
        <v>3.5960362079051604</v>
      </c>
      <c r="W3359" s="21">
        <f t="shared" si="948"/>
        <v>12.047009051976287</v>
      </c>
      <c r="X3359" s="21">
        <f t="shared" si="949"/>
        <v>0</v>
      </c>
      <c r="Y3359" s="21">
        <f t="shared" si="950"/>
        <v>0</v>
      </c>
      <c r="Z3359" s="21">
        <f t="shared" si="958"/>
        <v>0</v>
      </c>
      <c r="AA3359" s="21">
        <f t="shared" si="951"/>
        <v>0</v>
      </c>
      <c r="AB3359" s="21">
        <f t="shared" si="952"/>
        <v>0</v>
      </c>
      <c r="AC3359" s="21">
        <f t="shared" si="953"/>
        <v>60.980000000000004</v>
      </c>
      <c r="AD3359" s="21">
        <f t="shared" si="959"/>
        <v>0</v>
      </c>
      <c r="AE3359" s="21" t="str">
        <f t="shared" si="954"/>
        <v>5/20/2:00</v>
      </c>
    </row>
    <row r="3360" spans="2:31">
      <c r="B3360" s="37">
        <v>5</v>
      </c>
      <c r="C3360" s="38">
        <v>20</v>
      </c>
      <c r="D3360" s="39">
        <v>3</v>
      </c>
      <c r="E3360" s="17">
        <v>15.6</v>
      </c>
      <c r="F3360" s="17">
        <v>0</v>
      </c>
      <c r="G3360" s="17">
        <v>0</v>
      </c>
      <c r="H3360" s="37">
        <f t="shared" si="942"/>
        <v>60.08</v>
      </c>
      <c r="I3360" s="37">
        <f>IF(H3360&lt;'Roof Calculator'!$G$8, 1, 0)</f>
        <v>0</v>
      </c>
      <c r="J3360" s="37">
        <f>IF(H3360&gt;='Roof Calculator'!$G$8, 1, 0)</f>
        <v>1</v>
      </c>
      <c r="K3360" s="37">
        <f t="shared" si="943"/>
        <v>0</v>
      </c>
      <c r="L3360" s="37">
        <f t="shared" si="944"/>
        <v>60.08</v>
      </c>
      <c r="M3360" s="37">
        <v>0</v>
      </c>
      <c r="N3360" s="37">
        <f t="shared" si="945"/>
        <v>0</v>
      </c>
      <c r="O3360" s="37">
        <v>0</v>
      </c>
      <c r="P3360" s="37">
        <v>0</v>
      </c>
      <c r="Q3360" s="21">
        <f t="shared" si="946"/>
        <v>39.790999999999997</v>
      </c>
      <c r="R3360" s="21">
        <f t="shared" si="955"/>
        <v>140.08333333333638</v>
      </c>
      <c r="S3360" s="21">
        <f t="shared" si="956"/>
        <v>19.784543538046208</v>
      </c>
      <c r="T3360" s="21">
        <f t="shared" si="947"/>
        <v>86.147999999999996</v>
      </c>
      <c r="U3360" s="37">
        <f>VLOOKUP(Time_Zone, 'LSTM LookUp'!$B$5:$D$8, 3, FALSE)</f>
        <v>-75</v>
      </c>
      <c r="V3360" s="21">
        <f t="shared" si="957"/>
        <v>3.5937439128755857</v>
      </c>
      <c r="W3360" s="21">
        <f t="shared" si="948"/>
        <v>27.046435978218881</v>
      </c>
      <c r="X3360" s="21">
        <f t="shared" si="949"/>
        <v>0</v>
      </c>
      <c r="Y3360" s="21">
        <f t="shared" si="950"/>
        <v>0</v>
      </c>
      <c r="Z3360" s="21">
        <f t="shared" si="958"/>
        <v>0</v>
      </c>
      <c r="AA3360" s="21">
        <f t="shared" si="951"/>
        <v>0</v>
      </c>
      <c r="AB3360" s="21">
        <f t="shared" si="952"/>
        <v>0</v>
      </c>
      <c r="AC3360" s="21">
        <f t="shared" si="953"/>
        <v>60.08</v>
      </c>
      <c r="AD3360" s="21">
        <f t="shared" si="959"/>
        <v>0</v>
      </c>
      <c r="AE3360" s="21" t="str">
        <f t="shared" si="954"/>
        <v>5/20/3:00</v>
      </c>
    </row>
    <row r="3361" spans="2:31">
      <c r="B3361" s="37">
        <v>5</v>
      </c>
      <c r="C3361" s="38">
        <v>20</v>
      </c>
      <c r="D3361" s="39">
        <v>4</v>
      </c>
      <c r="E3361" s="17">
        <v>15</v>
      </c>
      <c r="F3361" s="17">
        <v>0</v>
      </c>
      <c r="G3361" s="17">
        <v>0</v>
      </c>
      <c r="H3361" s="37">
        <f t="shared" si="942"/>
        <v>59</v>
      </c>
      <c r="I3361" s="37">
        <f>IF(H3361&lt;'Roof Calculator'!$G$8, 1, 0)</f>
        <v>0</v>
      </c>
      <c r="J3361" s="37">
        <f>IF(H3361&gt;='Roof Calculator'!$G$8, 1, 0)</f>
        <v>1</v>
      </c>
      <c r="K3361" s="37">
        <f t="shared" si="943"/>
        <v>0</v>
      </c>
      <c r="L3361" s="37">
        <f t="shared" si="944"/>
        <v>59</v>
      </c>
      <c r="M3361" s="37">
        <v>0</v>
      </c>
      <c r="N3361" s="37">
        <f t="shared" si="945"/>
        <v>0</v>
      </c>
      <c r="O3361" s="37">
        <v>0</v>
      </c>
      <c r="P3361" s="37">
        <v>0</v>
      </c>
      <c r="Q3361" s="21">
        <f t="shared" si="946"/>
        <v>39.790999999999997</v>
      </c>
      <c r="R3361" s="21">
        <f t="shared" si="955"/>
        <v>140.12500000000304</v>
      </c>
      <c r="S3361" s="21">
        <f t="shared" si="956"/>
        <v>19.793677887751528</v>
      </c>
      <c r="T3361" s="21">
        <f t="shared" si="947"/>
        <v>86.147999999999996</v>
      </c>
      <c r="U3361" s="37">
        <f>VLOOKUP(Time_Zone, 'LSTM LookUp'!$B$5:$D$8, 3, FALSE)</f>
        <v>-75</v>
      </c>
      <c r="V3361" s="21">
        <f t="shared" si="957"/>
        <v>3.5914361420283516</v>
      </c>
      <c r="W3361" s="21">
        <f t="shared" si="948"/>
        <v>42.045859035507085</v>
      </c>
      <c r="X3361" s="21">
        <f t="shared" si="949"/>
        <v>0</v>
      </c>
      <c r="Y3361" s="21">
        <f t="shared" si="950"/>
        <v>0</v>
      </c>
      <c r="Z3361" s="21">
        <f t="shared" si="958"/>
        <v>0</v>
      </c>
      <c r="AA3361" s="21">
        <f t="shared" si="951"/>
        <v>0</v>
      </c>
      <c r="AB3361" s="21">
        <f t="shared" si="952"/>
        <v>0</v>
      </c>
      <c r="AC3361" s="21">
        <f t="shared" si="953"/>
        <v>59</v>
      </c>
      <c r="AD3361" s="21">
        <f t="shared" si="959"/>
        <v>0</v>
      </c>
      <c r="AE3361" s="21" t="str">
        <f t="shared" si="954"/>
        <v>5/20/4:00</v>
      </c>
    </row>
    <row r="3362" spans="2:31">
      <c r="B3362" s="37">
        <v>5</v>
      </c>
      <c r="C3362" s="38">
        <v>20</v>
      </c>
      <c r="D3362" s="39">
        <v>5</v>
      </c>
      <c r="E3362" s="17">
        <v>15.6</v>
      </c>
      <c r="F3362" s="17">
        <v>0</v>
      </c>
      <c r="G3362" s="17">
        <v>0</v>
      </c>
      <c r="H3362" s="37">
        <f t="shared" si="942"/>
        <v>60.08</v>
      </c>
      <c r="I3362" s="37">
        <f>IF(H3362&lt;'Roof Calculator'!$G$8, 1, 0)</f>
        <v>0</v>
      </c>
      <c r="J3362" s="37">
        <f>IF(H3362&gt;='Roof Calculator'!$G$8, 1, 0)</f>
        <v>1</v>
      </c>
      <c r="K3362" s="37">
        <f t="shared" si="943"/>
        <v>0</v>
      </c>
      <c r="L3362" s="37">
        <f t="shared" si="944"/>
        <v>60.08</v>
      </c>
      <c r="M3362" s="37">
        <v>0</v>
      </c>
      <c r="N3362" s="37">
        <f t="shared" si="945"/>
        <v>0</v>
      </c>
      <c r="O3362" s="37">
        <v>0</v>
      </c>
      <c r="P3362" s="37">
        <v>0</v>
      </c>
      <c r="Q3362" s="21">
        <f t="shared" si="946"/>
        <v>39.790999999999997</v>
      </c>
      <c r="R3362" s="21">
        <f t="shared" si="955"/>
        <v>140.1666666666697</v>
      </c>
      <c r="S3362" s="21">
        <f t="shared" si="956"/>
        <v>19.802802152499481</v>
      </c>
      <c r="T3362" s="21">
        <f t="shared" si="947"/>
        <v>86.147999999999996</v>
      </c>
      <c r="U3362" s="37">
        <f>VLOOKUP(Time_Zone, 'LSTM LookUp'!$B$5:$D$8, 3, FALSE)</f>
        <v>-75</v>
      </c>
      <c r="V3362" s="21">
        <f t="shared" si="957"/>
        <v>3.5891129063315006</v>
      </c>
      <c r="W3362" s="21">
        <f t="shared" si="948"/>
        <v>57.04527822658288</v>
      </c>
      <c r="X3362" s="21">
        <f t="shared" si="949"/>
        <v>0</v>
      </c>
      <c r="Y3362" s="21">
        <f t="shared" si="950"/>
        <v>0</v>
      </c>
      <c r="Z3362" s="21">
        <f t="shared" si="958"/>
        <v>0</v>
      </c>
      <c r="AA3362" s="21">
        <f t="shared" si="951"/>
        <v>0</v>
      </c>
      <c r="AB3362" s="21">
        <f t="shared" si="952"/>
        <v>0</v>
      </c>
      <c r="AC3362" s="21">
        <f t="shared" si="953"/>
        <v>60.08</v>
      </c>
      <c r="AD3362" s="21">
        <f t="shared" si="959"/>
        <v>0</v>
      </c>
      <c r="AE3362" s="21" t="str">
        <f t="shared" si="954"/>
        <v>5/20/5:00</v>
      </c>
    </row>
    <row r="3363" spans="2:31">
      <c r="B3363" s="37">
        <v>5</v>
      </c>
      <c r="C3363" s="38">
        <v>20</v>
      </c>
      <c r="D3363" s="39">
        <v>6</v>
      </c>
      <c r="E3363" s="17">
        <v>15.6</v>
      </c>
      <c r="F3363" s="17">
        <v>8</v>
      </c>
      <c r="G3363" s="17">
        <v>0</v>
      </c>
      <c r="H3363" s="37">
        <f t="shared" si="942"/>
        <v>60.08</v>
      </c>
      <c r="I3363" s="37">
        <f>IF(H3363&lt;'Roof Calculator'!$G$8, 1, 0)</f>
        <v>0</v>
      </c>
      <c r="J3363" s="37">
        <f>IF(H3363&gt;='Roof Calculator'!$G$8, 1, 0)</f>
        <v>1</v>
      </c>
      <c r="K3363" s="37">
        <f t="shared" si="943"/>
        <v>0</v>
      </c>
      <c r="L3363" s="37">
        <f t="shared" si="944"/>
        <v>60.08</v>
      </c>
      <c r="M3363" s="37">
        <v>0</v>
      </c>
      <c r="N3363" s="37">
        <f t="shared" si="945"/>
        <v>8</v>
      </c>
      <c r="O3363" s="37">
        <v>0</v>
      </c>
      <c r="P3363" s="37">
        <v>0</v>
      </c>
      <c r="Q3363" s="21">
        <f t="shared" si="946"/>
        <v>39.790999999999997</v>
      </c>
      <c r="R3363" s="21">
        <f t="shared" si="955"/>
        <v>140.20833333333636</v>
      </c>
      <c r="S3363" s="21">
        <f t="shared" si="956"/>
        <v>19.811916326092426</v>
      </c>
      <c r="T3363" s="21">
        <f t="shared" si="947"/>
        <v>86.147999999999996</v>
      </c>
      <c r="U3363" s="37">
        <f>VLOOKUP(Time_Zone, 'LSTM LookUp'!$B$5:$D$8, 3, FALSE)</f>
        <v>-75</v>
      </c>
      <c r="V3363" s="21">
        <f t="shared" si="957"/>
        <v>3.5867742167890615</v>
      </c>
      <c r="W3363" s="21">
        <f t="shared" si="948"/>
        <v>72.044693554197252</v>
      </c>
      <c r="X3363" s="21">
        <f t="shared" si="949"/>
        <v>0</v>
      </c>
      <c r="Y3363" s="21">
        <f t="shared" si="950"/>
        <v>8</v>
      </c>
      <c r="Z3363" s="21">
        <f t="shared" si="958"/>
        <v>2.5358602749907098</v>
      </c>
      <c r="AA3363" s="21">
        <f t="shared" si="951"/>
        <v>0</v>
      </c>
      <c r="AB3363" s="21">
        <f t="shared" si="952"/>
        <v>2.5358602749907098</v>
      </c>
      <c r="AC3363" s="21">
        <f t="shared" si="953"/>
        <v>60.08</v>
      </c>
      <c r="AD3363" s="21">
        <f t="shared" si="959"/>
        <v>2.5358602749907098</v>
      </c>
      <c r="AE3363" s="21" t="str">
        <f t="shared" si="954"/>
        <v>5/20/6:00</v>
      </c>
    </row>
    <row r="3364" spans="2:31">
      <c r="B3364" s="37">
        <v>5</v>
      </c>
      <c r="C3364" s="38">
        <v>20</v>
      </c>
      <c r="D3364" s="39">
        <v>7</v>
      </c>
      <c r="E3364" s="17">
        <v>15.6</v>
      </c>
      <c r="F3364" s="17">
        <v>57</v>
      </c>
      <c r="G3364" s="17">
        <v>60</v>
      </c>
      <c r="H3364" s="37">
        <f t="shared" si="942"/>
        <v>60.08</v>
      </c>
      <c r="I3364" s="37">
        <f>IF(H3364&lt;'Roof Calculator'!$G$8, 1, 0)</f>
        <v>0</v>
      </c>
      <c r="J3364" s="37">
        <f>IF(H3364&gt;='Roof Calculator'!$G$8, 1, 0)</f>
        <v>1</v>
      </c>
      <c r="K3364" s="37">
        <f t="shared" si="943"/>
        <v>0</v>
      </c>
      <c r="L3364" s="37">
        <f t="shared" si="944"/>
        <v>60.08</v>
      </c>
      <c r="M3364" s="37">
        <v>0</v>
      </c>
      <c r="N3364" s="37">
        <f t="shared" si="945"/>
        <v>57</v>
      </c>
      <c r="O3364" s="37">
        <v>0</v>
      </c>
      <c r="P3364" s="37">
        <v>0</v>
      </c>
      <c r="Q3364" s="21">
        <f t="shared" si="946"/>
        <v>39.790999999999997</v>
      </c>
      <c r="R3364" s="21">
        <f t="shared" si="955"/>
        <v>140.25000000000301</v>
      </c>
      <c r="S3364" s="21">
        <f t="shared" si="956"/>
        <v>19.821020402337133</v>
      </c>
      <c r="T3364" s="21">
        <f t="shared" si="947"/>
        <v>86.147999999999996</v>
      </c>
      <c r="U3364" s="37">
        <f>VLOOKUP(Time_Zone, 'LSTM LookUp'!$B$5:$D$8, 3, FALSE)</f>
        <v>-75</v>
      </c>
      <c r="V3364" s="21">
        <f t="shared" si="957"/>
        <v>3.5844200844410148</v>
      </c>
      <c r="W3364" s="21">
        <f t="shared" si="948"/>
        <v>87.044105021110241</v>
      </c>
      <c r="X3364" s="21">
        <f t="shared" si="949"/>
        <v>15.257126509946874</v>
      </c>
      <c r="Y3364" s="21">
        <f t="shared" si="950"/>
        <v>72.257126509946872</v>
      </c>
      <c r="Z3364" s="21">
        <f t="shared" si="958"/>
        <v>22.904247087694049</v>
      </c>
      <c r="AA3364" s="21">
        <f t="shared" si="951"/>
        <v>0</v>
      </c>
      <c r="AB3364" s="21">
        <f t="shared" si="952"/>
        <v>22.904247087694049</v>
      </c>
      <c r="AC3364" s="21">
        <f t="shared" si="953"/>
        <v>60.08</v>
      </c>
      <c r="AD3364" s="21">
        <f t="shared" si="959"/>
        <v>22.904247087694049</v>
      </c>
      <c r="AE3364" s="21" t="str">
        <f t="shared" si="954"/>
        <v>5/20/7:00</v>
      </c>
    </row>
    <row r="3365" spans="2:31">
      <c r="B3365" s="37">
        <v>5</v>
      </c>
      <c r="C3365" s="38">
        <v>20</v>
      </c>
      <c r="D3365" s="39">
        <v>8</v>
      </c>
      <c r="E3365" s="17">
        <v>16.100000000000001</v>
      </c>
      <c r="F3365" s="17">
        <v>84</v>
      </c>
      <c r="G3365" s="17">
        <v>23</v>
      </c>
      <c r="H3365" s="37">
        <f t="shared" si="942"/>
        <v>60.980000000000004</v>
      </c>
      <c r="I3365" s="37">
        <f>IF(H3365&lt;'Roof Calculator'!$G$8, 1, 0)</f>
        <v>0</v>
      </c>
      <c r="J3365" s="37">
        <f>IF(H3365&gt;='Roof Calculator'!$G$8, 1, 0)</f>
        <v>1</v>
      </c>
      <c r="K3365" s="37">
        <f t="shared" si="943"/>
        <v>0</v>
      </c>
      <c r="L3365" s="37">
        <f t="shared" si="944"/>
        <v>60.980000000000004</v>
      </c>
      <c r="M3365" s="37">
        <v>0</v>
      </c>
      <c r="N3365" s="37">
        <f t="shared" si="945"/>
        <v>84</v>
      </c>
      <c r="O3365" s="37">
        <v>0</v>
      </c>
      <c r="P3365" s="37">
        <v>0</v>
      </c>
      <c r="Q3365" s="21">
        <f t="shared" si="946"/>
        <v>39.790999999999997</v>
      </c>
      <c r="R3365" s="21">
        <f t="shared" si="955"/>
        <v>140.29166666666967</v>
      </c>
      <c r="S3365" s="21">
        <f t="shared" si="956"/>
        <v>19.830114375044801</v>
      </c>
      <c r="T3365" s="21">
        <f t="shared" si="947"/>
        <v>86.147999999999996</v>
      </c>
      <c r="U3365" s="37">
        <f>VLOOKUP(Time_Zone, 'LSTM LookUp'!$B$5:$D$8, 3, FALSE)</f>
        <v>-75</v>
      </c>
      <c r="V3365" s="21">
        <f t="shared" si="957"/>
        <v>3.5820505203632633</v>
      </c>
      <c r="W3365" s="21">
        <f t="shared" si="948"/>
        <v>102.0435126300908</v>
      </c>
      <c r="X3365" s="21">
        <f t="shared" si="949"/>
        <v>1.524559450269273</v>
      </c>
      <c r="Y3365" s="21">
        <f t="shared" si="950"/>
        <v>85.52455945026928</v>
      </c>
      <c r="Z3365" s="21">
        <f t="shared" si="958"/>
        <v>27.109791605752395</v>
      </c>
      <c r="AA3365" s="21">
        <f t="shared" si="951"/>
        <v>0</v>
      </c>
      <c r="AB3365" s="21">
        <f t="shared" si="952"/>
        <v>27.109791605752395</v>
      </c>
      <c r="AC3365" s="21">
        <f t="shared" si="953"/>
        <v>60.980000000000004</v>
      </c>
      <c r="AD3365" s="21">
        <f t="shared" si="959"/>
        <v>27.109791605752395</v>
      </c>
      <c r="AE3365" s="21" t="str">
        <f t="shared" si="954"/>
        <v>5/20/8:00</v>
      </c>
    </row>
    <row r="3366" spans="2:31">
      <c r="B3366" s="37">
        <v>5</v>
      </c>
      <c r="C3366" s="38">
        <v>20</v>
      </c>
      <c r="D3366" s="39">
        <v>9</v>
      </c>
      <c r="E3366" s="17">
        <v>16.100000000000001</v>
      </c>
      <c r="F3366" s="17">
        <v>176</v>
      </c>
      <c r="G3366" s="17">
        <v>12</v>
      </c>
      <c r="H3366" s="37">
        <f t="shared" si="942"/>
        <v>60.980000000000004</v>
      </c>
      <c r="I3366" s="37">
        <f>IF(H3366&lt;'Roof Calculator'!$G$8, 1, 0)</f>
        <v>0</v>
      </c>
      <c r="J3366" s="37">
        <f>IF(H3366&gt;='Roof Calculator'!$G$8, 1, 0)</f>
        <v>1</v>
      </c>
      <c r="K3366" s="37">
        <f t="shared" si="943"/>
        <v>0</v>
      </c>
      <c r="L3366" s="37">
        <f t="shared" si="944"/>
        <v>60.980000000000004</v>
      </c>
      <c r="M3366" s="37">
        <v>0</v>
      </c>
      <c r="N3366" s="37">
        <f t="shared" si="945"/>
        <v>176</v>
      </c>
      <c r="O3366" s="37">
        <v>0</v>
      </c>
      <c r="P3366" s="37">
        <v>0</v>
      </c>
      <c r="Q3366" s="21">
        <f t="shared" si="946"/>
        <v>39.790999999999997</v>
      </c>
      <c r="R3366" s="21">
        <f t="shared" si="955"/>
        <v>140.33333333333633</v>
      </c>
      <c r="S3366" s="21">
        <f t="shared" si="956"/>
        <v>19.839198238031049</v>
      </c>
      <c r="T3366" s="21">
        <f t="shared" si="947"/>
        <v>86.147999999999996</v>
      </c>
      <c r="U3366" s="37">
        <f>VLOOKUP(Time_Zone, 'LSTM LookUp'!$B$5:$D$8, 3, FALSE)</f>
        <v>-75</v>
      </c>
      <c r="V3366" s="21">
        <f t="shared" si="957"/>
        <v>3.5796655356676128</v>
      </c>
      <c r="W3366" s="21">
        <f t="shared" si="948"/>
        <v>117.04291638391688</v>
      </c>
      <c r="X3366" s="21">
        <f t="shared" si="949"/>
        <v>-1.3370025981509677</v>
      </c>
      <c r="Y3366" s="21">
        <f t="shared" si="950"/>
        <v>174.66299740184903</v>
      </c>
      <c r="Z3366" s="21">
        <f t="shared" si="958"/>
        <v>55.365119577769313</v>
      </c>
      <c r="AA3366" s="21">
        <f t="shared" si="951"/>
        <v>0</v>
      </c>
      <c r="AB3366" s="21">
        <f t="shared" si="952"/>
        <v>55.365119577769313</v>
      </c>
      <c r="AC3366" s="21">
        <f t="shared" si="953"/>
        <v>60.980000000000004</v>
      </c>
      <c r="AD3366" s="21">
        <f t="shared" si="959"/>
        <v>55.365119577769313</v>
      </c>
      <c r="AE3366" s="21" t="str">
        <f t="shared" si="954"/>
        <v>5/20/9:00</v>
      </c>
    </row>
    <row r="3367" spans="2:31">
      <c r="B3367" s="37">
        <v>5</v>
      </c>
      <c r="C3367" s="38">
        <v>20</v>
      </c>
      <c r="D3367" s="39">
        <v>10</v>
      </c>
      <c r="E3367" s="17">
        <v>17.8</v>
      </c>
      <c r="F3367" s="17">
        <v>305</v>
      </c>
      <c r="G3367" s="17">
        <v>9</v>
      </c>
      <c r="H3367" s="37">
        <f t="shared" si="942"/>
        <v>64.040000000000006</v>
      </c>
      <c r="I3367" s="37">
        <f>IF(H3367&lt;'Roof Calculator'!$G$8, 1, 0)</f>
        <v>0</v>
      </c>
      <c r="J3367" s="37">
        <f>IF(H3367&gt;='Roof Calculator'!$G$8, 1, 0)</f>
        <v>1</v>
      </c>
      <c r="K3367" s="37">
        <f t="shared" si="943"/>
        <v>0</v>
      </c>
      <c r="L3367" s="37">
        <f t="shared" si="944"/>
        <v>64.040000000000006</v>
      </c>
      <c r="M3367" s="37">
        <v>0</v>
      </c>
      <c r="N3367" s="37">
        <f t="shared" si="945"/>
        <v>305</v>
      </c>
      <c r="O3367" s="37">
        <v>0</v>
      </c>
      <c r="P3367" s="37">
        <v>0</v>
      </c>
      <c r="Q3367" s="21">
        <f t="shared" si="946"/>
        <v>39.790999999999997</v>
      </c>
      <c r="R3367" s="21">
        <f t="shared" si="955"/>
        <v>140.37500000000298</v>
      </c>
      <c r="S3367" s="21">
        <f t="shared" si="956"/>
        <v>19.848271985115961</v>
      </c>
      <c r="T3367" s="21">
        <f t="shared" si="947"/>
        <v>86.147999999999996</v>
      </c>
      <c r="U3367" s="37">
        <f>VLOOKUP(Time_Zone, 'LSTM LookUp'!$B$5:$D$8, 3, FALSE)</f>
        <v>-75</v>
      </c>
      <c r="V3367" s="21">
        <f t="shared" si="957"/>
        <v>3.5772651415017385</v>
      </c>
      <c r="W3367" s="21">
        <f t="shared" si="948"/>
        <v>132.04231628537545</v>
      </c>
      <c r="X3367" s="21">
        <f t="shared" si="949"/>
        <v>-2.400363355715557</v>
      </c>
      <c r="Y3367" s="21">
        <f t="shared" si="950"/>
        <v>302.59963664428443</v>
      </c>
      <c r="Z3367" s="21">
        <f t="shared" si="958"/>
        <v>95.918799724107998</v>
      </c>
      <c r="AA3367" s="21">
        <f t="shared" si="951"/>
        <v>0</v>
      </c>
      <c r="AB3367" s="21">
        <f t="shared" si="952"/>
        <v>95.918799724107998</v>
      </c>
      <c r="AC3367" s="21">
        <f t="shared" si="953"/>
        <v>64.040000000000006</v>
      </c>
      <c r="AD3367" s="21">
        <f t="shared" si="959"/>
        <v>95.918799724107998</v>
      </c>
      <c r="AE3367" s="21" t="str">
        <f t="shared" si="954"/>
        <v>5/20/10:00</v>
      </c>
    </row>
    <row r="3368" spans="2:31">
      <c r="B3368" s="37">
        <v>5</v>
      </c>
      <c r="C3368" s="38">
        <v>20</v>
      </c>
      <c r="D3368" s="39">
        <v>11</v>
      </c>
      <c r="E3368" s="17">
        <v>18.899999999999999</v>
      </c>
      <c r="F3368" s="17">
        <v>329</v>
      </c>
      <c r="G3368" s="17">
        <v>344</v>
      </c>
      <c r="H3368" s="37">
        <f t="shared" si="942"/>
        <v>66.02</v>
      </c>
      <c r="I3368" s="37">
        <f>IF(H3368&lt;'Roof Calculator'!$G$8, 1, 0)</f>
        <v>0</v>
      </c>
      <c r="J3368" s="37">
        <f>IF(H3368&gt;='Roof Calculator'!$G$8, 1, 0)</f>
        <v>1</v>
      </c>
      <c r="K3368" s="37">
        <f t="shared" si="943"/>
        <v>0</v>
      </c>
      <c r="L3368" s="37">
        <f t="shared" si="944"/>
        <v>66.02</v>
      </c>
      <c r="M3368" s="37">
        <v>0</v>
      </c>
      <c r="N3368" s="37">
        <f t="shared" si="945"/>
        <v>329</v>
      </c>
      <c r="O3368" s="37">
        <v>0</v>
      </c>
      <c r="P3368" s="37">
        <v>0</v>
      </c>
      <c r="Q3368" s="21">
        <f t="shared" si="946"/>
        <v>39.790999999999997</v>
      </c>
      <c r="R3368" s="21">
        <f t="shared" si="955"/>
        <v>140.41666666666964</v>
      </c>
      <c r="S3368" s="21">
        <f t="shared" si="956"/>
        <v>19.857335610124043</v>
      </c>
      <c r="T3368" s="21">
        <f t="shared" si="947"/>
        <v>86.147999999999996</v>
      </c>
      <c r="U3368" s="37">
        <f>VLOOKUP(Time_Zone, 'LSTM LookUp'!$B$5:$D$8, 3, FALSE)</f>
        <v>-75</v>
      </c>
      <c r="V3368" s="21">
        <f t="shared" si="957"/>
        <v>3.5748493490491722</v>
      </c>
      <c r="W3368" s="21">
        <f t="shared" si="948"/>
        <v>147.04171233726228</v>
      </c>
      <c r="X3368" s="21">
        <f t="shared" si="949"/>
        <v>-133.81601965140737</v>
      </c>
      <c r="Y3368" s="21">
        <f t="shared" si="950"/>
        <v>195.18398034859263</v>
      </c>
      <c r="Z3368" s="21">
        <f t="shared" si="958"/>
        <v>61.86991276007042</v>
      </c>
      <c r="AA3368" s="21">
        <f t="shared" si="951"/>
        <v>0</v>
      </c>
      <c r="AB3368" s="21">
        <f t="shared" si="952"/>
        <v>61.86991276007042</v>
      </c>
      <c r="AC3368" s="21">
        <f t="shared" si="953"/>
        <v>66.02</v>
      </c>
      <c r="AD3368" s="21">
        <f t="shared" si="959"/>
        <v>61.86991276007042</v>
      </c>
      <c r="AE3368" s="21" t="str">
        <f t="shared" si="954"/>
        <v>5/20/11:00</v>
      </c>
    </row>
    <row r="3369" spans="2:31">
      <c r="B3369" s="37">
        <v>5</v>
      </c>
      <c r="C3369" s="38">
        <v>20</v>
      </c>
      <c r="D3369" s="39">
        <v>12</v>
      </c>
      <c r="E3369" s="17">
        <v>20.6</v>
      </c>
      <c r="F3369" s="17">
        <v>351</v>
      </c>
      <c r="G3369" s="17">
        <v>349</v>
      </c>
      <c r="H3369" s="37">
        <f t="shared" si="942"/>
        <v>69.08</v>
      </c>
      <c r="I3369" s="37">
        <f>IF(H3369&lt;'Roof Calculator'!$G$8, 1, 0)</f>
        <v>0</v>
      </c>
      <c r="J3369" s="37">
        <f>IF(H3369&gt;='Roof Calculator'!$G$8, 1, 0)</f>
        <v>1</v>
      </c>
      <c r="K3369" s="37">
        <f t="shared" si="943"/>
        <v>0</v>
      </c>
      <c r="L3369" s="37">
        <f t="shared" si="944"/>
        <v>69.08</v>
      </c>
      <c r="M3369" s="37">
        <v>0</v>
      </c>
      <c r="N3369" s="37">
        <f t="shared" si="945"/>
        <v>351</v>
      </c>
      <c r="O3369" s="37">
        <v>0</v>
      </c>
      <c r="P3369" s="37">
        <v>0</v>
      </c>
      <c r="Q3369" s="21">
        <f t="shared" si="946"/>
        <v>39.790999999999997</v>
      </c>
      <c r="R3369" s="21">
        <f t="shared" si="955"/>
        <v>140.4583333333363</v>
      </c>
      <c r="S3369" s="21">
        <f t="shared" si="956"/>
        <v>19.866389106884302</v>
      </c>
      <c r="T3369" s="21">
        <f t="shared" si="947"/>
        <v>86.147999999999996</v>
      </c>
      <c r="U3369" s="37">
        <f>VLOOKUP(Time_Zone, 'LSTM LookUp'!$B$5:$D$8, 3, FALSE)</f>
        <v>-75</v>
      </c>
      <c r="V3369" s="21">
        <f t="shared" si="957"/>
        <v>3.5724181695292589</v>
      </c>
      <c r="W3369" s="21">
        <f t="shared" si="948"/>
        <v>162.0411045423823</v>
      </c>
      <c r="X3369" s="21">
        <f t="shared" si="949"/>
        <v>-164.0161564536543</v>
      </c>
      <c r="Y3369" s="21">
        <f t="shared" si="950"/>
        <v>186.9838435463457</v>
      </c>
      <c r="Z3369" s="21">
        <f t="shared" si="958"/>
        <v>59.270612614282008</v>
      </c>
      <c r="AA3369" s="21">
        <f t="shared" si="951"/>
        <v>0</v>
      </c>
      <c r="AB3369" s="21">
        <f t="shared" si="952"/>
        <v>59.270612614282008</v>
      </c>
      <c r="AC3369" s="21">
        <f t="shared" si="953"/>
        <v>69.08</v>
      </c>
      <c r="AD3369" s="21">
        <f t="shared" si="959"/>
        <v>59.270612614282008</v>
      </c>
      <c r="AE3369" s="21" t="str">
        <f t="shared" si="954"/>
        <v>5/20/12:00</v>
      </c>
    </row>
    <row r="3370" spans="2:31">
      <c r="B3370" s="37">
        <v>5</v>
      </c>
      <c r="C3370" s="38">
        <v>20</v>
      </c>
      <c r="D3370" s="39">
        <v>13</v>
      </c>
      <c r="E3370" s="17">
        <v>21.7</v>
      </c>
      <c r="F3370" s="17">
        <v>350</v>
      </c>
      <c r="G3370" s="17">
        <v>336</v>
      </c>
      <c r="H3370" s="37">
        <f t="shared" si="942"/>
        <v>71.06</v>
      </c>
      <c r="I3370" s="37">
        <f>IF(H3370&lt;'Roof Calculator'!$G$8, 1, 0)</f>
        <v>0</v>
      </c>
      <c r="J3370" s="37">
        <f>IF(H3370&gt;='Roof Calculator'!$G$8, 1, 0)</f>
        <v>1</v>
      </c>
      <c r="K3370" s="37">
        <f t="shared" si="943"/>
        <v>0</v>
      </c>
      <c r="L3370" s="37">
        <f t="shared" si="944"/>
        <v>71.06</v>
      </c>
      <c r="M3370" s="37">
        <v>0</v>
      </c>
      <c r="N3370" s="37">
        <f t="shared" si="945"/>
        <v>350</v>
      </c>
      <c r="O3370" s="37">
        <v>0</v>
      </c>
      <c r="P3370" s="37">
        <v>0</v>
      </c>
      <c r="Q3370" s="21">
        <f t="shared" si="946"/>
        <v>39.790999999999997</v>
      </c>
      <c r="R3370" s="21">
        <f t="shared" si="955"/>
        <v>140.50000000000296</v>
      </c>
      <c r="S3370" s="21">
        <f t="shared" si="956"/>
        <v>19.875432469230201</v>
      </c>
      <c r="T3370" s="21">
        <f t="shared" si="947"/>
        <v>86.147999999999996</v>
      </c>
      <c r="U3370" s="37">
        <f>VLOOKUP(Time_Zone, 'LSTM LookUp'!$B$5:$D$8, 3, FALSE)</f>
        <v>-75</v>
      </c>
      <c r="V3370" s="21">
        <f t="shared" si="957"/>
        <v>3.5699716141971503</v>
      </c>
      <c r="W3370" s="21">
        <f t="shared" si="948"/>
        <v>177.04049290354928</v>
      </c>
      <c r="X3370" s="21">
        <f t="shared" si="949"/>
        <v>-169.36738527927307</v>
      </c>
      <c r="Y3370" s="21">
        <f t="shared" si="950"/>
        <v>180.63261472072693</v>
      </c>
      <c r="Z3370" s="21">
        <f t="shared" si="958"/>
        <v>57.257384004749198</v>
      </c>
      <c r="AA3370" s="21">
        <f t="shared" si="951"/>
        <v>0</v>
      </c>
      <c r="AB3370" s="21">
        <f t="shared" si="952"/>
        <v>57.257384004749198</v>
      </c>
      <c r="AC3370" s="21">
        <f t="shared" si="953"/>
        <v>71.06</v>
      </c>
      <c r="AD3370" s="21">
        <f t="shared" si="959"/>
        <v>57.257384004749198</v>
      </c>
      <c r="AE3370" s="21" t="str">
        <f t="shared" si="954"/>
        <v>5/20/13:00</v>
      </c>
    </row>
    <row r="3371" spans="2:31">
      <c r="B3371" s="37">
        <v>5</v>
      </c>
      <c r="C3371" s="38">
        <v>20</v>
      </c>
      <c r="D3371" s="39">
        <v>14</v>
      </c>
      <c r="E3371" s="17">
        <v>22.2</v>
      </c>
      <c r="F3371" s="17">
        <v>391</v>
      </c>
      <c r="G3371" s="17">
        <v>168</v>
      </c>
      <c r="H3371" s="37">
        <f t="shared" si="942"/>
        <v>71.959999999999994</v>
      </c>
      <c r="I3371" s="37">
        <f>IF(H3371&lt;'Roof Calculator'!$G$8, 1, 0)</f>
        <v>0</v>
      </c>
      <c r="J3371" s="37">
        <f>IF(H3371&gt;='Roof Calculator'!$G$8, 1, 0)</f>
        <v>1</v>
      </c>
      <c r="K3371" s="37">
        <f t="shared" si="943"/>
        <v>0</v>
      </c>
      <c r="L3371" s="37">
        <f t="shared" si="944"/>
        <v>71.959999999999994</v>
      </c>
      <c r="M3371" s="37">
        <v>0</v>
      </c>
      <c r="N3371" s="37">
        <f t="shared" si="945"/>
        <v>391</v>
      </c>
      <c r="O3371" s="37">
        <v>0</v>
      </c>
      <c r="P3371" s="37">
        <v>0</v>
      </c>
      <c r="Q3371" s="21">
        <f t="shared" si="946"/>
        <v>39.790999999999997</v>
      </c>
      <c r="R3371" s="21">
        <f t="shared" si="955"/>
        <v>140.54166666666961</v>
      </c>
      <c r="S3371" s="21">
        <f t="shared" si="956"/>
        <v>19.884465690999694</v>
      </c>
      <c r="T3371" s="21">
        <f t="shared" si="947"/>
        <v>86.147999999999996</v>
      </c>
      <c r="U3371" s="37">
        <f>VLOOKUP(Time_Zone, 'LSTM LookUp'!$B$5:$D$8, 3, FALSE)</f>
        <v>-75</v>
      </c>
      <c r="V3371" s="21">
        <f t="shared" si="957"/>
        <v>3.5675096943437525</v>
      </c>
      <c r="W3371" s="21">
        <f t="shared" si="948"/>
        <v>192.03987742358592</v>
      </c>
      <c r="X3371" s="21">
        <f t="shared" si="949"/>
        <v>-82.152436151976502</v>
      </c>
      <c r="Y3371" s="21">
        <f t="shared" si="950"/>
        <v>308.84756384802347</v>
      </c>
      <c r="Z3371" s="21">
        <f t="shared" si="958"/>
        <v>97.89928352373245</v>
      </c>
      <c r="AA3371" s="21">
        <f t="shared" si="951"/>
        <v>0</v>
      </c>
      <c r="AB3371" s="21">
        <f t="shared" si="952"/>
        <v>97.89928352373245</v>
      </c>
      <c r="AC3371" s="21">
        <f t="shared" si="953"/>
        <v>71.959999999999994</v>
      </c>
      <c r="AD3371" s="21">
        <f t="shared" si="959"/>
        <v>97.89928352373245</v>
      </c>
      <c r="AE3371" s="21" t="str">
        <f t="shared" si="954"/>
        <v>5/20/14:00</v>
      </c>
    </row>
    <row r="3372" spans="2:31">
      <c r="B3372" s="37">
        <v>5</v>
      </c>
      <c r="C3372" s="38">
        <v>20</v>
      </c>
      <c r="D3372" s="39">
        <v>15</v>
      </c>
      <c r="E3372" s="17">
        <v>21.7</v>
      </c>
      <c r="F3372" s="17">
        <v>371</v>
      </c>
      <c r="G3372" s="17">
        <v>245</v>
      </c>
      <c r="H3372" s="37">
        <f t="shared" si="942"/>
        <v>71.06</v>
      </c>
      <c r="I3372" s="37">
        <f>IF(H3372&lt;'Roof Calculator'!$G$8, 1, 0)</f>
        <v>0</v>
      </c>
      <c r="J3372" s="37">
        <f>IF(H3372&gt;='Roof Calculator'!$G$8, 1, 0)</f>
        <v>1</v>
      </c>
      <c r="K3372" s="37">
        <f t="shared" si="943"/>
        <v>0</v>
      </c>
      <c r="L3372" s="37">
        <f t="shared" si="944"/>
        <v>71.06</v>
      </c>
      <c r="M3372" s="37">
        <v>0</v>
      </c>
      <c r="N3372" s="37">
        <f t="shared" si="945"/>
        <v>371</v>
      </c>
      <c r="O3372" s="37">
        <v>0</v>
      </c>
      <c r="P3372" s="37">
        <v>0</v>
      </c>
      <c r="Q3372" s="21">
        <f t="shared" si="946"/>
        <v>39.790999999999997</v>
      </c>
      <c r="R3372" s="21">
        <f t="shared" si="955"/>
        <v>140.58333333333627</v>
      </c>
      <c r="S3372" s="21">
        <f t="shared" si="956"/>
        <v>19.893488766035222</v>
      </c>
      <c r="T3372" s="21">
        <f t="shared" si="947"/>
        <v>86.147999999999996</v>
      </c>
      <c r="U3372" s="37">
        <f>VLOOKUP(Time_Zone, 'LSTM LookUp'!$B$5:$D$8, 3, FALSE)</f>
        <v>-75</v>
      </c>
      <c r="V3372" s="21">
        <f t="shared" si="957"/>
        <v>3.5650324212957258</v>
      </c>
      <c r="W3372" s="21">
        <f t="shared" si="948"/>
        <v>207.03925810532397</v>
      </c>
      <c r="X3372" s="21">
        <f t="shared" si="949"/>
        <v>-104.31736193686483</v>
      </c>
      <c r="Y3372" s="21">
        <f t="shared" si="950"/>
        <v>266.68263806313519</v>
      </c>
      <c r="Z3372" s="21">
        <f t="shared" si="958"/>
        <v>84.533738486753734</v>
      </c>
      <c r="AA3372" s="21">
        <f t="shared" si="951"/>
        <v>0</v>
      </c>
      <c r="AB3372" s="21">
        <f t="shared" si="952"/>
        <v>84.533738486753734</v>
      </c>
      <c r="AC3372" s="21">
        <f t="shared" si="953"/>
        <v>71.06</v>
      </c>
      <c r="AD3372" s="21">
        <f t="shared" si="959"/>
        <v>84.533738486753734</v>
      </c>
      <c r="AE3372" s="21" t="str">
        <f t="shared" si="954"/>
        <v>5/20/15:00</v>
      </c>
    </row>
    <row r="3373" spans="2:31">
      <c r="B3373" s="37">
        <v>5</v>
      </c>
      <c r="C3373" s="38">
        <v>20</v>
      </c>
      <c r="D3373" s="39">
        <v>16</v>
      </c>
      <c r="E3373" s="17">
        <v>23.3</v>
      </c>
      <c r="F3373" s="17">
        <v>213</v>
      </c>
      <c r="G3373" s="17">
        <v>515</v>
      </c>
      <c r="H3373" s="37">
        <f t="shared" si="942"/>
        <v>73.94</v>
      </c>
      <c r="I3373" s="37">
        <f>IF(H3373&lt;'Roof Calculator'!$G$8, 1, 0)</f>
        <v>0</v>
      </c>
      <c r="J3373" s="37">
        <f>IF(H3373&gt;='Roof Calculator'!$G$8, 1, 0)</f>
        <v>1</v>
      </c>
      <c r="K3373" s="37">
        <f t="shared" si="943"/>
        <v>0</v>
      </c>
      <c r="L3373" s="37">
        <f t="shared" si="944"/>
        <v>73.94</v>
      </c>
      <c r="M3373" s="37">
        <v>0</v>
      </c>
      <c r="N3373" s="37">
        <f t="shared" si="945"/>
        <v>213</v>
      </c>
      <c r="O3373" s="37">
        <v>0</v>
      </c>
      <c r="P3373" s="37">
        <v>0</v>
      </c>
      <c r="Q3373" s="21">
        <f t="shared" si="946"/>
        <v>39.790999999999997</v>
      </c>
      <c r="R3373" s="21">
        <f t="shared" si="955"/>
        <v>140.62500000000293</v>
      </c>
      <c r="S3373" s="21">
        <f t="shared" si="956"/>
        <v>19.902501688183758</v>
      </c>
      <c r="T3373" s="21">
        <f t="shared" si="947"/>
        <v>86.147999999999996</v>
      </c>
      <c r="U3373" s="37">
        <f>VLOOKUP(Time_Zone, 'LSTM LookUp'!$B$5:$D$8, 3, FALSE)</f>
        <v>-75</v>
      </c>
      <c r="V3373" s="21">
        <f t="shared" si="957"/>
        <v>3.5625398064154385</v>
      </c>
      <c r="W3373" s="21">
        <f t="shared" si="948"/>
        <v>222.03863495160388</v>
      </c>
      <c r="X3373" s="21">
        <f t="shared" si="949"/>
        <v>-164.14280086399773</v>
      </c>
      <c r="Y3373" s="21">
        <f t="shared" si="950"/>
        <v>48.857199136002265</v>
      </c>
      <c r="Z3373" s="21">
        <f t="shared" si="958"/>
        <v>15.486878804537321</v>
      </c>
      <c r="AA3373" s="21">
        <f t="shared" si="951"/>
        <v>0</v>
      </c>
      <c r="AB3373" s="21">
        <f t="shared" si="952"/>
        <v>15.486878804537321</v>
      </c>
      <c r="AC3373" s="21">
        <f t="shared" si="953"/>
        <v>73.94</v>
      </c>
      <c r="AD3373" s="21">
        <f t="shared" si="959"/>
        <v>15.486878804537321</v>
      </c>
      <c r="AE3373" s="21" t="str">
        <f t="shared" si="954"/>
        <v>5/20/16:00</v>
      </c>
    </row>
    <row r="3374" spans="2:31">
      <c r="B3374" s="37">
        <v>5</v>
      </c>
      <c r="C3374" s="38">
        <v>20</v>
      </c>
      <c r="D3374" s="39">
        <v>17</v>
      </c>
      <c r="E3374" s="17">
        <v>21.7</v>
      </c>
      <c r="F3374" s="17">
        <v>288</v>
      </c>
      <c r="G3374" s="17">
        <v>146</v>
      </c>
      <c r="H3374" s="37">
        <f t="shared" si="942"/>
        <v>71.06</v>
      </c>
      <c r="I3374" s="37">
        <f>IF(H3374&lt;'Roof Calculator'!$G$8, 1, 0)</f>
        <v>0</v>
      </c>
      <c r="J3374" s="37">
        <f>IF(H3374&gt;='Roof Calculator'!$G$8, 1, 0)</f>
        <v>1</v>
      </c>
      <c r="K3374" s="37">
        <f t="shared" si="943"/>
        <v>0</v>
      </c>
      <c r="L3374" s="37">
        <f t="shared" si="944"/>
        <v>71.06</v>
      </c>
      <c r="M3374" s="37">
        <v>0</v>
      </c>
      <c r="N3374" s="37">
        <f t="shared" si="945"/>
        <v>288</v>
      </c>
      <c r="O3374" s="37">
        <v>0</v>
      </c>
      <c r="P3374" s="37">
        <v>0</v>
      </c>
      <c r="Q3374" s="21">
        <f t="shared" si="946"/>
        <v>39.790999999999997</v>
      </c>
      <c r="R3374" s="21">
        <f t="shared" si="955"/>
        <v>140.66666666666958</v>
      </c>
      <c r="S3374" s="21">
        <f t="shared" si="956"/>
        <v>19.911504451296768</v>
      </c>
      <c r="T3374" s="21">
        <f t="shared" si="947"/>
        <v>86.147999999999996</v>
      </c>
      <c r="U3374" s="37">
        <f>VLOOKUP(Time_Zone, 'LSTM LookUp'!$B$5:$D$8, 3, FALSE)</f>
        <v>-75</v>
      </c>
      <c r="V3374" s="21">
        <f t="shared" si="957"/>
        <v>3.5600318611009572</v>
      </c>
      <c r="W3374" s="21">
        <f t="shared" si="948"/>
        <v>237.0380079652752</v>
      </c>
      <c r="X3374" s="21">
        <f t="shared" si="949"/>
        <v>-25.566409139474651</v>
      </c>
      <c r="Y3374" s="21">
        <f t="shared" si="950"/>
        <v>262.43359086052533</v>
      </c>
      <c r="Z3374" s="21">
        <f t="shared" si="958"/>
        <v>83.186864735796405</v>
      </c>
      <c r="AA3374" s="21">
        <f t="shared" si="951"/>
        <v>0</v>
      </c>
      <c r="AB3374" s="21">
        <f t="shared" si="952"/>
        <v>83.186864735796405</v>
      </c>
      <c r="AC3374" s="21">
        <f t="shared" si="953"/>
        <v>71.06</v>
      </c>
      <c r="AD3374" s="21">
        <f t="shared" si="959"/>
        <v>83.186864735796405</v>
      </c>
      <c r="AE3374" s="21" t="str">
        <f t="shared" si="954"/>
        <v>5/20/17:00</v>
      </c>
    </row>
    <row r="3375" spans="2:31">
      <c r="B3375" s="37">
        <v>5</v>
      </c>
      <c r="C3375" s="38">
        <v>20</v>
      </c>
      <c r="D3375" s="39">
        <v>18</v>
      </c>
      <c r="E3375" s="17">
        <v>22.2</v>
      </c>
      <c r="F3375" s="17">
        <v>174</v>
      </c>
      <c r="G3375" s="17">
        <v>61</v>
      </c>
      <c r="H3375" s="37">
        <f t="shared" si="942"/>
        <v>71.959999999999994</v>
      </c>
      <c r="I3375" s="37">
        <f>IF(H3375&lt;'Roof Calculator'!$G$8, 1, 0)</f>
        <v>0</v>
      </c>
      <c r="J3375" s="37">
        <f>IF(H3375&gt;='Roof Calculator'!$G$8, 1, 0)</f>
        <v>1</v>
      </c>
      <c r="K3375" s="37">
        <f t="shared" si="943"/>
        <v>0</v>
      </c>
      <c r="L3375" s="37">
        <f t="shared" si="944"/>
        <v>71.959999999999994</v>
      </c>
      <c r="M3375" s="37">
        <v>0</v>
      </c>
      <c r="N3375" s="37">
        <f t="shared" si="945"/>
        <v>174</v>
      </c>
      <c r="O3375" s="37">
        <v>0</v>
      </c>
      <c r="P3375" s="37">
        <v>0</v>
      </c>
      <c r="Q3375" s="21">
        <f t="shared" si="946"/>
        <v>39.790999999999997</v>
      </c>
      <c r="R3375" s="21">
        <f t="shared" si="955"/>
        <v>140.70833333333624</v>
      </c>
      <c r="S3375" s="21">
        <f t="shared" si="956"/>
        <v>19.920497049230253</v>
      </c>
      <c r="T3375" s="21">
        <f t="shared" si="947"/>
        <v>86.147999999999996</v>
      </c>
      <c r="U3375" s="37">
        <f>VLOOKUP(Time_Zone, 'LSTM LookUp'!$B$5:$D$8, 3, FALSE)</f>
        <v>-75</v>
      </c>
      <c r="V3375" s="21">
        <f t="shared" si="957"/>
        <v>3.5575085967860045</v>
      </c>
      <c r="W3375" s="21">
        <f t="shared" si="948"/>
        <v>252.03737714919646</v>
      </c>
      <c r="X3375" s="21">
        <f t="shared" si="949"/>
        <v>-0.28876856817076391</v>
      </c>
      <c r="Y3375" s="21">
        <f t="shared" si="950"/>
        <v>173.71123143182925</v>
      </c>
      <c r="Z3375" s="21">
        <f t="shared" si="958"/>
        <v>55.063426388461671</v>
      </c>
      <c r="AA3375" s="21">
        <f t="shared" si="951"/>
        <v>0</v>
      </c>
      <c r="AB3375" s="21">
        <f t="shared" si="952"/>
        <v>55.063426388461671</v>
      </c>
      <c r="AC3375" s="21">
        <f t="shared" si="953"/>
        <v>71.959999999999994</v>
      </c>
      <c r="AD3375" s="21">
        <f t="shared" si="959"/>
        <v>55.063426388461671</v>
      </c>
      <c r="AE3375" s="21" t="str">
        <f t="shared" si="954"/>
        <v>5/20/18:00</v>
      </c>
    </row>
    <row r="3376" spans="2:31">
      <c r="B3376" s="37">
        <v>5</v>
      </c>
      <c r="C3376" s="38">
        <v>20</v>
      </c>
      <c r="D3376" s="39">
        <v>19</v>
      </c>
      <c r="E3376" s="17">
        <v>20.6</v>
      </c>
      <c r="F3376" s="17">
        <v>85</v>
      </c>
      <c r="G3376" s="17">
        <v>122</v>
      </c>
      <c r="H3376" s="37">
        <f t="shared" si="942"/>
        <v>69.08</v>
      </c>
      <c r="I3376" s="37">
        <f>IF(H3376&lt;'Roof Calculator'!$G$8, 1, 0)</f>
        <v>0</v>
      </c>
      <c r="J3376" s="37">
        <f>IF(H3376&gt;='Roof Calculator'!$G$8, 1, 0)</f>
        <v>1</v>
      </c>
      <c r="K3376" s="37">
        <f t="shared" si="943"/>
        <v>0</v>
      </c>
      <c r="L3376" s="37">
        <f t="shared" si="944"/>
        <v>69.08</v>
      </c>
      <c r="M3376" s="37">
        <v>0</v>
      </c>
      <c r="N3376" s="37">
        <f t="shared" si="945"/>
        <v>85</v>
      </c>
      <c r="O3376" s="37">
        <v>0</v>
      </c>
      <c r="P3376" s="37">
        <v>0</v>
      </c>
      <c r="Q3376" s="21">
        <f t="shared" si="946"/>
        <v>39.790999999999997</v>
      </c>
      <c r="R3376" s="21">
        <f t="shared" si="955"/>
        <v>140.7500000000029</v>
      </c>
      <c r="S3376" s="21">
        <f t="shared" si="956"/>
        <v>19.929479475844758</v>
      </c>
      <c r="T3376" s="21">
        <f t="shared" si="947"/>
        <v>86.147999999999996</v>
      </c>
      <c r="U3376" s="37">
        <f>VLOOKUP(Time_Zone, 'LSTM LookUp'!$B$5:$D$8, 3, FALSE)</f>
        <v>-75</v>
      </c>
      <c r="V3376" s="21">
        <f t="shared" si="957"/>
        <v>3.5549700249399439</v>
      </c>
      <c r="W3376" s="21">
        <f t="shared" si="948"/>
        <v>267.03674250623499</v>
      </c>
      <c r="X3376" s="21">
        <f t="shared" si="949"/>
        <v>22.058279294217662</v>
      </c>
      <c r="Y3376" s="21">
        <f t="shared" si="950"/>
        <v>107.05827929421767</v>
      </c>
      <c r="Z3376" s="21">
        <f t="shared" si="958"/>
        <v>33.935604696383386</v>
      </c>
      <c r="AA3376" s="21">
        <f t="shared" si="951"/>
        <v>0</v>
      </c>
      <c r="AB3376" s="21">
        <f t="shared" si="952"/>
        <v>33.935604696383386</v>
      </c>
      <c r="AC3376" s="21">
        <f t="shared" si="953"/>
        <v>69.08</v>
      </c>
      <c r="AD3376" s="21">
        <f t="shared" si="959"/>
        <v>33.935604696383386</v>
      </c>
      <c r="AE3376" s="21" t="str">
        <f t="shared" si="954"/>
        <v>5/20/19:00</v>
      </c>
    </row>
    <row r="3377" spans="2:31">
      <c r="B3377" s="37">
        <v>5</v>
      </c>
      <c r="C3377" s="38">
        <v>20</v>
      </c>
      <c r="D3377" s="39">
        <v>20</v>
      </c>
      <c r="E3377" s="17">
        <v>18.899999999999999</v>
      </c>
      <c r="F3377" s="17">
        <v>26</v>
      </c>
      <c r="G3377" s="17">
        <v>15</v>
      </c>
      <c r="H3377" s="37">
        <f t="shared" si="942"/>
        <v>66.02</v>
      </c>
      <c r="I3377" s="37">
        <f>IF(H3377&lt;'Roof Calculator'!$G$8, 1, 0)</f>
        <v>0</v>
      </c>
      <c r="J3377" s="37">
        <f>IF(H3377&gt;='Roof Calculator'!$G$8, 1, 0)</f>
        <v>1</v>
      </c>
      <c r="K3377" s="37">
        <f t="shared" si="943"/>
        <v>0</v>
      </c>
      <c r="L3377" s="37">
        <f t="shared" si="944"/>
        <v>66.02</v>
      </c>
      <c r="M3377" s="37">
        <v>0</v>
      </c>
      <c r="N3377" s="37">
        <f t="shared" si="945"/>
        <v>26</v>
      </c>
      <c r="O3377" s="37">
        <v>0</v>
      </c>
      <c r="P3377" s="37">
        <v>0</v>
      </c>
      <c r="Q3377" s="21">
        <f t="shared" si="946"/>
        <v>39.790999999999997</v>
      </c>
      <c r="R3377" s="21">
        <f t="shared" si="955"/>
        <v>140.79166666666956</v>
      </c>
      <c r="S3377" s="21">
        <f t="shared" si="956"/>
        <v>19.938451725005361</v>
      </c>
      <c r="T3377" s="21">
        <f t="shared" si="947"/>
        <v>86.147999999999996</v>
      </c>
      <c r="U3377" s="37">
        <f>VLOOKUP(Time_Zone, 'LSTM LookUp'!$B$5:$D$8, 3, FALSE)</f>
        <v>-75</v>
      </c>
      <c r="V3377" s="21">
        <f t="shared" si="957"/>
        <v>3.5524161570677446</v>
      </c>
      <c r="W3377" s="21">
        <f t="shared" si="948"/>
        <v>282.03610403926695</v>
      </c>
      <c r="X3377" s="21">
        <f t="shared" si="949"/>
        <v>5.5330250347961352</v>
      </c>
      <c r="Y3377" s="21">
        <f t="shared" si="950"/>
        <v>31.533025034796136</v>
      </c>
      <c r="Z3377" s="21">
        <f t="shared" si="958"/>
        <v>9.9954181920033829</v>
      </c>
      <c r="AA3377" s="21">
        <f t="shared" si="951"/>
        <v>0</v>
      </c>
      <c r="AB3377" s="21">
        <f t="shared" si="952"/>
        <v>9.9954181920033829</v>
      </c>
      <c r="AC3377" s="21">
        <f t="shared" si="953"/>
        <v>66.02</v>
      </c>
      <c r="AD3377" s="21">
        <f t="shared" si="959"/>
        <v>9.9954181920033829</v>
      </c>
      <c r="AE3377" s="21" t="str">
        <f t="shared" si="954"/>
        <v>5/20/20:00</v>
      </c>
    </row>
    <row r="3378" spans="2:31">
      <c r="B3378" s="37">
        <v>5</v>
      </c>
      <c r="C3378" s="38">
        <v>20</v>
      </c>
      <c r="D3378" s="39">
        <v>21</v>
      </c>
      <c r="E3378" s="17">
        <v>17.2</v>
      </c>
      <c r="F3378" s="17">
        <v>0</v>
      </c>
      <c r="G3378" s="17">
        <v>0</v>
      </c>
      <c r="H3378" s="37">
        <f t="shared" si="942"/>
        <v>62.959999999999994</v>
      </c>
      <c r="I3378" s="37">
        <f>IF(H3378&lt;'Roof Calculator'!$G$8, 1, 0)</f>
        <v>0</v>
      </c>
      <c r="J3378" s="37">
        <f>IF(H3378&gt;='Roof Calculator'!$G$8, 1, 0)</f>
        <v>1</v>
      </c>
      <c r="K3378" s="37">
        <f t="shared" si="943"/>
        <v>0</v>
      </c>
      <c r="L3378" s="37">
        <f t="shared" si="944"/>
        <v>62.959999999999994</v>
      </c>
      <c r="M3378" s="37">
        <v>0</v>
      </c>
      <c r="N3378" s="37">
        <f t="shared" si="945"/>
        <v>0</v>
      </c>
      <c r="O3378" s="37">
        <v>0</v>
      </c>
      <c r="P3378" s="37">
        <v>0</v>
      </c>
      <c r="Q3378" s="21">
        <f t="shared" si="946"/>
        <v>39.790999999999997</v>
      </c>
      <c r="R3378" s="21">
        <f t="shared" si="955"/>
        <v>140.83333333333621</v>
      </c>
      <c r="S3378" s="21">
        <f t="shared" si="956"/>
        <v>19.947413790581727</v>
      </c>
      <c r="T3378" s="21">
        <f t="shared" si="947"/>
        <v>86.147999999999996</v>
      </c>
      <c r="U3378" s="37">
        <f>VLOOKUP(Time_Zone, 'LSTM LookUp'!$B$5:$D$8, 3, FALSE)</f>
        <v>-75</v>
      </c>
      <c r="V3378" s="21">
        <f t="shared" si="957"/>
        <v>3.5498470047099588</v>
      </c>
      <c r="W3378" s="21">
        <f t="shared" si="948"/>
        <v>297.03546175117754</v>
      </c>
      <c r="X3378" s="21">
        <f t="shared" si="949"/>
        <v>0</v>
      </c>
      <c r="Y3378" s="21">
        <f t="shared" si="950"/>
        <v>0</v>
      </c>
      <c r="Z3378" s="21">
        <f t="shared" si="958"/>
        <v>0</v>
      </c>
      <c r="AA3378" s="21">
        <f t="shared" si="951"/>
        <v>0</v>
      </c>
      <c r="AB3378" s="21">
        <f t="shared" si="952"/>
        <v>0</v>
      </c>
      <c r="AC3378" s="21">
        <f t="shared" si="953"/>
        <v>62.959999999999994</v>
      </c>
      <c r="AD3378" s="21">
        <f t="shared" si="959"/>
        <v>0</v>
      </c>
      <c r="AE3378" s="21" t="str">
        <f t="shared" si="954"/>
        <v>5/20/21:00</v>
      </c>
    </row>
    <row r="3379" spans="2:31">
      <c r="B3379" s="37">
        <v>5</v>
      </c>
      <c r="C3379" s="38">
        <v>20</v>
      </c>
      <c r="D3379" s="39">
        <v>22</v>
      </c>
      <c r="E3379" s="17">
        <v>16.7</v>
      </c>
      <c r="F3379" s="17">
        <v>0</v>
      </c>
      <c r="G3379" s="17">
        <v>0</v>
      </c>
      <c r="H3379" s="37">
        <f t="shared" si="942"/>
        <v>62.059999999999995</v>
      </c>
      <c r="I3379" s="37">
        <f>IF(H3379&lt;'Roof Calculator'!$G$8, 1, 0)</f>
        <v>0</v>
      </c>
      <c r="J3379" s="37">
        <f>IF(H3379&gt;='Roof Calculator'!$G$8, 1, 0)</f>
        <v>1</v>
      </c>
      <c r="K3379" s="37">
        <f t="shared" si="943"/>
        <v>0</v>
      </c>
      <c r="L3379" s="37">
        <f t="shared" si="944"/>
        <v>62.059999999999995</v>
      </c>
      <c r="M3379" s="37">
        <v>0</v>
      </c>
      <c r="N3379" s="37">
        <f t="shared" si="945"/>
        <v>0</v>
      </c>
      <c r="O3379" s="37">
        <v>0</v>
      </c>
      <c r="P3379" s="37">
        <v>0</v>
      </c>
      <c r="Q3379" s="21">
        <f t="shared" si="946"/>
        <v>39.790999999999997</v>
      </c>
      <c r="R3379" s="21">
        <f t="shared" si="955"/>
        <v>140.87500000000287</v>
      </c>
      <c r="S3379" s="21">
        <f t="shared" si="956"/>
        <v>19.956365666448068</v>
      </c>
      <c r="T3379" s="21">
        <f t="shared" si="947"/>
        <v>86.147999999999996</v>
      </c>
      <c r="U3379" s="37">
        <f>VLOOKUP(Time_Zone, 'LSTM LookUp'!$B$5:$D$8, 3, FALSE)</f>
        <v>-75</v>
      </c>
      <c r="V3379" s="21">
        <f t="shared" si="957"/>
        <v>3.5472625794426946</v>
      </c>
      <c r="W3379" s="21">
        <f t="shared" si="948"/>
        <v>312.03481564486071</v>
      </c>
      <c r="X3379" s="21">
        <f t="shared" si="949"/>
        <v>0</v>
      </c>
      <c r="Y3379" s="21">
        <f t="shared" si="950"/>
        <v>0</v>
      </c>
      <c r="Z3379" s="21">
        <f t="shared" si="958"/>
        <v>0</v>
      </c>
      <c r="AA3379" s="21">
        <f t="shared" si="951"/>
        <v>0</v>
      </c>
      <c r="AB3379" s="21">
        <f t="shared" si="952"/>
        <v>0</v>
      </c>
      <c r="AC3379" s="21">
        <f t="shared" si="953"/>
        <v>62.059999999999995</v>
      </c>
      <c r="AD3379" s="21">
        <f t="shared" si="959"/>
        <v>0</v>
      </c>
      <c r="AE3379" s="21" t="str">
        <f t="shared" si="954"/>
        <v>5/20/22:00</v>
      </c>
    </row>
    <row r="3380" spans="2:31">
      <c r="B3380" s="37">
        <v>5</v>
      </c>
      <c r="C3380" s="38">
        <v>20</v>
      </c>
      <c r="D3380" s="39">
        <v>23</v>
      </c>
      <c r="E3380" s="17">
        <v>15</v>
      </c>
      <c r="F3380" s="17">
        <v>0</v>
      </c>
      <c r="G3380" s="17">
        <v>0</v>
      </c>
      <c r="H3380" s="37">
        <f t="shared" si="942"/>
        <v>59</v>
      </c>
      <c r="I3380" s="37">
        <f>IF(H3380&lt;'Roof Calculator'!$G$8, 1, 0)</f>
        <v>0</v>
      </c>
      <c r="J3380" s="37">
        <f>IF(H3380&gt;='Roof Calculator'!$G$8, 1, 0)</f>
        <v>1</v>
      </c>
      <c r="K3380" s="37">
        <f t="shared" si="943"/>
        <v>0</v>
      </c>
      <c r="L3380" s="37">
        <f t="shared" si="944"/>
        <v>59</v>
      </c>
      <c r="M3380" s="37">
        <v>0</v>
      </c>
      <c r="N3380" s="37">
        <f t="shared" si="945"/>
        <v>0</v>
      </c>
      <c r="O3380" s="37">
        <v>0</v>
      </c>
      <c r="P3380" s="37">
        <v>0</v>
      </c>
      <c r="Q3380" s="21">
        <f t="shared" si="946"/>
        <v>39.790999999999997</v>
      </c>
      <c r="R3380" s="21">
        <f t="shared" si="955"/>
        <v>140.91666666666953</v>
      </c>
      <c r="S3380" s="21">
        <f t="shared" si="956"/>
        <v>19.965307346483176</v>
      </c>
      <c r="T3380" s="21">
        <f t="shared" si="947"/>
        <v>86.147999999999996</v>
      </c>
      <c r="U3380" s="37">
        <f>VLOOKUP(Time_Zone, 'LSTM LookUp'!$B$5:$D$8, 3, FALSE)</f>
        <v>-75</v>
      </c>
      <c r="V3380" s="21">
        <f t="shared" si="957"/>
        <v>3.5446628928775903</v>
      </c>
      <c r="W3380" s="21">
        <f t="shared" si="948"/>
        <v>327.03416572321936</v>
      </c>
      <c r="X3380" s="21">
        <f t="shared" si="949"/>
        <v>0</v>
      </c>
      <c r="Y3380" s="21">
        <f t="shared" si="950"/>
        <v>0</v>
      </c>
      <c r="Z3380" s="21">
        <f t="shared" si="958"/>
        <v>0</v>
      </c>
      <c r="AA3380" s="21">
        <f t="shared" si="951"/>
        <v>0</v>
      </c>
      <c r="AB3380" s="21">
        <f t="shared" si="952"/>
        <v>0</v>
      </c>
      <c r="AC3380" s="21">
        <f t="shared" si="953"/>
        <v>59</v>
      </c>
      <c r="AD3380" s="21">
        <f t="shared" si="959"/>
        <v>0</v>
      </c>
      <c r="AE3380" s="21" t="str">
        <f t="shared" si="954"/>
        <v>5/20/23:00</v>
      </c>
    </row>
    <row r="3381" spans="2:31">
      <c r="B3381" s="37">
        <v>5</v>
      </c>
      <c r="C3381" s="38">
        <v>20</v>
      </c>
      <c r="D3381" s="39">
        <v>24</v>
      </c>
      <c r="E3381" s="17">
        <v>14.4</v>
      </c>
      <c r="F3381" s="17">
        <v>0</v>
      </c>
      <c r="G3381" s="17">
        <v>0</v>
      </c>
      <c r="H3381" s="37">
        <f t="shared" si="942"/>
        <v>57.92</v>
      </c>
      <c r="I3381" s="37">
        <f>IF(H3381&lt;'Roof Calculator'!$G$8, 1, 0)</f>
        <v>0</v>
      </c>
      <c r="J3381" s="37">
        <f>IF(H3381&gt;='Roof Calculator'!$G$8, 1, 0)</f>
        <v>1</v>
      </c>
      <c r="K3381" s="37">
        <f t="shared" si="943"/>
        <v>0</v>
      </c>
      <c r="L3381" s="37">
        <f t="shared" si="944"/>
        <v>57.92</v>
      </c>
      <c r="M3381" s="37">
        <v>0</v>
      </c>
      <c r="N3381" s="37">
        <f t="shared" si="945"/>
        <v>0</v>
      </c>
      <c r="O3381" s="37">
        <v>0</v>
      </c>
      <c r="P3381" s="37">
        <v>0</v>
      </c>
      <c r="Q3381" s="21">
        <f t="shared" si="946"/>
        <v>39.790999999999997</v>
      </c>
      <c r="R3381" s="21">
        <f t="shared" si="955"/>
        <v>140.95833333333618</v>
      </c>
      <c r="S3381" s="21">
        <f t="shared" si="956"/>
        <v>19.97423882457046</v>
      </c>
      <c r="T3381" s="21">
        <f t="shared" si="947"/>
        <v>86.147999999999996</v>
      </c>
      <c r="U3381" s="37">
        <f>VLOOKUP(Time_Zone, 'LSTM LookUp'!$B$5:$D$8, 3, FALSE)</f>
        <v>-75</v>
      </c>
      <c r="V3381" s="21">
        <f t="shared" si="957"/>
        <v>3.542047956661782</v>
      </c>
      <c r="W3381" s="21">
        <f t="shared" si="948"/>
        <v>342.0335119891655</v>
      </c>
      <c r="X3381" s="21">
        <f t="shared" si="949"/>
        <v>0</v>
      </c>
      <c r="Y3381" s="21">
        <f t="shared" si="950"/>
        <v>0</v>
      </c>
      <c r="Z3381" s="21">
        <f t="shared" si="958"/>
        <v>0</v>
      </c>
      <c r="AA3381" s="21">
        <f t="shared" si="951"/>
        <v>0</v>
      </c>
      <c r="AB3381" s="21">
        <f t="shared" si="952"/>
        <v>0</v>
      </c>
      <c r="AC3381" s="21">
        <f t="shared" si="953"/>
        <v>57.92</v>
      </c>
      <c r="AD3381" s="21">
        <f t="shared" si="959"/>
        <v>0</v>
      </c>
      <c r="AE3381" s="21" t="str">
        <f t="shared" si="954"/>
        <v>5/20/24:00</v>
      </c>
    </row>
    <row r="3382" spans="2:31">
      <c r="B3382" s="37">
        <v>5</v>
      </c>
      <c r="C3382" s="38">
        <v>21</v>
      </c>
      <c r="D3382" s="39">
        <v>1</v>
      </c>
      <c r="E3382" s="17">
        <v>13.9</v>
      </c>
      <c r="F3382" s="17">
        <v>0</v>
      </c>
      <c r="G3382" s="17">
        <v>0</v>
      </c>
      <c r="H3382" s="37">
        <f t="shared" si="942"/>
        <v>57.02</v>
      </c>
      <c r="I3382" s="37">
        <f>IF(H3382&lt;'Roof Calculator'!$G$8, 1, 0)</f>
        <v>0</v>
      </c>
      <c r="J3382" s="37">
        <f>IF(H3382&gt;='Roof Calculator'!$G$8, 1, 0)</f>
        <v>1</v>
      </c>
      <c r="K3382" s="37">
        <f t="shared" si="943"/>
        <v>0</v>
      </c>
      <c r="L3382" s="37">
        <f t="shared" si="944"/>
        <v>57.02</v>
      </c>
      <c r="M3382" s="37">
        <v>0</v>
      </c>
      <c r="N3382" s="37">
        <f t="shared" si="945"/>
        <v>0</v>
      </c>
      <c r="O3382" s="37">
        <v>0</v>
      </c>
      <c r="P3382" s="37">
        <v>0</v>
      </c>
      <c r="Q3382" s="21">
        <f t="shared" si="946"/>
        <v>39.790999999999997</v>
      </c>
      <c r="R3382" s="21">
        <f t="shared" si="955"/>
        <v>141.00000000000284</v>
      </c>
      <c r="S3382" s="21">
        <f t="shared" si="956"/>
        <v>19.983160094597892</v>
      </c>
      <c r="T3382" s="21">
        <f t="shared" si="947"/>
        <v>86.147999999999996</v>
      </c>
      <c r="U3382" s="37">
        <f>VLOOKUP(Time_Zone, 'LSTM LookUp'!$B$5:$D$8, 3, FALSE)</f>
        <v>-75</v>
      </c>
      <c r="V3382" s="21">
        <f t="shared" si="957"/>
        <v>3.5394177824778819</v>
      </c>
      <c r="W3382" s="21">
        <f t="shared" si="948"/>
        <v>-2.9671455543805347</v>
      </c>
      <c r="X3382" s="21">
        <f t="shared" si="949"/>
        <v>0</v>
      </c>
      <c r="Y3382" s="21">
        <f t="shared" si="950"/>
        <v>0</v>
      </c>
      <c r="Z3382" s="21">
        <f t="shared" si="958"/>
        <v>0</v>
      </c>
      <c r="AA3382" s="21">
        <f t="shared" si="951"/>
        <v>0</v>
      </c>
      <c r="AB3382" s="21">
        <f t="shared" si="952"/>
        <v>0</v>
      </c>
      <c r="AC3382" s="21">
        <f t="shared" si="953"/>
        <v>57.02</v>
      </c>
      <c r="AD3382" s="21">
        <f t="shared" si="959"/>
        <v>0</v>
      </c>
      <c r="AE3382" s="21" t="str">
        <f t="shared" si="954"/>
        <v>5/21/1:00</v>
      </c>
    </row>
    <row r="3383" spans="2:31">
      <c r="B3383" s="37">
        <v>5</v>
      </c>
      <c r="C3383" s="38">
        <v>21</v>
      </c>
      <c r="D3383" s="39">
        <v>2</v>
      </c>
      <c r="E3383" s="17">
        <v>13.3</v>
      </c>
      <c r="F3383" s="17">
        <v>0</v>
      </c>
      <c r="G3383" s="17">
        <v>0</v>
      </c>
      <c r="H3383" s="37">
        <f t="shared" si="942"/>
        <v>55.94</v>
      </c>
      <c r="I3383" s="37">
        <f>IF(H3383&lt;'Roof Calculator'!$G$8, 1, 0)</f>
        <v>0</v>
      </c>
      <c r="J3383" s="37">
        <f>IF(H3383&gt;='Roof Calculator'!$G$8, 1, 0)</f>
        <v>1</v>
      </c>
      <c r="K3383" s="37">
        <f t="shared" si="943"/>
        <v>0</v>
      </c>
      <c r="L3383" s="37">
        <f t="shared" si="944"/>
        <v>55.94</v>
      </c>
      <c r="M3383" s="37">
        <v>0</v>
      </c>
      <c r="N3383" s="37">
        <f t="shared" si="945"/>
        <v>0</v>
      </c>
      <c r="O3383" s="37">
        <v>0</v>
      </c>
      <c r="P3383" s="37">
        <v>0</v>
      </c>
      <c r="Q3383" s="21">
        <f t="shared" si="946"/>
        <v>39.790999999999997</v>
      </c>
      <c r="R3383" s="21">
        <f t="shared" si="955"/>
        <v>141.0416666666695</v>
      </c>
      <c r="S3383" s="21">
        <f t="shared" si="956"/>
        <v>19.992071150458095</v>
      </c>
      <c r="T3383" s="21">
        <f t="shared" si="947"/>
        <v>86.147999999999996</v>
      </c>
      <c r="U3383" s="37">
        <f>VLOOKUP(Time_Zone, 'LSTM LookUp'!$B$5:$D$8, 3, FALSE)</f>
        <v>-75</v>
      </c>
      <c r="V3383" s="21">
        <f t="shared" si="957"/>
        <v>3.5367723820439494</v>
      </c>
      <c r="W3383" s="21">
        <f t="shared" si="948"/>
        <v>12.032193095511001</v>
      </c>
      <c r="X3383" s="21">
        <f t="shared" si="949"/>
        <v>0</v>
      </c>
      <c r="Y3383" s="21">
        <f t="shared" si="950"/>
        <v>0</v>
      </c>
      <c r="Z3383" s="21">
        <f t="shared" si="958"/>
        <v>0</v>
      </c>
      <c r="AA3383" s="21">
        <f t="shared" si="951"/>
        <v>0</v>
      </c>
      <c r="AB3383" s="21">
        <f t="shared" si="952"/>
        <v>0</v>
      </c>
      <c r="AC3383" s="21">
        <f t="shared" si="953"/>
        <v>55.94</v>
      </c>
      <c r="AD3383" s="21">
        <f t="shared" si="959"/>
        <v>0</v>
      </c>
      <c r="AE3383" s="21" t="str">
        <f t="shared" si="954"/>
        <v>5/21/2:00</v>
      </c>
    </row>
    <row r="3384" spans="2:31">
      <c r="B3384" s="37">
        <v>5</v>
      </c>
      <c r="C3384" s="38">
        <v>21</v>
      </c>
      <c r="D3384" s="39">
        <v>3</v>
      </c>
      <c r="E3384" s="17">
        <v>12.8</v>
      </c>
      <c r="F3384" s="17">
        <v>0</v>
      </c>
      <c r="G3384" s="17">
        <v>0</v>
      </c>
      <c r="H3384" s="37">
        <f t="shared" si="942"/>
        <v>55.04</v>
      </c>
      <c r="I3384" s="37">
        <f>IF(H3384&lt;'Roof Calculator'!$G$8, 1, 0)</f>
        <v>0</v>
      </c>
      <c r="J3384" s="37">
        <f>IF(H3384&gt;='Roof Calculator'!$G$8, 1, 0)</f>
        <v>1</v>
      </c>
      <c r="K3384" s="37">
        <f t="shared" si="943"/>
        <v>0</v>
      </c>
      <c r="L3384" s="37">
        <f t="shared" si="944"/>
        <v>55.04</v>
      </c>
      <c r="M3384" s="37">
        <v>0</v>
      </c>
      <c r="N3384" s="37">
        <f t="shared" si="945"/>
        <v>0</v>
      </c>
      <c r="O3384" s="37">
        <v>0</v>
      </c>
      <c r="P3384" s="37">
        <v>0</v>
      </c>
      <c r="Q3384" s="21">
        <f t="shared" si="946"/>
        <v>39.790999999999997</v>
      </c>
      <c r="R3384" s="21">
        <f t="shared" si="955"/>
        <v>141.08333333333616</v>
      </c>
      <c r="S3384" s="21">
        <f t="shared" si="956"/>
        <v>20.000971986048274</v>
      </c>
      <c r="T3384" s="21">
        <f t="shared" si="947"/>
        <v>86.147999999999996</v>
      </c>
      <c r="U3384" s="37">
        <f>VLOOKUP(Time_Zone, 'LSTM LookUp'!$B$5:$D$8, 3, FALSE)</f>
        <v>-75</v>
      </c>
      <c r="V3384" s="21">
        <f t="shared" si="957"/>
        <v>3.534111767113461</v>
      </c>
      <c r="W3384" s="21">
        <f t="shared" si="948"/>
        <v>27.031527941778375</v>
      </c>
      <c r="X3384" s="21">
        <f t="shared" si="949"/>
        <v>0</v>
      </c>
      <c r="Y3384" s="21">
        <f t="shared" si="950"/>
        <v>0</v>
      </c>
      <c r="Z3384" s="21">
        <f t="shared" si="958"/>
        <v>0</v>
      </c>
      <c r="AA3384" s="21">
        <f t="shared" si="951"/>
        <v>0</v>
      </c>
      <c r="AB3384" s="21">
        <f t="shared" si="952"/>
        <v>0</v>
      </c>
      <c r="AC3384" s="21">
        <f t="shared" si="953"/>
        <v>55.04</v>
      </c>
      <c r="AD3384" s="21">
        <f t="shared" si="959"/>
        <v>0</v>
      </c>
      <c r="AE3384" s="21" t="str">
        <f t="shared" si="954"/>
        <v>5/21/3:00</v>
      </c>
    </row>
    <row r="3385" spans="2:31">
      <c r="B3385" s="37">
        <v>5</v>
      </c>
      <c r="C3385" s="38">
        <v>21</v>
      </c>
      <c r="D3385" s="39">
        <v>4</v>
      </c>
      <c r="E3385" s="17">
        <v>12.2</v>
      </c>
      <c r="F3385" s="17">
        <v>0</v>
      </c>
      <c r="G3385" s="17">
        <v>0</v>
      </c>
      <c r="H3385" s="37">
        <f t="shared" si="942"/>
        <v>53.96</v>
      </c>
      <c r="I3385" s="37">
        <f>IF(H3385&lt;'Roof Calculator'!$G$8, 1, 0)</f>
        <v>1</v>
      </c>
      <c r="J3385" s="37">
        <f>IF(H3385&gt;='Roof Calculator'!$G$8, 1, 0)</f>
        <v>0</v>
      </c>
      <c r="K3385" s="37">
        <f t="shared" si="943"/>
        <v>53.96</v>
      </c>
      <c r="L3385" s="37">
        <f t="shared" si="944"/>
        <v>0</v>
      </c>
      <c r="M3385" s="37">
        <v>0</v>
      </c>
      <c r="N3385" s="37">
        <f t="shared" si="945"/>
        <v>0</v>
      </c>
      <c r="O3385" s="37">
        <v>0</v>
      </c>
      <c r="P3385" s="37">
        <v>0</v>
      </c>
      <c r="Q3385" s="21">
        <f t="shared" si="946"/>
        <v>39.790999999999997</v>
      </c>
      <c r="R3385" s="21">
        <f t="shared" si="955"/>
        <v>141.12500000000281</v>
      </c>
      <c r="S3385" s="21">
        <f t="shared" si="956"/>
        <v>20.009862595270302</v>
      </c>
      <c r="T3385" s="21">
        <f t="shared" si="947"/>
        <v>86.147999999999996</v>
      </c>
      <c r="U3385" s="37">
        <f>VLOOKUP(Time_Zone, 'LSTM LookUp'!$B$5:$D$8, 3, FALSE)</f>
        <v>-75</v>
      </c>
      <c r="V3385" s="21">
        <f t="shared" si="957"/>
        <v>3.5314359494752878</v>
      </c>
      <c r="W3385" s="21">
        <f t="shared" si="948"/>
        <v>42.030858987368831</v>
      </c>
      <c r="X3385" s="21">
        <f t="shared" si="949"/>
        <v>0</v>
      </c>
      <c r="Y3385" s="21">
        <f t="shared" si="950"/>
        <v>0</v>
      </c>
      <c r="Z3385" s="21">
        <f t="shared" si="958"/>
        <v>0</v>
      </c>
      <c r="AA3385" s="21">
        <f t="shared" si="951"/>
        <v>0</v>
      </c>
      <c r="AB3385" s="21">
        <f t="shared" si="952"/>
        <v>0</v>
      </c>
      <c r="AC3385" s="21">
        <f t="shared" si="953"/>
        <v>0</v>
      </c>
      <c r="AD3385" s="21">
        <f t="shared" si="959"/>
        <v>0</v>
      </c>
      <c r="AE3385" s="21" t="str">
        <f t="shared" si="954"/>
        <v>5/21/4:00</v>
      </c>
    </row>
    <row r="3386" spans="2:31">
      <c r="B3386" s="37">
        <v>5</v>
      </c>
      <c r="C3386" s="38">
        <v>21</v>
      </c>
      <c r="D3386" s="39">
        <v>5</v>
      </c>
      <c r="E3386" s="17">
        <v>11.7</v>
      </c>
      <c r="F3386" s="17">
        <v>0</v>
      </c>
      <c r="G3386" s="17">
        <v>0</v>
      </c>
      <c r="H3386" s="37">
        <f t="shared" si="942"/>
        <v>53.06</v>
      </c>
      <c r="I3386" s="37">
        <f>IF(H3386&lt;'Roof Calculator'!$G$8, 1, 0)</f>
        <v>1</v>
      </c>
      <c r="J3386" s="37">
        <f>IF(H3386&gt;='Roof Calculator'!$G$8, 1, 0)</f>
        <v>0</v>
      </c>
      <c r="K3386" s="37">
        <f t="shared" si="943"/>
        <v>53.06</v>
      </c>
      <c r="L3386" s="37">
        <f t="shared" si="944"/>
        <v>0</v>
      </c>
      <c r="M3386" s="37">
        <v>0</v>
      </c>
      <c r="N3386" s="37">
        <f t="shared" si="945"/>
        <v>0</v>
      </c>
      <c r="O3386" s="37">
        <v>0</v>
      </c>
      <c r="P3386" s="37">
        <v>0</v>
      </c>
      <c r="Q3386" s="21">
        <f t="shared" si="946"/>
        <v>39.790999999999997</v>
      </c>
      <c r="R3386" s="21">
        <f t="shared" si="955"/>
        <v>141.16666666666947</v>
      </c>
      <c r="S3386" s="21">
        <f t="shared" si="956"/>
        <v>20.018742972030687</v>
      </c>
      <c r="T3386" s="21">
        <f t="shared" si="947"/>
        <v>86.147999999999996</v>
      </c>
      <c r="U3386" s="37">
        <f>VLOOKUP(Time_Zone, 'LSTM LookUp'!$B$5:$D$8, 3, FALSE)</f>
        <v>-75</v>
      </c>
      <c r="V3386" s="21">
        <f t="shared" si="957"/>
        <v>3.5287449409536644</v>
      </c>
      <c r="W3386" s="21">
        <f t="shared" si="948"/>
        <v>57.030186235238396</v>
      </c>
      <c r="X3386" s="21">
        <f t="shared" si="949"/>
        <v>0</v>
      </c>
      <c r="Y3386" s="21">
        <f t="shared" si="950"/>
        <v>0</v>
      </c>
      <c r="Z3386" s="21">
        <f t="shared" si="958"/>
        <v>0</v>
      </c>
      <c r="AA3386" s="21">
        <f t="shared" si="951"/>
        <v>0</v>
      </c>
      <c r="AB3386" s="21">
        <f t="shared" si="952"/>
        <v>0</v>
      </c>
      <c r="AC3386" s="21">
        <f t="shared" si="953"/>
        <v>0</v>
      </c>
      <c r="AD3386" s="21">
        <f t="shared" si="959"/>
        <v>0</v>
      </c>
      <c r="AE3386" s="21" t="str">
        <f t="shared" si="954"/>
        <v>5/21/5:00</v>
      </c>
    </row>
    <row r="3387" spans="2:31">
      <c r="B3387" s="37">
        <v>5</v>
      </c>
      <c r="C3387" s="38">
        <v>21</v>
      </c>
      <c r="D3387" s="39">
        <v>6</v>
      </c>
      <c r="E3387" s="17">
        <v>11.1</v>
      </c>
      <c r="F3387" s="17">
        <v>8</v>
      </c>
      <c r="G3387" s="17">
        <v>1</v>
      </c>
      <c r="H3387" s="37">
        <f t="shared" si="942"/>
        <v>51.98</v>
      </c>
      <c r="I3387" s="37">
        <f>IF(H3387&lt;'Roof Calculator'!$G$8, 1, 0)</f>
        <v>1</v>
      </c>
      <c r="J3387" s="37">
        <f>IF(H3387&gt;='Roof Calculator'!$G$8, 1, 0)</f>
        <v>0</v>
      </c>
      <c r="K3387" s="37">
        <f t="shared" si="943"/>
        <v>51.98</v>
      </c>
      <c r="L3387" s="37">
        <f t="shared" si="944"/>
        <v>0</v>
      </c>
      <c r="M3387" s="37">
        <v>0</v>
      </c>
      <c r="N3387" s="37">
        <f t="shared" si="945"/>
        <v>8</v>
      </c>
      <c r="O3387" s="37">
        <v>0</v>
      </c>
      <c r="P3387" s="37">
        <v>0</v>
      </c>
      <c r="Q3387" s="21">
        <f t="shared" si="946"/>
        <v>39.790999999999997</v>
      </c>
      <c r="R3387" s="21">
        <f t="shared" si="955"/>
        <v>141.20833333333613</v>
      </c>
      <c r="S3387" s="21">
        <f t="shared" si="956"/>
        <v>20.02761311024058</v>
      </c>
      <c r="T3387" s="21">
        <f t="shared" si="947"/>
        <v>86.147999999999996</v>
      </c>
      <c r="U3387" s="37">
        <f>VLOOKUP(Time_Zone, 'LSTM LookUp'!$B$5:$D$8, 3, FALSE)</f>
        <v>-75</v>
      </c>
      <c r="V3387" s="21">
        <f t="shared" si="957"/>
        <v>3.5260387534081592</v>
      </c>
      <c r="W3387" s="21">
        <f t="shared" si="948"/>
        <v>72.029509688352078</v>
      </c>
      <c r="X3387" s="21">
        <f t="shared" si="949"/>
        <v>0.44191025318042243</v>
      </c>
      <c r="Y3387" s="21">
        <f t="shared" si="950"/>
        <v>8.4419102531804224</v>
      </c>
      <c r="Z3387" s="21">
        <f t="shared" si="958"/>
        <v>2.6759381070096246</v>
      </c>
      <c r="AA3387" s="21">
        <f t="shared" si="951"/>
        <v>2.6759381070096246</v>
      </c>
      <c r="AB3387" s="21">
        <f t="shared" si="952"/>
        <v>0</v>
      </c>
      <c r="AC3387" s="21">
        <f t="shared" si="953"/>
        <v>0</v>
      </c>
      <c r="AD3387" s="21">
        <f t="shared" si="959"/>
        <v>0</v>
      </c>
      <c r="AE3387" s="21" t="str">
        <f t="shared" si="954"/>
        <v>5/21/6:00</v>
      </c>
    </row>
    <row r="3388" spans="2:31">
      <c r="B3388" s="37">
        <v>5</v>
      </c>
      <c r="C3388" s="38">
        <v>21</v>
      </c>
      <c r="D3388" s="39">
        <v>7</v>
      </c>
      <c r="E3388" s="17">
        <v>11.7</v>
      </c>
      <c r="F3388" s="17">
        <v>43</v>
      </c>
      <c r="G3388" s="17">
        <v>32</v>
      </c>
      <c r="H3388" s="37">
        <f t="shared" si="942"/>
        <v>53.06</v>
      </c>
      <c r="I3388" s="37">
        <f>IF(H3388&lt;'Roof Calculator'!$G$8, 1, 0)</f>
        <v>1</v>
      </c>
      <c r="J3388" s="37">
        <f>IF(H3388&gt;='Roof Calculator'!$G$8, 1, 0)</f>
        <v>0</v>
      </c>
      <c r="K3388" s="37">
        <f t="shared" si="943"/>
        <v>53.06</v>
      </c>
      <c r="L3388" s="37">
        <f t="shared" si="944"/>
        <v>0</v>
      </c>
      <c r="M3388" s="37">
        <v>0</v>
      </c>
      <c r="N3388" s="37">
        <f t="shared" si="945"/>
        <v>43</v>
      </c>
      <c r="O3388" s="37">
        <v>0</v>
      </c>
      <c r="P3388" s="37">
        <v>0</v>
      </c>
      <c r="Q3388" s="21">
        <f t="shared" si="946"/>
        <v>39.790999999999997</v>
      </c>
      <c r="R3388" s="21">
        <f t="shared" si="955"/>
        <v>141.25000000000279</v>
      </c>
      <c r="S3388" s="21">
        <f t="shared" si="956"/>
        <v>20.0364730038158</v>
      </c>
      <c r="T3388" s="21">
        <f t="shared" si="947"/>
        <v>86.147999999999996</v>
      </c>
      <c r="U3388" s="37">
        <f>VLOOKUP(Time_Zone, 'LSTM LookUp'!$B$5:$D$8, 3, FALSE)</f>
        <v>-75</v>
      </c>
      <c r="V3388" s="21">
        <f t="shared" si="957"/>
        <v>3.5233173987336577</v>
      </c>
      <c r="W3388" s="21">
        <f t="shared" si="948"/>
        <v>87.02882934968342</v>
      </c>
      <c r="X3388" s="21">
        <f t="shared" si="949"/>
        <v>8.2140586048054693</v>
      </c>
      <c r="Y3388" s="21">
        <f t="shared" si="950"/>
        <v>51.214058604805473</v>
      </c>
      <c r="Z3388" s="21">
        <f t="shared" si="958"/>
        <v>16.233962092121544</v>
      </c>
      <c r="AA3388" s="21">
        <f t="shared" si="951"/>
        <v>16.233962092121544</v>
      </c>
      <c r="AB3388" s="21">
        <f t="shared" si="952"/>
        <v>0</v>
      </c>
      <c r="AC3388" s="21">
        <f t="shared" si="953"/>
        <v>0</v>
      </c>
      <c r="AD3388" s="21">
        <f t="shared" si="959"/>
        <v>0</v>
      </c>
      <c r="AE3388" s="21" t="str">
        <f t="shared" si="954"/>
        <v>5/21/7:00</v>
      </c>
    </row>
    <row r="3389" spans="2:31">
      <c r="B3389" s="37">
        <v>5</v>
      </c>
      <c r="C3389" s="38">
        <v>21</v>
      </c>
      <c r="D3389" s="39">
        <v>8</v>
      </c>
      <c r="E3389" s="17">
        <v>14.4</v>
      </c>
      <c r="F3389" s="17">
        <v>125</v>
      </c>
      <c r="G3389" s="17">
        <v>354</v>
      </c>
      <c r="H3389" s="37">
        <f t="shared" si="942"/>
        <v>57.92</v>
      </c>
      <c r="I3389" s="37">
        <f>IF(H3389&lt;'Roof Calculator'!$G$8, 1, 0)</f>
        <v>0</v>
      </c>
      <c r="J3389" s="37">
        <f>IF(H3389&gt;='Roof Calculator'!$G$8, 1, 0)</f>
        <v>1</v>
      </c>
      <c r="K3389" s="37">
        <f t="shared" si="943"/>
        <v>0</v>
      </c>
      <c r="L3389" s="37">
        <f t="shared" si="944"/>
        <v>57.92</v>
      </c>
      <c r="M3389" s="37">
        <v>0</v>
      </c>
      <c r="N3389" s="37">
        <f t="shared" si="945"/>
        <v>125</v>
      </c>
      <c r="O3389" s="37">
        <v>0</v>
      </c>
      <c r="P3389" s="37">
        <v>0</v>
      </c>
      <c r="Q3389" s="21">
        <f t="shared" si="946"/>
        <v>39.790999999999997</v>
      </c>
      <c r="R3389" s="21">
        <f t="shared" si="955"/>
        <v>141.29166666666944</v>
      </c>
      <c r="S3389" s="21">
        <f t="shared" si="956"/>
        <v>20.045322646676851</v>
      </c>
      <c r="T3389" s="21">
        <f t="shared" si="947"/>
        <v>86.147999999999996</v>
      </c>
      <c r="U3389" s="37">
        <f>VLOOKUP(Time_Zone, 'LSTM LookUp'!$B$5:$D$8, 3, FALSE)</f>
        <v>-75</v>
      </c>
      <c r="V3389" s="21">
        <f t="shared" si="957"/>
        <v>3.5205808888603154</v>
      </c>
      <c r="W3389" s="21">
        <f t="shared" si="948"/>
        <v>102.02814522221509</v>
      </c>
      <c r="X3389" s="21">
        <f t="shared" si="949"/>
        <v>24.404643709833291</v>
      </c>
      <c r="Y3389" s="21">
        <f t="shared" si="950"/>
        <v>149.40464370983329</v>
      </c>
      <c r="Z3389" s="21">
        <f t="shared" si="958"/>
        <v>47.358662610363361</v>
      </c>
      <c r="AA3389" s="21">
        <f t="shared" si="951"/>
        <v>0</v>
      </c>
      <c r="AB3389" s="21">
        <f t="shared" si="952"/>
        <v>47.358662610363361</v>
      </c>
      <c r="AC3389" s="21">
        <f t="shared" si="953"/>
        <v>57.92</v>
      </c>
      <c r="AD3389" s="21">
        <f t="shared" si="959"/>
        <v>47.358662610363361</v>
      </c>
      <c r="AE3389" s="21" t="str">
        <f t="shared" si="954"/>
        <v>5/21/8:00</v>
      </c>
    </row>
    <row r="3390" spans="2:31">
      <c r="B3390" s="37">
        <v>5</v>
      </c>
      <c r="C3390" s="38">
        <v>21</v>
      </c>
      <c r="D3390" s="39">
        <v>9</v>
      </c>
      <c r="E3390" s="17">
        <v>17.2</v>
      </c>
      <c r="F3390" s="17">
        <v>171</v>
      </c>
      <c r="G3390" s="17">
        <v>585</v>
      </c>
      <c r="H3390" s="37">
        <f t="shared" si="942"/>
        <v>62.959999999999994</v>
      </c>
      <c r="I3390" s="37">
        <f>IF(H3390&lt;'Roof Calculator'!$G$8, 1, 0)</f>
        <v>0</v>
      </c>
      <c r="J3390" s="37">
        <f>IF(H3390&gt;='Roof Calculator'!$G$8, 1, 0)</f>
        <v>1</v>
      </c>
      <c r="K3390" s="37">
        <f t="shared" si="943"/>
        <v>0</v>
      </c>
      <c r="L3390" s="37">
        <f t="shared" si="944"/>
        <v>62.959999999999994</v>
      </c>
      <c r="M3390" s="37">
        <v>0</v>
      </c>
      <c r="N3390" s="37">
        <f t="shared" si="945"/>
        <v>171</v>
      </c>
      <c r="O3390" s="37">
        <v>0</v>
      </c>
      <c r="P3390" s="37">
        <v>0</v>
      </c>
      <c r="Q3390" s="21">
        <f t="shared" si="946"/>
        <v>39.790999999999997</v>
      </c>
      <c r="R3390" s="21">
        <f t="shared" si="955"/>
        <v>141.3333333333361</v>
      </c>
      <c r="S3390" s="21">
        <f t="shared" si="956"/>
        <v>20.054162032748913</v>
      </c>
      <c r="T3390" s="21">
        <f t="shared" si="947"/>
        <v>86.147999999999996</v>
      </c>
      <c r="U3390" s="37">
        <f>VLOOKUP(Time_Zone, 'LSTM LookUp'!$B$5:$D$8, 3, FALSE)</f>
        <v>-75</v>
      </c>
      <c r="V3390" s="21">
        <f t="shared" si="957"/>
        <v>3.5178292357535526</v>
      </c>
      <c r="W3390" s="21">
        <f t="shared" si="948"/>
        <v>117.02745730893835</v>
      </c>
      <c r="X3390" s="21">
        <f t="shared" si="949"/>
        <v>-63.495425913656625</v>
      </c>
      <c r="Y3390" s="21">
        <f t="shared" si="950"/>
        <v>107.50457408634338</v>
      </c>
      <c r="Z3390" s="21">
        <f t="shared" si="958"/>
        <v>34.077072350669233</v>
      </c>
      <c r="AA3390" s="21">
        <f t="shared" si="951"/>
        <v>0</v>
      </c>
      <c r="AB3390" s="21">
        <f t="shared" si="952"/>
        <v>34.077072350669233</v>
      </c>
      <c r="AC3390" s="21">
        <f t="shared" si="953"/>
        <v>62.959999999999994</v>
      </c>
      <c r="AD3390" s="21">
        <f t="shared" si="959"/>
        <v>34.077072350669233</v>
      </c>
      <c r="AE3390" s="21" t="str">
        <f t="shared" si="954"/>
        <v>5/21/9:00</v>
      </c>
    </row>
    <row r="3391" spans="2:31">
      <c r="B3391" s="37">
        <v>5</v>
      </c>
      <c r="C3391" s="38">
        <v>21</v>
      </c>
      <c r="D3391" s="39">
        <v>10</v>
      </c>
      <c r="E3391" s="17">
        <v>19.399999999999999</v>
      </c>
      <c r="F3391" s="17">
        <v>208</v>
      </c>
      <c r="G3391" s="17">
        <v>670</v>
      </c>
      <c r="H3391" s="37">
        <f t="shared" si="942"/>
        <v>66.92</v>
      </c>
      <c r="I3391" s="37">
        <f>IF(H3391&lt;'Roof Calculator'!$G$8, 1, 0)</f>
        <v>0</v>
      </c>
      <c r="J3391" s="37">
        <f>IF(H3391&gt;='Roof Calculator'!$G$8, 1, 0)</f>
        <v>1</v>
      </c>
      <c r="K3391" s="37">
        <f t="shared" si="943"/>
        <v>0</v>
      </c>
      <c r="L3391" s="37">
        <f t="shared" si="944"/>
        <v>66.92</v>
      </c>
      <c r="M3391" s="37">
        <v>0</v>
      </c>
      <c r="N3391" s="37">
        <f t="shared" si="945"/>
        <v>208</v>
      </c>
      <c r="O3391" s="37">
        <v>0</v>
      </c>
      <c r="P3391" s="37">
        <v>0</v>
      </c>
      <c r="Q3391" s="21">
        <f t="shared" si="946"/>
        <v>39.790999999999997</v>
      </c>
      <c r="R3391" s="21">
        <f t="shared" si="955"/>
        <v>141.37500000000276</v>
      </c>
      <c r="S3391" s="21">
        <f t="shared" si="956"/>
        <v>20.062991155961864</v>
      </c>
      <c r="T3391" s="21">
        <f t="shared" si="947"/>
        <v>86.147999999999996</v>
      </c>
      <c r="U3391" s="37">
        <f>VLOOKUP(Time_Zone, 'LSTM LookUp'!$B$5:$D$8, 3, FALSE)</f>
        <v>-75</v>
      </c>
      <c r="V3391" s="21">
        <f t="shared" si="957"/>
        <v>3.5150624514140105</v>
      </c>
      <c r="W3391" s="21">
        <f t="shared" si="948"/>
        <v>132.02676561285352</v>
      </c>
      <c r="X3391" s="21">
        <f t="shared" si="949"/>
        <v>-176.64483872093354</v>
      </c>
      <c r="Y3391" s="21">
        <f t="shared" si="950"/>
        <v>31.355161279066465</v>
      </c>
      <c r="Z3391" s="21">
        <f t="shared" si="958"/>
        <v>9.9390384879389444</v>
      </c>
      <c r="AA3391" s="21">
        <f t="shared" si="951"/>
        <v>0</v>
      </c>
      <c r="AB3391" s="21">
        <f t="shared" si="952"/>
        <v>9.9390384879389444</v>
      </c>
      <c r="AC3391" s="21">
        <f t="shared" si="953"/>
        <v>66.92</v>
      </c>
      <c r="AD3391" s="21">
        <f t="shared" si="959"/>
        <v>9.9390384879389444</v>
      </c>
      <c r="AE3391" s="21" t="str">
        <f t="shared" si="954"/>
        <v>5/21/10:00</v>
      </c>
    </row>
    <row r="3392" spans="2:31">
      <c r="B3392" s="37">
        <v>5</v>
      </c>
      <c r="C3392" s="38">
        <v>21</v>
      </c>
      <c r="D3392" s="39">
        <v>11</v>
      </c>
      <c r="E3392" s="17">
        <v>21.1</v>
      </c>
      <c r="F3392" s="17">
        <v>209</v>
      </c>
      <c r="G3392" s="17">
        <v>724</v>
      </c>
      <c r="H3392" s="37">
        <f t="shared" si="942"/>
        <v>69.98</v>
      </c>
      <c r="I3392" s="37">
        <f>IF(H3392&lt;'Roof Calculator'!$G$8, 1, 0)</f>
        <v>0</v>
      </c>
      <c r="J3392" s="37">
        <f>IF(H3392&gt;='Roof Calculator'!$G$8, 1, 0)</f>
        <v>1</v>
      </c>
      <c r="K3392" s="37">
        <f t="shared" si="943"/>
        <v>0</v>
      </c>
      <c r="L3392" s="37">
        <f t="shared" si="944"/>
        <v>69.98</v>
      </c>
      <c r="M3392" s="37">
        <v>0</v>
      </c>
      <c r="N3392" s="37">
        <f t="shared" si="945"/>
        <v>209</v>
      </c>
      <c r="O3392" s="37">
        <v>0</v>
      </c>
      <c r="P3392" s="37">
        <v>0</v>
      </c>
      <c r="Q3392" s="21">
        <f t="shared" si="946"/>
        <v>39.790999999999997</v>
      </c>
      <c r="R3392" s="21">
        <f t="shared" si="955"/>
        <v>141.41666666666941</v>
      </c>
      <c r="S3392" s="21">
        <f t="shared" si="956"/>
        <v>20.071810010250299</v>
      </c>
      <c r="T3392" s="21">
        <f t="shared" si="947"/>
        <v>86.147999999999996</v>
      </c>
      <c r="U3392" s="37">
        <f>VLOOKUP(Time_Zone, 'LSTM LookUp'!$B$5:$D$8, 3, FALSE)</f>
        <v>-75</v>
      </c>
      <c r="V3392" s="21">
        <f t="shared" si="957"/>
        <v>3.5122805478775243</v>
      </c>
      <c r="W3392" s="21">
        <f t="shared" si="948"/>
        <v>147.02607013696937</v>
      </c>
      <c r="X3392" s="21">
        <f t="shared" si="949"/>
        <v>-279.33160013368558</v>
      </c>
      <c r="Y3392" s="21">
        <f t="shared" si="950"/>
        <v>-70.331600133685583</v>
      </c>
      <c r="Z3392" s="21">
        <f t="shared" si="958"/>
        <v>-22.29388885694307</v>
      </c>
      <c r="AA3392" s="21">
        <f t="shared" si="951"/>
        <v>0</v>
      </c>
      <c r="AB3392" s="21">
        <f t="shared" si="952"/>
        <v>-22.29388885694307</v>
      </c>
      <c r="AC3392" s="21">
        <f t="shared" si="953"/>
        <v>69.98</v>
      </c>
      <c r="AD3392" s="21">
        <f t="shared" si="959"/>
        <v>-22.29388885694307</v>
      </c>
      <c r="AE3392" s="21" t="str">
        <f t="shared" si="954"/>
        <v>5/21/11:00</v>
      </c>
    </row>
    <row r="3393" spans="2:31">
      <c r="B3393" s="37">
        <v>5</v>
      </c>
      <c r="C3393" s="38">
        <v>21</v>
      </c>
      <c r="D3393" s="39">
        <v>12</v>
      </c>
      <c r="E3393" s="17">
        <v>23.3</v>
      </c>
      <c r="F3393" s="17">
        <v>366</v>
      </c>
      <c r="G3393" s="17">
        <v>394</v>
      </c>
      <c r="H3393" s="37">
        <f t="shared" si="942"/>
        <v>73.94</v>
      </c>
      <c r="I3393" s="37">
        <f>IF(H3393&lt;'Roof Calculator'!$G$8, 1, 0)</f>
        <v>0</v>
      </c>
      <c r="J3393" s="37">
        <f>IF(H3393&gt;='Roof Calculator'!$G$8, 1, 0)</f>
        <v>1</v>
      </c>
      <c r="K3393" s="37">
        <f t="shared" si="943"/>
        <v>0</v>
      </c>
      <c r="L3393" s="37">
        <f t="shared" si="944"/>
        <v>73.94</v>
      </c>
      <c r="M3393" s="37">
        <v>0</v>
      </c>
      <c r="N3393" s="37">
        <f t="shared" si="945"/>
        <v>366</v>
      </c>
      <c r="O3393" s="37">
        <v>0</v>
      </c>
      <c r="P3393" s="37">
        <v>0</v>
      </c>
      <c r="Q3393" s="21">
        <f t="shared" si="946"/>
        <v>39.790999999999997</v>
      </c>
      <c r="R3393" s="21">
        <f t="shared" si="955"/>
        <v>141.45833333333607</v>
      </c>
      <c r="S3393" s="21">
        <f t="shared" si="956"/>
        <v>20.080618589553506</v>
      </c>
      <c r="T3393" s="21">
        <f t="shared" si="947"/>
        <v>86.147999999999996</v>
      </c>
      <c r="U3393" s="37">
        <f>VLOOKUP(Time_Zone, 'LSTM LookUp'!$B$5:$D$8, 3, FALSE)</f>
        <v>-75</v>
      </c>
      <c r="V3393" s="21">
        <f t="shared" si="957"/>
        <v>3.5094835372151074</v>
      </c>
      <c r="W3393" s="21">
        <f t="shared" si="948"/>
        <v>162.02537088430378</v>
      </c>
      <c r="X3393" s="21">
        <f t="shared" si="949"/>
        <v>-183.88636162903867</v>
      </c>
      <c r="Y3393" s="21">
        <f t="shared" si="950"/>
        <v>182.11363837096133</v>
      </c>
      <c r="Z3393" s="21">
        <f t="shared" si="958"/>
        <v>57.726842634868085</v>
      </c>
      <c r="AA3393" s="21">
        <f t="shared" si="951"/>
        <v>0</v>
      </c>
      <c r="AB3393" s="21">
        <f t="shared" si="952"/>
        <v>57.726842634868085</v>
      </c>
      <c r="AC3393" s="21">
        <f t="shared" si="953"/>
        <v>73.94</v>
      </c>
      <c r="AD3393" s="21">
        <f t="shared" si="959"/>
        <v>57.726842634868085</v>
      </c>
      <c r="AE3393" s="21" t="str">
        <f t="shared" si="954"/>
        <v>5/21/12:00</v>
      </c>
    </row>
    <row r="3394" spans="2:31">
      <c r="B3394" s="37">
        <v>5</v>
      </c>
      <c r="C3394" s="38">
        <v>21</v>
      </c>
      <c r="D3394" s="39">
        <v>13</v>
      </c>
      <c r="E3394" s="17">
        <v>23.3</v>
      </c>
      <c r="F3394" s="17">
        <v>474</v>
      </c>
      <c r="G3394" s="17">
        <v>221</v>
      </c>
      <c r="H3394" s="37">
        <f t="shared" si="942"/>
        <v>73.94</v>
      </c>
      <c r="I3394" s="37">
        <f>IF(H3394&lt;'Roof Calculator'!$G$8, 1, 0)</f>
        <v>0</v>
      </c>
      <c r="J3394" s="37">
        <f>IF(H3394&gt;='Roof Calculator'!$G$8, 1, 0)</f>
        <v>1</v>
      </c>
      <c r="K3394" s="37">
        <f t="shared" si="943"/>
        <v>0</v>
      </c>
      <c r="L3394" s="37">
        <f t="shared" si="944"/>
        <v>73.94</v>
      </c>
      <c r="M3394" s="37">
        <v>0</v>
      </c>
      <c r="N3394" s="37">
        <f t="shared" si="945"/>
        <v>474</v>
      </c>
      <c r="O3394" s="37">
        <v>0</v>
      </c>
      <c r="P3394" s="37">
        <v>0</v>
      </c>
      <c r="Q3394" s="21">
        <f t="shared" si="946"/>
        <v>39.790999999999997</v>
      </c>
      <c r="R3394" s="21">
        <f t="shared" si="955"/>
        <v>141.50000000000273</v>
      </c>
      <c r="S3394" s="21">
        <f t="shared" si="956"/>
        <v>20.089416887815538</v>
      </c>
      <c r="T3394" s="21">
        <f t="shared" si="947"/>
        <v>86.147999999999996</v>
      </c>
      <c r="U3394" s="37">
        <f>VLOOKUP(Time_Zone, 'LSTM LookUp'!$B$5:$D$8, 3, FALSE)</f>
        <v>-75</v>
      </c>
      <c r="V3394" s="21">
        <f t="shared" si="957"/>
        <v>3.5066714315329071</v>
      </c>
      <c r="W3394" s="21">
        <f t="shared" si="948"/>
        <v>177.02466785788323</v>
      </c>
      <c r="X3394" s="21">
        <f t="shared" si="949"/>
        <v>-110.68423159315991</v>
      </c>
      <c r="Y3394" s="21">
        <f t="shared" si="950"/>
        <v>363.31576840684011</v>
      </c>
      <c r="Z3394" s="21">
        <f t="shared" si="958"/>
        <v>115.16475304757881</v>
      </c>
      <c r="AA3394" s="21">
        <f t="shared" si="951"/>
        <v>0</v>
      </c>
      <c r="AB3394" s="21">
        <f t="shared" si="952"/>
        <v>115.16475304757881</v>
      </c>
      <c r="AC3394" s="21">
        <f t="shared" si="953"/>
        <v>73.94</v>
      </c>
      <c r="AD3394" s="21">
        <f t="shared" si="959"/>
        <v>115.16475304757881</v>
      </c>
      <c r="AE3394" s="21" t="str">
        <f t="shared" si="954"/>
        <v>5/21/13:00</v>
      </c>
    </row>
    <row r="3395" spans="2:31">
      <c r="B3395" s="37">
        <v>5</v>
      </c>
      <c r="C3395" s="38">
        <v>21</v>
      </c>
      <c r="D3395" s="39">
        <v>14</v>
      </c>
      <c r="E3395" s="17">
        <v>23.3</v>
      </c>
      <c r="F3395" s="17">
        <v>412</v>
      </c>
      <c r="G3395" s="17">
        <v>102</v>
      </c>
      <c r="H3395" s="37">
        <f t="shared" si="942"/>
        <v>73.94</v>
      </c>
      <c r="I3395" s="37">
        <f>IF(H3395&lt;'Roof Calculator'!$G$8, 1, 0)</f>
        <v>0</v>
      </c>
      <c r="J3395" s="37">
        <f>IF(H3395&gt;='Roof Calculator'!$G$8, 1, 0)</f>
        <v>1</v>
      </c>
      <c r="K3395" s="37">
        <f t="shared" si="943"/>
        <v>0</v>
      </c>
      <c r="L3395" s="37">
        <f t="shared" si="944"/>
        <v>73.94</v>
      </c>
      <c r="M3395" s="37">
        <v>0</v>
      </c>
      <c r="N3395" s="37">
        <f t="shared" si="945"/>
        <v>412</v>
      </c>
      <c r="O3395" s="37">
        <v>0</v>
      </c>
      <c r="P3395" s="37">
        <v>0</v>
      </c>
      <c r="Q3395" s="21">
        <f t="shared" si="946"/>
        <v>39.790999999999997</v>
      </c>
      <c r="R3395" s="21">
        <f t="shared" si="955"/>
        <v>141.54166666666939</v>
      </c>
      <c r="S3395" s="21">
        <f t="shared" si="956"/>
        <v>20.098204898985152</v>
      </c>
      <c r="T3395" s="21">
        <f t="shared" si="947"/>
        <v>86.147999999999996</v>
      </c>
      <c r="U3395" s="37">
        <f>VLOOKUP(Time_Zone, 'LSTM LookUp'!$B$5:$D$8, 3, FALSE)</f>
        <v>-75</v>
      </c>
      <c r="V3395" s="21">
        <f t="shared" si="957"/>
        <v>3.503844242972185</v>
      </c>
      <c r="W3395" s="21">
        <f t="shared" si="948"/>
        <v>192.02396106074306</v>
      </c>
      <c r="X3395" s="21">
        <f t="shared" si="949"/>
        <v>-49.555923039351349</v>
      </c>
      <c r="Y3395" s="21">
        <f t="shared" si="950"/>
        <v>362.44407696064866</v>
      </c>
      <c r="Z3395" s="21">
        <f t="shared" si="958"/>
        <v>114.88844208377307</v>
      </c>
      <c r="AA3395" s="21">
        <f t="shared" si="951"/>
        <v>0</v>
      </c>
      <c r="AB3395" s="21">
        <f t="shared" si="952"/>
        <v>114.88844208377307</v>
      </c>
      <c r="AC3395" s="21">
        <f t="shared" si="953"/>
        <v>73.94</v>
      </c>
      <c r="AD3395" s="21">
        <f t="shared" si="959"/>
        <v>114.88844208377307</v>
      </c>
      <c r="AE3395" s="21" t="str">
        <f t="shared" si="954"/>
        <v>5/21/14:00</v>
      </c>
    </row>
    <row r="3396" spans="2:31">
      <c r="B3396" s="37">
        <v>5</v>
      </c>
      <c r="C3396" s="38">
        <v>21</v>
      </c>
      <c r="D3396" s="39">
        <v>15</v>
      </c>
      <c r="E3396" s="17">
        <v>24.4</v>
      </c>
      <c r="F3396" s="17">
        <v>386</v>
      </c>
      <c r="G3396" s="17">
        <v>240</v>
      </c>
      <c r="H3396" s="37">
        <f t="shared" si="942"/>
        <v>75.92</v>
      </c>
      <c r="I3396" s="37">
        <f>IF(H3396&lt;'Roof Calculator'!$G$8, 1, 0)</f>
        <v>0</v>
      </c>
      <c r="J3396" s="37">
        <f>IF(H3396&gt;='Roof Calculator'!$G$8, 1, 0)</f>
        <v>1</v>
      </c>
      <c r="K3396" s="37">
        <f t="shared" si="943"/>
        <v>0</v>
      </c>
      <c r="L3396" s="37">
        <f t="shared" si="944"/>
        <v>75.92</v>
      </c>
      <c r="M3396" s="37">
        <v>0</v>
      </c>
      <c r="N3396" s="37">
        <f t="shared" si="945"/>
        <v>386</v>
      </c>
      <c r="O3396" s="37">
        <v>0</v>
      </c>
      <c r="P3396" s="37">
        <v>0</v>
      </c>
      <c r="Q3396" s="21">
        <f t="shared" si="946"/>
        <v>39.790999999999997</v>
      </c>
      <c r="R3396" s="21">
        <f t="shared" si="955"/>
        <v>141.58333333333604</v>
      </c>
      <c r="S3396" s="21">
        <f t="shared" si="956"/>
        <v>20.106982617015873</v>
      </c>
      <c r="T3396" s="21">
        <f t="shared" si="947"/>
        <v>86.147999999999996</v>
      </c>
      <c r="U3396" s="37">
        <f>VLOOKUP(Time_Zone, 'LSTM LookUp'!$B$5:$D$8, 3, FALSE)</f>
        <v>-75</v>
      </c>
      <c r="V3396" s="21">
        <f t="shared" si="957"/>
        <v>3.5010019837092976</v>
      </c>
      <c r="W3396" s="21">
        <f t="shared" si="948"/>
        <v>207.02325049592733</v>
      </c>
      <c r="X3396" s="21">
        <f t="shared" si="949"/>
        <v>-101.46327843896471</v>
      </c>
      <c r="Y3396" s="21">
        <f t="shared" si="950"/>
        <v>284.53672156103528</v>
      </c>
      <c r="Z3396" s="21">
        <f t="shared" si="958"/>
        <v>90.193171122840241</v>
      </c>
      <c r="AA3396" s="21">
        <f t="shared" si="951"/>
        <v>0</v>
      </c>
      <c r="AB3396" s="21">
        <f t="shared" si="952"/>
        <v>90.193171122840241</v>
      </c>
      <c r="AC3396" s="21">
        <f t="shared" si="953"/>
        <v>75.92</v>
      </c>
      <c r="AD3396" s="21">
        <f t="shared" si="959"/>
        <v>90.193171122840241</v>
      </c>
      <c r="AE3396" s="21" t="str">
        <f t="shared" si="954"/>
        <v>5/21/15:00</v>
      </c>
    </row>
    <row r="3397" spans="2:31">
      <c r="B3397" s="37">
        <v>5</v>
      </c>
      <c r="C3397" s="38">
        <v>21</v>
      </c>
      <c r="D3397" s="39">
        <v>16</v>
      </c>
      <c r="E3397" s="17">
        <v>25</v>
      </c>
      <c r="F3397" s="17">
        <v>289</v>
      </c>
      <c r="G3397" s="17">
        <v>475</v>
      </c>
      <c r="H3397" s="37">
        <f t="shared" si="942"/>
        <v>77</v>
      </c>
      <c r="I3397" s="37">
        <f>IF(H3397&lt;'Roof Calculator'!$G$8, 1, 0)</f>
        <v>0</v>
      </c>
      <c r="J3397" s="37">
        <f>IF(H3397&gt;='Roof Calculator'!$G$8, 1, 0)</f>
        <v>1</v>
      </c>
      <c r="K3397" s="37">
        <f t="shared" si="943"/>
        <v>0</v>
      </c>
      <c r="L3397" s="37">
        <f t="shared" si="944"/>
        <v>77</v>
      </c>
      <c r="M3397" s="37">
        <v>0</v>
      </c>
      <c r="N3397" s="37">
        <f t="shared" si="945"/>
        <v>289</v>
      </c>
      <c r="O3397" s="37">
        <v>0</v>
      </c>
      <c r="P3397" s="37">
        <v>0</v>
      </c>
      <c r="Q3397" s="21">
        <f t="shared" si="946"/>
        <v>39.790999999999997</v>
      </c>
      <c r="R3397" s="21">
        <f t="shared" si="955"/>
        <v>141.6250000000027</v>
      </c>
      <c r="S3397" s="21">
        <f t="shared" si="956"/>
        <v>20.115750035865979</v>
      </c>
      <c r="T3397" s="21">
        <f t="shared" si="947"/>
        <v>86.147999999999996</v>
      </c>
      <c r="U3397" s="37">
        <f>VLOOKUP(Time_Zone, 'LSTM LookUp'!$B$5:$D$8, 3, FALSE)</f>
        <v>-75</v>
      </c>
      <c r="V3397" s="21">
        <f t="shared" si="957"/>
        <v>3.498144665955647</v>
      </c>
      <c r="W3397" s="21">
        <f t="shared" si="948"/>
        <v>222.02253616648892</v>
      </c>
      <c r="X3397" s="21">
        <f t="shared" si="949"/>
        <v>-150.0499682998331</v>
      </c>
      <c r="Y3397" s="21">
        <f t="shared" si="950"/>
        <v>138.9500317001669</v>
      </c>
      <c r="Z3397" s="21">
        <f t="shared" si="958"/>
        <v>44.044733199644135</v>
      </c>
      <c r="AA3397" s="21">
        <f t="shared" si="951"/>
        <v>0</v>
      </c>
      <c r="AB3397" s="21">
        <f t="shared" si="952"/>
        <v>44.044733199644135</v>
      </c>
      <c r="AC3397" s="21">
        <f t="shared" si="953"/>
        <v>77</v>
      </c>
      <c r="AD3397" s="21">
        <f t="shared" si="959"/>
        <v>44.044733199644135</v>
      </c>
      <c r="AE3397" s="21" t="str">
        <f t="shared" si="954"/>
        <v>5/21/16:00</v>
      </c>
    </row>
    <row r="3398" spans="2:31">
      <c r="B3398" s="37">
        <v>5</v>
      </c>
      <c r="C3398" s="38">
        <v>21</v>
      </c>
      <c r="D3398" s="39">
        <v>17</v>
      </c>
      <c r="E3398" s="17">
        <v>23.9</v>
      </c>
      <c r="F3398" s="17">
        <v>249</v>
      </c>
      <c r="G3398" s="17">
        <v>70</v>
      </c>
      <c r="H3398" s="37">
        <f t="shared" si="942"/>
        <v>75.02</v>
      </c>
      <c r="I3398" s="37">
        <f>IF(H3398&lt;'Roof Calculator'!$G$8, 1, 0)</f>
        <v>0</v>
      </c>
      <c r="J3398" s="37">
        <f>IF(H3398&gt;='Roof Calculator'!$G$8, 1, 0)</f>
        <v>1</v>
      </c>
      <c r="K3398" s="37">
        <f t="shared" si="943"/>
        <v>0</v>
      </c>
      <c r="L3398" s="37">
        <f t="shared" si="944"/>
        <v>75.02</v>
      </c>
      <c r="M3398" s="37">
        <v>0</v>
      </c>
      <c r="N3398" s="37">
        <f t="shared" si="945"/>
        <v>249</v>
      </c>
      <c r="O3398" s="37">
        <v>0</v>
      </c>
      <c r="P3398" s="37">
        <v>0</v>
      </c>
      <c r="Q3398" s="21">
        <f t="shared" si="946"/>
        <v>39.790999999999997</v>
      </c>
      <c r="R3398" s="21">
        <f t="shared" si="955"/>
        <v>141.66666666666936</v>
      </c>
      <c r="S3398" s="21">
        <f t="shared" si="956"/>
        <v>20.12450714949852</v>
      </c>
      <c r="T3398" s="21">
        <f t="shared" si="947"/>
        <v>86.147999999999996</v>
      </c>
      <c r="U3398" s="37">
        <f>VLOOKUP(Time_Zone, 'LSTM LookUp'!$B$5:$D$8, 3, FALSE)</f>
        <v>-75</v>
      </c>
      <c r="V3398" s="21">
        <f t="shared" si="957"/>
        <v>3.4952723019576695</v>
      </c>
      <c r="W3398" s="21">
        <f t="shared" si="948"/>
        <v>237.02181807548939</v>
      </c>
      <c r="X3398" s="21">
        <f t="shared" si="949"/>
        <v>-12.076114330366327</v>
      </c>
      <c r="Y3398" s="21">
        <f t="shared" si="950"/>
        <v>236.92388566963368</v>
      </c>
      <c r="Z3398" s="21">
        <f t="shared" si="958"/>
        <v>75.100733733258096</v>
      </c>
      <c r="AA3398" s="21">
        <f t="shared" si="951"/>
        <v>0</v>
      </c>
      <c r="AB3398" s="21">
        <f t="shared" si="952"/>
        <v>75.100733733258096</v>
      </c>
      <c r="AC3398" s="21">
        <f t="shared" si="953"/>
        <v>75.02</v>
      </c>
      <c r="AD3398" s="21">
        <f t="shared" si="959"/>
        <v>75.100733733258096</v>
      </c>
      <c r="AE3398" s="21" t="str">
        <f t="shared" si="954"/>
        <v>5/21/17:00</v>
      </c>
    </row>
    <row r="3399" spans="2:31">
      <c r="B3399" s="37">
        <v>5</v>
      </c>
      <c r="C3399" s="38">
        <v>21</v>
      </c>
      <c r="D3399" s="39">
        <v>18</v>
      </c>
      <c r="E3399" s="17">
        <v>23.9</v>
      </c>
      <c r="F3399" s="17">
        <v>202</v>
      </c>
      <c r="G3399" s="17">
        <v>74</v>
      </c>
      <c r="H3399" s="37">
        <f t="shared" si="942"/>
        <v>75.02</v>
      </c>
      <c r="I3399" s="37">
        <f>IF(H3399&lt;'Roof Calculator'!$G$8, 1, 0)</f>
        <v>0</v>
      </c>
      <c r="J3399" s="37">
        <f>IF(H3399&gt;='Roof Calculator'!$G$8, 1, 0)</f>
        <v>1</v>
      </c>
      <c r="K3399" s="37">
        <f t="shared" si="943"/>
        <v>0</v>
      </c>
      <c r="L3399" s="37">
        <f t="shared" si="944"/>
        <v>75.02</v>
      </c>
      <c r="M3399" s="37">
        <v>0</v>
      </c>
      <c r="N3399" s="37">
        <f t="shared" si="945"/>
        <v>202</v>
      </c>
      <c r="O3399" s="37">
        <v>0</v>
      </c>
      <c r="P3399" s="37">
        <v>0</v>
      </c>
      <c r="Q3399" s="21">
        <f t="shared" si="946"/>
        <v>39.790999999999997</v>
      </c>
      <c r="R3399" s="21">
        <f t="shared" si="955"/>
        <v>141.70833333333601</v>
      </c>
      <c r="S3399" s="21">
        <f t="shared" si="956"/>
        <v>20.13325395188134</v>
      </c>
      <c r="T3399" s="21">
        <f t="shared" si="947"/>
        <v>86.147999999999996</v>
      </c>
      <c r="U3399" s="37">
        <f>VLOOKUP(Time_Zone, 'LSTM LookUp'!$B$5:$D$8, 3, FALSE)</f>
        <v>-75</v>
      </c>
      <c r="V3399" s="21">
        <f t="shared" si="957"/>
        <v>3.4923849039967929</v>
      </c>
      <c r="W3399" s="21">
        <f t="shared" si="948"/>
        <v>252.02109622599923</v>
      </c>
      <c r="X3399" s="21">
        <f t="shared" si="949"/>
        <v>-0.17721462050832204</v>
      </c>
      <c r="Y3399" s="21">
        <f t="shared" si="950"/>
        <v>201.82278537949168</v>
      </c>
      <c r="Z3399" s="21">
        <f t="shared" si="958"/>
        <v>63.974298003978596</v>
      </c>
      <c r="AA3399" s="21">
        <f t="shared" si="951"/>
        <v>0</v>
      </c>
      <c r="AB3399" s="21">
        <f t="shared" si="952"/>
        <v>63.974298003978596</v>
      </c>
      <c r="AC3399" s="21">
        <f t="shared" si="953"/>
        <v>75.02</v>
      </c>
      <c r="AD3399" s="21">
        <f t="shared" si="959"/>
        <v>63.974298003978596</v>
      </c>
      <c r="AE3399" s="21" t="str">
        <f t="shared" si="954"/>
        <v>5/21/18:00</v>
      </c>
    </row>
    <row r="3400" spans="2:31">
      <c r="B3400" s="37">
        <v>5</v>
      </c>
      <c r="C3400" s="38">
        <v>21</v>
      </c>
      <c r="D3400" s="39">
        <v>19</v>
      </c>
      <c r="E3400" s="17">
        <v>23.3</v>
      </c>
      <c r="F3400" s="17">
        <v>101</v>
      </c>
      <c r="G3400" s="17">
        <v>14</v>
      </c>
      <c r="H3400" s="37">
        <f t="shared" si="942"/>
        <v>73.94</v>
      </c>
      <c r="I3400" s="37">
        <f>IF(H3400&lt;'Roof Calculator'!$G$8, 1, 0)</f>
        <v>0</v>
      </c>
      <c r="J3400" s="37">
        <f>IF(H3400&gt;='Roof Calculator'!$G$8, 1, 0)</f>
        <v>1</v>
      </c>
      <c r="K3400" s="37">
        <f t="shared" si="943"/>
        <v>0</v>
      </c>
      <c r="L3400" s="37">
        <f t="shared" si="944"/>
        <v>73.94</v>
      </c>
      <c r="M3400" s="37">
        <v>0</v>
      </c>
      <c r="N3400" s="37">
        <f t="shared" si="945"/>
        <v>101</v>
      </c>
      <c r="O3400" s="37">
        <v>0</v>
      </c>
      <c r="P3400" s="37">
        <v>0</v>
      </c>
      <c r="Q3400" s="21">
        <f t="shared" si="946"/>
        <v>39.790999999999997</v>
      </c>
      <c r="R3400" s="21">
        <f t="shared" si="955"/>
        <v>141.75000000000267</v>
      </c>
      <c r="S3400" s="21">
        <f t="shared" si="956"/>
        <v>20.141990436987044</v>
      </c>
      <c r="T3400" s="21">
        <f t="shared" si="947"/>
        <v>86.147999999999996</v>
      </c>
      <c r="U3400" s="37">
        <f>VLOOKUP(Time_Zone, 'LSTM LookUp'!$B$5:$D$8, 3, FALSE)</f>
        <v>-75</v>
      </c>
      <c r="V3400" s="21">
        <f t="shared" si="957"/>
        <v>3.4894824843894363</v>
      </c>
      <c r="W3400" s="21">
        <f t="shared" si="948"/>
        <v>267.02037062109736</v>
      </c>
      <c r="X3400" s="21">
        <f t="shared" si="949"/>
        <v>2.5603235895909617</v>
      </c>
      <c r="Y3400" s="21">
        <f t="shared" si="950"/>
        <v>103.56032358959096</v>
      </c>
      <c r="Z3400" s="21">
        <f t="shared" si="958"/>
        <v>32.826813832003381</v>
      </c>
      <c r="AA3400" s="21">
        <f t="shared" si="951"/>
        <v>0</v>
      </c>
      <c r="AB3400" s="21">
        <f t="shared" si="952"/>
        <v>32.826813832003381</v>
      </c>
      <c r="AC3400" s="21">
        <f t="shared" si="953"/>
        <v>73.94</v>
      </c>
      <c r="AD3400" s="21">
        <f t="shared" si="959"/>
        <v>32.826813832003381</v>
      </c>
      <c r="AE3400" s="21" t="str">
        <f t="shared" si="954"/>
        <v>5/21/19:00</v>
      </c>
    </row>
    <row r="3401" spans="2:31">
      <c r="B3401" s="37">
        <v>5</v>
      </c>
      <c r="C3401" s="38">
        <v>21</v>
      </c>
      <c r="D3401" s="39">
        <v>20</v>
      </c>
      <c r="E3401" s="17">
        <v>21.1</v>
      </c>
      <c r="F3401" s="17">
        <v>27</v>
      </c>
      <c r="G3401" s="17">
        <v>17</v>
      </c>
      <c r="H3401" s="37">
        <f t="shared" si="942"/>
        <v>69.98</v>
      </c>
      <c r="I3401" s="37">
        <f>IF(H3401&lt;'Roof Calculator'!$G$8, 1, 0)</f>
        <v>0</v>
      </c>
      <c r="J3401" s="37">
        <f>IF(H3401&gt;='Roof Calculator'!$G$8, 1, 0)</f>
        <v>1</v>
      </c>
      <c r="K3401" s="37">
        <f t="shared" si="943"/>
        <v>0</v>
      </c>
      <c r="L3401" s="37">
        <f t="shared" si="944"/>
        <v>69.98</v>
      </c>
      <c r="M3401" s="37">
        <v>0</v>
      </c>
      <c r="N3401" s="37">
        <f t="shared" si="945"/>
        <v>27</v>
      </c>
      <c r="O3401" s="37">
        <v>0</v>
      </c>
      <c r="P3401" s="37">
        <v>0</v>
      </c>
      <c r="Q3401" s="21">
        <f t="shared" si="946"/>
        <v>39.790999999999997</v>
      </c>
      <c r="R3401" s="21">
        <f t="shared" si="955"/>
        <v>141.79166666666933</v>
      </c>
      <c r="S3401" s="21">
        <f t="shared" si="956"/>
        <v>20.150716598793071</v>
      </c>
      <c r="T3401" s="21">
        <f t="shared" si="947"/>
        <v>86.147999999999996</v>
      </c>
      <c r="U3401" s="37">
        <f>VLOOKUP(Time_Zone, 'LSTM LookUp'!$B$5:$D$8, 3, FALSE)</f>
        <v>-75</v>
      </c>
      <c r="V3401" s="21">
        <f t="shared" si="957"/>
        <v>3.4865650554869365</v>
      </c>
      <c r="W3401" s="21">
        <f t="shared" si="948"/>
        <v>282.01964126387173</v>
      </c>
      <c r="X3401" s="21">
        <f t="shared" si="949"/>
        <v>6.3017218634896999</v>
      </c>
      <c r="Y3401" s="21">
        <f t="shared" si="950"/>
        <v>33.301721863489703</v>
      </c>
      <c r="Z3401" s="21">
        <f t="shared" si="958"/>
        <v>10.556064195301643</v>
      </c>
      <c r="AA3401" s="21">
        <f t="shared" si="951"/>
        <v>0</v>
      </c>
      <c r="AB3401" s="21">
        <f t="shared" si="952"/>
        <v>10.556064195301643</v>
      </c>
      <c r="AC3401" s="21">
        <f t="shared" si="953"/>
        <v>69.98</v>
      </c>
      <c r="AD3401" s="21">
        <f t="shared" si="959"/>
        <v>10.556064195301643</v>
      </c>
      <c r="AE3401" s="21" t="str">
        <f t="shared" si="954"/>
        <v>5/21/20:00</v>
      </c>
    </row>
    <row r="3402" spans="2:31">
      <c r="B3402" s="37">
        <v>5</v>
      </c>
      <c r="C3402" s="38">
        <v>21</v>
      </c>
      <c r="D3402" s="39">
        <v>21</v>
      </c>
      <c r="E3402" s="17">
        <v>20.6</v>
      </c>
      <c r="F3402" s="17">
        <v>0</v>
      </c>
      <c r="G3402" s="17">
        <v>0</v>
      </c>
      <c r="H3402" s="37">
        <f t="shared" si="942"/>
        <v>69.08</v>
      </c>
      <c r="I3402" s="37">
        <f>IF(H3402&lt;'Roof Calculator'!$G$8, 1, 0)</f>
        <v>0</v>
      </c>
      <c r="J3402" s="37">
        <f>IF(H3402&gt;='Roof Calculator'!$G$8, 1, 0)</f>
        <v>1</v>
      </c>
      <c r="K3402" s="37">
        <f t="shared" si="943"/>
        <v>0</v>
      </c>
      <c r="L3402" s="37">
        <f t="shared" si="944"/>
        <v>69.08</v>
      </c>
      <c r="M3402" s="37">
        <v>0</v>
      </c>
      <c r="N3402" s="37">
        <f t="shared" si="945"/>
        <v>0</v>
      </c>
      <c r="O3402" s="37">
        <v>0</v>
      </c>
      <c r="P3402" s="37">
        <v>0</v>
      </c>
      <c r="Q3402" s="21">
        <f t="shared" si="946"/>
        <v>39.790999999999997</v>
      </c>
      <c r="R3402" s="21">
        <f t="shared" si="955"/>
        <v>141.83333333333599</v>
      </c>
      <c r="S3402" s="21">
        <f t="shared" si="956"/>
        <v>20.159432431281655</v>
      </c>
      <c r="T3402" s="21">
        <f t="shared" si="947"/>
        <v>86.147999999999996</v>
      </c>
      <c r="U3402" s="37">
        <f>VLOOKUP(Time_Zone, 'LSTM LookUp'!$B$5:$D$8, 3, FALSE)</f>
        <v>-75</v>
      </c>
      <c r="V3402" s="21">
        <f t="shared" si="957"/>
        <v>3.4836326296755629</v>
      </c>
      <c r="W3402" s="21">
        <f t="shared" si="948"/>
        <v>297.01890815741888</v>
      </c>
      <c r="X3402" s="21">
        <f t="shared" si="949"/>
        <v>0</v>
      </c>
      <c r="Y3402" s="21">
        <f t="shared" si="950"/>
        <v>0</v>
      </c>
      <c r="Z3402" s="21">
        <f t="shared" si="958"/>
        <v>0</v>
      </c>
      <c r="AA3402" s="21">
        <f t="shared" si="951"/>
        <v>0</v>
      </c>
      <c r="AB3402" s="21">
        <f t="shared" si="952"/>
        <v>0</v>
      </c>
      <c r="AC3402" s="21">
        <f t="shared" si="953"/>
        <v>69.08</v>
      </c>
      <c r="AD3402" s="21">
        <f t="shared" si="959"/>
        <v>0</v>
      </c>
      <c r="AE3402" s="21" t="str">
        <f t="shared" si="954"/>
        <v>5/21/21:00</v>
      </c>
    </row>
    <row r="3403" spans="2:31">
      <c r="B3403" s="37">
        <v>5</v>
      </c>
      <c r="C3403" s="38">
        <v>21</v>
      </c>
      <c r="D3403" s="39">
        <v>22</v>
      </c>
      <c r="E3403" s="17">
        <v>19.399999999999999</v>
      </c>
      <c r="F3403" s="17">
        <v>0</v>
      </c>
      <c r="G3403" s="17">
        <v>0</v>
      </c>
      <c r="H3403" s="37">
        <f t="shared" si="942"/>
        <v>66.92</v>
      </c>
      <c r="I3403" s="37">
        <f>IF(H3403&lt;'Roof Calculator'!$G$8, 1, 0)</f>
        <v>0</v>
      </c>
      <c r="J3403" s="37">
        <f>IF(H3403&gt;='Roof Calculator'!$G$8, 1, 0)</f>
        <v>1</v>
      </c>
      <c r="K3403" s="37">
        <f t="shared" si="943"/>
        <v>0</v>
      </c>
      <c r="L3403" s="37">
        <f t="shared" si="944"/>
        <v>66.92</v>
      </c>
      <c r="M3403" s="37">
        <v>0</v>
      </c>
      <c r="N3403" s="37">
        <f t="shared" si="945"/>
        <v>0</v>
      </c>
      <c r="O3403" s="37">
        <v>0</v>
      </c>
      <c r="P3403" s="37">
        <v>0</v>
      </c>
      <c r="Q3403" s="21">
        <f t="shared" si="946"/>
        <v>39.790999999999997</v>
      </c>
      <c r="R3403" s="21">
        <f t="shared" si="955"/>
        <v>141.87500000000264</v>
      </c>
      <c r="S3403" s="21">
        <f t="shared" si="956"/>
        <v>20.168137928439862</v>
      </c>
      <c r="T3403" s="21">
        <f t="shared" si="947"/>
        <v>86.147999999999996</v>
      </c>
      <c r="U3403" s="37">
        <f>VLOOKUP(Time_Zone, 'LSTM LookUp'!$B$5:$D$8, 3, FALSE)</f>
        <v>-75</v>
      </c>
      <c r="V3403" s="21">
        <f t="shared" si="957"/>
        <v>3.4806852193764639</v>
      </c>
      <c r="W3403" s="21">
        <f t="shared" si="948"/>
        <v>312.01817130484415</v>
      </c>
      <c r="X3403" s="21">
        <f t="shared" si="949"/>
        <v>0</v>
      </c>
      <c r="Y3403" s="21">
        <f t="shared" si="950"/>
        <v>0</v>
      </c>
      <c r="Z3403" s="21">
        <f t="shared" si="958"/>
        <v>0</v>
      </c>
      <c r="AA3403" s="21">
        <f t="shared" si="951"/>
        <v>0</v>
      </c>
      <c r="AB3403" s="21">
        <f t="shared" si="952"/>
        <v>0</v>
      </c>
      <c r="AC3403" s="21">
        <f t="shared" si="953"/>
        <v>66.92</v>
      </c>
      <c r="AD3403" s="21">
        <f t="shared" si="959"/>
        <v>0</v>
      </c>
      <c r="AE3403" s="21" t="str">
        <f t="shared" si="954"/>
        <v>5/21/22:00</v>
      </c>
    </row>
    <row r="3404" spans="2:31">
      <c r="B3404" s="37">
        <v>5</v>
      </c>
      <c r="C3404" s="38">
        <v>21</v>
      </c>
      <c r="D3404" s="39">
        <v>23</v>
      </c>
      <c r="E3404" s="17">
        <v>17.2</v>
      </c>
      <c r="F3404" s="17">
        <v>0</v>
      </c>
      <c r="G3404" s="17">
        <v>0</v>
      </c>
      <c r="H3404" s="37">
        <f t="shared" si="942"/>
        <v>62.959999999999994</v>
      </c>
      <c r="I3404" s="37">
        <f>IF(H3404&lt;'Roof Calculator'!$G$8, 1, 0)</f>
        <v>0</v>
      </c>
      <c r="J3404" s="37">
        <f>IF(H3404&gt;='Roof Calculator'!$G$8, 1, 0)</f>
        <v>1</v>
      </c>
      <c r="K3404" s="37">
        <f t="shared" si="943"/>
        <v>0</v>
      </c>
      <c r="L3404" s="37">
        <f t="shared" si="944"/>
        <v>62.959999999999994</v>
      </c>
      <c r="M3404" s="37">
        <v>0</v>
      </c>
      <c r="N3404" s="37">
        <f t="shared" si="945"/>
        <v>0</v>
      </c>
      <c r="O3404" s="37">
        <v>0</v>
      </c>
      <c r="P3404" s="37">
        <v>0</v>
      </c>
      <c r="Q3404" s="21">
        <f t="shared" si="946"/>
        <v>39.790999999999997</v>
      </c>
      <c r="R3404" s="21">
        <f t="shared" si="955"/>
        <v>141.9166666666693</v>
      </c>
      <c r="S3404" s="21">
        <f t="shared" si="956"/>
        <v>20.176833084259584</v>
      </c>
      <c r="T3404" s="21">
        <f t="shared" si="947"/>
        <v>86.147999999999996</v>
      </c>
      <c r="U3404" s="37">
        <f>VLOOKUP(Time_Zone, 'LSTM LookUp'!$B$5:$D$8, 3, FALSE)</f>
        <v>-75</v>
      </c>
      <c r="V3404" s="21">
        <f t="shared" si="957"/>
        <v>3.4777228370456457</v>
      </c>
      <c r="W3404" s="21">
        <f t="shared" si="948"/>
        <v>327.01743070926142</v>
      </c>
      <c r="X3404" s="21">
        <f t="shared" si="949"/>
        <v>0</v>
      </c>
      <c r="Y3404" s="21">
        <f t="shared" si="950"/>
        <v>0</v>
      </c>
      <c r="Z3404" s="21">
        <f t="shared" si="958"/>
        <v>0</v>
      </c>
      <c r="AA3404" s="21">
        <f t="shared" si="951"/>
        <v>0</v>
      </c>
      <c r="AB3404" s="21">
        <f t="shared" si="952"/>
        <v>0</v>
      </c>
      <c r="AC3404" s="21">
        <f t="shared" si="953"/>
        <v>62.959999999999994</v>
      </c>
      <c r="AD3404" s="21">
        <f t="shared" si="959"/>
        <v>0</v>
      </c>
      <c r="AE3404" s="21" t="str">
        <f t="shared" si="954"/>
        <v>5/21/23:00</v>
      </c>
    </row>
    <row r="3405" spans="2:31">
      <c r="B3405" s="37">
        <v>5</v>
      </c>
      <c r="C3405" s="38">
        <v>21</v>
      </c>
      <c r="D3405" s="39">
        <v>24</v>
      </c>
      <c r="E3405" s="17">
        <v>16.100000000000001</v>
      </c>
      <c r="F3405" s="17">
        <v>0</v>
      </c>
      <c r="G3405" s="17">
        <v>0</v>
      </c>
      <c r="H3405" s="37">
        <f t="shared" si="942"/>
        <v>60.980000000000004</v>
      </c>
      <c r="I3405" s="37">
        <f>IF(H3405&lt;'Roof Calculator'!$G$8, 1, 0)</f>
        <v>0</v>
      </c>
      <c r="J3405" s="37">
        <f>IF(H3405&gt;='Roof Calculator'!$G$8, 1, 0)</f>
        <v>1</v>
      </c>
      <c r="K3405" s="37">
        <f t="shared" si="943"/>
        <v>0</v>
      </c>
      <c r="L3405" s="37">
        <f t="shared" si="944"/>
        <v>60.980000000000004</v>
      </c>
      <c r="M3405" s="37">
        <v>0</v>
      </c>
      <c r="N3405" s="37">
        <f t="shared" si="945"/>
        <v>0</v>
      </c>
      <c r="O3405" s="37">
        <v>0</v>
      </c>
      <c r="P3405" s="37">
        <v>0</v>
      </c>
      <c r="Q3405" s="21">
        <f t="shared" si="946"/>
        <v>39.790999999999997</v>
      </c>
      <c r="R3405" s="21">
        <f t="shared" si="955"/>
        <v>141.95833333333596</v>
      </c>
      <c r="S3405" s="21">
        <f t="shared" si="956"/>
        <v>20.185517892737565</v>
      </c>
      <c r="T3405" s="21">
        <f t="shared" si="947"/>
        <v>86.147999999999996</v>
      </c>
      <c r="U3405" s="37">
        <f>VLOOKUP(Time_Zone, 'LSTM LookUp'!$B$5:$D$8, 3, FALSE)</f>
        <v>-75</v>
      </c>
      <c r="V3405" s="21">
        <f t="shared" si="957"/>
        <v>3.4747454951739369</v>
      </c>
      <c r="W3405" s="21">
        <f t="shared" si="948"/>
        <v>342.0166863737935</v>
      </c>
      <c r="X3405" s="21">
        <f t="shared" si="949"/>
        <v>0</v>
      </c>
      <c r="Y3405" s="21">
        <f t="shared" si="950"/>
        <v>0</v>
      </c>
      <c r="Z3405" s="21">
        <f t="shared" si="958"/>
        <v>0</v>
      </c>
      <c r="AA3405" s="21">
        <f t="shared" si="951"/>
        <v>0</v>
      </c>
      <c r="AB3405" s="21">
        <f t="shared" si="952"/>
        <v>0</v>
      </c>
      <c r="AC3405" s="21">
        <f t="shared" si="953"/>
        <v>60.980000000000004</v>
      </c>
      <c r="AD3405" s="21">
        <f t="shared" si="959"/>
        <v>0</v>
      </c>
      <c r="AE3405" s="21" t="str">
        <f t="shared" si="954"/>
        <v>5/21/24:00</v>
      </c>
    </row>
    <row r="3406" spans="2:31">
      <c r="B3406" s="37">
        <v>5</v>
      </c>
      <c r="C3406" s="38">
        <v>22</v>
      </c>
      <c r="D3406" s="39">
        <v>1</v>
      </c>
      <c r="E3406" s="17">
        <v>16.7</v>
      </c>
      <c r="F3406" s="17">
        <v>0</v>
      </c>
      <c r="G3406" s="17">
        <v>0</v>
      </c>
      <c r="H3406" s="37">
        <f t="shared" si="942"/>
        <v>62.059999999999995</v>
      </c>
      <c r="I3406" s="37">
        <f>IF(H3406&lt;'Roof Calculator'!$G$8, 1, 0)</f>
        <v>0</v>
      </c>
      <c r="J3406" s="37">
        <f>IF(H3406&gt;='Roof Calculator'!$G$8, 1, 0)</f>
        <v>1</v>
      </c>
      <c r="K3406" s="37">
        <f t="shared" si="943"/>
        <v>0</v>
      </c>
      <c r="L3406" s="37">
        <f t="shared" si="944"/>
        <v>62.059999999999995</v>
      </c>
      <c r="M3406" s="37">
        <v>0</v>
      </c>
      <c r="N3406" s="37">
        <f t="shared" si="945"/>
        <v>0</v>
      </c>
      <c r="O3406" s="37">
        <v>0</v>
      </c>
      <c r="P3406" s="37">
        <v>0</v>
      </c>
      <c r="Q3406" s="21">
        <f t="shared" si="946"/>
        <v>39.790999999999997</v>
      </c>
      <c r="R3406" s="21">
        <f t="shared" si="955"/>
        <v>142.00000000000261</v>
      </c>
      <c r="S3406" s="21">
        <f t="shared" si="956"/>
        <v>20.194192347875401</v>
      </c>
      <c r="T3406" s="21">
        <f t="shared" si="947"/>
        <v>86.147999999999996</v>
      </c>
      <c r="U3406" s="37">
        <f>VLOOKUP(Time_Zone, 'LSTM LookUp'!$B$5:$D$8, 3, FALSE)</f>
        <v>-75</v>
      </c>
      <c r="V3406" s="21">
        <f t="shared" si="957"/>
        <v>3.4717532062869703</v>
      </c>
      <c r="W3406" s="21">
        <f t="shared" si="948"/>
        <v>-2.9840616984282509</v>
      </c>
      <c r="X3406" s="21">
        <f t="shared" si="949"/>
        <v>0</v>
      </c>
      <c r="Y3406" s="21">
        <f t="shared" si="950"/>
        <v>0</v>
      </c>
      <c r="Z3406" s="21">
        <f t="shared" si="958"/>
        <v>0</v>
      </c>
      <c r="AA3406" s="21">
        <f t="shared" si="951"/>
        <v>0</v>
      </c>
      <c r="AB3406" s="21">
        <f t="shared" si="952"/>
        <v>0</v>
      </c>
      <c r="AC3406" s="21">
        <f t="shared" si="953"/>
        <v>62.059999999999995</v>
      </c>
      <c r="AD3406" s="21">
        <f t="shared" si="959"/>
        <v>0</v>
      </c>
      <c r="AE3406" s="21" t="str">
        <f t="shared" si="954"/>
        <v>5/22/1:00</v>
      </c>
    </row>
    <row r="3407" spans="2:31">
      <c r="B3407" s="37">
        <v>5</v>
      </c>
      <c r="C3407" s="38">
        <v>22</v>
      </c>
      <c r="D3407" s="39">
        <v>2</v>
      </c>
      <c r="E3407" s="17">
        <v>16.7</v>
      </c>
      <c r="F3407" s="17">
        <v>0</v>
      </c>
      <c r="G3407" s="17">
        <v>0</v>
      </c>
      <c r="H3407" s="37">
        <f t="shared" si="942"/>
        <v>62.059999999999995</v>
      </c>
      <c r="I3407" s="37">
        <f>IF(H3407&lt;'Roof Calculator'!$G$8, 1, 0)</f>
        <v>0</v>
      </c>
      <c r="J3407" s="37">
        <f>IF(H3407&gt;='Roof Calculator'!$G$8, 1, 0)</f>
        <v>1</v>
      </c>
      <c r="K3407" s="37">
        <f t="shared" si="943"/>
        <v>0</v>
      </c>
      <c r="L3407" s="37">
        <f t="shared" si="944"/>
        <v>62.059999999999995</v>
      </c>
      <c r="M3407" s="37">
        <v>0</v>
      </c>
      <c r="N3407" s="37">
        <f t="shared" si="945"/>
        <v>0</v>
      </c>
      <c r="O3407" s="37">
        <v>0</v>
      </c>
      <c r="P3407" s="37">
        <v>0</v>
      </c>
      <c r="Q3407" s="21">
        <f t="shared" si="946"/>
        <v>39.790999999999997</v>
      </c>
      <c r="R3407" s="21">
        <f t="shared" si="955"/>
        <v>142.04166666666927</v>
      </c>
      <c r="S3407" s="21">
        <f t="shared" si="956"/>
        <v>20.202856443679551</v>
      </c>
      <c r="T3407" s="21">
        <f t="shared" si="947"/>
        <v>86.147999999999996</v>
      </c>
      <c r="U3407" s="37">
        <f>VLOOKUP(Time_Zone, 'LSTM LookUp'!$B$5:$D$8, 3, FALSE)</f>
        <v>-75</v>
      </c>
      <c r="V3407" s="21">
        <f t="shared" si="957"/>
        <v>3.4687459829451512</v>
      </c>
      <c r="W3407" s="21">
        <f t="shared" si="948"/>
        <v>12.015186495736296</v>
      </c>
      <c r="X3407" s="21">
        <f t="shared" si="949"/>
        <v>0</v>
      </c>
      <c r="Y3407" s="21">
        <f t="shared" si="950"/>
        <v>0</v>
      </c>
      <c r="Z3407" s="21">
        <f t="shared" si="958"/>
        <v>0</v>
      </c>
      <c r="AA3407" s="21">
        <f t="shared" si="951"/>
        <v>0</v>
      </c>
      <c r="AB3407" s="21">
        <f t="shared" si="952"/>
        <v>0</v>
      </c>
      <c r="AC3407" s="21">
        <f t="shared" si="953"/>
        <v>62.059999999999995</v>
      </c>
      <c r="AD3407" s="21">
        <f t="shared" si="959"/>
        <v>0</v>
      </c>
      <c r="AE3407" s="21" t="str">
        <f t="shared" si="954"/>
        <v>5/22/2:00</v>
      </c>
    </row>
    <row r="3408" spans="2:31">
      <c r="B3408" s="37">
        <v>5</v>
      </c>
      <c r="C3408" s="38">
        <v>22</v>
      </c>
      <c r="D3408" s="39">
        <v>3</v>
      </c>
      <c r="E3408" s="17">
        <v>16.100000000000001</v>
      </c>
      <c r="F3408" s="17">
        <v>0</v>
      </c>
      <c r="G3408" s="17">
        <v>0</v>
      </c>
      <c r="H3408" s="37">
        <f t="shared" si="942"/>
        <v>60.980000000000004</v>
      </c>
      <c r="I3408" s="37">
        <f>IF(H3408&lt;'Roof Calculator'!$G$8, 1, 0)</f>
        <v>0</v>
      </c>
      <c r="J3408" s="37">
        <f>IF(H3408&gt;='Roof Calculator'!$G$8, 1, 0)</f>
        <v>1</v>
      </c>
      <c r="K3408" s="37">
        <f t="shared" si="943"/>
        <v>0</v>
      </c>
      <c r="L3408" s="37">
        <f t="shared" si="944"/>
        <v>60.980000000000004</v>
      </c>
      <c r="M3408" s="37">
        <v>0</v>
      </c>
      <c r="N3408" s="37">
        <f t="shared" si="945"/>
        <v>0</v>
      </c>
      <c r="O3408" s="37">
        <v>0</v>
      </c>
      <c r="P3408" s="37">
        <v>0</v>
      </c>
      <c r="Q3408" s="21">
        <f t="shared" si="946"/>
        <v>39.790999999999997</v>
      </c>
      <c r="R3408" s="21">
        <f t="shared" si="955"/>
        <v>142.08333333333593</v>
      </c>
      <c r="S3408" s="21">
        <f t="shared" si="956"/>
        <v>20.211510174161365</v>
      </c>
      <c r="T3408" s="21">
        <f t="shared" si="947"/>
        <v>86.147999999999996</v>
      </c>
      <c r="U3408" s="37">
        <f>VLOOKUP(Time_Zone, 'LSTM LookUp'!$B$5:$D$8, 3, FALSE)</f>
        <v>-75</v>
      </c>
      <c r="V3408" s="21">
        <f t="shared" si="957"/>
        <v>3.4657238377436155</v>
      </c>
      <c r="W3408" s="21">
        <f t="shared" si="948"/>
        <v>27.01443095943592</v>
      </c>
      <c r="X3408" s="21">
        <f t="shared" si="949"/>
        <v>0</v>
      </c>
      <c r="Y3408" s="21">
        <f t="shared" si="950"/>
        <v>0</v>
      </c>
      <c r="Z3408" s="21">
        <f t="shared" si="958"/>
        <v>0</v>
      </c>
      <c r="AA3408" s="21">
        <f t="shared" si="951"/>
        <v>0</v>
      </c>
      <c r="AB3408" s="21">
        <f t="shared" si="952"/>
        <v>0</v>
      </c>
      <c r="AC3408" s="21">
        <f t="shared" si="953"/>
        <v>60.980000000000004</v>
      </c>
      <c r="AD3408" s="21">
        <f t="shared" si="959"/>
        <v>0</v>
      </c>
      <c r="AE3408" s="21" t="str">
        <f t="shared" si="954"/>
        <v>5/22/3:00</v>
      </c>
    </row>
    <row r="3409" spans="2:31">
      <c r="B3409" s="37">
        <v>5</v>
      </c>
      <c r="C3409" s="38">
        <v>22</v>
      </c>
      <c r="D3409" s="39">
        <v>4</v>
      </c>
      <c r="E3409" s="17">
        <v>15.6</v>
      </c>
      <c r="F3409" s="17">
        <v>0</v>
      </c>
      <c r="G3409" s="17">
        <v>0</v>
      </c>
      <c r="H3409" s="37">
        <f t="shared" si="942"/>
        <v>60.08</v>
      </c>
      <c r="I3409" s="37">
        <f>IF(H3409&lt;'Roof Calculator'!$G$8, 1, 0)</f>
        <v>0</v>
      </c>
      <c r="J3409" s="37">
        <f>IF(H3409&gt;='Roof Calculator'!$G$8, 1, 0)</f>
        <v>1</v>
      </c>
      <c r="K3409" s="37">
        <f t="shared" si="943"/>
        <v>0</v>
      </c>
      <c r="L3409" s="37">
        <f t="shared" si="944"/>
        <v>60.08</v>
      </c>
      <c r="M3409" s="37">
        <v>0</v>
      </c>
      <c r="N3409" s="37">
        <f t="shared" si="945"/>
        <v>0</v>
      </c>
      <c r="O3409" s="37">
        <v>0</v>
      </c>
      <c r="P3409" s="37">
        <v>0</v>
      </c>
      <c r="Q3409" s="21">
        <f t="shared" si="946"/>
        <v>39.790999999999997</v>
      </c>
      <c r="R3409" s="21">
        <f t="shared" si="955"/>
        <v>142.12500000000259</v>
      </c>
      <c r="S3409" s="21">
        <f t="shared" si="956"/>
        <v>20.220153533337058</v>
      </c>
      <c r="T3409" s="21">
        <f t="shared" si="947"/>
        <v>86.147999999999996</v>
      </c>
      <c r="U3409" s="37">
        <f>VLOOKUP(Time_Zone, 'LSTM LookUp'!$B$5:$D$8, 3, FALSE)</f>
        <v>-75</v>
      </c>
      <c r="V3409" s="21">
        <f t="shared" si="957"/>
        <v>3.4626867833122188</v>
      </c>
      <c r="W3409" s="21">
        <f t="shared" si="948"/>
        <v>42.013671695828037</v>
      </c>
      <c r="X3409" s="21">
        <f t="shared" si="949"/>
        <v>0</v>
      </c>
      <c r="Y3409" s="21">
        <f t="shared" si="950"/>
        <v>0</v>
      </c>
      <c r="Z3409" s="21">
        <f t="shared" si="958"/>
        <v>0</v>
      </c>
      <c r="AA3409" s="21">
        <f t="shared" si="951"/>
        <v>0</v>
      </c>
      <c r="AB3409" s="21">
        <f t="shared" si="952"/>
        <v>0</v>
      </c>
      <c r="AC3409" s="21">
        <f t="shared" si="953"/>
        <v>60.08</v>
      </c>
      <c r="AD3409" s="21">
        <f t="shared" si="959"/>
        <v>0</v>
      </c>
      <c r="AE3409" s="21" t="str">
        <f t="shared" si="954"/>
        <v>5/22/4:00</v>
      </c>
    </row>
    <row r="3410" spans="2:31">
      <c r="B3410" s="37">
        <v>5</v>
      </c>
      <c r="C3410" s="38">
        <v>22</v>
      </c>
      <c r="D3410" s="39">
        <v>5</v>
      </c>
      <c r="E3410" s="17">
        <v>14.4</v>
      </c>
      <c r="F3410" s="17">
        <v>0</v>
      </c>
      <c r="G3410" s="17">
        <v>0</v>
      </c>
      <c r="H3410" s="37">
        <f t="shared" si="942"/>
        <v>57.92</v>
      </c>
      <c r="I3410" s="37">
        <f>IF(H3410&lt;'Roof Calculator'!$G$8, 1, 0)</f>
        <v>0</v>
      </c>
      <c r="J3410" s="37">
        <f>IF(H3410&gt;='Roof Calculator'!$G$8, 1, 0)</f>
        <v>1</v>
      </c>
      <c r="K3410" s="37">
        <f t="shared" si="943"/>
        <v>0</v>
      </c>
      <c r="L3410" s="37">
        <f t="shared" si="944"/>
        <v>57.92</v>
      </c>
      <c r="M3410" s="37">
        <v>0</v>
      </c>
      <c r="N3410" s="37">
        <f t="shared" si="945"/>
        <v>0</v>
      </c>
      <c r="O3410" s="37">
        <v>0</v>
      </c>
      <c r="P3410" s="37">
        <v>0</v>
      </c>
      <c r="Q3410" s="21">
        <f t="shared" si="946"/>
        <v>39.790999999999997</v>
      </c>
      <c r="R3410" s="21">
        <f t="shared" si="955"/>
        <v>142.16666666666924</v>
      </c>
      <c r="S3410" s="21">
        <f t="shared" si="956"/>
        <v>20.228786515227767</v>
      </c>
      <c r="T3410" s="21">
        <f t="shared" si="947"/>
        <v>86.147999999999996</v>
      </c>
      <c r="U3410" s="37">
        <f>VLOOKUP(Time_Zone, 'LSTM LookUp'!$B$5:$D$8, 3, FALSE)</f>
        <v>-75</v>
      </c>
      <c r="V3410" s="21">
        <f t="shared" si="957"/>
        <v>3.4596348323154951</v>
      </c>
      <c r="W3410" s="21">
        <f t="shared" si="948"/>
        <v>57.012908708078875</v>
      </c>
      <c r="X3410" s="21">
        <f t="shared" si="949"/>
        <v>0</v>
      </c>
      <c r="Y3410" s="21">
        <f t="shared" si="950"/>
        <v>0</v>
      </c>
      <c r="Z3410" s="21">
        <f t="shared" si="958"/>
        <v>0</v>
      </c>
      <c r="AA3410" s="21">
        <f t="shared" si="951"/>
        <v>0</v>
      </c>
      <c r="AB3410" s="21">
        <f t="shared" si="952"/>
        <v>0</v>
      </c>
      <c r="AC3410" s="21">
        <f t="shared" si="953"/>
        <v>57.92</v>
      </c>
      <c r="AD3410" s="21">
        <f t="shared" si="959"/>
        <v>0</v>
      </c>
      <c r="AE3410" s="21" t="str">
        <f t="shared" si="954"/>
        <v>5/22/5:00</v>
      </c>
    </row>
    <row r="3411" spans="2:31">
      <c r="B3411" s="37">
        <v>5</v>
      </c>
      <c r="C3411" s="38">
        <v>22</v>
      </c>
      <c r="D3411" s="39">
        <v>6</v>
      </c>
      <c r="E3411" s="17">
        <v>13.9</v>
      </c>
      <c r="F3411" s="17">
        <v>13</v>
      </c>
      <c r="G3411" s="17">
        <v>77</v>
      </c>
      <c r="H3411" s="37">
        <f t="shared" si="942"/>
        <v>57.02</v>
      </c>
      <c r="I3411" s="37">
        <f>IF(H3411&lt;'Roof Calculator'!$G$8, 1, 0)</f>
        <v>0</v>
      </c>
      <c r="J3411" s="37">
        <f>IF(H3411&gt;='Roof Calculator'!$G$8, 1, 0)</f>
        <v>1</v>
      </c>
      <c r="K3411" s="37">
        <f t="shared" si="943"/>
        <v>0</v>
      </c>
      <c r="L3411" s="37">
        <f t="shared" si="944"/>
        <v>57.02</v>
      </c>
      <c r="M3411" s="37">
        <v>0</v>
      </c>
      <c r="N3411" s="37">
        <f t="shared" si="945"/>
        <v>13</v>
      </c>
      <c r="O3411" s="37">
        <v>0</v>
      </c>
      <c r="P3411" s="37">
        <v>0</v>
      </c>
      <c r="Q3411" s="21">
        <f t="shared" si="946"/>
        <v>39.790999999999997</v>
      </c>
      <c r="R3411" s="21">
        <f t="shared" si="955"/>
        <v>142.2083333333359</v>
      </c>
      <c r="S3411" s="21">
        <f t="shared" si="956"/>
        <v>20.23740911385951</v>
      </c>
      <c r="T3411" s="21">
        <f t="shared" si="947"/>
        <v>86.147999999999996</v>
      </c>
      <c r="U3411" s="37">
        <f>VLOOKUP(Time_Zone, 'LSTM LookUp'!$B$5:$D$8, 3, FALSE)</f>
        <v>-75</v>
      </c>
      <c r="V3411" s="21">
        <f t="shared" si="957"/>
        <v>3.4565679974526331</v>
      </c>
      <c r="W3411" s="21">
        <f t="shared" si="948"/>
        <v>72.012141999363138</v>
      </c>
      <c r="X3411" s="21">
        <f t="shared" si="949"/>
        <v>34.18950608746372</v>
      </c>
      <c r="Y3411" s="21">
        <f t="shared" si="950"/>
        <v>47.18950608746372</v>
      </c>
      <c r="Z3411" s="21">
        <f t="shared" si="958"/>
        <v>14.958249235453941</v>
      </c>
      <c r="AA3411" s="21">
        <f t="shared" si="951"/>
        <v>0</v>
      </c>
      <c r="AB3411" s="21">
        <f t="shared" si="952"/>
        <v>14.958249235453941</v>
      </c>
      <c r="AC3411" s="21">
        <f t="shared" si="953"/>
        <v>57.02</v>
      </c>
      <c r="AD3411" s="21">
        <f t="shared" si="959"/>
        <v>14.958249235453941</v>
      </c>
      <c r="AE3411" s="21" t="str">
        <f t="shared" si="954"/>
        <v>5/22/6:00</v>
      </c>
    </row>
    <row r="3412" spans="2:31">
      <c r="B3412" s="37">
        <v>5</v>
      </c>
      <c r="C3412" s="38">
        <v>22</v>
      </c>
      <c r="D3412" s="39">
        <v>7</v>
      </c>
      <c r="E3412" s="17">
        <v>14.4</v>
      </c>
      <c r="F3412" s="17">
        <v>44</v>
      </c>
      <c r="G3412" s="17">
        <v>399</v>
      </c>
      <c r="H3412" s="37">
        <f t="shared" si="942"/>
        <v>57.92</v>
      </c>
      <c r="I3412" s="37">
        <f>IF(H3412&lt;'Roof Calculator'!$G$8, 1, 0)</f>
        <v>0</v>
      </c>
      <c r="J3412" s="37">
        <f>IF(H3412&gt;='Roof Calculator'!$G$8, 1, 0)</f>
        <v>1</v>
      </c>
      <c r="K3412" s="37">
        <f t="shared" si="943"/>
        <v>0</v>
      </c>
      <c r="L3412" s="37">
        <f t="shared" si="944"/>
        <v>57.92</v>
      </c>
      <c r="M3412" s="37">
        <v>0</v>
      </c>
      <c r="N3412" s="37">
        <f t="shared" si="945"/>
        <v>44</v>
      </c>
      <c r="O3412" s="37">
        <v>0</v>
      </c>
      <c r="P3412" s="37">
        <v>0</v>
      </c>
      <c r="Q3412" s="21">
        <f t="shared" si="946"/>
        <v>39.790999999999997</v>
      </c>
      <c r="R3412" s="21">
        <f t="shared" si="955"/>
        <v>142.25000000000256</v>
      </c>
      <c r="S3412" s="21">
        <f t="shared" si="956"/>
        <v>20.24602132326325</v>
      </c>
      <c r="T3412" s="21">
        <f t="shared" si="947"/>
        <v>86.147999999999996</v>
      </c>
      <c r="U3412" s="37">
        <f>VLOOKUP(Time_Zone, 'LSTM LookUp'!$B$5:$D$8, 3, FALSE)</f>
        <v>-75</v>
      </c>
      <c r="V3412" s="21">
        <f t="shared" si="957"/>
        <v>3.4534862914574411</v>
      </c>
      <c r="W3412" s="21">
        <f t="shared" si="948"/>
        <v>87.011371572864377</v>
      </c>
      <c r="X3412" s="21">
        <f t="shared" si="949"/>
        <v>103.36335729049685</v>
      </c>
      <c r="Y3412" s="21">
        <f t="shared" si="950"/>
        <v>147.36335729049685</v>
      </c>
      <c r="Z3412" s="21">
        <f t="shared" si="958"/>
        <v>46.711610467779195</v>
      </c>
      <c r="AA3412" s="21">
        <f t="shared" si="951"/>
        <v>0</v>
      </c>
      <c r="AB3412" s="21">
        <f t="shared" si="952"/>
        <v>46.711610467779195</v>
      </c>
      <c r="AC3412" s="21">
        <f t="shared" si="953"/>
        <v>57.92</v>
      </c>
      <c r="AD3412" s="21">
        <f t="shared" si="959"/>
        <v>46.711610467779195</v>
      </c>
      <c r="AE3412" s="21" t="str">
        <f t="shared" si="954"/>
        <v>5/22/7:00</v>
      </c>
    </row>
    <row r="3413" spans="2:31">
      <c r="B3413" s="37">
        <v>5</v>
      </c>
      <c r="C3413" s="38">
        <v>22</v>
      </c>
      <c r="D3413" s="39">
        <v>8</v>
      </c>
      <c r="E3413" s="17">
        <v>17.8</v>
      </c>
      <c r="F3413" s="17">
        <v>155</v>
      </c>
      <c r="G3413" s="17">
        <v>241</v>
      </c>
      <c r="H3413" s="37">
        <f t="shared" si="942"/>
        <v>64.040000000000006</v>
      </c>
      <c r="I3413" s="37">
        <f>IF(H3413&lt;'Roof Calculator'!$G$8, 1, 0)</f>
        <v>0</v>
      </c>
      <c r="J3413" s="37">
        <f>IF(H3413&gt;='Roof Calculator'!$G$8, 1, 0)</f>
        <v>1</v>
      </c>
      <c r="K3413" s="37">
        <f t="shared" si="943"/>
        <v>0</v>
      </c>
      <c r="L3413" s="37">
        <f t="shared" si="944"/>
        <v>64.040000000000006</v>
      </c>
      <c r="M3413" s="37">
        <v>0</v>
      </c>
      <c r="N3413" s="37">
        <f t="shared" si="945"/>
        <v>155</v>
      </c>
      <c r="O3413" s="37">
        <v>0</v>
      </c>
      <c r="P3413" s="37">
        <v>0</v>
      </c>
      <c r="Q3413" s="21">
        <f t="shared" si="946"/>
        <v>39.790999999999997</v>
      </c>
      <c r="R3413" s="21">
        <f t="shared" si="955"/>
        <v>142.29166666666922</v>
      </c>
      <c r="S3413" s="21">
        <f t="shared" si="956"/>
        <v>20.254623137474876</v>
      </c>
      <c r="T3413" s="21">
        <f t="shared" si="947"/>
        <v>86.147999999999996</v>
      </c>
      <c r="U3413" s="37">
        <f>VLOOKUP(Time_Zone, 'LSTM LookUp'!$B$5:$D$8, 3, FALSE)</f>
        <v>-75</v>
      </c>
      <c r="V3413" s="21">
        <f t="shared" si="957"/>
        <v>3.4503897270983219</v>
      </c>
      <c r="W3413" s="21">
        <f t="shared" si="948"/>
        <v>102.01059743177458</v>
      </c>
      <c r="X3413" s="21">
        <f t="shared" si="949"/>
        <v>17.244003936889332</v>
      </c>
      <c r="Y3413" s="21">
        <f t="shared" si="950"/>
        <v>172.24400393688933</v>
      </c>
      <c r="Z3413" s="21">
        <f t="shared" si="958"/>
        <v>54.598340898612634</v>
      </c>
      <c r="AA3413" s="21">
        <f t="shared" si="951"/>
        <v>0</v>
      </c>
      <c r="AB3413" s="21">
        <f t="shared" si="952"/>
        <v>54.598340898612634</v>
      </c>
      <c r="AC3413" s="21">
        <f t="shared" si="953"/>
        <v>64.040000000000006</v>
      </c>
      <c r="AD3413" s="21">
        <f t="shared" si="959"/>
        <v>54.598340898612634</v>
      </c>
      <c r="AE3413" s="21" t="str">
        <f t="shared" si="954"/>
        <v>5/22/8:00</v>
      </c>
    </row>
    <row r="3414" spans="2:31">
      <c r="B3414" s="37">
        <v>5</v>
      </c>
      <c r="C3414" s="38">
        <v>22</v>
      </c>
      <c r="D3414" s="39">
        <v>9</v>
      </c>
      <c r="E3414" s="17">
        <v>20.6</v>
      </c>
      <c r="F3414" s="17">
        <v>200</v>
      </c>
      <c r="G3414" s="17">
        <v>423</v>
      </c>
      <c r="H3414" s="37">
        <f t="shared" ref="H3414:H3477" si="960">E3414*9/5+32</f>
        <v>69.08</v>
      </c>
      <c r="I3414" s="37">
        <f>IF(H3414&lt;'Roof Calculator'!$G$8, 1, 0)</f>
        <v>0</v>
      </c>
      <c r="J3414" s="37">
        <f>IF(H3414&gt;='Roof Calculator'!$G$8, 1, 0)</f>
        <v>1</v>
      </c>
      <c r="K3414" s="37">
        <f t="shared" ref="K3414:K3477" si="961">I3414*H3414</f>
        <v>0</v>
      </c>
      <c r="L3414" s="37">
        <f t="shared" ref="L3414:L3477" si="962">J3414*H3414</f>
        <v>69.08</v>
      </c>
      <c r="M3414" s="37">
        <v>0</v>
      </c>
      <c r="N3414" s="37">
        <f t="shared" ref="N3414:N3477" si="963">F3414*(180-M3414)/180</f>
        <v>200</v>
      </c>
      <c r="O3414" s="37">
        <v>0</v>
      </c>
      <c r="P3414" s="37">
        <v>0</v>
      </c>
      <c r="Q3414" s="21">
        <f t="shared" ref="Q3414:Q3477" si="964">Latitude</f>
        <v>39.790999999999997</v>
      </c>
      <c r="R3414" s="21">
        <f t="shared" si="955"/>
        <v>142.33333333333587</v>
      </c>
      <c r="S3414" s="21">
        <f t="shared" si="956"/>
        <v>20.263214550535199</v>
      </c>
      <c r="T3414" s="21">
        <f t="shared" ref="T3414:T3477" si="965">Longitude</f>
        <v>86.147999999999996</v>
      </c>
      <c r="U3414" s="37">
        <f>VLOOKUP(Time_Zone, 'LSTM LookUp'!$B$5:$D$8, 3, FALSE)</f>
        <v>-75</v>
      </c>
      <c r="V3414" s="21">
        <f t="shared" si="957"/>
        <v>3.4472783171782462</v>
      </c>
      <c r="W3414" s="21">
        <f t="shared" ref="W3414:W3477" si="966">15*((D3414+(4*(T3414-U3414)+V3414)/60)-12)</f>
        <v>117.0098195792946</v>
      </c>
      <c r="X3414" s="21">
        <f t="shared" ref="X3414:X3477" si="967">G3414*(SIN(S3414*PI()/180)*SIN(Q3414*PI()/180)*COS(O3414*PI()/180)-SIN(S3414*PI()/180)*COS(Q3414*PI()/180)*SIN(O3414*PI()/180)*COS(P3414*PI()/180)+COS(S3414*PI()/180)*COS(Q3414*PI()/180)*COS(O3414*PI()/180)*COS(W3414*PI()/180)+COS(S3414*PI()/180)*SIN(Q3414*PI()/180)*SIN(O3414*PI()/180)*COS(P3414*PI()/180)*COS(W3414*PI()/180)+COS(S3414*PI()/180)*SIN(P3414*PI()/180)*SIN(W3414*PI()/180)*SIN(O3414*PI()/180))</f>
        <v>-44.715504408866423</v>
      </c>
      <c r="Y3414" s="21">
        <f t="shared" ref="Y3414:Y3477" si="968">X3414+N3414</f>
        <v>155.28449559113358</v>
      </c>
      <c r="Z3414" s="21">
        <f t="shared" si="958"/>
        <v>49.222472961440708</v>
      </c>
      <c r="AA3414" s="21">
        <f t="shared" ref="AA3414:AA3477" si="969">Z3414*I3414</f>
        <v>0</v>
      </c>
      <c r="AB3414" s="21">
        <f t="shared" ref="AB3414:AB3477" si="970">Z3414*J3414</f>
        <v>49.222472961440708</v>
      </c>
      <c r="AC3414" s="21">
        <f t="shared" ref="AC3414:AC3477" si="971">L3414</f>
        <v>69.08</v>
      </c>
      <c r="AD3414" s="21">
        <f t="shared" si="959"/>
        <v>49.222472961440708</v>
      </c>
      <c r="AE3414" s="21" t="str">
        <f t="shared" ref="AE3414:AE3477" si="972">CONCATENATE(B3414, "/", C3414, "/", D3414,":00")</f>
        <v>5/22/9:00</v>
      </c>
    </row>
    <row r="3415" spans="2:31">
      <c r="B3415" s="37">
        <v>5</v>
      </c>
      <c r="C3415" s="38">
        <v>22</v>
      </c>
      <c r="D3415" s="39">
        <v>10</v>
      </c>
      <c r="E3415" s="17">
        <v>22.8</v>
      </c>
      <c r="F3415" s="17">
        <v>329</v>
      </c>
      <c r="G3415" s="17">
        <v>386</v>
      </c>
      <c r="H3415" s="37">
        <f t="shared" si="960"/>
        <v>73.040000000000006</v>
      </c>
      <c r="I3415" s="37">
        <f>IF(H3415&lt;'Roof Calculator'!$G$8, 1, 0)</f>
        <v>0</v>
      </c>
      <c r="J3415" s="37">
        <f>IF(H3415&gt;='Roof Calculator'!$G$8, 1, 0)</f>
        <v>1</v>
      </c>
      <c r="K3415" s="37">
        <f t="shared" si="961"/>
        <v>0</v>
      </c>
      <c r="L3415" s="37">
        <f t="shared" si="962"/>
        <v>73.040000000000006</v>
      </c>
      <c r="M3415" s="37">
        <v>0</v>
      </c>
      <c r="N3415" s="37">
        <f t="shared" si="963"/>
        <v>329</v>
      </c>
      <c r="O3415" s="37">
        <v>0</v>
      </c>
      <c r="P3415" s="37">
        <v>0</v>
      </c>
      <c r="Q3415" s="21">
        <f t="shared" si="964"/>
        <v>39.790999999999997</v>
      </c>
      <c r="R3415" s="21">
        <f t="shared" ref="R3415:R3478" si="973">R3414+1/24</f>
        <v>142.37500000000253</v>
      </c>
      <c r="S3415" s="21">
        <f t="shared" ref="S3415:S3478" si="974">ASIN(SIN(23.45*PI()/180)*SIN((360/365*(R3415-81))*PI()/180))*180/PI()</f>
        <v>20.271795556489995</v>
      </c>
      <c r="T3415" s="21">
        <f t="shared" si="965"/>
        <v>86.147999999999996</v>
      </c>
      <c r="U3415" s="37">
        <f>VLOOKUP(Time_Zone, 'LSTM LookUp'!$B$5:$D$8, 3, FALSE)</f>
        <v>-75</v>
      </c>
      <c r="V3415" s="21">
        <f t="shared" ref="V3415:V3478" si="975">9.87*SIN(2*(360/365*(R3415-81))*PI()/180)-7.53*COS((360/365*(R3415-81))*PI()/180)-1.5*SIN((360/365*(R3415-81))*PI()/180)</f>
        <v>3.4441520745347152</v>
      </c>
      <c r="W3415" s="21">
        <f t="shared" si="966"/>
        <v>132.00903801863367</v>
      </c>
      <c r="X3415" s="21">
        <f t="shared" si="967"/>
        <v>-100.60999996621021</v>
      </c>
      <c r="Y3415" s="21">
        <f t="shared" si="968"/>
        <v>228.39000003378979</v>
      </c>
      <c r="Z3415" s="21">
        <f t="shared" ref="Z3415:Z3478" si="976">Y3415/10.764*3.412</f>
        <v>72.395641036351805</v>
      </c>
      <c r="AA3415" s="21">
        <f t="shared" si="969"/>
        <v>0</v>
      </c>
      <c r="AB3415" s="21">
        <f t="shared" si="970"/>
        <v>72.395641036351805</v>
      </c>
      <c r="AC3415" s="21">
        <f t="shared" si="971"/>
        <v>73.040000000000006</v>
      </c>
      <c r="AD3415" s="21">
        <f t="shared" ref="AD3415:AD3478" si="977">AB3415</f>
        <v>72.395641036351805</v>
      </c>
      <c r="AE3415" s="21" t="str">
        <f t="shared" si="972"/>
        <v>5/22/10:00</v>
      </c>
    </row>
    <row r="3416" spans="2:31">
      <c r="B3416" s="37">
        <v>5</v>
      </c>
      <c r="C3416" s="38">
        <v>22</v>
      </c>
      <c r="D3416" s="39">
        <v>11</v>
      </c>
      <c r="E3416" s="17">
        <v>25</v>
      </c>
      <c r="F3416" s="17">
        <v>354</v>
      </c>
      <c r="G3416" s="17">
        <v>465</v>
      </c>
      <c r="H3416" s="37">
        <f t="shared" si="960"/>
        <v>77</v>
      </c>
      <c r="I3416" s="37">
        <f>IF(H3416&lt;'Roof Calculator'!$G$8, 1, 0)</f>
        <v>0</v>
      </c>
      <c r="J3416" s="37">
        <f>IF(H3416&gt;='Roof Calculator'!$G$8, 1, 0)</f>
        <v>1</v>
      </c>
      <c r="K3416" s="37">
        <f t="shared" si="961"/>
        <v>0</v>
      </c>
      <c r="L3416" s="37">
        <f t="shared" si="962"/>
        <v>77</v>
      </c>
      <c r="M3416" s="37">
        <v>0</v>
      </c>
      <c r="N3416" s="37">
        <f t="shared" si="963"/>
        <v>354</v>
      </c>
      <c r="O3416" s="37">
        <v>0</v>
      </c>
      <c r="P3416" s="37">
        <v>0</v>
      </c>
      <c r="Q3416" s="21">
        <f t="shared" si="964"/>
        <v>39.790999999999997</v>
      </c>
      <c r="R3416" s="21">
        <f t="shared" si="973"/>
        <v>142.41666666666919</v>
      </c>
      <c r="S3416" s="21">
        <f t="shared" si="974"/>
        <v>20.280366149390005</v>
      </c>
      <c r="T3416" s="21">
        <f t="shared" si="965"/>
        <v>86.147999999999996</v>
      </c>
      <c r="U3416" s="37">
        <f>VLOOKUP(Time_Zone, 'LSTM LookUp'!$B$5:$D$8, 3, FALSE)</f>
        <v>-75</v>
      </c>
      <c r="V3416" s="21">
        <f t="shared" si="975"/>
        <v>3.4410110120397337</v>
      </c>
      <c r="W3416" s="21">
        <f t="shared" si="966"/>
        <v>147.00825275300994</v>
      </c>
      <c r="X3416" s="21">
        <f t="shared" si="967"/>
        <v>-177.95513996653563</v>
      </c>
      <c r="Y3416" s="21">
        <f t="shared" si="968"/>
        <v>176.04486003346437</v>
      </c>
      <c r="Z3416" s="21">
        <f t="shared" si="976"/>
        <v>55.803145896895252</v>
      </c>
      <c r="AA3416" s="21">
        <f t="shared" si="969"/>
        <v>0</v>
      </c>
      <c r="AB3416" s="21">
        <f t="shared" si="970"/>
        <v>55.803145896895252</v>
      </c>
      <c r="AC3416" s="21">
        <f t="shared" si="971"/>
        <v>77</v>
      </c>
      <c r="AD3416" s="21">
        <f t="shared" si="977"/>
        <v>55.803145896895252</v>
      </c>
      <c r="AE3416" s="21" t="str">
        <f t="shared" si="972"/>
        <v>5/22/11:00</v>
      </c>
    </row>
    <row r="3417" spans="2:31">
      <c r="B3417" s="37">
        <v>5</v>
      </c>
      <c r="C3417" s="38">
        <v>22</v>
      </c>
      <c r="D3417" s="39">
        <v>12</v>
      </c>
      <c r="E3417" s="17">
        <v>25.6</v>
      </c>
      <c r="F3417" s="17">
        <v>412</v>
      </c>
      <c r="G3417" s="17">
        <v>381</v>
      </c>
      <c r="H3417" s="37">
        <f t="shared" si="960"/>
        <v>78.08</v>
      </c>
      <c r="I3417" s="37">
        <f>IF(H3417&lt;'Roof Calculator'!$G$8, 1, 0)</f>
        <v>0</v>
      </c>
      <c r="J3417" s="37">
        <f>IF(H3417&gt;='Roof Calculator'!$G$8, 1, 0)</f>
        <v>1</v>
      </c>
      <c r="K3417" s="37">
        <f t="shared" si="961"/>
        <v>0</v>
      </c>
      <c r="L3417" s="37">
        <f t="shared" si="962"/>
        <v>78.08</v>
      </c>
      <c r="M3417" s="37">
        <v>0</v>
      </c>
      <c r="N3417" s="37">
        <f t="shared" si="963"/>
        <v>412</v>
      </c>
      <c r="O3417" s="37">
        <v>0</v>
      </c>
      <c r="P3417" s="37">
        <v>0</v>
      </c>
      <c r="Q3417" s="21">
        <f t="shared" si="964"/>
        <v>39.790999999999997</v>
      </c>
      <c r="R3417" s="21">
        <f t="shared" si="973"/>
        <v>142.45833333333584</v>
      </c>
      <c r="S3417" s="21">
        <f t="shared" si="974"/>
        <v>20.288926323290941</v>
      </c>
      <c r="T3417" s="21">
        <f t="shared" si="965"/>
        <v>86.147999999999996</v>
      </c>
      <c r="U3417" s="37">
        <f>VLOOKUP(Time_Zone, 'LSTM LookUp'!$B$5:$D$8, 3, FALSE)</f>
        <v>-75</v>
      </c>
      <c r="V3417" s="21">
        <f t="shared" si="975"/>
        <v>3.4378551425997901</v>
      </c>
      <c r="W3417" s="21">
        <f t="shared" si="966"/>
        <v>162.00746378564997</v>
      </c>
      <c r="X3417" s="21">
        <f t="shared" si="967"/>
        <v>-176.61116149908216</v>
      </c>
      <c r="Y3417" s="21">
        <f t="shared" si="968"/>
        <v>235.38883850091784</v>
      </c>
      <c r="Z3417" s="21">
        <f t="shared" si="976"/>
        <v>74.614150591335161</v>
      </c>
      <c r="AA3417" s="21">
        <f t="shared" si="969"/>
        <v>0</v>
      </c>
      <c r="AB3417" s="21">
        <f t="shared" si="970"/>
        <v>74.614150591335161</v>
      </c>
      <c r="AC3417" s="21">
        <f t="shared" si="971"/>
        <v>78.08</v>
      </c>
      <c r="AD3417" s="21">
        <f t="shared" si="977"/>
        <v>74.614150591335161</v>
      </c>
      <c r="AE3417" s="21" t="str">
        <f t="shared" si="972"/>
        <v>5/22/12:00</v>
      </c>
    </row>
    <row r="3418" spans="2:31">
      <c r="B3418" s="37">
        <v>5</v>
      </c>
      <c r="C3418" s="38">
        <v>22</v>
      </c>
      <c r="D3418" s="39">
        <v>13</v>
      </c>
      <c r="E3418" s="17">
        <v>25.6</v>
      </c>
      <c r="F3418" s="17">
        <v>320</v>
      </c>
      <c r="G3418" s="17">
        <v>530</v>
      </c>
      <c r="H3418" s="37">
        <f t="shared" si="960"/>
        <v>78.08</v>
      </c>
      <c r="I3418" s="37">
        <f>IF(H3418&lt;'Roof Calculator'!$G$8, 1, 0)</f>
        <v>0</v>
      </c>
      <c r="J3418" s="37">
        <f>IF(H3418&gt;='Roof Calculator'!$G$8, 1, 0)</f>
        <v>1</v>
      </c>
      <c r="K3418" s="37">
        <f t="shared" si="961"/>
        <v>0</v>
      </c>
      <c r="L3418" s="37">
        <f t="shared" si="962"/>
        <v>78.08</v>
      </c>
      <c r="M3418" s="37">
        <v>0</v>
      </c>
      <c r="N3418" s="37">
        <f t="shared" si="963"/>
        <v>320</v>
      </c>
      <c r="O3418" s="37">
        <v>0</v>
      </c>
      <c r="P3418" s="37">
        <v>0</v>
      </c>
      <c r="Q3418" s="21">
        <f t="shared" si="964"/>
        <v>39.790999999999997</v>
      </c>
      <c r="R3418" s="21">
        <f t="shared" si="973"/>
        <v>142.5000000000025</v>
      </c>
      <c r="S3418" s="21">
        <f t="shared" si="974"/>
        <v>20.297476072253492</v>
      </c>
      <c r="T3418" s="21">
        <f t="shared" si="965"/>
        <v>86.147999999999996</v>
      </c>
      <c r="U3418" s="37">
        <f>VLOOKUP(Time_Zone, 'LSTM LookUp'!$B$5:$D$8, 3, FALSE)</f>
        <v>-75</v>
      </c>
      <c r="V3418" s="21">
        <f t="shared" si="975"/>
        <v>3.4346844791558011</v>
      </c>
      <c r="W3418" s="21">
        <f t="shared" si="966"/>
        <v>177.0066711197889</v>
      </c>
      <c r="X3418" s="21">
        <f t="shared" si="967"/>
        <v>-263.76977543361744</v>
      </c>
      <c r="Y3418" s="21">
        <f t="shared" si="968"/>
        <v>56.23022456638256</v>
      </c>
      <c r="Z3418" s="21">
        <f t="shared" si="976"/>
        <v>17.823999091462031</v>
      </c>
      <c r="AA3418" s="21">
        <f t="shared" si="969"/>
        <v>0</v>
      </c>
      <c r="AB3418" s="21">
        <f t="shared" si="970"/>
        <v>17.823999091462031</v>
      </c>
      <c r="AC3418" s="21">
        <f t="shared" si="971"/>
        <v>78.08</v>
      </c>
      <c r="AD3418" s="21">
        <f t="shared" si="977"/>
        <v>17.823999091462031</v>
      </c>
      <c r="AE3418" s="21" t="str">
        <f t="shared" si="972"/>
        <v>5/22/13:00</v>
      </c>
    </row>
    <row r="3419" spans="2:31">
      <c r="B3419" s="37">
        <v>5</v>
      </c>
      <c r="C3419" s="38">
        <v>22</v>
      </c>
      <c r="D3419" s="39">
        <v>14</v>
      </c>
      <c r="E3419" s="17">
        <v>26.7</v>
      </c>
      <c r="F3419" s="17">
        <v>279</v>
      </c>
      <c r="G3419" s="17">
        <v>518</v>
      </c>
      <c r="H3419" s="37">
        <f t="shared" si="960"/>
        <v>80.06</v>
      </c>
      <c r="I3419" s="37">
        <f>IF(H3419&lt;'Roof Calculator'!$G$8, 1, 0)</f>
        <v>0</v>
      </c>
      <c r="J3419" s="37">
        <f>IF(H3419&gt;='Roof Calculator'!$G$8, 1, 0)</f>
        <v>1</v>
      </c>
      <c r="K3419" s="37">
        <f t="shared" si="961"/>
        <v>0</v>
      </c>
      <c r="L3419" s="37">
        <f t="shared" si="962"/>
        <v>80.06</v>
      </c>
      <c r="M3419" s="37">
        <v>0</v>
      </c>
      <c r="N3419" s="37">
        <f t="shared" si="963"/>
        <v>279</v>
      </c>
      <c r="O3419" s="37">
        <v>0</v>
      </c>
      <c r="P3419" s="37">
        <v>0</v>
      </c>
      <c r="Q3419" s="21">
        <f t="shared" si="964"/>
        <v>39.790999999999997</v>
      </c>
      <c r="R3419" s="21">
        <f t="shared" si="973"/>
        <v>142.54166666666916</v>
      </c>
      <c r="S3419" s="21">
        <f t="shared" si="974"/>
        <v>20.306015390343344</v>
      </c>
      <c r="T3419" s="21">
        <f t="shared" si="965"/>
        <v>86.147999999999996</v>
      </c>
      <c r="U3419" s="37">
        <f>VLOOKUP(Time_Zone, 'LSTM LookUp'!$B$5:$D$8, 3, FALSE)</f>
        <v>-75</v>
      </c>
      <c r="V3419" s="21">
        <f t="shared" si="975"/>
        <v>3.4314990346831191</v>
      </c>
      <c r="W3419" s="21">
        <f t="shared" si="966"/>
        <v>192.00587475867079</v>
      </c>
      <c r="X3419" s="21">
        <f t="shared" si="967"/>
        <v>-250.07486837938055</v>
      </c>
      <c r="Y3419" s="21">
        <f t="shared" si="968"/>
        <v>28.925131620619453</v>
      </c>
      <c r="Z3419" s="21">
        <f t="shared" si="976"/>
        <v>9.1687615282008146</v>
      </c>
      <c r="AA3419" s="21">
        <f t="shared" si="969"/>
        <v>0</v>
      </c>
      <c r="AB3419" s="21">
        <f t="shared" si="970"/>
        <v>9.1687615282008146</v>
      </c>
      <c r="AC3419" s="21">
        <f t="shared" si="971"/>
        <v>80.06</v>
      </c>
      <c r="AD3419" s="21">
        <f t="shared" si="977"/>
        <v>9.1687615282008146</v>
      </c>
      <c r="AE3419" s="21" t="str">
        <f t="shared" si="972"/>
        <v>5/22/14:00</v>
      </c>
    </row>
    <row r="3420" spans="2:31">
      <c r="B3420" s="37">
        <v>5</v>
      </c>
      <c r="C3420" s="38">
        <v>22</v>
      </c>
      <c r="D3420" s="39">
        <v>15</v>
      </c>
      <c r="E3420" s="17">
        <v>26.7</v>
      </c>
      <c r="F3420" s="17">
        <v>284</v>
      </c>
      <c r="G3420" s="17">
        <v>497</v>
      </c>
      <c r="H3420" s="37">
        <f t="shared" si="960"/>
        <v>80.06</v>
      </c>
      <c r="I3420" s="37">
        <f>IF(H3420&lt;'Roof Calculator'!$G$8, 1, 0)</f>
        <v>0</v>
      </c>
      <c r="J3420" s="37">
        <f>IF(H3420&gt;='Roof Calculator'!$G$8, 1, 0)</f>
        <v>1</v>
      </c>
      <c r="K3420" s="37">
        <f t="shared" si="961"/>
        <v>0</v>
      </c>
      <c r="L3420" s="37">
        <f t="shared" si="962"/>
        <v>80.06</v>
      </c>
      <c r="M3420" s="37">
        <v>0</v>
      </c>
      <c r="N3420" s="37">
        <f t="shared" si="963"/>
        <v>284</v>
      </c>
      <c r="O3420" s="37">
        <v>0</v>
      </c>
      <c r="P3420" s="37">
        <v>0</v>
      </c>
      <c r="Q3420" s="21">
        <f t="shared" si="964"/>
        <v>39.790999999999997</v>
      </c>
      <c r="R3420" s="21">
        <f t="shared" si="973"/>
        <v>142.58333333333582</v>
      </c>
      <c r="S3420" s="21">
        <f t="shared" si="974"/>
        <v>20.314544271631188</v>
      </c>
      <c r="T3420" s="21">
        <f t="shared" si="965"/>
        <v>86.147999999999996</v>
      </c>
      <c r="U3420" s="37">
        <f>VLOOKUP(Time_Zone, 'LSTM LookUp'!$B$5:$D$8, 3, FALSE)</f>
        <v>-75</v>
      </c>
      <c r="V3420" s="21">
        <f t="shared" si="975"/>
        <v>3.4282988221914623</v>
      </c>
      <c r="W3420" s="21">
        <f t="shared" si="966"/>
        <v>207.00507470554786</v>
      </c>
      <c r="X3420" s="21">
        <f t="shared" si="967"/>
        <v>-208.65806090884783</v>
      </c>
      <c r="Y3420" s="21">
        <f t="shared" si="968"/>
        <v>75.34193909115217</v>
      </c>
      <c r="Z3420" s="21">
        <f t="shared" si="976"/>
        <v>23.882078797752808</v>
      </c>
      <c r="AA3420" s="21">
        <f t="shared" si="969"/>
        <v>0</v>
      </c>
      <c r="AB3420" s="21">
        <f t="shared" si="970"/>
        <v>23.882078797752808</v>
      </c>
      <c r="AC3420" s="21">
        <f t="shared" si="971"/>
        <v>80.06</v>
      </c>
      <c r="AD3420" s="21">
        <f t="shared" si="977"/>
        <v>23.882078797752808</v>
      </c>
      <c r="AE3420" s="21" t="str">
        <f t="shared" si="972"/>
        <v>5/22/15:00</v>
      </c>
    </row>
    <row r="3421" spans="2:31">
      <c r="B3421" s="37">
        <v>5</v>
      </c>
      <c r="C3421" s="38">
        <v>22</v>
      </c>
      <c r="D3421" s="39">
        <v>16</v>
      </c>
      <c r="E3421" s="17">
        <v>27.2</v>
      </c>
      <c r="F3421" s="17">
        <v>287</v>
      </c>
      <c r="G3421" s="17">
        <v>434</v>
      </c>
      <c r="H3421" s="37">
        <f t="shared" si="960"/>
        <v>80.959999999999994</v>
      </c>
      <c r="I3421" s="37">
        <f>IF(H3421&lt;'Roof Calculator'!$G$8, 1, 0)</f>
        <v>0</v>
      </c>
      <c r="J3421" s="37">
        <f>IF(H3421&gt;='Roof Calculator'!$G$8, 1, 0)</f>
        <v>1</v>
      </c>
      <c r="K3421" s="37">
        <f t="shared" si="961"/>
        <v>0</v>
      </c>
      <c r="L3421" s="37">
        <f t="shared" si="962"/>
        <v>80.959999999999994</v>
      </c>
      <c r="M3421" s="37">
        <v>0</v>
      </c>
      <c r="N3421" s="37">
        <f t="shared" si="963"/>
        <v>287</v>
      </c>
      <c r="O3421" s="37">
        <v>0</v>
      </c>
      <c r="P3421" s="37">
        <v>0</v>
      </c>
      <c r="Q3421" s="21">
        <f t="shared" si="964"/>
        <v>39.790999999999997</v>
      </c>
      <c r="R3421" s="21">
        <f t="shared" si="973"/>
        <v>142.62500000000247</v>
      </c>
      <c r="S3421" s="21">
        <f t="shared" si="974"/>
        <v>20.323062710192733</v>
      </c>
      <c r="T3421" s="21">
        <f t="shared" si="965"/>
        <v>86.147999999999996</v>
      </c>
      <c r="U3421" s="37">
        <f>VLOOKUP(Time_Zone, 'LSTM LookUp'!$B$5:$D$8, 3, FALSE)</f>
        <v>-75</v>
      </c>
      <c r="V3421" s="21">
        <f t="shared" si="975"/>
        <v>3.4250838547249156</v>
      </c>
      <c r="W3421" s="21">
        <f t="shared" si="966"/>
        <v>222.00427096368122</v>
      </c>
      <c r="X3421" s="21">
        <f t="shared" si="967"/>
        <v>-135.91214222983777</v>
      </c>
      <c r="Y3421" s="21">
        <f t="shared" si="968"/>
        <v>151.08785777016223</v>
      </c>
      <c r="Z3421" s="21">
        <f t="shared" si="976"/>
        <v>47.892212069100111</v>
      </c>
      <c r="AA3421" s="21">
        <f t="shared" si="969"/>
        <v>0</v>
      </c>
      <c r="AB3421" s="21">
        <f t="shared" si="970"/>
        <v>47.892212069100111</v>
      </c>
      <c r="AC3421" s="21">
        <f t="shared" si="971"/>
        <v>80.959999999999994</v>
      </c>
      <c r="AD3421" s="21">
        <f t="shared" si="977"/>
        <v>47.892212069100111</v>
      </c>
      <c r="AE3421" s="21" t="str">
        <f t="shared" si="972"/>
        <v>5/22/16:00</v>
      </c>
    </row>
    <row r="3422" spans="2:31">
      <c r="B3422" s="37">
        <v>5</v>
      </c>
      <c r="C3422" s="38">
        <v>22</v>
      </c>
      <c r="D3422" s="39">
        <v>17</v>
      </c>
      <c r="E3422" s="17">
        <v>26.7</v>
      </c>
      <c r="F3422" s="17">
        <v>259</v>
      </c>
      <c r="G3422" s="17">
        <v>203</v>
      </c>
      <c r="H3422" s="37">
        <f t="shared" si="960"/>
        <v>80.06</v>
      </c>
      <c r="I3422" s="37">
        <f>IF(H3422&lt;'Roof Calculator'!$G$8, 1, 0)</f>
        <v>0</v>
      </c>
      <c r="J3422" s="37">
        <f>IF(H3422&gt;='Roof Calculator'!$G$8, 1, 0)</f>
        <v>1</v>
      </c>
      <c r="K3422" s="37">
        <f t="shared" si="961"/>
        <v>0</v>
      </c>
      <c r="L3422" s="37">
        <f t="shared" si="962"/>
        <v>80.06</v>
      </c>
      <c r="M3422" s="37">
        <v>0</v>
      </c>
      <c r="N3422" s="37">
        <f t="shared" si="963"/>
        <v>259</v>
      </c>
      <c r="O3422" s="37">
        <v>0</v>
      </c>
      <c r="P3422" s="37">
        <v>0</v>
      </c>
      <c r="Q3422" s="21">
        <f t="shared" si="964"/>
        <v>39.790999999999997</v>
      </c>
      <c r="R3422" s="21">
        <f t="shared" si="973"/>
        <v>142.66666666666913</v>
      </c>
      <c r="S3422" s="21">
        <f t="shared" si="974"/>
        <v>20.331570700108713</v>
      </c>
      <c r="T3422" s="21">
        <f t="shared" si="965"/>
        <v>86.147999999999996</v>
      </c>
      <c r="U3422" s="37">
        <f>VLOOKUP(Time_Zone, 'LSTM LookUp'!$B$5:$D$8, 3, FALSE)</f>
        <v>-75</v>
      </c>
      <c r="V3422" s="21">
        <f t="shared" si="975"/>
        <v>3.4218541453618876</v>
      </c>
      <c r="W3422" s="21">
        <f t="shared" si="966"/>
        <v>237.00346353634046</v>
      </c>
      <c r="X3422" s="21">
        <f t="shared" si="967"/>
        <v>-34.513384733165239</v>
      </c>
      <c r="Y3422" s="21">
        <f t="shared" si="968"/>
        <v>224.48661526683475</v>
      </c>
      <c r="Z3422" s="21">
        <f t="shared" si="976"/>
        <v>71.158336240286161</v>
      </c>
      <c r="AA3422" s="21">
        <f t="shared" si="969"/>
        <v>0</v>
      </c>
      <c r="AB3422" s="21">
        <f t="shared" si="970"/>
        <v>71.158336240286161</v>
      </c>
      <c r="AC3422" s="21">
        <f t="shared" si="971"/>
        <v>80.06</v>
      </c>
      <c r="AD3422" s="21">
        <f t="shared" si="977"/>
        <v>71.158336240286161</v>
      </c>
      <c r="AE3422" s="21" t="str">
        <f t="shared" si="972"/>
        <v>5/22/17:00</v>
      </c>
    </row>
    <row r="3423" spans="2:31">
      <c r="B3423" s="37">
        <v>5</v>
      </c>
      <c r="C3423" s="38">
        <v>22</v>
      </c>
      <c r="D3423" s="39">
        <v>18</v>
      </c>
      <c r="E3423" s="17">
        <v>26.1</v>
      </c>
      <c r="F3423" s="17">
        <v>111</v>
      </c>
      <c r="G3423" s="17">
        <v>604</v>
      </c>
      <c r="H3423" s="37">
        <f t="shared" si="960"/>
        <v>78.98</v>
      </c>
      <c r="I3423" s="37">
        <f>IF(H3423&lt;'Roof Calculator'!$G$8, 1, 0)</f>
        <v>0</v>
      </c>
      <c r="J3423" s="37">
        <f>IF(H3423&gt;='Roof Calculator'!$G$8, 1, 0)</f>
        <v>1</v>
      </c>
      <c r="K3423" s="37">
        <f t="shared" si="961"/>
        <v>0</v>
      </c>
      <c r="L3423" s="37">
        <f t="shared" si="962"/>
        <v>78.98</v>
      </c>
      <c r="M3423" s="37">
        <v>0</v>
      </c>
      <c r="N3423" s="37">
        <f t="shared" si="963"/>
        <v>111</v>
      </c>
      <c r="O3423" s="37">
        <v>0</v>
      </c>
      <c r="P3423" s="37">
        <v>0</v>
      </c>
      <c r="Q3423" s="21">
        <f t="shared" si="964"/>
        <v>39.790999999999997</v>
      </c>
      <c r="R3423" s="21">
        <f t="shared" si="973"/>
        <v>142.70833333333579</v>
      </c>
      <c r="S3423" s="21">
        <f t="shared" si="974"/>
        <v>20.340068235464894</v>
      </c>
      <c r="T3423" s="21">
        <f t="shared" si="965"/>
        <v>86.147999999999996</v>
      </c>
      <c r="U3423" s="37">
        <f>VLOOKUP(Time_Zone, 'LSTM LookUp'!$B$5:$D$8, 3, FALSE)</f>
        <v>-75</v>
      </c>
      <c r="V3423" s="21">
        <f t="shared" si="975"/>
        <v>3.4186097072150785</v>
      </c>
      <c r="W3423" s="21">
        <f t="shared" si="966"/>
        <v>252.00265242680376</v>
      </c>
      <c r="X3423" s="21">
        <f t="shared" si="967"/>
        <v>-9.1660529785613343E-2</v>
      </c>
      <c r="Y3423" s="21">
        <f t="shared" si="968"/>
        <v>110.90833947021439</v>
      </c>
      <c r="Z3423" s="21">
        <f t="shared" si="976"/>
        <v>35.156006528462605</v>
      </c>
      <c r="AA3423" s="21">
        <f t="shared" si="969"/>
        <v>0</v>
      </c>
      <c r="AB3423" s="21">
        <f t="shared" si="970"/>
        <v>35.156006528462605</v>
      </c>
      <c r="AC3423" s="21">
        <f t="shared" si="971"/>
        <v>78.98</v>
      </c>
      <c r="AD3423" s="21">
        <f t="shared" si="977"/>
        <v>35.156006528462605</v>
      </c>
      <c r="AE3423" s="21" t="str">
        <f t="shared" si="972"/>
        <v>5/22/18:00</v>
      </c>
    </row>
    <row r="3424" spans="2:31">
      <c r="B3424" s="37">
        <v>5</v>
      </c>
      <c r="C3424" s="38">
        <v>22</v>
      </c>
      <c r="D3424" s="39">
        <v>19</v>
      </c>
      <c r="E3424" s="17">
        <v>25</v>
      </c>
      <c r="F3424" s="17">
        <v>63</v>
      </c>
      <c r="G3424" s="17">
        <v>457</v>
      </c>
      <c r="H3424" s="37">
        <f t="shared" si="960"/>
        <v>77</v>
      </c>
      <c r="I3424" s="37">
        <f>IF(H3424&lt;'Roof Calculator'!$G$8, 1, 0)</f>
        <v>0</v>
      </c>
      <c r="J3424" s="37">
        <f>IF(H3424&gt;='Roof Calculator'!$G$8, 1, 0)</f>
        <v>1</v>
      </c>
      <c r="K3424" s="37">
        <f t="shared" si="961"/>
        <v>0</v>
      </c>
      <c r="L3424" s="37">
        <f t="shared" si="962"/>
        <v>77</v>
      </c>
      <c r="M3424" s="37">
        <v>0</v>
      </c>
      <c r="N3424" s="37">
        <f t="shared" si="963"/>
        <v>63</v>
      </c>
      <c r="O3424" s="37">
        <v>0</v>
      </c>
      <c r="P3424" s="37">
        <v>0</v>
      </c>
      <c r="Q3424" s="21">
        <f t="shared" si="964"/>
        <v>39.790999999999997</v>
      </c>
      <c r="R3424" s="21">
        <f t="shared" si="973"/>
        <v>142.75000000000244</v>
      </c>
      <c r="S3424" s="21">
        <f t="shared" si="974"/>
        <v>20.348555310352094</v>
      </c>
      <c r="T3424" s="21">
        <f t="shared" si="965"/>
        <v>86.147999999999996</v>
      </c>
      <c r="U3424" s="37">
        <f>VLOOKUP(Time_Zone, 'LSTM LookUp'!$B$5:$D$8, 3, FALSE)</f>
        <v>-75</v>
      </c>
      <c r="V3424" s="21">
        <f t="shared" si="975"/>
        <v>3.415350553431451</v>
      </c>
      <c r="W3424" s="21">
        <f t="shared" si="966"/>
        <v>267.00183763835787</v>
      </c>
      <c r="X3424" s="21">
        <f t="shared" si="967"/>
        <v>84.481995707363225</v>
      </c>
      <c r="Y3424" s="21">
        <f t="shared" si="968"/>
        <v>147.48199570736324</v>
      </c>
      <c r="Z3424" s="21">
        <f t="shared" si="976"/>
        <v>46.749216773831606</v>
      </c>
      <c r="AA3424" s="21">
        <f t="shared" si="969"/>
        <v>0</v>
      </c>
      <c r="AB3424" s="21">
        <f t="shared" si="970"/>
        <v>46.749216773831606</v>
      </c>
      <c r="AC3424" s="21">
        <f t="shared" si="971"/>
        <v>77</v>
      </c>
      <c r="AD3424" s="21">
        <f t="shared" si="977"/>
        <v>46.749216773831606</v>
      </c>
      <c r="AE3424" s="21" t="str">
        <f t="shared" si="972"/>
        <v>5/22/19:00</v>
      </c>
    </row>
    <row r="3425" spans="2:31">
      <c r="B3425" s="37">
        <v>5</v>
      </c>
      <c r="C3425" s="38">
        <v>22</v>
      </c>
      <c r="D3425" s="39">
        <v>20</v>
      </c>
      <c r="E3425" s="17">
        <v>24.4</v>
      </c>
      <c r="F3425" s="17">
        <v>27</v>
      </c>
      <c r="G3425" s="17">
        <v>2</v>
      </c>
      <c r="H3425" s="37">
        <f t="shared" si="960"/>
        <v>75.92</v>
      </c>
      <c r="I3425" s="37">
        <f>IF(H3425&lt;'Roof Calculator'!$G$8, 1, 0)</f>
        <v>0</v>
      </c>
      <c r="J3425" s="37">
        <f>IF(H3425&gt;='Roof Calculator'!$G$8, 1, 0)</f>
        <v>1</v>
      </c>
      <c r="K3425" s="37">
        <f t="shared" si="961"/>
        <v>0</v>
      </c>
      <c r="L3425" s="37">
        <f t="shared" si="962"/>
        <v>75.92</v>
      </c>
      <c r="M3425" s="37">
        <v>0</v>
      </c>
      <c r="N3425" s="37">
        <f t="shared" si="963"/>
        <v>27</v>
      </c>
      <c r="O3425" s="37">
        <v>0</v>
      </c>
      <c r="P3425" s="37">
        <v>0</v>
      </c>
      <c r="Q3425" s="21">
        <f t="shared" si="964"/>
        <v>39.790999999999997</v>
      </c>
      <c r="R3425" s="21">
        <f t="shared" si="973"/>
        <v>142.7916666666691</v>
      </c>
      <c r="S3425" s="21">
        <f t="shared" si="974"/>
        <v>20.357031918866195</v>
      </c>
      <c r="T3425" s="21">
        <f t="shared" si="965"/>
        <v>86.147999999999996</v>
      </c>
      <c r="U3425" s="37">
        <f>VLOOKUP(Time_Zone, 'LSTM LookUp'!$B$5:$D$8, 3, FALSE)</f>
        <v>-75</v>
      </c>
      <c r="V3425" s="21">
        <f t="shared" si="975"/>
        <v>3.4120766971922043</v>
      </c>
      <c r="W3425" s="21">
        <f t="shared" si="966"/>
        <v>282.00101917429811</v>
      </c>
      <c r="X3425" s="21">
        <f t="shared" si="967"/>
        <v>0.74484614209322708</v>
      </c>
      <c r="Y3425" s="21">
        <f t="shared" si="968"/>
        <v>27.744846142093227</v>
      </c>
      <c r="Z3425" s="21">
        <f t="shared" si="976"/>
        <v>8.7946316459329346</v>
      </c>
      <c r="AA3425" s="21">
        <f t="shared" si="969"/>
        <v>0</v>
      </c>
      <c r="AB3425" s="21">
        <f t="shared" si="970"/>
        <v>8.7946316459329346</v>
      </c>
      <c r="AC3425" s="21">
        <f t="shared" si="971"/>
        <v>75.92</v>
      </c>
      <c r="AD3425" s="21">
        <f t="shared" si="977"/>
        <v>8.7946316459329346</v>
      </c>
      <c r="AE3425" s="21" t="str">
        <f t="shared" si="972"/>
        <v>5/22/20:00</v>
      </c>
    </row>
    <row r="3426" spans="2:31">
      <c r="B3426" s="37">
        <v>5</v>
      </c>
      <c r="C3426" s="38">
        <v>22</v>
      </c>
      <c r="D3426" s="39">
        <v>21</v>
      </c>
      <c r="E3426" s="17">
        <v>23.3</v>
      </c>
      <c r="F3426" s="17">
        <v>0</v>
      </c>
      <c r="G3426" s="17">
        <v>0</v>
      </c>
      <c r="H3426" s="37">
        <f t="shared" si="960"/>
        <v>73.94</v>
      </c>
      <c r="I3426" s="37">
        <f>IF(H3426&lt;'Roof Calculator'!$G$8, 1, 0)</f>
        <v>0</v>
      </c>
      <c r="J3426" s="37">
        <f>IF(H3426&gt;='Roof Calculator'!$G$8, 1, 0)</f>
        <v>1</v>
      </c>
      <c r="K3426" s="37">
        <f t="shared" si="961"/>
        <v>0</v>
      </c>
      <c r="L3426" s="37">
        <f t="shared" si="962"/>
        <v>73.94</v>
      </c>
      <c r="M3426" s="37">
        <v>0</v>
      </c>
      <c r="N3426" s="37">
        <f t="shared" si="963"/>
        <v>0</v>
      </c>
      <c r="O3426" s="37">
        <v>0</v>
      </c>
      <c r="P3426" s="37">
        <v>0</v>
      </c>
      <c r="Q3426" s="21">
        <f t="shared" si="964"/>
        <v>39.790999999999997</v>
      </c>
      <c r="R3426" s="21">
        <f t="shared" si="973"/>
        <v>142.83333333333576</v>
      </c>
      <c r="S3426" s="21">
        <f t="shared" si="974"/>
        <v>20.365498055108123</v>
      </c>
      <c r="T3426" s="21">
        <f t="shared" si="965"/>
        <v>86.147999999999996</v>
      </c>
      <c r="U3426" s="37">
        <f>VLOOKUP(Time_Zone, 'LSTM LookUp'!$B$5:$D$8, 3, FALSE)</f>
        <v>-75</v>
      </c>
      <c r="V3426" s="21">
        <f t="shared" si="975"/>
        <v>3.408788151712745</v>
      </c>
      <c r="W3426" s="21">
        <f t="shared" si="966"/>
        <v>297.00019703792822</v>
      </c>
      <c r="X3426" s="21">
        <f t="shared" si="967"/>
        <v>0</v>
      </c>
      <c r="Y3426" s="21">
        <f t="shared" si="968"/>
        <v>0</v>
      </c>
      <c r="Z3426" s="21">
        <f t="shared" si="976"/>
        <v>0</v>
      </c>
      <c r="AA3426" s="21">
        <f t="shared" si="969"/>
        <v>0</v>
      </c>
      <c r="AB3426" s="21">
        <f t="shared" si="970"/>
        <v>0</v>
      </c>
      <c r="AC3426" s="21">
        <f t="shared" si="971"/>
        <v>73.94</v>
      </c>
      <c r="AD3426" s="21">
        <f t="shared" si="977"/>
        <v>0</v>
      </c>
      <c r="AE3426" s="21" t="str">
        <f t="shared" si="972"/>
        <v>5/22/21:00</v>
      </c>
    </row>
    <row r="3427" spans="2:31">
      <c r="B3427" s="37">
        <v>5</v>
      </c>
      <c r="C3427" s="38">
        <v>22</v>
      </c>
      <c r="D3427" s="39">
        <v>22</v>
      </c>
      <c r="E3427" s="17">
        <v>22.8</v>
      </c>
      <c r="F3427" s="17">
        <v>0</v>
      </c>
      <c r="G3427" s="17">
        <v>0</v>
      </c>
      <c r="H3427" s="37">
        <f t="shared" si="960"/>
        <v>73.040000000000006</v>
      </c>
      <c r="I3427" s="37">
        <f>IF(H3427&lt;'Roof Calculator'!$G$8, 1, 0)</f>
        <v>0</v>
      </c>
      <c r="J3427" s="37">
        <f>IF(H3427&gt;='Roof Calculator'!$G$8, 1, 0)</f>
        <v>1</v>
      </c>
      <c r="K3427" s="37">
        <f t="shared" si="961"/>
        <v>0</v>
      </c>
      <c r="L3427" s="37">
        <f t="shared" si="962"/>
        <v>73.040000000000006</v>
      </c>
      <c r="M3427" s="37">
        <v>0</v>
      </c>
      <c r="N3427" s="37">
        <f t="shared" si="963"/>
        <v>0</v>
      </c>
      <c r="O3427" s="37">
        <v>0</v>
      </c>
      <c r="P3427" s="37">
        <v>0</v>
      </c>
      <c r="Q3427" s="21">
        <f t="shared" si="964"/>
        <v>39.790999999999997</v>
      </c>
      <c r="R3427" s="21">
        <f t="shared" si="973"/>
        <v>142.87500000000242</v>
      </c>
      <c r="S3427" s="21">
        <f t="shared" si="974"/>
        <v>20.373953713183923</v>
      </c>
      <c r="T3427" s="21">
        <f t="shared" si="965"/>
        <v>86.147999999999996</v>
      </c>
      <c r="U3427" s="37">
        <f>VLOOKUP(Time_Zone, 'LSTM LookUp'!$B$5:$D$8, 3, FALSE)</f>
        <v>-75</v>
      </c>
      <c r="V3427" s="21">
        <f t="shared" si="975"/>
        <v>3.4054849302426433</v>
      </c>
      <c r="W3427" s="21">
        <f t="shared" si="966"/>
        <v>311.99937123256069</v>
      </c>
      <c r="X3427" s="21">
        <f t="shared" si="967"/>
        <v>0</v>
      </c>
      <c r="Y3427" s="21">
        <f t="shared" si="968"/>
        <v>0</v>
      </c>
      <c r="Z3427" s="21">
        <f t="shared" si="976"/>
        <v>0</v>
      </c>
      <c r="AA3427" s="21">
        <f t="shared" si="969"/>
        <v>0</v>
      </c>
      <c r="AB3427" s="21">
        <f t="shared" si="970"/>
        <v>0</v>
      </c>
      <c r="AC3427" s="21">
        <f t="shared" si="971"/>
        <v>73.040000000000006</v>
      </c>
      <c r="AD3427" s="21">
        <f t="shared" si="977"/>
        <v>0</v>
      </c>
      <c r="AE3427" s="21" t="str">
        <f t="shared" si="972"/>
        <v>5/22/22:00</v>
      </c>
    </row>
    <row r="3428" spans="2:31">
      <c r="B3428" s="37">
        <v>5</v>
      </c>
      <c r="C3428" s="38">
        <v>22</v>
      </c>
      <c r="D3428" s="39">
        <v>23</v>
      </c>
      <c r="E3428" s="17">
        <v>22.2</v>
      </c>
      <c r="F3428" s="17">
        <v>0</v>
      </c>
      <c r="G3428" s="17">
        <v>0</v>
      </c>
      <c r="H3428" s="37">
        <f t="shared" si="960"/>
        <v>71.959999999999994</v>
      </c>
      <c r="I3428" s="37">
        <f>IF(H3428&lt;'Roof Calculator'!$G$8, 1, 0)</f>
        <v>0</v>
      </c>
      <c r="J3428" s="37">
        <f>IF(H3428&gt;='Roof Calculator'!$G$8, 1, 0)</f>
        <v>1</v>
      </c>
      <c r="K3428" s="37">
        <f t="shared" si="961"/>
        <v>0</v>
      </c>
      <c r="L3428" s="37">
        <f t="shared" si="962"/>
        <v>71.959999999999994</v>
      </c>
      <c r="M3428" s="37">
        <v>0</v>
      </c>
      <c r="N3428" s="37">
        <f t="shared" si="963"/>
        <v>0</v>
      </c>
      <c r="O3428" s="37">
        <v>0</v>
      </c>
      <c r="P3428" s="37">
        <v>0</v>
      </c>
      <c r="Q3428" s="21">
        <f t="shared" si="964"/>
        <v>39.790999999999997</v>
      </c>
      <c r="R3428" s="21">
        <f t="shared" si="973"/>
        <v>142.91666666666907</v>
      </c>
      <c r="S3428" s="21">
        <f t="shared" si="974"/>
        <v>20.382398887204694</v>
      </c>
      <c r="T3428" s="21">
        <f t="shared" si="965"/>
        <v>86.147999999999996</v>
      </c>
      <c r="U3428" s="37">
        <f>VLOOKUP(Time_Zone, 'LSTM LookUp'!$B$5:$D$8, 3, FALSE)</f>
        <v>-75</v>
      </c>
      <c r="V3428" s="21">
        <f t="shared" si="975"/>
        <v>3.4021670460656206</v>
      </c>
      <c r="W3428" s="21">
        <f t="shared" si="966"/>
        <v>326.99854176151638</v>
      </c>
      <c r="X3428" s="21">
        <f t="shared" si="967"/>
        <v>0</v>
      </c>
      <c r="Y3428" s="21">
        <f t="shared" si="968"/>
        <v>0</v>
      </c>
      <c r="Z3428" s="21">
        <f t="shared" si="976"/>
        <v>0</v>
      </c>
      <c r="AA3428" s="21">
        <f t="shared" si="969"/>
        <v>0</v>
      </c>
      <c r="AB3428" s="21">
        <f t="shared" si="970"/>
        <v>0</v>
      </c>
      <c r="AC3428" s="21">
        <f t="shared" si="971"/>
        <v>71.959999999999994</v>
      </c>
      <c r="AD3428" s="21">
        <f t="shared" si="977"/>
        <v>0</v>
      </c>
      <c r="AE3428" s="21" t="str">
        <f t="shared" si="972"/>
        <v>5/22/23:00</v>
      </c>
    </row>
    <row r="3429" spans="2:31">
      <c r="B3429" s="37">
        <v>5</v>
      </c>
      <c r="C3429" s="38">
        <v>22</v>
      </c>
      <c r="D3429" s="39">
        <v>24</v>
      </c>
      <c r="E3429" s="17">
        <v>21.7</v>
      </c>
      <c r="F3429" s="17">
        <v>0</v>
      </c>
      <c r="G3429" s="17">
        <v>0</v>
      </c>
      <c r="H3429" s="37">
        <f t="shared" si="960"/>
        <v>71.06</v>
      </c>
      <c r="I3429" s="37">
        <f>IF(H3429&lt;'Roof Calculator'!$G$8, 1, 0)</f>
        <v>0</v>
      </c>
      <c r="J3429" s="37">
        <f>IF(H3429&gt;='Roof Calculator'!$G$8, 1, 0)</f>
        <v>1</v>
      </c>
      <c r="K3429" s="37">
        <f t="shared" si="961"/>
        <v>0</v>
      </c>
      <c r="L3429" s="37">
        <f t="shared" si="962"/>
        <v>71.06</v>
      </c>
      <c r="M3429" s="37">
        <v>0</v>
      </c>
      <c r="N3429" s="37">
        <f t="shared" si="963"/>
        <v>0</v>
      </c>
      <c r="O3429" s="37">
        <v>0</v>
      </c>
      <c r="P3429" s="37">
        <v>0</v>
      </c>
      <c r="Q3429" s="21">
        <f t="shared" si="964"/>
        <v>39.790999999999997</v>
      </c>
      <c r="R3429" s="21">
        <f t="shared" si="973"/>
        <v>142.95833333333573</v>
      </c>
      <c r="S3429" s="21">
        <f t="shared" si="974"/>
        <v>20.39083357128667</v>
      </c>
      <c r="T3429" s="21">
        <f t="shared" si="965"/>
        <v>86.147999999999996</v>
      </c>
      <c r="U3429" s="37">
        <f>VLOOKUP(Time_Zone, 'LSTM LookUp'!$B$5:$D$8, 3, FALSE)</f>
        <v>-75</v>
      </c>
      <c r="V3429" s="21">
        <f t="shared" si="975"/>
        <v>3.3988345124995032</v>
      </c>
      <c r="W3429" s="21">
        <f t="shared" si="966"/>
        <v>341.99770862812488</v>
      </c>
      <c r="X3429" s="21">
        <f t="shared" si="967"/>
        <v>0</v>
      </c>
      <c r="Y3429" s="21">
        <f t="shared" si="968"/>
        <v>0</v>
      </c>
      <c r="Z3429" s="21">
        <f t="shared" si="976"/>
        <v>0</v>
      </c>
      <c r="AA3429" s="21">
        <f t="shared" si="969"/>
        <v>0</v>
      </c>
      <c r="AB3429" s="21">
        <f t="shared" si="970"/>
        <v>0</v>
      </c>
      <c r="AC3429" s="21">
        <f t="shared" si="971"/>
        <v>71.06</v>
      </c>
      <c r="AD3429" s="21">
        <f t="shared" si="977"/>
        <v>0</v>
      </c>
      <c r="AE3429" s="21" t="str">
        <f t="shared" si="972"/>
        <v>5/22/24:00</v>
      </c>
    </row>
    <row r="3430" spans="2:31">
      <c r="B3430" s="37">
        <v>5</v>
      </c>
      <c r="C3430" s="38">
        <v>23</v>
      </c>
      <c r="D3430" s="39">
        <v>1</v>
      </c>
      <c r="E3430" s="17">
        <v>20</v>
      </c>
      <c r="F3430" s="17">
        <v>0</v>
      </c>
      <c r="G3430" s="17">
        <v>0</v>
      </c>
      <c r="H3430" s="37">
        <f t="shared" si="960"/>
        <v>68</v>
      </c>
      <c r="I3430" s="37">
        <f>IF(H3430&lt;'Roof Calculator'!$G$8, 1, 0)</f>
        <v>0</v>
      </c>
      <c r="J3430" s="37">
        <f>IF(H3430&gt;='Roof Calculator'!$G$8, 1, 0)</f>
        <v>1</v>
      </c>
      <c r="K3430" s="37">
        <f t="shared" si="961"/>
        <v>0</v>
      </c>
      <c r="L3430" s="37">
        <f t="shared" si="962"/>
        <v>68</v>
      </c>
      <c r="M3430" s="37">
        <v>0</v>
      </c>
      <c r="N3430" s="37">
        <f t="shared" si="963"/>
        <v>0</v>
      </c>
      <c r="O3430" s="37">
        <v>0</v>
      </c>
      <c r="P3430" s="37">
        <v>0</v>
      </c>
      <c r="Q3430" s="21">
        <f t="shared" si="964"/>
        <v>39.790999999999997</v>
      </c>
      <c r="R3430" s="21">
        <f t="shared" si="973"/>
        <v>143.00000000000239</v>
      </c>
      <c r="S3430" s="21">
        <f t="shared" si="974"/>
        <v>20.399257759551151</v>
      </c>
      <c r="T3430" s="21">
        <f t="shared" si="965"/>
        <v>86.147999999999996</v>
      </c>
      <c r="U3430" s="37">
        <f>VLOOKUP(Time_Zone, 'LSTM LookUp'!$B$5:$D$8, 3, FALSE)</f>
        <v>-75</v>
      </c>
      <c r="V3430" s="21">
        <f t="shared" si="975"/>
        <v>3.3954873428962022</v>
      </c>
      <c r="W3430" s="21">
        <f t="shared" si="966"/>
        <v>-3.0031281642759478</v>
      </c>
      <c r="X3430" s="21">
        <f t="shared" si="967"/>
        <v>0</v>
      </c>
      <c r="Y3430" s="21">
        <f t="shared" si="968"/>
        <v>0</v>
      </c>
      <c r="Z3430" s="21">
        <f t="shared" si="976"/>
        <v>0</v>
      </c>
      <c r="AA3430" s="21">
        <f t="shared" si="969"/>
        <v>0</v>
      </c>
      <c r="AB3430" s="21">
        <f t="shared" si="970"/>
        <v>0</v>
      </c>
      <c r="AC3430" s="21">
        <f t="shared" si="971"/>
        <v>68</v>
      </c>
      <c r="AD3430" s="21">
        <f t="shared" si="977"/>
        <v>0</v>
      </c>
      <c r="AE3430" s="21" t="str">
        <f t="shared" si="972"/>
        <v>5/23/1:00</v>
      </c>
    </row>
    <row r="3431" spans="2:31">
      <c r="B3431" s="37">
        <v>5</v>
      </c>
      <c r="C3431" s="38">
        <v>23</v>
      </c>
      <c r="D3431" s="39">
        <v>2</v>
      </c>
      <c r="E3431" s="17">
        <v>19.399999999999999</v>
      </c>
      <c r="F3431" s="17">
        <v>0</v>
      </c>
      <c r="G3431" s="17">
        <v>0</v>
      </c>
      <c r="H3431" s="37">
        <f t="shared" si="960"/>
        <v>66.92</v>
      </c>
      <c r="I3431" s="37">
        <f>IF(H3431&lt;'Roof Calculator'!$G$8, 1, 0)</f>
        <v>0</v>
      </c>
      <c r="J3431" s="37">
        <f>IF(H3431&gt;='Roof Calculator'!$G$8, 1, 0)</f>
        <v>1</v>
      </c>
      <c r="K3431" s="37">
        <f t="shared" si="961"/>
        <v>0</v>
      </c>
      <c r="L3431" s="37">
        <f t="shared" si="962"/>
        <v>66.92</v>
      </c>
      <c r="M3431" s="37">
        <v>0</v>
      </c>
      <c r="N3431" s="37">
        <f t="shared" si="963"/>
        <v>0</v>
      </c>
      <c r="O3431" s="37">
        <v>0</v>
      </c>
      <c r="P3431" s="37">
        <v>0</v>
      </c>
      <c r="Q3431" s="21">
        <f t="shared" si="964"/>
        <v>39.790999999999997</v>
      </c>
      <c r="R3431" s="21">
        <f t="shared" si="973"/>
        <v>143.04166666666904</v>
      </c>
      <c r="S3431" s="21">
        <f t="shared" si="974"/>
        <v>20.407671446124606</v>
      </c>
      <c r="T3431" s="21">
        <f t="shared" si="965"/>
        <v>86.147999999999996</v>
      </c>
      <c r="U3431" s="37">
        <f>VLOOKUP(Time_Zone, 'LSTM LookUp'!$B$5:$D$8, 3, FALSE)</f>
        <v>-75</v>
      </c>
      <c r="V3431" s="21">
        <f t="shared" si="975"/>
        <v>3.3921255506416772</v>
      </c>
      <c r="W3431" s="21">
        <f t="shared" si="966"/>
        <v>11.996031387660429</v>
      </c>
      <c r="X3431" s="21">
        <f t="shared" si="967"/>
        <v>0</v>
      </c>
      <c r="Y3431" s="21">
        <f t="shared" si="968"/>
        <v>0</v>
      </c>
      <c r="Z3431" s="21">
        <f t="shared" si="976"/>
        <v>0</v>
      </c>
      <c r="AA3431" s="21">
        <f t="shared" si="969"/>
        <v>0</v>
      </c>
      <c r="AB3431" s="21">
        <f t="shared" si="970"/>
        <v>0</v>
      </c>
      <c r="AC3431" s="21">
        <f t="shared" si="971"/>
        <v>66.92</v>
      </c>
      <c r="AD3431" s="21">
        <f t="shared" si="977"/>
        <v>0</v>
      </c>
      <c r="AE3431" s="21" t="str">
        <f t="shared" si="972"/>
        <v>5/23/2:00</v>
      </c>
    </row>
    <row r="3432" spans="2:31">
      <c r="B3432" s="37">
        <v>5</v>
      </c>
      <c r="C3432" s="38">
        <v>23</v>
      </c>
      <c r="D3432" s="39">
        <v>3</v>
      </c>
      <c r="E3432" s="17">
        <v>20</v>
      </c>
      <c r="F3432" s="17">
        <v>0</v>
      </c>
      <c r="G3432" s="17">
        <v>0</v>
      </c>
      <c r="H3432" s="37">
        <f t="shared" si="960"/>
        <v>68</v>
      </c>
      <c r="I3432" s="37">
        <f>IF(H3432&lt;'Roof Calculator'!$G$8, 1, 0)</f>
        <v>0</v>
      </c>
      <c r="J3432" s="37">
        <f>IF(H3432&gt;='Roof Calculator'!$G$8, 1, 0)</f>
        <v>1</v>
      </c>
      <c r="K3432" s="37">
        <f t="shared" si="961"/>
        <v>0</v>
      </c>
      <c r="L3432" s="37">
        <f t="shared" si="962"/>
        <v>68</v>
      </c>
      <c r="M3432" s="37">
        <v>0</v>
      </c>
      <c r="N3432" s="37">
        <f t="shared" si="963"/>
        <v>0</v>
      </c>
      <c r="O3432" s="37">
        <v>0</v>
      </c>
      <c r="P3432" s="37">
        <v>0</v>
      </c>
      <c r="Q3432" s="21">
        <f t="shared" si="964"/>
        <v>39.790999999999997</v>
      </c>
      <c r="R3432" s="21">
        <f t="shared" si="973"/>
        <v>143.0833333333357</v>
      </c>
      <c r="S3432" s="21">
        <f t="shared" si="974"/>
        <v>20.416074625138609</v>
      </c>
      <c r="T3432" s="21">
        <f t="shared" si="965"/>
        <v>86.147999999999996</v>
      </c>
      <c r="U3432" s="37">
        <f>VLOOKUP(Time_Zone, 'LSTM LookUp'!$B$5:$D$8, 3, FALSE)</f>
        <v>-75</v>
      </c>
      <c r="V3432" s="21">
        <f t="shared" si="975"/>
        <v>3.3887491491559065</v>
      </c>
      <c r="W3432" s="21">
        <f t="shared" si="966"/>
        <v>26.995187287288989</v>
      </c>
      <c r="X3432" s="21">
        <f t="shared" si="967"/>
        <v>0</v>
      </c>
      <c r="Y3432" s="21">
        <f t="shared" si="968"/>
        <v>0</v>
      </c>
      <c r="Z3432" s="21">
        <f t="shared" si="976"/>
        <v>0</v>
      </c>
      <c r="AA3432" s="21">
        <f t="shared" si="969"/>
        <v>0</v>
      </c>
      <c r="AB3432" s="21">
        <f t="shared" si="970"/>
        <v>0</v>
      </c>
      <c r="AC3432" s="21">
        <f t="shared" si="971"/>
        <v>68</v>
      </c>
      <c r="AD3432" s="21">
        <f t="shared" si="977"/>
        <v>0</v>
      </c>
      <c r="AE3432" s="21" t="str">
        <f t="shared" si="972"/>
        <v>5/23/3:00</v>
      </c>
    </row>
    <row r="3433" spans="2:31">
      <c r="B3433" s="37">
        <v>5</v>
      </c>
      <c r="C3433" s="38">
        <v>23</v>
      </c>
      <c r="D3433" s="39">
        <v>4</v>
      </c>
      <c r="E3433" s="17">
        <v>19.399999999999999</v>
      </c>
      <c r="F3433" s="17">
        <v>0</v>
      </c>
      <c r="G3433" s="17">
        <v>0</v>
      </c>
      <c r="H3433" s="37">
        <f t="shared" si="960"/>
        <v>66.92</v>
      </c>
      <c r="I3433" s="37">
        <f>IF(H3433&lt;'Roof Calculator'!$G$8, 1, 0)</f>
        <v>0</v>
      </c>
      <c r="J3433" s="37">
        <f>IF(H3433&gt;='Roof Calculator'!$G$8, 1, 0)</f>
        <v>1</v>
      </c>
      <c r="K3433" s="37">
        <f t="shared" si="961"/>
        <v>0</v>
      </c>
      <c r="L3433" s="37">
        <f t="shared" si="962"/>
        <v>66.92</v>
      </c>
      <c r="M3433" s="37">
        <v>0</v>
      </c>
      <c r="N3433" s="37">
        <f t="shared" si="963"/>
        <v>0</v>
      </c>
      <c r="O3433" s="37">
        <v>0</v>
      </c>
      <c r="P3433" s="37">
        <v>0</v>
      </c>
      <c r="Q3433" s="21">
        <f t="shared" si="964"/>
        <v>39.790999999999997</v>
      </c>
      <c r="R3433" s="21">
        <f t="shared" si="973"/>
        <v>143.12500000000236</v>
      </c>
      <c r="S3433" s="21">
        <f t="shared" si="974"/>
        <v>20.424467290729886</v>
      </c>
      <c r="T3433" s="21">
        <f t="shared" si="965"/>
        <v>86.147999999999996</v>
      </c>
      <c r="U3433" s="37">
        <f>VLOOKUP(Time_Zone, 'LSTM LookUp'!$B$5:$D$8, 3, FALSE)</f>
        <v>-75</v>
      </c>
      <c r="V3433" s="21">
        <f t="shared" si="975"/>
        <v>3.3853581518928597</v>
      </c>
      <c r="W3433" s="21">
        <f t="shared" si="966"/>
        <v>41.994339537973232</v>
      </c>
      <c r="X3433" s="21">
        <f t="shared" si="967"/>
        <v>0</v>
      </c>
      <c r="Y3433" s="21">
        <f t="shared" si="968"/>
        <v>0</v>
      </c>
      <c r="Z3433" s="21">
        <f t="shared" si="976"/>
        <v>0</v>
      </c>
      <c r="AA3433" s="21">
        <f t="shared" si="969"/>
        <v>0</v>
      </c>
      <c r="AB3433" s="21">
        <f t="shared" si="970"/>
        <v>0</v>
      </c>
      <c r="AC3433" s="21">
        <f t="shared" si="971"/>
        <v>66.92</v>
      </c>
      <c r="AD3433" s="21">
        <f t="shared" si="977"/>
        <v>0</v>
      </c>
      <c r="AE3433" s="21" t="str">
        <f t="shared" si="972"/>
        <v>5/23/4:00</v>
      </c>
    </row>
    <row r="3434" spans="2:31">
      <c r="B3434" s="37">
        <v>5</v>
      </c>
      <c r="C3434" s="38">
        <v>23</v>
      </c>
      <c r="D3434" s="39">
        <v>5</v>
      </c>
      <c r="E3434" s="17">
        <v>18.899999999999999</v>
      </c>
      <c r="F3434" s="17">
        <v>0</v>
      </c>
      <c r="G3434" s="17">
        <v>0</v>
      </c>
      <c r="H3434" s="37">
        <f t="shared" si="960"/>
        <v>66.02</v>
      </c>
      <c r="I3434" s="37">
        <f>IF(H3434&lt;'Roof Calculator'!$G$8, 1, 0)</f>
        <v>0</v>
      </c>
      <c r="J3434" s="37">
        <f>IF(H3434&gt;='Roof Calculator'!$G$8, 1, 0)</f>
        <v>1</v>
      </c>
      <c r="K3434" s="37">
        <f t="shared" si="961"/>
        <v>0</v>
      </c>
      <c r="L3434" s="37">
        <f t="shared" si="962"/>
        <v>66.02</v>
      </c>
      <c r="M3434" s="37">
        <v>0</v>
      </c>
      <c r="N3434" s="37">
        <f t="shared" si="963"/>
        <v>0</v>
      </c>
      <c r="O3434" s="37">
        <v>0</v>
      </c>
      <c r="P3434" s="37">
        <v>0</v>
      </c>
      <c r="Q3434" s="21">
        <f t="shared" si="964"/>
        <v>39.790999999999997</v>
      </c>
      <c r="R3434" s="21">
        <f t="shared" si="973"/>
        <v>143.16666666666902</v>
      </c>
      <c r="S3434" s="21">
        <f t="shared" si="974"/>
        <v>20.432849437040332</v>
      </c>
      <c r="T3434" s="21">
        <f t="shared" si="965"/>
        <v>86.147999999999996</v>
      </c>
      <c r="U3434" s="37">
        <f>VLOOKUP(Time_Zone, 'LSTM LookUp'!$B$5:$D$8, 3, FALSE)</f>
        <v>-75</v>
      </c>
      <c r="V3434" s="21">
        <f t="shared" si="975"/>
        <v>3.3819525723404564</v>
      </c>
      <c r="W3434" s="21">
        <f t="shared" si="966"/>
        <v>56.993488143085088</v>
      </c>
      <c r="X3434" s="21">
        <f t="shared" si="967"/>
        <v>0</v>
      </c>
      <c r="Y3434" s="21">
        <f t="shared" si="968"/>
        <v>0</v>
      </c>
      <c r="Z3434" s="21">
        <f t="shared" si="976"/>
        <v>0</v>
      </c>
      <c r="AA3434" s="21">
        <f t="shared" si="969"/>
        <v>0</v>
      </c>
      <c r="AB3434" s="21">
        <f t="shared" si="970"/>
        <v>0</v>
      </c>
      <c r="AC3434" s="21">
        <f t="shared" si="971"/>
        <v>66.02</v>
      </c>
      <c r="AD3434" s="21">
        <f t="shared" si="977"/>
        <v>0</v>
      </c>
      <c r="AE3434" s="21" t="str">
        <f t="shared" si="972"/>
        <v>5/23/5:00</v>
      </c>
    </row>
    <row r="3435" spans="2:31">
      <c r="B3435" s="37">
        <v>5</v>
      </c>
      <c r="C3435" s="38">
        <v>23</v>
      </c>
      <c r="D3435" s="39">
        <v>6</v>
      </c>
      <c r="E3435" s="17">
        <v>18.899999999999999</v>
      </c>
      <c r="F3435" s="17">
        <v>6</v>
      </c>
      <c r="G3435" s="17">
        <v>1</v>
      </c>
      <c r="H3435" s="37">
        <f t="shared" si="960"/>
        <v>66.02</v>
      </c>
      <c r="I3435" s="37">
        <f>IF(H3435&lt;'Roof Calculator'!$G$8, 1, 0)</f>
        <v>0</v>
      </c>
      <c r="J3435" s="37">
        <f>IF(H3435&gt;='Roof Calculator'!$G$8, 1, 0)</f>
        <v>1</v>
      </c>
      <c r="K3435" s="37">
        <f t="shared" si="961"/>
        <v>0</v>
      </c>
      <c r="L3435" s="37">
        <f t="shared" si="962"/>
        <v>66.02</v>
      </c>
      <c r="M3435" s="37">
        <v>0</v>
      </c>
      <c r="N3435" s="37">
        <f t="shared" si="963"/>
        <v>6</v>
      </c>
      <c r="O3435" s="37">
        <v>0</v>
      </c>
      <c r="P3435" s="37">
        <v>0</v>
      </c>
      <c r="Q3435" s="21">
        <f t="shared" si="964"/>
        <v>39.790999999999997</v>
      </c>
      <c r="R3435" s="21">
        <f t="shared" si="973"/>
        <v>143.20833333333567</v>
      </c>
      <c r="S3435" s="21">
        <f t="shared" si="974"/>
        <v>20.441221058216978</v>
      </c>
      <c r="T3435" s="21">
        <f t="shared" si="965"/>
        <v>86.147999999999996</v>
      </c>
      <c r="U3435" s="37">
        <f>VLOOKUP(Time_Zone, 'LSTM LookUp'!$B$5:$D$8, 3, FALSE)</f>
        <v>-75</v>
      </c>
      <c r="V3435" s="21">
        <f t="shared" si="975"/>
        <v>3.3785324240205519</v>
      </c>
      <c r="W3435" s="21">
        <f t="shared" si="966"/>
        <v>71.992633106005172</v>
      </c>
      <c r="X3435" s="21">
        <f t="shared" si="967"/>
        <v>0.44609395376845162</v>
      </c>
      <c r="Y3435" s="21">
        <f t="shared" si="968"/>
        <v>6.4460939537684521</v>
      </c>
      <c r="Z3435" s="21">
        <f t="shared" si="976"/>
        <v>2.0432991982774027</v>
      </c>
      <c r="AA3435" s="21">
        <f t="shared" si="969"/>
        <v>0</v>
      </c>
      <c r="AB3435" s="21">
        <f t="shared" si="970"/>
        <v>2.0432991982774027</v>
      </c>
      <c r="AC3435" s="21">
        <f t="shared" si="971"/>
        <v>66.02</v>
      </c>
      <c r="AD3435" s="21">
        <f t="shared" si="977"/>
        <v>2.0432991982774027</v>
      </c>
      <c r="AE3435" s="21" t="str">
        <f t="shared" si="972"/>
        <v>5/23/6:00</v>
      </c>
    </row>
    <row r="3436" spans="2:31">
      <c r="B3436" s="37">
        <v>5</v>
      </c>
      <c r="C3436" s="38">
        <v>23</v>
      </c>
      <c r="D3436" s="39">
        <v>7</v>
      </c>
      <c r="E3436" s="17">
        <v>18.899999999999999</v>
      </c>
      <c r="F3436" s="17">
        <v>40</v>
      </c>
      <c r="G3436" s="17">
        <v>3</v>
      </c>
      <c r="H3436" s="37">
        <f t="shared" si="960"/>
        <v>66.02</v>
      </c>
      <c r="I3436" s="37">
        <f>IF(H3436&lt;'Roof Calculator'!$G$8, 1, 0)</f>
        <v>0</v>
      </c>
      <c r="J3436" s="37">
        <f>IF(H3436&gt;='Roof Calculator'!$G$8, 1, 0)</f>
        <v>1</v>
      </c>
      <c r="K3436" s="37">
        <f t="shared" si="961"/>
        <v>0</v>
      </c>
      <c r="L3436" s="37">
        <f t="shared" si="962"/>
        <v>66.02</v>
      </c>
      <c r="M3436" s="37">
        <v>0</v>
      </c>
      <c r="N3436" s="37">
        <f t="shared" si="963"/>
        <v>40</v>
      </c>
      <c r="O3436" s="37">
        <v>0</v>
      </c>
      <c r="P3436" s="37">
        <v>0</v>
      </c>
      <c r="Q3436" s="21">
        <f t="shared" si="964"/>
        <v>39.790999999999997</v>
      </c>
      <c r="R3436" s="21">
        <f t="shared" si="973"/>
        <v>143.25000000000233</v>
      </c>
      <c r="S3436" s="21">
        <f t="shared" si="974"/>
        <v>20.449582148412048</v>
      </c>
      <c r="T3436" s="21">
        <f t="shared" si="965"/>
        <v>86.147999999999996</v>
      </c>
      <c r="U3436" s="37">
        <f>VLOOKUP(Time_Zone, 'LSTM LookUp'!$B$5:$D$8, 3, FALSE)</f>
        <v>-75</v>
      </c>
      <c r="V3436" s="21">
        <f t="shared" si="975"/>
        <v>3.3750977204888866</v>
      </c>
      <c r="W3436" s="21">
        <f t="shared" si="966"/>
        <v>86.991774430122192</v>
      </c>
      <c r="X3436" s="21">
        <f t="shared" si="967"/>
        <v>0.78415298401971889</v>
      </c>
      <c r="Y3436" s="21">
        <f t="shared" si="968"/>
        <v>40.78415298401972</v>
      </c>
      <c r="Z3436" s="21">
        <f t="shared" si="976"/>
        <v>12.927864175164929</v>
      </c>
      <c r="AA3436" s="21">
        <f t="shared" si="969"/>
        <v>0</v>
      </c>
      <c r="AB3436" s="21">
        <f t="shared" si="970"/>
        <v>12.927864175164929</v>
      </c>
      <c r="AC3436" s="21">
        <f t="shared" si="971"/>
        <v>66.02</v>
      </c>
      <c r="AD3436" s="21">
        <f t="shared" si="977"/>
        <v>12.927864175164929</v>
      </c>
      <c r="AE3436" s="21" t="str">
        <f t="shared" si="972"/>
        <v>5/23/7:00</v>
      </c>
    </row>
    <row r="3437" spans="2:31">
      <c r="B3437" s="37">
        <v>5</v>
      </c>
      <c r="C3437" s="38">
        <v>23</v>
      </c>
      <c r="D3437" s="39">
        <v>8</v>
      </c>
      <c r="E3437" s="17">
        <v>18.3</v>
      </c>
      <c r="F3437" s="17">
        <v>68</v>
      </c>
      <c r="G3437" s="17">
        <v>1</v>
      </c>
      <c r="H3437" s="37">
        <f t="shared" si="960"/>
        <v>64.94</v>
      </c>
      <c r="I3437" s="37">
        <f>IF(H3437&lt;'Roof Calculator'!$G$8, 1, 0)</f>
        <v>0</v>
      </c>
      <c r="J3437" s="37">
        <f>IF(H3437&gt;='Roof Calculator'!$G$8, 1, 0)</f>
        <v>1</v>
      </c>
      <c r="K3437" s="37">
        <f t="shared" si="961"/>
        <v>0</v>
      </c>
      <c r="L3437" s="37">
        <f t="shared" si="962"/>
        <v>64.94</v>
      </c>
      <c r="M3437" s="37">
        <v>0</v>
      </c>
      <c r="N3437" s="37">
        <f t="shared" si="963"/>
        <v>68</v>
      </c>
      <c r="O3437" s="37">
        <v>0</v>
      </c>
      <c r="P3437" s="37">
        <v>0</v>
      </c>
      <c r="Q3437" s="21">
        <f t="shared" si="964"/>
        <v>39.790999999999997</v>
      </c>
      <c r="R3437" s="21">
        <f t="shared" si="973"/>
        <v>143.29166666666899</v>
      </c>
      <c r="S3437" s="21">
        <f t="shared" si="974"/>
        <v>20.457932701782958</v>
      </c>
      <c r="T3437" s="21">
        <f t="shared" si="965"/>
        <v>86.147999999999996</v>
      </c>
      <c r="U3437" s="37">
        <f>VLOOKUP(Time_Zone, 'LSTM LookUp'!$B$5:$D$8, 3, FALSE)</f>
        <v>-75</v>
      </c>
      <c r="V3437" s="21">
        <f t="shared" si="975"/>
        <v>3.3716484753350748</v>
      </c>
      <c r="W3437" s="21">
        <f t="shared" si="966"/>
        <v>101.99091211883373</v>
      </c>
      <c r="X3437" s="21">
        <f t="shared" si="967"/>
        <v>7.4120312230913032E-2</v>
      </c>
      <c r="Y3437" s="21">
        <f t="shared" si="968"/>
        <v>68.074120312230917</v>
      </c>
      <c r="Z3437" s="21">
        <f t="shared" si="976"/>
        <v>21.578307181840572</v>
      </c>
      <c r="AA3437" s="21">
        <f t="shared" si="969"/>
        <v>0</v>
      </c>
      <c r="AB3437" s="21">
        <f t="shared" si="970"/>
        <v>21.578307181840572</v>
      </c>
      <c r="AC3437" s="21">
        <f t="shared" si="971"/>
        <v>64.94</v>
      </c>
      <c r="AD3437" s="21">
        <f t="shared" si="977"/>
        <v>21.578307181840572</v>
      </c>
      <c r="AE3437" s="21" t="str">
        <f t="shared" si="972"/>
        <v>5/23/8:00</v>
      </c>
    </row>
    <row r="3438" spans="2:31">
      <c r="B3438" s="37">
        <v>5</v>
      </c>
      <c r="C3438" s="38">
        <v>23</v>
      </c>
      <c r="D3438" s="39">
        <v>9</v>
      </c>
      <c r="E3438" s="17">
        <v>18.899999999999999</v>
      </c>
      <c r="F3438" s="17">
        <v>293</v>
      </c>
      <c r="G3438" s="17">
        <v>7</v>
      </c>
      <c r="H3438" s="37">
        <f t="shared" si="960"/>
        <v>66.02</v>
      </c>
      <c r="I3438" s="37">
        <f>IF(H3438&lt;'Roof Calculator'!$G$8, 1, 0)</f>
        <v>0</v>
      </c>
      <c r="J3438" s="37">
        <f>IF(H3438&gt;='Roof Calculator'!$G$8, 1, 0)</f>
        <v>1</v>
      </c>
      <c r="K3438" s="37">
        <f t="shared" si="961"/>
        <v>0</v>
      </c>
      <c r="L3438" s="37">
        <f t="shared" si="962"/>
        <v>66.02</v>
      </c>
      <c r="M3438" s="37">
        <v>0</v>
      </c>
      <c r="N3438" s="37">
        <f t="shared" si="963"/>
        <v>293</v>
      </c>
      <c r="O3438" s="37">
        <v>0</v>
      </c>
      <c r="P3438" s="37">
        <v>0</v>
      </c>
      <c r="Q3438" s="21">
        <f t="shared" si="964"/>
        <v>39.790999999999997</v>
      </c>
      <c r="R3438" s="21">
        <f t="shared" si="973"/>
        <v>143.33333333333564</v>
      </c>
      <c r="S3438" s="21">
        <f t="shared" si="974"/>
        <v>20.466272712492305</v>
      </c>
      <c r="T3438" s="21">
        <f t="shared" si="965"/>
        <v>86.147999999999996</v>
      </c>
      <c r="U3438" s="37">
        <f>VLOOKUP(Time_Zone, 'LSTM LookUp'!$B$5:$D$8, 3, FALSE)</f>
        <v>-75</v>
      </c>
      <c r="V3438" s="21">
        <f t="shared" si="975"/>
        <v>3.3681847021825524</v>
      </c>
      <c r="W3438" s="21">
        <f t="shared" si="966"/>
        <v>116.99004617554567</v>
      </c>
      <c r="X3438" s="21">
        <f t="shared" si="967"/>
        <v>-0.72052614910373303</v>
      </c>
      <c r="Y3438" s="21">
        <f t="shared" si="968"/>
        <v>292.2794738508963</v>
      </c>
      <c r="Z3438" s="21">
        <f t="shared" si="976"/>
        <v>92.64748836670924</v>
      </c>
      <c r="AA3438" s="21">
        <f t="shared" si="969"/>
        <v>0</v>
      </c>
      <c r="AB3438" s="21">
        <f t="shared" si="970"/>
        <v>92.64748836670924</v>
      </c>
      <c r="AC3438" s="21">
        <f t="shared" si="971"/>
        <v>66.02</v>
      </c>
      <c r="AD3438" s="21">
        <f t="shared" si="977"/>
        <v>92.64748836670924</v>
      </c>
      <c r="AE3438" s="21" t="str">
        <f t="shared" si="972"/>
        <v>5/23/9:00</v>
      </c>
    </row>
    <row r="3439" spans="2:31">
      <c r="B3439" s="37">
        <v>5</v>
      </c>
      <c r="C3439" s="38">
        <v>23</v>
      </c>
      <c r="D3439" s="39">
        <v>10</v>
      </c>
      <c r="E3439" s="17">
        <v>19.399999999999999</v>
      </c>
      <c r="F3439" s="17">
        <v>170</v>
      </c>
      <c r="G3439" s="17">
        <v>4</v>
      </c>
      <c r="H3439" s="37">
        <f t="shared" si="960"/>
        <v>66.92</v>
      </c>
      <c r="I3439" s="37">
        <f>IF(H3439&lt;'Roof Calculator'!$G$8, 1, 0)</f>
        <v>0</v>
      </c>
      <c r="J3439" s="37">
        <f>IF(H3439&gt;='Roof Calculator'!$G$8, 1, 0)</f>
        <v>1</v>
      </c>
      <c r="K3439" s="37">
        <f t="shared" si="961"/>
        <v>0</v>
      </c>
      <c r="L3439" s="37">
        <f t="shared" si="962"/>
        <v>66.92</v>
      </c>
      <c r="M3439" s="37">
        <v>0</v>
      </c>
      <c r="N3439" s="37">
        <f t="shared" si="963"/>
        <v>170</v>
      </c>
      <c r="O3439" s="37">
        <v>0</v>
      </c>
      <c r="P3439" s="37">
        <v>0</v>
      </c>
      <c r="Q3439" s="21">
        <f t="shared" si="964"/>
        <v>39.790999999999997</v>
      </c>
      <c r="R3439" s="21">
        <f t="shared" si="973"/>
        <v>143.3750000000023</v>
      </c>
      <c r="S3439" s="21">
        <f t="shared" si="974"/>
        <v>20.474602174707915</v>
      </c>
      <c r="T3439" s="21">
        <f t="shared" si="965"/>
        <v>86.147999999999996</v>
      </c>
      <c r="U3439" s="37">
        <f>VLOOKUP(Time_Zone, 'LSTM LookUp'!$B$5:$D$8, 3, FALSE)</f>
        <v>-75</v>
      </c>
      <c r="V3439" s="21">
        <f t="shared" si="975"/>
        <v>3.3647064146885626</v>
      </c>
      <c r="W3439" s="21">
        <f t="shared" si="966"/>
        <v>131.98917660367218</v>
      </c>
      <c r="X3439" s="21">
        <f t="shared" si="967"/>
        <v>-1.0308196931235791</v>
      </c>
      <c r="Y3439" s="21">
        <f t="shared" si="968"/>
        <v>168.96918030687641</v>
      </c>
      <c r="Z3439" s="21">
        <f t="shared" si="976"/>
        <v>53.560279004743805</v>
      </c>
      <c r="AA3439" s="21">
        <f t="shared" si="969"/>
        <v>0</v>
      </c>
      <c r="AB3439" s="21">
        <f t="shared" si="970"/>
        <v>53.560279004743805</v>
      </c>
      <c r="AC3439" s="21">
        <f t="shared" si="971"/>
        <v>66.92</v>
      </c>
      <c r="AD3439" s="21">
        <f t="shared" si="977"/>
        <v>53.560279004743805</v>
      </c>
      <c r="AE3439" s="21" t="str">
        <f t="shared" si="972"/>
        <v>5/23/10:00</v>
      </c>
    </row>
    <row r="3440" spans="2:31">
      <c r="B3440" s="37">
        <v>5</v>
      </c>
      <c r="C3440" s="38">
        <v>23</v>
      </c>
      <c r="D3440" s="39">
        <v>11</v>
      </c>
      <c r="E3440" s="17">
        <v>20.6</v>
      </c>
      <c r="F3440" s="17">
        <v>378</v>
      </c>
      <c r="G3440" s="17">
        <v>7</v>
      </c>
      <c r="H3440" s="37">
        <f t="shared" si="960"/>
        <v>69.08</v>
      </c>
      <c r="I3440" s="37">
        <f>IF(H3440&lt;'Roof Calculator'!$G$8, 1, 0)</f>
        <v>0</v>
      </c>
      <c r="J3440" s="37">
        <f>IF(H3440&gt;='Roof Calculator'!$G$8, 1, 0)</f>
        <v>1</v>
      </c>
      <c r="K3440" s="37">
        <f t="shared" si="961"/>
        <v>0</v>
      </c>
      <c r="L3440" s="37">
        <f t="shared" si="962"/>
        <v>69.08</v>
      </c>
      <c r="M3440" s="37">
        <v>0</v>
      </c>
      <c r="N3440" s="37">
        <f t="shared" si="963"/>
        <v>378</v>
      </c>
      <c r="O3440" s="37">
        <v>0</v>
      </c>
      <c r="P3440" s="37">
        <v>0</v>
      </c>
      <c r="Q3440" s="21">
        <f t="shared" si="964"/>
        <v>39.790999999999997</v>
      </c>
      <c r="R3440" s="21">
        <f t="shared" si="973"/>
        <v>143.41666666666896</v>
      </c>
      <c r="S3440" s="21">
        <f t="shared" si="974"/>
        <v>20.482921082602822</v>
      </c>
      <c r="T3440" s="21">
        <f t="shared" si="965"/>
        <v>86.147999999999996</v>
      </c>
      <c r="U3440" s="37">
        <f>VLOOKUP(Time_Zone, 'LSTM LookUp'!$B$5:$D$8, 3, FALSE)</f>
        <v>-75</v>
      </c>
      <c r="V3440" s="21">
        <f t="shared" si="975"/>
        <v>3.3612136265441164</v>
      </c>
      <c r="W3440" s="21">
        <f t="shared" si="966"/>
        <v>146.98830340663602</v>
      </c>
      <c r="X3440" s="21">
        <f t="shared" si="967"/>
        <v>-2.6575384180636714</v>
      </c>
      <c r="Y3440" s="21">
        <f t="shared" si="968"/>
        <v>375.34246158193633</v>
      </c>
      <c r="Z3440" s="21">
        <f t="shared" si="976"/>
        <v>118.97700473035736</v>
      </c>
      <c r="AA3440" s="21">
        <f t="shared" si="969"/>
        <v>0</v>
      </c>
      <c r="AB3440" s="21">
        <f t="shared" si="970"/>
        <v>118.97700473035736</v>
      </c>
      <c r="AC3440" s="21">
        <f t="shared" si="971"/>
        <v>69.08</v>
      </c>
      <c r="AD3440" s="21">
        <f t="shared" si="977"/>
        <v>118.97700473035736</v>
      </c>
      <c r="AE3440" s="21" t="str">
        <f t="shared" si="972"/>
        <v>5/23/11:00</v>
      </c>
    </row>
    <row r="3441" spans="2:31">
      <c r="B3441" s="37">
        <v>5</v>
      </c>
      <c r="C3441" s="38">
        <v>23</v>
      </c>
      <c r="D3441" s="39">
        <v>12</v>
      </c>
      <c r="E3441" s="17">
        <v>21.1</v>
      </c>
      <c r="F3441" s="17">
        <v>360</v>
      </c>
      <c r="G3441" s="17">
        <v>0</v>
      </c>
      <c r="H3441" s="37">
        <f t="shared" si="960"/>
        <v>69.98</v>
      </c>
      <c r="I3441" s="37">
        <f>IF(H3441&lt;'Roof Calculator'!$G$8, 1, 0)</f>
        <v>0</v>
      </c>
      <c r="J3441" s="37">
        <f>IF(H3441&gt;='Roof Calculator'!$G$8, 1, 0)</f>
        <v>1</v>
      </c>
      <c r="K3441" s="37">
        <f t="shared" si="961"/>
        <v>0</v>
      </c>
      <c r="L3441" s="37">
        <f t="shared" si="962"/>
        <v>69.98</v>
      </c>
      <c r="M3441" s="37">
        <v>0</v>
      </c>
      <c r="N3441" s="37">
        <f t="shared" si="963"/>
        <v>360</v>
      </c>
      <c r="O3441" s="37">
        <v>0</v>
      </c>
      <c r="P3441" s="37">
        <v>0</v>
      </c>
      <c r="Q3441" s="21">
        <f t="shared" si="964"/>
        <v>39.790999999999997</v>
      </c>
      <c r="R3441" s="21">
        <f t="shared" si="973"/>
        <v>143.45833333333562</v>
      </c>
      <c r="S3441" s="21">
        <f t="shared" si="974"/>
        <v>20.491229430355286</v>
      </c>
      <c r="T3441" s="21">
        <f t="shared" si="965"/>
        <v>86.147999999999996</v>
      </c>
      <c r="U3441" s="37">
        <f>VLOOKUP(Time_Zone, 'LSTM LookUp'!$B$5:$D$8, 3, FALSE)</f>
        <v>-75</v>
      </c>
      <c r="V3441" s="21">
        <f t="shared" si="975"/>
        <v>3.3577063514739658</v>
      </c>
      <c r="W3441" s="21">
        <f t="shared" si="966"/>
        <v>161.9874265878685</v>
      </c>
      <c r="X3441" s="21">
        <f t="shared" si="967"/>
        <v>0</v>
      </c>
      <c r="Y3441" s="21">
        <f t="shared" si="968"/>
        <v>360</v>
      </c>
      <c r="Z3441" s="21">
        <f t="shared" si="976"/>
        <v>114.11371237458195</v>
      </c>
      <c r="AA3441" s="21">
        <f t="shared" si="969"/>
        <v>0</v>
      </c>
      <c r="AB3441" s="21">
        <f t="shared" si="970"/>
        <v>114.11371237458195</v>
      </c>
      <c r="AC3441" s="21">
        <f t="shared" si="971"/>
        <v>69.98</v>
      </c>
      <c r="AD3441" s="21">
        <f t="shared" si="977"/>
        <v>114.11371237458195</v>
      </c>
      <c r="AE3441" s="21" t="str">
        <f t="shared" si="972"/>
        <v>5/23/12:00</v>
      </c>
    </row>
    <row r="3442" spans="2:31">
      <c r="B3442" s="37">
        <v>5</v>
      </c>
      <c r="C3442" s="38">
        <v>23</v>
      </c>
      <c r="D3442" s="39">
        <v>13</v>
      </c>
      <c r="E3442" s="17">
        <v>21.7</v>
      </c>
      <c r="F3442" s="17">
        <v>479</v>
      </c>
      <c r="G3442" s="17">
        <v>72</v>
      </c>
      <c r="H3442" s="37">
        <f t="shared" si="960"/>
        <v>71.06</v>
      </c>
      <c r="I3442" s="37">
        <f>IF(H3442&lt;'Roof Calculator'!$G$8, 1, 0)</f>
        <v>0</v>
      </c>
      <c r="J3442" s="37">
        <f>IF(H3442&gt;='Roof Calculator'!$G$8, 1, 0)</f>
        <v>1</v>
      </c>
      <c r="K3442" s="37">
        <f t="shared" si="961"/>
        <v>0</v>
      </c>
      <c r="L3442" s="37">
        <f t="shared" si="962"/>
        <v>71.06</v>
      </c>
      <c r="M3442" s="37">
        <v>0</v>
      </c>
      <c r="N3442" s="37">
        <f t="shared" si="963"/>
        <v>479</v>
      </c>
      <c r="O3442" s="37">
        <v>0</v>
      </c>
      <c r="P3442" s="37">
        <v>0</v>
      </c>
      <c r="Q3442" s="21">
        <f t="shared" si="964"/>
        <v>39.790999999999997</v>
      </c>
      <c r="R3442" s="21">
        <f t="shared" si="973"/>
        <v>143.50000000000227</v>
      </c>
      <c r="S3442" s="21">
        <f t="shared" si="974"/>
        <v>20.499527212148816</v>
      </c>
      <c r="T3442" s="21">
        <f t="shared" si="965"/>
        <v>86.147999999999996</v>
      </c>
      <c r="U3442" s="37">
        <f>VLOOKUP(Time_Zone, 'LSTM LookUp'!$B$5:$D$8, 3, FALSE)</f>
        <v>-75</v>
      </c>
      <c r="V3442" s="21">
        <f t="shared" si="975"/>
        <v>3.3541846032365603</v>
      </c>
      <c r="W3442" s="21">
        <f t="shared" si="966"/>
        <v>176.98654615080915</v>
      </c>
      <c r="X3442" s="21">
        <f t="shared" si="967"/>
        <v>-35.611707545285562</v>
      </c>
      <c r="Y3442" s="21">
        <f t="shared" si="968"/>
        <v>443.38829245471442</v>
      </c>
      <c r="Z3442" s="21">
        <f t="shared" si="976"/>
        <v>140.54634465398419</v>
      </c>
      <c r="AA3442" s="21">
        <f t="shared" si="969"/>
        <v>0</v>
      </c>
      <c r="AB3442" s="21">
        <f t="shared" si="970"/>
        <v>140.54634465398419</v>
      </c>
      <c r="AC3442" s="21">
        <f t="shared" si="971"/>
        <v>71.06</v>
      </c>
      <c r="AD3442" s="21">
        <f t="shared" si="977"/>
        <v>140.54634465398419</v>
      </c>
      <c r="AE3442" s="21" t="str">
        <f t="shared" si="972"/>
        <v>5/23/13:00</v>
      </c>
    </row>
    <row r="3443" spans="2:31">
      <c r="B3443" s="37">
        <v>5</v>
      </c>
      <c r="C3443" s="38">
        <v>23</v>
      </c>
      <c r="D3443" s="39">
        <v>14</v>
      </c>
      <c r="E3443" s="17">
        <v>24.4</v>
      </c>
      <c r="F3443" s="17">
        <v>327</v>
      </c>
      <c r="G3443" s="17">
        <v>586</v>
      </c>
      <c r="H3443" s="37">
        <f t="shared" si="960"/>
        <v>75.92</v>
      </c>
      <c r="I3443" s="37">
        <f>IF(H3443&lt;'Roof Calculator'!$G$8, 1, 0)</f>
        <v>0</v>
      </c>
      <c r="J3443" s="37">
        <f>IF(H3443&gt;='Roof Calculator'!$G$8, 1, 0)</f>
        <v>1</v>
      </c>
      <c r="K3443" s="37">
        <f t="shared" si="961"/>
        <v>0</v>
      </c>
      <c r="L3443" s="37">
        <f t="shared" si="962"/>
        <v>75.92</v>
      </c>
      <c r="M3443" s="37">
        <v>0</v>
      </c>
      <c r="N3443" s="37">
        <f t="shared" si="963"/>
        <v>327</v>
      </c>
      <c r="O3443" s="37">
        <v>0</v>
      </c>
      <c r="P3443" s="37">
        <v>0</v>
      </c>
      <c r="Q3443" s="21">
        <f t="shared" si="964"/>
        <v>39.790999999999997</v>
      </c>
      <c r="R3443" s="21">
        <f t="shared" si="973"/>
        <v>143.54166666666893</v>
      </c>
      <c r="S3443" s="21">
        <f t="shared" si="974"/>
        <v>20.507814422172164</v>
      </c>
      <c r="T3443" s="21">
        <f t="shared" si="965"/>
        <v>86.147999999999996</v>
      </c>
      <c r="U3443" s="37">
        <f>VLOOKUP(Time_Zone, 'LSTM LookUp'!$B$5:$D$8, 3, FALSE)</f>
        <v>-75</v>
      </c>
      <c r="V3443" s="21">
        <f t="shared" si="975"/>
        <v>3.3506483956240372</v>
      </c>
      <c r="W3443" s="21">
        <f t="shared" si="966"/>
        <v>191.98566209890603</v>
      </c>
      <c r="X3443" s="21">
        <f t="shared" si="967"/>
        <v>-281.15528211747056</v>
      </c>
      <c r="Y3443" s="21">
        <f t="shared" si="968"/>
        <v>45.844717882529437</v>
      </c>
      <c r="Z3443" s="21">
        <f t="shared" si="976"/>
        <v>14.531974862057828</v>
      </c>
      <c r="AA3443" s="21">
        <f t="shared" si="969"/>
        <v>0</v>
      </c>
      <c r="AB3443" s="21">
        <f t="shared" si="970"/>
        <v>14.531974862057828</v>
      </c>
      <c r="AC3443" s="21">
        <f t="shared" si="971"/>
        <v>75.92</v>
      </c>
      <c r="AD3443" s="21">
        <f t="shared" si="977"/>
        <v>14.531974862057828</v>
      </c>
      <c r="AE3443" s="21" t="str">
        <f t="shared" si="972"/>
        <v>5/23/14:00</v>
      </c>
    </row>
    <row r="3444" spans="2:31">
      <c r="B3444" s="37">
        <v>5</v>
      </c>
      <c r="C3444" s="38">
        <v>23</v>
      </c>
      <c r="D3444" s="39">
        <v>15</v>
      </c>
      <c r="E3444" s="17">
        <v>25</v>
      </c>
      <c r="F3444" s="17">
        <v>416</v>
      </c>
      <c r="G3444" s="17">
        <v>248</v>
      </c>
      <c r="H3444" s="37">
        <f t="shared" si="960"/>
        <v>77</v>
      </c>
      <c r="I3444" s="37">
        <f>IF(H3444&lt;'Roof Calculator'!$G$8, 1, 0)</f>
        <v>0</v>
      </c>
      <c r="J3444" s="37">
        <f>IF(H3444&gt;='Roof Calculator'!$G$8, 1, 0)</f>
        <v>1</v>
      </c>
      <c r="K3444" s="37">
        <f t="shared" si="961"/>
        <v>0</v>
      </c>
      <c r="L3444" s="37">
        <f t="shared" si="962"/>
        <v>77</v>
      </c>
      <c r="M3444" s="37">
        <v>0</v>
      </c>
      <c r="N3444" s="37">
        <f t="shared" si="963"/>
        <v>416</v>
      </c>
      <c r="O3444" s="37">
        <v>0</v>
      </c>
      <c r="P3444" s="37">
        <v>0</v>
      </c>
      <c r="Q3444" s="21">
        <f t="shared" si="964"/>
        <v>39.790999999999997</v>
      </c>
      <c r="R3444" s="21">
        <f t="shared" si="973"/>
        <v>143.58333333333559</v>
      </c>
      <c r="S3444" s="21">
        <f t="shared" si="974"/>
        <v>20.516091054619338</v>
      </c>
      <c r="T3444" s="21">
        <f t="shared" si="965"/>
        <v>86.147999999999996</v>
      </c>
      <c r="U3444" s="37">
        <f>VLOOKUP(Time_Zone, 'LSTM LookUp'!$B$5:$D$8, 3, FALSE)</f>
        <v>-75</v>
      </c>
      <c r="V3444" s="21">
        <f t="shared" si="975"/>
        <v>3.3470977424621635</v>
      </c>
      <c r="W3444" s="21">
        <f t="shared" si="966"/>
        <v>206.98477443561555</v>
      </c>
      <c r="X3444" s="21">
        <f t="shared" si="967"/>
        <v>-103.41624290567421</v>
      </c>
      <c r="Y3444" s="21">
        <f t="shared" si="968"/>
        <v>312.58375709432579</v>
      </c>
      <c r="Z3444" s="21">
        <f t="shared" si="976"/>
        <v>99.083591527855774</v>
      </c>
      <c r="AA3444" s="21">
        <f t="shared" si="969"/>
        <v>0</v>
      </c>
      <c r="AB3444" s="21">
        <f t="shared" si="970"/>
        <v>99.083591527855774</v>
      </c>
      <c r="AC3444" s="21">
        <f t="shared" si="971"/>
        <v>77</v>
      </c>
      <c r="AD3444" s="21">
        <f t="shared" si="977"/>
        <v>99.083591527855774</v>
      </c>
      <c r="AE3444" s="21" t="str">
        <f t="shared" si="972"/>
        <v>5/23/15:00</v>
      </c>
    </row>
    <row r="3445" spans="2:31">
      <c r="B3445" s="37">
        <v>5</v>
      </c>
      <c r="C3445" s="38">
        <v>23</v>
      </c>
      <c r="D3445" s="39">
        <v>16</v>
      </c>
      <c r="E3445" s="17">
        <v>25</v>
      </c>
      <c r="F3445" s="17">
        <v>398</v>
      </c>
      <c r="G3445" s="17">
        <v>167</v>
      </c>
      <c r="H3445" s="37">
        <f t="shared" si="960"/>
        <v>77</v>
      </c>
      <c r="I3445" s="37">
        <f>IF(H3445&lt;'Roof Calculator'!$G$8, 1, 0)</f>
        <v>0</v>
      </c>
      <c r="J3445" s="37">
        <f>IF(H3445&gt;='Roof Calculator'!$G$8, 1, 0)</f>
        <v>1</v>
      </c>
      <c r="K3445" s="37">
        <f t="shared" si="961"/>
        <v>0</v>
      </c>
      <c r="L3445" s="37">
        <f t="shared" si="962"/>
        <v>77</v>
      </c>
      <c r="M3445" s="37">
        <v>0</v>
      </c>
      <c r="N3445" s="37">
        <f t="shared" si="963"/>
        <v>398</v>
      </c>
      <c r="O3445" s="37">
        <v>0</v>
      </c>
      <c r="P3445" s="37">
        <v>0</v>
      </c>
      <c r="Q3445" s="21">
        <f t="shared" si="964"/>
        <v>39.790999999999997</v>
      </c>
      <c r="R3445" s="21">
        <f t="shared" si="973"/>
        <v>143.62500000000225</v>
      </c>
      <c r="S3445" s="21">
        <f t="shared" si="974"/>
        <v>20.524357103689653</v>
      </c>
      <c r="T3445" s="21">
        <f t="shared" si="965"/>
        <v>86.147999999999996</v>
      </c>
      <c r="U3445" s="37">
        <f>VLOOKUP(Time_Zone, 'LSTM LookUp'!$B$5:$D$8, 3, FALSE)</f>
        <v>-75</v>
      </c>
      <c r="V3445" s="21">
        <f t="shared" si="975"/>
        <v>3.3435326576103259</v>
      </c>
      <c r="W3445" s="21">
        <f t="shared" si="966"/>
        <v>221.98388316440256</v>
      </c>
      <c r="X3445" s="21">
        <f t="shared" si="967"/>
        <v>-51.857812723822157</v>
      </c>
      <c r="Y3445" s="21">
        <f t="shared" si="968"/>
        <v>346.14218727617782</v>
      </c>
      <c r="Z3445" s="21">
        <f t="shared" si="976"/>
        <v>109.72102777650677</v>
      </c>
      <c r="AA3445" s="21">
        <f t="shared" si="969"/>
        <v>0</v>
      </c>
      <c r="AB3445" s="21">
        <f t="shared" si="970"/>
        <v>109.72102777650677</v>
      </c>
      <c r="AC3445" s="21">
        <f t="shared" si="971"/>
        <v>77</v>
      </c>
      <c r="AD3445" s="21">
        <f t="shared" si="977"/>
        <v>109.72102777650677</v>
      </c>
      <c r="AE3445" s="21" t="str">
        <f t="shared" si="972"/>
        <v>5/23/16:00</v>
      </c>
    </row>
    <row r="3446" spans="2:31">
      <c r="B3446" s="37">
        <v>5</v>
      </c>
      <c r="C3446" s="38">
        <v>23</v>
      </c>
      <c r="D3446" s="39">
        <v>17</v>
      </c>
      <c r="E3446" s="17">
        <v>25.6</v>
      </c>
      <c r="F3446" s="17">
        <v>275</v>
      </c>
      <c r="G3446" s="17">
        <v>283</v>
      </c>
      <c r="H3446" s="37">
        <f t="shared" si="960"/>
        <v>78.08</v>
      </c>
      <c r="I3446" s="37">
        <f>IF(H3446&lt;'Roof Calculator'!$G$8, 1, 0)</f>
        <v>0</v>
      </c>
      <c r="J3446" s="37">
        <f>IF(H3446&gt;='Roof Calculator'!$G$8, 1, 0)</f>
        <v>1</v>
      </c>
      <c r="K3446" s="37">
        <f t="shared" si="961"/>
        <v>0</v>
      </c>
      <c r="L3446" s="37">
        <f t="shared" si="962"/>
        <v>78.08</v>
      </c>
      <c r="M3446" s="37">
        <v>0</v>
      </c>
      <c r="N3446" s="37">
        <f t="shared" si="963"/>
        <v>275</v>
      </c>
      <c r="O3446" s="37">
        <v>0</v>
      </c>
      <c r="P3446" s="37">
        <v>0</v>
      </c>
      <c r="Q3446" s="21">
        <f t="shared" si="964"/>
        <v>39.790999999999997</v>
      </c>
      <c r="R3446" s="21">
        <f t="shared" si="973"/>
        <v>143.6666666666689</v>
      </c>
      <c r="S3446" s="21">
        <f t="shared" si="974"/>
        <v>20.532612563587676</v>
      </c>
      <c r="T3446" s="21">
        <f t="shared" si="965"/>
        <v>86.147999999999996</v>
      </c>
      <c r="U3446" s="37">
        <f>VLOOKUP(Time_Zone, 'LSTM LookUp'!$B$5:$D$8, 3, FALSE)</f>
        <v>-75</v>
      </c>
      <c r="V3446" s="21">
        <f t="shared" si="975"/>
        <v>3.3399531549614849</v>
      </c>
      <c r="W3446" s="21">
        <f t="shared" si="966"/>
        <v>236.98298828874033</v>
      </c>
      <c r="X3446" s="21">
        <f t="shared" si="967"/>
        <v>-47.435159382628271</v>
      </c>
      <c r="Y3446" s="21">
        <f t="shared" si="968"/>
        <v>227.56484061737171</v>
      </c>
      <c r="Z3446" s="21">
        <f t="shared" si="976"/>
        <v>72.134079913273169</v>
      </c>
      <c r="AA3446" s="21">
        <f t="shared" si="969"/>
        <v>0</v>
      </c>
      <c r="AB3446" s="21">
        <f t="shared" si="970"/>
        <v>72.134079913273169</v>
      </c>
      <c r="AC3446" s="21">
        <f t="shared" si="971"/>
        <v>78.08</v>
      </c>
      <c r="AD3446" s="21">
        <f t="shared" si="977"/>
        <v>72.134079913273169</v>
      </c>
      <c r="AE3446" s="21" t="str">
        <f t="shared" si="972"/>
        <v>5/23/17:00</v>
      </c>
    </row>
    <row r="3447" spans="2:31">
      <c r="B3447" s="37">
        <v>5</v>
      </c>
      <c r="C3447" s="38">
        <v>23</v>
      </c>
      <c r="D3447" s="39">
        <v>18</v>
      </c>
      <c r="E3447" s="17">
        <v>25</v>
      </c>
      <c r="F3447" s="17">
        <v>201</v>
      </c>
      <c r="G3447" s="17">
        <v>187</v>
      </c>
      <c r="H3447" s="37">
        <f t="shared" si="960"/>
        <v>77</v>
      </c>
      <c r="I3447" s="37">
        <f>IF(H3447&lt;'Roof Calculator'!$G$8, 1, 0)</f>
        <v>0</v>
      </c>
      <c r="J3447" s="37">
        <f>IF(H3447&gt;='Roof Calculator'!$G$8, 1, 0)</f>
        <v>1</v>
      </c>
      <c r="K3447" s="37">
        <f t="shared" si="961"/>
        <v>0</v>
      </c>
      <c r="L3447" s="37">
        <f t="shared" si="962"/>
        <v>77</v>
      </c>
      <c r="M3447" s="37">
        <v>0</v>
      </c>
      <c r="N3447" s="37">
        <f t="shared" si="963"/>
        <v>201</v>
      </c>
      <c r="O3447" s="37">
        <v>0</v>
      </c>
      <c r="P3447" s="37">
        <v>0</v>
      </c>
      <c r="Q3447" s="21">
        <f t="shared" si="964"/>
        <v>39.790999999999997</v>
      </c>
      <c r="R3447" s="21">
        <f t="shared" si="973"/>
        <v>143.70833333333556</v>
      </c>
      <c r="S3447" s="21">
        <f t="shared" si="974"/>
        <v>20.540857428523267</v>
      </c>
      <c r="T3447" s="21">
        <f t="shared" si="965"/>
        <v>86.147999999999996</v>
      </c>
      <c r="U3447" s="37">
        <f>VLOOKUP(Time_Zone, 'LSTM LookUp'!$B$5:$D$8, 3, FALSE)</f>
        <v>-75</v>
      </c>
      <c r="V3447" s="21">
        <f t="shared" si="975"/>
        <v>3.3363592484421547</v>
      </c>
      <c r="W3447" s="21">
        <f t="shared" si="966"/>
        <v>251.9820898121105</v>
      </c>
      <c r="X3447" s="21">
        <f t="shared" si="967"/>
        <v>0.37302809252017488</v>
      </c>
      <c r="Y3447" s="21">
        <f t="shared" si="968"/>
        <v>201.37302809252017</v>
      </c>
      <c r="Z3447" s="21">
        <f t="shared" si="976"/>
        <v>63.831732799301264</v>
      </c>
      <c r="AA3447" s="21">
        <f t="shared" si="969"/>
        <v>0</v>
      </c>
      <c r="AB3447" s="21">
        <f t="shared" si="970"/>
        <v>63.831732799301264</v>
      </c>
      <c r="AC3447" s="21">
        <f t="shared" si="971"/>
        <v>77</v>
      </c>
      <c r="AD3447" s="21">
        <f t="shared" si="977"/>
        <v>63.831732799301264</v>
      </c>
      <c r="AE3447" s="21" t="str">
        <f t="shared" si="972"/>
        <v>5/23/18:00</v>
      </c>
    </row>
    <row r="3448" spans="2:31">
      <c r="B3448" s="37">
        <v>5</v>
      </c>
      <c r="C3448" s="38">
        <v>23</v>
      </c>
      <c r="D3448" s="39">
        <v>19</v>
      </c>
      <c r="E3448" s="17">
        <v>23.9</v>
      </c>
      <c r="F3448" s="17">
        <v>68</v>
      </c>
      <c r="G3448" s="17">
        <v>0</v>
      </c>
      <c r="H3448" s="37">
        <f t="shared" si="960"/>
        <v>75.02</v>
      </c>
      <c r="I3448" s="37">
        <f>IF(H3448&lt;'Roof Calculator'!$G$8, 1, 0)</f>
        <v>0</v>
      </c>
      <c r="J3448" s="37">
        <f>IF(H3448&gt;='Roof Calculator'!$G$8, 1, 0)</f>
        <v>1</v>
      </c>
      <c r="K3448" s="37">
        <f t="shared" si="961"/>
        <v>0</v>
      </c>
      <c r="L3448" s="37">
        <f t="shared" si="962"/>
        <v>75.02</v>
      </c>
      <c r="M3448" s="37">
        <v>0</v>
      </c>
      <c r="N3448" s="37">
        <f t="shared" si="963"/>
        <v>68</v>
      </c>
      <c r="O3448" s="37">
        <v>0</v>
      </c>
      <c r="P3448" s="37">
        <v>0</v>
      </c>
      <c r="Q3448" s="21">
        <f t="shared" si="964"/>
        <v>39.790999999999997</v>
      </c>
      <c r="R3448" s="21">
        <f t="shared" si="973"/>
        <v>143.75000000000222</v>
      </c>
      <c r="S3448" s="21">
        <f t="shared" si="974"/>
        <v>20.54909169271161</v>
      </c>
      <c r="T3448" s="21">
        <f t="shared" si="965"/>
        <v>86.147999999999996</v>
      </c>
      <c r="U3448" s="37">
        <f>VLOOKUP(Time_Zone, 'LSTM LookUp'!$B$5:$D$8, 3, FALSE)</f>
        <v>-75</v>
      </c>
      <c r="V3448" s="21">
        <f t="shared" si="975"/>
        <v>3.3327509520123564</v>
      </c>
      <c r="W3448" s="21">
        <f t="shared" si="966"/>
        <v>266.98118773800309</v>
      </c>
      <c r="X3448" s="21">
        <f t="shared" si="967"/>
        <v>0</v>
      </c>
      <c r="Y3448" s="21">
        <f t="shared" si="968"/>
        <v>68</v>
      </c>
      <c r="Z3448" s="21">
        <f t="shared" si="976"/>
        <v>21.554812337421033</v>
      </c>
      <c r="AA3448" s="21">
        <f t="shared" si="969"/>
        <v>0</v>
      </c>
      <c r="AB3448" s="21">
        <f t="shared" si="970"/>
        <v>21.554812337421033</v>
      </c>
      <c r="AC3448" s="21">
        <f t="shared" si="971"/>
        <v>75.02</v>
      </c>
      <c r="AD3448" s="21">
        <f t="shared" si="977"/>
        <v>21.554812337421033</v>
      </c>
      <c r="AE3448" s="21" t="str">
        <f t="shared" si="972"/>
        <v>5/23/19:00</v>
      </c>
    </row>
    <row r="3449" spans="2:31">
      <c r="B3449" s="37">
        <v>5</v>
      </c>
      <c r="C3449" s="38">
        <v>23</v>
      </c>
      <c r="D3449" s="39">
        <v>20</v>
      </c>
      <c r="E3449" s="17">
        <v>17.8</v>
      </c>
      <c r="F3449" s="17">
        <v>23</v>
      </c>
      <c r="G3449" s="17">
        <v>1</v>
      </c>
      <c r="H3449" s="37">
        <f t="shared" si="960"/>
        <v>64.040000000000006</v>
      </c>
      <c r="I3449" s="37">
        <f>IF(H3449&lt;'Roof Calculator'!$G$8, 1, 0)</f>
        <v>0</v>
      </c>
      <c r="J3449" s="37">
        <f>IF(H3449&gt;='Roof Calculator'!$G$8, 1, 0)</f>
        <v>1</v>
      </c>
      <c r="K3449" s="37">
        <f t="shared" si="961"/>
        <v>0</v>
      </c>
      <c r="L3449" s="37">
        <f t="shared" si="962"/>
        <v>64.040000000000006</v>
      </c>
      <c r="M3449" s="37">
        <v>0</v>
      </c>
      <c r="N3449" s="37">
        <f t="shared" si="963"/>
        <v>23</v>
      </c>
      <c r="O3449" s="37">
        <v>0</v>
      </c>
      <c r="P3449" s="37">
        <v>0</v>
      </c>
      <c r="Q3449" s="21">
        <f t="shared" si="964"/>
        <v>39.790999999999997</v>
      </c>
      <c r="R3449" s="21">
        <f t="shared" si="973"/>
        <v>143.79166666666887</v>
      </c>
      <c r="S3449" s="21">
        <f t="shared" si="974"/>
        <v>20.557315350373194</v>
      </c>
      <c r="T3449" s="21">
        <f t="shared" si="965"/>
        <v>86.147999999999996</v>
      </c>
      <c r="U3449" s="37">
        <f>VLOOKUP(Time_Zone, 'LSTM LookUp'!$B$5:$D$8, 3, FALSE)</f>
        <v>-75</v>
      </c>
      <c r="V3449" s="21">
        <f t="shared" si="975"/>
        <v>3.3291282796656008</v>
      </c>
      <c r="W3449" s="21">
        <f t="shared" si="966"/>
        <v>281.98028206991637</v>
      </c>
      <c r="X3449" s="21">
        <f t="shared" si="967"/>
        <v>0.37406922251661223</v>
      </c>
      <c r="Y3449" s="21">
        <f t="shared" si="968"/>
        <v>23.374069222516614</v>
      </c>
      <c r="Z3449" s="21">
        <f t="shared" si="976"/>
        <v>7.4091717007828581</v>
      </c>
      <c r="AA3449" s="21">
        <f t="shared" si="969"/>
        <v>0</v>
      </c>
      <c r="AB3449" s="21">
        <f t="shared" si="970"/>
        <v>7.4091717007828581</v>
      </c>
      <c r="AC3449" s="21">
        <f t="shared" si="971"/>
        <v>64.040000000000006</v>
      </c>
      <c r="AD3449" s="21">
        <f t="shared" si="977"/>
        <v>7.4091717007828581</v>
      </c>
      <c r="AE3449" s="21" t="str">
        <f t="shared" si="972"/>
        <v>5/23/20:00</v>
      </c>
    </row>
    <row r="3450" spans="2:31">
      <c r="B3450" s="37">
        <v>5</v>
      </c>
      <c r="C3450" s="38">
        <v>23</v>
      </c>
      <c r="D3450" s="39">
        <v>21</v>
      </c>
      <c r="E3450" s="17">
        <v>17.2</v>
      </c>
      <c r="F3450" s="17">
        <v>0</v>
      </c>
      <c r="G3450" s="17">
        <v>0</v>
      </c>
      <c r="H3450" s="37">
        <f t="shared" si="960"/>
        <v>62.959999999999994</v>
      </c>
      <c r="I3450" s="37">
        <f>IF(H3450&lt;'Roof Calculator'!$G$8, 1, 0)</f>
        <v>0</v>
      </c>
      <c r="J3450" s="37">
        <f>IF(H3450&gt;='Roof Calculator'!$G$8, 1, 0)</f>
        <v>1</v>
      </c>
      <c r="K3450" s="37">
        <f t="shared" si="961"/>
        <v>0</v>
      </c>
      <c r="L3450" s="37">
        <f t="shared" si="962"/>
        <v>62.959999999999994</v>
      </c>
      <c r="M3450" s="37">
        <v>0</v>
      </c>
      <c r="N3450" s="37">
        <f t="shared" si="963"/>
        <v>0</v>
      </c>
      <c r="O3450" s="37">
        <v>0</v>
      </c>
      <c r="P3450" s="37">
        <v>0</v>
      </c>
      <c r="Q3450" s="21">
        <f t="shared" si="964"/>
        <v>39.790999999999997</v>
      </c>
      <c r="R3450" s="21">
        <f t="shared" si="973"/>
        <v>143.83333333333553</v>
      </c>
      <c r="S3450" s="21">
        <f t="shared" si="974"/>
        <v>20.565528395733828</v>
      </c>
      <c r="T3450" s="21">
        <f t="shared" si="965"/>
        <v>86.147999999999996</v>
      </c>
      <c r="U3450" s="37">
        <f>VLOOKUP(Time_Zone, 'LSTM LookUp'!$B$5:$D$8, 3, FALSE)</f>
        <v>-75</v>
      </c>
      <c r="V3450" s="21">
        <f t="shared" si="975"/>
        <v>3.3254912454288452</v>
      </c>
      <c r="W3450" s="21">
        <f t="shared" si="966"/>
        <v>296.97937281135722</v>
      </c>
      <c r="X3450" s="21">
        <f t="shared" si="967"/>
        <v>0</v>
      </c>
      <c r="Y3450" s="21">
        <f t="shared" si="968"/>
        <v>0</v>
      </c>
      <c r="Z3450" s="21">
        <f t="shared" si="976"/>
        <v>0</v>
      </c>
      <c r="AA3450" s="21">
        <f t="shared" si="969"/>
        <v>0</v>
      </c>
      <c r="AB3450" s="21">
        <f t="shared" si="970"/>
        <v>0</v>
      </c>
      <c r="AC3450" s="21">
        <f t="shared" si="971"/>
        <v>62.959999999999994</v>
      </c>
      <c r="AD3450" s="21">
        <f t="shared" si="977"/>
        <v>0</v>
      </c>
      <c r="AE3450" s="21" t="str">
        <f t="shared" si="972"/>
        <v>5/23/21:00</v>
      </c>
    </row>
    <row r="3451" spans="2:31">
      <c r="B3451" s="37">
        <v>5</v>
      </c>
      <c r="C3451" s="38">
        <v>23</v>
      </c>
      <c r="D3451" s="39">
        <v>22</v>
      </c>
      <c r="E3451" s="17">
        <v>17.2</v>
      </c>
      <c r="F3451" s="17">
        <v>0</v>
      </c>
      <c r="G3451" s="17">
        <v>0</v>
      </c>
      <c r="H3451" s="37">
        <f t="shared" si="960"/>
        <v>62.959999999999994</v>
      </c>
      <c r="I3451" s="37">
        <f>IF(H3451&lt;'Roof Calculator'!$G$8, 1, 0)</f>
        <v>0</v>
      </c>
      <c r="J3451" s="37">
        <f>IF(H3451&gt;='Roof Calculator'!$G$8, 1, 0)</f>
        <v>1</v>
      </c>
      <c r="K3451" s="37">
        <f t="shared" si="961"/>
        <v>0</v>
      </c>
      <c r="L3451" s="37">
        <f t="shared" si="962"/>
        <v>62.959999999999994</v>
      </c>
      <c r="M3451" s="37">
        <v>0</v>
      </c>
      <c r="N3451" s="37">
        <f t="shared" si="963"/>
        <v>0</v>
      </c>
      <c r="O3451" s="37">
        <v>0</v>
      </c>
      <c r="P3451" s="37">
        <v>0</v>
      </c>
      <c r="Q3451" s="21">
        <f t="shared" si="964"/>
        <v>39.790999999999997</v>
      </c>
      <c r="R3451" s="21">
        <f t="shared" si="973"/>
        <v>143.87500000000219</v>
      </c>
      <c r="S3451" s="21">
        <f t="shared" si="974"/>
        <v>20.573730823024668</v>
      </c>
      <c r="T3451" s="21">
        <f t="shared" si="965"/>
        <v>86.147999999999996</v>
      </c>
      <c r="U3451" s="37">
        <f>VLOOKUP(Time_Zone, 'LSTM LookUp'!$B$5:$D$8, 3, FALSE)</f>
        <v>-75</v>
      </c>
      <c r="V3451" s="21">
        <f t="shared" si="975"/>
        <v>3.3218398633624693</v>
      </c>
      <c r="W3451" s="21">
        <f t="shared" si="966"/>
        <v>311.97845996584067</v>
      </c>
      <c r="X3451" s="21">
        <f t="shared" si="967"/>
        <v>0</v>
      </c>
      <c r="Y3451" s="21">
        <f t="shared" si="968"/>
        <v>0</v>
      </c>
      <c r="Z3451" s="21">
        <f t="shared" si="976"/>
        <v>0</v>
      </c>
      <c r="AA3451" s="21">
        <f t="shared" si="969"/>
        <v>0</v>
      </c>
      <c r="AB3451" s="21">
        <f t="shared" si="970"/>
        <v>0</v>
      </c>
      <c r="AC3451" s="21">
        <f t="shared" si="971"/>
        <v>62.959999999999994</v>
      </c>
      <c r="AD3451" s="21">
        <f t="shared" si="977"/>
        <v>0</v>
      </c>
      <c r="AE3451" s="21" t="str">
        <f t="shared" si="972"/>
        <v>5/23/22:00</v>
      </c>
    </row>
    <row r="3452" spans="2:31">
      <c r="B3452" s="37">
        <v>5</v>
      </c>
      <c r="C3452" s="38">
        <v>23</v>
      </c>
      <c r="D3452" s="39">
        <v>23</v>
      </c>
      <c r="E3452" s="17">
        <v>17.8</v>
      </c>
      <c r="F3452" s="17">
        <v>0</v>
      </c>
      <c r="G3452" s="17">
        <v>0</v>
      </c>
      <c r="H3452" s="37">
        <f t="shared" si="960"/>
        <v>64.040000000000006</v>
      </c>
      <c r="I3452" s="37">
        <f>IF(H3452&lt;'Roof Calculator'!$G$8, 1, 0)</f>
        <v>0</v>
      </c>
      <c r="J3452" s="37">
        <f>IF(H3452&gt;='Roof Calculator'!$G$8, 1, 0)</f>
        <v>1</v>
      </c>
      <c r="K3452" s="37">
        <f t="shared" si="961"/>
        <v>0</v>
      </c>
      <c r="L3452" s="37">
        <f t="shared" si="962"/>
        <v>64.040000000000006</v>
      </c>
      <c r="M3452" s="37">
        <v>0</v>
      </c>
      <c r="N3452" s="37">
        <f t="shared" si="963"/>
        <v>0</v>
      </c>
      <c r="O3452" s="37">
        <v>0</v>
      </c>
      <c r="P3452" s="37">
        <v>0</v>
      </c>
      <c r="Q3452" s="21">
        <f t="shared" si="964"/>
        <v>39.790999999999997</v>
      </c>
      <c r="R3452" s="21">
        <f t="shared" si="973"/>
        <v>143.91666666666885</v>
      </c>
      <c r="S3452" s="21">
        <f t="shared" si="974"/>
        <v>20.581922626482228</v>
      </c>
      <c r="T3452" s="21">
        <f t="shared" si="965"/>
        <v>86.147999999999996</v>
      </c>
      <c r="U3452" s="37">
        <f>VLOOKUP(Time_Zone, 'LSTM LookUp'!$B$5:$D$8, 3, FALSE)</f>
        <v>-75</v>
      </c>
      <c r="V3452" s="21">
        <f t="shared" si="975"/>
        <v>3.3181741475602373</v>
      </c>
      <c r="W3452" s="21">
        <f t="shared" si="966"/>
        <v>326.9775435368901</v>
      </c>
      <c r="X3452" s="21">
        <f t="shared" si="967"/>
        <v>0</v>
      </c>
      <c r="Y3452" s="21">
        <f t="shared" si="968"/>
        <v>0</v>
      </c>
      <c r="Z3452" s="21">
        <f t="shared" si="976"/>
        <v>0</v>
      </c>
      <c r="AA3452" s="21">
        <f t="shared" si="969"/>
        <v>0</v>
      </c>
      <c r="AB3452" s="21">
        <f t="shared" si="970"/>
        <v>0</v>
      </c>
      <c r="AC3452" s="21">
        <f t="shared" si="971"/>
        <v>64.040000000000006</v>
      </c>
      <c r="AD3452" s="21">
        <f t="shared" si="977"/>
        <v>0</v>
      </c>
      <c r="AE3452" s="21" t="str">
        <f t="shared" si="972"/>
        <v>5/23/23:00</v>
      </c>
    </row>
    <row r="3453" spans="2:31">
      <c r="B3453" s="37">
        <v>5</v>
      </c>
      <c r="C3453" s="38">
        <v>23</v>
      </c>
      <c r="D3453" s="39">
        <v>24</v>
      </c>
      <c r="E3453" s="17">
        <v>16.100000000000001</v>
      </c>
      <c r="F3453" s="17">
        <v>0</v>
      </c>
      <c r="G3453" s="17">
        <v>0</v>
      </c>
      <c r="H3453" s="37">
        <f t="shared" si="960"/>
        <v>60.980000000000004</v>
      </c>
      <c r="I3453" s="37">
        <f>IF(H3453&lt;'Roof Calculator'!$G$8, 1, 0)</f>
        <v>0</v>
      </c>
      <c r="J3453" s="37">
        <f>IF(H3453&gt;='Roof Calculator'!$G$8, 1, 0)</f>
        <v>1</v>
      </c>
      <c r="K3453" s="37">
        <f t="shared" si="961"/>
        <v>0</v>
      </c>
      <c r="L3453" s="37">
        <f t="shared" si="962"/>
        <v>60.980000000000004</v>
      </c>
      <c r="M3453" s="37">
        <v>0</v>
      </c>
      <c r="N3453" s="37">
        <f t="shared" si="963"/>
        <v>0</v>
      </c>
      <c r="O3453" s="37">
        <v>0</v>
      </c>
      <c r="P3453" s="37">
        <v>0</v>
      </c>
      <c r="Q3453" s="21">
        <f t="shared" si="964"/>
        <v>39.790999999999997</v>
      </c>
      <c r="R3453" s="21">
        <f t="shared" si="973"/>
        <v>143.9583333333355</v>
      </c>
      <c r="S3453" s="21">
        <f t="shared" si="974"/>
        <v>20.590103800348366</v>
      </c>
      <c r="T3453" s="21">
        <f t="shared" si="965"/>
        <v>86.147999999999996</v>
      </c>
      <c r="U3453" s="37">
        <f>VLOOKUP(Time_Zone, 'LSTM LookUp'!$B$5:$D$8, 3, FALSE)</f>
        <v>-75</v>
      </c>
      <c r="V3453" s="21">
        <f t="shared" si="975"/>
        <v>3.3144941121492622</v>
      </c>
      <c r="W3453" s="21">
        <f t="shared" si="966"/>
        <v>341.97662352803729</v>
      </c>
      <c r="X3453" s="21">
        <f t="shared" si="967"/>
        <v>0</v>
      </c>
      <c r="Y3453" s="21">
        <f t="shared" si="968"/>
        <v>0</v>
      </c>
      <c r="Z3453" s="21">
        <f t="shared" si="976"/>
        <v>0</v>
      </c>
      <c r="AA3453" s="21">
        <f t="shared" si="969"/>
        <v>0</v>
      </c>
      <c r="AB3453" s="21">
        <f t="shared" si="970"/>
        <v>0</v>
      </c>
      <c r="AC3453" s="21">
        <f t="shared" si="971"/>
        <v>60.980000000000004</v>
      </c>
      <c r="AD3453" s="21">
        <f t="shared" si="977"/>
        <v>0</v>
      </c>
      <c r="AE3453" s="21" t="str">
        <f t="shared" si="972"/>
        <v>5/23/24:00</v>
      </c>
    </row>
    <row r="3454" spans="2:31">
      <c r="B3454" s="37">
        <v>5</v>
      </c>
      <c r="C3454" s="38">
        <v>24</v>
      </c>
      <c r="D3454" s="39">
        <v>1</v>
      </c>
      <c r="E3454" s="17">
        <v>15.6</v>
      </c>
      <c r="F3454" s="17">
        <v>0</v>
      </c>
      <c r="G3454" s="17">
        <v>0</v>
      </c>
      <c r="H3454" s="37">
        <f t="shared" si="960"/>
        <v>60.08</v>
      </c>
      <c r="I3454" s="37">
        <f>IF(H3454&lt;'Roof Calculator'!$G$8, 1, 0)</f>
        <v>0</v>
      </c>
      <c r="J3454" s="37">
        <f>IF(H3454&gt;='Roof Calculator'!$G$8, 1, 0)</f>
        <v>1</v>
      </c>
      <c r="K3454" s="37">
        <f t="shared" si="961"/>
        <v>0</v>
      </c>
      <c r="L3454" s="37">
        <f t="shared" si="962"/>
        <v>60.08</v>
      </c>
      <c r="M3454" s="37">
        <v>0</v>
      </c>
      <c r="N3454" s="37">
        <f t="shared" si="963"/>
        <v>0</v>
      </c>
      <c r="O3454" s="37">
        <v>0</v>
      </c>
      <c r="P3454" s="37">
        <v>0</v>
      </c>
      <c r="Q3454" s="21">
        <f t="shared" si="964"/>
        <v>39.790999999999997</v>
      </c>
      <c r="R3454" s="21">
        <f t="shared" si="973"/>
        <v>144.00000000000216</v>
      </c>
      <c r="S3454" s="21">
        <f t="shared" si="974"/>
        <v>20.598274338870315</v>
      </c>
      <c r="T3454" s="21">
        <f t="shared" si="965"/>
        <v>86.147999999999996</v>
      </c>
      <c r="U3454" s="37">
        <f>VLOOKUP(Time_Zone, 'LSTM LookUp'!$B$5:$D$8, 3, FALSE)</f>
        <v>-75</v>
      </c>
      <c r="V3454" s="21">
        <f t="shared" si="975"/>
        <v>3.3107997712899939</v>
      </c>
      <c r="W3454" s="21">
        <f t="shared" si="966"/>
        <v>-3.0243000571774914</v>
      </c>
      <c r="X3454" s="21">
        <f t="shared" si="967"/>
        <v>0</v>
      </c>
      <c r="Y3454" s="21">
        <f t="shared" si="968"/>
        <v>0</v>
      </c>
      <c r="Z3454" s="21">
        <f t="shared" si="976"/>
        <v>0</v>
      </c>
      <c r="AA3454" s="21">
        <f t="shared" si="969"/>
        <v>0</v>
      </c>
      <c r="AB3454" s="21">
        <f t="shared" si="970"/>
        <v>0</v>
      </c>
      <c r="AC3454" s="21">
        <f t="shared" si="971"/>
        <v>60.08</v>
      </c>
      <c r="AD3454" s="21">
        <f t="shared" si="977"/>
        <v>0</v>
      </c>
      <c r="AE3454" s="21" t="str">
        <f t="shared" si="972"/>
        <v>5/24/1:00</v>
      </c>
    </row>
    <row r="3455" spans="2:31">
      <c r="B3455" s="37">
        <v>5</v>
      </c>
      <c r="C3455" s="38">
        <v>24</v>
      </c>
      <c r="D3455" s="39">
        <v>2</v>
      </c>
      <c r="E3455" s="17">
        <v>16.100000000000001</v>
      </c>
      <c r="F3455" s="17">
        <v>0</v>
      </c>
      <c r="G3455" s="17">
        <v>0</v>
      </c>
      <c r="H3455" s="37">
        <f t="shared" si="960"/>
        <v>60.980000000000004</v>
      </c>
      <c r="I3455" s="37">
        <f>IF(H3455&lt;'Roof Calculator'!$G$8, 1, 0)</f>
        <v>0</v>
      </c>
      <c r="J3455" s="37">
        <f>IF(H3455&gt;='Roof Calculator'!$G$8, 1, 0)</f>
        <v>1</v>
      </c>
      <c r="K3455" s="37">
        <f t="shared" si="961"/>
        <v>0</v>
      </c>
      <c r="L3455" s="37">
        <f t="shared" si="962"/>
        <v>60.980000000000004</v>
      </c>
      <c r="M3455" s="37">
        <v>0</v>
      </c>
      <c r="N3455" s="37">
        <f t="shared" si="963"/>
        <v>0</v>
      </c>
      <c r="O3455" s="37">
        <v>0</v>
      </c>
      <c r="P3455" s="37">
        <v>0</v>
      </c>
      <c r="Q3455" s="21">
        <f t="shared" si="964"/>
        <v>39.790999999999997</v>
      </c>
      <c r="R3455" s="21">
        <f t="shared" si="973"/>
        <v>144.04166666666882</v>
      </c>
      <c r="S3455" s="21">
        <f t="shared" si="974"/>
        <v>20.606434236300693</v>
      </c>
      <c r="T3455" s="21">
        <f t="shared" si="965"/>
        <v>86.147999999999996</v>
      </c>
      <c r="U3455" s="37">
        <f>VLOOKUP(Time_Zone, 'LSTM LookUp'!$B$5:$D$8, 3, FALSE)</f>
        <v>-75</v>
      </c>
      <c r="V3455" s="21">
        <f t="shared" si="975"/>
        <v>3.3070911391761477</v>
      </c>
      <c r="W3455" s="21">
        <f t="shared" si="966"/>
        <v>11.974772784794023</v>
      </c>
      <c r="X3455" s="21">
        <f t="shared" si="967"/>
        <v>0</v>
      </c>
      <c r="Y3455" s="21">
        <f t="shared" si="968"/>
        <v>0</v>
      </c>
      <c r="Z3455" s="21">
        <f t="shared" si="976"/>
        <v>0</v>
      </c>
      <c r="AA3455" s="21">
        <f t="shared" si="969"/>
        <v>0</v>
      </c>
      <c r="AB3455" s="21">
        <f t="shared" si="970"/>
        <v>0</v>
      </c>
      <c r="AC3455" s="21">
        <f t="shared" si="971"/>
        <v>60.980000000000004</v>
      </c>
      <c r="AD3455" s="21">
        <f t="shared" si="977"/>
        <v>0</v>
      </c>
      <c r="AE3455" s="21" t="str">
        <f t="shared" si="972"/>
        <v>5/24/2:00</v>
      </c>
    </row>
    <row r="3456" spans="2:31">
      <c r="B3456" s="37">
        <v>5</v>
      </c>
      <c r="C3456" s="38">
        <v>24</v>
      </c>
      <c r="D3456" s="39">
        <v>3</v>
      </c>
      <c r="E3456" s="17">
        <v>16.100000000000001</v>
      </c>
      <c r="F3456" s="17">
        <v>0</v>
      </c>
      <c r="G3456" s="17">
        <v>0</v>
      </c>
      <c r="H3456" s="37">
        <f t="shared" si="960"/>
        <v>60.980000000000004</v>
      </c>
      <c r="I3456" s="37">
        <f>IF(H3456&lt;'Roof Calculator'!$G$8, 1, 0)</f>
        <v>0</v>
      </c>
      <c r="J3456" s="37">
        <f>IF(H3456&gt;='Roof Calculator'!$G$8, 1, 0)</f>
        <v>1</v>
      </c>
      <c r="K3456" s="37">
        <f t="shared" si="961"/>
        <v>0</v>
      </c>
      <c r="L3456" s="37">
        <f t="shared" si="962"/>
        <v>60.980000000000004</v>
      </c>
      <c r="M3456" s="37">
        <v>0</v>
      </c>
      <c r="N3456" s="37">
        <f t="shared" si="963"/>
        <v>0</v>
      </c>
      <c r="O3456" s="37">
        <v>0</v>
      </c>
      <c r="P3456" s="37">
        <v>0</v>
      </c>
      <c r="Q3456" s="21">
        <f t="shared" si="964"/>
        <v>39.790999999999997</v>
      </c>
      <c r="R3456" s="21">
        <f t="shared" si="973"/>
        <v>144.08333333333547</v>
      </c>
      <c r="S3456" s="21">
        <f t="shared" si="974"/>
        <v>20.614583486897473</v>
      </c>
      <c r="T3456" s="21">
        <f t="shared" si="965"/>
        <v>86.147999999999996</v>
      </c>
      <c r="U3456" s="37">
        <f>VLOOKUP(Time_Zone, 'LSTM LookUp'!$B$5:$D$8, 3, FALSE)</f>
        <v>-75</v>
      </c>
      <c r="V3456" s="21">
        <f t="shared" si="975"/>
        <v>3.3033682300347205</v>
      </c>
      <c r="W3456" s="21">
        <f t="shared" si="966"/>
        <v>26.973842057508676</v>
      </c>
      <c r="X3456" s="21">
        <f t="shared" si="967"/>
        <v>0</v>
      </c>
      <c r="Y3456" s="21">
        <f t="shared" si="968"/>
        <v>0</v>
      </c>
      <c r="Z3456" s="21">
        <f t="shared" si="976"/>
        <v>0</v>
      </c>
      <c r="AA3456" s="21">
        <f t="shared" si="969"/>
        <v>0</v>
      </c>
      <c r="AB3456" s="21">
        <f t="shared" si="970"/>
        <v>0</v>
      </c>
      <c r="AC3456" s="21">
        <f t="shared" si="971"/>
        <v>60.980000000000004</v>
      </c>
      <c r="AD3456" s="21">
        <f t="shared" si="977"/>
        <v>0</v>
      </c>
      <c r="AE3456" s="21" t="str">
        <f t="shared" si="972"/>
        <v>5/24/3:00</v>
      </c>
    </row>
    <row r="3457" spans="2:31">
      <c r="B3457" s="37">
        <v>5</v>
      </c>
      <c r="C3457" s="38">
        <v>24</v>
      </c>
      <c r="D3457" s="39">
        <v>4</v>
      </c>
      <c r="E3457" s="17">
        <v>16.100000000000001</v>
      </c>
      <c r="F3457" s="17">
        <v>0</v>
      </c>
      <c r="G3457" s="17">
        <v>0</v>
      </c>
      <c r="H3457" s="37">
        <f t="shared" si="960"/>
        <v>60.980000000000004</v>
      </c>
      <c r="I3457" s="37">
        <f>IF(H3457&lt;'Roof Calculator'!$G$8, 1, 0)</f>
        <v>0</v>
      </c>
      <c r="J3457" s="37">
        <f>IF(H3457&gt;='Roof Calculator'!$G$8, 1, 0)</f>
        <v>1</v>
      </c>
      <c r="K3457" s="37">
        <f t="shared" si="961"/>
        <v>0</v>
      </c>
      <c r="L3457" s="37">
        <f t="shared" si="962"/>
        <v>60.980000000000004</v>
      </c>
      <c r="M3457" s="37">
        <v>0</v>
      </c>
      <c r="N3457" s="37">
        <f t="shared" si="963"/>
        <v>0</v>
      </c>
      <c r="O3457" s="37">
        <v>0</v>
      </c>
      <c r="P3457" s="37">
        <v>0</v>
      </c>
      <c r="Q3457" s="21">
        <f t="shared" si="964"/>
        <v>39.790999999999997</v>
      </c>
      <c r="R3457" s="21">
        <f t="shared" si="973"/>
        <v>144.12500000000213</v>
      </c>
      <c r="S3457" s="21">
        <f t="shared" si="974"/>
        <v>20.622722084924106</v>
      </c>
      <c r="T3457" s="21">
        <f t="shared" si="965"/>
        <v>86.147999999999996</v>
      </c>
      <c r="U3457" s="37">
        <f>VLOOKUP(Time_Zone, 'LSTM LookUp'!$B$5:$D$8, 3, FALSE)</f>
        <v>-75</v>
      </c>
      <c r="V3457" s="21">
        <f t="shared" si="975"/>
        <v>3.2996310581259096</v>
      </c>
      <c r="W3457" s="21">
        <f t="shared" si="966"/>
        <v>41.972907764531477</v>
      </c>
      <c r="X3457" s="21">
        <f t="shared" si="967"/>
        <v>0</v>
      </c>
      <c r="Y3457" s="21">
        <f t="shared" si="968"/>
        <v>0</v>
      </c>
      <c r="Z3457" s="21">
        <f t="shared" si="976"/>
        <v>0</v>
      </c>
      <c r="AA3457" s="21">
        <f t="shared" si="969"/>
        <v>0</v>
      </c>
      <c r="AB3457" s="21">
        <f t="shared" si="970"/>
        <v>0</v>
      </c>
      <c r="AC3457" s="21">
        <f t="shared" si="971"/>
        <v>60.980000000000004</v>
      </c>
      <c r="AD3457" s="21">
        <f t="shared" si="977"/>
        <v>0</v>
      </c>
      <c r="AE3457" s="21" t="str">
        <f t="shared" si="972"/>
        <v>5/24/4:00</v>
      </c>
    </row>
    <row r="3458" spans="2:31">
      <c r="B3458" s="37">
        <v>5</v>
      </c>
      <c r="C3458" s="38">
        <v>24</v>
      </c>
      <c r="D3458" s="39">
        <v>5</v>
      </c>
      <c r="E3458" s="17">
        <v>15.6</v>
      </c>
      <c r="F3458" s="17">
        <v>0</v>
      </c>
      <c r="G3458" s="17">
        <v>0</v>
      </c>
      <c r="H3458" s="37">
        <f t="shared" si="960"/>
        <v>60.08</v>
      </c>
      <c r="I3458" s="37">
        <f>IF(H3458&lt;'Roof Calculator'!$G$8, 1, 0)</f>
        <v>0</v>
      </c>
      <c r="J3458" s="37">
        <f>IF(H3458&gt;='Roof Calculator'!$G$8, 1, 0)</f>
        <v>1</v>
      </c>
      <c r="K3458" s="37">
        <f t="shared" si="961"/>
        <v>0</v>
      </c>
      <c r="L3458" s="37">
        <f t="shared" si="962"/>
        <v>60.08</v>
      </c>
      <c r="M3458" s="37">
        <v>0</v>
      </c>
      <c r="N3458" s="37">
        <f t="shared" si="963"/>
        <v>0</v>
      </c>
      <c r="O3458" s="37">
        <v>0</v>
      </c>
      <c r="P3458" s="37">
        <v>0</v>
      </c>
      <c r="Q3458" s="21">
        <f t="shared" si="964"/>
        <v>39.790999999999997</v>
      </c>
      <c r="R3458" s="21">
        <f t="shared" si="973"/>
        <v>144.16666666666879</v>
      </c>
      <c r="S3458" s="21">
        <f t="shared" si="974"/>
        <v>20.63085002464938</v>
      </c>
      <c r="T3458" s="21">
        <f t="shared" si="965"/>
        <v>86.147999999999996</v>
      </c>
      <c r="U3458" s="37">
        <f>VLOOKUP(Time_Zone, 'LSTM LookUp'!$B$5:$D$8, 3, FALSE)</f>
        <v>-75</v>
      </c>
      <c r="V3458" s="21">
        <f t="shared" si="975"/>
        <v>3.2958796377431239</v>
      </c>
      <c r="W3458" s="21">
        <f t="shared" si="966"/>
        <v>56.971969909435785</v>
      </c>
      <c r="X3458" s="21">
        <f t="shared" si="967"/>
        <v>0</v>
      </c>
      <c r="Y3458" s="21">
        <f t="shared" si="968"/>
        <v>0</v>
      </c>
      <c r="Z3458" s="21">
        <f t="shared" si="976"/>
        <v>0</v>
      </c>
      <c r="AA3458" s="21">
        <f t="shared" si="969"/>
        <v>0</v>
      </c>
      <c r="AB3458" s="21">
        <f t="shared" si="970"/>
        <v>0</v>
      </c>
      <c r="AC3458" s="21">
        <f t="shared" si="971"/>
        <v>60.08</v>
      </c>
      <c r="AD3458" s="21">
        <f t="shared" si="977"/>
        <v>0</v>
      </c>
      <c r="AE3458" s="21" t="str">
        <f t="shared" si="972"/>
        <v>5/24/5:00</v>
      </c>
    </row>
    <row r="3459" spans="2:31">
      <c r="B3459" s="37">
        <v>5</v>
      </c>
      <c r="C3459" s="38">
        <v>24</v>
      </c>
      <c r="D3459" s="39">
        <v>6</v>
      </c>
      <c r="E3459" s="17">
        <v>15</v>
      </c>
      <c r="F3459" s="17">
        <v>6</v>
      </c>
      <c r="G3459" s="17">
        <v>0</v>
      </c>
      <c r="H3459" s="37">
        <f t="shared" si="960"/>
        <v>59</v>
      </c>
      <c r="I3459" s="37">
        <f>IF(H3459&lt;'Roof Calculator'!$G$8, 1, 0)</f>
        <v>0</v>
      </c>
      <c r="J3459" s="37">
        <f>IF(H3459&gt;='Roof Calculator'!$G$8, 1, 0)</f>
        <v>1</v>
      </c>
      <c r="K3459" s="37">
        <f t="shared" si="961"/>
        <v>0</v>
      </c>
      <c r="L3459" s="37">
        <f t="shared" si="962"/>
        <v>59</v>
      </c>
      <c r="M3459" s="37">
        <v>0</v>
      </c>
      <c r="N3459" s="37">
        <f t="shared" si="963"/>
        <v>6</v>
      </c>
      <c r="O3459" s="37">
        <v>0</v>
      </c>
      <c r="P3459" s="37">
        <v>0</v>
      </c>
      <c r="Q3459" s="21">
        <f t="shared" si="964"/>
        <v>39.790999999999997</v>
      </c>
      <c r="R3459" s="21">
        <f t="shared" si="973"/>
        <v>144.20833333333545</v>
      </c>
      <c r="S3459" s="21">
        <f t="shared" si="974"/>
        <v>20.638967300347542</v>
      </c>
      <c r="T3459" s="21">
        <f t="shared" si="965"/>
        <v>86.147999999999996</v>
      </c>
      <c r="U3459" s="37">
        <f>VLOOKUP(Time_Zone, 'LSTM LookUp'!$B$5:$D$8, 3, FALSE)</f>
        <v>-75</v>
      </c>
      <c r="V3459" s="21">
        <f t="shared" si="975"/>
        <v>3.2921139832129134</v>
      </c>
      <c r="W3459" s="21">
        <f t="shared" si="966"/>
        <v>71.97102849580321</v>
      </c>
      <c r="X3459" s="21">
        <f t="shared" si="967"/>
        <v>0</v>
      </c>
      <c r="Y3459" s="21">
        <f t="shared" si="968"/>
        <v>6</v>
      </c>
      <c r="Z3459" s="21">
        <f t="shared" si="976"/>
        <v>1.9018952062430323</v>
      </c>
      <c r="AA3459" s="21">
        <f t="shared" si="969"/>
        <v>0</v>
      </c>
      <c r="AB3459" s="21">
        <f t="shared" si="970"/>
        <v>1.9018952062430323</v>
      </c>
      <c r="AC3459" s="21">
        <f t="shared" si="971"/>
        <v>59</v>
      </c>
      <c r="AD3459" s="21">
        <f t="shared" si="977"/>
        <v>1.9018952062430323</v>
      </c>
      <c r="AE3459" s="21" t="str">
        <f t="shared" si="972"/>
        <v>5/24/6:00</v>
      </c>
    </row>
    <row r="3460" spans="2:31">
      <c r="B3460" s="37">
        <v>5</v>
      </c>
      <c r="C3460" s="38">
        <v>24</v>
      </c>
      <c r="D3460" s="39">
        <v>7</v>
      </c>
      <c r="E3460" s="17">
        <v>15.6</v>
      </c>
      <c r="F3460" s="17">
        <v>71</v>
      </c>
      <c r="G3460" s="17">
        <v>3</v>
      </c>
      <c r="H3460" s="37">
        <f t="shared" si="960"/>
        <v>60.08</v>
      </c>
      <c r="I3460" s="37">
        <f>IF(H3460&lt;'Roof Calculator'!$G$8, 1, 0)</f>
        <v>0</v>
      </c>
      <c r="J3460" s="37">
        <f>IF(H3460&gt;='Roof Calculator'!$G$8, 1, 0)</f>
        <v>1</v>
      </c>
      <c r="K3460" s="37">
        <f t="shared" si="961"/>
        <v>0</v>
      </c>
      <c r="L3460" s="37">
        <f t="shared" si="962"/>
        <v>60.08</v>
      </c>
      <c r="M3460" s="37">
        <v>0</v>
      </c>
      <c r="N3460" s="37">
        <f t="shared" si="963"/>
        <v>71</v>
      </c>
      <c r="O3460" s="37">
        <v>0</v>
      </c>
      <c r="P3460" s="37">
        <v>0</v>
      </c>
      <c r="Q3460" s="21">
        <f t="shared" si="964"/>
        <v>39.790999999999997</v>
      </c>
      <c r="R3460" s="21">
        <f t="shared" si="973"/>
        <v>144.2500000000021</v>
      </c>
      <c r="S3460" s="21">
        <f t="shared" si="974"/>
        <v>20.647073906298285</v>
      </c>
      <c r="T3460" s="21">
        <f t="shared" si="965"/>
        <v>86.147999999999996</v>
      </c>
      <c r="U3460" s="37">
        <f>VLOOKUP(Time_Zone, 'LSTM LookUp'!$B$5:$D$8, 3, FALSE)</f>
        <v>-75</v>
      </c>
      <c r="V3460" s="21">
        <f t="shared" si="975"/>
        <v>3.2883341088949631</v>
      </c>
      <c r="W3460" s="21">
        <f t="shared" si="966"/>
        <v>86.970083527223778</v>
      </c>
      <c r="X3460" s="21">
        <f t="shared" si="967"/>
        <v>0.79101896073741096</v>
      </c>
      <c r="Y3460" s="21">
        <f t="shared" si="968"/>
        <v>71.791018960737418</v>
      </c>
      <c r="Z3460" s="21">
        <f t="shared" si="976"/>
        <v>22.756499135454856</v>
      </c>
      <c r="AA3460" s="21">
        <f t="shared" si="969"/>
        <v>0</v>
      </c>
      <c r="AB3460" s="21">
        <f t="shared" si="970"/>
        <v>22.756499135454856</v>
      </c>
      <c r="AC3460" s="21">
        <f t="shared" si="971"/>
        <v>60.08</v>
      </c>
      <c r="AD3460" s="21">
        <f t="shared" si="977"/>
        <v>22.756499135454856</v>
      </c>
      <c r="AE3460" s="21" t="str">
        <f t="shared" si="972"/>
        <v>5/24/7:00</v>
      </c>
    </row>
    <row r="3461" spans="2:31">
      <c r="B3461" s="37">
        <v>5</v>
      </c>
      <c r="C3461" s="38">
        <v>24</v>
      </c>
      <c r="D3461" s="39">
        <v>8</v>
      </c>
      <c r="E3461" s="17">
        <v>16.7</v>
      </c>
      <c r="F3461" s="17">
        <v>146</v>
      </c>
      <c r="G3461" s="17">
        <v>0</v>
      </c>
      <c r="H3461" s="37">
        <f t="shared" si="960"/>
        <v>62.059999999999995</v>
      </c>
      <c r="I3461" s="37">
        <f>IF(H3461&lt;'Roof Calculator'!$G$8, 1, 0)</f>
        <v>0</v>
      </c>
      <c r="J3461" s="37">
        <f>IF(H3461&gt;='Roof Calculator'!$G$8, 1, 0)</f>
        <v>1</v>
      </c>
      <c r="K3461" s="37">
        <f t="shared" si="961"/>
        <v>0</v>
      </c>
      <c r="L3461" s="37">
        <f t="shared" si="962"/>
        <v>62.059999999999995</v>
      </c>
      <c r="M3461" s="37">
        <v>0</v>
      </c>
      <c r="N3461" s="37">
        <f t="shared" si="963"/>
        <v>146</v>
      </c>
      <c r="O3461" s="37">
        <v>0</v>
      </c>
      <c r="P3461" s="37">
        <v>0</v>
      </c>
      <c r="Q3461" s="21">
        <f t="shared" si="964"/>
        <v>39.790999999999997</v>
      </c>
      <c r="R3461" s="21">
        <f t="shared" si="973"/>
        <v>144.29166666666876</v>
      </c>
      <c r="S3461" s="21">
        <f t="shared" si="974"/>
        <v>20.655169836786712</v>
      </c>
      <c r="T3461" s="21">
        <f t="shared" si="965"/>
        <v>86.147999999999996</v>
      </c>
      <c r="U3461" s="37">
        <f>VLOOKUP(Time_Zone, 'LSTM LookUp'!$B$5:$D$8, 3, FALSE)</f>
        <v>-75</v>
      </c>
      <c r="V3461" s="21">
        <f t="shared" si="975"/>
        <v>3.2845400291820486</v>
      </c>
      <c r="W3461" s="21">
        <f t="shared" si="966"/>
        <v>101.96913500729548</v>
      </c>
      <c r="X3461" s="21">
        <f t="shared" si="967"/>
        <v>0</v>
      </c>
      <c r="Y3461" s="21">
        <f t="shared" si="968"/>
        <v>146</v>
      </c>
      <c r="Z3461" s="21">
        <f t="shared" si="976"/>
        <v>46.279450018580455</v>
      </c>
      <c r="AA3461" s="21">
        <f t="shared" si="969"/>
        <v>0</v>
      </c>
      <c r="AB3461" s="21">
        <f t="shared" si="970"/>
        <v>46.279450018580455</v>
      </c>
      <c r="AC3461" s="21">
        <f t="shared" si="971"/>
        <v>62.059999999999995</v>
      </c>
      <c r="AD3461" s="21">
        <f t="shared" si="977"/>
        <v>46.279450018580455</v>
      </c>
      <c r="AE3461" s="21" t="str">
        <f t="shared" si="972"/>
        <v>5/24/8:00</v>
      </c>
    </row>
    <row r="3462" spans="2:31">
      <c r="B3462" s="37">
        <v>5</v>
      </c>
      <c r="C3462" s="38">
        <v>24</v>
      </c>
      <c r="D3462" s="39">
        <v>9</v>
      </c>
      <c r="E3462" s="17">
        <v>17.8</v>
      </c>
      <c r="F3462" s="17">
        <v>257</v>
      </c>
      <c r="G3462" s="17">
        <v>2</v>
      </c>
      <c r="H3462" s="37">
        <f t="shared" si="960"/>
        <v>64.040000000000006</v>
      </c>
      <c r="I3462" s="37">
        <f>IF(H3462&lt;'Roof Calculator'!$G$8, 1, 0)</f>
        <v>0</v>
      </c>
      <c r="J3462" s="37">
        <f>IF(H3462&gt;='Roof Calculator'!$G$8, 1, 0)</f>
        <v>1</v>
      </c>
      <c r="K3462" s="37">
        <f t="shared" si="961"/>
        <v>0</v>
      </c>
      <c r="L3462" s="37">
        <f t="shared" si="962"/>
        <v>64.040000000000006</v>
      </c>
      <c r="M3462" s="37">
        <v>0</v>
      </c>
      <c r="N3462" s="37">
        <f t="shared" si="963"/>
        <v>257</v>
      </c>
      <c r="O3462" s="37">
        <v>0</v>
      </c>
      <c r="P3462" s="37">
        <v>0</v>
      </c>
      <c r="Q3462" s="21">
        <f t="shared" si="964"/>
        <v>39.790999999999997</v>
      </c>
      <c r="R3462" s="21">
        <f t="shared" si="973"/>
        <v>144.33333333333542</v>
      </c>
      <c r="S3462" s="21">
        <f t="shared" si="974"/>
        <v>20.663255086103426</v>
      </c>
      <c r="T3462" s="21">
        <f t="shared" si="965"/>
        <v>86.147999999999996</v>
      </c>
      <c r="U3462" s="37">
        <f>VLOOKUP(Time_Zone, 'LSTM LookUp'!$B$5:$D$8, 3, FALSE)</f>
        <v>-75</v>
      </c>
      <c r="V3462" s="21">
        <f t="shared" si="975"/>
        <v>3.280731758500004</v>
      </c>
      <c r="W3462" s="21">
        <f t="shared" si="966"/>
        <v>116.96818293962501</v>
      </c>
      <c r="X3462" s="21">
        <f t="shared" si="967"/>
        <v>-0.20041324982123571</v>
      </c>
      <c r="Y3462" s="21">
        <f t="shared" si="968"/>
        <v>256.79958675017878</v>
      </c>
      <c r="Z3462" s="21">
        <f t="shared" si="976"/>
        <v>81.400983834226125</v>
      </c>
      <c r="AA3462" s="21">
        <f t="shared" si="969"/>
        <v>0</v>
      </c>
      <c r="AB3462" s="21">
        <f t="shared" si="970"/>
        <v>81.400983834226125</v>
      </c>
      <c r="AC3462" s="21">
        <f t="shared" si="971"/>
        <v>64.040000000000006</v>
      </c>
      <c r="AD3462" s="21">
        <f t="shared" si="977"/>
        <v>81.400983834226125</v>
      </c>
      <c r="AE3462" s="21" t="str">
        <f t="shared" si="972"/>
        <v>5/24/9:00</v>
      </c>
    </row>
    <row r="3463" spans="2:31">
      <c r="B3463" s="37">
        <v>5</v>
      </c>
      <c r="C3463" s="38">
        <v>24</v>
      </c>
      <c r="D3463" s="39">
        <v>10</v>
      </c>
      <c r="E3463" s="17">
        <v>18.3</v>
      </c>
      <c r="F3463" s="17">
        <v>325</v>
      </c>
      <c r="G3463" s="17">
        <v>1</v>
      </c>
      <c r="H3463" s="37">
        <f t="shared" si="960"/>
        <v>64.94</v>
      </c>
      <c r="I3463" s="37">
        <f>IF(H3463&lt;'Roof Calculator'!$G$8, 1, 0)</f>
        <v>0</v>
      </c>
      <c r="J3463" s="37">
        <f>IF(H3463&gt;='Roof Calculator'!$G$8, 1, 0)</f>
        <v>1</v>
      </c>
      <c r="K3463" s="37">
        <f t="shared" si="961"/>
        <v>0</v>
      </c>
      <c r="L3463" s="37">
        <f t="shared" si="962"/>
        <v>64.94</v>
      </c>
      <c r="M3463" s="37">
        <v>0</v>
      </c>
      <c r="N3463" s="37">
        <f t="shared" si="963"/>
        <v>325</v>
      </c>
      <c r="O3463" s="37">
        <v>0</v>
      </c>
      <c r="P3463" s="37">
        <v>0</v>
      </c>
      <c r="Q3463" s="21">
        <f t="shared" si="964"/>
        <v>39.790999999999997</v>
      </c>
      <c r="R3463" s="21">
        <f t="shared" si="973"/>
        <v>144.37500000000207</v>
      </c>
      <c r="S3463" s="21">
        <f t="shared" si="974"/>
        <v>20.671329648544447</v>
      </c>
      <c r="T3463" s="21">
        <f t="shared" si="965"/>
        <v>86.147999999999996</v>
      </c>
      <c r="U3463" s="37">
        <f>VLOOKUP(Time_Zone, 'LSTM LookUp'!$B$5:$D$8, 3, FALSE)</f>
        <v>-75</v>
      </c>
      <c r="V3463" s="21">
        <f t="shared" si="975"/>
        <v>3.2769093113076893</v>
      </c>
      <c r="W3463" s="21">
        <f t="shared" si="966"/>
        <v>131.96722732782689</v>
      </c>
      <c r="X3463" s="21">
        <f t="shared" si="967"/>
        <v>-0.25482268279336007</v>
      </c>
      <c r="Y3463" s="21">
        <f t="shared" si="968"/>
        <v>324.74517731720664</v>
      </c>
      <c r="Z3463" s="21">
        <f t="shared" si="976"/>
        <v>102.93854933168981</v>
      </c>
      <c r="AA3463" s="21">
        <f t="shared" si="969"/>
        <v>0</v>
      </c>
      <c r="AB3463" s="21">
        <f t="shared" si="970"/>
        <v>102.93854933168981</v>
      </c>
      <c r="AC3463" s="21">
        <f t="shared" si="971"/>
        <v>64.94</v>
      </c>
      <c r="AD3463" s="21">
        <f t="shared" si="977"/>
        <v>102.93854933168981</v>
      </c>
      <c r="AE3463" s="21" t="str">
        <f t="shared" si="972"/>
        <v>5/24/10:00</v>
      </c>
    </row>
    <row r="3464" spans="2:31">
      <c r="B3464" s="37">
        <v>5</v>
      </c>
      <c r="C3464" s="38">
        <v>24</v>
      </c>
      <c r="D3464" s="39">
        <v>11</v>
      </c>
      <c r="E3464" s="17">
        <v>17.8</v>
      </c>
      <c r="F3464" s="17">
        <v>238</v>
      </c>
      <c r="G3464" s="17">
        <v>1</v>
      </c>
      <c r="H3464" s="37">
        <f t="shared" si="960"/>
        <v>64.040000000000006</v>
      </c>
      <c r="I3464" s="37">
        <f>IF(H3464&lt;'Roof Calculator'!$G$8, 1, 0)</f>
        <v>0</v>
      </c>
      <c r="J3464" s="37">
        <f>IF(H3464&gt;='Roof Calculator'!$G$8, 1, 0)</f>
        <v>1</v>
      </c>
      <c r="K3464" s="37">
        <f t="shared" si="961"/>
        <v>0</v>
      </c>
      <c r="L3464" s="37">
        <f t="shared" si="962"/>
        <v>64.040000000000006</v>
      </c>
      <c r="M3464" s="37">
        <v>0</v>
      </c>
      <c r="N3464" s="37">
        <f t="shared" si="963"/>
        <v>238</v>
      </c>
      <c r="O3464" s="37">
        <v>0</v>
      </c>
      <c r="P3464" s="37">
        <v>0</v>
      </c>
      <c r="Q3464" s="21">
        <f t="shared" si="964"/>
        <v>39.790999999999997</v>
      </c>
      <c r="R3464" s="21">
        <f t="shared" si="973"/>
        <v>144.41666666666873</v>
      </c>
      <c r="S3464" s="21">
        <f t="shared" si="974"/>
        <v>20.679393518411313</v>
      </c>
      <c r="T3464" s="21">
        <f t="shared" si="965"/>
        <v>86.147999999999996</v>
      </c>
      <c r="U3464" s="37">
        <f>VLOOKUP(Time_Zone, 'LSTM LookUp'!$B$5:$D$8, 3, FALSE)</f>
        <v>-75</v>
      </c>
      <c r="V3464" s="21">
        <f t="shared" si="975"/>
        <v>3.2730727020969552</v>
      </c>
      <c r="W3464" s="21">
        <f t="shared" si="966"/>
        <v>146.96626817552425</v>
      </c>
      <c r="X3464" s="21">
        <f t="shared" si="967"/>
        <v>-0.37666645719954311</v>
      </c>
      <c r="Y3464" s="21">
        <f t="shared" si="968"/>
        <v>237.62333354280045</v>
      </c>
      <c r="Z3464" s="21">
        <f t="shared" si="976"/>
        <v>75.322446492756896</v>
      </c>
      <c r="AA3464" s="21">
        <f t="shared" si="969"/>
        <v>0</v>
      </c>
      <c r="AB3464" s="21">
        <f t="shared" si="970"/>
        <v>75.322446492756896</v>
      </c>
      <c r="AC3464" s="21">
        <f t="shared" si="971"/>
        <v>64.040000000000006</v>
      </c>
      <c r="AD3464" s="21">
        <f t="shared" si="977"/>
        <v>75.322446492756896</v>
      </c>
      <c r="AE3464" s="21" t="str">
        <f t="shared" si="972"/>
        <v>5/24/11:00</v>
      </c>
    </row>
    <row r="3465" spans="2:31">
      <c r="B3465" s="37">
        <v>5</v>
      </c>
      <c r="C3465" s="38">
        <v>24</v>
      </c>
      <c r="D3465" s="39">
        <v>12</v>
      </c>
      <c r="E3465" s="17">
        <v>17.8</v>
      </c>
      <c r="F3465" s="17">
        <v>248</v>
      </c>
      <c r="G3465" s="17">
        <v>1</v>
      </c>
      <c r="H3465" s="37">
        <f t="shared" si="960"/>
        <v>64.040000000000006</v>
      </c>
      <c r="I3465" s="37">
        <f>IF(H3465&lt;'Roof Calculator'!$G$8, 1, 0)</f>
        <v>0</v>
      </c>
      <c r="J3465" s="37">
        <f>IF(H3465&gt;='Roof Calculator'!$G$8, 1, 0)</f>
        <v>1</v>
      </c>
      <c r="K3465" s="37">
        <f t="shared" si="961"/>
        <v>0</v>
      </c>
      <c r="L3465" s="37">
        <f t="shared" si="962"/>
        <v>64.040000000000006</v>
      </c>
      <c r="M3465" s="37">
        <v>0</v>
      </c>
      <c r="N3465" s="37">
        <f t="shared" si="963"/>
        <v>248</v>
      </c>
      <c r="O3465" s="37">
        <v>0</v>
      </c>
      <c r="P3465" s="37">
        <v>0</v>
      </c>
      <c r="Q3465" s="21">
        <f t="shared" si="964"/>
        <v>39.790999999999997</v>
      </c>
      <c r="R3465" s="21">
        <f t="shared" si="973"/>
        <v>144.45833333333539</v>
      </c>
      <c r="S3465" s="21">
        <f t="shared" si="974"/>
        <v>20.687446690011033</v>
      </c>
      <c r="T3465" s="21">
        <f t="shared" si="965"/>
        <v>86.147999999999996</v>
      </c>
      <c r="U3465" s="37">
        <f>VLOOKUP(Time_Zone, 'LSTM LookUp'!$B$5:$D$8, 3, FALSE)</f>
        <v>-75</v>
      </c>
      <c r="V3465" s="21">
        <f t="shared" si="975"/>
        <v>3.2692219453926183</v>
      </c>
      <c r="W3465" s="21">
        <f t="shared" si="966"/>
        <v>161.96530548634814</v>
      </c>
      <c r="X3465" s="21">
        <f t="shared" si="967"/>
        <v>-0.45743377483800551</v>
      </c>
      <c r="Y3465" s="21">
        <f t="shared" si="968"/>
        <v>247.54256622516201</v>
      </c>
      <c r="Z3465" s="21">
        <f t="shared" si="976"/>
        <v>78.466670007455676</v>
      </c>
      <c r="AA3465" s="21">
        <f t="shared" si="969"/>
        <v>0</v>
      </c>
      <c r="AB3465" s="21">
        <f t="shared" si="970"/>
        <v>78.466670007455676</v>
      </c>
      <c r="AC3465" s="21">
        <f t="shared" si="971"/>
        <v>64.040000000000006</v>
      </c>
      <c r="AD3465" s="21">
        <f t="shared" si="977"/>
        <v>78.466670007455676</v>
      </c>
      <c r="AE3465" s="21" t="str">
        <f t="shared" si="972"/>
        <v>5/24/12:00</v>
      </c>
    </row>
    <row r="3466" spans="2:31">
      <c r="B3466" s="37">
        <v>5</v>
      </c>
      <c r="C3466" s="38">
        <v>24</v>
      </c>
      <c r="D3466" s="39">
        <v>13</v>
      </c>
      <c r="E3466" s="17">
        <v>20</v>
      </c>
      <c r="F3466" s="17">
        <v>419</v>
      </c>
      <c r="G3466" s="17">
        <v>203</v>
      </c>
      <c r="H3466" s="37">
        <f t="shared" si="960"/>
        <v>68</v>
      </c>
      <c r="I3466" s="37">
        <f>IF(H3466&lt;'Roof Calculator'!$G$8, 1, 0)</f>
        <v>0</v>
      </c>
      <c r="J3466" s="37">
        <f>IF(H3466&gt;='Roof Calculator'!$G$8, 1, 0)</f>
        <v>1</v>
      </c>
      <c r="K3466" s="37">
        <f t="shared" si="961"/>
        <v>0</v>
      </c>
      <c r="L3466" s="37">
        <f t="shared" si="962"/>
        <v>68</v>
      </c>
      <c r="M3466" s="37">
        <v>0</v>
      </c>
      <c r="N3466" s="37">
        <f t="shared" si="963"/>
        <v>419</v>
      </c>
      <c r="O3466" s="37">
        <v>0</v>
      </c>
      <c r="P3466" s="37">
        <v>0</v>
      </c>
      <c r="Q3466" s="21">
        <f t="shared" si="964"/>
        <v>39.790999999999997</v>
      </c>
      <c r="R3466" s="21">
        <f t="shared" si="973"/>
        <v>144.50000000000205</v>
      </c>
      <c r="S3466" s="21">
        <f t="shared" si="974"/>
        <v>20.695489157656109</v>
      </c>
      <c r="T3466" s="21">
        <f t="shared" si="965"/>
        <v>86.147999999999996</v>
      </c>
      <c r="U3466" s="37">
        <f>VLOOKUP(Time_Zone, 'LSTM LookUp'!$B$5:$D$8, 3, FALSE)</f>
        <v>-75</v>
      </c>
      <c r="V3466" s="21">
        <f t="shared" si="975"/>
        <v>3.2653570557524176</v>
      </c>
      <c r="W3466" s="21">
        <f t="shared" si="966"/>
        <v>176.96433926393806</v>
      </c>
      <c r="X3466" s="21">
        <f t="shared" si="967"/>
        <v>-99.798888021983259</v>
      </c>
      <c r="Y3466" s="21">
        <f t="shared" si="968"/>
        <v>319.20111197801674</v>
      </c>
      <c r="Z3466" s="21">
        <f t="shared" si="976"/>
        <v>101.18117744973924</v>
      </c>
      <c r="AA3466" s="21">
        <f t="shared" si="969"/>
        <v>0</v>
      </c>
      <c r="AB3466" s="21">
        <f t="shared" si="970"/>
        <v>101.18117744973924</v>
      </c>
      <c r="AC3466" s="21">
        <f t="shared" si="971"/>
        <v>68</v>
      </c>
      <c r="AD3466" s="21">
        <f t="shared" si="977"/>
        <v>101.18117744973924</v>
      </c>
      <c r="AE3466" s="21" t="str">
        <f t="shared" si="972"/>
        <v>5/24/13:00</v>
      </c>
    </row>
    <row r="3467" spans="2:31">
      <c r="B3467" s="37">
        <v>5</v>
      </c>
      <c r="C3467" s="38">
        <v>24</v>
      </c>
      <c r="D3467" s="39">
        <v>14</v>
      </c>
      <c r="E3467" s="17">
        <v>21.1</v>
      </c>
      <c r="F3467" s="17">
        <v>357</v>
      </c>
      <c r="G3467" s="17">
        <v>0</v>
      </c>
      <c r="H3467" s="37">
        <f t="shared" si="960"/>
        <v>69.98</v>
      </c>
      <c r="I3467" s="37">
        <f>IF(H3467&lt;'Roof Calculator'!$G$8, 1, 0)</f>
        <v>0</v>
      </c>
      <c r="J3467" s="37">
        <f>IF(H3467&gt;='Roof Calculator'!$G$8, 1, 0)</f>
        <v>1</v>
      </c>
      <c r="K3467" s="37">
        <f t="shared" si="961"/>
        <v>0</v>
      </c>
      <c r="L3467" s="37">
        <f t="shared" si="962"/>
        <v>69.98</v>
      </c>
      <c r="M3467" s="37">
        <v>0</v>
      </c>
      <c r="N3467" s="37">
        <f t="shared" si="963"/>
        <v>357</v>
      </c>
      <c r="O3467" s="37">
        <v>0</v>
      </c>
      <c r="P3467" s="37">
        <v>0</v>
      </c>
      <c r="Q3467" s="21">
        <f t="shared" si="964"/>
        <v>39.790999999999997</v>
      </c>
      <c r="R3467" s="21">
        <f t="shared" si="973"/>
        <v>144.5416666666687</v>
      </c>
      <c r="S3467" s="21">
        <f t="shared" si="974"/>
        <v>20.703520915664587</v>
      </c>
      <c r="T3467" s="21">
        <f t="shared" si="965"/>
        <v>86.147999999999996</v>
      </c>
      <c r="U3467" s="37">
        <f>VLOOKUP(Time_Zone, 'LSTM LookUp'!$B$5:$D$8, 3, FALSE)</f>
        <v>-75</v>
      </c>
      <c r="V3467" s="21">
        <f t="shared" si="975"/>
        <v>3.2614780477669809</v>
      </c>
      <c r="W3467" s="21">
        <f t="shared" si="966"/>
        <v>191.96336951194175</v>
      </c>
      <c r="X3467" s="21">
        <f t="shared" si="967"/>
        <v>0</v>
      </c>
      <c r="Y3467" s="21">
        <f t="shared" si="968"/>
        <v>357</v>
      </c>
      <c r="Z3467" s="21">
        <f t="shared" si="976"/>
        <v>113.16276477146043</v>
      </c>
      <c r="AA3467" s="21">
        <f t="shared" si="969"/>
        <v>0</v>
      </c>
      <c r="AB3467" s="21">
        <f t="shared" si="970"/>
        <v>113.16276477146043</v>
      </c>
      <c r="AC3467" s="21">
        <f t="shared" si="971"/>
        <v>69.98</v>
      </c>
      <c r="AD3467" s="21">
        <f t="shared" si="977"/>
        <v>113.16276477146043</v>
      </c>
      <c r="AE3467" s="21" t="str">
        <f t="shared" si="972"/>
        <v>5/24/14:00</v>
      </c>
    </row>
    <row r="3468" spans="2:31">
      <c r="B3468" s="37">
        <v>5</v>
      </c>
      <c r="C3468" s="38">
        <v>24</v>
      </c>
      <c r="D3468" s="39">
        <v>15</v>
      </c>
      <c r="E3468" s="17">
        <v>21.7</v>
      </c>
      <c r="F3468" s="17">
        <v>309</v>
      </c>
      <c r="G3468" s="17">
        <v>374</v>
      </c>
      <c r="H3468" s="37">
        <f t="shared" si="960"/>
        <v>71.06</v>
      </c>
      <c r="I3468" s="37">
        <f>IF(H3468&lt;'Roof Calculator'!$G$8, 1, 0)</f>
        <v>0</v>
      </c>
      <c r="J3468" s="37">
        <f>IF(H3468&gt;='Roof Calculator'!$G$8, 1, 0)</f>
        <v>1</v>
      </c>
      <c r="K3468" s="37">
        <f t="shared" si="961"/>
        <v>0</v>
      </c>
      <c r="L3468" s="37">
        <f t="shared" si="962"/>
        <v>71.06</v>
      </c>
      <c r="M3468" s="37">
        <v>0</v>
      </c>
      <c r="N3468" s="37">
        <f t="shared" si="963"/>
        <v>309</v>
      </c>
      <c r="O3468" s="37">
        <v>0</v>
      </c>
      <c r="P3468" s="37">
        <v>0</v>
      </c>
      <c r="Q3468" s="21">
        <f t="shared" si="964"/>
        <v>39.790999999999997</v>
      </c>
      <c r="R3468" s="21">
        <f t="shared" si="973"/>
        <v>144.58333333333536</v>
      </c>
      <c r="S3468" s="21">
        <f t="shared" si="974"/>
        <v>20.711541958359991</v>
      </c>
      <c r="T3468" s="21">
        <f t="shared" si="965"/>
        <v>86.147999999999996</v>
      </c>
      <c r="U3468" s="37">
        <f>VLOOKUP(Time_Zone, 'LSTM LookUp'!$B$5:$D$8, 3, FALSE)</f>
        <v>-75</v>
      </c>
      <c r="V3468" s="21">
        <f t="shared" si="975"/>
        <v>3.257584936059807</v>
      </c>
      <c r="W3468" s="21">
        <f t="shared" si="966"/>
        <v>206.96239623401496</v>
      </c>
      <c r="X3468" s="21">
        <f t="shared" si="967"/>
        <v>-154.93419802389386</v>
      </c>
      <c r="Y3468" s="21">
        <f t="shared" si="968"/>
        <v>154.06580197610614</v>
      </c>
      <c r="Z3468" s="21">
        <f t="shared" si="976"/>
        <v>48.836168370724096</v>
      </c>
      <c r="AA3468" s="21">
        <f t="shared" si="969"/>
        <v>0</v>
      </c>
      <c r="AB3468" s="21">
        <f t="shared" si="970"/>
        <v>48.836168370724096</v>
      </c>
      <c r="AC3468" s="21">
        <f t="shared" si="971"/>
        <v>71.06</v>
      </c>
      <c r="AD3468" s="21">
        <f t="shared" si="977"/>
        <v>48.836168370724096</v>
      </c>
      <c r="AE3468" s="21" t="str">
        <f t="shared" si="972"/>
        <v>5/24/15:00</v>
      </c>
    </row>
    <row r="3469" spans="2:31">
      <c r="B3469" s="37">
        <v>5</v>
      </c>
      <c r="C3469" s="38">
        <v>24</v>
      </c>
      <c r="D3469" s="39">
        <v>16</v>
      </c>
      <c r="E3469" s="17">
        <v>23.3</v>
      </c>
      <c r="F3469" s="17">
        <v>157</v>
      </c>
      <c r="G3469" s="17">
        <v>671</v>
      </c>
      <c r="H3469" s="37">
        <f t="shared" si="960"/>
        <v>73.94</v>
      </c>
      <c r="I3469" s="37">
        <f>IF(H3469&lt;'Roof Calculator'!$G$8, 1, 0)</f>
        <v>0</v>
      </c>
      <c r="J3469" s="37">
        <f>IF(H3469&gt;='Roof Calculator'!$G$8, 1, 0)</f>
        <v>1</v>
      </c>
      <c r="K3469" s="37">
        <f t="shared" si="961"/>
        <v>0</v>
      </c>
      <c r="L3469" s="37">
        <f t="shared" si="962"/>
        <v>73.94</v>
      </c>
      <c r="M3469" s="37">
        <v>0</v>
      </c>
      <c r="N3469" s="37">
        <f t="shared" si="963"/>
        <v>157</v>
      </c>
      <c r="O3469" s="37">
        <v>0</v>
      </c>
      <c r="P3469" s="37">
        <v>0</v>
      </c>
      <c r="Q3469" s="21">
        <f t="shared" si="964"/>
        <v>39.790999999999997</v>
      </c>
      <c r="R3469" s="21">
        <f t="shared" si="973"/>
        <v>144.62500000000202</v>
      </c>
      <c r="S3469" s="21">
        <f t="shared" si="974"/>
        <v>20.719552280071397</v>
      </c>
      <c r="T3469" s="21">
        <f t="shared" si="965"/>
        <v>86.147999999999996</v>
      </c>
      <c r="U3469" s="37">
        <f>VLOOKUP(Time_Zone, 'LSTM LookUp'!$B$5:$D$8, 3, FALSE)</f>
        <v>-75</v>
      </c>
      <c r="V3469" s="21">
        <f t="shared" si="975"/>
        <v>3.2536777352872095</v>
      </c>
      <c r="W3469" s="21">
        <f t="shared" si="966"/>
        <v>221.96141943382179</v>
      </c>
      <c r="X3469" s="21">
        <f t="shared" si="967"/>
        <v>-206.66017115282611</v>
      </c>
      <c r="Y3469" s="21">
        <f t="shared" si="968"/>
        <v>-49.660171152826109</v>
      </c>
      <c r="Z3469" s="21">
        <f t="shared" si="976"/>
        <v>-15.741406909461416</v>
      </c>
      <c r="AA3469" s="21">
        <f t="shared" si="969"/>
        <v>0</v>
      </c>
      <c r="AB3469" s="21">
        <f t="shared" si="970"/>
        <v>-15.741406909461416</v>
      </c>
      <c r="AC3469" s="21">
        <f t="shared" si="971"/>
        <v>73.94</v>
      </c>
      <c r="AD3469" s="21">
        <f t="shared" si="977"/>
        <v>-15.741406909461416</v>
      </c>
      <c r="AE3469" s="21" t="str">
        <f t="shared" si="972"/>
        <v>5/24/16:00</v>
      </c>
    </row>
    <row r="3470" spans="2:31">
      <c r="B3470" s="37">
        <v>5</v>
      </c>
      <c r="C3470" s="38">
        <v>24</v>
      </c>
      <c r="D3470" s="39">
        <v>17</v>
      </c>
      <c r="E3470" s="17">
        <v>23.9</v>
      </c>
      <c r="F3470" s="17">
        <v>344</v>
      </c>
      <c r="G3470" s="17">
        <v>188</v>
      </c>
      <c r="H3470" s="37">
        <f t="shared" si="960"/>
        <v>75.02</v>
      </c>
      <c r="I3470" s="37">
        <f>IF(H3470&lt;'Roof Calculator'!$G$8, 1, 0)</f>
        <v>0</v>
      </c>
      <c r="J3470" s="37">
        <f>IF(H3470&gt;='Roof Calculator'!$G$8, 1, 0)</f>
        <v>1</v>
      </c>
      <c r="K3470" s="37">
        <f t="shared" si="961"/>
        <v>0</v>
      </c>
      <c r="L3470" s="37">
        <f t="shared" si="962"/>
        <v>75.02</v>
      </c>
      <c r="M3470" s="37">
        <v>0</v>
      </c>
      <c r="N3470" s="37">
        <f t="shared" si="963"/>
        <v>344</v>
      </c>
      <c r="O3470" s="37">
        <v>0</v>
      </c>
      <c r="P3470" s="37">
        <v>0</v>
      </c>
      <c r="Q3470" s="21">
        <f t="shared" si="964"/>
        <v>39.790999999999997</v>
      </c>
      <c r="R3470" s="21">
        <f t="shared" si="973"/>
        <v>144.66666666666868</v>
      </c>
      <c r="S3470" s="21">
        <f t="shared" si="974"/>
        <v>20.727551875133422</v>
      </c>
      <c r="T3470" s="21">
        <f t="shared" si="965"/>
        <v>86.147999999999996</v>
      </c>
      <c r="U3470" s="37">
        <f>VLOOKUP(Time_Zone, 'LSTM LookUp'!$B$5:$D$8, 3, FALSE)</f>
        <v>-75</v>
      </c>
      <c r="V3470" s="21">
        <f t="shared" si="975"/>
        <v>3.2497564601383</v>
      </c>
      <c r="W3470" s="21">
        <f t="shared" si="966"/>
        <v>236.9604391150346</v>
      </c>
      <c r="X3470" s="21">
        <f t="shared" si="967"/>
        <v>-31.078807602920811</v>
      </c>
      <c r="Y3470" s="21">
        <f t="shared" si="968"/>
        <v>312.92119239707921</v>
      </c>
      <c r="Z3470" s="21">
        <f t="shared" si="976"/>
        <v>99.190552625309763</v>
      </c>
      <c r="AA3470" s="21">
        <f t="shared" si="969"/>
        <v>0</v>
      </c>
      <c r="AB3470" s="21">
        <f t="shared" si="970"/>
        <v>99.190552625309763</v>
      </c>
      <c r="AC3470" s="21">
        <f t="shared" si="971"/>
        <v>75.02</v>
      </c>
      <c r="AD3470" s="21">
        <f t="shared" si="977"/>
        <v>99.190552625309763</v>
      </c>
      <c r="AE3470" s="21" t="str">
        <f t="shared" si="972"/>
        <v>5/24/17:00</v>
      </c>
    </row>
    <row r="3471" spans="2:31">
      <c r="B3471" s="37">
        <v>5</v>
      </c>
      <c r="C3471" s="38">
        <v>24</v>
      </c>
      <c r="D3471" s="39">
        <v>18</v>
      </c>
      <c r="E3471" s="17">
        <v>22.8</v>
      </c>
      <c r="F3471" s="17">
        <v>202</v>
      </c>
      <c r="G3471" s="17">
        <v>120</v>
      </c>
      <c r="H3471" s="37">
        <f t="shared" si="960"/>
        <v>73.040000000000006</v>
      </c>
      <c r="I3471" s="37">
        <f>IF(H3471&lt;'Roof Calculator'!$G$8, 1, 0)</f>
        <v>0</v>
      </c>
      <c r="J3471" s="37">
        <f>IF(H3471&gt;='Roof Calculator'!$G$8, 1, 0)</f>
        <v>1</v>
      </c>
      <c r="K3471" s="37">
        <f t="shared" si="961"/>
        <v>0</v>
      </c>
      <c r="L3471" s="37">
        <f t="shared" si="962"/>
        <v>73.040000000000006</v>
      </c>
      <c r="M3471" s="37">
        <v>0</v>
      </c>
      <c r="N3471" s="37">
        <f t="shared" si="963"/>
        <v>202</v>
      </c>
      <c r="O3471" s="37">
        <v>0</v>
      </c>
      <c r="P3471" s="37">
        <v>0</v>
      </c>
      <c r="Q3471" s="21">
        <f t="shared" si="964"/>
        <v>39.790999999999997</v>
      </c>
      <c r="R3471" s="21">
        <f t="shared" si="973"/>
        <v>144.70833333333533</v>
      </c>
      <c r="S3471" s="21">
        <f t="shared" si="974"/>
        <v>20.735540737886243</v>
      </c>
      <c r="T3471" s="21">
        <f t="shared" si="965"/>
        <v>86.147999999999996</v>
      </c>
      <c r="U3471" s="37">
        <f>VLOOKUP(Time_Zone, 'LSTM LookUp'!$B$5:$D$8, 3, FALSE)</f>
        <v>-75</v>
      </c>
      <c r="V3471" s="21">
        <f t="shared" si="975"/>
        <v>3.2458211253349516</v>
      </c>
      <c r="W3471" s="21">
        <f t="shared" si="966"/>
        <v>251.95945528133373</v>
      </c>
      <c r="X3471" s="21">
        <f t="shared" si="967"/>
        <v>0.4853447401081068</v>
      </c>
      <c r="Y3471" s="21">
        <f t="shared" si="968"/>
        <v>202.4853447401081</v>
      </c>
      <c r="Z3471" s="21">
        <f t="shared" si="976"/>
        <v>64.184317749279899</v>
      </c>
      <c r="AA3471" s="21">
        <f t="shared" si="969"/>
        <v>0</v>
      </c>
      <c r="AB3471" s="21">
        <f t="shared" si="970"/>
        <v>64.184317749279899</v>
      </c>
      <c r="AC3471" s="21">
        <f t="shared" si="971"/>
        <v>73.040000000000006</v>
      </c>
      <c r="AD3471" s="21">
        <f t="shared" si="977"/>
        <v>64.184317749279899</v>
      </c>
      <c r="AE3471" s="21" t="str">
        <f t="shared" si="972"/>
        <v>5/24/18:00</v>
      </c>
    </row>
    <row r="3472" spans="2:31">
      <c r="B3472" s="37">
        <v>5</v>
      </c>
      <c r="C3472" s="38">
        <v>24</v>
      </c>
      <c r="D3472" s="39">
        <v>19</v>
      </c>
      <c r="E3472" s="17">
        <v>22.2</v>
      </c>
      <c r="F3472" s="17">
        <v>121</v>
      </c>
      <c r="G3472" s="17">
        <v>135</v>
      </c>
      <c r="H3472" s="37">
        <f t="shared" si="960"/>
        <v>71.959999999999994</v>
      </c>
      <c r="I3472" s="37">
        <f>IF(H3472&lt;'Roof Calculator'!$G$8, 1, 0)</f>
        <v>0</v>
      </c>
      <c r="J3472" s="37">
        <f>IF(H3472&gt;='Roof Calculator'!$G$8, 1, 0)</f>
        <v>1</v>
      </c>
      <c r="K3472" s="37">
        <f t="shared" si="961"/>
        <v>0</v>
      </c>
      <c r="L3472" s="37">
        <f t="shared" si="962"/>
        <v>71.959999999999994</v>
      </c>
      <c r="M3472" s="37">
        <v>0</v>
      </c>
      <c r="N3472" s="37">
        <f t="shared" si="963"/>
        <v>121</v>
      </c>
      <c r="O3472" s="37">
        <v>0</v>
      </c>
      <c r="P3472" s="37">
        <v>0</v>
      </c>
      <c r="Q3472" s="21">
        <f t="shared" si="964"/>
        <v>39.790999999999997</v>
      </c>
      <c r="R3472" s="21">
        <f t="shared" si="973"/>
        <v>144.75000000000199</v>
      </c>
      <c r="S3472" s="21">
        <f t="shared" si="974"/>
        <v>20.743518862675593</v>
      </c>
      <c r="T3472" s="21">
        <f t="shared" si="965"/>
        <v>86.147999999999996</v>
      </c>
      <c r="U3472" s="37">
        <f>VLOOKUP(Time_Zone, 'LSTM LookUp'!$B$5:$D$8, 3, FALSE)</f>
        <v>-75</v>
      </c>
      <c r="V3472" s="21">
        <f t="shared" si="975"/>
        <v>3.2418717456317534</v>
      </c>
      <c r="W3472" s="21">
        <f t="shared" si="966"/>
        <v>266.95846793640794</v>
      </c>
      <c r="X3472" s="21">
        <f t="shared" si="967"/>
        <v>25.453882201250899</v>
      </c>
      <c r="Y3472" s="21">
        <f t="shared" si="968"/>
        <v>146.45388220125091</v>
      </c>
      <c r="Z3472" s="21">
        <f t="shared" si="976"/>
        <v>46.423322749040146</v>
      </c>
      <c r="AA3472" s="21">
        <f t="shared" si="969"/>
        <v>0</v>
      </c>
      <c r="AB3472" s="21">
        <f t="shared" si="970"/>
        <v>46.423322749040146</v>
      </c>
      <c r="AC3472" s="21">
        <f t="shared" si="971"/>
        <v>71.959999999999994</v>
      </c>
      <c r="AD3472" s="21">
        <f t="shared" si="977"/>
        <v>46.423322749040146</v>
      </c>
      <c r="AE3472" s="21" t="str">
        <f t="shared" si="972"/>
        <v>5/24/19:00</v>
      </c>
    </row>
    <row r="3473" spans="2:31">
      <c r="B3473" s="37">
        <v>5</v>
      </c>
      <c r="C3473" s="38">
        <v>24</v>
      </c>
      <c r="D3473" s="39">
        <v>20</v>
      </c>
      <c r="E3473" s="17">
        <v>20.6</v>
      </c>
      <c r="F3473" s="17">
        <v>36</v>
      </c>
      <c r="G3473" s="17">
        <v>20</v>
      </c>
      <c r="H3473" s="37">
        <f t="shared" si="960"/>
        <v>69.08</v>
      </c>
      <c r="I3473" s="37">
        <f>IF(H3473&lt;'Roof Calculator'!$G$8, 1, 0)</f>
        <v>0</v>
      </c>
      <c r="J3473" s="37">
        <f>IF(H3473&gt;='Roof Calculator'!$G$8, 1, 0)</f>
        <v>1</v>
      </c>
      <c r="K3473" s="37">
        <f t="shared" si="961"/>
        <v>0</v>
      </c>
      <c r="L3473" s="37">
        <f t="shared" si="962"/>
        <v>69.08</v>
      </c>
      <c r="M3473" s="37">
        <v>0</v>
      </c>
      <c r="N3473" s="37">
        <f t="shared" si="963"/>
        <v>36</v>
      </c>
      <c r="O3473" s="37">
        <v>0</v>
      </c>
      <c r="P3473" s="37">
        <v>0</v>
      </c>
      <c r="Q3473" s="21">
        <f t="shared" si="964"/>
        <v>39.790999999999997</v>
      </c>
      <c r="R3473" s="21">
        <f t="shared" si="973"/>
        <v>144.79166666666865</v>
      </c>
      <c r="S3473" s="21">
        <f t="shared" si="974"/>
        <v>20.751486243852764</v>
      </c>
      <c r="T3473" s="21">
        <f t="shared" si="965"/>
        <v>86.147999999999996</v>
      </c>
      <c r="U3473" s="37">
        <f>VLOOKUP(Time_Zone, 'LSTM LookUp'!$B$5:$D$8, 3, FALSE)</f>
        <v>-75</v>
      </c>
      <c r="V3473" s="21">
        <f t="shared" si="975"/>
        <v>3.2379083358159981</v>
      </c>
      <c r="W3473" s="21">
        <f t="shared" si="966"/>
        <v>281.95747708395402</v>
      </c>
      <c r="X3473" s="21">
        <f t="shared" si="967"/>
        <v>7.5125650990442256</v>
      </c>
      <c r="Y3473" s="21">
        <f t="shared" si="968"/>
        <v>43.512565099044224</v>
      </c>
      <c r="Z3473" s="21">
        <f t="shared" si="976"/>
        <v>13.792723162201682</v>
      </c>
      <c r="AA3473" s="21">
        <f t="shared" si="969"/>
        <v>0</v>
      </c>
      <c r="AB3473" s="21">
        <f t="shared" si="970"/>
        <v>13.792723162201682</v>
      </c>
      <c r="AC3473" s="21">
        <f t="shared" si="971"/>
        <v>69.08</v>
      </c>
      <c r="AD3473" s="21">
        <f t="shared" si="977"/>
        <v>13.792723162201682</v>
      </c>
      <c r="AE3473" s="21" t="str">
        <f t="shared" si="972"/>
        <v>5/24/20:00</v>
      </c>
    </row>
    <row r="3474" spans="2:31">
      <c r="B3474" s="37">
        <v>5</v>
      </c>
      <c r="C3474" s="38">
        <v>24</v>
      </c>
      <c r="D3474" s="39">
        <v>21</v>
      </c>
      <c r="E3474" s="17">
        <v>19.399999999999999</v>
      </c>
      <c r="F3474" s="17">
        <v>0</v>
      </c>
      <c r="G3474" s="17">
        <v>0</v>
      </c>
      <c r="H3474" s="37">
        <f t="shared" si="960"/>
        <v>66.92</v>
      </c>
      <c r="I3474" s="37">
        <f>IF(H3474&lt;'Roof Calculator'!$G$8, 1, 0)</f>
        <v>0</v>
      </c>
      <c r="J3474" s="37">
        <f>IF(H3474&gt;='Roof Calculator'!$G$8, 1, 0)</f>
        <v>1</v>
      </c>
      <c r="K3474" s="37">
        <f t="shared" si="961"/>
        <v>0</v>
      </c>
      <c r="L3474" s="37">
        <f t="shared" si="962"/>
        <v>66.92</v>
      </c>
      <c r="M3474" s="37">
        <v>0</v>
      </c>
      <c r="N3474" s="37">
        <f t="shared" si="963"/>
        <v>0</v>
      </c>
      <c r="O3474" s="37">
        <v>0</v>
      </c>
      <c r="P3474" s="37">
        <v>0</v>
      </c>
      <c r="Q3474" s="21">
        <f t="shared" si="964"/>
        <v>39.790999999999997</v>
      </c>
      <c r="R3474" s="21">
        <f t="shared" si="973"/>
        <v>144.8333333333353</v>
      </c>
      <c r="S3474" s="21">
        <f t="shared" si="974"/>
        <v>20.759442875774678</v>
      </c>
      <c r="T3474" s="21">
        <f t="shared" si="965"/>
        <v>86.147999999999996</v>
      </c>
      <c r="U3474" s="37">
        <f>VLOOKUP(Time_Zone, 'LSTM LookUp'!$B$5:$D$8, 3, FALSE)</f>
        <v>-75</v>
      </c>
      <c r="V3474" s="21">
        <f t="shared" si="975"/>
        <v>3.2339309107076244</v>
      </c>
      <c r="W3474" s="21">
        <f t="shared" si="966"/>
        <v>296.95648272767693</v>
      </c>
      <c r="X3474" s="21">
        <f t="shared" si="967"/>
        <v>0</v>
      </c>
      <c r="Y3474" s="21">
        <f t="shared" si="968"/>
        <v>0</v>
      </c>
      <c r="Z3474" s="21">
        <f t="shared" si="976"/>
        <v>0</v>
      </c>
      <c r="AA3474" s="21">
        <f t="shared" si="969"/>
        <v>0</v>
      </c>
      <c r="AB3474" s="21">
        <f t="shared" si="970"/>
        <v>0</v>
      </c>
      <c r="AC3474" s="21">
        <f t="shared" si="971"/>
        <v>66.92</v>
      </c>
      <c r="AD3474" s="21">
        <f t="shared" si="977"/>
        <v>0</v>
      </c>
      <c r="AE3474" s="21" t="str">
        <f t="shared" si="972"/>
        <v>5/24/21:00</v>
      </c>
    </row>
    <row r="3475" spans="2:31">
      <c r="B3475" s="37">
        <v>5</v>
      </c>
      <c r="C3475" s="38">
        <v>24</v>
      </c>
      <c r="D3475" s="39">
        <v>22</v>
      </c>
      <c r="E3475" s="17">
        <v>19.399999999999999</v>
      </c>
      <c r="F3475" s="17">
        <v>0</v>
      </c>
      <c r="G3475" s="17">
        <v>0</v>
      </c>
      <c r="H3475" s="37">
        <f t="shared" si="960"/>
        <v>66.92</v>
      </c>
      <c r="I3475" s="37">
        <f>IF(H3475&lt;'Roof Calculator'!$G$8, 1, 0)</f>
        <v>0</v>
      </c>
      <c r="J3475" s="37">
        <f>IF(H3475&gt;='Roof Calculator'!$G$8, 1, 0)</f>
        <v>1</v>
      </c>
      <c r="K3475" s="37">
        <f t="shared" si="961"/>
        <v>0</v>
      </c>
      <c r="L3475" s="37">
        <f t="shared" si="962"/>
        <v>66.92</v>
      </c>
      <c r="M3475" s="37">
        <v>0</v>
      </c>
      <c r="N3475" s="37">
        <f t="shared" si="963"/>
        <v>0</v>
      </c>
      <c r="O3475" s="37">
        <v>0</v>
      </c>
      <c r="P3475" s="37">
        <v>0</v>
      </c>
      <c r="Q3475" s="21">
        <f t="shared" si="964"/>
        <v>39.790999999999997</v>
      </c>
      <c r="R3475" s="21">
        <f t="shared" si="973"/>
        <v>144.87500000000196</v>
      </c>
      <c r="S3475" s="21">
        <f t="shared" si="974"/>
        <v>20.767388752803807</v>
      </c>
      <c r="T3475" s="21">
        <f t="shared" si="965"/>
        <v>86.147999999999996</v>
      </c>
      <c r="U3475" s="37">
        <f>VLOOKUP(Time_Zone, 'LSTM LookUp'!$B$5:$D$8, 3, FALSE)</f>
        <v>-75</v>
      </c>
      <c r="V3475" s="21">
        <f t="shared" si="975"/>
        <v>3.2299394851592034</v>
      </c>
      <c r="W3475" s="21">
        <f t="shared" si="966"/>
        <v>311.95548487128974</v>
      </c>
      <c r="X3475" s="21">
        <f t="shared" si="967"/>
        <v>0</v>
      </c>
      <c r="Y3475" s="21">
        <f t="shared" si="968"/>
        <v>0</v>
      </c>
      <c r="Z3475" s="21">
        <f t="shared" si="976"/>
        <v>0</v>
      </c>
      <c r="AA3475" s="21">
        <f t="shared" si="969"/>
        <v>0</v>
      </c>
      <c r="AB3475" s="21">
        <f t="shared" si="970"/>
        <v>0</v>
      </c>
      <c r="AC3475" s="21">
        <f t="shared" si="971"/>
        <v>66.92</v>
      </c>
      <c r="AD3475" s="21">
        <f t="shared" si="977"/>
        <v>0</v>
      </c>
      <c r="AE3475" s="21" t="str">
        <f t="shared" si="972"/>
        <v>5/24/22:00</v>
      </c>
    </row>
    <row r="3476" spans="2:31">
      <c r="B3476" s="37">
        <v>5</v>
      </c>
      <c r="C3476" s="38">
        <v>24</v>
      </c>
      <c r="D3476" s="39">
        <v>23</v>
      </c>
      <c r="E3476" s="17">
        <v>17.8</v>
      </c>
      <c r="F3476" s="17">
        <v>0</v>
      </c>
      <c r="G3476" s="17">
        <v>0</v>
      </c>
      <c r="H3476" s="37">
        <f t="shared" si="960"/>
        <v>64.040000000000006</v>
      </c>
      <c r="I3476" s="37">
        <f>IF(H3476&lt;'Roof Calculator'!$G$8, 1, 0)</f>
        <v>0</v>
      </c>
      <c r="J3476" s="37">
        <f>IF(H3476&gt;='Roof Calculator'!$G$8, 1, 0)</f>
        <v>1</v>
      </c>
      <c r="K3476" s="37">
        <f t="shared" si="961"/>
        <v>0</v>
      </c>
      <c r="L3476" s="37">
        <f t="shared" si="962"/>
        <v>64.040000000000006</v>
      </c>
      <c r="M3476" s="37">
        <v>0</v>
      </c>
      <c r="N3476" s="37">
        <f t="shared" si="963"/>
        <v>0</v>
      </c>
      <c r="O3476" s="37">
        <v>0</v>
      </c>
      <c r="P3476" s="37">
        <v>0</v>
      </c>
      <c r="Q3476" s="21">
        <f t="shared" si="964"/>
        <v>39.790999999999997</v>
      </c>
      <c r="R3476" s="21">
        <f t="shared" si="973"/>
        <v>144.91666666666862</v>
      </c>
      <c r="S3476" s="21">
        <f t="shared" si="974"/>
        <v>20.775323869308263</v>
      </c>
      <c r="T3476" s="21">
        <f t="shared" si="965"/>
        <v>86.147999999999996</v>
      </c>
      <c r="U3476" s="37">
        <f>VLOOKUP(Time_Zone, 'LSTM LookUp'!$B$5:$D$8, 3, FALSE)</f>
        <v>-75</v>
      </c>
      <c r="V3476" s="21">
        <f t="shared" si="975"/>
        <v>3.2259340740558895</v>
      </c>
      <c r="W3476" s="21">
        <f t="shared" si="966"/>
        <v>326.954483518514</v>
      </c>
      <c r="X3476" s="21">
        <f t="shared" si="967"/>
        <v>0</v>
      </c>
      <c r="Y3476" s="21">
        <f t="shared" si="968"/>
        <v>0</v>
      </c>
      <c r="Z3476" s="21">
        <f t="shared" si="976"/>
        <v>0</v>
      </c>
      <c r="AA3476" s="21">
        <f t="shared" si="969"/>
        <v>0</v>
      </c>
      <c r="AB3476" s="21">
        <f t="shared" si="970"/>
        <v>0</v>
      </c>
      <c r="AC3476" s="21">
        <f t="shared" si="971"/>
        <v>64.040000000000006</v>
      </c>
      <c r="AD3476" s="21">
        <f t="shared" si="977"/>
        <v>0</v>
      </c>
      <c r="AE3476" s="21" t="str">
        <f t="shared" si="972"/>
        <v>5/24/23:00</v>
      </c>
    </row>
    <row r="3477" spans="2:31">
      <c r="B3477" s="37">
        <v>5</v>
      </c>
      <c r="C3477" s="38">
        <v>24</v>
      </c>
      <c r="D3477" s="39">
        <v>24</v>
      </c>
      <c r="E3477" s="17">
        <v>16.7</v>
      </c>
      <c r="F3477" s="17">
        <v>0</v>
      </c>
      <c r="G3477" s="17">
        <v>0</v>
      </c>
      <c r="H3477" s="37">
        <f t="shared" si="960"/>
        <v>62.059999999999995</v>
      </c>
      <c r="I3477" s="37">
        <f>IF(H3477&lt;'Roof Calculator'!$G$8, 1, 0)</f>
        <v>0</v>
      </c>
      <c r="J3477" s="37">
        <f>IF(H3477&gt;='Roof Calculator'!$G$8, 1, 0)</f>
        <v>1</v>
      </c>
      <c r="K3477" s="37">
        <f t="shared" si="961"/>
        <v>0</v>
      </c>
      <c r="L3477" s="37">
        <f t="shared" si="962"/>
        <v>62.059999999999995</v>
      </c>
      <c r="M3477" s="37">
        <v>0</v>
      </c>
      <c r="N3477" s="37">
        <f t="shared" si="963"/>
        <v>0</v>
      </c>
      <c r="O3477" s="37">
        <v>0</v>
      </c>
      <c r="P3477" s="37">
        <v>0</v>
      </c>
      <c r="Q3477" s="21">
        <f t="shared" si="964"/>
        <v>39.790999999999997</v>
      </c>
      <c r="R3477" s="21">
        <f t="shared" si="973"/>
        <v>144.95833333333528</v>
      </c>
      <c r="S3477" s="21">
        <f t="shared" si="974"/>
        <v>20.783248219661754</v>
      </c>
      <c r="T3477" s="21">
        <f t="shared" si="965"/>
        <v>86.147999999999996</v>
      </c>
      <c r="U3477" s="37">
        <f>VLOOKUP(Time_Zone, 'LSTM LookUp'!$B$5:$D$8, 3, FALSE)</f>
        <v>-75</v>
      </c>
      <c r="V3477" s="21">
        <f t="shared" si="975"/>
        <v>3.2219146923153987</v>
      </c>
      <c r="W3477" s="21">
        <f t="shared" si="966"/>
        <v>341.95347867307885</v>
      </c>
      <c r="X3477" s="21">
        <f t="shared" si="967"/>
        <v>0</v>
      </c>
      <c r="Y3477" s="21">
        <f t="shared" si="968"/>
        <v>0</v>
      </c>
      <c r="Z3477" s="21">
        <f t="shared" si="976"/>
        <v>0</v>
      </c>
      <c r="AA3477" s="21">
        <f t="shared" si="969"/>
        <v>0</v>
      </c>
      <c r="AB3477" s="21">
        <f t="shared" si="970"/>
        <v>0</v>
      </c>
      <c r="AC3477" s="21">
        <f t="shared" si="971"/>
        <v>62.059999999999995</v>
      </c>
      <c r="AD3477" s="21">
        <f t="shared" si="977"/>
        <v>0</v>
      </c>
      <c r="AE3477" s="21" t="str">
        <f t="shared" si="972"/>
        <v>5/24/24:00</v>
      </c>
    </row>
    <row r="3478" spans="2:31">
      <c r="B3478" s="37">
        <v>5</v>
      </c>
      <c r="C3478" s="38">
        <v>25</v>
      </c>
      <c r="D3478" s="39">
        <v>1</v>
      </c>
      <c r="E3478" s="17">
        <v>16.7</v>
      </c>
      <c r="F3478" s="17">
        <v>0</v>
      </c>
      <c r="G3478" s="17">
        <v>0</v>
      </c>
      <c r="H3478" s="37">
        <f t="shared" ref="H3478:H3541" si="978">E3478*9/5+32</f>
        <v>62.059999999999995</v>
      </c>
      <c r="I3478" s="37">
        <f>IF(H3478&lt;'Roof Calculator'!$G$8, 1, 0)</f>
        <v>0</v>
      </c>
      <c r="J3478" s="37">
        <f>IF(H3478&gt;='Roof Calculator'!$G$8, 1, 0)</f>
        <v>1</v>
      </c>
      <c r="K3478" s="37">
        <f t="shared" ref="K3478:K3541" si="979">I3478*H3478</f>
        <v>0</v>
      </c>
      <c r="L3478" s="37">
        <f t="shared" ref="L3478:L3541" si="980">J3478*H3478</f>
        <v>62.059999999999995</v>
      </c>
      <c r="M3478" s="37">
        <v>0</v>
      </c>
      <c r="N3478" s="37">
        <f t="shared" ref="N3478:N3541" si="981">F3478*(180-M3478)/180</f>
        <v>0</v>
      </c>
      <c r="O3478" s="37">
        <v>0</v>
      </c>
      <c r="P3478" s="37">
        <v>0</v>
      </c>
      <c r="Q3478" s="21">
        <f t="shared" ref="Q3478:Q3541" si="982">Latitude</f>
        <v>39.790999999999997</v>
      </c>
      <c r="R3478" s="21">
        <f t="shared" si="973"/>
        <v>145.00000000000193</v>
      </c>
      <c r="S3478" s="21">
        <f t="shared" si="974"/>
        <v>20.791161798243621</v>
      </c>
      <c r="T3478" s="21">
        <f t="shared" ref="T3478:T3541" si="983">Longitude</f>
        <v>86.147999999999996</v>
      </c>
      <c r="U3478" s="37">
        <f>VLOOKUP(Time_Zone, 'LSTM LookUp'!$B$5:$D$8, 3, FALSE)</f>
        <v>-75</v>
      </c>
      <c r="V3478" s="21">
        <f t="shared" si="975"/>
        <v>3.2178813548879619</v>
      </c>
      <c r="W3478" s="21">
        <f t="shared" ref="W3478:W3541" si="984">15*((D3478+(4*(T3478-U3478)+V3478)/60)-12)</f>
        <v>-3.0475296612780145</v>
      </c>
      <c r="X3478" s="21">
        <f t="shared" ref="X3478:X3541" si="985">G3478*(SIN(S3478*PI()/180)*SIN(Q3478*PI()/180)*COS(O3478*PI()/180)-SIN(S3478*PI()/180)*COS(Q3478*PI()/180)*SIN(O3478*PI()/180)*COS(P3478*PI()/180)+COS(S3478*PI()/180)*COS(Q3478*PI()/180)*COS(O3478*PI()/180)*COS(W3478*PI()/180)+COS(S3478*PI()/180)*SIN(Q3478*PI()/180)*SIN(O3478*PI()/180)*COS(P3478*PI()/180)*COS(W3478*PI()/180)+COS(S3478*PI()/180)*SIN(P3478*PI()/180)*SIN(W3478*PI()/180)*SIN(O3478*PI()/180))</f>
        <v>0</v>
      </c>
      <c r="Y3478" s="21">
        <f t="shared" ref="Y3478:Y3541" si="986">X3478+N3478</f>
        <v>0</v>
      </c>
      <c r="Z3478" s="21">
        <f t="shared" si="976"/>
        <v>0</v>
      </c>
      <c r="AA3478" s="21">
        <f t="shared" ref="AA3478:AA3541" si="987">Z3478*I3478</f>
        <v>0</v>
      </c>
      <c r="AB3478" s="21">
        <f t="shared" ref="AB3478:AB3541" si="988">Z3478*J3478</f>
        <v>0</v>
      </c>
      <c r="AC3478" s="21">
        <f t="shared" ref="AC3478:AC3541" si="989">L3478</f>
        <v>62.059999999999995</v>
      </c>
      <c r="AD3478" s="21">
        <f t="shared" si="977"/>
        <v>0</v>
      </c>
      <c r="AE3478" s="21" t="str">
        <f t="shared" ref="AE3478:AE3541" si="990">CONCATENATE(B3478, "/", C3478, "/", D3478,":00")</f>
        <v>5/25/1:00</v>
      </c>
    </row>
    <row r="3479" spans="2:31">
      <c r="B3479" s="37">
        <v>5</v>
      </c>
      <c r="C3479" s="38">
        <v>25</v>
      </c>
      <c r="D3479" s="39">
        <v>2</v>
      </c>
      <c r="E3479" s="17">
        <v>16.100000000000001</v>
      </c>
      <c r="F3479" s="17">
        <v>0</v>
      </c>
      <c r="G3479" s="17">
        <v>0</v>
      </c>
      <c r="H3479" s="37">
        <f t="shared" si="978"/>
        <v>60.980000000000004</v>
      </c>
      <c r="I3479" s="37">
        <f>IF(H3479&lt;'Roof Calculator'!$G$8, 1, 0)</f>
        <v>0</v>
      </c>
      <c r="J3479" s="37">
        <f>IF(H3479&gt;='Roof Calculator'!$G$8, 1, 0)</f>
        <v>1</v>
      </c>
      <c r="K3479" s="37">
        <f t="shared" si="979"/>
        <v>0</v>
      </c>
      <c r="L3479" s="37">
        <f t="shared" si="980"/>
        <v>60.980000000000004</v>
      </c>
      <c r="M3479" s="37">
        <v>0</v>
      </c>
      <c r="N3479" s="37">
        <f t="shared" si="981"/>
        <v>0</v>
      </c>
      <c r="O3479" s="37">
        <v>0</v>
      </c>
      <c r="P3479" s="37">
        <v>0</v>
      </c>
      <c r="Q3479" s="21">
        <f t="shared" si="982"/>
        <v>39.790999999999997</v>
      </c>
      <c r="R3479" s="21">
        <f t="shared" ref="R3479:R3542" si="991">R3478+1/24</f>
        <v>145.04166666666859</v>
      </c>
      <c r="S3479" s="21">
        <f t="shared" ref="S3479:S3542" si="992">ASIN(SIN(23.45*PI()/180)*SIN((360/365*(R3479-81))*PI()/180))*180/PI()</f>
        <v>20.799064599438875</v>
      </c>
      <c r="T3479" s="21">
        <f t="shared" si="983"/>
        <v>86.147999999999996</v>
      </c>
      <c r="U3479" s="37">
        <f>VLOOKUP(Time_Zone, 'LSTM LookUp'!$B$5:$D$8, 3, FALSE)</f>
        <v>-75</v>
      </c>
      <c r="V3479" s="21">
        <f t="shared" ref="V3479:V3542" si="993">9.87*SIN(2*(360/365*(R3479-81))*PI()/180)-7.53*COS((360/365*(R3479-81))*PI()/180)-1.5*SIN((360/365*(R3479-81))*PI()/180)</f>
        <v>3.2138340767563021</v>
      </c>
      <c r="W3479" s="21">
        <f t="shared" si="984"/>
        <v>11.951458519189053</v>
      </c>
      <c r="X3479" s="21">
        <f t="shared" si="985"/>
        <v>0</v>
      </c>
      <c r="Y3479" s="21">
        <f t="shared" si="986"/>
        <v>0</v>
      </c>
      <c r="Z3479" s="21">
        <f t="shared" ref="Z3479:Z3542" si="994">Y3479/10.764*3.412</f>
        <v>0</v>
      </c>
      <c r="AA3479" s="21">
        <f t="shared" si="987"/>
        <v>0</v>
      </c>
      <c r="AB3479" s="21">
        <f t="shared" si="988"/>
        <v>0</v>
      </c>
      <c r="AC3479" s="21">
        <f t="shared" si="989"/>
        <v>60.980000000000004</v>
      </c>
      <c r="AD3479" s="21">
        <f t="shared" ref="AD3479:AD3542" si="995">AB3479</f>
        <v>0</v>
      </c>
      <c r="AE3479" s="21" t="str">
        <f t="shared" si="990"/>
        <v>5/25/2:00</v>
      </c>
    </row>
    <row r="3480" spans="2:31">
      <c r="B3480" s="37">
        <v>5</v>
      </c>
      <c r="C3480" s="38">
        <v>25</v>
      </c>
      <c r="D3480" s="39">
        <v>3</v>
      </c>
      <c r="E3480" s="17">
        <v>15.6</v>
      </c>
      <c r="F3480" s="17">
        <v>0</v>
      </c>
      <c r="G3480" s="17">
        <v>0</v>
      </c>
      <c r="H3480" s="37">
        <f t="shared" si="978"/>
        <v>60.08</v>
      </c>
      <c r="I3480" s="37">
        <f>IF(H3480&lt;'Roof Calculator'!$G$8, 1, 0)</f>
        <v>0</v>
      </c>
      <c r="J3480" s="37">
        <f>IF(H3480&gt;='Roof Calculator'!$G$8, 1, 0)</f>
        <v>1</v>
      </c>
      <c r="K3480" s="37">
        <f t="shared" si="979"/>
        <v>0</v>
      </c>
      <c r="L3480" s="37">
        <f t="shared" si="980"/>
        <v>60.08</v>
      </c>
      <c r="M3480" s="37">
        <v>0</v>
      </c>
      <c r="N3480" s="37">
        <f t="shared" si="981"/>
        <v>0</v>
      </c>
      <c r="O3480" s="37">
        <v>0</v>
      </c>
      <c r="P3480" s="37">
        <v>0</v>
      </c>
      <c r="Q3480" s="21">
        <f t="shared" si="982"/>
        <v>39.790999999999997</v>
      </c>
      <c r="R3480" s="21">
        <f t="shared" si="991"/>
        <v>145.08333333333525</v>
      </c>
      <c r="S3480" s="21">
        <f t="shared" si="992"/>
        <v>20.806956617638129</v>
      </c>
      <c r="T3480" s="21">
        <f t="shared" si="983"/>
        <v>86.147999999999996</v>
      </c>
      <c r="U3480" s="37">
        <f>VLOOKUP(Time_Zone, 'LSTM LookUp'!$B$5:$D$8, 3, FALSE)</f>
        <v>-75</v>
      </c>
      <c r="V3480" s="21">
        <f t="shared" si="993"/>
        <v>3.209772872935595</v>
      </c>
      <c r="W3480" s="21">
        <f t="shared" si="984"/>
        <v>26.950443218233879</v>
      </c>
      <c r="X3480" s="21">
        <f t="shared" si="985"/>
        <v>0</v>
      </c>
      <c r="Y3480" s="21">
        <f t="shared" si="986"/>
        <v>0</v>
      </c>
      <c r="Z3480" s="21">
        <f t="shared" si="994"/>
        <v>0</v>
      </c>
      <c r="AA3480" s="21">
        <f t="shared" si="987"/>
        <v>0</v>
      </c>
      <c r="AB3480" s="21">
        <f t="shared" si="988"/>
        <v>0</v>
      </c>
      <c r="AC3480" s="21">
        <f t="shared" si="989"/>
        <v>60.08</v>
      </c>
      <c r="AD3480" s="21">
        <f t="shared" si="995"/>
        <v>0</v>
      </c>
      <c r="AE3480" s="21" t="str">
        <f t="shared" si="990"/>
        <v>5/25/3:00</v>
      </c>
    </row>
    <row r="3481" spans="2:31">
      <c r="B3481" s="37">
        <v>5</v>
      </c>
      <c r="C3481" s="38">
        <v>25</v>
      </c>
      <c r="D3481" s="39">
        <v>4</v>
      </c>
      <c r="E3481" s="17">
        <v>15.6</v>
      </c>
      <c r="F3481" s="17">
        <v>0</v>
      </c>
      <c r="G3481" s="17">
        <v>0</v>
      </c>
      <c r="H3481" s="37">
        <f t="shared" si="978"/>
        <v>60.08</v>
      </c>
      <c r="I3481" s="37">
        <f>IF(H3481&lt;'Roof Calculator'!$G$8, 1, 0)</f>
        <v>0</v>
      </c>
      <c r="J3481" s="37">
        <f>IF(H3481&gt;='Roof Calculator'!$G$8, 1, 0)</f>
        <v>1</v>
      </c>
      <c r="K3481" s="37">
        <f t="shared" si="979"/>
        <v>0</v>
      </c>
      <c r="L3481" s="37">
        <f t="shared" si="980"/>
        <v>60.08</v>
      </c>
      <c r="M3481" s="37">
        <v>0</v>
      </c>
      <c r="N3481" s="37">
        <f t="shared" si="981"/>
        <v>0</v>
      </c>
      <c r="O3481" s="37">
        <v>0</v>
      </c>
      <c r="P3481" s="37">
        <v>0</v>
      </c>
      <c r="Q3481" s="21">
        <f t="shared" si="982"/>
        <v>39.790999999999997</v>
      </c>
      <c r="R3481" s="21">
        <f t="shared" si="991"/>
        <v>145.1250000000019</v>
      </c>
      <c r="S3481" s="21">
        <f t="shared" si="992"/>
        <v>20.814837847237687</v>
      </c>
      <c r="T3481" s="21">
        <f t="shared" si="983"/>
        <v>86.147999999999996</v>
      </c>
      <c r="U3481" s="37">
        <f>VLOOKUP(Time_Zone, 'LSTM LookUp'!$B$5:$D$8, 3, FALSE)</f>
        <v>-75</v>
      </c>
      <c r="V3481" s="21">
        <f t="shared" si="993"/>
        <v>3.2056977584734323</v>
      </c>
      <c r="W3481" s="21">
        <f t="shared" si="984"/>
        <v>41.949424439618355</v>
      </c>
      <c r="X3481" s="21">
        <f t="shared" si="985"/>
        <v>0</v>
      </c>
      <c r="Y3481" s="21">
        <f t="shared" si="986"/>
        <v>0</v>
      </c>
      <c r="Z3481" s="21">
        <f t="shared" si="994"/>
        <v>0</v>
      </c>
      <c r="AA3481" s="21">
        <f t="shared" si="987"/>
        <v>0</v>
      </c>
      <c r="AB3481" s="21">
        <f t="shared" si="988"/>
        <v>0</v>
      </c>
      <c r="AC3481" s="21">
        <f t="shared" si="989"/>
        <v>60.08</v>
      </c>
      <c r="AD3481" s="21">
        <f t="shared" si="995"/>
        <v>0</v>
      </c>
      <c r="AE3481" s="21" t="str">
        <f t="shared" si="990"/>
        <v>5/25/4:00</v>
      </c>
    </row>
    <row r="3482" spans="2:31">
      <c r="B3482" s="37">
        <v>5</v>
      </c>
      <c r="C3482" s="38">
        <v>25</v>
      </c>
      <c r="D3482" s="39">
        <v>5</v>
      </c>
      <c r="E3482" s="17">
        <v>15.6</v>
      </c>
      <c r="F3482" s="17">
        <v>0</v>
      </c>
      <c r="G3482" s="17">
        <v>0</v>
      </c>
      <c r="H3482" s="37">
        <f t="shared" si="978"/>
        <v>60.08</v>
      </c>
      <c r="I3482" s="37">
        <f>IF(H3482&lt;'Roof Calculator'!$G$8, 1, 0)</f>
        <v>0</v>
      </c>
      <c r="J3482" s="37">
        <f>IF(H3482&gt;='Roof Calculator'!$G$8, 1, 0)</f>
        <v>1</v>
      </c>
      <c r="K3482" s="37">
        <f t="shared" si="979"/>
        <v>0</v>
      </c>
      <c r="L3482" s="37">
        <f t="shared" si="980"/>
        <v>60.08</v>
      </c>
      <c r="M3482" s="37">
        <v>0</v>
      </c>
      <c r="N3482" s="37">
        <f t="shared" si="981"/>
        <v>0</v>
      </c>
      <c r="O3482" s="37">
        <v>0</v>
      </c>
      <c r="P3482" s="37">
        <v>0</v>
      </c>
      <c r="Q3482" s="21">
        <f t="shared" si="982"/>
        <v>39.790999999999997</v>
      </c>
      <c r="R3482" s="21">
        <f t="shared" si="991"/>
        <v>145.16666666666856</v>
      </c>
      <c r="S3482" s="21">
        <f t="shared" si="992"/>
        <v>20.822708282639528</v>
      </c>
      <c r="T3482" s="21">
        <f t="shared" si="983"/>
        <v>86.147999999999996</v>
      </c>
      <c r="U3482" s="37">
        <f>VLOOKUP(Time_Zone, 'LSTM LookUp'!$B$5:$D$8, 3, FALSE)</f>
        <v>-75</v>
      </c>
      <c r="V3482" s="21">
        <f t="shared" si="993"/>
        <v>3.201608748449789</v>
      </c>
      <c r="W3482" s="21">
        <f t="shared" si="984"/>
        <v>56.948402187112428</v>
      </c>
      <c r="X3482" s="21">
        <f t="shared" si="985"/>
        <v>0</v>
      </c>
      <c r="Y3482" s="21">
        <f t="shared" si="986"/>
        <v>0</v>
      </c>
      <c r="Z3482" s="21">
        <f t="shared" si="994"/>
        <v>0</v>
      </c>
      <c r="AA3482" s="21">
        <f t="shared" si="987"/>
        <v>0</v>
      </c>
      <c r="AB3482" s="21">
        <f t="shared" si="988"/>
        <v>0</v>
      </c>
      <c r="AC3482" s="21">
        <f t="shared" si="989"/>
        <v>60.08</v>
      </c>
      <c r="AD3482" s="21">
        <f t="shared" si="995"/>
        <v>0</v>
      </c>
      <c r="AE3482" s="21" t="str">
        <f t="shared" si="990"/>
        <v>5/25/5:00</v>
      </c>
    </row>
    <row r="3483" spans="2:31">
      <c r="B3483" s="37">
        <v>5</v>
      </c>
      <c r="C3483" s="38">
        <v>25</v>
      </c>
      <c r="D3483" s="39">
        <v>6</v>
      </c>
      <c r="E3483" s="17">
        <v>15</v>
      </c>
      <c r="F3483" s="17">
        <v>14</v>
      </c>
      <c r="G3483" s="17">
        <v>2</v>
      </c>
      <c r="H3483" s="37">
        <f t="shared" si="978"/>
        <v>59</v>
      </c>
      <c r="I3483" s="37">
        <f>IF(H3483&lt;'Roof Calculator'!$G$8, 1, 0)</f>
        <v>0</v>
      </c>
      <c r="J3483" s="37">
        <f>IF(H3483&gt;='Roof Calculator'!$G$8, 1, 0)</f>
        <v>1</v>
      </c>
      <c r="K3483" s="37">
        <f t="shared" si="979"/>
        <v>0</v>
      </c>
      <c r="L3483" s="37">
        <f t="shared" si="980"/>
        <v>59</v>
      </c>
      <c r="M3483" s="37">
        <v>0</v>
      </c>
      <c r="N3483" s="37">
        <f t="shared" si="981"/>
        <v>14</v>
      </c>
      <c r="O3483" s="37">
        <v>0</v>
      </c>
      <c r="P3483" s="37">
        <v>0</v>
      </c>
      <c r="Q3483" s="21">
        <f t="shared" si="982"/>
        <v>39.790999999999997</v>
      </c>
      <c r="R3483" s="21">
        <f t="shared" si="991"/>
        <v>145.20833333333522</v>
      </c>
      <c r="S3483" s="21">
        <f t="shared" si="992"/>
        <v>20.830567918251297</v>
      </c>
      <c r="T3483" s="21">
        <f t="shared" si="983"/>
        <v>86.147999999999996</v>
      </c>
      <c r="U3483" s="37">
        <f>VLOOKUP(Time_Zone, 'LSTM LookUp'!$B$5:$D$8, 3, FALSE)</f>
        <v>-75</v>
      </c>
      <c r="V3483" s="21">
        <f t="shared" si="993"/>
        <v>3.1975058579769962</v>
      </c>
      <c r="W3483" s="21">
        <f t="shared" si="984"/>
        <v>71.947376464494255</v>
      </c>
      <c r="X3483" s="21">
        <f t="shared" si="985"/>
        <v>0.90026882238639627</v>
      </c>
      <c r="Y3483" s="21">
        <f t="shared" si="986"/>
        <v>14.900268822386396</v>
      </c>
      <c r="Z3483" s="21">
        <f t="shared" si="994"/>
        <v>4.7231249741715331</v>
      </c>
      <c r="AA3483" s="21">
        <f t="shared" si="987"/>
        <v>0</v>
      </c>
      <c r="AB3483" s="21">
        <f t="shared" si="988"/>
        <v>4.7231249741715331</v>
      </c>
      <c r="AC3483" s="21">
        <f t="shared" si="989"/>
        <v>59</v>
      </c>
      <c r="AD3483" s="21">
        <f t="shared" si="995"/>
        <v>4.7231249741715331</v>
      </c>
      <c r="AE3483" s="21" t="str">
        <f t="shared" si="990"/>
        <v>5/25/6:00</v>
      </c>
    </row>
    <row r="3484" spans="2:31">
      <c r="B3484" s="37">
        <v>5</v>
      </c>
      <c r="C3484" s="38">
        <v>25</v>
      </c>
      <c r="D3484" s="39">
        <v>7</v>
      </c>
      <c r="E3484" s="17">
        <v>15.6</v>
      </c>
      <c r="F3484" s="17">
        <v>60</v>
      </c>
      <c r="G3484" s="17">
        <v>136</v>
      </c>
      <c r="H3484" s="37">
        <f t="shared" si="978"/>
        <v>60.08</v>
      </c>
      <c r="I3484" s="37">
        <f>IF(H3484&lt;'Roof Calculator'!$G$8, 1, 0)</f>
        <v>0</v>
      </c>
      <c r="J3484" s="37">
        <f>IF(H3484&gt;='Roof Calculator'!$G$8, 1, 0)</f>
        <v>1</v>
      </c>
      <c r="K3484" s="37">
        <f t="shared" si="979"/>
        <v>0</v>
      </c>
      <c r="L3484" s="37">
        <f t="shared" si="980"/>
        <v>60.08</v>
      </c>
      <c r="M3484" s="37">
        <v>0</v>
      </c>
      <c r="N3484" s="37">
        <f t="shared" si="981"/>
        <v>60</v>
      </c>
      <c r="O3484" s="37">
        <v>0</v>
      </c>
      <c r="P3484" s="37">
        <v>0</v>
      </c>
      <c r="Q3484" s="21">
        <f t="shared" si="982"/>
        <v>39.790999999999997</v>
      </c>
      <c r="R3484" s="21">
        <f t="shared" si="991"/>
        <v>145.25000000000188</v>
      </c>
      <c r="S3484" s="21">
        <f t="shared" si="992"/>
        <v>20.838416748486342</v>
      </c>
      <c r="T3484" s="21">
        <f t="shared" si="983"/>
        <v>86.147999999999996</v>
      </c>
      <c r="U3484" s="37">
        <f>VLOOKUP(Time_Zone, 'LSTM LookUp'!$B$5:$D$8, 3, FALSE)</f>
        <v>-75</v>
      </c>
      <c r="V3484" s="21">
        <f t="shared" si="993"/>
        <v>3.1933891021996947</v>
      </c>
      <c r="W3484" s="21">
        <f t="shared" si="984"/>
        <v>86.946347275549954</v>
      </c>
      <c r="X3484" s="21">
        <f t="shared" si="985"/>
        <v>36.165225234488382</v>
      </c>
      <c r="Y3484" s="21">
        <f t="shared" si="986"/>
        <v>96.165225234488389</v>
      </c>
      <c r="Z3484" s="21">
        <f t="shared" si="994"/>
        <v>30.48269681345916</v>
      </c>
      <c r="AA3484" s="21">
        <f t="shared" si="987"/>
        <v>0</v>
      </c>
      <c r="AB3484" s="21">
        <f t="shared" si="988"/>
        <v>30.48269681345916</v>
      </c>
      <c r="AC3484" s="21">
        <f t="shared" si="989"/>
        <v>60.08</v>
      </c>
      <c r="AD3484" s="21">
        <f t="shared" si="995"/>
        <v>30.48269681345916</v>
      </c>
      <c r="AE3484" s="21" t="str">
        <f t="shared" si="990"/>
        <v>5/25/7:00</v>
      </c>
    </row>
    <row r="3485" spans="2:31">
      <c r="B3485" s="37">
        <v>5</v>
      </c>
      <c r="C3485" s="38">
        <v>25</v>
      </c>
      <c r="D3485" s="39">
        <v>8</v>
      </c>
      <c r="E3485" s="17">
        <v>18.3</v>
      </c>
      <c r="F3485" s="17">
        <v>125</v>
      </c>
      <c r="G3485" s="17">
        <v>374</v>
      </c>
      <c r="H3485" s="37">
        <f t="shared" si="978"/>
        <v>64.94</v>
      </c>
      <c r="I3485" s="37">
        <f>IF(H3485&lt;'Roof Calculator'!$G$8, 1, 0)</f>
        <v>0</v>
      </c>
      <c r="J3485" s="37">
        <f>IF(H3485&gt;='Roof Calculator'!$G$8, 1, 0)</f>
        <v>1</v>
      </c>
      <c r="K3485" s="37">
        <f t="shared" si="979"/>
        <v>0</v>
      </c>
      <c r="L3485" s="37">
        <f t="shared" si="980"/>
        <v>64.94</v>
      </c>
      <c r="M3485" s="37">
        <v>0</v>
      </c>
      <c r="N3485" s="37">
        <f t="shared" si="981"/>
        <v>125</v>
      </c>
      <c r="O3485" s="37">
        <v>0</v>
      </c>
      <c r="P3485" s="37">
        <v>0</v>
      </c>
      <c r="Q3485" s="21">
        <f t="shared" si="982"/>
        <v>39.790999999999997</v>
      </c>
      <c r="R3485" s="21">
        <f t="shared" si="991"/>
        <v>145.29166666666853</v>
      </c>
      <c r="S3485" s="21">
        <f t="shared" si="992"/>
        <v>20.846254767763714</v>
      </c>
      <c r="T3485" s="21">
        <f t="shared" si="983"/>
        <v>86.147999999999996</v>
      </c>
      <c r="U3485" s="37">
        <f>VLOOKUP(Time_Zone, 'LSTM LookUp'!$B$5:$D$8, 3, FALSE)</f>
        <v>-75</v>
      </c>
      <c r="V3485" s="21">
        <f t="shared" si="993"/>
        <v>3.189258496294805</v>
      </c>
      <c r="W3485" s="21">
        <f t="shared" si="984"/>
        <v>101.94531462407372</v>
      </c>
      <c r="X3485" s="21">
        <f t="shared" si="985"/>
        <v>29.590781309120821</v>
      </c>
      <c r="Y3485" s="21">
        <f t="shared" si="986"/>
        <v>154.59078130912081</v>
      </c>
      <c r="Z3485" s="21">
        <f t="shared" si="994"/>
        <v>49.002577650196969</v>
      </c>
      <c r="AA3485" s="21">
        <f t="shared" si="987"/>
        <v>0</v>
      </c>
      <c r="AB3485" s="21">
        <f t="shared" si="988"/>
        <v>49.002577650196969</v>
      </c>
      <c r="AC3485" s="21">
        <f t="shared" si="989"/>
        <v>64.94</v>
      </c>
      <c r="AD3485" s="21">
        <f t="shared" si="995"/>
        <v>49.002577650196969</v>
      </c>
      <c r="AE3485" s="21" t="str">
        <f t="shared" si="990"/>
        <v>5/25/8:00</v>
      </c>
    </row>
    <row r="3486" spans="2:31">
      <c r="B3486" s="37">
        <v>5</v>
      </c>
      <c r="C3486" s="38">
        <v>25</v>
      </c>
      <c r="D3486" s="39">
        <v>9</v>
      </c>
      <c r="E3486" s="17">
        <v>21.1</v>
      </c>
      <c r="F3486" s="17">
        <v>176</v>
      </c>
      <c r="G3486" s="17">
        <v>522</v>
      </c>
      <c r="H3486" s="37">
        <f t="shared" si="978"/>
        <v>69.98</v>
      </c>
      <c r="I3486" s="37">
        <f>IF(H3486&lt;'Roof Calculator'!$G$8, 1, 0)</f>
        <v>0</v>
      </c>
      <c r="J3486" s="37">
        <f>IF(H3486&gt;='Roof Calculator'!$G$8, 1, 0)</f>
        <v>1</v>
      </c>
      <c r="K3486" s="37">
        <f t="shared" si="979"/>
        <v>0</v>
      </c>
      <c r="L3486" s="37">
        <f t="shared" si="980"/>
        <v>69.98</v>
      </c>
      <c r="M3486" s="37">
        <v>0</v>
      </c>
      <c r="N3486" s="37">
        <f t="shared" si="981"/>
        <v>176</v>
      </c>
      <c r="O3486" s="37">
        <v>0</v>
      </c>
      <c r="P3486" s="37">
        <v>0</v>
      </c>
      <c r="Q3486" s="21">
        <f t="shared" si="982"/>
        <v>39.790999999999997</v>
      </c>
      <c r="R3486" s="21">
        <f t="shared" si="991"/>
        <v>145.33333333333519</v>
      </c>
      <c r="S3486" s="21">
        <f t="shared" si="992"/>
        <v>20.85408197050819</v>
      </c>
      <c r="T3486" s="21">
        <f t="shared" si="983"/>
        <v>86.147999999999996</v>
      </c>
      <c r="U3486" s="37">
        <f>VLOOKUP(Time_Zone, 'LSTM LookUp'!$B$5:$D$8, 3, FALSE)</f>
        <v>-75</v>
      </c>
      <c r="V3486" s="21">
        <f t="shared" si="993"/>
        <v>3.1851140554714981</v>
      </c>
      <c r="W3486" s="21">
        <f t="shared" si="984"/>
        <v>116.94427851386789</v>
      </c>
      <c r="X3486" s="21">
        <f t="shared" si="985"/>
        <v>-50.913327818576164</v>
      </c>
      <c r="Y3486" s="21">
        <f t="shared" si="986"/>
        <v>125.08667218142384</v>
      </c>
      <c r="Z3486" s="21">
        <f t="shared" si="994"/>
        <v>39.650290364457277</v>
      </c>
      <c r="AA3486" s="21">
        <f t="shared" si="987"/>
        <v>0</v>
      </c>
      <c r="AB3486" s="21">
        <f t="shared" si="988"/>
        <v>39.650290364457277</v>
      </c>
      <c r="AC3486" s="21">
        <f t="shared" si="989"/>
        <v>69.98</v>
      </c>
      <c r="AD3486" s="21">
        <f t="shared" si="995"/>
        <v>39.650290364457277</v>
      </c>
      <c r="AE3486" s="21" t="str">
        <f t="shared" si="990"/>
        <v>5/25/9:00</v>
      </c>
    </row>
    <row r="3487" spans="2:31">
      <c r="B3487" s="37">
        <v>5</v>
      </c>
      <c r="C3487" s="38">
        <v>25</v>
      </c>
      <c r="D3487" s="39">
        <v>10</v>
      </c>
      <c r="E3487" s="17">
        <v>23.9</v>
      </c>
      <c r="F3487" s="17">
        <v>215</v>
      </c>
      <c r="G3487" s="17">
        <v>602</v>
      </c>
      <c r="H3487" s="37">
        <f t="shared" si="978"/>
        <v>75.02</v>
      </c>
      <c r="I3487" s="37">
        <f>IF(H3487&lt;'Roof Calculator'!$G$8, 1, 0)</f>
        <v>0</v>
      </c>
      <c r="J3487" s="37">
        <f>IF(H3487&gt;='Roof Calculator'!$G$8, 1, 0)</f>
        <v>1</v>
      </c>
      <c r="K3487" s="37">
        <f t="shared" si="979"/>
        <v>0</v>
      </c>
      <c r="L3487" s="37">
        <f t="shared" si="980"/>
        <v>75.02</v>
      </c>
      <c r="M3487" s="37">
        <v>0</v>
      </c>
      <c r="N3487" s="37">
        <f t="shared" si="981"/>
        <v>215</v>
      </c>
      <c r="O3487" s="37">
        <v>0</v>
      </c>
      <c r="P3487" s="37">
        <v>0</v>
      </c>
      <c r="Q3487" s="21">
        <f t="shared" si="982"/>
        <v>39.790999999999997</v>
      </c>
      <c r="R3487" s="21">
        <f t="shared" si="991"/>
        <v>145.37500000000185</v>
      </c>
      <c r="S3487" s="21">
        <f t="shared" si="992"/>
        <v>20.861898351150256</v>
      </c>
      <c r="T3487" s="21">
        <f t="shared" si="983"/>
        <v>86.147999999999996</v>
      </c>
      <c r="U3487" s="37">
        <f>VLOOKUP(Time_Zone, 'LSTM LookUp'!$B$5:$D$8, 3, FALSE)</f>
        <v>-75</v>
      </c>
      <c r="V3487" s="21">
        <f t="shared" si="993"/>
        <v>3.180955794971156</v>
      </c>
      <c r="W3487" s="21">
        <f t="shared" si="984"/>
        <v>131.94323894874282</v>
      </c>
      <c r="X3487" s="21">
        <f t="shared" si="985"/>
        <v>-151.7057076000151</v>
      </c>
      <c r="Y3487" s="21">
        <f t="shared" si="986"/>
        <v>63.294292399984897</v>
      </c>
      <c r="Z3487" s="21">
        <f t="shared" si="994"/>
        <v>20.06318521634601</v>
      </c>
      <c r="AA3487" s="21">
        <f t="shared" si="987"/>
        <v>0</v>
      </c>
      <c r="AB3487" s="21">
        <f t="shared" si="988"/>
        <v>20.06318521634601</v>
      </c>
      <c r="AC3487" s="21">
        <f t="shared" si="989"/>
        <v>75.02</v>
      </c>
      <c r="AD3487" s="21">
        <f t="shared" si="995"/>
        <v>20.06318521634601</v>
      </c>
      <c r="AE3487" s="21" t="str">
        <f t="shared" si="990"/>
        <v>5/25/10:00</v>
      </c>
    </row>
    <row r="3488" spans="2:31">
      <c r="B3488" s="37">
        <v>5</v>
      </c>
      <c r="C3488" s="38">
        <v>25</v>
      </c>
      <c r="D3488" s="39">
        <v>11</v>
      </c>
      <c r="E3488" s="17">
        <v>26.1</v>
      </c>
      <c r="F3488" s="17">
        <v>242</v>
      </c>
      <c r="G3488" s="17">
        <v>667</v>
      </c>
      <c r="H3488" s="37">
        <f t="shared" si="978"/>
        <v>78.98</v>
      </c>
      <c r="I3488" s="37">
        <f>IF(H3488&lt;'Roof Calculator'!$G$8, 1, 0)</f>
        <v>0</v>
      </c>
      <c r="J3488" s="37">
        <f>IF(H3488&gt;='Roof Calculator'!$G$8, 1, 0)</f>
        <v>1</v>
      </c>
      <c r="K3488" s="37">
        <f t="shared" si="979"/>
        <v>0</v>
      </c>
      <c r="L3488" s="37">
        <f t="shared" si="980"/>
        <v>78.98</v>
      </c>
      <c r="M3488" s="37">
        <v>0</v>
      </c>
      <c r="N3488" s="37">
        <f t="shared" si="981"/>
        <v>242</v>
      </c>
      <c r="O3488" s="37">
        <v>0</v>
      </c>
      <c r="P3488" s="37">
        <v>0</v>
      </c>
      <c r="Q3488" s="21">
        <f t="shared" si="982"/>
        <v>39.790999999999997</v>
      </c>
      <c r="R3488" s="21">
        <f t="shared" si="991"/>
        <v>145.4166666666685</v>
      </c>
      <c r="S3488" s="21">
        <f t="shared" si="992"/>
        <v>20.869703904126148</v>
      </c>
      <c r="T3488" s="21">
        <f t="shared" si="983"/>
        <v>86.147999999999996</v>
      </c>
      <c r="U3488" s="37">
        <f>VLOOKUP(Time_Zone, 'LSTM LookUp'!$B$5:$D$8, 3, FALSE)</f>
        <v>-75</v>
      </c>
      <c r="V3488" s="21">
        <f t="shared" si="993"/>
        <v>3.1767837300673305</v>
      </c>
      <c r="W3488" s="21">
        <f t="shared" si="984"/>
        <v>146.94219593251682</v>
      </c>
      <c r="X3488" s="21">
        <f t="shared" si="985"/>
        <v>-249.29492362755161</v>
      </c>
      <c r="Y3488" s="21">
        <f t="shared" si="986"/>
        <v>-7.2949236275516114</v>
      </c>
      <c r="Z3488" s="21">
        <f t="shared" si="994"/>
        <v>-2.312363379524907</v>
      </c>
      <c r="AA3488" s="21">
        <f t="shared" si="987"/>
        <v>0</v>
      </c>
      <c r="AB3488" s="21">
        <f t="shared" si="988"/>
        <v>-2.312363379524907</v>
      </c>
      <c r="AC3488" s="21">
        <f t="shared" si="989"/>
        <v>78.98</v>
      </c>
      <c r="AD3488" s="21">
        <f t="shared" si="995"/>
        <v>-2.312363379524907</v>
      </c>
      <c r="AE3488" s="21" t="str">
        <f t="shared" si="990"/>
        <v>5/25/11:00</v>
      </c>
    </row>
    <row r="3489" spans="2:31">
      <c r="B3489" s="37">
        <v>5</v>
      </c>
      <c r="C3489" s="38">
        <v>25</v>
      </c>
      <c r="D3489" s="39">
        <v>12</v>
      </c>
      <c r="E3489" s="17">
        <v>27.2</v>
      </c>
      <c r="F3489" s="17">
        <v>252</v>
      </c>
      <c r="G3489" s="17">
        <v>668</v>
      </c>
      <c r="H3489" s="37">
        <f t="shared" si="978"/>
        <v>80.959999999999994</v>
      </c>
      <c r="I3489" s="37">
        <f>IF(H3489&lt;'Roof Calculator'!$G$8, 1, 0)</f>
        <v>0</v>
      </c>
      <c r="J3489" s="37">
        <f>IF(H3489&gt;='Roof Calculator'!$G$8, 1, 0)</f>
        <v>1</v>
      </c>
      <c r="K3489" s="37">
        <f t="shared" si="979"/>
        <v>0</v>
      </c>
      <c r="L3489" s="37">
        <f t="shared" si="980"/>
        <v>80.959999999999994</v>
      </c>
      <c r="M3489" s="37">
        <v>0</v>
      </c>
      <c r="N3489" s="37">
        <f t="shared" si="981"/>
        <v>252</v>
      </c>
      <c r="O3489" s="37">
        <v>0</v>
      </c>
      <c r="P3489" s="37">
        <v>0</v>
      </c>
      <c r="Q3489" s="21">
        <f t="shared" si="982"/>
        <v>39.790999999999997</v>
      </c>
      <c r="R3489" s="21">
        <f t="shared" si="991"/>
        <v>145.45833333333516</v>
      </c>
      <c r="S3489" s="21">
        <f t="shared" si="992"/>
        <v>20.877498623877838</v>
      </c>
      <c r="T3489" s="21">
        <f t="shared" si="983"/>
        <v>86.147999999999996</v>
      </c>
      <c r="U3489" s="37">
        <f>VLOOKUP(Time_Zone, 'LSTM LookUp'!$B$5:$D$8, 3, FALSE)</f>
        <v>-75</v>
      </c>
      <c r="V3489" s="21">
        <f t="shared" si="993"/>
        <v>3.1725978760657192</v>
      </c>
      <c r="W3489" s="21">
        <f t="shared" si="984"/>
        <v>161.94114946901644</v>
      </c>
      <c r="X3489" s="21">
        <f t="shared" si="985"/>
        <v>-303.60289286443793</v>
      </c>
      <c r="Y3489" s="21">
        <f t="shared" si="986"/>
        <v>-51.602892864437933</v>
      </c>
      <c r="Z3489" s="21">
        <f t="shared" si="994"/>
        <v>-16.357215761191213</v>
      </c>
      <c r="AA3489" s="21">
        <f t="shared" si="987"/>
        <v>0</v>
      </c>
      <c r="AB3489" s="21">
        <f t="shared" si="988"/>
        <v>-16.357215761191213</v>
      </c>
      <c r="AC3489" s="21">
        <f t="shared" si="989"/>
        <v>80.959999999999994</v>
      </c>
      <c r="AD3489" s="21">
        <f t="shared" si="995"/>
        <v>-16.357215761191213</v>
      </c>
      <c r="AE3489" s="21" t="str">
        <f t="shared" si="990"/>
        <v>5/25/12:00</v>
      </c>
    </row>
    <row r="3490" spans="2:31">
      <c r="B3490" s="37">
        <v>5</v>
      </c>
      <c r="C3490" s="38">
        <v>25</v>
      </c>
      <c r="D3490" s="39">
        <v>13</v>
      </c>
      <c r="E3490" s="17">
        <v>28.3</v>
      </c>
      <c r="F3490" s="17">
        <v>278</v>
      </c>
      <c r="G3490" s="17">
        <v>666</v>
      </c>
      <c r="H3490" s="37">
        <f t="shared" si="978"/>
        <v>82.94</v>
      </c>
      <c r="I3490" s="37">
        <f>IF(H3490&lt;'Roof Calculator'!$G$8, 1, 0)</f>
        <v>0</v>
      </c>
      <c r="J3490" s="37">
        <f>IF(H3490&gt;='Roof Calculator'!$G$8, 1, 0)</f>
        <v>1</v>
      </c>
      <c r="K3490" s="37">
        <f t="shared" si="979"/>
        <v>0</v>
      </c>
      <c r="L3490" s="37">
        <f t="shared" si="980"/>
        <v>82.94</v>
      </c>
      <c r="M3490" s="37">
        <v>0</v>
      </c>
      <c r="N3490" s="37">
        <f t="shared" si="981"/>
        <v>278</v>
      </c>
      <c r="O3490" s="37">
        <v>0</v>
      </c>
      <c r="P3490" s="37">
        <v>0</v>
      </c>
      <c r="Q3490" s="21">
        <f t="shared" si="982"/>
        <v>39.790999999999997</v>
      </c>
      <c r="R3490" s="21">
        <f t="shared" si="991"/>
        <v>145.50000000000182</v>
      </c>
      <c r="S3490" s="21">
        <f t="shared" si="992"/>
        <v>20.885282504853073</v>
      </c>
      <c r="T3490" s="21">
        <f t="shared" si="983"/>
        <v>86.147999999999996</v>
      </c>
      <c r="U3490" s="37">
        <f>VLOOKUP(Time_Zone, 'LSTM LookUp'!$B$5:$D$8, 3, FALSE)</f>
        <v>-75</v>
      </c>
      <c r="V3490" s="21">
        <f t="shared" si="993"/>
        <v>3.1683982483041313</v>
      </c>
      <c r="W3490" s="21">
        <f t="shared" si="984"/>
        <v>176.940099562076</v>
      </c>
      <c r="X3490" s="21">
        <f t="shared" si="985"/>
        <v>-325.48743690575753</v>
      </c>
      <c r="Y3490" s="21">
        <f t="shared" si="986"/>
        <v>-47.487436905757534</v>
      </c>
      <c r="Z3490" s="21">
        <f t="shared" si="994"/>
        <v>-15.052688101304787</v>
      </c>
      <c r="AA3490" s="21">
        <f t="shared" si="987"/>
        <v>0</v>
      </c>
      <c r="AB3490" s="21">
        <f t="shared" si="988"/>
        <v>-15.052688101304787</v>
      </c>
      <c r="AC3490" s="21">
        <f t="shared" si="989"/>
        <v>82.94</v>
      </c>
      <c r="AD3490" s="21">
        <f t="shared" si="995"/>
        <v>-15.052688101304787</v>
      </c>
      <c r="AE3490" s="21" t="str">
        <f t="shared" si="990"/>
        <v>5/25/13:00</v>
      </c>
    </row>
    <row r="3491" spans="2:31">
      <c r="B3491" s="37">
        <v>5</v>
      </c>
      <c r="C3491" s="38">
        <v>25</v>
      </c>
      <c r="D3491" s="39">
        <v>14</v>
      </c>
      <c r="E3491" s="17">
        <v>28.3</v>
      </c>
      <c r="F3491" s="17">
        <v>262</v>
      </c>
      <c r="G3491" s="17">
        <v>698</v>
      </c>
      <c r="H3491" s="37">
        <f t="shared" si="978"/>
        <v>82.94</v>
      </c>
      <c r="I3491" s="37">
        <f>IF(H3491&lt;'Roof Calculator'!$G$8, 1, 0)</f>
        <v>0</v>
      </c>
      <c r="J3491" s="37">
        <f>IF(H3491&gt;='Roof Calculator'!$G$8, 1, 0)</f>
        <v>1</v>
      </c>
      <c r="K3491" s="37">
        <f t="shared" si="979"/>
        <v>0</v>
      </c>
      <c r="L3491" s="37">
        <f t="shared" si="980"/>
        <v>82.94</v>
      </c>
      <c r="M3491" s="37">
        <v>0</v>
      </c>
      <c r="N3491" s="37">
        <f t="shared" si="981"/>
        <v>262</v>
      </c>
      <c r="O3491" s="37">
        <v>0</v>
      </c>
      <c r="P3491" s="37">
        <v>0</v>
      </c>
      <c r="Q3491" s="21">
        <f t="shared" si="982"/>
        <v>39.790999999999997</v>
      </c>
      <c r="R3491" s="21">
        <f t="shared" si="991"/>
        <v>145.54166666666848</v>
      </c>
      <c r="S3491" s="21">
        <f t="shared" si="992"/>
        <v>20.893055541505365</v>
      </c>
      <c r="T3491" s="21">
        <f t="shared" si="983"/>
        <v>86.147999999999996</v>
      </c>
      <c r="U3491" s="37">
        <f>VLOOKUP(Time_Zone, 'LSTM LookUp'!$B$5:$D$8, 3, FALSE)</f>
        <v>-75</v>
      </c>
      <c r="V3491" s="21">
        <f t="shared" si="993"/>
        <v>3.1641848621524362</v>
      </c>
      <c r="W3491" s="21">
        <f t="shared" si="984"/>
        <v>191.93904621553813</v>
      </c>
      <c r="X3491" s="21">
        <f t="shared" si="985"/>
        <v>-330.9193654301987</v>
      </c>
      <c r="Y3491" s="21">
        <f t="shared" si="986"/>
        <v>-68.919365430198695</v>
      </c>
      <c r="Z3491" s="21">
        <f t="shared" si="994"/>
        <v>-21.84623512150111</v>
      </c>
      <c r="AA3491" s="21">
        <f t="shared" si="987"/>
        <v>0</v>
      </c>
      <c r="AB3491" s="21">
        <f t="shared" si="988"/>
        <v>-21.84623512150111</v>
      </c>
      <c r="AC3491" s="21">
        <f t="shared" si="989"/>
        <v>82.94</v>
      </c>
      <c r="AD3491" s="21">
        <f t="shared" si="995"/>
        <v>-21.84623512150111</v>
      </c>
      <c r="AE3491" s="21" t="str">
        <f t="shared" si="990"/>
        <v>5/25/14:00</v>
      </c>
    </row>
    <row r="3492" spans="2:31">
      <c r="B3492" s="37">
        <v>5</v>
      </c>
      <c r="C3492" s="38">
        <v>25</v>
      </c>
      <c r="D3492" s="39">
        <v>15</v>
      </c>
      <c r="E3492" s="17">
        <v>29.4</v>
      </c>
      <c r="F3492" s="17">
        <v>250</v>
      </c>
      <c r="G3492" s="17">
        <v>684</v>
      </c>
      <c r="H3492" s="37">
        <f t="shared" si="978"/>
        <v>84.919999999999987</v>
      </c>
      <c r="I3492" s="37">
        <f>IF(H3492&lt;'Roof Calculator'!$G$8, 1, 0)</f>
        <v>0</v>
      </c>
      <c r="J3492" s="37">
        <f>IF(H3492&gt;='Roof Calculator'!$G$8, 1, 0)</f>
        <v>1</v>
      </c>
      <c r="K3492" s="37">
        <f t="shared" si="979"/>
        <v>0</v>
      </c>
      <c r="L3492" s="37">
        <f t="shared" si="980"/>
        <v>84.919999999999987</v>
      </c>
      <c r="M3492" s="37">
        <v>0</v>
      </c>
      <c r="N3492" s="37">
        <f t="shared" si="981"/>
        <v>250</v>
      </c>
      <c r="O3492" s="37">
        <v>0</v>
      </c>
      <c r="P3492" s="37">
        <v>0</v>
      </c>
      <c r="Q3492" s="21">
        <f t="shared" si="982"/>
        <v>39.790999999999997</v>
      </c>
      <c r="R3492" s="21">
        <f t="shared" si="991"/>
        <v>145.58333333333513</v>
      </c>
      <c r="S3492" s="21">
        <f t="shared" si="992"/>
        <v>20.90081772829399</v>
      </c>
      <c r="T3492" s="21">
        <f t="shared" si="983"/>
        <v>86.147999999999996</v>
      </c>
      <c r="U3492" s="37">
        <f>VLOOKUP(Time_Zone, 'LSTM LookUp'!$B$5:$D$8, 3, FALSE)</f>
        <v>-75</v>
      </c>
      <c r="V3492" s="21">
        <f t="shared" si="993"/>
        <v>3.159957733012551</v>
      </c>
      <c r="W3492" s="21">
        <f t="shared" si="984"/>
        <v>206.93798943325314</v>
      </c>
      <c r="X3492" s="21">
        <f t="shared" si="985"/>
        <v>-281.54889283665227</v>
      </c>
      <c r="Y3492" s="21">
        <f t="shared" si="986"/>
        <v>-31.548892836652271</v>
      </c>
      <c r="Z3492" s="21">
        <f t="shared" si="994"/>
        <v>-10.000448008050682</v>
      </c>
      <c r="AA3492" s="21">
        <f t="shared" si="987"/>
        <v>0</v>
      </c>
      <c r="AB3492" s="21">
        <f t="shared" si="988"/>
        <v>-10.000448008050682</v>
      </c>
      <c r="AC3492" s="21">
        <f t="shared" si="989"/>
        <v>84.919999999999987</v>
      </c>
      <c r="AD3492" s="21">
        <f t="shared" si="995"/>
        <v>-10.000448008050682</v>
      </c>
      <c r="AE3492" s="21" t="str">
        <f t="shared" si="990"/>
        <v>5/25/15:00</v>
      </c>
    </row>
    <row r="3493" spans="2:31">
      <c r="B3493" s="37">
        <v>5</v>
      </c>
      <c r="C3493" s="38">
        <v>25</v>
      </c>
      <c r="D3493" s="39">
        <v>16</v>
      </c>
      <c r="E3493" s="17">
        <v>29.4</v>
      </c>
      <c r="F3493" s="17">
        <v>227</v>
      </c>
      <c r="G3493" s="17">
        <v>643</v>
      </c>
      <c r="H3493" s="37">
        <f t="shared" si="978"/>
        <v>84.919999999999987</v>
      </c>
      <c r="I3493" s="37">
        <f>IF(H3493&lt;'Roof Calculator'!$G$8, 1, 0)</f>
        <v>0</v>
      </c>
      <c r="J3493" s="37">
        <f>IF(H3493&gt;='Roof Calculator'!$G$8, 1, 0)</f>
        <v>1</v>
      </c>
      <c r="K3493" s="37">
        <f t="shared" si="979"/>
        <v>0</v>
      </c>
      <c r="L3493" s="37">
        <f t="shared" si="980"/>
        <v>84.919999999999987</v>
      </c>
      <c r="M3493" s="37">
        <v>0</v>
      </c>
      <c r="N3493" s="37">
        <f t="shared" si="981"/>
        <v>227</v>
      </c>
      <c r="O3493" s="37">
        <v>0</v>
      </c>
      <c r="P3493" s="37">
        <v>0</v>
      </c>
      <c r="Q3493" s="21">
        <f t="shared" si="982"/>
        <v>39.790999999999997</v>
      </c>
      <c r="R3493" s="21">
        <f t="shared" si="991"/>
        <v>145.62500000000179</v>
      </c>
      <c r="S3493" s="21">
        <f t="shared" si="992"/>
        <v>20.908569059684034</v>
      </c>
      <c r="T3493" s="21">
        <f t="shared" si="983"/>
        <v>86.147999999999996</v>
      </c>
      <c r="U3493" s="37">
        <f>VLOOKUP(Time_Zone, 'LSTM LookUp'!$B$5:$D$8, 3, FALSE)</f>
        <v>-75</v>
      </c>
      <c r="V3493" s="21">
        <f t="shared" si="993"/>
        <v>3.1557168763183867</v>
      </c>
      <c r="W3493" s="21">
        <f t="shared" si="984"/>
        <v>221.93692921907956</v>
      </c>
      <c r="X3493" s="21">
        <f t="shared" si="985"/>
        <v>-196.46873391280778</v>
      </c>
      <c r="Y3493" s="21">
        <f t="shared" si="986"/>
        <v>30.531266087192222</v>
      </c>
      <c r="Z3493" s="21">
        <f t="shared" si="994"/>
        <v>9.6778781019602249</v>
      </c>
      <c r="AA3493" s="21">
        <f t="shared" si="987"/>
        <v>0</v>
      </c>
      <c r="AB3493" s="21">
        <f t="shared" si="988"/>
        <v>9.6778781019602249</v>
      </c>
      <c r="AC3493" s="21">
        <f t="shared" si="989"/>
        <v>84.919999999999987</v>
      </c>
      <c r="AD3493" s="21">
        <f t="shared" si="995"/>
        <v>9.6778781019602249</v>
      </c>
      <c r="AE3493" s="21" t="str">
        <f t="shared" si="990"/>
        <v>5/25/16:00</v>
      </c>
    </row>
    <row r="3494" spans="2:31">
      <c r="B3494" s="37">
        <v>5</v>
      </c>
      <c r="C3494" s="38">
        <v>25</v>
      </c>
      <c r="D3494" s="39">
        <v>17</v>
      </c>
      <c r="E3494" s="17">
        <v>29.4</v>
      </c>
      <c r="F3494" s="17">
        <v>193</v>
      </c>
      <c r="G3494" s="17">
        <v>566</v>
      </c>
      <c r="H3494" s="37">
        <f t="shared" si="978"/>
        <v>84.919999999999987</v>
      </c>
      <c r="I3494" s="37">
        <f>IF(H3494&lt;'Roof Calculator'!$G$8, 1, 0)</f>
        <v>0</v>
      </c>
      <c r="J3494" s="37">
        <f>IF(H3494&gt;='Roof Calculator'!$G$8, 1, 0)</f>
        <v>1</v>
      </c>
      <c r="K3494" s="37">
        <f t="shared" si="979"/>
        <v>0</v>
      </c>
      <c r="L3494" s="37">
        <f t="shared" si="980"/>
        <v>84.919999999999987</v>
      </c>
      <c r="M3494" s="37">
        <v>0</v>
      </c>
      <c r="N3494" s="37">
        <f t="shared" si="981"/>
        <v>193</v>
      </c>
      <c r="O3494" s="37">
        <v>0</v>
      </c>
      <c r="P3494" s="37">
        <v>0</v>
      </c>
      <c r="Q3494" s="21">
        <f t="shared" si="982"/>
        <v>39.790999999999997</v>
      </c>
      <c r="R3494" s="21">
        <f t="shared" si="991"/>
        <v>145.66666666666845</v>
      </c>
      <c r="S3494" s="21">
        <f t="shared" si="992"/>
        <v>20.916309530146375</v>
      </c>
      <c r="T3494" s="21">
        <f t="shared" si="983"/>
        <v>86.147999999999996</v>
      </c>
      <c r="U3494" s="37">
        <f>VLOOKUP(Time_Zone, 'LSTM LookUp'!$B$5:$D$8, 3, FALSE)</f>
        <v>-75</v>
      </c>
      <c r="V3494" s="21">
        <f t="shared" si="993"/>
        <v>3.1514623075358239</v>
      </c>
      <c r="W3494" s="21">
        <f t="shared" si="984"/>
        <v>236.93586557688391</v>
      </c>
      <c r="X3494" s="21">
        <f t="shared" si="985"/>
        <v>-92.319989574460735</v>
      </c>
      <c r="Y3494" s="21">
        <f t="shared" si="986"/>
        <v>100.68001042553927</v>
      </c>
      <c r="Z3494" s="21">
        <f t="shared" si="994"/>
        <v>31.913804865471942</v>
      </c>
      <c r="AA3494" s="21">
        <f t="shared" si="987"/>
        <v>0</v>
      </c>
      <c r="AB3494" s="21">
        <f t="shared" si="988"/>
        <v>31.913804865471942</v>
      </c>
      <c r="AC3494" s="21">
        <f t="shared" si="989"/>
        <v>84.919999999999987</v>
      </c>
      <c r="AD3494" s="21">
        <f t="shared" si="995"/>
        <v>31.913804865471942</v>
      </c>
      <c r="AE3494" s="21" t="str">
        <f t="shared" si="990"/>
        <v>5/25/17:00</v>
      </c>
    </row>
    <row r="3495" spans="2:31">
      <c r="B3495" s="37">
        <v>5</v>
      </c>
      <c r="C3495" s="38">
        <v>25</v>
      </c>
      <c r="D3495" s="39">
        <v>18</v>
      </c>
      <c r="E3495" s="17">
        <v>28.9</v>
      </c>
      <c r="F3495" s="17">
        <v>146</v>
      </c>
      <c r="G3495" s="17">
        <v>440</v>
      </c>
      <c r="H3495" s="37">
        <f t="shared" si="978"/>
        <v>84.02</v>
      </c>
      <c r="I3495" s="37">
        <f>IF(H3495&lt;'Roof Calculator'!$G$8, 1, 0)</f>
        <v>0</v>
      </c>
      <c r="J3495" s="37">
        <f>IF(H3495&gt;='Roof Calculator'!$G$8, 1, 0)</f>
        <v>1</v>
      </c>
      <c r="K3495" s="37">
        <f t="shared" si="979"/>
        <v>0</v>
      </c>
      <c r="L3495" s="37">
        <f t="shared" si="980"/>
        <v>84.02</v>
      </c>
      <c r="M3495" s="37">
        <v>0</v>
      </c>
      <c r="N3495" s="37">
        <f t="shared" si="981"/>
        <v>146</v>
      </c>
      <c r="O3495" s="37">
        <v>0</v>
      </c>
      <c r="P3495" s="37">
        <v>0</v>
      </c>
      <c r="Q3495" s="21">
        <f t="shared" si="982"/>
        <v>39.790999999999997</v>
      </c>
      <c r="R3495" s="21">
        <f t="shared" si="991"/>
        <v>145.7083333333351</v>
      </c>
      <c r="S3495" s="21">
        <f t="shared" si="992"/>
        <v>20.924039134157709</v>
      </c>
      <c r="T3495" s="21">
        <f t="shared" si="983"/>
        <v>86.147999999999996</v>
      </c>
      <c r="U3495" s="37">
        <f>VLOOKUP(Time_Zone, 'LSTM LookUp'!$B$5:$D$8, 3, FALSE)</f>
        <v>-75</v>
      </c>
      <c r="V3495" s="21">
        <f t="shared" si="993"/>
        <v>3.1471940421626701</v>
      </c>
      <c r="W3495" s="21">
        <f t="shared" si="984"/>
        <v>251.93479851054067</v>
      </c>
      <c r="X3495" s="21">
        <f t="shared" si="985"/>
        <v>2.6387513139440131</v>
      </c>
      <c r="Y3495" s="21">
        <f t="shared" si="986"/>
        <v>148.638751313944</v>
      </c>
      <c r="Z3495" s="21">
        <f t="shared" si="994"/>
        <v>47.115888097656722</v>
      </c>
      <c r="AA3495" s="21">
        <f t="shared" si="987"/>
        <v>0</v>
      </c>
      <c r="AB3495" s="21">
        <f t="shared" si="988"/>
        <v>47.115888097656722</v>
      </c>
      <c r="AC3495" s="21">
        <f t="shared" si="989"/>
        <v>84.02</v>
      </c>
      <c r="AD3495" s="21">
        <f t="shared" si="995"/>
        <v>47.115888097656722</v>
      </c>
      <c r="AE3495" s="21" t="str">
        <f t="shared" si="990"/>
        <v>5/25/18:00</v>
      </c>
    </row>
    <row r="3496" spans="2:31">
      <c r="B3496" s="37">
        <v>5</v>
      </c>
      <c r="C3496" s="38">
        <v>25</v>
      </c>
      <c r="D3496" s="39">
        <v>19</v>
      </c>
      <c r="E3496" s="17">
        <v>27.2</v>
      </c>
      <c r="F3496" s="17">
        <v>91</v>
      </c>
      <c r="G3496" s="17">
        <v>244</v>
      </c>
      <c r="H3496" s="37">
        <f t="shared" si="978"/>
        <v>80.959999999999994</v>
      </c>
      <c r="I3496" s="37">
        <f>IF(H3496&lt;'Roof Calculator'!$G$8, 1, 0)</f>
        <v>0</v>
      </c>
      <c r="J3496" s="37">
        <f>IF(H3496&gt;='Roof Calculator'!$G$8, 1, 0)</f>
        <v>1</v>
      </c>
      <c r="K3496" s="37">
        <f t="shared" si="979"/>
        <v>0</v>
      </c>
      <c r="L3496" s="37">
        <f t="shared" si="980"/>
        <v>80.959999999999994</v>
      </c>
      <c r="M3496" s="37">
        <v>0</v>
      </c>
      <c r="N3496" s="37">
        <f t="shared" si="981"/>
        <v>91</v>
      </c>
      <c r="O3496" s="37">
        <v>0</v>
      </c>
      <c r="P3496" s="37">
        <v>0</v>
      </c>
      <c r="Q3496" s="21">
        <f t="shared" si="982"/>
        <v>39.790999999999997</v>
      </c>
      <c r="R3496" s="21">
        <f t="shared" si="991"/>
        <v>145.75000000000176</v>
      </c>
      <c r="S3496" s="21">
        <f t="shared" si="992"/>
        <v>20.931757866200559</v>
      </c>
      <c r="T3496" s="21">
        <f t="shared" si="983"/>
        <v>86.147999999999996</v>
      </c>
      <c r="U3496" s="37">
        <f>VLOOKUP(Time_Zone, 'LSTM LookUp'!$B$5:$D$8, 3, FALSE)</f>
        <v>-75</v>
      </c>
      <c r="V3496" s="21">
        <f t="shared" si="993"/>
        <v>3.1429120957286321</v>
      </c>
      <c r="W3496" s="21">
        <f t="shared" si="984"/>
        <v>266.93372802393213</v>
      </c>
      <c r="X3496" s="21">
        <f t="shared" si="985"/>
        <v>46.421136975367226</v>
      </c>
      <c r="Y3496" s="21">
        <f t="shared" si="986"/>
        <v>137.42113697536723</v>
      </c>
      <c r="Z3496" s="21">
        <f t="shared" si="994"/>
        <v>43.560100274986347</v>
      </c>
      <c r="AA3496" s="21">
        <f t="shared" si="987"/>
        <v>0</v>
      </c>
      <c r="AB3496" s="21">
        <f t="shared" si="988"/>
        <v>43.560100274986347</v>
      </c>
      <c r="AC3496" s="21">
        <f t="shared" si="989"/>
        <v>80.959999999999994</v>
      </c>
      <c r="AD3496" s="21">
        <f t="shared" si="995"/>
        <v>43.560100274986347</v>
      </c>
      <c r="AE3496" s="21" t="str">
        <f t="shared" si="990"/>
        <v>5/25/19:00</v>
      </c>
    </row>
    <row r="3497" spans="2:31">
      <c r="B3497" s="37">
        <v>5</v>
      </c>
      <c r="C3497" s="38">
        <v>25</v>
      </c>
      <c r="D3497" s="39">
        <v>20</v>
      </c>
      <c r="E3497" s="17">
        <v>26.1</v>
      </c>
      <c r="F3497" s="17">
        <v>30</v>
      </c>
      <c r="G3497" s="17">
        <v>20</v>
      </c>
      <c r="H3497" s="37">
        <f t="shared" si="978"/>
        <v>78.98</v>
      </c>
      <c r="I3497" s="37">
        <f>IF(H3497&lt;'Roof Calculator'!$G$8, 1, 0)</f>
        <v>0</v>
      </c>
      <c r="J3497" s="37">
        <f>IF(H3497&gt;='Roof Calculator'!$G$8, 1, 0)</f>
        <v>1</v>
      </c>
      <c r="K3497" s="37">
        <f t="shared" si="979"/>
        <v>0</v>
      </c>
      <c r="L3497" s="37">
        <f t="shared" si="980"/>
        <v>78.98</v>
      </c>
      <c r="M3497" s="37">
        <v>0</v>
      </c>
      <c r="N3497" s="37">
        <f t="shared" si="981"/>
        <v>30</v>
      </c>
      <c r="O3497" s="37">
        <v>0</v>
      </c>
      <c r="P3497" s="37">
        <v>0</v>
      </c>
      <c r="Q3497" s="21">
        <f t="shared" si="982"/>
        <v>39.790999999999997</v>
      </c>
      <c r="R3497" s="21">
        <f t="shared" si="991"/>
        <v>145.79166666666842</v>
      </c>
      <c r="S3497" s="21">
        <f t="shared" si="992"/>
        <v>20.939465720763273</v>
      </c>
      <c r="T3497" s="21">
        <f t="shared" si="983"/>
        <v>86.147999999999996</v>
      </c>
      <c r="U3497" s="37">
        <f>VLOOKUP(Time_Zone, 'LSTM LookUp'!$B$5:$D$8, 3, FALSE)</f>
        <v>-75</v>
      </c>
      <c r="V3497" s="21">
        <f t="shared" si="993"/>
        <v>3.1386164837952748</v>
      </c>
      <c r="W3497" s="21">
        <f t="shared" si="984"/>
        <v>281.93265412094883</v>
      </c>
      <c r="X3497" s="21">
        <f t="shared" si="985"/>
        <v>7.5420097492006075</v>
      </c>
      <c r="Y3497" s="21">
        <f t="shared" si="986"/>
        <v>37.542009749200609</v>
      </c>
      <c r="Z3497" s="21">
        <f t="shared" si="994"/>
        <v>11.90016139578897</v>
      </c>
      <c r="AA3497" s="21">
        <f t="shared" si="987"/>
        <v>0</v>
      </c>
      <c r="AB3497" s="21">
        <f t="shared" si="988"/>
        <v>11.90016139578897</v>
      </c>
      <c r="AC3497" s="21">
        <f t="shared" si="989"/>
        <v>78.98</v>
      </c>
      <c r="AD3497" s="21">
        <f t="shared" si="995"/>
        <v>11.90016139578897</v>
      </c>
      <c r="AE3497" s="21" t="str">
        <f t="shared" si="990"/>
        <v>5/25/20:00</v>
      </c>
    </row>
    <row r="3498" spans="2:31">
      <c r="B3498" s="37">
        <v>5</v>
      </c>
      <c r="C3498" s="38">
        <v>25</v>
      </c>
      <c r="D3498" s="39">
        <v>21</v>
      </c>
      <c r="E3498" s="17">
        <v>24.4</v>
      </c>
      <c r="F3498" s="17">
        <v>0</v>
      </c>
      <c r="G3498" s="17">
        <v>0</v>
      </c>
      <c r="H3498" s="37">
        <f t="shared" si="978"/>
        <v>75.92</v>
      </c>
      <c r="I3498" s="37">
        <f>IF(H3498&lt;'Roof Calculator'!$G$8, 1, 0)</f>
        <v>0</v>
      </c>
      <c r="J3498" s="37">
        <f>IF(H3498&gt;='Roof Calculator'!$G$8, 1, 0)</f>
        <v>1</v>
      </c>
      <c r="K3498" s="37">
        <f t="shared" si="979"/>
        <v>0</v>
      </c>
      <c r="L3498" s="37">
        <f t="shared" si="980"/>
        <v>75.92</v>
      </c>
      <c r="M3498" s="37">
        <v>0</v>
      </c>
      <c r="N3498" s="37">
        <f t="shared" si="981"/>
        <v>0</v>
      </c>
      <c r="O3498" s="37">
        <v>0</v>
      </c>
      <c r="P3498" s="37">
        <v>0</v>
      </c>
      <c r="Q3498" s="21">
        <f t="shared" si="982"/>
        <v>39.790999999999997</v>
      </c>
      <c r="R3498" s="21">
        <f t="shared" si="991"/>
        <v>145.83333333333508</v>
      </c>
      <c r="S3498" s="21">
        <f t="shared" si="992"/>
        <v>20.947162692340058</v>
      </c>
      <c r="T3498" s="21">
        <f t="shared" si="983"/>
        <v>86.147999999999996</v>
      </c>
      <c r="U3498" s="37">
        <f>VLOOKUP(Time_Zone, 'LSTM LookUp'!$B$5:$D$8, 3, FALSE)</f>
        <v>-75</v>
      </c>
      <c r="V3498" s="21">
        <f t="shared" si="993"/>
        <v>3.1343072219559893</v>
      </c>
      <c r="W3498" s="21">
        <f t="shared" si="984"/>
        <v>296.93157680548899</v>
      </c>
      <c r="X3498" s="21">
        <f t="shared" si="985"/>
        <v>0</v>
      </c>
      <c r="Y3498" s="21">
        <f t="shared" si="986"/>
        <v>0</v>
      </c>
      <c r="Z3498" s="21">
        <f t="shared" si="994"/>
        <v>0</v>
      </c>
      <c r="AA3498" s="21">
        <f t="shared" si="987"/>
        <v>0</v>
      </c>
      <c r="AB3498" s="21">
        <f t="shared" si="988"/>
        <v>0</v>
      </c>
      <c r="AC3498" s="21">
        <f t="shared" si="989"/>
        <v>75.92</v>
      </c>
      <c r="AD3498" s="21">
        <f t="shared" si="995"/>
        <v>0</v>
      </c>
      <c r="AE3498" s="21" t="str">
        <f t="shared" si="990"/>
        <v>5/25/21:00</v>
      </c>
    </row>
    <row r="3499" spans="2:31">
      <c r="B3499" s="37">
        <v>5</v>
      </c>
      <c r="C3499" s="38">
        <v>25</v>
      </c>
      <c r="D3499" s="39">
        <v>22</v>
      </c>
      <c r="E3499" s="17">
        <v>23.9</v>
      </c>
      <c r="F3499" s="17">
        <v>0</v>
      </c>
      <c r="G3499" s="17">
        <v>0</v>
      </c>
      <c r="H3499" s="37">
        <f t="shared" si="978"/>
        <v>75.02</v>
      </c>
      <c r="I3499" s="37">
        <f>IF(H3499&lt;'Roof Calculator'!$G$8, 1, 0)</f>
        <v>0</v>
      </c>
      <c r="J3499" s="37">
        <f>IF(H3499&gt;='Roof Calculator'!$G$8, 1, 0)</f>
        <v>1</v>
      </c>
      <c r="K3499" s="37">
        <f t="shared" si="979"/>
        <v>0</v>
      </c>
      <c r="L3499" s="37">
        <f t="shared" si="980"/>
        <v>75.02</v>
      </c>
      <c r="M3499" s="37">
        <v>0</v>
      </c>
      <c r="N3499" s="37">
        <f t="shared" si="981"/>
        <v>0</v>
      </c>
      <c r="O3499" s="37">
        <v>0</v>
      </c>
      <c r="P3499" s="37">
        <v>0</v>
      </c>
      <c r="Q3499" s="21">
        <f t="shared" si="982"/>
        <v>39.790999999999997</v>
      </c>
      <c r="R3499" s="21">
        <f t="shared" si="991"/>
        <v>145.87500000000173</v>
      </c>
      <c r="S3499" s="21">
        <f t="shared" si="992"/>
        <v>20.954848775430953</v>
      </c>
      <c r="T3499" s="21">
        <f t="shared" si="983"/>
        <v>86.147999999999996</v>
      </c>
      <c r="U3499" s="37">
        <f>VLOOKUP(Time_Zone, 'LSTM LookUp'!$B$5:$D$8, 3, FALSE)</f>
        <v>-75</v>
      </c>
      <c r="V3499" s="21">
        <f t="shared" si="993"/>
        <v>3.1299843258359523</v>
      </c>
      <c r="W3499" s="21">
        <f t="shared" si="984"/>
        <v>311.93049608145895</v>
      </c>
      <c r="X3499" s="21">
        <f t="shared" si="985"/>
        <v>0</v>
      </c>
      <c r="Y3499" s="21">
        <f t="shared" si="986"/>
        <v>0</v>
      </c>
      <c r="Z3499" s="21">
        <f t="shared" si="994"/>
        <v>0</v>
      </c>
      <c r="AA3499" s="21">
        <f t="shared" si="987"/>
        <v>0</v>
      </c>
      <c r="AB3499" s="21">
        <f t="shared" si="988"/>
        <v>0</v>
      </c>
      <c r="AC3499" s="21">
        <f t="shared" si="989"/>
        <v>75.02</v>
      </c>
      <c r="AD3499" s="21">
        <f t="shared" si="995"/>
        <v>0</v>
      </c>
      <c r="AE3499" s="21" t="str">
        <f t="shared" si="990"/>
        <v>5/25/22:00</v>
      </c>
    </row>
    <row r="3500" spans="2:31">
      <c r="B3500" s="37">
        <v>5</v>
      </c>
      <c r="C3500" s="38">
        <v>25</v>
      </c>
      <c r="D3500" s="39">
        <v>23</v>
      </c>
      <c r="E3500" s="17">
        <v>22.2</v>
      </c>
      <c r="F3500" s="17">
        <v>0</v>
      </c>
      <c r="G3500" s="17">
        <v>0</v>
      </c>
      <c r="H3500" s="37">
        <f t="shared" si="978"/>
        <v>71.959999999999994</v>
      </c>
      <c r="I3500" s="37">
        <f>IF(H3500&lt;'Roof Calculator'!$G$8, 1, 0)</f>
        <v>0</v>
      </c>
      <c r="J3500" s="37">
        <f>IF(H3500&gt;='Roof Calculator'!$G$8, 1, 0)</f>
        <v>1</v>
      </c>
      <c r="K3500" s="37">
        <f t="shared" si="979"/>
        <v>0</v>
      </c>
      <c r="L3500" s="37">
        <f t="shared" si="980"/>
        <v>71.959999999999994</v>
      </c>
      <c r="M3500" s="37">
        <v>0</v>
      </c>
      <c r="N3500" s="37">
        <f t="shared" si="981"/>
        <v>0</v>
      </c>
      <c r="O3500" s="37">
        <v>0</v>
      </c>
      <c r="P3500" s="37">
        <v>0</v>
      </c>
      <c r="Q3500" s="21">
        <f t="shared" si="982"/>
        <v>39.790999999999997</v>
      </c>
      <c r="R3500" s="21">
        <f t="shared" si="991"/>
        <v>145.91666666666839</v>
      </c>
      <c r="S3500" s="21">
        <f t="shared" si="992"/>
        <v>20.962523964541887</v>
      </c>
      <c r="T3500" s="21">
        <f t="shared" si="983"/>
        <v>86.147999999999996</v>
      </c>
      <c r="U3500" s="37">
        <f>VLOOKUP(Time_Zone, 'LSTM LookUp'!$B$5:$D$8, 3, FALSE)</f>
        <v>-75</v>
      </c>
      <c r="V3500" s="21">
        <f t="shared" si="993"/>
        <v>3.1256478110920964</v>
      </c>
      <c r="W3500" s="21">
        <f t="shared" si="984"/>
        <v>326.92941195277308</v>
      </c>
      <c r="X3500" s="21">
        <f t="shared" si="985"/>
        <v>0</v>
      </c>
      <c r="Y3500" s="21">
        <f t="shared" si="986"/>
        <v>0</v>
      </c>
      <c r="Z3500" s="21">
        <f t="shared" si="994"/>
        <v>0</v>
      </c>
      <c r="AA3500" s="21">
        <f t="shared" si="987"/>
        <v>0</v>
      </c>
      <c r="AB3500" s="21">
        <f t="shared" si="988"/>
        <v>0</v>
      </c>
      <c r="AC3500" s="21">
        <f t="shared" si="989"/>
        <v>71.959999999999994</v>
      </c>
      <c r="AD3500" s="21">
        <f t="shared" si="995"/>
        <v>0</v>
      </c>
      <c r="AE3500" s="21" t="str">
        <f t="shared" si="990"/>
        <v>5/25/23:00</v>
      </c>
    </row>
    <row r="3501" spans="2:31">
      <c r="B3501" s="37">
        <v>5</v>
      </c>
      <c r="C3501" s="38">
        <v>25</v>
      </c>
      <c r="D3501" s="39">
        <v>24</v>
      </c>
      <c r="E3501" s="17">
        <v>21.1</v>
      </c>
      <c r="F3501" s="17">
        <v>0</v>
      </c>
      <c r="G3501" s="17">
        <v>0</v>
      </c>
      <c r="H3501" s="37">
        <f t="shared" si="978"/>
        <v>69.98</v>
      </c>
      <c r="I3501" s="37">
        <f>IF(H3501&lt;'Roof Calculator'!$G$8, 1, 0)</f>
        <v>0</v>
      </c>
      <c r="J3501" s="37">
        <f>IF(H3501&gt;='Roof Calculator'!$G$8, 1, 0)</f>
        <v>1</v>
      </c>
      <c r="K3501" s="37">
        <f t="shared" si="979"/>
        <v>0</v>
      </c>
      <c r="L3501" s="37">
        <f t="shared" si="980"/>
        <v>69.98</v>
      </c>
      <c r="M3501" s="37">
        <v>0</v>
      </c>
      <c r="N3501" s="37">
        <f t="shared" si="981"/>
        <v>0</v>
      </c>
      <c r="O3501" s="37">
        <v>0</v>
      </c>
      <c r="P3501" s="37">
        <v>0</v>
      </c>
      <c r="Q3501" s="21">
        <f t="shared" si="982"/>
        <v>39.790999999999997</v>
      </c>
      <c r="R3501" s="21">
        <f t="shared" si="991"/>
        <v>145.95833333333505</v>
      </c>
      <c r="S3501" s="21">
        <f t="shared" si="992"/>
        <v>20.970188254184666</v>
      </c>
      <c r="T3501" s="21">
        <f t="shared" si="983"/>
        <v>86.147999999999996</v>
      </c>
      <c r="U3501" s="37">
        <f>VLOOKUP(Time_Zone, 'LSTM LookUp'!$B$5:$D$8, 3, FALSE)</f>
        <v>-75</v>
      </c>
      <c r="V3501" s="21">
        <f t="shared" si="993"/>
        <v>3.121297693413069</v>
      </c>
      <c r="W3501" s="21">
        <f t="shared" si="984"/>
        <v>341.92832442335327</v>
      </c>
      <c r="X3501" s="21">
        <f t="shared" si="985"/>
        <v>0</v>
      </c>
      <c r="Y3501" s="21">
        <f t="shared" si="986"/>
        <v>0</v>
      </c>
      <c r="Z3501" s="21">
        <f t="shared" si="994"/>
        <v>0</v>
      </c>
      <c r="AA3501" s="21">
        <f t="shared" si="987"/>
        <v>0</v>
      </c>
      <c r="AB3501" s="21">
        <f t="shared" si="988"/>
        <v>0</v>
      </c>
      <c r="AC3501" s="21">
        <f t="shared" si="989"/>
        <v>69.98</v>
      </c>
      <c r="AD3501" s="21">
        <f t="shared" si="995"/>
        <v>0</v>
      </c>
      <c r="AE3501" s="21" t="str">
        <f t="shared" si="990"/>
        <v>5/25/24:00</v>
      </c>
    </row>
    <row r="3502" spans="2:31">
      <c r="B3502" s="37">
        <v>5</v>
      </c>
      <c r="C3502" s="38">
        <v>26</v>
      </c>
      <c r="D3502" s="39">
        <v>1</v>
      </c>
      <c r="E3502" s="17">
        <v>20.6</v>
      </c>
      <c r="F3502" s="17">
        <v>0</v>
      </c>
      <c r="G3502" s="17">
        <v>0</v>
      </c>
      <c r="H3502" s="37">
        <f t="shared" si="978"/>
        <v>69.08</v>
      </c>
      <c r="I3502" s="37">
        <f>IF(H3502&lt;'Roof Calculator'!$G$8, 1, 0)</f>
        <v>0</v>
      </c>
      <c r="J3502" s="37">
        <f>IF(H3502&gt;='Roof Calculator'!$G$8, 1, 0)</f>
        <v>1</v>
      </c>
      <c r="K3502" s="37">
        <f t="shared" si="979"/>
        <v>0</v>
      </c>
      <c r="L3502" s="37">
        <f t="shared" si="980"/>
        <v>69.08</v>
      </c>
      <c r="M3502" s="37">
        <v>0</v>
      </c>
      <c r="N3502" s="37">
        <f t="shared" si="981"/>
        <v>0</v>
      </c>
      <c r="O3502" s="37">
        <v>0</v>
      </c>
      <c r="P3502" s="37">
        <v>0</v>
      </c>
      <c r="Q3502" s="21">
        <f t="shared" si="982"/>
        <v>39.790999999999997</v>
      </c>
      <c r="R3502" s="21">
        <f t="shared" si="991"/>
        <v>146.00000000000171</v>
      </c>
      <c r="S3502" s="21">
        <f t="shared" si="992"/>
        <v>20.977841638876971</v>
      </c>
      <c r="T3502" s="21">
        <f t="shared" si="983"/>
        <v>86.147999999999996</v>
      </c>
      <c r="U3502" s="37">
        <f>VLOOKUP(Time_Zone, 'LSTM LookUp'!$B$5:$D$8, 3, FALSE)</f>
        <v>-75</v>
      </c>
      <c r="V3502" s="21">
        <f t="shared" si="993"/>
        <v>3.1169339885192073</v>
      </c>
      <c r="W3502" s="21">
        <f t="shared" si="984"/>
        <v>-3.0727665028701967</v>
      </c>
      <c r="X3502" s="21">
        <f t="shared" si="985"/>
        <v>0</v>
      </c>
      <c r="Y3502" s="21">
        <f t="shared" si="986"/>
        <v>0</v>
      </c>
      <c r="Z3502" s="21">
        <f t="shared" si="994"/>
        <v>0</v>
      </c>
      <c r="AA3502" s="21">
        <f t="shared" si="987"/>
        <v>0</v>
      </c>
      <c r="AB3502" s="21">
        <f t="shared" si="988"/>
        <v>0</v>
      </c>
      <c r="AC3502" s="21">
        <f t="shared" si="989"/>
        <v>69.08</v>
      </c>
      <c r="AD3502" s="21">
        <f t="shared" si="995"/>
        <v>0</v>
      </c>
      <c r="AE3502" s="21" t="str">
        <f t="shared" si="990"/>
        <v>5/26/1:00</v>
      </c>
    </row>
    <row r="3503" spans="2:31">
      <c r="B3503" s="37">
        <v>5</v>
      </c>
      <c r="C3503" s="38">
        <v>26</v>
      </c>
      <c r="D3503" s="39">
        <v>2</v>
      </c>
      <c r="E3503" s="17">
        <v>19.399999999999999</v>
      </c>
      <c r="F3503" s="17">
        <v>0</v>
      </c>
      <c r="G3503" s="17">
        <v>0</v>
      </c>
      <c r="H3503" s="37">
        <f t="shared" si="978"/>
        <v>66.92</v>
      </c>
      <c r="I3503" s="37">
        <f>IF(H3503&lt;'Roof Calculator'!$G$8, 1, 0)</f>
        <v>0</v>
      </c>
      <c r="J3503" s="37">
        <f>IF(H3503&gt;='Roof Calculator'!$G$8, 1, 0)</f>
        <v>1</v>
      </c>
      <c r="K3503" s="37">
        <f t="shared" si="979"/>
        <v>0</v>
      </c>
      <c r="L3503" s="37">
        <f t="shared" si="980"/>
        <v>66.92</v>
      </c>
      <c r="M3503" s="37">
        <v>0</v>
      </c>
      <c r="N3503" s="37">
        <f t="shared" si="981"/>
        <v>0</v>
      </c>
      <c r="O3503" s="37">
        <v>0</v>
      </c>
      <c r="P3503" s="37">
        <v>0</v>
      </c>
      <c r="Q3503" s="21">
        <f t="shared" si="982"/>
        <v>39.790999999999997</v>
      </c>
      <c r="R3503" s="21">
        <f t="shared" si="991"/>
        <v>146.04166666666836</v>
      </c>
      <c r="S3503" s="21">
        <f t="shared" si="992"/>
        <v>20.985484113142391</v>
      </c>
      <c r="T3503" s="21">
        <f t="shared" si="983"/>
        <v>86.147999999999996</v>
      </c>
      <c r="U3503" s="37">
        <f>VLOOKUP(Time_Zone, 'LSTM LookUp'!$B$5:$D$8, 3, FALSE)</f>
        <v>-75</v>
      </c>
      <c r="V3503" s="21">
        <f t="shared" si="993"/>
        <v>3.1125567121624811</v>
      </c>
      <c r="W3503" s="21">
        <f t="shared" si="984"/>
        <v>11.926139178040618</v>
      </c>
      <c r="X3503" s="21">
        <f t="shared" si="985"/>
        <v>0</v>
      </c>
      <c r="Y3503" s="21">
        <f t="shared" si="986"/>
        <v>0</v>
      </c>
      <c r="Z3503" s="21">
        <f t="shared" si="994"/>
        <v>0</v>
      </c>
      <c r="AA3503" s="21">
        <f t="shared" si="987"/>
        <v>0</v>
      </c>
      <c r="AB3503" s="21">
        <f t="shared" si="988"/>
        <v>0</v>
      </c>
      <c r="AC3503" s="21">
        <f t="shared" si="989"/>
        <v>66.92</v>
      </c>
      <c r="AD3503" s="21">
        <f t="shared" si="995"/>
        <v>0</v>
      </c>
      <c r="AE3503" s="21" t="str">
        <f t="shared" si="990"/>
        <v>5/26/2:00</v>
      </c>
    </row>
    <row r="3504" spans="2:31">
      <c r="B3504" s="37">
        <v>5</v>
      </c>
      <c r="C3504" s="38">
        <v>26</v>
      </c>
      <c r="D3504" s="39">
        <v>3</v>
      </c>
      <c r="E3504" s="17">
        <v>16.7</v>
      </c>
      <c r="F3504" s="17">
        <v>0</v>
      </c>
      <c r="G3504" s="17">
        <v>0</v>
      </c>
      <c r="H3504" s="37">
        <f t="shared" si="978"/>
        <v>62.059999999999995</v>
      </c>
      <c r="I3504" s="37">
        <f>IF(H3504&lt;'Roof Calculator'!$G$8, 1, 0)</f>
        <v>0</v>
      </c>
      <c r="J3504" s="37">
        <f>IF(H3504&gt;='Roof Calculator'!$G$8, 1, 0)</f>
        <v>1</v>
      </c>
      <c r="K3504" s="37">
        <f t="shared" si="979"/>
        <v>0</v>
      </c>
      <c r="L3504" s="37">
        <f t="shared" si="980"/>
        <v>62.059999999999995</v>
      </c>
      <c r="M3504" s="37">
        <v>0</v>
      </c>
      <c r="N3504" s="37">
        <f t="shared" si="981"/>
        <v>0</v>
      </c>
      <c r="O3504" s="37">
        <v>0</v>
      </c>
      <c r="P3504" s="37">
        <v>0</v>
      </c>
      <c r="Q3504" s="21">
        <f t="shared" si="982"/>
        <v>39.790999999999997</v>
      </c>
      <c r="R3504" s="21">
        <f t="shared" si="991"/>
        <v>146.08333333333502</v>
      </c>
      <c r="S3504" s="21">
        <f t="shared" si="992"/>
        <v>20.99311567151042</v>
      </c>
      <c r="T3504" s="21">
        <f t="shared" si="983"/>
        <v>86.147999999999996</v>
      </c>
      <c r="U3504" s="37">
        <f>VLOOKUP(Time_Zone, 'LSTM LookUp'!$B$5:$D$8, 3, FALSE)</f>
        <v>-75</v>
      </c>
      <c r="V3504" s="21">
        <f t="shared" si="993"/>
        <v>3.1081658801264793</v>
      </c>
      <c r="W3504" s="21">
        <f t="shared" si="984"/>
        <v>26.925041470031623</v>
      </c>
      <c r="X3504" s="21">
        <f t="shared" si="985"/>
        <v>0</v>
      </c>
      <c r="Y3504" s="21">
        <f t="shared" si="986"/>
        <v>0</v>
      </c>
      <c r="Z3504" s="21">
        <f t="shared" si="994"/>
        <v>0</v>
      </c>
      <c r="AA3504" s="21">
        <f t="shared" si="987"/>
        <v>0</v>
      </c>
      <c r="AB3504" s="21">
        <f t="shared" si="988"/>
        <v>0</v>
      </c>
      <c r="AC3504" s="21">
        <f t="shared" si="989"/>
        <v>62.059999999999995</v>
      </c>
      <c r="AD3504" s="21">
        <f t="shared" si="995"/>
        <v>0</v>
      </c>
      <c r="AE3504" s="21" t="str">
        <f t="shared" si="990"/>
        <v>5/26/3:00</v>
      </c>
    </row>
    <row r="3505" spans="2:31">
      <c r="B3505" s="37">
        <v>5</v>
      </c>
      <c r="C3505" s="38">
        <v>26</v>
      </c>
      <c r="D3505" s="39">
        <v>4</v>
      </c>
      <c r="E3505" s="17">
        <v>15.6</v>
      </c>
      <c r="F3505" s="17">
        <v>0</v>
      </c>
      <c r="G3505" s="17">
        <v>0</v>
      </c>
      <c r="H3505" s="37">
        <f t="shared" si="978"/>
        <v>60.08</v>
      </c>
      <c r="I3505" s="37">
        <f>IF(H3505&lt;'Roof Calculator'!$G$8, 1, 0)</f>
        <v>0</v>
      </c>
      <c r="J3505" s="37">
        <f>IF(H3505&gt;='Roof Calculator'!$G$8, 1, 0)</f>
        <v>1</v>
      </c>
      <c r="K3505" s="37">
        <f t="shared" si="979"/>
        <v>0</v>
      </c>
      <c r="L3505" s="37">
        <f t="shared" si="980"/>
        <v>60.08</v>
      </c>
      <c r="M3505" s="37">
        <v>0</v>
      </c>
      <c r="N3505" s="37">
        <f t="shared" si="981"/>
        <v>0</v>
      </c>
      <c r="O3505" s="37">
        <v>0</v>
      </c>
      <c r="P3505" s="37">
        <v>0</v>
      </c>
      <c r="Q3505" s="21">
        <f t="shared" si="982"/>
        <v>39.790999999999997</v>
      </c>
      <c r="R3505" s="21">
        <f t="shared" si="991"/>
        <v>146.12500000000168</v>
      </c>
      <c r="S3505" s="21">
        <f t="shared" si="992"/>
        <v>21.000736308516483</v>
      </c>
      <c r="T3505" s="21">
        <f t="shared" si="983"/>
        <v>86.147999999999996</v>
      </c>
      <c r="U3505" s="37">
        <f>VLOOKUP(Time_Zone, 'LSTM LookUp'!$B$5:$D$8, 3, FALSE)</f>
        <v>-75</v>
      </c>
      <c r="V3505" s="21">
        <f t="shared" si="993"/>
        <v>3.1037615082263637</v>
      </c>
      <c r="W3505" s="21">
        <f t="shared" si="984"/>
        <v>41.923940377056581</v>
      </c>
      <c r="X3505" s="21">
        <f t="shared" si="985"/>
        <v>0</v>
      </c>
      <c r="Y3505" s="21">
        <f t="shared" si="986"/>
        <v>0</v>
      </c>
      <c r="Z3505" s="21">
        <f t="shared" si="994"/>
        <v>0</v>
      </c>
      <c r="AA3505" s="21">
        <f t="shared" si="987"/>
        <v>0</v>
      </c>
      <c r="AB3505" s="21">
        <f t="shared" si="988"/>
        <v>0</v>
      </c>
      <c r="AC3505" s="21">
        <f t="shared" si="989"/>
        <v>60.08</v>
      </c>
      <c r="AD3505" s="21">
        <f t="shared" si="995"/>
        <v>0</v>
      </c>
      <c r="AE3505" s="21" t="str">
        <f t="shared" si="990"/>
        <v>5/26/4:00</v>
      </c>
    </row>
    <row r="3506" spans="2:31">
      <c r="B3506" s="37">
        <v>5</v>
      </c>
      <c r="C3506" s="38">
        <v>26</v>
      </c>
      <c r="D3506" s="39">
        <v>5</v>
      </c>
      <c r="E3506" s="17">
        <v>13.3</v>
      </c>
      <c r="F3506" s="17">
        <v>0</v>
      </c>
      <c r="G3506" s="17">
        <v>0</v>
      </c>
      <c r="H3506" s="37">
        <f t="shared" si="978"/>
        <v>55.94</v>
      </c>
      <c r="I3506" s="37">
        <f>IF(H3506&lt;'Roof Calculator'!$G$8, 1, 0)</f>
        <v>0</v>
      </c>
      <c r="J3506" s="37">
        <f>IF(H3506&gt;='Roof Calculator'!$G$8, 1, 0)</f>
        <v>1</v>
      </c>
      <c r="K3506" s="37">
        <f t="shared" si="979"/>
        <v>0</v>
      </c>
      <c r="L3506" s="37">
        <f t="shared" si="980"/>
        <v>55.94</v>
      </c>
      <c r="M3506" s="37">
        <v>0</v>
      </c>
      <c r="N3506" s="37">
        <f t="shared" si="981"/>
        <v>0</v>
      </c>
      <c r="O3506" s="37">
        <v>0</v>
      </c>
      <c r="P3506" s="37">
        <v>0</v>
      </c>
      <c r="Q3506" s="21">
        <f t="shared" si="982"/>
        <v>39.790999999999997</v>
      </c>
      <c r="R3506" s="21">
        <f t="shared" si="991"/>
        <v>146.16666666666833</v>
      </c>
      <c r="S3506" s="21">
        <f t="shared" si="992"/>
        <v>21.008346018701928</v>
      </c>
      <c r="T3506" s="21">
        <f t="shared" si="983"/>
        <v>86.147999999999996</v>
      </c>
      <c r="U3506" s="37">
        <f>VLOOKUP(Time_Zone, 'LSTM LookUp'!$B$5:$D$8, 3, FALSE)</f>
        <v>-75</v>
      </c>
      <c r="V3506" s="21">
        <f t="shared" si="993"/>
        <v>3.0993436123088358</v>
      </c>
      <c r="W3506" s="21">
        <f t="shared" si="984"/>
        <v>56.922835903077214</v>
      </c>
      <c r="X3506" s="21">
        <f t="shared" si="985"/>
        <v>0</v>
      </c>
      <c r="Y3506" s="21">
        <f t="shared" si="986"/>
        <v>0</v>
      </c>
      <c r="Z3506" s="21">
        <f t="shared" si="994"/>
        <v>0</v>
      </c>
      <c r="AA3506" s="21">
        <f t="shared" si="987"/>
        <v>0</v>
      </c>
      <c r="AB3506" s="21">
        <f t="shared" si="988"/>
        <v>0</v>
      </c>
      <c r="AC3506" s="21">
        <f t="shared" si="989"/>
        <v>55.94</v>
      </c>
      <c r="AD3506" s="21">
        <f t="shared" si="995"/>
        <v>0</v>
      </c>
      <c r="AE3506" s="21" t="str">
        <f t="shared" si="990"/>
        <v>5/26/5:00</v>
      </c>
    </row>
    <row r="3507" spans="2:31">
      <c r="B3507" s="37">
        <v>5</v>
      </c>
      <c r="C3507" s="38">
        <v>26</v>
      </c>
      <c r="D3507" s="39">
        <v>6</v>
      </c>
      <c r="E3507" s="17">
        <v>12.2</v>
      </c>
      <c r="F3507" s="17">
        <v>15</v>
      </c>
      <c r="G3507" s="17">
        <v>14</v>
      </c>
      <c r="H3507" s="37">
        <f t="shared" si="978"/>
        <v>53.96</v>
      </c>
      <c r="I3507" s="37">
        <f>IF(H3507&lt;'Roof Calculator'!$G$8, 1, 0)</f>
        <v>1</v>
      </c>
      <c r="J3507" s="37">
        <f>IF(H3507&gt;='Roof Calculator'!$G$8, 1, 0)</f>
        <v>0</v>
      </c>
      <c r="K3507" s="37">
        <f t="shared" si="979"/>
        <v>53.96</v>
      </c>
      <c r="L3507" s="37">
        <f t="shared" si="980"/>
        <v>0</v>
      </c>
      <c r="M3507" s="37">
        <v>0</v>
      </c>
      <c r="N3507" s="37">
        <f t="shared" si="981"/>
        <v>15</v>
      </c>
      <c r="O3507" s="37">
        <v>0</v>
      </c>
      <c r="P3507" s="37">
        <v>0</v>
      </c>
      <c r="Q3507" s="21">
        <f t="shared" si="982"/>
        <v>39.790999999999997</v>
      </c>
      <c r="R3507" s="21">
        <f t="shared" si="991"/>
        <v>146.20833333333499</v>
      </c>
      <c r="S3507" s="21">
        <f t="shared" si="992"/>
        <v>21.01594479661405</v>
      </c>
      <c r="T3507" s="21">
        <f t="shared" si="983"/>
        <v>86.147999999999996</v>
      </c>
      <c r="U3507" s="37">
        <f>VLOOKUP(Time_Zone, 'LSTM LookUp'!$B$5:$D$8, 3, FALSE)</f>
        <v>-75</v>
      </c>
      <c r="V3507" s="21">
        <f t="shared" si="993"/>
        <v>3.0949122082520941</v>
      </c>
      <c r="W3507" s="21">
        <f t="shared" si="984"/>
        <v>71.921728052063003</v>
      </c>
      <c r="X3507" s="21">
        <f t="shared" si="985"/>
        <v>6.3293810706866243</v>
      </c>
      <c r="Y3507" s="21">
        <f t="shared" si="986"/>
        <v>21.329381070686622</v>
      </c>
      <c r="Z3507" s="21">
        <f t="shared" si="994"/>
        <v>6.7610412684116277</v>
      </c>
      <c r="AA3507" s="21">
        <f t="shared" si="987"/>
        <v>6.7610412684116277</v>
      </c>
      <c r="AB3507" s="21">
        <f t="shared" si="988"/>
        <v>0</v>
      </c>
      <c r="AC3507" s="21">
        <f t="shared" si="989"/>
        <v>0</v>
      </c>
      <c r="AD3507" s="21">
        <f t="shared" si="995"/>
        <v>0</v>
      </c>
      <c r="AE3507" s="21" t="str">
        <f t="shared" si="990"/>
        <v>5/26/6:00</v>
      </c>
    </row>
    <row r="3508" spans="2:31">
      <c r="B3508" s="37">
        <v>5</v>
      </c>
      <c r="C3508" s="38">
        <v>26</v>
      </c>
      <c r="D3508" s="39">
        <v>7</v>
      </c>
      <c r="E3508" s="17">
        <v>12.8</v>
      </c>
      <c r="F3508" s="17">
        <v>58</v>
      </c>
      <c r="G3508" s="17">
        <v>283</v>
      </c>
      <c r="H3508" s="37">
        <f t="shared" si="978"/>
        <v>55.04</v>
      </c>
      <c r="I3508" s="37">
        <f>IF(H3508&lt;'Roof Calculator'!$G$8, 1, 0)</f>
        <v>0</v>
      </c>
      <c r="J3508" s="37">
        <f>IF(H3508&gt;='Roof Calculator'!$G$8, 1, 0)</f>
        <v>1</v>
      </c>
      <c r="K3508" s="37">
        <f t="shared" si="979"/>
        <v>0</v>
      </c>
      <c r="L3508" s="37">
        <f t="shared" si="980"/>
        <v>55.04</v>
      </c>
      <c r="M3508" s="37">
        <v>0</v>
      </c>
      <c r="N3508" s="37">
        <f t="shared" si="981"/>
        <v>58</v>
      </c>
      <c r="O3508" s="37">
        <v>0</v>
      </c>
      <c r="P3508" s="37">
        <v>0</v>
      </c>
      <c r="Q3508" s="21">
        <f t="shared" si="982"/>
        <v>39.790999999999997</v>
      </c>
      <c r="R3508" s="21">
        <f t="shared" si="991"/>
        <v>146.25000000000165</v>
      </c>
      <c r="S3508" s="21">
        <f t="shared" si="992"/>
        <v>21.023532636806092</v>
      </c>
      <c r="T3508" s="21">
        <f t="shared" si="983"/>
        <v>86.147999999999996</v>
      </c>
      <c r="U3508" s="37">
        <f>VLOOKUP(Time_Zone, 'LSTM LookUp'!$B$5:$D$8, 3, FALSE)</f>
        <v>-75</v>
      </c>
      <c r="V3508" s="21">
        <f t="shared" si="993"/>
        <v>3.0904673119658046</v>
      </c>
      <c r="W3508" s="21">
        <f t="shared" si="984"/>
        <v>86.920616827991424</v>
      </c>
      <c r="X3508" s="21">
        <f t="shared" si="985"/>
        <v>75.879784232504576</v>
      </c>
      <c r="Y3508" s="21">
        <f t="shared" si="986"/>
        <v>133.87978423250456</v>
      </c>
      <c r="Z3508" s="21">
        <f t="shared" si="994"/>
        <v>42.437553307441988</v>
      </c>
      <c r="AA3508" s="21">
        <f t="shared" si="987"/>
        <v>0</v>
      </c>
      <c r="AB3508" s="21">
        <f t="shared" si="988"/>
        <v>42.437553307441988</v>
      </c>
      <c r="AC3508" s="21">
        <f t="shared" si="989"/>
        <v>55.04</v>
      </c>
      <c r="AD3508" s="21">
        <f t="shared" si="995"/>
        <v>42.437553307441988</v>
      </c>
      <c r="AE3508" s="21" t="str">
        <f t="shared" si="990"/>
        <v>5/26/7:00</v>
      </c>
    </row>
    <row r="3509" spans="2:31">
      <c r="B3509" s="37">
        <v>5</v>
      </c>
      <c r="C3509" s="38">
        <v>26</v>
      </c>
      <c r="D3509" s="39">
        <v>8</v>
      </c>
      <c r="E3509" s="17">
        <v>13.9</v>
      </c>
      <c r="F3509" s="17">
        <v>97</v>
      </c>
      <c r="G3509" s="17">
        <v>531</v>
      </c>
      <c r="H3509" s="37">
        <f t="shared" si="978"/>
        <v>57.02</v>
      </c>
      <c r="I3509" s="37">
        <f>IF(H3509&lt;'Roof Calculator'!$G$8, 1, 0)</f>
        <v>0</v>
      </c>
      <c r="J3509" s="37">
        <f>IF(H3509&gt;='Roof Calculator'!$G$8, 1, 0)</f>
        <v>1</v>
      </c>
      <c r="K3509" s="37">
        <f t="shared" si="979"/>
        <v>0</v>
      </c>
      <c r="L3509" s="37">
        <f t="shared" si="980"/>
        <v>57.02</v>
      </c>
      <c r="M3509" s="37">
        <v>0</v>
      </c>
      <c r="N3509" s="37">
        <f t="shared" si="981"/>
        <v>97</v>
      </c>
      <c r="O3509" s="37">
        <v>0</v>
      </c>
      <c r="P3509" s="37">
        <v>0</v>
      </c>
      <c r="Q3509" s="21">
        <f t="shared" si="982"/>
        <v>39.790999999999997</v>
      </c>
      <c r="R3509" s="21">
        <f t="shared" si="991"/>
        <v>146.29166666666831</v>
      </c>
      <c r="S3509" s="21">
        <f t="shared" si="992"/>
        <v>21.03110953383727</v>
      </c>
      <c r="T3509" s="21">
        <f t="shared" si="983"/>
        <v>86.147999999999996</v>
      </c>
      <c r="U3509" s="37">
        <f>VLOOKUP(Time_Zone, 'LSTM LookUp'!$B$5:$D$8, 3, FALSE)</f>
        <v>-75</v>
      </c>
      <c r="V3509" s="21">
        <f t="shared" si="993"/>
        <v>3.0860089393910681</v>
      </c>
      <c r="W3509" s="21">
        <f t="shared" si="984"/>
        <v>101.91950223484778</v>
      </c>
      <c r="X3509" s="21">
        <f t="shared" si="985"/>
        <v>43.301822351785887</v>
      </c>
      <c r="Y3509" s="21">
        <f t="shared" si="986"/>
        <v>140.30182235178589</v>
      </c>
      <c r="Z3509" s="21">
        <f t="shared" si="994"/>
        <v>44.473227226337187</v>
      </c>
      <c r="AA3509" s="21">
        <f t="shared" si="987"/>
        <v>0</v>
      </c>
      <c r="AB3509" s="21">
        <f t="shared" si="988"/>
        <v>44.473227226337187</v>
      </c>
      <c r="AC3509" s="21">
        <f t="shared" si="989"/>
        <v>57.02</v>
      </c>
      <c r="AD3509" s="21">
        <f t="shared" si="995"/>
        <v>44.473227226337187</v>
      </c>
      <c r="AE3509" s="21" t="str">
        <f t="shared" si="990"/>
        <v>5/26/8:00</v>
      </c>
    </row>
    <row r="3510" spans="2:31">
      <c r="B3510" s="37">
        <v>5</v>
      </c>
      <c r="C3510" s="38">
        <v>26</v>
      </c>
      <c r="D3510" s="39">
        <v>9</v>
      </c>
      <c r="E3510" s="17">
        <v>15.6</v>
      </c>
      <c r="F3510" s="17">
        <v>131</v>
      </c>
      <c r="G3510" s="17">
        <v>669</v>
      </c>
      <c r="H3510" s="37">
        <f t="shared" si="978"/>
        <v>60.08</v>
      </c>
      <c r="I3510" s="37">
        <f>IF(H3510&lt;'Roof Calculator'!$G$8, 1, 0)</f>
        <v>0</v>
      </c>
      <c r="J3510" s="37">
        <f>IF(H3510&gt;='Roof Calculator'!$G$8, 1, 0)</f>
        <v>1</v>
      </c>
      <c r="K3510" s="37">
        <f t="shared" si="979"/>
        <v>0</v>
      </c>
      <c r="L3510" s="37">
        <f t="shared" si="980"/>
        <v>60.08</v>
      </c>
      <c r="M3510" s="37">
        <v>0</v>
      </c>
      <c r="N3510" s="37">
        <f t="shared" si="981"/>
        <v>131</v>
      </c>
      <c r="O3510" s="37">
        <v>0</v>
      </c>
      <c r="P3510" s="37">
        <v>0</v>
      </c>
      <c r="Q3510" s="21">
        <f t="shared" si="982"/>
        <v>39.790999999999997</v>
      </c>
      <c r="R3510" s="21">
        <f t="shared" si="991"/>
        <v>146.33333333333496</v>
      </c>
      <c r="S3510" s="21">
        <f t="shared" si="992"/>
        <v>21.038675482272765</v>
      </c>
      <c r="T3510" s="21">
        <f t="shared" si="983"/>
        <v>86.147999999999996</v>
      </c>
      <c r="U3510" s="37">
        <f>VLOOKUP(Time_Zone, 'LSTM LookUp'!$B$5:$D$8, 3, FALSE)</f>
        <v>-75</v>
      </c>
      <c r="V3510" s="21">
        <f t="shared" si="993"/>
        <v>3.0815371065003689</v>
      </c>
      <c r="W3510" s="21">
        <f t="shared" si="984"/>
        <v>116.91838427662509</v>
      </c>
      <c r="X3510" s="21">
        <f t="shared" si="985"/>
        <v>-63.501146119585925</v>
      </c>
      <c r="Y3510" s="21">
        <f t="shared" si="986"/>
        <v>67.498853880414075</v>
      </c>
      <c r="Z3510" s="21">
        <f t="shared" si="994"/>
        <v>21.395957770343074</v>
      </c>
      <c r="AA3510" s="21">
        <f t="shared" si="987"/>
        <v>0</v>
      </c>
      <c r="AB3510" s="21">
        <f t="shared" si="988"/>
        <v>21.395957770343074</v>
      </c>
      <c r="AC3510" s="21">
        <f t="shared" si="989"/>
        <v>60.08</v>
      </c>
      <c r="AD3510" s="21">
        <f t="shared" si="995"/>
        <v>21.395957770343074</v>
      </c>
      <c r="AE3510" s="21" t="str">
        <f t="shared" si="990"/>
        <v>5/26/9:00</v>
      </c>
    </row>
    <row r="3511" spans="2:31">
      <c r="B3511" s="37">
        <v>5</v>
      </c>
      <c r="C3511" s="38">
        <v>26</v>
      </c>
      <c r="D3511" s="39">
        <v>10</v>
      </c>
      <c r="E3511" s="17">
        <v>18.3</v>
      </c>
      <c r="F3511" s="17">
        <v>158</v>
      </c>
      <c r="G3511" s="17">
        <v>745</v>
      </c>
      <c r="H3511" s="37">
        <f t="shared" si="978"/>
        <v>64.94</v>
      </c>
      <c r="I3511" s="37">
        <f>IF(H3511&lt;'Roof Calculator'!$G$8, 1, 0)</f>
        <v>0</v>
      </c>
      <c r="J3511" s="37">
        <f>IF(H3511&gt;='Roof Calculator'!$G$8, 1, 0)</f>
        <v>1</v>
      </c>
      <c r="K3511" s="37">
        <f t="shared" si="979"/>
        <v>0</v>
      </c>
      <c r="L3511" s="37">
        <f t="shared" si="980"/>
        <v>64.94</v>
      </c>
      <c r="M3511" s="37">
        <v>0</v>
      </c>
      <c r="N3511" s="37">
        <f t="shared" si="981"/>
        <v>158</v>
      </c>
      <c r="O3511" s="37">
        <v>0</v>
      </c>
      <c r="P3511" s="37">
        <v>0</v>
      </c>
      <c r="Q3511" s="21">
        <f t="shared" si="982"/>
        <v>39.790999999999997</v>
      </c>
      <c r="R3511" s="21">
        <f t="shared" si="991"/>
        <v>146.37500000000162</v>
      </c>
      <c r="S3511" s="21">
        <f t="shared" si="992"/>
        <v>21.046230476683757</v>
      </c>
      <c r="T3511" s="21">
        <f t="shared" si="983"/>
        <v>86.147999999999996</v>
      </c>
      <c r="U3511" s="37">
        <f>VLOOKUP(Time_Zone, 'LSTM LookUp'!$B$5:$D$8, 3, FALSE)</f>
        <v>-75</v>
      </c>
      <c r="V3511" s="21">
        <f t="shared" si="993"/>
        <v>3.0770518292975573</v>
      </c>
      <c r="W3511" s="21">
        <f t="shared" si="984"/>
        <v>131.91726295732437</v>
      </c>
      <c r="X3511" s="21">
        <f t="shared" si="985"/>
        <v>-185.68920645810269</v>
      </c>
      <c r="Y3511" s="21">
        <f t="shared" si="986"/>
        <v>-27.689206458102689</v>
      </c>
      <c r="Z3511" s="21">
        <f t="shared" si="994"/>
        <v>-8.7769948378898537</v>
      </c>
      <c r="AA3511" s="21">
        <f t="shared" si="987"/>
        <v>0</v>
      </c>
      <c r="AB3511" s="21">
        <f t="shared" si="988"/>
        <v>-8.7769948378898537</v>
      </c>
      <c r="AC3511" s="21">
        <f t="shared" si="989"/>
        <v>64.94</v>
      </c>
      <c r="AD3511" s="21">
        <f t="shared" si="995"/>
        <v>-8.7769948378898537</v>
      </c>
      <c r="AE3511" s="21" t="str">
        <f t="shared" si="990"/>
        <v>5/26/10:00</v>
      </c>
    </row>
    <row r="3512" spans="2:31">
      <c r="B3512" s="37">
        <v>5</v>
      </c>
      <c r="C3512" s="38">
        <v>26</v>
      </c>
      <c r="D3512" s="39">
        <v>11</v>
      </c>
      <c r="E3512" s="17">
        <v>20.6</v>
      </c>
      <c r="F3512" s="17">
        <v>183</v>
      </c>
      <c r="G3512" s="17">
        <v>786</v>
      </c>
      <c r="H3512" s="37">
        <f t="shared" si="978"/>
        <v>69.08</v>
      </c>
      <c r="I3512" s="37">
        <f>IF(H3512&lt;'Roof Calculator'!$G$8, 1, 0)</f>
        <v>0</v>
      </c>
      <c r="J3512" s="37">
        <f>IF(H3512&gt;='Roof Calculator'!$G$8, 1, 0)</f>
        <v>1</v>
      </c>
      <c r="K3512" s="37">
        <f t="shared" si="979"/>
        <v>0</v>
      </c>
      <c r="L3512" s="37">
        <f t="shared" si="980"/>
        <v>69.08</v>
      </c>
      <c r="M3512" s="37">
        <v>0</v>
      </c>
      <c r="N3512" s="37">
        <f t="shared" si="981"/>
        <v>183</v>
      </c>
      <c r="O3512" s="37">
        <v>0</v>
      </c>
      <c r="P3512" s="37">
        <v>0</v>
      </c>
      <c r="Q3512" s="21">
        <f t="shared" si="982"/>
        <v>39.790999999999997</v>
      </c>
      <c r="R3512" s="21">
        <f t="shared" si="991"/>
        <v>146.41666666666828</v>
      </c>
      <c r="S3512" s="21">
        <f t="shared" si="992"/>
        <v>21.053774511647404</v>
      </c>
      <c r="T3512" s="21">
        <f t="shared" si="983"/>
        <v>86.147999999999996</v>
      </c>
      <c r="U3512" s="37">
        <f>VLOOKUP(Time_Zone, 'LSTM LookUp'!$B$5:$D$8, 3, FALSE)</f>
        <v>-75</v>
      </c>
      <c r="V3512" s="21">
        <f t="shared" si="993"/>
        <v>3.0725531238177974</v>
      </c>
      <c r="W3512" s="21">
        <f t="shared" si="984"/>
        <v>146.91613828095441</v>
      </c>
      <c r="X3512" s="21">
        <f t="shared" si="985"/>
        <v>-291.54109000103131</v>
      </c>
      <c r="Y3512" s="21">
        <f t="shared" si="986"/>
        <v>-108.54109000103131</v>
      </c>
      <c r="Z3512" s="21">
        <f t="shared" si="994"/>
        <v>-34.405629792225831</v>
      </c>
      <c r="AA3512" s="21">
        <f t="shared" si="987"/>
        <v>0</v>
      </c>
      <c r="AB3512" s="21">
        <f t="shared" si="988"/>
        <v>-34.405629792225831</v>
      </c>
      <c r="AC3512" s="21">
        <f t="shared" si="989"/>
        <v>69.08</v>
      </c>
      <c r="AD3512" s="21">
        <f t="shared" si="995"/>
        <v>-34.405629792225831</v>
      </c>
      <c r="AE3512" s="21" t="str">
        <f t="shared" si="990"/>
        <v>5/26/11:00</v>
      </c>
    </row>
    <row r="3513" spans="2:31">
      <c r="B3513" s="37">
        <v>5</v>
      </c>
      <c r="C3513" s="38">
        <v>26</v>
      </c>
      <c r="D3513" s="39">
        <v>12</v>
      </c>
      <c r="E3513" s="17">
        <v>22.2</v>
      </c>
      <c r="F3513" s="17">
        <v>200</v>
      </c>
      <c r="G3513" s="17">
        <v>796</v>
      </c>
      <c r="H3513" s="37">
        <f t="shared" si="978"/>
        <v>71.959999999999994</v>
      </c>
      <c r="I3513" s="37">
        <f>IF(H3513&lt;'Roof Calculator'!$G$8, 1, 0)</f>
        <v>0</v>
      </c>
      <c r="J3513" s="37">
        <f>IF(H3513&gt;='Roof Calculator'!$G$8, 1, 0)</f>
        <v>1</v>
      </c>
      <c r="K3513" s="37">
        <f t="shared" si="979"/>
        <v>0</v>
      </c>
      <c r="L3513" s="37">
        <f t="shared" si="980"/>
        <v>71.959999999999994</v>
      </c>
      <c r="M3513" s="37">
        <v>0</v>
      </c>
      <c r="N3513" s="37">
        <f t="shared" si="981"/>
        <v>200</v>
      </c>
      <c r="O3513" s="37">
        <v>0</v>
      </c>
      <c r="P3513" s="37">
        <v>0</v>
      </c>
      <c r="Q3513" s="21">
        <f t="shared" si="982"/>
        <v>39.790999999999997</v>
      </c>
      <c r="R3513" s="21">
        <f t="shared" si="991"/>
        <v>146.45833333333493</v>
      </c>
      <c r="S3513" s="21">
        <f t="shared" si="992"/>
        <v>21.061307581746888</v>
      </c>
      <c r="T3513" s="21">
        <f t="shared" si="983"/>
        <v>86.147999999999996</v>
      </c>
      <c r="U3513" s="37">
        <f>VLOOKUP(Time_Zone, 'LSTM LookUp'!$B$5:$D$8, 3, FALSE)</f>
        <v>-75</v>
      </c>
      <c r="V3513" s="21">
        <f t="shared" si="993"/>
        <v>3.0680410061275429</v>
      </c>
      <c r="W3513" s="21">
        <f t="shared" si="984"/>
        <v>161.9150102515319</v>
      </c>
      <c r="X3513" s="21">
        <f t="shared" si="985"/>
        <v>-359.50385802845335</v>
      </c>
      <c r="Y3513" s="21">
        <f t="shared" si="986"/>
        <v>-159.50385802845335</v>
      </c>
      <c r="Z3513" s="21">
        <f t="shared" si="994"/>
        <v>-50.559937160264106</v>
      </c>
      <c r="AA3513" s="21">
        <f t="shared" si="987"/>
        <v>0</v>
      </c>
      <c r="AB3513" s="21">
        <f t="shared" si="988"/>
        <v>-50.559937160264106</v>
      </c>
      <c r="AC3513" s="21">
        <f t="shared" si="989"/>
        <v>71.959999999999994</v>
      </c>
      <c r="AD3513" s="21">
        <f t="shared" si="995"/>
        <v>-50.559937160264106</v>
      </c>
      <c r="AE3513" s="21" t="str">
        <f t="shared" si="990"/>
        <v>5/26/12:00</v>
      </c>
    </row>
    <row r="3514" spans="2:31">
      <c r="B3514" s="37">
        <v>5</v>
      </c>
      <c r="C3514" s="38">
        <v>26</v>
      </c>
      <c r="D3514" s="39">
        <v>13</v>
      </c>
      <c r="E3514" s="17">
        <v>23.3</v>
      </c>
      <c r="F3514" s="17">
        <v>192</v>
      </c>
      <c r="G3514" s="17">
        <v>828</v>
      </c>
      <c r="H3514" s="37">
        <f t="shared" si="978"/>
        <v>73.94</v>
      </c>
      <c r="I3514" s="37">
        <f>IF(H3514&lt;'Roof Calculator'!$G$8, 1, 0)</f>
        <v>0</v>
      </c>
      <c r="J3514" s="37">
        <f>IF(H3514&gt;='Roof Calculator'!$G$8, 1, 0)</f>
        <v>1</v>
      </c>
      <c r="K3514" s="37">
        <f t="shared" si="979"/>
        <v>0</v>
      </c>
      <c r="L3514" s="37">
        <f t="shared" si="980"/>
        <v>73.94</v>
      </c>
      <c r="M3514" s="37">
        <v>0</v>
      </c>
      <c r="N3514" s="37">
        <f t="shared" si="981"/>
        <v>192</v>
      </c>
      <c r="O3514" s="37">
        <v>0</v>
      </c>
      <c r="P3514" s="37">
        <v>0</v>
      </c>
      <c r="Q3514" s="21">
        <f t="shared" si="982"/>
        <v>39.790999999999997</v>
      </c>
      <c r="R3514" s="21">
        <f t="shared" si="991"/>
        <v>146.50000000000159</v>
      </c>
      <c r="S3514" s="21">
        <f t="shared" si="992"/>
        <v>21.068829681571408</v>
      </c>
      <c r="T3514" s="21">
        <f t="shared" si="983"/>
        <v>86.147999999999996</v>
      </c>
      <c r="U3514" s="37">
        <f>VLOOKUP(Time_Zone, 'LSTM LookUp'!$B$5:$D$8, 3, FALSE)</f>
        <v>-75</v>
      </c>
      <c r="V3514" s="21">
        <f t="shared" si="993"/>
        <v>3.0635154923244903</v>
      </c>
      <c r="W3514" s="21">
        <f t="shared" si="984"/>
        <v>176.91387887308113</v>
      </c>
      <c r="X3514" s="21">
        <f t="shared" si="985"/>
        <v>-402.33182872497804</v>
      </c>
      <c r="Y3514" s="21">
        <f t="shared" si="986"/>
        <v>-210.33182872497804</v>
      </c>
      <c r="Z3514" s="21">
        <f t="shared" si="994"/>
        <v>-66.671516128727717</v>
      </c>
      <c r="AA3514" s="21">
        <f t="shared" si="987"/>
        <v>0</v>
      </c>
      <c r="AB3514" s="21">
        <f t="shared" si="988"/>
        <v>-66.671516128727717</v>
      </c>
      <c r="AC3514" s="21">
        <f t="shared" si="989"/>
        <v>73.94</v>
      </c>
      <c r="AD3514" s="21">
        <f t="shared" si="995"/>
        <v>-66.671516128727717</v>
      </c>
      <c r="AE3514" s="21" t="str">
        <f t="shared" si="990"/>
        <v>5/26/13:00</v>
      </c>
    </row>
    <row r="3515" spans="2:31">
      <c r="B3515" s="37">
        <v>5</v>
      </c>
      <c r="C3515" s="38">
        <v>26</v>
      </c>
      <c r="D3515" s="39">
        <v>14</v>
      </c>
      <c r="E3515" s="17">
        <v>25</v>
      </c>
      <c r="F3515" s="17">
        <v>190</v>
      </c>
      <c r="G3515" s="17">
        <v>827</v>
      </c>
      <c r="H3515" s="37">
        <f t="shared" si="978"/>
        <v>77</v>
      </c>
      <c r="I3515" s="37">
        <f>IF(H3515&lt;'Roof Calculator'!$G$8, 1, 0)</f>
        <v>0</v>
      </c>
      <c r="J3515" s="37">
        <f>IF(H3515&gt;='Roof Calculator'!$G$8, 1, 0)</f>
        <v>1</v>
      </c>
      <c r="K3515" s="37">
        <f t="shared" si="979"/>
        <v>0</v>
      </c>
      <c r="L3515" s="37">
        <f t="shared" si="980"/>
        <v>77</v>
      </c>
      <c r="M3515" s="37">
        <v>0</v>
      </c>
      <c r="N3515" s="37">
        <f t="shared" si="981"/>
        <v>190</v>
      </c>
      <c r="O3515" s="37">
        <v>0</v>
      </c>
      <c r="P3515" s="37">
        <v>0</v>
      </c>
      <c r="Q3515" s="21">
        <f t="shared" si="982"/>
        <v>39.790999999999997</v>
      </c>
      <c r="R3515" s="21">
        <f t="shared" si="991"/>
        <v>146.54166666666825</v>
      </c>
      <c r="S3515" s="21">
        <f t="shared" si="992"/>
        <v>21.076340805716185</v>
      </c>
      <c r="T3515" s="21">
        <f t="shared" si="983"/>
        <v>86.147999999999996</v>
      </c>
      <c r="U3515" s="37">
        <f>VLOOKUP(Time_Zone, 'LSTM LookUp'!$B$5:$D$8, 3, FALSE)</f>
        <v>-75</v>
      </c>
      <c r="V3515" s="21">
        <f t="shared" si="993"/>
        <v>3.0589765985375492</v>
      </c>
      <c r="W3515" s="21">
        <f t="shared" si="984"/>
        <v>191.91274414963442</v>
      </c>
      <c r="X3515" s="21">
        <f t="shared" si="985"/>
        <v>-389.84103007869032</v>
      </c>
      <c r="Y3515" s="21">
        <f t="shared" si="986"/>
        <v>-199.84103007869032</v>
      </c>
      <c r="Z3515" s="21">
        <f t="shared" si="994"/>
        <v>-63.346116186221799</v>
      </c>
      <c r="AA3515" s="21">
        <f t="shared" si="987"/>
        <v>0</v>
      </c>
      <c r="AB3515" s="21">
        <f t="shared" si="988"/>
        <v>-63.346116186221799</v>
      </c>
      <c r="AC3515" s="21">
        <f t="shared" si="989"/>
        <v>77</v>
      </c>
      <c r="AD3515" s="21">
        <f t="shared" si="995"/>
        <v>-63.346116186221799</v>
      </c>
      <c r="AE3515" s="21" t="str">
        <f t="shared" si="990"/>
        <v>5/26/14:00</v>
      </c>
    </row>
    <row r="3516" spans="2:31">
      <c r="B3516" s="37">
        <v>5</v>
      </c>
      <c r="C3516" s="38">
        <v>26</v>
      </c>
      <c r="D3516" s="39">
        <v>15</v>
      </c>
      <c r="E3516" s="17">
        <v>25.6</v>
      </c>
      <c r="F3516" s="17">
        <v>181</v>
      </c>
      <c r="G3516" s="17">
        <v>807</v>
      </c>
      <c r="H3516" s="37">
        <f t="shared" si="978"/>
        <v>78.08</v>
      </c>
      <c r="I3516" s="37">
        <f>IF(H3516&lt;'Roof Calculator'!$G$8, 1, 0)</f>
        <v>0</v>
      </c>
      <c r="J3516" s="37">
        <f>IF(H3516&gt;='Roof Calculator'!$G$8, 1, 0)</f>
        <v>1</v>
      </c>
      <c r="K3516" s="37">
        <f t="shared" si="979"/>
        <v>0</v>
      </c>
      <c r="L3516" s="37">
        <f t="shared" si="980"/>
        <v>78.08</v>
      </c>
      <c r="M3516" s="37">
        <v>0</v>
      </c>
      <c r="N3516" s="37">
        <f t="shared" si="981"/>
        <v>181</v>
      </c>
      <c r="O3516" s="37">
        <v>0</v>
      </c>
      <c r="P3516" s="37">
        <v>0</v>
      </c>
      <c r="Q3516" s="21">
        <f t="shared" si="982"/>
        <v>39.790999999999997</v>
      </c>
      <c r="R3516" s="21">
        <f t="shared" si="991"/>
        <v>146.58333333333491</v>
      </c>
      <c r="S3516" s="21">
        <f t="shared" si="992"/>
        <v>21.083840948782477</v>
      </c>
      <c r="T3516" s="21">
        <f t="shared" si="983"/>
        <v>86.147999999999996</v>
      </c>
      <c r="U3516" s="37">
        <f>VLOOKUP(Time_Zone, 'LSTM LookUp'!$B$5:$D$8, 3, FALSE)</f>
        <v>-75</v>
      </c>
      <c r="V3516" s="21">
        <f t="shared" si="993"/>
        <v>3.0544243409268055</v>
      </c>
      <c r="W3516" s="21">
        <f t="shared" si="984"/>
        <v>206.91160608523171</v>
      </c>
      <c r="X3516" s="21">
        <f t="shared" si="985"/>
        <v>-330.12604035270004</v>
      </c>
      <c r="Y3516" s="21">
        <f t="shared" si="986"/>
        <v>-149.12604035270004</v>
      </c>
      <c r="Z3516" s="21">
        <f t="shared" si="994"/>
        <v>-47.270350212134204</v>
      </c>
      <c r="AA3516" s="21">
        <f t="shared" si="987"/>
        <v>0</v>
      </c>
      <c r="AB3516" s="21">
        <f t="shared" si="988"/>
        <v>-47.270350212134204</v>
      </c>
      <c r="AC3516" s="21">
        <f t="shared" si="989"/>
        <v>78.08</v>
      </c>
      <c r="AD3516" s="21">
        <f t="shared" si="995"/>
        <v>-47.270350212134204</v>
      </c>
      <c r="AE3516" s="21" t="str">
        <f t="shared" si="990"/>
        <v>5/26/15:00</v>
      </c>
    </row>
    <row r="3517" spans="2:31">
      <c r="B3517" s="37">
        <v>5</v>
      </c>
      <c r="C3517" s="38">
        <v>26</v>
      </c>
      <c r="D3517" s="39">
        <v>16</v>
      </c>
      <c r="E3517" s="17">
        <v>25.6</v>
      </c>
      <c r="F3517" s="17">
        <v>166</v>
      </c>
      <c r="G3517" s="17">
        <v>769</v>
      </c>
      <c r="H3517" s="37">
        <f t="shared" si="978"/>
        <v>78.08</v>
      </c>
      <c r="I3517" s="37">
        <f>IF(H3517&lt;'Roof Calculator'!$G$8, 1, 0)</f>
        <v>0</v>
      </c>
      <c r="J3517" s="37">
        <f>IF(H3517&gt;='Roof Calculator'!$G$8, 1, 0)</f>
        <v>1</v>
      </c>
      <c r="K3517" s="37">
        <f t="shared" si="979"/>
        <v>0</v>
      </c>
      <c r="L3517" s="37">
        <f t="shared" si="980"/>
        <v>78.08</v>
      </c>
      <c r="M3517" s="37">
        <v>0</v>
      </c>
      <c r="N3517" s="37">
        <f t="shared" si="981"/>
        <v>166</v>
      </c>
      <c r="O3517" s="37">
        <v>0</v>
      </c>
      <c r="P3517" s="37">
        <v>0</v>
      </c>
      <c r="Q3517" s="21">
        <f t="shared" si="982"/>
        <v>39.790999999999997</v>
      </c>
      <c r="R3517" s="21">
        <f t="shared" si="991"/>
        <v>146.62500000000156</v>
      </c>
      <c r="S3517" s="21">
        <f t="shared" si="992"/>
        <v>21.091330105377612</v>
      </c>
      <c r="T3517" s="21">
        <f t="shared" si="983"/>
        <v>86.147999999999996</v>
      </c>
      <c r="U3517" s="37">
        <f>VLOOKUP(Time_Zone, 'LSTM LookUp'!$B$5:$D$8, 3, FALSE)</f>
        <v>-75</v>
      </c>
      <c r="V3517" s="21">
        <f t="shared" si="993"/>
        <v>3.0498587356834737</v>
      </c>
      <c r="W3517" s="21">
        <f t="shared" si="984"/>
        <v>221.91046468392085</v>
      </c>
      <c r="X3517" s="21">
        <f t="shared" si="985"/>
        <v>-233.170145823962</v>
      </c>
      <c r="Y3517" s="21">
        <f t="shared" si="986"/>
        <v>-67.170145823962002</v>
      </c>
      <c r="Z3517" s="21">
        <f t="shared" si="994"/>
        <v>-21.291763057539796</v>
      </c>
      <c r="AA3517" s="21">
        <f t="shared" si="987"/>
        <v>0</v>
      </c>
      <c r="AB3517" s="21">
        <f t="shared" si="988"/>
        <v>-21.291763057539796</v>
      </c>
      <c r="AC3517" s="21">
        <f t="shared" si="989"/>
        <v>78.08</v>
      </c>
      <c r="AD3517" s="21">
        <f t="shared" si="995"/>
        <v>-21.291763057539796</v>
      </c>
      <c r="AE3517" s="21" t="str">
        <f t="shared" si="990"/>
        <v>5/26/16:00</v>
      </c>
    </row>
    <row r="3518" spans="2:31">
      <c r="B3518" s="37">
        <v>5</v>
      </c>
      <c r="C3518" s="38">
        <v>26</v>
      </c>
      <c r="D3518" s="39">
        <v>17</v>
      </c>
      <c r="E3518" s="17">
        <v>25.6</v>
      </c>
      <c r="F3518" s="17">
        <v>143</v>
      </c>
      <c r="G3518" s="17">
        <v>703</v>
      </c>
      <c r="H3518" s="37">
        <f t="shared" si="978"/>
        <v>78.08</v>
      </c>
      <c r="I3518" s="37">
        <f>IF(H3518&lt;'Roof Calculator'!$G$8, 1, 0)</f>
        <v>0</v>
      </c>
      <c r="J3518" s="37">
        <f>IF(H3518&gt;='Roof Calculator'!$G$8, 1, 0)</f>
        <v>1</v>
      </c>
      <c r="K3518" s="37">
        <f t="shared" si="979"/>
        <v>0</v>
      </c>
      <c r="L3518" s="37">
        <f t="shared" si="980"/>
        <v>78.08</v>
      </c>
      <c r="M3518" s="37">
        <v>0</v>
      </c>
      <c r="N3518" s="37">
        <f t="shared" si="981"/>
        <v>143</v>
      </c>
      <c r="O3518" s="37">
        <v>0</v>
      </c>
      <c r="P3518" s="37">
        <v>0</v>
      </c>
      <c r="Q3518" s="21">
        <f t="shared" si="982"/>
        <v>39.790999999999997</v>
      </c>
      <c r="R3518" s="21">
        <f t="shared" si="991"/>
        <v>146.66666666666822</v>
      </c>
      <c r="S3518" s="21">
        <f t="shared" si="992"/>
        <v>21.098808270114951</v>
      </c>
      <c r="T3518" s="21">
        <f t="shared" si="983"/>
        <v>86.147999999999996</v>
      </c>
      <c r="U3518" s="37">
        <f>VLOOKUP(Time_Zone, 'LSTM LookUp'!$B$5:$D$8, 3, FALSE)</f>
        <v>-75</v>
      </c>
      <c r="V3518" s="21">
        <f t="shared" si="993"/>
        <v>3.0452797990298772</v>
      </c>
      <c r="W3518" s="21">
        <f t="shared" si="984"/>
        <v>236.9093199497575</v>
      </c>
      <c r="X3518" s="21">
        <f t="shared" si="985"/>
        <v>-113.18731651123055</v>
      </c>
      <c r="Y3518" s="21">
        <f t="shared" si="986"/>
        <v>29.812683488769451</v>
      </c>
      <c r="Z3518" s="21">
        <f t="shared" si="994"/>
        <v>9.4500999687552358</v>
      </c>
      <c r="AA3518" s="21">
        <f t="shared" si="987"/>
        <v>0</v>
      </c>
      <c r="AB3518" s="21">
        <f t="shared" si="988"/>
        <v>9.4500999687552358</v>
      </c>
      <c r="AC3518" s="21">
        <f t="shared" si="989"/>
        <v>78.08</v>
      </c>
      <c r="AD3518" s="21">
        <f t="shared" si="995"/>
        <v>9.4500999687552358</v>
      </c>
      <c r="AE3518" s="21" t="str">
        <f t="shared" si="990"/>
        <v>5/26/17:00</v>
      </c>
    </row>
    <row r="3519" spans="2:31">
      <c r="B3519" s="37">
        <v>5</v>
      </c>
      <c r="C3519" s="38">
        <v>26</v>
      </c>
      <c r="D3519" s="39">
        <v>18</v>
      </c>
      <c r="E3519" s="17">
        <v>24.4</v>
      </c>
      <c r="F3519" s="17">
        <v>111</v>
      </c>
      <c r="G3519" s="17">
        <v>595</v>
      </c>
      <c r="H3519" s="37">
        <f t="shared" si="978"/>
        <v>75.92</v>
      </c>
      <c r="I3519" s="37">
        <f>IF(H3519&lt;'Roof Calculator'!$G$8, 1, 0)</f>
        <v>0</v>
      </c>
      <c r="J3519" s="37">
        <f>IF(H3519&gt;='Roof Calculator'!$G$8, 1, 0)</f>
        <v>1</v>
      </c>
      <c r="K3519" s="37">
        <f t="shared" si="979"/>
        <v>0</v>
      </c>
      <c r="L3519" s="37">
        <f t="shared" si="980"/>
        <v>75.92</v>
      </c>
      <c r="M3519" s="37">
        <v>0</v>
      </c>
      <c r="N3519" s="37">
        <f t="shared" si="981"/>
        <v>111</v>
      </c>
      <c r="O3519" s="37">
        <v>0</v>
      </c>
      <c r="P3519" s="37">
        <v>0</v>
      </c>
      <c r="Q3519" s="21">
        <f t="shared" si="982"/>
        <v>39.790999999999997</v>
      </c>
      <c r="R3519" s="21">
        <f t="shared" si="991"/>
        <v>146.70833333333488</v>
      </c>
      <c r="S3519" s="21">
        <f t="shared" si="992"/>
        <v>21.106275437613967</v>
      </c>
      <c r="T3519" s="21">
        <f t="shared" si="983"/>
        <v>86.147999999999996</v>
      </c>
      <c r="U3519" s="37">
        <f>VLOOKUP(Time_Zone, 'LSTM LookUp'!$B$5:$D$8, 3, FALSE)</f>
        <v>-75</v>
      </c>
      <c r="V3519" s="21">
        <f t="shared" si="993"/>
        <v>3.0406875472194019</v>
      </c>
      <c r="W3519" s="21">
        <f t="shared" si="984"/>
        <v>251.90817188680484</v>
      </c>
      <c r="X3519" s="21">
        <f t="shared" si="985"/>
        <v>4.6721947954910243</v>
      </c>
      <c r="Y3519" s="21">
        <f t="shared" si="986"/>
        <v>115.67219479549102</v>
      </c>
      <c r="Z3519" s="21">
        <f t="shared" si="994"/>
        <v>36.666065462859102</v>
      </c>
      <c r="AA3519" s="21">
        <f t="shared" si="987"/>
        <v>0</v>
      </c>
      <c r="AB3519" s="21">
        <f t="shared" si="988"/>
        <v>36.666065462859102</v>
      </c>
      <c r="AC3519" s="21">
        <f t="shared" si="989"/>
        <v>75.92</v>
      </c>
      <c r="AD3519" s="21">
        <f t="shared" si="995"/>
        <v>36.666065462859102</v>
      </c>
      <c r="AE3519" s="21" t="str">
        <f t="shared" si="990"/>
        <v>5/26/18:00</v>
      </c>
    </row>
    <row r="3520" spans="2:31">
      <c r="B3520" s="37">
        <v>5</v>
      </c>
      <c r="C3520" s="38">
        <v>26</v>
      </c>
      <c r="D3520" s="39">
        <v>19</v>
      </c>
      <c r="E3520" s="17">
        <v>22.8</v>
      </c>
      <c r="F3520" s="17">
        <v>74</v>
      </c>
      <c r="G3520" s="17">
        <v>397</v>
      </c>
      <c r="H3520" s="37">
        <f t="shared" si="978"/>
        <v>73.040000000000006</v>
      </c>
      <c r="I3520" s="37">
        <f>IF(H3520&lt;'Roof Calculator'!$G$8, 1, 0)</f>
        <v>0</v>
      </c>
      <c r="J3520" s="37">
        <f>IF(H3520&gt;='Roof Calculator'!$G$8, 1, 0)</f>
        <v>1</v>
      </c>
      <c r="K3520" s="37">
        <f t="shared" si="979"/>
        <v>0</v>
      </c>
      <c r="L3520" s="37">
        <f t="shared" si="980"/>
        <v>73.040000000000006</v>
      </c>
      <c r="M3520" s="37">
        <v>0</v>
      </c>
      <c r="N3520" s="37">
        <f t="shared" si="981"/>
        <v>74</v>
      </c>
      <c r="O3520" s="37">
        <v>0</v>
      </c>
      <c r="P3520" s="37">
        <v>0</v>
      </c>
      <c r="Q3520" s="21">
        <f t="shared" si="982"/>
        <v>39.790999999999997</v>
      </c>
      <c r="R3520" s="21">
        <f t="shared" si="991"/>
        <v>146.75000000000153</v>
      </c>
      <c r="S3520" s="21">
        <f t="shared" si="992"/>
        <v>21.113731602500163</v>
      </c>
      <c r="T3520" s="21">
        <f t="shared" si="983"/>
        <v>86.147999999999996</v>
      </c>
      <c r="U3520" s="37">
        <f>VLOOKUP(Time_Zone, 'LSTM LookUp'!$B$5:$D$8, 3, FALSE)</f>
        <v>-75</v>
      </c>
      <c r="V3520" s="21">
        <f t="shared" si="993"/>
        <v>3.0360819965364598</v>
      </c>
      <c r="W3520" s="21">
        <f t="shared" si="984"/>
        <v>266.90702049913409</v>
      </c>
      <c r="X3520" s="21">
        <f t="shared" si="985"/>
        <v>76.168850045494523</v>
      </c>
      <c r="Y3520" s="21">
        <f t="shared" si="986"/>
        <v>150.16885004549454</v>
      </c>
      <c r="Z3520" s="21">
        <f t="shared" si="994"/>
        <v>47.600902671425807</v>
      </c>
      <c r="AA3520" s="21">
        <f t="shared" si="987"/>
        <v>0</v>
      </c>
      <c r="AB3520" s="21">
        <f t="shared" si="988"/>
        <v>47.600902671425807</v>
      </c>
      <c r="AC3520" s="21">
        <f t="shared" si="989"/>
        <v>73.040000000000006</v>
      </c>
      <c r="AD3520" s="21">
        <f t="shared" si="995"/>
        <v>47.600902671425807</v>
      </c>
      <c r="AE3520" s="21" t="str">
        <f t="shared" si="990"/>
        <v>5/26/19:00</v>
      </c>
    </row>
    <row r="3521" spans="2:31">
      <c r="B3521" s="37">
        <v>5</v>
      </c>
      <c r="C3521" s="38">
        <v>26</v>
      </c>
      <c r="D3521" s="39">
        <v>20</v>
      </c>
      <c r="E3521" s="17">
        <v>21.1</v>
      </c>
      <c r="F3521" s="17">
        <v>27</v>
      </c>
      <c r="G3521" s="17">
        <v>33</v>
      </c>
      <c r="H3521" s="37">
        <f t="shared" si="978"/>
        <v>69.98</v>
      </c>
      <c r="I3521" s="37">
        <f>IF(H3521&lt;'Roof Calculator'!$G$8, 1, 0)</f>
        <v>0</v>
      </c>
      <c r="J3521" s="37">
        <f>IF(H3521&gt;='Roof Calculator'!$G$8, 1, 0)</f>
        <v>1</v>
      </c>
      <c r="K3521" s="37">
        <f t="shared" si="979"/>
        <v>0</v>
      </c>
      <c r="L3521" s="37">
        <f t="shared" si="980"/>
        <v>69.98</v>
      </c>
      <c r="M3521" s="37">
        <v>0</v>
      </c>
      <c r="N3521" s="37">
        <f t="shared" si="981"/>
        <v>27</v>
      </c>
      <c r="O3521" s="37">
        <v>0</v>
      </c>
      <c r="P3521" s="37">
        <v>0</v>
      </c>
      <c r="Q3521" s="21">
        <f t="shared" si="982"/>
        <v>39.790999999999997</v>
      </c>
      <c r="R3521" s="21">
        <f t="shared" si="991"/>
        <v>146.79166666666819</v>
      </c>
      <c r="S3521" s="21">
        <f t="shared" si="992"/>
        <v>21.121176759405181</v>
      </c>
      <c r="T3521" s="21">
        <f t="shared" si="983"/>
        <v>86.147999999999996</v>
      </c>
      <c r="U3521" s="37">
        <f>VLOOKUP(Time_Zone, 'LSTM LookUp'!$B$5:$D$8, 3, FALSE)</f>
        <v>-75</v>
      </c>
      <c r="V3521" s="21">
        <f t="shared" si="993"/>
        <v>3.0314631632964479</v>
      </c>
      <c r="W3521" s="21">
        <f t="shared" si="984"/>
        <v>281.90586579082412</v>
      </c>
      <c r="X3521" s="21">
        <f t="shared" si="985"/>
        <v>12.490047166013728</v>
      </c>
      <c r="Y3521" s="21">
        <f t="shared" si="986"/>
        <v>39.490047166013724</v>
      </c>
      <c r="Z3521" s="21">
        <f t="shared" si="994"/>
        <v>12.517655233225458</v>
      </c>
      <c r="AA3521" s="21">
        <f t="shared" si="987"/>
        <v>0</v>
      </c>
      <c r="AB3521" s="21">
        <f t="shared" si="988"/>
        <v>12.517655233225458</v>
      </c>
      <c r="AC3521" s="21">
        <f t="shared" si="989"/>
        <v>69.98</v>
      </c>
      <c r="AD3521" s="21">
        <f t="shared" si="995"/>
        <v>12.517655233225458</v>
      </c>
      <c r="AE3521" s="21" t="str">
        <f t="shared" si="990"/>
        <v>5/26/20:00</v>
      </c>
    </row>
    <row r="3522" spans="2:31">
      <c r="B3522" s="37">
        <v>5</v>
      </c>
      <c r="C3522" s="38">
        <v>26</v>
      </c>
      <c r="D3522" s="39">
        <v>21</v>
      </c>
      <c r="E3522" s="17">
        <v>18.899999999999999</v>
      </c>
      <c r="F3522" s="17">
        <v>0</v>
      </c>
      <c r="G3522" s="17">
        <v>0</v>
      </c>
      <c r="H3522" s="37">
        <f t="shared" si="978"/>
        <v>66.02</v>
      </c>
      <c r="I3522" s="37">
        <f>IF(H3522&lt;'Roof Calculator'!$G$8, 1, 0)</f>
        <v>0</v>
      </c>
      <c r="J3522" s="37">
        <f>IF(H3522&gt;='Roof Calculator'!$G$8, 1, 0)</f>
        <v>1</v>
      </c>
      <c r="K3522" s="37">
        <f t="shared" si="979"/>
        <v>0</v>
      </c>
      <c r="L3522" s="37">
        <f t="shared" si="980"/>
        <v>66.02</v>
      </c>
      <c r="M3522" s="37">
        <v>0</v>
      </c>
      <c r="N3522" s="37">
        <f t="shared" si="981"/>
        <v>0</v>
      </c>
      <c r="O3522" s="37">
        <v>0</v>
      </c>
      <c r="P3522" s="37">
        <v>0</v>
      </c>
      <c r="Q3522" s="21">
        <f t="shared" si="982"/>
        <v>39.790999999999997</v>
      </c>
      <c r="R3522" s="21">
        <f t="shared" si="991"/>
        <v>146.83333333333485</v>
      </c>
      <c r="S3522" s="21">
        <f t="shared" si="992"/>
        <v>21.128610902966752</v>
      </c>
      <c r="T3522" s="21">
        <f t="shared" si="983"/>
        <v>86.147999999999996</v>
      </c>
      <c r="U3522" s="37">
        <f>VLOOKUP(Time_Zone, 'LSTM LookUp'!$B$5:$D$8, 3, FALSE)</f>
        <v>-75</v>
      </c>
      <c r="V3522" s="21">
        <f t="shared" si="993"/>
        <v>3.0268310638457203</v>
      </c>
      <c r="W3522" s="21">
        <f t="shared" si="984"/>
        <v>296.90470776596146</v>
      </c>
      <c r="X3522" s="21">
        <f t="shared" si="985"/>
        <v>0</v>
      </c>
      <c r="Y3522" s="21">
        <f t="shared" si="986"/>
        <v>0</v>
      </c>
      <c r="Z3522" s="21">
        <f t="shared" si="994"/>
        <v>0</v>
      </c>
      <c r="AA3522" s="21">
        <f t="shared" si="987"/>
        <v>0</v>
      </c>
      <c r="AB3522" s="21">
        <f t="shared" si="988"/>
        <v>0</v>
      </c>
      <c r="AC3522" s="21">
        <f t="shared" si="989"/>
        <v>66.02</v>
      </c>
      <c r="AD3522" s="21">
        <f t="shared" si="995"/>
        <v>0</v>
      </c>
      <c r="AE3522" s="21" t="str">
        <f t="shared" si="990"/>
        <v>5/26/21:00</v>
      </c>
    </row>
    <row r="3523" spans="2:31">
      <c r="B3523" s="37">
        <v>5</v>
      </c>
      <c r="C3523" s="38">
        <v>26</v>
      </c>
      <c r="D3523" s="39">
        <v>22</v>
      </c>
      <c r="E3523" s="17">
        <v>18.899999999999999</v>
      </c>
      <c r="F3523" s="17">
        <v>0</v>
      </c>
      <c r="G3523" s="17">
        <v>0</v>
      </c>
      <c r="H3523" s="37">
        <f t="shared" si="978"/>
        <v>66.02</v>
      </c>
      <c r="I3523" s="37">
        <f>IF(H3523&lt;'Roof Calculator'!$G$8, 1, 0)</f>
        <v>0</v>
      </c>
      <c r="J3523" s="37">
        <f>IF(H3523&gt;='Roof Calculator'!$G$8, 1, 0)</f>
        <v>1</v>
      </c>
      <c r="K3523" s="37">
        <f t="shared" si="979"/>
        <v>0</v>
      </c>
      <c r="L3523" s="37">
        <f t="shared" si="980"/>
        <v>66.02</v>
      </c>
      <c r="M3523" s="37">
        <v>0</v>
      </c>
      <c r="N3523" s="37">
        <f t="shared" si="981"/>
        <v>0</v>
      </c>
      <c r="O3523" s="37">
        <v>0</v>
      </c>
      <c r="P3523" s="37">
        <v>0</v>
      </c>
      <c r="Q3523" s="21">
        <f t="shared" si="982"/>
        <v>39.790999999999997</v>
      </c>
      <c r="R3523" s="21">
        <f t="shared" si="991"/>
        <v>146.87500000000151</v>
      </c>
      <c r="S3523" s="21">
        <f t="shared" si="992"/>
        <v>21.136034027828714</v>
      </c>
      <c r="T3523" s="21">
        <f t="shared" si="983"/>
        <v>86.147999999999996</v>
      </c>
      <c r="U3523" s="37">
        <f>VLOOKUP(Time_Zone, 'LSTM LookUp'!$B$5:$D$8, 3, FALSE)</f>
        <v>-75</v>
      </c>
      <c r="V3523" s="21">
        <f t="shared" si="993"/>
        <v>3.0221857145615481</v>
      </c>
      <c r="W3523" s="21">
        <f t="shared" si="984"/>
        <v>311.90354642864042</v>
      </c>
      <c r="X3523" s="21">
        <f t="shared" si="985"/>
        <v>0</v>
      </c>
      <c r="Y3523" s="21">
        <f t="shared" si="986"/>
        <v>0</v>
      </c>
      <c r="Z3523" s="21">
        <f t="shared" si="994"/>
        <v>0</v>
      </c>
      <c r="AA3523" s="21">
        <f t="shared" si="987"/>
        <v>0</v>
      </c>
      <c r="AB3523" s="21">
        <f t="shared" si="988"/>
        <v>0</v>
      </c>
      <c r="AC3523" s="21">
        <f t="shared" si="989"/>
        <v>66.02</v>
      </c>
      <c r="AD3523" s="21">
        <f t="shared" si="995"/>
        <v>0</v>
      </c>
      <c r="AE3523" s="21" t="str">
        <f t="shared" si="990"/>
        <v>5/26/22:00</v>
      </c>
    </row>
    <row r="3524" spans="2:31">
      <c r="B3524" s="37">
        <v>5</v>
      </c>
      <c r="C3524" s="38">
        <v>26</v>
      </c>
      <c r="D3524" s="39">
        <v>23</v>
      </c>
      <c r="E3524" s="17">
        <v>17.2</v>
      </c>
      <c r="F3524" s="17">
        <v>0</v>
      </c>
      <c r="G3524" s="17">
        <v>0</v>
      </c>
      <c r="H3524" s="37">
        <f t="shared" si="978"/>
        <v>62.959999999999994</v>
      </c>
      <c r="I3524" s="37">
        <f>IF(H3524&lt;'Roof Calculator'!$G$8, 1, 0)</f>
        <v>0</v>
      </c>
      <c r="J3524" s="37">
        <f>IF(H3524&gt;='Roof Calculator'!$G$8, 1, 0)</f>
        <v>1</v>
      </c>
      <c r="K3524" s="37">
        <f t="shared" si="979"/>
        <v>0</v>
      </c>
      <c r="L3524" s="37">
        <f t="shared" si="980"/>
        <v>62.959999999999994</v>
      </c>
      <c r="M3524" s="37">
        <v>0</v>
      </c>
      <c r="N3524" s="37">
        <f t="shared" si="981"/>
        <v>0</v>
      </c>
      <c r="O3524" s="37">
        <v>0</v>
      </c>
      <c r="P3524" s="37">
        <v>0</v>
      </c>
      <c r="Q3524" s="21">
        <f t="shared" si="982"/>
        <v>39.790999999999997</v>
      </c>
      <c r="R3524" s="21">
        <f t="shared" si="991"/>
        <v>146.91666666666816</v>
      </c>
      <c r="S3524" s="21">
        <f t="shared" si="992"/>
        <v>21.143446128641049</v>
      </c>
      <c r="T3524" s="21">
        <f t="shared" si="983"/>
        <v>86.147999999999996</v>
      </c>
      <c r="U3524" s="37">
        <f>VLOOKUP(Time_Zone, 'LSTM LookUp'!$B$5:$D$8, 3, FALSE)</f>
        <v>-75</v>
      </c>
      <c r="V3524" s="21">
        <f t="shared" si="993"/>
        <v>3.0175271318520753</v>
      </c>
      <c r="W3524" s="21">
        <f t="shared" si="984"/>
        <v>326.902381782963</v>
      </c>
      <c r="X3524" s="21">
        <f t="shared" si="985"/>
        <v>0</v>
      </c>
      <c r="Y3524" s="21">
        <f t="shared" si="986"/>
        <v>0</v>
      </c>
      <c r="Z3524" s="21">
        <f t="shared" si="994"/>
        <v>0</v>
      </c>
      <c r="AA3524" s="21">
        <f t="shared" si="987"/>
        <v>0</v>
      </c>
      <c r="AB3524" s="21">
        <f t="shared" si="988"/>
        <v>0</v>
      </c>
      <c r="AC3524" s="21">
        <f t="shared" si="989"/>
        <v>62.959999999999994</v>
      </c>
      <c r="AD3524" s="21">
        <f t="shared" si="995"/>
        <v>0</v>
      </c>
      <c r="AE3524" s="21" t="str">
        <f t="shared" si="990"/>
        <v>5/26/23:00</v>
      </c>
    </row>
    <row r="3525" spans="2:31">
      <c r="B3525" s="37">
        <v>5</v>
      </c>
      <c r="C3525" s="38">
        <v>26</v>
      </c>
      <c r="D3525" s="39">
        <v>24</v>
      </c>
      <c r="E3525" s="17">
        <v>15.6</v>
      </c>
      <c r="F3525" s="17">
        <v>0</v>
      </c>
      <c r="G3525" s="17">
        <v>0</v>
      </c>
      <c r="H3525" s="37">
        <f t="shared" si="978"/>
        <v>60.08</v>
      </c>
      <c r="I3525" s="37">
        <f>IF(H3525&lt;'Roof Calculator'!$G$8, 1, 0)</f>
        <v>0</v>
      </c>
      <c r="J3525" s="37">
        <f>IF(H3525&gt;='Roof Calculator'!$G$8, 1, 0)</f>
        <v>1</v>
      </c>
      <c r="K3525" s="37">
        <f t="shared" si="979"/>
        <v>0</v>
      </c>
      <c r="L3525" s="37">
        <f t="shared" si="980"/>
        <v>60.08</v>
      </c>
      <c r="M3525" s="37">
        <v>0</v>
      </c>
      <c r="N3525" s="37">
        <f t="shared" si="981"/>
        <v>0</v>
      </c>
      <c r="O3525" s="37">
        <v>0</v>
      </c>
      <c r="P3525" s="37">
        <v>0</v>
      </c>
      <c r="Q3525" s="21">
        <f t="shared" si="982"/>
        <v>39.790999999999997</v>
      </c>
      <c r="R3525" s="21">
        <f t="shared" si="991"/>
        <v>146.95833333333482</v>
      </c>
      <c r="S3525" s="21">
        <f t="shared" si="992"/>
        <v>21.150847200059857</v>
      </c>
      <c r="T3525" s="21">
        <f t="shared" si="983"/>
        <v>86.147999999999996</v>
      </c>
      <c r="U3525" s="37">
        <f>VLOOKUP(Time_Zone, 'LSTM LookUp'!$B$5:$D$8, 3, FALSE)</f>
        <v>-75</v>
      </c>
      <c r="V3525" s="21">
        <f t="shared" si="993"/>
        <v>3.0128553321562888</v>
      </c>
      <c r="W3525" s="21">
        <f t="shared" si="984"/>
        <v>341.90121383303904</v>
      </c>
      <c r="X3525" s="21">
        <f t="shared" si="985"/>
        <v>0</v>
      </c>
      <c r="Y3525" s="21">
        <f t="shared" si="986"/>
        <v>0</v>
      </c>
      <c r="Z3525" s="21">
        <f t="shared" si="994"/>
        <v>0</v>
      </c>
      <c r="AA3525" s="21">
        <f t="shared" si="987"/>
        <v>0</v>
      </c>
      <c r="AB3525" s="21">
        <f t="shared" si="988"/>
        <v>0</v>
      </c>
      <c r="AC3525" s="21">
        <f t="shared" si="989"/>
        <v>60.08</v>
      </c>
      <c r="AD3525" s="21">
        <f t="shared" si="995"/>
        <v>0</v>
      </c>
      <c r="AE3525" s="21" t="str">
        <f t="shared" si="990"/>
        <v>5/26/24:00</v>
      </c>
    </row>
    <row r="3526" spans="2:31">
      <c r="B3526" s="37">
        <v>5</v>
      </c>
      <c r="C3526" s="38">
        <v>27</v>
      </c>
      <c r="D3526" s="39">
        <v>1</v>
      </c>
      <c r="E3526" s="17">
        <v>15</v>
      </c>
      <c r="F3526" s="17">
        <v>0</v>
      </c>
      <c r="G3526" s="17">
        <v>0</v>
      </c>
      <c r="H3526" s="37">
        <f t="shared" si="978"/>
        <v>59</v>
      </c>
      <c r="I3526" s="37">
        <f>IF(H3526&lt;'Roof Calculator'!$G$8, 1, 0)</f>
        <v>0</v>
      </c>
      <c r="J3526" s="37">
        <f>IF(H3526&gt;='Roof Calculator'!$G$8, 1, 0)</f>
        <v>1</v>
      </c>
      <c r="K3526" s="37">
        <f t="shared" si="979"/>
        <v>0</v>
      </c>
      <c r="L3526" s="37">
        <f t="shared" si="980"/>
        <v>59</v>
      </c>
      <c r="M3526" s="37">
        <v>0</v>
      </c>
      <c r="N3526" s="37">
        <f t="shared" si="981"/>
        <v>0</v>
      </c>
      <c r="O3526" s="37">
        <v>0</v>
      </c>
      <c r="P3526" s="37">
        <v>0</v>
      </c>
      <c r="Q3526" s="21">
        <f t="shared" si="982"/>
        <v>39.790999999999997</v>
      </c>
      <c r="R3526" s="21">
        <f t="shared" si="991"/>
        <v>147.00000000000148</v>
      </c>
      <c r="S3526" s="21">
        <f t="shared" si="992"/>
        <v>21.158237236747407</v>
      </c>
      <c r="T3526" s="21">
        <f t="shared" si="983"/>
        <v>86.147999999999996</v>
      </c>
      <c r="U3526" s="37">
        <f>VLOOKUP(Time_Zone, 'LSTM LookUp'!$B$5:$D$8, 3, FALSE)</f>
        <v>-75</v>
      </c>
      <c r="V3526" s="21">
        <f t="shared" si="993"/>
        <v>3.0081703319439796</v>
      </c>
      <c r="W3526" s="21">
        <f t="shared" si="984"/>
        <v>-3.0999574170139876</v>
      </c>
      <c r="X3526" s="21">
        <f t="shared" si="985"/>
        <v>0</v>
      </c>
      <c r="Y3526" s="21">
        <f t="shared" si="986"/>
        <v>0</v>
      </c>
      <c r="Z3526" s="21">
        <f t="shared" si="994"/>
        <v>0</v>
      </c>
      <c r="AA3526" s="21">
        <f t="shared" si="987"/>
        <v>0</v>
      </c>
      <c r="AB3526" s="21">
        <f t="shared" si="988"/>
        <v>0</v>
      </c>
      <c r="AC3526" s="21">
        <f t="shared" si="989"/>
        <v>59</v>
      </c>
      <c r="AD3526" s="21">
        <f t="shared" si="995"/>
        <v>0</v>
      </c>
      <c r="AE3526" s="21" t="str">
        <f t="shared" si="990"/>
        <v>5/27/1:00</v>
      </c>
    </row>
    <row r="3527" spans="2:31">
      <c r="B3527" s="37">
        <v>5</v>
      </c>
      <c r="C3527" s="38">
        <v>27</v>
      </c>
      <c r="D3527" s="39">
        <v>2</v>
      </c>
      <c r="E3527" s="17">
        <v>13.9</v>
      </c>
      <c r="F3527" s="17">
        <v>0</v>
      </c>
      <c r="G3527" s="17">
        <v>0</v>
      </c>
      <c r="H3527" s="37">
        <f t="shared" si="978"/>
        <v>57.02</v>
      </c>
      <c r="I3527" s="37">
        <f>IF(H3527&lt;'Roof Calculator'!$G$8, 1, 0)</f>
        <v>0</v>
      </c>
      <c r="J3527" s="37">
        <f>IF(H3527&gt;='Roof Calculator'!$G$8, 1, 0)</f>
        <v>1</v>
      </c>
      <c r="K3527" s="37">
        <f t="shared" si="979"/>
        <v>0</v>
      </c>
      <c r="L3527" s="37">
        <f t="shared" si="980"/>
        <v>57.02</v>
      </c>
      <c r="M3527" s="37">
        <v>0</v>
      </c>
      <c r="N3527" s="37">
        <f t="shared" si="981"/>
        <v>0</v>
      </c>
      <c r="O3527" s="37">
        <v>0</v>
      </c>
      <c r="P3527" s="37">
        <v>0</v>
      </c>
      <c r="Q3527" s="21">
        <f t="shared" si="982"/>
        <v>39.790999999999997</v>
      </c>
      <c r="R3527" s="21">
        <f t="shared" si="991"/>
        <v>147.04166666666814</v>
      </c>
      <c r="S3527" s="21">
        <f t="shared" si="992"/>
        <v>21.165616233372109</v>
      </c>
      <c r="T3527" s="21">
        <f t="shared" si="983"/>
        <v>86.147999999999996</v>
      </c>
      <c r="U3527" s="37">
        <f>VLOOKUP(Time_Zone, 'LSTM LookUp'!$B$5:$D$8, 3, FALSE)</f>
        <v>-75</v>
      </c>
      <c r="V3527" s="21">
        <f t="shared" si="993"/>
        <v>3.0034721477157098</v>
      </c>
      <c r="W3527" s="21">
        <f t="shared" si="984"/>
        <v>11.898868036928905</v>
      </c>
      <c r="X3527" s="21">
        <f t="shared" si="985"/>
        <v>0</v>
      </c>
      <c r="Y3527" s="21">
        <f t="shared" si="986"/>
        <v>0</v>
      </c>
      <c r="Z3527" s="21">
        <f t="shared" si="994"/>
        <v>0</v>
      </c>
      <c r="AA3527" s="21">
        <f t="shared" si="987"/>
        <v>0</v>
      </c>
      <c r="AB3527" s="21">
        <f t="shared" si="988"/>
        <v>0</v>
      </c>
      <c r="AC3527" s="21">
        <f t="shared" si="989"/>
        <v>57.02</v>
      </c>
      <c r="AD3527" s="21">
        <f t="shared" si="995"/>
        <v>0</v>
      </c>
      <c r="AE3527" s="21" t="str">
        <f t="shared" si="990"/>
        <v>5/27/2:00</v>
      </c>
    </row>
    <row r="3528" spans="2:31">
      <c r="B3528" s="37">
        <v>5</v>
      </c>
      <c r="C3528" s="38">
        <v>27</v>
      </c>
      <c r="D3528" s="39">
        <v>3</v>
      </c>
      <c r="E3528" s="17">
        <v>12.2</v>
      </c>
      <c r="F3528" s="17">
        <v>0</v>
      </c>
      <c r="G3528" s="17">
        <v>0</v>
      </c>
      <c r="H3528" s="37">
        <f t="shared" si="978"/>
        <v>53.96</v>
      </c>
      <c r="I3528" s="37">
        <f>IF(H3528&lt;'Roof Calculator'!$G$8, 1, 0)</f>
        <v>1</v>
      </c>
      <c r="J3528" s="37">
        <f>IF(H3528&gt;='Roof Calculator'!$G$8, 1, 0)</f>
        <v>0</v>
      </c>
      <c r="K3528" s="37">
        <f t="shared" si="979"/>
        <v>53.96</v>
      </c>
      <c r="L3528" s="37">
        <f t="shared" si="980"/>
        <v>0</v>
      </c>
      <c r="M3528" s="37">
        <v>0</v>
      </c>
      <c r="N3528" s="37">
        <f t="shared" si="981"/>
        <v>0</v>
      </c>
      <c r="O3528" s="37">
        <v>0</v>
      </c>
      <c r="P3528" s="37">
        <v>0</v>
      </c>
      <c r="Q3528" s="21">
        <f t="shared" si="982"/>
        <v>39.790999999999997</v>
      </c>
      <c r="R3528" s="21">
        <f t="shared" si="991"/>
        <v>147.08333333333479</v>
      </c>
      <c r="S3528" s="21">
        <f t="shared" si="992"/>
        <v>21.172984184608556</v>
      </c>
      <c r="T3528" s="21">
        <f t="shared" si="983"/>
        <v>86.147999999999996</v>
      </c>
      <c r="U3528" s="37">
        <f>VLOOKUP(Time_Zone, 'LSTM LookUp'!$B$5:$D$8, 3, FALSE)</f>
        <v>-75</v>
      </c>
      <c r="V3528" s="21">
        <f t="shared" si="993"/>
        <v>2.9987607960027551</v>
      </c>
      <c r="W3528" s="21">
        <f t="shared" si="984"/>
        <v>26.897690199000699</v>
      </c>
      <c r="X3528" s="21">
        <f t="shared" si="985"/>
        <v>0</v>
      </c>
      <c r="Y3528" s="21">
        <f t="shared" si="986"/>
        <v>0</v>
      </c>
      <c r="Z3528" s="21">
        <f t="shared" si="994"/>
        <v>0</v>
      </c>
      <c r="AA3528" s="21">
        <f t="shared" si="987"/>
        <v>0</v>
      </c>
      <c r="AB3528" s="21">
        <f t="shared" si="988"/>
        <v>0</v>
      </c>
      <c r="AC3528" s="21">
        <f t="shared" si="989"/>
        <v>0</v>
      </c>
      <c r="AD3528" s="21">
        <f t="shared" si="995"/>
        <v>0</v>
      </c>
      <c r="AE3528" s="21" t="str">
        <f t="shared" si="990"/>
        <v>5/27/3:00</v>
      </c>
    </row>
    <row r="3529" spans="2:31">
      <c r="B3529" s="37">
        <v>5</v>
      </c>
      <c r="C3529" s="38">
        <v>27</v>
      </c>
      <c r="D3529" s="39">
        <v>4</v>
      </c>
      <c r="E3529" s="17">
        <v>11.1</v>
      </c>
      <c r="F3529" s="17">
        <v>0</v>
      </c>
      <c r="G3529" s="17">
        <v>0</v>
      </c>
      <c r="H3529" s="37">
        <f t="shared" si="978"/>
        <v>51.98</v>
      </c>
      <c r="I3529" s="37">
        <f>IF(H3529&lt;'Roof Calculator'!$G$8, 1, 0)</f>
        <v>1</v>
      </c>
      <c r="J3529" s="37">
        <f>IF(H3529&gt;='Roof Calculator'!$G$8, 1, 0)</f>
        <v>0</v>
      </c>
      <c r="K3529" s="37">
        <f t="shared" si="979"/>
        <v>51.98</v>
      </c>
      <c r="L3529" s="37">
        <f t="shared" si="980"/>
        <v>0</v>
      </c>
      <c r="M3529" s="37">
        <v>0</v>
      </c>
      <c r="N3529" s="37">
        <f t="shared" si="981"/>
        <v>0</v>
      </c>
      <c r="O3529" s="37">
        <v>0</v>
      </c>
      <c r="P3529" s="37">
        <v>0</v>
      </c>
      <c r="Q3529" s="21">
        <f t="shared" si="982"/>
        <v>39.790999999999997</v>
      </c>
      <c r="R3529" s="21">
        <f t="shared" si="991"/>
        <v>147.12500000000145</v>
      </c>
      <c r="S3529" s="21">
        <f t="shared" si="992"/>
        <v>21.180341085137496</v>
      </c>
      <c r="T3529" s="21">
        <f t="shared" si="983"/>
        <v>86.147999999999996</v>
      </c>
      <c r="U3529" s="37">
        <f>VLOOKUP(Time_Zone, 'LSTM LookUp'!$B$5:$D$8, 3, FALSE)</f>
        <v>-75</v>
      </c>
      <c r="V3529" s="21">
        <f t="shared" si="993"/>
        <v>2.9940362933670999</v>
      </c>
      <c r="W3529" s="21">
        <f t="shared" si="984"/>
        <v>41.896509073341768</v>
      </c>
      <c r="X3529" s="21">
        <f t="shared" si="985"/>
        <v>0</v>
      </c>
      <c r="Y3529" s="21">
        <f t="shared" si="986"/>
        <v>0</v>
      </c>
      <c r="Z3529" s="21">
        <f t="shared" si="994"/>
        <v>0</v>
      </c>
      <c r="AA3529" s="21">
        <f t="shared" si="987"/>
        <v>0</v>
      </c>
      <c r="AB3529" s="21">
        <f t="shared" si="988"/>
        <v>0</v>
      </c>
      <c r="AC3529" s="21">
        <f t="shared" si="989"/>
        <v>0</v>
      </c>
      <c r="AD3529" s="21">
        <f t="shared" si="995"/>
        <v>0</v>
      </c>
      <c r="AE3529" s="21" t="str">
        <f t="shared" si="990"/>
        <v>5/27/4:00</v>
      </c>
    </row>
    <row r="3530" spans="2:31">
      <c r="B3530" s="37">
        <v>5</v>
      </c>
      <c r="C3530" s="38">
        <v>27</v>
      </c>
      <c r="D3530" s="39">
        <v>5</v>
      </c>
      <c r="E3530" s="17">
        <v>11.1</v>
      </c>
      <c r="F3530" s="17">
        <v>0</v>
      </c>
      <c r="G3530" s="17">
        <v>0</v>
      </c>
      <c r="H3530" s="37">
        <f t="shared" si="978"/>
        <v>51.98</v>
      </c>
      <c r="I3530" s="37">
        <f>IF(H3530&lt;'Roof Calculator'!$G$8, 1, 0)</f>
        <v>1</v>
      </c>
      <c r="J3530" s="37">
        <f>IF(H3530&gt;='Roof Calculator'!$G$8, 1, 0)</f>
        <v>0</v>
      </c>
      <c r="K3530" s="37">
        <f t="shared" si="979"/>
        <v>51.98</v>
      </c>
      <c r="L3530" s="37">
        <f t="shared" si="980"/>
        <v>0</v>
      </c>
      <c r="M3530" s="37">
        <v>0</v>
      </c>
      <c r="N3530" s="37">
        <f t="shared" si="981"/>
        <v>0</v>
      </c>
      <c r="O3530" s="37">
        <v>0</v>
      </c>
      <c r="P3530" s="37">
        <v>0</v>
      </c>
      <c r="Q3530" s="21">
        <f t="shared" si="982"/>
        <v>39.790999999999997</v>
      </c>
      <c r="R3530" s="21">
        <f t="shared" si="991"/>
        <v>147.16666666666811</v>
      </c>
      <c r="S3530" s="21">
        <f t="shared" si="992"/>
        <v>21.187686929645906</v>
      </c>
      <c r="T3530" s="21">
        <f t="shared" si="983"/>
        <v>86.147999999999996</v>
      </c>
      <c r="U3530" s="37">
        <f>VLOOKUP(Time_Zone, 'LSTM LookUp'!$B$5:$D$8, 3, FALSE)</f>
        <v>-75</v>
      </c>
      <c r="V3530" s="21">
        <f t="shared" si="993"/>
        <v>2.9892986564013708</v>
      </c>
      <c r="W3530" s="21">
        <f t="shared" si="984"/>
        <v>56.895324664100343</v>
      </c>
      <c r="X3530" s="21">
        <f t="shared" si="985"/>
        <v>0</v>
      </c>
      <c r="Y3530" s="21">
        <f t="shared" si="986"/>
        <v>0</v>
      </c>
      <c r="Z3530" s="21">
        <f t="shared" si="994"/>
        <v>0</v>
      </c>
      <c r="AA3530" s="21">
        <f t="shared" si="987"/>
        <v>0</v>
      </c>
      <c r="AB3530" s="21">
        <f t="shared" si="988"/>
        <v>0</v>
      </c>
      <c r="AC3530" s="21">
        <f t="shared" si="989"/>
        <v>0</v>
      </c>
      <c r="AD3530" s="21">
        <f t="shared" si="995"/>
        <v>0</v>
      </c>
      <c r="AE3530" s="21" t="str">
        <f t="shared" si="990"/>
        <v>5/27/5:00</v>
      </c>
    </row>
    <row r="3531" spans="2:31">
      <c r="B3531" s="37">
        <v>5</v>
      </c>
      <c r="C3531" s="38">
        <v>27</v>
      </c>
      <c r="D3531" s="39">
        <v>6</v>
      </c>
      <c r="E3531" s="17">
        <v>10</v>
      </c>
      <c r="F3531" s="17">
        <v>12</v>
      </c>
      <c r="G3531" s="17">
        <v>1</v>
      </c>
      <c r="H3531" s="37">
        <f t="shared" si="978"/>
        <v>50</v>
      </c>
      <c r="I3531" s="37">
        <f>IF(H3531&lt;'Roof Calculator'!$G$8, 1, 0)</f>
        <v>1</v>
      </c>
      <c r="J3531" s="37">
        <f>IF(H3531&gt;='Roof Calculator'!$G$8, 1, 0)</f>
        <v>0</v>
      </c>
      <c r="K3531" s="37">
        <f t="shared" si="979"/>
        <v>50</v>
      </c>
      <c r="L3531" s="37">
        <f t="shared" si="980"/>
        <v>0</v>
      </c>
      <c r="M3531" s="37">
        <v>0</v>
      </c>
      <c r="N3531" s="37">
        <f t="shared" si="981"/>
        <v>12</v>
      </c>
      <c r="O3531" s="37">
        <v>0</v>
      </c>
      <c r="P3531" s="37">
        <v>0</v>
      </c>
      <c r="Q3531" s="21">
        <f t="shared" si="982"/>
        <v>39.790999999999997</v>
      </c>
      <c r="R3531" s="21">
        <f t="shared" si="991"/>
        <v>147.20833333333476</v>
      </c>
      <c r="S3531" s="21">
        <f t="shared" si="992"/>
        <v>21.195021712826943</v>
      </c>
      <c r="T3531" s="21">
        <f t="shared" si="983"/>
        <v>86.147999999999996</v>
      </c>
      <c r="U3531" s="37">
        <f>VLOOKUP(Time_Zone, 'LSTM LookUp'!$B$5:$D$8, 3, FALSE)</f>
        <v>-75</v>
      </c>
      <c r="V3531" s="21">
        <f t="shared" si="993"/>
        <v>2.9845479017288117</v>
      </c>
      <c r="W3531" s="21">
        <f t="shared" si="984"/>
        <v>71.894136975432176</v>
      </c>
      <c r="X3531" s="21">
        <f t="shared" si="985"/>
        <v>0.45402432116180835</v>
      </c>
      <c r="Y3531" s="21">
        <f t="shared" si="986"/>
        <v>12.454024321161809</v>
      </c>
      <c r="Z3531" s="21">
        <f t="shared" si="994"/>
        <v>3.9477081924752966</v>
      </c>
      <c r="AA3531" s="21">
        <f t="shared" si="987"/>
        <v>3.9477081924752966</v>
      </c>
      <c r="AB3531" s="21">
        <f t="shared" si="988"/>
        <v>0</v>
      </c>
      <c r="AC3531" s="21">
        <f t="shared" si="989"/>
        <v>0</v>
      </c>
      <c r="AD3531" s="21">
        <f t="shared" si="995"/>
        <v>0</v>
      </c>
      <c r="AE3531" s="21" t="str">
        <f t="shared" si="990"/>
        <v>5/27/6:00</v>
      </c>
    </row>
    <row r="3532" spans="2:31">
      <c r="B3532" s="37">
        <v>5</v>
      </c>
      <c r="C3532" s="38">
        <v>27</v>
      </c>
      <c r="D3532" s="39">
        <v>7</v>
      </c>
      <c r="E3532" s="17">
        <v>12.8</v>
      </c>
      <c r="F3532" s="17">
        <v>80</v>
      </c>
      <c r="G3532" s="17">
        <v>112</v>
      </c>
      <c r="H3532" s="37">
        <f t="shared" si="978"/>
        <v>55.04</v>
      </c>
      <c r="I3532" s="37">
        <f>IF(H3532&lt;'Roof Calculator'!$G$8, 1, 0)</f>
        <v>0</v>
      </c>
      <c r="J3532" s="37">
        <f>IF(H3532&gt;='Roof Calculator'!$G$8, 1, 0)</f>
        <v>1</v>
      </c>
      <c r="K3532" s="37">
        <f t="shared" si="979"/>
        <v>0</v>
      </c>
      <c r="L3532" s="37">
        <f t="shared" si="980"/>
        <v>55.04</v>
      </c>
      <c r="M3532" s="37">
        <v>0</v>
      </c>
      <c r="N3532" s="37">
        <f t="shared" si="981"/>
        <v>80</v>
      </c>
      <c r="O3532" s="37">
        <v>0</v>
      </c>
      <c r="P3532" s="37">
        <v>0</v>
      </c>
      <c r="Q3532" s="21">
        <f t="shared" si="982"/>
        <v>39.790999999999997</v>
      </c>
      <c r="R3532" s="21">
        <f t="shared" si="991"/>
        <v>147.25000000000142</v>
      </c>
      <c r="S3532" s="21">
        <f t="shared" si="992"/>
        <v>21.202345429379964</v>
      </c>
      <c r="T3532" s="21">
        <f t="shared" si="983"/>
        <v>86.147999999999996</v>
      </c>
      <c r="U3532" s="37">
        <f>VLOOKUP(Time_Zone, 'LSTM LookUp'!$B$5:$D$8, 3, FALSE)</f>
        <v>-75</v>
      </c>
      <c r="V3532" s="21">
        <f t="shared" si="993"/>
        <v>2.9797840460032488</v>
      </c>
      <c r="W3532" s="21">
        <f t="shared" si="984"/>
        <v>86.892946011500811</v>
      </c>
      <c r="X3532" s="21">
        <f t="shared" si="985"/>
        <v>30.272340688779419</v>
      </c>
      <c r="Y3532" s="21">
        <f t="shared" si="986"/>
        <v>110.27234068877942</v>
      </c>
      <c r="Z3532" s="21">
        <f t="shared" si="994"/>
        <v>34.954406022864681</v>
      </c>
      <c r="AA3532" s="21">
        <f t="shared" si="987"/>
        <v>0</v>
      </c>
      <c r="AB3532" s="21">
        <f t="shared" si="988"/>
        <v>34.954406022864681</v>
      </c>
      <c r="AC3532" s="21">
        <f t="shared" si="989"/>
        <v>55.04</v>
      </c>
      <c r="AD3532" s="21">
        <f t="shared" si="995"/>
        <v>34.954406022864681</v>
      </c>
      <c r="AE3532" s="21" t="str">
        <f t="shared" si="990"/>
        <v>5/27/7:00</v>
      </c>
    </row>
    <row r="3533" spans="2:31">
      <c r="B3533" s="37">
        <v>5</v>
      </c>
      <c r="C3533" s="38">
        <v>27</v>
      </c>
      <c r="D3533" s="39">
        <v>8</v>
      </c>
      <c r="E3533" s="17">
        <v>15</v>
      </c>
      <c r="F3533" s="17">
        <v>145</v>
      </c>
      <c r="G3533" s="17">
        <v>343</v>
      </c>
      <c r="H3533" s="37">
        <f t="shared" si="978"/>
        <v>59</v>
      </c>
      <c r="I3533" s="37">
        <f>IF(H3533&lt;'Roof Calculator'!$G$8, 1, 0)</f>
        <v>0</v>
      </c>
      <c r="J3533" s="37">
        <f>IF(H3533&gt;='Roof Calculator'!$G$8, 1, 0)</f>
        <v>1</v>
      </c>
      <c r="K3533" s="37">
        <f t="shared" si="979"/>
        <v>0</v>
      </c>
      <c r="L3533" s="37">
        <f t="shared" si="980"/>
        <v>59</v>
      </c>
      <c r="M3533" s="37">
        <v>0</v>
      </c>
      <c r="N3533" s="37">
        <f t="shared" si="981"/>
        <v>145</v>
      </c>
      <c r="O3533" s="37">
        <v>0</v>
      </c>
      <c r="P3533" s="37">
        <v>0</v>
      </c>
      <c r="Q3533" s="21">
        <f t="shared" si="982"/>
        <v>39.790999999999997</v>
      </c>
      <c r="R3533" s="21">
        <f t="shared" si="991"/>
        <v>147.29166666666808</v>
      </c>
      <c r="S3533" s="21">
        <f t="shared" si="992"/>
        <v>21.20965807401058</v>
      </c>
      <c r="T3533" s="21">
        <f t="shared" si="983"/>
        <v>86.147999999999996</v>
      </c>
      <c r="U3533" s="37">
        <f>VLOOKUP(Time_Zone, 'LSTM LookUp'!$B$5:$D$8, 3, FALSE)</f>
        <v>-75</v>
      </c>
      <c r="V3533" s="21">
        <f t="shared" si="993"/>
        <v>2.9750071059090462</v>
      </c>
      <c r="W3533" s="21">
        <f t="shared" si="984"/>
        <v>101.89175177647729</v>
      </c>
      <c r="X3533" s="21">
        <f t="shared" si="985"/>
        <v>28.786540271589523</v>
      </c>
      <c r="Y3533" s="21">
        <f t="shared" si="986"/>
        <v>173.78654027158953</v>
      </c>
      <c r="Z3533" s="21">
        <f t="shared" si="994"/>
        <v>55.087297975349635</v>
      </c>
      <c r="AA3533" s="21">
        <f t="shared" si="987"/>
        <v>0</v>
      </c>
      <c r="AB3533" s="21">
        <f t="shared" si="988"/>
        <v>55.087297975349635</v>
      </c>
      <c r="AC3533" s="21">
        <f t="shared" si="989"/>
        <v>59</v>
      </c>
      <c r="AD3533" s="21">
        <f t="shared" si="995"/>
        <v>55.087297975349635</v>
      </c>
      <c r="AE3533" s="21" t="str">
        <f t="shared" si="990"/>
        <v>5/27/8:00</v>
      </c>
    </row>
    <row r="3534" spans="2:31">
      <c r="B3534" s="37">
        <v>5</v>
      </c>
      <c r="C3534" s="38">
        <v>27</v>
      </c>
      <c r="D3534" s="39">
        <v>9</v>
      </c>
      <c r="E3534" s="17">
        <v>16.7</v>
      </c>
      <c r="F3534" s="17">
        <v>171</v>
      </c>
      <c r="G3534" s="17">
        <v>559</v>
      </c>
      <c r="H3534" s="37">
        <f t="shared" si="978"/>
        <v>62.059999999999995</v>
      </c>
      <c r="I3534" s="37">
        <f>IF(H3534&lt;'Roof Calculator'!$G$8, 1, 0)</f>
        <v>0</v>
      </c>
      <c r="J3534" s="37">
        <f>IF(H3534&gt;='Roof Calculator'!$G$8, 1, 0)</f>
        <v>1</v>
      </c>
      <c r="K3534" s="37">
        <f t="shared" si="979"/>
        <v>0</v>
      </c>
      <c r="L3534" s="37">
        <f t="shared" si="980"/>
        <v>62.059999999999995</v>
      </c>
      <c r="M3534" s="37">
        <v>0</v>
      </c>
      <c r="N3534" s="37">
        <f t="shared" si="981"/>
        <v>171</v>
      </c>
      <c r="O3534" s="37">
        <v>0</v>
      </c>
      <c r="P3534" s="37">
        <v>0</v>
      </c>
      <c r="Q3534" s="21">
        <f t="shared" si="982"/>
        <v>39.790999999999997</v>
      </c>
      <c r="R3534" s="21">
        <f t="shared" si="991"/>
        <v>147.33333333333474</v>
      </c>
      <c r="S3534" s="21">
        <f t="shared" si="992"/>
        <v>21.216959641430613</v>
      </c>
      <c r="T3534" s="21">
        <f t="shared" si="983"/>
        <v>86.147999999999996</v>
      </c>
      <c r="U3534" s="37">
        <f>VLOOKUP(Time_Zone, 'LSTM LookUp'!$B$5:$D$8, 3, FALSE)</f>
        <v>-75</v>
      </c>
      <c r="V3534" s="21">
        <f t="shared" si="993"/>
        <v>2.9702170981610649</v>
      </c>
      <c r="W3534" s="21">
        <f t="shared" si="984"/>
        <v>116.89055427454022</v>
      </c>
      <c r="X3534" s="21">
        <f t="shared" si="985"/>
        <v>-51.630090467538793</v>
      </c>
      <c r="Y3534" s="21">
        <f t="shared" si="986"/>
        <v>119.36990953246121</v>
      </c>
      <c r="Z3534" s="21">
        <f t="shared" si="994"/>
        <v>37.838176451575407</v>
      </c>
      <c r="AA3534" s="21">
        <f t="shared" si="987"/>
        <v>0</v>
      </c>
      <c r="AB3534" s="21">
        <f t="shared" si="988"/>
        <v>37.838176451575407</v>
      </c>
      <c r="AC3534" s="21">
        <f t="shared" si="989"/>
        <v>62.059999999999995</v>
      </c>
      <c r="AD3534" s="21">
        <f t="shared" si="995"/>
        <v>37.838176451575407</v>
      </c>
      <c r="AE3534" s="21" t="str">
        <f t="shared" si="990"/>
        <v>5/27/9:00</v>
      </c>
    </row>
    <row r="3535" spans="2:31">
      <c r="B3535" s="37">
        <v>5</v>
      </c>
      <c r="C3535" s="38">
        <v>27</v>
      </c>
      <c r="D3535" s="39">
        <v>10</v>
      </c>
      <c r="E3535" s="17">
        <v>18.899999999999999</v>
      </c>
      <c r="F3535" s="17">
        <v>208</v>
      </c>
      <c r="G3535" s="17">
        <v>656</v>
      </c>
      <c r="H3535" s="37">
        <f t="shared" si="978"/>
        <v>66.02</v>
      </c>
      <c r="I3535" s="37">
        <f>IF(H3535&lt;'Roof Calculator'!$G$8, 1, 0)</f>
        <v>0</v>
      </c>
      <c r="J3535" s="37">
        <f>IF(H3535&gt;='Roof Calculator'!$G$8, 1, 0)</f>
        <v>1</v>
      </c>
      <c r="K3535" s="37">
        <f t="shared" si="979"/>
        <v>0</v>
      </c>
      <c r="L3535" s="37">
        <f t="shared" si="980"/>
        <v>66.02</v>
      </c>
      <c r="M3535" s="37">
        <v>0</v>
      </c>
      <c r="N3535" s="37">
        <f t="shared" si="981"/>
        <v>208</v>
      </c>
      <c r="O3535" s="37">
        <v>0</v>
      </c>
      <c r="P3535" s="37">
        <v>0</v>
      </c>
      <c r="Q3535" s="21">
        <f t="shared" si="982"/>
        <v>39.790999999999997</v>
      </c>
      <c r="R3535" s="21">
        <f t="shared" si="991"/>
        <v>147.37500000000139</v>
      </c>
      <c r="S3535" s="21">
        <f t="shared" si="992"/>
        <v>21.224250126358143</v>
      </c>
      <c r="T3535" s="21">
        <f t="shared" si="983"/>
        <v>86.147999999999996</v>
      </c>
      <c r="U3535" s="37">
        <f>VLOOKUP(Time_Zone, 'LSTM LookUp'!$B$5:$D$8, 3, FALSE)</f>
        <v>-75</v>
      </c>
      <c r="V3535" s="21">
        <f t="shared" si="993"/>
        <v>2.9654140395046427</v>
      </c>
      <c r="W3535" s="21">
        <f t="shared" si="984"/>
        <v>131.88935350987614</v>
      </c>
      <c r="X3535" s="21">
        <f t="shared" si="985"/>
        <v>-161.74191501174215</v>
      </c>
      <c r="Y3535" s="21">
        <f t="shared" si="986"/>
        <v>46.258084988257849</v>
      </c>
      <c r="Z3535" s="21">
        <f t="shared" si="994"/>
        <v>14.663005014858395</v>
      </c>
      <c r="AA3535" s="21">
        <f t="shared" si="987"/>
        <v>0</v>
      </c>
      <c r="AB3535" s="21">
        <f t="shared" si="988"/>
        <v>14.663005014858395</v>
      </c>
      <c r="AC3535" s="21">
        <f t="shared" si="989"/>
        <v>66.02</v>
      </c>
      <c r="AD3535" s="21">
        <f t="shared" si="995"/>
        <v>14.663005014858395</v>
      </c>
      <c r="AE3535" s="21" t="str">
        <f t="shared" si="990"/>
        <v>5/27/10:00</v>
      </c>
    </row>
    <row r="3536" spans="2:31">
      <c r="B3536" s="37">
        <v>5</v>
      </c>
      <c r="C3536" s="38">
        <v>27</v>
      </c>
      <c r="D3536" s="39">
        <v>11</v>
      </c>
      <c r="E3536" s="17">
        <v>21.1</v>
      </c>
      <c r="F3536" s="17">
        <v>233</v>
      </c>
      <c r="G3536" s="17">
        <v>709</v>
      </c>
      <c r="H3536" s="37">
        <f t="shared" si="978"/>
        <v>69.98</v>
      </c>
      <c r="I3536" s="37">
        <f>IF(H3536&lt;'Roof Calculator'!$G$8, 1, 0)</f>
        <v>0</v>
      </c>
      <c r="J3536" s="37">
        <f>IF(H3536&gt;='Roof Calculator'!$G$8, 1, 0)</f>
        <v>1</v>
      </c>
      <c r="K3536" s="37">
        <f t="shared" si="979"/>
        <v>0</v>
      </c>
      <c r="L3536" s="37">
        <f t="shared" si="980"/>
        <v>69.98</v>
      </c>
      <c r="M3536" s="37">
        <v>0</v>
      </c>
      <c r="N3536" s="37">
        <f t="shared" si="981"/>
        <v>233</v>
      </c>
      <c r="O3536" s="37">
        <v>0</v>
      </c>
      <c r="P3536" s="37">
        <v>0</v>
      </c>
      <c r="Q3536" s="21">
        <f t="shared" si="982"/>
        <v>39.790999999999997</v>
      </c>
      <c r="R3536" s="21">
        <f t="shared" si="991"/>
        <v>147.41666666666805</v>
      </c>
      <c r="S3536" s="21">
        <f t="shared" si="992"/>
        <v>21.231529523517494</v>
      </c>
      <c r="T3536" s="21">
        <f t="shared" si="983"/>
        <v>86.147999999999996</v>
      </c>
      <c r="U3536" s="37">
        <f>VLOOKUP(Time_Zone, 'LSTM LookUp'!$B$5:$D$8, 3, FALSE)</f>
        <v>-75</v>
      </c>
      <c r="V3536" s="21">
        <f t="shared" si="993"/>
        <v>2.9605979467155294</v>
      </c>
      <c r="W3536" s="21">
        <f t="shared" si="984"/>
        <v>146.88814948667891</v>
      </c>
      <c r="X3536" s="21">
        <f t="shared" si="985"/>
        <v>-261.02124138426854</v>
      </c>
      <c r="Y3536" s="21">
        <f t="shared" si="986"/>
        <v>-28.021241384268535</v>
      </c>
      <c r="Z3536" s="21">
        <f t="shared" si="994"/>
        <v>-8.8822441102865337</v>
      </c>
      <c r="AA3536" s="21">
        <f t="shared" si="987"/>
        <v>0</v>
      </c>
      <c r="AB3536" s="21">
        <f t="shared" si="988"/>
        <v>-8.8822441102865337</v>
      </c>
      <c r="AC3536" s="21">
        <f t="shared" si="989"/>
        <v>69.98</v>
      </c>
      <c r="AD3536" s="21">
        <f t="shared" si="995"/>
        <v>-8.8822441102865337</v>
      </c>
      <c r="AE3536" s="21" t="str">
        <f t="shared" si="990"/>
        <v>5/27/11:00</v>
      </c>
    </row>
    <row r="3537" spans="2:31">
      <c r="B3537" s="37">
        <v>5</v>
      </c>
      <c r="C3537" s="38">
        <v>27</v>
      </c>
      <c r="D3537" s="39">
        <v>12</v>
      </c>
      <c r="E3537" s="17">
        <v>22.2</v>
      </c>
      <c r="F3537" s="17">
        <v>271</v>
      </c>
      <c r="G3537" s="17">
        <v>721</v>
      </c>
      <c r="H3537" s="37">
        <f t="shared" si="978"/>
        <v>71.959999999999994</v>
      </c>
      <c r="I3537" s="37">
        <f>IF(H3537&lt;'Roof Calculator'!$G$8, 1, 0)</f>
        <v>0</v>
      </c>
      <c r="J3537" s="37">
        <f>IF(H3537&gt;='Roof Calculator'!$G$8, 1, 0)</f>
        <v>1</v>
      </c>
      <c r="K3537" s="37">
        <f t="shared" si="979"/>
        <v>0</v>
      </c>
      <c r="L3537" s="37">
        <f t="shared" si="980"/>
        <v>71.959999999999994</v>
      </c>
      <c r="M3537" s="37">
        <v>0</v>
      </c>
      <c r="N3537" s="37">
        <f t="shared" si="981"/>
        <v>271</v>
      </c>
      <c r="O3537" s="37">
        <v>0</v>
      </c>
      <c r="P3537" s="37">
        <v>0</v>
      </c>
      <c r="Q3537" s="21">
        <f t="shared" si="982"/>
        <v>39.790999999999997</v>
      </c>
      <c r="R3537" s="21">
        <f t="shared" si="991"/>
        <v>147.45833333333471</v>
      </c>
      <c r="S3537" s="21">
        <f t="shared" si="992"/>
        <v>21.23879782763926</v>
      </c>
      <c r="T3537" s="21">
        <f t="shared" si="983"/>
        <v>86.147999999999996</v>
      </c>
      <c r="U3537" s="37">
        <f>VLOOKUP(Time_Zone, 'LSTM LookUp'!$B$5:$D$8, 3, FALSE)</f>
        <v>-75</v>
      </c>
      <c r="V3537" s="21">
        <f t="shared" si="993"/>
        <v>2.9557688365998742</v>
      </c>
      <c r="W3537" s="21">
        <f t="shared" si="984"/>
        <v>161.88694220914996</v>
      </c>
      <c r="X3537" s="21">
        <f t="shared" si="985"/>
        <v>-323.63066059924938</v>
      </c>
      <c r="Y3537" s="21">
        <f t="shared" si="986"/>
        <v>-52.630660599249381</v>
      </c>
      <c r="Z3537" s="21">
        <f t="shared" si="994"/>
        <v>-16.683000182519407</v>
      </c>
      <c r="AA3537" s="21">
        <f t="shared" si="987"/>
        <v>0</v>
      </c>
      <c r="AB3537" s="21">
        <f t="shared" si="988"/>
        <v>-16.683000182519407</v>
      </c>
      <c r="AC3537" s="21">
        <f t="shared" si="989"/>
        <v>71.959999999999994</v>
      </c>
      <c r="AD3537" s="21">
        <f t="shared" si="995"/>
        <v>-16.683000182519407</v>
      </c>
      <c r="AE3537" s="21" t="str">
        <f t="shared" si="990"/>
        <v>5/27/12:00</v>
      </c>
    </row>
    <row r="3538" spans="2:31">
      <c r="B3538" s="37">
        <v>5</v>
      </c>
      <c r="C3538" s="38">
        <v>27</v>
      </c>
      <c r="D3538" s="39">
        <v>13</v>
      </c>
      <c r="E3538" s="17">
        <v>22.8</v>
      </c>
      <c r="F3538" s="17">
        <v>433</v>
      </c>
      <c r="G3538" s="17">
        <v>532</v>
      </c>
      <c r="H3538" s="37">
        <f t="shared" si="978"/>
        <v>73.040000000000006</v>
      </c>
      <c r="I3538" s="37">
        <f>IF(H3538&lt;'Roof Calculator'!$G$8, 1, 0)</f>
        <v>0</v>
      </c>
      <c r="J3538" s="37">
        <f>IF(H3538&gt;='Roof Calculator'!$G$8, 1, 0)</f>
        <v>1</v>
      </c>
      <c r="K3538" s="37">
        <f t="shared" si="979"/>
        <v>0</v>
      </c>
      <c r="L3538" s="37">
        <f t="shared" si="980"/>
        <v>73.040000000000006</v>
      </c>
      <c r="M3538" s="37">
        <v>0</v>
      </c>
      <c r="N3538" s="37">
        <f t="shared" si="981"/>
        <v>433</v>
      </c>
      <c r="O3538" s="37">
        <v>0</v>
      </c>
      <c r="P3538" s="37">
        <v>0</v>
      </c>
      <c r="Q3538" s="21">
        <f t="shared" si="982"/>
        <v>39.790999999999997</v>
      </c>
      <c r="R3538" s="21">
        <f t="shared" si="991"/>
        <v>147.50000000000136</v>
      </c>
      <c r="S3538" s="21">
        <f t="shared" si="992"/>
        <v>21.246055033460323</v>
      </c>
      <c r="T3538" s="21">
        <f t="shared" si="983"/>
        <v>86.147999999999996</v>
      </c>
      <c r="U3538" s="37">
        <f>VLOOKUP(Time_Zone, 'LSTM LookUp'!$B$5:$D$8, 3, FALSE)</f>
        <v>-75</v>
      </c>
      <c r="V3538" s="21">
        <f t="shared" si="993"/>
        <v>2.9509267259941696</v>
      </c>
      <c r="W3538" s="21">
        <f t="shared" si="984"/>
        <v>176.8857316814985</v>
      </c>
      <c r="X3538" s="21">
        <f t="shared" si="985"/>
        <v>-257.05507449685302</v>
      </c>
      <c r="Y3538" s="21">
        <f t="shared" si="986"/>
        <v>175.94492550314698</v>
      </c>
      <c r="Z3538" s="21">
        <f t="shared" si="994"/>
        <v>55.77146839620378</v>
      </c>
      <c r="AA3538" s="21">
        <f t="shared" si="987"/>
        <v>0</v>
      </c>
      <c r="AB3538" s="21">
        <f t="shared" si="988"/>
        <v>55.77146839620378</v>
      </c>
      <c r="AC3538" s="21">
        <f t="shared" si="989"/>
        <v>73.040000000000006</v>
      </c>
      <c r="AD3538" s="21">
        <f t="shared" si="995"/>
        <v>55.77146839620378</v>
      </c>
      <c r="AE3538" s="21" t="str">
        <f t="shared" si="990"/>
        <v>5/27/13:00</v>
      </c>
    </row>
    <row r="3539" spans="2:31">
      <c r="B3539" s="37">
        <v>5</v>
      </c>
      <c r="C3539" s="38">
        <v>27</v>
      </c>
      <c r="D3539" s="39">
        <v>14</v>
      </c>
      <c r="E3539" s="17">
        <v>24.4</v>
      </c>
      <c r="F3539" s="17">
        <v>427</v>
      </c>
      <c r="G3539" s="17">
        <v>468</v>
      </c>
      <c r="H3539" s="37">
        <f t="shared" si="978"/>
        <v>75.92</v>
      </c>
      <c r="I3539" s="37">
        <f>IF(H3539&lt;'Roof Calculator'!$G$8, 1, 0)</f>
        <v>0</v>
      </c>
      <c r="J3539" s="37">
        <f>IF(H3539&gt;='Roof Calculator'!$G$8, 1, 0)</f>
        <v>1</v>
      </c>
      <c r="K3539" s="37">
        <f t="shared" si="979"/>
        <v>0</v>
      </c>
      <c r="L3539" s="37">
        <f t="shared" si="980"/>
        <v>75.92</v>
      </c>
      <c r="M3539" s="37">
        <v>0</v>
      </c>
      <c r="N3539" s="37">
        <f t="shared" si="981"/>
        <v>427</v>
      </c>
      <c r="O3539" s="37">
        <v>0</v>
      </c>
      <c r="P3539" s="37">
        <v>0</v>
      </c>
      <c r="Q3539" s="21">
        <f t="shared" si="982"/>
        <v>39.790999999999997</v>
      </c>
      <c r="R3539" s="21">
        <f t="shared" si="991"/>
        <v>147.54166666666802</v>
      </c>
      <c r="S3539" s="21">
        <f t="shared" si="992"/>
        <v>21.253301135723841</v>
      </c>
      <c r="T3539" s="21">
        <f t="shared" si="983"/>
        <v>86.147999999999996</v>
      </c>
      <c r="U3539" s="37">
        <f>VLOOKUP(Time_Zone, 'LSTM LookUp'!$B$5:$D$8, 3, FALSE)</f>
        <v>-75</v>
      </c>
      <c r="V3539" s="21">
        <f t="shared" si="993"/>
        <v>2.9460716317652236</v>
      </c>
      <c r="W3539" s="21">
        <f t="shared" si="984"/>
        <v>191.88451790794133</v>
      </c>
      <c r="X3539" s="21">
        <f t="shared" si="985"/>
        <v>-219.39038067213417</v>
      </c>
      <c r="Y3539" s="21">
        <f t="shared" si="986"/>
        <v>207.60961932786583</v>
      </c>
      <c r="Z3539" s="21">
        <f t="shared" si="994"/>
        <v>65.808623294934804</v>
      </c>
      <c r="AA3539" s="21">
        <f t="shared" si="987"/>
        <v>0</v>
      </c>
      <c r="AB3539" s="21">
        <f t="shared" si="988"/>
        <v>65.808623294934804</v>
      </c>
      <c r="AC3539" s="21">
        <f t="shared" si="989"/>
        <v>75.92</v>
      </c>
      <c r="AD3539" s="21">
        <f t="shared" si="995"/>
        <v>65.808623294934804</v>
      </c>
      <c r="AE3539" s="21" t="str">
        <f t="shared" si="990"/>
        <v>5/27/14:00</v>
      </c>
    </row>
    <row r="3540" spans="2:31">
      <c r="B3540" s="37">
        <v>5</v>
      </c>
      <c r="C3540" s="38">
        <v>27</v>
      </c>
      <c r="D3540" s="39">
        <v>15</v>
      </c>
      <c r="E3540" s="17">
        <v>25</v>
      </c>
      <c r="F3540" s="17">
        <v>453</v>
      </c>
      <c r="G3540" s="17">
        <v>388</v>
      </c>
      <c r="H3540" s="37">
        <f t="shared" si="978"/>
        <v>77</v>
      </c>
      <c r="I3540" s="37">
        <f>IF(H3540&lt;'Roof Calculator'!$G$8, 1, 0)</f>
        <v>0</v>
      </c>
      <c r="J3540" s="37">
        <f>IF(H3540&gt;='Roof Calculator'!$G$8, 1, 0)</f>
        <v>1</v>
      </c>
      <c r="K3540" s="37">
        <f t="shared" si="979"/>
        <v>0</v>
      </c>
      <c r="L3540" s="37">
        <f t="shared" si="980"/>
        <v>77</v>
      </c>
      <c r="M3540" s="37">
        <v>0</v>
      </c>
      <c r="N3540" s="37">
        <f t="shared" si="981"/>
        <v>453</v>
      </c>
      <c r="O3540" s="37">
        <v>0</v>
      </c>
      <c r="P3540" s="37">
        <v>0</v>
      </c>
      <c r="Q3540" s="21">
        <f t="shared" si="982"/>
        <v>39.790999999999997</v>
      </c>
      <c r="R3540" s="21">
        <f t="shared" si="991"/>
        <v>147.58333333333468</v>
      </c>
      <c r="S3540" s="21">
        <f t="shared" si="992"/>
        <v>21.260536129179272</v>
      </c>
      <c r="T3540" s="21">
        <f t="shared" si="983"/>
        <v>86.147999999999996</v>
      </c>
      <c r="U3540" s="37">
        <f>VLOOKUP(Time_Zone, 'LSTM LookUp'!$B$5:$D$8, 3, FALSE)</f>
        <v>-75</v>
      </c>
      <c r="V3540" s="21">
        <f t="shared" si="993"/>
        <v>2.9412035708101181</v>
      </c>
      <c r="W3540" s="21">
        <f t="shared" si="984"/>
        <v>206.88330089270255</v>
      </c>
      <c r="X3540" s="21">
        <f t="shared" si="985"/>
        <v>-157.77420579612584</v>
      </c>
      <c r="Y3540" s="21">
        <f t="shared" si="986"/>
        <v>295.22579420387416</v>
      </c>
      <c r="Z3540" s="21">
        <f t="shared" si="994"/>
        <v>93.581420459273374</v>
      </c>
      <c r="AA3540" s="21">
        <f t="shared" si="987"/>
        <v>0</v>
      </c>
      <c r="AB3540" s="21">
        <f t="shared" si="988"/>
        <v>93.581420459273374</v>
      </c>
      <c r="AC3540" s="21">
        <f t="shared" si="989"/>
        <v>77</v>
      </c>
      <c r="AD3540" s="21">
        <f t="shared" si="995"/>
        <v>93.581420459273374</v>
      </c>
      <c r="AE3540" s="21" t="str">
        <f t="shared" si="990"/>
        <v>5/27/15:00</v>
      </c>
    </row>
    <row r="3541" spans="2:31">
      <c r="B3541" s="37">
        <v>5</v>
      </c>
      <c r="C3541" s="38">
        <v>27</v>
      </c>
      <c r="D3541" s="39">
        <v>16</v>
      </c>
      <c r="E3541" s="17">
        <v>25.6</v>
      </c>
      <c r="F3541" s="17">
        <v>288</v>
      </c>
      <c r="G3541" s="17">
        <v>567</v>
      </c>
      <c r="H3541" s="37">
        <f t="shared" si="978"/>
        <v>78.08</v>
      </c>
      <c r="I3541" s="37">
        <f>IF(H3541&lt;'Roof Calculator'!$G$8, 1, 0)</f>
        <v>0</v>
      </c>
      <c r="J3541" s="37">
        <f>IF(H3541&gt;='Roof Calculator'!$G$8, 1, 0)</f>
        <v>1</v>
      </c>
      <c r="K3541" s="37">
        <f t="shared" si="979"/>
        <v>0</v>
      </c>
      <c r="L3541" s="37">
        <f t="shared" si="980"/>
        <v>78.08</v>
      </c>
      <c r="M3541" s="37">
        <v>0</v>
      </c>
      <c r="N3541" s="37">
        <f t="shared" si="981"/>
        <v>288</v>
      </c>
      <c r="O3541" s="37">
        <v>0</v>
      </c>
      <c r="P3541" s="37">
        <v>0</v>
      </c>
      <c r="Q3541" s="21">
        <f t="shared" si="982"/>
        <v>39.790999999999997</v>
      </c>
      <c r="R3541" s="21">
        <f t="shared" si="991"/>
        <v>147.62500000000134</v>
      </c>
      <c r="S3541" s="21">
        <f t="shared" si="992"/>
        <v>21.267760008582393</v>
      </c>
      <c r="T3541" s="21">
        <f t="shared" si="983"/>
        <v>86.147999999999996</v>
      </c>
      <c r="U3541" s="37">
        <f>VLOOKUP(Time_Zone, 'LSTM LookUp'!$B$5:$D$8, 3, FALSE)</f>
        <v>-75</v>
      </c>
      <c r="V3541" s="21">
        <f t="shared" si="993"/>
        <v>2.9363225600561669</v>
      </c>
      <c r="W3541" s="21">
        <f t="shared" si="984"/>
        <v>221.88208064001401</v>
      </c>
      <c r="X3541" s="21">
        <f t="shared" si="985"/>
        <v>-170.65298425225336</v>
      </c>
      <c r="Y3541" s="21">
        <f t="shared" si="986"/>
        <v>117.34701574774664</v>
      </c>
      <c r="Z3541" s="21">
        <f t="shared" si="994"/>
        <v>37.196954452927493</v>
      </c>
      <c r="AA3541" s="21">
        <f t="shared" si="987"/>
        <v>0</v>
      </c>
      <c r="AB3541" s="21">
        <f t="shared" si="988"/>
        <v>37.196954452927493</v>
      </c>
      <c r="AC3541" s="21">
        <f t="shared" si="989"/>
        <v>78.08</v>
      </c>
      <c r="AD3541" s="21">
        <f t="shared" si="995"/>
        <v>37.196954452927493</v>
      </c>
      <c r="AE3541" s="21" t="str">
        <f t="shared" si="990"/>
        <v>5/27/16:00</v>
      </c>
    </row>
    <row r="3542" spans="2:31">
      <c r="B3542" s="37">
        <v>5</v>
      </c>
      <c r="C3542" s="38">
        <v>27</v>
      </c>
      <c r="D3542" s="39">
        <v>17</v>
      </c>
      <c r="E3542" s="17">
        <v>26.1</v>
      </c>
      <c r="F3542" s="17">
        <v>266</v>
      </c>
      <c r="G3542" s="17">
        <v>489</v>
      </c>
      <c r="H3542" s="37">
        <f t="shared" ref="H3542:H3605" si="996">E3542*9/5+32</f>
        <v>78.98</v>
      </c>
      <c r="I3542" s="37">
        <f>IF(H3542&lt;'Roof Calculator'!$G$8, 1, 0)</f>
        <v>0</v>
      </c>
      <c r="J3542" s="37">
        <f>IF(H3542&gt;='Roof Calculator'!$G$8, 1, 0)</f>
        <v>1</v>
      </c>
      <c r="K3542" s="37">
        <f t="shared" ref="K3542:K3605" si="997">I3542*H3542</f>
        <v>0</v>
      </c>
      <c r="L3542" s="37">
        <f t="shared" ref="L3542:L3605" si="998">J3542*H3542</f>
        <v>78.98</v>
      </c>
      <c r="M3542" s="37">
        <v>0</v>
      </c>
      <c r="N3542" s="37">
        <f t="shared" ref="N3542:N3605" si="999">F3542*(180-M3542)/180</f>
        <v>266</v>
      </c>
      <c r="O3542" s="37">
        <v>0</v>
      </c>
      <c r="P3542" s="37">
        <v>0</v>
      </c>
      <c r="Q3542" s="21">
        <f t="shared" ref="Q3542:Q3605" si="1000">Latitude</f>
        <v>39.790999999999997</v>
      </c>
      <c r="R3542" s="21">
        <f t="shared" si="991"/>
        <v>147.66666666666799</v>
      </c>
      <c r="S3542" s="21">
        <f t="shared" si="992"/>
        <v>21.274972768695285</v>
      </c>
      <c r="T3542" s="21">
        <f t="shared" ref="T3542:T3605" si="1001">Longitude</f>
        <v>86.147999999999996</v>
      </c>
      <c r="U3542" s="37">
        <f>VLOOKUP(Time_Zone, 'LSTM LookUp'!$B$5:$D$8, 3, FALSE)</f>
        <v>-75</v>
      </c>
      <c r="V3542" s="21">
        <f t="shared" si="993"/>
        <v>2.9314286164608836</v>
      </c>
      <c r="W3542" s="21">
        <f t="shared" ref="W3542:W3605" si="1002">15*((D3542+(4*(T3542-U3542)+V3542)/60)-12)</f>
        <v>236.88085715411518</v>
      </c>
      <c r="X3542" s="21">
        <f t="shared" ref="X3542:X3605" si="1003">G3542*(SIN(S3542*PI()/180)*SIN(Q3542*PI()/180)*COS(O3542*PI()/180)-SIN(S3542*PI()/180)*COS(Q3542*PI()/180)*SIN(O3542*PI()/180)*COS(P3542*PI()/180)+COS(S3542*PI()/180)*COS(Q3542*PI()/180)*COS(O3542*PI()/180)*COS(W3542*PI()/180)+COS(S3542*PI()/180)*SIN(Q3542*PI()/180)*SIN(O3542*PI()/180)*COS(P3542*PI()/180)*COS(W3542*PI()/180)+COS(S3542*PI()/180)*SIN(P3542*PI()/180)*SIN(W3542*PI()/180)*SIN(O3542*PI()/180))</f>
        <v>-77.752562447739678</v>
      </c>
      <c r="Y3542" s="21">
        <f t="shared" ref="Y3542:Y3605" si="1004">X3542+N3542</f>
        <v>188.24743755226032</v>
      </c>
      <c r="Z3542" s="21">
        <f t="shared" si="994"/>
        <v>59.671149844696416</v>
      </c>
      <c r="AA3542" s="21">
        <f t="shared" ref="AA3542:AA3605" si="1005">Z3542*I3542</f>
        <v>0</v>
      </c>
      <c r="AB3542" s="21">
        <f t="shared" ref="AB3542:AB3605" si="1006">Z3542*J3542</f>
        <v>59.671149844696416</v>
      </c>
      <c r="AC3542" s="21">
        <f t="shared" ref="AC3542:AC3605" si="1007">L3542</f>
        <v>78.98</v>
      </c>
      <c r="AD3542" s="21">
        <f t="shared" si="995"/>
        <v>59.671149844696416</v>
      </c>
      <c r="AE3542" s="21" t="str">
        <f t="shared" ref="AE3542:AE3605" si="1008">CONCATENATE(B3542, "/", C3542, "/", D3542,":00")</f>
        <v>5/27/17:00</v>
      </c>
    </row>
    <row r="3543" spans="2:31">
      <c r="B3543" s="37">
        <v>5</v>
      </c>
      <c r="C3543" s="38">
        <v>27</v>
      </c>
      <c r="D3543" s="39">
        <v>18</v>
      </c>
      <c r="E3543" s="17">
        <v>25.6</v>
      </c>
      <c r="F3543" s="17">
        <v>169</v>
      </c>
      <c r="G3543" s="17">
        <v>448</v>
      </c>
      <c r="H3543" s="37">
        <f t="shared" si="996"/>
        <v>78.08</v>
      </c>
      <c r="I3543" s="37">
        <f>IF(H3543&lt;'Roof Calculator'!$G$8, 1, 0)</f>
        <v>0</v>
      </c>
      <c r="J3543" s="37">
        <f>IF(H3543&gt;='Roof Calculator'!$G$8, 1, 0)</f>
        <v>1</v>
      </c>
      <c r="K3543" s="37">
        <f t="shared" si="997"/>
        <v>0</v>
      </c>
      <c r="L3543" s="37">
        <f t="shared" si="998"/>
        <v>78.08</v>
      </c>
      <c r="M3543" s="37">
        <v>0</v>
      </c>
      <c r="N3543" s="37">
        <f t="shared" si="999"/>
        <v>169</v>
      </c>
      <c r="O3543" s="37">
        <v>0</v>
      </c>
      <c r="P3543" s="37">
        <v>0</v>
      </c>
      <c r="Q3543" s="21">
        <f t="shared" si="1000"/>
        <v>39.790999999999997</v>
      </c>
      <c r="R3543" s="21">
        <f t="shared" ref="R3543:R3606" si="1009">R3542+1/24</f>
        <v>147.70833333333465</v>
      </c>
      <c r="S3543" s="21">
        <f t="shared" ref="S3543:S3606" si="1010">ASIN(SIN(23.45*PI()/180)*SIN((360/365*(R3543-81))*PI()/180))*180/PI()</f>
        <v>21.282174404286387</v>
      </c>
      <c r="T3543" s="21">
        <f t="shared" si="1001"/>
        <v>86.147999999999996</v>
      </c>
      <c r="U3543" s="37">
        <f>VLOOKUP(Time_Zone, 'LSTM LookUp'!$B$5:$D$8, 3, FALSE)</f>
        <v>-75</v>
      </c>
      <c r="V3543" s="21">
        <f t="shared" ref="V3543:V3606" si="1011">9.87*SIN(2*(360/365*(R3543-81))*PI()/180)-7.53*COS((360/365*(R3543-81))*PI()/180)-1.5*SIN((360/365*(R3543-81))*PI()/180)</f>
        <v>2.9265217570119377</v>
      </c>
      <c r="W3543" s="21">
        <f t="shared" si="1002"/>
        <v>251.87963043925299</v>
      </c>
      <c r="X3543" s="21">
        <f t="shared" si="1003"/>
        <v>4.305345331982263</v>
      </c>
      <c r="Y3543" s="21">
        <f t="shared" si="1004"/>
        <v>173.30534533198227</v>
      </c>
      <c r="Z3543" s="21">
        <f t="shared" ref="Z3543:Z3606" si="1012">Y3543/10.764*3.412</f>
        <v>54.93476758386506</v>
      </c>
      <c r="AA3543" s="21">
        <f t="shared" si="1005"/>
        <v>0</v>
      </c>
      <c r="AB3543" s="21">
        <f t="shared" si="1006"/>
        <v>54.93476758386506</v>
      </c>
      <c r="AC3543" s="21">
        <f t="shared" si="1007"/>
        <v>78.08</v>
      </c>
      <c r="AD3543" s="21">
        <f t="shared" ref="AD3543:AD3606" si="1013">AB3543</f>
        <v>54.93476758386506</v>
      </c>
      <c r="AE3543" s="21" t="str">
        <f t="shared" si="1008"/>
        <v>5/27/18:00</v>
      </c>
    </row>
    <row r="3544" spans="2:31">
      <c r="B3544" s="37">
        <v>5</v>
      </c>
      <c r="C3544" s="38">
        <v>27</v>
      </c>
      <c r="D3544" s="39">
        <v>19</v>
      </c>
      <c r="E3544" s="17">
        <v>23.3</v>
      </c>
      <c r="F3544" s="17">
        <v>74</v>
      </c>
      <c r="G3544" s="17">
        <v>423</v>
      </c>
      <c r="H3544" s="37">
        <f t="shared" si="996"/>
        <v>73.94</v>
      </c>
      <c r="I3544" s="37">
        <f>IF(H3544&lt;'Roof Calculator'!$G$8, 1, 0)</f>
        <v>0</v>
      </c>
      <c r="J3544" s="37">
        <f>IF(H3544&gt;='Roof Calculator'!$G$8, 1, 0)</f>
        <v>1</v>
      </c>
      <c r="K3544" s="37">
        <f t="shared" si="997"/>
        <v>0</v>
      </c>
      <c r="L3544" s="37">
        <f t="shared" si="998"/>
        <v>73.94</v>
      </c>
      <c r="M3544" s="37">
        <v>0</v>
      </c>
      <c r="N3544" s="37">
        <f t="shared" si="999"/>
        <v>74</v>
      </c>
      <c r="O3544" s="37">
        <v>0</v>
      </c>
      <c r="P3544" s="37">
        <v>0</v>
      </c>
      <c r="Q3544" s="21">
        <f t="shared" si="1000"/>
        <v>39.790999999999997</v>
      </c>
      <c r="R3544" s="21">
        <f t="shared" si="1009"/>
        <v>147.75000000000131</v>
      </c>
      <c r="S3544" s="21">
        <f t="shared" si="1010"/>
        <v>21.289364910130438</v>
      </c>
      <c r="T3544" s="21">
        <f t="shared" si="1001"/>
        <v>86.147999999999996</v>
      </c>
      <c r="U3544" s="37">
        <f>VLOOKUP(Time_Zone, 'LSTM LookUp'!$B$5:$D$8, 3, FALSE)</f>
        <v>-75</v>
      </c>
      <c r="V3544" s="21">
        <f t="shared" si="1011"/>
        <v>2.9216019987271258</v>
      </c>
      <c r="W3544" s="21">
        <f t="shared" si="1002"/>
        <v>266.87840049968179</v>
      </c>
      <c r="X3544" s="21">
        <f t="shared" si="1003"/>
        <v>81.79930274159419</v>
      </c>
      <c r="Y3544" s="21">
        <f t="shared" si="1004"/>
        <v>155.7993027415942</v>
      </c>
      <c r="Z3544" s="21">
        <f t="shared" si="1012"/>
        <v>49.385657836707487</v>
      </c>
      <c r="AA3544" s="21">
        <f t="shared" si="1005"/>
        <v>0</v>
      </c>
      <c r="AB3544" s="21">
        <f t="shared" si="1006"/>
        <v>49.385657836707487</v>
      </c>
      <c r="AC3544" s="21">
        <f t="shared" si="1007"/>
        <v>73.94</v>
      </c>
      <c r="AD3544" s="21">
        <f t="shared" si="1013"/>
        <v>49.385657836707487</v>
      </c>
      <c r="AE3544" s="21" t="str">
        <f t="shared" si="1008"/>
        <v>5/27/19:00</v>
      </c>
    </row>
    <row r="3545" spans="2:31">
      <c r="B3545" s="37">
        <v>5</v>
      </c>
      <c r="C3545" s="38">
        <v>27</v>
      </c>
      <c r="D3545" s="39">
        <v>20</v>
      </c>
      <c r="E3545" s="17">
        <v>21.7</v>
      </c>
      <c r="F3545" s="17">
        <v>32</v>
      </c>
      <c r="G3545" s="17">
        <v>17</v>
      </c>
      <c r="H3545" s="37">
        <f t="shared" si="996"/>
        <v>71.06</v>
      </c>
      <c r="I3545" s="37">
        <f>IF(H3545&lt;'Roof Calculator'!$G$8, 1, 0)</f>
        <v>0</v>
      </c>
      <c r="J3545" s="37">
        <f>IF(H3545&gt;='Roof Calculator'!$G$8, 1, 0)</f>
        <v>1</v>
      </c>
      <c r="K3545" s="37">
        <f t="shared" si="997"/>
        <v>0</v>
      </c>
      <c r="L3545" s="37">
        <f t="shared" si="998"/>
        <v>71.06</v>
      </c>
      <c r="M3545" s="37">
        <v>0</v>
      </c>
      <c r="N3545" s="37">
        <f t="shared" si="999"/>
        <v>32</v>
      </c>
      <c r="O3545" s="37">
        <v>0</v>
      </c>
      <c r="P3545" s="37">
        <v>0</v>
      </c>
      <c r="Q3545" s="21">
        <f t="shared" si="1000"/>
        <v>39.790999999999997</v>
      </c>
      <c r="R3545" s="21">
        <f t="shared" si="1009"/>
        <v>147.79166666666796</v>
      </c>
      <c r="S3545" s="21">
        <f t="shared" si="1010"/>
        <v>21.296544281008568</v>
      </c>
      <c r="T3545" s="21">
        <f t="shared" si="1001"/>
        <v>86.147999999999996</v>
      </c>
      <c r="U3545" s="37">
        <f>VLOOKUP(Time_Zone, 'LSTM LookUp'!$B$5:$D$8, 3, FALSE)</f>
        <v>-75</v>
      </c>
      <c r="V3545" s="21">
        <f t="shared" si="1011"/>
        <v>2.9166693586543158</v>
      </c>
      <c r="W3545" s="21">
        <f t="shared" si="1002"/>
        <v>281.87716733966352</v>
      </c>
      <c r="X3545" s="21">
        <f t="shared" si="1003"/>
        <v>6.4563623545291549</v>
      </c>
      <c r="Y3545" s="21">
        <f t="shared" si="1004"/>
        <v>38.456362354529155</v>
      </c>
      <c r="Z3545" s="21">
        <f t="shared" si="1012"/>
        <v>12.189995201937336</v>
      </c>
      <c r="AA3545" s="21">
        <f t="shared" si="1005"/>
        <v>0</v>
      </c>
      <c r="AB3545" s="21">
        <f t="shared" si="1006"/>
        <v>12.189995201937336</v>
      </c>
      <c r="AC3545" s="21">
        <f t="shared" si="1007"/>
        <v>71.06</v>
      </c>
      <c r="AD3545" s="21">
        <f t="shared" si="1013"/>
        <v>12.189995201937336</v>
      </c>
      <c r="AE3545" s="21" t="str">
        <f t="shared" si="1008"/>
        <v>5/27/20:00</v>
      </c>
    </row>
    <row r="3546" spans="2:31">
      <c r="B3546" s="37">
        <v>5</v>
      </c>
      <c r="C3546" s="38">
        <v>27</v>
      </c>
      <c r="D3546" s="39">
        <v>21</v>
      </c>
      <c r="E3546" s="17">
        <v>18.899999999999999</v>
      </c>
      <c r="F3546" s="17">
        <v>0</v>
      </c>
      <c r="G3546" s="17">
        <v>0</v>
      </c>
      <c r="H3546" s="37">
        <f t="shared" si="996"/>
        <v>66.02</v>
      </c>
      <c r="I3546" s="37">
        <f>IF(H3546&lt;'Roof Calculator'!$G$8, 1, 0)</f>
        <v>0</v>
      </c>
      <c r="J3546" s="37">
        <f>IF(H3546&gt;='Roof Calculator'!$G$8, 1, 0)</f>
        <v>1</v>
      </c>
      <c r="K3546" s="37">
        <f t="shared" si="997"/>
        <v>0</v>
      </c>
      <c r="L3546" s="37">
        <f t="shared" si="998"/>
        <v>66.02</v>
      </c>
      <c r="M3546" s="37">
        <v>0</v>
      </c>
      <c r="N3546" s="37">
        <f t="shared" si="999"/>
        <v>0</v>
      </c>
      <c r="O3546" s="37">
        <v>0</v>
      </c>
      <c r="P3546" s="37">
        <v>0</v>
      </c>
      <c r="Q3546" s="21">
        <f t="shared" si="1000"/>
        <v>39.790999999999997</v>
      </c>
      <c r="R3546" s="21">
        <f t="shared" si="1009"/>
        <v>147.83333333333462</v>
      </c>
      <c r="S3546" s="21">
        <f t="shared" si="1010"/>
        <v>21.303712511708252</v>
      </c>
      <c r="T3546" s="21">
        <f t="shared" si="1001"/>
        <v>86.147999999999996</v>
      </c>
      <c r="U3546" s="37">
        <f>VLOOKUP(Time_Zone, 'LSTM LookUp'!$B$5:$D$8, 3, FALSE)</f>
        <v>-75</v>
      </c>
      <c r="V3546" s="21">
        <f t="shared" si="1011"/>
        <v>2.9117238538714281</v>
      </c>
      <c r="W3546" s="21">
        <f t="shared" si="1002"/>
        <v>296.87593096346791</v>
      </c>
      <c r="X3546" s="21">
        <f t="shared" si="1003"/>
        <v>0</v>
      </c>
      <c r="Y3546" s="21">
        <f t="shared" si="1004"/>
        <v>0</v>
      </c>
      <c r="Z3546" s="21">
        <f t="shared" si="1012"/>
        <v>0</v>
      </c>
      <c r="AA3546" s="21">
        <f t="shared" si="1005"/>
        <v>0</v>
      </c>
      <c r="AB3546" s="21">
        <f t="shared" si="1006"/>
        <v>0</v>
      </c>
      <c r="AC3546" s="21">
        <f t="shared" si="1007"/>
        <v>66.02</v>
      </c>
      <c r="AD3546" s="21">
        <f t="shared" si="1013"/>
        <v>0</v>
      </c>
      <c r="AE3546" s="21" t="str">
        <f t="shared" si="1008"/>
        <v>5/27/21:00</v>
      </c>
    </row>
    <row r="3547" spans="2:31">
      <c r="B3547" s="37">
        <v>5</v>
      </c>
      <c r="C3547" s="38">
        <v>27</v>
      </c>
      <c r="D3547" s="39">
        <v>22</v>
      </c>
      <c r="E3547" s="17">
        <v>16.7</v>
      </c>
      <c r="F3547" s="17">
        <v>0</v>
      </c>
      <c r="G3547" s="17">
        <v>0</v>
      </c>
      <c r="H3547" s="37">
        <f t="shared" si="996"/>
        <v>62.059999999999995</v>
      </c>
      <c r="I3547" s="37">
        <f>IF(H3547&lt;'Roof Calculator'!$G$8, 1, 0)</f>
        <v>0</v>
      </c>
      <c r="J3547" s="37">
        <f>IF(H3547&gt;='Roof Calculator'!$G$8, 1, 0)</f>
        <v>1</v>
      </c>
      <c r="K3547" s="37">
        <f t="shared" si="997"/>
        <v>0</v>
      </c>
      <c r="L3547" s="37">
        <f t="shared" si="998"/>
        <v>62.059999999999995</v>
      </c>
      <c r="M3547" s="37">
        <v>0</v>
      </c>
      <c r="N3547" s="37">
        <f t="shared" si="999"/>
        <v>0</v>
      </c>
      <c r="O3547" s="37">
        <v>0</v>
      </c>
      <c r="P3547" s="37">
        <v>0</v>
      </c>
      <c r="Q3547" s="21">
        <f t="shared" si="1000"/>
        <v>39.790999999999997</v>
      </c>
      <c r="R3547" s="21">
        <f t="shared" si="1009"/>
        <v>147.87500000000128</v>
      </c>
      <c r="S3547" s="21">
        <f t="shared" si="1010"/>
        <v>21.310869597023345</v>
      </c>
      <c r="T3547" s="21">
        <f t="shared" si="1001"/>
        <v>86.147999999999996</v>
      </c>
      <c r="U3547" s="37">
        <f>VLOOKUP(Time_Zone, 'LSTM LookUp'!$B$5:$D$8, 3, FALSE)</f>
        <v>-75</v>
      </c>
      <c r="V3547" s="21">
        <f t="shared" si="1011"/>
        <v>2.9067655014863778</v>
      </c>
      <c r="W3547" s="21">
        <f t="shared" si="1002"/>
        <v>311.87469137537158</v>
      </c>
      <c r="X3547" s="21">
        <f t="shared" si="1003"/>
        <v>0</v>
      </c>
      <c r="Y3547" s="21">
        <f t="shared" si="1004"/>
        <v>0</v>
      </c>
      <c r="Z3547" s="21">
        <f t="shared" si="1012"/>
        <v>0</v>
      </c>
      <c r="AA3547" s="21">
        <f t="shared" si="1005"/>
        <v>0</v>
      </c>
      <c r="AB3547" s="21">
        <f t="shared" si="1006"/>
        <v>0</v>
      </c>
      <c r="AC3547" s="21">
        <f t="shared" si="1007"/>
        <v>62.059999999999995</v>
      </c>
      <c r="AD3547" s="21">
        <f t="shared" si="1013"/>
        <v>0</v>
      </c>
      <c r="AE3547" s="21" t="str">
        <f t="shared" si="1008"/>
        <v>5/27/22:00</v>
      </c>
    </row>
    <row r="3548" spans="2:31">
      <c r="B3548" s="37">
        <v>5</v>
      </c>
      <c r="C3548" s="38">
        <v>27</v>
      </c>
      <c r="D3548" s="39">
        <v>23</v>
      </c>
      <c r="E3548" s="17">
        <v>14.4</v>
      </c>
      <c r="F3548" s="17">
        <v>0</v>
      </c>
      <c r="G3548" s="17">
        <v>0</v>
      </c>
      <c r="H3548" s="37">
        <f t="shared" si="996"/>
        <v>57.92</v>
      </c>
      <c r="I3548" s="37">
        <f>IF(H3548&lt;'Roof Calculator'!$G$8, 1, 0)</f>
        <v>0</v>
      </c>
      <c r="J3548" s="37">
        <f>IF(H3548&gt;='Roof Calculator'!$G$8, 1, 0)</f>
        <v>1</v>
      </c>
      <c r="K3548" s="37">
        <f t="shared" si="997"/>
        <v>0</v>
      </c>
      <c r="L3548" s="37">
        <f t="shared" si="998"/>
        <v>57.92</v>
      </c>
      <c r="M3548" s="37">
        <v>0</v>
      </c>
      <c r="N3548" s="37">
        <f t="shared" si="999"/>
        <v>0</v>
      </c>
      <c r="O3548" s="37">
        <v>0</v>
      </c>
      <c r="P3548" s="37">
        <v>0</v>
      </c>
      <c r="Q3548" s="21">
        <f t="shared" si="1000"/>
        <v>39.790999999999997</v>
      </c>
      <c r="R3548" s="21">
        <f t="shared" si="1009"/>
        <v>147.91666666666794</v>
      </c>
      <c r="S3548" s="21">
        <f t="shared" si="1010"/>
        <v>21.318015531754085</v>
      </c>
      <c r="T3548" s="21">
        <f t="shared" si="1001"/>
        <v>86.147999999999996</v>
      </c>
      <c r="U3548" s="37">
        <f>VLOOKUP(Time_Zone, 'LSTM LookUp'!$B$5:$D$8, 3, FALSE)</f>
        <v>-75</v>
      </c>
      <c r="V3548" s="21">
        <f t="shared" si="1011"/>
        <v>2.9017943186370516</v>
      </c>
      <c r="W3548" s="21">
        <f t="shared" si="1002"/>
        <v>326.87344857965928</v>
      </c>
      <c r="X3548" s="21">
        <f t="shared" si="1003"/>
        <v>0</v>
      </c>
      <c r="Y3548" s="21">
        <f t="shared" si="1004"/>
        <v>0</v>
      </c>
      <c r="Z3548" s="21">
        <f t="shared" si="1012"/>
        <v>0</v>
      </c>
      <c r="AA3548" s="21">
        <f t="shared" si="1005"/>
        <v>0</v>
      </c>
      <c r="AB3548" s="21">
        <f t="shared" si="1006"/>
        <v>0</v>
      </c>
      <c r="AC3548" s="21">
        <f t="shared" si="1007"/>
        <v>57.92</v>
      </c>
      <c r="AD3548" s="21">
        <f t="shared" si="1013"/>
        <v>0</v>
      </c>
      <c r="AE3548" s="21" t="str">
        <f t="shared" si="1008"/>
        <v>5/27/23:00</v>
      </c>
    </row>
    <row r="3549" spans="2:31">
      <c r="B3549" s="37">
        <v>5</v>
      </c>
      <c r="C3549" s="38">
        <v>27</v>
      </c>
      <c r="D3549" s="39">
        <v>24</v>
      </c>
      <c r="E3549" s="17">
        <v>13.9</v>
      </c>
      <c r="F3549" s="17">
        <v>0</v>
      </c>
      <c r="G3549" s="17">
        <v>0</v>
      </c>
      <c r="H3549" s="37">
        <f t="shared" si="996"/>
        <v>57.02</v>
      </c>
      <c r="I3549" s="37">
        <f>IF(H3549&lt;'Roof Calculator'!$G$8, 1, 0)</f>
        <v>0</v>
      </c>
      <c r="J3549" s="37">
        <f>IF(H3549&gt;='Roof Calculator'!$G$8, 1, 0)</f>
        <v>1</v>
      </c>
      <c r="K3549" s="37">
        <f t="shared" si="997"/>
        <v>0</v>
      </c>
      <c r="L3549" s="37">
        <f t="shared" si="998"/>
        <v>57.02</v>
      </c>
      <c r="M3549" s="37">
        <v>0</v>
      </c>
      <c r="N3549" s="37">
        <f t="shared" si="999"/>
        <v>0</v>
      </c>
      <c r="O3549" s="37">
        <v>0</v>
      </c>
      <c r="P3549" s="37">
        <v>0</v>
      </c>
      <c r="Q3549" s="21">
        <f t="shared" si="1000"/>
        <v>39.790999999999997</v>
      </c>
      <c r="R3549" s="21">
        <f t="shared" si="1009"/>
        <v>147.95833333333459</v>
      </c>
      <c r="S3549" s="21">
        <f t="shared" si="1010"/>
        <v>21.325150310707102</v>
      </c>
      <c r="T3549" s="21">
        <f t="shared" si="1001"/>
        <v>86.147999999999996</v>
      </c>
      <c r="U3549" s="37">
        <f>VLOOKUP(Time_Zone, 'LSTM LookUp'!$B$5:$D$8, 3, FALSE)</f>
        <v>-75</v>
      </c>
      <c r="V3549" s="21">
        <f t="shared" si="1011"/>
        <v>2.8968103224912638</v>
      </c>
      <c r="W3549" s="21">
        <f t="shared" si="1002"/>
        <v>341.87220258062285</v>
      </c>
      <c r="X3549" s="21">
        <f t="shared" si="1003"/>
        <v>0</v>
      </c>
      <c r="Y3549" s="21">
        <f t="shared" si="1004"/>
        <v>0</v>
      </c>
      <c r="Z3549" s="21">
        <f t="shared" si="1012"/>
        <v>0</v>
      </c>
      <c r="AA3549" s="21">
        <f t="shared" si="1005"/>
        <v>0</v>
      </c>
      <c r="AB3549" s="21">
        <f t="shared" si="1006"/>
        <v>0</v>
      </c>
      <c r="AC3549" s="21">
        <f t="shared" si="1007"/>
        <v>57.02</v>
      </c>
      <c r="AD3549" s="21">
        <f t="shared" si="1013"/>
        <v>0</v>
      </c>
      <c r="AE3549" s="21" t="str">
        <f t="shared" si="1008"/>
        <v>5/27/24:00</v>
      </c>
    </row>
    <row r="3550" spans="2:31">
      <c r="B3550" s="37">
        <v>5</v>
      </c>
      <c r="C3550" s="38">
        <v>28</v>
      </c>
      <c r="D3550" s="39">
        <v>1</v>
      </c>
      <c r="E3550" s="17">
        <v>12.8</v>
      </c>
      <c r="F3550" s="17">
        <v>0</v>
      </c>
      <c r="G3550" s="17">
        <v>0</v>
      </c>
      <c r="H3550" s="37">
        <f t="shared" si="996"/>
        <v>55.04</v>
      </c>
      <c r="I3550" s="37">
        <f>IF(H3550&lt;'Roof Calculator'!$G$8, 1, 0)</f>
        <v>0</v>
      </c>
      <c r="J3550" s="37">
        <f>IF(H3550&gt;='Roof Calculator'!$G$8, 1, 0)</f>
        <v>1</v>
      </c>
      <c r="K3550" s="37">
        <f t="shared" si="997"/>
        <v>0</v>
      </c>
      <c r="L3550" s="37">
        <f t="shared" si="998"/>
        <v>55.04</v>
      </c>
      <c r="M3550" s="37">
        <v>0</v>
      </c>
      <c r="N3550" s="37">
        <f t="shared" si="999"/>
        <v>0</v>
      </c>
      <c r="O3550" s="37">
        <v>0</v>
      </c>
      <c r="P3550" s="37">
        <v>0</v>
      </c>
      <c r="Q3550" s="21">
        <f t="shared" si="1000"/>
        <v>39.790999999999997</v>
      </c>
      <c r="R3550" s="21">
        <f t="shared" si="1009"/>
        <v>148.00000000000125</v>
      </c>
      <c r="S3550" s="21">
        <f t="shared" si="1010"/>
        <v>21.332273928695439</v>
      </c>
      <c r="T3550" s="21">
        <f t="shared" si="1001"/>
        <v>86.147999999999996</v>
      </c>
      <c r="U3550" s="37">
        <f>VLOOKUP(Time_Zone, 'LSTM LookUp'!$B$5:$D$8, 3, FALSE)</f>
        <v>-75</v>
      </c>
      <c r="V3550" s="21">
        <f t="shared" si="1011"/>
        <v>2.8918135302467101</v>
      </c>
      <c r="W3550" s="21">
        <f t="shared" si="1002"/>
        <v>-3.129046617438318</v>
      </c>
      <c r="X3550" s="21">
        <f t="shared" si="1003"/>
        <v>0</v>
      </c>
      <c r="Y3550" s="21">
        <f t="shared" si="1004"/>
        <v>0</v>
      </c>
      <c r="Z3550" s="21">
        <f t="shared" si="1012"/>
        <v>0</v>
      </c>
      <c r="AA3550" s="21">
        <f t="shared" si="1005"/>
        <v>0</v>
      </c>
      <c r="AB3550" s="21">
        <f t="shared" si="1006"/>
        <v>0</v>
      </c>
      <c r="AC3550" s="21">
        <f t="shared" si="1007"/>
        <v>55.04</v>
      </c>
      <c r="AD3550" s="21">
        <f t="shared" si="1013"/>
        <v>0</v>
      </c>
      <c r="AE3550" s="21" t="str">
        <f t="shared" si="1008"/>
        <v>5/28/1:00</v>
      </c>
    </row>
    <row r="3551" spans="2:31">
      <c r="B3551" s="37">
        <v>5</v>
      </c>
      <c r="C3551" s="38">
        <v>28</v>
      </c>
      <c r="D3551" s="39">
        <v>2</v>
      </c>
      <c r="E3551" s="17">
        <v>13.3</v>
      </c>
      <c r="F3551" s="17">
        <v>0</v>
      </c>
      <c r="G3551" s="17">
        <v>0</v>
      </c>
      <c r="H3551" s="37">
        <f t="shared" si="996"/>
        <v>55.94</v>
      </c>
      <c r="I3551" s="37">
        <f>IF(H3551&lt;'Roof Calculator'!$G$8, 1, 0)</f>
        <v>0</v>
      </c>
      <c r="J3551" s="37">
        <f>IF(H3551&gt;='Roof Calculator'!$G$8, 1, 0)</f>
        <v>1</v>
      </c>
      <c r="K3551" s="37">
        <f t="shared" si="997"/>
        <v>0</v>
      </c>
      <c r="L3551" s="37">
        <f t="shared" si="998"/>
        <v>55.94</v>
      </c>
      <c r="M3551" s="37">
        <v>0</v>
      </c>
      <c r="N3551" s="37">
        <f t="shared" si="999"/>
        <v>0</v>
      </c>
      <c r="O3551" s="37">
        <v>0</v>
      </c>
      <c r="P3551" s="37">
        <v>0</v>
      </c>
      <c r="Q3551" s="21">
        <f t="shared" si="1000"/>
        <v>39.790999999999997</v>
      </c>
      <c r="R3551" s="21">
        <f t="shared" si="1009"/>
        <v>148.04166666666791</v>
      </c>
      <c r="S3551" s="21">
        <f t="shared" si="1010"/>
        <v>21.339386380538542</v>
      </c>
      <c r="T3551" s="21">
        <f t="shared" si="1001"/>
        <v>86.147999999999996</v>
      </c>
      <c r="U3551" s="37">
        <f>VLOOKUP(Time_Zone, 'LSTM LookUp'!$B$5:$D$8, 3, FALSE)</f>
        <v>-75</v>
      </c>
      <c r="V3551" s="21">
        <f t="shared" si="1011"/>
        <v>2.8868039591309387</v>
      </c>
      <c r="W3551" s="21">
        <f t="shared" si="1002"/>
        <v>11.869700989782732</v>
      </c>
      <c r="X3551" s="21">
        <f t="shared" si="1003"/>
        <v>0</v>
      </c>
      <c r="Y3551" s="21">
        <f t="shared" si="1004"/>
        <v>0</v>
      </c>
      <c r="Z3551" s="21">
        <f t="shared" si="1012"/>
        <v>0</v>
      </c>
      <c r="AA3551" s="21">
        <f t="shared" si="1005"/>
        <v>0</v>
      </c>
      <c r="AB3551" s="21">
        <f t="shared" si="1006"/>
        <v>0</v>
      </c>
      <c r="AC3551" s="21">
        <f t="shared" si="1007"/>
        <v>55.94</v>
      </c>
      <c r="AD3551" s="21">
        <f t="shared" si="1013"/>
        <v>0</v>
      </c>
      <c r="AE3551" s="21" t="str">
        <f t="shared" si="1008"/>
        <v>5/28/2:00</v>
      </c>
    </row>
    <row r="3552" spans="2:31">
      <c r="B3552" s="37">
        <v>5</v>
      </c>
      <c r="C3552" s="38">
        <v>28</v>
      </c>
      <c r="D3552" s="39">
        <v>3</v>
      </c>
      <c r="E3552" s="17">
        <v>13.3</v>
      </c>
      <c r="F3552" s="17">
        <v>0</v>
      </c>
      <c r="G3552" s="17">
        <v>0</v>
      </c>
      <c r="H3552" s="37">
        <f t="shared" si="996"/>
        <v>55.94</v>
      </c>
      <c r="I3552" s="37">
        <f>IF(H3552&lt;'Roof Calculator'!$G$8, 1, 0)</f>
        <v>0</v>
      </c>
      <c r="J3552" s="37">
        <f>IF(H3552&gt;='Roof Calculator'!$G$8, 1, 0)</f>
        <v>1</v>
      </c>
      <c r="K3552" s="37">
        <f t="shared" si="997"/>
        <v>0</v>
      </c>
      <c r="L3552" s="37">
        <f t="shared" si="998"/>
        <v>55.94</v>
      </c>
      <c r="M3552" s="37">
        <v>0</v>
      </c>
      <c r="N3552" s="37">
        <f t="shared" si="999"/>
        <v>0</v>
      </c>
      <c r="O3552" s="37">
        <v>0</v>
      </c>
      <c r="P3552" s="37">
        <v>0</v>
      </c>
      <c r="Q3552" s="21">
        <f t="shared" si="1000"/>
        <v>39.790999999999997</v>
      </c>
      <c r="R3552" s="21">
        <f t="shared" si="1009"/>
        <v>148.08333333333456</v>
      </c>
      <c r="S3552" s="21">
        <f t="shared" si="1010"/>
        <v>21.346487661062316</v>
      </c>
      <c r="T3552" s="21">
        <f t="shared" si="1001"/>
        <v>86.147999999999996</v>
      </c>
      <c r="U3552" s="37">
        <f>VLOOKUP(Time_Zone, 'LSTM LookUp'!$B$5:$D$8, 3, FALSE)</f>
        <v>-75</v>
      </c>
      <c r="V3552" s="21">
        <f t="shared" si="1011"/>
        <v>2.8817816264013083</v>
      </c>
      <c r="W3552" s="21">
        <f t="shared" si="1002"/>
        <v>26.868445406600323</v>
      </c>
      <c r="X3552" s="21">
        <f t="shared" si="1003"/>
        <v>0</v>
      </c>
      <c r="Y3552" s="21">
        <f t="shared" si="1004"/>
        <v>0</v>
      </c>
      <c r="Z3552" s="21">
        <f t="shared" si="1012"/>
        <v>0</v>
      </c>
      <c r="AA3552" s="21">
        <f t="shared" si="1005"/>
        <v>0</v>
      </c>
      <c r="AB3552" s="21">
        <f t="shared" si="1006"/>
        <v>0</v>
      </c>
      <c r="AC3552" s="21">
        <f t="shared" si="1007"/>
        <v>55.94</v>
      </c>
      <c r="AD3552" s="21">
        <f t="shared" si="1013"/>
        <v>0</v>
      </c>
      <c r="AE3552" s="21" t="str">
        <f t="shared" si="1008"/>
        <v>5/28/3:00</v>
      </c>
    </row>
    <row r="3553" spans="2:31">
      <c r="B3553" s="37">
        <v>5</v>
      </c>
      <c r="C3553" s="38">
        <v>28</v>
      </c>
      <c r="D3553" s="39">
        <v>4</v>
      </c>
      <c r="E3553" s="17">
        <v>11.1</v>
      </c>
      <c r="F3553" s="17">
        <v>0</v>
      </c>
      <c r="G3553" s="17">
        <v>0</v>
      </c>
      <c r="H3553" s="37">
        <f t="shared" si="996"/>
        <v>51.98</v>
      </c>
      <c r="I3553" s="37">
        <f>IF(H3553&lt;'Roof Calculator'!$G$8, 1, 0)</f>
        <v>1</v>
      </c>
      <c r="J3553" s="37">
        <f>IF(H3553&gt;='Roof Calculator'!$G$8, 1, 0)</f>
        <v>0</v>
      </c>
      <c r="K3553" s="37">
        <f t="shared" si="997"/>
        <v>51.98</v>
      </c>
      <c r="L3553" s="37">
        <f t="shared" si="998"/>
        <v>0</v>
      </c>
      <c r="M3553" s="37">
        <v>0</v>
      </c>
      <c r="N3553" s="37">
        <f t="shared" si="999"/>
        <v>0</v>
      </c>
      <c r="O3553" s="37">
        <v>0</v>
      </c>
      <c r="P3553" s="37">
        <v>0</v>
      </c>
      <c r="Q3553" s="21">
        <f t="shared" si="1000"/>
        <v>39.790999999999997</v>
      </c>
      <c r="R3553" s="21">
        <f t="shared" si="1009"/>
        <v>148.12500000000122</v>
      </c>
      <c r="S3553" s="21">
        <f t="shared" si="1010"/>
        <v>21.353577765099057</v>
      </c>
      <c r="T3553" s="21">
        <f t="shared" si="1001"/>
        <v>86.147999999999996</v>
      </c>
      <c r="U3553" s="37">
        <f>VLOOKUP(Time_Zone, 'LSTM LookUp'!$B$5:$D$8, 3, FALSE)</f>
        <v>-75</v>
      </c>
      <c r="V3553" s="21">
        <f t="shared" si="1011"/>
        <v>2.8767465493449476</v>
      </c>
      <c r="W3553" s="21">
        <f t="shared" si="1002"/>
        <v>41.867186637336246</v>
      </c>
      <c r="X3553" s="21">
        <f t="shared" si="1003"/>
        <v>0</v>
      </c>
      <c r="Y3553" s="21">
        <f t="shared" si="1004"/>
        <v>0</v>
      </c>
      <c r="Z3553" s="21">
        <f t="shared" si="1012"/>
        <v>0</v>
      </c>
      <c r="AA3553" s="21">
        <f t="shared" si="1005"/>
        <v>0</v>
      </c>
      <c r="AB3553" s="21">
        <f t="shared" si="1006"/>
        <v>0</v>
      </c>
      <c r="AC3553" s="21">
        <f t="shared" si="1007"/>
        <v>0</v>
      </c>
      <c r="AD3553" s="21">
        <f t="shared" si="1013"/>
        <v>0</v>
      </c>
      <c r="AE3553" s="21" t="str">
        <f t="shared" si="1008"/>
        <v>5/28/4:00</v>
      </c>
    </row>
    <row r="3554" spans="2:31">
      <c r="B3554" s="37">
        <v>5</v>
      </c>
      <c r="C3554" s="38">
        <v>28</v>
      </c>
      <c r="D3554" s="39">
        <v>5</v>
      </c>
      <c r="E3554" s="17">
        <v>11.1</v>
      </c>
      <c r="F3554" s="17">
        <v>0</v>
      </c>
      <c r="G3554" s="17">
        <v>0</v>
      </c>
      <c r="H3554" s="37">
        <f t="shared" si="996"/>
        <v>51.98</v>
      </c>
      <c r="I3554" s="37">
        <f>IF(H3554&lt;'Roof Calculator'!$G$8, 1, 0)</f>
        <v>1</v>
      </c>
      <c r="J3554" s="37">
        <f>IF(H3554&gt;='Roof Calculator'!$G$8, 1, 0)</f>
        <v>0</v>
      </c>
      <c r="K3554" s="37">
        <f t="shared" si="997"/>
        <v>51.98</v>
      </c>
      <c r="L3554" s="37">
        <f t="shared" si="998"/>
        <v>0</v>
      </c>
      <c r="M3554" s="37">
        <v>0</v>
      </c>
      <c r="N3554" s="37">
        <f t="shared" si="999"/>
        <v>0</v>
      </c>
      <c r="O3554" s="37">
        <v>0</v>
      </c>
      <c r="P3554" s="37">
        <v>0</v>
      </c>
      <c r="Q3554" s="21">
        <f t="shared" si="1000"/>
        <v>39.790999999999997</v>
      </c>
      <c r="R3554" s="21">
        <f t="shared" si="1009"/>
        <v>148.16666666666788</v>
      </c>
      <c r="S3554" s="21">
        <f t="shared" si="1010"/>
        <v>21.360656687487555</v>
      </c>
      <c r="T3554" s="21">
        <f t="shared" si="1001"/>
        <v>86.147999999999996</v>
      </c>
      <c r="U3554" s="37">
        <f>VLOOKUP(Time_Zone, 'LSTM LookUp'!$B$5:$D$8, 3, FALSE)</f>
        <v>-75</v>
      </c>
      <c r="V3554" s="21">
        <f t="shared" si="1011"/>
        <v>2.8716987452787119</v>
      </c>
      <c r="W3554" s="21">
        <f t="shared" si="1002"/>
        <v>56.86592468631968</v>
      </c>
      <c r="X3554" s="21">
        <f t="shared" si="1003"/>
        <v>0</v>
      </c>
      <c r="Y3554" s="21">
        <f t="shared" si="1004"/>
        <v>0</v>
      </c>
      <c r="Z3554" s="21">
        <f t="shared" si="1012"/>
        <v>0</v>
      </c>
      <c r="AA3554" s="21">
        <f t="shared" si="1005"/>
        <v>0</v>
      </c>
      <c r="AB3554" s="21">
        <f t="shared" si="1006"/>
        <v>0</v>
      </c>
      <c r="AC3554" s="21">
        <f t="shared" si="1007"/>
        <v>0</v>
      </c>
      <c r="AD3554" s="21">
        <f t="shared" si="1013"/>
        <v>0</v>
      </c>
      <c r="AE3554" s="21" t="str">
        <f t="shared" si="1008"/>
        <v>5/28/5:00</v>
      </c>
    </row>
    <row r="3555" spans="2:31">
      <c r="B3555" s="37">
        <v>5</v>
      </c>
      <c r="C3555" s="38">
        <v>28</v>
      </c>
      <c r="D3555" s="39">
        <v>6</v>
      </c>
      <c r="E3555" s="17">
        <v>12.2</v>
      </c>
      <c r="F3555" s="17">
        <v>19</v>
      </c>
      <c r="G3555" s="17">
        <v>15</v>
      </c>
      <c r="H3555" s="37">
        <f t="shared" si="996"/>
        <v>53.96</v>
      </c>
      <c r="I3555" s="37">
        <f>IF(H3555&lt;'Roof Calculator'!$G$8, 1, 0)</f>
        <v>1</v>
      </c>
      <c r="J3555" s="37">
        <f>IF(H3555&gt;='Roof Calculator'!$G$8, 1, 0)</f>
        <v>0</v>
      </c>
      <c r="K3555" s="37">
        <f t="shared" si="997"/>
        <v>53.96</v>
      </c>
      <c r="L3555" s="37">
        <f t="shared" si="998"/>
        <v>0</v>
      </c>
      <c r="M3555" s="37">
        <v>0</v>
      </c>
      <c r="N3555" s="37">
        <f t="shared" si="999"/>
        <v>19</v>
      </c>
      <c r="O3555" s="37">
        <v>0</v>
      </c>
      <c r="P3555" s="37">
        <v>0</v>
      </c>
      <c r="Q3555" s="21">
        <f t="shared" si="1000"/>
        <v>39.790999999999997</v>
      </c>
      <c r="R3555" s="21">
        <f t="shared" si="1009"/>
        <v>148.20833333333454</v>
      </c>
      <c r="S3555" s="21">
        <f t="shared" si="1010"/>
        <v>21.367724423073035</v>
      </c>
      <c r="T3555" s="21">
        <f t="shared" si="1001"/>
        <v>86.147999999999996</v>
      </c>
      <c r="U3555" s="37">
        <f>VLOOKUP(Time_Zone, 'LSTM LookUp'!$B$5:$D$8, 3, FALSE)</f>
        <v>-75</v>
      </c>
      <c r="V3555" s="21">
        <f t="shared" si="1011"/>
        <v>2.8666382315491572</v>
      </c>
      <c r="W3555" s="21">
        <f t="shared" si="1002"/>
        <v>71.864659557887265</v>
      </c>
      <c r="X3555" s="21">
        <f t="shared" si="1003"/>
        <v>6.8386573851958152</v>
      </c>
      <c r="Y3555" s="21">
        <f t="shared" si="1004"/>
        <v>25.838657385195816</v>
      </c>
      <c r="Z3555" s="21">
        <f t="shared" si="1012"/>
        <v>8.1904031027766742</v>
      </c>
      <c r="AA3555" s="21">
        <f t="shared" si="1005"/>
        <v>8.1904031027766742</v>
      </c>
      <c r="AB3555" s="21">
        <f t="shared" si="1006"/>
        <v>0</v>
      </c>
      <c r="AC3555" s="21">
        <f t="shared" si="1007"/>
        <v>0</v>
      </c>
      <c r="AD3555" s="21">
        <f t="shared" si="1013"/>
        <v>0</v>
      </c>
      <c r="AE3555" s="21" t="str">
        <f t="shared" si="1008"/>
        <v>5/28/6:00</v>
      </c>
    </row>
    <row r="3556" spans="2:31">
      <c r="B3556" s="37">
        <v>5</v>
      </c>
      <c r="C3556" s="38">
        <v>28</v>
      </c>
      <c r="D3556" s="39">
        <v>7</v>
      </c>
      <c r="E3556" s="17">
        <v>12.8</v>
      </c>
      <c r="F3556" s="17">
        <v>80</v>
      </c>
      <c r="G3556" s="17">
        <v>143</v>
      </c>
      <c r="H3556" s="37">
        <f t="shared" si="996"/>
        <v>55.04</v>
      </c>
      <c r="I3556" s="37">
        <f>IF(H3556&lt;'Roof Calculator'!$G$8, 1, 0)</f>
        <v>0</v>
      </c>
      <c r="J3556" s="37">
        <f>IF(H3556&gt;='Roof Calculator'!$G$8, 1, 0)</f>
        <v>1</v>
      </c>
      <c r="K3556" s="37">
        <f t="shared" si="997"/>
        <v>0</v>
      </c>
      <c r="L3556" s="37">
        <f t="shared" si="998"/>
        <v>55.04</v>
      </c>
      <c r="M3556" s="37">
        <v>0</v>
      </c>
      <c r="N3556" s="37">
        <f t="shared" si="999"/>
        <v>80</v>
      </c>
      <c r="O3556" s="37">
        <v>0</v>
      </c>
      <c r="P3556" s="37">
        <v>0</v>
      </c>
      <c r="Q3556" s="21">
        <f t="shared" si="1000"/>
        <v>39.790999999999997</v>
      </c>
      <c r="R3556" s="21">
        <f t="shared" si="1009"/>
        <v>148.25000000000119</v>
      </c>
      <c r="S3556" s="21">
        <f t="shared" si="1010"/>
        <v>21.374780966707203</v>
      </c>
      <c r="T3556" s="21">
        <f t="shared" si="1001"/>
        <v>86.147999999999996</v>
      </c>
      <c r="U3556" s="37">
        <f>VLOOKUP(Time_Zone, 'LSTM LookUp'!$B$5:$D$8, 3, FALSE)</f>
        <v>-75</v>
      </c>
      <c r="V3556" s="21">
        <f t="shared" si="1011"/>
        <v>2.8615650255324843</v>
      </c>
      <c r="W3556" s="21">
        <f t="shared" si="1002"/>
        <v>86.863391256383125</v>
      </c>
      <c r="X3556" s="21">
        <f t="shared" si="1003"/>
        <v>38.95412275175174</v>
      </c>
      <c r="Y3556" s="21">
        <f t="shared" si="1004"/>
        <v>118.95412275175174</v>
      </c>
      <c r="Z3556" s="21">
        <f t="shared" si="1012"/>
        <v>37.706379304066978</v>
      </c>
      <c r="AA3556" s="21">
        <f t="shared" si="1005"/>
        <v>0</v>
      </c>
      <c r="AB3556" s="21">
        <f t="shared" si="1006"/>
        <v>37.706379304066978</v>
      </c>
      <c r="AC3556" s="21">
        <f t="shared" si="1007"/>
        <v>55.04</v>
      </c>
      <c r="AD3556" s="21">
        <f t="shared" si="1013"/>
        <v>37.706379304066978</v>
      </c>
      <c r="AE3556" s="21" t="str">
        <f t="shared" si="1008"/>
        <v>5/28/7:00</v>
      </c>
    </row>
    <row r="3557" spans="2:31">
      <c r="B3557" s="37">
        <v>5</v>
      </c>
      <c r="C3557" s="38">
        <v>28</v>
      </c>
      <c r="D3557" s="39">
        <v>8</v>
      </c>
      <c r="E3557" s="17">
        <v>16.7</v>
      </c>
      <c r="F3557" s="17">
        <v>138</v>
      </c>
      <c r="G3557" s="17">
        <v>379</v>
      </c>
      <c r="H3557" s="37">
        <f t="shared" si="996"/>
        <v>62.059999999999995</v>
      </c>
      <c r="I3557" s="37">
        <f>IF(H3557&lt;'Roof Calculator'!$G$8, 1, 0)</f>
        <v>0</v>
      </c>
      <c r="J3557" s="37">
        <f>IF(H3557&gt;='Roof Calculator'!$G$8, 1, 0)</f>
        <v>1</v>
      </c>
      <c r="K3557" s="37">
        <f t="shared" si="997"/>
        <v>0</v>
      </c>
      <c r="L3557" s="37">
        <f t="shared" si="998"/>
        <v>62.059999999999995</v>
      </c>
      <c r="M3557" s="37">
        <v>0</v>
      </c>
      <c r="N3557" s="37">
        <f t="shared" si="999"/>
        <v>138</v>
      </c>
      <c r="O3557" s="37">
        <v>0</v>
      </c>
      <c r="P3557" s="37">
        <v>0</v>
      </c>
      <c r="Q3557" s="21">
        <f t="shared" si="1000"/>
        <v>39.790999999999997</v>
      </c>
      <c r="R3557" s="21">
        <f t="shared" si="1009"/>
        <v>148.29166666666785</v>
      </c>
      <c r="S3557" s="21">
        <f t="shared" si="1010"/>
        <v>21.381826313248236</v>
      </c>
      <c r="T3557" s="21">
        <f t="shared" si="1001"/>
        <v>86.147999999999996</v>
      </c>
      <c r="U3557" s="37">
        <f>VLOOKUP(Time_Zone, 'LSTM LookUp'!$B$5:$D$8, 3, FALSE)</f>
        <v>-75</v>
      </c>
      <c r="V3557" s="21">
        <f t="shared" si="1011"/>
        <v>2.8564791446345117</v>
      </c>
      <c r="W3557" s="21">
        <f t="shared" si="1002"/>
        <v>101.8621197861586</v>
      </c>
      <c r="X3557" s="21">
        <f t="shared" si="1003"/>
        <v>32.689688566387595</v>
      </c>
      <c r="Y3557" s="21">
        <f t="shared" si="1004"/>
        <v>170.68968856638759</v>
      </c>
      <c r="Z3557" s="21">
        <f t="shared" si="1012"/>
        <v>54.105650073254779</v>
      </c>
      <c r="AA3557" s="21">
        <f t="shared" si="1005"/>
        <v>0</v>
      </c>
      <c r="AB3557" s="21">
        <f t="shared" si="1006"/>
        <v>54.105650073254779</v>
      </c>
      <c r="AC3557" s="21">
        <f t="shared" si="1007"/>
        <v>62.059999999999995</v>
      </c>
      <c r="AD3557" s="21">
        <f t="shared" si="1013"/>
        <v>54.105650073254779</v>
      </c>
      <c r="AE3557" s="21" t="str">
        <f t="shared" si="1008"/>
        <v>5/28/8:00</v>
      </c>
    </row>
    <row r="3558" spans="2:31">
      <c r="B3558" s="37">
        <v>5</v>
      </c>
      <c r="C3558" s="38">
        <v>28</v>
      </c>
      <c r="D3558" s="39">
        <v>9</v>
      </c>
      <c r="E3558" s="17">
        <v>20</v>
      </c>
      <c r="F3558" s="17">
        <v>236</v>
      </c>
      <c r="G3558" s="17">
        <v>413</v>
      </c>
      <c r="H3558" s="37">
        <f t="shared" si="996"/>
        <v>68</v>
      </c>
      <c r="I3558" s="37">
        <f>IF(H3558&lt;'Roof Calculator'!$G$8, 1, 0)</f>
        <v>0</v>
      </c>
      <c r="J3558" s="37">
        <f>IF(H3558&gt;='Roof Calculator'!$G$8, 1, 0)</f>
        <v>1</v>
      </c>
      <c r="K3558" s="37">
        <f t="shared" si="997"/>
        <v>0</v>
      </c>
      <c r="L3558" s="37">
        <f t="shared" si="998"/>
        <v>68</v>
      </c>
      <c r="M3558" s="37">
        <v>0</v>
      </c>
      <c r="N3558" s="37">
        <f t="shared" si="999"/>
        <v>236</v>
      </c>
      <c r="O3558" s="37">
        <v>0</v>
      </c>
      <c r="P3558" s="37">
        <v>0</v>
      </c>
      <c r="Q3558" s="21">
        <f t="shared" si="1000"/>
        <v>39.790999999999997</v>
      </c>
      <c r="R3558" s="21">
        <f t="shared" si="1009"/>
        <v>148.33333333333451</v>
      </c>
      <c r="S3558" s="21">
        <f t="shared" si="1010"/>
        <v>21.388860457560803</v>
      </c>
      <c r="T3558" s="21">
        <f t="shared" si="1001"/>
        <v>86.147999999999996</v>
      </c>
      <c r="U3558" s="37">
        <f>VLOOKUP(Time_Zone, 'LSTM LookUp'!$B$5:$D$8, 3, FALSE)</f>
        <v>-75</v>
      </c>
      <c r="V3558" s="21">
        <f t="shared" si="1011"/>
        <v>2.8513806062906326</v>
      </c>
      <c r="W3558" s="21">
        <f t="shared" si="1002"/>
        <v>116.86084515157262</v>
      </c>
      <c r="X3558" s="21">
        <f t="shared" si="1003"/>
        <v>-37.113371908983069</v>
      </c>
      <c r="Y3558" s="21">
        <f t="shared" si="1004"/>
        <v>198.88662809101692</v>
      </c>
      <c r="Z3558" s="21">
        <f t="shared" si="1012"/>
        <v>63.043587425357657</v>
      </c>
      <c r="AA3558" s="21">
        <f t="shared" si="1005"/>
        <v>0</v>
      </c>
      <c r="AB3558" s="21">
        <f t="shared" si="1006"/>
        <v>63.043587425357657</v>
      </c>
      <c r="AC3558" s="21">
        <f t="shared" si="1007"/>
        <v>68</v>
      </c>
      <c r="AD3558" s="21">
        <f t="shared" si="1013"/>
        <v>63.043587425357657</v>
      </c>
      <c r="AE3558" s="21" t="str">
        <f t="shared" si="1008"/>
        <v>5/28/9:00</v>
      </c>
    </row>
    <row r="3559" spans="2:31">
      <c r="B3559" s="37">
        <v>5</v>
      </c>
      <c r="C3559" s="38">
        <v>28</v>
      </c>
      <c r="D3559" s="39">
        <v>10</v>
      </c>
      <c r="E3559" s="17">
        <v>22.8</v>
      </c>
      <c r="F3559" s="17">
        <v>223</v>
      </c>
      <c r="G3559" s="17">
        <v>615</v>
      </c>
      <c r="H3559" s="37">
        <f t="shared" si="996"/>
        <v>73.040000000000006</v>
      </c>
      <c r="I3559" s="37">
        <f>IF(H3559&lt;'Roof Calculator'!$G$8, 1, 0)</f>
        <v>0</v>
      </c>
      <c r="J3559" s="37">
        <f>IF(H3559&gt;='Roof Calculator'!$G$8, 1, 0)</f>
        <v>1</v>
      </c>
      <c r="K3559" s="37">
        <f t="shared" si="997"/>
        <v>0</v>
      </c>
      <c r="L3559" s="37">
        <f t="shared" si="998"/>
        <v>73.040000000000006</v>
      </c>
      <c r="M3559" s="37">
        <v>0</v>
      </c>
      <c r="N3559" s="37">
        <f t="shared" si="999"/>
        <v>223</v>
      </c>
      <c r="O3559" s="37">
        <v>0</v>
      </c>
      <c r="P3559" s="37">
        <v>0</v>
      </c>
      <c r="Q3559" s="21">
        <f t="shared" si="1000"/>
        <v>39.790999999999997</v>
      </c>
      <c r="R3559" s="21">
        <f t="shared" si="1009"/>
        <v>148.37500000000117</v>
      </c>
      <c r="S3559" s="21">
        <f t="shared" si="1010"/>
        <v>21.395883394516094</v>
      </c>
      <c r="T3559" s="21">
        <f t="shared" si="1001"/>
        <v>86.147999999999996</v>
      </c>
      <c r="U3559" s="37">
        <f>VLOOKUP(Time_Zone, 'LSTM LookUp'!$B$5:$D$8, 3, FALSE)</f>
        <v>-75</v>
      </c>
      <c r="V3559" s="21">
        <f t="shared" si="1011"/>
        <v>2.8462694279657699</v>
      </c>
      <c r="W3559" s="21">
        <f t="shared" si="1002"/>
        <v>131.85956735699142</v>
      </c>
      <c r="X3559" s="21">
        <f t="shared" si="1003"/>
        <v>-150.02081785230621</v>
      </c>
      <c r="Y3559" s="21">
        <f t="shared" si="1004"/>
        <v>72.979182147693791</v>
      </c>
      <c r="Z3559" s="21">
        <f t="shared" si="1012"/>
        <v>23.133126113705984</v>
      </c>
      <c r="AA3559" s="21">
        <f t="shared" si="1005"/>
        <v>0</v>
      </c>
      <c r="AB3559" s="21">
        <f t="shared" si="1006"/>
        <v>23.133126113705984</v>
      </c>
      <c r="AC3559" s="21">
        <f t="shared" si="1007"/>
        <v>73.040000000000006</v>
      </c>
      <c r="AD3559" s="21">
        <f t="shared" si="1013"/>
        <v>23.133126113705984</v>
      </c>
      <c r="AE3559" s="21" t="str">
        <f t="shared" si="1008"/>
        <v>5/28/10:00</v>
      </c>
    </row>
    <row r="3560" spans="2:31">
      <c r="B3560" s="37">
        <v>5</v>
      </c>
      <c r="C3560" s="38">
        <v>28</v>
      </c>
      <c r="D3560" s="39">
        <v>11</v>
      </c>
      <c r="E3560" s="17">
        <v>25</v>
      </c>
      <c r="F3560" s="17">
        <v>240</v>
      </c>
      <c r="G3560" s="17">
        <v>687</v>
      </c>
      <c r="H3560" s="37">
        <f t="shared" si="996"/>
        <v>77</v>
      </c>
      <c r="I3560" s="37">
        <f>IF(H3560&lt;'Roof Calculator'!$G$8, 1, 0)</f>
        <v>0</v>
      </c>
      <c r="J3560" s="37">
        <f>IF(H3560&gt;='Roof Calculator'!$G$8, 1, 0)</f>
        <v>1</v>
      </c>
      <c r="K3560" s="37">
        <f t="shared" si="997"/>
        <v>0</v>
      </c>
      <c r="L3560" s="37">
        <f t="shared" si="998"/>
        <v>77</v>
      </c>
      <c r="M3560" s="37">
        <v>0</v>
      </c>
      <c r="N3560" s="37">
        <f t="shared" si="999"/>
        <v>240</v>
      </c>
      <c r="O3560" s="37">
        <v>0</v>
      </c>
      <c r="P3560" s="37">
        <v>0</v>
      </c>
      <c r="Q3560" s="21">
        <f t="shared" si="1000"/>
        <v>39.790999999999997</v>
      </c>
      <c r="R3560" s="21">
        <f t="shared" si="1009"/>
        <v>148.41666666666782</v>
      </c>
      <c r="S3560" s="21">
        <f t="shared" si="1010"/>
        <v>21.40289511899179</v>
      </c>
      <c r="T3560" s="21">
        <f t="shared" si="1001"/>
        <v>86.147999999999996</v>
      </c>
      <c r="U3560" s="37">
        <f>VLOOKUP(Time_Zone, 'LSTM LookUp'!$B$5:$D$8, 3, FALSE)</f>
        <v>-75</v>
      </c>
      <c r="V3560" s="21">
        <f t="shared" si="1011"/>
        <v>2.8411456271543516</v>
      </c>
      <c r="W3560" s="21">
        <f t="shared" si="1002"/>
        <v>146.85828640678858</v>
      </c>
      <c r="X3560" s="21">
        <f t="shared" si="1003"/>
        <v>-251.07607069593826</v>
      </c>
      <c r="Y3560" s="21">
        <f t="shared" si="1004"/>
        <v>-11.076070695938256</v>
      </c>
      <c r="Z3560" s="21">
        <f t="shared" si="1012"/>
        <v>-3.5109209601023164</v>
      </c>
      <c r="AA3560" s="21">
        <f t="shared" si="1005"/>
        <v>0</v>
      </c>
      <c r="AB3560" s="21">
        <f t="shared" si="1006"/>
        <v>-3.5109209601023164</v>
      </c>
      <c r="AC3560" s="21">
        <f t="shared" si="1007"/>
        <v>77</v>
      </c>
      <c r="AD3560" s="21">
        <f t="shared" si="1013"/>
        <v>-3.5109209601023164</v>
      </c>
      <c r="AE3560" s="21" t="str">
        <f t="shared" si="1008"/>
        <v>5/28/11:00</v>
      </c>
    </row>
    <row r="3561" spans="2:31">
      <c r="B3561" s="37">
        <v>5</v>
      </c>
      <c r="C3561" s="38">
        <v>28</v>
      </c>
      <c r="D3561" s="39">
        <v>12</v>
      </c>
      <c r="E3561" s="17">
        <v>25.6</v>
      </c>
      <c r="F3561" s="17">
        <v>250</v>
      </c>
      <c r="G3561" s="17">
        <v>725</v>
      </c>
      <c r="H3561" s="37">
        <f t="shared" si="996"/>
        <v>78.08</v>
      </c>
      <c r="I3561" s="37">
        <f>IF(H3561&lt;'Roof Calculator'!$G$8, 1, 0)</f>
        <v>0</v>
      </c>
      <c r="J3561" s="37">
        <f>IF(H3561&gt;='Roof Calculator'!$G$8, 1, 0)</f>
        <v>1</v>
      </c>
      <c r="K3561" s="37">
        <f t="shared" si="997"/>
        <v>0</v>
      </c>
      <c r="L3561" s="37">
        <f t="shared" si="998"/>
        <v>78.08</v>
      </c>
      <c r="M3561" s="37">
        <v>0</v>
      </c>
      <c r="N3561" s="37">
        <f t="shared" si="999"/>
        <v>250</v>
      </c>
      <c r="O3561" s="37">
        <v>0</v>
      </c>
      <c r="P3561" s="37">
        <v>0</v>
      </c>
      <c r="Q3561" s="21">
        <f t="shared" si="1000"/>
        <v>39.790999999999997</v>
      </c>
      <c r="R3561" s="21">
        <f t="shared" si="1009"/>
        <v>148.45833333333448</v>
      </c>
      <c r="S3561" s="21">
        <f t="shared" si="1010"/>
        <v>21.40989562587211</v>
      </c>
      <c r="T3561" s="21">
        <f t="shared" si="1001"/>
        <v>86.147999999999996</v>
      </c>
      <c r="U3561" s="37">
        <f>VLOOKUP(Time_Zone, 'LSTM LookUp'!$B$5:$D$8, 3, FALSE)</f>
        <v>-75</v>
      </c>
      <c r="V3561" s="21">
        <f t="shared" si="1011"/>
        <v>2.8360092213802472</v>
      </c>
      <c r="W3561" s="21">
        <f t="shared" si="1002"/>
        <v>161.85700230534505</v>
      </c>
      <c r="X3561" s="21">
        <f t="shared" si="1003"/>
        <v>-323.4761014228211</v>
      </c>
      <c r="Y3561" s="21">
        <f t="shared" si="1004"/>
        <v>-73.476101422821102</v>
      </c>
      <c r="Z3561" s="21">
        <f t="shared" si="1012"/>
        <v>-23.29064084491505</v>
      </c>
      <c r="AA3561" s="21">
        <f t="shared" si="1005"/>
        <v>0</v>
      </c>
      <c r="AB3561" s="21">
        <f t="shared" si="1006"/>
        <v>-23.29064084491505</v>
      </c>
      <c r="AC3561" s="21">
        <f t="shared" si="1007"/>
        <v>78.08</v>
      </c>
      <c r="AD3561" s="21">
        <f t="shared" si="1013"/>
        <v>-23.29064084491505</v>
      </c>
      <c r="AE3561" s="21" t="str">
        <f t="shared" si="1008"/>
        <v>5/28/12:00</v>
      </c>
    </row>
    <row r="3562" spans="2:31">
      <c r="B3562" s="37">
        <v>5</v>
      </c>
      <c r="C3562" s="38">
        <v>28</v>
      </c>
      <c r="D3562" s="39">
        <v>13</v>
      </c>
      <c r="E3562" s="17">
        <v>26.7</v>
      </c>
      <c r="F3562" s="17">
        <v>256</v>
      </c>
      <c r="G3562" s="17">
        <v>739</v>
      </c>
      <c r="H3562" s="37">
        <f t="shared" si="996"/>
        <v>80.06</v>
      </c>
      <c r="I3562" s="37">
        <f>IF(H3562&lt;'Roof Calculator'!$G$8, 1, 0)</f>
        <v>0</v>
      </c>
      <c r="J3562" s="37">
        <f>IF(H3562&gt;='Roof Calculator'!$G$8, 1, 0)</f>
        <v>1</v>
      </c>
      <c r="K3562" s="37">
        <f t="shared" si="997"/>
        <v>0</v>
      </c>
      <c r="L3562" s="37">
        <f t="shared" si="998"/>
        <v>80.06</v>
      </c>
      <c r="M3562" s="37">
        <v>0</v>
      </c>
      <c r="N3562" s="37">
        <f t="shared" si="999"/>
        <v>256</v>
      </c>
      <c r="O3562" s="37">
        <v>0</v>
      </c>
      <c r="P3562" s="37">
        <v>0</v>
      </c>
      <c r="Q3562" s="21">
        <f t="shared" si="1000"/>
        <v>39.790999999999997</v>
      </c>
      <c r="R3562" s="21">
        <f t="shared" si="1009"/>
        <v>148.50000000000114</v>
      </c>
      <c r="S3562" s="21">
        <f t="shared" si="1010"/>
        <v>21.416884910047806</v>
      </c>
      <c r="T3562" s="21">
        <f t="shared" si="1001"/>
        <v>86.147999999999996</v>
      </c>
      <c r="U3562" s="37">
        <f>VLOOKUP(Time_Zone, 'LSTM LookUp'!$B$5:$D$8, 3, FALSE)</f>
        <v>-75</v>
      </c>
      <c r="V3562" s="21">
        <f t="shared" si="1011"/>
        <v>2.8308602281967534</v>
      </c>
      <c r="W3562" s="21">
        <f t="shared" si="1002"/>
        <v>176.8557150570492</v>
      </c>
      <c r="X3562" s="21">
        <f t="shared" si="1003"/>
        <v>-355.13103470113714</v>
      </c>
      <c r="Y3562" s="21">
        <f t="shared" si="1004"/>
        <v>-99.131034701137139</v>
      </c>
      <c r="Z3562" s="21">
        <f t="shared" si="1012"/>
        <v>-31.422806614667405</v>
      </c>
      <c r="AA3562" s="21">
        <f t="shared" si="1005"/>
        <v>0</v>
      </c>
      <c r="AB3562" s="21">
        <f t="shared" si="1006"/>
        <v>-31.422806614667405</v>
      </c>
      <c r="AC3562" s="21">
        <f t="shared" si="1007"/>
        <v>80.06</v>
      </c>
      <c r="AD3562" s="21">
        <f t="shared" si="1013"/>
        <v>-31.422806614667405</v>
      </c>
      <c r="AE3562" s="21" t="str">
        <f t="shared" si="1008"/>
        <v>5/28/13:00</v>
      </c>
    </row>
    <row r="3563" spans="2:31">
      <c r="B3563" s="37">
        <v>5</v>
      </c>
      <c r="C3563" s="38">
        <v>28</v>
      </c>
      <c r="D3563" s="39">
        <v>14</v>
      </c>
      <c r="E3563" s="17">
        <v>27.8</v>
      </c>
      <c r="F3563" s="17">
        <v>253</v>
      </c>
      <c r="G3563" s="17">
        <v>731</v>
      </c>
      <c r="H3563" s="37">
        <f t="shared" si="996"/>
        <v>82.04</v>
      </c>
      <c r="I3563" s="37">
        <f>IF(H3563&lt;'Roof Calculator'!$G$8, 1, 0)</f>
        <v>0</v>
      </c>
      <c r="J3563" s="37">
        <f>IF(H3563&gt;='Roof Calculator'!$G$8, 1, 0)</f>
        <v>1</v>
      </c>
      <c r="K3563" s="37">
        <f t="shared" si="997"/>
        <v>0</v>
      </c>
      <c r="L3563" s="37">
        <f t="shared" si="998"/>
        <v>82.04</v>
      </c>
      <c r="M3563" s="37">
        <v>0</v>
      </c>
      <c r="N3563" s="37">
        <f t="shared" si="999"/>
        <v>253</v>
      </c>
      <c r="O3563" s="37">
        <v>0</v>
      </c>
      <c r="P3563" s="37">
        <v>0</v>
      </c>
      <c r="Q3563" s="21">
        <f t="shared" si="1000"/>
        <v>39.790999999999997</v>
      </c>
      <c r="R3563" s="21">
        <f t="shared" si="1009"/>
        <v>148.54166666666779</v>
      </c>
      <c r="S3563" s="21">
        <f t="shared" si="1010"/>
        <v>21.423862966416166</v>
      </c>
      <c r="T3563" s="21">
        <f t="shared" si="1001"/>
        <v>86.147999999999996</v>
      </c>
      <c r="U3563" s="37">
        <f>VLOOKUP(Time_Zone, 'LSTM LookUp'!$B$5:$D$8, 3, FALSE)</f>
        <v>-75</v>
      </c>
      <c r="V3563" s="21">
        <f t="shared" si="1011"/>
        <v>2.8256986651865423</v>
      </c>
      <c r="W3563" s="21">
        <f t="shared" si="1002"/>
        <v>191.85442466629664</v>
      </c>
      <c r="X3563" s="21">
        <f t="shared" si="1003"/>
        <v>-340.84417203173967</v>
      </c>
      <c r="Y3563" s="21">
        <f t="shared" si="1004"/>
        <v>-87.844172031739674</v>
      </c>
      <c r="Z3563" s="21">
        <f t="shared" si="1012"/>
        <v>-27.845068280592322</v>
      </c>
      <c r="AA3563" s="21">
        <f t="shared" si="1005"/>
        <v>0</v>
      </c>
      <c r="AB3563" s="21">
        <f t="shared" si="1006"/>
        <v>-27.845068280592322</v>
      </c>
      <c r="AC3563" s="21">
        <f t="shared" si="1007"/>
        <v>82.04</v>
      </c>
      <c r="AD3563" s="21">
        <f t="shared" si="1013"/>
        <v>-27.845068280592322</v>
      </c>
      <c r="AE3563" s="21" t="str">
        <f t="shared" si="1008"/>
        <v>5/28/14:00</v>
      </c>
    </row>
    <row r="3564" spans="2:31">
      <c r="B3564" s="37">
        <v>5</v>
      </c>
      <c r="C3564" s="38">
        <v>28</v>
      </c>
      <c r="D3564" s="39">
        <v>15</v>
      </c>
      <c r="E3564" s="17">
        <v>28.3</v>
      </c>
      <c r="F3564" s="17">
        <v>283</v>
      </c>
      <c r="G3564" s="17">
        <v>669</v>
      </c>
      <c r="H3564" s="37">
        <f t="shared" si="996"/>
        <v>82.94</v>
      </c>
      <c r="I3564" s="37">
        <f>IF(H3564&lt;'Roof Calculator'!$G$8, 1, 0)</f>
        <v>0</v>
      </c>
      <c r="J3564" s="37">
        <f>IF(H3564&gt;='Roof Calculator'!$G$8, 1, 0)</f>
        <v>1</v>
      </c>
      <c r="K3564" s="37">
        <f t="shared" si="997"/>
        <v>0</v>
      </c>
      <c r="L3564" s="37">
        <f t="shared" si="998"/>
        <v>82.94</v>
      </c>
      <c r="M3564" s="37">
        <v>0</v>
      </c>
      <c r="N3564" s="37">
        <f t="shared" si="999"/>
        <v>283</v>
      </c>
      <c r="O3564" s="37">
        <v>0</v>
      </c>
      <c r="P3564" s="37">
        <v>0</v>
      </c>
      <c r="Q3564" s="21">
        <f t="shared" si="1000"/>
        <v>39.790999999999997</v>
      </c>
      <c r="R3564" s="21">
        <f t="shared" si="1009"/>
        <v>148.58333333333445</v>
      </c>
      <c r="S3564" s="21">
        <f t="shared" si="1010"/>
        <v>21.430829789881042</v>
      </c>
      <c r="T3564" s="21">
        <f t="shared" si="1001"/>
        <v>86.147999999999996</v>
      </c>
      <c r="U3564" s="37">
        <f>VLOOKUP(Time_Zone, 'LSTM LookUp'!$B$5:$D$8, 3, FALSE)</f>
        <v>-75</v>
      </c>
      <c r="V3564" s="21">
        <f t="shared" si="1011"/>
        <v>2.8205245499616138</v>
      </c>
      <c r="W3564" s="21">
        <f t="shared" si="1002"/>
        <v>206.85313113749038</v>
      </c>
      <c r="X3564" s="21">
        <f t="shared" si="1003"/>
        <v>-270.4711073226805</v>
      </c>
      <c r="Y3564" s="21">
        <f t="shared" si="1004"/>
        <v>12.528892677319504</v>
      </c>
      <c r="Z3564" s="21">
        <f t="shared" si="1012"/>
        <v>3.9714401537545663</v>
      </c>
      <c r="AA3564" s="21">
        <f t="shared" si="1005"/>
        <v>0</v>
      </c>
      <c r="AB3564" s="21">
        <f t="shared" si="1006"/>
        <v>3.9714401537545663</v>
      </c>
      <c r="AC3564" s="21">
        <f t="shared" si="1007"/>
        <v>82.94</v>
      </c>
      <c r="AD3564" s="21">
        <f t="shared" si="1013"/>
        <v>3.9714401537545663</v>
      </c>
      <c r="AE3564" s="21" t="str">
        <f t="shared" si="1008"/>
        <v>5/28/15:00</v>
      </c>
    </row>
    <row r="3565" spans="2:31">
      <c r="B3565" s="37">
        <v>5</v>
      </c>
      <c r="C3565" s="38">
        <v>28</v>
      </c>
      <c r="D3565" s="39">
        <v>16</v>
      </c>
      <c r="E3565" s="17">
        <v>28.9</v>
      </c>
      <c r="F3565" s="17">
        <v>276</v>
      </c>
      <c r="G3565" s="17">
        <v>595</v>
      </c>
      <c r="H3565" s="37">
        <f t="shared" si="996"/>
        <v>84.02</v>
      </c>
      <c r="I3565" s="37">
        <f>IF(H3565&lt;'Roof Calculator'!$G$8, 1, 0)</f>
        <v>0</v>
      </c>
      <c r="J3565" s="37">
        <f>IF(H3565&gt;='Roof Calculator'!$G$8, 1, 0)</f>
        <v>1</v>
      </c>
      <c r="K3565" s="37">
        <f t="shared" si="997"/>
        <v>0</v>
      </c>
      <c r="L3565" s="37">
        <f t="shared" si="998"/>
        <v>84.02</v>
      </c>
      <c r="M3565" s="37">
        <v>0</v>
      </c>
      <c r="N3565" s="37">
        <f t="shared" si="999"/>
        <v>276</v>
      </c>
      <c r="O3565" s="37">
        <v>0</v>
      </c>
      <c r="P3565" s="37">
        <v>0</v>
      </c>
      <c r="Q3565" s="21">
        <f t="shared" si="1000"/>
        <v>39.790999999999997</v>
      </c>
      <c r="R3565" s="21">
        <f t="shared" si="1009"/>
        <v>148.62500000000111</v>
      </c>
      <c r="S3565" s="21">
        <f t="shared" si="1010"/>
        <v>21.43778537535286</v>
      </c>
      <c r="T3565" s="21">
        <f t="shared" si="1001"/>
        <v>86.147999999999996</v>
      </c>
      <c r="U3565" s="37">
        <f>VLOOKUP(Time_Zone, 'LSTM LookUp'!$B$5:$D$8, 3, FALSE)</f>
        <v>-75</v>
      </c>
      <c r="V3565" s="21">
        <f t="shared" si="1011"/>
        <v>2.8153379001632741</v>
      </c>
      <c r="W3565" s="21">
        <f t="shared" si="1002"/>
        <v>221.85183447504082</v>
      </c>
      <c r="X3565" s="21">
        <f t="shared" si="1003"/>
        <v>-177.81000147057509</v>
      </c>
      <c r="Y3565" s="21">
        <f t="shared" si="1004"/>
        <v>98.189998529424912</v>
      </c>
      <c r="Z3565" s="21">
        <f t="shared" si="1012"/>
        <v>31.124514584020606</v>
      </c>
      <c r="AA3565" s="21">
        <f t="shared" si="1005"/>
        <v>0</v>
      </c>
      <c r="AB3565" s="21">
        <f t="shared" si="1006"/>
        <v>31.124514584020606</v>
      </c>
      <c r="AC3565" s="21">
        <f t="shared" si="1007"/>
        <v>84.02</v>
      </c>
      <c r="AD3565" s="21">
        <f t="shared" si="1013"/>
        <v>31.124514584020606</v>
      </c>
      <c r="AE3565" s="21" t="str">
        <f t="shared" si="1008"/>
        <v>5/28/16:00</v>
      </c>
    </row>
    <row r="3566" spans="2:31">
      <c r="B3566" s="37">
        <v>5</v>
      </c>
      <c r="C3566" s="38">
        <v>28</v>
      </c>
      <c r="D3566" s="39">
        <v>17</v>
      </c>
      <c r="E3566" s="17">
        <v>29.4</v>
      </c>
      <c r="F3566" s="17">
        <v>224</v>
      </c>
      <c r="G3566" s="17">
        <v>549</v>
      </c>
      <c r="H3566" s="37">
        <f t="shared" si="996"/>
        <v>84.919999999999987</v>
      </c>
      <c r="I3566" s="37">
        <f>IF(H3566&lt;'Roof Calculator'!$G$8, 1, 0)</f>
        <v>0</v>
      </c>
      <c r="J3566" s="37">
        <f>IF(H3566&gt;='Roof Calculator'!$G$8, 1, 0)</f>
        <v>1</v>
      </c>
      <c r="K3566" s="37">
        <f t="shared" si="997"/>
        <v>0</v>
      </c>
      <c r="L3566" s="37">
        <f t="shared" si="998"/>
        <v>84.919999999999987</v>
      </c>
      <c r="M3566" s="37">
        <v>0</v>
      </c>
      <c r="N3566" s="37">
        <f t="shared" si="999"/>
        <v>224</v>
      </c>
      <c r="O3566" s="37">
        <v>0</v>
      </c>
      <c r="P3566" s="37">
        <v>0</v>
      </c>
      <c r="Q3566" s="21">
        <f t="shared" si="1000"/>
        <v>39.790999999999997</v>
      </c>
      <c r="R3566" s="21">
        <f t="shared" si="1009"/>
        <v>148.66666666666777</v>
      </c>
      <c r="S3566" s="21">
        <f t="shared" si="1010"/>
        <v>21.444729717748597</v>
      </c>
      <c r="T3566" s="21">
        <f t="shared" si="1001"/>
        <v>86.147999999999996</v>
      </c>
      <c r="U3566" s="37">
        <f>VLOOKUP(Time_Zone, 'LSTM LookUp'!$B$5:$D$8, 3, FALSE)</f>
        <v>-75</v>
      </c>
      <c r="V3566" s="21">
        <f t="shared" si="1011"/>
        <v>2.8101387334620807</v>
      </c>
      <c r="W3566" s="21">
        <f t="shared" si="1002"/>
        <v>236.85053468336551</v>
      </c>
      <c r="X3566" s="21">
        <f t="shared" si="1003"/>
        <v>-86.248541808971922</v>
      </c>
      <c r="Y3566" s="21">
        <f t="shared" si="1004"/>
        <v>137.75145819102806</v>
      </c>
      <c r="Z3566" s="21">
        <f t="shared" si="1012"/>
        <v>43.664806331083966</v>
      </c>
      <c r="AA3566" s="21">
        <f t="shared" si="1005"/>
        <v>0</v>
      </c>
      <c r="AB3566" s="21">
        <f t="shared" si="1006"/>
        <v>43.664806331083966</v>
      </c>
      <c r="AC3566" s="21">
        <f t="shared" si="1007"/>
        <v>84.919999999999987</v>
      </c>
      <c r="AD3566" s="21">
        <f t="shared" si="1013"/>
        <v>43.664806331083966</v>
      </c>
      <c r="AE3566" s="21" t="str">
        <f t="shared" si="1008"/>
        <v>5/28/17:00</v>
      </c>
    </row>
    <row r="3567" spans="2:31">
      <c r="B3567" s="37">
        <v>5</v>
      </c>
      <c r="C3567" s="38">
        <v>28</v>
      </c>
      <c r="D3567" s="39">
        <v>18</v>
      </c>
      <c r="E3567" s="17">
        <v>28.9</v>
      </c>
      <c r="F3567" s="17">
        <v>166</v>
      </c>
      <c r="G3567" s="17">
        <v>427</v>
      </c>
      <c r="H3567" s="37">
        <f t="shared" si="996"/>
        <v>84.02</v>
      </c>
      <c r="I3567" s="37">
        <f>IF(H3567&lt;'Roof Calculator'!$G$8, 1, 0)</f>
        <v>0</v>
      </c>
      <c r="J3567" s="37">
        <f>IF(H3567&gt;='Roof Calculator'!$G$8, 1, 0)</f>
        <v>1</v>
      </c>
      <c r="K3567" s="37">
        <f t="shared" si="997"/>
        <v>0</v>
      </c>
      <c r="L3567" s="37">
        <f t="shared" si="998"/>
        <v>84.02</v>
      </c>
      <c r="M3567" s="37">
        <v>0</v>
      </c>
      <c r="N3567" s="37">
        <f t="shared" si="999"/>
        <v>166</v>
      </c>
      <c r="O3567" s="37">
        <v>0</v>
      </c>
      <c r="P3567" s="37">
        <v>0</v>
      </c>
      <c r="Q3567" s="21">
        <f t="shared" si="1000"/>
        <v>39.790999999999997</v>
      </c>
      <c r="R3567" s="21">
        <f t="shared" si="1009"/>
        <v>148.70833333333442</v>
      </c>
      <c r="S3567" s="21">
        <f t="shared" si="1010"/>
        <v>21.451662811991852</v>
      </c>
      <c r="T3567" s="21">
        <f t="shared" si="1001"/>
        <v>86.147999999999996</v>
      </c>
      <c r="U3567" s="37">
        <f>VLOOKUP(Time_Zone, 'LSTM LookUp'!$B$5:$D$8, 3, FALSE)</f>
        <v>-75</v>
      </c>
      <c r="V3567" s="21">
        <f t="shared" si="1011"/>
        <v>2.8049270675578084</v>
      </c>
      <c r="W3567" s="21">
        <f t="shared" si="1002"/>
        <v>251.84923176688949</v>
      </c>
      <c r="X3567" s="21">
        <f t="shared" si="1003"/>
        <v>4.8123635506583105</v>
      </c>
      <c r="Y3567" s="21">
        <f t="shared" si="1004"/>
        <v>170.81236355065832</v>
      </c>
      <c r="Z3567" s="21">
        <f t="shared" si="1012"/>
        <v>54.144535900673191</v>
      </c>
      <c r="AA3567" s="21">
        <f t="shared" si="1005"/>
        <v>0</v>
      </c>
      <c r="AB3567" s="21">
        <f t="shared" si="1006"/>
        <v>54.144535900673191</v>
      </c>
      <c r="AC3567" s="21">
        <f t="shared" si="1007"/>
        <v>84.02</v>
      </c>
      <c r="AD3567" s="21">
        <f t="shared" si="1013"/>
        <v>54.144535900673191</v>
      </c>
      <c r="AE3567" s="21" t="str">
        <f t="shared" si="1008"/>
        <v>5/28/18:00</v>
      </c>
    </row>
    <row r="3568" spans="2:31">
      <c r="B3568" s="37">
        <v>5</v>
      </c>
      <c r="C3568" s="38">
        <v>28</v>
      </c>
      <c r="D3568" s="39">
        <v>19</v>
      </c>
      <c r="E3568" s="17">
        <v>26.1</v>
      </c>
      <c r="F3568" s="17">
        <v>123</v>
      </c>
      <c r="G3568" s="17">
        <v>181</v>
      </c>
      <c r="H3568" s="37">
        <f t="shared" si="996"/>
        <v>78.98</v>
      </c>
      <c r="I3568" s="37">
        <f>IF(H3568&lt;'Roof Calculator'!$G$8, 1, 0)</f>
        <v>0</v>
      </c>
      <c r="J3568" s="37">
        <f>IF(H3568&gt;='Roof Calculator'!$G$8, 1, 0)</f>
        <v>1</v>
      </c>
      <c r="K3568" s="37">
        <f t="shared" si="997"/>
        <v>0</v>
      </c>
      <c r="L3568" s="37">
        <f t="shared" si="998"/>
        <v>78.98</v>
      </c>
      <c r="M3568" s="37">
        <v>0</v>
      </c>
      <c r="N3568" s="37">
        <f t="shared" si="999"/>
        <v>123</v>
      </c>
      <c r="O3568" s="37">
        <v>0</v>
      </c>
      <c r="P3568" s="37">
        <v>0</v>
      </c>
      <c r="Q3568" s="21">
        <f t="shared" si="1000"/>
        <v>39.790999999999997</v>
      </c>
      <c r="R3568" s="21">
        <f t="shared" si="1009"/>
        <v>148.75000000000108</v>
      </c>
      <c r="S3568" s="21">
        <f t="shared" si="1010"/>
        <v>21.458584653012799</v>
      </c>
      <c r="T3568" s="21">
        <f t="shared" si="1001"/>
        <v>86.147999999999996</v>
      </c>
      <c r="U3568" s="37">
        <f>VLOOKUP(Time_Zone, 'LSTM LookUp'!$B$5:$D$8, 3, FALSE)</f>
        <v>-75</v>
      </c>
      <c r="V3568" s="21">
        <f t="shared" si="1011"/>
        <v>2.7997029201794095</v>
      </c>
      <c r="W3568" s="21">
        <f t="shared" si="1002"/>
        <v>266.84792573004484</v>
      </c>
      <c r="X3568" s="21">
        <f t="shared" si="1003"/>
        <v>35.259592639034281</v>
      </c>
      <c r="Y3568" s="21">
        <f t="shared" si="1004"/>
        <v>158.25959263903428</v>
      </c>
      <c r="Z3568" s="21">
        <f t="shared" si="1012"/>
        <v>50.165526763692398</v>
      </c>
      <c r="AA3568" s="21">
        <f t="shared" si="1005"/>
        <v>0</v>
      </c>
      <c r="AB3568" s="21">
        <f t="shared" si="1006"/>
        <v>50.165526763692398</v>
      </c>
      <c r="AC3568" s="21">
        <f t="shared" si="1007"/>
        <v>78.98</v>
      </c>
      <c r="AD3568" s="21">
        <f t="shared" si="1013"/>
        <v>50.165526763692398</v>
      </c>
      <c r="AE3568" s="21" t="str">
        <f t="shared" si="1008"/>
        <v>5/28/19:00</v>
      </c>
    </row>
    <row r="3569" spans="2:31">
      <c r="B3569" s="37">
        <v>5</v>
      </c>
      <c r="C3569" s="38">
        <v>28</v>
      </c>
      <c r="D3569" s="39">
        <v>20</v>
      </c>
      <c r="E3569" s="17">
        <v>23.3</v>
      </c>
      <c r="F3569" s="17">
        <v>20</v>
      </c>
      <c r="G3569" s="17">
        <v>1</v>
      </c>
      <c r="H3569" s="37">
        <f t="shared" si="996"/>
        <v>73.94</v>
      </c>
      <c r="I3569" s="37">
        <f>IF(H3569&lt;'Roof Calculator'!$G$8, 1, 0)</f>
        <v>0</v>
      </c>
      <c r="J3569" s="37">
        <f>IF(H3569&gt;='Roof Calculator'!$G$8, 1, 0)</f>
        <v>1</v>
      </c>
      <c r="K3569" s="37">
        <f t="shared" si="997"/>
        <v>0</v>
      </c>
      <c r="L3569" s="37">
        <f t="shared" si="998"/>
        <v>73.94</v>
      </c>
      <c r="M3569" s="37">
        <v>0</v>
      </c>
      <c r="N3569" s="37">
        <f t="shared" si="999"/>
        <v>20</v>
      </c>
      <c r="O3569" s="37">
        <v>0</v>
      </c>
      <c r="P3569" s="37">
        <v>0</v>
      </c>
      <c r="Q3569" s="21">
        <f t="shared" si="1000"/>
        <v>39.790999999999997</v>
      </c>
      <c r="R3569" s="21">
        <f t="shared" si="1009"/>
        <v>148.79166666666774</v>
      </c>
      <c r="S3569" s="21">
        <f t="shared" si="1010"/>
        <v>21.465495235748236</v>
      </c>
      <c r="T3569" s="21">
        <f t="shared" si="1001"/>
        <v>86.147999999999996</v>
      </c>
      <c r="U3569" s="37">
        <f>VLOOKUP(Time_Zone, 'LSTM LookUp'!$B$5:$D$8, 3, FALSE)</f>
        <v>-75</v>
      </c>
      <c r="V3569" s="21">
        <f t="shared" si="1011"/>
        <v>2.7944663090849726</v>
      </c>
      <c r="W3569" s="21">
        <f t="shared" si="1002"/>
        <v>281.84661657727122</v>
      </c>
      <c r="X3569" s="21">
        <f t="shared" si="1003"/>
        <v>0.38100014774620855</v>
      </c>
      <c r="Y3569" s="21">
        <f t="shared" si="1004"/>
        <v>20.38100014774621</v>
      </c>
      <c r="Z3569" s="21">
        <f t="shared" si="1012"/>
        <v>6.4604210799061752</v>
      </c>
      <c r="AA3569" s="21">
        <f t="shared" si="1005"/>
        <v>0</v>
      </c>
      <c r="AB3569" s="21">
        <f t="shared" si="1006"/>
        <v>6.4604210799061752</v>
      </c>
      <c r="AC3569" s="21">
        <f t="shared" si="1007"/>
        <v>73.94</v>
      </c>
      <c r="AD3569" s="21">
        <f t="shared" si="1013"/>
        <v>6.4604210799061752</v>
      </c>
      <c r="AE3569" s="21" t="str">
        <f t="shared" si="1008"/>
        <v>5/28/20:00</v>
      </c>
    </row>
    <row r="3570" spans="2:31">
      <c r="B3570" s="37">
        <v>5</v>
      </c>
      <c r="C3570" s="38">
        <v>28</v>
      </c>
      <c r="D3570" s="39">
        <v>21</v>
      </c>
      <c r="E3570" s="17">
        <v>22.8</v>
      </c>
      <c r="F3570" s="17">
        <v>0</v>
      </c>
      <c r="G3570" s="17">
        <v>0</v>
      </c>
      <c r="H3570" s="37">
        <f t="shared" si="996"/>
        <v>73.040000000000006</v>
      </c>
      <c r="I3570" s="37">
        <f>IF(H3570&lt;'Roof Calculator'!$G$8, 1, 0)</f>
        <v>0</v>
      </c>
      <c r="J3570" s="37">
        <f>IF(H3570&gt;='Roof Calculator'!$G$8, 1, 0)</f>
        <v>1</v>
      </c>
      <c r="K3570" s="37">
        <f t="shared" si="997"/>
        <v>0</v>
      </c>
      <c r="L3570" s="37">
        <f t="shared" si="998"/>
        <v>73.040000000000006</v>
      </c>
      <c r="M3570" s="37">
        <v>0</v>
      </c>
      <c r="N3570" s="37">
        <f t="shared" si="999"/>
        <v>0</v>
      </c>
      <c r="O3570" s="37">
        <v>0</v>
      </c>
      <c r="P3570" s="37">
        <v>0</v>
      </c>
      <c r="Q3570" s="21">
        <f t="shared" si="1000"/>
        <v>39.790999999999997</v>
      </c>
      <c r="R3570" s="21">
        <f t="shared" si="1009"/>
        <v>148.83333333333439</v>
      </c>
      <c r="S3570" s="21">
        <f t="shared" si="1010"/>
        <v>21.472394555141562</v>
      </c>
      <c r="T3570" s="21">
        <f t="shared" si="1001"/>
        <v>86.147999999999996</v>
      </c>
      <c r="U3570" s="37">
        <f>VLOOKUP(Time_Zone, 'LSTM LookUp'!$B$5:$D$8, 3, FALSE)</f>
        <v>-75</v>
      </c>
      <c r="V3570" s="21">
        <f t="shared" si="1011"/>
        <v>2.7892172520616847</v>
      </c>
      <c r="W3570" s="21">
        <f t="shared" si="1002"/>
        <v>296.84530431301539</v>
      </c>
      <c r="X3570" s="21">
        <f t="shared" si="1003"/>
        <v>0</v>
      </c>
      <c r="Y3570" s="21">
        <f t="shared" si="1004"/>
        <v>0</v>
      </c>
      <c r="Z3570" s="21">
        <f t="shared" si="1012"/>
        <v>0</v>
      </c>
      <c r="AA3570" s="21">
        <f t="shared" si="1005"/>
        <v>0</v>
      </c>
      <c r="AB3570" s="21">
        <f t="shared" si="1006"/>
        <v>0</v>
      </c>
      <c r="AC3570" s="21">
        <f t="shared" si="1007"/>
        <v>73.040000000000006</v>
      </c>
      <c r="AD3570" s="21">
        <f t="shared" si="1013"/>
        <v>0</v>
      </c>
      <c r="AE3570" s="21" t="str">
        <f t="shared" si="1008"/>
        <v>5/28/21:00</v>
      </c>
    </row>
    <row r="3571" spans="2:31">
      <c r="B3571" s="37">
        <v>5</v>
      </c>
      <c r="C3571" s="38">
        <v>28</v>
      </c>
      <c r="D3571" s="39">
        <v>22</v>
      </c>
      <c r="E3571" s="17">
        <v>22.8</v>
      </c>
      <c r="F3571" s="17">
        <v>0</v>
      </c>
      <c r="G3571" s="17">
        <v>0</v>
      </c>
      <c r="H3571" s="37">
        <f t="shared" si="996"/>
        <v>73.040000000000006</v>
      </c>
      <c r="I3571" s="37">
        <f>IF(H3571&lt;'Roof Calculator'!$G$8, 1, 0)</f>
        <v>0</v>
      </c>
      <c r="J3571" s="37">
        <f>IF(H3571&gt;='Roof Calculator'!$G$8, 1, 0)</f>
        <v>1</v>
      </c>
      <c r="K3571" s="37">
        <f t="shared" si="997"/>
        <v>0</v>
      </c>
      <c r="L3571" s="37">
        <f t="shared" si="998"/>
        <v>73.040000000000006</v>
      </c>
      <c r="M3571" s="37">
        <v>0</v>
      </c>
      <c r="N3571" s="37">
        <f t="shared" si="999"/>
        <v>0</v>
      </c>
      <c r="O3571" s="37">
        <v>0</v>
      </c>
      <c r="P3571" s="37">
        <v>0</v>
      </c>
      <c r="Q3571" s="21">
        <f t="shared" si="1000"/>
        <v>39.790999999999997</v>
      </c>
      <c r="R3571" s="21">
        <f t="shared" si="1009"/>
        <v>148.87500000000105</v>
      </c>
      <c r="S3571" s="21">
        <f t="shared" si="1010"/>
        <v>21.479282606142824</v>
      </c>
      <c r="T3571" s="21">
        <f t="shared" si="1001"/>
        <v>86.147999999999996</v>
      </c>
      <c r="U3571" s="37">
        <f>VLOOKUP(Time_Zone, 'LSTM LookUp'!$B$5:$D$8, 3, FALSE)</f>
        <v>-75</v>
      </c>
      <c r="V3571" s="21">
        <f t="shared" si="1011"/>
        <v>2.7839557669257853</v>
      </c>
      <c r="W3571" s="21">
        <f t="shared" si="1002"/>
        <v>311.84398894173148</v>
      </c>
      <c r="X3571" s="21">
        <f t="shared" si="1003"/>
        <v>0</v>
      </c>
      <c r="Y3571" s="21">
        <f t="shared" si="1004"/>
        <v>0</v>
      </c>
      <c r="Z3571" s="21">
        <f t="shared" si="1012"/>
        <v>0</v>
      </c>
      <c r="AA3571" s="21">
        <f t="shared" si="1005"/>
        <v>0</v>
      </c>
      <c r="AB3571" s="21">
        <f t="shared" si="1006"/>
        <v>0</v>
      </c>
      <c r="AC3571" s="21">
        <f t="shared" si="1007"/>
        <v>73.040000000000006</v>
      </c>
      <c r="AD3571" s="21">
        <f t="shared" si="1013"/>
        <v>0</v>
      </c>
      <c r="AE3571" s="21" t="str">
        <f t="shared" si="1008"/>
        <v>5/28/22:00</v>
      </c>
    </row>
    <row r="3572" spans="2:31">
      <c r="B3572" s="37">
        <v>5</v>
      </c>
      <c r="C3572" s="38">
        <v>28</v>
      </c>
      <c r="D3572" s="39">
        <v>23</v>
      </c>
      <c r="E3572" s="17">
        <v>20.6</v>
      </c>
      <c r="F3572" s="17">
        <v>0</v>
      </c>
      <c r="G3572" s="17">
        <v>0</v>
      </c>
      <c r="H3572" s="37">
        <f t="shared" si="996"/>
        <v>69.08</v>
      </c>
      <c r="I3572" s="37">
        <f>IF(H3572&lt;'Roof Calculator'!$G$8, 1, 0)</f>
        <v>0</v>
      </c>
      <c r="J3572" s="37">
        <f>IF(H3572&gt;='Roof Calculator'!$G$8, 1, 0)</f>
        <v>1</v>
      </c>
      <c r="K3572" s="37">
        <f t="shared" si="997"/>
        <v>0</v>
      </c>
      <c r="L3572" s="37">
        <f t="shared" si="998"/>
        <v>69.08</v>
      </c>
      <c r="M3572" s="37">
        <v>0</v>
      </c>
      <c r="N3572" s="37">
        <f t="shared" si="999"/>
        <v>0</v>
      </c>
      <c r="O3572" s="37">
        <v>0</v>
      </c>
      <c r="P3572" s="37">
        <v>0</v>
      </c>
      <c r="Q3572" s="21">
        <f t="shared" si="1000"/>
        <v>39.790999999999997</v>
      </c>
      <c r="R3572" s="21">
        <f t="shared" si="1009"/>
        <v>148.91666666666771</v>
      </c>
      <c r="S3572" s="21">
        <f t="shared" si="1010"/>
        <v>21.486159383708717</v>
      </c>
      <c r="T3572" s="21">
        <f t="shared" si="1001"/>
        <v>86.147999999999996</v>
      </c>
      <c r="U3572" s="37">
        <f>VLOOKUP(Time_Zone, 'LSTM LookUp'!$B$5:$D$8, 3, FALSE)</f>
        <v>-75</v>
      </c>
      <c r="V3572" s="21">
        <f t="shared" si="1011"/>
        <v>2.7786818715225303</v>
      </c>
      <c r="W3572" s="21">
        <f t="shared" si="1002"/>
        <v>326.84267046788062</v>
      </c>
      <c r="X3572" s="21">
        <f t="shared" si="1003"/>
        <v>0</v>
      </c>
      <c r="Y3572" s="21">
        <f t="shared" si="1004"/>
        <v>0</v>
      </c>
      <c r="Z3572" s="21">
        <f t="shared" si="1012"/>
        <v>0</v>
      </c>
      <c r="AA3572" s="21">
        <f t="shared" si="1005"/>
        <v>0</v>
      </c>
      <c r="AB3572" s="21">
        <f t="shared" si="1006"/>
        <v>0</v>
      </c>
      <c r="AC3572" s="21">
        <f t="shared" si="1007"/>
        <v>69.08</v>
      </c>
      <c r="AD3572" s="21">
        <f t="shared" si="1013"/>
        <v>0</v>
      </c>
      <c r="AE3572" s="21" t="str">
        <f t="shared" si="1008"/>
        <v>5/28/23:00</v>
      </c>
    </row>
    <row r="3573" spans="2:31">
      <c r="B3573" s="37">
        <v>5</v>
      </c>
      <c r="C3573" s="38">
        <v>28</v>
      </c>
      <c r="D3573" s="39">
        <v>24</v>
      </c>
      <c r="E3573" s="17">
        <v>19.399999999999999</v>
      </c>
      <c r="F3573" s="17">
        <v>0</v>
      </c>
      <c r="G3573" s="17">
        <v>0</v>
      </c>
      <c r="H3573" s="37">
        <f t="shared" si="996"/>
        <v>66.92</v>
      </c>
      <c r="I3573" s="37">
        <f>IF(H3573&lt;'Roof Calculator'!$G$8, 1, 0)</f>
        <v>0</v>
      </c>
      <c r="J3573" s="37">
        <f>IF(H3573&gt;='Roof Calculator'!$G$8, 1, 0)</f>
        <v>1</v>
      </c>
      <c r="K3573" s="37">
        <f t="shared" si="997"/>
        <v>0</v>
      </c>
      <c r="L3573" s="37">
        <f t="shared" si="998"/>
        <v>66.92</v>
      </c>
      <c r="M3573" s="37">
        <v>0</v>
      </c>
      <c r="N3573" s="37">
        <f t="shared" si="999"/>
        <v>0</v>
      </c>
      <c r="O3573" s="37">
        <v>0</v>
      </c>
      <c r="P3573" s="37">
        <v>0</v>
      </c>
      <c r="Q3573" s="21">
        <f t="shared" si="1000"/>
        <v>39.790999999999997</v>
      </c>
      <c r="R3573" s="21">
        <f t="shared" si="1009"/>
        <v>148.95833333333437</v>
      </c>
      <c r="S3573" s="21">
        <f t="shared" si="1010"/>
        <v>21.493024882802555</v>
      </c>
      <c r="T3573" s="21">
        <f t="shared" si="1001"/>
        <v>86.147999999999996</v>
      </c>
      <c r="U3573" s="37">
        <f>VLOOKUP(Time_Zone, 'LSTM LookUp'!$B$5:$D$8, 3, FALSE)</f>
        <v>-75</v>
      </c>
      <c r="V3573" s="21">
        <f t="shared" si="1011"/>
        <v>2.7733955837261579</v>
      </c>
      <c r="W3573" s="21">
        <f t="shared" si="1002"/>
        <v>341.84134889593156</v>
      </c>
      <c r="X3573" s="21">
        <f t="shared" si="1003"/>
        <v>0</v>
      </c>
      <c r="Y3573" s="21">
        <f t="shared" si="1004"/>
        <v>0</v>
      </c>
      <c r="Z3573" s="21">
        <f t="shared" si="1012"/>
        <v>0</v>
      </c>
      <c r="AA3573" s="21">
        <f t="shared" si="1005"/>
        <v>0</v>
      </c>
      <c r="AB3573" s="21">
        <f t="shared" si="1006"/>
        <v>0</v>
      </c>
      <c r="AC3573" s="21">
        <f t="shared" si="1007"/>
        <v>66.92</v>
      </c>
      <c r="AD3573" s="21">
        <f t="shared" si="1013"/>
        <v>0</v>
      </c>
      <c r="AE3573" s="21" t="str">
        <f t="shared" si="1008"/>
        <v>5/28/24:00</v>
      </c>
    </row>
    <row r="3574" spans="2:31">
      <c r="B3574" s="37">
        <v>5</v>
      </c>
      <c r="C3574" s="38">
        <v>29</v>
      </c>
      <c r="D3574" s="39">
        <v>1</v>
      </c>
      <c r="E3574" s="17">
        <v>18.899999999999999</v>
      </c>
      <c r="F3574" s="17">
        <v>0</v>
      </c>
      <c r="G3574" s="17">
        <v>0</v>
      </c>
      <c r="H3574" s="37">
        <f t="shared" si="996"/>
        <v>66.02</v>
      </c>
      <c r="I3574" s="37">
        <f>IF(H3574&lt;'Roof Calculator'!$G$8, 1, 0)</f>
        <v>0</v>
      </c>
      <c r="J3574" s="37">
        <f>IF(H3574&gt;='Roof Calculator'!$G$8, 1, 0)</f>
        <v>1</v>
      </c>
      <c r="K3574" s="37">
        <f t="shared" si="997"/>
        <v>0</v>
      </c>
      <c r="L3574" s="37">
        <f t="shared" si="998"/>
        <v>66.02</v>
      </c>
      <c r="M3574" s="37">
        <v>0</v>
      </c>
      <c r="N3574" s="37">
        <f t="shared" si="999"/>
        <v>0</v>
      </c>
      <c r="O3574" s="37">
        <v>0</v>
      </c>
      <c r="P3574" s="37">
        <v>0</v>
      </c>
      <c r="Q3574" s="21">
        <f t="shared" si="1000"/>
        <v>39.790999999999997</v>
      </c>
      <c r="R3574" s="21">
        <f t="shared" si="1009"/>
        <v>149.00000000000102</v>
      </c>
      <c r="S3574" s="21">
        <f t="shared" si="1010"/>
        <v>21.499879098394345</v>
      </c>
      <c r="T3574" s="21">
        <f t="shared" si="1001"/>
        <v>86.147999999999996</v>
      </c>
      <c r="U3574" s="37">
        <f>VLOOKUP(Time_Zone, 'LSTM LookUp'!$B$5:$D$8, 3, FALSE)</f>
        <v>-75</v>
      </c>
      <c r="V3574" s="21">
        <f t="shared" si="1011"/>
        <v>2.7680969214398292</v>
      </c>
      <c r="W3574" s="21">
        <f t="shared" si="1002"/>
        <v>-3.1599757696400665</v>
      </c>
      <c r="X3574" s="21">
        <f t="shared" si="1003"/>
        <v>0</v>
      </c>
      <c r="Y3574" s="21">
        <f t="shared" si="1004"/>
        <v>0</v>
      </c>
      <c r="Z3574" s="21">
        <f t="shared" si="1012"/>
        <v>0</v>
      </c>
      <c r="AA3574" s="21">
        <f t="shared" si="1005"/>
        <v>0</v>
      </c>
      <c r="AB3574" s="21">
        <f t="shared" si="1006"/>
        <v>0</v>
      </c>
      <c r="AC3574" s="21">
        <f t="shared" si="1007"/>
        <v>66.02</v>
      </c>
      <c r="AD3574" s="21">
        <f t="shared" si="1013"/>
        <v>0</v>
      </c>
      <c r="AE3574" s="21" t="str">
        <f t="shared" si="1008"/>
        <v>5/29/1:00</v>
      </c>
    </row>
    <row r="3575" spans="2:31">
      <c r="B3575" s="37">
        <v>5</v>
      </c>
      <c r="C3575" s="38">
        <v>29</v>
      </c>
      <c r="D3575" s="39">
        <v>2</v>
      </c>
      <c r="E3575" s="17">
        <v>18.3</v>
      </c>
      <c r="F3575" s="17">
        <v>0</v>
      </c>
      <c r="G3575" s="17">
        <v>0</v>
      </c>
      <c r="H3575" s="37">
        <f t="shared" si="996"/>
        <v>64.94</v>
      </c>
      <c r="I3575" s="37">
        <f>IF(H3575&lt;'Roof Calculator'!$G$8, 1, 0)</f>
        <v>0</v>
      </c>
      <c r="J3575" s="37">
        <f>IF(H3575&gt;='Roof Calculator'!$G$8, 1, 0)</f>
        <v>1</v>
      </c>
      <c r="K3575" s="37">
        <f t="shared" si="997"/>
        <v>0</v>
      </c>
      <c r="L3575" s="37">
        <f t="shared" si="998"/>
        <v>64.94</v>
      </c>
      <c r="M3575" s="37">
        <v>0</v>
      </c>
      <c r="N3575" s="37">
        <f t="shared" si="999"/>
        <v>0</v>
      </c>
      <c r="O3575" s="37">
        <v>0</v>
      </c>
      <c r="P3575" s="37">
        <v>0</v>
      </c>
      <c r="Q3575" s="21">
        <f t="shared" si="1000"/>
        <v>39.790999999999997</v>
      </c>
      <c r="R3575" s="21">
        <f t="shared" si="1009"/>
        <v>149.04166666666768</v>
      </c>
      <c r="S3575" s="21">
        <f t="shared" si="1010"/>
        <v>21.506722025460768</v>
      </c>
      <c r="T3575" s="21">
        <f t="shared" si="1001"/>
        <v>86.147999999999996</v>
      </c>
      <c r="U3575" s="37">
        <f>VLOOKUP(Time_Zone, 'LSTM LookUp'!$B$5:$D$8, 3, FALSE)</f>
        <v>-75</v>
      </c>
      <c r="V3575" s="21">
        <f t="shared" si="1011"/>
        <v>2.7627859025956116</v>
      </c>
      <c r="W3575" s="21">
        <f t="shared" si="1002"/>
        <v>11.838696475648902</v>
      </c>
      <c r="X3575" s="21">
        <f t="shared" si="1003"/>
        <v>0</v>
      </c>
      <c r="Y3575" s="21">
        <f t="shared" si="1004"/>
        <v>0</v>
      </c>
      <c r="Z3575" s="21">
        <f t="shared" si="1012"/>
        <v>0</v>
      </c>
      <c r="AA3575" s="21">
        <f t="shared" si="1005"/>
        <v>0</v>
      </c>
      <c r="AB3575" s="21">
        <f t="shared" si="1006"/>
        <v>0</v>
      </c>
      <c r="AC3575" s="21">
        <f t="shared" si="1007"/>
        <v>64.94</v>
      </c>
      <c r="AD3575" s="21">
        <f t="shared" si="1013"/>
        <v>0</v>
      </c>
      <c r="AE3575" s="21" t="str">
        <f t="shared" si="1008"/>
        <v>5/29/2:00</v>
      </c>
    </row>
    <row r="3576" spans="2:31">
      <c r="B3576" s="37">
        <v>5</v>
      </c>
      <c r="C3576" s="38">
        <v>29</v>
      </c>
      <c r="D3576" s="39">
        <v>3</v>
      </c>
      <c r="E3576" s="17">
        <v>17.8</v>
      </c>
      <c r="F3576" s="17">
        <v>0</v>
      </c>
      <c r="G3576" s="17">
        <v>0</v>
      </c>
      <c r="H3576" s="37">
        <f t="shared" si="996"/>
        <v>64.040000000000006</v>
      </c>
      <c r="I3576" s="37">
        <f>IF(H3576&lt;'Roof Calculator'!$G$8, 1, 0)</f>
        <v>0</v>
      </c>
      <c r="J3576" s="37">
        <f>IF(H3576&gt;='Roof Calculator'!$G$8, 1, 0)</f>
        <v>1</v>
      </c>
      <c r="K3576" s="37">
        <f t="shared" si="997"/>
        <v>0</v>
      </c>
      <c r="L3576" s="37">
        <f t="shared" si="998"/>
        <v>64.040000000000006</v>
      </c>
      <c r="M3576" s="37">
        <v>0</v>
      </c>
      <c r="N3576" s="37">
        <f t="shared" si="999"/>
        <v>0</v>
      </c>
      <c r="O3576" s="37">
        <v>0</v>
      </c>
      <c r="P3576" s="37">
        <v>0</v>
      </c>
      <c r="Q3576" s="21">
        <f t="shared" si="1000"/>
        <v>39.790999999999997</v>
      </c>
      <c r="R3576" s="21">
        <f t="shared" si="1009"/>
        <v>149.08333333333434</v>
      </c>
      <c r="S3576" s="21">
        <f t="shared" si="1010"/>
        <v>21.51355365898516</v>
      </c>
      <c r="T3576" s="21">
        <f t="shared" si="1001"/>
        <v>86.147999999999996</v>
      </c>
      <c r="U3576" s="37">
        <f>VLOOKUP(Time_Zone, 'LSTM LookUp'!$B$5:$D$8, 3, FALSE)</f>
        <v>-75</v>
      </c>
      <c r="V3576" s="21">
        <f t="shared" si="1011"/>
        <v>2.7574625451544206</v>
      </c>
      <c r="W3576" s="21">
        <f t="shared" si="1002"/>
        <v>26.837365636288617</v>
      </c>
      <c r="X3576" s="21">
        <f t="shared" si="1003"/>
        <v>0</v>
      </c>
      <c r="Y3576" s="21">
        <f t="shared" si="1004"/>
        <v>0</v>
      </c>
      <c r="Z3576" s="21">
        <f t="shared" si="1012"/>
        <v>0</v>
      </c>
      <c r="AA3576" s="21">
        <f t="shared" si="1005"/>
        <v>0</v>
      </c>
      <c r="AB3576" s="21">
        <f t="shared" si="1006"/>
        <v>0</v>
      </c>
      <c r="AC3576" s="21">
        <f t="shared" si="1007"/>
        <v>64.040000000000006</v>
      </c>
      <c r="AD3576" s="21">
        <f t="shared" si="1013"/>
        <v>0</v>
      </c>
      <c r="AE3576" s="21" t="str">
        <f t="shared" si="1008"/>
        <v>5/29/3:00</v>
      </c>
    </row>
    <row r="3577" spans="2:31">
      <c r="B3577" s="37">
        <v>5</v>
      </c>
      <c r="C3577" s="38">
        <v>29</v>
      </c>
      <c r="D3577" s="39">
        <v>4</v>
      </c>
      <c r="E3577" s="17">
        <v>17.2</v>
      </c>
      <c r="F3577" s="17">
        <v>0</v>
      </c>
      <c r="G3577" s="17">
        <v>0</v>
      </c>
      <c r="H3577" s="37">
        <f t="shared" si="996"/>
        <v>62.959999999999994</v>
      </c>
      <c r="I3577" s="37">
        <f>IF(H3577&lt;'Roof Calculator'!$G$8, 1, 0)</f>
        <v>0</v>
      </c>
      <c r="J3577" s="37">
        <f>IF(H3577&gt;='Roof Calculator'!$G$8, 1, 0)</f>
        <v>1</v>
      </c>
      <c r="K3577" s="37">
        <f t="shared" si="997"/>
        <v>0</v>
      </c>
      <c r="L3577" s="37">
        <f t="shared" si="998"/>
        <v>62.959999999999994</v>
      </c>
      <c r="M3577" s="37">
        <v>0</v>
      </c>
      <c r="N3577" s="37">
        <f t="shared" si="999"/>
        <v>0</v>
      </c>
      <c r="O3577" s="37">
        <v>0</v>
      </c>
      <c r="P3577" s="37">
        <v>0</v>
      </c>
      <c r="Q3577" s="21">
        <f t="shared" si="1000"/>
        <v>39.790999999999997</v>
      </c>
      <c r="R3577" s="21">
        <f t="shared" si="1009"/>
        <v>149.12500000000099</v>
      </c>
      <c r="S3577" s="21">
        <f t="shared" si="1010"/>
        <v>21.520373993957588</v>
      </c>
      <c r="T3577" s="21">
        <f t="shared" si="1001"/>
        <v>86.147999999999996</v>
      </c>
      <c r="U3577" s="37">
        <f>VLOOKUP(Time_Zone, 'LSTM LookUp'!$B$5:$D$8, 3, FALSE)</f>
        <v>-75</v>
      </c>
      <c r="V3577" s="21">
        <f t="shared" si="1011"/>
        <v>2.7521268671059897</v>
      </c>
      <c r="W3577" s="21">
        <f t="shared" si="1002"/>
        <v>41.836031716776489</v>
      </c>
      <c r="X3577" s="21">
        <f t="shared" si="1003"/>
        <v>0</v>
      </c>
      <c r="Y3577" s="21">
        <f t="shared" si="1004"/>
        <v>0</v>
      </c>
      <c r="Z3577" s="21">
        <f t="shared" si="1012"/>
        <v>0</v>
      </c>
      <c r="AA3577" s="21">
        <f t="shared" si="1005"/>
        <v>0</v>
      </c>
      <c r="AB3577" s="21">
        <f t="shared" si="1006"/>
        <v>0</v>
      </c>
      <c r="AC3577" s="21">
        <f t="shared" si="1007"/>
        <v>62.959999999999994</v>
      </c>
      <c r="AD3577" s="21">
        <f t="shared" si="1013"/>
        <v>0</v>
      </c>
      <c r="AE3577" s="21" t="str">
        <f t="shared" si="1008"/>
        <v>5/29/4:00</v>
      </c>
    </row>
    <row r="3578" spans="2:31">
      <c r="B3578" s="37">
        <v>5</v>
      </c>
      <c r="C3578" s="38">
        <v>29</v>
      </c>
      <c r="D3578" s="39">
        <v>5</v>
      </c>
      <c r="E3578" s="17">
        <v>16.7</v>
      </c>
      <c r="F3578" s="17">
        <v>0</v>
      </c>
      <c r="G3578" s="17">
        <v>0</v>
      </c>
      <c r="H3578" s="37">
        <f t="shared" si="996"/>
        <v>62.059999999999995</v>
      </c>
      <c r="I3578" s="37">
        <f>IF(H3578&lt;'Roof Calculator'!$G$8, 1, 0)</f>
        <v>0</v>
      </c>
      <c r="J3578" s="37">
        <f>IF(H3578&gt;='Roof Calculator'!$G$8, 1, 0)</f>
        <v>1</v>
      </c>
      <c r="K3578" s="37">
        <f t="shared" si="997"/>
        <v>0</v>
      </c>
      <c r="L3578" s="37">
        <f t="shared" si="998"/>
        <v>62.059999999999995</v>
      </c>
      <c r="M3578" s="37">
        <v>0</v>
      </c>
      <c r="N3578" s="37">
        <f t="shared" si="999"/>
        <v>0</v>
      </c>
      <c r="O3578" s="37">
        <v>0</v>
      </c>
      <c r="P3578" s="37">
        <v>0</v>
      </c>
      <c r="Q3578" s="21">
        <f t="shared" si="1000"/>
        <v>39.790999999999997</v>
      </c>
      <c r="R3578" s="21">
        <f t="shared" si="1009"/>
        <v>149.16666666666765</v>
      </c>
      <c r="S3578" s="21">
        <f t="shared" si="1010"/>
        <v>21.527183025374786</v>
      </c>
      <c r="T3578" s="21">
        <f t="shared" si="1001"/>
        <v>86.147999999999996</v>
      </c>
      <c r="U3578" s="37">
        <f>VLOOKUP(Time_Zone, 'LSTM LookUp'!$B$5:$D$8, 3, FALSE)</f>
        <v>-75</v>
      </c>
      <c r="V3578" s="21">
        <f t="shared" si="1011"/>
        <v>2.7467788864688183</v>
      </c>
      <c r="W3578" s="21">
        <f t="shared" si="1002"/>
        <v>56.834694721617211</v>
      </c>
      <c r="X3578" s="21">
        <f t="shared" si="1003"/>
        <v>0</v>
      </c>
      <c r="Y3578" s="21">
        <f t="shared" si="1004"/>
        <v>0</v>
      </c>
      <c r="Z3578" s="21">
        <f t="shared" si="1012"/>
        <v>0</v>
      </c>
      <c r="AA3578" s="21">
        <f t="shared" si="1005"/>
        <v>0</v>
      </c>
      <c r="AB3578" s="21">
        <f t="shared" si="1006"/>
        <v>0</v>
      </c>
      <c r="AC3578" s="21">
        <f t="shared" si="1007"/>
        <v>62.059999999999995</v>
      </c>
      <c r="AD3578" s="21">
        <f t="shared" si="1013"/>
        <v>0</v>
      </c>
      <c r="AE3578" s="21" t="str">
        <f t="shared" si="1008"/>
        <v>5/29/5:00</v>
      </c>
    </row>
    <row r="3579" spans="2:31">
      <c r="B3579" s="37">
        <v>5</v>
      </c>
      <c r="C3579" s="38">
        <v>29</v>
      </c>
      <c r="D3579" s="39">
        <v>6</v>
      </c>
      <c r="E3579" s="17">
        <v>16.7</v>
      </c>
      <c r="F3579" s="17">
        <v>15</v>
      </c>
      <c r="G3579" s="17">
        <v>2</v>
      </c>
      <c r="H3579" s="37">
        <f t="shared" si="996"/>
        <v>62.059999999999995</v>
      </c>
      <c r="I3579" s="37">
        <f>IF(H3579&lt;'Roof Calculator'!$G$8, 1, 0)</f>
        <v>0</v>
      </c>
      <c r="J3579" s="37">
        <f>IF(H3579&gt;='Roof Calculator'!$G$8, 1, 0)</f>
        <v>1</v>
      </c>
      <c r="K3579" s="37">
        <f t="shared" si="997"/>
        <v>0</v>
      </c>
      <c r="L3579" s="37">
        <f t="shared" si="998"/>
        <v>62.059999999999995</v>
      </c>
      <c r="M3579" s="37">
        <v>0</v>
      </c>
      <c r="N3579" s="37">
        <f t="shared" si="999"/>
        <v>15</v>
      </c>
      <c r="O3579" s="37">
        <v>0</v>
      </c>
      <c r="P3579" s="37">
        <v>0</v>
      </c>
      <c r="Q3579" s="21">
        <f t="shared" si="1000"/>
        <v>39.790999999999997</v>
      </c>
      <c r="R3579" s="21">
        <f t="shared" si="1009"/>
        <v>149.20833333333431</v>
      </c>
      <c r="S3579" s="21">
        <f t="shared" si="1010"/>
        <v>21.53398074824025</v>
      </c>
      <c r="T3579" s="21">
        <f t="shared" si="1001"/>
        <v>86.147999999999996</v>
      </c>
      <c r="U3579" s="37">
        <f>VLOOKUP(Time_Zone, 'LSTM LookUp'!$B$5:$D$8, 3, FALSE)</f>
        <v>-75</v>
      </c>
      <c r="V3579" s="21">
        <f t="shared" si="1011"/>
        <v>2.7414186212901455</v>
      </c>
      <c r="W3579" s="21">
        <f t="shared" si="1002"/>
        <v>71.833354655322552</v>
      </c>
      <c r="X3579" s="21">
        <f t="shared" si="1003"/>
        <v>0.91551242850487069</v>
      </c>
      <c r="Y3579" s="21">
        <f t="shared" si="1004"/>
        <v>15.91551242850487</v>
      </c>
      <c r="Z3579" s="21">
        <f t="shared" si="1012"/>
        <v>5.0449394654458031</v>
      </c>
      <c r="AA3579" s="21">
        <f t="shared" si="1005"/>
        <v>0</v>
      </c>
      <c r="AB3579" s="21">
        <f t="shared" si="1006"/>
        <v>5.0449394654458031</v>
      </c>
      <c r="AC3579" s="21">
        <f t="shared" si="1007"/>
        <v>62.059999999999995</v>
      </c>
      <c r="AD3579" s="21">
        <f t="shared" si="1013"/>
        <v>5.0449394654458031</v>
      </c>
      <c r="AE3579" s="21" t="str">
        <f t="shared" si="1008"/>
        <v>5/29/6:00</v>
      </c>
    </row>
    <row r="3580" spans="2:31">
      <c r="B3580" s="37">
        <v>5</v>
      </c>
      <c r="C3580" s="38">
        <v>29</v>
      </c>
      <c r="D3580" s="39">
        <v>7</v>
      </c>
      <c r="E3580" s="17">
        <v>17.8</v>
      </c>
      <c r="F3580" s="17">
        <v>68</v>
      </c>
      <c r="G3580" s="17">
        <v>149</v>
      </c>
      <c r="H3580" s="37">
        <f t="shared" si="996"/>
        <v>64.040000000000006</v>
      </c>
      <c r="I3580" s="37">
        <f>IF(H3580&lt;'Roof Calculator'!$G$8, 1, 0)</f>
        <v>0</v>
      </c>
      <c r="J3580" s="37">
        <f>IF(H3580&gt;='Roof Calculator'!$G$8, 1, 0)</f>
        <v>1</v>
      </c>
      <c r="K3580" s="37">
        <f t="shared" si="997"/>
        <v>0</v>
      </c>
      <c r="L3580" s="37">
        <f t="shared" si="998"/>
        <v>64.040000000000006</v>
      </c>
      <c r="M3580" s="37">
        <v>0</v>
      </c>
      <c r="N3580" s="37">
        <f t="shared" si="999"/>
        <v>68</v>
      </c>
      <c r="O3580" s="37">
        <v>0</v>
      </c>
      <c r="P3580" s="37">
        <v>0</v>
      </c>
      <c r="Q3580" s="21">
        <f t="shared" si="1000"/>
        <v>39.790999999999997</v>
      </c>
      <c r="R3580" s="21">
        <f t="shared" si="1009"/>
        <v>149.25000000000097</v>
      </c>
      <c r="S3580" s="21">
        <f t="shared" si="1010"/>
        <v>21.540767157564154</v>
      </c>
      <c r="T3580" s="21">
        <f t="shared" si="1001"/>
        <v>86.147999999999996</v>
      </c>
      <c r="U3580" s="37">
        <f>VLOOKUP(Time_Zone, 'LSTM LookUp'!$B$5:$D$8, 3, FALSE)</f>
        <v>-75</v>
      </c>
      <c r="V3580" s="21">
        <f t="shared" si="1011"/>
        <v>2.7360460896458996</v>
      </c>
      <c r="W3580" s="21">
        <f t="shared" si="1002"/>
        <v>86.832011522411477</v>
      </c>
      <c r="X3580" s="21">
        <f t="shared" si="1003"/>
        <v>40.897264067358115</v>
      </c>
      <c r="Y3580" s="21">
        <f t="shared" si="1004"/>
        <v>108.89726406735812</v>
      </c>
      <c r="Z3580" s="21">
        <f t="shared" si="1012"/>
        <v>34.518530750448342</v>
      </c>
      <c r="AA3580" s="21">
        <f t="shared" si="1005"/>
        <v>0</v>
      </c>
      <c r="AB3580" s="21">
        <f t="shared" si="1006"/>
        <v>34.518530750448342</v>
      </c>
      <c r="AC3580" s="21">
        <f t="shared" si="1007"/>
        <v>64.040000000000006</v>
      </c>
      <c r="AD3580" s="21">
        <f t="shared" si="1013"/>
        <v>34.518530750448342</v>
      </c>
      <c r="AE3580" s="21" t="str">
        <f t="shared" si="1008"/>
        <v>5/29/7:00</v>
      </c>
    </row>
    <row r="3581" spans="2:31">
      <c r="B3581" s="37">
        <v>5</v>
      </c>
      <c r="C3581" s="38">
        <v>29</v>
      </c>
      <c r="D3581" s="39">
        <v>8</v>
      </c>
      <c r="E3581" s="17">
        <v>21.1</v>
      </c>
      <c r="F3581" s="17">
        <v>157</v>
      </c>
      <c r="G3581" s="17">
        <v>254</v>
      </c>
      <c r="H3581" s="37">
        <f t="shared" si="996"/>
        <v>69.98</v>
      </c>
      <c r="I3581" s="37">
        <f>IF(H3581&lt;'Roof Calculator'!$G$8, 1, 0)</f>
        <v>0</v>
      </c>
      <c r="J3581" s="37">
        <f>IF(H3581&gt;='Roof Calculator'!$G$8, 1, 0)</f>
        <v>1</v>
      </c>
      <c r="K3581" s="37">
        <f t="shared" si="997"/>
        <v>0</v>
      </c>
      <c r="L3581" s="37">
        <f t="shared" si="998"/>
        <v>69.98</v>
      </c>
      <c r="M3581" s="37">
        <v>0</v>
      </c>
      <c r="N3581" s="37">
        <f t="shared" si="999"/>
        <v>157</v>
      </c>
      <c r="O3581" s="37">
        <v>0</v>
      </c>
      <c r="P3581" s="37">
        <v>0</v>
      </c>
      <c r="Q3581" s="21">
        <f t="shared" si="1000"/>
        <v>39.790999999999997</v>
      </c>
      <c r="R3581" s="21">
        <f t="shared" si="1009"/>
        <v>149.29166666666762</v>
      </c>
      <c r="S3581" s="21">
        <f t="shared" si="1010"/>
        <v>21.547542248363445</v>
      </c>
      <c r="T3581" s="21">
        <f t="shared" si="1001"/>
        <v>86.147999999999996</v>
      </c>
      <c r="U3581" s="37">
        <f>VLOOKUP(Time_Zone, 'LSTM LookUp'!$B$5:$D$8, 3, FALSE)</f>
        <v>-75</v>
      </c>
      <c r="V3581" s="21">
        <f t="shared" si="1011"/>
        <v>2.7306613096406562</v>
      </c>
      <c r="W3581" s="21">
        <f t="shared" si="1002"/>
        <v>101.8306653274102</v>
      </c>
      <c r="X3581" s="21">
        <f t="shared" si="1003"/>
        <v>22.485676839597303</v>
      </c>
      <c r="Y3581" s="21">
        <f t="shared" si="1004"/>
        <v>179.48567683959732</v>
      </c>
      <c r="Z3581" s="21">
        <f t="shared" si="1012"/>
        <v>56.893824728419368</v>
      </c>
      <c r="AA3581" s="21">
        <f t="shared" si="1005"/>
        <v>0</v>
      </c>
      <c r="AB3581" s="21">
        <f t="shared" si="1006"/>
        <v>56.893824728419368</v>
      </c>
      <c r="AC3581" s="21">
        <f t="shared" si="1007"/>
        <v>69.98</v>
      </c>
      <c r="AD3581" s="21">
        <f t="shared" si="1013"/>
        <v>56.893824728419368</v>
      </c>
      <c r="AE3581" s="21" t="str">
        <f t="shared" si="1008"/>
        <v>5/29/8:00</v>
      </c>
    </row>
    <row r="3582" spans="2:31">
      <c r="B3582" s="37">
        <v>5</v>
      </c>
      <c r="C3582" s="38">
        <v>29</v>
      </c>
      <c r="D3582" s="39">
        <v>9</v>
      </c>
      <c r="E3582" s="17">
        <v>23.3</v>
      </c>
      <c r="F3582" s="17">
        <v>255</v>
      </c>
      <c r="G3582" s="17">
        <v>243</v>
      </c>
      <c r="H3582" s="37">
        <f t="shared" si="996"/>
        <v>73.94</v>
      </c>
      <c r="I3582" s="37">
        <f>IF(H3582&lt;'Roof Calculator'!$G$8, 1, 0)</f>
        <v>0</v>
      </c>
      <c r="J3582" s="37">
        <f>IF(H3582&gt;='Roof Calculator'!$G$8, 1, 0)</f>
        <v>1</v>
      </c>
      <c r="K3582" s="37">
        <f t="shared" si="997"/>
        <v>0</v>
      </c>
      <c r="L3582" s="37">
        <f t="shared" si="998"/>
        <v>73.94</v>
      </c>
      <c r="M3582" s="37">
        <v>0</v>
      </c>
      <c r="N3582" s="37">
        <f t="shared" si="999"/>
        <v>255</v>
      </c>
      <c r="O3582" s="37">
        <v>0</v>
      </c>
      <c r="P3582" s="37">
        <v>0</v>
      </c>
      <c r="Q3582" s="21">
        <f t="shared" si="1000"/>
        <v>39.790999999999997</v>
      </c>
      <c r="R3582" s="21">
        <f t="shared" si="1009"/>
        <v>149.33333333333428</v>
      </c>
      <c r="S3582" s="21">
        <f t="shared" si="1010"/>
        <v>21.554306015661798</v>
      </c>
      <c r="T3582" s="21">
        <f t="shared" si="1001"/>
        <v>86.147999999999996</v>
      </c>
      <c r="U3582" s="37">
        <f>VLOOKUP(Time_Zone, 'LSTM LookUp'!$B$5:$D$8, 3, FALSE)</f>
        <v>-75</v>
      </c>
      <c r="V3582" s="21">
        <f t="shared" si="1011"/>
        <v>2.7252642994076046</v>
      </c>
      <c r="W3582" s="21">
        <f t="shared" si="1002"/>
        <v>116.82931607485187</v>
      </c>
      <c r="X3582" s="21">
        <f t="shared" si="1003"/>
        <v>-21.244346512250804</v>
      </c>
      <c r="Y3582" s="21">
        <f t="shared" si="1004"/>
        <v>233.75565348774919</v>
      </c>
      <c r="Z3582" s="21">
        <f t="shared" si="1012"/>
        <v>74.096459466759597</v>
      </c>
      <c r="AA3582" s="21">
        <f t="shared" si="1005"/>
        <v>0</v>
      </c>
      <c r="AB3582" s="21">
        <f t="shared" si="1006"/>
        <v>74.096459466759597</v>
      </c>
      <c r="AC3582" s="21">
        <f t="shared" si="1007"/>
        <v>73.94</v>
      </c>
      <c r="AD3582" s="21">
        <f t="shared" si="1013"/>
        <v>74.096459466759597</v>
      </c>
      <c r="AE3582" s="21" t="str">
        <f t="shared" si="1008"/>
        <v>5/29/9:00</v>
      </c>
    </row>
    <row r="3583" spans="2:31">
      <c r="B3583" s="37">
        <v>5</v>
      </c>
      <c r="C3583" s="38">
        <v>29</v>
      </c>
      <c r="D3583" s="39">
        <v>10</v>
      </c>
      <c r="E3583" s="17">
        <v>25.6</v>
      </c>
      <c r="F3583" s="17">
        <v>194</v>
      </c>
      <c r="G3583" s="17">
        <v>348</v>
      </c>
      <c r="H3583" s="37">
        <f t="shared" si="996"/>
        <v>78.08</v>
      </c>
      <c r="I3583" s="37">
        <f>IF(H3583&lt;'Roof Calculator'!$G$8, 1, 0)</f>
        <v>0</v>
      </c>
      <c r="J3583" s="37">
        <f>IF(H3583&gt;='Roof Calculator'!$G$8, 1, 0)</f>
        <v>1</v>
      </c>
      <c r="K3583" s="37">
        <f t="shared" si="997"/>
        <v>0</v>
      </c>
      <c r="L3583" s="37">
        <f t="shared" si="998"/>
        <v>78.08</v>
      </c>
      <c r="M3583" s="37">
        <v>0</v>
      </c>
      <c r="N3583" s="37">
        <f t="shared" si="999"/>
        <v>194</v>
      </c>
      <c r="O3583" s="37">
        <v>0</v>
      </c>
      <c r="P3583" s="37">
        <v>0</v>
      </c>
      <c r="Q3583" s="21">
        <f t="shared" si="1000"/>
        <v>39.790999999999997</v>
      </c>
      <c r="R3583" s="21">
        <f t="shared" si="1009"/>
        <v>149.37500000000094</v>
      </c>
      <c r="S3583" s="21">
        <f t="shared" si="1010"/>
        <v>21.561058454489647</v>
      </c>
      <c r="T3583" s="21">
        <f t="shared" si="1001"/>
        <v>86.147999999999996</v>
      </c>
      <c r="U3583" s="37">
        <f>VLOOKUP(Time_Zone, 'LSTM LookUp'!$B$5:$D$8, 3, FALSE)</f>
        <v>-75</v>
      </c>
      <c r="V3583" s="21">
        <f t="shared" si="1011"/>
        <v>2.7198550771085026</v>
      </c>
      <c r="W3583" s="21">
        <f t="shared" si="1002"/>
        <v>131.82796376927715</v>
      </c>
      <c r="X3583" s="21">
        <f t="shared" si="1003"/>
        <v>-84.001820334456127</v>
      </c>
      <c r="Y3583" s="21">
        <f t="shared" si="1004"/>
        <v>109.99817966554387</v>
      </c>
      <c r="Z3583" s="21">
        <f t="shared" si="1012"/>
        <v>34.86750176689295</v>
      </c>
      <c r="AA3583" s="21">
        <f t="shared" si="1005"/>
        <v>0</v>
      </c>
      <c r="AB3583" s="21">
        <f t="shared" si="1006"/>
        <v>34.86750176689295</v>
      </c>
      <c r="AC3583" s="21">
        <f t="shared" si="1007"/>
        <v>78.08</v>
      </c>
      <c r="AD3583" s="21">
        <f t="shared" si="1013"/>
        <v>34.86750176689295</v>
      </c>
      <c r="AE3583" s="21" t="str">
        <f t="shared" si="1008"/>
        <v>5/29/10:00</v>
      </c>
    </row>
    <row r="3584" spans="2:31">
      <c r="B3584" s="37">
        <v>5</v>
      </c>
      <c r="C3584" s="38">
        <v>29</v>
      </c>
      <c r="D3584" s="39">
        <v>11</v>
      </c>
      <c r="E3584" s="17">
        <v>27.8</v>
      </c>
      <c r="F3584" s="17">
        <v>323</v>
      </c>
      <c r="G3584" s="17">
        <v>388</v>
      </c>
      <c r="H3584" s="37">
        <f t="shared" si="996"/>
        <v>82.04</v>
      </c>
      <c r="I3584" s="37">
        <f>IF(H3584&lt;'Roof Calculator'!$G$8, 1, 0)</f>
        <v>0</v>
      </c>
      <c r="J3584" s="37">
        <f>IF(H3584&gt;='Roof Calculator'!$G$8, 1, 0)</f>
        <v>1</v>
      </c>
      <c r="K3584" s="37">
        <f t="shared" si="997"/>
        <v>0</v>
      </c>
      <c r="L3584" s="37">
        <f t="shared" si="998"/>
        <v>82.04</v>
      </c>
      <c r="M3584" s="37">
        <v>0</v>
      </c>
      <c r="N3584" s="37">
        <f t="shared" si="999"/>
        <v>323</v>
      </c>
      <c r="O3584" s="37">
        <v>0</v>
      </c>
      <c r="P3584" s="37">
        <v>0</v>
      </c>
      <c r="Q3584" s="21">
        <f t="shared" si="1000"/>
        <v>39.790999999999997</v>
      </c>
      <c r="R3584" s="21">
        <f t="shared" si="1009"/>
        <v>149.4166666666676</v>
      </c>
      <c r="S3584" s="21">
        <f t="shared" si="1010"/>
        <v>21.567799559884204</v>
      </c>
      <c r="T3584" s="21">
        <f t="shared" si="1001"/>
        <v>86.147999999999996</v>
      </c>
      <c r="U3584" s="37">
        <f>VLOOKUP(Time_Zone, 'LSTM LookUp'!$B$5:$D$8, 3, FALSE)</f>
        <v>-75</v>
      </c>
      <c r="V3584" s="21">
        <f t="shared" si="1011"/>
        <v>2.714433660933639</v>
      </c>
      <c r="W3584" s="21">
        <f t="shared" si="1002"/>
        <v>146.82660841523344</v>
      </c>
      <c r="X3584" s="21">
        <f t="shared" si="1003"/>
        <v>-140.78931826963895</v>
      </c>
      <c r="Y3584" s="21">
        <f t="shared" si="1004"/>
        <v>182.21068173036105</v>
      </c>
      <c r="Z3584" s="21">
        <f t="shared" si="1012"/>
        <v>57.757603684874752</v>
      </c>
      <c r="AA3584" s="21">
        <f t="shared" si="1005"/>
        <v>0</v>
      </c>
      <c r="AB3584" s="21">
        <f t="shared" si="1006"/>
        <v>57.757603684874752</v>
      </c>
      <c r="AC3584" s="21">
        <f t="shared" si="1007"/>
        <v>82.04</v>
      </c>
      <c r="AD3584" s="21">
        <f t="shared" si="1013"/>
        <v>57.757603684874752</v>
      </c>
      <c r="AE3584" s="21" t="str">
        <f t="shared" si="1008"/>
        <v>5/29/11:00</v>
      </c>
    </row>
    <row r="3585" spans="2:31">
      <c r="B3585" s="37">
        <v>5</v>
      </c>
      <c r="C3585" s="38">
        <v>29</v>
      </c>
      <c r="D3585" s="39">
        <v>12</v>
      </c>
      <c r="E3585" s="17">
        <v>28.9</v>
      </c>
      <c r="F3585" s="17">
        <v>287</v>
      </c>
      <c r="G3585" s="17">
        <v>630</v>
      </c>
      <c r="H3585" s="37">
        <f t="shared" si="996"/>
        <v>84.02</v>
      </c>
      <c r="I3585" s="37">
        <f>IF(H3585&lt;'Roof Calculator'!$G$8, 1, 0)</f>
        <v>0</v>
      </c>
      <c r="J3585" s="37">
        <f>IF(H3585&gt;='Roof Calculator'!$G$8, 1, 0)</f>
        <v>1</v>
      </c>
      <c r="K3585" s="37">
        <f t="shared" si="997"/>
        <v>0</v>
      </c>
      <c r="L3585" s="37">
        <f t="shared" si="998"/>
        <v>84.02</v>
      </c>
      <c r="M3585" s="37">
        <v>0</v>
      </c>
      <c r="N3585" s="37">
        <f t="shared" si="999"/>
        <v>287</v>
      </c>
      <c r="O3585" s="37">
        <v>0</v>
      </c>
      <c r="P3585" s="37">
        <v>0</v>
      </c>
      <c r="Q3585" s="21">
        <f t="shared" si="1000"/>
        <v>39.790999999999997</v>
      </c>
      <c r="R3585" s="21">
        <f t="shared" si="1009"/>
        <v>149.45833333333425</v>
      </c>
      <c r="S3585" s="21">
        <f t="shared" si="1010"/>
        <v>21.574529326889468</v>
      </c>
      <c r="T3585" s="21">
        <f t="shared" si="1001"/>
        <v>86.147999999999996</v>
      </c>
      <c r="U3585" s="37">
        <f>VLOOKUP(Time_Zone, 'LSTM LookUp'!$B$5:$D$8, 3, FALSE)</f>
        <v>-75</v>
      </c>
      <c r="V3585" s="21">
        <f t="shared" si="1011"/>
        <v>2.7090000691017786</v>
      </c>
      <c r="W3585" s="21">
        <f t="shared" si="1002"/>
        <v>161.82525001727544</v>
      </c>
      <c r="X3585" s="21">
        <f t="shared" si="1003"/>
        <v>-279.44957349978819</v>
      </c>
      <c r="Y3585" s="21">
        <f t="shared" si="1004"/>
        <v>7.5504265002118132</v>
      </c>
      <c r="Z3585" s="21">
        <f t="shared" si="1012"/>
        <v>2.3933533276405341</v>
      </c>
      <c r="AA3585" s="21">
        <f t="shared" si="1005"/>
        <v>0</v>
      </c>
      <c r="AB3585" s="21">
        <f t="shared" si="1006"/>
        <v>2.3933533276405341</v>
      </c>
      <c r="AC3585" s="21">
        <f t="shared" si="1007"/>
        <v>84.02</v>
      </c>
      <c r="AD3585" s="21">
        <f t="shared" si="1013"/>
        <v>2.3933533276405341</v>
      </c>
      <c r="AE3585" s="21" t="str">
        <f t="shared" si="1008"/>
        <v>5/29/12:00</v>
      </c>
    </row>
    <row r="3586" spans="2:31">
      <c r="B3586" s="37">
        <v>5</v>
      </c>
      <c r="C3586" s="38">
        <v>29</v>
      </c>
      <c r="D3586" s="39">
        <v>13</v>
      </c>
      <c r="E3586" s="17">
        <v>29.4</v>
      </c>
      <c r="F3586" s="17">
        <v>367</v>
      </c>
      <c r="G3586" s="17">
        <v>507</v>
      </c>
      <c r="H3586" s="37">
        <f t="shared" si="996"/>
        <v>84.919999999999987</v>
      </c>
      <c r="I3586" s="37">
        <f>IF(H3586&lt;'Roof Calculator'!$G$8, 1, 0)</f>
        <v>0</v>
      </c>
      <c r="J3586" s="37">
        <f>IF(H3586&gt;='Roof Calculator'!$G$8, 1, 0)</f>
        <v>1</v>
      </c>
      <c r="K3586" s="37">
        <f t="shared" si="997"/>
        <v>0</v>
      </c>
      <c r="L3586" s="37">
        <f t="shared" si="998"/>
        <v>84.919999999999987</v>
      </c>
      <c r="M3586" s="37">
        <v>0</v>
      </c>
      <c r="N3586" s="37">
        <f t="shared" si="999"/>
        <v>367</v>
      </c>
      <c r="O3586" s="37">
        <v>0</v>
      </c>
      <c r="P3586" s="37">
        <v>0</v>
      </c>
      <c r="Q3586" s="21">
        <f t="shared" si="1000"/>
        <v>39.790999999999997</v>
      </c>
      <c r="R3586" s="21">
        <f t="shared" si="1009"/>
        <v>149.50000000000091</v>
      </c>
      <c r="S3586" s="21">
        <f t="shared" si="1010"/>
        <v>21.581247750556205</v>
      </c>
      <c r="T3586" s="21">
        <f t="shared" si="1001"/>
        <v>86.147999999999996</v>
      </c>
      <c r="U3586" s="37">
        <f>VLOOKUP(Time_Zone, 'LSTM LookUp'!$B$5:$D$8, 3, FALSE)</f>
        <v>-75</v>
      </c>
      <c r="V3586" s="21">
        <f t="shared" si="1011"/>
        <v>2.7035543198601433</v>
      </c>
      <c r="W3586" s="21">
        <f t="shared" si="1002"/>
        <v>176.82388857996503</v>
      </c>
      <c r="X3586" s="21">
        <f t="shared" si="1003"/>
        <v>-242.35590391082337</v>
      </c>
      <c r="Y3586" s="21">
        <f t="shared" si="1004"/>
        <v>124.64409608917663</v>
      </c>
      <c r="Z3586" s="21">
        <f t="shared" si="1012"/>
        <v>39.510001473083491</v>
      </c>
      <c r="AA3586" s="21">
        <f t="shared" si="1005"/>
        <v>0</v>
      </c>
      <c r="AB3586" s="21">
        <f t="shared" si="1006"/>
        <v>39.510001473083491</v>
      </c>
      <c r="AC3586" s="21">
        <f t="shared" si="1007"/>
        <v>84.919999999999987</v>
      </c>
      <c r="AD3586" s="21">
        <f t="shared" si="1013"/>
        <v>39.510001473083491</v>
      </c>
      <c r="AE3586" s="21" t="str">
        <f t="shared" si="1008"/>
        <v>5/29/13:00</v>
      </c>
    </row>
    <row r="3587" spans="2:31">
      <c r="B3587" s="37">
        <v>5</v>
      </c>
      <c r="C3587" s="38">
        <v>29</v>
      </c>
      <c r="D3587" s="39">
        <v>14</v>
      </c>
      <c r="E3587" s="17">
        <v>30</v>
      </c>
      <c r="F3587" s="17">
        <v>346</v>
      </c>
      <c r="G3587" s="17">
        <v>414</v>
      </c>
      <c r="H3587" s="37">
        <f t="shared" si="996"/>
        <v>86</v>
      </c>
      <c r="I3587" s="37">
        <f>IF(H3587&lt;'Roof Calculator'!$G$8, 1, 0)</f>
        <v>0</v>
      </c>
      <c r="J3587" s="37">
        <f>IF(H3587&gt;='Roof Calculator'!$G$8, 1, 0)</f>
        <v>1</v>
      </c>
      <c r="K3587" s="37">
        <f t="shared" si="997"/>
        <v>0</v>
      </c>
      <c r="L3587" s="37">
        <f t="shared" si="998"/>
        <v>86</v>
      </c>
      <c r="M3587" s="37">
        <v>0</v>
      </c>
      <c r="N3587" s="37">
        <f t="shared" si="999"/>
        <v>346</v>
      </c>
      <c r="O3587" s="37">
        <v>0</v>
      </c>
      <c r="P3587" s="37">
        <v>0</v>
      </c>
      <c r="Q3587" s="21">
        <f t="shared" si="1000"/>
        <v>39.790999999999997</v>
      </c>
      <c r="R3587" s="21">
        <f t="shared" si="1009"/>
        <v>149.54166666666757</v>
      </c>
      <c r="S3587" s="21">
        <f t="shared" si="1010"/>
        <v>21.587954825941992</v>
      </c>
      <c r="T3587" s="21">
        <f t="shared" si="1001"/>
        <v>86.147999999999996</v>
      </c>
      <c r="U3587" s="37">
        <f>VLOOKUP(Time_Zone, 'LSTM LookUp'!$B$5:$D$8, 3, FALSE)</f>
        <v>-75</v>
      </c>
      <c r="V3587" s="21">
        <f t="shared" si="1011"/>
        <v>2.6980964314843563</v>
      </c>
      <c r="W3587" s="21">
        <f t="shared" si="1002"/>
        <v>191.82252410787109</v>
      </c>
      <c r="X3587" s="21">
        <f t="shared" si="1003"/>
        <v>-192.03716714667263</v>
      </c>
      <c r="Y3587" s="21">
        <f t="shared" si="1004"/>
        <v>153.96283285332737</v>
      </c>
      <c r="Z3587" s="21">
        <f t="shared" si="1012"/>
        <v>48.803528957223428</v>
      </c>
      <c r="AA3587" s="21">
        <f t="shared" si="1005"/>
        <v>0</v>
      </c>
      <c r="AB3587" s="21">
        <f t="shared" si="1006"/>
        <v>48.803528957223428</v>
      </c>
      <c r="AC3587" s="21">
        <f t="shared" si="1007"/>
        <v>86</v>
      </c>
      <c r="AD3587" s="21">
        <f t="shared" si="1013"/>
        <v>48.803528957223428</v>
      </c>
      <c r="AE3587" s="21" t="str">
        <f t="shared" si="1008"/>
        <v>5/29/14:00</v>
      </c>
    </row>
    <row r="3588" spans="2:31">
      <c r="B3588" s="37">
        <v>5</v>
      </c>
      <c r="C3588" s="38">
        <v>29</v>
      </c>
      <c r="D3588" s="39">
        <v>15</v>
      </c>
      <c r="E3588" s="17">
        <v>30.6</v>
      </c>
      <c r="F3588" s="17">
        <v>297</v>
      </c>
      <c r="G3588" s="17">
        <v>513</v>
      </c>
      <c r="H3588" s="37">
        <f t="shared" si="996"/>
        <v>87.080000000000013</v>
      </c>
      <c r="I3588" s="37">
        <f>IF(H3588&lt;'Roof Calculator'!$G$8, 1, 0)</f>
        <v>0</v>
      </c>
      <c r="J3588" s="37">
        <f>IF(H3588&gt;='Roof Calculator'!$G$8, 1, 0)</f>
        <v>1</v>
      </c>
      <c r="K3588" s="37">
        <f t="shared" si="997"/>
        <v>0</v>
      </c>
      <c r="L3588" s="37">
        <f t="shared" si="998"/>
        <v>87.080000000000013</v>
      </c>
      <c r="M3588" s="37">
        <v>0</v>
      </c>
      <c r="N3588" s="37">
        <f t="shared" si="999"/>
        <v>297</v>
      </c>
      <c r="O3588" s="37">
        <v>0</v>
      </c>
      <c r="P3588" s="37">
        <v>0</v>
      </c>
      <c r="Q3588" s="21">
        <f t="shared" si="1000"/>
        <v>39.790999999999997</v>
      </c>
      <c r="R3588" s="21">
        <f t="shared" si="1009"/>
        <v>149.58333333333422</v>
      </c>
      <c r="S3588" s="21">
        <f t="shared" si="1010"/>
        <v>21.594650548111222</v>
      </c>
      <c r="T3588" s="21">
        <f t="shared" si="1001"/>
        <v>86.147999999999996</v>
      </c>
      <c r="U3588" s="37">
        <f>VLOOKUP(Time_Zone, 'LSTM LookUp'!$B$5:$D$8, 3, FALSE)</f>
        <v>-75</v>
      </c>
      <c r="V3588" s="21">
        <f t="shared" si="1011"/>
        <v>2.6926264222784</v>
      </c>
      <c r="W3588" s="21">
        <f t="shared" si="1002"/>
        <v>206.82115660556957</v>
      </c>
      <c r="X3588" s="21">
        <f t="shared" si="1003"/>
        <v>-206.2518957574502</v>
      </c>
      <c r="Y3588" s="21">
        <f t="shared" si="1004"/>
        <v>90.7481042425498</v>
      </c>
      <c r="Z3588" s="21">
        <f t="shared" si="1012"/>
        <v>28.765564072424741</v>
      </c>
      <c r="AA3588" s="21">
        <f t="shared" si="1005"/>
        <v>0</v>
      </c>
      <c r="AB3588" s="21">
        <f t="shared" si="1006"/>
        <v>28.765564072424741</v>
      </c>
      <c r="AC3588" s="21">
        <f t="shared" si="1007"/>
        <v>87.080000000000013</v>
      </c>
      <c r="AD3588" s="21">
        <f t="shared" si="1013"/>
        <v>28.765564072424741</v>
      </c>
      <c r="AE3588" s="21" t="str">
        <f t="shared" si="1008"/>
        <v>5/29/15:00</v>
      </c>
    </row>
    <row r="3589" spans="2:31">
      <c r="B3589" s="37">
        <v>5</v>
      </c>
      <c r="C3589" s="38">
        <v>29</v>
      </c>
      <c r="D3589" s="39">
        <v>16</v>
      </c>
      <c r="E3589" s="17">
        <v>30</v>
      </c>
      <c r="F3589" s="17">
        <v>330</v>
      </c>
      <c r="G3589" s="17">
        <v>462</v>
      </c>
      <c r="H3589" s="37">
        <f t="shared" si="996"/>
        <v>86</v>
      </c>
      <c r="I3589" s="37">
        <f>IF(H3589&lt;'Roof Calculator'!$G$8, 1, 0)</f>
        <v>0</v>
      </c>
      <c r="J3589" s="37">
        <f>IF(H3589&gt;='Roof Calculator'!$G$8, 1, 0)</f>
        <v>1</v>
      </c>
      <c r="K3589" s="37">
        <f t="shared" si="997"/>
        <v>0</v>
      </c>
      <c r="L3589" s="37">
        <f t="shared" si="998"/>
        <v>86</v>
      </c>
      <c r="M3589" s="37">
        <v>0</v>
      </c>
      <c r="N3589" s="37">
        <f t="shared" si="999"/>
        <v>330</v>
      </c>
      <c r="O3589" s="37">
        <v>0</v>
      </c>
      <c r="P3589" s="37">
        <v>0</v>
      </c>
      <c r="Q3589" s="21">
        <f t="shared" si="1000"/>
        <v>39.790999999999997</v>
      </c>
      <c r="R3589" s="21">
        <f t="shared" si="1009"/>
        <v>149.62500000000088</v>
      </c>
      <c r="S3589" s="21">
        <f t="shared" si="1010"/>
        <v>21.601334912135094</v>
      </c>
      <c r="T3589" s="21">
        <f t="shared" si="1001"/>
        <v>86.147999999999996</v>
      </c>
      <c r="U3589" s="37">
        <f>VLOOKUP(Time_Zone, 'LSTM LookUp'!$B$5:$D$8, 3, FALSE)</f>
        <v>-75</v>
      </c>
      <c r="V3589" s="21">
        <f t="shared" si="1011"/>
        <v>2.6871443105745856</v>
      </c>
      <c r="W3589" s="21">
        <f t="shared" si="1002"/>
        <v>221.81978607764364</v>
      </c>
      <c r="X3589" s="21">
        <f t="shared" si="1003"/>
        <v>-137.12534041810559</v>
      </c>
      <c r="Y3589" s="21">
        <f t="shared" si="1004"/>
        <v>192.87465958189441</v>
      </c>
      <c r="Z3589" s="21">
        <f t="shared" si="1012"/>
        <v>61.137898410760293</v>
      </c>
      <c r="AA3589" s="21">
        <f t="shared" si="1005"/>
        <v>0</v>
      </c>
      <c r="AB3589" s="21">
        <f t="shared" si="1006"/>
        <v>61.137898410760293</v>
      </c>
      <c r="AC3589" s="21">
        <f t="shared" si="1007"/>
        <v>86</v>
      </c>
      <c r="AD3589" s="21">
        <f t="shared" si="1013"/>
        <v>61.137898410760293</v>
      </c>
      <c r="AE3589" s="21" t="str">
        <f t="shared" si="1008"/>
        <v>5/29/16:00</v>
      </c>
    </row>
    <row r="3590" spans="2:31">
      <c r="B3590" s="37">
        <v>5</v>
      </c>
      <c r="C3590" s="38">
        <v>29</v>
      </c>
      <c r="D3590" s="39">
        <v>17</v>
      </c>
      <c r="E3590" s="17">
        <v>29.4</v>
      </c>
      <c r="F3590" s="17">
        <v>227</v>
      </c>
      <c r="G3590" s="17">
        <v>465</v>
      </c>
      <c r="H3590" s="37">
        <f t="shared" si="996"/>
        <v>84.919999999999987</v>
      </c>
      <c r="I3590" s="37">
        <f>IF(H3590&lt;'Roof Calculator'!$G$8, 1, 0)</f>
        <v>0</v>
      </c>
      <c r="J3590" s="37">
        <f>IF(H3590&gt;='Roof Calculator'!$G$8, 1, 0)</f>
        <v>1</v>
      </c>
      <c r="K3590" s="37">
        <f t="shared" si="997"/>
        <v>0</v>
      </c>
      <c r="L3590" s="37">
        <f t="shared" si="998"/>
        <v>84.919999999999987</v>
      </c>
      <c r="M3590" s="37">
        <v>0</v>
      </c>
      <c r="N3590" s="37">
        <f t="shared" si="999"/>
        <v>227</v>
      </c>
      <c r="O3590" s="37">
        <v>0</v>
      </c>
      <c r="P3590" s="37">
        <v>0</v>
      </c>
      <c r="Q3590" s="21">
        <f t="shared" si="1000"/>
        <v>39.790999999999997</v>
      </c>
      <c r="R3590" s="21">
        <f t="shared" si="1009"/>
        <v>149.66666666666754</v>
      </c>
      <c r="S3590" s="21">
        <f t="shared" si="1010"/>
        <v>21.608007913091672</v>
      </c>
      <c r="T3590" s="21">
        <f t="shared" si="1001"/>
        <v>86.147999999999996</v>
      </c>
      <c r="U3590" s="37">
        <f>VLOOKUP(Time_Zone, 'LSTM LookUp'!$B$5:$D$8, 3, FALSE)</f>
        <v>-75</v>
      </c>
      <c r="V3590" s="21">
        <f t="shared" si="1011"/>
        <v>2.6816501147334963</v>
      </c>
      <c r="W3590" s="21">
        <f t="shared" si="1002"/>
        <v>236.81841252868341</v>
      </c>
      <c r="X3590" s="21">
        <f t="shared" si="1003"/>
        <v>-72.21472785990882</v>
      </c>
      <c r="Y3590" s="21">
        <f t="shared" si="1004"/>
        <v>154.78527214009119</v>
      </c>
      <c r="Z3590" s="21">
        <f t="shared" si="1012"/>
        <v>49.064227846710445</v>
      </c>
      <c r="AA3590" s="21">
        <f t="shared" si="1005"/>
        <v>0</v>
      </c>
      <c r="AB3590" s="21">
        <f t="shared" si="1006"/>
        <v>49.064227846710445</v>
      </c>
      <c r="AC3590" s="21">
        <f t="shared" si="1007"/>
        <v>84.919999999999987</v>
      </c>
      <c r="AD3590" s="21">
        <f t="shared" si="1013"/>
        <v>49.064227846710445</v>
      </c>
      <c r="AE3590" s="21" t="str">
        <f t="shared" si="1008"/>
        <v>5/29/17:00</v>
      </c>
    </row>
    <row r="3591" spans="2:31">
      <c r="B3591" s="37">
        <v>5</v>
      </c>
      <c r="C3591" s="38">
        <v>29</v>
      </c>
      <c r="D3591" s="39">
        <v>18</v>
      </c>
      <c r="E3591" s="17">
        <v>28.9</v>
      </c>
      <c r="F3591" s="17">
        <v>185</v>
      </c>
      <c r="G3591" s="17">
        <v>193</v>
      </c>
      <c r="H3591" s="37">
        <f t="shared" si="996"/>
        <v>84.02</v>
      </c>
      <c r="I3591" s="37">
        <f>IF(H3591&lt;'Roof Calculator'!$G$8, 1, 0)</f>
        <v>0</v>
      </c>
      <c r="J3591" s="37">
        <f>IF(H3591&gt;='Roof Calculator'!$G$8, 1, 0)</f>
        <v>1</v>
      </c>
      <c r="K3591" s="37">
        <f t="shared" si="997"/>
        <v>0</v>
      </c>
      <c r="L3591" s="37">
        <f t="shared" si="998"/>
        <v>84.02</v>
      </c>
      <c r="M3591" s="37">
        <v>0</v>
      </c>
      <c r="N3591" s="37">
        <f t="shared" si="999"/>
        <v>185</v>
      </c>
      <c r="O3591" s="37">
        <v>0</v>
      </c>
      <c r="P3591" s="37">
        <v>0</v>
      </c>
      <c r="Q3591" s="21">
        <f t="shared" si="1000"/>
        <v>39.790999999999997</v>
      </c>
      <c r="R3591" s="21">
        <f t="shared" si="1009"/>
        <v>149.7083333333342</v>
      </c>
      <c r="S3591" s="21">
        <f t="shared" si="1010"/>
        <v>21.614669546065823</v>
      </c>
      <c r="T3591" s="21">
        <f t="shared" si="1001"/>
        <v>86.147999999999996</v>
      </c>
      <c r="U3591" s="37">
        <f>VLOOKUP(Time_Zone, 'LSTM LookUp'!$B$5:$D$8, 3, FALSE)</f>
        <v>-75</v>
      </c>
      <c r="V3591" s="21">
        <f t="shared" si="1011"/>
        <v>2.6761438531439659</v>
      </c>
      <c r="W3591" s="21">
        <f t="shared" si="1002"/>
        <v>251.81703596328595</v>
      </c>
      <c r="X3591" s="21">
        <f t="shared" si="1003"/>
        <v>2.4766558676515622</v>
      </c>
      <c r="Y3591" s="21">
        <f t="shared" si="1004"/>
        <v>187.47665586765157</v>
      </c>
      <c r="Z3591" s="21">
        <f t="shared" si="1012"/>
        <v>59.426825512860198</v>
      </c>
      <c r="AA3591" s="21">
        <f t="shared" si="1005"/>
        <v>0</v>
      </c>
      <c r="AB3591" s="21">
        <f t="shared" si="1006"/>
        <v>59.426825512860198</v>
      </c>
      <c r="AC3591" s="21">
        <f t="shared" si="1007"/>
        <v>84.02</v>
      </c>
      <c r="AD3591" s="21">
        <f t="shared" si="1013"/>
        <v>59.426825512860198</v>
      </c>
      <c r="AE3591" s="21" t="str">
        <f t="shared" si="1008"/>
        <v>5/29/18:00</v>
      </c>
    </row>
    <row r="3592" spans="2:31">
      <c r="B3592" s="37">
        <v>5</v>
      </c>
      <c r="C3592" s="38">
        <v>29</v>
      </c>
      <c r="D3592" s="39">
        <v>19</v>
      </c>
      <c r="E3592" s="17">
        <v>27.8</v>
      </c>
      <c r="F3592" s="17">
        <v>77</v>
      </c>
      <c r="G3592" s="17">
        <v>66</v>
      </c>
      <c r="H3592" s="37">
        <f t="shared" si="996"/>
        <v>82.04</v>
      </c>
      <c r="I3592" s="37">
        <f>IF(H3592&lt;'Roof Calculator'!$G$8, 1, 0)</f>
        <v>0</v>
      </c>
      <c r="J3592" s="37">
        <f>IF(H3592&gt;='Roof Calculator'!$G$8, 1, 0)</f>
        <v>1</v>
      </c>
      <c r="K3592" s="37">
        <f t="shared" si="997"/>
        <v>0</v>
      </c>
      <c r="L3592" s="37">
        <f t="shared" si="998"/>
        <v>82.04</v>
      </c>
      <c r="M3592" s="37">
        <v>0</v>
      </c>
      <c r="N3592" s="37">
        <f t="shared" si="999"/>
        <v>77</v>
      </c>
      <c r="O3592" s="37">
        <v>0</v>
      </c>
      <c r="P3592" s="37">
        <v>0</v>
      </c>
      <c r="Q3592" s="21">
        <f t="shared" si="1000"/>
        <v>39.790999999999997</v>
      </c>
      <c r="R3592" s="21">
        <f t="shared" si="1009"/>
        <v>149.75000000000085</v>
      </c>
      <c r="S3592" s="21">
        <f t="shared" si="1010"/>
        <v>21.621319806149284</v>
      </c>
      <c r="T3592" s="21">
        <f t="shared" si="1001"/>
        <v>86.147999999999996</v>
      </c>
      <c r="U3592" s="37">
        <f>VLOOKUP(Time_Zone, 'LSTM LookUp'!$B$5:$D$8, 3, FALSE)</f>
        <v>-75</v>
      </c>
      <c r="V3592" s="21">
        <f t="shared" si="1011"/>
        <v>2.6706255442230127</v>
      </c>
      <c r="W3592" s="21">
        <f t="shared" si="1002"/>
        <v>266.81565638605576</v>
      </c>
      <c r="X3592" s="21">
        <f t="shared" si="1003"/>
        <v>12.945077199125292</v>
      </c>
      <c r="Y3592" s="21">
        <f t="shared" si="1004"/>
        <v>89.945077199125294</v>
      </c>
      <c r="Z3592" s="21">
        <f t="shared" si="1012"/>
        <v>28.511018525029314</v>
      </c>
      <c r="AA3592" s="21">
        <f t="shared" si="1005"/>
        <v>0</v>
      </c>
      <c r="AB3592" s="21">
        <f t="shared" si="1006"/>
        <v>28.511018525029314</v>
      </c>
      <c r="AC3592" s="21">
        <f t="shared" si="1007"/>
        <v>82.04</v>
      </c>
      <c r="AD3592" s="21">
        <f t="shared" si="1013"/>
        <v>28.511018525029314</v>
      </c>
      <c r="AE3592" s="21" t="str">
        <f t="shared" si="1008"/>
        <v>5/29/19:00</v>
      </c>
    </row>
    <row r="3593" spans="2:31">
      <c r="B3593" s="37">
        <v>5</v>
      </c>
      <c r="C3593" s="38">
        <v>29</v>
      </c>
      <c r="D3593" s="39">
        <v>20</v>
      </c>
      <c r="E3593" s="17">
        <v>26.1</v>
      </c>
      <c r="F3593" s="17">
        <v>21</v>
      </c>
      <c r="G3593" s="17">
        <v>10</v>
      </c>
      <c r="H3593" s="37">
        <f t="shared" si="996"/>
        <v>78.98</v>
      </c>
      <c r="I3593" s="37">
        <f>IF(H3593&lt;'Roof Calculator'!$G$8, 1, 0)</f>
        <v>0</v>
      </c>
      <c r="J3593" s="37">
        <f>IF(H3593&gt;='Roof Calculator'!$G$8, 1, 0)</f>
        <v>1</v>
      </c>
      <c r="K3593" s="37">
        <f t="shared" si="997"/>
        <v>0</v>
      </c>
      <c r="L3593" s="37">
        <f t="shared" si="998"/>
        <v>78.98</v>
      </c>
      <c r="M3593" s="37">
        <v>0</v>
      </c>
      <c r="N3593" s="37">
        <f t="shared" si="999"/>
        <v>21</v>
      </c>
      <c r="O3593" s="37">
        <v>0</v>
      </c>
      <c r="P3593" s="37">
        <v>0</v>
      </c>
      <c r="Q3593" s="21">
        <f t="shared" si="1000"/>
        <v>39.790999999999997</v>
      </c>
      <c r="R3593" s="21">
        <f t="shared" si="1009"/>
        <v>149.79166666666751</v>
      </c>
      <c r="S3593" s="21">
        <f t="shared" si="1010"/>
        <v>21.627958688440675</v>
      </c>
      <c r="T3593" s="21">
        <f t="shared" si="1001"/>
        <v>86.147999999999996</v>
      </c>
      <c r="U3593" s="37">
        <f>VLOOKUP(Time_Zone, 'LSTM LookUp'!$B$5:$D$8, 3, FALSE)</f>
        <v>-75</v>
      </c>
      <c r="V3593" s="21">
        <f t="shared" si="1011"/>
        <v>2.6650952064158249</v>
      </c>
      <c r="W3593" s="21">
        <f t="shared" si="1002"/>
        <v>281.81427380160397</v>
      </c>
      <c r="X3593" s="21">
        <f t="shared" si="1003"/>
        <v>3.8212912413429931</v>
      </c>
      <c r="Y3593" s="21">
        <f t="shared" si="1004"/>
        <v>24.821291241342994</v>
      </c>
      <c r="Z3593" s="21">
        <f t="shared" si="1012"/>
        <v>7.8679158041120685</v>
      </c>
      <c r="AA3593" s="21">
        <f t="shared" si="1005"/>
        <v>0</v>
      </c>
      <c r="AB3593" s="21">
        <f t="shared" si="1006"/>
        <v>7.8679158041120685</v>
      </c>
      <c r="AC3593" s="21">
        <f t="shared" si="1007"/>
        <v>78.98</v>
      </c>
      <c r="AD3593" s="21">
        <f t="shared" si="1013"/>
        <v>7.8679158041120685</v>
      </c>
      <c r="AE3593" s="21" t="str">
        <f t="shared" si="1008"/>
        <v>5/29/20:00</v>
      </c>
    </row>
    <row r="3594" spans="2:31">
      <c r="B3594" s="37">
        <v>5</v>
      </c>
      <c r="C3594" s="38">
        <v>29</v>
      </c>
      <c r="D3594" s="39">
        <v>21</v>
      </c>
      <c r="E3594" s="17">
        <v>24.4</v>
      </c>
      <c r="F3594" s="17">
        <v>0</v>
      </c>
      <c r="G3594" s="17">
        <v>0</v>
      </c>
      <c r="H3594" s="37">
        <f t="shared" si="996"/>
        <v>75.92</v>
      </c>
      <c r="I3594" s="37">
        <f>IF(H3594&lt;'Roof Calculator'!$G$8, 1, 0)</f>
        <v>0</v>
      </c>
      <c r="J3594" s="37">
        <f>IF(H3594&gt;='Roof Calculator'!$G$8, 1, 0)</f>
        <v>1</v>
      </c>
      <c r="K3594" s="37">
        <f t="shared" si="997"/>
        <v>0</v>
      </c>
      <c r="L3594" s="37">
        <f t="shared" si="998"/>
        <v>75.92</v>
      </c>
      <c r="M3594" s="37">
        <v>0</v>
      </c>
      <c r="N3594" s="37">
        <f t="shared" si="999"/>
        <v>0</v>
      </c>
      <c r="O3594" s="37">
        <v>0</v>
      </c>
      <c r="P3594" s="37">
        <v>0</v>
      </c>
      <c r="Q3594" s="21">
        <f t="shared" si="1000"/>
        <v>39.790999999999997</v>
      </c>
      <c r="R3594" s="21">
        <f t="shared" si="1009"/>
        <v>149.83333333333417</v>
      </c>
      <c r="S3594" s="21">
        <f t="shared" si="1010"/>
        <v>21.634586188045461</v>
      </c>
      <c r="T3594" s="21">
        <f t="shared" si="1001"/>
        <v>86.147999999999996</v>
      </c>
      <c r="U3594" s="37">
        <f>VLOOKUP(Time_Zone, 'LSTM LookUp'!$B$5:$D$8, 3, FALSE)</f>
        <v>-75</v>
      </c>
      <c r="V3594" s="21">
        <f t="shared" si="1011"/>
        <v>2.659552858195692</v>
      </c>
      <c r="W3594" s="21">
        <f t="shared" si="1002"/>
        <v>296.81288821454888</v>
      </c>
      <c r="X3594" s="21">
        <f t="shared" si="1003"/>
        <v>0</v>
      </c>
      <c r="Y3594" s="21">
        <f t="shared" si="1004"/>
        <v>0</v>
      </c>
      <c r="Z3594" s="21">
        <f t="shared" si="1012"/>
        <v>0</v>
      </c>
      <c r="AA3594" s="21">
        <f t="shared" si="1005"/>
        <v>0</v>
      </c>
      <c r="AB3594" s="21">
        <f t="shared" si="1006"/>
        <v>0</v>
      </c>
      <c r="AC3594" s="21">
        <f t="shared" si="1007"/>
        <v>75.92</v>
      </c>
      <c r="AD3594" s="21">
        <f t="shared" si="1013"/>
        <v>0</v>
      </c>
      <c r="AE3594" s="21" t="str">
        <f t="shared" si="1008"/>
        <v>5/29/21:00</v>
      </c>
    </row>
    <row r="3595" spans="2:31">
      <c r="B3595" s="37">
        <v>5</v>
      </c>
      <c r="C3595" s="38">
        <v>29</v>
      </c>
      <c r="D3595" s="39">
        <v>22</v>
      </c>
      <c r="E3595" s="17">
        <v>22.8</v>
      </c>
      <c r="F3595" s="17">
        <v>0</v>
      </c>
      <c r="G3595" s="17">
        <v>0</v>
      </c>
      <c r="H3595" s="37">
        <f t="shared" si="996"/>
        <v>73.040000000000006</v>
      </c>
      <c r="I3595" s="37">
        <f>IF(H3595&lt;'Roof Calculator'!$G$8, 1, 0)</f>
        <v>0</v>
      </c>
      <c r="J3595" s="37">
        <f>IF(H3595&gt;='Roof Calculator'!$G$8, 1, 0)</f>
        <v>1</v>
      </c>
      <c r="K3595" s="37">
        <f t="shared" si="997"/>
        <v>0</v>
      </c>
      <c r="L3595" s="37">
        <f t="shared" si="998"/>
        <v>73.040000000000006</v>
      </c>
      <c r="M3595" s="37">
        <v>0</v>
      </c>
      <c r="N3595" s="37">
        <f t="shared" si="999"/>
        <v>0</v>
      </c>
      <c r="O3595" s="37">
        <v>0</v>
      </c>
      <c r="P3595" s="37">
        <v>0</v>
      </c>
      <c r="Q3595" s="21">
        <f t="shared" si="1000"/>
        <v>39.790999999999997</v>
      </c>
      <c r="R3595" s="21">
        <f t="shared" si="1009"/>
        <v>149.87500000000082</v>
      </c>
      <c r="S3595" s="21">
        <f t="shared" si="1010"/>
        <v>21.641202300076007</v>
      </c>
      <c r="T3595" s="21">
        <f t="shared" si="1001"/>
        <v>86.147999999999996</v>
      </c>
      <c r="U3595" s="37">
        <f>VLOOKUP(Time_Zone, 'LSTM LookUp'!$B$5:$D$8, 3, FALSE)</f>
        <v>-75</v>
      </c>
      <c r="V3595" s="21">
        <f t="shared" si="1011"/>
        <v>2.6539985180639869</v>
      </c>
      <c r="W3595" s="21">
        <f t="shared" si="1002"/>
        <v>311.81149962951599</v>
      </c>
      <c r="X3595" s="21">
        <f t="shared" si="1003"/>
        <v>0</v>
      </c>
      <c r="Y3595" s="21">
        <f t="shared" si="1004"/>
        <v>0</v>
      </c>
      <c r="Z3595" s="21">
        <f t="shared" si="1012"/>
        <v>0</v>
      </c>
      <c r="AA3595" s="21">
        <f t="shared" si="1005"/>
        <v>0</v>
      </c>
      <c r="AB3595" s="21">
        <f t="shared" si="1006"/>
        <v>0</v>
      </c>
      <c r="AC3595" s="21">
        <f t="shared" si="1007"/>
        <v>73.040000000000006</v>
      </c>
      <c r="AD3595" s="21">
        <f t="shared" si="1013"/>
        <v>0</v>
      </c>
      <c r="AE3595" s="21" t="str">
        <f t="shared" si="1008"/>
        <v>5/29/22:00</v>
      </c>
    </row>
    <row r="3596" spans="2:31">
      <c r="B3596" s="37">
        <v>5</v>
      </c>
      <c r="C3596" s="38">
        <v>29</v>
      </c>
      <c r="D3596" s="39">
        <v>23</v>
      </c>
      <c r="E3596" s="17">
        <v>22.2</v>
      </c>
      <c r="F3596" s="17">
        <v>0</v>
      </c>
      <c r="G3596" s="17">
        <v>0</v>
      </c>
      <c r="H3596" s="37">
        <f t="shared" si="996"/>
        <v>71.959999999999994</v>
      </c>
      <c r="I3596" s="37">
        <f>IF(H3596&lt;'Roof Calculator'!$G$8, 1, 0)</f>
        <v>0</v>
      </c>
      <c r="J3596" s="37">
        <f>IF(H3596&gt;='Roof Calculator'!$G$8, 1, 0)</f>
        <v>1</v>
      </c>
      <c r="K3596" s="37">
        <f t="shared" si="997"/>
        <v>0</v>
      </c>
      <c r="L3596" s="37">
        <f t="shared" si="998"/>
        <v>71.959999999999994</v>
      </c>
      <c r="M3596" s="37">
        <v>0</v>
      </c>
      <c r="N3596" s="37">
        <f t="shared" si="999"/>
        <v>0</v>
      </c>
      <c r="O3596" s="37">
        <v>0</v>
      </c>
      <c r="P3596" s="37">
        <v>0</v>
      </c>
      <c r="Q3596" s="21">
        <f t="shared" si="1000"/>
        <v>39.790999999999997</v>
      </c>
      <c r="R3596" s="21">
        <f t="shared" si="1009"/>
        <v>149.91666666666748</v>
      </c>
      <c r="S3596" s="21">
        <f t="shared" si="1010"/>
        <v>21.647807019651566</v>
      </c>
      <c r="T3596" s="21">
        <f t="shared" si="1001"/>
        <v>86.147999999999996</v>
      </c>
      <c r="U3596" s="37">
        <f>VLOOKUP(Time_Zone, 'LSTM LookUp'!$B$5:$D$8, 3, FALSE)</f>
        <v>-75</v>
      </c>
      <c r="V3596" s="21">
        <f t="shared" si="1011"/>
        <v>2.648432204550109</v>
      </c>
      <c r="W3596" s="21">
        <f t="shared" si="1002"/>
        <v>326.8101080511376</v>
      </c>
      <c r="X3596" s="21">
        <f t="shared" si="1003"/>
        <v>0</v>
      </c>
      <c r="Y3596" s="21">
        <f t="shared" si="1004"/>
        <v>0</v>
      </c>
      <c r="Z3596" s="21">
        <f t="shared" si="1012"/>
        <v>0</v>
      </c>
      <c r="AA3596" s="21">
        <f t="shared" si="1005"/>
        <v>0</v>
      </c>
      <c r="AB3596" s="21">
        <f t="shared" si="1006"/>
        <v>0</v>
      </c>
      <c r="AC3596" s="21">
        <f t="shared" si="1007"/>
        <v>71.959999999999994</v>
      </c>
      <c r="AD3596" s="21">
        <f t="shared" si="1013"/>
        <v>0</v>
      </c>
      <c r="AE3596" s="21" t="str">
        <f t="shared" si="1008"/>
        <v>5/29/23:00</v>
      </c>
    </row>
    <row r="3597" spans="2:31">
      <c r="B3597" s="37">
        <v>5</v>
      </c>
      <c r="C3597" s="38">
        <v>29</v>
      </c>
      <c r="D3597" s="39">
        <v>24</v>
      </c>
      <c r="E3597" s="17">
        <v>22.2</v>
      </c>
      <c r="F3597" s="17">
        <v>0</v>
      </c>
      <c r="G3597" s="17">
        <v>0</v>
      </c>
      <c r="H3597" s="37">
        <f t="shared" si="996"/>
        <v>71.959999999999994</v>
      </c>
      <c r="I3597" s="37">
        <f>IF(H3597&lt;'Roof Calculator'!$G$8, 1, 0)</f>
        <v>0</v>
      </c>
      <c r="J3597" s="37">
        <f>IF(H3597&gt;='Roof Calculator'!$G$8, 1, 0)</f>
        <v>1</v>
      </c>
      <c r="K3597" s="37">
        <f t="shared" si="997"/>
        <v>0</v>
      </c>
      <c r="L3597" s="37">
        <f t="shared" si="998"/>
        <v>71.959999999999994</v>
      </c>
      <c r="M3597" s="37">
        <v>0</v>
      </c>
      <c r="N3597" s="37">
        <f t="shared" si="999"/>
        <v>0</v>
      </c>
      <c r="O3597" s="37">
        <v>0</v>
      </c>
      <c r="P3597" s="37">
        <v>0</v>
      </c>
      <c r="Q3597" s="21">
        <f t="shared" si="1000"/>
        <v>39.790999999999997</v>
      </c>
      <c r="R3597" s="21">
        <f t="shared" si="1009"/>
        <v>149.95833333333414</v>
      </c>
      <c r="S3597" s="21">
        <f t="shared" si="1010"/>
        <v>21.654400341898306</v>
      </c>
      <c r="T3597" s="21">
        <f t="shared" si="1001"/>
        <v>86.147999999999996</v>
      </c>
      <c r="U3597" s="37">
        <f>VLOOKUP(Time_Zone, 'LSTM LookUp'!$B$5:$D$8, 3, FALSE)</f>
        <v>-75</v>
      </c>
      <c r="V3597" s="21">
        <f t="shared" si="1011"/>
        <v>2.6428539362114436</v>
      </c>
      <c r="W3597" s="21">
        <f t="shared" si="1002"/>
        <v>341.80871348405282</v>
      </c>
      <c r="X3597" s="21">
        <f t="shared" si="1003"/>
        <v>0</v>
      </c>
      <c r="Y3597" s="21">
        <f t="shared" si="1004"/>
        <v>0</v>
      </c>
      <c r="Z3597" s="21">
        <f t="shared" si="1012"/>
        <v>0</v>
      </c>
      <c r="AA3597" s="21">
        <f t="shared" si="1005"/>
        <v>0</v>
      </c>
      <c r="AB3597" s="21">
        <f t="shared" si="1006"/>
        <v>0</v>
      </c>
      <c r="AC3597" s="21">
        <f t="shared" si="1007"/>
        <v>71.959999999999994</v>
      </c>
      <c r="AD3597" s="21">
        <f t="shared" si="1013"/>
        <v>0</v>
      </c>
      <c r="AE3597" s="21" t="str">
        <f t="shared" si="1008"/>
        <v>5/29/24:00</v>
      </c>
    </row>
    <row r="3598" spans="2:31">
      <c r="B3598" s="37">
        <v>5</v>
      </c>
      <c r="C3598" s="38">
        <v>30</v>
      </c>
      <c r="D3598" s="39">
        <v>1</v>
      </c>
      <c r="E3598" s="17">
        <v>20.6</v>
      </c>
      <c r="F3598" s="17">
        <v>0</v>
      </c>
      <c r="G3598" s="17">
        <v>0</v>
      </c>
      <c r="H3598" s="37">
        <f t="shared" si="996"/>
        <v>69.08</v>
      </c>
      <c r="I3598" s="37">
        <f>IF(H3598&lt;'Roof Calculator'!$G$8, 1, 0)</f>
        <v>0</v>
      </c>
      <c r="J3598" s="37">
        <f>IF(H3598&gt;='Roof Calculator'!$G$8, 1, 0)</f>
        <v>1</v>
      </c>
      <c r="K3598" s="37">
        <f t="shared" si="997"/>
        <v>0</v>
      </c>
      <c r="L3598" s="37">
        <f t="shared" si="998"/>
        <v>69.08</v>
      </c>
      <c r="M3598" s="37">
        <v>0</v>
      </c>
      <c r="N3598" s="37">
        <f t="shared" si="999"/>
        <v>0</v>
      </c>
      <c r="O3598" s="37">
        <v>0</v>
      </c>
      <c r="P3598" s="37">
        <v>0</v>
      </c>
      <c r="Q3598" s="21">
        <f t="shared" si="1000"/>
        <v>39.790999999999997</v>
      </c>
      <c r="R3598" s="21">
        <f t="shared" si="1009"/>
        <v>150.0000000000008</v>
      </c>
      <c r="S3598" s="21">
        <f t="shared" si="1010"/>
        <v>21.6609822619493</v>
      </c>
      <c r="T3598" s="21">
        <f t="shared" si="1001"/>
        <v>86.147999999999996</v>
      </c>
      <c r="U3598" s="37">
        <f>VLOOKUP(Time_Zone, 'LSTM LookUp'!$B$5:$D$8, 3, FALSE)</f>
        <v>-75</v>
      </c>
      <c r="V3598" s="21">
        <f t="shared" si="1011"/>
        <v>2.6372637316333352</v>
      </c>
      <c r="W3598" s="21">
        <f t="shared" si="1002"/>
        <v>-3.1926840670916867</v>
      </c>
      <c r="X3598" s="21">
        <f t="shared" si="1003"/>
        <v>0</v>
      </c>
      <c r="Y3598" s="21">
        <f t="shared" si="1004"/>
        <v>0</v>
      </c>
      <c r="Z3598" s="21">
        <f t="shared" si="1012"/>
        <v>0</v>
      </c>
      <c r="AA3598" s="21">
        <f t="shared" si="1005"/>
        <v>0</v>
      </c>
      <c r="AB3598" s="21">
        <f t="shared" si="1006"/>
        <v>0</v>
      </c>
      <c r="AC3598" s="21">
        <f t="shared" si="1007"/>
        <v>69.08</v>
      </c>
      <c r="AD3598" s="21">
        <f t="shared" si="1013"/>
        <v>0</v>
      </c>
      <c r="AE3598" s="21" t="str">
        <f t="shared" si="1008"/>
        <v>5/30/1:00</v>
      </c>
    </row>
    <row r="3599" spans="2:31">
      <c r="B3599" s="37">
        <v>5</v>
      </c>
      <c r="C3599" s="38">
        <v>30</v>
      </c>
      <c r="D3599" s="39">
        <v>2</v>
      </c>
      <c r="E3599" s="17">
        <v>20</v>
      </c>
      <c r="F3599" s="17">
        <v>0</v>
      </c>
      <c r="G3599" s="17">
        <v>0</v>
      </c>
      <c r="H3599" s="37">
        <f t="shared" si="996"/>
        <v>68</v>
      </c>
      <c r="I3599" s="37">
        <f>IF(H3599&lt;'Roof Calculator'!$G$8, 1, 0)</f>
        <v>0</v>
      </c>
      <c r="J3599" s="37">
        <f>IF(H3599&gt;='Roof Calculator'!$G$8, 1, 0)</f>
        <v>1</v>
      </c>
      <c r="K3599" s="37">
        <f t="shared" si="997"/>
        <v>0</v>
      </c>
      <c r="L3599" s="37">
        <f t="shared" si="998"/>
        <v>68</v>
      </c>
      <c r="M3599" s="37">
        <v>0</v>
      </c>
      <c r="N3599" s="37">
        <f t="shared" si="999"/>
        <v>0</v>
      </c>
      <c r="O3599" s="37">
        <v>0</v>
      </c>
      <c r="P3599" s="37">
        <v>0</v>
      </c>
      <c r="Q3599" s="21">
        <f t="shared" si="1000"/>
        <v>39.790999999999997</v>
      </c>
      <c r="R3599" s="21">
        <f t="shared" si="1009"/>
        <v>150.04166666666745</v>
      </c>
      <c r="S3599" s="21">
        <f t="shared" si="1010"/>
        <v>21.667552774944561</v>
      </c>
      <c r="T3599" s="21">
        <f t="shared" si="1001"/>
        <v>86.147999999999996</v>
      </c>
      <c r="U3599" s="37">
        <f>VLOOKUP(Time_Zone, 'LSTM LookUp'!$B$5:$D$8, 3, FALSE)</f>
        <v>-75</v>
      </c>
      <c r="V3599" s="21">
        <f t="shared" si="1011"/>
        <v>2.6316616094290191</v>
      </c>
      <c r="W3599" s="21">
        <f t="shared" si="1002"/>
        <v>11.805915402357234</v>
      </c>
      <c r="X3599" s="21">
        <f t="shared" si="1003"/>
        <v>0</v>
      </c>
      <c r="Y3599" s="21">
        <f t="shared" si="1004"/>
        <v>0</v>
      </c>
      <c r="Z3599" s="21">
        <f t="shared" si="1012"/>
        <v>0</v>
      </c>
      <c r="AA3599" s="21">
        <f t="shared" si="1005"/>
        <v>0</v>
      </c>
      <c r="AB3599" s="21">
        <f t="shared" si="1006"/>
        <v>0</v>
      </c>
      <c r="AC3599" s="21">
        <f t="shared" si="1007"/>
        <v>68</v>
      </c>
      <c r="AD3599" s="21">
        <f t="shared" si="1013"/>
        <v>0</v>
      </c>
      <c r="AE3599" s="21" t="str">
        <f t="shared" si="1008"/>
        <v>5/30/2:00</v>
      </c>
    </row>
    <row r="3600" spans="2:31">
      <c r="B3600" s="37">
        <v>5</v>
      </c>
      <c r="C3600" s="38">
        <v>30</v>
      </c>
      <c r="D3600" s="39">
        <v>3</v>
      </c>
      <c r="E3600" s="17">
        <v>19.399999999999999</v>
      </c>
      <c r="F3600" s="17">
        <v>0</v>
      </c>
      <c r="G3600" s="17">
        <v>0</v>
      </c>
      <c r="H3600" s="37">
        <f t="shared" si="996"/>
        <v>66.92</v>
      </c>
      <c r="I3600" s="37">
        <f>IF(H3600&lt;'Roof Calculator'!$G$8, 1, 0)</f>
        <v>0</v>
      </c>
      <c r="J3600" s="37">
        <f>IF(H3600&gt;='Roof Calculator'!$G$8, 1, 0)</f>
        <v>1</v>
      </c>
      <c r="K3600" s="37">
        <f t="shared" si="997"/>
        <v>0</v>
      </c>
      <c r="L3600" s="37">
        <f t="shared" si="998"/>
        <v>66.92</v>
      </c>
      <c r="M3600" s="37">
        <v>0</v>
      </c>
      <c r="N3600" s="37">
        <f t="shared" si="999"/>
        <v>0</v>
      </c>
      <c r="O3600" s="37">
        <v>0</v>
      </c>
      <c r="P3600" s="37">
        <v>0</v>
      </c>
      <c r="Q3600" s="21">
        <f t="shared" si="1000"/>
        <v>39.790999999999997</v>
      </c>
      <c r="R3600" s="21">
        <f t="shared" si="1009"/>
        <v>150.08333333333411</v>
      </c>
      <c r="S3600" s="21">
        <f t="shared" si="1010"/>
        <v>21.674111876031027</v>
      </c>
      <c r="T3600" s="21">
        <f t="shared" si="1001"/>
        <v>86.147999999999996</v>
      </c>
      <c r="U3600" s="37">
        <f>VLOOKUP(Time_Zone, 'LSTM LookUp'!$B$5:$D$8, 3, FALSE)</f>
        <v>-75</v>
      </c>
      <c r="V3600" s="21">
        <f t="shared" si="1011"/>
        <v>2.626047588239607</v>
      </c>
      <c r="W3600" s="21">
        <f t="shared" si="1002"/>
        <v>26.804511897059918</v>
      </c>
      <c r="X3600" s="21">
        <f t="shared" si="1003"/>
        <v>0</v>
      </c>
      <c r="Y3600" s="21">
        <f t="shared" si="1004"/>
        <v>0</v>
      </c>
      <c r="Z3600" s="21">
        <f t="shared" si="1012"/>
        <v>0</v>
      </c>
      <c r="AA3600" s="21">
        <f t="shared" si="1005"/>
        <v>0</v>
      </c>
      <c r="AB3600" s="21">
        <f t="shared" si="1006"/>
        <v>0</v>
      </c>
      <c r="AC3600" s="21">
        <f t="shared" si="1007"/>
        <v>66.92</v>
      </c>
      <c r="AD3600" s="21">
        <f t="shared" si="1013"/>
        <v>0</v>
      </c>
      <c r="AE3600" s="21" t="str">
        <f t="shared" si="1008"/>
        <v>5/30/3:00</v>
      </c>
    </row>
    <row r="3601" spans="2:31">
      <c r="B3601" s="37">
        <v>5</v>
      </c>
      <c r="C3601" s="38">
        <v>30</v>
      </c>
      <c r="D3601" s="39">
        <v>4</v>
      </c>
      <c r="E3601" s="17">
        <v>19.399999999999999</v>
      </c>
      <c r="F3601" s="17">
        <v>0</v>
      </c>
      <c r="G3601" s="17">
        <v>0</v>
      </c>
      <c r="H3601" s="37">
        <f t="shared" si="996"/>
        <v>66.92</v>
      </c>
      <c r="I3601" s="37">
        <f>IF(H3601&lt;'Roof Calculator'!$G$8, 1, 0)</f>
        <v>0</v>
      </c>
      <c r="J3601" s="37">
        <f>IF(H3601&gt;='Roof Calculator'!$G$8, 1, 0)</f>
        <v>1</v>
      </c>
      <c r="K3601" s="37">
        <f t="shared" si="997"/>
        <v>0</v>
      </c>
      <c r="L3601" s="37">
        <f t="shared" si="998"/>
        <v>66.92</v>
      </c>
      <c r="M3601" s="37">
        <v>0</v>
      </c>
      <c r="N3601" s="37">
        <f t="shared" si="999"/>
        <v>0</v>
      </c>
      <c r="O3601" s="37">
        <v>0</v>
      </c>
      <c r="P3601" s="37">
        <v>0</v>
      </c>
      <c r="Q3601" s="21">
        <f t="shared" si="1000"/>
        <v>39.790999999999997</v>
      </c>
      <c r="R3601" s="21">
        <f t="shared" si="1009"/>
        <v>150.12500000000077</v>
      </c>
      <c r="S3601" s="21">
        <f t="shared" si="1010"/>
        <v>21.680659560362592</v>
      </c>
      <c r="T3601" s="21">
        <f t="shared" si="1001"/>
        <v>86.147999999999996</v>
      </c>
      <c r="U3601" s="37">
        <f>VLOOKUP(Time_Zone, 'LSTM LookUp'!$B$5:$D$8, 3, FALSE)</f>
        <v>-75</v>
      </c>
      <c r="V3601" s="21">
        <f t="shared" si="1011"/>
        <v>2.6204216867340229</v>
      </c>
      <c r="W3601" s="21">
        <f t="shared" si="1002"/>
        <v>41.803105421683512</v>
      </c>
      <c r="X3601" s="21">
        <f t="shared" si="1003"/>
        <v>0</v>
      </c>
      <c r="Y3601" s="21">
        <f t="shared" si="1004"/>
        <v>0</v>
      </c>
      <c r="Z3601" s="21">
        <f t="shared" si="1012"/>
        <v>0</v>
      </c>
      <c r="AA3601" s="21">
        <f t="shared" si="1005"/>
        <v>0</v>
      </c>
      <c r="AB3601" s="21">
        <f t="shared" si="1006"/>
        <v>0</v>
      </c>
      <c r="AC3601" s="21">
        <f t="shared" si="1007"/>
        <v>66.92</v>
      </c>
      <c r="AD3601" s="21">
        <f t="shared" si="1013"/>
        <v>0</v>
      </c>
      <c r="AE3601" s="21" t="str">
        <f t="shared" si="1008"/>
        <v>5/30/4:00</v>
      </c>
    </row>
    <row r="3602" spans="2:31">
      <c r="B3602" s="37">
        <v>5</v>
      </c>
      <c r="C3602" s="38">
        <v>30</v>
      </c>
      <c r="D3602" s="39">
        <v>5</v>
      </c>
      <c r="E3602" s="17">
        <v>19.399999999999999</v>
      </c>
      <c r="F3602" s="17">
        <v>0</v>
      </c>
      <c r="G3602" s="17">
        <v>0</v>
      </c>
      <c r="H3602" s="37">
        <f t="shared" si="996"/>
        <v>66.92</v>
      </c>
      <c r="I3602" s="37">
        <f>IF(H3602&lt;'Roof Calculator'!$G$8, 1, 0)</f>
        <v>0</v>
      </c>
      <c r="J3602" s="37">
        <f>IF(H3602&gt;='Roof Calculator'!$G$8, 1, 0)</f>
        <v>1</v>
      </c>
      <c r="K3602" s="37">
        <f t="shared" si="997"/>
        <v>0</v>
      </c>
      <c r="L3602" s="37">
        <f t="shared" si="998"/>
        <v>66.92</v>
      </c>
      <c r="M3602" s="37">
        <v>0</v>
      </c>
      <c r="N3602" s="37">
        <f t="shared" si="999"/>
        <v>0</v>
      </c>
      <c r="O3602" s="37">
        <v>0</v>
      </c>
      <c r="P3602" s="37">
        <v>0</v>
      </c>
      <c r="Q3602" s="21">
        <f t="shared" si="1000"/>
        <v>39.790999999999997</v>
      </c>
      <c r="R3602" s="21">
        <f t="shared" si="1009"/>
        <v>150.16666666666742</v>
      </c>
      <c r="S3602" s="21">
        <f t="shared" si="1010"/>
        <v>21.687195823100115</v>
      </c>
      <c r="T3602" s="21">
        <f t="shared" si="1001"/>
        <v>86.147999999999996</v>
      </c>
      <c r="U3602" s="37">
        <f>VLOOKUP(Time_Zone, 'LSTM LookUp'!$B$5:$D$8, 3, FALSE)</f>
        <v>-75</v>
      </c>
      <c r="V3602" s="21">
        <f t="shared" si="1011"/>
        <v>2.6147839236089725</v>
      </c>
      <c r="W3602" s="21">
        <f t="shared" si="1002"/>
        <v>56.801695980902252</v>
      </c>
      <c r="X3602" s="21">
        <f t="shared" si="1003"/>
        <v>0</v>
      </c>
      <c r="Y3602" s="21">
        <f t="shared" si="1004"/>
        <v>0</v>
      </c>
      <c r="Z3602" s="21">
        <f t="shared" si="1012"/>
        <v>0</v>
      </c>
      <c r="AA3602" s="21">
        <f t="shared" si="1005"/>
        <v>0</v>
      </c>
      <c r="AB3602" s="21">
        <f t="shared" si="1006"/>
        <v>0</v>
      </c>
      <c r="AC3602" s="21">
        <f t="shared" si="1007"/>
        <v>66.92</v>
      </c>
      <c r="AD3602" s="21">
        <f t="shared" si="1013"/>
        <v>0</v>
      </c>
      <c r="AE3602" s="21" t="str">
        <f t="shared" si="1008"/>
        <v>5/30/5:00</v>
      </c>
    </row>
    <row r="3603" spans="2:31">
      <c r="B3603" s="37">
        <v>5</v>
      </c>
      <c r="C3603" s="38">
        <v>30</v>
      </c>
      <c r="D3603" s="39">
        <v>6</v>
      </c>
      <c r="E3603" s="17">
        <v>19.399999999999999</v>
      </c>
      <c r="F3603" s="17">
        <v>8</v>
      </c>
      <c r="G3603" s="17">
        <v>3</v>
      </c>
      <c r="H3603" s="37">
        <f t="shared" si="996"/>
        <v>66.92</v>
      </c>
      <c r="I3603" s="37">
        <f>IF(H3603&lt;'Roof Calculator'!$G$8, 1, 0)</f>
        <v>0</v>
      </c>
      <c r="J3603" s="37">
        <f>IF(H3603&gt;='Roof Calculator'!$G$8, 1, 0)</f>
        <v>1</v>
      </c>
      <c r="K3603" s="37">
        <f t="shared" si="997"/>
        <v>0</v>
      </c>
      <c r="L3603" s="37">
        <f t="shared" si="998"/>
        <v>66.92</v>
      </c>
      <c r="M3603" s="37">
        <v>0</v>
      </c>
      <c r="N3603" s="37">
        <f t="shared" si="999"/>
        <v>8</v>
      </c>
      <c r="O3603" s="37">
        <v>0</v>
      </c>
      <c r="P3603" s="37">
        <v>0</v>
      </c>
      <c r="Q3603" s="21">
        <f t="shared" si="1000"/>
        <v>39.790999999999997</v>
      </c>
      <c r="R3603" s="21">
        <f t="shared" si="1009"/>
        <v>150.20833333333408</v>
      </c>
      <c r="S3603" s="21">
        <f t="shared" si="1010"/>
        <v>21.693720659411404</v>
      </c>
      <c r="T3603" s="21">
        <f t="shared" si="1001"/>
        <v>86.147999999999996</v>
      </c>
      <c r="U3603" s="37">
        <f>VLOOKUP(Time_Zone, 'LSTM LookUp'!$B$5:$D$8, 3, FALSE)</f>
        <v>-75</v>
      </c>
      <c r="V3603" s="21">
        <f t="shared" si="1011"/>
        <v>2.6091343175889081</v>
      </c>
      <c r="W3603" s="21">
        <f t="shared" si="1002"/>
        <v>71.800283579397217</v>
      </c>
      <c r="X3603" s="21">
        <f t="shared" si="1003"/>
        <v>1.3786815957152525</v>
      </c>
      <c r="Y3603" s="21">
        <f t="shared" si="1004"/>
        <v>9.3786815957152534</v>
      </c>
      <c r="Z3603" s="21">
        <f t="shared" si="1012"/>
        <v>2.972878261295099</v>
      </c>
      <c r="AA3603" s="21">
        <f t="shared" si="1005"/>
        <v>0</v>
      </c>
      <c r="AB3603" s="21">
        <f t="shared" si="1006"/>
        <v>2.972878261295099</v>
      </c>
      <c r="AC3603" s="21">
        <f t="shared" si="1007"/>
        <v>66.92</v>
      </c>
      <c r="AD3603" s="21">
        <f t="shared" si="1013"/>
        <v>2.972878261295099</v>
      </c>
      <c r="AE3603" s="21" t="str">
        <f t="shared" si="1008"/>
        <v>5/30/6:00</v>
      </c>
    </row>
    <row r="3604" spans="2:31">
      <c r="B3604" s="37">
        <v>5</v>
      </c>
      <c r="C3604" s="38">
        <v>30</v>
      </c>
      <c r="D3604" s="39">
        <v>7</v>
      </c>
      <c r="E3604" s="17">
        <v>20</v>
      </c>
      <c r="F3604" s="17">
        <v>69</v>
      </c>
      <c r="G3604" s="17">
        <v>166</v>
      </c>
      <c r="H3604" s="37">
        <f t="shared" si="996"/>
        <v>68</v>
      </c>
      <c r="I3604" s="37">
        <f>IF(H3604&lt;'Roof Calculator'!$G$8, 1, 0)</f>
        <v>0</v>
      </c>
      <c r="J3604" s="37">
        <f>IF(H3604&gt;='Roof Calculator'!$G$8, 1, 0)</f>
        <v>1</v>
      </c>
      <c r="K3604" s="37">
        <f t="shared" si="997"/>
        <v>0</v>
      </c>
      <c r="L3604" s="37">
        <f t="shared" si="998"/>
        <v>68</v>
      </c>
      <c r="M3604" s="37">
        <v>0</v>
      </c>
      <c r="N3604" s="37">
        <f t="shared" si="999"/>
        <v>69</v>
      </c>
      <c r="O3604" s="37">
        <v>0</v>
      </c>
      <c r="P3604" s="37">
        <v>0</v>
      </c>
      <c r="Q3604" s="21">
        <f t="shared" si="1000"/>
        <v>39.790999999999997</v>
      </c>
      <c r="R3604" s="21">
        <f t="shared" si="1009"/>
        <v>150.25000000000074</v>
      </c>
      <c r="S3604" s="21">
        <f t="shared" si="1010"/>
        <v>21.700234064471264</v>
      </c>
      <c r="T3604" s="21">
        <f t="shared" si="1001"/>
        <v>86.147999999999996</v>
      </c>
      <c r="U3604" s="37">
        <f>VLOOKUP(Time_Zone, 'LSTM LookUp'!$B$5:$D$8, 3, FALSE)</f>
        <v>-75</v>
      </c>
      <c r="V3604" s="21">
        <f t="shared" si="1011"/>
        <v>2.6034728874259629</v>
      </c>
      <c r="W3604" s="21">
        <f t="shared" si="1002"/>
        <v>86.798868221856509</v>
      </c>
      <c r="X3604" s="21">
        <f t="shared" si="1003"/>
        <v>45.899496311745068</v>
      </c>
      <c r="Y3604" s="21">
        <f t="shared" si="1004"/>
        <v>114.89949631174507</v>
      </c>
      <c r="Z3604" s="21">
        <f t="shared" si="1012"/>
        <v>36.421133539174484</v>
      </c>
      <c r="AA3604" s="21">
        <f t="shared" si="1005"/>
        <v>0</v>
      </c>
      <c r="AB3604" s="21">
        <f t="shared" si="1006"/>
        <v>36.421133539174484</v>
      </c>
      <c r="AC3604" s="21">
        <f t="shared" si="1007"/>
        <v>68</v>
      </c>
      <c r="AD3604" s="21">
        <f t="shared" si="1013"/>
        <v>36.421133539174484</v>
      </c>
      <c r="AE3604" s="21" t="str">
        <f t="shared" si="1008"/>
        <v>5/30/7:00</v>
      </c>
    </row>
    <row r="3605" spans="2:31">
      <c r="B3605" s="37">
        <v>5</v>
      </c>
      <c r="C3605" s="38">
        <v>30</v>
      </c>
      <c r="D3605" s="39">
        <v>8</v>
      </c>
      <c r="E3605" s="17">
        <v>21.1</v>
      </c>
      <c r="F3605" s="17">
        <v>178</v>
      </c>
      <c r="G3605" s="17">
        <v>32</v>
      </c>
      <c r="H3605" s="37">
        <f t="shared" si="996"/>
        <v>69.98</v>
      </c>
      <c r="I3605" s="37">
        <f>IF(H3605&lt;'Roof Calculator'!$G$8, 1, 0)</f>
        <v>0</v>
      </c>
      <c r="J3605" s="37">
        <f>IF(H3605&gt;='Roof Calculator'!$G$8, 1, 0)</f>
        <v>1</v>
      </c>
      <c r="K3605" s="37">
        <f t="shared" si="997"/>
        <v>0</v>
      </c>
      <c r="L3605" s="37">
        <f t="shared" si="998"/>
        <v>69.98</v>
      </c>
      <c r="M3605" s="37">
        <v>0</v>
      </c>
      <c r="N3605" s="37">
        <f t="shared" si="999"/>
        <v>178</v>
      </c>
      <c r="O3605" s="37">
        <v>0</v>
      </c>
      <c r="P3605" s="37">
        <v>0</v>
      </c>
      <c r="Q3605" s="21">
        <f t="shared" si="1000"/>
        <v>39.790999999999997</v>
      </c>
      <c r="R3605" s="21">
        <f t="shared" si="1009"/>
        <v>150.2916666666674</v>
      </c>
      <c r="S3605" s="21">
        <f t="shared" si="1010"/>
        <v>21.706736033461475</v>
      </c>
      <c r="T3605" s="21">
        <f t="shared" si="1001"/>
        <v>86.147999999999996</v>
      </c>
      <c r="U3605" s="37">
        <f>VLOOKUP(Time_Zone, 'LSTM LookUp'!$B$5:$D$8, 3, FALSE)</f>
        <v>-75</v>
      </c>
      <c r="V3605" s="21">
        <f t="shared" si="1011"/>
        <v>2.5977996518999324</v>
      </c>
      <c r="W3605" s="21">
        <f t="shared" si="1002"/>
        <v>101.79744991297497</v>
      </c>
      <c r="X3605" s="21">
        <f t="shared" si="1003"/>
        <v>2.9038624292232633</v>
      </c>
      <c r="Y3605" s="21">
        <f t="shared" si="1004"/>
        <v>180.90386242922327</v>
      </c>
      <c r="Z3605" s="21">
        <f t="shared" si="1012"/>
        <v>57.343364790831458</v>
      </c>
      <c r="AA3605" s="21">
        <f t="shared" si="1005"/>
        <v>0</v>
      </c>
      <c r="AB3605" s="21">
        <f t="shared" si="1006"/>
        <v>57.343364790831458</v>
      </c>
      <c r="AC3605" s="21">
        <f t="shared" si="1007"/>
        <v>69.98</v>
      </c>
      <c r="AD3605" s="21">
        <f t="shared" si="1013"/>
        <v>57.343364790831458</v>
      </c>
      <c r="AE3605" s="21" t="str">
        <f t="shared" si="1008"/>
        <v>5/30/8:00</v>
      </c>
    </row>
    <row r="3606" spans="2:31">
      <c r="B3606" s="37">
        <v>5</v>
      </c>
      <c r="C3606" s="38">
        <v>30</v>
      </c>
      <c r="D3606" s="39">
        <v>9</v>
      </c>
      <c r="E3606" s="17">
        <v>21.7</v>
      </c>
      <c r="F3606" s="17">
        <v>253</v>
      </c>
      <c r="G3606" s="17">
        <v>97</v>
      </c>
      <c r="H3606" s="37">
        <f t="shared" ref="H3606:H3669" si="1014">E3606*9/5+32</f>
        <v>71.06</v>
      </c>
      <c r="I3606" s="37">
        <f>IF(H3606&lt;'Roof Calculator'!$G$8, 1, 0)</f>
        <v>0</v>
      </c>
      <c r="J3606" s="37">
        <f>IF(H3606&gt;='Roof Calculator'!$G$8, 1, 0)</f>
        <v>1</v>
      </c>
      <c r="K3606" s="37">
        <f t="shared" ref="K3606:K3669" si="1015">I3606*H3606</f>
        <v>0</v>
      </c>
      <c r="L3606" s="37">
        <f t="shared" ref="L3606:L3669" si="1016">J3606*H3606</f>
        <v>71.06</v>
      </c>
      <c r="M3606" s="37">
        <v>0</v>
      </c>
      <c r="N3606" s="37">
        <f t="shared" ref="N3606:N3669" si="1017">F3606*(180-M3606)/180</f>
        <v>253</v>
      </c>
      <c r="O3606" s="37">
        <v>0</v>
      </c>
      <c r="P3606" s="37">
        <v>0</v>
      </c>
      <c r="Q3606" s="21">
        <f t="shared" ref="Q3606:Q3669" si="1018">Latitude</f>
        <v>39.790999999999997</v>
      </c>
      <c r="R3606" s="21">
        <f t="shared" si="1009"/>
        <v>150.33333333333405</v>
      </c>
      <c r="S3606" s="21">
        <f t="shared" si="1010"/>
        <v>21.713226561570835</v>
      </c>
      <c r="T3606" s="21">
        <f t="shared" ref="T3606:T3669" si="1019">Longitude</f>
        <v>86.147999999999996</v>
      </c>
      <c r="U3606" s="37">
        <f>VLOOKUP(Time_Zone, 'LSTM LookUp'!$B$5:$D$8, 3, FALSE)</f>
        <v>-75</v>
      </c>
      <c r="V3606" s="21">
        <f t="shared" si="1011"/>
        <v>2.5921146298182243</v>
      </c>
      <c r="W3606" s="21">
        <f t="shared" ref="W3606:W3669" si="1020">15*((D3606+(4*(T3606-U3606)+V3606)/60)-12)</f>
        <v>116.79602865745454</v>
      </c>
      <c r="X3606" s="21">
        <f t="shared" ref="X3606:X3669" si="1021">G3606*(SIN(S3606*PI()/180)*SIN(Q3606*PI()/180)*COS(O3606*PI()/180)-SIN(S3606*PI()/180)*COS(Q3606*PI()/180)*SIN(O3606*PI()/180)*COS(P3606*PI()/180)+COS(S3606*PI()/180)*COS(Q3606*PI()/180)*COS(O3606*PI()/180)*COS(W3606*PI()/180)+COS(S3606*PI()/180)*SIN(Q3606*PI()/180)*SIN(O3606*PI()/180)*COS(P3606*PI()/180)*COS(W3606*PI()/180)+COS(S3606*PI()/180)*SIN(P3606*PI()/180)*SIN(W3606*PI()/180)*SIN(O3606*PI()/180))</f>
        <v>-8.2498917153663989</v>
      </c>
      <c r="Y3606" s="21">
        <f t="shared" ref="Y3606:Y3669" si="1022">X3606+N3606</f>
        <v>244.7501082846336</v>
      </c>
      <c r="Z3606" s="21">
        <f t="shared" si="1012"/>
        <v>77.581509612334628</v>
      </c>
      <c r="AA3606" s="21">
        <f t="shared" ref="AA3606:AA3669" si="1023">Z3606*I3606</f>
        <v>0</v>
      </c>
      <c r="AB3606" s="21">
        <f t="shared" ref="AB3606:AB3669" si="1024">Z3606*J3606</f>
        <v>77.581509612334628</v>
      </c>
      <c r="AC3606" s="21">
        <f t="shared" ref="AC3606:AC3669" si="1025">L3606</f>
        <v>71.06</v>
      </c>
      <c r="AD3606" s="21">
        <f t="shared" si="1013"/>
        <v>77.581509612334628</v>
      </c>
      <c r="AE3606" s="21" t="str">
        <f t="shared" ref="AE3606:AE3669" si="1026">CONCATENATE(B3606, "/", C3606, "/", D3606,":00")</f>
        <v>5/30/9:00</v>
      </c>
    </row>
    <row r="3607" spans="2:31">
      <c r="B3607" s="37">
        <v>5</v>
      </c>
      <c r="C3607" s="38">
        <v>30</v>
      </c>
      <c r="D3607" s="39">
        <v>10</v>
      </c>
      <c r="E3607" s="17">
        <v>23.3</v>
      </c>
      <c r="F3607" s="17">
        <v>297</v>
      </c>
      <c r="G3607" s="17">
        <v>486</v>
      </c>
      <c r="H3607" s="37">
        <f t="shared" si="1014"/>
        <v>73.94</v>
      </c>
      <c r="I3607" s="37">
        <f>IF(H3607&lt;'Roof Calculator'!$G$8, 1, 0)</f>
        <v>0</v>
      </c>
      <c r="J3607" s="37">
        <f>IF(H3607&gt;='Roof Calculator'!$G$8, 1, 0)</f>
        <v>1</v>
      </c>
      <c r="K3607" s="37">
        <f t="shared" si="1015"/>
        <v>0</v>
      </c>
      <c r="L3607" s="37">
        <f t="shared" si="1016"/>
        <v>73.94</v>
      </c>
      <c r="M3607" s="37">
        <v>0</v>
      </c>
      <c r="N3607" s="37">
        <f t="shared" si="1017"/>
        <v>297</v>
      </c>
      <c r="O3607" s="37">
        <v>0</v>
      </c>
      <c r="P3607" s="37">
        <v>0</v>
      </c>
      <c r="Q3607" s="21">
        <f t="shared" si="1018"/>
        <v>39.790999999999997</v>
      </c>
      <c r="R3607" s="21">
        <f t="shared" ref="R3607:R3670" si="1027">R3606+1/24</f>
        <v>150.37500000000071</v>
      </c>
      <c r="S3607" s="21">
        <f t="shared" ref="S3607:S3670" si="1028">ASIN(SIN(23.45*PI()/180)*SIN((360/365*(R3607-81))*PI()/180))*180/PI()</f>
        <v>21.719705643995137</v>
      </c>
      <c r="T3607" s="21">
        <f t="shared" si="1019"/>
        <v>86.147999999999996</v>
      </c>
      <c r="U3607" s="37">
        <f>VLOOKUP(Time_Zone, 'LSTM LookUp'!$B$5:$D$8, 3, FALSE)</f>
        <v>-75</v>
      </c>
      <c r="V3607" s="21">
        <f t="shared" ref="V3607:V3670" si="1029">9.87*SIN(2*(360/365*(R3607-81))*PI()/180)-7.53*COS((360/365*(R3607-81))*PI()/180)-1.5*SIN((360/365*(R3607-81))*PI()/180)</f>
        <v>2.5864178400158058</v>
      </c>
      <c r="W3607" s="21">
        <f t="shared" si="1020"/>
        <v>131.79460446000391</v>
      </c>
      <c r="X3607" s="21">
        <f t="shared" si="1021"/>
        <v>-116.10750749942181</v>
      </c>
      <c r="Y3607" s="21">
        <f t="shared" si="1022"/>
        <v>180.89249250057819</v>
      </c>
      <c r="Z3607" s="21">
        <f t="shared" ref="Z3607:Z3670" si="1030">Y3607/10.764*3.412</f>
        <v>57.339760722033887</v>
      </c>
      <c r="AA3607" s="21">
        <f t="shared" si="1023"/>
        <v>0</v>
      </c>
      <c r="AB3607" s="21">
        <f t="shared" si="1024"/>
        <v>57.339760722033887</v>
      </c>
      <c r="AC3607" s="21">
        <f t="shared" si="1025"/>
        <v>73.94</v>
      </c>
      <c r="AD3607" s="21">
        <f t="shared" ref="AD3607:AD3670" si="1031">AB3607</f>
        <v>57.339760722033887</v>
      </c>
      <c r="AE3607" s="21" t="str">
        <f t="shared" si="1026"/>
        <v>5/30/10:00</v>
      </c>
    </row>
    <row r="3608" spans="2:31">
      <c r="B3608" s="37">
        <v>5</v>
      </c>
      <c r="C3608" s="38">
        <v>30</v>
      </c>
      <c r="D3608" s="39">
        <v>11</v>
      </c>
      <c r="E3608" s="17">
        <v>25.6</v>
      </c>
      <c r="F3608" s="17">
        <v>450</v>
      </c>
      <c r="G3608" s="17">
        <v>288</v>
      </c>
      <c r="H3608" s="37">
        <f t="shared" si="1014"/>
        <v>78.08</v>
      </c>
      <c r="I3608" s="37">
        <f>IF(H3608&lt;'Roof Calculator'!$G$8, 1, 0)</f>
        <v>0</v>
      </c>
      <c r="J3608" s="37">
        <f>IF(H3608&gt;='Roof Calculator'!$G$8, 1, 0)</f>
        <v>1</v>
      </c>
      <c r="K3608" s="37">
        <f t="shared" si="1015"/>
        <v>0</v>
      </c>
      <c r="L3608" s="37">
        <f t="shared" si="1016"/>
        <v>78.08</v>
      </c>
      <c r="M3608" s="37">
        <v>0</v>
      </c>
      <c r="N3608" s="37">
        <f t="shared" si="1017"/>
        <v>450</v>
      </c>
      <c r="O3608" s="37">
        <v>0</v>
      </c>
      <c r="P3608" s="37">
        <v>0</v>
      </c>
      <c r="Q3608" s="21">
        <f t="shared" si="1018"/>
        <v>39.790999999999997</v>
      </c>
      <c r="R3608" s="21">
        <f t="shared" si="1027"/>
        <v>150.41666666666737</v>
      </c>
      <c r="S3608" s="21">
        <f t="shared" si="1028"/>
        <v>21.726173275937203</v>
      </c>
      <c r="T3608" s="21">
        <f t="shared" si="1019"/>
        <v>86.147999999999996</v>
      </c>
      <c r="U3608" s="37">
        <f>VLOOKUP(Time_Zone, 'LSTM LookUp'!$B$5:$D$8, 3, FALSE)</f>
        <v>-75</v>
      </c>
      <c r="V3608" s="21">
        <f t="shared" si="1029"/>
        <v>2.580709301355177</v>
      </c>
      <c r="W3608" s="21">
        <f t="shared" si="1020"/>
        <v>146.7931773253388</v>
      </c>
      <c r="X3608" s="21">
        <f t="shared" si="1021"/>
        <v>-103.77533397607505</v>
      </c>
      <c r="Y3608" s="21">
        <f t="shared" si="1022"/>
        <v>346.22466602392495</v>
      </c>
      <c r="Z3608" s="21">
        <f t="shared" si="1030"/>
        <v>109.74717209899963</v>
      </c>
      <c r="AA3608" s="21">
        <f t="shared" si="1023"/>
        <v>0</v>
      </c>
      <c r="AB3608" s="21">
        <f t="shared" si="1024"/>
        <v>109.74717209899963</v>
      </c>
      <c r="AC3608" s="21">
        <f t="shared" si="1025"/>
        <v>78.08</v>
      </c>
      <c r="AD3608" s="21">
        <f t="shared" si="1031"/>
        <v>109.74717209899963</v>
      </c>
      <c r="AE3608" s="21" t="str">
        <f t="shared" si="1026"/>
        <v>5/30/11:00</v>
      </c>
    </row>
    <row r="3609" spans="2:31">
      <c r="B3609" s="37">
        <v>5</v>
      </c>
      <c r="C3609" s="38">
        <v>30</v>
      </c>
      <c r="D3609" s="39">
        <v>12</v>
      </c>
      <c r="E3609" s="17">
        <v>26.7</v>
      </c>
      <c r="F3609" s="17">
        <v>423</v>
      </c>
      <c r="G3609" s="17">
        <v>81</v>
      </c>
      <c r="H3609" s="37">
        <f t="shared" si="1014"/>
        <v>80.06</v>
      </c>
      <c r="I3609" s="37">
        <f>IF(H3609&lt;'Roof Calculator'!$G$8, 1, 0)</f>
        <v>0</v>
      </c>
      <c r="J3609" s="37">
        <f>IF(H3609&gt;='Roof Calculator'!$G$8, 1, 0)</f>
        <v>1</v>
      </c>
      <c r="K3609" s="37">
        <f t="shared" si="1015"/>
        <v>0</v>
      </c>
      <c r="L3609" s="37">
        <f t="shared" si="1016"/>
        <v>80.06</v>
      </c>
      <c r="M3609" s="37">
        <v>0</v>
      </c>
      <c r="N3609" s="37">
        <f t="shared" si="1017"/>
        <v>423</v>
      </c>
      <c r="O3609" s="37">
        <v>0</v>
      </c>
      <c r="P3609" s="37">
        <v>0</v>
      </c>
      <c r="Q3609" s="21">
        <f t="shared" si="1018"/>
        <v>39.790999999999997</v>
      </c>
      <c r="R3609" s="21">
        <f t="shared" si="1027"/>
        <v>150.45833333333402</v>
      </c>
      <c r="S3609" s="21">
        <f t="shared" si="1028"/>
        <v>21.732629452606904</v>
      </c>
      <c r="T3609" s="21">
        <f t="shared" si="1019"/>
        <v>86.147999999999996</v>
      </c>
      <c r="U3609" s="37">
        <f>VLOOKUP(Time_Zone, 'LSTM LookUp'!$B$5:$D$8, 3, FALSE)</f>
        <v>-75</v>
      </c>
      <c r="V3609" s="21">
        <f t="shared" si="1029"/>
        <v>2.5749890327263163</v>
      </c>
      <c r="W3609" s="21">
        <f t="shared" si="1020"/>
        <v>161.79174725818157</v>
      </c>
      <c r="X3609" s="21">
        <f t="shared" si="1021"/>
        <v>-35.725518265677408</v>
      </c>
      <c r="Y3609" s="21">
        <f t="shared" si="1022"/>
        <v>387.27448173432259</v>
      </c>
      <c r="Z3609" s="21">
        <f t="shared" si="1030"/>
        <v>122.7592467184605</v>
      </c>
      <c r="AA3609" s="21">
        <f t="shared" si="1023"/>
        <v>0</v>
      </c>
      <c r="AB3609" s="21">
        <f t="shared" si="1024"/>
        <v>122.7592467184605</v>
      </c>
      <c r="AC3609" s="21">
        <f t="shared" si="1025"/>
        <v>80.06</v>
      </c>
      <c r="AD3609" s="21">
        <f t="shared" si="1031"/>
        <v>122.7592467184605</v>
      </c>
      <c r="AE3609" s="21" t="str">
        <f t="shared" si="1026"/>
        <v>5/30/12:00</v>
      </c>
    </row>
    <row r="3610" spans="2:31">
      <c r="B3610" s="37">
        <v>5</v>
      </c>
      <c r="C3610" s="38">
        <v>30</v>
      </c>
      <c r="D3610" s="39">
        <v>13</v>
      </c>
      <c r="E3610" s="17">
        <v>27.2</v>
      </c>
      <c r="F3610" s="17">
        <v>328</v>
      </c>
      <c r="G3610" s="17">
        <v>0</v>
      </c>
      <c r="H3610" s="37">
        <f t="shared" si="1014"/>
        <v>80.959999999999994</v>
      </c>
      <c r="I3610" s="37">
        <f>IF(H3610&lt;'Roof Calculator'!$G$8, 1, 0)</f>
        <v>0</v>
      </c>
      <c r="J3610" s="37">
        <f>IF(H3610&gt;='Roof Calculator'!$G$8, 1, 0)</f>
        <v>1</v>
      </c>
      <c r="K3610" s="37">
        <f t="shared" si="1015"/>
        <v>0</v>
      </c>
      <c r="L3610" s="37">
        <f t="shared" si="1016"/>
        <v>80.959999999999994</v>
      </c>
      <c r="M3610" s="37">
        <v>0</v>
      </c>
      <c r="N3610" s="37">
        <f t="shared" si="1017"/>
        <v>328</v>
      </c>
      <c r="O3610" s="37">
        <v>0</v>
      </c>
      <c r="P3610" s="37">
        <v>0</v>
      </c>
      <c r="Q3610" s="21">
        <f t="shared" si="1018"/>
        <v>39.790999999999997</v>
      </c>
      <c r="R3610" s="21">
        <f t="shared" si="1027"/>
        <v>150.50000000000068</v>
      </c>
      <c r="S3610" s="21">
        <f t="shared" si="1028"/>
        <v>21.739074169221109</v>
      </c>
      <c r="T3610" s="21">
        <f t="shared" si="1019"/>
        <v>86.147999999999996</v>
      </c>
      <c r="U3610" s="37">
        <f>VLOOKUP(Time_Zone, 'LSTM LookUp'!$B$5:$D$8, 3, FALSE)</f>
        <v>-75</v>
      </c>
      <c r="V3610" s="21">
        <f t="shared" si="1029"/>
        <v>2.5692570530466514</v>
      </c>
      <c r="W3610" s="21">
        <f t="shared" si="1020"/>
        <v>176.79031426326162</v>
      </c>
      <c r="X3610" s="21">
        <f t="shared" si="1021"/>
        <v>0</v>
      </c>
      <c r="Y3610" s="21">
        <f t="shared" si="1022"/>
        <v>328</v>
      </c>
      <c r="Z3610" s="21">
        <f t="shared" si="1030"/>
        <v>103.97027127461911</v>
      </c>
      <c r="AA3610" s="21">
        <f t="shared" si="1023"/>
        <v>0</v>
      </c>
      <c r="AB3610" s="21">
        <f t="shared" si="1024"/>
        <v>103.97027127461911</v>
      </c>
      <c r="AC3610" s="21">
        <f t="shared" si="1025"/>
        <v>80.959999999999994</v>
      </c>
      <c r="AD3610" s="21">
        <f t="shared" si="1031"/>
        <v>103.97027127461911</v>
      </c>
      <c r="AE3610" s="21" t="str">
        <f t="shared" si="1026"/>
        <v>5/30/13:00</v>
      </c>
    </row>
    <row r="3611" spans="2:31">
      <c r="B3611" s="37">
        <v>5</v>
      </c>
      <c r="C3611" s="38">
        <v>30</v>
      </c>
      <c r="D3611" s="39">
        <v>14</v>
      </c>
      <c r="E3611" s="17">
        <v>26.7</v>
      </c>
      <c r="F3611" s="17">
        <v>486</v>
      </c>
      <c r="G3611" s="17">
        <v>20</v>
      </c>
      <c r="H3611" s="37">
        <f t="shared" si="1014"/>
        <v>80.06</v>
      </c>
      <c r="I3611" s="37">
        <f>IF(H3611&lt;'Roof Calculator'!$G$8, 1, 0)</f>
        <v>0</v>
      </c>
      <c r="J3611" s="37">
        <f>IF(H3611&gt;='Roof Calculator'!$G$8, 1, 0)</f>
        <v>1</v>
      </c>
      <c r="K3611" s="37">
        <f t="shared" si="1015"/>
        <v>0</v>
      </c>
      <c r="L3611" s="37">
        <f t="shared" si="1016"/>
        <v>80.06</v>
      </c>
      <c r="M3611" s="37">
        <v>0</v>
      </c>
      <c r="N3611" s="37">
        <f t="shared" si="1017"/>
        <v>486</v>
      </c>
      <c r="O3611" s="37">
        <v>0</v>
      </c>
      <c r="P3611" s="37">
        <v>0</v>
      </c>
      <c r="Q3611" s="21">
        <f t="shared" si="1018"/>
        <v>39.790999999999997</v>
      </c>
      <c r="R3611" s="21">
        <f t="shared" si="1027"/>
        <v>150.54166666666734</v>
      </c>
      <c r="S3611" s="21">
        <f t="shared" si="1028"/>
        <v>21.745507421003783</v>
      </c>
      <c r="T3611" s="21">
        <f t="shared" si="1019"/>
        <v>86.147999999999996</v>
      </c>
      <c r="U3611" s="37">
        <f>VLOOKUP(Time_Zone, 'LSTM LookUp'!$B$5:$D$8, 3, FALSE)</f>
        <v>-75</v>
      </c>
      <c r="V3611" s="21">
        <f t="shared" si="1029"/>
        <v>2.5635133812609991</v>
      </c>
      <c r="W3611" s="21">
        <f t="shared" si="1020"/>
        <v>191.78887834531525</v>
      </c>
      <c r="X3611" s="21">
        <f t="shared" si="1021"/>
        <v>-9.2308914963004938</v>
      </c>
      <c r="Y3611" s="21">
        <f t="shared" si="1022"/>
        <v>476.7691085036995</v>
      </c>
      <c r="Z3611" s="21">
        <f t="shared" si="1030"/>
        <v>151.12748032465836</v>
      </c>
      <c r="AA3611" s="21">
        <f t="shared" si="1023"/>
        <v>0</v>
      </c>
      <c r="AB3611" s="21">
        <f t="shared" si="1024"/>
        <v>151.12748032465836</v>
      </c>
      <c r="AC3611" s="21">
        <f t="shared" si="1025"/>
        <v>80.06</v>
      </c>
      <c r="AD3611" s="21">
        <f t="shared" si="1031"/>
        <v>151.12748032465836</v>
      </c>
      <c r="AE3611" s="21" t="str">
        <f t="shared" si="1026"/>
        <v>5/30/14:00</v>
      </c>
    </row>
    <row r="3612" spans="2:31">
      <c r="B3612" s="37">
        <v>5</v>
      </c>
      <c r="C3612" s="38">
        <v>30</v>
      </c>
      <c r="D3612" s="39">
        <v>15</v>
      </c>
      <c r="E3612" s="17">
        <v>26.7</v>
      </c>
      <c r="F3612" s="17">
        <v>434</v>
      </c>
      <c r="G3612" s="17">
        <v>216</v>
      </c>
      <c r="H3612" s="37">
        <f t="shared" si="1014"/>
        <v>80.06</v>
      </c>
      <c r="I3612" s="37">
        <f>IF(H3612&lt;'Roof Calculator'!$G$8, 1, 0)</f>
        <v>0</v>
      </c>
      <c r="J3612" s="37">
        <f>IF(H3612&gt;='Roof Calculator'!$G$8, 1, 0)</f>
        <v>1</v>
      </c>
      <c r="K3612" s="37">
        <f t="shared" si="1015"/>
        <v>0</v>
      </c>
      <c r="L3612" s="37">
        <f t="shared" si="1016"/>
        <v>80.06</v>
      </c>
      <c r="M3612" s="37">
        <v>0</v>
      </c>
      <c r="N3612" s="37">
        <f t="shared" si="1017"/>
        <v>434</v>
      </c>
      <c r="O3612" s="37">
        <v>0</v>
      </c>
      <c r="P3612" s="37">
        <v>0</v>
      </c>
      <c r="Q3612" s="21">
        <f t="shared" si="1018"/>
        <v>39.790999999999997</v>
      </c>
      <c r="R3612" s="21">
        <f t="shared" si="1027"/>
        <v>150.583333333334</v>
      </c>
      <c r="S3612" s="21">
        <f t="shared" si="1028"/>
        <v>21.751929203185917</v>
      </c>
      <c r="T3612" s="21">
        <f t="shared" si="1019"/>
        <v>86.147999999999996</v>
      </c>
      <c r="U3612" s="37">
        <f>VLOOKUP(Time_Zone, 'LSTM LookUp'!$B$5:$D$8, 3, FALSE)</f>
        <v>-75</v>
      </c>
      <c r="V3612" s="21">
        <f t="shared" si="1029"/>
        <v>2.5577580363415366</v>
      </c>
      <c r="W3612" s="21">
        <f t="shared" si="1020"/>
        <v>206.78743950908537</v>
      </c>
      <c r="X3612" s="21">
        <f t="shared" si="1021"/>
        <v>-86.381014887286582</v>
      </c>
      <c r="Y3612" s="21">
        <f t="shared" si="1022"/>
        <v>347.6189851127134</v>
      </c>
      <c r="Z3612" s="21">
        <f t="shared" si="1030"/>
        <v>110.18914689748961</v>
      </c>
      <c r="AA3612" s="21">
        <f t="shared" si="1023"/>
        <v>0</v>
      </c>
      <c r="AB3612" s="21">
        <f t="shared" si="1024"/>
        <v>110.18914689748961</v>
      </c>
      <c r="AC3612" s="21">
        <f t="shared" si="1025"/>
        <v>80.06</v>
      </c>
      <c r="AD3612" s="21">
        <f t="shared" si="1031"/>
        <v>110.18914689748961</v>
      </c>
      <c r="AE3612" s="21" t="str">
        <f t="shared" si="1026"/>
        <v>5/30/15:00</v>
      </c>
    </row>
    <row r="3613" spans="2:31">
      <c r="B3613" s="37">
        <v>5</v>
      </c>
      <c r="C3613" s="38">
        <v>30</v>
      </c>
      <c r="D3613" s="39">
        <v>16</v>
      </c>
      <c r="E3613" s="17">
        <v>27.8</v>
      </c>
      <c r="F3613" s="17">
        <v>326</v>
      </c>
      <c r="G3613" s="17">
        <v>398</v>
      </c>
      <c r="H3613" s="37">
        <f t="shared" si="1014"/>
        <v>82.04</v>
      </c>
      <c r="I3613" s="37">
        <f>IF(H3613&lt;'Roof Calculator'!$G$8, 1, 0)</f>
        <v>0</v>
      </c>
      <c r="J3613" s="37">
        <f>IF(H3613&gt;='Roof Calculator'!$G$8, 1, 0)</f>
        <v>1</v>
      </c>
      <c r="K3613" s="37">
        <f t="shared" si="1015"/>
        <v>0</v>
      </c>
      <c r="L3613" s="37">
        <f t="shared" si="1016"/>
        <v>82.04</v>
      </c>
      <c r="M3613" s="37">
        <v>0</v>
      </c>
      <c r="N3613" s="37">
        <f t="shared" si="1017"/>
        <v>326</v>
      </c>
      <c r="O3613" s="37">
        <v>0</v>
      </c>
      <c r="P3613" s="37">
        <v>0</v>
      </c>
      <c r="Q3613" s="21">
        <f t="shared" si="1018"/>
        <v>39.790999999999997</v>
      </c>
      <c r="R3613" s="21">
        <f t="shared" si="1027"/>
        <v>150.62500000000065</v>
      </c>
      <c r="S3613" s="21">
        <f t="shared" si="1028"/>
        <v>21.758339511005609</v>
      </c>
      <c r="T3613" s="21">
        <f t="shared" si="1019"/>
        <v>86.147999999999996</v>
      </c>
      <c r="U3613" s="37">
        <f>VLOOKUP(Time_Zone, 'LSTM LookUp'!$B$5:$D$8, 3, FALSE)</f>
        <v>-75</v>
      </c>
      <c r="V3613" s="21">
        <f t="shared" si="1029"/>
        <v>2.551991037287757</v>
      </c>
      <c r="W3613" s="21">
        <f t="shared" si="1020"/>
        <v>221.78599775932196</v>
      </c>
      <c r="X3613" s="21">
        <f t="shared" si="1021"/>
        <v>-117.36194839573541</v>
      </c>
      <c r="Y3613" s="21">
        <f t="shared" si="1022"/>
        <v>208.6380516042646</v>
      </c>
      <c r="Z3613" s="21">
        <f t="shared" si="1030"/>
        <v>66.134618364339545</v>
      </c>
      <c r="AA3613" s="21">
        <f t="shared" si="1023"/>
        <v>0</v>
      </c>
      <c r="AB3613" s="21">
        <f t="shared" si="1024"/>
        <v>66.134618364339545</v>
      </c>
      <c r="AC3613" s="21">
        <f t="shared" si="1025"/>
        <v>82.04</v>
      </c>
      <c r="AD3613" s="21">
        <f t="shared" si="1031"/>
        <v>66.134618364339545</v>
      </c>
      <c r="AE3613" s="21" t="str">
        <f t="shared" si="1026"/>
        <v>5/30/16:00</v>
      </c>
    </row>
    <row r="3614" spans="2:31">
      <c r="B3614" s="37">
        <v>5</v>
      </c>
      <c r="C3614" s="38">
        <v>30</v>
      </c>
      <c r="D3614" s="39">
        <v>17</v>
      </c>
      <c r="E3614" s="17">
        <v>28.3</v>
      </c>
      <c r="F3614" s="17">
        <v>246</v>
      </c>
      <c r="G3614" s="17">
        <v>349</v>
      </c>
      <c r="H3614" s="37">
        <f t="shared" si="1014"/>
        <v>82.94</v>
      </c>
      <c r="I3614" s="37">
        <f>IF(H3614&lt;'Roof Calculator'!$G$8, 1, 0)</f>
        <v>0</v>
      </c>
      <c r="J3614" s="37">
        <f>IF(H3614&gt;='Roof Calculator'!$G$8, 1, 0)</f>
        <v>1</v>
      </c>
      <c r="K3614" s="37">
        <f t="shared" si="1015"/>
        <v>0</v>
      </c>
      <c r="L3614" s="37">
        <f t="shared" si="1016"/>
        <v>82.94</v>
      </c>
      <c r="M3614" s="37">
        <v>0</v>
      </c>
      <c r="N3614" s="37">
        <f t="shared" si="1017"/>
        <v>246</v>
      </c>
      <c r="O3614" s="37">
        <v>0</v>
      </c>
      <c r="P3614" s="37">
        <v>0</v>
      </c>
      <c r="Q3614" s="21">
        <f t="shared" si="1018"/>
        <v>39.790999999999997</v>
      </c>
      <c r="R3614" s="21">
        <f t="shared" si="1027"/>
        <v>150.66666666666731</v>
      </c>
      <c r="S3614" s="21">
        <f t="shared" si="1028"/>
        <v>21.764738339708032</v>
      </c>
      <c r="T3614" s="21">
        <f t="shared" si="1019"/>
        <v>86.147999999999996</v>
      </c>
      <c r="U3614" s="37">
        <f>VLOOKUP(Time_Zone, 'LSTM LookUp'!$B$5:$D$8, 3, FALSE)</f>
        <v>-75</v>
      </c>
      <c r="V3614" s="21">
        <f t="shared" si="1029"/>
        <v>2.5462124031264093</v>
      </c>
      <c r="W3614" s="21">
        <f t="shared" si="1020"/>
        <v>236.78455310078164</v>
      </c>
      <c r="X3614" s="21">
        <f t="shared" si="1021"/>
        <v>-53.606935054363859</v>
      </c>
      <c r="Y3614" s="21">
        <f t="shared" si="1022"/>
        <v>192.39306494563613</v>
      </c>
      <c r="Z3614" s="21">
        <f t="shared" si="1030"/>
        <v>60.985241322418297</v>
      </c>
      <c r="AA3614" s="21">
        <f t="shared" si="1023"/>
        <v>0</v>
      </c>
      <c r="AB3614" s="21">
        <f t="shared" si="1024"/>
        <v>60.985241322418297</v>
      </c>
      <c r="AC3614" s="21">
        <f t="shared" si="1025"/>
        <v>82.94</v>
      </c>
      <c r="AD3614" s="21">
        <f t="shared" si="1031"/>
        <v>60.985241322418297</v>
      </c>
      <c r="AE3614" s="21" t="str">
        <f t="shared" si="1026"/>
        <v>5/30/17:00</v>
      </c>
    </row>
    <row r="3615" spans="2:31">
      <c r="B3615" s="37">
        <v>5</v>
      </c>
      <c r="C3615" s="38">
        <v>30</v>
      </c>
      <c r="D3615" s="39">
        <v>18</v>
      </c>
      <c r="E3615" s="17">
        <v>27.8</v>
      </c>
      <c r="F3615" s="17">
        <v>145</v>
      </c>
      <c r="G3615" s="17">
        <v>463</v>
      </c>
      <c r="H3615" s="37">
        <f t="shared" si="1014"/>
        <v>82.04</v>
      </c>
      <c r="I3615" s="37">
        <f>IF(H3615&lt;'Roof Calculator'!$G$8, 1, 0)</f>
        <v>0</v>
      </c>
      <c r="J3615" s="37">
        <f>IF(H3615&gt;='Roof Calculator'!$G$8, 1, 0)</f>
        <v>1</v>
      </c>
      <c r="K3615" s="37">
        <f t="shared" si="1015"/>
        <v>0</v>
      </c>
      <c r="L3615" s="37">
        <f t="shared" si="1016"/>
        <v>82.04</v>
      </c>
      <c r="M3615" s="37">
        <v>0</v>
      </c>
      <c r="N3615" s="37">
        <f t="shared" si="1017"/>
        <v>145</v>
      </c>
      <c r="O3615" s="37">
        <v>0</v>
      </c>
      <c r="P3615" s="37">
        <v>0</v>
      </c>
      <c r="Q3615" s="21">
        <f t="shared" si="1018"/>
        <v>39.790999999999997</v>
      </c>
      <c r="R3615" s="21">
        <f t="shared" si="1027"/>
        <v>150.70833333333397</v>
      </c>
      <c r="S3615" s="21">
        <f t="shared" si="1028"/>
        <v>21.771125684545442</v>
      </c>
      <c r="T3615" s="21">
        <f t="shared" si="1019"/>
        <v>86.147999999999996</v>
      </c>
      <c r="U3615" s="37">
        <f>VLOOKUP(Time_Zone, 'LSTM LookUp'!$B$5:$D$8, 3, FALSE)</f>
        <v>-75</v>
      </c>
      <c r="V3615" s="21">
        <f t="shared" si="1029"/>
        <v>2.5404221529114919</v>
      </c>
      <c r="W3615" s="21">
        <f t="shared" si="1020"/>
        <v>251.78310553822786</v>
      </c>
      <c r="X3615" s="21">
        <f t="shared" si="1021"/>
        <v>6.6194301365494539</v>
      </c>
      <c r="Y3615" s="21">
        <f t="shared" si="1022"/>
        <v>151.61943013654945</v>
      </c>
      <c r="Z3615" s="21">
        <f t="shared" si="1030"/>
        <v>48.060711225000624</v>
      </c>
      <c r="AA3615" s="21">
        <f t="shared" si="1023"/>
        <v>0</v>
      </c>
      <c r="AB3615" s="21">
        <f t="shared" si="1024"/>
        <v>48.060711225000624</v>
      </c>
      <c r="AC3615" s="21">
        <f t="shared" si="1025"/>
        <v>82.04</v>
      </c>
      <c r="AD3615" s="21">
        <f t="shared" si="1031"/>
        <v>48.060711225000624</v>
      </c>
      <c r="AE3615" s="21" t="str">
        <f t="shared" si="1026"/>
        <v>5/30/18:00</v>
      </c>
    </row>
    <row r="3616" spans="2:31">
      <c r="B3616" s="37">
        <v>5</v>
      </c>
      <c r="C3616" s="38">
        <v>30</v>
      </c>
      <c r="D3616" s="39">
        <v>19</v>
      </c>
      <c r="E3616" s="17">
        <v>27.2</v>
      </c>
      <c r="F3616" s="17">
        <v>91</v>
      </c>
      <c r="G3616" s="17">
        <v>272</v>
      </c>
      <c r="H3616" s="37">
        <f t="shared" si="1014"/>
        <v>80.959999999999994</v>
      </c>
      <c r="I3616" s="37">
        <f>IF(H3616&lt;'Roof Calculator'!$G$8, 1, 0)</f>
        <v>0</v>
      </c>
      <c r="J3616" s="37">
        <f>IF(H3616&gt;='Roof Calculator'!$G$8, 1, 0)</f>
        <v>1</v>
      </c>
      <c r="K3616" s="37">
        <f t="shared" si="1015"/>
        <v>0</v>
      </c>
      <c r="L3616" s="37">
        <f t="shared" si="1016"/>
        <v>80.959999999999994</v>
      </c>
      <c r="M3616" s="37">
        <v>0</v>
      </c>
      <c r="N3616" s="37">
        <f t="shared" si="1017"/>
        <v>91</v>
      </c>
      <c r="O3616" s="37">
        <v>0</v>
      </c>
      <c r="P3616" s="37">
        <v>0</v>
      </c>
      <c r="Q3616" s="21">
        <f t="shared" si="1018"/>
        <v>39.790999999999997</v>
      </c>
      <c r="R3616" s="21">
        <f t="shared" si="1027"/>
        <v>150.75000000000063</v>
      </c>
      <c r="S3616" s="21">
        <f t="shared" si="1028"/>
        <v>21.777501540777205</v>
      </c>
      <c r="T3616" s="21">
        <f t="shared" si="1019"/>
        <v>86.147999999999996</v>
      </c>
      <c r="U3616" s="37">
        <f>VLOOKUP(Time_Zone, 'LSTM LookUp'!$B$5:$D$8, 3, FALSE)</f>
        <v>-75</v>
      </c>
      <c r="V3616" s="21">
        <f t="shared" si="1029"/>
        <v>2.534620305724165</v>
      </c>
      <c r="W3616" s="21">
        <f t="shared" si="1020"/>
        <v>266.78165507643098</v>
      </c>
      <c r="X3616" s="21">
        <f t="shared" si="1021"/>
        <v>53.687001388722507</v>
      </c>
      <c r="Y3616" s="21">
        <f t="shared" si="1022"/>
        <v>144.68700138872251</v>
      </c>
      <c r="Z3616" s="21">
        <f t="shared" si="1030"/>
        <v>45.863252391148386</v>
      </c>
      <c r="AA3616" s="21">
        <f t="shared" si="1023"/>
        <v>0</v>
      </c>
      <c r="AB3616" s="21">
        <f t="shared" si="1024"/>
        <v>45.863252391148386</v>
      </c>
      <c r="AC3616" s="21">
        <f t="shared" si="1025"/>
        <v>80.959999999999994</v>
      </c>
      <c r="AD3616" s="21">
        <f t="shared" si="1031"/>
        <v>45.863252391148386</v>
      </c>
      <c r="AE3616" s="21" t="str">
        <f t="shared" si="1026"/>
        <v>5/30/19:00</v>
      </c>
    </row>
    <row r="3617" spans="2:31">
      <c r="B3617" s="37">
        <v>5</v>
      </c>
      <c r="C3617" s="38">
        <v>30</v>
      </c>
      <c r="D3617" s="39">
        <v>20</v>
      </c>
      <c r="E3617" s="17">
        <v>25.6</v>
      </c>
      <c r="F3617" s="17">
        <v>25</v>
      </c>
      <c r="G3617" s="17">
        <v>1</v>
      </c>
      <c r="H3617" s="37">
        <f t="shared" si="1014"/>
        <v>78.08</v>
      </c>
      <c r="I3617" s="37">
        <f>IF(H3617&lt;'Roof Calculator'!$G$8, 1, 0)</f>
        <v>0</v>
      </c>
      <c r="J3617" s="37">
        <f>IF(H3617&gt;='Roof Calculator'!$G$8, 1, 0)</f>
        <v>1</v>
      </c>
      <c r="K3617" s="37">
        <f t="shared" si="1015"/>
        <v>0</v>
      </c>
      <c r="L3617" s="37">
        <f t="shared" si="1016"/>
        <v>78.08</v>
      </c>
      <c r="M3617" s="37">
        <v>0</v>
      </c>
      <c r="N3617" s="37">
        <f t="shared" si="1017"/>
        <v>25</v>
      </c>
      <c r="O3617" s="37">
        <v>0</v>
      </c>
      <c r="P3617" s="37">
        <v>0</v>
      </c>
      <c r="Q3617" s="21">
        <f t="shared" si="1018"/>
        <v>39.790999999999997</v>
      </c>
      <c r="R3617" s="21">
        <f t="shared" si="1027"/>
        <v>150.79166666666728</v>
      </c>
      <c r="S3617" s="21">
        <f t="shared" si="1028"/>
        <v>21.783865903669799</v>
      </c>
      <c r="T3617" s="21">
        <f t="shared" si="1019"/>
        <v>86.147999999999996</v>
      </c>
      <c r="U3617" s="37">
        <f>VLOOKUP(Time_Zone, 'LSTM LookUp'!$B$5:$D$8, 3, FALSE)</f>
        <v>-75</v>
      </c>
      <c r="V3617" s="21">
        <f t="shared" si="1029"/>
        <v>2.5288068806727488</v>
      </c>
      <c r="W3617" s="21">
        <f t="shared" si="1020"/>
        <v>281.78020172016818</v>
      </c>
      <c r="X3617" s="21">
        <f t="shared" si="1021"/>
        <v>0.38317344916772056</v>
      </c>
      <c r="Y3617" s="21">
        <f t="shared" si="1022"/>
        <v>25.383173449167721</v>
      </c>
      <c r="Z3617" s="21">
        <f t="shared" si="1030"/>
        <v>8.0460226503679166</v>
      </c>
      <c r="AA3617" s="21">
        <f t="shared" si="1023"/>
        <v>0</v>
      </c>
      <c r="AB3617" s="21">
        <f t="shared" si="1024"/>
        <v>8.0460226503679166</v>
      </c>
      <c r="AC3617" s="21">
        <f t="shared" si="1025"/>
        <v>78.08</v>
      </c>
      <c r="AD3617" s="21">
        <f t="shared" si="1031"/>
        <v>8.0460226503679166</v>
      </c>
      <c r="AE3617" s="21" t="str">
        <f t="shared" si="1026"/>
        <v>5/30/20:00</v>
      </c>
    </row>
    <row r="3618" spans="2:31">
      <c r="B3618" s="37">
        <v>5</v>
      </c>
      <c r="C3618" s="38">
        <v>30</v>
      </c>
      <c r="D3618" s="39">
        <v>21</v>
      </c>
      <c r="E3618" s="17">
        <v>24.4</v>
      </c>
      <c r="F3618" s="17">
        <v>0</v>
      </c>
      <c r="G3618" s="17">
        <v>0</v>
      </c>
      <c r="H3618" s="37">
        <f t="shared" si="1014"/>
        <v>75.92</v>
      </c>
      <c r="I3618" s="37">
        <f>IF(H3618&lt;'Roof Calculator'!$G$8, 1, 0)</f>
        <v>0</v>
      </c>
      <c r="J3618" s="37">
        <f>IF(H3618&gt;='Roof Calculator'!$G$8, 1, 0)</f>
        <v>1</v>
      </c>
      <c r="K3618" s="37">
        <f t="shared" si="1015"/>
        <v>0</v>
      </c>
      <c r="L3618" s="37">
        <f t="shared" si="1016"/>
        <v>75.92</v>
      </c>
      <c r="M3618" s="37">
        <v>0</v>
      </c>
      <c r="N3618" s="37">
        <f t="shared" si="1017"/>
        <v>0</v>
      </c>
      <c r="O3618" s="37">
        <v>0</v>
      </c>
      <c r="P3618" s="37">
        <v>0</v>
      </c>
      <c r="Q3618" s="21">
        <f t="shared" si="1018"/>
        <v>39.790999999999997</v>
      </c>
      <c r="R3618" s="21">
        <f t="shared" si="1027"/>
        <v>150.83333333333394</v>
      </c>
      <c r="S3618" s="21">
        <f t="shared" si="1028"/>
        <v>21.790218768496835</v>
      </c>
      <c r="T3618" s="21">
        <f t="shared" si="1019"/>
        <v>86.147999999999996</v>
      </c>
      <c r="U3618" s="37">
        <f>VLOOKUP(Time_Zone, 'LSTM LookUp'!$B$5:$D$8, 3, FALSE)</f>
        <v>-75</v>
      </c>
      <c r="V3618" s="21">
        <f t="shared" si="1029"/>
        <v>2.5229818968926487</v>
      </c>
      <c r="W3618" s="21">
        <f t="shared" si="1020"/>
        <v>296.77874547422323</v>
      </c>
      <c r="X3618" s="21">
        <f t="shared" si="1021"/>
        <v>0</v>
      </c>
      <c r="Y3618" s="21">
        <f t="shared" si="1022"/>
        <v>0</v>
      </c>
      <c r="Z3618" s="21">
        <f t="shared" si="1030"/>
        <v>0</v>
      </c>
      <c r="AA3618" s="21">
        <f t="shared" si="1023"/>
        <v>0</v>
      </c>
      <c r="AB3618" s="21">
        <f t="shared" si="1024"/>
        <v>0</v>
      </c>
      <c r="AC3618" s="21">
        <f t="shared" si="1025"/>
        <v>75.92</v>
      </c>
      <c r="AD3618" s="21">
        <f t="shared" si="1031"/>
        <v>0</v>
      </c>
      <c r="AE3618" s="21" t="str">
        <f t="shared" si="1026"/>
        <v>5/30/21:00</v>
      </c>
    </row>
    <row r="3619" spans="2:31">
      <c r="B3619" s="37">
        <v>5</v>
      </c>
      <c r="C3619" s="38">
        <v>30</v>
      </c>
      <c r="D3619" s="39">
        <v>22</v>
      </c>
      <c r="E3619" s="17">
        <v>23.9</v>
      </c>
      <c r="F3619" s="17">
        <v>0</v>
      </c>
      <c r="G3619" s="17">
        <v>0</v>
      </c>
      <c r="H3619" s="37">
        <f t="shared" si="1014"/>
        <v>75.02</v>
      </c>
      <c r="I3619" s="37">
        <f>IF(H3619&lt;'Roof Calculator'!$G$8, 1, 0)</f>
        <v>0</v>
      </c>
      <c r="J3619" s="37">
        <f>IF(H3619&gt;='Roof Calculator'!$G$8, 1, 0)</f>
        <v>1</v>
      </c>
      <c r="K3619" s="37">
        <f t="shared" si="1015"/>
        <v>0</v>
      </c>
      <c r="L3619" s="37">
        <f t="shared" si="1016"/>
        <v>75.02</v>
      </c>
      <c r="M3619" s="37">
        <v>0</v>
      </c>
      <c r="N3619" s="37">
        <f t="shared" si="1017"/>
        <v>0</v>
      </c>
      <c r="O3619" s="37">
        <v>0</v>
      </c>
      <c r="P3619" s="37">
        <v>0</v>
      </c>
      <c r="Q3619" s="21">
        <f t="shared" si="1018"/>
        <v>39.790999999999997</v>
      </c>
      <c r="R3619" s="21">
        <f t="shared" si="1027"/>
        <v>150.8750000000006</v>
      </c>
      <c r="S3619" s="21">
        <f t="shared" si="1028"/>
        <v>21.796560130539053</v>
      </c>
      <c r="T3619" s="21">
        <f t="shared" si="1019"/>
        <v>86.147999999999996</v>
      </c>
      <c r="U3619" s="37">
        <f>VLOOKUP(Time_Zone, 'LSTM LookUp'!$B$5:$D$8, 3, FALSE)</f>
        <v>-75</v>
      </c>
      <c r="V3619" s="21">
        <f t="shared" si="1029"/>
        <v>2.5171453735463336</v>
      </c>
      <c r="W3619" s="21">
        <f t="shared" si="1020"/>
        <v>311.77728634338655</v>
      </c>
      <c r="X3619" s="21">
        <f t="shared" si="1021"/>
        <v>0</v>
      </c>
      <c r="Y3619" s="21">
        <f t="shared" si="1022"/>
        <v>0</v>
      </c>
      <c r="Z3619" s="21">
        <f t="shared" si="1030"/>
        <v>0</v>
      </c>
      <c r="AA3619" s="21">
        <f t="shared" si="1023"/>
        <v>0</v>
      </c>
      <c r="AB3619" s="21">
        <f t="shared" si="1024"/>
        <v>0</v>
      </c>
      <c r="AC3619" s="21">
        <f t="shared" si="1025"/>
        <v>75.02</v>
      </c>
      <c r="AD3619" s="21">
        <f t="shared" si="1031"/>
        <v>0</v>
      </c>
      <c r="AE3619" s="21" t="str">
        <f t="shared" si="1026"/>
        <v>5/30/22:00</v>
      </c>
    </row>
    <row r="3620" spans="2:31">
      <c r="B3620" s="37">
        <v>5</v>
      </c>
      <c r="C3620" s="38">
        <v>30</v>
      </c>
      <c r="D3620" s="39">
        <v>23</v>
      </c>
      <c r="E3620" s="17">
        <v>23.3</v>
      </c>
      <c r="F3620" s="17">
        <v>0</v>
      </c>
      <c r="G3620" s="17">
        <v>0</v>
      </c>
      <c r="H3620" s="37">
        <f t="shared" si="1014"/>
        <v>73.94</v>
      </c>
      <c r="I3620" s="37">
        <f>IF(H3620&lt;'Roof Calculator'!$G$8, 1, 0)</f>
        <v>0</v>
      </c>
      <c r="J3620" s="37">
        <f>IF(H3620&gt;='Roof Calculator'!$G$8, 1, 0)</f>
        <v>1</v>
      </c>
      <c r="K3620" s="37">
        <f t="shared" si="1015"/>
        <v>0</v>
      </c>
      <c r="L3620" s="37">
        <f t="shared" si="1016"/>
        <v>73.94</v>
      </c>
      <c r="M3620" s="37">
        <v>0</v>
      </c>
      <c r="N3620" s="37">
        <f t="shared" si="1017"/>
        <v>0</v>
      </c>
      <c r="O3620" s="37">
        <v>0</v>
      </c>
      <c r="P3620" s="37">
        <v>0</v>
      </c>
      <c r="Q3620" s="21">
        <f t="shared" si="1018"/>
        <v>39.790999999999997</v>
      </c>
      <c r="R3620" s="21">
        <f t="shared" si="1027"/>
        <v>150.91666666666725</v>
      </c>
      <c r="S3620" s="21">
        <f t="shared" si="1028"/>
        <v>21.802889985084345</v>
      </c>
      <c r="T3620" s="21">
        <f t="shared" si="1019"/>
        <v>86.147999999999996</v>
      </c>
      <c r="U3620" s="37">
        <f>VLOOKUP(Time_Zone, 'LSTM LookUp'!$B$5:$D$8, 3, FALSE)</f>
        <v>-75</v>
      </c>
      <c r="V3620" s="21">
        <f t="shared" si="1029"/>
        <v>2.5112973298232832</v>
      </c>
      <c r="W3620" s="21">
        <f t="shared" si="1020"/>
        <v>326.77582433245578</v>
      </c>
      <c r="X3620" s="21">
        <f t="shared" si="1021"/>
        <v>0</v>
      </c>
      <c r="Y3620" s="21">
        <f t="shared" si="1022"/>
        <v>0</v>
      </c>
      <c r="Z3620" s="21">
        <f t="shared" si="1030"/>
        <v>0</v>
      </c>
      <c r="AA3620" s="21">
        <f t="shared" si="1023"/>
        <v>0</v>
      </c>
      <c r="AB3620" s="21">
        <f t="shared" si="1024"/>
        <v>0</v>
      </c>
      <c r="AC3620" s="21">
        <f t="shared" si="1025"/>
        <v>73.94</v>
      </c>
      <c r="AD3620" s="21">
        <f t="shared" si="1031"/>
        <v>0</v>
      </c>
      <c r="AE3620" s="21" t="str">
        <f t="shared" si="1026"/>
        <v>5/30/23:00</v>
      </c>
    </row>
    <row r="3621" spans="2:31">
      <c r="B3621" s="37">
        <v>5</v>
      </c>
      <c r="C3621" s="38">
        <v>30</v>
      </c>
      <c r="D3621" s="39">
        <v>24</v>
      </c>
      <c r="E3621" s="17">
        <v>23.3</v>
      </c>
      <c r="F3621" s="17">
        <v>0</v>
      </c>
      <c r="G3621" s="17">
        <v>0</v>
      </c>
      <c r="H3621" s="37">
        <f t="shared" si="1014"/>
        <v>73.94</v>
      </c>
      <c r="I3621" s="37">
        <f>IF(H3621&lt;'Roof Calculator'!$G$8, 1, 0)</f>
        <v>0</v>
      </c>
      <c r="J3621" s="37">
        <f>IF(H3621&gt;='Roof Calculator'!$G$8, 1, 0)</f>
        <v>1</v>
      </c>
      <c r="K3621" s="37">
        <f t="shared" si="1015"/>
        <v>0</v>
      </c>
      <c r="L3621" s="37">
        <f t="shared" si="1016"/>
        <v>73.94</v>
      </c>
      <c r="M3621" s="37">
        <v>0</v>
      </c>
      <c r="N3621" s="37">
        <f t="shared" si="1017"/>
        <v>0</v>
      </c>
      <c r="O3621" s="37">
        <v>0</v>
      </c>
      <c r="P3621" s="37">
        <v>0</v>
      </c>
      <c r="Q3621" s="21">
        <f t="shared" si="1018"/>
        <v>39.790999999999997</v>
      </c>
      <c r="R3621" s="21">
        <f t="shared" si="1027"/>
        <v>150.95833333333391</v>
      </c>
      <c r="S3621" s="21">
        <f t="shared" si="1028"/>
        <v>21.809208327427765</v>
      </c>
      <c r="T3621" s="21">
        <f t="shared" si="1019"/>
        <v>86.147999999999996</v>
      </c>
      <c r="U3621" s="37">
        <f>VLOOKUP(Time_Zone, 'LSTM LookUp'!$B$5:$D$8, 3, FALSE)</f>
        <v>-75</v>
      </c>
      <c r="V3621" s="21">
        <f t="shared" si="1029"/>
        <v>2.5054377849399359</v>
      </c>
      <c r="W3621" s="21">
        <f t="shared" si="1020"/>
        <v>341.77435944623494</v>
      </c>
      <c r="X3621" s="21">
        <f t="shared" si="1021"/>
        <v>0</v>
      </c>
      <c r="Y3621" s="21">
        <f t="shared" si="1022"/>
        <v>0</v>
      </c>
      <c r="Z3621" s="21">
        <f t="shared" si="1030"/>
        <v>0</v>
      </c>
      <c r="AA3621" s="21">
        <f t="shared" si="1023"/>
        <v>0</v>
      </c>
      <c r="AB3621" s="21">
        <f t="shared" si="1024"/>
        <v>0</v>
      </c>
      <c r="AC3621" s="21">
        <f t="shared" si="1025"/>
        <v>73.94</v>
      </c>
      <c r="AD3621" s="21">
        <f t="shared" si="1031"/>
        <v>0</v>
      </c>
      <c r="AE3621" s="21" t="str">
        <f t="shared" si="1026"/>
        <v>5/30/24:00</v>
      </c>
    </row>
    <row r="3622" spans="2:31">
      <c r="B3622" s="37">
        <v>5</v>
      </c>
      <c r="C3622" s="38">
        <v>31</v>
      </c>
      <c r="D3622" s="39">
        <v>1</v>
      </c>
      <c r="E3622" s="17">
        <v>22.8</v>
      </c>
      <c r="F3622" s="17">
        <v>0</v>
      </c>
      <c r="G3622" s="17">
        <v>0</v>
      </c>
      <c r="H3622" s="37">
        <f t="shared" si="1014"/>
        <v>73.040000000000006</v>
      </c>
      <c r="I3622" s="37">
        <f>IF(H3622&lt;'Roof Calculator'!$G$8, 1, 0)</f>
        <v>0</v>
      </c>
      <c r="J3622" s="37">
        <f>IF(H3622&gt;='Roof Calculator'!$G$8, 1, 0)</f>
        <v>1</v>
      </c>
      <c r="K3622" s="37">
        <f t="shared" si="1015"/>
        <v>0</v>
      </c>
      <c r="L3622" s="37">
        <f t="shared" si="1016"/>
        <v>73.040000000000006</v>
      </c>
      <c r="M3622" s="37">
        <v>0</v>
      </c>
      <c r="N3622" s="37">
        <f t="shared" si="1017"/>
        <v>0</v>
      </c>
      <c r="O3622" s="37">
        <v>0</v>
      </c>
      <c r="P3622" s="37">
        <v>0</v>
      </c>
      <c r="Q3622" s="21">
        <f t="shared" si="1018"/>
        <v>39.790999999999997</v>
      </c>
      <c r="R3622" s="21">
        <f t="shared" si="1027"/>
        <v>151.00000000000057</v>
      </c>
      <c r="S3622" s="21">
        <f t="shared" si="1028"/>
        <v>21.815515152871512</v>
      </c>
      <c r="T3622" s="21">
        <f t="shared" si="1019"/>
        <v>86.147999999999996</v>
      </c>
      <c r="U3622" s="37">
        <f>VLOOKUP(Time_Zone, 'LSTM LookUp'!$B$5:$D$8, 3, FALSE)</f>
        <v>-75</v>
      </c>
      <c r="V3622" s="21">
        <f t="shared" si="1029"/>
        <v>2.4995667581396743</v>
      </c>
      <c r="W3622" s="21">
        <f t="shared" si="1020"/>
        <v>-3.2271083104650877</v>
      </c>
      <c r="X3622" s="21">
        <f t="shared" si="1021"/>
        <v>0</v>
      </c>
      <c r="Y3622" s="21">
        <f t="shared" si="1022"/>
        <v>0</v>
      </c>
      <c r="Z3622" s="21">
        <f t="shared" si="1030"/>
        <v>0</v>
      </c>
      <c r="AA3622" s="21">
        <f t="shared" si="1023"/>
        <v>0</v>
      </c>
      <c r="AB3622" s="21">
        <f t="shared" si="1024"/>
        <v>0</v>
      </c>
      <c r="AC3622" s="21">
        <f t="shared" si="1025"/>
        <v>73.040000000000006</v>
      </c>
      <c r="AD3622" s="21">
        <f t="shared" si="1031"/>
        <v>0</v>
      </c>
      <c r="AE3622" s="21" t="str">
        <f t="shared" si="1026"/>
        <v>5/31/1:00</v>
      </c>
    </row>
    <row r="3623" spans="2:31">
      <c r="B3623" s="37">
        <v>5</v>
      </c>
      <c r="C3623" s="38">
        <v>31</v>
      </c>
      <c r="D3623" s="39">
        <v>2</v>
      </c>
      <c r="E3623" s="17">
        <v>22.8</v>
      </c>
      <c r="F3623" s="17">
        <v>0</v>
      </c>
      <c r="G3623" s="17">
        <v>0</v>
      </c>
      <c r="H3623" s="37">
        <f t="shared" si="1014"/>
        <v>73.040000000000006</v>
      </c>
      <c r="I3623" s="37">
        <f>IF(H3623&lt;'Roof Calculator'!$G$8, 1, 0)</f>
        <v>0</v>
      </c>
      <c r="J3623" s="37">
        <f>IF(H3623&gt;='Roof Calculator'!$G$8, 1, 0)</f>
        <v>1</v>
      </c>
      <c r="K3623" s="37">
        <f t="shared" si="1015"/>
        <v>0</v>
      </c>
      <c r="L3623" s="37">
        <f t="shared" si="1016"/>
        <v>73.040000000000006</v>
      </c>
      <c r="M3623" s="37">
        <v>0</v>
      </c>
      <c r="N3623" s="37">
        <f t="shared" si="1017"/>
        <v>0</v>
      </c>
      <c r="O3623" s="37">
        <v>0</v>
      </c>
      <c r="P3623" s="37">
        <v>0</v>
      </c>
      <c r="Q3623" s="21">
        <f t="shared" si="1018"/>
        <v>39.790999999999997</v>
      </c>
      <c r="R3623" s="21">
        <f t="shared" si="1027"/>
        <v>151.04166666666723</v>
      </c>
      <c r="S3623" s="21">
        <f t="shared" si="1028"/>
        <v>21.821810456724979</v>
      </c>
      <c r="T3623" s="21">
        <f t="shared" si="1019"/>
        <v>86.147999999999996</v>
      </c>
      <c r="U3623" s="37">
        <f>VLOOKUP(Time_Zone, 'LSTM LookUp'!$B$5:$D$8, 3, FALSE)</f>
        <v>-75</v>
      </c>
      <c r="V3623" s="21">
        <f t="shared" si="1029"/>
        <v>2.4936842686927458</v>
      </c>
      <c r="W3623" s="21">
        <f t="shared" si="1020"/>
        <v>11.771421067173184</v>
      </c>
      <c r="X3623" s="21">
        <f t="shared" si="1021"/>
        <v>0</v>
      </c>
      <c r="Y3623" s="21">
        <f t="shared" si="1022"/>
        <v>0</v>
      </c>
      <c r="Z3623" s="21">
        <f t="shared" si="1030"/>
        <v>0</v>
      </c>
      <c r="AA3623" s="21">
        <f t="shared" si="1023"/>
        <v>0</v>
      </c>
      <c r="AB3623" s="21">
        <f t="shared" si="1024"/>
        <v>0</v>
      </c>
      <c r="AC3623" s="21">
        <f t="shared" si="1025"/>
        <v>73.040000000000006</v>
      </c>
      <c r="AD3623" s="21">
        <f t="shared" si="1031"/>
        <v>0</v>
      </c>
      <c r="AE3623" s="21" t="str">
        <f t="shared" si="1026"/>
        <v>5/31/2:00</v>
      </c>
    </row>
    <row r="3624" spans="2:31">
      <c r="B3624" s="37">
        <v>5</v>
      </c>
      <c r="C3624" s="38">
        <v>31</v>
      </c>
      <c r="D3624" s="39">
        <v>3</v>
      </c>
      <c r="E3624" s="17">
        <v>20.6</v>
      </c>
      <c r="F3624" s="17">
        <v>0</v>
      </c>
      <c r="G3624" s="17">
        <v>0</v>
      </c>
      <c r="H3624" s="37">
        <f t="shared" si="1014"/>
        <v>69.08</v>
      </c>
      <c r="I3624" s="37">
        <f>IF(H3624&lt;'Roof Calculator'!$G$8, 1, 0)</f>
        <v>0</v>
      </c>
      <c r="J3624" s="37">
        <f>IF(H3624&gt;='Roof Calculator'!$G$8, 1, 0)</f>
        <v>1</v>
      </c>
      <c r="K3624" s="37">
        <f t="shared" si="1015"/>
        <v>0</v>
      </c>
      <c r="L3624" s="37">
        <f t="shared" si="1016"/>
        <v>69.08</v>
      </c>
      <c r="M3624" s="37">
        <v>0</v>
      </c>
      <c r="N3624" s="37">
        <f t="shared" si="1017"/>
        <v>0</v>
      </c>
      <c r="O3624" s="37">
        <v>0</v>
      </c>
      <c r="P3624" s="37">
        <v>0</v>
      </c>
      <c r="Q3624" s="21">
        <f t="shared" si="1018"/>
        <v>39.790999999999997</v>
      </c>
      <c r="R3624" s="21">
        <f t="shared" si="1027"/>
        <v>151.08333333333388</v>
      </c>
      <c r="S3624" s="21">
        <f t="shared" si="1028"/>
        <v>21.828094234304746</v>
      </c>
      <c r="T3624" s="21">
        <f t="shared" si="1019"/>
        <v>86.147999999999996</v>
      </c>
      <c r="U3624" s="37">
        <f>VLOOKUP(Time_Zone, 'LSTM LookUp'!$B$5:$D$8, 3, FALSE)</f>
        <v>-75</v>
      </c>
      <c r="V3624" s="21">
        <f t="shared" si="1029"/>
        <v>2.4877903358962521</v>
      </c>
      <c r="W3624" s="21">
        <f t="shared" si="1020"/>
        <v>26.769947583974076</v>
      </c>
      <c r="X3624" s="21">
        <f t="shared" si="1021"/>
        <v>0</v>
      </c>
      <c r="Y3624" s="21">
        <f t="shared" si="1022"/>
        <v>0</v>
      </c>
      <c r="Z3624" s="21">
        <f t="shared" si="1030"/>
        <v>0</v>
      </c>
      <c r="AA3624" s="21">
        <f t="shared" si="1023"/>
        <v>0</v>
      </c>
      <c r="AB3624" s="21">
        <f t="shared" si="1024"/>
        <v>0</v>
      </c>
      <c r="AC3624" s="21">
        <f t="shared" si="1025"/>
        <v>69.08</v>
      </c>
      <c r="AD3624" s="21">
        <f t="shared" si="1031"/>
        <v>0</v>
      </c>
      <c r="AE3624" s="21" t="str">
        <f t="shared" si="1026"/>
        <v>5/31/3:00</v>
      </c>
    </row>
    <row r="3625" spans="2:31">
      <c r="B3625" s="37">
        <v>5</v>
      </c>
      <c r="C3625" s="38">
        <v>31</v>
      </c>
      <c r="D3625" s="39">
        <v>4</v>
      </c>
      <c r="E3625" s="17">
        <v>20</v>
      </c>
      <c r="F3625" s="17">
        <v>0</v>
      </c>
      <c r="G3625" s="17">
        <v>0</v>
      </c>
      <c r="H3625" s="37">
        <f t="shared" si="1014"/>
        <v>68</v>
      </c>
      <c r="I3625" s="37">
        <f>IF(H3625&lt;'Roof Calculator'!$G$8, 1, 0)</f>
        <v>0</v>
      </c>
      <c r="J3625" s="37">
        <f>IF(H3625&gt;='Roof Calculator'!$G$8, 1, 0)</f>
        <v>1</v>
      </c>
      <c r="K3625" s="37">
        <f t="shared" si="1015"/>
        <v>0</v>
      </c>
      <c r="L3625" s="37">
        <f t="shared" si="1016"/>
        <v>68</v>
      </c>
      <c r="M3625" s="37">
        <v>0</v>
      </c>
      <c r="N3625" s="37">
        <f t="shared" si="1017"/>
        <v>0</v>
      </c>
      <c r="O3625" s="37">
        <v>0</v>
      </c>
      <c r="P3625" s="37">
        <v>0</v>
      </c>
      <c r="Q3625" s="21">
        <f t="shared" si="1018"/>
        <v>39.790999999999997</v>
      </c>
      <c r="R3625" s="21">
        <f t="shared" si="1027"/>
        <v>151.12500000000054</v>
      </c>
      <c r="S3625" s="21">
        <f t="shared" si="1028"/>
        <v>21.834366480934587</v>
      </c>
      <c r="T3625" s="21">
        <f t="shared" si="1019"/>
        <v>86.147999999999996</v>
      </c>
      <c r="U3625" s="37">
        <f>VLOOKUP(Time_Zone, 'LSTM LookUp'!$B$5:$D$8, 3, FALSE)</f>
        <v>-75</v>
      </c>
      <c r="V3625" s="21">
        <f t="shared" si="1029"/>
        <v>2.4818849790740787</v>
      </c>
      <c r="W3625" s="21">
        <f t="shared" si="1020"/>
        <v>41.768471244768499</v>
      </c>
      <c r="X3625" s="21">
        <f t="shared" si="1021"/>
        <v>0</v>
      </c>
      <c r="Y3625" s="21">
        <f t="shared" si="1022"/>
        <v>0</v>
      </c>
      <c r="Z3625" s="21">
        <f t="shared" si="1030"/>
        <v>0</v>
      </c>
      <c r="AA3625" s="21">
        <f t="shared" si="1023"/>
        <v>0</v>
      </c>
      <c r="AB3625" s="21">
        <f t="shared" si="1024"/>
        <v>0</v>
      </c>
      <c r="AC3625" s="21">
        <f t="shared" si="1025"/>
        <v>68</v>
      </c>
      <c r="AD3625" s="21">
        <f t="shared" si="1031"/>
        <v>0</v>
      </c>
      <c r="AE3625" s="21" t="str">
        <f t="shared" si="1026"/>
        <v>5/31/4:00</v>
      </c>
    </row>
    <row r="3626" spans="2:31">
      <c r="B3626" s="37">
        <v>5</v>
      </c>
      <c r="C3626" s="38">
        <v>31</v>
      </c>
      <c r="D3626" s="39">
        <v>5</v>
      </c>
      <c r="E3626" s="17">
        <v>20</v>
      </c>
      <c r="F3626" s="17">
        <v>0</v>
      </c>
      <c r="G3626" s="17">
        <v>0</v>
      </c>
      <c r="H3626" s="37">
        <f t="shared" si="1014"/>
        <v>68</v>
      </c>
      <c r="I3626" s="37">
        <f>IF(H3626&lt;'Roof Calculator'!$G$8, 1, 0)</f>
        <v>0</v>
      </c>
      <c r="J3626" s="37">
        <f>IF(H3626&gt;='Roof Calculator'!$G$8, 1, 0)</f>
        <v>1</v>
      </c>
      <c r="K3626" s="37">
        <f t="shared" si="1015"/>
        <v>0</v>
      </c>
      <c r="L3626" s="37">
        <f t="shared" si="1016"/>
        <v>68</v>
      </c>
      <c r="M3626" s="37">
        <v>0</v>
      </c>
      <c r="N3626" s="37">
        <f t="shared" si="1017"/>
        <v>0</v>
      </c>
      <c r="O3626" s="37">
        <v>0</v>
      </c>
      <c r="P3626" s="37">
        <v>0</v>
      </c>
      <c r="Q3626" s="21">
        <f t="shared" si="1018"/>
        <v>39.790999999999997</v>
      </c>
      <c r="R3626" s="21">
        <f t="shared" si="1027"/>
        <v>151.1666666666672</v>
      </c>
      <c r="S3626" s="21">
        <f t="shared" si="1028"/>
        <v>21.840627191945487</v>
      </c>
      <c r="T3626" s="21">
        <f t="shared" si="1019"/>
        <v>86.147999999999996</v>
      </c>
      <c r="U3626" s="37">
        <f>VLOOKUP(Time_Zone, 'LSTM LookUp'!$B$5:$D$8, 3, FALSE)</f>
        <v>-75</v>
      </c>
      <c r="V3626" s="21">
        <f t="shared" si="1029"/>
        <v>2.4759682175768694</v>
      </c>
      <c r="W3626" s="21">
        <f t="shared" si="1020"/>
        <v>56.76699205439423</v>
      </c>
      <c r="X3626" s="21">
        <f t="shared" si="1021"/>
        <v>0</v>
      </c>
      <c r="Y3626" s="21">
        <f t="shared" si="1022"/>
        <v>0</v>
      </c>
      <c r="Z3626" s="21">
        <f t="shared" si="1030"/>
        <v>0</v>
      </c>
      <c r="AA3626" s="21">
        <f t="shared" si="1023"/>
        <v>0</v>
      </c>
      <c r="AB3626" s="21">
        <f t="shared" si="1024"/>
        <v>0</v>
      </c>
      <c r="AC3626" s="21">
        <f t="shared" si="1025"/>
        <v>68</v>
      </c>
      <c r="AD3626" s="21">
        <f t="shared" si="1031"/>
        <v>0</v>
      </c>
      <c r="AE3626" s="21" t="str">
        <f t="shared" si="1026"/>
        <v>5/31/5:00</v>
      </c>
    </row>
    <row r="3627" spans="2:31">
      <c r="B3627" s="37">
        <v>5</v>
      </c>
      <c r="C3627" s="38">
        <v>31</v>
      </c>
      <c r="D3627" s="39">
        <v>6</v>
      </c>
      <c r="E3627" s="17">
        <v>20</v>
      </c>
      <c r="F3627" s="17">
        <v>16</v>
      </c>
      <c r="G3627" s="17">
        <v>22</v>
      </c>
      <c r="H3627" s="37">
        <f t="shared" si="1014"/>
        <v>68</v>
      </c>
      <c r="I3627" s="37">
        <f>IF(H3627&lt;'Roof Calculator'!$G$8, 1, 0)</f>
        <v>0</v>
      </c>
      <c r="J3627" s="37">
        <f>IF(H3627&gt;='Roof Calculator'!$G$8, 1, 0)</f>
        <v>1</v>
      </c>
      <c r="K3627" s="37">
        <f t="shared" si="1015"/>
        <v>0</v>
      </c>
      <c r="L3627" s="37">
        <f t="shared" si="1016"/>
        <v>68</v>
      </c>
      <c r="M3627" s="37">
        <v>0</v>
      </c>
      <c r="N3627" s="37">
        <f t="shared" si="1017"/>
        <v>16</v>
      </c>
      <c r="O3627" s="37">
        <v>0</v>
      </c>
      <c r="P3627" s="37">
        <v>0</v>
      </c>
      <c r="Q3627" s="21">
        <f t="shared" si="1018"/>
        <v>39.790999999999997</v>
      </c>
      <c r="R3627" s="21">
        <f t="shared" si="1027"/>
        <v>151.20833333333385</v>
      </c>
      <c r="S3627" s="21">
        <f t="shared" si="1028"/>
        <v>21.846876362675648</v>
      </c>
      <c r="T3627" s="21">
        <f t="shared" si="1019"/>
        <v>86.147999999999996</v>
      </c>
      <c r="U3627" s="37">
        <f>VLOOKUP(Time_Zone, 'LSTM LookUp'!$B$5:$D$8, 3, FALSE)</f>
        <v>-75</v>
      </c>
      <c r="V3627" s="21">
        <f t="shared" si="1029"/>
        <v>2.4700400707819785</v>
      </c>
      <c r="W3627" s="21">
        <f t="shared" si="1020"/>
        <v>71.765510017695533</v>
      </c>
      <c r="X3627" s="21">
        <f t="shared" si="1021"/>
        <v>10.149094634024914</v>
      </c>
      <c r="Y3627" s="21">
        <f t="shared" si="1022"/>
        <v>26.149094634024912</v>
      </c>
      <c r="Z3627" s="21">
        <f t="shared" si="1030"/>
        <v>8.2888062886745644</v>
      </c>
      <c r="AA3627" s="21">
        <f t="shared" si="1023"/>
        <v>0</v>
      </c>
      <c r="AB3627" s="21">
        <f t="shared" si="1024"/>
        <v>8.2888062886745644</v>
      </c>
      <c r="AC3627" s="21">
        <f t="shared" si="1025"/>
        <v>68</v>
      </c>
      <c r="AD3627" s="21">
        <f t="shared" si="1031"/>
        <v>8.2888062886745644</v>
      </c>
      <c r="AE3627" s="21" t="str">
        <f t="shared" si="1026"/>
        <v>5/31/6:00</v>
      </c>
    </row>
    <row r="3628" spans="2:31">
      <c r="B3628" s="37">
        <v>5</v>
      </c>
      <c r="C3628" s="38">
        <v>31</v>
      </c>
      <c r="D3628" s="39">
        <v>7</v>
      </c>
      <c r="E3628" s="17">
        <v>21.1</v>
      </c>
      <c r="F3628" s="17">
        <v>57</v>
      </c>
      <c r="G3628" s="17">
        <v>303</v>
      </c>
      <c r="H3628" s="37">
        <f t="shared" si="1014"/>
        <v>69.98</v>
      </c>
      <c r="I3628" s="37">
        <f>IF(H3628&lt;'Roof Calculator'!$G$8, 1, 0)</f>
        <v>0</v>
      </c>
      <c r="J3628" s="37">
        <f>IF(H3628&gt;='Roof Calculator'!$G$8, 1, 0)</f>
        <v>1</v>
      </c>
      <c r="K3628" s="37">
        <f t="shared" si="1015"/>
        <v>0</v>
      </c>
      <c r="L3628" s="37">
        <f t="shared" si="1016"/>
        <v>69.98</v>
      </c>
      <c r="M3628" s="37">
        <v>0</v>
      </c>
      <c r="N3628" s="37">
        <f t="shared" si="1017"/>
        <v>57</v>
      </c>
      <c r="O3628" s="37">
        <v>0</v>
      </c>
      <c r="P3628" s="37">
        <v>0</v>
      </c>
      <c r="Q3628" s="21">
        <f t="shared" si="1018"/>
        <v>39.790999999999997</v>
      </c>
      <c r="R3628" s="21">
        <f t="shared" si="1027"/>
        <v>151.25000000000051</v>
      </c>
      <c r="S3628" s="21">
        <f t="shared" si="1028"/>
        <v>21.853113988470497</v>
      </c>
      <c r="T3628" s="21">
        <f t="shared" si="1019"/>
        <v>86.147999999999996</v>
      </c>
      <c r="U3628" s="37">
        <f>VLOOKUP(Time_Zone, 'LSTM LookUp'!$B$5:$D$8, 3, FALSE)</f>
        <v>-75</v>
      </c>
      <c r="V3628" s="21">
        <f t="shared" si="1029"/>
        <v>2.4641005580934139</v>
      </c>
      <c r="W3628" s="21">
        <f t="shared" si="1020"/>
        <v>86.764025139523326</v>
      </c>
      <c r="X3628" s="21">
        <f t="shared" si="1021"/>
        <v>84.379234094754381</v>
      </c>
      <c r="Y3628" s="21">
        <f t="shared" si="1022"/>
        <v>141.37923409475439</v>
      </c>
      <c r="Z3628" s="21">
        <f t="shared" si="1030"/>
        <v>44.814747931187476</v>
      </c>
      <c r="AA3628" s="21">
        <f t="shared" si="1023"/>
        <v>0</v>
      </c>
      <c r="AB3628" s="21">
        <f t="shared" si="1024"/>
        <v>44.814747931187476</v>
      </c>
      <c r="AC3628" s="21">
        <f t="shared" si="1025"/>
        <v>69.98</v>
      </c>
      <c r="AD3628" s="21">
        <f t="shared" si="1031"/>
        <v>44.814747931187476</v>
      </c>
      <c r="AE3628" s="21" t="str">
        <f t="shared" si="1026"/>
        <v>5/31/7:00</v>
      </c>
    </row>
    <row r="3629" spans="2:31">
      <c r="B3629" s="37">
        <v>5</v>
      </c>
      <c r="C3629" s="38">
        <v>31</v>
      </c>
      <c r="D3629" s="39">
        <v>8</v>
      </c>
      <c r="E3629" s="17">
        <v>21.7</v>
      </c>
      <c r="F3629" s="17">
        <v>96</v>
      </c>
      <c r="G3629" s="17">
        <v>514</v>
      </c>
      <c r="H3629" s="37">
        <f t="shared" si="1014"/>
        <v>71.06</v>
      </c>
      <c r="I3629" s="37">
        <f>IF(H3629&lt;'Roof Calculator'!$G$8, 1, 0)</f>
        <v>0</v>
      </c>
      <c r="J3629" s="37">
        <f>IF(H3629&gt;='Roof Calculator'!$G$8, 1, 0)</f>
        <v>1</v>
      </c>
      <c r="K3629" s="37">
        <f t="shared" si="1015"/>
        <v>0</v>
      </c>
      <c r="L3629" s="37">
        <f t="shared" si="1016"/>
        <v>71.06</v>
      </c>
      <c r="M3629" s="37">
        <v>0</v>
      </c>
      <c r="N3629" s="37">
        <f t="shared" si="1017"/>
        <v>96</v>
      </c>
      <c r="O3629" s="37">
        <v>0</v>
      </c>
      <c r="P3629" s="37">
        <v>0</v>
      </c>
      <c r="Q3629" s="21">
        <f t="shared" si="1018"/>
        <v>39.790999999999997</v>
      </c>
      <c r="R3629" s="21">
        <f t="shared" si="1027"/>
        <v>151.29166666666717</v>
      </c>
      <c r="S3629" s="21">
        <f t="shared" si="1028"/>
        <v>21.859340064682712</v>
      </c>
      <c r="T3629" s="21">
        <f t="shared" si="1019"/>
        <v>86.147999999999996</v>
      </c>
      <c r="U3629" s="37">
        <f>VLOOKUP(Time_Zone, 'LSTM LookUp'!$B$5:$D$8, 3, FALSE)</f>
        <v>-75</v>
      </c>
      <c r="V3629" s="21">
        <f t="shared" si="1029"/>
        <v>2.4581496989418214</v>
      </c>
      <c r="W3629" s="21">
        <f t="shared" si="1020"/>
        <v>101.76253742473548</v>
      </c>
      <c r="X3629" s="21">
        <f t="shared" si="1021"/>
        <v>47.755341038327444</v>
      </c>
      <c r="Y3629" s="21">
        <f t="shared" si="1022"/>
        <v>143.75534103832746</v>
      </c>
      <c r="Z3629" s="21">
        <f t="shared" si="1030"/>
        <v>45.56793233210454</v>
      </c>
      <c r="AA3629" s="21">
        <f t="shared" si="1023"/>
        <v>0</v>
      </c>
      <c r="AB3629" s="21">
        <f t="shared" si="1024"/>
        <v>45.56793233210454</v>
      </c>
      <c r="AC3629" s="21">
        <f t="shared" si="1025"/>
        <v>71.06</v>
      </c>
      <c r="AD3629" s="21">
        <f t="shared" si="1031"/>
        <v>45.56793233210454</v>
      </c>
      <c r="AE3629" s="21" t="str">
        <f t="shared" si="1026"/>
        <v>5/31/8:00</v>
      </c>
    </row>
    <row r="3630" spans="2:31">
      <c r="B3630" s="37">
        <v>5</v>
      </c>
      <c r="C3630" s="38">
        <v>31</v>
      </c>
      <c r="D3630" s="39">
        <v>9</v>
      </c>
      <c r="E3630" s="17">
        <v>23.3</v>
      </c>
      <c r="F3630" s="17">
        <v>192</v>
      </c>
      <c r="G3630" s="17">
        <v>493</v>
      </c>
      <c r="H3630" s="37">
        <f t="shared" si="1014"/>
        <v>73.94</v>
      </c>
      <c r="I3630" s="37">
        <f>IF(H3630&lt;'Roof Calculator'!$G$8, 1, 0)</f>
        <v>0</v>
      </c>
      <c r="J3630" s="37">
        <f>IF(H3630&gt;='Roof Calculator'!$G$8, 1, 0)</f>
        <v>1</v>
      </c>
      <c r="K3630" s="37">
        <f t="shared" si="1015"/>
        <v>0</v>
      </c>
      <c r="L3630" s="37">
        <f t="shared" si="1016"/>
        <v>73.94</v>
      </c>
      <c r="M3630" s="37">
        <v>0</v>
      </c>
      <c r="N3630" s="37">
        <f t="shared" si="1017"/>
        <v>192</v>
      </c>
      <c r="O3630" s="37">
        <v>0</v>
      </c>
      <c r="P3630" s="37">
        <v>0</v>
      </c>
      <c r="Q3630" s="21">
        <f t="shared" si="1018"/>
        <v>39.790999999999997</v>
      </c>
      <c r="R3630" s="21">
        <f t="shared" si="1027"/>
        <v>151.33333333333383</v>
      </c>
      <c r="S3630" s="21">
        <f t="shared" si="1028"/>
        <v>21.865554586672204</v>
      </c>
      <c r="T3630" s="21">
        <f t="shared" si="1019"/>
        <v>86.147999999999996</v>
      </c>
      <c r="U3630" s="37">
        <f>VLOOKUP(Time_Zone, 'LSTM LookUp'!$B$5:$D$8, 3, FALSE)</f>
        <v>-75</v>
      </c>
      <c r="V3630" s="21">
        <f t="shared" si="1029"/>
        <v>2.4521875127844099</v>
      </c>
      <c r="W3630" s="21">
        <f t="shared" si="1020"/>
        <v>116.76104687819611</v>
      </c>
      <c r="X3630" s="21">
        <f t="shared" si="1021"/>
        <v>-40.790799915572975</v>
      </c>
      <c r="Y3630" s="21">
        <f t="shared" si="1022"/>
        <v>151.20920008442704</v>
      </c>
      <c r="Z3630" s="21">
        <f t="shared" si="1030"/>
        <v>47.930675463402551</v>
      </c>
      <c r="AA3630" s="21">
        <f t="shared" si="1023"/>
        <v>0</v>
      </c>
      <c r="AB3630" s="21">
        <f t="shared" si="1024"/>
        <v>47.930675463402551</v>
      </c>
      <c r="AC3630" s="21">
        <f t="shared" si="1025"/>
        <v>73.94</v>
      </c>
      <c r="AD3630" s="21">
        <f t="shared" si="1031"/>
        <v>47.930675463402551</v>
      </c>
      <c r="AE3630" s="21" t="str">
        <f t="shared" si="1026"/>
        <v>5/31/9:00</v>
      </c>
    </row>
    <row r="3631" spans="2:31">
      <c r="B3631" s="37">
        <v>5</v>
      </c>
      <c r="C3631" s="38">
        <v>31</v>
      </c>
      <c r="D3631" s="39">
        <v>10</v>
      </c>
      <c r="E3631" s="17">
        <v>24.4</v>
      </c>
      <c r="F3631" s="17">
        <v>156</v>
      </c>
      <c r="G3631" s="17">
        <v>735</v>
      </c>
      <c r="H3631" s="37">
        <f t="shared" si="1014"/>
        <v>75.92</v>
      </c>
      <c r="I3631" s="37">
        <f>IF(H3631&lt;'Roof Calculator'!$G$8, 1, 0)</f>
        <v>0</v>
      </c>
      <c r="J3631" s="37">
        <f>IF(H3631&gt;='Roof Calculator'!$G$8, 1, 0)</f>
        <v>1</v>
      </c>
      <c r="K3631" s="37">
        <f t="shared" si="1015"/>
        <v>0</v>
      </c>
      <c r="L3631" s="37">
        <f t="shared" si="1016"/>
        <v>75.92</v>
      </c>
      <c r="M3631" s="37">
        <v>0</v>
      </c>
      <c r="N3631" s="37">
        <f t="shared" si="1017"/>
        <v>156</v>
      </c>
      <c r="O3631" s="37">
        <v>0</v>
      </c>
      <c r="P3631" s="37">
        <v>0</v>
      </c>
      <c r="Q3631" s="21">
        <f t="shared" si="1018"/>
        <v>39.790999999999997</v>
      </c>
      <c r="R3631" s="21">
        <f t="shared" si="1027"/>
        <v>151.37500000000048</v>
      </c>
      <c r="S3631" s="21">
        <f t="shared" si="1028"/>
        <v>21.871757549806158</v>
      </c>
      <c r="T3631" s="21">
        <f t="shared" si="1019"/>
        <v>86.147999999999996</v>
      </c>
      <c r="U3631" s="37">
        <f>VLOOKUP(Time_Zone, 'LSTM LookUp'!$B$5:$D$8, 3, FALSE)</f>
        <v>-75</v>
      </c>
      <c r="V3631" s="21">
        <f t="shared" si="1029"/>
        <v>2.4462140191049375</v>
      </c>
      <c r="W3631" s="21">
        <f t="shared" si="1020"/>
        <v>131.75955350477625</v>
      </c>
      <c r="X3631" s="21">
        <f t="shared" si="1021"/>
        <v>-173.82561163367174</v>
      </c>
      <c r="Y3631" s="21">
        <f t="shared" si="1022"/>
        <v>-17.825611633671741</v>
      </c>
      <c r="Z3631" s="21">
        <f t="shared" si="1030"/>
        <v>-5.6504075524050528</v>
      </c>
      <c r="AA3631" s="21">
        <f t="shared" si="1023"/>
        <v>0</v>
      </c>
      <c r="AB3631" s="21">
        <f t="shared" si="1024"/>
        <v>-5.6504075524050528</v>
      </c>
      <c r="AC3631" s="21">
        <f t="shared" si="1025"/>
        <v>75.92</v>
      </c>
      <c r="AD3631" s="21">
        <f t="shared" si="1031"/>
        <v>-5.6504075524050528</v>
      </c>
      <c r="AE3631" s="21" t="str">
        <f t="shared" si="1026"/>
        <v>5/31/10:00</v>
      </c>
    </row>
    <row r="3632" spans="2:31">
      <c r="B3632" s="37">
        <v>5</v>
      </c>
      <c r="C3632" s="38">
        <v>31</v>
      </c>
      <c r="D3632" s="39">
        <v>11</v>
      </c>
      <c r="E3632" s="17">
        <v>25.6</v>
      </c>
      <c r="F3632" s="17">
        <v>166</v>
      </c>
      <c r="G3632" s="17">
        <v>791</v>
      </c>
      <c r="H3632" s="37">
        <f t="shared" si="1014"/>
        <v>78.08</v>
      </c>
      <c r="I3632" s="37">
        <f>IF(H3632&lt;'Roof Calculator'!$G$8, 1, 0)</f>
        <v>0</v>
      </c>
      <c r="J3632" s="37">
        <f>IF(H3632&gt;='Roof Calculator'!$G$8, 1, 0)</f>
        <v>1</v>
      </c>
      <c r="K3632" s="37">
        <f t="shared" si="1015"/>
        <v>0</v>
      </c>
      <c r="L3632" s="37">
        <f t="shared" si="1016"/>
        <v>78.08</v>
      </c>
      <c r="M3632" s="37">
        <v>0</v>
      </c>
      <c r="N3632" s="37">
        <f t="shared" si="1017"/>
        <v>166</v>
      </c>
      <c r="O3632" s="37">
        <v>0</v>
      </c>
      <c r="P3632" s="37">
        <v>0</v>
      </c>
      <c r="Q3632" s="21">
        <f t="shared" si="1018"/>
        <v>39.790999999999997</v>
      </c>
      <c r="R3632" s="21">
        <f t="shared" si="1027"/>
        <v>151.41666666666714</v>
      </c>
      <c r="S3632" s="21">
        <f t="shared" si="1028"/>
        <v>21.877948949459022</v>
      </c>
      <c r="T3632" s="21">
        <f t="shared" si="1019"/>
        <v>86.147999999999996</v>
      </c>
      <c r="U3632" s="37">
        <f>VLOOKUP(Time_Zone, 'LSTM LookUp'!$B$5:$D$8, 3, FALSE)</f>
        <v>-75</v>
      </c>
      <c r="V3632" s="21">
        <f t="shared" si="1029"/>
        <v>2.4402292374136367</v>
      </c>
      <c r="W3632" s="21">
        <f t="shared" si="1020"/>
        <v>146.7580573093534</v>
      </c>
      <c r="X3632" s="21">
        <f t="shared" si="1021"/>
        <v>-283.08701097974142</v>
      </c>
      <c r="Y3632" s="21">
        <f t="shared" si="1022"/>
        <v>-117.08701097974142</v>
      </c>
      <c r="Z3632" s="21">
        <f t="shared" si="1030"/>
        <v>-37.114537482615923</v>
      </c>
      <c r="AA3632" s="21">
        <f t="shared" si="1023"/>
        <v>0</v>
      </c>
      <c r="AB3632" s="21">
        <f t="shared" si="1024"/>
        <v>-37.114537482615923</v>
      </c>
      <c r="AC3632" s="21">
        <f t="shared" si="1025"/>
        <v>78.08</v>
      </c>
      <c r="AD3632" s="21">
        <f t="shared" si="1031"/>
        <v>-37.114537482615923</v>
      </c>
      <c r="AE3632" s="21" t="str">
        <f t="shared" si="1026"/>
        <v>5/31/11:00</v>
      </c>
    </row>
    <row r="3633" spans="2:31">
      <c r="B3633" s="37">
        <v>5</v>
      </c>
      <c r="C3633" s="38">
        <v>31</v>
      </c>
      <c r="D3633" s="39">
        <v>12</v>
      </c>
      <c r="E3633" s="17">
        <v>26.1</v>
      </c>
      <c r="F3633" s="17">
        <v>239</v>
      </c>
      <c r="G3633" s="17">
        <v>704</v>
      </c>
      <c r="H3633" s="37">
        <f t="shared" si="1014"/>
        <v>78.98</v>
      </c>
      <c r="I3633" s="37">
        <f>IF(H3633&lt;'Roof Calculator'!$G$8, 1, 0)</f>
        <v>0</v>
      </c>
      <c r="J3633" s="37">
        <f>IF(H3633&gt;='Roof Calculator'!$G$8, 1, 0)</f>
        <v>1</v>
      </c>
      <c r="K3633" s="37">
        <f t="shared" si="1015"/>
        <v>0</v>
      </c>
      <c r="L3633" s="37">
        <f t="shared" si="1016"/>
        <v>78.98</v>
      </c>
      <c r="M3633" s="37">
        <v>0</v>
      </c>
      <c r="N3633" s="37">
        <f t="shared" si="1017"/>
        <v>239</v>
      </c>
      <c r="O3633" s="37">
        <v>0</v>
      </c>
      <c r="P3633" s="37">
        <v>0</v>
      </c>
      <c r="Q3633" s="21">
        <f t="shared" si="1018"/>
        <v>39.790999999999997</v>
      </c>
      <c r="R3633" s="21">
        <f t="shared" si="1027"/>
        <v>151.4583333333338</v>
      </c>
      <c r="S3633" s="21">
        <f t="shared" si="1028"/>
        <v>21.884128781012521</v>
      </c>
      <c r="T3633" s="21">
        <f t="shared" si="1019"/>
        <v>86.147999999999996</v>
      </c>
      <c r="U3633" s="37">
        <f>VLOOKUP(Time_Zone, 'LSTM LookUp'!$B$5:$D$8, 3, FALSE)</f>
        <v>-75</v>
      </c>
      <c r="V3633" s="21">
        <f t="shared" si="1029"/>
        <v>2.4342331872471972</v>
      </c>
      <c r="W3633" s="21">
        <f t="shared" si="1020"/>
        <v>161.75655829681179</v>
      </c>
      <c r="X3633" s="21">
        <f t="shared" si="1021"/>
        <v>-308.79600963592765</v>
      </c>
      <c r="Y3633" s="21">
        <f t="shared" si="1022"/>
        <v>-69.796009635927646</v>
      </c>
      <c r="Z3633" s="21">
        <f t="shared" si="1030"/>
        <v>-22.124116023577212</v>
      </c>
      <c r="AA3633" s="21">
        <f t="shared" si="1023"/>
        <v>0</v>
      </c>
      <c r="AB3633" s="21">
        <f t="shared" si="1024"/>
        <v>-22.124116023577212</v>
      </c>
      <c r="AC3633" s="21">
        <f t="shared" si="1025"/>
        <v>78.98</v>
      </c>
      <c r="AD3633" s="21">
        <f t="shared" si="1031"/>
        <v>-22.124116023577212</v>
      </c>
      <c r="AE3633" s="21" t="str">
        <f t="shared" si="1026"/>
        <v>5/31/12:00</v>
      </c>
    </row>
    <row r="3634" spans="2:31">
      <c r="B3634" s="37">
        <v>5</v>
      </c>
      <c r="C3634" s="38">
        <v>31</v>
      </c>
      <c r="D3634" s="39">
        <v>13</v>
      </c>
      <c r="E3634" s="17">
        <v>26.1</v>
      </c>
      <c r="F3634" s="17">
        <v>348</v>
      </c>
      <c r="G3634" s="17">
        <v>344</v>
      </c>
      <c r="H3634" s="37">
        <f t="shared" si="1014"/>
        <v>78.98</v>
      </c>
      <c r="I3634" s="37">
        <f>IF(H3634&lt;'Roof Calculator'!$G$8, 1, 0)</f>
        <v>0</v>
      </c>
      <c r="J3634" s="37">
        <f>IF(H3634&gt;='Roof Calculator'!$G$8, 1, 0)</f>
        <v>1</v>
      </c>
      <c r="K3634" s="37">
        <f t="shared" si="1015"/>
        <v>0</v>
      </c>
      <c r="L3634" s="37">
        <f t="shared" si="1016"/>
        <v>78.98</v>
      </c>
      <c r="M3634" s="37">
        <v>0</v>
      </c>
      <c r="N3634" s="37">
        <f t="shared" si="1017"/>
        <v>348</v>
      </c>
      <c r="O3634" s="37">
        <v>0</v>
      </c>
      <c r="P3634" s="37">
        <v>0</v>
      </c>
      <c r="Q3634" s="21">
        <f t="shared" si="1018"/>
        <v>39.790999999999997</v>
      </c>
      <c r="R3634" s="21">
        <f t="shared" si="1027"/>
        <v>151.50000000000045</v>
      </c>
      <c r="S3634" s="21">
        <f t="shared" si="1028"/>
        <v>21.890297039855685</v>
      </c>
      <c r="T3634" s="21">
        <f t="shared" si="1019"/>
        <v>86.147999999999996</v>
      </c>
      <c r="U3634" s="37">
        <f>VLOOKUP(Time_Zone, 'LSTM LookUp'!$B$5:$D$8, 3, FALSE)</f>
        <v>-75</v>
      </c>
      <c r="V3634" s="21">
        <f t="shared" si="1029"/>
        <v>2.4282258881687091</v>
      </c>
      <c r="W3634" s="21">
        <f t="shared" si="1020"/>
        <v>176.75505647204221</v>
      </c>
      <c r="X3634" s="21">
        <f t="shared" si="1021"/>
        <v>-162.79196251851317</v>
      </c>
      <c r="Y3634" s="21">
        <f t="shared" si="1022"/>
        <v>185.20803748148683</v>
      </c>
      <c r="Z3634" s="21">
        <f t="shared" si="1030"/>
        <v>58.707713107286615</v>
      </c>
      <c r="AA3634" s="21">
        <f t="shared" si="1023"/>
        <v>0</v>
      </c>
      <c r="AB3634" s="21">
        <f t="shared" si="1024"/>
        <v>58.707713107286615</v>
      </c>
      <c r="AC3634" s="21">
        <f t="shared" si="1025"/>
        <v>78.98</v>
      </c>
      <c r="AD3634" s="21">
        <f t="shared" si="1031"/>
        <v>58.707713107286615</v>
      </c>
      <c r="AE3634" s="21" t="str">
        <f t="shared" si="1026"/>
        <v>5/31/13:00</v>
      </c>
    </row>
    <row r="3635" spans="2:31">
      <c r="B3635" s="37">
        <v>5</v>
      </c>
      <c r="C3635" s="38">
        <v>31</v>
      </c>
      <c r="D3635" s="39">
        <v>14</v>
      </c>
      <c r="E3635" s="17">
        <v>26.7</v>
      </c>
      <c r="F3635" s="17">
        <v>332</v>
      </c>
      <c r="G3635" s="17">
        <v>479</v>
      </c>
      <c r="H3635" s="37">
        <f t="shared" si="1014"/>
        <v>80.06</v>
      </c>
      <c r="I3635" s="37">
        <f>IF(H3635&lt;'Roof Calculator'!$G$8, 1, 0)</f>
        <v>0</v>
      </c>
      <c r="J3635" s="37">
        <f>IF(H3635&gt;='Roof Calculator'!$G$8, 1, 0)</f>
        <v>1</v>
      </c>
      <c r="K3635" s="37">
        <f t="shared" si="1015"/>
        <v>0</v>
      </c>
      <c r="L3635" s="37">
        <f t="shared" si="1016"/>
        <v>80.06</v>
      </c>
      <c r="M3635" s="37">
        <v>0</v>
      </c>
      <c r="N3635" s="37">
        <f t="shared" si="1017"/>
        <v>332</v>
      </c>
      <c r="O3635" s="37">
        <v>0</v>
      </c>
      <c r="P3635" s="37">
        <v>0</v>
      </c>
      <c r="Q3635" s="21">
        <f t="shared" si="1018"/>
        <v>39.790999999999997</v>
      </c>
      <c r="R3635" s="21">
        <f t="shared" si="1027"/>
        <v>151.54166666666711</v>
      </c>
      <c r="S3635" s="21">
        <f t="shared" si="1028"/>
        <v>21.896453721384827</v>
      </c>
      <c r="T3635" s="21">
        <f t="shared" si="1019"/>
        <v>86.147999999999996</v>
      </c>
      <c r="U3635" s="37">
        <f>VLOOKUP(Time_Zone, 'LSTM LookUp'!$B$5:$D$8, 3, FALSE)</f>
        <v>-75</v>
      </c>
      <c r="V3635" s="21">
        <f t="shared" si="1029"/>
        <v>2.4222073597676133</v>
      </c>
      <c r="W3635" s="21">
        <f t="shared" si="1020"/>
        <v>191.75355183994191</v>
      </c>
      <c r="X3635" s="21">
        <f t="shared" si="1021"/>
        <v>-220.02022840876685</v>
      </c>
      <c r="Y3635" s="21">
        <f t="shared" si="1022"/>
        <v>111.97977159123315</v>
      </c>
      <c r="Z3635" s="21">
        <f t="shared" si="1030"/>
        <v>35.495631797592665</v>
      </c>
      <c r="AA3635" s="21">
        <f t="shared" si="1023"/>
        <v>0</v>
      </c>
      <c r="AB3635" s="21">
        <f t="shared" si="1024"/>
        <v>35.495631797592665</v>
      </c>
      <c r="AC3635" s="21">
        <f t="shared" si="1025"/>
        <v>80.06</v>
      </c>
      <c r="AD3635" s="21">
        <f t="shared" si="1031"/>
        <v>35.495631797592665</v>
      </c>
      <c r="AE3635" s="21" t="str">
        <f t="shared" si="1026"/>
        <v>5/31/14:00</v>
      </c>
    </row>
    <row r="3636" spans="2:31">
      <c r="B3636" s="37">
        <v>5</v>
      </c>
      <c r="C3636" s="38">
        <v>31</v>
      </c>
      <c r="D3636" s="39">
        <v>15</v>
      </c>
      <c r="E3636" s="17">
        <v>27.2</v>
      </c>
      <c r="F3636" s="17">
        <v>217</v>
      </c>
      <c r="G3636" s="17">
        <v>733</v>
      </c>
      <c r="H3636" s="37">
        <f t="shared" si="1014"/>
        <v>80.959999999999994</v>
      </c>
      <c r="I3636" s="37">
        <f>IF(H3636&lt;'Roof Calculator'!$G$8, 1, 0)</f>
        <v>0</v>
      </c>
      <c r="J3636" s="37">
        <f>IF(H3636&gt;='Roof Calculator'!$G$8, 1, 0)</f>
        <v>1</v>
      </c>
      <c r="K3636" s="37">
        <f t="shared" si="1015"/>
        <v>0</v>
      </c>
      <c r="L3636" s="37">
        <f t="shared" si="1016"/>
        <v>80.959999999999994</v>
      </c>
      <c r="M3636" s="37">
        <v>0</v>
      </c>
      <c r="N3636" s="37">
        <f t="shared" si="1017"/>
        <v>217</v>
      </c>
      <c r="O3636" s="37">
        <v>0</v>
      </c>
      <c r="P3636" s="37">
        <v>0</v>
      </c>
      <c r="Q3636" s="21">
        <f t="shared" si="1018"/>
        <v>39.790999999999997</v>
      </c>
      <c r="R3636" s="21">
        <f t="shared" si="1027"/>
        <v>151.58333333333377</v>
      </c>
      <c r="S3636" s="21">
        <f t="shared" si="1028"/>
        <v>21.902598821003583</v>
      </c>
      <c r="T3636" s="21">
        <f t="shared" si="1019"/>
        <v>86.147999999999996</v>
      </c>
      <c r="U3636" s="37">
        <f>VLOOKUP(Time_Zone, 'LSTM LookUp'!$B$5:$D$8, 3, FALSE)</f>
        <v>-75</v>
      </c>
      <c r="V3636" s="21">
        <f t="shared" si="1029"/>
        <v>2.4161776216596786</v>
      </c>
      <c r="W3636" s="21">
        <f t="shared" si="1020"/>
        <v>206.75204440541495</v>
      </c>
      <c r="X3636" s="21">
        <f t="shared" si="1021"/>
        <v>-291.64420939303898</v>
      </c>
      <c r="Y3636" s="21">
        <f t="shared" si="1022"/>
        <v>-74.644209393038977</v>
      </c>
      <c r="Z3636" s="21">
        <f t="shared" si="1030"/>
        <v>-23.660910669736992</v>
      </c>
      <c r="AA3636" s="21">
        <f t="shared" si="1023"/>
        <v>0</v>
      </c>
      <c r="AB3636" s="21">
        <f t="shared" si="1024"/>
        <v>-23.660910669736992</v>
      </c>
      <c r="AC3636" s="21">
        <f t="shared" si="1025"/>
        <v>80.959999999999994</v>
      </c>
      <c r="AD3636" s="21">
        <f t="shared" si="1031"/>
        <v>-23.660910669736992</v>
      </c>
      <c r="AE3636" s="21" t="str">
        <f t="shared" si="1026"/>
        <v>5/31/15:00</v>
      </c>
    </row>
    <row r="3637" spans="2:31">
      <c r="B3637" s="37">
        <v>5</v>
      </c>
      <c r="C3637" s="38">
        <v>31</v>
      </c>
      <c r="D3637" s="39">
        <v>16</v>
      </c>
      <c r="E3637" s="17">
        <v>27.8</v>
      </c>
      <c r="F3637" s="17">
        <v>188</v>
      </c>
      <c r="G3637" s="17">
        <v>704</v>
      </c>
      <c r="H3637" s="37">
        <f t="shared" si="1014"/>
        <v>82.04</v>
      </c>
      <c r="I3637" s="37">
        <f>IF(H3637&lt;'Roof Calculator'!$G$8, 1, 0)</f>
        <v>0</v>
      </c>
      <c r="J3637" s="37">
        <f>IF(H3637&gt;='Roof Calculator'!$G$8, 1, 0)</f>
        <v>1</v>
      </c>
      <c r="K3637" s="37">
        <f t="shared" si="1015"/>
        <v>0</v>
      </c>
      <c r="L3637" s="37">
        <f t="shared" si="1016"/>
        <v>82.04</v>
      </c>
      <c r="M3637" s="37">
        <v>0</v>
      </c>
      <c r="N3637" s="37">
        <f t="shared" si="1017"/>
        <v>188</v>
      </c>
      <c r="O3637" s="37">
        <v>0</v>
      </c>
      <c r="P3637" s="37">
        <v>0</v>
      </c>
      <c r="Q3637" s="21">
        <f t="shared" si="1018"/>
        <v>39.790999999999997</v>
      </c>
      <c r="R3637" s="21">
        <f t="shared" si="1027"/>
        <v>151.62500000000043</v>
      </c>
      <c r="S3637" s="21">
        <f t="shared" si="1028"/>
        <v>21.908732334122906</v>
      </c>
      <c r="T3637" s="21">
        <f t="shared" si="1019"/>
        <v>86.147999999999996</v>
      </c>
      <c r="U3637" s="37">
        <f>VLOOKUP(Time_Zone, 'LSTM LookUp'!$B$5:$D$8, 3, FALSE)</f>
        <v>-75</v>
      </c>
      <c r="V3637" s="21">
        <f t="shared" si="1029"/>
        <v>2.4101366934869315</v>
      </c>
      <c r="W3637" s="21">
        <f t="shared" si="1020"/>
        <v>221.75053417337176</v>
      </c>
      <c r="X3637" s="21">
        <f t="shared" si="1021"/>
        <v>-206.31037483901767</v>
      </c>
      <c r="Y3637" s="21">
        <f t="shared" si="1022"/>
        <v>-18.310374839017669</v>
      </c>
      <c r="Z3637" s="21">
        <f t="shared" si="1030"/>
        <v>-5.8040690218067903</v>
      </c>
      <c r="AA3637" s="21">
        <f t="shared" si="1023"/>
        <v>0</v>
      </c>
      <c r="AB3637" s="21">
        <f t="shared" si="1024"/>
        <v>-5.8040690218067903</v>
      </c>
      <c r="AC3637" s="21">
        <f t="shared" si="1025"/>
        <v>82.04</v>
      </c>
      <c r="AD3637" s="21">
        <f t="shared" si="1031"/>
        <v>-5.8040690218067903</v>
      </c>
      <c r="AE3637" s="21" t="str">
        <f t="shared" si="1026"/>
        <v>5/31/16:00</v>
      </c>
    </row>
    <row r="3638" spans="2:31">
      <c r="B3638" s="37">
        <v>5</v>
      </c>
      <c r="C3638" s="38">
        <v>31</v>
      </c>
      <c r="D3638" s="39">
        <v>17</v>
      </c>
      <c r="E3638" s="17">
        <v>28.3</v>
      </c>
      <c r="F3638" s="17">
        <v>172</v>
      </c>
      <c r="G3638" s="17">
        <v>633</v>
      </c>
      <c r="H3638" s="37">
        <f t="shared" si="1014"/>
        <v>82.94</v>
      </c>
      <c r="I3638" s="37">
        <f>IF(H3638&lt;'Roof Calculator'!$G$8, 1, 0)</f>
        <v>0</v>
      </c>
      <c r="J3638" s="37">
        <f>IF(H3638&gt;='Roof Calculator'!$G$8, 1, 0)</f>
        <v>1</v>
      </c>
      <c r="K3638" s="37">
        <f t="shared" si="1015"/>
        <v>0</v>
      </c>
      <c r="L3638" s="37">
        <f t="shared" si="1016"/>
        <v>82.94</v>
      </c>
      <c r="M3638" s="37">
        <v>0</v>
      </c>
      <c r="N3638" s="37">
        <f t="shared" si="1017"/>
        <v>172</v>
      </c>
      <c r="O3638" s="37">
        <v>0</v>
      </c>
      <c r="P3638" s="37">
        <v>0</v>
      </c>
      <c r="Q3638" s="21">
        <f t="shared" si="1018"/>
        <v>39.790999999999997</v>
      </c>
      <c r="R3638" s="21">
        <f t="shared" si="1027"/>
        <v>151.66666666666708</v>
      </c>
      <c r="S3638" s="21">
        <f t="shared" si="1028"/>
        <v>21.914854256161089</v>
      </c>
      <c r="T3638" s="21">
        <f t="shared" si="1019"/>
        <v>86.147999999999996</v>
      </c>
      <c r="U3638" s="37">
        <f>VLOOKUP(Time_Zone, 'LSTM LookUp'!$B$5:$D$8, 3, FALSE)</f>
        <v>-75</v>
      </c>
      <c r="V3638" s="21">
        <f t="shared" si="1029"/>
        <v>2.404084594917637</v>
      </c>
      <c r="W3638" s="21">
        <f t="shared" si="1020"/>
        <v>236.74902114872941</v>
      </c>
      <c r="X3638" s="21">
        <f t="shared" si="1021"/>
        <v>-96.218924495589903</v>
      </c>
      <c r="Y3638" s="21">
        <f t="shared" si="1022"/>
        <v>75.781075504410097</v>
      </c>
      <c r="Z3638" s="21">
        <f t="shared" si="1030"/>
        <v>24.021277370963144</v>
      </c>
      <c r="AA3638" s="21">
        <f t="shared" si="1023"/>
        <v>0</v>
      </c>
      <c r="AB3638" s="21">
        <f t="shared" si="1024"/>
        <v>24.021277370963144</v>
      </c>
      <c r="AC3638" s="21">
        <f t="shared" si="1025"/>
        <v>82.94</v>
      </c>
      <c r="AD3638" s="21">
        <f t="shared" si="1031"/>
        <v>24.021277370963144</v>
      </c>
      <c r="AE3638" s="21" t="str">
        <f t="shared" si="1026"/>
        <v>5/31/17:00</v>
      </c>
    </row>
    <row r="3639" spans="2:31">
      <c r="B3639" s="37">
        <v>5</v>
      </c>
      <c r="C3639" s="38">
        <v>31</v>
      </c>
      <c r="D3639" s="39">
        <v>18</v>
      </c>
      <c r="E3639" s="17">
        <v>27.8</v>
      </c>
      <c r="F3639" s="17">
        <v>152</v>
      </c>
      <c r="G3639" s="17">
        <v>508</v>
      </c>
      <c r="H3639" s="37">
        <f t="shared" si="1014"/>
        <v>82.04</v>
      </c>
      <c r="I3639" s="37">
        <f>IF(H3639&lt;'Roof Calculator'!$G$8, 1, 0)</f>
        <v>0</v>
      </c>
      <c r="J3639" s="37">
        <f>IF(H3639&gt;='Roof Calculator'!$G$8, 1, 0)</f>
        <v>1</v>
      </c>
      <c r="K3639" s="37">
        <f t="shared" si="1015"/>
        <v>0</v>
      </c>
      <c r="L3639" s="37">
        <f t="shared" si="1016"/>
        <v>82.04</v>
      </c>
      <c r="M3639" s="37">
        <v>0</v>
      </c>
      <c r="N3639" s="37">
        <f t="shared" si="1017"/>
        <v>152</v>
      </c>
      <c r="O3639" s="37">
        <v>0</v>
      </c>
      <c r="P3639" s="37">
        <v>0</v>
      </c>
      <c r="Q3639" s="21">
        <f t="shared" si="1018"/>
        <v>39.790999999999997</v>
      </c>
      <c r="R3639" s="21">
        <f t="shared" si="1027"/>
        <v>151.70833333333374</v>
      </c>
      <c r="S3639" s="21">
        <f t="shared" si="1028"/>
        <v>21.920964582543736</v>
      </c>
      <c r="T3639" s="21">
        <f t="shared" si="1019"/>
        <v>86.147999999999996</v>
      </c>
      <c r="U3639" s="37">
        <f>VLOOKUP(Time_Zone, 'LSTM LookUp'!$B$5:$D$8, 3, FALSE)</f>
        <v>-75</v>
      </c>
      <c r="V3639" s="21">
        <f t="shared" si="1029"/>
        <v>2.3980213456462316</v>
      </c>
      <c r="W3639" s="21">
        <f t="shared" si="1020"/>
        <v>251.74750533641156</v>
      </c>
      <c r="X3639" s="21">
        <f t="shared" si="1021"/>
        <v>7.9570120795324124</v>
      </c>
      <c r="Y3639" s="21">
        <f t="shared" si="1022"/>
        <v>159.9570120795324</v>
      </c>
      <c r="Z3639" s="21">
        <f t="shared" si="1030"/>
        <v>50.703579079836921</v>
      </c>
      <c r="AA3639" s="21">
        <f t="shared" si="1023"/>
        <v>0</v>
      </c>
      <c r="AB3639" s="21">
        <f t="shared" si="1024"/>
        <v>50.703579079836921</v>
      </c>
      <c r="AC3639" s="21">
        <f t="shared" si="1025"/>
        <v>82.04</v>
      </c>
      <c r="AD3639" s="21">
        <f t="shared" si="1031"/>
        <v>50.703579079836921</v>
      </c>
      <c r="AE3639" s="21" t="str">
        <f t="shared" si="1026"/>
        <v>5/31/18:00</v>
      </c>
    </row>
    <row r="3640" spans="2:31">
      <c r="B3640" s="37">
        <v>5</v>
      </c>
      <c r="C3640" s="38">
        <v>31</v>
      </c>
      <c r="D3640" s="39">
        <v>19</v>
      </c>
      <c r="E3640" s="17">
        <v>26.7</v>
      </c>
      <c r="F3640" s="17">
        <v>144</v>
      </c>
      <c r="G3640" s="17">
        <v>87</v>
      </c>
      <c r="H3640" s="37">
        <f t="shared" si="1014"/>
        <v>80.06</v>
      </c>
      <c r="I3640" s="37">
        <f>IF(H3640&lt;'Roof Calculator'!$G$8, 1, 0)</f>
        <v>0</v>
      </c>
      <c r="J3640" s="37">
        <f>IF(H3640&gt;='Roof Calculator'!$G$8, 1, 0)</f>
        <v>1</v>
      </c>
      <c r="K3640" s="37">
        <f t="shared" si="1015"/>
        <v>0</v>
      </c>
      <c r="L3640" s="37">
        <f t="shared" si="1016"/>
        <v>80.06</v>
      </c>
      <c r="M3640" s="37">
        <v>0</v>
      </c>
      <c r="N3640" s="37">
        <f t="shared" si="1017"/>
        <v>144</v>
      </c>
      <c r="O3640" s="37">
        <v>0</v>
      </c>
      <c r="P3640" s="37">
        <v>0</v>
      </c>
      <c r="Q3640" s="21">
        <f t="shared" si="1018"/>
        <v>39.790999999999997</v>
      </c>
      <c r="R3640" s="21">
        <f t="shared" si="1027"/>
        <v>151.7500000000004</v>
      </c>
      <c r="S3640" s="21">
        <f t="shared" si="1028"/>
        <v>21.927063308703854</v>
      </c>
      <c r="T3640" s="21">
        <f t="shared" si="1019"/>
        <v>86.147999999999996</v>
      </c>
      <c r="U3640" s="37">
        <f>VLOOKUP(Time_Zone, 'LSTM LookUp'!$B$5:$D$8, 3, FALSE)</f>
        <v>-75</v>
      </c>
      <c r="V3640" s="21">
        <f t="shared" si="1029"/>
        <v>2.3919469653932897</v>
      </c>
      <c r="W3640" s="21">
        <f t="shared" si="1020"/>
        <v>266.7459867413483</v>
      </c>
      <c r="X3640" s="21">
        <f t="shared" si="1021"/>
        <v>17.271946246054853</v>
      </c>
      <c r="Y3640" s="21">
        <f t="shared" si="1022"/>
        <v>161.27194624605485</v>
      </c>
      <c r="Z3640" s="21">
        <f t="shared" si="1030"/>
        <v>51.120390244475956</v>
      </c>
      <c r="AA3640" s="21">
        <f t="shared" si="1023"/>
        <v>0</v>
      </c>
      <c r="AB3640" s="21">
        <f t="shared" si="1024"/>
        <v>51.120390244475956</v>
      </c>
      <c r="AC3640" s="21">
        <f t="shared" si="1025"/>
        <v>80.06</v>
      </c>
      <c r="AD3640" s="21">
        <f t="shared" si="1031"/>
        <v>51.120390244475956</v>
      </c>
      <c r="AE3640" s="21" t="str">
        <f t="shared" si="1026"/>
        <v>5/31/19:00</v>
      </c>
    </row>
    <row r="3641" spans="2:31">
      <c r="B3641" s="37">
        <v>5</v>
      </c>
      <c r="C3641" s="38">
        <v>31</v>
      </c>
      <c r="D3641" s="39">
        <v>20</v>
      </c>
      <c r="E3641" s="17">
        <v>25</v>
      </c>
      <c r="F3641" s="17">
        <v>33</v>
      </c>
      <c r="G3641" s="17">
        <v>11</v>
      </c>
      <c r="H3641" s="37">
        <f t="shared" si="1014"/>
        <v>77</v>
      </c>
      <c r="I3641" s="37">
        <f>IF(H3641&lt;'Roof Calculator'!$G$8, 1, 0)</f>
        <v>0</v>
      </c>
      <c r="J3641" s="37">
        <f>IF(H3641&gt;='Roof Calculator'!$G$8, 1, 0)</f>
        <v>1</v>
      </c>
      <c r="K3641" s="37">
        <f t="shared" si="1015"/>
        <v>0</v>
      </c>
      <c r="L3641" s="37">
        <f t="shared" si="1016"/>
        <v>77</v>
      </c>
      <c r="M3641" s="37">
        <v>0</v>
      </c>
      <c r="N3641" s="37">
        <f t="shared" si="1017"/>
        <v>33</v>
      </c>
      <c r="O3641" s="37">
        <v>0</v>
      </c>
      <c r="P3641" s="37">
        <v>0</v>
      </c>
      <c r="Q3641" s="21">
        <f t="shared" si="1018"/>
        <v>39.790999999999997</v>
      </c>
      <c r="R3641" s="21">
        <f t="shared" si="1027"/>
        <v>151.79166666666706</v>
      </c>
      <c r="S3641" s="21">
        <f t="shared" si="1028"/>
        <v>21.93315043008176</v>
      </c>
      <c r="T3641" s="21">
        <f t="shared" si="1019"/>
        <v>86.147999999999996</v>
      </c>
      <c r="U3641" s="37">
        <f>VLOOKUP(Time_Zone, 'LSTM LookUp'!$B$5:$D$8, 3, FALSE)</f>
        <v>-75</v>
      </c>
      <c r="V3641" s="21">
        <f t="shared" si="1029"/>
        <v>2.3858614739054924</v>
      </c>
      <c r="W3641" s="21">
        <f t="shared" si="1020"/>
        <v>281.74446536847637</v>
      </c>
      <c r="X3641" s="21">
        <f t="shared" si="1021"/>
        <v>4.2254701963168326</v>
      </c>
      <c r="Y3641" s="21">
        <f t="shared" si="1022"/>
        <v>37.225470196316834</v>
      </c>
      <c r="Z3641" s="21">
        <f t="shared" si="1030"/>
        <v>11.79982388608631</v>
      </c>
      <c r="AA3641" s="21">
        <f t="shared" si="1023"/>
        <v>0</v>
      </c>
      <c r="AB3641" s="21">
        <f t="shared" si="1024"/>
        <v>11.79982388608631</v>
      </c>
      <c r="AC3641" s="21">
        <f t="shared" si="1025"/>
        <v>77</v>
      </c>
      <c r="AD3641" s="21">
        <f t="shared" si="1031"/>
        <v>11.79982388608631</v>
      </c>
      <c r="AE3641" s="21" t="str">
        <f t="shared" si="1026"/>
        <v>5/31/20:00</v>
      </c>
    </row>
    <row r="3642" spans="2:31">
      <c r="B3642" s="37">
        <v>5</v>
      </c>
      <c r="C3642" s="38">
        <v>31</v>
      </c>
      <c r="D3642" s="39">
        <v>21</v>
      </c>
      <c r="E3642" s="17">
        <v>22.2</v>
      </c>
      <c r="F3642" s="17">
        <v>2</v>
      </c>
      <c r="G3642" s="17">
        <v>0</v>
      </c>
      <c r="H3642" s="37">
        <f t="shared" si="1014"/>
        <v>71.959999999999994</v>
      </c>
      <c r="I3642" s="37">
        <f>IF(H3642&lt;'Roof Calculator'!$G$8, 1, 0)</f>
        <v>0</v>
      </c>
      <c r="J3642" s="37">
        <f>IF(H3642&gt;='Roof Calculator'!$G$8, 1, 0)</f>
        <v>1</v>
      </c>
      <c r="K3642" s="37">
        <f t="shared" si="1015"/>
        <v>0</v>
      </c>
      <c r="L3642" s="37">
        <f t="shared" si="1016"/>
        <v>71.959999999999994</v>
      </c>
      <c r="M3642" s="37">
        <v>0</v>
      </c>
      <c r="N3642" s="37">
        <f t="shared" si="1017"/>
        <v>2</v>
      </c>
      <c r="O3642" s="37">
        <v>0</v>
      </c>
      <c r="P3642" s="37">
        <v>0</v>
      </c>
      <c r="Q3642" s="21">
        <f t="shared" si="1018"/>
        <v>39.790999999999997</v>
      </c>
      <c r="R3642" s="21">
        <f t="shared" si="1027"/>
        <v>151.83333333333371</v>
      </c>
      <c r="S3642" s="21">
        <f t="shared" si="1028"/>
        <v>21.939225942125187</v>
      </c>
      <c r="T3642" s="21">
        <f t="shared" si="1019"/>
        <v>86.147999999999996</v>
      </c>
      <c r="U3642" s="37">
        <f>VLOOKUP(Time_Zone, 'LSTM LookUp'!$B$5:$D$8, 3, FALSE)</f>
        <v>-75</v>
      </c>
      <c r="V3642" s="21">
        <f t="shared" si="1029"/>
        <v>2.3797648909555496</v>
      </c>
      <c r="W3642" s="21">
        <f t="shared" si="1020"/>
        <v>296.74294122273892</v>
      </c>
      <c r="X3642" s="21">
        <f t="shared" si="1021"/>
        <v>0</v>
      </c>
      <c r="Y3642" s="21">
        <f t="shared" si="1022"/>
        <v>2</v>
      </c>
      <c r="Z3642" s="21">
        <f t="shared" si="1030"/>
        <v>0.63396506874767744</v>
      </c>
      <c r="AA3642" s="21">
        <f t="shared" si="1023"/>
        <v>0</v>
      </c>
      <c r="AB3642" s="21">
        <f t="shared" si="1024"/>
        <v>0.63396506874767744</v>
      </c>
      <c r="AC3642" s="21">
        <f t="shared" si="1025"/>
        <v>71.959999999999994</v>
      </c>
      <c r="AD3642" s="21">
        <f t="shared" si="1031"/>
        <v>0.63396506874767744</v>
      </c>
      <c r="AE3642" s="21" t="str">
        <f t="shared" si="1026"/>
        <v>5/31/21:00</v>
      </c>
    </row>
    <row r="3643" spans="2:31">
      <c r="B3643" s="37">
        <v>5</v>
      </c>
      <c r="C3643" s="38">
        <v>31</v>
      </c>
      <c r="D3643" s="39">
        <v>22</v>
      </c>
      <c r="E3643" s="17">
        <v>21.6</v>
      </c>
      <c r="F3643" s="17">
        <v>0</v>
      </c>
      <c r="G3643" s="17">
        <v>0</v>
      </c>
      <c r="H3643" s="37">
        <f t="shared" si="1014"/>
        <v>70.88</v>
      </c>
      <c r="I3643" s="37">
        <f>IF(H3643&lt;'Roof Calculator'!$G$8, 1, 0)</f>
        <v>0</v>
      </c>
      <c r="J3643" s="37">
        <f>IF(H3643&gt;='Roof Calculator'!$G$8, 1, 0)</f>
        <v>1</v>
      </c>
      <c r="K3643" s="37">
        <f t="shared" si="1015"/>
        <v>0</v>
      </c>
      <c r="L3643" s="37">
        <f t="shared" si="1016"/>
        <v>70.88</v>
      </c>
      <c r="M3643" s="37">
        <v>0</v>
      </c>
      <c r="N3643" s="37">
        <f t="shared" si="1017"/>
        <v>0</v>
      </c>
      <c r="O3643" s="37">
        <v>0</v>
      </c>
      <c r="P3643" s="37">
        <v>0</v>
      </c>
      <c r="Q3643" s="21">
        <f t="shared" si="1018"/>
        <v>39.790999999999997</v>
      </c>
      <c r="R3643" s="21">
        <f t="shared" si="1027"/>
        <v>151.87500000000037</v>
      </c>
      <c r="S3643" s="21">
        <f t="shared" si="1028"/>
        <v>21.945289840289224</v>
      </c>
      <c r="T3643" s="21">
        <f t="shared" si="1019"/>
        <v>86.147999999999996</v>
      </c>
      <c r="U3643" s="37">
        <f>VLOOKUP(Time_Zone, 'LSTM LookUp'!$B$5:$D$8, 3, FALSE)</f>
        <v>-75</v>
      </c>
      <c r="V3643" s="21">
        <f t="shared" si="1029"/>
        <v>2.3736572363421962</v>
      </c>
      <c r="W3643" s="21">
        <f t="shared" si="1020"/>
        <v>311.74141430908549</v>
      </c>
      <c r="X3643" s="21">
        <f t="shared" si="1021"/>
        <v>0</v>
      </c>
      <c r="Y3643" s="21">
        <f t="shared" si="1022"/>
        <v>0</v>
      </c>
      <c r="Z3643" s="21">
        <f t="shared" si="1030"/>
        <v>0</v>
      </c>
      <c r="AA3643" s="21">
        <f t="shared" si="1023"/>
        <v>0</v>
      </c>
      <c r="AB3643" s="21">
        <f t="shared" si="1024"/>
        <v>0</v>
      </c>
      <c r="AC3643" s="21">
        <f t="shared" si="1025"/>
        <v>70.88</v>
      </c>
      <c r="AD3643" s="21">
        <f t="shared" si="1031"/>
        <v>0</v>
      </c>
      <c r="AE3643" s="21" t="str">
        <f t="shared" si="1026"/>
        <v>5/31/22:00</v>
      </c>
    </row>
    <row r="3644" spans="2:31">
      <c r="B3644" s="37">
        <v>5</v>
      </c>
      <c r="C3644" s="38">
        <v>31</v>
      </c>
      <c r="D3644" s="39">
        <v>23</v>
      </c>
      <c r="E3644" s="17">
        <v>20.9</v>
      </c>
      <c r="F3644" s="17">
        <v>0</v>
      </c>
      <c r="G3644" s="17">
        <v>0</v>
      </c>
      <c r="H3644" s="37">
        <f t="shared" si="1014"/>
        <v>69.62</v>
      </c>
      <c r="I3644" s="37">
        <f>IF(H3644&lt;'Roof Calculator'!$G$8, 1, 0)</f>
        <v>0</v>
      </c>
      <c r="J3644" s="37">
        <f>IF(H3644&gt;='Roof Calculator'!$G$8, 1, 0)</f>
        <v>1</v>
      </c>
      <c r="K3644" s="37">
        <f t="shared" si="1015"/>
        <v>0</v>
      </c>
      <c r="L3644" s="37">
        <f t="shared" si="1016"/>
        <v>69.62</v>
      </c>
      <c r="M3644" s="37">
        <v>0</v>
      </c>
      <c r="N3644" s="37">
        <f t="shared" si="1017"/>
        <v>0</v>
      </c>
      <c r="O3644" s="37">
        <v>0</v>
      </c>
      <c r="P3644" s="37">
        <v>0</v>
      </c>
      <c r="Q3644" s="21">
        <f t="shared" si="1018"/>
        <v>39.790999999999997</v>
      </c>
      <c r="R3644" s="21">
        <f t="shared" si="1027"/>
        <v>151.91666666666703</v>
      </c>
      <c r="S3644" s="21">
        <f t="shared" si="1028"/>
        <v>21.951342120036355</v>
      </c>
      <c r="T3644" s="21">
        <f t="shared" si="1019"/>
        <v>86.147999999999996</v>
      </c>
      <c r="U3644" s="37">
        <f>VLOOKUP(Time_Zone, 'LSTM LookUp'!$B$5:$D$8, 3, FALSE)</f>
        <v>-75</v>
      </c>
      <c r="V3644" s="21">
        <f t="shared" si="1029"/>
        <v>2.3675385298901119</v>
      </c>
      <c r="W3644" s="21">
        <f t="shared" si="1020"/>
        <v>326.73988463247247</v>
      </c>
      <c r="X3644" s="21">
        <f t="shared" si="1021"/>
        <v>0</v>
      </c>
      <c r="Y3644" s="21">
        <f t="shared" si="1022"/>
        <v>0</v>
      </c>
      <c r="Z3644" s="21">
        <f t="shared" si="1030"/>
        <v>0</v>
      </c>
      <c r="AA3644" s="21">
        <f t="shared" si="1023"/>
        <v>0</v>
      </c>
      <c r="AB3644" s="21">
        <f t="shared" si="1024"/>
        <v>0</v>
      </c>
      <c r="AC3644" s="21">
        <f t="shared" si="1025"/>
        <v>69.62</v>
      </c>
      <c r="AD3644" s="21">
        <f t="shared" si="1031"/>
        <v>0</v>
      </c>
      <c r="AE3644" s="21" t="str">
        <f t="shared" si="1026"/>
        <v>5/31/23:00</v>
      </c>
    </row>
    <row r="3645" spans="2:31">
      <c r="B3645" s="37">
        <v>5</v>
      </c>
      <c r="C3645" s="38">
        <v>31</v>
      </c>
      <c r="D3645" s="39">
        <v>24</v>
      </c>
      <c r="E3645" s="17">
        <v>20.3</v>
      </c>
      <c r="F3645" s="17">
        <v>0</v>
      </c>
      <c r="G3645" s="17">
        <v>0</v>
      </c>
      <c r="H3645" s="37">
        <f t="shared" si="1014"/>
        <v>68.540000000000006</v>
      </c>
      <c r="I3645" s="37">
        <f>IF(H3645&lt;'Roof Calculator'!$G$8, 1, 0)</f>
        <v>0</v>
      </c>
      <c r="J3645" s="37">
        <f>IF(H3645&gt;='Roof Calculator'!$G$8, 1, 0)</f>
        <v>1</v>
      </c>
      <c r="K3645" s="37">
        <f t="shared" si="1015"/>
        <v>0</v>
      </c>
      <c r="L3645" s="37">
        <f t="shared" si="1016"/>
        <v>68.540000000000006</v>
      </c>
      <c r="M3645" s="37">
        <v>0</v>
      </c>
      <c r="N3645" s="37">
        <f t="shared" si="1017"/>
        <v>0</v>
      </c>
      <c r="O3645" s="37">
        <v>0</v>
      </c>
      <c r="P3645" s="37">
        <v>0</v>
      </c>
      <c r="Q3645" s="21">
        <f t="shared" si="1018"/>
        <v>39.790999999999997</v>
      </c>
      <c r="R3645" s="21">
        <f t="shared" si="1027"/>
        <v>151.95833333333368</v>
      </c>
      <c r="S3645" s="21">
        <f t="shared" si="1028"/>
        <v>21.957382776836479</v>
      </c>
      <c r="T3645" s="21">
        <f t="shared" si="1019"/>
        <v>86.147999999999996</v>
      </c>
      <c r="U3645" s="37">
        <f>VLOOKUP(Time_Zone, 'LSTM LookUp'!$B$5:$D$8, 3, FALSE)</f>
        <v>-75</v>
      </c>
      <c r="V3645" s="21">
        <f t="shared" si="1029"/>
        <v>2.361408791449902</v>
      </c>
      <c r="W3645" s="21">
        <f t="shared" si="1020"/>
        <v>341.73835219786247</v>
      </c>
      <c r="X3645" s="21">
        <f t="shared" si="1021"/>
        <v>0</v>
      </c>
      <c r="Y3645" s="21">
        <f t="shared" si="1022"/>
        <v>0</v>
      </c>
      <c r="Z3645" s="21">
        <f t="shared" si="1030"/>
        <v>0</v>
      </c>
      <c r="AA3645" s="21">
        <f t="shared" si="1023"/>
        <v>0</v>
      </c>
      <c r="AB3645" s="21">
        <f t="shared" si="1024"/>
        <v>0</v>
      </c>
      <c r="AC3645" s="21">
        <f t="shared" si="1025"/>
        <v>68.540000000000006</v>
      </c>
      <c r="AD3645" s="21">
        <f t="shared" si="1031"/>
        <v>0</v>
      </c>
      <c r="AE3645" s="21" t="str">
        <f t="shared" si="1026"/>
        <v>5/31/24:00</v>
      </c>
    </row>
    <row r="3646" spans="2:31">
      <c r="B3646" s="37">
        <v>6</v>
      </c>
      <c r="C3646" s="38">
        <v>1</v>
      </c>
      <c r="D3646" s="39">
        <v>1</v>
      </c>
      <c r="E3646" s="17">
        <v>19.7</v>
      </c>
      <c r="F3646" s="17">
        <v>0</v>
      </c>
      <c r="G3646" s="17">
        <v>0</v>
      </c>
      <c r="H3646" s="37">
        <f t="shared" si="1014"/>
        <v>67.459999999999994</v>
      </c>
      <c r="I3646" s="37">
        <f>IF(H3646&lt;'Roof Calculator'!$G$8, 1, 0)</f>
        <v>0</v>
      </c>
      <c r="J3646" s="37">
        <f>IF(H3646&gt;='Roof Calculator'!$G$8, 1, 0)</f>
        <v>1</v>
      </c>
      <c r="K3646" s="37">
        <f t="shared" si="1015"/>
        <v>0</v>
      </c>
      <c r="L3646" s="37">
        <f t="shared" si="1016"/>
        <v>67.459999999999994</v>
      </c>
      <c r="M3646" s="37">
        <v>0</v>
      </c>
      <c r="N3646" s="37">
        <f t="shared" si="1017"/>
        <v>0</v>
      </c>
      <c r="O3646" s="37">
        <v>0</v>
      </c>
      <c r="P3646" s="37">
        <v>0</v>
      </c>
      <c r="Q3646" s="21">
        <f t="shared" si="1018"/>
        <v>39.790999999999997</v>
      </c>
      <c r="R3646" s="21">
        <f t="shared" si="1027"/>
        <v>152.00000000000034</v>
      </c>
      <c r="S3646" s="21">
        <f t="shared" si="1028"/>
        <v>21.963411806166889</v>
      </c>
      <c r="T3646" s="21">
        <f t="shared" si="1019"/>
        <v>86.147999999999996</v>
      </c>
      <c r="U3646" s="37">
        <f>VLOOKUP(Time_Zone, 'LSTM LookUp'!$B$5:$D$8, 3, FALSE)</f>
        <v>-75</v>
      </c>
      <c r="V3646" s="21">
        <f t="shared" si="1029"/>
        <v>2.3552680408980393</v>
      </c>
      <c r="W3646" s="21">
        <f t="shared" si="1020"/>
        <v>-3.2631829897754994</v>
      </c>
      <c r="X3646" s="21">
        <f t="shared" si="1021"/>
        <v>0</v>
      </c>
      <c r="Y3646" s="21">
        <f t="shared" si="1022"/>
        <v>0</v>
      </c>
      <c r="Z3646" s="21">
        <f t="shared" si="1030"/>
        <v>0</v>
      </c>
      <c r="AA3646" s="21">
        <f t="shared" si="1023"/>
        <v>0</v>
      </c>
      <c r="AB3646" s="21">
        <f t="shared" si="1024"/>
        <v>0</v>
      </c>
      <c r="AC3646" s="21">
        <f t="shared" si="1025"/>
        <v>67.459999999999994</v>
      </c>
      <c r="AD3646" s="21">
        <f t="shared" si="1031"/>
        <v>0</v>
      </c>
      <c r="AE3646" s="21" t="str">
        <f t="shared" si="1026"/>
        <v>6/1/1:00</v>
      </c>
    </row>
    <row r="3647" spans="2:31">
      <c r="B3647" s="37">
        <v>6</v>
      </c>
      <c r="C3647" s="38">
        <v>1</v>
      </c>
      <c r="D3647" s="39">
        <v>2</v>
      </c>
      <c r="E3647" s="17">
        <v>19.100000000000001</v>
      </c>
      <c r="F3647" s="17">
        <v>0</v>
      </c>
      <c r="G3647" s="17">
        <v>0</v>
      </c>
      <c r="H3647" s="37">
        <f t="shared" si="1014"/>
        <v>66.38</v>
      </c>
      <c r="I3647" s="37">
        <f>IF(H3647&lt;'Roof Calculator'!$G$8, 1, 0)</f>
        <v>0</v>
      </c>
      <c r="J3647" s="37">
        <f>IF(H3647&gt;='Roof Calculator'!$G$8, 1, 0)</f>
        <v>1</v>
      </c>
      <c r="K3647" s="37">
        <f t="shared" si="1015"/>
        <v>0</v>
      </c>
      <c r="L3647" s="37">
        <f t="shared" si="1016"/>
        <v>66.38</v>
      </c>
      <c r="M3647" s="37">
        <v>0</v>
      </c>
      <c r="N3647" s="37">
        <f t="shared" si="1017"/>
        <v>0</v>
      </c>
      <c r="O3647" s="37">
        <v>0</v>
      </c>
      <c r="P3647" s="37">
        <v>0</v>
      </c>
      <c r="Q3647" s="21">
        <f t="shared" si="1018"/>
        <v>39.790999999999997</v>
      </c>
      <c r="R3647" s="21">
        <f t="shared" si="1027"/>
        <v>152.041666666667</v>
      </c>
      <c r="S3647" s="21">
        <f t="shared" si="1028"/>
        <v>21.969429203512338</v>
      </c>
      <c r="T3647" s="21">
        <f t="shared" si="1019"/>
        <v>86.147999999999996</v>
      </c>
      <c r="U3647" s="37">
        <f>VLOOKUP(Time_Zone, 'LSTM LookUp'!$B$5:$D$8, 3, FALSE)</f>
        <v>-75</v>
      </c>
      <c r="V3647" s="21">
        <f t="shared" si="1029"/>
        <v>2.3491162981368161</v>
      </c>
      <c r="W3647" s="21">
        <f t="shared" si="1020"/>
        <v>11.735279074534182</v>
      </c>
      <c r="X3647" s="21">
        <f t="shared" si="1021"/>
        <v>0</v>
      </c>
      <c r="Y3647" s="21">
        <f t="shared" si="1022"/>
        <v>0</v>
      </c>
      <c r="Z3647" s="21">
        <f t="shared" si="1030"/>
        <v>0</v>
      </c>
      <c r="AA3647" s="21">
        <f t="shared" si="1023"/>
        <v>0</v>
      </c>
      <c r="AB3647" s="21">
        <f t="shared" si="1024"/>
        <v>0</v>
      </c>
      <c r="AC3647" s="21">
        <f t="shared" si="1025"/>
        <v>66.38</v>
      </c>
      <c r="AD3647" s="21">
        <f t="shared" si="1031"/>
        <v>0</v>
      </c>
      <c r="AE3647" s="21" t="str">
        <f t="shared" si="1026"/>
        <v>6/1/2:00</v>
      </c>
    </row>
    <row r="3648" spans="2:31">
      <c r="B3648" s="37">
        <v>6</v>
      </c>
      <c r="C3648" s="38">
        <v>1</v>
      </c>
      <c r="D3648" s="39">
        <v>3</v>
      </c>
      <c r="E3648" s="17">
        <v>18.399999999999999</v>
      </c>
      <c r="F3648" s="17">
        <v>0</v>
      </c>
      <c r="G3648" s="17">
        <v>0</v>
      </c>
      <c r="H3648" s="37">
        <f t="shared" si="1014"/>
        <v>65.12</v>
      </c>
      <c r="I3648" s="37">
        <f>IF(H3648&lt;'Roof Calculator'!$G$8, 1, 0)</f>
        <v>0</v>
      </c>
      <c r="J3648" s="37">
        <f>IF(H3648&gt;='Roof Calculator'!$G$8, 1, 0)</f>
        <v>1</v>
      </c>
      <c r="K3648" s="37">
        <f t="shared" si="1015"/>
        <v>0</v>
      </c>
      <c r="L3648" s="37">
        <f t="shared" si="1016"/>
        <v>65.12</v>
      </c>
      <c r="M3648" s="37">
        <v>0</v>
      </c>
      <c r="N3648" s="37">
        <f t="shared" si="1017"/>
        <v>0</v>
      </c>
      <c r="O3648" s="37">
        <v>0</v>
      </c>
      <c r="P3648" s="37">
        <v>0</v>
      </c>
      <c r="Q3648" s="21">
        <f t="shared" si="1018"/>
        <v>39.790999999999997</v>
      </c>
      <c r="R3648" s="21">
        <f t="shared" si="1027"/>
        <v>152.08333333333366</v>
      </c>
      <c r="S3648" s="21">
        <f t="shared" si="1028"/>
        <v>21.975434964364961</v>
      </c>
      <c r="T3648" s="21">
        <f t="shared" si="1019"/>
        <v>86.147999999999996</v>
      </c>
      <c r="U3648" s="37">
        <f>VLOOKUP(Time_Zone, 'LSTM LookUp'!$B$5:$D$8, 3, FALSE)</f>
        <v>-75</v>
      </c>
      <c r="V3648" s="21">
        <f t="shared" si="1029"/>
        <v>2.3429535830943231</v>
      </c>
      <c r="W3648" s="21">
        <f t="shared" si="1020"/>
        <v>26.733738395773557</v>
      </c>
      <c r="X3648" s="21">
        <f t="shared" si="1021"/>
        <v>0</v>
      </c>
      <c r="Y3648" s="21">
        <f t="shared" si="1022"/>
        <v>0</v>
      </c>
      <c r="Z3648" s="21">
        <f t="shared" si="1030"/>
        <v>0</v>
      </c>
      <c r="AA3648" s="21">
        <f t="shared" si="1023"/>
        <v>0</v>
      </c>
      <c r="AB3648" s="21">
        <f t="shared" si="1024"/>
        <v>0</v>
      </c>
      <c r="AC3648" s="21">
        <f t="shared" si="1025"/>
        <v>65.12</v>
      </c>
      <c r="AD3648" s="21">
        <f t="shared" si="1031"/>
        <v>0</v>
      </c>
      <c r="AE3648" s="21" t="str">
        <f t="shared" si="1026"/>
        <v>6/1/3:00</v>
      </c>
    </row>
    <row r="3649" spans="2:31">
      <c r="B3649" s="37">
        <v>6</v>
      </c>
      <c r="C3649" s="38">
        <v>1</v>
      </c>
      <c r="D3649" s="39">
        <v>4</v>
      </c>
      <c r="E3649" s="17">
        <v>17.8</v>
      </c>
      <c r="F3649" s="17">
        <v>0</v>
      </c>
      <c r="G3649" s="17">
        <v>0</v>
      </c>
      <c r="H3649" s="37">
        <f t="shared" si="1014"/>
        <v>64.040000000000006</v>
      </c>
      <c r="I3649" s="37">
        <f>IF(H3649&lt;'Roof Calculator'!$G$8, 1, 0)</f>
        <v>0</v>
      </c>
      <c r="J3649" s="37">
        <f>IF(H3649&gt;='Roof Calculator'!$G$8, 1, 0)</f>
        <v>1</v>
      </c>
      <c r="K3649" s="37">
        <f t="shared" si="1015"/>
        <v>0</v>
      </c>
      <c r="L3649" s="37">
        <f t="shared" si="1016"/>
        <v>64.040000000000006</v>
      </c>
      <c r="M3649" s="37">
        <v>0</v>
      </c>
      <c r="N3649" s="37">
        <f t="shared" si="1017"/>
        <v>0</v>
      </c>
      <c r="O3649" s="37">
        <v>0</v>
      </c>
      <c r="P3649" s="37">
        <v>0</v>
      </c>
      <c r="Q3649" s="21">
        <f t="shared" si="1018"/>
        <v>39.790999999999997</v>
      </c>
      <c r="R3649" s="21">
        <f t="shared" si="1027"/>
        <v>152.12500000000031</v>
      </c>
      <c r="S3649" s="21">
        <f t="shared" si="1028"/>
        <v>21.981429084224374</v>
      </c>
      <c r="T3649" s="21">
        <f t="shared" si="1019"/>
        <v>86.147999999999996</v>
      </c>
      <c r="U3649" s="37">
        <f>VLOOKUP(Time_Zone, 'LSTM LookUp'!$B$5:$D$8, 3, FALSE)</f>
        <v>-75</v>
      </c>
      <c r="V3649" s="21">
        <f t="shared" si="1029"/>
        <v>2.3367799157243692</v>
      </c>
      <c r="W3649" s="21">
        <f t="shared" si="1020"/>
        <v>41.732194978931091</v>
      </c>
      <c r="X3649" s="21">
        <f t="shared" si="1021"/>
        <v>0</v>
      </c>
      <c r="Y3649" s="21">
        <f t="shared" si="1022"/>
        <v>0</v>
      </c>
      <c r="Z3649" s="21">
        <f t="shared" si="1030"/>
        <v>0</v>
      </c>
      <c r="AA3649" s="21">
        <f t="shared" si="1023"/>
        <v>0</v>
      </c>
      <c r="AB3649" s="21">
        <f t="shared" si="1024"/>
        <v>0</v>
      </c>
      <c r="AC3649" s="21">
        <f t="shared" si="1025"/>
        <v>64.040000000000006</v>
      </c>
      <c r="AD3649" s="21">
        <f t="shared" si="1031"/>
        <v>0</v>
      </c>
      <c r="AE3649" s="21" t="str">
        <f t="shared" si="1026"/>
        <v>6/1/4:00</v>
      </c>
    </row>
    <row r="3650" spans="2:31">
      <c r="B3650" s="37">
        <v>6</v>
      </c>
      <c r="C3650" s="38">
        <v>1</v>
      </c>
      <c r="D3650" s="39">
        <v>5</v>
      </c>
      <c r="E3650" s="17">
        <v>17.2</v>
      </c>
      <c r="F3650" s="17">
        <v>0</v>
      </c>
      <c r="G3650" s="17">
        <v>0</v>
      </c>
      <c r="H3650" s="37">
        <f t="shared" si="1014"/>
        <v>62.959999999999994</v>
      </c>
      <c r="I3650" s="37">
        <f>IF(H3650&lt;'Roof Calculator'!$G$8, 1, 0)</f>
        <v>0</v>
      </c>
      <c r="J3650" s="37">
        <f>IF(H3650&gt;='Roof Calculator'!$G$8, 1, 0)</f>
        <v>1</v>
      </c>
      <c r="K3650" s="37">
        <f t="shared" si="1015"/>
        <v>0</v>
      </c>
      <c r="L3650" s="37">
        <f t="shared" si="1016"/>
        <v>62.959999999999994</v>
      </c>
      <c r="M3650" s="37">
        <v>0</v>
      </c>
      <c r="N3650" s="37">
        <f t="shared" si="1017"/>
        <v>0</v>
      </c>
      <c r="O3650" s="37">
        <v>0</v>
      </c>
      <c r="P3650" s="37">
        <v>0</v>
      </c>
      <c r="Q3650" s="21">
        <f t="shared" si="1018"/>
        <v>39.790999999999997</v>
      </c>
      <c r="R3650" s="21">
        <f t="shared" si="1027"/>
        <v>152.16666666666697</v>
      </c>
      <c r="S3650" s="21">
        <f t="shared" si="1028"/>
        <v>21.987411558597639</v>
      </c>
      <c r="T3650" s="21">
        <f t="shared" si="1019"/>
        <v>86.147999999999996</v>
      </c>
      <c r="U3650" s="37">
        <f>VLOOKUP(Time_Zone, 'LSTM LookUp'!$B$5:$D$8, 3, FALSE)</f>
        <v>-75</v>
      </c>
      <c r="V3650" s="21">
        <f t="shared" si="1029"/>
        <v>2.3305953160064719</v>
      </c>
      <c r="W3650" s="21">
        <f t="shared" si="1020"/>
        <v>56.730648829001623</v>
      </c>
      <c r="X3650" s="21">
        <f t="shared" si="1021"/>
        <v>0</v>
      </c>
      <c r="Y3650" s="21">
        <f t="shared" si="1022"/>
        <v>0</v>
      </c>
      <c r="Z3650" s="21">
        <f t="shared" si="1030"/>
        <v>0</v>
      </c>
      <c r="AA3650" s="21">
        <f t="shared" si="1023"/>
        <v>0</v>
      </c>
      <c r="AB3650" s="21">
        <f t="shared" si="1024"/>
        <v>0</v>
      </c>
      <c r="AC3650" s="21">
        <f t="shared" si="1025"/>
        <v>62.959999999999994</v>
      </c>
      <c r="AD3650" s="21">
        <f t="shared" si="1031"/>
        <v>0</v>
      </c>
      <c r="AE3650" s="21" t="str">
        <f t="shared" si="1026"/>
        <v>6/1/5:00</v>
      </c>
    </row>
    <row r="3651" spans="2:31">
      <c r="B3651" s="37">
        <v>6</v>
      </c>
      <c r="C3651" s="38">
        <v>1</v>
      </c>
      <c r="D3651" s="39">
        <v>6</v>
      </c>
      <c r="E3651" s="17">
        <v>18.3</v>
      </c>
      <c r="F3651" s="17">
        <v>14</v>
      </c>
      <c r="G3651" s="17">
        <v>40</v>
      </c>
      <c r="H3651" s="37">
        <f t="shared" si="1014"/>
        <v>64.94</v>
      </c>
      <c r="I3651" s="37">
        <f>IF(H3651&lt;'Roof Calculator'!$G$8, 1, 0)</f>
        <v>0</v>
      </c>
      <c r="J3651" s="37">
        <f>IF(H3651&gt;='Roof Calculator'!$G$8, 1, 0)</f>
        <v>1</v>
      </c>
      <c r="K3651" s="37">
        <f t="shared" si="1015"/>
        <v>0</v>
      </c>
      <c r="L3651" s="37">
        <f t="shared" si="1016"/>
        <v>64.94</v>
      </c>
      <c r="M3651" s="37">
        <v>0</v>
      </c>
      <c r="N3651" s="37">
        <f t="shared" si="1017"/>
        <v>14</v>
      </c>
      <c r="O3651" s="37">
        <v>0</v>
      </c>
      <c r="P3651" s="37">
        <v>0</v>
      </c>
      <c r="Q3651" s="21">
        <f t="shared" si="1018"/>
        <v>39.790999999999997</v>
      </c>
      <c r="R3651" s="21">
        <f t="shared" si="1027"/>
        <v>152.20833333333363</v>
      </c>
      <c r="S3651" s="21">
        <f t="shared" si="1028"/>
        <v>21.993382382999275</v>
      </c>
      <c r="T3651" s="21">
        <f t="shared" si="1019"/>
        <v>86.147999999999996</v>
      </c>
      <c r="U3651" s="37">
        <f>VLOOKUP(Time_Zone, 'LSTM LookUp'!$B$5:$D$8, 3, FALSE)</f>
        <v>-75</v>
      </c>
      <c r="V3651" s="21">
        <f t="shared" si="1029"/>
        <v>2.3243998039457834</v>
      </c>
      <c r="W3651" s="21">
        <f t="shared" si="1020"/>
        <v>71.729099950986438</v>
      </c>
      <c r="X3651" s="21">
        <f t="shared" si="1021"/>
        <v>18.521644020197904</v>
      </c>
      <c r="Y3651" s="21">
        <f t="shared" si="1022"/>
        <v>32.521644020197904</v>
      </c>
      <c r="Z3651" s="21">
        <f t="shared" si="1030"/>
        <v>10.308793143526129</v>
      </c>
      <c r="AA3651" s="21">
        <f t="shared" si="1023"/>
        <v>0</v>
      </c>
      <c r="AB3651" s="21">
        <f t="shared" si="1024"/>
        <v>10.308793143526129</v>
      </c>
      <c r="AC3651" s="21">
        <f t="shared" si="1025"/>
        <v>64.94</v>
      </c>
      <c r="AD3651" s="21">
        <f t="shared" si="1031"/>
        <v>10.308793143526129</v>
      </c>
      <c r="AE3651" s="21" t="str">
        <f t="shared" si="1026"/>
        <v>6/1/6:00</v>
      </c>
    </row>
    <row r="3652" spans="2:31">
      <c r="B3652" s="37">
        <v>6</v>
      </c>
      <c r="C3652" s="38">
        <v>1</v>
      </c>
      <c r="D3652" s="39">
        <v>7</v>
      </c>
      <c r="E3652" s="17">
        <v>20</v>
      </c>
      <c r="F3652" s="17">
        <v>48</v>
      </c>
      <c r="G3652" s="17">
        <v>397</v>
      </c>
      <c r="H3652" s="37">
        <f t="shared" si="1014"/>
        <v>68</v>
      </c>
      <c r="I3652" s="37">
        <f>IF(H3652&lt;'Roof Calculator'!$G$8, 1, 0)</f>
        <v>0</v>
      </c>
      <c r="J3652" s="37">
        <f>IF(H3652&gt;='Roof Calculator'!$G$8, 1, 0)</f>
        <v>1</v>
      </c>
      <c r="K3652" s="37">
        <f t="shared" si="1015"/>
        <v>0</v>
      </c>
      <c r="L3652" s="37">
        <f t="shared" si="1016"/>
        <v>68</v>
      </c>
      <c r="M3652" s="37">
        <v>0</v>
      </c>
      <c r="N3652" s="37">
        <f t="shared" si="1017"/>
        <v>48</v>
      </c>
      <c r="O3652" s="37">
        <v>0</v>
      </c>
      <c r="P3652" s="37">
        <v>0</v>
      </c>
      <c r="Q3652" s="21">
        <f t="shared" si="1018"/>
        <v>39.790999999999997</v>
      </c>
      <c r="R3652" s="21">
        <f t="shared" si="1027"/>
        <v>152.25000000000028</v>
      </c>
      <c r="S3652" s="21">
        <f t="shared" si="1028"/>
        <v>21.999341552951279</v>
      </c>
      <c r="T3652" s="21">
        <f t="shared" si="1019"/>
        <v>86.147999999999996</v>
      </c>
      <c r="U3652" s="37">
        <f>VLOOKUP(Time_Zone, 'LSTM LookUp'!$B$5:$D$8, 3, FALSE)</f>
        <v>-75</v>
      </c>
      <c r="V3652" s="21">
        <f t="shared" si="1029"/>
        <v>2.3181933995730661</v>
      </c>
      <c r="W3652" s="21">
        <f t="shared" si="1020"/>
        <v>86.727548349893226</v>
      </c>
      <c r="X3652" s="21">
        <f t="shared" si="1021"/>
        <v>111.32119014615175</v>
      </c>
      <c r="Y3652" s="21">
        <f t="shared" si="1022"/>
        <v>159.32119014615176</v>
      </c>
      <c r="Z3652" s="21">
        <f t="shared" si="1030"/>
        <v>50.502034631983449</v>
      </c>
      <c r="AA3652" s="21">
        <f t="shared" si="1023"/>
        <v>0</v>
      </c>
      <c r="AB3652" s="21">
        <f t="shared" si="1024"/>
        <v>50.502034631983449</v>
      </c>
      <c r="AC3652" s="21">
        <f t="shared" si="1025"/>
        <v>68</v>
      </c>
      <c r="AD3652" s="21">
        <f t="shared" si="1031"/>
        <v>50.502034631983449</v>
      </c>
      <c r="AE3652" s="21" t="str">
        <f t="shared" si="1026"/>
        <v>6/1/7:00</v>
      </c>
    </row>
    <row r="3653" spans="2:31">
      <c r="B3653" s="37">
        <v>6</v>
      </c>
      <c r="C3653" s="38">
        <v>1</v>
      </c>
      <c r="D3653" s="39">
        <v>8</v>
      </c>
      <c r="E3653" s="17">
        <v>21.7</v>
      </c>
      <c r="F3653" s="17">
        <v>75</v>
      </c>
      <c r="G3653" s="17">
        <v>610</v>
      </c>
      <c r="H3653" s="37">
        <f t="shared" si="1014"/>
        <v>71.06</v>
      </c>
      <c r="I3653" s="37">
        <f>IF(H3653&lt;'Roof Calculator'!$G$8, 1, 0)</f>
        <v>0</v>
      </c>
      <c r="J3653" s="37">
        <f>IF(H3653&gt;='Roof Calculator'!$G$8, 1, 0)</f>
        <v>1</v>
      </c>
      <c r="K3653" s="37">
        <f t="shared" si="1015"/>
        <v>0</v>
      </c>
      <c r="L3653" s="37">
        <f t="shared" si="1016"/>
        <v>71.06</v>
      </c>
      <c r="M3653" s="37">
        <v>0</v>
      </c>
      <c r="N3653" s="37">
        <f t="shared" si="1017"/>
        <v>75</v>
      </c>
      <c r="O3653" s="37">
        <v>0</v>
      </c>
      <c r="P3653" s="37">
        <v>0</v>
      </c>
      <c r="Q3653" s="21">
        <f t="shared" si="1018"/>
        <v>39.790999999999997</v>
      </c>
      <c r="R3653" s="21">
        <f t="shared" si="1027"/>
        <v>152.29166666666694</v>
      </c>
      <c r="S3653" s="21">
        <f t="shared" si="1028"/>
        <v>22.005289063983135</v>
      </c>
      <c r="T3653" s="21">
        <f t="shared" si="1019"/>
        <v>86.147999999999996</v>
      </c>
      <c r="U3653" s="37">
        <f>VLOOKUP(Time_Zone, 'LSTM LookUp'!$B$5:$D$8, 3, FALSE)</f>
        <v>-75</v>
      </c>
      <c r="V3653" s="21">
        <f t="shared" si="1029"/>
        <v>2.3119761229446372</v>
      </c>
      <c r="W3653" s="21">
        <f t="shared" si="1020"/>
        <v>101.72599403073617</v>
      </c>
      <c r="X3653" s="21">
        <f t="shared" si="1021"/>
        <v>57.959375925960543</v>
      </c>
      <c r="Y3653" s="21">
        <f t="shared" si="1022"/>
        <v>132.95937592596056</v>
      </c>
      <c r="Z3653" s="21">
        <f t="shared" si="1030"/>
        <v>42.14579994977494</v>
      </c>
      <c r="AA3653" s="21">
        <f t="shared" si="1023"/>
        <v>0</v>
      </c>
      <c r="AB3653" s="21">
        <f t="shared" si="1024"/>
        <v>42.14579994977494</v>
      </c>
      <c r="AC3653" s="21">
        <f t="shared" si="1025"/>
        <v>71.06</v>
      </c>
      <c r="AD3653" s="21">
        <f t="shared" si="1031"/>
        <v>42.14579994977494</v>
      </c>
      <c r="AE3653" s="21" t="str">
        <f t="shared" si="1026"/>
        <v>6/1/8:00</v>
      </c>
    </row>
    <row r="3654" spans="2:31">
      <c r="B3654" s="37">
        <v>6</v>
      </c>
      <c r="C3654" s="38">
        <v>1</v>
      </c>
      <c r="D3654" s="39">
        <v>9</v>
      </c>
      <c r="E3654" s="17">
        <v>23.9</v>
      </c>
      <c r="F3654" s="17">
        <v>99</v>
      </c>
      <c r="G3654" s="17">
        <v>726</v>
      </c>
      <c r="H3654" s="37">
        <f t="shared" si="1014"/>
        <v>75.02</v>
      </c>
      <c r="I3654" s="37">
        <f>IF(H3654&lt;'Roof Calculator'!$G$8, 1, 0)</f>
        <v>0</v>
      </c>
      <c r="J3654" s="37">
        <f>IF(H3654&gt;='Roof Calculator'!$G$8, 1, 0)</f>
        <v>1</v>
      </c>
      <c r="K3654" s="37">
        <f t="shared" si="1015"/>
        <v>0</v>
      </c>
      <c r="L3654" s="37">
        <f t="shared" si="1016"/>
        <v>75.02</v>
      </c>
      <c r="M3654" s="37">
        <v>0</v>
      </c>
      <c r="N3654" s="37">
        <f t="shared" si="1017"/>
        <v>99</v>
      </c>
      <c r="O3654" s="37">
        <v>0</v>
      </c>
      <c r="P3654" s="37">
        <v>0</v>
      </c>
      <c r="Q3654" s="21">
        <f t="shared" si="1018"/>
        <v>39.790999999999997</v>
      </c>
      <c r="R3654" s="21">
        <f t="shared" si="1027"/>
        <v>152.3333333333336</v>
      </c>
      <c r="S3654" s="21">
        <f t="shared" si="1028"/>
        <v>22.011224911631817</v>
      </c>
      <c r="T3654" s="21">
        <f t="shared" si="1019"/>
        <v>86.147999999999996</v>
      </c>
      <c r="U3654" s="37">
        <f>VLOOKUP(Time_Zone, 'LSTM LookUp'!$B$5:$D$8, 3, FALSE)</f>
        <v>-75</v>
      </c>
      <c r="V3654" s="21">
        <f t="shared" si="1029"/>
        <v>2.305747994142326</v>
      </c>
      <c r="W3654" s="21">
        <f t="shared" si="1020"/>
        <v>116.72443699853557</v>
      </c>
      <c r="X3654" s="21">
        <f t="shared" si="1021"/>
        <v>-58.4397536297435</v>
      </c>
      <c r="Y3654" s="21">
        <f t="shared" si="1022"/>
        <v>40.5602463702565</v>
      </c>
      <c r="Z3654" s="21">
        <f t="shared" si="1030"/>
        <v>12.856889689271199</v>
      </c>
      <c r="AA3654" s="21">
        <f t="shared" si="1023"/>
        <v>0</v>
      </c>
      <c r="AB3654" s="21">
        <f t="shared" si="1024"/>
        <v>12.856889689271199</v>
      </c>
      <c r="AC3654" s="21">
        <f t="shared" si="1025"/>
        <v>75.02</v>
      </c>
      <c r="AD3654" s="21">
        <f t="shared" si="1031"/>
        <v>12.856889689271199</v>
      </c>
      <c r="AE3654" s="21" t="str">
        <f t="shared" si="1026"/>
        <v>6/1/9:00</v>
      </c>
    </row>
    <row r="3655" spans="2:31">
      <c r="B3655" s="37">
        <v>6</v>
      </c>
      <c r="C3655" s="38">
        <v>1</v>
      </c>
      <c r="D3655" s="39">
        <v>10</v>
      </c>
      <c r="E3655" s="17">
        <v>26.1</v>
      </c>
      <c r="F3655" s="17">
        <v>118</v>
      </c>
      <c r="G3655" s="17">
        <v>802</v>
      </c>
      <c r="H3655" s="37">
        <f t="shared" si="1014"/>
        <v>78.98</v>
      </c>
      <c r="I3655" s="37">
        <f>IF(H3655&lt;'Roof Calculator'!$G$8, 1, 0)</f>
        <v>0</v>
      </c>
      <c r="J3655" s="37">
        <f>IF(H3655&gt;='Roof Calculator'!$G$8, 1, 0)</f>
        <v>1</v>
      </c>
      <c r="K3655" s="37">
        <f t="shared" si="1015"/>
        <v>0</v>
      </c>
      <c r="L3655" s="37">
        <f t="shared" si="1016"/>
        <v>78.98</v>
      </c>
      <c r="M3655" s="37">
        <v>0</v>
      </c>
      <c r="N3655" s="37">
        <f t="shared" si="1017"/>
        <v>118</v>
      </c>
      <c r="O3655" s="37">
        <v>0</v>
      </c>
      <c r="P3655" s="37">
        <v>0</v>
      </c>
      <c r="Q3655" s="21">
        <f t="shared" si="1018"/>
        <v>39.790999999999997</v>
      </c>
      <c r="R3655" s="21">
        <f t="shared" si="1027"/>
        <v>152.37500000000026</v>
      </c>
      <c r="S3655" s="21">
        <f t="shared" si="1028"/>
        <v>22.017149091441798</v>
      </c>
      <c r="T3655" s="21">
        <f t="shared" si="1019"/>
        <v>86.147999999999996</v>
      </c>
      <c r="U3655" s="37">
        <f>VLOOKUP(Time_Zone, 'LSTM LookUp'!$B$5:$D$8, 3, FALSE)</f>
        <v>-75</v>
      </c>
      <c r="V3655" s="21">
        <f t="shared" si="1029"/>
        <v>2.2995090332734325</v>
      </c>
      <c r="W3655" s="21">
        <f t="shared" si="1020"/>
        <v>131.72287725831836</v>
      </c>
      <c r="X3655" s="21">
        <f t="shared" si="1021"/>
        <v>-187.80077201732527</v>
      </c>
      <c r="Y3655" s="21">
        <f t="shared" si="1022"/>
        <v>-69.800772017325272</v>
      </c>
      <c r="Z3655" s="21">
        <f t="shared" si="1030"/>
        <v>-22.125625615302287</v>
      </c>
      <c r="AA3655" s="21">
        <f t="shared" si="1023"/>
        <v>0</v>
      </c>
      <c r="AB3655" s="21">
        <f t="shared" si="1024"/>
        <v>-22.125625615302287</v>
      </c>
      <c r="AC3655" s="21">
        <f t="shared" si="1025"/>
        <v>78.98</v>
      </c>
      <c r="AD3655" s="21">
        <f t="shared" si="1031"/>
        <v>-22.125625615302287</v>
      </c>
      <c r="AE3655" s="21" t="str">
        <f t="shared" si="1026"/>
        <v>6/1/10:00</v>
      </c>
    </row>
    <row r="3656" spans="2:31">
      <c r="B3656" s="37">
        <v>6</v>
      </c>
      <c r="C3656" s="38">
        <v>1</v>
      </c>
      <c r="D3656" s="39">
        <v>11</v>
      </c>
      <c r="E3656" s="17">
        <v>27.8</v>
      </c>
      <c r="F3656" s="17">
        <v>165</v>
      </c>
      <c r="G3656" s="17">
        <v>758</v>
      </c>
      <c r="H3656" s="37">
        <f t="shared" si="1014"/>
        <v>82.04</v>
      </c>
      <c r="I3656" s="37">
        <f>IF(H3656&lt;'Roof Calculator'!$G$8, 1, 0)</f>
        <v>0</v>
      </c>
      <c r="J3656" s="37">
        <f>IF(H3656&gt;='Roof Calculator'!$G$8, 1, 0)</f>
        <v>1</v>
      </c>
      <c r="K3656" s="37">
        <f t="shared" si="1015"/>
        <v>0</v>
      </c>
      <c r="L3656" s="37">
        <f t="shared" si="1016"/>
        <v>82.04</v>
      </c>
      <c r="M3656" s="37">
        <v>0</v>
      </c>
      <c r="N3656" s="37">
        <f t="shared" si="1017"/>
        <v>165</v>
      </c>
      <c r="O3656" s="37">
        <v>0</v>
      </c>
      <c r="P3656" s="37">
        <v>0</v>
      </c>
      <c r="Q3656" s="21">
        <f t="shared" si="1018"/>
        <v>39.790999999999997</v>
      </c>
      <c r="R3656" s="21">
        <f t="shared" si="1027"/>
        <v>152.41666666666691</v>
      </c>
      <c r="S3656" s="21">
        <f t="shared" si="1028"/>
        <v>22.023061598965082</v>
      </c>
      <c r="T3656" s="21">
        <f t="shared" si="1019"/>
        <v>86.147999999999996</v>
      </c>
      <c r="U3656" s="37">
        <f>VLOOKUP(Time_Zone, 'LSTM LookUp'!$B$5:$D$8, 3, FALSE)</f>
        <v>-75</v>
      </c>
      <c r="V3656" s="21">
        <f t="shared" si="1029"/>
        <v>2.2932592604706681</v>
      </c>
      <c r="W3656" s="21">
        <f t="shared" si="1020"/>
        <v>146.72131481511767</v>
      </c>
      <c r="X3656" s="21">
        <f t="shared" si="1021"/>
        <v>-269.48615724125563</v>
      </c>
      <c r="Y3656" s="21">
        <f t="shared" si="1022"/>
        <v>-104.48615724125563</v>
      </c>
      <c r="Z3656" s="21">
        <f t="shared" si="1030"/>
        <v>-33.120286929316634</v>
      </c>
      <c r="AA3656" s="21">
        <f t="shared" si="1023"/>
        <v>0</v>
      </c>
      <c r="AB3656" s="21">
        <f t="shared" si="1024"/>
        <v>-33.120286929316634</v>
      </c>
      <c r="AC3656" s="21">
        <f t="shared" si="1025"/>
        <v>82.04</v>
      </c>
      <c r="AD3656" s="21">
        <f t="shared" si="1031"/>
        <v>-33.120286929316634</v>
      </c>
      <c r="AE3656" s="21" t="str">
        <f t="shared" si="1026"/>
        <v>6/1/11:00</v>
      </c>
    </row>
    <row r="3657" spans="2:31">
      <c r="B3657" s="37">
        <v>6</v>
      </c>
      <c r="C3657" s="38">
        <v>1</v>
      </c>
      <c r="D3657" s="39">
        <v>12</v>
      </c>
      <c r="E3657" s="17">
        <v>28.3</v>
      </c>
      <c r="F3657" s="17">
        <v>248</v>
      </c>
      <c r="G3657" s="17">
        <v>679</v>
      </c>
      <c r="H3657" s="37">
        <f t="shared" si="1014"/>
        <v>82.94</v>
      </c>
      <c r="I3657" s="37">
        <f>IF(H3657&lt;'Roof Calculator'!$G$8, 1, 0)</f>
        <v>0</v>
      </c>
      <c r="J3657" s="37">
        <f>IF(H3657&gt;='Roof Calculator'!$G$8, 1, 0)</f>
        <v>1</v>
      </c>
      <c r="K3657" s="37">
        <f t="shared" si="1015"/>
        <v>0</v>
      </c>
      <c r="L3657" s="37">
        <f t="shared" si="1016"/>
        <v>82.94</v>
      </c>
      <c r="M3657" s="37">
        <v>0</v>
      </c>
      <c r="N3657" s="37">
        <f t="shared" si="1017"/>
        <v>248</v>
      </c>
      <c r="O3657" s="37">
        <v>0</v>
      </c>
      <c r="P3657" s="37">
        <v>0</v>
      </c>
      <c r="Q3657" s="21">
        <f t="shared" si="1018"/>
        <v>39.790999999999997</v>
      </c>
      <c r="R3657" s="21">
        <f t="shared" si="1027"/>
        <v>152.45833333333357</v>
      </c>
      <c r="S3657" s="21">
        <f t="shared" si="1028"/>
        <v>22.028962429761169</v>
      </c>
      <c r="T3657" s="21">
        <f t="shared" si="1019"/>
        <v>86.147999999999996</v>
      </c>
      <c r="U3657" s="37">
        <f>VLOOKUP(Time_Zone, 'LSTM LookUp'!$B$5:$D$8, 3, FALSE)</f>
        <v>-75</v>
      </c>
      <c r="V3657" s="21">
        <f t="shared" si="1029"/>
        <v>2.2869986958921418</v>
      </c>
      <c r="W3657" s="21">
        <f t="shared" si="1020"/>
        <v>161.71974967397304</v>
      </c>
      <c r="X3657" s="21">
        <f t="shared" si="1021"/>
        <v>-296.24574651522983</v>
      </c>
      <c r="Y3657" s="21">
        <f t="shared" si="1022"/>
        <v>-48.245746515229825</v>
      </c>
      <c r="Z3657" s="21">
        <f t="shared" si="1030"/>
        <v>-15.293059003155347</v>
      </c>
      <c r="AA3657" s="21">
        <f t="shared" si="1023"/>
        <v>0</v>
      </c>
      <c r="AB3657" s="21">
        <f t="shared" si="1024"/>
        <v>-15.293059003155347</v>
      </c>
      <c r="AC3657" s="21">
        <f t="shared" si="1025"/>
        <v>82.94</v>
      </c>
      <c r="AD3657" s="21">
        <f t="shared" si="1031"/>
        <v>-15.293059003155347</v>
      </c>
      <c r="AE3657" s="21" t="str">
        <f t="shared" si="1026"/>
        <v>6/1/12:00</v>
      </c>
    </row>
    <row r="3658" spans="2:31">
      <c r="B3658" s="37">
        <v>6</v>
      </c>
      <c r="C3658" s="38">
        <v>1</v>
      </c>
      <c r="D3658" s="39">
        <v>13</v>
      </c>
      <c r="E3658" s="17">
        <v>28.9</v>
      </c>
      <c r="F3658" s="17">
        <v>267</v>
      </c>
      <c r="G3658" s="17">
        <v>669</v>
      </c>
      <c r="H3658" s="37">
        <f t="shared" si="1014"/>
        <v>84.02</v>
      </c>
      <c r="I3658" s="37">
        <f>IF(H3658&lt;'Roof Calculator'!$G$8, 1, 0)</f>
        <v>0</v>
      </c>
      <c r="J3658" s="37">
        <f>IF(H3658&gt;='Roof Calculator'!$G$8, 1, 0)</f>
        <v>1</v>
      </c>
      <c r="K3658" s="37">
        <f t="shared" si="1015"/>
        <v>0</v>
      </c>
      <c r="L3658" s="37">
        <f t="shared" si="1016"/>
        <v>84.02</v>
      </c>
      <c r="M3658" s="37">
        <v>0</v>
      </c>
      <c r="N3658" s="37">
        <f t="shared" si="1017"/>
        <v>267</v>
      </c>
      <c r="O3658" s="37">
        <v>0</v>
      </c>
      <c r="P3658" s="37">
        <v>0</v>
      </c>
      <c r="Q3658" s="21">
        <f t="shared" si="1018"/>
        <v>39.790999999999997</v>
      </c>
      <c r="R3658" s="21">
        <f t="shared" si="1027"/>
        <v>152.50000000000023</v>
      </c>
      <c r="S3658" s="21">
        <f t="shared" si="1028"/>
        <v>22.034851579397127</v>
      </c>
      <c r="T3658" s="21">
        <f t="shared" si="1019"/>
        <v>86.147999999999996</v>
      </c>
      <c r="U3658" s="37">
        <f>VLOOKUP(Time_Zone, 'LSTM LookUp'!$B$5:$D$8, 3, FALSE)</f>
        <v>-75</v>
      </c>
      <c r="V3658" s="21">
        <f t="shared" si="1029"/>
        <v>2.2807273597212747</v>
      </c>
      <c r="W3658" s="21">
        <f t="shared" si="1020"/>
        <v>176.71818183993028</v>
      </c>
      <c r="X3658" s="21">
        <f t="shared" si="1021"/>
        <v>-315.08896325585107</v>
      </c>
      <c r="Y3658" s="21">
        <f t="shared" si="1022"/>
        <v>-48.08896325585107</v>
      </c>
      <c r="Z3658" s="21">
        <f t="shared" si="1030"/>
        <v>-15.243361448250081</v>
      </c>
      <c r="AA3658" s="21">
        <f t="shared" si="1023"/>
        <v>0</v>
      </c>
      <c r="AB3658" s="21">
        <f t="shared" si="1024"/>
        <v>-15.243361448250081</v>
      </c>
      <c r="AC3658" s="21">
        <f t="shared" si="1025"/>
        <v>84.02</v>
      </c>
      <c r="AD3658" s="21">
        <f t="shared" si="1031"/>
        <v>-15.243361448250081</v>
      </c>
      <c r="AE3658" s="21" t="str">
        <f t="shared" si="1026"/>
        <v>6/1/13:00</v>
      </c>
    </row>
    <row r="3659" spans="2:31">
      <c r="B3659" s="37">
        <v>6</v>
      </c>
      <c r="C3659" s="38">
        <v>1</v>
      </c>
      <c r="D3659" s="39">
        <v>14</v>
      </c>
      <c r="E3659" s="17">
        <v>30</v>
      </c>
      <c r="F3659" s="17">
        <v>370</v>
      </c>
      <c r="G3659" s="17">
        <v>526</v>
      </c>
      <c r="H3659" s="37">
        <f t="shared" si="1014"/>
        <v>86</v>
      </c>
      <c r="I3659" s="37">
        <f>IF(H3659&lt;'Roof Calculator'!$G$8, 1, 0)</f>
        <v>0</v>
      </c>
      <c r="J3659" s="37">
        <f>IF(H3659&gt;='Roof Calculator'!$G$8, 1, 0)</f>
        <v>1</v>
      </c>
      <c r="K3659" s="37">
        <f t="shared" si="1015"/>
        <v>0</v>
      </c>
      <c r="L3659" s="37">
        <f t="shared" si="1016"/>
        <v>86</v>
      </c>
      <c r="M3659" s="37">
        <v>0</v>
      </c>
      <c r="N3659" s="37">
        <f t="shared" si="1017"/>
        <v>370</v>
      </c>
      <c r="O3659" s="37">
        <v>0</v>
      </c>
      <c r="P3659" s="37">
        <v>0</v>
      </c>
      <c r="Q3659" s="21">
        <f t="shared" si="1018"/>
        <v>39.790999999999997</v>
      </c>
      <c r="R3659" s="21">
        <f t="shared" si="1027"/>
        <v>152.54166666666688</v>
      </c>
      <c r="S3659" s="21">
        <f t="shared" si="1028"/>
        <v>22.040729043447545</v>
      </c>
      <c r="T3659" s="21">
        <f t="shared" si="1019"/>
        <v>86.147999999999996</v>
      </c>
      <c r="U3659" s="37">
        <f>VLOOKUP(Time_Zone, 'LSTM LookUp'!$B$5:$D$8, 3, FALSE)</f>
        <v>-75</v>
      </c>
      <c r="V3659" s="21">
        <f t="shared" si="1029"/>
        <v>2.2744452721667834</v>
      </c>
      <c r="W3659" s="21">
        <f t="shared" si="1020"/>
        <v>191.71661131804169</v>
      </c>
      <c r="X3659" s="21">
        <f t="shared" si="1021"/>
        <v>-240.49910757692919</v>
      </c>
      <c r="Y3659" s="21">
        <f t="shared" si="1022"/>
        <v>129.50089242307081</v>
      </c>
      <c r="Z3659" s="21">
        <f t="shared" si="1030"/>
        <v>41.049521083938835</v>
      </c>
      <c r="AA3659" s="21">
        <f t="shared" si="1023"/>
        <v>0</v>
      </c>
      <c r="AB3659" s="21">
        <f t="shared" si="1024"/>
        <v>41.049521083938835</v>
      </c>
      <c r="AC3659" s="21">
        <f t="shared" si="1025"/>
        <v>86</v>
      </c>
      <c r="AD3659" s="21">
        <f t="shared" si="1031"/>
        <v>41.049521083938835</v>
      </c>
      <c r="AE3659" s="21" t="str">
        <f t="shared" si="1026"/>
        <v>6/1/14:00</v>
      </c>
    </row>
    <row r="3660" spans="2:31">
      <c r="B3660" s="37">
        <v>6</v>
      </c>
      <c r="C3660" s="38">
        <v>1</v>
      </c>
      <c r="D3660" s="39">
        <v>15</v>
      </c>
      <c r="E3660" s="17">
        <v>30</v>
      </c>
      <c r="F3660" s="17">
        <v>251</v>
      </c>
      <c r="G3660" s="17">
        <v>599</v>
      </c>
      <c r="H3660" s="37">
        <f t="shared" si="1014"/>
        <v>86</v>
      </c>
      <c r="I3660" s="37">
        <f>IF(H3660&lt;'Roof Calculator'!$G$8, 1, 0)</f>
        <v>0</v>
      </c>
      <c r="J3660" s="37">
        <f>IF(H3660&gt;='Roof Calculator'!$G$8, 1, 0)</f>
        <v>1</v>
      </c>
      <c r="K3660" s="37">
        <f t="shared" si="1015"/>
        <v>0</v>
      </c>
      <c r="L3660" s="37">
        <f t="shared" si="1016"/>
        <v>86</v>
      </c>
      <c r="M3660" s="37">
        <v>0</v>
      </c>
      <c r="N3660" s="37">
        <f t="shared" si="1017"/>
        <v>251</v>
      </c>
      <c r="O3660" s="37">
        <v>0</v>
      </c>
      <c r="P3660" s="37">
        <v>0</v>
      </c>
      <c r="Q3660" s="21">
        <f t="shared" si="1018"/>
        <v>39.790999999999997</v>
      </c>
      <c r="R3660" s="21">
        <f t="shared" si="1027"/>
        <v>152.58333333333354</v>
      </c>
      <c r="S3660" s="21">
        <f t="shared" si="1028"/>
        <v>22.046594817494586</v>
      </c>
      <c r="T3660" s="21">
        <f t="shared" si="1019"/>
        <v>86.147999999999996</v>
      </c>
      <c r="U3660" s="37">
        <f>VLOOKUP(Time_Zone, 'LSTM LookUp'!$B$5:$D$8, 3, FALSE)</f>
        <v>-75</v>
      </c>
      <c r="V3660" s="21">
        <f t="shared" si="1029"/>
        <v>2.2681524534626245</v>
      </c>
      <c r="W3660" s="21">
        <f t="shared" si="1020"/>
        <v>206.71503811336567</v>
      </c>
      <c r="X3660" s="21">
        <f t="shared" si="1021"/>
        <v>-237.17260812673788</v>
      </c>
      <c r="Y3660" s="21">
        <f t="shared" si="1022"/>
        <v>13.827391873262115</v>
      </c>
      <c r="Z3660" s="21">
        <f t="shared" si="1030"/>
        <v>4.3830417197668474</v>
      </c>
      <c r="AA3660" s="21">
        <f t="shared" si="1023"/>
        <v>0</v>
      </c>
      <c r="AB3660" s="21">
        <f t="shared" si="1024"/>
        <v>4.3830417197668474</v>
      </c>
      <c r="AC3660" s="21">
        <f t="shared" si="1025"/>
        <v>86</v>
      </c>
      <c r="AD3660" s="21">
        <f t="shared" si="1031"/>
        <v>4.3830417197668474</v>
      </c>
      <c r="AE3660" s="21" t="str">
        <f t="shared" si="1026"/>
        <v>6/1/15:00</v>
      </c>
    </row>
    <row r="3661" spans="2:31">
      <c r="B3661" s="37">
        <v>6</v>
      </c>
      <c r="C3661" s="38">
        <v>1</v>
      </c>
      <c r="D3661" s="39">
        <v>16</v>
      </c>
      <c r="E3661" s="17">
        <v>30</v>
      </c>
      <c r="F3661" s="17">
        <v>229</v>
      </c>
      <c r="G3661" s="17">
        <v>581</v>
      </c>
      <c r="H3661" s="37">
        <f t="shared" si="1014"/>
        <v>86</v>
      </c>
      <c r="I3661" s="37">
        <f>IF(H3661&lt;'Roof Calculator'!$G$8, 1, 0)</f>
        <v>0</v>
      </c>
      <c r="J3661" s="37">
        <f>IF(H3661&gt;='Roof Calculator'!$G$8, 1, 0)</f>
        <v>1</v>
      </c>
      <c r="K3661" s="37">
        <f t="shared" si="1015"/>
        <v>0</v>
      </c>
      <c r="L3661" s="37">
        <f t="shared" si="1016"/>
        <v>86</v>
      </c>
      <c r="M3661" s="37">
        <v>0</v>
      </c>
      <c r="N3661" s="37">
        <f t="shared" si="1017"/>
        <v>229</v>
      </c>
      <c r="O3661" s="37">
        <v>0</v>
      </c>
      <c r="P3661" s="37">
        <v>0</v>
      </c>
      <c r="Q3661" s="21">
        <f t="shared" si="1018"/>
        <v>39.790999999999997</v>
      </c>
      <c r="R3661" s="21">
        <f t="shared" si="1027"/>
        <v>152.6250000000002</v>
      </c>
      <c r="S3661" s="21">
        <f t="shared" si="1028"/>
        <v>22.052448897127945</v>
      </c>
      <c r="T3661" s="21">
        <f t="shared" si="1019"/>
        <v>86.147999999999996</v>
      </c>
      <c r="U3661" s="37">
        <f>VLOOKUP(Time_Zone, 'LSTM LookUp'!$B$5:$D$8, 3, FALSE)</f>
        <v>-75</v>
      </c>
      <c r="V3661" s="21">
        <f t="shared" si="1029"/>
        <v>2.2618489238679453</v>
      </c>
      <c r="W3661" s="21">
        <f t="shared" si="1020"/>
        <v>221.71346223096702</v>
      </c>
      <c r="X3661" s="21">
        <f t="shared" si="1021"/>
        <v>-169.2653004419266</v>
      </c>
      <c r="Y3661" s="21">
        <f t="shared" si="1022"/>
        <v>59.734699558073402</v>
      </c>
      <c r="Z3661" s="21">
        <f t="shared" si="1030"/>
        <v>18.934856455977933</v>
      </c>
      <c r="AA3661" s="21">
        <f t="shared" si="1023"/>
        <v>0</v>
      </c>
      <c r="AB3661" s="21">
        <f t="shared" si="1024"/>
        <v>18.934856455977933</v>
      </c>
      <c r="AC3661" s="21">
        <f t="shared" si="1025"/>
        <v>86</v>
      </c>
      <c r="AD3661" s="21">
        <f t="shared" si="1031"/>
        <v>18.934856455977933</v>
      </c>
      <c r="AE3661" s="21" t="str">
        <f t="shared" si="1026"/>
        <v>6/1/16:00</v>
      </c>
    </row>
    <row r="3662" spans="2:31">
      <c r="B3662" s="37">
        <v>6</v>
      </c>
      <c r="C3662" s="38">
        <v>1</v>
      </c>
      <c r="D3662" s="39">
        <v>17</v>
      </c>
      <c r="E3662" s="17">
        <v>30</v>
      </c>
      <c r="F3662" s="17">
        <v>160</v>
      </c>
      <c r="G3662" s="17">
        <v>748</v>
      </c>
      <c r="H3662" s="37">
        <f t="shared" si="1014"/>
        <v>86</v>
      </c>
      <c r="I3662" s="37">
        <f>IF(H3662&lt;'Roof Calculator'!$G$8, 1, 0)</f>
        <v>0</v>
      </c>
      <c r="J3662" s="37">
        <f>IF(H3662&gt;='Roof Calculator'!$G$8, 1, 0)</f>
        <v>1</v>
      </c>
      <c r="K3662" s="37">
        <f t="shared" si="1015"/>
        <v>0</v>
      </c>
      <c r="L3662" s="37">
        <f t="shared" si="1016"/>
        <v>86</v>
      </c>
      <c r="M3662" s="37">
        <v>0</v>
      </c>
      <c r="N3662" s="37">
        <f t="shared" si="1017"/>
        <v>160</v>
      </c>
      <c r="O3662" s="37">
        <v>0</v>
      </c>
      <c r="P3662" s="37">
        <v>0</v>
      </c>
      <c r="Q3662" s="21">
        <f t="shared" si="1018"/>
        <v>39.790999999999997</v>
      </c>
      <c r="R3662" s="21">
        <f t="shared" si="1027"/>
        <v>152.66666666666686</v>
      </c>
      <c r="S3662" s="21">
        <f t="shared" si="1028"/>
        <v>22.058291277944932</v>
      </c>
      <c r="T3662" s="21">
        <f t="shared" si="1019"/>
        <v>86.147999999999996</v>
      </c>
      <c r="U3662" s="37">
        <f>VLOOKUP(Time_Zone, 'LSTM LookUp'!$B$5:$D$8, 3, FALSE)</f>
        <v>-75</v>
      </c>
      <c r="V3662" s="21">
        <f t="shared" si="1029"/>
        <v>2.2555347036670574</v>
      </c>
      <c r="W3662" s="21">
        <f t="shared" si="1020"/>
        <v>236.71188367591677</v>
      </c>
      <c r="X3662" s="21">
        <f t="shared" si="1021"/>
        <v>-112.5814945099893</v>
      </c>
      <c r="Y3662" s="21">
        <f t="shared" si="1022"/>
        <v>47.418505490010702</v>
      </c>
      <c r="Z3662" s="21">
        <f t="shared" si="1030"/>
        <v>15.030838046443378</v>
      </c>
      <c r="AA3662" s="21">
        <f t="shared" si="1023"/>
        <v>0</v>
      </c>
      <c r="AB3662" s="21">
        <f t="shared" si="1024"/>
        <v>15.030838046443378</v>
      </c>
      <c r="AC3662" s="21">
        <f t="shared" si="1025"/>
        <v>86</v>
      </c>
      <c r="AD3662" s="21">
        <f t="shared" si="1031"/>
        <v>15.030838046443378</v>
      </c>
      <c r="AE3662" s="21" t="str">
        <f t="shared" si="1026"/>
        <v>6/1/17:00</v>
      </c>
    </row>
    <row r="3663" spans="2:31">
      <c r="B3663" s="37">
        <v>6</v>
      </c>
      <c r="C3663" s="38">
        <v>1</v>
      </c>
      <c r="D3663" s="39">
        <v>18</v>
      </c>
      <c r="E3663" s="17">
        <v>29.4</v>
      </c>
      <c r="F3663" s="17">
        <v>148</v>
      </c>
      <c r="G3663" s="17">
        <v>463</v>
      </c>
      <c r="H3663" s="37">
        <f t="shared" si="1014"/>
        <v>84.919999999999987</v>
      </c>
      <c r="I3663" s="37">
        <f>IF(H3663&lt;'Roof Calculator'!$G$8, 1, 0)</f>
        <v>0</v>
      </c>
      <c r="J3663" s="37">
        <f>IF(H3663&gt;='Roof Calculator'!$G$8, 1, 0)</f>
        <v>1</v>
      </c>
      <c r="K3663" s="37">
        <f t="shared" si="1015"/>
        <v>0</v>
      </c>
      <c r="L3663" s="37">
        <f t="shared" si="1016"/>
        <v>84.919999999999987</v>
      </c>
      <c r="M3663" s="37">
        <v>0</v>
      </c>
      <c r="N3663" s="37">
        <f t="shared" si="1017"/>
        <v>148</v>
      </c>
      <c r="O3663" s="37">
        <v>0</v>
      </c>
      <c r="P3663" s="37">
        <v>0</v>
      </c>
      <c r="Q3663" s="21">
        <f t="shared" si="1018"/>
        <v>39.790999999999997</v>
      </c>
      <c r="R3663" s="21">
        <f t="shared" si="1027"/>
        <v>152.70833333333351</v>
      </c>
      <c r="S3663" s="21">
        <f t="shared" si="1028"/>
        <v>22.064121955550412</v>
      </c>
      <c r="T3663" s="21">
        <f t="shared" si="1019"/>
        <v>86.147999999999996</v>
      </c>
      <c r="U3663" s="37">
        <f>VLOOKUP(Time_Zone, 'LSTM LookUp'!$B$5:$D$8, 3, FALSE)</f>
        <v>-75</v>
      </c>
      <c r="V3663" s="21">
        <f t="shared" si="1029"/>
        <v>2.2492098131693581</v>
      </c>
      <c r="W3663" s="21">
        <f t="shared" si="1020"/>
        <v>251.71030245329231</v>
      </c>
      <c r="X3663" s="21">
        <f t="shared" si="1021"/>
        <v>7.8396164060342661</v>
      </c>
      <c r="Y3663" s="21">
        <f t="shared" si="1022"/>
        <v>155.83961640603425</v>
      </c>
      <c r="Z3663" s="21">
        <f t="shared" si="1030"/>
        <v>49.398436564231595</v>
      </c>
      <c r="AA3663" s="21">
        <f t="shared" si="1023"/>
        <v>0</v>
      </c>
      <c r="AB3663" s="21">
        <f t="shared" si="1024"/>
        <v>49.398436564231595</v>
      </c>
      <c r="AC3663" s="21">
        <f t="shared" si="1025"/>
        <v>84.919999999999987</v>
      </c>
      <c r="AD3663" s="21">
        <f t="shared" si="1031"/>
        <v>49.398436564231595</v>
      </c>
      <c r="AE3663" s="21" t="str">
        <f t="shared" si="1026"/>
        <v>6/1/18:00</v>
      </c>
    </row>
    <row r="3664" spans="2:31">
      <c r="B3664" s="37">
        <v>6</v>
      </c>
      <c r="C3664" s="38">
        <v>1</v>
      </c>
      <c r="D3664" s="39">
        <v>19</v>
      </c>
      <c r="E3664" s="17">
        <v>27.8</v>
      </c>
      <c r="F3664" s="17">
        <v>65</v>
      </c>
      <c r="G3664" s="17">
        <v>492</v>
      </c>
      <c r="H3664" s="37">
        <f t="shared" si="1014"/>
        <v>82.04</v>
      </c>
      <c r="I3664" s="37">
        <f>IF(H3664&lt;'Roof Calculator'!$G$8, 1, 0)</f>
        <v>0</v>
      </c>
      <c r="J3664" s="37">
        <f>IF(H3664&gt;='Roof Calculator'!$G$8, 1, 0)</f>
        <v>1</v>
      </c>
      <c r="K3664" s="37">
        <f t="shared" si="1015"/>
        <v>0</v>
      </c>
      <c r="L3664" s="37">
        <f t="shared" si="1016"/>
        <v>82.04</v>
      </c>
      <c r="M3664" s="37">
        <v>0</v>
      </c>
      <c r="N3664" s="37">
        <f t="shared" si="1017"/>
        <v>65</v>
      </c>
      <c r="O3664" s="37">
        <v>0</v>
      </c>
      <c r="P3664" s="37">
        <v>0</v>
      </c>
      <c r="Q3664" s="21">
        <f t="shared" si="1018"/>
        <v>39.790999999999997</v>
      </c>
      <c r="R3664" s="21">
        <f t="shared" si="1027"/>
        <v>152.75000000000017</v>
      </c>
      <c r="S3664" s="21">
        <f t="shared" si="1028"/>
        <v>22.069940925556846</v>
      </c>
      <c r="T3664" s="21">
        <f t="shared" si="1019"/>
        <v>86.147999999999996</v>
      </c>
      <c r="U3664" s="37">
        <f>VLOOKUP(Time_Zone, 'LSTM LookUp'!$B$5:$D$8, 3, FALSE)</f>
        <v>-75</v>
      </c>
      <c r="V3664" s="21">
        <f t="shared" si="1029"/>
        <v>2.2428742727093258</v>
      </c>
      <c r="W3664" s="21">
        <f t="shared" si="1020"/>
        <v>266.70871856817729</v>
      </c>
      <c r="X3664" s="21">
        <f t="shared" si="1021"/>
        <v>98.196398396482309</v>
      </c>
      <c r="Y3664" s="21">
        <f t="shared" si="1022"/>
        <v>163.19639839648232</v>
      </c>
      <c r="Z3664" s="21">
        <f t="shared" si="1030"/>
        <v>51.730407964399639</v>
      </c>
      <c r="AA3664" s="21">
        <f t="shared" si="1023"/>
        <v>0</v>
      </c>
      <c r="AB3664" s="21">
        <f t="shared" si="1024"/>
        <v>51.730407964399639</v>
      </c>
      <c r="AC3664" s="21">
        <f t="shared" si="1025"/>
        <v>82.04</v>
      </c>
      <c r="AD3664" s="21">
        <f t="shared" si="1031"/>
        <v>51.730407964399639</v>
      </c>
      <c r="AE3664" s="21" t="str">
        <f t="shared" si="1026"/>
        <v>6/1/19:00</v>
      </c>
    </row>
    <row r="3665" spans="2:31">
      <c r="B3665" s="37">
        <v>6</v>
      </c>
      <c r="C3665" s="38">
        <v>1</v>
      </c>
      <c r="D3665" s="39">
        <v>20</v>
      </c>
      <c r="E3665" s="17">
        <v>25.6</v>
      </c>
      <c r="F3665" s="17">
        <v>35</v>
      </c>
      <c r="G3665" s="17">
        <v>65</v>
      </c>
      <c r="H3665" s="37">
        <f t="shared" si="1014"/>
        <v>78.08</v>
      </c>
      <c r="I3665" s="37">
        <f>IF(H3665&lt;'Roof Calculator'!$G$8, 1, 0)</f>
        <v>0</v>
      </c>
      <c r="J3665" s="37">
        <f>IF(H3665&gt;='Roof Calculator'!$G$8, 1, 0)</f>
        <v>1</v>
      </c>
      <c r="K3665" s="37">
        <f t="shared" si="1015"/>
        <v>0</v>
      </c>
      <c r="L3665" s="37">
        <f t="shared" si="1016"/>
        <v>78.08</v>
      </c>
      <c r="M3665" s="37">
        <v>0</v>
      </c>
      <c r="N3665" s="37">
        <f t="shared" si="1017"/>
        <v>35</v>
      </c>
      <c r="O3665" s="37">
        <v>0</v>
      </c>
      <c r="P3665" s="37">
        <v>0</v>
      </c>
      <c r="Q3665" s="21">
        <f t="shared" si="1018"/>
        <v>39.790999999999997</v>
      </c>
      <c r="R3665" s="21">
        <f t="shared" si="1027"/>
        <v>152.79166666666683</v>
      </c>
      <c r="S3665" s="21">
        <f t="shared" si="1028"/>
        <v>22.075748183584324</v>
      </c>
      <c r="T3665" s="21">
        <f t="shared" si="1019"/>
        <v>86.147999999999996</v>
      </c>
      <c r="U3665" s="37">
        <f>VLOOKUP(Time_Zone, 'LSTM LookUp'!$B$5:$D$8, 3, FALSE)</f>
        <v>-75</v>
      </c>
      <c r="V3665" s="21">
        <f t="shared" si="1029"/>
        <v>2.2365281026464325</v>
      </c>
      <c r="W3665" s="21">
        <f t="shared" si="1020"/>
        <v>281.70713202566156</v>
      </c>
      <c r="X3665" s="21">
        <f t="shared" si="1021"/>
        <v>25.025669606578376</v>
      </c>
      <c r="Y3665" s="21">
        <f t="shared" si="1022"/>
        <v>60.025669606578376</v>
      </c>
      <c r="Z3665" s="21">
        <f t="shared" si="1030"/>
        <v>19.027088879379917</v>
      </c>
      <c r="AA3665" s="21">
        <f t="shared" si="1023"/>
        <v>0</v>
      </c>
      <c r="AB3665" s="21">
        <f t="shared" si="1024"/>
        <v>19.027088879379917</v>
      </c>
      <c r="AC3665" s="21">
        <f t="shared" si="1025"/>
        <v>78.08</v>
      </c>
      <c r="AD3665" s="21">
        <f t="shared" si="1031"/>
        <v>19.027088879379917</v>
      </c>
      <c r="AE3665" s="21" t="str">
        <f t="shared" si="1026"/>
        <v>6/1/20:00</v>
      </c>
    </row>
    <row r="3666" spans="2:31">
      <c r="B3666" s="37">
        <v>6</v>
      </c>
      <c r="C3666" s="38">
        <v>1</v>
      </c>
      <c r="D3666" s="39">
        <v>21</v>
      </c>
      <c r="E3666" s="17">
        <v>24.4</v>
      </c>
      <c r="F3666" s="17">
        <v>1</v>
      </c>
      <c r="G3666" s="17">
        <v>0</v>
      </c>
      <c r="H3666" s="37">
        <f t="shared" si="1014"/>
        <v>75.92</v>
      </c>
      <c r="I3666" s="37">
        <f>IF(H3666&lt;'Roof Calculator'!$G$8, 1, 0)</f>
        <v>0</v>
      </c>
      <c r="J3666" s="37">
        <f>IF(H3666&gt;='Roof Calculator'!$G$8, 1, 0)</f>
        <v>1</v>
      </c>
      <c r="K3666" s="37">
        <f t="shared" si="1015"/>
        <v>0</v>
      </c>
      <c r="L3666" s="37">
        <f t="shared" si="1016"/>
        <v>75.92</v>
      </c>
      <c r="M3666" s="37">
        <v>0</v>
      </c>
      <c r="N3666" s="37">
        <f t="shared" si="1017"/>
        <v>1</v>
      </c>
      <c r="O3666" s="37">
        <v>0</v>
      </c>
      <c r="P3666" s="37">
        <v>0</v>
      </c>
      <c r="Q3666" s="21">
        <f t="shared" si="1018"/>
        <v>39.790999999999997</v>
      </c>
      <c r="R3666" s="21">
        <f t="shared" si="1027"/>
        <v>152.83333333333348</v>
      </c>
      <c r="S3666" s="21">
        <f t="shared" si="1028"/>
        <v>22.081543725260516</v>
      </c>
      <c r="T3666" s="21">
        <f t="shared" si="1019"/>
        <v>86.147999999999996</v>
      </c>
      <c r="U3666" s="37">
        <f>VLOOKUP(Time_Zone, 'LSTM LookUp'!$B$5:$D$8, 3, FALSE)</f>
        <v>-75</v>
      </c>
      <c r="V3666" s="21">
        <f t="shared" si="1029"/>
        <v>2.2301713233651297</v>
      </c>
      <c r="W3666" s="21">
        <f t="shared" si="1020"/>
        <v>296.70554283084124</v>
      </c>
      <c r="X3666" s="21">
        <f t="shared" si="1021"/>
        <v>0</v>
      </c>
      <c r="Y3666" s="21">
        <f t="shared" si="1022"/>
        <v>1</v>
      </c>
      <c r="Z3666" s="21">
        <f t="shared" si="1030"/>
        <v>0.31698253437383872</v>
      </c>
      <c r="AA3666" s="21">
        <f t="shared" si="1023"/>
        <v>0</v>
      </c>
      <c r="AB3666" s="21">
        <f t="shared" si="1024"/>
        <v>0.31698253437383872</v>
      </c>
      <c r="AC3666" s="21">
        <f t="shared" si="1025"/>
        <v>75.92</v>
      </c>
      <c r="AD3666" s="21">
        <f t="shared" si="1031"/>
        <v>0.31698253437383872</v>
      </c>
      <c r="AE3666" s="21" t="str">
        <f t="shared" si="1026"/>
        <v>6/1/21:00</v>
      </c>
    </row>
    <row r="3667" spans="2:31">
      <c r="B3667" s="37">
        <v>6</v>
      </c>
      <c r="C3667" s="38">
        <v>1</v>
      </c>
      <c r="D3667" s="39">
        <v>22</v>
      </c>
      <c r="E3667" s="17">
        <v>21.7</v>
      </c>
      <c r="F3667" s="17">
        <v>0</v>
      </c>
      <c r="G3667" s="17">
        <v>0</v>
      </c>
      <c r="H3667" s="37">
        <f t="shared" si="1014"/>
        <v>71.06</v>
      </c>
      <c r="I3667" s="37">
        <f>IF(H3667&lt;'Roof Calculator'!$G$8, 1, 0)</f>
        <v>0</v>
      </c>
      <c r="J3667" s="37">
        <f>IF(H3667&gt;='Roof Calculator'!$G$8, 1, 0)</f>
        <v>1</v>
      </c>
      <c r="K3667" s="37">
        <f t="shared" si="1015"/>
        <v>0</v>
      </c>
      <c r="L3667" s="37">
        <f t="shared" si="1016"/>
        <v>71.06</v>
      </c>
      <c r="M3667" s="37">
        <v>0</v>
      </c>
      <c r="N3667" s="37">
        <f t="shared" si="1017"/>
        <v>0</v>
      </c>
      <c r="O3667" s="37">
        <v>0</v>
      </c>
      <c r="P3667" s="37">
        <v>0</v>
      </c>
      <c r="Q3667" s="21">
        <f t="shared" si="1018"/>
        <v>39.790999999999997</v>
      </c>
      <c r="R3667" s="21">
        <f t="shared" si="1027"/>
        <v>152.87500000000014</v>
      </c>
      <c r="S3667" s="21">
        <f t="shared" si="1028"/>
        <v>22.087327546220752</v>
      </c>
      <c r="T3667" s="21">
        <f t="shared" si="1019"/>
        <v>86.147999999999996</v>
      </c>
      <c r="U3667" s="37">
        <f>VLOOKUP(Time_Zone, 'LSTM LookUp'!$B$5:$D$8, 3, FALSE)</f>
        <v>-75</v>
      </c>
      <c r="V3667" s="21">
        <f t="shared" si="1029"/>
        <v>2.2238039552747879</v>
      </c>
      <c r="W3667" s="21">
        <f t="shared" si="1020"/>
        <v>311.70395098881869</v>
      </c>
      <c r="X3667" s="21">
        <f t="shared" si="1021"/>
        <v>0</v>
      </c>
      <c r="Y3667" s="21">
        <f t="shared" si="1022"/>
        <v>0</v>
      </c>
      <c r="Z3667" s="21">
        <f t="shared" si="1030"/>
        <v>0</v>
      </c>
      <c r="AA3667" s="21">
        <f t="shared" si="1023"/>
        <v>0</v>
      </c>
      <c r="AB3667" s="21">
        <f t="shared" si="1024"/>
        <v>0</v>
      </c>
      <c r="AC3667" s="21">
        <f t="shared" si="1025"/>
        <v>71.06</v>
      </c>
      <c r="AD3667" s="21">
        <f t="shared" si="1031"/>
        <v>0</v>
      </c>
      <c r="AE3667" s="21" t="str">
        <f t="shared" si="1026"/>
        <v>6/1/22:00</v>
      </c>
    </row>
    <row r="3668" spans="2:31">
      <c r="B3668" s="37">
        <v>6</v>
      </c>
      <c r="C3668" s="38">
        <v>1</v>
      </c>
      <c r="D3668" s="39">
        <v>23</v>
      </c>
      <c r="E3668" s="17">
        <v>18.899999999999999</v>
      </c>
      <c r="F3668" s="17">
        <v>0</v>
      </c>
      <c r="G3668" s="17">
        <v>0</v>
      </c>
      <c r="H3668" s="37">
        <f t="shared" si="1014"/>
        <v>66.02</v>
      </c>
      <c r="I3668" s="37">
        <f>IF(H3668&lt;'Roof Calculator'!$G$8, 1, 0)</f>
        <v>0</v>
      </c>
      <c r="J3668" s="37">
        <f>IF(H3668&gt;='Roof Calculator'!$G$8, 1, 0)</f>
        <v>1</v>
      </c>
      <c r="K3668" s="37">
        <f t="shared" si="1015"/>
        <v>0</v>
      </c>
      <c r="L3668" s="37">
        <f t="shared" si="1016"/>
        <v>66.02</v>
      </c>
      <c r="M3668" s="37">
        <v>0</v>
      </c>
      <c r="N3668" s="37">
        <f t="shared" si="1017"/>
        <v>0</v>
      </c>
      <c r="O3668" s="37">
        <v>0</v>
      </c>
      <c r="P3668" s="37">
        <v>0</v>
      </c>
      <c r="Q3668" s="21">
        <f t="shared" si="1018"/>
        <v>39.790999999999997</v>
      </c>
      <c r="R3668" s="21">
        <f t="shared" si="1027"/>
        <v>152.9166666666668</v>
      </c>
      <c r="S3668" s="21">
        <f t="shared" si="1028"/>
        <v>22.093099642107976</v>
      </c>
      <c r="T3668" s="21">
        <f t="shared" si="1019"/>
        <v>86.147999999999996</v>
      </c>
      <c r="U3668" s="37">
        <f>VLOOKUP(Time_Zone, 'LSTM LookUp'!$B$5:$D$8, 3, FALSE)</f>
        <v>-75</v>
      </c>
      <c r="V3668" s="21">
        <f t="shared" si="1029"/>
        <v>2.2174260188096513</v>
      </c>
      <c r="W3668" s="21">
        <f t="shared" si="1020"/>
        <v>326.70235650470244</v>
      </c>
      <c r="X3668" s="21">
        <f t="shared" si="1021"/>
        <v>0</v>
      </c>
      <c r="Y3668" s="21">
        <f t="shared" si="1022"/>
        <v>0</v>
      </c>
      <c r="Z3668" s="21">
        <f t="shared" si="1030"/>
        <v>0</v>
      </c>
      <c r="AA3668" s="21">
        <f t="shared" si="1023"/>
        <v>0</v>
      </c>
      <c r="AB3668" s="21">
        <f t="shared" si="1024"/>
        <v>0</v>
      </c>
      <c r="AC3668" s="21">
        <f t="shared" si="1025"/>
        <v>66.02</v>
      </c>
      <c r="AD3668" s="21">
        <f t="shared" si="1031"/>
        <v>0</v>
      </c>
      <c r="AE3668" s="21" t="str">
        <f t="shared" si="1026"/>
        <v>6/1/23:00</v>
      </c>
    </row>
    <row r="3669" spans="2:31">
      <c r="B3669" s="37">
        <v>6</v>
      </c>
      <c r="C3669" s="38">
        <v>1</v>
      </c>
      <c r="D3669" s="39">
        <v>24</v>
      </c>
      <c r="E3669" s="17">
        <v>17.2</v>
      </c>
      <c r="F3669" s="17">
        <v>0</v>
      </c>
      <c r="G3669" s="17">
        <v>0</v>
      </c>
      <c r="H3669" s="37">
        <f t="shared" si="1014"/>
        <v>62.959999999999994</v>
      </c>
      <c r="I3669" s="37">
        <f>IF(H3669&lt;'Roof Calculator'!$G$8, 1, 0)</f>
        <v>0</v>
      </c>
      <c r="J3669" s="37">
        <f>IF(H3669&gt;='Roof Calculator'!$G$8, 1, 0)</f>
        <v>1</v>
      </c>
      <c r="K3669" s="37">
        <f t="shared" si="1015"/>
        <v>0</v>
      </c>
      <c r="L3669" s="37">
        <f t="shared" si="1016"/>
        <v>62.959999999999994</v>
      </c>
      <c r="M3669" s="37">
        <v>0</v>
      </c>
      <c r="N3669" s="37">
        <f t="shared" si="1017"/>
        <v>0</v>
      </c>
      <c r="O3669" s="37">
        <v>0</v>
      </c>
      <c r="P3669" s="37">
        <v>0</v>
      </c>
      <c r="Q3669" s="21">
        <f t="shared" si="1018"/>
        <v>39.790999999999997</v>
      </c>
      <c r="R3669" s="21">
        <f t="shared" si="1027"/>
        <v>152.95833333333346</v>
      </c>
      <c r="S3669" s="21">
        <f t="shared" si="1028"/>
        <v>22.098860008572764</v>
      </c>
      <c r="T3669" s="21">
        <f t="shared" si="1019"/>
        <v>86.147999999999996</v>
      </c>
      <c r="U3669" s="37">
        <f>VLOOKUP(Time_Zone, 'LSTM LookUp'!$B$5:$D$8, 3, FALSE)</f>
        <v>-75</v>
      </c>
      <c r="V3669" s="21">
        <f t="shared" si="1029"/>
        <v>2.2110375344288036</v>
      </c>
      <c r="W3669" s="21">
        <f t="shared" si="1020"/>
        <v>341.70075938360719</v>
      </c>
      <c r="X3669" s="21">
        <f t="shared" si="1021"/>
        <v>0</v>
      </c>
      <c r="Y3669" s="21">
        <f t="shared" si="1022"/>
        <v>0</v>
      </c>
      <c r="Z3669" s="21">
        <f t="shared" si="1030"/>
        <v>0</v>
      </c>
      <c r="AA3669" s="21">
        <f t="shared" si="1023"/>
        <v>0</v>
      </c>
      <c r="AB3669" s="21">
        <f t="shared" si="1024"/>
        <v>0</v>
      </c>
      <c r="AC3669" s="21">
        <f t="shared" si="1025"/>
        <v>62.959999999999994</v>
      </c>
      <c r="AD3669" s="21">
        <f t="shared" si="1031"/>
        <v>0</v>
      </c>
      <c r="AE3669" s="21" t="str">
        <f t="shared" si="1026"/>
        <v>6/1/24:00</v>
      </c>
    </row>
    <row r="3670" spans="2:31">
      <c r="B3670" s="37">
        <v>6</v>
      </c>
      <c r="C3670" s="38">
        <v>2</v>
      </c>
      <c r="D3670" s="39">
        <v>1</v>
      </c>
      <c r="E3670" s="17">
        <v>15.6</v>
      </c>
      <c r="F3670" s="17">
        <v>0</v>
      </c>
      <c r="G3670" s="17">
        <v>0</v>
      </c>
      <c r="H3670" s="37">
        <f t="shared" ref="H3670:H3733" si="1032">E3670*9/5+32</f>
        <v>60.08</v>
      </c>
      <c r="I3670" s="37">
        <f>IF(H3670&lt;'Roof Calculator'!$G$8, 1, 0)</f>
        <v>0</v>
      </c>
      <c r="J3670" s="37">
        <f>IF(H3670&gt;='Roof Calculator'!$G$8, 1, 0)</f>
        <v>1</v>
      </c>
      <c r="K3670" s="37">
        <f t="shared" ref="K3670:K3733" si="1033">I3670*H3670</f>
        <v>0</v>
      </c>
      <c r="L3670" s="37">
        <f t="shared" ref="L3670:L3733" si="1034">J3670*H3670</f>
        <v>60.08</v>
      </c>
      <c r="M3670" s="37">
        <v>0</v>
      </c>
      <c r="N3670" s="37">
        <f t="shared" ref="N3670:N3733" si="1035">F3670*(180-M3670)/180</f>
        <v>0</v>
      </c>
      <c r="O3670" s="37">
        <v>0</v>
      </c>
      <c r="P3670" s="37">
        <v>0</v>
      </c>
      <c r="Q3670" s="21">
        <f t="shared" ref="Q3670:Q3733" si="1036">Latitude</f>
        <v>39.790999999999997</v>
      </c>
      <c r="R3670" s="21">
        <f t="shared" si="1027"/>
        <v>153.00000000000011</v>
      </c>
      <c r="S3670" s="21">
        <f t="shared" si="1028"/>
        <v>22.104608641273387</v>
      </c>
      <c r="T3670" s="21">
        <f t="shared" ref="T3670:T3733" si="1037">Longitude</f>
        <v>86.147999999999996</v>
      </c>
      <c r="U3670" s="37">
        <f>VLOOKUP(Time_Zone, 'LSTM LookUp'!$B$5:$D$8, 3, FALSE)</f>
        <v>-75</v>
      </c>
      <c r="V3670" s="21">
        <f t="shared" si="1029"/>
        <v>2.2046385226161016</v>
      </c>
      <c r="W3670" s="21">
        <f t="shared" ref="W3670:W3733" si="1038">15*((D3670+(4*(T3670-U3670)+V3670)/60)-12)</f>
        <v>-3.3008403693459876</v>
      </c>
      <c r="X3670" s="21">
        <f t="shared" ref="X3670:X3733" si="1039">G3670*(SIN(S3670*PI()/180)*SIN(Q3670*PI()/180)*COS(O3670*PI()/180)-SIN(S3670*PI()/180)*COS(Q3670*PI()/180)*SIN(O3670*PI()/180)*COS(P3670*PI()/180)+COS(S3670*PI()/180)*COS(Q3670*PI()/180)*COS(O3670*PI()/180)*COS(W3670*PI()/180)+COS(S3670*PI()/180)*SIN(Q3670*PI()/180)*SIN(O3670*PI()/180)*COS(P3670*PI()/180)*COS(W3670*PI()/180)+COS(S3670*PI()/180)*SIN(P3670*PI()/180)*SIN(W3670*PI()/180)*SIN(O3670*PI()/180))</f>
        <v>0</v>
      </c>
      <c r="Y3670" s="21">
        <f t="shared" ref="Y3670:Y3733" si="1040">X3670+N3670</f>
        <v>0</v>
      </c>
      <c r="Z3670" s="21">
        <f t="shared" si="1030"/>
        <v>0</v>
      </c>
      <c r="AA3670" s="21">
        <f t="shared" ref="AA3670:AA3733" si="1041">Z3670*I3670</f>
        <v>0</v>
      </c>
      <c r="AB3670" s="21">
        <f t="shared" ref="AB3670:AB3733" si="1042">Z3670*J3670</f>
        <v>0</v>
      </c>
      <c r="AC3670" s="21">
        <f t="shared" ref="AC3670:AC3733" si="1043">L3670</f>
        <v>60.08</v>
      </c>
      <c r="AD3670" s="21">
        <f t="shared" si="1031"/>
        <v>0</v>
      </c>
      <c r="AE3670" s="21" t="str">
        <f t="shared" ref="AE3670:AE3733" si="1044">CONCATENATE(B3670, "/", C3670, "/", D3670,":00")</f>
        <v>6/2/1:00</v>
      </c>
    </row>
    <row r="3671" spans="2:31">
      <c r="B3671" s="37">
        <v>6</v>
      </c>
      <c r="C3671" s="38">
        <v>2</v>
      </c>
      <c r="D3671" s="39">
        <v>2</v>
      </c>
      <c r="E3671" s="17">
        <v>14.4</v>
      </c>
      <c r="F3671" s="17">
        <v>0</v>
      </c>
      <c r="G3671" s="17">
        <v>0</v>
      </c>
      <c r="H3671" s="37">
        <f t="shared" si="1032"/>
        <v>57.92</v>
      </c>
      <c r="I3671" s="37">
        <f>IF(H3671&lt;'Roof Calculator'!$G$8, 1, 0)</f>
        <v>0</v>
      </c>
      <c r="J3671" s="37">
        <f>IF(H3671&gt;='Roof Calculator'!$G$8, 1, 0)</f>
        <v>1</v>
      </c>
      <c r="K3671" s="37">
        <f t="shared" si="1033"/>
        <v>0</v>
      </c>
      <c r="L3671" s="37">
        <f t="shared" si="1034"/>
        <v>57.92</v>
      </c>
      <c r="M3671" s="37">
        <v>0</v>
      </c>
      <c r="N3671" s="37">
        <f t="shared" si="1035"/>
        <v>0</v>
      </c>
      <c r="O3671" s="37">
        <v>0</v>
      </c>
      <c r="P3671" s="37">
        <v>0</v>
      </c>
      <c r="Q3671" s="21">
        <f t="shared" si="1036"/>
        <v>39.790999999999997</v>
      </c>
      <c r="R3671" s="21">
        <f t="shared" ref="R3671:R3734" si="1045">R3670+1/24</f>
        <v>153.04166666666677</v>
      </c>
      <c r="S3671" s="21">
        <f t="shared" ref="S3671:S3734" si="1046">ASIN(SIN(23.45*PI()/180)*SIN((360/365*(R3671-81))*PI()/180))*180/PI()</f>
        <v>22.110345535875723</v>
      </c>
      <c r="T3671" s="21">
        <f t="shared" si="1037"/>
        <v>86.147999999999996</v>
      </c>
      <c r="U3671" s="37">
        <f>VLOOKUP(Time_Zone, 'LSTM LookUp'!$B$5:$D$8, 3, FALSE)</f>
        <v>-75</v>
      </c>
      <c r="V3671" s="21">
        <f t="shared" ref="V3671:V3734" si="1047">9.87*SIN(2*(360/365*(R3671-81))*PI()/180)-7.53*COS((360/365*(R3671-81))*PI()/180)-1.5*SIN((360/365*(R3671-81))*PI()/180)</f>
        <v>2.1982290038801562</v>
      </c>
      <c r="W3671" s="21">
        <f t="shared" si="1038"/>
        <v>11.697557250970032</v>
      </c>
      <c r="X3671" s="21">
        <f t="shared" si="1039"/>
        <v>0</v>
      </c>
      <c r="Y3671" s="21">
        <f t="shared" si="1040"/>
        <v>0</v>
      </c>
      <c r="Z3671" s="21">
        <f t="shared" ref="Z3671:Z3734" si="1048">Y3671/10.764*3.412</f>
        <v>0</v>
      </c>
      <c r="AA3671" s="21">
        <f t="shared" si="1041"/>
        <v>0</v>
      </c>
      <c r="AB3671" s="21">
        <f t="shared" si="1042"/>
        <v>0</v>
      </c>
      <c r="AC3671" s="21">
        <f t="shared" si="1043"/>
        <v>57.92</v>
      </c>
      <c r="AD3671" s="21">
        <f t="shared" ref="AD3671:AD3734" si="1049">AB3671</f>
        <v>0</v>
      </c>
      <c r="AE3671" s="21" t="str">
        <f t="shared" si="1044"/>
        <v>6/2/2:00</v>
      </c>
    </row>
    <row r="3672" spans="2:31">
      <c r="B3672" s="37">
        <v>6</v>
      </c>
      <c r="C3672" s="38">
        <v>2</v>
      </c>
      <c r="D3672" s="39">
        <v>3</v>
      </c>
      <c r="E3672" s="17">
        <v>15.6</v>
      </c>
      <c r="F3672" s="17">
        <v>0</v>
      </c>
      <c r="G3672" s="17">
        <v>0</v>
      </c>
      <c r="H3672" s="37">
        <f t="shared" si="1032"/>
        <v>60.08</v>
      </c>
      <c r="I3672" s="37">
        <f>IF(H3672&lt;'Roof Calculator'!$G$8, 1, 0)</f>
        <v>0</v>
      </c>
      <c r="J3672" s="37">
        <f>IF(H3672&gt;='Roof Calculator'!$G$8, 1, 0)</f>
        <v>1</v>
      </c>
      <c r="K3672" s="37">
        <f t="shared" si="1033"/>
        <v>0</v>
      </c>
      <c r="L3672" s="37">
        <f t="shared" si="1034"/>
        <v>60.08</v>
      </c>
      <c r="M3672" s="37">
        <v>0</v>
      </c>
      <c r="N3672" s="37">
        <f t="shared" si="1035"/>
        <v>0</v>
      </c>
      <c r="O3672" s="37">
        <v>0</v>
      </c>
      <c r="P3672" s="37">
        <v>0</v>
      </c>
      <c r="Q3672" s="21">
        <f t="shared" si="1036"/>
        <v>39.790999999999997</v>
      </c>
      <c r="R3672" s="21">
        <f t="shared" si="1045"/>
        <v>153.08333333333343</v>
      </c>
      <c r="S3672" s="21">
        <f t="shared" si="1046"/>
        <v>22.116070688053387</v>
      </c>
      <c r="T3672" s="21">
        <f t="shared" si="1037"/>
        <v>86.147999999999996</v>
      </c>
      <c r="U3672" s="37">
        <f>VLOOKUP(Time_Zone, 'LSTM LookUp'!$B$5:$D$8, 3, FALSE)</f>
        <v>-75</v>
      </c>
      <c r="V3672" s="21">
        <f t="shared" si="1047"/>
        <v>2.1918089987542526</v>
      </c>
      <c r="W3672" s="21">
        <f t="shared" si="1038"/>
        <v>26.695952249688553</v>
      </c>
      <c r="X3672" s="21">
        <f t="shared" si="1039"/>
        <v>0</v>
      </c>
      <c r="Y3672" s="21">
        <f t="shared" si="1040"/>
        <v>0</v>
      </c>
      <c r="Z3672" s="21">
        <f t="shared" si="1048"/>
        <v>0</v>
      </c>
      <c r="AA3672" s="21">
        <f t="shared" si="1041"/>
        <v>0</v>
      </c>
      <c r="AB3672" s="21">
        <f t="shared" si="1042"/>
        <v>0</v>
      </c>
      <c r="AC3672" s="21">
        <f t="shared" si="1043"/>
        <v>60.08</v>
      </c>
      <c r="AD3672" s="21">
        <f t="shared" si="1049"/>
        <v>0</v>
      </c>
      <c r="AE3672" s="21" t="str">
        <f t="shared" si="1044"/>
        <v>6/2/3:00</v>
      </c>
    </row>
    <row r="3673" spans="2:31">
      <c r="B3673" s="37">
        <v>6</v>
      </c>
      <c r="C3673" s="38">
        <v>2</v>
      </c>
      <c r="D3673" s="39">
        <v>4</v>
      </c>
      <c r="E3673" s="17">
        <v>16.100000000000001</v>
      </c>
      <c r="F3673" s="17">
        <v>0</v>
      </c>
      <c r="G3673" s="17">
        <v>0</v>
      </c>
      <c r="H3673" s="37">
        <f t="shared" si="1032"/>
        <v>60.980000000000004</v>
      </c>
      <c r="I3673" s="37">
        <f>IF(H3673&lt;'Roof Calculator'!$G$8, 1, 0)</f>
        <v>0</v>
      </c>
      <c r="J3673" s="37">
        <f>IF(H3673&gt;='Roof Calculator'!$G$8, 1, 0)</f>
        <v>1</v>
      </c>
      <c r="K3673" s="37">
        <f t="shared" si="1033"/>
        <v>0</v>
      </c>
      <c r="L3673" s="37">
        <f t="shared" si="1034"/>
        <v>60.980000000000004</v>
      </c>
      <c r="M3673" s="37">
        <v>0</v>
      </c>
      <c r="N3673" s="37">
        <f t="shared" si="1035"/>
        <v>0</v>
      </c>
      <c r="O3673" s="37">
        <v>0</v>
      </c>
      <c r="P3673" s="37">
        <v>0</v>
      </c>
      <c r="Q3673" s="21">
        <f t="shared" si="1036"/>
        <v>39.790999999999997</v>
      </c>
      <c r="R3673" s="21">
        <f t="shared" si="1045"/>
        <v>153.12500000000009</v>
      </c>
      <c r="S3673" s="21">
        <f t="shared" si="1046"/>
        <v>22.121784093487626</v>
      </c>
      <c r="T3673" s="21">
        <f t="shared" si="1037"/>
        <v>86.147999999999996</v>
      </c>
      <c r="U3673" s="37">
        <f>VLOOKUP(Time_Zone, 'LSTM LookUp'!$B$5:$D$8, 3, FALSE)</f>
        <v>-75</v>
      </c>
      <c r="V3673" s="21">
        <f t="shared" si="1047"/>
        <v>2.1853785277963365</v>
      </c>
      <c r="W3673" s="21">
        <f t="shared" si="1038"/>
        <v>41.694344631949093</v>
      </c>
      <c r="X3673" s="21">
        <f t="shared" si="1039"/>
        <v>0</v>
      </c>
      <c r="Y3673" s="21">
        <f t="shared" si="1040"/>
        <v>0</v>
      </c>
      <c r="Z3673" s="21">
        <f t="shared" si="1048"/>
        <v>0</v>
      </c>
      <c r="AA3673" s="21">
        <f t="shared" si="1041"/>
        <v>0</v>
      </c>
      <c r="AB3673" s="21">
        <f t="shared" si="1042"/>
        <v>0</v>
      </c>
      <c r="AC3673" s="21">
        <f t="shared" si="1043"/>
        <v>60.980000000000004</v>
      </c>
      <c r="AD3673" s="21">
        <f t="shared" si="1049"/>
        <v>0</v>
      </c>
      <c r="AE3673" s="21" t="str">
        <f t="shared" si="1044"/>
        <v>6/2/4:00</v>
      </c>
    </row>
    <row r="3674" spans="2:31">
      <c r="B3674" s="37">
        <v>6</v>
      </c>
      <c r="C3674" s="38">
        <v>2</v>
      </c>
      <c r="D3674" s="39">
        <v>5</v>
      </c>
      <c r="E3674" s="17">
        <v>15</v>
      </c>
      <c r="F3674" s="17">
        <v>0</v>
      </c>
      <c r="G3674" s="17">
        <v>0</v>
      </c>
      <c r="H3674" s="37">
        <f t="shared" si="1032"/>
        <v>59</v>
      </c>
      <c r="I3674" s="37">
        <f>IF(H3674&lt;'Roof Calculator'!$G$8, 1, 0)</f>
        <v>0</v>
      </c>
      <c r="J3674" s="37">
        <f>IF(H3674&gt;='Roof Calculator'!$G$8, 1, 0)</f>
        <v>1</v>
      </c>
      <c r="K3674" s="37">
        <f t="shared" si="1033"/>
        <v>0</v>
      </c>
      <c r="L3674" s="37">
        <f t="shared" si="1034"/>
        <v>59</v>
      </c>
      <c r="M3674" s="37">
        <v>0</v>
      </c>
      <c r="N3674" s="37">
        <f t="shared" si="1035"/>
        <v>0</v>
      </c>
      <c r="O3674" s="37">
        <v>0</v>
      </c>
      <c r="P3674" s="37">
        <v>0</v>
      </c>
      <c r="Q3674" s="21">
        <f t="shared" si="1036"/>
        <v>39.790999999999997</v>
      </c>
      <c r="R3674" s="21">
        <f t="shared" si="1045"/>
        <v>153.16666666666674</v>
      </c>
      <c r="S3674" s="21">
        <f t="shared" si="1046"/>
        <v>22.127485747867407</v>
      </c>
      <c r="T3674" s="21">
        <f t="shared" si="1037"/>
        <v>86.147999999999996</v>
      </c>
      <c r="U3674" s="37">
        <f>VLOOKUP(Time_Zone, 'LSTM LookUp'!$B$5:$D$8, 3, FALSE)</f>
        <v>-75</v>
      </c>
      <c r="V3674" s="21">
        <f t="shared" si="1047"/>
        <v>2.1789376115889532</v>
      </c>
      <c r="W3674" s="21">
        <f t="shared" si="1038"/>
        <v>56.69273440289723</v>
      </c>
      <c r="X3674" s="21">
        <f t="shared" si="1039"/>
        <v>0</v>
      </c>
      <c r="Y3674" s="21">
        <f t="shared" si="1040"/>
        <v>0</v>
      </c>
      <c r="Z3674" s="21">
        <f t="shared" si="1048"/>
        <v>0</v>
      </c>
      <c r="AA3674" s="21">
        <f t="shared" si="1041"/>
        <v>0</v>
      </c>
      <c r="AB3674" s="21">
        <f t="shared" si="1042"/>
        <v>0</v>
      </c>
      <c r="AC3674" s="21">
        <f t="shared" si="1043"/>
        <v>59</v>
      </c>
      <c r="AD3674" s="21">
        <f t="shared" si="1049"/>
        <v>0</v>
      </c>
      <c r="AE3674" s="21" t="str">
        <f t="shared" si="1044"/>
        <v>6/2/5:00</v>
      </c>
    </row>
    <row r="3675" spans="2:31">
      <c r="B3675" s="37">
        <v>6</v>
      </c>
      <c r="C3675" s="38">
        <v>2</v>
      </c>
      <c r="D3675" s="39">
        <v>6</v>
      </c>
      <c r="E3675" s="17">
        <v>13.3</v>
      </c>
      <c r="F3675" s="17">
        <v>13</v>
      </c>
      <c r="G3675" s="17">
        <v>1</v>
      </c>
      <c r="H3675" s="37">
        <f t="shared" si="1032"/>
        <v>55.94</v>
      </c>
      <c r="I3675" s="37">
        <f>IF(H3675&lt;'Roof Calculator'!$G$8, 1, 0)</f>
        <v>0</v>
      </c>
      <c r="J3675" s="37">
        <f>IF(H3675&gt;='Roof Calculator'!$G$8, 1, 0)</f>
        <v>1</v>
      </c>
      <c r="K3675" s="37">
        <f t="shared" si="1033"/>
        <v>0</v>
      </c>
      <c r="L3675" s="37">
        <f t="shared" si="1034"/>
        <v>55.94</v>
      </c>
      <c r="M3675" s="37">
        <v>0</v>
      </c>
      <c r="N3675" s="37">
        <f t="shared" si="1035"/>
        <v>13</v>
      </c>
      <c r="O3675" s="37">
        <v>0</v>
      </c>
      <c r="P3675" s="37">
        <v>0</v>
      </c>
      <c r="Q3675" s="21">
        <f t="shared" si="1036"/>
        <v>39.790999999999997</v>
      </c>
      <c r="R3675" s="21">
        <f t="shared" si="1045"/>
        <v>153.2083333333334</v>
      </c>
      <c r="S3675" s="21">
        <f t="shared" si="1046"/>
        <v>22.133175646889409</v>
      </c>
      <c r="T3675" s="21">
        <f t="shared" si="1037"/>
        <v>86.147999999999996</v>
      </c>
      <c r="U3675" s="37">
        <f>VLOOKUP(Time_Zone, 'LSTM LookUp'!$B$5:$D$8, 3, FALSE)</f>
        <v>-75</v>
      </c>
      <c r="V3675" s="21">
        <f t="shared" si="1047"/>
        <v>2.172486270739193</v>
      </c>
      <c r="W3675" s="21">
        <f t="shared" si="1038"/>
        <v>71.691121567684803</v>
      </c>
      <c r="X3675" s="21">
        <f t="shared" si="1039"/>
        <v>0.4647154097639532</v>
      </c>
      <c r="Y3675" s="21">
        <f t="shared" si="1040"/>
        <v>13.464715409763953</v>
      </c>
      <c r="Z3675" s="21">
        <f t="shared" si="1048"/>
        <v>4.2680796152094578</v>
      </c>
      <c r="AA3675" s="21">
        <f t="shared" si="1041"/>
        <v>0</v>
      </c>
      <c r="AB3675" s="21">
        <f t="shared" si="1042"/>
        <v>4.2680796152094578</v>
      </c>
      <c r="AC3675" s="21">
        <f t="shared" si="1043"/>
        <v>55.94</v>
      </c>
      <c r="AD3675" s="21">
        <f t="shared" si="1049"/>
        <v>4.2680796152094578</v>
      </c>
      <c r="AE3675" s="21" t="str">
        <f t="shared" si="1044"/>
        <v>6/2/6:00</v>
      </c>
    </row>
    <row r="3676" spans="2:31">
      <c r="B3676" s="37">
        <v>6</v>
      </c>
      <c r="C3676" s="38">
        <v>2</v>
      </c>
      <c r="D3676" s="39">
        <v>7</v>
      </c>
      <c r="E3676" s="17">
        <v>12.2</v>
      </c>
      <c r="F3676" s="17">
        <v>65</v>
      </c>
      <c r="G3676" s="17">
        <v>0</v>
      </c>
      <c r="H3676" s="37">
        <f t="shared" si="1032"/>
        <v>53.96</v>
      </c>
      <c r="I3676" s="37">
        <f>IF(H3676&lt;'Roof Calculator'!$G$8, 1, 0)</f>
        <v>1</v>
      </c>
      <c r="J3676" s="37">
        <f>IF(H3676&gt;='Roof Calculator'!$G$8, 1, 0)</f>
        <v>0</v>
      </c>
      <c r="K3676" s="37">
        <f t="shared" si="1033"/>
        <v>53.96</v>
      </c>
      <c r="L3676" s="37">
        <f t="shared" si="1034"/>
        <v>0</v>
      </c>
      <c r="M3676" s="37">
        <v>0</v>
      </c>
      <c r="N3676" s="37">
        <f t="shared" si="1035"/>
        <v>65</v>
      </c>
      <c r="O3676" s="37">
        <v>0</v>
      </c>
      <c r="P3676" s="37">
        <v>0</v>
      </c>
      <c r="Q3676" s="21">
        <f t="shared" si="1036"/>
        <v>39.790999999999997</v>
      </c>
      <c r="R3676" s="21">
        <f t="shared" si="1045"/>
        <v>153.25000000000006</v>
      </c>
      <c r="S3676" s="21">
        <f t="shared" si="1046"/>
        <v>22.138853786257989</v>
      </c>
      <c r="T3676" s="21">
        <f t="shared" si="1037"/>
        <v>86.147999999999996</v>
      </c>
      <c r="U3676" s="37">
        <f>VLOOKUP(Time_Zone, 'LSTM LookUp'!$B$5:$D$8, 3, FALSE)</f>
        <v>-75</v>
      </c>
      <c r="V3676" s="21">
        <f t="shared" si="1047"/>
        <v>2.1660245258786697</v>
      </c>
      <c r="W3676" s="21">
        <f t="shared" si="1038"/>
        <v>86.68950613146967</v>
      </c>
      <c r="X3676" s="21">
        <f t="shared" si="1039"/>
        <v>0</v>
      </c>
      <c r="Y3676" s="21">
        <f t="shared" si="1040"/>
        <v>65</v>
      </c>
      <c r="Z3676" s="21">
        <f t="shared" si="1048"/>
        <v>20.603864734299517</v>
      </c>
      <c r="AA3676" s="21">
        <f t="shared" si="1041"/>
        <v>20.603864734299517</v>
      </c>
      <c r="AB3676" s="21">
        <f t="shared" si="1042"/>
        <v>0</v>
      </c>
      <c r="AC3676" s="21">
        <f t="shared" si="1043"/>
        <v>0</v>
      </c>
      <c r="AD3676" s="21">
        <f t="shared" si="1049"/>
        <v>0</v>
      </c>
      <c r="AE3676" s="21" t="str">
        <f t="shared" si="1044"/>
        <v>6/2/7:00</v>
      </c>
    </row>
    <row r="3677" spans="2:31">
      <c r="B3677" s="37">
        <v>6</v>
      </c>
      <c r="C3677" s="38">
        <v>2</v>
      </c>
      <c r="D3677" s="39">
        <v>8</v>
      </c>
      <c r="E3677" s="17">
        <v>12.8</v>
      </c>
      <c r="F3677" s="17">
        <v>144</v>
      </c>
      <c r="G3677" s="17">
        <v>334</v>
      </c>
      <c r="H3677" s="37">
        <f t="shared" si="1032"/>
        <v>55.04</v>
      </c>
      <c r="I3677" s="37">
        <f>IF(H3677&lt;'Roof Calculator'!$G$8, 1, 0)</f>
        <v>0</v>
      </c>
      <c r="J3677" s="37">
        <f>IF(H3677&gt;='Roof Calculator'!$G$8, 1, 0)</f>
        <v>1</v>
      </c>
      <c r="K3677" s="37">
        <f t="shared" si="1033"/>
        <v>0</v>
      </c>
      <c r="L3677" s="37">
        <f t="shared" si="1034"/>
        <v>55.04</v>
      </c>
      <c r="M3677" s="37">
        <v>0</v>
      </c>
      <c r="N3677" s="37">
        <f t="shared" si="1035"/>
        <v>144</v>
      </c>
      <c r="O3677" s="37">
        <v>0</v>
      </c>
      <c r="P3677" s="37">
        <v>0</v>
      </c>
      <c r="Q3677" s="21">
        <f t="shared" si="1036"/>
        <v>39.790999999999997</v>
      </c>
      <c r="R3677" s="21">
        <f t="shared" si="1045"/>
        <v>153.29166666666671</v>
      </c>
      <c r="S3677" s="21">
        <f t="shared" si="1046"/>
        <v>22.144520161685275</v>
      </c>
      <c r="T3677" s="21">
        <f t="shared" si="1037"/>
        <v>86.147999999999996</v>
      </c>
      <c r="U3677" s="37">
        <f>VLOOKUP(Time_Zone, 'LSTM LookUp'!$B$5:$D$8, 3, FALSE)</f>
        <v>-75</v>
      </c>
      <c r="V3677" s="21">
        <f t="shared" si="1047"/>
        <v>2.159552397663445</v>
      </c>
      <c r="W3677" s="21">
        <f t="shared" si="1038"/>
        <v>101.68788809941589</v>
      </c>
      <c r="X3677" s="21">
        <f t="shared" si="1039"/>
        <v>32.418930754043288</v>
      </c>
      <c r="Y3677" s="21">
        <f t="shared" si="1040"/>
        <v>176.41893075404329</v>
      </c>
      <c r="Z3677" s="21">
        <f t="shared" si="1048"/>
        <v>55.921719781939402</v>
      </c>
      <c r="AA3677" s="21">
        <f t="shared" si="1041"/>
        <v>0</v>
      </c>
      <c r="AB3677" s="21">
        <f t="shared" si="1042"/>
        <v>55.921719781939402</v>
      </c>
      <c r="AC3677" s="21">
        <f t="shared" si="1043"/>
        <v>55.04</v>
      </c>
      <c r="AD3677" s="21">
        <f t="shared" si="1049"/>
        <v>55.921719781939402</v>
      </c>
      <c r="AE3677" s="21" t="str">
        <f t="shared" si="1044"/>
        <v>6/2/8:00</v>
      </c>
    </row>
    <row r="3678" spans="2:31">
      <c r="B3678" s="37">
        <v>6</v>
      </c>
      <c r="C3678" s="38">
        <v>2</v>
      </c>
      <c r="D3678" s="39">
        <v>9</v>
      </c>
      <c r="E3678" s="17">
        <v>13.3</v>
      </c>
      <c r="F3678" s="17">
        <v>128</v>
      </c>
      <c r="G3678" s="17">
        <v>627</v>
      </c>
      <c r="H3678" s="37">
        <f t="shared" si="1032"/>
        <v>55.94</v>
      </c>
      <c r="I3678" s="37">
        <f>IF(H3678&lt;'Roof Calculator'!$G$8, 1, 0)</f>
        <v>0</v>
      </c>
      <c r="J3678" s="37">
        <f>IF(H3678&gt;='Roof Calculator'!$G$8, 1, 0)</f>
        <v>1</v>
      </c>
      <c r="K3678" s="37">
        <f t="shared" si="1033"/>
        <v>0</v>
      </c>
      <c r="L3678" s="37">
        <f t="shared" si="1034"/>
        <v>55.94</v>
      </c>
      <c r="M3678" s="37">
        <v>0</v>
      </c>
      <c r="N3678" s="37">
        <f t="shared" si="1035"/>
        <v>128</v>
      </c>
      <c r="O3678" s="37">
        <v>0</v>
      </c>
      <c r="P3678" s="37">
        <v>0</v>
      </c>
      <c r="Q3678" s="21">
        <f t="shared" si="1036"/>
        <v>39.790999999999997</v>
      </c>
      <c r="R3678" s="21">
        <f t="shared" si="1045"/>
        <v>153.33333333333337</v>
      </c>
      <c r="S3678" s="21">
        <f t="shared" si="1046"/>
        <v>22.150174768891073</v>
      </c>
      <c r="T3678" s="21">
        <f t="shared" si="1037"/>
        <v>86.147999999999996</v>
      </c>
      <c r="U3678" s="37">
        <f>VLOOKUP(Time_Zone, 'LSTM LookUp'!$B$5:$D$8, 3, FALSE)</f>
        <v>-75</v>
      </c>
      <c r="V3678" s="21">
        <f t="shared" si="1047"/>
        <v>2.1530699067740118</v>
      </c>
      <c r="W3678" s="21">
        <f t="shared" si="1038"/>
        <v>116.68626747669347</v>
      </c>
      <c r="X3678" s="21">
        <f t="shared" si="1039"/>
        <v>-49.105864312743357</v>
      </c>
      <c r="Y3678" s="21">
        <f t="shared" si="1040"/>
        <v>78.894135687256636</v>
      </c>
      <c r="Z3678" s="21">
        <f t="shared" si="1048"/>
        <v>25.008063077380125</v>
      </c>
      <c r="AA3678" s="21">
        <f t="shared" si="1041"/>
        <v>0</v>
      </c>
      <c r="AB3678" s="21">
        <f t="shared" si="1042"/>
        <v>25.008063077380125</v>
      </c>
      <c r="AC3678" s="21">
        <f t="shared" si="1043"/>
        <v>55.94</v>
      </c>
      <c r="AD3678" s="21">
        <f t="shared" si="1049"/>
        <v>25.008063077380125</v>
      </c>
      <c r="AE3678" s="21" t="str">
        <f t="shared" si="1044"/>
        <v>6/2/9:00</v>
      </c>
    </row>
    <row r="3679" spans="2:31">
      <c r="B3679" s="37">
        <v>6</v>
      </c>
      <c r="C3679" s="38">
        <v>2</v>
      </c>
      <c r="D3679" s="39">
        <v>10</v>
      </c>
      <c r="E3679" s="17">
        <v>15</v>
      </c>
      <c r="F3679" s="17">
        <v>153</v>
      </c>
      <c r="G3679" s="17">
        <v>758</v>
      </c>
      <c r="H3679" s="37">
        <f t="shared" si="1032"/>
        <v>59</v>
      </c>
      <c r="I3679" s="37">
        <f>IF(H3679&lt;'Roof Calculator'!$G$8, 1, 0)</f>
        <v>0</v>
      </c>
      <c r="J3679" s="37">
        <f>IF(H3679&gt;='Roof Calculator'!$G$8, 1, 0)</f>
        <v>1</v>
      </c>
      <c r="K3679" s="37">
        <f t="shared" si="1033"/>
        <v>0</v>
      </c>
      <c r="L3679" s="37">
        <f t="shared" si="1034"/>
        <v>59</v>
      </c>
      <c r="M3679" s="37">
        <v>0</v>
      </c>
      <c r="N3679" s="37">
        <f t="shared" si="1035"/>
        <v>153</v>
      </c>
      <c r="O3679" s="37">
        <v>0</v>
      </c>
      <c r="P3679" s="37">
        <v>0</v>
      </c>
      <c r="Q3679" s="21">
        <f t="shared" si="1036"/>
        <v>39.790999999999997</v>
      </c>
      <c r="R3679" s="21">
        <f t="shared" si="1045"/>
        <v>153.37500000000003</v>
      </c>
      <c r="S3679" s="21">
        <f t="shared" si="1046"/>
        <v>22.155817603602987</v>
      </c>
      <c r="T3679" s="21">
        <f t="shared" si="1037"/>
        <v>86.147999999999996</v>
      </c>
      <c r="U3679" s="37">
        <f>VLOOKUP(Time_Zone, 'LSTM LookUp'!$B$5:$D$8, 3, FALSE)</f>
        <v>-75</v>
      </c>
      <c r="V3679" s="21">
        <f t="shared" si="1047"/>
        <v>2.1465770739152132</v>
      </c>
      <c r="W3679" s="21">
        <f t="shared" si="1038"/>
        <v>131.68464426847879</v>
      </c>
      <c r="X3679" s="21">
        <f t="shared" si="1039"/>
        <v>-175.7880781803438</v>
      </c>
      <c r="Y3679" s="21">
        <f t="shared" si="1040"/>
        <v>-22.788078180343803</v>
      </c>
      <c r="Z3679" s="21">
        <f t="shared" si="1048"/>
        <v>-7.2234227751145541</v>
      </c>
      <c r="AA3679" s="21">
        <f t="shared" si="1041"/>
        <v>0</v>
      </c>
      <c r="AB3679" s="21">
        <f t="shared" si="1042"/>
        <v>-7.2234227751145541</v>
      </c>
      <c r="AC3679" s="21">
        <f t="shared" si="1043"/>
        <v>59</v>
      </c>
      <c r="AD3679" s="21">
        <f t="shared" si="1049"/>
        <v>-7.2234227751145541</v>
      </c>
      <c r="AE3679" s="21" t="str">
        <f t="shared" si="1044"/>
        <v>6/2/10:00</v>
      </c>
    </row>
    <row r="3680" spans="2:31">
      <c r="B3680" s="37">
        <v>6</v>
      </c>
      <c r="C3680" s="38">
        <v>2</v>
      </c>
      <c r="D3680" s="39">
        <v>11</v>
      </c>
      <c r="E3680" s="17">
        <v>16.100000000000001</v>
      </c>
      <c r="F3680" s="17">
        <v>171</v>
      </c>
      <c r="G3680" s="17">
        <v>797</v>
      </c>
      <c r="H3680" s="37">
        <f t="shared" si="1032"/>
        <v>60.980000000000004</v>
      </c>
      <c r="I3680" s="37">
        <f>IF(H3680&lt;'Roof Calculator'!$G$8, 1, 0)</f>
        <v>0</v>
      </c>
      <c r="J3680" s="37">
        <f>IF(H3680&gt;='Roof Calculator'!$G$8, 1, 0)</f>
        <v>1</v>
      </c>
      <c r="K3680" s="37">
        <f t="shared" si="1033"/>
        <v>0</v>
      </c>
      <c r="L3680" s="37">
        <f t="shared" si="1034"/>
        <v>60.980000000000004</v>
      </c>
      <c r="M3680" s="37">
        <v>0</v>
      </c>
      <c r="N3680" s="37">
        <f t="shared" si="1035"/>
        <v>171</v>
      </c>
      <c r="O3680" s="37">
        <v>0</v>
      </c>
      <c r="P3680" s="37">
        <v>0</v>
      </c>
      <c r="Q3680" s="21">
        <f t="shared" si="1036"/>
        <v>39.790999999999997</v>
      </c>
      <c r="R3680" s="21">
        <f t="shared" si="1045"/>
        <v>153.41666666666669</v>
      </c>
      <c r="S3680" s="21">
        <f t="shared" si="1046"/>
        <v>22.161448661556349</v>
      </c>
      <c r="T3680" s="21">
        <f t="shared" si="1037"/>
        <v>86.147999999999996</v>
      </c>
      <c r="U3680" s="37">
        <f>VLOOKUP(Time_Zone, 'LSTM LookUp'!$B$5:$D$8, 3, FALSE)</f>
        <v>-75</v>
      </c>
      <c r="V3680" s="21">
        <f t="shared" si="1047"/>
        <v>2.14007391981623</v>
      </c>
      <c r="W3680" s="21">
        <f t="shared" si="1038"/>
        <v>146.68301847995409</v>
      </c>
      <c r="X3680" s="21">
        <f t="shared" si="1039"/>
        <v>-281.53682054273082</v>
      </c>
      <c r="Y3680" s="21">
        <f t="shared" si="1040"/>
        <v>-110.53682054273082</v>
      </c>
      <c r="Z3680" s="21">
        <f t="shared" si="1048"/>
        <v>-35.038241517261014</v>
      </c>
      <c r="AA3680" s="21">
        <f t="shared" si="1041"/>
        <v>0</v>
      </c>
      <c r="AB3680" s="21">
        <f t="shared" si="1042"/>
        <v>-35.038241517261014</v>
      </c>
      <c r="AC3680" s="21">
        <f t="shared" si="1043"/>
        <v>60.980000000000004</v>
      </c>
      <c r="AD3680" s="21">
        <f t="shared" si="1049"/>
        <v>-35.038241517261014</v>
      </c>
      <c r="AE3680" s="21" t="str">
        <f t="shared" si="1044"/>
        <v>6/2/11:00</v>
      </c>
    </row>
    <row r="3681" spans="2:31">
      <c r="B3681" s="37">
        <v>6</v>
      </c>
      <c r="C3681" s="38">
        <v>2</v>
      </c>
      <c r="D3681" s="39">
        <v>12</v>
      </c>
      <c r="E3681" s="17">
        <v>17.2</v>
      </c>
      <c r="F3681" s="17">
        <v>181</v>
      </c>
      <c r="G3681" s="17">
        <v>821</v>
      </c>
      <c r="H3681" s="37">
        <f t="shared" si="1032"/>
        <v>62.959999999999994</v>
      </c>
      <c r="I3681" s="37">
        <f>IF(H3681&lt;'Roof Calculator'!$G$8, 1, 0)</f>
        <v>0</v>
      </c>
      <c r="J3681" s="37">
        <f>IF(H3681&gt;='Roof Calculator'!$G$8, 1, 0)</f>
        <v>1</v>
      </c>
      <c r="K3681" s="37">
        <f t="shared" si="1033"/>
        <v>0</v>
      </c>
      <c r="L3681" s="37">
        <f t="shared" si="1034"/>
        <v>62.959999999999994</v>
      </c>
      <c r="M3681" s="37">
        <v>0</v>
      </c>
      <c r="N3681" s="37">
        <f t="shared" si="1035"/>
        <v>181</v>
      </c>
      <c r="O3681" s="37">
        <v>0</v>
      </c>
      <c r="P3681" s="37">
        <v>0</v>
      </c>
      <c r="Q3681" s="21">
        <f t="shared" si="1036"/>
        <v>39.790999999999997</v>
      </c>
      <c r="R3681" s="21">
        <f t="shared" si="1045"/>
        <v>153.45833333333334</v>
      </c>
      <c r="S3681" s="21">
        <f t="shared" si="1046"/>
        <v>22.167067938494242</v>
      </c>
      <c r="T3681" s="21">
        <f t="shared" si="1037"/>
        <v>86.147999999999996</v>
      </c>
      <c r="U3681" s="37">
        <f>VLOOKUP(Time_Zone, 'LSTM LookUp'!$B$5:$D$8, 3, FALSE)</f>
        <v>-75</v>
      </c>
      <c r="V3681" s="21">
        <f t="shared" si="1047"/>
        <v>2.13356046523052</v>
      </c>
      <c r="W3681" s="21">
        <f t="shared" si="1038"/>
        <v>161.6813901163076</v>
      </c>
      <c r="X3681" s="21">
        <f t="shared" si="1039"/>
        <v>-356.36050459611266</v>
      </c>
      <c r="Y3681" s="21">
        <f t="shared" si="1040"/>
        <v>-175.36050459611266</v>
      </c>
      <c r="Z3681" s="21">
        <f t="shared" si="1048"/>
        <v>-55.586217175950985</v>
      </c>
      <c r="AA3681" s="21">
        <f t="shared" si="1041"/>
        <v>0</v>
      </c>
      <c r="AB3681" s="21">
        <f t="shared" si="1042"/>
        <v>-55.586217175950985</v>
      </c>
      <c r="AC3681" s="21">
        <f t="shared" si="1043"/>
        <v>62.959999999999994</v>
      </c>
      <c r="AD3681" s="21">
        <f t="shared" si="1049"/>
        <v>-55.586217175950985</v>
      </c>
      <c r="AE3681" s="21" t="str">
        <f t="shared" si="1044"/>
        <v>6/2/12:00</v>
      </c>
    </row>
    <row r="3682" spans="2:31">
      <c r="B3682" s="37">
        <v>6</v>
      </c>
      <c r="C3682" s="38">
        <v>2</v>
      </c>
      <c r="D3682" s="39">
        <v>13</v>
      </c>
      <c r="E3682" s="17">
        <v>18.3</v>
      </c>
      <c r="F3682" s="17">
        <v>186</v>
      </c>
      <c r="G3682" s="17">
        <v>835</v>
      </c>
      <c r="H3682" s="37">
        <f t="shared" si="1032"/>
        <v>64.94</v>
      </c>
      <c r="I3682" s="37">
        <f>IF(H3682&lt;'Roof Calculator'!$G$8, 1, 0)</f>
        <v>0</v>
      </c>
      <c r="J3682" s="37">
        <f>IF(H3682&gt;='Roof Calculator'!$G$8, 1, 0)</f>
        <v>1</v>
      </c>
      <c r="K3682" s="37">
        <f t="shared" si="1033"/>
        <v>0</v>
      </c>
      <c r="L3682" s="37">
        <f t="shared" si="1034"/>
        <v>64.94</v>
      </c>
      <c r="M3682" s="37">
        <v>0</v>
      </c>
      <c r="N3682" s="37">
        <f t="shared" si="1035"/>
        <v>186</v>
      </c>
      <c r="O3682" s="37">
        <v>0</v>
      </c>
      <c r="P3682" s="37">
        <v>0</v>
      </c>
      <c r="Q3682" s="21">
        <f t="shared" si="1036"/>
        <v>39.790999999999997</v>
      </c>
      <c r="R3682" s="21">
        <f t="shared" si="1045"/>
        <v>153.5</v>
      </c>
      <c r="S3682" s="21">
        <f t="shared" si="1046"/>
        <v>22.172675430167544</v>
      </c>
      <c r="T3682" s="21">
        <f t="shared" si="1037"/>
        <v>86.147999999999996</v>
      </c>
      <c r="U3682" s="37">
        <f>VLOOKUP(Time_Zone, 'LSTM LookUp'!$B$5:$D$8, 3, FALSE)</f>
        <v>-75</v>
      </c>
      <c r="V3682" s="21">
        <f t="shared" si="1047"/>
        <v>2.1270367309357594</v>
      </c>
      <c r="W3682" s="21">
        <f t="shared" si="1038"/>
        <v>176.6797591827339</v>
      </c>
      <c r="X3682" s="21">
        <f t="shared" si="1039"/>
        <v>-391.47875042459742</v>
      </c>
      <c r="Y3682" s="21">
        <f t="shared" si="1040"/>
        <v>-205.47875042459742</v>
      </c>
      <c r="Z3682" s="21">
        <f t="shared" si="1048"/>
        <v>-65.133175069558391</v>
      </c>
      <c r="AA3682" s="21">
        <f t="shared" si="1041"/>
        <v>0</v>
      </c>
      <c r="AB3682" s="21">
        <f t="shared" si="1042"/>
        <v>-65.133175069558391</v>
      </c>
      <c r="AC3682" s="21">
        <f t="shared" si="1043"/>
        <v>64.94</v>
      </c>
      <c r="AD3682" s="21">
        <f t="shared" si="1049"/>
        <v>-65.133175069558391</v>
      </c>
      <c r="AE3682" s="21" t="str">
        <f t="shared" si="1044"/>
        <v>6/2/13:00</v>
      </c>
    </row>
    <row r="3683" spans="2:31">
      <c r="B3683" s="37">
        <v>6</v>
      </c>
      <c r="C3683" s="38">
        <v>2</v>
      </c>
      <c r="D3683" s="39">
        <v>14</v>
      </c>
      <c r="E3683" s="17">
        <v>20</v>
      </c>
      <c r="F3683" s="17">
        <v>184</v>
      </c>
      <c r="G3683" s="17">
        <v>827</v>
      </c>
      <c r="H3683" s="37">
        <f t="shared" si="1032"/>
        <v>68</v>
      </c>
      <c r="I3683" s="37">
        <f>IF(H3683&lt;'Roof Calculator'!$G$8, 1, 0)</f>
        <v>0</v>
      </c>
      <c r="J3683" s="37">
        <f>IF(H3683&gt;='Roof Calculator'!$G$8, 1, 0)</f>
        <v>1</v>
      </c>
      <c r="K3683" s="37">
        <f t="shared" si="1033"/>
        <v>0</v>
      </c>
      <c r="L3683" s="37">
        <f t="shared" si="1034"/>
        <v>68</v>
      </c>
      <c r="M3683" s="37">
        <v>0</v>
      </c>
      <c r="N3683" s="37">
        <f t="shared" si="1035"/>
        <v>184</v>
      </c>
      <c r="O3683" s="37">
        <v>0</v>
      </c>
      <c r="P3683" s="37">
        <v>0</v>
      </c>
      <c r="Q3683" s="21">
        <f t="shared" si="1036"/>
        <v>39.790999999999997</v>
      </c>
      <c r="R3683" s="21">
        <f t="shared" si="1045"/>
        <v>153.54166666666666</v>
      </c>
      <c r="S3683" s="21">
        <f t="shared" si="1046"/>
        <v>22.178271132334906</v>
      </c>
      <c r="T3683" s="21">
        <f t="shared" si="1037"/>
        <v>86.147999999999996</v>
      </c>
      <c r="U3683" s="37">
        <f>VLOOKUP(Time_Zone, 'LSTM LookUp'!$B$5:$D$8, 3, FALSE)</f>
        <v>-75</v>
      </c>
      <c r="V3683" s="21">
        <f t="shared" si="1047"/>
        <v>2.1205027377338244</v>
      </c>
      <c r="W3683" s="21">
        <f t="shared" si="1038"/>
        <v>191.67812568443344</v>
      </c>
      <c r="X3683" s="21">
        <f t="shared" si="1039"/>
        <v>-376.46395603178115</v>
      </c>
      <c r="Y3683" s="21">
        <f t="shared" si="1040"/>
        <v>-192.46395603178115</v>
      </c>
      <c r="Z3683" s="21">
        <f t="shared" si="1048"/>
        <v>-61.007712558569061</v>
      </c>
      <c r="AA3683" s="21">
        <f t="shared" si="1041"/>
        <v>0</v>
      </c>
      <c r="AB3683" s="21">
        <f t="shared" si="1042"/>
        <v>-61.007712558569061</v>
      </c>
      <c r="AC3683" s="21">
        <f t="shared" si="1043"/>
        <v>68</v>
      </c>
      <c r="AD3683" s="21">
        <f t="shared" si="1049"/>
        <v>-61.007712558569061</v>
      </c>
      <c r="AE3683" s="21" t="str">
        <f t="shared" si="1044"/>
        <v>6/2/14:00</v>
      </c>
    </row>
    <row r="3684" spans="2:31">
      <c r="B3684" s="37">
        <v>6</v>
      </c>
      <c r="C3684" s="38">
        <v>2</v>
      </c>
      <c r="D3684" s="39">
        <v>15</v>
      </c>
      <c r="E3684" s="17">
        <v>20</v>
      </c>
      <c r="F3684" s="17">
        <v>176</v>
      </c>
      <c r="G3684" s="17">
        <v>811</v>
      </c>
      <c r="H3684" s="37">
        <f t="shared" si="1032"/>
        <v>68</v>
      </c>
      <c r="I3684" s="37">
        <f>IF(H3684&lt;'Roof Calculator'!$G$8, 1, 0)</f>
        <v>0</v>
      </c>
      <c r="J3684" s="37">
        <f>IF(H3684&gt;='Roof Calculator'!$G$8, 1, 0)</f>
        <v>1</v>
      </c>
      <c r="K3684" s="37">
        <f t="shared" si="1033"/>
        <v>0</v>
      </c>
      <c r="L3684" s="37">
        <f t="shared" si="1034"/>
        <v>68</v>
      </c>
      <c r="M3684" s="37">
        <v>0</v>
      </c>
      <c r="N3684" s="37">
        <f t="shared" si="1035"/>
        <v>176</v>
      </c>
      <c r="O3684" s="37">
        <v>0</v>
      </c>
      <c r="P3684" s="37">
        <v>0</v>
      </c>
      <c r="Q3684" s="21">
        <f t="shared" si="1036"/>
        <v>39.790999999999997</v>
      </c>
      <c r="R3684" s="21">
        <f t="shared" si="1045"/>
        <v>153.58333333333331</v>
      </c>
      <c r="S3684" s="21">
        <f t="shared" si="1046"/>
        <v>22.183855040762772</v>
      </c>
      <c r="T3684" s="21">
        <f t="shared" si="1037"/>
        <v>86.147999999999996</v>
      </c>
      <c r="U3684" s="37">
        <f>VLOOKUP(Time_Zone, 'LSTM LookUp'!$B$5:$D$8, 3, FALSE)</f>
        <v>-75</v>
      </c>
      <c r="V3684" s="21">
        <f t="shared" si="1047"/>
        <v>2.1139585064507118</v>
      </c>
      <c r="W3684" s="21">
        <f t="shared" si="1038"/>
        <v>206.67648962661266</v>
      </c>
      <c r="X3684" s="21">
        <f t="shared" si="1039"/>
        <v>-319.63394943869059</v>
      </c>
      <c r="Y3684" s="21">
        <f t="shared" si="1040"/>
        <v>-143.63394943869059</v>
      </c>
      <c r="Z3684" s="21">
        <f t="shared" si="1048"/>
        <v>-45.529453315199952</v>
      </c>
      <c r="AA3684" s="21">
        <f t="shared" si="1041"/>
        <v>0</v>
      </c>
      <c r="AB3684" s="21">
        <f t="shared" si="1042"/>
        <v>-45.529453315199952</v>
      </c>
      <c r="AC3684" s="21">
        <f t="shared" si="1043"/>
        <v>68</v>
      </c>
      <c r="AD3684" s="21">
        <f t="shared" si="1049"/>
        <v>-45.529453315199952</v>
      </c>
      <c r="AE3684" s="21" t="str">
        <f t="shared" si="1044"/>
        <v>6/2/15:00</v>
      </c>
    </row>
    <row r="3685" spans="2:31">
      <c r="B3685" s="37">
        <v>6</v>
      </c>
      <c r="C3685" s="38">
        <v>2</v>
      </c>
      <c r="D3685" s="39">
        <v>16</v>
      </c>
      <c r="E3685" s="17">
        <v>20.6</v>
      </c>
      <c r="F3685" s="17">
        <v>162</v>
      </c>
      <c r="G3685" s="17">
        <v>775</v>
      </c>
      <c r="H3685" s="37">
        <f t="shared" si="1032"/>
        <v>69.08</v>
      </c>
      <c r="I3685" s="37">
        <f>IF(H3685&lt;'Roof Calculator'!$G$8, 1, 0)</f>
        <v>0</v>
      </c>
      <c r="J3685" s="37">
        <f>IF(H3685&gt;='Roof Calculator'!$G$8, 1, 0)</f>
        <v>1</v>
      </c>
      <c r="K3685" s="37">
        <f t="shared" si="1033"/>
        <v>0</v>
      </c>
      <c r="L3685" s="37">
        <f t="shared" si="1034"/>
        <v>69.08</v>
      </c>
      <c r="M3685" s="37">
        <v>0</v>
      </c>
      <c r="N3685" s="37">
        <f t="shared" si="1035"/>
        <v>162</v>
      </c>
      <c r="O3685" s="37">
        <v>0</v>
      </c>
      <c r="P3685" s="37">
        <v>0</v>
      </c>
      <c r="Q3685" s="21">
        <f t="shared" si="1036"/>
        <v>39.790999999999997</v>
      </c>
      <c r="R3685" s="21">
        <f t="shared" si="1045"/>
        <v>153.62499999999997</v>
      </c>
      <c r="S3685" s="21">
        <f t="shared" si="1046"/>
        <v>22.189427151225377</v>
      </c>
      <c r="T3685" s="21">
        <f t="shared" si="1037"/>
        <v>86.147999999999996</v>
      </c>
      <c r="U3685" s="37">
        <f>VLOOKUP(Time_Zone, 'LSTM LookUp'!$B$5:$D$8, 3, FALSE)</f>
        <v>-75</v>
      </c>
      <c r="V3685" s="21">
        <f t="shared" si="1047"/>
        <v>2.1074040579365274</v>
      </c>
      <c r="W3685" s="21">
        <f t="shared" si="1038"/>
        <v>221.67485101448412</v>
      </c>
      <c r="X3685" s="21">
        <f t="shared" si="1039"/>
        <v>-224.53265469339033</v>
      </c>
      <c r="Y3685" s="21">
        <f t="shared" si="1040"/>
        <v>-62.532654693390327</v>
      </c>
      <c r="Z3685" s="21">
        <f t="shared" si="1048"/>
        <v>-19.821759365834989</v>
      </c>
      <c r="AA3685" s="21">
        <f t="shared" si="1041"/>
        <v>0</v>
      </c>
      <c r="AB3685" s="21">
        <f t="shared" si="1042"/>
        <v>-19.821759365834989</v>
      </c>
      <c r="AC3685" s="21">
        <f t="shared" si="1043"/>
        <v>69.08</v>
      </c>
      <c r="AD3685" s="21">
        <f t="shared" si="1049"/>
        <v>-19.821759365834989</v>
      </c>
      <c r="AE3685" s="21" t="str">
        <f t="shared" si="1044"/>
        <v>6/2/16:00</v>
      </c>
    </row>
    <row r="3686" spans="2:31">
      <c r="B3686" s="37">
        <v>6</v>
      </c>
      <c r="C3686" s="38">
        <v>2</v>
      </c>
      <c r="D3686" s="39">
        <v>17</v>
      </c>
      <c r="E3686" s="17">
        <v>21.1</v>
      </c>
      <c r="F3686" s="17">
        <v>140</v>
      </c>
      <c r="G3686" s="17">
        <v>719</v>
      </c>
      <c r="H3686" s="37">
        <f t="shared" si="1032"/>
        <v>69.98</v>
      </c>
      <c r="I3686" s="37">
        <f>IF(H3686&lt;'Roof Calculator'!$G$8, 1, 0)</f>
        <v>0</v>
      </c>
      <c r="J3686" s="37">
        <f>IF(H3686&gt;='Roof Calculator'!$G$8, 1, 0)</f>
        <v>1</v>
      </c>
      <c r="K3686" s="37">
        <f t="shared" si="1033"/>
        <v>0</v>
      </c>
      <c r="L3686" s="37">
        <f t="shared" si="1034"/>
        <v>69.98</v>
      </c>
      <c r="M3686" s="37">
        <v>0</v>
      </c>
      <c r="N3686" s="37">
        <f t="shared" si="1035"/>
        <v>140</v>
      </c>
      <c r="O3686" s="37">
        <v>0</v>
      </c>
      <c r="P3686" s="37">
        <v>0</v>
      </c>
      <c r="Q3686" s="21">
        <f t="shared" si="1036"/>
        <v>39.790999999999997</v>
      </c>
      <c r="R3686" s="21">
        <f t="shared" si="1045"/>
        <v>153.66666666666663</v>
      </c>
      <c r="S3686" s="21">
        <f t="shared" si="1046"/>
        <v>22.194987459504794</v>
      </c>
      <c r="T3686" s="21">
        <f t="shared" si="1037"/>
        <v>86.147999999999996</v>
      </c>
      <c r="U3686" s="37">
        <f>VLOOKUP(Time_Zone, 'LSTM LookUp'!$B$5:$D$8, 3, FALSE)</f>
        <v>-75</v>
      </c>
      <c r="V3686" s="21">
        <f t="shared" si="1047"/>
        <v>2.1008394130653993</v>
      </c>
      <c r="W3686" s="21">
        <f t="shared" si="1038"/>
        <v>236.67320985326637</v>
      </c>
      <c r="X3686" s="21">
        <f t="shared" si="1039"/>
        <v>-107.21580352028769</v>
      </c>
      <c r="Y3686" s="21">
        <f t="shared" si="1040"/>
        <v>32.784196479712307</v>
      </c>
      <c r="Z3686" s="21">
        <f t="shared" si="1048"/>
        <v>10.392017687549089</v>
      </c>
      <c r="AA3686" s="21">
        <f t="shared" si="1041"/>
        <v>0</v>
      </c>
      <c r="AB3686" s="21">
        <f t="shared" si="1042"/>
        <v>10.392017687549089</v>
      </c>
      <c r="AC3686" s="21">
        <f t="shared" si="1043"/>
        <v>69.98</v>
      </c>
      <c r="AD3686" s="21">
        <f t="shared" si="1049"/>
        <v>10.392017687549089</v>
      </c>
      <c r="AE3686" s="21" t="str">
        <f t="shared" si="1044"/>
        <v>6/2/17:00</v>
      </c>
    </row>
    <row r="3687" spans="2:31">
      <c r="B3687" s="37">
        <v>6</v>
      </c>
      <c r="C3687" s="38">
        <v>2</v>
      </c>
      <c r="D3687" s="39">
        <v>18</v>
      </c>
      <c r="E3687" s="17">
        <v>20.6</v>
      </c>
      <c r="F3687" s="17">
        <v>110</v>
      </c>
      <c r="G3687" s="17">
        <v>615</v>
      </c>
      <c r="H3687" s="37">
        <f t="shared" si="1032"/>
        <v>69.08</v>
      </c>
      <c r="I3687" s="37">
        <f>IF(H3687&lt;'Roof Calculator'!$G$8, 1, 0)</f>
        <v>0</v>
      </c>
      <c r="J3687" s="37">
        <f>IF(H3687&gt;='Roof Calculator'!$G$8, 1, 0)</f>
        <v>1</v>
      </c>
      <c r="K3687" s="37">
        <f t="shared" si="1033"/>
        <v>0</v>
      </c>
      <c r="L3687" s="37">
        <f t="shared" si="1034"/>
        <v>69.08</v>
      </c>
      <c r="M3687" s="37">
        <v>0</v>
      </c>
      <c r="N3687" s="37">
        <f t="shared" si="1035"/>
        <v>110</v>
      </c>
      <c r="O3687" s="37">
        <v>0</v>
      </c>
      <c r="P3687" s="37">
        <v>0</v>
      </c>
      <c r="Q3687" s="21">
        <f t="shared" si="1036"/>
        <v>39.790999999999997</v>
      </c>
      <c r="R3687" s="21">
        <f t="shared" si="1045"/>
        <v>153.70833333333329</v>
      </c>
      <c r="S3687" s="21">
        <f t="shared" si="1046"/>
        <v>22.200535961390898</v>
      </c>
      <c r="T3687" s="21">
        <f t="shared" si="1037"/>
        <v>86.147999999999996</v>
      </c>
      <c r="U3687" s="37">
        <f>VLOOKUP(Time_Zone, 'LSTM LookUp'!$B$5:$D$8, 3, FALSE)</f>
        <v>-75</v>
      </c>
      <c r="V3687" s="21">
        <f t="shared" si="1047"/>
        <v>2.0942645927354682</v>
      </c>
      <c r="W3687" s="21">
        <f t="shared" si="1038"/>
        <v>251.67156614818387</v>
      </c>
      <c r="X3687" s="21">
        <f t="shared" si="1039"/>
        <v>11.13355681065654</v>
      </c>
      <c r="Y3687" s="21">
        <f t="shared" si="1040"/>
        <v>121.13355681065654</v>
      </c>
      <c r="Z3687" s="21">
        <f t="shared" si="1048"/>
        <v>38.397221835559286</v>
      </c>
      <c r="AA3687" s="21">
        <f t="shared" si="1041"/>
        <v>0</v>
      </c>
      <c r="AB3687" s="21">
        <f t="shared" si="1042"/>
        <v>38.397221835559286</v>
      </c>
      <c r="AC3687" s="21">
        <f t="shared" si="1043"/>
        <v>69.08</v>
      </c>
      <c r="AD3687" s="21">
        <f t="shared" si="1049"/>
        <v>38.397221835559286</v>
      </c>
      <c r="AE3687" s="21" t="str">
        <f t="shared" si="1044"/>
        <v>6/2/18:00</v>
      </c>
    </row>
    <row r="3688" spans="2:31">
      <c r="B3688" s="37">
        <v>6</v>
      </c>
      <c r="C3688" s="38">
        <v>2</v>
      </c>
      <c r="D3688" s="39">
        <v>19</v>
      </c>
      <c r="E3688" s="17">
        <v>19.399999999999999</v>
      </c>
      <c r="F3688" s="17">
        <v>74</v>
      </c>
      <c r="G3688" s="17">
        <v>428</v>
      </c>
      <c r="H3688" s="37">
        <f t="shared" si="1032"/>
        <v>66.92</v>
      </c>
      <c r="I3688" s="37">
        <f>IF(H3688&lt;'Roof Calculator'!$G$8, 1, 0)</f>
        <v>0</v>
      </c>
      <c r="J3688" s="37">
        <f>IF(H3688&gt;='Roof Calculator'!$G$8, 1, 0)</f>
        <v>1</v>
      </c>
      <c r="K3688" s="37">
        <f t="shared" si="1033"/>
        <v>0</v>
      </c>
      <c r="L3688" s="37">
        <f t="shared" si="1034"/>
        <v>66.92</v>
      </c>
      <c r="M3688" s="37">
        <v>0</v>
      </c>
      <c r="N3688" s="37">
        <f t="shared" si="1035"/>
        <v>74</v>
      </c>
      <c r="O3688" s="37">
        <v>0</v>
      </c>
      <c r="P3688" s="37">
        <v>0</v>
      </c>
      <c r="Q3688" s="21">
        <f t="shared" si="1036"/>
        <v>39.790999999999997</v>
      </c>
      <c r="R3688" s="21">
        <f t="shared" si="1045"/>
        <v>153.74999999999994</v>
      </c>
      <c r="S3688" s="21">
        <f t="shared" si="1046"/>
        <v>22.206072652681385</v>
      </c>
      <c r="T3688" s="21">
        <f t="shared" si="1037"/>
        <v>86.147999999999996</v>
      </c>
      <c r="U3688" s="37">
        <f>VLOOKUP(Time_Zone, 'LSTM LookUp'!$B$5:$D$8, 3, FALSE)</f>
        <v>-75</v>
      </c>
      <c r="V3688" s="21">
        <f t="shared" si="1047"/>
        <v>2.0876796178688237</v>
      </c>
      <c r="W3688" s="21">
        <f t="shared" si="1038"/>
        <v>266.66991990446724</v>
      </c>
      <c r="X3688" s="21">
        <f t="shared" si="1039"/>
        <v>85.836781513520378</v>
      </c>
      <c r="Y3688" s="21">
        <f t="shared" si="1040"/>
        <v>159.83678151352038</v>
      </c>
      <c r="Z3688" s="21">
        <f t="shared" si="1048"/>
        <v>50.665468090313226</v>
      </c>
      <c r="AA3688" s="21">
        <f t="shared" si="1041"/>
        <v>0</v>
      </c>
      <c r="AB3688" s="21">
        <f t="shared" si="1042"/>
        <v>50.665468090313226</v>
      </c>
      <c r="AC3688" s="21">
        <f t="shared" si="1043"/>
        <v>66.92</v>
      </c>
      <c r="AD3688" s="21">
        <f t="shared" si="1049"/>
        <v>50.665468090313226</v>
      </c>
      <c r="AE3688" s="21" t="str">
        <f t="shared" si="1044"/>
        <v>6/2/19:00</v>
      </c>
    </row>
    <row r="3689" spans="2:31">
      <c r="B3689" s="37">
        <v>6</v>
      </c>
      <c r="C3689" s="38">
        <v>2</v>
      </c>
      <c r="D3689" s="39">
        <v>20</v>
      </c>
      <c r="E3689" s="17">
        <v>17.8</v>
      </c>
      <c r="F3689" s="17">
        <v>32</v>
      </c>
      <c r="G3689" s="17">
        <v>103</v>
      </c>
      <c r="H3689" s="37">
        <f t="shared" si="1032"/>
        <v>64.040000000000006</v>
      </c>
      <c r="I3689" s="37">
        <f>IF(H3689&lt;'Roof Calculator'!$G$8, 1, 0)</f>
        <v>0</v>
      </c>
      <c r="J3689" s="37">
        <f>IF(H3689&gt;='Roof Calculator'!$G$8, 1, 0)</f>
        <v>1</v>
      </c>
      <c r="K3689" s="37">
        <f t="shared" si="1033"/>
        <v>0</v>
      </c>
      <c r="L3689" s="37">
        <f t="shared" si="1034"/>
        <v>64.040000000000006</v>
      </c>
      <c r="M3689" s="37">
        <v>0</v>
      </c>
      <c r="N3689" s="37">
        <f t="shared" si="1035"/>
        <v>32</v>
      </c>
      <c r="O3689" s="37">
        <v>0</v>
      </c>
      <c r="P3689" s="37">
        <v>0</v>
      </c>
      <c r="Q3689" s="21">
        <f t="shared" si="1036"/>
        <v>39.790999999999997</v>
      </c>
      <c r="R3689" s="21">
        <f t="shared" si="1045"/>
        <v>153.7916666666666</v>
      </c>
      <c r="S3689" s="21">
        <f t="shared" si="1046"/>
        <v>22.211597529181837</v>
      </c>
      <c r="T3689" s="21">
        <f t="shared" si="1037"/>
        <v>86.147999999999996</v>
      </c>
      <c r="U3689" s="37">
        <f>VLOOKUP(Time_Zone, 'LSTM LookUp'!$B$5:$D$8, 3, FALSE)</f>
        <v>-75</v>
      </c>
      <c r="V3689" s="21">
        <f t="shared" si="1047"/>
        <v>2.0810845094114474</v>
      </c>
      <c r="W3689" s="21">
        <f t="shared" si="1038"/>
        <v>281.66827112735285</v>
      </c>
      <c r="X3689" s="21">
        <f t="shared" si="1039"/>
        <v>39.73781031824695</v>
      </c>
      <c r="Y3689" s="21">
        <f t="shared" si="1040"/>
        <v>71.737810318246943</v>
      </c>
      <c r="Z3689" s="21">
        <f t="shared" si="1048"/>
        <v>22.739632925107635</v>
      </c>
      <c r="AA3689" s="21">
        <f t="shared" si="1041"/>
        <v>0</v>
      </c>
      <c r="AB3689" s="21">
        <f t="shared" si="1042"/>
        <v>22.739632925107635</v>
      </c>
      <c r="AC3689" s="21">
        <f t="shared" si="1043"/>
        <v>64.040000000000006</v>
      </c>
      <c r="AD3689" s="21">
        <f t="shared" si="1049"/>
        <v>22.739632925107635</v>
      </c>
      <c r="AE3689" s="21" t="str">
        <f t="shared" si="1044"/>
        <v>6/2/20:00</v>
      </c>
    </row>
    <row r="3690" spans="2:31">
      <c r="B3690" s="37">
        <v>6</v>
      </c>
      <c r="C3690" s="38">
        <v>2</v>
      </c>
      <c r="D3690" s="39">
        <v>21</v>
      </c>
      <c r="E3690" s="17">
        <v>16.7</v>
      </c>
      <c r="F3690" s="17">
        <v>1</v>
      </c>
      <c r="G3690" s="17">
        <v>0</v>
      </c>
      <c r="H3690" s="37">
        <f t="shared" si="1032"/>
        <v>62.059999999999995</v>
      </c>
      <c r="I3690" s="37">
        <f>IF(H3690&lt;'Roof Calculator'!$G$8, 1, 0)</f>
        <v>0</v>
      </c>
      <c r="J3690" s="37">
        <f>IF(H3690&gt;='Roof Calculator'!$G$8, 1, 0)</f>
        <v>1</v>
      </c>
      <c r="K3690" s="37">
        <f t="shared" si="1033"/>
        <v>0</v>
      </c>
      <c r="L3690" s="37">
        <f t="shared" si="1034"/>
        <v>62.059999999999995</v>
      </c>
      <c r="M3690" s="37">
        <v>0</v>
      </c>
      <c r="N3690" s="37">
        <f t="shared" si="1035"/>
        <v>1</v>
      </c>
      <c r="O3690" s="37">
        <v>0</v>
      </c>
      <c r="P3690" s="37">
        <v>0</v>
      </c>
      <c r="Q3690" s="21">
        <f t="shared" si="1036"/>
        <v>39.790999999999997</v>
      </c>
      <c r="R3690" s="21">
        <f t="shared" si="1045"/>
        <v>153.83333333333326</v>
      </c>
      <c r="S3690" s="21">
        <f t="shared" si="1046"/>
        <v>22.21711058670563</v>
      </c>
      <c r="T3690" s="21">
        <f t="shared" si="1037"/>
        <v>86.147999999999996</v>
      </c>
      <c r="U3690" s="37">
        <f>VLOOKUP(Time_Zone, 'LSTM LookUp'!$B$5:$D$8, 3, FALSE)</f>
        <v>-75</v>
      </c>
      <c r="V3690" s="21">
        <f t="shared" si="1047"/>
        <v>2.0744792883331962</v>
      </c>
      <c r="W3690" s="21">
        <f t="shared" si="1038"/>
        <v>296.66661982208331</v>
      </c>
      <c r="X3690" s="21">
        <f t="shared" si="1039"/>
        <v>0</v>
      </c>
      <c r="Y3690" s="21">
        <f t="shared" si="1040"/>
        <v>1</v>
      </c>
      <c r="Z3690" s="21">
        <f t="shared" si="1048"/>
        <v>0.31698253437383872</v>
      </c>
      <c r="AA3690" s="21">
        <f t="shared" si="1041"/>
        <v>0</v>
      </c>
      <c r="AB3690" s="21">
        <f t="shared" si="1042"/>
        <v>0.31698253437383872</v>
      </c>
      <c r="AC3690" s="21">
        <f t="shared" si="1043"/>
        <v>62.059999999999995</v>
      </c>
      <c r="AD3690" s="21">
        <f t="shared" si="1049"/>
        <v>0.31698253437383872</v>
      </c>
      <c r="AE3690" s="21" t="str">
        <f t="shared" si="1044"/>
        <v>6/2/21:00</v>
      </c>
    </row>
    <row r="3691" spans="2:31">
      <c r="B3691" s="37">
        <v>6</v>
      </c>
      <c r="C3691" s="38">
        <v>2</v>
      </c>
      <c r="D3691" s="39">
        <v>22</v>
      </c>
      <c r="E3691" s="17">
        <v>16.100000000000001</v>
      </c>
      <c r="F3691" s="17">
        <v>0</v>
      </c>
      <c r="G3691" s="17">
        <v>0</v>
      </c>
      <c r="H3691" s="37">
        <f t="shared" si="1032"/>
        <v>60.980000000000004</v>
      </c>
      <c r="I3691" s="37">
        <f>IF(H3691&lt;'Roof Calculator'!$G$8, 1, 0)</f>
        <v>0</v>
      </c>
      <c r="J3691" s="37">
        <f>IF(H3691&gt;='Roof Calculator'!$G$8, 1, 0)</f>
        <v>1</v>
      </c>
      <c r="K3691" s="37">
        <f t="shared" si="1033"/>
        <v>0</v>
      </c>
      <c r="L3691" s="37">
        <f t="shared" si="1034"/>
        <v>60.980000000000004</v>
      </c>
      <c r="M3691" s="37">
        <v>0</v>
      </c>
      <c r="N3691" s="37">
        <f t="shared" si="1035"/>
        <v>0</v>
      </c>
      <c r="O3691" s="37">
        <v>0</v>
      </c>
      <c r="P3691" s="37">
        <v>0</v>
      </c>
      <c r="Q3691" s="21">
        <f t="shared" si="1036"/>
        <v>39.790999999999997</v>
      </c>
      <c r="R3691" s="21">
        <f t="shared" si="1045"/>
        <v>153.87499999999991</v>
      </c>
      <c r="S3691" s="21">
        <f t="shared" si="1046"/>
        <v>22.222611821074036</v>
      </c>
      <c r="T3691" s="21">
        <f t="shared" si="1037"/>
        <v>86.147999999999996</v>
      </c>
      <c r="U3691" s="37">
        <f>VLOOKUP(Time_Zone, 'LSTM LookUp'!$B$5:$D$8, 3, FALSE)</f>
        <v>-75</v>
      </c>
      <c r="V3691" s="21">
        <f t="shared" si="1047"/>
        <v>2.0678639756277142</v>
      </c>
      <c r="W3691" s="21">
        <f t="shared" si="1038"/>
        <v>311.66496599390695</v>
      </c>
      <c r="X3691" s="21">
        <f t="shared" si="1039"/>
        <v>0</v>
      </c>
      <c r="Y3691" s="21">
        <f t="shared" si="1040"/>
        <v>0</v>
      </c>
      <c r="Z3691" s="21">
        <f t="shared" si="1048"/>
        <v>0</v>
      </c>
      <c r="AA3691" s="21">
        <f t="shared" si="1041"/>
        <v>0</v>
      </c>
      <c r="AB3691" s="21">
        <f t="shared" si="1042"/>
        <v>0</v>
      </c>
      <c r="AC3691" s="21">
        <f t="shared" si="1043"/>
        <v>60.980000000000004</v>
      </c>
      <c r="AD3691" s="21">
        <f t="shared" si="1049"/>
        <v>0</v>
      </c>
      <c r="AE3691" s="21" t="str">
        <f t="shared" si="1044"/>
        <v>6/2/22:00</v>
      </c>
    </row>
    <row r="3692" spans="2:31">
      <c r="B3692" s="37">
        <v>6</v>
      </c>
      <c r="C3692" s="38">
        <v>2</v>
      </c>
      <c r="D3692" s="39">
        <v>23</v>
      </c>
      <c r="E3692" s="17">
        <v>14.4</v>
      </c>
      <c r="F3692" s="17">
        <v>0</v>
      </c>
      <c r="G3692" s="17">
        <v>0</v>
      </c>
      <c r="H3692" s="37">
        <f t="shared" si="1032"/>
        <v>57.92</v>
      </c>
      <c r="I3692" s="37">
        <f>IF(H3692&lt;'Roof Calculator'!$G$8, 1, 0)</f>
        <v>0</v>
      </c>
      <c r="J3692" s="37">
        <f>IF(H3692&gt;='Roof Calculator'!$G$8, 1, 0)</f>
        <v>1</v>
      </c>
      <c r="K3692" s="37">
        <f t="shared" si="1033"/>
        <v>0</v>
      </c>
      <c r="L3692" s="37">
        <f t="shared" si="1034"/>
        <v>57.92</v>
      </c>
      <c r="M3692" s="37">
        <v>0</v>
      </c>
      <c r="N3692" s="37">
        <f t="shared" si="1035"/>
        <v>0</v>
      </c>
      <c r="O3692" s="37">
        <v>0</v>
      </c>
      <c r="P3692" s="37">
        <v>0</v>
      </c>
      <c r="Q3692" s="21">
        <f t="shared" si="1036"/>
        <v>39.790999999999997</v>
      </c>
      <c r="R3692" s="21">
        <f t="shared" si="1045"/>
        <v>153.91666666666657</v>
      </c>
      <c r="S3692" s="21">
        <f t="shared" si="1046"/>
        <v>22.228101228116181</v>
      </c>
      <c r="T3692" s="21">
        <f t="shared" si="1037"/>
        <v>86.147999999999996</v>
      </c>
      <c r="U3692" s="37">
        <f>VLOOKUP(Time_Zone, 'LSTM LookUp'!$B$5:$D$8, 3, FALSE)</f>
        <v>-75</v>
      </c>
      <c r="V3692" s="21">
        <f t="shared" si="1047"/>
        <v>2.0612385923124328</v>
      </c>
      <c r="W3692" s="21">
        <f t="shared" si="1038"/>
        <v>326.6633096480781</v>
      </c>
      <c r="X3692" s="21">
        <f t="shared" si="1039"/>
        <v>0</v>
      </c>
      <c r="Y3692" s="21">
        <f t="shared" si="1040"/>
        <v>0</v>
      </c>
      <c r="Z3692" s="21">
        <f t="shared" si="1048"/>
        <v>0</v>
      </c>
      <c r="AA3692" s="21">
        <f t="shared" si="1041"/>
        <v>0</v>
      </c>
      <c r="AB3692" s="21">
        <f t="shared" si="1042"/>
        <v>0</v>
      </c>
      <c r="AC3692" s="21">
        <f t="shared" si="1043"/>
        <v>57.92</v>
      </c>
      <c r="AD3692" s="21">
        <f t="shared" si="1049"/>
        <v>0</v>
      </c>
      <c r="AE3692" s="21" t="str">
        <f t="shared" si="1044"/>
        <v>6/2/23:00</v>
      </c>
    </row>
    <row r="3693" spans="2:31">
      <c r="B3693" s="37">
        <v>6</v>
      </c>
      <c r="C3693" s="38">
        <v>2</v>
      </c>
      <c r="D3693" s="39">
        <v>24</v>
      </c>
      <c r="E3693" s="17">
        <v>13.3</v>
      </c>
      <c r="F3693" s="17">
        <v>0</v>
      </c>
      <c r="G3693" s="17">
        <v>0</v>
      </c>
      <c r="H3693" s="37">
        <f t="shared" si="1032"/>
        <v>55.94</v>
      </c>
      <c r="I3693" s="37">
        <f>IF(H3693&lt;'Roof Calculator'!$G$8, 1, 0)</f>
        <v>0</v>
      </c>
      <c r="J3693" s="37">
        <f>IF(H3693&gt;='Roof Calculator'!$G$8, 1, 0)</f>
        <v>1</v>
      </c>
      <c r="K3693" s="37">
        <f t="shared" si="1033"/>
        <v>0</v>
      </c>
      <c r="L3693" s="37">
        <f t="shared" si="1034"/>
        <v>55.94</v>
      </c>
      <c r="M3693" s="37">
        <v>0</v>
      </c>
      <c r="N3693" s="37">
        <f t="shared" si="1035"/>
        <v>0</v>
      </c>
      <c r="O3693" s="37">
        <v>0</v>
      </c>
      <c r="P3693" s="37">
        <v>0</v>
      </c>
      <c r="Q3693" s="21">
        <f t="shared" si="1036"/>
        <v>39.790999999999997</v>
      </c>
      <c r="R3693" s="21">
        <f t="shared" si="1045"/>
        <v>153.95833333333323</v>
      </c>
      <c r="S3693" s="21">
        <f t="shared" si="1046"/>
        <v>22.233578803669094</v>
      </c>
      <c r="T3693" s="21">
        <f t="shared" si="1037"/>
        <v>86.147999999999996</v>
      </c>
      <c r="U3693" s="37">
        <f>VLOOKUP(Time_Zone, 'LSTM LookUp'!$B$5:$D$8, 3, FALSE)</f>
        <v>-75</v>
      </c>
      <c r="V3693" s="21">
        <f t="shared" si="1047"/>
        <v>2.0546031594284742</v>
      </c>
      <c r="W3693" s="21">
        <f t="shared" si="1038"/>
        <v>341.66165078985711</v>
      </c>
      <c r="X3693" s="21">
        <f t="shared" si="1039"/>
        <v>0</v>
      </c>
      <c r="Y3693" s="21">
        <f t="shared" si="1040"/>
        <v>0</v>
      </c>
      <c r="Z3693" s="21">
        <f t="shared" si="1048"/>
        <v>0</v>
      </c>
      <c r="AA3693" s="21">
        <f t="shared" si="1041"/>
        <v>0</v>
      </c>
      <c r="AB3693" s="21">
        <f t="shared" si="1042"/>
        <v>0</v>
      </c>
      <c r="AC3693" s="21">
        <f t="shared" si="1043"/>
        <v>55.94</v>
      </c>
      <c r="AD3693" s="21">
        <f t="shared" si="1049"/>
        <v>0</v>
      </c>
      <c r="AE3693" s="21" t="str">
        <f t="shared" si="1044"/>
        <v>6/2/24:00</v>
      </c>
    </row>
    <row r="3694" spans="2:31">
      <c r="B3694" s="37">
        <v>6</v>
      </c>
      <c r="C3694" s="38">
        <v>3</v>
      </c>
      <c r="D3694" s="39">
        <v>1</v>
      </c>
      <c r="E3694" s="17">
        <v>12.8</v>
      </c>
      <c r="F3694" s="17">
        <v>0</v>
      </c>
      <c r="G3694" s="17">
        <v>0</v>
      </c>
      <c r="H3694" s="37">
        <f t="shared" si="1032"/>
        <v>55.04</v>
      </c>
      <c r="I3694" s="37">
        <f>IF(H3694&lt;'Roof Calculator'!$G$8, 1, 0)</f>
        <v>0</v>
      </c>
      <c r="J3694" s="37">
        <f>IF(H3694&gt;='Roof Calculator'!$G$8, 1, 0)</f>
        <v>1</v>
      </c>
      <c r="K3694" s="37">
        <f t="shared" si="1033"/>
        <v>0</v>
      </c>
      <c r="L3694" s="37">
        <f t="shared" si="1034"/>
        <v>55.04</v>
      </c>
      <c r="M3694" s="37">
        <v>0</v>
      </c>
      <c r="N3694" s="37">
        <f t="shared" si="1035"/>
        <v>0</v>
      </c>
      <c r="O3694" s="37">
        <v>0</v>
      </c>
      <c r="P3694" s="37">
        <v>0</v>
      </c>
      <c r="Q3694" s="21">
        <f t="shared" si="1036"/>
        <v>39.790999999999997</v>
      </c>
      <c r="R3694" s="21">
        <f t="shared" si="1045"/>
        <v>153.99999999999989</v>
      </c>
      <c r="S3694" s="21">
        <f t="shared" si="1046"/>
        <v>22.23904454357767</v>
      </c>
      <c r="T3694" s="21">
        <f t="shared" si="1037"/>
        <v>86.147999999999996</v>
      </c>
      <c r="U3694" s="37">
        <f>VLOOKUP(Time_Zone, 'LSTM LookUp'!$B$5:$D$8, 3, FALSE)</f>
        <v>-75</v>
      </c>
      <c r="V3694" s="21">
        <f t="shared" si="1047"/>
        <v>2.0479576980406438</v>
      </c>
      <c r="W3694" s="21">
        <f t="shared" si="1038"/>
        <v>-3.340010575489849</v>
      </c>
      <c r="X3694" s="21">
        <f t="shared" si="1039"/>
        <v>0</v>
      </c>
      <c r="Y3694" s="21">
        <f t="shared" si="1040"/>
        <v>0</v>
      </c>
      <c r="Z3694" s="21">
        <f t="shared" si="1048"/>
        <v>0</v>
      </c>
      <c r="AA3694" s="21">
        <f t="shared" si="1041"/>
        <v>0</v>
      </c>
      <c r="AB3694" s="21">
        <f t="shared" si="1042"/>
        <v>0</v>
      </c>
      <c r="AC3694" s="21">
        <f t="shared" si="1043"/>
        <v>55.04</v>
      </c>
      <c r="AD3694" s="21">
        <f t="shared" si="1049"/>
        <v>0</v>
      </c>
      <c r="AE3694" s="21" t="str">
        <f t="shared" si="1044"/>
        <v>6/3/1:00</v>
      </c>
    </row>
    <row r="3695" spans="2:31">
      <c r="B3695" s="37">
        <v>6</v>
      </c>
      <c r="C3695" s="38">
        <v>3</v>
      </c>
      <c r="D3695" s="39">
        <v>2</v>
      </c>
      <c r="E3695" s="17">
        <v>12.2</v>
      </c>
      <c r="F3695" s="17">
        <v>0</v>
      </c>
      <c r="G3695" s="17">
        <v>0</v>
      </c>
      <c r="H3695" s="37">
        <f t="shared" si="1032"/>
        <v>53.96</v>
      </c>
      <c r="I3695" s="37">
        <f>IF(H3695&lt;'Roof Calculator'!$G$8, 1, 0)</f>
        <v>1</v>
      </c>
      <c r="J3695" s="37">
        <f>IF(H3695&gt;='Roof Calculator'!$G$8, 1, 0)</f>
        <v>0</v>
      </c>
      <c r="K3695" s="37">
        <f t="shared" si="1033"/>
        <v>53.96</v>
      </c>
      <c r="L3695" s="37">
        <f t="shared" si="1034"/>
        <v>0</v>
      </c>
      <c r="M3695" s="37">
        <v>0</v>
      </c>
      <c r="N3695" s="37">
        <f t="shared" si="1035"/>
        <v>0</v>
      </c>
      <c r="O3695" s="37">
        <v>0</v>
      </c>
      <c r="P3695" s="37">
        <v>0</v>
      </c>
      <c r="Q3695" s="21">
        <f t="shared" si="1036"/>
        <v>39.790999999999997</v>
      </c>
      <c r="R3695" s="21">
        <f t="shared" si="1045"/>
        <v>154.04166666666654</v>
      </c>
      <c r="S3695" s="21">
        <f t="shared" si="1046"/>
        <v>22.244498443694706</v>
      </c>
      <c r="T3695" s="21">
        <f t="shared" si="1037"/>
        <v>86.147999999999996</v>
      </c>
      <c r="U3695" s="37">
        <f>VLOOKUP(Time_Zone, 'LSTM LookUp'!$B$5:$D$8, 3, FALSE)</f>
        <v>-75</v>
      </c>
      <c r="V3695" s="21">
        <f t="shared" si="1047"/>
        <v>2.0413022292373677</v>
      </c>
      <c r="W3695" s="21">
        <f t="shared" si="1038"/>
        <v>11.658325557309333</v>
      </c>
      <c r="X3695" s="21">
        <f t="shared" si="1039"/>
        <v>0</v>
      </c>
      <c r="Y3695" s="21">
        <f t="shared" si="1040"/>
        <v>0</v>
      </c>
      <c r="Z3695" s="21">
        <f t="shared" si="1048"/>
        <v>0</v>
      </c>
      <c r="AA3695" s="21">
        <f t="shared" si="1041"/>
        <v>0</v>
      </c>
      <c r="AB3695" s="21">
        <f t="shared" si="1042"/>
        <v>0</v>
      </c>
      <c r="AC3695" s="21">
        <f t="shared" si="1043"/>
        <v>0</v>
      </c>
      <c r="AD3695" s="21">
        <f t="shared" si="1049"/>
        <v>0</v>
      </c>
      <c r="AE3695" s="21" t="str">
        <f t="shared" si="1044"/>
        <v>6/3/2:00</v>
      </c>
    </row>
    <row r="3696" spans="2:31">
      <c r="B3696" s="37">
        <v>6</v>
      </c>
      <c r="C3696" s="38">
        <v>3</v>
      </c>
      <c r="D3696" s="39">
        <v>3</v>
      </c>
      <c r="E3696" s="17">
        <v>11.1</v>
      </c>
      <c r="F3696" s="17">
        <v>0</v>
      </c>
      <c r="G3696" s="17">
        <v>0</v>
      </c>
      <c r="H3696" s="37">
        <f t="shared" si="1032"/>
        <v>51.98</v>
      </c>
      <c r="I3696" s="37">
        <f>IF(H3696&lt;'Roof Calculator'!$G$8, 1, 0)</f>
        <v>1</v>
      </c>
      <c r="J3696" s="37">
        <f>IF(H3696&gt;='Roof Calculator'!$G$8, 1, 0)</f>
        <v>0</v>
      </c>
      <c r="K3696" s="37">
        <f t="shared" si="1033"/>
        <v>51.98</v>
      </c>
      <c r="L3696" s="37">
        <f t="shared" si="1034"/>
        <v>0</v>
      </c>
      <c r="M3696" s="37">
        <v>0</v>
      </c>
      <c r="N3696" s="37">
        <f t="shared" si="1035"/>
        <v>0</v>
      </c>
      <c r="O3696" s="37">
        <v>0</v>
      </c>
      <c r="P3696" s="37">
        <v>0</v>
      </c>
      <c r="Q3696" s="21">
        <f t="shared" si="1036"/>
        <v>39.790999999999997</v>
      </c>
      <c r="R3696" s="21">
        <f t="shared" si="1045"/>
        <v>154.0833333333332</v>
      </c>
      <c r="S3696" s="21">
        <f t="shared" si="1046"/>
        <v>22.249940499880932</v>
      </c>
      <c r="T3696" s="21">
        <f t="shared" si="1037"/>
        <v>86.147999999999996</v>
      </c>
      <c r="U3696" s="37">
        <f>VLOOKUP(Time_Zone, 'LSTM LookUp'!$B$5:$D$8, 3, FALSE)</f>
        <v>-75</v>
      </c>
      <c r="V3696" s="21">
        <f t="shared" si="1047"/>
        <v>2.0346367741306359</v>
      </c>
      <c r="W3696" s="21">
        <f t="shared" si="1038"/>
        <v>26.656659193532633</v>
      </c>
      <c r="X3696" s="21">
        <f t="shared" si="1039"/>
        <v>0</v>
      </c>
      <c r="Y3696" s="21">
        <f t="shared" si="1040"/>
        <v>0</v>
      </c>
      <c r="Z3696" s="21">
        <f t="shared" si="1048"/>
        <v>0</v>
      </c>
      <c r="AA3696" s="21">
        <f t="shared" si="1041"/>
        <v>0</v>
      </c>
      <c r="AB3696" s="21">
        <f t="shared" si="1042"/>
        <v>0</v>
      </c>
      <c r="AC3696" s="21">
        <f t="shared" si="1043"/>
        <v>0</v>
      </c>
      <c r="AD3696" s="21">
        <f t="shared" si="1049"/>
        <v>0</v>
      </c>
      <c r="AE3696" s="21" t="str">
        <f t="shared" si="1044"/>
        <v>6/3/3:00</v>
      </c>
    </row>
    <row r="3697" spans="2:31">
      <c r="B3697" s="37">
        <v>6</v>
      </c>
      <c r="C3697" s="38">
        <v>3</v>
      </c>
      <c r="D3697" s="39">
        <v>4</v>
      </c>
      <c r="E3697" s="17">
        <v>11.1</v>
      </c>
      <c r="F3697" s="17">
        <v>0</v>
      </c>
      <c r="G3697" s="17">
        <v>0</v>
      </c>
      <c r="H3697" s="37">
        <f t="shared" si="1032"/>
        <v>51.98</v>
      </c>
      <c r="I3697" s="37">
        <f>IF(H3697&lt;'Roof Calculator'!$G$8, 1, 0)</f>
        <v>1</v>
      </c>
      <c r="J3697" s="37">
        <f>IF(H3697&gt;='Roof Calculator'!$G$8, 1, 0)</f>
        <v>0</v>
      </c>
      <c r="K3697" s="37">
        <f t="shared" si="1033"/>
        <v>51.98</v>
      </c>
      <c r="L3697" s="37">
        <f t="shared" si="1034"/>
        <v>0</v>
      </c>
      <c r="M3697" s="37">
        <v>0</v>
      </c>
      <c r="N3697" s="37">
        <f t="shared" si="1035"/>
        <v>0</v>
      </c>
      <c r="O3697" s="37">
        <v>0</v>
      </c>
      <c r="P3697" s="37">
        <v>0</v>
      </c>
      <c r="Q3697" s="21">
        <f t="shared" si="1036"/>
        <v>39.790999999999997</v>
      </c>
      <c r="R3697" s="21">
        <f t="shared" si="1045"/>
        <v>154.12499999999986</v>
      </c>
      <c r="S3697" s="21">
        <f t="shared" si="1046"/>
        <v>22.255370708004953</v>
      </c>
      <c r="T3697" s="21">
        <f t="shared" si="1037"/>
        <v>86.147999999999996</v>
      </c>
      <c r="U3697" s="37">
        <f>VLOOKUP(Time_Zone, 'LSTM LookUp'!$B$5:$D$8, 3, FALSE)</f>
        <v>-75</v>
      </c>
      <c r="V3697" s="21">
        <f t="shared" si="1047"/>
        <v>2.0279613538559804</v>
      </c>
      <c r="W3697" s="21">
        <f t="shared" si="1038"/>
        <v>41.654990338463989</v>
      </c>
      <c r="X3697" s="21">
        <f t="shared" si="1039"/>
        <v>0</v>
      </c>
      <c r="Y3697" s="21">
        <f t="shared" si="1040"/>
        <v>0</v>
      </c>
      <c r="Z3697" s="21">
        <f t="shared" si="1048"/>
        <v>0</v>
      </c>
      <c r="AA3697" s="21">
        <f t="shared" si="1041"/>
        <v>0</v>
      </c>
      <c r="AB3697" s="21">
        <f t="shared" si="1042"/>
        <v>0</v>
      </c>
      <c r="AC3697" s="21">
        <f t="shared" si="1043"/>
        <v>0</v>
      </c>
      <c r="AD3697" s="21">
        <f t="shared" si="1049"/>
        <v>0</v>
      </c>
      <c r="AE3697" s="21" t="str">
        <f t="shared" si="1044"/>
        <v>6/3/4:00</v>
      </c>
    </row>
    <row r="3698" spans="2:31">
      <c r="B3698" s="37">
        <v>6</v>
      </c>
      <c r="C3698" s="38">
        <v>3</v>
      </c>
      <c r="D3698" s="39">
        <v>5</v>
      </c>
      <c r="E3698" s="17">
        <v>10.6</v>
      </c>
      <c r="F3698" s="17">
        <v>0</v>
      </c>
      <c r="G3698" s="17">
        <v>0</v>
      </c>
      <c r="H3698" s="37">
        <f t="shared" si="1032"/>
        <v>51.08</v>
      </c>
      <c r="I3698" s="37">
        <f>IF(H3698&lt;'Roof Calculator'!$G$8, 1, 0)</f>
        <v>1</v>
      </c>
      <c r="J3698" s="37">
        <f>IF(H3698&gt;='Roof Calculator'!$G$8, 1, 0)</f>
        <v>0</v>
      </c>
      <c r="K3698" s="37">
        <f t="shared" si="1033"/>
        <v>51.08</v>
      </c>
      <c r="L3698" s="37">
        <f t="shared" si="1034"/>
        <v>0</v>
      </c>
      <c r="M3698" s="37">
        <v>0</v>
      </c>
      <c r="N3698" s="37">
        <f t="shared" si="1035"/>
        <v>0</v>
      </c>
      <c r="O3698" s="37">
        <v>0</v>
      </c>
      <c r="P3698" s="37">
        <v>0</v>
      </c>
      <c r="Q3698" s="21">
        <f t="shared" si="1036"/>
        <v>39.790999999999997</v>
      </c>
      <c r="R3698" s="21">
        <f t="shared" si="1045"/>
        <v>154.16666666666652</v>
      </c>
      <c r="S3698" s="21">
        <f t="shared" si="1046"/>
        <v>22.260789063943349</v>
      </c>
      <c r="T3698" s="21">
        <f t="shared" si="1037"/>
        <v>86.147999999999996</v>
      </c>
      <c r="U3698" s="37">
        <f>VLOOKUP(Time_Zone, 'LSTM LookUp'!$B$5:$D$8, 3, FALSE)</f>
        <v>-75</v>
      </c>
      <c r="V3698" s="21">
        <f t="shared" si="1047"/>
        <v>2.0212759895724002</v>
      </c>
      <c r="W3698" s="21">
        <f t="shared" si="1038"/>
        <v>56.653318997393086</v>
      </c>
      <c r="X3698" s="21">
        <f t="shared" si="1039"/>
        <v>0</v>
      </c>
      <c r="Y3698" s="21">
        <f t="shared" si="1040"/>
        <v>0</v>
      </c>
      <c r="Z3698" s="21">
        <f t="shared" si="1048"/>
        <v>0</v>
      </c>
      <c r="AA3698" s="21">
        <f t="shared" si="1041"/>
        <v>0</v>
      </c>
      <c r="AB3698" s="21">
        <f t="shared" si="1042"/>
        <v>0</v>
      </c>
      <c r="AC3698" s="21">
        <f t="shared" si="1043"/>
        <v>0</v>
      </c>
      <c r="AD3698" s="21">
        <f t="shared" si="1049"/>
        <v>0</v>
      </c>
      <c r="AE3698" s="21" t="str">
        <f t="shared" si="1044"/>
        <v>6/3/5:00</v>
      </c>
    </row>
    <row r="3699" spans="2:31">
      <c r="B3699" s="37">
        <v>6</v>
      </c>
      <c r="C3699" s="38">
        <v>3</v>
      </c>
      <c r="D3699" s="39">
        <v>6</v>
      </c>
      <c r="E3699" s="17">
        <v>10</v>
      </c>
      <c r="F3699" s="17">
        <v>16</v>
      </c>
      <c r="G3699" s="17">
        <v>38</v>
      </c>
      <c r="H3699" s="37">
        <f t="shared" si="1032"/>
        <v>50</v>
      </c>
      <c r="I3699" s="37">
        <f>IF(H3699&lt;'Roof Calculator'!$G$8, 1, 0)</f>
        <v>1</v>
      </c>
      <c r="J3699" s="37">
        <f>IF(H3699&gt;='Roof Calculator'!$G$8, 1, 0)</f>
        <v>0</v>
      </c>
      <c r="K3699" s="37">
        <f t="shared" si="1033"/>
        <v>50</v>
      </c>
      <c r="L3699" s="37">
        <f t="shared" si="1034"/>
        <v>0</v>
      </c>
      <c r="M3699" s="37">
        <v>0</v>
      </c>
      <c r="N3699" s="37">
        <f t="shared" si="1035"/>
        <v>16</v>
      </c>
      <c r="O3699" s="37">
        <v>0</v>
      </c>
      <c r="P3699" s="37">
        <v>0</v>
      </c>
      <c r="Q3699" s="21">
        <f t="shared" si="1036"/>
        <v>39.790999999999997</v>
      </c>
      <c r="R3699" s="21">
        <f t="shared" si="1045"/>
        <v>154.20833333333317</v>
      </c>
      <c r="S3699" s="21">
        <f t="shared" si="1046"/>
        <v>22.266195563580599</v>
      </c>
      <c r="T3699" s="21">
        <f t="shared" si="1037"/>
        <v>86.147999999999996</v>
      </c>
      <c r="U3699" s="37">
        <f>VLOOKUP(Time_Zone, 'LSTM LookUp'!$B$5:$D$8, 3, FALSE)</f>
        <v>-75</v>
      </c>
      <c r="V3699" s="21">
        <f t="shared" si="1047"/>
        <v>2.014580702462331</v>
      </c>
      <c r="W3699" s="21">
        <f t="shared" si="1038"/>
        <v>71.651645175615585</v>
      </c>
      <c r="X3699" s="21">
        <f t="shared" si="1039"/>
        <v>17.721088449077186</v>
      </c>
      <c r="Y3699" s="21">
        <f t="shared" si="1040"/>
        <v>33.721088449077186</v>
      </c>
      <c r="Z3699" s="21">
        <f t="shared" si="1048"/>
        <v>10.688996078432865</v>
      </c>
      <c r="AA3699" s="21">
        <f t="shared" si="1041"/>
        <v>10.688996078432865</v>
      </c>
      <c r="AB3699" s="21">
        <f t="shared" si="1042"/>
        <v>0</v>
      </c>
      <c r="AC3699" s="21">
        <f t="shared" si="1043"/>
        <v>0</v>
      </c>
      <c r="AD3699" s="21">
        <f t="shared" si="1049"/>
        <v>0</v>
      </c>
      <c r="AE3699" s="21" t="str">
        <f t="shared" si="1044"/>
        <v>6/3/6:00</v>
      </c>
    </row>
    <row r="3700" spans="2:31">
      <c r="B3700" s="37">
        <v>6</v>
      </c>
      <c r="C3700" s="38">
        <v>3</v>
      </c>
      <c r="D3700" s="39">
        <v>7</v>
      </c>
      <c r="E3700" s="17">
        <v>11.7</v>
      </c>
      <c r="F3700" s="17">
        <v>53</v>
      </c>
      <c r="G3700" s="17">
        <v>373</v>
      </c>
      <c r="H3700" s="37">
        <f t="shared" si="1032"/>
        <v>53.06</v>
      </c>
      <c r="I3700" s="37">
        <f>IF(H3700&lt;'Roof Calculator'!$G$8, 1, 0)</f>
        <v>1</v>
      </c>
      <c r="J3700" s="37">
        <f>IF(H3700&gt;='Roof Calculator'!$G$8, 1, 0)</f>
        <v>0</v>
      </c>
      <c r="K3700" s="37">
        <f t="shared" si="1033"/>
        <v>53.06</v>
      </c>
      <c r="L3700" s="37">
        <f t="shared" si="1034"/>
        <v>0</v>
      </c>
      <c r="M3700" s="37">
        <v>0</v>
      </c>
      <c r="N3700" s="37">
        <f t="shared" si="1035"/>
        <v>53</v>
      </c>
      <c r="O3700" s="37">
        <v>0</v>
      </c>
      <c r="P3700" s="37">
        <v>0</v>
      </c>
      <c r="Q3700" s="21">
        <f t="shared" si="1036"/>
        <v>39.790999999999997</v>
      </c>
      <c r="R3700" s="21">
        <f t="shared" si="1045"/>
        <v>154.24999999999983</v>
      </c>
      <c r="S3700" s="21">
        <f t="shared" si="1046"/>
        <v>22.271590202809154</v>
      </c>
      <c r="T3700" s="21">
        <f t="shared" si="1037"/>
        <v>86.147999999999996</v>
      </c>
      <c r="U3700" s="37">
        <f>VLOOKUP(Time_Zone, 'LSTM LookUp'!$B$5:$D$8, 3, FALSE)</f>
        <v>-75</v>
      </c>
      <c r="V3700" s="21">
        <f t="shared" si="1047"/>
        <v>2.00787551373159</v>
      </c>
      <c r="W3700" s="21">
        <f t="shared" si="1038"/>
        <v>86.649968878432873</v>
      </c>
      <c r="X3700" s="21">
        <f t="shared" si="1039"/>
        <v>105.97136166811003</v>
      </c>
      <c r="Y3700" s="21">
        <f t="shared" si="1040"/>
        <v>158.97136166811003</v>
      </c>
      <c r="Z3700" s="21">
        <f t="shared" si="1048"/>
        <v>50.39114511441764</v>
      </c>
      <c r="AA3700" s="21">
        <f t="shared" si="1041"/>
        <v>50.39114511441764</v>
      </c>
      <c r="AB3700" s="21">
        <f t="shared" si="1042"/>
        <v>0</v>
      </c>
      <c r="AC3700" s="21">
        <f t="shared" si="1043"/>
        <v>0</v>
      </c>
      <c r="AD3700" s="21">
        <f t="shared" si="1049"/>
        <v>0</v>
      </c>
      <c r="AE3700" s="21" t="str">
        <f t="shared" si="1044"/>
        <v>6/3/7:00</v>
      </c>
    </row>
    <row r="3701" spans="2:31">
      <c r="B3701" s="37">
        <v>6</v>
      </c>
      <c r="C3701" s="38">
        <v>3</v>
      </c>
      <c r="D3701" s="39">
        <v>8</v>
      </c>
      <c r="E3701" s="17">
        <v>13.9</v>
      </c>
      <c r="F3701" s="17">
        <v>83</v>
      </c>
      <c r="G3701" s="17">
        <v>608</v>
      </c>
      <c r="H3701" s="37">
        <f t="shared" si="1032"/>
        <v>57.02</v>
      </c>
      <c r="I3701" s="37">
        <f>IF(H3701&lt;'Roof Calculator'!$G$8, 1, 0)</f>
        <v>0</v>
      </c>
      <c r="J3701" s="37">
        <f>IF(H3701&gt;='Roof Calculator'!$G$8, 1, 0)</f>
        <v>1</v>
      </c>
      <c r="K3701" s="37">
        <f t="shared" si="1033"/>
        <v>0</v>
      </c>
      <c r="L3701" s="37">
        <f t="shared" si="1034"/>
        <v>57.02</v>
      </c>
      <c r="M3701" s="37">
        <v>0</v>
      </c>
      <c r="N3701" s="37">
        <f t="shared" si="1035"/>
        <v>83</v>
      </c>
      <c r="O3701" s="37">
        <v>0</v>
      </c>
      <c r="P3701" s="37">
        <v>0</v>
      </c>
      <c r="Q3701" s="21">
        <f t="shared" si="1036"/>
        <v>39.790999999999997</v>
      </c>
      <c r="R3701" s="21">
        <f t="shared" si="1045"/>
        <v>154.29166666666649</v>
      </c>
      <c r="S3701" s="21">
        <f t="shared" si="1046"/>
        <v>22.276972977529425</v>
      </c>
      <c r="T3701" s="21">
        <f t="shared" si="1037"/>
        <v>86.147999999999996</v>
      </c>
      <c r="U3701" s="37">
        <f>VLOOKUP(Time_Zone, 'LSTM LookUp'!$B$5:$D$8, 3, FALSE)</f>
        <v>-75</v>
      </c>
      <c r="V3701" s="21">
        <f t="shared" si="1047"/>
        <v>2.0011604446093374</v>
      </c>
      <c r="W3701" s="21">
        <f t="shared" si="1038"/>
        <v>101.64829011115232</v>
      </c>
      <c r="X3701" s="21">
        <f t="shared" si="1039"/>
        <v>60.222188818407119</v>
      </c>
      <c r="Y3701" s="21">
        <f t="shared" si="1040"/>
        <v>143.22218881840712</v>
      </c>
      <c r="Z3701" s="21">
        <f t="shared" si="1048"/>
        <v>45.398932390227152</v>
      </c>
      <c r="AA3701" s="21">
        <f t="shared" si="1041"/>
        <v>0</v>
      </c>
      <c r="AB3701" s="21">
        <f t="shared" si="1042"/>
        <v>45.398932390227152</v>
      </c>
      <c r="AC3701" s="21">
        <f t="shared" si="1043"/>
        <v>57.02</v>
      </c>
      <c r="AD3701" s="21">
        <f t="shared" si="1049"/>
        <v>45.398932390227152</v>
      </c>
      <c r="AE3701" s="21" t="str">
        <f t="shared" si="1044"/>
        <v>6/3/8:00</v>
      </c>
    </row>
    <row r="3702" spans="2:31">
      <c r="B3702" s="37">
        <v>6</v>
      </c>
      <c r="C3702" s="38">
        <v>3</v>
      </c>
      <c r="D3702" s="39">
        <v>9</v>
      </c>
      <c r="E3702" s="17">
        <v>16.100000000000001</v>
      </c>
      <c r="F3702" s="17">
        <v>111</v>
      </c>
      <c r="G3702" s="17">
        <v>730</v>
      </c>
      <c r="H3702" s="37">
        <f t="shared" si="1032"/>
        <v>60.980000000000004</v>
      </c>
      <c r="I3702" s="37">
        <f>IF(H3702&lt;'Roof Calculator'!$G$8, 1, 0)</f>
        <v>0</v>
      </c>
      <c r="J3702" s="37">
        <f>IF(H3702&gt;='Roof Calculator'!$G$8, 1, 0)</f>
        <v>1</v>
      </c>
      <c r="K3702" s="37">
        <f t="shared" si="1033"/>
        <v>0</v>
      </c>
      <c r="L3702" s="37">
        <f t="shared" si="1034"/>
        <v>60.980000000000004</v>
      </c>
      <c r="M3702" s="37">
        <v>0</v>
      </c>
      <c r="N3702" s="37">
        <f t="shared" si="1035"/>
        <v>111</v>
      </c>
      <c r="O3702" s="37">
        <v>0</v>
      </c>
      <c r="P3702" s="37">
        <v>0</v>
      </c>
      <c r="Q3702" s="21">
        <f t="shared" si="1036"/>
        <v>39.790999999999997</v>
      </c>
      <c r="R3702" s="21">
        <f t="shared" si="1045"/>
        <v>154.33333333333314</v>
      </c>
      <c r="S3702" s="21">
        <f t="shared" si="1046"/>
        <v>22.282343883649766</v>
      </c>
      <c r="T3702" s="21">
        <f t="shared" si="1037"/>
        <v>86.147999999999996</v>
      </c>
      <c r="U3702" s="37">
        <f>VLOOKUP(Time_Zone, 'LSTM LookUp'!$B$5:$D$8, 3, FALSE)</f>
        <v>-75</v>
      </c>
      <c r="V3702" s="21">
        <f t="shared" si="1047"/>
        <v>1.9944355163480194</v>
      </c>
      <c r="W3702" s="21">
        <f t="shared" si="1038"/>
        <v>116.64660887908703</v>
      </c>
      <c r="X3702" s="21">
        <f t="shared" si="1039"/>
        <v>-55.634223532840643</v>
      </c>
      <c r="Y3702" s="21">
        <f t="shared" si="1040"/>
        <v>55.365776467159357</v>
      </c>
      <c r="Z3702" s="21">
        <f t="shared" si="1048"/>
        <v>17.549984142135614</v>
      </c>
      <c r="AA3702" s="21">
        <f t="shared" si="1041"/>
        <v>0</v>
      </c>
      <c r="AB3702" s="21">
        <f t="shared" si="1042"/>
        <v>17.549984142135614</v>
      </c>
      <c r="AC3702" s="21">
        <f t="shared" si="1043"/>
        <v>60.980000000000004</v>
      </c>
      <c r="AD3702" s="21">
        <f t="shared" si="1049"/>
        <v>17.549984142135614</v>
      </c>
      <c r="AE3702" s="21" t="str">
        <f t="shared" si="1044"/>
        <v>6/3/9:00</v>
      </c>
    </row>
    <row r="3703" spans="2:31">
      <c r="B3703" s="37">
        <v>6</v>
      </c>
      <c r="C3703" s="38">
        <v>3</v>
      </c>
      <c r="D3703" s="39">
        <v>10</v>
      </c>
      <c r="E3703" s="17">
        <v>17.8</v>
      </c>
      <c r="F3703" s="17">
        <v>132</v>
      </c>
      <c r="G3703" s="17">
        <v>799</v>
      </c>
      <c r="H3703" s="37">
        <f t="shared" si="1032"/>
        <v>64.040000000000006</v>
      </c>
      <c r="I3703" s="37">
        <f>IF(H3703&lt;'Roof Calculator'!$G$8, 1, 0)</f>
        <v>0</v>
      </c>
      <c r="J3703" s="37">
        <f>IF(H3703&gt;='Roof Calculator'!$G$8, 1, 0)</f>
        <v>1</v>
      </c>
      <c r="K3703" s="37">
        <f t="shared" si="1033"/>
        <v>0</v>
      </c>
      <c r="L3703" s="37">
        <f t="shared" si="1034"/>
        <v>64.040000000000006</v>
      </c>
      <c r="M3703" s="37">
        <v>0</v>
      </c>
      <c r="N3703" s="37">
        <f t="shared" si="1035"/>
        <v>132</v>
      </c>
      <c r="O3703" s="37">
        <v>0</v>
      </c>
      <c r="P3703" s="37">
        <v>0</v>
      </c>
      <c r="Q3703" s="21">
        <f t="shared" si="1036"/>
        <v>39.790999999999997</v>
      </c>
      <c r="R3703" s="21">
        <f t="shared" si="1045"/>
        <v>154.3749999999998</v>
      </c>
      <c r="S3703" s="21">
        <f t="shared" si="1046"/>
        <v>22.287702917086513</v>
      </c>
      <c r="T3703" s="21">
        <f t="shared" si="1037"/>
        <v>86.147999999999996</v>
      </c>
      <c r="U3703" s="37">
        <f>VLOOKUP(Time_Zone, 'LSTM LookUp'!$B$5:$D$8, 3, FALSE)</f>
        <v>-75</v>
      </c>
      <c r="V3703" s="21">
        <f t="shared" si="1047"/>
        <v>1.9877007502233193</v>
      </c>
      <c r="W3703" s="21">
        <f t="shared" si="1038"/>
        <v>131.64492518755583</v>
      </c>
      <c r="X3703" s="21">
        <f t="shared" si="1039"/>
        <v>-183.55716295598407</v>
      </c>
      <c r="Y3703" s="21">
        <f t="shared" si="1040"/>
        <v>-51.557162955984069</v>
      </c>
      <c r="Z3703" s="21">
        <f t="shared" si="1048"/>
        <v>-16.342720178912824</v>
      </c>
      <c r="AA3703" s="21">
        <f t="shared" si="1041"/>
        <v>0</v>
      </c>
      <c r="AB3703" s="21">
        <f t="shared" si="1042"/>
        <v>-16.342720178912824</v>
      </c>
      <c r="AC3703" s="21">
        <f t="shared" si="1043"/>
        <v>64.040000000000006</v>
      </c>
      <c r="AD3703" s="21">
        <f t="shared" si="1049"/>
        <v>-16.342720178912824</v>
      </c>
      <c r="AE3703" s="21" t="str">
        <f t="shared" si="1044"/>
        <v>6/3/10:00</v>
      </c>
    </row>
    <row r="3704" spans="2:31">
      <c r="B3704" s="37">
        <v>6</v>
      </c>
      <c r="C3704" s="38">
        <v>3</v>
      </c>
      <c r="D3704" s="39">
        <v>11</v>
      </c>
      <c r="E3704" s="17">
        <v>18.899999999999999</v>
      </c>
      <c r="F3704" s="17">
        <v>147</v>
      </c>
      <c r="G3704" s="17">
        <v>839</v>
      </c>
      <c r="H3704" s="37">
        <f t="shared" si="1032"/>
        <v>66.02</v>
      </c>
      <c r="I3704" s="37">
        <f>IF(H3704&lt;'Roof Calculator'!$G$8, 1, 0)</f>
        <v>0</v>
      </c>
      <c r="J3704" s="37">
        <f>IF(H3704&gt;='Roof Calculator'!$G$8, 1, 0)</f>
        <v>1</v>
      </c>
      <c r="K3704" s="37">
        <f t="shared" si="1033"/>
        <v>0</v>
      </c>
      <c r="L3704" s="37">
        <f t="shared" si="1034"/>
        <v>66.02</v>
      </c>
      <c r="M3704" s="37">
        <v>0</v>
      </c>
      <c r="N3704" s="37">
        <f t="shared" si="1035"/>
        <v>147</v>
      </c>
      <c r="O3704" s="37">
        <v>0</v>
      </c>
      <c r="P3704" s="37">
        <v>0</v>
      </c>
      <c r="Q3704" s="21">
        <f t="shared" si="1036"/>
        <v>39.790999999999997</v>
      </c>
      <c r="R3704" s="21">
        <f t="shared" si="1045"/>
        <v>154.41666666666646</v>
      </c>
      <c r="S3704" s="21">
        <f t="shared" si="1046"/>
        <v>22.293050073764018</v>
      </c>
      <c r="T3704" s="21">
        <f t="shared" si="1037"/>
        <v>86.147999999999996</v>
      </c>
      <c r="U3704" s="37">
        <f>VLOOKUP(Time_Zone, 'LSTM LookUp'!$B$5:$D$8, 3, FALSE)</f>
        <v>-75</v>
      </c>
      <c r="V3704" s="21">
        <f t="shared" si="1047"/>
        <v>1.9809561675341283</v>
      </c>
      <c r="W3704" s="21">
        <f t="shared" si="1038"/>
        <v>146.6432390418835</v>
      </c>
      <c r="X3704" s="21">
        <f t="shared" si="1039"/>
        <v>-294.53581191015297</v>
      </c>
      <c r="Y3704" s="21">
        <f t="shared" si="1040"/>
        <v>-147.53581191015297</v>
      </c>
      <c r="Z3704" s="21">
        <f t="shared" si="1048"/>
        <v>-46.766275570182273</v>
      </c>
      <c r="AA3704" s="21">
        <f t="shared" si="1041"/>
        <v>0</v>
      </c>
      <c r="AB3704" s="21">
        <f t="shared" si="1042"/>
        <v>-46.766275570182273</v>
      </c>
      <c r="AC3704" s="21">
        <f t="shared" si="1043"/>
        <v>66.02</v>
      </c>
      <c r="AD3704" s="21">
        <f t="shared" si="1049"/>
        <v>-46.766275570182273</v>
      </c>
      <c r="AE3704" s="21" t="str">
        <f t="shared" si="1044"/>
        <v>6/3/11:00</v>
      </c>
    </row>
    <row r="3705" spans="2:31">
      <c r="B3705" s="37">
        <v>6</v>
      </c>
      <c r="C3705" s="38">
        <v>3</v>
      </c>
      <c r="D3705" s="39">
        <v>12</v>
      </c>
      <c r="E3705" s="17">
        <v>20.6</v>
      </c>
      <c r="F3705" s="17">
        <v>156</v>
      </c>
      <c r="G3705" s="17">
        <v>861</v>
      </c>
      <c r="H3705" s="37">
        <f t="shared" si="1032"/>
        <v>69.08</v>
      </c>
      <c r="I3705" s="37">
        <f>IF(H3705&lt;'Roof Calculator'!$G$8, 1, 0)</f>
        <v>0</v>
      </c>
      <c r="J3705" s="37">
        <f>IF(H3705&gt;='Roof Calculator'!$G$8, 1, 0)</f>
        <v>1</v>
      </c>
      <c r="K3705" s="37">
        <f t="shared" si="1033"/>
        <v>0</v>
      </c>
      <c r="L3705" s="37">
        <f t="shared" si="1034"/>
        <v>69.08</v>
      </c>
      <c r="M3705" s="37">
        <v>0</v>
      </c>
      <c r="N3705" s="37">
        <f t="shared" si="1035"/>
        <v>156</v>
      </c>
      <c r="O3705" s="37">
        <v>0</v>
      </c>
      <c r="P3705" s="37">
        <v>0</v>
      </c>
      <c r="Q3705" s="21">
        <f t="shared" si="1036"/>
        <v>39.790999999999997</v>
      </c>
      <c r="R3705" s="21">
        <f t="shared" si="1045"/>
        <v>154.45833333333312</v>
      </c>
      <c r="S3705" s="21">
        <f t="shared" si="1046"/>
        <v>22.298385349614595</v>
      </c>
      <c r="T3705" s="21">
        <f t="shared" si="1037"/>
        <v>86.147999999999996</v>
      </c>
      <c r="U3705" s="37">
        <f>VLOOKUP(Time_Zone, 'LSTM LookUp'!$B$5:$D$8, 3, FALSE)</f>
        <v>-75</v>
      </c>
      <c r="V3705" s="21">
        <f t="shared" si="1047"/>
        <v>1.9742017896024726</v>
      </c>
      <c r="W3705" s="21">
        <f t="shared" si="1038"/>
        <v>161.64155044740059</v>
      </c>
      <c r="X3705" s="21">
        <f t="shared" si="1039"/>
        <v>-371.87518926257133</v>
      </c>
      <c r="Y3705" s="21">
        <f t="shared" si="1040"/>
        <v>-215.87518926257133</v>
      </c>
      <c r="Z3705" s="21">
        <f t="shared" si="1048"/>
        <v>-68.428664600881959</v>
      </c>
      <c r="AA3705" s="21">
        <f t="shared" si="1041"/>
        <v>0</v>
      </c>
      <c r="AB3705" s="21">
        <f t="shared" si="1042"/>
        <v>-68.428664600881959</v>
      </c>
      <c r="AC3705" s="21">
        <f t="shared" si="1043"/>
        <v>69.08</v>
      </c>
      <c r="AD3705" s="21">
        <f t="shared" si="1049"/>
        <v>-68.428664600881959</v>
      </c>
      <c r="AE3705" s="21" t="str">
        <f t="shared" si="1044"/>
        <v>6/3/12:00</v>
      </c>
    </row>
    <row r="3706" spans="2:31">
      <c r="B3706" s="37">
        <v>6</v>
      </c>
      <c r="C3706" s="38">
        <v>3</v>
      </c>
      <c r="D3706" s="39">
        <v>13</v>
      </c>
      <c r="E3706" s="17">
        <v>21.7</v>
      </c>
      <c r="F3706" s="17">
        <v>156</v>
      </c>
      <c r="G3706" s="17">
        <v>821</v>
      </c>
      <c r="H3706" s="37">
        <f t="shared" si="1032"/>
        <v>71.06</v>
      </c>
      <c r="I3706" s="37">
        <f>IF(H3706&lt;'Roof Calculator'!$G$8, 1, 0)</f>
        <v>0</v>
      </c>
      <c r="J3706" s="37">
        <f>IF(H3706&gt;='Roof Calculator'!$G$8, 1, 0)</f>
        <v>1</v>
      </c>
      <c r="K3706" s="37">
        <f t="shared" si="1033"/>
        <v>0</v>
      </c>
      <c r="L3706" s="37">
        <f t="shared" si="1034"/>
        <v>71.06</v>
      </c>
      <c r="M3706" s="37">
        <v>0</v>
      </c>
      <c r="N3706" s="37">
        <f t="shared" si="1035"/>
        <v>156</v>
      </c>
      <c r="O3706" s="37">
        <v>0</v>
      </c>
      <c r="P3706" s="37">
        <v>0</v>
      </c>
      <c r="Q3706" s="21">
        <f t="shared" si="1036"/>
        <v>39.790999999999997</v>
      </c>
      <c r="R3706" s="21">
        <f t="shared" si="1045"/>
        <v>154.49999999999977</v>
      </c>
      <c r="S3706" s="21">
        <f t="shared" si="1046"/>
        <v>22.303708740578568</v>
      </c>
      <c r="T3706" s="21">
        <f t="shared" si="1037"/>
        <v>86.147999999999996</v>
      </c>
      <c r="U3706" s="37">
        <f>VLOOKUP(Time_Zone, 'LSTM LookUp'!$B$5:$D$8, 3, FALSE)</f>
        <v>-75</v>
      </c>
      <c r="V3706" s="21">
        <f t="shared" si="1047"/>
        <v>1.9674376377734772</v>
      </c>
      <c r="W3706" s="21">
        <f t="shared" si="1038"/>
        <v>176.63985940944337</v>
      </c>
      <c r="X3706" s="21">
        <f t="shared" si="1039"/>
        <v>-383.23400260389332</v>
      </c>
      <c r="Y3706" s="21">
        <f t="shared" si="1040"/>
        <v>-227.23400260389332</v>
      </c>
      <c r="Z3706" s="21">
        <f t="shared" si="1048"/>
        <v>-72.029210041293581</v>
      </c>
      <c r="AA3706" s="21">
        <f t="shared" si="1041"/>
        <v>0</v>
      </c>
      <c r="AB3706" s="21">
        <f t="shared" si="1042"/>
        <v>-72.029210041293581</v>
      </c>
      <c r="AC3706" s="21">
        <f t="shared" si="1043"/>
        <v>71.06</v>
      </c>
      <c r="AD3706" s="21">
        <f t="shared" si="1049"/>
        <v>-72.029210041293581</v>
      </c>
      <c r="AE3706" s="21" t="str">
        <f t="shared" si="1044"/>
        <v>6/3/13:00</v>
      </c>
    </row>
    <row r="3707" spans="2:31">
      <c r="B3707" s="37">
        <v>6</v>
      </c>
      <c r="C3707" s="38">
        <v>3</v>
      </c>
      <c r="D3707" s="39">
        <v>14</v>
      </c>
      <c r="E3707" s="17">
        <v>23.3</v>
      </c>
      <c r="F3707" s="17">
        <v>161</v>
      </c>
      <c r="G3707" s="17">
        <v>814</v>
      </c>
      <c r="H3707" s="37">
        <f t="shared" si="1032"/>
        <v>73.94</v>
      </c>
      <c r="I3707" s="37">
        <f>IF(H3707&lt;'Roof Calculator'!$G$8, 1, 0)</f>
        <v>0</v>
      </c>
      <c r="J3707" s="37">
        <f>IF(H3707&gt;='Roof Calculator'!$G$8, 1, 0)</f>
        <v>1</v>
      </c>
      <c r="K3707" s="37">
        <f t="shared" si="1033"/>
        <v>0</v>
      </c>
      <c r="L3707" s="37">
        <f t="shared" si="1034"/>
        <v>73.94</v>
      </c>
      <c r="M3707" s="37">
        <v>0</v>
      </c>
      <c r="N3707" s="37">
        <f t="shared" si="1035"/>
        <v>161</v>
      </c>
      <c r="O3707" s="37">
        <v>0</v>
      </c>
      <c r="P3707" s="37">
        <v>0</v>
      </c>
      <c r="Q3707" s="21">
        <f t="shared" si="1036"/>
        <v>39.790999999999997</v>
      </c>
      <c r="R3707" s="21">
        <f t="shared" si="1045"/>
        <v>154.54166666666643</v>
      </c>
      <c r="S3707" s="21">
        <f t="shared" si="1046"/>
        <v>22.309020242604284</v>
      </c>
      <c r="T3707" s="21">
        <f t="shared" si="1037"/>
        <v>86.147999999999996</v>
      </c>
      <c r="U3707" s="37">
        <f>VLOOKUP(Time_Zone, 'LSTM LookUp'!$B$5:$D$8, 3, FALSE)</f>
        <v>-75</v>
      </c>
      <c r="V3707" s="21">
        <f t="shared" si="1047"/>
        <v>1.9606637334153274</v>
      </c>
      <c r="W3707" s="21">
        <f t="shared" si="1038"/>
        <v>191.63816593335386</v>
      </c>
      <c r="X3707" s="21">
        <f t="shared" si="1039"/>
        <v>-368.99823059271841</v>
      </c>
      <c r="Y3707" s="21">
        <f t="shared" si="1040"/>
        <v>-207.99823059271841</v>
      </c>
      <c r="Z3707" s="21">
        <f t="shared" si="1048"/>
        <v>-65.931806278553992</v>
      </c>
      <c r="AA3707" s="21">
        <f t="shared" si="1041"/>
        <v>0</v>
      </c>
      <c r="AB3707" s="21">
        <f t="shared" si="1042"/>
        <v>-65.931806278553992</v>
      </c>
      <c r="AC3707" s="21">
        <f t="shared" si="1043"/>
        <v>73.94</v>
      </c>
      <c r="AD3707" s="21">
        <f t="shared" si="1049"/>
        <v>-65.931806278553992</v>
      </c>
      <c r="AE3707" s="21" t="str">
        <f t="shared" si="1044"/>
        <v>6/3/14:00</v>
      </c>
    </row>
    <row r="3708" spans="2:31">
      <c r="B3708" s="37">
        <v>6</v>
      </c>
      <c r="C3708" s="38">
        <v>3</v>
      </c>
      <c r="D3708" s="39">
        <v>15</v>
      </c>
      <c r="E3708" s="17">
        <v>23.9</v>
      </c>
      <c r="F3708" s="17">
        <v>159</v>
      </c>
      <c r="G3708" s="17">
        <v>792</v>
      </c>
      <c r="H3708" s="37">
        <f t="shared" si="1032"/>
        <v>75.02</v>
      </c>
      <c r="I3708" s="37">
        <f>IF(H3708&lt;'Roof Calculator'!$G$8, 1, 0)</f>
        <v>0</v>
      </c>
      <c r="J3708" s="37">
        <f>IF(H3708&gt;='Roof Calculator'!$G$8, 1, 0)</f>
        <v>1</v>
      </c>
      <c r="K3708" s="37">
        <f t="shared" si="1033"/>
        <v>0</v>
      </c>
      <c r="L3708" s="37">
        <f t="shared" si="1034"/>
        <v>75.02</v>
      </c>
      <c r="M3708" s="37">
        <v>0</v>
      </c>
      <c r="N3708" s="37">
        <f t="shared" si="1035"/>
        <v>159</v>
      </c>
      <c r="O3708" s="37">
        <v>0</v>
      </c>
      <c r="P3708" s="37">
        <v>0</v>
      </c>
      <c r="Q3708" s="21">
        <f t="shared" si="1036"/>
        <v>39.790999999999997</v>
      </c>
      <c r="R3708" s="21">
        <f t="shared" si="1045"/>
        <v>154.58333333333309</v>
      </c>
      <c r="S3708" s="21">
        <f t="shared" si="1046"/>
        <v>22.314319851648115</v>
      </c>
      <c r="T3708" s="21">
        <f t="shared" si="1037"/>
        <v>86.147999999999996</v>
      </c>
      <c r="U3708" s="37">
        <f>VLOOKUP(Time_Zone, 'LSTM LookUp'!$B$5:$D$8, 3, FALSE)</f>
        <v>-75</v>
      </c>
      <c r="V3708" s="21">
        <f t="shared" si="1047"/>
        <v>1.9538800979192057</v>
      </c>
      <c r="W3708" s="21">
        <f t="shared" si="1038"/>
        <v>206.63647002447979</v>
      </c>
      <c r="X3708" s="21">
        <f t="shared" si="1039"/>
        <v>-310.78496331336561</v>
      </c>
      <c r="Y3708" s="21">
        <f t="shared" si="1040"/>
        <v>-151.78496331336561</v>
      </c>
      <c r="Z3708" s="21">
        <f t="shared" si="1048"/>
        <v>-48.113182350910762</v>
      </c>
      <c r="AA3708" s="21">
        <f t="shared" si="1041"/>
        <v>0</v>
      </c>
      <c r="AB3708" s="21">
        <f t="shared" si="1042"/>
        <v>-48.113182350910762</v>
      </c>
      <c r="AC3708" s="21">
        <f t="shared" si="1043"/>
        <v>75.02</v>
      </c>
      <c r="AD3708" s="21">
        <f t="shared" si="1049"/>
        <v>-48.113182350910762</v>
      </c>
      <c r="AE3708" s="21" t="str">
        <f t="shared" si="1044"/>
        <v>6/3/15:00</v>
      </c>
    </row>
    <row r="3709" spans="2:31">
      <c r="B3709" s="37">
        <v>6</v>
      </c>
      <c r="C3709" s="38">
        <v>3</v>
      </c>
      <c r="D3709" s="39">
        <v>16</v>
      </c>
      <c r="E3709" s="17">
        <v>25</v>
      </c>
      <c r="F3709" s="17">
        <v>144</v>
      </c>
      <c r="G3709" s="17">
        <v>806</v>
      </c>
      <c r="H3709" s="37">
        <f t="shared" si="1032"/>
        <v>77</v>
      </c>
      <c r="I3709" s="37">
        <f>IF(H3709&lt;'Roof Calculator'!$G$8, 1, 0)</f>
        <v>0</v>
      </c>
      <c r="J3709" s="37">
        <f>IF(H3709&gt;='Roof Calculator'!$G$8, 1, 0)</f>
        <v>1</v>
      </c>
      <c r="K3709" s="37">
        <f t="shared" si="1033"/>
        <v>0</v>
      </c>
      <c r="L3709" s="37">
        <f t="shared" si="1034"/>
        <v>77</v>
      </c>
      <c r="M3709" s="37">
        <v>0</v>
      </c>
      <c r="N3709" s="37">
        <f t="shared" si="1035"/>
        <v>144</v>
      </c>
      <c r="O3709" s="37">
        <v>0</v>
      </c>
      <c r="P3709" s="37">
        <v>0</v>
      </c>
      <c r="Q3709" s="21">
        <f t="shared" si="1036"/>
        <v>39.790999999999997</v>
      </c>
      <c r="R3709" s="21">
        <f t="shared" si="1045"/>
        <v>154.62499999999974</v>
      </c>
      <c r="S3709" s="21">
        <f t="shared" si="1046"/>
        <v>22.319607563674456</v>
      </c>
      <c r="T3709" s="21">
        <f t="shared" si="1037"/>
        <v>86.147999999999996</v>
      </c>
      <c r="U3709" s="37">
        <f>VLOOKUP(Time_Zone, 'LSTM LookUp'!$B$5:$D$8, 3, FALSE)</f>
        <v>-75</v>
      </c>
      <c r="V3709" s="21">
        <f t="shared" si="1047"/>
        <v>1.9470867526992515</v>
      </c>
      <c r="W3709" s="21">
        <f t="shared" si="1038"/>
        <v>221.63477168817482</v>
      </c>
      <c r="X3709" s="21">
        <f t="shared" si="1039"/>
        <v>-232.29757175547829</v>
      </c>
      <c r="Y3709" s="21">
        <f t="shared" si="1040"/>
        <v>-88.297571755478288</v>
      </c>
      <c r="Z3709" s="21">
        <f t="shared" si="1048"/>
        <v>-27.988788074107386</v>
      </c>
      <c r="AA3709" s="21">
        <f t="shared" si="1041"/>
        <v>0</v>
      </c>
      <c r="AB3709" s="21">
        <f t="shared" si="1042"/>
        <v>-27.988788074107386</v>
      </c>
      <c r="AC3709" s="21">
        <f t="shared" si="1043"/>
        <v>77</v>
      </c>
      <c r="AD3709" s="21">
        <f t="shared" si="1049"/>
        <v>-27.988788074107386</v>
      </c>
      <c r="AE3709" s="21" t="str">
        <f t="shared" si="1044"/>
        <v>6/3/16:00</v>
      </c>
    </row>
    <row r="3710" spans="2:31">
      <c r="B3710" s="37">
        <v>6</v>
      </c>
      <c r="C3710" s="38">
        <v>3</v>
      </c>
      <c r="D3710" s="39">
        <v>17</v>
      </c>
      <c r="E3710" s="17">
        <v>25.6</v>
      </c>
      <c r="F3710" s="17">
        <v>125</v>
      </c>
      <c r="G3710" s="17">
        <v>736</v>
      </c>
      <c r="H3710" s="37">
        <f t="shared" si="1032"/>
        <v>78.08</v>
      </c>
      <c r="I3710" s="37">
        <f>IF(H3710&lt;'Roof Calculator'!$G$8, 1, 0)</f>
        <v>0</v>
      </c>
      <c r="J3710" s="37">
        <f>IF(H3710&gt;='Roof Calculator'!$G$8, 1, 0)</f>
        <v>1</v>
      </c>
      <c r="K3710" s="37">
        <f t="shared" si="1033"/>
        <v>0</v>
      </c>
      <c r="L3710" s="37">
        <f t="shared" si="1034"/>
        <v>78.08</v>
      </c>
      <c r="M3710" s="37">
        <v>0</v>
      </c>
      <c r="N3710" s="37">
        <f t="shared" si="1035"/>
        <v>125</v>
      </c>
      <c r="O3710" s="37">
        <v>0</v>
      </c>
      <c r="P3710" s="37">
        <v>0</v>
      </c>
      <c r="Q3710" s="21">
        <f t="shared" si="1036"/>
        <v>39.790999999999997</v>
      </c>
      <c r="R3710" s="21">
        <f t="shared" si="1045"/>
        <v>154.6666666666664</v>
      </c>
      <c r="S3710" s="21">
        <f t="shared" si="1046"/>
        <v>22.324883374655755</v>
      </c>
      <c r="T3710" s="21">
        <f t="shared" si="1037"/>
        <v>86.147999999999996</v>
      </c>
      <c r="U3710" s="37">
        <f>VLOOKUP(Time_Zone, 'LSTM LookUp'!$B$5:$D$8, 3, FALSE)</f>
        <v>-75</v>
      </c>
      <c r="V3710" s="21">
        <f t="shared" si="1047"/>
        <v>1.9402837191925104</v>
      </c>
      <c r="W3710" s="21">
        <f t="shared" si="1038"/>
        <v>236.63307092979812</v>
      </c>
      <c r="X3710" s="21">
        <f t="shared" si="1039"/>
        <v>-108.80182274123685</v>
      </c>
      <c r="Y3710" s="21">
        <f t="shared" si="1040"/>
        <v>16.198177258763153</v>
      </c>
      <c r="Z3710" s="21">
        <f t="shared" si="1048"/>
        <v>5.1345392797194238</v>
      </c>
      <c r="AA3710" s="21">
        <f t="shared" si="1041"/>
        <v>0</v>
      </c>
      <c r="AB3710" s="21">
        <f t="shared" si="1042"/>
        <v>5.1345392797194238</v>
      </c>
      <c r="AC3710" s="21">
        <f t="shared" si="1043"/>
        <v>78.08</v>
      </c>
      <c r="AD3710" s="21">
        <f t="shared" si="1049"/>
        <v>5.1345392797194238</v>
      </c>
      <c r="AE3710" s="21" t="str">
        <f t="shared" si="1044"/>
        <v>6/3/17:00</v>
      </c>
    </row>
    <row r="3711" spans="2:31">
      <c r="B3711" s="37">
        <v>6</v>
      </c>
      <c r="C3711" s="38">
        <v>3</v>
      </c>
      <c r="D3711" s="39">
        <v>18</v>
      </c>
      <c r="E3711" s="17">
        <v>25</v>
      </c>
      <c r="F3711" s="17">
        <v>96</v>
      </c>
      <c r="G3711" s="17">
        <v>663</v>
      </c>
      <c r="H3711" s="37">
        <f t="shared" si="1032"/>
        <v>77</v>
      </c>
      <c r="I3711" s="37">
        <f>IF(H3711&lt;'Roof Calculator'!$G$8, 1, 0)</f>
        <v>0</v>
      </c>
      <c r="J3711" s="37">
        <f>IF(H3711&gt;='Roof Calculator'!$G$8, 1, 0)</f>
        <v>1</v>
      </c>
      <c r="K3711" s="37">
        <f t="shared" si="1033"/>
        <v>0</v>
      </c>
      <c r="L3711" s="37">
        <f t="shared" si="1034"/>
        <v>77</v>
      </c>
      <c r="M3711" s="37">
        <v>0</v>
      </c>
      <c r="N3711" s="37">
        <f t="shared" si="1035"/>
        <v>96</v>
      </c>
      <c r="O3711" s="37">
        <v>0</v>
      </c>
      <c r="P3711" s="37">
        <v>0</v>
      </c>
      <c r="Q3711" s="21">
        <f t="shared" si="1036"/>
        <v>39.790999999999997</v>
      </c>
      <c r="R3711" s="21">
        <f t="shared" si="1045"/>
        <v>154.70833333333306</v>
      </c>
      <c r="S3711" s="21">
        <f t="shared" si="1046"/>
        <v>22.330147280572515</v>
      </c>
      <c r="T3711" s="21">
        <f t="shared" si="1037"/>
        <v>86.147999999999996</v>
      </c>
      <c r="U3711" s="37">
        <f>VLOOKUP(Time_Zone, 'LSTM LookUp'!$B$5:$D$8, 3, FALSE)</f>
        <v>-75</v>
      </c>
      <c r="V3711" s="21">
        <f t="shared" si="1047"/>
        <v>1.9334710188588917</v>
      </c>
      <c r="W3711" s="21">
        <f t="shared" si="1038"/>
        <v>251.63136775471474</v>
      </c>
      <c r="X3711" s="21">
        <f t="shared" si="1039"/>
        <v>12.714308647868537</v>
      </c>
      <c r="Y3711" s="21">
        <f t="shared" si="1040"/>
        <v>108.71430864786853</v>
      </c>
      <c r="Z3711" s="21">
        <f t="shared" si="1048"/>
        <v>34.460537077901101</v>
      </c>
      <c r="AA3711" s="21">
        <f t="shared" si="1041"/>
        <v>0</v>
      </c>
      <c r="AB3711" s="21">
        <f t="shared" si="1042"/>
        <v>34.460537077901101</v>
      </c>
      <c r="AC3711" s="21">
        <f t="shared" si="1043"/>
        <v>77</v>
      </c>
      <c r="AD3711" s="21">
        <f t="shared" si="1049"/>
        <v>34.460537077901101</v>
      </c>
      <c r="AE3711" s="21" t="str">
        <f t="shared" si="1044"/>
        <v>6/3/18:00</v>
      </c>
    </row>
    <row r="3712" spans="2:31">
      <c r="B3712" s="37">
        <v>6</v>
      </c>
      <c r="C3712" s="38">
        <v>3</v>
      </c>
      <c r="D3712" s="39">
        <v>19</v>
      </c>
      <c r="E3712" s="17">
        <v>23.9</v>
      </c>
      <c r="F3712" s="17">
        <v>66</v>
      </c>
      <c r="G3712" s="17">
        <v>487</v>
      </c>
      <c r="H3712" s="37">
        <f t="shared" si="1032"/>
        <v>75.02</v>
      </c>
      <c r="I3712" s="37">
        <f>IF(H3712&lt;'Roof Calculator'!$G$8, 1, 0)</f>
        <v>0</v>
      </c>
      <c r="J3712" s="37">
        <f>IF(H3712&gt;='Roof Calculator'!$G$8, 1, 0)</f>
        <v>1</v>
      </c>
      <c r="K3712" s="37">
        <f t="shared" si="1033"/>
        <v>0</v>
      </c>
      <c r="L3712" s="37">
        <f t="shared" si="1034"/>
        <v>75.02</v>
      </c>
      <c r="M3712" s="37">
        <v>0</v>
      </c>
      <c r="N3712" s="37">
        <f t="shared" si="1035"/>
        <v>66</v>
      </c>
      <c r="O3712" s="37">
        <v>0</v>
      </c>
      <c r="P3712" s="37">
        <v>0</v>
      </c>
      <c r="Q3712" s="21">
        <f t="shared" si="1036"/>
        <v>39.790999999999997</v>
      </c>
      <c r="R3712" s="21">
        <f t="shared" si="1045"/>
        <v>154.74999999999972</v>
      </c>
      <c r="S3712" s="21">
        <f t="shared" si="1046"/>
        <v>22.335399277413281</v>
      </c>
      <c r="T3712" s="21">
        <f t="shared" si="1037"/>
        <v>86.147999999999996</v>
      </c>
      <c r="U3712" s="37">
        <f>VLOOKUP(Time_Zone, 'LSTM LookUp'!$B$5:$D$8, 3, FALSE)</f>
        <v>-75</v>
      </c>
      <c r="V3712" s="21">
        <f t="shared" si="1047"/>
        <v>1.9266486731811148</v>
      </c>
      <c r="W3712" s="21">
        <f t="shared" si="1038"/>
        <v>266.62966216829528</v>
      </c>
      <c r="X3712" s="21">
        <f t="shared" si="1039"/>
        <v>98.096256823318754</v>
      </c>
      <c r="Y3712" s="21">
        <f t="shared" si="1040"/>
        <v>164.09625682331875</v>
      </c>
      <c r="Z3712" s="21">
        <f t="shared" si="1048"/>
        <v>52.015647369115904</v>
      </c>
      <c r="AA3712" s="21">
        <f t="shared" si="1041"/>
        <v>0</v>
      </c>
      <c r="AB3712" s="21">
        <f t="shared" si="1042"/>
        <v>52.015647369115904</v>
      </c>
      <c r="AC3712" s="21">
        <f t="shared" si="1043"/>
        <v>75.02</v>
      </c>
      <c r="AD3712" s="21">
        <f t="shared" si="1049"/>
        <v>52.015647369115904</v>
      </c>
      <c r="AE3712" s="21" t="str">
        <f t="shared" si="1044"/>
        <v>6/3/19:00</v>
      </c>
    </row>
    <row r="3713" spans="2:31">
      <c r="B3713" s="37">
        <v>6</v>
      </c>
      <c r="C3713" s="38">
        <v>3</v>
      </c>
      <c r="D3713" s="39">
        <v>20</v>
      </c>
      <c r="E3713" s="17">
        <v>20.6</v>
      </c>
      <c r="F3713" s="17">
        <v>31</v>
      </c>
      <c r="G3713" s="17">
        <v>151</v>
      </c>
      <c r="H3713" s="37">
        <f t="shared" si="1032"/>
        <v>69.08</v>
      </c>
      <c r="I3713" s="37">
        <f>IF(H3713&lt;'Roof Calculator'!$G$8, 1, 0)</f>
        <v>0</v>
      </c>
      <c r="J3713" s="37">
        <f>IF(H3713&gt;='Roof Calculator'!$G$8, 1, 0)</f>
        <v>1</v>
      </c>
      <c r="K3713" s="37">
        <f t="shared" si="1033"/>
        <v>0</v>
      </c>
      <c r="L3713" s="37">
        <f t="shared" si="1034"/>
        <v>69.08</v>
      </c>
      <c r="M3713" s="37">
        <v>0</v>
      </c>
      <c r="N3713" s="37">
        <f t="shared" si="1035"/>
        <v>31</v>
      </c>
      <c r="O3713" s="37">
        <v>0</v>
      </c>
      <c r="P3713" s="37">
        <v>0</v>
      </c>
      <c r="Q3713" s="21">
        <f t="shared" si="1036"/>
        <v>39.790999999999997</v>
      </c>
      <c r="R3713" s="21">
        <f t="shared" si="1045"/>
        <v>154.79166666666637</v>
      </c>
      <c r="S3713" s="21">
        <f t="shared" si="1046"/>
        <v>22.340639361174691</v>
      </c>
      <c r="T3713" s="21">
        <f t="shared" si="1037"/>
        <v>86.147999999999996</v>
      </c>
      <c r="U3713" s="37">
        <f>VLOOKUP(Time_Zone, 'LSTM LookUp'!$B$5:$D$8, 3, FALSE)</f>
        <v>-75</v>
      </c>
      <c r="V3713" s="21">
        <f t="shared" si="1047"/>
        <v>1.9198167036646587</v>
      </c>
      <c r="W3713" s="21">
        <f t="shared" si="1038"/>
        <v>281.62795417591616</v>
      </c>
      <c r="X3713" s="21">
        <f t="shared" si="1039"/>
        <v>58.363813505414512</v>
      </c>
      <c r="Y3713" s="21">
        <f t="shared" si="1040"/>
        <v>89.363813505414512</v>
      </c>
      <c r="Z3713" s="21">
        <f t="shared" si="1048"/>
        <v>28.326768086257371</v>
      </c>
      <c r="AA3713" s="21">
        <f t="shared" si="1041"/>
        <v>0</v>
      </c>
      <c r="AB3713" s="21">
        <f t="shared" si="1042"/>
        <v>28.326768086257371</v>
      </c>
      <c r="AC3713" s="21">
        <f t="shared" si="1043"/>
        <v>69.08</v>
      </c>
      <c r="AD3713" s="21">
        <f t="shared" si="1049"/>
        <v>28.326768086257371</v>
      </c>
      <c r="AE3713" s="21" t="str">
        <f t="shared" si="1044"/>
        <v>6/3/20:00</v>
      </c>
    </row>
    <row r="3714" spans="2:31">
      <c r="B3714" s="37">
        <v>6</v>
      </c>
      <c r="C3714" s="38">
        <v>3</v>
      </c>
      <c r="D3714" s="39">
        <v>21</v>
      </c>
      <c r="E3714" s="17">
        <v>18.899999999999999</v>
      </c>
      <c r="F3714" s="17">
        <v>1</v>
      </c>
      <c r="G3714" s="17">
        <v>0</v>
      </c>
      <c r="H3714" s="37">
        <f t="shared" si="1032"/>
        <v>66.02</v>
      </c>
      <c r="I3714" s="37">
        <f>IF(H3714&lt;'Roof Calculator'!$G$8, 1, 0)</f>
        <v>0</v>
      </c>
      <c r="J3714" s="37">
        <f>IF(H3714&gt;='Roof Calculator'!$G$8, 1, 0)</f>
        <v>1</v>
      </c>
      <c r="K3714" s="37">
        <f t="shared" si="1033"/>
        <v>0</v>
      </c>
      <c r="L3714" s="37">
        <f t="shared" si="1034"/>
        <v>66.02</v>
      </c>
      <c r="M3714" s="37">
        <v>0</v>
      </c>
      <c r="N3714" s="37">
        <f t="shared" si="1035"/>
        <v>1</v>
      </c>
      <c r="O3714" s="37">
        <v>0</v>
      </c>
      <c r="P3714" s="37">
        <v>0</v>
      </c>
      <c r="Q3714" s="21">
        <f t="shared" si="1036"/>
        <v>39.790999999999997</v>
      </c>
      <c r="R3714" s="21">
        <f t="shared" si="1045"/>
        <v>154.83333333333303</v>
      </c>
      <c r="S3714" s="21">
        <f t="shared" si="1046"/>
        <v>22.345867527861447</v>
      </c>
      <c r="T3714" s="21">
        <f t="shared" si="1037"/>
        <v>86.147999999999996</v>
      </c>
      <c r="U3714" s="37">
        <f>VLOOKUP(Time_Zone, 'LSTM LookUp'!$B$5:$D$8, 3, FALSE)</f>
        <v>-75</v>
      </c>
      <c r="V3714" s="21">
        <f t="shared" si="1047"/>
        <v>1.912975131837727</v>
      </c>
      <c r="W3714" s="21">
        <f t="shared" si="1038"/>
        <v>296.62624378295942</v>
      </c>
      <c r="X3714" s="21">
        <f t="shared" si="1039"/>
        <v>0</v>
      </c>
      <c r="Y3714" s="21">
        <f t="shared" si="1040"/>
        <v>1</v>
      </c>
      <c r="Z3714" s="21">
        <f t="shared" si="1048"/>
        <v>0.31698253437383872</v>
      </c>
      <c r="AA3714" s="21">
        <f t="shared" si="1041"/>
        <v>0</v>
      </c>
      <c r="AB3714" s="21">
        <f t="shared" si="1042"/>
        <v>0.31698253437383872</v>
      </c>
      <c r="AC3714" s="21">
        <f t="shared" si="1043"/>
        <v>66.02</v>
      </c>
      <c r="AD3714" s="21">
        <f t="shared" si="1049"/>
        <v>0.31698253437383872</v>
      </c>
      <c r="AE3714" s="21" t="str">
        <f t="shared" si="1044"/>
        <v>6/3/21:00</v>
      </c>
    </row>
    <row r="3715" spans="2:31">
      <c r="B3715" s="37">
        <v>6</v>
      </c>
      <c r="C3715" s="38">
        <v>3</v>
      </c>
      <c r="D3715" s="39">
        <v>22</v>
      </c>
      <c r="E3715" s="17">
        <v>17.2</v>
      </c>
      <c r="F3715" s="17">
        <v>0</v>
      </c>
      <c r="G3715" s="17">
        <v>0</v>
      </c>
      <c r="H3715" s="37">
        <f t="shared" si="1032"/>
        <v>62.959999999999994</v>
      </c>
      <c r="I3715" s="37">
        <f>IF(H3715&lt;'Roof Calculator'!$G$8, 1, 0)</f>
        <v>0</v>
      </c>
      <c r="J3715" s="37">
        <f>IF(H3715&gt;='Roof Calculator'!$G$8, 1, 0)</f>
        <v>1</v>
      </c>
      <c r="K3715" s="37">
        <f t="shared" si="1033"/>
        <v>0</v>
      </c>
      <c r="L3715" s="37">
        <f t="shared" si="1034"/>
        <v>62.959999999999994</v>
      </c>
      <c r="M3715" s="37">
        <v>0</v>
      </c>
      <c r="N3715" s="37">
        <f t="shared" si="1035"/>
        <v>0</v>
      </c>
      <c r="O3715" s="37">
        <v>0</v>
      </c>
      <c r="P3715" s="37">
        <v>0</v>
      </c>
      <c r="Q3715" s="21">
        <f t="shared" si="1036"/>
        <v>39.790999999999997</v>
      </c>
      <c r="R3715" s="21">
        <f t="shared" si="1045"/>
        <v>154.87499999999969</v>
      </c>
      <c r="S3715" s="21">
        <f t="shared" si="1046"/>
        <v>22.351083773486359</v>
      </c>
      <c r="T3715" s="21">
        <f t="shared" si="1037"/>
        <v>86.147999999999996</v>
      </c>
      <c r="U3715" s="37">
        <f>VLOOKUP(Time_Zone, 'LSTM LookUp'!$B$5:$D$8, 3, FALSE)</f>
        <v>-75</v>
      </c>
      <c r="V3715" s="21">
        <f t="shared" si="1047"/>
        <v>1.9061239792511775</v>
      </c>
      <c r="W3715" s="21">
        <f t="shared" si="1038"/>
        <v>311.62453099481274</v>
      </c>
      <c r="X3715" s="21">
        <f t="shared" si="1039"/>
        <v>0</v>
      </c>
      <c r="Y3715" s="21">
        <f t="shared" si="1040"/>
        <v>0</v>
      </c>
      <c r="Z3715" s="21">
        <f t="shared" si="1048"/>
        <v>0</v>
      </c>
      <c r="AA3715" s="21">
        <f t="shared" si="1041"/>
        <v>0</v>
      </c>
      <c r="AB3715" s="21">
        <f t="shared" si="1042"/>
        <v>0</v>
      </c>
      <c r="AC3715" s="21">
        <f t="shared" si="1043"/>
        <v>62.959999999999994</v>
      </c>
      <c r="AD3715" s="21">
        <f t="shared" si="1049"/>
        <v>0</v>
      </c>
      <c r="AE3715" s="21" t="str">
        <f t="shared" si="1044"/>
        <v>6/3/22:00</v>
      </c>
    </row>
    <row r="3716" spans="2:31">
      <c r="B3716" s="37">
        <v>6</v>
      </c>
      <c r="C3716" s="38">
        <v>3</v>
      </c>
      <c r="D3716" s="39">
        <v>23</v>
      </c>
      <c r="E3716" s="17">
        <v>17.8</v>
      </c>
      <c r="F3716" s="17">
        <v>0</v>
      </c>
      <c r="G3716" s="17">
        <v>0</v>
      </c>
      <c r="H3716" s="37">
        <f t="shared" si="1032"/>
        <v>64.040000000000006</v>
      </c>
      <c r="I3716" s="37">
        <f>IF(H3716&lt;'Roof Calculator'!$G$8, 1, 0)</f>
        <v>0</v>
      </c>
      <c r="J3716" s="37">
        <f>IF(H3716&gt;='Roof Calculator'!$G$8, 1, 0)</f>
        <v>1</v>
      </c>
      <c r="K3716" s="37">
        <f t="shared" si="1033"/>
        <v>0</v>
      </c>
      <c r="L3716" s="37">
        <f t="shared" si="1034"/>
        <v>64.040000000000006</v>
      </c>
      <c r="M3716" s="37">
        <v>0</v>
      </c>
      <c r="N3716" s="37">
        <f t="shared" si="1035"/>
        <v>0</v>
      </c>
      <c r="O3716" s="37">
        <v>0</v>
      </c>
      <c r="P3716" s="37">
        <v>0</v>
      </c>
      <c r="Q3716" s="21">
        <f t="shared" si="1036"/>
        <v>39.790999999999997</v>
      </c>
      <c r="R3716" s="21">
        <f t="shared" si="1045"/>
        <v>154.91666666666634</v>
      </c>
      <c r="S3716" s="21">
        <f t="shared" si="1046"/>
        <v>22.356288094070319</v>
      </c>
      <c r="T3716" s="21">
        <f t="shared" si="1037"/>
        <v>86.147999999999996</v>
      </c>
      <c r="U3716" s="37">
        <f>VLOOKUP(Time_Zone, 'LSTM LookUp'!$B$5:$D$8, 3, FALSE)</f>
        <v>-75</v>
      </c>
      <c r="V3716" s="21">
        <f t="shared" si="1047"/>
        <v>1.8992632674785068</v>
      </c>
      <c r="W3716" s="21">
        <f t="shared" si="1038"/>
        <v>326.6228158168696</v>
      </c>
      <c r="X3716" s="21">
        <f t="shared" si="1039"/>
        <v>0</v>
      </c>
      <c r="Y3716" s="21">
        <f t="shared" si="1040"/>
        <v>0</v>
      </c>
      <c r="Z3716" s="21">
        <f t="shared" si="1048"/>
        <v>0</v>
      </c>
      <c r="AA3716" s="21">
        <f t="shared" si="1041"/>
        <v>0</v>
      </c>
      <c r="AB3716" s="21">
        <f t="shared" si="1042"/>
        <v>0</v>
      </c>
      <c r="AC3716" s="21">
        <f t="shared" si="1043"/>
        <v>64.040000000000006</v>
      </c>
      <c r="AD3716" s="21">
        <f t="shared" si="1049"/>
        <v>0</v>
      </c>
      <c r="AE3716" s="21" t="str">
        <f t="shared" si="1044"/>
        <v>6/3/23:00</v>
      </c>
    </row>
    <row r="3717" spans="2:31">
      <c r="B3717" s="37">
        <v>6</v>
      </c>
      <c r="C3717" s="38">
        <v>3</v>
      </c>
      <c r="D3717" s="39">
        <v>24</v>
      </c>
      <c r="E3717" s="17">
        <v>17.8</v>
      </c>
      <c r="F3717" s="17">
        <v>0</v>
      </c>
      <c r="G3717" s="17">
        <v>0</v>
      </c>
      <c r="H3717" s="37">
        <f t="shared" si="1032"/>
        <v>64.040000000000006</v>
      </c>
      <c r="I3717" s="37">
        <f>IF(H3717&lt;'Roof Calculator'!$G$8, 1, 0)</f>
        <v>0</v>
      </c>
      <c r="J3717" s="37">
        <f>IF(H3717&gt;='Roof Calculator'!$G$8, 1, 0)</f>
        <v>1</v>
      </c>
      <c r="K3717" s="37">
        <f t="shared" si="1033"/>
        <v>0</v>
      </c>
      <c r="L3717" s="37">
        <f t="shared" si="1034"/>
        <v>64.040000000000006</v>
      </c>
      <c r="M3717" s="37">
        <v>0</v>
      </c>
      <c r="N3717" s="37">
        <f t="shared" si="1035"/>
        <v>0</v>
      </c>
      <c r="O3717" s="37">
        <v>0</v>
      </c>
      <c r="P3717" s="37">
        <v>0</v>
      </c>
      <c r="Q3717" s="21">
        <f t="shared" si="1036"/>
        <v>39.790999999999997</v>
      </c>
      <c r="R3717" s="21">
        <f t="shared" si="1045"/>
        <v>154.958333333333</v>
      </c>
      <c r="S3717" s="21">
        <f t="shared" si="1046"/>
        <v>22.36148048564235</v>
      </c>
      <c r="T3717" s="21">
        <f t="shared" si="1037"/>
        <v>86.147999999999996</v>
      </c>
      <c r="U3717" s="37">
        <f>VLOOKUP(Time_Zone, 'LSTM LookUp'!$B$5:$D$8, 3, FALSE)</f>
        <v>-75</v>
      </c>
      <c r="V3717" s="21">
        <f t="shared" si="1047"/>
        <v>1.8923930181157631</v>
      </c>
      <c r="W3717" s="21">
        <f t="shared" si="1038"/>
        <v>341.62109825452893</v>
      </c>
      <c r="X3717" s="21">
        <f t="shared" si="1039"/>
        <v>0</v>
      </c>
      <c r="Y3717" s="21">
        <f t="shared" si="1040"/>
        <v>0</v>
      </c>
      <c r="Z3717" s="21">
        <f t="shared" si="1048"/>
        <v>0</v>
      </c>
      <c r="AA3717" s="21">
        <f t="shared" si="1041"/>
        <v>0</v>
      </c>
      <c r="AB3717" s="21">
        <f t="shared" si="1042"/>
        <v>0</v>
      </c>
      <c r="AC3717" s="21">
        <f t="shared" si="1043"/>
        <v>64.040000000000006</v>
      </c>
      <c r="AD3717" s="21">
        <f t="shared" si="1049"/>
        <v>0</v>
      </c>
      <c r="AE3717" s="21" t="str">
        <f t="shared" si="1044"/>
        <v>6/3/24:00</v>
      </c>
    </row>
    <row r="3718" spans="2:31">
      <c r="B3718" s="37">
        <v>6</v>
      </c>
      <c r="C3718" s="38">
        <v>4</v>
      </c>
      <c r="D3718" s="39">
        <v>1</v>
      </c>
      <c r="E3718" s="17">
        <v>16.100000000000001</v>
      </c>
      <c r="F3718" s="17">
        <v>0</v>
      </c>
      <c r="G3718" s="17">
        <v>0</v>
      </c>
      <c r="H3718" s="37">
        <f t="shared" si="1032"/>
        <v>60.980000000000004</v>
      </c>
      <c r="I3718" s="37">
        <f>IF(H3718&lt;'Roof Calculator'!$G$8, 1, 0)</f>
        <v>0</v>
      </c>
      <c r="J3718" s="37">
        <f>IF(H3718&gt;='Roof Calculator'!$G$8, 1, 0)</f>
        <v>1</v>
      </c>
      <c r="K3718" s="37">
        <f t="shared" si="1033"/>
        <v>0</v>
      </c>
      <c r="L3718" s="37">
        <f t="shared" si="1034"/>
        <v>60.980000000000004</v>
      </c>
      <c r="M3718" s="37">
        <v>0</v>
      </c>
      <c r="N3718" s="37">
        <f t="shared" si="1035"/>
        <v>0</v>
      </c>
      <c r="O3718" s="37">
        <v>0</v>
      </c>
      <c r="P3718" s="37">
        <v>0</v>
      </c>
      <c r="Q3718" s="21">
        <f t="shared" si="1036"/>
        <v>39.790999999999997</v>
      </c>
      <c r="R3718" s="21">
        <f t="shared" si="1045"/>
        <v>154.99999999999966</v>
      </c>
      <c r="S3718" s="21">
        <f t="shared" si="1046"/>
        <v>22.366660944239563</v>
      </c>
      <c r="T3718" s="21">
        <f t="shared" si="1037"/>
        <v>86.147999999999996</v>
      </c>
      <c r="U3718" s="37">
        <f>VLOOKUP(Time_Zone, 'LSTM LookUp'!$B$5:$D$8, 3, FALSE)</f>
        <v>-75</v>
      </c>
      <c r="V3718" s="21">
        <f t="shared" si="1047"/>
        <v>1.885513252781529</v>
      </c>
      <c r="W3718" s="21">
        <f t="shared" si="1038"/>
        <v>-3.3806216868046235</v>
      </c>
      <c r="X3718" s="21">
        <f t="shared" si="1039"/>
        <v>0</v>
      </c>
      <c r="Y3718" s="21">
        <f t="shared" si="1040"/>
        <v>0</v>
      </c>
      <c r="Z3718" s="21">
        <f t="shared" si="1048"/>
        <v>0</v>
      </c>
      <c r="AA3718" s="21">
        <f t="shared" si="1041"/>
        <v>0</v>
      </c>
      <c r="AB3718" s="21">
        <f t="shared" si="1042"/>
        <v>0</v>
      </c>
      <c r="AC3718" s="21">
        <f t="shared" si="1043"/>
        <v>60.980000000000004</v>
      </c>
      <c r="AD3718" s="21">
        <f t="shared" si="1049"/>
        <v>0</v>
      </c>
      <c r="AE3718" s="21" t="str">
        <f t="shared" si="1044"/>
        <v>6/4/1:00</v>
      </c>
    </row>
    <row r="3719" spans="2:31">
      <c r="B3719" s="37">
        <v>6</v>
      </c>
      <c r="C3719" s="38">
        <v>4</v>
      </c>
      <c r="D3719" s="39">
        <v>2</v>
      </c>
      <c r="E3719" s="17">
        <v>17.2</v>
      </c>
      <c r="F3719" s="17">
        <v>0</v>
      </c>
      <c r="G3719" s="17">
        <v>0</v>
      </c>
      <c r="H3719" s="37">
        <f t="shared" si="1032"/>
        <v>62.959999999999994</v>
      </c>
      <c r="I3719" s="37">
        <f>IF(H3719&lt;'Roof Calculator'!$G$8, 1, 0)</f>
        <v>0</v>
      </c>
      <c r="J3719" s="37">
        <f>IF(H3719&gt;='Roof Calculator'!$G$8, 1, 0)</f>
        <v>1</v>
      </c>
      <c r="K3719" s="37">
        <f t="shared" si="1033"/>
        <v>0</v>
      </c>
      <c r="L3719" s="37">
        <f t="shared" si="1034"/>
        <v>62.959999999999994</v>
      </c>
      <c r="M3719" s="37">
        <v>0</v>
      </c>
      <c r="N3719" s="37">
        <f t="shared" si="1035"/>
        <v>0</v>
      </c>
      <c r="O3719" s="37">
        <v>0</v>
      </c>
      <c r="P3719" s="37">
        <v>0</v>
      </c>
      <c r="Q3719" s="21">
        <f t="shared" si="1036"/>
        <v>39.790999999999997</v>
      </c>
      <c r="R3719" s="21">
        <f t="shared" si="1045"/>
        <v>155.04166666666632</v>
      </c>
      <c r="S3719" s="21">
        <f t="shared" si="1046"/>
        <v>22.371829465907219</v>
      </c>
      <c r="T3719" s="21">
        <f t="shared" si="1037"/>
        <v>86.147999999999996</v>
      </c>
      <c r="U3719" s="37">
        <f>VLOOKUP(Time_Zone, 'LSTM LookUp'!$B$5:$D$8, 3, FALSE)</f>
        <v>-75</v>
      </c>
      <c r="V3719" s="21">
        <f t="shared" si="1047"/>
        <v>1.8786239931168578</v>
      </c>
      <c r="W3719" s="21">
        <f t="shared" si="1038"/>
        <v>11.617655998279224</v>
      </c>
      <c r="X3719" s="21">
        <f t="shared" si="1039"/>
        <v>0</v>
      </c>
      <c r="Y3719" s="21">
        <f t="shared" si="1040"/>
        <v>0</v>
      </c>
      <c r="Z3719" s="21">
        <f t="shared" si="1048"/>
        <v>0</v>
      </c>
      <c r="AA3719" s="21">
        <f t="shared" si="1041"/>
        <v>0</v>
      </c>
      <c r="AB3719" s="21">
        <f t="shared" si="1042"/>
        <v>0</v>
      </c>
      <c r="AC3719" s="21">
        <f t="shared" si="1043"/>
        <v>62.959999999999994</v>
      </c>
      <c r="AD3719" s="21">
        <f t="shared" si="1049"/>
        <v>0</v>
      </c>
      <c r="AE3719" s="21" t="str">
        <f t="shared" si="1044"/>
        <v>6/4/2:00</v>
      </c>
    </row>
    <row r="3720" spans="2:31">
      <c r="B3720" s="37">
        <v>6</v>
      </c>
      <c r="C3720" s="38">
        <v>4</v>
      </c>
      <c r="D3720" s="39">
        <v>3</v>
      </c>
      <c r="E3720" s="17">
        <v>16.7</v>
      </c>
      <c r="F3720" s="17">
        <v>0</v>
      </c>
      <c r="G3720" s="17">
        <v>0</v>
      </c>
      <c r="H3720" s="37">
        <f t="shared" si="1032"/>
        <v>62.059999999999995</v>
      </c>
      <c r="I3720" s="37">
        <f>IF(H3720&lt;'Roof Calculator'!$G$8, 1, 0)</f>
        <v>0</v>
      </c>
      <c r="J3720" s="37">
        <f>IF(H3720&gt;='Roof Calculator'!$G$8, 1, 0)</f>
        <v>1</v>
      </c>
      <c r="K3720" s="37">
        <f t="shared" si="1033"/>
        <v>0</v>
      </c>
      <c r="L3720" s="37">
        <f t="shared" si="1034"/>
        <v>62.059999999999995</v>
      </c>
      <c r="M3720" s="37">
        <v>0</v>
      </c>
      <c r="N3720" s="37">
        <f t="shared" si="1035"/>
        <v>0</v>
      </c>
      <c r="O3720" s="37">
        <v>0</v>
      </c>
      <c r="P3720" s="37">
        <v>0</v>
      </c>
      <c r="Q3720" s="21">
        <f t="shared" si="1036"/>
        <v>39.790999999999997</v>
      </c>
      <c r="R3720" s="21">
        <f t="shared" si="1045"/>
        <v>155.08333333333297</v>
      </c>
      <c r="S3720" s="21">
        <f t="shared" si="1046"/>
        <v>22.376986046698708</v>
      </c>
      <c r="T3720" s="21">
        <f t="shared" si="1037"/>
        <v>86.147999999999996</v>
      </c>
      <c r="U3720" s="37">
        <f>VLOOKUP(Time_Zone, 'LSTM LookUp'!$B$5:$D$8, 3, FALSE)</f>
        <v>-75</v>
      </c>
      <c r="V3720" s="21">
        <f t="shared" si="1047"/>
        <v>1.8717252607852266</v>
      </c>
      <c r="W3720" s="21">
        <f t="shared" si="1038"/>
        <v>26.615931315196288</v>
      </c>
      <c r="X3720" s="21">
        <f t="shared" si="1039"/>
        <v>0</v>
      </c>
      <c r="Y3720" s="21">
        <f t="shared" si="1040"/>
        <v>0</v>
      </c>
      <c r="Z3720" s="21">
        <f t="shared" si="1048"/>
        <v>0</v>
      </c>
      <c r="AA3720" s="21">
        <f t="shared" si="1041"/>
        <v>0</v>
      </c>
      <c r="AB3720" s="21">
        <f t="shared" si="1042"/>
        <v>0</v>
      </c>
      <c r="AC3720" s="21">
        <f t="shared" si="1043"/>
        <v>62.059999999999995</v>
      </c>
      <c r="AD3720" s="21">
        <f t="shared" si="1049"/>
        <v>0</v>
      </c>
      <c r="AE3720" s="21" t="str">
        <f t="shared" si="1044"/>
        <v>6/4/3:00</v>
      </c>
    </row>
    <row r="3721" spans="2:31">
      <c r="B3721" s="37">
        <v>6</v>
      </c>
      <c r="C3721" s="38">
        <v>4</v>
      </c>
      <c r="D3721" s="39">
        <v>4</v>
      </c>
      <c r="E3721" s="17">
        <v>16.7</v>
      </c>
      <c r="F3721" s="17">
        <v>0</v>
      </c>
      <c r="G3721" s="17">
        <v>0</v>
      </c>
      <c r="H3721" s="37">
        <f t="shared" si="1032"/>
        <v>62.059999999999995</v>
      </c>
      <c r="I3721" s="37">
        <f>IF(H3721&lt;'Roof Calculator'!$G$8, 1, 0)</f>
        <v>0</v>
      </c>
      <c r="J3721" s="37">
        <f>IF(H3721&gt;='Roof Calculator'!$G$8, 1, 0)</f>
        <v>1</v>
      </c>
      <c r="K3721" s="37">
        <f t="shared" si="1033"/>
        <v>0</v>
      </c>
      <c r="L3721" s="37">
        <f t="shared" si="1034"/>
        <v>62.059999999999995</v>
      </c>
      <c r="M3721" s="37">
        <v>0</v>
      </c>
      <c r="N3721" s="37">
        <f t="shared" si="1035"/>
        <v>0</v>
      </c>
      <c r="O3721" s="37">
        <v>0</v>
      </c>
      <c r="P3721" s="37">
        <v>0</v>
      </c>
      <c r="Q3721" s="21">
        <f t="shared" si="1036"/>
        <v>39.790999999999997</v>
      </c>
      <c r="R3721" s="21">
        <f t="shared" si="1045"/>
        <v>155.12499999999963</v>
      </c>
      <c r="S3721" s="21">
        <f t="shared" si="1046"/>
        <v>22.382130682675562</v>
      </c>
      <c r="T3721" s="21">
        <f t="shared" si="1037"/>
        <v>86.147999999999996</v>
      </c>
      <c r="U3721" s="37">
        <f>VLOOKUP(Time_Zone, 'LSTM LookUp'!$B$5:$D$8, 3, FALSE)</f>
        <v>-75</v>
      </c>
      <c r="V3721" s="21">
        <f t="shared" si="1047"/>
        <v>1.864817077472497</v>
      </c>
      <c r="W3721" s="21">
        <f t="shared" si="1038"/>
        <v>41.61420426936813</v>
      </c>
      <c r="X3721" s="21">
        <f t="shared" si="1039"/>
        <v>0</v>
      </c>
      <c r="Y3721" s="21">
        <f t="shared" si="1040"/>
        <v>0</v>
      </c>
      <c r="Z3721" s="21">
        <f t="shared" si="1048"/>
        <v>0</v>
      </c>
      <c r="AA3721" s="21">
        <f t="shared" si="1041"/>
        <v>0</v>
      </c>
      <c r="AB3721" s="21">
        <f t="shared" si="1042"/>
        <v>0</v>
      </c>
      <c r="AC3721" s="21">
        <f t="shared" si="1043"/>
        <v>62.059999999999995</v>
      </c>
      <c r="AD3721" s="21">
        <f t="shared" si="1049"/>
        <v>0</v>
      </c>
      <c r="AE3721" s="21" t="str">
        <f t="shared" si="1044"/>
        <v>6/4/4:00</v>
      </c>
    </row>
    <row r="3722" spans="2:31">
      <c r="B3722" s="37">
        <v>6</v>
      </c>
      <c r="C3722" s="38">
        <v>4</v>
      </c>
      <c r="D3722" s="39">
        <v>5</v>
      </c>
      <c r="E3722" s="17">
        <v>16.100000000000001</v>
      </c>
      <c r="F3722" s="17">
        <v>0</v>
      </c>
      <c r="G3722" s="17">
        <v>0</v>
      </c>
      <c r="H3722" s="37">
        <f t="shared" si="1032"/>
        <v>60.980000000000004</v>
      </c>
      <c r="I3722" s="37">
        <f>IF(H3722&lt;'Roof Calculator'!$G$8, 1, 0)</f>
        <v>0</v>
      </c>
      <c r="J3722" s="37">
        <f>IF(H3722&gt;='Roof Calculator'!$G$8, 1, 0)</f>
        <v>1</v>
      </c>
      <c r="K3722" s="37">
        <f t="shared" si="1033"/>
        <v>0</v>
      </c>
      <c r="L3722" s="37">
        <f t="shared" si="1034"/>
        <v>60.980000000000004</v>
      </c>
      <c r="M3722" s="37">
        <v>0</v>
      </c>
      <c r="N3722" s="37">
        <f t="shared" si="1035"/>
        <v>0</v>
      </c>
      <c r="O3722" s="37">
        <v>0</v>
      </c>
      <c r="P3722" s="37">
        <v>0</v>
      </c>
      <c r="Q3722" s="21">
        <f t="shared" si="1036"/>
        <v>39.790999999999997</v>
      </c>
      <c r="R3722" s="21">
        <f t="shared" si="1045"/>
        <v>155.16666666666629</v>
      </c>
      <c r="S3722" s="21">
        <f t="shared" si="1046"/>
        <v>22.38726336990749</v>
      </c>
      <c r="T3722" s="21">
        <f t="shared" si="1037"/>
        <v>86.147999999999996</v>
      </c>
      <c r="U3722" s="37">
        <f>VLOOKUP(Time_Zone, 'LSTM LookUp'!$B$5:$D$8, 3, FALSE)</f>
        <v>-75</v>
      </c>
      <c r="V3722" s="21">
        <f t="shared" si="1047"/>
        <v>1.8578994648868548</v>
      </c>
      <c r="W3722" s="21">
        <f t="shared" si="1038"/>
        <v>56.612474866221703</v>
      </c>
      <c r="X3722" s="21">
        <f t="shared" si="1039"/>
        <v>0</v>
      </c>
      <c r="Y3722" s="21">
        <f t="shared" si="1040"/>
        <v>0</v>
      </c>
      <c r="Z3722" s="21">
        <f t="shared" si="1048"/>
        <v>0</v>
      </c>
      <c r="AA3722" s="21">
        <f t="shared" si="1041"/>
        <v>0</v>
      </c>
      <c r="AB3722" s="21">
        <f t="shared" si="1042"/>
        <v>0</v>
      </c>
      <c r="AC3722" s="21">
        <f t="shared" si="1043"/>
        <v>60.980000000000004</v>
      </c>
      <c r="AD3722" s="21">
        <f t="shared" si="1049"/>
        <v>0</v>
      </c>
      <c r="AE3722" s="21" t="str">
        <f t="shared" si="1044"/>
        <v>6/4/5:00</v>
      </c>
    </row>
    <row r="3723" spans="2:31">
      <c r="B3723" s="37">
        <v>6</v>
      </c>
      <c r="C3723" s="38">
        <v>4</v>
      </c>
      <c r="D3723" s="39">
        <v>6</v>
      </c>
      <c r="E3723" s="17">
        <v>17.2</v>
      </c>
      <c r="F3723" s="17">
        <v>16</v>
      </c>
      <c r="G3723" s="17">
        <v>0</v>
      </c>
      <c r="H3723" s="37">
        <f t="shared" si="1032"/>
        <v>62.959999999999994</v>
      </c>
      <c r="I3723" s="37">
        <f>IF(H3723&lt;'Roof Calculator'!$G$8, 1, 0)</f>
        <v>0</v>
      </c>
      <c r="J3723" s="37">
        <f>IF(H3723&gt;='Roof Calculator'!$G$8, 1, 0)</f>
        <v>1</v>
      </c>
      <c r="K3723" s="37">
        <f t="shared" si="1033"/>
        <v>0</v>
      </c>
      <c r="L3723" s="37">
        <f t="shared" si="1034"/>
        <v>62.959999999999994</v>
      </c>
      <c r="M3723" s="37">
        <v>0</v>
      </c>
      <c r="N3723" s="37">
        <f t="shared" si="1035"/>
        <v>16</v>
      </c>
      <c r="O3723" s="37">
        <v>0</v>
      </c>
      <c r="P3723" s="37">
        <v>0</v>
      </c>
      <c r="Q3723" s="21">
        <f t="shared" si="1036"/>
        <v>39.790999999999997</v>
      </c>
      <c r="R3723" s="21">
        <f t="shared" si="1045"/>
        <v>155.20833333333294</v>
      </c>
      <c r="S3723" s="21">
        <f t="shared" si="1046"/>
        <v>22.392384104472345</v>
      </c>
      <c r="T3723" s="21">
        <f t="shared" si="1037"/>
        <v>86.147999999999996</v>
      </c>
      <c r="U3723" s="37">
        <f>VLOOKUP(Time_Zone, 'LSTM LookUp'!$B$5:$D$8, 3, FALSE)</f>
        <v>-75</v>
      </c>
      <c r="V3723" s="21">
        <f t="shared" si="1047"/>
        <v>1.8509724447587643</v>
      </c>
      <c r="W3723" s="21">
        <f t="shared" si="1038"/>
        <v>71.610743111189663</v>
      </c>
      <c r="X3723" s="21">
        <f t="shared" si="1039"/>
        <v>0</v>
      </c>
      <c r="Y3723" s="21">
        <f t="shared" si="1040"/>
        <v>16</v>
      </c>
      <c r="Z3723" s="21">
        <f t="shared" si="1048"/>
        <v>5.0717205499814195</v>
      </c>
      <c r="AA3723" s="21">
        <f t="shared" si="1041"/>
        <v>0</v>
      </c>
      <c r="AB3723" s="21">
        <f t="shared" si="1042"/>
        <v>5.0717205499814195</v>
      </c>
      <c r="AC3723" s="21">
        <f t="shared" si="1043"/>
        <v>62.959999999999994</v>
      </c>
      <c r="AD3723" s="21">
        <f t="shared" si="1049"/>
        <v>5.0717205499814195</v>
      </c>
      <c r="AE3723" s="21" t="str">
        <f t="shared" si="1044"/>
        <v>6/4/6:00</v>
      </c>
    </row>
    <row r="3724" spans="2:31">
      <c r="B3724" s="37">
        <v>6</v>
      </c>
      <c r="C3724" s="38">
        <v>4</v>
      </c>
      <c r="D3724" s="39">
        <v>7</v>
      </c>
      <c r="E3724" s="17">
        <v>18.3</v>
      </c>
      <c r="F3724" s="17">
        <v>59</v>
      </c>
      <c r="G3724" s="17">
        <v>1</v>
      </c>
      <c r="H3724" s="37">
        <f t="shared" si="1032"/>
        <v>64.94</v>
      </c>
      <c r="I3724" s="37">
        <f>IF(H3724&lt;'Roof Calculator'!$G$8, 1, 0)</f>
        <v>0</v>
      </c>
      <c r="J3724" s="37">
        <f>IF(H3724&gt;='Roof Calculator'!$G$8, 1, 0)</f>
        <v>1</v>
      </c>
      <c r="K3724" s="37">
        <f t="shared" si="1033"/>
        <v>0</v>
      </c>
      <c r="L3724" s="37">
        <f t="shared" si="1034"/>
        <v>64.94</v>
      </c>
      <c r="M3724" s="37">
        <v>0</v>
      </c>
      <c r="N3724" s="37">
        <f t="shared" si="1035"/>
        <v>59</v>
      </c>
      <c r="O3724" s="37">
        <v>0</v>
      </c>
      <c r="P3724" s="37">
        <v>0</v>
      </c>
      <c r="Q3724" s="21">
        <f t="shared" si="1036"/>
        <v>39.790999999999997</v>
      </c>
      <c r="R3724" s="21">
        <f t="shared" si="1045"/>
        <v>155.2499999999996</v>
      </c>
      <c r="S3724" s="21">
        <f t="shared" si="1046"/>
        <v>22.397492882456152</v>
      </c>
      <c r="T3724" s="21">
        <f t="shared" si="1037"/>
        <v>86.147999999999996</v>
      </c>
      <c r="U3724" s="37">
        <f>VLOOKUP(Time_Zone, 'LSTM LookUp'!$B$5:$D$8, 3, FALSE)</f>
        <v>-75</v>
      </c>
      <c r="V3724" s="21">
        <f t="shared" si="1047"/>
        <v>1.8440360388409291</v>
      </c>
      <c r="W3724" s="21">
        <f t="shared" si="1038"/>
        <v>86.609009009710235</v>
      </c>
      <c r="X3724" s="21">
        <f t="shared" si="1039"/>
        <v>0.28587584273678202</v>
      </c>
      <c r="Y3724" s="21">
        <f t="shared" si="1040"/>
        <v>59.285875842736779</v>
      </c>
      <c r="Z3724" s="21">
        <f t="shared" si="1048"/>
        <v>18.792587177203448</v>
      </c>
      <c r="AA3724" s="21">
        <f t="shared" si="1041"/>
        <v>0</v>
      </c>
      <c r="AB3724" s="21">
        <f t="shared" si="1042"/>
        <v>18.792587177203448</v>
      </c>
      <c r="AC3724" s="21">
        <f t="shared" si="1043"/>
        <v>64.94</v>
      </c>
      <c r="AD3724" s="21">
        <f t="shared" si="1049"/>
        <v>18.792587177203448</v>
      </c>
      <c r="AE3724" s="21" t="str">
        <f t="shared" si="1044"/>
        <v>6/4/7:00</v>
      </c>
    </row>
    <row r="3725" spans="2:31">
      <c r="B3725" s="37">
        <v>6</v>
      </c>
      <c r="C3725" s="38">
        <v>4</v>
      </c>
      <c r="D3725" s="39">
        <v>8</v>
      </c>
      <c r="E3725" s="17">
        <v>20</v>
      </c>
      <c r="F3725" s="17">
        <v>165</v>
      </c>
      <c r="G3725" s="17">
        <v>318</v>
      </c>
      <c r="H3725" s="37">
        <f t="shared" si="1032"/>
        <v>68</v>
      </c>
      <c r="I3725" s="37">
        <f>IF(H3725&lt;'Roof Calculator'!$G$8, 1, 0)</f>
        <v>0</v>
      </c>
      <c r="J3725" s="37">
        <f>IF(H3725&gt;='Roof Calculator'!$G$8, 1, 0)</f>
        <v>1</v>
      </c>
      <c r="K3725" s="37">
        <f t="shared" si="1033"/>
        <v>0</v>
      </c>
      <c r="L3725" s="37">
        <f t="shared" si="1034"/>
        <v>68</v>
      </c>
      <c r="M3725" s="37">
        <v>0</v>
      </c>
      <c r="N3725" s="37">
        <f t="shared" si="1035"/>
        <v>165</v>
      </c>
      <c r="O3725" s="37">
        <v>0</v>
      </c>
      <c r="P3725" s="37">
        <v>0</v>
      </c>
      <c r="Q3725" s="21">
        <f t="shared" si="1036"/>
        <v>39.790999999999997</v>
      </c>
      <c r="R3725" s="21">
        <f t="shared" si="1045"/>
        <v>155.29166666666626</v>
      </c>
      <c r="S3725" s="21">
        <f t="shared" si="1046"/>
        <v>22.402589699953133</v>
      </c>
      <c r="T3725" s="21">
        <f t="shared" si="1037"/>
        <v>86.147999999999996</v>
      </c>
      <c r="U3725" s="37">
        <f>VLOOKUP(Time_Zone, 'LSTM LookUp'!$B$5:$D$8, 3, FALSE)</f>
        <v>-75</v>
      </c>
      <c r="V3725" s="21">
        <f t="shared" si="1047"/>
        <v>1.837090268908232</v>
      </c>
      <c r="W3725" s="21">
        <f t="shared" si="1038"/>
        <v>101.60727256722706</v>
      </c>
      <c r="X3725" s="21">
        <f t="shared" si="1039"/>
        <v>32.110012148147085</v>
      </c>
      <c r="Y3725" s="21">
        <f t="shared" si="1040"/>
        <v>197.11001214814709</v>
      </c>
      <c r="Z3725" s="21">
        <f t="shared" si="1048"/>
        <v>62.480431201177801</v>
      </c>
      <c r="AA3725" s="21">
        <f t="shared" si="1041"/>
        <v>0</v>
      </c>
      <c r="AB3725" s="21">
        <f t="shared" si="1042"/>
        <v>62.480431201177801</v>
      </c>
      <c r="AC3725" s="21">
        <f t="shared" si="1043"/>
        <v>68</v>
      </c>
      <c r="AD3725" s="21">
        <f t="shared" si="1049"/>
        <v>62.480431201177801</v>
      </c>
      <c r="AE3725" s="21" t="str">
        <f t="shared" si="1044"/>
        <v>6/4/8:00</v>
      </c>
    </row>
    <row r="3726" spans="2:31">
      <c r="B3726" s="37">
        <v>6</v>
      </c>
      <c r="C3726" s="38">
        <v>4</v>
      </c>
      <c r="D3726" s="39">
        <v>9</v>
      </c>
      <c r="E3726" s="17">
        <v>22.2</v>
      </c>
      <c r="F3726" s="17">
        <v>154</v>
      </c>
      <c r="G3726" s="17">
        <v>581</v>
      </c>
      <c r="H3726" s="37">
        <f t="shared" si="1032"/>
        <v>71.959999999999994</v>
      </c>
      <c r="I3726" s="37">
        <f>IF(H3726&lt;'Roof Calculator'!$G$8, 1, 0)</f>
        <v>0</v>
      </c>
      <c r="J3726" s="37">
        <f>IF(H3726&gt;='Roof Calculator'!$G$8, 1, 0)</f>
        <v>1</v>
      </c>
      <c r="K3726" s="37">
        <f t="shared" si="1033"/>
        <v>0</v>
      </c>
      <c r="L3726" s="37">
        <f t="shared" si="1034"/>
        <v>71.959999999999994</v>
      </c>
      <c r="M3726" s="37">
        <v>0</v>
      </c>
      <c r="N3726" s="37">
        <f t="shared" si="1035"/>
        <v>154</v>
      </c>
      <c r="O3726" s="37">
        <v>0</v>
      </c>
      <c r="P3726" s="37">
        <v>0</v>
      </c>
      <c r="Q3726" s="21">
        <f t="shared" si="1036"/>
        <v>39.790999999999997</v>
      </c>
      <c r="R3726" s="21">
        <f t="shared" si="1045"/>
        <v>155.33333333333292</v>
      </c>
      <c r="S3726" s="21">
        <f t="shared" si="1046"/>
        <v>22.407674553065707</v>
      </c>
      <c r="T3726" s="21">
        <f t="shared" si="1037"/>
        <v>86.147999999999996</v>
      </c>
      <c r="U3726" s="37">
        <f>VLOOKUP(Time_Zone, 'LSTM LookUp'!$B$5:$D$8, 3, FALSE)</f>
        <v>-75</v>
      </c>
      <c r="V3726" s="21">
        <f t="shared" si="1047"/>
        <v>1.8301351567576862</v>
      </c>
      <c r="W3726" s="21">
        <f t="shared" si="1038"/>
        <v>116.60553378918945</v>
      </c>
      <c r="X3726" s="21">
        <f t="shared" si="1039"/>
        <v>-43.095450320307577</v>
      </c>
      <c r="Y3726" s="21">
        <f t="shared" si="1040"/>
        <v>110.90454967969242</v>
      </c>
      <c r="Z3726" s="21">
        <f t="shared" si="1048"/>
        <v>35.154805231058212</v>
      </c>
      <c r="AA3726" s="21">
        <f t="shared" si="1041"/>
        <v>0</v>
      </c>
      <c r="AB3726" s="21">
        <f t="shared" si="1042"/>
        <v>35.154805231058212</v>
      </c>
      <c r="AC3726" s="21">
        <f t="shared" si="1043"/>
        <v>71.959999999999994</v>
      </c>
      <c r="AD3726" s="21">
        <f t="shared" si="1049"/>
        <v>35.154805231058212</v>
      </c>
      <c r="AE3726" s="21" t="str">
        <f t="shared" si="1044"/>
        <v>6/4/9:00</v>
      </c>
    </row>
    <row r="3727" spans="2:31">
      <c r="B3727" s="37">
        <v>6</v>
      </c>
      <c r="C3727" s="38">
        <v>4</v>
      </c>
      <c r="D3727" s="39">
        <v>10</v>
      </c>
      <c r="E3727" s="17">
        <v>23.3</v>
      </c>
      <c r="F3727" s="17">
        <v>222</v>
      </c>
      <c r="G3727" s="17">
        <v>364</v>
      </c>
      <c r="H3727" s="37">
        <f t="shared" si="1032"/>
        <v>73.94</v>
      </c>
      <c r="I3727" s="37">
        <f>IF(H3727&lt;'Roof Calculator'!$G$8, 1, 0)</f>
        <v>0</v>
      </c>
      <c r="J3727" s="37">
        <f>IF(H3727&gt;='Roof Calculator'!$G$8, 1, 0)</f>
        <v>1</v>
      </c>
      <c r="K3727" s="37">
        <f t="shared" si="1033"/>
        <v>0</v>
      </c>
      <c r="L3727" s="37">
        <f t="shared" si="1034"/>
        <v>73.94</v>
      </c>
      <c r="M3727" s="37">
        <v>0</v>
      </c>
      <c r="N3727" s="37">
        <f t="shared" si="1035"/>
        <v>222</v>
      </c>
      <c r="O3727" s="37">
        <v>0</v>
      </c>
      <c r="P3727" s="37">
        <v>0</v>
      </c>
      <c r="Q3727" s="21">
        <f t="shared" si="1036"/>
        <v>39.790999999999997</v>
      </c>
      <c r="R3727" s="21">
        <f t="shared" si="1045"/>
        <v>155.37499999999957</v>
      </c>
      <c r="S3727" s="21">
        <f t="shared" si="1046"/>
        <v>22.412747437904471</v>
      </c>
      <c r="T3727" s="21">
        <f t="shared" si="1037"/>
        <v>86.147999999999996</v>
      </c>
      <c r="U3727" s="37">
        <f>VLOOKUP(Time_Zone, 'LSTM LookUp'!$B$5:$D$8, 3, FALSE)</f>
        <v>-75</v>
      </c>
      <c r="V3727" s="21">
        <f t="shared" si="1047"/>
        <v>1.8231707242084014</v>
      </c>
      <c r="W3727" s="21">
        <f t="shared" si="1038"/>
        <v>131.60379268105208</v>
      </c>
      <c r="X3727" s="21">
        <f t="shared" si="1039"/>
        <v>-82.859817767578008</v>
      </c>
      <c r="Y3727" s="21">
        <f t="shared" si="1040"/>
        <v>139.14018223242198</v>
      </c>
      <c r="Z3727" s="21">
        <f t="shared" si="1048"/>
        <v>44.105007597270884</v>
      </c>
      <c r="AA3727" s="21">
        <f t="shared" si="1041"/>
        <v>0</v>
      </c>
      <c r="AB3727" s="21">
        <f t="shared" si="1042"/>
        <v>44.105007597270884</v>
      </c>
      <c r="AC3727" s="21">
        <f t="shared" si="1043"/>
        <v>73.94</v>
      </c>
      <c r="AD3727" s="21">
        <f t="shared" si="1049"/>
        <v>44.105007597270884</v>
      </c>
      <c r="AE3727" s="21" t="str">
        <f t="shared" si="1044"/>
        <v>6/4/10:00</v>
      </c>
    </row>
    <row r="3728" spans="2:31">
      <c r="B3728" s="37">
        <v>6</v>
      </c>
      <c r="C3728" s="38">
        <v>4</v>
      </c>
      <c r="D3728" s="39">
        <v>11</v>
      </c>
      <c r="E3728" s="17">
        <v>25</v>
      </c>
      <c r="F3728" s="17">
        <v>224</v>
      </c>
      <c r="G3728" s="17">
        <v>714</v>
      </c>
      <c r="H3728" s="37">
        <f t="shared" si="1032"/>
        <v>77</v>
      </c>
      <c r="I3728" s="37">
        <f>IF(H3728&lt;'Roof Calculator'!$G$8, 1, 0)</f>
        <v>0</v>
      </c>
      <c r="J3728" s="37">
        <f>IF(H3728&gt;='Roof Calculator'!$G$8, 1, 0)</f>
        <v>1</v>
      </c>
      <c r="K3728" s="37">
        <f t="shared" si="1033"/>
        <v>0</v>
      </c>
      <c r="L3728" s="37">
        <f t="shared" si="1034"/>
        <v>77</v>
      </c>
      <c r="M3728" s="37">
        <v>0</v>
      </c>
      <c r="N3728" s="37">
        <f t="shared" si="1035"/>
        <v>224</v>
      </c>
      <c r="O3728" s="37">
        <v>0</v>
      </c>
      <c r="P3728" s="37">
        <v>0</v>
      </c>
      <c r="Q3728" s="21">
        <f t="shared" si="1036"/>
        <v>39.790999999999997</v>
      </c>
      <c r="R3728" s="21">
        <f t="shared" si="1045"/>
        <v>155.41666666666623</v>
      </c>
      <c r="S3728" s="21">
        <f t="shared" si="1046"/>
        <v>22.417808350588246</v>
      </c>
      <c r="T3728" s="21">
        <f t="shared" si="1037"/>
        <v>86.147999999999996</v>
      </c>
      <c r="U3728" s="37">
        <f>VLOOKUP(Time_Zone, 'LSTM LookUp'!$B$5:$D$8, 3, FALSE)</f>
        <v>-75</v>
      </c>
      <c r="V3728" s="21">
        <f t="shared" si="1047"/>
        <v>1.8161969931015163</v>
      </c>
      <c r="W3728" s="21">
        <f t="shared" si="1038"/>
        <v>146.60204924827539</v>
      </c>
      <c r="X3728" s="21">
        <f t="shared" si="1039"/>
        <v>-249.15352992244908</v>
      </c>
      <c r="Y3728" s="21">
        <f t="shared" si="1040"/>
        <v>-25.153529922449081</v>
      </c>
      <c r="Z3728" s="21">
        <f t="shared" si="1048"/>
        <v>-7.9732296632660971</v>
      </c>
      <c r="AA3728" s="21">
        <f t="shared" si="1041"/>
        <v>0</v>
      </c>
      <c r="AB3728" s="21">
        <f t="shared" si="1042"/>
        <v>-7.9732296632660971</v>
      </c>
      <c r="AC3728" s="21">
        <f t="shared" si="1043"/>
        <v>77</v>
      </c>
      <c r="AD3728" s="21">
        <f t="shared" si="1049"/>
        <v>-7.9732296632660971</v>
      </c>
      <c r="AE3728" s="21" t="str">
        <f t="shared" si="1044"/>
        <v>6/4/11:00</v>
      </c>
    </row>
    <row r="3729" spans="2:31">
      <c r="B3729" s="37">
        <v>6</v>
      </c>
      <c r="C3729" s="38">
        <v>4</v>
      </c>
      <c r="D3729" s="39">
        <v>12</v>
      </c>
      <c r="E3729" s="17">
        <v>26.7</v>
      </c>
      <c r="F3729" s="17">
        <v>391</v>
      </c>
      <c r="G3729" s="17">
        <v>332</v>
      </c>
      <c r="H3729" s="37">
        <f t="shared" si="1032"/>
        <v>80.06</v>
      </c>
      <c r="I3729" s="37">
        <f>IF(H3729&lt;'Roof Calculator'!$G$8, 1, 0)</f>
        <v>0</v>
      </c>
      <c r="J3729" s="37">
        <f>IF(H3729&gt;='Roof Calculator'!$G$8, 1, 0)</f>
        <v>1</v>
      </c>
      <c r="K3729" s="37">
        <f t="shared" si="1033"/>
        <v>0</v>
      </c>
      <c r="L3729" s="37">
        <f t="shared" si="1034"/>
        <v>80.06</v>
      </c>
      <c r="M3729" s="37">
        <v>0</v>
      </c>
      <c r="N3729" s="37">
        <f t="shared" si="1035"/>
        <v>391</v>
      </c>
      <c r="O3729" s="37">
        <v>0</v>
      </c>
      <c r="P3729" s="37">
        <v>0</v>
      </c>
      <c r="Q3729" s="21">
        <f t="shared" si="1036"/>
        <v>39.790999999999997</v>
      </c>
      <c r="R3729" s="21">
        <f t="shared" si="1045"/>
        <v>155.45833333333289</v>
      </c>
      <c r="S3729" s="21">
        <f t="shared" si="1046"/>
        <v>22.422857287244096</v>
      </c>
      <c r="T3729" s="21">
        <f t="shared" si="1037"/>
        <v>86.147999999999996</v>
      </c>
      <c r="U3729" s="37">
        <f>VLOOKUP(Time_Zone, 'LSTM LookUp'!$B$5:$D$8, 3, FALSE)</f>
        <v>-75</v>
      </c>
      <c r="V3729" s="21">
        <f t="shared" si="1047"/>
        <v>1.809213985300159</v>
      </c>
      <c r="W3729" s="21">
        <f t="shared" si="1038"/>
        <v>161.60030349632504</v>
      </c>
      <c r="X3729" s="21">
        <f t="shared" si="1039"/>
        <v>-142.71386463216828</v>
      </c>
      <c r="Y3729" s="21">
        <f t="shared" si="1040"/>
        <v>248.28613536783172</v>
      </c>
      <c r="Z3729" s="21">
        <f t="shared" si="1048"/>
        <v>78.702368438781292</v>
      </c>
      <c r="AA3729" s="21">
        <f t="shared" si="1041"/>
        <v>0</v>
      </c>
      <c r="AB3729" s="21">
        <f t="shared" si="1042"/>
        <v>78.702368438781292</v>
      </c>
      <c r="AC3729" s="21">
        <f t="shared" si="1043"/>
        <v>80.06</v>
      </c>
      <c r="AD3729" s="21">
        <f t="shared" si="1049"/>
        <v>78.702368438781292</v>
      </c>
      <c r="AE3729" s="21" t="str">
        <f t="shared" si="1044"/>
        <v>6/4/12:00</v>
      </c>
    </row>
    <row r="3730" spans="2:31">
      <c r="B3730" s="37">
        <v>6</v>
      </c>
      <c r="C3730" s="38">
        <v>4</v>
      </c>
      <c r="D3730" s="39">
        <v>13</v>
      </c>
      <c r="E3730" s="17">
        <v>27.2</v>
      </c>
      <c r="F3730" s="17">
        <v>443</v>
      </c>
      <c r="G3730" s="17">
        <v>452</v>
      </c>
      <c r="H3730" s="37">
        <f t="shared" si="1032"/>
        <v>80.959999999999994</v>
      </c>
      <c r="I3730" s="37">
        <f>IF(H3730&lt;'Roof Calculator'!$G$8, 1, 0)</f>
        <v>0</v>
      </c>
      <c r="J3730" s="37">
        <f>IF(H3730&gt;='Roof Calculator'!$G$8, 1, 0)</f>
        <v>1</v>
      </c>
      <c r="K3730" s="37">
        <f t="shared" si="1033"/>
        <v>0</v>
      </c>
      <c r="L3730" s="37">
        <f t="shared" si="1034"/>
        <v>80.959999999999994</v>
      </c>
      <c r="M3730" s="37">
        <v>0</v>
      </c>
      <c r="N3730" s="37">
        <f t="shared" si="1035"/>
        <v>443</v>
      </c>
      <c r="O3730" s="37">
        <v>0</v>
      </c>
      <c r="P3730" s="37">
        <v>0</v>
      </c>
      <c r="Q3730" s="21">
        <f t="shared" si="1036"/>
        <v>39.790999999999997</v>
      </c>
      <c r="R3730" s="21">
        <f t="shared" si="1045"/>
        <v>155.49999999999955</v>
      </c>
      <c r="S3730" s="21">
        <f t="shared" si="1046"/>
        <v>22.42789424400728</v>
      </c>
      <c r="T3730" s="21">
        <f t="shared" si="1037"/>
        <v>86.147999999999996</v>
      </c>
      <c r="U3730" s="37">
        <f>VLOOKUP(Time_Zone, 'LSTM LookUp'!$B$5:$D$8, 3, FALSE)</f>
        <v>-75</v>
      </c>
      <c r="V3730" s="21">
        <f t="shared" si="1047"/>
        <v>1.8022217226894011</v>
      </c>
      <c r="W3730" s="21">
        <f t="shared" si="1038"/>
        <v>176.59855543067238</v>
      </c>
      <c r="X3730" s="21">
        <f t="shared" si="1039"/>
        <v>-210.10933468799914</v>
      </c>
      <c r="Y3730" s="21">
        <f t="shared" si="1040"/>
        <v>232.89066531200086</v>
      </c>
      <c r="Z3730" s="21">
        <f t="shared" si="1048"/>
        <v>73.822273322607487</v>
      </c>
      <c r="AA3730" s="21">
        <f t="shared" si="1041"/>
        <v>0</v>
      </c>
      <c r="AB3730" s="21">
        <f t="shared" si="1042"/>
        <v>73.822273322607487</v>
      </c>
      <c r="AC3730" s="21">
        <f t="shared" si="1043"/>
        <v>80.959999999999994</v>
      </c>
      <c r="AD3730" s="21">
        <f t="shared" si="1049"/>
        <v>73.822273322607487</v>
      </c>
      <c r="AE3730" s="21" t="str">
        <f t="shared" si="1044"/>
        <v>6/4/13:00</v>
      </c>
    </row>
    <row r="3731" spans="2:31">
      <c r="B3731" s="37">
        <v>6</v>
      </c>
      <c r="C3731" s="38">
        <v>4</v>
      </c>
      <c r="D3731" s="39">
        <v>14</v>
      </c>
      <c r="E3731" s="17">
        <v>23.9</v>
      </c>
      <c r="F3731" s="17">
        <v>202</v>
      </c>
      <c r="G3731" s="17">
        <v>2</v>
      </c>
      <c r="H3731" s="37">
        <f t="shared" si="1032"/>
        <v>75.02</v>
      </c>
      <c r="I3731" s="37">
        <f>IF(H3731&lt;'Roof Calculator'!$G$8, 1, 0)</f>
        <v>0</v>
      </c>
      <c r="J3731" s="37">
        <f>IF(H3731&gt;='Roof Calculator'!$G$8, 1, 0)</f>
        <v>1</v>
      </c>
      <c r="K3731" s="37">
        <f t="shared" si="1033"/>
        <v>0</v>
      </c>
      <c r="L3731" s="37">
        <f t="shared" si="1034"/>
        <v>75.02</v>
      </c>
      <c r="M3731" s="37">
        <v>0</v>
      </c>
      <c r="N3731" s="37">
        <f t="shared" si="1035"/>
        <v>202</v>
      </c>
      <c r="O3731" s="37">
        <v>0</v>
      </c>
      <c r="P3731" s="37">
        <v>0</v>
      </c>
      <c r="Q3731" s="21">
        <f t="shared" si="1036"/>
        <v>39.790999999999997</v>
      </c>
      <c r="R3731" s="21">
        <f t="shared" si="1045"/>
        <v>155.5416666666662</v>
      </c>
      <c r="S3731" s="21">
        <f t="shared" si="1046"/>
        <v>22.432919217021318</v>
      </c>
      <c r="T3731" s="21">
        <f t="shared" si="1037"/>
        <v>86.147999999999996</v>
      </c>
      <c r="U3731" s="37">
        <f>VLOOKUP(Time_Zone, 'LSTM LookUp'!$B$5:$D$8, 3, FALSE)</f>
        <v>-75</v>
      </c>
      <c r="V3731" s="21">
        <f t="shared" si="1047"/>
        <v>1.7952202271762019</v>
      </c>
      <c r="W3731" s="21">
        <f t="shared" si="1038"/>
        <v>191.59680505679401</v>
      </c>
      <c r="X3731" s="21">
        <f t="shared" si="1039"/>
        <v>-0.9030376826916573</v>
      </c>
      <c r="Y3731" s="21">
        <f t="shared" si="1040"/>
        <v>201.09696231730834</v>
      </c>
      <c r="Z3731" s="21">
        <f t="shared" si="1048"/>
        <v>63.74422477022074</v>
      </c>
      <c r="AA3731" s="21">
        <f t="shared" si="1041"/>
        <v>0</v>
      </c>
      <c r="AB3731" s="21">
        <f t="shared" si="1042"/>
        <v>63.74422477022074</v>
      </c>
      <c r="AC3731" s="21">
        <f t="shared" si="1043"/>
        <v>75.02</v>
      </c>
      <c r="AD3731" s="21">
        <f t="shared" si="1049"/>
        <v>63.74422477022074</v>
      </c>
      <c r="AE3731" s="21" t="str">
        <f t="shared" si="1044"/>
        <v>6/4/14:00</v>
      </c>
    </row>
    <row r="3732" spans="2:31">
      <c r="B3732" s="37">
        <v>6</v>
      </c>
      <c r="C3732" s="38">
        <v>4</v>
      </c>
      <c r="D3732" s="39">
        <v>15</v>
      </c>
      <c r="E3732" s="17">
        <v>22.8</v>
      </c>
      <c r="F3732" s="17">
        <v>176</v>
      </c>
      <c r="G3732" s="17">
        <v>1</v>
      </c>
      <c r="H3732" s="37">
        <f t="shared" si="1032"/>
        <v>73.040000000000006</v>
      </c>
      <c r="I3732" s="37">
        <f>IF(H3732&lt;'Roof Calculator'!$G$8, 1, 0)</f>
        <v>0</v>
      </c>
      <c r="J3732" s="37">
        <f>IF(H3732&gt;='Roof Calculator'!$G$8, 1, 0)</f>
        <v>1</v>
      </c>
      <c r="K3732" s="37">
        <f t="shared" si="1033"/>
        <v>0</v>
      </c>
      <c r="L3732" s="37">
        <f t="shared" si="1034"/>
        <v>73.040000000000006</v>
      </c>
      <c r="M3732" s="37">
        <v>0</v>
      </c>
      <c r="N3732" s="37">
        <f t="shared" si="1035"/>
        <v>176</v>
      </c>
      <c r="O3732" s="37">
        <v>0</v>
      </c>
      <c r="P3732" s="37">
        <v>0</v>
      </c>
      <c r="Q3732" s="21">
        <f t="shared" si="1036"/>
        <v>39.790999999999997</v>
      </c>
      <c r="R3732" s="21">
        <f t="shared" si="1045"/>
        <v>155.58333333333286</v>
      </c>
      <c r="S3732" s="21">
        <f t="shared" si="1046"/>
        <v>22.437932202437963</v>
      </c>
      <c r="T3732" s="21">
        <f t="shared" si="1037"/>
        <v>86.147999999999996</v>
      </c>
      <c r="U3732" s="37">
        <f>VLOOKUP(Time_Zone, 'LSTM LookUp'!$B$5:$D$8, 3, FALSE)</f>
        <v>-75</v>
      </c>
      <c r="V3732" s="21">
        <f t="shared" si="1047"/>
        <v>1.7882095206893671</v>
      </c>
      <c r="W3732" s="21">
        <f t="shared" si="1038"/>
        <v>206.59505238017235</v>
      </c>
      <c r="X3732" s="21">
        <f t="shared" si="1039"/>
        <v>-0.39079438228867158</v>
      </c>
      <c r="Y3732" s="21">
        <f t="shared" si="1040"/>
        <v>175.60920561771132</v>
      </c>
      <c r="Z3732" s="21">
        <f t="shared" si="1048"/>
        <v>55.665051056078688</v>
      </c>
      <c r="AA3732" s="21">
        <f t="shared" si="1041"/>
        <v>0</v>
      </c>
      <c r="AB3732" s="21">
        <f t="shared" si="1042"/>
        <v>55.665051056078688</v>
      </c>
      <c r="AC3732" s="21">
        <f t="shared" si="1043"/>
        <v>73.040000000000006</v>
      </c>
      <c r="AD3732" s="21">
        <f t="shared" si="1049"/>
        <v>55.665051056078688</v>
      </c>
      <c r="AE3732" s="21" t="str">
        <f t="shared" si="1044"/>
        <v>6/4/15:00</v>
      </c>
    </row>
    <row r="3733" spans="2:31">
      <c r="B3733" s="37">
        <v>6</v>
      </c>
      <c r="C3733" s="38">
        <v>4</v>
      </c>
      <c r="D3733" s="39">
        <v>16</v>
      </c>
      <c r="E3733" s="17">
        <v>23.9</v>
      </c>
      <c r="F3733" s="17">
        <v>286</v>
      </c>
      <c r="G3733" s="17">
        <v>6</v>
      </c>
      <c r="H3733" s="37">
        <f t="shared" si="1032"/>
        <v>75.02</v>
      </c>
      <c r="I3733" s="37">
        <f>IF(H3733&lt;'Roof Calculator'!$G$8, 1, 0)</f>
        <v>0</v>
      </c>
      <c r="J3733" s="37">
        <f>IF(H3733&gt;='Roof Calculator'!$G$8, 1, 0)</f>
        <v>1</v>
      </c>
      <c r="K3733" s="37">
        <f t="shared" si="1033"/>
        <v>0</v>
      </c>
      <c r="L3733" s="37">
        <f t="shared" si="1034"/>
        <v>75.02</v>
      </c>
      <c r="M3733" s="37">
        <v>0</v>
      </c>
      <c r="N3733" s="37">
        <f t="shared" si="1035"/>
        <v>286</v>
      </c>
      <c r="O3733" s="37">
        <v>0</v>
      </c>
      <c r="P3733" s="37">
        <v>0</v>
      </c>
      <c r="Q3733" s="21">
        <f t="shared" si="1036"/>
        <v>39.790999999999997</v>
      </c>
      <c r="R3733" s="21">
        <f t="shared" si="1045"/>
        <v>155.62499999999952</v>
      </c>
      <c r="S3733" s="21">
        <f t="shared" si="1046"/>
        <v>22.44293319641724</v>
      </c>
      <c r="T3733" s="21">
        <f t="shared" si="1037"/>
        <v>86.147999999999996</v>
      </c>
      <c r="U3733" s="37">
        <f>VLOOKUP(Time_Zone, 'LSTM LookUp'!$B$5:$D$8, 3, FALSE)</f>
        <v>-75</v>
      </c>
      <c r="V3733" s="21">
        <f t="shared" si="1047"/>
        <v>1.7811896251794859</v>
      </c>
      <c r="W3733" s="21">
        <f t="shared" si="1038"/>
        <v>221.59329740629488</v>
      </c>
      <c r="X3733" s="21">
        <f t="shared" si="1039"/>
        <v>-1.7208440975493151</v>
      </c>
      <c r="Y3733" s="21">
        <f t="shared" si="1040"/>
        <v>284.27915590245067</v>
      </c>
      <c r="Z3733" s="21">
        <f t="shared" si="1048"/>
        <v>90.111527307614423</v>
      </c>
      <c r="AA3733" s="21">
        <f t="shared" si="1041"/>
        <v>0</v>
      </c>
      <c r="AB3733" s="21">
        <f t="shared" si="1042"/>
        <v>90.111527307614423</v>
      </c>
      <c r="AC3733" s="21">
        <f t="shared" si="1043"/>
        <v>75.02</v>
      </c>
      <c r="AD3733" s="21">
        <f t="shared" si="1049"/>
        <v>90.111527307614423</v>
      </c>
      <c r="AE3733" s="21" t="str">
        <f t="shared" si="1044"/>
        <v>6/4/16:00</v>
      </c>
    </row>
    <row r="3734" spans="2:31">
      <c r="B3734" s="37">
        <v>6</v>
      </c>
      <c r="C3734" s="38">
        <v>4</v>
      </c>
      <c r="D3734" s="39">
        <v>17</v>
      </c>
      <c r="E3734" s="17">
        <v>23.3</v>
      </c>
      <c r="F3734" s="17">
        <v>214</v>
      </c>
      <c r="G3734" s="17">
        <v>4</v>
      </c>
      <c r="H3734" s="37">
        <f t="shared" ref="H3734:H3797" si="1050">E3734*9/5+32</f>
        <v>73.94</v>
      </c>
      <c r="I3734" s="37">
        <f>IF(H3734&lt;'Roof Calculator'!$G$8, 1, 0)</f>
        <v>0</v>
      </c>
      <c r="J3734" s="37">
        <f>IF(H3734&gt;='Roof Calculator'!$G$8, 1, 0)</f>
        <v>1</v>
      </c>
      <c r="K3734" s="37">
        <f t="shared" ref="K3734:K3797" si="1051">I3734*H3734</f>
        <v>0</v>
      </c>
      <c r="L3734" s="37">
        <f t="shared" ref="L3734:L3797" si="1052">J3734*H3734</f>
        <v>73.94</v>
      </c>
      <c r="M3734" s="37">
        <v>0</v>
      </c>
      <c r="N3734" s="37">
        <f t="shared" ref="N3734:N3797" si="1053">F3734*(180-M3734)/180</f>
        <v>214</v>
      </c>
      <c r="O3734" s="37">
        <v>0</v>
      </c>
      <c r="P3734" s="37">
        <v>0</v>
      </c>
      <c r="Q3734" s="21">
        <f t="shared" ref="Q3734:Q3797" si="1054">Latitude</f>
        <v>39.790999999999997</v>
      </c>
      <c r="R3734" s="21">
        <f t="shared" si="1045"/>
        <v>155.66666666666617</v>
      </c>
      <c r="S3734" s="21">
        <f t="shared" si="1046"/>
        <v>22.447922195127429</v>
      </c>
      <c r="T3734" s="21">
        <f t="shared" ref="T3734:T3797" si="1055">Longitude</f>
        <v>86.147999999999996</v>
      </c>
      <c r="U3734" s="37">
        <f>VLOOKUP(Time_Zone, 'LSTM LookUp'!$B$5:$D$8, 3, FALSE)</f>
        <v>-75</v>
      </c>
      <c r="V3734" s="21">
        <f t="shared" si="1047"/>
        <v>1.7741605626188988</v>
      </c>
      <c r="W3734" s="21">
        <f t="shared" ref="W3734:W3797" si="1056">15*((D3734+(4*(T3734-U3734)+V3734)/60)-12)</f>
        <v>236.59154014065473</v>
      </c>
      <c r="X3734" s="21">
        <f t="shared" ref="X3734:X3797" si="1057">G3734*(SIN(S3734*PI()/180)*SIN(Q3734*PI()/180)*COS(O3734*PI()/180)-SIN(S3734*PI()/180)*COS(Q3734*PI()/180)*SIN(O3734*PI()/180)*COS(P3734*PI()/180)+COS(S3734*PI()/180)*COS(Q3734*PI()/180)*COS(O3734*PI()/180)*COS(W3734*PI()/180)+COS(S3734*PI()/180)*SIN(Q3734*PI()/180)*SIN(O3734*PI()/180)*COS(P3734*PI()/180)*COS(W3734*PI()/180)+COS(S3734*PI()/180)*SIN(P3734*PI()/180)*SIN(W3734*PI()/180)*SIN(O3734*PI()/180))</f>
        <v>-0.58656791824836962</v>
      </c>
      <c r="Y3734" s="21">
        <f t="shared" ref="Y3734:Y3797" si="1058">X3734+N3734</f>
        <v>213.41343208175164</v>
      </c>
      <c r="Z3734" s="21">
        <f t="shared" si="1048"/>
        <v>67.648330570692735</v>
      </c>
      <c r="AA3734" s="21">
        <f t="shared" ref="AA3734:AA3797" si="1059">Z3734*I3734</f>
        <v>0</v>
      </c>
      <c r="AB3734" s="21">
        <f t="shared" ref="AB3734:AB3797" si="1060">Z3734*J3734</f>
        <v>67.648330570692735</v>
      </c>
      <c r="AC3734" s="21">
        <f t="shared" ref="AC3734:AC3797" si="1061">L3734</f>
        <v>73.94</v>
      </c>
      <c r="AD3734" s="21">
        <f t="shared" si="1049"/>
        <v>67.648330570692735</v>
      </c>
      <c r="AE3734" s="21" t="str">
        <f t="shared" ref="AE3734:AE3797" si="1062">CONCATENATE(B3734, "/", C3734, "/", D3734,":00")</f>
        <v>6/4/17:00</v>
      </c>
    </row>
    <row r="3735" spans="2:31">
      <c r="B3735" s="37">
        <v>6</v>
      </c>
      <c r="C3735" s="38">
        <v>4</v>
      </c>
      <c r="D3735" s="39">
        <v>18</v>
      </c>
      <c r="E3735" s="17">
        <v>23.3</v>
      </c>
      <c r="F3735" s="17">
        <v>176</v>
      </c>
      <c r="G3735" s="17">
        <v>4</v>
      </c>
      <c r="H3735" s="37">
        <f t="shared" si="1050"/>
        <v>73.94</v>
      </c>
      <c r="I3735" s="37">
        <f>IF(H3735&lt;'Roof Calculator'!$G$8, 1, 0)</f>
        <v>0</v>
      </c>
      <c r="J3735" s="37">
        <f>IF(H3735&gt;='Roof Calculator'!$G$8, 1, 0)</f>
        <v>1</v>
      </c>
      <c r="K3735" s="37">
        <f t="shared" si="1051"/>
        <v>0</v>
      </c>
      <c r="L3735" s="37">
        <f t="shared" si="1052"/>
        <v>73.94</v>
      </c>
      <c r="M3735" s="37">
        <v>0</v>
      </c>
      <c r="N3735" s="37">
        <f t="shared" si="1053"/>
        <v>176</v>
      </c>
      <c r="O3735" s="37">
        <v>0</v>
      </c>
      <c r="P3735" s="37">
        <v>0</v>
      </c>
      <c r="Q3735" s="21">
        <f t="shared" si="1054"/>
        <v>39.790999999999997</v>
      </c>
      <c r="R3735" s="21">
        <f t="shared" ref="R3735:R3798" si="1063">R3734+1/24</f>
        <v>155.70833333333283</v>
      </c>
      <c r="S3735" s="21">
        <f t="shared" ref="S3735:S3798" si="1064">ASIN(SIN(23.45*PI()/180)*SIN((360/365*(R3735-81))*PI()/180))*180/PI()</f>
        <v>22.4528991947451</v>
      </c>
      <c r="T3735" s="21">
        <f t="shared" si="1055"/>
        <v>86.147999999999996</v>
      </c>
      <c r="U3735" s="37">
        <f>VLOOKUP(Time_Zone, 'LSTM LookUp'!$B$5:$D$8, 3, FALSE)</f>
        <v>-75</v>
      </c>
      <c r="V3735" s="21">
        <f t="shared" ref="V3735:V3798" si="1065">9.87*SIN(2*(360/365*(R3735-81))*PI()/180)-7.53*COS((360/365*(R3735-81))*PI()/180)-1.5*SIN((360/365*(R3735-81))*PI()/180)</f>
        <v>1.7671223550016426</v>
      </c>
      <c r="W3735" s="21">
        <f t="shared" si="1056"/>
        <v>251.58978058875039</v>
      </c>
      <c r="X3735" s="21">
        <f t="shared" si="1057"/>
        <v>8.0612728031266401E-2</v>
      </c>
      <c r="Y3735" s="21">
        <f t="shared" si="1058"/>
        <v>176.08061272803127</v>
      </c>
      <c r="Z3735" s="21">
        <f t="shared" ref="Z3735:Z3798" si="1066">Y3735/10.764*3.412</f>
        <v>55.814478876629757</v>
      </c>
      <c r="AA3735" s="21">
        <f t="shared" si="1059"/>
        <v>0</v>
      </c>
      <c r="AB3735" s="21">
        <f t="shared" si="1060"/>
        <v>55.814478876629757</v>
      </c>
      <c r="AC3735" s="21">
        <f t="shared" si="1061"/>
        <v>73.94</v>
      </c>
      <c r="AD3735" s="21">
        <f t="shared" ref="AD3735:AD3798" si="1067">AB3735</f>
        <v>55.814478876629757</v>
      </c>
      <c r="AE3735" s="21" t="str">
        <f t="shared" si="1062"/>
        <v>6/4/18:00</v>
      </c>
    </row>
    <row r="3736" spans="2:31">
      <c r="B3736" s="37">
        <v>6</v>
      </c>
      <c r="C3736" s="38">
        <v>4</v>
      </c>
      <c r="D3736" s="39">
        <v>19</v>
      </c>
      <c r="E3736" s="17">
        <v>23.3</v>
      </c>
      <c r="F3736" s="17">
        <v>79</v>
      </c>
      <c r="G3736" s="17">
        <v>4</v>
      </c>
      <c r="H3736" s="37">
        <f t="shared" si="1050"/>
        <v>73.94</v>
      </c>
      <c r="I3736" s="37">
        <f>IF(H3736&lt;'Roof Calculator'!$G$8, 1, 0)</f>
        <v>0</v>
      </c>
      <c r="J3736" s="37">
        <f>IF(H3736&gt;='Roof Calculator'!$G$8, 1, 0)</f>
        <v>1</v>
      </c>
      <c r="K3736" s="37">
        <f t="shared" si="1051"/>
        <v>0</v>
      </c>
      <c r="L3736" s="37">
        <f t="shared" si="1052"/>
        <v>73.94</v>
      </c>
      <c r="M3736" s="37">
        <v>0</v>
      </c>
      <c r="N3736" s="37">
        <f t="shared" si="1053"/>
        <v>79</v>
      </c>
      <c r="O3736" s="37">
        <v>0</v>
      </c>
      <c r="P3736" s="37">
        <v>0</v>
      </c>
      <c r="Q3736" s="21">
        <f t="shared" si="1054"/>
        <v>39.790999999999997</v>
      </c>
      <c r="R3736" s="21">
        <f t="shared" si="1063"/>
        <v>155.74999999999949</v>
      </c>
      <c r="S3736" s="21">
        <f t="shared" si="1064"/>
        <v>22.457864191455087</v>
      </c>
      <c r="T3736" s="21">
        <f t="shared" si="1055"/>
        <v>86.147999999999996</v>
      </c>
      <c r="U3736" s="37">
        <f>VLOOKUP(Time_Zone, 'LSTM LookUp'!$B$5:$D$8, 3, FALSE)</f>
        <v>-75</v>
      </c>
      <c r="V3736" s="21">
        <f t="shared" si="1065"/>
        <v>1.7600750243433914</v>
      </c>
      <c r="W3736" s="21">
        <f t="shared" si="1056"/>
        <v>266.58801875608583</v>
      </c>
      <c r="X3736" s="21">
        <f t="shared" si="1057"/>
        <v>0.80886398774534418</v>
      </c>
      <c r="Y3736" s="21">
        <f t="shared" si="1058"/>
        <v>79.80886398774534</v>
      </c>
      <c r="Z3736" s="21">
        <f t="shared" si="1066"/>
        <v>25.298015972332507</v>
      </c>
      <c r="AA3736" s="21">
        <f t="shared" si="1059"/>
        <v>0</v>
      </c>
      <c r="AB3736" s="21">
        <f t="shared" si="1060"/>
        <v>25.298015972332507</v>
      </c>
      <c r="AC3736" s="21">
        <f t="shared" si="1061"/>
        <v>73.94</v>
      </c>
      <c r="AD3736" s="21">
        <f t="shared" si="1067"/>
        <v>25.298015972332507</v>
      </c>
      <c r="AE3736" s="21" t="str">
        <f t="shared" si="1062"/>
        <v>6/4/19:00</v>
      </c>
    </row>
    <row r="3737" spans="2:31">
      <c r="B3737" s="37">
        <v>6</v>
      </c>
      <c r="C3737" s="38">
        <v>4</v>
      </c>
      <c r="D3737" s="39">
        <v>20</v>
      </c>
      <c r="E3737" s="17">
        <v>22.2</v>
      </c>
      <c r="F3737" s="17">
        <v>38</v>
      </c>
      <c r="G3737" s="17">
        <v>1</v>
      </c>
      <c r="H3737" s="37">
        <f t="shared" si="1050"/>
        <v>71.959999999999994</v>
      </c>
      <c r="I3737" s="37">
        <f>IF(H3737&lt;'Roof Calculator'!$G$8, 1, 0)</f>
        <v>0</v>
      </c>
      <c r="J3737" s="37">
        <f>IF(H3737&gt;='Roof Calculator'!$G$8, 1, 0)</f>
        <v>1</v>
      </c>
      <c r="K3737" s="37">
        <f t="shared" si="1051"/>
        <v>0</v>
      </c>
      <c r="L3737" s="37">
        <f t="shared" si="1052"/>
        <v>71.959999999999994</v>
      </c>
      <c r="M3737" s="37">
        <v>0</v>
      </c>
      <c r="N3737" s="37">
        <f t="shared" si="1053"/>
        <v>38</v>
      </c>
      <c r="O3737" s="37">
        <v>0</v>
      </c>
      <c r="P3737" s="37">
        <v>0</v>
      </c>
      <c r="Q3737" s="21">
        <f t="shared" si="1054"/>
        <v>39.790999999999997</v>
      </c>
      <c r="R3737" s="21">
        <f t="shared" si="1063"/>
        <v>155.79166666666615</v>
      </c>
      <c r="S3737" s="21">
        <f t="shared" si="1064"/>
        <v>22.462817181450543</v>
      </c>
      <c r="T3737" s="21">
        <f t="shared" si="1055"/>
        <v>86.147999999999996</v>
      </c>
      <c r="U3737" s="37">
        <f>VLOOKUP(Time_Zone, 'LSTM LookUp'!$B$5:$D$8, 3, FALSE)</f>
        <v>-75</v>
      </c>
      <c r="V3737" s="21">
        <f t="shared" si="1065"/>
        <v>1.7530185926814215</v>
      </c>
      <c r="W3737" s="21">
        <f t="shared" si="1056"/>
        <v>281.58625464817032</v>
      </c>
      <c r="X3737" s="21">
        <f t="shared" si="1057"/>
        <v>0.38714496282346084</v>
      </c>
      <c r="Y3737" s="21">
        <f t="shared" si="1058"/>
        <v>38.387144962823463</v>
      </c>
      <c r="Z3737" s="21">
        <f t="shared" si="1066"/>
        <v>12.168054497691719</v>
      </c>
      <c r="AA3737" s="21">
        <f t="shared" si="1059"/>
        <v>0</v>
      </c>
      <c r="AB3737" s="21">
        <f t="shared" si="1060"/>
        <v>12.168054497691719</v>
      </c>
      <c r="AC3737" s="21">
        <f t="shared" si="1061"/>
        <v>71.959999999999994</v>
      </c>
      <c r="AD3737" s="21">
        <f t="shared" si="1067"/>
        <v>12.168054497691719</v>
      </c>
      <c r="AE3737" s="21" t="str">
        <f t="shared" si="1062"/>
        <v>6/4/20:00</v>
      </c>
    </row>
    <row r="3738" spans="2:31">
      <c r="B3738" s="37">
        <v>6</v>
      </c>
      <c r="C3738" s="38">
        <v>4</v>
      </c>
      <c r="D3738" s="39">
        <v>21</v>
      </c>
      <c r="E3738" s="17">
        <v>21.7</v>
      </c>
      <c r="F3738" s="17">
        <v>1</v>
      </c>
      <c r="G3738" s="17">
        <v>0</v>
      </c>
      <c r="H3738" s="37">
        <f t="shared" si="1050"/>
        <v>71.06</v>
      </c>
      <c r="I3738" s="37">
        <f>IF(H3738&lt;'Roof Calculator'!$G$8, 1, 0)</f>
        <v>0</v>
      </c>
      <c r="J3738" s="37">
        <f>IF(H3738&gt;='Roof Calculator'!$G$8, 1, 0)</f>
        <v>1</v>
      </c>
      <c r="K3738" s="37">
        <f t="shared" si="1051"/>
        <v>0</v>
      </c>
      <c r="L3738" s="37">
        <f t="shared" si="1052"/>
        <v>71.06</v>
      </c>
      <c r="M3738" s="37">
        <v>0</v>
      </c>
      <c r="N3738" s="37">
        <f t="shared" si="1053"/>
        <v>1</v>
      </c>
      <c r="O3738" s="37">
        <v>0</v>
      </c>
      <c r="P3738" s="37">
        <v>0</v>
      </c>
      <c r="Q3738" s="21">
        <f t="shared" si="1054"/>
        <v>39.790999999999997</v>
      </c>
      <c r="R3738" s="21">
        <f t="shared" si="1063"/>
        <v>155.8333333333328</v>
      </c>
      <c r="S3738" s="21">
        <f t="shared" si="1064"/>
        <v>22.467758160932902</v>
      </c>
      <c r="T3738" s="21">
        <f t="shared" si="1055"/>
        <v>86.147999999999996</v>
      </c>
      <c r="U3738" s="37">
        <f>VLOOKUP(Time_Zone, 'LSTM LookUp'!$B$5:$D$8, 3, FALSE)</f>
        <v>-75</v>
      </c>
      <c r="V3738" s="21">
        <f t="shared" si="1065"/>
        <v>1.7459530820745564</v>
      </c>
      <c r="W3738" s="21">
        <f t="shared" si="1056"/>
        <v>296.58448827051865</v>
      </c>
      <c r="X3738" s="21">
        <f t="shared" si="1057"/>
        <v>0</v>
      </c>
      <c r="Y3738" s="21">
        <f t="shared" si="1058"/>
        <v>1</v>
      </c>
      <c r="Z3738" s="21">
        <f t="shared" si="1066"/>
        <v>0.31698253437383872</v>
      </c>
      <c r="AA3738" s="21">
        <f t="shared" si="1059"/>
        <v>0</v>
      </c>
      <c r="AB3738" s="21">
        <f t="shared" si="1060"/>
        <v>0.31698253437383872</v>
      </c>
      <c r="AC3738" s="21">
        <f t="shared" si="1061"/>
        <v>71.06</v>
      </c>
      <c r="AD3738" s="21">
        <f t="shared" si="1067"/>
        <v>0.31698253437383872</v>
      </c>
      <c r="AE3738" s="21" t="str">
        <f t="shared" si="1062"/>
        <v>6/4/21:00</v>
      </c>
    </row>
    <row r="3739" spans="2:31">
      <c r="B3739" s="37">
        <v>6</v>
      </c>
      <c r="C3739" s="38">
        <v>4</v>
      </c>
      <c r="D3739" s="39">
        <v>22</v>
      </c>
      <c r="E3739" s="17">
        <v>21.7</v>
      </c>
      <c r="F3739" s="17">
        <v>0</v>
      </c>
      <c r="G3739" s="17">
        <v>0</v>
      </c>
      <c r="H3739" s="37">
        <f t="shared" si="1050"/>
        <v>71.06</v>
      </c>
      <c r="I3739" s="37">
        <f>IF(H3739&lt;'Roof Calculator'!$G$8, 1, 0)</f>
        <v>0</v>
      </c>
      <c r="J3739" s="37">
        <f>IF(H3739&gt;='Roof Calculator'!$G$8, 1, 0)</f>
        <v>1</v>
      </c>
      <c r="K3739" s="37">
        <f t="shared" si="1051"/>
        <v>0</v>
      </c>
      <c r="L3739" s="37">
        <f t="shared" si="1052"/>
        <v>71.06</v>
      </c>
      <c r="M3739" s="37">
        <v>0</v>
      </c>
      <c r="N3739" s="37">
        <f t="shared" si="1053"/>
        <v>0</v>
      </c>
      <c r="O3739" s="37">
        <v>0</v>
      </c>
      <c r="P3739" s="37">
        <v>0</v>
      </c>
      <c r="Q3739" s="21">
        <f t="shared" si="1054"/>
        <v>39.790999999999997</v>
      </c>
      <c r="R3739" s="21">
        <f t="shared" si="1063"/>
        <v>155.87499999999946</v>
      </c>
      <c r="S3739" s="21">
        <f t="shared" si="1064"/>
        <v>22.472687126111914</v>
      </c>
      <c r="T3739" s="21">
        <f t="shared" si="1055"/>
        <v>86.147999999999996</v>
      </c>
      <c r="U3739" s="37">
        <f>VLOOKUP(Time_Zone, 'LSTM LookUp'!$B$5:$D$8, 3, FALSE)</f>
        <v>-75</v>
      </c>
      <c r="V3739" s="21">
        <f t="shared" si="1065"/>
        <v>1.7388785146031196</v>
      </c>
      <c r="W3739" s="21">
        <f t="shared" si="1056"/>
        <v>311.58271962865081</v>
      </c>
      <c r="X3739" s="21">
        <f t="shared" si="1057"/>
        <v>0</v>
      </c>
      <c r="Y3739" s="21">
        <f t="shared" si="1058"/>
        <v>0</v>
      </c>
      <c r="Z3739" s="21">
        <f t="shared" si="1066"/>
        <v>0</v>
      </c>
      <c r="AA3739" s="21">
        <f t="shared" si="1059"/>
        <v>0</v>
      </c>
      <c r="AB3739" s="21">
        <f t="shared" si="1060"/>
        <v>0</v>
      </c>
      <c r="AC3739" s="21">
        <f t="shared" si="1061"/>
        <v>71.06</v>
      </c>
      <c r="AD3739" s="21">
        <f t="shared" si="1067"/>
        <v>0</v>
      </c>
      <c r="AE3739" s="21" t="str">
        <f t="shared" si="1062"/>
        <v>6/4/22:00</v>
      </c>
    </row>
    <row r="3740" spans="2:31">
      <c r="B3740" s="37">
        <v>6</v>
      </c>
      <c r="C3740" s="38">
        <v>4</v>
      </c>
      <c r="D3740" s="39">
        <v>23</v>
      </c>
      <c r="E3740" s="17">
        <v>21.1</v>
      </c>
      <c r="F3740" s="17">
        <v>0</v>
      </c>
      <c r="G3740" s="17">
        <v>0</v>
      </c>
      <c r="H3740" s="37">
        <f t="shared" si="1050"/>
        <v>69.98</v>
      </c>
      <c r="I3740" s="37">
        <f>IF(H3740&lt;'Roof Calculator'!$G$8, 1, 0)</f>
        <v>0</v>
      </c>
      <c r="J3740" s="37">
        <f>IF(H3740&gt;='Roof Calculator'!$G$8, 1, 0)</f>
        <v>1</v>
      </c>
      <c r="K3740" s="37">
        <f t="shared" si="1051"/>
        <v>0</v>
      </c>
      <c r="L3740" s="37">
        <f t="shared" si="1052"/>
        <v>69.98</v>
      </c>
      <c r="M3740" s="37">
        <v>0</v>
      </c>
      <c r="N3740" s="37">
        <f t="shared" si="1053"/>
        <v>0</v>
      </c>
      <c r="O3740" s="37">
        <v>0</v>
      </c>
      <c r="P3740" s="37">
        <v>0</v>
      </c>
      <c r="Q3740" s="21">
        <f t="shared" si="1054"/>
        <v>39.790999999999997</v>
      </c>
      <c r="R3740" s="21">
        <f t="shared" si="1063"/>
        <v>155.91666666666612</v>
      </c>
      <c r="S3740" s="21">
        <f t="shared" si="1064"/>
        <v>22.477604073205672</v>
      </c>
      <c r="T3740" s="21">
        <f t="shared" si="1055"/>
        <v>86.147999999999996</v>
      </c>
      <c r="U3740" s="37">
        <f>VLOOKUP(Time_Zone, 'LSTM LookUp'!$B$5:$D$8, 3, FALSE)</f>
        <v>-75</v>
      </c>
      <c r="V3740" s="21">
        <f t="shared" si="1065"/>
        <v>1.7317949123688745</v>
      </c>
      <c r="W3740" s="21">
        <f t="shared" si="1056"/>
        <v>326.58094872809221</v>
      </c>
      <c r="X3740" s="21">
        <f t="shared" si="1057"/>
        <v>0</v>
      </c>
      <c r="Y3740" s="21">
        <f t="shared" si="1058"/>
        <v>0</v>
      </c>
      <c r="Z3740" s="21">
        <f t="shared" si="1066"/>
        <v>0</v>
      </c>
      <c r="AA3740" s="21">
        <f t="shared" si="1059"/>
        <v>0</v>
      </c>
      <c r="AB3740" s="21">
        <f t="shared" si="1060"/>
        <v>0</v>
      </c>
      <c r="AC3740" s="21">
        <f t="shared" si="1061"/>
        <v>69.98</v>
      </c>
      <c r="AD3740" s="21">
        <f t="shared" si="1067"/>
        <v>0</v>
      </c>
      <c r="AE3740" s="21" t="str">
        <f t="shared" si="1062"/>
        <v>6/4/23:00</v>
      </c>
    </row>
    <row r="3741" spans="2:31">
      <c r="B3741" s="37">
        <v>6</v>
      </c>
      <c r="C3741" s="38">
        <v>4</v>
      </c>
      <c r="D3741" s="39">
        <v>24</v>
      </c>
      <c r="E3741" s="17">
        <v>21.1</v>
      </c>
      <c r="F3741" s="17">
        <v>0</v>
      </c>
      <c r="G3741" s="17">
        <v>0</v>
      </c>
      <c r="H3741" s="37">
        <f t="shared" si="1050"/>
        <v>69.98</v>
      </c>
      <c r="I3741" s="37">
        <f>IF(H3741&lt;'Roof Calculator'!$G$8, 1, 0)</f>
        <v>0</v>
      </c>
      <c r="J3741" s="37">
        <f>IF(H3741&gt;='Roof Calculator'!$G$8, 1, 0)</f>
        <v>1</v>
      </c>
      <c r="K3741" s="37">
        <f t="shared" si="1051"/>
        <v>0</v>
      </c>
      <c r="L3741" s="37">
        <f t="shared" si="1052"/>
        <v>69.98</v>
      </c>
      <c r="M3741" s="37">
        <v>0</v>
      </c>
      <c r="N3741" s="37">
        <f t="shared" si="1053"/>
        <v>0</v>
      </c>
      <c r="O3741" s="37">
        <v>0</v>
      </c>
      <c r="P3741" s="37">
        <v>0</v>
      </c>
      <c r="Q3741" s="21">
        <f t="shared" si="1054"/>
        <v>39.790999999999997</v>
      </c>
      <c r="R3741" s="21">
        <f t="shared" si="1063"/>
        <v>155.95833333333277</v>
      </c>
      <c r="S3741" s="21">
        <f t="shared" si="1064"/>
        <v>22.482508998440576</v>
      </c>
      <c r="T3741" s="21">
        <f t="shared" si="1055"/>
        <v>86.147999999999996</v>
      </c>
      <c r="U3741" s="37">
        <f>VLOOKUP(Time_Zone, 'LSTM LookUp'!$B$5:$D$8, 3, FALSE)</f>
        <v>-75</v>
      </c>
      <c r="V3741" s="21">
        <f t="shared" si="1065"/>
        <v>1.7247022974949908</v>
      </c>
      <c r="W3741" s="21">
        <f t="shared" si="1056"/>
        <v>341.57917557437378</v>
      </c>
      <c r="X3741" s="21">
        <f t="shared" si="1057"/>
        <v>0</v>
      </c>
      <c r="Y3741" s="21">
        <f t="shared" si="1058"/>
        <v>0</v>
      </c>
      <c r="Z3741" s="21">
        <f t="shared" si="1066"/>
        <v>0</v>
      </c>
      <c r="AA3741" s="21">
        <f t="shared" si="1059"/>
        <v>0</v>
      </c>
      <c r="AB3741" s="21">
        <f t="shared" si="1060"/>
        <v>0</v>
      </c>
      <c r="AC3741" s="21">
        <f t="shared" si="1061"/>
        <v>69.98</v>
      </c>
      <c r="AD3741" s="21">
        <f t="shared" si="1067"/>
        <v>0</v>
      </c>
      <c r="AE3741" s="21" t="str">
        <f t="shared" si="1062"/>
        <v>6/4/24:00</v>
      </c>
    </row>
    <row r="3742" spans="2:31">
      <c r="B3742" s="37">
        <v>6</v>
      </c>
      <c r="C3742" s="38">
        <v>5</v>
      </c>
      <c r="D3742" s="39">
        <v>1</v>
      </c>
      <c r="E3742" s="17">
        <v>21.1</v>
      </c>
      <c r="F3742" s="17">
        <v>0</v>
      </c>
      <c r="G3742" s="17">
        <v>0</v>
      </c>
      <c r="H3742" s="37">
        <f t="shared" si="1050"/>
        <v>69.98</v>
      </c>
      <c r="I3742" s="37">
        <f>IF(H3742&lt;'Roof Calculator'!$G$8, 1, 0)</f>
        <v>0</v>
      </c>
      <c r="J3742" s="37">
        <f>IF(H3742&gt;='Roof Calculator'!$G$8, 1, 0)</f>
        <v>1</v>
      </c>
      <c r="K3742" s="37">
        <f t="shared" si="1051"/>
        <v>0</v>
      </c>
      <c r="L3742" s="37">
        <f t="shared" si="1052"/>
        <v>69.98</v>
      </c>
      <c r="M3742" s="37">
        <v>0</v>
      </c>
      <c r="N3742" s="37">
        <f t="shared" si="1053"/>
        <v>0</v>
      </c>
      <c r="O3742" s="37">
        <v>0</v>
      </c>
      <c r="P3742" s="37">
        <v>0</v>
      </c>
      <c r="Q3742" s="21">
        <f t="shared" si="1054"/>
        <v>39.790999999999997</v>
      </c>
      <c r="R3742" s="21">
        <f t="shared" si="1063"/>
        <v>155.99999999999943</v>
      </c>
      <c r="S3742" s="21">
        <f t="shared" si="1064"/>
        <v>22.487401898051363</v>
      </c>
      <c r="T3742" s="21">
        <f t="shared" si="1055"/>
        <v>86.147999999999996</v>
      </c>
      <c r="U3742" s="37">
        <f>VLOOKUP(Time_Zone, 'LSTM LookUp'!$B$5:$D$8, 3, FALSE)</f>
        <v>-75</v>
      </c>
      <c r="V3742" s="21">
        <f t="shared" si="1065"/>
        <v>1.7176006921259885</v>
      </c>
      <c r="W3742" s="21">
        <f t="shared" si="1056"/>
        <v>-3.4225998269685043</v>
      </c>
      <c r="X3742" s="21">
        <f t="shared" si="1057"/>
        <v>0</v>
      </c>
      <c r="Y3742" s="21">
        <f t="shared" si="1058"/>
        <v>0</v>
      </c>
      <c r="Z3742" s="21">
        <f t="shared" si="1066"/>
        <v>0</v>
      </c>
      <c r="AA3742" s="21">
        <f t="shared" si="1059"/>
        <v>0</v>
      </c>
      <c r="AB3742" s="21">
        <f t="shared" si="1060"/>
        <v>0</v>
      </c>
      <c r="AC3742" s="21">
        <f t="shared" si="1061"/>
        <v>69.98</v>
      </c>
      <c r="AD3742" s="21">
        <f t="shared" si="1067"/>
        <v>0</v>
      </c>
      <c r="AE3742" s="21" t="str">
        <f t="shared" si="1062"/>
        <v>6/5/1:00</v>
      </c>
    </row>
    <row r="3743" spans="2:31">
      <c r="B3743" s="37">
        <v>6</v>
      </c>
      <c r="C3743" s="38">
        <v>5</v>
      </c>
      <c r="D3743" s="39">
        <v>2</v>
      </c>
      <c r="E3743" s="17">
        <v>21.1</v>
      </c>
      <c r="F3743" s="17">
        <v>0</v>
      </c>
      <c r="G3743" s="17">
        <v>0</v>
      </c>
      <c r="H3743" s="37">
        <f t="shared" si="1050"/>
        <v>69.98</v>
      </c>
      <c r="I3743" s="37">
        <f>IF(H3743&lt;'Roof Calculator'!$G$8, 1, 0)</f>
        <v>0</v>
      </c>
      <c r="J3743" s="37">
        <f>IF(H3743&gt;='Roof Calculator'!$G$8, 1, 0)</f>
        <v>1</v>
      </c>
      <c r="K3743" s="37">
        <f t="shared" si="1051"/>
        <v>0</v>
      </c>
      <c r="L3743" s="37">
        <f t="shared" si="1052"/>
        <v>69.98</v>
      </c>
      <c r="M3743" s="37">
        <v>0</v>
      </c>
      <c r="N3743" s="37">
        <f t="shared" si="1053"/>
        <v>0</v>
      </c>
      <c r="O3743" s="37">
        <v>0</v>
      </c>
      <c r="P3743" s="37">
        <v>0</v>
      </c>
      <c r="Q3743" s="21">
        <f t="shared" si="1054"/>
        <v>39.790999999999997</v>
      </c>
      <c r="R3743" s="21">
        <f t="shared" si="1063"/>
        <v>156.04166666666609</v>
      </c>
      <c r="S3743" s="21">
        <f t="shared" si="1064"/>
        <v>22.492282768281147</v>
      </c>
      <c r="T3743" s="21">
        <f t="shared" si="1055"/>
        <v>86.147999999999996</v>
      </c>
      <c r="U3743" s="37">
        <f>VLOOKUP(Time_Zone, 'LSTM LookUp'!$B$5:$D$8, 3, FALSE)</f>
        <v>-75</v>
      </c>
      <c r="V3743" s="21">
        <f t="shared" si="1065"/>
        <v>1.7104901184276837</v>
      </c>
      <c r="W3743" s="21">
        <f t="shared" si="1056"/>
        <v>11.575622529606902</v>
      </c>
      <c r="X3743" s="21">
        <f t="shared" si="1057"/>
        <v>0</v>
      </c>
      <c r="Y3743" s="21">
        <f t="shared" si="1058"/>
        <v>0</v>
      </c>
      <c r="Z3743" s="21">
        <f t="shared" si="1066"/>
        <v>0</v>
      </c>
      <c r="AA3743" s="21">
        <f t="shared" si="1059"/>
        <v>0</v>
      </c>
      <c r="AB3743" s="21">
        <f t="shared" si="1060"/>
        <v>0</v>
      </c>
      <c r="AC3743" s="21">
        <f t="shared" si="1061"/>
        <v>69.98</v>
      </c>
      <c r="AD3743" s="21">
        <f t="shared" si="1067"/>
        <v>0</v>
      </c>
      <c r="AE3743" s="21" t="str">
        <f t="shared" si="1062"/>
        <v>6/5/2:00</v>
      </c>
    </row>
    <row r="3744" spans="2:31">
      <c r="B3744" s="37">
        <v>6</v>
      </c>
      <c r="C3744" s="38">
        <v>5</v>
      </c>
      <c r="D3744" s="39">
        <v>3</v>
      </c>
      <c r="E3744" s="17">
        <v>21.1</v>
      </c>
      <c r="F3744" s="17">
        <v>0</v>
      </c>
      <c r="G3744" s="17">
        <v>0</v>
      </c>
      <c r="H3744" s="37">
        <f t="shared" si="1050"/>
        <v>69.98</v>
      </c>
      <c r="I3744" s="37">
        <f>IF(H3744&lt;'Roof Calculator'!$G$8, 1, 0)</f>
        <v>0</v>
      </c>
      <c r="J3744" s="37">
        <f>IF(H3744&gt;='Roof Calculator'!$G$8, 1, 0)</f>
        <v>1</v>
      </c>
      <c r="K3744" s="37">
        <f t="shared" si="1051"/>
        <v>0</v>
      </c>
      <c r="L3744" s="37">
        <f t="shared" si="1052"/>
        <v>69.98</v>
      </c>
      <c r="M3744" s="37">
        <v>0</v>
      </c>
      <c r="N3744" s="37">
        <f t="shared" si="1053"/>
        <v>0</v>
      </c>
      <c r="O3744" s="37">
        <v>0</v>
      </c>
      <c r="P3744" s="37">
        <v>0</v>
      </c>
      <c r="Q3744" s="21">
        <f t="shared" si="1054"/>
        <v>39.790999999999997</v>
      </c>
      <c r="R3744" s="21">
        <f t="shared" si="1063"/>
        <v>156.08333333333275</v>
      </c>
      <c r="S3744" s="21">
        <f t="shared" si="1064"/>
        <v>22.497151605381362</v>
      </c>
      <c r="T3744" s="21">
        <f t="shared" si="1055"/>
        <v>86.147999999999996</v>
      </c>
      <c r="U3744" s="37">
        <f>VLOOKUP(Time_Zone, 'LSTM LookUp'!$B$5:$D$8, 3, FALSE)</f>
        <v>-75</v>
      </c>
      <c r="V3744" s="21">
        <f t="shared" si="1065"/>
        <v>1.7033705985871448</v>
      </c>
      <c r="W3744" s="21">
        <f t="shared" si="1056"/>
        <v>26.573842649646792</v>
      </c>
      <c r="X3744" s="21">
        <f t="shared" si="1057"/>
        <v>0</v>
      </c>
      <c r="Y3744" s="21">
        <f t="shared" si="1058"/>
        <v>0</v>
      </c>
      <c r="Z3744" s="21">
        <f t="shared" si="1066"/>
        <v>0</v>
      </c>
      <c r="AA3744" s="21">
        <f t="shared" si="1059"/>
        <v>0</v>
      </c>
      <c r="AB3744" s="21">
        <f t="shared" si="1060"/>
        <v>0</v>
      </c>
      <c r="AC3744" s="21">
        <f t="shared" si="1061"/>
        <v>69.98</v>
      </c>
      <c r="AD3744" s="21">
        <f t="shared" si="1067"/>
        <v>0</v>
      </c>
      <c r="AE3744" s="21" t="str">
        <f t="shared" si="1062"/>
        <v>6/5/3:00</v>
      </c>
    </row>
    <row r="3745" spans="2:31">
      <c r="B3745" s="37">
        <v>6</v>
      </c>
      <c r="C3745" s="38">
        <v>5</v>
      </c>
      <c r="D3745" s="39">
        <v>4</v>
      </c>
      <c r="E3745" s="17">
        <v>21.1</v>
      </c>
      <c r="F3745" s="17">
        <v>0</v>
      </c>
      <c r="G3745" s="17">
        <v>0</v>
      </c>
      <c r="H3745" s="37">
        <f t="shared" si="1050"/>
        <v>69.98</v>
      </c>
      <c r="I3745" s="37">
        <f>IF(H3745&lt;'Roof Calculator'!$G$8, 1, 0)</f>
        <v>0</v>
      </c>
      <c r="J3745" s="37">
        <f>IF(H3745&gt;='Roof Calculator'!$G$8, 1, 0)</f>
        <v>1</v>
      </c>
      <c r="K3745" s="37">
        <f t="shared" si="1051"/>
        <v>0</v>
      </c>
      <c r="L3745" s="37">
        <f t="shared" si="1052"/>
        <v>69.98</v>
      </c>
      <c r="M3745" s="37">
        <v>0</v>
      </c>
      <c r="N3745" s="37">
        <f t="shared" si="1053"/>
        <v>0</v>
      </c>
      <c r="O3745" s="37">
        <v>0</v>
      </c>
      <c r="P3745" s="37">
        <v>0</v>
      </c>
      <c r="Q3745" s="21">
        <f t="shared" si="1054"/>
        <v>39.790999999999997</v>
      </c>
      <c r="R3745" s="21">
        <f t="shared" si="1063"/>
        <v>156.1249999999994</v>
      </c>
      <c r="S3745" s="21">
        <f t="shared" si="1064"/>
        <v>22.502008405611846</v>
      </c>
      <c r="T3745" s="21">
        <f t="shared" si="1055"/>
        <v>86.147999999999996</v>
      </c>
      <c r="U3745" s="37">
        <f>VLOOKUP(Time_Zone, 'LSTM LookUp'!$B$5:$D$8, 3, FALSE)</f>
        <v>-75</v>
      </c>
      <c r="V3745" s="21">
        <f t="shared" si="1065"/>
        <v>1.696242154812647</v>
      </c>
      <c r="W3745" s="21">
        <f t="shared" si="1056"/>
        <v>41.572060538703177</v>
      </c>
      <c r="X3745" s="21">
        <f t="shared" si="1057"/>
        <v>0</v>
      </c>
      <c r="Y3745" s="21">
        <f t="shared" si="1058"/>
        <v>0</v>
      </c>
      <c r="Z3745" s="21">
        <f t="shared" si="1066"/>
        <v>0</v>
      </c>
      <c r="AA3745" s="21">
        <f t="shared" si="1059"/>
        <v>0</v>
      </c>
      <c r="AB3745" s="21">
        <f t="shared" si="1060"/>
        <v>0</v>
      </c>
      <c r="AC3745" s="21">
        <f t="shared" si="1061"/>
        <v>69.98</v>
      </c>
      <c r="AD3745" s="21">
        <f t="shared" si="1067"/>
        <v>0</v>
      </c>
      <c r="AE3745" s="21" t="str">
        <f t="shared" si="1062"/>
        <v>6/5/4:00</v>
      </c>
    </row>
    <row r="3746" spans="2:31">
      <c r="B3746" s="37">
        <v>6</v>
      </c>
      <c r="C3746" s="38">
        <v>5</v>
      </c>
      <c r="D3746" s="39">
        <v>5</v>
      </c>
      <c r="E3746" s="17">
        <v>21.1</v>
      </c>
      <c r="F3746" s="17">
        <v>0</v>
      </c>
      <c r="G3746" s="17">
        <v>0</v>
      </c>
      <c r="H3746" s="37">
        <f t="shared" si="1050"/>
        <v>69.98</v>
      </c>
      <c r="I3746" s="37">
        <f>IF(H3746&lt;'Roof Calculator'!$G$8, 1, 0)</f>
        <v>0</v>
      </c>
      <c r="J3746" s="37">
        <f>IF(H3746&gt;='Roof Calculator'!$G$8, 1, 0)</f>
        <v>1</v>
      </c>
      <c r="K3746" s="37">
        <f t="shared" si="1051"/>
        <v>0</v>
      </c>
      <c r="L3746" s="37">
        <f t="shared" si="1052"/>
        <v>69.98</v>
      </c>
      <c r="M3746" s="37">
        <v>0</v>
      </c>
      <c r="N3746" s="37">
        <f t="shared" si="1053"/>
        <v>0</v>
      </c>
      <c r="O3746" s="37">
        <v>0</v>
      </c>
      <c r="P3746" s="37">
        <v>0</v>
      </c>
      <c r="Q3746" s="21">
        <f t="shared" si="1054"/>
        <v>39.790999999999997</v>
      </c>
      <c r="R3746" s="21">
        <f t="shared" si="1063"/>
        <v>156.16666666666606</v>
      </c>
      <c r="S3746" s="21">
        <f t="shared" si="1064"/>
        <v>22.506853165240777</v>
      </c>
      <c r="T3746" s="21">
        <f t="shared" si="1055"/>
        <v>86.147999999999996</v>
      </c>
      <c r="U3746" s="37">
        <f>VLOOKUP(Time_Zone, 'LSTM LookUp'!$B$5:$D$8, 3, FALSE)</f>
        <v>-75</v>
      </c>
      <c r="V3746" s="21">
        <f t="shared" si="1065"/>
        <v>1.6891048093336052</v>
      </c>
      <c r="W3746" s="21">
        <f t="shared" si="1056"/>
        <v>56.570276202333396</v>
      </c>
      <c r="X3746" s="21">
        <f t="shared" si="1057"/>
        <v>0</v>
      </c>
      <c r="Y3746" s="21">
        <f t="shared" si="1058"/>
        <v>0</v>
      </c>
      <c r="Z3746" s="21">
        <f t="shared" si="1066"/>
        <v>0</v>
      </c>
      <c r="AA3746" s="21">
        <f t="shared" si="1059"/>
        <v>0</v>
      </c>
      <c r="AB3746" s="21">
        <f t="shared" si="1060"/>
        <v>0</v>
      </c>
      <c r="AC3746" s="21">
        <f t="shared" si="1061"/>
        <v>69.98</v>
      </c>
      <c r="AD3746" s="21">
        <f t="shared" si="1067"/>
        <v>0</v>
      </c>
      <c r="AE3746" s="21" t="str">
        <f t="shared" si="1062"/>
        <v>6/5/5:00</v>
      </c>
    </row>
    <row r="3747" spans="2:31">
      <c r="B3747" s="37">
        <v>6</v>
      </c>
      <c r="C3747" s="38">
        <v>5</v>
      </c>
      <c r="D3747" s="39">
        <v>6</v>
      </c>
      <c r="E3747" s="17">
        <v>21.1</v>
      </c>
      <c r="F3747" s="17">
        <v>18</v>
      </c>
      <c r="G3747" s="17">
        <v>0</v>
      </c>
      <c r="H3747" s="37">
        <f t="shared" si="1050"/>
        <v>69.98</v>
      </c>
      <c r="I3747" s="37">
        <f>IF(H3747&lt;'Roof Calculator'!$G$8, 1, 0)</f>
        <v>0</v>
      </c>
      <c r="J3747" s="37">
        <f>IF(H3747&gt;='Roof Calculator'!$G$8, 1, 0)</f>
        <v>1</v>
      </c>
      <c r="K3747" s="37">
        <f t="shared" si="1051"/>
        <v>0</v>
      </c>
      <c r="L3747" s="37">
        <f t="shared" si="1052"/>
        <v>69.98</v>
      </c>
      <c r="M3747" s="37">
        <v>0</v>
      </c>
      <c r="N3747" s="37">
        <f t="shared" si="1053"/>
        <v>18</v>
      </c>
      <c r="O3747" s="37">
        <v>0</v>
      </c>
      <c r="P3747" s="37">
        <v>0</v>
      </c>
      <c r="Q3747" s="21">
        <f t="shared" si="1054"/>
        <v>39.790999999999997</v>
      </c>
      <c r="R3747" s="21">
        <f t="shared" si="1063"/>
        <v>156.20833333333272</v>
      </c>
      <c r="S3747" s="21">
        <f t="shared" si="1064"/>
        <v>22.511685880544746</v>
      </c>
      <c r="T3747" s="21">
        <f t="shared" si="1055"/>
        <v>86.147999999999996</v>
      </c>
      <c r="U3747" s="37">
        <f>VLOOKUP(Time_Zone, 'LSTM LookUp'!$B$5:$D$8, 3, FALSE)</f>
        <v>-75</v>
      </c>
      <c r="V3747" s="21">
        <f t="shared" si="1065"/>
        <v>1.6819585844005478</v>
      </c>
      <c r="W3747" s="21">
        <f t="shared" si="1056"/>
        <v>71.568489646100147</v>
      </c>
      <c r="X3747" s="21">
        <f t="shared" si="1057"/>
        <v>0</v>
      </c>
      <c r="Y3747" s="21">
        <f t="shared" si="1058"/>
        <v>18</v>
      </c>
      <c r="Z3747" s="21">
        <f t="shared" si="1066"/>
        <v>5.7056856187290972</v>
      </c>
      <c r="AA3747" s="21">
        <f t="shared" si="1059"/>
        <v>0</v>
      </c>
      <c r="AB3747" s="21">
        <f t="shared" si="1060"/>
        <v>5.7056856187290972</v>
      </c>
      <c r="AC3747" s="21">
        <f t="shared" si="1061"/>
        <v>69.98</v>
      </c>
      <c r="AD3747" s="21">
        <f t="shared" si="1067"/>
        <v>5.7056856187290972</v>
      </c>
      <c r="AE3747" s="21" t="str">
        <f t="shared" si="1062"/>
        <v>6/5/6:00</v>
      </c>
    </row>
    <row r="3748" spans="2:31">
      <c r="B3748" s="37">
        <v>6</v>
      </c>
      <c r="C3748" s="38">
        <v>5</v>
      </c>
      <c r="D3748" s="39">
        <v>7</v>
      </c>
      <c r="E3748" s="17">
        <v>21.7</v>
      </c>
      <c r="F3748" s="17">
        <v>76</v>
      </c>
      <c r="G3748" s="17">
        <v>1</v>
      </c>
      <c r="H3748" s="37">
        <f t="shared" si="1050"/>
        <v>71.06</v>
      </c>
      <c r="I3748" s="37">
        <f>IF(H3748&lt;'Roof Calculator'!$G$8, 1, 0)</f>
        <v>0</v>
      </c>
      <c r="J3748" s="37">
        <f>IF(H3748&gt;='Roof Calculator'!$G$8, 1, 0)</f>
        <v>1</v>
      </c>
      <c r="K3748" s="37">
        <f t="shared" si="1051"/>
        <v>0</v>
      </c>
      <c r="L3748" s="37">
        <f t="shared" si="1052"/>
        <v>71.06</v>
      </c>
      <c r="M3748" s="37">
        <v>0</v>
      </c>
      <c r="N3748" s="37">
        <f t="shared" si="1053"/>
        <v>76</v>
      </c>
      <c r="O3748" s="37">
        <v>0</v>
      </c>
      <c r="P3748" s="37">
        <v>0</v>
      </c>
      <c r="Q3748" s="21">
        <f t="shared" si="1054"/>
        <v>39.790999999999997</v>
      </c>
      <c r="R3748" s="21">
        <f t="shared" si="1063"/>
        <v>156.24999999999937</v>
      </c>
      <c r="S3748" s="21">
        <f t="shared" si="1064"/>
        <v>22.516506547808717</v>
      </c>
      <c r="T3748" s="21">
        <f t="shared" si="1055"/>
        <v>86.147999999999996</v>
      </c>
      <c r="U3748" s="37">
        <f>VLOOKUP(Time_Zone, 'LSTM LookUp'!$B$5:$D$8, 3, FALSE)</f>
        <v>-75</v>
      </c>
      <c r="V3748" s="21">
        <f t="shared" si="1065"/>
        <v>1.6748035022850505</v>
      </c>
      <c r="W3748" s="21">
        <f t="shared" si="1056"/>
        <v>86.566700875571286</v>
      </c>
      <c r="X3748" s="21">
        <f t="shared" si="1057"/>
        <v>0.28759154739325643</v>
      </c>
      <c r="Y3748" s="21">
        <f t="shared" si="1058"/>
        <v>76.287591547393262</v>
      </c>
      <c r="Z3748" s="21">
        <f t="shared" si="1066"/>
        <v>24.181834109968953</v>
      </c>
      <c r="AA3748" s="21">
        <f t="shared" si="1059"/>
        <v>0</v>
      </c>
      <c r="AB3748" s="21">
        <f t="shared" si="1060"/>
        <v>24.181834109968953</v>
      </c>
      <c r="AC3748" s="21">
        <f t="shared" si="1061"/>
        <v>71.06</v>
      </c>
      <c r="AD3748" s="21">
        <f t="shared" si="1067"/>
        <v>24.181834109968953</v>
      </c>
      <c r="AE3748" s="21" t="str">
        <f t="shared" si="1062"/>
        <v>6/5/7:00</v>
      </c>
    </row>
    <row r="3749" spans="2:31">
      <c r="B3749" s="37">
        <v>6</v>
      </c>
      <c r="C3749" s="38">
        <v>5</v>
      </c>
      <c r="D3749" s="39">
        <v>8</v>
      </c>
      <c r="E3749" s="17">
        <v>22.2</v>
      </c>
      <c r="F3749" s="17">
        <v>149</v>
      </c>
      <c r="G3749" s="17">
        <v>1</v>
      </c>
      <c r="H3749" s="37">
        <f t="shared" si="1050"/>
        <v>71.959999999999994</v>
      </c>
      <c r="I3749" s="37">
        <f>IF(H3749&lt;'Roof Calculator'!$G$8, 1, 0)</f>
        <v>0</v>
      </c>
      <c r="J3749" s="37">
        <f>IF(H3749&gt;='Roof Calculator'!$G$8, 1, 0)</f>
        <v>1</v>
      </c>
      <c r="K3749" s="37">
        <f t="shared" si="1051"/>
        <v>0</v>
      </c>
      <c r="L3749" s="37">
        <f t="shared" si="1052"/>
        <v>71.959999999999994</v>
      </c>
      <c r="M3749" s="37">
        <v>0</v>
      </c>
      <c r="N3749" s="37">
        <f t="shared" si="1053"/>
        <v>149</v>
      </c>
      <c r="O3749" s="37">
        <v>0</v>
      </c>
      <c r="P3749" s="37">
        <v>0</v>
      </c>
      <c r="Q3749" s="21">
        <f t="shared" si="1054"/>
        <v>39.790999999999997</v>
      </c>
      <c r="R3749" s="21">
        <f t="shared" si="1063"/>
        <v>156.29166666666603</v>
      </c>
      <c r="S3749" s="21">
        <f t="shared" si="1064"/>
        <v>22.521315163326065</v>
      </c>
      <c r="T3749" s="21">
        <f t="shared" si="1055"/>
        <v>86.147999999999996</v>
      </c>
      <c r="U3749" s="37">
        <f>VLOOKUP(Time_Zone, 'LSTM LookUp'!$B$5:$D$8, 3, FALSE)</f>
        <v>-75</v>
      </c>
      <c r="V3749" s="21">
        <f t="shared" si="1065"/>
        <v>1.6676395852796952</v>
      </c>
      <c r="W3749" s="21">
        <f t="shared" si="1056"/>
        <v>101.56490989631992</v>
      </c>
      <c r="X3749" s="21">
        <f t="shared" si="1057"/>
        <v>0.10283692079434315</v>
      </c>
      <c r="Y3749" s="21">
        <f t="shared" si="1058"/>
        <v>149.10283692079435</v>
      </c>
      <c r="Z3749" s="21">
        <f t="shared" si="1066"/>
        <v>47.262995129482562</v>
      </c>
      <c r="AA3749" s="21">
        <f t="shared" si="1059"/>
        <v>0</v>
      </c>
      <c r="AB3749" s="21">
        <f t="shared" si="1060"/>
        <v>47.262995129482562</v>
      </c>
      <c r="AC3749" s="21">
        <f t="shared" si="1061"/>
        <v>71.959999999999994</v>
      </c>
      <c r="AD3749" s="21">
        <f t="shared" si="1067"/>
        <v>47.262995129482562</v>
      </c>
      <c r="AE3749" s="21" t="str">
        <f t="shared" si="1062"/>
        <v>6/5/8:00</v>
      </c>
    </row>
    <row r="3750" spans="2:31">
      <c r="B3750" s="37">
        <v>6</v>
      </c>
      <c r="C3750" s="38">
        <v>5</v>
      </c>
      <c r="D3750" s="39">
        <v>9</v>
      </c>
      <c r="E3750" s="17">
        <v>22.2</v>
      </c>
      <c r="F3750" s="17">
        <v>248</v>
      </c>
      <c r="G3750" s="17">
        <v>1</v>
      </c>
      <c r="H3750" s="37">
        <f t="shared" si="1050"/>
        <v>71.959999999999994</v>
      </c>
      <c r="I3750" s="37">
        <f>IF(H3750&lt;'Roof Calculator'!$G$8, 1, 0)</f>
        <v>0</v>
      </c>
      <c r="J3750" s="37">
        <f>IF(H3750&gt;='Roof Calculator'!$G$8, 1, 0)</f>
        <v>1</v>
      </c>
      <c r="K3750" s="37">
        <f t="shared" si="1051"/>
        <v>0</v>
      </c>
      <c r="L3750" s="37">
        <f t="shared" si="1052"/>
        <v>71.959999999999994</v>
      </c>
      <c r="M3750" s="37">
        <v>0</v>
      </c>
      <c r="N3750" s="37">
        <f t="shared" si="1053"/>
        <v>248</v>
      </c>
      <c r="O3750" s="37">
        <v>0</v>
      </c>
      <c r="P3750" s="37">
        <v>0</v>
      </c>
      <c r="Q3750" s="21">
        <f t="shared" si="1054"/>
        <v>39.790999999999997</v>
      </c>
      <c r="R3750" s="21">
        <f t="shared" si="1063"/>
        <v>156.33333333333269</v>
      </c>
      <c r="S3750" s="21">
        <f t="shared" si="1064"/>
        <v>22.526111723398596</v>
      </c>
      <c r="T3750" s="21">
        <f t="shared" si="1055"/>
        <v>86.147999999999996</v>
      </c>
      <c r="U3750" s="37">
        <f>VLOOKUP(Time_Zone, 'LSTM LookUp'!$B$5:$D$8, 3, FALSE)</f>
        <v>-75</v>
      </c>
      <c r="V3750" s="21">
        <f t="shared" si="1065"/>
        <v>1.6604668556980096</v>
      </c>
      <c r="W3750" s="21">
        <f t="shared" si="1056"/>
        <v>116.5631167139245</v>
      </c>
      <c r="X3750" s="21">
        <f t="shared" si="1057"/>
        <v>-7.2210359539865848E-2</v>
      </c>
      <c r="Y3750" s="21">
        <f t="shared" si="1058"/>
        <v>247.92778964046013</v>
      </c>
      <c r="Z3750" s="21">
        <f t="shared" si="1066"/>
        <v>78.588779101937007</v>
      </c>
      <c r="AA3750" s="21">
        <f t="shared" si="1059"/>
        <v>0</v>
      </c>
      <c r="AB3750" s="21">
        <f t="shared" si="1060"/>
        <v>78.588779101937007</v>
      </c>
      <c r="AC3750" s="21">
        <f t="shared" si="1061"/>
        <v>71.959999999999994</v>
      </c>
      <c r="AD3750" s="21">
        <f t="shared" si="1067"/>
        <v>78.588779101937007</v>
      </c>
      <c r="AE3750" s="21" t="str">
        <f t="shared" si="1062"/>
        <v>6/5/9:00</v>
      </c>
    </row>
    <row r="3751" spans="2:31">
      <c r="B3751" s="37">
        <v>6</v>
      </c>
      <c r="C3751" s="38">
        <v>5</v>
      </c>
      <c r="D3751" s="39">
        <v>10</v>
      </c>
      <c r="E3751" s="17">
        <v>22.2</v>
      </c>
      <c r="F3751" s="17">
        <v>320</v>
      </c>
      <c r="G3751" s="17">
        <v>1</v>
      </c>
      <c r="H3751" s="37">
        <f t="shared" si="1050"/>
        <v>71.959999999999994</v>
      </c>
      <c r="I3751" s="37">
        <f>IF(H3751&lt;'Roof Calculator'!$G$8, 1, 0)</f>
        <v>0</v>
      </c>
      <c r="J3751" s="37">
        <f>IF(H3751&gt;='Roof Calculator'!$G$8, 1, 0)</f>
        <v>1</v>
      </c>
      <c r="K3751" s="37">
        <f t="shared" si="1051"/>
        <v>0</v>
      </c>
      <c r="L3751" s="37">
        <f t="shared" si="1052"/>
        <v>71.959999999999994</v>
      </c>
      <c r="M3751" s="37">
        <v>0</v>
      </c>
      <c r="N3751" s="37">
        <f t="shared" si="1053"/>
        <v>320</v>
      </c>
      <c r="O3751" s="37">
        <v>0</v>
      </c>
      <c r="P3751" s="37">
        <v>0</v>
      </c>
      <c r="Q3751" s="21">
        <f t="shared" si="1054"/>
        <v>39.790999999999997</v>
      </c>
      <c r="R3751" s="21">
        <f t="shared" si="1063"/>
        <v>156.37499999999935</v>
      </c>
      <c r="S3751" s="21">
        <f t="shared" si="1064"/>
        <v>22.530896224336487</v>
      </c>
      <c r="T3751" s="21">
        <f t="shared" si="1055"/>
        <v>86.147999999999996</v>
      </c>
      <c r="U3751" s="37">
        <f>VLOOKUP(Time_Zone, 'LSTM LookUp'!$B$5:$D$8, 3, FALSE)</f>
        <v>-75</v>
      </c>
      <c r="V3751" s="21">
        <f t="shared" si="1065"/>
        <v>1.6532853358744299</v>
      </c>
      <c r="W3751" s="21">
        <f t="shared" si="1056"/>
        <v>131.56132133396858</v>
      </c>
      <c r="X3751" s="21">
        <f t="shared" si="1057"/>
        <v>-0.22562170998214781</v>
      </c>
      <c r="Y3751" s="21">
        <f t="shared" si="1058"/>
        <v>319.77437829001786</v>
      </c>
      <c r="Z3751" s="21">
        <f t="shared" si="1066"/>
        <v>101.3628928581885</v>
      </c>
      <c r="AA3751" s="21">
        <f t="shared" si="1059"/>
        <v>0</v>
      </c>
      <c r="AB3751" s="21">
        <f t="shared" si="1060"/>
        <v>101.3628928581885</v>
      </c>
      <c r="AC3751" s="21">
        <f t="shared" si="1061"/>
        <v>71.959999999999994</v>
      </c>
      <c r="AD3751" s="21">
        <f t="shared" si="1067"/>
        <v>101.3628928581885</v>
      </c>
      <c r="AE3751" s="21" t="str">
        <f t="shared" si="1062"/>
        <v>6/5/10:00</v>
      </c>
    </row>
    <row r="3752" spans="2:31">
      <c r="B3752" s="37">
        <v>6</v>
      </c>
      <c r="C3752" s="38">
        <v>5</v>
      </c>
      <c r="D3752" s="39">
        <v>11</v>
      </c>
      <c r="E3752" s="17">
        <v>22.8</v>
      </c>
      <c r="F3752" s="17">
        <v>427</v>
      </c>
      <c r="G3752" s="17">
        <v>0</v>
      </c>
      <c r="H3752" s="37">
        <f t="shared" si="1050"/>
        <v>73.040000000000006</v>
      </c>
      <c r="I3752" s="37">
        <f>IF(H3752&lt;'Roof Calculator'!$G$8, 1, 0)</f>
        <v>0</v>
      </c>
      <c r="J3752" s="37">
        <f>IF(H3752&gt;='Roof Calculator'!$G$8, 1, 0)</f>
        <v>1</v>
      </c>
      <c r="K3752" s="37">
        <f t="shared" si="1051"/>
        <v>0</v>
      </c>
      <c r="L3752" s="37">
        <f t="shared" si="1052"/>
        <v>73.040000000000006</v>
      </c>
      <c r="M3752" s="37">
        <v>0</v>
      </c>
      <c r="N3752" s="37">
        <f t="shared" si="1053"/>
        <v>427</v>
      </c>
      <c r="O3752" s="37">
        <v>0</v>
      </c>
      <c r="P3752" s="37">
        <v>0</v>
      </c>
      <c r="Q3752" s="21">
        <f t="shared" si="1054"/>
        <v>39.790999999999997</v>
      </c>
      <c r="R3752" s="21">
        <f t="shared" si="1063"/>
        <v>156.416666666666</v>
      </c>
      <c r="S3752" s="21">
        <f t="shared" si="1064"/>
        <v>22.535668662458399</v>
      </c>
      <c r="T3752" s="21">
        <f t="shared" si="1055"/>
        <v>86.147999999999996</v>
      </c>
      <c r="U3752" s="37">
        <f>VLOOKUP(Time_Zone, 'LSTM LookUp'!$B$5:$D$8, 3, FALSE)</f>
        <v>-75</v>
      </c>
      <c r="V3752" s="21">
        <f t="shared" si="1065"/>
        <v>1.64609504816425</v>
      </c>
      <c r="W3752" s="21">
        <f t="shared" si="1056"/>
        <v>146.55952376204107</v>
      </c>
      <c r="X3752" s="21">
        <f t="shared" si="1057"/>
        <v>0</v>
      </c>
      <c r="Y3752" s="21">
        <f t="shared" si="1058"/>
        <v>427</v>
      </c>
      <c r="Z3752" s="21">
        <f t="shared" si="1066"/>
        <v>135.35154217762914</v>
      </c>
      <c r="AA3752" s="21">
        <f t="shared" si="1059"/>
        <v>0</v>
      </c>
      <c r="AB3752" s="21">
        <f t="shared" si="1060"/>
        <v>135.35154217762914</v>
      </c>
      <c r="AC3752" s="21">
        <f t="shared" si="1061"/>
        <v>73.040000000000006</v>
      </c>
      <c r="AD3752" s="21">
        <f t="shared" si="1067"/>
        <v>135.35154217762914</v>
      </c>
      <c r="AE3752" s="21" t="str">
        <f t="shared" si="1062"/>
        <v>6/5/11:00</v>
      </c>
    </row>
    <row r="3753" spans="2:31">
      <c r="B3753" s="37">
        <v>6</v>
      </c>
      <c r="C3753" s="38">
        <v>5</v>
      </c>
      <c r="D3753" s="39">
        <v>12</v>
      </c>
      <c r="E3753" s="17">
        <v>22.2</v>
      </c>
      <c r="F3753" s="17">
        <v>454</v>
      </c>
      <c r="G3753" s="17">
        <v>2</v>
      </c>
      <c r="H3753" s="37">
        <f t="shared" si="1050"/>
        <v>71.959999999999994</v>
      </c>
      <c r="I3753" s="37">
        <f>IF(H3753&lt;'Roof Calculator'!$G$8, 1, 0)</f>
        <v>0</v>
      </c>
      <c r="J3753" s="37">
        <f>IF(H3753&gt;='Roof Calculator'!$G$8, 1, 0)</f>
        <v>1</v>
      </c>
      <c r="K3753" s="37">
        <f t="shared" si="1051"/>
        <v>0</v>
      </c>
      <c r="L3753" s="37">
        <f t="shared" si="1052"/>
        <v>71.959999999999994</v>
      </c>
      <c r="M3753" s="37">
        <v>0</v>
      </c>
      <c r="N3753" s="37">
        <f t="shared" si="1053"/>
        <v>454</v>
      </c>
      <c r="O3753" s="37">
        <v>0</v>
      </c>
      <c r="P3753" s="37">
        <v>0</v>
      </c>
      <c r="Q3753" s="21">
        <f t="shared" si="1054"/>
        <v>39.790999999999997</v>
      </c>
      <c r="R3753" s="21">
        <f t="shared" si="1063"/>
        <v>156.45833333333266</v>
      </c>
      <c r="S3753" s="21">
        <f t="shared" si="1064"/>
        <v>22.540429034091392</v>
      </c>
      <c r="T3753" s="21">
        <f t="shared" si="1055"/>
        <v>86.147999999999996</v>
      </c>
      <c r="U3753" s="37">
        <f>VLOOKUP(Time_Zone, 'LSTM LookUp'!$B$5:$D$8, 3, FALSE)</f>
        <v>-75</v>
      </c>
      <c r="V3753" s="21">
        <f t="shared" si="1065"/>
        <v>1.6388960149435536</v>
      </c>
      <c r="W3753" s="21">
        <f t="shared" si="1056"/>
        <v>161.55772400373587</v>
      </c>
      <c r="X3753" s="21">
        <f t="shared" si="1057"/>
        <v>-0.85581763680689416</v>
      </c>
      <c r="Y3753" s="21">
        <f t="shared" si="1058"/>
        <v>453.14418236319312</v>
      </c>
      <c r="Z3753" s="21">
        <f t="shared" si="1066"/>
        <v>143.63879136224591</v>
      </c>
      <c r="AA3753" s="21">
        <f t="shared" si="1059"/>
        <v>0</v>
      </c>
      <c r="AB3753" s="21">
        <f t="shared" si="1060"/>
        <v>143.63879136224591</v>
      </c>
      <c r="AC3753" s="21">
        <f t="shared" si="1061"/>
        <v>71.959999999999994</v>
      </c>
      <c r="AD3753" s="21">
        <f t="shared" si="1067"/>
        <v>143.63879136224591</v>
      </c>
      <c r="AE3753" s="21" t="str">
        <f t="shared" si="1062"/>
        <v>6/5/12:00</v>
      </c>
    </row>
    <row r="3754" spans="2:31">
      <c r="B3754" s="37">
        <v>6</v>
      </c>
      <c r="C3754" s="38">
        <v>5</v>
      </c>
      <c r="D3754" s="39">
        <v>13</v>
      </c>
      <c r="E3754" s="17">
        <v>25.6</v>
      </c>
      <c r="F3754" s="17">
        <v>445</v>
      </c>
      <c r="G3754" s="17">
        <v>1</v>
      </c>
      <c r="H3754" s="37">
        <f t="shared" si="1050"/>
        <v>78.08</v>
      </c>
      <c r="I3754" s="37">
        <f>IF(H3754&lt;'Roof Calculator'!$G$8, 1, 0)</f>
        <v>0</v>
      </c>
      <c r="J3754" s="37">
        <f>IF(H3754&gt;='Roof Calculator'!$G$8, 1, 0)</f>
        <v>1</v>
      </c>
      <c r="K3754" s="37">
        <f t="shared" si="1051"/>
        <v>0</v>
      </c>
      <c r="L3754" s="37">
        <f t="shared" si="1052"/>
        <v>78.08</v>
      </c>
      <c r="M3754" s="37">
        <v>0</v>
      </c>
      <c r="N3754" s="37">
        <f t="shared" si="1053"/>
        <v>445</v>
      </c>
      <c r="O3754" s="37">
        <v>0</v>
      </c>
      <c r="P3754" s="37">
        <v>0</v>
      </c>
      <c r="Q3754" s="21">
        <f t="shared" si="1054"/>
        <v>39.790999999999997</v>
      </c>
      <c r="R3754" s="21">
        <f t="shared" si="1063"/>
        <v>156.49999999999932</v>
      </c>
      <c r="S3754" s="21">
        <f t="shared" si="1064"/>
        <v>22.545177335570994</v>
      </c>
      <c r="T3754" s="21">
        <f t="shared" si="1055"/>
        <v>86.147999999999996</v>
      </c>
      <c r="U3754" s="37">
        <f>VLOOKUP(Time_Zone, 'LSTM LookUp'!$B$5:$D$8, 3, FALSE)</f>
        <v>-75</v>
      </c>
      <c r="V3754" s="21">
        <f t="shared" si="1065"/>
        <v>1.6316882586091901</v>
      </c>
      <c r="W3754" s="21">
        <f t="shared" si="1056"/>
        <v>176.55592206465226</v>
      </c>
      <c r="X3754" s="21">
        <f t="shared" si="1057"/>
        <v>-0.46300118810857266</v>
      </c>
      <c r="Y3754" s="21">
        <f t="shared" si="1058"/>
        <v>444.53699881189141</v>
      </c>
      <c r="Z3754" s="21">
        <f t="shared" si="1066"/>
        <v>140.91046450633345</v>
      </c>
      <c r="AA3754" s="21">
        <f t="shared" si="1059"/>
        <v>0</v>
      </c>
      <c r="AB3754" s="21">
        <f t="shared" si="1060"/>
        <v>140.91046450633345</v>
      </c>
      <c r="AC3754" s="21">
        <f t="shared" si="1061"/>
        <v>78.08</v>
      </c>
      <c r="AD3754" s="21">
        <f t="shared" si="1067"/>
        <v>140.91046450633345</v>
      </c>
      <c r="AE3754" s="21" t="str">
        <f t="shared" si="1062"/>
        <v>6/5/13:00</v>
      </c>
    </row>
    <row r="3755" spans="2:31">
      <c r="B3755" s="37">
        <v>6</v>
      </c>
      <c r="C3755" s="38">
        <v>5</v>
      </c>
      <c r="D3755" s="39">
        <v>14</v>
      </c>
      <c r="E3755" s="17">
        <v>25.6</v>
      </c>
      <c r="F3755" s="17">
        <v>475</v>
      </c>
      <c r="G3755" s="17">
        <v>2</v>
      </c>
      <c r="H3755" s="37">
        <f t="shared" si="1050"/>
        <v>78.08</v>
      </c>
      <c r="I3755" s="37">
        <f>IF(H3755&lt;'Roof Calculator'!$G$8, 1, 0)</f>
        <v>0</v>
      </c>
      <c r="J3755" s="37">
        <f>IF(H3755&gt;='Roof Calculator'!$G$8, 1, 0)</f>
        <v>1</v>
      </c>
      <c r="K3755" s="37">
        <f t="shared" si="1051"/>
        <v>0</v>
      </c>
      <c r="L3755" s="37">
        <f t="shared" si="1052"/>
        <v>78.08</v>
      </c>
      <c r="M3755" s="37">
        <v>0</v>
      </c>
      <c r="N3755" s="37">
        <f t="shared" si="1053"/>
        <v>475</v>
      </c>
      <c r="O3755" s="37">
        <v>0</v>
      </c>
      <c r="P3755" s="37">
        <v>0</v>
      </c>
      <c r="Q3755" s="21">
        <f t="shared" si="1054"/>
        <v>39.790999999999997</v>
      </c>
      <c r="R3755" s="21">
        <f t="shared" si="1063"/>
        <v>156.54166666666598</v>
      </c>
      <c r="S3755" s="21">
        <f t="shared" si="1064"/>
        <v>22.549913563241184</v>
      </c>
      <c r="T3755" s="21">
        <f t="shared" si="1055"/>
        <v>86.147999999999996</v>
      </c>
      <c r="U3755" s="37">
        <f>VLOOKUP(Time_Zone, 'LSTM LookUp'!$B$5:$D$8, 3, FALSE)</f>
        <v>-75</v>
      </c>
      <c r="V3755" s="21">
        <f t="shared" si="1065"/>
        <v>1.6244718015787067</v>
      </c>
      <c r="W3755" s="21">
        <f t="shared" si="1056"/>
        <v>191.5541179503947</v>
      </c>
      <c r="X3755" s="21">
        <f t="shared" si="1057"/>
        <v>-0.89965911260620912</v>
      </c>
      <c r="Y3755" s="21">
        <f t="shared" si="1058"/>
        <v>474.10034088739377</v>
      </c>
      <c r="Z3755" s="21">
        <f t="shared" si="1066"/>
        <v>150.28152760198697</v>
      </c>
      <c r="AA3755" s="21">
        <f t="shared" si="1059"/>
        <v>0</v>
      </c>
      <c r="AB3755" s="21">
        <f t="shared" si="1060"/>
        <v>150.28152760198697</v>
      </c>
      <c r="AC3755" s="21">
        <f t="shared" si="1061"/>
        <v>78.08</v>
      </c>
      <c r="AD3755" s="21">
        <f t="shared" si="1067"/>
        <v>150.28152760198697</v>
      </c>
      <c r="AE3755" s="21" t="str">
        <f t="shared" si="1062"/>
        <v>6/5/14:00</v>
      </c>
    </row>
    <row r="3756" spans="2:31">
      <c r="B3756" s="37">
        <v>6</v>
      </c>
      <c r="C3756" s="38">
        <v>5</v>
      </c>
      <c r="D3756" s="39">
        <v>15</v>
      </c>
      <c r="E3756" s="17">
        <v>24.4</v>
      </c>
      <c r="F3756" s="17">
        <v>414</v>
      </c>
      <c r="G3756" s="17">
        <v>0</v>
      </c>
      <c r="H3756" s="37">
        <f t="shared" si="1050"/>
        <v>75.92</v>
      </c>
      <c r="I3756" s="37">
        <f>IF(H3756&lt;'Roof Calculator'!$G$8, 1, 0)</f>
        <v>0</v>
      </c>
      <c r="J3756" s="37">
        <f>IF(H3756&gt;='Roof Calculator'!$G$8, 1, 0)</f>
        <v>1</v>
      </c>
      <c r="K3756" s="37">
        <f t="shared" si="1051"/>
        <v>0</v>
      </c>
      <c r="L3756" s="37">
        <f t="shared" si="1052"/>
        <v>75.92</v>
      </c>
      <c r="M3756" s="37">
        <v>0</v>
      </c>
      <c r="N3756" s="37">
        <f t="shared" si="1053"/>
        <v>414</v>
      </c>
      <c r="O3756" s="37">
        <v>0</v>
      </c>
      <c r="P3756" s="37">
        <v>0</v>
      </c>
      <c r="Q3756" s="21">
        <f t="shared" si="1054"/>
        <v>39.790999999999997</v>
      </c>
      <c r="R3756" s="21">
        <f t="shared" si="1063"/>
        <v>156.58333333333263</v>
      </c>
      <c r="S3756" s="21">
        <f t="shared" si="1064"/>
        <v>22.554637713454397</v>
      </c>
      <c r="T3756" s="21">
        <f t="shared" si="1055"/>
        <v>86.147999999999996</v>
      </c>
      <c r="U3756" s="37">
        <f>VLOOKUP(Time_Zone, 'LSTM LookUp'!$B$5:$D$8, 3, FALSE)</f>
        <v>-75</v>
      </c>
      <c r="V3756" s="21">
        <f t="shared" si="1065"/>
        <v>1.6172466662903093</v>
      </c>
      <c r="W3756" s="21">
        <f t="shared" si="1056"/>
        <v>206.55231166657256</v>
      </c>
      <c r="X3756" s="21">
        <f t="shared" si="1057"/>
        <v>0</v>
      </c>
      <c r="Y3756" s="21">
        <f t="shared" si="1058"/>
        <v>414</v>
      </c>
      <c r="Z3756" s="21">
        <f t="shared" si="1066"/>
        <v>131.23076923076925</v>
      </c>
      <c r="AA3756" s="21">
        <f t="shared" si="1059"/>
        <v>0</v>
      </c>
      <c r="AB3756" s="21">
        <f t="shared" si="1060"/>
        <v>131.23076923076925</v>
      </c>
      <c r="AC3756" s="21">
        <f t="shared" si="1061"/>
        <v>75.92</v>
      </c>
      <c r="AD3756" s="21">
        <f t="shared" si="1067"/>
        <v>131.23076923076925</v>
      </c>
      <c r="AE3756" s="21" t="str">
        <f t="shared" si="1062"/>
        <v>6/5/15:00</v>
      </c>
    </row>
    <row r="3757" spans="2:31">
      <c r="B3757" s="37">
        <v>6</v>
      </c>
      <c r="C3757" s="38">
        <v>5</v>
      </c>
      <c r="D3757" s="39">
        <v>16</v>
      </c>
      <c r="E3757" s="17">
        <v>23.3</v>
      </c>
      <c r="F3757" s="17">
        <v>360</v>
      </c>
      <c r="G3757" s="17">
        <v>1</v>
      </c>
      <c r="H3757" s="37">
        <f t="shared" si="1050"/>
        <v>73.94</v>
      </c>
      <c r="I3757" s="37">
        <f>IF(H3757&lt;'Roof Calculator'!$G$8, 1, 0)</f>
        <v>0</v>
      </c>
      <c r="J3757" s="37">
        <f>IF(H3757&gt;='Roof Calculator'!$G$8, 1, 0)</f>
        <v>1</v>
      </c>
      <c r="K3757" s="37">
        <f t="shared" si="1051"/>
        <v>0</v>
      </c>
      <c r="L3757" s="37">
        <f t="shared" si="1052"/>
        <v>73.94</v>
      </c>
      <c r="M3757" s="37">
        <v>0</v>
      </c>
      <c r="N3757" s="37">
        <f t="shared" si="1053"/>
        <v>360</v>
      </c>
      <c r="O3757" s="37">
        <v>0</v>
      </c>
      <c r="P3757" s="37">
        <v>0</v>
      </c>
      <c r="Q3757" s="21">
        <f t="shared" si="1054"/>
        <v>39.790999999999997</v>
      </c>
      <c r="R3757" s="21">
        <f t="shared" si="1063"/>
        <v>156.62499999999929</v>
      </c>
      <c r="S3757" s="21">
        <f t="shared" si="1064"/>
        <v>22.559349782571552</v>
      </c>
      <c r="T3757" s="21">
        <f t="shared" si="1055"/>
        <v>86.147999999999996</v>
      </c>
      <c r="U3757" s="37">
        <f>VLOOKUP(Time_Zone, 'LSTM LookUp'!$B$5:$D$8, 3, FALSE)</f>
        <v>-75</v>
      </c>
      <c r="V3757" s="21">
        <f t="shared" si="1065"/>
        <v>1.6100128752027971</v>
      </c>
      <c r="W3757" s="21">
        <f t="shared" si="1056"/>
        <v>221.55050321880066</v>
      </c>
      <c r="X3757" s="21">
        <f t="shared" si="1057"/>
        <v>-0.28551081295620906</v>
      </c>
      <c r="Y3757" s="21">
        <f t="shared" si="1058"/>
        <v>359.7144891870438</v>
      </c>
      <c r="Z3757" s="21">
        <f t="shared" si="1066"/>
        <v>114.02321043349995</v>
      </c>
      <c r="AA3757" s="21">
        <f t="shared" si="1059"/>
        <v>0</v>
      </c>
      <c r="AB3757" s="21">
        <f t="shared" si="1060"/>
        <v>114.02321043349995</v>
      </c>
      <c r="AC3757" s="21">
        <f t="shared" si="1061"/>
        <v>73.94</v>
      </c>
      <c r="AD3757" s="21">
        <f t="shared" si="1067"/>
        <v>114.02321043349995</v>
      </c>
      <c r="AE3757" s="21" t="str">
        <f t="shared" si="1062"/>
        <v>6/5/16:00</v>
      </c>
    </row>
    <row r="3758" spans="2:31">
      <c r="B3758" s="37">
        <v>6</v>
      </c>
      <c r="C3758" s="38">
        <v>5</v>
      </c>
      <c r="D3758" s="39">
        <v>17</v>
      </c>
      <c r="E3758" s="17">
        <v>23.9</v>
      </c>
      <c r="F3758" s="17">
        <v>287</v>
      </c>
      <c r="G3758" s="17">
        <v>1</v>
      </c>
      <c r="H3758" s="37">
        <f t="shared" si="1050"/>
        <v>75.02</v>
      </c>
      <c r="I3758" s="37">
        <f>IF(H3758&lt;'Roof Calculator'!$G$8, 1, 0)</f>
        <v>0</v>
      </c>
      <c r="J3758" s="37">
        <f>IF(H3758&gt;='Roof Calculator'!$G$8, 1, 0)</f>
        <v>1</v>
      </c>
      <c r="K3758" s="37">
        <f t="shared" si="1051"/>
        <v>0</v>
      </c>
      <c r="L3758" s="37">
        <f t="shared" si="1052"/>
        <v>75.02</v>
      </c>
      <c r="M3758" s="37">
        <v>0</v>
      </c>
      <c r="N3758" s="37">
        <f t="shared" si="1053"/>
        <v>287</v>
      </c>
      <c r="O3758" s="37">
        <v>0</v>
      </c>
      <c r="P3758" s="37">
        <v>0</v>
      </c>
      <c r="Q3758" s="21">
        <f t="shared" si="1054"/>
        <v>39.790999999999997</v>
      </c>
      <c r="R3758" s="21">
        <f t="shared" si="1063"/>
        <v>156.66666666666595</v>
      </c>
      <c r="S3758" s="21">
        <f t="shared" si="1064"/>
        <v>22.564049766962047</v>
      </c>
      <c r="T3758" s="21">
        <f t="shared" si="1055"/>
        <v>86.147999999999996</v>
      </c>
      <c r="U3758" s="37">
        <f>VLOOKUP(Time_Zone, 'LSTM LookUp'!$B$5:$D$8, 3, FALSE)</f>
        <v>-75</v>
      </c>
      <c r="V3758" s="21">
        <f t="shared" si="1065"/>
        <v>1.6027704507955318</v>
      </c>
      <c r="W3758" s="21">
        <f t="shared" si="1056"/>
        <v>236.54869261269891</v>
      </c>
      <c r="X3758" s="21">
        <f t="shared" si="1057"/>
        <v>-0.14555825065244102</v>
      </c>
      <c r="Y3758" s="21">
        <f t="shared" si="1058"/>
        <v>286.85444174934759</v>
      </c>
      <c r="Z3758" s="21">
        <f t="shared" si="1066"/>
        <v>90.927847942100897</v>
      </c>
      <c r="AA3758" s="21">
        <f t="shared" si="1059"/>
        <v>0</v>
      </c>
      <c r="AB3758" s="21">
        <f t="shared" si="1060"/>
        <v>90.927847942100897</v>
      </c>
      <c r="AC3758" s="21">
        <f t="shared" si="1061"/>
        <v>75.02</v>
      </c>
      <c r="AD3758" s="21">
        <f t="shared" si="1067"/>
        <v>90.927847942100897</v>
      </c>
      <c r="AE3758" s="21" t="str">
        <f t="shared" si="1062"/>
        <v>6/5/17:00</v>
      </c>
    </row>
    <row r="3759" spans="2:31">
      <c r="B3759" s="37">
        <v>6</v>
      </c>
      <c r="C3759" s="38">
        <v>5</v>
      </c>
      <c r="D3759" s="39">
        <v>18</v>
      </c>
      <c r="E3759" s="17">
        <v>24.4</v>
      </c>
      <c r="F3759" s="17">
        <v>189</v>
      </c>
      <c r="G3759" s="17">
        <v>1</v>
      </c>
      <c r="H3759" s="37">
        <f t="shared" si="1050"/>
        <v>75.92</v>
      </c>
      <c r="I3759" s="37">
        <f>IF(H3759&lt;'Roof Calculator'!$G$8, 1, 0)</f>
        <v>0</v>
      </c>
      <c r="J3759" s="37">
        <f>IF(H3759&gt;='Roof Calculator'!$G$8, 1, 0)</f>
        <v>1</v>
      </c>
      <c r="K3759" s="37">
        <f t="shared" si="1051"/>
        <v>0</v>
      </c>
      <c r="L3759" s="37">
        <f t="shared" si="1052"/>
        <v>75.92</v>
      </c>
      <c r="M3759" s="37">
        <v>0</v>
      </c>
      <c r="N3759" s="37">
        <f t="shared" si="1053"/>
        <v>189</v>
      </c>
      <c r="O3759" s="37">
        <v>0</v>
      </c>
      <c r="P3759" s="37">
        <v>0</v>
      </c>
      <c r="Q3759" s="21">
        <f t="shared" si="1054"/>
        <v>39.790999999999997</v>
      </c>
      <c r="R3759" s="21">
        <f t="shared" si="1063"/>
        <v>156.7083333333326</v>
      </c>
      <c r="S3759" s="21">
        <f t="shared" si="1064"/>
        <v>22.568737663003766</v>
      </c>
      <c r="T3759" s="21">
        <f t="shared" si="1055"/>
        <v>86.147999999999996</v>
      </c>
      <c r="U3759" s="37">
        <f>VLOOKUP(Time_Zone, 'LSTM LookUp'!$B$5:$D$8, 3, FALSE)</f>
        <v>-75</v>
      </c>
      <c r="V3759" s="21">
        <f t="shared" si="1065"/>
        <v>1.5955194155683767</v>
      </c>
      <c r="W3759" s="21">
        <f t="shared" si="1056"/>
        <v>251.54687985389205</v>
      </c>
      <c r="X3759" s="21">
        <f t="shared" si="1057"/>
        <v>2.1032317793174077E-2</v>
      </c>
      <c r="Y3759" s="21">
        <f t="shared" si="1058"/>
        <v>189.02103231779319</v>
      </c>
      <c r="Z3759" s="21">
        <f t="shared" si="1066"/>
        <v>59.916365874053362</v>
      </c>
      <c r="AA3759" s="21">
        <f t="shared" si="1059"/>
        <v>0</v>
      </c>
      <c r="AB3759" s="21">
        <f t="shared" si="1060"/>
        <v>59.916365874053362</v>
      </c>
      <c r="AC3759" s="21">
        <f t="shared" si="1061"/>
        <v>75.92</v>
      </c>
      <c r="AD3759" s="21">
        <f t="shared" si="1067"/>
        <v>59.916365874053362</v>
      </c>
      <c r="AE3759" s="21" t="str">
        <f t="shared" si="1062"/>
        <v>6/5/18:00</v>
      </c>
    </row>
    <row r="3760" spans="2:31">
      <c r="B3760" s="37">
        <v>6</v>
      </c>
      <c r="C3760" s="38">
        <v>5</v>
      </c>
      <c r="D3760" s="39">
        <v>19</v>
      </c>
      <c r="E3760" s="17">
        <v>23.9</v>
      </c>
      <c r="F3760" s="17">
        <v>119</v>
      </c>
      <c r="G3760" s="17">
        <v>0</v>
      </c>
      <c r="H3760" s="37">
        <f t="shared" si="1050"/>
        <v>75.02</v>
      </c>
      <c r="I3760" s="37">
        <f>IF(H3760&lt;'Roof Calculator'!$G$8, 1, 0)</f>
        <v>0</v>
      </c>
      <c r="J3760" s="37">
        <f>IF(H3760&gt;='Roof Calculator'!$G$8, 1, 0)</f>
        <v>1</v>
      </c>
      <c r="K3760" s="37">
        <f t="shared" si="1051"/>
        <v>0</v>
      </c>
      <c r="L3760" s="37">
        <f t="shared" si="1052"/>
        <v>75.02</v>
      </c>
      <c r="M3760" s="37">
        <v>0</v>
      </c>
      <c r="N3760" s="37">
        <f t="shared" si="1053"/>
        <v>119</v>
      </c>
      <c r="O3760" s="37">
        <v>0</v>
      </c>
      <c r="P3760" s="37">
        <v>0</v>
      </c>
      <c r="Q3760" s="21">
        <f t="shared" si="1054"/>
        <v>39.790999999999997</v>
      </c>
      <c r="R3760" s="21">
        <f t="shared" si="1063"/>
        <v>156.74999999999926</v>
      </c>
      <c r="S3760" s="21">
        <f t="shared" si="1064"/>
        <v>22.573413467083114</v>
      </c>
      <c r="T3760" s="21">
        <f t="shared" si="1055"/>
        <v>86.147999999999996</v>
      </c>
      <c r="U3760" s="37">
        <f>VLOOKUP(Time_Zone, 'LSTM LookUp'!$B$5:$D$8, 3, FALSE)</f>
        <v>-75</v>
      </c>
      <c r="V3760" s="21">
        <f t="shared" si="1065"/>
        <v>1.5882597920416415</v>
      </c>
      <c r="W3760" s="21">
        <f t="shared" si="1056"/>
        <v>266.54506494801035</v>
      </c>
      <c r="X3760" s="21">
        <f t="shared" si="1057"/>
        <v>0</v>
      </c>
      <c r="Y3760" s="21">
        <f t="shared" si="1058"/>
        <v>119</v>
      </c>
      <c r="Z3760" s="21">
        <f t="shared" si="1066"/>
        <v>37.72092159048681</v>
      </c>
      <c r="AA3760" s="21">
        <f t="shared" si="1059"/>
        <v>0</v>
      </c>
      <c r="AB3760" s="21">
        <f t="shared" si="1060"/>
        <v>37.72092159048681</v>
      </c>
      <c r="AC3760" s="21">
        <f t="shared" si="1061"/>
        <v>75.02</v>
      </c>
      <c r="AD3760" s="21">
        <f t="shared" si="1067"/>
        <v>37.72092159048681</v>
      </c>
      <c r="AE3760" s="21" t="str">
        <f t="shared" si="1062"/>
        <v>6/5/19:00</v>
      </c>
    </row>
    <row r="3761" spans="2:31">
      <c r="B3761" s="37">
        <v>6</v>
      </c>
      <c r="C3761" s="38">
        <v>5</v>
      </c>
      <c r="D3761" s="39">
        <v>20</v>
      </c>
      <c r="E3761" s="17">
        <v>23.3</v>
      </c>
      <c r="F3761" s="17">
        <v>31</v>
      </c>
      <c r="G3761" s="17">
        <v>0</v>
      </c>
      <c r="H3761" s="37">
        <f t="shared" si="1050"/>
        <v>73.94</v>
      </c>
      <c r="I3761" s="37">
        <f>IF(H3761&lt;'Roof Calculator'!$G$8, 1, 0)</f>
        <v>0</v>
      </c>
      <c r="J3761" s="37">
        <f>IF(H3761&gt;='Roof Calculator'!$G$8, 1, 0)</f>
        <v>1</v>
      </c>
      <c r="K3761" s="37">
        <f t="shared" si="1051"/>
        <v>0</v>
      </c>
      <c r="L3761" s="37">
        <f t="shared" si="1052"/>
        <v>73.94</v>
      </c>
      <c r="M3761" s="37">
        <v>0</v>
      </c>
      <c r="N3761" s="37">
        <f t="shared" si="1053"/>
        <v>31</v>
      </c>
      <c r="O3761" s="37">
        <v>0</v>
      </c>
      <c r="P3761" s="37">
        <v>0</v>
      </c>
      <c r="Q3761" s="21">
        <f t="shared" si="1054"/>
        <v>39.790999999999997</v>
      </c>
      <c r="R3761" s="21">
        <f t="shared" si="1063"/>
        <v>156.79166666666592</v>
      </c>
      <c r="S3761" s="21">
        <f t="shared" si="1064"/>
        <v>22.57807717559497</v>
      </c>
      <c r="T3761" s="21">
        <f t="shared" si="1055"/>
        <v>86.147999999999996</v>
      </c>
      <c r="U3761" s="37">
        <f>VLOOKUP(Time_Zone, 'LSTM LookUp'!$B$5:$D$8, 3, FALSE)</f>
        <v>-75</v>
      </c>
      <c r="V3761" s="21">
        <f t="shared" si="1065"/>
        <v>1.5809916027560464</v>
      </c>
      <c r="W3761" s="21">
        <f t="shared" si="1056"/>
        <v>281.54324790068904</v>
      </c>
      <c r="X3761" s="21">
        <f t="shared" si="1057"/>
        <v>0</v>
      </c>
      <c r="Y3761" s="21">
        <f t="shared" si="1058"/>
        <v>31</v>
      </c>
      <c r="Z3761" s="21">
        <f t="shared" si="1066"/>
        <v>9.8264585655890002</v>
      </c>
      <c r="AA3761" s="21">
        <f t="shared" si="1059"/>
        <v>0</v>
      </c>
      <c r="AB3761" s="21">
        <f t="shared" si="1060"/>
        <v>9.8264585655890002</v>
      </c>
      <c r="AC3761" s="21">
        <f t="shared" si="1061"/>
        <v>73.94</v>
      </c>
      <c r="AD3761" s="21">
        <f t="shared" si="1067"/>
        <v>9.8264585655890002</v>
      </c>
      <c r="AE3761" s="21" t="str">
        <f t="shared" si="1062"/>
        <v>6/5/20:00</v>
      </c>
    </row>
    <row r="3762" spans="2:31">
      <c r="B3762" s="37">
        <v>6</v>
      </c>
      <c r="C3762" s="38">
        <v>5</v>
      </c>
      <c r="D3762" s="39">
        <v>21</v>
      </c>
      <c r="E3762" s="17">
        <v>22.8</v>
      </c>
      <c r="F3762" s="17">
        <v>1</v>
      </c>
      <c r="G3762" s="17">
        <v>0</v>
      </c>
      <c r="H3762" s="37">
        <f t="shared" si="1050"/>
        <v>73.040000000000006</v>
      </c>
      <c r="I3762" s="37">
        <f>IF(H3762&lt;'Roof Calculator'!$G$8, 1, 0)</f>
        <v>0</v>
      </c>
      <c r="J3762" s="37">
        <f>IF(H3762&gt;='Roof Calculator'!$G$8, 1, 0)</f>
        <v>1</v>
      </c>
      <c r="K3762" s="37">
        <f t="shared" si="1051"/>
        <v>0</v>
      </c>
      <c r="L3762" s="37">
        <f t="shared" si="1052"/>
        <v>73.040000000000006</v>
      </c>
      <c r="M3762" s="37">
        <v>0</v>
      </c>
      <c r="N3762" s="37">
        <f t="shared" si="1053"/>
        <v>1</v>
      </c>
      <c r="O3762" s="37">
        <v>0</v>
      </c>
      <c r="P3762" s="37">
        <v>0</v>
      </c>
      <c r="Q3762" s="21">
        <f t="shared" si="1054"/>
        <v>39.790999999999997</v>
      </c>
      <c r="R3762" s="21">
        <f t="shared" si="1063"/>
        <v>156.83333333333258</v>
      </c>
      <c r="S3762" s="21">
        <f t="shared" si="1064"/>
        <v>22.582728784942763</v>
      </c>
      <c r="T3762" s="21">
        <f t="shared" si="1055"/>
        <v>86.147999999999996</v>
      </c>
      <c r="U3762" s="37">
        <f>VLOOKUP(Time_Zone, 'LSTM LookUp'!$B$5:$D$8, 3, FALSE)</f>
        <v>-75</v>
      </c>
      <c r="V3762" s="21">
        <f t="shared" si="1065"/>
        <v>1.5737148702726564</v>
      </c>
      <c r="W3762" s="21">
        <f t="shared" si="1056"/>
        <v>296.54142871756818</v>
      </c>
      <c r="X3762" s="21">
        <f t="shared" si="1057"/>
        <v>0</v>
      </c>
      <c r="Y3762" s="21">
        <f t="shared" si="1058"/>
        <v>1</v>
      </c>
      <c r="Z3762" s="21">
        <f t="shared" si="1066"/>
        <v>0.31698253437383872</v>
      </c>
      <c r="AA3762" s="21">
        <f t="shared" si="1059"/>
        <v>0</v>
      </c>
      <c r="AB3762" s="21">
        <f t="shared" si="1060"/>
        <v>0.31698253437383872</v>
      </c>
      <c r="AC3762" s="21">
        <f t="shared" si="1061"/>
        <v>73.040000000000006</v>
      </c>
      <c r="AD3762" s="21">
        <f t="shared" si="1067"/>
        <v>0.31698253437383872</v>
      </c>
      <c r="AE3762" s="21" t="str">
        <f t="shared" si="1062"/>
        <v>6/5/21:00</v>
      </c>
    </row>
    <row r="3763" spans="2:31">
      <c r="B3763" s="37">
        <v>6</v>
      </c>
      <c r="C3763" s="38">
        <v>5</v>
      </c>
      <c r="D3763" s="39">
        <v>22</v>
      </c>
      <c r="E3763" s="17">
        <v>22.2</v>
      </c>
      <c r="F3763" s="17">
        <v>0</v>
      </c>
      <c r="G3763" s="17">
        <v>0</v>
      </c>
      <c r="H3763" s="37">
        <f t="shared" si="1050"/>
        <v>71.959999999999994</v>
      </c>
      <c r="I3763" s="37">
        <f>IF(H3763&lt;'Roof Calculator'!$G$8, 1, 0)</f>
        <v>0</v>
      </c>
      <c r="J3763" s="37">
        <f>IF(H3763&gt;='Roof Calculator'!$G$8, 1, 0)</f>
        <v>1</v>
      </c>
      <c r="K3763" s="37">
        <f t="shared" si="1051"/>
        <v>0</v>
      </c>
      <c r="L3763" s="37">
        <f t="shared" si="1052"/>
        <v>71.959999999999994</v>
      </c>
      <c r="M3763" s="37">
        <v>0</v>
      </c>
      <c r="N3763" s="37">
        <f t="shared" si="1053"/>
        <v>0</v>
      </c>
      <c r="O3763" s="37">
        <v>0</v>
      </c>
      <c r="P3763" s="37">
        <v>0</v>
      </c>
      <c r="Q3763" s="21">
        <f t="shared" si="1054"/>
        <v>39.790999999999997</v>
      </c>
      <c r="R3763" s="21">
        <f t="shared" si="1063"/>
        <v>156.87499999999923</v>
      </c>
      <c r="S3763" s="21">
        <f t="shared" si="1064"/>
        <v>22.587368291538422</v>
      </c>
      <c r="T3763" s="21">
        <f t="shared" si="1055"/>
        <v>86.147999999999996</v>
      </c>
      <c r="U3763" s="37">
        <f>VLOOKUP(Time_Zone, 'LSTM LookUp'!$B$5:$D$8, 3, FALSE)</f>
        <v>-75</v>
      </c>
      <c r="V3763" s="21">
        <f t="shared" si="1065"/>
        <v>1.5664296171728478</v>
      </c>
      <c r="W3763" s="21">
        <f t="shared" si="1056"/>
        <v>311.53960740429329</v>
      </c>
      <c r="X3763" s="21">
        <f t="shared" si="1057"/>
        <v>0</v>
      </c>
      <c r="Y3763" s="21">
        <f t="shared" si="1058"/>
        <v>0</v>
      </c>
      <c r="Z3763" s="21">
        <f t="shared" si="1066"/>
        <v>0</v>
      </c>
      <c r="AA3763" s="21">
        <f t="shared" si="1059"/>
        <v>0</v>
      </c>
      <c r="AB3763" s="21">
        <f t="shared" si="1060"/>
        <v>0</v>
      </c>
      <c r="AC3763" s="21">
        <f t="shared" si="1061"/>
        <v>71.959999999999994</v>
      </c>
      <c r="AD3763" s="21">
        <f t="shared" si="1067"/>
        <v>0</v>
      </c>
      <c r="AE3763" s="21" t="str">
        <f t="shared" si="1062"/>
        <v>6/5/22:00</v>
      </c>
    </row>
    <row r="3764" spans="2:31">
      <c r="B3764" s="37">
        <v>6</v>
      </c>
      <c r="C3764" s="38">
        <v>5</v>
      </c>
      <c r="D3764" s="39">
        <v>23</v>
      </c>
      <c r="E3764" s="17">
        <v>22.2</v>
      </c>
      <c r="F3764" s="17">
        <v>0</v>
      </c>
      <c r="G3764" s="17">
        <v>0</v>
      </c>
      <c r="H3764" s="37">
        <f t="shared" si="1050"/>
        <v>71.959999999999994</v>
      </c>
      <c r="I3764" s="37">
        <f>IF(H3764&lt;'Roof Calculator'!$G$8, 1, 0)</f>
        <v>0</v>
      </c>
      <c r="J3764" s="37">
        <f>IF(H3764&gt;='Roof Calculator'!$G$8, 1, 0)</f>
        <v>1</v>
      </c>
      <c r="K3764" s="37">
        <f t="shared" si="1051"/>
        <v>0</v>
      </c>
      <c r="L3764" s="37">
        <f t="shared" si="1052"/>
        <v>71.959999999999994</v>
      </c>
      <c r="M3764" s="37">
        <v>0</v>
      </c>
      <c r="N3764" s="37">
        <f t="shared" si="1053"/>
        <v>0</v>
      </c>
      <c r="O3764" s="37">
        <v>0</v>
      </c>
      <c r="P3764" s="37">
        <v>0</v>
      </c>
      <c r="Q3764" s="21">
        <f t="shared" si="1054"/>
        <v>39.790999999999997</v>
      </c>
      <c r="R3764" s="21">
        <f t="shared" si="1063"/>
        <v>156.91666666666589</v>
      </c>
      <c r="S3764" s="21">
        <f t="shared" si="1064"/>
        <v>22.591995691802431</v>
      </c>
      <c r="T3764" s="21">
        <f t="shared" si="1055"/>
        <v>86.147999999999996</v>
      </c>
      <c r="U3764" s="37">
        <f>VLOOKUP(Time_Zone, 'LSTM LookUp'!$B$5:$D$8, 3, FALSE)</f>
        <v>-75</v>
      </c>
      <c r="V3764" s="21">
        <f t="shared" si="1065"/>
        <v>1.5591358660582393</v>
      </c>
      <c r="W3764" s="21">
        <f t="shared" si="1056"/>
        <v>326.53778396651455</v>
      </c>
      <c r="X3764" s="21">
        <f t="shared" si="1057"/>
        <v>0</v>
      </c>
      <c r="Y3764" s="21">
        <f t="shared" si="1058"/>
        <v>0</v>
      </c>
      <c r="Z3764" s="21">
        <f t="shared" si="1066"/>
        <v>0</v>
      </c>
      <c r="AA3764" s="21">
        <f t="shared" si="1059"/>
        <v>0</v>
      </c>
      <c r="AB3764" s="21">
        <f t="shared" si="1060"/>
        <v>0</v>
      </c>
      <c r="AC3764" s="21">
        <f t="shared" si="1061"/>
        <v>71.959999999999994</v>
      </c>
      <c r="AD3764" s="21">
        <f t="shared" si="1067"/>
        <v>0</v>
      </c>
      <c r="AE3764" s="21" t="str">
        <f t="shared" si="1062"/>
        <v>6/5/23:00</v>
      </c>
    </row>
    <row r="3765" spans="2:31">
      <c r="B3765" s="37">
        <v>6</v>
      </c>
      <c r="C3765" s="38">
        <v>5</v>
      </c>
      <c r="D3765" s="39">
        <v>24</v>
      </c>
      <c r="E3765" s="17">
        <v>21.7</v>
      </c>
      <c r="F3765" s="17">
        <v>0</v>
      </c>
      <c r="G3765" s="17">
        <v>0</v>
      </c>
      <c r="H3765" s="37">
        <f t="shared" si="1050"/>
        <v>71.06</v>
      </c>
      <c r="I3765" s="37">
        <f>IF(H3765&lt;'Roof Calculator'!$G$8, 1, 0)</f>
        <v>0</v>
      </c>
      <c r="J3765" s="37">
        <f>IF(H3765&gt;='Roof Calculator'!$G$8, 1, 0)</f>
        <v>1</v>
      </c>
      <c r="K3765" s="37">
        <f t="shared" si="1051"/>
        <v>0</v>
      </c>
      <c r="L3765" s="37">
        <f t="shared" si="1052"/>
        <v>71.06</v>
      </c>
      <c r="M3765" s="37">
        <v>0</v>
      </c>
      <c r="N3765" s="37">
        <f t="shared" si="1053"/>
        <v>0</v>
      </c>
      <c r="O3765" s="37">
        <v>0</v>
      </c>
      <c r="P3765" s="37">
        <v>0</v>
      </c>
      <c r="Q3765" s="21">
        <f t="shared" si="1054"/>
        <v>39.790999999999997</v>
      </c>
      <c r="R3765" s="21">
        <f t="shared" si="1063"/>
        <v>156.95833333333255</v>
      </c>
      <c r="S3765" s="21">
        <f t="shared" si="1064"/>
        <v>22.596610982163817</v>
      </c>
      <c r="T3765" s="21">
        <f t="shared" si="1055"/>
        <v>86.147999999999996</v>
      </c>
      <c r="U3765" s="37">
        <f>VLOOKUP(Time_Zone, 'LSTM LookUp'!$B$5:$D$8, 3, FALSE)</f>
        <v>-75</v>
      </c>
      <c r="V3765" s="21">
        <f t="shared" si="1065"/>
        <v>1.5518336395506565</v>
      </c>
      <c r="W3765" s="21">
        <f t="shared" si="1056"/>
        <v>341.53595840988766</v>
      </c>
      <c r="X3765" s="21">
        <f t="shared" si="1057"/>
        <v>0</v>
      </c>
      <c r="Y3765" s="21">
        <f t="shared" si="1058"/>
        <v>0</v>
      </c>
      <c r="Z3765" s="21">
        <f t="shared" si="1066"/>
        <v>0</v>
      </c>
      <c r="AA3765" s="21">
        <f t="shared" si="1059"/>
        <v>0</v>
      </c>
      <c r="AB3765" s="21">
        <f t="shared" si="1060"/>
        <v>0</v>
      </c>
      <c r="AC3765" s="21">
        <f t="shared" si="1061"/>
        <v>71.06</v>
      </c>
      <c r="AD3765" s="21">
        <f t="shared" si="1067"/>
        <v>0</v>
      </c>
      <c r="AE3765" s="21" t="str">
        <f t="shared" si="1062"/>
        <v>6/5/24:00</v>
      </c>
    </row>
    <row r="3766" spans="2:31">
      <c r="B3766" s="37">
        <v>6</v>
      </c>
      <c r="C3766" s="38">
        <v>6</v>
      </c>
      <c r="D3766" s="39">
        <v>1</v>
      </c>
      <c r="E3766" s="17">
        <v>20.6</v>
      </c>
      <c r="F3766" s="17">
        <v>0</v>
      </c>
      <c r="G3766" s="17">
        <v>0</v>
      </c>
      <c r="H3766" s="37">
        <f t="shared" si="1050"/>
        <v>69.08</v>
      </c>
      <c r="I3766" s="37">
        <f>IF(H3766&lt;'Roof Calculator'!$G$8, 1, 0)</f>
        <v>0</v>
      </c>
      <c r="J3766" s="37">
        <f>IF(H3766&gt;='Roof Calculator'!$G$8, 1, 0)</f>
        <v>1</v>
      </c>
      <c r="K3766" s="37">
        <f t="shared" si="1051"/>
        <v>0</v>
      </c>
      <c r="L3766" s="37">
        <f t="shared" si="1052"/>
        <v>69.08</v>
      </c>
      <c r="M3766" s="37">
        <v>0</v>
      </c>
      <c r="N3766" s="37">
        <f t="shared" si="1053"/>
        <v>0</v>
      </c>
      <c r="O3766" s="37">
        <v>0</v>
      </c>
      <c r="P3766" s="37">
        <v>0</v>
      </c>
      <c r="Q3766" s="21">
        <f t="shared" si="1054"/>
        <v>39.790999999999997</v>
      </c>
      <c r="R3766" s="21">
        <f t="shared" si="1063"/>
        <v>156.9999999999992</v>
      </c>
      <c r="S3766" s="21">
        <f t="shared" si="1064"/>
        <v>22.601214159060138</v>
      </c>
      <c r="T3766" s="21">
        <f t="shared" si="1055"/>
        <v>86.147999999999996</v>
      </c>
      <c r="U3766" s="37">
        <f>VLOOKUP(Time_Zone, 'LSTM LookUp'!$B$5:$D$8, 3, FALSE)</f>
        <v>-75</v>
      </c>
      <c r="V3766" s="21">
        <f t="shared" si="1065"/>
        <v>1.5445229602920714</v>
      </c>
      <c r="W3766" s="21">
        <f t="shared" si="1056"/>
        <v>-3.4658692599269969</v>
      </c>
      <c r="X3766" s="21">
        <f t="shared" si="1057"/>
        <v>0</v>
      </c>
      <c r="Y3766" s="21">
        <f t="shared" si="1058"/>
        <v>0</v>
      </c>
      <c r="Z3766" s="21">
        <f t="shared" si="1066"/>
        <v>0</v>
      </c>
      <c r="AA3766" s="21">
        <f t="shared" si="1059"/>
        <v>0</v>
      </c>
      <c r="AB3766" s="21">
        <f t="shared" si="1060"/>
        <v>0</v>
      </c>
      <c r="AC3766" s="21">
        <f t="shared" si="1061"/>
        <v>69.08</v>
      </c>
      <c r="AD3766" s="21">
        <f t="shared" si="1067"/>
        <v>0</v>
      </c>
      <c r="AE3766" s="21" t="str">
        <f t="shared" si="1062"/>
        <v>6/6/1:00</v>
      </c>
    </row>
    <row r="3767" spans="2:31">
      <c r="B3767" s="37">
        <v>6</v>
      </c>
      <c r="C3767" s="38">
        <v>6</v>
      </c>
      <c r="D3767" s="39">
        <v>2</v>
      </c>
      <c r="E3767" s="17">
        <v>20.6</v>
      </c>
      <c r="F3767" s="17">
        <v>0</v>
      </c>
      <c r="G3767" s="17">
        <v>0</v>
      </c>
      <c r="H3767" s="37">
        <f t="shared" si="1050"/>
        <v>69.08</v>
      </c>
      <c r="I3767" s="37">
        <f>IF(H3767&lt;'Roof Calculator'!$G$8, 1, 0)</f>
        <v>0</v>
      </c>
      <c r="J3767" s="37">
        <f>IF(H3767&gt;='Roof Calculator'!$G$8, 1, 0)</f>
        <v>1</v>
      </c>
      <c r="K3767" s="37">
        <f t="shared" si="1051"/>
        <v>0</v>
      </c>
      <c r="L3767" s="37">
        <f t="shared" si="1052"/>
        <v>69.08</v>
      </c>
      <c r="M3767" s="37">
        <v>0</v>
      </c>
      <c r="N3767" s="37">
        <f t="shared" si="1053"/>
        <v>0</v>
      </c>
      <c r="O3767" s="37">
        <v>0</v>
      </c>
      <c r="P3767" s="37">
        <v>0</v>
      </c>
      <c r="Q3767" s="21">
        <f t="shared" si="1054"/>
        <v>39.790999999999997</v>
      </c>
      <c r="R3767" s="21">
        <f t="shared" si="1063"/>
        <v>157.04166666666586</v>
      </c>
      <c r="S3767" s="21">
        <f t="shared" si="1064"/>
        <v>22.605805218937533</v>
      </c>
      <c r="T3767" s="21">
        <f t="shared" si="1055"/>
        <v>86.147999999999996</v>
      </c>
      <c r="U3767" s="37">
        <f>VLOOKUP(Time_Zone, 'LSTM LookUp'!$B$5:$D$8, 3, FALSE)</f>
        <v>-75</v>
      </c>
      <c r="V3767" s="21">
        <f t="shared" si="1065"/>
        <v>1.5372038509445585</v>
      </c>
      <c r="W3767" s="21">
        <f t="shared" si="1056"/>
        <v>11.532300962736155</v>
      </c>
      <c r="X3767" s="21">
        <f t="shared" si="1057"/>
        <v>0</v>
      </c>
      <c r="Y3767" s="21">
        <f t="shared" si="1058"/>
        <v>0</v>
      </c>
      <c r="Z3767" s="21">
        <f t="shared" si="1066"/>
        <v>0</v>
      </c>
      <c r="AA3767" s="21">
        <f t="shared" si="1059"/>
        <v>0</v>
      </c>
      <c r="AB3767" s="21">
        <f t="shared" si="1060"/>
        <v>0</v>
      </c>
      <c r="AC3767" s="21">
        <f t="shared" si="1061"/>
        <v>69.08</v>
      </c>
      <c r="AD3767" s="21">
        <f t="shared" si="1067"/>
        <v>0</v>
      </c>
      <c r="AE3767" s="21" t="str">
        <f t="shared" si="1062"/>
        <v>6/6/2:00</v>
      </c>
    </row>
    <row r="3768" spans="2:31">
      <c r="B3768" s="37">
        <v>6</v>
      </c>
      <c r="C3768" s="38">
        <v>6</v>
      </c>
      <c r="D3768" s="39">
        <v>3</v>
      </c>
      <c r="E3768" s="17">
        <v>21.1</v>
      </c>
      <c r="F3768" s="17">
        <v>0</v>
      </c>
      <c r="G3768" s="17">
        <v>0</v>
      </c>
      <c r="H3768" s="37">
        <f t="shared" si="1050"/>
        <v>69.98</v>
      </c>
      <c r="I3768" s="37">
        <f>IF(H3768&lt;'Roof Calculator'!$G$8, 1, 0)</f>
        <v>0</v>
      </c>
      <c r="J3768" s="37">
        <f>IF(H3768&gt;='Roof Calculator'!$G$8, 1, 0)</f>
        <v>1</v>
      </c>
      <c r="K3768" s="37">
        <f t="shared" si="1051"/>
        <v>0</v>
      </c>
      <c r="L3768" s="37">
        <f t="shared" si="1052"/>
        <v>69.98</v>
      </c>
      <c r="M3768" s="37">
        <v>0</v>
      </c>
      <c r="N3768" s="37">
        <f t="shared" si="1053"/>
        <v>0</v>
      </c>
      <c r="O3768" s="37">
        <v>0</v>
      </c>
      <c r="P3768" s="37">
        <v>0</v>
      </c>
      <c r="Q3768" s="21">
        <f t="shared" si="1054"/>
        <v>39.790999999999997</v>
      </c>
      <c r="R3768" s="21">
        <f t="shared" si="1063"/>
        <v>157.08333333333252</v>
      </c>
      <c r="S3768" s="21">
        <f t="shared" si="1064"/>
        <v>22.610384158250703</v>
      </c>
      <c r="T3768" s="21">
        <f t="shared" si="1055"/>
        <v>86.147999999999996</v>
      </c>
      <c r="U3768" s="37">
        <f>VLOOKUP(Time_Zone, 'LSTM LookUp'!$B$5:$D$8, 3, FALSE)</f>
        <v>-75</v>
      </c>
      <c r="V3768" s="21">
        <f t="shared" si="1065"/>
        <v>1.5298763341902444</v>
      </c>
      <c r="W3768" s="21">
        <f t="shared" si="1056"/>
        <v>26.530469083547548</v>
      </c>
      <c r="X3768" s="21">
        <f t="shared" si="1057"/>
        <v>0</v>
      </c>
      <c r="Y3768" s="21">
        <f t="shared" si="1058"/>
        <v>0</v>
      </c>
      <c r="Z3768" s="21">
        <f t="shared" si="1066"/>
        <v>0</v>
      </c>
      <c r="AA3768" s="21">
        <f t="shared" si="1059"/>
        <v>0</v>
      </c>
      <c r="AB3768" s="21">
        <f t="shared" si="1060"/>
        <v>0</v>
      </c>
      <c r="AC3768" s="21">
        <f t="shared" si="1061"/>
        <v>69.98</v>
      </c>
      <c r="AD3768" s="21">
        <f t="shared" si="1067"/>
        <v>0</v>
      </c>
      <c r="AE3768" s="21" t="str">
        <f t="shared" si="1062"/>
        <v>6/6/3:00</v>
      </c>
    </row>
    <row r="3769" spans="2:31">
      <c r="B3769" s="37">
        <v>6</v>
      </c>
      <c r="C3769" s="38">
        <v>6</v>
      </c>
      <c r="D3769" s="39">
        <v>4</v>
      </c>
      <c r="E3769" s="17">
        <v>20.6</v>
      </c>
      <c r="F3769" s="17">
        <v>0</v>
      </c>
      <c r="G3769" s="17">
        <v>0</v>
      </c>
      <c r="H3769" s="37">
        <f t="shared" si="1050"/>
        <v>69.08</v>
      </c>
      <c r="I3769" s="37">
        <f>IF(H3769&lt;'Roof Calculator'!$G$8, 1, 0)</f>
        <v>0</v>
      </c>
      <c r="J3769" s="37">
        <f>IF(H3769&gt;='Roof Calculator'!$G$8, 1, 0)</f>
        <v>1</v>
      </c>
      <c r="K3769" s="37">
        <f t="shared" si="1051"/>
        <v>0</v>
      </c>
      <c r="L3769" s="37">
        <f t="shared" si="1052"/>
        <v>69.08</v>
      </c>
      <c r="M3769" s="37">
        <v>0</v>
      </c>
      <c r="N3769" s="37">
        <f t="shared" si="1053"/>
        <v>0</v>
      </c>
      <c r="O3769" s="37">
        <v>0</v>
      </c>
      <c r="P3769" s="37">
        <v>0</v>
      </c>
      <c r="Q3769" s="21">
        <f t="shared" si="1054"/>
        <v>39.790999999999997</v>
      </c>
      <c r="R3769" s="21">
        <f t="shared" si="1063"/>
        <v>157.12499999999918</v>
      </c>
      <c r="S3769" s="21">
        <f t="shared" si="1064"/>
        <v>22.614950973462939</v>
      </c>
      <c r="T3769" s="21">
        <f t="shared" si="1055"/>
        <v>86.147999999999996</v>
      </c>
      <c r="U3769" s="37">
        <f>VLOOKUP(Time_Zone, 'LSTM LookUp'!$B$5:$D$8, 3, FALSE)</f>
        <v>-75</v>
      </c>
      <c r="V3769" s="21">
        <f t="shared" si="1065"/>
        <v>1.5225404327312453</v>
      </c>
      <c r="W3769" s="21">
        <f t="shared" si="1056"/>
        <v>41.528635108182797</v>
      </c>
      <c r="X3769" s="21">
        <f t="shared" si="1057"/>
        <v>0</v>
      </c>
      <c r="Y3769" s="21">
        <f t="shared" si="1058"/>
        <v>0</v>
      </c>
      <c r="Z3769" s="21">
        <f t="shared" si="1066"/>
        <v>0</v>
      </c>
      <c r="AA3769" s="21">
        <f t="shared" si="1059"/>
        <v>0</v>
      </c>
      <c r="AB3769" s="21">
        <f t="shared" si="1060"/>
        <v>0</v>
      </c>
      <c r="AC3769" s="21">
        <f t="shared" si="1061"/>
        <v>69.08</v>
      </c>
      <c r="AD3769" s="21">
        <f t="shared" si="1067"/>
        <v>0</v>
      </c>
      <c r="AE3769" s="21" t="str">
        <f t="shared" si="1062"/>
        <v>6/6/4:00</v>
      </c>
    </row>
    <row r="3770" spans="2:31">
      <c r="B3770" s="37">
        <v>6</v>
      </c>
      <c r="C3770" s="38">
        <v>6</v>
      </c>
      <c r="D3770" s="39">
        <v>5</v>
      </c>
      <c r="E3770" s="17">
        <v>20.6</v>
      </c>
      <c r="F3770" s="17">
        <v>0</v>
      </c>
      <c r="G3770" s="17">
        <v>0</v>
      </c>
      <c r="H3770" s="37">
        <f t="shared" si="1050"/>
        <v>69.08</v>
      </c>
      <c r="I3770" s="37">
        <f>IF(H3770&lt;'Roof Calculator'!$G$8, 1, 0)</f>
        <v>0</v>
      </c>
      <c r="J3770" s="37">
        <f>IF(H3770&gt;='Roof Calculator'!$G$8, 1, 0)</f>
        <v>1</v>
      </c>
      <c r="K3770" s="37">
        <f t="shared" si="1051"/>
        <v>0</v>
      </c>
      <c r="L3770" s="37">
        <f t="shared" si="1052"/>
        <v>69.08</v>
      </c>
      <c r="M3770" s="37">
        <v>0</v>
      </c>
      <c r="N3770" s="37">
        <f t="shared" si="1053"/>
        <v>0</v>
      </c>
      <c r="O3770" s="37">
        <v>0</v>
      </c>
      <c r="P3770" s="37">
        <v>0</v>
      </c>
      <c r="Q3770" s="21">
        <f t="shared" si="1054"/>
        <v>39.790999999999997</v>
      </c>
      <c r="R3770" s="21">
        <f t="shared" si="1063"/>
        <v>157.16666666666583</v>
      </c>
      <c r="S3770" s="21">
        <f t="shared" si="1064"/>
        <v>22.619505661046098</v>
      </c>
      <c r="T3770" s="21">
        <f t="shared" si="1055"/>
        <v>86.147999999999996</v>
      </c>
      <c r="U3770" s="37">
        <f>VLOOKUP(Time_Zone, 'LSTM LookUp'!$B$5:$D$8, 3, FALSE)</f>
        <v>-75</v>
      </c>
      <c r="V3770" s="21">
        <f t="shared" si="1065"/>
        <v>1.5151961692896405</v>
      </c>
      <c r="W3770" s="21">
        <f t="shared" si="1056"/>
        <v>56.526799042322409</v>
      </c>
      <c r="X3770" s="21">
        <f t="shared" si="1057"/>
        <v>0</v>
      </c>
      <c r="Y3770" s="21">
        <f t="shared" si="1058"/>
        <v>0</v>
      </c>
      <c r="Z3770" s="21">
        <f t="shared" si="1066"/>
        <v>0</v>
      </c>
      <c r="AA3770" s="21">
        <f t="shared" si="1059"/>
        <v>0</v>
      </c>
      <c r="AB3770" s="21">
        <f t="shared" si="1060"/>
        <v>0</v>
      </c>
      <c r="AC3770" s="21">
        <f t="shared" si="1061"/>
        <v>69.08</v>
      </c>
      <c r="AD3770" s="21">
        <f t="shared" si="1067"/>
        <v>0</v>
      </c>
      <c r="AE3770" s="21" t="str">
        <f t="shared" si="1062"/>
        <v>6/6/5:00</v>
      </c>
    </row>
    <row r="3771" spans="2:31">
      <c r="B3771" s="37">
        <v>6</v>
      </c>
      <c r="C3771" s="38">
        <v>6</v>
      </c>
      <c r="D3771" s="39">
        <v>6</v>
      </c>
      <c r="E3771" s="17">
        <v>20.6</v>
      </c>
      <c r="F3771" s="17">
        <v>10</v>
      </c>
      <c r="G3771" s="17">
        <v>0</v>
      </c>
      <c r="H3771" s="37">
        <f t="shared" si="1050"/>
        <v>69.08</v>
      </c>
      <c r="I3771" s="37">
        <f>IF(H3771&lt;'Roof Calculator'!$G$8, 1, 0)</f>
        <v>0</v>
      </c>
      <c r="J3771" s="37">
        <f>IF(H3771&gt;='Roof Calculator'!$G$8, 1, 0)</f>
        <v>1</v>
      </c>
      <c r="K3771" s="37">
        <f t="shared" si="1051"/>
        <v>0</v>
      </c>
      <c r="L3771" s="37">
        <f t="shared" si="1052"/>
        <v>69.08</v>
      </c>
      <c r="M3771" s="37">
        <v>0</v>
      </c>
      <c r="N3771" s="37">
        <f t="shared" si="1053"/>
        <v>10</v>
      </c>
      <c r="O3771" s="37">
        <v>0</v>
      </c>
      <c r="P3771" s="37">
        <v>0</v>
      </c>
      <c r="Q3771" s="21">
        <f t="shared" si="1054"/>
        <v>39.790999999999997</v>
      </c>
      <c r="R3771" s="21">
        <f t="shared" si="1063"/>
        <v>157.20833333333249</v>
      </c>
      <c r="S3771" s="21">
        <f t="shared" si="1064"/>
        <v>22.624048217480649</v>
      </c>
      <c r="T3771" s="21">
        <f t="shared" si="1055"/>
        <v>86.147999999999996</v>
      </c>
      <c r="U3771" s="37">
        <f>VLOOKUP(Time_Zone, 'LSTM LookUp'!$B$5:$D$8, 3, FALSE)</f>
        <v>-75</v>
      </c>
      <c r="V3771" s="21">
        <f t="shared" si="1065"/>
        <v>1.5078435666073937</v>
      </c>
      <c r="W3771" s="21">
        <f t="shared" si="1056"/>
        <v>71.52496089165183</v>
      </c>
      <c r="X3771" s="21">
        <f t="shared" si="1057"/>
        <v>0</v>
      </c>
      <c r="Y3771" s="21">
        <f t="shared" si="1058"/>
        <v>10</v>
      </c>
      <c r="Z3771" s="21">
        <f t="shared" si="1066"/>
        <v>3.1698253437383874</v>
      </c>
      <c r="AA3771" s="21">
        <f t="shared" si="1059"/>
        <v>0</v>
      </c>
      <c r="AB3771" s="21">
        <f t="shared" si="1060"/>
        <v>3.1698253437383874</v>
      </c>
      <c r="AC3771" s="21">
        <f t="shared" si="1061"/>
        <v>69.08</v>
      </c>
      <c r="AD3771" s="21">
        <f t="shared" si="1067"/>
        <v>3.1698253437383874</v>
      </c>
      <c r="AE3771" s="21" t="str">
        <f t="shared" si="1062"/>
        <v>6/6/6:00</v>
      </c>
    </row>
    <row r="3772" spans="2:31">
      <c r="B3772" s="37">
        <v>6</v>
      </c>
      <c r="C3772" s="38">
        <v>6</v>
      </c>
      <c r="D3772" s="39">
        <v>7</v>
      </c>
      <c r="E3772" s="17">
        <v>20.6</v>
      </c>
      <c r="F3772" s="17">
        <v>71</v>
      </c>
      <c r="G3772" s="17">
        <v>1</v>
      </c>
      <c r="H3772" s="37">
        <f t="shared" si="1050"/>
        <v>69.08</v>
      </c>
      <c r="I3772" s="37">
        <f>IF(H3772&lt;'Roof Calculator'!$G$8, 1, 0)</f>
        <v>0</v>
      </c>
      <c r="J3772" s="37">
        <f>IF(H3772&gt;='Roof Calculator'!$G$8, 1, 0)</f>
        <v>1</v>
      </c>
      <c r="K3772" s="37">
        <f t="shared" si="1051"/>
        <v>0</v>
      </c>
      <c r="L3772" s="37">
        <f t="shared" si="1052"/>
        <v>69.08</v>
      </c>
      <c r="M3772" s="37">
        <v>0</v>
      </c>
      <c r="N3772" s="37">
        <f t="shared" si="1053"/>
        <v>71</v>
      </c>
      <c r="O3772" s="37">
        <v>0</v>
      </c>
      <c r="P3772" s="37">
        <v>0</v>
      </c>
      <c r="Q3772" s="21">
        <f t="shared" si="1054"/>
        <v>39.790999999999997</v>
      </c>
      <c r="R3772" s="21">
        <f t="shared" si="1063"/>
        <v>157.24999999999915</v>
      </c>
      <c r="S3772" s="21">
        <f t="shared" si="1064"/>
        <v>22.628578639255654</v>
      </c>
      <c r="T3772" s="21">
        <f t="shared" si="1055"/>
        <v>86.147999999999996</v>
      </c>
      <c r="U3772" s="37">
        <f>VLOOKUP(Time_Zone, 'LSTM LookUp'!$B$5:$D$8, 3, FALSE)</f>
        <v>-75</v>
      </c>
      <c r="V3772" s="21">
        <f t="shared" si="1065"/>
        <v>1.500482647446324</v>
      </c>
      <c r="W3772" s="21">
        <f t="shared" si="1056"/>
        <v>86.523120661861569</v>
      </c>
      <c r="X3772" s="21">
        <f t="shared" si="1057"/>
        <v>0.28925140999740756</v>
      </c>
      <c r="Y3772" s="21">
        <f t="shared" si="1058"/>
        <v>71.289251409997405</v>
      </c>
      <c r="Z3772" s="21">
        <f t="shared" si="1066"/>
        <v>22.597447585554733</v>
      </c>
      <c r="AA3772" s="21">
        <f t="shared" si="1059"/>
        <v>0</v>
      </c>
      <c r="AB3772" s="21">
        <f t="shared" si="1060"/>
        <v>22.597447585554733</v>
      </c>
      <c r="AC3772" s="21">
        <f t="shared" si="1061"/>
        <v>69.08</v>
      </c>
      <c r="AD3772" s="21">
        <f t="shared" si="1067"/>
        <v>22.597447585554733</v>
      </c>
      <c r="AE3772" s="21" t="str">
        <f t="shared" si="1062"/>
        <v>6/6/7:00</v>
      </c>
    </row>
    <row r="3773" spans="2:31">
      <c r="B3773" s="37">
        <v>6</v>
      </c>
      <c r="C3773" s="38">
        <v>6</v>
      </c>
      <c r="D3773" s="39">
        <v>8</v>
      </c>
      <c r="E3773" s="17">
        <v>21.7</v>
      </c>
      <c r="F3773" s="17">
        <v>160</v>
      </c>
      <c r="G3773" s="17">
        <v>0</v>
      </c>
      <c r="H3773" s="37">
        <f t="shared" si="1050"/>
        <v>71.06</v>
      </c>
      <c r="I3773" s="37">
        <f>IF(H3773&lt;'Roof Calculator'!$G$8, 1, 0)</f>
        <v>0</v>
      </c>
      <c r="J3773" s="37">
        <f>IF(H3773&gt;='Roof Calculator'!$G$8, 1, 0)</f>
        <v>1</v>
      </c>
      <c r="K3773" s="37">
        <f t="shared" si="1051"/>
        <v>0</v>
      </c>
      <c r="L3773" s="37">
        <f t="shared" si="1052"/>
        <v>71.06</v>
      </c>
      <c r="M3773" s="37">
        <v>0</v>
      </c>
      <c r="N3773" s="37">
        <f t="shared" si="1053"/>
        <v>160</v>
      </c>
      <c r="O3773" s="37">
        <v>0</v>
      </c>
      <c r="P3773" s="37">
        <v>0</v>
      </c>
      <c r="Q3773" s="21">
        <f t="shared" si="1054"/>
        <v>39.790999999999997</v>
      </c>
      <c r="R3773" s="21">
        <f t="shared" si="1063"/>
        <v>157.2916666666658</v>
      </c>
      <c r="S3773" s="21">
        <f t="shared" si="1064"/>
        <v>22.633096922868805</v>
      </c>
      <c r="T3773" s="21">
        <f t="shared" si="1055"/>
        <v>86.147999999999996</v>
      </c>
      <c r="U3773" s="37">
        <f>VLOOKUP(Time_Zone, 'LSTM LookUp'!$B$5:$D$8, 3, FALSE)</f>
        <v>-75</v>
      </c>
      <c r="V3773" s="21">
        <f t="shared" si="1065"/>
        <v>1.4931134345880375</v>
      </c>
      <c r="W3773" s="21">
        <f t="shared" si="1056"/>
        <v>101.52127835864701</v>
      </c>
      <c r="X3773" s="21">
        <f t="shared" si="1057"/>
        <v>0</v>
      </c>
      <c r="Y3773" s="21">
        <f t="shared" si="1058"/>
        <v>160</v>
      </c>
      <c r="Z3773" s="21">
        <f t="shared" si="1066"/>
        <v>50.717205499814199</v>
      </c>
      <c r="AA3773" s="21">
        <f t="shared" si="1059"/>
        <v>0</v>
      </c>
      <c r="AB3773" s="21">
        <f t="shared" si="1060"/>
        <v>50.717205499814199</v>
      </c>
      <c r="AC3773" s="21">
        <f t="shared" si="1061"/>
        <v>71.06</v>
      </c>
      <c r="AD3773" s="21">
        <f t="shared" si="1067"/>
        <v>50.717205499814199</v>
      </c>
      <c r="AE3773" s="21" t="str">
        <f t="shared" si="1062"/>
        <v>6/6/8:00</v>
      </c>
    </row>
    <row r="3774" spans="2:31">
      <c r="B3774" s="37">
        <v>6</v>
      </c>
      <c r="C3774" s="38">
        <v>6</v>
      </c>
      <c r="D3774" s="39">
        <v>9</v>
      </c>
      <c r="E3774" s="17">
        <v>22.8</v>
      </c>
      <c r="F3774" s="17">
        <v>277</v>
      </c>
      <c r="G3774" s="17">
        <v>1</v>
      </c>
      <c r="H3774" s="37">
        <f t="shared" si="1050"/>
        <v>73.040000000000006</v>
      </c>
      <c r="I3774" s="37">
        <f>IF(H3774&lt;'Roof Calculator'!$G$8, 1, 0)</f>
        <v>0</v>
      </c>
      <c r="J3774" s="37">
        <f>IF(H3774&gt;='Roof Calculator'!$G$8, 1, 0)</f>
        <v>1</v>
      </c>
      <c r="K3774" s="37">
        <f t="shared" si="1051"/>
        <v>0</v>
      </c>
      <c r="L3774" s="37">
        <f t="shared" si="1052"/>
        <v>73.040000000000006</v>
      </c>
      <c r="M3774" s="37">
        <v>0</v>
      </c>
      <c r="N3774" s="37">
        <f t="shared" si="1053"/>
        <v>277</v>
      </c>
      <c r="O3774" s="37">
        <v>0</v>
      </c>
      <c r="P3774" s="37">
        <v>0</v>
      </c>
      <c r="Q3774" s="21">
        <f t="shared" si="1054"/>
        <v>39.790999999999997</v>
      </c>
      <c r="R3774" s="21">
        <f t="shared" si="1063"/>
        <v>157.33333333333246</v>
      </c>
      <c r="S3774" s="21">
        <f t="shared" si="1064"/>
        <v>22.637603064826401</v>
      </c>
      <c r="T3774" s="21">
        <f t="shared" si="1055"/>
        <v>86.147999999999996</v>
      </c>
      <c r="U3774" s="37">
        <f>VLOOKUP(Time_Zone, 'LSTM LookUp'!$B$5:$D$8, 3, FALSE)</f>
        <v>-75</v>
      </c>
      <c r="V3774" s="21">
        <f t="shared" si="1065"/>
        <v>1.4857359508338956</v>
      </c>
      <c r="W3774" s="21">
        <f t="shared" si="1056"/>
        <v>116.51943398770847</v>
      </c>
      <c r="X3774" s="21">
        <f t="shared" si="1057"/>
        <v>-7.0320028589896111E-2</v>
      </c>
      <c r="Y3774" s="21">
        <f t="shared" si="1058"/>
        <v>276.92967997141011</v>
      </c>
      <c r="Z3774" s="21">
        <f t="shared" si="1066"/>
        <v>87.78187180067367</v>
      </c>
      <c r="AA3774" s="21">
        <f t="shared" si="1059"/>
        <v>0</v>
      </c>
      <c r="AB3774" s="21">
        <f t="shared" si="1060"/>
        <v>87.78187180067367</v>
      </c>
      <c r="AC3774" s="21">
        <f t="shared" si="1061"/>
        <v>73.040000000000006</v>
      </c>
      <c r="AD3774" s="21">
        <f t="shared" si="1067"/>
        <v>87.78187180067367</v>
      </c>
      <c r="AE3774" s="21" t="str">
        <f t="shared" si="1062"/>
        <v>6/6/9:00</v>
      </c>
    </row>
    <row r="3775" spans="2:31">
      <c r="B3775" s="37">
        <v>6</v>
      </c>
      <c r="C3775" s="38">
        <v>6</v>
      </c>
      <c r="D3775" s="39">
        <v>10</v>
      </c>
      <c r="E3775" s="17">
        <v>24.4</v>
      </c>
      <c r="F3775" s="17">
        <v>334</v>
      </c>
      <c r="G3775" s="17">
        <v>1</v>
      </c>
      <c r="H3775" s="37">
        <f t="shared" si="1050"/>
        <v>75.92</v>
      </c>
      <c r="I3775" s="37">
        <f>IF(H3775&lt;'Roof Calculator'!$G$8, 1, 0)</f>
        <v>0</v>
      </c>
      <c r="J3775" s="37">
        <f>IF(H3775&gt;='Roof Calculator'!$G$8, 1, 0)</f>
        <v>1</v>
      </c>
      <c r="K3775" s="37">
        <f t="shared" si="1051"/>
        <v>0</v>
      </c>
      <c r="L3775" s="37">
        <f t="shared" si="1052"/>
        <v>75.92</v>
      </c>
      <c r="M3775" s="37">
        <v>0</v>
      </c>
      <c r="N3775" s="37">
        <f t="shared" si="1053"/>
        <v>334</v>
      </c>
      <c r="O3775" s="37">
        <v>0</v>
      </c>
      <c r="P3775" s="37">
        <v>0</v>
      </c>
      <c r="Q3775" s="21">
        <f t="shared" si="1054"/>
        <v>39.790999999999997</v>
      </c>
      <c r="R3775" s="21">
        <f t="shared" si="1063"/>
        <v>157.37499999999912</v>
      </c>
      <c r="S3775" s="21">
        <f t="shared" si="1064"/>
        <v>22.642097061643369</v>
      </c>
      <c r="T3775" s="21">
        <f t="shared" si="1055"/>
        <v>86.147999999999996</v>
      </c>
      <c r="U3775" s="37">
        <f>VLOOKUP(Time_Zone, 'LSTM LookUp'!$B$5:$D$8, 3, FALSE)</f>
        <v>-75</v>
      </c>
      <c r="V3775" s="21">
        <f t="shared" si="1065"/>
        <v>1.4783502190049513</v>
      </c>
      <c r="W3775" s="21">
        <f t="shared" si="1056"/>
        <v>131.51758755475123</v>
      </c>
      <c r="X3775" s="21">
        <f t="shared" si="1057"/>
        <v>-0.22368971979045707</v>
      </c>
      <c r="Y3775" s="21">
        <f t="shared" si="1058"/>
        <v>333.77631028020954</v>
      </c>
      <c r="Z3775" s="21">
        <f t="shared" si="1066"/>
        <v>105.80126074656958</v>
      </c>
      <c r="AA3775" s="21">
        <f t="shared" si="1059"/>
        <v>0</v>
      </c>
      <c r="AB3775" s="21">
        <f t="shared" si="1060"/>
        <v>105.80126074656958</v>
      </c>
      <c r="AC3775" s="21">
        <f t="shared" si="1061"/>
        <v>75.92</v>
      </c>
      <c r="AD3775" s="21">
        <f t="shared" si="1067"/>
        <v>105.80126074656958</v>
      </c>
      <c r="AE3775" s="21" t="str">
        <f t="shared" si="1062"/>
        <v>6/6/10:00</v>
      </c>
    </row>
    <row r="3776" spans="2:31">
      <c r="B3776" s="37">
        <v>6</v>
      </c>
      <c r="C3776" s="38">
        <v>6</v>
      </c>
      <c r="D3776" s="39">
        <v>11</v>
      </c>
      <c r="E3776" s="17">
        <v>23.9</v>
      </c>
      <c r="F3776" s="17">
        <v>238</v>
      </c>
      <c r="G3776" s="17">
        <v>1</v>
      </c>
      <c r="H3776" s="37">
        <f t="shared" si="1050"/>
        <v>75.02</v>
      </c>
      <c r="I3776" s="37">
        <f>IF(H3776&lt;'Roof Calculator'!$G$8, 1, 0)</f>
        <v>0</v>
      </c>
      <c r="J3776" s="37">
        <f>IF(H3776&gt;='Roof Calculator'!$G$8, 1, 0)</f>
        <v>1</v>
      </c>
      <c r="K3776" s="37">
        <f t="shared" si="1051"/>
        <v>0</v>
      </c>
      <c r="L3776" s="37">
        <f t="shared" si="1052"/>
        <v>75.02</v>
      </c>
      <c r="M3776" s="37">
        <v>0</v>
      </c>
      <c r="N3776" s="37">
        <f t="shared" si="1053"/>
        <v>238</v>
      </c>
      <c r="O3776" s="37">
        <v>0</v>
      </c>
      <c r="P3776" s="37">
        <v>0</v>
      </c>
      <c r="Q3776" s="21">
        <f t="shared" si="1054"/>
        <v>39.790999999999997</v>
      </c>
      <c r="R3776" s="21">
        <f t="shared" si="1063"/>
        <v>157.41666666666578</v>
      </c>
      <c r="S3776" s="21">
        <f t="shared" si="1064"/>
        <v>22.646578909843281</v>
      </c>
      <c r="T3776" s="21">
        <f t="shared" si="1055"/>
        <v>86.147999999999996</v>
      </c>
      <c r="U3776" s="37">
        <f>VLOOKUP(Time_Zone, 'LSTM LookUp'!$B$5:$D$8, 3, FALSE)</f>
        <v>-75</v>
      </c>
      <c r="V3776" s="21">
        <f t="shared" si="1065"/>
        <v>1.4709562619418939</v>
      </c>
      <c r="W3776" s="21">
        <f t="shared" si="1056"/>
        <v>146.51573906548546</v>
      </c>
      <c r="X3776" s="21">
        <f t="shared" si="1057"/>
        <v>-0.34502402797450038</v>
      </c>
      <c r="Y3776" s="21">
        <f t="shared" si="1058"/>
        <v>237.65497597202551</v>
      </c>
      <c r="Z3776" s="21">
        <f t="shared" si="1066"/>
        <v>75.332476590166394</v>
      </c>
      <c r="AA3776" s="21">
        <f t="shared" si="1059"/>
        <v>0</v>
      </c>
      <c r="AB3776" s="21">
        <f t="shared" si="1060"/>
        <v>75.332476590166394</v>
      </c>
      <c r="AC3776" s="21">
        <f t="shared" si="1061"/>
        <v>75.02</v>
      </c>
      <c r="AD3776" s="21">
        <f t="shared" si="1067"/>
        <v>75.332476590166394</v>
      </c>
      <c r="AE3776" s="21" t="str">
        <f t="shared" si="1062"/>
        <v>6/6/11:00</v>
      </c>
    </row>
    <row r="3777" spans="2:31">
      <c r="B3777" s="37">
        <v>6</v>
      </c>
      <c r="C3777" s="38">
        <v>6</v>
      </c>
      <c r="D3777" s="39">
        <v>12</v>
      </c>
      <c r="E3777" s="17">
        <v>23.9</v>
      </c>
      <c r="F3777" s="17">
        <v>441</v>
      </c>
      <c r="G3777" s="17">
        <v>1</v>
      </c>
      <c r="H3777" s="37">
        <f t="shared" si="1050"/>
        <v>75.02</v>
      </c>
      <c r="I3777" s="37">
        <f>IF(H3777&lt;'Roof Calculator'!$G$8, 1, 0)</f>
        <v>0</v>
      </c>
      <c r="J3777" s="37">
        <f>IF(H3777&gt;='Roof Calculator'!$G$8, 1, 0)</f>
        <v>1</v>
      </c>
      <c r="K3777" s="37">
        <f t="shared" si="1051"/>
        <v>0</v>
      </c>
      <c r="L3777" s="37">
        <f t="shared" si="1052"/>
        <v>75.02</v>
      </c>
      <c r="M3777" s="37">
        <v>0</v>
      </c>
      <c r="N3777" s="37">
        <f t="shared" si="1053"/>
        <v>441</v>
      </c>
      <c r="O3777" s="37">
        <v>0</v>
      </c>
      <c r="P3777" s="37">
        <v>0</v>
      </c>
      <c r="Q3777" s="21">
        <f t="shared" si="1054"/>
        <v>39.790999999999997</v>
      </c>
      <c r="R3777" s="21">
        <f t="shared" si="1063"/>
        <v>157.45833333333243</v>
      </c>
      <c r="S3777" s="21">
        <f t="shared" si="1064"/>
        <v>22.651048605958351</v>
      </c>
      <c r="T3777" s="21">
        <f t="shared" si="1055"/>
        <v>86.147999999999996</v>
      </c>
      <c r="U3777" s="37">
        <f>VLOOKUP(Time_Zone, 'LSTM LookUp'!$B$5:$D$8, 3, FALSE)</f>
        <v>-75</v>
      </c>
      <c r="V3777" s="21">
        <f t="shared" si="1065"/>
        <v>1.4635541025050176</v>
      </c>
      <c r="W3777" s="21">
        <f t="shared" si="1056"/>
        <v>161.51388852562624</v>
      </c>
      <c r="X3777" s="21">
        <f t="shared" si="1057"/>
        <v>-0.42605550302005657</v>
      </c>
      <c r="Y3777" s="21">
        <f t="shared" si="1058"/>
        <v>440.57394449697995</v>
      </c>
      <c r="Z3777" s="21">
        <f t="shared" si="1066"/>
        <v>139.65424550573167</v>
      </c>
      <c r="AA3777" s="21">
        <f t="shared" si="1059"/>
        <v>0</v>
      </c>
      <c r="AB3777" s="21">
        <f t="shared" si="1060"/>
        <v>139.65424550573167</v>
      </c>
      <c r="AC3777" s="21">
        <f t="shared" si="1061"/>
        <v>75.02</v>
      </c>
      <c r="AD3777" s="21">
        <f t="shared" si="1067"/>
        <v>139.65424550573167</v>
      </c>
      <c r="AE3777" s="21" t="str">
        <f t="shared" si="1062"/>
        <v>6/6/12:00</v>
      </c>
    </row>
    <row r="3778" spans="2:31">
      <c r="B3778" s="37">
        <v>6</v>
      </c>
      <c r="C3778" s="38">
        <v>6</v>
      </c>
      <c r="D3778" s="39">
        <v>13</v>
      </c>
      <c r="E3778" s="17">
        <v>24.4</v>
      </c>
      <c r="F3778" s="17">
        <v>463</v>
      </c>
      <c r="G3778" s="17">
        <v>0</v>
      </c>
      <c r="H3778" s="37">
        <f t="shared" si="1050"/>
        <v>75.92</v>
      </c>
      <c r="I3778" s="37">
        <f>IF(H3778&lt;'Roof Calculator'!$G$8, 1, 0)</f>
        <v>0</v>
      </c>
      <c r="J3778" s="37">
        <f>IF(H3778&gt;='Roof Calculator'!$G$8, 1, 0)</f>
        <v>1</v>
      </c>
      <c r="K3778" s="37">
        <f t="shared" si="1051"/>
        <v>0</v>
      </c>
      <c r="L3778" s="37">
        <f t="shared" si="1052"/>
        <v>75.92</v>
      </c>
      <c r="M3778" s="37">
        <v>0</v>
      </c>
      <c r="N3778" s="37">
        <f t="shared" si="1053"/>
        <v>463</v>
      </c>
      <c r="O3778" s="37">
        <v>0</v>
      </c>
      <c r="P3778" s="37">
        <v>0</v>
      </c>
      <c r="Q3778" s="21">
        <f t="shared" si="1054"/>
        <v>39.790999999999997</v>
      </c>
      <c r="R3778" s="21">
        <f t="shared" si="1063"/>
        <v>157.49999999999909</v>
      </c>
      <c r="S3778" s="21">
        <f t="shared" si="1064"/>
        <v>22.655506146529461</v>
      </c>
      <c r="T3778" s="21">
        <f t="shared" si="1055"/>
        <v>86.147999999999996</v>
      </c>
      <c r="U3778" s="37">
        <f>VLOOKUP(Time_Zone, 'LSTM LookUp'!$B$5:$D$8, 3, FALSE)</f>
        <v>-75</v>
      </c>
      <c r="V3778" s="21">
        <f t="shared" si="1065"/>
        <v>1.4561437635741505</v>
      </c>
      <c r="W3778" s="21">
        <f t="shared" si="1056"/>
        <v>176.51203594089353</v>
      </c>
      <c r="X3778" s="21">
        <f t="shared" si="1057"/>
        <v>0</v>
      </c>
      <c r="Y3778" s="21">
        <f t="shared" si="1058"/>
        <v>463</v>
      </c>
      <c r="Z3778" s="21">
        <f t="shared" si="1066"/>
        <v>146.76291341508735</v>
      </c>
      <c r="AA3778" s="21">
        <f t="shared" si="1059"/>
        <v>0</v>
      </c>
      <c r="AB3778" s="21">
        <f t="shared" si="1060"/>
        <v>146.76291341508735</v>
      </c>
      <c r="AC3778" s="21">
        <f t="shared" si="1061"/>
        <v>75.92</v>
      </c>
      <c r="AD3778" s="21">
        <f t="shared" si="1067"/>
        <v>146.76291341508735</v>
      </c>
      <c r="AE3778" s="21" t="str">
        <f t="shared" si="1062"/>
        <v>6/6/13:00</v>
      </c>
    </row>
    <row r="3779" spans="2:31">
      <c r="B3779" s="37">
        <v>6</v>
      </c>
      <c r="C3779" s="38">
        <v>6</v>
      </c>
      <c r="D3779" s="39">
        <v>14</v>
      </c>
      <c r="E3779" s="17">
        <v>24.4</v>
      </c>
      <c r="F3779" s="17">
        <v>450</v>
      </c>
      <c r="G3779" s="17">
        <v>1</v>
      </c>
      <c r="H3779" s="37">
        <f t="shared" si="1050"/>
        <v>75.92</v>
      </c>
      <c r="I3779" s="37">
        <f>IF(H3779&lt;'Roof Calculator'!$G$8, 1, 0)</f>
        <v>0</v>
      </c>
      <c r="J3779" s="37">
        <f>IF(H3779&gt;='Roof Calculator'!$G$8, 1, 0)</f>
        <v>1</v>
      </c>
      <c r="K3779" s="37">
        <f t="shared" si="1051"/>
        <v>0</v>
      </c>
      <c r="L3779" s="37">
        <f t="shared" si="1052"/>
        <v>75.92</v>
      </c>
      <c r="M3779" s="37">
        <v>0</v>
      </c>
      <c r="N3779" s="37">
        <f t="shared" si="1053"/>
        <v>450</v>
      </c>
      <c r="O3779" s="37">
        <v>0</v>
      </c>
      <c r="P3779" s="37">
        <v>0</v>
      </c>
      <c r="Q3779" s="21">
        <f t="shared" si="1054"/>
        <v>39.790999999999997</v>
      </c>
      <c r="R3779" s="21">
        <f t="shared" si="1063"/>
        <v>157.54166666666575</v>
      </c>
      <c r="S3779" s="21">
        <f t="shared" si="1064"/>
        <v>22.659951528106141</v>
      </c>
      <c r="T3779" s="21">
        <f t="shared" si="1055"/>
        <v>86.147999999999996</v>
      </c>
      <c r="U3779" s="37">
        <f>VLOOKUP(Time_Zone, 'LSTM LookUp'!$B$5:$D$8, 3, FALSE)</f>
        <v>-75</v>
      </c>
      <c r="V3779" s="21">
        <f t="shared" si="1065"/>
        <v>1.4487252680486078</v>
      </c>
      <c r="W3779" s="21">
        <f t="shared" si="1056"/>
        <v>191.51018131701218</v>
      </c>
      <c r="X3779" s="21">
        <f t="shared" si="1057"/>
        <v>-0.44824784187579658</v>
      </c>
      <c r="Y3779" s="21">
        <f t="shared" si="1058"/>
        <v>449.5517521581242</v>
      </c>
      <c r="Z3779" s="21">
        <f t="shared" si="1066"/>
        <v>142.50005373128204</v>
      </c>
      <c r="AA3779" s="21">
        <f t="shared" si="1059"/>
        <v>0</v>
      </c>
      <c r="AB3779" s="21">
        <f t="shared" si="1060"/>
        <v>142.50005373128204</v>
      </c>
      <c r="AC3779" s="21">
        <f t="shared" si="1061"/>
        <v>75.92</v>
      </c>
      <c r="AD3779" s="21">
        <f t="shared" si="1067"/>
        <v>142.50005373128204</v>
      </c>
      <c r="AE3779" s="21" t="str">
        <f t="shared" si="1062"/>
        <v>6/6/14:00</v>
      </c>
    </row>
    <row r="3780" spans="2:31">
      <c r="B3780" s="37">
        <v>6</v>
      </c>
      <c r="C3780" s="38">
        <v>6</v>
      </c>
      <c r="D3780" s="39">
        <v>15</v>
      </c>
      <c r="E3780" s="17">
        <v>25</v>
      </c>
      <c r="F3780" s="17">
        <v>328</v>
      </c>
      <c r="G3780" s="17">
        <v>130</v>
      </c>
      <c r="H3780" s="37">
        <f t="shared" si="1050"/>
        <v>77</v>
      </c>
      <c r="I3780" s="37">
        <f>IF(H3780&lt;'Roof Calculator'!$G$8, 1, 0)</f>
        <v>0</v>
      </c>
      <c r="J3780" s="37">
        <f>IF(H3780&gt;='Roof Calculator'!$G$8, 1, 0)</f>
        <v>1</v>
      </c>
      <c r="K3780" s="37">
        <f t="shared" si="1051"/>
        <v>0</v>
      </c>
      <c r="L3780" s="37">
        <f t="shared" si="1052"/>
        <v>77</v>
      </c>
      <c r="M3780" s="37">
        <v>0</v>
      </c>
      <c r="N3780" s="37">
        <f t="shared" si="1053"/>
        <v>328</v>
      </c>
      <c r="O3780" s="37">
        <v>0</v>
      </c>
      <c r="P3780" s="37">
        <v>0</v>
      </c>
      <c r="Q3780" s="21">
        <f t="shared" si="1054"/>
        <v>39.790999999999997</v>
      </c>
      <c r="R3780" s="21">
        <f t="shared" si="1063"/>
        <v>157.5833333333324</v>
      </c>
      <c r="S3780" s="21">
        <f t="shared" si="1064"/>
        <v>22.664384747246608</v>
      </c>
      <c r="T3780" s="21">
        <f t="shared" si="1055"/>
        <v>86.147999999999996</v>
      </c>
      <c r="U3780" s="37">
        <f>VLOOKUP(Time_Zone, 'LSTM LookUp'!$B$5:$D$8, 3, FALSE)</f>
        <v>-75</v>
      </c>
      <c r="V3780" s="21">
        <f t="shared" si="1065"/>
        <v>1.4412986388471558</v>
      </c>
      <c r="W3780" s="21">
        <f t="shared" si="1056"/>
        <v>206.50832465971175</v>
      </c>
      <c r="X3780" s="21">
        <f t="shared" si="1057"/>
        <v>-50.426563901812955</v>
      </c>
      <c r="Y3780" s="21">
        <f t="shared" si="1058"/>
        <v>277.57343609818702</v>
      </c>
      <c r="Z3780" s="21">
        <f t="shared" si="1066"/>
        <v>87.985931249258101</v>
      </c>
      <c r="AA3780" s="21">
        <f t="shared" si="1059"/>
        <v>0</v>
      </c>
      <c r="AB3780" s="21">
        <f t="shared" si="1060"/>
        <v>87.985931249258101</v>
      </c>
      <c r="AC3780" s="21">
        <f t="shared" si="1061"/>
        <v>77</v>
      </c>
      <c r="AD3780" s="21">
        <f t="shared" si="1067"/>
        <v>87.985931249258101</v>
      </c>
      <c r="AE3780" s="21" t="str">
        <f t="shared" si="1062"/>
        <v>6/6/15:00</v>
      </c>
    </row>
    <row r="3781" spans="2:31">
      <c r="B3781" s="37">
        <v>6</v>
      </c>
      <c r="C3781" s="38">
        <v>6</v>
      </c>
      <c r="D3781" s="39">
        <v>16</v>
      </c>
      <c r="E3781" s="17">
        <v>26.1</v>
      </c>
      <c r="F3781" s="17">
        <v>263</v>
      </c>
      <c r="G3781" s="17">
        <v>415</v>
      </c>
      <c r="H3781" s="37">
        <f t="shared" si="1050"/>
        <v>78.98</v>
      </c>
      <c r="I3781" s="37">
        <f>IF(H3781&lt;'Roof Calculator'!$G$8, 1, 0)</f>
        <v>0</v>
      </c>
      <c r="J3781" s="37">
        <f>IF(H3781&gt;='Roof Calculator'!$G$8, 1, 0)</f>
        <v>1</v>
      </c>
      <c r="K3781" s="37">
        <f t="shared" si="1051"/>
        <v>0</v>
      </c>
      <c r="L3781" s="37">
        <f t="shared" si="1052"/>
        <v>78.98</v>
      </c>
      <c r="M3781" s="37">
        <v>0</v>
      </c>
      <c r="N3781" s="37">
        <f t="shared" si="1053"/>
        <v>263</v>
      </c>
      <c r="O3781" s="37">
        <v>0</v>
      </c>
      <c r="P3781" s="37">
        <v>0</v>
      </c>
      <c r="Q3781" s="21">
        <f t="shared" si="1054"/>
        <v>39.790999999999997</v>
      </c>
      <c r="R3781" s="21">
        <f t="shared" si="1063"/>
        <v>157.62499999999906</v>
      </c>
      <c r="S3781" s="21">
        <f t="shared" si="1064"/>
        <v>22.668805800517745</v>
      </c>
      <c r="T3781" s="21">
        <f t="shared" si="1055"/>
        <v>86.147999999999996</v>
      </c>
      <c r="U3781" s="37">
        <f>VLOOKUP(Time_Zone, 'LSTM LookUp'!$B$5:$D$8, 3, FALSE)</f>
        <v>-75</v>
      </c>
      <c r="V3781" s="21">
        <f t="shared" si="1065"/>
        <v>1.43386389890794</v>
      </c>
      <c r="W3781" s="21">
        <f t="shared" si="1056"/>
        <v>221.50646597472698</v>
      </c>
      <c r="X3781" s="21">
        <f t="shared" si="1057"/>
        <v>-117.99325168508074</v>
      </c>
      <c r="Y3781" s="21">
        <f t="shared" si="1058"/>
        <v>145.00674831491926</v>
      </c>
      <c r="Z3781" s="21">
        <f t="shared" si="1066"/>
        <v>45.964606582172472</v>
      </c>
      <c r="AA3781" s="21">
        <f t="shared" si="1059"/>
        <v>0</v>
      </c>
      <c r="AB3781" s="21">
        <f t="shared" si="1060"/>
        <v>45.964606582172472</v>
      </c>
      <c r="AC3781" s="21">
        <f t="shared" si="1061"/>
        <v>78.98</v>
      </c>
      <c r="AD3781" s="21">
        <f t="shared" si="1067"/>
        <v>45.964606582172472</v>
      </c>
      <c r="AE3781" s="21" t="str">
        <f t="shared" si="1062"/>
        <v>6/6/16:00</v>
      </c>
    </row>
    <row r="3782" spans="2:31">
      <c r="B3782" s="37">
        <v>6</v>
      </c>
      <c r="C3782" s="38">
        <v>6</v>
      </c>
      <c r="D3782" s="39">
        <v>17</v>
      </c>
      <c r="E3782" s="17">
        <v>26.1</v>
      </c>
      <c r="F3782" s="17">
        <v>255</v>
      </c>
      <c r="G3782" s="17">
        <v>338</v>
      </c>
      <c r="H3782" s="37">
        <f t="shared" si="1050"/>
        <v>78.98</v>
      </c>
      <c r="I3782" s="37">
        <f>IF(H3782&lt;'Roof Calculator'!$G$8, 1, 0)</f>
        <v>0</v>
      </c>
      <c r="J3782" s="37">
        <f>IF(H3782&gt;='Roof Calculator'!$G$8, 1, 0)</f>
        <v>1</v>
      </c>
      <c r="K3782" s="37">
        <f t="shared" si="1051"/>
        <v>0</v>
      </c>
      <c r="L3782" s="37">
        <f t="shared" si="1052"/>
        <v>78.98</v>
      </c>
      <c r="M3782" s="37">
        <v>0</v>
      </c>
      <c r="N3782" s="37">
        <f t="shared" si="1053"/>
        <v>255</v>
      </c>
      <c r="O3782" s="37">
        <v>0</v>
      </c>
      <c r="P3782" s="37">
        <v>0</v>
      </c>
      <c r="Q3782" s="21">
        <f t="shared" si="1054"/>
        <v>39.790999999999997</v>
      </c>
      <c r="R3782" s="21">
        <f t="shared" si="1063"/>
        <v>157.66666666666572</v>
      </c>
      <c r="S3782" s="21">
        <f t="shared" si="1064"/>
        <v>22.673214684495129</v>
      </c>
      <c r="T3782" s="21">
        <f t="shared" si="1055"/>
        <v>86.147999999999996</v>
      </c>
      <c r="U3782" s="37">
        <f>VLOOKUP(Time_Zone, 'LSTM LookUp'!$B$5:$D$8, 3, FALSE)</f>
        <v>-75</v>
      </c>
      <c r="V3782" s="21">
        <f t="shared" si="1065"/>
        <v>1.4264210711884486</v>
      </c>
      <c r="W3782" s="21">
        <f t="shared" si="1056"/>
        <v>236.50460526779707</v>
      </c>
      <c r="X3782" s="21">
        <f t="shared" si="1057"/>
        <v>-48.867154350857355</v>
      </c>
      <c r="Y3782" s="21">
        <f t="shared" si="1058"/>
        <v>206.13284564914264</v>
      </c>
      <c r="Z3782" s="21">
        <f t="shared" si="1066"/>
        <v>65.340511831556555</v>
      </c>
      <c r="AA3782" s="21">
        <f t="shared" si="1059"/>
        <v>0</v>
      </c>
      <c r="AB3782" s="21">
        <f t="shared" si="1060"/>
        <v>65.340511831556555</v>
      </c>
      <c r="AC3782" s="21">
        <f t="shared" si="1061"/>
        <v>78.98</v>
      </c>
      <c r="AD3782" s="21">
        <f t="shared" si="1067"/>
        <v>65.340511831556555</v>
      </c>
      <c r="AE3782" s="21" t="str">
        <f t="shared" si="1062"/>
        <v>6/6/17:00</v>
      </c>
    </row>
    <row r="3783" spans="2:31">
      <c r="B3783" s="37">
        <v>6</v>
      </c>
      <c r="C3783" s="38">
        <v>6</v>
      </c>
      <c r="D3783" s="39">
        <v>18</v>
      </c>
      <c r="E3783" s="17">
        <v>25.6</v>
      </c>
      <c r="F3783" s="17">
        <v>227</v>
      </c>
      <c r="G3783" s="17">
        <v>247</v>
      </c>
      <c r="H3783" s="37">
        <f t="shared" si="1050"/>
        <v>78.08</v>
      </c>
      <c r="I3783" s="37">
        <f>IF(H3783&lt;'Roof Calculator'!$G$8, 1, 0)</f>
        <v>0</v>
      </c>
      <c r="J3783" s="37">
        <f>IF(H3783&gt;='Roof Calculator'!$G$8, 1, 0)</f>
        <v>1</v>
      </c>
      <c r="K3783" s="37">
        <f t="shared" si="1051"/>
        <v>0</v>
      </c>
      <c r="L3783" s="37">
        <f t="shared" si="1052"/>
        <v>78.08</v>
      </c>
      <c r="M3783" s="37">
        <v>0</v>
      </c>
      <c r="N3783" s="37">
        <f t="shared" si="1053"/>
        <v>227</v>
      </c>
      <c r="O3783" s="37">
        <v>0</v>
      </c>
      <c r="P3783" s="37">
        <v>0</v>
      </c>
      <c r="Q3783" s="21">
        <f t="shared" si="1054"/>
        <v>39.790999999999997</v>
      </c>
      <c r="R3783" s="21">
        <f t="shared" si="1063"/>
        <v>157.70833333333238</v>
      </c>
      <c r="S3783" s="21">
        <f t="shared" si="1064"/>
        <v>22.677611395763037</v>
      </c>
      <c r="T3783" s="21">
        <f t="shared" si="1055"/>
        <v>86.147999999999996</v>
      </c>
      <c r="U3783" s="37">
        <f>VLOOKUP(Time_Zone, 'LSTM LookUp'!$B$5:$D$8, 3, FALSE)</f>
        <v>-75</v>
      </c>
      <c r="V3783" s="21">
        <f t="shared" si="1065"/>
        <v>1.4189701786654487</v>
      </c>
      <c r="W3783" s="21">
        <f t="shared" si="1056"/>
        <v>251.50274254466635</v>
      </c>
      <c r="X3783" s="21">
        <f t="shared" si="1057"/>
        <v>5.3882122523189846</v>
      </c>
      <c r="Y3783" s="21">
        <f t="shared" si="1058"/>
        <v>232.38821225231899</v>
      </c>
      <c r="Z3783" s="21">
        <f t="shared" si="1066"/>
        <v>73.663004478345641</v>
      </c>
      <c r="AA3783" s="21">
        <f t="shared" si="1059"/>
        <v>0</v>
      </c>
      <c r="AB3783" s="21">
        <f t="shared" si="1060"/>
        <v>73.663004478345641</v>
      </c>
      <c r="AC3783" s="21">
        <f t="shared" si="1061"/>
        <v>78.08</v>
      </c>
      <c r="AD3783" s="21">
        <f t="shared" si="1067"/>
        <v>73.663004478345641</v>
      </c>
      <c r="AE3783" s="21" t="str">
        <f t="shared" si="1062"/>
        <v>6/6/18:00</v>
      </c>
    </row>
    <row r="3784" spans="2:31">
      <c r="B3784" s="37">
        <v>6</v>
      </c>
      <c r="C3784" s="38">
        <v>6</v>
      </c>
      <c r="D3784" s="39">
        <v>19</v>
      </c>
      <c r="E3784" s="17">
        <v>25</v>
      </c>
      <c r="F3784" s="17">
        <v>108</v>
      </c>
      <c r="G3784" s="17">
        <v>26</v>
      </c>
      <c r="H3784" s="37">
        <f t="shared" si="1050"/>
        <v>77</v>
      </c>
      <c r="I3784" s="37">
        <f>IF(H3784&lt;'Roof Calculator'!$G$8, 1, 0)</f>
        <v>0</v>
      </c>
      <c r="J3784" s="37">
        <f>IF(H3784&gt;='Roof Calculator'!$G$8, 1, 0)</f>
        <v>1</v>
      </c>
      <c r="K3784" s="37">
        <f t="shared" si="1051"/>
        <v>0</v>
      </c>
      <c r="L3784" s="37">
        <f t="shared" si="1052"/>
        <v>77</v>
      </c>
      <c r="M3784" s="37">
        <v>0</v>
      </c>
      <c r="N3784" s="37">
        <f t="shared" si="1053"/>
        <v>108</v>
      </c>
      <c r="O3784" s="37">
        <v>0</v>
      </c>
      <c r="P3784" s="37">
        <v>0</v>
      </c>
      <c r="Q3784" s="21">
        <f t="shared" si="1054"/>
        <v>39.790999999999997</v>
      </c>
      <c r="R3784" s="21">
        <f t="shared" si="1063"/>
        <v>157.74999999999903</v>
      </c>
      <c r="S3784" s="21">
        <f t="shared" si="1064"/>
        <v>22.681995930914461</v>
      </c>
      <c r="T3784" s="21">
        <f t="shared" si="1055"/>
        <v>86.147999999999996</v>
      </c>
      <c r="U3784" s="37">
        <f>VLOOKUP(Time_Zone, 'LSTM LookUp'!$B$5:$D$8, 3, FALSE)</f>
        <v>-75</v>
      </c>
      <c r="V3784" s="21">
        <f t="shared" si="1065"/>
        <v>1.4115112443349518</v>
      </c>
      <c r="W3784" s="21">
        <f t="shared" si="1056"/>
        <v>266.50087781108374</v>
      </c>
      <c r="X3784" s="21">
        <f t="shared" si="1057"/>
        <v>5.2915240985113607</v>
      </c>
      <c r="Y3784" s="21">
        <f t="shared" si="1058"/>
        <v>113.29152409851136</v>
      </c>
      <c r="Z3784" s="21">
        <f t="shared" si="1066"/>
        <v>35.911434431820958</v>
      </c>
      <c r="AA3784" s="21">
        <f t="shared" si="1059"/>
        <v>0</v>
      </c>
      <c r="AB3784" s="21">
        <f t="shared" si="1060"/>
        <v>35.911434431820958</v>
      </c>
      <c r="AC3784" s="21">
        <f t="shared" si="1061"/>
        <v>77</v>
      </c>
      <c r="AD3784" s="21">
        <f t="shared" si="1067"/>
        <v>35.911434431820958</v>
      </c>
      <c r="AE3784" s="21" t="str">
        <f t="shared" si="1062"/>
        <v>6/6/19:00</v>
      </c>
    </row>
    <row r="3785" spans="2:31">
      <c r="B3785" s="37">
        <v>6</v>
      </c>
      <c r="C3785" s="38">
        <v>6</v>
      </c>
      <c r="D3785" s="39">
        <v>20</v>
      </c>
      <c r="E3785" s="17">
        <v>23.9</v>
      </c>
      <c r="F3785" s="17">
        <v>19</v>
      </c>
      <c r="G3785" s="17">
        <v>2</v>
      </c>
      <c r="H3785" s="37">
        <f t="shared" si="1050"/>
        <v>75.02</v>
      </c>
      <c r="I3785" s="37">
        <f>IF(H3785&lt;'Roof Calculator'!$G$8, 1, 0)</f>
        <v>0</v>
      </c>
      <c r="J3785" s="37">
        <f>IF(H3785&gt;='Roof Calculator'!$G$8, 1, 0)</f>
        <v>1</v>
      </c>
      <c r="K3785" s="37">
        <f t="shared" si="1051"/>
        <v>0</v>
      </c>
      <c r="L3785" s="37">
        <f t="shared" si="1052"/>
        <v>75.02</v>
      </c>
      <c r="M3785" s="37">
        <v>0</v>
      </c>
      <c r="N3785" s="37">
        <f t="shared" si="1053"/>
        <v>19</v>
      </c>
      <c r="O3785" s="37">
        <v>0</v>
      </c>
      <c r="P3785" s="37">
        <v>0</v>
      </c>
      <c r="Q3785" s="21">
        <f t="shared" si="1054"/>
        <v>39.790999999999997</v>
      </c>
      <c r="R3785" s="21">
        <f t="shared" si="1063"/>
        <v>157.79166666666569</v>
      </c>
      <c r="S3785" s="21">
        <f t="shared" si="1064"/>
        <v>22.686368286551087</v>
      </c>
      <c r="T3785" s="21">
        <f t="shared" si="1055"/>
        <v>86.147999999999996</v>
      </c>
      <c r="U3785" s="37">
        <f>VLOOKUP(Time_Zone, 'LSTM LookUp'!$B$5:$D$8, 3, FALSE)</f>
        <v>-75</v>
      </c>
      <c r="V3785" s="21">
        <f t="shared" si="1065"/>
        <v>1.4040442912121476</v>
      </c>
      <c r="W3785" s="21">
        <f t="shared" si="1056"/>
        <v>281.499011072803</v>
      </c>
      <c r="X3785" s="21">
        <f t="shared" si="1057"/>
        <v>0.77632376762850464</v>
      </c>
      <c r="Y3785" s="21">
        <f t="shared" si="1058"/>
        <v>19.776323767628504</v>
      </c>
      <c r="Z3785" s="21">
        <f t="shared" si="1066"/>
        <v>6.2687492284604662</v>
      </c>
      <c r="AA3785" s="21">
        <f t="shared" si="1059"/>
        <v>0</v>
      </c>
      <c r="AB3785" s="21">
        <f t="shared" si="1060"/>
        <v>6.2687492284604662</v>
      </c>
      <c r="AC3785" s="21">
        <f t="shared" si="1061"/>
        <v>75.02</v>
      </c>
      <c r="AD3785" s="21">
        <f t="shared" si="1067"/>
        <v>6.2687492284604662</v>
      </c>
      <c r="AE3785" s="21" t="str">
        <f t="shared" si="1062"/>
        <v>6/6/20:00</v>
      </c>
    </row>
    <row r="3786" spans="2:31">
      <c r="B3786" s="37">
        <v>6</v>
      </c>
      <c r="C3786" s="38">
        <v>6</v>
      </c>
      <c r="D3786" s="39">
        <v>21</v>
      </c>
      <c r="E3786" s="17">
        <v>23.3</v>
      </c>
      <c r="F3786" s="17">
        <v>1</v>
      </c>
      <c r="G3786" s="17">
        <v>0</v>
      </c>
      <c r="H3786" s="37">
        <f t="shared" si="1050"/>
        <v>73.94</v>
      </c>
      <c r="I3786" s="37">
        <f>IF(H3786&lt;'Roof Calculator'!$G$8, 1, 0)</f>
        <v>0</v>
      </c>
      <c r="J3786" s="37">
        <f>IF(H3786&gt;='Roof Calculator'!$G$8, 1, 0)</f>
        <v>1</v>
      </c>
      <c r="K3786" s="37">
        <f t="shared" si="1051"/>
        <v>0</v>
      </c>
      <c r="L3786" s="37">
        <f t="shared" si="1052"/>
        <v>73.94</v>
      </c>
      <c r="M3786" s="37">
        <v>0</v>
      </c>
      <c r="N3786" s="37">
        <f t="shared" si="1053"/>
        <v>1</v>
      </c>
      <c r="O3786" s="37">
        <v>0</v>
      </c>
      <c r="P3786" s="37">
        <v>0</v>
      </c>
      <c r="Q3786" s="21">
        <f t="shared" si="1054"/>
        <v>39.790999999999997</v>
      </c>
      <c r="R3786" s="21">
        <f t="shared" si="1063"/>
        <v>157.83333333333235</v>
      </c>
      <c r="S3786" s="21">
        <f t="shared" si="1064"/>
        <v>22.690728459283346</v>
      </c>
      <c r="T3786" s="21">
        <f t="shared" si="1055"/>
        <v>86.147999999999996</v>
      </c>
      <c r="U3786" s="37">
        <f>VLOOKUP(Time_Zone, 'LSTM LookUp'!$B$5:$D$8, 3, FALSE)</f>
        <v>-75</v>
      </c>
      <c r="V3786" s="21">
        <f t="shared" si="1065"/>
        <v>1.3965693423313561</v>
      </c>
      <c r="W3786" s="21">
        <f t="shared" si="1056"/>
        <v>296.49714233558285</v>
      </c>
      <c r="X3786" s="21">
        <f t="shared" si="1057"/>
        <v>0</v>
      </c>
      <c r="Y3786" s="21">
        <f t="shared" si="1058"/>
        <v>1</v>
      </c>
      <c r="Z3786" s="21">
        <f t="shared" si="1066"/>
        <v>0.31698253437383872</v>
      </c>
      <c r="AA3786" s="21">
        <f t="shared" si="1059"/>
        <v>0</v>
      </c>
      <c r="AB3786" s="21">
        <f t="shared" si="1060"/>
        <v>0.31698253437383872</v>
      </c>
      <c r="AC3786" s="21">
        <f t="shared" si="1061"/>
        <v>73.94</v>
      </c>
      <c r="AD3786" s="21">
        <f t="shared" si="1067"/>
        <v>0.31698253437383872</v>
      </c>
      <c r="AE3786" s="21" t="str">
        <f t="shared" si="1062"/>
        <v>6/6/21:00</v>
      </c>
    </row>
    <row r="3787" spans="2:31">
      <c r="B3787" s="37">
        <v>6</v>
      </c>
      <c r="C3787" s="38">
        <v>6</v>
      </c>
      <c r="D3787" s="39">
        <v>22</v>
      </c>
      <c r="E3787" s="17">
        <v>22.2</v>
      </c>
      <c r="F3787" s="17">
        <v>0</v>
      </c>
      <c r="G3787" s="17">
        <v>0</v>
      </c>
      <c r="H3787" s="37">
        <f t="shared" si="1050"/>
        <v>71.959999999999994</v>
      </c>
      <c r="I3787" s="37">
        <f>IF(H3787&lt;'Roof Calculator'!$G$8, 1, 0)</f>
        <v>0</v>
      </c>
      <c r="J3787" s="37">
        <f>IF(H3787&gt;='Roof Calculator'!$G$8, 1, 0)</f>
        <v>1</v>
      </c>
      <c r="K3787" s="37">
        <f t="shared" si="1051"/>
        <v>0</v>
      </c>
      <c r="L3787" s="37">
        <f t="shared" si="1052"/>
        <v>71.959999999999994</v>
      </c>
      <c r="M3787" s="37">
        <v>0</v>
      </c>
      <c r="N3787" s="37">
        <f t="shared" si="1053"/>
        <v>0</v>
      </c>
      <c r="O3787" s="37">
        <v>0</v>
      </c>
      <c r="P3787" s="37">
        <v>0</v>
      </c>
      <c r="Q3787" s="21">
        <f t="shared" si="1054"/>
        <v>39.790999999999997</v>
      </c>
      <c r="R3787" s="21">
        <f t="shared" si="1063"/>
        <v>157.87499999999901</v>
      </c>
      <c r="S3787" s="21">
        <f t="shared" si="1064"/>
        <v>22.695076445730379</v>
      </c>
      <c r="T3787" s="21">
        <f t="shared" si="1055"/>
        <v>86.147999999999996</v>
      </c>
      <c r="U3787" s="37">
        <f>VLOOKUP(Time_Zone, 'LSTM LookUp'!$B$5:$D$8, 3, FALSE)</f>
        <v>-75</v>
      </c>
      <c r="V3787" s="21">
        <f t="shared" si="1065"/>
        <v>1.3890864207459854</v>
      </c>
      <c r="W3787" s="21">
        <f t="shared" si="1056"/>
        <v>311.49527160518647</v>
      </c>
      <c r="X3787" s="21">
        <f t="shared" si="1057"/>
        <v>0</v>
      </c>
      <c r="Y3787" s="21">
        <f t="shared" si="1058"/>
        <v>0</v>
      </c>
      <c r="Z3787" s="21">
        <f t="shared" si="1066"/>
        <v>0</v>
      </c>
      <c r="AA3787" s="21">
        <f t="shared" si="1059"/>
        <v>0</v>
      </c>
      <c r="AB3787" s="21">
        <f t="shared" si="1060"/>
        <v>0</v>
      </c>
      <c r="AC3787" s="21">
        <f t="shared" si="1061"/>
        <v>71.959999999999994</v>
      </c>
      <c r="AD3787" s="21">
        <f t="shared" si="1067"/>
        <v>0</v>
      </c>
      <c r="AE3787" s="21" t="str">
        <f t="shared" si="1062"/>
        <v>6/6/22:00</v>
      </c>
    </row>
    <row r="3788" spans="2:31">
      <c r="B3788" s="37">
        <v>6</v>
      </c>
      <c r="C3788" s="38">
        <v>6</v>
      </c>
      <c r="D3788" s="39">
        <v>23</v>
      </c>
      <c r="E3788" s="17">
        <v>22.2</v>
      </c>
      <c r="F3788" s="17">
        <v>0</v>
      </c>
      <c r="G3788" s="17">
        <v>0</v>
      </c>
      <c r="H3788" s="37">
        <f t="shared" si="1050"/>
        <v>71.959999999999994</v>
      </c>
      <c r="I3788" s="37">
        <f>IF(H3788&lt;'Roof Calculator'!$G$8, 1, 0)</f>
        <v>0</v>
      </c>
      <c r="J3788" s="37">
        <f>IF(H3788&gt;='Roof Calculator'!$G$8, 1, 0)</f>
        <v>1</v>
      </c>
      <c r="K3788" s="37">
        <f t="shared" si="1051"/>
        <v>0</v>
      </c>
      <c r="L3788" s="37">
        <f t="shared" si="1052"/>
        <v>71.959999999999994</v>
      </c>
      <c r="M3788" s="37">
        <v>0</v>
      </c>
      <c r="N3788" s="37">
        <f t="shared" si="1053"/>
        <v>0</v>
      </c>
      <c r="O3788" s="37">
        <v>0</v>
      </c>
      <c r="P3788" s="37">
        <v>0</v>
      </c>
      <c r="Q3788" s="21">
        <f t="shared" si="1054"/>
        <v>39.790999999999997</v>
      </c>
      <c r="R3788" s="21">
        <f t="shared" si="1063"/>
        <v>157.91666666666566</v>
      </c>
      <c r="S3788" s="21">
        <f t="shared" si="1064"/>
        <v>22.69941224252009</v>
      </c>
      <c r="T3788" s="21">
        <f t="shared" si="1055"/>
        <v>86.147999999999996</v>
      </c>
      <c r="U3788" s="37">
        <f>VLOOKUP(Time_Zone, 'LSTM LookUp'!$B$5:$D$8, 3, FALSE)</f>
        <v>-75</v>
      </c>
      <c r="V3788" s="21">
        <f t="shared" si="1065"/>
        <v>1.3815955495284662</v>
      </c>
      <c r="W3788" s="21">
        <f t="shared" si="1056"/>
        <v>326.49339888738206</v>
      </c>
      <c r="X3788" s="21">
        <f t="shared" si="1057"/>
        <v>0</v>
      </c>
      <c r="Y3788" s="21">
        <f t="shared" si="1058"/>
        <v>0</v>
      </c>
      <c r="Z3788" s="21">
        <f t="shared" si="1066"/>
        <v>0</v>
      </c>
      <c r="AA3788" s="21">
        <f t="shared" si="1059"/>
        <v>0</v>
      </c>
      <c r="AB3788" s="21">
        <f t="shared" si="1060"/>
        <v>0</v>
      </c>
      <c r="AC3788" s="21">
        <f t="shared" si="1061"/>
        <v>71.959999999999994</v>
      </c>
      <c r="AD3788" s="21">
        <f t="shared" si="1067"/>
        <v>0</v>
      </c>
      <c r="AE3788" s="21" t="str">
        <f t="shared" si="1062"/>
        <v>6/6/23:00</v>
      </c>
    </row>
    <row r="3789" spans="2:31">
      <c r="B3789" s="37">
        <v>6</v>
      </c>
      <c r="C3789" s="38">
        <v>6</v>
      </c>
      <c r="D3789" s="39">
        <v>24</v>
      </c>
      <c r="E3789" s="17">
        <v>21.7</v>
      </c>
      <c r="F3789" s="17">
        <v>0</v>
      </c>
      <c r="G3789" s="17">
        <v>0</v>
      </c>
      <c r="H3789" s="37">
        <f t="shared" si="1050"/>
        <v>71.06</v>
      </c>
      <c r="I3789" s="37">
        <f>IF(H3789&lt;'Roof Calculator'!$G$8, 1, 0)</f>
        <v>0</v>
      </c>
      <c r="J3789" s="37">
        <f>IF(H3789&gt;='Roof Calculator'!$G$8, 1, 0)</f>
        <v>1</v>
      </c>
      <c r="K3789" s="37">
        <f t="shared" si="1051"/>
        <v>0</v>
      </c>
      <c r="L3789" s="37">
        <f t="shared" si="1052"/>
        <v>71.06</v>
      </c>
      <c r="M3789" s="37">
        <v>0</v>
      </c>
      <c r="N3789" s="37">
        <f t="shared" si="1053"/>
        <v>0</v>
      </c>
      <c r="O3789" s="37">
        <v>0</v>
      </c>
      <c r="P3789" s="37">
        <v>0</v>
      </c>
      <c r="Q3789" s="21">
        <f t="shared" si="1054"/>
        <v>39.790999999999997</v>
      </c>
      <c r="R3789" s="21">
        <f t="shared" si="1063"/>
        <v>157.95833333333232</v>
      </c>
      <c r="S3789" s="21">
        <f t="shared" si="1064"/>
        <v>22.703735846289103</v>
      </c>
      <c r="T3789" s="21">
        <f t="shared" si="1055"/>
        <v>86.147999999999996</v>
      </c>
      <c r="U3789" s="37">
        <f>VLOOKUP(Time_Zone, 'LSTM LookUp'!$B$5:$D$8, 3, FALSE)</f>
        <v>-75</v>
      </c>
      <c r="V3789" s="21">
        <f t="shared" si="1065"/>
        <v>1.3740967517702156</v>
      </c>
      <c r="W3789" s="21">
        <f t="shared" si="1056"/>
        <v>341.49152418794256</v>
      </c>
      <c r="X3789" s="21">
        <f t="shared" si="1057"/>
        <v>0</v>
      </c>
      <c r="Y3789" s="21">
        <f t="shared" si="1058"/>
        <v>0</v>
      </c>
      <c r="Z3789" s="21">
        <f t="shared" si="1066"/>
        <v>0</v>
      </c>
      <c r="AA3789" s="21">
        <f t="shared" si="1059"/>
        <v>0</v>
      </c>
      <c r="AB3789" s="21">
        <f t="shared" si="1060"/>
        <v>0</v>
      </c>
      <c r="AC3789" s="21">
        <f t="shared" si="1061"/>
        <v>71.06</v>
      </c>
      <c r="AD3789" s="21">
        <f t="shared" si="1067"/>
        <v>0</v>
      </c>
      <c r="AE3789" s="21" t="str">
        <f t="shared" si="1062"/>
        <v>6/6/24:00</v>
      </c>
    </row>
    <row r="3790" spans="2:31">
      <c r="B3790" s="37">
        <v>6</v>
      </c>
      <c r="C3790" s="38">
        <v>7</v>
      </c>
      <c r="D3790" s="39">
        <v>1</v>
      </c>
      <c r="E3790" s="17">
        <v>21.7</v>
      </c>
      <c r="F3790" s="17">
        <v>0</v>
      </c>
      <c r="G3790" s="17">
        <v>0</v>
      </c>
      <c r="H3790" s="37">
        <f t="shared" si="1050"/>
        <v>71.06</v>
      </c>
      <c r="I3790" s="37">
        <f>IF(H3790&lt;'Roof Calculator'!$G$8, 1, 0)</f>
        <v>0</v>
      </c>
      <c r="J3790" s="37">
        <f>IF(H3790&gt;='Roof Calculator'!$G$8, 1, 0)</f>
        <v>1</v>
      </c>
      <c r="K3790" s="37">
        <f t="shared" si="1051"/>
        <v>0</v>
      </c>
      <c r="L3790" s="37">
        <f t="shared" si="1052"/>
        <v>71.06</v>
      </c>
      <c r="M3790" s="37">
        <v>0</v>
      </c>
      <c r="N3790" s="37">
        <f t="shared" si="1053"/>
        <v>0</v>
      </c>
      <c r="O3790" s="37">
        <v>0</v>
      </c>
      <c r="P3790" s="37">
        <v>0</v>
      </c>
      <c r="Q3790" s="21">
        <f t="shared" si="1054"/>
        <v>39.790999999999997</v>
      </c>
      <c r="R3790" s="21">
        <f t="shared" si="1063"/>
        <v>157.99999999999898</v>
      </c>
      <c r="S3790" s="21">
        <f t="shared" si="1064"/>
        <v>22.708047253682825</v>
      </c>
      <c r="T3790" s="21">
        <f t="shared" si="1055"/>
        <v>86.147999999999996</v>
      </c>
      <c r="U3790" s="37">
        <f>VLOOKUP(Time_Zone, 'LSTM LookUp'!$B$5:$D$8, 3, FALSE)</f>
        <v>-75</v>
      </c>
      <c r="V3790" s="21">
        <f t="shared" si="1065"/>
        <v>1.3665900505815658</v>
      </c>
      <c r="W3790" s="21">
        <f t="shared" si="1056"/>
        <v>-3.510352487354611</v>
      </c>
      <c r="X3790" s="21">
        <f t="shared" si="1057"/>
        <v>0</v>
      </c>
      <c r="Y3790" s="21">
        <f t="shared" si="1058"/>
        <v>0</v>
      </c>
      <c r="Z3790" s="21">
        <f t="shared" si="1066"/>
        <v>0</v>
      </c>
      <c r="AA3790" s="21">
        <f t="shared" si="1059"/>
        <v>0</v>
      </c>
      <c r="AB3790" s="21">
        <f t="shared" si="1060"/>
        <v>0</v>
      </c>
      <c r="AC3790" s="21">
        <f t="shared" si="1061"/>
        <v>71.06</v>
      </c>
      <c r="AD3790" s="21">
        <f t="shared" si="1067"/>
        <v>0</v>
      </c>
      <c r="AE3790" s="21" t="str">
        <f t="shared" si="1062"/>
        <v>6/7/1:00</v>
      </c>
    </row>
    <row r="3791" spans="2:31">
      <c r="B3791" s="37">
        <v>6</v>
      </c>
      <c r="C3791" s="38">
        <v>7</v>
      </c>
      <c r="D3791" s="39">
        <v>2</v>
      </c>
      <c r="E3791" s="17">
        <v>21.7</v>
      </c>
      <c r="F3791" s="17">
        <v>0</v>
      </c>
      <c r="G3791" s="17">
        <v>0</v>
      </c>
      <c r="H3791" s="37">
        <f t="shared" si="1050"/>
        <v>71.06</v>
      </c>
      <c r="I3791" s="37">
        <f>IF(H3791&lt;'Roof Calculator'!$G$8, 1, 0)</f>
        <v>0</v>
      </c>
      <c r="J3791" s="37">
        <f>IF(H3791&gt;='Roof Calculator'!$G$8, 1, 0)</f>
        <v>1</v>
      </c>
      <c r="K3791" s="37">
        <f t="shared" si="1051"/>
        <v>0</v>
      </c>
      <c r="L3791" s="37">
        <f t="shared" si="1052"/>
        <v>71.06</v>
      </c>
      <c r="M3791" s="37">
        <v>0</v>
      </c>
      <c r="N3791" s="37">
        <f t="shared" si="1053"/>
        <v>0</v>
      </c>
      <c r="O3791" s="37">
        <v>0</v>
      </c>
      <c r="P3791" s="37">
        <v>0</v>
      </c>
      <c r="Q3791" s="21">
        <f t="shared" si="1054"/>
        <v>39.790999999999997</v>
      </c>
      <c r="R3791" s="21">
        <f t="shared" si="1063"/>
        <v>158.04166666666563</v>
      </c>
      <c r="S3791" s="21">
        <f t="shared" si="1064"/>
        <v>22.712346461355409</v>
      </c>
      <c r="T3791" s="21">
        <f t="shared" si="1055"/>
        <v>86.147999999999996</v>
      </c>
      <c r="U3791" s="37">
        <f>VLOOKUP(Time_Zone, 'LSTM LookUp'!$B$5:$D$8, 3, FALSE)</f>
        <v>-75</v>
      </c>
      <c r="V3791" s="21">
        <f t="shared" si="1065"/>
        <v>1.3590754690917326</v>
      </c>
      <c r="W3791" s="21">
        <f t="shared" si="1056"/>
        <v>11.487768867272923</v>
      </c>
      <c r="X3791" s="21">
        <f t="shared" si="1057"/>
        <v>0</v>
      </c>
      <c r="Y3791" s="21">
        <f t="shared" si="1058"/>
        <v>0</v>
      </c>
      <c r="Z3791" s="21">
        <f t="shared" si="1066"/>
        <v>0</v>
      </c>
      <c r="AA3791" s="21">
        <f t="shared" si="1059"/>
        <v>0</v>
      </c>
      <c r="AB3791" s="21">
        <f t="shared" si="1060"/>
        <v>0</v>
      </c>
      <c r="AC3791" s="21">
        <f t="shared" si="1061"/>
        <v>71.06</v>
      </c>
      <c r="AD3791" s="21">
        <f t="shared" si="1067"/>
        <v>0</v>
      </c>
      <c r="AE3791" s="21" t="str">
        <f t="shared" si="1062"/>
        <v>6/7/2:00</v>
      </c>
    </row>
    <row r="3792" spans="2:31">
      <c r="B3792" s="37">
        <v>6</v>
      </c>
      <c r="C3792" s="38">
        <v>7</v>
      </c>
      <c r="D3792" s="39">
        <v>3</v>
      </c>
      <c r="E3792" s="17">
        <v>21.7</v>
      </c>
      <c r="F3792" s="17">
        <v>0</v>
      </c>
      <c r="G3792" s="17">
        <v>0</v>
      </c>
      <c r="H3792" s="37">
        <f t="shared" si="1050"/>
        <v>71.06</v>
      </c>
      <c r="I3792" s="37">
        <f>IF(H3792&lt;'Roof Calculator'!$G$8, 1, 0)</f>
        <v>0</v>
      </c>
      <c r="J3792" s="37">
        <f>IF(H3792&gt;='Roof Calculator'!$G$8, 1, 0)</f>
        <v>1</v>
      </c>
      <c r="K3792" s="37">
        <f t="shared" si="1051"/>
        <v>0</v>
      </c>
      <c r="L3792" s="37">
        <f t="shared" si="1052"/>
        <v>71.06</v>
      </c>
      <c r="M3792" s="37">
        <v>0</v>
      </c>
      <c r="N3792" s="37">
        <f t="shared" si="1053"/>
        <v>0</v>
      </c>
      <c r="O3792" s="37">
        <v>0</v>
      </c>
      <c r="P3792" s="37">
        <v>0</v>
      </c>
      <c r="Q3792" s="21">
        <f t="shared" si="1054"/>
        <v>39.790999999999997</v>
      </c>
      <c r="R3792" s="21">
        <f t="shared" si="1063"/>
        <v>158.08333333333229</v>
      </c>
      <c r="S3792" s="21">
        <f t="shared" si="1064"/>
        <v>22.716633465969785</v>
      </c>
      <c r="T3792" s="21">
        <f t="shared" si="1055"/>
        <v>86.147999999999996</v>
      </c>
      <c r="U3792" s="37">
        <f>VLOOKUP(Time_Zone, 'LSTM LookUp'!$B$5:$D$8, 3, FALSE)</f>
        <v>-75</v>
      </c>
      <c r="V3792" s="21">
        <f t="shared" si="1065"/>
        <v>1.3515530304487595</v>
      </c>
      <c r="W3792" s="21">
        <f t="shared" si="1056"/>
        <v>26.485888257612178</v>
      </c>
      <c r="X3792" s="21">
        <f t="shared" si="1057"/>
        <v>0</v>
      </c>
      <c r="Y3792" s="21">
        <f t="shared" si="1058"/>
        <v>0</v>
      </c>
      <c r="Z3792" s="21">
        <f t="shared" si="1066"/>
        <v>0</v>
      </c>
      <c r="AA3792" s="21">
        <f t="shared" si="1059"/>
        <v>0</v>
      </c>
      <c r="AB3792" s="21">
        <f t="shared" si="1060"/>
        <v>0</v>
      </c>
      <c r="AC3792" s="21">
        <f t="shared" si="1061"/>
        <v>71.06</v>
      </c>
      <c r="AD3792" s="21">
        <f t="shared" si="1067"/>
        <v>0</v>
      </c>
      <c r="AE3792" s="21" t="str">
        <f t="shared" si="1062"/>
        <v>6/7/3:00</v>
      </c>
    </row>
    <row r="3793" spans="2:31">
      <c r="B3793" s="37">
        <v>6</v>
      </c>
      <c r="C3793" s="38">
        <v>7</v>
      </c>
      <c r="D3793" s="39">
        <v>4</v>
      </c>
      <c r="E3793" s="17">
        <v>21.7</v>
      </c>
      <c r="F3793" s="17">
        <v>0</v>
      </c>
      <c r="G3793" s="17">
        <v>0</v>
      </c>
      <c r="H3793" s="37">
        <f t="shared" si="1050"/>
        <v>71.06</v>
      </c>
      <c r="I3793" s="37">
        <f>IF(H3793&lt;'Roof Calculator'!$G$8, 1, 0)</f>
        <v>0</v>
      </c>
      <c r="J3793" s="37">
        <f>IF(H3793&gt;='Roof Calculator'!$G$8, 1, 0)</f>
        <v>1</v>
      </c>
      <c r="K3793" s="37">
        <f t="shared" si="1051"/>
        <v>0</v>
      </c>
      <c r="L3793" s="37">
        <f t="shared" si="1052"/>
        <v>71.06</v>
      </c>
      <c r="M3793" s="37">
        <v>0</v>
      </c>
      <c r="N3793" s="37">
        <f t="shared" si="1053"/>
        <v>0</v>
      </c>
      <c r="O3793" s="37">
        <v>0</v>
      </c>
      <c r="P3793" s="37">
        <v>0</v>
      </c>
      <c r="Q3793" s="21">
        <f t="shared" si="1054"/>
        <v>39.790999999999997</v>
      </c>
      <c r="R3793" s="21">
        <f t="shared" si="1063"/>
        <v>158.12499999999895</v>
      </c>
      <c r="S3793" s="21">
        <f t="shared" si="1064"/>
        <v>22.720908264197671</v>
      </c>
      <c r="T3793" s="21">
        <f t="shared" si="1055"/>
        <v>86.147999999999996</v>
      </c>
      <c r="U3793" s="37">
        <f>VLOOKUP(Time_Zone, 'LSTM LookUp'!$B$5:$D$8, 3, FALSE)</f>
        <v>-75</v>
      </c>
      <c r="V3793" s="21">
        <f t="shared" si="1065"/>
        <v>1.3440227578194475</v>
      </c>
      <c r="W3793" s="21">
        <f t="shared" si="1056"/>
        <v>41.48400568945484</v>
      </c>
      <c r="X3793" s="21">
        <f t="shared" si="1057"/>
        <v>0</v>
      </c>
      <c r="Y3793" s="21">
        <f t="shared" si="1058"/>
        <v>0</v>
      </c>
      <c r="Z3793" s="21">
        <f t="shared" si="1066"/>
        <v>0</v>
      </c>
      <c r="AA3793" s="21">
        <f t="shared" si="1059"/>
        <v>0</v>
      </c>
      <c r="AB3793" s="21">
        <f t="shared" si="1060"/>
        <v>0</v>
      </c>
      <c r="AC3793" s="21">
        <f t="shared" si="1061"/>
        <v>71.06</v>
      </c>
      <c r="AD3793" s="21">
        <f t="shared" si="1067"/>
        <v>0</v>
      </c>
      <c r="AE3793" s="21" t="str">
        <f t="shared" si="1062"/>
        <v>6/7/4:00</v>
      </c>
    </row>
    <row r="3794" spans="2:31">
      <c r="B3794" s="37">
        <v>6</v>
      </c>
      <c r="C3794" s="38">
        <v>7</v>
      </c>
      <c r="D3794" s="39">
        <v>5</v>
      </c>
      <c r="E3794" s="17">
        <v>21.7</v>
      </c>
      <c r="F3794" s="17">
        <v>0</v>
      </c>
      <c r="G3794" s="17">
        <v>0</v>
      </c>
      <c r="H3794" s="37">
        <f t="shared" si="1050"/>
        <v>71.06</v>
      </c>
      <c r="I3794" s="37">
        <f>IF(H3794&lt;'Roof Calculator'!$G$8, 1, 0)</f>
        <v>0</v>
      </c>
      <c r="J3794" s="37">
        <f>IF(H3794&gt;='Roof Calculator'!$G$8, 1, 0)</f>
        <v>1</v>
      </c>
      <c r="K3794" s="37">
        <f t="shared" si="1051"/>
        <v>0</v>
      </c>
      <c r="L3794" s="37">
        <f t="shared" si="1052"/>
        <v>71.06</v>
      </c>
      <c r="M3794" s="37">
        <v>0</v>
      </c>
      <c r="N3794" s="37">
        <f t="shared" si="1053"/>
        <v>0</v>
      </c>
      <c r="O3794" s="37">
        <v>0</v>
      </c>
      <c r="P3794" s="37">
        <v>0</v>
      </c>
      <c r="Q3794" s="21">
        <f t="shared" si="1054"/>
        <v>39.790999999999997</v>
      </c>
      <c r="R3794" s="21">
        <f t="shared" si="1063"/>
        <v>158.16666666666561</v>
      </c>
      <c r="S3794" s="21">
        <f t="shared" si="1064"/>
        <v>22.725170852719572</v>
      </c>
      <c r="T3794" s="21">
        <f t="shared" si="1055"/>
        <v>86.147999999999996</v>
      </c>
      <c r="U3794" s="37">
        <f>VLOOKUP(Time_Zone, 'LSTM LookUp'!$B$5:$D$8, 3, FALSE)</f>
        <v>-75</v>
      </c>
      <c r="V3794" s="21">
        <f t="shared" si="1065"/>
        <v>1.3364846743893324</v>
      </c>
      <c r="W3794" s="21">
        <f t="shared" si="1056"/>
        <v>56.482121168597345</v>
      </c>
      <c r="X3794" s="21">
        <f t="shared" si="1057"/>
        <v>0</v>
      </c>
      <c r="Y3794" s="21">
        <f t="shared" si="1058"/>
        <v>0</v>
      </c>
      <c r="Z3794" s="21">
        <f t="shared" si="1066"/>
        <v>0</v>
      </c>
      <c r="AA3794" s="21">
        <f t="shared" si="1059"/>
        <v>0</v>
      </c>
      <c r="AB3794" s="21">
        <f t="shared" si="1060"/>
        <v>0</v>
      </c>
      <c r="AC3794" s="21">
        <f t="shared" si="1061"/>
        <v>71.06</v>
      </c>
      <c r="AD3794" s="21">
        <f t="shared" si="1067"/>
        <v>0</v>
      </c>
      <c r="AE3794" s="21" t="str">
        <f t="shared" si="1062"/>
        <v>6/7/5:00</v>
      </c>
    </row>
    <row r="3795" spans="2:31">
      <c r="B3795" s="37">
        <v>6</v>
      </c>
      <c r="C3795" s="38">
        <v>7</v>
      </c>
      <c r="D3795" s="39">
        <v>6</v>
      </c>
      <c r="E3795" s="17">
        <v>21.1</v>
      </c>
      <c r="F3795" s="17">
        <v>14</v>
      </c>
      <c r="G3795" s="17">
        <v>12</v>
      </c>
      <c r="H3795" s="37">
        <f t="shared" si="1050"/>
        <v>69.98</v>
      </c>
      <c r="I3795" s="37">
        <f>IF(H3795&lt;'Roof Calculator'!$G$8, 1, 0)</f>
        <v>0</v>
      </c>
      <c r="J3795" s="37">
        <f>IF(H3795&gt;='Roof Calculator'!$G$8, 1, 0)</f>
        <v>1</v>
      </c>
      <c r="K3795" s="37">
        <f t="shared" si="1051"/>
        <v>0</v>
      </c>
      <c r="L3795" s="37">
        <f t="shared" si="1052"/>
        <v>69.98</v>
      </c>
      <c r="M3795" s="37">
        <v>0</v>
      </c>
      <c r="N3795" s="37">
        <f t="shared" si="1053"/>
        <v>14</v>
      </c>
      <c r="O3795" s="37">
        <v>0</v>
      </c>
      <c r="P3795" s="37">
        <v>0</v>
      </c>
      <c r="Q3795" s="21">
        <f t="shared" si="1054"/>
        <v>39.790999999999997</v>
      </c>
      <c r="R3795" s="21">
        <f t="shared" si="1063"/>
        <v>158.20833333333226</v>
      </c>
      <c r="S3795" s="21">
        <f t="shared" si="1064"/>
        <v>22.729421228224783</v>
      </c>
      <c r="T3795" s="21">
        <f t="shared" si="1055"/>
        <v>86.147999999999996</v>
      </c>
      <c r="U3795" s="37">
        <f>VLOOKUP(Time_Zone, 'LSTM LookUp'!$B$5:$D$8, 3, FALSE)</f>
        <v>-75</v>
      </c>
      <c r="V3795" s="21">
        <f t="shared" si="1065"/>
        <v>1.3289388033626124</v>
      </c>
      <c r="W3795" s="21">
        <f t="shared" si="1056"/>
        <v>71.48023470084064</v>
      </c>
      <c r="X3795" s="21">
        <f t="shared" si="1057"/>
        <v>5.6686556628283196</v>
      </c>
      <c r="Y3795" s="21">
        <f t="shared" si="1058"/>
        <v>19.668655662828321</v>
      </c>
      <c r="Z3795" s="21">
        <f t="shared" si="1066"/>
        <v>6.2346203197296761</v>
      </c>
      <c r="AA3795" s="21">
        <f t="shared" si="1059"/>
        <v>0</v>
      </c>
      <c r="AB3795" s="21">
        <f t="shared" si="1060"/>
        <v>6.2346203197296761</v>
      </c>
      <c r="AC3795" s="21">
        <f t="shared" si="1061"/>
        <v>69.98</v>
      </c>
      <c r="AD3795" s="21">
        <f t="shared" si="1067"/>
        <v>6.2346203197296761</v>
      </c>
      <c r="AE3795" s="21" t="str">
        <f t="shared" si="1062"/>
        <v>6/7/6:00</v>
      </c>
    </row>
    <row r="3796" spans="2:31">
      <c r="B3796" s="37">
        <v>6</v>
      </c>
      <c r="C3796" s="38">
        <v>7</v>
      </c>
      <c r="D3796" s="39">
        <v>7</v>
      </c>
      <c r="E3796" s="17">
        <v>22.2</v>
      </c>
      <c r="F3796" s="17">
        <v>73</v>
      </c>
      <c r="G3796" s="17">
        <v>7</v>
      </c>
      <c r="H3796" s="37">
        <f t="shared" si="1050"/>
        <v>71.959999999999994</v>
      </c>
      <c r="I3796" s="37">
        <f>IF(H3796&lt;'Roof Calculator'!$G$8, 1, 0)</f>
        <v>0</v>
      </c>
      <c r="J3796" s="37">
        <f>IF(H3796&gt;='Roof Calculator'!$G$8, 1, 0)</f>
        <v>1</v>
      </c>
      <c r="K3796" s="37">
        <f t="shared" si="1051"/>
        <v>0</v>
      </c>
      <c r="L3796" s="37">
        <f t="shared" si="1052"/>
        <v>71.959999999999994</v>
      </c>
      <c r="M3796" s="37">
        <v>0</v>
      </c>
      <c r="N3796" s="37">
        <f t="shared" si="1053"/>
        <v>73</v>
      </c>
      <c r="O3796" s="37">
        <v>0</v>
      </c>
      <c r="P3796" s="37">
        <v>0</v>
      </c>
      <c r="Q3796" s="21">
        <f t="shared" si="1054"/>
        <v>39.790999999999997</v>
      </c>
      <c r="R3796" s="21">
        <f t="shared" si="1063"/>
        <v>158.24999999999892</v>
      </c>
      <c r="S3796" s="21">
        <f t="shared" si="1064"/>
        <v>22.733659387411407</v>
      </c>
      <c r="T3796" s="21">
        <f t="shared" si="1055"/>
        <v>86.147999999999996</v>
      </c>
      <c r="U3796" s="37">
        <f>VLOOKUP(Time_Zone, 'LSTM LookUp'!$B$5:$D$8, 3, FALSE)</f>
        <v>-75</v>
      </c>
      <c r="V3796" s="21">
        <f t="shared" si="1065"/>
        <v>1.3213851679621051</v>
      </c>
      <c r="W3796" s="21">
        <f t="shared" si="1056"/>
        <v>86.478346291990505</v>
      </c>
      <c r="X3796" s="21">
        <f t="shared" si="1057"/>
        <v>2.0359794477272271</v>
      </c>
      <c r="Y3796" s="21">
        <f t="shared" si="1058"/>
        <v>75.035979447727229</v>
      </c>
      <c r="Z3796" s="21">
        <f t="shared" si="1066"/>
        <v>23.785094934563851</v>
      </c>
      <c r="AA3796" s="21">
        <f t="shared" si="1059"/>
        <v>0</v>
      </c>
      <c r="AB3796" s="21">
        <f t="shared" si="1060"/>
        <v>23.785094934563851</v>
      </c>
      <c r="AC3796" s="21">
        <f t="shared" si="1061"/>
        <v>71.959999999999994</v>
      </c>
      <c r="AD3796" s="21">
        <f t="shared" si="1067"/>
        <v>23.785094934563851</v>
      </c>
      <c r="AE3796" s="21" t="str">
        <f t="shared" si="1062"/>
        <v>6/7/7:00</v>
      </c>
    </row>
    <row r="3797" spans="2:31">
      <c r="B3797" s="37">
        <v>6</v>
      </c>
      <c r="C3797" s="38">
        <v>7</v>
      </c>
      <c r="D3797" s="39">
        <v>8</v>
      </c>
      <c r="E3797" s="17">
        <v>22.8</v>
      </c>
      <c r="F3797" s="17">
        <v>172</v>
      </c>
      <c r="G3797" s="17">
        <v>8</v>
      </c>
      <c r="H3797" s="37">
        <f t="shared" si="1050"/>
        <v>73.040000000000006</v>
      </c>
      <c r="I3797" s="37">
        <f>IF(H3797&lt;'Roof Calculator'!$G$8, 1, 0)</f>
        <v>0</v>
      </c>
      <c r="J3797" s="37">
        <f>IF(H3797&gt;='Roof Calculator'!$G$8, 1, 0)</f>
        <v>1</v>
      </c>
      <c r="K3797" s="37">
        <f t="shared" si="1051"/>
        <v>0</v>
      </c>
      <c r="L3797" s="37">
        <f t="shared" si="1052"/>
        <v>73.040000000000006</v>
      </c>
      <c r="M3797" s="37">
        <v>0</v>
      </c>
      <c r="N3797" s="37">
        <f t="shared" si="1053"/>
        <v>172</v>
      </c>
      <c r="O3797" s="37">
        <v>0</v>
      </c>
      <c r="P3797" s="37">
        <v>0</v>
      </c>
      <c r="Q3797" s="21">
        <f t="shared" si="1054"/>
        <v>39.790999999999997</v>
      </c>
      <c r="R3797" s="21">
        <f t="shared" si="1063"/>
        <v>158.29166666666558</v>
      </c>
      <c r="S3797" s="21">
        <f t="shared" si="1064"/>
        <v>22.737885326986365</v>
      </c>
      <c r="T3797" s="21">
        <f t="shared" si="1055"/>
        <v>86.147999999999996</v>
      </c>
      <c r="U3797" s="37">
        <f>VLOOKUP(Time_Zone, 'LSTM LookUp'!$B$5:$D$8, 3, FALSE)</f>
        <v>-75</v>
      </c>
      <c r="V3797" s="21">
        <f t="shared" si="1065"/>
        <v>1.3138237914291893</v>
      </c>
      <c r="W3797" s="21">
        <f t="shared" si="1056"/>
        <v>101.47645594785732</v>
      </c>
      <c r="X3797" s="21">
        <f t="shared" si="1057"/>
        <v>0.85092636906186692</v>
      </c>
      <c r="Y3797" s="21">
        <f t="shared" si="1058"/>
        <v>172.85092636906188</v>
      </c>
      <c r="Z3797" s="21">
        <f t="shared" si="1066"/>
        <v>54.790724709331023</v>
      </c>
      <c r="AA3797" s="21">
        <f t="shared" si="1059"/>
        <v>0</v>
      </c>
      <c r="AB3797" s="21">
        <f t="shared" si="1060"/>
        <v>54.790724709331023</v>
      </c>
      <c r="AC3797" s="21">
        <f t="shared" si="1061"/>
        <v>73.040000000000006</v>
      </c>
      <c r="AD3797" s="21">
        <f t="shared" si="1067"/>
        <v>54.790724709331023</v>
      </c>
      <c r="AE3797" s="21" t="str">
        <f t="shared" si="1062"/>
        <v>6/7/8:00</v>
      </c>
    </row>
    <row r="3798" spans="2:31">
      <c r="B3798" s="37">
        <v>6</v>
      </c>
      <c r="C3798" s="38">
        <v>7</v>
      </c>
      <c r="D3798" s="39">
        <v>9</v>
      </c>
      <c r="E3798" s="17">
        <v>22.2</v>
      </c>
      <c r="F3798" s="17">
        <v>277</v>
      </c>
      <c r="G3798" s="17">
        <v>3</v>
      </c>
      <c r="H3798" s="37">
        <f t="shared" ref="H3798:H3861" si="1068">E3798*9/5+32</f>
        <v>71.959999999999994</v>
      </c>
      <c r="I3798" s="37">
        <f>IF(H3798&lt;'Roof Calculator'!$G$8, 1, 0)</f>
        <v>0</v>
      </c>
      <c r="J3798" s="37">
        <f>IF(H3798&gt;='Roof Calculator'!$G$8, 1, 0)</f>
        <v>1</v>
      </c>
      <c r="K3798" s="37">
        <f t="shared" ref="K3798:K3861" si="1069">I3798*H3798</f>
        <v>0</v>
      </c>
      <c r="L3798" s="37">
        <f t="shared" ref="L3798:L3861" si="1070">J3798*H3798</f>
        <v>71.959999999999994</v>
      </c>
      <c r="M3798" s="37">
        <v>0</v>
      </c>
      <c r="N3798" s="37">
        <f t="shared" ref="N3798:N3861" si="1071">F3798*(180-M3798)/180</f>
        <v>277</v>
      </c>
      <c r="O3798" s="37">
        <v>0</v>
      </c>
      <c r="P3798" s="37">
        <v>0</v>
      </c>
      <c r="Q3798" s="21">
        <f t="shared" ref="Q3798:Q3861" si="1072">Latitude</f>
        <v>39.790999999999997</v>
      </c>
      <c r="R3798" s="21">
        <f t="shared" si="1063"/>
        <v>158.33333333333223</v>
      </c>
      <c r="S3798" s="21">
        <f t="shared" si="1064"/>
        <v>22.742099043665398</v>
      </c>
      <c r="T3798" s="21">
        <f t="shared" ref="T3798:T3861" si="1073">Longitude</f>
        <v>86.147999999999996</v>
      </c>
      <c r="U3798" s="37">
        <f>VLOOKUP(Time_Zone, 'LSTM LookUp'!$B$5:$D$8, 3, FALSE)</f>
        <v>-75</v>
      </c>
      <c r="V3798" s="21">
        <f t="shared" si="1065"/>
        <v>1.3062546970237623</v>
      </c>
      <c r="W3798" s="21">
        <f t="shared" ref="W3798:W3861" si="1074">15*((D3798+(4*(T3798-U3798)+V3798)/60)-12)</f>
        <v>116.47456367425593</v>
      </c>
      <c r="X3798" s="21">
        <f t="shared" ref="X3798:X3861" si="1075">G3798*(SIN(S3798*PI()/180)*SIN(Q3798*PI()/180)*COS(O3798*PI()/180)-SIN(S3798*PI()/180)*COS(Q3798*PI()/180)*SIN(O3798*PI()/180)*COS(P3798*PI()/180)+COS(S3798*PI()/180)*COS(Q3798*PI()/180)*COS(O3798*PI()/180)*COS(W3798*PI()/180)+COS(S3798*PI()/180)*SIN(Q3798*PI()/180)*SIN(O3798*PI()/180)*COS(P3798*PI()/180)*COS(W3798*PI()/180)+COS(S3798*PI()/180)*SIN(P3798*PI()/180)*SIN(W3798*PI()/180)*SIN(O3798*PI()/180))</f>
        <v>-0.20551534888808345</v>
      </c>
      <c r="Y3798" s="21">
        <f t="shared" ref="Y3798:Y3861" si="1076">X3798+N3798</f>
        <v>276.79448465111193</v>
      </c>
      <c r="Z3798" s="21">
        <f t="shared" si="1066"/>
        <v>87.739017245410068</v>
      </c>
      <c r="AA3798" s="21">
        <f t="shared" ref="AA3798:AA3861" si="1077">Z3798*I3798</f>
        <v>0</v>
      </c>
      <c r="AB3798" s="21">
        <f t="shared" ref="AB3798:AB3861" si="1078">Z3798*J3798</f>
        <v>87.739017245410068</v>
      </c>
      <c r="AC3798" s="21">
        <f t="shared" ref="AC3798:AC3861" si="1079">L3798</f>
        <v>71.959999999999994</v>
      </c>
      <c r="AD3798" s="21">
        <f t="shared" si="1067"/>
        <v>87.739017245410068</v>
      </c>
      <c r="AE3798" s="21" t="str">
        <f t="shared" ref="AE3798:AE3861" si="1080">CONCATENATE(B3798, "/", C3798, "/", D3798,":00")</f>
        <v>6/7/9:00</v>
      </c>
    </row>
    <row r="3799" spans="2:31">
      <c r="B3799" s="37">
        <v>6</v>
      </c>
      <c r="C3799" s="38">
        <v>7</v>
      </c>
      <c r="D3799" s="39">
        <v>10</v>
      </c>
      <c r="E3799" s="17">
        <v>23.9</v>
      </c>
      <c r="F3799" s="17">
        <v>267</v>
      </c>
      <c r="G3799" s="17">
        <v>7</v>
      </c>
      <c r="H3799" s="37">
        <f t="shared" si="1068"/>
        <v>75.02</v>
      </c>
      <c r="I3799" s="37">
        <f>IF(H3799&lt;'Roof Calculator'!$G$8, 1, 0)</f>
        <v>0</v>
      </c>
      <c r="J3799" s="37">
        <f>IF(H3799&gt;='Roof Calculator'!$G$8, 1, 0)</f>
        <v>1</v>
      </c>
      <c r="K3799" s="37">
        <f t="shared" si="1069"/>
        <v>0</v>
      </c>
      <c r="L3799" s="37">
        <f t="shared" si="1070"/>
        <v>75.02</v>
      </c>
      <c r="M3799" s="37">
        <v>0</v>
      </c>
      <c r="N3799" s="37">
        <f t="shared" si="1071"/>
        <v>267</v>
      </c>
      <c r="O3799" s="37">
        <v>0</v>
      </c>
      <c r="P3799" s="37">
        <v>0</v>
      </c>
      <c r="Q3799" s="21">
        <f t="shared" si="1072"/>
        <v>39.790999999999997</v>
      </c>
      <c r="R3799" s="21">
        <f t="shared" ref="R3799:R3862" si="1081">R3798+1/24</f>
        <v>158.37499999999889</v>
      </c>
      <c r="S3799" s="21">
        <f t="shared" ref="S3799:S3862" si="1082">ASIN(SIN(23.45*PI()/180)*SIN((360/365*(R3799-81))*PI()/180))*180/PI()</f>
        <v>22.746300534173074</v>
      </c>
      <c r="T3799" s="21">
        <f t="shared" si="1073"/>
        <v>86.147999999999996</v>
      </c>
      <c r="U3799" s="37">
        <f>VLOOKUP(Time_Zone, 'LSTM LookUp'!$B$5:$D$8, 3, FALSE)</f>
        <v>-75</v>
      </c>
      <c r="V3799" s="21">
        <f t="shared" ref="V3799:V3862" si="1083">9.87*SIN(2*(360/365*(R3799-81))*PI()/180)-7.53*COS((360/365*(R3799-81))*PI()/180)-1.5*SIN((360/365*(R3799-81))*PI()/180)</f>
        <v>1.2986779080241826</v>
      </c>
      <c r="W3799" s="21">
        <f t="shared" si="1074"/>
        <v>131.47266947700601</v>
      </c>
      <c r="X3799" s="21">
        <f t="shared" si="1075"/>
        <v>-1.5528968515156452</v>
      </c>
      <c r="Y3799" s="21">
        <f t="shared" si="1076"/>
        <v>265.44710314848436</v>
      </c>
      <c r="Z3799" s="21">
        <f t="shared" ref="Z3799:Z3862" si="1084">Y3799/10.764*3.412</f>
        <v>84.142095498200362</v>
      </c>
      <c r="AA3799" s="21">
        <f t="shared" si="1077"/>
        <v>0</v>
      </c>
      <c r="AB3799" s="21">
        <f t="shared" si="1078"/>
        <v>84.142095498200362</v>
      </c>
      <c r="AC3799" s="21">
        <f t="shared" si="1079"/>
        <v>75.02</v>
      </c>
      <c r="AD3799" s="21">
        <f t="shared" ref="AD3799:AD3862" si="1085">AB3799</f>
        <v>84.142095498200362</v>
      </c>
      <c r="AE3799" s="21" t="str">
        <f t="shared" si="1080"/>
        <v>6/7/10:00</v>
      </c>
    </row>
    <row r="3800" spans="2:31">
      <c r="B3800" s="37">
        <v>6</v>
      </c>
      <c r="C3800" s="38">
        <v>7</v>
      </c>
      <c r="D3800" s="39">
        <v>11</v>
      </c>
      <c r="E3800" s="17">
        <v>25.6</v>
      </c>
      <c r="F3800" s="17">
        <v>360</v>
      </c>
      <c r="G3800" s="17">
        <v>226</v>
      </c>
      <c r="H3800" s="37">
        <f t="shared" si="1068"/>
        <v>78.08</v>
      </c>
      <c r="I3800" s="37">
        <f>IF(H3800&lt;'Roof Calculator'!$G$8, 1, 0)</f>
        <v>0</v>
      </c>
      <c r="J3800" s="37">
        <f>IF(H3800&gt;='Roof Calculator'!$G$8, 1, 0)</f>
        <v>1</v>
      </c>
      <c r="K3800" s="37">
        <f t="shared" si="1069"/>
        <v>0</v>
      </c>
      <c r="L3800" s="37">
        <f t="shared" si="1070"/>
        <v>78.08</v>
      </c>
      <c r="M3800" s="37">
        <v>0</v>
      </c>
      <c r="N3800" s="37">
        <f t="shared" si="1071"/>
        <v>360</v>
      </c>
      <c r="O3800" s="37">
        <v>0</v>
      </c>
      <c r="P3800" s="37">
        <v>0</v>
      </c>
      <c r="Q3800" s="21">
        <f t="shared" si="1072"/>
        <v>39.790999999999997</v>
      </c>
      <c r="R3800" s="21">
        <f t="shared" si="1081"/>
        <v>158.41666666666555</v>
      </c>
      <c r="S3800" s="21">
        <f t="shared" si="1082"/>
        <v>22.750489795242807</v>
      </c>
      <c r="T3800" s="21">
        <f t="shared" si="1073"/>
        <v>86.147999999999996</v>
      </c>
      <c r="U3800" s="37">
        <f>VLOOKUP(Time_Zone, 'LSTM LookUp'!$B$5:$D$8, 3, FALSE)</f>
        <v>-75</v>
      </c>
      <c r="V3800" s="21">
        <f t="shared" si="1083"/>
        <v>1.2910934477272138</v>
      </c>
      <c r="W3800" s="21">
        <f t="shared" si="1074"/>
        <v>146.47077336193178</v>
      </c>
      <c r="X3800" s="21">
        <f t="shared" si="1075"/>
        <v>-77.562694177824056</v>
      </c>
      <c r="Y3800" s="21">
        <f t="shared" si="1076"/>
        <v>282.43730582217597</v>
      </c>
      <c r="Z3800" s="21">
        <f t="shared" si="1084"/>
        <v>89.527693001232294</v>
      </c>
      <c r="AA3800" s="21">
        <f t="shared" si="1077"/>
        <v>0</v>
      </c>
      <c r="AB3800" s="21">
        <f t="shared" si="1078"/>
        <v>89.527693001232294</v>
      </c>
      <c r="AC3800" s="21">
        <f t="shared" si="1079"/>
        <v>78.08</v>
      </c>
      <c r="AD3800" s="21">
        <f t="shared" si="1085"/>
        <v>89.527693001232294</v>
      </c>
      <c r="AE3800" s="21" t="str">
        <f t="shared" si="1080"/>
        <v>6/7/11:00</v>
      </c>
    </row>
    <row r="3801" spans="2:31">
      <c r="B3801" s="37">
        <v>6</v>
      </c>
      <c r="C3801" s="38">
        <v>7</v>
      </c>
      <c r="D3801" s="39">
        <v>12</v>
      </c>
      <c r="E3801" s="17">
        <v>27.2</v>
      </c>
      <c r="F3801" s="17">
        <v>245</v>
      </c>
      <c r="G3801" s="17">
        <v>641</v>
      </c>
      <c r="H3801" s="37">
        <f t="shared" si="1068"/>
        <v>80.959999999999994</v>
      </c>
      <c r="I3801" s="37">
        <f>IF(H3801&lt;'Roof Calculator'!$G$8, 1, 0)</f>
        <v>0</v>
      </c>
      <c r="J3801" s="37">
        <f>IF(H3801&gt;='Roof Calculator'!$G$8, 1, 0)</f>
        <v>1</v>
      </c>
      <c r="K3801" s="37">
        <f t="shared" si="1069"/>
        <v>0</v>
      </c>
      <c r="L3801" s="37">
        <f t="shared" si="1070"/>
        <v>80.959999999999994</v>
      </c>
      <c r="M3801" s="37">
        <v>0</v>
      </c>
      <c r="N3801" s="37">
        <f t="shared" si="1071"/>
        <v>245</v>
      </c>
      <c r="O3801" s="37">
        <v>0</v>
      </c>
      <c r="P3801" s="37">
        <v>0</v>
      </c>
      <c r="Q3801" s="21">
        <f t="shared" si="1072"/>
        <v>39.790999999999997</v>
      </c>
      <c r="R3801" s="21">
        <f t="shared" si="1081"/>
        <v>158.45833333333221</v>
      </c>
      <c r="S3801" s="21">
        <f t="shared" si="1082"/>
        <v>22.754666823616855</v>
      </c>
      <c r="T3801" s="21">
        <f t="shared" si="1073"/>
        <v>86.147999999999996</v>
      </c>
      <c r="U3801" s="37">
        <f>VLOOKUP(Time_Zone, 'LSTM LookUp'!$B$5:$D$8, 3, FALSE)</f>
        <v>-75</v>
      </c>
      <c r="V3801" s="21">
        <f t="shared" si="1083"/>
        <v>1.2835013394479813</v>
      </c>
      <c r="W3801" s="21">
        <f t="shared" si="1074"/>
        <v>161.46887533486196</v>
      </c>
      <c r="X3801" s="21">
        <f t="shared" si="1075"/>
        <v>-271.9778443795434</v>
      </c>
      <c r="Y3801" s="21">
        <f t="shared" si="1076"/>
        <v>-26.977844379543399</v>
      </c>
      <c r="Z3801" s="21">
        <f t="shared" si="1084"/>
        <v>-8.5515054833706863</v>
      </c>
      <c r="AA3801" s="21">
        <f t="shared" si="1077"/>
        <v>0</v>
      </c>
      <c r="AB3801" s="21">
        <f t="shared" si="1078"/>
        <v>-8.5515054833706863</v>
      </c>
      <c r="AC3801" s="21">
        <f t="shared" si="1079"/>
        <v>80.959999999999994</v>
      </c>
      <c r="AD3801" s="21">
        <f t="shared" si="1085"/>
        <v>-8.5515054833706863</v>
      </c>
      <c r="AE3801" s="21" t="str">
        <f t="shared" si="1080"/>
        <v>6/7/12:00</v>
      </c>
    </row>
    <row r="3802" spans="2:31">
      <c r="B3802" s="37">
        <v>6</v>
      </c>
      <c r="C3802" s="38">
        <v>7</v>
      </c>
      <c r="D3802" s="39">
        <v>13</v>
      </c>
      <c r="E3802" s="17">
        <v>25.6</v>
      </c>
      <c r="F3802" s="17">
        <v>262</v>
      </c>
      <c r="G3802" s="17">
        <v>3</v>
      </c>
      <c r="H3802" s="37">
        <f t="shared" si="1068"/>
        <v>78.08</v>
      </c>
      <c r="I3802" s="37">
        <f>IF(H3802&lt;'Roof Calculator'!$G$8, 1, 0)</f>
        <v>0</v>
      </c>
      <c r="J3802" s="37">
        <f>IF(H3802&gt;='Roof Calculator'!$G$8, 1, 0)</f>
        <v>1</v>
      </c>
      <c r="K3802" s="37">
        <f t="shared" si="1069"/>
        <v>0</v>
      </c>
      <c r="L3802" s="37">
        <f t="shared" si="1070"/>
        <v>78.08</v>
      </c>
      <c r="M3802" s="37">
        <v>0</v>
      </c>
      <c r="N3802" s="37">
        <f t="shared" si="1071"/>
        <v>262</v>
      </c>
      <c r="O3802" s="37">
        <v>0</v>
      </c>
      <c r="P3802" s="37">
        <v>0</v>
      </c>
      <c r="Q3802" s="21">
        <f t="shared" si="1072"/>
        <v>39.790999999999997</v>
      </c>
      <c r="R3802" s="21">
        <f t="shared" si="1081"/>
        <v>158.49999999999886</v>
      </c>
      <c r="S3802" s="21">
        <f t="shared" si="1082"/>
        <v>22.758831616046322</v>
      </c>
      <c r="T3802" s="21">
        <f t="shared" si="1073"/>
        <v>86.147999999999996</v>
      </c>
      <c r="U3802" s="37">
        <f>VLOOKUP(Time_Zone, 'LSTM LookUp'!$B$5:$D$8, 3, FALSE)</f>
        <v>-75</v>
      </c>
      <c r="V3802" s="21">
        <f t="shared" si="1083"/>
        <v>1.275901606519918</v>
      </c>
      <c r="W3802" s="21">
        <f t="shared" si="1074"/>
        <v>176.46697540163001</v>
      </c>
      <c r="X3802" s="21">
        <f t="shared" si="1075"/>
        <v>-1.3788909830436071</v>
      </c>
      <c r="Y3802" s="21">
        <f t="shared" si="1076"/>
        <v>260.62110901695638</v>
      </c>
      <c r="Z3802" s="21">
        <f t="shared" si="1084"/>
        <v>82.612339647515356</v>
      </c>
      <c r="AA3802" s="21">
        <f t="shared" si="1077"/>
        <v>0</v>
      </c>
      <c r="AB3802" s="21">
        <f t="shared" si="1078"/>
        <v>82.612339647515356</v>
      </c>
      <c r="AC3802" s="21">
        <f t="shared" si="1079"/>
        <v>78.08</v>
      </c>
      <c r="AD3802" s="21">
        <f t="shared" si="1085"/>
        <v>82.612339647515356</v>
      </c>
      <c r="AE3802" s="21" t="str">
        <f t="shared" si="1080"/>
        <v>6/7/13:00</v>
      </c>
    </row>
    <row r="3803" spans="2:31">
      <c r="B3803" s="37">
        <v>6</v>
      </c>
      <c r="C3803" s="38">
        <v>7</v>
      </c>
      <c r="D3803" s="39">
        <v>14</v>
      </c>
      <c r="E3803" s="17">
        <v>27.2</v>
      </c>
      <c r="F3803" s="17">
        <v>330</v>
      </c>
      <c r="G3803" s="17">
        <v>610</v>
      </c>
      <c r="H3803" s="37">
        <f t="shared" si="1068"/>
        <v>80.959999999999994</v>
      </c>
      <c r="I3803" s="37">
        <f>IF(H3803&lt;'Roof Calculator'!$G$8, 1, 0)</f>
        <v>0</v>
      </c>
      <c r="J3803" s="37">
        <f>IF(H3803&gt;='Roof Calculator'!$G$8, 1, 0)</f>
        <v>1</v>
      </c>
      <c r="K3803" s="37">
        <f t="shared" si="1069"/>
        <v>0</v>
      </c>
      <c r="L3803" s="37">
        <f t="shared" si="1070"/>
        <v>80.959999999999994</v>
      </c>
      <c r="M3803" s="37">
        <v>0</v>
      </c>
      <c r="N3803" s="37">
        <f t="shared" si="1071"/>
        <v>330</v>
      </c>
      <c r="O3803" s="37">
        <v>0</v>
      </c>
      <c r="P3803" s="37">
        <v>0</v>
      </c>
      <c r="Q3803" s="21">
        <f t="shared" si="1072"/>
        <v>39.790999999999997</v>
      </c>
      <c r="R3803" s="21">
        <f t="shared" si="1081"/>
        <v>158.54166666666552</v>
      </c>
      <c r="S3803" s="21">
        <f t="shared" si="1082"/>
        <v>22.762984169291176</v>
      </c>
      <c r="T3803" s="21">
        <f t="shared" si="1073"/>
        <v>86.147999999999996</v>
      </c>
      <c r="U3803" s="37">
        <f>VLOOKUP(Time_Zone, 'LSTM LookUp'!$B$5:$D$8, 3, FALSE)</f>
        <v>-75</v>
      </c>
      <c r="V3803" s="21">
        <f t="shared" si="1083"/>
        <v>1.2682942722947101</v>
      </c>
      <c r="W3803" s="21">
        <f t="shared" si="1074"/>
        <v>191.46507356807365</v>
      </c>
      <c r="X3803" s="21">
        <f t="shared" si="1075"/>
        <v>-272.53247709615277</v>
      </c>
      <c r="Y3803" s="21">
        <f t="shared" si="1076"/>
        <v>57.467522903847225</v>
      </c>
      <c r="Z3803" s="21">
        <f t="shared" si="1084"/>
        <v>18.216201054248117</v>
      </c>
      <c r="AA3803" s="21">
        <f t="shared" si="1077"/>
        <v>0</v>
      </c>
      <c r="AB3803" s="21">
        <f t="shared" si="1078"/>
        <v>18.216201054248117</v>
      </c>
      <c r="AC3803" s="21">
        <f t="shared" si="1079"/>
        <v>80.959999999999994</v>
      </c>
      <c r="AD3803" s="21">
        <f t="shared" si="1085"/>
        <v>18.216201054248117</v>
      </c>
      <c r="AE3803" s="21" t="str">
        <f t="shared" si="1080"/>
        <v>6/7/14:00</v>
      </c>
    </row>
    <row r="3804" spans="2:31">
      <c r="B3804" s="37">
        <v>6</v>
      </c>
      <c r="C3804" s="38">
        <v>7</v>
      </c>
      <c r="D3804" s="39">
        <v>15</v>
      </c>
      <c r="E3804" s="17">
        <v>25.6</v>
      </c>
      <c r="F3804" s="17">
        <v>277</v>
      </c>
      <c r="G3804" s="17">
        <v>182</v>
      </c>
      <c r="H3804" s="37">
        <f t="shared" si="1068"/>
        <v>78.08</v>
      </c>
      <c r="I3804" s="37">
        <f>IF(H3804&lt;'Roof Calculator'!$G$8, 1, 0)</f>
        <v>0</v>
      </c>
      <c r="J3804" s="37">
        <f>IF(H3804&gt;='Roof Calculator'!$G$8, 1, 0)</f>
        <v>1</v>
      </c>
      <c r="K3804" s="37">
        <f t="shared" si="1069"/>
        <v>0</v>
      </c>
      <c r="L3804" s="37">
        <f t="shared" si="1070"/>
        <v>78.08</v>
      </c>
      <c r="M3804" s="37">
        <v>0</v>
      </c>
      <c r="N3804" s="37">
        <f t="shared" si="1071"/>
        <v>277</v>
      </c>
      <c r="O3804" s="37">
        <v>0</v>
      </c>
      <c r="P3804" s="37">
        <v>0</v>
      </c>
      <c r="Q3804" s="21">
        <f t="shared" si="1072"/>
        <v>39.790999999999997</v>
      </c>
      <c r="R3804" s="21">
        <f t="shared" si="1081"/>
        <v>158.58333333333218</v>
      </c>
      <c r="S3804" s="21">
        <f t="shared" si="1082"/>
        <v>22.767124480120263</v>
      </c>
      <c r="T3804" s="21">
        <f t="shared" si="1073"/>
        <v>86.147999999999996</v>
      </c>
      <c r="U3804" s="37">
        <f>VLOOKUP(Time_Zone, 'LSTM LookUp'!$B$5:$D$8, 3, FALSE)</f>
        <v>-75</v>
      </c>
      <c r="V3804" s="21">
        <f t="shared" si="1083"/>
        <v>1.2606793601422408</v>
      </c>
      <c r="W3804" s="21">
        <f t="shared" si="1074"/>
        <v>206.46316984003556</v>
      </c>
      <c r="X3804" s="21">
        <f t="shared" si="1075"/>
        <v>-70.36319609597318</v>
      </c>
      <c r="Y3804" s="21">
        <f t="shared" si="1076"/>
        <v>206.63680390402681</v>
      </c>
      <c r="Z3804" s="21">
        <f t="shared" si="1084"/>
        <v>65.500257796408349</v>
      </c>
      <c r="AA3804" s="21">
        <f t="shared" si="1077"/>
        <v>0</v>
      </c>
      <c r="AB3804" s="21">
        <f t="shared" si="1078"/>
        <v>65.500257796408349</v>
      </c>
      <c r="AC3804" s="21">
        <f t="shared" si="1079"/>
        <v>78.08</v>
      </c>
      <c r="AD3804" s="21">
        <f t="shared" si="1085"/>
        <v>65.500257796408349</v>
      </c>
      <c r="AE3804" s="21" t="str">
        <f t="shared" si="1080"/>
        <v>6/7/15:00</v>
      </c>
    </row>
    <row r="3805" spans="2:31">
      <c r="B3805" s="37">
        <v>6</v>
      </c>
      <c r="C3805" s="38">
        <v>7</v>
      </c>
      <c r="D3805" s="39">
        <v>16</v>
      </c>
      <c r="E3805" s="17">
        <v>25</v>
      </c>
      <c r="F3805" s="17">
        <v>194</v>
      </c>
      <c r="G3805" s="17">
        <v>168</v>
      </c>
      <c r="H3805" s="37">
        <f t="shared" si="1068"/>
        <v>77</v>
      </c>
      <c r="I3805" s="37">
        <f>IF(H3805&lt;'Roof Calculator'!$G$8, 1, 0)</f>
        <v>0</v>
      </c>
      <c r="J3805" s="37">
        <f>IF(H3805&gt;='Roof Calculator'!$G$8, 1, 0)</f>
        <v>1</v>
      </c>
      <c r="K3805" s="37">
        <f t="shared" si="1069"/>
        <v>0</v>
      </c>
      <c r="L3805" s="37">
        <f t="shared" si="1070"/>
        <v>77</v>
      </c>
      <c r="M3805" s="37">
        <v>0</v>
      </c>
      <c r="N3805" s="37">
        <f t="shared" si="1071"/>
        <v>194</v>
      </c>
      <c r="O3805" s="37">
        <v>0</v>
      </c>
      <c r="P3805" s="37">
        <v>0</v>
      </c>
      <c r="Q3805" s="21">
        <f t="shared" si="1072"/>
        <v>39.790999999999997</v>
      </c>
      <c r="R3805" s="21">
        <f t="shared" si="1081"/>
        <v>158.62499999999883</v>
      </c>
      <c r="S3805" s="21">
        <f t="shared" si="1082"/>
        <v>22.771252545311313</v>
      </c>
      <c r="T3805" s="21">
        <f t="shared" si="1073"/>
        <v>86.147999999999996</v>
      </c>
      <c r="U3805" s="37">
        <f>VLOOKUP(Time_Zone, 'LSTM LookUp'!$B$5:$D$8, 3, FALSE)</f>
        <v>-75</v>
      </c>
      <c r="V3805" s="21">
        <f t="shared" si="1083"/>
        <v>1.2530568934505486</v>
      </c>
      <c r="W3805" s="21">
        <f t="shared" si="1074"/>
        <v>221.46126422336263</v>
      </c>
      <c r="X3805" s="21">
        <f t="shared" si="1075"/>
        <v>-47.584055984856775</v>
      </c>
      <c r="Y3805" s="21">
        <f t="shared" si="1076"/>
        <v>146.41594401514322</v>
      </c>
      <c r="Z3805" s="21">
        <f t="shared" si="1084"/>
        <v>46.411297006658188</v>
      </c>
      <c r="AA3805" s="21">
        <f t="shared" si="1077"/>
        <v>0</v>
      </c>
      <c r="AB3805" s="21">
        <f t="shared" si="1078"/>
        <v>46.411297006658188</v>
      </c>
      <c r="AC3805" s="21">
        <f t="shared" si="1079"/>
        <v>77</v>
      </c>
      <c r="AD3805" s="21">
        <f t="shared" si="1085"/>
        <v>46.411297006658188</v>
      </c>
      <c r="AE3805" s="21" t="str">
        <f t="shared" si="1080"/>
        <v>6/7/16:00</v>
      </c>
    </row>
    <row r="3806" spans="2:31">
      <c r="B3806" s="37">
        <v>6</v>
      </c>
      <c r="C3806" s="38">
        <v>7</v>
      </c>
      <c r="D3806" s="39">
        <v>17</v>
      </c>
      <c r="E3806" s="17">
        <v>25.6</v>
      </c>
      <c r="F3806" s="17">
        <v>269</v>
      </c>
      <c r="G3806" s="17">
        <v>336</v>
      </c>
      <c r="H3806" s="37">
        <f t="shared" si="1068"/>
        <v>78.08</v>
      </c>
      <c r="I3806" s="37">
        <f>IF(H3806&lt;'Roof Calculator'!$G$8, 1, 0)</f>
        <v>0</v>
      </c>
      <c r="J3806" s="37">
        <f>IF(H3806&gt;='Roof Calculator'!$G$8, 1, 0)</f>
        <v>1</v>
      </c>
      <c r="K3806" s="37">
        <f t="shared" si="1069"/>
        <v>0</v>
      </c>
      <c r="L3806" s="37">
        <f t="shared" si="1070"/>
        <v>78.08</v>
      </c>
      <c r="M3806" s="37">
        <v>0</v>
      </c>
      <c r="N3806" s="37">
        <f t="shared" si="1071"/>
        <v>269</v>
      </c>
      <c r="O3806" s="37">
        <v>0</v>
      </c>
      <c r="P3806" s="37">
        <v>0</v>
      </c>
      <c r="Q3806" s="21">
        <f t="shared" si="1072"/>
        <v>39.790999999999997</v>
      </c>
      <c r="R3806" s="21">
        <f t="shared" si="1081"/>
        <v>158.66666666666549</v>
      </c>
      <c r="S3806" s="21">
        <f t="shared" si="1082"/>
        <v>22.775368361650919</v>
      </c>
      <c r="T3806" s="21">
        <f t="shared" si="1073"/>
        <v>86.147999999999996</v>
      </c>
      <c r="U3806" s="37">
        <f>VLOOKUP(Time_Zone, 'LSTM LookUp'!$B$5:$D$8, 3, FALSE)</f>
        <v>-75</v>
      </c>
      <c r="V3806" s="21">
        <f t="shared" si="1083"/>
        <v>1.2454268956257721</v>
      </c>
      <c r="W3806" s="21">
        <f t="shared" si="1074"/>
        <v>236.45935672390641</v>
      </c>
      <c r="X3806" s="21">
        <f t="shared" si="1075"/>
        <v>-48.282970431410007</v>
      </c>
      <c r="Y3806" s="21">
        <f t="shared" si="1076"/>
        <v>220.71702956858999</v>
      </c>
      <c r="Z3806" s="21">
        <f t="shared" si="1084"/>
        <v>69.963443412117158</v>
      </c>
      <c r="AA3806" s="21">
        <f t="shared" si="1077"/>
        <v>0</v>
      </c>
      <c r="AB3806" s="21">
        <f t="shared" si="1078"/>
        <v>69.963443412117158</v>
      </c>
      <c r="AC3806" s="21">
        <f t="shared" si="1079"/>
        <v>78.08</v>
      </c>
      <c r="AD3806" s="21">
        <f t="shared" si="1085"/>
        <v>69.963443412117158</v>
      </c>
      <c r="AE3806" s="21" t="str">
        <f t="shared" si="1080"/>
        <v>6/7/17:00</v>
      </c>
    </row>
    <row r="3807" spans="2:31">
      <c r="B3807" s="37">
        <v>6</v>
      </c>
      <c r="C3807" s="38">
        <v>7</v>
      </c>
      <c r="D3807" s="39">
        <v>18</v>
      </c>
      <c r="E3807" s="17">
        <v>25</v>
      </c>
      <c r="F3807" s="17">
        <v>90</v>
      </c>
      <c r="G3807" s="17">
        <v>24</v>
      </c>
      <c r="H3807" s="37">
        <f t="shared" si="1068"/>
        <v>77</v>
      </c>
      <c r="I3807" s="37">
        <f>IF(H3807&lt;'Roof Calculator'!$G$8, 1, 0)</f>
        <v>0</v>
      </c>
      <c r="J3807" s="37">
        <f>IF(H3807&gt;='Roof Calculator'!$G$8, 1, 0)</f>
        <v>1</v>
      </c>
      <c r="K3807" s="37">
        <f t="shared" si="1069"/>
        <v>0</v>
      </c>
      <c r="L3807" s="37">
        <f t="shared" si="1070"/>
        <v>77</v>
      </c>
      <c r="M3807" s="37">
        <v>0</v>
      </c>
      <c r="N3807" s="37">
        <f t="shared" si="1071"/>
        <v>90</v>
      </c>
      <c r="O3807" s="37">
        <v>0</v>
      </c>
      <c r="P3807" s="37">
        <v>0</v>
      </c>
      <c r="Q3807" s="21">
        <f t="shared" si="1072"/>
        <v>39.790999999999997</v>
      </c>
      <c r="R3807" s="21">
        <f t="shared" si="1081"/>
        <v>158.70833333333215</v>
      </c>
      <c r="S3807" s="21">
        <f t="shared" si="1082"/>
        <v>22.779471925934594</v>
      </c>
      <c r="T3807" s="21">
        <f t="shared" si="1073"/>
        <v>86.147999999999996</v>
      </c>
      <c r="U3807" s="37">
        <f>VLOOKUP(Time_Zone, 'LSTM LookUp'!$B$5:$D$8, 3, FALSE)</f>
        <v>-75</v>
      </c>
      <c r="V3807" s="21">
        <f t="shared" si="1083"/>
        <v>1.2377893900920869</v>
      </c>
      <c r="W3807" s="21">
        <f t="shared" si="1074"/>
        <v>251.45744734752301</v>
      </c>
      <c r="X3807" s="21">
        <f t="shared" si="1075"/>
        <v>0.54001027366683307</v>
      </c>
      <c r="Y3807" s="21">
        <f t="shared" si="1076"/>
        <v>90.540010273666837</v>
      </c>
      <c r="Z3807" s="21">
        <f t="shared" si="1084"/>
        <v>28.69960191878031</v>
      </c>
      <c r="AA3807" s="21">
        <f t="shared" si="1077"/>
        <v>0</v>
      </c>
      <c r="AB3807" s="21">
        <f t="shared" si="1078"/>
        <v>28.69960191878031</v>
      </c>
      <c r="AC3807" s="21">
        <f t="shared" si="1079"/>
        <v>77</v>
      </c>
      <c r="AD3807" s="21">
        <f t="shared" si="1085"/>
        <v>28.69960191878031</v>
      </c>
      <c r="AE3807" s="21" t="str">
        <f t="shared" si="1080"/>
        <v>6/7/18:00</v>
      </c>
    </row>
    <row r="3808" spans="2:31">
      <c r="B3808" s="37">
        <v>6</v>
      </c>
      <c r="C3808" s="38">
        <v>7</v>
      </c>
      <c r="D3808" s="39">
        <v>19</v>
      </c>
      <c r="E3808" s="17">
        <v>22.2</v>
      </c>
      <c r="F3808" s="17">
        <v>66</v>
      </c>
      <c r="G3808" s="17">
        <v>91</v>
      </c>
      <c r="H3808" s="37">
        <f t="shared" si="1068"/>
        <v>71.959999999999994</v>
      </c>
      <c r="I3808" s="37">
        <f>IF(H3808&lt;'Roof Calculator'!$G$8, 1, 0)</f>
        <v>0</v>
      </c>
      <c r="J3808" s="37">
        <f>IF(H3808&gt;='Roof Calculator'!$G$8, 1, 0)</f>
        <v>1</v>
      </c>
      <c r="K3808" s="37">
        <f t="shared" si="1069"/>
        <v>0</v>
      </c>
      <c r="L3808" s="37">
        <f t="shared" si="1070"/>
        <v>71.959999999999994</v>
      </c>
      <c r="M3808" s="37">
        <v>0</v>
      </c>
      <c r="N3808" s="37">
        <f t="shared" si="1071"/>
        <v>66</v>
      </c>
      <c r="O3808" s="37">
        <v>0</v>
      </c>
      <c r="P3808" s="37">
        <v>0</v>
      </c>
      <c r="Q3808" s="21">
        <f t="shared" si="1072"/>
        <v>39.790999999999997</v>
      </c>
      <c r="R3808" s="21">
        <f t="shared" si="1081"/>
        <v>158.74999999999881</v>
      </c>
      <c r="S3808" s="21">
        <f t="shared" si="1082"/>
        <v>22.783563234966746</v>
      </c>
      <c r="T3808" s="21">
        <f t="shared" si="1073"/>
        <v>86.147999999999996</v>
      </c>
      <c r="U3808" s="37">
        <f>VLOOKUP(Time_Zone, 'LSTM LookUp'!$B$5:$D$8, 3, FALSE)</f>
        <v>-75</v>
      </c>
      <c r="V3808" s="21">
        <f t="shared" si="1083"/>
        <v>1.230144400291671</v>
      </c>
      <c r="W3808" s="21">
        <f t="shared" si="1074"/>
        <v>266.45553610007289</v>
      </c>
      <c r="X3808" s="21">
        <f t="shared" si="1075"/>
        <v>18.567556646986716</v>
      </c>
      <c r="Y3808" s="21">
        <f t="shared" si="1076"/>
        <v>84.567556646986716</v>
      </c>
      <c r="Z3808" s="21">
        <f t="shared" si="1084"/>
        <v>26.80643843176502</v>
      </c>
      <c r="AA3808" s="21">
        <f t="shared" si="1077"/>
        <v>0</v>
      </c>
      <c r="AB3808" s="21">
        <f t="shared" si="1078"/>
        <v>26.80643843176502</v>
      </c>
      <c r="AC3808" s="21">
        <f t="shared" si="1079"/>
        <v>71.959999999999994</v>
      </c>
      <c r="AD3808" s="21">
        <f t="shared" si="1085"/>
        <v>26.80643843176502</v>
      </c>
      <c r="AE3808" s="21" t="str">
        <f t="shared" si="1080"/>
        <v>6/7/19:00</v>
      </c>
    </row>
    <row r="3809" spans="2:31">
      <c r="B3809" s="37">
        <v>6</v>
      </c>
      <c r="C3809" s="38">
        <v>7</v>
      </c>
      <c r="D3809" s="39">
        <v>20</v>
      </c>
      <c r="E3809" s="17">
        <v>22.2</v>
      </c>
      <c r="F3809" s="17">
        <v>34</v>
      </c>
      <c r="G3809" s="17">
        <v>11</v>
      </c>
      <c r="H3809" s="37">
        <f t="shared" si="1068"/>
        <v>71.959999999999994</v>
      </c>
      <c r="I3809" s="37">
        <f>IF(H3809&lt;'Roof Calculator'!$G$8, 1, 0)</f>
        <v>0</v>
      </c>
      <c r="J3809" s="37">
        <f>IF(H3809&gt;='Roof Calculator'!$G$8, 1, 0)</f>
        <v>1</v>
      </c>
      <c r="K3809" s="37">
        <f t="shared" si="1069"/>
        <v>0</v>
      </c>
      <c r="L3809" s="37">
        <f t="shared" si="1070"/>
        <v>71.959999999999994</v>
      </c>
      <c r="M3809" s="37">
        <v>0</v>
      </c>
      <c r="N3809" s="37">
        <f t="shared" si="1071"/>
        <v>34</v>
      </c>
      <c r="O3809" s="37">
        <v>0</v>
      </c>
      <c r="P3809" s="37">
        <v>0</v>
      </c>
      <c r="Q3809" s="21">
        <f t="shared" si="1072"/>
        <v>39.790999999999997</v>
      </c>
      <c r="R3809" s="21">
        <f t="shared" si="1081"/>
        <v>158.79166666666546</v>
      </c>
      <c r="S3809" s="21">
        <f t="shared" si="1082"/>
        <v>22.787642285560679</v>
      </c>
      <c r="T3809" s="21">
        <f t="shared" si="1073"/>
        <v>86.147999999999996</v>
      </c>
      <c r="U3809" s="37">
        <f>VLOOKUP(Time_Zone, 'LSTM LookUp'!$B$5:$D$8, 3, FALSE)</f>
        <v>-75</v>
      </c>
      <c r="V3809" s="21">
        <f t="shared" si="1083"/>
        <v>1.2224919496846343</v>
      </c>
      <c r="W3809" s="21">
        <f t="shared" si="1074"/>
        <v>281.45362298742111</v>
      </c>
      <c r="X3809" s="21">
        <f t="shared" si="1075"/>
        <v>4.2740564767554394</v>
      </c>
      <c r="Y3809" s="21">
        <f t="shared" si="1076"/>
        <v>38.27405647675544</v>
      </c>
      <c r="Z3809" s="21">
        <f t="shared" si="1084"/>
        <v>12.132207422769376</v>
      </c>
      <c r="AA3809" s="21">
        <f t="shared" si="1077"/>
        <v>0</v>
      </c>
      <c r="AB3809" s="21">
        <f t="shared" si="1078"/>
        <v>12.132207422769376</v>
      </c>
      <c r="AC3809" s="21">
        <f t="shared" si="1079"/>
        <v>71.959999999999994</v>
      </c>
      <c r="AD3809" s="21">
        <f t="shared" si="1085"/>
        <v>12.132207422769376</v>
      </c>
      <c r="AE3809" s="21" t="str">
        <f t="shared" si="1080"/>
        <v>6/7/20:00</v>
      </c>
    </row>
    <row r="3810" spans="2:31">
      <c r="B3810" s="37">
        <v>6</v>
      </c>
      <c r="C3810" s="38">
        <v>7</v>
      </c>
      <c r="D3810" s="39">
        <v>21</v>
      </c>
      <c r="E3810" s="17">
        <v>21.7</v>
      </c>
      <c r="F3810" s="17">
        <v>0</v>
      </c>
      <c r="G3810" s="17">
        <v>0</v>
      </c>
      <c r="H3810" s="37">
        <f t="shared" si="1068"/>
        <v>71.06</v>
      </c>
      <c r="I3810" s="37">
        <f>IF(H3810&lt;'Roof Calculator'!$G$8, 1, 0)</f>
        <v>0</v>
      </c>
      <c r="J3810" s="37">
        <f>IF(H3810&gt;='Roof Calculator'!$G$8, 1, 0)</f>
        <v>1</v>
      </c>
      <c r="K3810" s="37">
        <f t="shared" si="1069"/>
        <v>0</v>
      </c>
      <c r="L3810" s="37">
        <f t="shared" si="1070"/>
        <v>71.06</v>
      </c>
      <c r="M3810" s="37">
        <v>0</v>
      </c>
      <c r="N3810" s="37">
        <f t="shared" si="1071"/>
        <v>0</v>
      </c>
      <c r="O3810" s="37">
        <v>0</v>
      </c>
      <c r="P3810" s="37">
        <v>0</v>
      </c>
      <c r="Q3810" s="21">
        <f t="shared" si="1072"/>
        <v>39.790999999999997</v>
      </c>
      <c r="R3810" s="21">
        <f t="shared" si="1081"/>
        <v>158.83333333333212</v>
      </c>
      <c r="S3810" s="21">
        <f t="shared" si="1082"/>
        <v>22.791709074538627</v>
      </c>
      <c r="T3810" s="21">
        <f t="shared" si="1073"/>
        <v>86.147999999999996</v>
      </c>
      <c r="U3810" s="37">
        <f>VLOOKUP(Time_Zone, 'LSTM LookUp'!$B$5:$D$8, 3, FALSE)</f>
        <v>-75</v>
      </c>
      <c r="V3810" s="21">
        <f t="shared" si="1083"/>
        <v>1.2148320617489907</v>
      </c>
      <c r="W3810" s="21">
        <f t="shared" si="1074"/>
        <v>296.45170801543725</v>
      </c>
      <c r="X3810" s="21">
        <f t="shared" si="1075"/>
        <v>0</v>
      </c>
      <c r="Y3810" s="21">
        <f t="shared" si="1076"/>
        <v>0</v>
      </c>
      <c r="Z3810" s="21">
        <f t="shared" si="1084"/>
        <v>0</v>
      </c>
      <c r="AA3810" s="21">
        <f t="shared" si="1077"/>
        <v>0</v>
      </c>
      <c r="AB3810" s="21">
        <f t="shared" si="1078"/>
        <v>0</v>
      </c>
      <c r="AC3810" s="21">
        <f t="shared" si="1079"/>
        <v>71.06</v>
      </c>
      <c r="AD3810" s="21">
        <f t="shared" si="1085"/>
        <v>0</v>
      </c>
      <c r="AE3810" s="21" t="str">
        <f t="shared" si="1080"/>
        <v>6/7/21:00</v>
      </c>
    </row>
    <row r="3811" spans="2:31">
      <c r="B3811" s="37">
        <v>6</v>
      </c>
      <c r="C3811" s="38">
        <v>7</v>
      </c>
      <c r="D3811" s="39">
        <v>22</v>
      </c>
      <c r="E3811" s="17">
        <v>21.7</v>
      </c>
      <c r="F3811" s="17">
        <v>0</v>
      </c>
      <c r="G3811" s="17">
        <v>0</v>
      </c>
      <c r="H3811" s="37">
        <f t="shared" si="1068"/>
        <v>71.06</v>
      </c>
      <c r="I3811" s="37">
        <f>IF(H3811&lt;'Roof Calculator'!$G$8, 1, 0)</f>
        <v>0</v>
      </c>
      <c r="J3811" s="37">
        <f>IF(H3811&gt;='Roof Calculator'!$G$8, 1, 0)</f>
        <v>1</v>
      </c>
      <c r="K3811" s="37">
        <f t="shared" si="1069"/>
        <v>0</v>
      </c>
      <c r="L3811" s="37">
        <f t="shared" si="1070"/>
        <v>71.06</v>
      </c>
      <c r="M3811" s="37">
        <v>0</v>
      </c>
      <c r="N3811" s="37">
        <f t="shared" si="1071"/>
        <v>0</v>
      </c>
      <c r="O3811" s="37">
        <v>0</v>
      </c>
      <c r="P3811" s="37">
        <v>0</v>
      </c>
      <c r="Q3811" s="21">
        <f t="shared" si="1072"/>
        <v>39.790999999999997</v>
      </c>
      <c r="R3811" s="21">
        <f t="shared" si="1081"/>
        <v>158.87499999999878</v>
      </c>
      <c r="S3811" s="21">
        <f t="shared" si="1082"/>
        <v>22.795763598731764</v>
      </c>
      <c r="T3811" s="21">
        <f t="shared" si="1073"/>
        <v>86.147999999999996</v>
      </c>
      <c r="U3811" s="37">
        <f>VLOOKUP(Time_Zone, 'LSTM LookUp'!$B$5:$D$8, 3, FALSE)</f>
        <v>-75</v>
      </c>
      <c r="V3811" s="21">
        <f t="shared" si="1083"/>
        <v>1.2071647599805766</v>
      </c>
      <c r="W3811" s="21">
        <f t="shared" si="1074"/>
        <v>311.4497911899951</v>
      </c>
      <c r="X3811" s="21">
        <f t="shared" si="1075"/>
        <v>0</v>
      </c>
      <c r="Y3811" s="21">
        <f t="shared" si="1076"/>
        <v>0</v>
      </c>
      <c r="Z3811" s="21">
        <f t="shared" si="1084"/>
        <v>0</v>
      </c>
      <c r="AA3811" s="21">
        <f t="shared" si="1077"/>
        <v>0</v>
      </c>
      <c r="AB3811" s="21">
        <f t="shared" si="1078"/>
        <v>0</v>
      </c>
      <c r="AC3811" s="21">
        <f t="shared" si="1079"/>
        <v>71.06</v>
      </c>
      <c r="AD3811" s="21">
        <f t="shared" si="1085"/>
        <v>0</v>
      </c>
      <c r="AE3811" s="21" t="str">
        <f t="shared" si="1080"/>
        <v>6/7/22:00</v>
      </c>
    </row>
    <row r="3812" spans="2:31">
      <c r="B3812" s="37">
        <v>6</v>
      </c>
      <c r="C3812" s="38">
        <v>7</v>
      </c>
      <c r="D3812" s="39">
        <v>23</v>
      </c>
      <c r="E3812" s="17">
        <v>21.7</v>
      </c>
      <c r="F3812" s="17">
        <v>0</v>
      </c>
      <c r="G3812" s="17">
        <v>0</v>
      </c>
      <c r="H3812" s="37">
        <f t="shared" si="1068"/>
        <v>71.06</v>
      </c>
      <c r="I3812" s="37">
        <f>IF(H3812&lt;'Roof Calculator'!$G$8, 1, 0)</f>
        <v>0</v>
      </c>
      <c r="J3812" s="37">
        <f>IF(H3812&gt;='Roof Calculator'!$G$8, 1, 0)</f>
        <v>1</v>
      </c>
      <c r="K3812" s="37">
        <f t="shared" si="1069"/>
        <v>0</v>
      </c>
      <c r="L3812" s="37">
        <f t="shared" si="1070"/>
        <v>71.06</v>
      </c>
      <c r="M3812" s="37">
        <v>0</v>
      </c>
      <c r="N3812" s="37">
        <f t="shared" si="1071"/>
        <v>0</v>
      </c>
      <c r="O3812" s="37">
        <v>0</v>
      </c>
      <c r="P3812" s="37">
        <v>0</v>
      </c>
      <c r="Q3812" s="21">
        <f t="shared" si="1072"/>
        <v>39.790999999999997</v>
      </c>
      <c r="R3812" s="21">
        <f t="shared" si="1081"/>
        <v>158.91666666666544</v>
      </c>
      <c r="S3812" s="21">
        <f t="shared" si="1082"/>
        <v>22.799805854980175</v>
      </c>
      <c r="T3812" s="21">
        <f t="shared" si="1073"/>
        <v>86.147999999999996</v>
      </c>
      <c r="U3812" s="37">
        <f>VLOOKUP(Time_Zone, 'LSTM LookUp'!$B$5:$D$8, 3, FALSE)</f>
        <v>-75</v>
      </c>
      <c r="V3812" s="21">
        <f t="shared" si="1083"/>
        <v>1.1994900678930136</v>
      </c>
      <c r="W3812" s="21">
        <f t="shared" si="1074"/>
        <v>326.44787251697329</v>
      </c>
      <c r="X3812" s="21">
        <f t="shared" si="1075"/>
        <v>0</v>
      </c>
      <c r="Y3812" s="21">
        <f t="shared" si="1076"/>
        <v>0</v>
      </c>
      <c r="Z3812" s="21">
        <f t="shared" si="1084"/>
        <v>0</v>
      </c>
      <c r="AA3812" s="21">
        <f t="shared" si="1077"/>
        <v>0</v>
      </c>
      <c r="AB3812" s="21">
        <f t="shared" si="1078"/>
        <v>0</v>
      </c>
      <c r="AC3812" s="21">
        <f t="shared" si="1079"/>
        <v>71.06</v>
      </c>
      <c r="AD3812" s="21">
        <f t="shared" si="1085"/>
        <v>0</v>
      </c>
      <c r="AE3812" s="21" t="str">
        <f t="shared" si="1080"/>
        <v>6/7/23:00</v>
      </c>
    </row>
    <row r="3813" spans="2:31">
      <c r="B3813" s="37">
        <v>6</v>
      </c>
      <c r="C3813" s="38">
        <v>7</v>
      </c>
      <c r="D3813" s="39">
        <v>24</v>
      </c>
      <c r="E3813" s="17">
        <v>21.7</v>
      </c>
      <c r="F3813" s="17">
        <v>0</v>
      </c>
      <c r="G3813" s="17">
        <v>0</v>
      </c>
      <c r="H3813" s="37">
        <f t="shared" si="1068"/>
        <v>71.06</v>
      </c>
      <c r="I3813" s="37">
        <f>IF(H3813&lt;'Roof Calculator'!$G$8, 1, 0)</f>
        <v>0</v>
      </c>
      <c r="J3813" s="37">
        <f>IF(H3813&gt;='Roof Calculator'!$G$8, 1, 0)</f>
        <v>1</v>
      </c>
      <c r="K3813" s="37">
        <f t="shared" si="1069"/>
        <v>0</v>
      </c>
      <c r="L3813" s="37">
        <f t="shared" si="1070"/>
        <v>71.06</v>
      </c>
      <c r="M3813" s="37">
        <v>0</v>
      </c>
      <c r="N3813" s="37">
        <f t="shared" si="1071"/>
        <v>0</v>
      </c>
      <c r="O3813" s="37">
        <v>0</v>
      </c>
      <c r="P3813" s="37">
        <v>0</v>
      </c>
      <c r="Q3813" s="21">
        <f t="shared" si="1072"/>
        <v>39.790999999999997</v>
      </c>
      <c r="R3813" s="21">
        <f t="shared" si="1081"/>
        <v>158.95833333333209</v>
      </c>
      <c r="S3813" s="21">
        <f t="shared" si="1082"/>
        <v>22.803835840132891</v>
      </c>
      <c r="T3813" s="21">
        <f t="shared" si="1073"/>
        <v>86.147999999999996</v>
      </c>
      <c r="U3813" s="37">
        <f>VLOOKUP(Time_Zone, 'LSTM LookUp'!$B$5:$D$8, 3, FALSE)</f>
        <v>-75</v>
      </c>
      <c r="V3813" s="21">
        <f t="shared" si="1083"/>
        <v>1.1918080090176695</v>
      </c>
      <c r="W3813" s="21">
        <f t="shared" si="1074"/>
        <v>341.44595200225439</v>
      </c>
      <c r="X3813" s="21">
        <f t="shared" si="1075"/>
        <v>0</v>
      </c>
      <c r="Y3813" s="21">
        <f t="shared" si="1076"/>
        <v>0</v>
      </c>
      <c r="Z3813" s="21">
        <f t="shared" si="1084"/>
        <v>0</v>
      </c>
      <c r="AA3813" s="21">
        <f t="shared" si="1077"/>
        <v>0</v>
      </c>
      <c r="AB3813" s="21">
        <f t="shared" si="1078"/>
        <v>0</v>
      </c>
      <c r="AC3813" s="21">
        <f t="shared" si="1079"/>
        <v>71.06</v>
      </c>
      <c r="AD3813" s="21">
        <f t="shared" si="1085"/>
        <v>0</v>
      </c>
      <c r="AE3813" s="21" t="str">
        <f t="shared" si="1080"/>
        <v>6/7/24:00</v>
      </c>
    </row>
    <row r="3814" spans="2:31">
      <c r="B3814" s="37">
        <v>6</v>
      </c>
      <c r="C3814" s="38">
        <v>8</v>
      </c>
      <c r="D3814" s="39">
        <v>1</v>
      </c>
      <c r="E3814" s="17">
        <v>21.1</v>
      </c>
      <c r="F3814" s="17">
        <v>0</v>
      </c>
      <c r="G3814" s="17">
        <v>0</v>
      </c>
      <c r="H3814" s="37">
        <f t="shared" si="1068"/>
        <v>69.98</v>
      </c>
      <c r="I3814" s="37">
        <f>IF(H3814&lt;'Roof Calculator'!$G$8, 1, 0)</f>
        <v>0</v>
      </c>
      <c r="J3814" s="37">
        <f>IF(H3814&gt;='Roof Calculator'!$G$8, 1, 0)</f>
        <v>1</v>
      </c>
      <c r="K3814" s="37">
        <f t="shared" si="1069"/>
        <v>0</v>
      </c>
      <c r="L3814" s="37">
        <f t="shared" si="1070"/>
        <v>69.98</v>
      </c>
      <c r="M3814" s="37">
        <v>0</v>
      </c>
      <c r="N3814" s="37">
        <f t="shared" si="1071"/>
        <v>0</v>
      </c>
      <c r="O3814" s="37">
        <v>0</v>
      </c>
      <c r="P3814" s="37">
        <v>0</v>
      </c>
      <c r="Q3814" s="21">
        <f t="shared" si="1072"/>
        <v>39.790999999999997</v>
      </c>
      <c r="R3814" s="21">
        <f t="shared" si="1081"/>
        <v>158.99999999999875</v>
      </c>
      <c r="S3814" s="21">
        <f t="shared" si="1082"/>
        <v>22.807853551047909</v>
      </c>
      <c r="T3814" s="21">
        <f t="shared" si="1073"/>
        <v>86.147999999999996</v>
      </c>
      <c r="U3814" s="37">
        <f>VLOOKUP(Time_Zone, 'LSTM LookUp'!$B$5:$D$8, 3, FALSE)</f>
        <v>-75</v>
      </c>
      <c r="V3814" s="21">
        <f t="shared" si="1083"/>
        <v>1.1841186069035747</v>
      </c>
      <c r="W3814" s="21">
        <f t="shared" si="1074"/>
        <v>-3.5559703482741067</v>
      </c>
      <c r="X3814" s="21">
        <f t="shared" si="1075"/>
        <v>0</v>
      </c>
      <c r="Y3814" s="21">
        <f t="shared" si="1076"/>
        <v>0</v>
      </c>
      <c r="Z3814" s="21">
        <f t="shared" si="1084"/>
        <v>0</v>
      </c>
      <c r="AA3814" s="21">
        <f t="shared" si="1077"/>
        <v>0</v>
      </c>
      <c r="AB3814" s="21">
        <f t="shared" si="1078"/>
        <v>0</v>
      </c>
      <c r="AC3814" s="21">
        <f t="shared" si="1079"/>
        <v>69.98</v>
      </c>
      <c r="AD3814" s="21">
        <f t="shared" si="1085"/>
        <v>0</v>
      </c>
      <c r="AE3814" s="21" t="str">
        <f t="shared" si="1080"/>
        <v>6/8/1:00</v>
      </c>
    </row>
    <row r="3815" spans="2:31">
      <c r="B3815" s="37">
        <v>6</v>
      </c>
      <c r="C3815" s="38">
        <v>8</v>
      </c>
      <c r="D3815" s="39">
        <v>2</v>
      </c>
      <c r="E3815" s="17">
        <v>20.6</v>
      </c>
      <c r="F3815" s="17">
        <v>0</v>
      </c>
      <c r="G3815" s="17">
        <v>0</v>
      </c>
      <c r="H3815" s="37">
        <f t="shared" si="1068"/>
        <v>69.08</v>
      </c>
      <c r="I3815" s="37">
        <f>IF(H3815&lt;'Roof Calculator'!$G$8, 1, 0)</f>
        <v>0</v>
      </c>
      <c r="J3815" s="37">
        <f>IF(H3815&gt;='Roof Calculator'!$G$8, 1, 0)</f>
        <v>1</v>
      </c>
      <c r="K3815" s="37">
        <f t="shared" si="1069"/>
        <v>0</v>
      </c>
      <c r="L3815" s="37">
        <f t="shared" si="1070"/>
        <v>69.08</v>
      </c>
      <c r="M3815" s="37">
        <v>0</v>
      </c>
      <c r="N3815" s="37">
        <f t="shared" si="1071"/>
        <v>0</v>
      </c>
      <c r="O3815" s="37">
        <v>0</v>
      </c>
      <c r="P3815" s="37">
        <v>0</v>
      </c>
      <c r="Q3815" s="21">
        <f t="shared" si="1072"/>
        <v>39.790999999999997</v>
      </c>
      <c r="R3815" s="21">
        <f t="shared" si="1081"/>
        <v>159.04166666666541</v>
      </c>
      <c r="S3815" s="21">
        <f t="shared" si="1082"/>
        <v>22.811858984592174</v>
      </c>
      <c r="T3815" s="21">
        <f t="shared" si="1073"/>
        <v>86.147999999999996</v>
      </c>
      <c r="U3815" s="37">
        <f>VLOOKUP(Time_Zone, 'LSTM LookUp'!$B$5:$D$8, 3, FALSE)</f>
        <v>-75</v>
      </c>
      <c r="V3815" s="21">
        <f t="shared" si="1083"/>
        <v>1.1764218851173995</v>
      </c>
      <c r="W3815" s="21">
        <f t="shared" si="1074"/>
        <v>11.442105471279342</v>
      </c>
      <c r="X3815" s="21">
        <f t="shared" si="1075"/>
        <v>0</v>
      </c>
      <c r="Y3815" s="21">
        <f t="shared" si="1076"/>
        <v>0</v>
      </c>
      <c r="Z3815" s="21">
        <f t="shared" si="1084"/>
        <v>0</v>
      </c>
      <c r="AA3815" s="21">
        <f t="shared" si="1077"/>
        <v>0</v>
      </c>
      <c r="AB3815" s="21">
        <f t="shared" si="1078"/>
        <v>0</v>
      </c>
      <c r="AC3815" s="21">
        <f t="shared" si="1079"/>
        <v>69.08</v>
      </c>
      <c r="AD3815" s="21">
        <f t="shared" si="1085"/>
        <v>0</v>
      </c>
      <c r="AE3815" s="21" t="str">
        <f t="shared" si="1080"/>
        <v>6/8/2:00</v>
      </c>
    </row>
    <row r="3816" spans="2:31">
      <c r="B3816" s="37">
        <v>6</v>
      </c>
      <c r="C3816" s="38">
        <v>8</v>
      </c>
      <c r="D3816" s="39">
        <v>3</v>
      </c>
      <c r="E3816" s="17">
        <v>19.399999999999999</v>
      </c>
      <c r="F3816" s="17">
        <v>0</v>
      </c>
      <c r="G3816" s="17">
        <v>0</v>
      </c>
      <c r="H3816" s="37">
        <f t="shared" si="1068"/>
        <v>66.92</v>
      </c>
      <c r="I3816" s="37">
        <f>IF(H3816&lt;'Roof Calculator'!$G$8, 1, 0)</f>
        <v>0</v>
      </c>
      <c r="J3816" s="37">
        <f>IF(H3816&gt;='Roof Calculator'!$G$8, 1, 0)</f>
        <v>1</v>
      </c>
      <c r="K3816" s="37">
        <f t="shared" si="1069"/>
        <v>0</v>
      </c>
      <c r="L3816" s="37">
        <f t="shared" si="1070"/>
        <v>66.92</v>
      </c>
      <c r="M3816" s="37">
        <v>0</v>
      </c>
      <c r="N3816" s="37">
        <f t="shared" si="1071"/>
        <v>0</v>
      </c>
      <c r="O3816" s="37">
        <v>0</v>
      </c>
      <c r="P3816" s="37">
        <v>0</v>
      </c>
      <c r="Q3816" s="21">
        <f t="shared" si="1072"/>
        <v>39.790999999999997</v>
      </c>
      <c r="R3816" s="21">
        <f t="shared" si="1081"/>
        <v>159.08333333333206</v>
      </c>
      <c r="S3816" s="21">
        <f t="shared" si="1082"/>
        <v>22.815852137641588</v>
      </c>
      <c r="T3816" s="21">
        <f t="shared" si="1073"/>
        <v>86.147999999999996</v>
      </c>
      <c r="U3816" s="37">
        <f>VLOOKUP(Time_Zone, 'LSTM LookUp'!$B$5:$D$8, 3, FALSE)</f>
        <v>-75</v>
      </c>
      <c r="V3816" s="21">
        <f t="shared" si="1083"/>
        <v>1.1687178672433765</v>
      </c>
      <c r="W3816" s="21">
        <f t="shared" si="1074"/>
        <v>26.440179466810847</v>
      </c>
      <c r="X3816" s="21">
        <f t="shared" si="1075"/>
        <v>0</v>
      </c>
      <c r="Y3816" s="21">
        <f t="shared" si="1076"/>
        <v>0</v>
      </c>
      <c r="Z3816" s="21">
        <f t="shared" si="1084"/>
        <v>0</v>
      </c>
      <c r="AA3816" s="21">
        <f t="shared" si="1077"/>
        <v>0</v>
      </c>
      <c r="AB3816" s="21">
        <f t="shared" si="1078"/>
        <v>0</v>
      </c>
      <c r="AC3816" s="21">
        <f t="shared" si="1079"/>
        <v>66.92</v>
      </c>
      <c r="AD3816" s="21">
        <f t="shared" si="1085"/>
        <v>0</v>
      </c>
      <c r="AE3816" s="21" t="str">
        <f t="shared" si="1080"/>
        <v>6/8/3:00</v>
      </c>
    </row>
    <row r="3817" spans="2:31">
      <c r="B3817" s="37">
        <v>6</v>
      </c>
      <c r="C3817" s="38">
        <v>8</v>
      </c>
      <c r="D3817" s="39">
        <v>4</v>
      </c>
      <c r="E3817" s="17">
        <v>19.399999999999999</v>
      </c>
      <c r="F3817" s="17">
        <v>0</v>
      </c>
      <c r="G3817" s="17">
        <v>0</v>
      </c>
      <c r="H3817" s="37">
        <f t="shared" si="1068"/>
        <v>66.92</v>
      </c>
      <c r="I3817" s="37">
        <f>IF(H3817&lt;'Roof Calculator'!$G$8, 1, 0)</f>
        <v>0</v>
      </c>
      <c r="J3817" s="37">
        <f>IF(H3817&gt;='Roof Calculator'!$G$8, 1, 0)</f>
        <v>1</v>
      </c>
      <c r="K3817" s="37">
        <f t="shared" si="1069"/>
        <v>0</v>
      </c>
      <c r="L3817" s="37">
        <f t="shared" si="1070"/>
        <v>66.92</v>
      </c>
      <c r="M3817" s="37">
        <v>0</v>
      </c>
      <c r="N3817" s="37">
        <f t="shared" si="1071"/>
        <v>0</v>
      </c>
      <c r="O3817" s="37">
        <v>0</v>
      </c>
      <c r="P3817" s="37">
        <v>0</v>
      </c>
      <c r="Q3817" s="21">
        <f t="shared" si="1072"/>
        <v>39.790999999999997</v>
      </c>
      <c r="R3817" s="21">
        <f t="shared" si="1081"/>
        <v>159.12499999999872</v>
      </c>
      <c r="S3817" s="21">
        <f t="shared" si="1082"/>
        <v>22.819833007081041</v>
      </c>
      <c r="T3817" s="21">
        <f t="shared" si="1073"/>
        <v>86.147999999999996</v>
      </c>
      <c r="U3817" s="37">
        <f>VLOOKUP(Time_Zone, 'LSTM LookUp'!$B$5:$D$8, 3, FALSE)</f>
        <v>-75</v>
      </c>
      <c r="V3817" s="21">
        <f t="shared" si="1083"/>
        <v>1.1610065768832771</v>
      </c>
      <c r="W3817" s="21">
        <f t="shared" si="1074"/>
        <v>41.438251644220827</v>
      </c>
      <c r="X3817" s="21">
        <f t="shared" si="1075"/>
        <v>0</v>
      </c>
      <c r="Y3817" s="21">
        <f t="shared" si="1076"/>
        <v>0</v>
      </c>
      <c r="Z3817" s="21">
        <f t="shared" si="1084"/>
        <v>0</v>
      </c>
      <c r="AA3817" s="21">
        <f t="shared" si="1077"/>
        <v>0</v>
      </c>
      <c r="AB3817" s="21">
        <f t="shared" si="1078"/>
        <v>0</v>
      </c>
      <c r="AC3817" s="21">
        <f t="shared" si="1079"/>
        <v>66.92</v>
      </c>
      <c r="AD3817" s="21">
        <f t="shared" si="1085"/>
        <v>0</v>
      </c>
      <c r="AE3817" s="21" t="str">
        <f t="shared" si="1080"/>
        <v>6/8/4:00</v>
      </c>
    </row>
    <row r="3818" spans="2:31">
      <c r="B3818" s="37">
        <v>6</v>
      </c>
      <c r="C3818" s="38">
        <v>8</v>
      </c>
      <c r="D3818" s="39">
        <v>5</v>
      </c>
      <c r="E3818" s="17">
        <v>18.3</v>
      </c>
      <c r="F3818" s="17">
        <v>0</v>
      </c>
      <c r="G3818" s="17">
        <v>0</v>
      </c>
      <c r="H3818" s="37">
        <f t="shared" si="1068"/>
        <v>64.94</v>
      </c>
      <c r="I3818" s="37">
        <f>IF(H3818&lt;'Roof Calculator'!$G$8, 1, 0)</f>
        <v>0</v>
      </c>
      <c r="J3818" s="37">
        <f>IF(H3818&gt;='Roof Calculator'!$G$8, 1, 0)</f>
        <v>1</v>
      </c>
      <c r="K3818" s="37">
        <f t="shared" si="1069"/>
        <v>0</v>
      </c>
      <c r="L3818" s="37">
        <f t="shared" si="1070"/>
        <v>64.94</v>
      </c>
      <c r="M3818" s="37">
        <v>0</v>
      </c>
      <c r="N3818" s="37">
        <f t="shared" si="1071"/>
        <v>0</v>
      </c>
      <c r="O3818" s="37">
        <v>0</v>
      </c>
      <c r="P3818" s="37">
        <v>0</v>
      </c>
      <c r="Q3818" s="21">
        <f t="shared" si="1072"/>
        <v>39.790999999999997</v>
      </c>
      <c r="R3818" s="21">
        <f t="shared" si="1081"/>
        <v>159.16666666666538</v>
      </c>
      <c r="S3818" s="21">
        <f t="shared" si="1082"/>
        <v>22.823801589804397</v>
      </c>
      <c r="T3818" s="21">
        <f t="shared" si="1073"/>
        <v>86.147999999999996</v>
      </c>
      <c r="U3818" s="37">
        <f>VLOOKUP(Time_Zone, 'LSTM LookUp'!$B$5:$D$8, 3, FALSE)</f>
        <v>-75</v>
      </c>
      <c r="V3818" s="21">
        <f t="shared" si="1083"/>
        <v>1.1532880376563286</v>
      </c>
      <c r="W3818" s="21">
        <f t="shared" si="1074"/>
        <v>56.436322009414084</v>
      </c>
      <c r="X3818" s="21">
        <f t="shared" si="1075"/>
        <v>0</v>
      </c>
      <c r="Y3818" s="21">
        <f t="shared" si="1076"/>
        <v>0</v>
      </c>
      <c r="Z3818" s="21">
        <f t="shared" si="1084"/>
        <v>0</v>
      </c>
      <c r="AA3818" s="21">
        <f t="shared" si="1077"/>
        <v>0</v>
      </c>
      <c r="AB3818" s="21">
        <f t="shared" si="1078"/>
        <v>0</v>
      </c>
      <c r="AC3818" s="21">
        <f t="shared" si="1079"/>
        <v>64.94</v>
      </c>
      <c r="AD3818" s="21">
        <f t="shared" si="1085"/>
        <v>0</v>
      </c>
      <c r="AE3818" s="21" t="str">
        <f t="shared" si="1080"/>
        <v>6/8/5:00</v>
      </c>
    </row>
    <row r="3819" spans="2:31">
      <c r="B3819" s="37">
        <v>6</v>
      </c>
      <c r="C3819" s="38">
        <v>8</v>
      </c>
      <c r="D3819" s="39">
        <v>6</v>
      </c>
      <c r="E3819" s="17">
        <v>18.899999999999999</v>
      </c>
      <c r="F3819" s="17">
        <v>16</v>
      </c>
      <c r="G3819" s="17">
        <v>16</v>
      </c>
      <c r="H3819" s="37">
        <f t="shared" si="1068"/>
        <v>66.02</v>
      </c>
      <c r="I3819" s="37">
        <f>IF(H3819&lt;'Roof Calculator'!$G$8, 1, 0)</f>
        <v>0</v>
      </c>
      <c r="J3819" s="37">
        <f>IF(H3819&gt;='Roof Calculator'!$G$8, 1, 0)</f>
        <v>1</v>
      </c>
      <c r="K3819" s="37">
        <f t="shared" si="1069"/>
        <v>0</v>
      </c>
      <c r="L3819" s="37">
        <f t="shared" si="1070"/>
        <v>66.02</v>
      </c>
      <c r="M3819" s="37">
        <v>0</v>
      </c>
      <c r="N3819" s="37">
        <f t="shared" si="1071"/>
        <v>16</v>
      </c>
      <c r="O3819" s="37">
        <v>0</v>
      </c>
      <c r="P3819" s="37">
        <v>0</v>
      </c>
      <c r="Q3819" s="21">
        <f t="shared" si="1072"/>
        <v>39.790999999999997</v>
      </c>
      <c r="R3819" s="21">
        <f t="shared" si="1081"/>
        <v>159.20833333333204</v>
      </c>
      <c r="S3819" s="21">
        <f t="shared" si="1082"/>
        <v>22.827757882714511</v>
      </c>
      <c r="T3819" s="21">
        <f t="shared" si="1073"/>
        <v>86.147999999999996</v>
      </c>
      <c r="U3819" s="37">
        <f>VLOOKUP(Time_Zone, 'LSTM LookUp'!$B$5:$D$8, 3, FALSE)</f>
        <v>-75</v>
      </c>
      <c r="V3819" s="21">
        <f t="shared" si="1083"/>
        <v>1.1455622731991775</v>
      </c>
      <c r="W3819" s="21">
        <f t="shared" si="1074"/>
        <v>71.434390568299762</v>
      </c>
      <c r="X3819" s="21">
        <f t="shared" si="1075"/>
        <v>7.5804123645848094</v>
      </c>
      <c r="Y3819" s="21">
        <f t="shared" si="1076"/>
        <v>23.580412364584809</v>
      </c>
      <c r="Z3819" s="21">
        <f t="shared" si="1084"/>
        <v>7.4745788729062967</v>
      </c>
      <c r="AA3819" s="21">
        <f t="shared" si="1077"/>
        <v>0</v>
      </c>
      <c r="AB3819" s="21">
        <f t="shared" si="1078"/>
        <v>7.4745788729062967</v>
      </c>
      <c r="AC3819" s="21">
        <f t="shared" si="1079"/>
        <v>66.02</v>
      </c>
      <c r="AD3819" s="21">
        <f t="shared" si="1085"/>
        <v>7.4745788729062967</v>
      </c>
      <c r="AE3819" s="21" t="str">
        <f t="shared" si="1080"/>
        <v>6/8/6:00</v>
      </c>
    </row>
    <row r="3820" spans="2:31">
      <c r="B3820" s="37">
        <v>6</v>
      </c>
      <c r="C3820" s="38">
        <v>8</v>
      </c>
      <c r="D3820" s="39">
        <v>7</v>
      </c>
      <c r="E3820" s="17">
        <v>20</v>
      </c>
      <c r="F3820" s="17">
        <v>79</v>
      </c>
      <c r="G3820" s="17">
        <v>183</v>
      </c>
      <c r="H3820" s="37">
        <f t="shared" si="1068"/>
        <v>68</v>
      </c>
      <c r="I3820" s="37">
        <f>IF(H3820&lt;'Roof Calculator'!$G$8, 1, 0)</f>
        <v>0</v>
      </c>
      <c r="J3820" s="37">
        <f>IF(H3820&gt;='Roof Calculator'!$G$8, 1, 0)</f>
        <v>1</v>
      </c>
      <c r="K3820" s="37">
        <f t="shared" si="1069"/>
        <v>0</v>
      </c>
      <c r="L3820" s="37">
        <f t="shared" si="1070"/>
        <v>68</v>
      </c>
      <c r="M3820" s="37">
        <v>0</v>
      </c>
      <c r="N3820" s="37">
        <f t="shared" si="1071"/>
        <v>79</v>
      </c>
      <c r="O3820" s="37">
        <v>0</v>
      </c>
      <c r="P3820" s="37">
        <v>0</v>
      </c>
      <c r="Q3820" s="21">
        <f t="shared" si="1072"/>
        <v>39.790999999999997</v>
      </c>
      <c r="R3820" s="21">
        <f t="shared" si="1081"/>
        <v>159.24999999999869</v>
      </c>
      <c r="S3820" s="21">
        <f t="shared" si="1082"/>
        <v>22.831701882723241</v>
      </c>
      <c r="T3820" s="21">
        <f t="shared" si="1073"/>
        <v>86.147999999999996</v>
      </c>
      <c r="U3820" s="37">
        <f>VLOOKUP(Time_Zone, 'LSTM LookUp'!$B$5:$D$8, 3, FALSE)</f>
        <v>-75</v>
      </c>
      <c r="V3820" s="21">
        <f t="shared" si="1083"/>
        <v>1.1378293071658412</v>
      </c>
      <c r="W3820" s="21">
        <f t="shared" si="1074"/>
        <v>86.43245732679145</v>
      </c>
      <c r="X3820" s="21">
        <f t="shared" si="1075"/>
        <v>53.508966225177559</v>
      </c>
      <c r="Y3820" s="21">
        <f t="shared" si="1076"/>
        <v>132.50896622517757</v>
      </c>
      <c r="Z3820" s="21">
        <f t="shared" si="1084"/>
        <v>42.003027941314187</v>
      </c>
      <c r="AA3820" s="21">
        <f t="shared" si="1077"/>
        <v>0</v>
      </c>
      <c r="AB3820" s="21">
        <f t="shared" si="1078"/>
        <v>42.003027941314187</v>
      </c>
      <c r="AC3820" s="21">
        <f t="shared" si="1079"/>
        <v>68</v>
      </c>
      <c r="AD3820" s="21">
        <f t="shared" si="1085"/>
        <v>42.003027941314187</v>
      </c>
      <c r="AE3820" s="21" t="str">
        <f t="shared" si="1080"/>
        <v>6/8/7:00</v>
      </c>
    </row>
    <row r="3821" spans="2:31">
      <c r="B3821" s="37">
        <v>6</v>
      </c>
      <c r="C3821" s="38">
        <v>8</v>
      </c>
      <c r="D3821" s="39">
        <v>8</v>
      </c>
      <c r="E3821" s="17">
        <v>21.7</v>
      </c>
      <c r="F3821" s="17">
        <v>138</v>
      </c>
      <c r="G3821" s="17">
        <v>3</v>
      </c>
      <c r="H3821" s="37">
        <f t="shared" si="1068"/>
        <v>71.06</v>
      </c>
      <c r="I3821" s="37">
        <f>IF(H3821&lt;'Roof Calculator'!$G$8, 1, 0)</f>
        <v>0</v>
      </c>
      <c r="J3821" s="37">
        <f>IF(H3821&gt;='Roof Calculator'!$G$8, 1, 0)</f>
        <v>1</v>
      </c>
      <c r="K3821" s="37">
        <f t="shared" si="1069"/>
        <v>0</v>
      </c>
      <c r="L3821" s="37">
        <f t="shared" si="1070"/>
        <v>71.06</v>
      </c>
      <c r="M3821" s="37">
        <v>0</v>
      </c>
      <c r="N3821" s="37">
        <f t="shared" si="1071"/>
        <v>138</v>
      </c>
      <c r="O3821" s="37">
        <v>0</v>
      </c>
      <c r="P3821" s="37">
        <v>0</v>
      </c>
      <c r="Q3821" s="21">
        <f t="shared" si="1072"/>
        <v>39.790999999999997</v>
      </c>
      <c r="R3821" s="21">
        <f t="shared" si="1081"/>
        <v>159.29166666666535</v>
      </c>
      <c r="S3821" s="21">
        <f t="shared" si="1082"/>
        <v>22.835633586751428</v>
      </c>
      <c r="T3821" s="21">
        <f t="shared" si="1073"/>
        <v>86.147999999999996</v>
      </c>
      <c r="U3821" s="37">
        <f>VLOOKUP(Time_Zone, 'LSTM LookUp'!$B$5:$D$8, 3, FALSE)</f>
        <v>-75</v>
      </c>
      <c r="V3821" s="21">
        <f t="shared" si="1083"/>
        <v>1.1300891632276435</v>
      </c>
      <c r="W3821" s="21">
        <f t="shared" si="1074"/>
        <v>101.43052229080693</v>
      </c>
      <c r="X3821" s="21">
        <f t="shared" si="1075"/>
        <v>0.32408957557984985</v>
      </c>
      <c r="Y3821" s="21">
        <f t="shared" si="1076"/>
        <v>138.32408957557985</v>
      </c>
      <c r="Z3821" s="21">
        <f t="shared" si="1084"/>
        <v>43.846320478621188</v>
      </c>
      <c r="AA3821" s="21">
        <f t="shared" si="1077"/>
        <v>0</v>
      </c>
      <c r="AB3821" s="21">
        <f t="shared" si="1078"/>
        <v>43.846320478621188</v>
      </c>
      <c r="AC3821" s="21">
        <f t="shared" si="1079"/>
        <v>71.06</v>
      </c>
      <c r="AD3821" s="21">
        <f t="shared" si="1085"/>
        <v>43.846320478621188</v>
      </c>
      <c r="AE3821" s="21" t="str">
        <f t="shared" si="1080"/>
        <v>6/8/8:00</v>
      </c>
    </row>
    <row r="3822" spans="2:31">
      <c r="B3822" s="37">
        <v>6</v>
      </c>
      <c r="C3822" s="38">
        <v>8</v>
      </c>
      <c r="D3822" s="39">
        <v>9</v>
      </c>
      <c r="E3822" s="17">
        <v>24.4</v>
      </c>
      <c r="F3822" s="17">
        <v>169</v>
      </c>
      <c r="G3822" s="17">
        <v>525</v>
      </c>
      <c r="H3822" s="37">
        <f t="shared" si="1068"/>
        <v>75.92</v>
      </c>
      <c r="I3822" s="37">
        <f>IF(H3822&lt;'Roof Calculator'!$G$8, 1, 0)</f>
        <v>0</v>
      </c>
      <c r="J3822" s="37">
        <f>IF(H3822&gt;='Roof Calculator'!$G$8, 1, 0)</f>
        <v>1</v>
      </c>
      <c r="K3822" s="37">
        <f t="shared" si="1069"/>
        <v>0</v>
      </c>
      <c r="L3822" s="37">
        <f t="shared" si="1070"/>
        <v>75.92</v>
      </c>
      <c r="M3822" s="37">
        <v>0</v>
      </c>
      <c r="N3822" s="37">
        <f t="shared" si="1071"/>
        <v>169</v>
      </c>
      <c r="O3822" s="37">
        <v>0</v>
      </c>
      <c r="P3822" s="37">
        <v>0</v>
      </c>
      <c r="Q3822" s="21">
        <f t="shared" si="1072"/>
        <v>39.790999999999997</v>
      </c>
      <c r="R3822" s="21">
        <f t="shared" si="1081"/>
        <v>159.33333333333201</v>
      </c>
      <c r="S3822" s="21">
        <f t="shared" si="1082"/>
        <v>22.839552991728954</v>
      </c>
      <c r="T3822" s="21">
        <f t="shared" si="1073"/>
        <v>86.147999999999996</v>
      </c>
      <c r="U3822" s="37">
        <f>VLOOKUP(Time_Zone, 'LSTM LookUp'!$B$5:$D$8, 3, FALSE)</f>
        <v>-75</v>
      </c>
      <c r="V3822" s="21">
        <f t="shared" si="1083"/>
        <v>1.122341865073172</v>
      </c>
      <c r="W3822" s="21">
        <f t="shared" si="1074"/>
        <v>116.42858546626826</v>
      </c>
      <c r="X3822" s="21">
        <f t="shared" si="1075"/>
        <v>-35.052721350237007</v>
      </c>
      <c r="Y3822" s="21">
        <f t="shared" si="1076"/>
        <v>133.94727864976301</v>
      </c>
      <c r="Z3822" s="21">
        <f t="shared" si="1084"/>
        <v>42.458947858880656</v>
      </c>
      <c r="AA3822" s="21">
        <f t="shared" si="1077"/>
        <v>0</v>
      </c>
      <c r="AB3822" s="21">
        <f t="shared" si="1078"/>
        <v>42.458947858880656</v>
      </c>
      <c r="AC3822" s="21">
        <f t="shared" si="1079"/>
        <v>75.92</v>
      </c>
      <c r="AD3822" s="21">
        <f t="shared" si="1085"/>
        <v>42.458947858880656</v>
      </c>
      <c r="AE3822" s="21" t="str">
        <f t="shared" si="1080"/>
        <v>6/8/9:00</v>
      </c>
    </row>
    <row r="3823" spans="2:31">
      <c r="B3823" s="37">
        <v>6</v>
      </c>
      <c r="C3823" s="38">
        <v>8</v>
      </c>
      <c r="D3823" s="39">
        <v>10</v>
      </c>
      <c r="E3823" s="17">
        <v>26.1</v>
      </c>
      <c r="F3823" s="17">
        <v>228</v>
      </c>
      <c r="G3823" s="17">
        <v>606</v>
      </c>
      <c r="H3823" s="37">
        <f t="shared" si="1068"/>
        <v>78.98</v>
      </c>
      <c r="I3823" s="37">
        <f>IF(H3823&lt;'Roof Calculator'!$G$8, 1, 0)</f>
        <v>0</v>
      </c>
      <c r="J3823" s="37">
        <f>IF(H3823&gt;='Roof Calculator'!$G$8, 1, 0)</f>
        <v>1</v>
      </c>
      <c r="K3823" s="37">
        <f t="shared" si="1069"/>
        <v>0</v>
      </c>
      <c r="L3823" s="37">
        <f t="shared" si="1070"/>
        <v>78.98</v>
      </c>
      <c r="M3823" s="37">
        <v>0</v>
      </c>
      <c r="N3823" s="37">
        <f t="shared" si="1071"/>
        <v>228</v>
      </c>
      <c r="O3823" s="37">
        <v>0</v>
      </c>
      <c r="P3823" s="37">
        <v>0</v>
      </c>
      <c r="Q3823" s="21">
        <f t="shared" si="1072"/>
        <v>39.790999999999997</v>
      </c>
      <c r="R3823" s="21">
        <f t="shared" si="1081"/>
        <v>159.37499999999866</v>
      </c>
      <c r="S3823" s="21">
        <f t="shared" si="1082"/>
        <v>22.8434600945947</v>
      </c>
      <c r="T3823" s="21">
        <f t="shared" si="1073"/>
        <v>86.147999999999996</v>
      </c>
      <c r="U3823" s="37">
        <f>VLOOKUP(Time_Zone, 'LSTM LookUp'!$B$5:$D$8, 3, FALSE)</f>
        <v>-75</v>
      </c>
      <c r="V3823" s="21">
        <f t="shared" si="1083"/>
        <v>1.1145874364082116</v>
      </c>
      <c r="W3823" s="21">
        <f t="shared" si="1074"/>
        <v>131.42664685910205</v>
      </c>
      <c r="X3823" s="21">
        <f t="shared" si="1075"/>
        <v>-133.3692362708255</v>
      </c>
      <c r="Y3823" s="21">
        <f t="shared" si="1076"/>
        <v>94.630763729174504</v>
      </c>
      <c r="Z3823" s="21">
        <f t="shared" si="1084"/>
        <v>29.996299316605668</v>
      </c>
      <c r="AA3823" s="21">
        <f t="shared" si="1077"/>
        <v>0</v>
      </c>
      <c r="AB3823" s="21">
        <f t="shared" si="1078"/>
        <v>29.996299316605668</v>
      </c>
      <c r="AC3823" s="21">
        <f t="shared" si="1079"/>
        <v>78.98</v>
      </c>
      <c r="AD3823" s="21">
        <f t="shared" si="1085"/>
        <v>29.996299316605668</v>
      </c>
      <c r="AE3823" s="21" t="str">
        <f t="shared" si="1080"/>
        <v>6/8/10:00</v>
      </c>
    </row>
    <row r="3824" spans="2:31">
      <c r="B3824" s="37">
        <v>6</v>
      </c>
      <c r="C3824" s="38">
        <v>8</v>
      </c>
      <c r="D3824" s="39">
        <v>11</v>
      </c>
      <c r="E3824" s="17">
        <v>27.8</v>
      </c>
      <c r="F3824" s="17">
        <v>225</v>
      </c>
      <c r="G3824" s="17">
        <v>716</v>
      </c>
      <c r="H3824" s="37">
        <f t="shared" si="1068"/>
        <v>82.04</v>
      </c>
      <c r="I3824" s="37">
        <f>IF(H3824&lt;'Roof Calculator'!$G$8, 1, 0)</f>
        <v>0</v>
      </c>
      <c r="J3824" s="37">
        <f>IF(H3824&gt;='Roof Calculator'!$G$8, 1, 0)</f>
        <v>1</v>
      </c>
      <c r="K3824" s="37">
        <f t="shared" si="1069"/>
        <v>0</v>
      </c>
      <c r="L3824" s="37">
        <f t="shared" si="1070"/>
        <v>82.04</v>
      </c>
      <c r="M3824" s="37">
        <v>0</v>
      </c>
      <c r="N3824" s="37">
        <f t="shared" si="1071"/>
        <v>225</v>
      </c>
      <c r="O3824" s="37">
        <v>0</v>
      </c>
      <c r="P3824" s="37">
        <v>0</v>
      </c>
      <c r="Q3824" s="21">
        <f t="shared" si="1072"/>
        <v>39.790999999999997</v>
      </c>
      <c r="R3824" s="21">
        <f t="shared" si="1081"/>
        <v>159.41666666666532</v>
      </c>
      <c r="S3824" s="21">
        <f t="shared" si="1082"/>
        <v>22.847354892296593</v>
      </c>
      <c r="T3824" s="21">
        <f t="shared" si="1073"/>
        <v>86.147999999999996</v>
      </c>
      <c r="U3824" s="37">
        <f>VLOOKUP(Time_Zone, 'LSTM LookUp'!$B$5:$D$8, 3, FALSE)</f>
        <v>-75</v>
      </c>
      <c r="V3824" s="21">
        <f t="shared" si="1083"/>
        <v>1.1068259009557104</v>
      </c>
      <c r="W3824" s="21">
        <f t="shared" si="1074"/>
        <v>146.42470647523896</v>
      </c>
      <c r="X3824" s="21">
        <f t="shared" si="1075"/>
        <v>-244.48968499961128</v>
      </c>
      <c r="Y3824" s="21">
        <f t="shared" si="1076"/>
        <v>-19.489684999611285</v>
      </c>
      <c r="Z3824" s="21">
        <f t="shared" si="1084"/>
        <v>-6.1778897453245731</v>
      </c>
      <c r="AA3824" s="21">
        <f t="shared" si="1077"/>
        <v>0</v>
      </c>
      <c r="AB3824" s="21">
        <f t="shared" si="1078"/>
        <v>-6.1778897453245731</v>
      </c>
      <c r="AC3824" s="21">
        <f t="shared" si="1079"/>
        <v>82.04</v>
      </c>
      <c r="AD3824" s="21">
        <f t="shared" si="1085"/>
        <v>-6.1778897453245731</v>
      </c>
      <c r="AE3824" s="21" t="str">
        <f t="shared" si="1080"/>
        <v>6/8/11:00</v>
      </c>
    </row>
    <row r="3825" spans="2:31">
      <c r="B3825" s="37">
        <v>6</v>
      </c>
      <c r="C3825" s="38">
        <v>8</v>
      </c>
      <c r="D3825" s="39">
        <v>12</v>
      </c>
      <c r="E3825" s="17">
        <v>28.3</v>
      </c>
      <c r="F3825" s="17">
        <v>413</v>
      </c>
      <c r="G3825" s="17">
        <v>347</v>
      </c>
      <c r="H3825" s="37">
        <f t="shared" si="1068"/>
        <v>82.94</v>
      </c>
      <c r="I3825" s="37">
        <f>IF(H3825&lt;'Roof Calculator'!$G$8, 1, 0)</f>
        <v>0</v>
      </c>
      <c r="J3825" s="37">
        <f>IF(H3825&gt;='Roof Calculator'!$G$8, 1, 0)</f>
        <v>1</v>
      </c>
      <c r="K3825" s="37">
        <f t="shared" si="1069"/>
        <v>0</v>
      </c>
      <c r="L3825" s="37">
        <f t="shared" si="1070"/>
        <v>82.94</v>
      </c>
      <c r="M3825" s="37">
        <v>0</v>
      </c>
      <c r="N3825" s="37">
        <f t="shared" si="1071"/>
        <v>413</v>
      </c>
      <c r="O3825" s="37">
        <v>0</v>
      </c>
      <c r="P3825" s="37">
        <v>0</v>
      </c>
      <c r="Q3825" s="21">
        <f t="shared" si="1072"/>
        <v>39.790999999999997</v>
      </c>
      <c r="R3825" s="21">
        <f t="shared" si="1081"/>
        <v>159.45833333333198</v>
      </c>
      <c r="S3825" s="21">
        <f t="shared" si="1082"/>
        <v>22.85123738179157</v>
      </c>
      <c r="T3825" s="21">
        <f t="shared" si="1073"/>
        <v>86.147999999999996</v>
      </c>
      <c r="U3825" s="37">
        <f>VLOOKUP(Time_Zone, 'LSTM LookUp'!$B$5:$D$8, 3, FALSE)</f>
        <v>-75</v>
      </c>
      <c r="V3825" s="21">
        <f t="shared" si="1083"/>
        <v>1.0990572824557168</v>
      </c>
      <c r="W3825" s="21">
        <f t="shared" si="1074"/>
        <v>161.42276432061391</v>
      </c>
      <c r="X3825" s="21">
        <f t="shared" si="1075"/>
        <v>-146.6598268243263</v>
      </c>
      <c r="Y3825" s="21">
        <f t="shared" si="1076"/>
        <v>266.34017317567373</v>
      </c>
      <c r="Z3825" s="21">
        <f t="shared" si="1084"/>
        <v>84.425183098792161</v>
      </c>
      <c r="AA3825" s="21">
        <f t="shared" si="1077"/>
        <v>0</v>
      </c>
      <c r="AB3825" s="21">
        <f t="shared" si="1078"/>
        <v>84.425183098792161</v>
      </c>
      <c r="AC3825" s="21">
        <f t="shared" si="1079"/>
        <v>82.94</v>
      </c>
      <c r="AD3825" s="21">
        <f t="shared" si="1085"/>
        <v>84.425183098792161</v>
      </c>
      <c r="AE3825" s="21" t="str">
        <f t="shared" si="1080"/>
        <v>6/8/12:00</v>
      </c>
    </row>
    <row r="3826" spans="2:31">
      <c r="B3826" s="37">
        <v>6</v>
      </c>
      <c r="C3826" s="38">
        <v>8</v>
      </c>
      <c r="D3826" s="39">
        <v>13</v>
      </c>
      <c r="E3826" s="17">
        <v>28.3</v>
      </c>
      <c r="F3826" s="17">
        <v>252</v>
      </c>
      <c r="G3826" s="17">
        <v>498</v>
      </c>
      <c r="H3826" s="37">
        <f t="shared" si="1068"/>
        <v>82.94</v>
      </c>
      <c r="I3826" s="37">
        <f>IF(H3826&lt;'Roof Calculator'!$G$8, 1, 0)</f>
        <v>0</v>
      </c>
      <c r="J3826" s="37">
        <f>IF(H3826&gt;='Roof Calculator'!$G$8, 1, 0)</f>
        <v>1</v>
      </c>
      <c r="K3826" s="37">
        <f t="shared" si="1069"/>
        <v>0</v>
      </c>
      <c r="L3826" s="37">
        <f t="shared" si="1070"/>
        <v>82.94</v>
      </c>
      <c r="M3826" s="37">
        <v>0</v>
      </c>
      <c r="N3826" s="37">
        <f t="shared" si="1071"/>
        <v>252</v>
      </c>
      <c r="O3826" s="37">
        <v>0</v>
      </c>
      <c r="P3826" s="37">
        <v>0</v>
      </c>
      <c r="Q3826" s="21">
        <f t="shared" si="1072"/>
        <v>39.790999999999997</v>
      </c>
      <c r="R3826" s="21">
        <f t="shared" si="1081"/>
        <v>159.49999999999864</v>
      </c>
      <c r="S3826" s="21">
        <f t="shared" si="1082"/>
        <v>22.855107560045635</v>
      </c>
      <c r="T3826" s="21">
        <f t="shared" si="1073"/>
        <v>86.147999999999996</v>
      </c>
      <c r="U3826" s="37">
        <f>VLOOKUP(Time_Zone, 'LSTM LookUp'!$B$5:$D$8, 3, FALSE)</f>
        <v>-75</v>
      </c>
      <c r="V3826" s="21">
        <f t="shared" si="1083"/>
        <v>1.0912816046653169</v>
      </c>
      <c r="W3826" s="21">
        <f t="shared" si="1074"/>
        <v>176.42082040116631</v>
      </c>
      <c r="X3826" s="21">
        <f t="shared" si="1075"/>
        <v>-228.13584343992633</v>
      </c>
      <c r="Y3826" s="21">
        <f t="shared" si="1076"/>
        <v>23.864156560073667</v>
      </c>
      <c r="Z3826" s="21">
        <f t="shared" si="1084"/>
        <v>7.5645208271062208</v>
      </c>
      <c r="AA3826" s="21">
        <f t="shared" si="1077"/>
        <v>0</v>
      </c>
      <c r="AB3826" s="21">
        <f t="shared" si="1078"/>
        <v>7.5645208271062208</v>
      </c>
      <c r="AC3826" s="21">
        <f t="shared" si="1079"/>
        <v>82.94</v>
      </c>
      <c r="AD3826" s="21">
        <f t="shared" si="1085"/>
        <v>7.5645208271062208</v>
      </c>
      <c r="AE3826" s="21" t="str">
        <f t="shared" si="1080"/>
        <v>6/8/13:00</v>
      </c>
    </row>
    <row r="3827" spans="2:31">
      <c r="B3827" s="37">
        <v>6</v>
      </c>
      <c r="C3827" s="38">
        <v>8</v>
      </c>
      <c r="D3827" s="39">
        <v>14</v>
      </c>
      <c r="E3827" s="17">
        <v>29.4</v>
      </c>
      <c r="F3827" s="17">
        <v>323</v>
      </c>
      <c r="G3827" s="17">
        <v>550</v>
      </c>
      <c r="H3827" s="37">
        <f t="shared" si="1068"/>
        <v>84.919999999999987</v>
      </c>
      <c r="I3827" s="37">
        <f>IF(H3827&lt;'Roof Calculator'!$G$8, 1, 0)</f>
        <v>0</v>
      </c>
      <c r="J3827" s="37">
        <f>IF(H3827&gt;='Roof Calculator'!$G$8, 1, 0)</f>
        <v>1</v>
      </c>
      <c r="K3827" s="37">
        <f t="shared" si="1069"/>
        <v>0</v>
      </c>
      <c r="L3827" s="37">
        <f t="shared" si="1070"/>
        <v>84.919999999999987</v>
      </c>
      <c r="M3827" s="37">
        <v>0</v>
      </c>
      <c r="N3827" s="37">
        <f t="shared" si="1071"/>
        <v>323</v>
      </c>
      <c r="O3827" s="37">
        <v>0</v>
      </c>
      <c r="P3827" s="37">
        <v>0</v>
      </c>
      <c r="Q3827" s="21">
        <f t="shared" si="1072"/>
        <v>39.790999999999997</v>
      </c>
      <c r="R3827" s="21">
        <f t="shared" si="1081"/>
        <v>159.54166666666529</v>
      </c>
      <c r="S3827" s="21">
        <f t="shared" si="1082"/>
        <v>22.85896542403384</v>
      </c>
      <c r="T3827" s="21">
        <f t="shared" si="1073"/>
        <v>86.147999999999996</v>
      </c>
      <c r="U3827" s="37">
        <f>VLOOKUP(Time_Zone, 'LSTM LookUp'!$B$5:$D$8, 3, FALSE)</f>
        <v>-75</v>
      </c>
      <c r="V3827" s="21">
        <f t="shared" si="1083"/>
        <v>1.083498891358603</v>
      </c>
      <c r="W3827" s="21">
        <f t="shared" si="1074"/>
        <v>191.41887472283969</v>
      </c>
      <c r="X3827" s="21">
        <f t="shared" si="1075"/>
        <v>-244.97576359108857</v>
      </c>
      <c r="Y3827" s="21">
        <f t="shared" si="1076"/>
        <v>78.024236408911435</v>
      </c>
      <c r="Z3827" s="21">
        <f t="shared" si="1084"/>
        <v>24.732320199480288</v>
      </c>
      <c r="AA3827" s="21">
        <f t="shared" si="1077"/>
        <v>0</v>
      </c>
      <c r="AB3827" s="21">
        <f t="shared" si="1078"/>
        <v>24.732320199480288</v>
      </c>
      <c r="AC3827" s="21">
        <f t="shared" si="1079"/>
        <v>84.919999999999987</v>
      </c>
      <c r="AD3827" s="21">
        <f t="shared" si="1085"/>
        <v>24.732320199480288</v>
      </c>
      <c r="AE3827" s="21" t="str">
        <f t="shared" si="1080"/>
        <v>6/8/14:00</v>
      </c>
    </row>
    <row r="3828" spans="2:31">
      <c r="B3828" s="37">
        <v>6</v>
      </c>
      <c r="C3828" s="38">
        <v>8</v>
      </c>
      <c r="D3828" s="39">
        <v>15</v>
      </c>
      <c r="E3828" s="17">
        <v>28.3</v>
      </c>
      <c r="F3828" s="17">
        <v>254</v>
      </c>
      <c r="G3828" s="17">
        <v>678</v>
      </c>
      <c r="H3828" s="37">
        <f t="shared" si="1068"/>
        <v>82.94</v>
      </c>
      <c r="I3828" s="37">
        <f>IF(H3828&lt;'Roof Calculator'!$G$8, 1, 0)</f>
        <v>0</v>
      </c>
      <c r="J3828" s="37">
        <f>IF(H3828&gt;='Roof Calculator'!$G$8, 1, 0)</f>
        <v>1</v>
      </c>
      <c r="K3828" s="37">
        <f t="shared" si="1069"/>
        <v>0</v>
      </c>
      <c r="L3828" s="37">
        <f t="shared" si="1070"/>
        <v>82.94</v>
      </c>
      <c r="M3828" s="37">
        <v>0</v>
      </c>
      <c r="N3828" s="37">
        <f t="shared" si="1071"/>
        <v>254</v>
      </c>
      <c r="O3828" s="37">
        <v>0</v>
      </c>
      <c r="P3828" s="37">
        <v>0</v>
      </c>
      <c r="Q3828" s="21">
        <f t="shared" si="1072"/>
        <v>39.790999999999997</v>
      </c>
      <c r="R3828" s="21">
        <f t="shared" si="1081"/>
        <v>159.58333333333195</v>
      </c>
      <c r="S3828" s="21">
        <f t="shared" si="1082"/>
        <v>22.862810970740277</v>
      </c>
      <c r="T3828" s="21">
        <f t="shared" si="1073"/>
        <v>86.147999999999996</v>
      </c>
      <c r="U3828" s="37">
        <f>VLOOKUP(Time_Zone, 'LSTM LookUp'!$B$5:$D$8, 3, FALSE)</f>
        <v>-75</v>
      </c>
      <c r="V3828" s="21">
        <f t="shared" si="1083"/>
        <v>1.0757091663266063</v>
      </c>
      <c r="W3828" s="21">
        <f t="shared" si="1074"/>
        <v>206.41692729158163</v>
      </c>
      <c r="X3828" s="21">
        <f t="shared" si="1075"/>
        <v>-261.3247731901165</v>
      </c>
      <c r="Y3828" s="21">
        <f t="shared" si="1076"/>
        <v>-7.3247731901165025</v>
      </c>
      <c r="Z3828" s="21">
        <f t="shared" si="1084"/>
        <v>-2.3218251695166767</v>
      </c>
      <c r="AA3828" s="21">
        <f t="shared" si="1077"/>
        <v>0</v>
      </c>
      <c r="AB3828" s="21">
        <f t="shared" si="1078"/>
        <v>-2.3218251695166767</v>
      </c>
      <c r="AC3828" s="21">
        <f t="shared" si="1079"/>
        <v>82.94</v>
      </c>
      <c r="AD3828" s="21">
        <f t="shared" si="1085"/>
        <v>-2.3218251695166767</v>
      </c>
      <c r="AE3828" s="21" t="str">
        <f t="shared" si="1080"/>
        <v>6/8/15:00</v>
      </c>
    </row>
    <row r="3829" spans="2:31">
      <c r="B3829" s="37">
        <v>6</v>
      </c>
      <c r="C3829" s="38">
        <v>8</v>
      </c>
      <c r="D3829" s="39">
        <v>16</v>
      </c>
      <c r="E3829" s="17">
        <v>30</v>
      </c>
      <c r="F3829" s="17">
        <v>209</v>
      </c>
      <c r="G3829" s="17">
        <v>777</v>
      </c>
      <c r="H3829" s="37">
        <f t="shared" si="1068"/>
        <v>86</v>
      </c>
      <c r="I3829" s="37">
        <f>IF(H3829&lt;'Roof Calculator'!$G$8, 1, 0)</f>
        <v>0</v>
      </c>
      <c r="J3829" s="37">
        <f>IF(H3829&gt;='Roof Calculator'!$G$8, 1, 0)</f>
        <v>1</v>
      </c>
      <c r="K3829" s="37">
        <f t="shared" si="1069"/>
        <v>0</v>
      </c>
      <c r="L3829" s="37">
        <f t="shared" si="1070"/>
        <v>86</v>
      </c>
      <c r="M3829" s="37">
        <v>0</v>
      </c>
      <c r="N3829" s="37">
        <f t="shared" si="1071"/>
        <v>209</v>
      </c>
      <c r="O3829" s="37">
        <v>0</v>
      </c>
      <c r="P3829" s="37">
        <v>0</v>
      </c>
      <c r="Q3829" s="21">
        <f t="shared" si="1072"/>
        <v>39.790999999999997</v>
      </c>
      <c r="R3829" s="21">
        <f t="shared" si="1081"/>
        <v>159.62499999999861</v>
      </c>
      <c r="S3829" s="21">
        <f t="shared" si="1082"/>
        <v>22.866644197158116</v>
      </c>
      <c r="T3829" s="21">
        <f t="shared" si="1073"/>
        <v>86.147999999999996</v>
      </c>
      <c r="U3829" s="37">
        <f>VLOOKUP(Time_Zone, 'LSTM LookUp'!$B$5:$D$8, 3, FALSE)</f>
        <v>-75</v>
      </c>
      <c r="V3829" s="21">
        <f t="shared" si="1083"/>
        <v>1.0679124533772464</v>
      </c>
      <c r="W3829" s="21">
        <f t="shared" si="1074"/>
        <v>221.41497811334435</v>
      </c>
      <c r="X3829" s="21">
        <f t="shared" si="1075"/>
        <v>-219.31837159774156</v>
      </c>
      <c r="Y3829" s="21">
        <f t="shared" si="1076"/>
        <v>-10.31837159774156</v>
      </c>
      <c r="Z3829" s="21">
        <f t="shared" si="1084"/>
        <v>-3.2707435796631552</v>
      </c>
      <c r="AA3829" s="21">
        <f t="shared" si="1077"/>
        <v>0</v>
      </c>
      <c r="AB3829" s="21">
        <f t="shared" si="1078"/>
        <v>-3.2707435796631552</v>
      </c>
      <c r="AC3829" s="21">
        <f t="shared" si="1079"/>
        <v>86</v>
      </c>
      <c r="AD3829" s="21">
        <f t="shared" si="1085"/>
        <v>-3.2707435796631552</v>
      </c>
      <c r="AE3829" s="21" t="str">
        <f t="shared" si="1080"/>
        <v>6/8/16:00</v>
      </c>
    </row>
    <row r="3830" spans="2:31">
      <c r="B3830" s="37">
        <v>6</v>
      </c>
      <c r="C3830" s="38">
        <v>8</v>
      </c>
      <c r="D3830" s="39">
        <v>17</v>
      </c>
      <c r="E3830" s="17">
        <v>30</v>
      </c>
      <c r="F3830" s="17">
        <v>191</v>
      </c>
      <c r="G3830" s="17">
        <v>545</v>
      </c>
      <c r="H3830" s="37">
        <f t="shared" si="1068"/>
        <v>86</v>
      </c>
      <c r="I3830" s="37">
        <f>IF(H3830&lt;'Roof Calculator'!$G$8, 1, 0)</f>
        <v>0</v>
      </c>
      <c r="J3830" s="37">
        <f>IF(H3830&gt;='Roof Calculator'!$G$8, 1, 0)</f>
        <v>1</v>
      </c>
      <c r="K3830" s="37">
        <f t="shared" si="1069"/>
        <v>0</v>
      </c>
      <c r="L3830" s="37">
        <f t="shared" si="1070"/>
        <v>86</v>
      </c>
      <c r="M3830" s="37">
        <v>0</v>
      </c>
      <c r="N3830" s="37">
        <f t="shared" si="1071"/>
        <v>191</v>
      </c>
      <c r="O3830" s="37">
        <v>0</v>
      </c>
      <c r="P3830" s="37">
        <v>0</v>
      </c>
      <c r="Q3830" s="21">
        <f t="shared" si="1072"/>
        <v>39.790999999999997</v>
      </c>
      <c r="R3830" s="21">
        <f t="shared" si="1081"/>
        <v>159.66666666666526</v>
      </c>
      <c r="S3830" s="21">
        <f t="shared" si="1082"/>
        <v>22.870465100289611</v>
      </c>
      <c r="T3830" s="21">
        <f t="shared" si="1073"/>
        <v>86.147999999999996</v>
      </c>
      <c r="U3830" s="37">
        <f>VLOOKUP(Time_Zone, 'LSTM LookUp'!$B$5:$D$8, 3, FALSE)</f>
        <v>-75</v>
      </c>
      <c r="V3830" s="21">
        <f t="shared" si="1083"/>
        <v>1.0601087763352761</v>
      </c>
      <c r="W3830" s="21">
        <f t="shared" si="1074"/>
        <v>236.41302719408381</v>
      </c>
      <c r="X3830" s="21">
        <f t="shared" si="1075"/>
        <v>-77.893557491554859</v>
      </c>
      <c r="Y3830" s="21">
        <f t="shared" si="1076"/>
        <v>113.10644250844514</v>
      </c>
      <c r="Z3830" s="21">
        <f t="shared" si="1084"/>
        <v>35.852766800335829</v>
      </c>
      <c r="AA3830" s="21">
        <f t="shared" si="1077"/>
        <v>0</v>
      </c>
      <c r="AB3830" s="21">
        <f t="shared" si="1078"/>
        <v>35.852766800335829</v>
      </c>
      <c r="AC3830" s="21">
        <f t="shared" si="1079"/>
        <v>86</v>
      </c>
      <c r="AD3830" s="21">
        <f t="shared" si="1085"/>
        <v>35.852766800335829</v>
      </c>
      <c r="AE3830" s="21" t="str">
        <f t="shared" si="1080"/>
        <v>6/8/17:00</v>
      </c>
    </row>
    <row r="3831" spans="2:31">
      <c r="B3831" s="37">
        <v>6</v>
      </c>
      <c r="C3831" s="38">
        <v>8</v>
      </c>
      <c r="D3831" s="39">
        <v>18</v>
      </c>
      <c r="E3831" s="17">
        <v>28.9</v>
      </c>
      <c r="F3831" s="17">
        <v>175</v>
      </c>
      <c r="G3831" s="17">
        <v>378</v>
      </c>
      <c r="H3831" s="37">
        <f t="shared" si="1068"/>
        <v>84.02</v>
      </c>
      <c r="I3831" s="37">
        <f>IF(H3831&lt;'Roof Calculator'!$G$8, 1, 0)</f>
        <v>0</v>
      </c>
      <c r="J3831" s="37">
        <f>IF(H3831&gt;='Roof Calculator'!$G$8, 1, 0)</f>
        <v>1</v>
      </c>
      <c r="K3831" s="37">
        <f t="shared" si="1069"/>
        <v>0</v>
      </c>
      <c r="L3831" s="37">
        <f t="shared" si="1070"/>
        <v>84.02</v>
      </c>
      <c r="M3831" s="37">
        <v>0</v>
      </c>
      <c r="N3831" s="37">
        <f t="shared" si="1071"/>
        <v>175</v>
      </c>
      <c r="O3831" s="37">
        <v>0</v>
      </c>
      <c r="P3831" s="37">
        <v>0</v>
      </c>
      <c r="Q3831" s="21">
        <f t="shared" si="1072"/>
        <v>39.790999999999997</v>
      </c>
      <c r="R3831" s="21">
        <f t="shared" si="1081"/>
        <v>159.70833333333192</v>
      </c>
      <c r="S3831" s="21">
        <f t="shared" si="1082"/>
        <v>22.874273677146086</v>
      </c>
      <c r="T3831" s="21">
        <f t="shared" si="1073"/>
        <v>86.147999999999996</v>
      </c>
      <c r="U3831" s="37">
        <f>VLOOKUP(Time_Zone, 'LSTM LookUp'!$B$5:$D$8, 3, FALSE)</f>
        <v>-75</v>
      </c>
      <c r="V3831" s="21">
        <f t="shared" si="1083"/>
        <v>1.0522981590422362</v>
      </c>
      <c r="W3831" s="21">
        <f t="shared" si="1074"/>
        <v>251.41107453976056</v>
      </c>
      <c r="X3831" s="21">
        <f t="shared" si="1075"/>
        <v>8.7280573990166239</v>
      </c>
      <c r="Y3831" s="21">
        <f t="shared" si="1076"/>
        <v>183.72805739901662</v>
      </c>
      <c r="Z3831" s="21">
        <f t="shared" si="1084"/>
        <v>58.238585269922403</v>
      </c>
      <c r="AA3831" s="21">
        <f t="shared" si="1077"/>
        <v>0</v>
      </c>
      <c r="AB3831" s="21">
        <f t="shared" si="1078"/>
        <v>58.238585269922403</v>
      </c>
      <c r="AC3831" s="21">
        <f t="shared" si="1079"/>
        <v>84.02</v>
      </c>
      <c r="AD3831" s="21">
        <f t="shared" si="1085"/>
        <v>58.238585269922403</v>
      </c>
      <c r="AE3831" s="21" t="str">
        <f t="shared" si="1080"/>
        <v>6/8/18:00</v>
      </c>
    </row>
    <row r="3832" spans="2:31">
      <c r="B3832" s="37">
        <v>6</v>
      </c>
      <c r="C3832" s="38">
        <v>8</v>
      </c>
      <c r="D3832" s="39">
        <v>19</v>
      </c>
      <c r="E3832" s="17">
        <v>27.8</v>
      </c>
      <c r="F3832" s="17">
        <v>94</v>
      </c>
      <c r="G3832" s="17">
        <v>261</v>
      </c>
      <c r="H3832" s="37">
        <f t="shared" si="1068"/>
        <v>82.04</v>
      </c>
      <c r="I3832" s="37">
        <f>IF(H3832&lt;'Roof Calculator'!$G$8, 1, 0)</f>
        <v>0</v>
      </c>
      <c r="J3832" s="37">
        <f>IF(H3832&gt;='Roof Calculator'!$G$8, 1, 0)</f>
        <v>1</v>
      </c>
      <c r="K3832" s="37">
        <f t="shared" si="1069"/>
        <v>0</v>
      </c>
      <c r="L3832" s="37">
        <f t="shared" si="1070"/>
        <v>82.04</v>
      </c>
      <c r="M3832" s="37">
        <v>0</v>
      </c>
      <c r="N3832" s="37">
        <f t="shared" si="1071"/>
        <v>94</v>
      </c>
      <c r="O3832" s="37">
        <v>0</v>
      </c>
      <c r="P3832" s="37">
        <v>0</v>
      </c>
      <c r="Q3832" s="21">
        <f t="shared" si="1072"/>
        <v>39.790999999999997</v>
      </c>
      <c r="R3832" s="21">
        <f t="shared" si="1081"/>
        <v>159.74999999999858</v>
      </c>
      <c r="S3832" s="21">
        <f t="shared" si="1082"/>
        <v>22.878069924747944</v>
      </c>
      <c r="T3832" s="21">
        <f t="shared" si="1073"/>
        <v>86.147999999999996</v>
      </c>
      <c r="U3832" s="37">
        <f>VLOOKUP(Time_Zone, 'LSTM LookUp'!$B$5:$D$8, 3, FALSE)</f>
        <v>-75</v>
      </c>
      <c r="V3832" s="21">
        <f t="shared" si="1083"/>
        <v>1.0444806253563992</v>
      </c>
      <c r="W3832" s="21">
        <f t="shared" si="1074"/>
        <v>266.4091201563391</v>
      </c>
      <c r="X3832" s="21">
        <f t="shared" si="1075"/>
        <v>53.366674481697252</v>
      </c>
      <c r="Y3832" s="21">
        <f t="shared" si="1076"/>
        <v>147.36667448169726</v>
      </c>
      <c r="Z3832" s="21">
        <f t="shared" si="1084"/>
        <v>46.712661959452902</v>
      </c>
      <c r="AA3832" s="21">
        <f t="shared" si="1077"/>
        <v>0</v>
      </c>
      <c r="AB3832" s="21">
        <f t="shared" si="1078"/>
        <v>46.712661959452902</v>
      </c>
      <c r="AC3832" s="21">
        <f t="shared" si="1079"/>
        <v>82.04</v>
      </c>
      <c r="AD3832" s="21">
        <f t="shared" si="1085"/>
        <v>46.712661959452902</v>
      </c>
      <c r="AE3832" s="21" t="str">
        <f t="shared" si="1080"/>
        <v>6/8/19:00</v>
      </c>
    </row>
    <row r="3833" spans="2:31">
      <c r="B3833" s="37">
        <v>6</v>
      </c>
      <c r="C3833" s="38">
        <v>8</v>
      </c>
      <c r="D3833" s="39">
        <v>20</v>
      </c>
      <c r="E3833" s="17">
        <v>26.7</v>
      </c>
      <c r="F3833" s="17">
        <v>35</v>
      </c>
      <c r="G3833" s="17">
        <v>104</v>
      </c>
      <c r="H3833" s="37">
        <f t="shared" si="1068"/>
        <v>80.06</v>
      </c>
      <c r="I3833" s="37">
        <f>IF(H3833&lt;'Roof Calculator'!$G$8, 1, 0)</f>
        <v>0</v>
      </c>
      <c r="J3833" s="37">
        <f>IF(H3833&gt;='Roof Calculator'!$G$8, 1, 0)</f>
        <v>1</v>
      </c>
      <c r="K3833" s="37">
        <f t="shared" si="1069"/>
        <v>0</v>
      </c>
      <c r="L3833" s="37">
        <f t="shared" si="1070"/>
        <v>80.06</v>
      </c>
      <c r="M3833" s="37">
        <v>0</v>
      </c>
      <c r="N3833" s="37">
        <f t="shared" si="1071"/>
        <v>35</v>
      </c>
      <c r="O3833" s="37">
        <v>0</v>
      </c>
      <c r="P3833" s="37">
        <v>0</v>
      </c>
      <c r="Q3833" s="21">
        <f t="shared" si="1072"/>
        <v>39.790999999999997</v>
      </c>
      <c r="R3833" s="21">
        <f t="shared" si="1081"/>
        <v>159.79166666666524</v>
      </c>
      <c r="S3833" s="21">
        <f t="shared" si="1082"/>
        <v>22.881853840124698</v>
      </c>
      <c r="T3833" s="21">
        <f t="shared" si="1073"/>
        <v>86.147999999999996</v>
      </c>
      <c r="U3833" s="37">
        <f>VLOOKUP(Time_Zone, 'LSTM LookUp'!$B$5:$D$8, 3, FALSE)</f>
        <v>-75</v>
      </c>
      <c r="V3833" s="21">
        <f t="shared" si="1083"/>
        <v>1.0366561991527043</v>
      </c>
      <c r="W3833" s="21">
        <f t="shared" si="1074"/>
        <v>281.40716404978815</v>
      </c>
      <c r="X3833" s="21">
        <f t="shared" si="1075"/>
        <v>40.441486491913786</v>
      </c>
      <c r="Y3833" s="21">
        <f t="shared" si="1076"/>
        <v>75.441486491913793</v>
      </c>
      <c r="Z3833" s="21">
        <f t="shared" si="1084"/>
        <v>23.913633585136552</v>
      </c>
      <c r="AA3833" s="21">
        <f t="shared" si="1077"/>
        <v>0</v>
      </c>
      <c r="AB3833" s="21">
        <f t="shared" si="1078"/>
        <v>23.913633585136552</v>
      </c>
      <c r="AC3833" s="21">
        <f t="shared" si="1079"/>
        <v>80.06</v>
      </c>
      <c r="AD3833" s="21">
        <f t="shared" si="1085"/>
        <v>23.913633585136552</v>
      </c>
      <c r="AE3833" s="21" t="str">
        <f t="shared" si="1080"/>
        <v>6/8/20:00</v>
      </c>
    </row>
    <row r="3834" spans="2:31">
      <c r="B3834" s="37">
        <v>6</v>
      </c>
      <c r="C3834" s="38">
        <v>8</v>
      </c>
      <c r="D3834" s="39">
        <v>21</v>
      </c>
      <c r="E3834" s="17">
        <v>25</v>
      </c>
      <c r="F3834" s="17">
        <v>0</v>
      </c>
      <c r="G3834" s="17">
        <v>1</v>
      </c>
      <c r="H3834" s="37">
        <f t="shared" si="1068"/>
        <v>77</v>
      </c>
      <c r="I3834" s="37">
        <f>IF(H3834&lt;'Roof Calculator'!$G$8, 1, 0)</f>
        <v>0</v>
      </c>
      <c r="J3834" s="37">
        <f>IF(H3834&gt;='Roof Calculator'!$G$8, 1, 0)</f>
        <v>1</v>
      </c>
      <c r="K3834" s="37">
        <f t="shared" si="1069"/>
        <v>0</v>
      </c>
      <c r="L3834" s="37">
        <f t="shared" si="1070"/>
        <v>77</v>
      </c>
      <c r="M3834" s="37">
        <v>0</v>
      </c>
      <c r="N3834" s="37">
        <f t="shared" si="1071"/>
        <v>0</v>
      </c>
      <c r="O3834" s="37">
        <v>0</v>
      </c>
      <c r="P3834" s="37">
        <v>0</v>
      </c>
      <c r="Q3834" s="21">
        <f t="shared" si="1072"/>
        <v>39.790999999999997</v>
      </c>
      <c r="R3834" s="21">
        <f t="shared" si="1081"/>
        <v>159.83333333333189</v>
      </c>
      <c r="S3834" s="21">
        <f t="shared" si="1082"/>
        <v>22.88562542031497</v>
      </c>
      <c r="T3834" s="21">
        <f t="shared" si="1073"/>
        <v>86.147999999999996</v>
      </c>
      <c r="U3834" s="37">
        <f>VLOOKUP(Time_Zone, 'LSTM LookUp'!$B$5:$D$8, 3, FALSE)</f>
        <v>-75</v>
      </c>
      <c r="V3834" s="21">
        <f t="shared" si="1083"/>
        <v>1.0288249043227262</v>
      </c>
      <c r="W3834" s="21">
        <f t="shared" si="1074"/>
        <v>296.40520622608068</v>
      </c>
      <c r="X3834" s="21">
        <f t="shared" si="1075"/>
        <v>0.56370162650082889</v>
      </c>
      <c r="Y3834" s="21">
        <f t="shared" si="1076"/>
        <v>0.56370162650082889</v>
      </c>
      <c r="Z3834" s="21">
        <f t="shared" si="1084"/>
        <v>0.17868357019888781</v>
      </c>
      <c r="AA3834" s="21">
        <f t="shared" si="1077"/>
        <v>0</v>
      </c>
      <c r="AB3834" s="21">
        <f t="shared" si="1078"/>
        <v>0.17868357019888781</v>
      </c>
      <c r="AC3834" s="21">
        <f t="shared" si="1079"/>
        <v>77</v>
      </c>
      <c r="AD3834" s="21">
        <f t="shared" si="1085"/>
        <v>0.17868357019888781</v>
      </c>
      <c r="AE3834" s="21" t="str">
        <f t="shared" si="1080"/>
        <v>6/8/21:00</v>
      </c>
    </row>
    <row r="3835" spans="2:31">
      <c r="B3835" s="37">
        <v>6</v>
      </c>
      <c r="C3835" s="38">
        <v>8</v>
      </c>
      <c r="D3835" s="39">
        <v>22</v>
      </c>
      <c r="E3835" s="17">
        <v>23.9</v>
      </c>
      <c r="F3835" s="17">
        <v>0</v>
      </c>
      <c r="G3835" s="17">
        <v>0</v>
      </c>
      <c r="H3835" s="37">
        <f t="shared" si="1068"/>
        <v>75.02</v>
      </c>
      <c r="I3835" s="37">
        <f>IF(H3835&lt;'Roof Calculator'!$G$8, 1, 0)</f>
        <v>0</v>
      </c>
      <c r="J3835" s="37">
        <f>IF(H3835&gt;='Roof Calculator'!$G$8, 1, 0)</f>
        <v>1</v>
      </c>
      <c r="K3835" s="37">
        <f t="shared" si="1069"/>
        <v>0</v>
      </c>
      <c r="L3835" s="37">
        <f t="shared" si="1070"/>
        <v>75.02</v>
      </c>
      <c r="M3835" s="37">
        <v>0</v>
      </c>
      <c r="N3835" s="37">
        <f t="shared" si="1071"/>
        <v>0</v>
      </c>
      <c r="O3835" s="37">
        <v>0</v>
      </c>
      <c r="P3835" s="37">
        <v>0</v>
      </c>
      <c r="Q3835" s="21">
        <f t="shared" si="1072"/>
        <v>39.790999999999997</v>
      </c>
      <c r="R3835" s="21">
        <f t="shared" si="1081"/>
        <v>159.87499999999855</v>
      </c>
      <c r="S3835" s="21">
        <f t="shared" si="1082"/>
        <v>22.889384662366474</v>
      </c>
      <c r="T3835" s="21">
        <f t="shared" si="1073"/>
        <v>86.147999999999996</v>
      </c>
      <c r="U3835" s="37">
        <f>VLOOKUP(Time_Zone, 'LSTM LookUp'!$B$5:$D$8, 3, FALSE)</f>
        <v>-75</v>
      </c>
      <c r="V3835" s="21">
        <f t="shared" si="1083"/>
        <v>1.0209867647746027</v>
      </c>
      <c r="W3835" s="21">
        <f t="shared" si="1074"/>
        <v>311.4032466911936</v>
      </c>
      <c r="X3835" s="21">
        <f t="shared" si="1075"/>
        <v>0</v>
      </c>
      <c r="Y3835" s="21">
        <f t="shared" si="1076"/>
        <v>0</v>
      </c>
      <c r="Z3835" s="21">
        <f t="shared" si="1084"/>
        <v>0</v>
      </c>
      <c r="AA3835" s="21">
        <f t="shared" si="1077"/>
        <v>0</v>
      </c>
      <c r="AB3835" s="21">
        <f t="shared" si="1078"/>
        <v>0</v>
      </c>
      <c r="AC3835" s="21">
        <f t="shared" si="1079"/>
        <v>75.02</v>
      </c>
      <c r="AD3835" s="21">
        <f t="shared" si="1085"/>
        <v>0</v>
      </c>
      <c r="AE3835" s="21" t="str">
        <f t="shared" si="1080"/>
        <v>6/8/22:00</v>
      </c>
    </row>
    <row r="3836" spans="2:31">
      <c r="B3836" s="37">
        <v>6</v>
      </c>
      <c r="C3836" s="38">
        <v>8</v>
      </c>
      <c r="D3836" s="39">
        <v>23</v>
      </c>
      <c r="E3836" s="17">
        <v>23.3</v>
      </c>
      <c r="F3836" s="17">
        <v>0</v>
      </c>
      <c r="G3836" s="17">
        <v>0</v>
      </c>
      <c r="H3836" s="37">
        <f t="shared" si="1068"/>
        <v>73.94</v>
      </c>
      <c r="I3836" s="37">
        <f>IF(H3836&lt;'Roof Calculator'!$G$8, 1, 0)</f>
        <v>0</v>
      </c>
      <c r="J3836" s="37">
        <f>IF(H3836&gt;='Roof Calculator'!$G$8, 1, 0)</f>
        <v>1</v>
      </c>
      <c r="K3836" s="37">
        <f t="shared" si="1069"/>
        <v>0</v>
      </c>
      <c r="L3836" s="37">
        <f t="shared" si="1070"/>
        <v>73.94</v>
      </c>
      <c r="M3836" s="37">
        <v>0</v>
      </c>
      <c r="N3836" s="37">
        <f t="shared" si="1071"/>
        <v>0</v>
      </c>
      <c r="O3836" s="37">
        <v>0</v>
      </c>
      <c r="P3836" s="37">
        <v>0</v>
      </c>
      <c r="Q3836" s="21">
        <f t="shared" si="1072"/>
        <v>39.790999999999997</v>
      </c>
      <c r="R3836" s="21">
        <f t="shared" si="1081"/>
        <v>159.91666666666521</v>
      </c>
      <c r="S3836" s="21">
        <f t="shared" si="1082"/>
        <v>22.893131563336063</v>
      </c>
      <c r="T3836" s="21">
        <f t="shared" si="1073"/>
        <v>86.147999999999996</v>
      </c>
      <c r="U3836" s="37">
        <f>VLOOKUP(Time_Zone, 'LSTM LookUp'!$B$5:$D$8, 3, FALSE)</f>
        <v>-75</v>
      </c>
      <c r="V3836" s="21">
        <f t="shared" si="1083"/>
        <v>1.0131418044329967</v>
      </c>
      <c r="W3836" s="21">
        <f t="shared" si="1074"/>
        <v>326.40128545110821</v>
      </c>
      <c r="X3836" s="21">
        <f t="shared" si="1075"/>
        <v>0</v>
      </c>
      <c r="Y3836" s="21">
        <f t="shared" si="1076"/>
        <v>0</v>
      </c>
      <c r="Z3836" s="21">
        <f t="shared" si="1084"/>
        <v>0</v>
      </c>
      <c r="AA3836" s="21">
        <f t="shared" si="1077"/>
        <v>0</v>
      </c>
      <c r="AB3836" s="21">
        <f t="shared" si="1078"/>
        <v>0</v>
      </c>
      <c r="AC3836" s="21">
        <f t="shared" si="1079"/>
        <v>73.94</v>
      </c>
      <c r="AD3836" s="21">
        <f t="shared" si="1085"/>
        <v>0</v>
      </c>
      <c r="AE3836" s="21" t="str">
        <f t="shared" si="1080"/>
        <v>6/8/23:00</v>
      </c>
    </row>
    <row r="3837" spans="2:31">
      <c r="B3837" s="37">
        <v>6</v>
      </c>
      <c r="C3837" s="38">
        <v>8</v>
      </c>
      <c r="D3837" s="39">
        <v>24</v>
      </c>
      <c r="E3837" s="17">
        <v>22.8</v>
      </c>
      <c r="F3837" s="17">
        <v>0</v>
      </c>
      <c r="G3837" s="17">
        <v>0</v>
      </c>
      <c r="H3837" s="37">
        <f t="shared" si="1068"/>
        <v>73.040000000000006</v>
      </c>
      <c r="I3837" s="37">
        <f>IF(H3837&lt;'Roof Calculator'!$G$8, 1, 0)</f>
        <v>0</v>
      </c>
      <c r="J3837" s="37">
        <f>IF(H3837&gt;='Roof Calculator'!$G$8, 1, 0)</f>
        <v>1</v>
      </c>
      <c r="K3837" s="37">
        <f t="shared" si="1069"/>
        <v>0</v>
      </c>
      <c r="L3837" s="37">
        <f t="shared" si="1070"/>
        <v>73.040000000000006</v>
      </c>
      <c r="M3837" s="37">
        <v>0</v>
      </c>
      <c r="N3837" s="37">
        <f t="shared" si="1071"/>
        <v>0</v>
      </c>
      <c r="O3837" s="37">
        <v>0</v>
      </c>
      <c r="P3837" s="37">
        <v>0</v>
      </c>
      <c r="Q3837" s="21">
        <f t="shared" si="1072"/>
        <v>39.790999999999997</v>
      </c>
      <c r="R3837" s="21">
        <f t="shared" si="1081"/>
        <v>159.95833333333186</v>
      </c>
      <c r="S3837" s="21">
        <f t="shared" si="1082"/>
        <v>22.896866120289683</v>
      </c>
      <c r="T3837" s="21">
        <f t="shared" si="1073"/>
        <v>86.147999999999996</v>
      </c>
      <c r="U3837" s="37">
        <f>VLOOKUP(Time_Zone, 'LSTM LookUp'!$B$5:$D$8, 3, FALSE)</f>
        <v>-75</v>
      </c>
      <c r="V3837" s="21">
        <f t="shared" si="1083"/>
        <v>1.0052900472390254</v>
      </c>
      <c r="W3837" s="21">
        <f t="shared" si="1074"/>
        <v>341.39932251180971</v>
      </c>
      <c r="X3837" s="21">
        <f t="shared" si="1075"/>
        <v>0</v>
      </c>
      <c r="Y3837" s="21">
        <f t="shared" si="1076"/>
        <v>0</v>
      </c>
      <c r="Z3837" s="21">
        <f t="shared" si="1084"/>
        <v>0</v>
      </c>
      <c r="AA3837" s="21">
        <f t="shared" si="1077"/>
        <v>0</v>
      </c>
      <c r="AB3837" s="21">
        <f t="shared" si="1078"/>
        <v>0</v>
      </c>
      <c r="AC3837" s="21">
        <f t="shared" si="1079"/>
        <v>73.040000000000006</v>
      </c>
      <c r="AD3837" s="21">
        <f t="shared" si="1085"/>
        <v>0</v>
      </c>
      <c r="AE3837" s="21" t="str">
        <f t="shared" si="1080"/>
        <v>6/8/24:00</v>
      </c>
    </row>
    <row r="3838" spans="2:31">
      <c r="B3838" s="37">
        <v>6</v>
      </c>
      <c r="C3838" s="38">
        <v>9</v>
      </c>
      <c r="D3838" s="39">
        <v>1</v>
      </c>
      <c r="E3838" s="17">
        <v>21.7</v>
      </c>
      <c r="F3838" s="17">
        <v>0</v>
      </c>
      <c r="G3838" s="17">
        <v>0</v>
      </c>
      <c r="H3838" s="37">
        <f t="shared" si="1068"/>
        <v>71.06</v>
      </c>
      <c r="I3838" s="37">
        <f>IF(H3838&lt;'Roof Calculator'!$G$8, 1, 0)</f>
        <v>0</v>
      </c>
      <c r="J3838" s="37">
        <f>IF(H3838&gt;='Roof Calculator'!$G$8, 1, 0)</f>
        <v>1</v>
      </c>
      <c r="K3838" s="37">
        <f t="shared" si="1069"/>
        <v>0</v>
      </c>
      <c r="L3838" s="37">
        <f t="shared" si="1070"/>
        <v>71.06</v>
      </c>
      <c r="M3838" s="37">
        <v>0</v>
      </c>
      <c r="N3838" s="37">
        <f t="shared" si="1071"/>
        <v>0</v>
      </c>
      <c r="O3838" s="37">
        <v>0</v>
      </c>
      <c r="P3838" s="37">
        <v>0</v>
      </c>
      <c r="Q3838" s="21">
        <f t="shared" si="1072"/>
        <v>39.790999999999997</v>
      </c>
      <c r="R3838" s="21">
        <f t="shared" si="1081"/>
        <v>159.99999999999852</v>
      </c>
      <c r="S3838" s="21">
        <f t="shared" si="1082"/>
        <v>22.900588330302462</v>
      </c>
      <c r="T3838" s="21">
        <f t="shared" si="1073"/>
        <v>86.147999999999996</v>
      </c>
      <c r="U3838" s="37">
        <f>VLOOKUP(Time_Zone, 'LSTM LookUp'!$B$5:$D$8, 3, FALSE)</f>
        <v>-75</v>
      </c>
      <c r="V3838" s="21">
        <f t="shared" si="1083"/>
        <v>0.99743151715022238</v>
      </c>
      <c r="W3838" s="21">
        <f t="shared" si="1074"/>
        <v>-3.6026421207124582</v>
      </c>
      <c r="X3838" s="21">
        <f t="shared" si="1075"/>
        <v>0</v>
      </c>
      <c r="Y3838" s="21">
        <f t="shared" si="1076"/>
        <v>0</v>
      </c>
      <c r="Z3838" s="21">
        <f t="shared" si="1084"/>
        <v>0</v>
      </c>
      <c r="AA3838" s="21">
        <f t="shared" si="1077"/>
        <v>0</v>
      </c>
      <c r="AB3838" s="21">
        <f t="shared" si="1078"/>
        <v>0</v>
      </c>
      <c r="AC3838" s="21">
        <f t="shared" si="1079"/>
        <v>71.06</v>
      </c>
      <c r="AD3838" s="21">
        <f t="shared" si="1085"/>
        <v>0</v>
      </c>
      <c r="AE3838" s="21" t="str">
        <f t="shared" si="1080"/>
        <v>6/9/1:00</v>
      </c>
    </row>
    <row r="3839" spans="2:31">
      <c r="B3839" s="37">
        <v>6</v>
      </c>
      <c r="C3839" s="38">
        <v>9</v>
      </c>
      <c r="D3839" s="39">
        <v>2</v>
      </c>
      <c r="E3839" s="17">
        <v>21.1</v>
      </c>
      <c r="F3839" s="17">
        <v>0</v>
      </c>
      <c r="G3839" s="17">
        <v>0</v>
      </c>
      <c r="H3839" s="37">
        <f t="shared" si="1068"/>
        <v>69.98</v>
      </c>
      <c r="I3839" s="37">
        <f>IF(H3839&lt;'Roof Calculator'!$G$8, 1, 0)</f>
        <v>0</v>
      </c>
      <c r="J3839" s="37">
        <f>IF(H3839&gt;='Roof Calculator'!$G$8, 1, 0)</f>
        <v>1</v>
      </c>
      <c r="K3839" s="37">
        <f t="shared" si="1069"/>
        <v>0</v>
      </c>
      <c r="L3839" s="37">
        <f t="shared" si="1070"/>
        <v>69.98</v>
      </c>
      <c r="M3839" s="37">
        <v>0</v>
      </c>
      <c r="N3839" s="37">
        <f t="shared" si="1071"/>
        <v>0</v>
      </c>
      <c r="O3839" s="37">
        <v>0</v>
      </c>
      <c r="P3839" s="37">
        <v>0</v>
      </c>
      <c r="Q3839" s="21">
        <f t="shared" si="1072"/>
        <v>39.790999999999997</v>
      </c>
      <c r="R3839" s="21">
        <f t="shared" si="1081"/>
        <v>160.04166666666518</v>
      </c>
      <c r="S3839" s="21">
        <f t="shared" si="1082"/>
        <v>22.904298190458636</v>
      </c>
      <c r="T3839" s="21">
        <f t="shared" si="1073"/>
        <v>86.147999999999996</v>
      </c>
      <c r="U3839" s="37">
        <f>VLOOKUP(Time_Zone, 'LSTM LookUp'!$B$5:$D$8, 3, FALSE)</f>
        <v>-75</v>
      </c>
      <c r="V3839" s="21">
        <f t="shared" si="1083"/>
        <v>0.98956623814048195</v>
      </c>
      <c r="W3839" s="21">
        <f t="shared" si="1074"/>
        <v>11.395391559535106</v>
      </c>
      <c r="X3839" s="21">
        <f t="shared" si="1075"/>
        <v>0</v>
      </c>
      <c r="Y3839" s="21">
        <f t="shared" si="1076"/>
        <v>0</v>
      </c>
      <c r="Z3839" s="21">
        <f t="shared" si="1084"/>
        <v>0</v>
      </c>
      <c r="AA3839" s="21">
        <f t="shared" si="1077"/>
        <v>0</v>
      </c>
      <c r="AB3839" s="21">
        <f t="shared" si="1078"/>
        <v>0</v>
      </c>
      <c r="AC3839" s="21">
        <f t="shared" si="1079"/>
        <v>69.98</v>
      </c>
      <c r="AD3839" s="21">
        <f t="shared" si="1085"/>
        <v>0</v>
      </c>
      <c r="AE3839" s="21" t="str">
        <f t="shared" si="1080"/>
        <v>6/9/2:00</v>
      </c>
    </row>
    <row r="3840" spans="2:31">
      <c r="B3840" s="37">
        <v>6</v>
      </c>
      <c r="C3840" s="38">
        <v>9</v>
      </c>
      <c r="D3840" s="39">
        <v>3</v>
      </c>
      <c r="E3840" s="17">
        <v>21.1</v>
      </c>
      <c r="F3840" s="17">
        <v>0</v>
      </c>
      <c r="G3840" s="17">
        <v>0</v>
      </c>
      <c r="H3840" s="37">
        <f t="shared" si="1068"/>
        <v>69.98</v>
      </c>
      <c r="I3840" s="37">
        <f>IF(H3840&lt;'Roof Calculator'!$G$8, 1, 0)</f>
        <v>0</v>
      </c>
      <c r="J3840" s="37">
        <f>IF(H3840&gt;='Roof Calculator'!$G$8, 1, 0)</f>
        <v>1</v>
      </c>
      <c r="K3840" s="37">
        <f t="shared" si="1069"/>
        <v>0</v>
      </c>
      <c r="L3840" s="37">
        <f t="shared" si="1070"/>
        <v>69.98</v>
      </c>
      <c r="M3840" s="37">
        <v>0</v>
      </c>
      <c r="N3840" s="37">
        <f t="shared" si="1071"/>
        <v>0</v>
      </c>
      <c r="O3840" s="37">
        <v>0</v>
      </c>
      <c r="P3840" s="37">
        <v>0</v>
      </c>
      <c r="Q3840" s="21">
        <f t="shared" si="1072"/>
        <v>39.790999999999997</v>
      </c>
      <c r="R3840" s="21">
        <f t="shared" si="1081"/>
        <v>160.08333333333184</v>
      </c>
      <c r="S3840" s="21">
        <f t="shared" si="1082"/>
        <v>22.907995697851586</v>
      </c>
      <c r="T3840" s="21">
        <f t="shared" si="1073"/>
        <v>86.147999999999996</v>
      </c>
      <c r="U3840" s="37">
        <f>VLOOKUP(Time_Zone, 'LSTM LookUp'!$B$5:$D$8, 3, FALSE)</f>
        <v>-75</v>
      </c>
      <c r="V3840" s="21">
        <f t="shared" si="1083"/>
        <v>0.98169423419999613</v>
      </c>
      <c r="W3840" s="21">
        <f t="shared" si="1074"/>
        <v>26.393423558549969</v>
      </c>
      <c r="X3840" s="21">
        <f t="shared" si="1075"/>
        <v>0</v>
      </c>
      <c r="Y3840" s="21">
        <f t="shared" si="1076"/>
        <v>0</v>
      </c>
      <c r="Z3840" s="21">
        <f t="shared" si="1084"/>
        <v>0</v>
      </c>
      <c r="AA3840" s="21">
        <f t="shared" si="1077"/>
        <v>0</v>
      </c>
      <c r="AB3840" s="21">
        <f t="shared" si="1078"/>
        <v>0</v>
      </c>
      <c r="AC3840" s="21">
        <f t="shared" si="1079"/>
        <v>69.98</v>
      </c>
      <c r="AD3840" s="21">
        <f t="shared" si="1085"/>
        <v>0</v>
      </c>
      <c r="AE3840" s="21" t="str">
        <f t="shared" si="1080"/>
        <v>6/9/3:00</v>
      </c>
    </row>
    <row r="3841" spans="2:31">
      <c r="B3841" s="37">
        <v>6</v>
      </c>
      <c r="C3841" s="38">
        <v>9</v>
      </c>
      <c r="D3841" s="39">
        <v>4</v>
      </c>
      <c r="E3841" s="17">
        <v>21.1</v>
      </c>
      <c r="F3841" s="17">
        <v>0</v>
      </c>
      <c r="G3841" s="17">
        <v>0</v>
      </c>
      <c r="H3841" s="37">
        <f t="shared" si="1068"/>
        <v>69.98</v>
      </c>
      <c r="I3841" s="37">
        <f>IF(H3841&lt;'Roof Calculator'!$G$8, 1, 0)</f>
        <v>0</v>
      </c>
      <c r="J3841" s="37">
        <f>IF(H3841&gt;='Roof Calculator'!$G$8, 1, 0)</f>
        <v>1</v>
      </c>
      <c r="K3841" s="37">
        <f t="shared" si="1069"/>
        <v>0</v>
      </c>
      <c r="L3841" s="37">
        <f t="shared" si="1070"/>
        <v>69.98</v>
      </c>
      <c r="M3841" s="37">
        <v>0</v>
      </c>
      <c r="N3841" s="37">
        <f t="shared" si="1071"/>
        <v>0</v>
      </c>
      <c r="O3841" s="37">
        <v>0</v>
      </c>
      <c r="P3841" s="37">
        <v>0</v>
      </c>
      <c r="Q3841" s="21">
        <f t="shared" si="1072"/>
        <v>39.790999999999997</v>
      </c>
      <c r="R3841" s="21">
        <f t="shared" si="1081"/>
        <v>160.12499999999849</v>
      </c>
      <c r="S3841" s="21">
        <f t="shared" si="1082"/>
        <v>22.91168084958387</v>
      </c>
      <c r="T3841" s="21">
        <f t="shared" si="1073"/>
        <v>86.147999999999996</v>
      </c>
      <c r="U3841" s="37">
        <f>VLOOKUP(Time_Zone, 'LSTM LookUp'!$B$5:$D$8, 3, FALSE)</f>
        <v>-75</v>
      </c>
      <c r="V3841" s="21">
        <f t="shared" si="1083"/>
        <v>0.97381552933521154</v>
      </c>
      <c r="W3841" s="21">
        <f t="shared" si="1074"/>
        <v>41.391453882333792</v>
      </c>
      <c r="X3841" s="21">
        <f t="shared" si="1075"/>
        <v>0</v>
      </c>
      <c r="Y3841" s="21">
        <f t="shared" si="1076"/>
        <v>0</v>
      </c>
      <c r="Z3841" s="21">
        <f t="shared" si="1084"/>
        <v>0</v>
      </c>
      <c r="AA3841" s="21">
        <f t="shared" si="1077"/>
        <v>0</v>
      </c>
      <c r="AB3841" s="21">
        <f t="shared" si="1078"/>
        <v>0</v>
      </c>
      <c r="AC3841" s="21">
        <f t="shared" si="1079"/>
        <v>69.98</v>
      </c>
      <c r="AD3841" s="21">
        <f t="shared" si="1085"/>
        <v>0</v>
      </c>
      <c r="AE3841" s="21" t="str">
        <f t="shared" si="1080"/>
        <v>6/9/4:00</v>
      </c>
    </row>
    <row r="3842" spans="2:31">
      <c r="B3842" s="37">
        <v>6</v>
      </c>
      <c r="C3842" s="38">
        <v>9</v>
      </c>
      <c r="D3842" s="39">
        <v>5</v>
      </c>
      <c r="E3842" s="17">
        <v>20.6</v>
      </c>
      <c r="F3842" s="17">
        <v>0</v>
      </c>
      <c r="G3842" s="17">
        <v>0</v>
      </c>
      <c r="H3842" s="37">
        <f t="shared" si="1068"/>
        <v>69.08</v>
      </c>
      <c r="I3842" s="37">
        <f>IF(H3842&lt;'Roof Calculator'!$G$8, 1, 0)</f>
        <v>0</v>
      </c>
      <c r="J3842" s="37">
        <f>IF(H3842&gt;='Roof Calculator'!$G$8, 1, 0)</f>
        <v>1</v>
      </c>
      <c r="K3842" s="37">
        <f t="shared" si="1069"/>
        <v>0</v>
      </c>
      <c r="L3842" s="37">
        <f t="shared" si="1070"/>
        <v>69.08</v>
      </c>
      <c r="M3842" s="37">
        <v>0</v>
      </c>
      <c r="N3842" s="37">
        <f t="shared" si="1071"/>
        <v>0</v>
      </c>
      <c r="O3842" s="37">
        <v>0</v>
      </c>
      <c r="P3842" s="37">
        <v>0</v>
      </c>
      <c r="Q3842" s="21">
        <f t="shared" si="1072"/>
        <v>39.790999999999997</v>
      </c>
      <c r="R3842" s="21">
        <f t="shared" si="1081"/>
        <v>160.16666666666515</v>
      </c>
      <c r="S3842" s="21">
        <f t="shared" si="1082"/>
        <v>22.91535364276719</v>
      </c>
      <c r="T3842" s="21">
        <f t="shared" si="1073"/>
        <v>86.147999999999996</v>
      </c>
      <c r="U3842" s="37">
        <f>VLOOKUP(Time_Zone, 'LSTM LookUp'!$B$5:$D$8, 3, FALSE)</f>
        <v>-75</v>
      </c>
      <c r="V3842" s="21">
        <f t="shared" si="1083"/>
        <v>0.96593014756877094</v>
      </c>
      <c r="W3842" s="21">
        <f t="shared" si="1074"/>
        <v>56.389482536892181</v>
      </c>
      <c r="X3842" s="21">
        <f t="shared" si="1075"/>
        <v>0</v>
      </c>
      <c r="Y3842" s="21">
        <f t="shared" si="1076"/>
        <v>0</v>
      </c>
      <c r="Z3842" s="21">
        <f t="shared" si="1084"/>
        <v>0</v>
      </c>
      <c r="AA3842" s="21">
        <f t="shared" si="1077"/>
        <v>0</v>
      </c>
      <c r="AB3842" s="21">
        <f t="shared" si="1078"/>
        <v>0</v>
      </c>
      <c r="AC3842" s="21">
        <f t="shared" si="1079"/>
        <v>69.08</v>
      </c>
      <c r="AD3842" s="21">
        <f t="shared" si="1085"/>
        <v>0</v>
      </c>
      <c r="AE3842" s="21" t="str">
        <f t="shared" si="1080"/>
        <v>6/9/5:00</v>
      </c>
    </row>
    <row r="3843" spans="2:31">
      <c r="B3843" s="37">
        <v>6</v>
      </c>
      <c r="C3843" s="38">
        <v>9</v>
      </c>
      <c r="D3843" s="39">
        <v>6</v>
      </c>
      <c r="E3843" s="17">
        <v>20.6</v>
      </c>
      <c r="F3843" s="17">
        <v>16</v>
      </c>
      <c r="G3843" s="17">
        <v>0</v>
      </c>
      <c r="H3843" s="37">
        <f t="shared" si="1068"/>
        <v>69.08</v>
      </c>
      <c r="I3843" s="37">
        <f>IF(H3843&lt;'Roof Calculator'!$G$8, 1, 0)</f>
        <v>0</v>
      </c>
      <c r="J3843" s="37">
        <f>IF(H3843&gt;='Roof Calculator'!$G$8, 1, 0)</f>
        <v>1</v>
      </c>
      <c r="K3843" s="37">
        <f t="shared" si="1069"/>
        <v>0</v>
      </c>
      <c r="L3843" s="37">
        <f t="shared" si="1070"/>
        <v>69.08</v>
      </c>
      <c r="M3843" s="37">
        <v>0</v>
      </c>
      <c r="N3843" s="37">
        <f t="shared" si="1071"/>
        <v>16</v>
      </c>
      <c r="O3843" s="37">
        <v>0</v>
      </c>
      <c r="P3843" s="37">
        <v>0</v>
      </c>
      <c r="Q3843" s="21">
        <f t="shared" si="1072"/>
        <v>39.790999999999997</v>
      </c>
      <c r="R3843" s="21">
        <f t="shared" si="1081"/>
        <v>160.20833333333181</v>
      </c>
      <c r="S3843" s="21">
        <f t="shared" si="1082"/>
        <v>22.919014074522433</v>
      </c>
      <c r="T3843" s="21">
        <f t="shared" si="1073"/>
        <v>86.147999999999996</v>
      </c>
      <c r="U3843" s="37">
        <f>VLOOKUP(Time_Zone, 'LSTM LookUp'!$B$5:$D$8, 3, FALSE)</f>
        <v>-75</v>
      </c>
      <c r="V3843" s="21">
        <f t="shared" si="1083"/>
        <v>0.95803811293946661</v>
      </c>
      <c r="W3843" s="21">
        <f t="shared" si="1074"/>
        <v>71.38750952823483</v>
      </c>
      <c r="X3843" s="21">
        <f t="shared" si="1075"/>
        <v>0</v>
      </c>
      <c r="Y3843" s="21">
        <f t="shared" si="1076"/>
        <v>16</v>
      </c>
      <c r="Z3843" s="21">
        <f t="shared" si="1084"/>
        <v>5.0717205499814195</v>
      </c>
      <c r="AA3843" s="21">
        <f t="shared" si="1077"/>
        <v>0</v>
      </c>
      <c r="AB3843" s="21">
        <f t="shared" si="1078"/>
        <v>5.0717205499814195</v>
      </c>
      <c r="AC3843" s="21">
        <f t="shared" si="1079"/>
        <v>69.08</v>
      </c>
      <c r="AD3843" s="21">
        <f t="shared" si="1085"/>
        <v>5.0717205499814195</v>
      </c>
      <c r="AE3843" s="21" t="str">
        <f t="shared" si="1080"/>
        <v>6/9/6:00</v>
      </c>
    </row>
    <row r="3844" spans="2:31">
      <c r="B3844" s="37">
        <v>6</v>
      </c>
      <c r="C3844" s="38">
        <v>9</v>
      </c>
      <c r="D3844" s="39">
        <v>7</v>
      </c>
      <c r="E3844" s="17">
        <v>22.2</v>
      </c>
      <c r="F3844" s="17">
        <v>73</v>
      </c>
      <c r="G3844" s="17">
        <v>64</v>
      </c>
      <c r="H3844" s="37">
        <f t="shared" si="1068"/>
        <v>71.959999999999994</v>
      </c>
      <c r="I3844" s="37">
        <f>IF(H3844&lt;'Roof Calculator'!$G$8, 1, 0)</f>
        <v>0</v>
      </c>
      <c r="J3844" s="37">
        <f>IF(H3844&gt;='Roof Calculator'!$G$8, 1, 0)</f>
        <v>1</v>
      </c>
      <c r="K3844" s="37">
        <f t="shared" si="1069"/>
        <v>0</v>
      </c>
      <c r="L3844" s="37">
        <f t="shared" si="1070"/>
        <v>71.959999999999994</v>
      </c>
      <c r="M3844" s="37">
        <v>0</v>
      </c>
      <c r="N3844" s="37">
        <f t="shared" si="1071"/>
        <v>73</v>
      </c>
      <c r="O3844" s="37">
        <v>0</v>
      </c>
      <c r="P3844" s="37">
        <v>0</v>
      </c>
      <c r="Q3844" s="21">
        <f t="shared" si="1072"/>
        <v>39.790999999999997</v>
      </c>
      <c r="R3844" s="21">
        <f t="shared" si="1081"/>
        <v>160.24999999999847</v>
      </c>
      <c r="S3844" s="21">
        <f t="shared" si="1082"/>
        <v>22.922662141979657</v>
      </c>
      <c r="T3844" s="21">
        <f t="shared" si="1073"/>
        <v>86.147999999999996</v>
      </c>
      <c r="U3844" s="37">
        <f>VLOOKUP(Time_Zone, 'LSTM LookUp'!$B$5:$D$8, 3, FALSE)</f>
        <v>-75</v>
      </c>
      <c r="V3844" s="21">
        <f t="shared" si="1083"/>
        <v>0.95013944950217</v>
      </c>
      <c r="W3844" s="21">
        <f t="shared" si="1074"/>
        <v>86.385534862375522</v>
      </c>
      <c r="X3844" s="21">
        <f t="shared" si="1075"/>
        <v>18.808560073678713</v>
      </c>
      <c r="Y3844" s="21">
        <f t="shared" si="1076"/>
        <v>91.808560073678706</v>
      </c>
      <c r="Z3844" s="21">
        <f t="shared" si="1084"/>
        <v>29.101710049367501</v>
      </c>
      <c r="AA3844" s="21">
        <f t="shared" si="1077"/>
        <v>0</v>
      </c>
      <c r="AB3844" s="21">
        <f t="shared" si="1078"/>
        <v>29.101710049367501</v>
      </c>
      <c r="AC3844" s="21">
        <f t="shared" si="1079"/>
        <v>71.959999999999994</v>
      </c>
      <c r="AD3844" s="21">
        <f t="shared" si="1085"/>
        <v>29.101710049367501</v>
      </c>
      <c r="AE3844" s="21" t="str">
        <f t="shared" si="1080"/>
        <v>6/9/7:00</v>
      </c>
    </row>
    <row r="3845" spans="2:31">
      <c r="B3845" s="37">
        <v>6</v>
      </c>
      <c r="C3845" s="38">
        <v>9</v>
      </c>
      <c r="D3845" s="39">
        <v>8</v>
      </c>
      <c r="E3845" s="17">
        <v>22.2</v>
      </c>
      <c r="F3845" s="17">
        <v>129</v>
      </c>
      <c r="G3845" s="17">
        <v>7</v>
      </c>
      <c r="H3845" s="37">
        <f t="shared" si="1068"/>
        <v>71.959999999999994</v>
      </c>
      <c r="I3845" s="37">
        <f>IF(H3845&lt;'Roof Calculator'!$G$8, 1, 0)</f>
        <v>0</v>
      </c>
      <c r="J3845" s="37">
        <f>IF(H3845&gt;='Roof Calculator'!$G$8, 1, 0)</f>
        <v>1</v>
      </c>
      <c r="K3845" s="37">
        <f t="shared" si="1069"/>
        <v>0</v>
      </c>
      <c r="L3845" s="37">
        <f t="shared" si="1070"/>
        <v>71.959999999999994</v>
      </c>
      <c r="M3845" s="37">
        <v>0</v>
      </c>
      <c r="N3845" s="37">
        <f t="shared" si="1071"/>
        <v>129</v>
      </c>
      <c r="O3845" s="37">
        <v>0</v>
      </c>
      <c r="P3845" s="37">
        <v>0</v>
      </c>
      <c r="Q3845" s="21">
        <f t="shared" si="1072"/>
        <v>39.790999999999997</v>
      </c>
      <c r="R3845" s="21">
        <f t="shared" si="1081"/>
        <v>160.29166666666512</v>
      </c>
      <c r="S3845" s="21">
        <f t="shared" si="1082"/>
        <v>22.926297842278096</v>
      </c>
      <c r="T3845" s="21">
        <f t="shared" si="1073"/>
        <v>86.147999999999996</v>
      </c>
      <c r="U3845" s="37">
        <f>VLOOKUP(Time_Zone, 'LSTM LookUp'!$B$5:$D$8, 3, FALSE)</f>
        <v>-75</v>
      </c>
      <c r="V3845" s="21">
        <f t="shared" si="1083"/>
        <v>0.94223418132779968</v>
      </c>
      <c r="W3845" s="21">
        <f t="shared" si="1074"/>
        <v>101.38355854533195</v>
      </c>
      <c r="X3845" s="21">
        <f t="shared" si="1075"/>
        <v>0.76737631955583629</v>
      </c>
      <c r="Y3845" s="21">
        <f t="shared" si="1076"/>
        <v>129.76737631955584</v>
      </c>
      <c r="Z3845" s="21">
        <f t="shared" si="1084"/>
        <v>41.133991824816476</v>
      </c>
      <c r="AA3845" s="21">
        <f t="shared" si="1077"/>
        <v>0</v>
      </c>
      <c r="AB3845" s="21">
        <f t="shared" si="1078"/>
        <v>41.133991824816476</v>
      </c>
      <c r="AC3845" s="21">
        <f t="shared" si="1079"/>
        <v>71.959999999999994</v>
      </c>
      <c r="AD3845" s="21">
        <f t="shared" si="1085"/>
        <v>41.133991824816476</v>
      </c>
      <c r="AE3845" s="21" t="str">
        <f t="shared" si="1080"/>
        <v>6/9/8:00</v>
      </c>
    </row>
    <row r="3846" spans="2:31">
      <c r="B3846" s="37">
        <v>6</v>
      </c>
      <c r="C3846" s="38">
        <v>9</v>
      </c>
      <c r="D3846" s="39">
        <v>9</v>
      </c>
      <c r="E3846" s="17">
        <v>23.3</v>
      </c>
      <c r="F3846" s="17">
        <v>194</v>
      </c>
      <c r="G3846" s="17">
        <v>9</v>
      </c>
      <c r="H3846" s="37">
        <f t="shared" si="1068"/>
        <v>73.94</v>
      </c>
      <c r="I3846" s="37">
        <f>IF(H3846&lt;'Roof Calculator'!$G$8, 1, 0)</f>
        <v>0</v>
      </c>
      <c r="J3846" s="37">
        <f>IF(H3846&gt;='Roof Calculator'!$G$8, 1, 0)</f>
        <v>1</v>
      </c>
      <c r="K3846" s="37">
        <f t="shared" si="1069"/>
        <v>0</v>
      </c>
      <c r="L3846" s="37">
        <f t="shared" si="1070"/>
        <v>73.94</v>
      </c>
      <c r="M3846" s="37">
        <v>0</v>
      </c>
      <c r="N3846" s="37">
        <f t="shared" si="1071"/>
        <v>194</v>
      </c>
      <c r="O3846" s="37">
        <v>0</v>
      </c>
      <c r="P3846" s="37">
        <v>0</v>
      </c>
      <c r="Q3846" s="21">
        <f t="shared" si="1072"/>
        <v>39.790999999999997</v>
      </c>
      <c r="R3846" s="21">
        <f t="shared" si="1081"/>
        <v>160.33333333333178</v>
      </c>
      <c r="S3846" s="21">
        <f t="shared" si="1082"/>
        <v>22.929921172566178</v>
      </c>
      <c r="T3846" s="21">
        <f t="shared" si="1073"/>
        <v>86.147999999999996</v>
      </c>
      <c r="U3846" s="37">
        <f>VLOOKUP(Time_Zone, 'LSTM LookUp'!$B$5:$D$8, 3, FALSE)</f>
        <v>-75</v>
      </c>
      <c r="V3846" s="21">
        <f t="shared" si="1083"/>
        <v>0.93432233250325658</v>
      </c>
      <c r="W3846" s="21">
        <f t="shared" si="1074"/>
        <v>116.38158058312582</v>
      </c>
      <c r="X3846" s="21">
        <f t="shared" si="1075"/>
        <v>-0.58596640785613974</v>
      </c>
      <c r="Y3846" s="21">
        <f t="shared" si="1076"/>
        <v>193.41403359214385</v>
      </c>
      <c r="Z3846" s="21">
        <f t="shared" si="1084"/>
        <v>61.30887055150454</v>
      </c>
      <c r="AA3846" s="21">
        <f t="shared" si="1077"/>
        <v>0</v>
      </c>
      <c r="AB3846" s="21">
        <f t="shared" si="1078"/>
        <v>61.30887055150454</v>
      </c>
      <c r="AC3846" s="21">
        <f t="shared" si="1079"/>
        <v>73.94</v>
      </c>
      <c r="AD3846" s="21">
        <f t="shared" si="1085"/>
        <v>61.30887055150454</v>
      </c>
      <c r="AE3846" s="21" t="str">
        <f t="shared" si="1080"/>
        <v>6/9/9:00</v>
      </c>
    </row>
    <row r="3847" spans="2:31">
      <c r="B3847" s="37">
        <v>6</v>
      </c>
      <c r="C3847" s="38">
        <v>9</v>
      </c>
      <c r="D3847" s="39">
        <v>10</v>
      </c>
      <c r="E3847" s="17">
        <v>23.3</v>
      </c>
      <c r="F3847" s="17">
        <v>281</v>
      </c>
      <c r="G3847" s="17">
        <v>1</v>
      </c>
      <c r="H3847" s="37">
        <f t="shared" si="1068"/>
        <v>73.94</v>
      </c>
      <c r="I3847" s="37">
        <f>IF(H3847&lt;'Roof Calculator'!$G$8, 1, 0)</f>
        <v>0</v>
      </c>
      <c r="J3847" s="37">
        <f>IF(H3847&gt;='Roof Calculator'!$G$8, 1, 0)</f>
        <v>1</v>
      </c>
      <c r="K3847" s="37">
        <f t="shared" si="1069"/>
        <v>0</v>
      </c>
      <c r="L3847" s="37">
        <f t="shared" si="1070"/>
        <v>73.94</v>
      </c>
      <c r="M3847" s="37">
        <v>0</v>
      </c>
      <c r="N3847" s="37">
        <f t="shared" si="1071"/>
        <v>281</v>
      </c>
      <c r="O3847" s="37">
        <v>0</v>
      </c>
      <c r="P3847" s="37">
        <v>0</v>
      </c>
      <c r="Q3847" s="21">
        <f t="shared" si="1072"/>
        <v>39.790999999999997</v>
      </c>
      <c r="R3847" s="21">
        <f t="shared" si="1081"/>
        <v>160.37499999999844</v>
      </c>
      <c r="S3847" s="21">
        <f t="shared" si="1082"/>
        <v>22.933532130001556</v>
      </c>
      <c r="T3847" s="21">
        <f t="shared" si="1073"/>
        <v>86.147999999999996</v>
      </c>
      <c r="U3847" s="37">
        <f>VLOOKUP(Time_Zone, 'LSTM LookUp'!$B$5:$D$8, 3, FALSE)</f>
        <v>-75</v>
      </c>
      <c r="V3847" s="21">
        <f t="shared" si="1083"/>
        <v>0.92640392713136355</v>
      </c>
      <c r="W3847" s="21">
        <f t="shared" si="1074"/>
        <v>131.37960098178286</v>
      </c>
      <c r="X3847" s="21">
        <f t="shared" si="1075"/>
        <v>-0.21840767485436746</v>
      </c>
      <c r="Y3847" s="21">
        <f t="shared" si="1076"/>
        <v>280.78159232514565</v>
      </c>
      <c r="Z3847" s="21">
        <f t="shared" si="1084"/>
        <v>89.002860740746655</v>
      </c>
      <c r="AA3847" s="21">
        <f t="shared" si="1077"/>
        <v>0</v>
      </c>
      <c r="AB3847" s="21">
        <f t="shared" si="1078"/>
        <v>89.002860740746655</v>
      </c>
      <c r="AC3847" s="21">
        <f t="shared" si="1079"/>
        <v>73.94</v>
      </c>
      <c r="AD3847" s="21">
        <f t="shared" si="1085"/>
        <v>89.002860740746655</v>
      </c>
      <c r="AE3847" s="21" t="str">
        <f t="shared" si="1080"/>
        <v>6/9/10:00</v>
      </c>
    </row>
    <row r="3848" spans="2:31">
      <c r="B3848" s="37">
        <v>6</v>
      </c>
      <c r="C3848" s="38">
        <v>9</v>
      </c>
      <c r="D3848" s="39">
        <v>11</v>
      </c>
      <c r="E3848" s="17">
        <v>23.9</v>
      </c>
      <c r="F3848" s="17">
        <v>388</v>
      </c>
      <c r="G3848" s="17">
        <v>1</v>
      </c>
      <c r="H3848" s="37">
        <f t="shared" si="1068"/>
        <v>75.02</v>
      </c>
      <c r="I3848" s="37">
        <f>IF(H3848&lt;'Roof Calculator'!$G$8, 1, 0)</f>
        <v>0</v>
      </c>
      <c r="J3848" s="37">
        <f>IF(H3848&gt;='Roof Calculator'!$G$8, 1, 0)</f>
        <v>1</v>
      </c>
      <c r="K3848" s="37">
        <f t="shared" si="1069"/>
        <v>0</v>
      </c>
      <c r="L3848" s="37">
        <f t="shared" si="1070"/>
        <v>75.02</v>
      </c>
      <c r="M3848" s="37">
        <v>0</v>
      </c>
      <c r="N3848" s="37">
        <f t="shared" si="1071"/>
        <v>388</v>
      </c>
      <c r="O3848" s="37">
        <v>0</v>
      </c>
      <c r="P3848" s="37">
        <v>0</v>
      </c>
      <c r="Q3848" s="21">
        <f t="shared" si="1072"/>
        <v>39.790999999999997</v>
      </c>
      <c r="R3848" s="21">
        <f t="shared" si="1081"/>
        <v>160.41666666666509</v>
      </c>
      <c r="S3848" s="21">
        <f t="shared" si="1082"/>
        <v>22.937130711751056</v>
      </c>
      <c r="T3848" s="21">
        <f t="shared" si="1073"/>
        <v>86.147999999999996</v>
      </c>
      <c r="U3848" s="37">
        <f>VLOOKUP(Time_Zone, 'LSTM LookUp'!$B$5:$D$8, 3, FALSE)</f>
        <v>-75</v>
      </c>
      <c r="V3848" s="21">
        <f t="shared" si="1083"/>
        <v>0.91847898933082939</v>
      </c>
      <c r="W3848" s="21">
        <f t="shared" si="1074"/>
        <v>146.37761974733272</v>
      </c>
      <c r="X3848" s="21">
        <f t="shared" si="1075"/>
        <v>-0.33983021801189472</v>
      </c>
      <c r="Y3848" s="21">
        <f t="shared" si="1076"/>
        <v>387.66016978198809</v>
      </c>
      <c r="Z3848" s="21">
        <f t="shared" si="1084"/>
        <v>122.88150309328719</v>
      </c>
      <c r="AA3848" s="21">
        <f t="shared" si="1077"/>
        <v>0</v>
      </c>
      <c r="AB3848" s="21">
        <f t="shared" si="1078"/>
        <v>122.88150309328719</v>
      </c>
      <c r="AC3848" s="21">
        <f t="shared" si="1079"/>
        <v>75.02</v>
      </c>
      <c r="AD3848" s="21">
        <f t="shared" si="1085"/>
        <v>122.88150309328719</v>
      </c>
      <c r="AE3848" s="21" t="str">
        <f t="shared" si="1080"/>
        <v>6/9/11:00</v>
      </c>
    </row>
    <row r="3849" spans="2:31">
      <c r="B3849" s="37">
        <v>6</v>
      </c>
      <c r="C3849" s="38">
        <v>9</v>
      </c>
      <c r="D3849" s="39">
        <v>12</v>
      </c>
      <c r="E3849" s="17">
        <v>23.9</v>
      </c>
      <c r="F3849" s="17">
        <v>374</v>
      </c>
      <c r="G3849" s="17">
        <v>6</v>
      </c>
      <c r="H3849" s="37">
        <f t="shared" si="1068"/>
        <v>75.02</v>
      </c>
      <c r="I3849" s="37">
        <f>IF(H3849&lt;'Roof Calculator'!$G$8, 1, 0)</f>
        <v>0</v>
      </c>
      <c r="J3849" s="37">
        <f>IF(H3849&gt;='Roof Calculator'!$G$8, 1, 0)</f>
        <v>1</v>
      </c>
      <c r="K3849" s="37">
        <f t="shared" si="1069"/>
        <v>0</v>
      </c>
      <c r="L3849" s="37">
        <f t="shared" si="1070"/>
        <v>75.02</v>
      </c>
      <c r="M3849" s="37">
        <v>0</v>
      </c>
      <c r="N3849" s="37">
        <f t="shared" si="1071"/>
        <v>374</v>
      </c>
      <c r="O3849" s="37">
        <v>0</v>
      </c>
      <c r="P3849" s="37">
        <v>0</v>
      </c>
      <c r="Q3849" s="21">
        <f t="shared" si="1072"/>
        <v>39.790999999999997</v>
      </c>
      <c r="R3849" s="21">
        <f t="shared" si="1081"/>
        <v>160.45833333333175</v>
      </c>
      <c r="S3849" s="21">
        <f t="shared" si="1082"/>
        <v>22.94071691499073</v>
      </c>
      <c r="T3849" s="21">
        <f t="shared" si="1073"/>
        <v>86.147999999999996</v>
      </c>
      <c r="U3849" s="37">
        <f>VLOOKUP(Time_Zone, 'LSTM LookUp'!$B$5:$D$8, 3, FALSE)</f>
        <v>-75</v>
      </c>
      <c r="V3849" s="21">
        <f t="shared" si="1083"/>
        <v>0.91054754323617937</v>
      </c>
      <c r="W3849" s="21">
        <f t="shared" si="1074"/>
        <v>161.37563688580906</v>
      </c>
      <c r="X3849" s="21">
        <f t="shared" si="1075"/>
        <v>-2.5266112226744939</v>
      </c>
      <c r="Y3849" s="21">
        <f t="shared" si="1076"/>
        <v>371.47338877732551</v>
      </c>
      <c r="Z3849" s="21">
        <f t="shared" si="1084"/>
        <v>117.75057622707494</v>
      </c>
      <c r="AA3849" s="21">
        <f t="shared" si="1077"/>
        <v>0</v>
      </c>
      <c r="AB3849" s="21">
        <f t="shared" si="1078"/>
        <v>117.75057622707494</v>
      </c>
      <c r="AC3849" s="21">
        <f t="shared" si="1079"/>
        <v>75.02</v>
      </c>
      <c r="AD3849" s="21">
        <f t="shared" si="1085"/>
        <v>117.75057622707494</v>
      </c>
      <c r="AE3849" s="21" t="str">
        <f t="shared" si="1080"/>
        <v>6/9/12:00</v>
      </c>
    </row>
    <row r="3850" spans="2:31">
      <c r="B3850" s="37">
        <v>6</v>
      </c>
      <c r="C3850" s="38">
        <v>9</v>
      </c>
      <c r="D3850" s="39">
        <v>13</v>
      </c>
      <c r="E3850" s="17">
        <v>25</v>
      </c>
      <c r="F3850" s="17">
        <v>418</v>
      </c>
      <c r="G3850" s="17">
        <v>4</v>
      </c>
      <c r="H3850" s="37">
        <f t="shared" si="1068"/>
        <v>77</v>
      </c>
      <c r="I3850" s="37">
        <f>IF(H3850&lt;'Roof Calculator'!$G$8, 1, 0)</f>
        <v>0</v>
      </c>
      <c r="J3850" s="37">
        <f>IF(H3850&gt;='Roof Calculator'!$G$8, 1, 0)</f>
        <v>1</v>
      </c>
      <c r="K3850" s="37">
        <f t="shared" si="1069"/>
        <v>0</v>
      </c>
      <c r="L3850" s="37">
        <f t="shared" si="1070"/>
        <v>77</v>
      </c>
      <c r="M3850" s="37">
        <v>0</v>
      </c>
      <c r="N3850" s="37">
        <f t="shared" si="1071"/>
        <v>418</v>
      </c>
      <c r="O3850" s="37">
        <v>0</v>
      </c>
      <c r="P3850" s="37">
        <v>0</v>
      </c>
      <c r="Q3850" s="21">
        <f t="shared" si="1072"/>
        <v>39.790999999999997</v>
      </c>
      <c r="R3850" s="21">
        <f t="shared" si="1081"/>
        <v>160.49999999999841</v>
      </c>
      <c r="S3850" s="21">
        <f t="shared" si="1082"/>
        <v>22.94429073690586</v>
      </c>
      <c r="T3850" s="21">
        <f t="shared" si="1073"/>
        <v>86.147999999999996</v>
      </c>
      <c r="U3850" s="37">
        <f>VLOOKUP(Time_Zone, 'LSTM LookUp'!$B$5:$D$8, 3, FALSE)</f>
        <v>-75</v>
      </c>
      <c r="V3850" s="21">
        <f t="shared" si="1083"/>
        <v>0.90260961299771303</v>
      </c>
      <c r="W3850" s="21">
        <f t="shared" si="1074"/>
        <v>176.37365240324942</v>
      </c>
      <c r="X3850" s="21">
        <f t="shared" si="1075"/>
        <v>-1.8267414168527587</v>
      </c>
      <c r="Y3850" s="21">
        <f t="shared" si="1076"/>
        <v>416.17325858314723</v>
      </c>
      <c r="Z3850" s="21">
        <f t="shared" si="1084"/>
        <v>131.91965424430495</v>
      </c>
      <c r="AA3850" s="21">
        <f t="shared" si="1077"/>
        <v>0</v>
      </c>
      <c r="AB3850" s="21">
        <f t="shared" si="1078"/>
        <v>131.91965424430495</v>
      </c>
      <c r="AC3850" s="21">
        <f t="shared" si="1079"/>
        <v>77</v>
      </c>
      <c r="AD3850" s="21">
        <f t="shared" si="1085"/>
        <v>131.91965424430495</v>
      </c>
      <c r="AE3850" s="21" t="str">
        <f t="shared" si="1080"/>
        <v>6/9/13:00</v>
      </c>
    </row>
    <row r="3851" spans="2:31">
      <c r="B3851" s="37">
        <v>6</v>
      </c>
      <c r="C3851" s="38">
        <v>9</v>
      </c>
      <c r="D3851" s="39">
        <v>14</v>
      </c>
      <c r="E3851" s="17">
        <v>25</v>
      </c>
      <c r="F3851" s="17">
        <v>410</v>
      </c>
      <c r="G3851" s="17">
        <v>5</v>
      </c>
      <c r="H3851" s="37">
        <f t="shared" si="1068"/>
        <v>77</v>
      </c>
      <c r="I3851" s="37">
        <f>IF(H3851&lt;'Roof Calculator'!$G$8, 1, 0)</f>
        <v>0</v>
      </c>
      <c r="J3851" s="37">
        <f>IF(H3851&gt;='Roof Calculator'!$G$8, 1, 0)</f>
        <v>1</v>
      </c>
      <c r="K3851" s="37">
        <f t="shared" si="1069"/>
        <v>0</v>
      </c>
      <c r="L3851" s="37">
        <f t="shared" si="1070"/>
        <v>77</v>
      </c>
      <c r="M3851" s="37">
        <v>0</v>
      </c>
      <c r="N3851" s="37">
        <f t="shared" si="1071"/>
        <v>410</v>
      </c>
      <c r="O3851" s="37">
        <v>0</v>
      </c>
      <c r="P3851" s="37">
        <v>0</v>
      </c>
      <c r="Q3851" s="21">
        <f t="shared" si="1072"/>
        <v>39.790999999999997</v>
      </c>
      <c r="R3851" s="21">
        <f t="shared" si="1081"/>
        <v>160.54166666666507</v>
      </c>
      <c r="S3851" s="21">
        <f t="shared" si="1082"/>
        <v>22.947852174690951</v>
      </c>
      <c r="T3851" s="21">
        <f t="shared" si="1073"/>
        <v>86.147999999999996</v>
      </c>
      <c r="U3851" s="37">
        <f>VLOOKUP(Time_Zone, 'LSTM LookUp'!$B$5:$D$8, 3, FALSE)</f>
        <v>-75</v>
      </c>
      <c r="V3851" s="21">
        <f t="shared" si="1083"/>
        <v>0.89466522278144023</v>
      </c>
      <c r="W3851" s="21">
        <f t="shared" si="1074"/>
        <v>191.37166630569538</v>
      </c>
      <c r="X3851" s="21">
        <f t="shared" si="1075"/>
        <v>-2.2207817389312683</v>
      </c>
      <c r="Y3851" s="21">
        <f t="shared" si="1076"/>
        <v>407.77921826106871</v>
      </c>
      <c r="Z3851" s="21">
        <f t="shared" si="1084"/>
        <v>129.25889006937632</v>
      </c>
      <c r="AA3851" s="21">
        <f t="shared" si="1077"/>
        <v>0</v>
      </c>
      <c r="AB3851" s="21">
        <f t="shared" si="1078"/>
        <v>129.25889006937632</v>
      </c>
      <c r="AC3851" s="21">
        <f t="shared" si="1079"/>
        <v>77</v>
      </c>
      <c r="AD3851" s="21">
        <f t="shared" si="1085"/>
        <v>129.25889006937632</v>
      </c>
      <c r="AE3851" s="21" t="str">
        <f t="shared" si="1080"/>
        <v>6/9/14:00</v>
      </c>
    </row>
    <row r="3852" spans="2:31">
      <c r="B3852" s="37">
        <v>6</v>
      </c>
      <c r="C3852" s="38">
        <v>9</v>
      </c>
      <c r="D3852" s="39">
        <v>15</v>
      </c>
      <c r="E3852" s="17">
        <v>26.1</v>
      </c>
      <c r="F3852" s="17">
        <v>403</v>
      </c>
      <c r="G3852" s="17">
        <v>4</v>
      </c>
      <c r="H3852" s="37">
        <f t="shared" si="1068"/>
        <v>78.98</v>
      </c>
      <c r="I3852" s="37">
        <f>IF(H3852&lt;'Roof Calculator'!$G$8, 1, 0)</f>
        <v>0</v>
      </c>
      <c r="J3852" s="37">
        <f>IF(H3852&gt;='Roof Calculator'!$G$8, 1, 0)</f>
        <v>1</v>
      </c>
      <c r="K3852" s="37">
        <f t="shared" si="1069"/>
        <v>0</v>
      </c>
      <c r="L3852" s="37">
        <f t="shared" si="1070"/>
        <v>78.98</v>
      </c>
      <c r="M3852" s="37">
        <v>0</v>
      </c>
      <c r="N3852" s="37">
        <f t="shared" si="1071"/>
        <v>403</v>
      </c>
      <c r="O3852" s="37">
        <v>0</v>
      </c>
      <c r="P3852" s="37">
        <v>0</v>
      </c>
      <c r="Q3852" s="21">
        <f t="shared" si="1072"/>
        <v>39.790999999999997</v>
      </c>
      <c r="R3852" s="21">
        <f t="shared" si="1081"/>
        <v>160.58333333333172</v>
      </c>
      <c r="S3852" s="21">
        <f t="shared" si="1082"/>
        <v>22.951401225549734</v>
      </c>
      <c r="T3852" s="21">
        <f t="shared" si="1073"/>
        <v>86.147999999999996</v>
      </c>
      <c r="U3852" s="37">
        <f>VLOOKUP(Time_Zone, 'LSTM LookUp'!$B$5:$D$8, 3, FALSE)</f>
        <v>-75</v>
      </c>
      <c r="V3852" s="21">
        <f t="shared" si="1083"/>
        <v>0.88671439676902697</v>
      </c>
      <c r="W3852" s="21">
        <f t="shared" si="1074"/>
        <v>206.36967859919221</v>
      </c>
      <c r="X3852" s="21">
        <f t="shared" si="1075"/>
        <v>-1.5374739339363148</v>
      </c>
      <c r="Y3852" s="21">
        <f t="shared" si="1076"/>
        <v>401.46252606606367</v>
      </c>
      <c r="Z3852" s="21">
        <f t="shared" si="1084"/>
        <v>127.25660896854416</v>
      </c>
      <c r="AA3852" s="21">
        <f t="shared" si="1077"/>
        <v>0</v>
      </c>
      <c r="AB3852" s="21">
        <f t="shared" si="1078"/>
        <v>127.25660896854416</v>
      </c>
      <c r="AC3852" s="21">
        <f t="shared" si="1079"/>
        <v>78.98</v>
      </c>
      <c r="AD3852" s="21">
        <f t="shared" si="1085"/>
        <v>127.25660896854416</v>
      </c>
      <c r="AE3852" s="21" t="str">
        <f t="shared" si="1080"/>
        <v>6/9/15:00</v>
      </c>
    </row>
    <row r="3853" spans="2:31">
      <c r="B3853" s="37">
        <v>6</v>
      </c>
      <c r="C3853" s="38">
        <v>9</v>
      </c>
      <c r="D3853" s="39">
        <v>16</v>
      </c>
      <c r="E3853" s="17">
        <v>26.7</v>
      </c>
      <c r="F3853" s="17">
        <v>377</v>
      </c>
      <c r="G3853" s="17">
        <v>2</v>
      </c>
      <c r="H3853" s="37">
        <f t="shared" si="1068"/>
        <v>80.06</v>
      </c>
      <c r="I3853" s="37">
        <f>IF(H3853&lt;'Roof Calculator'!$G$8, 1, 0)</f>
        <v>0</v>
      </c>
      <c r="J3853" s="37">
        <f>IF(H3853&gt;='Roof Calculator'!$G$8, 1, 0)</f>
        <v>1</v>
      </c>
      <c r="K3853" s="37">
        <f t="shared" si="1069"/>
        <v>0</v>
      </c>
      <c r="L3853" s="37">
        <f t="shared" si="1070"/>
        <v>80.06</v>
      </c>
      <c r="M3853" s="37">
        <v>0</v>
      </c>
      <c r="N3853" s="37">
        <f t="shared" si="1071"/>
        <v>377</v>
      </c>
      <c r="O3853" s="37">
        <v>0</v>
      </c>
      <c r="P3853" s="37">
        <v>0</v>
      </c>
      <c r="Q3853" s="21">
        <f t="shared" si="1072"/>
        <v>39.790999999999997</v>
      </c>
      <c r="R3853" s="21">
        <f t="shared" si="1081"/>
        <v>160.62499999999838</v>
      </c>
      <c r="S3853" s="21">
        <f t="shared" si="1082"/>
        <v>22.954937886695195</v>
      </c>
      <c r="T3853" s="21">
        <f t="shared" si="1073"/>
        <v>86.147999999999996</v>
      </c>
      <c r="U3853" s="37">
        <f>VLOOKUP(Time_Zone, 'LSTM LookUp'!$B$5:$D$8, 3, FALSE)</f>
        <v>-75</v>
      </c>
      <c r="V3853" s="21">
        <f t="shared" si="1083"/>
        <v>0.87875715915776542</v>
      </c>
      <c r="W3853" s="21">
        <f t="shared" si="1074"/>
        <v>221.36768928978944</v>
      </c>
      <c r="X3853" s="21">
        <f t="shared" si="1075"/>
        <v>-0.56279003245581416</v>
      </c>
      <c r="Y3853" s="21">
        <f t="shared" si="1076"/>
        <v>376.43720996754416</v>
      </c>
      <c r="Z3853" s="21">
        <f t="shared" si="1084"/>
        <v>119.32402084812901</v>
      </c>
      <c r="AA3853" s="21">
        <f t="shared" si="1077"/>
        <v>0</v>
      </c>
      <c r="AB3853" s="21">
        <f t="shared" si="1078"/>
        <v>119.32402084812901</v>
      </c>
      <c r="AC3853" s="21">
        <f t="shared" si="1079"/>
        <v>80.06</v>
      </c>
      <c r="AD3853" s="21">
        <f t="shared" si="1085"/>
        <v>119.32402084812901</v>
      </c>
      <c r="AE3853" s="21" t="str">
        <f t="shared" si="1080"/>
        <v>6/9/16:00</v>
      </c>
    </row>
    <row r="3854" spans="2:31">
      <c r="B3854" s="37">
        <v>6</v>
      </c>
      <c r="C3854" s="38">
        <v>9</v>
      </c>
      <c r="D3854" s="39">
        <v>17</v>
      </c>
      <c r="E3854" s="17">
        <v>26.7</v>
      </c>
      <c r="F3854" s="17">
        <v>285</v>
      </c>
      <c r="G3854" s="17">
        <v>377</v>
      </c>
      <c r="H3854" s="37">
        <f t="shared" si="1068"/>
        <v>80.06</v>
      </c>
      <c r="I3854" s="37">
        <f>IF(H3854&lt;'Roof Calculator'!$G$8, 1, 0)</f>
        <v>0</v>
      </c>
      <c r="J3854" s="37">
        <f>IF(H3854&gt;='Roof Calculator'!$G$8, 1, 0)</f>
        <v>1</v>
      </c>
      <c r="K3854" s="37">
        <f t="shared" si="1069"/>
        <v>0</v>
      </c>
      <c r="L3854" s="37">
        <f t="shared" si="1070"/>
        <v>80.06</v>
      </c>
      <c r="M3854" s="37">
        <v>0</v>
      </c>
      <c r="N3854" s="37">
        <f t="shared" si="1071"/>
        <v>285</v>
      </c>
      <c r="O3854" s="37">
        <v>0</v>
      </c>
      <c r="P3854" s="37">
        <v>0</v>
      </c>
      <c r="Q3854" s="21">
        <f t="shared" si="1072"/>
        <v>39.790999999999997</v>
      </c>
      <c r="R3854" s="21">
        <f t="shared" si="1081"/>
        <v>160.66666666666504</v>
      </c>
      <c r="S3854" s="21">
        <f t="shared" si="1082"/>
        <v>22.958462155349554</v>
      </c>
      <c r="T3854" s="21">
        <f t="shared" si="1073"/>
        <v>86.147999999999996</v>
      </c>
      <c r="U3854" s="37">
        <f>VLOOKUP(Time_Zone, 'LSTM LookUp'!$B$5:$D$8, 3, FALSE)</f>
        <v>-75</v>
      </c>
      <c r="V3854" s="21">
        <f t="shared" si="1083"/>
        <v>0.870793534160482</v>
      </c>
      <c r="W3854" s="21">
        <f t="shared" si="1074"/>
        <v>236.36569838354009</v>
      </c>
      <c r="X3854" s="21">
        <f t="shared" si="1075"/>
        <v>-53.62868340272707</v>
      </c>
      <c r="Y3854" s="21">
        <f t="shared" si="1076"/>
        <v>231.37131659727294</v>
      </c>
      <c r="Z3854" s="21">
        <f t="shared" si="1084"/>
        <v>73.340666316415394</v>
      </c>
      <c r="AA3854" s="21">
        <f t="shared" si="1077"/>
        <v>0</v>
      </c>
      <c r="AB3854" s="21">
        <f t="shared" si="1078"/>
        <v>73.340666316415394</v>
      </c>
      <c r="AC3854" s="21">
        <f t="shared" si="1079"/>
        <v>80.06</v>
      </c>
      <c r="AD3854" s="21">
        <f t="shared" si="1085"/>
        <v>73.340666316415394</v>
      </c>
      <c r="AE3854" s="21" t="str">
        <f t="shared" si="1080"/>
        <v>6/9/17:00</v>
      </c>
    </row>
    <row r="3855" spans="2:31">
      <c r="B3855" s="37">
        <v>6</v>
      </c>
      <c r="C3855" s="38">
        <v>9</v>
      </c>
      <c r="D3855" s="39">
        <v>18</v>
      </c>
      <c r="E3855" s="17">
        <v>26.7</v>
      </c>
      <c r="F3855" s="17">
        <v>171</v>
      </c>
      <c r="G3855" s="17">
        <v>42</v>
      </c>
      <c r="H3855" s="37">
        <f t="shared" si="1068"/>
        <v>80.06</v>
      </c>
      <c r="I3855" s="37">
        <f>IF(H3855&lt;'Roof Calculator'!$G$8, 1, 0)</f>
        <v>0</v>
      </c>
      <c r="J3855" s="37">
        <f>IF(H3855&gt;='Roof Calculator'!$G$8, 1, 0)</f>
        <v>1</v>
      </c>
      <c r="K3855" s="37">
        <f t="shared" si="1069"/>
        <v>0</v>
      </c>
      <c r="L3855" s="37">
        <f t="shared" si="1070"/>
        <v>80.06</v>
      </c>
      <c r="M3855" s="37">
        <v>0</v>
      </c>
      <c r="N3855" s="37">
        <f t="shared" si="1071"/>
        <v>171</v>
      </c>
      <c r="O3855" s="37">
        <v>0</v>
      </c>
      <c r="P3855" s="37">
        <v>0</v>
      </c>
      <c r="Q3855" s="21">
        <f t="shared" si="1072"/>
        <v>39.790999999999997</v>
      </c>
      <c r="R3855" s="21">
        <f t="shared" si="1081"/>
        <v>160.70833333333169</v>
      </c>
      <c r="S3855" s="21">
        <f t="shared" si="1082"/>
        <v>22.961974028744294</v>
      </c>
      <c r="T3855" s="21">
        <f t="shared" si="1073"/>
        <v>86.147999999999996</v>
      </c>
      <c r="U3855" s="37">
        <f>VLOOKUP(Time_Zone, 'LSTM LookUp'!$B$5:$D$8, 3, FALSE)</f>
        <v>-75</v>
      </c>
      <c r="V3855" s="21">
        <f t="shared" si="1083"/>
        <v>0.86282354600551336</v>
      </c>
      <c r="W3855" s="21">
        <f t="shared" si="1074"/>
        <v>251.36370588650138</v>
      </c>
      <c r="X3855" s="21">
        <f t="shared" si="1075"/>
        <v>0.99053017130423604</v>
      </c>
      <c r="Y3855" s="21">
        <f t="shared" si="1076"/>
        <v>171.99053017130424</v>
      </c>
      <c r="Z3855" s="21">
        <f t="shared" si="1084"/>
        <v>54.517994142000198</v>
      </c>
      <c r="AA3855" s="21">
        <f t="shared" si="1077"/>
        <v>0</v>
      </c>
      <c r="AB3855" s="21">
        <f t="shared" si="1078"/>
        <v>54.517994142000198</v>
      </c>
      <c r="AC3855" s="21">
        <f t="shared" si="1079"/>
        <v>80.06</v>
      </c>
      <c r="AD3855" s="21">
        <f t="shared" si="1085"/>
        <v>54.517994142000198</v>
      </c>
      <c r="AE3855" s="21" t="str">
        <f t="shared" si="1080"/>
        <v>6/9/18:00</v>
      </c>
    </row>
    <row r="3856" spans="2:31">
      <c r="B3856" s="37">
        <v>6</v>
      </c>
      <c r="C3856" s="38">
        <v>9</v>
      </c>
      <c r="D3856" s="39">
        <v>19</v>
      </c>
      <c r="E3856" s="17">
        <v>25.6</v>
      </c>
      <c r="F3856" s="17">
        <v>98</v>
      </c>
      <c r="G3856" s="17">
        <v>328</v>
      </c>
      <c r="H3856" s="37">
        <f t="shared" si="1068"/>
        <v>78.08</v>
      </c>
      <c r="I3856" s="37">
        <f>IF(H3856&lt;'Roof Calculator'!$G$8, 1, 0)</f>
        <v>0</v>
      </c>
      <c r="J3856" s="37">
        <f>IF(H3856&gt;='Roof Calculator'!$G$8, 1, 0)</f>
        <v>1</v>
      </c>
      <c r="K3856" s="37">
        <f t="shared" si="1069"/>
        <v>0</v>
      </c>
      <c r="L3856" s="37">
        <f t="shared" si="1070"/>
        <v>78.08</v>
      </c>
      <c r="M3856" s="37">
        <v>0</v>
      </c>
      <c r="N3856" s="37">
        <f t="shared" si="1071"/>
        <v>98</v>
      </c>
      <c r="O3856" s="37">
        <v>0</v>
      </c>
      <c r="P3856" s="37">
        <v>0</v>
      </c>
      <c r="Q3856" s="21">
        <f t="shared" si="1072"/>
        <v>39.790999999999997</v>
      </c>
      <c r="R3856" s="21">
        <f t="shared" si="1081"/>
        <v>160.74999999999835</v>
      </c>
      <c r="S3856" s="21">
        <f t="shared" si="1082"/>
        <v>22.96547350412018</v>
      </c>
      <c r="T3856" s="21">
        <f t="shared" si="1073"/>
        <v>86.147999999999996</v>
      </c>
      <c r="U3856" s="37">
        <f>VLOOKUP(Time_Zone, 'LSTM LookUp'!$B$5:$D$8, 3, FALSE)</f>
        <v>-75</v>
      </c>
      <c r="V3856" s="21">
        <f t="shared" si="1083"/>
        <v>0.8548472189366394</v>
      </c>
      <c r="W3856" s="21">
        <f t="shared" si="1074"/>
        <v>266.36171180473417</v>
      </c>
      <c r="X3856" s="21">
        <f t="shared" si="1075"/>
        <v>67.178854732928045</v>
      </c>
      <c r="Y3856" s="21">
        <f t="shared" si="1076"/>
        <v>165.17885473292804</v>
      </c>
      <c r="Z3856" s="21">
        <f t="shared" si="1084"/>
        <v>52.358811998211678</v>
      </c>
      <c r="AA3856" s="21">
        <f t="shared" si="1077"/>
        <v>0</v>
      </c>
      <c r="AB3856" s="21">
        <f t="shared" si="1078"/>
        <v>52.358811998211678</v>
      </c>
      <c r="AC3856" s="21">
        <f t="shared" si="1079"/>
        <v>78.08</v>
      </c>
      <c r="AD3856" s="21">
        <f t="shared" si="1085"/>
        <v>52.358811998211678</v>
      </c>
      <c r="AE3856" s="21" t="str">
        <f t="shared" si="1080"/>
        <v>6/9/19:00</v>
      </c>
    </row>
    <row r="3857" spans="2:31">
      <c r="B3857" s="37">
        <v>6</v>
      </c>
      <c r="C3857" s="38">
        <v>9</v>
      </c>
      <c r="D3857" s="39">
        <v>20</v>
      </c>
      <c r="E3857" s="17">
        <v>25</v>
      </c>
      <c r="F3857" s="17">
        <v>38</v>
      </c>
      <c r="G3857" s="17">
        <v>138</v>
      </c>
      <c r="H3857" s="37">
        <f t="shared" si="1068"/>
        <v>77</v>
      </c>
      <c r="I3857" s="37">
        <f>IF(H3857&lt;'Roof Calculator'!$G$8, 1, 0)</f>
        <v>0</v>
      </c>
      <c r="J3857" s="37">
        <f>IF(H3857&gt;='Roof Calculator'!$G$8, 1, 0)</f>
        <v>1</v>
      </c>
      <c r="K3857" s="37">
        <f t="shared" si="1069"/>
        <v>0</v>
      </c>
      <c r="L3857" s="37">
        <f t="shared" si="1070"/>
        <v>77</v>
      </c>
      <c r="M3857" s="37">
        <v>0</v>
      </c>
      <c r="N3857" s="37">
        <f t="shared" si="1071"/>
        <v>38</v>
      </c>
      <c r="O3857" s="37">
        <v>0</v>
      </c>
      <c r="P3857" s="37">
        <v>0</v>
      </c>
      <c r="Q3857" s="21">
        <f t="shared" si="1072"/>
        <v>39.790999999999997</v>
      </c>
      <c r="R3857" s="21">
        <f t="shared" si="1081"/>
        <v>160.79166666666501</v>
      </c>
      <c r="S3857" s="21">
        <f t="shared" si="1082"/>
        <v>22.968960578727227</v>
      </c>
      <c r="T3857" s="21">
        <f t="shared" si="1073"/>
        <v>86.147999999999996</v>
      </c>
      <c r="U3857" s="37">
        <f>VLOOKUP(Time_Zone, 'LSTM LookUp'!$B$5:$D$8, 3, FALSE)</f>
        <v>-75</v>
      </c>
      <c r="V3857" s="21">
        <f t="shared" si="1083"/>
        <v>0.84686457721303476</v>
      </c>
      <c r="W3857" s="21">
        <f t="shared" si="1074"/>
        <v>281.35971614430326</v>
      </c>
      <c r="X3857" s="21">
        <f t="shared" si="1075"/>
        <v>53.694727705546974</v>
      </c>
      <c r="Y3857" s="21">
        <f t="shared" si="1076"/>
        <v>91.694727705546967</v>
      </c>
      <c r="Z3857" s="21">
        <f t="shared" si="1084"/>
        <v>29.065627176823327</v>
      </c>
      <c r="AA3857" s="21">
        <f t="shared" si="1077"/>
        <v>0</v>
      </c>
      <c r="AB3857" s="21">
        <f t="shared" si="1078"/>
        <v>29.065627176823327</v>
      </c>
      <c r="AC3857" s="21">
        <f t="shared" si="1079"/>
        <v>77</v>
      </c>
      <c r="AD3857" s="21">
        <f t="shared" si="1085"/>
        <v>29.065627176823327</v>
      </c>
      <c r="AE3857" s="21" t="str">
        <f t="shared" si="1080"/>
        <v>6/9/20:00</v>
      </c>
    </row>
    <row r="3858" spans="2:31">
      <c r="B3858" s="37">
        <v>6</v>
      </c>
      <c r="C3858" s="38">
        <v>9</v>
      </c>
      <c r="D3858" s="39">
        <v>21</v>
      </c>
      <c r="E3858" s="17">
        <v>23.9</v>
      </c>
      <c r="F3858" s="17">
        <v>0</v>
      </c>
      <c r="G3858" s="17">
        <v>0</v>
      </c>
      <c r="H3858" s="37">
        <f t="shared" si="1068"/>
        <v>75.02</v>
      </c>
      <c r="I3858" s="37">
        <f>IF(H3858&lt;'Roof Calculator'!$G$8, 1, 0)</f>
        <v>0</v>
      </c>
      <c r="J3858" s="37">
        <f>IF(H3858&gt;='Roof Calculator'!$G$8, 1, 0)</f>
        <v>1</v>
      </c>
      <c r="K3858" s="37">
        <f t="shared" si="1069"/>
        <v>0</v>
      </c>
      <c r="L3858" s="37">
        <f t="shared" si="1070"/>
        <v>75.02</v>
      </c>
      <c r="M3858" s="37">
        <v>0</v>
      </c>
      <c r="N3858" s="37">
        <f t="shared" si="1071"/>
        <v>0</v>
      </c>
      <c r="O3858" s="37">
        <v>0</v>
      </c>
      <c r="P3858" s="37">
        <v>0</v>
      </c>
      <c r="Q3858" s="21">
        <f t="shared" si="1072"/>
        <v>39.790999999999997</v>
      </c>
      <c r="R3858" s="21">
        <f t="shared" si="1081"/>
        <v>160.83333333333167</v>
      </c>
      <c r="S3858" s="21">
        <f t="shared" si="1082"/>
        <v>22.97243524982472</v>
      </c>
      <c r="T3858" s="21">
        <f t="shared" si="1073"/>
        <v>86.147999999999996</v>
      </c>
      <c r="U3858" s="37">
        <f>VLOOKUP(Time_Zone, 'LSTM LookUp'!$B$5:$D$8, 3, FALSE)</f>
        <v>-75</v>
      </c>
      <c r="V3858" s="21">
        <f t="shared" si="1083"/>
        <v>0.83887564510920898</v>
      </c>
      <c r="W3858" s="21">
        <f t="shared" si="1074"/>
        <v>296.35771891127729</v>
      </c>
      <c r="X3858" s="21">
        <f t="shared" si="1075"/>
        <v>0</v>
      </c>
      <c r="Y3858" s="21">
        <f t="shared" si="1076"/>
        <v>0</v>
      </c>
      <c r="Z3858" s="21">
        <f t="shared" si="1084"/>
        <v>0</v>
      </c>
      <c r="AA3858" s="21">
        <f t="shared" si="1077"/>
        <v>0</v>
      </c>
      <c r="AB3858" s="21">
        <f t="shared" si="1078"/>
        <v>0</v>
      </c>
      <c r="AC3858" s="21">
        <f t="shared" si="1079"/>
        <v>75.02</v>
      </c>
      <c r="AD3858" s="21">
        <f t="shared" si="1085"/>
        <v>0</v>
      </c>
      <c r="AE3858" s="21" t="str">
        <f t="shared" si="1080"/>
        <v>6/9/21:00</v>
      </c>
    </row>
    <row r="3859" spans="2:31">
      <c r="B3859" s="37">
        <v>6</v>
      </c>
      <c r="C3859" s="38">
        <v>9</v>
      </c>
      <c r="D3859" s="39">
        <v>22</v>
      </c>
      <c r="E3859" s="17">
        <v>23.9</v>
      </c>
      <c r="F3859" s="17">
        <v>0</v>
      </c>
      <c r="G3859" s="17">
        <v>0</v>
      </c>
      <c r="H3859" s="37">
        <f t="shared" si="1068"/>
        <v>75.02</v>
      </c>
      <c r="I3859" s="37">
        <f>IF(H3859&lt;'Roof Calculator'!$G$8, 1, 0)</f>
        <v>0</v>
      </c>
      <c r="J3859" s="37">
        <f>IF(H3859&gt;='Roof Calculator'!$G$8, 1, 0)</f>
        <v>1</v>
      </c>
      <c r="K3859" s="37">
        <f t="shared" si="1069"/>
        <v>0</v>
      </c>
      <c r="L3859" s="37">
        <f t="shared" si="1070"/>
        <v>75.02</v>
      </c>
      <c r="M3859" s="37">
        <v>0</v>
      </c>
      <c r="N3859" s="37">
        <f t="shared" si="1071"/>
        <v>0</v>
      </c>
      <c r="O3859" s="37">
        <v>0</v>
      </c>
      <c r="P3859" s="37">
        <v>0</v>
      </c>
      <c r="Q3859" s="21">
        <f t="shared" si="1072"/>
        <v>39.790999999999997</v>
      </c>
      <c r="R3859" s="21">
        <f t="shared" si="1081"/>
        <v>160.87499999999832</v>
      </c>
      <c r="S3859" s="21">
        <f t="shared" si="1082"/>
        <v>22.975897514681261</v>
      </c>
      <c r="T3859" s="21">
        <f t="shared" si="1073"/>
        <v>86.147999999999996</v>
      </c>
      <c r="U3859" s="37">
        <f>VLOOKUP(Time_Zone, 'LSTM LookUp'!$B$5:$D$8, 3, FALSE)</f>
        <v>-75</v>
      </c>
      <c r="V3859" s="21">
        <f t="shared" si="1083"/>
        <v>0.83088044691495044</v>
      </c>
      <c r="W3859" s="21">
        <f t="shared" si="1074"/>
        <v>311.35572011172871</v>
      </c>
      <c r="X3859" s="21">
        <f t="shared" si="1075"/>
        <v>0</v>
      </c>
      <c r="Y3859" s="21">
        <f t="shared" si="1076"/>
        <v>0</v>
      </c>
      <c r="Z3859" s="21">
        <f t="shared" si="1084"/>
        <v>0</v>
      </c>
      <c r="AA3859" s="21">
        <f t="shared" si="1077"/>
        <v>0</v>
      </c>
      <c r="AB3859" s="21">
        <f t="shared" si="1078"/>
        <v>0</v>
      </c>
      <c r="AC3859" s="21">
        <f t="shared" si="1079"/>
        <v>75.02</v>
      </c>
      <c r="AD3859" s="21">
        <f t="shared" si="1085"/>
        <v>0</v>
      </c>
      <c r="AE3859" s="21" t="str">
        <f t="shared" si="1080"/>
        <v>6/9/22:00</v>
      </c>
    </row>
    <row r="3860" spans="2:31">
      <c r="B3860" s="37">
        <v>6</v>
      </c>
      <c r="C3860" s="38">
        <v>9</v>
      </c>
      <c r="D3860" s="39">
        <v>23</v>
      </c>
      <c r="E3860" s="17">
        <v>22.8</v>
      </c>
      <c r="F3860" s="17">
        <v>0</v>
      </c>
      <c r="G3860" s="17">
        <v>0</v>
      </c>
      <c r="H3860" s="37">
        <f t="shared" si="1068"/>
        <v>73.040000000000006</v>
      </c>
      <c r="I3860" s="37">
        <f>IF(H3860&lt;'Roof Calculator'!$G$8, 1, 0)</f>
        <v>0</v>
      </c>
      <c r="J3860" s="37">
        <f>IF(H3860&gt;='Roof Calculator'!$G$8, 1, 0)</f>
        <v>1</v>
      </c>
      <c r="K3860" s="37">
        <f t="shared" si="1069"/>
        <v>0</v>
      </c>
      <c r="L3860" s="37">
        <f t="shared" si="1070"/>
        <v>73.040000000000006</v>
      </c>
      <c r="M3860" s="37">
        <v>0</v>
      </c>
      <c r="N3860" s="37">
        <f t="shared" si="1071"/>
        <v>0</v>
      </c>
      <c r="O3860" s="37">
        <v>0</v>
      </c>
      <c r="P3860" s="37">
        <v>0</v>
      </c>
      <c r="Q3860" s="21">
        <f t="shared" si="1072"/>
        <v>39.790999999999997</v>
      </c>
      <c r="R3860" s="21">
        <f t="shared" si="1081"/>
        <v>160.91666666666498</v>
      </c>
      <c r="S3860" s="21">
        <f t="shared" si="1082"/>
        <v>22.979347370574704</v>
      </c>
      <c r="T3860" s="21">
        <f t="shared" si="1073"/>
        <v>86.147999999999996</v>
      </c>
      <c r="U3860" s="37">
        <f>VLOOKUP(Time_Zone, 'LSTM LookUp'!$B$5:$D$8, 3, FALSE)</f>
        <v>-75</v>
      </c>
      <c r="V3860" s="21">
        <f t="shared" si="1083"/>
        <v>0.82287900693529448</v>
      </c>
      <c r="W3860" s="21">
        <f t="shared" si="1074"/>
        <v>326.35371975173382</v>
      </c>
      <c r="X3860" s="21">
        <f t="shared" si="1075"/>
        <v>0</v>
      </c>
      <c r="Y3860" s="21">
        <f t="shared" si="1076"/>
        <v>0</v>
      </c>
      <c r="Z3860" s="21">
        <f t="shared" si="1084"/>
        <v>0</v>
      </c>
      <c r="AA3860" s="21">
        <f t="shared" si="1077"/>
        <v>0</v>
      </c>
      <c r="AB3860" s="21">
        <f t="shared" si="1078"/>
        <v>0</v>
      </c>
      <c r="AC3860" s="21">
        <f t="shared" si="1079"/>
        <v>73.040000000000006</v>
      </c>
      <c r="AD3860" s="21">
        <f t="shared" si="1085"/>
        <v>0</v>
      </c>
      <c r="AE3860" s="21" t="str">
        <f t="shared" si="1080"/>
        <v>6/9/23:00</v>
      </c>
    </row>
    <row r="3861" spans="2:31">
      <c r="B3861" s="37">
        <v>6</v>
      </c>
      <c r="C3861" s="38">
        <v>9</v>
      </c>
      <c r="D3861" s="39">
        <v>24</v>
      </c>
      <c r="E3861" s="17">
        <v>22.8</v>
      </c>
      <c r="F3861" s="17">
        <v>0</v>
      </c>
      <c r="G3861" s="17">
        <v>0</v>
      </c>
      <c r="H3861" s="37">
        <f t="shared" si="1068"/>
        <v>73.040000000000006</v>
      </c>
      <c r="I3861" s="37">
        <f>IF(H3861&lt;'Roof Calculator'!$G$8, 1, 0)</f>
        <v>0</v>
      </c>
      <c r="J3861" s="37">
        <f>IF(H3861&gt;='Roof Calculator'!$G$8, 1, 0)</f>
        <v>1</v>
      </c>
      <c r="K3861" s="37">
        <f t="shared" si="1069"/>
        <v>0</v>
      </c>
      <c r="L3861" s="37">
        <f t="shared" si="1070"/>
        <v>73.040000000000006</v>
      </c>
      <c r="M3861" s="37">
        <v>0</v>
      </c>
      <c r="N3861" s="37">
        <f t="shared" si="1071"/>
        <v>0</v>
      </c>
      <c r="O3861" s="37">
        <v>0</v>
      </c>
      <c r="P3861" s="37">
        <v>0</v>
      </c>
      <c r="Q3861" s="21">
        <f t="shared" si="1072"/>
        <v>39.790999999999997</v>
      </c>
      <c r="R3861" s="21">
        <f t="shared" si="1081"/>
        <v>160.95833333333164</v>
      </c>
      <c r="S3861" s="21">
        <f t="shared" si="1082"/>
        <v>22.982784814792236</v>
      </c>
      <c r="T3861" s="21">
        <f t="shared" si="1073"/>
        <v>86.147999999999996</v>
      </c>
      <c r="U3861" s="37">
        <f>VLOOKUP(Time_Zone, 'LSTM LookUp'!$B$5:$D$8, 3, FALSE)</f>
        <v>-75</v>
      </c>
      <c r="V3861" s="21">
        <f t="shared" si="1083"/>
        <v>0.81487134949043516</v>
      </c>
      <c r="W3861" s="21">
        <f t="shared" si="1074"/>
        <v>341.35171783737263</v>
      </c>
      <c r="X3861" s="21">
        <f t="shared" si="1075"/>
        <v>0</v>
      </c>
      <c r="Y3861" s="21">
        <f t="shared" si="1076"/>
        <v>0</v>
      </c>
      <c r="Z3861" s="21">
        <f t="shared" si="1084"/>
        <v>0</v>
      </c>
      <c r="AA3861" s="21">
        <f t="shared" si="1077"/>
        <v>0</v>
      </c>
      <c r="AB3861" s="21">
        <f t="shared" si="1078"/>
        <v>0</v>
      </c>
      <c r="AC3861" s="21">
        <f t="shared" si="1079"/>
        <v>73.040000000000006</v>
      </c>
      <c r="AD3861" s="21">
        <f t="shared" si="1085"/>
        <v>0</v>
      </c>
      <c r="AE3861" s="21" t="str">
        <f t="shared" si="1080"/>
        <v>6/9/24:00</v>
      </c>
    </row>
    <row r="3862" spans="2:31">
      <c r="B3862" s="37">
        <v>6</v>
      </c>
      <c r="C3862" s="38">
        <v>10</v>
      </c>
      <c r="D3862" s="39">
        <v>1</v>
      </c>
      <c r="E3862" s="17">
        <v>21.7</v>
      </c>
      <c r="F3862" s="17">
        <v>0</v>
      </c>
      <c r="G3862" s="17">
        <v>0</v>
      </c>
      <c r="H3862" s="37">
        <f t="shared" ref="H3862:H3925" si="1086">E3862*9/5+32</f>
        <v>71.06</v>
      </c>
      <c r="I3862" s="37">
        <f>IF(H3862&lt;'Roof Calculator'!$G$8, 1, 0)</f>
        <v>0</v>
      </c>
      <c r="J3862" s="37">
        <f>IF(H3862&gt;='Roof Calculator'!$G$8, 1, 0)</f>
        <v>1</v>
      </c>
      <c r="K3862" s="37">
        <f t="shared" ref="K3862:K3925" si="1087">I3862*H3862</f>
        <v>0</v>
      </c>
      <c r="L3862" s="37">
        <f t="shared" ref="L3862:L3925" si="1088">J3862*H3862</f>
        <v>71.06</v>
      </c>
      <c r="M3862" s="37">
        <v>0</v>
      </c>
      <c r="N3862" s="37">
        <f t="shared" ref="N3862:N3925" si="1089">F3862*(180-M3862)/180</f>
        <v>0</v>
      </c>
      <c r="O3862" s="37">
        <v>0</v>
      </c>
      <c r="P3862" s="37">
        <v>0</v>
      </c>
      <c r="Q3862" s="21">
        <f t="shared" ref="Q3862:Q3925" si="1090">Latitude</f>
        <v>39.790999999999997</v>
      </c>
      <c r="R3862" s="21">
        <f t="shared" si="1081"/>
        <v>160.99999999999829</v>
      </c>
      <c r="S3862" s="21">
        <f t="shared" si="1082"/>
        <v>22.98620984463032</v>
      </c>
      <c r="T3862" s="21">
        <f t="shared" ref="T3862:T3925" si="1091">Longitude</f>
        <v>86.147999999999996</v>
      </c>
      <c r="U3862" s="37">
        <f>VLOOKUP(Time_Zone, 'LSTM LookUp'!$B$5:$D$8, 3, FALSE)</f>
        <v>-75</v>
      </c>
      <c r="V3862" s="21">
        <f t="shared" si="1083"/>
        <v>0.8068574989156998</v>
      </c>
      <c r="W3862" s="21">
        <f t="shared" ref="W3862:W3925" si="1092">15*((D3862+(4*(T3862-U3862)+V3862)/60)-12)</f>
        <v>-3.6502856252710725</v>
      </c>
      <c r="X3862" s="21">
        <f t="shared" ref="X3862:X3925" si="1093">G3862*(SIN(S3862*PI()/180)*SIN(Q3862*PI()/180)*COS(O3862*PI()/180)-SIN(S3862*PI()/180)*COS(Q3862*PI()/180)*SIN(O3862*PI()/180)*COS(P3862*PI()/180)+COS(S3862*PI()/180)*COS(Q3862*PI()/180)*COS(O3862*PI()/180)*COS(W3862*PI()/180)+COS(S3862*PI()/180)*SIN(Q3862*PI()/180)*SIN(O3862*PI()/180)*COS(P3862*PI()/180)*COS(W3862*PI()/180)+COS(S3862*PI()/180)*SIN(P3862*PI()/180)*SIN(W3862*PI()/180)*SIN(O3862*PI()/180))</f>
        <v>0</v>
      </c>
      <c r="Y3862" s="21">
        <f t="shared" ref="Y3862:Y3925" si="1094">X3862+N3862</f>
        <v>0</v>
      </c>
      <c r="Z3862" s="21">
        <f t="shared" si="1084"/>
        <v>0</v>
      </c>
      <c r="AA3862" s="21">
        <f t="shared" ref="AA3862:AA3925" si="1095">Z3862*I3862</f>
        <v>0</v>
      </c>
      <c r="AB3862" s="21">
        <f t="shared" ref="AB3862:AB3925" si="1096">Z3862*J3862</f>
        <v>0</v>
      </c>
      <c r="AC3862" s="21">
        <f t="shared" ref="AC3862:AC3925" si="1097">L3862</f>
        <v>71.06</v>
      </c>
      <c r="AD3862" s="21">
        <f t="shared" si="1085"/>
        <v>0</v>
      </c>
      <c r="AE3862" s="21" t="str">
        <f t="shared" ref="AE3862:AE3925" si="1098">CONCATENATE(B3862, "/", C3862, "/", D3862,":00")</f>
        <v>6/10/1:00</v>
      </c>
    </row>
    <row r="3863" spans="2:31">
      <c r="B3863" s="37">
        <v>6</v>
      </c>
      <c r="C3863" s="38">
        <v>10</v>
      </c>
      <c r="D3863" s="39">
        <v>2</v>
      </c>
      <c r="E3863" s="17">
        <v>21.7</v>
      </c>
      <c r="F3863" s="17">
        <v>0</v>
      </c>
      <c r="G3863" s="17">
        <v>0</v>
      </c>
      <c r="H3863" s="37">
        <f t="shared" si="1086"/>
        <v>71.06</v>
      </c>
      <c r="I3863" s="37">
        <f>IF(H3863&lt;'Roof Calculator'!$G$8, 1, 0)</f>
        <v>0</v>
      </c>
      <c r="J3863" s="37">
        <f>IF(H3863&gt;='Roof Calculator'!$G$8, 1, 0)</f>
        <v>1</v>
      </c>
      <c r="K3863" s="37">
        <f t="shared" si="1087"/>
        <v>0</v>
      </c>
      <c r="L3863" s="37">
        <f t="shared" si="1088"/>
        <v>71.06</v>
      </c>
      <c r="M3863" s="37">
        <v>0</v>
      </c>
      <c r="N3863" s="37">
        <f t="shared" si="1089"/>
        <v>0</v>
      </c>
      <c r="O3863" s="37">
        <v>0</v>
      </c>
      <c r="P3863" s="37">
        <v>0</v>
      </c>
      <c r="Q3863" s="21">
        <f t="shared" si="1090"/>
        <v>39.790999999999997</v>
      </c>
      <c r="R3863" s="21">
        <f t="shared" ref="R3863:R3926" si="1099">R3862+1/24</f>
        <v>161.04166666666495</v>
      </c>
      <c r="S3863" s="21">
        <f t="shared" ref="S3863:S3926" si="1100">ASIN(SIN(23.45*PI()/180)*SIN((360/365*(R3863-81))*PI()/180))*180/PI()</f>
        <v>22.989622457394759</v>
      </c>
      <c r="T3863" s="21">
        <f t="shared" si="1091"/>
        <v>86.147999999999996</v>
      </c>
      <c r="U3863" s="37">
        <f>VLOOKUP(Time_Zone, 'LSTM LookUp'!$B$5:$D$8, 3, FALSE)</f>
        <v>-75</v>
      </c>
      <c r="V3863" s="21">
        <f t="shared" ref="V3863:V3926" si="1101">9.87*SIN(2*(360/365*(R3863-81))*PI()/180)-7.53*COS((360/365*(R3863-81))*PI()/180)-1.5*SIN((360/365*(R3863-81))*PI()/180)</f>
        <v>0.79883747956147233</v>
      </c>
      <c r="W3863" s="21">
        <f t="shared" si="1092"/>
        <v>11.347709369890371</v>
      </c>
      <c r="X3863" s="21">
        <f t="shared" si="1093"/>
        <v>0</v>
      </c>
      <c r="Y3863" s="21">
        <f t="shared" si="1094"/>
        <v>0</v>
      </c>
      <c r="Z3863" s="21">
        <f t="shared" ref="Z3863:Z3926" si="1102">Y3863/10.764*3.412</f>
        <v>0</v>
      </c>
      <c r="AA3863" s="21">
        <f t="shared" si="1095"/>
        <v>0</v>
      </c>
      <c r="AB3863" s="21">
        <f t="shared" si="1096"/>
        <v>0</v>
      </c>
      <c r="AC3863" s="21">
        <f t="shared" si="1097"/>
        <v>71.06</v>
      </c>
      <c r="AD3863" s="21">
        <f t="shared" ref="AD3863:AD3926" si="1103">AB3863</f>
        <v>0</v>
      </c>
      <c r="AE3863" s="21" t="str">
        <f t="shared" si="1098"/>
        <v>6/10/2:00</v>
      </c>
    </row>
    <row r="3864" spans="2:31">
      <c r="B3864" s="37">
        <v>6</v>
      </c>
      <c r="C3864" s="38">
        <v>10</v>
      </c>
      <c r="D3864" s="39">
        <v>3</v>
      </c>
      <c r="E3864" s="17">
        <v>21.7</v>
      </c>
      <c r="F3864" s="17">
        <v>0</v>
      </c>
      <c r="G3864" s="17">
        <v>0</v>
      </c>
      <c r="H3864" s="37">
        <f t="shared" si="1086"/>
        <v>71.06</v>
      </c>
      <c r="I3864" s="37">
        <f>IF(H3864&lt;'Roof Calculator'!$G$8, 1, 0)</f>
        <v>0</v>
      </c>
      <c r="J3864" s="37">
        <f>IF(H3864&gt;='Roof Calculator'!$G$8, 1, 0)</f>
        <v>1</v>
      </c>
      <c r="K3864" s="37">
        <f t="shared" si="1087"/>
        <v>0</v>
      </c>
      <c r="L3864" s="37">
        <f t="shared" si="1088"/>
        <v>71.06</v>
      </c>
      <c r="M3864" s="37">
        <v>0</v>
      </c>
      <c r="N3864" s="37">
        <f t="shared" si="1089"/>
        <v>0</v>
      </c>
      <c r="O3864" s="37">
        <v>0</v>
      </c>
      <c r="P3864" s="37">
        <v>0</v>
      </c>
      <c r="Q3864" s="21">
        <f t="shared" si="1090"/>
        <v>39.790999999999997</v>
      </c>
      <c r="R3864" s="21">
        <f t="shared" si="1099"/>
        <v>161.08333333333161</v>
      </c>
      <c r="S3864" s="21">
        <f t="shared" si="1100"/>
        <v>22.993022650400651</v>
      </c>
      <c r="T3864" s="21">
        <f t="shared" si="1091"/>
        <v>86.147999999999996</v>
      </c>
      <c r="U3864" s="37">
        <f>VLOOKUP(Time_Zone, 'LSTM LookUp'!$B$5:$D$8, 3, FALSE)</f>
        <v>-75</v>
      </c>
      <c r="V3864" s="21">
        <f t="shared" si="1101"/>
        <v>0.79081131579316688</v>
      </c>
      <c r="W3864" s="21">
        <f t="shared" si="1092"/>
        <v>26.345702828948276</v>
      </c>
      <c r="X3864" s="21">
        <f t="shared" si="1093"/>
        <v>0</v>
      </c>
      <c r="Y3864" s="21">
        <f t="shared" si="1094"/>
        <v>0</v>
      </c>
      <c r="Z3864" s="21">
        <f t="shared" si="1102"/>
        <v>0</v>
      </c>
      <c r="AA3864" s="21">
        <f t="shared" si="1095"/>
        <v>0</v>
      </c>
      <c r="AB3864" s="21">
        <f t="shared" si="1096"/>
        <v>0</v>
      </c>
      <c r="AC3864" s="21">
        <f t="shared" si="1097"/>
        <v>71.06</v>
      </c>
      <c r="AD3864" s="21">
        <f t="shared" si="1103"/>
        <v>0</v>
      </c>
      <c r="AE3864" s="21" t="str">
        <f t="shared" si="1098"/>
        <v>6/10/3:00</v>
      </c>
    </row>
    <row r="3865" spans="2:31">
      <c r="B3865" s="37">
        <v>6</v>
      </c>
      <c r="C3865" s="38">
        <v>10</v>
      </c>
      <c r="D3865" s="39">
        <v>4</v>
      </c>
      <c r="E3865" s="17">
        <v>21.1</v>
      </c>
      <c r="F3865" s="17">
        <v>0</v>
      </c>
      <c r="G3865" s="17">
        <v>0</v>
      </c>
      <c r="H3865" s="37">
        <f t="shared" si="1086"/>
        <v>69.98</v>
      </c>
      <c r="I3865" s="37">
        <f>IF(H3865&lt;'Roof Calculator'!$G$8, 1, 0)</f>
        <v>0</v>
      </c>
      <c r="J3865" s="37">
        <f>IF(H3865&gt;='Roof Calculator'!$G$8, 1, 0)</f>
        <v>1</v>
      </c>
      <c r="K3865" s="37">
        <f t="shared" si="1087"/>
        <v>0</v>
      </c>
      <c r="L3865" s="37">
        <f t="shared" si="1088"/>
        <v>69.98</v>
      </c>
      <c r="M3865" s="37">
        <v>0</v>
      </c>
      <c r="N3865" s="37">
        <f t="shared" si="1089"/>
        <v>0</v>
      </c>
      <c r="O3865" s="37">
        <v>0</v>
      </c>
      <c r="P3865" s="37">
        <v>0</v>
      </c>
      <c r="Q3865" s="21">
        <f t="shared" si="1090"/>
        <v>39.790999999999997</v>
      </c>
      <c r="R3865" s="21">
        <f t="shared" si="1099"/>
        <v>161.12499999999827</v>
      </c>
      <c r="S3865" s="21">
        <f t="shared" si="1100"/>
        <v>22.996410420972449</v>
      </c>
      <c r="T3865" s="21">
        <f t="shared" si="1091"/>
        <v>86.147999999999996</v>
      </c>
      <c r="U3865" s="37">
        <f>VLOOKUP(Time_Zone, 'LSTM LookUp'!$B$5:$D$8, 3, FALSE)</f>
        <v>-75</v>
      </c>
      <c r="V3865" s="21">
        <f t="shared" si="1101"/>
        <v>0.78277903199114363</v>
      </c>
      <c r="W3865" s="21">
        <f t="shared" si="1092"/>
        <v>41.343694757997767</v>
      </c>
      <c r="X3865" s="21">
        <f t="shared" si="1093"/>
        <v>0</v>
      </c>
      <c r="Y3865" s="21">
        <f t="shared" si="1094"/>
        <v>0</v>
      </c>
      <c r="Z3865" s="21">
        <f t="shared" si="1102"/>
        <v>0</v>
      </c>
      <c r="AA3865" s="21">
        <f t="shared" si="1095"/>
        <v>0</v>
      </c>
      <c r="AB3865" s="21">
        <f t="shared" si="1096"/>
        <v>0</v>
      </c>
      <c r="AC3865" s="21">
        <f t="shared" si="1097"/>
        <v>69.98</v>
      </c>
      <c r="AD3865" s="21">
        <f t="shared" si="1103"/>
        <v>0</v>
      </c>
      <c r="AE3865" s="21" t="str">
        <f t="shared" si="1098"/>
        <v>6/10/4:00</v>
      </c>
    </row>
    <row r="3866" spans="2:31">
      <c r="B3866" s="37">
        <v>6</v>
      </c>
      <c r="C3866" s="38">
        <v>10</v>
      </c>
      <c r="D3866" s="39">
        <v>5</v>
      </c>
      <c r="E3866" s="17">
        <v>21.1</v>
      </c>
      <c r="F3866" s="17">
        <v>0</v>
      </c>
      <c r="G3866" s="17">
        <v>0</v>
      </c>
      <c r="H3866" s="37">
        <f t="shared" si="1086"/>
        <v>69.98</v>
      </c>
      <c r="I3866" s="37">
        <f>IF(H3866&lt;'Roof Calculator'!$G$8, 1, 0)</f>
        <v>0</v>
      </c>
      <c r="J3866" s="37">
        <f>IF(H3866&gt;='Roof Calculator'!$G$8, 1, 0)</f>
        <v>1</v>
      </c>
      <c r="K3866" s="37">
        <f t="shared" si="1087"/>
        <v>0</v>
      </c>
      <c r="L3866" s="37">
        <f t="shared" si="1088"/>
        <v>69.98</v>
      </c>
      <c r="M3866" s="37">
        <v>0</v>
      </c>
      <c r="N3866" s="37">
        <f t="shared" si="1089"/>
        <v>0</v>
      </c>
      <c r="O3866" s="37">
        <v>0</v>
      </c>
      <c r="P3866" s="37">
        <v>0</v>
      </c>
      <c r="Q3866" s="21">
        <f t="shared" si="1090"/>
        <v>39.790999999999997</v>
      </c>
      <c r="R3866" s="21">
        <f t="shared" si="1099"/>
        <v>161.16666666666492</v>
      </c>
      <c r="S3866" s="21">
        <f t="shared" si="1100"/>
        <v>22.9997857664439</v>
      </c>
      <c r="T3866" s="21">
        <f t="shared" si="1091"/>
        <v>86.147999999999996</v>
      </c>
      <c r="U3866" s="37">
        <f>VLOOKUP(Time_Zone, 'LSTM LookUp'!$B$5:$D$8, 3, FALSE)</f>
        <v>-75</v>
      </c>
      <c r="V3866" s="21">
        <f t="shared" si="1101"/>
        <v>0.77474065255066904</v>
      </c>
      <c r="W3866" s="21">
        <f t="shared" si="1092"/>
        <v>56.341685163137676</v>
      </c>
      <c r="X3866" s="21">
        <f t="shared" si="1093"/>
        <v>0</v>
      </c>
      <c r="Y3866" s="21">
        <f t="shared" si="1094"/>
        <v>0</v>
      </c>
      <c r="Z3866" s="21">
        <f t="shared" si="1102"/>
        <v>0</v>
      </c>
      <c r="AA3866" s="21">
        <f t="shared" si="1095"/>
        <v>0</v>
      </c>
      <c r="AB3866" s="21">
        <f t="shared" si="1096"/>
        <v>0</v>
      </c>
      <c r="AC3866" s="21">
        <f t="shared" si="1097"/>
        <v>69.98</v>
      </c>
      <c r="AD3866" s="21">
        <f t="shared" si="1103"/>
        <v>0</v>
      </c>
      <c r="AE3866" s="21" t="str">
        <f t="shared" si="1098"/>
        <v>6/10/5:00</v>
      </c>
    </row>
    <row r="3867" spans="2:31">
      <c r="B3867" s="37">
        <v>6</v>
      </c>
      <c r="C3867" s="38">
        <v>10</v>
      </c>
      <c r="D3867" s="39">
        <v>6</v>
      </c>
      <c r="E3867" s="17">
        <v>21.1</v>
      </c>
      <c r="F3867" s="17">
        <v>16</v>
      </c>
      <c r="G3867" s="17">
        <v>0</v>
      </c>
      <c r="H3867" s="37">
        <f t="shared" si="1086"/>
        <v>69.98</v>
      </c>
      <c r="I3867" s="37">
        <f>IF(H3867&lt;'Roof Calculator'!$G$8, 1, 0)</f>
        <v>0</v>
      </c>
      <c r="J3867" s="37">
        <f>IF(H3867&gt;='Roof Calculator'!$G$8, 1, 0)</f>
        <v>1</v>
      </c>
      <c r="K3867" s="37">
        <f t="shared" si="1087"/>
        <v>0</v>
      </c>
      <c r="L3867" s="37">
        <f t="shared" si="1088"/>
        <v>69.98</v>
      </c>
      <c r="M3867" s="37">
        <v>0</v>
      </c>
      <c r="N3867" s="37">
        <f t="shared" si="1089"/>
        <v>16</v>
      </c>
      <c r="O3867" s="37">
        <v>0</v>
      </c>
      <c r="P3867" s="37">
        <v>0</v>
      </c>
      <c r="Q3867" s="21">
        <f t="shared" si="1090"/>
        <v>39.790999999999997</v>
      </c>
      <c r="R3867" s="21">
        <f t="shared" si="1099"/>
        <v>161.20833333333158</v>
      </c>
      <c r="S3867" s="21">
        <f t="shared" si="1100"/>
        <v>23.003148684158127</v>
      </c>
      <c r="T3867" s="21">
        <f t="shared" si="1091"/>
        <v>86.147999999999996</v>
      </c>
      <c r="U3867" s="37">
        <f>VLOOKUP(Time_Zone, 'LSTM LookUp'!$B$5:$D$8, 3, FALSE)</f>
        <v>-75</v>
      </c>
      <c r="V3867" s="21">
        <f t="shared" si="1101"/>
        <v>0.76669620188186727</v>
      </c>
      <c r="W3867" s="21">
        <f t="shared" si="1092"/>
        <v>71.33967405047045</v>
      </c>
      <c r="X3867" s="21">
        <f t="shared" si="1093"/>
        <v>0</v>
      </c>
      <c r="Y3867" s="21">
        <f t="shared" si="1094"/>
        <v>16</v>
      </c>
      <c r="Z3867" s="21">
        <f t="shared" si="1102"/>
        <v>5.0717205499814195</v>
      </c>
      <c r="AA3867" s="21">
        <f t="shared" si="1095"/>
        <v>0</v>
      </c>
      <c r="AB3867" s="21">
        <f t="shared" si="1096"/>
        <v>5.0717205499814195</v>
      </c>
      <c r="AC3867" s="21">
        <f t="shared" si="1097"/>
        <v>69.98</v>
      </c>
      <c r="AD3867" s="21">
        <f t="shared" si="1103"/>
        <v>5.0717205499814195</v>
      </c>
      <c r="AE3867" s="21" t="str">
        <f t="shared" si="1098"/>
        <v>6/10/6:00</v>
      </c>
    </row>
    <row r="3868" spans="2:31">
      <c r="B3868" s="37">
        <v>6</v>
      </c>
      <c r="C3868" s="38">
        <v>10</v>
      </c>
      <c r="D3868" s="39">
        <v>7</v>
      </c>
      <c r="E3868" s="17">
        <v>21.7</v>
      </c>
      <c r="F3868" s="17">
        <v>23</v>
      </c>
      <c r="G3868" s="17">
        <v>5</v>
      </c>
      <c r="H3868" s="37">
        <f t="shared" si="1086"/>
        <v>71.06</v>
      </c>
      <c r="I3868" s="37">
        <f>IF(H3868&lt;'Roof Calculator'!$G$8, 1, 0)</f>
        <v>0</v>
      </c>
      <c r="J3868" s="37">
        <f>IF(H3868&gt;='Roof Calculator'!$G$8, 1, 0)</f>
        <v>1</v>
      </c>
      <c r="K3868" s="37">
        <f t="shared" si="1087"/>
        <v>0</v>
      </c>
      <c r="L3868" s="37">
        <f t="shared" si="1088"/>
        <v>71.06</v>
      </c>
      <c r="M3868" s="37">
        <v>0</v>
      </c>
      <c r="N3868" s="37">
        <f t="shared" si="1089"/>
        <v>23</v>
      </c>
      <c r="O3868" s="37">
        <v>0</v>
      </c>
      <c r="P3868" s="37">
        <v>0</v>
      </c>
      <c r="Q3868" s="21">
        <f t="shared" si="1090"/>
        <v>39.790999999999997</v>
      </c>
      <c r="R3868" s="21">
        <f t="shared" si="1099"/>
        <v>161.24999999999824</v>
      </c>
      <c r="S3868" s="21">
        <f t="shared" si="1100"/>
        <v>23.006499171467571</v>
      </c>
      <c r="T3868" s="21">
        <f t="shared" si="1091"/>
        <v>86.147999999999996</v>
      </c>
      <c r="U3868" s="37">
        <f>VLOOKUP(Time_Zone, 'LSTM LookUp'!$B$5:$D$8, 3, FALSE)</f>
        <v>-75</v>
      </c>
      <c r="V3868" s="21">
        <f t="shared" si="1101"/>
        <v>0.75864570440965506</v>
      </c>
      <c r="W3868" s="21">
        <f t="shared" si="1092"/>
        <v>86.337661426102386</v>
      </c>
      <c r="X3868" s="21">
        <f t="shared" si="1093"/>
        <v>1.4765404838333975</v>
      </c>
      <c r="Y3868" s="21">
        <f t="shared" si="1094"/>
        <v>24.476540483833396</v>
      </c>
      <c r="Z3868" s="21">
        <f t="shared" si="1102"/>
        <v>7.7586358352693754</v>
      </c>
      <c r="AA3868" s="21">
        <f t="shared" si="1095"/>
        <v>0</v>
      </c>
      <c r="AB3868" s="21">
        <f t="shared" si="1096"/>
        <v>7.7586358352693754</v>
      </c>
      <c r="AC3868" s="21">
        <f t="shared" si="1097"/>
        <v>71.06</v>
      </c>
      <c r="AD3868" s="21">
        <f t="shared" si="1103"/>
        <v>7.7586358352693754</v>
      </c>
      <c r="AE3868" s="21" t="str">
        <f t="shared" si="1098"/>
        <v>6/10/7:00</v>
      </c>
    </row>
    <row r="3869" spans="2:31">
      <c r="B3869" s="37">
        <v>6</v>
      </c>
      <c r="C3869" s="38">
        <v>10</v>
      </c>
      <c r="D3869" s="39">
        <v>8</v>
      </c>
      <c r="E3869" s="17">
        <v>21.7</v>
      </c>
      <c r="F3869" s="17">
        <v>69</v>
      </c>
      <c r="G3869" s="17">
        <v>6</v>
      </c>
      <c r="H3869" s="37">
        <f t="shared" si="1086"/>
        <v>71.06</v>
      </c>
      <c r="I3869" s="37">
        <f>IF(H3869&lt;'Roof Calculator'!$G$8, 1, 0)</f>
        <v>0</v>
      </c>
      <c r="J3869" s="37">
        <f>IF(H3869&gt;='Roof Calculator'!$G$8, 1, 0)</f>
        <v>1</v>
      </c>
      <c r="K3869" s="37">
        <f t="shared" si="1087"/>
        <v>0</v>
      </c>
      <c r="L3869" s="37">
        <f t="shared" si="1088"/>
        <v>71.06</v>
      </c>
      <c r="M3869" s="37">
        <v>0</v>
      </c>
      <c r="N3869" s="37">
        <f t="shared" si="1089"/>
        <v>69</v>
      </c>
      <c r="O3869" s="37">
        <v>0</v>
      </c>
      <c r="P3869" s="37">
        <v>0</v>
      </c>
      <c r="Q3869" s="21">
        <f t="shared" si="1090"/>
        <v>39.790999999999997</v>
      </c>
      <c r="R3869" s="21">
        <f t="shared" si="1099"/>
        <v>161.2916666666649</v>
      </c>
      <c r="S3869" s="21">
        <f t="shared" si="1100"/>
        <v>23.009837225734056</v>
      </c>
      <c r="T3869" s="21">
        <f t="shared" si="1091"/>
        <v>86.147999999999996</v>
      </c>
      <c r="U3869" s="37">
        <f>VLOOKUP(Time_Zone, 'LSTM LookUp'!$B$5:$D$8, 3, FALSE)</f>
        <v>-75</v>
      </c>
      <c r="V3869" s="21">
        <f t="shared" si="1101"/>
        <v>0.75058918457369428</v>
      </c>
      <c r="W3869" s="21">
        <f t="shared" si="1092"/>
        <v>101.33564729614341</v>
      </c>
      <c r="X3869" s="21">
        <f t="shared" si="1093"/>
        <v>0.66690270561677378</v>
      </c>
      <c r="Y3869" s="21">
        <f t="shared" si="1094"/>
        <v>69.666902705616778</v>
      </c>
      <c r="Z3869" s="21">
        <f t="shared" si="1102"/>
        <v>22.083191381602049</v>
      </c>
      <c r="AA3869" s="21">
        <f t="shared" si="1095"/>
        <v>0</v>
      </c>
      <c r="AB3869" s="21">
        <f t="shared" si="1096"/>
        <v>22.083191381602049</v>
      </c>
      <c r="AC3869" s="21">
        <f t="shared" si="1097"/>
        <v>71.06</v>
      </c>
      <c r="AD3869" s="21">
        <f t="shared" si="1103"/>
        <v>22.083191381602049</v>
      </c>
      <c r="AE3869" s="21" t="str">
        <f t="shared" si="1098"/>
        <v>6/10/8:00</v>
      </c>
    </row>
    <row r="3870" spans="2:31">
      <c r="B3870" s="37">
        <v>6</v>
      </c>
      <c r="C3870" s="38">
        <v>10</v>
      </c>
      <c r="D3870" s="39">
        <v>9</v>
      </c>
      <c r="E3870" s="17">
        <v>22.8</v>
      </c>
      <c r="F3870" s="17">
        <v>197</v>
      </c>
      <c r="G3870" s="17">
        <v>4</v>
      </c>
      <c r="H3870" s="37">
        <f t="shared" si="1086"/>
        <v>73.040000000000006</v>
      </c>
      <c r="I3870" s="37">
        <f>IF(H3870&lt;'Roof Calculator'!$G$8, 1, 0)</f>
        <v>0</v>
      </c>
      <c r="J3870" s="37">
        <f>IF(H3870&gt;='Roof Calculator'!$G$8, 1, 0)</f>
        <v>1</v>
      </c>
      <c r="K3870" s="37">
        <f t="shared" si="1087"/>
        <v>0</v>
      </c>
      <c r="L3870" s="37">
        <f t="shared" si="1088"/>
        <v>73.040000000000006</v>
      </c>
      <c r="M3870" s="37">
        <v>0</v>
      </c>
      <c r="N3870" s="37">
        <f t="shared" si="1089"/>
        <v>197</v>
      </c>
      <c r="O3870" s="37">
        <v>0</v>
      </c>
      <c r="P3870" s="37">
        <v>0</v>
      </c>
      <c r="Q3870" s="21">
        <f t="shared" si="1090"/>
        <v>39.790999999999997</v>
      </c>
      <c r="R3870" s="21">
        <f t="shared" si="1099"/>
        <v>161.33333333333155</v>
      </c>
      <c r="S3870" s="21">
        <f t="shared" si="1100"/>
        <v>23.01316284432874</v>
      </c>
      <c r="T3870" s="21">
        <f t="shared" si="1091"/>
        <v>86.147999999999996</v>
      </c>
      <c r="U3870" s="37">
        <f>VLOOKUP(Time_Zone, 'LSTM LookUp'!$B$5:$D$8, 3, FALSE)</f>
        <v>-75</v>
      </c>
      <c r="V3870" s="21">
        <f t="shared" si="1101"/>
        <v>0.74252666682832968</v>
      </c>
      <c r="W3870" s="21">
        <f t="shared" si="1092"/>
        <v>116.33363166670708</v>
      </c>
      <c r="X3870" s="21">
        <f t="shared" si="1093"/>
        <v>-0.25410955478162389</v>
      </c>
      <c r="Y3870" s="21">
        <f t="shared" si="1094"/>
        <v>196.74589044521838</v>
      </c>
      <c r="Z3870" s="21">
        <f t="shared" si="1102"/>
        <v>62.365010980962943</v>
      </c>
      <c r="AA3870" s="21">
        <f t="shared" si="1095"/>
        <v>0</v>
      </c>
      <c r="AB3870" s="21">
        <f t="shared" si="1096"/>
        <v>62.365010980962943</v>
      </c>
      <c r="AC3870" s="21">
        <f t="shared" si="1097"/>
        <v>73.040000000000006</v>
      </c>
      <c r="AD3870" s="21">
        <f t="shared" si="1103"/>
        <v>62.365010980962943</v>
      </c>
      <c r="AE3870" s="21" t="str">
        <f t="shared" si="1098"/>
        <v>6/10/9:00</v>
      </c>
    </row>
    <row r="3871" spans="2:31">
      <c r="B3871" s="37">
        <v>6</v>
      </c>
      <c r="C3871" s="38">
        <v>10</v>
      </c>
      <c r="D3871" s="39">
        <v>10</v>
      </c>
      <c r="E3871" s="17">
        <v>25</v>
      </c>
      <c r="F3871" s="17">
        <v>398</v>
      </c>
      <c r="G3871" s="17">
        <v>127</v>
      </c>
      <c r="H3871" s="37">
        <f t="shared" si="1086"/>
        <v>77</v>
      </c>
      <c r="I3871" s="37">
        <f>IF(H3871&lt;'Roof Calculator'!$G$8, 1, 0)</f>
        <v>0</v>
      </c>
      <c r="J3871" s="37">
        <f>IF(H3871&gt;='Roof Calculator'!$G$8, 1, 0)</f>
        <v>1</v>
      </c>
      <c r="K3871" s="37">
        <f t="shared" si="1087"/>
        <v>0</v>
      </c>
      <c r="L3871" s="37">
        <f t="shared" si="1088"/>
        <v>77</v>
      </c>
      <c r="M3871" s="37">
        <v>0</v>
      </c>
      <c r="N3871" s="37">
        <f t="shared" si="1089"/>
        <v>398</v>
      </c>
      <c r="O3871" s="37">
        <v>0</v>
      </c>
      <c r="P3871" s="37">
        <v>0</v>
      </c>
      <c r="Q3871" s="21">
        <f t="shared" si="1090"/>
        <v>39.790999999999997</v>
      </c>
      <c r="R3871" s="21">
        <f t="shared" si="1099"/>
        <v>161.37499999999821</v>
      </c>
      <c r="S3871" s="21">
        <f t="shared" si="1100"/>
        <v>23.016476024632162</v>
      </c>
      <c r="T3871" s="21">
        <f t="shared" si="1091"/>
        <v>86.147999999999996</v>
      </c>
      <c r="U3871" s="37">
        <f>VLOOKUP(Time_Zone, 'LSTM LookUp'!$B$5:$D$8, 3, FALSE)</f>
        <v>-75</v>
      </c>
      <c r="V3871" s="21">
        <f t="shared" si="1101"/>
        <v>0.73445817564254456</v>
      </c>
      <c r="W3871" s="21">
        <f t="shared" si="1092"/>
        <v>131.3316145439106</v>
      </c>
      <c r="X3871" s="21">
        <f t="shared" si="1093"/>
        <v>-27.536530886114392</v>
      </c>
      <c r="Y3871" s="21">
        <f t="shared" si="1094"/>
        <v>370.46346911388559</v>
      </c>
      <c r="Z3871" s="21">
        <f t="shared" si="1102"/>
        <v>117.43044933264378</v>
      </c>
      <c r="AA3871" s="21">
        <f t="shared" si="1095"/>
        <v>0</v>
      </c>
      <c r="AB3871" s="21">
        <f t="shared" si="1096"/>
        <v>117.43044933264378</v>
      </c>
      <c r="AC3871" s="21">
        <f t="shared" si="1097"/>
        <v>77</v>
      </c>
      <c r="AD3871" s="21">
        <f t="shared" si="1103"/>
        <v>117.43044933264378</v>
      </c>
      <c r="AE3871" s="21" t="str">
        <f t="shared" si="1098"/>
        <v>6/10/10:00</v>
      </c>
    </row>
    <row r="3872" spans="2:31">
      <c r="B3872" s="37">
        <v>6</v>
      </c>
      <c r="C3872" s="38">
        <v>10</v>
      </c>
      <c r="D3872" s="39">
        <v>11</v>
      </c>
      <c r="E3872" s="17">
        <v>25.6</v>
      </c>
      <c r="F3872" s="17">
        <v>304</v>
      </c>
      <c r="G3872" s="17">
        <v>146</v>
      </c>
      <c r="H3872" s="37">
        <f t="shared" si="1086"/>
        <v>78.08</v>
      </c>
      <c r="I3872" s="37">
        <f>IF(H3872&lt;'Roof Calculator'!$G$8, 1, 0)</f>
        <v>0</v>
      </c>
      <c r="J3872" s="37">
        <f>IF(H3872&gt;='Roof Calculator'!$G$8, 1, 0)</f>
        <v>1</v>
      </c>
      <c r="K3872" s="37">
        <f t="shared" si="1087"/>
        <v>0</v>
      </c>
      <c r="L3872" s="37">
        <f t="shared" si="1088"/>
        <v>78.08</v>
      </c>
      <c r="M3872" s="37">
        <v>0</v>
      </c>
      <c r="N3872" s="37">
        <f t="shared" si="1089"/>
        <v>304</v>
      </c>
      <c r="O3872" s="37">
        <v>0</v>
      </c>
      <c r="P3872" s="37">
        <v>0</v>
      </c>
      <c r="Q3872" s="21">
        <f t="shared" si="1090"/>
        <v>39.790999999999997</v>
      </c>
      <c r="R3872" s="21">
        <f t="shared" si="1099"/>
        <v>161.41666666666487</v>
      </c>
      <c r="S3872" s="21">
        <f t="shared" si="1100"/>
        <v>23.019776764034219</v>
      </c>
      <c r="T3872" s="21">
        <f t="shared" si="1091"/>
        <v>86.147999999999996</v>
      </c>
      <c r="U3872" s="37">
        <f>VLOOKUP(Time_Zone, 'LSTM LookUp'!$B$5:$D$8, 3, FALSE)</f>
        <v>-75</v>
      </c>
      <c r="V3872" s="21">
        <f t="shared" si="1101"/>
        <v>0.7263837354999032</v>
      </c>
      <c r="W3872" s="21">
        <f t="shared" si="1092"/>
        <v>146.329595933875</v>
      </c>
      <c r="X3872" s="21">
        <f t="shared" si="1093"/>
        <v>-49.390573004839993</v>
      </c>
      <c r="Y3872" s="21">
        <f t="shared" si="1094"/>
        <v>254.60942699515999</v>
      </c>
      <c r="Z3872" s="21">
        <f t="shared" si="1102"/>
        <v>80.706741444396698</v>
      </c>
      <c r="AA3872" s="21">
        <f t="shared" si="1095"/>
        <v>0</v>
      </c>
      <c r="AB3872" s="21">
        <f t="shared" si="1096"/>
        <v>80.706741444396698</v>
      </c>
      <c r="AC3872" s="21">
        <f t="shared" si="1097"/>
        <v>78.08</v>
      </c>
      <c r="AD3872" s="21">
        <f t="shared" si="1103"/>
        <v>80.706741444396698</v>
      </c>
      <c r="AE3872" s="21" t="str">
        <f t="shared" si="1098"/>
        <v>6/10/11:00</v>
      </c>
    </row>
    <row r="3873" spans="2:31">
      <c r="B3873" s="37">
        <v>6</v>
      </c>
      <c r="C3873" s="38">
        <v>10</v>
      </c>
      <c r="D3873" s="39">
        <v>12</v>
      </c>
      <c r="E3873" s="17">
        <v>26.7</v>
      </c>
      <c r="F3873" s="17">
        <v>488</v>
      </c>
      <c r="G3873" s="17">
        <v>85</v>
      </c>
      <c r="H3873" s="37">
        <f t="shared" si="1086"/>
        <v>80.06</v>
      </c>
      <c r="I3873" s="37">
        <f>IF(H3873&lt;'Roof Calculator'!$G$8, 1, 0)</f>
        <v>0</v>
      </c>
      <c r="J3873" s="37">
        <f>IF(H3873&gt;='Roof Calculator'!$G$8, 1, 0)</f>
        <v>1</v>
      </c>
      <c r="K3873" s="37">
        <f t="shared" si="1087"/>
        <v>0</v>
      </c>
      <c r="L3873" s="37">
        <f t="shared" si="1088"/>
        <v>80.06</v>
      </c>
      <c r="M3873" s="37">
        <v>0</v>
      </c>
      <c r="N3873" s="37">
        <f t="shared" si="1089"/>
        <v>488</v>
      </c>
      <c r="O3873" s="37">
        <v>0</v>
      </c>
      <c r="P3873" s="37">
        <v>0</v>
      </c>
      <c r="Q3873" s="21">
        <f t="shared" si="1090"/>
        <v>39.790999999999997</v>
      </c>
      <c r="R3873" s="21">
        <f t="shared" si="1099"/>
        <v>161.45833333333152</v>
      </c>
      <c r="S3873" s="21">
        <f t="shared" si="1100"/>
        <v>23.023065059934218</v>
      </c>
      <c r="T3873" s="21">
        <f t="shared" si="1091"/>
        <v>86.147999999999996</v>
      </c>
      <c r="U3873" s="37">
        <f>VLOOKUP(Time_Zone, 'LSTM LookUp'!$B$5:$D$8, 3, FALSE)</f>
        <v>-75</v>
      </c>
      <c r="V3873" s="21">
        <f t="shared" si="1101"/>
        <v>0.71830337089848584</v>
      </c>
      <c r="W3873" s="21">
        <f t="shared" si="1092"/>
        <v>161.32757584272466</v>
      </c>
      <c r="X3873" s="21">
        <f t="shared" si="1093"/>
        <v>-35.670825442696739</v>
      </c>
      <c r="Y3873" s="21">
        <f t="shared" si="1094"/>
        <v>452.32917455730325</v>
      </c>
      <c r="Z3873" s="21">
        <f t="shared" si="1102"/>
        <v>143.38044812240048</v>
      </c>
      <c r="AA3873" s="21">
        <f t="shared" si="1095"/>
        <v>0</v>
      </c>
      <c r="AB3873" s="21">
        <f t="shared" si="1096"/>
        <v>143.38044812240048</v>
      </c>
      <c r="AC3873" s="21">
        <f t="shared" si="1097"/>
        <v>80.06</v>
      </c>
      <c r="AD3873" s="21">
        <f t="shared" si="1103"/>
        <v>143.38044812240048</v>
      </c>
      <c r="AE3873" s="21" t="str">
        <f t="shared" si="1098"/>
        <v>6/10/12:00</v>
      </c>
    </row>
    <row r="3874" spans="2:31">
      <c r="B3874" s="37">
        <v>6</v>
      </c>
      <c r="C3874" s="38">
        <v>10</v>
      </c>
      <c r="D3874" s="39">
        <v>13</v>
      </c>
      <c r="E3874" s="17">
        <v>25.6</v>
      </c>
      <c r="F3874" s="17">
        <v>355</v>
      </c>
      <c r="G3874" s="17">
        <v>84</v>
      </c>
      <c r="H3874" s="37">
        <f t="shared" si="1086"/>
        <v>78.08</v>
      </c>
      <c r="I3874" s="37">
        <f>IF(H3874&lt;'Roof Calculator'!$G$8, 1, 0)</f>
        <v>0</v>
      </c>
      <c r="J3874" s="37">
        <f>IF(H3874&gt;='Roof Calculator'!$G$8, 1, 0)</f>
        <v>1</v>
      </c>
      <c r="K3874" s="37">
        <f t="shared" si="1087"/>
        <v>0</v>
      </c>
      <c r="L3874" s="37">
        <f t="shared" si="1088"/>
        <v>78.08</v>
      </c>
      <c r="M3874" s="37">
        <v>0</v>
      </c>
      <c r="N3874" s="37">
        <f t="shared" si="1089"/>
        <v>355</v>
      </c>
      <c r="O3874" s="37">
        <v>0</v>
      </c>
      <c r="P3874" s="37">
        <v>0</v>
      </c>
      <c r="Q3874" s="21">
        <f t="shared" si="1090"/>
        <v>39.790999999999997</v>
      </c>
      <c r="R3874" s="21">
        <f t="shared" si="1099"/>
        <v>161.49999999999818</v>
      </c>
      <c r="S3874" s="21">
        <f t="shared" si="1100"/>
        <v>23.026340909740821</v>
      </c>
      <c r="T3874" s="21">
        <f t="shared" si="1091"/>
        <v>86.147999999999996</v>
      </c>
      <c r="U3874" s="37">
        <f>VLOOKUP(Time_Zone, 'LSTM LookUp'!$B$5:$D$8, 3, FALSE)</f>
        <v>-75</v>
      </c>
      <c r="V3874" s="21">
        <f t="shared" si="1101"/>
        <v>0.71021710635085422</v>
      </c>
      <c r="W3874" s="21">
        <f t="shared" si="1092"/>
        <v>176.32555427658775</v>
      </c>
      <c r="X3874" s="21">
        <f t="shared" si="1093"/>
        <v>-38.251500356053107</v>
      </c>
      <c r="Y3874" s="21">
        <f t="shared" si="1094"/>
        <v>316.7484996439469</v>
      </c>
      <c r="Z3874" s="21">
        <f t="shared" si="1102"/>
        <v>100.40374217624925</v>
      </c>
      <c r="AA3874" s="21">
        <f t="shared" si="1095"/>
        <v>0</v>
      </c>
      <c r="AB3874" s="21">
        <f t="shared" si="1096"/>
        <v>100.40374217624925</v>
      </c>
      <c r="AC3874" s="21">
        <f t="shared" si="1097"/>
        <v>78.08</v>
      </c>
      <c r="AD3874" s="21">
        <f t="shared" si="1103"/>
        <v>100.40374217624925</v>
      </c>
      <c r="AE3874" s="21" t="str">
        <f t="shared" si="1098"/>
        <v>6/10/13:00</v>
      </c>
    </row>
    <row r="3875" spans="2:31">
      <c r="B3875" s="37">
        <v>6</v>
      </c>
      <c r="C3875" s="38">
        <v>10</v>
      </c>
      <c r="D3875" s="39">
        <v>14</v>
      </c>
      <c r="E3875" s="17">
        <v>26.1</v>
      </c>
      <c r="F3875" s="17">
        <v>461</v>
      </c>
      <c r="G3875" s="17">
        <v>102</v>
      </c>
      <c r="H3875" s="37">
        <f t="shared" si="1086"/>
        <v>78.98</v>
      </c>
      <c r="I3875" s="37">
        <f>IF(H3875&lt;'Roof Calculator'!$G$8, 1, 0)</f>
        <v>0</v>
      </c>
      <c r="J3875" s="37">
        <f>IF(H3875&gt;='Roof Calculator'!$G$8, 1, 0)</f>
        <v>1</v>
      </c>
      <c r="K3875" s="37">
        <f t="shared" si="1087"/>
        <v>0</v>
      </c>
      <c r="L3875" s="37">
        <f t="shared" si="1088"/>
        <v>78.98</v>
      </c>
      <c r="M3875" s="37">
        <v>0</v>
      </c>
      <c r="N3875" s="37">
        <f t="shared" si="1089"/>
        <v>461</v>
      </c>
      <c r="O3875" s="37">
        <v>0</v>
      </c>
      <c r="P3875" s="37">
        <v>0</v>
      </c>
      <c r="Q3875" s="21">
        <f t="shared" si="1090"/>
        <v>39.790999999999997</v>
      </c>
      <c r="R3875" s="21">
        <f t="shared" si="1099"/>
        <v>161.54166666666484</v>
      </c>
      <c r="S3875" s="21">
        <f t="shared" si="1100"/>
        <v>23.029604310872095</v>
      </c>
      <c r="T3875" s="21">
        <f t="shared" si="1091"/>
        <v>86.147999999999996</v>
      </c>
      <c r="U3875" s="37">
        <f>VLOOKUP(Time_Zone, 'LSTM LookUp'!$B$5:$D$8, 3, FALSE)</f>
        <v>-75</v>
      </c>
      <c r="V3875" s="21">
        <f t="shared" si="1101"/>
        <v>0.70212496638397881</v>
      </c>
      <c r="W3875" s="21">
        <f t="shared" si="1092"/>
        <v>191.32353124159596</v>
      </c>
      <c r="X3875" s="21">
        <f t="shared" si="1093"/>
        <v>-45.187307496368781</v>
      </c>
      <c r="Y3875" s="21">
        <f t="shared" si="1094"/>
        <v>415.81269250363124</v>
      </c>
      <c r="Z3875" s="21">
        <f t="shared" si="1102"/>
        <v>131.80536109461073</v>
      </c>
      <c r="AA3875" s="21">
        <f t="shared" si="1095"/>
        <v>0</v>
      </c>
      <c r="AB3875" s="21">
        <f t="shared" si="1096"/>
        <v>131.80536109461073</v>
      </c>
      <c r="AC3875" s="21">
        <f t="shared" si="1097"/>
        <v>78.98</v>
      </c>
      <c r="AD3875" s="21">
        <f t="shared" si="1103"/>
        <v>131.80536109461073</v>
      </c>
      <c r="AE3875" s="21" t="str">
        <f t="shared" si="1098"/>
        <v>6/10/14:00</v>
      </c>
    </row>
    <row r="3876" spans="2:31">
      <c r="B3876" s="37">
        <v>6</v>
      </c>
      <c r="C3876" s="38">
        <v>10</v>
      </c>
      <c r="D3876" s="39">
        <v>15</v>
      </c>
      <c r="E3876" s="17">
        <v>28.3</v>
      </c>
      <c r="F3876" s="17">
        <v>433</v>
      </c>
      <c r="G3876" s="17">
        <v>73</v>
      </c>
      <c r="H3876" s="37">
        <f t="shared" si="1086"/>
        <v>82.94</v>
      </c>
      <c r="I3876" s="37">
        <f>IF(H3876&lt;'Roof Calculator'!$G$8, 1, 0)</f>
        <v>0</v>
      </c>
      <c r="J3876" s="37">
        <f>IF(H3876&gt;='Roof Calculator'!$G$8, 1, 0)</f>
        <v>1</v>
      </c>
      <c r="K3876" s="37">
        <f t="shared" si="1087"/>
        <v>0</v>
      </c>
      <c r="L3876" s="37">
        <f t="shared" si="1088"/>
        <v>82.94</v>
      </c>
      <c r="M3876" s="37">
        <v>0</v>
      </c>
      <c r="N3876" s="37">
        <f t="shared" si="1089"/>
        <v>433</v>
      </c>
      <c r="O3876" s="37">
        <v>0</v>
      </c>
      <c r="P3876" s="37">
        <v>0</v>
      </c>
      <c r="Q3876" s="21">
        <f t="shared" si="1090"/>
        <v>39.790999999999997</v>
      </c>
      <c r="R3876" s="21">
        <f t="shared" si="1099"/>
        <v>161.5833333333315</v>
      </c>
      <c r="S3876" s="21">
        <f t="shared" si="1100"/>
        <v>23.032855260755529</v>
      </c>
      <c r="T3876" s="21">
        <f t="shared" si="1091"/>
        <v>86.147999999999996</v>
      </c>
      <c r="U3876" s="37">
        <f>VLOOKUP(Time_Zone, 'LSTM LookUp'!$B$5:$D$8, 3, FALSE)</f>
        <v>-75</v>
      </c>
      <c r="V3876" s="21">
        <f t="shared" si="1101"/>
        <v>0.6940269755391979</v>
      </c>
      <c r="W3876" s="21">
        <f t="shared" si="1092"/>
        <v>206.32150674388478</v>
      </c>
      <c r="X3876" s="21">
        <f t="shared" si="1093"/>
        <v>-27.989111208443035</v>
      </c>
      <c r="Y3876" s="21">
        <f t="shared" si="1094"/>
        <v>405.01088879155697</v>
      </c>
      <c r="Z3876" s="21">
        <f t="shared" si="1102"/>
        <v>128.38137797814866</v>
      </c>
      <c r="AA3876" s="21">
        <f t="shared" si="1095"/>
        <v>0</v>
      </c>
      <c r="AB3876" s="21">
        <f t="shared" si="1096"/>
        <v>128.38137797814866</v>
      </c>
      <c r="AC3876" s="21">
        <f t="shared" si="1097"/>
        <v>82.94</v>
      </c>
      <c r="AD3876" s="21">
        <f t="shared" si="1103"/>
        <v>128.38137797814866</v>
      </c>
      <c r="AE3876" s="21" t="str">
        <f t="shared" si="1098"/>
        <v>6/10/15:00</v>
      </c>
    </row>
    <row r="3877" spans="2:31">
      <c r="B3877" s="37">
        <v>6</v>
      </c>
      <c r="C3877" s="38">
        <v>10</v>
      </c>
      <c r="D3877" s="39">
        <v>16</v>
      </c>
      <c r="E3877" s="17">
        <v>28.9</v>
      </c>
      <c r="F3877" s="17">
        <v>332</v>
      </c>
      <c r="G3877" s="17">
        <v>447</v>
      </c>
      <c r="H3877" s="37">
        <f t="shared" si="1086"/>
        <v>84.02</v>
      </c>
      <c r="I3877" s="37">
        <f>IF(H3877&lt;'Roof Calculator'!$G$8, 1, 0)</f>
        <v>0</v>
      </c>
      <c r="J3877" s="37">
        <f>IF(H3877&gt;='Roof Calculator'!$G$8, 1, 0)</f>
        <v>1</v>
      </c>
      <c r="K3877" s="37">
        <f t="shared" si="1087"/>
        <v>0</v>
      </c>
      <c r="L3877" s="37">
        <f t="shared" si="1088"/>
        <v>84.02</v>
      </c>
      <c r="M3877" s="37">
        <v>0</v>
      </c>
      <c r="N3877" s="37">
        <f t="shared" si="1089"/>
        <v>332</v>
      </c>
      <c r="O3877" s="37">
        <v>0</v>
      </c>
      <c r="P3877" s="37">
        <v>0</v>
      </c>
      <c r="Q3877" s="21">
        <f t="shared" si="1090"/>
        <v>39.790999999999997</v>
      </c>
      <c r="R3877" s="21">
        <f t="shared" si="1099"/>
        <v>161.62499999999815</v>
      </c>
      <c r="S3877" s="21">
        <f t="shared" si="1100"/>
        <v>23.036093756827988</v>
      </c>
      <c r="T3877" s="21">
        <f t="shared" si="1091"/>
        <v>86.147999999999996</v>
      </c>
      <c r="U3877" s="37">
        <f>VLOOKUP(Time_Zone, 'LSTM LookUp'!$B$5:$D$8, 3, FALSE)</f>
        <v>-75</v>
      </c>
      <c r="V3877" s="21">
        <f t="shared" si="1101"/>
        <v>0.68592315837214657</v>
      </c>
      <c r="W3877" s="21">
        <f t="shared" si="1092"/>
        <v>221.31948078959306</v>
      </c>
      <c r="X3877" s="21">
        <f t="shared" si="1093"/>
        <v>-125.44360878646249</v>
      </c>
      <c r="Y3877" s="21">
        <f t="shared" si="1094"/>
        <v>206.55639121353749</v>
      </c>
      <c r="Z3877" s="21">
        <f t="shared" si="1102"/>
        <v>65.474768377981221</v>
      </c>
      <c r="AA3877" s="21">
        <f t="shared" si="1095"/>
        <v>0</v>
      </c>
      <c r="AB3877" s="21">
        <f t="shared" si="1096"/>
        <v>65.474768377981221</v>
      </c>
      <c r="AC3877" s="21">
        <f t="shared" si="1097"/>
        <v>84.02</v>
      </c>
      <c r="AD3877" s="21">
        <f t="shared" si="1103"/>
        <v>65.474768377981221</v>
      </c>
      <c r="AE3877" s="21" t="str">
        <f t="shared" si="1098"/>
        <v>6/10/16:00</v>
      </c>
    </row>
    <row r="3878" spans="2:31">
      <c r="B3878" s="37">
        <v>6</v>
      </c>
      <c r="C3878" s="38">
        <v>10</v>
      </c>
      <c r="D3878" s="39">
        <v>17</v>
      </c>
      <c r="E3878" s="17">
        <v>28.9</v>
      </c>
      <c r="F3878" s="17">
        <v>280</v>
      </c>
      <c r="G3878" s="17">
        <v>409</v>
      </c>
      <c r="H3878" s="37">
        <f t="shared" si="1086"/>
        <v>84.02</v>
      </c>
      <c r="I3878" s="37">
        <f>IF(H3878&lt;'Roof Calculator'!$G$8, 1, 0)</f>
        <v>0</v>
      </c>
      <c r="J3878" s="37">
        <f>IF(H3878&gt;='Roof Calculator'!$G$8, 1, 0)</f>
        <v>1</v>
      </c>
      <c r="K3878" s="37">
        <f t="shared" si="1087"/>
        <v>0</v>
      </c>
      <c r="L3878" s="37">
        <f t="shared" si="1088"/>
        <v>84.02</v>
      </c>
      <c r="M3878" s="37">
        <v>0</v>
      </c>
      <c r="N3878" s="37">
        <f t="shared" si="1089"/>
        <v>280</v>
      </c>
      <c r="O3878" s="37">
        <v>0</v>
      </c>
      <c r="P3878" s="37">
        <v>0</v>
      </c>
      <c r="Q3878" s="21">
        <f t="shared" si="1090"/>
        <v>39.790999999999997</v>
      </c>
      <c r="R3878" s="21">
        <f t="shared" si="1099"/>
        <v>161.66666666666481</v>
      </c>
      <c r="S3878" s="21">
        <f t="shared" si="1100"/>
        <v>23.039319796535757</v>
      </c>
      <c r="T3878" s="21">
        <f t="shared" si="1091"/>
        <v>86.147999999999996</v>
      </c>
      <c r="U3878" s="37">
        <f>VLOOKUP(Time_Zone, 'LSTM LookUp'!$B$5:$D$8, 3, FALSE)</f>
        <v>-75</v>
      </c>
      <c r="V3878" s="21">
        <f t="shared" si="1101"/>
        <v>0.67781353945272138</v>
      </c>
      <c r="W3878" s="21">
        <f t="shared" si="1092"/>
        <v>236.3174533848632</v>
      </c>
      <c r="X3878" s="21">
        <f t="shared" si="1093"/>
        <v>-57.947398396282672</v>
      </c>
      <c r="Y3878" s="21">
        <f t="shared" si="1094"/>
        <v>222.05260160371733</v>
      </c>
      <c r="Z3878" s="21">
        <f t="shared" si="1102"/>
        <v>70.386796420650654</v>
      </c>
      <c r="AA3878" s="21">
        <f t="shared" si="1095"/>
        <v>0</v>
      </c>
      <c r="AB3878" s="21">
        <f t="shared" si="1096"/>
        <v>70.386796420650654</v>
      </c>
      <c r="AC3878" s="21">
        <f t="shared" si="1097"/>
        <v>84.02</v>
      </c>
      <c r="AD3878" s="21">
        <f t="shared" si="1103"/>
        <v>70.386796420650654</v>
      </c>
      <c r="AE3878" s="21" t="str">
        <f t="shared" si="1098"/>
        <v>6/10/17:00</v>
      </c>
    </row>
    <row r="3879" spans="2:31">
      <c r="B3879" s="37">
        <v>6</v>
      </c>
      <c r="C3879" s="38">
        <v>10</v>
      </c>
      <c r="D3879" s="39">
        <v>18</v>
      </c>
      <c r="E3879" s="17">
        <v>28.3</v>
      </c>
      <c r="F3879" s="17">
        <v>171</v>
      </c>
      <c r="G3879" s="17">
        <v>378</v>
      </c>
      <c r="H3879" s="37">
        <f t="shared" si="1086"/>
        <v>82.94</v>
      </c>
      <c r="I3879" s="37">
        <f>IF(H3879&lt;'Roof Calculator'!$G$8, 1, 0)</f>
        <v>0</v>
      </c>
      <c r="J3879" s="37">
        <f>IF(H3879&gt;='Roof Calculator'!$G$8, 1, 0)</f>
        <v>1</v>
      </c>
      <c r="K3879" s="37">
        <f t="shared" si="1087"/>
        <v>0</v>
      </c>
      <c r="L3879" s="37">
        <f t="shared" si="1088"/>
        <v>82.94</v>
      </c>
      <c r="M3879" s="37">
        <v>0</v>
      </c>
      <c r="N3879" s="37">
        <f t="shared" si="1089"/>
        <v>171</v>
      </c>
      <c r="O3879" s="37">
        <v>0</v>
      </c>
      <c r="P3879" s="37">
        <v>0</v>
      </c>
      <c r="Q3879" s="21">
        <f t="shared" si="1090"/>
        <v>39.790999999999997</v>
      </c>
      <c r="R3879" s="21">
        <f t="shared" si="1099"/>
        <v>161.70833333333147</v>
      </c>
      <c r="S3879" s="21">
        <f t="shared" si="1100"/>
        <v>23.042533377334543</v>
      </c>
      <c r="T3879" s="21">
        <f t="shared" si="1091"/>
        <v>86.147999999999996</v>
      </c>
      <c r="U3879" s="37">
        <f>VLOOKUP(Time_Zone, 'LSTM LookUp'!$B$5:$D$8, 3, FALSE)</f>
        <v>-75</v>
      </c>
      <c r="V3879" s="21">
        <f t="shared" si="1101"/>
        <v>0.66969814336501532</v>
      </c>
      <c r="W3879" s="21">
        <f t="shared" si="1092"/>
        <v>251.31542453584129</v>
      </c>
      <c r="X3879" s="21">
        <f t="shared" si="1093"/>
        <v>9.0654774951591257</v>
      </c>
      <c r="Y3879" s="21">
        <f t="shared" si="1094"/>
        <v>180.06547749515912</v>
      </c>
      <c r="Z3879" s="21">
        <f t="shared" si="1102"/>
        <v>57.077611409650963</v>
      </c>
      <c r="AA3879" s="21">
        <f t="shared" si="1095"/>
        <v>0</v>
      </c>
      <c r="AB3879" s="21">
        <f t="shared" si="1096"/>
        <v>57.077611409650963</v>
      </c>
      <c r="AC3879" s="21">
        <f t="shared" si="1097"/>
        <v>82.94</v>
      </c>
      <c r="AD3879" s="21">
        <f t="shared" si="1103"/>
        <v>57.077611409650963</v>
      </c>
      <c r="AE3879" s="21" t="str">
        <f t="shared" si="1098"/>
        <v>6/10/18:00</v>
      </c>
    </row>
    <row r="3880" spans="2:31">
      <c r="B3880" s="37">
        <v>6</v>
      </c>
      <c r="C3880" s="38">
        <v>10</v>
      </c>
      <c r="D3880" s="39">
        <v>19</v>
      </c>
      <c r="E3880" s="17">
        <v>27.2</v>
      </c>
      <c r="F3880" s="17">
        <v>101</v>
      </c>
      <c r="G3880" s="17">
        <v>257</v>
      </c>
      <c r="H3880" s="37">
        <f t="shared" si="1086"/>
        <v>80.959999999999994</v>
      </c>
      <c r="I3880" s="37">
        <f>IF(H3880&lt;'Roof Calculator'!$G$8, 1, 0)</f>
        <v>0</v>
      </c>
      <c r="J3880" s="37">
        <f>IF(H3880&gt;='Roof Calculator'!$G$8, 1, 0)</f>
        <v>1</v>
      </c>
      <c r="K3880" s="37">
        <f t="shared" si="1087"/>
        <v>0</v>
      </c>
      <c r="L3880" s="37">
        <f t="shared" si="1088"/>
        <v>80.959999999999994</v>
      </c>
      <c r="M3880" s="37">
        <v>0</v>
      </c>
      <c r="N3880" s="37">
        <f t="shared" si="1089"/>
        <v>101</v>
      </c>
      <c r="O3880" s="37">
        <v>0</v>
      </c>
      <c r="P3880" s="37">
        <v>0</v>
      </c>
      <c r="Q3880" s="21">
        <f t="shared" si="1090"/>
        <v>39.790999999999997</v>
      </c>
      <c r="R3880" s="21">
        <f t="shared" si="1099"/>
        <v>161.74999999999812</v>
      </c>
      <c r="S3880" s="21">
        <f t="shared" si="1100"/>
        <v>23.045734496689505</v>
      </c>
      <c r="T3880" s="21">
        <f t="shared" si="1091"/>
        <v>86.147999999999996</v>
      </c>
      <c r="U3880" s="37">
        <f>VLOOKUP(Time_Zone, 'LSTM LookUp'!$B$5:$D$8, 3, FALSE)</f>
        <v>-75</v>
      </c>
      <c r="V3880" s="21">
        <f t="shared" si="1101"/>
        <v>0.6615769947072565</v>
      </c>
      <c r="W3880" s="21">
        <f t="shared" si="1092"/>
        <v>266.31339424867679</v>
      </c>
      <c r="X3880" s="21">
        <f t="shared" si="1093"/>
        <v>52.703101699462145</v>
      </c>
      <c r="Y3880" s="21">
        <f t="shared" si="1094"/>
        <v>153.70310169946214</v>
      </c>
      <c r="Z3880" s="21">
        <f t="shared" si="1102"/>
        <v>48.721198717815383</v>
      </c>
      <c r="AA3880" s="21">
        <f t="shared" si="1095"/>
        <v>0</v>
      </c>
      <c r="AB3880" s="21">
        <f t="shared" si="1096"/>
        <v>48.721198717815383</v>
      </c>
      <c r="AC3880" s="21">
        <f t="shared" si="1097"/>
        <v>80.959999999999994</v>
      </c>
      <c r="AD3880" s="21">
        <f t="shared" si="1103"/>
        <v>48.721198717815383</v>
      </c>
      <c r="AE3880" s="21" t="str">
        <f t="shared" si="1098"/>
        <v>6/10/19:00</v>
      </c>
    </row>
    <row r="3881" spans="2:31">
      <c r="B3881" s="37">
        <v>6</v>
      </c>
      <c r="C3881" s="38">
        <v>10</v>
      </c>
      <c r="D3881" s="39">
        <v>20</v>
      </c>
      <c r="E3881" s="17">
        <v>26.7</v>
      </c>
      <c r="F3881" s="17">
        <v>38</v>
      </c>
      <c r="G3881" s="17">
        <v>21</v>
      </c>
      <c r="H3881" s="37">
        <f t="shared" si="1086"/>
        <v>80.06</v>
      </c>
      <c r="I3881" s="37">
        <f>IF(H3881&lt;'Roof Calculator'!$G$8, 1, 0)</f>
        <v>0</v>
      </c>
      <c r="J3881" s="37">
        <f>IF(H3881&gt;='Roof Calculator'!$G$8, 1, 0)</f>
        <v>1</v>
      </c>
      <c r="K3881" s="37">
        <f t="shared" si="1087"/>
        <v>0</v>
      </c>
      <c r="L3881" s="37">
        <f t="shared" si="1088"/>
        <v>80.06</v>
      </c>
      <c r="M3881" s="37">
        <v>0</v>
      </c>
      <c r="N3881" s="37">
        <f t="shared" si="1089"/>
        <v>38</v>
      </c>
      <c r="O3881" s="37">
        <v>0</v>
      </c>
      <c r="P3881" s="37">
        <v>0</v>
      </c>
      <c r="Q3881" s="21">
        <f t="shared" si="1090"/>
        <v>39.790999999999997</v>
      </c>
      <c r="R3881" s="21">
        <f t="shared" si="1099"/>
        <v>161.79166666666478</v>
      </c>
      <c r="S3881" s="21">
        <f t="shared" si="1100"/>
        <v>23.048923152075186</v>
      </c>
      <c r="T3881" s="21">
        <f t="shared" si="1091"/>
        <v>86.147999999999996</v>
      </c>
      <c r="U3881" s="37">
        <f>VLOOKUP(Time_Zone, 'LSTM LookUp'!$B$5:$D$8, 3, FALSE)</f>
        <v>-75</v>
      </c>
      <c r="V3881" s="21">
        <f t="shared" si="1101"/>
        <v>0.65345011809177489</v>
      </c>
      <c r="W3881" s="21">
        <f t="shared" si="1092"/>
        <v>281.31136252952291</v>
      </c>
      <c r="X3881" s="21">
        <f t="shared" si="1093"/>
        <v>8.1741813275780792</v>
      </c>
      <c r="Y3881" s="21">
        <f t="shared" si="1094"/>
        <v>46.174181327578083</v>
      </c>
      <c r="Z3881" s="21">
        <f t="shared" si="1102"/>
        <v>14.636409019852882</v>
      </c>
      <c r="AA3881" s="21">
        <f t="shared" si="1095"/>
        <v>0</v>
      </c>
      <c r="AB3881" s="21">
        <f t="shared" si="1096"/>
        <v>14.636409019852882</v>
      </c>
      <c r="AC3881" s="21">
        <f t="shared" si="1097"/>
        <v>80.06</v>
      </c>
      <c r="AD3881" s="21">
        <f t="shared" si="1103"/>
        <v>14.636409019852882</v>
      </c>
      <c r="AE3881" s="21" t="str">
        <f t="shared" si="1098"/>
        <v>6/10/20:00</v>
      </c>
    </row>
    <row r="3882" spans="2:31">
      <c r="B3882" s="37">
        <v>6</v>
      </c>
      <c r="C3882" s="38">
        <v>10</v>
      </c>
      <c r="D3882" s="39">
        <v>21</v>
      </c>
      <c r="E3882" s="17">
        <v>25.6</v>
      </c>
      <c r="F3882" s="17">
        <v>0</v>
      </c>
      <c r="G3882" s="17">
        <v>0</v>
      </c>
      <c r="H3882" s="37">
        <f t="shared" si="1086"/>
        <v>78.08</v>
      </c>
      <c r="I3882" s="37">
        <f>IF(H3882&lt;'Roof Calculator'!$G$8, 1, 0)</f>
        <v>0</v>
      </c>
      <c r="J3882" s="37">
        <f>IF(H3882&gt;='Roof Calculator'!$G$8, 1, 0)</f>
        <v>1</v>
      </c>
      <c r="K3882" s="37">
        <f t="shared" si="1087"/>
        <v>0</v>
      </c>
      <c r="L3882" s="37">
        <f t="shared" si="1088"/>
        <v>78.08</v>
      </c>
      <c r="M3882" s="37">
        <v>0</v>
      </c>
      <c r="N3882" s="37">
        <f t="shared" si="1089"/>
        <v>0</v>
      </c>
      <c r="O3882" s="37">
        <v>0</v>
      </c>
      <c r="P3882" s="37">
        <v>0</v>
      </c>
      <c r="Q3882" s="21">
        <f t="shared" si="1090"/>
        <v>39.790999999999997</v>
      </c>
      <c r="R3882" s="21">
        <f t="shared" si="1099"/>
        <v>161.83333333333144</v>
      </c>
      <c r="S3882" s="21">
        <f t="shared" si="1100"/>
        <v>23.052099340975616</v>
      </c>
      <c r="T3882" s="21">
        <f t="shared" si="1091"/>
        <v>86.147999999999996</v>
      </c>
      <c r="U3882" s="37">
        <f>VLOOKUP(Time_Zone, 'LSTM LookUp'!$B$5:$D$8, 3, FALSE)</f>
        <v>-75</v>
      </c>
      <c r="V3882" s="21">
        <f t="shared" si="1101"/>
        <v>0.64531753814491699</v>
      </c>
      <c r="W3882" s="21">
        <f t="shared" si="1092"/>
        <v>296.30932938453623</v>
      </c>
      <c r="X3882" s="21">
        <f t="shared" si="1093"/>
        <v>0</v>
      </c>
      <c r="Y3882" s="21">
        <f t="shared" si="1094"/>
        <v>0</v>
      </c>
      <c r="Z3882" s="21">
        <f t="shared" si="1102"/>
        <v>0</v>
      </c>
      <c r="AA3882" s="21">
        <f t="shared" si="1095"/>
        <v>0</v>
      </c>
      <c r="AB3882" s="21">
        <f t="shared" si="1096"/>
        <v>0</v>
      </c>
      <c r="AC3882" s="21">
        <f t="shared" si="1097"/>
        <v>78.08</v>
      </c>
      <c r="AD3882" s="21">
        <f t="shared" si="1103"/>
        <v>0</v>
      </c>
      <c r="AE3882" s="21" t="str">
        <f t="shared" si="1098"/>
        <v>6/10/21:00</v>
      </c>
    </row>
    <row r="3883" spans="2:31">
      <c r="B3883" s="37">
        <v>6</v>
      </c>
      <c r="C3883" s="38">
        <v>10</v>
      </c>
      <c r="D3883" s="39">
        <v>22</v>
      </c>
      <c r="E3883" s="17">
        <v>24.4</v>
      </c>
      <c r="F3883" s="17">
        <v>0</v>
      </c>
      <c r="G3883" s="17">
        <v>0</v>
      </c>
      <c r="H3883" s="37">
        <f t="shared" si="1086"/>
        <v>75.92</v>
      </c>
      <c r="I3883" s="37">
        <f>IF(H3883&lt;'Roof Calculator'!$G$8, 1, 0)</f>
        <v>0</v>
      </c>
      <c r="J3883" s="37">
        <f>IF(H3883&gt;='Roof Calculator'!$G$8, 1, 0)</f>
        <v>1</v>
      </c>
      <c r="K3883" s="37">
        <f t="shared" si="1087"/>
        <v>0</v>
      </c>
      <c r="L3883" s="37">
        <f t="shared" si="1088"/>
        <v>75.92</v>
      </c>
      <c r="M3883" s="37">
        <v>0</v>
      </c>
      <c r="N3883" s="37">
        <f t="shared" si="1089"/>
        <v>0</v>
      </c>
      <c r="O3883" s="37">
        <v>0</v>
      </c>
      <c r="P3883" s="37">
        <v>0</v>
      </c>
      <c r="Q3883" s="21">
        <f t="shared" si="1090"/>
        <v>39.790999999999997</v>
      </c>
      <c r="R3883" s="21">
        <f t="shared" si="1099"/>
        <v>161.8749999999981</v>
      </c>
      <c r="S3883" s="21">
        <f t="shared" si="1100"/>
        <v>23.055263060884243</v>
      </c>
      <c r="T3883" s="21">
        <f t="shared" si="1091"/>
        <v>86.147999999999996</v>
      </c>
      <c r="U3883" s="37">
        <f>VLOOKUP(Time_Zone, 'LSTM LookUp'!$B$5:$D$8, 3, FALSE)</f>
        <v>-75</v>
      </c>
      <c r="V3883" s="21">
        <f t="shared" si="1101"/>
        <v>0.63717927950702857</v>
      </c>
      <c r="W3883" s="21">
        <f t="shared" si="1092"/>
        <v>311.30729481987674</v>
      </c>
      <c r="X3883" s="21">
        <f t="shared" si="1093"/>
        <v>0</v>
      </c>
      <c r="Y3883" s="21">
        <f t="shared" si="1094"/>
        <v>0</v>
      </c>
      <c r="Z3883" s="21">
        <f t="shared" si="1102"/>
        <v>0</v>
      </c>
      <c r="AA3883" s="21">
        <f t="shared" si="1095"/>
        <v>0</v>
      </c>
      <c r="AB3883" s="21">
        <f t="shared" si="1096"/>
        <v>0</v>
      </c>
      <c r="AC3883" s="21">
        <f t="shared" si="1097"/>
        <v>75.92</v>
      </c>
      <c r="AD3883" s="21">
        <f t="shared" si="1103"/>
        <v>0</v>
      </c>
      <c r="AE3883" s="21" t="str">
        <f t="shared" si="1098"/>
        <v>6/10/22:00</v>
      </c>
    </row>
    <row r="3884" spans="2:31">
      <c r="B3884" s="37">
        <v>6</v>
      </c>
      <c r="C3884" s="38">
        <v>10</v>
      </c>
      <c r="D3884" s="39">
        <v>23</v>
      </c>
      <c r="E3884" s="17">
        <v>24.4</v>
      </c>
      <c r="F3884" s="17">
        <v>0</v>
      </c>
      <c r="G3884" s="17">
        <v>0</v>
      </c>
      <c r="H3884" s="37">
        <f t="shared" si="1086"/>
        <v>75.92</v>
      </c>
      <c r="I3884" s="37">
        <f>IF(H3884&lt;'Roof Calculator'!$G$8, 1, 0)</f>
        <v>0</v>
      </c>
      <c r="J3884" s="37">
        <f>IF(H3884&gt;='Roof Calculator'!$G$8, 1, 0)</f>
        <v>1</v>
      </c>
      <c r="K3884" s="37">
        <f t="shared" si="1087"/>
        <v>0</v>
      </c>
      <c r="L3884" s="37">
        <f t="shared" si="1088"/>
        <v>75.92</v>
      </c>
      <c r="M3884" s="37">
        <v>0</v>
      </c>
      <c r="N3884" s="37">
        <f t="shared" si="1089"/>
        <v>0</v>
      </c>
      <c r="O3884" s="37">
        <v>0</v>
      </c>
      <c r="P3884" s="37">
        <v>0</v>
      </c>
      <c r="Q3884" s="21">
        <f t="shared" si="1090"/>
        <v>39.790999999999997</v>
      </c>
      <c r="R3884" s="21">
        <f t="shared" si="1099"/>
        <v>161.91666666666475</v>
      </c>
      <c r="S3884" s="21">
        <f t="shared" si="1100"/>
        <v>23.058414309303966</v>
      </c>
      <c r="T3884" s="21">
        <f t="shared" si="1091"/>
        <v>86.147999999999996</v>
      </c>
      <c r="U3884" s="37">
        <f>VLOOKUP(Time_Zone, 'LSTM LookUp'!$B$5:$D$8, 3, FALSE)</f>
        <v>-75</v>
      </c>
      <c r="V3884" s="21">
        <f t="shared" si="1101"/>
        <v>0.62903536683236361</v>
      </c>
      <c r="W3884" s="21">
        <f t="shared" si="1092"/>
        <v>326.30525884170811</v>
      </c>
      <c r="X3884" s="21">
        <f t="shared" si="1093"/>
        <v>0</v>
      </c>
      <c r="Y3884" s="21">
        <f t="shared" si="1094"/>
        <v>0</v>
      </c>
      <c r="Z3884" s="21">
        <f t="shared" si="1102"/>
        <v>0</v>
      </c>
      <c r="AA3884" s="21">
        <f t="shared" si="1095"/>
        <v>0</v>
      </c>
      <c r="AB3884" s="21">
        <f t="shared" si="1096"/>
        <v>0</v>
      </c>
      <c r="AC3884" s="21">
        <f t="shared" si="1097"/>
        <v>75.92</v>
      </c>
      <c r="AD3884" s="21">
        <f t="shared" si="1103"/>
        <v>0</v>
      </c>
      <c r="AE3884" s="21" t="str">
        <f t="shared" si="1098"/>
        <v>6/10/23:00</v>
      </c>
    </row>
    <row r="3885" spans="2:31">
      <c r="B3885" s="37">
        <v>6</v>
      </c>
      <c r="C3885" s="38">
        <v>10</v>
      </c>
      <c r="D3885" s="39">
        <v>24</v>
      </c>
      <c r="E3885" s="17">
        <v>23.9</v>
      </c>
      <c r="F3885" s="17">
        <v>0</v>
      </c>
      <c r="G3885" s="17">
        <v>0</v>
      </c>
      <c r="H3885" s="37">
        <f t="shared" si="1086"/>
        <v>75.02</v>
      </c>
      <c r="I3885" s="37">
        <f>IF(H3885&lt;'Roof Calculator'!$G$8, 1, 0)</f>
        <v>0</v>
      </c>
      <c r="J3885" s="37">
        <f>IF(H3885&gt;='Roof Calculator'!$G$8, 1, 0)</f>
        <v>1</v>
      </c>
      <c r="K3885" s="37">
        <f t="shared" si="1087"/>
        <v>0</v>
      </c>
      <c r="L3885" s="37">
        <f t="shared" si="1088"/>
        <v>75.02</v>
      </c>
      <c r="M3885" s="37">
        <v>0</v>
      </c>
      <c r="N3885" s="37">
        <f t="shared" si="1089"/>
        <v>0</v>
      </c>
      <c r="O3885" s="37">
        <v>0</v>
      </c>
      <c r="P3885" s="37">
        <v>0</v>
      </c>
      <c r="Q3885" s="21">
        <f t="shared" si="1090"/>
        <v>39.790999999999997</v>
      </c>
      <c r="R3885" s="21">
        <f t="shared" si="1099"/>
        <v>161.95833333333141</v>
      </c>
      <c r="S3885" s="21">
        <f t="shared" si="1100"/>
        <v>23.061553083747174</v>
      </c>
      <c r="T3885" s="21">
        <f t="shared" si="1091"/>
        <v>86.147999999999996</v>
      </c>
      <c r="U3885" s="37">
        <f>VLOOKUP(Time_Zone, 'LSTM LookUp'!$B$5:$D$8, 3, FALSE)</f>
        <v>-75</v>
      </c>
      <c r="V3885" s="21">
        <f t="shared" si="1101"/>
        <v>0.62088582478904475</v>
      </c>
      <c r="W3885" s="21">
        <f t="shared" si="1092"/>
        <v>341.30322145619721</v>
      </c>
      <c r="X3885" s="21">
        <f t="shared" si="1093"/>
        <v>0</v>
      </c>
      <c r="Y3885" s="21">
        <f t="shared" si="1094"/>
        <v>0</v>
      </c>
      <c r="Z3885" s="21">
        <f t="shared" si="1102"/>
        <v>0</v>
      </c>
      <c r="AA3885" s="21">
        <f t="shared" si="1095"/>
        <v>0</v>
      </c>
      <c r="AB3885" s="21">
        <f t="shared" si="1096"/>
        <v>0</v>
      </c>
      <c r="AC3885" s="21">
        <f t="shared" si="1097"/>
        <v>75.02</v>
      </c>
      <c r="AD3885" s="21">
        <f t="shared" si="1103"/>
        <v>0</v>
      </c>
      <c r="AE3885" s="21" t="str">
        <f t="shared" si="1098"/>
        <v>6/10/24:00</v>
      </c>
    </row>
    <row r="3886" spans="2:31">
      <c r="B3886" s="37">
        <v>6</v>
      </c>
      <c r="C3886" s="38">
        <v>11</v>
      </c>
      <c r="D3886" s="39">
        <v>1</v>
      </c>
      <c r="E3886" s="17">
        <v>23.9</v>
      </c>
      <c r="F3886" s="17">
        <v>0</v>
      </c>
      <c r="G3886" s="17">
        <v>0</v>
      </c>
      <c r="H3886" s="37">
        <f t="shared" si="1086"/>
        <v>75.02</v>
      </c>
      <c r="I3886" s="37">
        <f>IF(H3886&lt;'Roof Calculator'!$G$8, 1, 0)</f>
        <v>0</v>
      </c>
      <c r="J3886" s="37">
        <f>IF(H3886&gt;='Roof Calculator'!$G$8, 1, 0)</f>
        <v>1</v>
      </c>
      <c r="K3886" s="37">
        <f t="shared" si="1087"/>
        <v>0</v>
      </c>
      <c r="L3886" s="37">
        <f t="shared" si="1088"/>
        <v>75.02</v>
      </c>
      <c r="M3886" s="37">
        <v>0</v>
      </c>
      <c r="N3886" s="37">
        <f t="shared" si="1089"/>
        <v>0</v>
      </c>
      <c r="O3886" s="37">
        <v>0</v>
      </c>
      <c r="P3886" s="37">
        <v>0</v>
      </c>
      <c r="Q3886" s="21">
        <f t="shared" si="1090"/>
        <v>39.790999999999997</v>
      </c>
      <c r="R3886" s="21">
        <f t="shared" si="1099"/>
        <v>161.99999999999807</v>
      </c>
      <c r="S3886" s="21">
        <f t="shared" si="1100"/>
        <v>23.064679381735679</v>
      </c>
      <c r="T3886" s="21">
        <f t="shared" si="1091"/>
        <v>86.147999999999996</v>
      </c>
      <c r="U3886" s="37">
        <f>VLOOKUP(Time_Zone, 'LSTM LookUp'!$B$5:$D$8, 3, FALSE)</f>
        <v>-75</v>
      </c>
      <c r="V3886" s="21">
        <f t="shared" si="1101"/>
        <v>0.61273067805902826</v>
      </c>
      <c r="W3886" s="21">
        <f t="shared" si="1092"/>
        <v>-3.6988173304852445</v>
      </c>
      <c r="X3886" s="21">
        <f t="shared" si="1093"/>
        <v>0</v>
      </c>
      <c r="Y3886" s="21">
        <f t="shared" si="1094"/>
        <v>0</v>
      </c>
      <c r="Z3886" s="21">
        <f t="shared" si="1102"/>
        <v>0</v>
      </c>
      <c r="AA3886" s="21">
        <f t="shared" si="1095"/>
        <v>0</v>
      </c>
      <c r="AB3886" s="21">
        <f t="shared" si="1096"/>
        <v>0</v>
      </c>
      <c r="AC3886" s="21">
        <f t="shared" si="1097"/>
        <v>75.02</v>
      </c>
      <c r="AD3886" s="21">
        <f t="shared" si="1103"/>
        <v>0</v>
      </c>
      <c r="AE3886" s="21" t="str">
        <f t="shared" si="1098"/>
        <v>6/11/1:00</v>
      </c>
    </row>
    <row r="3887" spans="2:31">
      <c r="B3887" s="37">
        <v>6</v>
      </c>
      <c r="C3887" s="38">
        <v>11</v>
      </c>
      <c r="D3887" s="39">
        <v>2</v>
      </c>
      <c r="E3887" s="17">
        <v>23.3</v>
      </c>
      <c r="F3887" s="17">
        <v>0</v>
      </c>
      <c r="G3887" s="17">
        <v>0</v>
      </c>
      <c r="H3887" s="37">
        <f t="shared" si="1086"/>
        <v>73.94</v>
      </c>
      <c r="I3887" s="37">
        <f>IF(H3887&lt;'Roof Calculator'!$G$8, 1, 0)</f>
        <v>0</v>
      </c>
      <c r="J3887" s="37">
        <f>IF(H3887&gt;='Roof Calculator'!$G$8, 1, 0)</f>
        <v>1</v>
      </c>
      <c r="K3887" s="37">
        <f t="shared" si="1087"/>
        <v>0</v>
      </c>
      <c r="L3887" s="37">
        <f t="shared" si="1088"/>
        <v>73.94</v>
      </c>
      <c r="M3887" s="37">
        <v>0</v>
      </c>
      <c r="N3887" s="37">
        <f t="shared" si="1089"/>
        <v>0</v>
      </c>
      <c r="O3887" s="37">
        <v>0</v>
      </c>
      <c r="P3887" s="37">
        <v>0</v>
      </c>
      <c r="Q3887" s="21">
        <f t="shared" si="1090"/>
        <v>39.790999999999997</v>
      </c>
      <c r="R3887" s="21">
        <f t="shared" si="1099"/>
        <v>162.04166666666472</v>
      </c>
      <c r="S3887" s="21">
        <f t="shared" si="1100"/>
        <v>23.067793200800804</v>
      </c>
      <c r="T3887" s="21">
        <f t="shared" si="1091"/>
        <v>86.147999999999996</v>
      </c>
      <c r="U3887" s="37">
        <f>VLOOKUP(Time_Zone, 'LSTM LookUp'!$B$5:$D$8, 3, FALSE)</f>
        <v>-75</v>
      </c>
      <c r="V3887" s="21">
        <f t="shared" si="1101"/>
        <v>0.60456995133800029</v>
      </c>
      <c r="W3887" s="21">
        <f t="shared" si="1092"/>
        <v>11.299142487834493</v>
      </c>
      <c r="X3887" s="21">
        <f t="shared" si="1093"/>
        <v>0</v>
      </c>
      <c r="Y3887" s="21">
        <f t="shared" si="1094"/>
        <v>0</v>
      </c>
      <c r="Z3887" s="21">
        <f t="shared" si="1102"/>
        <v>0</v>
      </c>
      <c r="AA3887" s="21">
        <f t="shared" si="1095"/>
        <v>0</v>
      </c>
      <c r="AB3887" s="21">
        <f t="shared" si="1096"/>
        <v>0</v>
      </c>
      <c r="AC3887" s="21">
        <f t="shared" si="1097"/>
        <v>73.94</v>
      </c>
      <c r="AD3887" s="21">
        <f t="shared" si="1103"/>
        <v>0</v>
      </c>
      <c r="AE3887" s="21" t="str">
        <f t="shared" si="1098"/>
        <v>6/11/2:00</v>
      </c>
    </row>
    <row r="3888" spans="2:31">
      <c r="B3888" s="37">
        <v>6</v>
      </c>
      <c r="C3888" s="38">
        <v>11</v>
      </c>
      <c r="D3888" s="39">
        <v>3</v>
      </c>
      <c r="E3888" s="17">
        <v>23.3</v>
      </c>
      <c r="F3888" s="17">
        <v>0</v>
      </c>
      <c r="G3888" s="17">
        <v>0</v>
      </c>
      <c r="H3888" s="37">
        <f t="shared" si="1086"/>
        <v>73.94</v>
      </c>
      <c r="I3888" s="37">
        <f>IF(H3888&lt;'Roof Calculator'!$G$8, 1, 0)</f>
        <v>0</v>
      </c>
      <c r="J3888" s="37">
        <f>IF(H3888&gt;='Roof Calculator'!$G$8, 1, 0)</f>
        <v>1</v>
      </c>
      <c r="K3888" s="37">
        <f t="shared" si="1087"/>
        <v>0</v>
      </c>
      <c r="L3888" s="37">
        <f t="shared" si="1088"/>
        <v>73.94</v>
      </c>
      <c r="M3888" s="37">
        <v>0</v>
      </c>
      <c r="N3888" s="37">
        <f t="shared" si="1089"/>
        <v>0</v>
      </c>
      <c r="O3888" s="37">
        <v>0</v>
      </c>
      <c r="P3888" s="37">
        <v>0</v>
      </c>
      <c r="Q3888" s="21">
        <f t="shared" si="1090"/>
        <v>39.790999999999997</v>
      </c>
      <c r="R3888" s="21">
        <f t="shared" si="1099"/>
        <v>162.08333333333138</v>
      </c>
      <c r="S3888" s="21">
        <f t="shared" si="1100"/>
        <v>23.070894538483312</v>
      </c>
      <c r="T3888" s="21">
        <f t="shared" si="1091"/>
        <v>86.147999999999996</v>
      </c>
      <c r="U3888" s="37">
        <f>VLOOKUP(Time_Zone, 'LSTM LookUp'!$B$5:$D$8, 3, FALSE)</f>
        <v>-75</v>
      </c>
      <c r="V3888" s="21">
        <f t="shared" si="1101"/>
        <v>0.59640366933538203</v>
      </c>
      <c r="W3888" s="21">
        <f t="shared" si="1092"/>
        <v>26.297100917333836</v>
      </c>
      <c r="X3888" s="21">
        <f t="shared" si="1093"/>
        <v>0</v>
      </c>
      <c r="Y3888" s="21">
        <f t="shared" si="1094"/>
        <v>0</v>
      </c>
      <c r="Z3888" s="21">
        <f t="shared" si="1102"/>
        <v>0</v>
      </c>
      <c r="AA3888" s="21">
        <f t="shared" si="1095"/>
        <v>0</v>
      </c>
      <c r="AB3888" s="21">
        <f t="shared" si="1096"/>
        <v>0</v>
      </c>
      <c r="AC3888" s="21">
        <f t="shared" si="1097"/>
        <v>73.94</v>
      </c>
      <c r="AD3888" s="21">
        <f t="shared" si="1103"/>
        <v>0</v>
      </c>
      <c r="AE3888" s="21" t="str">
        <f t="shared" si="1098"/>
        <v>6/11/3:00</v>
      </c>
    </row>
    <row r="3889" spans="2:31">
      <c r="B3889" s="37">
        <v>6</v>
      </c>
      <c r="C3889" s="38">
        <v>11</v>
      </c>
      <c r="D3889" s="39">
        <v>4</v>
      </c>
      <c r="E3889" s="17">
        <v>23.3</v>
      </c>
      <c r="F3889" s="17">
        <v>0</v>
      </c>
      <c r="G3889" s="17">
        <v>0</v>
      </c>
      <c r="H3889" s="37">
        <f t="shared" si="1086"/>
        <v>73.94</v>
      </c>
      <c r="I3889" s="37">
        <f>IF(H3889&lt;'Roof Calculator'!$G$8, 1, 0)</f>
        <v>0</v>
      </c>
      <c r="J3889" s="37">
        <f>IF(H3889&gt;='Roof Calculator'!$G$8, 1, 0)</f>
        <v>1</v>
      </c>
      <c r="K3889" s="37">
        <f t="shared" si="1087"/>
        <v>0</v>
      </c>
      <c r="L3889" s="37">
        <f t="shared" si="1088"/>
        <v>73.94</v>
      </c>
      <c r="M3889" s="37">
        <v>0</v>
      </c>
      <c r="N3889" s="37">
        <f t="shared" si="1089"/>
        <v>0</v>
      </c>
      <c r="O3889" s="37">
        <v>0</v>
      </c>
      <c r="P3889" s="37">
        <v>0</v>
      </c>
      <c r="Q3889" s="21">
        <f t="shared" si="1090"/>
        <v>39.790999999999997</v>
      </c>
      <c r="R3889" s="21">
        <f t="shared" si="1099"/>
        <v>162.12499999999804</v>
      </c>
      <c r="S3889" s="21">
        <f t="shared" si="1100"/>
        <v>23.073983392333488</v>
      </c>
      <c r="T3889" s="21">
        <f t="shared" si="1091"/>
        <v>86.147999999999996</v>
      </c>
      <c r="U3889" s="37">
        <f>VLOOKUP(Time_Zone, 'LSTM LookUp'!$B$5:$D$8, 3, FALSE)</f>
        <v>-75</v>
      </c>
      <c r="V3889" s="21">
        <f t="shared" si="1101"/>
        <v>0.58823185677421996</v>
      </c>
      <c r="W3889" s="21">
        <f t="shared" si="1092"/>
        <v>41.295057964193553</v>
      </c>
      <c r="X3889" s="21">
        <f t="shared" si="1093"/>
        <v>0</v>
      </c>
      <c r="Y3889" s="21">
        <f t="shared" si="1094"/>
        <v>0</v>
      </c>
      <c r="Z3889" s="21">
        <f t="shared" si="1102"/>
        <v>0</v>
      </c>
      <c r="AA3889" s="21">
        <f t="shared" si="1095"/>
        <v>0</v>
      </c>
      <c r="AB3889" s="21">
        <f t="shared" si="1096"/>
        <v>0</v>
      </c>
      <c r="AC3889" s="21">
        <f t="shared" si="1097"/>
        <v>73.94</v>
      </c>
      <c r="AD3889" s="21">
        <f t="shared" si="1103"/>
        <v>0</v>
      </c>
      <c r="AE3889" s="21" t="str">
        <f t="shared" si="1098"/>
        <v>6/11/4:00</v>
      </c>
    </row>
    <row r="3890" spans="2:31">
      <c r="B3890" s="37">
        <v>6</v>
      </c>
      <c r="C3890" s="38">
        <v>11</v>
      </c>
      <c r="D3890" s="39">
        <v>5</v>
      </c>
      <c r="E3890" s="17">
        <v>22.8</v>
      </c>
      <c r="F3890" s="17">
        <v>0</v>
      </c>
      <c r="G3890" s="17">
        <v>0</v>
      </c>
      <c r="H3890" s="37">
        <f t="shared" si="1086"/>
        <v>73.040000000000006</v>
      </c>
      <c r="I3890" s="37">
        <f>IF(H3890&lt;'Roof Calculator'!$G$8, 1, 0)</f>
        <v>0</v>
      </c>
      <c r="J3890" s="37">
        <f>IF(H3890&gt;='Roof Calculator'!$G$8, 1, 0)</f>
        <v>1</v>
      </c>
      <c r="K3890" s="37">
        <f t="shared" si="1087"/>
        <v>0</v>
      </c>
      <c r="L3890" s="37">
        <f t="shared" si="1088"/>
        <v>73.040000000000006</v>
      </c>
      <c r="M3890" s="37">
        <v>0</v>
      </c>
      <c r="N3890" s="37">
        <f t="shared" si="1089"/>
        <v>0</v>
      </c>
      <c r="O3890" s="37">
        <v>0</v>
      </c>
      <c r="P3890" s="37">
        <v>0</v>
      </c>
      <c r="Q3890" s="21">
        <f t="shared" si="1090"/>
        <v>39.790999999999997</v>
      </c>
      <c r="R3890" s="21">
        <f t="shared" si="1099"/>
        <v>162.1666666666647</v>
      </c>
      <c r="S3890" s="21">
        <f t="shared" si="1100"/>
        <v>23.07705975991108</v>
      </c>
      <c r="T3890" s="21">
        <f t="shared" si="1091"/>
        <v>86.147999999999996</v>
      </c>
      <c r="U3890" s="37">
        <f>VLOOKUP(Time_Zone, 'LSTM LookUp'!$B$5:$D$8, 3, FALSE)</f>
        <v>-75</v>
      </c>
      <c r="V3890" s="21">
        <f t="shared" si="1101"/>
        <v>0.58005453839117505</v>
      </c>
      <c r="W3890" s="21">
        <f t="shared" si="1092"/>
        <v>56.293013634597784</v>
      </c>
      <c r="X3890" s="21">
        <f t="shared" si="1093"/>
        <v>0</v>
      </c>
      <c r="Y3890" s="21">
        <f t="shared" si="1094"/>
        <v>0</v>
      </c>
      <c r="Z3890" s="21">
        <f t="shared" si="1102"/>
        <v>0</v>
      </c>
      <c r="AA3890" s="21">
        <f t="shared" si="1095"/>
        <v>0</v>
      </c>
      <c r="AB3890" s="21">
        <f t="shared" si="1096"/>
        <v>0</v>
      </c>
      <c r="AC3890" s="21">
        <f t="shared" si="1097"/>
        <v>73.040000000000006</v>
      </c>
      <c r="AD3890" s="21">
        <f t="shared" si="1103"/>
        <v>0</v>
      </c>
      <c r="AE3890" s="21" t="str">
        <f t="shared" si="1098"/>
        <v>6/11/5:00</v>
      </c>
    </row>
    <row r="3891" spans="2:31">
      <c r="B3891" s="37">
        <v>6</v>
      </c>
      <c r="C3891" s="38">
        <v>11</v>
      </c>
      <c r="D3891" s="39">
        <v>6</v>
      </c>
      <c r="E3891" s="17">
        <v>22.8</v>
      </c>
      <c r="F3891" s="17">
        <v>17</v>
      </c>
      <c r="G3891" s="17">
        <v>8</v>
      </c>
      <c r="H3891" s="37">
        <f t="shared" si="1086"/>
        <v>73.040000000000006</v>
      </c>
      <c r="I3891" s="37">
        <f>IF(H3891&lt;'Roof Calculator'!$G$8, 1, 0)</f>
        <v>0</v>
      </c>
      <c r="J3891" s="37">
        <f>IF(H3891&gt;='Roof Calculator'!$G$8, 1, 0)</f>
        <v>1</v>
      </c>
      <c r="K3891" s="37">
        <f t="shared" si="1087"/>
        <v>0</v>
      </c>
      <c r="L3891" s="37">
        <f t="shared" si="1088"/>
        <v>73.040000000000006</v>
      </c>
      <c r="M3891" s="37">
        <v>0</v>
      </c>
      <c r="N3891" s="37">
        <f t="shared" si="1089"/>
        <v>17</v>
      </c>
      <c r="O3891" s="37">
        <v>0</v>
      </c>
      <c r="P3891" s="37">
        <v>0</v>
      </c>
      <c r="Q3891" s="21">
        <f t="shared" si="1090"/>
        <v>39.790999999999997</v>
      </c>
      <c r="R3891" s="21">
        <f t="shared" si="1099"/>
        <v>162.20833333333135</v>
      </c>
      <c r="S3891" s="21">
        <f t="shared" si="1100"/>
        <v>23.080123638785345</v>
      </c>
      <c r="T3891" s="21">
        <f t="shared" si="1091"/>
        <v>86.147999999999996</v>
      </c>
      <c r="U3891" s="37">
        <f>VLOOKUP(Time_Zone, 'LSTM LookUp'!$B$5:$D$8, 3, FALSE)</f>
        <v>-75</v>
      </c>
      <c r="V3891" s="21">
        <f t="shared" si="1101"/>
        <v>0.57187173893643539</v>
      </c>
      <c r="W3891" s="21">
        <f t="shared" si="1092"/>
        <v>71.290967934734113</v>
      </c>
      <c r="X3891" s="21">
        <f t="shared" si="1093"/>
        <v>3.8210231917773418</v>
      </c>
      <c r="Y3891" s="21">
        <f t="shared" si="1094"/>
        <v>20.821023191777343</v>
      </c>
      <c r="Z3891" s="21">
        <f t="shared" si="1102"/>
        <v>6.5999006995860547</v>
      </c>
      <c r="AA3891" s="21">
        <f t="shared" si="1095"/>
        <v>0</v>
      </c>
      <c r="AB3891" s="21">
        <f t="shared" si="1096"/>
        <v>6.5999006995860547</v>
      </c>
      <c r="AC3891" s="21">
        <f t="shared" si="1097"/>
        <v>73.040000000000006</v>
      </c>
      <c r="AD3891" s="21">
        <f t="shared" si="1103"/>
        <v>6.5999006995860547</v>
      </c>
      <c r="AE3891" s="21" t="str">
        <f t="shared" si="1098"/>
        <v>6/11/6:00</v>
      </c>
    </row>
    <row r="3892" spans="2:31">
      <c r="B3892" s="37">
        <v>6</v>
      </c>
      <c r="C3892" s="38">
        <v>11</v>
      </c>
      <c r="D3892" s="39">
        <v>7</v>
      </c>
      <c r="E3892" s="17">
        <v>23.3</v>
      </c>
      <c r="F3892" s="17">
        <v>71</v>
      </c>
      <c r="G3892" s="17">
        <v>3</v>
      </c>
      <c r="H3892" s="37">
        <f t="shared" si="1086"/>
        <v>73.94</v>
      </c>
      <c r="I3892" s="37">
        <f>IF(H3892&lt;'Roof Calculator'!$G$8, 1, 0)</f>
        <v>0</v>
      </c>
      <c r="J3892" s="37">
        <f>IF(H3892&gt;='Roof Calculator'!$G$8, 1, 0)</f>
        <v>1</v>
      </c>
      <c r="K3892" s="37">
        <f t="shared" si="1087"/>
        <v>0</v>
      </c>
      <c r="L3892" s="37">
        <f t="shared" si="1088"/>
        <v>73.94</v>
      </c>
      <c r="M3892" s="37">
        <v>0</v>
      </c>
      <c r="N3892" s="37">
        <f t="shared" si="1089"/>
        <v>71</v>
      </c>
      <c r="O3892" s="37">
        <v>0</v>
      </c>
      <c r="P3892" s="37">
        <v>0</v>
      </c>
      <c r="Q3892" s="21">
        <f t="shared" si="1090"/>
        <v>39.790999999999997</v>
      </c>
      <c r="R3892" s="21">
        <f t="shared" si="1099"/>
        <v>162.24999999999801</v>
      </c>
      <c r="S3892" s="21">
        <f t="shared" si="1100"/>
        <v>23.083175026535049</v>
      </c>
      <c r="T3892" s="21">
        <f t="shared" si="1091"/>
        <v>86.147999999999996</v>
      </c>
      <c r="U3892" s="37">
        <f>VLOOKUP(Time_Zone, 'LSTM LookUp'!$B$5:$D$8, 3, FALSE)</f>
        <v>-75</v>
      </c>
      <c r="V3892" s="21">
        <f t="shared" si="1101"/>
        <v>0.56368348317367123</v>
      </c>
      <c r="W3892" s="21">
        <f t="shared" si="1092"/>
        <v>86.288920870793419</v>
      </c>
      <c r="X3892" s="21">
        <f t="shared" si="1093"/>
        <v>0.89001172336201073</v>
      </c>
      <c r="Y3892" s="21">
        <f t="shared" si="1094"/>
        <v>71.890011723362008</v>
      </c>
      <c r="Z3892" s="21">
        <f t="shared" si="1102"/>
        <v>22.787878112236267</v>
      </c>
      <c r="AA3892" s="21">
        <f t="shared" si="1095"/>
        <v>0</v>
      </c>
      <c r="AB3892" s="21">
        <f t="shared" si="1096"/>
        <v>22.787878112236267</v>
      </c>
      <c r="AC3892" s="21">
        <f t="shared" si="1097"/>
        <v>73.94</v>
      </c>
      <c r="AD3892" s="21">
        <f t="shared" si="1103"/>
        <v>22.787878112236267</v>
      </c>
      <c r="AE3892" s="21" t="str">
        <f t="shared" si="1098"/>
        <v>6/11/7:00</v>
      </c>
    </row>
    <row r="3893" spans="2:31">
      <c r="B3893" s="37">
        <v>6</v>
      </c>
      <c r="C3893" s="38">
        <v>11</v>
      </c>
      <c r="D3893" s="39">
        <v>8</v>
      </c>
      <c r="E3893" s="17">
        <v>22.8</v>
      </c>
      <c r="F3893" s="17">
        <v>106</v>
      </c>
      <c r="G3893" s="17">
        <v>10</v>
      </c>
      <c r="H3893" s="37">
        <f t="shared" si="1086"/>
        <v>73.040000000000006</v>
      </c>
      <c r="I3893" s="37">
        <f>IF(H3893&lt;'Roof Calculator'!$G$8, 1, 0)</f>
        <v>0</v>
      </c>
      <c r="J3893" s="37">
        <f>IF(H3893&gt;='Roof Calculator'!$G$8, 1, 0)</f>
        <v>1</v>
      </c>
      <c r="K3893" s="37">
        <f t="shared" si="1087"/>
        <v>0</v>
      </c>
      <c r="L3893" s="37">
        <f t="shared" si="1088"/>
        <v>73.040000000000006</v>
      </c>
      <c r="M3893" s="37">
        <v>0</v>
      </c>
      <c r="N3893" s="37">
        <f t="shared" si="1089"/>
        <v>106</v>
      </c>
      <c r="O3893" s="37">
        <v>0</v>
      </c>
      <c r="P3893" s="37">
        <v>0</v>
      </c>
      <c r="Q3893" s="21">
        <f t="shared" si="1090"/>
        <v>39.790999999999997</v>
      </c>
      <c r="R3893" s="21">
        <f t="shared" si="1099"/>
        <v>162.29166666666467</v>
      </c>
      <c r="S3893" s="21">
        <f t="shared" si="1100"/>
        <v>23.08621392074846</v>
      </c>
      <c r="T3893" s="21">
        <f t="shared" si="1091"/>
        <v>86.147999999999996</v>
      </c>
      <c r="U3893" s="37">
        <f>VLOOKUP(Time_Zone, 'LSTM LookUp'!$B$5:$D$8, 3, FALSE)</f>
        <v>-75</v>
      </c>
      <c r="V3893" s="21">
        <f t="shared" si="1101"/>
        <v>0.55548979588000247</v>
      </c>
      <c r="W3893" s="21">
        <f t="shared" si="1092"/>
        <v>101.28687244897</v>
      </c>
      <c r="X3893" s="21">
        <f t="shared" si="1093"/>
        <v>1.1260433314037934</v>
      </c>
      <c r="Y3893" s="21">
        <f t="shared" si="1094"/>
        <v>107.12604333140379</v>
      </c>
      <c r="Z3893" s="21">
        <f t="shared" si="1102"/>
        <v>33.957084712630042</v>
      </c>
      <c r="AA3893" s="21">
        <f t="shared" si="1095"/>
        <v>0</v>
      </c>
      <c r="AB3893" s="21">
        <f t="shared" si="1096"/>
        <v>33.957084712630042</v>
      </c>
      <c r="AC3893" s="21">
        <f t="shared" si="1097"/>
        <v>73.040000000000006</v>
      </c>
      <c r="AD3893" s="21">
        <f t="shared" si="1103"/>
        <v>33.957084712630042</v>
      </c>
      <c r="AE3893" s="21" t="str">
        <f t="shared" si="1098"/>
        <v>6/11/8:00</v>
      </c>
    </row>
    <row r="3894" spans="2:31">
      <c r="B3894" s="37">
        <v>6</v>
      </c>
      <c r="C3894" s="38">
        <v>11</v>
      </c>
      <c r="D3894" s="39">
        <v>9</v>
      </c>
      <c r="E3894" s="17">
        <v>22.8</v>
      </c>
      <c r="F3894" s="17">
        <v>189</v>
      </c>
      <c r="G3894" s="17">
        <v>7</v>
      </c>
      <c r="H3894" s="37">
        <f t="shared" si="1086"/>
        <v>73.040000000000006</v>
      </c>
      <c r="I3894" s="37">
        <f>IF(H3894&lt;'Roof Calculator'!$G$8, 1, 0)</f>
        <v>0</v>
      </c>
      <c r="J3894" s="37">
        <f>IF(H3894&gt;='Roof Calculator'!$G$8, 1, 0)</f>
        <v>1</v>
      </c>
      <c r="K3894" s="37">
        <f t="shared" si="1087"/>
        <v>0</v>
      </c>
      <c r="L3894" s="37">
        <f t="shared" si="1088"/>
        <v>73.040000000000006</v>
      </c>
      <c r="M3894" s="37">
        <v>0</v>
      </c>
      <c r="N3894" s="37">
        <f t="shared" si="1089"/>
        <v>189</v>
      </c>
      <c r="O3894" s="37">
        <v>0</v>
      </c>
      <c r="P3894" s="37">
        <v>0</v>
      </c>
      <c r="Q3894" s="21">
        <f t="shared" si="1090"/>
        <v>39.790999999999997</v>
      </c>
      <c r="R3894" s="21">
        <f t="shared" si="1099"/>
        <v>162.33333333333132</v>
      </c>
      <c r="S3894" s="21">
        <f t="shared" si="1100"/>
        <v>23.08924031902335</v>
      </c>
      <c r="T3894" s="21">
        <f t="shared" si="1091"/>
        <v>86.147999999999996</v>
      </c>
      <c r="U3894" s="37">
        <f>VLOOKUP(Time_Zone, 'LSTM LookUp'!$B$5:$D$8, 3, FALSE)</f>
        <v>-75</v>
      </c>
      <c r="V3894" s="21">
        <f t="shared" si="1101"/>
        <v>0.54729070184589412</v>
      </c>
      <c r="W3894" s="21">
        <f t="shared" si="1092"/>
        <v>116.28482267546147</v>
      </c>
      <c r="X3894" s="21">
        <f t="shared" si="1093"/>
        <v>-0.43419940028748361</v>
      </c>
      <c r="Y3894" s="21">
        <f t="shared" si="1094"/>
        <v>188.5658005997125</v>
      </c>
      <c r="Z3894" s="21">
        <f t="shared" si="1102"/>
        <v>59.772065370328789</v>
      </c>
      <c r="AA3894" s="21">
        <f t="shared" si="1095"/>
        <v>0</v>
      </c>
      <c r="AB3894" s="21">
        <f t="shared" si="1096"/>
        <v>59.772065370328789</v>
      </c>
      <c r="AC3894" s="21">
        <f t="shared" si="1097"/>
        <v>73.040000000000006</v>
      </c>
      <c r="AD3894" s="21">
        <f t="shared" si="1103"/>
        <v>59.772065370328789</v>
      </c>
      <c r="AE3894" s="21" t="str">
        <f t="shared" si="1098"/>
        <v>6/11/9:00</v>
      </c>
    </row>
    <row r="3895" spans="2:31">
      <c r="B3895" s="37">
        <v>6</v>
      </c>
      <c r="C3895" s="38">
        <v>11</v>
      </c>
      <c r="D3895" s="39">
        <v>10</v>
      </c>
      <c r="E3895" s="17">
        <v>23.3</v>
      </c>
      <c r="F3895" s="17">
        <v>329</v>
      </c>
      <c r="G3895" s="17">
        <v>9</v>
      </c>
      <c r="H3895" s="37">
        <f t="shared" si="1086"/>
        <v>73.94</v>
      </c>
      <c r="I3895" s="37">
        <f>IF(H3895&lt;'Roof Calculator'!$G$8, 1, 0)</f>
        <v>0</v>
      </c>
      <c r="J3895" s="37">
        <f>IF(H3895&gt;='Roof Calculator'!$G$8, 1, 0)</f>
        <v>1</v>
      </c>
      <c r="K3895" s="37">
        <f t="shared" si="1087"/>
        <v>0</v>
      </c>
      <c r="L3895" s="37">
        <f t="shared" si="1088"/>
        <v>73.94</v>
      </c>
      <c r="M3895" s="37">
        <v>0</v>
      </c>
      <c r="N3895" s="37">
        <f t="shared" si="1089"/>
        <v>329</v>
      </c>
      <c r="O3895" s="37">
        <v>0</v>
      </c>
      <c r="P3895" s="37">
        <v>0</v>
      </c>
      <c r="Q3895" s="21">
        <f t="shared" si="1090"/>
        <v>39.790999999999997</v>
      </c>
      <c r="R3895" s="21">
        <f t="shared" si="1099"/>
        <v>162.37499999999798</v>
      </c>
      <c r="S3895" s="21">
        <f t="shared" si="1100"/>
        <v>23.092254218967032</v>
      </c>
      <c r="T3895" s="21">
        <f t="shared" si="1091"/>
        <v>86.147999999999996</v>
      </c>
      <c r="U3895" s="37">
        <f>VLOOKUP(Time_Zone, 'LSTM LookUp'!$B$5:$D$8, 3, FALSE)</f>
        <v>-75</v>
      </c>
      <c r="V3895" s="21">
        <f t="shared" si="1101"/>
        <v>0.53908622587516053</v>
      </c>
      <c r="W3895" s="21">
        <f t="shared" si="1092"/>
        <v>131.28277155646879</v>
      </c>
      <c r="X3895" s="21">
        <f t="shared" si="1093"/>
        <v>-1.937959219048828</v>
      </c>
      <c r="Y3895" s="21">
        <f t="shared" si="1094"/>
        <v>327.06204078095118</v>
      </c>
      <c r="Z3895" s="21">
        <f t="shared" si="1102"/>
        <v>103.67295458422569</v>
      </c>
      <c r="AA3895" s="21">
        <f t="shared" si="1095"/>
        <v>0</v>
      </c>
      <c r="AB3895" s="21">
        <f t="shared" si="1096"/>
        <v>103.67295458422569</v>
      </c>
      <c r="AC3895" s="21">
        <f t="shared" si="1097"/>
        <v>73.94</v>
      </c>
      <c r="AD3895" s="21">
        <f t="shared" si="1103"/>
        <v>103.67295458422569</v>
      </c>
      <c r="AE3895" s="21" t="str">
        <f t="shared" si="1098"/>
        <v>6/11/10:00</v>
      </c>
    </row>
    <row r="3896" spans="2:31">
      <c r="B3896" s="37">
        <v>6</v>
      </c>
      <c r="C3896" s="38">
        <v>11</v>
      </c>
      <c r="D3896" s="39">
        <v>11</v>
      </c>
      <c r="E3896" s="17">
        <v>23.9</v>
      </c>
      <c r="F3896" s="17">
        <v>402</v>
      </c>
      <c r="G3896" s="17">
        <v>6</v>
      </c>
      <c r="H3896" s="37">
        <f t="shared" si="1086"/>
        <v>75.02</v>
      </c>
      <c r="I3896" s="37">
        <f>IF(H3896&lt;'Roof Calculator'!$G$8, 1, 0)</f>
        <v>0</v>
      </c>
      <c r="J3896" s="37">
        <f>IF(H3896&gt;='Roof Calculator'!$G$8, 1, 0)</f>
        <v>1</v>
      </c>
      <c r="K3896" s="37">
        <f t="shared" si="1087"/>
        <v>0</v>
      </c>
      <c r="L3896" s="37">
        <f t="shared" si="1088"/>
        <v>75.02</v>
      </c>
      <c r="M3896" s="37">
        <v>0</v>
      </c>
      <c r="N3896" s="37">
        <f t="shared" si="1089"/>
        <v>402</v>
      </c>
      <c r="O3896" s="37">
        <v>0</v>
      </c>
      <c r="P3896" s="37">
        <v>0</v>
      </c>
      <c r="Q3896" s="21">
        <f t="shared" si="1090"/>
        <v>39.790999999999997</v>
      </c>
      <c r="R3896" s="21">
        <f t="shared" si="1099"/>
        <v>162.41666666666464</v>
      </c>
      <c r="S3896" s="21">
        <f t="shared" si="1100"/>
        <v>23.095255618196362</v>
      </c>
      <c r="T3896" s="21">
        <f t="shared" si="1091"/>
        <v>86.147999999999996</v>
      </c>
      <c r="U3896" s="37">
        <f>VLOOKUP(Time_Zone, 'LSTM LookUp'!$B$5:$D$8, 3, FALSE)</f>
        <v>-75</v>
      </c>
      <c r="V3896" s="21">
        <f t="shared" si="1101"/>
        <v>0.53087639278485654</v>
      </c>
      <c r="W3896" s="21">
        <f t="shared" si="1092"/>
        <v>146.28071909819622</v>
      </c>
      <c r="X3896" s="21">
        <f t="shared" si="1093"/>
        <v>-2.0211085319125432</v>
      </c>
      <c r="Y3896" s="21">
        <f t="shared" si="1094"/>
        <v>399.97889146808745</v>
      </c>
      <c r="Z3896" s="21">
        <f t="shared" si="1102"/>
        <v>126.78632271359294</v>
      </c>
      <c r="AA3896" s="21">
        <f t="shared" si="1095"/>
        <v>0</v>
      </c>
      <c r="AB3896" s="21">
        <f t="shared" si="1096"/>
        <v>126.78632271359294</v>
      </c>
      <c r="AC3896" s="21">
        <f t="shared" si="1097"/>
        <v>75.02</v>
      </c>
      <c r="AD3896" s="21">
        <f t="shared" si="1103"/>
        <v>126.78632271359294</v>
      </c>
      <c r="AE3896" s="21" t="str">
        <f t="shared" si="1098"/>
        <v>6/11/11:00</v>
      </c>
    </row>
    <row r="3897" spans="2:31">
      <c r="B3897" s="37">
        <v>6</v>
      </c>
      <c r="C3897" s="38">
        <v>11</v>
      </c>
      <c r="D3897" s="39">
        <v>12</v>
      </c>
      <c r="E3897" s="17">
        <v>24.4</v>
      </c>
      <c r="F3897" s="17">
        <v>429</v>
      </c>
      <c r="G3897" s="17">
        <v>7</v>
      </c>
      <c r="H3897" s="37">
        <f t="shared" si="1086"/>
        <v>75.92</v>
      </c>
      <c r="I3897" s="37">
        <f>IF(H3897&lt;'Roof Calculator'!$G$8, 1, 0)</f>
        <v>0</v>
      </c>
      <c r="J3897" s="37">
        <f>IF(H3897&gt;='Roof Calculator'!$G$8, 1, 0)</f>
        <v>1</v>
      </c>
      <c r="K3897" s="37">
        <f t="shared" si="1087"/>
        <v>0</v>
      </c>
      <c r="L3897" s="37">
        <f t="shared" si="1088"/>
        <v>75.92</v>
      </c>
      <c r="M3897" s="37">
        <v>0</v>
      </c>
      <c r="N3897" s="37">
        <f t="shared" si="1089"/>
        <v>429</v>
      </c>
      <c r="O3897" s="37">
        <v>0</v>
      </c>
      <c r="P3897" s="37">
        <v>0</v>
      </c>
      <c r="Q3897" s="21">
        <f t="shared" si="1090"/>
        <v>39.790999999999997</v>
      </c>
      <c r="R3897" s="21">
        <f t="shared" si="1099"/>
        <v>162.4583333333313</v>
      </c>
      <c r="S3897" s="21">
        <f t="shared" si="1100"/>
        <v>23.098244514337686</v>
      </c>
      <c r="T3897" s="21">
        <f t="shared" si="1091"/>
        <v>86.147999999999996</v>
      </c>
      <c r="U3897" s="37">
        <f>VLOOKUP(Time_Zone, 'LSTM LookUp'!$B$5:$D$8, 3, FALSE)</f>
        <v>-75</v>
      </c>
      <c r="V3897" s="21">
        <f t="shared" si="1101"/>
        <v>0.52266122740526644</v>
      </c>
      <c r="W3897" s="21">
        <f t="shared" si="1092"/>
        <v>161.27866530685128</v>
      </c>
      <c r="X3897" s="21">
        <f t="shared" si="1093"/>
        <v>-2.928216045662893</v>
      </c>
      <c r="Y3897" s="21">
        <f t="shared" si="1094"/>
        <v>426.07178395433709</v>
      </c>
      <c r="Z3897" s="21">
        <f t="shared" si="1102"/>
        <v>135.05731390302844</v>
      </c>
      <c r="AA3897" s="21">
        <f t="shared" si="1095"/>
        <v>0</v>
      </c>
      <c r="AB3897" s="21">
        <f t="shared" si="1096"/>
        <v>135.05731390302844</v>
      </c>
      <c r="AC3897" s="21">
        <f t="shared" si="1097"/>
        <v>75.92</v>
      </c>
      <c r="AD3897" s="21">
        <f t="shared" si="1103"/>
        <v>135.05731390302844</v>
      </c>
      <c r="AE3897" s="21" t="str">
        <f t="shared" si="1098"/>
        <v>6/11/12:00</v>
      </c>
    </row>
    <row r="3898" spans="2:31">
      <c r="B3898" s="37">
        <v>6</v>
      </c>
      <c r="C3898" s="38">
        <v>11</v>
      </c>
      <c r="D3898" s="39">
        <v>13</v>
      </c>
      <c r="E3898" s="17">
        <v>25.6</v>
      </c>
      <c r="F3898" s="17">
        <v>434</v>
      </c>
      <c r="G3898" s="17">
        <v>5</v>
      </c>
      <c r="H3898" s="37">
        <f t="shared" si="1086"/>
        <v>78.08</v>
      </c>
      <c r="I3898" s="37">
        <f>IF(H3898&lt;'Roof Calculator'!$G$8, 1, 0)</f>
        <v>0</v>
      </c>
      <c r="J3898" s="37">
        <f>IF(H3898&gt;='Roof Calculator'!$G$8, 1, 0)</f>
        <v>1</v>
      </c>
      <c r="K3898" s="37">
        <f t="shared" si="1087"/>
        <v>0</v>
      </c>
      <c r="L3898" s="37">
        <f t="shared" si="1088"/>
        <v>78.08</v>
      </c>
      <c r="M3898" s="37">
        <v>0</v>
      </c>
      <c r="N3898" s="37">
        <f t="shared" si="1089"/>
        <v>434</v>
      </c>
      <c r="O3898" s="37">
        <v>0</v>
      </c>
      <c r="P3898" s="37">
        <v>0</v>
      </c>
      <c r="Q3898" s="21">
        <f t="shared" si="1090"/>
        <v>39.790999999999997</v>
      </c>
      <c r="R3898" s="21">
        <f t="shared" si="1099"/>
        <v>162.49999999999795</v>
      </c>
      <c r="S3898" s="21">
        <f t="shared" si="1100"/>
        <v>23.101220905026921</v>
      </c>
      <c r="T3898" s="21">
        <f t="shared" si="1091"/>
        <v>86.147999999999996</v>
      </c>
      <c r="U3898" s="37">
        <f>VLOOKUP(Time_Zone, 'LSTM LookUp'!$B$5:$D$8, 3, FALSE)</f>
        <v>-75</v>
      </c>
      <c r="V3898" s="21">
        <f t="shared" si="1101"/>
        <v>0.51444075457981508</v>
      </c>
      <c r="W3898" s="21">
        <f t="shared" si="1092"/>
        <v>176.27661018864495</v>
      </c>
      <c r="X3898" s="21">
        <f t="shared" si="1093"/>
        <v>-2.2708695605097109</v>
      </c>
      <c r="Y3898" s="21">
        <f t="shared" si="1094"/>
        <v>431.72913043949029</v>
      </c>
      <c r="Z3898" s="21">
        <f t="shared" si="1102"/>
        <v>136.85059392972323</v>
      </c>
      <c r="AA3898" s="21">
        <f t="shared" si="1095"/>
        <v>0</v>
      </c>
      <c r="AB3898" s="21">
        <f t="shared" si="1096"/>
        <v>136.85059392972323</v>
      </c>
      <c r="AC3898" s="21">
        <f t="shared" si="1097"/>
        <v>78.08</v>
      </c>
      <c r="AD3898" s="21">
        <f t="shared" si="1103"/>
        <v>136.85059392972323</v>
      </c>
      <c r="AE3898" s="21" t="str">
        <f t="shared" si="1098"/>
        <v>6/11/13:00</v>
      </c>
    </row>
    <row r="3899" spans="2:31">
      <c r="B3899" s="37">
        <v>6</v>
      </c>
      <c r="C3899" s="38">
        <v>11</v>
      </c>
      <c r="D3899" s="39">
        <v>14</v>
      </c>
      <c r="E3899" s="17">
        <v>26.7</v>
      </c>
      <c r="F3899" s="17">
        <v>460</v>
      </c>
      <c r="G3899" s="17">
        <v>77</v>
      </c>
      <c r="H3899" s="37">
        <f t="shared" si="1086"/>
        <v>80.06</v>
      </c>
      <c r="I3899" s="37">
        <f>IF(H3899&lt;'Roof Calculator'!$G$8, 1, 0)</f>
        <v>0</v>
      </c>
      <c r="J3899" s="37">
        <f>IF(H3899&gt;='Roof Calculator'!$G$8, 1, 0)</f>
        <v>1</v>
      </c>
      <c r="K3899" s="37">
        <f t="shared" si="1087"/>
        <v>0</v>
      </c>
      <c r="L3899" s="37">
        <f t="shared" si="1088"/>
        <v>80.06</v>
      </c>
      <c r="M3899" s="37">
        <v>0</v>
      </c>
      <c r="N3899" s="37">
        <f t="shared" si="1089"/>
        <v>460</v>
      </c>
      <c r="O3899" s="37">
        <v>0</v>
      </c>
      <c r="P3899" s="37">
        <v>0</v>
      </c>
      <c r="Q3899" s="21">
        <f t="shared" si="1090"/>
        <v>39.790999999999997</v>
      </c>
      <c r="R3899" s="21">
        <f t="shared" si="1099"/>
        <v>162.54166666666461</v>
      </c>
      <c r="S3899" s="21">
        <f t="shared" si="1100"/>
        <v>23.104184787909524</v>
      </c>
      <c r="T3899" s="21">
        <f t="shared" si="1091"/>
        <v>86.147999999999996</v>
      </c>
      <c r="U3899" s="37">
        <f>VLOOKUP(Time_Zone, 'LSTM LookUp'!$B$5:$D$8, 3, FALSE)</f>
        <v>-75</v>
      </c>
      <c r="V3899" s="21">
        <f t="shared" si="1101"/>
        <v>0.50621499916502577</v>
      </c>
      <c r="W3899" s="21">
        <f t="shared" si="1092"/>
        <v>191.27455374979124</v>
      </c>
      <c r="X3899" s="21">
        <f t="shared" si="1093"/>
        <v>-34.032497394769358</v>
      </c>
      <c r="Y3899" s="21">
        <f t="shared" si="1094"/>
        <v>425.96750260523066</v>
      </c>
      <c r="Z3899" s="21">
        <f t="shared" si="1102"/>
        <v>135.02425853670076</v>
      </c>
      <c r="AA3899" s="21">
        <f t="shared" si="1095"/>
        <v>0</v>
      </c>
      <c r="AB3899" s="21">
        <f t="shared" si="1096"/>
        <v>135.02425853670076</v>
      </c>
      <c r="AC3899" s="21">
        <f t="shared" si="1097"/>
        <v>80.06</v>
      </c>
      <c r="AD3899" s="21">
        <f t="shared" si="1103"/>
        <v>135.02425853670076</v>
      </c>
      <c r="AE3899" s="21" t="str">
        <f t="shared" si="1098"/>
        <v>6/11/14:00</v>
      </c>
    </row>
    <row r="3900" spans="2:31">
      <c r="B3900" s="37">
        <v>6</v>
      </c>
      <c r="C3900" s="38">
        <v>11</v>
      </c>
      <c r="D3900" s="39">
        <v>15</v>
      </c>
      <c r="E3900" s="17">
        <v>28.3</v>
      </c>
      <c r="F3900" s="17">
        <v>409</v>
      </c>
      <c r="G3900" s="17">
        <v>540</v>
      </c>
      <c r="H3900" s="37">
        <f t="shared" si="1086"/>
        <v>82.94</v>
      </c>
      <c r="I3900" s="37">
        <f>IF(H3900&lt;'Roof Calculator'!$G$8, 1, 0)</f>
        <v>0</v>
      </c>
      <c r="J3900" s="37">
        <f>IF(H3900&gt;='Roof Calculator'!$G$8, 1, 0)</f>
        <v>1</v>
      </c>
      <c r="K3900" s="37">
        <f t="shared" si="1087"/>
        <v>0</v>
      </c>
      <c r="L3900" s="37">
        <f t="shared" si="1088"/>
        <v>82.94</v>
      </c>
      <c r="M3900" s="37">
        <v>0</v>
      </c>
      <c r="N3900" s="37">
        <f t="shared" si="1089"/>
        <v>409</v>
      </c>
      <c r="O3900" s="37">
        <v>0</v>
      </c>
      <c r="P3900" s="37">
        <v>0</v>
      </c>
      <c r="Q3900" s="21">
        <f t="shared" si="1090"/>
        <v>39.790999999999997</v>
      </c>
      <c r="R3900" s="21">
        <f t="shared" si="1099"/>
        <v>162.58333333333127</v>
      </c>
      <c r="S3900" s="21">
        <f t="shared" si="1100"/>
        <v>23.107136160640522</v>
      </c>
      <c r="T3900" s="21">
        <f t="shared" si="1091"/>
        <v>86.147999999999996</v>
      </c>
      <c r="U3900" s="37">
        <f>VLOOKUP(Time_Zone, 'LSTM LookUp'!$B$5:$D$8, 3, FALSE)</f>
        <v>-75</v>
      </c>
      <c r="V3900" s="21">
        <f t="shared" si="1101"/>
        <v>0.49798398603048133</v>
      </c>
      <c r="W3900" s="21">
        <f t="shared" si="1092"/>
        <v>206.27249599650764</v>
      </c>
      <c r="X3900" s="21">
        <f t="shared" si="1093"/>
        <v>-206.58621829914759</v>
      </c>
      <c r="Y3900" s="21">
        <f t="shared" si="1094"/>
        <v>202.41378170085241</v>
      </c>
      <c r="Z3900" s="21">
        <f t="shared" si="1102"/>
        <v>64.16163351572915</v>
      </c>
      <c r="AA3900" s="21">
        <f t="shared" si="1095"/>
        <v>0</v>
      </c>
      <c r="AB3900" s="21">
        <f t="shared" si="1096"/>
        <v>64.16163351572915</v>
      </c>
      <c r="AC3900" s="21">
        <f t="shared" si="1097"/>
        <v>82.94</v>
      </c>
      <c r="AD3900" s="21">
        <f t="shared" si="1103"/>
        <v>64.16163351572915</v>
      </c>
      <c r="AE3900" s="21" t="str">
        <f t="shared" si="1098"/>
        <v>6/11/15:00</v>
      </c>
    </row>
    <row r="3901" spans="2:31">
      <c r="B3901" s="37">
        <v>6</v>
      </c>
      <c r="C3901" s="38">
        <v>11</v>
      </c>
      <c r="D3901" s="39">
        <v>16</v>
      </c>
      <c r="E3901" s="17">
        <v>28.3</v>
      </c>
      <c r="F3901" s="17">
        <v>343</v>
      </c>
      <c r="G3901" s="17">
        <v>203</v>
      </c>
      <c r="H3901" s="37">
        <f t="shared" si="1086"/>
        <v>82.94</v>
      </c>
      <c r="I3901" s="37">
        <f>IF(H3901&lt;'Roof Calculator'!$G$8, 1, 0)</f>
        <v>0</v>
      </c>
      <c r="J3901" s="37">
        <f>IF(H3901&gt;='Roof Calculator'!$G$8, 1, 0)</f>
        <v>1</v>
      </c>
      <c r="K3901" s="37">
        <f t="shared" si="1087"/>
        <v>0</v>
      </c>
      <c r="L3901" s="37">
        <f t="shared" si="1088"/>
        <v>82.94</v>
      </c>
      <c r="M3901" s="37">
        <v>0</v>
      </c>
      <c r="N3901" s="37">
        <f t="shared" si="1089"/>
        <v>343</v>
      </c>
      <c r="O3901" s="37">
        <v>0</v>
      </c>
      <c r="P3901" s="37">
        <v>0</v>
      </c>
      <c r="Q3901" s="21">
        <f t="shared" si="1090"/>
        <v>39.790999999999997</v>
      </c>
      <c r="R3901" s="21">
        <f t="shared" si="1099"/>
        <v>162.62499999999793</v>
      </c>
      <c r="S3901" s="21">
        <f t="shared" si="1100"/>
        <v>23.110075020884462</v>
      </c>
      <c r="T3901" s="21">
        <f t="shared" si="1091"/>
        <v>86.147999999999996</v>
      </c>
      <c r="U3901" s="37">
        <f>VLOOKUP(Time_Zone, 'LSTM LookUp'!$B$5:$D$8, 3, FALSE)</f>
        <v>-75</v>
      </c>
      <c r="V3901" s="21">
        <f t="shared" si="1101"/>
        <v>0.48974774005872734</v>
      </c>
      <c r="W3901" s="21">
        <f t="shared" si="1092"/>
        <v>221.27043693501469</v>
      </c>
      <c r="X3901" s="21">
        <f t="shared" si="1093"/>
        <v>-56.836225490295192</v>
      </c>
      <c r="Y3901" s="21">
        <f t="shared" si="1094"/>
        <v>286.16377450970481</v>
      </c>
      <c r="Z3901" s="21">
        <f t="shared" si="1102"/>
        <v>90.708918490069948</v>
      </c>
      <c r="AA3901" s="21">
        <f t="shared" si="1095"/>
        <v>0</v>
      </c>
      <c r="AB3901" s="21">
        <f t="shared" si="1096"/>
        <v>90.708918490069948</v>
      </c>
      <c r="AC3901" s="21">
        <f t="shared" si="1097"/>
        <v>82.94</v>
      </c>
      <c r="AD3901" s="21">
        <f t="shared" si="1103"/>
        <v>90.708918490069948</v>
      </c>
      <c r="AE3901" s="21" t="str">
        <f t="shared" si="1098"/>
        <v>6/11/16:00</v>
      </c>
    </row>
    <row r="3902" spans="2:31">
      <c r="B3902" s="37">
        <v>6</v>
      </c>
      <c r="C3902" s="38">
        <v>11</v>
      </c>
      <c r="D3902" s="39">
        <v>17</v>
      </c>
      <c r="E3902" s="17">
        <v>27.8</v>
      </c>
      <c r="F3902" s="17">
        <v>218</v>
      </c>
      <c r="G3902" s="17">
        <v>75</v>
      </c>
      <c r="H3902" s="37">
        <f t="shared" si="1086"/>
        <v>82.04</v>
      </c>
      <c r="I3902" s="37">
        <f>IF(H3902&lt;'Roof Calculator'!$G$8, 1, 0)</f>
        <v>0</v>
      </c>
      <c r="J3902" s="37">
        <f>IF(H3902&gt;='Roof Calculator'!$G$8, 1, 0)</f>
        <v>1</v>
      </c>
      <c r="K3902" s="37">
        <f t="shared" si="1087"/>
        <v>0</v>
      </c>
      <c r="L3902" s="37">
        <f t="shared" si="1088"/>
        <v>82.04</v>
      </c>
      <c r="M3902" s="37">
        <v>0</v>
      </c>
      <c r="N3902" s="37">
        <f t="shared" si="1089"/>
        <v>218</v>
      </c>
      <c r="O3902" s="37">
        <v>0</v>
      </c>
      <c r="P3902" s="37">
        <v>0</v>
      </c>
      <c r="Q3902" s="21">
        <f t="shared" si="1090"/>
        <v>39.790999999999997</v>
      </c>
      <c r="R3902" s="21">
        <f t="shared" si="1099"/>
        <v>162.66666666666458</v>
      </c>
      <c r="S3902" s="21">
        <f t="shared" si="1100"/>
        <v>23.113001366315494</v>
      </c>
      <c r="T3902" s="21">
        <f t="shared" si="1091"/>
        <v>86.147999999999996</v>
      </c>
      <c r="U3902" s="37">
        <f>VLOOKUP(Time_Zone, 'LSTM LookUp'!$B$5:$D$8, 3, FALSE)</f>
        <v>-75</v>
      </c>
      <c r="V3902" s="21">
        <f t="shared" si="1101"/>
        <v>0.48150628614527147</v>
      </c>
      <c r="W3902" s="21">
        <f t="shared" si="1092"/>
        <v>236.26837657153632</v>
      </c>
      <c r="X3902" s="21">
        <f t="shared" si="1093"/>
        <v>-10.590921771720623</v>
      </c>
      <c r="Y3902" s="21">
        <f t="shared" si="1094"/>
        <v>207.40907822827938</v>
      </c>
      <c r="Z3902" s="21">
        <f t="shared" si="1102"/>
        <v>65.745055268941769</v>
      </c>
      <c r="AA3902" s="21">
        <f t="shared" si="1095"/>
        <v>0</v>
      </c>
      <c r="AB3902" s="21">
        <f t="shared" si="1096"/>
        <v>65.745055268941769</v>
      </c>
      <c r="AC3902" s="21">
        <f t="shared" si="1097"/>
        <v>82.04</v>
      </c>
      <c r="AD3902" s="21">
        <f t="shared" si="1103"/>
        <v>65.745055268941769</v>
      </c>
      <c r="AE3902" s="21" t="str">
        <f t="shared" si="1098"/>
        <v>6/11/17:00</v>
      </c>
    </row>
    <row r="3903" spans="2:31">
      <c r="B3903" s="37">
        <v>6</v>
      </c>
      <c r="C3903" s="38">
        <v>11</v>
      </c>
      <c r="D3903" s="39">
        <v>18</v>
      </c>
      <c r="E3903" s="17">
        <v>25.6</v>
      </c>
      <c r="F3903" s="17">
        <v>153</v>
      </c>
      <c r="G3903" s="17">
        <v>41</v>
      </c>
      <c r="H3903" s="37">
        <f t="shared" si="1086"/>
        <v>78.08</v>
      </c>
      <c r="I3903" s="37">
        <f>IF(H3903&lt;'Roof Calculator'!$G$8, 1, 0)</f>
        <v>0</v>
      </c>
      <c r="J3903" s="37">
        <f>IF(H3903&gt;='Roof Calculator'!$G$8, 1, 0)</f>
        <v>1</v>
      </c>
      <c r="K3903" s="37">
        <f t="shared" si="1087"/>
        <v>0</v>
      </c>
      <c r="L3903" s="37">
        <f t="shared" si="1088"/>
        <v>78.08</v>
      </c>
      <c r="M3903" s="37">
        <v>0</v>
      </c>
      <c r="N3903" s="37">
        <f t="shared" si="1089"/>
        <v>153</v>
      </c>
      <c r="O3903" s="37">
        <v>0</v>
      </c>
      <c r="P3903" s="37">
        <v>0</v>
      </c>
      <c r="Q3903" s="21">
        <f t="shared" si="1090"/>
        <v>39.790999999999997</v>
      </c>
      <c r="R3903" s="21">
        <f t="shared" si="1099"/>
        <v>162.70833333333124</v>
      </c>
      <c r="S3903" s="21">
        <f t="shared" si="1100"/>
        <v>23.115915194617315</v>
      </c>
      <c r="T3903" s="21">
        <f t="shared" si="1091"/>
        <v>86.147999999999996</v>
      </c>
      <c r="U3903" s="37">
        <f>VLOOKUP(Time_Zone, 'LSTM LookUp'!$B$5:$D$8, 3, FALSE)</f>
        <v>-75</v>
      </c>
      <c r="V3903" s="21">
        <f t="shared" si="1101"/>
        <v>0.47325964919847308</v>
      </c>
      <c r="W3903" s="21">
        <f t="shared" si="1092"/>
        <v>251.26631491229961</v>
      </c>
      <c r="X3903" s="21">
        <f t="shared" si="1093"/>
        <v>0.99575386710122671</v>
      </c>
      <c r="Y3903" s="21">
        <f t="shared" si="1094"/>
        <v>153.99575386710123</v>
      </c>
      <c r="Z3903" s="21">
        <f t="shared" si="1102"/>
        <v>48.813964343603622</v>
      </c>
      <c r="AA3903" s="21">
        <f t="shared" si="1095"/>
        <v>0</v>
      </c>
      <c r="AB3903" s="21">
        <f t="shared" si="1096"/>
        <v>48.813964343603622</v>
      </c>
      <c r="AC3903" s="21">
        <f t="shared" si="1097"/>
        <v>78.08</v>
      </c>
      <c r="AD3903" s="21">
        <f t="shared" si="1103"/>
        <v>48.813964343603622</v>
      </c>
      <c r="AE3903" s="21" t="str">
        <f t="shared" si="1098"/>
        <v>6/11/18:00</v>
      </c>
    </row>
    <row r="3904" spans="2:31">
      <c r="B3904" s="37">
        <v>6</v>
      </c>
      <c r="C3904" s="38">
        <v>11</v>
      </c>
      <c r="D3904" s="39">
        <v>19</v>
      </c>
      <c r="E3904" s="17">
        <v>21.7</v>
      </c>
      <c r="F3904" s="17">
        <v>71</v>
      </c>
      <c r="G3904" s="17">
        <v>5</v>
      </c>
      <c r="H3904" s="37">
        <f t="shared" si="1086"/>
        <v>71.06</v>
      </c>
      <c r="I3904" s="37">
        <f>IF(H3904&lt;'Roof Calculator'!$G$8, 1, 0)</f>
        <v>0</v>
      </c>
      <c r="J3904" s="37">
        <f>IF(H3904&gt;='Roof Calculator'!$G$8, 1, 0)</f>
        <v>1</v>
      </c>
      <c r="K3904" s="37">
        <f t="shared" si="1087"/>
        <v>0</v>
      </c>
      <c r="L3904" s="37">
        <f t="shared" si="1088"/>
        <v>71.06</v>
      </c>
      <c r="M3904" s="37">
        <v>0</v>
      </c>
      <c r="N3904" s="37">
        <f t="shared" si="1089"/>
        <v>71</v>
      </c>
      <c r="O3904" s="37">
        <v>0</v>
      </c>
      <c r="P3904" s="37">
        <v>0</v>
      </c>
      <c r="Q3904" s="21">
        <f t="shared" si="1090"/>
        <v>39.790999999999997</v>
      </c>
      <c r="R3904" s="21">
        <f t="shared" si="1099"/>
        <v>162.7499999999979</v>
      </c>
      <c r="S3904" s="21">
        <f t="shared" si="1100"/>
        <v>23.11881650348322</v>
      </c>
      <c r="T3904" s="21">
        <f t="shared" si="1091"/>
        <v>86.147999999999996</v>
      </c>
      <c r="U3904" s="37">
        <f>VLOOKUP(Time_Zone, 'LSTM LookUp'!$B$5:$D$8, 3, FALSE)</f>
        <v>-75</v>
      </c>
      <c r="V3904" s="21">
        <f t="shared" si="1101"/>
        <v>0.46500785413953727</v>
      </c>
      <c r="W3904" s="21">
        <f t="shared" si="1092"/>
        <v>266.26425196353489</v>
      </c>
      <c r="X3904" s="21">
        <f t="shared" si="1093"/>
        <v>1.0262063333230622</v>
      </c>
      <c r="Y3904" s="21">
        <f t="shared" si="1094"/>
        <v>72.02620633332306</v>
      </c>
      <c r="Z3904" s="21">
        <f t="shared" si="1102"/>
        <v>22.831049424869779</v>
      </c>
      <c r="AA3904" s="21">
        <f t="shared" si="1095"/>
        <v>0</v>
      </c>
      <c r="AB3904" s="21">
        <f t="shared" si="1096"/>
        <v>22.831049424869779</v>
      </c>
      <c r="AC3904" s="21">
        <f t="shared" si="1097"/>
        <v>71.06</v>
      </c>
      <c r="AD3904" s="21">
        <f t="shared" si="1103"/>
        <v>22.831049424869779</v>
      </c>
      <c r="AE3904" s="21" t="str">
        <f t="shared" si="1098"/>
        <v>6/11/19:00</v>
      </c>
    </row>
    <row r="3905" spans="2:31">
      <c r="B3905" s="37">
        <v>6</v>
      </c>
      <c r="C3905" s="38">
        <v>11</v>
      </c>
      <c r="D3905" s="39">
        <v>20</v>
      </c>
      <c r="E3905" s="17">
        <v>21.7</v>
      </c>
      <c r="F3905" s="17">
        <v>25</v>
      </c>
      <c r="G3905" s="17">
        <v>2</v>
      </c>
      <c r="H3905" s="37">
        <f t="shared" si="1086"/>
        <v>71.06</v>
      </c>
      <c r="I3905" s="37">
        <f>IF(H3905&lt;'Roof Calculator'!$G$8, 1, 0)</f>
        <v>0</v>
      </c>
      <c r="J3905" s="37">
        <f>IF(H3905&gt;='Roof Calculator'!$G$8, 1, 0)</f>
        <v>1</v>
      </c>
      <c r="K3905" s="37">
        <f t="shared" si="1087"/>
        <v>0</v>
      </c>
      <c r="L3905" s="37">
        <f t="shared" si="1088"/>
        <v>71.06</v>
      </c>
      <c r="M3905" s="37">
        <v>0</v>
      </c>
      <c r="N3905" s="37">
        <f t="shared" si="1089"/>
        <v>25</v>
      </c>
      <c r="O3905" s="37">
        <v>0</v>
      </c>
      <c r="P3905" s="37">
        <v>0</v>
      </c>
      <c r="Q3905" s="21">
        <f t="shared" si="1090"/>
        <v>39.790999999999997</v>
      </c>
      <c r="R3905" s="21">
        <f t="shared" si="1099"/>
        <v>162.79166666666455</v>
      </c>
      <c r="S3905" s="21">
        <f t="shared" si="1100"/>
        <v>23.121705290616074</v>
      </c>
      <c r="T3905" s="21">
        <f t="shared" si="1091"/>
        <v>86.147999999999996</v>
      </c>
      <c r="U3905" s="37">
        <f>VLOOKUP(Time_Zone, 'LSTM LookUp'!$B$5:$D$8, 3, FALSE)</f>
        <v>-75</v>
      </c>
      <c r="V3905" s="21">
        <f t="shared" si="1101"/>
        <v>0.45675092590241984</v>
      </c>
      <c r="W3905" s="21">
        <f t="shared" si="1092"/>
        <v>281.26218773147559</v>
      </c>
      <c r="X3905" s="21">
        <f t="shared" si="1093"/>
        <v>0.77864952256637898</v>
      </c>
      <c r="Y3905" s="21">
        <f t="shared" si="1094"/>
        <v>25.778649522566379</v>
      </c>
      <c r="Z3905" s="21">
        <f t="shared" si="1102"/>
        <v>8.1713816583980385</v>
      </c>
      <c r="AA3905" s="21">
        <f t="shared" si="1095"/>
        <v>0</v>
      </c>
      <c r="AB3905" s="21">
        <f t="shared" si="1096"/>
        <v>8.1713816583980385</v>
      </c>
      <c r="AC3905" s="21">
        <f t="shared" si="1097"/>
        <v>71.06</v>
      </c>
      <c r="AD3905" s="21">
        <f t="shared" si="1103"/>
        <v>8.1713816583980385</v>
      </c>
      <c r="AE3905" s="21" t="str">
        <f t="shared" si="1098"/>
        <v>6/11/20:00</v>
      </c>
    </row>
    <row r="3906" spans="2:31">
      <c r="B3906" s="37">
        <v>6</v>
      </c>
      <c r="C3906" s="38">
        <v>11</v>
      </c>
      <c r="D3906" s="39">
        <v>21</v>
      </c>
      <c r="E3906" s="17">
        <v>21.7</v>
      </c>
      <c r="F3906" s="17">
        <v>0</v>
      </c>
      <c r="G3906" s="17">
        <v>0</v>
      </c>
      <c r="H3906" s="37">
        <f t="shared" si="1086"/>
        <v>71.06</v>
      </c>
      <c r="I3906" s="37">
        <f>IF(H3906&lt;'Roof Calculator'!$G$8, 1, 0)</f>
        <v>0</v>
      </c>
      <c r="J3906" s="37">
        <f>IF(H3906&gt;='Roof Calculator'!$G$8, 1, 0)</f>
        <v>1</v>
      </c>
      <c r="K3906" s="37">
        <f t="shared" si="1087"/>
        <v>0</v>
      </c>
      <c r="L3906" s="37">
        <f t="shared" si="1088"/>
        <v>71.06</v>
      </c>
      <c r="M3906" s="37">
        <v>0</v>
      </c>
      <c r="N3906" s="37">
        <f t="shared" si="1089"/>
        <v>0</v>
      </c>
      <c r="O3906" s="37">
        <v>0</v>
      </c>
      <c r="P3906" s="37">
        <v>0</v>
      </c>
      <c r="Q3906" s="21">
        <f t="shared" si="1090"/>
        <v>39.790999999999997</v>
      </c>
      <c r="R3906" s="21">
        <f t="shared" si="1099"/>
        <v>162.83333333333121</v>
      </c>
      <c r="S3906" s="21">
        <f t="shared" si="1100"/>
        <v>23.124581553728323</v>
      </c>
      <c r="T3906" s="21">
        <f t="shared" si="1091"/>
        <v>86.147999999999996</v>
      </c>
      <c r="U3906" s="37">
        <f>VLOOKUP(Time_Zone, 'LSTM LookUp'!$B$5:$D$8, 3, FALSE)</f>
        <v>-75</v>
      </c>
      <c r="V3906" s="21">
        <f t="shared" si="1101"/>
        <v>0.44848888943378862</v>
      </c>
      <c r="W3906" s="21">
        <f t="shared" si="1092"/>
        <v>296.2601222223584</v>
      </c>
      <c r="X3906" s="21">
        <f t="shared" si="1093"/>
        <v>0</v>
      </c>
      <c r="Y3906" s="21">
        <f t="shared" si="1094"/>
        <v>0</v>
      </c>
      <c r="Z3906" s="21">
        <f t="shared" si="1102"/>
        <v>0</v>
      </c>
      <c r="AA3906" s="21">
        <f t="shared" si="1095"/>
        <v>0</v>
      </c>
      <c r="AB3906" s="21">
        <f t="shared" si="1096"/>
        <v>0</v>
      </c>
      <c r="AC3906" s="21">
        <f t="shared" si="1097"/>
        <v>71.06</v>
      </c>
      <c r="AD3906" s="21">
        <f t="shared" si="1103"/>
        <v>0</v>
      </c>
      <c r="AE3906" s="21" t="str">
        <f t="shared" si="1098"/>
        <v>6/11/21:00</v>
      </c>
    </row>
    <row r="3907" spans="2:31">
      <c r="B3907" s="37">
        <v>6</v>
      </c>
      <c r="C3907" s="38">
        <v>11</v>
      </c>
      <c r="D3907" s="39">
        <v>22</v>
      </c>
      <c r="E3907" s="17">
        <v>21.1</v>
      </c>
      <c r="F3907" s="17">
        <v>0</v>
      </c>
      <c r="G3907" s="17">
        <v>0</v>
      </c>
      <c r="H3907" s="37">
        <f t="shared" si="1086"/>
        <v>69.98</v>
      </c>
      <c r="I3907" s="37">
        <f>IF(H3907&lt;'Roof Calculator'!$G$8, 1, 0)</f>
        <v>0</v>
      </c>
      <c r="J3907" s="37">
        <f>IF(H3907&gt;='Roof Calculator'!$G$8, 1, 0)</f>
        <v>1</v>
      </c>
      <c r="K3907" s="37">
        <f t="shared" si="1087"/>
        <v>0</v>
      </c>
      <c r="L3907" s="37">
        <f t="shared" si="1088"/>
        <v>69.98</v>
      </c>
      <c r="M3907" s="37">
        <v>0</v>
      </c>
      <c r="N3907" s="37">
        <f t="shared" si="1089"/>
        <v>0</v>
      </c>
      <c r="O3907" s="37">
        <v>0</v>
      </c>
      <c r="P3907" s="37">
        <v>0</v>
      </c>
      <c r="Q3907" s="21">
        <f t="shared" si="1090"/>
        <v>39.790999999999997</v>
      </c>
      <c r="R3907" s="21">
        <f t="shared" si="1099"/>
        <v>162.87499999999787</v>
      </c>
      <c r="S3907" s="21">
        <f t="shared" si="1100"/>
        <v>23.127445290542031</v>
      </c>
      <c r="T3907" s="21">
        <f t="shared" si="1091"/>
        <v>86.147999999999996</v>
      </c>
      <c r="U3907" s="37">
        <f>VLOOKUP(Time_Zone, 'LSTM LookUp'!$B$5:$D$8, 3, FALSE)</f>
        <v>-75</v>
      </c>
      <c r="V3907" s="21">
        <f t="shared" si="1101"/>
        <v>0.44022176969298532</v>
      </c>
      <c r="W3907" s="21">
        <f t="shared" si="1092"/>
        <v>311.25805544242331</v>
      </c>
      <c r="X3907" s="21">
        <f t="shared" si="1093"/>
        <v>0</v>
      </c>
      <c r="Y3907" s="21">
        <f t="shared" si="1094"/>
        <v>0</v>
      </c>
      <c r="Z3907" s="21">
        <f t="shared" si="1102"/>
        <v>0</v>
      </c>
      <c r="AA3907" s="21">
        <f t="shared" si="1095"/>
        <v>0</v>
      </c>
      <c r="AB3907" s="21">
        <f t="shared" si="1096"/>
        <v>0</v>
      </c>
      <c r="AC3907" s="21">
        <f t="shared" si="1097"/>
        <v>69.98</v>
      </c>
      <c r="AD3907" s="21">
        <f t="shared" si="1103"/>
        <v>0</v>
      </c>
      <c r="AE3907" s="21" t="str">
        <f t="shared" si="1098"/>
        <v>6/11/22:00</v>
      </c>
    </row>
    <row r="3908" spans="2:31">
      <c r="B3908" s="37">
        <v>6</v>
      </c>
      <c r="C3908" s="38">
        <v>11</v>
      </c>
      <c r="D3908" s="39">
        <v>23</v>
      </c>
      <c r="E3908" s="17">
        <v>20.6</v>
      </c>
      <c r="F3908" s="17">
        <v>0</v>
      </c>
      <c r="G3908" s="17">
        <v>0</v>
      </c>
      <c r="H3908" s="37">
        <f t="shared" si="1086"/>
        <v>69.08</v>
      </c>
      <c r="I3908" s="37">
        <f>IF(H3908&lt;'Roof Calculator'!$G$8, 1, 0)</f>
        <v>0</v>
      </c>
      <c r="J3908" s="37">
        <f>IF(H3908&gt;='Roof Calculator'!$G$8, 1, 0)</f>
        <v>1</v>
      </c>
      <c r="K3908" s="37">
        <f t="shared" si="1087"/>
        <v>0</v>
      </c>
      <c r="L3908" s="37">
        <f t="shared" si="1088"/>
        <v>69.08</v>
      </c>
      <c r="M3908" s="37">
        <v>0</v>
      </c>
      <c r="N3908" s="37">
        <f t="shared" si="1089"/>
        <v>0</v>
      </c>
      <c r="O3908" s="37">
        <v>0</v>
      </c>
      <c r="P3908" s="37">
        <v>0</v>
      </c>
      <c r="Q3908" s="21">
        <f t="shared" si="1090"/>
        <v>39.790999999999997</v>
      </c>
      <c r="R3908" s="21">
        <f t="shared" si="1099"/>
        <v>162.91666666666453</v>
      </c>
      <c r="S3908" s="21">
        <f t="shared" si="1100"/>
        <v>23.130296498788844</v>
      </c>
      <c r="T3908" s="21">
        <f t="shared" si="1091"/>
        <v>86.147999999999996</v>
      </c>
      <c r="U3908" s="37">
        <f>VLOOKUP(Time_Zone, 'LSTM LookUp'!$B$5:$D$8, 3, FALSE)</f>
        <v>-75</v>
      </c>
      <c r="V3908" s="21">
        <f t="shared" si="1101"/>
        <v>0.43194959165192492</v>
      </c>
      <c r="W3908" s="21">
        <f t="shared" si="1092"/>
        <v>326.25598739791292</v>
      </c>
      <c r="X3908" s="21">
        <f t="shared" si="1093"/>
        <v>0</v>
      </c>
      <c r="Y3908" s="21">
        <f t="shared" si="1094"/>
        <v>0</v>
      </c>
      <c r="Z3908" s="21">
        <f t="shared" si="1102"/>
        <v>0</v>
      </c>
      <c r="AA3908" s="21">
        <f t="shared" si="1095"/>
        <v>0</v>
      </c>
      <c r="AB3908" s="21">
        <f t="shared" si="1096"/>
        <v>0</v>
      </c>
      <c r="AC3908" s="21">
        <f t="shared" si="1097"/>
        <v>69.08</v>
      </c>
      <c r="AD3908" s="21">
        <f t="shared" si="1103"/>
        <v>0</v>
      </c>
      <c r="AE3908" s="21" t="str">
        <f t="shared" si="1098"/>
        <v>6/11/23:00</v>
      </c>
    </row>
    <row r="3909" spans="2:31">
      <c r="B3909" s="37">
        <v>6</v>
      </c>
      <c r="C3909" s="38">
        <v>11</v>
      </c>
      <c r="D3909" s="39">
        <v>24</v>
      </c>
      <c r="E3909" s="17">
        <v>20</v>
      </c>
      <c r="F3909" s="17">
        <v>0</v>
      </c>
      <c r="G3909" s="17">
        <v>0</v>
      </c>
      <c r="H3909" s="37">
        <f t="shared" si="1086"/>
        <v>68</v>
      </c>
      <c r="I3909" s="37">
        <f>IF(H3909&lt;'Roof Calculator'!$G$8, 1, 0)</f>
        <v>0</v>
      </c>
      <c r="J3909" s="37">
        <f>IF(H3909&gt;='Roof Calculator'!$G$8, 1, 0)</f>
        <v>1</v>
      </c>
      <c r="K3909" s="37">
        <f t="shared" si="1087"/>
        <v>0</v>
      </c>
      <c r="L3909" s="37">
        <f t="shared" si="1088"/>
        <v>68</v>
      </c>
      <c r="M3909" s="37">
        <v>0</v>
      </c>
      <c r="N3909" s="37">
        <f t="shared" si="1089"/>
        <v>0</v>
      </c>
      <c r="O3909" s="37">
        <v>0</v>
      </c>
      <c r="P3909" s="37">
        <v>0</v>
      </c>
      <c r="Q3909" s="21">
        <f t="shared" si="1090"/>
        <v>39.790999999999997</v>
      </c>
      <c r="R3909" s="21">
        <f t="shared" si="1099"/>
        <v>162.95833333333118</v>
      </c>
      <c r="S3909" s="21">
        <f t="shared" si="1100"/>
        <v>23.133135176210025</v>
      </c>
      <c r="T3909" s="21">
        <f t="shared" si="1091"/>
        <v>86.147999999999996</v>
      </c>
      <c r="U3909" s="37">
        <f>VLOOKUP(Time_Zone, 'LSTM LookUp'!$B$5:$D$8, 3, FALSE)</f>
        <v>-75</v>
      </c>
      <c r="V3909" s="21">
        <f t="shared" si="1101"/>
        <v>0.42367238029509524</v>
      </c>
      <c r="W3909" s="21">
        <f t="shared" si="1092"/>
        <v>341.2539180950738</v>
      </c>
      <c r="X3909" s="21">
        <f t="shared" si="1093"/>
        <v>0</v>
      </c>
      <c r="Y3909" s="21">
        <f t="shared" si="1094"/>
        <v>0</v>
      </c>
      <c r="Z3909" s="21">
        <f t="shared" si="1102"/>
        <v>0</v>
      </c>
      <c r="AA3909" s="21">
        <f t="shared" si="1095"/>
        <v>0</v>
      </c>
      <c r="AB3909" s="21">
        <f t="shared" si="1096"/>
        <v>0</v>
      </c>
      <c r="AC3909" s="21">
        <f t="shared" si="1097"/>
        <v>68</v>
      </c>
      <c r="AD3909" s="21">
        <f t="shared" si="1103"/>
        <v>0</v>
      </c>
      <c r="AE3909" s="21" t="str">
        <f t="shared" si="1098"/>
        <v>6/11/24:00</v>
      </c>
    </row>
    <row r="3910" spans="2:31">
      <c r="B3910" s="37">
        <v>6</v>
      </c>
      <c r="C3910" s="38">
        <v>12</v>
      </c>
      <c r="D3910" s="39">
        <v>1</v>
      </c>
      <c r="E3910" s="17">
        <v>20</v>
      </c>
      <c r="F3910" s="17">
        <v>0</v>
      </c>
      <c r="G3910" s="17">
        <v>0</v>
      </c>
      <c r="H3910" s="37">
        <f t="shared" si="1086"/>
        <v>68</v>
      </c>
      <c r="I3910" s="37">
        <f>IF(H3910&lt;'Roof Calculator'!$G$8, 1, 0)</f>
        <v>0</v>
      </c>
      <c r="J3910" s="37">
        <f>IF(H3910&gt;='Roof Calculator'!$G$8, 1, 0)</f>
        <v>1</v>
      </c>
      <c r="K3910" s="37">
        <f t="shared" si="1087"/>
        <v>0</v>
      </c>
      <c r="L3910" s="37">
        <f t="shared" si="1088"/>
        <v>68</v>
      </c>
      <c r="M3910" s="37">
        <v>0</v>
      </c>
      <c r="N3910" s="37">
        <f t="shared" si="1089"/>
        <v>0</v>
      </c>
      <c r="O3910" s="37">
        <v>0</v>
      </c>
      <c r="P3910" s="37">
        <v>0</v>
      </c>
      <c r="Q3910" s="21">
        <f t="shared" si="1090"/>
        <v>39.790999999999997</v>
      </c>
      <c r="R3910" s="21">
        <f t="shared" si="1099"/>
        <v>162.99999999999784</v>
      </c>
      <c r="S3910" s="21">
        <f t="shared" si="1100"/>
        <v>23.135961320556437</v>
      </c>
      <c r="T3910" s="21">
        <f t="shared" si="1091"/>
        <v>86.147999999999996</v>
      </c>
      <c r="U3910" s="37">
        <f>VLOOKUP(Time_Zone, 'LSTM LookUp'!$B$5:$D$8, 3, FALSE)</f>
        <v>-75</v>
      </c>
      <c r="V3910" s="21">
        <f t="shared" si="1101"/>
        <v>0.41539016061945255</v>
      </c>
      <c r="W3910" s="21">
        <f t="shared" si="1092"/>
        <v>-3.7481524598451355</v>
      </c>
      <c r="X3910" s="21">
        <f t="shared" si="1093"/>
        <v>0</v>
      </c>
      <c r="Y3910" s="21">
        <f t="shared" si="1094"/>
        <v>0</v>
      </c>
      <c r="Z3910" s="21">
        <f t="shared" si="1102"/>
        <v>0</v>
      </c>
      <c r="AA3910" s="21">
        <f t="shared" si="1095"/>
        <v>0</v>
      </c>
      <c r="AB3910" s="21">
        <f t="shared" si="1096"/>
        <v>0</v>
      </c>
      <c r="AC3910" s="21">
        <f t="shared" si="1097"/>
        <v>68</v>
      </c>
      <c r="AD3910" s="21">
        <f t="shared" si="1103"/>
        <v>0</v>
      </c>
      <c r="AE3910" s="21" t="str">
        <f t="shared" si="1098"/>
        <v>6/12/1:00</v>
      </c>
    </row>
    <row r="3911" spans="2:31">
      <c r="B3911" s="37">
        <v>6</v>
      </c>
      <c r="C3911" s="38">
        <v>12</v>
      </c>
      <c r="D3911" s="39">
        <v>2</v>
      </c>
      <c r="E3911" s="17">
        <v>20</v>
      </c>
      <c r="F3911" s="17">
        <v>0</v>
      </c>
      <c r="G3911" s="17">
        <v>0</v>
      </c>
      <c r="H3911" s="37">
        <f t="shared" si="1086"/>
        <v>68</v>
      </c>
      <c r="I3911" s="37">
        <f>IF(H3911&lt;'Roof Calculator'!$G$8, 1, 0)</f>
        <v>0</v>
      </c>
      <c r="J3911" s="37">
        <f>IF(H3911&gt;='Roof Calculator'!$G$8, 1, 0)</f>
        <v>1</v>
      </c>
      <c r="K3911" s="37">
        <f t="shared" si="1087"/>
        <v>0</v>
      </c>
      <c r="L3911" s="37">
        <f t="shared" si="1088"/>
        <v>68</v>
      </c>
      <c r="M3911" s="37">
        <v>0</v>
      </c>
      <c r="N3911" s="37">
        <f t="shared" si="1089"/>
        <v>0</v>
      </c>
      <c r="O3911" s="37">
        <v>0</v>
      </c>
      <c r="P3911" s="37">
        <v>0</v>
      </c>
      <c r="Q3911" s="21">
        <f t="shared" si="1090"/>
        <v>39.790999999999997</v>
      </c>
      <c r="R3911" s="21">
        <f t="shared" si="1099"/>
        <v>163.0416666666645</v>
      </c>
      <c r="S3911" s="21">
        <f t="shared" si="1100"/>
        <v>23.138774929588589</v>
      </c>
      <c r="T3911" s="21">
        <f t="shared" si="1091"/>
        <v>86.147999999999996</v>
      </c>
      <c r="U3911" s="37">
        <f>VLOOKUP(Time_Zone, 'LSTM LookUp'!$B$5:$D$8, 3, FALSE)</f>
        <v>-75</v>
      </c>
      <c r="V3911" s="21">
        <f t="shared" si="1101"/>
        <v>0.40710295763440651</v>
      </c>
      <c r="W3911" s="21">
        <f t="shared" si="1092"/>
        <v>11.249775739408596</v>
      </c>
      <c r="X3911" s="21">
        <f t="shared" si="1093"/>
        <v>0</v>
      </c>
      <c r="Y3911" s="21">
        <f t="shared" si="1094"/>
        <v>0</v>
      </c>
      <c r="Z3911" s="21">
        <f t="shared" si="1102"/>
        <v>0</v>
      </c>
      <c r="AA3911" s="21">
        <f t="shared" si="1095"/>
        <v>0</v>
      </c>
      <c r="AB3911" s="21">
        <f t="shared" si="1096"/>
        <v>0</v>
      </c>
      <c r="AC3911" s="21">
        <f t="shared" si="1097"/>
        <v>68</v>
      </c>
      <c r="AD3911" s="21">
        <f t="shared" si="1103"/>
        <v>0</v>
      </c>
      <c r="AE3911" s="21" t="str">
        <f t="shared" si="1098"/>
        <v>6/12/2:00</v>
      </c>
    </row>
    <row r="3912" spans="2:31">
      <c r="B3912" s="37">
        <v>6</v>
      </c>
      <c r="C3912" s="38">
        <v>12</v>
      </c>
      <c r="D3912" s="39">
        <v>3</v>
      </c>
      <c r="E3912" s="17">
        <v>19.399999999999999</v>
      </c>
      <c r="F3912" s="17">
        <v>0</v>
      </c>
      <c r="G3912" s="17">
        <v>0</v>
      </c>
      <c r="H3912" s="37">
        <f t="shared" si="1086"/>
        <v>66.92</v>
      </c>
      <c r="I3912" s="37">
        <f>IF(H3912&lt;'Roof Calculator'!$G$8, 1, 0)</f>
        <v>0</v>
      </c>
      <c r="J3912" s="37">
        <f>IF(H3912&gt;='Roof Calculator'!$G$8, 1, 0)</f>
        <v>1</v>
      </c>
      <c r="K3912" s="37">
        <f t="shared" si="1087"/>
        <v>0</v>
      </c>
      <c r="L3912" s="37">
        <f t="shared" si="1088"/>
        <v>66.92</v>
      </c>
      <c r="M3912" s="37">
        <v>0</v>
      </c>
      <c r="N3912" s="37">
        <f t="shared" si="1089"/>
        <v>0</v>
      </c>
      <c r="O3912" s="37">
        <v>0</v>
      </c>
      <c r="P3912" s="37">
        <v>0</v>
      </c>
      <c r="Q3912" s="21">
        <f t="shared" si="1090"/>
        <v>39.790999999999997</v>
      </c>
      <c r="R3912" s="21">
        <f t="shared" si="1099"/>
        <v>163.08333333333115</v>
      </c>
      <c r="S3912" s="21">
        <f t="shared" si="1100"/>
        <v>23.141576001076576</v>
      </c>
      <c r="T3912" s="21">
        <f t="shared" si="1091"/>
        <v>86.147999999999996</v>
      </c>
      <c r="U3912" s="37">
        <f>VLOOKUP(Time_Zone, 'LSTM LookUp'!$B$5:$D$8, 3, FALSE)</f>
        <v>-75</v>
      </c>
      <c r="V3912" s="21">
        <f t="shared" si="1101"/>
        <v>0.39881079636172978</v>
      </c>
      <c r="W3912" s="21">
        <f t="shared" si="1092"/>
        <v>26.247702699090443</v>
      </c>
      <c r="X3912" s="21">
        <f t="shared" si="1093"/>
        <v>0</v>
      </c>
      <c r="Y3912" s="21">
        <f t="shared" si="1094"/>
        <v>0</v>
      </c>
      <c r="Z3912" s="21">
        <f t="shared" si="1102"/>
        <v>0</v>
      </c>
      <c r="AA3912" s="21">
        <f t="shared" si="1095"/>
        <v>0</v>
      </c>
      <c r="AB3912" s="21">
        <f t="shared" si="1096"/>
        <v>0</v>
      </c>
      <c r="AC3912" s="21">
        <f t="shared" si="1097"/>
        <v>66.92</v>
      </c>
      <c r="AD3912" s="21">
        <f t="shared" si="1103"/>
        <v>0</v>
      </c>
      <c r="AE3912" s="21" t="str">
        <f t="shared" si="1098"/>
        <v>6/12/3:00</v>
      </c>
    </row>
    <row r="3913" spans="2:31">
      <c r="B3913" s="37">
        <v>6</v>
      </c>
      <c r="C3913" s="38">
        <v>12</v>
      </c>
      <c r="D3913" s="39">
        <v>4</v>
      </c>
      <c r="E3913" s="17">
        <v>19.399999999999999</v>
      </c>
      <c r="F3913" s="17">
        <v>0</v>
      </c>
      <c r="G3913" s="17">
        <v>0</v>
      </c>
      <c r="H3913" s="37">
        <f t="shared" si="1086"/>
        <v>66.92</v>
      </c>
      <c r="I3913" s="37">
        <f>IF(H3913&lt;'Roof Calculator'!$G$8, 1, 0)</f>
        <v>0</v>
      </c>
      <c r="J3913" s="37">
        <f>IF(H3913&gt;='Roof Calculator'!$G$8, 1, 0)</f>
        <v>1</v>
      </c>
      <c r="K3913" s="37">
        <f t="shared" si="1087"/>
        <v>0</v>
      </c>
      <c r="L3913" s="37">
        <f t="shared" si="1088"/>
        <v>66.92</v>
      </c>
      <c r="M3913" s="37">
        <v>0</v>
      </c>
      <c r="N3913" s="37">
        <f t="shared" si="1089"/>
        <v>0</v>
      </c>
      <c r="O3913" s="37">
        <v>0</v>
      </c>
      <c r="P3913" s="37">
        <v>0</v>
      </c>
      <c r="Q3913" s="21">
        <f t="shared" si="1090"/>
        <v>39.790999999999997</v>
      </c>
      <c r="R3913" s="21">
        <f t="shared" si="1099"/>
        <v>163.12499999999781</v>
      </c>
      <c r="S3913" s="21">
        <f t="shared" si="1100"/>
        <v>23.144364532800157</v>
      </c>
      <c r="T3913" s="21">
        <f t="shared" si="1091"/>
        <v>86.147999999999996</v>
      </c>
      <c r="U3913" s="37">
        <f>VLOOKUP(Time_Zone, 'LSTM LookUp'!$B$5:$D$8, 3, FALSE)</f>
        <v>-75</v>
      </c>
      <c r="V3913" s="21">
        <f t="shared" si="1101"/>
        <v>0.39051370183552381</v>
      </c>
      <c r="W3913" s="21">
        <f t="shared" si="1092"/>
        <v>41.245628425458861</v>
      </c>
      <c r="X3913" s="21">
        <f t="shared" si="1093"/>
        <v>0</v>
      </c>
      <c r="Y3913" s="21">
        <f t="shared" si="1094"/>
        <v>0</v>
      </c>
      <c r="Z3913" s="21">
        <f t="shared" si="1102"/>
        <v>0</v>
      </c>
      <c r="AA3913" s="21">
        <f t="shared" si="1095"/>
        <v>0</v>
      </c>
      <c r="AB3913" s="21">
        <f t="shared" si="1096"/>
        <v>0</v>
      </c>
      <c r="AC3913" s="21">
        <f t="shared" si="1097"/>
        <v>66.92</v>
      </c>
      <c r="AD3913" s="21">
        <f t="shared" si="1103"/>
        <v>0</v>
      </c>
      <c r="AE3913" s="21" t="str">
        <f t="shared" si="1098"/>
        <v>6/12/4:00</v>
      </c>
    </row>
    <row r="3914" spans="2:31">
      <c r="B3914" s="37">
        <v>6</v>
      </c>
      <c r="C3914" s="38">
        <v>12</v>
      </c>
      <c r="D3914" s="39">
        <v>5</v>
      </c>
      <c r="E3914" s="17">
        <v>18.899999999999999</v>
      </c>
      <c r="F3914" s="17">
        <v>0</v>
      </c>
      <c r="G3914" s="17">
        <v>0</v>
      </c>
      <c r="H3914" s="37">
        <f t="shared" si="1086"/>
        <v>66.02</v>
      </c>
      <c r="I3914" s="37">
        <f>IF(H3914&lt;'Roof Calculator'!$G$8, 1, 0)</f>
        <v>0</v>
      </c>
      <c r="J3914" s="37">
        <f>IF(H3914&gt;='Roof Calculator'!$G$8, 1, 0)</f>
        <v>1</v>
      </c>
      <c r="K3914" s="37">
        <f t="shared" si="1087"/>
        <v>0</v>
      </c>
      <c r="L3914" s="37">
        <f t="shared" si="1088"/>
        <v>66.02</v>
      </c>
      <c r="M3914" s="37">
        <v>0</v>
      </c>
      <c r="N3914" s="37">
        <f t="shared" si="1089"/>
        <v>0</v>
      </c>
      <c r="O3914" s="37">
        <v>0</v>
      </c>
      <c r="P3914" s="37">
        <v>0</v>
      </c>
      <c r="Q3914" s="21">
        <f t="shared" si="1090"/>
        <v>39.790999999999997</v>
      </c>
      <c r="R3914" s="21">
        <f t="shared" si="1099"/>
        <v>163.16666666666447</v>
      </c>
      <c r="S3914" s="21">
        <f t="shared" si="1100"/>
        <v>23.147140522548717</v>
      </c>
      <c r="T3914" s="21">
        <f t="shared" si="1091"/>
        <v>86.147999999999996</v>
      </c>
      <c r="U3914" s="37">
        <f>VLOOKUP(Time_Zone, 'LSTM LookUp'!$B$5:$D$8, 3, FALSE)</f>
        <v>-75</v>
      </c>
      <c r="V3914" s="21">
        <f t="shared" si="1101"/>
        <v>0.38221169910215957</v>
      </c>
      <c r="W3914" s="21">
        <f t="shared" si="1092"/>
        <v>56.243552924775543</v>
      </c>
      <c r="X3914" s="21">
        <f t="shared" si="1093"/>
        <v>0</v>
      </c>
      <c r="Y3914" s="21">
        <f t="shared" si="1094"/>
        <v>0</v>
      </c>
      <c r="Z3914" s="21">
        <f t="shared" si="1102"/>
        <v>0</v>
      </c>
      <c r="AA3914" s="21">
        <f t="shared" si="1095"/>
        <v>0</v>
      </c>
      <c r="AB3914" s="21">
        <f t="shared" si="1096"/>
        <v>0</v>
      </c>
      <c r="AC3914" s="21">
        <f t="shared" si="1097"/>
        <v>66.02</v>
      </c>
      <c r="AD3914" s="21">
        <f t="shared" si="1103"/>
        <v>0</v>
      </c>
      <c r="AE3914" s="21" t="str">
        <f t="shared" si="1098"/>
        <v>6/12/5:00</v>
      </c>
    </row>
    <row r="3915" spans="2:31">
      <c r="B3915" s="37">
        <v>6</v>
      </c>
      <c r="C3915" s="38">
        <v>12</v>
      </c>
      <c r="D3915" s="39">
        <v>6</v>
      </c>
      <c r="E3915" s="17">
        <v>17.8</v>
      </c>
      <c r="F3915" s="17">
        <v>15</v>
      </c>
      <c r="G3915" s="17">
        <v>3</v>
      </c>
      <c r="H3915" s="37">
        <f t="shared" si="1086"/>
        <v>64.040000000000006</v>
      </c>
      <c r="I3915" s="37">
        <f>IF(H3915&lt;'Roof Calculator'!$G$8, 1, 0)</f>
        <v>0</v>
      </c>
      <c r="J3915" s="37">
        <f>IF(H3915&gt;='Roof Calculator'!$G$8, 1, 0)</f>
        <v>1</v>
      </c>
      <c r="K3915" s="37">
        <f t="shared" si="1087"/>
        <v>0</v>
      </c>
      <c r="L3915" s="37">
        <f t="shared" si="1088"/>
        <v>64.040000000000006</v>
      </c>
      <c r="M3915" s="37">
        <v>0</v>
      </c>
      <c r="N3915" s="37">
        <f t="shared" si="1089"/>
        <v>15</v>
      </c>
      <c r="O3915" s="37">
        <v>0</v>
      </c>
      <c r="P3915" s="37">
        <v>0</v>
      </c>
      <c r="Q3915" s="21">
        <f t="shared" si="1090"/>
        <v>39.790999999999997</v>
      </c>
      <c r="R3915" s="21">
        <f t="shared" si="1099"/>
        <v>163.20833333333113</v>
      </c>
      <c r="S3915" s="21">
        <f t="shared" si="1100"/>
        <v>23.149903968121272</v>
      </c>
      <c r="T3915" s="21">
        <f t="shared" si="1091"/>
        <v>86.147999999999996</v>
      </c>
      <c r="U3915" s="37">
        <f>VLOOKUP(Time_Zone, 'LSTM LookUp'!$B$5:$D$8, 3, FALSE)</f>
        <v>-75</v>
      </c>
      <c r="V3915" s="21">
        <f t="shared" si="1101"/>
        <v>0.37390481322021385</v>
      </c>
      <c r="W3915" s="21">
        <f t="shared" si="1092"/>
        <v>71.241476203305069</v>
      </c>
      <c r="X3915" s="21">
        <f t="shared" si="1093"/>
        <v>1.436414618971916</v>
      </c>
      <c r="Y3915" s="21">
        <f t="shared" si="1094"/>
        <v>16.436414618971916</v>
      </c>
      <c r="Z3915" s="21">
        <f t="shared" si="1102"/>
        <v>5.2100563619409312</v>
      </c>
      <c r="AA3915" s="21">
        <f t="shared" si="1095"/>
        <v>0</v>
      </c>
      <c r="AB3915" s="21">
        <f t="shared" si="1096"/>
        <v>5.2100563619409312</v>
      </c>
      <c r="AC3915" s="21">
        <f t="shared" si="1097"/>
        <v>64.040000000000006</v>
      </c>
      <c r="AD3915" s="21">
        <f t="shared" si="1103"/>
        <v>5.2100563619409312</v>
      </c>
      <c r="AE3915" s="21" t="str">
        <f t="shared" si="1098"/>
        <v>6/12/6:00</v>
      </c>
    </row>
    <row r="3916" spans="2:31">
      <c r="B3916" s="37">
        <v>6</v>
      </c>
      <c r="C3916" s="38">
        <v>12</v>
      </c>
      <c r="D3916" s="39">
        <v>7</v>
      </c>
      <c r="E3916" s="17">
        <v>17.8</v>
      </c>
      <c r="F3916" s="17">
        <v>66</v>
      </c>
      <c r="G3916" s="17">
        <v>160</v>
      </c>
      <c r="H3916" s="37">
        <f t="shared" si="1086"/>
        <v>64.040000000000006</v>
      </c>
      <c r="I3916" s="37">
        <f>IF(H3916&lt;'Roof Calculator'!$G$8, 1, 0)</f>
        <v>0</v>
      </c>
      <c r="J3916" s="37">
        <f>IF(H3916&gt;='Roof Calculator'!$G$8, 1, 0)</f>
        <v>1</v>
      </c>
      <c r="K3916" s="37">
        <f t="shared" si="1087"/>
        <v>0</v>
      </c>
      <c r="L3916" s="37">
        <f t="shared" si="1088"/>
        <v>64.040000000000006</v>
      </c>
      <c r="M3916" s="37">
        <v>0</v>
      </c>
      <c r="N3916" s="37">
        <f t="shared" si="1089"/>
        <v>66</v>
      </c>
      <c r="O3916" s="37">
        <v>0</v>
      </c>
      <c r="P3916" s="37">
        <v>0</v>
      </c>
      <c r="Q3916" s="21">
        <f t="shared" si="1090"/>
        <v>39.790999999999997</v>
      </c>
      <c r="R3916" s="21">
        <f t="shared" si="1099"/>
        <v>163.24999999999778</v>
      </c>
      <c r="S3916" s="21">
        <f t="shared" si="1100"/>
        <v>23.152654867326493</v>
      </c>
      <c r="T3916" s="21">
        <f t="shared" si="1091"/>
        <v>86.147999999999996</v>
      </c>
      <c r="U3916" s="37">
        <f>VLOOKUP(Time_Zone, 'LSTM LookUp'!$B$5:$D$8, 3, FALSE)</f>
        <v>-75</v>
      </c>
      <c r="V3916" s="21">
        <f t="shared" si="1101"/>
        <v>0.365593069260433</v>
      </c>
      <c r="W3916" s="21">
        <f t="shared" si="1092"/>
        <v>86.239398267315082</v>
      </c>
      <c r="X3916" s="21">
        <f t="shared" si="1093"/>
        <v>47.675201759531518</v>
      </c>
      <c r="Y3916" s="21">
        <f t="shared" si="1094"/>
        <v>113.67520175953152</v>
      </c>
      <c r="Z3916" s="21">
        <f t="shared" si="1102"/>
        <v>36.033053549193752</v>
      </c>
      <c r="AA3916" s="21">
        <f t="shared" si="1095"/>
        <v>0</v>
      </c>
      <c r="AB3916" s="21">
        <f t="shared" si="1096"/>
        <v>36.033053549193752</v>
      </c>
      <c r="AC3916" s="21">
        <f t="shared" si="1097"/>
        <v>64.040000000000006</v>
      </c>
      <c r="AD3916" s="21">
        <f t="shared" si="1103"/>
        <v>36.033053549193752</v>
      </c>
      <c r="AE3916" s="21" t="str">
        <f t="shared" si="1098"/>
        <v>6/12/7:00</v>
      </c>
    </row>
    <row r="3917" spans="2:31">
      <c r="B3917" s="37">
        <v>6</v>
      </c>
      <c r="C3917" s="38">
        <v>12</v>
      </c>
      <c r="D3917" s="39">
        <v>8</v>
      </c>
      <c r="E3917" s="17">
        <v>18.3</v>
      </c>
      <c r="F3917" s="17">
        <v>150</v>
      </c>
      <c r="G3917" s="17">
        <v>129</v>
      </c>
      <c r="H3917" s="37">
        <f t="shared" si="1086"/>
        <v>64.94</v>
      </c>
      <c r="I3917" s="37">
        <f>IF(H3917&lt;'Roof Calculator'!$G$8, 1, 0)</f>
        <v>0</v>
      </c>
      <c r="J3917" s="37">
        <f>IF(H3917&gt;='Roof Calculator'!$G$8, 1, 0)</f>
        <v>1</v>
      </c>
      <c r="K3917" s="37">
        <f t="shared" si="1087"/>
        <v>0</v>
      </c>
      <c r="L3917" s="37">
        <f t="shared" si="1088"/>
        <v>64.94</v>
      </c>
      <c r="M3917" s="37">
        <v>0</v>
      </c>
      <c r="N3917" s="37">
        <f t="shared" si="1089"/>
        <v>150</v>
      </c>
      <c r="O3917" s="37">
        <v>0</v>
      </c>
      <c r="P3917" s="37">
        <v>0</v>
      </c>
      <c r="Q3917" s="21">
        <f t="shared" si="1090"/>
        <v>39.790999999999997</v>
      </c>
      <c r="R3917" s="21">
        <f t="shared" si="1099"/>
        <v>163.29166666666444</v>
      </c>
      <c r="S3917" s="21">
        <f t="shared" si="1100"/>
        <v>23.155393217982709</v>
      </c>
      <c r="T3917" s="21">
        <f t="shared" si="1091"/>
        <v>86.147999999999996</v>
      </c>
      <c r="U3917" s="37">
        <f>VLOOKUP(Time_Zone, 'LSTM LookUp'!$B$5:$D$8, 3, FALSE)</f>
        <v>-75</v>
      </c>
      <c r="V3917" s="21">
        <f t="shared" si="1101"/>
        <v>0.35727649230565106</v>
      </c>
      <c r="W3917" s="21">
        <f t="shared" si="1092"/>
        <v>101.23731912307645</v>
      </c>
      <c r="X3917" s="21">
        <f t="shared" si="1093"/>
        <v>14.704135421203965</v>
      </c>
      <c r="Y3917" s="21">
        <f t="shared" si="1094"/>
        <v>164.70413542120397</v>
      </c>
      <c r="Z3917" s="21">
        <f t="shared" si="1102"/>
        <v>52.20833426766518</v>
      </c>
      <c r="AA3917" s="21">
        <f t="shared" si="1095"/>
        <v>0</v>
      </c>
      <c r="AB3917" s="21">
        <f t="shared" si="1096"/>
        <v>52.20833426766518</v>
      </c>
      <c r="AC3917" s="21">
        <f t="shared" si="1097"/>
        <v>64.94</v>
      </c>
      <c r="AD3917" s="21">
        <f t="shared" si="1103"/>
        <v>52.20833426766518</v>
      </c>
      <c r="AE3917" s="21" t="str">
        <f t="shared" si="1098"/>
        <v>6/12/8:00</v>
      </c>
    </row>
    <row r="3918" spans="2:31">
      <c r="B3918" s="37">
        <v>6</v>
      </c>
      <c r="C3918" s="38">
        <v>12</v>
      </c>
      <c r="D3918" s="39">
        <v>9</v>
      </c>
      <c r="E3918" s="17">
        <v>18.899999999999999</v>
      </c>
      <c r="F3918" s="17">
        <v>223</v>
      </c>
      <c r="G3918" s="17">
        <v>53</v>
      </c>
      <c r="H3918" s="37">
        <f t="shared" si="1086"/>
        <v>66.02</v>
      </c>
      <c r="I3918" s="37">
        <f>IF(H3918&lt;'Roof Calculator'!$G$8, 1, 0)</f>
        <v>0</v>
      </c>
      <c r="J3918" s="37">
        <f>IF(H3918&gt;='Roof Calculator'!$G$8, 1, 0)</f>
        <v>1</v>
      </c>
      <c r="K3918" s="37">
        <f t="shared" si="1087"/>
        <v>0</v>
      </c>
      <c r="L3918" s="37">
        <f t="shared" si="1088"/>
        <v>66.02</v>
      </c>
      <c r="M3918" s="37">
        <v>0</v>
      </c>
      <c r="N3918" s="37">
        <f t="shared" si="1089"/>
        <v>223</v>
      </c>
      <c r="O3918" s="37">
        <v>0</v>
      </c>
      <c r="P3918" s="37">
        <v>0</v>
      </c>
      <c r="Q3918" s="21">
        <f t="shared" si="1090"/>
        <v>39.790999999999997</v>
      </c>
      <c r="R3918" s="21">
        <f t="shared" si="1099"/>
        <v>163.3333333333311</v>
      </c>
      <c r="S3918" s="21">
        <f t="shared" si="1100"/>
        <v>23.158119017917905</v>
      </c>
      <c r="T3918" s="21">
        <f t="shared" si="1091"/>
        <v>86.147999999999996</v>
      </c>
      <c r="U3918" s="37">
        <f>VLOOKUP(Time_Zone, 'LSTM LookUp'!$B$5:$D$8, 3, FALSE)</f>
        <v>-75</v>
      </c>
      <c r="V3918" s="21">
        <f t="shared" si="1101"/>
        <v>0.34895510745074532</v>
      </c>
      <c r="W3918" s="21">
        <f t="shared" si="1092"/>
        <v>116.23523877686264</v>
      </c>
      <c r="X3918" s="21">
        <f t="shared" si="1093"/>
        <v>-3.2124361096657599</v>
      </c>
      <c r="Y3918" s="21">
        <f t="shared" si="1094"/>
        <v>219.78756389033424</v>
      </c>
      <c r="Z3918" s="21">
        <f t="shared" si="1102"/>
        <v>69.668819025810151</v>
      </c>
      <c r="AA3918" s="21">
        <f t="shared" si="1095"/>
        <v>0</v>
      </c>
      <c r="AB3918" s="21">
        <f t="shared" si="1096"/>
        <v>69.668819025810151</v>
      </c>
      <c r="AC3918" s="21">
        <f t="shared" si="1097"/>
        <v>66.02</v>
      </c>
      <c r="AD3918" s="21">
        <f t="shared" si="1103"/>
        <v>69.668819025810151</v>
      </c>
      <c r="AE3918" s="21" t="str">
        <f t="shared" si="1098"/>
        <v>6/12/9:00</v>
      </c>
    </row>
    <row r="3919" spans="2:31">
      <c r="B3919" s="37">
        <v>6</v>
      </c>
      <c r="C3919" s="38">
        <v>12</v>
      </c>
      <c r="D3919" s="39">
        <v>10</v>
      </c>
      <c r="E3919" s="17">
        <v>18.899999999999999</v>
      </c>
      <c r="F3919" s="17">
        <v>229</v>
      </c>
      <c r="G3919" s="17">
        <v>7</v>
      </c>
      <c r="H3919" s="37">
        <f t="shared" si="1086"/>
        <v>66.02</v>
      </c>
      <c r="I3919" s="37">
        <f>IF(H3919&lt;'Roof Calculator'!$G$8, 1, 0)</f>
        <v>0</v>
      </c>
      <c r="J3919" s="37">
        <f>IF(H3919&gt;='Roof Calculator'!$G$8, 1, 0)</f>
        <v>1</v>
      </c>
      <c r="K3919" s="37">
        <f t="shared" si="1087"/>
        <v>0</v>
      </c>
      <c r="L3919" s="37">
        <f t="shared" si="1088"/>
        <v>66.02</v>
      </c>
      <c r="M3919" s="37">
        <v>0</v>
      </c>
      <c r="N3919" s="37">
        <f t="shared" si="1089"/>
        <v>229</v>
      </c>
      <c r="O3919" s="37">
        <v>0</v>
      </c>
      <c r="P3919" s="37">
        <v>0</v>
      </c>
      <c r="Q3919" s="21">
        <f t="shared" si="1090"/>
        <v>39.790999999999997</v>
      </c>
      <c r="R3919" s="21">
        <f t="shared" si="1099"/>
        <v>163.37499999999775</v>
      </c>
      <c r="S3919" s="21">
        <f t="shared" si="1100"/>
        <v>23.160832264969731</v>
      </c>
      <c r="T3919" s="21">
        <f t="shared" si="1091"/>
        <v>86.147999999999996</v>
      </c>
      <c r="U3919" s="37">
        <f>VLOOKUP(Time_Zone, 'LSTM LookUp'!$B$5:$D$8, 3, FALSE)</f>
        <v>-75</v>
      </c>
      <c r="V3919" s="21">
        <f t="shared" si="1101"/>
        <v>0.34062893980259767</v>
      </c>
      <c r="W3919" s="21">
        <f t="shared" si="1092"/>
        <v>131.23315723495068</v>
      </c>
      <c r="X3919" s="21">
        <f t="shared" si="1093"/>
        <v>-1.4974830289674501</v>
      </c>
      <c r="Y3919" s="21">
        <f t="shared" si="1094"/>
        <v>227.50251697103255</v>
      </c>
      <c r="Z3919" s="21">
        <f t="shared" si="1102"/>
        <v>72.114324405905151</v>
      </c>
      <c r="AA3919" s="21">
        <f t="shared" si="1095"/>
        <v>0</v>
      </c>
      <c r="AB3919" s="21">
        <f t="shared" si="1096"/>
        <v>72.114324405905151</v>
      </c>
      <c r="AC3919" s="21">
        <f t="shared" si="1097"/>
        <v>66.02</v>
      </c>
      <c r="AD3919" s="21">
        <f t="shared" si="1103"/>
        <v>72.114324405905151</v>
      </c>
      <c r="AE3919" s="21" t="str">
        <f t="shared" si="1098"/>
        <v>6/12/10:00</v>
      </c>
    </row>
    <row r="3920" spans="2:31">
      <c r="B3920" s="37">
        <v>6</v>
      </c>
      <c r="C3920" s="38">
        <v>12</v>
      </c>
      <c r="D3920" s="39">
        <v>11</v>
      </c>
      <c r="E3920" s="17">
        <v>18.3</v>
      </c>
      <c r="F3920" s="17">
        <v>258</v>
      </c>
      <c r="G3920" s="17">
        <v>4</v>
      </c>
      <c r="H3920" s="37">
        <f t="shared" si="1086"/>
        <v>64.94</v>
      </c>
      <c r="I3920" s="37">
        <f>IF(H3920&lt;'Roof Calculator'!$G$8, 1, 0)</f>
        <v>0</v>
      </c>
      <c r="J3920" s="37">
        <f>IF(H3920&gt;='Roof Calculator'!$G$8, 1, 0)</f>
        <v>1</v>
      </c>
      <c r="K3920" s="37">
        <f t="shared" si="1087"/>
        <v>0</v>
      </c>
      <c r="L3920" s="37">
        <f t="shared" si="1088"/>
        <v>64.94</v>
      </c>
      <c r="M3920" s="37">
        <v>0</v>
      </c>
      <c r="N3920" s="37">
        <f t="shared" si="1089"/>
        <v>258</v>
      </c>
      <c r="O3920" s="37">
        <v>0</v>
      </c>
      <c r="P3920" s="37">
        <v>0</v>
      </c>
      <c r="Q3920" s="21">
        <f t="shared" si="1090"/>
        <v>39.790999999999997</v>
      </c>
      <c r="R3920" s="21">
        <f t="shared" si="1099"/>
        <v>163.41666666666441</v>
      </c>
      <c r="S3920" s="21">
        <f t="shared" si="1100"/>
        <v>23.163532956985502</v>
      </c>
      <c r="T3920" s="21">
        <f t="shared" si="1091"/>
        <v>86.147999999999996</v>
      </c>
      <c r="U3920" s="37">
        <f>VLOOKUP(Time_Zone, 'LSTM LookUp'!$B$5:$D$8, 3, FALSE)</f>
        <v>-75</v>
      </c>
      <c r="V3920" s="21">
        <f t="shared" si="1101"/>
        <v>0.33229801448000762</v>
      </c>
      <c r="W3920" s="21">
        <f t="shared" si="1092"/>
        <v>146.23107450362002</v>
      </c>
      <c r="X3920" s="21">
        <f t="shared" si="1093"/>
        <v>-1.3420435558195474</v>
      </c>
      <c r="Y3920" s="21">
        <f t="shared" si="1094"/>
        <v>256.65795644418046</v>
      </c>
      <c r="Z3920" s="21">
        <f t="shared" si="1102"/>
        <v>81.35608950088664</v>
      </c>
      <c r="AA3920" s="21">
        <f t="shared" si="1095"/>
        <v>0</v>
      </c>
      <c r="AB3920" s="21">
        <f t="shared" si="1096"/>
        <v>81.35608950088664</v>
      </c>
      <c r="AC3920" s="21">
        <f t="shared" si="1097"/>
        <v>64.94</v>
      </c>
      <c r="AD3920" s="21">
        <f t="shared" si="1103"/>
        <v>81.35608950088664</v>
      </c>
      <c r="AE3920" s="21" t="str">
        <f t="shared" si="1098"/>
        <v>6/12/11:00</v>
      </c>
    </row>
    <row r="3921" spans="2:31">
      <c r="B3921" s="37">
        <v>6</v>
      </c>
      <c r="C3921" s="38">
        <v>12</v>
      </c>
      <c r="D3921" s="39">
        <v>12</v>
      </c>
      <c r="E3921" s="17">
        <v>18.899999999999999</v>
      </c>
      <c r="F3921" s="17">
        <v>380</v>
      </c>
      <c r="G3921" s="17">
        <v>5</v>
      </c>
      <c r="H3921" s="37">
        <f t="shared" si="1086"/>
        <v>66.02</v>
      </c>
      <c r="I3921" s="37">
        <f>IF(H3921&lt;'Roof Calculator'!$G$8, 1, 0)</f>
        <v>0</v>
      </c>
      <c r="J3921" s="37">
        <f>IF(H3921&gt;='Roof Calculator'!$G$8, 1, 0)</f>
        <v>1</v>
      </c>
      <c r="K3921" s="37">
        <f t="shared" si="1087"/>
        <v>0</v>
      </c>
      <c r="L3921" s="37">
        <f t="shared" si="1088"/>
        <v>66.02</v>
      </c>
      <c r="M3921" s="37">
        <v>0</v>
      </c>
      <c r="N3921" s="37">
        <f t="shared" si="1089"/>
        <v>380</v>
      </c>
      <c r="O3921" s="37">
        <v>0</v>
      </c>
      <c r="P3921" s="37">
        <v>0</v>
      </c>
      <c r="Q3921" s="21">
        <f t="shared" si="1090"/>
        <v>39.790999999999997</v>
      </c>
      <c r="R3921" s="21">
        <f t="shared" si="1099"/>
        <v>163.45833333333107</v>
      </c>
      <c r="S3921" s="21">
        <f t="shared" si="1100"/>
        <v>23.166221091822219</v>
      </c>
      <c r="T3921" s="21">
        <f t="shared" si="1091"/>
        <v>86.147999999999996</v>
      </c>
      <c r="U3921" s="37">
        <f>VLOOKUP(Time_Zone, 'LSTM LookUp'!$B$5:$D$8, 3, FALSE)</f>
        <v>-75</v>
      </c>
      <c r="V3921" s="21">
        <f t="shared" si="1101"/>
        <v>0.32396235661366179</v>
      </c>
      <c r="W3921" s="21">
        <f t="shared" si="1092"/>
        <v>161.2289905891534</v>
      </c>
      <c r="X3921" s="21">
        <f t="shared" si="1093"/>
        <v>-2.0854115723466533</v>
      </c>
      <c r="Y3921" s="21">
        <f t="shared" si="1094"/>
        <v>377.91458842765337</v>
      </c>
      <c r="Z3921" s="21">
        <f t="shared" si="1102"/>
        <v>119.79232401664376</v>
      </c>
      <c r="AA3921" s="21">
        <f t="shared" si="1095"/>
        <v>0</v>
      </c>
      <c r="AB3921" s="21">
        <f t="shared" si="1096"/>
        <v>119.79232401664376</v>
      </c>
      <c r="AC3921" s="21">
        <f t="shared" si="1097"/>
        <v>66.02</v>
      </c>
      <c r="AD3921" s="21">
        <f t="shared" si="1103"/>
        <v>119.79232401664376</v>
      </c>
      <c r="AE3921" s="21" t="str">
        <f t="shared" si="1098"/>
        <v>6/12/12:00</v>
      </c>
    </row>
    <row r="3922" spans="2:31">
      <c r="B3922" s="37">
        <v>6</v>
      </c>
      <c r="C3922" s="38">
        <v>12</v>
      </c>
      <c r="D3922" s="39">
        <v>13</v>
      </c>
      <c r="E3922" s="17">
        <v>18.3</v>
      </c>
      <c r="F3922" s="17">
        <v>450</v>
      </c>
      <c r="G3922" s="17">
        <v>4</v>
      </c>
      <c r="H3922" s="37">
        <f t="shared" si="1086"/>
        <v>64.94</v>
      </c>
      <c r="I3922" s="37">
        <f>IF(H3922&lt;'Roof Calculator'!$G$8, 1, 0)</f>
        <v>0</v>
      </c>
      <c r="J3922" s="37">
        <f>IF(H3922&gt;='Roof Calculator'!$G$8, 1, 0)</f>
        <v>1</v>
      </c>
      <c r="K3922" s="37">
        <f t="shared" si="1087"/>
        <v>0</v>
      </c>
      <c r="L3922" s="37">
        <f t="shared" si="1088"/>
        <v>64.94</v>
      </c>
      <c r="M3922" s="37">
        <v>0</v>
      </c>
      <c r="N3922" s="37">
        <f t="shared" si="1089"/>
        <v>450</v>
      </c>
      <c r="O3922" s="37">
        <v>0</v>
      </c>
      <c r="P3922" s="37">
        <v>0</v>
      </c>
      <c r="Q3922" s="21">
        <f t="shared" si="1090"/>
        <v>39.790999999999997</v>
      </c>
      <c r="R3922" s="21">
        <f t="shared" si="1099"/>
        <v>163.49999999999773</v>
      </c>
      <c r="S3922" s="21">
        <f t="shared" si="1100"/>
        <v>23.168896667346552</v>
      </c>
      <c r="T3922" s="21">
        <f t="shared" si="1091"/>
        <v>86.147999999999996</v>
      </c>
      <c r="U3922" s="37">
        <f>VLOOKUP(Time_Zone, 'LSTM LookUp'!$B$5:$D$8, 3, FALSE)</f>
        <v>-75</v>
      </c>
      <c r="V3922" s="21">
        <f t="shared" si="1101"/>
        <v>0.31562199134605828</v>
      </c>
      <c r="W3922" s="21">
        <f t="shared" si="1092"/>
        <v>176.2269054978365</v>
      </c>
      <c r="X3922" s="21">
        <f t="shared" si="1093"/>
        <v>-1.8123314820409804</v>
      </c>
      <c r="Y3922" s="21">
        <f t="shared" si="1094"/>
        <v>448.18766851795903</v>
      </c>
      <c r="Z3922" s="21">
        <f t="shared" si="1102"/>
        <v>142.06766304192459</v>
      </c>
      <c r="AA3922" s="21">
        <f t="shared" si="1095"/>
        <v>0</v>
      </c>
      <c r="AB3922" s="21">
        <f t="shared" si="1096"/>
        <v>142.06766304192459</v>
      </c>
      <c r="AC3922" s="21">
        <f t="shared" si="1097"/>
        <v>64.94</v>
      </c>
      <c r="AD3922" s="21">
        <f t="shared" si="1103"/>
        <v>142.06766304192459</v>
      </c>
      <c r="AE3922" s="21" t="str">
        <f t="shared" si="1098"/>
        <v>6/12/13:00</v>
      </c>
    </row>
    <row r="3923" spans="2:31">
      <c r="B3923" s="37">
        <v>6</v>
      </c>
      <c r="C3923" s="38">
        <v>12</v>
      </c>
      <c r="D3923" s="39">
        <v>14</v>
      </c>
      <c r="E3923" s="17">
        <v>17.8</v>
      </c>
      <c r="F3923" s="17">
        <v>391</v>
      </c>
      <c r="G3923" s="17">
        <v>3</v>
      </c>
      <c r="H3923" s="37">
        <f t="shared" si="1086"/>
        <v>64.040000000000006</v>
      </c>
      <c r="I3923" s="37">
        <f>IF(H3923&lt;'Roof Calculator'!$G$8, 1, 0)</f>
        <v>0</v>
      </c>
      <c r="J3923" s="37">
        <f>IF(H3923&gt;='Roof Calculator'!$G$8, 1, 0)</f>
        <v>1</v>
      </c>
      <c r="K3923" s="37">
        <f t="shared" si="1087"/>
        <v>0</v>
      </c>
      <c r="L3923" s="37">
        <f t="shared" si="1088"/>
        <v>64.040000000000006</v>
      </c>
      <c r="M3923" s="37">
        <v>0</v>
      </c>
      <c r="N3923" s="37">
        <f t="shared" si="1089"/>
        <v>391</v>
      </c>
      <c r="O3923" s="37">
        <v>0</v>
      </c>
      <c r="P3923" s="37">
        <v>0</v>
      </c>
      <c r="Q3923" s="21">
        <f t="shared" si="1090"/>
        <v>39.790999999999997</v>
      </c>
      <c r="R3923" s="21">
        <f t="shared" si="1099"/>
        <v>163.54166666666438</v>
      </c>
      <c r="S3923" s="21">
        <f t="shared" si="1100"/>
        <v>23.171559681434875</v>
      </c>
      <c r="T3923" s="21">
        <f t="shared" si="1091"/>
        <v>86.147999999999996</v>
      </c>
      <c r="U3923" s="37">
        <f>VLOOKUP(Time_Zone, 'LSTM LookUp'!$B$5:$D$8, 3, FALSE)</f>
        <v>-75</v>
      </c>
      <c r="V3923" s="21">
        <f t="shared" si="1101"/>
        <v>0.30727694383147752</v>
      </c>
      <c r="W3923" s="21">
        <f t="shared" si="1092"/>
        <v>191.22481923595788</v>
      </c>
      <c r="X3923" s="21">
        <f t="shared" si="1093"/>
        <v>-1.3231796272836425</v>
      </c>
      <c r="Y3923" s="21">
        <f t="shared" si="1094"/>
        <v>389.67682037271635</v>
      </c>
      <c r="Z3923" s="21">
        <f t="shared" si="1102"/>
        <v>123.52074610848273</v>
      </c>
      <c r="AA3923" s="21">
        <f t="shared" si="1095"/>
        <v>0</v>
      </c>
      <c r="AB3923" s="21">
        <f t="shared" si="1096"/>
        <v>123.52074610848273</v>
      </c>
      <c r="AC3923" s="21">
        <f t="shared" si="1097"/>
        <v>64.040000000000006</v>
      </c>
      <c r="AD3923" s="21">
        <f t="shared" si="1103"/>
        <v>123.52074610848273</v>
      </c>
      <c r="AE3923" s="21" t="str">
        <f t="shared" si="1098"/>
        <v>6/12/14:00</v>
      </c>
    </row>
    <row r="3924" spans="2:31">
      <c r="B3924" s="37">
        <v>6</v>
      </c>
      <c r="C3924" s="38">
        <v>12</v>
      </c>
      <c r="D3924" s="39">
        <v>15</v>
      </c>
      <c r="E3924" s="17">
        <v>18.899999999999999</v>
      </c>
      <c r="F3924" s="17">
        <v>338</v>
      </c>
      <c r="G3924" s="17">
        <v>6</v>
      </c>
      <c r="H3924" s="37">
        <f t="shared" si="1086"/>
        <v>66.02</v>
      </c>
      <c r="I3924" s="37">
        <f>IF(H3924&lt;'Roof Calculator'!$G$8, 1, 0)</f>
        <v>0</v>
      </c>
      <c r="J3924" s="37">
        <f>IF(H3924&gt;='Roof Calculator'!$G$8, 1, 0)</f>
        <v>1</v>
      </c>
      <c r="K3924" s="37">
        <f t="shared" si="1087"/>
        <v>0</v>
      </c>
      <c r="L3924" s="37">
        <f t="shared" si="1088"/>
        <v>66.02</v>
      </c>
      <c r="M3924" s="37">
        <v>0</v>
      </c>
      <c r="N3924" s="37">
        <f t="shared" si="1089"/>
        <v>338</v>
      </c>
      <c r="O3924" s="37">
        <v>0</v>
      </c>
      <c r="P3924" s="37">
        <v>0</v>
      </c>
      <c r="Q3924" s="21">
        <f t="shared" si="1090"/>
        <v>39.790999999999997</v>
      </c>
      <c r="R3924" s="21">
        <f t="shared" si="1099"/>
        <v>163.58333333333104</v>
      </c>
      <c r="S3924" s="21">
        <f t="shared" si="1100"/>
        <v>23.174210131973236</v>
      </c>
      <c r="T3924" s="21">
        <f t="shared" si="1091"/>
        <v>86.147999999999996</v>
      </c>
      <c r="U3924" s="37">
        <f>VLOOKUP(Time_Zone, 'LSTM LookUp'!$B$5:$D$8, 3, FALSE)</f>
        <v>-75</v>
      </c>
      <c r="V3924" s="21">
        <f t="shared" si="1101"/>
        <v>0.29892723923589526</v>
      </c>
      <c r="W3924" s="21">
        <f t="shared" si="1092"/>
        <v>206.22273180980895</v>
      </c>
      <c r="X3924" s="21">
        <f t="shared" si="1093"/>
        <v>-2.2909949392292606</v>
      </c>
      <c r="Y3924" s="21">
        <f t="shared" si="1094"/>
        <v>335.70900506077072</v>
      </c>
      <c r="Z3924" s="21">
        <f t="shared" si="1102"/>
        <v>106.41389123628296</v>
      </c>
      <c r="AA3924" s="21">
        <f t="shared" si="1095"/>
        <v>0</v>
      </c>
      <c r="AB3924" s="21">
        <f t="shared" si="1096"/>
        <v>106.41389123628296</v>
      </c>
      <c r="AC3924" s="21">
        <f t="shared" si="1097"/>
        <v>66.02</v>
      </c>
      <c r="AD3924" s="21">
        <f t="shared" si="1103"/>
        <v>106.41389123628296</v>
      </c>
      <c r="AE3924" s="21" t="str">
        <f t="shared" si="1098"/>
        <v>6/12/15:00</v>
      </c>
    </row>
    <row r="3925" spans="2:31">
      <c r="B3925" s="37">
        <v>6</v>
      </c>
      <c r="C3925" s="38">
        <v>12</v>
      </c>
      <c r="D3925" s="39">
        <v>16</v>
      </c>
      <c r="E3925" s="17">
        <v>18.3</v>
      </c>
      <c r="F3925" s="17">
        <v>312</v>
      </c>
      <c r="G3925" s="17">
        <v>4</v>
      </c>
      <c r="H3925" s="37">
        <f t="shared" si="1086"/>
        <v>64.94</v>
      </c>
      <c r="I3925" s="37">
        <f>IF(H3925&lt;'Roof Calculator'!$G$8, 1, 0)</f>
        <v>0</v>
      </c>
      <c r="J3925" s="37">
        <f>IF(H3925&gt;='Roof Calculator'!$G$8, 1, 0)</f>
        <v>1</v>
      </c>
      <c r="K3925" s="37">
        <f t="shared" si="1087"/>
        <v>0</v>
      </c>
      <c r="L3925" s="37">
        <f t="shared" si="1088"/>
        <v>64.94</v>
      </c>
      <c r="M3925" s="37">
        <v>0</v>
      </c>
      <c r="N3925" s="37">
        <f t="shared" si="1089"/>
        <v>312</v>
      </c>
      <c r="O3925" s="37">
        <v>0</v>
      </c>
      <c r="P3925" s="37">
        <v>0</v>
      </c>
      <c r="Q3925" s="21">
        <f t="shared" si="1090"/>
        <v>39.790999999999997</v>
      </c>
      <c r="R3925" s="21">
        <f t="shared" si="1099"/>
        <v>163.6249999999977</v>
      </c>
      <c r="S3925" s="21">
        <f t="shared" si="1100"/>
        <v>23.176848016857402</v>
      </c>
      <c r="T3925" s="21">
        <f t="shared" si="1091"/>
        <v>86.147999999999996</v>
      </c>
      <c r="U3925" s="37">
        <f>VLOOKUP(Time_Zone, 'LSTM LookUp'!$B$5:$D$8, 3, FALSE)</f>
        <v>-75</v>
      </c>
      <c r="V3925" s="21">
        <f t="shared" si="1101"/>
        <v>0.29057290273694325</v>
      </c>
      <c r="W3925" s="21">
        <f t="shared" si="1092"/>
        <v>221.2206432256842</v>
      </c>
      <c r="X3925" s="21">
        <f t="shared" si="1093"/>
        <v>-1.1177430968226694</v>
      </c>
      <c r="Y3925" s="21">
        <f t="shared" si="1094"/>
        <v>310.88225690317734</v>
      </c>
      <c r="Z3925" s="21">
        <f t="shared" si="1102"/>
        <v>98.544245685027974</v>
      </c>
      <c r="AA3925" s="21">
        <f t="shared" si="1095"/>
        <v>0</v>
      </c>
      <c r="AB3925" s="21">
        <f t="shared" si="1096"/>
        <v>98.544245685027974</v>
      </c>
      <c r="AC3925" s="21">
        <f t="shared" si="1097"/>
        <v>64.94</v>
      </c>
      <c r="AD3925" s="21">
        <f t="shared" si="1103"/>
        <v>98.544245685027974</v>
      </c>
      <c r="AE3925" s="21" t="str">
        <f t="shared" si="1098"/>
        <v>6/12/16:00</v>
      </c>
    </row>
    <row r="3926" spans="2:31">
      <c r="B3926" s="37">
        <v>6</v>
      </c>
      <c r="C3926" s="38">
        <v>12</v>
      </c>
      <c r="D3926" s="39">
        <v>17</v>
      </c>
      <c r="E3926" s="17">
        <v>18.899999999999999</v>
      </c>
      <c r="F3926" s="17">
        <v>306</v>
      </c>
      <c r="G3926" s="17">
        <v>2</v>
      </c>
      <c r="H3926" s="37">
        <f t="shared" ref="H3926:H3989" si="1104">E3926*9/5+32</f>
        <v>66.02</v>
      </c>
      <c r="I3926" s="37">
        <f>IF(H3926&lt;'Roof Calculator'!$G$8, 1, 0)</f>
        <v>0</v>
      </c>
      <c r="J3926" s="37">
        <f>IF(H3926&gt;='Roof Calculator'!$G$8, 1, 0)</f>
        <v>1</v>
      </c>
      <c r="K3926" s="37">
        <f t="shared" ref="K3926:K3989" si="1105">I3926*H3926</f>
        <v>0</v>
      </c>
      <c r="L3926" s="37">
        <f t="shared" ref="L3926:L3989" si="1106">J3926*H3926</f>
        <v>66.02</v>
      </c>
      <c r="M3926" s="37">
        <v>0</v>
      </c>
      <c r="N3926" s="37">
        <f t="shared" ref="N3926:N3989" si="1107">F3926*(180-M3926)/180</f>
        <v>306</v>
      </c>
      <c r="O3926" s="37">
        <v>0</v>
      </c>
      <c r="P3926" s="37">
        <v>0</v>
      </c>
      <c r="Q3926" s="21">
        <f t="shared" ref="Q3926:Q3989" si="1108">Latitude</f>
        <v>39.790999999999997</v>
      </c>
      <c r="R3926" s="21">
        <f t="shared" si="1099"/>
        <v>163.66666666666436</v>
      </c>
      <c r="S3926" s="21">
        <f t="shared" si="1100"/>
        <v>23.179473333992821</v>
      </c>
      <c r="T3926" s="21">
        <f t="shared" ref="T3926:T3989" si="1109">Longitude</f>
        <v>86.147999999999996</v>
      </c>
      <c r="U3926" s="37">
        <f>VLOOKUP(Time_Zone, 'LSTM LookUp'!$B$5:$D$8, 3, FALSE)</f>
        <v>-75</v>
      </c>
      <c r="V3926" s="21">
        <f t="shared" si="1101"/>
        <v>0.28221395952385819</v>
      </c>
      <c r="W3926" s="21">
        <f t="shared" ref="W3926:W3989" si="1110">15*((D3926+(4*(T3926-U3926)+V3926)/60)-12)</f>
        <v>236.21855348988092</v>
      </c>
      <c r="X3926" s="21">
        <f t="shared" ref="X3926:X3989" si="1111">G3926*(SIN(S3926*PI()/180)*SIN(Q3926*PI()/180)*COS(O3926*PI()/180)-SIN(S3926*PI()/180)*COS(Q3926*PI()/180)*SIN(O3926*PI()/180)*COS(P3926*PI()/180)+COS(S3926*PI()/180)*COS(Q3926*PI()/180)*COS(O3926*PI()/180)*COS(W3926*PI()/180)+COS(S3926*PI()/180)*SIN(Q3926*PI()/180)*SIN(O3926*PI()/180)*COS(P3926*PI()/180)*COS(W3926*PI()/180)+COS(S3926*PI()/180)*SIN(P3926*PI()/180)*SIN(W3926*PI()/180)*SIN(O3926*PI()/180))</f>
        <v>-0.2816913282601099</v>
      </c>
      <c r="Y3926" s="21">
        <f t="shared" ref="Y3926:Y3989" si="1112">X3926+N3926</f>
        <v>305.71830867173986</v>
      </c>
      <c r="Z3926" s="21">
        <f t="shared" si="1102"/>
        <v>96.907364287251625</v>
      </c>
      <c r="AA3926" s="21">
        <f t="shared" ref="AA3926:AA3989" si="1113">Z3926*I3926</f>
        <v>0</v>
      </c>
      <c r="AB3926" s="21">
        <f t="shared" ref="AB3926:AB3989" si="1114">Z3926*J3926</f>
        <v>96.907364287251625</v>
      </c>
      <c r="AC3926" s="21">
        <f t="shared" ref="AC3926:AC3989" si="1115">L3926</f>
        <v>66.02</v>
      </c>
      <c r="AD3926" s="21">
        <f t="shared" si="1103"/>
        <v>96.907364287251625</v>
      </c>
      <c r="AE3926" s="21" t="str">
        <f t="shared" ref="AE3926:AE3989" si="1116">CONCATENATE(B3926, "/", C3926, "/", D3926,":00")</f>
        <v>6/12/17:00</v>
      </c>
    </row>
    <row r="3927" spans="2:31">
      <c r="B3927" s="37">
        <v>6</v>
      </c>
      <c r="C3927" s="38">
        <v>12</v>
      </c>
      <c r="D3927" s="39">
        <v>18</v>
      </c>
      <c r="E3927" s="17">
        <v>18.3</v>
      </c>
      <c r="F3927" s="17">
        <v>195</v>
      </c>
      <c r="G3927" s="17">
        <v>2</v>
      </c>
      <c r="H3927" s="37">
        <f t="shared" si="1104"/>
        <v>64.94</v>
      </c>
      <c r="I3927" s="37">
        <f>IF(H3927&lt;'Roof Calculator'!$G$8, 1, 0)</f>
        <v>0</v>
      </c>
      <c r="J3927" s="37">
        <f>IF(H3927&gt;='Roof Calculator'!$G$8, 1, 0)</f>
        <v>1</v>
      </c>
      <c r="K3927" s="37">
        <f t="shared" si="1105"/>
        <v>0</v>
      </c>
      <c r="L3927" s="37">
        <f t="shared" si="1106"/>
        <v>64.94</v>
      </c>
      <c r="M3927" s="37">
        <v>0</v>
      </c>
      <c r="N3927" s="37">
        <f t="shared" si="1107"/>
        <v>195</v>
      </c>
      <c r="O3927" s="37">
        <v>0</v>
      </c>
      <c r="P3927" s="37">
        <v>0</v>
      </c>
      <c r="Q3927" s="21">
        <f t="shared" si="1108"/>
        <v>39.790999999999997</v>
      </c>
      <c r="R3927" s="21">
        <f t="shared" ref="R3927:R3990" si="1117">R3926+1/24</f>
        <v>163.70833333333101</v>
      </c>
      <c r="S3927" s="21">
        <f t="shared" ref="S3927:S3990" si="1118">ASIN(SIN(23.45*PI()/180)*SIN((360/365*(R3927-81))*PI()/180))*180/PI()</f>
        <v>23.182086081294667</v>
      </c>
      <c r="T3927" s="21">
        <f t="shared" si="1109"/>
        <v>86.147999999999996</v>
      </c>
      <c r="U3927" s="37">
        <f>VLOOKUP(Time_Zone, 'LSTM LookUp'!$B$5:$D$8, 3, FALSE)</f>
        <v>-75</v>
      </c>
      <c r="V3927" s="21">
        <f t="shared" ref="V3927:V3990" si="1119">9.87*SIN(2*(360/365*(R3927-81))*PI()/180)-7.53*COS((360/365*(R3927-81))*PI()/180)-1.5*SIN((360/365*(R3927-81))*PI()/180)</f>
        <v>0.27385043479741378</v>
      </c>
      <c r="W3927" s="21">
        <f t="shared" si="1110"/>
        <v>251.21646260869935</v>
      </c>
      <c r="X3927" s="21">
        <f t="shared" si="1111"/>
        <v>4.8992802904382904E-2</v>
      </c>
      <c r="Y3927" s="21">
        <f t="shared" si="1112"/>
        <v>195.04899280290439</v>
      </c>
      <c r="Z3927" s="21">
        <f t="shared" ref="Z3927:Z3990" si="1120">Y3927/10.764*3.412</f>
        <v>61.827124065729265</v>
      </c>
      <c r="AA3927" s="21">
        <f t="shared" si="1113"/>
        <v>0</v>
      </c>
      <c r="AB3927" s="21">
        <f t="shared" si="1114"/>
        <v>61.827124065729265</v>
      </c>
      <c r="AC3927" s="21">
        <f t="shared" si="1115"/>
        <v>64.94</v>
      </c>
      <c r="AD3927" s="21">
        <f t="shared" ref="AD3927:AD3990" si="1121">AB3927</f>
        <v>61.827124065729265</v>
      </c>
      <c r="AE3927" s="21" t="str">
        <f t="shared" si="1116"/>
        <v>6/12/18:00</v>
      </c>
    </row>
    <row r="3928" spans="2:31">
      <c r="B3928" s="37">
        <v>6</v>
      </c>
      <c r="C3928" s="38">
        <v>12</v>
      </c>
      <c r="D3928" s="39">
        <v>19</v>
      </c>
      <c r="E3928" s="17">
        <v>18.3</v>
      </c>
      <c r="F3928" s="17">
        <v>106</v>
      </c>
      <c r="G3928" s="17">
        <v>1</v>
      </c>
      <c r="H3928" s="37">
        <f t="shared" si="1104"/>
        <v>64.94</v>
      </c>
      <c r="I3928" s="37">
        <f>IF(H3928&lt;'Roof Calculator'!$G$8, 1, 0)</f>
        <v>0</v>
      </c>
      <c r="J3928" s="37">
        <f>IF(H3928&gt;='Roof Calculator'!$G$8, 1, 0)</f>
        <v>1</v>
      </c>
      <c r="K3928" s="37">
        <f t="shared" si="1105"/>
        <v>0</v>
      </c>
      <c r="L3928" s="37">
        <f t="shared" si="1106"/>
        <v>64.94</v>
      </c>
      <c r="M3928" s="37">
        <v>0</v>
      </c>
      <c r="N3928" s="37">
        <f t="shared" si="1107"/>
        <v>106</v>
      </c>
      <c r="O3928" s="37">
        <v>0</v>
      </c>
      <c r="P3928" s="37">
        <v>0</v>
      </c>
      <c r="Q3928" s="21">
        <f t="shared" si="1108"/>
        <v>39.790999999999997</v>
      </c>
      <c r="R3928" s="21">
        <f t="shared" si="1117"/>
        <v>163.74999999999767</v>
      </c>
      <c r="S3928" s="21">
        <f t="shared" si="1118"/>
        <v>23.184686256687819</v>
      </c>
      <c r="T3928" s="21">
        <f t="shared" si="1109"/>
        <v>86.147999999999996</v>
      </c>
      <c r="U3928" s="37">
        <f>VLOOKUP(Time_Zone, 'LSTM LookUp'!$B$5:$D$8, 3, FALSE)</f>
        <v>-75</v>
      </c>
      <c r="V3928" s="21">
        <f t="shared" si="1119"/>
        <v>0.26548235376987583</v>
      </c>
      <c r="W3928" s="21">
        <f t="shared" si="1110"/>
        <v>266.21437058844248</v>
      </c>
      <c r="X3928" s="21">
        <f t="shared" si="1111"/>
        <v>0.20532679963327494</v>
      </c>
      <c r="Y3928" s="21">
        <f t="shared" si="1112"/>
        <v>106.20532679963327</v>
      </c>
      <c r="Z3928" s="21">
        <f t="shared" si="1120"/>
        <v>33.665233652949532</v>
      </c>
      <c r="AA3928" s="21">
        <f t="shared" si="1113"/>
        <v>0</v>
      </c>
      <c r="AB3928" s="21">
        <f t="shared" si="1114"/>
        <v>33.665233652949532</v>
      </c>
      <c r="AC3928" s="21">
        <f t="shared" si="1115"/>
        <v>64.94</v>
      </c>
      <c r="AD3928" s="21">
        <f t="shared" si="1121"/>
        <v>33.665233652949532</v>
      </c>
      <c r="AE3928" s="21" t="str">
        <f t="shared" si="1116"/>
        <v>6/12/19:00</v>
      </c>
    </row>
    <row r="3929" spans="2:31">
      <c r="B3929" s="37">
        <v>6</v>
      </c>
      <c r="C3929" s="38">
        <v>12</v>
      </c>
      <c r="D3929" s="39">
        <v>20</v>
      </c>
      <c r="E3929" s="17">
        <v>17.8</v>
      </c>
      <c r="F3929" s="17">
        <v>41</v>
      </c>
      <c r="G3929" s="17">
        <v>0</v>
      </c>
      <c r="H3929" s="37">
        <f t="shared" si="1104"/>
        <v>64.040000000000006</v>
      </c>
      <c r="I3929" s="37">
        <f>IF(H3929&lt;'Roof Calculator'!$G$8, 1, 0)</f>
        <v>0</v>
      </c>
      <c r="J3929" s="37">
        <f>IF(H3929&gt;='Roof Calculator'!$G$8, 1, 0)</f>
        <v>1</v>
      </c>
      <c r="K3929" s="37">
        <f t="shared" si="1105"/>
        <v>0</v>
      </c>
      <c r="L3929" s="37">
        <f t="shared" si="1106"/>
        <v>64.040000000000006</v>
      </c>
      <c r="M3929" s="37">
        <v>0</v>
      </c>
      <c r="N3929" s="37">
        <f t="shared" si="1107"/>
        <v>41</v>
      </c>
      <c r="O3929" s="37">
        <v>0</v>
      </c>
      <c r="P3929" s="37">
        <v>0</v>
      </c>
      <c r="Q3929" s="21">
        <f t="shared" si="1108"/>
        <v>39.790999999999997</v>
      </c>
      <c r="R3929" s="21">
        <f t="shared" si="1117"/>
        <v>163.79166666666433</v>
      </c>
      <c r="S3929" s="21">
        <f t="shared" si="1118"/>
        <v>23.187273858106884</v>
      </c>
      <c r="T3929" s="21">
        <f t="shared" si="1109"/>
        <v>86.147999999999996</v>
      </c>
      <c r="U3929" s="37">
        <f>VLOOKUP(Time_Zone, 'LSTM LookUp'!$B$5:$D$8, 3, FALSE)</f>
        <v>-75</v>
      </c>
      <c r="V3929" s="21">
        <f t="shared" si="1119"/>
        <v>0.25710974166492861</v>
      </c>
      <c r="W3929" s="21">
        <f t="shared" si="1110"/>
        <v>281.21227743541618</v>
      </c>
      <c r="X3929" s="21">
        <f t="shared" si="1111"/>
        <v>0</v>
      </c>
      <c r="Y3929" s="21">
        <f t="shared" si="1112"/>
        <v>41</v>
      </c>
      <c r="Z3929" s="21">
        <f t="shared" si="1120"/>
        <v>12.996283909327389</v>
      </c>
      <c r="AA3929" s="21">
        <f t="shared" si="1113"/>
        <v>0</v>
      </c>
      <c r="AB3929" s="21">
        <f t="shared" si="1114"/>
        <v>12.996283909327389</v>
      </c>
      <c r="AC3929" s="21">
        <f t="shared" si="1115"/>
        <v>64.040000000000006</v>
      </c>
      <c r="AD3929" s="21">
        <f t="shared" si="1121"/>
        <v>12.996283909327389</v>
      </c>
      <c r="AE3929" s="21" t="str">
        <f t="shared" si="1116"/>
        <v>6/12/20:00</v>
      </c>
    </row>
    <row r="3930" spans="2:31">
      <c r="B3930" s="37">
        <v>6</v>
      </c>
      <c r="C3930" s="38">
        <v>12</v>
      </c>
      <c r="D3930" s="39">
        <v>21</v>
      </c>
      <c r="E3930" s="17">
        <v>17.2</v>
      </c>
      <c r="F3930" s="17">
        <v>2</v>
      </c>
      <c r="G3930" s="17">
        <v>0</v>
      </c>
      <c r="H3930" s="37">
        <f t="shared" si="1104"/>
        <v>62.959999999999994</v>
      </c>
      <c r="I3930" s="37">
        <f>IF(H3930&lt;'Roof Calculator'!$G$8, 1, 0)</f>
        <v>0</v>
      </c>
      <c r="J3930" s="37">
        <f>IF(H3930&gt;='Roof Calculator'!$G$8, 1, 0)</f>
        <v>1</v>
      </c>
      <c r="K3930" s="37">
        <f t="shared" si="1105"/>
        <v>0</v>
      </c>
      <c r="L3930" s="37">
        <f t="shared" si="1106"/>
        <v>62.959999999999994</v>
      </c>
      <c r="M3930" s="37">
        <v>0</v>
      </c>
      <c r="N3930" s="37">
        <f t="shared" si="1107"/>
        <v>2</v>
      </c>
      <c r="O3930" s="37">
        <v>0</v>
      </c>
      <c r="P3930" s="37">
        <v>0</v>
      </c>
      <c r="Q3930" s="21">
        <f t="shared" si="1108"/>
        <v>39.790999999999997</v>
      </c>
      <c r="R3930" s="21">
        <f t="shared" si="1117"/>
        <v>163.83333333333098</v>
      </c>
      <c r="S3930" s="21">
        <f t="shared" si="1118"/>
        <v>23.189848883496193</v>
      </c>
      <c r="T3930" s="21">
        <f t="shared" si="1109"/>
        <v>86.147999999999996</v>
      </c>
      <c r="U3930" s="37">
        <f>VLOOKUP(Time_Zone, 'LSTM LookUp'!$B$5:$D$8, 3, FALSE)</f>
        <v>-75</v>
      </c>
      <c r="V3930" s="21">
        <f t="shared" si="1119"/>
        <v>0.24873262371764238</v>
      </c>
      <c r="W3930" s="21">
        <f t="shared" si="1110"/>
        <v>296.21018315592943</v>
      </c>
      <c r="X3930" s="21">
        <f t="shared" si="1111"/>
        <v>0</v>
      </c>
      <c r="Y3930" s="21">
        <f t="shared" si="1112"/>
        <v>2</v>
      </c>
      <c r="Z3930" s="21">
        <f t="shared" si="1120"/>
        <v>0.63396506874767744</v>
      </c>
      <c r="AA3930" s="21">
        <f t="shared" si="1113"/>
        <v>0</v>
      </c>
      <c r="AB3930" s="21">
        <f t="shared" si="1114"/>
        <v>0.63396506874767744</v>
      </c>
      <c r="AC3930" s="21">
        <f t="shared" si="1115"/>
        <v>62.959999999999994</v>
      </c>
      <c r="AD3930" s="21">
        <f t="shared" si="1121"/>
        <v>0.63396506874767744</v>
      </c>
      <c r="AE3930" s="21" t="str">
        <f t="shared" si="1116"/>
        <v>6/12/21:00</v>
      </c>
    </row>
    <row r="3931" spans="2:31">
      <c r="B3931" s="37">
        <v>6</v>
      </c>
      <c r="C3931" s="38">
        <v>12</v>
      </c>
      <c r="D3931" s="39">
        <v>22</v>
      </c>
      <c r="E3931" s="17">
        <v>17.2</v>
      </c>
      <c r="F3931" s="17">
        <v>0</v>
      </c>
      <c r="G3931" s="17">
        <v>0</v>
      </c>
      <c r="H3931" s="37">
        <f t="shared" si="1104"/>
        <v>62.959999999999994</v>
      </c>
      <c r="I3931" s="37">
        <f>IF(H3931&lt;'Roof Calculator'!$G$8, 1, 0)</f>
        <v>0</v>
      </c>
      <c r="J3931" s="37">
        <f>IF(H3931&gt;='Roof Calculator'!$G$8, 1, 0)</f>
        <v>1</v>
      </c>
      <c r="K3931" s="37">
        <f t="shared" si="1105"/>
        <v>0</v>
      </c>
      <c r="L3931" s="37">
        <f t="shared" si="1106"/>
        <v>62.959999999999994</v>
      </c>
      <c r="M3931" s="37">
        <v>0</v>
      </c>
      <c r="N3931" s="37">
        <f t="shared" si="1107"/>
        <v>0</v>
      </c>
      <c r="O3931" s="37">
        <v>0</v>
      </c>
      <c r="P3931" s="37">
        <v>0</v>
      </c>
      <c r="Q3931" s="21">
        <f t="shared" si="1108"/>
        <v>39.790999999999997</v>
      </c>
      <c r="R3931" s="21">
        <f t="shared" si="1117"/>
        <v>163.87499999999764</v>
      </c>
      <c r="S3931" s="21">
        <f t="shared" si="1118"/>
        <v>23.192411330809804</v>
      </c>
      <c r="T3931" s="21">
        <f t="shared" si="1109"/>
        <v>86.147999999999996</v>
      </c>
      <c r="U3931" s="37">
        <f>VLOOKUP(Time_Zone, 'LSTM LookUp'!$B$5:$D$8, 3, FALSE)</f>
        <v>-75</v>
      </c>
      <c r="V3931" s="21">
        <f t="shared" si="1119"/>
        <v>0.24035102517440299</v>
      </c>
      <c r="W3931" s="21">
        <f t="shared" si="1110"/>
        <v>311.20808775629365</v>
      </c>
      <c r="X3931" s="21">
        <f t="shared" si="1111"/>
        <v>0</v>
      </c>
      <c r="Y3931" s="21">
        <f t="shared" si="1112"/>
        <v>0</v>
      </c>
      <c r="Z3931" s="21">
        <f t="shared" si="1120"/>
        <v>0</v>
      </c>
      <c r="AA3931" s="21">
        <f t="shared" si="1113"/>
        <v>0</v>
      </c>
      <c r="AB3931" s="21">
        <f t="shared" si="1114"/>
        <v>0</v>
      </c>
      <c r="AC3931" s="21">
        <f t="shared" si="1115"/>
        <v>62.959999999999994</v>
      </c>
      <c r="AD3931" s="21">
        <f t="shared" si="1121"/>
        <v>0</v>
      </c>
      <c r="AE3931" s="21" t="str">
        <f t="shared" si="1116"/>
        <v>6/12/22:00</v>
      </c>
    </row>
    <row r="3932" spans="2:31">
      <c r="B3932" s="37">
        <v>6</v>
      </c>
      <c r="C3932" s="38">
        <v>12</v>
      </c>
      <c r="D3932" s="39">
        <v>23</v>
      </c>
      <c r="E3932" s="17">
        <v>17.2</v>
      </c>
      <c r="F3932" s="17">
        <v>0</v>
      </c>
      <c r="G3932" s="17">
        <v>0</v>
      </c>
      <c r="H3932" s="37">
        <f t="shared" si="1104"/>
        <v>62.959999999999994</v>
      </c>
      <c r="I3932" s="37">
        <f>IF(H3932&lt;'Roof Calculator'!$G$8, 1, 0)</f>
        <v>0</v>
      </c>
      <c r="J3932" s="37">
        <f>IF(H3932&gt;='Roof Calculator'!$G$8, 1, 0)</f>
        <v>1</v>
      </c>
      <c r="K3932" s="37">
        <f t="shared" si="1105"/>
        <v>0</v>
      </c>
      <c r="L3932" s="37">
        <f t="shared" si="1106"/>
        <v>62.959999999999994</v>
      </c>
      <c r="M3932" s="37">
        <v>0</v>
      </c>
      <c r="N3932" s="37">
        <f t="shared" si="1107"/>
        <v>0</v>
      </c>
      <c r="O3932" s="37">
        <v>0</v>
      </c>
      <c r="P3932" s="37">
        <v>0</v>
      </c>
      <c r="Q3932" s="21">
        <f t="shared" si="1108"/>
        <v>39.790999999999997</v>
      </c>
      <c r="R3932" s="21">
        <f t="shared" si="1117"/>
        <v>163.9166666666643</v>
      </c>
      <c r="S3932" s="21">
        <f t="shared" si="1118"/>
        <v>23.194961198011512</v>
      </c>
      <c r="T3932" s="21">
        <f t="shared" si="1109"/>
        <v>86.147999999999996</v>
      </c>
      <c r="U3932" s="37">
        <f>VLOOKUP(Time_Zone, 'LSTM LookUp'!$B$5:$D$8, 3, FALSE)</f>
        <v>-75</v>
      </c>
      <c r="V3932" s="21">
        <f t="shared" si="1119"/>
        <v>0.23196497129285221</v>
      </c>
      <c r="W3932" s="21">
        <f t="shared" si="1110"/>
        <v>326.20599124282319</v>
      </c>
      <c r="X3932" s="21">
        <f t="shared" si="1111"/>
        <v>0</v>
      </c>
      <c r="Y3932" s="21">
        <f t="shared" si="1112"/>
        <v>0</v>
      </c>
      <c r="Z3932" s="21">
        <f t="shared" si="1120"/>
        <v>0</v>
      </c>
      <c r="AA3932" s="21">
        <f t="shared" si="1113"/>
        <v>0</v>
      </c>
      <c r="AB3932" s="21">
        <f t="shared" si="1114"/>
        <v>0</v>
      </c>
      <c r="AC3932" s="21">
        <f t="shared" si="1115"/>
        <v>62.959999999999994</v>
      </c>
      <c r="AD3932" s="21">
        <f t="shared" si="1121"/>
        <v>0</v>
      </c>
      <c r="AE3932" s="21" t="str">
        <f t="shared" si="1116"/>
        <v>6/12/23:00</v>
      </c>
    </row>
    <row r="3933" spans="2:31">
      <c r="B3933" s="37">
        <v>6</v>
      </c>
      <c r="C3933" s="38">
        <v>12</v>
      </c>
      <c r="D3933" s="39">
        <v>24</v>
      </c>
      <c r="E3933" s="17">
        <v>16.7</v>
      </c>
      <c r="F3933" s="17">
        <v>0</v>
      </c>
      <c r="G3933" s="17">
        <v>0</v>
      </c>
      <c r="H3933" s="37">
        <f t="shared" si="1104"/>
        <v>62.059999999999995</v>
      </c>
      <c r="I3933" s="37">
        <f>IF(H3933&lt;'Roof Calculator'!$G$8, 1, 0)</f>
        <v>0</v>
      </c>
      <c r="J3933" s="37">
        <f>IF(H3933&gt;='Roof Calculator'!$G$8, 1, 0)</f>
        <v>1</v>
      </c>
      <c r="K3933" s="37">
        <f t="shared" si="1105"/>
        <v>0</v>
      </c>
      <c r="L3933" s="37">
        <f t="shared" si="1106"/>
        <v>62.059999999999995</v>
      </c>
      <c r="M3933" s="37">
        <v>0</v>
      </c>
      <c r="N3933" s="37">
        <f t="shared" si="1107"/>
        <v>0</v>
      </c>
      <c r="O3933" s="37">
        <v>0</v>
      </c>
      <c r="P3933" s="37">
        <v>0</v>
      </c>
      <c r="Q3933" s="21">
        <f t="shared" si="1108"/>
        <v>39.790999999999997</v>
      </c>
      <c r="R3933" s="21">
        <f t="shared" si="1117"/>
        <v>163.95833333333096</v>
      </c>
      <c r="S3933" s="21">
        <f t="shared" si="1118"/>
        <v>23.197498483074863</v>
      </c>
      <c r="T3933" s="21">
        <f t="shared" si="1109"/>
        <v>86.147999999999996</v>
      </c>
      <c r="U3933" s="37">
        <f>VLOOKUP(Time_Zone, 'LSTM LookUp'!$B$5:$D$8, 3, FALSE)</f>
        <v>-75</v>
      </c>
      <c r="V3933" s="21">
        <f t="shared" si="1119"/>
        <v>0.22357448734184371</v>
      </c>
      <c r="W3933" s="21">
        <f t="shared" si="1110"/>
        <v>341.20389362183545</v>
      </c>
      <c r="X3933" s="21">
        <f t="shared" si="1111"/>
        <v>0</v>
      </c>
      <c r="Y3933" s="21">
        <f t="shared" si="1112"/>
        <v>0</v>
      </c>
      <c r="Z3933" s="21">
        <f t="shared" si="1120"/>
        <v>0</v>
      </c>
      <c r="AA3933" s="21">
        <f t="shared" si="1113"/>
        <v>0</v>
      </c>
      <c r="AB3933" s="21">
        <f t="shared" si="1114"/>
        <v>0</v>
      </c>
      <c r="AC3933" s="21">
        <f t="shared" si="1115"/>
        <v>62.059999999999995</v>
      </c>
      <c r="AD3933" s="21">
        <f t="shared" si="1121"/>
        <v>0</v>
      </c>
      <c r="AE3933" s="21" t="str">
        <f t="shared" si="1116"/>
        <v>6/12/24:00</v>
      </c>
    </row>
    <row r="3934" spans="2:31">
      <c r="B3934" s="37">
        <v>6</v>
      </c>
      <c r="C3934" s="38">
        <v>13</v>
      </c>
      <c r="D3934" s="39">
        <v>1</v>
      </c>
      <c r="E3934" s="17">
        <v>16.100000000000001</v>
      </c>
      <c r="F3934" s="17">
        <v>0</v>
      </c>
      <c r="G3934" s="17">
        <v>0</v>
      </c>
      <c r="H3934" s="37">
        <f t="shared" si="1104"/>
        <v>60.980000000000004</v>
      </c>
      <c r="I3934" s="37">
        <f>IF(H3934&lt;'Roof Calculator'!$G$8, 1, 0)</f>
        <v>0</v>
      </c>
      <c r="J3934" s="37">
        <f>IF(H3934&gt;='Roof Calculator'!$G$8, 1, 0)</f>
        <v>1</v>
      </c>
      <c r="K3934" s="37">
        <f t="shared" si="1105"/>
        <v>0</v>
      </c>
      <c r="L3934" s="37">
        <f t="shared" si="1106"/>
        <v>60.980000000000004</v>
      </c>
      <c r="M3934" s="37">
        <v>0</v>
      </c>
      <c r="N3934" s="37">
        <f t="shared" si="1107"/>
        <v>0</v>
      </c>
      <c r="O3934" s="37">
        <v>0</v>
      </c>
      <c r="P3934" s="37">
        <v>0</v>
      </c>
      <c r="Q3934" s="21">
        <f t="shared" si="1108"/>
        <v>39.790999999999997</v>
      </c>
      <c r="R3934" s="21">
        <f t="shared" si="1117"/>
        <v>163.99999999999761</v>
      </c>
      <c r="S3934" s="21">
        <f t="shared" si="1118"/>
        <v>23.200023183983131</v>
      </c>
      <c r="T3934" s="21">
        <f t="shared" si="1109"/>
        <v>86.147999999999996</v>
      </c>
      <c r="U3934" s="37">
        <f>VLOOKUP(Time_Zone, 'LSTM LookUp'!$B$5:$D$8, 3, FALSE)</f>
        <v>-75</v>
      </c>
      <c r="V3934" s="21">
        <f t="shared" si="1119"/>
        <v>0.21517959860138025</v>
      </c>
      <c r="W3934" s="21">
        <f t="shared" si="1110"/>
        <v>-3.7982051003496586</v>
      </c>
      <c r="X3934" s="21">
        <f t="shared" si="1111"/>
        <v>0</v>
      </c>
      <c r="Y3934" s="21">
        <f t="shared" si="1112"/>
        <v>0</v>
      </c>
      <c r="Z3934" s="21">
        <f t="shared" si="1120"/>
        <v>0</v>
      </c>
      <c r="AA3934" s="21">
        <f t="shared" si="1113"/>
        <v>0</v>
      </c>
      <c r="AB3934" s="21">
        <f t="shared" si="1114"/>
        <v>0</v>
      </c>
      <c r="AC3934" s="21">
        <f t="shared" si="1115"/>
        <v>60.980000000000004</v>
      </c>
      <c r="AD3934" s="21">
        <f t="shared" si="1121"/>
        <v>0</v>
      </c>
      <c r="AE3934" s="21" t="str">
        <f t="shared" si="1116"/>
        <v>6/13/1:00</v>
      </c>
    </row>
    <row r="3935" spans="2:31">
      <c r="B3935" s="37">
        <v>6</v>
      </c>
      <c r="C3935" s="38">
        <v>13</v>
      </c>
      <c r="D3935" s="39">
        <v>2</v>
      </c>
      <c r="E3935" s="17">
        <v>16.100000000000001</v>
      </c>
      <c r="F3935" s="17">
        <v>0</v>
      </c>
      <c r="G3935" s="17">
        <v>0</v>
      </c>
      <c r="H3935" s="37">
        <f t="shared" si="1104"/>
        <v>60.980000000000004</v>
      </c>
      <c r="I3935" s="37">
        <f>IF(H3935&lt;'Roof Calculator'!$G$8, 1, 0)</f>
        <v>0</v>
      </c>
      <c r="J3935" s="37">
        <f>IF(H3935&gt;='Roof Calculator'!$G$8, 1, 0)</f>
        <v>1</v>
      </c>
      <c r="K3935" s="37">
        <f t="shared" si="1105"/>
        <v>0</v>
      </c>
      <c r="L3935" s="37">
        <f t="shared" si="1106"/>
        <v>60.980000000000004</v>
      </c>
      <c r="M3935" s="37">
        <v>0</v>
      </c>
      <c r="N3935" s="37">
        <f t="shared" si="1107"/>
        <v>0</v>
      </c>
      <c r="O3935" s="37">
        <v>0</v>
      </c>
      <c r="P3935" s="37">
        <v>0</v>
      </c>
      <c r="Q3935" s="21">
        <f t="shared" si="1108"/>
        <v>39.790999999999997</v>
      </c>
      <c r="R3935" s="21">
        <f t="shared" si="1117"/>
        <v>164.04166666666427</v>
      </c>
      <c r="S3935" s="21">
        <f t="shared" si="1118"/>
        <v>23.202535298729369</v>
      </c>
      <c r="T3935" s="21">
        <f t="shared" si="1109"/>
        <v>86.147999999999996</v>
      </c>
      <c r="U3935" s="37">
        <f>VLOOKUP(Time_Zone, 'LSTM LookUp'!$B$5:$D$8, 3, FALSE)</f>
        <v>-75</v>
      </c>
      <c r="V3935" s="21">
        <f t="shared" si="1119"/>
        <v>0.2067803303625606</v>
      </c>
      <c r="W3935" s="21">
        <f t="shared" si="1110"/>
        <v>11.199695082590644</v>
      </c>
      <c r="X3935" s="21">
        <f t="shared" si="1111"/>
        <v>0</v>
      </c>
      <c r="Y3935" s="21">
        <f t="shared" si="1112"/>
        <v>0</v>
      </c>
      <c r="Z3935" s="21">
        <f t="shared" si="1120"/>
        <v>0</v>
      </c>
      <c r="AA3935" s="21">
        <f t="shared" si="1113"/>
        <v>0</v>
      </c>
      <c r="AB3935" s="21">
        <f t="shared" si="1114"/>
        <v>0</v>
      </c>
      <c r="AC3935" s="21">
        <f t="shared" si="1115"/>
        <v>60.980000000000004</v>
      </c>
      <c r="AD3935" s="21">
        <f t="shared" si="1121"/>
        <v>0</v>
      </c>
      <c r="AE3935" s="21" t="str">
        <f t="shared" si="1116"/>
        <v>6/13/2:00</v>
      </c>
    </row>
    <row r="3936" spans="2:31">
      <c r="B3936" s="37">
        <v>6</v>
      </c>
      <c r="C3936" s="38">
        <v>13</v>
      </c>
      <c r="D3936" s="39">
        <v>3</v>
      </c>
      <c r="E3936" s="17">
        <v>16.100000000000001</v>
      </c>
      <c r="F3936" s="17">
        <v>0</v>
      </c>
      <c r="G3936" s="17">
        <v>0</v>
      </c>
      <c r="H3936" s="37">
        <f t="shared" si="1104"/>
        <v>60.980000000000004</v>
      </c>
      <c r="I3936" s="37">
        <f>IF(H3936&lt;'Roof Calculator'!$G$8, 1, 0)</f>
        <v>0</v>
      </c>
      <c r="J3936" s="37">
        <f>IF(H3936&gt;='Roof Calculator'!$G$8, 1, 0)</f>
        <v>1</v>
      </c>
      <c r="K3936" s="37">
        <f t="shared" si="1105"/>
        <v>0</v>
      </c>
      <c r="L3936" s="37">
        <f t="shared" si="1106"/>
        <v>60.980000000000004</v>
      </c>
      <c r="M3936" s="37">
        <v>0</v>
      </c>
      <c r="N3936" s="37">
        <f t="shared" si="1107"/>
        <v>0</v>
      </c>
      <c r="O3936" s="37">
        <v>0</v>
      </c>
      <c r="P3936" s="37">
        <v>0</v>
      </c>
      <c r="Q3936" s="21">
        <f t="shared" si="1108"/>
        <v>39.790999999999997</v>
      </c>
      <c r="R3936" s="21">
        <f t="shared" si="1117"/>
        <v>164.08333333333093</v>
      </c>
      <c r="S3936" s="21">
        <f t="shared" si="1118"/>
        <v>23.205034825316353</v>
      </c>
      <c r="T3936" s="21">
        <f t="shared" si="1109"/>
        <v>86.147999999999996</v>
      </c>
      <c r="U3936" s="37">
        <f>VLOOKUP(Time_Zone, 'LSTM LookUp'!$B$5:$D$8, 3, FALSE)</f>
        <v>-75</v>
      </c>
      <c r="V3936" s="21">
        <f t="shared" si="1119"/>
        <v>0.19837670792751183</v>
      </c>
      <c r="W3936" s="21">
        <f t="shared" si="1110"/>
        <v>26.19759417698188</v>
      </c>
      <c r="X3936" s="21">
        <f t="shared" si="1111"/>
        <v>0</v>
      </c>
      <c r="Y3936" s="21">
        <f t="shared" si="1112"/>
        <v>0</v>
      </c>
      <c r="Z3936" s="21">
        <f t="shared" si="1120"/>
        <v>0</v>
      </c>
      <c r="AA3936" s="21">
        <f t="shared" si="1113"/>
        <v>0</v>
      </c>
      <c r="AB3936" s="21">
        <f t="shared" si="1114"/>
        <v>0</v>
      </c>
      <c r="AC3936" s="21">
        <f t="shared" si="1115"/>
        <v>60.980000000000004</v>
      </c>
      <c r="AD3936" s="21">
        <f t="shared" si="1121"/>
        <v>0</v>
      </c>
      <c r="AE3936" s="21" t="str">
        <f t="shared" si="1116"/>
        <v>6/13/3:00</v>
      </c>
    </row>
    <row r="3937" spans="2:31">
      <c r="B3937" s="37">
        <v>6</v>
      </c>
      <c r="C3937" s="38">
        <v>13</v>
      </c>
      <c r="D3937" s="39">
        <v>4</v>
      </c>
      <c r="E3937" s="17">
        <v>16.100000000000001</v>
      </c>
      <c r="F3937" s="17">
        <v>0</v>
      </c>
      <c r="G3937" s="17">
        <v>0</v>
      </c>
      <c r="H3937" s="37">
        <f t="shared" si="1104"/>
        <v>60.980000000000004</v>
      </c>
      <c r="I3937" s="37">
        <f>IF(H3937&lt;'Roof Calculator'!$G$8, 1, 0)</f>
        <v>0</v>
      </c>
      <c r="J3937" s="37">
        <f>IF(H3937&gt;='Roof Calculator'!$G$8, 1, 0)</f>
        <v>1</v>
      </c>
      <c r="K3937" s="37">
        <f t="shared" si="1105"/>
        <v>0</v>
      </c>
      <c r="L3937" s="37">
        <f t="shared" si="1106"/>
        <v>60.980000000000004</v>
      </c>
      <c r="M3937" s="37">
        <v>0</v>
      </c>
      <c r="N3937" s="37">
        <f t="shared" si="1107"/>
        <v>0</v>
      </c>
      <c r="O3937" s="37">
        <v>0</v>
      </c>
      <c r="P3937" s="37">
        <v>0</v>
      </c>
      <c r="Q3937" s="21">
        <f t="shared" si="1108"/>
        <v>39.790999999999997</v>
      </c>
      <c r="R3937" s="21">
        <f t="shared" si="1117"/>
        <v>164.12499999999758</v>
      </c>
      <c r="S3937" s="21">
        <f t="shared" si="1118"/>
        <v>23.207521761756652</v>
      </c>
      <c r="T3937" s="21">
        <f t="shared" si="1109"/>
        <v>86.147999999999996</v>
      </c>
      <c r="U3937" s="37">
        <f>VLOOKUP(Time_Zone, 'LSTM LookUp'!$B$5:$D$8, 3, FALSE)</f>
        <v>-75</v>
      </c>
      <c r="V3937" s="21">
        <f t="shared" si="1119"/>
        <v>0.18996875660935286</v>
      </c>
      <c r="W3937" s="21">
        <f t="shared" si="1110"/>
        <v>41.195492189152326</v>
      </c>
      <c r="X3937" s="21">
        <f t="shared" si="1111"/>
        <v>0</v>
      </c>
      <c r="Y3937" s="21">
        <f t="shared" si="1112"/>
        <v>0</v>
      </c>
      <c r="Z3937" s="21">
        <f t="shared" si="1120"/>
        <v>0</v>
      </c>
      <c r="AA3937" s="21">
        <f t="shared" si="1113"/>
        <v>0</v>
      </c>
      <c r="AB3937" s="21">
        <f t="shared" si="1114"/>
        <v>0</v>
      </c>
      <c r="AC3937" s="21">
        <f t="shared" si="1115"/>
        <v>60.980000000000004</v>
      </c>
      <c r="AD3937" s="21">
        <f t="shared" si="1121"/>
        <v>0</v>
      </c>
      <c r="AE3937" s="21" t="str">
        <f t="shared" si="1116"/>
        <v>6/13/4:00</v>
      </c>
    </row>
    <row r="3938" spans="2:31">
      <c r="B3938" s="37">
        <v>6</v>
      </c>
      <c r="C3938" s="38">
        <v>13</v>
      </c>
      <c r="D3938" s="39">
        <v>5</v>
      </c>
      <c r="E3938" s="17">
        <v>16.100000000000001</v>
      </c>
      <c r="F3938" s="17">
        <v>0</v>
      </c>
      <c r="G3938" s="17">
        <v>0</v>
      </c>
      <c r="H3938" s="37">
        <f t="shared" si="1104"/>
        <v>60.980000000000004</v>
      </c>
      <c r="I3938" s="37">
        <f>IF(H3938&lt;'Roof Calculator'!$G$8, 1, 0)</f>
        <v>0</v>
      </c>
      <c r="J3938" s="37">
        <f>IF(H3938&gt;='Roof Calculator'!$G$8, 1, 0)</f>
        <v>1</v>
      </c>
      <c r="K3938" s="37">
        <f t="shared" si="1105"/>
        <v>0</v>
      </c>
      <c r="L3938" s="37">
        <f t="shared" si="1106"/>
        <v>60.980000000000004</v>
      </c>
      <c r="M3938" s="37">
        <v>0</v>
      </c>
      <c r="N3938" s="37">
        <f t="shared" si="1107"/>
        <v>0</v>
      </c>
      <c r="O3938" s="37">
        <v>0</v>
      </c>
      <c r="P3938" s="37">
        <v>0</v>
      </c>
      <c r="Q3938" s="21">
        <f t="shared" si="1108"/>
        <v>39.790999999999997</v>
      </c>
      <c r="R3938" s="21">
        <f t="shared" si="1117"/>
        <v>164.16666666666424</v>
      </c>
      <c r="S3938" s="21">
        <f t="shared" si="1118"/>
        <v>23.209996106072595</v>
      </c>
      <c r="T3938" s="21">
        <f t="shared" si="1109"/>
        <v>86.147999999999996</v>
      </c>
      <c r="U3938" s="37">
        <f>VLOOKUP(Time_Zone, 'LSTM LookUp'!$B$5:$D$8, 3, FALSE)</f>
        <v>-75</v>
      </c>
      <c r="V3938" s="21">
        <f t="shared" si="1119"/>
        <v>0.18155650173212456</v>
      </c>
      <c r="W3938" s="21">
        <f t="shared" si="1110"/>
        <v>56.193389125433022</v>
      </c>
      <c r="X3938" s="21">
        <f t="shared" si="1111"/>
        <v>0</v>
      </c>
      <c r="Y3938" s="21">
        <f t="shared" si="1112"/>
        <v>0</v>
      </c>
      <c r="Z3938" s="21">
        <f t="shared" si="1120"/>
        <v>0</v>
      </c>
      <c r="AA3938" s="21">
        <f t="shared" si="1113"/>
        <v>0</v>
      </c>
      <c r="AB3938" s="21">
        <f t="shared" si="1114"/>
        <v>0</v>
      </c>
      <c r="AC3938" s="21">
        <f t="shared" si="1115"/>
        <v>60.980000000000004</v>
      </c>
      <c r="AD3938" s="21">
        <f t="shared" si="1121"/>
        <v>0</v>
      </c>
      <c r="AE3938" s="21" t="str">
        <f t="shared" si="1116"/>
        <v>6/13/5:00</v>
      </c>
    </row>
    <row r="3939" spans="2:31">
      <c r="B3939" s="37">
        <v>6</v>
      </c>
      <c r="C3939" s="38">
        <v>13</v>
      </c>
      <c r="D3939" s="39">
        <v>6</v>
      </c>
      <c r="E3939" s="17">
        <v>16.7</v>
      </c>
      <c r="F3939" s="17">
        <v>19</v>
      </c>
      <c r="G3939" s="17">
        <v>0</v>
      </c>
      <c r="H3939" s="37">
        <f t="shared" si="1104"/>
        <v>62.059999999999995</v>
      </c>
      <c r="I3939" s="37">
        <f>IF(H3939&lt;'Roof Calculator'!$G$8, 1, 0)</f>
        <v>0</v>
      </c>
      <c r="J3939" s="37">
        <f>IF(H3939&gt;='Roof Calculator'!$G$8, 1, 0)</f>
        <v>1</v>
      </c>
      <c r="K3939" s="37">
        <f t="shared" si="1105"/>
        <v>0</v>
      </c>
      <c r="L3939" s="37">
        <f t="shared" si="1106"/>
        <v>62.059999999999995</v>
      </c>
      <c r="M3939" s="37">
        <v>0</v>
      </c>
      <c r="N3939" s="37">
        <f t="shared" si="1107"/>
        <v>19</v>
      </c>
      <c r="O3939" s="37">
        <v>0</v>
      </c>
      <c r="P3939" s="37">
        <v>0</v>
      </c>
      <c r="Q3939" s="21">
        <f t="shared" si="1108"/>
        <v>39.790999999999997</v>
      </c>
      <c r="R3939" s="21">
        <f t="shared" si="1117"/>
        <v>164.2083333333309</v>
      </c>
      <c r="S3939" s="21">
        <f t="shared" si="1118"/>
        <v>23.212457856296282</v>
      </c>
      <c r="T3939" s="21">
        <f t="shared" si="1109"/>
        <v>86.147999999999996</v>
      </c>
      <c r="U3939" s="37">
        <f>VLOOKUP(Time_Zone, 'LSTM LookUp'!$B$5:$D$8, 3, FALSE)</f>
        <v>-75</v>
      </c>
      <c r="V3939" s="21">
        <f t="shared" si="1119"/>
        <v>0.173139968630732</v>
      </c>
      <c r="W3939" s="21">
        <f t="shared" si="1110"/>
        <v>71.191284992157676</v>
      </c>
      <c r="X3939" s="21">
        <f t="shared" si="1111"/>
        <v>0</v>
      </c>
      <c r="Y3939" s="21">
        <f t="shared" si="1112"/>
        <v>19</v>
      </c>
      <c r="Z3939" s="21">
        <f t="shared" si="1120"/>
        <v>6.022668153102936</v>
      </c>
      <c r="AA3939" s="21">
        <f t="shared" si="1113"/>
        <v>0</v>
      </c>
      <c r="AB3939" s="21">
        <f t="shared" si="1114"/>
        <v>6.022668153102936</v>
      </c>
      <c r="AC3939" s="21">
        <f t="shared" si="1115"/>
        <v>62.059999999999995</v>
      </c>
      <c r="AD3939" s="21">
        <f t="shared" si="1121"/>
        <v>6.022668153102936</v>
      </c>
      <c r="AE3939" s="21" t="str">
        <f t="shared" si="1116"/>
        <v>6/13/6:00</v>
      </c>
    </row>
    <row r="3940" spans="2:31">
      <c r="B3940" s="37">
        <v>6</v>
      </c>
      <c r="C3940" s="38">
        <v>13</v>
      </c>
      <c r="D3940" s="39">
        <v>7</v>
      </c>
      <c r="E3940" s="17">
        <v>16.7</v>
      </c>
      <c r="F3940" s="17">
        <v>66</v>
      </c>
      <c r="G3940" s="17">
        <v>254</v>
      </c>
      <c r="H3940" s="37">
        <f t="shared" si="1104"/>
        <v>62.059999999999995</v>
      </c>
      <c r="I3940" s="37">
        <f>IF(H3940&lt;'Roof Calculator'!$G$8, 1, 0)</f>
        <v>0</v>
      </c>
      <c r="J3940" s="37">
        <f>IF(H3940&gt;='Roof Calculator'!$G$8, 1, 0)</f>
        <v>1</v>
      </c>
      <c r="K3940" s="37">
        <f t="shared" si="1105"/>
        <v>0</v>
      </c>
      <c r="L3940" s="37">
        <f t="shared" si="1106"/>
        <v>62.059999999999995</v>
      </c>
      <c r="M3940" s="37">
        <v>0</v>
      </c>
      <c r="N3940" s="37">
        <f t="shared" si="1107"/>
        <v>66</v>
      </c>
      <c r="O3940" s="37">
        <v>0</v>
      </c>
      <c r="P3940" s="37">
        <v>0</v>
      </c>
      <c r="Q3940" s="21">
        <f t="shared" si="1108"/>
        <v>39.790999999999997</v>
      </c>
      <c r="R3940" s="21">
        <f t="shared" si="1117"/>
        <v>164.24999999999756</v>
      </c>
      <c r="S3940" s="21">
        <f t="shared" si="1118"/>
        <v>23.214907010469584</v>
      </c>
      <c r="T3940" s="21">
        <f t="shared" si="1109"/>
        <v>86.147999999999996</v>
      </c>
      <c r="U3940" s="37">
        <f>VLOOKUP(Time_Zone, 'LSTM LookUp'!$B$5:$D$8, 3, FALSE)</f>
        <v>-75</v>
      </c>
      <c r="V3940" s="21">
        <f t="shared" si="1119"/>
        <v>0.16471918265089847</v>
      </c>
      <c r="W3940" s="21">
        <f t="shared" si="1110"/>
        <v>86.189179795662739</v>
      </c>
      <c r="X3940" s="21">
        <f t="shared" si="1111"/>
        <v>75.998132392361953</v>
      </c>
      <c r="Y3940" s="21">
        <f t="shared" si="1112"/>
        <v>141.99813239236195</v>
      </c>
      <c r="Z3940" s="21">
        <f t="shared" si="1120"/>
        <v>45.010927882082775</v>
      </c>
      <c r="AA3940" s="21">
        <f t="shared" si="1113"/>
        <v>0</v>
      </c>
      <c r="AB3940" s="21">
        <f t="shared" si="1114"/>
        <v>45.010927882082775</v>
      </c>
      <c r="AC3940" s="21">
        <f t="shared" si="1115"/>
        <v>62.059999999999995</v>
      </c>
      <c r="AD3940" s="21">
        <f t="shared" si="1121"/>
        <v>45.010927882082775</v>
      </c>
      <c r="AE3940" s="21" t="str">
        <f t="shared" si="1116"/>
        <v>6/13/7:00</v>
      </c>
    </row>
    <row r="3941" spans="2:31">
      <c r="B3941" s="37">
        <v>6</v>
      </c>
      <c r="C3941" s="38">
        <v>13</v>
      </c>
      <c r="D3941" s="39">
        <v>8</v>
      </c>
      <c r="E3941" s="17">
        <v>18.3</v>
      </c>
      <c r="F3941" s="17">
        <v>93</v>
      </c>
      <c r="G3941" s="17">
        <v>548</v>
      </c>
      <c r="H3941" s="37">
        <f t="shared" si="1104"/>
        <v>64.94</v>
      </c>
      <c r="I3941" s="37">
        <f>IF(H3941&lt;'Roof Calculator'!$G$8, 1, 0)</f>
        <v>0</v>
      </c>
      <c r="J3941" s="37">
        <f>IF(H3941&gt;='Roof Calculator'!$G$8, 1, 0)</f>
        <v>1</v>
      </c>
      <c r="K3941" s="37">
        <f t="shared" si="1105"/>
        <v>0</v>
      </c>
      <c r="L3941" s="37">
        <f t="shared" si="1106"/>
        <v>64.94</v>
      </c>
      <c r="M3941" s="37">
        <v>0</v>
      </c>
      <c r="N3941" s="37">
        <f t="shared" si="1107"/>
        <v>93</v>
      </c>
      <c r="O3941" s="37">
        <v>0</v>
      </c>
      <c r="P3941" s="37">
        <v>0</v>
      </c>
      <c r="Q3941" s="21">
        <f t="shared" si="1108"/>
        <v>39.790999999999997</v>
      </c>
      <c r="R3941" s="21">
        <f t="shared" si="1117"/>
        <v>164.29166666666421</v>
      </c>
      <c r="S3941" s="21">
        <f t="shared" si="1118"/>
        <v>23.217343566644168</v>
      </c>
      <c r="T3941" s="21">
        <f t="shared" si="1109"/>
        <v>86.147999999999996</v>
      </c>
      <c r="U3941" s="37">
        <f>VLOOKUP(Time_Zone, 'LSTM LookUp'!$B$5:$D$8, 3, FALSE)</f>
        <v>-75</v>
      </c>
      <c r="V3941" s="21">
        <f t="shared" si="1119"/>
        <v>0.15629416914910244</v>
      </c>
      <c r="W3941" s="21">
        <f t="shared" si="1110"/>
        <v>101.18707354228729</v>
      </c>
      <c r="X3941" s="21">
        <f t="shared" si="1111"/>
        <v>63.180467761105369</v>
      </c>
      <c r="Y3941" s="21">
        <f t="shared" si="1112"/>
        <v>156.18046776110538</v>
      </c>
      <c r="Z3941" s="21">
        <f t="shared" si="1120"/>
        <v>49.506480490606798</v>
      </c>
      <c r="AA3941" s="21">
        <f t="shared" si="1113"/>
        <v>0</v>
      </c>
      <c r="AB3941" s="21">
        <f t="shared" si="1114"/>
        <v>49.506480490606798</v>
      </c>
      <c r="AC3941" s="21">
        <f t="shared" si="1115"/>
        <v>64.94</v>
      </c>
      <c r="AD3941" s="21">
        <f t="shared" si="1121"/>
        <v>49.506480490606798</v>
      </c>
      <c r="AE3941" s="21" t="str">
        <f t="shared" si="1116"/>
        <v>6/13/8:00</v>
      </c>
    </row>
    <row r="3942" spans="2:31">
      <c r="B3942" s="37">
        <v>6</v>
      </c>
      <c r="C3942" s="38">
        <v>13</v>
      </c>
      <c r="D3942" s="39">
        <v>9</v>
      </c>
      <c r="E3942" s="17">
        <v>18.899999999999999</v>
      </c>
      <c r="F3942" s="17">
        <v>131</v>
      </c>
      <c r="G3942" s="17">
        <v>637</v>
      </c>
      <c r="H3942" s="37">
        <f t="shared" si="1104"/>
        <v>66.02</v>
      </c>
      <c r="I3942" s="37">
        <f>IF(H3942&lt;'Roof Calculator'!$G$8, 1, 0)</f>
        <v>0</v>
      </c>
      <c r="J3942" s="37">
        <f>IF(H3942&gt;='Roof Calculator'!$G$8, 1, 0)</f>
        <v>1</v>
      </c>
      <c r="K3942" s="37">
        <f t="shared" si="1105"/>
        <v>0</v>
      </c>
      <c r="L3942" s="37">
        <f t="shared" si="1106"/>
        <v>66.02</v>
      </c>
      <c r="M3942" s="37">
        <v>0</v>
      </c>
      <c r="N3942" s="37">
        <f t="shared" si="1107"/>
        <v>131</v>
      </c>
      <c r="O3942" s="37">
        <v>0</v>
      </c>
      <c r="P3942" s="37">
        <v>0</v>
      </c>
      <c r="Q3942" s="21">
        <f t="shared" si="1108"/>
        <v>39.790999999999997</v>
      </c>
      <c r="R3942" s="21">
        <f t="shared" si="1117"/>
        <v>164.33333333333087</v>
      </c>
      <c r="S3942" s="21">
        <f t="shared" si="1118"/>
        <v>23.219767522881479</v>
      </c>
      <c r="T3942" s="21">
        <f t="shared" si="1109"/>
        <v>86.147999999999996</v>
      </c>
      <c r="U3942" s="37">
        <f>VLOOKUP(Time_Zone, 'LSTM LookUp'!$B$5:$D$8, 3, FALSE)</f>
        <v>-75</v>
      </c>
      <c r="V3942" s="21">
        <f t="shared" si="1119"/>
        <v>0.14786495349252449</v>
      </c>
      <c r="W3942" s="21">
        <f t="shared" si="1110"/>
        <v>116.18496623837315</v>
      </c>
      <c r="X3942" s="21">
        <f t="shared" si="1111"/>
        <v>-37.760871875747142</v>
      </c>
      <c r="Y3942" s="21">
        <f t="shared" si="1112"/>
        <v>93.239128124252858</v>
      </c>
      <c r="Z3942" s="21">
        <f t="shared" si="1120"/>
        <v>29.555175135632737</v>
      </c>
      <c r="AA3942" s="21">
        <f t="shared" si="1113"/>
        <v>0</v>
      </c>
      <c r="AB3942" s="21">
        <f t="shared" si="1114"/>
        <v>29.555175135632737</v>
      </c>
      <c r="AC3942" s="21">
        <f t="shared" si="1115"/>
        <v>66.02</v>
      </c>
      <c r="AD3942" s="21">
        <f t="shared" si="1121"/>
        <v>29.555175135632737</v>
      </c>
      <c r="AE3942" s="21" t="str">
        <f t="shared" si="1116"/>
        <v>6/13/9:00</v>
      </c>
    </row>
    <row r="3943" spans="2:31">
      <c r="B3943" s="37">
        <v>6</v>
      </c>
      <c r="C3943" s="38">
        <v>13</v>
      </c>
      <c r="D3943" s="39">
        <v>10</v>
      </c>
      <c r="E3943" s="17">
        <v>21.1</v>
      </c>
      <c r="F3943" s="17">
        <v>237</v>
      </c>
      <c r="G3943" s="17">
        <v>328</v>
      </c>
      <c r="H3943" s="37">
        <f t="shared" si="1104"/>
        <v>69.98</v>
      </c>
      <c r="I3943" s="37">
        <f>IF(H3943&lt;'Roof Calculator'!$G$8, 1, 0)</f>
        <v>0</v>
      </c>
      <c r="J3943" s="37">
        <f>IF(H3943&gt;='Roof Calculator'!$G$8, 1, 0)</f>
        <v>1</v>
      </c>
      <c r="K3943" s="37">
        <f t="shared" si="1105"/>
        <v>0</v>
      </c>
      <c r="L3943" s="37">
        <f t="shared" si="1106"/>
        <v>69.98</v>
      </c>
      <c r="M3943" s="37">
        <v>0</v>
      </c>
      <c r="N3943" s="37">
        <f t="shared" si="1107"/>
        <v>237</v>
      </c>
      <c r="O3943" s="37">
        <v>0</v>
      </c>
      <c r="P3943" s="37">
        <v>0</v>
      </c>
      <c r="Q3943" s="21">
        <f t="shared" si="1108"/>
        <v>39.790999999999997</v>
      </c>
      <c r="R3943" s="21">
        <f t="shared" si="1117"/>
        <v>164.37499999999753</v>
      </c>
      <c r="S3943" s="21">
        <f t="shared" si="1118"/>
        <v>23.22217887725277</v>
      </c>
      <c r="T3943" s="21">
        <f t="shared" si="1109"/>
        <v>86.147999999999996</v>
      </c>
      <c r="U3943" s="37">
        <f>VLOOKUP(Time_Zone, 'LSTM LookUp'!$B$5:$D$8, 3, FALSE)</f>
        <v>-75</v>
      </c>
      <c r="V3943" s="21">
        <f t="shared" si="1119"/>
        <v>0.13943156105898091</v>
      </c>
      <c r="W3943" s="21">
        <f t="shared" si="1110"/>
        <v>131.18285789026473</v>
      </c>
      <c r="X3943" s="21">
        <f t="shared" si="1111"/>
        <v>-69.738167660038812</v>
      </c>
      <c r="Y3943" s="21">
        <f t="shared" si="1112"/>
        <v>167.26183233996119</v>
      </c>
      <c r="Z3943" s="21">
        <f t="shared" si="1120"/>
        <v>53.019079519133001</v>
      </c>
      <c r="AA3943" s="21">
        <f t="shared" si="1113"/>
        <v>0</v>
      </c>
      <c r="AB3943" s="21">
        <f t="shared" si="1114"/>
        <v>53.019079519133001</v>
      </c>
      <c r="AC3943" s="21">
        <f t="shared" si="1115"/>
        <v>69.98</v>
      </c>
      <c r="AD3943" s="21">
        <f t="shared" si="1121"/>
        <v>53.019079519133001</v>
      </c>
      <c r="AE3943" s="21" t="str">
        <f t="shared" si="1116"/>
        <v>6/13/10:00</v>
      </c>
    </row>
    <row r="3944" spans="2:31">
      <c r="B3944" s="37">
        <v>6</v>
      </c>
      <c r="C3944" s="38">
        <v>13</v>
      </c>
      <c r="D3944" s="39">
        <v>11</v>
      </c>
      <c r="E3944" s="17">
        <v>21.7</v>
      </c>
      <c r="F3944" s="17">
        <v>329</v>
      </c>
      <c r="G3944" s="17">
        <v>610</v>
      </c>
      <c r="H3944" s="37">
        <f t="shared" si="1104"/>
        <v>71.06</v>
      </c>
      <c r="I3944" s="37">
        <f>IF(H3944&lt;'Roof Calculator'!$G$8, 1, 0)</f>
        <v>0</v>
      </c>
      <c r="J3944" s="37">
        <f>IF(H3944&gt;='Roof Calculator'!$G$8, 1, 0)</f>
        <v>1</v>
      </c>
      <c r="K3944" s="37">
        <f t="shared" si="1105"/>
        <v>0</v>
      </c>
      <c r="L3944" s="37">
        <f t="shared" si="1106"/>
        <v>71.06</v>
      </c>
      <c r="M3944" s="37">
        <v>0</v>
      </c>
      <c r="N3944" s="37">
        <f t="shared" si="1107"/>
        <v>329</v>
      </c>
      <c r="O3944" s="37">
        <v>0</v>
      </c>
      <c r="P3944" s="37">
        <v>0</v>
      </c>
      <c r="Q3944" s="21">
        <f t="shared" si="1108"/>
        <v>39.790999999999997</v>
      </c>
      <c r="R3944" s="21">
        <f t="shared" si="1117"/>
        <v>164.41666666666418</v>
      </c>
      <c r="S3944" s="21">
        <f t="shared" si="1118"/>
        <v>23.224577627839075</v>
      </c>
      <c r="T3944" s="21">
        <f t="shared" si="1109"/>
        <v>86.147999999999996</v>
      </c>
      <c r="U3944" s="37">
        <f>VLOOKUP(Time_Zone, 'LSTM LookUp'!$B$5:$D$8, 3, FALSE)</f>
        <v>-75</v>
      </c>
      <c r="V3944" s="21">
        <f t="shared" si="1119"/>
        <v>0.13099401723688264</v>
      </c>
      <c r="W3944" s="21">
        <f t="shared" si="1110"/>
        <v>146.18074850430924</v>
      </c>
      <c r="X3944" s="21">
        <f t="shared" si="1111"/>
        <v>-203.90539142292386</v>
      </c>
      <c r="Y3944" s="21">
        <f t="shared" si="1112"/>
        <v>125.09460857707614</v>
      </c>
      <c r="Z3944" s="21">
        <f t="shared" si="1120"/>
        <v>39.65280606326494</v>
      </c>
      <c r="AA3944" s="21">
        <f t="shared" si="1113"/>
        <v>0</v>
      </c>
      <c r="AB3944" s="21">
        <f t="shared" si="1114"/>
        <v>39.65280606326494</v>
      </c>
      <c r="AC3944" s="21">
        <f t="shared" si="1115"/>
        <v>71.06</v>
      </c>
      <c r="AD3944" s="21">
        <f t="shared" si="1121"/>
        <v>39.65280606326494</v>
      </c>
      <c r="AE3944" s="21" t="str">
        <f t="shared" si="1116"/>
        <v>6/13/11:00</v>
      </c>
    </row>
    <row r="3945" spans="2:31">
      <c r="B3945" s="37">
        <v>6</v>
      </c>
      <c r="C3945" s="38">
        <v>13</v>
      </c>
      <c r="D3945" s="39">
        <v>12</v>
      </c>
      <c r="E3945" s="17">
        <v>22.8</v>
      </c>
      <c r="F3945" s="17">
        <v>348</v>
      </c>
      <c r="G3945" s="17">
        <v>399</v>
      </c>
      <c r="H3945" s="37">
        <f t="shared" si="1104"/>
        <v>73.040000000000006</v>
      </c>
      <c r="I3945" s="37">
        <f>IF(H3945&lt;'Roof Calculator'!$G$8, 1, 0)</f>
        <v>0</v>
      </c>
      <c r="J3945" s="37">
        <f>IF(H3945&gt;='Roof Calculator'!$G$8, 1, 0)</f>
        <v>1</v>
      </c>
      <c r="K3945" s="37">
        <f t="shared" si="1105"/>
        <v>0</v>
      </c>
      <c r="L3945" s="37">
        <f t="shared" si="1106"/>
        <v>73.040000000000006</v>
      </c>
      <c r="M3945" s="37">
        <v>0</v>
      </c>
      <c r="N3945" s="37">
        <f t="shared" si="1107"/>
        <v>348</v>
      </c>
      <c r="O3945" s="37">
        <v>0</v>
      </c>
      <c r="P3945" s="37">
        <v>0</v>
      </c>
      <c r="Q3945" s="21">
        <f t="shared" si="1108"/>
        <v>39.790999999999997</v>
      </c>
      <c r="R3945" s="21">
        <f t="shared" si="1117"/>
        <v>164.45833333333084</v>
      </c>
      <c r="S3945" s="21">
        <f t="shared" si="1118"/>
        <v>23.226963772731249</v>
      </c>
      <c r="T3945" s="21">
        <f t="shared" si="1109"/>
        <v>86.147999999999996</v>
      </c>
      <c r="U3945" s="37">
        <f>VLOOKUP(Time_Zone, 'LSTM LookUp'!$B$5:$D$8, 3, FALSE)</f>
        <v>-75</v>
      </c>
      <c r="V3945" s="21">
        <f t="shared" si="1119"/>
        <v>0.12255234742517396</v>
      </c>
      <c r="W3945" s="21">
        <f t="shared" si="1110"/>
        <v>161.17863808685627</v>
      </c>
      <c r="X3945" s="21">
        <f t="shared" si="1111"/>
        <v>-165.96601965081157</v>
      </c>
      <c r="Y3945" s="21">
        <f t="shared" si="1112"/>
        <v>182.03398034918843</v>
      </c>
      <c r="Z3945" s="21">
        <f t="shared" si="1120"/>
        <v>57.701592433243299</v>
      </c>
      <c r="AA3945" s="21">
        <f t="shared" si="1113"/>
        <v>0</v>
      </c>
      <c r="AB3945" s="21">
        <f t="shared" si="1114"/>
        <v>57.701592433243299</v>
      </c>
      <c r="AC3945" s="21">
        <f t="shared" si="1115"/>
        <v>73.040000000000006</v>
      </c>
      <c r="AD3945" s="21">
        <f t="shared" si="1121"/>
        <v>57.701592433243299</v>
      </c>
      <c r="AE3945" s="21" t="str">
        <f t="shared" si="1116"/>
        <v>6/13/12:00</v>
      </c>
    </row>
    <row r="3946" spans="2:31">
      <c r="B3946" s="37">
        <v>6</v>
      </c>
      <c r="C3946" s="38">
        <v>13</v>
      </c>
      <c r="D3946" s="39">
        <v>13</v>
      </c>
      <c r="E3946" s="17">
        <v>23.9</v>
      </c>
      <c r="F3946" s="17">
        <v>355</v>
      </c>
      <c r="G3946" s="17">
        <v>523</v>
      </c>
      <c r="H3946" s="37">
        <f t="shared" si="1104"/>
        <v>75.02</v>
      </c>
      <c r="I3946" s="37">
        <f>IF(H3946&lt;'Roof Calculator'!$G$8, 1, 0)</f>
        <v>0</v>
      </c>
      <c r="J3946" s="37">
        <f>IF(H3946&gt;='Roof Calculator'!$G$8, 1, 0)</f>
        <v>1</v>
      </c>
      <c r="K3946" s="37">
        <f t="shared" si="1105"/>
        <v>0</v>
      </c>
      <c r="L3946" s="37">
        <f t="shared" si="1106"/>
        <v>75.02</v>
      </c>
      <c r="M3946" s="37">
        <v>0</v>
      </c>
      <c r="N3946" s="37">
        <f t="shared" si="1107"/>
        <v>355</v>
      </c>
      <c r="O3946" s="37">
        <v>0</v>
      </c>
      <c r="P3946" s="37">
        <v>0</v>
      </c>
      <c r="Q3946" s="21">
        <f t="shared" si="1108"/>
        <v>39.790999999999997</v>
      </c>
      <c r="R3946" s="21">
        <f t="shared" si="1117"/>
        <v>164.4999999999975</v>
      </c>
      <c r="S3946" s="21">
        <f t="shared" si="1118"/>
        <v>23.229337310029944</v>
      </c>
      <c r="T3946" s="21">
        <f t="shared" si="1109"/>
        <v>86.147999999999996</v>
      </c>
      <c r="U3946" s="37">
        <f>VLOOKUP(Time_Zone, 'LSTM LookUp'!$B$5:$D$8, 3, FALSE)</f>
        <v>-75</v>
      </c>
      <c r="V3946" s="21">
        <f t="shared" si="1119"/>
        <v>0.11410657703326321</v>
      </c>
      <c r="W3946" s="21">
        <f t="shared" si="1110"/>
        <v>176.17652664425833</v>
      </c>
      <c r="X3946" s="21">
        <f t="shared" si="1111"/>
        <v>-236.44966254942042</v>
      </c>
      <c r="Y3946" s="21">
        <f t="shared" si="1112"/>
        <v>118.55033745057958</v>
      </c>
      <c r="Z3946" s="21">
        <f t="shared" si="1120"/>
        <v>37.578386415958519</v>
      </c>
      <c r="AA3946" s="21">
        <f t="shared" si="1113"/>
        <v>0</v>
      </c>
      <c r="AB3946" s="21">
        <f t="shared" si="1114"/>
        <v>37.578386415958519</v>
      </c>
      <c r="AC3946" s="21">
        <f t="shared" si="1115"/>
        <v>75.02</v>
      </c>
      <c r="AD3946" s="21">
        <f t="shared" si="1121"/>
        <v>37.578386415958519</v>
      </c>
      <c r="AE3946" s="21" t="str">
        <f t="shared" si="1116"/>
        <v>6/13/13:00</v>
      </c>
    </row>
    <row r="3947" spans="2:31">
      <c r="B3947" s="37">
        <v>6</v>
      </c>
      <c r="C3947" s="38">
        <v>13</v>
      </c>
      <c r="D3947" s="39">
        <v>14</v>
      </c>
      <c r="E3947" s="17">
        <v>25</v>
      </c>
      <c r="F3947" s="17">
        <v>263</v>
      </c>
      <c r="G3947" s="17">
        <v>514</v>
      </c>
      <c r="H3947" s="37">
        <f t="shared" si="1104"/>
        <v>77</v>
      </c>
      <c r="I3947" s="37">
        <f>IF(H3947&lt;'Roof Calculator'!$G$8, 1, 0)</f>
        <v>0</v>
      </c>
      <c r="J3947" s="37">
        <f>IF(H3947&gt;='Roof Calculator'!$G$8, 1, 0)</f>
        <v>1</v>
      </c>
      <c r="K3947" s="37">
        <f t="shared" si="1105"/>
        <v>0</v>
      </c>
      <c r="L3947" s="37">
        <f t="shared" si="1106"/>
        <v>77</v>
      </c>
      <c r="M3947" s="37">
        <v>0</v>
      </c>
      <c r="N3947" s="37">
        <f t="shared" si="1107"/>
        <v>263</v>
      </c>
      <c r="O3947" s="37">
        <v>0</v>
      </c>
      <c r="P3947" s="37">
        <v>0</v>
      </c>
      <c r="Q3947" s="21">
        <f t="shared" si="1108"/>
        <v>39.790999999999997</v>
      </c>
      <c r="R3947" s="21">
        <f t="shared" si="1117"/>
        <v>164.54166666666416</v>
      </c>
      <c r="S3947" s="21">
        <f t="shared" si="1118"/>
        <v>23.231698237845627</v>
      </c>
      <c r="T3947" s="21">
        <f t="shared" si="1109"/>
        <v>86.147999999999996</v>
      </c>
      <c r="U3947" s="37">
        <f>VLOOKUP(Time_Zone, 'LSTM LookUp'!$B$5:$D$8, 3, FALSE)</f>
        <v>-75</v>
      </c>
      <c r="V3947" s="21">
        <f t="shared" si="1119"/>
        <v>0.10565673148098575</v>
      </c>
      <c r="W3947" s="21">
        <f t="shared" si="1110"/>
        <v>191.17441418287024</v>
      </c>
      <c r="X3947" s="21">
        <f t="shared" si="1111"/>
        <v>-226.28924422070341</v>
      </c>
      <c r="Y3947" s="21">
        <f t="shared" si="1112"/>
        <v>36.710755779296591</v>
      </c>
      <c r="Z3947" s="21">
        <f t="shared" si="1120"/>
        <v>11.63666840570048</v>
      </c>
      <c r="AA3947" s="21">
        <f t="shared" si="1113"/>
        <v>0</v>
      </c>
      <c r="AB3947" s="21">
        <f t="shared" si="1114"/>
        <v>11.63666840570048</v>
      </c>
      <c r="AC3947" s="21">
        <f t="shared" si="1115"/>
        <v>77</v>
      </c>
      <c r="AD3947" s="21">
        <f t="shared" si="1121"/>
        <v>11.63666840570048</v>
      </c>
      <c r="AE3947" s="21" t="str">
        <f t="shared" si="1116"/>
        <v>6/13/14:00</v>
      </c>
    </row>
    <row r="3948" spans="2:31">
      <c r="B3948" s="37">
        <v>6</v>
      </c>
      <c r="C3948" s="38">
        <v>13</v>
      </c>
      <c r="D3948" s="39">
        <v>15</v>
      </c>
      <c r="E3948" s="17">
        <v>25.6</v>
      </c>
      <c r="F3948" s="17">
        <v>238</v>
      </c>
      <c r="G3948" s="17">
        <v>734</v>
      </c>
      <c r="H3948" s="37">
        <f t="shared" si="1104"/>
        <v>78.08</v>
      </c>
      <c r="I3948" s="37">
        <f>IF(H3948&lt;'Roof Calculator'!$G$8, 1, 0)</f>
        <v>0</v>
      </c>
      <c r="J3948" s="37">
        <f>IF(H3948&gt;='Roof Calculator'!$G$8, 1, 0)</f>
        <v>1</v>
      </c>
      <c r="K3948" s="37">
        <f t="shared" si="1105"/>
        <v>0</v>
      </c>
      <c r="L3948" s="37">
        <f t="shared" si="1106"/>
        <v>78.08</v>
      </c>
      <c r="M3948" s="37">
        <v>0</v>
      </c>
      <c r="N3948" s="37">
        <f t="shared" si="1107"/>
        <v>238</v>
      </c>
      <c r="O3948" s="37">
        <v>0</v>
      </c>
      <c r="P3948" s="37">
        <v>0</v>
      </c>
      <c r="Q3948" s="21">
        <f t="shared" si="1108"/>
        <v>39.790999999999997</v>
      </c>
      <c r="R3948" s="21">
        <f t="shared" si="1117"/>
        <v>164.58333333333081</v>
      </c>
      <c r="S3948" s="21">
        <f t="shared" si="1118"/>
        <v>23.234046554298594</v>
      </c>
      <c r="T3948" s="21">
        <f t="shared" si="1109"/>
        <v>86.147999999999996</v>
      </c>
      <c r="U3948" s="37">
        <f>VLOOKUP(Time_Zone, 'LSTM LookUp'!$B$5:$D$8, 3, FALSE)</f>
        <v>-75</v>
      </c>
      <c r="V3948" s="21">
        <f t="shared" si="1119"/>
        <v>9.7202836198536868E-2</v>
      </c>
      <c r="W3948" s="21">
        <f t="shared" si="1110"/>
        <v>206.17230070904964</v>
      </c>
      <c r="X3948" s="21">
        <f t="shared" si="1111"/>
        <v>-279.8073429079339</v>
      </c>
      <c r="Y3948" s="21">
        <f t="shared" si="1112"/>
        <v>-41.807342907933901</v>
      </c>
      <c r="Z3948" s="21">
        <f t="shared" si="1120"/>
        <v>-13.252197510393021</v>
      </c>
      <c r="AA3948" s="21">
        <f t="shared" si="1113"/>
        <v>0</v>
      </c>
      <c r="AB3948" s="21">
        <f t="shared" si="1114"/>
        <v>-13.252197510393021</v>
      </c>
      <c r="AC3948" s="21">
        <f t="shared" si="1115"/>
        <v>78.08</v>
      </c>
      <c r="AD3948" s="21">
        <f t="shared" si="1121"/>
        <v>-13.252197510393021</v>
      </c>
      <c r="AE3948" s="21" t="str">
        <f t="shared" si="1116"/>
        <v>6/13/15:00</v>
      </c>
    </row>
    <row r="3949" spans="2:31">
      <c r="B3949" s="37">
        <v>6</v>
      </c>
      <c r="C3949" s="38">
        <v>13</v>
      </c>
      <c r="D3949" s="39">
        <v>16</v>
      </c>
      <c r="E3949" s="17">
        <v>26.1</v>
      </c>
      <c r="F3949" s="17">
        <v>280</v>
      </c>
      <c r="G3949" s="17">
        <v>599</v>
      </c>
      <c r="H3949" s="37">
        <f t="shared" si="1104"/>
        <v>78.98</v>
      </c>
      <c r="I3949" s="37">
        <f>IF(H3949&lt;'Roof Calculator'!$G$8, 1, 0)</f>
        <v>0</v>
      </c>
      <c r="J3949" s="37">
        <f>IF(H3949&gt;='Roof Calculator'!$G$8, 1, 0)</f>
        <v>1</v>
      </c>
      <c r="K3949" s="37">
        <f t="shared" si="1105"/>
        <v>0</v>
      </c>
      <c r="L3949" s="37">
        <f t="shared" si="1106"/>
        <v>78.98</v>
      </c>
      <c r="M3949" s="37">
        <v>0</v>
      </c>
      <c r="N3949" s="37">
        <f t="shared" si="1107"/>
        <v>280</v>
      </c>
      <c r="O3949" s="37">
        <v>0</v>
      </c>
      <c r="P3949" s="37">
        <v>0</v>
      </c>
      <c r="Q3949" s="21">
        <f t="shared" si="1108"/>
        <v>39.790999999999997</v>
      </c>
      <c r="R3949" s="21">
        <f t="shared" si="1117"/>
        <v>164.62499999999747</v>
      </c>
      <c r="S3949" s="21">
        <f t="shared" si="1118"/>
        <v>23.236382257518954</v>
      </c>
      <c r="T3949" s="21">
        <f t="shared" si="1109"/>
        <v>86.147999999999996</v>
      </c>
      <c r="U3949" s="37">
        <f>VLOOKUP(Time_Zone, 'LSTM LookUp'!$B$5:$D$8, 3, FALSE)</f>
        <v>-75</v>
      </c>
      <c r="V3949" s="21">
        <f t="shared" si="1119"/>
        <v>8.8744916626418702E-2</v>
      </c>
      <c r="W3949" s="21">
        <f t="shared" si="1110"/>
        <v>221.17018622915657</v>
      </c>
      <c r="X3949" s="21">
        <f t="shared" si="1111"/>
        <v>-167.11948347853971</v>
      </c>
      <c r="Y3949" s="21">
        <f t="shared" si="1112"/>
        <v>112.88051652146029</v>
      </c>
      <c r="Z3949" s="21">
        <f t="shared" si="1120"/>
        <v>35.781152208400464</v>
      </c>
      <c r="AA3949" s="21">
        <f t="shared" si="1113"/>
        <v>0</v>
      </c>
      <c r="AB3949" s="21">
        <f t="shared" si="1114"/>
        <v>35.781152208400464</v>
      </c>
      <c r="AC3949" s="21">
        <f t="shared" si="1115"/>
        <v>78.98</v>
      </c>
      <c r="AD3949" s="21">
        <f t="shared" si="1121"/>
        <v>35.781152208400464</v>
      </c>
      <c r="AE3949" s="21" t="str">
        <f t="shared" si="1116"/>
        <v>6/13/16:00</v>
      </c>
    </row>
    <row r="3950" spans="2:31">
      <c r="B3950" s="37">
        <v>6</v>
      </c>
      <c r="C3950" s="38">
        <v>13</v>
      </c>
      <c r="D3950" s="39">
        <v>17</v>
      </c>
      <c r="E3950" s="17">
        <v>26.1</v>
      </c>
      <c r="F3950" s="17">
        <v>233</v>
      </c>
      <c r="G3950" s="17">
        <v>347</v>
      </c>
      <c r="H3950" s="37">
        <f t="shared" si="1104"/>
        <v>78.98</v>
      </c>
      <c r="I3950" s="37">
        <f>IF(H3950&lt;'Roof Calculator'!$G$8, 1, 0)</f>
        <v>0</v>
      </c>
      <c r="J3950" s="37">
        <f>IF(H3950&gt;='Roof Calculator'!$G$8, 1, 0)</f>
        <v>1</v>
      </c>
      <c r="K3950" s="37">
        <f t="shared" si="1105"/>
        <v>0</v>
      </c>
      <c r="L3950" s="37">
        <f t="shared" si="1106"/>
        <v>78.98</v>
      </c>
      <c r="M3950" s="37">
        <v>0</v>
      </c>
      <c r="N3950" s="37">
        <f t="shared" si="1107"/>
        <v>233</v>
      </c>
      <c r="O3950" s="37">
        <v>0</v>
      </c>
      <c r="P3950" s="37">
        <v>0</v>
      </c>
      <c r="Q3950" s="21">
        <f t="shared" si="1108"/>
        <v>39.790999999999997</v>
      </c>
      <c r="R3950" s="21">
        <f t="shared" si="1117"/>
        <v>164.66666666666413</v>
      </c>
      <c r="S3950" s="21">
        <f t="shared" si="1118"/>
        <v>23.23870534564665</v>
      </c>
      <c r="T3950" s="21">
        <f t="shared" si="1109"/>
        <v>86.147999999999996</v>
      </c>
      <c r="U3950" s="37">
        <f>VLOOKUP(Time_Zone, 'LSTM LookUp'!$B$5:$D$8, 3, FALSE)</f>
        <v>-75</v>
      </c>
      <c r="V3950" s="21">
        <f t="shared" si="1119"/>
        <v>8.028299821537499E-2</v>
      </c>
      <c r="W3950" s="21">
        <f t="shared" si="1110"/>
        <v>236.16807074955383</v>
      </c>
      <c r="X3950" s="21">
        <f t="shared" si="1111"/>
        <v>-48.781411036699957</v>
      </c>
      <c r="Y3950" s="21">
        <f t="shared" si="1112"/>
        <v>184.21858896330005</v>
      </c>
      <c r="Z3950" s="21">
        <f t="shared" si="1120"/>
        <v>58.394075208359332</v>
      </c>
      <c r="AA3950" s="21">
        <f t="shared" si="1113"/>
        <v>0</v>
      </c>
      <c r="AB3950" s="21">
        <f t="shared" si="1114"/>
        <v>58.394075208359332</v>
      </c>
      <c r="AC3950" s="21">
        <f t="shared" si="1115"/>
        <v>78.98</v>
      </c>
      <c r="AD3950" s="21">
        <f t="shared" si="1121"/>
        <v>58.394075208359332</v>
      </c>
      <c r="AE3950" s="21" t="str">
        <f t="shared" si="1116"/>
        <v>6/13/17:00</v>
      </c>
    </row>
    <row r="3951" spans="2:31">
      <c r="B3951" s="37">
        <v>6</v>
      </c>
      <c r="C3951" s="38">
        <v>13</v>
      </c>
      <c r="D3951" s="39">
        <v>18</v>
      </c>
      <c r="E3951" s="17">
        <v>26.7</v>
      </c>
      <c r="F3951" s="17">
        <v>144</v>
      </c>
      <c r="G3951" s="17">
        <v>516</v>
      </c>
      <c r="H3951" s="37">
        <f t="shared" si="1104"/>
        <v>80.06</v>
      </c>
      <c r="I3951" s="37">
        <f>IF(H3951&lt;'Roof Calculator'!$G$8, 1, 0)</f>
        <v>0</v>
      </c>
      <c r="J3951" s="37">
        <f>IF(H3951&gt;='Roof Calculator'!$G$8, 1, 0)</f>
        <v>1</v>
      </c>
      <c r="K3951" s="37">
        <f t="shared" si="1105"/>
        <v>0</v>
      </c>
      <c r="L3951" s="37">
        <f t="shared" si="1106"/>
        <v>80.06</v>
      </c>
      <c r="M3951" s="37">
        <v>0</v>
      </c>
      <c r="N3951" s="37">
        <f t="shared" si="1107"/>
        <v>144</v>
      </c>
      <c r="O3951" s="37">
        <v>0</v>
      </c>
      <c r="P3951" s="37">
        <v>0</v>
      </c>
      <c r="Q3951" s="21">
        <f t="shared" si="1108"/>
        <v>39.790999999999997</v>
      </c>
      <c r="R3951" s="21">
        <f t="shared" si="1117"/>
        <v>164.70833333333078</v>
      </c>
      <c r="S3951" s="21">
        <f t="shared" si="1118"/>
        <v>23.24101581683146</v>
      </c>
      <c r="T3951" s="21">
        <f t="shared" si="1109"/>
        <v>86.147999999999996</v>
      </c>
      <c r="U3951" s="37">
        <f>VLOOKUP(Time_Zone, 'LSTM LookUp'!$B$5:$D$8, 3, FALSE)</f>
        <v>-75</v>
      </c>
      <c r="V3951" s="21">
        <f t="shared" si="1119"/>
        <v>7.1817106426348643E-2</v>
      </c>
      <c r="W3951" s="21">
        <f t="shared" si="1110"/>
        <v>251.16595427660658</v>
      </c>
      <c r="X3951" s="21">
        <f t="shared" si="1111"/>
        <v>12.700048687353</v>
      </c>
      <c r="Y3951" s="21">
        <f t="shared" si="1112"/>
        <v>156.70004868735299</v>
      </c>
      <c r="Z3951" s="21">
        <f t="shared" si="1120"/>
        <v>49.671178569421073</v>
      </c>
      <c r="AA3951" s="21">
        <f t="shared" si="1113"/>
        <v>0</v>
      </c>
      <c r="AB3951" s="21">
        <f t="shared" si="1114"/>
        <v>49.671178569421073</v>
      </c>
      <c r="AC3951" s="21">
        <f t="shared" si="1115"/>
        <v>80.06</v>
      </c>
      <c r="AD3951" s="21">
        <f t="shared" si="1121"/>
        <v>49.671178569421073</v>
      </c>
      <c r="AE3951" s="21" t="str">
        <f t="shared" si="1116"/>
        <v>6/13/18:00</v>
      </c>
    </row>
    <row r="3952" spans="2:31">
      <c r="B3952" s="37">
        <v>6</v>
      </c>
      <c r="C3952" s="38">
        <v>13</v>
      </c>
      <c r="D3952" s="39">
        <v>19</v>
      </c>
      <c r="E3952" s="17">
        <v>25.6</v>
      </c>
      <c r="F3952" s="17">
        <v>75</v>
      </c>
      <c r="G3952" s="17">
        <v>448</v>
      </c>
      <c r="H3952" s="37">
        <f t="shared" si="1104"/>
        <v>78.08</v>
      </c>
      <c r="I3952" s="37">
        <f>IF(H3952&lt;'Roof Calculator'!$G$8, 1, 0)</f>
        <v>0</v>
      </c>
      <c r="J3952" s="37">
        <f>IF(H3952&gt;='Roof Calculator'!$G$8, 1, 0)</f>
        <v>1</v>
      </c>
      <c r="K3952" s="37">
        <f t="shared" si="1105"/>
        <v>0</v>
      </c>
      <c r="L3952" s="37">
        <f t="shared" si="1106"/>
        <v>78.08</v>
      </c>
      <c r="M3952" s="37">
        <v>0</v>
      </c>
      <c r="N3952" s="37">
        <f t="shared" si="1107"/>
        <v>75</v>
      </c>
      <c r="O3952" s="37">
        <v>0</v>
      </c>
      <c r="P3952" s="37">
        <v>0</v>
      </c>
      <c r="Q3952" s="21">
        <f t="shared" si="1108"/>
        <v>39.790999999999997</v>
      </c>
      <c r="R3952" s="21">
        <f t="shared" si="1117"/>
        <v>164.74999999999744</v>
      </c>
      <c r="S3952" s="21">
        <f t="shared" si="1118"/>
        <v>23.243313669232993</v>
      </c>
      <c r="T3952" s="21">
        <f t="shared" si="1109"/>
        <v>86.147999999999996</v>
      </c>
      <c r="U3952" s="37">
        <f>VLOOKUP(Time_Zone, 'LSTM LookUp'!$B$5:$D$8, 3, FALSE)</f>
        <v>-75</v>
      </c>
      <c r="V3952" s="21">
        <f t="shared" si="1119"/>
        <v>6.3347266730419349E-2</v>
      </c>
      <c r="W3952" s="21">
        <f t="shared" si="1110"/>
        <v>266.16383681668259</v>
      </c>
      <c r="X3952" s="21">
        <f t="shared" si="1111"/>
        <v>91.986848515815126</v>
      </c>
      <c r="Y3952" s="21">
        <f t="shared" si="1112"/>
        <v>166.98684851581513</v>
      </c>
      <c r="Z3952" s="21">
        <f t="shared" si="1120"/>
        <v>52.931914449643365</v>
      </c>
      <c r="AA3952" s="21">
        <f t="shared" si="1113"/>
        <v>0</v>
      </c>
      <c r="AB3952" s="21">
        <f t="shared" si="1114"/>
        <v>52.931914449643365</v>
      </c>
      <c r="AC3952" s="21">
        <f t="shared" si="1115"/>
        <v>78.08</v>
      </c>
      <c r="AD3952" s="21">
        <f t="shared" si="1121"/>
        <v>52.931914449643365</v>
      </c>
      <c r="AE3952" s="21" t="str">
        <f t="shared" si="1116"/>
        <v>6/13/19:00</v>
      </c>
    </row>
    <row r="3953" spans="2:31">
      <c r="B3953" s="37">
        <v>6</v>
      </c>
      <c r="C3953" s="38">
        <v>13</v>
      </c>
      <c r="D3953" s="39">
        <v>20</v>
      </c>
      <c r="E3953" s="17">
        <v>23.3</v>
      </c>
      <c r="F3953" s="17">
        <v>37</v>
      </c>
      <c r="G3953" s="17">
        <v>143</v>
      </c>
      <c r="H3953" s="37">
        <f t="shared" si="1104"/>
        <v>73.94</v>
      </c>
      <c r="I3953" s="37">
        <f>IF(H3953&lt;'Roof Calculator'!$G$8, 1, 0)</f>
        <v>0</v>
      </c>
      <c r="J3953" s="37">
        <f>IF(H3953&gt;='Roof Calculator'!$G$8, 1, 0)</f>
        <v>1</v>
      </c>
      <c r="K3953" s="37">
        <f t="shared" si="1105"/>
        <v>0</v>
      </c>
      <c r="L3953" s="37">
        <f t="shared" si="1106"/>
        <v>73.94</v>
      </c>
      <c r="M3953" s="37">
        <v>0</v>
      </c>
      <c r="N3953" s="37">
        <f t="shared" si="1107"/>
        <v>37</v>
      </c>
      <c r="O3953" s="37">
        <v>0</v>
      </c>
      <c r="P3953" s="37">
        <v>0</v>
      </c>
      <c r="Q3953" s="21">
        <f t="shared" si="1108"/>
        <v>39.790999999999997</v>
      </c>
      <c r="R3953" s="21">
        <f t="shared" si="1117"/>
        <v>164.7916666666641</v>
      </c>
      <c r="S3953" s="21">
        <f t="shared" si="1118"/>
        <v>23.245598901020713</v>
      </c>
      <c r="T3953" s="21">
        <f t="shared" si="1109"/>
        <v>86.147999999999996</v>
      </c>
      <c r="U3953" s="37">
        <f>VLOOKUP(Time_Zone, 'LSTM LookUp'!$B$5:$D$8, 3, FALSE)</f>
        <v>-75</v>
      </c>
      <c r="V3953" s="21">
        <f t="shared" si="1119"/>
        <v>5.4873504608737855E-2</v>
      </c>
      <c r="W3953" s="21">
        <f t="shared" si="1110"/>
        <v>281.16171837615218</v>
      </c>
      <c r="X3953" s="21">
        <f t="shared" si="1111"/>
        <v>55.663432519202267</v>
      </c>
      <c r="Y3953" s="21">
        <f t="shared" si="1112"/>
        <v>92.663432519202274</v>
      </c>
      <c r="Z3953" s="21">
        <f t="shared" si="1120"/>
        <v>29.372689683715919</v>
      </c>
      <c r="AA3953" s="21">
        <f t="shared" si="1113"/>
        <v>0</v>
      </c>
      <c r="AB3953" s="21">
        <f t="shared" si="1114"/>
        <v>29.372689683715919</v>
      </c>
      <c r="AC3953" s="21">
        <f t="shared" si="1115"/>
        <v>73.94</v>
      </c>
      <c r="AD3953" s="21">
        <f t="shared" si="1121"/>
        <v>29.372689683715919</v>
      </c>
      <c r="AE3953" s="21" t="str">
        <f t="shared" si="1116"/>
        <v>6/13/20:00</v>
      </c>
    </row>
    <row r="3954" spans="2:31">
      <c r="B3954" s="37">
        <v>6</v>
      </c>
      <c r="C3954" s="38">
        <v>13</v>
      </c>
      <c r="D3954" s="39">
        <v>21</v>
      </c>
      <c r="E3954" s="17">
        <v>21.7</v>
      </c>
      <c r="F3954" s="17">
        <v>0</v>
      </c>
      <c r="G3954" s="17">
        <v>1</v>
      </c>
      <c r="H3954" s="37">
        <f t="shared" si="1104"/>
        <v>71.06</v>
      </c>
      <c r="I3954" s="37">
        <f>IF(H3954&lt;'Roof Calculator'!$G$8, 1, 0)</f>
        <v>0</v>
      </c>
      <c r="J3954" s="37">
        <f>IF(H3954&gt;='Roof Calculator'!$G$8, 1, 0)</f>
        <v>1</v>
      </c>
      <c r="K3954" s="37">
        <f t="shared" si="1105"/>
        <v>0</v>
      </c>
      <c r="L3954" s="37">
        <f t="shared" si="1106"/>
        <v>71.06</v>
      </c>
      <c r="M3954" s="37">
        <v>0</v>
      </c>
      <c r="N3954" s="37">
        <f t="shared" si="1107"/>
        <v>0</v>
      </c>
      <c r="O3954" s="37">
        <v>0</v>
      </c>
      <c r="P3954" s="37">
        <v>0</v>
      </c>
      <c r="Q3954" s="21">
        <f t="shared" si="1108"/>
        <v>39.790999999999997</v>
      </c>
      <c r="R3954" s="21">
        <f t="shared" si="1117"/>
        <v>164.83333333333076</v>
      </c>
      <c r="S3954" s="21">
        <f t="shared" si="1118"/>
        <v>23.247871510373923</v>
      </c>
      <c r="T3954" s="21">
        <f t="shared" si="1109"/>
        <v>86.147999999999996</v>
      </c>
      <c r="U3954" s="37">
        <f>VLOOKUP(Time_Zone, 'LSTM LookUp'!$B$5:$D$8, 3, FALSE)</f>
        <v>-75</v>
      </c>
      <c r="V3954" s="21">
        <f t="shared" si="1119"/>
        <v>4.639584555248466E-2</v>
      </c>
      <c r="W3954" s="21">
        <f t="shared" si="1110"/>
        <v>296.15959896138816</v>
      </c>
      <c r="X3954" s="21">
        <f t="shared" si="1111"/>
        <v>0.56386440833080531</v>
      </c>
      <c r="Y3954" s="21">
        <f t="shared" si="1112"/>
        <v>0.56386440833080531</v>
      </c>
      <c r="Z3954" s="21">
        <f t="shared" si="1120"/>
        <v>0.17873516919590374</v>
      </c>
      <c r="AA3954" s="21">
        <f t="shared" si="1113"/>
        <v>0</v>
      </c>
      <c r="AB3954" s="21">
        <f t="shared" si="1114"/>
        <v>0.17873516919590374</v>
      </c>
      <c r="AC3954" s="21">
        <f t="shared" si="1115"/>
        <v>71.06</v>
      </c>
      <c r="AD3954" s="21">
        <f t="shared" si="1121"/>
        <v>0.17873516919590374</v>
      </c>
      <c r="AE3954" s="21" t="str">
        <f t="shared" si="1116"/>
        <v>6/13/21:00</v>
      </c>
    </row>
    <row r="3955" spans="2:31">
      <c r="B3955" s="37">
        <v>6</v>
      </c>
      <c r="C3955" s="38">
        <v>13</v>
      </c>
      <c r="D3955" s="39">
        <v>22</v>
      </c>
      <c r="E3955" s="17">
        <v>21.1</v>
      </c>
      <c r="F3955" s="17">
        <v>0</v>
      </c>
      <c r="G3955" s="17">
        <v>0</v>
      </c>
      <c r="H3955" s="37">
        <f t="shared" si="1104"/>
        <v>69.98</v>
      </c>
      <c r="I3955" s="37">
        <f>IF(H3955&lt;'Roof Calculator'!$G$8, 1, 0)</f>
        <v>0</v>
      </c>
      <c r="J3955" s="37">
        <f>IF(H3955&gt;='Roof Calculator'!$G$8, 1, 0)</f>
        <v>1</v>
      </c>
      <c r="K3955" s="37">
        <f t="shared" si="1105"/>
        <v>0</v>
      </c>
      <c r="L3955" s="37">
        <f t="shared" si="1106"/>
        <v>69.98</v>
      </c>
      <c r="M3955" s="37">
        <v>0</v>
      </c>
      <c r="N3955" s="37">
        <f t="shared" si="1107"/>
        <v>0</v>
      </c>
      <c r="O3955" s="37">
        <v>0</v>
      </c>
      <c r="P3955" s="37">
        <v>0</v>
      </c>
      <c r="Q3955" s="21">
        <f t="shared" si="1108"/>
        <v>39.790999999999997</v>
      </c>
      <c r="R3955" s="21">
        <f t="shared" si="1117"/>
        <v>164.87499999999741</v>
      </c>
      <c r="S3955" s="21">
        <f t="shared" si="1118"/>
        <v>23.250131495481778</v>
      </c>
      <c r="T3955" s="21">
        <f t="shared" si="1109"/>
        <v>86.147999999999996</v>
      </c>
      <c r="U3955" s="37">
        <f>VLOOKUP(Time_Zone, 'LSTM LookUp'!$B$5:$D$8, 3, FALSE)</f>
        <v>-75</v>
      </c>
      <c r="V3955" s="21">
        <f t="shared" si="1119"/>
        <v>3.7914315062804294E-2</v>
      </c>
      <c r="W3955" s="21">
        <f t="shared" si="1110"/>
        <v>311.15747857876573</v>
      </c>
      <c r="X3955" s="21">
        <f t="shared" si="1111"/>
        <v>0</v>
      </c>
      <c r="Y3955" s="21">
        <f t="shared" si="1112"/>
        <v>0</v>
      </c>
      <c r="Z3955" s="21">
        <f t="shared" si="1120"/>
        <v>0</v>
      </c>
      <c r="AA3955" s="21">
        <f t="shared" si="1113"/>
        <v>0</v>
      </c>
      <c r="AB3955" s="21">
        <f t="shared" si="1114"/>
        <v>0</v>
      </c>
      <c r="AC3955" s="21">
        <f t="shared" si="1115"/>
        <v>69.98</v>
      </c>
      <c r="AD3955" s="21">
        <f t="shared" si="1121"/>
        <v>0</v>
      </c>
      <c r="AE3955" s="21" t="str">
        <f t="shared" si="1116"/>
        <v>6/13/22:00</v>
      </c>
    </row>
    <row r="3956" spans="2:31">
      <c r="B3956" s="37">
        <v>6</v>
      </c>
      <c r="C3956" s="38">
        <v>13</v>
      </c>
      <c r="D3956" s="39">
        <v>23</v>
      </c>
      <c r="E3956" s="17">
        <v>20</v>
      </c>
      <c r="F3956" s="17">
        <v>0</v>
      </c>
      <c r="G3956" s="17">
        <v>0</v>
      </c>
      <c r="H3956" s="37">
        <f t="shared" si="1104"/>
        <v>68</v>
      </c>
      <c r="I3956" s="37">
        <f>IF(H3956&lt;'Roof Calculator'!$G$8, 1, 0)</f>
        <v>0</v>
      </c>
      <c r="J3956" s="37">
        <f>IF(H3956&gt;='Roof Calculator'!$G$8, 1, 0)</f>
        <v>1</v>
      </c>
      <c r="K3956" s="37">
        <f t="shared" si="1105"/>
        <v>0</v>
      </c>
      <c r="L3956" s="37">
        <f t="shared" si="1106"/>
        <v>68</v>
      </c>
      <c r="M3956" s="37">
        <v>0</v>
      </c>
      <c r="N3956" s="37">
        <f t="shared" si="1107"/>
        <v>0</v>
      </c>
      <c r="O3956" s="37">
        <v>0</v>
      </c>
      <c r="P3956" s="37">
        <v>0</v>
      </c>
      <c r="Q3956" s="21">
        <f t="shared" si="1108"/>
        <v>39.790999999999997</v>
      </c>
      <c r="R3956" s="21">
        <f t="shared" si="1117"/>
        <v>164.91666666666407</v>
      </c>
      <c r="S3956" s="21">
        <f t="shared" si="1118"/>
        <v>23.252378854543302</v>
      </c>
      <c r="T3956" s="21">
        <f t="shared" si="1109"/>
        <v>86.147999999999996</v>
      </c>
      <c r="U3956" s="37">
        <f>VLOOKUP(Time_Zone, 'LSTM LookUp'!$B$5:$D$8, 3, FALSE)</f>
        <v>-75</v>
      </c>
      <c r="V3956" s="21">
        <f t="shared" si="1119"/>
        <v>2.9428938650752912E-2</v>
      </c>
      <c r="W3956" s="21">
        <f t="shared" si="1110"/>
        <v>326.15535723466269</v>
      </c>
      <c r="X3956" s="21">
        <f t="shared" si="1111"/>
        <v>0</v>
      </c>
      <c r="Y3956" s="21">
        <f t="shared" si="1112"/>
        <v>0</v>
      </c>
      <c r="Z3956" s="21">
        <f t="shared" si="1120"/>
        <v>0</v>
      </c>
      <c r="AA3956" s="21">
        <f t="shared" si="1113"/>
        <v>0</v>
      </c>
      <c r="AB3956" s="21">
        <f t="shared" si="1114"/>
        <v>0</v>
      </c>
      <c r="AC3956" s="21">
        <f t="shared" si="1115"/>
        <v>68</v>
      </c>
      <c r="AD3956" s="21">
        <f t="shared" si="1121"/>
        <v>0</v>
      </c>
      <c r="AE3956" s="21" t="str">
        <f t="shared" si="1116"/>
        <v>6/13/23:00</v>
      </c>
    </row>
    <row r="3957" spans="2:31">
      <c r="B3957" s="37">
        <v>6</v>
      </c>
      <c r="C3957" s="38">
        <v>13</v>
      </c>
      <c r="D3957" s="39">
        <v>24</v>
      </c>
      <c r="E3957" s="17">
        <v>20.6</v>
      </c>
      <c r="F3957" s="17">
        <v>0</v>
      </c>
      <c r="G3957" s="17">
        <v>0</v>
      </c>
      <c r="H3957" s="37">
        <f t="shared" si="1104"/>
        <v>69.08</v>
      </c>
      <c r="I3957" s="37">
        <f>IF(H3957&lt;'Roof Calculator'!$G$8, 1, 0)</f>
        <v>0</v>
      </c>
      <c r="J3957" s="37">
        <f>IF(H3957&gt;='Roof Calculator'!$G$8, 1, 0)</f>
        <v>1</v>
      </c>
      <c r="K3957" s="37">
        <f t="shared" si="1105"/>
        <v>0</v>
      </c>
      <c r="L3957" s="37">
        <f t="shared" si="1106"/>
        <v>69.08</v>
      </c>
      <c r="M3957" s="37">
        <v>0</v>
      </c>
      <c r="N3957" s="37">
        <f t="shared" si="1107"/>
        <v>0</v>
      </c>
      <c r="O3957" s="37">
        <v>0</v>
      </c>
      <c r="P3957" s="37">
        <v>0</v>
      </c>
      <c r="Q3957" s="21">
        <f t="shared" si="1108"/>
        <v>39.790999999999997</v>
      </c>
      <c r="R3957" s="21">
        <f t="shared" si="1117"/>
        <v>164.95833333333073</v>
      </c>
      <c r="S3957" s="21">
        <f t="shared" si="1118"/>
        <v>23.254613585767377</v>
      </c>
      <c r="T3957" s="21">
        <f t="shared" si="1109"/>
        <v>86.147999999999996</v>
      </c>
      <c r="U3957" s="37">
        <f>VLOOKUP(Time_Zone, 'LSTM LookUp'!$B$5:$D$8, 3, FALSE)</f>
        <v>-75</v>
      </c>
      <c r="V3957" s="21">
        <f t="shared" si="1119"/>
        <v>2.0939741837232351E-2</v>
      </c>
      <c r="W3957" s="21">
        <f t="shared" si="1110"/>
        <v>341.15323493545935</v>
      </c>
      <c r="X3957" s="21">
        <f t="shared" si="1111"/>
        <v>0</v>
      </c>
      <c r="Y3957" s="21">
        <f t="shared" si="1112"/>
        <v>0</v>
      </c>
      <c r="Z3957" s="21">
        <f t="shared" si="1120"/>
        <v>0</v>
      </c>
      <c r="AA3957" s="21">
        <f t="shared" si="1113"/>
        <v>0</v>
      </c>
      <c r="AB3957" s="21">
        <f t="shared" si="1114"/>
        <v>0</v>
      </c>
      <c r="AC3957" s="21">
        <f t="shared" si="1115"/>
        <v>69.08</v>
      </c>
      <c r="AD3957" s="21">
        <f t="shared" si="1121"/>
        <v>0</v>
      </c>
      <c r="AE3957" s="21" t="str">
        <f t="shared" si="1116"/>
        <v>6/13/24:00</v>
      </c>
    </row>
    <row r="3958" spans="2:31">
      <c r="B3958" s="37">
        <v>6</v>
      </c>
      <c r="C3958" s="38">
        <v>14</v>
      </c>
      <c r="D3958" s="39">
        <v>1</v>
      </c>
      <c r="E3958" s="17">
        <v>20</v>
      </c>
      <c r="F3958" s="17">
        <v>0</v>
      </c>
      <c r="G3958" s="17">
        <v>0</v>
      </c>
      <c r="H3958" s="37">
        <f t="shared" si="1104"/>
        <v>68</v>
      </c>
      <c r="I3958" s="37">
        <f>IF(H3958&lt;'Roof Calculator'!$G$8, 1, 0)</f>
        <v>0</v>
      </c>
      <c r="J3958" s="37">
        <f>IF(H3958&gt;='Roof Calculator'!$G$8, 1, 0)</f>
        <v>1</v>
      </c>
      <c r="K3958" s="37">
        <f t="shared" si="1105"/>
        <v>0</v>
      </c>
      <c r="L3958" s="37">
        <f t="shared" si="1106"/>
        <v>68</v>
      </c>
      <c r="M3958" s="37">
        <v>0</v>
      </c>
      <c r="N3958" s="37">
        <f t="shared" si="1107"/>
        <v>0</v>
      </c>
      <c r="O3958" s="37">
        <v>0</v>
      </c>
      <c r="P3958" s="37">
        <v>0</v>
      </c>
      <c r="Q3958" s="21">
        <f t="shared" si="1108"/>
        <v>39.790999999999997</v>
      </c>
      <c r="R3958" s="21">
        <f t="shared" si="1117"/>
        <v>164.99999999999739</v>
      </c>
      <c r="S3958" s="21">
        <f t="shared" si="1118"/>
        <v>23.256835687372742</v>
      </c>
      <c r="T3958" s="21">
        <f t="shared" si="1109"/>
        <v>86.147999999999996</v>
      </c>
      <c r="U3958" s="37">
        <f>VLOOKUP(Time_Zone, 'LSTM LookUp'!$B$5:$D$8, 3, FALSE)</f>
        <v>-75</v>
      </c>
      <c r="V3958" s="21">
        <f t="shared" si="1119"/>
        <v>1.2446750152946162E-2</v>
      </c>
      <c r="W3958" s="21">
        <f t="shared" si="1110"/>
        <v>-3.8488883124617779</v>
      </c>
      <c r="X3958" s="21">
        <f t="shared" si="1111"/>
        <v>0</v>
      </c>
      <c r="Y3958" s="21">
        <f t="shared" si="1112"/>
        <v>0</v>
      </c>
      <c r="Z3958" s="21">
        <f t="shared" si="1120"/>
        <v>0</v>
      </c>
      <c r="AA3958" s="21">
        <f t="shared" si="1113"/>
        <v>0</v>
      </c>
      <c r="AB3958" s="21">
        <f t="shared" si="1114"/>
        <v>0</v>
      </c>
      <c r="AC3958" s="21">
        <f t="shared" si="1115"/>
        <v>68</v>
      </c>
      <c r="AD3958" s="21">
        <f t="shared" si="1121"/>
        <v>0</v>
      </c>
      <c r="AE3958" s="21" t="str">
        <f t="shared" si="1116"/>
        <v>6/14/1:00</v>
      </c>
    </row>
    <row r="3959" spans="2:31">
      <c r="B3959" s="37">
        <v>6</v>
      </c>
      <c r="C3959" s="38">
        <v>14</v>
      </c>
      <c r="D3959" s="39">
        <v>2</v>
      </c>
      <c r="E3959" s="17">
        <v>18.899999999999999</v>
      </c>
      <c r="F3959" s="17">
        <v>0</v>
      </c>
      <c r="G3959" s="17">
        <v>0</v>
      </c>
      <c r="H3959" s="37">
        <f t="shared" si="1104"/>
        <v>66.02</v>
      </c>
      <c r="I3959" s="37">
        <f>IF(H3959&lt;'Roof Calculator'!$G$8, 1, 0)</f>
        <v>0</v>
      </c>
      <c r="J3959" s="37">
        <f>IF(H3959&gt;='Roof Calculator'!$G$8, 1, 0)</f>
        <v>1</v>
      </c>
      <c r="K3959" s="37">
        <f t="shared" si="1105"/>
        <v>0</v>
      </c>
      <c r="L3959" s="37">
        <f t="shared" si="1106"/>
        <v>66.02</v>
      </c>
      <c r="M3959" s="37">
        <v>0</v>
      </c>
      <c r="N3959" s="37">
        <f t="shared" si="1107"/>
        <v>0</v>
      </c>
      <c r="O3959" s="37">
        <v>0</v>
      </c>
      <c r="P3959" s="37">
        <v>0</v>
      </c>
      <c r="Q3959" s="21">
        <f t="shared" si="1108"/>
        <v>39.790999999999997</v>
      </c>
      <c r="R3959" s="21">
        <f t="shared" si="1117"/>
        <v>165.04166666666404</v>
      </c>
      <c r="S3959" s="21">
        <f t="shared" si="1118"/>
        <v>23.259045157588027</v>
      </c>
      <c r="T3959" s="21">
        <f t="shared" si="1109"/>
        <v>86.147999999999996</v>
      </c>
      <c r="U3959" s="37">
        <f>VLOOKUP(Time_Zone, 'LSTM LookUp'!$B$5:$D$8, 3, FALSE)</f>
        <v>-75</v>
      </c>
      <c r="V3959" s="21">
        <f t="shared" si="1119"/>
        <v>3.9499891383409924E-3</v>
      </c>
      <c r="W3959" s="21">
        <f t="shared" si="1110"/>
        <v>11.148987497284581</v>
      </c>
      <c r="X3959" s="21">
        <f t="shared" si="1111"/>
        <v>0</v>
      </c>
      <c r="Y3959" s="21">
        <f t="shared" si="1112"/>
        <v>0</v>
      </c>
      <c r="Z3959" s="21">
        <f t="shared" si="1120"/>
        <v>0</v>
      </c>
      <c r="AA3959" s="21">
        <f t="shared" si="1113"/>
        <v>0</v>
      </c>
      <c r="AB3959" s="21">
        <f t="shared" si="1114"/>
        <v>0</v>
      </c>
      <c r="AC3959" s="21">
        <f t="shared" si="1115"/>
        <v>66.02</v>
      </c>
      <c r="AD3959" s="21">
        <f t="shared" si="1121"/>
        <v>0</v>
      </c>
      <c r="AE3959" s="21" t="str">
        <f t="shared" si="1116"/>
        <v>6/14/2:00</v>
      </c>
    </row>
    <row r="3960" spans="2:31">
      <c r="B3960" s="37">
        <v>6</v>
      </c>
      <c r="C3960" s="38">
        <v>14</v>
      </c>
      <c r="D3960" s="39">
        <v>3</v>
      </c>
      <c r="E3960" s="17">
        <v>18.3</v>
      </c>
      <c r="F3960" s="17">
        <v>0</v>
      </c>
      <c r="G3960" s="17">
        <v>0</v>
      </c>
      <c r="H3960" s="37">
        <f t="shared" si="1104"/>
        <v>64.94</v>
      </c>
      <c r="I3960" s="37">
        <f>IF(H3960&lt;'Roof Calculator'!$G$8, 1, 0)</f>
        <v>0</v>
      </c>
      <c r="J3960" s="37">
        <f>IF(H3960&gt;='Roof Calculator'!$G$8, 1, 0)</f>
        <v>1</v>
      </c>
      <c r="K3960" s="37">
        <f t="shared" si="1105"/>
        <v>0</v>
      </c>
      <c r="L3960" s="37">
        <f t="shared" si="1106"/>
        <v>64.94</v>
      </c>
      <c r="M3960" s="37">
        <v>0</v>
      </c>
      <c r="N3960" s="37">
        <f t="shared" si="1107"/>
        <v>0</v>
      </c>
      <c r="O3960" s="37">
        <v>0</v>
      </c>
      <c r="P3960" s="37">
        <v>0</v>
      </c>
      <c r="Q3960" s="21">
        <f t="shared" si="1108"/>
        <v>39.790999999999997</v>
      </c>
      <c r="R3960" s="21">
        <f t="shared" si="1117"/>
        <v>165.0833333333307</v>
      </c>
      <c r="S3960" s="21">
        <f t="shared" si="1118"/>
        <v>23.261241994651719</v>
      </c>
      <c r="T3960" s="21">
        <f t="shared" si="1109"/>
        <v>86.147999999999996</v>
      </c>
      <c r="U3960" s="37">
        <f>VLOOKUP(Time_Zone, 'LSTM LookUp'!$B$5:$D$8, 3, FALSE)</f>
        <v>-75</v>
      </c>
      <c r="V3960" s="21">
        <f t="shared" si="1119"/>
        <v>-4.5505156564651372E-3</v>
      </c>
      <c r="W3960" s="21">
        <f t="shared" si="1110"/>
        <v>26.146862371085888</v>
      </c>
      <c r="X3960" s="21">
        <f t="shared" si="1111"/>
        <v>0</v>
      </c>
      <c r="Y3960" s="21">
        <f t="shared" si="1112"/>
        <v>0</v>
      </c>
      <c r="Z3960" s="21">
        <f t="shared" si="1120"/>
        <v>0</v>
      </c>
      <c r="AA3960" s="21">
        <f t="shared" si="1113"/>
        <v>0</v>
      </c>
      <c r="AB3960" s="21">
        <f t="shared" si="1114"/>
        <v>0</v>
      </c>
      <c r="AC3960" s="21">
        <f t="shared" si="1115"/>
        <v>64.94</v>
      </c>
      <c r="AD3960" s="21">
        <f t="shared" si="1121"/>
        <v>0</v>
      </c>
      <c r="AE3960" s="21" t="str">
        <f t="shared" si="1116"/>
        <v>6/14/3:00</v>
      </c>
    </row>
    <row r="3961" spans="2:31">
      <c r="B3961" s="37">
        <v>6</v>
      </c>
      <c r="C3961" s="38">
        <v>14</v>
      </c>
      <c r="D3961" s="39">
        <v>4</v>
      </c>
      <c r="E3961" s="17">
        <v>17.8</v>
      </c>
      <c r="F3961" s="17">
        <v>0</v>
      </c>
      <c r="G3961" s="17">
        <v>0</v>
      </c>
      <c r="H3961" s="37">
        <f t="shared" si="1104"/>
        <v>64.040000000000006</v>
      </c>
      <c r="I3961" s="37">
        <f>IF(H3961&lt;'Roof Calculator'!$G$8, 1, 0)</f>
        <v>0</v>
      </c>
      <c r="J3961" s="37">
        <f>IF(H3961&gt;='Roof Calculator'!$G$8, 1, 0)</f>
        <v>1</v>
      </c>
      <c r="K3961" s="37">
        <f t="shared" si="1105"/>
        <v>0</v>
      </c>
      <c r="L3961" s="37">
        <f t="shared" si="1106"/>
        <v>64.040000000000006</v>
      </c>
      <c r="M3961" s="37">
        <v>0</v>
      </c>
      <c r="N3961" s="37">
        <f t="shared" si="1107"/>
        <v>0</v>
      </c>
      <c r="O3961" s="37">
        <v>0</v>
      </c>
      <c r="P3961" s="37">
        <v>0</v>
      </c>
      <c r="Q3961" s="21">
        <f t="shared" si="1108"/>
        <v>39.790999999999997</v>
      </c>
      <c r="R3961" s="21">
        <f t="shared" si="1117"/>
        <v>165.12499999999736</v>
      </c>
      <c r="S3961" s="21">
        <f t="shared" si="1118"/>
        <v>23.263426196812205</v>
      </c>
      <c r="T3961" s="21">
        <f t="shared" si="1109"/>
        <v>86.147999999999996</v>
      </c>
      <c r="U3961" s="37">
        <f>VLOOKUP(Time_Zone, 'LSTM LookUp'!$B$5:$D$8, 3, FALSE)</f>
        <v>-75</v>
      </c>
      <c r="V3961" s="21">
        <f t="shared" si="1119"/>
        <v>-1.3054738671719024E-2</v>
      </c>
      <c r="W3961" s="21">
        <f t="shared" si="1110"/>
        <v>41.144736315332068</v>
      </c>
      <c r="X3961" s="21">
        <f t="shared" si="1111"/>
        <v>0</v>
      </c>
      <c r="Y3961" s="21">
        <f t="shared" si="1112"/>
        <v>0</v>
      </c>
      <c r="Z3961" s="21">
        <f t="shared" si="1120"/>
        <v>0</v>
      </c>
      <c r="AA3961" s="21">
        <f t="shared" si="1113"/>
        <v>0</v>
      </c>
      <c r="AB3961" s="21">
        <f t="shared" si="1114"/>
        <v>0</v>
      </c>
      <c r="AC3961" s="21">
        <f t="shared" si="1115"/>
        <v>64.040000000000006</v>
      </c>
      <c r="AD3961" s="21">
        <f t="shared" si="1121"/>
        <v>0</v>
      </c>
      <c r="AE3961" s="21" t="str">
        <f t="shared" si="1116"/>
        <v>6/14/4:00</v>
      </c>
    </row>
    <row r="3962" spans="2:31">
      <c r="B3962" s="37">
        <v>6</v>
      </c>
      <c r="C3962" s="38">
        <v>14</v>
      </c>
      <c r="D3962" s="39">
        <v>5</v>
      </c>
      <c r="E3962" s="17">
        <v>17.2</v>
      </c>
      <c r="F3962" s="17">
        <v>0</v>
      </c>
      <c r="G3962" s="17">
        <v>0</v>
      </c>
      <c r="H3962" s="37">
        <f t="shared" si="1104"/>
        <v>62.959999999999994</v>
      </c>
      <c r="I3962" s="37">
        <f>IF(H3962&lt;'Roof Calculator'!$G$8, 1, 0)</f>
        <v>0</v>
      </c>
      <c r="J3962" s="37">
        <f>IF(H3962&gt;='Roof Calculator'!$G$8, 1, 0)</f>
        <v>1</v>
      </c>
      <c r="K3962" s="37">
        <f t="shared" si="1105"/>
        <v>0</v>
      </c>
      <c r="L3962" s="37">
        <f t="shared" si="1106"/>
        <v>62.959999999999994</v>
      </c>
      <c r="M3962" s="37">
        <v>0</v>
      </c>
      <c r="N3962" s="37">
        <f t="shared" si="1107"/>
        <v>0</v>
      </c>
      <c r="O3962" s="37">
        <v>0</v>
      </c>
      <c r="P3962" s="37">
        <v>0</v>
      </c>
      <c r="Q3962" s="21">
        <f t="shared" si="1108"/>
        <v>39.790999999999997</v>
      </c>
      <c r="R3962" s="21">
        <f t="shared" si="1117"/>
        <v>165.16666666666401</v>
      </c>
      <c r="S3962" s="21">
        <f t="shared" si="1118"/>
        <v>23.26559776232774</v>
      </c>
      <c r="T3962" s="21">
        <f t="shared" si="1109"/>
        <v>86.147999999999996</v>
      </c>
      <c r="U3962" s="37">
        <f>VLOOKUP(Time_Zone, 'LSTM LookUp'!$B$5:$D$8, 3, FALSE)</f>
        <v>-75</v>
      </c>
      <c r="V3962" s="21">
        <f t="shared" si="1119"/>
        <v>-2.1562654338101117E-2</v>
      </c>
      <c r="W3962" s="21">
        <f t="shared" si="1110"/>
        <v>56.142609336415468</v>
      </c>
      <c r="X3962" s="21">
        <f t="shared" si="1111"/>
        <v>0</v>
      </c>
      <c r="Y3962" s="21">
        <f t="shared" si="1112"/>
        <v>0</v>
      </c>
      <c r="Z3962" s="21">
        <f t="shared" si="1120"/>
        <v>0</v>
      </c>
      <c r="AA3962" s="21">
        <f t="shared" si="1113"/>
        <v>0</v>
      </c>
      <c r="AB3962" s="21">
        <f t="shared" si="1114"/>
        <v>0</v>
      </c>
      <c r="AC3962" s="21">
        <f t="shared" si="1115"/>
        <v>62.959999999999994</v>
      </c>
      <c r="AD3962" s="21">
        <f t="shared" si="1121"/>
        <v>0</v>
      </c>
      <c r="AE3962" s="21" t="str">
        <f t="shared" si="1116"/>
        <v>6/14/5:00</v>
      </c>
    </row>
    <row r="3963" spans="2:31">
      <c r="B3963" s="37">
        <v>6</v>
      </c>
      <c r="C3963" s="38">
        <v>14</v>
      </c>
      <c r="D3963" s="39">
        <v>6</v>
      </c>
      <c r="E3963" s="17">
        <v>17.8</v>
      </c>
      <c r="F3963" s="17">
        <v>11</v>
      </c>
      <c r="G3963" s="17">
        <v>4</v>
      </c>
      <c r="H3963" s="37">
        <f t="shared" si="1104"/>
        <v>64.040000000000006</v>
      </c>
      <c r="I3963" s="37">
        <f>IF(H3963&lt;'Roof Calculator'!$G$8, 1, 0)</f>
        <v>0</v>
      </c>
      <c r="J3963" s="37">
        <f>IF(H3963&gt;='Roof Calculator'!$G$8, 1, 0)</f>
        <v>1</v>
      </c>
      <c r="K3963" s="37">
        <f t="shared" si="1105"/>
        <v>0</v>
      </c>
      <c r="L3963" s="37">
        <f t="shared" si="1106"/>
        <v>64.040000000000006</v>
      </c>
      <c r="M3963" s="37">
        <v>0</v>
      </c>
      <c r="N3963" s="37">
        <f t="shared" si="1107"/>
        <v>11</v>
      </c>
      <c r="O3963" s="37">
        <v>0</v>
      </c>
      <c r="P3963" s="37">
        <v>0</v>
      </c>
      <c r="Q3963" s="21">
        <f t="shared" si="1108"/>
        <v>39.790999999999997</v>
      </c>
      <c r="R3963" s="21">
        <f t="shared" si="1117"/>
        <v>165.20833333333067</v>
      </c>
      <c r="S3963" s="21">
        <f t="shared" si="1118"/>
        <v>23.267756689466488</v>
      </c>
      <c r="T3963" s="21">
        <f t="shared" si="1109"/>
        <v>86.147999999999996</v>
      </c>
      <c r="U3963" s="37">
        <f>VLOOKUP(Time_Zone, 'LSTM LookUp'!$B$5:$D$8, 3, FALSE)</f>
        <v>-75</v>
      </c>
      <c r="V3963" s="21">
        <f t="shared" si="1119"/>
        <v>-3.0074237076775701E-2</v>
      </c>
      <c r="W3963" s="21">
        <f t="shared" si="1110"/>
        <v>71.140481440730781</v>
      </c>
      <c r="X3963" s="21">
        <f t="shared" si="1111"/>
        <v>1.9239690872437585</v>
      </c>
      <c r="Y3963" s="21">
        <f t="shared" si="1112"/>
        <v>12.923969087243758</v>
      </c>
      <c r="Z3963" s="21">
        <f t="shared" si="1120"/>
        <v>4.0966724754436736</v>
      </c>
      <c r="AA3963" s="21">
        <f t="shared" si="1113"/>
        <v>0</v>
      </c>
      <c r="AB3963" s="21">
        <f t="shared" si="1114"/>
        <v>4.0966724754436736</v>
      </c>
      <c r="AC3963" s="21">
        <f t="shared" si="1115"/>
        <v>64.040000000000006</v>
      </c>
      <c r="AD3963" s="21">
        <f t="shared" si="1121"/>
        <v>4.0966724754436736</v>
      </c>
      <c r="AE3963" s="21" t="str">
        <f t="shared" si="1116"/>
        <v>6/14/6:00</v>
      </c>
    </row>
    <row r="3964" spans="2:31">
      <c r="B3964" s="37">
        <v>6</v>
      </c>
      <c r="C3964" s="38">
        <v>14</v>
      </c>
      <c r="D3964" s="39">
        <v>7</v>
      </c>
      <c r="E3964" s="17">
        <v>18.3</v>
      </c>
      <c r="F3964" s="17">
        <v>53</v>
      </c>
      <c r="G3964" s="17">
        <v>1</v>
      </c>
      <c r="H3964" s="37">
        <f t="shared" si="1104"/>
        <v>64.94</v>
      </c>
      <c r="I3964" s="37">
        <f>IF(H3964&lt;'Roof Calculator'!$G$8, 1, 0)</f>
        <v>0</v>
      </c>
      <c r="J3964" s="37">
        <f>IF(H3964&gt;='Roof Calculator'!$G$8, 1, 0)</f>
        <v>1</v>
      </c>
      <c r="K3964" s="37">
        <f t="shared" si="1105"/>
        <v>0</v>
      </c>
      <c r="L3964" s="37">
        <f t="shared" si="1106"/>
        <v>64.94</v>
      </c>
      <c r="M3964" s="37">
        <v>0</v>
      </c>
      <c r="N3964" s="37">
        <f t="shared" si="1107"/>
        <v>53</v>
      </c>
      <c r="O3964" s="37">
        <v>0</v>
      </c>
      <c r="P3964" s="37">
        <v>0</v>
      </c>
      <c r="Q3964" s="21">
        <f t="shared" si="1108"/>
        <v>39.790999999999997</v>
      </c>
      <c r="R3964" s="21">
        <f t="shared" si="1117"/>
        <v>165.24999999999733</v>
      </c>
      <c r="S3964" s="21">
        <f t="shared" si="1118"/>
        <v>23.26990297650649</v>
      </c>
      <c r="T3964" s="21">
        <f t="shared" si="1109"/>
        <v>86.147999999999996</v>
      </c>
      <c r="U3964" s="37">
        <f>VLOOKUP(Time_Zone, 'LSTM LookUp'!$B$5:$D$8, 3, FALSE)</f>
        <v>-75</v>
      </c>
      <c r="V3964" s="21">
        <f t="shared" si="1119"/>
        <v>-3.8589461299461725E-2</v>
      </c>
      <c r="W3964" s="21">
        <f t="shared" si="1110"/>
        <v>86.13835263467513</v>
      </c>
      <c r="X3964" s="21">
        <f t="shared" si="1111"/>
        <v>0.30037513079482858</v>
      </c>
      <c r="Y3964" s="21">
        <f t="shared" si="1112"/>
        <v>53.300375130794826</v>
      </c>
      <c r="Z3964" s="21">
        <f t="shared" si="1120"/>
        <v>16.895287992035673</v>
      </c>
      <c r="AA3964" s="21">
        <f t="shared" si="1113"/>
        <v>0</v>
      </c>
      <c r="AB3964" s="21">
        <f t="shared" si="1114"/>
        <v>16.895287992035673</v>
      </c>
      <c r="AC3964" s="21">
        <f t="shared" si="1115"/>
        <v>64.94</v>
      </c>
      <c r="AD3964" s="21">
        <f t="shared" si="1121"/>
        <v>16.895287992035673</v>
      </c>
      <c r="AE3964" s="21" t="str">
        <f t="shared" si="1116"/>
        <v>6/14/7:00</v>
      </c>
    </row>
    <row r="3965" spans="2:31">
      <c r="B3965" s="37">
        <v>6</v>
      </c>
      <c r="C3965" s="38">
        <v>14</v>
      </c>
      <c r="D3965" s="39">
        <v>8</v>
      </c>
      <c r="E3965" s="17">
        <v>20</v>
      </c>
      <c r="F3965" s="17">
        <v>142</v>
      </c>
      <c r="G3965" s="17">
        <v>151</v>
      </c>
      <c r="H3965" s="37">
        <f t="shared" si="1104"/>
        <v>68</v>
      </c>
      <c r="I3965" s="37">
        <f>IF(H3965&lt;'Roof Calculator'!$G$8, 1, 0)</f>
        <v>0</v>
      </c>
      <c r="J3965" s="37">
        <f>IF(H3965&gt;='Roof Calculator'!$G$8, 1, 0)</f>
        <v>1</v>
      </c>
      <c r="K3965" s="37">
        <f t="shared" si="1105"/>
        <v>0</v>
      </c>
      <c r="L3965" s="37">
        <f t="shared" si="1106"/>
        <v>68</v>
      </c>
      <c r="M3965" s="37">
        <v>0</v>
      </c>
      <c r="N3965" s="37">
        <f t="shared" si="1107"/>
        <v>142</v>
      </c>
      <c r="O3965" s="37">
        <v>0</v>
      </c>
      <c r="P3965" s="37">
        <v>0</v>
      </c>
      <c r="Q3965" s="21">
        <f t="shared" si="1108"/>
        <v>39.790999999999997</v>
      </c>
      <c r="R3965" s="21">
        <f t="shared" si="1117"/>
        <v>165.29166666666399</v>
      </c>
      <c r="S3965" s="21">
        <f t="shared" si="1118"/>
        <v>23.272036621735701</v>
      </c>
      <c r="T3965" s="21">
        <f t="shared" si="1109"/>
        <v>86.147999999999996</v>
      </c>
      <c r="U3965" s="37">
        <f>VLOOKUP(Time_Zone, 'LSTM LookUp'!$B$5:$D$8, 3, FALSE)</f>
        <v>-75</v>
      </c>
      <c r="V3965" s="21">
        <f t="shared" si="1119"/>
        <v>-4.7108301408468778E-2</v>
      </c>
      <c r="W3965" s="21">
        <f t="shared" si="1110"/>
        <v>101.13622292464785</v>
      </c>
      <c r="X3965" s="21">
        <f t="shared" si="1111"/>
        <v>17.59526428175522</v>
      </c>
      <c r="Y3965" s="21">
        <f t="shared" si="1112"/>
        <v>159.59526428175522</v>
      </c>
      <c r="Z3965" s="21">
        <f t="shared" si="1120"/>
        <v>50.588911346093347</v>
      </c>
      <c r="AA3965" s="21">
        <f t="shared" si="1113"/>
        <v>0</v>
      </c>
      <c r="AB3965" s="21">
        <f t="shared" si="1114"/>
        <v>50.588911346093347</v>
      </c>
      <c r="AC3965" s="21">
        <f t="shared" si="1115"/>
        <v>68</v>
      </c>
      <c r="AD3965" s="21">
        <f t="shared" si="1121"/>
        <v>50.588911346093347</v>
      </c>
      <c r="AE3965" s="21" t="str">
        <f t="shared" si="1116"/>
        <v>6/14/8:00</v>
      </c>
    </row>
    <row r="3966" spans="2:31">
      <c r="B3966" s="37">
        <v>6</v>
      </c>
      <c r="C3966" s="38">
        <v>14</v>
      </c>
      <c r="D3966" s="39">
        <v>9</v>
      </c>
      <c r="E3966" s="17">
        <v>21.1</v>
      </c>
      <c r="F3966" s="17">
        <v>161</v>
      </c>
      <c r="G3966" s="17">
        <v>572</v>
      </c>
      <c r="H3966" s="37">
        <f t="shared" si="1104"/>
        <v>69.98</v>
      </c>
      <c r="I3966" s="37">
        <f>IF(H3966&lt;'Roof Calculator'!$G$8, 1, 0)</f>
        <v>0</v>
      </c>
      <c r="J3966" s="37">
        <f>IF(H3966&gt;='Roof Calculator'!$G$8, 1, 0)</f>
        <v>1</v>
      </c>
      <c r="K3966" s="37">
        <f t="shared" si="1105"/>
        <v>0</v>
      </c>
      <c r="L3966" s="37">
        <f t="shared" si="1106"/>
        <v>69.98</v>
      </c>
      <c r="M3966" s="37">
        <v>0</v>
      </c>
      <c r="N3966" s="37">
        <f t="shared" si="1107"/>
        <v>161</v>
      </c>
      <c r="O3966" s="37">
        <v>0</v>
      </c>
      <c r="P3966" s="37">
        <v>0</v>
      </c>
      <c r="Q3966" s="21">
        <f t="shared" si="1108"/>
        <v>39.790999999999997</v>
      </c>
      <c r="R3966" s="21">
        <f t="shared" si="1117"/>
        <v>165.33333333333064</v>
      </c>
      <c r="S3966" s="21">
        <f t="shared" si="1118"/>
        <v>23.27415762345198</v>
      </c>
      <c r="T3966" s="21">
        <f t="shared" si="1109"/>
        <v>86.147999999999996</v>
      </c>
      <c r="U3966" s="37">
        <f>VLOOKUP(Time_Zone, 'LSTM LookUp'!$B$5:$D$8, 3, FALSE)</f>
        <v>-75</v>
      </c>
      <c r="V3966" s="21">
        <f t="shared" si="1119"/>
        <v>-5.5630731796766364E-2</v>
      </c>
      <c r="W3966" s="21">
        <f t="shared" si="1110"/>
        <v>116.13409231705079</v>
      </c>
      <c r="X3966" s="21">
        <f t="shared" si="1111"/>
        <v>-33.193983450902614</v>
      </c>
      <c r="Y3966" s="21">
        <f t="shared" si="1112"/>
        <v>127.80601654909739</v>
      </c>
      <c r="Z3966" s="21">
        <f t="shared" si="1120"/>
        <v>40.512275033957664</v>
      </c>
      <c r="AA3966" s="21">
        <f t="shared" si="1113"/>
        <v>0</v>
      </c>
      <c r="AB3966" s="21">
        <f t="shared" si="1114"/>
        <v>40.512275033957664</v>
      </c>
      <c r="AC3966" s="21">
        <f t="shared" si="1115"/>
        <v>69.98</v>
      </c>
      <c r="AD3966" s="21">
        <f t="shared" si="1121"/>
        <v>40.512275033957664</v>
      </c>
      <c r="AE3966" s="21" t="str">
        <f t="shared" si="1116"/>
        <v>6/14/9:00</v>
      </c>
    </row>
    <row r="3967" spans="2:31">
      <c r="B3967" s="37">
        <v>6</v>
      </c>
      <c r="C3967" s="38">
        <v>14</v>
      </c>
      <c r="D3967" s="39">
        <v>10</v>
      </c>
      <c r="E3967" s="17">
        <v>23.3</v>
      </c>
      <c r="F3967" s="17">
        <v>309</v>
      </c>
      <c r="G3967" s="17">
        <v>239</v>
      </c>
      <c r="H3967" s="37">
        <f t="shared" si="1104"/>
        <v>73.94</v>
      </c>
      <c r="I3967" s="37">
        <f>IF(H3967&lt;'Roof Calculator'!$G$8, 1, 0)</f>
        <v>0</v>
      </c>
      <c r="J3967" s="37">
        <f>IF(H3967&gt;='Roof Calculator'!$G$8, 1, 0)</f>
        <v>1</v>
      </c>
      <c r="K3967" s="37">
        <f t="shared" si="1105"/>
        <v>0</v>
      </c>
      <c r="L3967" s="37">
        <f t="shared" si="1106"/>
        <v>73.94</v>
      </c>
      <c r="M3967" s="37">
        <v>0</v>
      </c>
      <c r="N3967" s="37">
        <f t="shared" si="1107"/>
        <v>309</v>
      </c>
      <c r="O3967" s="37">
        <v>0</v>
      </c>
      <c r="P3967" s="37">
        <v>0</v>
      </c>
      <c r="Q3967" s="21">
        <f t="shared" si="1108"/>
        <v>39.790999999999997</v>
      </c>
      <c r="R3967" s="21">
        <f t="shared" si="1117"/>
        <v>165.3749999999973</v>
      </c>
      <c r="S3967" s="21">
        <f t="shared" si="1118"/>
        <v>23.276265979963085</v>
      </c>
      <c r="T3967" s="21">
        <f t="shared" si="1109"/>
        <v>86.147999999999996</v>
      </c>
      <c r="U3967" s="37">
        <f>VLOOKUP(Time_Zone, 'LSTM LookUp'!$B$5:$D$8, 3, FALSE)</f>
        <v>-75</v>
      </c>
      <c r="V3967" s="21">
        <f t="shared" si="1119"/>
        <v>-6.4156726848046297E-2</v>
      </c>
      <c r="W3967" s="21">
        <f t="shared" si="1110"/>
        <v>131.13196081828795</v>
      </c>
      <c r="X3967" s="21">
        <f t="shared" si="1111"/>
        <v>-50.524757710526629</v>
      </c>
      <c r="Y3967" s="21">
        <f t="shared" si="1112"/>
        <v>258.47524228947339</v>
      </c>
      <c r="Z3967" s="21">
        <f t="shared" si="1120"/>
        <v>81.932137373809297</v>
      </c>
      <c r="AA3967" s="21">
        <f t="shared" si="1113"/>
        <v>0</v>
      </c>
      <c r="AB3967" s="21">
        <f t="shared" si="1114"/>
        <v>81.932137373809297</v>
      </c>
      <c r="AC3967" s="21">
        <f t="shared" si="1115"/>
        <v>73.94</v>
      </c>
      <c r="AD3967" s="21">
        <f t="shared" si="1121"/>
        <v>81.932137373809297</v>
      </c>
      <c r="AE3967" s="21" t="str">
        <f t="shared" si="1116"/>
        <v>6/14/10:00</v>
      </c>
    </row>
    <row r="3968" spans="2:31">
      <c r="B3968" s="37">
        <v>6</v>
      </c>
      <c r="C3968" s="38">
        <v>14</v>
      </c>
      <c r="D3968" s="39">
        <v>11</v>
      </c>
      <c r="E3968" s="17">
        <v>25</v>
      </c>
      <c r="F3968" s="17">
        <v>306</v>
      </c>
      <c r="G3968" s="17">
        <v>521</v>
      </c>
      <c r="H3968" s="37">
        <f t="shared" si="1104"/>
        <v>77</v>
      </c>
      <c r="I3968" s="37">
        <f>IF(H3968&lt;'Roof Calculator'!$G$8, 1, 0)</f>
        <v>0</v>
      </c>
      <c r="J3968" s="37">
        <f>IF(H3968&gt;='Roof Calculator'!$G$8, 1, 0)</f>
        <v>1</v>
      </c>
      <c r="K3968" s="37">
        <f t="shared" si="1105"/>
        <v>0</v>
      </c>
      <c r="L3968" s="37">
        <f t="shared" si="1106"/>
        <v>77</v>
      </c>
      <c r="M3968" s="37">
        <v>0</v>
      </c>
      <c r="N3968" s="37">
        <f t="shared" si="1107"/>
        <v>306</v>
      </c>
      <c r="O3968" s="37">
        <v>0</v>
      </c>
      <c r="P3968" s="37">
        <v>0</v>
      </c>
      <c r="Q3968" s="21">
        <f t="shared" si="1108"/>
        <v>39.790999999999997</v>
      </c>
      <c r="R3968" s="21">
        <f t="shared" si="1117"/>
        <v>165.41666666666396</v>
      </c>
      <c r="S3968" s="21">
        <f t="shared" si="1118"/>
        <v>23.278361689586692</v>
      </c>
      <c r="T3968" s="21">
        <f t="shared" si="1109"/>
        <v>86.147999999999996</v>
      </c>
      <c r="U3968" s="37">
        <f>VLOOKUP(Time_Zone, 'LSTM LookUp'!$B$5:$D$8, 3, FALSE)</f>
        <v>-75</v>
      </c>
      <c r="V3968" s="21">
        <f t="shared" si="1119"/>
        <v>-7.2686260936762892E-2</v>
      </c>
      <c r="W3968" s="21">
        <f t="shared" si="1110"/>
        <v>146.12982843476584</v>
      </c>
      <c r="X3968" s="21">
        <f t="shared" si="1111"/>
        <v>-173.56241546510162</v>
      </c>
      <c r="Y3968" s="21">
        <f t="shared" si="1112"/>
        <v>132.43758453489838</v>
      </c>
      <c r="Z3968" s="21">
        <f t="shared" si="1120"/>
        <v>41.980401192221599</v>
      </c>
      <c r="AA3968" s="21">
        <f t="shared" si="1113"/>
        <v>0</v>
      </c>
      <c r="AB3968" s="21">
        <f t="shared" si="1114"/>
        <v>41.980401192221599</v>
      </c>
      <c r="AC3968" s="21">
        <f t="shared" si="1115"/>
        <v>77</v>
      </c>
      <c r="AD3968" s="21">
        <f t="shared" si="1121"/>
        <v>41.980401192221599</v>
      </c>
      <c r="AE3968" s="21" t="str">
        <f t="shared" si="1116"/>
        <v>6/14/11:00</v>
      </c>
    </row>
    <row r="3969" spans="2:31">
      <c r="B3969" s="37">
        <v>6</v>
      </c>
      <c r="C3969" s="38">
        <v>14</v>
      </c>
      <c r="D3969" s="39">
        <v>12</v>
      </c>
      <c r="E3969" s="17">
        <v>26.1</v>
      </c>
      <c r="F3969" s="17">
        <v>312</v>
      </c>
      <c r="G3969" s="17">
        <v>498</v>
      </c>
      <c r="H3969" s="37">
        <f t="shared" si="1104"/>
        <v>78.98</v>
      </c>
      <c r="I3969" s="37">
        <f>IF(H3969&lt;'Roof Calculator'!$G$8, 1, 0)</f>
        <v>0</v>
      </c>
      <c r="J3969" s="37">
        <f>IF(H3969&gt;='Roof Calculator'!$G$8, 1, 0)</f>
        <v>1</v>
      </c>
      <c r="K3969" s="37">
        <f t="shared" si="1105"/>
        <v>0</v>
      </c>
      <c r="L3969" s="37">
        <f t="shared" si="1106"/>
        <v>78.98</v>
      </c>
      <c r="M3969" s="37">
        <v>0</v>
      </c>
      <c r="N3969" s="37">
        <f t="shared" si="1107"/>
        <v>312</v>
      </c>
      <c r="O3969" s="37">
        <v>0</v>
      </c>
      <c r="P3969" s="37">
        <v>0</v>
      </c>
      <c r="Q3969" s="21">
        <f t="shared" si="1108"/>
        <v>39.790999999999997</v>
      </c>
      <c r="R3969" s="21">
        <f t="shared" si="1117"/>
        <v>165.45833333333061</v>
      </c>
      <c r="S3969" s="21">
        <f t="shared" si="1118"/>
        <v>23.280444750650396</v>
      </c>
      <c r="T3969" s="21">
        <f t="shared" si="1109"/>
        <v>86.147999999999996</v>
      </c>
      <c r="U3969" s="37">
        <f>VLOOKUP(Time_Zone, 'LSTM LookUp'!$B$5:$D$8, 3, FALSE)</f>
        <v>-75</v>
      </c>
      <c r="V3969" s="21">
        <f t="shared" si="1119"/>
        <v>-8.1219308428203574E-2</v>
      </c>
      <c r="W3969" s="21">
        <f t="shared" si="1110"/>
        <v>161.12769517289297</v>
      </c>
      <c r="X3969" s="21">
        <f t="shared" si="1111"/>
        <v>-206.63779786667243</v>
      </c>
      <c r="Y3969" s="21">
        <f t="shared" si="1112"/>
        <v>105.36220213332757</v>
      </c>
      <c r="Z3969" s="21">
        <f t="shared" si="1120"/>
        <v>33.397977859430853</v>
      </c>
      <c r="AA3969" s="21">
        <f t="shared" si="1113"/>
        <v>0</v>
      </c>
      <c r="AB3969" s="21">
        <f t="shared" si="1114"/>
        <v>33.397977859430853</v>
      </c>
      <c r="AC3969" s="21">
        <f t="shared" si="1115"/>
        <v>78.98</v>
      </c>
      <c r="AD3969" s="21">
        <f t="shared" si="1121"/>
        <v>33.397977859430853</v>
      </c>
      <c r="AE3969" s="21" t="str">
        <f t="shared" si="1116"/>
        <v>6/14/12:00</v>
      </c>
    </row>
    <row r="3970" spans="2:31">
      <c r="B3970" s="37">
        <v>6</v>
      </c>
      <c r="C3970" s="38">
        <v>14</v>
      </c>
      <c r="D3970" s="39">
        <v>13</v>
      </c>
      <c r="E3970" s="17">
        <v>27.2</v>
      </c>
      <c r="F3970" s="17">
        <v>300</v>
      </c>
      <c r="G3970" s="17">
        <v>639</v>
      </c>
      <c r="H3970" s="37">
        <f t="shared" si="1104"/>
        <v>80.959999999999994</v>
      </c>
      <c r="I3970" s="37">
        <f>IF(H3970&lt;'Roof Calculator'!$G$8, 1, 0)</f>
        <v>0</v>
      </c>
      <c r="J3970" s="37">
        <f>IF(H3970&gt;='Roof Calculator'!$G$8, 1, 0)</f>
        <v>1</v>
      </c>
      <c r="K3970" s="37">
        <f t="shared" si="1105"/>
        <v>0</v>
      </c>
      <c r="L3970" s="37">
        <f t="shared" si="1106"/>
        <v>80.959999999999994</v>
      </c>
      <c r="M3970" s="37">
        <v>0</v>
      </c>
      <c r="N3970" s="37">
        <f t="shared" si="1107"/>
        <v>300</v>
      </c>
      <c r="O3970" s="37">
        <v>0</v>
      </c>
      <c r="P3970" s="37">
        <v>0</v>
      </c>
      <c r="Q3970" s="21">
        <f t="shared" si="1108"/>
        <v>39.790999999999997</v>
      </c>
      <c r="R3970" s="21">
        <f t="shared" si="1117"/>
        <v>165.49999999999727</v>
      </c>
      <c r="S3970" s="21">
        <f t="shared" si="1118"/>
        <v>23.282515161491727</v>
      </c>
      <c r="T3970" s="21">
        <f t="shared" si="1109"/>
        <v>86.147999999999996</v>
      </c>
      <c r="U3970" s="37">
        <f>VLOOKUP(Time_Zone, 'LSTM LookUp'!$B$5:$D$8, 3, FALSE)</f>
        <v>-75</v>
      </c>
      <c r="V3970" s="21">
        <f t="shared" si="1119"/>
        <v>-8.9755843678537728E-2</v>
      </c>
      <c r="W3970" s="21">
        <f t="shared" si="1110"/>
        <v>176.12556103908037</v>
      </c>
      <c r="X3970" s="21">
        <f t="shared" si="1111"/>
        <v>-288.33838184536091</v>
      </c>
      <c r="Y3970" s="21">
        <f t="shared" si="1112"/>
        <v>11.661618154639086</v>
      </c>
      <c r="Z3970" s="21">
        <f t="shared" si="1120"/>
        <v>3.6965292775574659</v>
      </c>
      <c r="AA3970" s="21">
        <f t="shared" si="1113"/>
        <v>0</v>
      </c>
      <c r="AB3970" s="21">
        <f t="shared" si="1114"/>
        <v>3.6965292775574659</v>
      </c>
      <c r="AC3970" s="21">
        <f t="shared" si="1115"/>
        <v>80.959999999999994</v>
      </c>
      <c r="AD3970" s="21">
        <f t="shared" si="1121"/>
        <v>3.6965292775574659</v>
      </c>
      <c r="AE3970" s="21" t="str">
        <f t="shared" si="1116"/>
        <v>6/14/13:00</v>
      </c>
    </row>
    <row r="3971" spans="2:31">
      <c r="B3971" s="37">
        <v>6</v>
      </c>
      <c r="C3971" s="38">
        <v>14</v>
      </c>
      <c r="D3971" s="39">
        <v>14</v>
      </c>
      <c r="E3971" s="17">
        <v>27.8</v>
      </c>
      <c r="F3971" s="17">
        <v>434</v>
      </c>
      <c r="G3971" s="17">
        <v>65</v>
      </c>
      <c r="H3971" s="37">
        <f t="shared" si="1104"/>
        <v>82.04</v>
      </c>
      <c r="I3971" s="37">
        <f>IF(H3971&lt;'Roof Calculator'!$G$8, 1, 0)</f>
        <v>0</v>
      </c>
      <c r="J3971" s="37">
        <f>IF(H3971&gt;='Roof Calculator'!$G$8, 1, 0)</f>
        <v>1</v>
      </c>
      <c r="K3971" s="37">
        <f t="shared" si="1105"/>
        <v>0</v>
      </c>
      <c r="L3971" s="37">
        <f t="shared" si="1106"/>
        <v>82.04</v>
      </c>
      <c r="M3971" s="37">
        <v>0</v>
      </c>
      <c r="N3971" s="37">
        <f t="shared" si="1107"/>
        <v>434</v>
      </c>
      <c r="O3971" s="37">
        <v>0</v>
      </c>
      <c r="P3971" s="37">
        <v>0</v>
      </c>
      <c r="Q3971" s="21">
        <f t="shared" si="1108"/>
        <v>39.790999999999997</v>
      </c>
      <c r="R3971" s="21">
        <f t="shared" si="1117"/>
        <v>165.54166666666393</v>
      </c>
      <c r="S3971" s="21">
        <f t="shared" si="1118"/>
        <v>23.284572920458107</v>
      </c>
      <c r="T3971" s="21">
        <f t="shared" si="1109"/>
        <v>86.147999999999996</v>
      </c>
      <c r="U3971" s="37">
        <f>VLOOKUP(Time_Zone, 'LSTM LookUp'!$B$5:$D$8, 3, FALSE)</f>
        <v>-75</v>
      </c>
      <c r="V3971" s="21">
        <f t="shared" si="1119"/>
        <v>-9.8295841034885312E-2</v>
      </c>
      <c r="W3971" s="21">
        <f t="shared" si="1110"/>
        <v>191.12342603974125</v>
      </c>
      <c r="X3971" s="21">
        <f t="shared" si="1111"/>
        <v>-28.571113516316981</v>
      </c>
      <c r="Y3971" s="21">
        <f t="shared" si="1112"/>
        <v>405.42888648368302</v>
      </c>
      <c r="Z3971" s="21">
        <f t="shared" si="1120"/>
        <v>128.51387594596122</v>
      </c>
      <c r="AA3971" s="21">
        <f t="shared" si="1113"/>
        <v>0</v>
      </c>
      <c r="AB3971" s="21">
        <f t="shared" si="1114"/>
        <v>128.51387594596122</v>
      </c>
      <c r="AC3971" s="21">
        <f t="shared" si="1115"/>
        <v>82.04</v>
      </c>
      <c r="AD3971" s="21">
        <f t="shared" si="1121"/>
        <v>128.51387594596122</v>
      </c>
      <c r="AE3971" s="21" t="str">
        <f t="shared" si="1116"/>
        <v>6/14/14:00</v>
      </c>
    </row>
    <row r="3972" spans="2:31">
      <c r="B3972" s="37">
        <v>6</v>
      </c>
      <c r="C3972" s="38">
        <v>14</v>
      </c>
      <c r="D3972" s="39">
        <v>15</v>
      </c>
      <c r="E3972" s="17">
        <v>27.2</v>
      </c>
      <c r="F3972" s="17">
        <v>428</v>
      </c>
      <c r="G3972" s="17">
        <v>344</v>
      </c>
      <c r="H3972" s="37">
        <f t="shared" si="1104"/>
        <v>80.959999999999994</v>
      </c>
      <c r="I3972" s="37">
        <f>IF(H3972&lt;'Roof Calculator'!$G$8, 1, 0)</f>
        <v>0</v>
      </c>
      <c r="J3972" s="37">
        <f>IF(H3972&gt;='Roof Calculator'!$G$8, 1, 0)</f>
        <v>1</v>
      </c>
      <c r="K3972" s="37">
        <f t="shared" si="1105"/>
        <v>0</v>
      </c>
      <c r="L3972" s="37">
        <f t="shared" si="1106"/>
        <v>80.959999999999994</v>
      </c>
      <c r="M3972" s="37">
        <v>0</v>
      </c>
      <c r="N3972" s="37">
        <f t="shared" si="1107"/>
        <v>428</v>
      </c>
      <c r="O3972" s="37">
        <v>0</v>
      </c>
      <c r="P3972" s="37">
        <v>0</v>
      </c>
      <c r="Q3972" s="21">
        <f t="shared" si="1108"/>
        <v>39.790999999999997</v>
      </c>
      <c r="R3972" s="21">
        <f t="shared" si="1117"/>
        <v>165.58333333333059</v>
      </c>
      <c r="S3972" s="21">
        <f t="shared" si="1118"/>
        <v>23.286618025906925</v>
      </c>
      <c r="T3972" s="21">
        <f t="shared" si="1109"/>
        <v>86.147999999999996</v>
      </c>
      <c r="U3972" s="37">
        <f>VLOOKUP(Time_Zone, 'LSTM LookUp'!$B$5:$D$8, 3, FALSE)</f>
        <v>-75</v>
      </c>
      <c r="V3972" s="21">
        <f t="shared" si="1119"/>
        <v>-0.10683927483535771</v>
      </c>
      <c r="W3972" s="21">
        <f t="shared" si="1110"/>
        <v>206.12129018129113</v>
      </c>
      <c r="X3972" s="21">
        <f t="shared" si="1111"/>
        <v>-130.95957959262532</v>
      </c>
      <c r="Y3972" s="21">
        <f t="shared" si="1112"/>
        <v>297.04042040737465</v>
      </c>
      <c r="Z3972" s="21">
        <f t="shared" si="1120"/>
        <v>94.156625272200145</v>
      </c>
      <c r="AA3972" s="21">
        <f t="shared" si="1113"/>
        <v>0</v>
      </c>
      <c r="AB3972" s="21">
        <f t="shared" si="1114"/>
        <v>94.156625272200145</v>
      </c>
      <c r="AC3972" s="21">
        <f t="shared" si="1115"/>
        <v>80.959999999999994</v>
      </c>
      <c r="AD3972" s="21">
        <f t="shared" si="1121"/>
        <v>94.156625272200145</v>
      </c>
      <c r="AE3972" s="21" t="str">
        <f t="shared" si="1116"/>
        <v>6/14/15:00</v>
      </c>
    </row>
    <row r="3973" spans="2:31">
      <c r="B3973" s="37">
        <v>6</v>
      </c>
      <c r="C3973" s="38">
        <v>14</v>
      </c>
      <c r="D3973" s="39">
        <v>16</v>
      </c>
      <c r="E3973" s="17">
        <v>27.2</v>
      </c>
      <c r="F3973" s="17">
        <v>305</v>
      </c>
      <c r="G3973" s="17">
        <v>247</v>
      </c>
      <c r="H3973" s="37">
        <f t="shared" si="1104"/>
        <v>80.959999999999994</v>
      </c>
      <c r="I3973" s="37">
        <f>IF(H3973&lt;'Roof Calculator'!$G$8, 1, 0)</f>
        <v>0</v>
      </c>
      <c r="J3973" s="37">
        <f>IF(H3973&gt;='Roof Calculator'!$G$8, 1, 0)</f>
        <v>1</v>
      </c>
      <c r="K3973" s="37">
        <f t="shared" si="1105"/>
        <v>0</v>
      </c>
      <c r="L3973" s="37">
        <f t="shared" si="1106"/>
        <v>80.959999999999994</v>
      </c>
      <c r="M3973" s="37">
        <v>0</v>
      </c>
      <c r="N3973" s="37">
        <f t="shared" si="1107"/>
        <v>305</v>
      </c>
      <c r="O3973" s="37">
        <v>0</v>
      </c>
      <c r="P3973" s="37">
        <v>0</v>
      </c>
      <c r="Q3973" s="21">
        <f t="shared" si="1108"/>
        <v>39.790999999999997</v>
      </c>
      <c r="R3973" s="21">
        <f t="shared" si="1117"/>
        <v>165.62499999999724</v>
      </c>
      <c r="S3973" s="21">
        <f t="shared" si="1118"/>
        <v>23.288650476205493</v>
      </c>
      <c r="T3973" s="21">
        <f t="shared" si="1109"/>
        <v>86.147999999999996</v>
      </c>
      <c r="U3973" s="37">
        <f>VLOOKUP(Time_Zone, 'LSTM LookUp'!$B$5:$D$8, 3, FALSE)</f>
        <v>-75</v>
      </c>
      <c r="V3973" s="21">
        <f t="shared" si="1119"/>
        <v>-0.11538611940912258</v>
      </c>
      <c r="W3973" s="21">
        <f t="shared" si="1110"/>
        <v>221.11915347014775</v>
      </c>
      <c r="X3973" s="21">
        <f t="shared" si="1111"/>
        <v>-68.830581294567438</v>
      </c>
      <c r="Y3973" s="21">
        <f t="shared" si="1112"/>
        <v>236.16941870543258</v>
      </c>
      <c r="Z3973" s="21">
        <f t="shared" si="1120"/>
        <v>74.861580882844294</v>
      </c>
      <c r="AA3973" s="21">
        <f t="shared" si="1113"/>
        <v>0</v>
      </c>
      <c r="AB3973" s="21">
        <f t="shared" si="1114"/>
        <v>74.861580882844294</v>
      </c>
      <c r="AC3973" s="21">
        <f t="shared" si="1115"/>
        <v>80.959999999999994</v>
      </c>
      <c r="AD3973" s="21">
        <f t="shared" si="1121"/>
        <v>74.861580882844294</v>
      </c>
      <c r="AE3973" s="21" t="str">
        <f t="shared" si="1116"/>
        <v>6/14/16:00</v>
      </c>
    </row>
    <row r="3974" spans="2:31">
      <c r="B3974" s="37">
        <v>6</v>
      </c>
      <c r="C3974" s="38">
        <v>14</v>
      </c>
      <c r="D3974" s="39">
        <v>17</v>
      </c>
      <c r="E3974" s="17">
        <v>27.2</v>
      </c>
      <c r="F3974" s="17">
        <v>253</v>
      </c>
      <c r="G3974" s="17">
        <v>56</v>
      </c>
      <c r="H3974" s="37">
        <f t="shared" si="1104"/>
        <v>80.959999999999994</v>
      </c>
      <c r="I3974" s="37">
        <f>IF(H3974&lt;'Roof Calculator'!$G$8, 1, 0)</f>
        <v>0</v>
      </c>
      <c r="J3974" s="37">
        <f>IF(H3974&gt;='Roof Calculator'!$G$8, 1, 0)</f>
        <v>1</v>
      </c>
      <c r="K3974" s="37">
        <f t="shared" si="1105"/>
        <v>0</v>
      </c>
      <c r="L3974" s="37">
        <f t="shared" si="1106"/>
        <v>80.959999999999994</v>
      </c>
      <c r="M3974" s="37">
        <v>0</v>
      </c>
      <c r="N3974" s="37">
        <f t="shared" si="1107"/>
        <v>253</v>
      </c>
      <c r="O3974" s="37">
        <v>0</v>
      </c>
      <c r="P3974" s="37">
        <v>0</v>
      </c>
      <c r="Q3974" s="21">
        <f t="shared" si="1108"/>
        <v>39.790999999999997</v>
      </c>
      <c r="R3974" s="21">
        <f t="shared" si="1117"/>
        <v>165.6666666666639</v>
      </c>
      <c r="S3974" s="21">
        <f t="shared" si="1118"/>
        <v>23.290670269731049</v>
      </c>
      <c r="T3974" s="21">
        <f t="shared" si="1109"/>
        <v>86.147999999999996</v>
      </c>
      <c r="U3974" s="37">
        <f>VLOOKUP(Time_Zone, 'LSTM LookUp'!$B$5:$D$8, 3, FALSE)</f>
        <v>-75</v>
      </c>
      <c r="V3974" s="21">
        <f t="shared" si="1119"/>
        <v>-0.12393634907646889</v>
      </c>
      <c r="W3974" s="21">
        <f t="shared" si="1110"/>
        <v>236.11701591273092</v>
      </c>
      <c r="X3974" s="21">
        <f t="shared" si="1111"/>
        <v>-7.8633063191904737</v>
      </c>
      <c r="Y3974" s="21">
        <f t="shared" si="1112"/>
        <v>245.13669368080951</v>
      </c>
      <c r="Z3974" s="21">
        <f t="shared" si="1120"/>
        <v>77.704050430966376</v>
      </c>
      <c r="AA3974" s="21">
        <f t="shared" si="1113"/>
        <v>0</v>
      </c>
      <c r="AB3974" s="21">
        <f t="shared" si="1114"/>
        <v>77.704050430966376</v>
      </c>
      <c r="AC3974" s="21">
        <f t="shared" si="1115"/>
        <v>80.959999999999994</v>
      </c>
      <c r="AD3974" s="21">
        <f t="shared" si="1121"/>
        <v>77.704050430966376</v>
      </c>
      <c r="AE3974" s="21" t="str">
        <f t="shared" si="1116"/>
        <v>6/14/17:00</v>
      </c>
    </row>
    <row r="3975" spans="2:31">
      <c r="B3975" s="37">
        <v>6</v>
      </c>
      <c r="C3975" s="38">
        <v>14</v>
      </c>
      <c r="D3975" s="39">
        <v>18</v>
      </c>
      <c r="E3975" s="17">
        <v>27.2</v>
      </c>
      <c r="F3975" s="17">
        <v>161</v>
      </c>
      <c r="G3975" s="17">
        <v>422</v>
      </c>
      <c r="H3975" s="37">
        <f t="shared" si="1104"/>
        <v>80.959999999999994</v>
      </c>
      <c r="I3975" s="37">
        <f>IF(H3975&lt;'Roof Calculator'!$G$8, 1, 0)</f>
        <v>0</v>
      </c>
      <c r="J3975" s="37">
        <f>IF(H3975&gt;='Roof Calculator'!$G$8, 1, 0)</f>
        <v>1</v>
      </c>
      <c r="K3975" s="37">
        <f t="shared" si="1105"/>
        <v>0</v>
      </c>
      <c r="L3975" s="37">
        <f t="shared" si="1106"/>
        <v>80.959999999999994</v>
      </c>
      <c r="M3975" s="37">
        <v>0</v>
      </c>
      <c r="N3975" s="37">
        <f t="shared" si="1107"/>
        <v>161</v>
      </c>
      <c r="O3975" s="37">
        <v>0</v>
      </c>
      <c r="P3975" s="37">
        <v>0</v>
      </c>
      <c r="Q3975" s="21">
        <f t="shared" si="1108"/>
        <v>39.790999999999997</v>
      </c>
      <c r="R3975" s="21">
        <f t="shared" si="1117"/>
        <v>165.70833333333056</v>
      </c>
      <c r="S3975" s="21">
        <f t="shared" si="1118"/>
        <v>23.292677404870808</v>
      </c>
      <c r="T3975" s="21">
        <f t="shared" si="1109"/>
        <v>86.147999999999996</v>
      </c>
      <c r="U3975" s="37">
        <f>VLOOKUP(Time_Zone, 'LSTM LookUp'!$B$5:$D$8, 3, FALSE)</f>
        <v>-75</v>
      </c>
      <c r="V3975" s="21">
        <f t="shared" si="1119"/>
        <v>-0.13248993814884824</v>
      </c>
      <c r="W3975" s="21">
        <f t="shared" si="1110"/>
        <v>251.11487751546281</v>
      </c>
      <c r="X3975" s="21">
        <f t="shared" si="1111"/>
        <v>10.396222129565936</v>
      </c>
      <c r="Y3975" s="21">
        <f t="shared" si="1112"/>
        <v>171.39622212956593</v>
      </c>
      <c r="Z3975" s="21">
        <f t="shared" si="1120"/>
        <v>54.329608872731235</v>
      </c>
      <c r="AA3975" s="21">
        <f t="shared" si="1113"/>
        <v>0</v>
      </c>
      <c r="AB3975" s="21">
        <f t="shared" si="1114"/>
        <v>54.329608872731235</v>
      </c>
      <c r="AC3975" s="21">
        <f t="shared" si="1115"/>
        <v>80.959999999999994</v>
      </c>
      <c r="AD3975" s="21">
        <f t="shared" si="1121"/>
        <v>54.329608872731235</v>
      </c>
      <c r="AE3975" s="21" t="str">
        <f t="shared" si="1116"/>
        <v>6/14/18:00</v>
      </c>
    </row>
    <row r="3976" spans="2:31">
      <c r="B3976" s="37">
        <v>6</v>
      </c>
      <c r="C3976" s="38">
        <v>14</v>
      </c>
      <c r="D3976" s="39">
        <v>19</v>
      </c>
      <c r="E3976" s="17">
        <v>26.7</v>
      </c>
      <c r="F3976" s="17">
        <v>89</v>
      </c>
      <c r="G3976" s="17">
        <v>193</v>
      </c>
      <c r="H3976" s="37">
        <f t="shared" si="1104"/>
        <v>80.06</v>
      </c>
      <c r="I3976" s="37">
        <f>IF(H3976&lt;'Roof Calculator'!$G$8, 1, 0)</f>
        <v>0</v>
      </c>
      <c r="J3976" s="37">
        <f>IF(H3976&gt;='Roof Calculator'!$G$8, 1, 0)</f>
        <v>1</v>
      </c>
      <c r="K3976" s="37">
        <f t="shared" si="1105"/>
        <v>0</v>
      </c>
      <c r="L3976" s="37">
        <f t="shared" si="1106"/>
        <v>80.06</v>
      </c>
      <c r="M3976" s="37">
        <v>0</v>
      </c>
      <c r="N3976" s="37">
        <f t="shared" si="1107"/>
        <v>89</v>
      </c>
      <c r="O3976" s="37">
        <v>0</v>
      </c>
      <c r="P3976" s="37">
        <v>0</v>
      </c>
      <c r="Q3976" s="21">
        <f t="shared" si="1108"/>
        <v>39.790999999999997</v>
      </c>
      <c r="R3976" s="21">
        <f t="shared" si="1117"/>
        <v>165.74999999999721</v>
      </c>
      <c r="S3976" s="21">
        <f t="shared" si="1118"/>
        <v>23.294671880021891</v>
      </c>
      <c r="T3976" s="21">
        <f t="shared" si="1109"/>
        <v>86.147999999999996</v>
      </c>
      <c r="U3976" s="37">
        <f>VLOOKUP(Time_Zone, 'LSTM LookUp'!$B$5:$D$8, 3, FALSE)</f>
        <v>-75</v>
      </c>
      <c r="V3976" s="21">
        <f t="shared" si="1119"/>
        <v>-0.14104686092894192</v>
      </c>
      <c r="W3976" s="21">
        <f t="shared" si="1110"/>
        <v>266.11273828476777</v>
      </c>
      <c r="X3976" s="21">
        <f t="shared" si="1111"/>
        <v>39.612287397915033</v>
      </c>
      <c r="Y3976" s="21">
        <f t="shared" si="1112"/>
        <v>128.61228739791503</v>
      </c>
      <c r="Z3976" s="21">
        <f t="shared" si="1120"/>
        <v>40.767848811007624</v>
      </c>
      <c r="AA3976" s="21">
        <f t="shared" si="1113"/>
        <v>0</v>
      </c>
      <c r="AB3976" s="21">
        <f t="shared" si="1114"/>
        <v>40.767848811007624</v>
      </c>
      <c r="AC3976" s="21">
        <f t="shared" si="1115"/>
        <v>80.06</v>
      </c>
      <c r="AD3976" s="21">
        <f t="shared" si="1121"/>
        <v>40.767848811007624</v>
      </c>
      <c r="AE3976" s="21" t="str">
        <f t="shared" si="1116"/>
        <v>6/14/19:00</v>
      </c>
    </row>
    <row r="3977" spans="2:31">
      <c r="B3977" s="37">
        <v>6</v>
      </c>
      <c r="C3977" s="38">
        <v>14</v>
      </c>
      <c r="D3977" s="39">
        <v>20</v>
      </c>
      <c r="E3977" s="17">
        <v>24.4</v>
      </c>
      <c r="F3977" s="17">
        <v>41</v>
      </c>
      <c r="G3977" s="17">
        <v>90</v>
      </c>
      <c r="H3977" s="37">
        <f t="shared" si="1104"/>
        <v>75.92</v>
      </c>
      <c r="I3977" s="37">
        <f>IF(H3977&lt;'Roof Calculator'!$G$8, 1, 0)</f>
        <v>0</v>
      </c>
      <c r="J3977" s="37">
        <f>IF(H3977&gt;='Roof Calculator'!$G$8, 1, 0)</f>
        <v>1</v>
      </c>
      <c r="K3977" s="37">
        <f t="shared" si="1105"/>
        <v>0</v>
      </c>
      <c r="L3977" s="37">
        <f t="shared" si="1106"/>
        <v>75.92</v>
      </c>
      <c r="M3977" s="37">
        <v>0</v>
      </c>
      <c r="N3977" s="37">
        <f t="shared" si="1107"/>
        <v>41</v>
      </c>
      <c r="O3977" s="37">
        <v>0</v>
      </c>
      <c r="P3977" s="37">
        <v>0</v>
      </c>
      <c r="Q3977" s="21">
        <f t="shared" si="1108"/>
        <v>39.790999999999997</v>
      </c>
      <c r="R3977" s="21">
        <f t="shared" si="1117"/>
        <v>165.79166666666387</v>
      </c>
      <c r="S3977" s="21">
        <f t="shared" si="1118"/>
        <v>23.296653693591406</v>
      </c>
      <c r="T3977" s="21">
        <f t="shared" si="1109"/>
        <v>86.147999999999996</v>
      </c>
      <c r="U3977" s="37">
        <f>VLOOKUP(Time_Zone, 'LSTM LookUp'!$B$5:$D$8, 3, FALSE)</f>
        <v>-75</v>
      </c>
      <c r="V3977" s="21">
        <f t="shared" si="1119"/>
        <v>-0.1496070917107144</v>
      </c>
      <c r="W3977" s="21">
        <f t="shared" si="1110"/>
        <v>281.11059822707227</v>
      </c>
      <c r="X3977" s="21">
        <f t="shared" si="1111"/>
        <v>35.019763023676425</v>
      </c>
      <c r="Y3977" s="21">
        <f t="shared" si="1112"/>
        <v>76.019763023676433</v>
      </c>
      <c r="Z3977" s="21">
        <f t="shared" si="1120"/>
        <v>24.096937145743588</v>
      </c>
      <c r="AA3977" s="21">
        <f t="shared" si="1113"/>
        <v>0</v>
      </c>
      <c r="AB3977" s="21">
        <f t="shared" si="1114"/>
        <v>24.096937145743588</v>
      </c>
      <c r="AC3977" s="21">
        <f t="shared" si="1115"/>
        <v>75.92</v>
      </c>
      <c r="AD3977" s="21">
        <f t="shared" si="1121"/>
        <v>24.096937145743588</v>
      </c>
      <c r="AE3977" s="21" t="str">
        <f t="shared" si="1116"/>
        <v>6/14/20:00</v>
      </c>
    </row>
    <row r="3978" spans="2:31">
      <c r="B3978" s="37">
        <v>6</v>
      </c>
      <c r="C3978" s="38">
        <v>14</v>
      </c>
      <c r="D3978" s="39">
        <v>21</v>
      </c>
      <c r="E3978" s="17">
        <v>23.9</v>
      </c>
      <c r="F3978" s="17">
        <v>0</v>
      </c>
      <c r="G3978" s="17">
        <v>0</v>
      </c>
      <c r="H3978" s="37">
        <f t="shared" si="1104"/>
        <v>75.02</v>
      </c>
      <c r="I3978" s="37">
        <f>IF(H3978&lt;'Roof Calculator'!$G$8, 1, 0)</f>
        <v>0</v>
      </c>
      <c r="J3978" s="37">
        <f>IF(H3978&gt;='Roof Calculator'!$G$8, 1, 0)</f>
        <v>1</v>
      </c>
      <c r="K3978" s="37">
        <f t="shared" si="1105"/>
        <v>0</v>
      </c>
      <c r="L3978" s="37">
        <f t="shared" si="1106"/>
        <v>75.02</v>
      </c>
      <c r="M3978" s="37">
        <v>0</v>
      </c>
      <c r="N3978" s="37">
        <f t="shared" si="1107"/>
        <v>0</v>
      </c>
      <c r="O3978" s="37">
        <v>0</v>
      </c>
      <c r="P3978" s="37">
        <v>0</v>
      </c>
      <c r="Q3978" s="21">
        <f t="shared" si="1108"/>
        <v>39.790999999999997</v>
      </c>
      <c r="R3978" s="21">
        <f t="shared" si="1117"/>
        <v>165.83333333333053</v>
      </c>
      <c r="S3978" s="21">
        <f t="shared" si="1118"/>
        <v>23.298622843996405</v>
      </c>
      <c r="T3978" s="21">
        <f t="shared" si="1109"/>
        <v>86.147999999999996</v>
      </c>
      <c r="U3978" s="37">
        <f>VLOOKUP(Time_Zone, 'LSTM LookUp'!$B$5:$D$8, 3, FALSE)</f>
        <v>-75</v>
      </c>
      <c r="V3978" s="21">
        <f t="shared" si="1119"/>
        <v>-0.1581706047794762</v>
      </c>
      <c r="W3978" s="21">
        <f t="shared" si="1110"/>
        <v>296.10845734880508</v>
      </c>
      <c r="X3978" s="21">
        <f t="shared" si="1111"/>
        <v>0</v>
      </c>
      <c r="Y3978" s="21">
        <f t="shared" si="1112"/>
        <v>0</v>
      </c>
      <c r="Z3978" s="21">
        <f t="shared" si="1120"/>
        <v>0</v>
      </c>
      <c r="AA3978" s="21">
        <f t="shared" si="1113"/>
        <v>0</v>
      </c>
      <c r="AB3978" s="21">
        <f t="shared" si="1114"/>
        <v>0</v>
      </c>
      <c r="AC3978" s="21">
        <f t="shared" si="1115"/>
        <v>75.02</v>
      </c>
      <c r="AD3978" s="21">
        <f t="shared" si="1121"/>
        <v>0</v>
      </c>
      <c r="AE3978" s="21" t="str">
        <f t="shared" si="1116"/>
        <v>6/14/21:00</v>
      </c>
    </row>
    <row r="3979" spans="2:31">
      <c r="B3979" s="37">
        <v>6</v>
      </c>
      <c r="C3979" s="38">
        <v>14</v>
      </c>
      <c r="D3979" s="39">
        <v>22</v>
      </c>
      <c r="E3979" s="17">
        <v>22.2</v>
      </c>
      <c r="F3979" s="17">
        <v>0</v>
      </c>
      <c r="G3979" s="17">
        <v>0</v>
      </c>
      <c r="H3979" s="37">
        <f t="shared" si="1104"/>
        <v>71.959999999999994</v>
      </c>
      <c r="I3979" s="37">
        <f>IF(H3979&lt;'Roof Calculator'!$G$8, 1, 0)</f>
        <v>0</v>
      </c>
      <c r="J3979" s="37">
        <f>IF(H3979&gt;='Roof Calculator'!$G$8, 1, 0)</f>
        <v>1</v>
      </c>
      <c r="K3979" s="37">
        <f t="shared" si="1105"/>
        <v>0</v>
      </c>
      <c r="L3979" s="37">
        <f t="shared" si="1106"/>
        <v>71.959999999999994</v>
      </c>
      <c r="M3979" s="37">
        <v>0</v>
      </c>
      <c r="N3979" s="37">
        <f t="shared" si="1107"/>
        <v>0</v>
      </c>
      <c r="O3979" s="37">
        <v>0</v>
      </c>
      <c r="P3979" s="37">
        <v>0</v>
      </c>
      <c r="Q3979" s="21">
        <f t="shared" si="1108"/>
        <v>39.790999999999997</v>
      </c>
      <c r="R3979" s="21">
        <f t="shared" si="1117"/>
        <v>165.87499999999719</v>
      </c>
      <c r="S3979" s="21">
        <f t="shared" si="1118"/>
        <v>23.300579329663897</v>
      </c>
      <c r="T3979" s="21">
        <f t="shared" si="1109"/>
        <v>86.147999999999996</v>
      </c>
      <c r="U3979" s="37">
        <f>VLOOKUP(Time_Zone, 'LSTM LookUp'!$B$5:$D$8, 3, FALSE)</f>
        <v>-75</v>
      </c>
      <c r="V3979" s="21">
        <f t="shared" si="1119"/>
        <v>-0.16673737441193315</v>
      </c>
      <c r="W3979" s="21">
        <f t="shared" si="1110"/>
        <v>311.10631565639704</v>
      </c>
      <c r="X3979" s="21">
        <f t="shared" si="1111"/>
        <v>0</v>
      </c>
      <c r="Y3979" s="21">
        <f t="shared" si="1112"/>
        <v>0</v>
      </c>
      <c r="Z3979" s="21">
        <f t="shared" si="1120"/>
        <v>0</v>
      </c>
      <c r="AA3979" s="21">
        <f t="shared" si="1113"/>
        <v>0</v>
      </c>
      <c r="AB3979" s="21">
        <f t="shared" si="1114"/>
        <v>0</v>
      </c>
      <c r="AC3979" s="21">
        <f t="shared" si="1115"/>
        <v>71.959999999999994</v>
      </c>
      <c r="AD3979" s="21">
        <f t="shared" si="1121"/>
        <v>0</v>
      </c>
      <c r="AE3979" s="21" t="str">
        <f t="shared" si="1116"/>
        <v>6/14/22:00</v>
      </c>
    </row>
    <row r="3980" spans="2:31">
      <c r="B3980" s="37">
        <v>6</v>
      </c>
      <c r="C3980" s="38">
        <v>14</v>
      </c>
      <c r="D3980" s="39">
        <v>23</v>
      </c>
      <c r="E3980" s="17">
        <v>22.2</v>
      </c>
      <c r="F3980" s="17">
        <v>0</v>
      </c>
      <c r="G3980" s="17">
        <v>0</v>
      </c>
      <c r="H3980" s="37">
        <f t="shared" si="1104"/>
        <v>71.959999999999994</v>
      </c>
      <c r="I3980" s="37">
        <f>IF(H3980&lt;'Roof Calculator'!$G$8, 1, 0)</f>
        <v>0</v>
      </c>
      <c r="J3980" s="37">
        <f>IF(H3980&gt;='Roof Calculator'!$G$8, 1, 0)</f>
        <v>1</v>
      </c>
      <c r="K3980" s="37">
        <f t="shared" si="1105"/>
        <v>0</v>
      </c>
      <c r="L3980" s="37">
        <f t="shared" si="1106"/>
        <v>71.959999999999994</v>
      </c>
      <c r="M3980" s="37">
        <v>0</v>
      </c>
      <c r="N3980" s="37">
        <f t="shared" si="1107"/>
        <v>0</v>
      </c>
      <c r="O3980" s="37">
        <v>0</v>
      </c>
      <c r="P3980" s="37">
        <v>0</v>
      </c>
      <c r="Q3980" s="21">
        <f t="shared" si="1108"/>
        <v>39.790999999999997</v>
      </c>
      <c r="R3980" s="21">
        <f t="shared" si="1117"/>
        <v>165.91666666666384</v>
      </c>
      <c r="S3980" s="21">
        <f t="shared" si="1118"/>
        <v>23.302523149030865</v>
      </c>
      <c r="T3980" s="21">
        <f t="shared" si="1109"/>
        <v>86.147999999999996</v>
      </c>
      <c r="U3980" s="37">
        <f>VLOOKUP(Time_Zone, 'LSTM LookUp'!$B$5:$D$8, 3, FALSE)</f>
        <v>-75</v>
      </c>
      <c r="V3980" s="21">
        <f t="shared" si="1119"/>
        <v>-0.1753073748762406</v>
      </c>
      <c r="W3980" s="21">
        <f t="shared" si="1110"/>
        <v>326.10417315628092</v>
      </c>
      <c r="X3980" s="21">
        <f t="shared" si="1111"/>
        <v>0</v>
      </c>
      <c r="Y3980" s="21">
        <f t="shared" si="1112"/>
        <v>0</v>
      </c>
      <c r="Z3980" s="21">
        <f t="shared" si="1120"/>
        <v>0</v>
      </c>
      <c r="AA3980" s="21">
        <f t="shared" si="1113"/>
        <v>0</v>
      </c>
      <c r="AB3980" s="21">
        <f t="shared" si="1114"/>
        <v>0</v>
      </c>
      <c r="AC3980" s="21">
        <f t="shared" si="1115"/>
        <v>71.959999999999994</v>
      </c>
      <c r="AD3980" s="21">
        <f t="shared" si="1121"/>
        <v>0</v>
      </c>
      <c r="AE3980" s="21" t="str">
        <f t="shared" si="1116"/>
        <v>6/14/23:00</v>
      </c>
    </row>
    <row r="3981" spans="2:31">
      <c r="B3981" s="37">
        <v>6</v>
      </c>
      <c r="C3981" s="38">
        <v>14</v>
      </c>
      <c r="D3981" s="39">
        <v>24</v>
      </c>
      <c r="E3981" s="17">
        <v>21.1</v>
      </c>
      <c r="F3981" s="17">
        <v>0</v>
      </c>
      <c r="G3981" s="17">
        <v>0</v>
      </c>
      <c r="H3981" s="37">
        <f t="shared" si="1104"/>
        <v>69.98</v>
      </c>
      <c r="I3981" s="37">
        <f>IF(H3981&lt;'Roof Calculator'!$G$8, 1, 0)</f>
        <v>0</v>
      </c>
      <c r="J3981" s="37">
        <f>IF(H3981&gt;='Roof Calculator'!$G$8, 1, 0)</f>
        <v>1</v>
      </c>
      <c r="K3981" s="37">
        <f t="shared" si="1105"/>
        <v>0</v>
      </c>
      <c r="L3981" s="37">
        <f t="shared" si="1106"/>
        <v>69.98</v>
      </c>
      <c r="M3981" s="37">
        <v>0</v>
      </c>
      <c r="N3981" s="37">
        <f t="shared" si="1107"/>
        <v>0</v>
      </c>
      <c r="O3981" s="37">
        <v>0</v>
      </c>
      <c r="P3981" s="37">
        <v>0</v>
      </c>
      <c r="Q3981" s="21">
        <f t="shared" si="1108"/>
        <v>39.790999999999997</v>
      </c>
      <c r="R3981" s="21">
        <f t="shared" si="1117"/>
        <v>165.9583333333305</v>
      </c>
      <c r="S3981" s="21">
        <f t="shared" si="1118"/>
        <v>23.304454300544247</v>
      </c>
      <c r="T3981" s="21">
        <f t="shared" si="1109"/>
        <v>86.147999999999996</v>
      </c>
      <c r="U3981" s="37">
        <f>VLOOKUP(Time_Zone, 'LSTM LookUp'!$B$5:$D$8, 3, FALSE)</f>
        <v>-75</v>
      </c>
      <c r="V3981" s="21">
        <f t="shared" si="1119"/>
        <v>-0.18388058043208599</v>
      </c>
      <c r="W3981" s="21">
        <f t="shared" si="1110"/>
        <v>341.10202985489201</v>
      </c>
      <c r="X3981" s="21">
        <f t="shared" si="1111"/>
        <v>0</v>
      </c>
      <c r="Y3981" s="21">
        <f t="shared" si="1112"/>
        <v>0</v>
      </c>
      <c r="Z3981" s="21">
        <f t="shared" si="1120"/>
        <v>0</v>
      </c>
      <c r="AA3981" s="21">
        <f t="shared" si="1113"/>
        <v>0</v>
      </c>
      <c r="AB3981" s="21">
        <f t="shared" si="1114"/>
        <v>0</v>
      </c>
      <c r="AC3981" s="21">
        <f t="shared" si="1115"/>
        <v>69.98</v>
      </c>
      <c r="AD3981" s="21">
        <f t="shared" si="1121"/>
        <v>0</v>
      </c>
      <c r="AE3981" s="21" t="str">
        <f t="shared" si="1116"/>
        <v>6/14/24:00</v>
      </c>
    </row>
    <row r="3982" spans="2:31">
      <c r="B3982" s="37">
        <v>6</v>
      </c>
      <c r="C3982" s="38">
        <v>15</v>
      </c>
      <c r="D3982" s="39">
        <v>1</v>
      </c>
      <c r="E3982" s="17">
        <v>20</v>
      </c>
      <c r="F3982" s="17">
        <v>0</v>
      </c>
      <c r="G3982" s="17">
        <v>0</v>
      </c>
      <c r="H3982" s="37">
        <f t="shared" si="1104"/>
        <v>68</v>
      </c>
      <c r="I3982" s="37">
        <f>IF(H3982&lt;'Roof Calculator'!$G$8, 1, 0)</f>
        <v>0</v>
      </c>
      <c r="J3982" s="37">
        <f>IF(H3982&gt;='Roof Calculator'!$G$8, 1, 0)</f>
        <v>1</v>
      </c>
      <c r="K3982" s="37">
        <f t="shared" si="1105"/>
        <v>0</v>
      </c>
      <c r="L3982" s="37">
        <f t="shared" si="1106"/>
        <v>68</v>
      </c>
      <c r="M3982" s="37">
        <v>0</v>
      </c>
      <c r="N3982" s="37">
        <f t="shared" si="1107"/>
        <v>0</v>
      </c>
      <c r="O3982" s="37">
        <v>0</v>
      </c>
      <c r="P3982" s="37">
        <v>0</v>
      </c>
      <c r="Q3982" s="21">
        <f t="shared" si="1108"/>
        <v>39.790999999999997</v>
      </c>
      <c r="R3982" s="21">
        <f t="shared" si="1117"/>
        <v>165.99999999999716</v>
      </c>
      <c r="S3982" s="21">
        <f t="shared" si="1118"/>
        <v>23.306372782660986</v>
      </c>
      <c r="T3982" s="21">
        <f t="shared" si="1109"/>
        <v>86.147999999999996</v>
      </c>
      <c r="U3982" s="37">
        <f>VLOOKUP(Time_Zone, 'LSTM LookUp'!$B$5:$D$8, 3, FALSE)</f>
        <v>-75</v>
      </c>
      <c r="V3982" s="21">
        <f t="shared" si="1119"/>
        <v>-0.19245696533070422</v>
      </c>
      <c r="W3982" s="21">
        <f t="shared" si="1110"/>
        <v>-3.9001142413326839</v>
      </c>
      <c r="X3982" s="21">
        <f t="shared" si="1111"/>
        <v>0</v>
      </c>
      <c r="Y3982" s="21">
        <f t="shared" si="1112"/>
        <v>0</v>
      </c>
      <c r="Z3982" s="21">
        <f t="shared" si="1120"/>
        <v>0</v>
      </c>
      <c r="AA3982" s="21">
        <f t="shared" si="1113"/>
        <v>0</v>
      </c>
      <c r="AB3982" s="21">
        <f t="shared" si="1114"/>
        <v>0</v>
      </c>
      <c r="AC3982" s="21">
        <f t="shared" si="1115"/>
        <v>68</v>
      </c>
      <c r="AD3982" s="21">
        <f t="shared" si="1121"/>
        <v>0</v>
      </c>
      <c r="AE3982" s="21" t="str">
        <f t="shared" si="1116"/>
        <v>6/15/1:00</v>
      </c>
    </row>
    <row r="3983" spans="2:31">
      <c r="B3983" s="37">
        <v>6</v>
      </c>
      <c r="C3983" s="38">
        <v>15</v>
      </c>
      <c r="D3983" s="39">
        <v>2</v>
      </c>
      <c r="E3983" s="17">
        <v>18.899999999999999</v>
      </c>
      <c r="F3983" s="17">
        <v>0</v>
      </c>
      <c r="G3983" s="17">
        <v>0</v>
      </c>
      <c r="H3983" s="37">
        <f t="shared" si="1104"/>
        <v>66.02</v>
      </c>
      <c r="I3983" s="37">
        <f>IF(H3983&lt;'Roof Calculator'!$G$8, 1, 0)</f>
        <v>0</v>
      </c>
      <c r="J3983" s="37">
        <f>IF(H3983&gt;='Roof Calculator'!$G$8, 1, 0)</f>
        <v>1</v>
      </c>
      <c r="K3983" s="37">
        <f t="shared" si="1105"/>
        <v>0</v>
      </c>
      <c r="L3983" s="37">
        <f t="shared" si="1106"/>
        <v>66.02</v>
      </c>
      <c r="M3983" s="37">
        <v>0</v>
      </c>
      <c r="N3983" s="37">
        <f t="shared" si="1107"/>
        <v>0</v>
      </c>
      <c r="O3983" s="37">
        <v>0</v>
      </c>
      <c r="P3983" s="37">
        <v>0</v>
      </c>
      <c r="Q3983" s="21">
        <f t="shared" si="1108"/>
        <v>39.790999999999997</v>
      </c>
      <c r="R3983" s="21">
        <f t="shared" si="1117"/>
        <v>166.04166666666382</v>
      </c>
      <c r="S3983" s="21">
        <f t="shared" si="1118"/>
        <v>23.308278593847959</v>
      </c>
      <c r="T3983" s="21">
        <f t="shared" si="1109"/>
        <v>86.147999999999996</v>
      </c>
      <c r="U3983" s="37">
        <f>VLOOKUP(Time_Zone, 'LSTM LookUp'!$B$5:$D$8, 3, FALSE)</f>
        <v>-75</v>
      </c>
      <c r="V3983" s="21">
        <f t="shared" si="1119"/>
        <v>-0.20103650381496863</v>
      </c>
      <c r="W3983" s="21">
        <f t="shared" si="1110"/>
        <v>11.097740874046256</v>
      </c>
      <c r="X3983" s="21">
        <f t="shared" si="1111"/>
        <v>0</v>
      </c>
      <c r="Y3983" s="21">
        <f t="shared" si="1112"/>
        <v>0</v>
      </c>
      <c r="Z3983" s="21">
        <f t="shared" si="1120"/>
        <v>0</v>
      </c>
      <c r="AA3983" s="21">
        <f t="shared" si="1113"/>
        <v>0</v>
      </c>
      <c r="AB3983" s="21">
        <f t="shared" si="1114"/>
        <v>0</v>
      </c>
      <c r="AC3983" s="21">
        <f t="shared" si="1115"/>
        <v>66.02</v>
      </c>
      <c r="AD3983" s="21">
        <f t="shared" si="1121"/>
        <v>0</v>
      </c>
      <c r="AE3983" s="21" t="str">
        <f t="shared" si="1116"/>
        <v>6/15/2:00</v>
      </c>
    </row>
    <row r="3984" spans="2:31">
      <c r="B3984" s="37">
        <v>6</v>
      </c>
      <c r="C3984" s="38">
        <v>15</v>
      </c>
      <c r="D3984" s="39">
        <v>3</v>
      </c>
      <c r="E3984" s="17">
        <v>19.399999999999999</v>
      </c>
      <c r="F3984" s="17">
        <v>0</v>
      </c>
      <c r="G3984" s="17">
        <v>0</v>
      </c>
      <c r="H3984" s="37">
        <f t="shared" si="1104"/>
        <v>66.92</v>
      </c>
      <c r="I3984" s="37">
        <f>IF(H3984&lt;'Roof Calculator'!$G$8, 1, 0)</f>
        <v>0</v>
      </c>
      <c r="J3984" s="37">
        <f>IF(H3984&gt;='Roof Calculator'!$G$8, 1, 0)</f>
        <v>1</v>
      </c>
      <c r="K3984" s="37">
        <f t="shared" si="1105"/>
        <v>0</v>
      </c>
      <c r="L3984" s="37">
        <f t="shared" si="1106"/>
        <v>66.92</v>
      </c>
      <c r="M3984" s="37">
        <v>0</v>
      </c>
      <c r="N3984" s="37">
        <f t="shared" si="1107"/>
        <v>0</v>
      </c>
      <c r="O3984" s="37">
        <v>0</v>
      </c>
      <c r="P3984" s="37">
        <v>0</v>
      </c>
      <c r="Q3984" s="21">
        <f t="shared" si="1108"/>
        <v>39.790999999999997</v>
      </c>
      <c r="R3984" s="21">
        <f t="shared" si="1117"/>
        <v>166.08333333333047</v>
      </c>
      <c r="S3984" s="21">
        <f t="shared" si="1118"/>
        <v>23.310171732582063</v>
      </c>
      <c r="T3984" s="21">
        <f t="shared" si="1109"/>
        <v>86.147999999999996</v>
      </c>
      <c r="U3984" s="37">
        <f>VLOOKUP(Time_Zone, 'LSTM LookUp'!$B$5:$D$8, 3, FALSE)</f>
        <v>-75</v>
      </c>
      <c r="V3984" s="21">
        <f t="shared" si="1119"/>
        <v>-0.20961917011943321</v>
      </c>
      <c r="W3984" s="21">
        <f t="shared" si="1110"/>
        <v>26.095595207470133</v>
      </c>
      <c r="X3984" s="21">
        <f t="shared" si="1111"/>
        <v>0</v>
      </c>
      <c r="Y3984" s="21">
        <f t="shared" si="1112"/>
        <v>0</v>
      </c>
      <c r="Z3984" s="21">
        <f t="shared" si="1120"/>
        <v>0</v>
      </c>
      <c r="AA3984" s="21">
        <f t="shared" si="1113"/>
        <v>0</v>
      </c>
      <c r="AB3984" s="21">
        <f t="shared" si="1114"/>
        <v>0</v>
      </c>
      <c r="AC3984" s="21">
        <f t="shared" si="1115"/>
        <v>66.92</v>
      </c>
      <c r="AD3984" s="21">
        <f t="shared" si="1121"/>
        <v>0</v>
      </c>
      <c r="AE3984" s="21" t="str">
        <f t="shared" si="1116"/>
        <v>6/15/3:00</v>
      </c>
    </row>
    <row r="3985" spans="2:31">
      <c r="B3985" s="37">
        <v>6</v>
      </c>
      <c r="C3985" s="38">
        <v>15</v>
      </c>
      <c r="D3985" s="39">
        <v>4</v>
      </c>
      <c r="E3985" s="17">
        <v>18.899999999999999</v>
      </c>
      <c r="F3985" s="17">
        <v>0</v>
      </c>
      <c r="G3985" s="17">
        <v>0</v>
      </c>
      <c r="H3985" s="37">
        <f t="shared" si="1104"/>
        <v>66.02</v>
      </c>
      <c r="I3985" s="37">
        <f>IF(H3985&lt;'Roof Calculator'!$G$8, 1, 0)</f>
        <v>0</v>
      </c>
      <c r="J3985" s="37">
        <f>IF(H3985&gt;='Roof Calculator'!$G$8, 1, 0)</f>
        <v>1</v>
      </c>
      <c r="K3985" s="37">
        <f t="shared" si="1105"/>
        <v>0</v>
      </c>
      <c r="L3985" s="37">
        <f t="shared" si="1106"/>
        <v>66.02</v>
      </c>
      <c r="M3985" s="37">
        <v>0</v>
      </c>
      <c r="N3985" s="37">
        <f t="shared" si="1107"/>
        <v>0</v>
      </c>
      <c r="O3985" s="37">
        <v>0</v>
      </c>
      <c r="P3985" s="37">
        <v>0</v>
      </c>
      <c r="Q3985" s="21">
        <f t="shared" si="1108"/>
        <v>39.790999999999997</v>
      </c>
      <c r="R3985" s="21">
        <f t="shared" si="1117"/>
        <v>166.12499999999713</v>
      </c>
      <c r="S3985" s="21">
        <f t="shared" si="1118"/>
        <v>23.312052197350159</v>
      </c>
      <c r="T3985" s="21">
        <f t="shared" si="1109"/>
        <v>86.147999999999996</v>
      </c>
      <c r="U3985" s="37">
        <f>VLOOKUP(Time_Zone, 'LSTM LookUp'!$B$5:$D$8, 3, FALSE)</f>
        <v>-75</v>
      </c>
      <c r="V3985" s="21">
        <f t="shared" si="1119"/>
        <v>-0.21820493847040012</v>
      </c>
      <c r="W3985" s="21">
        <f t="shared" si="1110"/>
        <v>41.093448765382384</v>
      </c>
      <c r="X3985" s="21">
        <f t="shared" si="1111"/>
        <v>0</v>
      </c>
      <c r="Y3985" s="21">
        <f t="shared" si="1112"/>
        <v>0</v>
      </c>
      <c r="Z3985" s="21">
        <f t="shared" si="1120"/>
        <v>0</v>
      </c>
      <c r="AA3985" s="21">
        <f t="shared" si="1113"/>
        <v>0</v>
      </c>
      <c r="AB3985" s="21">
        <f t="shared" si="1114"/>
        <v>0</v>
      </c>
      <c r="AC3985" s="21">
        <f t="shared" si="1115"/>
        <v>66.02</v>
      </c>
      <c r="AD3985" s="21">
        <f t="shared" si="1121"/>
        <v>0</v>
      </c>
      <c r="AE3985" s="21" t="str">
        <f t="shared" si="1116"/>
        <v>6/15/4:00</v>
      </c>
    </row>
    <row r="3986" spans="2:31">
      <c r="B3986" s="37">
        <v>6</v>
      </c>
      <c r="C3986" s="38">
        <v>15</v>
      </c>
      <c r="D3986" s="39">
        <v>5</v>
      </c>
      <c r="E3986" s="17">
        <v>18.3</v>
      </c>
      <c r="F3986" s="17">
        <v>0</v>
      </c>
      <c r="G3986" s="17">
        <v>0</v>
      </c>
      <c r="H3986" s="37">
        <f t="shared" si="1104"/>
        <v>64.94</v>
      </c>
      <c r="I3986" s="37">
        <f>IF(H3986&lt;'Roof Calculator'!$G$8, 1, 0)</f>
        <v>0</v>
      </c>
      <c r="J3986" s="37">
        <f>IF(H3986&gt;='Roof Calculator'!$G$8, 1, 0)</f>
        <v>1</v>
      </c>
      <c r="K3986" s="37">
        <f t="shared" si="1105"/>
        <v>0</v>
      </c>
      <c r="L3986" s="37">
        <f t="shared" si="1106"/>
        <v>64.94</v>
      </c>
      <c r="M3986" s="37">
        <v>0</v>
      </c>
      <c r="N3986" s="37">
        <f t="shared" si="1107"/>
        <v>0</v>
      </c>
      <c r="O3986" s="37">
        <v>0</v>
      </c>
      <c r="P3986" s="37">
        <v>0</v>
      </c>
      <c r="Q3986" s="21">
        <f t="shared" si="1108"/>
        <v>39.790999999999997</v>
      </c>
      <c r="R3986" s="21">
        <f t="shared" si="1117"/>
        <v>166.16666666666379</v>
      </c>
      <c r="S3986" s="21">
        <f t="shared" si="1118"/>
        <v>23.313919986649097</v>
      </c>
      <c r="T3986" s="21">
        <f t="shared" si="1109"/>
        <v>86.147999999999996</v>
      </c>
      <c r="U3986" s="37">
        <f>VLOOKUP(Time_Zone, 'LSTM LookUp'!$B$5:$D$8, 3, FALSE)</f>
        <v>-75</v>
      </c>
      <c r="V3986" s="21">
        <f t="shared" si="1119"/>
        <v>-0.22679378308596299</v>
      </c>
      <c r="W3986" s="21">
        <f t="shared" si="1110"/>
        <v>56.091301554228494</v>
      </c>
      <c r="X3986" s="21">
        <f t="shared" si="1111"/>
        <v>0</v>
      </c>
      <c r="Y3986" s="21">
        <f t="shared" si="1112"/>
        <v>0</v>
      </c>
      <c r="Z3986" s="21">
        <f t="shared" si="1120"/>
        <v>0</v>
      </c>
      <c r="AA3986" s="21">
        <f t="shared" si="1113"/>
        <v>0</v>
      </c>
      <c r="AB3986" s="21">
        <f t="shared" si="1114"/>
        <v>0</v>
      </c>
      <c r="AC3986" s="21">
        <f t="shared" si="1115"/>
        <v>64.94</v>
      </c>
      <c r="AD3986" s="21">
        <f t="shared" si="1121"/>
        <v>0</v>
      </c>
      <c r="AE3986" s="21" t="str">
        <f t="shared" si="1116"/>
        <v>6/15/5:00</v>
      </c>
    </row>
    <row r="3987" spans="2:31">
      <c r="B3987" s="37">
        <v>6</v>
      </c>
      <c r="C3987" s="38">
        <v>15</v>
      </c>
      <c r="D3987" s="39">
        <v>6</v>
      </c>
      <c r="E3987" s="17">
        <v>18.3</v>
      </c>
      <c r="F3987" s="17">
        <v>15</v>
      </c>
      <c r="G3987" s="17">
        <v>1</v>
      </c>
      <c r="H3987" s="37">
        <f t="shared" si="1104"/>
        <v>64.94</v>
      </c>
      <c r="I3987" s="37">
        <f>IF(H3987&lt;'Roof Calculator'!$G$8, 1, 0)</f>
        <v>0</v>
      </c>
      <c r="J3987" s="37">
        <f>IF(H3987&gt;='Roof Calculator'!$G$8, 1, 0)</f>
        <v>1</v>
      </c>
      <c r="K3987" s="37">
        <f t="shared" si="1105"/>
        <v>0</v>
      </c>
      <c r="L3987" s="37">
        <f t="shared" si="1106"/>
        <v>64.94</v>
      </c>
      <c r="M3987" s="37">
        <v>0</v>
      </c>
      <c r="N3987" s="37">
        <f t="shared" si="1107"/>
        <v>15</v>
      </c>
      <c r="O3987" s="37">
        <v>0</v>
      </c>
      <c r="P3987" s="37">
        <v>0</v>
      </c>
      <c r="Q3987" s="21">
        <f t="shared" si="1108"/>
        <v>39.790999999999997</v>
      </c>
      <c r="R3987" s="21">
        <f t="shared" si="1117"/>
        <v>166.20833333333044</v>
      </c>
      <c r="S3987" s="21">
        <f t="shared" si="1118"/>
        <v>23.315775098985743</v>
      </c>
      <c r="T3987" s="21">
        <f t="shared" si="1109"/>
        <v>86.147999999999996</v>
      </c>
      <c r="U3987" s="37">
        <f>VLOOKUP(Time_Zone, 'LSTM LookUp'!$B$5:$D$8, 3, FALSE)</f>
        <v>-75</v>
      </c>
      <c r="V3987" s="21">
        <f t="shared" si="1119"/>
        <v>-0.23538567817606926</v>
      </c>
      <c r="W3987" s="21">
        <f t="shared" si="1110"/>
        <v>71.089153580455957</v>
      </c>
      <c r="X3987" s="21">
        <f t="shared" si="1111"/>
        <v>0.4820007201494102</v>
      </c>
      <c r="Y3987" s="21">
        <f t="shared" si="1112"/>
        <v>15.48200072014941</v>
      </c>
      <c r="Z3987" s="21">
        <f t="shared" si="1120"/>
        <v>4.9075238254505562</v>
      </c>
      <c r="AA3987" s="21">
        <f t="shared" si="1113"/>
        <v>0</v>
      </c>
      <c r="AB3987" s="21">
        <f t="shared" si="1114"/>
        <v>4.9075238254505562</v>
      </c>
      <c r="AC3987" s="21">
        <f t="shared" si="1115"/>
        <v>64.94</v>
      </c>
      <c r="AD3987" s="21">
        <f t="shared" si="1121"/>
        <v>4.9075238254505562</v>
      </c>
      <c r="AE3987" s="21" t="str">
        <f t="shared" si="1116"/>
        <v>6/15/6:00</v>
      </c>
    </row>
    <row r="3988" spans="2:31">
      <c r="B3988" s="37">
        <v>6</v>
      </c>
      <c r="C3988" s="38">
        <v>15</v>
      </c>
      <c r="D3988" s="39">
        <v>7</v>
      </c>
      <c r="E3988" s="17">
        <v>19.399999999999999</v>
      </c>
      <c r="F3988" s="17">
        <v>80</v>
      </c>
      <c r="G3988" s="17">
        <v>34</v>
      </c>
      <c r="H3988" s="37">
        <f t="shared" si="1104"/>
        <v>66.92</v>
      </c>
      <c r="I3988" s="37">
        <f>IF(H3988&lt;'Roof Calculator'!$G$8, 1, 0)</f>
        <v>0</v>
      </c>
      <c r="J3988" s="37">
        <f>IF(H3988&gt;='Roof Calculator'!$G$8, 1, 0)</f>
        <v>1</v>
      </c>
      <c r="K3988" s="37">
        <f t="shared" si="1105"/>
        <v>0</v>
      </c>
      <c r="L3988" s="37">
        <f t="shared" si="1106"/>
        <v>66.92</v>
      </c>
      <c r="M3988" s="37">
        <v>0</v>
      </c>
      <c r="N3988" s="37">
        <f t="shared" si="1107"/>
        <v>80</v>
      </c>
      <c r="O3988" s="37">
        <v>0</v>
      </c>
      <c r="P3988" s="37">
        <v>0</v>
      </c>
      <c r="Q3988" s="21">
        <f t="shared" si="1108"/>
        <v>39.790999999999997</v>
      </c>
      <c r="R3988" s="21">
        <f t="shared" si="1117"/>
        <v>166.2499999999971</v>
      </c>
      <c r="S3988" s="21">
        <f t="shared" si="1118"/>
        <v>23.31761753287693</v>
      </c>
      <c r="T3988" s="21">
        <f t="shared" si="1109"/>
        <v>86.147999999999996</v>
      </c>
      <c r="U3988" s="37">
        <f>VLOOKUP(Time_Zone, 'LSTM LookUp'!$B$5:$D$8, 3, FALSE)</f>
        <v>-75</v>
      </c>
      <c r="V3988" s="21">
        <f t="shared" si="1119"/>
        <v>-0.24398059794259686</v>
      </c>
      <c r="W3988" s="21">
        <f t="shared" si="1110"/>
        <v>86.087004850514361</v>
      </c>
      <c r="X3988" s="21">
        <f t="shared" si="1111"/>
        <v>10.250270112939653</v>
      </c>
      <c r="Y3988" s="21">
        <f t="shared" si="1112"/>
        <v>90.25027011293966</v>
      </c>
      <c r="Z3988" s="21">
        <f t="shared" si="1120"/>
        <v>28.607759348323125</v>
      </c>
      <c r="AA3988" s="21">
        <f t="shared" si="1113"/>
        <v>0</v>
      </c>
      <c r="AB3988" s="21">
        <f t="shared" si="1114"/>
        <v>28.607759348323125</v>
      </c>
      <c r="AC3988" s="21">
        <f t="shared" si="1115"/>
        <v>66.92</v>
      </c>
      <c r="AD3988" s="21">
        <f t="shared" si="1121"/>
        <v>28.607759348323125</v>
      </c>
      <c r="AE3988" s="21" t="str">
        <f t="shared" si="1116"/>
        <v>6/15/7:00</v>
      </c>
    </row>
    <row r="3989" spans="2:31">
      <c r="B3989" s="37">
        <v>6</v>
      </c>
      <c r="C3989" s="38">
        <v>15</v>
      </c>
      <c r="D3989" s="39">
        <v>8</v>
      </c>
      <c r="E3989" s="17">
        <v>21.7</v>
      </c>
      <c r="F3989" s="17">
        <v>133</v>
      </c>
      <c r="G3989" s="17">
        <v>80</v>
      </c>
      <c r="H3989" s="37">
        <f t="shared" si="1104"/>
        <v>71.06</v>
      </c>
      <c r="I3989" s="37">
        <f>IF(H3989&lt;'Roof Calculator'!$G$8, 1, 0)</f>
        <v>0</v>
      </c>
      <c r="J3989" s="37">
        <f>IF(H3989&gt;='Roof Calculator'!$G$8, 1, 0)</f>
        <v>1</v>
      </c>
      <c r="K3989" s="37">
        <f t="shared" si="1105"/>
        <v>0</v>
      </c>
      <c r="L3989" s="37">
        <f t="shared" si="1106"/>
        <v>71.06</v>
      </c>
      <c r="M3989" s="37">
        <v>0</v>
      </c>
      <c r="N3989" s="37">
        <f t="shared" si="1107"/>
        <v>133</v>
      </c>
      <c r="O3989" s="37">
        <v>0</v>
      </c>
      <c r="P3989" s="37">
        <v>0</v>
      </c>
      <c r="Q3989" s="21">
        <f t="shared" si="1108"/>
        <v>39.790999999999997</v>
      </c>
      <c r="R3989" s="21">
        <f t="shared" si="1117"/>
        <v>166.29166666666376</v>
      </c>
      <c r="S3989" s="21">
        <f t="shared" si="1118"/>
        <v>23.319447286849528</v>
      </c>
      <c r="T3989" s="21">
        <f t="shared" si="1109"/>
        <v>86.147999999999996</v>
      </c>
      <c r="U3989" s="37">
        <f>VLOOKUP(Time_Zone, 'LSTM LookUp'!$B$5:$D$8, 3, FALSE)</f>
        <v>-75</v>
      </c>
      <c r="V3989" s="21">
        <f t="shared" si="1119"/>
        <v>-0.25257851657936947</v>
      </c>
      <c r="W3989" s="21">
        <f t="shared" si="1110"/>
        <v>101.08485537085514</v>
      </c>
      <c r="X3989" s="21">
        <f t="shared" si="1111"/>
        <v>9.4144517088561877</v>
      </c>
      <c r="Y3989" s="21">
        <f t="shared" si="1112"/>
        <v>142.41445170885618</v>
      </c>
      <c r="Z3989" s="21">
        <f t="shared" si="1120"/>
        <v>45.142893834133901</v>
      </c>
      <c r="AA3989" s="21">
        <f t="shared" si="1113"/>
        <v>0</v>
      </c>
      <c r="AB3989" s="21">
        <f t="shared" si="1114"/>
        <v>45.142893834133901</v>
      </c>
      <c r="AC3989" s="21">
        <f t="shared" si="1115"/>
        <v>71.06</v>
      </c>
      <c r="AD3989" s="21">
        <f t="shared" si="1121"/>
        <v>45.142893834133901</v>
      </c>
      <c r="AE3989" s="21" t="str">
        <f t="shared" si="1116"/>
        <v>6/15/8:00</v>
      </c>
    </row>
    <row r="3990" spans="2:31">
      <c r="B3990" s="37">
        <v>6</v>
      </c>
      <c r="C3990" s="38">
        <v>15</v>
      </c>
      <c r="D3990" s="39">
        <v>9</v>
      </c>
      <c r="E3990" s="17">
        <v>22.8</v>
      </c>
      <c r="F3990" s="17">
        <v>222</v>
      </c>
      <c r="G3990" s="17">
        <v>14</v>
      </c>
      <c r="H3990" s="37">
        <f t="shared" ref="H3990:H4053" si="1122">E3990*9/5+32</f>
        <v>73.040000000000006</v>
      </c>
      <c r="I3990" s="37">
        <f>IF(H3990&lt;'Roof Calculator'!$G$8, 1, 0)</f>
        <v>0</v>
      </c>
      <c r="J3990" s="37">
        <f>IF(H3990&gt;='Roof Calculator'!$G$8, 1, 0)</f>
        <v>1</v>
      </c>
      <c r="K3990" s="37">
        <f t="shared" ref="K3990:K4053" si="1123">I3990*H3990</f>
        <v>0</v>
      </c>
      <c r="L3990" s="37">
        <f t="shared" ref="L3990:L4053" si="1124">J3990*H3990</f>
        <v>73.040000000000006</v>
      </c>
      <c r="M3990" s="37">
        <v>0</v>
      </c>
      <c r="N3990" s="37">
        <f t="shared" ref="N3990:N4053" si="1125">F3990*(180-M3990)/180</f>
        <v>222</v>
      </c>
      <c r="O3990" s="37">
        <v>0</v>
      </c>
      <c r="P3990" s="37">
        <v>0</v>
      </c>
      <c r="Q3990" s="21">
        <f t="shared" ref="Q3990:Q4053" si="1126">Latitude</f>
        <v>39.790999999999997</v>
      </c>
      <c r="R3990" s="21">
        <f t="shared" si="1117"/>
        <v>166.33333333333042</v>
      </c>
      <c r="S3990" s="21">
        <f t="shared" si="1118"/>
        <v>23.321264359440374</v>
      </c>
      <c r="T3990" s="21">
        <f t="shared" ref="T3990:T4053" si="1127">Longitude</f>
        <v>86.147999999999996</v>
      </c>
      <c r="U3990" s="37">
        <f>VLOOKUP(Time_Zone, 'LSTM LookUp'!$B$5:$D$8, 3, FALSE)</f>
        <v>-75</v>
      </c>
      <c r="V3990" s="21">
        <f t="shared" si="1119"/>
        <v>-0.26117940827224961</v>
      </c>
      <c r="W3990" s="21">
        <f t="shared" ref="W3990:W4053" si="1128">15*((D3990+(4*(T3990-U3990)+V3990)/60)-12)</f>
        <v>116.0827051479319</v>
      </c>
      <c r="X3990" s="21">
        <f t="shared" ref="X3990:X4053" si="1129">G3990*(SIN(S3990*PI()/180)*SIN(Q3990*PI()/180)*COS(O3990*PI()/180)-SIN(S3990*PI()/180)*COS(Q3990*PI()/180)*SIN(O3990*PI()/180)*COS(P3990*PI()/180)+COS(S3990*PI()/180)*COS(Q3990*PI()/180)*COS(O3990*PI()/180)*COS(W3990*PI()/180)+COS(S3990*PI()/180)*SIN(Q3990*PI()/180)*SIN(O3990*PI()/180)*COS(P3990*PI()/180)*COS(W3990*PI()/180)+COS(S3990*PI()/180)*SIN(P3990*PI()/180)*SIN(W3990*PI()/180)*SIN(O3990*PI()/180))</f>
        <v>-0.79617776730868084</v>
      </c>
      <c r="Y3990" s="21">
        <f t="shared" ref="Y3990:Y4053" si="1130">X3990+N3990</f>
        <v>221.20382223269132</v>
      </c>
      <c r="Z3990" s="21">
        <f t="shared" si="1120"/>
        <v>70.117748184498595</v>
      </c>
      <c r="AA3990" s="21">
        <f t="shared" ref="AA3990:AA4053" si="1131">Z3990*I3990</f>
        <v>0</v>
      </c>
      <c r="AB3990" s="21">
        <f t="shared" ref="AB3990:AB4053" si="1132">Z3990*J3990</f>
        <v>70.117748184498595</v>
      </c>
      <c r="AC3990" s="21">
        <f t="shared" ref="AC3990:AC4053" si="1133">L3990</f>
        <v>73.040000000000006</v>
      </c>
      <c r="AD3990" s="21">
        <f t="shared" si="1121"/>
        <v>70.117748184498595</v>
      </c>
      <c r="AE3990" s="21" t="str">
        <f t="shared" ref="AE3990:AE4053" si="1134">CONCATENATE(B3990, "/", C3990, "/", D3990,":00")</f>
        <v>6/15/9:00</v>
      </c>
    </row>
    <row r="3991" spans="2:31">
      <c r="B3991" s="37">
        <v>6</v>
      </c>
      <c r="C3991" s="38">
        <v>15</v>
      </c>
      <c r="D3991" s="39">
        <v>10</v>
      </c>
      <c r="E3991" s="17">
        <v>23.9</v>
      </c>
      <c r="F3991" s="17">
        <v>222</v>
      </c>
      <c r="G3991" s="17">
        <v>4</v>
      </c>
      <c r="H3991" s="37">
        <f t="shared" si="1122"/>
        <v>75.02</v>
      </c>
      <c r="I3991" s="37">
        <f>IF(H3991&lt;'Roof Calculator'!$G$8, 1, 0)</f>
        <v>0</v>
      </c>
      <c r="J3991" s="37">
        <f>IF(H3991&gt;='Roof Calculator'!$G$8, 1, 0)</f>
        <v>1</v>
      </c>
      <c r="K3991" s="37">
        <f t="shared" si="1123"/>
        <v>0</v>
      </c>
      <c r="L3991" s="37">
        <f t="shared" si="1124"/>
        <v>75.02</v>
      </c>
      <c r="M3991" s="37">
        <v>0</v>
      </c>
      <c r="N3991" s="37">
        <f t="shared" si="1125"/>
        <v>222</v>
      </c>
      <c r="O3991" s="37">
        <v>0</v>
      </c>
      <c r="P3991" s="37">
        <v>0</v>
      </c>
      <c r="Q3991" s="21">
        <f t="shared" si="1126"/>
        <v>39.790999999999997</v>
      </c>
      <c r="R3991" s="21">
        <f t="shared" ref="R3991:R4054" si="1135">R3990+1/24</f>
        <v>166.37499999999707</v>
      </c>
      <c r="S3991" s="21">
        <f t="shared" ref="S3991:S4054" si="1136">ASIN(SIN(23.45*PI()/180)*SIN((360/365*(R3991-81))*PI()/180))*180/PI()</f>
        <v>23.323068749196342</v>
      </c>
      <c r="T3991" s="21">
        <f t="shared" si="1127"/>
        <v>86.147999999999996</v>
      </c>
      <c r="U3991" s="37">
        <f>VLOOKUP(Time_Zone, 'LSTM LookUp'!$B$5:$D$8, 3, FALSE)</f>
        <v>-75</v>
      </c>
      <c r="V3991" s="21">
        <f t="shared" ref="V3991:V4054" si="1137">9.87*SIN(2*(360/365*(R3991-81))*PI()/180)-7.53*COS((360/365*(R3991-81))*PI()/180)-1.5*SIN((360/365*(R3991-81))*PI()/180)</f>
        <v>-0.26978324719919566</v>
      </c>
      <c r="W3991" s="21">
        <f t="shared" si="1128"/>
        <v>131.08055418820018</v>
      </c>
      <c r="X3991" s="21">
        <f t="shared" si="1129"/>
        <v>-0.84112074974801887</v>
      </c>
      <c r="Y3991" s="21">
        <f t="shared" si="1130"/>
        <v>221.15887925025197</v>
      </c>
      <c r="Z3991" s="21">
        <f t="shared" ref="Z3991:Z4054" si="1138">Y3991/10.764*3.412</f>
        <v>70.103502044022648</v>
      </c>
      <c r="AA3991" s="21">
        <f t="shared" si="1131"/>
        <v>0</v>
      </c>
      <c r="AB3991" s="21">
        <f t="shared" si="1132"/>
        <v>70.103502044022648</v>
      </c>
      <c r="AC3991" s="21">
        <f t="shared" si="1133"/>
        <v>75.02</v>
      </c>
      <c r="AD3991" s="21">
        <f t="shared" ref="AD3991:AD4054" si="1139">AB3991</f>
        <v>70.103502044022648</v>
      </c>
      <c r="AE3991" s="21" t="str">
        <f t="shared" si="1134"/>
        <v>6/15/10:00</v>
      </c>
    </row>
    <row r="3992" spans="2:31">
      <c r="B3992" s="37">
        <v>6</v>
      </c>
      <c r="C3992" s="38">
        <v>15</v>
      </c>
      <c r="D3992" s="39">
        <v>11</v>
      </c>
      <c r="E3992" s="17">
        <v>24.4</v>
      </c>
      <c r="F3992" s="17">
        <v>264</v>
      </c>
      <c r="G3992" s="17">
        <v>0</v>
      </c>
      <c r="H3992" s="37">
        <f t="shared" si="1122"/>
        <v>75.92</v>
      </c>
      <c r="I3992" s="37">
        <f>IF(H3992&lt;'Roof Calculator'!$G$8, 1, 0)</f>
        <v>0</v>
      </c>
      <c r="J3992" s="37">
        <f>IF(H3992&gt;='Roof Calculator'!$G$8, 1, 0)</f>
        <v>1</v>
      </c>
      <c r="K3992" s="37">
        <f t="shared" si="1123"/>
        <v>0</v>
      </c>
      <c r="L3992" s="37">
        <f t="shared" si="1124"/>
        <v>75.92</v>
      </c>
      <c r="M3992" s="37">
        <v>0</v>
      </c>
      <c r="N3992" s="37">
        <f t="shared" si="1125"/>
        <v>264</v>
      </c>
      <c r="O3992" s="37">
        <v>0</v>
      </c>
      <c r="P3992" s="37">
        <v>0</v>
      </c>
      <c r="Q3992" s="21">
        <f t="shared" si="1126"/>
        <v>39.790999999999997</v>
      </c>
      <c r="R3992" s="21">
        <f t="shared" si="1135"/>
        <v>166.41666666666373</v>
      </c>
      <c r="S3992" s="21">
        <f t="shared" si="1136"/>
        <v>23.324860454674308</v>
      </c>
      <c r="T3992" s="21">
        <f t="shared" si="1127"/>
        <v>86.147999999999996</v>
      </c>
      <c r="U3992" s="37">
        <f>VLOOKUP(Time_Zone, 'LSTM LookUp'!$B$5:$D$8, 3, FALSE)</f>
        <v>-75</v>
      </c>
      <c r="V3992" s="21">
        <f t="shared" si="1137"/>
        <v>-0.27839000753029564</v>
      </c>
      <c r="W3992" s="21">
        <f t="shared" si="1128"/>
        <v>146.07840249811744</v>
      </c>
      <c r="X3992" s="21">
        <f t="shared" si="1129"/>
        <v>0</v>
      </c>
      <c r="Y3992" s="21">
        <f t="shared" si="1130"/>
        <v>264</v>
      </c>
      <c r="Z3992" s="21">
        <f t="shared" si="1138"/>
        <v>83.683389074693423</v>
      </c>
      <c r="AA3992" s="21">
        <f t="shared" si="1131"/>
        <v>0</v>
      </c>
      <c r="AB3992" s="21">
        <f t="shared" si="1132"/>
        <v>83.683389074693423</v>
      </c>
      <c r="AC3992" s="21">
        <f t="shared" si="1133"/>
        <v>75.92</v>
      </c>
      <c r="AD3992" s="21">
        <f t="shared" si="1139"/>
        <v>83.683389074693423</v>
      </c>
      <c r="AE3992" s="21" t="str">
        <f t="shared" si="1134"/>
        <v>6/15/11:00</v>
      </c>
    </row>
    <row r="3993" spans="2:31">
      <c r="B3993" s="37">
        <v>6</v>
      </c>
      <c r="C3993" s="38">
        <v>15</v>
      </c>
      <c r="D3993" s="39">
        <v>12</v>
      </c>
      <c r="E3993" s="17">
        <v>25</v>
      </c>
      <c r="F3993" s="17">
        <v>346</v>
      </c>
      <c r="G3993" s="17">
        <v>4</v>
      </c>
      <c r="H3993" s="37">
        <f t="shared" si="1122"/>
        <v>77</v>
      </c>
      <c r="I3993" s="37">
        <f>IF(H3993&lt;'Roof Calculator'!$G$8, 1, 0)</f>
        <v>0</v>
      </c>
      <c r="J3993" s="37">
        <f>IF(H3993&gt;='Roof Calculator'!$G$8, 1, 0)</f>
        <v>1</v>
      </c>
      <c r="K3993" s="37">
        <f t="shared" si="1123"/>
        <v>0</v>
      </c>
      <c r="L3993" s="37">
        <f t="shared" si="1124"/>
        <v>77</v>
      </c>
      <c r="M3993" s="37">
        <v>0</v>
      </c>
      <c r="N3993" s="37">
        <f t="shared" si="1125"/>
        <v>346</v>
      </c>
      <c r="O3993" s="37">
        <v>0</v>
      </c>
      <c r="P3993" s="37">
        <v>0</v>
      </c>
      <c r="Q3993" s="21">
        <f t="shared" si="1126"/>
        <v>39.790999999999997</v>
      </c>
      <c r="R3993" s="21">
        <f t="shared" si="1135"/>
        <v>166.45833333333039</v>
      </c>
      <c r="S3993" s="21">
        <f t="shared" si="1136"/>
        <v>23.326639474441169</v>
      </c>
      <c r="T3993" s="21">
        <f t="shared" si="1127"/>
        <v>86.147999999999996</v>
      </c>
      <c r="U3993" s="37">
        <f>VLOOKUP(Time_Zone, 'LSTM LookUp'!$B$5:$D$8, 3, FALSE)</f>
        <v>-75</v>
      </c>
      <c r="V3993" s="21">
        <f t="shared" si="1137"/>
        <v>-0.28699966342783423</v>
      </c>
      <c r="W3993" s="21">
        <f t="shared" si="1128"/>
        <v>161.07625008414303</v>
      </c>
      <c r="X3993" s="21">
        <f t="shared" si="1129"/>
        <v>-1.656097378772613</v>
      </c>
      <c r="Y3993" s="21">
        <f t="shared" si="1130"/>
        <v>344.34390262122741</v>
      </c>
      <c r="Z3993" s="21">
        <f t="shared" si="1138"/>
        <v>109.151002949055</v>
      </c>
      <c r="AA3993" s="21">
        <f t="shared" si="1131"/>
        <v>0</v>
      </c>
      <c r="AB3993" s="21">
        <f t="shared" si="1132"/>
        <v>109.151002949055</v>
      </c>
      <c r="AC3993" s="21">
        <f t="shared" si="1133"/>
        <v>77</v>
      </c>
      <c r="AD3993" s="21">
        <f t="shared" si="1139"/>
        <v>109.151002949055</v>
      </c>
      <c r="AE3993" s="21" t="str">
        <f t="shared" si="1134"/>
        <v>6/15/12:00</v>
      </c>
    </row>
    <row r="3994" spans="2:31">
      <c r="B3994" s="37">
        <v>6</v>
      </c>
      <c r="C3994" s="38">
        <v>15</v>
      </c>
      <c r="D3994" s="39">
        <v>13</v>
      </c>
      <c r="E3994" s="17">
        <v>26.7</v>
      </c>
      <c r="F3994" s="17">
        <v>390</v>
      </c>
      <c r="G3994" s="17">
        <v>213</v>
      </c>
      <c r="H3994" s="37">
        <f t="shared" si="1122"/>
        <v>80.06</v>
      </c>
      <c r="I3994" s="37">
        <f>IF(H3994&lt;'Roof Calculator'!$G$8, 1, 0)</f>
        <v>0</v>
      </c>
      <c r="J3994" s="37">
        <f>IF(H3994&gt;='Roof Calculator'!$G$8, 1, 0)</f>
        <v>1</v>
      </c>
      <c r="K3994" s="37">
        <f t="shared" si="1123"/>
        <v>0</v>
      </c>
      <c r="L3994" s="37">
        <f t="shared" si="1124"/>
        <v>80.06</v>
      </c>
      <c r="M3994" s="37">
        <v>0</v>
      </c>
      <c r="N3994" s="37">
        <f t="shared" si="1125"/>
        <v>390</v>
      </c>
      <c r="O3994" s="37">
        <v>0</v>
      </c>
      <c r="P3994" s="37">
        <v>0</v>
      </c>
      <c r="Q3994" s="21">
        <f t="shared" si="1126"/>
        <v>39.790999999999997</v>
      </c>
      <c r="R3994" s="21">
        <f t="shared" si="1135"/>
        <v>166.49999999999704</v>
      </c>
      <c r="S3994" s="21">
        <f t="shared" si="1136"/>
        <v>23.328405807073846</v>
      </c>
      <c r="T3994" s="21">
        <f t="shared" si="1127"/>
        <v>86.147999999999996</v>
      </c>
      <c r="U3994" s="37">
        <f>VLOOKUP(Time_Zone, 'LSTM LookUp'!$B$5:$D$8, 3, FALSE)</f>
        <v>-75</v>
      </c>
      <c r="V3994" s="21">
        <f t="shared" si="1137"/>
        <v>-0.29561218904635611</v>
      </c>
      <c r="W3994" s="21">
        <f t="shared" si="1128"/>
        <v>176.07409695273844</v>
      </c>
      <c r="X3994" s="21">
        <f t="shared" si="1129"/>
        <v>-95.951594088272813</v>
      </c>
      <c r="Y3994" s="21">
        <f t="shared" si="1130"/>
        <v>294.04840591172717</v>
      </c>
      <c r="Z3994" s="21">
        <f t="shared" si="1138"/>
        <v>93.208208934486549</v>
      </c>
      <c r="AA3994" s="21">
        <f t="shared" si="1131"/>
        <v>0</v>
      </c>
      <c r="AB3994" s="21">
        <f t="shared" si="1132"/>
        <v>93.208208934486549</v>
      </c>
      <c r="AC3994" s="21">
        <f t="shared" si="1133"/>
        <v>80.06</v>
      </c>
      <c r="AD3994" s="21">
        <f t="shared" si="1139"/>
        <v>93.208208934486549</v>
      </c>
      <c r="AE3994" s="21" t="str">
        <f t="shared" si="1134"/>
        <v>6/15/13:00</v>
      </c>
    </row>
    <row r="3995" spans="2:31">
      <c r="B3995" s="37">
        <v>6</v>
      </c>
      <c r="C3995" s="38">
        <v>15</v>
      </c>
      <c r="D3995" s="39">
        <v>14</v>
      </c>
      <c r="E3995" s="17">
        <v>26.1</v>
      </c>
      <c r="F3995" s="17">
        <v>386</v>
      </c>
      <c r="G3995" s="17">
        <v>364</v>
      </c>
      <c r="H3995" s="37">
        <f t="shared" si="1122"/>
        <v>78.98</v>
      </c>
      <c r="I3995" s="37">
        <f>IF(H3995&lt;'Roof Calculator'!$G$8, 1, 0)</f>
        <v>0</v>
      </c>
      <c r="J3995" s="37">
        <f>IF(H3995&gt;='Roof Calculator'!$G$8, 1, 0)</f>
        <v>1</v>
      </c>
      <c r="K3995" s="37">
        <f t="shared" si="1123"/>
        <v>0</v>
      </c>
      <c r="L3995" s="37">
        <f t="shared" si="1124"/>
        <v>78.98</v>
      </c>
      <c r="M3995" s="37">
        <v>0</v>
      </c>
      <c r="N3995" s="37">
        <f t="shared" si="1125"/>
        <v>386</v>
      </c>
      <c r="O3995" s="37">
        <v>0</v>
      </c>
      <c r="P3995" s="37">
        <v>0</v>
      </c>
      <c r="Q3995" s="21">
        <f t="shared" si="1126"/>
        <v>39.790999999999997</v>
      </c>
      <c r="R3995" s="21">
        <f t="shared" si="1135"/>
        <v>166.5416666666637</v>
      </c>
      <c r="S3995" s="21">
        <f t="shared" si="1136"/>
        <v>23.330159451159282</v>
      </c>
      <c r="T3995" s="21">
        <f t="shared" si="1127"/>
        <v>86.147999999999996</v>
      </c>
      <c r="U3995" s="37">
        <f>VLOOKUP(Time_Zone, 'LSTM LookUp'!$B$5:$D$8, 3, FALSE)</f>
        <v>-75</v>
      </c>
      <c r="V3995" s="21">
        <f t="shared" si="1137"/>
        <v>-0.30422755853273409</v>
      </c>
      <c r="W3995" s="21">
        <f t="shared" si="1128"/>
        <v>191.07194311036679</v>
      </c>
      <c r="X3995" s="21">
        <f t="shared" si="1129"/>
        <v>-159.78603776089463</v>
      </c>
      <c r="Y3995" s="21">
        <f t="shared" si="1130"/>
        <v>226.21396223910537</v>
      </c>
      <c r="Z3995" s="21">
        <f t="shared" si="1138"/>
        <v>71.70587506129948</v>
      </c>
      <c r="AA3995" s="21">
        <f t="shared" si="1131"/>
        <v>0</v>
      </c>
      <c r="AB3995" s="21">
        <f t="shared" si="1132"/>
        <v>71.70587506129948</v>
      </c>
      <c r="AC3995" s="21">
        <f t="shared" si="1133"/>
        <v>78.98</v>
      </c>
      <c r="AD3995" s="21">
        <f t="shared" si="1139"/>
        <v>71.70587506129948</v>
      </c>
      <c r="AE3995" s="21" t="str">
        <f t="shared" si="1134"/>
        <v>6/15/14:00</v>
      </c>
    </row>
    <row r="3996" spans="2:31">
      <c r="B3996" s="37">
        <v>6</v>
      </c>
      <c r="C3996" s="38">
        <v>15</v>
      </c>
      <c r="D3996" s="39">
        <v>15</v>
      </c>
      <c r="E3996" s="17">
        <v>27.2</v>
      </c>
      <c r="F3996" s="17">
        <v>373</v>
      </c>
      <c r="G3996" s="17">
        <v>101</v>
      </c>
      <c r="H3996" s="37">
        <f t="shared" si="1122"/>
        <v>80.959999999999994</v>
      </c>
      <c r="I3996" s="37">
        <f>IF(H3996&lt;'Roof Calculator'!$G$8, 1, 0)</f>
        <v>0</v>
      </c>
      <c r="J3996" s="37">
        <f>IF(H3996&gt;='Roof Calculator'!$G$8, 1, 0)</f>
        <v>1</v>
      </c>
      <c r="K3996" s="37">
        <f t="shared" si="1123"/>
        <v>0</v>
      </c>
      <c r="L3996" s="37">
        <f t="shared" si="1124"/>
        <v>80.959999999999994</v>
      </c>
      <c r="M3996" s="37">
        <v>0</v>
      </c>
      <c r="N3996" s="37">
        <f t="shared" si="1125"/>
        <v>373</v>
      </c>
      <c r="O3996" s="37">
        <v>0</v>
      </c>
      <c r="P3996" s="37">
        <v>0</v>
      </c>
      <c r="Q3996" s="21">
        <f t="shared" si="1126"/>
        <v>39.790999999999997</v>
      </c>
      <c r="R3996" s="21">
        <f t="shared" si="1135"/>
        <v>166.58333333333036</v>
      </c>
      <c r="S3996" s="21">
        <f t="shared" si="1136"/>
        <v>23.331900405294448</v>
      </c>
      <c r="T3996" s="21">
        <f t="shared" si="1127"/>
        <v>86.147999999999996</v>
      </c>
      <c r="U3996" s="37">
        <f>VLOOKUP(Time_Zone, 'LSTM LookUp'!$B$5:$D$8, 3, FALSE)</f>
        <v>-75</v>
      </c>
      <c r="V3996" s="21">
        <f t="shared" si="1137"/>
        <v>-0.31284574602619886</v>
      </c>
      <c r="W3996" s="21">
        <f t="shared" si="1128"/>
        <v>206.0697885634934</v>
      </c>
      <c r="X3996" s="21">
        <f t="shared" si="1129"/>
        <v>-38.409809862651315</v>
      </c>
      <c r="Y3996" s="21">
        <f t="shared" si="1130"/>
        <v>334.59019013734871</v>
      </c>
      <c r="Z3996" s="21">
        <f t="shared" si="1138"/>
        <v>106.05924644636137</v>
      </c>
      <c r="AA3996" s="21">
        <f t="shared" si="1131"/>
        <v>0</v>
      </c>
      <c r="AB3996" s="21">
        <f t="shared" si="1132"/>
        <v>106.05924644636137</v>
      </c>
      <c r="AC3996" s="21">
        <f t="shared" si="1133"/>
        <v>80.959999999999994</v>
      </c>
      <c r="AD3996" s="21">
        <f t="shared" si="1139"/>
        <v>106.05924644636137</v>
      </c>
      <c r="AE3996" s="21" t="str">
        <f t="shared" si="1134"/>
        <v>6/15/15:00</v>
      </c>
    </row>
    <row r="3997" spans="2:31">
      <c r="B3997" s="37">
        <v>6</v>
      </c>
      <c r="C3997" s="38">
        <v>15</v>
      </c>
      <c r="D3997" s="39">
        <v>16</v>
      </c>
      <c r="E3997" s="17">
        <v>26.7</v>
      </c>
      <c r="F3997" s="17">
        <v>412</v>
      </c>
      <c r="G3997" s="17">
        <v>69</v>
      </c>
      <c r="H3997" s="37">
        <f t="shared" si="1122"/>
        <v>80.06</v>
      </c>
      <c r="I3997" s="37">
        <f>IF(H3997&lt;'Roof Calculator'!$G$8, 1, 0)</f>
        <v>0</v>
      </c>
      <c r="J3997" s="37">
        <f>IF(H3997&gt;='Roof Calculator'!$G$8, 1, 0)</f>
        <v>1</v>
      </c>
      <c r="K3997" s="37">
        <f t="shared" si="1123"/>
        <v>0</v>
      </c>
      <c r="L3997" s="37">
        <f t="shared" si="1124"/>
        <v>80.06</v>
      </c>
      <c r="M3997" s="37">
        <v>0</v>
      </c>
      <c r="N3997" s="37">
        <f t="shared" si="1125"/>
        <v>412</v>
      </c>
      <c r="O3997" s="37">
        <v>0</v>
      </c>
      <c r="P3997" s="37">
        <v>0</v>
      </c>
      <c r="Q3997" s="21">
        <f t="shared" si="1126"/>
        <v>39.790999999999997</v>
      </c>
      <c r="R3997" s="21">
        <f t="shared" si="1135"/>
        <v>166.62499999999702</v>
      </c>
      <c r="S3997" s="21">
        <f t="shared" si="1136"/>
        <v>23.333628668086348</v>
      </c>
      <c r="T3997" s="21">
        <f t="shared" si="1127"/>
        <v>86.147999999999996</v>
      </c>
      <c r="U3997" s="37">
        <f>VLOOKUP(Time_Zone, 'LSTM LookUp'!$B$5:$D$8, 3, FALSE)</f>
        <v>-75</v>
      </c>
      <c r="V3997" s="21">
        <f t="shared" si="1137"/>
        <v>-0.32146672565840184</v>
      </c>
      <c r="W3997" s="21">
        <f t="shared" si="1128"/>
        <v>221.06763331858542</v>
      </c>
      <c r="X3997" s="21">
        <f t="shared" si="1129"/>
        <v>-19.212505206886931</v>
      </c>
      <c r="Y3997" s="21">
        <f t="shared" si="1130"/>
        <v>392.78749479311307</v>
      </c>
      <c r="Z3997" s="21">
        <f t="shared" si="1138"/>
        <v>124.50677556987196</v>
      </c>
      <c r="AA3997" s="21">
        <f t="shared" si="1131"/>
        <v>0</v>
      </c>
      <c r="AB3997" s="21">
        <f t="shared" si="1132"/>
        <v>124.50677556987196</v>
      </c>
      <c r="AC3997" s="21">
        <f t="shared" si="1133"/>
        <v>80.06</v>
      </c>
      <c r="AD3997" s="21">
        <f t="shared" si="1139"/>
        <v>124.50677556987196</v>
      </c>
      <c r="AE3997" s="21" t="str">
        <f t="shared" si="1134"/>
        <v>6/15/16:00</v>
      </c>
    </row>
    <row r="3998" spans="2:31">
      <c r="B3998" s="37">
        <v>6</v>
      </c>
      <c r="C3998" s="38">
        <v>15</v>
      </c>
      <c r="D3998" s="39">
        <v>17</v>
      </c>
      <c r="E3998" s="17">
        <v>27.2</v>
      </c>
      <c r="F3998" s="17">
        <v>257</v>
      </c>
      <c r="G3998" s="17">
        <v>149</v>
      </c>
      <c r="H3998" s="37">
        <f t="shared" si="1122"/>
        <v>80.959999999999994</v>
      </c>
      <c r="I3998" s="37">
        <f>IF(H3998&lt;'Roof Calculator'!$G$8, 1, 0)</f>
        <v>0</v>
      </c>
      <c r="J3998" s="37">
        <f>IF(H3998&gt;='Roof Calculator'!$G$8, 1, 0)</f>
        <v>1</v>
      </c>
      <c r="K3998" s="37">
        <f t="shared" si="1123"/>
        <v>0</v>
      </c>
      <c r="L3998" s="37">
        <f t="shared" si="1124"/>
        <v>80.959999999999994</v>
      </c>
      <c r="M3998" s="37">
        <v>0</v>
      </c>
      <c r="N3998" s="37">
        <f t="shared" si="1125"/>
        <v>257</v>
      </c>
      <c r="O3998" s="37">
        <v>0</v>
      </c>
      <c r="P3998" s="37">
        <v>0</v>
      </c>
      <c r="Q3998" s="21">
        <f t="shared" si="1126"/>
        <v>39.790999999999997</v>
      </c>
      <c r="R3998" s="21">
        <f t="shared" si="1135"/>
        <v>166.66666666666367</v>
      </c>
      <c r="S3998" s="21">
        <f t="shared" si="1136"/>
        <v>23.335344238152011</v>
      </c>
      <c r="T3998" s="21">
        <f t="shared" si="1127"/>
        <v>86.147999999999996</v>
      </c>
      <c r="U3998" s="37">
        <f>VLOOKUP(Time_Zone, 'LSTM LookUp'!$B$5:$D$8, 3, FALSE)</f>
        <v>-75</v>
      </c>
      <c r="V3998" s="21">
        <f t="shared" si="1137"/>
        <v>-0.33009047155350646</v>
      </c>
      <c r="W3998" s="21">
        <f t="shared" si="1128"/>
        <v>236.0654773821116</v>
      </c>
      <c r="X3998" s="21">
        <f t="shared" si="1129"/>
        <v>-20.912513468864706</v>
      </c>
      <c r="Y3998" s="21">
        <f t="shared" si="1130"/>
        <v>236.08748653113528</v>
      </c>
      <c r="Z3998" s="21">
        <f t="shared" si="1138"/>
        <v>74.835609814588778</v>
      </c>
      <c r="AA3998" s="21">
        <f t="shared" si="1131"/>
        <v>0</v>
      </c>
      <c r="AB3998" s="21">
        <f t="shared" si="1132"/>
        <v>74.835609814588778</v>
      </c>
      <c r="AC3998" s="21">
        <f t="shared" si="1133"/>
        <v>80.959999999999994</v>
      </c>
      <c r="AD3998" s="21">
        <f t="shared" si="1139"/>
        <v>74.835609814588778</v>
      </c>
      <c r="AE3998" s="21" t="str">
        <f t="shared" si="1134"/>
        <v>6/15/17:00</v>
      </c>
    </row>
    <row r="3999" spans="2:31">
      <c r="B3999" s="37">
        <v>6</v>
      </c>
      <c r="C3999" s="38">
        <v>15</v>
      </c>
      <c r="D3999" s="39">
        <v>18</v>
      </c>
      <c r="E3999" s="17">
        <v>27.2</v>
      </c>
      <c r="F3999" s="17">
        <v>232</v>
      </c>
      <c r="G3999" s="17">
        <v>123</v>
      </c>
      <c r="H3999" s="37">
        <f t="shared" si="1122"/>
        <v>80.959999999999994</v>
      </c>
      <c r="I3999" s="37">
        <f>IF(H3999&lt;'Roof Calculator'!$G$8, 1, 0)</f>
        <v>0</v>
      </c>
      <c r="J3999" s="37">
        <f>IF(H3999&gt;='Roof Calculator'!$G$8, 1, 0)</f>
        <v>1</v>
      </c>
      <c r="K3999" s="37">
        <f t="shared" si="1123"/>
        <v>0</v>
      </c>
      <c r="L3999" s="37">
        <f t="shared" si="1124"/>
        <v>80.959999999999994</v>
      </c>
      <c r="M3999" s="37">
        <v>0</v>
      </c>
      <c r="N3999" s="37">
        <f t="shared" si="1125"/>
        <v>232</v>
      </c>
      <c r="O3999" s="37">
        <v>0</v>
      </c>
      <c r="P3999" s="37">
        <v>0</v>
      </c>
      <c r="Q3999" s="21">
        <f t="shared" si="1126"/>
        <v>39.790999999999997</v>
      </c>
      <c r="R3999" s="21">
        <f t="shared" si="1135"/>
        <v>166.70833333333033</v>
      </c>
      <c r="S3999" s="21">
        <f t="shared" si="1136"/>
        <v>23.337047114118526</v>
      </c>
      <c r="T3999" s="21">
        <f t="shared" si="1127"/>
        <v>86.147999999999996</v>
      </c>
      <c r="U3999" s="37">
        <f>VLOOKUP(Time_Zone, 'LSTM LookUp'!$B$5:$D$8, 3, FALSE)</f>
        <v>-75</v>
      </c>
      <c r="V3999" s="21">
        <f t="shared" si="1137"/>
        <v>-0.33871695782819788</v>
      </c>
      <c r="W3999" s="21">
        <f t="shared" si="1128"/>
        <v>251.06332076054295</v>
      </c>
      <c r="X3999" s="21">
        <f t="shared" si="1129"/>
        <v>3.0216639006059873</v>
      </c>
      <c r="Y3999" s="21">
        <f t="shared" si="1130"/>
        <v>235.021663900606</v>
      </c>
      <c r="Z3999" s="21">
        <f t="shared" si="1138"/>
        <v>74.497762655970618</v>
      </c>
      <c r="AA3999" s="21">
        <f t="shared" si="1131"/>
        <v>0</v>
      </c>
      <c r="AB3999" s="21">
        <f t="shared" si="1132"/>
        <v>74.497762655970618</v>
      </c>
      <c r="AC3999" s="21">
        <f t="shared" si="1133"/>
        <v>80.959999999999994</v>
      </c>
      <c r="AD3999" s="21">
        <f t="shared" si="1139"/>
        <v>74.497762655970618</v>
      </c>
      <c r="AE3999" s="21" t="str">
        <f t="shared" si="1134"/>
        <v>6/15/18:00</v>
      </c>
    </row>
    <row r="4000" spans="2:31">
      <c r="B4000" s="37">
        <v>6</v>
      </c>
      <c r="C4000" s="38">
        <v>15</v>
      </c>
      <c r="D4000" s="39">
        <v>19</v>
      </c>
      <c r="E4000" s="17">
        <v>26.7</v>
      </c>
      <c r="F4000" s="17">
        <v>113</v>
      </c>
      <c r="G4000" s="17">
        <v>184</v>
      </c>
      <c r="H4000" s="37">
        <f t="shared" si="1122"/>
        <v>80.06</v>
      </c>
      <c r="I4000" s="37">
        <f>IF(H4000&lt;'Roof Calculator'!$G$8, 1, 0)</f>
        <v>0</v>
      </c>
      <c r="J4000" s="37">
        <f>IF(H4000&gt;='Roof Calculator'!$G$8, 1, 0)</f>
        <v>1</v>
      </c>
      <c r="K4000" s="37">
        <f t="shared" si="1123"/>
        <v>0</v>
      </c>
      <c r="L4000" s="37">
        <f t="shared" si="1124"/>
        <v>80.06</v>
      </c>
      <c r="M4000" s="37">
        <v>0</v>
      </c>
      <c r="N4000" s="37">
        <f t="shared" si="1125"/>
        <v>113</v>
      </c>
      <c r="O4000" s="37">
        <v>0</v>
      </c>
      <c r="P4000" s="37">
        <v>0</v>
      </c>
      <c r="Q4000" s="21">
        <f t="shared" si="1126"/>
        <v>39.790999999999997</v>
      </c>
      <c r="R4000" s="21">
        <f t="shared" si="1135"/>
        <v>166.74999999999699</v>
      </c>
      <c r="S4000" s="21">
        <f t="shared" si="1136"/>
        <v>23.338737294623026</v>
      </c>
      <c r="T4000" s="21">
        <f t="shared" si="1127"/>
        <v>86.147999999999996</v>
      </c>
      <c r="U4000" s="37">
        <f>VLOOKUP(Time_Zone, 'LSTM LookUp'!$B$5:$D$8, 3, FALSE)</f>
        <v>-75</v>
      </c>
      <c r="V4000" s="21">
        <f t="shared" si="1137"/>
        <v>-0.34734615859178053</v>
      </c>
      <c r="W4000" s="21">
        <f t="shared" si="1128"/>
        <v>266.06116346035202</v>
      </c>
      <c r="X4000" s="21">
        <f t="shared" si="1129"/>
        <v>37.734589458942772</v>
      </c>
      <c r="Y4000" s="21">
        <f t="shared" si="1130"/>
        <v>150.73458945894276</v>
      </c>
      <c r="Z4000" s="21">
        <f t="shared" si="1138"/>
        <v>47.780232184495794</v>
      </c>
      <c r="AA4000" s="21">
        <f t="shared" si="1131"/>
        <v>0</v>
      </c>
      <c r="AB4000" s="21">
        <f t="shared" si="1132"/>
        <v>47.780232184495794</v>
      </c>
      <c r="AC4000" s="21">
        <f t="shared" si="1133"/>
        <v>80.06</v>
      </c>
      <c r="AD4000" s="21">
        <f t="shared" si="1139"/>
        <v>47.780232184495794</v>
      </c>
      <c r="AE4000" s="21" t="str">
        <f t="shared" si="1134"/>
        <v>6/15/19:00</v>
      </c>
    </row>
    <row r="4001" spans="2:31">
      <c r="B4001" s="37">
        <v>6</v>
      </c>
      <c r="C4001" s="38">
        <v>15</v>
      </c>
      <c r="D4001" s="39">
        <v>20</v>
      </c>
      <c r="E4001" s="17">
        <v>24.4</v>
      </c>
      <c r="F4001" s="17">
        <v>41</v>
      </c>
      <c r="G4001" s="17">
        <v>18</v>
      </c>
      <c r="H4001" s="37">
        <f t="shared" si="1122"/>
        <v>75.92</v>
      </c>
      <c r="I4001" s="37">
        <f>IF(H4001&lt;'Roof Calculator'!$G$8, 1, 0)</f>
        <v>0</v>
      </c>
      <c r="J4001" s="37">
        <f>IF(H4001&gt;='Roof Calculator'!$G$8, 1, 0)</f>
        <v>1</v>
      </c>
      <c r="K4001" s="37">
        <f t="shared" si="1123"/>
        <v>0</v>
      </c>
      <c r="L4001" s="37">
        <f t="shared" si="1124"/>
        <v>75.92</v>
      </c>
      <c r="M4001" s="37">
        <v>0</v>
      </c>
      <c r="N4001" s="37">
        <f t="shared" si="1125"/>
        <v>41</v>
      </c>
      <c r="O4001" s="37">
        <v>0</v>
      </c>
      <c r="P4001" s="37">
        <v>0</v>
      </c>
      <c r="Q4001" s="21">
        <f t="shared" si="1126"/>
        <v>39.790999999999997</v>
      </c>
      <c r="R4001" s="21">
        <f t="shared" si="1135"/>
        <v>166.79166666666364</v>
      </c>
      <c r="S4001" s="21">
        <f t="shared" si="1136"/>
        <v>23.340414778312667</v>
      </c>
      <c r="T4001" s="21">
        <f t="shared" si="1127"/>
        <v>86.147999999999996</v>
      </c>
      <c r="U4001" s="37">
        <f>VLOOKUP(Time_Zone, 'LSTM LookUp'!$B$5:$D$8, 3, FALSE)</f>
        <v>-75</v>
      </c>
      <c r="V4001" s="21">
        <f t="shared" si="1137"/>
        <v>-0.35597804794619003</v>
      </c>
      <c r="W4001" s="21">
        <f t="shared" si="1128"/>
        <v>281.05900548801338</v>
      </c>
      <c r="X4001" s="21">
        <f t="shared" si="1129"/>
        <v>7.0000049343636226</v>
      </c>
      <c r="Y4001" s="21">
        <f t="shared" si="1130"/>
        <v>48.000004934363623</v>
      </c>
      <c r="Z4001" s="21">
        <f t="shared" si="1138"/>
        <v>15.215163214051344</v>
      </c>
      <c r="AA4001" s="21">
        <f t="shared" si="1131"/>
        <v>0</v>
      </c>
      <c r="AB4001" s="21">
        <f t="shared" si="1132"/>
        <v>15.215163214051344</v>
      </c>
      <c r="AC4001" s="21">
        <f t="shared" si="1133"/>
        <v>75.92</v>
      </c>
      <c r="AD4001" s="21">
        <f t="shared" si="1139"/>
        <v>15.215163214051344</v>
      </c>
      <c r="AE4001" s="21" t="str">
        <f t="shared" si="1134"/>
        <v>6/15/20:00</v>
      </c>
    </row>
    <row r="4002" spans="2:31">
      <c r="B4002" s="37">
        <v>6</v>
      </c>
      <c r="C4002" s="38">
        <v>15</v>
      </c>
      <c r="D4002" s="39">
        <v>21</v>
      </c>
      <c r="E4002" s="17">
        <v>23.3</v>
      </c>
      <c r="F4002" s="17">
        <v>2</v>
      </c>
      <c r="G4002" s="17">
        <v>0</v>
      </c>
      <c r="H4002" s="37">
        <f t="shared" si="1122"/>
        <v>73.94</v>
      </c>
      <c r="I4002" s="37">
        <f>IF(H4002&lt;'Roof Calculator'!$G$8, 1, 0)</f>
        <v>0</v>
      </c>
      <c r="J4002" s="37">
        <f>IF(H4002&gt;='Roof Calculator'!$G$8, 1, 0)</f>
        <v>1</v>
      </c>
      <c r="K4002" s="37">
        <f t="shared" si="1123"/>
        <v>0</v>
      </c>
      <c r="L4002" s="37">
        <f t="shared" si="1124"/>
        <v>73.94</v>
      </c>
      <c r="M4002" s="37">
        <v>0</v>
      </c>
      <c r="N4002" s="37">
        <f t="shared" si="1125"/>
        <v>2</v>
      </c>
      <c r="O4002" s="37">
        <v>0</v>
      </c>
      <c r="P4002" s="37">
        <v>0</v>
      </c>
      <c r="Q4002" s="21">
        <f t="shared" si="1126"/>
        <v>39.790999999999997</v>
      </c>
      <c r="R4002" s="21">
        <f t="shared" si="1135"/>
        <v>166.8333333333303</v>
      </c>
      <c r="S4002" s="21">
        <f t="shared" si="1136"/>
        <v>23.342079563844674</v>
      </c>
      <c r="T4002" s="21">
        <f t="shared" si="1127"/>
        <v>86.147999999999996</v>
      </c>
      <c r="U4002" s="37">
        <f>VLOOKUP(Time_Zone, 'LSTM LookUp'!$B$5:$D$8, 3, FALSE)</f>
        <v>-75</v>
      </c>
      <c r="V4002" s="21">
        <f t="shared" si="1137"/>
        <v>-0.36461259998611251</v>
      </c>
      <c r="W4002" s="21">
        <f t="shared" si="1128"/>
        <v>296.05684685000347</v>
      </c>
      <c r="X4002" s="21">
        <f t="shared" si="1129"/>
        <v>0</v>
      </c>
      <c r="Y4002" s="21">
        <f t="shared" si="1130"/>
        <v>2</v>
      </c>
      <c r="Z4002" s="21">
        <f t="shared" si="1138"/>
        <v>0.63396506874767744</v>
      </c>
      <c r="AA4002" s="21">
        <f t="shared" si="1131"/>
        <v>0</v>
      </c>
      <c r="AB4002" s="21">
        <f t="shared" si="1132"/>
        <v>0.63396506874767744</v>
      </c>
      <c r="AC4002" s="21">
        <f t="shared" si="1133"/>
        <v>73.94</v>
      </c>
      <c r="AD4002" s="21">
        <f t="shared" si="1139"/>
        <v>0.63396506874767744</v>
      </c>
      <c r="AE4002" s="21" t="str">
        <f t="shared" si="1134"/>
        <v>6/15/21:00</v>
      </c>
    </row>
    <row r="4003" spans="2:31">
      <c r="B4003" s="37">
        <v>6</v>
      </c>
      <c r="C4003" s="38">
        <v>15</v>
      </c>
      <c r="D4003" s="39">
        <v>22</v>
      </c>
      <c r="E4003" s="17">
        <v>23.3</v>
      </c>
      <c r="F4003" s="17">
        <v>0</v>
      </c>
      <c r="G4003" s="17">
        <v>0</v>
      </c>
      <c r="H4003" s="37">
        <f t="shared" si="1122"/>
        <v>73.94</v>
      </c>
      <c r="I4003" s="37">
        <f>IF(H4003&lt;'Roof Calculator'!$G$8, 1, 0)</f>
        <v>0</v>
      </c>
      <c r="J4003" s="37">
        <f>IF(H4003&gt;='Roof Calculator'!$G$8, 1, 0)</f>
        <v>1</v>
      </c>
      <c r="K4003" s="37">
        <f t="shared" si="1123"/>
        <v>0</v>
      </c>
      <c r="L4003" s="37">
        <f t="shared" si="1124"/>
        <v>73.94</v>
      </c>
      <c r="M4003" s="37">
        <v>0</v>
      </c>
      <c r="N4003" s="37">
        <f t="shared" si="1125"/>
        <v>0</v>
      </c>
      <c r="O4003" s="37">
        <v>0</v>
      </c>
      <c r="P4003" s="37">
        <v>0</v>
      </c>
      <c r="Q4003" s="21">
        <f t="shared" si="1126"/>
        <v>39.790999999999997</v>
      </c>
      <c r="R4003" s="21">
        <f t="shared" si="1135"/>
        <v>166.87499999999696</v>
      </c>
      <c r="S4003" s="21">
        <f t="shared" si="1136"/>
        <v>23.343731649886333</v>
      </c>
      <c r="T4003" s="21">
        <f t="shared" si="1127"/>
        <v>86.147999999999996</v>
      </c>
      <c r="U4003" s="37">
        <f>VLOOKUP(Time_Zone, 'LSTM LookUp'!$B$5:$D$8, 3, FALSE)</f>
        <v>-75</v>
      </c>
      <c r="V4003" s="21">
        <f t="shared" si="1137"/>
        <v>-0.37324978879898918</v>
      </c>
      <c r="W4003" s="21">
        <f t="shared" si="1128"/>
        <v>311.05468755280026</v>
      </c>
      <c r="X4003" s="21">
        <f t="shared" si="1129"/>
        <v>0</v>
      </c>
      <c r="Y4003" s="21">
        <f t="shared" si="1130"/>
        <v>0</v>
      </c>
      <c r="Z4003" s="21">
        <f t="shared" si="1138"/>
        <v>0</v>
      </c>
      <c r="AA4003" s="21">
        <f t="shared" si="1131"/>
        <v>0</v>
      </c>
      <c r="AB4003" s="21">
        <f t="shared" si="1132"/>
        <v>0</v>
      </c>
      <c r="AC4003" s="21">
        <f t="shared" si="1133"/>
        <v>73.94</v>
      </c>
      <c r="AD4003" s="21">
        <f t="shared" si="1139"/>
        <v>0</v>
      </c>
      <c r="AE4003" s="21" t="str">
        <f t="shared" si="1134"/>
        <v>6/15/22:00</v>
      </c>
    </row>
    <row r="4004" spans="2:31">
      <c r="B4004" s="37">
        <v>6</v>
      </c>
      <c r="C4004" s="38">
        <v>15</v>
      </c>
      <c r="D4004" s="39">
        <v>23</v>
      </c>
      <c r="E4004" s="17">
        <v>22.8</v>
      </c>
      <c r="F4004" s="17">
        <v>0</v>
      </c>
      <c r="G4004" s="17">
        <v>0</v>
      </c>
      <c r="H4004" s="37">
        <f t="shared" si="1122"/>
        <v>73.040000000000006</v>
      </c>
      <c r="I4004" s="37">
        <f>IF(H4004&lt;'Roof Calculator'!$G$8, 1, 0)</f>
        <v>0</v>
      </c>
      <c r="J4004" s="37">
        <f>IF(H4004&gt;='Roof Calculator'!$G$8, 1, 0)</f>
        <v>1</v>
      </c>
      <c r="K4004" s="37">
        <f t="shared" si="1123"/>
        <v>0</v>
      </c>
      <c r="L4004" s="37">
        <f t="shared" si="1124"/>
        <v>73.040000000000006</v>
      </c>
      <c r="M4004" s="37">
        <v>0</v>
      </c>
      <c r="N4004" s="37">
        <f t="shared" si="1125"/>
        <v>0</v>
      </c>
      <c r="O4004" s="37">
        <v>0</v>
      </c>
      <c r="P4004" s="37">
        <v>0</v>
      </c>
      <c r="Q4004" s="21">
        <f t="shared" si="1126"/>
        <v>39.790999999999997</v>
      </c>
      <c r="R4004" s="21">
        <f t="shared" si="1135"/>
        <v>166.91666666666362</v>
      </c>
      <c r="S4004" s="21">
        <f t="shared" si="1136"/>
        <v>23.345371035114958</v>
      </c>
      <c r="T4004" s="21">
        <f t="shared" si="1127"/>
        <v>86.147999999999996</v>
      </c>
      <c r="U4004" s="37">
        <f>VLOOKUP(Time_Zone, 'LSTM LookUp'!$B$5:$D$8, 3, FALSE)</f>
        <v>-75</v>
      </c>
      <c r="V4004" s="21">
        <f t="shared" si="1137"/>
        <v>-0.38188958846508458</v>
      </c>
      <c r="W4004" s="21">
        <f t="shared" si="1128"/>
        <v>326.05252760288363</v>
      </c>
      <c r="X4004" s="21">
        <f t="shared" si="1129"/>
        <v>0</v>
      </c>
      <c r="Y4004" s="21">
        <f t="shared" si="1130"/>
        <v>0</v>
      </c>
      <c r="Z4004" s="21">
        <f t="shared" si="1138"/>
        <v>0</v>
      </c>
      <c r="AA4004" s="21">
        <f t="shared" si="1131"/>
        <v>0</v>
      </c>
      <c r="AB4004" s="21">
        <f t="shared" si="1132"/>
        <v>0</v>
      </c>
      <c r="AC4004" s="21">
        <f t="shared" si="1133"/>
        <v>73.040000000000006</v>
      </c>
      <c r="AD4004" s="21">
        <f t="shared" si="1139"/>
        <v>0</v>
      </c>
      <c r="AE4004" s="21" t="str">
        <f t="shared" si="1134"/>
        <v>6/15/23:00</v>
      </c>
    </row>
    <row r="4005" spans="2:31">
      <c r="B4005" s="37">
        <v>6</v>
      </c>
      <c r="C4005" s="38">
        <v>15</v>
      </c>
      <c r="D4005" s="39">
        <v>24</v>
      </c>
      <c r="E4005" s="17">
        <v>22.2</v>
      </c>
      <c r="F4005" s="17">
        <v>0</v>
      </c>
      <c r="G4005" s="17">
        <v>0</v>
      </c>
      <c r="H4005" s="37">
        <f t="shared" si="1122"/>
        <v>71.959999999999994</v>
      </c>
      <c r="I4005" s="37">
        <f>IF(H4005&lt;'Roof Calculator'!$G$8, 1, 0)</f>
        <v>0</v>
      </c>
      <c r="J4005" s="37">
        <f>IF(H4005&gt;='Roof Calculator'!$G$8, 1, 0)</f>
        <v>1</v>
      </c>
      <c r="K4005" s="37">
        <f t="shared" si="1123"/>
        <v>0</v>
      </c>
      <c r="L4005" s="37">
        <f t="shared" si="1124"/>
        <v>71.959999999999994</v>
      </c>
      <c r="M4005" s="37">
        <v>0</v>
      </c>
      <c r="N4005" s="37">
        <f t="shared" si="1125"/>
        <v>0</v>
      </c>
      <c r="O4005" s="37">
        <v>0</v>
      </c>
      <c r="P4005" s="37">
        <v>0</v>
      </c>
      <c r="Q4005" s="21">
        <f t="shared" si="1126"/>
        <v>39.790999999999997</v>
      </c>
      <c r="R4005" s="21">
        <f t="shared" si="1135"/>
        <v>166.95833333333027</v>
      </c>
      <c r="S4005" s="21">
        <f t="shared" si="1136"/>
        <v>23.346997718217963</v>
      </c>
      <c r="T4005" s="21">
        <f t="shared" si="1127"/>
        <v>86.147999999999996</v>
      </c>
      <c r="U4005" s="37">
        <f>VLOOKUP(Time_Zone, 'LSTM LookUp'!$B$5:$D$8, 3, FALSE)</f>
        <v>-75</v>
      </c>
      <c r="V4005" s="21">
        <f t="shared" si="1137"/>
        <v>-0.39053197305757648</v>
      </c>
      <c r="W4005" s="21">
        <f t="shared" si="1128"/>
        <v>341.0503670067356</v>
      </c>
      <c r="X4005" s="21">
        <f t="shared" si="1129"/>
        <v>0</v>
      </c>
      <c r="Y4005" s="21">
        <f t="shared" si="1130"/>
        <v>0</v>
      </c>
      <c r="Z4005" s="21">
        <f t="shared" si="1138"/>
        <v>0</v>
      </c>
      <c r="AA4005" s="21">
        <f t="shared" si="1131"/>
        <v>0</v>
      </c>
      <c r="AB4005" s="21">
        <f t="shared" si="1132"/>
        <v>0</v>
      </c>
      <c r="AC4005" s="21">
        <f t="shared" si="1133"/>
        <v>71.959999999999994</v>
      </c>
      <c r="AD4005" s="21">
        <f t="shared" si="1139"/>
        <v>0</v>
      </c>
      <c r="AE4005" s="21" t="str">
        <f t="shared" si="1134"/>
        <v>6/15/24:00</v>
      </c>
    </row>
    <row r="4006" spans="2:31">
      <c r="B4006" s="37">
        <v>6</v>
      </c>
      <c r="C4006" s="38">
        <v>16</v>
      </c>
      <c r="D4006" s="39">
        <v>1</v>
      </c>
      <c r="E4006" s="17">
        <v>22.2</v>
      </c>
      <c r="F4006" s="17">
        <v>0</v>
      </c>
      <c r="G4006" s="17">
        <v>0</v>
      </c>
      <c r="H4006" s="37">
        <f t="shared" si="1122"/>
        <v>71.959999999999994</v>
      </c>
      <c r="I4006" s="37">
        <f>IF(H4006&lt;'Roof Calculator'!$G$8, 1, 0)</f>
        <v>0</v>
      </c>
      <c r="J4006" s="37">
        <f>IF(H4006&gt;='Roof Calculator'!$G$8, 1, 0)</f>
        <v>1</v>
      </c>
      <c r="K4006" s="37">
        <f t="shared" si="1123"/>
        <v>0</v>
      </c>
      <c r="L4006" s="37">
        <f t="shared" si="1124"/>
        <v>71.959999999999994</v>
      </c>
      <c r="M4006" s="37">
        <v>0</v>
      </c>
      <c r="N4006" s="37">
        <f t="shared" si="1125"/>
        <v>0</v>
      </c>
      <c r="O4006" s="37">
        <v>0</v>
      </c>
      <c r="P4006" s="37">
        <v>0</v>
      </c>
      <c r="Q4006" s="21">
        <f t="shared" si="1126"/>
        <v>39.790999999999997</v>
      </c>
      <c r="R4006" s="21">
        <f t="shared" si="1135"/>
        <v>166.99999999999693</v>
      </c>
      <c r="S4006" s="21">
        <f t="shared" si="1136"/>
        <v>23.348611697892792</v>
      </c>
      <c r="T4006" s="21">
        <f t="shared" si="1127"/>
        <v>86.147999999999996</v>
      </c>
      <c r="U4006" s="37">
        <f>VLOOKUP(Time_Zone, 'LSTM LookUp'!$B$5:$D$8, 3, FALSE)</f>
        <v>-75</v>
      </c>
      <c r="V4006" s="21">
        <f t="shared" si="1137"/>
        <v>-0.39917691664256827</v>
      </c>
      <c r="W4006" s="21">
        <f t="shared" si="1128"/>
        <v>-3.9517942291606367</v>
      </c>
      <c r="X4006" s="21">
        <f t="shared" si="1129"/>
        <v>0</v>
      </c>
      <c r="Y4006" s="21">
        <f t="shared" si="1130"/>
        <v>0</v>
      </c>
      <c r="Z4006" s="21">
        <f t="shared" si="1138"/>
        <v>0</v>
      </c>
      <c r="AA4006" s="21">
        <f t="shared" si="1131"/>
        <v>0</v>
      </c>
      <c r="AB4006" s="21">
        <f t="shared" si="1132"/>
        <v>0</v>
      </c>
      <c r="AC4006" s="21">
        <f t="shared" si="1133"/>
        <v>71.959999999999994</v>
      </c>
      <c r="AD4006" s="21">
        <f t="shared" si="1139"/>
        <v>0</v>
      </c>
      <c r="AE4006" s="21" t="str">
        <f t="shared" si="1134"/>
        <v>6/16/1:00</v>
      </c>
    </row>
    <row r="4007" spans="2:31">
      <c r="B4007" s="37">
        <v>6</v>
      </c>
      <c r="C4007" s="38">
        <v>16</v>
      </c>
      <c r="D4007" s="39">
        <v>2</v>
      </c>
      <c r="E4007" s="17">
        <v>21.7</v>
      </c>
      <c r="F4007" s="17">
        <v>0</v>
      </c>
      <c r="G4007" s="17">
        <v>0</v>
      </c>
      <c r="H4007" s="37">
        <f t="shared" si="1122"/>
        <v>71.06</v>
      </c>
      <c r="I4007" s="37">
        <f>IF(H4007&lt;'Roof Calculator'!$G$8, 1, 0)</f>
        <v>0</v>
      </c>
      <c r="J4007" s="37">
        <f>IF(H4007&gt;='Roof Calculator'!$G$8, 1, 0)</f>
        <v>1</v>
      </c>
      <c r="K4007" s="37">
        <f t="shared" si="1123"/>
        <v>0</v>
      </c>
      <c r="L4007" s="37">
        <f t="shared" si="1124"/>
        <v>71.06</v>
      </c>
      <c r="M4007" s="37">
        <v>0</v>
      </c>
      <c r="N4007" s="37">
        <f t="shared" si="1125"/>
        <v>0</v>
      </c>
      <c r="O4007" s="37">
        <v>0</v>
      </c>
      <c r="P4007" s="37">
        <v>0</v>
      </c>
      <c r="Q4007" s="21">
        <f t="shared" si="1126"/>
        <v>39.790999999999997</v>
      </c>
      <c r="R4007" s="21">
        <f t="shared" si="1135"/>
        <v>167.04166666666359</v>
      </c>
      <c r="S4007" s="21">
        <f t="shared" si="1136"/>
        <v>23.35021297284699</v>
      </c>
      <c r="T4007" s="21">
        <f t="shared" si="1127"/>
        <v>86.147999999999996</v>
      </c>
      <c r="U4007" s="37">
        <f>VLOOKUP(Time_Zone, 'LSTM LookUp'!$B$5:$D$8, 3, FALSE)</f>
        <v>-75</v>
      </c>
      <c r="V4007" s="21">
        <f t="shared" si="1137"/>
        <v>-0.40782439327918474</v>
      </c>
      <c r="W4007" s="21">
        <f t="shared" si="1128"/>
        <v>11.046043901680207</v>
      </c>
      <c r="X4007" s="21">
        <f t="shared" si="1129"/>
        <v>0</v>
      </c>
      <c r="Y4007" s="21">
        <f t="shared" si="1130"/>
        <v>0</v>
      </c>
      <c r="Z4007" s="21">
        <f t="shared" si="1138"/>
        <v>0</v>
      </c>
      <c r="AA4007" s="21">
        <f t="shared" si="1131"/>
        <v>0</v>
      </c>
      <c r="AB4007" s="21">
        <f t="shared" si="1132"/>
        <v>0</v>
      </c>
      <c r="AC4007" s="21">
        <f t="shared" si="1133"/>
        <v>71.06</v>
      </c>
      <c r="AD4007" s="21">
        <f t="shared" si="1139"/>
        <v>0</v>
      </c>
      <c r="AE4007" s="21" t="str">
        <f t="shared" si="1134"/>
        <v>6/16/2:00</v>
      </c>
    </row>
    <row r="4008" spans="2:31">
      <c r="B4008" s="37">
        <v>6</v>
      </c>
      <c r="C4008" s="38">
        <v>16</v>
      </c>
      <c r="D4008" s="39">
        <v>3</v>
      </c>
      <c r="E4008" s="17">
        <v>21.1</v>
      </c>
      <c r="F4008" s="17">
        <v>0</v>
      </c>
      <c r="G4008" s="17">
        <v>0</v>
      </c>
      <c r="H4008" s="37">
        <f t="shared" si="1122"/>
        <v>69.98</v>
      </c>
      <c r="I4008" s="37">
        <f>IF(H4008&lt;'Roof Calculator'!$G$8, 1, 0)</f>
        <v>0</v>
      </c>
      <c r="J4008" s="37">
        <f>IF(H4008&gt;='Roof Calculator'!$G$8, 1, 0)</f>
        <v>1</v>
      </c>
      <c r="K4008" s="37">
        <f t="shared" si="1123"/>
        <v>0</v>
      </c>
      <c r="L4008" s="37">
        <f t="shared" si="1124"/>
        <v>69.98</v>
      </c>
      <c r="M4008" s="37">
        <v>0</v>
      </c>
      <c r="N4008" s="37">
        <f t="shared" si="1125"/>
        <v>0</v>
      </c>
      <c r="O4008" s="37">
        <v>0</v>
      </c>
      <c r="P4008" s="37">
        <v>0</v>
      </c>
      <c r="Q4008" s="21">
        <f t="shared" si="1126"/>
        <v>39.790999999999997</v>
      </c>
      <c r="R4008" s="21">
        <f t="shared" si="1135"/>
        <v>167.08333333333024</v>
      </c>
      <c r="S4008" s="21">
        <f t="shared" si="1136"/>
        <v>23.351801541798139</v>
      </c>
      <c r="T4008" s="21">
        <f t="shared" si="1127"/>
        <v>86.147999999999996</v>
      </c>
      <c r="U4008" s="37">
        <f>VLOOKUP(Time_Zone, 'LSTM LookUp'!$B$5:$D$8, 3, FALSE)</f>
        <v>-75</v>
      </c>
      <c r="V4008" s="21">
        <f t="shared" si="1137"/>
        <v>-0.41647437701958401</v>
      </c>
      <c r="W4008" s="21">
        <f t="shared" si="1128"/>
        <v>26.043881405745111</v>
      </c>
      <c r="X4008" s="21">
        <f t="shared" si="1129"/>
        <v>0</v>
      </c>
      <c r="Y4008" s="21">
        <f t="shared" si="1130"/>
        <v>0</v>
      </c>
      <c r="Z4008" s="21">
        <f t="shared" si="1138"/>
        <v>0</v>
      </c>
      <c r="AA4008" s="21">
        <f t="shared" si="1131"/>
        <v>0</v>
      </c>
      <c r="AB4008" s="21">
        <f t="shared" si="1132"/>
        <v>0</v>
      </c>
      <c r="AC4008" s="21">
        <f t="shared" si="1133"/>
        <v>69.98</v>
      </c>
      <c r="AD4008" s="21">
        <f t="shared" si="1139"/>
        <v>0</v>
      </c>
      <c r="AE4008" s="21" t="str">
        <f t="shared" si="1134"/>
        <v>6/16/3:00</v>
      </c>
    </row>
    <row r="4009" spans="2:31">
      <c r="B4009" s="37">
        <v>6</v>
      </c>
      <c r="C4009" s="38">
        <v>16</v>
      </c>
      <c r="D4009" s="39">
        <v>4</v>
      </c>
      <c r="E4009" s="17">
        <v>20</v>
      </c>
      <c r="F4009" s="17">
        <v>0</v>
      </c>
      <c r="G4009" s="17">
        <v>0</v>
      </c>
      <c r="H4009" s="37">
        <f t="shared" si="1122"/>
        <v>68</v>
      </c>
      <c r="I4009" s="37">
        <f>IF(H4009&lt;'Roof Calculator'!$G$8, 1, 0)</f>
        <v>0</v>
      </c>
      <c r="J4009" s="37">
        <f>IF(H4009&gt;='Roof Calculator'!$G$8, 1, 0)</f>
        <v>1</v>
      </c>
      <c r="K4009" s="37">
        <f t="shared" si="1123"/>
        <v>0</v>
      </c>
      <c r="L4009" s="37">
        <f t="shared" si="1124"/>
        <v>68</v>
      </c>
      <c r="M4009" s="37">
        <v>0</v>
      </c>
      <c r="N4009" s="37">
        <f t="shared" si="1125"/>
        <v>0</v>
      </c>
      <c r="O4009" s="37">
        <v>0</v>
      </c>
      <c r="P4009" s="37">
        <v>0</v>
      </c>
      <c r="Q4009" s="21">
        <f t="shared" si="1126"/>
        <v>39.790999999999997</v>
      </c>
      <c r="R4009" s="21">
        <f t="shared" si="1135"/>
        <v>167.1249999999969</v>
      </c>
      <c r="S4009" s="21">
        <f t="shared" si="1136"/>
        <v>23.353377403473939</v>
      </c>
      <c r="T4009" s="21">
        <f t="shared" si="1127"/>
        <v>86.147999999999996</v>
      </c>
      <c r="U4009" s="37">
        <f>VLOOKUP(Time_Zone, 'LSTM LookUp'!$B$5:$D$8, 3, FALSE)</f>
        <v>-75</v>
      </c>
      <c r="V4009" s="21">
        <f t="shared" si="1137"/>
        <v>-0.42512684190907768</v>
      </c>
      <c r="W4009" s="21">
        <f t="shared" si="1128"/>
        <v>41.041718289522734</v>
      </c>
      <c r="X4009" s="21">
        <f t="shared" si="1129"/>
        <v>0</v>
      </c>
      <c r="Y4009" s="21">
        <f t="shared" si="1130"/>
        <v>0</v>
      </c>
      <c r="Z4009" s="21">
        <f t="shared" si="1138"/>
        <v>0</v>
      </c>
      <c r="AA4009" s="21">
        <f t="shared" si="1131"/>
        <v>0</v>
      </c>
      <c r="AB4009" s="21">
        <f t="shared" si="1132"/>
        <v>0</v>
      </c>
      <c r="AC4009" s="21">
        <f t="shared" si="1133"/>
        <v>68</v>
      </c>
      <c r="AD4009" s="21">
        <f t="shared" si="1139"/>
        <v>0</v>
      </c>
      <c r="AE4009" s="21" t="str">
        <f t="shared" si="1134"/>
        <v>6/16/4:00</v>
      </c>
    </row>
    <row r="4010" spans="2:31">
      <c r="B4010" s="37">
        <v>6</v>
      </c>
      <c r="C4010" s="38">
        <v>16</v>
      </c>
      <c r="D4010" s="39">
        <v>5</v>
      </c>
      <c r="E4010" s="17">
        <v>20.6</v>
      </c>
      <c r="F4010" s="17">
        <v>0</v>
      </c>
      <c r="G4010" s="17">
        <v>0</v>
      </c>
      <c r="H4010" s="37">
        <f t="shared" si="1122"/>
        <v>69.08</v>
      </c>
      <c r="I4010" s="37">
        <f>IF(H4010&lt;'Roof Calculator'!$G$8, 1, 0)</f>
        <v>0</v>
      </c>
      <c r="J4010" s="37">
        <f>IF(H4010&gt;='Roof Calculator'!$G$8, 1, 0)</f>
        <v>1</v>
      </c>
      <c r="K4010" s="37">
        <f t="shared" si="1123"/>
        <v>0</v>
      </c>
      <c r="L4010" s="37">
        <f t="shared" si="1124"/>
        <v>69.08</v>
      </c>
      <c r="M4010" s="37">
        <v>0</v>
      </c>
      <c r="N4010" s="37">
        <f t="shared" si="1125"/>
        <v>0</v>
      </c>
      <c r="O4010" s="37">
        <v>0</v>
      </c>
      <c r="P4010" s="37">
        <v>0</v>
      </c>
      <c r="Q4010" s="21">
        <f t="shared" si="1126"/>
        <v>39.790999999999997</v>
      </c>
      <c r="R4010" s="21">
        <f t="shared" si="1135"/>
        <v>167.16666666666356</v>
      </c>
      <c r="S4010" s="21">
        <f t="shared" si="1136"/>
        <v>23.354940556612121</v>
      </c>
      <c r="T4010" s="21">
        <f t="shared" si="1127"/>
        <v>86.147999999999996</v>
      </c>
      <c r="U4010" s="37">
        <f>VLOOKUP(Time_Zone, 'LSTM LookUp'!$B$5:$D$8, 3, FALSE)</f>
        <v>-75</v>
      </c>
      <c r="V4010" s="21">
        <f t="shared" si="1137"/>
        <v>-0.4337817619861335</v>
      </c>
      <c r="W4010" s="21">
        <f t="shared" si="1128"/>
        <v>56.039554559503472</v>
      </c>
      <c r="X4010" s="21">
        <f t="shared" si="1129"/>
        <v>0</v>
      </c>
      <c r="Y4010" s="21">
        <f t="shared" si="1130"/>
        <v>0</v>
      </c>
      <c r="Z4010" s="21">
        <f t="shared" si="1138"/>
        <v>0</v>
      </c>
      <c r="AA4010" s="21">
        <f t="shared" si="1131"/>
        <v>0</v>
      </c>
      <c r="AB4010" s="21">
        <f t="shared" si="1132"/>
        <v>0</v>
      </c>
      <c r="AC4010" s="21">
        <f t="shared" si="1133"/>
        <v>69.08</v>
      </c>
      <c r="AD4010" s="21">
        <f t="shared" si="1139"/>
        <v>0</v>
      </c>
      <c r="AE4010" s="21" t="str">
        <f t="shared" si="1134"/>
        <v>6/16/5:00</v>
      </c>
    </row>
    <row r="4011" spans="2:31">
      <c r="B4011" s="37">
        <v>6</v>
      </c>
      <c r="C4011" s="38">
        <v>16</v>
      </c>
      <c r="D4011" s="39">
        <v>6</v>
      </c>
      <c r="E4011" s="17">
        <v>20</v>
      </c>
      <c r="F4011" s="17">
        <v>17</v>
      </c>
      <c r="G4011" s="17">
        <v>28</v>
      </c>
      <c r="H4011" s="37">
        <f t="shared" si="1122"/>
        <v>68</v>
      </c>
      <c r="I4011" s="37">
        <f>IF(H4011&lt;'Roof Calculator'!$G$8, 1, 0)</f>
        <v>0</v>
      </c>
      <c r="J4011" s="37">
        <f>IF(H4011&gt;='Roof Calculator'!$G$8, 1, 0)</f>
        <v>1</v>
      </c>
      <c r="K4011" s="37">
        <f t="shared" si="1123"/>
        <v>0</v>
      </c>
      <c r="L4011" s="37">
        <f t="shared" si="1124"/>
        <v>68</v>
      </c>
      <c r="M4011" s="37">
        <v>0</v>
      </c>
      <c r="N4011" s="37">
        <f t="shared" si="1125"/>
        <v>17</v>
      </c>
      <c r="O4011" s="37">
        <v>0</v>
      </c>
      <c r="P4011" s="37">
        <v>0</v>
      </c>
      <c r="Q4011" s="21">
        <f t="shared" si="1126"/>
        <v>39.790999999999997</v>
      </c>
      <c r="R4011" s="21">
        <f t="shared" si="1135"/>
        <v>167.20833333333022</v>
      </c>
      <c r="S4011" s="21">
        <f t="shared" si="1136"/>
        <v>23.356490999960531</v>
      </c>
      <c r="T4011" s="21">
        <f t="shared" si="1127"/>
        <v>86.147999999999996</v>
      </c>
      <c r="U4011" s="37">
        <f>VLOOKUP(Time_Zone, 'LSTM LookUp'!$B$5:$D$8, 3, FALSE)</f>
        <v>-75</v>
      </c>
      <c r="V4011" s="21">
        <f t="shared" si="1137"/>
        <v>-0.44243911128245528</v>
      </c>
      <c r="W4011" s="21">
        <f t="shared" si="1128"/>
        <v>71.03739022217934</v>
      </c>
      <c r="X4011" s="21">
        <f t="shared" si="1129"/>
        <v>13.522628585182551</v>
      </c>
      <c r="Y4011" s="21">
        <f t="shared" si="1130"/>
        <v>30.522628585182552</v>
      </c>
      <c r="Z4011" s="21">
        <f t="shared" si="1138"/>
        <v>9.6751401646825403</v>
      </c>
      <c r="AA4011" s="21">
        <f t="shared" si="1131"/>
        <v>0</v>
      </c>
      <c r="AB4011" s="21">
        <f t="shared" si="1132"/>
        <v>9.6751401646825403</v>
      </c>
      <c r="AC4011" s="21">
        <f t="shared" si="1133"/>
        <v>68</v>
      </c>
      <c r="AD4011" s="21">
        <f t="shared" si="1139"/>
        <v>9.6751401646825403</v>
      </c>
      <c r="AE4011" s="21" t="str">
        <f t="shared" si="1134"/>
        <v>6/16/6:00</v>
      </c>
    </row>
    <row r="4012" spans="2:31">
      <c r="B4012" s="37">
        <v>6</v>
      </c>
      <c r="C4012" s="38">
        <v>16</v>
      </c>
      <c r="D4012" s="39">
        <v>7</v>
      </c>
      <c r="E4012" s="17">
        <v>21.7</v>
      </c>
      <c r="F4012" s="17">
        <v>56</v>
      </c>
      <c r="G4012" s="17">
        <v>295</v>
      </c>
      <c r="H4012" s="37">
        <f t="shared" si="1122"/>
        <v>71.06</v>
      </c>
      <c r="I4012" s="37">
        <f>IF(H4012&lt;'Roof Calculator'!$G$8, 1, 0)</f>
        <v>0</v>
      </c>
      <c r="J4012" s="37">
        <f>IF(H4012&gt;='Roof Calculator'!$G$8, 1, 0)</f>
        <v>1</v>
      </c>
      <c r="K4012" s="37">
        <f t="shared" si="1123"/>
        <v>0</v>
      </c>
      <c r="L4012" s="37">
        <f t="shared" si="1124"/>
        <v>71.06</v>
      </c>
      <c r="M4012" s="37">
        <v>0</v>
      </c>
      <c r="N4012" s="37">
        <f t="shared" si="1125"/>
        <v>56</v>
      </c>
      <c r="O4012" s="37">
        <v>0</v>
      </c>
      <c r="P4012" s="37">
        <v>0</v>
      </c>
      <c r="Q4012" s="21">
        <f t="shared" si="1126"/>
        <v>39.790999999999997</v>
      </c>
      <c r="R4012" s="21">
        <f t="shared" si="1135"/>
        <v>167.24999999999687</v>
      </c>
      <c r="S4012" s="21">
        <f t="shared" si="1136"/>
        <v>23.358028732277102</v>
      </c>
      <c r="T4012" s="21">
        <f t="shared" si="1127"/>
        <v>86.147999999999996</v>
      </c>
      <c r="U4012" s="37">
        <f>VLOOKUP(Time_Zone, 'LSTM LookUp'!$B$5:$D$8, 3, FALSE)</f>
        <v>-75</v>
      </c>
      <c r="V4012" s="21">
        <f t="shared" si="1137"/>
        <v>-0.45109886382304776</v>
      </c>
      <c r="W4012" s="21">
        <f t="shared" si="1128"/>
        <v>86.03522528404423</v>
      </c>
      <c r="X4012" s="21">
        <f t="shared" si="1129"/>
        <v>89.241728010673555</v>
      </c>
      <c r="Y4012" s="21">
        <f t="shared" si="1130"/>
        <v>145.24172801067357</v>
      </c>
      <c r="Z4012" s="21">
        <f t="shared" si="1138"/>
        <v>46.03909104165907</v>
      </c>
      <c r="AA4012" s="21">
        <f t="shared" si="1131"/>
        <v>0</v>
      </c>
      <c r="AB4012" s="21">
        <f t="shared" si="1132"/>
        <v>46.03909104165907</v>
      </c>
      <c r="AC4012" s="21">
        <f t="shared" si="1133"/>
        <v>71.06</v>
      </c>
      <c r="AD4012" s="21">
        <f t="shared" si="1139"/>
        <v>46.03909104165907</v>
      </c>
      <c r="AE4012" s="21" t="str">
        <f t="shared" si="1134"/>
        <v>6/16/7:00</v>
      </c>
    </row>
    <row r="4013" spans="2:31">
      <c r="B4013" s="37">
        <v>6</v>
      </c>
      <c r="C4013" s="38">
        <v>16</v>
      </c>
      <c r="D4013" s="39">
        <v>8</v>
      </c>
      <c r="E4013" s="17">
        <v>23.9</v>
      </c>
      <c r="F4013" s="17">
        <v>91</v>
      </c>
      <c r="G4013" s="17">
        <v>546</v>
      </c>
      <c r="H4013" s="37">
        <f t="shared" si="1122"/>
        <v>75.02</v>
      </c>
      <c r="I4013" s="37">
        <f>IF(H4013&lt;'Roof Calculator'!$G$8, 1, 0)</f>
        <v>0</v>
      </c>
      <c r="J4013" s="37">
        <f>IF(H4013&gt;='Roof Calculator'!$G$8, 1, 0)</f>
        <v>1</v>
      </c>
      <c r="K4013" s="37">
        <f t="shared" si="1123"/>
        <v>0</v>
      </c>
      <c r="L4013" s="37">
        <f t="shared" si="1124"/>
        <v>75.02</v>
      </c>
      <c r="M4013" s="37">
        <v>0</v>
      </c>
      <c r="N4013" s="37">
        <f t="shared" si="1125"/>
        <v>91</v>
      </c>
      <c r="O4013" s="37">
        <v>0</v>
      </c>
      <c r="P4013" s="37">
        <v>0</v>
      </c>
      <c r="Q4013" s="21">
        <f t="shared" si="1126"/>
        <v>39.790999999999997</v>
      </c>
      <c r="R4013" s="21">
        <f t="shared" si="1135"/>
        <v>167.29166666666353</v>
      </c>
      <c r="S4013" s="21">
        <f t="shared" si="1136"/>
        <v>23.35955375232983</v>
      </c>
      <c r="T4013" s="21">
        <f t="shared" si="1127"/>
        <v>86.147999999999996</v>
      </c>
      <c r="U4013" s="37">
        <f>VLOOKUP(Time_Zone, 'LSTM LookUp'!$B$5:$D$8, 3, FALSE)</f>
        <v>-75</v>
      </c>
      <c r="V4013" s="21">
        <f t="shared" si="1137"/>
        <v>-0.45976099362625478</v>
      </c>
      <c r="W4013" s="21">
        <f t="shared" si="1128"/>
        <v>101.03305975159347</v>
      </c>
      <c r="X4013" s="21">
        <f t="shared" si="1129"/>
        <v>64.842299271106185</v>
      </c>
      <c r="Y4013" s="21">
        <f t="shared" si="1130"/>
        <v>155.84229927110619</v>
      </c>
      <c r="Z4013" s="21">
        <f t="shared" si="1138"/>
        <v>49.399286985601478</v>
      </c>
      <c r="AA4013" s="21">
        <f t="shared" si="1131"/>
        <v>0</v>
      </c>
      <c r="AB4013" s="21">
        <f t="shared" si="1132"/>
        <v>49.399286985601478</v>
      </c>
      <c r="AC4013" s="21">
        <f t="shared" si="1133"/>
        <v>75.02</v>
      </c>
      <c r="AD4013" s="21">
        <f t="shared" si="1139"/>
        <v>49.399286985601478</v>
      </c>
      <c r="AE4013" s="21" t="str">
        <f t="shared" si="1134"/>
        <v>6/16/8:00</v>
      </c>
    </row>
    <row r="4014" spans="2:31">
      <c r="B4014" s="37">
        <v>6</v>
      </c>
      <c r="C4014" s="38">
        <v>16</v>
      </c>
      <c r="D4014" s="39">
        <v>9</v>
      </c>
      <c r="E4014" s="17">
        <v>25.6</v>
      </c>
      <c r="F4014" s="17">
        <v>171</v>
      </c>
      <c r="G4014" s="17">
        <v>596</v>
      </c>
      <c r="H4014" s="37">
        <f t="shared" si="1122"/>
        <v>78.08</v>
      </c>
      <c r="I4014" s="37">
        <f>IF(H4014&lt;'Roof Calculator'!$G$8, 1, 0)</f>
        <v>0</v>
      </c>
      <c r="J4014" s="37">
        <f>IF(H4014&gt;='Roof Calculator'!$G$8, 1, 0)</f>
        <v>1</v>
      </c>
      <c r="K4014" s="37">
        <f t="shared" si="1123"/>
        <v>0</v>
      </c>
      <c r="L4014" s="37">
        <f t="shared" si="1124"/>
        <v>78.08</v>
      </c>
      <c r="M4014" s="37">
        <v>0</v>
      </c>
      <c r="N4014" s="37">
        <f t="shared" si="1125"/>
        <v>171</v>
      </c>
      <c r="O4014" s="37">
        <v>0</v>
      </c>
      <c r="P4014" s="37">
        <v>0</v>
      </c>
      <c r="Q4014" s="21">
        <f t="shared" si="1126"/>
        <v>39.790999999999997</v>
      </c>
      <c r="R4014" s="21">
        <f t="shared" si="1135"/>
        <v>167.33333333333019</v>
      </c>
      <c r="S4014" s="21">
        <f t="shared" si="1136"/>
        <v>23.361066058896828</v>
      </c>
      <c r="T4014" s="21">
        <f t="shared" si="1127"/>
        <v>86.147999999999996</v>
      </c>
      <c r="U4014" s="37">
        <f>VLOOKUP(Time_Zone, 'LSTM LookUp'!$B$5:$D$8, 3, FALSE)</f>
        <v>-75</v>
      </c>
      <c r="V4014" s="21">
        <f t="shared" si="1137"/>
        <v>-0.46842547470383988</v>
      </c>
      <c r="W4014" s="21">
        <f t="shared" si="1128"/>
        <v>116.03089363132403</v>
      </c>
      <c r="X4014" s="21">
        <f t="shared" si="1129"/>
        <v>-33.254188491661637</v>
      </c>
      <c r="Y4014" s="21">
        <f t="shared" si="1130"/>
        <v>137.74581150833836</v>
      </c>
      <c r="Z4014" s="21">
        <f t="shared" si="1138"/>
        <v>43.663016431294182</v>
      </c>
      <c r="AA4014" s="21">
        <f t="shared" si="1131"/>
        <v>0</v>
      </c>
      <c r="AB4014" s="21">
        <f t="shared" si="1132"/>
        <v>43.663016431294182</v>
      </c>
      <c r="AC4014" s="21">
        <f t="shared" si="1133"/>
        <v>78.08</v>
      </c>
      <c r="AD4014" s="21">
        <f t="shared" si="1139"/>
        <v>43.663016431294182</v>
      </c>
      <c r="AE4014" s="21" t="str">
        <f t="shared" si="1134"/>
        <v>6/16/9:00</v>
      </c>
    </row>
    <row r="4015" spans="2:31">
      <c r="B4015" s="37">
        <v>6</v>
      </c>
      <c r="C4015" s="38">
        <v>16</v>
      </c>
      <c r="D4015" s="39">
        <v>10</v>
      </c>
      <c r="E4015" s="17">
        <v>26.7</v>
      </c>
      <c r="F4015" s="17">
        <v>324</v>
      </c>
      <c r="G4015" s="17">
        <v>319</v>
      </c>
      <c r="H4015" s="37">
        <f t="shared" si="1122"/>
        <v>80.06</v>
      </c>
      <c r="I4015" s="37">
        <f>IF(H4015&lt;'Roof Calculator'!$G$8, 1, 0)</f>
        <v>0</v>
      </c>
      <c r="J4015" s="37">
        <f>IF(H4015&gt;='Roof Calculator'!$G$8, 1, 0)</f>
        <v>1</v>
      </c>
      <c r="K4015" s="37">
        <f t="shared" si="1123"/>
        <v>0</v>
      </c>
      <c r="L4015" s="37">
        <f t="shared" si="1124"/>
        <v>80.06</v>
      </c>
      <c r="M4015" s="37">
        <v>0</v>
      </c>
      <c r="N4015" s="37">
        <f t="shared" si="1125"/>
        <v>324</v>
      </c>
      <c r="O4015" s="37">
        <v>0</v>
      </c>
      <c r="P4015" s="37">
        <v>0</v>
      </c>
      <c r="Q4015" s="21">
        <f t="shared" si="1126"/>
        <v>39.790999999999997</v>
      </c>
      <c r="R4015" s="21">
        <f t="shared" si="1135"/>
        <v>167.37499999999685</v>
      </c>
      <c r="S4015" s="21">
        <f t="shared" si="1136"/>
        <v>23.362565650766285</v>
      </c>
      <c r="T4015" s="21">
        <f t="shared" si="1127"/>
        <v>86.147999999999996</v>
      </c>
      <c r="U4015" s="37">
        <f>VLOOKUP(Time_Zone, 'LSTM LookUp'!$B$5:$D$8, 3, FALSE)</f>
        <v>-75</v>
      </c>
      <c r="V4015" s="21">
        <f t="shared" si="1137"/>
        <v>-0.47709228106101409</v>
      </c>
      <c r="W4015" s="21">
        <f t="shared" si="1128"/>
        <v>131.02872692973474</v>
      </c>
      <c r="X4015" s="21">
        <f t="shared" si="1129"/>
        <v>-66.752680846535824</v>
      </c>
      <c r="Y4015" s="21">
        <f t="shared" si="1130"/>
        <v>257.24731915346416</v>
      </c>
      <c r="Z4015" s="21">
        <f t="shared" si="1138"/>
        <v>81.542907186140809</v>
      </c>
      <c r="AA4015" s="21">
        <f t="shared" si="1131"/>
        <v>0</v>
      </c>
      <c r="AB4015" s="21">
        <f t="shared" si="1132"/>
        <v>81.542907186140809</v>
      </c>
      <c r="AC4015" s="21">
        <f t="shared" si="1133"/>
        <v>80.06</v>
      </c>
      <c r="AD4015" s="21">
        <f t="shared" si="1139"/>
        <v>81.542907186140809</v>
      </c>
      <c r="AE4015" s="21" t="str">
        <f t="shared" si="1134"/>
        <v>6/16/10:00</v>
      </c>
    </row>
    <row r="4016" spans="2:31">
      <c r="B4016" s="37">
        <v>6</v>
      </c>
      <c r="C4016" s="38">
        <v>16</v>
      </c>
      <c r="D4016" s="39">
        <v>11</v>
      </c>
      <c r="E4016" s="17">
        <v>27.8</v>
      </c>
      <c r="F4016" s="17">
        <v>308</v>
      </c>
      <c r="G4016" s="17">
        <v>514</v>
      </c>
      <c r="H4016" s="37">
        <f t="shared" si="1122"/>
        <v>82.04</v>
      </c>
      <c r="I4016" s="37">
        <f>IF(H4016&lt;'Roof Calculator'!$G$8, 1, 0)</f>
        <v>0</v>
      </c>
      <c r="J4016" s="37">
        <f>IF(H4016&gt;='Roof Calculator'!$G$8, 1, 0)</f>
        <v>1</v>
      </c>
      <c r="K4016" s="37">
        <f t="shared" si="1123"/>
        <v>0</v>
      </c>
      <c r="L4016" s="37">
        <f t="shared" si="1124"/>
        <v>82.04</v>
      </c>
      <c r="M4016" s="37">
        <v>0</v>
      </c>
      <c r="N4016" s="37">
        <f t="shared" si="1125"/>
        <v>308</v>
      </c>
      <c r="O4016" s="37">
        <v>0</v>
      </c>
      <c r="P4016" s="37">
        <v>0</v>
      </c>
      <c r="Q4016" s="21">
        <f t="shared" si="1126"/>
        <v>39.790999999999997</v>
      </c>
      <c r="R4016" s="21">
        <f t="shared" si="1135"/>
        <v>167.4166666666635</v>
      </c>
      <c r="S4016" s="21">
        <f t="shared" si="1136"/>
        <v>23.364052526736504</v>
      </c>
      <c r="T4016" s="21">
        <f t="shared" si="1127"/>
        <v>86.147999999999996</v>
      </c>
      <c r="U4016" s="37">
        <f>VLOOKUP(Time_Zone, 'LSTM LookUp'!$B$5:$D$8, 3, FALSE)</f>
        <v>-75</v>
      </c>
      <c r="V4016" s="21">
        <f t="shared" si="1137"/>
        <v>-0.48576138669653002</v>
      </c>
      <c r="W4016" s="21">
        <f t="shared" si="1128"/>
        <v>146.02655965332585</v>
      </c>
      <c r="X4016" s="21">
        <f t="shared" si="1129"/>
        <v>-170.21985643979025</v>
      </c>
      <c r="Y4016" s="21">
        <f t="shared" si="1130"/>
        <v>137.78014356020975</v>
      </c>
      <c r="Z4016" s="21">
        <f t="shared" si="1138"/>
        <v>43.673899092106623</v>
      </c>
      <c r="AA4016" s="21">
        <f t="shared" si="1131"/>
        <v>0</v>
      </c>
      <c r="AB4016" s="21">
        <f t="shared" si="1132"/>
        <v>43.673899092106623</v>
      </c>
      <c r="AC4016" s="21">
        <f t="shared" si="1133"/>
        <v>82.04</v>
      </c>
      <c r="AD4016" s="21">
        <f t="shared" si="1139"/>
        <v>43.673899092106623</v>
      </c>
      <c r="AE4016" s="21" t="str">
        <f t="shared" si="1134"/>
        <v>6/16/11:00</v>
      </c>
    </row>
    <row r="4017" spans="2:31">
      <c r="B4017" s="37">
        <v>6</v>
      </c>
      <c r="C4017" s="38">
        <v>16</v>
      </c>
      <c r="D4017" s="39">
        <v>12</v>
      </c>
      <c r="E4017" s="17">
        <v>28.9</v>
      </c>
      <c r="F4017" s="17">
        <v>362</v>
      </c>
      <c r="G4017" s="17">
        <v>491</v>
      </c>
      <c r="H4017" s="37">
        <f t="shared" si="1122"/>
        <v>84.02</v>
      </c>
      <c r="I4017" s="37">
        <f>IF(H4017&lt;'Roof Calculator'!$G$8, 1, 0)</f>
        <v>0</v>
      </c>
      <c r="J4017" s="37">
        <f>IF(H4017&gt;='Roof Calculator'!$G$8, 1, 0)</f>
        <v>1</v>
      </c>
      <c r="K4017" s="37">
        <f t="shared" si="1123"/>
        <v>0</v>
      </c>
      <c r="L4017" s="37">
        <f t="shared" si="1124"/>
        <v>84.02</v>
      </c>
      <c r="M4017" s="37">
        <v>0</v>
      </c>
      <c r="N4017" s="37">
        <f t="shared" si="1125"/>
        <v>362</v>
      </c>
      <c r="O4017" s="37">
        <v>0</v>
      </c>
      <c r="P4017" s="37">
        <v>0</v>
      </c>
      <c r="Q4017" s="21">
        <f t="shared" si="1126"/>
        <v>39.790999999999997</v>
      </c>
      <c r="R4017" s="21">
        <f t="shared" si="1135"/>
        <v>167.45833333333016</v>
      </c>
      <c r="S4017" s="21">
        <f t="shared" si="1136"/>
        <v>23.36552668561589</v>
      </c>
      <c r="T4017" s="21">
        <f t="shared" si="1127"/>
        <v>86.147999999999996</v>
      </c>
      <c r="U4017" s="37">
        <f>VLOOKUP(Time_Zone, 'LSTM LookUp'!$B$5:$D$8, 3, FALSE)</f>
        <v>-75</v>
      </c>
      <c r="V4017" s="21">
        <f t="shared" si="1137"/>
        <v>-0.49443276560270899</v>
      </c>
      <c r="W4017" s="21">
        <f t="shared" si="1128"/>
        <v>161.02439180859929</v>
      </c>
      <c r="X4017" s="21">
        <f t="shared" si="1129"/>
        <v>-202.89235656803783</v>
      </c>
      <c r="Y4017" s="21">
        <f t="shared" si="1130"/>
        <v>159.10764343196217</v>
      </c>
      <c r="Z4017" s="21">
        <f t="shared" si="1138"/>
        <v>50.434344053312422</v>
      </c>
      <c r="AA4017" s="21">
        <f t="shared" si="1131"/>
        <v>0</v>
      </c>
      <c r="AB4017" s="21">
        <f t="shared" si="1132"/>
        <v>50.434344053312422</v>
      </c>
      <c r="AC4017" s="21">
        <f t="shared" si="1133"/>
        <v>84.02</v>
      </c>
      <c r="AD4017" s="21">
        <f t="shared" si="1139"/>
        <v>50.434344053312422</v>
      </c>
      <c r="AE4017" s="21" t="str">
        <f t="shared" si="1134"/>
        <v>6/16/12:00</v>
      </c>
    </row>
    <row r="4018" spans="2:31">
      <c r="B4018" s="37">
        <v>6</v>
      </c>
      <c r="C4018" s="38">
        <v>16</v>
      </c>
      <c r="D4018" s="39">
        <v>13</v>
      </c>
      <c r="E4018" s="17">
        <v>30</v>
      </c>
      <c r="F4018" s="17">
        <v>321</v>
      </c>
      <c r="G4018" s="17">
        <v>636</v>
      </c>
      <c r="H4018" s="37">
        <f t="shared" si="1122"/>
        <v>86</v>
      </c>
      <c r="I4018" s="37">
        <f>IF(H4018&lt;'Roof Calculator'!$G$8, 1, 0)</f>
        <v>0</v>
      </c>
      <c r="J4018" s="37">
        <f>IF(H4018&gt;='Roof Calculator'!$G$8, 1, 0)</f>
        <v>1</v>
      </c>
      <c r="K4018" s="37">
        <f t="shared" si="1123"/>
        <v>0</v>
      </c>
      <c r="L4018" s="37">
        <f t="shared" si="1124"/>
        <v>86</v>
      </c>
      <c r="M4018" s="37">
        <v>0</v>
      </c>
      <c r="N4018" s="37">
        <f t="shared" si="1125"/>
        <v>321</v>
      </c>
      <c r="O4018" s="37">
        <v>0</v>
      </c>
      <c r="P4018" s="37">
        <v>0</v>
      </c>
      <c r="Q4018" s="21">
        <f t="shared" si="1126"/>
        <v>39.790999999999997</v>
      </c>
      <c r="R4018" s="21">
        <f t="shared" si="1135"/>
        <v>167.49999999999682</v>
      </c>
      <c r="S4018" s="21">
        <f t="shared" si="1136"/>
        <v>23.366988126222935</v>
      </c>
      <c r="T4018" s="21">
        <f t="shared" si="1127"/>
        <v>86.147999999999996</v>
      </c>
      <c r="U4018" s="37">
        <f>VLOOKUP(Time_Zone, 'LSTM LookUp'!$B$5:$D$8, 3, FALSE)</f>
        <v>-75</v>
      </c>
      <c r="V4018" s="21">
        <f t="shared" si="1137"/>
        <v>-0.5031063917655112</v>
      </c>
      <c r="W4018" s="21">
        <f t="shared" si="1128"/>
        <v>176.02222340205861</v>
      </c>
      <c r="X4018" s="21">
        <f t="shared" si="1129"/>
        <v>-286.09360047689654</v>
      </c>
      <c r="Y4018" s="21">
        <f t="shared" si="1130"/>
        <v>34.90639952310346</v>
      </c>
      <c r="Z4018" s="21">
        <f t="shared" si="1138"/>
        <v>11.06471898669909</v>
      </c>
      <c r="AA4018" s="21">
        <f t="shared" si="1131"/>
        <v>0</v>
      </c>
      <c r="AB4018" s="21">
        <f t="shared" si="1132"/>
        <v>11.06471898669909</v>
      </c>
      <c r="AC4018" s="21">
        <f t="shared" si="1133"/>
        <v>86</v>
      </c>
      <c r="AD4018" s="21">
        <f t="shared" si="1139"/>
        <v>11.06471898669909</v>
      </c>
      <c r="AE4018" s="21" t="str">
        <f t="shared" si="1134"/>
        <v>6/16/13:00</v>
      </c>
    </row>
    <row r="4019" spans="2:31">
      <c r="B4019" s="37">
        <v>6</v>
      </c>
      <c r="C4019" s="38">
        <v>16</v>
      </c>
      <c r="D4019" s="39">
        <v>14</v>
      </c>
      <c r="E4019" s="17">
        <v>30.6</v>
      </c>
      <c r="F4019" s="17">
        <v>479</v>
      </c>
      <c r="G4019" s="17">
        <v>233</v>
      </c>
      <c r="H4019" s="37">
        <f t="shared" si="1122"/>
        <v>87.080000000000013</v>
      </c>
      <c r="I4019" s="37">
        <f>IF(H4019&lt;'Roof Calculator'!$G$8, 1, 0)</f>
        <v>0</v>
      </c>
      <c r="J4019" s="37">
        <f>IF(H4019&gt;='Roof Calculator'!$G$8, 1, 0)</f>
        <v>1</v>
      </c>
      <c r="K4019" s="37">
        <f t="shared" si="1123"/>
        <v>0</v>
      </c>
      <c r="L4019" s="37">
        <f t="shared" si="1124"/>
        <v>87.080000000000013</v>
      </c>
      <c r="M4019" s="37">
        <v>0</v>
      </c>
      <c r="N4019" s="37">
        <f t="shared" si="1125"/>
        <v>479</v>
      </c>
      <c r="O4019" s="37">
        <v>0</v>
      </c>
      <c r="P4019" s="37">
        <v>0</v>
      </c>
      <c r="Q4019" s="21">
        <f t="shared" si="1126"/>
        <v>39.790999999999997</v>
      </c>
      <c r="R4019" s="21">
        <f t="shared" si="1135"/>
        <v>167.54166666666347</v>
      </c>
      <c r="S4019" s="21">
        <f t="shared" si="1136"/>
        <v>23.36843684738626</v>
      </c>
      <c r="T4019" s="21">
        <f t="shared" si="1127"/>
        <v>86.147999999999996</v>
      </c>
      <c r="U4019" s="37">
        <f>VLOOKUP(Time_Zone, 'LSTM LookUp'!$B$5:$D$8, 3, FALSE)</f>
        <v>-75</v>
      </c>
      <c r="V4019" s="21">
        <f t="shared" si="1137"/>
        <v>-0.51178223916460075</v>
      </c>
      <c r="W4019" s="21">
        <f t="shared" si="1128"/>
        <v>191.02005444020887</v>
      </c>
      <c r="X4019" s="21">
        <f t="shared" si="1129"/>
        <v>-102.17115608826282</v>
      </c>
      <c r="Y4019" s="21">
        <f t="shared" si="1130"/>
        <v>376.82884391173718</v>
      </c>
      <c r="Z4019" s="21">
        <f t="shared" si="1138"/>
        <v>119.44816196830615</v>
      </c>
      <c r="AA4019" s="21">
        <f t="shared" si="1131"/>
        <v>0</v>
      </c>
      <c r="AB4019" s="21">
        <f t="shared" si="1132"/>
        <v>119.44816196830615</v>
      </c>
      <c r="AC4019" s="21">
        <f t="shared" si="1133"/>
        <v>87.080000000000013</v>
      </c>
      <c r="AD4019" s="21">
        <f t="shared" si="1139"/>
        <v>119.44816196830615</v>
      </c>
      <c r="AE4019" s="21" t="str">
        <f t="shared" si="1134"/>
        <v>6/16/14:00</v>
      </c>
    </row>
    <row r="4020" spans="2:31">
      <c r="B4020" s="37">
        <v>6</v>
      </c>
      <c r="C4020" s="38">
        <v>16</v>
      </c>
      <c r="D4020" s="39">
        <v>15</v>
      </c>
      <c r="E4020" s="17">
        <v>31.1</v>
      </c>
      <c r="F4020" s="17">
        <v>379</v>
      </c>
      <c r="G4020" s="17">
        <v>368</v>
      </c>
      <c r="H4020" s="37">
        <f t="shared" si="1122"/>
        <v>87.98</v>
      </c>
      <c r="I4020" s="37">
        <f>IF(H4020&lt;'Roof Calculator'!$G$8, 1, 0)</f>
        <v>0</v>
      </c>
      <c r="J4020" s="37">
        <f>IF(H4020&gt;='Roof Calculator'!$G$8, 1, 0)</f>
        <v>1</v>
      </c>
      <c r="K4020" s="37">
        <f t="shared" si="1123"/>
        <v>0</v>
      </c>
      <c r="L4020" s="37">
        <f t="shared" si="1124"/>
        <v>87.98</v>
      </c>
      <c r="M4020" s="37">
        <v>0</v>
      </c>
      <c r="N4020" s="37">
        <f t="shared" si="1125"/>
        <v>379</v>
      </c>
      <c r="O4020" s="37">
        <v>0</v>
      </c>
      <c r="P4020" s="37">
        <v>0</v>
      </c>
      <c r="Q4020" s="21">
        <f t="shared" si="1126"/>
        <v>39.790999999999997</v>
      </c>
      <c r="R4020" s="21">
        <f t="shared" si="1135"/>
        <v>167.58333333333013</v>
      </c>
      <c r="S4020" s="21">
        <f t="shared" si="1136"/>
        <v>23.369872847944585</v>
      </c>
      <c r="T4020" s="21">
        <f t="shared" si="1127"/>
        <v>86.147999999999996</v>
      </c>
      <c r="U4020" s="37">
        <f>VLOOKUP(Time_Zone, 'LSTM LookUp'!$B$5:$D$8, 3, FALSE)</f>
        <v>-75</v>
      </c>
      <c r="V4020" s="21">
        <f t="shared" si="1137"/>
        <v>-0.52046028177338555</v>
      </c>
      <c r="W4020" s="21">
        <f t="shared" si="1128"/>
        <v>206.01788492955666</v>
      </c>
      <c r="X4020" s="21">
        <f t="shared" si="1129"/>
        <v>-139.84183060230833</v>
      </c>
      <c r="Y4020" s="21">
        <f t="shared" si="1130"/>
        <v>239.15816939769167</v>
      </c>
      <c r="Z4020" s="21">
        <f t="shared" si="1138"/>
        <v>75.808962651888152</v>
      </c>
      <c r="AA4020" s="21">
        <f t="shared" si="1131"/>
        <v>0</v>
      </c>
      <c r="AB4020" s="21">
        <f t="shared" si="1132"/>
        <v>75.808962651888152</v>
      </c>
      <c r="AC4020" s="21">
        <f t="shared" si="1133"/>
        <v>87.98</v>
      </c>
      <c r="AD4020" s="21">
        <f t="shared" si="1139"/>
        <v>75.808962651888152</v>
      </c>
      <c r="AE4020" s="21" t="str">
        <f t="shared" si="1134"/>
        <v>6/16/15:00</v>
      </c>
    </row>
    <row r="4021" spans="2:31">
      <c r="B4021" s="37">
        <v>6</v>
      </c>
      <c r="C4021" s="38">
        <v>16</v>
      </c>
      <c r="D4021" s="39">
        <v>16</v>
      </c>
      <c r="E4021" s="17">
        <v>31.1</v>
      </c>
      <c r="F4021" s="17">
        <v>272</v>
      </c>
      <c r="G4021" s="17">
        <v>278</v>
      </c>
      <c r="H4021" s="37">
        <f t="shared" si="1122"/>
        <v>87.98</v>
      </c>
      <c r="I4021" s="37">
        <f>IF(H4021&lt;'Roof Calculator'!$G$8, 1, 0)</f>
        <v>0</v>
      </c>
      <c r="J4021" s="37">
        <f>IF(H4021&gt;='Roof Calculator'!$G$8, 1, 0)</f>
        <v>1</v>
      </c>
      <c r="K4021" s="37">
        <f t="shared" si="1123"/>
        <v>0</v>
      </c>
      <c r="L4021" s="37">
        <f t="shared" si="1124"/>
        <v>87.98</v>
      </c>
      <c r="M4021" s="37">
        <v>0</v>
      </c>
      <c r="N4021" s="37">
        <f t="shared" si="1125"/>
        <v>272</v>
      </c>
      <c r="O4021" s="37">
        <v>0</v>
      </c>
      <c r="P4021" s="37">
        <v>0</v>
      </c>
      <c r="Q4021" s="21">
        <f t="shared" si="1126"/>
        <v>39.790999999999997</v>
      </c>
      <c r="R4021" s="21">
        <f t="shared" si="1135"/>
        <v>167.62499999999679</v>
      </c>
      <c r="S4021" s="21">
        <f t="shared" si="1136"/>
        <v>23.371296126746756</v>
      </c>
      <c r="T4021" s="21">
        <f t="shared" si="1127"/>
        <v>86.147999999999996</v>
      </c>
      <c r="U4021" s="37">
        <f>VLOOKUP(Time_Zone, 'LSTM LookUp'!$B$5:$D$8, 3, FALSE)</f>
        <v>-75</v>
      </c>
      <c r="V4021" s="21">
        <f t="shared" si="1137"/>
        <v>-0.5291404935590962</v>
      </c>
      <c r="W4021" s="21">
        <f t="shared" si="1128"/>
        <v>221.01571487661022</v>
      </c>
      <c r="X4021" s="21">
        <f t="shared" si="1129"/>
        <v>-77.374219244798653</v>
      </c>
      <c r="Y4021" s="21">
        <f t="shared" si="1130"/>
        <v>194.62578075520133</v>
      </c>
      <c r="Z4021" s="21">
        <f t="shared" si="1138"/>
        <v>61.692973238270802</v>
      </c>
      <c r="AA4021" s="21">
        <f t="shared" si="1131"/>
        <v>0</v>
      </c>
      <c r="AB4021" s="21">
        <f t="shared" si="1132"/>
        <v>61.692973238270802</v>
      </c>
      <c r="AC4021" s="21">
        <f t="shared" si="1133"/>
        <v>87.98</v>
      </c>
      <c r="AD4021" s="21">
        <f t="shared" si="1139"/>
        <v>61.692973238270802</v>
      </c>
      <c r="AE4021" s="21" t="str">
        <f t="shared" si="1134"/>
        <v>6/16/16:00</v>
      </c>
    </row>
    <row r="4022" spans="2:31">
      <c r="B4022" s="37">
        <v>6</v>
      </c>
      <c r="C4022" s="38">
        <v>16</v>
      </c>
      <c r="D4022" s="39">
        <v>17</v>
      </c>
      <c r="E4022" s="17">
        <v>31.1</v>
      </c>
      <c r="F4022" s="17">
        <v>226</v>
      </c>
      <c r="G4022" s="17">
        <v>154</v>
      </c>
      <c r="H4022" s="37">
        <f t="shared" si="1122"/>
        <v>87.98</v>
      </c>
      <c r="I4022" s="37">
        <f>IF(H4022&lt;'Roof Calculator'!$G$8, 1, 0)</f>
        <v>0</v>
      </c>
      <c r="J4022" s="37">
        <f>IF(H4022&gt;='Roof Calculator'!$G$8, 1, 0)</f>
        <v>1</v>
      </c>
      <c r="K4022" s="37">
        <f t="shared" si="1123"/>
        <v>0</v>
      </c>
      <c r="L4022" s="37">
        <f t="shared" si="1124"/>
        <v>87.98</v>
      </c>
      <c r="M4022" s="37">
        <v>0</v>
      </c>
      <c r="N4022" s="37">
        <f t="shared" si="1125"/>
        <v>226</v>
      </c>
      <c r="O4022" s="37">
        <v>0</v>
      </c>
      <c r="P4022" s="37">
        <v>0</v>
      </c>
      <c r="Q4022" s="21">
        <f t="shared" si="1126"/>
        <v>39.790999999999997</v>
      </c>
      <c r="R4022" s="21">
        <f t="shared" si="1135"/>
        <v>167.66666666666345</v>
      </c>
      <c r="S4022" s="21">
        <f t="shared" si="1136"/>
        <v>23.372706682651721</v>
      </c>
      <c r="T4022" s="21">
        <f t="shared" si="1127"/>
        <v>86.147999999999996</v>
      </c>
      <c r="U4022" s="37">
        <f>VLOOKUP(Time_Zone, 'LSTM LookUp'!$B$5:$D$8, 3, FALSE)</f>
        <v>-75</v>
      </c>
      <c r="V4022" s="21">
        <f t="shared" si="1137"/>
        <v>-0.53782284848281581</v>
      </c>
      <c r="W4022" s="21">
        <f t="shared" si="1128"/>
        <v>236.01354428787931</v>
      </c>
      <c r="X4022" s="21">
        <f t="shared" si="1129"/>
        <v>-21.6198562095353</v>
      </c>
      <c r="Y4022" s="21">
        <f t="shared" si="1130"/>
        <v>204.3801437904647</v>
      </c>
      <c r="Z4022" s="21">
        <f t="shared" si="1138"/>
        <v>64.784935954391088</v>
      </c>
      <c r="AA4022" s="21">
        <f t="shared" si="1131"/>
        <v>0</v>
      </c>
      <c r="AB4022" s="21">
        <f t="shared" si="1132"/>
        <v>64.784935954391088</v>
      </c>
      <c r="AC4022" s="21">
        <f t="shared" si="1133"/>
        <v>87.98</v>
      </c>
      <c r="AD4022" s="21">
        <f t="shared" si="1139"/>
        <v>64.784935954391088</v>
      </c>
      <c r="AE4022" s="21" t="str">
        <f t="shared" si="1134"/>
        <v>6/16/17:00</v>
      </c>
    </row>
    <row r="4023" spans="2:31">
      <c r="B4023" s="37">
        <v>6</v>
      </c>
      <c r="C4023" s="38">
        <v>16</v>
      </c>
      <c r="D4023" s="39">
        <v>18</v>
      </c>
      <c r="E4023" s="17">
        <v>28.9</v>
      </c>
      <c r="F4023" s="17">
        <v>79</v>
      </c>
      <c r="G4023" s="17">
        <v>4</v>
      </c>
      <c r="H4023" s="37">
        <f t="shared" si="1122"/>
        <v>84.02</v>
      </c>
      <c r="I4023" s="37">
        <f>IF(H4023&lt;'Roof Calculator'!$G$8, 1, 0)</f>
        <v>0</v>
      </c>
      <c r="J4023" s="37">
        <f>IF(H4023&gt;='Roof Calculator'!$G$8, 1, 0)</f>
        <v>1</v>
      </c>
      <c r="K4023" s="37">
        <f t="shared" si="1123"/>
        <v>0</v>
      </c>
      <c r="L4023" s="37">
        <f t="shared" si="1124"/>
        <v>84.02</v>
      </c>
      <c r="M4023" s="37">
        <v>0</v>
      </c>
      <c r="N4023" s="37">
        <f t="shared" si="1125"/>
        <v>79</v>
      </c>
      <c r="O4023" s="37">
        <v>0</v>
      </c>
      <c r="P4023" s="37">
        <v>0</v>
      </c>
      <c r="Q4023" s="21">
        <f t="shared" si="1126"/>
        <v>39.790999999999997</v>
      </c>
      <c r="R4023" s="21">
        <f t="shared" si="1135"/>
        <v>167.7083333333301</v>
      </c>
      <c r="S4023" s="21">
        <f t="shared" si="1136"/>
        <v>23.374104514528558</v>
      </c>
      <c r="T4023" s="21">
        <f t="shared" si="1127"/>
        <v>86.147999999999996</v>
      </c>
      <c r="U4023" s="37">
        <f>VLOOKUP(Time_Zone, 'LSTM LookUp'!$B$5:$D$8, 3, FALSE)</f>
        <v>-75</v>
      </c>
      <c r="V4023" s="21">
        <f t="shared" si="1137"/>
        <v>-0.54650732049956974</v>
      </c>
      <c r="W4023" s="21">
        <f t="shared" si="1128"/>
        <v>251.01137316987513</v>
      </c>
      <c r="X4023" s="21">
        <f t="shared" si="1129"/>
        <v>9.7622151397730006E-2</v>
      </c>
      <c r="Y4023" s="21">
        <f t="shared" si="1130"/>
        <v>79.097622151397729</v>
      </c>
      <c r="Z4023" s="21">
        <f t="shared" si="1138"/>
        <v>25.072564732494339</v>
      </c>
      <c r="AA4023" s="21">
        <f t="shared" si="1131"/>
        <v>0</v>
      </c>
      <c r="AB4023" s="21">
        <f t="shared" si="1132"/>
        <v>25.072564732494339</v>
      </c>
      <c r="AC4023" s="21">
        <f t="shared" si="1133"/>
        <v>84.02</v>
      </c>
      <c r="AD4023" s="21">
        <f t="shared" si="1139"/>
        <v>25.072564732494339</v>
      </c>
      <c r="AE4023" s="21" t="str">
        <f t="shared" si="1134"/>
        <v>6/16/18:00</v>
      </c>
    </row>
    <row r="4024" spans="2:31">
      <c r="B4024" s="37">
        <v>6</v>
      </c>
      <c r="C4024" s="38">
        <v>16</v>
      </c>
      <c r="D4024" s="39">
        <v>19</v>
      </c>
      <c r="E4024" s="17">
        <v>22.2</v>
      </c>
      <c r="F4024" s="17">
        <v>45</v>
      </c>
      <c r="G4024" s="17">
        <v>7</v>
      </c>
      <c r="H4024" s="37">
        <f t="shared" si="1122"/>
        <v>71.959999999999994</v>
      </c>
      <c r="I4024" s="37">
        <f>IF(H4024&lt;'Roof Calculator'!$G$8, 1, 0)</f>
        <v>0</v>
      </c>
      <c r="J4024" s="37">
        <f>IF(H4024&gt;='Roof Calculator'!$G$8, 1, 0)</f>
        <v>1</v>
      </c>
      <c r="K4024" s="37">
        <f t="shared" si="1123"/>
        <v>0</v>
      </c>
      <c r="L4024" s="37">
        <f t="shared" si="1124"/>
        <v>71.959999999999994</v>
      </c>
      <c r="M4024" s="37">
        <v>0</v>
      </c>
      <c r="N4024" s="37">
        <f t="shared" si="1125"/>
        <v>45</v>
      </c>
      <c r="O4024" s="37">
        <v>0</v>
      </c>
      <c r="P4024" s="37">
        <v>0</v>
      </c>
      <c r="Q4024" s="21">
        <f t="shared" si="1126"/>
        <v>39.790999999999997</v>
      </c>
      <c r="R4024" s="21">
        <f t="shared" si="1135"/>
        <v>167.74999999999676</v>
      </c>
      <c r="S4024" s="21">
        <f t="shared" si="1136"/>
        <v>23.375489621256474</v>
      </c>
      <c r="T4024" s="21">
        <f t="shared" si="1127"/>
        <v>86.147999999999996</v>
      </c>
      <c r="U4024" s="37">
        <f>VLOOKUP(Time_Zone, 'LSTM LookUp'!$B$5:$D$8, 3, FALSE)</f>
        <v>-75</v>
      </c>
      <c r="V4024" s="21">
        <f t="shared" si="1137"/>
        <v>-0.55519388355836852</v>
      </c>
      <c r="W4024" s="21">
        <f t="shared" si="1128"/>
        <v>266.00920152911038</v>
      </c>
      <c r="X4024" s="21">
        <f t="shared" si="1129"/>
        <v>1.4338202553058199</v>
      </c>
      <c r="Y4024" s="21">
        <f t="shared" si="1130"/>
        <v>46.433820255305818</v>
      </c>
      <c r="Z4024" s="21">
        <f t="shared" si="1138"/>
        <v>14.718710025186125</v>
      </c>
      <c r="AA4024" s="21">
        <f t="shared" si="1131"/>
        <v>0</v>
      </c>
      <c r="AB4024" s="21">
        <f t="shared" si="1132"/>
        <v>14.718710025186125</v>
      </c>
      <c r="AC4024" s="21">
        <f t="shared" si="1133"/>
        <v>71.959999999999994</v>
      </c>
      <c r="AD4024" s="21">
        <f t="shared" si="1139"/>
        <v>14.718710025186125</v>
      </c>
      <c r="AE4024" s="21" t="str">
        <f t="shared" si="1134"/>
        <v>6/16/19:00</v>
      </c>
    </row>
    <row r="4025" spans="2:31">
      <c r="B4025" s="37">
        <v>6</v>
      </c>
      <c r="C4025" s="38">
        <v>16</v>
      </c>
      <c r="D4025" s="39">
        <v>20</v>
      </c>
      <c r="E4025" s="17">
        <v>22.2</v>
      </c>
      <c r="F4025" s="17">
        <v>49</v>
      </c>
      <c r="G4025" s="17">
        <v>2</v>
      </c>
      <c r="H4025" s="37">
        <f t="shared" si="1122"/>
        <v>71.959999999999994</v>
      </c>
      <c r="I4025" s="37">
        <f>IF(H4025&lt;'Roof Calculator'!$G$8, 1, 0)</f>
        <v>0</v>
      </c>
      <c r="J4025" s="37">
        <f>IF(H4025&gt;='Roof Calculator'!$G$8, 1, 0)</f>
        <v>1</v>
      </c>
      <c r="K4025" s="37">
        <f t="shared" si="1123"/>
        <v>0</v>
      </c>
      <c r="L4025" s="37">
        <f t="shared" si="1124"/>
        <v>71.959999999999994</v>
      </c>
      <c r="M4025" s="37">
        <v>0</v>
      </c>
      <c r="N4025" s="37">
        <f t="shared" si="1125"/>
        <v>49</v>
      </c>
      <c r="O4025" s="37">
        <v>0</v>
      </c>
      <c r="P4025" s="37">
        <v>0</v>
      </c>
      <c r="Q4025" s="21">
        <f t="shared" si="1126"/>
        <v>39.790999999999997</v>
      </c>
      <c r="R4025" s="21">
        <f t="shared" si="1135"/>
        <v>167.79166666666342</v>
      </c>
      <c r="S4025" s="21">
        <f t="shared" si="1136"/>
        <v>23.376862001724792</v>
      </c>
      <c r="T4025" s="21">
        <f t="shared" si="1127"/>
        <v>86.147999999999996</v>
      </c>
      <c r="U4025" s="37">
        <f>VLOOKUP(Time_Zone, 'LSTM LookUp'!$B$5:$D$8, 3, FALSE)</f>
        <v>-75</v>
      </c>
      <c r="V4025" s="21">
        <f t="shared" si="1137"/>
        <v>-0.56388251160224889</v>
      </c>
      <c r="W4025" s="21">
        <f t="shared" si="1128"/>
        <v>281.00702937209945</v>
      </c>
      <c r="X4025" s="21">
        <f t="shared" si="1129"/>
        <v>0.77719546912676074</v>
      </c>
      <c r="Y4025" s="21">
        <f t="shared" si="1130"/>
        <v>49.77719546912676</v>
      </c>
      <c r="Z4025" s="21">
        <f t="shared" si="1138"/>
        <v>15.778501573825762</v>
      </c>
      <c r="AA4025" s="21">
        <f t="shared" si="1131"/>
        <v>0</v>
      </c>
      <c r="AB4025" s="21">
        <f t="shared" si="1132"/>
        <v>15.778501573825762</v>
      </c>
      <c r="AC4025" s="21">
        <f t="shared" si="1133"/>
        <v>71.959999999999994</v>
      </c>
      <c r="AD4025" s="21">
        <f t="shared" si="1139"/>
        <v>15.778501573825762</v>
      </c>
      <c r="AE4025" s="21" t="str">
        <f t="shared" si="1134"/>
        <v>6/16/20:00</v>
      </c>
    </row>
    <row r="4026" spans="2:31">
      <c r="B4026" s="37">
        <v>6</v>
      </c>
      <c r="C4026" s="38">
        <v>16</v>
      </c>
      <c r="D4026" s="39">
        <v>21</v>
      </c>
      <c r="E4026" s="17">
        <v>22.2</v>
      </c>
      <c r="F4026" s="17">
        <v>0</v>
      </c>
      <c r="G4026" s="17">
        <v>0</v>
      </c>
      <c r="H4026" s="37">
        <f t="shared" si="1122"/>
        <v>71.959999999999994</v>
      </c>
      <c r="I4026" s="37">
        <f>IF(H4026&lt;'Roof Calculator'!$G$8, 1, 0)</f>
        <v>0</v>
      </c>
      <c r="J4026" s="37">
        <f>IF(H4026&gt;='Roof Calculator'!$G$8, 1, 0)</f>
        <v>1</v>
      </c>
      <c r="K4026" s="37">
        <f t="shared" si="1123"/>
        <v>0</v>
      </c>
      <c r="L4026" s="37">
        <f t="shared" si="1124"/>
        <v>71.959999999999994</v>
      </c>
      <c r="M4026" s="37">
        <v>0</v>
      </c>
      <c r="N4026" s="37">
        <f t="shared" si="1125"/>
        <v>0</v>
      </c>
      <c r="O4026" s="37">
        <v>0</v>
      </c>
      <c r="P4026" s="37">
        <v>0</v>
      </c>
      <c r="Q4026" s="21">
        <f t="shared" si="1126"/>
        <v>39.790999999999997</v>
      </c>
      <c r="R4026" s="21">
        <f t="shared" si="1135"/>
        <v>167.83333333333007</v>
      </c>
      <c r="S4026" s="21">
        <f t="shared" si="1136"/>
        <v>23.378221654832952</v>
      </c>
      <c r="T4026" s="21">
        <f t="shared" si="1127"/>
        <v>86.147999999999996</v>
      </c>
      <c r="U4026" s="37">
        <f>VLOOKUP(Time_Zone, 'LSTM LookUp'!$B$5:$D$8, 3, FALSE)</f>
        <v>-75</v>
      </c>
      <c r="V4026" s="21">
        <f t="shared" si="1137"/>
        <v>-0.57257317856836698</v>
      </c>
      <c r="W4026" s="21">
        <f t="shared" si="1128"/>
        <v>296.00485670535789</v>
      </c>
      <c r="X4026" s="21">
        <f t="shared" si="1129"/>
        <v>0</v>
      </c>
      <c r="Y4026" s="21">
        <f t="shared" si="1130"/>
        <v>0</v>
      </c>
      <c r="Z4026" s="21">
        <f t="shared" si="1138"/>
        <v>0</v>
      </c>
      <c r="AA4026" s="21">
        <f t="shared" si="1131"/>
        <v>0</v>
      </c>
      <c r="AB4026" s="21">
        <f t="shared" si="1132"/>
        <v>0</v>
      </c>
      <c r="AC4026" s="21">
        <f t="shared" si="1133"/>
        <v>71.959999999999994</v>
      </c>
      <c r="AD4026" s="21">
        <f t="shared" si="1139"/>
        <v>0</v>
      </c>
      <c r="AE4026" s="21" t="str">
        <f t="shared" si="1134"/>
        <v>6/16/21:00</v>
      </c>
    </row>
    <row r="4027" spans="2:31">
      <c r="B4027" s="37">
        <v>6</v>
      </c>
      <c r="C4027" s="38">
        <v>16</v>
      </c>
      <c r="D4027" s="39">
        <v>22</v>
      </c>
      <c r="E4027" s="17">
        <v>21.7</v>
      </c>
      <c r="F4027" s="17">
        <v>0</v>
      </c>
      <c r="G4027" s="17">
        <v>0</v>
      </c>
      <c r="H4027" s="37">
        <f t="shared" si="1122"/>
        <v>71.06</v>
      </c>
      <c r="I4027" s="37">
        <f>IF(H4027&lt;'Roof Calculator'!$G$8, 1, 0)</f>
        <v>0</v>
      </c>
      <c r="J4027" s="37">
        <f>IF(H4027&gt;='Roof Calculator'!$G$8, 1, 0)</f>
        <v>1</v>
      </c>
      <c r="K4027" s="37">
        <f t="shared" si="1123"/>
        <v>0</v>
      </c>
      <c r="L4027" s="37">
        <f t="shared" si="1124"/>
        <v>71.06</v>
      </c>
      <c r="M4027" s="37">
        <v>0</v>
      </c>
      <c r="N4027" s="37">
        <f t="shared" si="1125"/>
        <v>0</v>
      </c>
      <c r="O4027" s="37">
        <v>0</v>
      </c>
      <c r="P4027" s="37">
        <v>0</v>
      </c>
      <c r="Q4027" s="21">
        <f t="shared" si="1126"/>
        <v>39.790999999999997</v>
      </c>
      <c r="R4027" s="21">
        <f t="shared" si="1135"/>
        <v>167.87499999999673</v>
      </c>
      <c r="S4027" s="21">
        <f t="shared" si="1136"/>
        <v>23.379568579490563</v>
      </c>
      <c r="T4027" s="21">
        <f t="shared" si="1127"/>
        <v>86.147999999999996</v>
      </c>
      <c r="U4027" s="37">
        <f>VLOOKUP(Time_Zone, 'LSTM LookUp'!$B$5:$D$8, 3, FALSE)</f>
        <v>-75</v>
      </c>
      <c r="V4027" s="21">
        <f t="shared" si="1137"/>
        <v>-0.58126585838802414</v>
      </c>
      <c r="W4027" s="21">
        <f t="shared" si="1128"/>
        <v>311.00268353540298</v>
      </c>
      <c r="X4027" s="21">
        <f t="shared" si="1129"/>
        <v>0</v>
      </c>
      <c r="Y4027" s="21">
        <f t="shared" si="1130"/>
        <v>0</v>
      </c>
      <c r="Z4027" s="21">
        <f t="shared" si="1138"/>
        <v>0</v>
      </c>
      <c r="AA4027" s="21">
        <f t="shared" si="1131"/>
        <v>0</v>
      </c>
      <c r="AB4027" s="21">
        <f t="shared" si="1132"/>
        <v>0</v>
      </c>
      <c r="AC4027" s="21">
        <f t="shared" si="1133"/>
        <v>71.06</v>
      </c>
      <c r="AD4027" s="21">
        <f t="shared" si="1139"/>
        <v>0</v>
      </c>
      <c r="AE4027" s="21" t="str">
        <f t="shared" si="1134"/>
        <v>6/16/22:00</v>
      </c>
    </row>
    <row r="4028" spans="2:31">
      <c r="B4028" s="37">
        <v>6</v>
      </c>
      <c r="C4028" s="38">
        <v>16</v>
      </c>
      <c r="D4028" s="39">
        <v>23</v>
      </c>
      <c r="E4028" s="17">
        <v>21.7</v>
      </c>
      <c r="F4028" s="17">
        <v>0</v>
      </c>
      <c r="G4028" s="17">
        <v>0</v>
      </c>
      <c r="H4028" s="37">
        <f t="shared" si="1122"/>
        <v>71.06</v>
      </c>
      <c r="I4028" s="37">
        <f>IF(H4028&lt;'Roof Calculator'!$G$8, 1, 0)</f>
        <v>0</v>
      </c>
      <c r="J4028" s="37">
        <f>IF(H4028&gt;='Roof Calculator'!$G$8, 1, 0)</f>
        <v>1</v>
      </c>
      <c r="K4028" s="37">
        <f t="shared" si="1123"/>
        <v>0</v>
      </c>
      <c r="L4028" s="37">
        <f t="shared" si="1124"/>
        <v>71.06</v>
      </c>
      <c r="M4028" s="37">
        <v>0</v>
      </c>
      <c r="N4028" s="37">
        <f t="shared" si="1125"/>
        <v>0</v>
      </c>
      <c r="O4028" s="37">
        <v>0</v>
      </c>
      <c r="P4028" s="37">
        <v>0</v>
      </c>
      <c r="Q4028" s="21">
        <f t="shared" si="1126"/>
        <v>39.790999999999997</v>
      </c>
      <c r="R4028" s="21">
        <f t="shared" si="1135"/>
        <v>167.91666666666339</v>
      </c>
      <c r="S4028" s="21">
        <f t="shared" si="1136"/>
        <v>23.380902774617358</v>
      </c>
      <c r="T4028" s="21">
        <f t="shared" si="1127"/>
        <v>86.147999999999996</v>
      </c>
      <c r="U4028" s="37">
        <f>VLOOKUP(Time_Zone, 'LSTM LookUp'!$B$5:$D$8, 3, FALSE)</f>
        <v>-75</v>
      </c>
      <c r="V4028" s="21">
        <f t="shared" si="1137"/>
        <v>-0.58996052498675011</v>
      </c>
      <c r="W4028" s="21">
        <f t="shared" si="1128"/>
        <v>326.00050986875328</v>
      </c>
      <c r="X4028" s="21">
        <f t="shared" si="1129"/>
        <v>0</v>
      </c>
      <c r="Y4028" s="21">
        <f t="shared" si="1130"/>
        <v>0</v>
      </c>
      <c r="Z4028" s="21">
        <f t="shared" si="1138"/>
        <v>0</v>
      </c>
      <c r="AA4028" s="21">
        <f t="shared" si="1131"/>
        <v>0</v>
      </c>
      <c r="AB4028" s="21">
        <f t="shared" si="1132"/>
        <v>0</v>
      </c>
      <c r="AC4028" s="21">
        <f t="shared" si="1133"/>
        <v>71.06</v>
      </c>
      <c r="AD4028" s="21">
        <f t="shared" si="1139"/>
        <v>0</v>
      </c>
      <c r="AE4028" s="21" t="str">
        <f t="shared" si="1134"/>
        <v>6/16/23:00</v>
      </c>
    </row>
    <row r="4029" spans="2:31">
      <c r="B4029" s="37">
        <v>6</v>
      </c>
      <c r="C4029" s="38">
        <v>16</v>
      </c>
      <c r="D4029" s="39">
        <v>24</v>
      </c>
      <c r="E4029" s="17">
        <v>21.7</v>
      </c>
      <c r="F4029" s="17">
        <v>0</v>
      </c>
      <c r="G4029" s="17">
        <v>0</v>
      </c>
      <c r="H4029" s="37">
        <f t="shared" si="1122"/>
        <v>71.06</v>
      </c>
      <c r="I4029" s="37">
        <f>IF(H4029&lt;'Roof Calculator'!$G$8, 1, 0)</f>
        <v>0</v>
      </c>
      <c r="J4029" s="37">
        <f>IF(H4029&gt;='Roof Calculator'!$G$8, 1, 0)</f>
        <v>1</v>
      </c>
      <c r="K4029" s="37">
        <f t="shared" si="1123"/>
        <v>0</v>
      </c>
      <c r="L4029" s="37">
        <f t="shared" si="1124"/>
        <v>71.06</v>
      </c>
      <c r="M4029" s="37">
        <v>0</v>
      </c>
      <c r="N4029" s="37">
        <f t="shared" si="1125"/>
        <v>0</v>
      </c>
      <c r="O4029" s="37">
        <v>0</v>
      </c>
      <c r="P4029" s="37">
        <v>0</v>
      </c>
      <c r="Q4029" s="21">
        <f t="shared" si="1126"/>
        <v>39.790999999999997</v>
      </c>
      <c r="R4029" s="21">
        <f t="shared" si="1135"/>
        <v>167.95833333333005</v>
      </c>
      <c r="S4029" s="21">
        <f t="shared" si="1136"/>
        <v>23.382224239143177</v>
      </c>
      <c r="T4029" s="21">
        <f t="shared" si="1127"/>
        <v>86.147999999999996</v>
      </c>
      <c r="U4029" s="37">
        <f>VLOOKUP(Time_Zone, 'LSTM LookUp'!$B$5:$D$8, 3, FALSE)</f>
        <v>-75</v>
      </c>
      <c r="V4029" s="21">
        <f t="shared" si="1137"/>
        <v>-0.5986571522843317</v>
      </c>
      <c r="W4029" s="21">
        <f t="shared" si="1128"/>
        <v>340.99833571192892</v>
      </c>
      <c r="X4029" s="21">
        <f t="shared" si="1129"/>
        <v>0</v>
      </c>
      <c r="Y4029" s="21">
        <f t="shared" si="1130"/>
        <v>0</v>
      </c>
      <c r="Z4029" s="21">
        <f t="shared" si="1138"/>
        <v>0</v>
      </c>
      <c r="AA4029" s="21">
        <f t="shared" si="1131"/>
        <v>0</v>
      </c>
      <c r="AB4029" s="21">
        <f t="shared" si="1132"/>
        <v>0</v>
      </c>
      <c r="AC4029" s="21">
        <f t="shared" si="1133"/>
        <v>71.06</v>
      </c>
      <c r="AD4029" s="21">
        <f t="shared" si="1139"/>
        <v>0</v>
      </c>
      <c r="AE4029" s="21" t="str">
        <f t="shared" si="1134"/>
        <v>6/16/24:00</v>
      </c>
    </row>
    <row r="4030" spans="2:31">
      <c r="B4030" s="37">
        <v>6</v>
      </c>
      <c r="C4030" s="38">
        <v>17</v>
      </c>
      <c r="D4030" s="39">
        <v>1</v>
      </c>
      <c r="E4030" s="17">
        <v>22.2</v>
      </c>
      <c r="F4030" s="17">
        <v>0</v>
      </c>
      <c r="G4030" s="17">
        <v>0</v>
      </c>
      <c r="H4030" s="37">
        <f t="shared" si="1122"/>
        <v>71.959999999999994</v>
      </c>
      <c r="I4030" s="37">
        <f>IF(H4030&lt;'Roof Calculator'!$G$8, 1, 0)</f>
        <v>0</v>
      </c>
      <c r="J4030" s="37">
        <f>IF(H4030&gt;='Roof Calculator'!$G$8, 1, 0)</f>
        <v>1</v>
      </c>
      <c r="K4030" s="37">
        <f t="shared" si="1123"/>
        <v>0</v>
      </c>
      <c r="L4030" s="37">
        <f t="shared" si="1124"/>
        <v>71.959999999999994</v>
      </c>
      <c r="M4030" s="37">
        <v>0</v>
      </c>
      <c r="N4030" s="37">
        <f t="shared" si="1125"/>
        <v>0</v>
      </c>
      <c r="O4030" s="37">
        <v>0</v>
      </c>
      <c r="P4030" s="37">
        <v>0</v>
      </c>
      <c r="Q4030" s="21">
        <f t="shared" si="1126"/>
        <v>39.790999999999997</v>
      </c>
      <c r="R4030" s="21">
        <f t="shared" si="1135"/>
        <v>167.9999999999967</v>
      </c>
      <c r="S4030" s="21">
        <f t="shared" si="1136"/>
        <v>23.383532972008034</v>
      </c>
      <c r="T4030" s="21">
        <f t="shared" si="1127"/>
        <v>86.147999999999996</v>
      </c>
      <c r="U4030" s="37">
        <f>VLOOKUP(Time_Zone, 'LSTM LookUp'!$B$5:$D$8, 3, FALSE)</f>
        <v>-75</v>
      </c>
      <c r="V4030" s="21">
        <f t="shared" si="1137"/>
        <v>-0.60735571419490242</v>
      </c>
      <c r="W4030" s="21">
        <f t="shared" si="1128"/>
        <v>-4.0038389285487419</v>
      </c>
      <c r="X4030" s="21">
        <f t="shared" si="1129"/>
        <v>0</v>
      </c>
      <c r="Y4030" s="21">
        <f t="shared" si="1130"/>
        <v>0</v>
      </c>
      <c r="Z4030" s="21">
        <f t="shared" si="1138"/>
        <v>0</v>
      </c>
      <c r="AA4030" s="21">
        <f t="shared" si="1131"/>
        <v>0</v>
      </c>
      <c r="AB4030" s="21">
        <f t="shared" si="1132"/>
        <v>0</v>
      </c>
      <c r="AC4030" s="21">
        <f t="shared" si="1133"/>
        <v>71.959999999999994</v>
      </c>
      <c r="AD4030" s="21">
        <f t="shared" si="1139"/>
        <v>0</v>
      </c>
      <c r="AE4030" s="21" t="str">
        <f t="shared" si="1134"/>
        <v>6/17/1:00</v>
      </c>
    </row>
    <row r="4031" spans="2:31">
      <c r="B4031" s="37">
        <v>6</v>
      </c>
      <c r="C4031" s="38">
        <v>17</v>
      </c>
      <c r="D4031" s="39">
        <v>2</v>
      </c>
      <c r="E4031" s="17">
        <v>18.899999999999999</v>
      </c>
      <c r="F4031" s="17">
        <v>0</v>
      </c>
      <c r="G4031" s="17">
        <v>0</v>
      </c>
      <c r="H4031" s="37">
        <f t="shared" si="1122"/>
        <v>66.02</v>
      </c>
      <c r="I4031" s="37">
        <f>IF(H4031&lt;'Roof Calculator'!$G$8, 1, 0)</f>
        <v>0</v>
      </c>
      <c r="J4031" s="37">
        <f>IF(H4031&gt;='Roof Calculator'!$G$8, 1, 0)</f>
        <v>1</v>
      </c>
      <c r="K4031" s="37">
        <f t="shared" si="1123"/>
        <v>0</v>
      </c>
      <c r="L4031" s="37">
        <f t="shared" si="1124"/>
        <v>66.02</v>
      </c>
      <c r="M4031" s="37">
        <v>0</v>
      </c>
      <c r="N4031" s="37">
        <f t="shared" si="1125"/>
        <v>0</v>
      </c>
      <c r="O4031" s="37">
        <v>0</v>
      </c>
      <c r="P4031" s="37">
        <v>0</v>
      </c>
      <c r="Q4031" s="21">
        <f t="shared" si="1126"/>
        <v>39.790999999999997</v>
      </c>
      <c r="R4031" s="21">
        <f t="shared" si="1135"/>
        <v>168.04166666666336</v>
      </c>
      <c r="S4031" s="21">
        <f t="shared" si="1136"/>
        <v>23.384828972162079</v>
      </c>
      <c r="T4031" s="21">
        <f t="shared" si="1127"/>
        <v>86.147999999999996</v>
      </c>
      <c r="U4031" s="37">
        <f>VLOOKUP(Time_Zone, 'LSTM LookUp'!$B$5:$D$8, 3, FALSE)</f>
        <v>-75</v>
      </c>
      <c r="V4031" s="21">
        <f t="shared" si="1137"/>
        <v>-0.61605618462698564</v>
      </c>
      <c r="W4031" s="21">
        <f t="shared" si="1128"/>
        <v>10.993985953843231</v>
      </c>
      <c r="X4031" s="21">
        <f t="shared" si="1129"/>
        <v>0</v>
      </c>
      <c r="Y4031" s="21">
        <f t="shared" si="1130"/>
        <v>0</v>
      </c>
      <c r="Z4031" s="21">
        <f t="shared" si="1138"/>
        <v>0</v>
      </c>
      <c r="AA4031" s="21">
        <f t="shared" si="1131"/>
        <v>0</v>
      </c>
      <c r="AB4031" s="21">
        <f t="shared" si="1132"/>
        <v>0</v>
      </c>
      <c r="AC4031" s="21">
        <f t="shared" si="1133"/>
        <v>66.02</v>
      </c>
      <c r="AD4031" s="21">
        <f t="shared" si="1139"/>
        <v>0</v>
      </c>
      <c r="AE4031" s="21" t="str">
        <f t="shared" si="1134"/>
        <v>6/17/2:00</v>
      </c>
    </row>
    <row r="4032" spans="2:31">
      <c r="B4032" s="37">
        <v>6</v>
      </c>
      <c r="C4032" s="38">
        <v>17</v>
      </c>
      <c r="D4032" s="39">
        <v>3</v>
      </c>
      <c r="E4032" s="17">
        <v>16.7</v>
      </c>
      <c r="F4032" s="17">
        <v>0</v>
      </c>
      <c r="G4032" s="17">
        <v>0</v>
      </c>
      <c r="H4032" s="37">
        <f t="shared" si="1122"/>
        <v>62.059999999999995</v>
      </c>
      <c r="I4032" s="37">
        <f>IF(H4032&lt;'Roof Calculator'!$G$8, 1, 0)</f>
        <v>0</v>
      </c>
      <c r="J4032" s="37">
        <f>IF(H4032&gt;='Roof Calculator'!$G$8, 1, 0)</f>
        <v>1</v>
      </c>
      <c r="K4032" s="37">
        <f t="shared" si="1123"/>
        <v>0</v>
      </c>
      <c r="L4032" s="37">
        <f t="shared" si="1124"/>
        <v>62.059999999999995</v>
      </c>
      <c r="M4032" s="37">
        <v>0</v>
      </c>
      <c r="N4032" s="37">
        <f t="shared" si="1125"/>
        <v>0</v>
      </c>
      <c r="O4032" s="37">
        <v>0</v>
      </c>
      <c r="P4032" s="37">
        <v>0</v>
      </c>
      <c r="Q4032" s="21">
        <f t="shared" si="1126"/>
        <v>39.790999999999997</v>
      </c>
      <c r="R4032" s="21">
        <f t="shared" si="1135"/>
        <v>168.08333333333002</v>
      </c>
      <c r="S4032" s="21">
        <f t="shared" si="1136"/>
        <v>23.386112238565609</v>
      </c>
      <c r="T4032" s="21">
        <f t="shared" si="1127"/>
        <v>86.147999999999996</v>
      </c>
      <c r="U4032" s="37">
        <f>VLOOKUP(Time_Zone, 'LSTM LookUp'!$B$5:$D$8, 3, FALSE)</f>
        <v>-75</v>
      </c>
      <c r="V4032" s="21">
        <f t="shared" si="1137"/>
        <v>-0.62475853748353749</v>
      </c>
      <c r="W4032" s="21">
        <f t="shared" si="1128"/>
        <v>25.991810365629114</v>
      </c>
      <c r="X4032" s="21">
        <f t="shared" si="1129"/>
        <v>0</v>
      </c>
      <c r="Y4032" s="21">
        <f t="shared" si="1130"/>
        <v>0</v>
      </c>
      <c r="Z4032" s="21">
        <f t="shared" si="1138"/>
        <v>0</v>
      </c>
      <c r="AA4032" s="21">
        <f t="shared" si="1131"/>
        <v>0</v>
      </c>
      <c r="AB4032" s="21">
        <f t="shared" si="1132"/>
        <v>0</v>
      </c>
      <c r="AC4032" s="21">
        <f t="shared" si="1133"/>
        <v>62.059999999999995</v>
      </c>
      <c r="AD4032" s="21">
        <f t="shared" si="1139"/>
        <v>0</v>
      </c>
      <c r="AE4032" s="21" t="str">
        <f t="shared" si="1134"/>
        <v>6/17/3:00</v>
      </c>
    </row>
    <row r="4033" spans="2:31">
      <c r="B4033" s="37">
        <v>6</v>
      </c>
      <c r="C4033" s="38">
        <v>17</v>
      </c>
      <c r="D4033" s="39">
        <v>4</v>
      </c>
      <c r="E4033" s="17">
        <v>17.2</v>
      </c>
      <c r="F4033" s="17">
        <v>0</v>
      </c>
      <c r="G4033" s="17">
        <v>0</v>
      </c>
      <c r="H4033" s="37">
        <f t="shared" si="1122"/>
        <v>62.959999999999994</v>
      </c>
      <c r="I4033" s="37">
        <f>IF(H4033&lt;'Roof Calculator'!$G$8, 1, 0)</f>
        <v>0</v>
      </c>
      <c r="J4033" s="37">
        <f>IF(H4033&gt;='Roof Calculator'!$G$8, 1, 0)</f>
        <v>1</v>
      </c>
      <c r="K4033" s="37">
        <f t="shared" si="1123"/>
        <v>0</v>
      </c>
      <c r="L4033" s="37">
        <f t="shared" si="1124"/>
        <v>62.959999999999994</v>
      </c>
      <c r="M4033" s="37">
        <v>0</v>
      </c>
      <c r="N4033" s="37">
        <f t="shared" si="1125"/>
        <v>0</v>
      </c>
      <c r="O4033" s="37">
        <v>0</v>
      </c>
      <c r="P4033" s="37">
        <v>0</v>
      </c>
      <c r="Q4033" s="21">
        <f t="shared" si="1126"/>
        <v>39.790999999999997</v>
      </c>
      <c r="R4033" s="21">
        <f t="shared" si="1135"/>
        <v>168.12499999999667</v>
      </c>
      <c r="S4033" s="21">
        <f t="shared" si="1136"/>
        <v>23.387382770189067</v>
      </c>
      <c r="T4033" s="21">
        <f t="shared" si="1127"/>
        <v>86.147999999999996</v>
      </c>
      <c r="U4033" s="37">
        <f>VLOOKUP(Time_Zone, 'LSTM LookUp'!$B$5:$D$8, 3, FALSE)</f>
        <v>-75</v>
      </c>
      <c r="V4033" s="21">
        <f t="shared" si="1137"/>
        <v>-0.6334627466620365</v>
      </c>
      <c r="W4033" s="21">
        <f t="shared" si="1128"/>
        <v>40.989634313334463</v>
      </c>
      <c r="X4033" s="21">
        <f t="shared" si="1129"/>
        <v>0</v>
      </c>
      <c r="Y4033" s="21">
        <f t="shared" si="1130"/>
        <v>0</v>
      </c>
      <c r="Z4033" s="21">
        <f t="shared" si="1138"/>
        <v>0</v>
      </c>
      <c r="AA4033" s="21">
        <f t="shared" si="1131"/>
        <v>0</v>
      </c>
      <c r="AB4033" s="21">
        <f t="shared" si="1132"/>
        <v>0</v>
      </c>
      <c r="AC4033" s="21">
        <f t="shared" si="1133"/>
        <v>62.959999999999994</v>
      </c>
      <c r="AD4033" s="21">
        <f t="shared" si="1139"/>
        <v>0</v>
      </c>
      <c r="AE4033" s="21" t="str">
        <f t="shared" si="1134"/>
        <v>6/17/4:00</v>
      </c>
    </row>
    <row r="4034" spans="2:31">
      <c r="B4034" s="37">
        <v>6</v>
      </c>
      <c r="C4034" s="38">
        <v>17</v>
      </c>
      <c r="D4034" s="39">
        <v>5</v>
      </c>
      <c r="E4034" s="17">
        <v>16.100000000000001</v>
      </c>
      <c r="F4034" s="17">
        <v>0</v>
      </c>
      <c r="G4034" s="17">
        <v>0</v>
      </c>
      <c r="H4034" s="37">
        <f t="shared" si="1122"/>
        <v>60.980000000000004</v>
      </c>
      <c r="I4034" s="37">
        <f>IF(H4034&lt;'Roof Calculator'!$G$8, 1, 0)</f>
        <v>0</v>
      </c>
      <c r="J4034" s="37">
        <f>IF(H4034&gt;='Roof Calculator'!$G$8, 1, 0)</f>
        <v>1</v>
      </c>
      <c r="K4034" s="37">
        <f t="shared" si="1123"/>
        <v>0</v>
      </c>
      <c r="L4034" s="37">
        <f t="shared" si="1124"/>
        <v>60.980000000000004</v>
      </c>
      <c r="M4034" s="37">
        <v>0</v>
      </c>
      <c r="N4034" s="37">
        <f t="shared" si="1125"/>
        <v>0</v>
      </c>
      <c r="O4034" s="37">
        <v>0</v>
      </c>
      <c r="P4034" s="37">
        <v>0</v>
      </c>
      <c r="Q4034" s="21">
        <f t="shared" si="1126"/>
        <v>39.790999999999997</v>
      </c>
      <c r="R4034" s="21">
        <f t="shared" si="1135"/>
        <v>168.16666666666333</v>
      </c>
      <c r="S4034" s="21">
        <f t="shared" si="1136"/>
        <v>23.388640566013045</v>
      </c>
      <c r="T4034" s="21">
        <f t="shared" si="1127"/>
        <v>86.147999999999996</v>
      </c>
      <c r="U4034" s="37">
        <f>VLOOKUP(Time_Zone, 'LSTM LookUp'!$B$5:$D$8, 3, FALSE)</f>
        <v>-75</v>
      </c>
      <c r="V4034" s="21">
        <f t="shared" si="1137"/>
        <v>-0.64216878605451388</v>
      </c>
      <c r="W4034" s="21">
        <f t="shared" si="1128"/>
        <v>55.987457803486357</v>
      </c>
      <c r="X4034" s="21">
        <f t="shared" si="1129"/>
        <v>0</v>
      </c>
      <c r="Y4034" s="21">
        <f t="shared" si="1130"/>
        <v>0</v>
      </c>
      <c r="Z4034" s="21">
        <f t="shared" si="1138"/>
        <v>0</v>
      </c>
      <c r="AA4034" s="21">
        <f t="shared" si="1131"/>
        <v>0</v>
      </c>
      <c r="AB4034" s="21">
        <f t="shared" si="1132"/>
        <v>0</v>
      </c>
      <c r="AC4034" s="21">
        <f t="shared" si="1133"/>
        <v>60.980000000000004</v>
      </c>
      <c r="AD4034" s="21">
        <f t="shared" si="1139"/>
        <v>0</v>
      </c>
      <c r="AE4034" s="21" t="str">
        <f t="shared" si="1134"/>
        <v>6/17/5:00</v>
      </c>
    </row>
    <row r="4035" spans="2:31">
      <c r="B4035" s="37">
        <v>6</v>
      </c>
      <c r="C4035" s="38">
        <v>17</v>
      </c>
      <c r="D4035" s="39">
        <v>6</v>
      </c>
      <c r="E4035" s="17">
        <v>18.899999999999999</v>
      </c>
      <c r="F4035" s="17">
        <v>16</v>
      </c>
      <c r="G4035" s="17">
        <v>51</v>
      </c>
      <c r="H4035" s="37">
        <f t="shared" si="1122"/>
        <v>66.02</v>
      </c>
      <c r="I4035" s="37">
        <f>IF(H4035&lt;'Roof Calculator'!$G$8, 1, 0)</f>
        <v>0</v>
      </c>
      <c r="J4035" s="37">
        <f>IF(H4035&gt;='Roof Calculator'!$G$8, 1, 0)</f>
        <v>1</v>
      </c>
      <c r="K4035" s="37">
        <f t="shared" si="1123"/>
        <v>0</v>
      </c>
      <c r="L4035" s="37">
        <f t="shared" si="1124"/>
        <v>66.02</v>
      </c>
      <c r="M4035" s="37">
        <v>0</v>
      </c>
      <c r="N4035" s="37">
        <f t="shared" si="1125"/>
        <v>16</v>
      </c>
      <c r="O4035" s="37">
        <v>0</v>
      </c>
      <c r="P4035" s="37">
        <v>0</v>
      </c>
      <c r="Q4035" s="21">
        <f t="shared" si="1126"/>
        <v>39.790999999999997</v>
      </c>
      <c r="R4035" s="21">
        <f t="shared" si="1135"/>
        <v>168.20833333332999</v>
      </c>
      <c r="S4035" s="21">
        <f t="shared" si="1136"/>
        <v>23.38988562502831</v>
      </c>
      <c r="T4035" s="21">
        <f t="shared" si="1127"/>
        <v>86.147999999999996</v>
      </c>
      <c r="U4035" s="37">
        <f>VLOOKUP(Time_Zone, 'LSTM LookUp'!$B$5:$D$8, 3, FALSE)</f>
        <v>-75</v>
      </c>
      <c r="V4035" s="21">
        <f t="shared" si="1137"/>
        <v>-0.65087662954763337</v>
      </c>
      <c r="W4035" s="21">
        <f t="shared" si="1128"/>
        <v>70.985280842613108</v>
      </c>
      <c r="X4035" s="21">
        <f t="shared" si="1129"/>
        <v>24.675951827249971</v>
      </c>
      <c r="Y4035" s="21">
        <f t="shared" si="1130"/>
        <v>40.675951827249975</v>
      </c>
      <c r="Z4035" s="21">
        <f t="shared" si="1138"/>
        <v>12.893566298269873</v>
      </c>
      <c r="AA4035" s="21">
        <f t="shared" si="1131"/>
        <v>0</v>
      </c>
      <c r="AB4035" s="21">
        <f t="shared" si="1132"/>
        <v>12.893566298269873</v>
      </c>
      <c r="AC4035" s="21">
        <f t="shared" si="1133"/>
        <v>66.02</v>
      </c>
      <c r="AD4035" s="21">
        <f t="shared" si="1139"/>
        <v>12.893566298269873</v>
      </c>
      <c r="AE4035" s="21" t="str">
        <f t="shared" si="1134"/>
        <v>6/17/6:00</v>
      </c>
    </row>
    <row r="4036" spans="2:31">
      <c r="B4036" s="37">
        <v>6</v>
      </c>
      <c r="C4036" s="38">
        <v>17</v>
      </c>
      <c r="D4036" s="39">
        <v>7</v>
      </c>
      <c r="E4036" s="17">
        <v>17.2</v>
      </c>
      <c r="F4036" s="17">
        <v>51</v>
      </c>
      <c r="G4036" s="17">
        <v>392</v>
      </c>
      <c r="H4036" s="37">
        <f t="shared" si="1122"/>
        <v>62.959999999999994</v>
      </c>
      <c r="I4036" s="37">
        <f>IF(H4036&lt;'Roof Calculator'!$G$8, 1, 0)</f>
        <v>0</v>
      </c>
      <c r="J4036" s="37">
        <f>IF(H4036&gt;='Roof Calculator'!$G$8, 1, 0)</f>
        <v>1</v>
      </c>
      <c r="K4036" s="37">
        <f t="shared" si="1123"/>
        <v>0</v>
      </c>
      <c r="L4036" s="37">
        <f t="shared" si="1124"/>
        <v>62.959999999999994</v>
      </c>
      <c r="M4036" s="37">
        <v>0</v>
      </c>
      <c r="N4036" s="37">
        <f t="shared" si="1125"/>
        <v>51</v>
      </c>
      <c r="O4036" s="37">
        <v>0</v>
      </c>
      <c r="P4036" s="37">
        <v>0</v>
      </c>
      <c r="Q4036" s="21">
        <f t="shared" si="1126"/>
        <v>39.790999999999997</v>
      </c>
      <c r="R4036" s="21">
        <f t="shared" si="1135"/>
        <v>168.24999999999665</v>
      </c>
      <c r="S4036" s="21">
        <f t="shared" si="1136"/>
        <v>23.391117946235763</v>
      </c>
      <c r="T4036" s="21">
        <f t="shared" si="1127"/>
        <v>86.147999999999996</v>
      </c>
      <c r="U4036" s="37">
        <f>VLOOKUP(Time_Zone, 'LSTM LookUp'!$B$5:$D$8, 3, FALSE)</f>
        <v>-75</v>
      </c>
      <c r="V4036" s="21">
        <f t="shared" si="1137"/>
        <v>-0.65958625102272095</v>
      </c>
      <c r="W4036" s="21">
        <f t="shared" si="1128"/>
        <v>85.983103437244353</v>
      </c>
      <c r="X4036" s="21">
        <f t="shared" si="1129"/>
        <v>118.96471869772934</v>
      </c>
      <c r="Y4036" s="21">
        <f t="shared" si="1130"/>
        <v>169.96471869772932</v>
      </c>
      <c r="Z4036" s="21">
        <f t="shared" si="1138"/>
        <v>53.875847286942815</v>
      </c>
      <c r="AA4036" s="21">
        <f t="shared" si="1131"/>
        <v>0</v>
      </c>
      <c r="AB4036" s="21">
        <f t="shared" si="1132"/>
        <v>53.875847286942815</v>
      </c>
      <c r="AC4036" s="21">
        <f t="shared" si="1133"/>
        <v>62.959999999999994</v>
      </c>
      <c r="AD4036" s="21">
        <f t="shared" si="1139"/>
        <v>53.875847286942815</v>
      </c>
      <c r="AE4036" s="21" t="str">
        <f t="shared" si="1134"/>
        <v>6/17/7:00</v>
      </c>
    </row>
    <row r="4037" spans="2:31">
      <c r="B4037" s="37">
        <v>6</v>
      </c>
      <c r="C4037" s="38">
        <v>17</v>
      </c>
      <c r="D4037" s="39">
        <v>8</v>
      </c>
      <c r="E4037" s="17">
        <v>18.3</v>
      </c>
      <c r="F4037" s="17">
        <v>79</v>
      </c>
      <c r="G4037" s="17">
        <v>608</v>
      </c>
      <c r="H4037" s="37">
        <f t="shared" si="1122"/>
        <v>64.94</v>
      </c>
      <c r="I4037" s="37">
        <f>IF(H4037&lt;'Roof Calculator'!$G$8, 1, 0)</f>
        <v>0</v>
      </c>
      <c r="J4037" s="37">
        <f>IF(H4037&gt;='Roof Calculator'!$G$8, 1, 0)</f>
        <v>1</v>
      </c>
      <c r="K4037" s="37">
        <f t="shared" si="1123"/>
        <v>0</v>
      </c>
      <c r="L4037" s="37">
        <f t="shared" si="1124"/>
        <v>64.94</v>
      </c>
      <c r="M4037" s="37">
        <v>0</v>
      </c>
      <c r="N4037" s="37">
        <f t="shared" si="1125"/>
        <v>79</v>
      </c>
      <c r="O4037" s="37">
        <v>0</v>
      </c>
      <c r="P4037" s="37">
        <v>0</v>
      </c>
      <c r="Q4037" s="21">
        <f t="shared" si="1126"/>
        <v>39.790999999999997</v>
      </c>
      <c r="R4037" s="21">
        <f t="shared" si="1135"/>
        <v>168.2916666666633</v>
      </c>
      <c r="S4037" s="21">
        <f t="shared" si="1136"/>
        <v>23.392337528646479</v>
      </c>
      <c r="T4037" s="21">
        <f t="shared" si="1127"/>
        <v>86.147999999999996</v>
      </c>
      <c r="U4037" s="37">
        <f>VLOOKUP(Time_Zone, 'LSTM LookUp'!$B$5:$D$8, 3, FALSE)</f>
        <v>-75</v>
      </c>
      <c r="V4037" s="21">
        <f t="shared" si="1137"/>
        <v>-0.66829762435585605</v>
      </c>
      <c r="W4037" s="21">
        <f t="shared" si="1128"/>
        <v>100.98092559391105</v>
      </c>
      <c r="X4037" s="21">
        <f t="shared" si="1129"/>
        <v>72.812986024368101</v>
      </c>
      <c r="Y4037" s="21">
        <f t="shared" si="1130"/>
        <v>151.81298602436812</v>
      </c>
      <c r="Z4037" s="21">
        <f t="shared" si="1138"/>
        <v>48.122065060864365</v>
      </c>
      <c r="AA4037" s="21">
        <f t="shared" si="1131"/>
        <v>0</v>
      </c>
      <c r="AB4037" s="21">
        <f t="shared" si="1132"/>
        <v>48.122065060864365</v>
      </c>
      <c r="AC4037" s="21">
        <f t="shared" si="1133"/>
        <v>64.94</v>
      </c>
      <c r="AD4037" s="21">
        <f t="shared" si="1139"/>
        <v>48.122065060864365</v>
      </c>
      <c r="AE4037" s="21" t="str">
        <f t="shared" si="1134"/>
        <v>6/17/8:00</v>
      </c>
    </row>
    <row r="4038" spans="2:31">
      <c r="B4038" s="37">
        <v>6</v>
      </c>
      <c r="C4038" s="38">
        <v>17</v>
      </c>
      <c r="D4038" s="39">
        <v>9</v>
      </c>
      <c r="E4038" s="17">
        <v>18.899999999999999</v>
      </c>
      <c r="F4038" s="17">
        <v>104</v>
      </c>
      <c r="G4038" s="17">
        <v>730</v>
      </c>
      <c r="H4038" s="37">
        <f t="shared" si="1122"/>
        <v>66.02</v>
      </c>
      <c r="I4038" s="37">
        <f>IF(H4038&lt;'Roof Calculator'!$G$8, 1, 0)</f>
        <v>0</v>
      </c>
      <c r="J4038" s="37">
        <f>IF(H4038&gt;='Roof Calculator'!$G$8, 1, 0)</f>
        <v>1</v>
      </c>
      <c r="K4038" s="37">
        <f t="shared" si="1123"/>
        <v>0</v>
      </c>
      <c r="L4038" s="37">
        <f t="shared" si="1124"/>
        <v>66.02</v>
      </c>
      <c r="M4038" s="37">
        <v>0</v>
      </c>
      <c r="N4038" s="37">
        <f t="shared" si="1125"/>
        <v>104</v>
      </c>
      <c r="O4038" s="37">
        <v>0</v>
      </c>
      <c r="P4038" s="37">
        <v>0</v>
      </c>
      <c r="Q4038" s="21">
        <f t="shared" si="1126"/>
        <v>39.790999999999997</v>
      </c>
      <c r="R4038" s="21">
        <f t="shared" si="1135"/>
        <v>168.33333333332996</v>
      </c>
      <c r="S4038" s="21">
        <f t="shared" si="1136"/>
        <v>23.393544371281699</v>
      </c>
      <c r="T4038" s="21">
        <f t="shared" si="1127"/>
        <v>86.147999999999996</v>
      </c>
      <c r="U4038" s="37">
        <f>VLOOKUP(Time_Zone, 'LSTM LookUp'!$B$5:$D$8, 3, FALSE)</f>
        <v>-75</v>
      </c>
      <c r="V4038" s="21">
        <f t="shared" si="1137"/>
        <v>-0.67701072341791235</v>
      </c>
      <c r="W4038" s="21">
        <f t="shared" si="1128"/>
        <v>115.97874731914553</v>
      </c>
      <c r="X4038" s="21">
        <f t="shared" si="1129"/>
        <v>-40.01123781403841</v>
      </c>
      <c r="Y4038" s="21">
        <f t="shared" si="1130"/>
        <v>63.98876218596159</v>
      </c>
      <c r="Z4038" s="21">
        <f t="shared" si="1138"/>
        <v>20.283320009150962</v>
      </c>
      <c r="AA4038" s="21">
        <f t="shared" si="1131"/>
        <v>0</v>
      </c>
      <c r="AB4038" s="21">
        <f t="shared" si="1132"/>
        <v>20.283320009150962</v>
      </c>
      <c r="AC4038" s="21">
        <f t="shared" si="1133"/>
        <v>66.02</v>
      </c>
      <c r="AD4038" s="21">
        <f t="shared" si="1139"/>
        <v>20.283320009150962</v>
      </c>
      <c r="AE4038" s="21" t="str">
        <f t="shared" si="1134"/>
        <v>6/17/9:00</v>
      </c>
    </row>
    <row r="4039" spans="2:31">
      <c r="B4039" s="37">
        <v>6</v>
      </c>
      <c r="C4039" s="38">
        <v>17</v>
      </c>
      <c r="D4039" s="39">
        <v>10</v>
      </c>
      <c r="E4039" s="17">
        <v>20</v>
      </c>
      <c r="F4039" s="17">
        <v>124</v>
      </c>
      <c r="G4039" s="17">
        <v>803</v>
      </c>
      <c r="H4039" s="37">
        <f t="shared" si="1122"/>
        <v>68</v>
      </c>
      <c r="I4039" s="37">
        <f>IF(H4039&lt;'Roof Calculator'!$G$8, 1, 0)</f>
        <v>0</v>
      </c>
      <c r="J4039" s="37">
        <f>IF(H4039&gt;='Roof Calculator'!$G$8, 1, 0)</f>
        <v>1</v>
      </c>
      <c r="K4039" s="37">
        <f t="shared" si="1123"/>
        <v>0</v>
      </c>
      <c r="L4039" s="37">
        <f t="shared" si="1124"/>
        <v>68</v>
      </c>
      <c r="M4039" s="37">
        <v>0</v>
      </c>
      <c r="N4039" s="37">
        <f t="shared" si="1125"/>
        <v>124</v>
      </c>
      <c r="O4039" s="37">
        <v>0</v>
      </c>
      <c r="P4039" s="37">
        <v>0</v>
      </c>
      <c r="Q4039" s="21">
        <f t="shared" si="1126"/>
        <v>39.790999999999997</v>
      </c>
      <c r="R4039" s="21">
        <f t="shared" si="1135"/>
        <v>168.37499999999662</v>
      </c>
      <c r="S4039" s="21">
        <f t="shared" si="1136"/>
        <v>23.394738473172811</v>
      </c>
      <c r="T4039" s="21">
        <f t="shared" si="1127"/>
        <v>86.147999999999996</v>
      </c>
      <c r="U4039" s="37">
        <f>VLOOKUP(Time_Zone, 'LSTM LookUp'!$B$5:$D$8, 3, FALSE)</f>
        <v>-75</v>
      </c>
      <c r="V4039" s="21">
        <f t="shared" si="1137"/>
        <v>-0.68572552207460202</v>
      </c>
      <c r="W4039" s="21">
        <f t="shared" si="1128"/>
        <v>130.97656861948138</v>
      </c>
      <c r="X4039" s="21">
        <f t="shared" si="1129"/>
        <v>-167.28843633752427</v>
      </c>
      <c r="Y4039" s="21">
        <f t="shared" si="1130"/>
        <v>-43.288436337524274</v>
      </c>
      <c r="Z4039" s="21">
        <f t="shared" si="1138"/>
        <v>-13.721678259349019</v>
      </c>
      <c r="AA4039" s="21">
        <f t="shared" si="1131"/>
        <v>0</v>
      </c>
      <c r="AB4039" s="21">
        <f t="shared" si="1132"/>
        <v>-13.721678259349019</v>
      </c>
      <c r="AC4039" s="21">
        <f t="shared" si="1133"/>
        <v>68</v>
      </c>
      <c r="AD4039" s="21">
        <f t="shared" si="1139"/>
        <v>-13.721678259349019</v>
      </c>
      <c r="AE4039" s="21" t="str">
        <f t="shared" si="1134"/>
        <v>6/17/10:00</v>
      </c>
    </row>
    <row r="4040" spans="2:31">
      <c r="B4040" s="37">
        <v>6</v>
      </c>
      <c r="C4040" s="38">
        <v>17</v>
      </c>
      <c r="D4040" s="39">
        <v>11</v>
      </c>
      <c r="E4040" s="17">
        <v>20.6</v>
      </c>
      <c r="F4040" s="17">
        <v>144</v>
      </c>
      <c r="G4040" s="17">
        <v>838</v>
      </c>
      <c r="H4040" s="37">
        <f t="shared" si="1122"/>
        <v>69.08</v>
      </c>
      <c r="I4040" s="37">
        <f>IF(H4040&lt;'Roof Calculator'!$G$8, 1, 0)</f>
        <v>0</v>
      </c>
      <c r="J4040" s="37">
        <f>IF(H4040&gt;='Roof Calculator'!$G$8, 1, 0)</f>
        <v>1</v>
      </c>
      <c r="K4040" s="37">
        <f t="shared" si="1123"/>
        <v>0</v>
      </c>
      <c r="L4040" s="37">
        <f t="shared" si="1124"/>
        <v>69.08</v>
      </c>
      <c r="M4040" s="37">
        <v>0</v>
      </c>
      <c r="N4040" s="37">
        <f t="shared" si="1125"/>
        <v>144</v>
      </c>
      <c r="O4040" s="37">
        <v>0</v>
      </c>
      <c r="P4040" s="37">
        <v>0</v>
      </c>
      <c r="Q4040" s="21">
        <f t="shared" si="1126"/>
        <v>39.790999999999997</v>
      </c>
      <c r="R4040" s="21">
        <f t="shared" si="1135"/>
        <v>168.41666666666328</v>
      </c>
      <c r="S4040" s="21">
        <f t="shared" si="1136"/>
        <v>23.395919833361393</v>
      </c>
      <c r="T4040" s="21">
        <f t="shared" si="1127"/>
        <v>86.147999999999996</v>
      </c>
      <c r="U4040" s="37">
        <f>VLOOKUP(Time_Zone, 'LSTM LookUp'!$B$5:$D$8, 3, FALSE)</f>
        <v>-75</v>
      </c>
      <c r="V4040" s="21">
        <f t="shared" si="1137"/>
        <v>-0.69444199418656671</v>
      </c>
      <c r="W4040" s="21">
        <f t="shared" si="1128"/>
        <v>145.97438950145335</v>
      </c>
      <c r="X4040" s="21">
        <f t="shared" si="1129"/>
        <v>-276.82542283002886</v>
      </c>
      <c r="Y4040" s="21">
        <f t="shared" si="1130"/>
        <v>-132.82542283002886</v>
      </c>
      <c r="Z4040" s="21">
        <f t="shared" si="1138"/>
        <v>-42.103339157939288</v>
      </c>
      <c r="AA4040" s="21">
        <f t="shared" si="1131"/>
        <v>0</v>
      </c>
      <c r="AB4040" s="21">
        <f t="shared" si="1132"/>
        <v>-42.103339157939288</v>
      </c>
      <c r="AC4040" s="21">
        <f t="shared" si="1133"/>
        <v>69.08</v>
      </c>
      <c r="AD4040" s="21">
        <f t="shared" si="1139"/>
        <v>-42.103339157939288</v>
      </c>
      <c r="AE4040" s="21" t="str">
        <f t="shared" si="1134"/>
        <v>6/17/11:00</v>
      </c>
    </row>
    <row r="4041" spans="2:31">
      <c r="B4041" s="37">
        <v>6</v>
      </c>
      <c r="C4041" s="38">
        <v>17</v>
      </c>
      <c r="D4041" s="39">
        <v>12</v>
      </c>
      <c r="E4041" s="17">
        <v>21.1</v>
      </c>
      <c r="F4041" s="17">
        <v>154</v>
      </c>
      <c r="G4041" s="17">
        <v>860</v>
      </c>
      <c r="H4041" s="37">
        <f t="shared" si="1122"/>
        <v>69.98</v>
      </c>
      <c r="I4041" s="37">
        <f>IF(H4041&lt;'Roof Calculator'!$G$8, 1, 0)</f>
        <v>0</v>
      </c>
      <c r="J4041" s="37">
        <f>IF(H4041&gt;='Roof Calculator'!$G$8, 1, 0)</f>
        <v>1</v>
      </c>
      <c r="K4041" s="37">
        <f t="shared" si="1123"/>
        <v>0</v>
      </c>
      <c r="L4041" s="37">
        <f t="shared" si="1124"/>
        <v>69.98</v>
      </c>
      <c r="M4041" s="37">
        <v>0</v>
      </c>
      <c r="N4041" s="37">
        <f t="shared" si="1125"/>
        <v>154</v>
      </c>
      <c r="O4041" s="37">
        <v>0</v>
      </c>
      <c r="P4041" s="37">
        <v>0</v>
      </c>
      <c r="Q4041" s="21">
        <f t="shared" si="1126"/>
        <v>39.790999999999997</v>
      </c>
      <c r="R4041" s="21">
        <f t="shared" si="1135"/>
        <v>168.45833333332993</v>
      </c>
      <c r="S4041" s="21">
        <f t="shared" si="1136"/>
        <v>23.397088450899183</v>
      </c>
      <c r="T4041" s="21">
        <f t="shared" si="1127"/>
        <v>86.147999999999996</v>
      </c>
      <c r="U4041" s="37">
        <f>VLOOKUP(Time_Zone, 'LSTM LookUp'!$B$5:$D$8, 3, FALSE)</f>
        <v>-75</v>
      </c>
      <c r="V4041" s="21">
        <f t="shared" si="1137"/>
        <v>-0.70316011360940478</v>
      </c>
      <c r="W4041" s="21">
        <f t="shared" si="1128"/>
        <v>160.97220997159764</v>
      </c>
      <c r="X4041" s="21">
        <f t="shared" si="1129"/>
        <v>-354.77680272978898</v>
      </c>
      <c r="Y4041" s="21">
        <f t="shared" si="1130"/>
        <v>-200.77680272978898</v>
      </c>
      <c r="Z4041" s="21">
        <f t="shared" si="1138"/>
        <v>-63.64273977276477</v>
      </c>
      <c r="AA4041" s="21">
        <f t="shared" si="1131"/>
        <v>0</v>
      </c>
      <c r="AB4041" s="21">
        <f t="shared" si="1132"/>
        <v>-63.64273977276477</v>
      </c>
      <c r="AC4041" s="21">
        <f t="shared" si="1133"/>
        <v>69.98</v>
      </c>
      <c r="AD4041" s="21">
        <f t="shared" si="1139"/>
        <v>-63.64273977276477</v>
      </c>
      <c r="AE4041" s="21" t="str">
        <f t="shared" si="1134"/>
        <v>6/17/12:00</v>
      </c>
    </row>
    <row r="4042" spans="2:31">
      <c r="B4042" s="37">
        <v>6</v>
      </c>
      <c r="C4042" s="38">
        <v>17</v>
      </c>
      <c r="D4042" s="39">
        <v>13</v>
      </c>
      <c r="E4042" s="17">
        <v>21.7</v>
      </c>
      <c r="F4042" s="17">
        <v>170</v>
      </c>
      <c r="G4042" s="17">
        <v>864</v>
      </c>
      <c r="H4042" s="37">
        <f t="shared" si="1122"/>
        <v>71.06</v>
      </c>
      <c r="I4042" s="37">
        <f>IF(H4042&lt;'Roof Calculator'!$G$8, 1, 0)</f>
        <v>0</v>
      </c>
      <c r="J4042" s="37">
        <f>IF(H4042&gt;='Roof Calculator'!$G$8, 1, 0)</f>
        <v>1</v>
      </c>
      <c r="K4042" s="37">
        <f t="shared" si="1123"/>
        <v>0</v>
      </c>
      <c r="L4042" s="37">
        <f t="shared" si="1124"/>
        <v>71.06</v>
      </c>
      <c r="M4042" s="37">
        <v>0</v>
      </c>
      <c r="N4042" s="37">
        <f t="shared" si="1125"/>
        <v>170</v>
      </c>
      <c r="O4042" s="37">
        <v>0</v>
      </c>
      <c r="P4042" s="37">
        <v>0</v>
      </c>
      <c r="Q4042" s="21">
        <f t="shared" si="1126"/>
        <v>39.790999999999997</v>
      </c>
      <c r="R4042" s="21">
        <f t="shared" si="1135"/>
        <v>168.49999999999659</v>
      </c>
      <c r="S4042" s="21">
        <f t="shared" si="1136"/>
        <v>23.398244324848104</v>
      </c>
      <c r="T4042" s="21">
        <f t="shared" si="1127"/>
        <v>86.147999999999996</v>
      </c>
      <c r="U4042" s="37">
        <f>VLOOKUP(Time_Zone, 'LSTM LookUp'!$B$5:$D$8, 3, FALSE)</f>
        <v>-75</v>
      </c>
      <c r="V4042" s="21">
        <f t="shared" si="1137"/>
        <v>-0.71187985419375455</v>
      </c>
      <c r="W4042" s="21">
        <f t="shared" si="1128"/>
        <v>175.97003003645159</v>
      </c>
      <c r="X4042" s="21">
        <f t="shared" si="1129"/>
        <v>-388.196442394641</v>
      </c>
      <c r="Y4042" s="21">
        <f t="shared" si="1130"/>
        <v>-218.196442394641</v>
      </c>
      <c r="Z4042" s="21">
        <f t="shared" si="1138"/>
        <v>-69.164461301608611</v>
      </c>
      <c r="AA4042" s="21">
        <f t="shared" si="1131"/>
        <v>0</v>
      </c>
      <c r="AB4042" s="21">
        <f t="shared" si="1132"/>
        <v>-69.164461301608611</v>
      </c>
      <c r="AC4042" s="21">
        <f t="shared" si="1133"/>
        <v>71.06</v>
      </c>
      <c r="AD4042" s="21">
        <f t="shared" si="1139"/>
        <v>-69.164461301608611</v>
      </c>
      <c r="AE4042" s="21" t="str">
        <f t="shared" si="1134"/>
        <v>6/17/13:00</v>
      </c>
    </row>
    <row r="4043" spans="2:31">
      <c r="B4043" s="37">
        <v>6</v>
      </c>
      <c r="C4043" s="38">
        <v>17</v>
      </c>
      <c r="D4043" s="39">
        <v>14</v>
      </c>
      <c r="E4043" s="17">
        <v>22.2</v>
      </c>
      <c r="F4043" s="17">
        <v>150</v>
      </c>
      <c r="G4043" s="17">
        <v>805</v>
      </c>
      <c r="H4043" s="37">
        <f t="shared" si="1122"/>
        <v>71.959999999999994</v>
      </c>
      <c r="I4043" s="37">
        <f>IF(H4043&lt;'Roof Calculator'!$G$8, 1, 0)</f>
        <v>0</v>
      </c>
      <c r="J4043" s="37">
        <f>IF(H4043&gt;='Roof Calculator'!$G$8, 1, 0)</f>
        <v>1</v>
      </c>
      <c r="K4043" s="37">
        <f t="shared" si="1123"/>
        <v>0</v>
      </c>
      <c r="L4043" s="37">
        <f t="shared" si="1124"/>
        <v>71.959999999999994</v>
      </c>
      <c r="M4043" s="37">
        <v>0</v>
      </c>
      <c r="N4043" s="37">
        <f t="shared" si="1125"/>
        <v>150</v>
      </c>
      <c r="O4043" s="37">
        <v>0</v>
      </c>
      <c r="P4043" s="37">
        <v>0</v>
      </c>
      <c r="Q4043" s="21">
        <f t="shared" si="1126"/>
        <v>39.790999999999997</v>
      </c>
      <c r="R4043" s="21">
        <f t="shared" si="1135"/>
        <v>168.54166666666325</v>
      </c>
      <c r="S4043" s="21">
        <f t="shared" si="1136"/>
        <v>23.399387454280237</v>
      </c>
      <c r="T4043" s="21">
        <f t="shared" si="1127"/>
        <v>86.147999999999996</v>
      </c>
      <c r="U4043" s="37">
        <f>VLOOKUP(Time_Zone, 'LSTM LookUp'!$B$5:$D$8, 3, FALSE)</f>
        <v>-75</v>
      </c>
      <c r="V4043" s="21">
        <f t="shared" si="1137"/>
        <v>-0.72060118978532151</v>
      </c>
      <c r="W4043" s="21">
        <f t="shared" si="1128"/>
        <v>190.96784970255368</v>
      </c>
      <c r="X4043" s="21">
        <f t="shared" si="1129"/>
        <v>-352.70779442115776</v>
      </c>
      <c r="Y4043" s="21">
        <f t="shared" si="1130"/>
        <v>-202.70779442115776</v>
      </c>
      <c r="Z4043" s="21">
        <f t="shared" si="1138"/>
        <v>-64.254830412949673</v>
      </c>
      <c r="AA4043" s="21">
        <f t="shared" si="1131"/>
        <v>0</v>
      </c>
      <c r="AB4043" s="21">
        <f t="shared" si="1132"/>
        <v>-64.254830412949673</v>
      </c>
      <c r="AC4043" s="21">
        <f t="shared" si="1133"/>
        <v>71.959999999999994</v>
      </c>
      <c r="AD4043" s="21">
        <f t="shared" si="1139"/>
        <v>-64.254830412949673</v>
      </c>
      <c r="AE4043" s="21" t="str">
        <f t="shared" si="1134"/>
        <v>6/17/14:00</v>
      </c>
    </row>
    <row r="4044" spans="2:31">
      <c r="B4044" s="37">
        <v>6</v>
      </c>
      <c r="C4044" s="38">
        <v>17</v>
      </c>
      <c r="D4044" s="39">
        <v>15</v>
      </c>
      <c r="E4044" s="17">
        <v>22.8</v>
      </c>
      <c r="F4044" s="17">
        <v>147</v>
      </c>
      <c r="G4044" s="17">
        <v>815</v>
      </c>
      <c r="H4044" s="37">
        <f t="shared" si="1122"/>
        <v>73.040000000000006</v>
      </c>
      <c r="I4044" s="37">
        <f>IF(H4044&lt;'Roof Calculator'!$G$8, 1, 0)</f>
        <v>0</v>
      </c>
      <c r="J4044" s="37">
        <f>IF(H4044&gt;='Roof Calculator'!$G$8, 1, 0)</f>
        <v>1</v>
      </c>
      <c r="K4044" s="37">
        <f t="shared" si="1123"/>
        <v>0</v>
      </c>
      <c r="L4044" s="37">
        <f t="shared" si="1124"/>
        <v>73.040000000000006</v>
      </c>
      <c r="M4044" s="37">
        <v>0</v>
      </c>
      <c r="N4044" s="37">
        <f t="shared" si="1125"/>
        <v>147</v>
      </c>
      <c r="O4044" s="37">
        <v>0</v>
      </c>
      <c r="P4044" s="37">
        <v>0</v>
      </c>
      <c r="Q4044" s="21">
        <f t="shared" si="1126"/>
        <v>39.790999999999997</v>
      </c>
      <c r="R4044" s="21">
        <f t="shared" si="1135"/>
        <v>168.5833333333299</v>
      </c>
      <c r="S4044" s="21">
        <f t="shared" si="1136"/>
        <v>23.400517838277853</v>
      </c>
      <c r="T4044" s="21">
        <f t="shared" si="1127"/>
        <v>86.147999999999996</v>
      </c>
      <c r="U4044" s="37">
        <f>VLOOKUP(Time_Zone, 'LSTM LookUp'!$B$5:$D$8, 3, FALSE)</f>
        <v>-75</v>
      </c>
      <c r="V4044" s="21">
        <f t="shared" si="1137"/>
        <v>-0.72932409422497091</v>
      </c>
      <c r="W4044" s="21">
        <f t="shared" si="1128"/>
        <v>205.96566897644377</v>
      </c>
      <c r="X4044" s="21">
        <f t="shared" si="1129"/>
        <v>-309.55806224870872</v>
      </c>
      <c r="Y4044" s="21">
        <f t="shared" si="1130"/>
        <v>-162.55806224870872</v>
      </c>
      <c r="Z4044" s="21">
        <f t="shared" si="1138"/>
        <v>-51.528066554495929</v>
      </c>
      <c r="AA4044" s="21">
        <f t="shared" si="1131"/>
        <v>0</v>
      </c>
      <c r="AB4044" s="21">
        <f t="shared" si="1132"/>
        <v>-51.528066554495929</v>
      </c>
      <c r="AC4044" s="21">
        <f t="shared" si="1133"/>
        <v>73.040000000000006</v>
      </c>
      <c r="AD4044" s="21">
        <f t="shared" si="1139"/>
        <v>-51.528066554495929</v>
      </c>
      <c r="AE4044" s="21" t="str">
        <f t="shared" si="1134"/>
        <v>6/17/15:00</v>
      </c>
    </row>
    <row r="4045" spans="2:31">
      <c r="B4045" s="37">
        <v>6</v>
      </c>
      <c r="C4045" s="38">
        <v>17</v>
      </c>
      <c r="D4045" s="39">
        <v>16</v>
      </c>
      <c r="E4045" s="17">
        <v>23.3</v>
      </c>
      <c r="F4045" s="17">
        <v>143</v>
      </c>
      <c r="G4045" s="17">
        <v>758</v>
      </c>
      <c r="H4045" s="37">
        <f t="shared" si="1122"/>
        <v>73.94</v>
      </c>
      <c r="I4045" s="37">
        <f>IF(H4045&lt;'Roof Calculator'!$G$8, 1, 0)</f>
        <v>0</v>
      </c>
      <c r="J4045" s="37">
        <f>IF(H4045&gt;='Roof Calculator'!$G$8, 1, 0)</f>
        <v>1</v>
      </c>
      <c r="K4045" s="37">
        <f t="shared" si="1123"/>
        <v>0</v>
      </c>
      <c r="L4045" s="37">
        <f t="shared" si="1124"/>
        <v>73.94</v>
      </c>
      <c r="M4045" s="37">
        <v>0</v>
      </c>
      <c r="N4045" s="37">
        <f t="shared" si="1125"/>
        <v>143</v>
      </c>
      <c r="O4045" s="37">
        <v>0</v>
      </c>
      <c r="P4045" s="37">
        <v>0</v>
      </c>
      <c r="Q4045" s="21">
        <f t="shared" si="1126"/>
        <v>39.790999999999997</v>
      </c>
      <c r="R4045" s="21">
        <f t="shared" si="1135"/>
        <v>168.62499999999656</v>
      </c>
      <c r="S4045" s="21">
        <f t="shared" si="1136"/>
        <v>23.401635475933411</v>
      </c>
      <c r="T4045" s="21">
        <f t="shared" si="1127"/>
        <v>86.147999999999996</v>
      </c>
      <c r="U4045" s="37">
        <f>VLOOKUP(Time_Zone, 'LSTM LookUp'!$B$5:$D$8, 3, FALSE)</f>
        <v>-75</v>
      </c>
      <c r="V4045" s="21">
        <f t="shared" si="1137"/>
        <v>-0.73804854134876929</v>
      </c>
      <c r="W4045" s="21">
        <f t="shared" si="1128"/>
        <v>220.96348786466277</v>
      </c>
      <c r="X4045" s="21">
        <f t="shared" si="1129"/>
        <v>-210.96144130162816</v>
      </c>
      <c r="Y4045" s="21">
        <f t="shared" si="1130"/>
        <v>-67.961441301628156</v>
      </c>
      <c r="Z4045" s="21">
        <f t="shared" si="1138"/>
        <v>-21.54258990348897</v>
      </c>
      <c r="AA4045" s="21">
        <f t="shared" si="1131"/>
        <v>0</v>
      </c>
      <c r="AB4045" s="21">
        <f t="shared" si="1132"/>
        <v>-21.54258990348897</v>
      </c>
      <c r="AC4045" s="21">
        <f t="shared" si="1133"/>
        <v>73.94</v>
      </c>
      <c r="AD4045" s="21">
        <f t="shared" si="1139"/>
        <v>-21.54258990348897</v>
      </c>
      <c r="AE4045" s="21" t="str">
        <f t="shared" si="1134"/>
        <v>6/17/16:00</v>
      </c>
    </row>
    <row r="4046" spans="2:31">
      <c r="B4046" s="37">
        <v>6</v>
      </c>
      <c r="C4046" s="38">
        <v>17</v>
      </c>
      <c r="D4046" s="39">
        <v>17</v>
      </c>
      <c r="E4046" s="17">
        <v>23.3</v>
      </c>
      <c r="F4046" s="17">
        <v>174</v>
      </c>
      <c r="G4046" s="17">
        <v>553</v>
      </c>
      <c r="H4046" s="37">
        <f t="shared" si="1122"/>
        <v>73.94</v>
      </c>
      <c r="I4046" s="37">
        <f>IF(H4046&lt;'Roof Calculator'!$G$8, 1, 0)</f>
        <v>0</v>
      </c>
      <c r="J4046" s="37">
        <f>IF(H4046&gt;='Roof Calculator'!$G$8, 1, 0)</f>
        <v>1</v>
      </c>
      <c r="K4046" s="37">
        <f t="shared" si="1123"/>
        <v>0</v>
      </c>
      <c r="L4046" s="37">
        <f t="shared" si="1124"/>
        <v>73.94</v>
      </c>
      <c r="M4046" s="37">
        <v>0</v>
      </c>
      <c r="N4046" s="37">
        <f t="shared" si="1125"/>
        <v>174</v>
      </c>
      <c r="O4046" s="37">
        <v>0</v>
      </c>
      <c r="P4046" s="37">
        <v>0</v>
      </c>
      <c r="Q4046" s="21">
        <f t="shared" si="1126"/>
        <v>39.790999999999997</v>
      </c>
      <c r="R4046" s="21">
        <f t="shared" si="1135"/>
        <v>168.66666666666322</v>
      </c>
      <c r="S4046" s="21">
        <f t="shared" si="1136"/>
        <v>23.402740366349541</v>
      </c>
      <c r="T4046" s="21">
        <f t="shared" si="1127"/>
        <v>86.147999999999996</v>
      </c>
      <c r="U4046" s="37">
        <f>VLOOKUP(Time_Zone, 'LSTM LookUp'!$B$5:$D$8, 3, FALSE)</f>
        <v>-75</v>
      </c>
      <c r="V4046" s="21">
        <f t="shared" si="1137"/>
        <v>-0.746774504988027</v>
      </c>
      <c r="W4046" s="21">
        <f t="shared" si="1128"/>
        <v>235.96130637375299</v>
      </c>
      <c r="X4046" s="21">
        <f t="shared" si="1129"/>
        <v>-77.709949108840107</v>
      </c>
      <c r="Y4046" s="21">
        <f t="shared" si="1130"/>
        <v>96.290050891159893</v>
      </c>
      <c r="Z4046" s="21">
        <f t="shared" si="1138"/>
        <v>30.52226436646577</v>
      </c>
      <c r="AA4046" s="21">
        <f t="shared" si="1131"/>
        <v>0</v>
      </c>
      <c r="AB4046" s="21">
        <f t="shared" si="1132"/>
        <v>30.52226436646577</v>
      </c>
      <c r="AC4046" s="21">
        <f t="shared" si="1133"/>
        <v>73.94</v>
      </c>
      <c r="AD4046" s="21">
        <f t="shared" si="1139"/>
        <v>30.52226436646577</v>
      </c>
      <c r="AE4046" s="21" t="str">
        <f t="shared" si="1134"/>
        <v>6/17/17:00</v>
      </c>
    </row>
    <row r="4047" spans="2:31">
      <c r="B4047" s="37">
        <v>6</v>
      </c>
      <c r="C4047" s="38">
        <v>17</v>
      </c>
      <c r="D4047" s="39">
        <v>18</v>
      </c>
      <c r="E4047" s="17">
        <v>22.8</v>
      </c>
      <c r="F4047" s="17">
        <v>119</v>
      </c>
      <c r="G4047" s="17">
        <v>605</v>
      </c>
      <c r="H4047" s="37">
        <f t="shared" si="1122"/>
        <v>73.040000000000006</v>
      </c>
      <c r="I4047" s="37">
        <f>IF(H4047&lt;'Roof Calculator'!$G$8, 1, 0)</f>
        <v>0</v>
      </c>
      <c r="J4047" s="37">
        <f>IF(H4047&gt;='Roof Calculator'!$G$8, 1, 0)</f>
        <v>1</v>
      </c>
      <c r="K4047" s="37">
        <f t="shared" si="1123"/>
        <v>0</v>
      </c>
      <c r="L4047" s="37">
        <f t="shared" si="1124"/>
        <v>73.040000000000006</v>
      </c>
      <c r="M4047" s="37">
        <v>0</v>
      </c>
      <c r="N4047" s="37">
        <f t="shared" si="1125"/>
        <v>119</v>
      </c>
      <c r="O4047" s="37">
        <v>0</v>
      </c>
      <c r="P4047" s="37">
        <v>0</v>
      </c>
      <c r="Q4047" s="21">
        <f t="shared" si="1126"/>
        <v>39.790999999999997</v>
      </c>
      <c r="R4047" s="21">
        <f t="shared" si="1135"/>
        <v>168.70833333332988</v>
      </c>
      <c r="S4047" s="21">
        <f t="shared" si="1136"/>
        <v>23.403832508639049</v>
      </c>
      <c r="T4047" s="21">
        <f t="shared" si="1127"/>
        <v>86.147999999999996</v>
      </c>
      <c r="U4047" s="37">
        <f>VLOOKUP(Time_Zone, 'LSTM LookUp'!$B$5:$D$8, 3, FALSE)</f>
        <v>-75</v>
      </c>
      <c r="V4047" s="21">
        <f t="shared" si="1137"/>
        <v>-0.75550195896939032</v>
      </c>
      <c r="W4047" s="21">
        <f t="shared" si="1128"/>
        <v>250.95912451025765</v>
      </c>
      <c r="X4047" s="21">
        <f t="shared" si="1129"/>
        <v>14.613076772195571</v>
      </c>
      <c r="Y4047" s="21">
        <f t="shared" si="1130"/>
        <v>133.61307677219557</v>
      </c>
      <c r="Z4047" s="21">
        <f t="shared" si="1138"/>
        <v>42.353011700736836</v>
      </c>
      <c r="AA4047" s="21">
        <f t="shared" si="1131"/>
        <v>0</v>
      </c>
      <c r="AB4047" s="21">
        <f t="shared" si="1132"/>
        <v>42.353011700736836</v>
      </c>
      <c r="AC4047" s="21">
        <f t="shared" si="1133"/>
        <v>73.040000000000006</v>
      </c>
      <c r="AD4047" s="21">
        <f t="shared" si="1139"/>
        <v>42.353011700736836</v>
      </c>
      <c r="AE4047" s="21" t="str">
        <f t="shared" si="1134"/>
        <v>6/17/18:00</v>
      </c>
    </row>
    <row r="4048" spans="2:31">
      <c r="B4048" s="37">
        <v>6</v>
      </c>
      <c r="C4048" s="38">
        <v>17</v>
      </c>
      <c r="D4048" s="39">
        <v>19</v>
      </c>
      <c r="E4048" s="17">
        <v>22.2</v>
      </c>
      <c r="F4048" s="17">
        <v>78</v>
      </c>
      <c r="G4048" s="17">
        <v>440</v>
      </c>
      <c r="H4048" s="37">
        <f t="shared" si="1122"/>
        <v>71.959999999999994</v>
      </c>
      <c r="I4048" s="37">
        <f>IF(H4048&lt;'Roof Calculator'!$G$8, 1, 0)</f>
        <v>0</v>
      </c>
      <c r="J4048" s="37">
        <f>IF(H4048&gt;='Roof Calculator'!$G$8, 1, 0)</f>
        <v>1</v>
      </c>
      <c r="K4048" s="37">
        <f t="shared" si="1123"/>
        <v>0</v>
      </c>
      <c r="L4048" s="37">
        <f t="shared" si="1124"/>
        <v>71.959999999999994</v>
      </c>
      <c r="M4048" s="37">
        <v>0</v>
      </c>
      <c r="N4048" s="37">
        <f t="shared" si="1125"/>
        <v>78</v>
      </c>
      <c r="O4048" s="37">
        <v>0</v>
      </c>
      <c r="P4048" s="37">
        <v>0</v>
      </c>
      <c r="Q4048" s="21">
        <f t="shared" si="1126"/>
        <v>39.790999999999997</v>
      </c>
      <c r="R4048" s="21">
        <f t="shared" si="1135"/>
        <v>168.74999999999653</v>
      </c>
      <c r="S4048" s="21">
        <f t="shared" si="1136"/>
        <v>23.404911901924969</v>
      </c>
      <c r="T4048" s="21">
        <f t="shared" si="1127"/>
        <v>86.147999999999996</v>
      </c>
      <c r="U4048" s="37">
        <f>VLOOKUP(Time_Zone, 'LSTM LookUp'!$B$5:$D$8, 3, FALSE)</f>
        <v>-75</v>
      </c>
      <c r="V4048" s="21">
        <f t="shared" si="1137"/>
        <v>-0.76423087711486892</v>
      </c>
      <c r="W4048" s="21">
        <f t="shared" si="1128"/>
        <v>265.95694228072131</v>
      </c>
      <c r="X4048" s="21">
        <f t="shared" si="1129"/>
        <v>89.981059890612272</v>
      </c>
      <c r="Y4048" s="21">
        <f t="shared" si="1130"/>
        <v>167.98105989061227</v>
      </c>
      <c r="Z4048" s="21">
        <f t="shared" si="1138"/>
        <v>53.247062090929866</v>
      </c>
      <c r="AA4048" s="21">
        <f t="shared" si="1131"/>
        <v>0</v>
      </c>
      <c r="AB4048" s="21">
        <f t="shared" si="1132"/>
        <v>53.247062090929866</v>
      </c>
      <c r="AC4048" s="21">
        <f t="shared" si="1133"/>
        <v>71.959999999999994</v>
      </c>
      <c r="AD4048" s="21">
        <f t="shared" si="1139"/>
        <v>53.247062090929866</v>
      </c>
      <c r="AE4048" s="21" t="str">
        <f t="shared" si="1134"/>
        <v>6/17/19:00</v>
      </c>
    </row>
    <row r="4049" spans="2:31">
      <c r="B4049" s="37">
        <v>6</v>
      </c>
      <c r="C4049" s="38">
        <v>17</v>
      </c>
      <c r="D4049" s="39">
        <v>20</v>
      </c>
      <c r="E4049" s="17">
        <v>20.6</v>
      </c>
      <c r="F4049" s="17">
        <v>35</v>
      </c>
      <c r="G4049" s="17">
        <v>219</v>
      </c>
      <c r="H4049" s="37">
        <f t="shared" si="1122"/>
        <v>69.08</v>
      </c>
      <c r="I4049" s="37">
        <f>IF(H4049&lt;'Roof Calculator'!$G$8, 1, 0)</f>
        <v>0</v>
      </c>
      <c r="J4049" s="37">
        <f>IF(H4049&gt;='Roof Calculator'!$G$8, 1, 0)</f>
        <v>1</v>
      </c>
      <c r="K4049" s="37">
        <f t="shared" si="1123"/>
        <v>0</v>
      </c>
      <c r="L4049" s="37">
        <f t="shared" si="1124"/>
        <v>69.08</v>
      </c>
      <c r="M4049" s="37">
        <v>0</v>
      </c>
      <c r="N4049" s="37">
        <f t="shared" si="1125"/>
        <v>35</v>
      </c>
      <c r="O4049" s="37">
        <v>0</v>
      </c>
      <c r="P4049" s="37">
        <v>0</v>
      </c>
      <c r="Q4049" s="21">
        <f t="shared" si="1126"/>
        <v>39.790999999999997</v>
      </c>
      <c r="R4049" s="21">
        <f t="shared" si="1135"/>
        <v>168.79166666666319</v>
      </c>
      <c r="S4049" s="21">
        <f t="shared" si="1136"/>
        <v>23.405978545340485</v>
      </c>
      <c r="T4049" s="21">
        <f t="shared" si="1127"/>
        <v>86.147999999999996</v>
      </c>
      <c r="U4049" s="37">
        <f>VLOOKUP(Time_Zone, 'LSTM LookUp'!$B$5:$D$8, 3, FALSE)</f>
        <v>-75</v>
      </c>
      <c r="V4049" s="21">
        <f t="shared" si="1137"/>
        <v>-0.77296123324191868</v>
      </c>
      <c r="W4049" s="21">
        <f t="shared" si="1128"/>
        <v>280.9547596916895</v>
      </c>
      <c r="X4049" s="21">
        <f t="shared" si="1129"/>
        <v>85.023490386695428</v>
      </c>
      <c r="Y4049" s="21">
        <f t="shared" si="1130"/>
        <v>120.02349038669543</v>
      </c>
      <c r="Z4049" s="21">
        <f t="shared" si="1138"/>
        <v>38.045350167168785</v>
      </c>
      <c r="AA4049" s="21">
        <f t="shared" si="1131"/>
        <v>0</v>
      </c>
      <c r="AB4049" s="21">
        <f t="shared" si="1132"/>
        <v>38.045350167168785</v>
      </c>
      <c r="AC4049" s="21">
        <f t="shared" si="1133"/>
        <v>69.08</v>
      </c>
      <c r="AD4049" s="21">
        <f t="shared" si="1139"/>
        <v>38.045350167168785</v>
      </c>
      <c r="AE4049" s="21" t="str">
        <f t="shared" si="1134"/>
        <v>6/17/20:00</v>
      </c>
    </row>
    <row r="4050" spans="2:31">
      <c r="B4050" s="37">
        <v>6</v>
      </c>
      <c r="C4050" s="38">
        <v>17</v>
      </c>
      <c r="D4050" s="39">
        <v>21</v>
      </c>
      <c r="E4050" s="17">
        <v>18.899999999999999</v>
      </c>
      <c r="F4050" s="17">
        <v>2</v>
      </c>
      <c r="G4050" s="17">
        <v>3</v>
      </c>
      <c r="H4050" s="37">
        <f t="shared" si="1122"/>
        <v>66.02</v>
      </c>
      <c r="I4050" s="37">
        <f>IF(H4050&lt;'Roof Calculator'!$G$8, 1, 0)</f>
        <v>0</v>
      </c>
      <c r="J4050" s="37">
        <f>IF(H4050&gt;='Roof Calculator'!$G$8, 1, 0)</f>
        <v>1</v>
      </c>
      <c r="K4050" s="37">
        <f t="shared" si="1123"/>
        <v>0</v>
      </c>
      <c r="L4050" s="37">
        <f t="shared" si="1124"/>
        <v>66.02</v>
      </c>
      <c r="M4050" s="37">
        <v>0</v>
      </c>
      <c r="N4050" s="37">
        <f t="shared" si="1125"/>
        <v>2</v>
      </c>
      <c r="O4050" s="37">
        <v>0</v>
      </c>
      <c r="P4050" s="37">
        <v>0</v>
      </c>
      <c r="Q4050" s="21">
        <f t="shared" si="1126"/>
        <v>39.790999999999997</v>
      </c>
      <c r="R4050" s="21">
        <f t="shared" si="1135"/>
        <v>168.83333333332985</v>
      </c>
      <c r="S4050" s="21">
        <f t="shared" si="1136"/>
        <v>23.407032438028999</v>
      </c>
      <c r="T4050" s="21">
        <f t="shared" si="1127"/>
        <v>86.147999999999996</v>
      </c>
      <c r="U4050" s="37">
        <f>VLOOKUP(Time_Zone, 'LSTM LookUp'!$B$5:$D$8, 3, FALSE)</f>
        <v>-75</v>
      </c>
      <c r="V4050" s="21">
        <f t="shared" si="1137"/>
        <v>-0.7816930011634694</v>
      </c>
      <c r="W4050" s="21">
        <f t="shared" si="1128"/>
        <v>295.95257674970912</v>
      </c>
      <c r="X4050" s="21">
        <f t="shared" si="1129"/>
        <v>1.6885060579036</v>
      </c>
      <c r="Y4050" s="21">
        <f t="shared" si="1130"/>
        <v>3.6885060579036</v>
      </c>
      <c r="Z4050" s="21">
        <f t="shared" si="1138"/>
        <v>1.1691919982875403</v>
      </c>
      <c r="AA4050" s="21">
        <f t="shared" si="1131"/>
        <v>0</v>
      </c>
      <c r="AB4050" s="21">
        <f t="shared" si="1132"/>
        <v>1.1691919982875403</v>
      </c>
      <c r="AC4050" s="21">
        <f t="shared" si="1133"/>
        <v>66.02</v>
      </c>
      <c r="AD4050" s="21">
        <f t="shared" si="1139"/>
        <v>1.1691919982875403</v>
      </c>
      <c r="AE4050" s="21" t="str">
        <f t="shared" si="1134"/>
        <v>6/17/21:00</v>
      </c>
    </row>
    <row r="4051" spans="2:31">
      <c r="B4051" s="37">
        <v>6</v>
      </c>
      <c r="C4051" s="38">
        <v>17</v>
      </c>
      <c r="D4051" s="39">
        <v>22</v>
      </c>
      <c r="E4051" s="17">
        <v>17.2</v>
      </c>
      <c r="F4051" s="17">
        <v>0</v>
      </c>
      <c r="G4051" s="17">
        <v>0</v>
      </c>
      <c r="H4051" s="37">
        <f t="shared" si="1122"/>
        <v>62.959999999999994</v>
      </c>
      <c r="I4051" s="37">
        <f>IF(H4051&lt;'Roof Calculator'!$G$8, 1, 0)</f>
        <v>0</v>
      </c>
      <c r="J4051" s="37">
        <f>IF(H4051&gt;='Roof Calculator'!$G$8, 1, 0)</f>
        <v>1</v>
      </c>
      <c r="K4051" s="37">
        <f t="shared" si="1123"/>
        <v>0</v>
      </c>
      <c r="L4051" s="37">
        <f t="shared" si="1124"/>
        <v>62.959999999999994</v>
      </c>
      <c r="M4051" s="37">
        <v>0</v>
      </c>
      <c r="N4051" s="37">
        <f t="shared" si="1125"/>
        <v>0</v>
      </c>
      <c r="O4051" s="37">
        <v>0</v>
      </c>
      <c r="P4051" s="37">
        <v>0</v>
      </c>
      <c r="Q4051" s="21">
        <f t="shared" si="1126"/>
        <v>39.790999999999997</v>
      </c>
      <c r="R4051" s="21">
        <f t="shared" si="1135"/>
        <v>168.8749999999965</v>
      </c>
      <c r="S4051" s="21">
        <f t="shared" si="1136"/>
        <v>23.408073579144094</v>
      </c>
      <c r="T4051" s="21">
        <f t="shared" si="1127"/>
        <v>86.147999999999996</v>
      </c>
      <c r="U4051" s="37">
        <f>VLOOKUP(Time_Zone, 'LSTM LookUp'!$B$5:$D$8, 3, FALSE)</f>
        <v>-75</v>
      </c>
      <c r="V4051" s="21">
        <f t="shared" si="1137"/>
        <v>-0.79042615468801647</v>
      </c>
      <c r="W4051" s="21">
        <f t="shared" si="1128"/>
        <v>310.95039346132802</v>
      </c>
      <c r="X4051" s="21">
        <f t="shared" si="1129"/>
        <v>0</v>
      </c>
      <c r="Y4051" s="21">
        <f t="shared" si="1130"/>
        <v>0</v>
      </c>
      <c r="Z4051" s="21">
        <f t="shared" si="1138"/>
        <v>0</v>
      </c>
      <c r="AA4051" s="21">
        <f t="shared" si="1131"/>
        <v>0</v>
      </c>
      <c r="AB4051" s="21">
        <f t="shared" si="1132"/>
        <v>0</v>
      </c>
      <c r="AC4051" s="21">
        <f t="shared" si="1133"/>
        <v>62.959999999999994</v>
      </c>
      <c r="AD4051" s="21">
        <f t="shared" si="1139"/>
        <v>0</v>
      </c>
      <c r="AE4051" s="21" t="str">
        <f t="shared" si="1134"/>
        <v>6/17/22:00</v>
      </c>
    </row>
    <row r="4052" spans="2:31">
      <c r="B4052" s="37">
        <v>6</v>
      </c>
      <c r="C4052" s="38">
        <v>17</v>
      </c>
      <c r="D4052" s="39">
        <v>23</v>
      </c>
      <c r="E4052" s="17">
        <v>15.6</v>
      </c>
      <c r="F4052" s="17">
        <v>0</v>
      </c>
      <c r="G4052" s="17">
        <v>0</v>
      </c>
      <c r="H4052" s="37">
        <f t="shared" si="1122"/>
        <v>60.08</v>
      </c>
      <c r="I4052" s="37">
        <f>IF(H4052&lt;'Roof Calculator'!$G$8, 1, 0)</f>
        <v>0</v>
      </c>
      <c r="J4052" s="37">
        <f>IF(H4052&gt;='Roof Calculator'!$G$8, 1, 0)</f>
        <v>1</v>
      </c>
      <c r="K4052" s="37">
        <f t="shared" si="1123"/>
        <v>0</v>
      </c>
      <c r="L4052" s="37">
        <f t="shared" si="1124"/>
        <v>60.08</v>
      </c>
      <c r="M4052" s="37">
        <v>0</v>
      </c>
      <c r="N4052" s="37">
        <f t="shared" si="1125"/>
        <v>0</v>
      </c>
      <c r="O4052" s="37">
        <v>0</v>
      </c>
      <c r="P4052" s="37">
        <v>0</v>
      </c>
      <c r="Q4052" s="21">
        <f t="shared" si="1126"/>
        <v>39.790999999999997</v>
      </c>
      <c r="R4052" s="21">
        <f t="shared" si="1135"/>
        <v>168.91666666666316</v>
      </c>
      <c r="S4052" s="21">
        <f t="shared" si="1136"/>
        <v>23.409101967849551</v>
      </c>
      <c r="T4052" s="21">
        <f t="shared" si="1127"/>
        <v>86.147999999999996</v>
      </c>
      <c r="U4052" s="37">
        <f>VLOOKUP(Time_Zone, 'LSTM LookUp'!$B$5:$D$8, 3, FALSE)</f>
        <v>-75</v>
      </c>
      <c r="V4052" s="21">
        <f t="shared" si="1137"/>
        <v>-0.79916066761966487</v>
      </c>
      <c r="W4052" s="21">
        <f t="shared" si="1128"/>
        <v>325.94820983309512</v>
      </c>
      <c r="X4052" s="21">
        <f t="shared" si="1129"/>
        <v>0</v>
      </c>
      <c r="Y4052" s="21">
        <f t="shared" si="1130"/>
        <v>0</v>
      </c>
      <c r="Z4052" s="21">
        <f t="shared" si="1138"/>
        <v>0</v>
      </c>
      <c r="AA4052" s="21">
        <f t="shared" si="1131"/>
        <v>0</v>
      </c>
      <c r="AB4052" s="21">
        <f t="shared" si="1132"/>
        <v>0</v>
      </c>
      <c r="AC4052" s="21">
        <f t="shared" si="1133"/>
        <v>60.08</v>
      </c>
      <c r="AD4052" s="21">
        <f t="shared" si="1139"/>
        <v>0</v>
      </c>
      <c r="AE4052" s="21" t="str">
        <f t="shared" si="1134"/>
        <v>6/17/23:00</v>
      </c>
    </row>
    <row r="4053" spans="2:31">
      <c r="B4053" s="37">
        <v>6</v>
      </c>
      <c r="C4053" s="38">
        <v>17</v>
      </c>
      <c r="D4053" s="39">
        <v>24</v>
      </c>
      <c r="E4053" s="17">
        <v>15</v>
      </c>
      <c r="F4053" s="17">
        <v>0</v>
      </c>
      <c r="G4053" s="17">
        <v>0</v>
      </c>
      <c r="H4053" s="37">
        <f t="shared" si="1122"/>
        <v>59</v>
      </c>
      <c r="I4053" s="37">
        <f>IF(H4053&lt;'Roof Calculator'!$G$8, 1, 0)</f>
        <v>0</v>
      </c>
      <c r="J4053" s="37">
        <f>IF(H4053&gt;='Roof Calculator'!$G$8, 1, 0)</f>
        <v>1</v>
      </c>
      <c r="K4053" s="37">
        <f t="shared" si="1123"/>
        <v>0</v>
      </c>
      <c r="L4053" s="37">
        <f t="shared" si="1124"/>
        <v>59</v>
      </c>
      <c r="M4053" s="37">
        <v>0</v>
      </c>
      <c r="N4053" s="37">
        <f t="shared" si="1125"/>
        <v>0</v>
      </c>
      <c r="O4053" s="37">
        <v>0</v>
      </c>
      <c r="P4053" s="37">
        <v>0</v>
      </c>
      <c r="Q4053" s="21">
        <f t="shared" si="1126"/>
        <v>39.790999999999997</v>
      </c>
      <c r="R4053" s="21">
        <f t="shared" si="1135"/>
        <v>168.95833333332982</v>
      </c>
      <c r="S4053" s="21">
        <f t="shared" si="1136"/>
        <v>23.410117603319367</v>
      </c>
      <c r="T4053" s="21">
        <f t="shared" si="1127"/>
        <v>86.147999999999996</v>
      </c>
      <c r="U4053" s="37">
        <f>VLOOKUP(Time_Zone, 'LSTM LookUp'!$B$5:$D$8, 3, FALSE)</f>
        <v>-75</v>
      </c>
      <c r="V4053" s="21">
        <f t="shared" si="1137"/>
        <v>-0.80789651375816796</v>
      </c>
      <c r="W4053" s="21">
        <f t="shared" si="1128"/>
        <v>340.94602587156049</v>
      </c>
      <c r="X4053" s="21">
        <f t="shared" si="1129"/>
        <v>0</v>
      </c>
      <c r="Y4053" s="21">
        <f t="shared" si="1130"/>
        <v>0</v>
      </c>
      <c r="Z4053" s="21">
        <f t="shared" si="1138"/>
        <v>0</v>
      </c>
      <c r="AA4053" s="21">
        <f t="shared" si="1131"/>
        <v>0</v>
      </c>
      <c r="AB4053" s="21">
        <f t="shared" si="1132"/>
        <v>0</v>
      </c>
      <c r="AC4053" s="21">
        <f t="shared" si="1133"/>
        <v>59</v>
      </c>
      <c r="AD4053" s="21">
        <f t="shared" si="1139"/>
        <v>0</v>
      </c>
      <c r="AE4053" s="21" t="str">
        <f t="shared" si="1134"/>
        <v>6/17/24:00</v>
      </c>
    </row>
    <row r="4054" spans="2:31">
      <c r="B4054" s="37">
        <v>6</v>
      </c>
      <c r="C4054" s="38">
        <v>18</v>
      </c>
      <c r="D4054" s="39">
        <v>1</v>
      </c>
      <c r="E4054" s="17">
        <v>13.3</v>
      </c>
      <c r="F4054" s="17">
        <v>0</v>
      </c>
      <c r="G4054" s="17">
        <v>0</v>
      </c>
      <c r="H4054" s="37">
        <f t="shared" ref="H4054:H4117" si="1140">E4054*9/5+32</f>
        <v>55.94</v>
      </c>
      <c r="I4054" s="37">
        <f>IF(H4054&lt;'Roof Calculator'!$G$8, 1, 0)</f>
        <v>0</v>
      </c>
      <c r="J4054" s="37">
        <f>IF(H4054&gt;='Roof Calculator'!$G$8, 1, 0)</f>
        <v>1</v>
      </c>
      <c r="K4054" s="37">
        <f t="shared" ref="K4054:K4117" si="1141">I4054*H4054</f>
        <v>0</v>
      </c>
      <c r="L4054" s="37">
        <f t="shared" ref="L4054:L4117" si="1142">J4054*H4054</f>
        <v>55.94</v>
      </c>
      <c r="M4054" s="37">
        <v>0</v>
      </c>
      <c r="N4054" s="37">
        <f t="shared" ref="N4054:N4117" si="1143">F4054*(180-M4054)/180</f>
        <v>0</v>
      </c>
      <c r="O4054" s="37">
        <v>0</v>
      </c>
      <c r="P4054" s="37">
        <v>0</v>
      </c>
      <c r="Q4054" s="21">
        <f t="shared" ref="Q4054:Q4117" si="1144">Latitude</f>
        <v>39.790999999999997</v>
      </c>
      <c r="R4054" s="21">
        <f t="shared" si="1135"/>
        <v>168.99999999999648</v>
      </c>
      <c r="S4054" s="21">
        <f t="shared" si="1136"/>
        <v>23.411120484737722</v>
      </c>
      <c r="T4054" s="21">
        <f t="shared" ref="T4054:T4117" si="1145">Longitude</f>
        <v>86.147999999999996</v>
      </c>
      <c r="U4054" s="37">
        <f>VLOOKUP(Time_Zone, 'LSTM LookUp'!$B$5:$D$8, 3, FALSE)</f>
        <v>-75</v>
      </c>
      <c r="V4054" s="21">
        <f t="shared" si="1137"/>
        <v>-0.81663366689902417</v>
      </c>
      <c r="W4054" s="21">
        <f t="shared" ref="W4054:W4117" si="1146">15*((D4054+(4*(T4054-U4054)+V4054)/60)-12)</f>
        <v>-4.0561584167247577</v>
      </c>
      <c r="X4054" s="21">
        <f t="shared" ref="X4054:X4117" si="1147">G4054*(SIN(S4054*PI()/180)*SIN(Q4054*PI()/180)*COS(O4054*PI()/180)-SIN(S4054*PI()/180)*COS(Q4054*PI()/180)*SIN(O4054*PI()/180)*COS(P4054*PI()/180)+COS(S4054*PI()/180)*COS(Q4054*PI()/180)*COS(O4054*PI()/180)*COS(W4054*PI()/180)+COS(S4054*PI()/180)*SIN(Q4054*PI()/180)*SIN(O4054*PI()/180)*COS(P4054*PI()/180)*COS(W4054*PI()/180)+COS(S4054*PI()/180)*SIN(P4054*PI()/180)*SIN(W4054*PI()/180)*SIN(O4054*PI()/180))</f>
        <v>0</v>
      </c>
      <c r="Y4054" s="21">
        <f t="shared" ref="Y4054:Y4117" si="1148">X4054+N4054</f>
        <v>0</v>
      </c>
      <c r="Z4054" s="21">
        <f t="shared" si="1138"/>
        <v>0</v>
      </c>
      <c r="AA4054" s="21">
        <f t="shared" ref="AA4054:AA4117" si="1149">Z4054*I4054</f>
        <v>0</v>
      </c>
      <c r="AB4054" s="21">
        <f t="shared" ref="AB4054:AB4117" si="1150">Z4054*J4054</f>
        <v>0</v>
      </c>
      <c r="AC4054" s="21">
        <f t="shared" ref="AC4054:AC4117" si="1151">L4054</f>
        <v>55.94</v>
      </c>
      <c r="AD4054" s="21">
        <f t="shared" si="1139"/>
        <v>0</v>
      </c>
      <c r="AE4054" s="21" t="str">
        <f t="shared" ref="AE4054:AE4117" si="1152">CONCATENATE(B4054, "/", C4054, "/", D4054,":00")</f>
        <v>6/18/1:00</v>
      </c>
    </row>
    <row r="4055" spans="2:31">
      <c r="B4055" s="37">
        <v>6</v>
      </c>
      <c r="C4055" s="38">
        <v>18</v>
      </c>
      <c r="D4055" s="39">
        <v>2</v>
      </c>
      <c r="E4055" s="17">
        <v>13.3</v>
      </c>
      <c r="F4055" s="17">
        <v>0</v>
      </c>
      <c r="G4055" s="17">
        <v>0</v>
      </c>
      <c r="H4055" s="37">
        <f t="shared" si="1140"/>
        <v>55.94</v>
      </c>
      <c r="I4055" s="37">
        <f>IF(H4055&lt;'Roof Calculator'!$G$8, 1, 0)</f>
        <v>0</v>
      </c>
      <c r="J4055" s="37">
        <f>IF(H4055&gt;='Roof Calculator'!$G$8, 1, 0)</f>
        <v>1</v>
      </c>
      <c r="K4055" s="37">
        <f t="shared" si="1141"/>
        <v>0</v>
      </c>
      <c r="L4055" s="37">
        <f t="shared" si="1142"/>
        <v>55.94</v>
      </c>
      <c r="M4055" s="37">
        <v>0</v>
      </c>
      <c r="N4055" s="37">
        <f t="shared" si="1143"/>
        <v>0</v>
      </c>
      <c r="O4055" s="37">
        <v>0</v>
      </c>
      <c r="P4055" s="37">
        <v>0</v>
      </c>
      <c r="Q4055" s="21">
        <f t="shared" si="1144"/>
        <v>39.790999999999997</v>
      </c>
      <c r="R4055" s="21">
        <f t="shared" ref="R4055:R4118" si="1153">R4054+1/24</f>
        <v>169.04166666666313</v>
      </c>
      <c r="S4055" s="21">
        <f t="shared" ref="S4055:S4118" si="1154">ASIN(SIN(23.45*PI()/180)*SIN((360/365*(R4055-81))*PI()/180))*180/PI()</f>
        <v>23.412110611299013</v>
      </c>
      <c r="T4055" s="21">
        <f t="shared" si="1145"/>
        <v>86.147999999999996</v>
      </c>
      <c r="U4055" s="37">
        <f>VLOOKUP(Time_Zone, 'LSTM LookUp'!$B$5:$D$8, 3, FALSE)</f>
        <v>-75</v>
      </c>
      <c r="V4055" s="21">
        <f t="shared" ref="V4055:V4118" si="1155">9.87*SIN(2*(360/365*(R4055-81))*PI()/180)-7.53*COS((360/365*(R4055-81))*PI()/180)-1.5*SIN((360/365*(R4055-81))*PI()/180)</f>
        <v>-0.82537210083349999</v>
      </c>
      <c r="W4055" s="21">
        <f t="shared" si="1146"/>
        <v>10.941656974791609</v>
      </c>
      <c r="X4055" s="21">
        <f t="shared" si="1147"/>
        <v>0</v>
      </c>
      <c r="Y4055" s="21">
        <f t="shared" si="1148"/>
        <v>0</v>
      </c>
      <c r="Z4055" s="21">
        <f t="shared" ref="Z4055:Z4118" si="1156">Y4055/10.764*3.412</f>
        <v>0</v>
      </c>
      <c r="AA4055" s="21">
        <f t="shared" si="1149"/>
        <v>0</v>
      </c>
      <c r="AB4055" s="21">
        <f t="shared" si="1150"/>
        <v>0</v>
      </c>
      <c r="AC4055" s="21">
        <f t="shared" si="1151"/>
        <v>55.94</v>
      </c>
      <c r="AD4055" s="21">
        <f t="shared" ref="AD4055:AD4118" si="1157">AB4055</f>
        <v>0</v>
      </c>
      <c r="AE4055" s="21" t="str">
        <f t="shared" si="1152"/>
        <v>6/18/2:00</v>
      </c>
    </row>
    <row r="4056" spans="2:31">
      <c r="B4056" s="37">
        <v>6</v>
      </c>
      <c r="C4056" s="38">
        <v>18</v>
      </c>
      <c r="D4056" s="39">
        <v>3</v>
      </c>
      <c r="E4056" s="17">
        <v>12.8</v>
      </c>
      <c r="F4056" s="17">
        <v>0</v>
      </c>
      <c r="G4056" s="17">
        <v>0</v>
      </c>
      <c r="H4056" s="37">
        <f t="shared" si="1140"/>
        <v>55.04</v>
      </c>
      <c r="I4056" s="37">
        <f>IF(H4056&lt;'Roof Calculator'!$G$8, 1, 0)</f>
        <v>0</v>
      </c>
      <c r="J4056" s="37">
        <f>IF(H4056&gt;='Roof Calculator'!$G$8, 1, 0)</f>
        <v>1</v>
      </c>
      <c r="K4056" s="37">
        <f t="shared" si="1141"/>
        <v>0</v>
      </c>
      <c r="L4056" s="37">
        <f t="shared" si="1142"/>
        <v>55.04</v>
      </c>
      <c r="M4056" s="37">
        <v>0</v>
      </c>
      <c r="N4056" s="37">
        <f t="shared" si="1143"/>
        <v>0</v>
      </c>
      <c r="O4056" s="37">
        <v>0</v>
      </c>
      <c r="P4056" s="37">
        <v>0</v>
      </c>
      <c r="Q4056" s="21">
        <f t="shared" si="1144"/>
        <v>39.790999999999997</v>
      </c>
      <c r="R4056" s="21">
        <f t="shared" si="1153"/>
        <v>169.08333333332979</v>
      </c>
      <c r="S4056" s="21">
        <f t="shared" si="1154"/>
        <v>23.413087982207845</v>
      </c>
      <c r="T4056" s="21">
        <f t="shared" si="1145"/>
        <v>86.147999999999996</v>
      </c>
      <c r="U4056" s="37">
        <f>VLOOKUP(Time_Zone, 'LSTM LookUp'!$B$5:$D$8, 3, FALSE)</f>
        <v>-75</v>
      </c>
      <c r="V4056" s="21">
        <f t="shared" si="1155"/>
        <v>-0.83411178934871444</v>
      </c>
      <c r="W4056" s="21">
        <f t="shared" si="1146"/>
        <v>25.939472052662815</v>
      </c>
      <c r="X4056" s="21">
        <f t="shared" si="1147"/>
        <v>0</v>
      </c>
      <c r="Y4056" s="21">
        <f t="shared" si="1148"/>
        <v>0</v>
      </c>
      <c r="Z4056" s="21">
        <f t="shared" si="1156"/>
        <v>0</v>
      </c>
      <c r="AA4056" s="21">
        <f t="shared" si="1149"/>
        <v>0</v>
      </c>
      <c r="AB4056" s="21">
        <f t="shared" si="1150"/>
        <v>0</v>
      </c>
      <c r="AC4056" s="21">
        <f t="shared" si="1151"/>
        <v>55.04</v>
      </c>
      <c r="AD4056" s="21">
        <f t="shared" si="1157"/>
        <v>0</v>
      </c>
      <c r="AE4056" s="21" t="str">
        <f t="shared" si="1152"/>
        <v>6/18/3:00</v>
      </c>
    </row>
    <row r="4057" spans="2:31">
      <c r="B4057" s="37">
        <v>6</v>
      </c>
      <c r="C4057" s="38">
        <v>18</v>
      </c>
      <c r="D4057" s="39">
        <v>4</v>
      </c>
      <c r="E4057" s="17">
        <v>11.7</v>
      </c>
      <c r="F4057" s="17">
        <v>0</v>
      </c>
      <c r="G4057" s="17">
        <v>0</v>
      </c>
      <c r="H4057" s="37">
        <f t="shared" si="1140"/>
        <v>53.06</v>
      </c>
      <c r="I4057" s="37">
        <f>IF(H4057&lt;'Roof Calculator'!$G$8, 1, 0)</f>
        <v>1</v>
      </c>
      <c r="J4057" s="37">
        <f>IF(H4057&gt;='Roof Calculator'!$G$8, 1, 0)</f>
        <v>0</v>
      </c>
      <c r="K4057" s="37">
        <f t="shared" si="1141"/>
        <v>53.06</v>
      </c>
      <c r="L4057" s="37">
        <f t="shared" si="1142"/>
        <v>0</v>
      </c>
      <c r="M4057" s="37">
        <v>0</v>
      </c>
      <c r="N4057" s="37">
        <f t="shared" si="1143"/>
        <v>0</v>
      </c>
      <c r="O4057" s="37">
        <v>0</v>
      </c>
      <c r="P4057" s="37">
        <v>0</v>
      </c>
      <c r="Q4057" s="21">
        <f t="shared" si="1144"/>
        <v>39.790999999999997</v>
      </c>
      <c r="R4057" s="21">
        <f t="shared" si="1153"/>
        <v>169.12499999999645</v>
      </c>
      <c r="S4057" s="21">
        <f t="shared" si="1154"/>
        <v>23.414052596679014</v>
      </c>
      <c r="T4057" s="21">
        <f t="shared" si="1145"/>
        <v>86.147999999999996</v>
      </c>
      <c r="U4057" s="37">
        <f>VLOOKUP(Time_Zone, 'LSTM LookUp'!$B$5:$D$8, 3, FALSE)</f>
        <v>-75</v>
      </c>
      <c r="V4057" s="21">
        <f t="shared" si="1155"/>
        <v>-0.84285270622767716</v>
      </c>
      <c r="W4057" s="21">
        <f t="shared" si="1146"/>
        <v>40.937286823443074</v>
      </c>
      <c r="X4057" s="21">
        <f t="shared" si="1147"/>
        <v>0</v>
      </c>
      <c r="Y4057" s="21">
        <f t="shared" si="1148"/>
        <v>0</v>
      </c>
      <c r="Z4057" s="21">
        <f t="shared" si="1156"/>
        <v>0</v>
      </c>
      <c r="AA4057" s="21">
        <f t="shared" si="1149"/>
        <v>0</v>
      </c>
      <c r="AB4057" s="21">
        <f t="shared" si="1150"/>
        <v>0</v>
      </c>
      <c r="AC4057" s="21">
        <f t="shared" si="1151"/>
        <v>0</v>
      </c>
      <c r="AD4057" s="21">
        <f t="shared" si="1157"/>
        <v>0</v>
      </c>
      <c r="AE4057" s="21" t="str">
        <f t="shared" si="1152"/>
        <v>6/18/4:00</v>
      </c>
    </row>
    <row r="4058" spans="2:31">
      <c r="B4058" s="37">
        <v>6</v>
      </c>
      <c r="C4058" s="38">
        <v>18</v>
      </c>
      <c r="D4058" s="39">
        <v>5</v>
      </c>
      <c r="E4058" s="17">
        <v>11.7</v>
      </c>
      <c r="F4058" s="17">
        <v>0</v>
      </c>
      <c r="G4058" s="17">
        <v>0</v>
      </c>
      <c r="H4058" s="37">
        <f t="shared" si="1140"/>
        <v>53.06</v>
      </c>
      <c r="I4058" s="37">
        <f>IF(H4058&lt;'Roof Calculator'!$G$8, 1, 0)</f>
        <v>1</v>
      </c>
      <c r="J4058" s="37">
        <f>IF(H4058&gt;='Roof Calculator'!$G$8, 1, 0)</f>
        <v>0</v>
      </c>
      <c r="K4058" s="37">
        <f t="shared" si="1141"/>
        <v>53.06</v>
      </c>
      <c r="L4058" s="37">
        <f t="shared" si="1142"/>
        <v>0</v>
      </c>
      <c r="M4058" s="37">
        <v>0</v>
      </c>
      <c r="N4058" s="37">
        <f t="shared" si="1143"/>
        <v>0</v>
      </c>
      <c r="O4058" s="37">
        <v>0</v>
      </c>
      <c r="P4058" s="37">
        <v>0</v>
      </c>
      <c r="Q4058" s="21">
        <f t="shared" si="1144"/>
        <v>39.790999999999997</v>
      </c>
      <c r="R4058" s="21">
        <f t="shared" si="1153"/>
        <v>169.1666666666631</v>
      </c>
      <c r="S4058" s="21">
        <f t="shared" si="1154"/>
        <v>23.415004453937545</v>
      </c>
      <c r="T4058" s="21">
        <f t="shared" si="1145"/>
        <v>86.147999999999996</v>
      </c>
      <c r="U4058" s="37">
        <f>VLOOKUP(Time_Zone, 'LSTM LookUp'!$B$5:$D$8, 3, FALSE)</f>
        <v>-75</v>
      </c>
      <c r="V4058" s="21">
        <f t="shared" si="1155"/>
        <v>-0.85159482524935193</v>
      </c>
      <c r="W4058" s="21">
        <f t="shared" si="1146"/>
        <v>55.935101293687666</v>
      </c>
      <c r="X4058" s="21">
        <f t="shared" si="1147"/>
        <v>0</v>
      </c>
      <c r="Y4058" s="21">
        <f t="shared" si="1148"/>
        <v>0</v>
      </c>
      <c r="Z4058" s="21">
        <f t="shared" si="1156"/>
        <v>0</v>
      </c>
      <c r="AA4058" s="21">
        <f t="shared" si="1149"/>
        <v>0</v>
      </c>
      <c r="AB4058" s="21">
        <f t="shared" si="1150"/>
        <v>0</v>
      </c>
      <c r="AC4058" s="21">
        <f t="shared" si="1151"/>
        <v>0</v>
      </c>
      <c r="AD4058" s="21">
        <f t="shared" si="1157"/>
        <v>0</v>
      </c>
      <c r="AE4058" s="21" t="str">
        <f t="shared" si="1152"/>
        <v>6/18/5:00</v>
      </c>
    </row>
    <row r="4059" spans="2:31">
      <c r="B4059" s="37">
        <v>6</v>
      </c>
      <c r="C4059" s="38">
        <v>18</v>
      </c>
      <c r="D4059" s="39">
        <v>6</v>
      </c>
      <c r="E4059" s="17">
        <v>11.7</v>
      </c>
      <c r="F4059" s="17">
        <v>14</v>
      </c>
      <c r="G4059" s="17">
        <v>10</v>
      </c>
      <c r="H4059" s="37">
        <f t="shared" si="1140"/>
        <v>53.06</v>
      </c>
      <c r="I4059" s="37">
        <f>IF(H4059&lt;'Roof Calculator'!$G$8, 1, 0)</f>
        <v>1</v>
      </c>
      <c r="J4059" s="37">
        <f>IF(H4059&gt;='Roof Calculator'!$G$8, 1, 0)</f>
        <v>0</v>
      </c>
      <c r="K4059" s="37">
        <f t="shared" si="1141"/>
        <v>53.06</v>
      </c>
      <c r="L4059" s="37">
        <f t="shared" si="1142"/>
        <v>0</v>
      </c>
      <c r="M4059" s="37">
        <v>0</v>
      </c>
      <c r="N4059" s="37">
        <f t="shared" si="1143"/>
        <v>14</v>
      </c>
      <c r="O4059" s="37">
        <v>0</v>
      </c>
      <c r="P4059" s="37">
        <v>0</v>
      </c>
      <c r="Q4059" s="21">
        <f t="shared" si="1144"/>
        <v>39.790999999999997</v>
      </c>
      <c r="R4059" s="21">
        <f t="shared" si="1153"/>
        <v>169.20833333332976</v>
      </c>
      <c r="S4059" s="21">
        <f t="shared" si="1154"/>
        <v>23.415943553218671</v>
      </c>
      <c r="T4059" s="21">
        <f t="shared" si="1145"/>
        <v>86.147999999999996</v>
      </c>
      <c r="U4059" s="37">
        <f>VLOOKUP(Time_Zone, 'LSTM LookUp'!$B$5:$D$8, 3, FALSE)</f>
        <v>-75</v>
      </c>
      <c r="V4059" s="21">
        <f t="shared" si="1155"/>
        <v>-0.86033812018873923</v>
      </c>
      <c r="W4059" s="21">
        <f t="shared" si="1146"/>
        <v>70.932915469952803</v>
      </c>
      <c r="X4059" s="21">
        <f t="shared" si="1147"/>
        <v>4.8467325775081651</v>
      </c>
      <c r="Y4059" s="21">
        <f t="shared" si="1148"/>
        <v>18.846732577508163</v>
      </c>
      <c r="Z4059" s="21">
        <f t="shared" si="1156"/>
        <v>5.9740850570845279</v>
      </c>
      <c r="AA4059" s="21">
        <f t="shared" si="1149"/>
        <v>5.9740850570845279</v>
      </c>
      <c r="AB4059" s="21">
        <f t="shared" si="1150"/>
        <v>0</v>
      </c>
      <c r="AC4059" s="21">
        <f t="shared" si="1151"/>
        <v>0</v>
      </c>
      <c r="AD4059" s="21">
        <f t="shared" si="1157"/>
        <v>0</v>
      </c>
      <c r="AE4059" s="21" t="str">
        <f t="shared" si="1152"/>
        <v>6/18/6:00</v>
      </c>
    </row>
    <row r="4060" spans="2:31">
      <c r="B4060" s="37">
        <v>6</v>
      </c>
      <c r="C4060" s="38">
        <v>18</v>
      </c>
      <c r="D4060" s="39">
        <v>7</v>
      </c>
      <c r="E4060" s="17">
        <v>14.4</v>
      </c>
      <c r="F4060" s="17">
        <v>81</v>
      </c>
      <c r="G4060" s="17">
        <v>166</v>
      </c>
      <c r="H4060" s="37">
        <f t="shared" si="1140"/>
        <v>57.92</v>
      </c>
      <c r="I4060" s="37">
        <f>IF(H4060&lt;'Roof Calculator'!$G$8, 1, 0)</f>
        <v>0</v>
      </c>
      <c r="J4060" s="37">
        <f>IF(H4060&gt;='Roof Calculator'!$G$8, 1, 0)</f>
        <v>1</v>
      </c>
      <c r="K4060" s="37">
        <f t="shared" si="1141"/>
        <v>0</v>
      </c>
      <c r="L4060" s="37">
        <f t="shared" si="1142"/>
        <v>57.92</v>
      </c>
      <c r="M4060" s="37">
        <v>0</v>
      </c>
      <c r="N4060" s="37">
        <f t="shared" si="1143"/>
        <v>81</v>
      </c>
      <c r="O4060" s="37">
        <v>0</v>
      </c>
      <c r="P4060" s="37">
        <v>0</v>
      </c>
      <c r="Q4060" s="21">
        <f t="shared" si="1144"/>
        <v>39.790999999999997</v>
      </c>
      <c r="R4060" s="21">
        <f t="shared" si="1153"/>
        <v>169.24999999999642</v>
      </c>
      <c r="S4060" s="21">
        <f t="shared" si="1154"/>
        <v>23.416869893767846</v>
      </c>
      <c r="T4060" s="21">
        <f t="shared" si="1145"/>
        <v>86.147999999999996</v>
      </c>
      <c r="U4060" s="37">
        <f>VLOOKUP(Time_Zone, 'LSTM LookUp'!$B$5:$D$8, 3, FALSE)</f>
        <v>-75</v>
      </c>
      <c r="V4060" s="21">
        <f t="shared" si="1155"/>
        <v>-0.86908256481688007</v>
      </c>
      <c r="W4060" s="21">
        <f t="shared" si="1146"/>
        <v>85.930729358795787</v>
      </c>
      <c r="X4060" s="21">
        <f t="shared" si="1147"/>
        <v>50.526868095926837</v>
      </c>
      <c r="Y4060" s="21">
        <f t="shared" si="1148"/>
        <v>131.52686809592683</v>
      </c>
      <c r="Z4060" s="21">
        <f t="shared" si="1156"/>
        <v>41.69171998730048</v>
      </c>
      <c r="AA4060" s="21">
        <f t="shared" si="1149"/>
        <v>0</v>
      </c>
      <c r="AB4060" s="21">
        <f t="shared" si="1150"/>
        <v>41.69171998730048</v>
      </c>
      <c r="AC4060" s="21">
        <f t="shared" si="1151"/>
        <v>57.92</v>
      </c>
      <c r="AD4060" s="21">
        <f t="shared" si="1157"/>
        <v>41.69171998730048</v>
      </c>
      <c r="AE4060" s="21" t="str">
        <f t="shared" si="1152"/>
        <v>6/18/7:00</v>
      </c>
    </row>
    <row r="4061" spans="2:31">
      <c r="B4061" s="37">
        <v>6</v>
      </c>
      <c r="C4061" s="38">
        <v>18</v>
      </c>
      <c r="D4061" s="39">
        <v>8</v>
      </c>
      <c r="E4061" s="17">
        <v>16.7</v>
      </c>
      <c r="F4061" s="17">
        <v>156</v>
      </c>
      <c r="G4061" s="17">
        <v>374</v>
      </c>
      <c r="H4061" s="37">
        <f t="shared" si="1140"/>
        <v>62.059999999999995</v>
      </c>
      <c r="I4061" s="37">
        <f>IF(H4061&lt;'Roof Calculator'!$G$8, 1, 0)</f>
        <v>0</v>
      </c>
      <c r="J4061" s="37">
        <f>IF(H4061&gt;='Roof Calculator'!$G$8, 1, 0)</f>
        <v>1</v>
      </c>
      <c r="K4061" s="37">
        <f t="shared" si="1141"/>
        <v>0</v>
      </c>
      <c r="L4061" s="37">
        <f t="shared" si="1142"/>
        <v>62.059999999999995</v>
      </c>
      <c r="M4061" s="37">
        <v>0</v>
      </c>
      <c r="N4061" s="37">
        <f t="shared" si="1143"/>
        <v>156</v>
      </c>
      <c r="O4061" s="37">
        <v>0</v>
      </c>
      <c r="P4061" s="37">
        <v>0</v>
      </c>
      <c r="Q4061" s="21">
        <f t="shared" si="1144"/>
        <v>39.790999999999997</v>
      </c>
      <c r="R4061" s="21">
        <f t="shared" si="1153"/>
        <v>169.29166666666308</v>
      </c>
      <c r="S4061" s="21">
        <f t="shared" si="1154"/>
        <v>23.417783474840714</v>
      </c>
      <c r="T4061" s="21">
        <f t="shared" si="1145"/>
        <v>86.147999999999996</v>
      </c>
      <c r="U4061" s="37">
        <f>VLOOKUP(Time_Zone, 'LSTM LookUp'!$B$5:$D$8, 3, FALSE)</f>
        <v>-75</v>
      </c>
      <c r="V4061" s="21">
        <f t="shared" si="1155"/>
        <v>-0.87782813290097472</v>
      </c>
      <c r="W4061" s="21">
        <f t="shared" si="1146"/>
        <v>100.92854296677476</v>
      </c>
      <c r="X4061" s="21">
        <f t="shared" si="1147"/>
        <v>45.133477891087452</v>
      </c>
      <c r="Y4061" s="21">
        <f t="shared" si="1148"/>
        <v>201.13347789108747</v>
      </c>
      <c r="Z4061" s="21">
        <f t="shared" si="1156"/>
        <v>63.75579956934137</v>
      </c>
      <c r="AA4061" s="21">
        <f t="shared" si="1149"/>
        <v>0</v>
      </c>
      <c r="AB4061" s="21">
        <f t="shared" si="1150"/>
        <v>63.75579956934137</v>
      </c>
      <c r="AC4061" s="21">
        <f t="shared" si="1151"/>
        <v>62.059999999999995</v>
      </c>
      <c r="AD4061" s="21">
        <f t="shared" si="1157"/>
        <v>63.75579956934137</v>
      </c>
      <c r="AE4061" s="21" t="str">
        <f t="shared" si="1152"/>
        <v>6/18/8:00</v>
      </c>
    </row>
    <row r="4062" spans="2:31">
      <c r="B4062" s="37">
        <v>6</v>
      </c>
      <c r="C4062" s="38">
        <v>18</v>
      </c>
      <c r="D4062" s="39">
        <v>9</v>
      </c>
      <c r="E4062" s="17">
        <v>18.899999999999999</v>
      </c>
      <c r="F4062" s="17">
        <v>204</v>
      </c>
      <c r="G4062" s="17">
        <v>516</v>
      </c>
      <c r="H4062" s="37">
        <f t="shared" si="1140"/>
        <v>66.02</v>
      </c>
      <c r="I4062" s="37">
        <f>IF(H4062&lt;'Roof Calculator'!$G$8, 1, 0)</f>
        <v>0</v>
      </c>
      <c r="J4062" s="37">
        <f>IF(H4062&gt;='Roof Calculator'!$G$8, 1, 0)</f>
        <v>1</v>
      </c>
      <c r="K4062" s="37">
        <f t="shared" si="1141"/>
        <v>0</v>
      </c>
      <c r="L4062" s="37">
        <f t="shared" si="1142"/>
        <v>66.02</v>
      </c>
      <c r="M4062" s="37">
        <v>0</v>
      </c>
      <c r="N4062" s="37">
        <f t="shared" si="1143"/>
        <v>204</v>
      </c>
      <c r="O4062" s="37">
        <v>0</v>
      </c>
      <c r="P4062" s="37">
        <v>0</v>
      </c>
      <c r="Q4062" s="21">
        <f t="shared" si="1144"/>
        <v>39.790999999999997</v>
      </c>
      <c r="R4062" s="21">
        <f t="shared" si="1153"/>
        <v>169.33333333332973</v>
      </c>
      <c r="S4062" s="21">
        <f t="shared" si="1154"/>
        <v>23.418684295703173</v>
      </c>
      <c r="T4062" s="21">
        <f t="shared" si="1145"/>
        <v>86.147999999999996</v>
      </c>
      <c r="U4062" s="37">
        <f>VLOOKUP(Time_Zone, 'LSTM LookUp'!$B$5:$D$8, 3, FALSE)</f>
        <v>-75</v>
      </c>
      <c r="V4062" s="21">
        <f t="shared" si="1155"/>
        <v>-0.88657479820439544</v>
      </c>
      <c r="W4062" s="21">
        <f t="shared" si="1146"/>
        <v>115.92635630044889</v>
      </c>
      <c r="X4062" s="21">
        <f t="shared" si="1147"/>
        <v>-27.819537044003191</v>
      </c>
      <c r="Y4062" s="21">
        <f t="shared" si="1148"/>
        <v>176.1804629559968</v>
      </c>
      <c r="Z4062" s="21">
        <f t="shared" si="1156"/>
        <v>55.846129654948086</v>
      </c>
      <c r="AA4062" s="21">
        <f t="shared" si="1149"/>
        <v>0</v>
      </c>
      <c r="AB4062" s="21">
        <f t="shared" si="1150"/>
        <v>55.846129654948086</v>
      </c>
      <c r="AC4062" s="21">
        <f t="shared" si="1151"/>
        <v>66.02</v>
      </c>
      <c r="AD4062" s="21">
        <f t="shared" si="1157"/>
        <v>55.846129654948086</v>
      </c>
      <c r="AE4062" s="21" t="str">
        <f t="shared" si="1152"/>
        <v>6/18/9:00</v>
      </c>
    </row>
    <row r="4063" spans="2:31">
      <c r="B4063" s="37">
        <v>6</v>
      </c>
      <c r="C4063" s="38">
        <v>18</v>
      </c>
      <c r="D4063" s="39">
        <v>10</v>
      </c>
      <c r="E4063" s="17">
        <v>20</v>
      </c>
      <c r="F4063" s="17">
        <v>306</v>
      </c>
      <c r="G4063" s="17">
        <v>426</v>
      </c>
      <c r="H4063" s="37">
        <f t="shared" si="1140"/>
        <v>68</v>
      </c>
      <c r="I4063" s="37">
        <f>IF(H4063&lt;'Roof Calculator'!$G$8, 1, 0)</f>
        <v>0</v>
      </c>
      <c r="J4063" s="37">
        <f>IF(H4063&gt;='Roof Calculator'!$G$8, 1, 0)</f>
        <v>1</v>
      </c>
      <c r="K4063" s="37">
        <f t="shared" si="1141"/>
        <v>0</v>
      </c>
      <c r="L4063" s="37">
        <f t="shared" si="1142"/>
        <v>68</v>
      </c>
      <c r="M4063" s="37">
        <v>0</v>
      </c>
      <c r="N4063" s="37">
        <f t="shared" si="1143"/>
        <v>306</v>
      </c>
      <c r="O4063" s="37">
        <v>0</v>
      </c>
      <c r="P4063" s="37">
        <v>0</v>
      </c>
      <c r="Q4063" s="21">
        <f t="shared" si="1144"/>
        <v>39.790999999999997</v>
      </c>
      <c r="R4063" s="21">
        <f t="shared" si="1153"/>
        <v>169.37499999999639</v>
      </c>
      <c r="S4063" s="21">
        <f t="shared" si="1154"/>
        <v>23.419572355631328</v>
      </c>
      <c r="T4063" s="21">
        <f t="shared" si="1145"/>
        <v>86.147999999999996</v>
      </c>
      <c r="U4063" s="37">
        <f>VLOOKUP(Time_Zone, 'LSTM LookUp'!$B$5:$D$8, 3, FALSE)</f>
        <v>-75</v>
      </c>
      <c r="V4063" s="21">
        <f t="shared" si="1155"/>
        <v>-0.89532253448678489</v>
      </c>
      <c r="W4063" s="21">
        <f t="shared" si="1146"/>
        <v>130.92416936637829</v>
      </c>
      <c r="X4063" s="21">
        <f t="shared" si="1147"/>
        <v>-88.39541043112861</v>
      </c>
      <c r="Y4063" s="21">
        <f t="shared" si="1148"/>
        <v>217.6045895688714</v>
      </c>
      <c r="Z4063" s="21">
        <f t="shared" si="1156"/>
        <v>68.976854292919853</v>
      </c>
      <c r="AA4063" s="21">
        <f t="shared" si="1149"/>
        <v>0</v>
      </c>
      <c r="AB4063" s="21">
        <f t="shared" si="1150"/>
        <v>68.976854292919853</v>
      </c>
      <c r="AC4063" s="21">
        <f t="shared" si="1151"/>
        <v>68</v>
      </c>
      <c r="AD4063" s="21">
        <f t="shared" si="1157"/>
        <v>68.976854292919853</v>
      </c>
      <c r="AE4063" s="21" t="str">
        <f t="shared" si="1152"/>
        <v>6/18/10:00</v>
      </c>
    </row>
    <row r="4064" spans="2:31">
      <c r="B4064" s="37">
        <v>6</v>
      </c>
      <c r="C4064" s="38">
        <v>18</v>
      </c>
      <c r="D4064" s="39">
        <v>11</v>
      </c>
      <c r="E4064" s="17">
        <v>21.7</v>
      </c>
      <c r="F4064" s="17">
        <v>318</v>
      </c>
      <c r="G4064" s="17">
        <v>482</v>
      </c>
      <c r="H4064" s="37">
        <f t="shared" si="1140"/>
        <v>71.06</v>
      </c>
      <c r="I4064" s="37">
        <f>IF(H4064&lt;'Roof Calculator'!$G$8, 1, 0)</f>
        <v>0</v>
      </c>
      <c r="J4064" s="37">
        <f>IF(H4064&gt;='Roof Calculator'!$G$8, 1, 0)</f>
        <v>1</v>
      </c>
      <c r="K4064" s="37">
        <f t="shared" si="1141"/>
        <v>0</v>
      </c>
      <c r="L4064" s="37">
        <f t="shared" si="1142"/>
        <v>71.06</v>
      </c>
      <c r="M4064" s="37">
        <v>0</v>
      </c>
      <c r="N4064" s="37">
        <f t="shared" si="1143"/>
        <v>318</v>
      </c>
      <c r="O4064" s="37">
        <v>0</v>
      </c>
      <c r="P4064" s="37">
        <v>0</v>
      </c>
      <c r="Q4064" s="21">
        <f t="shared" si="1144"/>
        <v>39.790999999999997</v>
      </c>
      <c r="R4064" s="21">
        <f t="shared" si="1153"/>
        <v>169.41666666666305</v>
      </c>
      <c r="S4064" s="21">
        <f t="shared" si="1154"/>
        <v>23.420447653911491</v>
      </c>
      <c r="T4064" s="21">
        <f t="shared" si="1145"/>
        <v>86.147999999999996</v>
      </c>
      <c r="U4064" s="37">
        <f>VLOOKUP(Time_Zone, 'LSTM LookUp'!$B$5:$D$8, 3, FALSE)</f>
        <v>-75</v>
      </c>
      <c r="V4064" s="21">
        <f t="shared" si="1155"/>
        <v>-0.90407131550406727</v>
      </c>
      <c r="W4064" s="21">
        <f t="shared" si="1146"/>
        <v>145.921982171124</v>
      </c>
      <c r="X4064" s="21">
        <f t="shared" si="1147"/>
        <v>-158.8767192795078</v>
      </c>
      <c r="Y4064" s="21">
        <f t="shared" si="1148"/>
        <v>159.1232807204922</v>
      </c>
      <c r="Z4064" s="21">
        <f t="shared" si="1156"/>
        <v>50.439300800661407</v>
      </c>
      <c r="AA4064" s="21">
        <f t="shared" si="1149"/>
        <v>0</v>
      </c>
      <c r="AB4064" s="21">
        <f t="shared" si="1150"/>
        <v>50.439300800661407</v>
      </c>
      <c r="AC4064" s="21">
        <f t="shared" si="1151"/>
        <v>71.06</v>
      </c>
      <c r="AD4064" s="21">
        <f t="shared" si="1157"/>
        <v>50.439300800661407</v>
      </c>
      <c r="AE4064" s="21" t="str">
        <f t="shared" si="1152"/>
        <v>6/18/11:00</v>
      </c>
    </row>
    <row r="4065" spans="2:31">
      <c r="B4065" s="37">
        <v>6</v>
      </c>
      <c r="C4065" s="38">
        <v>18</v>
      </c>
      <c r="D4065" s="39">
        <v>12</v>
      </c>
      <c r="E4065" s="17">
        <v>22.8</v>
      </c>
      <c r="F4065" s="17">
        <v>427</v>
      </c>
      <c r="G4065" s="17">
        <v>391</v>
      </c>
      <c r="H4065" s="37">
        <f t="shared" si="1140"/>
        <v>73.040000000000006</v>
      </c>
      <c r="I4065" s="37">
        <f>IF(H4065&lt;'Roof Calculator'!$G$8, 1, 0)</f>
        <v>0</v>
      </c>
      <c r="J4065" s="37">
        <f>IF(H4065&gt;='Roof Calculator'!$G$8, 1, 0)</f>
        <v>1</v>
      </c>
      <c r="K4065" s="37">
        <f t="shared" si="1141"/>
        <v>0</v>
      </c>
      <c r="L4065" s="37">
        <f t="shared" si="1142"/>
        <v>73.040000000000006</v>
      </c>
      <c r="M4065" s="37">
        <v>0</v>
      </c>
      <c r="N4065" s="37">
        <f t="shared" si="1143"/>
        <v>427</v>
      </c>
      <c r="O4065" s="37">
        <v>0</v>
      </c>
      <c r="P4065" s="37">
        <v>0</v>
      </c>
      <c r="Q4065" s="21">
        <f t="shared" si="1144"/>
        <v>39.790999999999997</v>
      </c>
      <c r="R4065" s="21">
        <f t="shared" si="1153"/>
        <v>169.4583333333297</v>
      </c>
      <c r="S4065" s="21">
        <f t="shared" si="1154"/>
        <v>23.421310189840238</v>
      </c>
      <c r="T4065" s="21">
        <f t="shared" si="1145"/>
        <v>86.147999999999996</v>
      </c>
      <c r="U4065" s="37">
        <f>VLOOKUP(Time_Zone, 'LSTM LookUp'!$B$5:$D$8, 3, FALSE)</f>
        <v>-75</v>
      </c>
      <c r="V4065" s="21">
        <f t="shared" si="1155"/>
        <v>-0.91282111500854013</v>
      </c>
      <c r="W4065" s="21">
        <f t="shared" si="1146"/>
        <v>160.91979472124785</v>
      </c>
      <c r="X4065" s="21">
        <f t="shared" si="1147"/>
        <v>-161.07256957989964</v>
      </c>
      <c r="Y4065" s="21">
        <f t="shared" si="1148"/>
        <v>265.92743042010034</v>
      </c>
      <c r="Z4065" s="21">
        <f t="shared" si="1156"/>
        <v>84.294350854086062</v>
      </c>
      <c r="AA4065" s="21">
        <f t="shared" si="1149"/>
        <v>0</v>
      </c>
      <c r="AB4065" s="21">
        <f t="shared" si="1150"/>
        <v>84.294350854086062</v>
      </c>
      <c r="AC4065" s="21">
        <f t="shared" si="1151"/>
        <v>73.040000000000006</v>
      </c>
      <c r="AD4065" s="21">
        <f t="shared" si="1157"/>
        <v>84.294350854086062</v>
      </c>
      <c r="AE4065" s="21" t="str">
        <f t="shared" si="1152"/>
        <v>6/18/12:00</v>
      </c>
    </row>
    <row r="4066" spans="2:31">
      <c r="B4066" s="37">
        <v>6</v>
      </c>
      <c r="C4066" s="38">
        <v>18</v>
      </c>
      <c r="D4066" s="39">
        <v>13</v>
      </c>
      <c r="E4066" s="17">
        <v>23.9</v>
      </c>
      <c r="F4066" s="17">
        <v>416</v>
      </c>
      <c r="G4066" s="17">
        <v>361</v>
      </c>
      <c r="H4066" s="37">
        <f t="shared" si="1140"/>
        <v>75.02</v>
      </c>
      <c r="I4066" s="37">
        <f>IF(H4066&lt;'Roof Calculator'!$G$8, 1, 0)</f>
        <v>0</v>
      </c>
      <c r="J4066" s="37">
        <f>IF(H4066&gt;='Roof Calculator'!$G$8, 1, 0)</f>
        <v>1</v>
      </c>
      <c r="K4066" s="37">
        <f t="shared" si="1141"/>
        <v>0</v>
      </c>
      <c r="L4066" s="37">
        <f t="shared" si="1142"/>
        <v>75.02</v>
      </c>
      <c r="M4066" s="37">
        <v>0</v>
      </c>
      <c r="N4066" s="37">
        <f t="shared" si="1143"/>
        <v>416</v>
      </c>
      <c r="O4066" s="37">
        <v>0</v>
      </c>
      <c r="P4066" s="37">
        <v>0</v>
      </c>
      <c r="Q4066" s="21">
        <f t="shared" si="1144"/>
        <v>39.790999999999997</v>
      </c>
      <c r="R4066" s="21">
        <f t="shared" si="1153"/>
        <v>169.49999999999636</v>
      </c>
      <c r="S4066" s="21">
        <f t="shared" si="1154"/>
        <v>23.422159962724333</v>
      </c>
      <c r="T4066" s="21">
        <f t="shared" si="1145"/>
        <v>86.147999999999996</v>
      </c>
      <c r="U4066" s="37">
        <f>VLOOKUP(Time_Zone, 'LSTM LookUp'!$B$5:$D$8, 3, FALSE)</f>
        <v>-75</v>
      </c>
      <c r="V4066" s="21">
        <f t="shared" si="1155"/>
        <v>-0.92157190674894207</v>
      </c>
      <c r="W4066" s="21">
        <f t="shared" si="1146"/>
        <v>175.91760702331277</v>
      </c>
      <c r="X4066" s="21">
        <f t="shared" si="1147"/>
        <v>-162.04696028332452</v>
      </c>
      <c r="Y4066" s="21">
        <f t="shared" si="1148"/>
        <v>253.95303971667548</v>
      </c>
      <c r="Z4066" s="21">
        <f t="shared" si="1156"/>
        <v>80.498678141331908</v>
      </c>
      <c r="AA4066" s="21">
        <f t="shared" si="1149"/>
        <v>0</v>
      </c>
      <c r="AB4066" s="21">
        <f t="shared" si="1150"/>
        <v>80.498678141331908</v>
      </c>
      <c r="AC4066" s="21">
        <f t="shared" si="1151"/>
        <v>75.02</v>
      </c>
      <c r="AD4066" s="21">
        <f t="shared" si="1157"/>
        <v>80.498678141331908</v>
      </c>
      <c r="AE4066" s="21" t="str">
        <f t="shared" si="1152"/>
        <v>6/18/13:00</v>
      </c>
    </row>
    <row r="4067" spans="2:31">
      <c r="B4067" s="37">
        <v>6</v>
      </c>
      <c r="C4067" s="38">
        <v>18</v>
      </c>
      <c r="D4067" s="39">
        <v>14</v>
      </c>
      <c r="E4067" s="17">
        <v>24.4</v>
      </c>
      <c r="F4067" s="17">
        <v>402</v>
      </c>
      <c r="G4067" s="17">
        <v>352</v>
      </c>
      <c r="H4067" s="37">
        <f t="shared" si="1140"/>
        <v>75.92</v>
      </c>
      <c r="I4067" s="37">
        <f>IF(H4067&lt;'Roof Calculator'!$G$8, 1, 0)</f>
        <v>0</v>
      </c>
      <c r="J4067" s="37">
        <f>IF(H4067&gt;='Roof Calculator'!$G$8, 1, 0)</f>
        <v>1</v>
      </c>
      <c r="K4067" s="37">
        <f t="shared" si="1141"/>
        <v>0</v>
      </c>
      <c r="L4067" s="37">
        <f t="shared" si="1142"/>
        <v>75.92</v>
      </c>
      <c r="M4067" s="37">
        <v>0</v>
      </c>
      <c r="N4067" s="37">
        <f t="shared" si="1143"/>
        <v>402</v>
      </c>
      <c r="O4067" s="37">
        <v>0</v>
      </c>
      <c r="P4067" s="37">
        <v>0</v>
      </c>
      <c r="Q4067" s="21">
        <f t="shared" si="1144"/>
        <v>39.790999999999997</v>
      </c>
      <c r="R4067" s="21">
        <f t="shared" si="1153"/>
        <v>169.54166666666302</v>
      </c>
      <c r="S4067" s="21">
        <f t="shared" si="1154"/>
        <v>23.422996971880782</v>
      </c>
      <c r="T4067" s="21">
        <f t="shared" si="1145"/>
        <v>86.147999999999996</v>
      </c>
      <c r="U4067" s="37">
        <f>VLOOKUP(Time_Zone, 'LSTM LookUp'!$B$5:$D$8, 3, FALSE)</f>
        <v>-75</v>
      </c>
      <c r="V4067" s="21">
        <f t="shared" si="1155"/>
        <v>-0.93032366447045955</v>
      </c>
      <c r="W4067" s="21">
        <f t="shared" si="1146"/>
        <v>190.91541908388234</v>
      </c>
      <c r="X4067" s="21">
        <f t="shared" si="1147"/>
        <v>-154.14195489742869</v>
      </c>
      <c r="Y4067" s="21">
        <f t="shared" si="1148"/>
        <v>247.85804510257131</v>
      </c>
      <c r="Z4067" s="21">
        <f t="shared" si="1156"/>
        <v>78.566671301558273</v>
      </c>
      <c r="AA4067" s="21">
        <f t="shared" si="1149"/>
        <v>0</v>
      </c>
      <c r="AB4067" s="21">
        <f t="shared" si="1150"/>
        <v>78.566671301558273</v>
      </c>
      <c r="AC4067" s="21">
        <f t="shared" si="1151"/>
        <v>75.92</v>
      </c>
      <c r="AD4067" s="21">
        <f t="shared" si="1157"/>
        <v>78.566671301558273</v>
      </c>
      <c r="AE4067" s="21" t="str">
        <f t="shared" si="1152"/>
        <v>6/18/14:00</v>
      </c>
    </row>
    <row r="4068" spans="2:31">
      <c r="B4068" s="37">
        <v>6</v>
      </c>
      <c r="C4068" s="38">
        <v>18</v>
      </c>
      <c r="D4068" s="39">
        <v>15</v>
      </c>
      <c r="E4068" s="17">
        <v>24.4</v>
      </c>
      <c r="F4068" s="17">
        <v>329</v>
      </c>
      <c r="G4068" s="17">
        <v>500</v>
      </c>
      <c r="H4068" s="37">
        <f t="shared" si="1140"/>
        <v>75.92</v>
      </c>
      <c r="I4068" s="37">
        <f>IF(H4068&lt;'Roof Calculator'!$G$8, 1, 0)</f>
        <v>0</v>
      </c>
      <c r="J4068" s="37">
        <f>IF(H4068&gt;='Roof Calculator'!$G$8, 1, 0)</f>
        <v>1</v>
      </c>
      <c r="K4068" s="37">
        <f t="shared" si="1141"/>
        <v>0</v>
      </c>
      <c r="L4068" s="37">
        <f t="shared" si="1142"/>
        <v>75.92</v>
      </c>
      <c r="M4068" s="37">
        <v>0</v>
      </c>
      <c r="N4068" s="37">
        <f t="shared" si="1143"/>
        <v>329</v>
      </c>
      <c r="O4068" s="37">
        <v>0</v>
      </c>
      <c r="P4068" s="37">
        <v>0</v>
      </c>
      <c r="Q4068" s="21">
        <f t="shared" si="1144"/>
        <v>39.790999999999997</v>
      </c>
      <c r="R4068" s="21">
        <f t="shared" si="1153"/>
        <v>169.58333333332968</v>
      </c>
      <c r="S4068" s="21">
        <f t="shared" si="1154"/>
        <v>23.423821216636824</v>
      </c>
      <c r="T4068" s="21">
        <f t="shared" si="1145"/>
        <v>86.147999999999996</v>
      </c>
      <c r="U4068" s="37">
        <f>VLOOKUP(Time_Zone, 'LSTM LookUp'!$B$5:$D$8, 3, FALSE)</f>
        <v>-75</v>
      </c>
      <c r="V4068" s="21">
        <f t="shared" si="1155"/>
        <v>-0.93907636191484645</v>
      </c>
      <c r="W4068" s="21">
        <f t="shared" si="1146"/>
        <v>205.91323090952127</v>
      </c>
      <c r="X4068" s="21">
        <f t="shared" si="1147"/>
        <v>-189.87879777482638</v>
      </c>
      <c r="Y4068" s="21">
        <f t="shared" si="1148"/>
        <v>139.12120222517362</v>
      </c>
      <c r="Z4068" s="21">
        <f t="shared" si="1156"/>
        <v>44.098991266470868</v>
      </c>
      <c r="AA4068" s="21">
        <f t="shared" si="1149"/>
        <v>0</v>
      </c>
      <c r="AB4068" s="21">
        <f t="shared" si="1150"/>
        <v>44.098991266470868</v>
      </c>
      <c r="AC4068" s="21">
        <f t="shared" si="1151"/>
        <v>75.92</v>
      </c>
      <c r="AD4068" s="21">
        <f t="shared" si="1157"/>
        <v>44.098991266470868</v>
      </c>
      <c r="AE4068" s="21" t="str">
        <f t="shared" si="1152"/>
        <v>6/18/15:00</v>
      </c>
    </row>
    <row r="4069" spans="2:31">
      <c r="B4069" s="37">
        <v>6</v>
      </c>
      <c r="C4069" s="38">
        <v>18</v>
      </c>
      <c r="D4069" s="39">
        <v>16</v>
      </c>
      <c r="E4069" s="17">
        <v>25.6</v>
      </c>
      <c r="F4069" s="17">
        <v>281</v>
      </c>
      <c r="G4069" s="17">
        <v>574</v>
      </c>
      <c r="H4069" s="37">
        <f t="shared" si="1140"/>
        <v>78.08</v>
      </c>
      <c r="I4069" s="37">
        <f>IF(H4069&lt;'Roof Calculator'!$G$8, 1, 0)</f>
        <v>0</v>
      </c>
      <c r="J4069" s="37">
        <f>IF(H4069&gt;='Roof Calculator'!$G$8, 1, 0)</f>
        <v>1</v>
      </c>
      <c r="K4069" s="37">
        <f t="shared" si="1141"/>
        <v>0</v>
      </c>
      <c r="L4069" s="37">
        <f t="shared" si="1142"/>
        <v>78.08</v>
      </c>
      <c r="M4069" s="37">
        <v>0</v>
      </c>
      <c r="N4069" s="37">
        <f t="shared" si="1143"/>
        <v>281</v>
      </c>
      <c r="O4069" s="37">
        <v>0</v>
      </c>
      <c r="P4069" s="37">
        <v>0</v>
      </c>
      <c r="Q4069" s="21">
        <f t="shared" si="1144"/>
        <v>39.790999999999997</v>
      </c>
      <c r="R4069" s="21">
        <f t="shared" si="1153"/>
        <v>169.62499999999633</v>
      </c>
      <c r="S4069" s="21">
        <f t="shared" si="1154"/>
        <v>23.424632696329933</v>
      </c>
      <c r="T4069" s="21">
        <f t="shared" si="1145"/>
        <v>86.147999999999996</v>
      </c>
      <c r="U4069" s="37">
        <f>VLOOKUP(Time_Zone, 'LSTM LookUp'!$B$5:$D$8, 3, FALSE)</f>
        <v>-75</v>
      </c>
      <c r="V4069" s="21">
        <f t="shared" si="1155"/>
        <v>-0.94782997282043635</v>
      </c>
      <c r="W4069" s="21">
        <f t="shared" si="1146"/>
        <v>220.91104250679493</v>
      </c>
      <c r="X4069" s="21">
        <f t="shared" si="1147"/>
        <v>-159.80610391508054</v>
      </c>
      <c r="Y4069" s="21">
        <f t="shared" si="1148"/>
        <v>121.19389608491946</v>
      </c>
      <c r="Z4069" s="21">
        <f t="shared" si="1156"/>
        <v>38.416348331637423</v>
      </c>
      <c r="AA4069" s="21">
        <f t="shared" si="1149"/>
        <v>0</v>
      </c>
      <c r="AB4069" s="21">
        <f t="shared" si="1150"/>
        <v>38.416348331637423</v>
      </c>
      <c r="AC4069" s="21">
        <f t="shared" si="1151"/>
        <v>78.08</v>
      </c>
      <c r="AD4069" s="21">
        <f t="shared" si="1157"/>
        <v>38.416348331637423</v>
      </c>
      <c r="AE4069" s="21" t="str">
        <f t="shared" si="1152"/>
        <v>6/18/16:00</v>
      </c>
    </row>
    <row r="4070" spans="2:31">
      <c r="B4070" s="37">
        <v>6</v>
      </c>
      <c r="C4070" s="38">
        <v>18</v>
      </c>
      <c r="D4070" s="39">
        <v>17</v>
      </c>
      <c r="E4070" s="17">
        <v>25.6</v>
      </c>
      <c r="F4070" s="17">
        <v>277</v>
      </c>
      <c r="G4070" s="17">
        <v>504</v>
      </c>
      <c r="H4070" s="37">
        <f t="shared" si="1140"/>
        <v>78.08</v>
      </c>
      <c r="I4070" s="37">
        <f>IF(H4070&lt;'Roof Calculator'!$G$8, 1, 0)</f>
        <v>0</v>
      </c>
      <c r="J4070" s="37">
        <f>IF(H4070&gt;='Roof Calculator'!$G$8, 1, 0)</f>
        <v>1</v>
      </c>
      <c r="K4070" s="37">
        <f t="shared" si="1141"/>
        <v>0</v>
      </c>
      <c r="L4070" s="37">
        <f t="shared" si="1142"/>
        <v>78.08</v>
      </c>
      <c r="M4070" s="37">
        <v>0</v>
      </c>
      <c r="N4070" s="37">
        <f t="shared" si="1143"/>
        <v>277</v>
      </c>
      <c r="O4070" s="37">
        <v>0</v>
      </c>
      <c r="P4070" s="37">
        <v>0</v>
      </c>
      <c r="Q4070" s="21">
        <f t="shared" si="1144"/>
        <v>39.790999999999997</v>
      </c>
      <c r="R4070" s="21">
        <f t="shared" si="1153"/>
        <v>169.66666666666299</v>
      </c>
      <c r="S4070" s="21">
        <f t="shared" si="1154"/>
        <v>23.425431410307812</v>
      </c>
      <c r="T4070" s="21">
        <f t="shared" si="1145"/>
        <v>86.147999999999996</v>
      </c>
      <c r="U4070" s="37">
        <f>VLOOKUP(Time_Zone, 'LSTM LookUp'!$B$5:$D$8, 3, FALSE)</f>
        <v>-75</v>
      </c>
      <c r="V4070" s="21">
        <f t="shared" si="1155"/>
        <v>-0.9565844709222413</v>
      </c>
      <c r="W4070" s="21">
        <f t="shared" si="1146"/>
        <v>235.90885388226943</v>
      </c>
      <c r="X4070" s="21">
        <f t="shared" si="1147"/>
        <v>-70.942406231762007</v>
      </c>
      <c r="Y4070" s="21">
        <f t="shared" si="1148"/>
        <v>206.05759376823801</v>
      </c>
      <c r="Z4070" s="21">
        <f t="shared" si="1156"/>
        <v>65.316658299631001</v>
      </c>
      <c r="AA4070" s="21">
        <f t="shared" si="1149"/>
        <v>0</v>
      </c>
      <c r="AB4070" s="21">
        <f t="shared" si="1150"/>
        <v>65.316658299631001</v>
      </c>
      <c r="AC4070" s="21">
        <f t="shared" si="1151"/>
        <v>78.08</v>
      </c>
      <c r="AD4070" s="21">
        <f t="shared" si="1157"/>
        <v>65.316658299631001</v>
      </c>
      <c r="AE4070" s="21" t="str">
        <f t="shared" si="1152"/>
        <v>6/18/17:00</v>
      </c>
    </row>
    <row r="4071" spans="2:31">
      <c r="B4071" s="37">
        <v>6</v>
      </c>
      <c r="C4071" s="38">
        <v>18</v>
      </c>
      <c r="D4071" s="39">
        <v>18</v>
      </c>
      <c r="E4071" s="17">
        <v>25</v>
      </c>
      <c r="F4071" s="17">
        <v>191</v>
      </c>
      <c r="G4071" s="17">
        <v>377</v>
      </c>
      <c r="H4071" s="37">
        <f t="shared" si="1140"/>
        <v>77</v>
      </c>
      <c r="I4071" s="37">
        <f>IF(H4071&lt;'Roof Calculator'!$G$8, 1, 0)</f>
        <v>0</v>
      </c>
      <c r="J4071" s="37">
        <f>IF(H4071&gt;='Roof Calculator'!$G$8, 1, 0)</f>
        <v>1</v>
      </c>
      <c r="K4071" s="37">
        <f t="shared" si="1141"/>
        <v>0</v>
      </c>
      <c r="L4071" s="37">
        <f t="shared" si="1142"/>
        <v>77</v>
      </c>
      <c r="M4071" s="37">
        <v>0</v>
      </c>
      <c r="N4071" s="37">
        <f t="shared" si="1143"/>
        <v>191</v>
      </c>
      <c r="O4071" s="37">
        <v>0</v>
      </c>
      <c r="P4071" s="37">
        <v>0</v>
      </c>
      <c r="Q4071" s="21">
        <f t="shared" si="1144"/>
        <v>39.790999999999997</v>
      </c>
      <c r="R4071" s="21">
        <f t="shared" si="1153"/>
        <v>169.70833333332965</v>
      </c>
      <c r="S4071" s="21">
        <f t="shared" si="1154"/>
        <v>23.426217357928394</v>
      </c>
      <c r="T4071" s="21">
        <f t="shared" si="1145"/>
        <v>86.147999999999996</v>
      </c>
      <c r="U4071" s="37">
        <f>VLOOKUP(Time_Zone, 'LSTM LookUp'!$B$5:$D$8, 3, FALSE)</f>
        <v>-75</v>
      </c>
      <c r="V4071" s="21">
        <f t="shared" si="1155"/>
        <v>-0.9653398299519621</v>
      </c>
      <c r="W4071" s="21">
        <f t="shared" si="1146"/>
        <v>250.90666504251203</v>
      </c>
      <c r="X4071" s="21">
        <f t="shared" si="1147"/>
        <v>8.9771588786477725</v>
      </c>
      <c r="Y4071" s="21">
        <f t="shared" si="1148"/>
        <v>199.97715887864777</v>
      </c>
      <c r="Z4071" s="21">
        <f t="shared" si="1156"/>
        <v>63.389266638233572</v>
      </c>
      <c r="AA4071" s="21">
        <f t="shared" si="1149"/>
        <v>0</v>
      </c>
      <c r="AB4071" s="21">
        <f t="shared" si="1150"/>
        <v>63.389266638233572</v>
      </c>
      <c r="AC4071" s="21">
        <f t="shared" si="1151"/>
        <v>77</v>
      </c>
      <c r="AD4071" s="21">
        <f t="shared" si="1157"/>
        <v>63.389266638233572</v>
      </c>
      <c r="AE4071" s="21" t="str">
        <f t="shared" si="1152"/>
        <v>6/18/18:00</v>
      </c>
    </row>
    <row r="4072" spans="2:31">
      <c r="B4072" s="37">
        <v>6</v>
      </c>
      <c r="C4072" s="38">
        <v>18</v>
      </c>
      <c r="D4072" s="39">
        <v>19</v>
      </c>
      <c r="E4072" s="17">
        <v>23.9</v>
      </c>
      <c r="F4072" s="17">
        <v>122</v>
      </c>
      <c r="G4072" s="17">
        <v>268</v>
      </c>
      <c r="H4072" s="37">
        <f t="shared" si="1140"/>
        <v>75.02</v>
      </c>
      <c r="I4072" s="37">
        <f>IF(H4072&lt;'Roof Calculator'!$G$8, 1, 0)</f>
        <v>0</v>
      </c>
      <c r="J4072" s="37">
        <f>IF(H4072&gt;='Roof Calculator'!$G$8, 1, 0)</f>
        <v>1</v>
      </c>
      <c r="K4072" s="37">
        <f t="shared" si="1141"/>
        <v>0</v>
      </c>
      <c r="L4072" s="37">
        <f t="shared" si="1142"/>
        <v>75.02</v>
      </c>
      <c r="M4072" s="37">
        <v>0</v>
      </c>
      <c r="N4072" s="37">
        <f t="shared" si="1143"/>
        <v>122</v>
      </c>
      <c r="O4072" s="37">
        <v>0</v>
      </c>
      <c r="P4072" s="37">
        <v>0</v>
      </c>
      <c r="Q4072" s="21">
        <f t="shared" si="1144"/>
        <v>39.790999999999997</v>
      </c>
      <c r="R4072" s="21">
        <f t="shared" si="1153"/>
        <v>169.74999999999631</v>
      </c>
      <c r="S4072" s="21">
        <f t="shared" si="1154"/>
        <v>23.426990538559874</v>
      </c>
      <c r="T4072" s="21">
        <f t="shared" si="1145"/>
        <v>86.147999999999996</v>
      </c>
      <c r="U4072" s="37">
        <f>VLOOKUP(Time_Zone, 'LSTM LookUp'!$B$5:$D$8, 3, FALSE)</f>
        <v>-75</v>
      </c>
      <c r="V4072" s="21">
        <f t="shared" si="1155"/>
        <v>-0.97409602363808134</v>
      </c>
      <c r="W4072" s="21">
        <f t="shared" si="1146"/>
        <v>265.90447599409049</v>
      </c>
      <c r="X4072" s="21">
        <f t="shared" si="1147"/>
        <v>54.696930258250212</v>
      </c>
      <c r="Y4072" s="21">
        <f t="shared" si="1148"/>
        <v>176.69693025825021</v>
      </c>
      <c r="Z4072" s="21">
        <f t="shared" si="1156"/>
        <v>56.009840769337579</v>
      </c>
      <c r="AA4072" s="21">
        <f t="shared" si="1149"/>
        <v>0</v>
      </c>
      <c r="AB4072" s="21">
        <f t="shared" si="1150"/>
        <v>56.009840769337579</v>
      </c>
      <c r="AC4072" s="21">
        <f t="shared" si="1151"/>
        <v>75.02</v>
      </c>
      <c r="AD4072" s="21">
        <f t="shared" si="1157"/>
        <v>56.009840769337579</v>
      </c>
      <c r="AE4072" s="21" t="str">
        <f t="shared" si="1152"/>
        <v>6/18/19:00</v>
      </c>
    </row>
    <row r="4073" spans="2:31">
      <c r="B4073" s="37">
        <v>6</v>
      </c>
      <c r="C4073" s="38">
        <v>18</v>
      </c>
      <c r="D4073" s="39">
        <v>20</v>
      </c>
      <c r="E4073" s="17">
        <v>22.8</v>
      </c>
      <c r="F4073" s="17">
        <v>42</v>
      </c>
      <c r="G4073" s="17">
        <v>40</v>
      </c>
      <c r="H4073" s="37">
        <f t="shared" si="1140"/>
        <v>73.040000000000006</v>
      </c>
      <c r="I4073" s="37">
        <f>IF(H4073&lt;'Roof Calculator'!$G$8, 1, 0)</f>
        <v>0</v>
      </c>
      <c r="J4073" s="37">
        <f>IF(H4073&gt;='Roof Calculator'!$G$8, 1, 0)</f>
        <v>1</v>
      </c>
      <c r="K4073" s="37">
        <f t="shared" si="1141"/>
        <v>0</v>
      </c>
      <c r="L4073" s="37">
        <f t="shared" si="1142"/>
        <v>73.040000000000006</v>
      </c>
      <c r="M4073" s="37">
        <v>0</v>
      </c>
      <c r="N4073" s="37">
        <f t="shared" si="1143"/>
        <v>42</v>
      </c>
      <c r="O4073" s="37">
        <v>0</v>
      </c>
      <c r="P4073" s="37">
        <v>0</v>
      </c>
      <c r="Q4073" s="21">
        <f t="shared" si="1144"/>
        <v>39.790999999999997</v>
      </c>
      <c r="R4073" s="21">
        <f t="shared" si="1153"/>
        <v>169.79166666666296</v>
      </c>
      <c r="S4073" s="21">
        <f t="shared" si="1154"/>
        <v>23.427750951580663</v>
      </c>
      <c r="T4073" s="21">
        <f t="shared" si="1145"/>
        <v>86.147999999999996</v>
      </c>
      <c r="U4073" s="37">
        <f>VLOOKUP(Time_Zone, 'LSTM LookUp'!$B$5:$D$8, 3, FALSE)</f>
        <v>-75</v>
      </c>
      <c r="V4073" s="21">
        <f t="shared" si="1155"/>
        <v>-0.98285302570593158</v>
      </c>
      <c r="W4073" s="21">
        <f t="shared" si="1146"/>
        <v>280.90228674357348</v>
      </c>
      <c r="X4073" s="21">
        <f t="shared" si="1147"/>
        <v>15.512089847642232</v>
      </c>
      <c r="Y4073" s="21">
        <f t="shared" si="1148"/>
        <v>57.51208984764223</v>
      </c>
      <c r="Z4073" s="21">
        <f t="shared" si="1156"/>
        <v>18.230327997041556</v>
      </c>
      <c r="AA4073" s="21">
        <f t="shared" si="1149"/>
        <v>0</v>
      </c>
      <c r="AB4073" s="21">
        <f t="shared" si="1150"/>
        <v>18.230327997041556</v>
      </c>
      <c r="AC4073" s="21">
        <f t="shared" si="1151"/>
        <v>73.040000000000006</v>
      </c>
      <c r="AD4073" s="21">
        <f t="shared" si="1157"/>
        <v>18.230327997041556</v>
      </c>
      <c r="AE4073" s="21" t="str">
        <f t="shared" si="1152"/>
        <v>6/18/20:00</v>
      </c>
    </row>
    <row r="4074" spans="2:31">
      <c r="B4074" s="37">
        <v>6</v>
      </c>
      <c r="C4074" s="38">
        <v>18</v>
      </c>
      <c r="D4074" s="39">
        <v>21</v>
      </c>
      <c r="E4074" s="17">
        <v>20</v>
      </c>
      <c r="F4074" s="17">
        <v>0</v>
      </c>
      <c r="G4074" s="17">
        <v>0</v>
      </c>
      <c r="H4074" s="37">
        <f t="shared" si="1140"/>
        <v>68</v>
      </c>
      <c r="I4074" s="37">
        <f>IF(H4074&lt;'Roof Calculator'!$G$8, 1, 0)</f>
        <v>0</v>
      </c>
      <c r="J4074" s="37">
        <f>IF(H4074&gt;='Roof Calculator'!$G$8, 1, 0)</f>
        <v>1</v>
      </c>
      <c r="K4074" s="37">
        <f t="shared" si="1141"/>
        <v>0</v>
      </c>
      <c r="L4074" s="37">
        <f t="shared" si="1142"/>
        <v>68</v>
      </c>
      <c r="M4074" s="37">
        <v>0</v>
      </c>
      <c r="N4074" s="37">
        <f t="shared" si="1143"/>
        <v>0</v>
      </c>
      <c r="O4074" s="37">
        <v>0</v>
      </c>
      <c r="P4074" s="37">
        <v>0</v>
      </c>
      <c r="Q4074" s="21">
        <f t="shared" si="1144"/>
        <v>39.790999999999997</v>
      </c>
      <c r="R4074" s="21">
        <f t="shared" si="1153"/>
        <v>169.83333333332962</v>
      </c>
      <c r="S4074" s="21">
        <f t="shared" si="1154"/>
        <v>23.428498596379406</v>
      </c>
      <c r="T4074" s="21">
        <f t="shared" si="1145"/>
        <v>86.147999999999996</v>
      </c>
      <c r="U4074" s="37">
        <f>VLOOKUP(Time_Zone, 'LSTM LookUp'!$B$5:$D$8, 3, FALSE)</f>
        <v>-75</v>
      </c>
      <c r="V4074" s="21">
        <f t="shared" si="1155"/>
        <v>-0.9916108098776989</v>
      </c>
      <c r="W4074" s="21">
        <f t="shared" si="1146"/>
        <v>295.90009729753058</v>
      </c>
      <c r="X4074" s="21">
        <f t="shared" si="1147"/>
        <v>0</v>
      </c>
      <c r="Y4074" s="21">
        <f t="shared" si="1148"/>
        <v>0</v>
      </c>
      <c r="Z4074" s="21">
        <f t="shared" si="1156"/>
        <v>0</v>
      </c>
      <c r="AA4074" s="21">
        <f t="shared" si="1149"/>
        <v>0</v>
      </c>
      <c r="AB4074" s="21">
        <f t="shared" si="1150"/>
        <v>0</v>
      </c>
      <c r="AC4074" s="21">
        <f t="shared" si="1151"/>
        <v>68</v>
      </c>
      <c r="AD4074" s="21">
        <f t="shared" si="1157"/>
        <v>0</v>
      </c>
      <c r="AE4074" s="21" t="str">
        <f t="shared" si="1152"/>
        <v>6/18/21:00</v>
      </c>
    </row>
    <row r="4075" spans="2:31">
      <c r="B4075" s="37">
        <v>6</v>
      </c>
      <c r="C4075" s="38">
        <v>18</v>
      </c>
      <c r="D4075" s="39">
        <v>22</v>
      </c>
      <c r="E4075" s="17">
        <v>20</v>
      </c>
      <c r="F4075" s="17">
        <v>0</v>
      </c>
      <c r="G4075" s="17">
        <v>0</v>
      </c>
      <c r="H4075" s="37">
        <f t="shared" si="1140"/>
        <v>68</v>
      </c>
      <c r="I4075" s="37">
        <f>IF(H4075&lt;'Roof Calculator'!$G$8, 1, 0)</f>
        <v>0</v>
      </c>
      <c r="J4075" s="37">
        <f>IF(H4075&gt;='Roof Calculator'!$G$8, 1, 0)</f>
        <v>1</v>
      </c>
      <c r="K4075" s="37">
        <f t="shared" si="1141"/>
        <v>0</v>
      </c>
      <c r="L4075" s="37">
        <f t="shared" si="1142"/>
        <v>68</v>
      </c>
      <c r="M4075" s="37">
        <v>0</v>
      </c>
      <c r="N4075" s="37">
        <f t="shared" si="1143"/>
        <v>0</v>
      </c>
      <c r="O4075" s="37">
        <v>0</v>
      </c>
      <c r="P4075" s="37">
        <v>0</v>
      </c>
      <c r="Q4075" s="21">
        <f t="shared" si="1144"/>
        <v>39.790999999999997</v>
      </c>
      <c r="R4075" s="21">
        <f t="shared" si="1153"/>
        <v>169.87499999999628</v>
      </c>
      <c r="S4075" s="21">
        <f t="shared" si="1154"/>
        <v>23.429233472355019</v>
      </c>
      <c r="T4075" s="21">
        <f t="shared" si="1145"/>
        <v>86.147999999999996</v>
      </c>
      <c r="U4075" s="37">
        <f>VLOOKUP(Time_Zone, 'LSTM LookUp'!$B$5:$D$8, 3, FALSE)</f>
        <v>-75</v>
      </c>
      <c r="V4075" s="21">
        <f t="shared" si="1155"/>
        <v>-1.000369349872547</v>
      </c>
      <c r="W4075" s="21">
        <f t="shared" si="1146"/>
        <v>310.89790766253179</v>
      </c>
      <c r="X4075" s="21">
        <f t="shared" si="1147"/>
        <v>0</v>
      </c>
      <c r="Y4075" s="21">
        <f t="shared" si="1148"/>
        <v>0</v>
      </c>
      <c r="Z4075" s="21">
        <f t="shared" si="1156"/>
        <v>0</v>
      </c>
      <c r="AA4075" s="21">
        <f t="shared" si="1149"/>
        <v>0</v>
      </c>
      <c r="AB4075" s="21">
        <f t="shared" si="1150"/>
        <v>0</v>
      </c>
      <c r="AC4075" s="21">
        <f t="shared" si="1151"/>
        <v>68</v>
      </c>
      <c r="AD4075" s="21">
        <f t="shared" si="1157"/>
        <v>0</v>
      </c>
      <c r="AE4075" s="21" t="str">
        <f t="shared" si="1152"/>
        <v>6/18/22:00</v>
      </c>
    </row>
    <row r="4076" spans="2:31">
      <c r="B4076" s="37">
        <v>6</v>
      </c>
      <c r="C4076" s="38">
        <v>18</v>
      </c>
      <c r="D4076" s="39">
        <v>23</v>
      </c>
      <c r="E4076" s="17">
        <v>18.3</v>
      </c>
      <c r="F4076" s="17">
        <v>0</v>
      </c>
      <c r="G4076" s="17">
        <v>0</v>
      </c>
      <c r="H4076" s="37">
        <f t="shared" si="1140"/>
        <v>64.94</v>
      </c>
      <c r="I4076" s="37">
        <f>IF(H4076&lt;'Roof Calculator'!$G$8, 1, 0)</f>
        <v>0</v>
      </c>
      <c r="J4076" s="37">
        <f>IF(H4076&gt;='Roof Calculator'!$G$8, 1, 0)</f>
        <v>1</v>
      </c>
      <c r="K4076" s="37">
        <f t="shared" si="1141"/>
        <v>0</v>
      </c>
      <c r="L4076" s="37">
        <f t="shared" si="1142"/>
        <v>64.94</v>
      </c>
      <c r="M4076" s="37">
        <v>0</v>
      </c>
      <c r="N4076" s="37">
        <f t="shared" si="1143"/>
        <v>0</v>
      </c>
      <c r="O4076" s="37">
        <v>0</v>
      </c>
      <c r="P4076" s="37">
        <v>0</v>
      </c>
      <c r="Q4076" s="21">
        <f t="shared" si="1144"/>
        <v>39.790999999999997</v>
      </c>
      <c r="R4076" s="21">
        <f t="shared" si="1153"/>
        <v>169.91666666666293</v>
      </c>
      <c r="S4076" s="21">
        <f t="shared" si="1154"/>
        <v>23.429955578916637</v>
      </c>
      <c r="T4076" s="21">
        <f t="shared" si="1145"/>
        <v>86.147999999999996</v>
      </c>
      <c r="U4076" s="37">
        <f>VLOOKUP(Time_Zone, 'LSTM LookUp'!$B$5:$D$8, 3, FALSE)</f>
        <v>-75</v>
      </c>
      <c r="V4076" s="21">
        <f t="shared" si="1155"/>
        <v>-1.0091286194066271</v>
      </c>
      <c r="W4076" s="21">
        <f t="shared" si="1146"/>
        <v>325.8957178451484</v>
      </c>
      <c r="X4076" s="21">
        <f t="shared" si="1147"/>
        <v>0</v>
      </c>
      <c r="Y4076" s="21">
        <f t="shared" si="1148"/>
        <v>0</v>
      </c>
      <c r="Z4076" s="21">
        <f t="shared" si="1156"/>
        <v>0</v>
      </c>
      <c r="AA4076" s="21">
        <f t="shared" si="1149"/>
        <v>0</v>
      </c>
      <c r="AB4076" s="21">
        <f t="shared" si="1150"/>
        <v>0</v>
      </c>
      <c r="AC4076" s="21">
        <f t="shared" si="1151"/>
        <v>64.94</v>
      </c>
      <c r="AD4076" s="21">
        <f t="shared" si="1157"/>
        <v>0</v>
      </c>
      <c r="AE4076" s="21" t="str">
        <f t="shared" si="1152"/>
        <v>6/18/23:00</v>
      </c>
    </row>
    <row r="4077" spans="2:31">
      <c r="B4077" s="37">
        <v>6</v>
      </c>
      <c r="C4077" s="38">
        <v>18</v>
      </c>
      <c r="D4077" s="39">
        <v>24</v>
      </c>
      <c r="E4077" s="17">
        <v>17.8</v>
      </c>
      <c r="F4077" s="17">
        <v>0</v>
      </c>
      <c r="G4077" s="17">
        <v>0</v>
      </c>
      <c r="H4077" s="37">
        <f t="shared" si="1140"/>
        <v>64.040000000000006</v>
      </c>
      <c r="I4077" s="37">
        <f>IF(H4077&lt;'Roof Calculator'!$G$8, 1, 0)</f>
        <v>0</v>
      </c>
      <c r="J4077" s="37">
        <f>IF(H4077&gt;='Roof Calculator'!$G$8, 1, 0)</f>
        <v>1</v>
      </c>
      <c r="K4077" s="37">
        <f t="shared" si="1141"/>
        <v>0</v>
      </c>
      <c r="L4077" s="37">
        <f t="shared" si="1142"/>
        <v>64.040000000000006</v>
      </c>
      <c r="M4077" s="37">
        <v>0</v>
      </c>
      <c r="N4077" s="37">
        <f t="shared" si="1143"/>
        <v>0</v>
      </c>
      <c r="O4077" s="37">
        <v>0</v>
      </c>
      <c r="P4077" s="37">
        <v>0</v>
      </c>
      <c r="Q4077" s="21">
        <f t="shared" si="1144"/>
        <v>39.790999999999997</v>
      </c>
      <c r="R4077" s="21">
        <f t="shared" si="1153"/>
        <v>169.95833333332959</v>
      </c>
      <c r="S4077" s="21">
        <f t="shared" si="1154"/>
        <v>23.430664915483657</v>
      </c>
      <c r="T4077" s="21">
        <f t="shared" si="1145"/>
        <v>86.147999999999996</v>
      </c>
      <c r="U4077" s="37">
        <f>VLOOKUP(Time_Zone, 'LSTM LookUp'!$B$5:$D$8, 3, FALSE)</f>
        <v>-75</v>
      </c>
      <c r="V4077" s="21">
        <f t="shared" si="1155"/>
        <v>-1.0178885921931737</v>
      </c>
      <c r="W4077" s="21">
        <f t="shared" si="1146"/>
        <v>340.89352785195166</v>
      </c>
      <c r="X4077" s="21">
        <f t="shared" si="1147"/>
        <v>0</v>
      </c>
      <c r="Y4077" s="21">
        <f t="shared" si="1148"/>
        <v>0</v>
      </c>
      <c r="Z4077" s="21">
        <f t="shared" si="1156"/>
        <v>0</v>
      </c>
      <c r="AA4077" s="21">
        <f t="shared" si="1149"/>
        <v>0</v>
      </c>
      <c r="AB4077" s="21">
        <f t="shared" si="1150"/>
        <v>0</v>
      </c>
      <c r="AC4077" s="21">
        <f t="shared" si="1151"/>
        <v>64.040000000000006</v>
      </c>
      <c r="AD4077" s="21">
        <f t="shared" si="1157"/>
        <v>0</v>
      </c>
      <c r="AE4077" s="21" t="str">
        <f t="shared" si="1152"/>
        <v>6/18/24:00</v>
      </c>
    </row>
    <row r="4078" spans="2:31">
      <c r="B4078" s="37">
        <v>6</v>
      </c>
      <c r="C4078" s="38">
        <v>19</v>
      </c>
      <c r="D4078" s="39">
        <v>1</v>
      </c>
      <c r="E4078" s="17">
        <v>16.7</v>
      </c>
      <c r="F4078" s="17">
        <v>0</v>
      </c>
      <c r="G4078" s="17">
        <v>0</v>
      </c>
      <c r="H4078" s="37">
        <f t="shared" si="1140"/>
        <v>62.059999999999995</v>
      </c>
      <c r="I4078" s="37">
        <f>IF(H4078&lt;'Roof Calculator'!$G$8, 1, 0)</f>
        <v>0</v>
      </c>
      <c r="J4078" s="37">
        <f>IF(H4078&gt;='Roof Calculator'!$G$8, 1, 0)</f>
        <v>1</v>
      </c>
      <c r="K4078" s="37">
        <f t="shared" si="1141"/>
        <v>0</v>
      </c>
      <c r="L4078" s="37">
        <f t="shared" si="1142"/>
        <v>62.059999999999995</v>
      </c>
      <c r="M4078" s="37">
        <v>0</v>
      </c>
      <c r="N4078" s="37">
        <f t="shared" si="1143"/>
        <v>0</v>
      </c>
      <c r="O4078" s="37">
        <v>0</v>
      </c>
      <c r="P4078" s="37">
        <v>0</v>
      </c>
      <c r="Q4078" s="21">
        <f t="shared" si="1144"/>
        <v>39.790999999999997</v>
      </c>
      <c r="R4078" s="21">
        <f t="shared" si="1153"/>
        <v>169.99999999999625</v>
      </c>
      <c r="S4078" s="21">
        <f t="shared" si="1154"/>
        <v>23.431361481485723</v>
      </c>
      <c r="T4078" s="21">
        <f t="shared" si="1145"/>
        <v>86.147999999999996</v>
      </c>
      <c r="U4078" s="37">
        <f>VLOOKUP(Time_Zone, 'LSTM LookUp'!$B$5:$D$8, 3, FALSE)</f>
        <v>-75</v>
      </c>
      <c r="V4078" s="21">
        <f t="shared" si="1155"/>
        <v>-1.0266492419425297</v>
      </c>
      <c r="W4078" s="21">
        <f t="shared" si="1146"/>
        <v>-4.108662310485629</v>
      </c>
      <c r="X4078" s="21">
        <f t="shared" si="1147"/>
        <v>0</v>
      </c>
      <c r="Y4078" s="21">
        <f t="shared" si="1148"/>
        <v>0</v>
      </c>
      <c r="Z4078" s="21">
        <f t="shared" si="1156"/>
        <v>0</v>
      </c>
      <c r="AA4078" s="21">
        <f t="shared" si="1149"/>
        <v>0</v>
      </c>
      <c r="AB4078" s="21">
        <f t="shared" si="1150"/>
        <v>0</v>
      </c>
      <c r="AC4078" s="21">
        <f t="shared" si="1151"/>
        <v>62.059999999999995</v>
      </c>
      <c r="AD4078" s="21">
        <f t="shared" si="1157"/>
        <v>0</v>
      </c>
      <c r="AE4078" s="21" t="str">
        <f t="shared" si="1152"/>
        <v>6/19/1:00</v>
      </c>
    </row>
    <row r="4079" spans="2:31">
      <c r="B4079" s="37">
        <v>6</v>
      </c>
      <c r="C4079" s="38">
        <v>19</v>
      </c>
      <c r="D4079" s="39">
        <v>2</v>
      </c>
      <c r="E4079" s="17">
        <v>16.100000000000001</v>
      </c>
      <c r="F4079" s="17">
        <v>0</v>
      </c>
      <c r="G4079" s="17">
        <v>0</v>
      </c>
      <c r="H4079" s="37">
        <f t="shared" si="1140"/>
        <v>60.980000000000004</v>
      </c>
      <c r="I4079" s="37">
        <f>IF(H4079&lt;'Roof Calculator'!$G$8, 1, 0)</f>
        <v>0</v>
      </c>
      <c r="J4079" s="37">
        <f>IF(H4079&gt;='Roof Calculator'!$G$8, 1, 0)</f>
        <v>1</v>
      </c>
      <c r="K4079" s="37">
        <f t="shared" si="1141"/>
        <v>0</v>
      </c>
      <c r="L4079" s="37">
        <f t="shared" si="1142"/>
        <v>60.980000000000004</v>
      </c>
      <c r="M4079" s="37">
        <v>0</v>
      </c>
      <c r="N4079" s="37">
        <f t="shared" si="1143"/>
        <v>0</v>
      </c>
      <c r="O4079" s="37">
        <v>0</v>
      </c>
      <c r="P4079" s="37">
        <v>0</v>
      </c>
      <c r="Q4079" s="21">
        <f t="shared" si="1144"/>
        <v>39.790999999999997</v>
      </c>
      <c r="R4079" s="21">
        <f t="shared" si="1153"/>
        <v>170.04166666666291</v>
      </c>
      <c r="S4079" s="21">
        <f t="shared" si="1154"/>
        <v>23.432045276362711</v>
      </c>
      <c r="T4079" s="21">
        <f t="shared" si="1145"/>
        <v>86.147999999999996</v>
      </c>
      <c r="U4079" s="37">
        <f>VLOOKUP(Time_Zone, 'LSTM LookUp'!$B$5:$D$8, 3, FALSE)</f>
        <v>-75</v>
      </c>
      <c r="V4079" s="21">
        <f t="shared" si="1155"/>
        <v>-1.0354105423622117</v>
      </c>
      <c r="W4079" s="21">
        <f t="shared" si="1146"/>
        <v>10.889147364409428</v>
      </c>
      <c r="X4079" s="21">
        <f t="shared" si="1147"/>
        <v>0</v>
      </c>
      <c r="Y4079" s="21">
        <f t="shared" si="1148"/>
        <v>0</v>
      </c>
      <c r="Z4079" s="21">
        <f t="shared" si="1156"/>
        <v>0</v>
      </c>
      <c r="AA4079" s="21">
        <f t="shared" si="1149"/>
        <v>0</v>
      </c>
      <c r="AB4079" s="21">
        <f t="shared" si="1150"/>
        <v>0</v>
      </c>
      <c r="AC4079" s="21">
        <f t="shared" si="1151"/>
        <v>60.980000000000004</v>
      </c>
      <c r="AD4079" s="21">
        <f t="shared" si="1157"/>
        <v>0</v>
      </c>
      <c r="AE4079" s="21" t="str">
        <f t="shared" si="1152"/>
        <v>6/19/2:00</v>
      </c>
    </row>
    <row r="4080" spans="2:31">
      <c r="B4080" s="37">
        <v>6</v>
      </c>
      <c r="C4080" s="38">
        <v>19</v>
      </c>
      <c r="D4080" s="39">
        <v>3</v>
      </c>
      <c r="E4080" s="17">
        <v>15.6</v>
      </c>
      <c r="F4080" s="17">
        <v>0</v>
      </c>
      <c r="G4080" s="17">
        <v>0</v>
      </c>
      <c r="H4080" s="37">
        <f t="shared" si="1140"/>
        <v>60.08</v>
      </c>
      <c r="I4080" s="37">
        <f>IF(H4080&lt;'Roof Calculator'!$G$8, 1, 0)</f>
        <v>0</v>
      </c>
      <c r="J4080" s="37">
        <f>IF(H4080&gt;='Roof Calculator'!$G$8, 1, 0)</f>
        <v>1</v>
      </c>
      <c r="K4080" s="37">
        <f t="shared" si="1141"/>
        <v>0</v>
      </c>
      <c r="L4080" s="37">
        <f t="shared" si="1142"/>
        <v>60.08</v>
      </c>
      <c r="M4080" s="37">
        <v>0</v>
      </c>
      <c r="N4080" s="37">
        <f t="shared" si="1143"/>
        <v>0</v>
      </c>
      <c r="O4080" s="37">
        <v>0</v>
      </c>
      <c r="P4080" s="37">
        <v>0</v>
      </c>
      <c r="Q4080" s="21">
        <f t="shared" si="1144"/>
        <v>39.790999999999997</v>
      </c>
      <c r="R4080" s="21">
        <f t="shared" si="1153"/>
        <v>170.08333333332956</v>
      </c>
      <c r="S4080" s="21">
        <f t="shared" si="1154"/>
        <v>23.432716299564763</v>
      </c>
      <c r="T4080" s="21">
        <f t="shared" si="1145"/>
        <v>86.147999999999996</v>
      </c>
      <c r="U4080" s="37">
        <f>VLOOKUP(Time_Zone, 'LSTM LookUp'!$B$5:$D$8, 3, FALSE)</f>
        <v>-75</v>
      </c>
      <c r="V4080" s="21">
        <f t="shared" si="1155"/>
        <v>-1.044172467157005</v>
      </c>
      <c r="W4080" s="21">
        <f t="shared" si="1146"/>
        <v>25.886956883210761</v>
      </c>
      <c r="X4080" s="21">
        <f t="shared" si="1147"/>
        <v>0</v>
      </c>
      <c r="Y4080" s="21">
        <f t="shared" si="1148"/>
        <v>0</v>
      </c>
      <c r="Z4080" s="21">
        <f t="shared" si="1156"/>
        <v>0</v>
      </c>
      <c r="AA4080" s="21">
        <f t="shared" si="1149"/>
        <v>0</v>
      </c>
      <c r="AB4080" s="21">
        <f t="shared" si="1150"/>
        <v>0</v>
      </c>
      <c r="AC4080" s="21">
        <f t="shared" si="1151"/>
        <v>60.08</v>
      </c>
      <c r="AD4080" s="21">
        <f t="shared" si="1157"/>
        <v>0</v>
      </c>
      <c r="AE4080" s="21" t="str">
        <f t="shared" si="1152"/>
        <v>6/19/3:00</v>
      </c>
    </row>
    <row r="4081" spans="2:31">
      <c r="B4081" s="37">
        <v>6</v>
      </c>
      <c r="C4081" s="38">
        <v>19</v>
      </c>
      <c r="D4081" s="39">
        <v>4</v>
      </c>
      <c r="E4081" s="17">
        <v>15</v>
      </c>
      <c r="F4081" s="17">
        <v>0</v>
      </c>
      <c r="G4081" s="17">
        <v>0</v>
      </c>
      <c r="H4081" s="37">
        <f t="shared" si="1140"/>
        <v>59</v>
      </c>
      <c r="I4081" s="37">
        <f>IF(H4081&lt;'Roof Calculator'!$G$8, 1, 0)</f>
        <v>0</v>
      </c>
      <c r="J4081" s="37">
        <f>IF(H4081&gt;='Roof Calculator'!$G$8, 1, 0)</f>
        <v>1</v>
      </c>
      <c r="K4081" s="37">
        <f t="shared" si="1141"/>
        <v>0</v>
      </c>
      <c r="L4081" s="37">
        <f t="shared" si="1142"/>
        <v>59</v>
      </c>
      <c r="M4081" s="37">
        <v>0</v>
      </c>
      <c r="N4081" s="37">
        <f t="shared" si="1143"/>
        <v>0</v>
      </c>
      <c r="O4081" s="37">
        <v>0</v>
      </c>
      <c r="P4081" s="37">
        <v>0</v>
      </c>
      <c r="Q4081" s="21">
        <f t="shared" si="1144"/>
        <v>39.790999999999997</v>
      </c>
      <c r="R4081" s="21">
        <f t="shared" si="1153"/>
        <v>170.12499999999622</v>
      </c>
      <c r="S4081" s="21">
        <f t="shared" si="1154"/>
        <v>23.433374550552273</v>
      </c>
      <c r="T4081" s="21">
        <f t="shared" si="1145"/>
        <v>86.147999999999996</v>
      </c>
      <c r="U4081" s="37">
        <f>VLOOKUP(Time_Zone, 'LSTM LookUp'!$B$5:$D$8, 3, FALSE)</f>
        <v>-75</v>
      </c>
      <c r="V4081" s="21">
        <f t="shared" si="1155"/>
        <v>-1.0529349900289522</v>
      </c>
      <c r="W4081" s="21">
        <f t="shared" si="1146"/>
        <v>40.884766252492767</v>
      </c>
      <c r="X4081" s="21">
        <f t="shared" si="1147"/>
        <v>0</v>
      </c>
      <c r="Y4081" s="21">
        <f t="shared" si="1148"/>
        <v>0</v>
      </c>
      <c r="Z4081" s="21">
        <f t="shared" si="1156"/>
        <v>0</v>
      </c>
      <c r="AA4081" s="21">
        <f t="shared" si="1149"/>
        <v>0</v>
      </c>
      <c r="AB4081" s="21">
        <f t="shared" si="1150"/>
        <v>0</v>
      </c>
      <c r="AC4081" s="21">
        <f t="shared" si="1151"/>
        <v>59</v>
      </c>
      <c r="AD4081" s="21">
        <f t="shared" si="1157"/>
        <v>0</v>
      </c>
      <c r="AE4081" s="21" t="str">
        <f t="shared" si="1152"/>
        <v>6/19/4:00</v>
      </c>
    </row>
    <row r="4082" spans="2:31">
      <c r="B4082" s="37">
        <v>6</v>
      </c>
      <c r="C4082" s="38">
        <v>19</v>
      </c>
      <c r="D4082" s="39">
        <v>5</v>
      </c>
      <c r="E4082" s="17">
        <v>14.4</v>
      </c>
      <c r="F4082" s="17">
        <v>0</v>
      </c>
      <c r="G4082" s="17">
        <v>0</v>
      </c>
      <c r="H4082" s="37">
        <f t="shared" si="1140"/>
        <v>57.92</v>
      </c>
      <c r="I4082" s="37">
        <f>IF(H4082&lt;'Roof Calculator'!$G$8, 1, 0)</f>
        <v>0</v>
      </c>
      <c r="J4082" s="37">
        <f>IF(H4082&gt;='Roof Calculator'!$G$8, 1, 0)</f>
        <v>1</v>
      </c>
      <c r="K4082" s="37">
        <f t="shared" si="1141"/>
        <v>0</v>
      </c>
      <c r="L4082" s="37">
        <f t="shared" si="1142"/>
        <v>57.92</v>
      </c>
      <c r="M4082" s="37">
        <v>0</v>
      </c>
      <c r="N4082" s="37">
        <f t="shared" si="1143"/>
        <v>0</v>
      </c>
      <c r="O4082" s="37">
        <v>0</v>
      </c>
      <c r="P4082" s="37">
        <v>0</v>
      </c>
      <c r="Q4082" s="21">
        <f t="shared" si="1144"/>
        <v>39.790999999999997</v>
      </c>
      <c r="R4082" s="21">
        <f t="shared" si="1153"/>
        <v>170.16666666666288</v>
      </c>
      <c r="S4082" s="21">
        <f t="shared" si="1154"/>
        <v>23.434020028795878</v>
      </c>
      <c r="T4082" s="21">
        <f t="shared" si="1145"/>
        <v>86.147999999999996</v>
      </c>
      <c r="U4082" s="37">
        <f>VLOOKUP(Time_Zone, 'LSTM LookUp'!$B$5:$D$8, 3, FALSE)</f>
        <v>-75</v>
      </c>
      <c r="V4082" s="21">
        <f t="shared" si="1155"/>
        <v>-1.0616980846774928</v>
      </c>
      <c r="W4082" s="21">
        <f t="shared" si="1146"/>
        <v>55.882575478830631</v>
      </c>
      <c r="X4082" s="21">
        <f t="shared" si="1147"/>
        <v>0</v>
      </c>
      <c r="Y4082" s="21">
        <f t="shared" si="1148"/>
        <v>0</v>
      </c>
      <c r="Z4082" s="21">
        <f t="shared" si="1156"/>
        <v>0</v>
      </c>
      <c r="AA4082" s="21">
        <f t="shared" si="1149"/>
        <v>0</v>
      </c>
      <c r="AB4082" s="21">
        <f t="shared" si="1150"/>
        <v>0</v>
      </c>
      <c r="AC4082" s="21">
        <f t="shared" si="1151"/>
        <v>57.92</v>
      </c>
      <c r="AD4082" s="21">
        <f t="shared" si="1157"/>
        <v>0</v>
      </c>
      <c r="AE4082" s="21" t="str">
        <f t="shared" si="1152"/>
        <v>6/19/5:00</v>
      </c>
    </row>
    <row r="4083" spans="2:31">
      <c r="B4083" s="37">
        <v>6</v>
      </c>
      <c r="C4083" s="38">
        <v>19</v>
      </c>
      <c r="D4083" s="39">
        <v>6</v>
      </c>
      <c r="E4083" s="17">
        <v>14.4</v>
      </c>
      <c r="F4083" s="17">
        <v>18</v>
      </c>
      <c r="G4083" s="17">
        <v>53</v>
      </c>
      <c r="H4083" s="37">
        <f t="shared" si="1140"/>
        <v>57.92</v>
      </c>
      <c r="I4083" s="37">
        <f>IF(H4083&lt;'Roof Calculator'!$G$8, 1, 0)</f>
        <v>0</v>
      </c>
      <c r="J4083" s="37">
        <f>IF(H4083&gt;='Roof Calculator'!$G$8, 1, 0)</f>
        <v>1</v>
      </c>
      <c r="K4083" s="37">
        <f t="shared" si="1141"/>
        <v>0</v>
      </c>
      <c r="L4083" s="37">
        <f t="shared" si="1142"/>
        <v>57.92</v>
      </c>
      <c r="M4083" s="37">
        <v>0</v>
      </c>
      <c r="N4083" s="37">
        <f t="shared" si="1143"/>
        <v>18</v>
      </c>
      <c r="O4083" s="37">
        <v>0</v>
      </c>
      <c r="P4083" s="37">
        <v>0</v>
      </c>
      <c r="Q4083" s="21">
        <f t="shared" si="1144"/>
        <v>39.790999999999997</v>
      </c>
      <c r="R4083" s="21">
        <f t="shared" si="1153"/>
        <v>170.20833333332953</v>
      </c>
      <c r="S4083" s="21">
        <f t="shared" si="1154"/>
        <v>23.434652733776481</v>
      </c>
      <c r="T4083" s="21">
        <f t="shared" si="1145"/>
        <v>86.147999999999996</v>
      </c>
      <c r="U4083" s="37">
        <f>VLOOKUP(Time_Zone, 'LSTM LookUp'!$B$5:$D$8, 3, FALSE)</f>
        <v>-75</v>
      </c>
      <c r="V4083" s="21">
        <f t="shared" si="1155"/>
        <v>-1.0704617247994455</v>
      </c>
      <c r="W4083" s="21">
        <f t="shared" si="1146"/>
        <v>70.880384568800139</v>
      </c>
      <c r="X4083" s="21">
        <f t="shared" si="1147"/>
        <v>25.728491845937668</v>
      </c>
      <c r="Y4083" s="21">
        <f t="shared" si="1148"/>
        <v>43.728491845937668</v>
      </c>
      <c r="Z4083" s="21">
        <f t="shared" si="1156"/>
        <v>13.861168169671064</v>
      </c>
      <c r="AA4083" s="21">
        <f t="shared" si="1149"/>
        <v>0</v>
      </c>
      <c r="AB4083" s="21">
        <f t="shared" si="1150"/>
        <v>13.861168169671064</v>
      </c>
      <c r="AC4083" s="21">
        <f t="shared" si="1151"/>
        <v>57.92</v>
      </c>
      <c r="AD4083" s="21">
        <f t="shared" si="1157"/>
        <v>13.861168169671064</v>
      </c>
      <c r="AE4083" s="21" t="str">
        <f t="shared" si="1152"/>
        <v>6/19/6:00</v>
      </c>
    </row>
    <row r="4084" spans="2:31">
      <c r="B4084" s="37">
        <v>6</v>
      </c>
      <c r="C4084" s="38">
        <v>19</v>
      </c>
      <c r="D4084" s="39">
        <v>7</v>
      </c>
      <c r="E4084" s="17">
        <v>16.7</v>
      </c>
      <c r="F4084" s="17">
        <v>75</v>
      </c>
      <c r="G4084" s="17">
        <v>249</v>
      </c>
      <c r="H4084" s="37">
        <f t="shared" si="1140"/>
        <v>62.059999999999995</v>
      </c>
      <c r="I4084" s="37">
        <f>IF(H4084&lt;'Roof Calculator'!$G$8, 1, 0)</f>
        <v>0</v>
      </c>
      <c r="J4084" s="37">
        <f>IF(H4084&gt;='Roof Calculator'!$G$8, 1, 0)</f>
        <v>1</v>
      </c>
      <c r="K4084" s="37">
        <f t="shared" si="1141"/>
        <v>0</v>
      </c>
      <c r="L4084" s="37">
        <f t="shared" si="1142"/>
        <v>62.059999999999995</v>
      </c>
      <c r="M4084" s="37">
        <v>0</v>
      </c>
      <c r="N4084" s="37">
        <f t="shared" si="1143"/>
        <v>75</v>
      </c>
      <c r="O4084" s="37">
        <v>0</v>
      </c>
      <c r="P4084" s="37">
        <v>0</v>
      </c>
      <c r="Q4084" s="21">
        <f t="shared" si="1144"/>
        <v>39.790999999999997</v>
      </c>
      <c r="R4084" s="21">
        <f t="shared" si="1153"/>
        <v>170.24999999999619</v>
      </c>
      <c r="S4084" s="21">
        <f t="shared" si="1154"/>
        <v>23.435272664985238</v>
      </c>
      <c r="T4084" s="21">
        <f t="shared" si="1145"/>
        <v>86.147999999999996</v>
      </c>
      <c r="U4084" s="37">
        <f>VLOOKUP(Time_Zone, 'LSTM LookUp'!$B$5:$D$8, 3, FALSE)</f>
        <v>-75</v>
      </c>
      <c r="V4084" s="21">
        <f t="shared" si="1155"/>
        <v>-1.0792258840891311</v>
      </c>
      <c r="W4084" s="21">
        <f t="shared" si="1146"/>
        <v>85.878193528977704</v>
      </c>
      <c r="X4084" s="21">
        <f t="shared" si="1147"/>
        <v>75.996083589870466</v>
      </c>
      <c r="Y4084" s="21">
        <f t="shared" si="1148"/>
        <v>150.99608358987047</v>
      </c>
      <c r="Z4084" s="21">
        <f t="shared" si="1156"/>
        <v>47.86312125684114</v>
      </c>
      <c r="AA4084" s="21">
        <f t="shared" si="1149"/>
        <v>0</v>
      </c>
      <c r="AB4084" s="21">
        <f t="shared" si="1150"/>
        <v>47.86312125684114</v>
      </c>
      <c r="AC4084" s="21">
        <f t="shared" si="1151"/>
        <v>62.059999999999995</v>
      </c>
      <c r="AD4084" s="21">
        <f t="shared" si="1157"/>
        <v>47.86312125684114</v>
      </c>
      <c r="AE4084" s="21" t="str">
        <f t="shared" si="1152"/>
        <v>6/19/7:00</v>
      </c>
    </row>
    <row r="4085" spans="2:31">
      <c r="B4085" s="37">
        <v>6</v>
      </c>
      <c r="C4085" s="38">
        <v>19</v>
      </c>
      <c r="D4085" s="39">
        <v>8</v>
      </c>
      <c r="E4085" s="17">
        <v>19.399999999999999</v>
      </c>
      <c r="F4085" s="17">
        <v>131</v>
      </c>
      <c r="G4085" s="17">
        <v>448</v>
      </c>
      <c r="H4085" s="37">
        <f t="shared" si="1140"/>
        <v>66.92</v>
      </c>
      <c r="I4085" s="37">
        <f>IF(H4085&lt;'Roof Calculator'!$G$8, 1, 0)</f>
        <v>0</v>
      </c>
      <c r="J4085" s="37">
        <f>IF(H4085&gt;='Roof Calculator'!$G$8, 1, 0)</f>
        <v>1</v>
      </c>
      <c r="K4085" s="37">
        <f t="shared" si="1141"/>
        <v>0</v>
      </c>
      <c r="L4085" s="37">
        <f t="shared" si="1142"/>
        <v>66.92</v>
      </c>
      <c r="M4085" s="37">
        <v>0</v>
      </c>
      <c r="N4085" s="37">
        <f t="shared" si="1143"/>
        <v>131</v>
      </c>
      <c r="O4085" s="37">
        <v>0</v>
      </c>
      <c r="P4085" s="37">
        <v>0</v>
      </c>
      <c r="Q4085" s="21">
        <f t="shared" si="1144"/>
        <v>39.790999999999997</v>
      </c>
      <c r="R4085" s="21">
        <f t="shared" si="1153"/>
        <v>170.29166666666285</v>
      </c>
      <c r="S4085" s="21">
        <f t="shared" si="1154"/>
        <v>23.43587982192356</v>
      </c>
      <c r="T4085" s="21">
        <f t="shared" si="1145"/>
        <v>86.147999999999996</v>
      </c>
      <c r="U4085" s="37">
        <f>VLOOKUP(Time_Zone, 'LSTM LookUp'!$B$5:$D$8, 3, FALSE)</f>
        <v>-75</v>
      </c>
      <c r="V4085" s="21">
        <f t="shared" si="1155"/>
        <v>-1.0879905362383839</v>
      </c>
      <c r="W4085" s="21">
        <f t="shared" si="1146"/>
        <v>100.87600236594041</v>
      </c>
      <c r="X4085" s="21">
        <f t="shared" si="1147"/>
        <v>54.439316521198904</v>
      </c>
      <c r="Y4085" s="21">
        <f t="shared" si="1148"/>
        <v>185.43931652119892</v>
      </c>
      <c r="Z4085" s="21">
        <f t="shared" si="1156"/>
        <v>58.781024523442099</v>
      </c>
      <c r="AA4085" s="21">
        <f t="shared" si="1149"/>
        <v>0</v>
      </c>
      <c r="AB4085" s="21">
        <f t="shared" si="1150"/>
        <v>58.781024523442099</v>
      </c>
      <c r="AC4085" s="21">
        <f t="shared" si="1151"/>
        <v>66.92</v>
      </c>
      <c r="AD4085" s="21">
        <f t="shared" si="1157"/>
        <v>58.781024523442099</v>
      </c>
      <c r="AE4085" s="21" t="str">
        <f t="shared" si="1152"/>
        <v>6/19/8:00</v>
      </c>
    </row>
    <row r="4086" spans="2:31">
      <c r="B4086" s="37">
        <v>6</v>
      </c>
      <c r="C4086" s="38">
        <v>19</v>
      </c>
      <c r="D4086" s="39">
        <v>9</v>
      </c>
      <c r="E4086" s="17">
        <v>22.2</v>
      </c>
      <c r="F4086" s="17">
        <v>105</v>
      </c>
      <c r="G4086" s="17">
        <v>723</v>
      </c>
      <c r="H4086" s="37">
        <f t="shared" si="1140"/>
        <v>71.959999999999994</v>
      </c>
      <c r="I4086" s="37">
        <f>IF(H4086&lt;'Roof Calculator'!$G$8, 1, 0)</f>
        <v>0</v>
      </c>
      <c r="J4086" s="37">
        <f>IF(H4086&gt;='Roof Calculator'!$G$8, 1, 0)</f>
        <v>1</v>
      </c>
      <c r="K4086" s="37">
        <f t="shared" si="1141"/>
        <v>0</v>
      </c>
      <c r="L4086" s="37">
        <f t="shared" si="1142"/>
        <v>71.959999999999994</v>
      </c>
      <c r="M4086" s="37">
        <v>0</v>
      </c>
      <c r="N4086" s="37">
        <f t="shared" si="1143"/>
        <v>105</v>
      </c>
      <c r="O4086" s="37">
        <v>0</v>
      </c>
      <c r="P4086" s="37">
        <v>0</v>
      </c>
      <c r="Q4086" s="21">
        <f t="shared" si="1144"/>
        <v>39.790999999999997</v>
      </c>
      <c r="R4086" s="21">
        <f t="shared" si="1153"/>
        <v>170.33333333332951</v>
      </c>
      <c r="S4086" s="21">
        <f t="shared" si="1154"/>
        <v>23.436474204103114</v>
      </c>
      <c r="T4086" s="21">
        <f t="shared" si="1145"/>
        <v>86.147999999999996</v>
      </c>
      <c r="U4086" s="37">
        <f>VLOOKUP(Time_Zone, 'LSTM LookUp'!$B$5:$D$8, 3, FALSE)</f>
        <v>-75</v>
      </c>
      <c r="V4086" s="21">
        <f t="shared" si="1155"/>
        <v>-1.0967556549366297</v>
      </c>
      <c r="W4086" s="21">
        <f t="shared" si="1146"/>
        <v>115.87381108626585</v>
      </c>
      <c r="X4086" s="21">
        <f t="shared" si="1147"/>
        <v>-38.397393642014528</v>
      </c>
      <c r="Y4086" s="21">
        <f t="shared" si="1148"/>
        <v>66.602606357985479</v>
      </c>
      <c r="Z4086" s="21">
        <f t="shared" si="1156"/>
        <v>21.11186295925738</v>
      </c>
      <c r="AA4086" s="21">
        <f t="shared" si="1149"/>
        <v>0</v>
      </c>
      <c r="AB4086" s="21">
        <f t="shared" si="1150"/>
        <v>21.11186295925738</v>
      </c>
      <c r="AC4086" s="21">
        <f t="shared" si="1151"/>
        <v>71.959999999999994</v>
      </c>
      <c r="AD4086" s="21">
        <f t="shared" si="1157"/>
        <v>21.11186295925738</v>
      </c>
      <c r="AE4086" s="21" t="str">
        <f t="shared" si="1152"/>
        <v>6/19/9:00</v>
      </c>
    </row>
    <row r="4087" spans="2:31">
      <c r="B4087" s="37">
        <v>6</v>
      </c>
      <c r="C4087" s="38">
        <v>19</v>
      </c>
      <c r="D4087" s="39">
        <v>10</v>
      </c>
      <c r="E4087" s="17">
        <v>24.4</v>
      </c>
      <c r="F4087" s="17">
        <v>126</v>
      </c>
      <c r="G4087" s="17">
        <v>787</v>
      </c>
      <c r="H4087" s="37">
        <f t="shared" si="1140"/>
        <v>75.92</v>
      </c>
      <c r="I4087" s="37">
        <f>IF(H4087&lt;'Roof Calculator'!$G$8, 1, 0)</f>
        <v>0</v>
      </c>
      <c r="J4087" s="37">
        <f>IF(H4087&gt;='Roof Calculator'!$G$8, 1, 0)</f>
        <v>1</v>
      </c>
      <c r="K4087" s="37">
        <f t="shared" si="1141"/>
        <v>0</v>
      </c>
      <c r="L4087" s="37">
        <f t="shared" si="1142"/>
        <v>75.92</v>
      </c>
      <c r="M4087" s="37">
        <v>0</v>
      </c>
      <c r="N4087" s="37">
        <f t="shared" si="1143"/>
        <v>126</v>
      </c>
      <c r="O4087" s="37">
        <v>0</v>
      </c>
      <c r="P4087" s="37">
        <v>0</v>
      </c>
      <c r="Q4087" s="21">
        <f t="shared" si="1144"/>
        <v>39.790999999999997</v>
      </c>
      <c r="R4087" s="21">
        <f t="shared" si="1153"/>
        <v>170.37499999999616</v>
      </c>
      <c r="S4087" s="21">
        <f t="shared" si="1154"/>
        <v>23.437055811045838</v>
      </c>
      <c r="T4087" s="21">
        <f t="shared" si="1145"/>
        <v>86.147999999999996</v>
      </c>
      <c r="U4087" s="37">
        <f>VLOOKUP(Time_Zone, 'LSTM LookUp'!$B$5:$D$8, 3, FALSE)</f>
        <v>-75</v>
      </c>
      <c r="V4087" s="21">
        <f t="shared" si="1155"/>
        <v>-1.105521213870956</v>
      </c>
      <c r="W4087" s="21">
        <f t="shared" si="1146"/>
        <v>130.87161969653226</v>
      </c>
      <c r="X4087" s="21">
        <f t="shared" si="1147"/>
        <v>-162.72953430709646</v>
      </c>
      <c r="Y4087" s="21">
        <f t="shared" si="1148"/>
        <v>-36.729534307096458</v>
      </c>
      <c r="Z4087" s="21">
        <f t="shared" si="1156"/>
        <v>-11.642620871034293</v>
      </c>
      <c r="AA4087" s="21">
        <f t="shared" si="1149"/>
        <v>0</v>
      </c>
      <c r="AB4087" s="21">
        <f t="shared" si="1150"/>
        <v>-11.642620871034293</v>
      </c>
      <c r="AC4087" s="21">
        <f t="shared" si="1151"/>
        <v>75.92</v>
      </c>
      <c r="AD4087" s="21">
        <f t="shared" si="1157"/>
        <v>-11.642620871034293</v>
      </c>
      <c r="AE4087" s="21" t="str">
        <f t="shared" si="1152"/>
        <v>6/19/10:00</v>
      </c>
    </row>
    <row r="4088" spans="2:31">
      <c r="B4088" s="37">
        <v>6</v>
      </c>
      <c r="C4088" s="38">
        <v>19</v>
      </c>
      <c r="D4088" s="39">
        <v>11</v>
      </c>
      <c r="E4088" s="17">
        <v>25.6</v>
      </c>
      <c r="F4088" s="17">
        <v>144</v>
      </c>
      <c r="G4088" s="17">
        <v>788</v>
      </c>
      <c r="H4088" s="37">
        <f t="shared" si="1140"/>
        <v>78.08</v>
      </c>
      <c r="I4088" s="37">
        <f>IF(H4088&lt;'Roof Calculator'!$G$8, 1, 0)</f>
        <v>0</v>
      </c>
      <c r="J4088" s="37">
        <f>IF(H4088&gt;='Roof Calculator'!$G$8, 1, 0)</f>
        <v>1</v>
      </c>
      <c r="K4088" s="37">
        <f t="shared" si="1141"/>
        <v>0</v>
      </c>
      <c r="L4088" s="37">
        <f t="shared" si="1142"/>
        <v>78.08</v>
      </c>
      <c r="M4088" s="37">
        <v>0</v>
      </c>
      <c r="N4088" s="37">
        <f t="shared" si="1143"/>
        <v>144</v>
      </c>
      <c r="O4088" s="37">
        <v>0</v>
      </c>
      <c r="P4088" s="37">
        <v>0</v>
      </c>
      <c r="Q4088" s="21">
        <f t="shared" si="1144"/>
        <v>39.790999999999997</v>
      </c>
      <c r="R4088" s="21">
        <f t="shared" si="1153"/>
        <v>170.41666666666282</v>
      </c>
      <c r="S4088" s="21">
        <f t="shared" si="1154"/>
        <v>23.437624642283915</v>
      </c>
      <c r="T4088" s="21">
        <f t="shared" si="1145"/>
        <v>86.147999999999996</v>
      </c>
      <c r="U4088" s="37">
        <f>VLOOKUP(Time_Zone, 'LSTM LookUp'!$B$5:$D$8, 3, FALSE)</f>
        <v>-75</v>
      </c>
      <c r="V4088" s="21">
        <f t="shared" si="1155"/>
        <v>-1.1142871867261275</v>
      </c>
      <c r="W4088" s="21">
        <f t="shared" si="1146"/>
        <v>145.86942820331848</v>
      </c>
      <c r="X4088" s="21">
        <f t="shared" si="1147"/>
        <v>-259.25614895723106</v>
      </c>
      <c r="Y4088" s="21">
        <f t="shared" si="1148"/>
        <v>-115.25614895723106</v>
      </c>
      <c r="Z4088" s="21">
        <f t="shared" si="1156"/>
        <v>-36.534186198631772</v>
      </c>
      <c r="AA4088" s="21">
        <f t="shared" si="1149"/>
        <v>0</v>
      </c>
      <c r="AB4088" s="21">
        <f t="shared" si="1150"/>
        <v>-36.534186198631772</v>
      </c>
      <c r="AC4088" s="21">
        <f t="shared" si="1151"/>
        <v>78.08</v>
      </c>
      <c r="AD4088" s="21">
        <f t="shared" si="1157"/>
        <v>-36.534186198631772</v>
      </c>
      <c r="AE4088" s="21" t="str">
        <f t="shared" si="1152"/>
        <v>6/19/11:00</v>
      </c>
    </row>
    <row r="4089" spans="2:31">
      <c r="B4089" s="37">
        <v>6</v>
      </c>
      <c r="C4089" s="38">
        <v>19</v>
      </c>
      <c r="D4089" s="39">
        <v>12</v>
      </c>
      <c r="E4089" s="17">
        <v>26.7</v>
      </c>
      <c r="F4089" s="17">
        <v>135</v>
      </c>
      <c r="G4089" s="17">
        <v>815</v>
      </c>
      <c r="H4089" s="37">
        <f t="shared" si="1140"/>
        <v>80.06</v>
      </c>
      <c r="I4089" s="37">
        <f>IF(H4089&lt;'Roof Calculator'!$G$8, 1, 0)</f>
        <v>0</v>
      </c>
      <c r="J4089" s="37">
        <f>IF(H4089&gt;='Roof Calculator'!$G$8, 1, 0)</f>
        <v>1</v>
      </c>
      <c r="K4089" s="37">
        <f t="shared" si="1141"/>
        <v>0</v>
      </c>
      <c r="L4089" s="37">
        <f t="shared" si="1142"/>
        <v>80.06</v>
      </c>
      <c r="M4089" s="37">
        <v>0</v>
      </c>
      <c r="N4089" s="37">
        <f t="shared" si="1143"/>
        <v>135</v>
      </c>
      <c r="O4089" s="37">
        <v>0</v>
      </c>
      <c r="P4089" s="37">
        <v>0</v>
      </c>
      <c r="Q4089" s="21">
        <f t="shared" si="1144"/>
        <v>39.790999999999997</v>
      </c>
      <c r="R4089" s="21">
        <f t="shared" si="1153"/>
        <v>170.45833333332948</v>
      </c>
      <c r="S4089" s="21">
        <f t="shared" si="1154"/>
        <v>23.438180697359815</v>
      </c>
      <c r="T4089" s="21">
        <f t="shared" si="1145"/>
        <v>86.147999999999996</v>
      </c>
      <c r="U4089" s="37">
        <f>VLOOKUP(Time_Zone, 'LSTM LookUp'!$B$5:$D$8, 3, FALSE)</f>
        <v>-75</v>
      </c>
      <c r="V4089" s="21">
        <f t="shared" si="1155"/>
        <v>-1.1230535471847105</v>
      </c>
      <c r="W4089" s="21">
        <f t="shared" si="1146"/>
        <v>160.86723661320383</v>
      </c>
      <c r="X4089" s="21">
        <f t="shared" si="1147"/>
        <v>-335.35677368566331</v>
      </c>
      <c r="Y4089" s="21">
        <f t="shared" si="1148"/>
        <v>-200.35677368566331</v>
      </c>
      <c r="Z4089" s="21">
        <f t="shared" si="1156"/>
        <v>-63.509597901847201</v>
      </c>
      <c r="AA4089" s="21">
        <f t="shared" si="1149"/>
        <v>0</v>
      </c>
      <c r="AB4089" s="21">
        <f t="shared" si="1150"/>
        <v>-63.509597901847201</v>
      </c>
      <c r="AC4089" s="21">
        <f t="shared" si="1151"/>
        <v>80.06</v>
      </c>
      <c r="AD4089" s="21">
        <f t="shared" si="1157"/>
        <v>-63.509597901847201</v>
      </c>
      <c r="AE4089" s="21" t="str">
        <f t="shared" si="1152"/>
        <v>6/19/12:00</v>
      </c>
    </row>
    <row r="4090" spans="2:31">
      <c r="B4090" s="37">
        <v>6</v>
      </c>
      <c r="C4090" s="38">
        <v>19</v>
      </c>
      <c r="D4090" s="39">
        <v>13</v>
      </c>
      <c r="E4090" s="17">
        <v>27.8</v>
      </c>
      <c r="F4090" s="17">
        <v>198</v>
      </c>
      <c r="G4090" s="17">
        <v>778</v>
      </c>
      <c r="H4090" s="37">
        <f t="shared" si="1140"/>
        <v>82.04</v>
      </c>
      <c r="I4090" s="37">
        <f>IF(H4090&lt;'Roof Calculator'!$G$8, 1, 0)</f>
        <v>0</v>
      </c>
      <c r="J4090" s="37">
        <f>IF(H4090&gt;='Roof Calculator'!$G$8, 1, 0)</f>
        <v>1</v>
      </c>
      <c r="K4090" s="37">
        <f t="shared" si="1141"/>
        <v>0</v>
      </c>
      <c r="L4090" s="37">
        <f t="shared" si="1142"/>
        <v>82.04</v>
      </c>
      <c r="M4090" s="37">
        <v>0</v>
      </c>
      <c r="N4090" s="37">
        <f t="shared" si="1143"/>
        <v>198</v>
      </c>
      <c r="O4090" s="37">
        <v>0</v>
      </c>
      <c r="P4090" s="37">
        <v>0</v>
      </c>
      <c r="Q4090" s="21">
        <f t="shared" si="1144"/>
        <v>39.790999999999997</v>
      </c>
      <c r="R4090" s="21">
        <f t="shared" si="1153"/>
        <v>170.49999999999613</v>
      </c>
      <c r="S4090" s="21">
        <f t="shared" si="1154"/>
        <v>23.438723975826246</v>
      </c>
      <c r="T4090" s="21">
        <f t="shared" si="1145"/>
        <v>86.147999999999996</v>
      </c>
      <c r="U4090" s="37">
        <f>VLOOKUP(Time_Zone, 'LSTM LookUp'!$B$5:$D$8, 3, FALSE)</f>
        <v>-75</v>
      </c>
      <c r="V4090" s="21">
        <f t="shared" si="1155"/>
        <v>-1.1318202689270611</v>
      </c>
      <c r="W4090" s="21">
        <f t="shared" si="1146"/>
        <v>175.86504493276823</v>
      </c>
      <c r="X4090" s="21">
        <f t="shared" si="1147"/>
        <v>-348.99472702150734</v>
      </c>
      <c r="Y4090" s="21">
        <f t="shared" si="1148"/>
        <v>-150.99472702150734</v>
      </c>
      <c r="Z4090" s="21">
        <f t="shared" si="1156"/>
        <v>-47.862691248363348</v>
      </c>
      <c r="AA4090" s="21">
        <f t="shared" si="1149"/>
        <v>0</v>
      </c>
      <c r="AB4090" s="21">
        <f t="shared" si="1150"/>
        <v>-47.862691248363348</v>
      </c>
      <c r="AC4090" s="21">
        <f t="shared" si="1151"/>
        <v>82.04</v>
      </c>
      <c r="AD4090" s="21">
        <f t="shared" si="1157"/>
        <v>-47.862691248363348</v>
      </c>
      <c r="AE4090" s="21" t="str">
        <f t="shared" si="1152"/>
        <v>6/19/13:00</v>
      </c>
    </row>
    <row r="4091" spans="2:31">
      <c r="B4091" s="37">
        <v>6</v>
      </c>
      <c r="C4091" s="38">
        <v>19</v>
      </c>
      <c r="D4091" s="39">
        <v>14</v>
      </c>
      <c r="E4091" s="17">
        <v>28.9</v>
      </c>
      <c r="F4091" s="17">
        <v>247</v>
      </c>
      <c r="G4091" s="17">
        <v>667</v>
      </c>
      <c r="H4091" s="37">
        <f t="shared" si="1140"/>
        <v>84.02</v>
      </c>
      <c r="I4091" s="37">
        <f>IF(H4091&lt;'Roof Calculator'!$G$8, 1, 0)</f>
        <v>0</v>
      </c>
      <c r="J4091" s="37">
        <f>IF(H4091&gt;='Roof Calculator'!$G$8, 1, 0)</f>
        <v>1</v>
      </c>
      <c r="K4091" s="37">
        <f t="shared" si="1141"/>
        <v>0</v>
      </c>
      <c r="L4091" s="37">
        <f t="shared" si="1142"/>
        <v>84.02</v>
      </c>
      <c r="M4091" s="37">
        <v>0</v>
      </c>
      <c r="N4091" s="37">
        <f t="shared" si="1143"/>
        <v>247</v>
      </c>
      <c r="O4091" s="37">
        <v>0</v>
      </c>
      <c r="P4091" s="37">
        <v>0</v>
      </c>
      <c r="Q4091" s="21">
        <f t="shared" si="1144"/>
        <v>39.790999999999997</v>
      </c>
      <c r="R4091" s="21">
        <f t="shared" si="1153"/>
        <v>170.54166666666279</v>
      </c>
      <c r="S4091" s="21">
        <f t="shared" si="1154"/>
        <v>23.439254477246205</v>
      </c>
      <c r="T4091" s="21">
        <f t="shared" si="1145"/>
        <v>86.147999999999996</v>
      </c>
      <c r="U4091" s="37">
        <f>VLOOKUP(Time_Zone, 'LSTM LookUp'!$B$5:$D$8, 3, FALSE)</f>
        <v>-75</v>
      </c>
      <c r="V4091" s="21">
        <f t="shared" si="1155"/>
        <v>-1.1405873256314454</v>
      </c>
      <c r="W4091" s="21">
        <f t="shared" si="1146"/>
        <v>190.8628531685921</v>
      </c>
      <c r="X4091" s="21">
        <f t="shared" si="1147"/>
        <v>-291.99506763764231</v>
      </c>
      <c r="Y4091" s="21">
        <f t="shared" si="1148"/>
        <v>-44.995067637642308</v>
      </c>
      <c r="Z4091" s="21">
        <f t="shared" si="1156"/>
        <v>-14.262650574102153</v>
      </c>
      <c r="AA4091" s="21">
        <f t="shared" si="1149"/>
        <v>0</v>
      </c>
      <c r="AB4091" s="21">
        <f t="shared" si="1150"/>
        <v>-14.262650574102153</v>
      </c>
      <c r="AC4091" s="21">
        <f t="shared" si="1151"/>
        <v>84.02</v>
      </c>
      <c r="AD4091" s="21">
        <f t="shared" si="1157"/>
        <v>-14.262650574102153</v>
      </c>
      <c r="AE4091" s="21" t="str">
        <f t="shared" si="1152"/>
        <v>6/19/14:00</v>
      </c>
    </row>
    <row r="4092" spans="2:31">
      <c r="B4092" s="37">
        <v>6</v>
      </c>
      <c r="C4092" s="38">
        <v>19</v>
      </c>
      <c r="D4092" s="39">
        <v>15</v>
      </c>
      <c r="E4092" s="17">
        <v>28.9</v>
      </c>
      <c r="F4092" s="17">
        <v>162</v>
      </c>
      <c r="G4092" s="17">
        <v>826</v>
      </c>
      <c r="H4092" s="37">
        <f t="shared" si="1140"/>
        <v>84.02</v>
      </c>
      <c r="I4092" s="37">
        <f>IF(H4092&lt;'Roof Calculator'!$G$8, 1, 0)</f>
        <v>0</v>
      </c>
      <c r="J4092" s="37">
        <f>IF(H4092&gt;='Roof Calculator'!$G$8, 1, 0)</f>
        <v>1</v>
      </c>
      <c r="K4092" s="37">
        <f t="shared" si="1141"/>
        <v>0</v>
      </c>
      <c r="L4092" s="37">
        <f t="shared" si="1142"/>
        <v>84.02</v>
      </c>
      <c r="M4092" s="37">
        <v>0</v>
      </c>
      <c r="N4092" s="37">
        <f t="shared" si="1143"/>
        <v>162</v>
      </c>
      <c r="O4092" s="37">
        <v>0</v>
      </c>
      <c r="P4092" s="37">
        <v>0</v>
      </c>
      <c r="Q4092" s="21">
        <f t="shared" si="1144"/>
        <v>39.790999999999997</v>
      </c>
      <c r="R4092" s="21">
        <f t="shared" si="1153"/>
        <v>170.58333333332945</v>
      </c>
      <c r="S4092" s="21">
        <f t="shared" si="1154"/>
        <v>23.439772201192934</v>
      </c>
      <c r="T4092" s="21">
        <f t="shared" si="1145"/>
        <v>86.147999999999996</v>
      </c>
      <c r="U4092" s="37">
        <f>VLOOKUP(Time_Zone, 'LSTM LookUp'!$B$5:$D$8, 3, FALSE)</f>
        <v>-75</v>
      </c>
      <c r="V4092" s="21">
        <f t="shared" si="1155"/>
        <v>-1.1493546909740515</v>
      </c>
      <c r="W4092" s="21">
        <f t="shared" si="1146"/>
        <v>205.86066132725648</v>
      </c>
      <c r="X4092" s="21">
        <f t="shared" si="1147"/>
        <v>-313.7148052280578</v>
      </c>
      <c r="Y4092" s="21">
        <f t="shared" si="1148"/>
        <v>-151.7148052280578</v>
      </c>
      <c r="Z4092" s="21">
        <f t="shared" si="1156"/>
        <v>-48.090943463223077</v>
      </c>
      <c r="AA4092" s="21">
        <f t="shared" si="1149"/>
        <v>0</v>
      </c>
      <c r="AB4092" s="21">
        <f t="shared" si="1150"/>
        <v>-48.090943463223077</v>
      </c>
      <c r="AC4092" s="21">
        <f t="shared" si="1151"/>
        <v>84.02</v>
      </c>
      <c r="AD4092" s="21">
        <f t="shared" si="1157"/>
        <v>-48.090943463223077</v>
      </c>
      <c r="AE4092" s="21" t="str">
        <f t="shared" si="1152"/>
        <v>6/19/15:00</v>
      </c>
    </row>
    <row r="4093" spans="2:31">
      <c r="B4093" s="37">
        <v>6</v>
      </c>
      <c r="C4093" s="38">
        <v>19</v>
      </c>
      <c r="D4093" s="39">
        <v>16</v>
      </c>
      <c r="E4093" s="17">
        <v>29.4</v>
      </c>
      <c r="F4093" s="17">
        <v>153</v>
      </c>
      <c r="G4093" s="17">
        <v>750</v>
      </c>
      <c r="H4093" s="37">
        <f t="shared" si="1140"/>
        <v>84.919999999999987</v>
      </c>
      <c r="I4093" s="37">
        <f>IF(H4093&lt;'Roof Calculator'!$G$8, 1, 0)</f>
        <v>0</v>
      </c>
      <c r="J4093" s="37">
        <f>IF(H4093&gt;='Roof Calculator'!$G$8, 1, 0)</f>
        <v>1</v>
      </c>
      <c r="K4093" s="37">
        <f t="shared" si="1141"/>
        <v>0</v>
      </c>
      <c r="L4093" s="37">
        <f t="shared" si="1142"/>
        <v>84.919999999999987</v>
      </c>
      <c r="M4093" s="37">
        <v>0</v>
      </c>
      <c r="N4093" s="37">
        <f t="shared" si="1143"/>
        <v>153</v>
      </c>
      <c r="O4093" s="37">
        <v>0</v>
      </c>
      <c r="P4093" s="37">
        <v>0</v>
      </c>
      <c r="Q4093" s="21">
        <f t="shared" si="1144"/>
        <v>39.790999999999997</v>
      </c>
      <c r="R4093" s="21">
        <f t="shared" si="1153"/>
        <v>170.62499999999611</v>
      </c>
      <c r="S4093" s="21">
        <f t="shared" si="1154"/>
        <v>23.440277147249958</v>
      </c>
      <c r="T4093" s="21">
        <f t="shared" si="1145"/>
        <v>86.147999999999996</v>
      </c>
      <c r="U4093" s="37">
        <f>VLOOKUP(Time_Zone, 'LSTM LookUp'!$B$5:$D$8, 3, FALSE)</f>
        <v>-75</v>
      </c>
      <c r="V4093" s="21">
        <f t="shared" si="1155"/>
        <v>-1.1581223386290689</v>
      </c>
      <c r="W4093" s="21">
        <f t="shared" si="1146"/>
        <v>220.85846941534274</v>
      </c>
      <c r="X4093" s="21">
        <f t="shared" si="1147"/>
        <v>-208.95589288877258</v>
      </c>
      <c r="Y4093" s="21">
        <f t="shared" si="1148"/>
        <v>-55.955892888772581</v>
      </c>
      <c r="Z4093" s="21">
        <f t="shared" si="1156"/>
        <v>-17.737040741034193</v>
      </c>
      <c r="AA4093" s="21">
        <f t="shared" si="1149"/>
        <v>0</v>
      </c>
      <c r="AB4093" s="21">
        <f t="shared" si="1150"/>
        <v>-17.737040741034193</v>
      </c>
      <c r="AC4093" s="21">
        <f t="shared" si="1151"/>
        <v>84.919999999999987</v>
      </c>
      <c r="AD4093" s="21">
        <f t="shared" si="1157"/>
        <v>-17.737040741034193</v>
      </c>
      <c r="AE4093" s="21" t="str">
        <f t="shared" si="1152"/>
        <v>6/19/16:00</v>
      </c>
    </row>
    <row r="4094" spans="2:31">
      <c r="B4094" s="37">
        <v>6</v>
      </c>
      <c r="C4094" s="38">
        <v>19</v>
      </c>
      <c r="D4094" s="39">
        <v>17</v>
      </c>
      <c r="E4094" s="17">
        <v>30</v>
      </c>
      <c r="F4094" s="17">
        <v>177</v>
      </c>
      <c r="G4094" s="17">
        <v>572</v>
      </c>
      <c r="H4094" s="37">
        <f t="shared" si="1140"/>
        <v>86</v>
      </c>
      <c r="I4094" s="37">
        <f>IF(H4094&lt;'Roof Calculator'!$G$8, 1, 0)</f>
        <v>0</v>
      </c>
      <c r="J4094" s="37">
        <f>IF(H4094&gt;='Roof Calculator'!$G$8, 1, 0)</f>
        <v>1</v>
      </c>
      <c r="K4094" s="37">
        <f t="shared" si="1141"/>
        <v>0</v>
      </c>
      <c r="L4094" s="37">
        <f t="shared" si="1142"/>
        <v>86</v>
      </c>
      <c r="M4094" s="37">
        <v>0</v>
      </c>
      <c r="N4094" s="37">
        <f t="shared" si="1143"/>
        <v>177</v>
      </c>
      <c r="O4094" s="37">
        <v>0</v>
      </c>
      <c r="P4094" s="37">
        <v>0</v>
      </c>
      <c r="Q4094" s="21">
        <f t="shared" si="1144"/>
        <v>39.790999999999997</v>
      </c>
      <c r="R4094" s="21">
        <f t="shared" si="1153"/>
        <v>170.66666666666276</v>
      </c>
      <c r="S4094" s="21">
        <f t="shared" si="1154"/>
        <v>23.440769315011067</v>
      </c>
      <c r="T4094" s="21">
        <f t="shared" si="1145"/>
        <v>86.147999999999996</v>
      </c>
      <c r="U4094" s="37">
        <f>VLOOKUP(Time_Zone, 'LSTM LookUp'!$B$5:$D$8, 3, FALSE)</f>
        <v>-75</v>
      </c>
      <c r="V4094" s="21">
        <f t="shared" si="1155"/>
        <v>-1.1668902422687568</v>
      </c>
      <c r="W4094" s="21">
        <f t="shared" si="1146"/>
        <v>235.8562774394328</v>
      </c>
      <c r="X4094" s="21">
        <f t="shared" si="1147"/>
        <v>-80.704203227721976</v>
      </c>
      <c r="Y4094" s="21">
        <f t="shared" si="1148"/>
        <v>96.295796772278024</v>
      </c>
      <c r="Z4094" s="21">
        <f t="shared" si="1156"/>
        <v>30.524085710424806</v>
      </c>
      <c r="AA4094" s="21">
        <f t="shared" si="1149"/>
        <v>0</v>
      </c>
      <c r="AB4094" s="21">
        <f t="shared" si="1150"/>
        <v>30.524085710424806</v>
      </c>
      <c r="AC4094" s="21">
        <f t="shared" si="1151"/>
        <v>86</v>
      </c>
      <c r="AD4094" s="21">
        <f t="shared" si="1157"/>
        <v>30.524085710424806</v>
      </c>
      <c r="AE4094" s="21" t="str">
        <f t="shared" si="1152"/>
        <v>6/19/17:00</v>
      </c>
    </row>
    <row r="4095" spans="2:31">
      <c r="B4095" s="37">
        <v>6</v>
      </c>
      <c r="C4095" s="38">
        <v>19</v>
      </c>
      <c r="D4095" s="39">
        <v>18</v>
      </c>
      <c r="E4095" s="17">
        <v>29.4</v>
      </c>
      <c r="F4095" s="17">
        <v>108</v>
      </c>
      <c r="G4095" s="17">
        <v>612</v>
      </c>
      <c r="H4095" s="37">
        <f t="shared" si="1140"/>
        <v>84.919999999999987</v>
      </c>
      <c r="I4095" s="37">
        <f>IF(H4095&lt;'Roof Calculator'!$G$8, 1, 0)</f>
        <v>0</v>
      </c>
      <c r="J4095" s="37">
        <f>IF(H4095&gt;='Roof Calculator'!$G$8, 1, 0)</f>
        <v>1</v>
      </c>
      <c r="K4095" s="37">
        <f t="shared" si="1141"/>
        <v>0</v>
      </c>
      <c r="L4095" s="37">
        <f t="shared" si="1142"/>
        <v>84.919999999999987</v>
      </c>
      <c r="M4095" s="37">
        <v>0</v>
      </c>
      <c r="N4095" s="37">
        <f t="shared" si="1143"/>
        <v>108</v>
      </c>
      <c r="O4095" s="37">
        <v>0</v>
      </c>
      <c r="P4095" s="37">
        <v>0</v>
      </c>
      <c r="Q4095" s="21">
        <f t="shared" si="1144"/>
        <v>39.790999999999997</v>
      </c>
      <c r="R4095" s="21">
        <f t="shared" si="1153"/>
        <v>170.70833333332942</v>
      </c>
      <c r="S4095" s="21">
        <f t="shared" si="1154"/>
        <v>23.441248704080316</v>
      </c>
      <c r="T4095" s="21">
        <f t="shared" si="1145"/>
        <v>86.147999999999996</v>
      </c>
      <c r="U4095" s="37">
        <f>VLOOKUP(Time_Zone, 'LSTM LookUp'!$B$5:$D$8, 3, FALSE)</f>
        <v>-75</v>
      </c>
      <c r="V4095" s="21">
        <f t="shared" si="1155"/>
        <v>-1.1756583755634611</v>
      </c>
      <c r="W4095" s="21">
        <f t="shared" si="1146"/>
        <v>250.85408540610914</v>
      </c>
      <c r="X4095" s="21">
        <f t="shared" si="1147"/>
        <v>14.309241272673914</v>
      </c>
      <c r="Y4095" s="21">
        <f t="shared" si="1148"/>
        <v>122.30924127267392</v>
      </c>
      <c r="Z4095" s="21">
        <f t="shared" si="1156"/>
        <v>38.769893275953493</v>
      </c>
      <c r="AA4095" s="21">
        <f t="shared" si="1149"/>
        <v>0</v>
      </c>
      <c r="AB4095" s="21">
        <f t="shared" si="1150"/>
        <v>38.769893275953493</v>
      </c>
      <c r="AC4095" s="21">
        <f t="shared" si="1151"/>
        <v>84.919999999999987</v>
      </c>
      <c r="AD4095" s="21">
        <f t="shared" si="1157"/>
        <v>38.769893275953493</v>
      </c>
      <c r="AE4095" s="21" t="str">
        <f t="shared" si="1152"/>
        <v>6/19/18:00</v>
      </c>
    </row>
    <row r="4096" spans="2:31">
      <c r="B4096" s="37">
        <v>6</v>
      </c>
      <c r="C4096" s="38">
        <v>19</v>
      </c>
      <c r="D4096" s="39">
        <v>19</v>
      </c>
      <c r="E4096" s="17">
        <v>28.3</v>
      </c>
      <c r="F4096" s="17">
        <v>90</v>
      </c>
      <c r="G4096" s="17">
        <v>407</v>
      </c>
      <c r="H4096" s="37">
        <f t="shared" si="1140"/>
        <v>82.94</v>
      </c>
      <c r="I4096" s="37">
        <f>IF(H4096&lt;'Roof Calculator'!$G$8, 1, 0)</f>
        <v>0</v>
      </c>
      <c r="J4096" s="37">
        <f>IF(H4096&gt;='Roof Calculator'!$G$8, 1, 0)</f>
        <v>1</v>
      </c>
      <c r="K4096" s="37">
        <f t="shared" si="1141"/>
        <v>0</v>
      </c>
      <c r="L4096" s="37">
        <f t="shared" si="1142"/>
        <v>82.94</v>
      </c>
      <c r="M4096" s="37">
        <v>0</v>
      </c>
      <c r="N4096" s="37">
        <f t="shared" si="1143"/>
        <v>90</v>
      </c>
      <c r="O4096" s="37">
        <v>0</v>
      </c>
      <c r="P4096" s="37">
        <v>0</v>
      </c>
      <c r="Q4096" s="21">
        <f t="shared" si="1144"/>
        <v>39.790999999999997</v>
      </c>
      <c r="R4096" s="21">
        <f t="shared" si="1153"/>
        <v>170.74999999999608</v>
      </c>
      <c r="S4096" s="21">
        <f t="shared" si="1154"/>
        <v>23.441715314072034</v>
      </c>
      <c r="T4096" s="21">
        <f t="shared" si="1145"/>
        <v>86.147999999999996</v>
      </c>
      <c r="U4096" s="37">
        <f>VLOOKUP(Time_Zone, 'LSTM LookUp'!$B$5:$D$8, 3, FALSE)</f>
        <v>-75</v>
      </c>
      <c r="V4096" s="21">
        <f t="shared" si="1155"/>
        <v>-1.1844267121817329</v>
      </c>
      <c r="W4096" s="21">
        <f t="shared" si="1146"/>
        <v>265.85189332195449</v>
      </c>
      <c r="X4096" s="21">
        <f t="shared" si="1147"/>
        <v>82.866924851935309</v>
      </c>
      <c r="Y4096" s="21">
        <f t="shared" si="1148"/>
        <v>172.86692485193532</v>
      </c>
      <c r="Z4096" s="21">
        <f t="shared" si="1156"/>
        <v>54.795795948978395</v>
      </c>
      <c r="AA4096" s="21">
        <f t="shared" si="1149"/>
        <v>0</v>
      </c>
      <c r="AB4096" s="21">
        <f t="shared" si="1150"/>
        <v>54.795795948978395</v>
      </c>
      <c r="AC4096" s="21">
        <f t="shared" si="1151"/>
        <v>82.94</v>
      </c>
      <c r="AD4096" s="21">
        <f t="shared" si="1157"/>
        <v>54.795795948978395</v>
      </c>
      <c r="AE4096" s="21" t="str">
        <f t="shared" si="1152"/>
        <v>6/19/19:00</v>
      </c>
    </row>
    <row r="4097" spans="2:31">
      <c r="B4097" s="37">
        <v>6</v>
      </c>
      <c r="C4097" s="38">
        <v>19</v>
      </c>
      <c r="D4097" s="39">
        <v>20</v>
      </c>
      <c r="E4097" s="17">
        <v>25.6</v>
      </c>
      <c r="F4097" s="17">
        <v>42</v>
      </c>
      <c r="G4097" s="17">
        <v>135</v>
      </c>
      <c r="H4097" s="37">
        <f t="shared" si="1140"/>
        <v>78.08</v>
      </c>
      <c r="I4097" s="37">
        <f>IF(H4097&lt;'Roof Calculator'!$G$8, 1, 0)</f>
        <v>0</v>
      </c>
      <c r="J4097" s="37">
        <f>IF(H4097&gt;='Roof Calculator'!$G$8, 1, 0)</f>
        <v>1</v>
      </c>
      <c r="K4097" s="37">
        <f t="shared" si="1141"/>
        <v>0</v>
      </c>
      <c r="L4097" s="37">
        <f t="shared" si="1142"/>
        <v>78.08</v>
      </c>
      <c r="M4097" s="37">
        <v>0</v>
      </c>
      <c r="N4097" s="37">
        <f t="shared" si="1143"/>
        <v>42</v>
      </c>
      <c r="O4097" s="37">
        <v>0</v>
      </c>
      <c r="P4097" s="37">
        <v>0</v>
      </c>
      <c r="Q4097" s="21">
        <f t="shared" si="1144"/>
        <v>39.790999999999997</v>
      </c>
      <c r="R4097" s="21">
        <f t="shared" si="1153"/>
        <v>170.79166666666273</v>
      </c>
      <c r="S4097" s="21">
        <f t="shared" si="1154"/>
        <v>23.442169144610826</v>
      </c>
      <c r="T4097" s="21">
        <f t="shared" si="1145"/>
        <v>86.147999999999996</v>
      </c>
      <c r="U4097" s="37">
        <f>VLOOKUP(Time_Zone, 'LSTM LookUp'!$B$5:$D$8, 3, FALSE)</f>
        <v>-75</v>
      </c>
      <c r="V4097" s="21">
        <f t="shared" si="1155"/>
        <v>-1.193195225790344</v>
      </c>
      <c r="W4097" s="21">
        <f t="shared" si="1146"/>
        <v>280.84970119355239</v>
      </c>
      <c r="X4097" s="21">
        <f t="shared" si="1147"/>
        <v>52.285510759510075</v>
      </c>
      <c r="Y4097" s="21">
        <f t="shared" si="1148"/>
        <v>94.285510759510075</v>
      </c>
      <c r="Z4097" s="21">
        <f t="shared" si="1156"/>
        <v>29.886860155281344</v>
      </c>
      <c r="AA4097" s="21">
        <f t="shared" si="1149"/>
        <v>0</v>
      </c>
      <c r="AB4097" s="21">
        <f t="shared" si="1150"/>
        <v>29.886860155281344</v>
      </c>
      <c r="AC4097" s="21">
        <f t="shared" si="1151"/>
        <v>78.08</v>
      </c>
      <c r="AD4097" s="21">
        <f t="shared" si="1157"/>
        <v>29.886860155281344</v>
      </c>
      <c r="AE4097" s="21" t="str">
        <f t="shared" si="1152"/>
        <v>6/19/20:00</v>
      </c>
    </row>
    <row r="4098" spans="2:31">
      <c r="B4098" s="37">
        <v>6</v>
      </c>
      <c r="C4098" s="38">
        <v>19</v>
      </c>
      <c r="D4098" s="39">
        <v>21</v>
      </c>
      <c r="E4098" s="17">
        <v>23.3</v>
      </c>
      <c r="F4098" s="17">
        <v>1</v>
      </c>
      <c r="G4098" s="17">
        <v>3</v>
      </c>
      <c r="H4098" s="37">
        <f t="shared" si="1140"/>
        <v>73.94</v>
      </c>
      <c r="I4098" s="37">
        <f>IF(H4098&lt;'Roof Calculator'!$G$8, 1, 0)</f>
        <v>0</v>
      </c>
      <c r="J4098" s="37">
        <f>IF(H4098&gt;='Roof Calculator'!$G$8, 1, 0)</f>
        <v>1</v>
      </c>
      <c r="K4098" s="37">
        <f t="shared" si="1141"/>
        <v>0</v>
      </c>
      <c r="L4098" s="37">
        <f t="shared" si="1142"/>
        <v>73.94</v>
      </c>
      <c r="M4098" s="37">
        <v>0</v>
      </c>
      <c r="N4098" s="37">
        <f t="shared" si="1143"/>
        <v>1</v>
      </c>
      <c r="O4098" s="37">
        <v>0</v>
      </c>
      <c r="P4098" s="37">
        <v>0</v>
      </c>
      <c r="Q4098" s="21">
        <f t="shared" si="1144"/>
        <v>39.790999999999997</v>
      </c>
      <c r="R4098" s="21">
        <f t="shared" si="1153"/>
        <v>170.83333333332939</v>
      </c>
      <c r="S4098" s="21">
        <f t="shared" si="1154"/>
        <v>23.442610195331568</v>
      </c>
      <c r="T4098" s="21">
        <f t="shared" si="1145"/>
        <v>86.147999999999996</v>
      </c>
      <c r="U4098" s="37">
        <f>VLOOKUP(Time_Zone, 'LSTM LookUp'!$B$5:$D$8, 3, FALSE)</f>
        <v>-75</v>
      </c>
      <c r="V4098" s="21">
        <f t="shared" si="1155"/>
        <v>-1.2019638900543517</v>
      </c>
      <c r="W4098" s="21">
        <f t="shared" si="1146"/>
        <v>295.84750902748641</v>
      </c>
      <c r="X4098" s="21">
        <f t="shared" si="1147"/>
        <v>1.6858622887984769</v>
      </c>
      <c r="Y4098" s="21">
        <f t="shared" si="1148"/>
        <v>2.6858622887984769</v>
      </c>
      <c r="Z4098" s="21">
        <f t="shared" si="1156"/>
        <v>0.8513714352824604</v>
      </c>
      <c r="AA4098" s="21">
        <f t="shared" si="1149"/>
        <v>0</v>
      </c>
      <c r="AB4098" s="21">
        <f t="shared" si="1150"/>
        <v>0.8513714352824604</v>
      </c>
      <c r="AC4098" s="21">
        <f t="shared" si="1151"/>
        <v>73.94</v>
      </c>
      <c r="AD4098" s="21">
        <f t="shared" si="1157"/>
        <v>0.8513714352824604</v>
      </c>
      <c r="AE4098" s="21" t="str">
        <f t="shared" si="1152"/>
        <v>6/19/21:00</v>
      </c>
    </row>
    <row r="4099" spans="2:31">
      <c r="B4099" s="37">
        <v>6</v>
      </c>
      <c r="C4099" s="38">
        <v>19</v>
      </c>
      <c r="D4099" s="39">
        <v>22</v>
      </c>
      <c r="E4099" s="17">
        <v>23.3</v>
      </c>
      <c r="F4099" s="17">
        <v>0</v>
      </c>
      <c r="G4099" s="17">
        <v>0</v>
      </c>
      <c r="H4099" s="37">
        <f t="shared" si="1140"/>
        <v>73.94</v>
      </c>
      <c r="I4099" s="37">
        <f>IF(H4099&lt;'Roof Calculator'!$G$8, 1, 0)</f>
        <v>0</v>
      </c>
      <c r="J4099" s="37">
        <f>IF(H4099&gt;='Roof Calculator'!$G$8, 1, 0)</f>
        <v>1</v>
      </c>
      <c r="K4099" s="37">
        <f t="shared" si="1141"/>
        <v>0</v>
      </c>
      <c r="L4099" s="37">
        <f t="shared" si="1142"/>
        <v>73.94</v>
      </c>
      <c r="M4099" s="37">
        <v>0</v>
      </c>
      <c r="N4099" s="37">
        <f t="shared" si="1143"/>
        <v>0</v>
      </c>
      <c r="O4099" s="37">
        <v>0</v>
      </c>
      <c r="P4099" s="37">
        <v>0</v>
      </c>
      <c r="Q4099" s="21">
        <f t="shared" si="1144"/>
        <v>39.790999999999997</v>
      </c>
      <c r="R4099" s="21">
        <f t="shared" si="1153"/>
        <v>170.87499999999605</v>
      </c>
      <c r="S4099" s="21">
        <f t="shared" si="1154"/>
        <v>23.443038465879397</v>
      </c>
      <c r="T4099" s="21">
        <f t="shared" si="1145"/>
        <v>86.147999999999996</v>
      </c>
      <c r="U4099" s="37">
        <f>VLOOKUP(Time_Zone, 'LSTM LookUp'!$B$5:$D$8, 3, FALSE)</f>
        <v>-75</v>
      </c>
      <c r="V4099" s="21">
        <f t="shared" si="1155"/>
        <v>-1.2107326786371675</v>
      </c>
      <c r="W4099" s="21">
        <f t="shared" si="1146"/>
        <v>310.84531683034072</v>
      </c>
      <c r="X4099" s="21">
        <f t="shared" si="1147"/>
        <v>0</v>
      </c>
      <c r="Y4099" s="21">
        <f t="shared" si="1148"/>
        <v>0</v>
      </c>
      <c r="Z4099" s="21">
        <f t="shared" si="1156"/>
        <v>0</v>
      </c>
      <c r="AA4099" s="21">
        <f t="shared" si="1149"/>
        <v>0</v>
      </c>
      <c r="AB4099" s="21">
        <f t="shared" si="1150"/>
        <v>0</v>
      </c>
      <c r="AC4099" s="21">
        <f t="shared" si="1151"/>
        <v>73.94</v>
      </c>
      <c r="AD4099" s="21">
        <f t="shared" si="1157"/>
        <v>0</v>
      </c>
      <c r="AE4099" s="21" t="str">
        <f t="shared" si="1152"/>
        <v>6/19/22:00</v>
      </c>
    </row>
    <row r="4100" spans="2:31">
      <c r="B4100" s="37">
        <v>6</v>
      </c>
      <c r="C4100" s="38">
        <v>19</v>
      </c>
      <c r="D4100" s="39">
        <v>23</v>
      </c>
      <c r="E4100" s="17">
        <v>22.2</v>
      </c>
      <c r="F4100" s="17">
        <v>0</v>
      </c>
      <c r="G4100" s="17">
        <v>0</v>
      </c>
      <c r="H4100" s="37">
        <f t="shared" si="1140"/>
        <v>71.959999999999994</v>
      </c>
      <c r="I4100" s="37">
        <f>IF(H4100&lt;'Roof Calculator'!$G$8, 1, 0)</f>
        <v>0</v>
      </c>
      <c r="J4100" s="37">
        <f>IF(H4100&gt;='Roof Calculator'!$G$8, 1, 0)</f>
        <v>1</v>
      </c>
      <c r="K4100" s="37">
        <f t="shared" si="1141"/>
        <v>0</v>
      </c>
      <c r="L4100" s="37">
        <f t="shared" si="1142"/>
        <v>71.959999999999994</v>
      </c>
      <c r="M4100" s="37">
        <v>0</v>
      </c>
      <c r="N4100" s="37">
        <f t="shared" si="1143"/>
        <v>0</v>
      </c>
      <c r="O4100" s="37">
        <v>0</v>
      </c>
      <c r="P4100" s="37">
        <v>0</v>
      </c>
      <c r="Q4100" s="21">
        <f t="shared" si="1144"/>
        <v>39.790999999999997</v>
      </c>
      <c r="R4100" s="21">
        <f t="shared" si="1153"/>
        <v>170.91666666666271</v>
      </c>
      <c r="S4100" s="21">
        <f t="shared" si="1154"/>
        <v>23.443453955909749</v>
      </c>
      <c r="T4100" s="21">
        <f t="shared" si="1145"/>
        <v>86.147999999999996</v>
      </c>
      <c r="U4100" s="37">
        <f>VLOOKUP(Time_Zone, 'LSTM LookUp'!$B$5:$D$8, 3, FALSE)</f>
        <v>-75</v>
      </c>
      <c r="V4100" s="21">
        <f t="shared" si="1155"/>
        <v>-1.2195015652006074</v>
      </c>
      <c r="W4100" s="21">
        <f t="shared" si="1146"/>
        <v>325.84312460869978</v>
      </c>
      <c r="X4100" s="21">
        <f t="shared" si="1147"/>
        <v>0</v>
      </c>
      <c r="Y4100" s="21">
        <f t="shared" si="1148"/>
        <v>0</v>
      </c>
      <c r="Z4100" s="21">
        <f t="shared" si="1156"/>
        <v>0</v>
      </c>
      <c r="AA4100" s="21">
        <f t="shared" si="1149"/>
        <v>0</v>
      </c>
      <c r="AB4100" s="21">
        <f t="shared" si="1150"/>
        <v>0</v>
      </c>
      <c r="AC4100" s="21">
        <f t="shared" si="1151"/>
        <v>71.959999999999994</v>
      </c>
      <c r="AD4100" s="21">
        <f t="shared" si="1157"/>
        <v>0</v>
      </c>
      <c r="AE4100" s="21" t="str">
        <f t="shared" si="1152"/>
        <v>6/19/23:00</v>
      </c>
    </row>
    <row r="4101" spans="2:31">
      <c r="B4101" s="37">
        <v>6</v>
      </c>
      <c r="C4101" s="38">
        <v>19</v>
      </c>
      <c r="D4101" s="39">
        <v>24</v>
      </c>
      <c r="E4101" s="17">
        <v>22.8</v>
      </c>
      <c r="F4101" s="17">
        <v>0</v>
      </c>
      <c r="G4101" s="17">
        <v>0</v>
      </c>
      <c r="H4101" s="37">
        <f t="shared" si="1140"/>
        <v>73.040000000000006</v>
      </c>
      <c r="I4101" s="37">
        <f>IF(H4101&lt;'Roof Calculator'!$G$8, 1, 0)</f>
        <v>0</v>
      </c>
      <c r="J4101" s="37">
        <f>IF(H4101&gt;='Roof Calculator'!$G$8, 1, 0)</f>
        <v>1</v>
      </c>
      <c r="K4101" s="37">
        <f t="shared" si="1141"/>
        <v>0</v>
      </c>
      <c r="L4101" s="37">
        <f t="shared" si="1142"/>
        <v>73.040000000000006</v>
      </c>
      <c r="M4101" s="37">
        <v>0</v>
      </c>
      <c r="N4101" s="37">
        <f t="shared" si="1143"/>
        <v>0</v>
      </c>
      <c r="O4101" s="37">
        <v>0</v>
      </c>
      <c r="P4101" s="37">
        <v>0</v>
      </c>
      <c r="Q4101" s="21">
        <f t="shared" si="1144"/>
        <v>39.790999999999997</v>
      </c>
      <c r="R4101" s="21">
        <f t="shared" si="1153"/>
        <v>170.95833333332936</v>
      </c>
      <c r="S4101" s="21">
        <f t="shared" si="1154"/>
        <v>23.443856665088319</v>
      </c>
      <c r="T4101" s="21">
        <f t="shared" si="1145"/>
        <v>86.147999999999996</v>
      </c>
      <c r="U4101" s="37">
        <f>VLOOKUP(Time_Zone, 'LSTM LookUp'!$B$5:$D$8, 3, FALSE)</f>
        <v>-75</v>
      </c>
      <c r="V4101" s="21">
        <f t="shared" si="1155"/>
        <v>-1.2282705234049662</v>
      </c>
      <c r="W4101" s="21">
        <f t="shared" si="1146"/>
        <v>340.84093236914873</v>
      </c>
      <c r="X4101" s="21">
        <f t="shared" si="1147"/>
        <v>0</v>
      </c>
      <c r="Y4101" s="21">
        <f t="shared" si="1148"/>
        <v>0</v>
      </c>
      <c r="Z4101" s="21">
        <f t="shared" si="1156"/>
        <v>0</v>
      </c>
      <c r="AA4101" s="21">
        <f t="shared" si="1149"/>
        <v>0</v>
      </c>
      <c r="AB4101" s="21">
        <f t="shared" si="1150"/>
        <v>0</v>
      </c>
      <c r="AC4101" s="21">
        <f t="shared" si="1151"/>
        <v>73.040000000000006</v>
      </c>
      <c r="AD4101" s="21">
        <f t="shared" si="1157"/>
        <v>0</v>
      </c>
      <c r="AE4101" s="21" t="str">
        <f t="shared" si="1152"/>
        <v>6/19/24:00</v>
      </c>
    </row>
    <row r="4102" spans="2:31">
      <c r="B4102" s="37">
        <v>6</v>
      </c>
      <c r="C4102" s="38">
        <v>20</v>
      </c>
      <c r="D4102" s="39">
        <v>1</v>
      </c>
      <c r="E4102" s="17">
        <v>22.8</v>
      </c>
      <c r="F4102" s="17">
        <v>0</v>
      </c>
      <c r="G4102" s="17">
        <v>0</v>
      </c>
      <c r="H4102" s="37">
        <f t="shared" si="1140"/>
        <v>73.040000000000006</v>
      </c>
      <c r="I4102" s="37">
        <f>IF(H4102&lt;'Roof Calculator'!$G$8, 1, 0)</f>
        <v>0</v>
      </c>
      <c r="J4102" s="37">
        <f>IF(H4102&gt;='Roof Calculator'!$G$8, 1, 0)</f>
        <v>1</v>
      </c>
      <c r="K4102" s="37">
        <f t="shared" si="1141"/>
        <v>0</v>
      </c>
      <c r="L4102" s="37">
        <f t="shared" si="1142"/>
        <v>73.040000000000006</v>
      </c>
      <c r="M4102" s="37">
        <v>0</v>
      </c>
      <c r="N4102" s="37">
        <f t="shared" si="1143"/>
        <v>0</v>
      </c>
      <c r="O4102" s="37">
        <v>0</v>
      </c>
      <c r="P4102" s="37">
        <v>0</v>
      </c>
      <c r="Q4102" s="21">
        <f t="shared" si="1144"/>
        <v>39.790999999999997</v>
      </c>
      <c r="R4102" s="21">
        <f t="shared" si="1153"/>
        <v>170.99999999999602</v>
      </c>
      <c r="S4102" s="21">
        <f t="shared" si="1154"/>
        <v>23.44424659309108</v>
      </c>
      <c r="T4102" s="21">
        <f t="shared" si="1145"/>
        <v>86.147999999999996</v>
      </c>
      <c r="U4102" s="37">
        <f>VLOOKUP(Time_Zone, 'LSTM LookUp'!$B$5:$D$8, 3, FALSE)</f>
        <v>-75</v>
      </c>
      <c r="V4102" s="21">
        <f t="shared" si="1155"/>
        <v>-1.2370395269090342</v>
      </c>
      <c r="W4102" s="21">
        <f t="shared" si="1146"/>
        <v>-4.1612598817272595</v>
      </c>
      <c r="X4102" s="21">
        <f t="shared" si="1147"/>
        <v>0</v>
      </c>
      <c r="Y4102" s="21">
        <f t="shared" si="1148"/>
        <v>0</v>
      </c>
      <c r="Z4102" s="21">
        <f t="shared" si="1156"/>
        <v>0</v>
      </c>
      <c r="AA4102" s="21">
        <f t="shared" si="1149"/>
        <v>0</v>
      </c>
      <c r="AB4102" s="21">
        <f t="shared" si="1150"/>
        <v>0</v>
      </c>
      <c r="AC4102" s="21">
        <f t="shared" si="1151"/>
        <v>73.040000000000006</v>
      </c>
      <c r="AD4102" s="21">
        <f t="shared" si="1157"/>
        <v>0</v>
      </c>
      <c r="AE4102" s="21" t="str">
        <f t="shared" si="1152"/>
        <v>6/20/1:00</v>
      </c>
    </row>
    <row r="4103" spans="2:31">
      <c r="B4103" s="37">
        <v>6</v>
      </c>
      <c r="C4103" s="38">
        <v>20</v>
      </c>
      <c r="D4103" s="39">
        <v>2</v>
      </c>
      <c r="E4103" s="17">
        <v>22.2</v>
      </c>
      <c r="F4103" s="17">
        <v>0</v>
      </c>
      <c r="G4103" s="17">
        <v>0</v>
      </c>
      <c r="H4103" s="37">
        <f t="shared" si="1140"/>
        <v>71.959999999999994</v>
      </c>
      <c r="I4103" s="37">
        <f>IF(H4103&lt;'Roof Calculator'!$G$8, 1, 0)</f>
        <v>0</v>
      </c>
      <c r="J4103" s="37">
        <f>IF(H4103&gt;='Roof Calculator'!$G$8, 1, 0)</f>
        <v>1</v>
      </c>
      <c r="K4103" s="37">
        <f t="shared" si="1141"/>
        <v>0</v>
      </c>
      <c r="L4103" s="37">
        <f t="shared" si="1142"/>
        <v>71.959999999999994</v>
      </c>
      <c r="M4103" s="37">
        <v>0</v>
      </c>
      <c r="N4103" s="37">
        <f t="shared" si="1143"/>
        <v>0</v>
      </c>
      <c r="O4103" s="37">
        <v>0</v>
      </c>
      <c r="P4103" s="37">
        <v>0</v>
      </c>
      <c r="Q4103" s="21">
        <f t="shared" si="1144"/>
        <v>39.790999999999997</v>
      </c>
      <c r="R4103" s="21">
        <f t="shared" si="1153"/>
        <v>171.04166666666268</v>
      </c>
      <c r="S4103" s="21">
        <f t="shared" si="1154"/>
        <v>23.444623739604289</v>
      </c>
      <c r="T4103" s="21">
        <f t="shared" si="1145"/>
        <v>86.147999999999996</v>
      </c>
      <c r="U4103" s="37">
        <f>VLOOKUP(Time_Zone, 'LSTM LookUp'!$B$5:$D$8, 3, FALSE)</f>
        <v>-75</v>
      </c>
      <c r="V4103" s="21">
        <f t="shared" si="1155"/>
        <v>-1.2458085493702178</v>
      </c>
      <c r="W4103" s="21">
        <f t="shared" si="1146"/>
        <v>10.83654786265746</v>
      </c>
      <c r="X4103" s="21">
        <f t="shared" si="1147"/>
        <v>0</v>
      </c>
      <c r="Y4103" s="21">
        <f t="shared" si="1148"/>
        <v>0</v>
      </c>
      <c r="Z4103" s="21">
        <f t="shared" si="1156"/>
        <v>0</v>
      </c>
      <c r="AA4103" s="21">
        <f t="shared" si="1149"/>
        <v>0</v>
      </c>
      <c r="AB4103" s="21">
        <f t="shared" si="1150"/>
        <v>0</v>
      </c>
      <c r="AC4103" s="21">
        <f t="shared" si="1151"/>
        <v>71.959999999999994</v>
      </c>
      <c r="AD4103" s="21">
        <f t="shared" si="1157"/>
        <v>0</v>
      </c>
      <c r="AE4103" s="21" t="str">
        <f t="shared" si="1152"/>
        <v>6/20/2:00</v>
      </c>
    </row>
    <row r="4104" spans="2:31">
      <c r="B4104" s="37">
        <v>6</v>
      </c>
      <c r="C4104" s="38">
        <v>20</v>
      </c>
      <c r="D4104" s="39">
        <v>3</v>
      </c>
      <c r="E4104" s="17">
        <v>21.7</v>
      </c>
      <c r="F4104" s="17">
        <v>0</v>
      </c>
      <c r="G4104" s="17">
        <v>0</v>
      </c>
      <c r="H4104" s="37">
        <f t="shared" si="1140"/>
        <v>71.06</v>
      </c>
      <c r="I4104" s="37">
        <f>IF(H4104&lt;'Roof Calculator'!$G$8, 1, 0)</f>
        <v>0</v>
      </c>
      <c r="J4104" s="37">
        <f>IF(H4104&gt;='Roof Calculator'!$G$8, 1, 0)</f>
        <v>1</v>
      </c>
      <c r="K4104" s="37">
        <f t="shared" si="1141"/>
        <v>0</v>
      </c>
      <c r="L4104" s="37">
        <f t="shared" si="1142"/>
        <v>71.06</v>
      </c>
      <c r="M4104" s="37">
        <v>0</v>
      </c>
      <c r="N4104" s="37">
        <f t="shared" si="1143"/>
        <v>0</v>
      </c>
      <c r="O4104" s="37">
        <v>0</v>
      </c>
      <c r="P4104" s="37">
        <v>0</v>
      </c>
      <c r="Q4104" s="21">
        <f t="shared" si="1144"/>
        <v>39.790999999999997</v>
      </c>
      <c r="R4104" s="21">
        <f t="shared" si="1153"/>
        <v>171.08333333332934</v>
      </c>
      <c r="S4104" s="21">
        <f t="shared" si="1154"/>
        <v>23.44498810432448</v>
      </c>
      <c r="T4104" s="21">
        <f t="shared" si="1145"/>
        <v>86.147999999999996</v>
      </c>
      <c r="U4104" s="37">
        <f>VLOOKUP(Time_Zone, 'LSTM LookUp'!$B$5:$D$8, 3, FALSE)</f>
        <v>-75</v>
      </c>
      <c r="V4104" s="21">
        <f t="shared" si="1155"/>
        <v>-1.2545775644445503</v>
      </c>
      <c r="W4104" s="21">
        <f t="shared" si="1146"/>
        <v>25.834355608888863</v>
      </c>
      <c r="X4104" s="21">
        <f t="shared" si="1147"/>
        <v>0</v>
      </c>
      <c r="Y4104" s="21">
        <f t="shared" si="1148"/>
        <v>0</v>
      </c>
      <c r="Z4104" s="21">
        <f t="shared" si="1156"/>
        <v>0</v>
      </c>
      <c r="AA4104" s="21">
        <f t="shared" si="1149"/>
        <v>0</v>
      </c>
      <c r="AB4104" s="21">
        <f t="shared" si="1150"/>
        <v>0</v>
      </c>
      <c r="AC4104" s="21">
        <f t="shared" si="1151"/>
        <v>71.06</v>
      </c>
      <c r="AD4104" s="21">
        <f t="shared" si="1157"/>
        <v>0</v>
      </c>
      <c r="AE4104" s="21" t="str">
        <f t="shared" si="1152"/>
        <v>6/20/3:00</v>
      </c>
    </row>
    <row r="4105" spans="2:31">
      <c r="B4105" s="37">
        <v>6</v>
      </c>
      <c r="C4105" s="38">
        <v>20</v>
      </c>
      <c r="D4105" s="39">
        <v>4</v>
      </c>
      <c r="E4105" s="17">
        <v>22.2</v>
      </c>
      <c r="F4105" s="17">
        <v>0</v>
      </c>
      <c r="G4105" s="17">
        <v>0</v>
      </c>
      <c r="H4105" s="37">
        <f t="shared" si="1140"/>
        <v>71.959999999999994</v>
      </c>
      <c r="I4105" s="37">
        <f>IF(H4105&lt;'Roof Calculator'!$G$8, 1, 0)</f>
        <v>0</v>
      </c>
      <c r="J4105" s="37">
        <f>IF(H4105&gt;='Roof Calculator'!$G$8, 1, 0)</f>
        <v>1</v>
      </c>
      <c r="K4105" s="37">
        <f t="shared" si="1141"/>
        <v>0</v>
      </c>
      <c r="L4105" s="37">
        <f t="shared" si="1142"/>
        <v>71.959999999999994</v>
      </c>
      <c r="M4105" s="37">
        <v>0</v>
      </c>
      <c r="N4105" s="37">
        <f t="shared" si="1143"/>
        <v>0</v>
      </c>
      <c r="O4105" s="37">
        <v>0</v>
      </c>
      <c r="P4105" s="37">
        <v>0</v>
      </c>
      <c r="Q4105" s="21">
        <f t="shared" si="1144"/>
        <v>39.790999999999997</v>
      </c>
      <c r="R4105" s="21">
        <f t="shared" si="1153"/>
        <v>171.12499999999599</v>
      </c>
      <c r="S4105" s="21">
        <f t="shared" si="1154"/>
        <v>23.445339686958466</v>
      </c>
      <c r="T4105" s="21">
        <f t="shared" si="1145"/>
        <v>86.147999999999996</v>
      </c>
      <c r="U4105" s="37">
        <f>VLOOKUP(Time_Zone, 'LSTM LookUp'!$B$5:$D$8, 3, FALSE)</f>
        <v>-75</v>
      </c>
      <c r="V4105" s="21">
        <f t="shared" si="1155"/>
        <v>-1.2633465457867641</v>
      </c>
      <c r="W4105" s="21">
        <f t="shared" si="1146"/>
        <v>40.832163363553306</v>
      </c>
      <c r="X4105" s="21">
        <f t="shared" si="1147"/>
        <v>0</v>
      </c>
      <c r="Y4105" s="21">
        <f t="shared" si="1148"/>
        <v>0</v>
      </c>
      <c r="Z4105" s="21">
        <f t="shared" si="1156"/>
        <v>0</v>
      </c>
      <c r="AA4105" s="21">
        <f t="shared" si="1149"/>
        <v>0</v>
      </c>
      <c r="AB4105" s="21">
        <f t="shared" si="1150"/>
        <v>0</v>
      </c>
      <c r="AC4105" s="21">
        <f t="shared" si="1151"/>
        <v>71.959999999999994</v>
      </c>
      <c r="AD4105" s="21">
        <f t="shared" si="1157"/>
        <v>0</v>
      </c>
      <c r="AE4105" s="21" t="str">
        <f t="shared" si="1152"/>
        <v>6/20/4:00</v>
      </c>
    </row>
    <row r="4106" spans="2:31">
      <c r="B4106" s="37">
        <v>6</v>
      </c>
      <c r="C4106" s="38">
        <v>20</v>
      </c>
      <c r="D4106" s="39">
        <v>5</v>
      </c>
      <c r="E4106" s="17">
        <v>20.6</v>
      </c>
      <c r="F4106" s="17">
        <v>0</v>
      </c>
      <c r="G4106" s="17">
        <v>0</v>
      </c>
      <c r="H4106" s="37">
        <f t="shared" si="1140"/>
        <v>69.08</v>
      </c>
      <c r="I4106" s="37">
        <f>IF(H4106&lt;'Roof Calculator'!$G$8, 1, 0)</f>
        <v>0</v>
      </c>
      <c r="J4106" s="37">
        <f>IF(H4106&gt;='Roof Calculator'!$G$8, 1, 0)</f>
        <v>1</v>
      </c>
      <c r="K4106" s="37">
        <f t="shared" si="1141"/>
        <v>0</v>
      </c>
      <c r="L4106" s="37">
        <f t="shared" si="1142"/>
        <v>69.08</v>
      </c>
      <c r="M4106" s="37">
        <v>0</v>
      </c>
      <c r="N4106" s="37">
        <f t="shared" si="1143"/>
        <v>0</v>
      </c>
      <c r="O4106" s="37">
        <v>0</v>
      </c>
      <c r="P4106" s="37">
        <v>0</v>
      </c>
      <c r="Q4106" s="21">
        <f t="shared" si="1144"/>
        <v>39.790999999999997</v>
      </c>
      <c r="R4106" s="21">
        <f t="shared" si="1153"/>
        <v>171.16666666666265</v>
      </c>
      <c r="S4106" s="21">
        <f t="shared" si="1154"/>
        <v>23.445678487223333</v>
      </c>
      <c r="T4106" s="21">
        <f t="shared" si="1145"/>
        <v>86.147999999999996</v>
      </c>
      <c r="U4106" s="37">
        <f>VLOOKUP(Time_Zone, 'LSTM LookUp'!$B$5:$D$8, 3, FALSE)</f>
        <v>-75</v>
      </c>
      <c r="V4106" s="21">
        <f t="shared" si="1155"/>
        <v>-1.2721154670503512</v>
      </c>
      <c r="W4106" s="21">
        <f t="shared" si="1146"/>
        <v>55.829971133237414</v>
      </c>
      <c r="X4106" s="21">
        <f t="shared" si="1147"/>
        <v>0</v>
      </c>
      <c r="Y4106" s="21">
        <f t="shared" si="1148"/>
        <v>0</v>
      </c>
      <c r="Z4106" s="21">
        <f t="shared" si="1156"/>
        <v>0</v>
      </c>
      <c r="AA4106" s="21">
        <f t="shared" si="1149"/>
        <v>0</v>
      </c>
      <c r="AB4106" s="21">
        <f t="shared" si="1150"/>
        <v>0</v>
      </c>
      <c r="AC4106" s="21">
        <f t="shared" si="1151"/>
        <v>69.08</v>
      </c>
      <c r="AD4106" s="21">
        <f t="shared" si="1157"/>
        <v>0</v>
      </c>
      <c r="AE4106" s="21" t="str">
        <f t="shared" si="1152"/>
        <v>6/20/5:00</v>
      </c>
    </row>
    <row r="4107" spans="2:31">
      <c r="B4107" s="37">
        <v>6</v>
      </c>
      <c r="C4107" s="38">
        <v>20</v>
      </c>
      <c r="D4107" s="39">
        <v>6</v>
      </c>
      <c r="E4107" s="17">
        <v>20.6</v>
      </c>
      <c r="F4107" s="17">
        <v>18</v>
      </c>
      <c r="G4107" s="17">
        <v>33</v>
      </c>
      <c r="H4107" s="37">
        <f t="shared" si="1140"/>
        <v>69.08</v>
      </c>
      <c r="I4107" s="37">
        <f>IF(H4107&lt;'Roof Calculator'!$G$8, 1, 0)</f>
        <v>0</v>
      </c>
      <c r="J4107" s="37">
        <f>IF(H4107&gt;='Roof Calculator'!$G$8, 1, 0)</f>
        <v>1</v>
      </c>
      <c r="K4107" s="37">
        <f t="shared" si="1141"/>
        <v>0</v>
      </c>
      <c r="L4107" s="37">
        <f t="shared" si="1142"/>
        <v>69.08</v>
      </c>
      <c r="M4107" s="37">
        <v>0</v>
      </c>
      <c r="N4107" s="37">
        <f t="shared" si="1143"/>
        <v>18</v>
      </c>
      <c r="O4107" s="37">
        <v>0</v>
      </c>
      <c r="P4107" s="37">
        <v>0</v>
      </c>
      <c r="Q4107" s="21">
        <f t="shared" si="1144"/>
        <v>39.790999999999997</v>
      </c>
      <c r="R4107" s="21">
        <f t="shared" si="1153"/>
        <v>171.20833333332931</v>
      </c>
      <c r="S4107" s="21">
        <f t="shared" si="1154"/>
        <v>23.44600450484646</v>
      </c>
      <c r="T4107" s="21">
        <f t="shared" si="1145"/>
        <v>86.147999999999996</v>
      </c>
      <c r="U4107" s="37">
        <f>VLOOKUP(Time_Zone, 'LSTM LookUp'!$B$5:$D$8, 3, FALSE)</f>
        <v>-75</v>
      </c>
      <c r="V4107" s="21">
        <f t="shared" si="1155"/>
        <v>-1.2808843018876186</v>
      </c>
      <c r="W4107" s="21">
        <f t="shared" si="1146"/>
        <v>70.827778924528104</v>
      </c>
      <c r="X4107" s="21">
        <f t="shared" si="1147"/>
        <v>16.042988854869783</v>
      </c>
      <c r="Y4107" s="21">
        <f t="shared" si="1148"/>
        <v>34.042988854869783</v>
      </c>
      <c r="Z4107" s="21">
        <f t="shared" si="1156"/>
        <v>10.791032884876969</v>
      </c>
      <c r="AA4107" s="21">
        <f t="shared" si="1149"/>
        <v>0</v>
      </c>
      <c r="AB4107" s="21">
        <f t="shared" si="1150"/>
        <v>10.791032884876969</v>
      </c>
      <c r="AC4107" s="21">
        <f t="shared" si="1151"/>
        <v>69.08</v>
      </c>
      <c r="AD4107" s="21">
        <f t="shared" si="1157"/>
        <v>10.791032884876969</v>
      </c>
      <c r="AE4107" s="21" t="str">
        <f t="shared" si="1152"/>
        <v>6/20/6:00</v>
      </c>
    </row>
    <row r="4108" spans="2:31">
      <c r="B4108" s="37">
        <v>6</v>
      </c>
      <c r="C4108" s="38">
        <v>20</v>
      </c>
      <c r="D4108" s="39">
        <v>7</v>
      </c>
      <c r="E4108" s="17">
        <v>22.8</v>
      </c>
      <c r="F4108" s="17">
        <v>73</v>
      </c>
      <c r="G4108" s="17">
        <v>199</v>
      </c>
      <c r="H4108" s="37">
        <f t="shared" si="1140"/>
        <v>73.040000000000006</v>
      </c>
      <c r="I4108" s="37">
        <f>IF(H4108&lt;'Roof Calculator'!$G$8, 1, 0)</f>
        <v>0</v>
      </c>
      <c r="J4108" s="37">
        <f>IF(H4108&gt;='Roof Calculator'!$G$8, 1, 0)</f>
        <v>1</v>
      </c>
      <c r="K4108" s="37">
        <f t="shared" si="1141"/>
        <v>0</v>
      </c>
      <c r="L4108" s="37">
        <f t="shared" si="1142"/>
        <v>73.040000000000006</v>
      </c>
      <c r="M4108" s="37">
        <v>0</v>
      </c>
      <c r="N4108" s="37">
        <f t="shared" si="1143"/>
        <v>73</v>
      </c>
      <c r="O4108" s="37">
        <v>0</v>
      </c>
      <c r="P4108" s="37">
        <v>0</v>
      </c>
      <c r="Q4108" s="21">
        <f t="shared" si="1144"/>
        <v>39.790999999999997</v>
      </c>
      <c r="R4108" s="21">
        <f t="shared" si="1153"/>
        <v>171.24999999999596</v>
      </c>
      <c r="S4108" s="21">
        <f t="shared" si="1154"/>
        <v>23.44631773956549</v>
      </c>
      <c r="T4108" s="21">
        <f t="shared" si="1145"/>
        <v>86.147999999999996</v>
      </c>
      <c r="U4108" s="37">
        <f>VLOOKUP(Time_Zone, 'LSTM LookUp'!$B$5:$D$8, 3, FALSE)</f>
        <v>-75</v>
      </c>
      <c r="V4108" s="21">
        <f t="shared" si="1155"/>
        <v>-1.289653023949757</v>
      </c>
      <c r="W4108" s="21">
        <f t="shared" si="1146"/>
        <v>85.825586744012583</v>
      </c>
      <c r="X4108" s="21">
        <f t="shared" si="1147"/>
        <v>60.885973299376239</v>
      </c>
      <c r="Y4108" s="21">
        <f t="shared" si="1148"/>
        <v>133.88597329937625</v>
      </c>
      <c r="Z4108" s="21">
        <f t="shared" si="1156"/>
        <v>42.439515133544383</v>
      </c>
      <c r="AA4108" s="21">
        <f t="shared" si="1149"/>
        <v>0</v>
      </c>
      <c r="AB4108" s="21">
        <f t="shared" si="1150"/>
        <v>42.439515133544383</v>
      </c>
      <c r="AC4108" s="21">
        <f t="shared" si="1151"/>
        <v>73.040000000000006</v>
      </c>
      <c r="AD4108" s="21">
        <f t="shared" si="1157"/>
        <v>42.439515133544383</v>
      </c>
      <c r="AE4108" s="21" t="str">
        <f t="shared" si="1152"/>
        <v>6/20/7:00</v>
      </c>
    </row>
    <row r="4109" spans="2:31">
      <c r="B4109" s="37">
        <v>6</v>
      </c>
      <c r="C4109" s="38">
        <v>20</v>
      </c>
      <c r="D4109" s="39">
        <v>8</v>
      </c>
      <c r="E4109" s="17">
        <v>24.4</v>
      </c>
      <c r="F4109" s="17">
        <v>103</v>
      </c>
      <c r="G4109" s="17">
        <v>480</v>
      </c>
      <c r="H4109" s="37">
        <f t="shared" si="1140"/>
        <v>75.92</v>
      </c>
      <c r="I4109" s="37">
        <f>IF(H4109&lt;'Roof Calculator'!$G$8, 1, 0)</f>
        <v>0</v>
      </c>
      <c r="J4109" s="37">
        <f>IF(H4109&gt;='Roof Calculator'!$G$8, 1, 0)</f>
        <v>1</v>
      </c>
      <c r="K4109" s="37">
        <f t="shared" si="1141"/>
        <v>0</v>
      </c>
      <c r="L4109" s="37">
        <f t="shared" si="1142"/>
        <v>75.92</v>
      </c>
      <c r="M4109" s="37">
        <v>0</v>
      </c>
      <c r="N4109" s="37">
        <f t="shared" si="1143"/>
        <v>103</v>
      </c>
      <c r="O4109" s="37">
        <v>0</v>
      </c>
      <c r="P4109" s="37">
        <v>0</v>
      </c>
      <c r="Q4109" s="21">
        <f t="shared" si="1144"/>
        <v>39.790999999999997</v>
      </c>
      <c r="R4109" s="21">
        <f t="shared" si="1153"/>
        <v>171.29166666666262</v>
      </c>
      <c r="S4109" s="21">
        <f t="shared" si="1154"/>
        <v>23.446618191128376</v>
      </c>
      <c r="T4109" s="21">
        <f t="shared" si="1145"/>
        <v>86.147999999999996</v>
      </c>
      <c r="U4109" s="37">
        <f>VLOOKUP(Time_Zone, 'LSTM LookUp'!$B$5:$D$8, 3, FALSE)</f>
        <v>-75</v>
      </c>
      <c r="V4109" s="21">
        <f t="shared" si="1155"/>
        <v>-1.2984216068868837</v>
      </c>
      <c r="W4109" s="21">
        <f t="shared" si="1146"/>
        <v>100.82339459827827</v>
      </c>
      <c r="X4109" s="21">
        <f t="shared" si="1147"/>
        <v>58.690981685187687</v>
      </c>
      <c r="Y4109" s="21">
        <f t="shared" si="1148"/>
        <v>161.69098168518769</v>
      </c>
      <c r="Z4109" s="21">
        <f t="shared" si="1156"/>
        <v>51.253217159964734</v>
      </c>
      <c r="AA4109" s="21">
        <f t="shared" si="1149"/>
        <v>0</v>
      </c>
      <c r="AB4109" s="21">
        <f t="shared" si="1150"/>
        <v>51.253217159964734</v>
      </c>
      <c r="AC4109" s="21">
        <f t="shared" si="1151"/>
        <v>75.92</v>
      </c>
      <c r="AD4109" s="21">
        <f t="shared" si="1157"/>
        <v>51.253217159964734</v>
      </c>
      <c r="AE4109" s="21" t="str">
        <f t="shared" si="1152"/>
        <v>6/20/8:00</v>
      </c>
    </row>
    <row r="4110" spans="2:31">
      <c r="B4110" s="37">
        <v>6</v>
      </c>
      <c r="C4110" s="38">
        <v>20</v>
      </c>
      <c r="D4110" s="39">
        <v>9</v>
      </c>
      <c r="E4110" s="17">
        <v>27.2</v>
      </c>
      <c r="F4110" s="17">
        <v>132</v>
      </c>
      <c r="G4110" s="17">
        <v>610</v>
      </c>
      <c r="H4110" s="37">
        <f t="shared" si="1140"/>
        <v>80.959999999999994</v>
      </c>
      <c r="I4110" s="37">
        <f>IF(H4110&lt;'Roof Calculator'!$G$8, 1, 0)</f>
        <v>0</v>
      </c>
      <c r="J4110" s="37">
        <f>IF(H4110&gt;='Roof Calculator'!$G$8, 1, 0)</f>
        <v>1</v>
      </c>
      <c r="K4110" s="37">
        <f t="shared" si="1141"/>
        <v>0</v>
      </c>
      <c r="L4110" s="37">
        <f t="shared" si="1142"/>
        <v>80.959999999999994</v>
      </c>
      <c r="M4110" s="37">
        <v>0</v>
      </c>
      <c r="N4110" s="37">
        <f t="shared" si="1143"/>
        <v>132</v>
      </c>
      <c r="O4110" s="37">
        <v>0</v>
      </c>
      <c r="P4110" s="37">
        <v>0</v>
      </c>
      <c r="Q4110" s="21">
        <f t="shared" si="1144"/>
        <v>39.790999999999997</v>
      </c>
      <c r="R4110" s="21">
        <f t="shared" si="1153"/>
        <v>171.33333333332928</v>
      </c>
      <c r="S4110" s="21">
        <f t="shared" si="1154"/>
        <v>23.446905859293327</v>
      </c>
      <c r="T4110" s="21">
        <f t="shared" si="1145"/>
        <v>86.147999999999996</v>
      </c>
      <c r="U4110" s="37">
        <f>VLOOKUP(Time_Zone, 'LSTM LookUp'!$B$5:$D$8, 3, FALSE)</f>
        <v>-75</v>
      </c>
      <c r="V4110" s="21">
        <f t="shared" si="1155"/>
        <v>-1.3071900243481069</v>
      </c>
      <c r="W4110" s="21">
        <f t="shared" si="1146"/>
        <v>115.82120249391298</v>
      </c>
      <c r="X4110" s="21">
        <f t="shared" si="1147"/>
        <v>-31.960781135261499</v>
      </c>
      <c r="Y4110" s="21">
        <f t="shared" si="1148"/>
        <v>100.0392188647385</v>
      </c>
      <c r="Z4110" s="21">
        <f t="shared" si="1156"/>
        <v>31.710685132523949</v>
      </c>
      <c r="AA4110" s="21">
        <f t="shared" si="1149"/>
        <v>0</v>
      </c>
      <c r="AB4110" s="21">
        <f t="shared" si="1150"/>
        <v>31.710685132523949</v>
      </c>
      <c r="AC4110" s="21">
        <f t="shared" si="1151"/>
        <v>80.959999999999994</v>
      </c>
      <c r="AD4110" s="21">
        <f t="shared" si="1157"/>
        <v>31.710685132523949</v>
      </c>
      <c r="AE4110" s="21" t="str">
        <f t="shared" si="1152"/>
        <v>6/20/9:00</v>
      </c>
    </row>
    <row r="4111" spans="2:31">
      <c r="B4111" s="37">
        <v>6</v>
      </c>
      <c r="C4111" s="38">
        <v>20</v>
      </c>
      <c r="D4111" s="39">
        <v>10</v>
      </c>
      <c r="E4111" s="17">
        <v>28.9</v>
      </c>
      <c r="F4111" s="17">
        <v>135</v>
      </c>
      <c r="G4111" s="17">
        <v>716</v>
      </c>
      <c r="H4111" s="37">
        <f t="shared" si="1140"/>
        <v>84.02</v>
      </c>
      <c r="I4111" s="37">
        <f>IF(H4111&lt;'Roof Calculator'!$G$8, 1, 0)</f>
        <v>0</v>
      </c>
      <c r="J4111" s="37">
        <f>IF(H4111&gt;='Roof Calculator'!$G$8, 1, 0)</f>
        <v>1</v>
      </c>
      <c r="K4111" s="37">
        <f t="shared" si="1141"/>
        <v>0</v>
      </c>
      <c r="L4111" s="37">
        <f t="shared" si="1142"/>
        <v>84.02</v>
      </c>
      <c r="M4111" s="37">
        <v>0</v>
      </c>
      <c r="N4111" s="37">
        <f t="shared" si="1143"/>
        <v>135</v>
      </c>
      <c r="O4111" s="37">
        <v>0</v>
      </c>
      <c r="P4111" s="37">
        <v>0</v>
      </c>
      <c r="Q4111" s="21">
        <f t="shared" si="1144"/>
        <v>39.790999999999997</v>
      </c>
      <c r="R4111" s="21">
        <f t="shared" si="1153"/>
        <v>171.37499999999594</v>
      </c>
      <c r="S4111" s="21">
        <f t="shared" si="1154"/>
        <v>23.447180743828852</v>
      </c>
      <c r="T4111" s="21">
        <f t="shared" si="1145"/>
        <v>86.147999999999996</v>
      </c>
      <c r="U4111" s="37">
        <f>VLOOKUP(Time_Zone, 'LSTM LookUp'!$B$5:$D$8, 3, FALSE)</f>
        <v>-75</v>
      </c>
      <c r="V4111" s="21">
        <f t="shared" si="1155"/>
        <v>-1.3159582499815958</v>
      </c>
      <c r="W4111" s="21">
        <f t="shared" si="1146"/>
        <v>130.8190104375046</v>
      </c>
      <c r="X4111" s="21">
        <f t="shared" si="1147"/>
        <v>-147.59853451329104</v>
      </c>
      <c r="Y4111" s="21">
        <f t="shared" si="1148"/>
        <v>-12.598534513291042</v>
      </c>
      <c r="Z4111" s="21">
        <f t="shared" si="1156"/>
        <v>-3.9935153994192718</v>
      </c>
      <c r="AA4111" s="21">
        <f t="shared" si="1149"/>
        <v>0</v>
      </c>
      <c r="AB4111" s="21">
        <f t="shared" si="1150"/>
        <v>-3.9935153994192718</v>
      </c>
      <c r="AC4111" s="21">
        <f t="shared" si="1151"/>
        <v>84.02</v>
      </c>
      <c r="AD4111" s="21">
        <f t="shared" si="1157"/>
        <v>-3.9935153994192718</v>
      </c>
      <c r="AE4111" s="21" t="str">
        <f t="shared" si="1152"/>
        <v>6/20/10:00</v>
      </c>
    </row>
    <row r="4112" spans="2:31">
      <c r="B4112" s="37">
        <v>6</v>
      </c>
      <c r="C4112" s="38">
        <v>20</v>
      </c>
      <c r="D4112" s="39">
        <v>11</v>
      </c>
      <c r="E4112" s="17">
        <v>30.6</v>
      </c>
      <c r="F4112" s="17">
        <v>156</v>
      </c>
      <c r="G4112" s="17">
        <v>754</v>
      </c>
      <c r="H4112" s="37">
        <f t="shared" si="1140"/>
        <v>87.080000000000013</v>
      </c>
      <c r="I4112" s="37">
        <f>IF(H4112&lt;'Roof Calculator'!$G$8, 1, 0)</f>
        <v>0</v>
      </c>
      <c r="J4112" s="37">
        <f>IF(H4112&gt;='Roof Calculator'!$G$8, 1, 0)</f>
        <v>1</v>
      </c>
      <c r="K4112" s="37">
        <f t="shared" si="1141"/>
        <v>0</v>
      </c>
      <c r="L4112" s="37">
        <f t="shared" si="1142"/>
        <v>87.080000000000013</v>
      </c>
      <c r="M4112" s="37">
        <v>0</v>
      </c>
      <c r="N4112" s="37">
        <f t="shared" si="1143"/>
        <v>156</v>
      </c>
      <c r="O4112" s="37">
        <v>0</v>
      </c>
      <c r="P4112" s="37">
        <v>0</v>
      </c>
      <c r="Q4112" s="21">
        <f t="shared" si="1144"/>
        <v>39.790999999999997</v>
      </c>
      <c r="R4112" s="21">
        <f t="shared" si="1153"/>
        <v>171.41666666666259</v>
      </c>
      <c r="S4112" s="21">
        <f t="shared" si="1154"/>
        <v>23.447442844513738</v>
      </c>
      <c r="T4112" s="21">
        <f t="shared" si="1145"/>
        <v>86.147999999999996</v>
      </c>
      <c r="U4112" s="37">
        <f>VLOOKUP(Time_Zone, 'LSTM LookUp'!$B$5:$D$8, 3, FALSE)</f>
        <v>-75</v>
      </c>
      <c r="V4112" s="21">
        <f t="shared" si="1155"/>
        <v>-1.3247262574346197</v>
      </c>
      <c r="W4112" s="21">
        <f t="shared" si="1146"/>
        <v>145.81681843564138</v>
      </c>
      <c r="X4112" s="21">
        <f t="shared" si="1147"/>
        <v>-247.68739089626791</v>
      </c>
      <c r="Y4112" s="21">
        <f t="shared" si="1148"/>
        <v>-91.687390896267914</v>
      </c>
      <c r="Z4112" s="21">
        <f t="shared" si="1156"/>
        <v>-29.063301536423829</v>
      </c>
      <c r="AA4112" s="21">
        <f t="shared" si="1149"/>
        <v>0</v>
      </c>
      <c r="AB4112" s="21">
        <f t="shared" si="1150"/>
        <v>-29.063301536423829</v>
      </c>
      <c r="AC4112" s="21">
        <f t="shared" si="1151"/>
        <v>87.080000000000013</v>
      </c>
      <c r="AD4112" s="21">
        <f t="shared" si="1157"/>
        <v>-29.063301536423829</v>
      </c>
      <c r="AE4112" s="21" t="str">
        <f t="shared" si="1152"/>
        <v>6/20/11:00</v>
      </c>
    </row>
    <row r="4113" spans="2:31">
      <c r="B4113" s="37">
        <v>6</v>
      </c>
      <c r="C4113" s="38">
        <v>20</v>
      </c>
      <c r="D4113" s="39">
        <v>12</v>
      </c>
      <c r="E4113" s="17">
        <v>31.1</v>
      </c>
      <c r="F4113" s="17">
        <v>232</v>
      </c>
      <c r="G4113" s="17">
        <v>645</v>
      </c>
      <c r="H4113" s="37">
        <f t="shared" si="1140"/>
        <v>87.98</v>
      </c>
      <c r="I4113" s="37">
        <f>IF(H4113&lt;'Roof Calculator'!$G$8, 1, 0)</f>
        <v>0</v>
      </c>
      <c r="J4113" s="37">
        <f>IF(H4113&gt;='Roof Calculator'!$G$8, 1, 0)</f>
        <v>1</v>
      </c>
      <c r="K4113" s="37">
        <f t="shared" si="1141"/>
        <v>0</v>
      </c>
      <c r="L4113" s="37">
        <f t="shared" si="1142"/>
        <v>87.98</v>
      </c>
      <c r="M4113" s="37">
        <v>0</v>
      </c>
      <c r="N4113" s="37">
        <f t="shared" si="1143"/>
        <v>232</v>
      </c>
      <c r="O4113" s="37">
        <v>0</v>
      </c>
      <c r="P4113" s="37">
        <v>0</v>
      </c>
      <c r="Q4113" s="21">
        <f t="shared" si="1144"/>
        <v>39.790999999999997</v>
      </c>
      <c r="R4113" s="21">
        <f t="shared" si="1153"/>
        <v>171.45833333332925</v>
      </c>
      <c r="S4113" s="21">
        <f t="shared" si="1154"/>
        <v>23.447692161137052</v>
      </c>
      <c r="T4113" s="21">
        <f t="shared" si="1145"/>
        <v>86.147999999999996</v>
      </c>
      <c r="U4113" s="37">
        <f>VLOOKUP(Time_Zone, 'LSTM LookUp'!$B$5:$D$8, 3, FALSE)</f>
        <v>-75</v>
      </c>
      <c r="V4113" s="21">
        <f t="shared" si="1155"/>
        <v>-1.3334940203536194</v>
      </c>
      <c r="W4113" s="21">
        <f t="shared" si="1146"/>
        <v>160.81462649491155</v>
      </c>
      <c r="X4113" s="21">
        <f t="shared" si="1147"/>
        <v>-265.17424110581362</v>
      </c>
      <c r="Y4113" s="21">
        <f t="shared" si="1148"/>
        <v>-33.174241105813621</v>
      </c>
      <c r="Z4113" s="21">
        <f t="shared" si="1156"/>
        <v>-10.515655021649579</v>
      </c>
      <c r="AA4113" s="21">
        <f t="shared" si="1149"/>
        <v>0</v>
      </c>
      <c r="AB4113" s="21">
        <f t="shared" si="1150"/>
        <v>-10.515655021649579</v>
      </c>
      <c r="AC4113" s="21">
        <f t="shared" si="1151"/>
        <v>87.98</v>
      </c>
      <c r="AD4113" s="21">
        <f t="shared" si="1157"/>
        <v>-10.515655021649579</v>
      </c>
      <c r="AE4113" s="21" t="str">
        <f t="shared" si="1152"/>
        <v>6/20/12:00</v>
      </c>
    </row>
    <row r="4114" spans="2:31">
      <c r="B4114" s="37">
        <v>6</v>
      </c>
      <c r="C4114" s="38">
        <v>20</v>
      </c>
      <c r="D4114" s="39">
        <v>13</v>
      </c>
      <c r="E4114" s="17">
        <v>31.1</v>
      </c>
      <c r="F4114" s="17">
        <v>230</v>
      </c>
      <c r="G4114" s="17">
        <v>665</v>
      </c>
      <c r="H4114" s="37">
        <f t="shared" si="1140"/>
        <v>87.98</v>
      </c>
      <c r="I4114" s="37">
        <f>IF(H4114&lt;'Roof Calculator'!$G$8, 1, 0)</f>
        <v>0</v>
      </c>
      <c r="J4114" s="37">
        <f>IF(H4114&gt;='Roof Calculator'!$G$8, 1, 0)</f>
        <v>1</v>
      </c>
      <c r="K4114" s="37">
        <f t="shared" si="1141"/>
        <v>0</v>
      </c>
      <c r="L4114" s="37">
        <f t="shared" si="1142"/>
        <v>87.98</v>
      </c>
      <c r="M4114" s="37">
        <v>0</v>
      </c>
      <c r="N4114" s="37">
        <f t="shared" si="1143"/>
        <v>230</v>
      </c>
      <c r="O4114" s="37">
        <v>0</v>
      </c>
      <c r="P4114" s="37">
        <v>0</v>
      </c>
      <c r="Q4114" s="21">
        <f t="shared" si="1144"/>
        <v>39.790999999999997</v>
      </c>
      <c r="R4114" s="21">
        <f t="shared" si="1153"/>
        <v>171.49999999999591</v>
      </c>
      <c r="S4114" s="21">
        <f t="shared" si="1154"/>
        <v>23.44792869349817</v>
      </c>
      <c r="T4114" s="21">
        <f t="shared" si="1145"/>
        <v>86.147999999999996</v>
      </c>
      <c r="U4114" s="37">
        <f>VLOOKUP(Time_Zone, 'LSTM LookUp'!$B$5:$D$8, 3, FALSE)</f>
        <v>-75</v>
      </c>
      <c r="V4114" s="21">
        <f t="shared" si="1155"/>
        <v>-1.3422615123842594</v>
      </c>
      <c r="W4114" s="21">
        <f t="shared" si="1146"/>
        <v>175.81243462190392</v>
      </c>
      <c r="X4114" s="21">
        <f t="shared" si="1147"/>
        <v>-298.17872445456294</v>
      </c>
      <c r="Y4114" s="21">
        <f t="shared" si="1148"/>
        <v>-68.178724454562939</v>
      </c>
      <c r="Z4114" s="21">
        <f t="shared" si="1156"/>
        <v>-21.611464867982974</v>
      </c>
      <c r="AA4114" s="21">
        <f t="shared" si="1149"/>
        <v>0</v>
      </c>
      <c r="AB4114" s="21">
        <f t="shared" si="1150"/>
        <v>-21.611464867982974</v>
      </c>
      <c r="AC4114" s="21">
        <f t="shared" si="1151"/>
        <v>87.98</v>
      </c>
      <c r="AD4114" s="21">
        <f t="shared" si="1157"/>
        <v>-21.611464867982974</v>
      </c>
      <c r="AE4114" s="21" t="str">
        <f t="shared" si="1152"/>
        <v>6/20/13:00</v>
      </c>
    </row>
    <row r="4115" spans="2:31">
      <c r="B4115" s="37">
        <v>6</v>
      </c>
      <c r="C4115" s="38">
        <v>20</v>
      </c>
      <c r="D4115" s="39">
        <v>14</v>
      </c>
      <c r="E4115" s="17">
        <v>31.7</v>
      </c>
      <c r="F4115" s="17">
        <v>232</v>
      </c>
      <c r="G4115" s="17">
        <v>545</v>
      </c>
      <c r="H4115" s="37">
        <f t="shared" si="1140"/>
        <v>89.06</v>
      </c>
      <c r="I4115" s="37">
        <f>IF(H4115&lt;'Roof Calculator'!$G$8, 1, 0)</f>
        <v>0</v>
      </c>
      <c r="J4115" s="37">
        <f>IF(H4115&gt;='Roof Calculator'!$G$8, 1, 0)</f>
        <v>1</v>
      </c>
      <c r="K4115" s="37">
        <f t="shared" si="1141"/>
        <v>0</v>
      </c>
      <c r="L4115" s="37">
        <f t="shared" si="1142"/>
        <v>89.06</v>
      </c>
      <c r="M4115" s="37">
        <v>0</v>
      </c>
      <c r="N4115" s="37">
        <f t="shared" si="1143"/>
        <v>232</v>
      </c>
      <c r="O4115" s="37">
        <v>0</v>
      </c>
      <c r="P4115" s="37">
        <v>0</v>
      </c>
      <c r="Q4115" s="21">
        <f t="shared" si="1144"/>
        <v>39.790999999999997</v>
      </c>
      <c r="R4115" s="21">
        <f t="shared" si="1153"/>
        <v>171.54166666666256</v>
      </c>
      <c r="S4115" s="21">
        <f t="shared" si="1154"/>
        <v>23.448152441406716</v>
      </c>
      <c r="T4115" s="21">
        <f t="shared" si="1145"/>
        <v>86.147999999999996</v>
      </c>
      <c r="U4115" s="37">
        <f>VLOOKUP(Time_Zone, 'LSTM LookUp'!$B$5:$D$8, 3, FALSE)</f>
        <v>-75</v>
      </c>
      <c r="V4115" s="21">
        <f t="shared" si="1155"/>
        <v>-1.3510287071714966</v>
      </c>
      <c r="W4115" s="21">
        <f t="shared" si="1146"/>
        <v>190.81024282320709</v>
      </c>
      <c r="X4115" s="21">
        <f t="shared" si="1147"/>
        <v>-238.57789201733274</v>
      </c>
      <c r="Y4115" s="21">
        <f t="shared" si="1148"/>
        <v>-6.5778920173327435</v>
      </c>
      <c r="Z4115" s="21">
        <f t="shared" si="1156"/>
        <v>-2.0850768824915757</v>
      </c>
      <c r="AA4115" s="21">
        <f t="shared" si="1149"/>
        <v>0</v>
      </c>
      <c r="AB4115" s="21">
        <f t="shared" si="1150"/>
        <v>-2.0850768824915757</v>
      </c>
      <c r="AC4115" s="21">
        <f t="shared" si="1151"/>
        <v>89.06</v>
      </c>
      <c r="AD4115" s="21">
        <f t="shared" si="1157"/>
        <v>-2.0850768824915757</v>
      </c>
      <c r="AE4115" s="21" t="str">
        <f t="shared" si="1152"/>
        <v>6/20/14:00</v>
      </c>
    </row>
    <row r="4116" spans="2:31">
      <c r="B4116" s="37">
        <v>6</v>
      </c>
      <c r="C4116" s="38">
        <v>20</v>
      </c>
      <c r="D4116" s="39">
        <v>15</v>
      </c>
      <c r="E4116" s="17">
        <v>31.7</v>
      </c>
      <c r="F4116" s="17">
        <v>192</v>
      </c>
      <c r="G4116" s="17">
        <v>716</v>
      </c>
      <c r="H4116" s="37">
        <f t="shared" si="1140"/>
        <v>89.06</v>
      </c>
      <c r="I4116" s="37">
        <f>IF(H4116&lt;'Roof Calculator'!$G$8, 1, 0)</f>
        <v>0</v>
      </c>
      <c r="J4116" s="37">
        <f>IF(H4116&gt;='Roof Calculator'!$G$8, 1, 0)</f>
        <v>1</v>
      </c>
      <c r="K4116" s="37">
        <f t="shared" si="1141"/>
        <v>0</v>
      </c>
      <c r="L4116" s="37">
        <f t="shared" si="1142"/>
        <v>89.06</v>
      </c>
      <c r="M4116" s="37">
        <v>0</v>
      </c>
      <c r="N4116" s="37">
        <f t="shared" si="1143"/>
        <v>192</v>
      </c>
      <c r="O4116" s="37">
        <v>0</v>
      </c>
      <c r="P4116" s="37">
        <v>0</v>
      </c>
      <c r="Q4116" s="21">
        <f t="shared" si="1144"/>
        <v>39.790999999999997</v>
      </c>
      <c r="R4116" s="21">
        <f t="shared" si="1153"/>
        <v>171.58333333332922</v>
      </c>
      <c r="S4116" s="21">
        <f t="shared" si="1154"/>
        <v>23.448363404682624</v>
      </c>
      <c r="T4116" s="21">
        <f t="shared" si="1145"/>
        <v>86.147999999999996</v>
      </c>
      <c r="U4116" s="37">
        <f>VLOOKUP(Time_Zone, 'LSTM LookUp'!$B$5:$D$8, 3, FALSE)</f>
        <v>-75</v>
      </c>
      <c r="V4116" s="21">
        <f t="shared" si="1155"/>
        <v>-1.3597955783596249</v>
      </c>
      <c r="W4116" s="21">
        <f t="shared" si="1146"/>
        <v>205.80805110541007</v>
      </c>
      <c r="X4116" s="21">
        <f t="shared" si="1147"/>
        <v>-272.0461929749012</v>
      </c>
      <c r="Y4116" s="21">
        <f t="shared" si="1148"/>
        <v>-80.046192974901203</v>
      </c>
      <c r="Z4116" s="21">
        <f t="shared" si="1156"/>
        <v>-25.373245116161552</v>
      </c>
      <c r="AA4116" s="21">
        <f t="shared" si="1149"/>
        <v>0</v>
      </c>
      <c r="AB4116" s="21">
        <f t="shared" si="1150"/>
        <v>-25.373245116161552</v>
      </c>
      <c r="AC4116" s="21">
        <f t="shared" si="1151"/>
        <v>89.06</v>
      </c>
      <c r="AD4116" s="21">
        <f t="shared" si="1157"/>
        <v>-25.373245116161552</v>
      </c>
      <c r="AE4116" s="21" t="str">
        <f t="shared" si="1152"/>
        <v>6/20/15:00</v>
      </c>
    </row>
    <row r="4117" spans="2:31">
      <c r="B4117" s="37">
        <v>6</v>
      </c>
      <c r="C4117" s="38">
        <v>20</v>
      </c>
      <c r="D4117" s="39">
        <v>16</v>
      </c>
      <c r="E4117" s="17">
        <v>31.7</v>
      </c>
      <c r="F4117" s="17">
        <v>127</v>
      </c>
      <c r="G4117" s="17">
        <v>768</v>
      </c>
      <c r="H4117" s="37">
        <f t="shared" si="1140"/>
        <v>89.06</v>
      </c>
      <c r="I4117" s="37">
        <f>IF(H4117&lt;'Roof Calculator'!$G$8, 1, 0)</f>
        <v>0</v>
      </c>
      <c r="J4117" s="37">
        <f>IF(H4117&gt;='Roof Calculator'!$G$8, 1, 0)</f>
        <v>1</v>
      </c>
      <c r="K4117" s="37">
        <f t="shared" si="1141"/>
        <v>0</v>
      </c>
      <c r="L4117" s="37">
        <f t="shared" si="1142"/>
        <v>89.06</v>
      </c>
      <c r="M4117" s="37">
        <v>0</v>
      </c>
      <c r="N4117" s="37">
        <f t="shared" si="1143"/>
        <v>127</v>
      </c>
      <c r="O4117" s="37">
        <v>0</v>
      </c>
      <c r="P4117" s="37">
        <v>0</v>
      </c>
      <c r="Q4117" s="21">
        <f t="shared" si="1144"/>
        <v>39.790999999999997</v>
      </c>
      <c r="R4117" s="21">
        <f t="shared" si="1153"/>
        <v>171.62499999999588</v>
      </c>
      <c r="S4117" s="21">
        <f t="shared" si="1154"/>
        <v>23.44856158315612</v>
      </c>
      <c r="T4117" s="21">
        <f t="shared" si="1145"/>
        <v>86.147999999999996</v>
      </c>
      <c r="U4117" s="37">
        <f>VLOOKUP(Time_Zone, 'LSTM LookUp'!$B$5:$D$8, 3, FALSE)</f>
        <v>-75</v>
      </c>
      <c r="V4117" s="21">
        <f t="shared" si="1155"/>
        <v>-1.3685620995923389</v>
      </c>
      <c r="W4117" s="21">
        <f t="shared" si="1146"/>
        <v>220.8058594751019</v>
      </c>
      <c r="X4117" s="21">
        <f t="shared" si="1147"/>
        <v>-214.20499033005675</v>
      </c>
      <c r="Y4117" s="21">
        <f t="shared" si="1148"/>
        <v>-87.204990330056745</v>
      </c>
      <c r="Z4117" s="21">
        <f t="shared" si="1156"/>
        <v>-27.642458844867487</v>
      </c>
      <c r="AA4117" s="21">
        <f t="shared" si="1149"/>
        <v>0</v>
      </c>
      <c r="AB4117" s="21">
        <f t="shared" si="1150"/>
        <v>-27.642458844867487</v>
      </c>
      <c r="AC4117" s="21">
        <f t="shared" si="1151"/>
        <v>89.06</v>
      </c>
      <c r="AD4117" s="21">
        <f t="shared" si="1157"/>
        <v>-27.642458844867487</v>
      </c>
      <c r="AE4117" s="21" t="str">
        <f t="shared" si="1152"/>
        <v>6/20/16:00</v>
      </c>
    </row>
    <row r="4118" spans="2:31">
      <c r="B4118" s="37">
        <v>6</v>
      </c>
      <c r="C4118" s="38">
        <v>20</v>
      </c>
      <c r="D4118" s="39">
        <v>17</v>
      </c>
      <c r="E4118" s="17">
        <v>31.1</v>
      </c>
      <c r="F4118" s="17">
        <v>194</v>
      </c>
      <c r="G4118" s="17">
        <v>491</v>
      </c>
      <c r="H4118" s="37">
        <f t="shared" ref="H4118:H4181" si="1158">E4118*9/5+32</f>
        <v>87.98</v>
      </c>
      <c r="I4118" s="37">
        <f>IF(H4118&lt;'Roof Calculator'!$G$8, 1, 0)</f>
        <v>0</v>
      </c>
      <c r="J4118" s="37">
        <f>IF(H4118&gt;='Roof Calculator'!$G$8, 1, 0)</f>
        <v>1</v>
      </c>
      <c r="K4118" s="37">
        <f t="shared" ref="K4118:K4181" si="1159">I4118*H4118</f>
        <v>0</v>
      </c>
      <c r="L4118" s="37">
        <f t="shared" ref="L4118:L4181" si="1160">J4118*H4118</f>
        <v>87.98</v>
      </c>
      <c r="M4118" s="37">
        <v>0</v>
      </c>
      <c r="N4118" s="37">
        <f t="shared" ref="N4118:N4181" si="1161">F4118*(180-M4118)/180</f>
        <v>194</v>
      </c>
      <c r="O4118" s="37">
        <v>0</v>
      </c>
      <c r="P4118" s="37">
        <v>0</v>
      </c>
      <c r="Q4118" s="21">
        <f t="shared" ref="Q4118:Q4181" si="1162">Latitude</f>
        <v>39.790999999999997</v>
      </c>
      <c r="R4118" s="21">
        <f t="shared" si="1153"/>
        <v>171.66666666666254</v>
      </c>
      <c r="S4118" s="21">
        <f t="shared" si="1154"/>
        <v>23.448746976667707</v>
      </c>
      <c r="T4118" s="21">
        <f t="shared" ref="T4118:T4181" si="1163">Longitude</f>
        <v>86.147999999999996</v>
      </c>
      <c r="U4118" s="37">
        <f>VLOOKUP(Time_Zone, 'LSTM LookUp'!$B$5:$D$8, 3, FALSE)</f>
        <v>-75</v>
      </c>
      <c r="V4118" s="21">
        <f t="shared" si="1155"/>
        <v>-1.3773282445128028</v>
      </c>
      <c r="W4118" s="21">
        <f t="shared" ref="W4118:W4181" si="1164">15*((D4118+(4*(T4118-U4118)+V4118)/60)-12)</f>
        <v>235.80366793887177</v>
      </c>
      <c r="X4118" s="21">
        <f t="shared" ref="X4118:X4181" si="1165">G4118*(SIN(S4118*PI()/180)*SIN(Q4118*PI()/180)*COS(O4118*PI()/180)-SIN(S4118*PI()/180)*COS(Q4118*PI()/180)*SIN(O4118*PI()/180)*COS(P4118*PI()/180)+COS(S4118*PI()/180)*COS(Q4118*PI()/180)*COS(O4118*PI()/180)*COS(W4118*PI()/180)+COS(S4118*PI()/180)*SIN(Q4118*PI()/180)*SIN(O4118*PI()/180)*COS(P4118*PI()/180)*COS(W4118*PI()/180)+COS(S4118*PI()/180)*SIN(P4118*PI()/180)*SIN(W4118*PI()/180)*SIN(O4118*PI()/180))</f>
        <v>-69.486887428055155</v>
      </c>
      <c r="Y4118" s="21">
        <f t="shared" ref="Y4118:Y4181" si="1166">X4118+N4118</f>
        <v>124.51311257194484</v>
      </c>
      <c r="Z4118" s="21">
        <f t="shared" si="1156"/>
        <v>39.468481985830159</v>
      </c>
      <c r="AA4118" s="21">
        <f t="shared" ref="AA4118:AA4181" si="1167">Z4118*I4118</f>
        <v>0</v>
      </c>
      <c r="AB4118" s="21">
        <f t="shared" ref="AB4118:AB4181" si="1168">Z4118*J4118</f>
        <v>39.468481985830159</v>
      </c>
      <c r="AC4118" s="21">
        <f t="shared" ref="AC4118:AC4181" si="1169">L4118</f>
        <v>87.98</v>
      </c>
      <c r="AD4118" s="21">
        <f t="shared" si="1157"/>
        <v>39.468481985830159</v>
      </c>
      <c r="AE4118" s="21" t="str">
        <f t="shared" ref="AE4118:AE4181" si="1170">CONCATENATE(B4118, "/", C4118, "/", D4118,":00")</f>
        <v>6/20/17:00</v>
      </c>
    </row>
    <row r="4119" spans="2:31">
      <c r="B4119" s="37">
        <v>6</v>
      </c>
      <c r="C4119" s="38">
        <v>20</v>
      </c>
      <c r="D4119" s="39">
        <v>18</v>
      </c>
      <c r="E4119" s="17">
        <v>31.1</v>
      </c>
      <c r="F4119" s="17">
        <v>91</v>
      </c>
      <c r="G4119" s="17">
        <v>678</v>
      </c>
      <c r="H4119" s="37">
        <f t="shared" si="1158"/>
        <v>87.98</v>
      </c>
      <c r="I4119" s="37">
        <f>IF(H4119&lt;'Roof Calculator'!$G$8, 1, 0)</f>
        <v>0</v>
      </c>
      <c r="J4119" s="37">
        <f>IF(H4119&gt;='Roof Calculator'!$G$8, 1, 0)</f>
        <v>1</v>
      </c>
      <c r="K4119" s="37">
        <f t="shared" si="1159"/>
        <v>0</v>
      </c>
      <c r="L4119" s="37">
        <f t="shared" si="1160"/>
        <v>87.98</v>
      </c>
      <c r="M4119" s="37">
        <v>0</v>
      </c>
      <c r="N4119" s="37">
        <f t="shared" si="1161"/>
        <v>91</v>
      </c>
      <c r="O4119" s="37">
        <v>0</v>
      </c>
      <c r="P4119" s="37">
        <v>0</v>
      </c>
      <c r="Q4119" s="21">
        <f t="shared" si="1162"/>
        <v>39.790999999999997</v>
      </c>
      <c r="R4119" s="21">
        <f t="shared" ref="R4119:R4182" si="1171">R4118+1/24</f>
        <v>171.70833333332919</v>
      </c>
      <c r="S4119" s="21">
        <f t="shared" ref="S4119:S4182" si="1172">ASIN(SIN(23.45*PI()/180)*SIN((360/365*(R4119-81))*PI()/180))*180/PI()</f>
        <v>23.448919585068179</v>
      </c>
      <c r="T4119" s="21">
        <f t="shared" si="1163"/>
        <v>86.147999999999996</v>
      </c>
      <c r="U4119" s="37">
        <f>VLOOKUP(Time_Zone, 'LSTM LookUp'!$B$5:$D$8, 3, FALSE)</f>
        <v>-75</v>
      </c>
      <c r="V4119" s="21">
        <f t="shared" ref="V4119:V4182" si="1173">9.87*SIN(2*(360/365*(R4119-81))*PI()/180)-7.53*COS((360/365*(R4119-81))*PI()/180)-1.5*SIN((360/365*(R4119-81))*PI()/180)</f>
        <v>-1.3860939867636914</v>
      </c>
      <c r="W4119" s="21">
        <f t="shared" si="1164"/>
        <v>250.80147650330903</v>
      </c>
      <c r="X4119" s="21">
        <f t="shared" si="1165"/>
        <v>15.500289087868662</v>
      </c>
      <c r="Y4119" s="21">
        <f t="shared" si="1166"/>
        <v>106.50028908786867</v>
      </c>
      <c r="Z4119" s="21">
        <f t="shared" ref="Z4119:Z4182" si="1174">Y4119/10.764*3.412</f>
        <v>33.758731546619096</v>
      </c>
      <c r="AA4119" s="21">
        <f t="shared" si="1167"/>
        <v>0</v>
      </c>
      <c r="AB4119" s="21">
        <f t="shared" si="1168"/>
        <v>33.758731546619096</v>
      </c>
      <c r="AC4119" s="21">
        <f t="shared" si="1169"/>
        <v>87.98</v>
      </c>
      <c r="AD4119" s="21">
        <f t="shared" ref="AD4119:AD4182" si="1175">AB4119</f>
        <v>33.758731546619096</v>
      </c>
      <c r="AE4119" s="21" t="str">
        <f t="shared" si="1170"/>
        <v>6/20/18:00</v>
      </c>
    </row>
    <row r="4120" spans="2:31">
      <c r="B4120" s="37">
        <v>6</v>
      </c>
      <c r="C4120" s="38">
        <v>20</v>
      </c>
      <c r="D4120" s="39">
        <v>19</v>
      </c>
      <c r="E4120" s="17">
        <v>30</v>
      </c>
      <c r="F4120" s="17">
        <v>65</v>
      </c>
      <c r="G4120" s="17">
        <v>528</v>
      </c>
      <c r="H4120" s="37">
        <f t="shared" si="1158"/>
        <v>86</v>
      </c>
      <c r="I4120" s="37">
        <f>IF(H4120&lt;'Roof Calculator'!$G$8, 1, 0)</f>
        <v>0</v>
      </c>
      <c r="J4120" s="37">
        <f>IF(H4120&gt;='Roof Calculator'!$G$8, 1, 0)</f>
        <v>1</v>
      </c>
      <c r="K4120" s="37">
        <f t="shared" si="1159"/>
        <v>0</v>
      </c>
      <c r="L4120" s="37">
        <f t="shared" si="1160"/>
        <v>86</v>
      </c>
      <c r="M4120" s="37">
        <v>0</v>
      </c>
      <c r="N4120" s="37">
        <f t="shared" si="1161"/>
        <v>65</v>
      </c>
      <c r="O4120" s="37">
        <v>0</v>
      </c>
      <c r="P4120" s="37">
        <v>0</v>
      </c>
      <c r="Q4120" s="21">
        <f t="shared" si="1162"/>
        <v>39.790999999999997</v>
      </c>
      <c r="R4120" s="21">
        <f t="shared" si="1171"/>
        <v>171.74999999999585</v>
      </c>
      <c r="S4120" s="21">
        <f t="shared" si="1172"/>
        <v>23.449079408218608</v>
      </c>
      <c r="T4120" s="21">
        <f t="shared" si="1163"/>
        <v>86.147999999999996</v>
      </c>
      <c r="U4120" s="37">
        <f>VLOOKUP(Time_Zone, 'LSTM LookUp'!$B$5:$D$8, 3, FALSE)</f>
        <v>-75</v>
      </c>
      <c r="V4120" s="21">
        <f t="shared" si="1173"/>
        <v>-1.3948592999872598</v>
      </c>
      <c r="W4120" s="21">
        <f t="shared" si="1164"/>
        <v>265.79928517500321</v>
      </c>
      <c r="X4120" s="21">
        <f t="shared" si="1165"/>
        <v>107.20354102021282</v>
      </c>
      <c r="Y4120" s="21">
        <f t="shared" si="1166"/>
        <v>172.20354102021281</v>
      </c>
      <c r="Z4120" s="21">
        <f t="shared" si="1174"/>
        <v>54.585514860736353</v>
      </c>
      <c r="AA4120" s="21">
        <f t="shared" si="1167"/>
        <v>0</v>
      </c>
      <c r="AB4120" s="21">
        <f t="shared" si="1168"/>
        <v>54.585514860736353</v>
      </c>
      <c r="AC4120" s="21">
        <f t="shared" si="1169"/>
        <v>86</v>
      </c>
      <c r="AD4120" s="21">
        <f t="shared" si="1175"/>
        <v>54.585514860736353</v>
      </c>
      <c r="AE4120" s="21" t="str">
        <f t="shared" si="1170"/>
        <v>6/20/19:00</v>
      </c>
    </row>
    <row r="4121" spans="2:31">
      <c r="B4121" s="37">
        <v>6</v>
      </c>
      <c r="C4121" s="38">
        <v>20</v>
      </c>
      <c r="D4121" s="39">
        <v>20</v>
      </c>
      <c r="E4121" s="17">
        <v>28.3</v>
      </c>
      <c r="F4121" s="17">
        <v>35</v>
      </c>
      <c r="G4121" s="17">
        <v>226</v>
      </c>
      <c r="H4121" s="37">
        <f t="shared" si="1158"/>
        <v>82.94</v>
      </c>
      <c r="I4121" s="37">
        <f>IF(H4121&lt;'Roof Calculator'!$G$8, 1, 0)</f>
        <v>0</v>
      </c>
      <c r="J4121" s="37">
        <f>IF(H4121&gt;='Roof Calculator'!$G$8, 1, 0)</f>
        <v>1</v>
      </c>
      <c r="K4121" s="37">
        <f t="shared" si="1159"/>
        <v>0</v>
      </c>
      <c r="L4121" s="37">
        <f t="shared" si="1160"/>
        <v>82.94</v>
      </c>
      <c r="M4121" s="37">
        <v>0</v>
      </c>
      <c r="N4121" s="37">
        <f t="shared" si="1161"/>
        <v>35</v>
      </c>
      <c r="O4121" s="37">
        <v>0</v>
      </c>
      <c r="P4121" s="37">
        <v>0</v>
      </c>
      <c r="Q4121" s="21">
        <f t="shared" si="1162"/>
        <v>39.790999999999997</v>
      </c>
      <c r="R4121" s="21">
        <f t="shared" si="1171"/>
        <v>171.79166666666251</v>
      </c>
      <c r="S4121" s="21">
        <f t="shared" si="1172"/>
        <v>23.449226445990384</v>
      </c>
      <c r="T4121" s="21">
        <f t="shared" si="1163"/>
        <v>86.147999999999996</v>
      </c>
      <c r="U4121" s="37">
        <f>VLOOKUP(Time_Zone, 'LSTM LookUp'!$B$5:$D$8, 3, FALSE)</f>
        <v>-75</v>
      </c>
      <c r="V4121" s="21">
        <f t="shared" si="1173"/>
        <v>-1.4036241578253963</v>
      </c>
      <c r="W4121" s="21">
        <f t="shared" si="1164"/>
        <v>280.79709396054363</v>
      </c>
      <c r="X4121" s="21">
        <f t="shared" si="1165"/>
        <v>87.400886300712514</v>
      </c>
      <c r="Y4121" s="21">
        <f t="shared" si="1166"/>
        <v>122.40088630071251</v>
      </c>
      <c r="Z4121" s="21">
        <f t="shared" si="1174"/>
        <v>38.798943149203936</v>
      </c>
      <c r="AA4121" s="21">
        <f t="shared" si="1167"/>
        <v>0</v>
      </c>
      <c r="AB4121" s="21">
        <f t="shared" si="1168"/>
        <v>38.798943149203936</v>
      </c>
      <c r="AC4121" s="21">
        <f t="shared" si="1169"/>
        <v>82.94</v>
      </c>
      <c r="AD4121" s="21">
        <f t="shared" si="1175"/>
        <v>38.798943149203936</v>
      </c>
      <c r="AE4121" s="21" t="str">
        <f t="shared" si="1170"/>
        <v>6/20/20:00</v>
      </c>
    </row>
    <row r="4122" spans="2:31">
      <c r="B4122" s="37">
        <v>6</v>
      </c>
      <c r="C4122" s="38">
        <v>20</v>
      </c>
      <c r="D4122" s="39">
        <v>21</v>
      </c>
      <c r="E4122" s="17">
        <v>26.7</v>
      </c>
      <c r="F4122" s="17">
        <v>3</v>
      </c>
      <c r="G4122" s="17">
        <v>4</v>
      </c>
      <c r="H4122" s="37">
        <f t="shared" si="1158"/>
        <v>80.06</v>
      </c>
      <c r="I4122" s="37">
        <f>IF(H4122&lt;'Roof Calculator'!$G$8, 1, 0)</f>
        <v>0</v>
      </c>
      <c r="J4122" s="37">
        <f>IF(H4122&gt;='Roof Calculator'!$G$8, 1, 0)</f>
        <v>1</v>
      </c>
      <c r="K4122" s="37">
        <f t="shared" si="1159"/>
        <v>0</v>
      </c>
      <c r="L4122" s="37">
        <f t="shared" si="1160"/>
        <v>80.06</v>
      </c>
      <c r="M4122" s="37">
        <v>0</v>
      </c>
      <c r="N4122" s="37">
        <f t="shared" si="1161"/>
        <v>3</v>
      </c>
      <c r="O4122" s="37">
        <v>0</v>
      </c>
      <c r="P4122" s="37">
        <v>0</v>
      </c>
      <c r="Q4122" s="21">
        <f t="shared" si="1162"/>
        <v>39.790999999999997</v>
      </c>
      <c r="R4122" s="21">
        <f t="shared" si="1171"/>
        <v>171.83333333332916</v>
      </c>
      <c r="S4122" s="21">
        <f t="shared" si="1172"/>
        <v>23.449360698265153</v>
      </c>
      <c r="T4122" s="21">
        <f t="shared" si="1163"/>
        <v>86.147999999999996</v>
      </c>
      <c r="U4122" s="37">
        <f>VLOOKUP(Time_Zone, 'LSTM LookUp'!$B$5:$D$8, 3, FALSE)</f>
        <v>-75</v>
      </c>
      <c r="V4122" s="21">
        <f t="shared" si="1173"/>
        <v>-1.4123885339196931</v>
      </c>
      <c r="W4122" s="21">
        <f t="shared" si="1164"/>
        <v>295.79490286652003</v>
      </c>
      <c r="X4122" s="21">
        <f t="shared" si="1165"/>
        <v>2.2456998504534345</v>
      </c>
      <c r="Y4122" s="21">
        <f t="shared" si="1166"/>
        <v>5.245699850453434</v>
      </c>
      <c r="Z4122" s="21">
        <f t="shared" si="1174"/>
        <v>1.6627952331611964</v>
      </c>
      <c r="AA4122" s="21">
        <f t="shared" si="1167"/>
        <v>0</v>
      </c>
      <c r="AB4122" s="21">
        <f t="shared" si="1168"/>
        <v>1.6627952331611964</v>
      </c>
      <c r="AC4122" s="21">
        <f t="shared" si="1169"/>
        <v>80.06</v>
      </c>
      <c r="AD4122" s="21">
        <f t="shared" si="1175"/>
        <v>1.6627952331611964</v>
      </c>
      <c r="AE4122" s="21" t="str">
        <f t="shared" si="1170"/>
        <v>6/20/21:00</v>
      </c>
    </row>
    <row r="4123" spans="2:31">
      <c r="B4123" s="37">
        <v>6</v>
      </c>
      <c r="C4123" s="38">
        <v>20</v>
      </c>
      <c r="D4123" s="39">
        <v>22</v>
      </c>
      <c r="E4123" s="17">
        <v>25.6</v>
      </c>
      <c r="F4123" s="17">
        <v>0</v>
      </c>
      <c r="G4123" s="17">
        <v>0</v>
      </c>
      <c r="H4123" s="37">
        <f t="shared" si="1158"/>
        <v>78.08</v>
      </c>
      <c r="I4123" s="37">
        <f>IF(H4123&lt;'Roof Calculator'!$G$8, 1, 0)</f>
        <v>0</v>
      </c>
      <c r="J4123" s="37">
        <f>IF(H4123&gt;='Roof Calculator'!$G$8, 1, 0)</f>
        <v>1</v>
      </c>
      <c r="K4123" s="37">
        <f t="shared" si="1159"/>
        <v>0</v>
      </c>
      <c r="L4123" s="37">
        <f t="shared" si="1160"/>
        <v>78.08</v>
      </c>
      <c r="M4123" s="37">
        <v>0</v>
      </c>
      <c r="N4123" s="37">
        <f t="shared" si="1161"/>
        <v>0</v>
      </c>
      <c r="O4123" s="37">
        <v>0</v>
      </c>
      <c r="P4123" s="37">
        <v>0</v>
      </c>
      <c r="Q4123" s="21">
        <f t="shared" si="1162"/>
        <v>39.790999999999997</v>
      </c>
      <c r="R4123" s="21">
        <f t="shared" si="1171"/>
        <v>171.87499999999582</v>
      </c>
      <c r="S4123" s="21">
        <f t="shared" si="1172"/>
        <v>23.449482164934864</v>
      </c>
      <c r="T4123" s="21">
        <f t="shared" si="1163"/>
        <v>86.147999999999996</v>
      </c>
      <c r="U4123" s="37">
        <f>VLOOKUP(Time_Zone, 'LSTM LookUp'!$B$5:$D$8, 3, FALSE)</f>
        <v>-75</v>
      </c>
      <c r="V4123" s="21">
        <f t="shared" si="1173"/>
        <v>-1.4211524019114865</v>
      </c>
      <c r="W4123" s="21">
        <f t="shared" si="1164"/>
        <v>310.79271189952209</v>
      </c>
      <c r="X4123" s="21">
        <f t="shared" si="1165"/>
        <v>0</v>
      </c>
      <c r="Y4123" s="21">
        <f t="shared" si="1166"/>
        <v>0</v>
      </c>
      <c r="Z4123" s="21">
        <f t="shared" si="1174"/>
        <v>0</v>
      </c>
      <c r="AA4123" s="21">
        <f t="shared" si="1167"/>
        <v>0</v>
      </c>
      <c r="AB4123" s="21">
        <f t="shared" si="1168"/>
        <v>0</v>
      </c>
      <c r="AC4123" s="21">
        <f t="shared" si="1169"/>
        <v>78.08</v>
      </c>
      <c r="AD4123" s="21">
        <f t="shared" si="1175"/>
        <v>0</v>
      </c>
      <c r="AE4123" s="21" t="str">
        <f t="shared" si="1170"/>
        <v>6/20/22:00</v>
      </c>
    </row>
    <row r="4124" spans="2:31">
      <c r="B4124" s="37">
        <v>6</v>
      </c>
      <c r="C4124" s="38">
        <v>20</v>
      </c>
      <c r="D4124" s="39">
        <v>23</v>
      </c>
      <c r="E4124" s="17">
        <v>23.9</v>
      </c>
      <c r="F4124" s="17">
        <v>0</v>
      </c>
      <c r="G4124" s="17">
        <v>0</v>
      </c>
      <c r="H4124" s="37">
        <f t="shared" si="1158"/>
        <v>75.02</v>
      </c>
      <c r="I4124" s="37">
        <f>IF(H4124&lt;'Roof Calculator'!$G$8, 1, 0)</f>
        <v>0</v>
      </c>
      <c r="J4124" s="37">
        <f>IF(H4124&gt;='Roof Calculator'!$G$8, 1, 0)</f>
        <v>1</v>
      </c>
      <c r="K4124" s="37">
        <f t="shared" si="1159"/>
        <v>0</v>
      </c>
      <c r="L4124" s="37">
        <f t="shared" si="1160"/>
        <v>75.02</v>
      </c>
      <c r="M4124" s="37">
        <v>0</v>
      </c>
      <c r="N4124" s="37">
        <f t="shared" si="1161"/>
        <v>0</v>
      </c>
      <c r="O4124" s="37">
        <v>0</v>
      </c>
      <c r="P4124" s="37">
        <v>0</v>
      </c>
      <c r="Q4124" s="21">
        <f t="shared" si="1162"/>
        <v>39.790999999999997</v>
      </c>
      <c r="R4124" s="21">
        <f t="shared" si="1171"/>
        <v>171.91666666666248</v>
      </c>
      <c r="S4124" s="21">
        <f t="shared" si="1172"/>
        <v>23.449590845901763</v>
      </c>
      <c r="T4124" s="21">
        <f t="shared" si="1163"/>
        <v>86.147999999999996</v>
      </c>
      <c r="U4124" s="37">
        <f>VLOOKUP(Time_Zone, 'LSTM LookUp'!$B$5:$D$8, 3, FALSE)</f>
        <v>-75</v>
      </c>
      <c r="V4124" s="21">
        <f t="shared" si="1173"/>
        <v>-1.429915735441925</v>
      </c>
      <c r="W4124" s="21">
        <f t="shared" si="1164"/>
        <v>325.79052106613955</v>
      </c>
      <c r="X4124" s="21">
        <f t="shared" si="1165"/>
        <v>0</v>
      </c>
      <c r="Y4124" s="21">
        <f t="shared" si="1166"/>
        <v>0</v>
      </c>
      <c r="Z4124" s="21">
        <f t="shared" si="1174"/>
        <v>0</v>
      </c>
      <c r="AA4124" s="21">
        <f t="shared" si="1167"/>
        <v>0</v>
      </c>
      <c r="AB4124" s="21">
        <f t="shared" si="1168"/>
        <v>0</v>
      </c>
      <c r="AC4124" s="21">
        <f t="shared" si="1169"/>
        <v>75.02</v>
      </c>
      <c r="AD4124" s="21">
        <f t="shared" si="1175"/>
        <v>0</v>
      </c>
      <c r="AE4124" s="21" t="str">
        <f t="shared" si="1170"/>
        <v>6/20/23:00</v>
      </c>
    </row>
    <row r="4125" spans="2:31">
      <c r="B4125" s="37">
        <v>6</v>
      </c>
      <c r="C4125" s="38">
        <v>20</v>
      </c>
      <c r="D4125" s="39">
        <v>24</v>
      </c>
      <c r="E4125" s="17">
        <v>22.8</v>
      </c>
      <c r="F4125" s="17">
        <v>0</v>
      </c>
      <c r="G4125" s="17">
        <v>0</v>
      </c>
      <c r="H4125" s="37">
        <f t="shared" si="1158"/>
        <v>73.040000000000006</v>
      </c>
      <c r="I4125" s="37">
        <f>IF(H4125&lt;'Roof Calculator'!$G$8, 1, 0)</f>
        <v>0</v>
      </c>
      <c r="J4125" s="37">
        <f>IF(H4125&gt;='Roof Calculator'!$G$8, 1, 0)</f>
        <v>1</v>
      </c>
      <c r="K4125" s="37">
        <f t="shared" si="1159"/>
        <v>0</v>
      </c>
      <c r="L4125" s="37">
        <f t="shared" si="1160"/>
        <v>73.040000000000006</v>
      </c>
      <c r="M4125" s="37">
        <v>0</v>
      </c>
      <c r="N4125" s="37">
        <f t="shared" si="1161"/>
        <v>0</v>
      </c>
      <c r="O4125" s="37">
        <v>0</v>
      </c>
      <c r="P4125" s="37">
        <v>0</v>
      </c>
      <c r="Q4125" s="21">
        <f t="shared" si="1162"/>
        <v>39.790999999999997</v>
      </c>
      <c r="R4125" s="21">
        <f t="shared" si="1171"/>
        <v>171.95833333332914</v>
      </c>
      <c r="S4125" s="21">
        <f t="shared" si="1172"/>
        <v>23.449686741078377</v>
      </c>
      <c r="T4125" s="21">
        <f t="shared" si="1163"/>
        <v>86.147999999999996</v>
      </c>
      <c r="U4125" s="37">
        <f>VLOOKUP(Time_Zone, 'LSTM LookUp'!$B$5:$D$8, 3, FALSE)</f>
        <v>-75</v>
      </c>
      <c r="V4125" s="21">
        <f t="shared" si="1173"/>
        <v>-1.4386785081520344</v>
      </c>
      <c r="W4125" s="21">
        <f t="shared" si="1164"/>
        <v>340.78833037296198</v>
      </c>
      <c r="X4125" s="21">
        <f t="shared" si="1165"/>
        <v>0</v>
      </c>
      <c r="Y4125" s="21">
        <f t="shared" si="1166"/>
        <v>0</v>
      </c>
      <c r="Z4125" s="21">
        <f t="shared" si="1174"/>
        <v>0</v>
      </c>
      <c r="AA4125" s="21">
        <f t="shared" si="1167"/>
        <v>0</v>
      </c>
      <c r="AB4125" s="21">
        <f t="shared" si="1168"/>
        <v>0</v>
      </c>
      <c r="AC4125" s="21">
        <f t="shared" si="1169"/>
        <v>73.040000000000006</v>
      </c>
      <c r="AD4125" s="21">
        <f t="shared" si="1175"/>
        <v>0</v>
      </c>
      <c r="AE4125" s="21" t="str">
        <f t="shared" si="1170"/>
        <v>6/20/24:00</v>
      </c>
    </row>
    <row r="4126" spans="2:31">
      <c r="B4126" s="37">
        <v>6</v>
      </c>
      <c r="C4126" s="38">
        <v>21</v>
      </c>
      <c r="D4126" s="39">
        <v>1</v>
      </c>
      <c r="E4126" s="17">
        <v>21.7</v>
      </c>
      <c r="F4126" s="17">
        <v>0</v>
      </c>
      <c r="G4126" s="17">
        <v>0</v>
      </c>
      <c r="H4126" s="37">
        <f t="shared" si="1158"/>
        <v>71.06</v>
      </c>
      <c r="I4126" s="37">
        <f>IF(H4126&lt;'Roof Calculator'!$G$8, 1, 0)</f>
        <v>0</v>
      </c>
      <c r="J4126" s="37">
        <f>IF(H4126&gt;='Roof Calculator'!$G$8, 1, 0)</f>
        <v>1</v>
      </c>
      <c r="K4126" s="37">
        <f t="shared" si="1159"/>
        <v>0</v>
      </c>
      <c r="L4126" s="37">
        <f t="shared" si="1160"/>
        <v>71.06</v>
      </c>
      <c r="M4126" s="37">
        <v>0</v>
      </c>
      <c r="N4126" s="37">
        <f t="shared" si="1161"/>
        <v>0</v>
      </c>
      <c r="O4126" s="37">
        <v>0</v>
      </c>
      <c r="P4126" s="37">
        <v>0</v>
      </c>
      <c r="Q4126" s="21">
        <f t="shared" si="1162"/>
        <v>39.790999999999997</v>
      </c>
      <c r="R4126" s="21">
        <f t="shared" si="1171"/>
        <v>171.99999999999579</v>
      </c>
      <c r="S4126" s="21">
        <f t="shared" si="1172"/>
        <v>23.449769850387515</v>
      </c>
      <c r="T4126" s="21">
        <f t="shared" si="1163"/>
        <v>86.147999999999996</v>
      </c>
      <c r="U4126" s="37">
        <f>VLOOKUP(Time_Zone, 'LSTM LookUp'!$B$5:$D$8, 3, FALSE)</f>
        <v>-75</v>
      </c>
      <c r="V4126" s="21">
        <f t="shared" si="1173"/>
        <v>-1.4474406936827628</v>
      </c>
      <c r="W4126" s="21">
        <f t="shared" si="1164"/>
        <v>-4.2138601734207004</v>
      </c>
      <c r="X4126" s="21">
        <f t="shared" si="1165"/>
        <v>0</v>
      </c>
      <c r="Y4126" s="21">
        <f t="shared" si="1166"/>
        <v>0</v>
      </c>
      <c r="Z4126" s="21">
        <f t="shared" si="1174"/>
        <v>0</v>
      </c>
      <c r="AA4126" s="21">
        <f t="shared" si="1167"/>
        <v>0</v>
      </c>
      <c r="AB4126" s="21">
        <f t="shared" si="1168"/>
        <v>0</v>
      </c>
      <c r="AC4126" s="21">
        <f t="shared" si="1169"/>
        <v>71.06</v>
      </c>
      <c r="AD4126" s="21">
        <f t="shared" si="1175"/>
        <v>0</v>
      </c>
      <c r="AE4126" s="21" t="str">
        <f t="shared" si="1170"/>
        <v>6/21/1:00</v>
      </c>
    </row>
    <row r="4127" spans="2:31">
      <c r="B4127" s="37">
        <v>6</v>
      </c>
      <c r="C4127" s="38">
        <v>21</v>
      </c>
      <c r="D4127" s="39">
        <v>2</v>
      </c>
      <c r="E4127" s="17">
        <v>20</v>
      </c>
      <c r="F4127" s="17">
        <v>0</v>
      </c>
      <c r="G4127" s="17">
        <v>0</v>
      </c>
      <c r="H4127" s="37">
        <f t="shared" si="1158"/>
        <v>68</v>
      </c>
      <c r="I4127" s="37">
        <f>IF(H4127&lt;'Roof Calculator'!$G$8, 1, 0)</f>
        <v>0</v>
      </c>
      <c r="J4127" s="37">
        <f>IF(H4127&gt;='Roof Calculator'!$G$8, 1, 0)</f>
        <v>1</v>
      </c>
      <c r="K4127" s="37">
        <f t="shared" si="1159"/>
        <v>0</v>
      </c>
      <c r="L4127" s="37">
        <f t="shared" si="1160"/>
        <v>68</v>
      </c>
      <c r="M4127" s="37">
        <v>0</v>
      </c>
      <c r="N4127" s="37">
        <f t="shared" si="1161"/>
        <v>0</v>
      </c>
      <c r="O4127" s="37">
        <v>0</v>
      </c>
      <c r="P4127" s="37">
        <v>0</v>
      </c>
      <c r="Q4127" s="21">
        <f t="shared" si="1162"/>
        <v>39.790999999999997</v>
      </c>
      <c r="R4127" s="21">
        <f t="shared" si="1171"/>
        <v>172.04166666666245</v>
      </c>
      <c r="S4127" s="21">
        <f t="shared" si="1172"/>
        <v>23.449840173762301</v>
      </c>
      <c r="T4127" s="21">
        <f t="shared" si="1163"/>
        <v>86.147999999999996</v>
      </c>
      <c r="U4127" s="37">
        <f>VLOOKUP(Time_Zone, 'LSTM LookUp'!$B$5:$D$8, 3, FALSE)</f>
        <v>-75</v>
      </c>
      <c r="V4127" s="21">
        <f t="shared" si="1173"/>
        <v>-1.4562022656750477</v>
      </c>
      <c r="W4127" s="21">
        <f t="shared" si="1164"/>
        <v>10.783949433581226</v>
      </c>
      <c r="X4127" s="21">
        <f t="shared" si="1165"/>
        <v>0</v>
      </c>
      <c r="Y4127" s="21">
        <f t="shared" si="1166"/>
        <v>0</v>
      </c>
      <c r="Z4127" s="21">
        <f t="shared" si="1174"/>
        <v>0</v>
      </c>
      <c r="AA4127" s="21">
        <f t="shared" si="1167"/>
        <v>0</v>
      </c>
      <c r="AB4127" s="21">
        <f t="shared" si="1168"/>
        <v>0</v>
      </c>
      <c r="AC4127" s="21">
        <f t="shared" si="1169"/>
        <v>68</v>
      </c>
      <c r="AD4127" s="21">
        <f t="shared" si="1175"/>
        <v>0</v>
      </c>
      <c r="AE4127" s="21" t="str">
        <f t="shared" si="1170"/>
        <v>6/21/2:00</v>
      </c>
    </row>
    <row r="4128" spans="2:31">
      <c r="B4128" s="37">
        <v>6</v>
      </c>
      <c r="C4128" s="38">
        <v>21</v>
      </c>
      <c r="D4128" s="39">
        <v>3</v>
      </c>
      <c r="E4128" s="17">
        <v>18.899999999999999</v>
      </c>
      <c r="F4128" s="17">
        <v>0</v>
      </c>
      <c r="G4128" s="17">
        <v>0</v>
      </c>
      <c r="H4128" s="37">
        <f t="shared" si="1158"/>
        <v>66.02</v>
      </c>
      <c r="I4128" s="37">
        <f>IF(H4128&lt;'Roof Calculator'!$G$8, 1, 0)</f>
        <v>0</v>
      </c>
      <c r="J4128" s="37">
        <f>IF(H4128&gt;='Roof Calculator'!$G$8, 1, 0)</f>
        <v>1</v>
      </c>
      <c r="K4128" s="37">
        <f t="shared" si="1159"/>
        <v>0</v>
      </c>
      <c r="L4128" s="37">
        <f t="shared" si="1160"/>
        <v>66.02</v>
      </c>
      <c r="M4128" s="37">
        <v>0</v>
      </c>
      <c r="N4128" s="37">
        <f t="shared" si="1161"/>
        <v>0</v>
      </c>
      <c r="O4128" s="37">
        <v>0</v>
      </c>
      <c r="P4128" s="37">
        <v>0</v>
      </c>
      <c r="Q4128" s="21">
        <f t="shared" si="1162"/>
        <v>39.790999999999997</v>
      </c>
      <c r="R4128" s="21">
        <f t="shared" si="1171"/>
        <v>172.08333333332911</v>
      </c>
      <c r="S4128" s="21">
        <f t="shared" si="1172"/>
        <v>23.449897711146125</v>
      </c>
      <c r="T4128" s="21">
        <f t="shared" si="1163"/>
        <v>86.147999999999996</v>
      </c>
      <c r="U4128" s="37">
        <f>VLOOKUP(Time_Zone, 'LSTM LookUp'!$B$5:$D$8, 3, FALSE)</f>
        <v>-75</v>
      </c>
      <c r="V4128" s="21">
        <f t="shared" si="1173"/>
        <v>-1.4649631977698692</v>
      </c>
      <c r="W4128" s="21">
        <f t="shared" si="1164"/>
        <v>25.781759200557531</v>
      </c>
      <c r="X4128" s="21">
        <f t="shared" si="1165"/>
        <v>0</v>
      </c>
      <c r="Y4128" s="21">
        <f t="shared" si="1166"/>
        <v>0</v>
      </c>
      <c r="Z4128" s="21">
        <f t="shared" si="1174"/>
        <v>0</v>
      </c>
      <c r="AA4128" s="21">
        <f t="shared" si="1167"/>
        <v>0</v>
      </c>
      <c r="AB4128" s="21">
        <f t="shared" si="1168"/>
        <v>0</v>
      </c>
      <c r="AC4128" s="21">
        <f t="shared" si="1169"/>
        <v>66.02</v>
      </c>
      <c r="AD4128" s="21">
        <f t="shared" si="1175"/>
        <v>0</v>
      </c>
      <c r="AE4128" s="21" t="str">
        <f t="shared" si="1170"/>
        <v>6/21/3:00</v>
      </c>
    </row>
    <row r="4129" spans="2:31">
      <c r="B4129" s="37">
        <v>6</v>
      </c>
      <c r="C4129" s="38">
        <v>21</v>
      </c>
      <c r="D4129" s="39">
        <v>4</v>
      </c>
      <c r="E4129" s="17">
        <v>18.899999999999999</v>
      </c>
      <c r="F4129" s="17">
        <v>0</v>
      </c>
      <c r="G4129" s="17">
        <v>0</v>
      </c>
      <c r="H4129" s="37">
        <f t="shared" si="1158"/>
        <v>66.02</v>
      </c>
      <c r="I4129" s="37">
        <f>IF(H4129&lt;'Roof Calculator'!$G$8, 1, 0)</f>
        <v>0</v>
      </c>
      <c r="J4129" s="37">
        <f>IF(H4129&gt;='Roof Calculator'!$G$8, 1, 0)</f>
        <v>1</v>
      </c>
      <c r="K4129" s="37">
        <f t="shared" si="1159"/>
        <v>0</v>
      </c>
      <c r="L4129" s="37">
        <f t="shared" si="1160"/>
        <v>66.02</v>
      </c>
      <c r="M4129" s="37">
        <v>0</v>
      </c>
      <c r="N4129" s="37">
        <f t="shared" si="1161"/>
        <v>0</v>
      </c>
      <c r="O4129" s="37">
        <v>0</v>
      </c>
      <c r="P4129" s="37">
        <v>0</v>
      </c>
      <c r="Q4129" s="21">
        <f t="shared" si="1162"/>
        <v>39.790999999999997</v>
      </c>
      <c r="R4129" s="21">
        <f t="shared" si="1171"/>
        <v>172.12499999999577</v>
      </c>
      <c r="S4129" s="21">
        <f t="shared" si="1172"/>
        <v>23.449942462492679</v>
      </c>
      <c r="T4129" s="21">
        <f t="shared" si="1163"/>
        <v>86.147999999999996</v>
      </c>
      <c r="U4129" s="37">
        <f>VLOOKUP(Time_Zone, 'LSTM LookUp'!$B$5:$D$8, 3, FALSE)</f>
        <v>-75</v>
      </c>
      <c r="V4129" s="21">
        <f t="shared" si="1173"/>
        <v>-1.4737234636083203</v>
      </c>
      <c r="W4129" s="21">
        <f t="shared" si="1164"/>
        <v>40.779569134097933</v>
      </c>
      <c r="X4129" s="21">
        <f t="shared" si="1165"/>
        <v>0</v>
      </c>
      <c r="Y4129" s="21">
        <f t="shared" si="1166"/>
        <v>0</v>
      </c>
      <c r="Z4129" s="21">
        <f t="shared" si="1174"/>
        <v>0</v>
      </c>
      <c r="AA4129" s="21">
        <f t="shared" si="1167"/>
        <v>0</v>
      </c>
      <c r="AB4129" s="21">
        <f t="shared" si="1168"/>
        <v>0</v>
      </c>
      <c r="AC4129" s="21">
        <f t="shared" si="1169"/>
        <v>66.02</v>
      </c>
      <c r="AD4129" s="21">
        <f t="shared" si="1175"/>
        <v>0</v>
      </c>
      <c r="AE4129" s="21" t="str">
        <f t="shared" si="1170"/>
        <v>6/21/4:00</v>
      </c>
    </row>
    <row r="4130" spans="2:31">
      <c r="B4130" s="37">
        <v>6</v>
      </c>
      <c r="C4130" s="38">
        <v>21</v>
      </c>
      <c r="D4130" s="39">
        <v>5</v>
      </c>
      <c r="E4130" s="17">
        <v>18.3</v>
      </c>
      <c r="F4130" s="17">
        <v>0</v>
      </c>
      <c r="G4130" s="17">
        <v>0</v>
      </c>
      <c r="H4130" s="37">
        <f t="shared" si="1158"/>
        <v>64.94</v>
      </c>
      <c r="I4130" s="37">
        <f>IF(H4130&lt;'Roof Calculator'!$G$8, 1, 0)</f>
        <v>0</v>
      </c>
      <c r="J4130" s="37">
        <f>IF(H4130&gt;='Roof Calculator'!$G$8, 1, 0)</f>
        <v>1</v>
      </c>
      <c r="K4130" s="37">
        <f t="shared" si="1159"/>
        <v>0</v>
      </c>
      <c r="L4130" s="37">
        <f t="shared" si="1160"/>
        <v>64.94</v>
      </c>
      <c r="M4130" s="37">
        <v>0</v>
      </c>
      <c r="N4130" s="37">
        <f t="shared" si="1161"/>
        <v>0</v>
      </c>
      <c r="O4130" s="37">
        <v>0</v>
      </c>
      <c r="P4130" s="37">
        <v>0</v>
      </c>
      <c r="Q4130" s="21">
        <f t="shared" si="1162"/>
        <v>39.790999999999997</v>
      </c>
      <c r="R4130" s="21">
        <f t="shared" si="1171"/>
        <v>172.16666666666242</v>
      </c>
      <c r="S4130" s="21">
        <f t="shared" si="1172"/>
        <v>23.449974427765945</v>
      </c>
      <c r="T4130" s="21">
        <f t="shared" si="1163"/>
        <v>86.147999999999996</v>
      </c>
      <c r="U4130" s="37">
        <f>VLOOKUP(Time_Zone, 'LSTM LookUp'!$B$5:$D$8, 3, FALSE)</f>
        <v>-75</v>
      </c>
      <c r="V4130" s="21">
        <f t="shared" si="1173"/>
        <v>-1.4824830368316484</v>
      </c>
      <c r="W4130" s="21">
        <f t="shared" si="1164"/>
        <v>55.777379240792072</v>
      </c>
      <c r="X4130" s="21">
        <f t="shared" si="1165"/>
        <v>0</v>
      </c>
      <c r="Y4130" s="21">
        <f t="shared" si="1166"/>
        <v>0</v>
      </c>
      <c r="Z4130" s="21">
        <f t="shared" si="1174"/>
        <v>0</v>
      </c>
      <c r="AA4130" s="21">
        <f t="shared" si="1167"/>
        <v>0</v>
      </c>
      <c r="AB4130" s="21">
        <f t="shared" si="1168"/>
        <v>0</v>
      </c>
      <c r="AC4130" s="21">
        <f t="shared" si="1169"/>
        <v>64.94</v>
      </c>
      <c r="AD4130" s="21">
        <f t="shared" si="1175"/>
        <v>0</v>
      </c>
      <c r="AE4130" s="21" t="str">
        <f t="shared" si="1170"/>
        <v>6/21/5:00</v>
      </c>
    </row>
    <row r="4131" spans="2:31">
      <c r="B4131" s="37">
        <v>6</v>
      </c>
      <c r="C4131" s="38">
        <v>21</v>
      </c>
      <c r="D4131" s="39">
        <v>6</v>
      </c>
      <c r="E4131" s="17">
        <v>17.8</v>
      </c>
      <c r="F4131" s="17">
        <v>19</v>
      </c>
      <c r="G4131" s="17">
        <v>5</v>
      </c>
      <c r="H4131" s="37">
        <f t="shared" si="1158"/>
        <v>64.040000000000006</v>
      </c>
      <c r="I4131" s="37">
        <f>IF(H4131&lt;'Roof Calculator'!$G$8, 1, 0)</f>
        <v>0</v>
      </c>
      <c r="J4131" s="37">
        <f>IF(H4131&gt;='Roof Calculator'!$G$8, 1, 0)</f>
        <v>1</v>
      </c>
      <c r="K4131" s="37">
        <f t="shared" si="1159"/>
        <v>0</v>
      </c>
      <c r="L4131" s="37">
        <f t="shared" si="1160"/>
        <v>64.040000000000006</v>
      </c>
      <c r="M4131" s="37">
        <v>0</v>
      </c>
      <c r="N4131" s="37">
        <f t="shared" si="1161"/>
        <v>19</v>
      </c>
      <c r="O4131" s="37">
        <v>0</v>
      </c>
      <c r="P4131" s="37">
        <v>0</v>
      </c>
      <c r="Q4131" s="21">
        <f t="shared" si="1162"/>
        <v>39.790999999999997</v>
      </c>
      <c r="R4131" s="21">
        <f t="shared" si="1171"/>
        <v>172.20833333332908</v>
      </c>
      <c r="S4131" s="21">
        <f t="shared" si="1172"/>
        <v>23.449993606940197</v>
      </c>
      <c r="T4131" s="21">
        <f t="shared" si="1163"/>
        <v>86.147999999999996</v>
      </c>
      <c r="U4131" s="37">
        <f>VLOOKUP(Time_Zone, 'LSTM LookUp'!$B$5:$D$8, 3, FALSE)</f>
        <v>-75</v>
      </c>
      <c r="V4131" s="21">
        <f t="shared" si="1173"/>
        <v>-1.4912418910813232</v>
      </c>
      <c r="W4131" s="21">
        <f t="shared" si="1164"/>
        <v>70.775189527229657</v>
      </c>
      <c r="X4131" s="21">
        <f t="shared" si="1165"/>
        <v>2.4339804939251617</v>
      </c>
      <c r="Y4131" s="21">
        <f t="shared" si="1166"/>
        <v>21.433980493925162</v>
      </c>
      <c r="Z4131" s="21">
        <f t="shared" si="1174"/>
        <v>6.7941974586838212</v>
      </c>
      <c r="AA4131" s="21">
        <f t="shared" si="1167"/>
        <v>0</v>
      </c>
      <c r="AB4131" s="21">
        <f t="shared" si="1168"/>
        <v>6.7941974586838212</v>
      </c>
      <c r="AC4131" s="21">
        <f t="shared" si="1169"/>
        <v>64.040000000000006</v>
      </c>
      <c r="AD4131" s="21">
        <f t="shared" si="1175"/>
        <v>6.7941974586838212</v>
      </c>
      <c r="AE4131" s="21" t="str">
        <f t="shared" si="1170"/>
        <v>6/21/6:00</v>
      </c>
    </row>
    <row r="4132" spans="2:31">
      <c r="B4132" s="37">
        <v>6</v>
      </c>
      <c r="C4132" s="38">
        <v>21</v>
      </c>
      <c r="D4132" s="39">
        <v>7</v>
      </c>
      <c r="E4132" s="17">
        <v>18.899999999999999</v>
      </c>
      <c r="F4132" s="17">
        <v>85</v>
      </c>
      <c r="G4132" s="17">
        <v>120</v>
      </c>
      <c r="H4132" s="37">
        <f t="shared" si="1158"/>
        <v>66.02</v>
      </c>
      <c r="I4132" s="37">
        <f>IF(H4132&lt;'Roof Calculator'!$G$8, 1, 0)</f>
        <v>0</v>
      </c>
      <c r="J4132" s="37">
        <f>IF(H4132&gt;='Roof Calculator'!$G$8, 1, 0)</f>
        <v>1</v>
      </c>
      <c r="K4132" s="37">
        <f t="shared" si="1159"/>
        <v>0</v>
      </c>
      <c r="L4132" s="37">
        <f t="shared" si="1160"/>
        <v>66.02</v>
      </c>
      <c r="M4132" s="37">
        <v>0</v>
      </c>
      <c r="N4132" s="37">
        <f t="shared" si="1161"/>
        <v>85</v>
      </c>
      <c r="O4132" s="37">
        <v>0</v>
      </c>
      <c r="P4132" s="37">
        <v>0</v>
      </c>
      <c r="Q4132" s="21">
        <f t="shared" si="1162"/>
        <v>39.790999999999997</v>
      </c>
      <c r="R4132" s="21">
        <f t="shared" si="1171"/>
        <v>172.24999999999574</v>
      </c>
      <c r="S4132" s="21">
        <f t="shared" si="1172"/>
        <v>23.449999999999996</v>
      </c>
      <c r="T4132" s="21">
        <f t="shared" si="1163"/>
        <v>86.147999999999996</v>
      </c>
      <c r="U4132" s="37">
        <f>VLOOKUP(Time_Zone, 'LSTM LookUp'!$B$5:$D$8, 3, FALSE)</f>
        <v>-75</v>
      </c>
      <c r="V4132" s="21">
        <f t="shared" si="1173"/>
        <v>-1.4999999999991018</v>
      </c>
      <c r="W4132" s="21">
        <f t="shared" si="1164"/>
        <v>85.773000000000252</v>
      </c>
      <c r="X4132" s="21">
        <f t="shared" si="1165"/>
        <v>36.796945869423418</v>
      </c>
      <c r="Y4132" s="21">
        <f t="shared" si="1166"/>
        <v>121.79694586942341</v>
      </c>
      <c r="Z4132" s="21">
        <f t="shared" si="1174"/>
        <v>38.607504580683084</v>
      </c>
      <c r="AA4132" s="21">
        <f t="shared" si="1167"/>
        <v>0</v>
      </c>
      <c r="AB4132" s="21">
        <f t="shared" si="1168"/>
        <v>38.607504580683084</v>
      </c>
      <c r="AC4132" s="21">
        <f t="shared" si="1169"/>
        <v>66.02</v>
      </c>
      <c r="AD4132" s="21">
        <f t="shared" si="1175"/>
        <v>38.607504580683084</v>
      </c>
      <c r="AE4132" s="21" t="str">
        <f t="shared" si="1170"/>
        <v>6/21/7:00</v>
      </c>
    </row>
    <row r="4133" spans="2:31">
      <c r="B4133" s="37">
        <v>6</v>
      </c>
      <c r="C4133" s="38">
        <v>21</v>
      </c>
      <c r="D4133" s="39">
        <v>8</v>
      </c>
      <c r="E4133" s="17">
        <v>21.1</v>
      </c>
      <c r="F4133" s="17">
        <v>157</v>
      </c>
      <c r="G4133" s="17">
        <v>314</v>
      </c>
      <c r="H4133" s="37">
        <f t="shared" si="1158"/>
        <v>69.98</v>
      </c>
      <c r="I4133" s="37">
        <f>IF(H4133&lt;'Roof Calculator'!$G$8, 1, 0)</f>
        <v>0</v>
      </c>
      <c r="J4133" s="37">
        <f>IF(H4133&gt;='Roof Calculator'!$G$8, 1, 0)</f>
        <v>1</v>
      </c>
      <c r="K4133" s="37">
        <f t="shared" si="1159"/>
        <v>0</v>
      </c>
      <c r="L4133" s="37">
        <f t="shared" si="1160"/>
        <v>69.98</v>
      </c>
      <c r="M4133" s="37">
        <v>0</v>
      </c>
      <c r="N4133" s="37">
        <f t="shared" si="1161"/>
        <v>157</v>
      </c>
      <c r="O4133" s="37">
        <v>0</v>
      </c>
      <c r="P4133" s="37">
        <v>0</v>
      </c>
      <c r="Q4133" s="21">
        <f t="shared" si="1162"/>
        <v>39.790999999999997</v>
      </c>
      <c r="R4133" s="21">
        <f t="shared" si="1171"/>
        <v>172.29166666666239</v>
      </c>
      <c r="S4133" s="21">
        <f t="shared" si="1172"/>
        <v>23.449993606940204</v>
      </c>
      <c r="T4133" s="21">
        <f t="shared" si="1163"/>
        <v>86.147999999999996</v>
      </c>
      <c r="U4133" s="37">
        <f>VLOOKUP(Time_Zone, 'LSTM LookUp'!$B$5:$D$8, 3, FALSE)</f>
        <v>-75</v>
      </c>
      <c r="V4133" s="21">
        <f t="shared" si="1173"/>
        <v>-1.5087573372270715</v>
      </c>
      <c r="W4133" s="21">
        <f t="shared" si="1164"/>
        <v>100.77081066569323</v>
      </c>
      <c r="X4133" s="21">
        <f t="shared" si="1165"/>
        <v>38.605153296537807</v>
      </c>
      <c r="Y4133" s="21">
        <f t="shared" si="1166"/>
        <v>195.60515329653782</v>
      </c>
      <c r="Z4133" s="21">
        <f t="shared" si="1174"/>
        <v>62.003417228519801</v>
      </c>
      <c r="AA4133" s="21">
        <f t="shared" si="1167"/>
        <v>0</v>
      </c>
      <c r="AB4133" s="21">
        <f t="shared" si="1168"/>
        <v>62.003417228519801</v>
      </c>
      <c r="AC4133" s="21">
        <f t="shared" si="1169"/>
        <v>69.98</v>
      </c>
      <c r="AD4133" s="21">
        <f t="shared" si="1175"/>
        <v>62.003417228519801</v>
      </c>
      <c r="AE4133" s="21" t="str">
        <f t="shared" si="1170"/>
        <v>6/21/8:00</v>
      </c>
    </row>
    <row r="4134" spans="2:31">
      <c r="B4134" s="37">
        <v>6</v>
      </c>
      <c r="C4134" s="38">
        <v>21</v>
      </c>
      <c r="D4134" s="39">
        <v>9</v>
      </c>
      <c r="E4134" s="17">
        <v>22.2</v>
      </c>
      <c r="F4134" s="17">
        <v>209</v>
      </c>
      <c r="G4134" s="17">
        <v>457</v>
      </c>
      <c r="H4134" s="37">
        <f t="shared" si="1158"/>
        <v>71.959999999999994</v>
      </c>
      <c r="I4134" s="37">
        <f>IF(H4134&lt;'Roof Calculator'!$G$8, 1, 0)</f>
        <v>0</v>
      </c>
      <c r="J4134" s="37">
        <f>IF(H4134&gt;='Roof Calculator'!$G$8, 1, 0)</f>
        <v>1</v>
      </c>
      <c r="K4134" s="37">
        <f t="shared" si="1159"/>
        <v>0</v>
      </c>
      <c r="L4134" s="37">
        <f t="shared" si="1160"/>
        <v>71.959999999999994</v>
      </c>
      <c r="M4134" s="37">
        <v>0</v>
      </c>
      <c r="N4134" s="37">
        <f t="shared" si="1161"/>
        <v>209</v>
      </c>
      <c r="O4134" s="37">
        <v>0</v>
      </c>
      <c r="P4134" s="37">
        <v>0</v>
      </c>
      <c r="Q4134" s="21">
        <f t="shared" si="1162"/>
        <v>39.790999999999997</v>
      </c>
      <c r="R4134" s="21">
        <f t="shared" si="1171"/>
        <v>172.33333333332905</v>
      </c>
      <c r="S4134" s="21">
        <f t="shared" si="1172"/>
        <v>23.449974427765948</v>
      </c>
      <c r="T4134" s="21">
        <f t="shared" si="1163"/>
        <v>86.147999999999996</v>
      </c>
      <c r="U4134" s="37">
        <f>VLOOKUP(Time_Zone, 'LSTM LookUp'!$B$5:$D$8, 3, FALSE)</f>
        <v>-75</v>
      </c>
      <c r="V4134" s="21">
        <f t="shared" si="1173"/>
        <v>-1.5175138764077201</v>
      </c>
      <c r="W4134" s="21">
        <f t="shared" si="1164"/>
        <v>115.76862153089809</v>
      </c>
      <c r="X4134" s="21">
        <f t="shared" si="1165"/>
        <v>-23.660577018397344</v>
      </c>
      <c r="Y4134" s="21">
        <f t="shared" si="1166"/>
        <v>185.33942298160267</v>
      </c>
      <c r="Z4134" s="21">
        <f t="shared" si="1174"/>
        <v>58.749360016093298</v>
      </c>
      <c r="AA4134" s="21">
        <f t="shared" si="1167"/>
        <v>0</v>
      </c>
      <c r="AB4134" s="21">
        <f t="shared" si="1168"/>
        <v>58.749360016093298</v>
      </c>
      <c r="AC4134" s="21">
        <f t="shared" si="1169"/>
        <v>71.959999999999994</v>
      </c>
      <c r="AD4134" s="21">
        <f t="shared" si="1175"/>
        <v>58.749360016093298</v>
      </c>
      <c r="AE4134" s="21" t="str">
        <f t="shared" si="1170"/>
        <v>6/21/9:00</v>
      </c>
    </row>
    <row r="4135" spans="2:31">
      <c r="B4135" s="37">
        <v>6</v>
      </c>
      <c r="C4135" s="38">
        <v>21</v>
      </c>
      <c r="D4135" s="39">
        <v>10</v>
      </c>
      <c r="E4135" s="17">
        <v>24.4</v>
      </c>
      <c r="F4135" s="17">
        <v>234</v>
      </c>
      <c r="G4135" s="17">
        <v>546</v>
      </c>
      <c r="H4135" s="37">
        <f t="shared" si="1158"/>
        <v>75.92</v>
      </c>
      <c r="I4135" s="37">
        <f>IF(H4135&lt;'Roof Calculator'!$G$8, 1, 0)</f>
        <v>0</v>
      </c>
      <c r="J4135" s="37">
        <f>IF(H4135&gt;='Roof Calculator'!$G$8, 1, 0)</f>
        <v>1</v>
      </c>
      <c r="K4135" s="37">
        <f t="shared" si="1159"/>
        <v>0</v>
      </c>
      <c r="L4135" s="37">
        <f t="shared" si="1160"/>
        <v>75.92</v>
      </c>
      <c r="M4135" s="37">
        <v>0</v>
      </c>
      <c r="N4135" s="37">
        <f t="shared" si="1161"/>
        <v>234</v>
      </c>
      <c r="O4135" s="37">
        <v>0</v>
      </c>
      <c r="P4135" s="37">
        <v>0</v>
      </c>
      <c r="Q4135" s="21">
        <f t="shared" si="1162"/>
        <v>39.790999999999997</v>
      </c>
      <c r="R4135" s="21">
        <f t="shared" si="1171"/>
        <v>172.37499999999571</v>
      </c>
      <c r="S4135" s="21">
        <f t="shared" si="1172"/>
        <v>23.449942462492686</v>
      </c>
      <c r="T4135" s="21">
        <f t="shared" si="1163"/>
        <v>86.147999999999996</v>
      </c>
      <c r="U4135" s="37">
        <f>VLOOKUP(Time_Zone, 'LSTM LookUp'!$B$5:$D$8, 3, FALSE)</f>
        <v>-75</v>
      </c>
      <c r="V4135" s="21">
        <f t="shared" si="1173"/>
        <v>-1.5262695911839868</v>
      </c>
      <c r="W4135" s="21">
        <f t="shared" si="1164"/>
        <v>130.76643260220402</v>
      </c>
      <c r="X4135" s="21">
        <f t="shared" si="1165"/>
        <v>-112.26608191702235</v>
      </c>
      <c r="Y4135" s="21">
        <f t="shared" si="1166"/>
        <v>121.73391808297765</v>
      </c>
      <c r="Z4135" s="21">
        <f t="shared" si="1174"/>
        <v>38.587525873199532</v>
      </c>
      <c r="AA4135" s="21">
        <f t="shared" si="1167"/>
        <v>0</v>
      </c>
      <c r="AB4135" s="21">
        <f t="shared" si="1168"/>
        <v>38.587525873199532</v>
      </c>
      <c r="AC4135" s="21">
        <f t="shared" si="1169"/>
        <v>75.92</v>
      </c>
      <c r="AD4135" s="21">
        <f t="shared" si="1175"/>
        <v>38.587525873199532</v>
      </c>
      <c r="AE4135" s="21" t="str">
        <f t="shared" si="1170"/>
        <v>6/21/10:00</v>
      </c>
    </row>
    <row r="4136" spans="2:31">
      <c r="B4136" s="37">
        <v>6</v>
      </c>
      <c r="C4136" s="38">
        <v>21</v>
      </c>
      <c r="D4136" s="39">
        <v>11</v>
      </c>
      <c r="E4136" s="17">
        <v>26.7</v>
      </c>
      <c r="F4136" s="17">
        <v>230</v>
      </c>
      <c r="G4136" s="17">
        <v>628</v>
      </c>
      <c r="H4136" s="37">
        <f t="shared" si="1158"/>
        <v>80.06</v>
      </c>
      <c r="I4136" s="37">
        <f>IF(H4136&lt;'Roof Calculator'!$G$8, 1, 0)</f>
        <v>0</v>
      </c>
      <c r="J4136" s="37">
        <f>IF(H4136&gt;='Roof Calculator'!$G$8, 1, 0)</f>
        <v>1</v>
      </c>
      <c r="K4136" s="37">
        <f t="shared" si="1159"/>
        <v>0</v>
      </c>
      <c r="L4136" s="37">
        <f t="shared" si="1160"/>
        <v>80.06</v>
      </c>
      <c r="M4136" s="37">
        <v>0</v>
      </c>
      <c r="N4136" s="37">
        <f t="shared" si="1161"/>
        <v>230</v>
      </c>
      <c r="O4136" s="37">
        <v>0</v>
      </c>
      <c r="P4136" s="37">
        <v>0</v>
      </c>
      <c r="Q4136" s="21">
        <f t="shared" si="1162"/>
        <v>39.790999999999997</v>
      </c>
      <c r="R4136" s="21">
        <f t="shared" si="1171"/>
        <v>172.41666666666237</v>
      </c>
      <c r="S4136" s="21">
        <f t="shared" si="1172"/>
        <v>23.449897711146139</v>
      </c>
      <c r="T4136" s="21">
        <f t="shared" si="1163"/>
        <v>86.147999999999996</v>
      </c>
      <c r="U4136" s="37">
        <f>VLOOKUP(Time_Zone, 'LSTM LookUp'!$B$5:$D$8, 3, FALSE)</f>
        <v>-75</v>
      </c>
      <c r="V4136" s="21">
        <f t="shared" si="1173"/>
        <v>-1.5350244551993348</v>
      </c>
      <c r="W4136" s="21">
        <f t="shared" si="1164"/>
        <v>145.76424388620015</v>
      </c>
      <c r="X4136" s="21">
        <f t="shared" si="1165"/>
        <v>-206.04567488859513</v>
      </c>
      <c r="Y4136" s="21">
        <f t="shared" si="1166"/>
        <v>23.95432511140487</v>
      </c>
      <c r="Z4136" s="21">
        <f t="shared" si="1174"/>
        <v>7.5931026830280022</v>
      </c>
      <c r="AA4136" s="21">
        <f t="shared" si="1167"/>
        <v>0</v>
      </c>
      <c r="AB4136" s="21">
        <f t="shared" si="1168"/>
        <v>7.5931026830280022</v>
      </c>
      <c r="AC4136" s="21">
        <f t="shared" si="1169"/>
        <v>80.06</v>
      </c>
      <c r="AD4136" s="21">
        <f t="shared" si="1175"/>
        <v>7.5931026830280022</v>
      </c>
      <c r="AE4136" s="21" t="str">
        <f t="shared" si="1170"/>
        <v>6/21/11:00</v>
      </c>
    </row>
    <row r="4137" spans="2:31">
      <c r="B4137" s="37">
        <v>6</v>
      </c>
      <c r="C4137" s="38">
        <v>21</v>
      </c>
      <c r="D4137" s="39">
        <v>12</v>
      </c>
      <c r="E4137" s="17">
        <v>28.3</v>
      </c>
      <c r="F4137" s="17">
        <v>216</v>
      </c>
      <c r="G4137" s="17">
        <v>753</v>
      </c>
      <c r="H4137" s="37">
        <f t="shared" si="1158"/>
        <v>82.94</v>
      </c>
      <c r="I4137" s="37">
        <f>IF(H4137&lt;'Roof Calculator'!$G$8, 1, 0)</f>
        <v>0</v>
      </c>
      <c r="J4137" s="37">
        <f>IF(H4137&gt;='Roof Calculator'!$G$8, 1, 0)</f>
        <v>1</v>
      </c>
      <c r="K4137" s="37">
        <f t="shared" si="1159"/>
        <v>0</v>
      </c>
      <c r="L4137" s="37">
        <f t="shared" si="1160"/>
        <v>82.94</v>
      </c>
      <c r="M4137" s="37">
        <v>0</v>
      </c>
      <c r="N4137" s="37">
        <f t="shared" si="1161"/>
        <v>216</v>
      </c>
      <c r="O4137" s="37">
        <v>0</v>
      </c>
      <c r="P4137" s="37">
        <v>0</v>
      </c>
      <c r="Q4137" s="21">
        <f t="shared" si="1162"/>
        <v>39.790999999999997</v>
      </c>
      <c r="R4137" s="21">
        <f t="shared" si="1171"/>
        <v>172.45833333332902</v>
      </c>
      <c r="S4137" s="21">
        <f t="shared" si="1172"/>
        <v>23.449840173762315</v>
      </c>
      <c r="T4137" s="21">
        <f t="shared" si="1163"/>
        <v>86.147999999999996</v>
      </c>
      <c r="U4137" s="37">
        <f>VLOOKUP(Time_Zone, 'LSTM LookUp'!$B$5:$D$8, 3, FALSE)</f>
        <v>-75</v>
      </c>
      <c r="V4137" s="21">
        <f t="shared" si="1173"/>
        <v>-1.5437784420977902</v>
      </c>
      <c r="W4137" s="21">
        <f t="shared" si="1164"/>
        <v>160.76205538947551</v>
      </c>
      <c r="X4137" s="21">
        <f t="shared" si="1165"/>
        <v>-309.39051900624389</v>
      </c>
      <c r="Y4137" s="21">
        <f t="shared" si="1166"/>
        <v>-93.390519006243892</v>
      </c>
      <c r="Z4137" s="21">
        <f t="shared" si="1174"/>
        <v>-29.603163401087343</v>
      </c>
      <c r="AA4137" s="21">
        <f t="shared" si="1167"/>
        <v>0</v>
      </c>
      <c r="AB4137" s="21">
        <f t="shared" si="1168"/>
        <v>-29.603163401087343</v>
      </c>
      <c r="AC4137" s="21">
        <f t="shared" si="1169"/>
        <v>82.94</v>
      </c>
      <c r="AD4137" s="21">
        <f t="shared" si="1175"/>
        <v>-29.603163401087343</v>
      </c>
      <c r="AE4137" s="21" t="str">
        <f t="shared" si="1170"/>
        <v>6/21/12:00</v>
      </c>
    </row>
    <row r="4138" spans="2:31">
      <c r="B4138" s="37">
        <v>6</v>
      </c>
      <c r="C4138" s="38">
        <v>21</v>
      </c>
      <c r="D4138" s="39">
        <v>13</v>
      </c>
      <c r="E4138" s="17">
        <v>30</v>
      </c>
      <c r="F4138" s="17">
        <v>215</v>
      </c>
      <c r="G4138" s="17">
        <v>771</v>
      </c>
      <c r="H4138" s="37">
        <f t="shared" si="1158"/>
        <v>86</v>
      </c>
      <c r="I4138" s="37">
        <f>IF(H4138&lt;'Roof Calculator'!$G$8, 1, 0)</f>
        <v>0</v>
      </c>
      <c r="J4138" s="37">
        <f>IF(H4138&gt;='Roof Calculator'!$G$8, 1, 0)</f>
        <v>1</v>
      </c>
      <c r="K4138" s="37">
        <f t="shared" si="1159"/>
        <v>0</v>
      </c>
      <c r="L4138" s="37">
        <f t="shared" si="1160"/>
        <v>86</v>
      </c>
      <c r="M4138" s="37">
        <v>0</v>
      </c>
      <c r="N4138" s="37">
        <f t="shared" si="1161"/>
        <v>215</v>
      </c>
      <c r="O4138" s="37">
        <v>0</v>
      </c>
      <c r="P4138" s="37">
        <v>0</v>
      </c>
      <c r="Q4138" s="21">
        <f t="shared" si="1162"/>
        <v>39.790999999999997</v>
      </c>
      <c r="R4138" s="21">
        <f t="shared" si="1171"/>
        <v>172.49999999999568</v>
      </c>
      <c r="S4138" s="21">
        <f t="shared" si="1172"/>
        <v>23.449769850387536</v>
      </c>
      <c r="T4138" s="21">
        <f t="shared" si="1163"/>
        <v>86.147999999999996</v>
      </c>
      <c r="U4138" s="37">
        <f>VLOOKUP(Time_Zone, 'LSTM LookUp'!$B$5:$D$8, 3, FALSE)</f>
        <v>-75</v>
      </c>
      <c r="V4138" s="21">
        <f t="shared" si="1173"/>
        <v>-1.5525315255240113</v>
      </c>
      <c r="W4138" s="21">
        <f t="shared" si="1164"/>
        <v>175.75986711861898</v>
      </c>
      <c r="X4138" s="21">
        <f t="shared" si="1165"/>
        <v>-345.64922294876067</v>
      </c>
      <c r="Y4138" s="21">
        <f t="shared" si="1166"/>
        <v>-130.64922294876067</v>
      </c>
      <c r="Z4138" s="21">
        <f t="shared" si="1174"/>
        <v>-41.41352180427085</v>
      </c>
      <c r="AA4138" s="21">
        <f t="shared" si="1167"/>
        <v>0</v>
      </c>
      <c r="AB4138" s="21">
        <f t="shared" si="1168"/>
        <v>-41.41352180427085</v>
      </c>
      <c r="AC4138" s="21">
        <f t="shared" si="1169"/>
        <v>86</v>
      </c>
      <c r="AD4138" s="21">
        <f t="shared" si="1175"/>
        <v>-41.41352180427085</v>
      </c>
      <c r="AE4138" s="21" t="str">
        <f t="shared" si="1170"/>
        <v>6/21/13:00</v>
      </c>
    </row>
    <row r="4139" spans="2:31">
      <c r="B4139" s="37">
        <v>6</v>
      </c>
      <c r="C4139" s="38">
        <v>21</v>
      </c>
      <c r="D4139" s="39">
        <v>14</v>
      </c>
      <c r="E4139" s="17">
        <v>31.1</v>
      </c>
      <c r="F4139" s="17">
        <v>214</v>
      </c>
      <c r="G4139" s="17">
        <v>768</v>
      </c>
      <c r="H4139" s="37">
        <f t="shared" si="1158"/>
        <v>87.98</v>
      </c>
      <c r="I4139" s="37">
        <f>IF(H4139&lt;'Roof Calculator'!$G$8, 1, 0)</f>
        <v>0</v>
      </c>
      <c r="J4139" s="37">
        <f>IF(H4139&gt;='Roof Calculator'!$G$8, 1, 0)</f>
        <v>1</v>
      </c>
      <c r="K4139" s="37">
        <f t="shared" si="1159"/>
        <v>0</v>
      </c>
      <c r="L4139" s="37">
        <f t="shared" si="1160"/>
        <v>87.98</v>
      </c>
      <c r="M4139" s="37">
        <v>0</v>
      </c>
      <c r="N4139" s="37">
        <f t="shared" si="1161"/>
        <v>214</v>
      </c>
      <c r="O4139" s="37">
        <v>0</v>
      </c>
      <c r="P4139" s="37">
        <v>0</v>
      </c>
      <c r="Q4139" s="21">
        <f t="shared" si="1162"/>
        <v>39.790999999999997</v>
      </c>
      <c r="R4139" s="21">
        <f t="shared" si="1171"/>
        <v>172.54166666666234</v>
      </c>
      <c r="S4139" s="21">
        <f t="shared" si="1172"/>
        <v>23.449686741078398</v>
      </c>
      <c r="T4139" s="21">
        <f t="shared" si="1163"/>
        <v>86.147999999999996</v>
      </c>
      <c r="U4139" s="37">
        <f>VLOOKUP(Time_Zone, 'LSTM LookUp'!$B$5:$D$8, 3, FALSE)</f>
        <v>-75</v>
      </c>
      <c r="V4139" s="21">
        <f t="shared" si="1173"/>
        <v>-1.5612836791233533</v>
      </c>
      <c r="W4139" s="21">
        <f t="shared" si="1164"/>
        <v>190.75767908021919</v>
      </c>
      <c r="X4139" s="21">
        <f t="shared" si="1165"/>
        <v>-336.27251490762967</v>
      </c>
      <c r="Y4139" s="21">
        <f t="shared" si="1166"/>
        <v>-122.27251490762967</v>
      </c>
      <c r="Z4139" s="21">
        <f t="shared" si="1174"/>
        <v>-38.758251659683431</v>
      </c>
      <c r="AA4139" s="21">
        <f t="shared" si="1167"/>
        <v>0</v>
      </c>
      <c r="AB4139" s="21">
        <f t="shared" si="1168"/>
        <v>-38.758251659683431</v>
      </c>
      <c r="AC4139" s="21">
        <f t="shared" si="1169"/>
        <v>87.98</v>
      </c>
      <c r="AD4139" s="21">
        <f t="shared" si="1175"/>
        <v>-38.758251659683431</v>
      </c>
      <c r="AE4139" s="21" t="str">
        <f t="shared" si="1170"/>
        <v>6/21/14:00</v>
      </c>
    </row>
    <row r="4140" spans="2:31">
      <c r="B4140" s="37">
        <v>6</v>
      </c>
      <c r="C4140" s="38">
        <v>21</v>
      </c>
      <c r="D4140" s="39">
        <v>15</v>
      </c>
      <c r="E4140" s="17">
        <v>32.200000000000003</v>
      </c>
      <c r="F4140" s="17">
        <v>199</v>
      </c>
      <c r="G4140" s="17">
        <v>699</v>
      </c>
      <c r="H4140" s="37">
        <f t="shared" si="1158"/>
        <v>89.960000000000008</v>
      </c>
      <c r="I4140" s="37">
        <f>IF(H4140&lt;'Roof Calculator'!$G$8, 1, 0)</f>
        <v>0</v>
      </c>
      <c r="J4140" s="37">
        <f>IF(H4140&gt;='Roof Calculator'!$G$8, 1, 0)</f>
        <v>1</v>
      </c>
      <c r="K4140" s="37">
        <f t="shared" si="1159"/>
        <v>0</v>
      </c>
      <c r="L4140" s="37">
        <f t="shared" si="1160"/>
        <v>89.960000000000008</v>
      </c>
      <c r="M4140" s="37">
        <v>0</v>
      </c>
      <c r="N4140" s="37">
        <f t="shared" si="1161"/>
        <v>199</v>
      </c>
      <c r="O4140" s="37">
        <v>0</v>
      </c>
      <c r="P4140" s="37">
        <v>0</v>
      </c>
      <c r="Q4140" s="21">
        <f t="shared" si="1162"/>
        <v>39.790999999999997</v>
      </c>
      <c r="R4140" s="21">
        <f t="shared" si="1171"/>
        <v>172.58333333332899</v>
      </c>
      <c r="S4140" s="21">
        <f t="shared" si="1172"/>
        <v>23.449590845901788</v>
      </c>
      <c r="T4140" s="21">
        <f t="shared" si="1163"/>
        <v>86.147999999999996</v>
      </c>
      <c r="U4140" s="37">
        <f>VLOOKUP(Time_Zone, 'LSTM LookUp'!$B$5:$D$8, 3, FALSE)</f>
        <v>-75</v>
      </c>
      <c r="V4140" s="21">
        <f t="shared" si="1173"/>
        <v>-1.5700348765419125</v>
      </c>
      <c r="W4140" s="21">
        <f t="shared" si="1164"/>
        <v>205.7554912808645</v>
      </c>
      <c r="X4140" s="21">
        <f t="shared" si="1165"/>
        <v>-265.77068196540904</v>
      </c>
      <c r="Y4140" s="21">
        <f t="shared" si="1166"/>
        <v>-66.77068196540904</v>
      </c>
      <c r="Z4140" s="21">
        <f t="shared" si="1174"/>
        <v>-21.165139991264923</v>
      </c>
      <c r="AA4140" s="21">
        <f t="shared" si="1167"/>
        <v>0</v>
      </c>
      <c r="AB4140" s="21">
        <f t="shared" si="1168"/>
        <v>-21.165139991264923</v>
      </c>
      <c r="AC4140" s="21">
        <f t="shared" si="1169"/>
        <v>89.960000000000008</v>
      </c>
      <c r="AD4140" s="21">
        <f t="shared" si="1175"/>
        <v>-21.165139991264923</v>
      </c>
      <c r="AE4140" s="21" t="str">
        <f t="shared" si="1170"/>
        <v>6/21/15:00</v>
      </c>
    </row>
    <row r="4141" spans="2:31">
      <c r="B4141" s="37">
        <v>6</v>
      </c>
      <c r="C4141" s="38">
        <v>21</v>
      </c>
      <c r="D4141" s="39">
        <v>16</v>
      </c>
      <c r="E4141" s="17">
        <v>32.799999999999997</v>
      </c>
      <c r="F4141" s="17">
        <v>194</v>
      </c>
      <c r="G4141" s="17">
        <v>657</v>
      </c>
      <c r="H4141" s="37">
        <f t="shared" si="1158"/>
        <v>91.039999999999992</v>
      </c>
      <c r="I4141" s="37">
        <f>IF(H4141&lt;'Roof Calculator'!$G$8, 1, 0)</f>
        <v>0</v>
      </c>
      <c r="J4141" s="37">
        <f>IF(H4141&gt;='Roof Calculator'!$G$8, 1, 0)</f>
        <v>1</v>
      </c>
      <c r="K4141" s="37">
        <f t="shared" si="1159"/>
        <v>0</v>
      </c>
      <c r="L4141" s="37">
        <f t="shared" si="1160"/>
        <v>91.039999999999992</v>
      </c>
      <c r="M4141" s="37">
        <v>0</v>
      </c>
      <c r="N4141" s="37">
        <f t="shared" si="1161"/>
        <v>194</v>
      </c>
      <c r="O4141" s="37">
        <v>0</v>
      </c>
      <c r="P4141" s="37">
        <v>0</v>
      </c>
      <c r="Q4141" s="21">
        <f t="shared" si="1162"/>
        <v>39.790999999999997</v>
      </c>
      <c r="R4141" s="21">
        <f t="shared" si="1171"/>
        <v>172.62499999999565</v>
      </c>
      <c r="S4141" s="21">
        <f t="shared" si="1172"/>
        <v>23.449482164934896</v>
      </c>
      <c r="T4141" s="21">
        <f t="shared" si="1163"/>
        <v>86.147999999999996</v>
      </c>
      <c r="U4141" s="37">
        <f>VLOOKUP(Time_Zone, 'LSTM LookUp'!$B$5:$D$8, 3, FALSE)</f>
        <v>-75</v>
      </c>
      <c r="V4141" s="21">
        <f t="shared" si="1173"/>
        <v>-1.5787850914265931</v>
      </c>
      <c r="W4141" s="21">
        <f t="shared" si="1164"/>
        <v>220.75330372714336</v>
      </c>
      <c r="X4141" s="21">
        <f t="shared" si="1165"/>
        <v>-183.51450609048311</v>
      </c>
      <c r="Y4141" s="21">
        <f t="shared" si="1166"/>
        <v>10.48549390951689</v>
      </c>
      <c r="Z4141" s="21">
        <f t="shared" si="1174"/>
        <v>3.3237184336001144</v>
      </c>
      <c r="AA4141" s="21">
        <f t="shared" si="1167"/>
        <v>0</v>
      </c>
      <c r="AB4141" s="21">
        <f t="shared" si="1168"/>
        <v>3.3237184336001144</v>
      </c>
      <c r="AC4141" s="21">
        <f t="shared" si="1169"/>
        <v>91.039999999999992</v>
      </c>
      <c r="AD4141" s="21">
        <f t="shared" si="1175"/>
        <v>3.3237184336001144</v>
      </c>
      <c r="AE4141" s="21" t="str">
        <f t="shared" si="1170"/>
        <v>6/21/16:00</v>
      </c>
    </row>
    <row r="4142" spans="2:31">
      <c r="B4142" s="37">
        <v>6</v>
      </c>
      <c r="C4142" s="38">
        <v>21</v>
      </c>
      <c r="D4142" s="39">
        <v>17</v>
      </c>
      <c r="E4142" s="17">
        <v>32.799999999999997</v>
      </c>
      <c r="F4142" s="17">
        <v>236</v>
      </c>
      <c r="G4142" s="17">
        <v>317</v>
      </c>
      <c r="H4142" s="37">
        <f t="shared" si="1158"/>
        <v>91.039999999999992</v>
      </c>
      <c r="I4142" s="37">
        <f>IF(H4142&lt;'Roof Calculator'!$G$8, 1, 0)</f>
        <v>0</v>
      </c>
      <c r="J4142" s="37">
        <f>IF(H4142&gt;='Roof Calculator'!$G$8, 1, 0)</f>
        <v>1</v>
      </c>
      <c r="K4142" s="37">
        <f t="shared" si="1159"/>
        <v>0</v>
      </c>
      <c r="L4142" s="37">
        <f t="shared" si="1160"/>
        <v>91.039999999999992</v>
      </c>
      <c r="M4142" s="37">
        <v>0</v>
      </c>
      <c r="N4142" s="37">
        <f t="shared" si="1161"/>
        <v>236</v>
      </c>
      <c r="O4142" s="37">
        <v>0</v>
      </c>
      <c r="P4142" s="37">
        <v>0</v>
      </c>
      <c r="Q4142" s="21">
        <f t="shared" si="1162"/>
        <v>39.790999999999997</v>
      </c>
      <c r="R4142" s="21">
        <f t="shared" si="1171"/>
        <v>172.66666666666231</v>
      </c>
      <c r="S4142" s="21">
        <f t="shared" si="1172"/>
        <v>23.449360698265181</v>
      </c>
      <c r="T4142" s="21">
        <f t="shared" si="1163"/>
        <v>86.147999999999996</v>
      </c>
      <c r="U4142" s="37">
        <f>VLOOKUP(Time_Zone, 'LSTM LookUp'!$B$5:$D$8, 3, FALSE)</f>
        <v>-75</v>
      </c>
      <c r="V4142" s="21">
        <f t="shared" si="1173"/>
        <v>-1.5875342974251634</v>
      </c>
      <c r="W4142" s="21">
        <f t="shared" si="1164"/>
        <v>235.75111642564369</v>
      </c>
      <c r="X4142" s="21">
        <f t="shared" si="1165"/>
        <v>-45.0291004163198</v>
      </c>
      <c r="Y4142" s="21">
        <f t="shared" si="1166"/>
        <v>190.97089958368019</v>
      </c>
      <c r="Z4142" s="21">
        <f t="shared" si="1174"/>
        <v>60.534439741686811</v>
      </c>
      <c r="AA4142" s="21">
        <f t="shared" si="1167"/>
        <v>0</v>
      </c>
      <c r="AB4142" s="21">
        <f t="shared" si="1168"/>
        <v>60.534439741686811</v>
      </c>
      <c r="AC4142" s="21">
        <f t="shared" si="1169"/>
        <v>91.039999999999992</v>
      </c>
      <c r="AD4142" s="21">
        <f t="shared" si="1175"/>
        <v>60.534439741686811</v>
      </c>
      <c r="AE4142" s="21" t="str">
        <f t="shared" si="1170"/>
        <v>6/21/17:00</v>
      </c>
    </row>
    <row r="4143" spans="2:31">
      <c r="B4143" s="37">
        <v>6</v>
      </c>
      <c r="C4143" s="38">
        <v>21</v>
      </c>
      <c r="D4143" s="39">
        <v>18</v>
      </c>
      <c r="E4143" s="17">
        <v>31.7</v>
      </c>
      <c r="F4143" s="17">
        <v>131</v>
      </c>
      <c r="G4143" s="17">
        <v>517</v>
      </c>
      <c r="H4143" s="37">
        <f t="shared" si="1158"/>
        <v>89.06</v>
      </c>
      <c r="I4143" s="37">
        <f>IF(H4143&lt;'Roof Calculator'!$G$8, 1, 0)</f>
        <v>0</v>
      </c>
      <c r="J4143" s="37">
        <f>IF(H4143&gt;='Roof Calculator'!$G$8, 1, 0)</f>
        <v>1</v>
      </c>
      <c r="K4143" s="37">
        <f t="shared" si="1159"/>
        <v>0</v>
      </c>
      <c r="L4143" s="37">
        <f t="shared" si="1160"/>
        <v>89.06</v>
      </c>
      <c r="M4143" s="37">
        <v>0</v>
      </c>
      <c r="N4143" s="37">
        <f t="shared" si="1161"/>
        <v>131</v>
      </c>
      <c r="O4143" s="37">
        <v>0</v>
      </c>
      <c r="P4143" s="37">
        <v>0</v>
      </c>
      <c r="Q4143" s="21">
        <f t="shared" si="1162"/>
        <v>39.790999999999997</v>
      </c>
      <c r="R4143" s="21">
        <f t="shared" si="1171"/>
        <v>172.70833333332897</v>
      </c>
      <c r="S4143" s="21">
        <f t="shared" si="1172"/>
        <v>23.449226445990412</v>
      </c>
      <c r="T4143" s="21">
        <f t="shared" si="1163"/>
        <v>86.147999999999996</v>
      </c>
      <c r="U4143" s="37">
        <f>VLOOKUP(Time_Zone, 'LSTM LookUp'!$B$5:$D$8, 3, FALSE)</f>
        <v>-75</v>
      </c>
      <c r="V4143" s="21">
        <f t="shared" si="1173"/>
        <v>-1.5962824681863224</v>
      </c>
      <c r="W4143" s="21">
        <f t="shared" si="1164"/>
        <v>250.74892938295338</v>
      </c>
      <c r="X4143" s="21">
        <f t="shared" si="1165"/>
        <v>11.505844144605371</v>
      </c>
      <c r="Y4143" s="21">
        <f t="shared" si="1166"/>
        <v>142.50584414460536</v>
      </c>
      <c r="Z4143" s="21">
        <f t="shared" si="1174"/>
        <v>45.171863640040272</v>
      </c>
      <c r="AA4143" s="21">
        <f t="shared" si="1167"/>
        <v>0</v>
      </c>
      <c r="AB4143" s="21">
        <f t="shared" si="1168"/>
        <v>45.171863640040272</v>
      </c>
      <c r="AC4143" s="21">
        <f t="shared" si="1169"/>
        <v>89.06</v>
      </c>
      <c r="AD4143" s="21">
        <f t="shared" si="1175"/>
        <v>45.171863640040272</v>
      </c>
      <c r="AE4143" s="21" t="str">
        <f t="shared" si="1170"/>
        <v>6/21/18:00</v>
      </c>
    </row>
    <row r="4144" spans="2:31">
      <c r="B4144" s="37">
        <v>6</v>
      </c>
      <c r="C4144" s="38">
        <v>21</v>
      </c>
      <c r="D4144" s="39">
        <v>19</v>
      </c>
      <c r="E4144" s="17">
        <v>30.6</v>
      </c>
      <c r="F4144" s="17">
        <v>88</v>
      </c>
      <c r="G4144" s="17">
        <v>369</v>
      </c>
      <c r="H4144" s="37">
        <f t="shared" si="1158"/>
        <v>87.080000000000013</v>
      </c>
      <c r="I4144" s="37">
        <f>IF(H4144&lt;'Roof Calculator'!$G$8, 1, 0)</f>
        <v>0</v>
      </c>
      <c r="J4144" s="37">
        <f>IF(H4144&gt;='Roof Calculator'!$G$8, 1, 0)</f>
        <v>1</v>
      </c>
      <c r="K4144" s="37">
        <f t="shared" si="1159"/>
        <v>0</v>
      </c>
      <c r="L4144" s="37">
        <f t="shared" si="1160"/>
        <v>87.080000000000013</v>
      </c>
      <c r="M4144" s="37">
        <v>0</v>
      </c>
      <c r="N4144" s="37">
        <f t="shared" si="1161"/>
        <v>88</v>
      </c>
      <c r="O4144" s="37">
        <v>0</v>
      </c>
      <c r="P4144" s="37">
        <v>0</v>
      </c>
      <c r="Q4144" s="21">
        <f t="shared" si="1162"/>
        <v>39.790999999999997</v>
      </c>
      <c r="R4144" s="21">
        <f t="shared" si="1171"/>
        <v>172.74999999999562</v>
      </c>
      <c r="S4144" s="21">
        <f t="shared" si="1172"/>
        <v>23.44907940821864</v>
      </c>
      <c r="T4144" s="21">
        <f t="shared" si="1163"/>
        <v>86.147999999999996</v>
      </c>
      <c r="U4144" s="37">
        <f>VLOOKUP(Time_Zone, 'LSTM LookUp'!$B$5:$D$8, 3, FALSE)</f>
        <v>-75</v>
      </c>
      <c r="V4144" s="21">
        <f t="shared" si="1173"/>
        <v>-1.6050295773597436</v>
      </c>
      <c r="W4144" s="21">
        <f t="shared" si="1164"/>
        <v>265.74674260566007</v>
      </c>
      <c r="X4144" s="21">
        <f t="shared" si="1165"/>
        <v>74.68276670147425</v>
      </c>
      <c r="Y4144" s="21">
        <f t="shared" si="1166"/>
        <v>162.68276670147424</v>
      </c>
      <c r="Z4144" s="21">
        <f t="shared" si="1174"/>
        <v>51.567595687981246</v>
      </c>
      <c r="AA4144" s="21">
        <f t="shared" si="1167"/>
        <v>0</v>
      </c>
      <c r="AB4144" s="21">
        <f t="shared" si="1168"/>
        <v>51.567595687981246</v>
      </c>
      <c r="AC4144" s="21">
        <f t="shared" si="1169"/>
        <v>87.080000000000013</v>
      </c>
      <c r="AD4144" s="21">
        <f t="shared" si="1175"/>
        <v>51.567595687981246</v>
      </c>
      <c r="AE4144" s="21" t="str">
        <f t="shared" si="1170"/>
        <v>6/21/19:00</v>
      </c>
    </row>
    <row r="4145" spans="2:31">
      <c r="B4145" s="37">
        <v>6</v>
      </c>
      <c r="C4145" s="38">
        <v>21</v>
      </c>
      <c r="D4145" s="39">
        <v>20</v>
      </c>
      <c r="E4145" s="17">
        <v>28.3</v>
      </c>
      <c r="F4145" s="17">
        <v>42</v>
      </c>
      <c r="G4145" s="17">
        <v>103</v>
      </c>
      <c r="H4145" s="37">
        <f t="shared" si="1158"/>
        <v>82.94</v>
      </c>
      <c r="I4145" s="37">
        <f>IF(H4145&lt;'Roof Calculator'!$G$8, 1, 0)</f>
        <v>0</v>
      </c>
      <c r="J4145" s="37">
        <f>IF(H4145&gt;='Roof Calculator'!$G$8, 1, 0)</f>
        <v>1</v>
      </c>
      <c r="K4145" s="37">
        <f t="shared" si="1159"/>
        <v>0</v>
      </c>
      <c r="L4145" s="37">
        <f t="shared" si="1160"/>
        <v>82.94</v>
      </c>
      <c r="M4145" s="37">
        <v>0</v>
      </c>
      <c r="N4145" s="37">
        <f t="shared" si="1161"/>
        <v>42</v>
      </c>
      <c r="O4145" s="37">
        <v>0</v>
      </c>
      <c r="P4145" s="37">
        <v>0</v>
      </c>
      <c r="Q4145" s="21">
        <f t="shared" si="1162"/>
        <v>39.790999999999997</v>
      </c>
      <c r="R4145" s="21">
        <f t="shared" si="1171"/>
        <v>172.79166666666228</v>
      </c>
      <c r="S4145" s="21">
        <f t="shared" si="1172"/>
        <v>23.448919585068211</v>
      </c>
      <c r="T4145" s="21">
        <f t="shared" si="1163"/>
        <v>86.147999999999996</v>
      </c>
      <c r="U4145" s="37">
        <f>VLOOKUP(Time_Zone, 'LSTM LookUp'!$B$5:$D$8, 3, FALSE)</f>
        <v>-75</v>
      </c>
      <c r="V4145" s="21">
        <f t="shared" si="1173"/>
        <v>-1.6137755985961419</v>
      </c>
      <c r="W4145" s="21">
        <f t="shared" si="1164"/>
        <v>280.74455610035096</v>
      </c>
      <c r="X4145" s="21">
        <f t="shared" si="1165"/>
        <v>39.76744986766046</v>
      </c>
      <c r="Y4145" s="21">
        <f t="shared" si="1166"/>
        <v>81.76744986766046</v>
      </c>
      <c r="Z4145" s="21">
        <f t="shared" si="1174"/>
        <v>25.918853488336818</v>
      </c>
      <c r="AA4145" s="21">
        <f t="shared" si="1167"/>
        <v>0</v>
      </c>
      <c r="AB4145" s="21">
        <f t="shared" si="1168"/>
        <v>25.918853488336818</v>
      </c>
      <c r="AC4145" s="21">
        <f t="shared" si="1169"/>
        <v>82.94</v>
      </c>
      <c r="AD4145" s="21">
        <f t="shared" si="1175"/>
        <v>25.918853488336818</v>
      </c>
      <c r="AE4145" s="21" t="str">
        <f t="shared" si="1170"/>
        <v>6/21/20:00</v>
      </c>
    </row>
    <row r="4146" spans="2:31">
      <c r="B4146" s="37">
        <v>6</v>
      </c>
      <c r="C4146" s="38">
        <v>21</v>
      </c>
      <c r="D4146" s="39">
        <v>21</v>
      </c>
      <c r="E4146" s="17">
        <v>26.1</v>
      </c>
      <c r="F4146" s="17">
        <v>1</v>
      </c>
      <c r="G4146" s="17">
        <v>0</v>
      </c>
      <c r="H4146" s="37">
        <f t="shared" si="1158"/>
        <v>78.98</v>
      </c>
      <c r="I4146" s="37">
        <f>IF(H4146&lt;'Roof Calculator'!$G$8, 1, 0)</f>
        <v>0</v>
      </c>
      <c r="J4146" s="37">
        <f>IF(H4146&gt;='Roof Calculator'!$G$8, 1, 0)</f>
        <v>1</v>
      </c>
      <c r="K4146" s="37">
        <f t="shared" si="1159"/>
        <v>0</v>
      </c>
      <c r="L4146" s="37">
        <f t="shared" si="1160"/>
        <v>78.98</v>
      </c>
      <c r="M4146" s="37">
        <v>0</v>
      </c>
      <c r="N4146" s="37">
        <f t="shared" si="1161"/>
        <v>1</v>
      </c>
      <c r="O4146" s="37">
        <v>0</v>
      </c>
      <c r="P4146" s="37">
        <v>0</v>
      </c>
      <c r="Q4146" s="21">
        <f t="shared" si="1162"/>
        <v>39.790999999999997</v>
      </c>
      <c r="R4146" s="21">
        <f t="shared" si="1171"/>
        <v>172.83333333332894</v>
      </c>
      <c r="S4146" s="21">
        <f t="shared" si="1172"/>
        <v>23.448746976667742</v>
      </c>
      <c r="T4146" s="21">
        <f t="shared" si="1163"/>
        <v>86.147999999999996</v>
      </c>
      <c r="U4146" s="37">
        <f>VLOOKUP(Time_Zone, 'LSTM LookUp'!$B$5:$D$8, 3, FALSE)</f>
        <v>-75</v>
      </c>
      <c r="V4146" s="21">
        <f t="shared" si="1173"/>
        <v>-1.6225205055473386</v>
      </c>
      <c r="W4146" s="21">
        <f t="shared" si="1164"/>
        <v>295.7423698736132</v>
      </c>
      <c r="X4146" s="21">
        <f t="shared" si="1165"/>
        <v>0</v>
      </c>
      <c r="Y4146" s="21">
        <f t="shared" si="1166"/>
        <v>1</v>
      </c>
      <c r="Z4146" s="21">
        <f t="shared" si="1174"/>
        <v>0.31698253437383872</v>
      </c>
      <c r="AA4146" s="21">
        <f t="shared" si="1167"/>
        <v>0</v>
      </c>
      <c r="AB4146" s="21">
        <f t="shared" si="1168"/>
        <v>0.31698253437383872</v>
      </c>
      <c r="AC4146" s="21">
        <f t="shared" si="1169"/>
        <v>78.98</v>
      </c>
      <c r="AD4146" s="21">
        <f t="shared" si="1175"/>
        <v>0.31698253437383872</v>
      </c>
      <c r="AE4146" s="21" t="str">
        <f t="shared" si="1170"/>
        <v>6/21/21:00</v>
      </c>
    </row>
    <row r="4147" spans="2:31">
      <c r="B4147" s="37">
        <v>6</v>
      </c>
      <c r="C4147" s="38">
        <v>21</v>
      </c>
      <c r="D4147" s="39">
        <v>22</v>
      </c>
      <c r="E4147" s="17">
        <v>25</v>
      </c>
      <c r="F4147" s="17">
        <v>0</v>
      </c>
      <c r="G4147" s="17">
        <v>0</v>
      </c>
      <c r="H4147" s="37">
        <f t="shared" si="1158"/>
        <v>77</v>
      </c>
      <c r="I4147" s="37">
        <f>IF(H4147&lt;'Roof Calculator'!$G$8, 1, 0)</f>
        <v>0</v>
      </c>
      <c r="J4147" s="37">
        <f>IF(H4147&gt;='Roof Calculator'!$G$8, 1, 0)</f>
        <v>1</v>
      </c>
      <c r="K4147" s="37">
        <f t="shared" si="1159"/>
        <v>0</v>
      </c>
      <c r="L4147" s="37">
        <f t="shared" si="1160"/>
        <v>77</v>
      </c>
      <c r="M4147" s="37">
        <v>0</v>
      </c>
      <c r="N4147" s="37">
        <f t="shared" si="1161"/>
        <v>0</v>
      </c>
      <c r="O4147" s="37">
        <v>0</v>
      </c>
      <c r="P4147" s="37">
        <v>0</v>
      </c>
      <c r="Q4147" s="21">
        <f t="shared" si="1162"/>
        <v>39.790999999999997</v>
      </c>
      <c r="R4147" s="21">
        <f t="shared" si="1171"/>
        <v>172.87499999999559</v>
      </c>
      <c r="S4147" s="21">
        <f t="shared" si="1172"/>
        <v>23.44856158315616</v>
      </c>
      <c r="T4147" s="21">
        <f t="shared" si="1163"/>
        <v>86.147999999999996</v>
      </c>
      <c r="U4147" s="37">
        <f>VLOOKUP(Time_Zone, 'LSTM LookUp'!$B$5:$D$8, 3, FALSE)</f>
        <v>-75</v>
      </c>
      <c r="V4147" s="21">
        <f t="shared" si="1173"/>
        <v>-1.6312642718663053</v>
      </c>
      <c r="W4147" s="21">
        <f t="shared" si="1164"/>
        <v>310.74018393203346</v>
      </c>
      <c r="X4147" s="21">
        <f t="shared" si="1165"/>
        <v>0</v>
      </c>
      <c r="Y4147" s="21">
        <f t="shared" si="1166"/>
        <v>0</v>
      </c>
      <c r="Z4147" s="21">
        <f t="shared" si="1174"/>
        <v>0</v>
      </c>
      <c r="AA4147" s="21">
        <f t="shared" si="1167"/>
        <v>0</v>
      </c>
      <c r="AB4147" s="21">
        <f t="shared" si="1168"/>
        <v>0</v>
      </c>
      <c r="AC4147" s="21">
        <f t="shared" si="1169"/>
        <v>77</v>
      </c>
      <c r="AD4147" s="21">
        <f t="shared" si="1175"/>
        <v>0</v>
      </c>
      <c r="AE4147" s="21" t="str">
        <f t="shared" si="1170"/>
        <v>6/21/22:00</v>
      </c>
    </row>
    <row r="4148" spans="2:31">
      <c r="B4148" s="37">
        <v>6</v>
      </c>
      <c r="C4148" s="38">
        <v>21</v>
      </c>
      <c r="D4148" s="39">
        <v>23</v>
      </c>
      <c r="E4148" s="17">
        <v>24.4</v>
      </c>
      <c r="F4148" s="17">
        <v>0</v>
      </c>
      <c r="G4148" s="17">
        <v>0</v>
      </c>
      <c r="H4148" s="37">
        <f t="shared" si="1158"/>
        <v>75.92</v>
      </c>
      <c r="I4148" s="37">
        <f>IF(H4148&lt;'Roof Calculator'!$G$8, 1, 0)</f>
        <v>0</v>
      </c>
      <c r="J4148" s="37">
        <f>IF(H4148&gt;='Roof Calculator'!$G$8, 1, 0)</f>
        <v>1</v>
      </c>
      <c r="K4148" s="37">
        <f t="shared" si="1159"/>
        <v>0</v>
      </c>
      <c r="L4148" s="37">
        <f t="shared" si="1160"/>
        <v>75.92</v>
      </c>
      <c r="M4148" s="37">
        <v>0</v>
      </c>
      <c r="N4148" s="37">
        <f t="shared" si="1161"/>
        <v>0</v>
      </c>
      <c r="O4148" s="37">
        <v>0</v>
      </c>
      <c r="P4148" s="37">
        <v>0</v>
      </c>
      <c r="Q4148" s="21">
        <f t="shared" si="1162"/>
        <v>39.790999999999997</v>
      </c>
      <c r="R4148" s="21">
        <f t="shared" si="1171"/>
        <v>172.91666666666225</v>
      </c>
      <c r="S4148" s="21">
        <f t="shared" si="1172"/>
        <v>23.448363404682663</v>
      </c>
      <c r="T4148" s="21">
        <f t="shared" si="1163"/>
        <v>86.147999999999996</v>
      </c>
      <c r="U4148" s="37">
        <f>VLOOKUP(Time_Zone, 'LSTM LookUp'!$B$5:$D$8, 3, FALSE)</f>
        <v>-75</v>
      </c>
      <c r="V4148" s="21">
        <f t="shared" si="1173"/>
        <v>-1.640006871207232</v>
      </c>
      <c r="W4148" s="21">
        <f t="shared" si="1164"/>
        <v>325.73799828219813</v>
      </c>
      <c r="X4148" s="21">
        <f t="shared" si="1165"/>
        <v>0</v>
      </c>
      <c r="Y4148" s="21">
        <f t="shared" si="1166"/>
        <v>0</v>
      </c>
      <c r="Z4148" s="21">
        <f t="shared" si="1174"/>
        <v>0</v>
      </c>
      <c r="AA4148" s="21">
        <f t="shared" si="1167"/>
        <v>0</v>
      </c>
      <c r="AB4148" s="21">
        <f t="shared" si="1168"/>
        <v>0</v>
      </c>
      <c r="AC4148" s="21">
        <f t="shared" si="1169"/>
        <v>75.92</v>
      </c>
      <c r="AD4148" s="21">
        <f t="shared" si="1175"/>
        <v>0</v>
      </c>
      <c r="AE4148" s="21" t="str">
        <f t="shared" si="1170"/>
        <v>6/21/23:00</v>
      </c>
    </row>
    <row r="4149" spans="2:31">
      <c r="B4149" s="37">
        <v>6</v>
      </c>
      <c r="C4149" s="38">
        <v>21</v>
      </c>
      <c r="D4149" s="39">
        <v>24</v>
      </c>
      <c r="E4149" s="17">
        <v>24.4</v>
      </c>
      <c r="F4149" s="17">
        <v>0</v>
      </c>
      <c r="G4149" s="17">
        <v>0</v>
      </c>
      <c r="H4149" s="37">
        <f t="shared" si="1158"/>
        <v>75.92</v>
      </c>
      <c r="I4149" s="37">
        <f>IF(H4149&lt;'Roof Calculator'!$G$8, 1, 0)</f>
        <v>0</v>
      </c>
      <c r="J4149" s="37">
        <f>IF(H4149&gt;='Roof Calculator'!$G$8, 1, 0)</f>
        <v>1</v>
      </c>
      <c r="K4149" s="37">
        <f t="shared" si="1159"/>
        <v>0</v>
      </c>
      <c r="L4149" s="37">
        <f t="shared" si="1160"/>
        <v>75.92</v>
      </c>
      <c r="M4149" s="37">
        <v>0</v>
      </c>
      <c r="N4149" s="37">
        <f t="shared" si="1161"/>
        <v>0</v>
      </c>
      <c r="O4149" s="37">
        <v>0</v>
      </c>
      <c r="P4149" s="37">
        <v>0</v>
      </c>
      <c r="Q4149" s="21">
        <f t="shared" si="1162"/>
        <v>39.790999999999997</v>
      </c>
      <c r="R4149" s="21">
        <f t="shared" si="1171"/>
        <v>172.95833333332891</v>
      </c>
      <c r="S4149" s="21">
        <f t="shared" si="1172"/>
        <v>23.448152441406759</v>
      </c>
      <c r="T4149" s="21">
        <f t="shared" si="1163"/>
        <v>86.147999999999996</v>
      </c>
      <c r="U4149" s="37">
        <f>VLOOKUP(Time_Zone, 'LSTM LookUp'!$B$5:$D$8, 3, FALSE)</f>
        <v>-75</v>
      </c>
      <c r="V4149" s="21">
        <f t="shared" si="1173"/>
        <v>-1.6487482772255819</v>
      </c>
      <c r="W4149" s="21">
        <f t="shared" si="1164"/>
        <v>340.73581293069361</v>
      </c>
      <c r="X4149" s="21">
        <f t="shared" si="1165"/>
        <v>0</v>
      </c>
      <c r="Y4149" s="21">
        <f t="shared" si="1166"/>
        <v>0</v>
      </c>
      <c r="Z4149" s="21">
        <f t="shared" si="1174"/>
        <v>0</v>
      </c>
      <c r="AA4149" s="21">
        <f t="shared" si="1167"/>
        <v>0</v>
      </c>
      <c r="AB4149" s="21">
        <f t="shared" si="1168"/>
        <v>0</v>
      </c>
      <c r="AC4149" s="21">
        <f t="shared" si="1169"/>
        <v>75.92</v>
      </c>
      <c r="AD4149" s="21">
        <f t="shared" si="1175"/>
        <v>0</v>
      </c>
      <c r="AE4149" s="21" t="str">
        <f t="shared" si="1170"/>
        <v>6/21/24:00</v>
      </c>
    </row>
    <row r="4150" spans="2:31">
      <c r="B4150" s="37">
        <v>6</v>
      </c>
      <c r="C4150" s="38">
        <v>22</v>
      </c>
      <c r="D4150" s="39">
        <v>1</v>
      </c>
      <c r="E4150" s="17">
        <v>23.3</v>
      </c>
      <c r="F4150" s="17">
        <v>0</v>
      </c>
      <c r="G4150" s="17">
        <v>0</v>
      </c>
      <c r="H4150" s="37">
        <f t="shared" si="1158"/>
        <v>73.94</v>
      </c>
      <c r="I4150" s="37">
        <f>IF(H4150&lt;'Roof Calculator'!$G$8, 1, 0)</f>
        <v>0</v>
      </c>
      <c r="J4150" s="37">
        <f>IF(H4150&gt;='Roof Calculator'!$G$8, 1, 0)</f>
        <v>1</v>
      </c>
      <c r="K4150" s="37">
        <f t="shared" si="1159"/>
        <v>0</v>
      </c>
      <c r="L4150" s="37">
        <f t="shared" si="1160"/>
        <v>73.94</v>
      </c>
      <c r="M4150" s="37">
        <v>0</v>
      </c>
      <c r="N4150" s="37">
        <f t="shared" si="1161"/>
        <v>0</v>
      </c>
      <c r="O4150" s="37">
        <v>0</v>
      </c>
      <c r="P4150" s="37">
        <v>0</v>
      </c>
      <c r="Q4150" s="21">
        <f t="shared" si="1162"/>
        <v>39.790999999999997</v>
      </c>
      <c r="R4150" s="21">
        <f t="shared" si="1171"/>
        <v>172.99999999999557</v>
      </c>
      <c r="S4150" s="21">
        <f t="shared" si="1172"/>
        <v>23.447928693498216</v>
      </c>
      <c r="T4150" s="21">
        <f t="shared" si="1163"/>
        <v>86.147999999999996</v>
      </c>
      <c r="U4150" s="37">
        <f>VLOOKUP(Time_Zone, 'LSTM LookUp'!$B$5:$D$8, 3, FALSE)</f>
        <v>-75</v>
      </c>
      <c r="V4150" s="21">
        <f t="shared" si="1173"/>
        <v>-1.657488463578159</v>
      </c>
      <c r="W4150" s="21">
        <f t="shared" si="1164"/>
        <v>-4.2663721158945478</v>
      </c>
      <c r="X4150" s="21">
        <f t="shared" si="1165"/>
        <v>0</v>
      </c>
      <c r="Y4150" s="21">
        <f t="shared" si="1166"/>
        <v>0</v>
      </c>
      <c r="Z4150" s="21">
        <f t="shared" si="1174"/>
        <v>0</v>
      </c>
      <c r="AA4150" s="21">
        <f t="shared" si="1167"/>
        <v>0</v>
      </c>
      <c r="AB4150" s="21">
        <f t="shared" si="1168"/>
        <v>0</v>
      </c>
      <c r="AC4150" s="21">
        <f t="shared" si="1169"/>
        <v>73.94</v>
      </c>
      <c r="AD4150" s="21">
        <f t="shared" si="1175"/>
        <v>0</v>
      </c>
      <c r="AE4150" s="21" t="str">
        <f t="shared" si="1170"/>
        <v>6/22/1:00</v>
      </c>
    </row>
    <row r="4151" spans="2:31">
      <c r="B4151" s="37">
        <v>6</v>
      </c>
      <c r="C4151" s="38">
        <v>22</v>
      </c>
      <c r="D4151" s="39">
        <v>2</v>
      </c>
      <c r="E4151" s="17">
        <v>23.3</v>
      </c>
      <c r="F4151" s="17">
        <v>0</v>
      </c>
      <c r="G4151" s="17">
        <v>0</v>
      </c>
      <c r="H4151" s="37">
        <f t="shared" si="1158"/>
        <v>73.94</v>
      </c>
      <c r="I4151" s="37">
        <f>IF(H4151&lt;'Roof Calculator'!$G$8, 1, 0)</f>
        <v>0</v>
      </c>
      <c r="J4151" s="37">
        <f>IF(H4151&gt;='Roof Calculator'!$G$8, 1, 0)</f>
        <v>1</v>
      </c>
      <c r="K4151" s="37">
        <f t="shared" si="1159"/>
        <v>0</v>
      </c>
      <c r="L4151" s="37">
        <f t="shared" si="1160"/>
        <v>73.94</v>
      </c>
      <c r="M4151" s="37">
        <v>0</v>
      </c>
      <c r="N4151" s="37">
        <f t="shared" si="1161"/>
        <v>0</v>
      </c>
      <c r="O4151" s="37">
        <v>0</v>
      </c>
      <c r="P4151" s="37">
        <v>0</v>
      </c>
      <c r="Q4151" s="21">
        <f t="shared" si="1162"/>
        <v>39.790999999999997</v>
      </c>
      <c r="R4151" s="21">
        <f t="shared" si="1171"/>
        <v>173.04166666666222</v>
      </c>
      <c r="S4151" s="21">
        <f t="shared" si="1172"/>
        <v>23.447692161137105</v>
      </c>
      <c r="T4151" s="21">
        <f t="shared" si="1163"/>
        <v>86.147999999999996</v>
      </c>
      <c r="U4151" s="37">
        <f>VLOOKUP(Time_Zone, 'LSTM LookUp'!$B$5:$D$8, 3, FALSE)</f>
        <v>-75</v>
      </c>
      <c r="V4151" s="21">
        <f t="shared" si="1173"/>
        <v>-1.6662274039231511</v>
      </c>
      <c r="W4151" s="21">
        <f t="shared" si="1164"/>
        <v>10.731443149019224</v>
      </c>
      <c r="X4151" s="21">
        <f t="shared" si="1165"/>
        <v>0</v>
      </c>
      <c r="Y4151" s="21">
        <f t="shared" si="1166"/>
        <v>0</v>
      </c>
      <c r="Z4151" s="21">
        <f t="shared" si="1174"/>
        <v>0</v>
      </c>
      <c r="AA4151" s="21">
        <f t="shared" si="1167"/>
        <v>0</v>
      </c>
      <c r="AB4151" s="21">
        <f t="shared" si="1168"/>
        <v>0</v>
      </c>
      <c r="AC4151" s="21">
        <f t="shared" si="1169"/>
        <v>73.94</v>
      </c>
      <c r="AD4151" s="21">
        <f t="shared" si="1175"/>
        <v>0</v>
      </c>
      <c r="AE4151" s="21" t="str">
        <f t="shared" si="1170"/>
        <v>6/22/2:00</v>
      </c>
    </row>
    <row r="4152" spans="2:31">
      <c r="B4152" s="37">
        <v>6</v>
      </c>
      <c r="C4152" s="38">
        <v>22</v>
      </c>
      <c r="D4152" s="39">
        <v>3</v>
      </c>
      <c r="E4152" s="17">
        <v>23.3</v>
      </c>
      <c r="F4152" s="17">
        <v>0</v>
      </c>
      <c r="G4152" s="17">
        <v>0</v>
      </c>
      <c r="H4152" s="37">
        <f t="shared" si="1158"/>
        <v>73.94</v>
      </c>
      <c r="I4152" s="37">
        <f>IF(H4152&lt;'Roof Calculator'!$G$8, 1, 0)</f>
        <v>0</v>
      </c>
      <c r="J4152" s="37">
        <f>IF(H4152&gt;='Roof Calculator'!$G$8, 1, 0)</f>
        <v>1</v>
      </c>
      <c r="K4152" s="37">
        <f t="shared" si="1159"/>
        <v>0</v>
      </c>
      <c r="L4152" s="37">
        <f t="shared" si="1160"/>
        <v>73.94</v>
      </c>
      <c r="M4152" s="37">
        <v>0</v>
      </c>
      <c r="N4152" s="37">
        <f t="shared" si="1161"/>
        <v>0</v>
      </c>
      <c r="O4152" s="37">
        <v>0</v>
      </c>
      <c r="P4152" s="37">
        <v>0</v>
      </c>
      <c r="Q4152" s="21">
        <f t="shared" si="1162"/>
        <v>39.790999999999997</v>
      </c>
      <c r="R4152" s="21">
        <f t="shared" si="1171"/>
        <v>173.08333333332888</v>
      </c>
      <c r="S4152" s="21">
        <f t="shared" si="1172"/>
        <v>23.447442844513787</v>
      </c>
      <c r="T4152" s="21">
        <f t="shared" si="1163"/>
        <v>86.147999999999996</v>
      </c>
      <c r="U4152" s="37">
        <f>VLOOKUP(Time_Zone, 'LSTM LookUp'!$B$5:$D$8, 3, FALSE)</f>
        <v>-75</v>
      </c>
      <c r="V4152" s="21">
        <f t="shared" si="1173"/>
        <v>-1.6749650719201934</v>
      </c>
      <c r="W4152" s="21">
        <f t="shared" si="1164"/>
        <v>25.729258732019964</v>
      </c>
      <c r="X4152" s="21">
        <f t="shared" si="1165"/>
        <v>0</v>
      </c>
      <c r="Y4152" s="21">
        <f t="shared" si="1166"/>
        <v>0</v>
      </c>
      <c r="Z4152" s="21">
        <f t="shared" si="1174"/>
        <v>0</v>
      </c>
      <c r="AA4152" s="21">
        <f t="shared" si="1167"/>
        <v>0</v>
      </c>
      <c r="AB4152" s="21">
        <f t="shared" si="1168"/>
        <v>0</v>
      </c>
      <c r="AC4152" s="21">
        <f t="shared" si="1169"/>
        <v>73.94</v>
      </c>
      <c r="AD4152" s="21">
        <f t="shared" si="1175"/>
        <v>0</v>
      </c>
      <c r="AE4152" s="21" t="str">
        <f t="shared" si="1170"/>
        <v>6/22/3:00</v>
      </c>
    </row>
    <row r="4153" spans="2:31">
      <c r="B4153" s="37">
        <v>6</v>
      </c>
      <c r="C4153" s="38">
        <v>22</v>
      </c>
      <c r="D4153" s="39">
        <v>4</v>
      </c>
      <c r="E4153" s="17">
        <v>22.2</v>
      </c>
      <c r="F4153" s="17">
        <v>0</v>
      </c>
      <c r="G4153" s="17">
        <v>0</v>
      </c>
      <c r="H4153" s="37">
        <f t="shared" si="1158"/>
        <v>71.959999999999994</v>
      </c>
      <c r="I4153" s="37">
        <f>IF(H4153&lt;'Roof Calculator'!$G$8, 1, 0)</f>
        <v>0</v>
      </c>
      <c r="J4153" s="37">
        <f>IF(H4153&gt;='Roof Calculator'!$G$8, 1, 0)</f>
        <v>1</v>
      </c>
      <c r="K4153" s="37">
        <f t="shared" si="1159"/>
        <v>0</v>
      </c>
      <c r="L4153" s="37">
        <f t="shared" si="1160"/>
        <v>71.959999999999994</v>
      </c>
      <c r="M4153" s="37">
        <v>0</v>
      </c>
      <c r="N4153" s="37">
        <f t="shared" si="1161"/>
        <v>0</v>
      </c>
      <c r="O4153" s="37">
        <v>0</v>
      </c>
      <c r="P4153" s="37">
        <v>0</v>
      </c>
      <c r="Q4153" s="21">
        <f t="shared" si="1162"/>
        <v>39.790999999999997</v>
      </c>
      <c r="R4153" s="21">
        <f t="shared" si="1171"/>
        <v>173.12499999999554</v>
      </c>
      <c r="S4153" s="21">
        <f t="shared" si="1172"/>
        <v>23.447180743828909</v>
      </c>
      <c r="T4153" s="21">
        <f t="shared" si="1163"/>
        <v>86.147999999999996</v>
      </c>
      <c r="U4153" s="37">
        <f>VLOOKUP(Time_Zone, 'LSTM LookUp'!$B$5:$D$8, 3, FALSE)</f>
        <v>-75</v>
      </c>
      <c r="V4153" s="21">
        <f t="shared" si="1173"/>
        <v>-1.6837014412304487</v>
      </c>
      <c r="W4153" s="21">
        <f t="shared" si="1164"/>
        <v>40.727074639692383</v>
      </c>
      <c r="X4153" s="21">
        <f t="shared" si="1165"/>
        <v>0</v>
      </c>
      <c r="Y4153" s="21">
        <f t="shared" si="1166"/>
        <v>0</v>
      </c>
      <c r="Z4153" s="21">
        <f t="shared" si="1174"/>
        <v>0</v>
      </c>
      <c r="AA4153" s="21">
        <f t="shared" si="1167"/>
        <v>0</v>
      </c>
      <c r="AB4153" s="21">
        <f t="shared" si="1168"/>
        <v>0</v>
      </c>
      <c r="AC4153" s="21">
        <f t="shared" si="1169"/>
        <v>71.959999999999994</v>
      </c>
      <c r="AD4153" s="21">
        <f t="shared" si="1175"/>
        <v>0</v>
      </c>
      <c r="AE4153" s="21" t="str">
        <f t="shared" si="1170"/>
        <v>6/22/4:00</v>
      </c>
    </row>
    <row r="4154" spans="2:31">
      <c r="B4154" s="37">
        <v>6</v>
      </c>
      <c r="C4154" s="38">
        <v>22</v>
      </c>
      <c r="D4154" s="39">
        <v>5</v>
      </c>
      <c r="E4154" s="17">
        <v>21.7</v>
      </c>
      <c r="F4154" s="17">
        <v>0</v>
      </c>
      <c r="G4154" s="17">
        <v>0</v>
      </c>
      <c r="H4154" s="37">
        <f t="shared" si="1158"/>
        <v>71.06</v>
      </c>
      <c r="I4154" s="37">
        <f>IF(H4154&lt;'Roof Calculator'!$G$8, 1, 0)</f>
        <v>0</v>
      </c>
      <c r="J4154" s="37">
        <f>IF(H4154&gt;='Roof Calculator'!$G$8, 1, 0)</f>
        <v>1</v>
      </c>
      <c r="K4154" s="37">
        <f t="shared" si="1159"/>
        <v>0</v>
      </c>
      <c r="L4154" s="37">
        <f t="shared" si="1160"/>
        <v>71.06</v>
      </c>
      <c r="M4154" s="37">
        <v>0</v>
      </c>
      <c r="N4154" s="37">
        <f t="shared" si="1161"/>
        <v>0</v>
      </c>
      <c r="O4154" s="37">
        <v>0</v>
      </c>
      <c r="P4154" s="37">
        <v>0</v>
      </c>
      <c r="Q4154" s="21">
        <f t="shared" si="1162"/>
        <v>39.790999999999997</v>
      </c>
      <c r="R4154" s="21">
        <f t="shared" si="1171"/>
        <v>173.16666666666219</v>
      </c>
      <c r="S4154" s="21">
        <f t="shared" si="1172"/>
        <v>23.446905859293388</v>
      </c>
      <c r="T4154" s="21">
        <f t="shared" si="1163"/>
        <v>86.147999999999996</v>
      </c>
      <c r="U4154" s="37">
        <f>VLOOKUP(Time_Zone, 'LSTM LookUp'!$B$5:$D$8, 3, FALSE)</f>
        <v>-75</v>
      </c>
      <c r="V4154" s="21">
        <f t="shared" si="1173"/>
        <v>-1.6924364855166245</v>
      </c>
      <c r="W4154" s="21">
        <f t="shared" si="1164"/>
        <v>55.72489087862084</v>
      </c>
      <c r="X4154" s="21">
        <f t="shared" si="1165"/>
        <v>0</v>
      </c>
      <c r="Y4154" s="21">
        <f t="shared" si="1166"/>
        <v>0</v>
      </c>
      <c r="Z4154" s="21">
        <f t="shared" si="1174"/>
        <v>0</v>
      </c>
      <c r="AA4154" s="21">
        <f t="shared" si="1167"/>
        <v>0</v>
      </c>
      <c r="AB4154" s="21">
        <f t="shared" si="1168"/>
        <v>0</v>
      </c>
      <c r="AC4154" s="21">
        <f t="shared" si="1169"/>
        <v>71.06</v>
      </c>
      <c r="AD4154" s="21">
        <f t="shared" si="1175"/>
        <v>0</v>
      </c>
      <c r="AE4154" s="21" t="str">
        <f t="shared" si="1170"/>
        <v>6/22/5:00</v>
      </c>
    </row>
    <row r="4155" spans="2:31">
      <c r="B4155" s="37">
        <v>6</v>
      </c>
      <c r="C4155" s="38">
        <v>22</v>
      </c>
      <c r="D4155" s="39">
        <v>6</v>
      </c>
      <c r="E4155" s="17">
        <v>21.1</v>
      </c>
      <c r="F4155" s="17">
        <v>18</v>
      </c>
      <c r="G4155" s="17">
        <v>13</v>
      </c>
      <c r="H4155" s="37">
        <f t="shared" si="1158"/>
        <v>69.98</v>
      </c>
      <c r="I4155" s="37">
        <f>IF(H4155&lt;'Roof Calculator'!$G$8, 1, 0)</f>
        <v>0</v>
      </c>
      <c r="J4155" s="37">
        <f>IF(H4155&gt;='Roof Calculator'!$G$8, 1, 0)</f>
        <v>1</v>
      </c>
      <c r="K4155" s="37">
        <f t="shared" si="1159"/>
        <v>0</v>
      </c>
      <c r="L4155" s="37">
        <f t="shared" si="1160"/>
        <v>69.98</v>
      </c>
      <c r="M4155" s="37">
        <v>0</v>
      </c>
      <c r="N4155" s="37">
        <f t="shared" si="1161"/>
        <v>18</v>
      </c>
      <c r="O4155" s="37">
        <v>0</v>
      </c>
      <c r="P4155" s="37">
        <v>0</v>
      </c>
      <c r="Q4155" s="21">
        <f t="shared" si="1162"/>
        <v>39.790999999999997</v>
      </c>
      <c r="R4155" s="21">
        <f t="shared" si="1171"/>
        <v>173.20833333332885</v>
      </c>
      <c r="S4155" s="21">
        <f t="shared" si="1172"/>
        <v>23.446618191128444</v>
      </c>
      <c r="T4155" s="21">
        <f t="shared" si="1163"/>
        <v>86.147999999999996</v>
      </c>
      <c r="U4155" s="37">
        <f>VLOOKUP(Time_Zone, 'LSTM LookUp'!$B$5:$D$8, 3, FALSE)</f>
        <v>-75</v>
      </c>
      <c r="V4155" s="21">
        <f t="shared" si="1173"/>
        <v>-1.7011701784430657</v>
      </c>
      <c r="W4155" s="21">
        <f t="shared" si="1164"/>
        <v>70.722707455389269</v>
      </c>
      <c r="X4155" s="21">
        <f t="shared" si="1165"/>
        <v>6.3359016230727114</v>
      </c>
      <c r="Y4155" s="21">
        <f t="shared" si="1166"/>
        <v>24.335901623072711</v>
      </c>
      <c r="Z4155" s="21">
        <f t="shared" si="1174"/>
        <v>7.714055772754004</v>
      </c>
      <c r="AA4155" s="21">
        <f t="shared" si="1167"/>
        <v>0</v>
      </c>
      <c r="AB4155" s="21">
        <f t="shared" si="1168"/>
        <v>7.714055772754004</v>
      </c>
      <c r="AC4155" s="21">
        <f t="shared" si="1169"/>
        <v>69.98</v>
      </c>
      <c r="AD4155" s="21">
        <f t="shared" si="1175"/>
        <v>7.714055772754004</v>
      </c>
      <c r="AE4155" s="21" t="str">
        <f t="shared" si="1170"/>
        <v>6/22/6:00</v>
      </c>
    </row>
    <row r="4156" spans="2:31">
      <c r="B4156" s="37">
        <v>6</v>
      </c>
      <c r="C4156" s="38">
        <v>22</v>
      </c>
      <c r="D4156" s="39">
        <v>7</v>
      </c>
      <c r="E4156" s="17">
        <v>23.3</v>
      </c>
      <c r="F4156" s="17">
        <v>62</v>
      </c>
      <c r="G4156" s="17">
        <v>259</v>
      </c>
      <c r="H4156" s="37">
        <f t="shared" si="1158"/>
        <v>73.94</v>
      </c>
      <c r="I4156" s="37">
        <f>IF(H4156&lt;'Roof Calculator'!$G$8, 1, 0)</f>
        <v>0</v>
      </c>
      <c r="J4156" s="37">
        <f>IF(H4156&gt;='Roof Calculator'!$G$8, 1, 0)</f>
        <v>1</v>
      </c>
      <c r="K4156" s="37">
        <f t="shared" si="1159"/>
        <v>0</v>
      </c>
      <c r="L4156" s="37">
        <f t="shared" si="1160"/>
        <v>73.94</v>
      </c>
      <c r="M4156" s="37">
        <v>0</v>
      </c>
      <c r="N4156" s="37">
        <f t="shared" si="1161"/>
        <v>62</v>
      </c>
      <c r="O4156" s="37">
        <v>0</v>
      </c>
      <c r="P4156" s="37">
        <v>0</v>
      </c>
      <c r="Q4156" s="21">
        <f t="shared" si="1162"/>
        <v>39.790999999999997</v>
      </c>
      <c r="R4156" s="21">
        <f t="shared" si="1171"/>
        <v>173.24999999999551</v>
      </c>
      <c r="S4156" s="21">
        <f t="shared" si="1172"/>
        <v>23.446317739565554</v>
      </c>
      <c r="T4156" s="21">
        <f t="shared" si="1163"/>
        <v>86.147999999999996</v>
      </c>
      <c r="U4156" s="37">
        <f>VLOOKUP(Time_Zone, 'LSTM LookUp'!$B$5:$D$8, 3, FALSE)</f>
        <v>-75</v>
      </c>
      <c r="V4156" s="21">
        <f t="shared" si="1173"/>
        <v>-1.7099024936757969</v>
      </c>
      <c r="W4156" s="21">
        <f t="shared" si="1164"/>
        <v>85.720524376581025</v>
      </c>
      <c r="X4156" s="21">
        <f t="shared" si="1165"/>
        <v>79.577436079829269</v>
      </c>
      <c r="Y4156" s="21">
        <f t="shared" si="1166"/>
        <v>141.57743607982928</v>
      </c>
      <c r="Z4156" s="21">
        <f t="shared" si="1174"/>
        <v>44.87757449873444</v>
      </c>
      <c r="AA4156" s="21">
        <f t="shared" si="1167"/>
        <v>0</v>
      </c>
      <c r="AB4156" s="21">
        <f t="shared" si="1168"/>
        <v>44.87757449873444</v>
      </c>
      <c r="AC4156" s="21">
        <f t="shared" si="1169"/>
        <v>73.94</v>
      </c>
      <c r="AD4156" s="21">
        <f t="shared" si="1175"/>
        <v>44.87757449873444</v>
      </c>
      <c r="AE4156" s="21" t="str">
        <f t="shared" si="1170"/>
        <v>6/22/7:00</v>
      </c>
    </row>
    <row r="4157" spans="2:31">
      <c r="B4157" s="37">
        <v>6</v>
      </c>
      <c r="C4157" s="38">
        <v>22</v>
      </c>
      <c r="D4157" s="39">
        <v>8</v>
      </c>
      <c r="E4157" s="17">
        <v>25.6</v>
      </c>
      <c r="F4157" s="17">
        <v>103</v>
      </c>
      <c r="G4157" s="17">
        <v>483</v>
      </c>
      <c r="H4157" s="37">
        <f t="shared" si="1158"/>
        <v>78.08</v>
      </c>
      <c r="I4157" s="37">
        <f>IF(H4157&lt;'Roof Calculator'!$G$8, 1, 0)</f>
        <v>0</v>
      </c>
      <c r="J4157" s="37">
        <f>IF(H4157&gt;='Roof Calculator'!$G$8, 1, 0)</f>
        <v>1</v>
      </c>
      <c r="K4157" s="37">
        <f t="shared" si="1159"/>
        <v>0</v>
      </c>
      <c r="L4157" s="37">
        <f t="shared" si="1160"/>
        <v>78.08</v>
      </c>
      <c r="M4157" s="37">
        <v>0</v>
      </c>
      <c r="N4157" s="37">
        <f t="shared" si="1161"/>
        <v>103</v>
      </c>
      <c r="O4157" s="37">
        <v>0</v>
      </c>
      <c r="P4157" s="37">
        <v>0</v>
      </c>
      <c r="Q4157" s="21">
        <f t="shared" si="1162"/>
        <v>39.790999999999997</v>
      </c>
      <c r="R4157" s="21">
        <f t="shared" si="1171"/>
        <v>173.29166666666217</v>
      </c>
      <c r="S4157" s="21">
        <f t="shared" si="1172"/>
        <v>23.446004504846524</v>
      </c>
      <c r="T4157" s="21">
        <f t="shared" si="1163"/>
        <v>86.147999999999996</v>
      </c>
      <c r="U4157" s="37">
        <f>VLOOKUP(Time_Zone, 'LSTM LookUp'!$B$5:$D$8, 3, FALSE)</f>
        <v>-75</v>
      </c>
      <c r="V4157" s="21">
        <f t="shared" si="1173"/>
        <v>-1.7186334048825942</v>
      </c>
      <c r="W4157" s="21">
        <f t="shared" si="1164"/>
        <v>100.71834164877939</v>
      </c>
      <c r="X4157" s="21">
        <f t="shared" si="1165"/>
        <v>59.667757554773047</v>
      </c>
      <c r="Y4157" s="21">
        <f t="shared" si="1166"/>
        <v>162.66775755477306</v>
      </c>
      <c r="Z4157" s="21">
        <f t="shared" si="1174"/>
        <v>51.562838050621117</v>
      </c>
      <c r="AA4157" s="21">
        <f t="shared" si="1167"/>
        <v>0</v>
      </c>
      <c r="AB4157" s="21">
        <f t="shared" si="1168"/>
        <v>51.562838050621117</v>
      </c>
      <c r="AC4157" s="21">
        <f t="shared" si="1169"/>
        <v>78.08</v>
      </c>
      <c r="AD4157" s="21">
        <f t="shared" si="1175"/>
        <v>51.562838050621117</v>
      </c>
      <c r="AE4157" s="21" t="str">
        <f t="shared" si="1170"/>
        <v>6/22/8:00</v>
      </c>
    </row>
    <row r="4158" spans="2:31">
      <c r="B4158" s="37">
        <v>6</v>
      </c>
      <c r="C4158" s="38">
        <v>22</v>
      </c>
      <c r="D4158" s="39">
        <v>9</v>
      </c>
      <c r="E4158" s="17">
        <v>27.2</v>
      </c>
      <c r="F4158" s="17">
        <v>139</v>
      </c>
      <c r="G4158" s="17">
        <v>617</v>
      </c>
      <c r="H4158" s="37">
        <f t="shared" si="1158"/>
        <v>80.959999999999994</v>
      </c>
      <c r="I4158" s="37">
        <f>IF(H4158&lt;'Roof Calculator'!$G$8, 1, 0)</f>
        <v>0</v>
      </c>
      <c r="J4158" s="37">
        <f>IF(H4158&gt;='Roof Calculator'!$G$8, 1, 0)</f>
        <v>1</v>
      </c>
      <c r="K4158" s="37">
        <f t="shared" si="1159"/>
        <v>0</v>
      </c>
      <c r="L4158" s="37">
        <f t="shared" si="1160"/>
        <v>80.959999999999994</v>
      </c>
      <c r="M4158" s="37">
        <v>0</v>
      </c>
      <c r="N4158" s="37">
        <f t="shared" si="1161"/>
        <v>139</v>
      </c>
      <c r="O4158" s="37">
        <v>0</v>
      </c>
      <c r="P4158" s="37">
        <v>0</v>
      </c>
      <c r="Q4158" s="21">
        <f t="shared" si="1162"/>
        <v>39.790999999999997</v>
      </c>
      <c r="R4158" s="21">
        <f t="shared" si="1171"/>
        <v>173.33333333332882</v>
      </c>
      <c r="S4158" s="21">
        <f t="shared" si="1172"/>
        <v>23.4456784872234</v>
      </c>
      <c r="T4158" s="21">
        <f t="shared" si="1163"/>
        <v>86.147999999999996</v>
      </c>
      <c r="U4158" s="37">
        <f>VLOOKUP(Time_Zone, 'LSTM LookUp'!$B$5:$D$8, 3, FALSE)</f>
        <v>-75</v>
      </c>
      <c r="V4158" s="21">
        <f t="shared" si="1173"/>
        <v>-1.7273628857330257</v>
      </c>
      <c r="W4158" s="21">
        <f t="shared" si="1164"/>
        <v>115.71615927856672</v>
      </c>
      <c r="X4158" s="21">
        <f t="shared" si="1165"/>
        <v>-31.618945733533444</v>
      </c>
      <c r="Y4158" s="21">
        <f t="shared" si="1166"/>
        <v>107.38105426646655</v>
      </c>
      <c r="Z4158" s="21">
        <f t="shared" si="1174"/>
        <v>34.037918725119276</v>
      </c>
      <c r="AA4158" s="21">
        <f t="shared" si="1167"/>
        <v>0</v>
      </c>
      <c r="AB4158" s="21">
        <f t="shared" si="1168"/>
        <v>34.037918725119276</v>
      </c>
      <c r="AC4158" s="21">
        <f t="shared" si="1169"/>
        <v>80.959999999999994</v>
      </c>
      <c r="AD4158" s="21">
        <f t="shared" si="1175"/>
        <v>34.037918725119276</v>
      </c>
      <c r="AE4158" s="21" t="str">
        <f t="shared" si="1170"/>
        <v>6/22/9:00</v>
      </c>
    </row>
    <row r="4159" spans="2:31">
      <c r="B4159" s="37">
        <v>6</v>
      </c>
      <c r="C4159" s="38">
        <v>22</v>
      </c>
      <c r="D4159" s="39">
        <v>10</v>
      </c>
      <c r="E4159" s="17">
        <v>29.4</v>
      </c>
      <c r="F4159" s="17">
        <v>172</v>
      </c>
      <c r="G4159" s="17">
        <v>678</v>
      </c>
      <c r="H4159" s="37">
        <f t="shared" si="1158"/>
        <v>84.919999999999987</v>
      </c>
      <c r="I4159" s="37">
        <f>IF(H4159&lt;'Roof Calculator'!$G$8, 1, 0)</f>
        <v>0</v>
      </c>
      <c r="J4159" s="37">
        <f>IF(H4159&gt;='Roof Calculator'!$G$8, 1, 0)</f>
        <v>1</v>
      </c>
      <c r="K4159" s="37">
        <f t="shared" si="1159"/>
        <v>0</v>
      </c>
      <c r="L4159" s="37">
        <f t="shared" si="1160"/>
        <v>84.919999999999987</v>
      </c>
      <c r="M4159" s="37">
        <v>0</v>
      </c>
      <c r="N4159" s="37">
        <f t="shared" si="1161"/>
        <v>172</v>
      </c>
      <c r="O4159" s="37">
        <v>0</v>
      </c>
      <c r="P4159" s="37">
        <v>0</v>
      </c>
      <c r="Q4159" s="21">
        <f t="shared" si="1162"/>
        <v>39.790999999999997</v>
      </c>
      <c r="R4159" s="21">
        <f t="shared" si="1171"/>
        <v>173.37499999999548</v>
      </c>
      <c r="S4159" s="21">
        <f t="shared" si="1172"/>
        <v>23.445339686958537</v>
      </c>
      <c r="T4159" s="21">
        <f t="shared" si="1163"/>
        <v>86.147999999999996</v>
      </c>
      <c r="U4159" s="37">
        <f>VLOOKUP(Time_Zone, 'LSTM LookUp'!$B$5:$D$8, 3, FALSE)</f>
        <v>-75</v>
      </c>
      <c r="V4159" s="21">
        <f t="shared" si="1173"/>
        <v>-1.7360909098985178</v>
      </c>
      <c r="W4159" s="21">
        <f t="shared" si="1164"/>
        <v>130.71397727252537</v>
      </c>
      <c r="X4159" s="21">
        <f t="shared" si="1165"/>
        <v>-139.11864533179184</v>
      </c>
      <c r="Y4159" s="21">
        <f t="shared" si="1166"/>
        <v>32.881354668208161</v>
      </c>
      <c r="Z4159" s="21">
        <f t="shared" si="1174"/>
        <v>10.422815136373675</v>
      </c>
      <c r="AA4159" s="21">
        <f t="shared" si="1167"/>
        <v>0</v>
      </c>
      <c r="AB4159" s="21">
        <f t="shared" si="1168"/>
        <v>10.422815136373675</v>
      </c>
      <c r="AC4159" s="21">
        <f t="shared" si="1169"/>
        <v>84.919999999999987</v>
      </c>
      <c r="AD4159" s="21">
        <f t="shared" si="1175"/>
        <v>10.422815136373675</v>
      </c>
      <c r="AE4159" s="21" t="str">
        <f t="shared" si="1170"/>
        <v>6/22/10:00</v>
      </c>
    </row>
    <row r="4160" spans="2:31">
      <c r="B4160" s="37">
        <v>6</v>
      </c>
      <c r="C4160" s="38">
        <v>22</v>
      </c>
      <c r="D4160" s="39">
        <v>11</v>
      </c>
      <c r="E4160" s="17">
        <v>30</v>
      </c>
      <c r="F4160" s="17">
        <v>178</v>
      </c>
      <c r="G4160" s="17">
        <v>697</v>
      </c>
      <c r="H4160" s="37">
        <f t="shared" si="1158"/>
        <v>86</v>
      </c>
      <c r="I4160" s="37">
        <f>IF(H4160&lt;'Roof Calculator'!$G$8, 1, 0)</f>
        <v>0</v>
      </c>
      <c r="J4160" s="37">
        <f>IF(H4160&gt;='Roof Calculator'!$G$8, 1, 0)</f>
        <v>1</v>
      </c>
      <c r="K4160" s="37">
        <f t="shared" si="1159"/>
        <v>0</v>
      </c>
      <c r="L4160" s="37">
        <f t="shared" si="1160"/>
        <v>86</v>
      </c>
      <c r="M4160" s="37">
        <v>0</v>
      </c>
      <c r="N4160" s="37">
        <f t="shared" si="1161"/>
        <v>178</v>
      </c>
      <c r="O4160" s="37">
        <v>0</v>
      </c>
      <c r="P4160" s="37">
        <v>0</v>
      </c>
      <c r="Q4160" s="21">
        <f t="shared" si="1162"/>
        <v>39.790999999999997</v>
      </c>
      <c r="R4160" s="21">
        <f t="shared" si="1171"/>
        <v>173.41666666666214</v>
      </c>
      <c r="S4160" s="21">
        <f t="shared" si="1172"/>
        <v>23.444988104324562</v>
      </c>
      <c r="T4160" s="21">
        <f t="shared" si="1163"/>
        <v>86.147999999999996</v>
      </c>
      <c r="U4160" s="37">
        <f>VLOOKUP(Time_Zone, 'LSTM LookUp'!$B$5:$D$8, 3, FALSE)</f>
        <v>-75</v>
      </c>
      <c r="V4160" s="21">
        <f t="shared" si="1173"/>
        <v>-1.7448174510524337</v>
      </c>
      <c r="W4160" s="21">
        <f t="shared" si="1164"/>
        <v>145.71179563723686</v>
      </c>
      <c r="X4160" s="21">
        <f t="shared" si="1165"/>
        <v>-228.48139998349203</v>
      </c>
      <c r="Y4160" s="21">
        <f t="shared" si="1166"/>
        <v>-50.481399983492025</v>
      </c>
      <c r="Z4160" s="21">
        <f t="shared" si="1174"/>
        <v>-16.001722105506762</v>
      </c>
      <c r="AA4160" s="21">
        <f t="shared" si="1167"/>
        <v>0</v>
      </c>
      <c r="AB4160" s="21">
        <f t="shared" si="1168"/>
        <v>-16.001722105506762</v>
      </c>
      <c r="AC4160" s="21">
        <f t="shared" si="1169"/>
        <v>86</v>
      </c>
      <c r="AD4160" s="21">
        <f t="shared" si="1175"/>
        <v>-16.001722105506762</v>
      </c>
      <c r="AE4160" s="21" t="str">
        <f t="shared" si="1170"/>
        <v>6/22/11:00</v>
      </c>
    </row>
    <row r="4161" spans="2:31">
      <c r="B4161" s="37">
        <v>6</v>
      </c>
      <c r="C4161" s="38">
        <v>22</v>
      </c>
      <c r="D4161" s="39">
        <v>12</v>
      </c>
      <c r="E4161" s="17">
        <v>31.7</v>
      </c>
      <c r="F4161" s="17">
        <v>273</v>
      </c>
      <c r="G4161" s="17">
        <v>704</v>
      </c>
      <c r="H4161" s="37">
        <f t="shared" si="1158"/>
        <v>89.06</v>
      </c>
      <c r="I4161" s="37">
        <f>IF(H4161&lt;'Roof Calculator'!$G$8, 1, 0)</f>
        <v>0</v>
      </c>
      <c r="J4161" s="37">
        <f>IF(H4161&gt;='Roof Calculator'!$G$8, 1, 0)</f>
        <v>1</v>
      </c>
      <c r="K4161" s="37">
        <f t="shared" si="1159"/>
        <v>0</v>
      </c>
      <c r="L4161" s="37">
        <f t="shared" si="1160"/>
        <v>89.06</v>
      </c>
      <c r="M4161" s="37">
        <v>0</v>
      </c>
      <c r="N4161" s="37">
        <f t="shared" si="1161"/>
        <v>273</v>
      </c>
      <c r="O4161" s="37">
        <v>0</v>
      </c>
      <c r="P4161" s="37">
        <v>0</v>
      </c>
      <c r="Q4161" s="21">
        <f t="shared" si="1162"/>
        <v>39.790999999999997</v>
      </c>
      <c r="R4161" s="21">
        <f t="shared" si="1171"/>
        <v>173.4583333333288</v>
      </c>
      <c r="S4161" s="21">
        <f t="shared" si="1172"/>
        <v>23.444623739604367</v>
      </c>
      <c r="T4161" s="21">
        <f t="shared" si="1163"/>
        <v>86.147999999999996</v>
      </c>
      <c r="U4161" s="37">
        <f>VLOOKUP(Time_Zone, 'LSTM LookUp'!$B$5:$D$8, 3, FALSE)</f>
        <v>-75</v>
      </c>
      <c r="V4161" s="21">
        <f t="shared" si="1173"/>
        <v>-1.7535424828700887</v>
      </c>
      <c r="W4161" s="21">
        <f t="shared" si="1164"/>
        <v>160.70961437928244</v>
      </c>
      <c r="X4161" s="21">
        <f t="shared" si="1165"/>
        <v>-289.16380956999359</v>
      </c>
      <c r="Y4161" s="21">
        <f t="shared" si="1166"/>
        <v>-16.163809569993589</v>
      </c>
      <c r="Z4161" s="21">
        <f t="shared" si="1174"/>
        <v>-5.1236453226326759</v>
      </c>
      <c r="AA4161" s="21">
        <f t="shared" si="1167"/>
        <v>0</v>
      </c>
      <c r="AB4161" s="21">
        <f t="shared" si="1168"/>
        <v>-5.1236453226326759</v>
      </c>
      <c r="AC4161" s="21">
        <f t="shared" si="1169"/>
        <v>89.06</v>
      </c>
      <c r="AD4161" s="21">
        <f t="shared" si="1175"/>
        <v>-5.1236453226326759</v>
      </c>
      <c r="AE4161" s="21" t="str">
        <f t="shared" si="1170"/>
        <v>6/22/12:00</v>
      </c>
    </row>
    <row r="4162" spans="2:31">
      <c r="B4162" s="37">
        <v>6</v>
      </c>
      <c r="C4162" s="38">
        <v>22</v>
      </c>
      <c r="D4162" s="39">
        <v>13</v>
      </c>
      <c r="E4162" s="17">
        <v>30.6</v>
      </c>
      <c r="F4162" s="17">
        <v>405</v>
      </c>
      <c r="G4162" s="17">
        <v>477</v>
      </c>
      <c r="H4162" s="37">
        <f t="shared" si="1158"/>
        <v>87.080000000000013</v>
      </c>
      <c r="I4162" s="37">
        <f>IF(H4162&lt;'Roof Calculator'!$G$8, 1, 0)</f>
        <v>0</v>
      </c>
      <c r="J4162" s="37">
        <f>IF(H4162&gt;='Roof Calculator'!$G$8, 1, 0)</f>
        <v>1</v>
      </c>
      <c r="K4162" s="37">
        <f t="shared" si="1159"/>
        <v>0</v>
      </c>
      <c r="L4162" s="37">
        <f t="shared" si="1160"/>
        <v>87.080000000000013</v>
      </c>
      <c r="M4162" s="37">
        <v>0</v>
      </c>
      <c r="N4162" s="37">
        <f t="shared" si="1161"/>
        <v>405</v>
      </c>
      <c r="O4162" s="37">
        <v>0</v>
      </c>
      <c r="P4162" s="37">
        <v>0</v>
      </c>
      <c r="Q4162" s="21">
        <f t="shared" si="1162"/>
        <v>39.790999999999997</v>
      </c>
      <c r="R4162" s="21">
        <f t="shared" si="1171"/>
        <v>173.49999999999545</v>
      </c>
      <c r="S4162" s="21">
        <f t="shared" si="1172"/>
        <v>23.444246593091158</v>
      </c>
      <c r="T4162" s="21">
        <f t="shared" si="1163"/>
        <v>86.147999999999996</v>
      </c>
      <c r="U4162" s="37">
        <f>VLOOKUP(Time_Zone, 'LSTM LookUp'!$B$5:$D$8, 3, FALSE)</f>
        <v>-75</v>
      </c>
      <c r="V4162" s="21">
        <f t="shared" si="1173"/>
        <v>-1.762265979028842</v>
      </c>
      <c r="W4162" s="21">
        <f t="shared" si="1164"/>
        <v>175.70743350524279</v>
      </c>
      <c r="X4162" s="21">
        <f t="shared" si="1165"/>
        <v>-213.86336481598178</v>
      </c>
      <c r="Y4162" s="21">
        <f t="shared" si="1166"/>
        <v>191.13663518401822</v>
      </c>
      <c r="Z4162" s="21">
        <f t="shared" si="1174"/>
        <v>60.58697503231793</v>
      </c>
      <c r="AA4162" s="21">
        <f t="shared" si="1167"/>
        <v>0</v>
      </c>
      <c r="AB4162" s="21">
        <f t="shared" si="1168"/>
        <v>60.58697503231793</v>
      </c>
      <c r="AC4162" s="21">
        <f t="shared" si="1169"/>
        <v>87.080000000000013</v>
      </c>
      <c r="AD4162" s="21">
        <f t="shared" si="1175"/>
        <v>60.58697503231793</v>
      </c>
      <c r="AE4162" s="21" t="str">
        <f t="shared" si="1170"/>
        <v>6/22/13:00</v>
      </c>
    </row>
    <row r="4163" spans="2:31">
      <c r="B4163" s="37">
        <v>6</v>
      </c>
      <c r="C4163" s="38">
        <v>22</v>
      </c>
      <c r="D4163" s="39">
        <v>14</v>
      </c>
      <c r="E4163" s="17">
        <v>32.200000000000003</v>
      </c>
      <c r="F4163" s="17">
        <v>264</v>
      </c>
      <c r="G4163" s="17">
        <v>641</v>
      </c>
      <c r="H4163" s="37">
        <f t="shared" si="1158"/>
        <v>89.960000000000008</v>
      </c>
      <c r="I4163" s="37">
        <f>IF(H4163&lt;'Roof Calculator'!$G$8, 1, 0)</f>
        <v>0</v>
      </c>
      <c r="J4163" s="37">
        <f>IF(H4163&gt;='Roof Calculator'!$G$8, 1, 0)</f>
        <v>1</v>
      </c>
      <c r="K4163" s="37">
        <f t="shared" si="1159"/>
        <v>0</v>
      </c>
      <c r="L4163" s="37">
        <f t="shared" si="1160"/>
        <v>89.960000000000008</v>
      </c>
      <c r="M4163" s="37">
        <v>0</v>
      </c>
      <c r="N4163" s="37">
        <f t="shared" si="1161"/>
        <v>264</v>
      </c>
      <c r="O4163" s="37">
        <v>0</v>
      </c>
      <c r="P4163" s="37">
        <v>0</v>
      </c>
      <c r="Q4163" s="21">
        <f t="shared" si="1162"/>
        <v>39.790999999999997</v>
      </c>
      <c r="R4163" s="21">
        <f t="shared" si="1171"/>
        <v>173.54166666666211</v>
      </c>
      <c r="S4163" s="21">
        <f t="shared" si="1172"/>
        <v>23.443856665088397</v>
      </c>
      <c r="T4163" s="21">
        <f t="shared" si="1163"/>
        <v>86.147999999999996</v>
      </c>
      <c r="U4163" s="37">
        <f>VLOOKUP(Time_Zone, 'LSTM LookUp'!$B$5:$D$8, 3, FALSE)</f>
        <v>-75</v>
      </c>
      <c r="V4163" s="21">
        <f t="shared" si="1173"/>
        <v>-1.7709879132081601</v>
      </c>
      <c r="W4163" s="21">
        <f t="shared" si="1164"/>
        <v>190.70525302169796</v>
      </c>
      <c r="X4163" s="21">
        <f t="shared" si="1165"/>
        <v>-280.79982841429097</v>
      </c>
      <c r="Y4163" s="21">
        <f t="shared" si="1166"/>
        <v>-16.799828414290971</v>
      </c>
      <c r="Z4163" s="21">
        <f t="shared" si="1174"/>
        <v>-5.32525218780758</v>
      </c>
      <c r="AA4163" s="21">
        <f t="shared" si="1167"/>
        <v>0</v>
      </c>
      <c r="AB4163" s="21">
        <f t="shared" si="1168"/>
        <v>-5.32525218780758</v>
      </c>
      <c r="AC4163" s="21">
        <f t="shared" si="1169"/>
        <v>89.960000000000008</v>
      </c>
      <c r="AD4163" s="21">
        <f t="shared" si="1175"/>
        <v>-5.32525218780758</v>
      </c>
      <c r="AE4163" s="21" t="str">
        <f t="shared" si="1170"/>
        <v>6/22/14:00</v>
      </c>
    </row>
    <row r="4164" spans="2:31">
      <c r="B4164" s="37">
        <v>6</v>
      </c>
      <c r="C4164" s="38">
        <v>22</v>
      </c>
      <c r="D4164" s="39">
        <v>15</v>
      </c>
      <c r="E4164" s="17">
        <v>32.799999999999997</v>
      </c>
      <c r="F4164" s="17">
        <v>385</v>
      </c>
      <c r="G4164" s="17">
        <v>372</v>
      </c>
      <c r="H4164" s="37">
        <f t="shared" si="1158"/>
        <v>91.039999999999992</v>
      </c>
      <c r="I4164" s="37">
        <f>IF(H4164&lt;'Roof Calculator'!$G$8, 1, 0)</f>
        <v>0</v>
      </c>
      <c r="J4164" s="37">
        <f>IF(H4164&gt;='Roof Calculator'!$G$8, 1, 0)</f>
        <v>1</v>
      </c>
      <c r="K4164" s="37">
        <f t="shared" si="1159"/>
        <v>0</v>
      </c>
      <c r="L4164" s="37">
        <f t="shared" si="1160"/>
        <v>91.039999999999992</v>
      </c>
      <c r="M4164" s="37">
        <v>0</v>
      </c>
      <c r="N4164" s="37">
        <f t="shared" si="1161"/>
        <v>385</v>
      </c>
      <c r="O4164" s="37">
        <v>0</v>
      </c>
      <c r="P4164" s="37">
        <v>0</v>
      </c>
      <c r="Q4164" s="21">
        <f t="shared" si="1162"/>
        <v>39.790999999999997</v>
      </c>
      <c r="R4164" s="21">
        <f t="shared" si="1171"/>
        <v>173.58333333332877</v>
      </c>
      <c r="S4164" s="21">
        <f t="shared" si="1172"/>
        <v>23.443453955909831</v>
      </c>
      <c r="T4164" s="21">
        <f t="shared" si="1163"/>
        <v>86.147999999999996</v>
      </c>
      <c r="U4164" s="37">
        <f>VLOOKUP(Time_Zone, 'LSTM LookUp'!$B$5:$D$8, 3, FALSE)</f>
        <v>-75</v>
      </c>
      <c r="V4164" s="21">
        <f t="shared" si="1173"/>
        <v>-1.7797082590896478</v>
      </c>
      <c r="W4164" s="21">
        <f t="shared" si="1164"/>
        <v>205.70307293522762</v>
      </c>
      <c r="X4164" s="21">
        <f t="shared" si="1165"/>
        <v>-141.57871130481269</v>
      </c>
      <c r="Y4164" s="21">
        <f t="shared" si="1166"/>
        <v>243.42128869518731</v>
      </c>
      <c r="Z4164" s="21">
        <f t="shared" si="1174"/>
        <v>77.160297011146341</v>
      </c>
      <c r="AA4164" s="21">
        <f t="shared" si="1167"/>
        <v>0</v>
      </c>
      <c r="AB4164" s="21">
        <f t="shared" si="1168"/>
        <v>77.160297011146341</v>
      </c>
      <c r="AC4164" s="21">
        <f t="shared" si="1169"/>
        <v>91.039999999999992</v>
      </c>
      <c r="AD4164" s="21">
        <f t="shared" si="1175"/>
        <v>77.160297011146341</v>
      </c>
      <c r="AE4164" s="21" t="str">
        <f t="shared" si="1170"/>
        <v>6/22/15:00</v>
      </c>
    </row>
    <row r="4165" spans="2:31">
      <c r="B4165" s="37">
        <v>6</v>
      </c>
      <c r="C4165" s="38">
        <v>22</v>
      </c>
      <c r="D4165" s="39">
        <v>16</v>
      </c>
      <c r="E4165" s="17">
        <v>32.799999999999997</v>
      </c>
      <c r="F4165" s="17">
        <v>393</v>
      </c>
      <c r="G4165" s="17">
        <v>316</v>
      </c>
      <c r="H4165" s="37">
        <f t="shared" si="1158"/>
        <v>91.039999999999992</v>
      </c>
      <c r="I4165" s="37">
        <f>IF(H4165&lt;'Roof Calculator'!$G$8, 1, 0)</f>
        <v>0</v>
      </c>
      <c r="J4165" s="37">
        <f>IF(H4165&gt;='Roof Calculator'!$G$8, 1, 0)</f>
        <v>1</v>
      </c>
      <c r="K4165" s="37">
        <f t="shared" si="1159"/>
        <v>0</v>
      </c>
      <c r="L4165" s="37">
        <f t="shared" si="1160"/>
        <v>91.039999999999992</v>
      </c>
      <c r="M4165" s="37">
        <v>0</v>
      </c>
      <c r="N4165" s="37">
        <f t="shared" si="1161"/>
        <v>393</v>
      </c>
      <c r="O4165" s="37">
        <v>0</v>
      </c>
      <c r="P4165" s="37">
        <v>0</v>
      </c>
      <c r="Q4165" s="21">
        <f t="shared" si="1162"/>
        <v>39.790999999999997</v>
      </c>
      <c r="R4165" s="21">
        <f t="shared" si="1171"/>
        <v>173.62499999999542</v>
      </c>
      <c r="S4165" s="21">
        <f t="shared" si="1172"/>
        <v>23.443038465879482</v>
      </c>
      <c r="T4165" s="21">
        <f t="shared" si="1163"/>
        <v>86.147999999999996</v>
      </c>
      <c r="U4165" s="37">
        <f>VLOOKUP(Time_Zone, 'LSTM LookUp'!$B$5:$D$8, 3, FALSE)</f>
        <v>-75</v>
      </c>
      <c r="V4165" s="21">
        <f t="shared" si="1173"/>
        <v>-1.7884269903571179</v>
      </c>
      <c r="W4165" s="21">
        <f t="shared" si="1164"/>
        <v>220.70089325241068</v>
      </c>
      <c r="X4165" s="21">
        <f t="shared" si="1165"/>
        <v>-88.427778997025925</v>
      </c>
      <c r="Y4165" s="21">
        <f t="shared" si="1166"/>
        <v>304.57222100297406</v>
      </c>
      <c r="Z4165" s="21">
        <f t="shared" si="1174"/>
        <v>96.544074513391635</v>
      </c>
      <c r="AA4165" s="21">
        <f t="shared" si="1167"/>
        <v>0</v>
      </c>
      <c r="AB4165" s="21">
        <f t="shared" si="1168"/>
        <v>96.544074513391635</v>
      </c>
      <c r="AC4165" s="21">
        <f t="shared" si="1169"/>
        <v>91.039999999999992</v>
      </c>
      <c r="AD4165" s="21">
        <f t="shared" si="1175"/>
        <v>96.544074513391635</v>
      </c>
      <c r="AE4165" s="21" t="str">
        <f t="shared" si="1170"/>
        <v>6/22/16:00</v>
      </c>
    </row>
    <row r="4166" spans="2:31">
      <c r="B4166" s="37">
        <v>6</v>
      </c>
      <c r="C4166" s="38">
        <v>22</v>
      </c>
      <c r="D4166" s="39">
        <v>17</v>
      </c>
      <c r="E4166" s="17">
        <v>32.200000000000003</v>
      </c>
      <c r="F4166" s="17">
        <v>186</v>
      </c>
      <c r="G4166" s="17">
        <v>634</v>
      </c>
      <c r="H4166" s="37">
        <f t="shared" si="1158"/>
        <v>89.960000000000008</v>
      </c>
      <c r="I4166" s="37">
        <f>IF(H4166&lt;'Roof Calculator'!$G$8, 1, 0)</f>
        <v>0</v>
      </c>
      <c r="J4166" s="37">
        <f>IF(H4166&gt;='Roof Calculator'!$G$8, 1, 0)</f>
        <v>1</v>
      </c>
      <c r="K4166" s="37">
        <f t="shared" si="1159"/>
        <v>0</v>
      </c>
      <c r="L4166" s="37">
        <f t="shared" si="1160"/>
        <v>89.960000000000008</v>
      </c>
      <c r="M4166" s="37">
        <v>0</v>
      </c>
      <c r="N4166" s="37">
        <f t="shared" si="1161"/>
        <v>186</v>
      </c>
      <c r="O4166" s="37">
        <v>0</v>
      </c>
      <c r="P4166" s="37">
        <v>0</v>
      </c>
      <c r="Q4166" s="21">
        <f t="shared" si="1162"/>
        <v>39.790999999999997</v>
      </c>
      <c r="R4166" s="21">
        <f t="shared" si="1171"/>
        <v>173.66666666666208</v>
      </c>
      <c r="S4166" s="21">
        <f t="shared" si="1172"/>
        <v>23.442610195331653</v>
      </c>
      <c r="T4166" s="21">
        <f t="shared" si="1163"/>
        <v>86.147999999999996</v>
      </c>
      <c r="U4166" s="37">
        <f>VLOOKUP(Time_Zone, 'LSTM LookUp'!$B$5:$D$8, 3, FALSE)</f>
        <v>-75</v>
      </c>
      <c r="V4166" s="21">
        <f t="shared" si="1173"/>
        <v>-1.7971440806966554</v>
      </c>
      <c r="W4166" s="21">
        <f t="shared" si="1164"/>
        <v>235.69871397982584</v>
      </c>
      <c r="X4166" s="21">
        <f t="shared" si="1165"/>
        <v>-90.452698997795764</v>
      </c>
      <c r="Y4166" s="21">
        <f t="shared" si="1166"/>
        <v>95.547301002204236</v>
      </c>
      <c r="Z4166" s="21">
        <f t="shared" si="1174"/>
        <v>30.286825624258721</v>
      </c>
      <c r="AA4166" s="21">
        <f t="shared" si="1167"/>
        <v>0</v>
      </c>
      <c r="AB4166" s="21">
        <f t="shared" si="1168"/>
        <v>30.286825624258721</v>
      </c>
      <c r="AC4166" s="21">
        <f t="shared" si="1169"/>
        <v>89.960000000000008</v>
      </c>
      <c r="AD4166" s="21">
        <f t="shared" si="1175"/>
        <v>30.286825624258721</v>
      </c>
      <c r="AE4166" s="21" t="str">
        <f t="shared" si="1170"/>
        <v>6/22/17:00</v>
      </c>
    </row>
    <row r="4167" spans="2:31">
      <c r="B4167" s="37">
        <v>6</v>
      </c>
      <c r="C4167" s="38">
        <v>22</v>
      </c>
      <c r="D4167" s="39">
        <v>18</v>
      </c>
      <c r="E4167" s="17">
        <v>31.1</v>
      </c>
      <c r="F4167" s="17">
        <v>173</v>
      </c>
      <c r="G4167" s="17">
        <v>342</v>
      </c>
      <c r="H4167" s="37">
        <f t="shared" si="1158"/>
        <v>87.98</v>
      </c>
      <c r="I4167" s="37">
        <f>IF(H4167&lt;'Roof Calculator'!$G$8, 1, 0)</f>
        <v>0</v>
      </c>
      <c r="J4167" s="37">
        <f>IF(H4167&gt;='Roof Calculator'!$G$8, 1, 0)</f>
        <v>1</v>
      </c>
      <c r="K4167" s="37">
        <f t="shared" si="1159"/>
        <v>0</v>
      </c>
      <c r="L4167" s="37">
        <f t="shared" si="1160"/>
        <v>87.98</v>
      </c>
      <c r="M4167" s="37">
        <v>0</v>
      </c>
      <c r="N4167" s="37">
        <f t="shared" si="1161"/>
        <v>173</v>
      </c>
      <c r="O4167" s="37">
        <v>0</v>
      </c>
      <c r="P4167" s="37">
        <v>0</v>
      </c>
      <c r="Q4167" s="21">
        <f t="shared" si="1162"/>
        <v>39.790999999999997</v>
      </c>
      <c r="R4167" s="21">
        <f t="shared" si="1171"/>
        <v>173.70833333332874</v>
      </c>
      <c r="S4167" s="21">
        <f t="shared" si="1172"/>
        <v>23.442169144610915</v>
      </c>
      <c r="T4167" s="21">
        <f t="shared" si="1163"/>
        <v>86.147999999999996</v>
      </c>
      <c r="U4167" s="37">
        <f>VLOOKUP(Time_Zone, 'LSTM LookUp'!$B$5:$D$8, 3, FALSE)</f>
        <v>-75</v>
      </c>
      <c r="V4167" s="21">
        <f t="shared" si="1173"/>
        <v>-1.805859503796686</v>
      </c>
      <c r="W4167" s="21">
        <f t="shared" si="1164"/>
        <v>250.69653512405083</v>
      </c>
      <c r="X4167" s="21">
        <f t="shared" si="1165"/>
        <v>7.3741253441532821</v>
      </c>
      <c r="Y4167" s="21">
        <f t="shared" si="1166"/>
        <v>180.37412534415327</v>
      </c>
      <c r="Z4167" s="21">
        <f t="shared" si="1174"/>
        <v>57.175447387054163</v>
      </c>
      <c r="AA4167" s="21">
        <f t="shared" si="1167"/>
        <v>0</v>
      </c>
      <c r="AB4167" s="21">
        <f t="shared" si="1168"/>
        <v>57.175447387054163</v>
      </c>
      <c r="AC4167" s="21">
        <f t="shared" si="1169"/>
        <v>87.98</v>
      </c>
      <c r="AD4167" s="21">
        <f t="shared" si="1175"/>
        <v>57.175447387054163</v>
      </c>
      <c r="AE4167" s="21" t="str">
        <f t="shared" si="1170"/>
        <v>6/22/18:00</v>
      </c>
    </row>
    <row r="4168" spans="2:31">
      <c r="B4168" s="37">
        <v>6</v>
      </c>
      <c r="C4168" s="38">
        <v>22</v>
      </c>
      <c r="D4168" s="39">
        <v>19</v>
      </c>
      <c r="E4168" s="17">
        <v>24.4</v>
      </c>
      <c r="F4168" s="17">
        <v>60</v>
      </c>
      <c r="G4168" s="17">
        <v>0</v>
      </c>
      <c r="H4168" s="37">
        <f t="shared" si="1158"/>
        <v>75.92</v>
      </c>
      <c r="I4168" s="37">
        <f>IF(H4168&lt;'Roof Calculator'!$G$8, 1, 0)</f>
        <v>0</v>
      </c>
      <c r="J4168" s="37">
        <f>IF(H4168&gt;='Roof Calculator'!$G$8, 1, 0)</f>
        <v>1</v>
      </c>
      <c r="K4168" s="37">
        <f t="shared" si="1159"/>
        <v>0</v>
      </c>
      <c r="L4168" s="37">
        <f t="shared" si="1160"/>
        <v>75.92</v>
      </c>
      <c r="M4168" s="37">
        <v>0</v>
      </c>
      <c r="N4168" s="37">
        <f t="shared" si="1161"/>
        <v>60</v>
      </c>
      <c r="O4168" s="37">
        <v>0</v>
      </c>
      <c r="P4168" s="37">
        <v>0</v>
      </c>
      <c r="Q4168" s="21">
        <f t="shared" si="1162"/>
        <v>39.790999999999997</v>
      </c>
      <c r="R4168" s="21">
        <f t="shared" si="1171"/>
        <v>173.7499999999954</v>
      </c>
      <c r="S4168" s="21">
        <f t="shared" si="1172"/>
        <v>23.441715314072127</v>
      </c>
      <c r="T4168" s="21">
        <f t="shared" si="1163"/>
        <v>86.147999999999996</v>
      </c>
      <c r="U4168" s="37">
        <f>VLOOKUP(Time_Zone, 'LSTM LookUp'!$B$5:$D$8, 3, FALSE)</f>
        <v>-75</v>
      </c>
      <c r="V4168" s="21">
        <f t="shared" si="1173"/>
        <v>-1.8145732333480082</v>
      </c>
      <c r="W4168" s="21">
        <f t="shared" si="1164"/>
        <v>265.69435669166296</v>
      </c>
      <c r="X4168" s="21">
        <f t="shared" si="1165"/>
        <v>0</v>
      </c>
      <c r="Y4168" s="21">
        <f t="shared" si="1166"/>
        <v>60</v>
      </c>
      <c r="Z4168" s="21">
        <f t="shared" si="1174"/>
        <v>19.018952062430323</v>
      </c>
      <c r="AA4168" s="21">
        <f t="shared" si="1167"/>
        <v>0</v>
      </c>
      <c r="AB4168" s="21">
        <f t="shared" si="1168"/>
        <v>19.018952062430323</v>
      </c>
      <c r="AC4168" s="21">
        <f t="shared" si="1169"/>
        <v>75.92</v>
      </c>
      <c r="AD4168" s="21">
        <f t="shared" si="1175"/>
        <v>19.018952062430323</v>
      </c>
      <c r="AE4168" s="21" t="str">
        <f t="shared" si="1170"/>
        <v>6/22/19:00</v>
      </c>
    </row>
    <row r="4169" spans="2:31">
      <c r="B4169" s="37">
        <v>6</v>
      </c>
      <c r="C4169" s="38">
        <v>22</v>
      </c>
      <c r="D4169" s="39">
        <v>20</v>
      </c>
      <c r="E4169" s="17">
        <v>23.3</v>
      </c>
      <c r="F4169" s="17">
        <v>30</v>
      </c>
      <c r="G4169" s="17">
        <v>1</v>
      </c>
      <c r="H4169" s="37">
        <f t="shared" si="1158"/>
        <v>73.94</v>
      </c>
      <c r="I4169" s="37">
        <f>IF(H4169&lt;'Roof Calculator'!$G$8, 1, 0)</f>
        <v>0</v>
      </c>
      <c r="J4169" s="37">
        <f>IF(H4169&gt;='Roof Calculator'!$G$8, 1, 0)</f>
        <v>1</v>
      </c>
      <c r="K4169" s="37">
        <f t="shared" si="1159"/>
        <v>0</v>
      </c>
      <c r="L4169" s="37">
        <f t="shared" si="1160"/>
        <v>73.94</v>
      </c>
      <c r="M4169" s="37">
        <v>0</v>
      </c>
      <c r="N4169" s="37">
        <f t="shared" si="1161"/>
        <v>30</v>
      </c>
      <c r="O4169" s="37">
        <v>0</v>
      </c>
      <c r="P4169" s="37">
        <v>0</v>
      </c>
      <c r="Q4169" s="21">
        <f t="shared" si="1162"/>
        <v>39.790999999999997</v>
      </c>
      <c r="R4169" s="21">
        <f t="shared" si="1171"/>
        <v>173.79166666666205</v>
      </c>
      <c r="S4169" s="21">
        <f t="shared" si="1172"/>
        <v>23.441248704080415</v>
      </c>
      <c r="T4169" s="21">
        <f t="shared" si="1163"/>
        <v>86.147999999999996</v>
      </c>
      <c r="U4169" s="37">
        <f>VLOOKUP(Time_Zone, 'LSTM LookUp'!$B$5:$D$8, 3, FALSE)</f>
        <v>-75</v>
      </c>
      <c r="V4169" s="21">
        <f t="shared" si="1173"/>
        <v>-1.8232852430438569</v>
      </c>
      <c r="W4169" s="21">
        <f t="shared" si="1164"/>
        <v>280.69217868923897</v>
      </c>
      <c r="X4169" s="21">
        <f t="shared" si="1165"/>
        <v>0.38538755881637976</v>
      </c>
      <c r="Y4169" s="21">
        <f t="shared" si="1166"/>
        <v>30.38538755881638</v>
      </c>
      <c r="Z4169" s="21">
        <f t="shared" si="1174"/>
        <v>9.6316371563249241</v>
      </c>
      <c r="AA4169" s="21">
        <f t="shared" si="1167"/>
        <v>0</v>
      </c>
      <c r="AB4169" s="21">
        <f t="shared" si="1168"/>
        <v>9.6316371563249241</v>
      </c>
      <c r="AC4169" s="21">
        <f t="shared" si="1169"/>
        <v>73.94</v>
      </c>
      <c r="AD4169" s="21">
        <f t="shared" si="1175"/>
        <v>9.6316371563249241</v>
      </c>
      <c r="AE4169" s="21" t="str">
        <f t="shared" si="1170"/>
        <v>6/22/20:00</v>
      </c>
    </row>
    <row r="4170" spans="2:31">
      <c r="B4170" s="37">
        <v>6</v>
      </c>
      <c r="C4170" s="38">
        <v>22</v>
      </c>
      <c r="D4170" s="39">
        <v>21</v>
      </c>
      <c r="E4170" s="17">
        <v>23.9</v>
      </c>
      <c r="F4170" s="17">
        <v>0</v>
      </c>
      <c r="G4170" s="17">
        <v>0</v>
      </c>
      <c r="H4170" s="37">
        <f t="shared" si="1158"/>
        <v>75.02</v>
      </c>
      <c r="I4170" s="37">
        <f>IF(H4170&lt;'Roof Calculator'!$G$8, 1, 0)</f>
        <v>0</v>
      </c>
      <c r="J4170" s="37">
        <f>IF(H4170&gt;='Roof Calculator'!$G$8, 1, 0)</f>
        <v>1</v>
      </c>
      <c r="K4170" s="37">
        <f t="shared" si="1159"/>
        <v>0</v>
      </c>
      <c r="L4170" s="37">
        <f t="shared" si="1160"/>
        <v>75.02</v>
      </c>
      <c r="M4170" s="37">
        <v>0</v>
      </c>
      <c r="N4170" s="37">
        <f t="shared" si="1161"/>
        <v>0</v>
      </c>
      <c r="O4170" s="37">
        <v>0</v>
      </c>
      <c r="P4170" s="37">
        <v>0</v>
      </c>
      <c r="Q4170" s="21">
        <f t="shared" si="1162"/>
        <v>39.790999999999997</v>
      </c>
      <c r="R4170" s="21">
        <f t="shared" si="1171"/>
        <v>173.83333333332871</v>
      </c>
      <c r="S4170" s="21">
        <f t="shared" si="1172"/>
        <v>23.44076931501117</v>
      </c>
      <c r="T4170" s="21">
        <f t="shared" si="1163"/>
        <v>86.147999999999996</v>
      </c>
      <c r="U4170" s="37">
        <f>VLOOKUP(Time_Zone, 'LSTM LookUp'!$B$5:$D$8, 3, FALSE)</f>
        <v>-75</v>
      </c>
      <c r="V4170" s="21">
        <f t="shared" si="1173"/>
        <v>-1.831995506579994</v>
      </c>
      <c r="W4170" s="21">
        <f t="shared" si="1164"/>
        <v>295.69000112335505</v>
      </c>
      <c r="X4170" s="21">
        <f t="shared" si="1165"/>
        <v>0</v>
      </c>
      <c r="Y4170" s="21">
        <f t="shared" si="1166"/>
        <v>0</v>
      </c>
      <c r="Z4170" s="21">
        <f t="shared" si="1174"/>
        <v>0</v>
      </c>
      <c r="AA4170" s="21">
        <f t="shared" si="1167"/>
        <v>0</v>
      </c>
      <c r="AB4170" s="21">
        <f t="shared" si="1168"/>
        <v>0</v>
      </c>
      <c r="AC4170" s="21">
        <f t="shared" si="1169"/>
        <v>75.02</v>
      </c>
      <c r="AD4170" s="21">
        <f t="shared" si="1175"/>
        <v>0</v>
      </c>
      <c r="AE4170" s="21" t="str">
        <f t="shared" si="1170"/>
        <v>6/22/21:00</v>
      </c>
    </row>
    <row r="4171" spans="2:31">
      <c r="B4171" s="37">
        <v>6</v>
      </c>
      <c r="C4171" s="38">
        <v>22</v>
      </c>
      <c r="D4171" s="39">
        <v>22</v>
      </c>
      <c r="E4171" s="17">
        <v>23.3</v>
      </c>
      <c r="F4171" s="17">
        <v>0</v>
      </c>
      <c r="G4171" s="17">
        <v>0</v>
      </c>
      <c r="H4171" s="37">
        <f t="shared" si="1158"/>
        <v>73.94</v>
      </c>
      <c r="I4171" s="37">
        <f>IF(H4171&lt;'Roof Calculator'!$G$8, 1, 0)</f>
        <v>0</v>
      </c>
      <c r="J4171" s="37">
        <f>IF(H4171&gt;='Roof Calculator'!$G$8, 1, 0)</f>
        <v>1</v>
      </c>
      <c r="K4171" s="37">
        <f t="shared" si="1159"/>
        <v>0</v>
      </c>
      <c r="L4171" s="37">
        <f t="shared" si="1160"/>
        <v>73.94</v>
      </c>
      <c r="M4171" s="37">
        <v>0</v>
      </c>
      <c r="N4171" s="37">
        <f t="shared" si="1161"/>
        <v>0</v>
      </c>
      <c r="O4171" s="37">
        <v>0</v>
      </c>
      <c r="P4171" s="37">
        <v>0</v>
      </c>
      <c r="Q4171" s="21">
        <f t="shared" si="1162"/>
        <v>39.790999999999997</v>
      </c>
      <c r="R4171" s="21">
        <f t="shared" si="1171"/>
        <v>173.87499999999537</v>
      </c>
      <c r="S4171" s="21">
        <f t="shared" si="1172"/>
        <v>23.440277147250061</v>
      </c>
      <c r="T4171" s="21">
        <f t="shared" si="1163"/>
        <v>86.147999999999996</v>
      </c>
      <c r="U4171" s="37">
        <f>VLOOKUP(Time_Zone, 'LSTM LookUp'!$B$5:$D$8, 3, FALSE)</f>
        <v>-75</v>
      </c>
      <c r="V4171" s="21">
        <f t="shared" si="1173"/>
        <v>-1.8407039976547244</v>
      </c>
      <c r="W4171" s="21">
        <f t="shared" si="1164"/>
        <v>310.68782400058632</v>
      </c>
      <c r="X4171" s="21">
        <f t="shared" si="1165"/>
        <v>0</v>
      </c>
      <c r="Y4171" s="21">
        <f t="shared" si="1166"/>
        <v>0</v>
      </c>
      <c r="Z4171" s="21">
        <f t="shared" si="1174"/>
        <v>0</v>
      </c>
      <c r="AA4171" s="21">
        <f t="shared" si="1167"/>
        <v>0</v>
      </c>
      <c r="AB4171" s="21">
        <f t="shared" si="1168"/>
        <v>0</v>
      </c>
      <c r="AC4171" s="21">
        <f t="shared" si="1169"/>
        <v>73.94</v>
      </c>
      <c r="AD4171" s="21">
        <f t="shared" si="1175"/>
        <v>0</v>
      </c>
      <c r="AE4171" s="21" t="str">
        <f t="shared" si="1170"/>
        <v>6/22/22:00</v>
      </c>
    </row>
    <row r="4172" spans="2:31">
      <c r="B4172" s="37">
        <v>6</v>
      </c>
      <c r="C4172" s="38">
        <v>22</v>
      </c>
      <c r="D4172" s="39">
        <v>23</v>
      </c>
      <c r="E4172" s="17">
        <v>22.8</v>
      </c>
      <c r="F4172" s="17">
        <v>0</v>
      </c>
      <c r="G4172" s="17">
        <v>0</v>
      </c>
      <c r="H4172" s="37">
        <f t="shared" si="1158"/>
        <v>73.040000000000006</v>
      </c>
      <c r="I4172" s="37">
        <f>IF(H4172&lt;'Roof Calculator'!$G$8, 1, 0)</f>
        <v>0</v>
      </c>
      <c r="J4172" s="37">
        <f>IF(H4172&gt;='Roof Calculator'!$G$8, 1, 0)</f>
        <v>1</v>
      </c>
      <c r="K4172" s="37">
        <f t="shared" si="1159"/>
        <v>0</v>
      </c>
      <c r="L4172" s="37">
        <f t="shared" si="1160"/>
        <v>73.040000000000006</v>
      </c>
      <c r="M4172" s="37">
        <v>0</v>
      </c>
      <c r="N4172" s="37">
        <f t="shared" si="1161"/>
        <v>0</v>
      </c>
      <c r="O4172" s="37">
        <v>0</v>
      </c>
      <c r="P4172" s="37">
        <v>0</v>
      </c>
      <c r="Q4172" s="21">
        <f t="shared" si="1162"/>
        <v>39.790999999999997</v>
      </c>
      <c r="R4172" s="21">
        <f t="shared" si="1171"/>
        <v>173.91666666666202</v>
      </c>
      <c r="S4172" s="21">
        <f t="shared" si="1172"/>
        <v>23.439772201193044</v>
      </c>
      <c r="T4172" s="21">
        <f t="shared" si="1163"/>
        <v>86.147999999999996</v>
      </c>
      <c r="U4172" s="37">
        <f>VLOOKUP(Time_Zone, 'LSTM LookUp'!$B$5:$D$8, 3, FALSE)</f>
        <v>-75</v>
      </c>
      <c r="V4172" s="21">
        <f t="shared" si="1173"/>
        <v>-1.8494106899689799</v>
      </c>
      <c r="W4172" s="21">
        <f t="shared" si="1164"/>
        <v>325.68564732750775</v>
      </c>
      <c r="X4172" s="21">
        <f t="shared" si="1165"/>
        <v>0</v>
      </c>
      <c r="Y4172" s="21">
        <f t="shared" si="1166"/>
        <v>0</v>
      </c>
      <c r="Z4172" s="21">
        <f t="shared" si="1174"/>
        <v>0</v>
      </c>
      <c r="AA4172" s="21">
        <f t="shared" si="1167"/>
        <v>0</v>
      </c>
      <c r="AB4172" s="21">
        <f t="shared" si="1168"/>
        <v>0</v>
      </c>
      <c r="AC4172" s="21">
        <f t="shared" si="1169"/>
        <v>73.040000000000006</v>
      </c>
      <c r="AD4172" s="21">
        <f t="shared" si="1175"/>
        <v>0</v>
      </c>
      <c r="AE4172" s="21" t="str">
        <f t="shared" si="1170"/>
        <v>6/22/23:00</v>
      </c>
    </row>
    <row r="4173" spans="2:31">
      <c r="B4173" s="37">
        <v>6</v>
      </c>
      <c r="C4173" s="38">
        <v>22</v>
      </c>
      <c r="D4173" s="39">
        <v>24</v>
      </c>
      <c r="E4173" s="17">
        <v>22.2</v>
      </c>
      <c r="F4173" s="17">
        <v>0</v>
      </c>
      <c r="G4173" s="17">
        <v>0</v>
      </c>
      <c r="H4173" s="37">
        <f t="shared" si="1158"/>
        <v>71.959999999999994</v>
      </c>
      <c r="I4173" s="37">
        <f>IF(H4173&lt;'Roof Calculator'!$G$8, 1, 0)</f>
        <v>0</v>
      </c>
      <c r="J4173" s="37">
        <f>IF(H4173&gt;='Roof Calculator'!$G$8, 1, 0)</f>
        <v>1</v>
      </c>
      <c r="K4173" s="37">
        <f t="shared" si="1159"/>
        <v>0</v>
      </c>
      <c r="L4173" s="37">
        <f t="shared" si="1160"/>
        <v>71.959999999999994</v>
      </c>
      <c r="M4173" s="37">
        <v>0</v>
      </c>
      <c r="N4173" s="37">
        <f t="shared" si="1161"/>
        <v>0</v>
      </c>
      <c r="O4173" s="37">
        <v>0</v>
      </c>
      <c r="P4173" s="37">
        <v>0</v>
      </c>
      <c r="Q4173" s="21">
        <f t="shared" si="1162"/>
        <v>39.790999999999997</v>
      </c>
      <c r="R4173" s="21">
        <f t="shared" si="1171"/>
        <v>173.95833333332868</v>
      </c>
      <c r="S4173" s="21">
        <f t="shared" si="1172"/>
        <v>23.439254477246312</v>
      </c>
      <c r="T4173" s="21">
        <f t="shared" si="1163"/>
        <v>86.147999999999996</v>
      </c>
      <c r="U4173" s="37">
        <f>VLOOKUP(Time_Zone, 'LSTM LookUp'!$B$5:$D$8, 3, FALSE)</f>
        <v>-75</v>
      </c>
      <c r="V4173" s="21">
        <f t="shared" si="1173"/>
        <v>-1.8581155572263581</v>
      </c>
      <c r="W4173" s="21">
        <f t="shared" si="1164"/>
        <v>340.6834711106934</v>
      </c>
      <c r="X4173" s="21">
        <f t="shared" si="1165"/>
        <v>0</v>
      </c>
      <c r="Y4173" s="21">
        <f t="shared" si="1166"/>
        <v>0</v>
      </c>
      <c r="Z4173" s="21">
        <f t="shared" si="1174"/>
        <v>0</v>
      </c>
      <c r="AA4173" s="21">
        <f t="shared" si="1167"/>
        <v>0</v>
      </c>
      <c r="AB4173" s="21">
        <f t="shared" si="1168"/>
        <v>0</v>
      </c>
      <c r="AC4173" s="21">
        <f t="shared" si="1169"/>
        <v>71.959999999999994</v>
      </c>
      <c r="AD4173" s="21">
        <f t="shared" si="1175"/>
        <v>0</v>
      </c>
      <c r="AE4173" s="21" t="str">
        <f t="shared" si="1170"/>
        <v>6/22/24:00</v>
      </c>
    </row>
    <row r="4174" spans="2:31">
      <c r="B4174" s="37">
        <v>6</v>
      </c>
      <c r="C4174" s="38">
        <v>23</v>
      </c>
      <c r="D4174" s="39">
        <v>1</v>
      </c>
      <c r="E4174" s="17">
        <v>21.7</v>
      </c>
      <c r="F4174" s="17">
        <v>0</v>
      </c>
      <c r="G4174" s="17">
        <v>0</v>
      </c>
      <c r="H4174" s="37">
        <f t="shared" si="1158"/>
        <v>71.06</v>
      </c>
      <c r="I4174" s="37">
        <f>IF(H4174&lt;'Roof Calculator'!$G$8, 1, 0)</f>
        <v>0</v>
      </c>
      <c r="J4174" s="37">
        <f>IF(H4174&gt;='Roof Calculator'!$G$8, 1, 0)</f>
        <v>1</v>
      </c>
      <c r="K4174" s="37">
        <f t="shared" si="1159"/>
        <v>0</v>
      </c>
      <c r="L4174" s="37">
        <f t="shared" si="1160"/>
        <v>71.06</v>
      </c>
      <c r="M4174" s="37">
        <v>0</v>
      </c>
      <c r="N4174" s="37">
        <f t="shared" si="1161"/>
        <v>0</v>
      </c>
      <c r="O4174" s="37">
        <v>0</v>
      </c>
      <c r="P4174" s="37">
        <v>0</v>
      </c>
      <c r="Q4174" s="21">
        <f t="shared" si="1162"/>
        <v>39.790999999999997</v>
      </c>
      <c r="R4174" s="21">
        <f t="shared" si="1171"/>
        <v>173.99999999999534</v>
      </c>
      <c r="S4174" s="21">
        <f t="shared" si="1172"/>
        <v>23.43872397582636</v>
      </c>
      <c r="T4174" s="21">
        <f t="shared" si="1163"/>
        <v>86.147999999999996</v>
      </c>
      <c r="U4174" s="37">
        <f>VLOOKUP(Time_Zone, 'LSTM LookUp'!$B$5:$D$8, 3, FALSE)</f>
        <v>-75</v>
      </c>
      <c r="V4174" s="21">
        <f t="shared" si="1173"/>
        <v>-1.8668185731332172</v>
      </c>
      <c r="W4174" s="21">
        <f t="shared" si="1164"/>
        <v>-4.3187046432832865</v>
      </c>
      <c r="X4174" s="21">
        <f t="shared" si="1165"/>
        <v>0</v>
      </c>
      <c r="Y4174" s="21">
        <f t="shared" si="1166"/>
        <v>0</v>
      </c>
      <c r="Z4174" s="21">
        <f t="shared" si="1174"/>
        <v>0</v>
      </c>
      <c r="AA4174" s="21">
        <f t="shared" si="1167"/>
        <v>0</v>
      </c>
      <c r="AB4174" s="21">
        <f t="shared" si="1168"/>
        <v>0</v>
      </c>
      <c r="AC4174" s="21">
        <f t="shared" si="1169"/>
        <v>71.06</v>
      </c>
      <c r="AD4174" s="21">
        <f t="shared" si="1175"/>
        <v>0</v>
      </c>
      <c r="AE4174" s="21" t="str">
        <f t="shared" si="1170"/>
        <v>6/23/1:00</v>
      </c>
    </row>
    <row r="4175" spans="2:31">
      <c r="B4175" s="37">
        <v>6</v>
      </c>
      <c r="C4175" s="38">
        <v>23</v>
      </c>
      <c r="D4175" s="39">
        <v>2</v>
      </c>
      <c r="E4175" s="17">
        <v>21.7</v>
      </c>
      <c r="F4175" s="17">
        <v>0</v>
      </c>
      <c r="G4175" s="17">
        <v>0</v>
      </c>
      <c r="H4175" s="37">
        <f t="shared" si="1158"/>
        <v>71.06</v>
      </c>
      <c r="I4175" s="37">
        <f>IF(H4175&lt;'Roof Calculator'!$G$8, 1, 0)</f>
        <v>0</v>
      </c>
      <c r="J4175" s="37">
        <f>IF(H4175&gt;='Roof Calculator'!$G$8, 1, 0)</f>
        <v>1</v>
      </c>
      <c r="K4175" s="37">
        <f t="shared" si="1159"/>
        <v>0</v>
      </c>
      <c r="L4175" s="37">
        <f t="shared" si="1160"/>
        <v>71.06</v>
      </c>
      <c r="M4175" s="37">
        <v>0</v>
      </c>
      <c r="N4175" s="37">
        <f t="shared" si="1161"/>
        <v>0</v>
      </c>
      <c r="O4175" s="37">
        <v>0</v>
      </c>
      <c r="P4175" s="37">
        <v>0</v>
      </c>
      <c r="Q4175" s="21">
        <f t="shared" si="1162"/>
        <v>39.790999999999997</v>
      </c>
      <c r="R4175" s="21">
        <f t="shared" si="1171"/>
        <v>174.041666666662</v>
      </c>
      <c r="S4175" s="21">
        <f t="shared" si="1172"/>
        <v>23.438180697359929</v>
      </c>
      <c r="T4175" s="21">
        <f t="shared" si="1163"/>
        <v>86.147999999999996</v>
      </c>
      <c r="U4175" s="37">
        <f>VLOOKUP(Time_Zone, 'LSTM LookUp'!$B$5:$D$8, 3, FALSE)</f>
        <v>-75</v>
      </c>
      <c r="V4175" s="21">
        <f t="shared" si="1173"/>
        <v>-1.8755197113986943</v>
      </c>
      <c r="W4175" s="21">
        <f t="shared" si="1164"/>
        <v>10.679120072150319</v>
      </c>
      <c r="X4175" s="21">
        <f t="shared" si="1165"/>
        <v>0</v>
      </c>
      <c r="Y4175" s="21">
        <f t="shared" si="1166"/>
        <v>0</v>
      </c>
      <c r="Z4175" s="21">
        <f t="shared" si="1174"/>
        <v>0</v>
      </c>
      <c r="AA4175" s="21">
        <f t="shared" si="1167"/>
        <v>0</v>
      </c>
      <c r="AB4175" s="21">
        <f t="shared" si="1168"/>
        <v>0</v>
      </c>
      <c r="AC4175" s="21">
        <f t="shared" si="1169"/>
        <v>71.06</v>
      </c>
      <c r="AD4175" s="21">
        <f t="shared" si="1175"/>
        <v>0</v>
      </c>
      <c r="AE4175" s="21" t="str">
        <f t="shared" si="1170"/>
        <v>6/23/2:00</v>
      </c>
    </row>
    <row r="4176" spans="2:31">
      <c r="B4176" s="37">
        <v>6</v>
      </c>
      <c r="C4176" s="38">
        <v>23</v>
      </c>
      <c r="D4176" s="39">
        <v>3</v>
      </c>
      <c r="E4176" s="17">
        <v>21.1</v>
      </c>
      <c r="F4176" s="17">
        <v>0</v>
      </c>
      <c r="G4176" s="17">
        <v>0</v>
      </c>
      <c r="H4176" s="37">
        <f t="shared" si="1158"/>
        <v>69.98</v>
      </c>
      <c r="I4176" s="37">
        <f>IF(H4176&lt;'Roof Calculator'!$G$8, 1, 0)</f>
        <v>0</v>
      </c>
      <c r="J4176" s="37">
        <f>IF(H4176&gt;='Roof Calculator'!$G$8, 1, 0)</f>
        <v>1</v>
      </c>
      <c r="K4176" s="37">
        <f t="shared" si="1159"/>
        <v>0</v>
      </c>
      <c r="L4176" s="37">
        <f t="shared" si="1160"/>
        <v>69.98</v>
      </c>
      <c r="M4176" s="37">
        <v>0</v>
      </c>
      <c r="N4176" s="37">
        <f t="shared" si="1161"/>
        <v>0</v>
      </c>
      <c r="O4176" s="37">
        <v>0</v>
      </c>
      <c r="P4176" s="37">
        <v>0</v>
      </c>
      <c r="Q4176" s="21">
        <f t="shared" si="1162"/>
        <v>39.790999999999997</v>
      </c>
      <c r="R4176" s="21">
        <f t="shared" si="1171"/>
        <v>174.08333333332865</v>
      </c>
      <c r="S4176" s="21">
        <f t="shared" si="1172"/>
        <v>23.437624642284032</v>
      </c>
      <c r="T4176" s="21">
        <f t="shared" si="1163"/>
        <v>86.147999999999996</v>
      </c>
      <c r="U4176" s="37">
        <f>VLOOKUP(Time_Zone, 'LSTM LookUp'!$B$5:$D$8, 3, FALSE)</f>
        <v>-75</v>
      </c>
      <c r="V4176" s="21">
        <f t="shared" si="1173"/>
        <v>-1.8842189457347716</v>
      </c>
      <c r="W4176" s="21">
        <f t="shared" si="1164"/>
        <v>25.676945263566296</v>
      </c>
      <c r="X4176" s="21">
        <f t="shared" si="1165"/>
        <v>0</v>
      </c>
      <c r="Y4176" s="21">
        <f t="shared" si="1166"/>
        <v>0</v>
      </c>
      <c r="Z4176" s="21">
        <f t="shared" si="1174"/>
        <v>0</v>
      </c>
      <c r="AA4176" s="21">
        <f t="shared" si="1167"/>
        <v>0</v>
      </c>
      <c r="AB4176" s="21">
        <f t="shared" si="1168"/>
        <v>0</v>
      </c>
      <c r="AC4176" s="21">
        <f t="shared" si="1169"/>
        <v>69.98</v>
      </c>
      <c r="AD4176" s="21">
        <f t="shared" si="1175"/>
        <v>0</v>
      </c>
      <c r="AE4176" s="21" t="str">
        <f t="shared" si="1170"/>
        <v>6/23/3:00</v>
      </c>
    </row>
    <row r="4177" spans="2:31">
      <c r="B4177" s="37">
        <v>6</v>
      </c>
      <c r="C4177" s="38">
        <v>23</v>
      </c>
      <c r="D4177" s="39">
        <v>4</v>
      </c>
      <c r="E4177" s="17">
        <v>20.6</v>
      </c>
      <c r="F4177" s="17">
        <v>0</v>
      </c>
      <c r="G4177" s="17">
        <v>0</v>
      </c>
      <c r="H4177" s="37">
        <f t="shared" si="1158"/>
        <v>69.08</v>
      </c>
      <c r="I4177" s="37">
        <f>IF(H4177&lt;'Roof Calculator'!$G$8, 1, 0)</f>
        <v>0</v>
      </c>
      <c r="J4177" s="37">
        <f>IF(H4177&gt;='Roof Calculator'!$G$8, 1, 0)</f>
        <v>1</v>
      </c>
      <c r="K4177" s="37">
        <f t="shared" si="1159"/>
        <v>0</v>
      </c>
      <c r="L4177" s="37">
        <f t="shared" si="1160"/>
        <v>69.08</v>
      </c>
      <c r="M4177" s="37">
        <v>0</v>
      </c>
      <c r="N4177" s="37">
        <f t="shared" si="1161"/>
        <v>0</v>
      </c>
      <c r="O4177" s="37">
        <v>0</v>
      </c>
      <c r="P4177" s="37">
        <v>0</v>
      </c>
      <c r="Q4177" s="21">
        <f t="shared" si="1162"/>
        <v>39.790999999999997</v>
      </c>
      <c r="R4177" s="21">
        <f t="shared" si="1171"/>
        <v>174.12499999999531</v>
      </c>
      <c r="S4177" s="21">
        <f t="shared" si="1172"/>
        <v>23.437055811045955</v>
      </c>
      <c r="T4177" s="21">
        <f t="shared" si="1163"/>
        <v>86.147999999999996</v>
      </c>
      <c r="U4177" s="37">
        <f>VLOOKUP(Time_Zone, 'LSTM LookUp'!$B$5:$D$8, 3, FALSE)</f>
        <v>-75</v>
      </c>
      <c r="V4177" s="21">
        <f t="shared" si="1173"/>
        <v>-1.8929162498563679</v>
      </c>
      <c r="W4177" s="21">
        <f t="shared" si="1164"/>
        <v>40.674770937535897</v>
      </c>
      <c r="X4177" s="21">
        <f t="shared" si="1165"/>
        <v>0</v>
      </c>
      <c r="Y4177" s="21">
        <f t="shared" si="1166"/>
        <v>0</v>
      </c>
      <c r="Z4177" s="21">
        <f t="shared" si="1174"/>
        <v>0</v>
      </c>
      <c r="AA4177" s="21">
        <f t="shared" si="1167"/>
        <v>0</v>
      </c>
      <c r="AB4177" s="21">
        <f t="shared" si="1168"/>
        <v>0</v>
      </c>
      <c r="AC4177" s="21">
        <f t="shared" si="1169"/>
        <v>69.08</v>
      </c>
      <c r="AD4177" s="21">
        <f t="shared" si="1175"/>
        <v>0</v>
      </c>
      <c r="AE4177" s="21" t="str">
        <f t="shared" si="1170"/>
        <v>6/23/4:00</v>
      </c>
    </row>
    <row r="4178" spans="2:31">
      <c r="B4178" s="37">
        <v>6</v>
      </c>
      <c r="C4178" s="38">
        <v>23</v>
      </c>
      <c r="D4178" s="39">
        <v>5</v>
      </c>
      <c r="E4178" s="17">
        <v>20</v>
      </c>
      <c r="F4178" s="17">
        <v>0</v>
      </c>
      <c r="G4178" s="17">
        <v>0</v>
      </c>
      <c r="H4178" s="37">
        <f t="shared" si="1158"/>
        <v>68</v>
      </c>
      <c r="I4178" s="37">
        <f>IF(H4178&lt;'Roof Calculator'!$G$8, 1, 0)</f>
        <v>0</v>
      </c>
      <c r="J4178" s="37">
        <f>IF(H4178&gt;='Roof Calculator'!$G$8, 1, 0)</f>
        <v>1</v>
      </c>
      <c r="K4178" s="37">
        <f t="shared" si="1159"/>
        <v>0</v>
      </c>
      <c r="L4178" s="37">
        <f t="shared" si="1160"/>
        <v>68</v>
      </c>
      <c r="M4178" s="37">
        <v>0</v>
      </c>
      <c r="N4178" s="37">
        <f t="shared" si="1161"/>
        <v>0</v>
      </c>
      <c r="O4178" s="37">
        <v>0</v>
      </c>
      <c r="P4178" s="37">
        <v>0</v>
      </c>
      <c r="Q4178" s="21">
        <f t="shared" si="1162"/>
        <v>39.790999999999997</v>
      </c>
      <c r="R4178" s="21">
        <f t="shared" si="1171"/>
        <v>174.16666666666197</v>
      </c>
      <c r="S4178" s="21">
        <f t="shared" si="1172"/>
        <v>23.436474204103227</v>
      </c>
      <c r="T4178" s="21">
        <f t="shared" si="1163"/>
        <v>86.147999999999996</v>
      </c>
      <c r="U4178" s="37">
        <f>VLOOKUP(Time_Zone, 'LSTM LookUp'!$B$5:$D$8, 3, FALSE)</f>
        <v>-75</v>
      </c>
      <c r="V4178" s="21">
        <f t="shared" si="1173"/>
        <v>-1.9016115974813528</v>
      </c>
      <c r="W4178" s="21">
        <f t="shared" si="1164"/>
        <v>55.672597100629659</v>
      </c>
      <c r="X4178" s="21">
        <f t="shared" si="1165"/>
        <v>0</v>
      </c>
      <c r="Y4178" s="21">
        <f t="shared" si="1166"/>
        <v>0</v>
      </c>
      <c r="Z4178" s="21">
        <f t="shared" si="1174"/>
        <v>0</v>
      </c>
      <c r="AA4178" s="21">
        <f t="shared" si="1167"/>
        <v>0</v>
      </c>
      <c r="AB4178" s="21">
        <f t="shared" si="1168"/>
        <v>0</v>
      </c>
      <c r="AC4178" s="21">
        <f t="shared" si="1169"/>
        <v>68</v>
      </c>
      <c r="AD4178" s="21">
        <f t="shared" si="1175"/>
        <v>0</v>
      </c>
      <c r="AE4178" s="21" t="str">
        <f t="shared" si="1170"/>
        <v>6/23/5:00</v>
      </c>
    </row>
    <row r="4179" spans="2:31">
      <c r="B4179" s="37">
        <v>6</v>
      </c>
      <c r="C4179" s="38">
        <v>23</v>
      </c>
      <c r="D4179" s="39">
        <v>6</v>
      </c>
      <c r="E4179" s="17">
        <v>20</v>
      </c>
      <c r="F4179" s="17">
        <v>17</v>
      </c>
      <c r="G4179" s="17">
        <v>5</v>
      </c>
      <c r="H4179" s="37">
        <f t="shared" si="1158"/>
        <v>68</v>
      </c>
      <c r="I4179" s="37">
        <f>IF(H4179&lt;'Roof Calculator'!$G$8, 1, 0)</f>
        <v>0</v>
      </c>
      <c r="J4179" s="37">
        <f>IF(H4179&gt;='Roof Calculator'!$G$8, 1, 0)</f>
        <v>1</v>
      </c>
      <c r="K4179" s="37">
        <f t="shared" si="1159"/>
        <v>0</v>
      </c>
      <c r="L4179" s="37">
        <f t="shared" si="1160"/>
        <v>68</v>
      </c>
      <c r="M4179" s="37">
        <v>0</v>
      </c>
      <c r="N4179" s="37">
        <f t="shared" si="1161"/>
        <v>17</v>
      </c>
      <c r="O4179" s="37">
        <v>0</v>
      </c>
      <c r="P4179" s="37">
        <v>0</v>
      </c>
      <c r="Q4179" s="21">
        <f t="shared" si="1162"/>
        <v>39.790999999999997</v>
      </c>
      <c r="R4179" s="21">
        <f t="shared" si="1171"/>
        <v>174.20833333332862</v>
      </c>
      <c r="S4179" s="21">
        <f t="shared" si="1172"/>
        <v>23.435879821923681</v>
      </c>
      <c r="T4179" s="21">
        <f t="shared" si="1163"/>
        <v>86.147999999999996</v>
      </c>
      <c r="U4179" s="37">
        <f>VLOOKUP(Time_Zone, 'LSTM LookUp'!$B$5:$D$8, 3, FALSE)</f>
        <v>-75</v>
      </c>
      <c r="V4179" s="21">
        <f t="shared" si="1173"/>
        <v>-1.9103049623306338</v>
      </c>
      <c r="W4179" s="21">
        <f t="shared" si="1164"/>
        <v>70.670423759417361</v>
      </c>
      <c r="X4179" s="21">
        <f t="shared" si="1165"/>
        <v>2.4394653619532702</v>
      </c>
      <c r="Y4179" s="21">
        <f t="shared" si="1166"/>
        <v>19.439465361953271</v>
      </c>
      <c r="Z4179" s="21">
        <f t="shared" si="1174"/>
        <v>6.1619709973044001</v>
      </c>
      <c r="AA4179" s="21">
        <f t="shared" si="1167"/>
        <v>0</v>
      </c>
      <c r="AB4179" s="21">
        <f t="shared" si="1168"/>
        <v>6.1619709973044001</v>
      </c>
      <c r="AC4179" s="21">
        <f t="shared" si="1169"/>
        <v>68</v>
      </c>
      <c r="AD4179" s="21">
        <f t="shared" si="1175"/>
        <v>6.1619709973044001</v>
      </c>
      <c r="AE4179" s="21" t="str">
        <f t="shared" si="1170"/>
        <v>6/23/6:00</v>
      </c>
    </row>
    <row r="4180" spans="2:31">
      <c r="B4180" s="37">
        <v>6</v>
      </c>
      <c r="C4180" s="38">
        <v>23</v>
      </c>
      <c r="D4180" s="39">
        <v>7</v>
      </c>
      <c r="E4180" s="17">
        <v>22.2</v>
      </c>
      <c r="F4180" s="17">
        <v>83</v>
      </c>
      <c r="G4180" s="17">
        <v>77</v>
      </c>
      <c r="H4180" s="37">
        <f t="shared" si="1158"/>
        <v>71.959999999999994</v>
      </c>
      <c r="I4180" s="37">
        <f>IF(H4180&lt;'Roof Calculator'!$G$8, 1, 0)</f>
        <v>0</v>
      </c>
      <c r="J4180" s="37">
        <f>IF(H4180&gt;='Roof Calculator'!$G$8, 1, 0)</f>
        <v>1</v>
      </c>
      <c r="K4180" s="37">
        <f t="shared" si="1159"/>
        <v>0</v>
      </c>
      <c r="L4180" s="37">
        <f t="shared" si="1160"/>
        <v>71.959999999999994</v>
      </c>
      <c r="M4180" s="37">
        <v>0</v>
      </c>
      <c r="N4180" s="37">
        <f t="shared" si="1161"/>
        <v>83</v>
      </c>
      <c r="O4180" s="37">
        <v>0</v>
      </c>
      <c r="P4180" s="37">
        <v>0</v>
      </c>
      <c r="Q4180" s="21">
        <f t="shared" si="1162"/>
        <v>39.790999999999997</v>
      </c>
      <c r="R4180" s="21">
        <f t="shared" si="1171"/>
        <v>174.24999999999528</v>
      </c>
      <c r="S4180" s="21">
        <f t="shared" si="1172"/>
        <v>23.435272664985366</v>
      </c>
      <c r="T4180" s="21">
        <f t="shared" si="1163"/>
        <v>86.147999999999996</v>
      </c>
      <c r="U4180" s="37">
        <f>VLOOKUP(Time_Zone, 'LSTM LookUp'!$B$5:$D$8, 3, FALSE)</f>
        <v>-75</v>
      </c>
      <c r="V4180" s="21">
        <f t="shared" si="1173"/>
        <v>-1.918996318128191</v>
      </c>
      <c r="W4180" s="21">
        <f t="shared" si="1164"/>
        <v>85.668250920467955</v>
      </c>
      <c r="X4180" s="21">
        <f t="shared" si="1165"/>
        <v>23.699166362681719</v>
      </c>
      <c r="Y4180" s="21">
        <f t="shared" si="1166"/>
        <v>106.69916636268172</v>
      </c>
      <c r="Z4180" s="21">
        <f t="shared" si="1174"/>
        <v>33.821772169218697</v>
      </c>
      <c r="AA4180" s="21">
        <f t="shared" si="1167"/>
        <v>0</v>
      </c>
      <c r="AB4180" s="21">
        <f t="shared" si="1168"/>
        <v>33.821772169218697</v>
      </c>
      <c r="AC4180" s="21">
        <f t="shared" si="1169"/>
        <v>71.959999999999994</v>
      </c>
      <c r="AD4180" s="21">
        <f t="shared" si="1175"/>
        <v>33.821772169218697</v>
      </c>
      <c r="AE4180" s="21" t="str">
        <f t="shared" si="1170"/>
        <v>6/23/7:00</v>
      </c>
    </row>
    <row r="4181" spans="2:31">
      <c r="B4181" s="37">
        <v>6</v>
      </c>
      <c r="C4181" s="38">
        <v>23</v>
      </c>
      <c r="D4181" s="39">
        <v>8</v>
      </c>
      <c r="E4181" s="17">
        <v>23.3</v>
      </c>
      <c r="F4181" s="17">
        <v>143</v>
      </c>
      <c r="G4181" s="17">
        <v>385</v>
      </c>
      <c r="H4181" s="37">
        <f t="shared" si="1158"/>
        <v>73.94</v>
      </c>
      <c r="I4181" s="37">
        <f>IF(H4181&lt;'Roof Calculator'!$G$8, 1, 0)</f>
        <v>0</v>
      </c>
      <c r="J4181" s="37">
        <f>IF(H4181&gt;='Roof Calculator'!$G$8, 1, 0)</f>
        <v>1</v>
      </c>
      <c r="K4181" s="37">
        <f t="shared" si="1159"/>
        <v>0</v>
      </c>
      <c r="L4181" s="37">
        <f t="shared" si="1160"/>
        <v>73.94</v>
      </c>
      <c r="M4181" s="37">
        <v>0</v>
      </c>
      <c r="N4181" s="37">
        <f t="shared" si="1161"/>
        <v>143</v>
      </c>
      <c r="O4181" s="37">
        <v>0</v>
      </c>
      <c r="P4181" s="37">
        <v>0</v>
      </c>
      <c r="Q4181" s="21">
        <f t="shared" si="1162"/>
        <v>39.790999999999997</v>
      </c>
      <c r="R4181" s="21">
        <f t="shared" si="1171"/>
        <v>174.29166666666194</v>
      </c>
      <c r="S4181" s="21">
        <f t="shared" si="1172"/>
        <v>23.434652733776609</v>
      </c>
      <c r="T4181" s="21">
        <f t="shared" si="1163"/>
        <v>86.147999999999996</v>
      </c>
      <c r="U4181" s="37">
        <f>VLOOKUP(Time_Zone, 'LSTM LookUp'!$B$5:$D$8, 3, FALSE)</f>
        <v>-75</v>
      </c>
      <c r="V4181" s="21">
        <f t="shared" si="1173"/>
        <v>-1.9276856386011749</v>
      </c>
      <c r="W4181" s="21">
        <f t="shared" si="1164"/>
        <v>100.66607859034971</v>
      </c>
      <c r="X4181" s="21">
        <f t="shared" si="1165"/>
        <v>47.75541744395435</v>
      </c>
      <c r="Y4181" s="21">
        <f t="shared" si="1166"/>
        <v>190.75541744395434</v>
      </c>
      <c r="Z4181" s="21">
        <f t="shared" si="1174"/>
        <v>60.466135666924217</v>
      </c>
      <c r="AA4181" s="21">
        <f t="shared" si="1167"/>
        <v>0</v>
      </c>
      <c r="AB4181" s="21">
        <f t="shared" si="1168"/>
        <v>60.466135666924217</v>
      </c>
      <c r="AC4181" s="21">
        <f t="shared" si="1169"/>
        <v>73.94</v>
      </c>
      <c r="AD4181" s="21">
        <f t="shared" si="1175"/>
        <v>60.466135666924217</v>
      </c>
      <c r="AE4181" s="21" t="str">
        <f t="shared" si="1170"/>
        <v>6/23/8:00</v>
      </c>
    </row>
    <row r="4182" spans="2:31">
      <c r="B4182" s="37">
        <v>6</v>
      </c>
      <c r="C4182" s="38">
        <v>23</v>
      </c>
      <c r="D4182" s="39">
        <v>9</v>
      </c>
      <c r="E4182" s="17">
        <v>25</v>
      </c>
      <c r="F4182" s="17">
        <v>216</v>
      </c>
      <c r="G4182" s="17">
        <v>407</v>
      </c>
      <c r="H4182" s="37">
        <f t="shared" ref="H4182:H4245" si="1176">E4182*9/5+32</f>
        <v>77</v>
      </c>
      <c r="I4182" s="37">
        <f>IF(H4182&lt;'Roof Calculator'!$G$8, 1, 0)</f>
        <v>0</v>
      </c>
      <c r="J4182" s="37">
        <f>IF(H4182&gt;='Roof Calculator'!$G$8, 1, 0)</f>
        <v>1</v>
      </c>
      <c r="K4182" s="37">
        <f t="shared" ref="K4182:K4245" si="1177">I4182*H4182</f>
        <v>0</v>
      </c>
      <c r="L4182" s="37">
        <f t="shared" ref="L4182:L4245" si="1178">J4182*H4182</f>
        <v>77</v>
      </c>
      <c r="M4182" s="37">
        <v>0</v>
      </c>
      <c r="N4182" s="37">
        <f t="shared" ref="N4182:N4245" si="1179">F4182*(180-M4182)/180</f>
        <v>216</v>
      </c>
      <c r="O4182" s="37">
        <v>0</v>
      </c>
      <c r="P4182" s="37">
        <v>0</v>
      </c>
      <c r="Q4182" s="21">
        <f t="shared" ref="Q4182:Q4245" si="1180">Latitude</f>
        <v>39.790999999999997</v>
      </c>
      <c r="R4182" s="21">
        <f t="shared" si="1171"/>
        <v>174.3333333333286</v>
      </c>
      <c r="S4182" s="21">
        <f t="shared" si="1172"/>
        <v>23.434020028796009</v>
      </c>
      <c r="T4182" s="21">
        <f t="shared" ref="T4182:T4245" si="1181">Longitude</f>
        <v>86.147999999999996</v>
      </c>
      <c r="U4182" s="37">
        <f>VLOOKUP(Time_Zone, 'LSTM LookUp'!$B$5:$D$8, 3, FALSE)</f>
        <v>-75</v>
      </c>
      <c r="V4182" s="21">
        <f t="shared" si="1173"/>
        <v>-1.9363728974799208</v>
      </c>
      <c r="W4182" s="21">
        <f t="shared" ref="W4182:W4245" si="1182">15*((D4182+(4*(T4182-U4182)+V4182)/60)-12)</f>
        <v>115.66390677563001</v>
      </c>
      <c r="X4182" s="21">
        <f t="shared" ref="X4182:X4245" si="1183">G4182*(SIN(S4182*PI()/180)*SIN(Q4182*PI()/180)*COS(O4182*PI()/180)-SIN(S4182*PI()/180)*COS(Q4182*PI()/180)*SIN(O4182*PI()/180)*COS(P4182*PI()/180)+COS(S4182*PI()/180)*COS(Q4182*PI()/180)*COS(O4182*PI()/180)*COS(W4182*PI()/180)+COS(S4182*PI()/180)*SIN(Q4182*PI()/180)*SIN(O4182*PI()/180)*COS(P4182*PI()/180)*COS(W4182*PI()/180)+COS(S4182*PI()/180)*SIN(P4182*PI()/180)*SIN(W4182*PI()/180)*SIN(O4182*PI()/180))</f>
        <v>-20.681026564415177</v>
      </c>
      <c r="Y4182" s="21">
        <f t="shared" ref="Y4182:Y4245" si="1184">X4182+N4182</f>
        <v>195.31897343558484</v>
      </c>
      <c r="Z4182" s="21">
        <f t="shared" si="1174"/>
        <v>61.912703210908163</v>
      </c>
      <c r="AA4182" s="21">
        <f t="shared" ref="AA4182:AA4245" si="1185">Z4182*I4182</f>
        <v>0</v>
      </c>
      <c r="AB4182" s="21">
        <f t="shared" ref="AB4182:AB4245" si="1186">Z4182*J4182</f>
        <v>61.912703210908163</v>
      </c>
      <c r="AC4182" s="21">
        <f t="shared" ref="AC4182:AC4245" si="1187">L4182</f>
        <v>77</v>
      </c>
      <c r="AD4182" s="21">
        <f t="shared" si="1175"/>
        <v>61.912703210908163</v>
      </c>
      <c r="AE4182" s="21" t="str">
        <f t="shared" ref="AE4182:AE4245" si="1188">CONCATENATE(B4182, "/", C4182, "/", D4182,":00")</f>
        <v>6/23/9:00</v>
      </c>
    </row>
    <row r="4183" spans="2:31">
      <c r="B4183" s="37">
        <v>6</v>
      </c>
      <c r="C4183" s="38">
        <v>23</v>
      </c>
      <c r="D4183" s="39">
        <v>10</v>
      </c>
      <c r="E4183" s="17">
        <v>26.7</v>
      </c>
      <c r="F4183" s="17">
        <v>219</v>
      </c>
      <c r="G4183" s="17">
        <v>588</v>
      </c>
      <c r="H4183" s="37">
        <f t="shared" si="1176"/>
        <v>80.06</v>
      </c>
      <c r="I4183" s="37">
        <f>IF(H4183&lt;'Roof Calculator'!$G$8, 1, 0)</f>
        <v>0</v>
      </c>
      <c r="J4183" s="37">
        <f>IF(H4183&gt;='Roof Calculator'!$G$8, 1, 0)</f>
        <v>1</v>
      </c>
      <c r="K4183" s="37">
        <f t="shared" si="1177"/>
        <v>0</v>
      </c>
      <c r="L4183" s="37">
        <f t="shared" si="1178"/>
        <v>80.06</v>
      </c>
      <c r="M4183" s="37">
        <v>0</v>
      </c>
      <c r="N4183" s="37">
        <f t="shared" si="1179"/>
        <v>219</v>
      </c>
      <c r="O4183" s="37">
        <v>0</v>
      </c>
      <c r="P4183" s="37">
        <v>0</v>
      </c>
      <c r="Q4183" s="21">
        <f t="shared" si="1180"/>
        <v>39.790999999999997</v>
      </c>
      <c r="R4183" s="21">
        <f t="shared" ref="R4183:R4246" si="1189">R4182+1/24</f>
        <v>174.37499999999525</v>
      </c>
      <c r="S4183" s="21">
        <f t="shared" ref="S4183:S4246" si="1190">ASIN(SIN(23.45*PI()/180)*SIN((360/365*(R4183-81))*PI()/180))*180/PI()</f>
        <v>23.433374550552404</v>
      </c>
      <c r="T4183" s="21">
        <f t="shared" si="1181"/>
        <v>86.147999999999996</v>
      </c>
      <c r="U4183" s="37">
        <f>VLOOKUP(Time_Zone, 'LSTM LookUp'!$B$5:$D$8, 3, FALSE)</f>
        <v>-75</v>
      </c>
      <c r="V4183" s="21">
        <f t="shared" ref="V4183:V4246" si="1191">9.87*SIN(2*(360/365*(R4183-81))*PI()/180)-7.53*COS((360/365*(R4183-81))*PI()/180)-1.5*SIN((360/365*(R4183-81))*PI()/180)</f>
        <v>-1.9450580684980285</v>
      </c>
      <c r="W4183" s="21">
        <f t="shared" si="1182"/>
        <v>130.66173548287551</v>
      </c>
      <c r="X4183" s="21">
        <f t="shared" si="1183"/>
        <v>-120.4615392349893</v>
      </c>
      <c r="Y4183" s="21">
        <f t="shared" si="1184"/>
        <v>98.538460765010697</v>
      </c>
      <c r="Z4183" s="21">
        <f t="shared" ref="Z4183:Z4246" si="1192">Y4183/10.764*3.412</f>
        <v>31.234971026590166</v>
      </c>
      <c r="AA4183" s="21">
        <f t="shared" si="1185"/>
        <v>0</v>
      </c>
      <c r="AB4183" s="21">
        <f t="shared" si="1186"/>
        <v>31.234971026590166</v>
      </c>
      <c r="AC4183" s="21">
        <f t="shared" si="1187"/>
        <v>80.06</v>
      </c>
      <c r="AD4183" s="21">
        <f t="shared" ref="AD4183:AD4246" si="1193">AB4183</f>
        <v>31.234971026590166</v>
      </c>
      <c r="AE4183" s="21" t="str">
        <f t="shared" si="1188"/>
        <v>6/23/10:00</v>
      </c>
    </row>
    <row r="4184" spans="2:31">
      <c r="B4184" s="37">
        <v>6</v>
      </c>
      <c r="C4184" s="38">
        <v>23</v>
      </c>
      <c r="D4184" s="39">
        <v>11</v>
      </c>
      <c r="E4184" s="17">
        <v>27.2</v>
      </c>
      <c r="F4184" s="17">
        <v>299</v>
      </c>
      <c r="G4184" s="17">
        <v>539</v>
      </c>
      <c r="H4184" s="37">
        <f t="shared" si="1176"/>
        <v>80.959999999999994</v>
      </c>
      <c r="I4184" s="37">
        <f>IF(H4184&lt;'Roof Calculator'!$G$8, 1, 0)</f>
        <v>0</v>
      </c>
      <c r="J4184" s="37">
        <f>IF(H4184&gt;='Roof Calculator'!$G$8, 1, 0)</f>
        <v>1</v>
      </c>
      <c r="K4184" s="37">
        <f t="shared" si="1177"/>
        <v>0</v>
      </c>
      <c r="L4184" s="37">
        <f t="shared" si="1178"/>
        <v>80.959999999999994</v>
      </c>
      <c r="M4184" s="37">
        <v>0</v>
      </c>
      <c r="N4184" s="37">
        <f t="shared" si="1179"/>
        <v>299</v>
      </c>
      <c r="O4184" s="37">
        <v>0</v>
      </c>
      <c r="P4184" s="37">
        <v>0</v>
      </c>
      <c r="Q4184" s="21">
        <f t="shared" si="1180"/>
        <v>39.790999999999997</v>
      </c>
      <c r="R4184" s="21">
        <f t="shared" si="1189"/>
        <v>174.41666666666191</v>
      </c>
      <c r="S4184" s="21">
        <f t="shared" si="1190"/>
        <v>23.432716299564898</v>
      </c>
      <c r="T4184" s="21">
        <f t="shared" si="1181"/>
        <v>86.147999999999996</v>
      </c>
      <c r="U4184" s="37">
        <f>VLOOKUP(Time_Zone, 'LSTM LookUp'!$B$5:$D$8, 3, FALSE)</f>
        <v>-75</v>
      </c>
      <c r="V4184" s="21">
        <f t="shared" si="1191"/>
        <v>-1.9537411253924271</v>
      </c>
      <c r="W4184" s="21">
        <f t="shared" si="1182"/>
        <v>145.65956471865189</v>
      </c>
      <c r="X4184" s="21">
        <f t="shared" si="1183"/>
        <v>-176.58956850455576</v>
      </c>
      <c r="Y4184" s="21">
        <f t="shared" si="1184"/>
        <v>122.41043149544424</v>
      </c>
      <c r="Z4184" s="21">
        <f t="shared" si="1192"/>
        <v>38.801968809221087</v>
      </c>
      <c r="AA4184" s="21">
        <f t="shared" si="1185"/>
        <v>0</v>
      </c>
      <c r="AB4184" s="21">
        <f t="shared" si="1186"/>
        <v>38.801968809221087</v>
      </c>
      <c r="AC4184" s="21">
        <f t="shared" si="1187"/>
        <v>80.959999999999994</v>
      </c>
      <c r="AD4184" s="21">
        <f t="shared" si="1193"/>
        <v>38.801968809221087</v>
      </c>
      <c r="AE4184" s="21" t="str">
        <f t="shared" si="1188"/>
        <v>6/23/11:00</v>
      </c>
    </row>
    <row r="4185" spans="2:31">
      <c r="B4185" s="37">
        <v>6</v>
      </c>
      <c r="C4185" s="38">
        <v>23</v>
      </c>
      <c r="D4185" s="39">
        <v>12</v>
      </c>
      <c r="E4185" s="17">
        <v>27.2</v>
      </c>
      <c r="F4185" s="17">
        <v>369</v>
      </c>
      <c r="G4185" s="17">
        <v>240</v>
      </c>
      <c r="H4185" s="37">
        <f t="shared" si="1176"/>
        <v>80.959999999999994</v>
      </c>
      <c r="I4185" s="37">
        <f>IF(H4185&lt;'Roof Calculator'!$G$8, 1, 0)</f>
        <v>0</v>
      </c>
      <c r="J4185" s="37">
        <f>IF(H4185&gt;='Roof Calculator'!$G$8, 1, 0)</f>
        <v>1</v>
      </c>
      <c r="K4185" s="37">
        <f t="shared" si="1177"/>
        <v>0</v>
      </c>
      <c r="L4185" s="37">
        <f t="shared" si="1178"/>
        <v>80.959999999999994</v>
      </c>
      <c r="M4185" s="37">
        <v>0</v>
      </c>
      <c r="N4185" s="37">
        <f t="shared" si="1179"/>
        <v>369</v>
      </c>
      <c r="O4185" s="37">
        <v>0</v>
      </c>
      <c r="P4185" s="37">
        <v>0</v>
      </c>
      <c r="Q4185" s="21">
        <f t="shared" si="1180"/>
        <v>39.790999999999997</v>
      </c>
      <c r="R4185" s="21">
        <f t="shared" si="1189"/>
        <v>174.45833333332857</v>
      </c>
      <c r="S4185" s="21">
        <f t="shared" si="1190"/>
        <v>23.432045276362842</v>
      </c>
      <c r="T4185" s="21">
        <f t="shared" si="1181"/>
        <v>86.147999999999996</v>
      </c>
      <c r="U4185" s="37">
        <f>VLOOKUP(Time_Zone, 'LSTM LookUp'!$B$5:$D$8, 3, FALSE)</f>
        <v>-75</v>
      </c>
      <c r="V4185" s="21">
        <f t="shared" si="1191"/>
        <v>-1.9624220419034164</v>
      </c>
      <c r="W4185" s="21">
        <f t="shared" si="1182"/>
        <v>160.65739448952417</v>
      </c>
      <c r="X4185" s="21">
        <f t="shared" si="1183"/>
        <v>-98.573696640327952</v>
      </c>
      <c r="Y4185" s="21">
        <f t="shared" si="1184"/>
        <v>270.42630335967203</v>
      </c>
      <c r="Z4185" s="21">
        <f t="shared" si="1192"/>
        <v>85.720415000297379</v>
      </c>
      <c r="AA4185" s="21">
        <f t="shared" si="1185"/>
        <v>0</v>
      </c>
      <c r="AB4185" s="21">
        <f t="shared" si="1186"/>
        <v>85.720415000297379</v>
      </c>
      <c r="AC4185" s="21">
        <f t="shared" si="1187"/>
        <v>80.959999999999994</v>
      </c>
      <c r="AD4185" s="21">
        <f t="shared" si="1193"/>
        <v>85.720415000297379</v>
      </c>
      <c r="AE4185" s="21" t="str">
        <f t="shared" si="1188"/>
        <v>6/23/12:00</v>
      </c>
    </row>
    <row r="4186" spans="2:31">
      <c r="B4186" s="37">
        <v>6</v>
      </c>
      <c r="C4186" s="38">
        <v>23</v>
      </c>
      <c r="D4186" s="39">
        <v>13</v>
      </c>
      <c r="E4186" s="17">
        <v>27.2</v>
      </c>
      <c r="F4186" s="17">
        <v>327</v>
      </c>
      <c r="G4186" s="17">
        <v>576</v>
      </c>
      <c r="H4186" s="37">
        <f t="shared" si="1176"/>
        <v>80.959999999999994</v>
      </c>
      <c r="I4186" s="37">
        <f>IF(H4186&lt;'Roof Calculator'!$G$8, 1, 0)</f>
        <v>0</v>
      </c>
      <c r="J4186" s="37">
        <f>IF(H4186&gt;='Roof Calculator'!$G$8, 1, 0)</f>
        <v>1</v>
      </c>
      <c r="K4186" s="37">
        <f t="shared" si="1177"/>
        <v>0</v>
      </c>
      <c r="L4186" s="37">
        <f t="shared" si="1178"/>
        <v>80.959999999999994</v>
      </c>
      <c r="M4186" s="37">
        <v>0</v>
      </c>
      <c r="N4186" s="37">
        <f t="shared" si="1179"/>
        <v>327</v>
      </c>
      <c r="O4186" s="37">
        <v>0</v>
      </c>
      <c r="P4186" s="37">
        <v>0</v>
      </c>
      <c r="Q4186" s="21">
        <f t="shared" si="1180"/>
        <v>39.790999999999997</v>
      </c>
      <c r="R4186" s="21">
        <f t="shared" si="1189"/>
        <v>174.49999999999523</v>
      </c>
      <c r="S4186" s="21">
        <f t="shared" si="1190"/>
        <v>23.431361481485865</v>
      </c>
      <c r="T4186" s="21">
        <f t="shared" si="1181"/>
        <v>86.147999999999996</v>
      </c>
      <c r="U4186" s="37">
        <f>VLOOKUP(Time_Zone, 'LSTM LookUp'!$B$5:$D$8, 3, FALSE)</f>
        <v>-75</v>
      </c>
      <c r="V4186" s="21">
        <f t="shared" si="1191"/>
        <v>-1.9711007917747363</v>
      </c>
      <c r="W4186" s="21">
        <f t="shared" si="1182"/>
        <v>175.6552248020563</v>
      </c>
      <c r="X4186" s="21">
        <f t="shared" si="1183"/>
        <v>-258.33777542918102</v>
      </c>
      <c r="Y4186" s="21">
        <f t="shared" si="1184"/>
        <v>68.662224570818978</v>
      </c>
      <c r="Z4186" s="21">
        <f t="shared" si="1192"/>
        <v>21.764725960203862</v>
      </c>
      <c r="AA4186" s="21">
        <f t="shared" si="1185"/>
        <v>0</v>
      </c>
      <c r="AB4186" s="21">
        <f t="shared" si="1186"/>
        <v>21.764725960203862</v>
      </c>
      <c r="AC4186" s="21">
        <f t="shared" si="1187"/>
        <v>80.959999999999994</v>
      </c>
      <c r="AD4186" s="21">
        <f t="shared" si="1193"/>
        <v>21.764725960203862</v>
      </c>
      <c r="AE4186" s="21" t="str">
        <f t="shared" si="1188"/>
        <v>6/23/13:00</v>
      </c>
    </row>
    <row r="4187" spans="2:31">
      <c r="B4187" s="37">
        <v>6</v>
      </c>
      <c r="C4187" s="38">
        <v>23</v>
      </c>
      <c r="D4187" s="39">
        <v>14</v>
      </c>
      <c r="E4187" s="17">
        <v>27.8</v>
      </c>
      <c r="F4187" s="17">
        <v>274</v>
      </c>
      <c r="G4187" s="17">
        <v>669</v>
      </c>
      <c r="H4187" s="37">
        <f t="shared" si="1176"/>
        <v>82.04</v>
      </c>
      <c r="I4187" s="37">
        <f>IF(H4187&lt;'Roof Calculator'!$G$8, 1, 0)</f>
        <v>0</v>
      </c>
      <c r="J4187" s="37">
        <f>IF(H4187&gt;='Roof Calculator'!$G$8, 1, 0)</f>
        <v>1</v>
      </c>
      <c r="K4187" s="37">
        <f t="shared" si="1177"/>
        <v>0</v>
      </c>
      <c r="L4187" s="37">
        <f t="shared" si="1178"/>
        <v>82.04</v>
      </c>
      <c r="M4187" s="37">
        <v>0</v>
      </c>
      <c r="N4187" s="37">
        <f t="shared" si="1179"/>
        <v>274</v>
      </c>
      <c r="O4187" s="37">
        <v>0</v>
      </c>
      <c r="P4187" s="37">
        <v>0</v>
      </c>
      <c r="Q4187" s="21">
        <f t="shared" si="1180"/>
        <v>39.790999999999997</v>
      </c>
      <c r="R4187" s="21">
        <f t="shared" si="1189"/>
        <v>174.54166666666188</v>
      </c>
      <c r="S4187" s="21">
        <f t="shared" si="1190"/>
        <v>23.430664915483803</v>
      </c>
      <c r="T4187" s="21">
        <f t="shared" si="1181"/>
        <v>86.147999999999996</v>
      </c>
      <c r="U4187" s="37">
        <f>VLOOKUP(Time_Zone, 'LSTM LookUp'!$B$5:$D$8, 3, FALSE)</f>
        <v>-75</v>
      </c>
      <c r="V4187" s="21">
        <f t="shared" si="1191"/>
        <v>-1.9797773487536188</v>
      </c>
      <c r="W4187" s="21">
        <f t="shared" si="1182"/>
        <v>190.6530556628116</v>
      </c>
      <c r="X4187" s="21">
        <f t="shared" si="1183"/>
        <v>-293.2819813203314</v>
      </c>
      <c r="Y4187" s="21">
        <f t="shared" si="1184"/>
        <v>-19.281981320331397</v>
      </c>
      <c r="Z4187" s="21">
        <f t="shared" si="1192"/>
        <v>-6.1120513066676638</v>
      </c>
      <c r="AA4187" s="21">
        <f t="shared" si="1185"/>
        <v>0</v>
      </c>
      <c r="AB4187" s="21">
        <f t="shared" si="1186"/>
        <v>-6.1120513066676638</v>
      </c>
      <c r="AC4187" s="21">
        <f t="shared" si="1187"/>
        <v>82.04</v>
      </c>
      <c r="AD4187" s="21">
        <f t="shared" si="1193"/>
        <v>-6.1120513066676638</v>
      </c>
      <c r="AE4187" s="21" t="str">
        <f t="shared" si="1188"/>
        <v>6/23/14:00</v>
      </c>
    </row>
    <row r="4188" spans="2:31">
      <c r="B4188" s="37">
        <v>6</v>
      </c>
      <c r="C4188" s="38">
        <v>23</v>
      </c>
      <c r="D4188" s="39">
        <v>15</v>
      </c>
      <c r="E4188" s="17">
        <v>27.8</v>
      </c>
      <c r="F4188" s="17">
        <v>382</v>
      </c>
      <c r="G4188" s="17">
        <v>328</v>
      </c>
      <c r="H4188" s="37">
        <f t="shared" si="1176"/>
        <v>82.04</v>
      </c>
      <c r="I4188" s="37">
        <f>IF(H4188&lt;'Roof Calculator'!$G$8, 1, 0)</f>
        <v>0</v>
      </c>
      <c r="J4188" s="37">
        <f>IF(H4188&gt;='Roof Calculator'!$G$8, 1, 0)</f>
        <v>1</v>
      </c>
      <c r="K4188" s="37">
        <f t="shared" si="1177"/>
        <v>0</v>
      </c>
      <c r="L4188" s="37">
        <f t="shared" si="1178"/>
        <v>82.04</v>
      </c>
      <c r="M4188" s="37">
        <v>0</v>
      </c>
      <c r="N4188" s="37">
        <f t="shared" si="1179"/>
        <v>382</v>
      </c>
      <c r="O4188" s="37">
        <v>0</v>
      </c>
      <c r="P4188" s="37">
        <v>0</v>
      </c>
      <c r="Q4188" s="21">
        <f t="shared" si="1180"/>
        <v>39.790999999999997</v>
      </c>
      <c r="R4188" s="21">
        <f t="shared" si="1189"/>
        <v>174.58333333332854</v>
      </c>
      <c r="S4188" s="21">
        <f t="shared" si="1190"/>
        <v>23.429955578916783</v>
      </c>
      <c r="T4188" s="21">
        <f t="shared" si="1181"/>
        <v>86.147999999999996</v>
      </c>
      <c r="U4188" s="37">
        <f>VLOOKUP(Time_Zone, 'LSTM LookUp'!$B$5:$D$8, 3, FALSE)</f>
        <v>-75</v>
      </c>
      <c r="V4188" s="21">
        <f t="shared" si="1191"/>
        <v>-1.9884516865908597</v>
      </c>
      <c r="W4188" s="21">
        <f t="shared" si="1182"/>
        <v>205.65088707835227</v>
      </c>
      <c r="X4188" s="21">
        <f t="shared" si="1183"/>
        <v>-124.99075926185452</v>
      </c>
      <c r="Y4188" s="21">
        <f t="shared" si="1184"/>
        <v>257.00924073814548</v>
      </c>
      <c r="Z4188" s="21">
        <f t="shared" si="1192"/>
        <v>81.467440486673397</v>
      </c>
      <c r="AA4188" s="21">
        <f t="shared" si="1185"/>
        <v>0</v>
      </c>
      <c r="AB4188" s="21">
        <f t="shared" si="1186"/>
        <v>81.467440486673397</v>
      </c>
      <c r="AC4188" s="21">
        <f t="shared" si="1187"/>
        <v>82.04</v>
      </c>
      <c r="AD4188" s="21">
        <f t="shared" si="1193"/>
        <v>81.467440486673397</v>
      </c>
      <c r="AE4188" s="21" t="str">
        <f t="shared" si="1188"/>
        <v>6/23/15:00</v>
      </c>
    </row>
    <row r="4189" spans="2:31">
      <c r="B4189" s="37">
        <v>6</v>
      </c>
      <c r="C4189" s="38">
        <v>23</v>
      </c>
      <c r="D4189" s="39">
        <v>16</v>
      </c>
      <c r="E4189" s="17">
        <v>28.3</v>
      </c>
      <c r="F4189" s="17">
        <v>338</v>
      </c>
      <c r="G4189" s="17">
        <v>296</v>
      </c>
      <c r="H4189" s="37">
        <f t="shared" si="1176"/>
        <v>82.94</v>
      </c>
      <c r="I4189" s="37">
        <f>IF(H4189&lt;'Roof Calculator'!$G$8, 1, 0)</f>
        <v>0</v>
      </c>
      <c r="J4189" s="37">
        <f>IF(H4189&gt;='Roof Calculator'!$G$8, 1, 0)</f>
        <v>1</v>
      </c>
      <c r="K4189" s="37">
        <f t="shared" si="1177"/>
        <v>0</v>
      </c>
      <c r="L4189" s="37">
        <f t="shared" si="1178"/>
        <v>82.94</v>
      </c>
      <c r="M4189" s="37">
        <v>0</v>
      </c>
      <c r="N4189" s="37">
        <f t="shared" si="1179"/>
        <v>338</v>
      </c>
      <c r="O4189" s="37">
        <v>0</v>
      </c>
      <c r="P4189" s="37">
        <v>0</v>
      </c>
      <c r="Q4189" s="21">
        <f t="shared" si="1180"/>
        <v>39.790999999999997</v>
      </c>
      <c r="R4189" s="21">
        <f t="shared" si="1189"/>
        <v>174.6249999999952</v>
      </c>
      <c r="S4189" s="21">
        <f t="shared" si="1190"/>
        <v>23.429233472355172</v>
      </c>
      <c r="T4189" s="21">
        <f t="shared" si="1181"/>
        <v>86.147999999999996</v>
      </c>
      <c r="U4189" s="37">
        <f>VLOOKUP(Time_Zone, 'LSTM LookUp'!$B$5:$D$8, 3, FALSE)</f>
        <v>-75</v>
      </c>
      <c r="V4189" s="21">
        <f t="shared" si="1191"/>
        <v>-1.9971237790408578</v>
      </c>
      <c r="W4189" s="21">
        <f t="shared" si="1182"/>
        <v>220.64871905523978</v>
      </c>
      <c r="X4189" s="21">
        <f t="shared" si="1183"/>
        <v>-83.013344077150336</v>
      </c>
      <c r="Y4189" s="21">
        <f t="shared" si="1184"/>
        <v>254.98665592284965</v>
      </c>
      <c r="Z4189" s="21">
        <f t="shared" si="1192"/>
        <v>80.826316425934877</v>
      </c>
      <c r="AA4189" s="21">
        <f t="shared" si="1185"/>
        <v>0</v>
      </c>
      <c r="AB4189" s="21">
        <f t="shared" si="1186"/>
        <v>80.826316425934877</v>
      </c>
      <c r="AC4189" s="21">
        <f t="shared" si="1187"/>
        <v>82.94</v>
      </c>
      <c r="AD4189" s="21">
        <f t="shared" si="1193"/>
        <v>80.826316425934877</v>
      </c>
      <c r="AE4189" s="21" t="str">
        <f t="shared" si="1188"/>
        <v>6/23/16:00</v>
      </c>
    </row>
    <row r="4190" spans="2:31">
      <c r="B4190" s="37">
        <v>6</v>
      </c>
      <c r="C4190" s="38">
        <v>23</v>
      </c>
      <c r="D4190" s="39">
        <v>17</v>
      </c>
      <c r="E4190" s="17">
        <v>28.9</v>
      </c>
      <c r="F4190" s="17">
        <v>252</v>
      </c>
      <c r="G4190" s="17">
        <v>327</v>
      </c>
      <c r="H4190" s="37">
        <f t="shared" si="1176"/>
        <v>84.02</v>
      </c>
      <c r="I4190" s="37">
        <f>IF(H4190&lt;'Roof Calculator'!$G$8, 1, 0)</f>
        <v>0</v>
      </c>
      <c r="J4190" s="37">
        <f>IF(H4190&gt;='Roof Calculator'!$G$8, 1, 0)</f>
        <v>1</v>
      </c>
      <c r="K4190" s="37">
        <f t="shared" si="1177"/>
        <v>0</v>
      </c>
      <c r="L4190" s="37">
        <f t="shared" si="1178"/>
        <v>84.02</v>
      </c>
      <c r="M4190" s="37">
        <v>0</v>
      </c>
      <c r="N4190" s="37">
        <f t="shared" si="1179"/>
        <v>252</v>
      </c>
      <c r="O4190" s="37">
        <v>0</v>
      </c>
      <c r="P4190" s="37">
        <v>0</v>
      </c>
      <c r="Q4190" s="21">
        <f t="shared" si="1180"/>
        <v>39.790999999999997</v>
      </c>
      <c r="R4190" s="21">
        <f t="shared" si="1189"/>
        <v>174.66666666666185</v>
      </c>
      <c r="S4190" s="21">
        <f t="shared" si="1190"/>
        <v>23.428498596379558</v>
      </c>
      <c r="T4190" s="21">
        <f t="shared" si="1181"/>
        <v>86.147999999999996</v>
      </c>
      <c r="U4190" s="37">
        <f>VLOOKUP(Time_Zone, 'LSTM LookUp'!$B$5:$D$8, 3, FALSE)</f>
        <v>-75</v>
      </c>
      <c r="V4190" s="21">
        <f t="shared" si="1191"/>
        <v>-2.0057935998616827</v>
      </c>
      <c r="W4190" s="21">
        <f t="shared" si="1182"/>
        <v>235.64655160003454</v>
      </c>
      <c r="X4190" s="21">
        <f t="shared" si="1183"/>
        <v>-46.887544093404273</v>
      </c>
      <c r="Y4190" s="21">
        <f t="shared" si="1184"/>
        <v>205.11245590659573</v>
      </c>
      <c r="Z4190" s="21">
        <f t="shared" si="1192"/>
        <v>65.01706610491496</v>
      </c>
      <c r="AA4190" s="21">
        <f t="shared" si="1185"/>
        <v>0</v>
      </c>
      <c r="AB4190" s="21">
        <f t="shared" si="1186"/>
        <v>65.01706610491496</v>
      </c>
      <c r="AC4190" s="21">
        <f t="shared" si="1187"/>
        <v>84.02</v>
      </c>
      <c r="AD4190" s="21">
        <f t="shared" si="1193"/>
        <v>65.01706610491496</v>
      </c>
      <c r="AE4190" s="21" t="str">
        <f t="shared" si="1188"/>
        <v>6/23/17:00</v>
      </c>
    </row>
    <row r="4191" spans="2:31">
      <c r="B4191" s="37">
        <v>6</v>
      </c>
      <c r="C4191" s="38">
        <v>23</v>
      </c>
      <c r="D4191" s="39">
        <v>18</v>
      </c>
      <c r="E4191" s="17">
        <v>27.8</v>
      </c>
      <c r="F4191" s="17">
        <v>189</v>
      </c>
      <c r="G4191" s="17">
        <v>238</v>
      </c>
      <c r="H4191" s="37">
        <f t="shared" si="1176"/>
        <v>82.04</v>
      </c>
      <c r="I4191" s="37">
        <f>IF(H4191&lt;'Roof Calculator'!$G$8, 1, 0)</f>
        <v>0</v>
      </c>
      <c r="J4191" s="37">
        <f>IF(H4191&gt;='Roof Calculator'!$G$8, 1, 0)</f>
        <v>1</v>
      </c>
      <c r="K4191" s="37">
        <f t="shared" si="1177"/>
        <v>0</v>
      </c>
      <c r="L4191" s="37">
        <f t="shared" si="1178"/>
        <v>82.04</v>
      </c>
      <c r="M4191" s="37">
        <v>0</v>
      </c>
      <c r="N4191" s="37">
        <f t="shared" si="1179"/>
        <v>189</v>
      </c>
      <c r="O4191" s="37">
        <v>0</v>
      </c>
      <c r="P4191" s="37">
        <v>0</v>
      </c>
      <c r="Q4191" s="21">
        <f t="shared" si="1180"/>
        <v>39.790999999999997</v>
      </c>
      <c r="R4191" s="21">
        <f t="shared" si="1189"/>
        <v>174.70833333332851</v>
      </c>
      <c r="S4191" s="21">
        <f t="shared" si="1190"/>
        <v>23.427750951580816</v>
      </c>
      <c r="T4191" s="21">
        <f t="shared" si="1181"/>
        <v>86.147999999999996</v>
      </c>
      <c r="U4191" s="37">
        <f>VLOOKUP(Time_Zone, 'LSTM LookUp'!$B$5:$D$8, 3, FALSE)</f>
        <v>-75</v>
      </c>
      <c r="V4191" s="21">
        <f t="shared" si="1191"/>
        <v>-2.0144611228151414</v>
      </c>
      <c r="W4191" s="21">
        <f t="shared" si="1182"/>
        <v>250.64438471929623</v>
      </c>
      <c r="X4191" s="21">
        <f t="shared" si="1183"/>
        <v>4.9463617030908678</v>
      </c>
      <c r="Y4191" s="21">
        <f t="shared" si="1184"/>
        <v>193.94636170309087</v>
      </c>
      <c r="Z4191" s="21">
        <f t="shared" si="1192"/>
        <v>61.47760926523096</v>
      </c>
      <c r="AA4191" s="21">
        <f t="shared" si="1185"/>
        <v>0</v>
      </c>
      <c r="AB4191" s="21">
        <f t="shared" si="1186"/>
        <v>61.47760926523096</v>
      </c>
      <c r="AC4191" s="21">
        <f t="shared" si="1187"/>
        <v>82.04</v>
      </c>
      <c r="AD4191" s="21">
        <f t="shared" si="1193"/>
        <v>61.47760926523096</v>
      </c>
      <c r="AE4191" s="21" t="str">
        <f t="shared" si="1188"/>
        <v>6/23/18:00</v>
      </c>
    </row>
    <row r="4192" spans="2:31">
      <c r="B4192" s="37">
        <v>6</v>
      </c>
      <c r="C4192" s="38">
        <v>23</v>
      </c>
      <c r="D4192" s="39">
        <v>19</v>
      </c>
      <c r="E4192" s="17">
        <v>26.7</v>
      </c>
      <c r="F4192" s="17">
        <v>129</v>
      </c>
      <c r="G4192" s="17">
        <v>37</v>
      </c>
      <c r="H4192" s="37">
        <f t="shared" si="1176"/>
        <v>80.06</v>
      </c>
      <c r="I4192" s="37">
        <f>IF(H4192&lt;'Roof Calculator'!$G$8, 1, 0)</f>
        <v>0</v>
      </c>
      <c r="J4192" s="37">
        <f>IF(H4192&gt;='Roof Calculator'!$G$8, 1, 0)</f>
        <v>1</v>
      </c>
      <c r="K4192" s="37">
        <f t="shared" si="1177"/>
        <v>0</v>
      </c>
      <c r="L4192" s="37">
        <f t="shared" si="1178"/>
        <v>80.06</v>
      </c>
      <c r="M4192" s="37">
        <v>0</v>
      </c>
      <c r="N4192" s="37">
        <f t="shared" si="1179"/>
        <v>129</v>
      </c>
      <c r="O4192" s="37">
        <v>0</v>
      </c>
      <c r="P4192" s="37">
        <v>0</v>
      </c>
      <c r="Q4192" s="21">
        <f t="shared" si="1180"/>
        <v>39.790999999999997</v>
      </c>
      <c r="R4192" s="21">
        <f t="shared" si="1189"/>
        <v>174.74999999999517</v>
      </c>
      <c r="S4192" s="21">
        <f t="shared" si="1190"/>
        <v>23.426990538560034</v>
      </c>
      <c r="T4192" s="21">
        <f t="shared" si="1181"/>
        <v>86.147999999999996</v>
      </c>
      <c r="U4192" s="37">
        <f>VLOOKUP(Time_Zone, 'LSTM LookUp'!$B$5:$D$8, 3, FALSE)</f>
        <v>-75</v>
      </c>
      <c r="V4192" s="21">
        <f t="shared" si="1191"/>
        <v>-2.0231263216668203</v>
      </c>
      <c r="W4192" s="21">
        <f t="shared" si="1182"/>
        <v>265.64221841958329</v>
      </c>
      <c r="X4192" s="21">
        <f t="shared" si="1183"/>
        <v>7.4323614503490338</v>
      </c>
      <c r="Y4192" s="21">
        <f t="shared" si="1184"/>
        <v>136.43236145034902</v>
      </c>
      <c r="Z4192" s="21">
        <f t="shared" si="1192"/>
        <v>43.246675703139246</v>
      </c>
      <c r="AA4192" s="21">
        <f t="shared" si="1185"/>
        <v>0</v>
      </c>
      <c r="AB4192" s="21">
        <f t="shared" si="1186"/>
        <v>43.246675703139246</v>
      </c>
      <c r="AC4192" s="21">
        <f t="shared" si="1187"/>
        <v>80.06</v>
      </c>
      <c r="AD4192" s="21">
        <f t="shared" si="1193"/>
        <v>43.246675703139246</v>
      </c>
      <c r="AE4192" s="21" t="str">
        <f t="shared" si="1188"/>
        <v>6/23/19:00</v>
      </c>
    </row>
    <row r="4193" spans="2:31">
      <c r="B4193" s="37">
        <v>6</v>
      </c>
      <c r="C4193" s="38">
        <v>23</v>
      </c>
      <c r="D4193" s="39">
        <v>20</v>
      </c>
      <c r="E4193" s="17">
        <v>25</v>
      </c>
      <c r="F4193" s="17">
        <v>32</v>
      </c>
      <c r="G4193" s="17">
        <v>6</v>
      </c>
      <c r="H4193" s="37">
        <f t="shared" si="1176"/>
        <v>77</v>
      </c>
      <c r="I4193" s="37">
        <f>IF(H4193&lt;'Roof Calculator'!$G$8, 1, 0)</f>
        <v>0</v>
      </c>
      <c r="J4193" s="37">
        <f>IF(H4193&gt;='Roof Calculator'!$G$8, 1, 0)</f>
        <v>1</v>
      </c>
      <c r="K4193" s="37">
        <f t="shared" si="1177"/>
        <v>0</v>
      </c>
      <c r="L4193" s="37">
        <f t="shared" si="1178"/>
        <v>77</v>
      </c>
      <c r="M4193" s="37">
        <v>0</v>
      </c>
      <c r="N4193" s="37">
        <f t="shared" si="1179"/>
        <v>32</v>
      </c>
      <c r="O4193" s="37">
        <v>0</v>
      </c>
      <c r="P4193" s="37">
        <v>0</v>
      </c>
      <c r="Q4193" s="21">
        <f t="shared" si="1180"/>
        <v>39.790999999999997</v>
      </c>
      <c r="R4193" s="21">
        <f t="shared" si="1189"/>
        <v>174.79166666666183</v>
      </c>
      <c r="S4193" s="21">
        <f t="shared" si="1190"/>
        <v>23.426217357928564</v>
      </c>
      <c r="T4193" s="21">
        <f t="shared" si="1181"/>
        <v>86.147999999999996</v>
      </c>
      <c r="U4193" s="37">
        <f>VLOOKUP(Time_Zone, 'LSTM LookUp'!$B$5:$D$8, 3, FALSE)</f>
        <v>-75</v>
      </c>
      <c r="V4193" s="21">
        <f t="shared" si="1191"/>
        <v>-2.0317891701861539</v>
      </c>
      <c r="W4193" s="21">
        <f t="shared" si="1182"/>
        <v>280.64005270745344</v>
      </c>
      <c r="X4193" s="21">
        <f t="shared" si="1183"/>
        <v>2.3077081940313531</v>
      </c>
      <c r="Y4193" s="21">
        <f t="shared" si="1184"/>
        <v>34.307708194031356</v>
      </c>
      <c r="Z4193" s="21">
        <f t="shared" si="1192"/>
        <v>10.874944291902173</v>
      </c>
      <c r="AA4193" s="21">
        <f t="shared" si="1185"/>
        <v>0</v>
      </c>
      <c r="AB4193" s="21">
        <f t="shared" si="1186"/>
        <v>10.874944291902173</v>
      </c>
      <c r="AC4193" s="21">
        <f t="shared" si="1187"/>
        <v>77</v>
      </c>
      <c r="AD4193" s="21">
        <f t="shared" si="1193"/>
        <v>10.874944291902173</v>
      </c>
      <c r="AE4193" s="21" t="str">
        <f t="shared" si="1188"/>
        <v>6/23/20:00</v>
      </c>
    </row>
    <row r="4194" spans="2:31">
      <c r="B4194" s="37">
        <v>6</v>
      </c>
      <c r="C4194" s="38">
        <v>23</v>
      </c>
      <c r="D4194" s="39">
        <v>21</v>
      </c>
      <c r="E4194" s="17">
        <v>23.9</v>
      </c>
      <c r="F4194" s="17">
        <v>0</v>
      </c>
      <c r="G4194" s="17">
        <v>0</v>
      </c>
      <c r="H4194" s="37">
        <f t="shared" si="1176"/>
        <v>75.02</v>
      </c>
      <c r="I4194" s="37">
        <f>IF(H4194&lt;'Roof Calculator'!$G$8, 1, 0)</f>
        <v>0</v>
      </c>
      <c r="J4194" s="37">
        <f>IF(H4194&gt;='Roof Calculator'!$G$8, 1, 0)</f>
        <v>1</v>
      </c>
      <c r="K4194" s="37">
        <f t="shared" si="1177"/>
        <v>0</v>
      </c>
      <c r="L4194" s="37">
        <f t="shared" si="1178"/>
        <v>75.02</v>
      </c>
      <c r="M4194" s="37">
        <v>0</v>
      </c>
      <c r="N4194" s="37">
        <f t="shared" si="1179"/>
        <v>0</v>
      </c>
      <c r="O4194" s="37">
        <v>0</v>
      </c>
      <c r="P4194" s="37">
        <v>0</v>
      </c>
      <c r="Q4194" s="21">
        <f t="shared" si="1180"/>
        <v>39.790999999999997</v>
      </c>
      <c r="R4194" s="21">
        <f t="shared" si="1189"/>
        <v>174.83333333332848</v>
      </c>
      <c r="S4194" s="21">
        <f t="shared" si="1190"/>
        <v>23.425431410307972</v>
      </c>
      <c r="T4194" s="21">
        <f t="shared" si="1181"/>
        <v>86.147999999999996</v>
      </c>
      <c r="U4194" s="37">
        <f>VLOOKUP(Time_Zone, 'LSTM LookUp'!$B$5:$D$8, 3, FALSE)</f>
        <v>-75</v>
      </c>
      <c r="V4194" s="21">
        <f t="shared" si="1191"/>
        <v>-2.0404496421464775</v>
      </c>
      <c r="W4194" s="21">
        <f t="shared" si="1182"/>
        <v>295.63788758946339</v>
      </c>
      <c r="X4194" s="21">
        <f t="shared" si="1183"/>
        <v>0</v>
      </c>
      <c r="Y4194" s="21">
        <f t="shared" si="1184"/>
        <v>0</v>
      </c>
      <c r="Z4194" s="21">
        <f t="shared" si="1192"/>
        <v>0</v>
      </c>
      <c r="AA4194" s="21">
        <f t="shared" si="1185"/>
        <v>0</v>
      </c>
      <c r="AB4194" s="21">
        <f t="shared" si="1186"/>
        <v>0</v>
      </c>
      <c r="AC4194" s="21">
        <f t="shared" si="1187"/>
        <v>75.02</v>
      </c>
      <c r="AD4194" s="21">
        <f t="shared" si="1193"/>
        <v>0</v>
      </c>
      <c r="AE4194" s="21" t="str">
        <f t="shared" si="1188"/>
        <v>6/23/21:00</v>
      </c>
    </row>
    <row r="4195" spans="2:31">
      <c r="B4195" s="37">
        <v>6</v>
      </c>
      <c r="C4195" s="38">
        <v>23</v>
      </c>
      <c r="D4195" s="39">
        <v>22</v>
      </c>
      <c r="E4195" s="17">
        <v>22.8</v>
      </c>
      <c r="F4195" s="17">
        <v>0</v>
      </c>
      <c r="G4195" s="17">
        <v>0</v>
      </c>
      <c r="H4195" s="37">
        <f t="shared" si="1176"/>
        <v>73.040000000000006</v>
      </c>
      <c r="I4195" s="37">
        <f>IF(H4195&lt;'Roof Calculator'!$G$8, 1, 0)</f>
        <v>0</v>
      </c>
      <c r="J4195" s="37">
        <f>IF(H4195&gt;='Roof Calculator'!$G$8, 1, 0)</f>
        <v>1</v>
      </c>
      <c r="K4195" s="37">
        <f t="shared" si="1177"/>
        <v>0</v>
      </c>
      <c r="L4195" s="37">
        <f t="shared" si="1178"/>
        <v>73.040000000000006</v>
      </c>
      <c r="M4195" s="37">
        <v>0</v>
      </c>
      <c r="N4195" s="37">
        <f t="shared" si="1179"/>
        <v>0</v>
      </c>
      <c r="O4195" s="37">
        <v>0</v>
      </c>
      <c r="P4195" s="37">
        <v>0</v>
      </c>
      <c r="Q4195" s="21">
        <f t="shared" si="1180"/>
        <v>39.790999999999997</v>
      </c>
      <c r="R4195" s="21">
        <f t="shared" si="1189"/>
        <v>174.87499999999514</v>
      </c>
      <c r="S4195" s="21">
        <f t="shared" si="1190"/>
        <v>23.424632696330097</v>
      </c>
      <c r="T4195" s="21">
        <f t="shared" si="1181"/>
        <v>86.147999999999996</v>
      </c>
      <c r="U4195" s="37">
        <f>VLOOKUP(Time_Zone, 'LSTM LookUp'!$B$5:$D$8, 3, FALSE)</f>
        <v>-75</v>
      </c>
      <c r="V4195" s="21">
        <f t="shared" si="1191"/>
        <v>-2.0491077113250973</v>
      </c>
      <c r="W4195" s="21">
        <f t="shared" si="1182"/>
        <v>310.63572307216867</v>
      </c>
      <c r="X4195" s="21">
        <f t="shared" si="1183"/>
        <v>0</v>
      </c>
      <c r="Y4195" s="21">
        <f t="shared" si="1184"/>
        <v>0</v>
      </c>
      <c r="Z4195" s="21">
        <f t="shared" si="1192"/>
        <v>0</v>
      </c>
      <c r="AA4195" s="21">
        <f t="shared" si="1185"/>
        <v>0</v>
      </c>
      <c r="AB4195" s="21">
        <f t="shared" si="1186"/>
        <v>0</v>
      </c>
      <c r="AC4195" s="21">
        <f t="shared" si="1187"/>
        <v>73.040000000000006</v>
      </c>
      <c r="AD4195" s="21">
        <f t="shared" si="1193"/>
        <v>0</v>
      </c>
      <c r="AE4195" s="21" t="str">
        <f t="shared" si="1188"/>
        <v>6/23/22:00</v>
      </c>
    </row>
    <row r="4196" spans="2:31">
      <c r="B4196" s="37">
        <v>6</v>
      </c>
      <c r="C4196" s="38">
        <v>23</v>
      </c>
      <c r="D4196" s="39">
        <v>23</v>
      </c>
      <c r="E4196" s="17">
        <v>21.7</v>
      </c>
      <c r="F4196" s="17">
        <v>0</v>
      </c>
      <c r="G4196" s="17">
        <v>0</v>
      </c>
      <c r="H4196" s="37">
        <f t="shared" si="1176"/>
        <v>71.06</v>
      </c>
      <c r="I4196" s="37">
        <f>IF(H4196&lt;'Roof Calculator'!$G$8, 1, 0)</f>
        <v>0</v>
      </c>
      <c r="J4196" s="37">
        <f>IF(H4196&gt;='Roof Calculator'!$G$8, 1, 0)</f>
        <v>1</v>
      </c>
      <c r="K4196" s="37">
        <f t="shared" si="1177"/>
        <v>0</v>
      </c>
      <c r="L4196" s="37">
        <f t="shared" si="1178"/>
        <v>71.06</v>
      </c>
      <c r="M4196" s="37">
        <v>0</v>
      </c>
      <c r="N4196" s="37">
        <f t="shared" si="1179"/>
        <v>0</v>
      </c>
      <c r="O4196" s="37">
        <v>0</v>
      </c>
      <c r="P4196" s="37">
        <v>0</v>
      </c>
      <c r="Q4196" s="21">
        <f t="shared" si="1180"/>
        <v>39.790999999999997</v>
      </c>
      <c r="R4196" s="21">
        <f t="shared" si="1189"/>
        <v>174.9166666666618</v>
      </c>
      <c r="S4196" s="21">
        <f t="shared" si="1190"/>
        <v>23.423821216636988</v>
      </c>
      <c r="T4196" s="21">
        <f t="shared" si="1181"/>
        <v>86.147999999999996</v>
      </c>
      <c r="U4196" s="37">
        <f>VLOOKUP(Time_Zone, 'LSTM LookUp'!$B$5:$D$8, 3, FALSE)</f>
        <v>-75</v>
      </c>
      <c r="V4196" s="21">
        <f t="shared" si="1191"/>
        <v>-2.0577633515033318</v>
      </c>
      <c r="W4196" s="21">
        <f t="shared" si="1182"/>
        <v>325.63355916212413</v>
      </c>
      <c r="X4196" s="21">
        <f t="shared" si="1183"/>
        <v>0</v>
      </c>
      <c r="Y4196" s="21">
        <f t="shared" si="1184"/>
        <v>0</v>
      </c>
      <c r="Z4196" s="21">
        <f t="shared" si="1192"/>
        <v>0</v>
      </c>
      <c r="AA4196" s="21">
        <f t="shared" si="1185"/>
        <v>0</v>
      </c>
      <c r="AB4196" s="21">
        <f t="shared" si="1186"/>
        <v>0</v>
      </c>
      <c r="AC4196" s="21">
        <f t="shared" si="1187"/>
        <v>71.06</v>
      </c>
      <c r="AD4196" s="21">
        <f t="shared" si="1193"/>
        <v>0</v>
      </c>
      <c r="AE4196" s="21" t="str">
        <f t="shared" si="1188"/>
        <v>6/23/23:00</v>
      </c>
    </row>
    <row r="4197" spans="2:31">
      <c r="B4197" s="37">
        <v>6</v>
      </c>
      <c r="C4197" s="38">
        <v>23</v>
      </c>
      <c r="D4197" s="39">
        <v>24</v>
      </c>
      <c r="E4197" s="17">
        <v>20.6</v>
      </c>
      <c r="F4197" s="17">
        <v>0</v>
      </c>
      <c r="G4197" s="17">
        <v>0</v>
      </c>
      <c r="H4197" s="37">
        <f t="shared" si="1176"/>
        <v>69.08</v>
      </c>
      <c r="I4197" s="37">
        <f>IF(H4197&lt;'Roof Calculator'!$G$8, 1, 0)</f>
        <v>0</v>
      </c>
      <c r="J4197" s="37">
        <f>IF(H4197&gt;='Roof Calculator'!$G$8, 1, 0)</f>
        <v>1</v>
      </c>
      <c r="K4197" s="37">
        <f t="shared" si="1177"/>
        <v>0</v>
      </c>
      <c r="L4197" s="37">
        <f t="shared" si="1178"/>
        <v>69.08</v>
      </c>
      <c r="M4197" s="37">
        <v>0</v>
      </c>
      <c r="N4197" s="37">
        <f t="shared" si="1179"/>
        <v>0</v>
      </c>
      <c r="O4197" s="37">
        <v>0</v>
      </c>
      <c r="P4197" s="37">
        <v>0</v>
      </c>
      <c r="Q4197" s="21">
        <f t="shared" si="1180"/>
        <v>39.790999999999997</v>
      </c>
      <c r="R4197" s="21">
        <f t="shared" si="1189"/>
        <v>174.95833333332845</v>
      </c>
      <c r="S4197" s="21">
        <f t="shared" si="1190"/>
        <v>23.422996971880949</v>
      </c>
      <c r="T4197" s="21">
        <f t="shared" si="1181"/>
        <v>86.147999999999996</v>
      </c>
      <c r="U4197" s="37">
        <f>VLOOKUP(Time_Zone, 'LSTM LookUp'!$B$5:$D$8, 3, FALSE)</f>
        <v>-75</v>
      </c>
      <c r="V4197" s="21">
        <f t="shared" si="1191"/>
        <v>-2.0664165364665781</v>
      </c>
      <c r="W4197" s="21">
        <f t="shared" si="1182"/>
        <v>340.63139586588335</v>
      </c>
      <c r="X4197" s="21">
        <f t="shared" si="1183"/>
        <v>0</v>
      </c>
      <c r="Y4197" s="21">
        <f t="shared" si="1184"/>
        <v>0</v>
      </c>
      <c r="Z4197" s="21">
        <f t="shared" si="1192"/>
        <v>0</v>
      </c>
      <c r="AA4197" s="21">
        <f t="shared" si="1185"/>
        <v>0</v>
      </c>
      <c r="AB4197" s="21">
        <f t="shared" si="1186"/>
        <v>0</v>
      </c>
      <c r="AC4197" s="21">
        <f t="shared" si="1187"/>
        <v>69.08</v>
      </c>
      <c r="AD4197" s="21">
        <f t="shared" si="1193"/>
        <v>0</v>
      </c>
      <c r="AE4197" s="21" t="str">
        <f t="shared" si="1188"/>
        <v>6/23/24:00</v>
      </c>
    </row>
    <row r="4198" spans="2:31">
      <c r="B4198" s="37">
        <v>6</v>
      </c>
      <c r="C4198" s="38">
        <v>24</v>
      </c>
      <c r="D4198" s="39">
        <v>1</v>
      </c>
      <c r="E4198" s="17">
        <v>18.899999999999999</v>
      </c>
      <c r="F4198" s="17">
        <v>0</v>
      </c>
      <c r="G4198" s="17">
        <v>0</v>
      </c>
      <c r="H4198" s="37">
        <f t="shared" si="1176"/>
        <v>66.02</v>
      </c>
      <c r="I4198" s="37">
        <f>IF(H4198&lt;'Roof Calculator'!$G$8, 1, 0)</f>
        <v>0</v>
      </c>
      <c r="J4198" s="37">
        <f>IF(H4198&gt;='Roof Calculator'!$G$8, 1, 0)</f>
        <v>1</v>
      </c>
      <c r="K4198" s="37">
        <f t="shared" si="1177"/>
        <v>0</v>
      </c>
      <c r="L4198" s="37">
        <f t="shared" si="1178"/>
        <v>66.02</v>
      </c>
      <c r="M4198" s="37">
        <v>0</v>
      </c>
      <c r="N4198" s="37">
        <f t="shared" si="1179"/>
        <v>0</v>
      </c>
      <c r="O4198" s="37">
        <v>0</v>
      </c>
      <c r="P4198" s="37">
        <v>0</v>
      </c>
      <c r="Q4198" s="21">
        <f t="shared" si="1180"/>
        <v>39.790999999999997</v>
      </c>
      <c r="R4198" s="21">
        <f t="shared" si="1189"/>
        <v>174.99999999999511</v>
      </c>
      <c r="S4198" s="21">
        <f t="shared" si="1190"/>
        <v>23.4221599627245</v>
      </c>
      <c r="T4198" s="21">
        <f t="shared" si="1181"/>
        <v>86.147999999999996</v>
      </c>
      <c r="U4198" s="37">
        <f>VLOOKUP(Time_Zone, 'LSTM LookUp'!$B$5:$D$8, 3, FALSE)</f>
        <v>-75</v>
      </c>
      <c r="V4198" s="21">
        <f t="shared" si="1191"/>
        <v>-2.0750672400043784</v>
      </c>
      <c r="W4198" s="21">
        <f t="shared" si="1182"/>
        <v>-4.3707668100011077</v>
      </c>
      <c r="X4198" s="21">
        <f t="shared" si="1183"/>
        <v>0</v>
      </c>
      <c r="Y4198" s="21">
        <f t="shared" si="1184"/>
        <v>0</v>
      </c>
      <c r="Z4198" s="21">
        <f t="shared" si="1192"/>
        <v>0</v>
      </c>
      <c r="AA4198" s="21">
        <f t="shared" si="1185"/>
        <v>0</v>
      </c>
      <c r="AB4198" s="21">
        <f t="shared" si="1186"/>
        <v>0</v>
      </c>
      <c r="AC4198" s="21">
        <f t="shared" si="1187"/>
        <v>66.02</v>
      </c>
      <c r="AD4198" s="21">
        <f t="shared" si="1193"/>
        <v>0</v>
      </c>
      <c r="AE4198" s="21" t="str">
        <f t="shared" si="1188"/>
        <v>6/24/1:00</v>
      </c>
    </row>
    <row r="4199" spans="2:31">
      <c r="B4199" s="37">
        <v>6</v>
      </c>
      <c r="C4199" s="38">
        <v>24</v>
      </c>
      <c r="D4199" s="39">
        <v>2</v>
      </c>
      <c r="E4199" s="17">
        <v>18.899999999999999</v>
      </c>
      <c r="F4199" s="17">
        <v>0</v>
      </c>
      <c r="G4199" s="17">
        <v>0</v>
      </c>
      <c r="H4199" s="37">
        <f t="shared" si="1176"/>
        <v>66.02</v>
      </c>
      <c r="I4199" s="37">
        <f>IF(H4199&lt;'Roof Calculator'!$G$8, 1, 0)</f>
        <v>0</v>
      </c>
      <c r="J4199" s="37">
        <f>IF(H4199&gt;='Roof Calculator'!$G$8, 1, 0)</f>
        <v>1</v>
      </c>
      <c r="K4199" s="37">
        <f t="shared" si="1177"/>
        <v>0</v>
      </c>
      <c r="L4199" s="37">
        <f t="shared" si="1178"/>
        <v>66.02</v>
      </c>
      <c r="M4199" s="37">
        <v>0</v>
      </c>
      <c r="N4199" s="37">
        <f t="shared" si="1179"/>
        <v>0</v>
      </c>
      <c r="O4199" s="37">
        <v>0</v>
      </c>
      <c r="P4199" s="37">
        <v>0</v>
      </c>
      <c r="Q4199" s="21">
        <f t="shared" si="1180"/>
        <v>39.790999999999997</v>
      </c>
      <c r="R4199" s="21">
        <f t="shared" si="1189"/>
        <v>175.04166666666177</v>
      </c>
      <c r="S4199" s="21">
        <f t="shared" si="1190"/>
        <v>23.421310189840412</v>
      </c>
      <c r="T4199" s="21">
        <f t="shared" si="1181"/>
        <v>86.147999999999996</v>
      </c>
      <c r="U4199" s="37">
        <f>VLOOKUP(Time_Zone, 'LSTM LookUp'!$B$5:$D$8, 3, FALSE)</f>
        <v>-75</v>
      </c>
      <c r="V4199" s="21">
        <f t="shared" si="1191"/>
        <v>-2.0837154359104622</v>
      </c>
      <c r="W4199" s="21">
        <f t="shared" si="1182"/>
        <v>10.627071141022375</v>
      </c>
      <c r="X4199" s="21">
        <f t="shared" si="1183"/>
        <v>0</v>
      </c>
      <c r="Y4199" s="21">
        <f t="shared" si="1184"/>
        <v>0</v>
      </c>
      <c r="Z4199" s="21">
        <f t="shared" si="1192"/>
        <v>0</v>
      </c>
      <c r="AA4199" s="21">
        <f t="shared" si="1185"/>
        <v>0</v>
      </c>
      <c r="AB4199" s="21">
        <f t="shared" si="1186"/>
        <v>0</v>
      </c>
      <c r="AC4199" s="21">
        <f t="shared" si="1187"/>
        <v>66.02</v>
      </c>
      <c r="AD4199" s="21">
        <f t="shared" si="1193"/>
        <v>0</v>
      </c>
      <c r="AE4199" s="21" t="str">
        <f t="shared" si="1188"/>
        <v>6/24/2:00</v>
      </c>
    </row>
    <row r="4200" spans="2:31">
      <c r="B4200" s="37">
        <v>6</v>
      </c>
      <c r="C4200" s="38">
        <v>24</v>
      </c>
      <c r="D4200" s="39">
        <v>3</v>
      </c>
      <c r="E4200" s="17">
        <v>18.899999999999999</v>
      </c>
      <c r="F4200" s="17">
        <v>0</v>
      </c>
      <c r="G4200" s="17">
        <v>0</v>
      </c>
      <c r="H4200" s="37">
        <f t="shared" si="1176"/>
        <v>66.02</v>
      </c>
      <c r="I4200" s="37">
        <f>IF(H4200&lt;'Roof Calculator'!$G$8, 1, 0)</f>
        <v>0</v>
      </c>
      <c r="J4200" s="37">
        <f>IF(H4200&gt;='Roof Calculator'!$G$8, 1, 0)</f>
        <v>1</v>
      </c>
      <c r="K4200" s="37">
        <f t="shared" si="1177"/>
        <v>0</v>
      </c>
      <c r="L4200" s="37">
        <f t="shared" si="1178"/>
        <v>66.02</v>
      </c>
      <c r="M4200" s="37">
        <v>0</v>
      </c>
      <c r="N4200" s="37">
        <f t="shared" si="1179"/>
        <v>0</v>
      </c>
      <c r="O4200" s="37">
        <v>0</v>
      </c>
      <c r="P4200" s="37">
        <v>0</v>
      </c>
      <c r="Q4200" s="21">
        <f t="shared" si="1180"/>
        <v>39.790999999999997</v>
      </c>
      <c r="R4200" s="21">
        <f t="shared" si="1189"/>
        <v>175.08333333332843</v>
      </c>
      <c r="S4200" s="21">
        <f t="shared" si="1190"/>
        <v>23.420447653911673</v>
      </c>
      <c r="T4200" s="21">
        <f t="shared" si="1181"/>
        <v>86.147999999999996</v>
      </c>
      <c r="U4200" s="37">
        <f>VLOOKUP(Time_Zone, 'LSTM LookUp'!$B$5:$D$8, 3, FALSE)</f>
        <v>-75</v>
      </c>
      <c r="V4200" s="21">
        <f t="shared" si="1191"/>
        <v>-2.0923610979828151</v>
      </c>
      <c r="W4200" s="21">
        <f t="shared" si="1182"/>
        <v>25.624909725504288</v>
      </c>
      <c r="X4200" s="21">
        <f t="shared" si="1183"/>
        <v>0</v>
      </c>
      <c r="Y4200" s="21">
        <f t="shared" si="1184"/>
        <v>0</v>
      </c>
      <c r="Z4200" s="21">
        <f t="shared" si="1192"/>
        <v>0</v>
      </c>
      <c r="AA4200" s="21">
        <f t="shared" si="1185"/>
        <v>0</v>
      </c>
      <c r="AB4200" s="21">
        <f t="shared" si="1186"/>
        <v>0</v>
      </c>
      <c r="AC4200" s="21">
        <f t="shared" si="1187"/>
        <v>66.02</v>
      </c>
      <c r="AD4200" s="21">
        <f t="shared" si="1193"/>
        <v>0</v>
      </c>
      <c r="AE4200" s="21" t="str">
        <f t="shared" si="1188"/>
        <v>6/24/3:00</v>
      </c>
    </row>
    <row r="4201" spans="2:31">
      <c r="B4201" s="37">
        <v>6</v>
      </c>
      <c r="C4201" s="38">
        <v>24</v>
      </c>
      <c r="D4201" s="39">
        <v>4</v>
      </c>
      <c r="E4201" s="17">
        <v>17.8</v>
      </c>
      <c r="F4201" s="17">
        <v>0</v>
      </c>
      <c r="G4201" s="17">
        <v>0</v>
      </c>
      <c r="H4201" s="37">
        <f t="shared" si="1176"/>
        <v>64.040000000000006</v>
      </c>
      <c r="I4201" s="37">
        <f>IF(H4201&lt;'Roof Calculator'!$G$8, 1, 0)</f>
        <v>0</v>
      </c>
      <c r="J4201" s="37">
        <f>IF(H4201&gt;='Roof Calculator'!$G$8, 1, 0)</f>
        <v>1</v>
      </c>
      <c r="K4201" s="37">
        <f t="shared" si="1177"/>
        <v>0</v>
      </c>
      <c r="L4201" s="37">
        <f t="shared" si="1178"/>
        <v>64.040000000000006</v>
      </c>
      <c r="M4201" s="37">
        <v>0</v>
      </c>
      <c r="N4201" s="37">
        <f t="shared" si="1179"/>
        <v>0</v>
      </c>
      <c r="O4201" s="37">
        <v>0</v>
      </c>
      <c r="P4201" s="37">
        <v>0</v>
      </c>
      <c r="Q4201" s="21">
        <f t="shared" si="1180"/>
        <v>39.790999999999997</v>
      </c>
      <c r="R4201" s="21">
        <f t="shared" si="1189"/>
        <v>175.12499999999508</v>
      </c>
      <c r="S4201" s="21">
        <f t="shared" si="1190"/>
        <v>23.419572355631505</v>
      </c>
      <c r="T4201" s="21">
        <f t="shared" si="1181"/>
        <v>86.147999999999996</v>
      </c>
      <c r="U4201" s="37">
        <f>VLOOKUP(Time_Zone, 'LSTM LookUp'!$B$5:$D$8, 3, FALSE)</f>
        <v>-75</v>
      </c>
      <c r="V4201" s="21">
        <f t="shared" si="1191"/>
        <v>-2.1010042000237328</v>
      </c>
      <c r="W4201" s="21">
        <f t="shared" si="1182"/>
        <v>40.622748949994062</v>
      </c>
      <c r="X4201" s="21">
        <f t="shared" si="1183"/>
        <v>0</v>
      </c>
      <c r="Y4201" s="21">
        <f t="shared" si="1184"/>
        <v>0</v>
      </c>
      <c r="Z4201" s="21">
        <f t="shared" si="1192"/>
        <v>0</v>
      </c>
      <c r="AA4201" s="21">
        <f t="shared" si="1185"/>
        <v>0</v>
      </c>
      <c r="AB4201" s="21">
        <f t="shared" si="1186"/>
        <v>0</v>
      </c>
      <c r="AC4201" s="21">
        <f t="shared" si="1187"/>
        <v>64.040000000000006</v>
      </c>
      <c r="AD4201" s="21">
        <f t="shared" si="1193"/>
        <v>0</v>
      </c>
      <c r="AE4201" s="21" t="str">
        <f t="shared" si="1188"/>
        <v>6/24/4:00</v>
      </c>
    </row>
    <row r="4202" spans="2:31">
      <c r="B4202" s="37">
        <v>6</v>
      </c>
      <c r="C4202" s="38">
        <v>24</v>
      </c>
      <c r="D4202" s="39">
        <v>5</v>
      </c>
      <c r="E4202" s="17">
        <v>18.3</v>
      </c>
      <c r="F4202" s="17">
        <v>0</v>
      </c>
      <c r="G4202" s="17">
        <v>0</v>
      </c>
      <c r="H4202" s="37">
        <f t="shared" si="1176"/>
        <v>64.94</v>
      </c>
      <c r="I4202" s="37">
        <f>IF(H4202&lt;'Roof Calculator'!$G$8, 1, 0)</f>
        <v>0</v>
      </c>
      <c r="J4202" s="37">
        <f>IF(H4202&gt;='Roof Calculator'!$G$8, 1, 0)</f>
        <v>1</v>
      </c>
      <c r="K4202" s="37">
        <f t="shared" si="1177"/>
        <v>0</v>
      </c>
      <c r="L4202" s="37">
        <f t="shared" si="1178"/>
        <v>64.94</v>
      </c>
      <c r="M4202" s="37">
        <v>0</v>
      </c>
      <c r="N4202" s="37">
        <f t="shared" si="1179"/>
        <v>0</v>
      </c>
      <c r="O4202" s="37">
        <v>0</v>
      </c>
      <c r="P4202" s="37">
        <v>0</v>
      </c>
      <c r="Q4202" s="21">
        <f t="shared" si="1180"/>
        <v>39.790999999999997</v>
      </c>
      <c r="R4202" s="21">
        <f t="shared" si="1189"/>
        <v>175.16666666666174</v>
      </c>
      <c r="S4202" s="21">
        <f t="shared" si="1190"/>
        <v>23.418684295703358</v>
      </c>
      <c r="T4202" s="21">
        <f t="shared" si="1181"/>
        <v>86.147999999999996</v>
      </c>
      <c r="U4202" s="37">
        <f>VLOOKUP(Time_Zone, 'LSTM LookUp'!$B$5:$D$8, 3, FALSE)</f>
        <v>-75</v>
      </c>
      <c r="V4202" s="21">
        <f t="shared" si="1191"/>
        <v>-2.1096447158398872</v>
      </c>
      <c r="W4202" s="21">
        <f t="shared" si="1182"/>
        <v>55.620588821040037</v>
      </c>
      <c r="X4202" s="21">
        <f t="shared" si="1183"/>
        <v>0</v>
      </c>
      <c r="Y4202" s="21">
        <f t="shared" si="1184"/>
        <v>0</v>
      </c>
      <c r="Z4202" s="21">
        <f t="shared" si="1192"/>
        <v>0</v>
      </c>
      <c r="AA4202" s="21">
        <f t="shared" si="1185"/>
        <v>0</v>
      </c>
      <c r="AB4202" s="21">
        <f t="shared" si="1186"/>
        <v>0</v>
      </c>
      <c r="AC4202" s="21">
        <f t="shared" si="1187"/>
        <v>64.94</v>
      </c>
      <c r="AD4202" s="21">
        <f t="shared" si="1193"/>
        <v>0</v>
      </c>
      <c r="AE4202" s="21" t="str">
        <f t="shared" si="1188"/>
        <v>6/24/5:00</v>
      </c>
    </row>
    <row r="4203" spans="2:31">
      <c r="B4203" s="37">
        <v>6</v>
      </c>
      <c r="C4203" s="38">
        <v>24</v>
      </c>
      <c r="D4203" s="39">
        <v>6</v>
      </c>
      <c r="E4203" s="17">
        <v>17.8</v>
      </c>
      <c r="F4203" s="17">
        <v>17</v>
      </c>
      <c r="G4203" s="17">
        <v>10</v>
      </c>
      <c r="H4203" s="37">
        <f t="shared" si="1176"/>
        <v>64.040000000000006</v>
      </c>
      <c r="I4203" s="37">
        <f>IF(H4203&lt;'Roof Calculator'!$G$8, 1, 0)</f>
        <v>0</v>
      </c>
      <c r="J4203" s="37">
        <f>IF(H4203&gt;='Roof Calculator'!$G$8, 1, 0)</f>
        <v>1</v>
      </c>
      <c r="K4203" s="37">
        <f t="shared" si="1177"/>
        <v>0</v>
      </c>
      <c r="L4203" s="37">
        <f t="shared" si="1178"/>
        <v>64.040000000000006</v>
      </c>
      <c r="M4203" s="37">
        <v>0</v>
      </c>
      <c r="N4203" s="37">
        <f t="shared" si="1179"/>
        <v>17</v>
      </c>
      <c r="O4203" s="37">
        <v>0</v>
      </c>
      <c r="P4203" s="37">
        <v>0</v>
      </c>
      <c r="Q4203" s="21">
        <f t="shared" si="1180"/>
        <v>39.790999999999997</v>
      </c>
      <c r="R4203" s="21">
        <f t="shared" si="1189"/>
        <v>175.2083333333284</v>
      </c>
      <c r="S4203" s="21">
        <f t="shared" si="1190"/>
        <v>23.417783474840899</v>
      </c>
      <c r="T4203" s="21">
        <f t="shared" si="1181"/>
        <v>86.147999999999996</v>
      </c>
      <c r="U4203" s="37">
        <f>VLOOKUP(Time_Zone, 'LSTM LookUp'!$B$5:$D$8, 3, FALSE)</f>
        <v>-75</v>
      </c>
      <c r="V4203" s="21">
        <f t="shared" si="1191"/>
        <v>-2.1182826192423718</v>
      </c>
      <c r="W4203" s="21">
        <f t="shared" si="1182"/>
        <v>70.618429345189384</v>
      </c>
      <c r="X4203" s="21">
        <f t="shared" si="1183"/>
        <v>4.8834322633682126</v>
      </c>
      <c r="Y4203" s="21">
        <f t="shared" si="1184"/>
        <v>21.883432263368213</v>
      </c>
      <c r="Z4203" s="21">
        <f t="shared" si="1192"/>
        <v>6.9366658196406865</v>
      </c>
      <c r="AA4203" s="21">
        <f t="shared" si="1185"/>
        <v>0</v>
      </c>
      <c r="AB4203" s="21">
        <f t="shared" si="1186"/>
        <v>6.9366658196406865</v>
      </c>
      <c r="AC4203" s="21">
        <f t="shared" si="1187"/>
        <v>64.040000000000006</v>
      </c>
      <c r="AD4203" s="21">
        <f t="shared" si="1193"/>
        <v>6.9366658196406865</v>
      </c>
      <c r="AE4203" s="21" t="str">
        <f t="shared" si="1188"/>
        <v>6/24/6:00</v>
      </c>
    </row>
    <row r="4204" spans="2:31">
      <c r="B4204" s="37">
        <v>6</v>
      </c>
      <c r="C4204" s="38">
        <v>24</v>
      </c>
      <c r="D4204" s="39">
        <v>7</v>
      </c>
      <c r="E4204" s="17">
        <v>19.399999999999999</v>
      </c>
      <c r="F4204" s="17">
        <v>64</v>
      </c>
      <c r="G4204" s="17">
        <v>235</v>
      </c>
      <c r="H4204" s="37">
        <f t="shared" si="1176"/>
        <v>66.92</v>
      </c>
      <c r="I4204" s="37">
        <f>IF(H4204&lt;'Roof Calculator'!$G$8, 1, 0)</f>
        <v>0</v>
      </c>
      <c r="J4204" s="37">
        <f>IF(H4204&gt;='Roof Calculator'!$G$8, 1, 0)</f>
        <v>1</v>
      </c>
      <c r="K4204" s="37">
        <f t="shared" si="1177"/>
        <v>0</v>
      </c>
      <c r="L4204" s="37">
        <f t="shared" si="1178"/>
        <v>66.92</v>
      </c>
      <c r="M4204" s="37">
        <v>0</v>
      </c>
      <c r="N4204" s="37">
        <f t="shared" si="1179"/>
        <v>64</v>
      </c>
      <c r="O4204" s="37">
        <v>0</v>
      </c>
      <c r="P4204" s="37">
        <v>0</v>
      </c>
      <c r="Q4204" s="21">
        <f t="shared" si="1180"/>
        <v>39.790999999999997</v>
      </c>
      <c r="R4204" s="21">
        <f t="shared" si="1189"/>
        <v>175.24999999999505</v>
      </c>
      <c r="S4204" s="21">
        <f t="shared" si="1190"/>
        <v>23.41686989376803</v>
      </c>
      <c r="T4204" s="21">
        <f t="shared" si="1181"/>
        <v>86.147999999999996</v>
      </c>
      <c r="U4204" s="37">
        <f>VLOOKUP(Time_Zone, 'LSTM LookUp'!$B$5:$D$8, 3, FALSE)</f>
        <v>-75</v>
      </c>
      <c r="V4204" s="21">
        <f t="shared" si="1191"/>
        <v>-2.1269178840467671</v>
      </c>
      <c r="W4204" s="21">
        <f t="shared" si="1182"/>
        <v>85.616270528988281</v>
      </c>
      <c r="X4204" s="21">
        <f t="shared" si="1183"/>
        <v>72.43593337684419</v>
      </c>
      <c r="Y4204" s="21">
        <f t="shared" si="1184"/>
        <v>136.43593337684419</v>
      </c>
      <c r="Z4204" s="21">
        <f t="shared" si="1192"/>
        <v>43.247807941452287</v>
      </c>
      <c r="AA4204" s="21">
        <f t="shared" si="1185"/>
        <v>0</v>
      </c>
      <c r="AB4204" s="21">
        <f t="shared" si="1186"/>
        <v>43.247807941452287</v>
      </c>
      <c r="AC4204" s="21">
        <f t="shared" si="1187"/>
        <v>66.92</v>
      </c>
      <c r="AD4204" s="21">
        <f t="shared" si="1193"/>
        <v>43.247807941452287</v>
      </c>
      <c r="AE4204" s="21" t="str">
        <f t="shared" si="1188"/>
        <v>6/24/7:00</v>
      </c>
    </row>
    <row r="4205" spans="2:31">
      <c r="B4205" s="37">
        <v>6</v>
      </c>
      <c r="C4205" s="38">
        <v>24</v>
      </c>
      <c r="D4205" s="39">
        <v>8</v>
      </c>
      <c r="E4205" s="17">
        <v>20</v>
      </c>
      <c r="F4205" s="17">
        <v>108</v>
      </c>
      <c r="G4205" s="17">
        <v>470</v>
      </c>
      <c r="H4205" s="37">
        <f t="shared" si="1176"/>
        <v>68</v>
      </c>
      <c r="I4205" s="37">
        <f>IF(H4205&lt;'Roof Calculator'!$G$8, 1, 0)</f>
        <v>0</v>
      </c>
      <c r="J4205" s="37">
        <f>IF(H4205&gt;='Roof Calculator'!$G$8, 1, 0)</f>
        <v>1</v>
      </c>
      <c r="K4205" s="37">
        <f t="shared" si="1177"/>
        <v>0</v>
      </c>
      <c r="L4205" s="37">
        <f t="shared" si="1178"/>
        <v>68</v>
      </c>
      <c r="M4205" s="37">
        <v>0</v>
      </c>
      <c r="N4205" s="37">
        <f t="shared" si="1179"/>
        <v>108</v>
      </c>
      <c r="O4205" s="37">
        <v>0</v>
      </c>
      <c r="P4205" s="37">
        <v>0</v>
      </c>
      <c r="Q4205" s="21">
        <f t="shared" si="1180"/>
        <v>39.790999999999997</v>
      </c>
      <c r="R4205" s="21">
        <f t="shared" si="1189"/>
        <v>175.29166666666171</v>
      </c>
      <c r="S4205" s="21">
        <f t="shared" si="1190"/>
        <v>23.415943553218867</v>
      </c>
      <c r="T4205" s="21">
        <f t="shared" si="1181"/>
        <v>86.147999999999996</v>
      </c>
      <c r="U4205" s="37">
        <f>VLOOKUP(Time_Zone, 'LSTM LookUp'!$B$5:$D$8, 3, FALSE)</f>
        <v>-75</v>
      </c>
      <c r="V4205" s="21">
        <f t="shared" si="1191"/>
        <v>-2.1355504840732049</v>
      </c>
      <c r="W4205" s="21">
        <f t="shared" si="1182"/>
        <v>100.61411237898173</v>
      </c>
      <c r="X4205" s="21">
        <f t="shared" si="1183"/>
        <v>58.495423362830543</v>
      </c>
      <c r="Y4205" s="21">
        <f t="shared" si="1184"/>
        <v>166.49542336283054</v>
      </c>
      <c r="Z4205" s="21">
        <f t="shared" si="1192"/>
        <v>52.776141259195263</v>
      </c>
      <c r="AA4205" s="21">
        <f t="shared" si="1185"/>
        <v>0</v>
      </c>
      <c r="AB4205" s="21">
        <f t="shared" si="1186"/>
        <v>52.776141259195263</v>
      </c>
      <c r="AC4205" s="21">
        <f t="shared" si="1187"/>
        <v>68</v>
      </c>
      <c r="AD4205" s="21">
        <f t="shared" si="1193"/>
        <v>52.776141259195263</v>
      </c>
      <c r="AE4205" s="21" t="str">
        <f t="shared" si="1188"/>
        <v>6/24/8:00</v>
      </c>
    </row>
    <row r="4206" spans="2:31">
      <c r="B4206" s="37">
        <v>6</v>
      </c>
      <c r="C4206" s="38">
        <v>24</v>
      </c>
      <c r="D4206" s="39">
        <v>9</v>
      </c>
      <c r="E4206" s="17">
        <v>21.1</v>
      </c>
      <c r="F4206" s="17">
        <v>147</v>
      </c>
      <c r="G4206" s="17">
        <v>610</v>
      </c>
      <c r="H4206" s="37">
        <f t="shared" si="1176"/>
        <v>69.98</v>
      </c>
      <c r="I4206" s="37">
        <f>IF(H4206&lt;'Roof Calculator'!$G$8, 1, 0)</f>
        <v>0</v>
      </c>
      <c r="J4206" s="37">
        <f>IF(H4206&gt;='Roof Calculator'!$G$8, 1, 0)</f>
        <v>1</v>
      </c>
      <c r="K4206" s="37">
        <f t="shared" si="1177"/>
        <v>0</v>
      </c>
      <c r="L4206" s="37">
        <f t="shared" si="1178"/>
        <v>69.98</v>
      </c>
      <c r="M4206" s="37">
        <v>0</v>
      </c>
      <c r="N4206" s="37">
        <f t="shared" si="1179"/>
        <v>147</v>
      </c>
      <c r="O4206" s="37">
        <v>0</v>
      </c>
      <c r="P4206" s="37">
        <v>0</v>
      </c>
      <c r="Q4206" s="21">
        <f t="shared" si="1180"/>
        <v>39.790999999999997</v>
      </c>
      <c r="R4206" s="21">
        <f t="shared" si="1189"/>
        <v>175.33333333332837</v>
      </c>
      <c r="S4206" s="21">
        <f t="shared" si="1190"/>
        <v>23.415004453937737</v>
      </c>
      <c r="T4206" s="21">
        <f t="shared" si="1181"/>
        <v>86.147999999999996</v>
      </c>
      <c r="U4206" s="37">
        <f>VLOOKUP(Time_Zone, 'LSTM LookUp'!$B$5:$D$8, 3, FALSE)</f>
        <v>-75</v>
      </c>
      <c r="V4206" s="21">
        <f t="shared" si="1191"/>
        <v>-2.1441803931464123</v>
      </c>
      <c r="W4206" s="21">
        <f t="shared" si="1182"/>
        <v>115.61195490171343</v>
      </c>
      <c r="X4206" s="21">
        <f t="shared" si="1183"/>
        <v>-30.790200592687697</v>
      </c>
      <c r="Y4206" s="21">
        <f t="shared" si="1184"/>
        <v>116.2097994073123</v>
      </c>
      <c r="Z4206" s="21">
        <f t="shared" si="1192"/>
        <v>36.836476735205274</v>
      </c>
      <c r="AA4206" s="21">
        <f t="shared" si="1185"/>
        <v>0</v>
      </c>
      <c r="AB4206" s="21">
        <f t="shared" si="1186"/>
        <v>36.836476735205274</v>
      </c>
      <c r="AC4206" s="21">
        <f t="shared" si="1187"/>
        <v>69.98</v>
      </c>
      <c r="AD4206" s="21">
        <f t="shared" si="1193"/>
        <v>36.836476735205274</v>
      </c>
      <c r="AE4206" s="21" t="str">
        <f t="shared" si="1188"/>
        <v>6/24/9:00</v>
      </c>
    </row>
    <row r="4207" spans="2:31">
      <c r="B4207" s="37">
        <v>6</v>
      </c>
      <c r="C4207" s="38">
        <v>24</v>
      </c>
      <c r="D4207" s="39">
        <v>10</v>
      </c>
      <c r="E4207" s="17">
        <v>22.2</v>
      </c>
      <c r="F4207" s="17">
        <v>177</v>
      </c>
      <c r="G4207" s="17">
        <v>688</v>
      </c>
      <c r="H4207" s="37">
        <f t="shared" si="1176"/>
        <v>71.959999999999994</v>
      </c>
      <c r="I4207" s="37">
        <f>IF(H4207&lt;'Roof Calculator'!$G$8, 1, 0)</f>
        <v>0</v>
      </c>
      <c r="J4207" s="37">
        <f>IF(H4207&gt;='Roof Calculator'!$G$8, 1, 0)</f>
        <v>1</v>
      </c>
      <c r="K4207" s="37">
        <f t="shared" si="1177"/>
        <v>0</v>
      </c>
      <c r="L4207" s="37">
        <f t="shared" si="1178"/>
        <v>71.959999999999994</v>
      </c>
      <c r="M4207" s="37">
        <v>0</v>
      </c>
      <c r="N4207" s="37">
        <f t="shared" si="1179"/>
        <v>177</v>
      </c>
      <c r="O4207" s="37">
        <v>0</v>
      </c>
      <c r="P4207" s="37">
        <v>0</v>
      </c>
      <c r="Q4207" s="21">
        <f t="shared" si="1180"/>
        <v>39.790999999999997</v>
      </c>
      <c r="R4207" s="21">
        <f t="shared" si="1189"/>
        <v>175.37499999999503</v>
      </c>
      <c r="S4207" s="21">
        <f t="shared" si="1190"/>
        <v>23.414052596679209</v>
      </c>
      <c r="T4207" s="21">
        <f t="shared" si="1181"/>
        <v>86.147999999999996</v>
      </c>
      <c r="U4207" s="37">
        <f>VLOOKUP(Time_Zone, 'LSTM LookUp'!$B$5:$D$8, 3, FALSE)</f>
        <v>-75</v>
      </c>
      <c r="V4207" s="21">
        <f t="shared" si="1191"/>
        <v>-2.15280758509578</v>
      </c>
      <c r="W4207" s="21">
        <f t="shared" si="1182"/>
        <v>130.60979810372606</v>
      </c>
      <c r="X4207" s="21">
        <f t="shared" si="1183"/>
        <v>-140.79691448857648</v>
      </c>
      <c r="Y4207" s="21">
        <f t="shared" si="1184"/>
        <v>36.203085511423524</v>
      </c>
      <c r="Z4207" s="21">
        <f t="shared" si="1192"/>
        <v>11.47574579756383</v>
      </c>
      <c r="AA4207" s="21">
        <f t="shared" si="1185"/>
        <v>0</v>
      </c>
      <c r="AB4207" s="21">
        <f t="shared" si="1186"/>
        <v>11.47574579756383</v>
      </c>
      <c r="AC4207" s="21">
        <f t="shared" si="1187"/>
        <v>71.959999999999994</v>
      </c>
      <c r="AD4207" s="21">
        <f t="shared" si="1193"/>
        <v>11.47574579756383</v>
      </c>
      <c r="AE4207" s="21" t="str">
        <f t="shared" si="1188"/>
        <v>6/24/10:00</v>
      </c>
    </row>
    <row r="4208" spans="2:31">
      <c r="B4208" s="37">
        <v>6</v>
      </c>
      <c r="C4208" s="38">
        <v>24</v>
      </c>
      <c r="D4208" s="39">
        <v>11</v>
      </c>
      <c r="E4208" s="17">
        <v>22.8</v>
      </c>
      <c r="F4208" s="17">
        <v>241</v>
      </c>
      <c r="G4208" s="17">
        <v>648</v>
      </c>
      <c r="H4208" s="37">
        <f t="shared" si="1176"/>
        <v>73.040000000000006</v>
      </c>
      <c r="I4208" s="37">
        <f>IF(H4208&lt;'Roof Calculator'!$G$8, 1, 0)</f>
        <v>0</v>
      </c>
      <c r="J4208" s="37">
        <f>IF(H4208&gt;='Roof Calculator'!$G$8, 1, 0)</f>
        <v>1</v>
      </c>
      <c r="K4208" s="37">
        <f t="shared" si="1177"/>
        <v>0</v>
      </c>
      <c r="L4208" s="37">
        <f t="shared" si="1178"/>
        <v>73.040000000000006</v>
      </c>
      <c r="M4208" s="37">
        <v>0</v>
      </c>
      <c r="N4208" s="37">
        <f t="shared" si="1179"/>
        <v>241</v>
      </c>
      <c r="O4208" s="37">
        <v>0</v>
      </c>
      <c r="P4208" s="37">
        <v>0</v>
      </c>
      <c r="Q4208" s="21">
        <f t="shared" si="1180"/>
        <v>39.790999999999997</v>
      </c>
      <c r="R4208" s="21">
        <f t="shared" si="1189"/>
        <v>175.41666666666168</v>
      </c>
      <c r="S4208" s="21">
        <f t="shared" si="1190"/>
        <v>23.41308798220804</v>
      </c>
      <c r="T4208" s="21">
        <f t="shared" si="1181"/>
        <v>86.147999999999996</v>
      </c>
      <c r="U4208" s="37">
        <f>VLOOKUP(Time_Zone, 'LSTM LookUp'!$B$5:$D$8, 3, FALSE)</f>
        <v>-75</v>
      </c>
      <c r="V4208" s="21">
        <f t="shared" si="1191"/>
        <v>-2.1614320337554158</v>
      </c>
      <c r="W4208" s="21">
        <f t="shared" si="1182"/>
        <v>145.60764199156111</v>
      </c>
      <c r="X4208" s="21">
        <f t="shared" si="1183"/>
        <v>-212.2532488941946</v>
      </c>
      <c r="Y4208" s="21">
        <f t="shared" si="1184"/>
        <v>28.746751105805401</v>
      </c>
      <c r="Z4208" s="21">
        <f t="shared" si="1192"/>
        <v>9.1122180205321488</v>
      </c>
      <c r="AA4208" s="21">
        <f t="shared" si="1185"/>
        <v>0</v>
      </c>
      <c r="AB4208" s="21">
        <f t="shared" si="1186"/>
        <v>9.1122180205321488</v>
      </c>
      <c r="AC4208" s="21">
        <f t="shared" si="1187"/>
        <v>73.040000000000006</v>
      </c>
      <c r="AD4208" s="21">
        <f t="shared" si="1193"/>
        <v>9.1122180205321488</v>
      </c>
      <c r="AE4208" s="21" t="str">
        <f t="shared" si="1188"/>
        <v>6/24/11:00</v>
      </c>
    </row>
    <row r="4209" spans="2:31">
      <c r="B4209" s="37">
        <v>6</v>
      </c>
      <c r="C4209" s="38">
        <v>24</v>
      </c>
      <c r="D4209" s="39">
        <v>12</v>
      </c>
      <c r="E4209" s="17">
        <v>23.3</v>
      </c>
      <c r="F4209" s="17">
        <v>281</v>
      </c>
      <c r="G4209" s="17">
        <v>497</v>
      </c>
      <c r="H4209" s="37">
        <f t="shared" si="1176"/>
        <v>73.94</v>
      </c>
      <c r="I4209" s="37">
        <f>IF(H4209&lt;'Roof Calculator'!$G$8, 1, 0)</f>
        <v>0</v>
      </c>
      <c r="J4209" s="37">
        <f>IF(H4209&gt;='Roof Calculator'!$G$8, 1, 0)</f>
        <v>1</v>
      </c>
      <c r="K4209" s="37">
        <f t="shared" si="1177"/>
        <v>0</v>
      </c>
      <c r="L4209" s="37">
        <f t="shared" si="1178"/>
        <v>73.94</v>
      </c>
      <c r="M4209" s="37">
        <v>0</v>
      </c>
      <c r="N4209" s="37">
        <f t="shared" si="1179"/>
        <v>281</v>
      </c>
      <c r="O4209" s="37">
        <v>0</v>
      </c>
      <c r="P4209" s="37">
        <v>0</v>
      </c>
      <c r="Q4209" s="21">
        <f t="shared" si="1180"/>
        <v>39.790999999999997</v>
      </c>
      <c r="R4209" s="21">
        <f t="shared" si="1189"/>
        <v>175.45833333332834</v>
      </c>
      <c r="S4209" s="21">
        <f t="shared" si="1190"/>
        <v>23.412110611299223</v>
      </c>
      <c r="T4209" s="21">
        <f t="shared" si="1181"/>
        <v>86.147999999999996</v>
      </c>
      <c r="U4209" s="37">
        <f>VLOOKUP(Time_Zone, 'LSTM LookUp'!$B$5:$D$8, 3, FALSE)</f>
        <v>-75</v>
      </c>
      <c r="V4209" s="21">
        <f t="shared" si="1191"/>
        <v>-2.1700537129642141</v>
      </c>
      <c r="W4209" s="21">
        <f t="shared" si="1182"/>
        <v>160.60548657175895</v>
      </c>
      <c r="X4209" s="21">
        <f t="shared" si="1183"/>
        <v>-204.17578436239282</v>
      </c>
      <c r="Y4209" s="21">
        <f t="shared" si="1184"/>
        <v>76.824215637607182</v>
      </c>
      <c r="Z4209" s="21">
        <f t="shared" si="1192"/>
        <v>24.351934574091018</v>
      </c>
      <c r="AA4209" s="21">
        <f t="shared" si="1185"/>
        <v>0</v>
      </c>
      <c r="AB4209" s="21">
        <f t="shared" si="1186"/>
        <v>24.351934574091018</v>
      </c>
      <c r="AC4209" s="21">
        <f t="shared" si="1187"/>
        <v>73.94</v>
      </c>
      <c r="AD4209" s="21">
        <f t="shared" si="1193"/>
        <v>24.351934574091018</v>
      </c>
      <c r="AE4209" s="21" t="str">
        <f t="shared" si="1188"/>
        <v>6/24/12:00</v>
      </c>
    </row>
    <row r="4210" spans="2:31">
      <c r="B4210" s="37">
        <v>6</v>
      </c>
      <c r="C4210" s="38">
        <v>24</v>
      </c>
      <c r="D4210" s="39">
        <v>13</v>
      </c>
      <c r="E4210" s="17">
        <v>23.9</v>
      </c>
      <c r="F4210" s="17">
        <v>375</v>
      </c>
      <c r="G4210" s="17">
        <v>484</v>
      </c>
      <c r="H4210" s="37">
        <f t="shared" si="1176"/>
        <v>75.02</v>
      </c>
      <c r="I4210" s="37">
        <f>IF(H4210&lt;'Roof Calculator'!$G$8, 1, 0)</f>
        <v>0</v>
      </c>
      <c r="J4210" s="37">
        <f>IF(H4210&gt;='Roof Calculator'!$G$8, 1, 0)</f>
        <v>1</v>
      </c>
      <c r="K4210" s="37">
        <f t="shared" si="1177"/>
        <v>0</v>
      </c>
      <c r="L4210" s="37">
        <f t="shared" si="1178"/>
        <v>75.02</v>
      </c>
      <c r="M4210" s="37">
        <v>0</v>
      </c>
      <c r="N4210" s="37">
        <f t="shared" si="1179"/>
        <v>375</v>
      </c>
      <c r="O4210" s="37">
        <v>0</v>
      </c>
      <c r="P4210" s="37">
        <v>0</v>
      </c>
      <c r="Q4210" s="21">
        <f t="shared" si="1180"/>
        <v>39.790999999999997</v>
      </c>
      <c r="R4210" s="21">
        <f t="shared" si="1189"/>
        <v>175.499999999995</v>
      </c>
      <c r="S4210" s="21">
        <f t="shared" si="1190"/>
        <v>23.411120484737932</v>
      </c>
      <c r="T4210" s="21">
        <f t="shared" si="1181"/>
        <v>86.147999999999996</v>
      </c>
      <c r="U4210" s="37">
        <f>VLOOKUP(Time_Zone, 'LSTM LookUp'!$B$5:$D$8, 3, FALSE)</f>
        <v>-75</v>
      </c>
      <c r="V4210" s="21">
        <f t="shared" si="1191"/>
        <v>-2.1786725965658933</v>
      </c>
      <c r="W4210" s="21">
        <f t="shared" si="1182"/>
        <v>175.60333185085852</v>
      </c>
      <c r="X4210" s="21">
        <f t="shared" si="1183"/>
        <v>-217.20441944900796</v>
      </c>
      <c r="Y4210" s="21">
        <f t="shared" si="1184"/>
        <v>157.79558055099204</v>
      </c>
      <c r="Z4210" s="21">
        <f t="shared" si="1192"/>
        <v>50.018443036044673</v>
      </c>
      <c r="AA4210" s="21">
        <f t="shared" si="1185"/>
        <v>0</v>
      </c>
      <c r="AB4210" s="21">
        <f t="shared" si="1186"/>
        <v>50.018443036044673</v>
      </c>
      <c r="AC4210" s="21">
        <f t="shared" si="1187"/>
        <v>75.02</v>
      </c>
      <c r="AD4210" s="21">
        <f t="shared" si="1193"/>
        <v>50.018443036044673</v>
      </c>
      <c r="AE4210" s="21" t="str">
        <f t="shared" si="1188"/>
        <v>6/24/13:00</v>
      </c>
    </row>
    <row r="4211" spans="2:31">
      <c r="B4211" s="37">
        <v>6</v>
      </c>
      <c r="C4211" s="38">
        <v>24</v>
      </c>
      <c r="D4211" s="39">
        <v>14</v>
      </c>
      <c r="E4211" s="17">
        <v>23.9</v>
      </c>
      <c r="F4211" s="17">
        <v>256</v>
      </c>
      <c r="G4211" s="17">
        <v>692</v>
      </c>
      <c r="H4211" s="37">
        <f t="shared" si="1176"/>
        <v>75.02</v>
      </c>
      <c r="I4211" s="37">
        <f>IF(H4211&lt;'Roof Calculator'!$G$8, 1, 0)</f>
        <v>0</v>
      </c>
      <c r="J4211" s="37">
        <f>IF(H4211&gt;='Roof Calculator'!$G$8, 1, 0)</f>
        <v>1</v>
      </c>
      <c r="K4211" s="37">
        <f t="shared" si="1177"/>
        <v>0</v>
      </c>
      <c r="L4211" s="37">
        <f t="shared" si="1178"/>
        <v>75.02</v>
      </c>
      <c r="M4211" s="37">
        <v>0</v>
      </c>
      <c r="N4211" s="37">
        <f t="shared" si="1179"/>
        <v>256</v>
      </c>
      <c r="O4211" s="37">
        <v>0</v>
      </c>
      <c r="P4211" s="37">
        <v>0</v>
      </c>
      <c r="Q4211" s="21">
        <f t="shared" si="1180"/>
        <v>39.790999999999997</v>
      </c>
      <c r="R4211" s="21">
        <f t="shared" si="1189"/>
        <v>175.54166666666165</v>
      </c>
      <c r="S4211" s="21">
        <f t="shared" si="1190"/>
        <v>23.410117603319577</v>
      </c>
      <c r="T4211" s="21">
        <f t="shared" si="1181"/>
        <v>86.147999999999996</v>
      </c>
      <c r="U4211" s="37">
        <f>VLOOKUP(Time_Zone, 'LSTM LookUp'!$B$5:$D$8, 3, FALSE)</f>
        <v>-75</v>
      </c>
      <c r="V4211" s="21">
        <f t="shared" si="1191"/>
        <v>-2.1872886584090701</v>
      </c>
      <c r="W4211" s="21">
        <f t="shared" si="1182"/>
        <v>190.60117783539769</v>
      </c>
      <c r="X4211" s="21">
        <f t="shared" si="1183"/>
        <v>-303.66662016645688</v>
      </c>
      <c r="Y4211" s="21">
        <f t="shared" si="1184"/>
        <v>-47.66662016645688</v>
      </c>
      <c r="Z4211" s="21">
        <f t="shared" si="1192"/>
        <v>-15.109486065398634</v>
      </c>
      <c r="AA4211" s="21">
        <f t="shared" si="1185"/>
        <v>0</v>
      </c>
      <c r="AB4211" s="21">
        <f t="shared" si="1186"/>
        <v>-15.109486065398634</v>
      </c>
      <c r="AC4211" s="21">
        <f t="shared" si="1187"/>
        <v>75.02</v>
      </c>
      <c r="AD4211" s="21">
        <f t="shared" si="1193"/>
        <v>-15.109486065398634</v>
      </c>
      <c r="AE4211" s="21" t="str">
        <f t="shared" si="1188"/>
        <v>6/24/14:00</v>
      </c>
    </row>
    <row r="4212" spans="2:31">
      <c r="B4212" s="37">
        <v>6</v>
      </c>
      <c r="C4212" s="38">
        <v>24</v>
      </c>
      <c r="D4212" s="39">
        <v>15</v>
      </c>
      <c r="E4212" s="17">
        <v>23.3</v>
      </c>
      <c r="F4212" s="17">
        <v>206</v>
      </c>
      <c r="G4212" s="17">
        <v>718</v>
      </c>
      <c r="H4212" s="37">
        <f t="shared" si="1176"/>
        <v>73.94</v>
      </c>
      <c r="I4212" s="37">
        <f>IF(H4212&lt;'Roof Calculator'!$G$8, 1, 0)</f>
        <v>0</v>
      </c>
      <c r="J4212" s="37">
        <f>IF(H4212&gt;='Roof Calculator'!$G$8, 1, 0)</f>
        <v>1</v>
      </c>
      <c r="K4212" s="37">
        <f t="shared" si="1177"/>
        <v>0</v>
      </c>
      <c r="L4212" s="37">
        <f t="shared" si="1178"/>
        <v>73.94</v>
      </c>
      <c r="M4212" s="37">
        <v>0</v>
      </c>
      <c r="N4212" s="37">
        <f t="shared" si="1179"/>
        <v>206</v>
      </c>
      <c r="O4212" s="37">
        <v>0</v>
      </c>
      <c r="P4212" s="37">
        <v>0</v>
      </c>
      <c r="Q4212" s="21">
        <f t="shared" si="1180"/>
        <v>39.790999999999997</v>
      </c>
      <c r="R4212" s="21">
        <f t="shared" si="1189"/>
        <v>175.58333333332831</v>
      </c>
      <c r="S4212" s="21">
        <f t="shared" si="1190"/>
        <v>23.409101967849764</v>
      </c>
      <c r="T4212" s="21">
        <f t="shared" si="1181"/>
        <v>86.147999999999996</v>
      </c>
      <c r="U4212" s="37">
        <f>VLOOKUP(Time_Zone, 'LSTM LookUp'!$B$5:$D$8, 3, FALSE)</f>
        <v>-75</v>
      </c>
      <c r="V4212" s="21">
        <f t="shared" si="1191"/>
        <v>-2.1959018723473163</v>
      </c>
      <c r="W4212" s="21">
        <f t="shared" si="1182"/>
        <v>205.59902453191316</v>
      </c>
      <c r="X4212" s="21">
        <f t="shared" si="1183"/>
        <v>-274.03142914357892</v>
      </c>
      <c r="Y4212" s="21">
        <f t="shared" si="1184"/>
        <v>-68.031429143578919</v>
      </c>
      <c r="Z4212" s="21">
        <f t="shared" si="1192"/>
        <v>-21.564774827005881</v>
      </c>
      <c r="AA4212" s="21">
        <f t="shared" si="1185"/>
        <v>0</v>
      </c>
      <c r="AB4212" s="21">
        <f t="shared" si="1186"/>
        <v>-21.564774827005881</v>
      </c>
      <c r="AC4212" s="21">
        <f t="shared" si="1187"/>
        <v>73.94</v>
      </c>
      <c r="AD4212" s="21">
        <f t="shared" si="1193"/>
        <v>-21.564774827005881</v>
      </c>
      <c r="AE4212" s="21" t="str">
        <f t="shared" si="1188"/>
        <v>6/24/15:00</v>
      </c>
    </row>
    <row r="4213" spans="2:31">
      <c r="B4213" s="37">
        <v>6</v>
      </c>
      <c r="C4213" s="38">
        <v>24</v>
      </c>
      <c r="D4213" s="39">
        <v>16</v>
      </c>
      <c r="E4213" s="17">
        <v>23.3</v>
      </c>
      <c r="F4213" s="17">
        <v>190</v>
      </c>
      <c r="G4213" s="17">
        <v>727</v>
      </c>
      <c r="H4213" s="37">
        <f t="shared" si="1176"/>
        <v>73.94</v>
      </c>
      <c r="I4213" s="37">
        <f>IF(H4213&lt;'Roof Calculator'!$G$8, 1, 0)</f>
        <v>0</v>
      </c>
      <c r="J4213" s="37">
        <f>IF(H4213&gt;='Roof Calculator'!$G$8, 1, 0)</f>
        <v>1</v>
      </c>
      <c r="K4213" s="37">
        <f t="shared" si="1177"/>
        <v>0</v>
      </c>
      <c r="L4213" s="37">
        <f t="shared" si="1178"/>
        <v>73.94</v>
      </c>
      <c r="M4213" s="37">
        <v>0</v>
      </c>
      <c r="N4213" s="37">
        <f t="shared" si="1179"/>
        <v>190</v>
      </c>
      <c r="O4213" s="37">
        <v>0</v>
      </c>
      <c r="P4213" s="37">
        <v>0</v>
      </c>
      <c r="Q4213" s="21">
        <f t="shared" si="1180"/>
        <v>39.790999999999997</v>
      </c>
      <c r="R4213" s="21">
        <f t="shared" si="1189"/>
        <v>175.62499999999497</v>
      </c>
      <c r="S4213" s="21">
        <f t="shared" si="1190"/>
        <v>23.408073579144304</v>
      </c>
      <c r="T4213" s="21">
        <f t="shared" si="1181"/>
        <v>86.147999999999996</v>
      </c>
      <c r="U4213" s="37">
        <f>VLOOKUP(Time_Zone, 'LSTM LookUp'!$B$5:$D$8, 3, FALSE)</f>
        <v>-75</v>
      </c>
      <c r="V4213" s="21">
        <f t="shared" si="1191"/>
        <v>-2.2045122122392105</v>
      </c>
      <c r="W4213" s="21">
        <f t="shared" si="1182"/>
        <v>220.59687194694018</v>
      </c>
      <c r="X4213" s="21">
        <f t="shared" si="1183"/>
        <v>-204.40941689811925</v>
      </c>
      <c r="Y4213" s="21">
        <f t="shared" si="1184"/>
        <v>-14.409416898119247</v>
      </c>
      <c r="Z4213" s="21">
        <f t="shared" si="1192"/>
        <v>-4.5675334872150568</v>
      </c>
      <c r="AA4213" s="21">
        <f t="shared" si="1185"/>
        <v>0</v>
      </c>
      <c r="AB4213" s="21">
        <f t="shared" si="1186"/>
        <v>-4.5675334872150568</v>
      </c>
      <c r="AC4213" s="21">
        <f t="shared" si="1187"/>
        <v>73.94</v>
      </c>
      <c r="AD4213" s="21">
        <f t="shared" si="1193"/>
        <v>-4.5675334872150568</v>
      </c>
      <c r="AE4213" s="21" t="str">
        <f t="shared" si="1188"/>
        <v>6/24/16:00</v>
      </c>
    </row>
    <row r="4214" spans="2:31">
      <c r="B4214" s="37">
        <v>6</v>
      </c>
      <c r="C4214" s="38">
        <v>24</v>
      </c>
      <c r="D4214" s="39">
        <v>17</v>
      </c>
      <c r="E4214" s="17">
        <v>22.8</v>
      </c>
      <c r="F4214" s="17">
        <v>165</v>
      </c>
      <c r="G4214" s="17">
        <v>667</v>
      </c>
      <c r="H4214" s="37">
        <f t="shared" si="1176"/>
        <v>73.040000000000006</v>
      </c>
      <c r="I4214" s="37">
        <f>IF(H4214&lt;'Roof Calculator'!$G$8, 1, 0)</f>
        <v>0</v>
      </c>
      <c r="J4214" s="37">
        <f>IF(H4214&gt;='Roof Calculator'!$G$8, 1, 0)</f>
        <v>1</v>
      </c>
      <c r="K4214" s="37">
        <f t="shared" si="1177"/>
        <v>0</v>
      </c>
      <c r="L4214" s="37">
        <f t="shared" si="1178"/>
        <v>73.040000000000006</v>
      </c>
      <c r="M4214" s="37">
        <v>0</v>
      </c>
      <c r="N4214" s="37">
        <f t="shared" si="1179"/>
        <v>165</v>
      </c>
      <c r="O4214" s="37">
        <v>0</v>
      </c>
      <c r="P4214" s="37">
        <v>0</v>
      </c>
      <c r="Q4214" s="21">
        <f t="shared" si="1180"/>
        <v>39.790999999999997</v>
      </c>
      <c r="R4214" s="21">
        <f t="shared" si="1189"/>
        <v>175.66666666666163</v>
      </c>
      <c r="S4214" s="21">
        <f t="shared" si="1190"/>
        <v>23.407032438029216</v>
      </c>
      <c r="T4214" s="21">
        <f t="shared" si="1181"/>
        <v>86.147999999999996</v>
      </c>
      <c r="U4214" s="37">
        <f>VLOOKUP(Time_Zone, 'LSTM LookUp'!$B$5:$D$8, 3, FALSE)</f>
        <v>-75</v>
      </c>
      <c r="V4214" s="21">
        <f t="shared" si="1191"/>
        <v>-2.2131196519483982</v>
      </c>
      <c r="W4214" s="21">
        <f t="shared" si="1182"/>
        <v>235.59472008701292</v>
      </c>
      <c r="X4214" s="21">
        <f t="shared" si="1183"/>
        <v>-96.180094711724379</v>
      </c>
      <c r="Y4214" s="21">
        <f t="shared" si="1184"/>
        <v>68.819905288275621</v>
      </c>
      <c r="Z4214" s="21">
        <f t="shared" si="1192"/>
        <v>21.814707993645154</v>
      </c>
      <c r="AA4214" s="21">
        <f t="shared" si="1185"/>
        <v>0</v>
      </c>
      <c r="AB4214" s="21">
        <f t="shared" si="1186"/>
        <v>21.814707993645154</v>
      </c>
      <c r="AC4214" s="21">
        <f t="shared" si="1187"/>
        <v>73.040000000000006</v>
      </c>
      <c r="AD4214" s="21">
        <f t="shared" si="1193"/>
        <v>21.814707993645154</v>
      </c>
      <c r="AE4214" s="21" t="str">
        <f t="shared" si="1188"/>
        <v>6/24/17:00</v>
      </c>
    </row>
    <row r="4215" spans="2:31">
      <c r="B4215" s="37">
        <v>6</v>
      </c>
      <c r="C4215" s="38">
        <v>24</v>
      </c>
      <c r="D4215" s="39">
        <v>18</v>
      </c>
      <c r="E4215" s="17">
        <v>22.2</v>
      </c>
      <c r="F4215" s="17">
        <v>134</v>
      </c>
      <c r="G4215" s="17">
        <v>558</v>
      </c>
      <c r="H4215" s="37">
        <f t="shared" si="1176"/>
        <v>71.959999999999994</v>
      </c>
      <c r="I4215" s="37">
        <f>IF(H4215&lt;'Roof Calculator'!$G$8, 1, 0)</f>
        <v>0</v>
      </c>
      <c r="J4215" s="37">
        <f>IF(H4215&gt;='Roof Calculator'!$G$8, 1, 0)</f>
        <v>1</v>
      </c>
      <c r="K4215" s="37">
        <f t="shared" si="1177"/>
        <v>0</v>
      </c>
      <c r="L4215" s="37">
        <f t="shared" si="1178"/>
        <v>71.959999999999994</v>
      </c>
      <c r="M4215" s="37">
        <v>0</v>
      </c>
      <c r="N4215" s="37">
        <f t="shared" si="1179"/>
        <v>134</v>
      </c>
      <c r="O4215" s="37">
        <v>0</v>
      </c>
      <c r="P4215" s="37">
        <v>0</v>
      </c>
      <c r="Q4215" s="21">
        <f t="shared" si="1180"/>
        <v>39.790999999999997</v>
      </c>
      <c r="R4215" s="21">
        <f t="shared" si="1189"/>
        <v>175.70833333332828</v>
      </c>
      <c r="S4215" s="21">
        <f t="shared" si="1190"/>
        <v>23.405978545340702</v>
      </c>
      <c r="T4215" s="21">
        <f t="shared" si="1181"/>
        <v>86.147999999999996</v>
      </c>
      <c r="U4215" s="37">
        <f>VLOOKUP(Time_Zone, 'LSTM LookUp'!$B$5:$D$8, 3, FALSE)</f>
        <v>-75</v>
      </c>
      <c r="V4215" s="21">
        <f t="shared" si="1191"/>
        <v>-2.2217241653436512</v>
      </c>
      <c r="W4215" s="21">
        <f t="shared" si="1182"/>
        <v>250.59256895866409</v>
      </c>
      <c r="X4215" s="21">
        <f t="shared" si="1183"/>
        <v>11.115267723826424</v>
      </c>
      <c r="Y4215" s="21">
        <f t="shared" si="1184"/>
        <v>145.11526772382643</v>
      </c>
      <c r="Z4215" s="21">
        <f t="shared" si="1192"/>
        <v>45.999005339436621</v>
      </c>
      <c r="AA4215" s="21">
        <f t="shared" si="1185"/>
        <v>0</v>
      </c>
      <c r="AB4215" s="21">
        <f t="shared" si="1186"/>
        <v>45.999005339436621</v>
      </c>
      <c r="AC4215" s="21">
        <f t="shared" si="1187"/>
        <v>71.959999999999994</v>
      </c>
      <c r="AD4215" s="21">
        <f t="shared" si="1193"/>
        <v>45.999005339436621</v>
      </c>
      <c r="AE4215" s="21" t="str">
        <f t="shared" si="1188"/>
        <v>6/24/18:00</v>
      </c>
    </row>
    <row r="4216" spans="2:31">
      <c r="B4216" s="37">
        <v>6</v>
      </c>
      <c r="C4216" s="38">
        <v>24</v>
      </c>
      <c r="D4216" s="39">
        <v>19</v>
      </c>
      <c r="E4216" s="17">
        <v>20.6</v>
      </c>
      <c r="F4216" s="17">
        <v>92</v>
      </c>
      <c r="G4216" s="17">
        <v>379</v>
      </c>
      <c r="H4216" s="37">
        <f t="shared" si="1176"/>
        <v>69.08</v>
      </c>
      <c r="I4216" s="37">
        <f>IF(H4216&lt;'Roof Calculator'!$G$8, 1, 0)</f>
        <v>0</v>
      </c>
      <c r="J4216" s="37">
        <f>IF(H4216&gt;='Roof Calculator'!$G$8, 1, 0)</f>
        <v>1</v>
      </c>
      <c r="K4216" s="37">
        <f t="shared" si="1177"/>
        <v>0</v>
      </c>
      <c r="L4216" s="37">
        <f t="shared" si="1178"/>
        <v>69.08</v>
      </c>
      <c r="M4216" s="37">
        <v>0</v>
      </c>
      <c r="N4216" s="37">
        <f t="shared" si="1179"/>
        <v>92</v>
      </c>
      <c r="O4216" s="37">
        <v>0</v>
      </c>
      <c r="P4216" s="37">
        <v>0</v>
      </c>
      <c r="Q4216" s="21">
        <f t="shared" si="1180"/>
        <v>39.790999999999997</v>
      </c>
      <c r="R4216" s="21">
        <f t="shared" si="1189"/>
        <v>175.74999999999494</v>
      </c>
      <c r="S4216" s="21">
        <f t="shared" si="1190"/>
        <v>23.404911901925185</v>
      </c>
      <c r="T4216" s="21">
        <f t="shared" si="1181"/>
        <v>86.147999999999996</v>
      </c>
      <c r="U4216" s="37">
        <f>VLOOKUP(Time_Zone, 'LSTM LookUp'!$B$5:$D$8, 3, FALSE)</f>
        <v>-75</v>
      </c>
      <c r="V4216" s="21">
        <f t="shared" si="1191"/>
        <v>-2.2303257262989318</v>
      </c>
      <c r="W4216" s="21">
        <f t="shared" si="1182"/>
        <v>265.59041856842532</v>
      </c>
      <c r="X4216" s="21">
        <f t="shared" si="1183"/>
        <v>75.801413837358083</v>
      </c>
      <c r="Y4216" s="21">
        <f t="shared" si="1184"/>
        <v>167.8014138373581</v>
      </c>
      <c r="Z4216" s="21">
        <f t="shared" si="1192"/>
        <v>53.190117429679098</v>
      </c>
      <c r="AA4216" s="21">
        <f t="shared" si="1185"/>
        <v>0</v>
      </c>
      <c r="AB4216" s="21">
        <f t="shared" si="1186"/>
        <v>53.190117429679098</v>
      </c>
      <c r="AC4216" s="21">
        <f t="shared" si="1187"/>
        <v>69.08</v>
      </c>
      <c r="AD4216" s="21">
        <f t="shared" si="1193"/>
        <v>53.190117429679098</v>
      </c>
      <c r="AE4216" s="21" t="str">
        <f t="shared" si="1188"/>
        <v>6/24/19:00</v>
      </c>
    </row>
    <row r="4217" spans="2:31">
      <c r="B4217" s="37">
        <v>6</v>
      </c>
      <c r="C4217" s="38">
        <v>24</v>
      </c>
      <c r="D4217" s="39">
        <v>20</v>
      </c>
      <c r="E4217" s="17">
        <v>18.3</v>
      </c>
      <c r="F4217" s="17">
        <v>42</v>
      </c>
      <c r="G4217" s="17">
        <v>108</v>
      </c>
      <c r="H4217" s="37">
        <f t="shared" si="1176"/>
        <v>64.94</v>
      </c>
      <c r="I4217" s="37">
        <f>IF(H4217&lt;'Roof Calculator'!$G$8, 1, 0)</f>
        <v>0</v>
      </c>
      <c r="J4217" s="37">
        <f>IF(H4217&gt;='Roof Calculator'!$G$8, 1, 0)</f>
        <v>1</v>
      </c>
      <c r="K4217" s="37">
        <f t="shared" si="1177"/>
        <v>0</v>
      </c>
      <c r="L4217" s="37">
        <f t="shared" si="1178"/>
        <v>64.94</v>
      </c>
      <c r="M4217" s="37">
        <v>0</v>
      </c>
      <c r="N4217" s="37">
        <f t="shared" si="1179"/>
        <v>42</v>
      </c>
      <c r="O4217" s="37">
        <v>0</v>
      </c>
      <c r="P4217" s="37">
        <v>0</v>
      </c>
      <c r="Q4217" s="21">
        <f t="shared" si="1180"/>
        <v>39.790999999999997</v>
      </c>
      <c r="R4217" s="21">
        <f t="shared" si="1189"/>
        <v>175.7916666666616</v>
      </c>
      <c r="S4217" s="21">
        <f t="shared" si="1190"/>
        <v>23.403832508639276</v>
      </c>
      <c r="T4217" s="21">
        <f t="shared" si="1181"/>
        <v>86.147999999999996</v>
      </c>
      <c r="U4217" s="37">
        <f>VLOOKUP(Time_Zone, 'LSTM LookUp'!$B$5:$D$8, 3, FALSE)</f>
        <v>-75</v>
      </c>
      <c r="V4217" s="21">
        <f t="shared" si="1191"/>
        <v>-2.2389243086934387</v>
      </c>
      <c r="W4217" s="21">
        <f t="shared" si="1182"/>
        <v>280.58826892282667</v>
      </c>
      <c r="X4217" s="21">
        <f t="shared" si="1183"/>
        <v>41.448692362116873</v>
      </c>
      <c r="Y4217" s="21">
        <f t="shared" si="1184"/>
        <v>83.448692362116873</v>
      </c>
      <c r="Z4217" s="21">
        <f t="shared" si="1192"/>
        <v>26.451777995126605</v>
      </c>
      <c r="AA4217" s="21">
        <f t="shared" si="1185"/>
        <v>0</v>
      </c>
      <c r="AB4217" s="21">
        <f t="shared" si="1186"/>
        <v>26.451777995126605</v>
      </c>
      <c r="AC4217" s="21">
        <f t="shared" si="1187"/>
        <v>64.94</v>
      </c>
      <c r="AD4217" s="21">
        <f t="shared" si="1193"/>
        <v>26.451777995126605</v>
      </c>
      <c r="AE4217" s="21" t="str">
        <f t="shared" si="1188"/>
        <v>6/24/20:00</v>
      </c>
    </row>
    <row r="4218" spans="2:31">
      <c r="B4218" s="37">
        <v>6</v>
      </c>
      <c r="C4218" s="38">
        <v>24</v>
      </c>
      <c r="D4218" s="39">
        <v>21</v>
      </c>
      <c r="E4218" s="17">
        <v>16.100000000000001</v>
      </c>
      <c r="F4218" s="17">
        <v>3</v>
      </c>
      <c r="G4218" s="17">
        <v>0</v>
      </c>
      <c r="H4218" s="37">
        <f t="shared" si="1176"/>
        <v>60.980000000000004</v>
      </c>
      <c r="I4218" s="37">
        <f>IF(H4218&lt;'Roof Calculator'!$G$8, 1, 0)</f>
        <v>0</v>
      </c>
      <c r="J4218" s="37">
        <f>IF(H4218&gt;='Roof Calculator'!$G$8, 1, 0)</f>
        <v>1</v>
      </c>
      <c r="K4218" s="37">
        <f t="shared" si="1177"/>
        <v>0</v>
      </c>
      <c r="L4218" s="37">
        <f t="shared" si="1178"/>
        <v>60.980000000000004</v>
      </c>
      <c r="M4218" s="37">
        <v>0</v>
      </c>
      <c r="N4218" s="37">
        <f t="shared" si="1179"/>
        <v>3</v>
      </c>
      <c r="O4218" s="37">
        <v>0</v>
      </c>
      <c r="P4218" s="37">
        <v>0</v>
      </c>
      <c r="Q4218" s="21">
        <f t="shared" si="1180"/>
        <v>39.790999999999997</v>
      </c>
      <c r="R4218" s="21">
        <f t="shared" si="1189"/>
        <v>175.83333333332826</v>
      </c>
      <c r="S4218" s="21">
        <f t="shared" si="1190"/>
        <v>23.402740366349761</v>
      </c>
      <c r="T4218" s="21">
        <f t="shared" si="1181"/>
        <v>86.147999999999996</v>
      </c>
      <c r="U4218" s="37">
        <f>VLOOKUP(Time_Zone, 'LSTM LookUp'!$B$5:$D$8, 3, FALSE)</f>
        <v>-75</v>
      </c>
      <c r="V4218" s="21">
        <f t="shared" si="1191"/>
        <v>-2.2475198864116694</v>
      </c>
      <c r="W4218" s="21">
        <f t="shared" si="1182"/>
        <v>295.58612002839703</v>
      </c>
      <c r="X4218" s="21">
        <f t="shared" si="1183"/>
        <v>0</v>
      </c>
      <c r="Y4218" s="21">
        <f t="shared" si="1184"/>
        <v>3</v>
      </c>
      <c r="Z4218" s="21">
        <f t="shared" si="1192"/>
        <v>0.95094760312151616</v>
      </c>
      <c r="AA4218" s="21">
        <f t="shared" si="1185"/>
        <v>0</v>
      </c>
      <c r="AB4218" s="21">
        <f t="shared" si="1186"/>
        <v>0.95094760312151616</v>
      </c>
      <c r="AC4218" s="21">
        <f t="shared" si="1187"/>
        <v>60.980000000000004</v>
      </c>
      <c r="AD4218" s="21">
        <f t="shared" si="1193"/>
        <v>0.95094760312151616</v>
      </c>
      <c r="AE4218" s="21" t="str">
        <f t="shared" si="1188"/>
        <v>6/24/21:00</v>
      </c>
    </row>
    <row r="4219" spans="2:31">
      <c r="B4219" s="37">
        <v>6</v>
      </c>
      <c r="C4219" s="38">
        <v>24</v>
      </c>
      <c r="D4219" s="39">
        <v>22</v>
      </c>
      <c r="E4219" s="17">
        <v>15</v>
      </c>
      <c r="F4219" s="17">
        <v>0</v>
      </c>
      <c r="G4219" s="17">
        <v>0</v>
      </c>
      <c r="H4219" s="37">
        <f t="shared" si="1176"/>
        <v>59</v>
      </c>
      <c r="I4219" s="37">
        <f>IF(H4219&lt;'Roof Calculator'!$G$8, 1, 0)</f>
        <v>0</v>
      </c>
      <c r="J4219" s="37">
        <f>IF(H4219&gt;='Roof Calculator'!$G$8, 1, 0)</f>
        <v>1</v>
      </c>
      <c r="K4219" s="37">
        <f t="shared" si="1177"/>
        <v>0</v>
      </c>
      <c r="L4219" s="37">
        <f t="shared" si="1178"/>
        <v>59</v>
      </c>
      <c r="M4219" s="37">
        <v>0</v>
      </c>
      <c r="N4219" s="37">
        <f t="shared" si="1179"/>
        <v>0</v>
      </c>
      <c r="O4219" s="37">
        <v>0</v>
      </c>
      <c r="P4219" s="37">
        <v>0</v>
      </c>
      <c r="Q4219" s="21">
        <f t="shared" si="1180"/>
        <v>39.790999999999997</v>
      </c>
      <c r="R4219" s="21">
        <f t="shared" si="1189"/>
        <v>175.87499999999491</v>
      </c>
      <c r="S4219" s="21">
        <f t="shared" si="1190"/>
        <v>23.401635475933638</v>
      </c>
      <c r="T4219" s="21">
        <f t="shared" si="1181"/>
        <v>86.147999999999996</v>
      </c>
      <c r="U4219" s="37">
        <f>VLOOKUP(Time_Zone, 'LSTM LookUp'!$B$5:$D$8, 3, FALSE)</f>
        <v>-75</v>
      </c>
      <c r="V4219" s="21">
        <f t="shared" si="1191"/>
        <v>-2.2561124333434885</v>
      </c>
      <c r="W4219" s="21">
        <f t="shared" si="1182"/>
        <v>310.58397189166413</v>
      </c>
      <c r="X4219" s="21">
        <f t="shared" si="1183"/>
        <v>0</v>
      </c>
      <c r="Y4219" s="21">
        <f t="shared" si="1184"/>
        <v>0</v>
      </c>
      <c r="Z4219" s="21">
        <f t="shared" si="1192"/>
        <v>0</v>
      </c>
      <c r="AA4219" s="21">
        <f t="shared" si="1185"/>
        <v>0</v>
      </c>
      <c r="AB4219" s="21">
        <f t="shared" si="1186"/>
        <v>0</v>
      </c>
      <c r="AC4219" s="21">
        <f t="shared" si="1187"/>
        <v>59</v>
      </c>
      <c r="AD4219" s="21">
        <f t="shared" si="1193"/>
        <v>0</v>
      </c>
      <c r="AE4219" s="21" t="str">
        <f t="shared" si="1188"/>
        <v>6/24/22:00</v>
      </c>
    </row>
    <row r="4220" spans="2:31">
      <c r="B4220" s="37">
        <v>6</v>
      </c>
      <c r="C4220" s="38">
        <v>24</v>
      </c>
      <c r="D4220" s="39">
        <v>23</v>
      </c>
      <c r="E4220" s="17">
        <v>12.8</v>
      </c>
      <c r="F4220" s="17">
        <v>0</v>
      </c>
      <c r="G4220" s="17">
        <v>0</v>
      </c>
      <c r="H4220" s="37">
        <f t="shared" si="1176"/>
        <v>55.04</v>
      </c>
      <c r="I4220" s="37">
        <f>IF(H4220&lt;'Roof Calculator'!$G$8, 1, 0)</f>
        <v>0</v>
      </c>
      <c r="J4220" s="37">
        <f>IF(H4220&gt;='Roof Calculator'!$G$8, 1, 0)</f>
        <v>1</v>
      </c>
      <c r="K4220" s="37">
        <f t="shared" si="1177"/>
        <v>0</v>
      </c>
      <c r="L4220" s="37">
        <f t="shared" si="1178"/>
        <v>55.04</v>
      </c>
      <c r="M4220" s="37">
        <v>0</v>
      </c>
      <c r="N4220" s="37">
        <f t="shared" si="1179"/>
        <v>0</v>
      </c>
      <c r="O4220" s="37">
        <v>0</v>
      </c>
      <c r="P4220" s="37">
        <v>0</v>
      </c>
      <c r="Q4220" s="21">
        <f t="shared" si="1180"/>
        <v>39.790999999999997</v>
      </c>
      <c r="R4220" s="21">
        <f t="shared" si="1189"/>
        <v>175.91666666666157</v>
      </c>
      <c r="S4220" s="21">
        <f t="shared" si="1190"/>
        <v>23.400517838278088</v>
      </c>
      <c r="T4220" s="21">
        <f t="shared" si="1181"/>
        <v>86.147999999999996</v>
      </c>
      <c r="U4220" s="37">
        <f>VLOOKUP(Time_Zone, 'LSTM LookUp'!$B$5:$D$8, 3, FALSE)</f>
        <v>-75</v>
      </c>
      <c r="V4220" s="21">
        <f t="shared" si="1191"/>
        <v>-2.2647019233841705</v>
      </c>
      <c r="W4220" s="21">
        <f t="shared" si="1182"/>
        <v>325.58182451915394</v>
      </c>
      <c r="X4220" s="21">
        <f t="shared" si="1183"/>
        <v>0</v>
      </c>
      <c r="Y4220" s="21">
        <f t="shared" si="1184"/>
        <v>0</v>
      </c>
      <c r="Z4220" s="21">
        <f t="shared" si="1192"/>
        <v>0</v>
      </c>
      <c r="AA4220" s="21">
        <f t="shared" si="1185"/>
        <v>0</v>
      </c>
      <c r="AB4220" s="21">
        <f t="shared" si="1186"/>
        <v>0</v>
      </c>
      <c r="AC4220" s="21">
        <f t="shared" si="1187"/>
        <v>55.04</v>
      </c>
      <c r="AD4220" s="21">
        <f t="shared" si="1193"/>
        <v>0</v>
      </c>
      <c r="AE4220" s="21" t="str">
        <f t="shared" si="1188"/>
        <v>6/24/23:00</v>
      </c>
    </row>
    <row r="4221" spans="2:31">
      <c r="B4221" s="37">
        <v>6</v>
      </c>
      <c r="C4221" s="38">
        <v>24</v>
      </c>
      <c r="D4221" s="39">
        <v>24</v>
      </c>
      <c r="E4221" s="17">
        <v>11.7</v>
      </c>
      <c r="F4221" s="17">
        <v>0</v>
      </c>
      <c r="G4221" s="17">
        <v>0</v>
      </c>
      <c r="H4221" s="37">
        <f t="shared" si="1176"/>
        <v>53.06</v>
      </c>
      <c r="I4221" s="37">
        <f>IF(H4221&lt;'Roof Calculator'!$G$8, 1, 0)</f>
        <v>1</v>
      </c>
      <c r="J4221" s="37">
        <f>IF(H4221&gt;='Roof Calculator'!$G$8, 1, 0)</f>
        <v>0</v>
      </c>
      <c r="K4221" s="37">
        <f t="shared" si="1177"/>
        <v>53.06</v>
      </c>
      <c r="L4221" s="37">
        <f t="shared" si="1178"/>
        <v>0</v>
      </c>
      <c r="M4221" s="37">
        <v>0</v>
      </c>
      <c r="N4221" s="37">
        <f t="shared" si="1179"/>
        <v>0</v>
      </c>
      <c r="O4221" s="37">
        <v>0</v>
      </c>
      <c r="P4221" s="37">
        <v>0</v>
      </c>
      <c r="Q4221" s="21">
        <f t="shared" si="1180"/>
        <v>39.790999999999997</v>
      </c>
      <c r="R4221" s="21">
        <f t="shared" si="1189"/>
        <v>175.95833333332823</v>
      </c>
      <c r="S4221" s="21">
        <f t="shared" si="1190"/>
        <v>23.399387454280468</v>
      </c>
      <c r="T4221" s="21">
        <f t="shared" si="1181"/>
        <v>86.147999999999996</v>
      </c>
      <c r="U4221" s="37">
        <f>VLOOKUP(Time_Zone, 'LSTM LookUp'!$B$5:$D$8, 3, FALSE)</f>
        <v>-75</v>
      </c>
      <c r="V4221" s="21">
        <f t="shared" si="1191"/>
        <v>-2.2732883304344647</v>
      </c>
      <c r="W4221" s="21">
        <f t="shared" si="1182"/>
        <v>340.57967791739145</v>
      </c>
      <c r="X4221" s="21">
        <f t="shared" si="1183"/>
        <v>0</v>
      </c>
      <c r="Y4221" s="21">
        <f t="shared" si="1184"/>
        <v>0</v>
      </c>
      <c r="Z4221" s="21">
        <f t="shared" si="1192"/>
        <v>0</v>
      </c>
      <c r="AA4221" s="21">
        <f t="shared" si="1185"/>
        <v>0</v>
      </c>
      <c r="AB4221" s="21">
        <f t="shared" si="1186"/>
        <v>0</v>
      </c>
      <c r="AC4221" s="21">
        <f t="shared" si="1187"/>
        <v>0</v>
      </c>
      <c r="AD4221" s="21">
        <f t="shared" si="1193"/>
        <v>0</v>
      </c>
      <c r="AE4221" s="21" t="str">
        <f t="shared" si="1188"/>
        <v>6/24/24:00</v>
      </c>
    </row>
    <row r="4222" spans="2:31">
      <c r="B4222" s="37">
        <v>6</v>
      </c>
      <c r="C4222" s="38">
        <v>25</v>
      </c>
      <c r="D4222" s="39">
        <v>1</v>
      </c>
      <c r="E4222" s="17">
        <v>10.6</v>
      </c>
      <c r="F4222" s="17">
        <v>0</v>
      </c>
      <c r="G4222" s="17">
        <v>0</v>
      </c>
      <c r="H4222" s="37">
        <f t="shared" si="1176"/>
        <v>51.08</v>
      </c>
      <c r="I4222" s="37">
        <f>IF(H4222&lt;'Roof Calculator'!$G$8, 1, 0)</f>
        <v>1</v>
      </c>
      <c r="J4222" s="37">
        <f>IF(H4222&gt;='Roof Calculator'!$G$8, 1, 0)</f>
        <v>0</v>
      </c>
      <c r="K4222" s="37">
        <f t="shared" si="1177"/>
        <v>51.08</v>
      </c>
      <c r="L4222" s="37">
        <f t="shared" si="1178"/>
        <v>0</v>
      </c>
      <c r="M4222" s="37">
        <v>0</v>
      </c>
      <c r="N4222" s="37">
        <f t="shared" si="1179"/>
        <v>0</v>
      </c>
      <c r="O4222" s="37">
        <v>0</v>
      </c>
      <c r="P4222" s="37">
        <v>0</v>
      </c>
      <c r="Q4222" s="21">
        <f t="shared" si="1180"/>
        <v>39.790999999999997</v>
      </c>
      <c r="R4222" s="21">
        <f t="shared" si="1189"/>
        <v>175.99999999999488</v>
      </c>
      <c r="S4222" s="21">
        <f t="shared" si="1190"/>
        <v>23.398244324848335</v>
      </c>
      <c r="T4222" s="21">
        <f t="shared" si="1181"/>
        <v>86.147999999999996</v>
      </c>
      <c r="U4222" s="37">
        <f>VLOOKUP(Time_Zone, 'LSTM LookUp'!$B$5:$D$8, 3, FALSE)</f>
        <v>-75</v>
      </c>
      <c r="V4222" s="21">
        <f t="shared" si="1191"/>
        <v>-2.2818716284006531</v>
      </c>
      <c r="W4222" s="21">
        <f t="shared" si="1182"/>
        <v>-4.4224679071001649</v>
      </c>
      <c r="X4222" s="21">
        <f t="shared" si="1183"/>
        <v>0</v>
      </c>
      <c r="Y4222" s="21">
        <f t="shared" si="1184"/>
        <v>0</v>
      </c>
      <c r="Z4222" s="21">
        <f t="shared" si="1192"/>
        <v>0</v>
      </c>
      <c r="AA4222" s="21">
        <f t="shared" si="1185"/>
        <v>0</v>
      </c>
      <c r="AB4222" s="21">
        <f t="shared" si="1186"/>
        <v>0</v>
      </c>
      <c r="AC4222" s="21">
        <f t="shared" si="1187"/>
        <v>0</v>
      </c>
      <c r="AD4222" s="21">
        <f t="shared" si="1193"/>
        <v>0</v>
      </c>
      <c r="AE4222" s="21" t="str">
        <f t="shared" si="1188"/>
        <v>6/25/1:00</v>
      </c>
    </row>
    <row r="4223" spans="2:31">
      <c r="B4223" s="37">
        <v>6</v>
      </c>
      <c r="C4223" s="38">
        <v>25</v>
      </c>
      <c r="D4223" s="39">
        <v>2</v>
      </c>
      <c r="E4223" s="17">
        <v>10</v>
      </c>
      <c r="F4223" s="17">
        <v>0</v>
      </c>
      <c r="G4223" s="17">
        <v>0</v>
      </c>
      <c r="H4223" s="37">
        <f t="shared" si="1176"/>
        <v>50</v>
      </c>
      <c r="I4223" s="37">
        <f>IF(H4223&lt;'Roof Calculator'!$G$8, 1, 0)</f>
        <v>1</v>
      </c>
      <c r="J4223" s="37">
        <f>IF(H4223&gt;='Roof Calculator'!$G$8, 1, 0)</f>
        <v>0</v>
      </c>
      <c r="K4223" s="37">
        <f t="shared" si="1177"/>
        <v>50</v>
      </c>
      <c r="L4223" s="37">
        <f t="shared" si="1178"/>
        <v>0</v>
      </c>
      <c r="M4223" s="37">
        <v>0</v>
      </c>
      <c r="N4223" s="37">
        <f t="shared" si="1179"/>
        <v>0</v>
      </c>
      <c r="O4223" s="37">
        <v>0</v>
      </c>
      <c r="P4223" s="37">
        <v>0</v>
      </c>
      <c r="Q4223" s="21">
        <f t="shared" si="1180"/>
        <v>39.790999999999997</v>
      </c>
      <c r="R4223" s="21">
        <f t="shared" si="1189"/>
        <v>176.04166666666154</v>
      </c>
      <c r="S4223" s="21">
        <f t="shared" si="1190"/>
        <v>23.397088450899425</v>
      </c>
      <c r="T4223" s="21">
        <f t="shared" si="1181"/>
        <v>86.147999999999996</v>
      </c>
      <c r="U4223" s="37">
        <f>VLOOKUP(Time_Zone, 'LSTM LookUp'!$B$5:$D$8, 3, FALSE)</f>
        <v>-75</v>
      </c>
      <c r="V4223" s="21">
        <f t="shared" si="1191"/>
        <v>-2.2904517911946156</v>
      </c>
      <c r="W4223" s="21">
        <f t="shared" si="1182"/>
        <v>10.57538705220133</v>
      </c>
      <c r="X4223" s="21">
        <f t="shared" si="1183"/>
        <v>0</v>
      </c>
      <c r="Y4223" s="21">
        <f t="shared" si="1184"/>
        <v>0</v>
      </c>
      <c r="Z4223" s="21">
        <f t="shared" si="1192"/>
        <v>0</v>
      </c>
      <c r="AA4223" s="21">
        <f t="shared" si="1185"/>
        <v>0</v>
      </c>
      <c r="AB4223" s="21">
        <f t="shared" si="1186"/>
        <v>0</v>
      </c>
      <c r="AC4223" s="21">
        <f t="shared" si="1187"/>
        <v>0</v>
      </c>
      <c r="AD4223" s="21">
        <f t="shared" si="1193"/>
        <v>0</v>
      </c>
      <c r="AE4223" s="21" t="str">
        <f t="shared" si="1188"/>
        <v>6/25/2:00</v>
      </c>
    </row>
    <row r="4224" spans="2:31">
      <c r="B4224" s="37">
        <v>6</v>
      </c>
      <c r="C4224" s="38">
        <v>25</v>
      </c>
      <c r="D4224" s="39">
        <v>3</v>
      </c>
      <c r="E4224" s="17">
        <v>9.4</v>
      </c>
      <c r="F4224" s="17">
        <v>0</v>
      </c>
      <c r="G4224" s="17">
        <v>0</v>
      </c>
      <c r="H4224" s="37">
        <f t="shared" si="1176"/>
        <v>48.92</v>
      </c>
      <c r="I4224" s="37">
        <f>IF(H4224&lt;'Roof Calculator'!$G$8, 1, 0)</f>
        <v>1</v>
      </c>
      <c r="J4224" s="37">
        <f>IF(H4224&gt;='Roof Calculator'!$G$8, 1, 0)</f>
        <v>0</v>
      </c>
      <c r="K4224" s="37">
        <f t="shared" si="1177"/>
        <v>48.92</v>
      </c>
      <c r="L4224" s="37">
        <f t="shared" si="1178"/>
        <v>0</v>
      </c>
      <c r="M4224" s="37">
        <v>0</v>
      </c>
      <c r="N4224" s="37">
        <f t="shared" si="1179"/>
        <v>0</v>
      </c>
      <c r="O4224" s="37">
        <v>0</v>
      </c>
      <c r="P4224" s="37">
        <v>0</v>
      </c>
      <c r="Q4224" s="21">
        <f t="shared" si="1180"/>
        <v>39.790999999999997</v>
      </c>
      <c r="R4224" s="21">
        <f t="shared" si="1189"/>
        <v>176.0833333333282</v>
      </c>
      <c r="S4224" s="21">
        <f t="shared" si="1190"/>
        <v>23.395919833361631</v>
      </c>
      <c r="T4224" s="21">
        <f t="shared" si="1181"/>
        <v>86.147999999999996</v>
      </c>
      <c r="U4224" s="37">
        <f>VLOOKUP(Time_Zone, 'LSTM LookUp'!$B$5:$D$8, 3, FALSE)</f>
        <v>-75</v>
      </c>
      <c r="V4224" s="21">
        <f t="shared" si="1191"/>
        <v>-2.2990287927338731</v>
      </c>
      <c r="W4224" s="21">
        <f t="shared" si="1182"/>
        <v>25.573242801816505</v>
      </c>
      <c r="X4224" s="21">
        <f t="shared" si="1183"/>
        <v>0</v>
      </c>
      <c r="Y4224" s="21">
        <f t="shared" si="1184"/>
        <v>0</v>
      </c>
      <c r="Z4224" s="21">
        <f t="shared" si="1192"/>
        <v>0</v>
      </c>
      <c r="AA4224" s="21">
        <f t="shared" si="1185"/>
        <v>0</v>
      </c>
      <c r="AB4224" s="21">
        <f t="shared" si="1186"/>
        <v>0</v>
      </c>
      <c r="AC4224" s="21">
        <f t="shared" si="1187"/>
        <v>0</v>
      </c>
      <c r="AD4224" s="21">
        <f t="shared" si="1193"/>
        <v>0</v>
      </c>
      <c r="AE4224" s="21" t="str">
        <f t="shared" si="1188"/>
        <v>6/25/3:00</v>
      </c>
    </row>
    <row r="4225" spans="2:31">
      <c r="B4225" s="37">
        <v>6</v>
      </c>
      <c r="C4225" s="38">
        <v>25</v>
      </c>
      <c r="D4225" s="39">
        <v>4</v>
      </c>
      <c r="E4225" s="17">
        <v>8.9</v>
      </c>
      <c r="F4225" s="17">
        <v>0</v>
      </c>
      <c r="G4225" s="17">
        <v>0</v>
      </c>
      <c r="H4225" s="37">
        <f t="shared" si="1176"/>
        <v>48.02</v>
      </c>
      <c r="I4225" s="37">
        <f>IF(H4225&lt;'Roof Calculator'!$G$8, 1, 0)</f>
        <v>1</v>
      </c>
      <c r="J4225" s="37">
        <f>IF(H4225&gt;='Roof Calculator'!$G$8, 1, 0)</f>
        <v>0</v>
      </c>
      <c r="K4225" s="37">
        <f t="shared" si="1177"/>
        <v>48.02</v>
      </c>
      <c r="L4225" s="37">
        <f t="shared" si="1178"/>
        <v>0</v>
      </c>
      <c r="M4225" s="37">
        <v>0</v>
      </c>
      <c r="N4225" s="37">
        <f t="shared" si="1179"/>
        <v>0</v>
      </c>
      <c r="O4225" s="37">
        <v>0</v>
      </c>
      <c r="P4225" s="37">
        <v>0</v>
      </c>
      <c r="Q4225" s="21">
        <f t="shared" si="1180"/>
        <v>39.790999999999997</v>
      </c>
      <c r="R4225" s="21">
        <f t="shared" si="1189"/>
        <v>176.12499999999486</v>
      </c>
      <c r="S4225" s="21">
        <f t="shared" si="1190"/>
        <v>23.394738473173053</v>
      </c>
      <c r="T4225" s="21">
        <f t="shared" si="1181"/>
        <v>86.147999999999996</v>
      </c>
      <c r="U4225" s="37">
        <f>VLOOKUP(Time_Zone, 'LSTM LookUp'!$B$5:$D$8, 3, FALSE)</f>
        <v>-75</v>
      </c>
      <c r="V4225" s="21">
        <f t="shared" si="1191"/>
        <v>-2.3076026069416526</v>
      </c>
      <c r="W4225" s="21">
        <f t="shared" si="1182"/>
        <v>40.571099348264603</v>
      </c>
      <c r="X4225" s="21">
        <f t="shared" si="1183"/>
        <v>0</v>
      </c>
      <c r="Y4225" s="21">
        <f t="shared" si="1184"/>
        <v>0</v>
      </c>
      <c r="Z4225" s="21">
        <f t="shared" si="1192"/>
        <v>0</v>
      </c>
      <c r="AA4225" s="21">
        <f t="shared" si="1185"/>
        <v>0</v>
      </c>
      <c r="AB4225" s="21">
        <f t="shared" si="1186"/>
        <v>0</v>
      </c>
      <c r="AC4225" s="21">
        <f t="shared" si="1187"/>
        <v>0</v>
      </c>
      <c r="AD4225" s="21">
        <f t="shared" si="1193"/>
        <v>0</v>
      </c>
      <c r="AE4225" s="21" t="str">
        <f t="shared" si="1188"/>
        <v>6/25/4:00</v>
      </c>
    </row>
    <row r="4226" spans="2:31">
      <c r="B4226" s="37">
        <v>6</v>
      </c>
      <c r="C4226" s="38">
        <v>25</v>
      </c>
      <c r="D4226" s="39">
        <v>5</v>
      </c>
      <c r="E4226" s="17">
        <v>9.4</v>
      </c>
      <c r="F4226" s="17">
        <v>0</v>
      </c>
      <c r="G4226" s="17">
        <v>0</v>
      </c>
      <c r="H4226" s="37">
        <f t="shared" si="1176"/>
        <v>48.92</v>
      </c>
      <c r="I4226" s="37">
        <f>IF(H4226&lt;'Roof Calculator'!$G$8, 1, 0)</f>
        <v>1</v>
      </c>
      <c r="J4226" s="37">
        <f>IF(H4226&gt;='Roof Calculator'!$G$8, 1, 0)</f>
        <v>0</v>
      </c>
      <c r="K4226" s="37">
        <f t="shared" si="1177"/>
        <v>48.92</v>
      </c>
      <c r="L4226" s="37">
        <f t="shared" si="1178"/>
        <v>0</v>
      </c>
      <c r="M4226" s="37">
        <v>0</v>
      </c>
      <c r="N4226" s="37">
        <f t="shared" si="1179"/>
        <v>0</v>
      </c>
      <c r="O4226" s="37">
        <v>0</v>
      </c>
      <c r="P4226" s="37">
        <v>0</v>
      </c>
      <c r="Q4226" s="21">
        <f t="shared" si="1180"/>
        <v>39.790999999999997</v>
      </c>
      <c r="R4226" s="21">
        <f t="shared" si="1189"/>
        <v>176.16666666666151</v>
      </c>
      <c r="S4226" s="21">
        <f t="shared" si="1190"/>
        <v>23.393544371281944</v>
      </c>
      <c r="T4226" s="21">
        <f t="shared" si="1181"/>
        <v>86.147999999999996</v>
      </c>
      <c r="U4226" s="37">
        <f>VLOOKUP(Time_Zone, 'LSTM LookUp'!$B$5:$D$8, 3, FALSE)</f>
        <v>-75</v>
      </c>
      <c r="V4226" s="21">
        <f t="shared" si="1191"/>
        <v>-2.3161732077469543</v>
      </c>
      <c r="W4226" s="21">
        <f t="shared" si="1182"/>
        <v>55.568956698063261</v>
      </c>
      <c r="X4226" s="21">
        <f t="shared" si="1183"/>
        <v>0</v>
      </c>
      <c r="Y4226" s="21">
        <f t="shared" si="1184"/>
        <v>0</v>
      </c>
      <c r="Z4226" s="21">
        <f t="shared" si="1192"/>
        <v>0</v>
      </c>
      <c r="AA4226" s="21">
        <f t="shared" si="1185"/>
        <v>0</v>
      </c>
      <c r="AB4226" s="21">
        <f t="shared" si="1186"/>
        <v>0</v>
      </c>
      <c r="AC4226" s="21">
        <f t="shared" si="1187"/>
        <v>0</v>
      </c>
      <c r="AD4226" s="21">
        <f t="shared" si="1193"/>
        <v>0</v>
      </c>
      <c r="AE4226" s="21" t="str">
        <f t="shared" si="1188"/>
        <v>6/25/5:00</v>
      </c>
    </row>
    <row r="4227" spans="2:31">
      <c r="B4227" s="37">
        <v>6</v>
      </c>
      <c r="C4227" s="38">
        <v>25</v>
      </c>
      <c r="D4227" s="39">
        <v>6</v>
      </c>
      <c r="E4227" s="17">
        <v>9.4</v>
      </c>
      <c r="F4227" s="17">
        <v>15</v>
      </c>
      <c r="G4227" s="17">
        <v>91</v>
      </c>
      <c r="H4227" s="37">
        <f t="shared" si="1176"/>
        <v>48.92</v>
      </c>
      <c r="I4227" s="37">
        <f>IF(H4227&lt;'Roof Calculator'!$G$8, 1, 0)</f>
        <v>1</v>
      </c>
      <c r="J4227" s="37">
        <f>IF(H4227&gt;='Roof Calculator'!$G$8, 1, 0)</f>
        <v>0</v>
      </c>
      <c r="K4227" s="37">
        <f t="shared" si="1177"/>
        <v>48.92</v>
      </c>
      <c r="L4227" s="37">
        <f t="shared" si="1178"/>
        <v>0</v>
      </c>
      <c r="M4227" s="37">
        <v>0</v>
      </c>
      <c r="N4227" s="37">
        <f t="shared" si="1179"/>
        <v>15</v>
      </c>
      <c r="O4227" s="37">
        <v>0</v>
      </c>
      <c r="P4227" s="37">
        <v>0</v>
      </c>
      <c r="Q4227" s="21">
        <f t="shared" si="1180"/>
        <v>39.790999999999997</v>
      </c>
      <c r="R4227" s="21">
        <f t="shared" si="1189"/>
        <v>176.20833333332817</v>
      </c>
      <c r="S4227" s="21">
        <f t="shared" si="1190"/>
        <v>23.392337528646724</v>
      </c>
      <c r="T4227" s="21">
        <f t="shared" si="1181"/>
        <v>86.147999999999996</v>
      </c>
      <c r="U4227" s="37">
        <f>VLOOKUP(Time_Zone, 'LSTM LookUp'!$B$5:$D$8, 3, FALSE)</f>
        <v>-75</v>
      </c>
      <c r="V4227" s="21">
        <f t="shared" si="1191"/>
        <v>-2.3247405690845939</v>
      </c>
      <c r="W4227" s="21">
        <f t="shared" si="1182"/>
        <v>70.566814857728815</v>
      </c>
      <c r="X4227" s="21">
        <f t="shared" si="1183"/>
        <v>44.474117972675629</v>
      </c>
      <c r="Y4227" s="21">
        <f t="shared" si="1184"/>
        <v>59.474117972675629</v>
      </c>
      <c r="Z4227" s="21">
        <f t="shared" si="1192"/>
        <v>18.852256644627392</v>
      </c>
      <c r="AA4227" s="21">
        <f t="shared" si="1185"/>
        <v>18.852256644627392</v>
      </c>
      <c r="AB4227" s="21">
        <f t="shared" si="1186"/>
        <v>0</v>
      </c>
      <c r="AC4227" s="21">
        <f t="shared" si="1187"/>
        <v>0</v>
      </c>
      <c r="AD4227" s="21">
        <f t="shared" si="1193"/>
        <v>0</v>
      </c>
      <c r="AE4227" s="21" t="str">
        <f t="shared" si="1188"/>
        <v>6/25/6:00</v>
      </c>
    </row>
    <row r="4228" spans="2:31">
      <c r="B4228" s="37">
        <v>6</v>
      </c>
      <c r="C4228" s="38">
        <v>25</v>
      </c>
      <c r="D4228" s="39">
        <v>7</v>
      </c>
      <c r="E4228" s="17">
        <v>11.7</v>
      </c>
      <c r="F4228" s="17">
        <v>42</v>
      </c>
      <c r="G4228" s="17">
        <v>472</v>
      </c>
      <c r="H4228" s="37">
        <f t="shared" si="1176"/>
        <v>53.06</v>
      </c>
      <c r="I4228" s="37">
        <f>IF(H4228&lt;'Roof Calculator'!$G$8, 1, 0)</f>
        <v>1</v>
      </c>
      <c r="J4228" s="37">
        <f>IF(H4228&gt;='Roof Calculator'!$G$8, 1, 0)</f>
        <v>0</v>
      </c>
      <c r="K4228" s="37">
        <f t="shared" si="1177"/>
        <v>53.06</v>
      </c>
      <c r="L4228" s="37">
        <f t="shared" si="1178"/>
        <v>0</v>
      </c>
      <c r="M4228" s="37">
        <v>0</v>
      </c>
      <c r="N4228" s="37">
        <f t="shared" si="1179"/>
        <v>42</v>
      </c>
      <c r="O4228" s="37">
        <v>0</v>
      </c>
      <c r="P4228" s="37">
        <v>0</v>
      </c>
      <c r="Q4228" s="21">
        <f t="shared" si="1180"/>
        <v>39.790999999999997</v>
      </c>
      <c r="R4228" s="21">
        <f t="shared" si="1189"/>
        <v>176.24999999999483</v>
      </c>
      <c r="S4228" s="21">
        <f t="shared" si="1190"/>
        <v>23.391117946236015</v>
      </c>
      <c r="T4228" s="21">
        <f t="shared" si="1181"/>
        <v>86.147999999999996</v>
      </c>
      <c r="U4228" s="37">
        <f>VLOOKUP(Time_Zone, 'LSTM LookUp'!$B$5:$D$8, 3, FALSE)</f>
        <v>-75</v>
      </c>
      <c r="V4228" s="21">
        <f t="shared" si="1191"/>
        <v>-2.3333046648952704</v>
      </c>
      <c r="W4228" s="21">
        <f t="shared" si="1182"/>
        <v>85.564673833776169</v>
      </c>
      <c r="X4228" s="21">
        <f t="shared" si="1183"/>
        <v>145.66756645831174</v>
      </c>
      <c r="Y4228" s="21">
        <f t="shared" si="1184"/>
        <v>187.66756645831174</v>
      </c>
      <c r="Z4228" s="21">
        <f t="shared" si="1192"/>
        <v>59.487340835726457</v>
      </c>
      <c r="AA4228" s="21">
        <f t="shared" si="1185"/>
        <v>59.487340835726457</v>
      </c>
      <c r="AB4228" s="21">
        <f t="shared" si="1186"/>
        <v>0</v>
      </c>
      <c r="AC4228" s="21">
        <f t="shared" si="1187"/>
        <v>0</v>
      </c>
      <c r="AD4228" s="21">
        <f t="shared" si="1193"/>
        <v>0</v>
      </c>
      <c r="AE4228" s="21" t="str">
        <f t="shared" si="1188"/>
        <v>6/25/7:00</v>
      </c>
    </row>
    <row r="4229" spans="2:31">
      <c r="B4229" s="37">
        <v>6</v>
      </c>
      <c r="C4229" s="38">
        <v>25</v>
      </c>
      <c r="D4229" s="39">
        <v>8</v>
      </c>
      <c r="E4229" s="17">
        <v>15</v>
      </c>
      <c r="F4229" s="17">
        <v>65</v>
      </c>
      <c r="G4229" s="17">
        <v>682</v>
      </c>
      <c r="H4229" s="37">
        <f t="shared" si="1176"/>
        <v>59</v>
      </c>
      <c r="I4229" s="37">
        <f>IF(H4229&lt;'Roof Calculator'!$G$8, 1, 0)</f>
        <v>0</v>
      </c>
      <c r="J4229" s="37">
        <f>IF(H4229&gt;='Roof Calculator'!$G$8, 1, 0)</f>
        <v>1</v>
      </c>
      <c r="K4229" s="37">
        <f t="shared" si="1177"/>
        <v>0</v>
      </c>
      <c r="L4229" s="37">
        <f t="shared" si="1178"/>
        <v>59</v>
      </c>
      <c r="M4229" s="37">
        <v>0</v>
      </c>
      <c r="N4229" s="37">
        <f t="shared" si="1179"/>
        <v>65</v>
      </c>
      <c r="O4229" s="37">
        <v>0</v>
      </c>
      <c r="P4229" s="37">
        <v>0</v>
      </c>
      <c r="Q4229" s="21">
        <f t="shared" si="1180"/>
        <v>39.790999999999997</v>
      </c>
      <c r="R4229" s="21">
        <f t="shared" si="1189"/>
        <v>176.29166666666148</v>
      </c>
      <c r="S4229" s="21">
        <f t="shared" si="1190"/>
        <v>23.389885625028562</v>
      </c>
      <c r="T4229" s="21">
        <f t="shared" si="1181"/>
        <v>86.147999999999996</v>
      </c>
      <c r="U4229" s="37">
        <f>VLOOKUP(Time_Zone, 'LSTM LookUp'!$B$5:$D$8, 3, FALSE)</f>
        <v>-75</v>
      </c>
      <c r="V4229" s="21">
        <f t="shared" si="1191"/>
        <v>-2.3418654691256178</v>
      </c>
      <c r="W4229" s="21">
        <f t="shared" si="1182"/>
        <v>100.56253363271857</v>
      </c>
      <c r="X4229" s="21">
        <f t="shared" si="1183"/>
        <v>85.106590912589681</v>
      </c>
      <c r="Y4229" s="21">
        <f t="shared" si="1184"/>
        <v>150.1065909125897</v>
      </c>
      <c r="Z4229" s="21">
        <f t="shared" si="1192"/>
        <v>47.581167613689708</v>
      </c>
      <c r="AA4229" s="21">
        <f t="shared" si="1185"/>
        <v>0</v>
      </c>
      <c r="AB4229" s="21">
        <f t="shared" si="1186"/>
        <v>47.581167613689708</v>
      </c>
      <c r="AC4229" s="21">
        <f t="shared" si="1187"/>
        <v>59</v>
      </c>
      <c r="AD4229" s="21">
        <f t="shared" si="1193"/>
        <v>47.581167613689708</v>
      </c>
      <c r="AE4229" s="21" t="str">
        <f t="shared" si="1188"/>
        <v>6/25/8:00</v>
      </c>
    </row>
    <row r="4230" spans="2:31">
      <c r="B4230" s="37">
        <v>6</v>
      </c>
      <c r="C4230" s="38">
        <v>25</v>
      </c>
      <c r="D4230" s="39">
        <v>9</v>
      </c>
      <c r="E4230" s="17">
        <v>16.7</v>
      </c>
      <c r="F4230" s="17">
        <v>86</v>
      </c>
      <c r="G4230" s="17">
        <v>786</v>
      </c>
      <c r="H4230" s="37">
        <f t="shared" si="1176"/>
        <v>62.059999999999995</v>
      </c>
      <c r="I4230" s="37">
        <f>IF(H4230&lt;'Roof Calculator'!$G$8, 1, 0)</f>
        <v>0</v>
      </c>
      <c r="J4230" s="37">
        <f>IF(H4230&gt;='Roof Calculator'!$G$8, 1, 0)</f>
        <v>1</v>
      </c>
      <c r="K4230" s="37">
        <f t="shared" si="1177"/>
        <v>0</v>
      </c>
      <c r="L4230" s="37">
        <f t="shared" si="1178"/>
        <v>62.059999999999995</v>
      </c>
      <c r="M4230" s="37">
        <v>0</v>
      </c>
      <c r="N4230" s="37">
        <f t="shared" si="1179"/>
        <v>86</v>
      </c>
      <c r="O4230" s="37">
        <v>0</v>
      </c>
      <c r="P4230" s="37">
        <v>0</v>
      </c>
      <c r="Q4230" s="21">
        <f t="shared" si="1180"/>
        <v>39.790999999999997</v>
      </c>
      <c r="R4230" s="21">
        <f t="shared" si="1189"/>
        <v>176.33333333332814</v>
      </c>
      <c r="S4230" s="21">
        <f t="shared" si="1190"/>
        <v>23.388640566013304</v>
      </c>
      <c r="T4230" s="21">
        <f t="shared" si="1181"/>
        <v>86.147999999999996</v>
      </c>
      <c r="U4230" s="37">
        <f>VLOOKUP(Time_Zone, 'LSTM LookUp'!$B$5:$D$8, 3, FALSE)</f>
        <v>-75</v>
      </c>
      <c r="V4230" s="21">
        <f t="shared" si="1191"/>
        <v>-2.3504229557282761</v>
      </c>
      <c r="W4230" s="21">
        <f t="shared" si="1182"/>
        <v>115.56039426106796</v>
      </c>
      <c r="X4230" s="21">
        <f t="shared" si="1183"/>
        <v>-39.484145210012066</v>
      </c>
      <c r="Y4230" s="21">
        <f t="shared" si="1184"/>
        <v>46.515854789987934</v>
      </c>
      <c r="Z4230" s="21">
        <f t="shared" si="1192"/>
        <v>14.744713539895841</v>
      </c>
      <c r="AA4230" s="21">
        <f t="shared" si="1185"/>
        <v>0</v>
      </c>
      <c r="AB4230" s="21">
        <f t="shared" si="1186"/>
        <v>14.744713539895841</v>
      </c>
      <c r="AC4230" s="21">
        <f t="shared" si="1187"/>
        <v>62.059999999999995</v>
      </c>
      <c r="AD4230" s="21">
        <f t="shared" si="1193"/>
        <v>14.744713539895841</v>
      </c>
      <c r="AE4230" s="21" t="str">
        <f t="shared" si="1188"/>
        <v>6/25/9:00</v>
      </c>
    </row>
    <row r="4231" spans="2:31">
      <c r="B4231" s="37">
        <v>6</v>
      </c>
      <c r="C4231" s="38">
        <v>25</v>
      </c>
      <c r="D4231" s="39">
        <v>10</v>
      </c>
      <c r="E4231" s="17">
        <v>18.3</v>
      </c>
      <c r="F4231" s="17">
        <v>185</v>
      </c>
      <c r="G4231" s="17">
        <v>690</v>
      </c>
      <c r="H4231" s="37">
        <f t="shared" si="1176"/>
        <v>64.94</v>
      </c>
      <c r="I4231" s="37">
        <f>IF(H4231&lt;'Roof Calculator'!$G$8, 1, 0)</f>
        <v>0</v>
      </c>
      <c r="J4231" s="37">
        <f>IF(H4231&gt;='Roof Calculator'!$G$8, 1, 0)</f>
        <v>1</v>
      </c>
      <c r="K4231" s="37">
        <f t="shared" si="1177"/>
        <v>0</v>
      </c>
      <c r="L4231" s="37">
        <f t="shared" si="1178"/>
        <v>64.94</v>
      </c>
      <c r="M4231" s="37">
        <v>0</v>
      </c>
      <c r="N4231" s="37">
        <f t="shared" si="1179"/>
        <v>185</v>
      </c>
      <c r="O4231" s="37">
        <v>0</v>
      </c>
      <c r="P4231" s="37">
        <v>0</v>
      </c>
      <c r="Q4231" s="21">
        <f t="shared" si="1180"/>
        <v>39.790999999999997</v>
      </c>
      <c r="R4231" s="21">
        <f t="shared" si="1189"/>
        <v>176.3749999999948</v>
      </c>
      <c r="S4231" s="21">
        <f t="shared" si="1190"/>
        <v>23.387382770189326</v>
      </c>
      <c r="T4231" s="21">
        <f t="shared" si="1181"/>
        <v>86.147999999999996</v>
      </c>
      <c r="U4231" s="37">
        <f>VLOOKUP(Time_Zone, 'LSTM LookUp'!$B$5:$D$8, 3, FALSE)</f>
        <v>-75</v>
      </c>
      <c r="V4231" s="21">
        <f t="shared" si="1191"/>
        <v>-2.3589770986619314</v>
      </c>
      <c r="W4231" s="21">
        <f t="shared" si="1182"/>
        <v>130.5582557253345</v>
      </c>
      <c r="X4231" s="21">
        <f t="shared" si="1183"/>
        <v>-141.12619109839716</v>
      </c>
      <c r="Y4231" s="21">
        <f t="shared" si="1184"/>
        <v>43.873808901602843</v>
      </c>
      <c r="Z4231" s="21">
        <f t="shared" si="1192"/>
        <v>13.907231138263557</v>
      </c>
      <c r="AA4231" s="21">
        <f t="shared" si="1185"/>
        <v>0</v>
      </c>
      <c r="AB4231" s="21">
        <f t="shared" si="1186"/>
        <v>13.907231138263557</v>
      </c>
      <c r="AC4231" s="21">
        <f t="shared" si="1187"/>
        <v>64.94</v>
      </c>
      <c r="AD4231" s="21">
        <f t="shared" si="1193"/>
        <v>13.907231138263557</v>
      </c>
      <c r="AE4231" s="21" t="str">
        <f t="shared" si="1188"/>
        <v>6/25/10:00</v>
      </c>
    </row>
    <row r="4232" spans="2:31">
      <c r="B4232" s="37">
        <v>6</v>
      </c>
      <c r="C4232" s="38">
        <v>25</v>
      </c>
      <c r="D4232" s="39">
        <v>11</v>
      </c>
      <c r="E4232" s="17">
        <v>20.6</v>
      </c>
      <c r="F4232" s="17">
        <v>219</v>
      </c>
      <c r="G4232" s="17">
        <v>699</v>
      </c>
      <c r="H4232" s="37">
        <f t="shared" si="1176"/>
        <v>69.08</v>
      </c>
      <c r="I4232" s="37">
        <f>IF(H4232&lt;'Roof Calculator'!$G$8, 1, 0)</f>
        <v>0</v>
      </c>
      <c r="J4232" s="37">
        <f>IF(H4232&gt;='Roof Calculator'!$G$8, 1, 0)</f>
        <v>1</v>
      </c>
      <c r="K4232" s="37">
        <f t="shared" si="1177"/>
        <v>0</v>
      </c>
      <c r="L4232" s="37">
        <f t="shared" si="1178"/>
        <v>69.08</v>
      </c>
      <c r="M4232" s="37">
        <v>0</v>
      </c>
      <c r="N4232" s="37">
        <f t="shared" si="1179"/>
        <v>219</v>
      </c>
      <c r="O4232" s="37">
        <v>0</v>
      </c>
      <c r="P4232" s="37">
        <v>0</v>
      </c>
      <c r="Q4232" s="21">
        <f t="shared" si="1180"/>
        <v>39.790999999999997</v>
      </c>
      <c r="R4232" s="21">
        <f t="shared" si="1189"/>
        <v>176.41666666666146</v>
      </c>
      <c r="S4232" s="21">
        <f t="shared" si="1190"/>
        <v>23.386112238565868</v>
      </c>
      <c r="T4232" s="21">
        <f t="shared" si="1181"/>
        <v>86.147999999999996</v>
      </c>
      <c r="U4232" s="37">
        <f>VLOOKUP(Time_Zone, 'LSTM LookUp'!$B$5:$D$8, 3, FALSE)</f>
        <v>-75</v>
      </c>
      <c r="V4232" s="21">
        <f t="shared" si="1191"/>
        <v>-2.3675278718913821</v>
      </c>
      <c r="W4232" s="21">
        <f t="shared" si="1182"/>
        <v>145.55611803202711</v>
      </c>
      <c r="X4232" s="21">
        <f t="shared" si="1183"/>
        <v>-228.98396054826787</v>
      </c>
      <c r="Y4232" s="21">
        <f t="shared" si="1184"/>
        <v>-9.9839605482678735</v>
      </c>
      <c r="Z4232" s="21">
        <f t="shared" si="1192"/>
        <v>-3.1647411176783709</v>
      </c>
      <c r="AA4232" s="21">
        <f t="shared" si="1185"/>
        <v>0</v>
      </c>
      <c r="AB4232" s="21">
        <f t="shared" si="1186"/>
        <v>-3.1647411176783709</v>
      </c>
      <c r="AC4232" s="21">
        <f t="shared" si="1187"/>
        <v>69.08</v>
      </c>
      <c r="AD4232" s="21">
        <f t="shared" si="1193"/>
        <v>-3.1647411176783709</v>
      </c>
      <c r="AE4232" s="21" t="str">
        <f t="shared" si="1188"/>
        <v>6/25/11:00</v>
      </c>
    </row>
    <row r="4233" spans="2:31">
      <c r="B4233" s="37">
        <v>6</v>
      </c>
      <c r="C4233" s="38">
        <v>25</v>
      </c>
      <c r="D4233" s="39">
        <v>12</v>
      </c>
      <c r="E4233" s="17">
        <v>21.1</v>
      </c>
      <c r="F4233" s="17">
        <v>234</v>
      </c>
      <c r="G4233" s="17">
        <v>743</v>
      </c>
      <c r="H4233" s="37">
        <f t="shared" si="1176"/>
        <v>69.98</v>
      </c>
      <c r="I4233" s="37">
        <f>IF(H4233&lt;'Roof Calculator'!$G$8, 1, 0)</f>
        <v>0</v>
      </c>
      <c r="J4233" s="37">
        <f>IF(H4233&gt;='Roof Calculator'!$G$8, 1, 0)</f>
        <v>1</v>
      </c>
      <c r="K4233" s="37">
        <f t="shared" si="1177"/>
        <v>0</v>
      </c>
      <c r="L4233" s="37">
        <f t="shared" si="1178"/>
        <v>69.98</v>
      </c>
      <c r="M4233" s="37">
        <v>0</v>
      </c>
      <c r="N4233" s="37">
        <f t="shared" si="1179"/>
        <v>234</v>
      </c>
      <c r="O4233" s="37">
        <v>0</v>
      </c>
      <c r="P4233" s="37">
        <v>0</v>
      </c>
      <c r="Q4233" s="21">
        <f t="shared" si="1180"/>
        <v>39.790999999999997</v>
      </c>
      <c r="R4233" s="21">
        <f t="shared" si="1189"/>
        <v>176.45833333332811</v>
      </c>
      <c r="S4233" s="21">
        <f t="shared" si="1190"/>
        <v>23.384828972162346</v>
      </c>
      <c r="T4233" s="21">
        <f t="shared" si="1181"/>
        <v>86.147999999999996</v>
      </c>
      <c r="U4233" s="37">
        <f>VLOOKUP(Time_Zone, 'LSTM LookUp'!$B$5:$D$8, 3, FALSE)</f>
        <v>-75</v>
      </c>
      <c r="V4233" s="21">
        <f t="shared" si="1191"/>
        <v>-2.3760752493876058</v>
      </c>
      <c r="W4233" s="21">
        <f t="shared" si="1182"/>
        <v>160.55398118765314</v>
      </c>
      <c r="X4233" s="21">
        <f t="shared" si="1183"/>
        <v>-305.38963759710629</v>
      </c>
      <c r="Y4233" s="21">
        <f t="shared" si="1184"/>
        <v>-71.389637597106287</v>
      </c>
      <c r="Z4233" s="21">
        <f t="shared" si="1192"/>
        <v>-22.629268253560632</v>
      </c>
      <c r="AA4233" s="21">
        <f t="shared" si="1185"/>
        <v>0</v>
      </c>
      <c r="AB4233" s="21">
        <f t="shared" si="1186"/>
        <v>-22.629268253560632</v>
      </c>
      <c r="AC4233" s="21">
        <f t="shared" si="1187"/>
        <v>69.98</v>
      </c>
      <c r="AD4233" s="21">
        <f t="shared" si="1193"/>
        <v>-22.629268253560632</v>
      </c>
      <c r="AE4233" s="21" t="str">
        <f t="shared" si="1188"/>
        <v>6/25/12:00</v>
      </c>
    </row>
    <row r="4234" spans="2:31">
      <c r="B4234" s="37">
        <v>6</v>
      </c>
      <c r="C4234" s="38">
        <v>25</v>
      </c>
      <c r="D4234" s="39">
        <v>13</v>
      </c>
      <c r="E4234" s="17">
        <v>22.8</v>
      </c>
      <c r="F4234" s="17">
        <v>293</v>
      </c>
      <c r="G4234" s="17">
        <v>669</v>
      </c>
      <c r="H4234" s="37">
        <f t="shared" si="1176"/>
        <v>73.040000000000006</v>
      </c>
      <c r="I4234" s="37">
        <f>IF(H4234&lt;'Roof Calculator'!$G$8, 1, 0)</f>
        <v>0</v>
      </c>
      <c r="J4234" s="37">
        <f>IF(H4234&gt;='Roof Calculator'!$G$8, 1, 0)</f>
        <v>1</v>
      </c>
      <c r="K4234" s="37">
        <f t="shared" si="1177"/>
        <v>0</v>
      </c>
      <c r="L4234" s="37">
        <f t="shared" si="1178"/>
        <v>73.040000000000006</v>
      </c>
      <c r="M4234" s="37">
        <v>0</v>
      </c>
      <c r="N4234" s="37">
        <f t="shared" si="1179"/>
        <v>293</v>
      </c>
      <c r="O4234" s="37">
        <v>0</v>
      </c>
      <c r="P4234" s="37">
        <v>0</v>
      </c>
      <c r="Q4234" s="21">
        <f t="shared" si="1180"/>
        <v>39.790999999999997</v>
      </c>
      <c r="R4234" s="21">
        <f t="shared" si="1189"/>
        <v>176.49999999999477</v>
      </c>
      <c r="S4234" s="21">
        <f t="shared" si="1190"/>
        <v>23.3835329720083</v>
      </c>
      <c r="T4234" s="21">
        <f t="shared" si="1181"/>
        <v>86.147999999999996</v>
      </c>
      <c r="U4234" s="37">
        <f>VLOOKUP(Time_Zone, 'LSTM LookUp'!$B$5:$D$8, 3, FALSE)</f>
        <v>-75</v>
      </c>
      <c r="V4234" s="21">
        <f t="shared" si="1191"/>
        <v>-2.3846192051277999</v>
      </c>
      <c r="W4234" s="21">
        <f t="shared" si="1182"/>
        <v>175.55184519871804</v>
      </c>
      <c r="X4234" s="21">
        <f t="shared" si="1183"/>
        <v>-300.48127610234974</v>
      </c>
      <c r="Y4234" s="21">
        <f t="shared" si="1184"/>
        <v>-7.4812761023497387</v>
      </c>
      <c r="Z4234" s="21">
        <f t="shared" si="1192"/>
        <v>-2.3714338592732545</v>
      </c>
      <c r="AA4234" s="21">
        <f t="shared" si="1185"/>
        <v>0</v>
      </c>
      <c r="AB4234" s="21">
        <f t="shared" si="1186"/>
        <v>-2.3714338592732545</v>
      </c>
      <c r="AC4234" s="21">
        <f t="shared" si="1187"/>
        <v>73.040000000000006</v>
      </c>
      <c r="AD4234" s="21">
        <f t="shared" si="1193"/>
        <v>-2.3714338592732545</v>
      </c>
      <c r="AE4234" s="21" t="str">
        <f t="shared" si="1188"/>
        <v>6/25/13:00</v>
      </c>
    </row>
    <row r="4235" spans="2:31">
      <c r="B4235" s="37">
        <v>6</v>
      </c>
      <c r="C4235" s="38">
        <v>25</v>
      </c>
      <c r="D4235" s="39">
        <v>14</v>
      </c>
      <c r="E4235" s="17">
        <v>23.9</v>
      </c>
      <c r="F4235" s="17">
        <v>285</v>
      </c>
      <c r="G4235" s="17">
        <v>646</v>
      </c>
      <c r="H4235" s="37">
        <f t="shared" si="1176"/>
        <v>75.02</v>
      </c>
      <c r="I4235" s="37">
        <f>IF(H4235&lt;'Roof Calculator'!$G$8, 1, 0)</f>
        <v>0</v>
      </c>
      <c r="J4235" s="37">
        <f>IF(H4235&gt;='Roof Calculator'!$G$8, 1, 0)</f>
        <v>1</v>
      </c>
      <c r="K4235" s="37">
        <f t="shared" si="1177"/>
        <v>0</v>
      </c>
      <c r="L4235" s="37">
        <f t="shared" si="1178"/>
        <v>75.02</v>
      </c>
      <c r="M4235" s="37">
        <v>0</v>
      </c>
      <c r="N4235" s="37">
        <f t="shared" si="1179"/>
        <v>285</v>
      </c>
      <c r="O4235" s="37">
        <v>0</v>
      </c>
      <c r="P4235" s="37">
        <v>0</v>
      </c>
      <c r="Q4235" s="21">
        <f t="shared" si="1180"/>
        <v>39.790999999999997</v>
      </c>
      <c r="R4235" s="21">
        <f t="shared" si="1189"/>
        <v>176.54166666666143</v>
      </c>
      <c r="S4235" s="21">
        <f t="shared" si="1190"/>
        <v>23.382224239143447</v>
      </c>
      <c r="T4235" s="21">
        <f t="shared" si="1181"/>
        <v>86.147999999999996</v>
      </c>
      <c r="U4235" s="37">
        <f>VLOOKUP(Time_Zone, 'LSTM LookUp'!$B$5:$D$8, 3, FALSE)</f>
        <v>-75</v>
      </c>
      <c r="V4235" s="21">
        <f t="shared" si="1191"/>
        <v>-2.3931597130954483</v>
      </c>
      <c r="W4235" s="21">
        <f t="shared" si="1182"/>
        <v>190.54971007172614</v>
      </c>
      <c r="X4235" s="21">
        <f t="shared" si="1183"/>
        <v>-283.83484412812254</v>
      </c>
      <c r="Y4235" s="21">
        <f t="shared" si="1184"/>
        <v>1.1651558718774595</v>
      </c>
      <c r="Z4235" s="21">
        <f t="shared" si="1192"/>
        <v>0.36933406120827683</v>
      </c>
      <c r="AA4235" s="21">
        <f t="shared" si="1185"/>
        <v>0</v>
      </c>
      <c r="AB4235" s="21">
        <f t="shared" si="1186"/>
        <v>0.36933406120827683</v>
      </c>
      <c r="AC4235" s="21">
        <f t="shared" si="1187"/>
        <v>75.02</v>
      </c>
      <c r="AD4235" s="21">
        <f t="shared" si="1193"/>
        <v>0.36933406120827683</v>
      </c>
      <c r="AE4235" s="21" t="str">
        <f t="shared" si="1188"/>
        <v>6/25/14:00</v>
      </c>
    </row>
    <row r="4236" spans="2:31">
      <c r="B4236" s="37">
        <v>6</v>
      </c>
      <c r="C4236" s="38">
        <v>25</v>
      </c>
      <c r="D4236" s="39">
        <v>15</v>
      </c>
      <c r="E4236" s="17">
        <v>24.4</v>
      </c>
      <c r="F4236" s="17">
        <v>290</v>
      </c>
      <c r="G4236" s="17">
        <v>665</v>
      </c>
      <c r="H4236" s="37">
        <f t="shared" si="1176"/>
        <v>75.92</v>
      </c>
      <c r="I4236" s="37">
        <f>IF(H4236&lt;'Roof Calculator'!$G$8, 1, 0)</f>
        <v>0</v>
      </c>
      <c r="J4236" s="37">
        <f>IF(H4236&gt;='Roof Calculator'!$G$8, 1, 0)</f>
        <v>1</v>
      </c>
      <c r="K4236" s="37">
        <f t="shared" si="1177"/>
        <v>0</v>
      </c>
      <c r="L4236" s="37">
        <f t="shared" si="1178"/>
        <v>75.92</v>
      </c>
      <c r="M4236" s="37">
        <v>0</v>
      </c>
      <c r="N4236" s="37">
        <f t="shared" si="1179"/>
        <v>290</v>
      </c>
      <c r="O4236" s="37">
        <v>0</v>
      </c>
      <c r="P4236" s="37">
        <v>0</v>
      </c>
      <c r="Q4236" s="21">
        <f t="shared" si="1180"/>
        <v>39.790999999999997</v>
      </c>
      <c r="R4236" s="21">
        <f t="shared" si="1189"/>
        <v>176.58333333332808</v>
      </c>
      <c r="S4236" s="21">
        <f t="shared" si="1190"/>
        <v>23.380902774617628</v>
      </c>
      <c r="T4236" s="21">
        <f t="shared" si="1181"/>
        <v>86.147999999999996</v>
      </c>
      <c r="U4236" s="37">
        <f>VLOOKUP(Time_Zone, 'LSTM LookUp'!$B$5:$D$8, 3, FALSE)</f>
        <v>-75</v>
      </c>
      <c r="V4236" s="21">
        <f t="shared" si="1191"/>
        <v>-2.4016967472803872</v>
      </c>
      <c r="W4236" s="21">
        <f t="shared" si="1182"/>
        <v>205.54757581317986</v>
      </c>
      <c r="X4236" s="21">
        <f t="shared" si="1183"/>
        <v>-254.26757848751049</v>
      </c>
      <c r="Y4236" s="21">
        <f t="shared" si="1184"/>
        <v>35.732421512489509</v>
      </c>
      <c r="Z4236" s="21">
        <f t="shared" si="1192"/>
        <v>11.326553530343201</v>
      </c>
      <c r="AA4236" s="21">
        <f t="shared" si="1185"/>
        <v>0</v>
      </c>
      <c r="AB4236" s="21">
        <f t="shared" si="1186"/>
        <v>11.326553530343201</v>
      </c>
      <c r="AC4236" s="21">
        <f t="shared" si="1187"/>
        <v>75.92</v>
      </c>
      <c r="AD4236" s="21">
        <f t="shared" si="1193"/>
        <v>11.326553530343201</v>
      </c>
      <c r="AE4236" s="21" t="str">
        <f t="shared" si="1188"/>
        <v>6/25/15:00</v>
      </c>
    </row>
    <row r="4237" spans="2:31">
      <c r="B4237" s="37">
        <v>6</v>
      </c>
      <c r="C4237" s="38">
        <v>25</v>
      </c>
      <c r="D4237" s="39">
        <v>16</v>
      </c>
      <c r="E4237" s="17">
        <v>25</v>
      </c>
      <c r="F4237" s="17">
        <v>237</v>
      </c>
      <c r="G4237" s="17">
        <v>673</v>
      </c>
      <c r="H4237" s="37">
        <f t="shared" si="1176"/>
        <v>77</v>
      </c>
      <c r="I4237" s="37">
        <f>IF(H4237&lt;'Roof Calculator'!$G$8, 1, 0)</f>
        <v>0</v>
      </c>
      <c r="J4237" s="37">
        <f>IF(H4237&gt;='Roof Calculator'!$G$8, 1, 0)</f>
        <v>1</v>
      </c>
      <c r="K4237" s="37">
        <f t="shared" si="1177"/>
        <v>0</v>
      </c>
      <c r="L4237" s="37">
        <f t="shared" si="1178"/>
        <v>77</v>
      </c>
      <c r="M4237" s="37">
        <v>0</v>
      </c>
      <c r="N4237" s="37">
        <f t="shared" si="1179"/>
        <v>237</v>
      </c>
      <c r="O4237" s="37">
        <v>0</v>
      </c>
      <c r="P4237" s="37">
        <v>0</v>
      </c>
      <c r="Q4237" s="21">
        <f t="shared" si="1180"/>
        <v>39.790999999999997</v>
      </c>
      <c r="R4237" s="21">
        <f t="shared" si="1189"/>
        <v>176.62499999999474</v>
      </c>
      <c r="S4237" s="21">
        <f t="shared" si="1190"/>
        <v>23.379568579490844</v>
      </c>
      <c r="T4237" s="21">
        <f t="shared" si="1181"/>
        <v>86.147999999999996</v>
      </c>
      <c r="U4237" s="37">
        <f>VLOOKUP(Time_Zone, 'LSTM LookUp'!$B$5:$D$8, 3, FALSE)</f>
        <v>-75</v>
      </c>
      <c r="V4237" s="21">
        <f t="shared" si="1191"/>
        <v>-2.4102302816788463</v>
      </c>
      <c r="W4237" s="21">
        <f t="shared" si="1182"/>
        <v>220.54544242958028</v>
      </c>
      <c r="X4237" s="21">
        <f t="shared" si="1183"/>
        <v>-189.77766419788057</v>
      </c>
      <c r="Y4237" s="21">
        <f t="shared" si="1184"/>
        <v>47.222335802119431</v>
      </c>
      <c r="Z4237" s="21">
        <f t="shared" si="1192"/>
        <v>14.968655681608277</v>
      </c>
      <c r="AA4237" s="21">
        <f t="shared" si="1185"/>
        <v>0</v>
      </c>
      <c r="AB4237" s="21">
        <f t="shared" si="1186"/>
        <v>14.968655681608277</v>
      </c>
      <c r="AC4237" s="21">
        <f t="shared" si="1187"/>
        <v>77</v>
      </c>
      <c r="AD4237" s="21">
        <f t="shared" si="1193"/>
        <v>14.968655681608277</v>
      </c>
      <c r="AE4237" s="21" t="str">
        <f t="shared" si="1188"/>
        <v>6/25/16:00</v>
      </c>
    </row>
    <row r="4238" spans="2:31">
      <c r="B4238" s="37">
        <v>6</v>
      </c>
      <c r="C4238" s="38">
        <v>25</v>
      </c>
      <c r="D4238" s="39">
        <v>17</v>
      </c>
      <c r="E4238" s="17">
        <v>25</v>
      </c>
      <c r="F4238" s="17">
        <v>174</v>
      </c>
      <c r="G4238" s="17">
        <v>634</v>
      </c>
      <c r="H4238" s="37">
        <f t="shared" si="1176"/>
        <v>77</v>
      </c>
      <c r="I4238" s="37">
        <f>IF(H4238&lt;'Roof Calculator'!$G$8, 1, 0)</f>
        <v>0</v>
      </c>
      <c r="J4238" s="37">
        <f>IF(H4238&gt;='Roof Calculator'!$G$8, 1, 0)</f>
        <v>1</v>
      </c>
      <c r="K4238" s="37">
        <f t="shared" si="1177"/>
        <v>0</v>
      </c>
      <c r="L4238" s="37">
        <f t="shared" si="1178"/>
        <v>77</v>
      </c>
      <c r="M4238" s="37">
        <v>0</v>
      </c>
      <c r="N4238" s="37">
        <f t="shared" si="1179"/>
        <v>174</v>
      </c>
      <c r="O4238" s="37">
        <v>0</v>
      </c>
      <c r="P4238" s="37">
        <v>0</v>
      </c>
      <c r="Q4238" s="21">
        <f t="shared" si="1180"/>
        <v>39.790999999999997</v>
      </c>
      <c r="R4238" s="21">
        <f t="shared" si="1189"/>
        <v>176.6666666666614</v>
      </c>
      <c r="S4238" s="21">
        <f t="shared" si="1190"/>
        <v>23.378221654833229</v>
      </c>
      <c r="T4238" s="21">
        <f t="shared" si="1181"/>
        <v>86.147999999999996</v>
      </c>
      <c r="U4238" s="37">
        <f>VLOOKUP(Time_Zone, 'LSTM LookUp'!$B$5:$D$8, 3, FALSE)</f>
        <v>-75</v>
      </c>
      <c r="V4238" s="21">
        <f t="shared" si="1191"/>
        <v>-2.4187602902935192</v>
      </c>
      <c r="W4238" s="21">
        <f t="shared" si="1182"/>
        <v>235.54330992742663</v>
      </c>
      <c r="X4238" s="21">
        <f t="shared" si="1183"/>
        <v>-91.994710448609752</v>
      </c>
      <c r="Y4238" s="21">
        <f t="shared" si="1184"/>
        <v>82.005289551390248</v>
      </c>
      <c r="Z4238" s="21">
        <f t="shared" si="1192"/>
        <v>25.99424451406016</v>
      </c>
      <c r="AA4238" s="21">
        <f t="shared" si="1185"/>
        <v>0</v>
      </c>
      <c r="AB4238" s="21">
        <f t="shared" si="1186"/>
        <v>25.99424451406016</v>
      </c>
      <c r="AC4238" s="21">
        <f t="shared" si="1187"/>
        <v>77</v>
      </c>
      <c r="AD4238" s="21">
        <f t="shared" si="1193"/>
        <v>25.99424451406016</v>
      </c>
      <c r="AE4238" s="21" t="str">
        <f t="shared" si="1188"/>
        <v>6/25/17:00</v>
      </c>
    </row>
    <row r="4239" spans="2:31">
      <c r="B4239" s="37">
        <v>6</v>
      </c>
      <c r="C4239" s="38">
        <v>25</v>
      </c>
      <c r="D4239" s="39">
        <v>18</v>
      </c>
      <c r="E4239" s="17">
        <v>25.6</v>
      </c>
      <c r="F4239" s="17">
        <v>143</v>
      </c>
      <c r="G4239" s="17">
        <v>547</v>
      </c>
      <c r="H4239" s="37">
        <f t="shared" si="1176"/>
        <v>78.08</v>
      </c>
      <c r="I4239" s="37">
        <f>IF(H4239&lt;'Roof Calculator'!$G$8, 1, 0)</f>
        <v>0</v>
      </c>
      <c r="J4239" s="37">
        <f>IF(H4239&gt;='Roof Calculator'!$G$8, 1, 0)</f>
        <v>1</v>
      </c>
      <c r="K4239" s="37">
        <f t="shared" si="1177"/>
        <v>0</v>
      </c>
      <c r="L4239" s="37">
        <f t="shared" si="1178"/>
        <v>78.08</v>
      </c>
      <c r="M4239" s="37">
        <v>0</v>
      </c>
      <c r="N4239" s="37">
        <f t="shared" si="1179"/>
        <v>143</v>
      </c>
      <c r="O4239" s="37">
        <v>0</v>
      </c>
      <c r="P4239" s="37">
        <v>0</v>
      </c>
      <c r="Q4239" s="21">
        <f t="shared" si="1180"/>
        <v>39.790999999999997</v>
      </c>
      <c r="R4239" s="21">
        <f t="shared" si="1189"/>
        <v>176.70833333332806</v>
      </c>
      <c r="S4239" s="21">
        <f t="shared" si="1190"/>
        <v>23.376862001725065</v>
      </c>
      <c r="T4239" s="21">
        <f t="shared" si="1181"/>
        <v>86.147999999999996</v>
      </c>
      <c r="U4239" s="37">
        <f>VLOOKUP(Time_Zone, 'LSTM LookUp'!$B$5:$D$8, 3, FALSE)</f>
        <v>-75</v>
      </c>
      <c r="V4239" s="21">
        <f t="shared" si="1191"/>
        <v>-2.4272867471336128</v>
      </c>
      <c r="W4239" s="21">
        <f t="shared" si="1182"/>
        <v>250.54117831321659</v>
      </c>
      <c r="X4239" s="21">
        <f t="shared" si="1183"/>
        <v>10.37836440411226</v>
      </c>
      <c r="Y4239" s="21">
        <f t="shared" si="1184"/>
        <v>153.37836440411226</v>
      </c>
      <c r="Z4239" s="21">
        <f t="shared" si="1192"/>
        <v>48.618262666929681</v>
      </c>
      <c r="AA4239" s="21">
        <f t="shared" si="1185"/>
        <v>0</v>
      </c>
      <c r="AB4239" s="21">
        <f t="shared" si="1186"/>
        <v>48.618262666929681</v>
      </c>
      <c r="AC4239" s="21">
        <f t="shared" si="1187"/>
        <v>78.08</v>
      </c>
      <c r="AD4239" s="21">
        <f t="shared" si="1193"/>
        <v>48.618262666929681</v>
      </c>
      <c r="AE4239" s="21" t="str">
        <f t="shared" si="1188"/>
        <v>6/25/18:00</v>
      </c>
    </row>
    <row r="4240" spans="2:31">
      <c r="B4240" s="37">
        <v>6</v>
      </c>
      <c r="C4240" s="38">
        <v>25</v>
      </c>
      <c r="D4240" s="39">
        <v>19</v>
      </c>
      <c r="E4240" s="17">
        <v>24.4</v>
      </c>
      <c r="F4240" s="17">
        <v>122</v>
      </c>
      <c r="G4240" s="17">
        <v>297</v>
      </c>
      <c r="H4240" s="37">
        <f t="shared" si="1176"/>
        <v>75.92</v>
      </c>
      <c r="I4240" s="37">
        <f>IF(H4240&lt;'Roof Calculator'!$G$8, 1, 0)</f>
        <v>0</v>
      </c>
      <c r="J4240" s="37">
        <f>IF(H4240&gt;='Roof Calculator'!$G$8, 1, 0)</f>
        <v>1</v>
      </c>
      <c r="K4240" s="37">
        <f t="shared" si="1177"/>
        <v>0</v>
      </c>
      <c r="L4240" s="37">
        <f t="shared" si="1178"/>
        <v>75.92</v>
      </c>
      <c r="M4240" s="37">
        <v>0</v>
      </c>
      <c r="N4240" s="37">
        <f t="shared" si="1179"/>
        <v>122</v>
      </c>
      <c r="O4240" s="37">
        <v>0</v>
      </c>
      <c r="P4240" s="37">
        <v>0</v>
      </c>
      <c r="Q4240" s="21">
        <f t="shared" si="1180"/>
        <v>39.790999999999997</v>
      </c>
      <c r="R4240" s="21">
        <f t="shared" si="1189"/>
        <v>176.74999999999471</v>
      </c>
      <c r="S4240" s="21">
        <f t="shared" si="1190"/>
        <v>23.375489621256751</v>
      </c>
      <c r="T4240" s="21">
        <f t="shared" si="1181"/>
        <v>86.147999999999996</v>
      </c>
      <c r="U4240" s="37">
        <f>VLOOKUP(Time_Zone, 'LSTM LookUp'!$B$5:$D$8, 3, FALSE)</f>
        <v>-75</v>
      </c>
      <c r="V4240" s="21">
        <f t="shared" si="1191"/>
        <v>-2.4358096262149185</v>
      </c>
      <c r="W4240" s="21">
        <f t="shared" si="1182"/>
        <v>265.53904759344624</v>
      </c>
      <c r="X4240" s="21">
        <f t="shared" si="1183"/>
        <v>59.12068930855272</v>
      </c>
      <c r="Y4240" s="21">
        <f t="shared" si="1184"/>
        <v>181.12068930855273</v>
      </c>
      <c r="Z4240" s="21">
        <f t="shared" si="1192"/>
        <v>57.412095124561681</v>
      </c>
      <c r="AA4240" s="21">
        <f t="shared" si="1185"/>
        <v>0</v>
      </c>
      <c r="AB4240" s="21">
        <f t="shared" si="1186"/>
        <v>57.412095124561681</v>
      </c>
      <c r="AC4240" s="21">
        <f t="shared" si="1187"/>
        <v>75.92</v>
      </c>
      <c r="AD4240" s="21">
        <f t="shared" si="1193"/>
        <v>57.412095124561681</v>
      </c>
      <c r="AE4240" s="21" t="str">
        <f t="shared" si="1188"/>
        <v>6/25/19:00</v>
      </c>
    </row>
    <row r="4241" spans="2:31">
      <c r="B4241" s="37">
        <v>6</v>
      </c>
      <c r="C4241" s="38">
        <v>25</v>
      </c>
      <c r="D4241" s="39">
        <v>20</v>
      </c>
      <c r="E4241" s="17">
        <v>22.8</v>
      </c>
      <c r="F4241" s="17">
        <v>45</v>
      </c>
      <c r="G4241" s="17">
        <v>177</v>
      </c>
      <c r="H4241" s="37">
        <f t="shared" si="1176"/>
        <v>73.040000000000006</v>
      </c>
      <c r="I4241" s="37">
        <f>IF(H4241&lt;'Roof Calculator'!$G$8, 1, 0)</f>
        <v>0</v>
      </c>
      <c r="J4241" s="37">
        <f>IF(H4241&gt;='Roof Calculator'!$G$8, 1, 0)</f>
        <v>1</v>
      </c>
      <c r="K4241" s="37">
        <f t="shared" si="1177"/>
        <v>0</v>
      </c>
      <c r="L4241" s="37">
        <f t="shared" si="1178"/>
        <v>73.040000000000006</v>
      </c>
      <c r="M4241" s="37">
        <v>0</v>
      </c>
      <c r="N4241" s="37">
        <f t="shared" si="1179"/>
        <v>45</v>
      </c>
      <c r="O4241" s="37">
        <v>0</v>
      </c>
      <c r="P4241" s="37">
        <v>0</v>
      </c>
      <c r="Q4241" s="21">
        <f t="shared" si="1180"/>
        <v>39.790999999999997</v>
      </c>
      <c r="R4241" s="21">
        <f t="shared" si="1189"/>
        <v>176.79166666666137</v>
      </c>
      <c r="S4241" s="21">
        <f t="shared" si="1190"/>
        <v>23.374104514528849</v>
      </c>
      <c r="T4241" s="21">
        <f t="shared" si="1181"/>
        <v>86.147999999999996</v>
      </c>
      <c r="U4241" s="37">
        <f>VLOOKUP(Time_Zone, 'LSTM LookUp'!$B$5:$D$8, 3, FALSE)</f>
        <v>-75</v>
      </c>
      <c r="V4241" s="21">
        <f t="shared" si="1191"/>
        <v>-2.4443289015598531</v>
      </c>
      <c r="W4241" s="21">
        <f t="shared" si="1182"/>
        <v>280.53691777461</v>
      </c>
      <c r="X4241" s="21">
        <f t="shared" si="1183"/>
        <v>67.771009773606295</v>
      </c>
      <c r="Y4241" s="21">
        <f t="shared" si="1184"/>
        <v>112.77100977360629</v>
      </c>
      <c r="Z4241" s="21">
        <f t="shared" si="1192"/>
        <v>35.746440481934663</v>
      </c>
      <c r="AA4241" s="21">
        <f t="shared" si="1185"/>
        <v>0</v>
      </c>
      <c r="AB4241" s="21">
        <f t="shared" si="1186"/>
        <v>35.746440481934663</v>
      </c>
      <c r="AC4241" s="21">
        <f t="shared" si="1187"/>
        <v>73.040000000000006</v>
      </c>
      <c r="AD4241" s="21">
        <f t="shared" si="1193"/>
        <v>35.746440481934663</v>
      </c>
      <c r="AE4241" s="21" t="str">
        <f t="shared" si="1188"/>
        <v>6/25/20:00</v>
      </c>
    </row>
    <row r="4242" spans="2:31">
      <c r="B4242" s="37">
        <v>6</v>
      </c>
      <c r="C4242" s="38">
        <v>25</v>
      </c>
      <c r="D4242" s="39">
        <v>21</v>
      </c>
      <c r="E4242" s="17">
        <v>20.6</v>
      </c>
      <c r="F4242" s="17">
        <v>2</v>
      </c>
      <c r="G4242" s="17">
        <v>11</v>
      </c>
      <c r="H4242" s="37">
        <f t="shared" si="1176"/>
        <v>69.08</v>
      </c>
      <c r="I4242" s="37">
        <f>IF(H4242&lt;'Roof Calculator'!$G$8, 1, 0)</f>
        <v>0</v>
      </c>
      <c r="J4242" s="37">
        <f>IF(H4242&gt;='Roof Calculator'!$G$8, 1, 0)</f>
        <v>1</v>
      </c>
      <c r="K4242" s="37">
        <f t="shared" si="1177"/>
        <v>0</v>
      </c>
      <c r="L4242" s="37">
        <f t="shared" si="1178"/>
        <v>69.08</v>
      </c>
      <c r="M4242" s="37">
        <v>0</v>
      </c>
      <c r="N4242" s="37">
        <f t="shared" si="1179"/>
        <v>2</v>
      </c>
      <c r="O4242" s="37">
        <v>0</v>
      </c>
      <c r="P4242" s="37">
        <v>0</v>
      </c>
      <c r="Q4242" s="21">
        <f t="shared" si="1180"/>
        <v>39.790999999999997</v>
      </c>
      <c r="R4242" s="21">
        <f t="shared" si="1189"/>
        <v>176.83333333332803</v>
      </c>
      <c r="S4242" s="21">
        <f t="shared" si="1190"/>
        <v>23.372706682652012</v>
      </c>
      <c r="T4242" s="21">
        <f t="shared" si="1181"/>
        <v>86.147999999999996</v>
      </c>
      <c r="U4242" s="37">
        <f>VLOOKUP(Time_Zone, 'LSTM LookUp'!$B$5:$D$8, 3, FALSE)</f>
        <v>-75</v>
      </c>
      <c r="V4242" s="21">
        <f t="shared" si="1191"/>
        <v>-2.452844547197524</v>
      </c>
      <c r="W4242" s="21">
        <f t="shared" si="1182"/>
        <v>295.53478886320062</v>
      </c>
      <c r="X4242" s="21">
        <f t="shared" si="1183"/>
        <v>6.1372385126232221</v>
      </c>
      <c r="Y4242" s="21">
        <f t="shared" si="1184"/>
        <v>8.1372385126232221</v>
      </c>
      <c r="Z4242" s="21">
        <f t="shared" si="1192"/>
        <v>2.579362486535715</v>
      </c>
      <c r="AA4242" s="21">
        <f t="shared" si="1185"/>
        <v>0</v>
      </c>
      <c r="AB4242" s="21">
        <f t="shared" si="1186"/>
        <v>2.579362486535715</v>
      </c>
      <c r="AC4242" s="21">
        <f t="shared" si="1187"/>
        <v>69.08</v>
      </c>
      <c r="AD4242" s="21">
        <f t="shared" si="1193"/>
        <v>2.579362486535715</v>
      </c>
      <c r="AE4242" s="21" t="str">
        <f t="shared" si="1188"/>
        <v>6/25/21:00</v>
      </c>
    </row>
    <row r="4243" spans="2:31">
      <c r="B4243" s="37">
        <v>6</v>
      </c>
      <c r="C4243" s="38">
        <v>25</v>
      </c>
      <c r="D4243" s="39">
        <v>22</v>
      </c>
      <c r="E4243" s="17">
        <v>19.399999999999999</v>
      </c>
      <c r="F4243" s="17">
        <v>0</v>
      </c>
      <c r="G4243" s="17">
        <v>0</v>
      </c>
      <c r="H4243" s="37">
        <f t="shared" si="1176"/>
        <v>66.92</v>
      </c>
      <c r="I4243" s="37">
        <f>IF(H4243&lt;'Roof Calculator'!$G$8, 1, 0)</f>
        <v>0</v>
      </c>
      <c r="J4243" s="37">
        <f>IF(H4243&gt;='Roof Calculator'!$G$8, 1, 0)</f>
        <v>1</v>
      </c>
      <c r="K4243" s="37">
        <f t="shared" si="1177"/>
        <v>0</v>
      </c>
      <c r="L4243" s="37">
        <f t="shared" si="1178"/>
        <v>66.92</v>
      </c>
      <c r="M4243" s="37">
        <v>0</v>
      </c>
      <c r="N4243" s="37">
        <f t="shared" si="1179"/>
        <v>0</v>
      </c>
      <c r="O4243" s="37">
        <v>0</v>
      </c>
      <c r="P4243" s="37">
        <v>0</v>
      </c>
      <c r="Q4243" s="21">
        <f t="shared" si="1180"/>
        <v>39.790999999999997</v>
      </c>
      <c r="R4243" s="21">
        <f t="shared" si="1189"/>
        <v>176.87499999999469</v>
      </c>
      <c r="S4243" s="21">
        <f t="shared" si="1190"/>
        <v>23.371296126747051</v>
      </c>
      <c r="T4243" s="21">
        <f t="shared" si="1181"/>
        <v>86.147999999999996</v>
      </c>
      <c r="U4243" s="37">
        <f>VLOOKUP(Time_Zone, 'LSTM LookUp'!$B$5:$D$8, 3, FALSE)</f>
        <v>-75</v>
      </c>
      <c r="V4243" s="21">
        <f t="shared" si="1191"/>
        <v>-2.461356537163796</v>
      </c>
      <c r="W4243" s="21">
        <f t="shared" si="1182"/>
        <v>310.53266086570909</v>
      </c>
      <c r="X4243" s="21">
        <f t="shared" si="1183"/>
        <v>0</v>
      </c>
      <c r="Y4243" s="21">
        <f t="shared" si="1184"/>
        <v>0</v>
      </c>
      <c r="Z4243" s="21">
        <f t="shared" si="1192"/>
        <v>0</v>
      </c>
      <c r="AA4243" s="21">
        <f t="shared" si="1185"/>
        <v>0</v>
      </c>
      <c r="AB4243" s="21">
        <f t="shared" si="1186"/>
        <v>0</v>
      </c>
      <c r="AC4243" s="21">
        <f t="shared" si="1187"/>
        <v>66.92</v>
      </c>
      <c r="AD4243" s="21">
        <f t="shared" si="1193"/>
        <v>0</v>
      </c>
      <c r="AE4243" s="21" t="str">
        <f t="shared" si="1188"/>
        <v>6/25/22:00</v>
      </c>
    </row>
    <row r="4244" spans="2:31">
      <c r="B4244" s="37">
        <v>6</v>
      </c>
      <c r="C4244" s="38">
        <v>25</v>
      </c>
      <c r="D4244" s="39">
        <v>23</v>
      </c>
      <c r="E4244" s="17">
        <v>17.8</v>
      </c>
      <c r="F4244" s="17">
        <v>0</v>
      </c>
      <c r="G4244" s="17">
        <v>0</v>
      </c>
      <c r="H4244" s="37">
        <f t="shared" si="1176"/>
        <v>64.040000000000006</v>
      </c>
      <c r="I4244" s="37">
        <f>IF(H4244&lt;'Roof Calculator'!$G$8, 1, 0)</f>
        <v>0</v>
      </c>
      <c r="J4244" s="37">
        <f>IF(H4244&gt;='Roof Calculator'!$G$8, 1, 0)</f>
        <v>1</v>
      </c>
      <c r="K4244" s="37">
        <f t="shared" si="1177"/>
        <v>0</v>
      </c>
      <c r="L4244" s="37">
        <f t="shared" si="1178"/>
        <v>64.040000000000006</v>
      </c>
      <c r="M4244" s="37">
        <v>0</v>
      </c>
      <c r="N4244" s="37">
        <f t="shared" si="1179"/>
        <v>0</v>
      </c>
      <c r="O4244" s="37">
        <v>0</v>
      </c>
      <c r="P4244" s="37">
        <v>0</v>
      </c>
      <c r="Q4244" s="21">
        <f t="shared" si="1180"/>
        <v>39.790999999999997</v>
      </c>
      <c r="R4244" s="21">
        <f t="shared" si="1189"/>
        <v>176.91666666666134</v>
      </c>
      <c r="S4244" s="21">
        <f t="shared" si="1190"/>
        <v>23.36987284794488</v>
      </c>
      <c r="T4244" s="21">
        <f t="shared" si="1181"/>
        <v>86.147999999999996</v>
      </c>
      <c r="U4244" s="37">
        <f>VLOOKUP(Time_Zone, 'LSTM LookUp'!$B$5:$D$8, 3, FALSE)</f>
        <v>-75</v>
      </c>
      <c r="V4244" s="21">
        <f t="shared" si="1191"/>
        <v>-2.4698648455013332</v>
      </c>
      <c r="W4244" s="21">
        <f t="shared" si="1182"/>
        <v>325.53053378862467</v>
      </c>
      <c r="X4244" s="21">
        <f t="shared" si="1183"/>
        <v>0</v>
      </c>
      <c r="Y4244" s="21">
        <f t="shared" si="1184"/>
        <v>0</v>
      </c>
      <c r="Z4244" s="21">
        <f t="shared" si="1192"/>
        <v>0</v>
      </c>
      <c r="AA4244" s="21">
        <f t="shared" si="1185"/>
        <v>0</v>
      </c>
      <c r="AB4244" s="21">
        <f t="shared" si="1186"/>
        <v>0</v>
      </c>
      <c r="AC4244" s="21">
        <f t="shared" si="1187"/>
        <v>64.040000000000006</v>
      </c>
      <c r="AD4244" s="21">
        <f t="shared" si="1193"/>
        <v>0</v>
      </c>
      <c r="AE4244" s="21" t="str">
        <f t="shared" si="1188"/>
        <v>6/25/23:00</v>
      </c>
    </row>
    <row r="4245" spans="2:31">
      <c r="B4245" s="37">
        <v>6</v>
      </c>
      <c r="C4245" s="38">
        <v>25</v>
      </c>
      <c r="D4245" s="39">
        <v>24</v>
      </c>
      <c r="E4245" s="17">
        <v>15</v>
      </c>
      <c r="F4245" s="17">
        <v>0</v>
      </c>
      <c r="G4245" s="17">
        <v>0</v>
      </c>
      <c r="H4245" s="37">
        <f t="shared" si="1176"/>
        <v>59</v>
      </c>
      <c r="I4245" s="37">
        <f>IF(H4245&lt;'Roof Calculator'!$G$8, 1, 0)</f>
        <v>0</v>
      </c>
      <c r="J4245" s="37">
        <f>IF(H4245&gt;='Roof Calculator'!$G$8, 1, 0)</f>
        <v>1</v>
      </c>
      <c r="K4245" s="37">
        <f t="shared" si="1177"/>
        <v>0</v>
      </c>
      <c r="L4245" s="37">
        <f t="shared" si="1178"/>
        <v>59</v>
      </c>
      <c r="M4245" s="37">
        <v>0</v>
      </c>
      <c r="N4245" s="37">
        <f t="shared" si="1179"/>
        <v>0</v>
      </c>
      <c r="O4245" s="37">
        <v>0</v>
      </c>
      <c r="P4245" s="37">
        <v>0</v>
      </c>
      <c r="Q4245" s="21">
        <f t="shared" si="1180"/>
        <v>39.790999999999997</v>
      </c>
      <c r="R4245" s="21">
        <f t="shared" si="1189"/>
        <v>176.958333333328</v>
      </c>
      <c r="S4245" s="21">
        <f t="shared" si="1190"/>
        <v>23.368436847386555</v>
      </c>
      <c r="T4245" s="21">
        <f t="shared" si="1181"/>
        <v>86.147999999999996</v>
      </c>
      <c r="U4245" s="37">
        <f>VLOOKUP(Time_Zone, 'LSTM LookUp'!$B$5:$D$8, 3, FALSE)</f>
        <v>-75</v>
      </c>
      <c r="V4245" s="21">
        <f t="shared" si="1191"/>
        <v>-2.4783694462596655</v>
      </c>
      <c r="W4245" s="21">
        <f t="shared" si="1182"/>
        <v>340.52840763843511</v>
      </c>
      <c r="X4245" s="21">
        <f t="shared" si="1183"/>
        <v>0</v>
      </c>
      <c r="Y4245" s="21">
        <f t="shared" si="1184"/>
        <v>0</v>
      </c>
      <c r="Z4245" s="21">
        <f t="shared" si="1192"/>
        <v>0</v>
      </c>
      <c r="AA4245" s="21">
        <f t="shared" si="1185"/>
        <v>0</v>
      </c>
      <c r="AB4245" s="21">
        <f t="shared" si="1186"/>
        <v>0</v>
      </c>
      <c r="AC4245" s="21">
        <f t="shared" si="1187"/>
        <v>59</v>
      </c>
      <c r="AD4245" s="21">
        <f t="shared" si="1193"/>
        <v>0</v>
      </c>
      <c r="AE4245" s="21" t="str">
        <f t="shared" si="1188"/>
        <v>6/25/24:00</v>
      </c>
    </row>
    <row r="4246" spans="2:31">
      <c r="B4246" s="37">
        <v>6</v>
      </c>
      <c r="C4246" s="38">
        <v>26</v>
      </c>
      <c r="D4246" s="39">
        <v>1</v>
      </c>
      <c r="E4246" s="17">
        <v>14.4</v>
      </c>
      <c r="F4246" s="17">
        <v>0</v>
      </c>
      <c r="G4246" s="17">
        <v>0</v>
      </c>
      <c r="H4246" s="37">
        <f t="shared" ref="H4246:H4309" si="1194">E4246*9/5+32</f>
        <v>57.92</v>
      </c>
      <c r="I4246" s="37">
        <f>IF(H4246&lt;'Roof Calculator'!$G$8, 1, 0)</f>
        <v>0</v>
      </c>
      <c r="J4246" s="37">
        <f>IF(H4246&gt;='Roof Calculator'!$G$8, 1, 0)</f>
        <v>1</v>
      </c>
      <c r="K4246" s="37">
        <f t="shared" ref="K4246:K4309" si="1195">I4246*H4246</f>
        <v>0</v>
      </c>
      <c r="L4246" s="37">
        <f t="shared" ref="L4246:L4309" si="1196">J4246*H4246</f>
        <v>57.92</v>
      </c>
      <c r="M4246" s="37">
        <v>0</v>
      </c>
      <c r="N4246" s="37">
        <f t="shared" ref="N4246:N4309" si="1197">F4246*(180-M4246)/180</f>
        <v>0</v>
      </c>
      <c r="O4246" s="37">
        <v>0</v>
      </c>
      <c r="P4246" s="37">
        <v>0</v>
      </c>
      <c r="Q4246" s="21">
        <f t="shared" ref="Q4246:Q4309" si="1198">Latitude</f>
        <v>39.790999999999997</v>
      </c>
      <c r="R4246" s="21">
        <f t="shared" si="1189"/>
        <v>176.99999999999466</v>
      </c>
      <c r="S4246" s="21">
        <f t="shared" si="1190"/>
        <v>23.36698812622323</v>
      </c>
      <c r="T4246" s="21">
        <f t="shared" ref="T4246:T4309" si="1199">Longitude</f>
        <v>86.147999999999996</v>
      </c>
      <c r="U4246" s="37">
        <f>VLOOKUP(Time_Zone, 'LSTM LookUp'!$B$5:$D$8, 3, FALSE)</f>
        <v>-75</v>
      </c>
      <c r="V4246" s="21">
        <f t="shared" si="1191"/>
        <v>-2.4868703134952423</v>
      </c>
      <c r="W4246" s="21">
        <f t="shared" ref="W4246:W4309" si="1200">15*((D4246+(4*(T4246-U4246)+V4246)/60)-12)</f>
        <v>-4.4737175783738348</v>
      </c>
      <c r="X4246" s="21">
        <f t="shared" ref="X4246:X4309" si="1201">G4246*(SIN(S4246*PI()/180)*SIN(Q4246*PI()/180)*COS(O4246*PI()/180)-SIN(S4246*PI()/180)*COS(Q4246*PI()/180)*SIN(O4246*PI()/180)*COS(P4246*PI()/180)+COS(S4246*PI()/180)*COS(Q4246*PI()/180)*COS(O4246*PI()/180)*COS(W4246*PI()/180)+COS(S4246*PI()/180)*SIN(Q4246*PI()/180)*SIN(O4246*PI()/180)*COS(P4246*PI()/180)*COS(W4246*PI()/180)+COS(S4246*PI()/180)*SIN(P4246*PI()/180)*SIN(W4246*PI()/180)*SIN(O4246*PI()/180))</f>
        <v>0</v>
      </c>
      <c r="Y4246" s="21">
        <f t="shared" ref="Y4246:Y4309" si="1202">X4246+N4246</f>
        <v>0</v>
      </c>
      <c r="Z4246" s="21">
        <f t="shared" si="1192"/>
        <v>0</v>
      </c>
      <c r="AA4246" s="21">
        <f t="shared" ref="AA4246:AA4309" si="1203">Z4246*I4246</f>
        <v>0</v>
      </c>
      <c r="AB4246" s="21">
        <f t="shared" ref="AB4246:AB4309" si="1204">Z4246*J4246</f>
        <v>0</v>
      </c>
      <c r="AC4246" s="21">
        <f t="shared" ref="AC4246:AC4309" si="1205">L4246</f>
        <v>57.92</v>
      </c>
      <c r="AD4246" s="21">
        <f t="shared" si="1193"/>
        <v>0</v>
      </c>
      <c r="AE4246" s="21" t="str">
        <f t="shared" ref="AE4246:AE4309" si="1206">CONCATENATE(B4246, "/", C4246, "/", D4246,":00")</f>
        <v>6/26/1:00</v>
      </c>
    </row>
    <row r="4247" spans="2:31">
      <c r="B4247" s="37">
        <v>6</v>
      </c>
      <c r="C4247" s="38">
        <v>26</v>
      </c>
      <c r="D4247" s="39">
        <v>2</v>
      </c>
      <c r="E4247" s="17">
        <v>15</v>
      </c>
      <c r="F4247" s="17">
        <v>0</v>
      </c>
      <c r="G4247" s="17">
        <v>0</v>
      </c>
      <c r="H4247" s="37">
        <f t="shared" si="1194"/>
        <v>59</v>
      </c>
      <c r="I4247" s="37">
        <f>IF(H4247&lt;'Roof Calculator'!$G$8, 1, 0)</f>
        <v>0</v>
      </c>
      <c r="J4247" s="37">
        <f>IF(H4247&gt;='Roof Calculator'!$G$8, 1, 0)</f>
        <v>1</v>
      </c>
      <c r="K4247" s="37">
        <f t="shared" si="1195"/>
        <v>0</v>
      </c>
      <c r="L4247" s="37">
        <f t="shared" si="1196"/>
        <v>59</v>
      </c>
      <c r="M4247" s="37">
        <v>0</v>
      </c>
      <c r="N4247" s="37">
        <f t="shared" si="1197"/>
        <v>0</v>
      </c>
      <c r="O4247" s="37">
        <v>0</v>
      </c>
      <c r="P4247" s="37">
        <v>0</v>
      </c>
      <c r="Q4247" s="21">
        <f t="shared" si="1198"/>
        <v>39.790999999999997</v>
      </c>
      <c r="R4247" s="21">
        <f t="shared" ref="R4247:R4310" si="1207">R4246+1/24</f>
        <v>177.04166666666131</v>
      </c>
      <c r="S4247" s="21">
        <f t="shared" ref="S4247:S4310" si="1208">ASIN(SIN(23.45*PI()/180)*SIN((360/365*(R4247-81))*PI()/180))*180/PI()</f>
        <v>23.365526685616189</v>
      </c>
      <c r="T4247" s="21">
        <f t="shared" si="1199"/>
        <v>86.147999999999996</v>
      </c>
      <c r="U4247" s="37">
        <f>VLOOKUP(Time_Zone, 'LSTM LookUp'!$B$5:$D$8, 3, FALSE)</f>
        <v>-75</v>
      </c>
      <c r="V4247" s="21">
        <f t="shared" ref="V4247:V4310" si="1209">9.87*SIN(2*(360/365*(R4247-81))*PI()/180)-7.53*COS((360/365*(R4247-81))*PI()/180)-1.5*SIN((360/365*(R4247-81))*PI()/180)</f>
        <v>-2.4953674212715029</v>
      </c>
      <c r="W4247" s="21">
        <f t="shared" si="1200"/>
        <v>10.524158144682136</v>
      </c>
      <c r="X4247" s="21">
        <f t="shared" si="1201"/>
        <v>0</v>
      </c>
      <c r="Y4247" s="21">
        <f t="shared" si="1202"/>
        <v>0</v>
      </c>
      <c r="Z4247" s="21">
        <f t="shared" ref="Z4247:Z4310" si="1210">Y4247/10.764*3.412</f>
        <v>0</v>
      </c>
      <c r="AA4247" s="21">
        <f t="shared" si="1203"/>
        <v>0</v>
      </c>
      <c r="AB4247" s="21">
        <f t="shared" si="1204"/>
        <v>0</v>
      </c>
      <c r="AC4247" s="21">
        <f t="shared" si="1205"/>
        <v>59</v>
      </c>
      <c r="AD4247" s="21">
        <f t="shared" ref="AD4247:AD4310" si="1211">AB4247</f>
        <v>0</v>
      </c>
      <c r="AE4247" s="21" t="str">
        <f t="shared" si="1206"/>
        <v>6/26/2:00</v>
      </c>
    </row>
    <row r="4248" spans="2:31">
      <c r="B4248" s="37">
        <v>6</v>
      </c>
      <c r="C4248" s="38">
        <v>26</v>
      </c>
      <c r="D4248" s="39">
        <v>3</v>
      </c>
      <c r="E4248" s="17">
        <v>15.6</v>
      </c>
      <c r="F4248" s="17">
        <v>0</v>
      </c>
      <c r="G4248" s="17">
        <v>0</v>
      </c>
      <c r="H4248" s="37">
        <f t="shared" si="1194"/>
        <v>60.08</v>
      </c>
      <c r="I4248" s="37">
        <f>IF(H4248&lt;'Roof Calculator'!$G$8, 1, 0)</f>
        <v>0</v>
      </c>
      <c r="J4248" s="37">
        <f>IF(H4248&gt;='Roof Calculator'!$G$8, 1, 0)</f>
        <v>1</v>
      </c>
      <c r="K4248" s="37">
        <f t="shared" si="1195"/>
        <v>0</v>
      </c>
      <c r="L4248" s="37">
        <f t="shared" si="1196"/>
        <v>60.08</v>
      </c>
      <c r="M4248" s="37">
        <v>0</v>
      </c>
      <c r="N4248" s="37">
        <f t="shared" si="1197"/>
        <v>0</v>
      </c>
      <c r="O4248" s="37">
        <v>0</v>
      </c>
      <c r="P4248" s="37">
        <v>0</v>
      </c>
      <c r="Q4248" s="21">
        <f t="shared" si="1198"/>
        <v>39.790999999999997</v>
      </c>
      <c r="R4248" s="21">
        <f t="shared" si="1207"/>
        <v>177.08333333332797</v>
      </c>
      <c r="S4248" s="21">
        <f t="shared" si="1208"/>
        <v>23.36405252673681</v>
      </c>
      <c r="T4248" s="21">
        <f t="shared" si="1199"/>
        <v>86.147999999999996</v>
      </c>
      <c r="U4248" s="37">
        <f>VLOOKUP(Time_Zone, 'LSTM LookUp'!$B$5:$D$8, 3, FALSE)</f>
        <v>-75</v>
      </c>
      <c r="V4248" s="21">
        <f t="shared" si="1209"/>
        <v>-2.5038607436589144</v>
      </c>
      <c r="W4248" s="21">
        <f t="shared" si="1200"/>
        <v>25.522034814085266</v>
      </c>
      <c r="X4248" s="21">
        <f t="shared" si="1201"/>
        <v>0</v>
      </c>
      <c r="Y4248" s="21">
        <f t="shared" si="1202"/>
        <v>0</v>
      </c>
      <c r="Z4248" s="21">
        <f t="shared" si="1210"/>
        <v>0</v>
      </c>
      <c r="AA4248" s="21">
        <f t="shared" si="1203"/>
        <v>0</v>
      </c>
      <c r="AB4248" s="21">
        <f t="shared" si="1204"/>
        <v>0</v>
      </c>
      <c r="AC4248" s="21">
        <f t="shared" si="1205"/>
        <v>60.08</v>
      </c>
      <c r="AD4248" s="21">
        <f t="shared" si="1211"/>
        <v>0</v>
      </c>
      <c r="AE4248" s="21" t="str">
        <f t="shared" si="1206"/>
        <v>6/26/3:00</v>
      </c>
    </row>
    <row r="4249" spans="2:31">
      <c r="B4249" s="37">
        <v>6</v>
      </c>
      <c r="C4249" s="38">
        <v>26</v>
      </c>
      <c r="D4249" s="39">
        <v>4</v>
      </c>
      <c r="E4249" s="17">
        <v>14.4</v>
      </c>
      <c r="F4249" s="17">
        <v>0</v>
      </c>
      <c r="G4249" s="17">
        <v>0</v>
      </c>
      <c r="H4249" s="37">
        <f t="shared" si="1194"/>
        <v>57.92</v>
      </c>
      <c r="I4249" s="37">
        <f>IF(H4249&lt;'Roof Calculator'!$G$8, 1, 0)</f>
        <v>0</v>
      </c>
      <c r="J4249" s="37">
        <f>IF(H4249&gt;='Roof Calculator'!$G$8, 1, 0)</f>
        <v>1</v>
      </c>
      <c r="K4249" s="37">
        <f t="shared" si="1195"/>
        <v>0</v>
      </c>
      <c r="L4249" s="37">
        <f t="shared" si="1196"/>
        <v>57.92</v>
      </c>
      <c r="M4249" s="37">
        <v>0</v>
      </c>
      <c r="N4249" s="37">
        <f t="shared" si="1197"/>
        <v>0</v>
      </c>
      <c r="O4249" s="37">
        <v>0</v>
      </c>
      <c r="P4249" s="37">
        <v>0</v>
      </c>
      <c r="Q4249" s="21">
        <f t="shared" si="1198"/>
        <v>39.790999999999997</v>
      </c>
      <c r="R4249" s="21">
        <f t="shared" si="1207"/>
        <v>177.12499999999463</v>
      </c>
      <c r="S4249" s="21">
        <f t="shared" si="1208"/>
        <v>23.362565650766591</v>
      </c>
      <c r="T4249" s="21">
        <f t="shared" si="1199"/>
        <v>86.147999999999996</v>
      </c>
      <c r="U4249" s="37">
        <f>VLOOKUP(Time_Zone, 'LSTM LookUp'!$B$5:$D$8, 3, FALSE)</f>
        <v>-75</v>
      </c>
      <c r="V4249" s="21">
        <f t="shared" si="1209"/>
        <v>-2.512350254735038</v>
      </c>
      <c r="W4249" s="21">
        <f t="shared" si="1200"/>
        <v>40.519912436316247</v>
      </c>
      <c r="X4249" s="21">
        <f t="shared" si="1201"/>
        <v>0</v>
      </c>
      <c r="Y4249" s="21">
        <f t="shared" si="1202"/>
        <v>0</v>
      </c>
      <c r="Z4249" s="21">
        <f t="shared" si="1210"/>
        <v>0</v>
      </c>
      <c r="AA4249" s="21">
        <f t="shared" si="1203"/>
        <v>0</v>
      </c>
      <c r="AB4249" s="21">
        <f t="shared" si="1204"/>
        <v>0</v>
      </c>
      <c r="AC4249" s="21">
        <f t="shared" si="1205"/>
        <v>57.92</v>
      </c>
      <c r="AD4249" s="21">
        <f t="shared" si="1211"/>
        <v>0</v>
      </c>
      <c r="AE4249" s="21" t="str">
        <f t="shared" si="1206"/>
        <v>6/26/4:00</v>
      </c>
    </row>
    <row r="4250" spans="2:31">
      <c r="B4250" s="37">
        <v>6</v>
      </c>
      <c r="C4250" s="38">
        <v>26</v>
      </c>
      <c r="D4250" s="39">
        <v>5</v>
      </c>
      <c r="E4250" s="17">
        <v>14.4</v>
      </c>
      <c r="F4250" s="17">
        <v>0</v>
      </c>
      <c r="G4250" s="17">
        <v>0</v>
      </c>
      <c r="H4250" s="37">
        <f t="shared" si="1194"/>
        <v>57.92</v>
      </c>
      <c r="I4250" s="37">
        <f>IF(H4250&lt;'Roof Calculator'!$G$8, 1, 0)</f>
        <v>0</v>
      </c>
      <c r="J4250" s="37">
        <f>IF(H4250&gt;='Roof Calculator'!$G$8, 1, 0)</f>
        <v>1</v>
      </c>
      <c r="K4250" s="37">
        <f t="shared" si="1195"/>
        <v>0</v>
      </c>
      <c r="L4250" s="37">
        <f t="shared" si="1196"/>
        <v>57.92</v>
      </c>
      <c r="M4250" s="37">
        <v>0</v>
      </c>
      <c r="N4250" s="37">
        <f t="shared" si="1197"/>
        <v>0</v>
      </c>
      <c r="O4250" s="37">
        <v>0</v>
      </c>
      <c r="P4250" s="37">
        <v>0</v>
      </c>
      <c r="Q4250" s="21">
        <f t="shared" si="1198"/>
        <v>39.790999999999997</v>
      </c>
      <c r="R4250" s="21">
        <f t="shared" si="1207"/>
        <v>177.16666666666129</v>
      </c>
      <c r="S4250" s="21">
        <f t="shared" si="1208"/>
        <v>23.36106605889713</v>
      </c>
      <c r="T4250" s="21">
        <f t="shared" si="1199"/>
        <v>86.147999999999996</v>
      </c>
      <c r="U4250" s="37">
        <f>VLOOKUP(Time_Zone, 'LSTM LookUp'!$B$5:$D$8, 3, FALSE)</f>
        <v>-75</v>
      </c>
      <c r="V4250" s="21">
        <f t="shared" si="1209"/>
        <v>-2.5208359285846043</v>
      </c>
      <c r="W4250" s="21">
        <f t="shared" si="1200"/>
        <v>55.517791017853853</v>
      </c>
      <c r="X4250" s="21">
        <f t="shared" si="1201"/>
        <v>0</v>
      </c>
      <c r="Y4250" s="21">
        <f t="shared" si="1202"/>
        <v>0</v>
      </c>
      <c r="Z4250" s="21">
        <f t="shared" si="1210"/>
        <v>0</v>
      </c>
      <c r="AA4250" s="21">
        <f t="shared" si="1203"/>
        <v>0</v>
      </c>
      <c r="AB4250" s="21">
        <f t="shared" si="1204"/>
        <v>0</v>
      </c>
      <c r="AC4250" s="21">
        <f t="shared" si="1205"/>
        <v>57.92</v>
      </c>
      <c r="AD4250" s="21">
        <f t="shared" si="1211"/>
        <v>0</v>
      </c>
      <c r="AE4250" s="21" t="str">
        <f t="shared" si="1206"/>
        <v>6/26/5:00</v>
      </c>
    </row>
    <row r="4251" spans="2:31">
      <c r="B4251" s="37">
        <v>6</v>
      </c>
      <c r="C4251" s="38">
        <v>26</v>
      </c>
      <c r="D4251" s="39">
        <v>6</v>
      </c>
      <c r="E4251" s="17">
        <v>13.9</v>
      </c>
      <c r="F4251" s="17">
        <v>21</v>
      </c>
      <c r="G4251" s="17">
        <v>16</v>
      </c>
      <c r="H4251" s="37">
        <f t="shared" si="1194"/>
        <v>57.02</v>
      </c>
      <c r="I4251" s="37">
        <f>IF(H4251&lt;'Roof Calculator'!$G$8, 1, 0)</f>
        <v>0</v>
      </c>
      <c r="J4251" s="37">
        <f>IF(H4251&gt;='Roof Calculator'!$G$8, 1, 0)</f>
        <v>1</v>
      </c>
      <c r="K4251" s="37">
        <f t="shared" si="1195"/>
        <v>0</v>
      </c>
      <c r="L4251" s="37">
        <f t="shared" si="1196"/>
        <v>57.02</v>
      </c>
      <c r="M4251" s="37">
        <v>0</v>
      </c>
      <c r="N4251" s="37">
        <f t="shared" si="1197"/>
        <v>21</v>
      </c>
      <c r="O4251" s="37">
        <v>0</v>
      </c>
      <c r="P4251" s="37">
        <v>0</v>
      </c>
      <c r="Q4251" s="21">
        <f t="shared" si="1198"/>
        <v>39.790999999999997</v>
      </c>
      <c r="R4251" s="21">
        <f t="shared" si="1207"/>
        <v>177.20833333332794</v>
      </c>
      <c r="S4251" s="21">
        <f t="shared" si="1208"/>
        <v>23.35955375233014</v>
      </c>
      <c r="T4251" s="21">
        <f t="shared" si="1199"/>
        <v>86.147999999999996</v>
      </c>
      <c r="U4251" s="37">
        <f>VLOOKUP(Time_Zone, 'LSTM LookUp'!$B$5:$D$8, 3, FALSE)</f>
        <v>-75</v>
      </c>
      <c r="V4251" s="21">
        <f t="shared" si="1209"/>
        <v>-2.5293177392995334</v>
      </c>
      <c r="W4251" s="21">
        <f t="shared" si="1200"/>
        <v>70.515670565175128</v>
      </c>
      <c r="X4251" s="21">
        <f t="shared" si="1201"/>
        <v>7.824674814674597</v>
      </c>
      <c r="Y4251" s="21">
        <f t="shared" si="1202"/>
        <v>28.824674814674598</v>
      </c>
      <c r="Z4251" s="21">
        <f t="shared" si="1210"/>
        <v>9.136918475257314</v>
      </c>
      <c r="AA4251" s="21">
        <f t="shared" si="1203"/>
        <v>0</v>
      </c>
      <c r="AB4251" s="21">
        <f t="shared" si="1204"/>
        <v>9.136918475257314</v>
      </c>
      <c r="AC4251" s="21">
        <f t="shared" si="1205"/>
        <v>57.02</v>
      </c>
      <c r="AD4251" s="21">
        <f t="shared" si="1211"/>
        <v>9.136918475257314</v>
      </c>
      <c r="AE4251" s="21" t="str">
        <f t="shared" si="1206"/>
        <v>6/26/6:00</v>
      </c>
    </row>
    <row r="4252" spans="2:31">
      <c r="B4252" s="37">
        <v>6</v>
      </c>
      <c r="C4252" s="38">
        <v>26</v>
      </c>
      <c r="D4252" s="39">
        <v>7</v>
      </c>
      <c r="E4252" s="17">
        <v>17.2</v>
      </c>
      <c r="F4252" s="17">
        <v>58</v>
      </c>
      <c r="G4252" s="17">
        <v>152</v>
      </c>
      <c r="H4252" s="37">
        <f t="shared" si="1194"/>
        <v>62.959999999999994</v>
      </c>
      <c r="I4252" s="37">
        <f>IF(H4252&lt;'Roof Calculator'!$G$8, 1, 0)</f>
        <v>0</v>
      </c>
      <c r="J4252" s="37">
        <f>IF(H4252&gt;='Roof Calculator'!$G$8, 1, 0)</f>
        <v>1</v>
      </c>
      <c r="K4252" s="37">
        <f t="shared" si="1195"/>
        <v>0</v>
      </c>
      <c r="L4252" s="37">
        <f t="shared" si="1196"/>
        <v>62.959999999999994</v>
      </c>
      <c r="M4252" s="37">
        <v>0</v>
      </c>
      <c r="N4252" s="37">
        <f t="shared" si="1197"/>
        <v>58</v>
      </c>
      <c r="O4252" s="37">
        <v>0</v>
      </c>
      <c r="P4252" s="37">
        <v>0</v>
      </c>
      <c r="Q4252" s="21">
        <f t="shared" si="1198"/>
        <v>39.790999999999997</v>
      </c>
      <c r="R4252" s="21">
        <f t="shared" si="1207"/>
        <v>177.2499999999946</v>
      </c>
      <c r="S4252" s="21">
        <f t="shared" si="1208"/>
        <v>23.358028732277415</v>
      </c>
      <c r="T4252" s="21">
        <f t="shared" si="1199"/>
        <v>86.147999999999996</v>
      </c>
      <c r="U4252" s="37">
        <f>VLOOKUP(Time_Zone, 'LSTM LookUp'!$B$5:$D$8, 3, FALSE)</f>
        <v>-75</v>
      </c>
      <c r="V4252" s="21">
        <f t="shared" si="1209"/>
        <v>-2.5377956609790258</v>
      </c>
      <c r="W4252" s="21">
        <f t="shared" si="1200"/>
        <v>85.513551084755264</v>
      </c>
      <c r="X4252" s="21">
        <f t="shared" si="1201"/>
        <v>46.95577521357248</v>
      </c>
      <c r="Y4252" s="21">
        <f t="shared" si="1202"/>
        <v>104.95577521357248</v>
      </c>
      <c r="Z4252" s="21">
        <f t="shared" si="1210"/>
        <v>33.269147624369126</v>
      </c>
      <c r="AA4252" s="21">
        <f t="shared" si="1203"/>
        <v>0</v>
      </c>
      <c r="AB4252" s="21">
        <f t="shared" si="1204"/>
        <v>33.269147624369126</v>
      </c>
      <c r="AC4252" s="21">
        <f t="shared" si="1205"/>
        <v>62.959999999999994</v>
      </c>
      <c r="AD4252" s="21">
        <f t="shared" si="1211"/>
        <v>33.269147624369126</v>
      </c>
      <c r="AE4252" s="21" t="str">
        <f t="shared" si="1206"/>
        <v>6/26/7:00</v>
      </c>
    </row>
    <row r="4253" spans="2:31">
      <c r="B4253" s="37">
        <v>6</v>
      </c>
      <c r="C4253" s="38">
        <v>26</v>
      </c>
      <c r="D4253" s="39">
        <v>8</v>
      </c>
      <c r="E4253" s="17">
        <v>19.399999999999999</v>
      </c>
      <c r="F4253" s="17">
        <v>115</v>
      </c>
      <c r="G4253" s="17">
        <v>482</v>
      </c>
      <c r="H4253" s="37">
        <f t="shared" si="1194"/>
        <v>66.92</v>
      </c>
      <c r="I4253" s="37">
        <f>IF(H4253&lt;'Roof Calculator'!$G$8, 1, 0)</f>
        <v>0</v>
      </c>
      <c r="J4253" s="37">
        <f>IF(H4253&gt;='Roof Calculator'!$G$8, 1, 0)</f>
        <v>1</v>
      </c>
      <c r="K4253" s="37">
        <f t="shared" si="1195"/>
        <v>0</v>
      </c>
      <c r="L4253" s="37">
        <f t="shared" si="1196"/>
        <v>66.92</v>
      </c>
      <c r="M4253" s="37">
        <v>0</v>
      </c>
      <c r="N4253" s="37">
        <f t="shared" si="1197"/>
        <v>115</v>
      </c>
      <c r="O4253" s="37">
        <v>0</v>
      </c>
      <c r="P4253" s="37">
        <v>0</v>
      </c>
      <c r="Q4253" s="21">
        <f t="shared" si="1198"/>
        <v>39.790999999999997</v>
      </c>
      <c r="R4253" s="21">
        <f t="shared" si="1207"/>
        <v>177.29166666666126</v>
      </c>
      <c r="S4253" s="21">
        <f t="shared" si="1208"/>
        <v>23.356490999960851</v>
      </c>
      <c r="T4253" s="21">
        <f t="shared" si="1199"/>
        <v>86.147999999999996</v>
      </c>
      <c r="U4253" s="37">
        <f>VLOOKUP(Time_Zone, 'LSTM LookUp'!$B$5:$D$8, 3, FALSE)</f>
        <v>-75</v>
      </c>
      <c r="V4253" s="21">
        <f t="shared" si="1209"/>
        <v>-2.5462696677295993</v>
      </c>
      <c r="W4253" s="21">
        <f t="shared" si="1200"/>
        <v>100.51143258306759</v>
      </c>
      <c r="X4253" s="21">
        <f t="shared" si="1201"/>
        <v>60.266045773175208</v>
      </c>
      <c r="Y4253" s="21">
        <f t="shared" si="1202"/>
        <v>175.26604577317522</v>
      </c>
      <c r="Z4253" s="21">
        <f t="shared" si="1210"/>
        <v>55.55627537886231</v>
      </c>
      <c r="AA4253" s="21">
        <f t="shared" si="1203"/>
        <v>0</v>
      </c>
      <c r="AB4253" s="21">
        <f t="shared" si="1204"/>
        <v>55.55627537886231</v>
      </c>
      <c r="AC4253" s="21">
        <f t="shared" si="1205"/>
        <v>66.92</v>
      </c>
      <c r="AD4253" s="21">
        <f t="shared" si="1211"/>
        <v>55.55627537886231</v>
      </c>
      <c r="AE4253" s="21" t="str">
        <f t="shared" si="1206"/>
        <v>6/26/8:00</v>
      </c>
    </row>
    <row r="4254" spans="2:31">
      <c r="B4254" s="37">
        <v>6</v>
      </c>
      <c r="C4254" s="38">
        <v>26</v>
      </c>
      <c r="D4254" s="39">
        <v>9</v>
      </c>
      <c r="E4254" s="17">
        <v>22.8</v>
      </c>
      <c r="F4254" s="17">
        <v>143</v>
      </c>
      <c r="G4254" s="17">
        <v>588</v>
      </c>
      <c r="H4254" s="37">
        <f t="shared" si="1194"/>
        <v>73.040000000000006</v>
      </c>
      <c r="I4254" s="37">
        <f>IF(H4254&lt;'Roof Calculator'!$G$8, 1, 0)</f>
        <v>0</v>
      </c>
      <c r="J4254" s="37">
        <f>IF(H4254&gt;='Roof Calculator'!$G$8, 1, 0)</f>
        <v>1</v>
      </c>
      <c r="K4254" s="37">
        <f t="shared" si="1195"/>
        <v>0</v>
      </c>
      <c r="L4254" s="37">
        <f t="shared" si="1196"/>
        <v>73.040000000000006</v>
      </c>
      <c r="M4254" s="37">
        <v>0</v>
      </c>
      <c r="N4254" s="37">
        <f t="shared" si="1197"/>
        <v>143</v>
      </c>
      <c r="O4254" s="37">
        <v>0</v>
      </c>
      <c r="P4254" s="37">
        <v>0</v>
      </c>
      <c r="Q4254" s="21">
        <f t="shared" si="1198"/>
        <v>39.790999999999997</v>
      </c>
      <c r="R4254" s="21">
        <f t="shared" si="1207"/>
        <v>177.33333333332791</v>
      </c>
      <c r="S4254" s="21">
        <f t="shared" si="1208"/>
        <v>23.354940556612441</v>
      </c>
      <c r="T4254" s="21">
        <f t="shared" si="1199"/>
        <v>86.147999999999996</v>
      </c>
      <c r="U4254" s="37">
        <f>VLOOKUP(Time_Zone, 'LSTM LookUp'!$B$5:$D$8, 3, FALSE)</f>
        <v>-75</v>
      </c>
      <c r="V4254" s="21">
        <f t="shared" si="1209"/>
        <v>-2.5547397336651763</v>
      </c>
      <c r="W4254" s="21">
        <f t="shared" si="1200"/>
        <v>115.50931506658372</v>
      </c>
      <c r="X4254" s="21">
        <f t="shared" si="1201"/>
        <v>-29.452752691689245</v>
      </c>
      <c r="Y4254" s="21">
        <f t="shared" si="1202"/>
        <v>113.54724730831076</v>
      </c>
      <c r="Z4254" s="21">
        <f t="shared" si="1210"/>
        <v>35.992494222961383</v>
      </c>
      <c r="AA4254" s="21">
        <f t="shared" si="1203"/>
        <v>0</v>
      </c>
      <c r="AB4254" s="21">
        <f t="shared" si="1204"/>
        <v>35.992494222961383</v>
      </c>
      <c r="AC4254" s="21">
        <f t="shared" si="1205"/>
        <v>73.040000000000006</v>
      </c>
      <c r="AD4254" s="21">
        <f t="shared" si="1211"/>
        <v>35.992494222961383</v>
      </c>
      <c r="AE4254" s="21" t="str">
        <f t="shared" si="1206"/>
        <v>6/26/9:00</v>
      </c>
    </row>
    <row r="4255" spans="2:31">
      <c r="B4255" s="37">
        <v>6</v>
      </c>
      <c r="C4255" s="38">
        <v>26</v>
      </c>
      <c r="D4255" s="39">
        <v>10</v>
      </c>
      <c r="E4255" s="17">
        <v>23.9</v>
      </c>
      <c r="F4255" s="17">
        <v>181</v>
      </c>
      <c r="G4255" s="17">
        <v>675</v>
      </c>
      <c r="H4255" s="37">
        <f t="shared" si="1194"/>
        <v>75.02</v>
      </c>
      <c r="I4255" s="37">
        <f>IF(H4255&lt;'Roof Calculator'!$G$8, 1, 0)</f>
        <v>0</v>
      </c>
      <c r="J4255" s="37">
        <f>IF(H4255&gt;='Roof Calculator'!$G$8, 1, 0)</f>
        <v>1</v>
      </c>
      <c r="K4255" s="37">
        <f t="shared" si="1195"/>
        <v>0</v>
      </c>
      <c r="L4255" s="37">
        <f t="shared" si="1196"/>
        <v>75.02</v>
      </c>
      <c r="M4255" s="37">
        <v>0</v>
      </c>
      <c r="N4255" s="37">
        <f t="shared" si="1197"/>
        <v>181</v>
      </c>
      <c r="O4255" s="37">
        <v>0</v>
      </c>
      <c r="P4255" s="37">
        <v>0</v>
      </c>
      <c r="Q4255" s="21">
        <f t="shared" si="1198"/>
        <v>39.790999999999997</v>
      </c>
      <c r="R4255" s="21">
        <f t="shared" si="1207"/>
        <v>177.37499999999457</v>
      </c>
      <c r="S4255" s="21">
        <f t="shared" si="1208"/>
        <v>23.353377403474259</v>
      </c>
      <c r="T4255" s="21">
        <f t="shared" si="1199"/>
        <v>86.147999999999996</v>
      </c>
      <c r="U4255" s="37">
        <f>VLOOKUP(Time_Zone, 'LSTM LookUp'!$B$5:$D$8, 3, FALSE)</f>
        <v>-75</v>
      </c>
      <c r="V4255" s="21">
        <f t="shared" si="1209"/>
        <v>-2.5632058329070935</v>
      </c>
      <c r="W4255" s="21">
        <f t="shared" si="1200"/>
        <v>130.50719854177322</v>
      </c>
      <c r="X4255" s="21">
        <f t="shared" si="1201"/>
        <v>-138.05048296655295</v>
      </c>
      <c r="Y4255" s="21">
        <f t="shared" si="1202"/>
        <v>42.949517033447052</v>
      </c>
      <c r="Z4255" s="21">
        <f t="shared" si="1210"/>
        <v>13.614246759394401</v>
      </c>
      <c r="AA4255" s="21">
        <f t="shared" si="1203"/>
        <v>0</v>
      </c>
      <c r="AB4255" s="21">
        <f t="shared" si="1204"/>
        <v>13.614246759394401</v>
      </c>
      <c r="AC4255" s="21">
        <f t="shared" si="1205"/>
        <v>75.02</v>
      </c>
      <c r="AD4255" s="21">
        <f t="shared" si="1211"/>
        <v>13.614246759394401</v>
      </c>
      <c r="AE4255" s="21" t="str">
        <f t="shared" si="1206"/>
        <v>6/26/10:00</v>
      </c>
    </row>
    <row r="4256" spans="2:31">
      <c r="B4256" s="37">
        <v>6</v>
      </c>
      <c r="C4256" s="38">
        <v>26</v>
      </c>
      <c r="D4256" s="39">
        <v>11</v>
      </c>
      <c r="E4256" s="17">
        <v>26.1</v>
      </c>
      <c r="F4256" s="17">
        <v>174</v>
      </c>
      <c r="G4256" s="17">
        <v>761</v>
      </c>
      <c r="H4256" s="37">
        <f t="shared" si="1194"/>
        <v>78.98</v>
      </c>
      <c r="I4256" s="37">
        <f>IF(H4256&lt;'Roof Calculator'!$G$8, 1, 0)</f>
        <v>0</v>
      </c>
      <c r="J4256" s="37">
        <f>IF(H4256&gt;='Roof Calculator'!$G$8, 1, 0)</f>
        <v>1</v>
      </c>
      <c r="K4256" s="37">
        <f t="shared" si="1195"/>
        <v>0</v>
      </c>
      <c r="L4256" s="37">
        <f t="shared" si="1196"/>
        <v>78.98</v>
      </c>
      <c r="M4256" s="37">
        <v>0</v>
      </c>
      <c r="N4256" s="37">
        <f t="shared" si="1197"/>
        <v>174</v>
      </c>
      <c r="O4256" s="37">
        <v>0</v>
      </c>
      <c r="P4256" s="37">
        <v>0</v>
      </c>
      <c r="Q4256" s="21">
        <f t="shared" si="1198"/>
        <v>39.790999999999997</v>
      </c>
      <c r="R4256" s="21">
        <f t="shared" si="1207"/>
        <v>177.41666666666123</v>
      </c>
      <c r="S4256" s="21">
        <f t="shared" si="1208"/>
        <v>23.351801541798462</v>
      </c>
      <c r="T4256" s="21">
        <f t="shared" si="1199"/>
        <v>86.147999999999996</v>
      </c>
      <c r="U4256" s="37">
        <f>VLOOKUP(Time_Zone, 'LSTM LookUp'!$B$5:$D$8, 3, FALSE)</f>
        <v>-75</v>
      </c>
      <c r="V4256" s="21">
        <f t="shared" si="1209"/>
        <v>-2.5716679395841968</v>
      </c>
      <c r="W4256" s="21">
        <f t="shared" si="1200"/>
        <v>145.50508301510391</v>
      </c>
      <c r="X4256" s="21">
        <f t="shared" si="1201"/>
        <v>-249.40604617313039</v>
      </c>
      <c r="Y4256" s="21">
        <f t="shared" si="1202"/>
        <v>-75.406046173130392</v>
      </c>
      <c r="Z4256" s="21">
        <f t="shared" si="1210"/>
        <v>-23.902399623069577</v>
      </c>
      <c r="AA4256" s="21">
        <f t="shared" si="1203"/>
        <v>0</v>
      </c>
      <c r="AB4256" s="21">
        <f t="shared" si="1204"/>
        <v>-23.902399623069577</v>
      </c>
      <c r="AC4256" s="21">
        <f t="shared" si="1205"/>
        <v>78.98</v>
      </c>
      <c r="AD4256" s="21">
        <f t="shared" si="1211"/>
        <v>-23.902399623069577</v>
      </c>
      <c r="AE4256" s="21" t="str">
        <f t="shared" si="1206"/>
        <v>6/26/11:00</v>
      </c>
    </row>
    <row r="4257" spans="2:31">
      <c r="B4257" s="37">
        <v>6</v>
      </c>
      <c r="C4257" s="38">
        <v>26</v>
      </c>
      <c r="D4257" s="39">
        <v>12</v>
      </c>
      <c r="E4257" s="17">
        <v>27.2</v>
      </c>
      <c r="F4257" s="17">
        <v>257</v>
      </c>
      <c r="G4257" s="17">
        <v>422</v>
      </c>
      <c r="H4257" s="37">
        <f t="shared" si="1194"/>
        <v>80.959999999999994</v>
      </c>
      <c r="I4257" s="37">
        <f>IF(H4257&lt;'Roof Calculator'!$G$8, 1, 0)</f>
        <v>0</v>
      </c>
      <c r="J4257" s="37">
        <f>IF(H4257&gt;='Roof Calculator'!$G$8, 1, 0)</f>
        <v>1</v>
      </c>
      <c r="K4257" s="37">
        <f t="shared" si="1195"/>
        <v>0</v>
      </c>
      <c r="L4257" s="37">
        <f t="shared" si="1196"/>
        <v>80.959999999999994</v>
      </c>
      <c r="M4257" s="37">
        <v>0</v>
      </c>
      <c r="N4257" s="37">
        <f t="shared" si="1197"/>
        <v>257</v>
      </c>
      <c r="O4257" s="37">
        <v>0</v>
      </c>
      <c r="P4257" s="37">
        <v>0</v>
      </c>
      <c r="Q4257" s="21">
        <f t="shared" si="1198"/>
        <v>39.790999999999997</v>
      </c>
      <c r="R4257" s="21">
        <f t="shared" si="1207"/>
        <v>177.45833333332789</v>
      </c>
      <c r="S4257" s="21">
        <f t="shared" si="1208"/>
        <v>23.350212972847313</v>
      </c>
      <c r="T4257" s="21">
        <f t="shared" si="1199"/>
        <v>86.147999999999996</v>
      </c>
      <c r="U4257" s="37">
        <f>VLOOKUP(Time_Zone, 'LSTM LookUp'!$B$5:$D$8, 3, FALSE)</f>
        <v>-75</v>
      </c>
      <c r="V4257" s="21">
        <f t="shared" si="1209"/>
        <v>-2.5801260278329003</v>
      </c>
      <c r="W4257" s="21">
        <f t="shared" si="1200"/>
        <v>160.50296849304178</v>
      </c>
      <c r="X4257" s="21">
        <f t="shared" si="1201"/>
        <v>-173.58615176622709</v>
      </c>
      <c r="Y4257" s="21">
        <f t="shared" si="1202"/>
        <v>83.41384823377291</v>
      </c>
      <c r="Z4257" s="21">
        <f t="shared" si="1210"/>
        <v>26.44073301501609</v>
      </c>
      <c r="AA4257" s="21">
        <f t="shared" si="1203"/>
        <v>0</v>
      </c>
      <c r="AB4257" s="21">
        <f t="shared" si="1204"/>
        <v>26.44073301501609</v>
      </c>
      <c r="AC4257" s="21">
        <f t="shared" si="1205"/>
        <v>80.959999999999994</v>
      </c>
      <c r="AD4257" s="21">
        <f t="shared" si="1211"/>
        <v>26.44073301501609</v>
      </c>
      <c r="AE4257" s="21" t="str">
        <f t="shared" si="1206"/>
        <v>6/26/12:00</v>
      </c>
    </row>
    <row r="4258" spans="2:31">
      <c r="B4258" s="37">
        <v>6</v>
      </c>
      <c r="C4258" s="38">
        <v>26</v>
      </c>
      <c r="D4258" s="39">
        <v>13</v>
      </c>
      <c r="E4258" s="17">
        <v>27.8</v>
      </c>
      <c r="F4258" s="17">
        <v>272</v>
      </c>
      <c r="G4258" s="17">
        <v>675</v>
      </c>
      <c r="H4258" s="37">
        <f t="shared" si="1194"/>
        <v>82.04</v>
      </c>
      <c r="I4258" s="37">
        <f>IF(H4258&lt;'Roof Calculator'!$G$8, 1, 0)</f>
        <v>0</v>
      </c>
      <c r="J4258" s="37">
        <f>IF(H4258&gt;='Roof Calculator'!$G$8, 1, 0)</f>
        <v>1</v>
      </c>
      <c r="K4258" s="37">
        <f t="shared" si="1195"/>
        <v>0</v>
      </c>
      <c r="L4258" s="37">
        <f t="shared" si="1196"/>
        <v>82.04</v>
      </c>
      <c r="M4258" s="37">
        <v>0</v>
      </c>
      <c r="N4258" s="37">
        <f t="shared" si="1197"/>
        <v>272</v>
      </c>
      <c r="O4258" s="37">
        <v>0</v>
      </c>
      <c r="P4258" s="37">
        <v>0</v>
      </c>
      <c r="Q4258" s="21">
        <f t="shared" si="1198"/>
        <v>39.790999999999997</v>
      </c>
      <c r="R4258" s="21">
        <f t="shared" si="1207"/>
        <v>177.49999999999454</v>
      </c>
      <c r="S4258" s="21">
        <f t="shared" si="1208"/>
        <v>23.348611697893123</v>
      </c>
      <c r="T4258" s="21">
        <f t="shared" si="1199"/>
        <v>86.147999999999996</v>
      </c>
      <c r="U4258" s="37">
        <f>VLOOKUP(Time_Zone, 'LSTM LookUp'!$B$5:$D$8, 3, FALSE)</f>
        <v>-75</v>
      </c>
      <c r="V4258" s="21">
        <f t="shared" si="1209"/>
        <v>-2.5885800717972209</v>
      </c>
      <c r="W4258" s="21">
        <f t="shared" si="1200"/>
        <v>175.5008549820507</v>
      </c>
      <c r="X4258" s="21">
        <f t="shared" si="1201"/>
        <v>-303.50981922603484</v>
      </c>
      <c r="Y4258" s="21">
        <f t="shared" si="1202"/>
        <v>-31.509819226034836</v>
      </c>
      <c r="Z4258" s="21">
        <f t="shared" si="1210"/>
        <v>-9.9880623559300332</v>
      </c>
      <c r="AA4258" s="21">
        <f t="shared" si="1203"/>
        <v>0</v>
      </c>
      <c r="AB4258" s="21">
        <f t="shared" si="1204"/>
        <v>-9.9880623559300332</v>
      </c>
      <c r="AC4258" s="21">
        <f t="shared" si="1205"/>
        <v>82.04</v>
      </c>
      <c r="AD4258" s="21">
        <f t="shared" si="1211"/>
        <v>-9.9880623559300332</v>
      </c>
      <c r="AE4258" s="21" t="str">
        <f t="shared" si="1206"/>
        <v>6/26/13:00</v>
      </c>
    </row>
    <row r="4259" spans="2:31">
      <c r="B4259" s="37">
        <v>6</v>
      </c>
      <c r="C4259" s="38">
        <v>26</v>
      </c>
      <c r="D4259" s="39">
        <v>14</v>
      </c>
      <c r="E4259" s="17">
        <v>28.9</v>
      </c>
      <c r="F4259" s="17">
        <v>202</v>
      </c>
      <c r="G4259" s="17">
        <v>772</v>
      </c>
      <c r="H4259" s="37">
        <f t="shared" si="1194"/>
        <v>84.02</v>
      </c>
      <c r="I4259" s="37">
        <f>IF(H4259&lt;'Roof Calculator'!$G$8, 1, 0)</f>
        <v>0</v>
      </c>
      <c r="J4259" s="37">
        <f>IF(H4259&gt;='Roof Calculator'!$G$8, 1, 0)</f>
        <v>1</v>
      </c>
      <c r="K4259" s="37">
        <f t="shared" si="1195"/>
        <v>0</v>
      </c>
      <c r="L4259" s="37">
        <f t="shared" si="1196"/>
        <v>84.02</v>
      </c>
      <c r="M4259" s="37">
        <v>0</v>
      </c>
      <c r="N4259" s="37">
        <f t="shared" si="1197"/>
        <v>202</v>
      </c>
      <c r="O4259" s="37">
        <v>0</v>
      </c>
      <c r="P4259" s="37">
        <v>0</v>
      </c>
      <c r="Q4259" s="21">
        <f t="shared" si="1198"/>
        <v>39.790999999999997</v>
      </c>
      <c r="R4259" s="21">
        <f t="shared" si="1207"/>
        <v>177.5416666666612</v>
      </c>
      <c r="S4259" s="21">
        <f t="shared" si="1208"/>
        <v>23.346997718218294</v>
      </c>
      <c r="T4259" s="21">
        <f t="shared" si="1199"/>
        <v>86.147999999999996</v>
      </c>
      <c r="U4259" s="37">
        <f>VLOOKUP(Time_Zone, 'LSTM LookUp'!$B$5:$D$8, 3, FALSE)</f>
        <v>-75</v>
      </c>
      <c r="V4259" s="21">
        <f t="shared" si="1209"/>
        <v>-2.5970300456288422</v>
      </c>
      <c r="W4259" s="21">
        <f t="shared" si="1200"/>
        <v>190.49874248859282</v>
      </c>
      <c r="X4259" s="21">
        <f t="shared" si="1201"/>
        <v>-339.70535527829043</v>
      </c>
      <c r="Y4259" s="21">
        <f t="shared" si="1202"/>
        <v>-137.70535527829043</v>
      </c>
      <c r="Z4259" s="21">
        <f t="shared" si="1210"/>
        <v>-43.65019251296237</v>
      </c>
      <c r="AA4259" s="21">
        <f t="shared" si="1203"/>
        <v>0</v>
      </c>
      <c r="AB4259" s="21">
        <f t="shared" si="1204"/>
        <v>-43.65019251296237</v>
      </c>
      <c r="AC4259" s="21">
        <f t="shared" si="1205"/>
        <v>84.02</v>
      </c>
      <c r="AD4259" s="21">
        <f t="shared" si="1211"/>
        <v>-43.65019251296237</v>
      </c>
      <c r="AE4259" s="21" t="str">
        <f t="shared" si="1206"/>
        <v>6/26/14:00</v>
      </c>
    </row>
    <row r="4260" spans="2:31">
      <c r="B4260" s="37">
        <v>6</v>
      </c>
      <c r="C4260" s="38">
        <v>26</v>
      </c>
      <c r="D4260" s="39">
        <v>15</v>
      </c>
      <c r="E4260" s="17">
        <v>27.2</v>
      </c>
      <c r="F4260" s="17">
        <v>214</v>
      </c>
      <c r="G4260" s="17">
        <v>770</v>
      </c>
      <c r="H4260" s="37">
        <f t="shared" si="1194"/>
        <v>80.959999999999994</v>
      </c>
      <c r="I4260" s="37">
        <f>IF(H4260&lt;'Roof Calculator'!$G$8, 1, 0)</f>
        <v>0</v>
      </c>
      <c r="J4260" s="37">
        <f>IF(H4260&gt;='Roof Calculator'!$G$8, 1, 0)</f>
        <v>1</v>
      </c>
      <c r="K4260" s="37">
        <f t="shared" si="1195"/>
        <v>0</v>
      </c>
      <c r="L4260" s="37">
        <f t="shared" si="1196"/>
        <v>80.959999999999994</v>
      </c>
      <c r="M4260" s="37">
        <v>0</v>
      </c>
      <c r="N4260" s="37">
        <f t="shared" si="1197"/>
        <v>214</v>
      </c>
      <c r="O4260" s="37">
        <v>0</v>
      </c>
      <c r="P4260" s="37">
        <v>0</v>
      </c>
      <c r="Q4260" s="21">
        <f t="shared" si="1198"/>
        <v>39.790999999999997</v>
      </c>
      <c r="R4260" s="21">
        <f t="shared" si="1207"/>
        <v>177.58333333332786</v>
      </c>
      <c r="S4260" s="21">
        <f t="shared" si="1208"/>
        <v>23.345371035115296</v>
      </c>
      <c r="T4260" s="21">
        <f t="shared" si="1199"/>
        <v>86.147999999999996</v>
      </c>
      <c r="U4260" s="37">
        <f>VLOOKUP(Time_Zone, 'LSTM LookUp'!$B$5:$D$8, 3, FALSE)</f>
        <v>-75</v>
      </c>
      <c r="V4260" s="21">
        <f t="shared" si="1209"/>
        <v>-2.6054759234871816</v>
      </c>
      <c r="W4260" s="21">
        <f t="shared" si="1200"/>
        <v>205.49663101912816</v>
      </c>
      <c r="X4260" s="21">
        <f t="shared" si="1201"/>
        <v>-295.03502025999961</v>
      </c>
      <c r="Y4260" s="21">
        <f t="shared" si="1202"/>
        <v>-81.035020259999612</v>
      </c>
      <c r="Z4260" s="21">
        <f t="shared" si="1210"/>
        <v>-25.686686095050046</v>
      </c>
      <c r="AA4260" s="21">
        <f t="shared" si="1203"/>
        <v>0</v>
      </c>
      <c r="AB4260" s="21">
        <f t="shared" si="1204"/>
        <v>-25.686686095050046</v>
      </c>
      <c r="AC4260" s="21">
        <f t="shared" si="1205"/>
        <v>80.959999999999994</v>
      </c>
      <c r="AD4260" s="21">
        <f t="shared" si="1211"/>
        <v>-25.686686095050046</v>
      </c>
      <c r="AE4260" s="21" t="str">
        <f t="shared" si="1206"/>
        <v>6/26/15:00</v>
      </c>
    </row>
    <row r="4261" spans="2:31">
      <c r="B4261" s="37">
        <v>6</v>
      </c>
      <c r="C4261" s="38">
        <v>26</v>
      </c>
      <c r="D4261" s="39">
        <v>16</v>
      </c>
      <c r="E4261" s="17">
        <v>28.3</v>
      </c>
      <c r="F4261" s="17">
        <v>242</v>
      </c>
      <c r="G4261" s="17">
        <v>539</v>
      </c>
      <c r="H4261" s="37">
        <f t="shared" si="1194"/>
        <v>82.94</v>
      </c>
      <c r="I4261" s="37">
        <f>IF(H4261&lt;'Roof Calculator'!$G$8, 1, 0)</f>
        <v>0</v>
      </c>
      <c r="J4261" s="37">
        <f>IF(H4261&gt;='Roof Calculator'!$G$8, 1, 0)</f>
        <v>1</v>
      </c>
      <c r="K4261" s="37">
        <f t="shared" si="1195"/>
        <v>0</v>
      </c>
      <c r="L4261" s="37">
        <f t="shared" si="1196"/>
        <v>82.94</v>
      </c>
      <c r="M4261" s="37">
        <v>0</v>
      </c>
      <c r="N4261" s="37">
        <f t="shared" si="1197"/>
        <v>242</v>
      </c>
      <c r="O4261" s="37">
        <v>0</v>
      </c>
      <c r="P4261" s="37">
        <v>0</v>
      </c>
      <c r="Q4261" s="21">
        <f t="shared" si="1198"/>
        <v>39.790999999999997</v>
      </c>
      <c r="R4261" s="21">
        <f t="shared" si="1207"/>
        <v>177.62499999999451</v>
      </c>
      <c r="S4261" s="21">
        <f t="shared" si="1208"/>
        <v>23.343731649886667</v>
      </c>
      <c r="T4261" s="21">
        <f t="shared" si="1199"/>
        <v>86.147999999999996</v>
      </c>
      <c r="U4261" s="37">
        <f>VLOOKUP(Time_Zone, 'LSTM LookUp'!$B$5:$D$8, 3, FALSE)</f>
        <v>-75</v>
      </c>
      <c r="V4261" s="21">
        <f t="shared" si="1209"/>
        <v>-2.6139176795394574</v>
      </c>
      <c r="W4261" s="21">
        <f t="shared" si="1200"/>
        <v>220.49452058011514</v>
      </c>
      <c r="X4261" s="21">
        <f t="shared" si="1201"/>
        <v>-152.48702544235948</v>
      </c>
      <c r="Y4261" s="21">
        <f t="shared" si="1202"/>
        <v>89.512974557640518</v>
      </c>
      <c r="Z4261" s="21">
        <f t="shared" si="1210"/>
        <v>28.374049534621836</v>
      </c>
      <c r="AA4261" s="21">
        <f t="shared" si="1203"/>
        <v>0</v>
      </c>
      <c r="AB4261" s="21">
        <f t="shared" si="1204"/>
        <v>28.374049534621836</v>
      </c>
      <c r="AC4261" s="21">
        <f t="shared" si="1205"/>
        <v>82.94</v>
      </c>
      <c r="AD4261" s="21">
        <f t="shared" si="1211"/>
        <v>28.374049534621836</v>
      </c>
      <c r="AE4261" s="21" t="str">
        <f t="shared" si="1206"/>
        <v>6/26/16:00</v>
      </c>
    </row>
    <row r="4262" spans="2:31">
      <c r="B4262" s="37">
        <v>6</v>
      </c>
      <c r="C4262" s="38">
        <v>26</v>
      </c>
      <c r="D4262" s="39">
        <v>17</v>
      </c>
      <c r="E4262" s="17">
        <v>28.9</v>
      </c>
      <c r="F4262" s="17">
        <v>225</v>
      </c>
      <c r="G4262" s="17">
        <v>409</v>
      </c>
      <c r="H4262" s="37">
        <f t="shared" si="1194"/>
        <v>84.02</v>
      </c>
      <c r="I4262" s="37">
        <f>IF(H4262&lt;'Roof Calculator'!$G$8, 1, 0)</f>
        <v>0</v>
      </c>
      <c r="J4262" s="37">
        <f>IF(H4262&gt;='Roof Calculator'!$G$8, 1, 0)</f>
        <v>1</v>
      </c>
      <c r="K4262" s="37">
        <f t="shared" si="1195"/>
        <v>0</v>
      </c>
      <c r="L4262" s="37">
        <f t="shared" si="1196"/>
        <v>84.02</v>
      </c>
      <c r="M4262" s="37">
        <v>0</v>
      </c>
      <c r="N4262" s="37">
        <f t="shared" si="1197"/>
        <v>225</v>
      </c>
      <c r="O4262" s="37">
        <v>0</v>
      </c>
      <c r="P4262" s="37">
        <v>0</v>
      </c>
      <c r="Q4262" s="21">
        <f t="shared" si="1198"/>
        <v>39.790999999999997</v>
      </c>
      <c r="R4262" s="21">
        <f t="shared" si="1207"/>
        <v>177.66666666666117</v>
      </c>
      <c r="S4262" s="21">
        <f t="shared" si="1208"/>
        <v>23.342079563845019</v>
      </c>
      <c r="T4262" s="21">
        <f t="shared" si="1199"/>
        <v>86.147999999999996</v>
      </c>
      <c r="U4262" s="37">
        <f>VLOOKUP(Time_Zone, 'LSTM LookUp'!$B$5:$D$8, 3, FALSE)</f>
        <v>-75</v>
      </c>
      <c r="V4262" s="21">
        <f t="shared" si="1209"/>
        <v>-2.6223552879607079</v>
      </c>
      <c r="W4262" s="21">
        <f t="shared" si="1200"/>
        <v>235.49241117800983</v>
      </c>
      <c r="X4262" s="21">
        <f t="shared" si="1201"/>
        <v>-59.75409389606618</v>
      </c>
      <c r="Y4262" s="21">
        <f t="shared" si="1202"/>
        <v>165.24590610393381</v>
      </c>
      <c r="Z4262" s="21">
        <f t="shared" si="1210"/>
        <v>52.380066111726322</v>
      </c>
      <c r="AA4262" s="21">
        <f t="shared" si="1203"/>
        <v>0</v>
      </c>
      <c r="AB4262" s="21">
        <f t="shared" si="1204"/>
        <v>52.380066111726322</v>
      </c>
      <c r="AC4262" s="21">
        <f t="shared" si="1205"/>
        <v>84.02</v>
      </c>
      <c r="AD4262" s="21">
        <f t="shared" si="1211"/>
        <v>52.380066111726322</v>
      </c>
      <c r="AE4262" s="21" t="str">
        <f t="shared" si="1206"/>
        <v>6/26/17:00</v>
      </c>
    </row>
    <row r="4263" spans="2:31">
      <c r="B4263" s="37">
        <v>6</v>
      </c>
      <c r="C4263" s="38">
        <v>26</v>
      </c>
      <c r="D4263" s="39">
        <v>18</v>
      </c>
      <c r="E4263" s="17">
        <v>27.8</v>
      </c>
      <c r="F4263" s="17">
        <v>118</v>
      </c>
      <c r="G4263" s="17">
        <v>553</v>
      </c>
      <c r="H4263" s="37">
        <f t="shared" si="1194"/>
        <v>82.04</v>
      </c>
      <c r="I4263" s="37">
        <f>IF(H4263&lt;'Roof Calculator'!$G$8, 1, 0)</f>
        <v>0</v>
      </c>
      <c r="J4263" s="37">
        <f>IF(H4263&gt;='Roof Calculator'!$G$8, 1, 0)</f>
        <v>1</v>
      </c>
      <c r="K4263" s="37">
        <f t="shared" si="1195"/>
        <v>0</v>
      </c>
      <c r="L4263" s="37">
        <f t="shared" si="1196"/>
        <v>82.04</v>
      </c>
      <c r="M4263" s="37">
        <v>0</v>
      </c>
      <c r="N4263" s="37">
        <f t="shared" si="1197"/>
        <v>118</v>
      </c>
      <c r="O4263" s="37">
        <v>0</v>
      </c>
      <c r="P4263" s="37">
        <v>0</v>
      </c>
      <c r="Q4263" s="21">
        <f t="shared" si="1198"/>
        <v>39.790999999999997</v>
      </c>
      <c r="R4263" s="21">
        <f t="shared" si="1207"/>
        <v>177.70833333332783</v>
      </c>
      <c r="S4263" s="21">
        <f t="shared" si="1208"/>
        <v>23.340414778313015</v>
      </c>
      <c r="T4263" s="21">
        <f t="shared" si="1199"/>
        <v>86.147999999999996</v>
      </c>
      <c r="U4263" s="37">
        <f>VLOOKUP(Time_Zone, 'LSTM LookUp'!$B$5:$D$8, 3, FALSE)</f>
        <v>-75</v>
      </c>
      <c r="V4263" s="21">
        <f t="shared" si="1209"/>
        <v>-2.6307887229338833</v>
      </c>
      <c r="W4263" s="21">
        <f t="shared" si="1200"/>
        <v>250.49030281926656</v>
      </c>
      <c r="X4263" s="21">
        <f t="shared" si="1201"/>
        <v>9.9232331526298569</v>
      </c>
      <c r="Y4263" s="21">
        <f t="shared" si="1202"/>
        <v>127.92323315262986</v>
      </c>
      <c r="Z4263" s="21">
        <f t="shared" si="1210"/>
        <v>40.549430650016085</v>
      </c>
      <c r="AA4263" s="21">
        <f t="shared" si="1203"/>
        <v>0</v>
      </c>
      <c r="AB4263" s="21">
        <f t="shared" si="1204"/>
        <v>40.549430650016085</v>
      </c>
      <c r="AC4263" s="21">
        <f t="shared" si="1205"/>
        <v>82.04</v>
      </c>
      <c r="AD4263" s="21">
        <f t="shared" si="1211"/>
        <v>40.549430650016085</v>
      </c>
      <c r="AE4263" s="21" t="str">
        <f t="shared" si="1206"/>
        <v>6/26/18:00</v>
      </c>
    </row>
    <row r="4264" spans="2:31">
      <c r="B4264" s="37">
        <v>6</v>
      </c>
      <c r="C4264" s="38">
        <v>26</v>
      </c>
      <c r="D4264" s="39">
        <v>19</v>
      </c>
      <c r="E4264" s="17">
        <v>27.2</v>
      </c>
      <c r="F4264" s="17">
        <v>117</v>
      </c>
      <c r="G4264" s="17">
        <v>315</v>
      </c>
      <c r="H4264" s="37">
        <f t="shared" si="1194"/>
        <v>80.959999999999994</v>
      </c>
      <c r="I4264" s="37">
        <f>IF(H4264&lt;'Roof Calculator'!$G$8, 1, 0)</f>
        <v>0</v>
      </c>
      <c r="J4264" s="37">
        <f>IF(H4264&gt;='Roof Calculator'!$G$8, 1, 0)</f>
        <v>1</v>
      </c>
      <c r="K4264" s="37">
        <f t="shared" si="1195"/>
        <v>0</v>
      </c>
      <c r="L4264" s="37">
        <f t="shared" si="1196"/>
        <v>80.959999999999994</v>
      </c>
      <c r="M4264" s="37">
        <v>0</v>
      </c>
      <c r="N4264" s="37">
        <f t="shared" si="1197"/>
        <v>117</v>
      </c>
      <c r="O4264" s="37">
        <v>0</v>
      </c>
      <c r="P4264" s="37">
        <v>0</v>
      </c>
      <c r="Q4264" s="21">
        <f t="shared" si="1198"/>
        <v>39.790999999999997</v>
      </c>
      <c r="R4264" s="21">
        <f t="shared" si="1207"/>
        <v>177.74999999999449</v>
      </c>
      <c r="S4264" s="21">
        <f t="shared" si="1208"/>
        <v>23.338737294623371</v>
      </c>
      <c r="T4264" s="21">
        <f t="shared" si="1199"/>
        <v>86.147999999999996</v>
      </c>
      <c r="U4264" s="37">
        <f>VLOOKUP(Time_Zone, 'LSTM LookUp'!$B$5:$D$8, 3, FALSE)</f>
        <v>-75</v>
      </c>
      <c r="V4264" s="21">
        <f t="shared" si="1209"/>
        <v>-2.6392179586499047</v>
      </c>
      <c r="W4264" s="21">
        <f t="shared" si="1200"/>
        <v>265.48819551033756</v>
      </c>
      <c r="X4264" s="21">
        <f t="shared" si="1201"/>
        <v>62.383618009689677</v>
      </c>
      <c r="Y4264" s="21">
        <f t="shared" si="1202"/>
        <v>179.38361800968968</v>
      </c>
      <c r="Z4264" s="21">
        <f t="shared" si="1210"/>
        <v>56.861473861860013</v>
      </c>
      <c r="AA4264" s="21">
        <f t="shared" si="1203"/>
        <v>0</v>
      </c>
      <c r="AB4264" s="21">
        <f t="shared" si="1204"/>
        <v>56.861473861860013</v>
      </c>
      <c r="AC4264" s="21">
        <f t="shared" si="1205"/>
        <v>80.959999999999994</v>
      </c>
      <c r="AD4264" s="21">
        <f t="shared" si="1211"/>
        <v>56.861473861860013</v>
      </c>
      <c r="AE4264" s="21" t="str">
        <f t="shared" si="1206"/>
        <v>6/26/19:00</v>
      </c>
    </row>
    <row r="4265" spans="2:31">
      <c r="B4265" s="37">
        <v>6</v>
      </c>
      <c r="C4265" s="38">
        <v>26</v>
      </c>
      <c r="D4265" s="39">
        <v>20</v>
      </c>
      <c r="E4265" s="17">
        <v>26.1</v>
      </c>
      <c r="F4265" s="17">
        <v>51</v>
      </c>
      <c r="G4265" s="17">
        <v>70</v>
      </c>
      <c r="H4265" s="37">
        <f t="shared" si="1194"/>
        <v>78.98</v>
      </c>
      <c r="I4265" s="37">
        <f>IF(H4265&lt;'Roof Calculator'!$G$8, 1, 0)</f>
        <v>0</v>
      </c>
      <c r="J4265" s="37">
        <f>IF(H4265&gt;='Roof Calculator'!$G$8, 1, 0)</f>
        <v>1</v>
      </c>
      <c r="K4265" s="37">
        <f t="shared" si="1195"/>
        <v>0</v>
      </c>
      <c r="L4265" s="37">
        <f t="shared" si="1196"/>
        <v>78.98</v>
      </c>
      <c r="M4265" s="37">
        <v>0</v>
      </c>
      <c r="N4265" s="37">
        <f t="shared" si="1197"/>
        <v>51</v>
      </c>
      <c r="O4265" s="37">
        <v>0</v>
      </c>
      <c r="P4265" s="37">
        <v>0</v>
      </c>
      <c r="Q4265" s="21">
        <f t="shared" si="1198"/>
        <v>39.790999999999997</v>
      </c>
      <c r="R4265" s="21">
        <f t="shared" si="1207"/>
        <v>177.79166666666114</v>
      </c>
      <c r="S4265" s="21">
        <f t="shared" si="1208"/>
        <v>23.337047114118874</v>
      </c>
      <c r="T4265" s="21">
        <f t="shared" si="1199"/>
        <v>86.147999999999996</v>
      </c>
      <c r="U4265" s="37">
        <f>VLOOKUP(Time_Zone, 'LSTM LookUp'!$B$5:$D$8, 3, FALSE)</f>
        <v>-75</v>
      </c>
      <c r="V4265" s="21">
        <f t="shared" si="1209"/>
        <v>-2.6476429693076957</v>
      </c>
      <c r="W4265" s="21">
        <f t="shared" si="1200"/>
        <v>280.48608925767309</v>
      </c>
      <c r="X4265" s="21">
        <f t="shared" si="1201"/>
        <v>26.734938578940909</v>
      </c>
      <c r="Y4265" s="21">
        <f t="shared" si="1202"/>
        <v>77.734938578940913</v>
      </c>
      <c r="Z4265" s="21">
        <f t="shared" si="1210"/>
        <v>24.640617840147382</v>
      </c>
      <c r="AA4265" s="21">
        <f t="shared" si="1203"/>
        <v>0</v>
      </c>
      <c r="AB4265" s="21">
        <f t="shared" si="1204"/>
        <v>24.640617840147382</v>
      </c>
      <c r="AC4265" s="21">
        <f t="shared" si="1205"/>
        <v>78.98</v>
      </c>
      <c r="AD4265" s="21">
        <f t="shared" si="1211"/>
        <v>24.640617840147382</v>
      </c>
      <c r="AE4265" s="21" t="str">
        <f t="shared" si="1206"/>
        <v>6/26/20:00</v>
      </c>
    </row>
    <row r="4266" spans="2:31">
      <c r="B4266" s="37">
        <v>6</v>
      </c>
      <c r="C4266" s="38">
        <v>26</v>
      </c>
      <c r="D4266" s="39">
        <v>21</v>
      </c>
      <c r="E4266" s="17">
        <v>24.4</v>
      </c>
      <c r="F4266" s="17">
        <v>4</v>
      </c>
      <c r="G4266" s="17">
        <v>1</v>
      </c>
      <c r="H4266" s="37">
        <f t="shared" si="1194"/>
        <v>75.92</v>
      </c>
      <c r="I4266" s="37">
        <f>IF(H4266&lt;'Roof Calculator'!$G$8, 1, 0)</f>
        <v>0</v>
      </c>
      <c r="J4266" s="37">
        <f>IF(H4266&gt;='Roof Calculator'!$G$8, 1, 0)</f>
        <v>1</v>
      </c>
      <c r="K4266" s="37">
        <f t="shared" si="1195"/>
        <v>0</v>
      </c>
      <c r="L4266" s="37">
        <f t="shared" si="1196"/>
        <v>75.92</v>
      </c>
      <c r="M4266" s="37">
        <v>0</v>
      </c>
      <c r="N4266" s="37">
        <f t="shared" si="1197"/>
        <v>4</v>
      </c>
      <c r="O4266" s="37">
        <v>0</v>
      </c>
      <c r="P4266" s="37">
        <v>0</v>
      </c>
      <c r="Q4266" s="21">
        <f t="shared" si="1198"/>
        <v>39.790999999999997</v>
      </c>
      <c r="R4266" s="21">
        <f t="shared" si="1207"/>
        <v>177.8333333333278</v>
      </c>
      <c r="S4266" s="21">
        <f t="shared" si="1208"/>
        <v>23.335344238152359</v>
      </c>
      <c r="T4266" s="21">
        <f t="shared" si="1199"/>
        <v>86.147999999999996</v>
      </c>
      <c r="U4266" s="37">
        <f>VLOOKUP(Time_Zone, 'LSTM LookUp'!$B$5:$D$8, 3, FALSE)</f>
        <v>-75</v>
      </c>
      <c r="V4266" s="21">
        <f t="shared" si="1209"/>
        <v>-2.656063729114253</v>
      </c>
      <c r="W4266" s="21">
        <f t="shared" si="1200"/>
        <v>295.48398406772139</v>
      </c>
      <c r="X4266" s="21">
        <f t="shared" si="1201"/>
        <v>0.55706863347090518</v>
      </c>
      <c r="Y4266" s="21">
        <f t="shared" si="1202"/>
        <v>4.5570686334709052</v>
      </c>
      <c r="Z4266" s="21">
        <f t="shared" si="1210"/>
        <v>1.4445111647531337</v>
      </c>
      <c r="AA4266" s="21">
        <f t="shared" si="1203"/>
        <v>0</v>
      </c>
      <c r="AB4266" s="21">
        <f t="shared" si="1204"/>
        <v>1.4445111647531337</v>
      </c>
      <c r="AC4266" s="21">
        <f t="shared" si="1205"/>
        <v>75.92</v>
      </c>
      <c r="AD4266" s="21">
        <f t="shared" si="1211"/>
        <v>1.4445111647531337</v>
      </c>
      <c r="AE4266" s="21" t="str">
        <f t="shared" si="1206"/>
        <v>6/26/21:00</v>
      </c>
    </row>
    <row r="4267" spans="2:31">
      <c r="B4267" s="37">
        <v>6</v>
      </c>
      <c r="C4267" s="38">
        <v>26</v>
      </c>
      <c r="D4267" s="39">
        <v>22</v>
      </c>
      <c r="E4267" s="17">
        <v>23.3</v>
      </c>
      <c r="F4267" s="17">
        <v>0</v>
      </c>
      <c r="G4267" s="17">
        <v>0</v>
      </c>
      <c r="H4267" s="37">
        <f t="shared" si="1194"/>
        <v>73.94</v>
      </c>
      <c r="I4267" s="37">
        <f>IF(H4267&lt;'Roof Calculator'!$G$8, 1, 0)</f>
        <v>0</v>
      </c>
      <c r="J4267" s="37">
        <f>IF(H4267&gt;='Roof Calculator'!$G$8, 1, 0)</f>
        <v>1</v>
      </c>
      <c r="K4267" s="37">
        <f t="shared" si="1195"/>
        <v>0</v>
      </c>
      <c r="L4267" s="37">
        <f t="shared" si="1196"/>
        <v>73.94</v>
      </c>
      <c r="M4267" s="37">
        <v>0</v>
      </c>
      <c r="N4267" s="37">
        <f t="shared" si="1197"/>
        <v>0</v>
      </c>
      <c r="O4267" s="37">
        <v>0</v>
      </c>
      <c r="P4267" s="37">
        <v>0</v>
      </c>
      <c r="Q4267" s="21">
        <f t="shared" si="1198"/>
        <v>39.790999999999997</v>
      </c>
      <c r="R4267" s="21">
        <f t="shared" si="1207"/>
        <v>177.87499999999446</v>
      </c>
      <c r="S4267" s="21">
        <f t="shared" si="1208"/>
        <v>23.333628668086696</v>
      </c>
      <c r="T4267" s="21">
        <f t="shared" si="1199"/>
        <v>86.147999999999996</v>
      </c>
      <c r="U4267" s="37">
        <f>VLOOKUP(Time_Zone, 'LSTM LookUp'!$B$5:$D$8, 3, FALSE)</f>
        <v>-75</v>
      </c>
      <c r="V4267" s="21">
        <f t="shared" si="1209"/>
        <v>-2.6644802122847073</v>
      </c>
      <c r="W4267" s="21">
        <f t="shared" si="1200"/>
        <v>310.48187994692881</v>
      </c>
      <c r="X4267" s="21">
        <f t="shared" si="1201"/>
        <v>0</v>
      </c>
      <c r="Y4267" s="21">
        <f t="shared" si="1202"/>
        <v>0</v>
      </c>
      <c r="Z4267" s="21">
        <f t="shared" si="1210"/>
        <v>0</v>
      </c>
      <c r="AA4267" s="21">
        <f t="shared" si="1203"/>
        <v>0</v>
      </c>
      <c r="AB4267" s="21">
        <f t="shared" si="1204"/>
        <v>0</v>
      </c>
      <c r="AC4267" s="21">
        <f t="shared" si="1205"/>
        <v>73.94</v>
      </c>
      <c r="AD4267" s="21">
        <f t="shared" si="1211"/>
        <v>0</v>
      </c>
      <c r="AE4267" s="21" t="str">
        <f t="shared" si="1206"/>
        <v>6/26/22:00</v>
      </c>
    </row>
    <row r="4268" spans="2:31">
      <c r="B4268" s="37">
        <v>6</v>
      </c>
      <c r="C4268" s="38">
        <v>26</v>
      </c>
      <c r="D4268" s="39">
        <v>23</v>
      </c>
      <c r="E4268" s="17">
        <v>22.8</v>
      </c>
      <c r="F4268" s="17">
        <v>0</v>
      </c>
      <c r="G4268" s="17">
        <v>0</v>
      </c>
      <c r="H4268" s="37">
        <f t="shared" si="1194"/>
        <v>73.040000000000006</v>
      </c>
      <c r="I4268" s="37">
        <f>IF(H4268&lt;'Roof Calculator'!$G$8, 1, 0)</f>
        <v>0</v>
      </c>
      <c r="J4268" s="37">
        <f>IF(H4268&gt;='Roof Calculator'!$G$8, 1, 0)</f>
        <v>1</v>
      </c>
      <c r="K4268" s="37">
        <f t="shared" si="1195"/>
        <v>0</v>
      </c>
      <c r="L4268" s="37">
        <f t="shared" si="1196"/>
        <v>73.040000000000006</v>
      </c>
      <c r="M4268" s="37">
        <v>0</v>
      </c>
      <c r="N4268" s="37">
        <f t="shared" si="1197"/>
        <v>0</v>
      </c>
      <c r="O4268" s="37">
        <v>0</v>
      </c>
      <c r="P4268" s="37">
        <v>0</v>
      </c>
      <c r="Q4268" s="21">
        <f t="shared" si="1198"/>
        <v>39.790999999999997</v>
      </c>
      <c r="R4268" s="21">
        <f t="shared" si="1207"/>
        <v>177.91666666666111</v>
      </c>
      <c r="S4268" s="21">
        <f t="shared" si="1208"/>
        <v>23.331900405294807</v>
      </c>
      <c r="T4268" s="21">
        <f t="shared" si="1199"/>
        <v>86.147999999999996</v>
      </c>
      <c r="U4268" s="37">
        <f>VLOOKUP(Time_Zone, 'LSTM LookUp'!$B$5:$D$8, 3, FALSE)</f>
        <v>-75</v>
      </c>
      <c r="V4268" s="21">
        <f t="shared" si="1209"/>
        <v>-2.6728923930423871</v>
      </c>
      <c r="W4268" s="21">
        <f t="shared" si="1200"/>
        <v>325.4797769017394</v>
      </c>
      <c r="X4268" s="21">
        <f t="shared" si="1201"/>
        <v>0</v>
      </c>
      <c r="Y4268" s="21">
        <f t="shared" si="1202"/>
        <v>0</v>
      </c>
      <c r="Z4268" s="21">
        <f t="shared" si="1210"/>
        <v>0</v>
      </c>
      <c r="AA4268" s="21">
        <f t="shared" si="1203"/>
        <v>0</v>
      </c>
      <c r="AB4268" s="21">
        <f t="shared" si="1204"/>
        <v>0</v>
      </c>
      <c r="AC4268" s="21">
        <f t="shared" si="1205"/>
        <v>73.040000000000006</v>
      </c>
      <c r="AD4268" s="21">
        <f t="shared" si="1211"/>
        <v>0</v>
      </c>
      <c r="AE4268" s="21" t="str">
        <f t="shared" si="1206"/>
        <v>6/26/23:00</v>
      </c>
    </row>
    <row r="4269" spans="2:31">
      <c r="B4269" s="37">
        <v>6</v>
      </c>
      <c r="C4269" s="38">
        <v>26</v>
      </c>
      <c r="D4269" s="39">
        <v>24</v>
      </c>
      <c r="E4269" s="17">
        <v>22.2</v>
      </c>
      <c r="F4269" s="17">
        <v>0</v>
      </c>
      <c r="G4269" s="17">
        <v>0</v>
      </c>
      <c r="H4269" s="37">
        <f t="shared" si="1194"/>
        <v>71.959999999999994</v>
      </c>
      <c r="I4269" s="37">
        <f>IF(H4269&lt;'Roof Calculator'!$G$8, 1, 0)</f>
        <v>0</v>
      </c>
      <c r="J4269" s="37">
        <f>IF(H4269&gt;='Roof Calculator'!$G$8, 1, 0)</f>
        <v>1</v>
      </c>
      <c r="K4269" s="37">
        <f t="shared" si="1195"/>
        <v>0</v>
      </c>
      <c r="L4269" s="37">
        <f t="shared" si="1196"/>
        <v>71.959999999999994</v>
      </c>
      <c r="M4269" s="37">
        <v>0</v>
      </c>
      <c r="N4269" s="37">
        <f t="shared" si="1197"/>
        <v>0</v>
      </c>
      <c r="O4269" s="37">
        <v>0</v>
      </c>
      <c r="P4269" s="37">
        <v>0</v>
      </c>
      <c r="Q4269" s="21">
        <f t="shared" si="1198"/>
        <v>39.790999999999997</v>
      </c>
      <c r="R4269" s="21">
        <f t="shared" si="1207"/>
        <v>177.95833333332777</v>
      </c>
      <c r="S4269" s="21">
        <f t="shared" si="1208"/>
        <v>23.330159451159641</v>
      </c>
      <c r="T4269" s="21">
        <f t="shared" si="1199"/>
        <v>86.147999999999996</v>
      </c>
      <c r="U4269" s="37">
        <f>VLOOKUP(Time_Zone, 'LSTM LookUp'!$B$5:$D$8, 3, FALSE)</f>
        <v>-75</v>
      </c>
      <c r="V4269" s="21">
        <f t="shared" si="1209"/>
        <v>-2.681300245618865</v>
      </c>
      <c r="W4269" s="21">
        <f t="shared" si="1200"/>
        <v>340.47767493859527</v>
      </c>
      <c r="X4269" s="21">
        <f t="shared" si="1201"/>
        <v>0</v>
      </c>
      <c r="Y4269" s="21">
        <f t="shared" si="1202"/>
        <v>0</v>
      </c>
      <c r="Z4269" s="21">
        <f t="shared" si="1210"/>
        <v>0</v>
      </c>
      <c r="AA4269" s="21">
        <f t="shared" si="1203"/>
        <v>0</v>
      </c>
      <c r="AB4269" s="21">
        <f t="shared" si="1204"/>
        <v>0</v>
      </c>
      <c r="AC4269" s="21">
        <f t="shared" si="1205"/>
        <v>71.959999999999994</v>
      </c>
      <c r="AD4269" s="21">
        <f t="shared" si="1211"/>
        <v>0</v>
      </c>
      <c r="AE4269" s="21" t="str">
        <f t="shared" si="1206"/>
        <v>6/26/24:00</v>
      </c>
    </row>
    <row r="4270" spans="2:31">
      <c r="B4270" s="37">
        <v>6</v>
      </c>
      <c r="C4270" s="38">
        <v>27</v>
      </c>
      <c r="D4270" s="39">
        <v>1</v>
      </c>
      <c r="E4270" s="17">
        <v>22.8</v>
      </c>
      <c r="F4270" s="17">
        <v>0</v>
      </c>
      <c r="G4270" s="17">
        <v>0</v>
      </c>
      <c r="H4270" s="37">
        <f t="shared" si="1194"/>
        <v>73.040000000000006</v>
      </c>
      <c r="I4270" s="37">
        <f>IF(H4270&lt;'Roof Calculator'!$G$8, 1, 0)</f>
        <v>0</v>
      </c>
      <c r="J4270" s="37">
        <f>IF(H4270&gt;='Roof Calculator'!$G$8, 1, 0)</f>
        <v>1</v>
      </c>
      <c r="K4270" s="37">
        <f t="shared" si="1195"/>
        <v>0</v>
      </c>
      <c r="L4270" s="37">
        <f t="shared" si="1196"/>
        <v>73.040000000000006</v>
      </c>
      <c r="M4270" s="37">
        <v>0</v>
      </c>
      <c r="N4270" s="37">
        <f t="shared" si="1197"/>
        <v>0</v>
      </c>
      <c r="O4270" s="37">
        <v>0</v>
      </c>
      <c r="P4270" s="37">
        <v>0</v>
      </c>
      <c r="Q4270" s="21">
        <f t="shared" si="1198"/>
        <v>39.790999999999997</v>
      </c>
      <c r="R4270" s="21">
        <f t="shared" si="1207"/>
        <v>177.99999999999443</v>
      </c>
      <c r="S4270" s="21">
        <f t="shared" si="1208"/>
        <v>23.328405807074205</v>
      </c>
      <c r="T4270" s="21">
        <f t="shared" si="1199"/>
        <v>86.147999999999996</v>
      </c>
      <c r="U4270" s="37">
        <f>VLOOKUP(Time_Zone, 'LSTM LookUp'!$B$5:$D$8, 3, FALSE)</f>
        <v>-75</v>
      </c>
      <c r="V4270" s="21">
        <f t="shared" si="1209"/>
        <v>-2.6897037442539955</v>
      </c>
      <c r="W4270" s="21">
        <f t="shared" si="1200"/>
        <v>-4.5244259360634942</v>
      </c>
      <c r="X4270" s="21">
        <f t="shared" si="1201"/>
        <v>0</v>
      </c>
      <c r="Y4270" s="21">
        <f t="shared" si="1202"/>
        <v>0</v>
      </c>
      <c r="Z4270" s="21">
        <f t="shared" si="1210"/>
        <v>0</v>
      </c>
      <c r="AA4270" s="21">
        <f t="shared" si="1203"/>
        <v>0</v>
      </c>
      <c r="AB4270" s="21">
        <f t="shared" si="1204"/>
        <v>0</v>
      </c>
      <c r="AC4270" s="21">
        <f t="shared" si="1205"/>
        <v>73.040000000000006</v>
      </c>
      <c r="AD4270" s="21">
        <f t="shared" si="1211"/>
        <v>0</v>
      </c>
      <c r="AE4270" s="21" t="str">
        <f t="shared" si="1206"/>
        <v>6/27/1:00</v>
      </c>
    </row>
    <row r="4271" spans="2:31">
      <c r="B4271" s="37">
        <v>6</v>
      </c>
      <c r="C4271" s="38">
        <v>27</v>
      </c>
      <c r="D4271" s="39">
        <v>2</v>
      </c>
      <c r="E4271" s="17">
        <v>22.2</v>
      </c>
      <c r="F4271" s="17">
        <v>0</v>
      </c>
      <c r="G4271" s="17">
        <v>0</v>
      </c>
      <c r="H4271" s="37">
        <f t="shared" si="1194"/>
        <v>71.959999999999994</v>
      </c>
      <c r="I4271" s="37">
        <f>IF(H4271&lt;'Roof Calculator'!$G$8, 1, 0)</f>
        <v>0</v>
      </c>
      <c r="J4271" s="37">
        <f>IF(H4271&gt;='Roof Calculator'!$G$8, 1, 0)</f>
        <v>1</v>
      </c>
      <c r="K4271" s="37">
        <f t="shared" si="1195"/>
        <v>0</v>
      </c>
      <c r="L4271" s="37">
        <f t="shared" si="1196"/>
        <v>71.959999999999994</v>
      </c>
      <c r="M4271" s="37">
        <v>0</v>
      </c>
      <c r="N4271" s="37">
        <f t="shared" si="1197"/>
        <v>0</v>
      </c>
      <c r="O4271" s="37">
        <v>0</v>
      </c>
      <c r="P4271" s="37">
        <v>0</v>
      </c>
      <c r="Q4271" s="21">
        <f t="shared" si="1198"/>
        <v>39.790999999999997</v>
      </c>
      <c r="R4271" s="21">
        <f t="shared" si="1207"/>
        <v>178.04166666666109</v>
      </c>
      <c r="S4271" s="21">
        <f t="shared" si="1208"/>
        <v>23.326639474441535</v>
      </c>
      <c r="T4271" s="21">
        <f t="shared" si="1199"/>
        <v>86.147999999999996</v>
      </c>
      <c r="U4271" s="37">
        <f>VLOOKUP(Time_Zone, 'LSTM LookUp'!$B$5:$D$8, 3, FALSE)</f>
        <v>-75</v>
      </c>
      <c r="V4271" s="21">
        <f t="shared" si="1209"/>
        <v>-2.6981028631960262</v>
      </c>
      <c r="W4271" s="21">
        <f t="shared" si="1200"/>
        <v>10.473474284200979</v>
      </c>
      <c r="X4271" s="21">
        <f t="shared" si="1201"/>
        <v>0</v>
      </c>
      <c r="Y4271" s="21">
        <f t="shared" si="1202"/>
        <v>0</v>
      </c>
      <c r="Z4271" s="21">
        <f t="shared" si="1210"/>
        <v>0</v>
      </c>
      <c r="AA4271" s="21">
        <f t="shared" si="1203"/>
        <v>0</v>
      </c>
      <c r="AB4271" s="21">
        <f t="shared" si="1204"/>
        <v>0</v>
      </c>
      <c r="AC4271" s="21">
        <f t="shared" si="1205"/>
        <v>71.959999999999994</v>
      </c>
      <c r="AD4271" s="21">
        <f t="shared" si="1211"/>
        <v>0</v>
      </c>
      <c r="AE4271" s="21" t="str">
        <f t="shared" si="1206"/>
        <v>6/27/2:00</v>
      </c>
    </row>
    <row r="4272" spans="2:31">
      <c r="B4272" s="37">
        <v>6</v>
      </c>
      <c r="C4272" s="38">
        <v>27</v>
      </c>
      <c r="D4272" s="39">
        <v>3</v>
      </c>
      <c r="E4272" s="17">
        <v>22.8</v>
      </c>
      <c r="F4272" s="17">
        <v>0</v>
      </c>
      <c r="G4272" s="17">
        <v>0</v>
      </c>
      <c r="H4272" s="37">
        <f t="shared" si="1194"/>
        <v>73.040000000000006</v>
      </c>
      <c r="I4272" s="37">
        <f>IF(H4272&lt;'Roof Calculator'!$G$8, 1, 0)</f>
        <v>0</v>
      </c>
      <c r="J4272" s="37">
        <f>IF(H4272&gt;='Roof Calculator'!$G$8, 1, 0)</f>
        <v>1</v>
      </c>
      <c r="K4272" s="37">
        <f t="shared" si="1195"/>
        <v>0</v>
      </c>
      <c r="L4272" s="37">
        <f t="shared" si="1196"/>
        <v>73.040000000000006</v>
      </c>
      <c r="M4272" s="37">
        <v>0</v>
      </c>
      <c r="N4272" s="37">
        <f t="shared" si="1197"/>
        <v>0</v>
      </c>
      <c r="O4272" s="37">
        <v>0</v>
      </c>
      <c r="P4272" s="37">
        <v>0</v>
      </c>
      <c r="Q4272" s="21">
        <f t="shared" si="1198"/>
        <v>39.790999999999997</v>
      </c>
      <c r="R4272" s="21">
        <f t="shared" si="1207"/>
        <v>178.08333333332774</v>
      </c>
      <c r="S4272" s="21">
        <f t="shared" si="1208"/>
        <v>23.324860454674667</v>
      </c>
      <c r="T4272" s="21">
        <f t="shared" si="1199"/>
        <v>86.147999999999996</v>
      </c>
      <c r="U4272" s="37">
        <f>VLOOKUP(Time_Zone, 'LSTM LookUp'!$B$5:$D$8, 3, FALSE)</f>
        <v>-75</v>
      </c>
      <c r="V4272" s="21">
        <f t="shared" si="1209"/>
        <v>-2.7064975767016026</v>
      </c>
      <c r="W4272" s="21">
        <f t="shared" si="1200"/>
        <v>25.471375605824591</v>
      </c>
      <c r="X4272" s="21">
        <f t="shared" si="1201"/>
        <v>0</v>
      </c>
      <c r="Y4272" s="21">
        <f t="shared" si="1202"/>
        <v>0</v>
      </c>
      <c r="Z4272" s="21">
        <f t="shared" si="1210"/>
        <v>0</v>
      </c>
      <c r="AA4272" s="21">
        <f t="shared" si="1203"/>
        <v>0</v>
      </c>
      <c r="AB4272" s="21">
        <f t="shared" si="1204"/>
        <v>0</v>
      </c>
      <c r="AC4272" s="21">
        <f t="shared" si="1205"/>
        <v>73.040000000000006</v>
      </c>
      <c r="AD4272" s="21">
        <f t="shared" si="1211"/>
        <v>0</v>
      </c>
      <c r="AE4272" s="21" t="str">
        <f t="shared" si="1206"/>
        <v>6/27/3:00</v>
      </c>
    </row>
    <row r="4273" spans="2:31">
      <c r="B4273" s="37">
        <v>6</v>
      </c>
      <c r="C4273" s="38">
        <v>27</v>
      </c>
      <c r="D4273" s="39">
        <v>4</v>
      </c>
      <c r="E4273" s="17">
        <v>21.7</v>
      </c>
      <c r="F4273" s="17">
        <v>0</v>
      </c>
      <c r="G4273" s="17">
        <v>0</v>
      </c>
      <c r="H4273" s="37">
        <f t="shared" si="1194"/>
        <v>71.06</v>
      </c>
      <c r="I4273" s="37">
        <f>IF(H4273&lt;'Roof Calculator'!$G$8, 1, 0)</f>
        <v>0</v>
      </c>
      <c r="J4273" s="37">
        <f>IF(H4273&gt;='Roof Calculator'!$G$8, 1, 0)</f>
        <v>1</v>
      </c>
      <c r="K4273" s="37">
        <f t="shared" si="1195"/>
        <v>0</v>
      </c>
      <c r="L4273" s="37">
        <f t="shared" si="1196"/>
        <v>71.06</v>
      </c>
      <c r="M4273" s="37">
        <v>0</v>
      </c>
      <c r="N4273" s="37">
        <f t="shared" si="1197"/>
        <v>0</v>
      </c>
      <c r="O4273" s="37">
        <v>0</v>
      </c>
      <c r="P4273" s="37">
        <v>0</v>
      </c>
      <c r="Q4273" s="21">
        <f t="shared" si="1198"/>
        <v>39.790999999999997</v>
      </c>
      <c r="R4273" s="21">
        <f t="shared" si="1207"/>
        <v>178.1249999999944</v>
      </c>
      <c r="S4273" s="21">
        <f t="shared" si="1208"/>
        <v>23.323068749196707</v>
      </c>
      <c r="T4273" s="21">
        <f t="shared" si="1199"/>
        <v>86.147999999999996</v>
      </c>
      <c r="U4273" s="37">
        <f>VLOOKUP(Time_Zone, 'LSTM LookUp'!$B$5:$D$8, 3, FALSE)</f>
        <v>-75</v>
      </c>
      <c r="V4273" s="21">
        <f t="shared" si="1209"/>
        <v>-2.7148878590358549</v>
      </c>
      <c r="W4273" s="21">
        <f t="shared" si="1200"/>
        <v>40.469278035241018</v>
      </c>
      <c r="X4273" s="21">
        <f t="shared" si="1201"/>
        <v>0</v>
      </c>
      <c r="Y4273" s="21">
        <f t="shared" si="1202"/>
        <v>0</v>
      </c>
      <c r="Z4273" s="21">
        <f t="shared" si="1210"/>
        <v>0</v>
      </c>
      <c r="AA4273" s="21">
        <f t="shared" si="1203"/>
        <v>0</v>
      </c>
      <c r="AB4273" s="21">
        <f t="shared" si="1204"/>
        <v>0</v>
      </c>
      <c r="AC4273" s="21">
        <f t="shared" si="1205"/>
        <v>71.06</v>
      </c>
      <c r="AD4273" s="21">
        <f t="shared" si="1211"/>
        <v>0</v>
      </c>
      <c r="AE4273" s="21" t="str">
        <f t="shared" si="1206"/>
        <v>6/27/4:00</v>
      </c>
    </row>
    <row r="4274" spans="2:31">
      <c r="B4274" s="37">
        <v>6</v>
      </c>
      <c r="C4274" s="38">
        <v>27</v>
      </c>
      <c r="D4274" s="39">
        <v>5</v>
      </c>
      <c r="E4274" s="17">
        <v>21.7</v>
      </c>
      <c r="F4274" s="17">
        <v>0</v>
      </c>
      <c r="G4274" s="17">
        <v>0</v>
      </c>
      <c r="H4274" s="37">
        <f t="shared" si="1194"/>
        <v>71.06</v>
      </c>
      <c r="I4274" s="37">
        <f>IF(H4274&lt;'Roof Calculator'!$G$8, 1, 0)</f>
        <v>0</v>
      </c>
      <c r="J4274" s="37">
        <f>IF(H4274&gt;='Roof Calculator'!$G$8, 1, 0)</f>
        <v>1</v>
      </c>
      <c r="K4274" s="37">
        <f t="shared" si="1195"/>
        <v>0</v>
      </c>
      <c r="L4274" s="37">
        <f t="shared" si="1196"/>
        <v>71.06</v>
      </c>
      <c r="M4274" s="37">
        <v>0</v>
      </c>
      <c r="N4274" s="37">
        <f t="shared" si="1197"/>
        <v>0</v>
      </c>
      <c r="O4274" s="37">
        <v>0</v>
      </c>
      <c r="P4274" s="37">
        <v>0</v>
      </c>
      <c r="Q4274" s="21">
        <f t="shared" si="1198"/>
        <v>39.790999999999997</v>
      </c>
      <c r="R4274" s="21">
        <f t="shared" si="1207"/>
        <v>178.16666666666106</v>
      </c>
      <c r="S4274" s="21">
        <f t="shared" si="1208"/>
        <v>23.321264359440743</v>
      </c>
      <c r="T4274" s="21">
        <f t="shared" si="1199"/>
        <v>86.147999999999996</v>
      </c>
      <c r="U4274" s="37">
        <f>VLOOKUP(Time_Zone, 'LSTM LookUp'!$B$5:$D$8, 3, FALSE)</f>
        <v>-75</v>
      </c>
      <c r="V4274" s="21">
        <f t="shared" si="1209"/>
        <v>-2.7232736844724306</v>
      </c>
      <c r="W4274" s="21">
        <f t="shared" si="1200"/>
        <v>55.467181578881892</v>
      </c>
      <c r="X4274" s="21">
        <f t="shared" si="1201"/>
        <v>0</v>
      </c>
      <c r="Y4274" s="21">
        <f t="shared" si="1202"/>
        <v>0</v>
      </c>
      <c r="Z4274" s="21">
        <f t="shared" si="1210"/>
        <v>0</v>
      </c>
      <c r="AA4274" s="21">
        <f t="shared" si="1203"/>
        <v>0</v>
      </c>
      <c r="AB4274" s="21">
        <f t="shared" si="1204"/>
        <v>0</v>
      </c>
      <c r="AC4274" s="21">
        <f t="shared" si="1205"/>
        <v>71.06</v>
      </c>
      <c r="AD4274" s="21">
        <f t="shared" si="1211"/>
        <v>0</v>
      </c>
      <c r="AE4274" s="21" t="str">
        <f t="shared" si="1206"/>
        <v>6/27/5:00</v>
      </c>
    </row>
    <row r="4275" spans="2:31">
      <c r="B4275" s="37">
        <v>6</v>
      </c>
      <c r="C4275" s="38">
        <v>27</v>
      </c>
      <c r="D4275" s="39">
        <v>6</v>
      </c>
      <c r="E4275" s="17">
        <v>21.7</v>
      </c>
      <c r="F4275" s="17">
        <v>18</v>
      </c>
      <c r="G4275" s="17">
        <v>0</v>
      </c>
      <c r="H4275" s="37">
        <f t="shared" si="1194"/>
        <v>71.06</v>
      </c>
      <c r="I4275" s="37">
        <f>IF(H4275&lt;'Roof Calculator'!$G$8, 1, 0)</f>
        <v>0</v>
      </c>
      <c r="J4275" s="37">
        <f>IF(H4275&gt;='Roof Calculator'!$G$8, 1, 0)</f>
        <v>1</v>
      </c>
      <c r="K4275" s="37">
        <f t="shared" si="1195"/>
        <v>0</v>
      </c>
      <c r="L4275" s="37">
        <f t="shared" si="1196"/>
        <v>71.06</v>
      </c>
      <c r="M4275" s="37">
        <v>0</v>
      </c>
      <c r="N4275" s="37">
        <f t="shared" si="1197"/>
        <v>18</v>
      </c>
      <c r="O4275" s="37">
        <v>0</v>
      </c>
      <c r="P4275" s="37">
        <v>0</v>
      </c>
      <c r="Q4275" s="21">
        <f t="shared" si="1198"/>
        <v>39.790999999999997</v>
      </c>
      <c r="R4275" s="21">
        <f t="shared" si="1207"/>
        <v>178.20833333332772</v>
      </c>
      <c r="S4275" s="21">
        <f t="shared" si="1208"/>
        <v>23.319447286849897</v>
      </c>
      <c r="T4275" s="21">
        <f t="shared" si="1199"/>
        <v>86.147999999999996</v>
      </c>
      <c r="U4275" s="37">
        <f>VLOOKUP(Time_Zone, 'LSTM LookUp'!$B$5:$D$8, 3, FALSE)</f>
        <v>-75</v>
      </c>
      <c r="V4275" s="21">
        <f t="shared" si="1209"/>
        <v>-2.7316550272935909</v>
      </c>
      <c r="W4275" s="21">
        <f t="shared" si="1200"/>
        <v>70.4650862431766</v>
      </c>
      <c r="X4275" s="21">
        <f t="shared" si="1201"/>
        <v>0</v>
      </c>
      <c r="Y4275" s="21">
        <f t="shared" si="1202"/>
        <v>18</v>
      </c>
      <c r="Z4275" s="21">
        <f t="shared" si="1210"/>
        <v>5.7056856187290972</v>
      </c>
      <c r="AA4275" s="21">
        <f t="shared" si="1203"/>
        <v>0</v>
      </c>
      <c r="AB4275" s="21">
        <f t="shared" si="1204"/>
        <v>5.7056856187290972</v>
      </c>
      <c r="AC4275" s="21">
        <f t="shared" si="1205"/>
        <v>71.06</v>
      </c>
      <c r="AD4275" s="21">
        <f t="shared" si="1211"/>
        <v>5.7056856187290972</v>
      </c>
      <c r="AE4275" s="21" t="str">
        <f t="shared" si="1206"/>
        <v>6/27/6:00</v>
      </c>
    </row>
    <row r="4276" spans="2:31">
      <c r="B4276" s="37">
        <v>6</v>
      </c>
      <c r="C4276" s="38">
        <v>27</v>
      </c>
      <c r="D4276" s="39">
        <v>7</v>
      </c>
      <c r="E4276" s="17">
        <v>22.8</v>
      </c>
      <c r="F4276" s="17">
        <v>43</v>
      </c>
      <c r="G4276" s="17">
        <v>15</v>
      </c>
      <c r="H4276" s="37">
        <f t="shared" si="1194"/>
        <v>73.040000000000006</v>
      </c>
      <c r="I4276" s="37">
        <f>IF(H4276&lt;'Roof Calculator'!$G$8, 1, 0)</f>
        <v>0</v>
      </c>
      <c r="J4276" s="37">
        <f>IF(H4276&gt;='Roof Calculator'!$G$8, 1, 0)</f>
        <v>1</v>
      </c>
      <c r="K4276" s="37">
        <f t="shared" si="1195"/>
        <v>0</v>
      </c>
      <c r="L4276" s="37">
        <f t="shared" si="1196"/>
        <v>73.040000000000006</v>
      </c>
      <c r="M4276" s="37">
        <v>0</v>
      </c>
      <c r="N4276" s="37">
        <f t="shared" si="1197"/>
        <v>43</v>
      </c>
      <c r="O4276" s="37">
        <v>0</v>
      </c>
      <c r="P4276" s="37">
        <v>0</v>
      </c>
      <c r="Q4276" s="21">
        <f t="shared" si="1198"/>
        <v>39.790999999999997</v>
      </c>
      <c r="R4276" s="21">
        <f t="shared" si="1207"/>
        <v>178.24999999999437</v>
      </c>
      <c r="S4276" s="21">
        <f t="shared" si="1208"/>
        <v>23.317617532877311</v>
      </c>
      <c r="T4276" s="21">
        <f t="shared" si="1199"/>
        <v>86.147999999999996</v>
      </c>
      <c r="U4276" s="37">
        <f>VLOOKUP(Time_Zone, 'LSTM LookUp'!$B$5:$D$8, 3, FALSE)</f>
        <v>-75</v>
      </c>
      <c r="V4276" s="21">
        <f t="shared" si="1209"/>
        <v>-2.7400318617902366</v>
      </c>
      <c r="W4276" s="21">
        <f t="shared" si="1200"/>
        <v>85.462992034552428</v>
      </c>
      <c r="X4276" s="21">
        <f t="shared" si="1201"/>
        <v>4.6371395845541921</v>
      </c>
      <c r="Y4276" s="21">
        <f t="shared" si="1202"/>
        <v>47.637139584554191</v>
      </c>
      <c r="Z4276" s="21">
        <f t="shared" si="1210"/>
        <v>15.100141235832302</v>
      </c>
      <c r="AA4276" s="21">
        <f t="shared" si="1203"/>
        <v>0</v>
      </c>
      <c r="AB4276" s="21">
        <f t="shared" si="1204"/>
        <v>15.100141235832302</v>
      </c>
      <c r="AC4276" s="21">
        <f t="shared" si="1205"/>
        <v>73.040000000000006</v>
      </c>
      <c r="AD4276" s="21">
        <f t="shared" si="1211"/>
        <v>15.100141235832302</v>
      </c>
      <c r="AE4276" s="21" t="str">
        <f t="shared" si="1206"/>
        <v>6/27/7:00</v>
      </c>
    </row>
    <row r="4277" spans="2:31">
      <c r="B4277" s="37">
        <v>6</v>
      </c>
      <c r="C4277" s="38">
        <v>27</v>
      </c>
      <c r="D4277" s="39">
        <v>8</v>
      </c>
      <c r="E4277" s="17">
        <v>25.6</v>
      </c>
      <c r="F4277" s="17">
        <v>96</v>
      </c>
      <c r="G4277" s="17">
        <v>5</v>
      </c>
      <c r="H4277" s="37">
        <f t="shared" si="1194"/>
        <v>78.08</v>
      </c>
      <c r="I4277" s="37">
        <f>IF(H4277&lt;'Roof Calculator'!$G$8, 1, 0)</f>
        <v>0</v>
      </c>
      <c r="J4277" s="37">
        <f>IF(H4277&gt;='Roof Calculator'!$G$8, 1, 0)</f>
        <v>1</v>
      </c>
      <c r="K4277" s="37">
        <f t="shared" si="1195"/>
        <v>0</v>
      </c>
      <c r="L4277" s="37">
        <f t="shared" si="1196"/>
        <v>78.08</v>
      </c>
      <c r="M4277" s="37">
        <v>0</v>
      </c>
      <c r="N4277" s="37">
        <f t="shared" si="1197"/>
        <v>96</v>
      </c>
      <c r="O4277" s="37">
        <v>0</v>
      </c>
      <c r="P4277" s="37">
        <v>0</v>
      </c>
      <c r="Q4277" s="21">
        <f t="shared" si="1198"/>
        <v>39.790999999999997</v>
      </c>
      <c r="R4277" s="21">
        <f t="shared" si="1207"/>
        <v>178.29166666666103</v>
      </c>
      <c r="S4277" s="21">
        <f t="shared" si="1208"/>
        <v>23.315775098986123</v>
      </c>
      <c r="T4277" s="21">
        <f t="shared" si="1199"/>
        <v>86.147999999999996</v>
      </c>
      <c r="U4277" s="37">
        <f>VLOOKUP(Time_Zone, 'LSTM LookUp'!$B$5:$D$8, 3, FALSE)</f>
        <v>-75</v>
      </c>
      <c r="V4277" s="21">
        <f t="shared" si="1209"/>
        <v>-2.7484041622619579</v>
      </c>
      <c r="W4277" s="21">
        <f t="shared" si="1200"/>
        <v>100.46089895943452</v>
      </c>
      <c r="X4277" s="21">
        <f t="shared" si="1201"/>
        <v>0.62594101089605336</v>
      </c>
      <c r="Y4277" s="21">
        <f t="shared" si="1202"/>
        <v>96.625941010896057</v>
      </c>
      <c r="Z4277" s="21">
        <f t="shared" si="1210"/>
        <v>30.628735667890876</v>
      </c>
      <c r="AA4277" s="21">
        <f t="shared" si="1203"/>
        <v>0</v>
      </c>
      <c r="AB4277" s="21">
        <f t="shared" si="1204"/>
        <v>30.628735667890876</v>
      </c>
      <c r="AC4277" s="21">
        <f t="shared" si="1205"/>
        <v>78.08</v>
      </c>
      <c r="AD4277" s="21">
        <f t="shared" si="1211"/>
        <v>30.628735667890876</v>
      </c>
      <c r="AE4277" s="21" t="str">
        <f t="shared" si="1206"/>
        <v>6/27/8:00</v>
      </c>
    </row>
    <row r="4278" spans="2:31">
      <c r="B4278" s="37">
        <v>6</v>
      </c>
      <c r="C4278" s="38">
        <v>27</v>
      </c>
      <c r="D4278" s="39">
        <v>9</v>
      </c>
      <c r="E4278" s="17">
        <v>27.8</v>
      </c>
      <c r="F4278" s="17">
        <v>228</v>
      </c>
      <c r="G4278" s="17">
        <v>88</v>
      </c>
      <c r="H4278" s="37">
        <f t="shared" si="1194"/>
        <v>82.04</v>
      </c>
      <c r="I4278" s="37">
        <f>IF(H4278&lt;'Roof Calculator'!$G$8, 1, 0)</f>
        <v>0</v>
      </c>
      <c r="J4278" s="37">
        <f>IF(H4278&gt;='Roof Calculator'!$G$8, 1, 0)</f>
        <v>1</v>
      </c>
      <c r="K4278" s="37">
        <f t="shared" si="1195"/>
        <v>0</v>
      </c>
      <c r="L4278" s="37">
        <f t="shared" si="1196"/>
        <v>82.04</v>
      </c>
      <c r="M4278" s="37">
        <v>0</v>
      </c>
      <c r="N4278" s="37">
        <f t="shared" si="1197"/>
        <v>228</v>
      </c>
      <c r="O4278" s="37">
        <v>0</v>
      </c>
      <c r="P4278" s="37">
        <v>0</v>
      </c>
      <c r="Q4278" s="21">
        <f t="shared" si="1198"/>
        <v>39.790999999999997</v>
      </c>
      <c r="R4278" s="21">
        <f t="shared" si="1207"/>
        <v>178.33333333332769</v>
      </c>
      <c r="S4278" s="21">
        <f t="shared" si="1208"/>
        <v>23.313919986649481</v>
      </c>
      <c r="T4278" s="21">
        <f t="shared" si="1199"/>
        <v>86.147999999999996</v>
      </c>
      <c r="U4278" s="37">
        <f>VLOOKUP(Time_Zone, 'LSTM LookUp'!$B$5:$D$8, 3, FALSE)</f>
        <v>-75</v>
      </c>
      <c r="V4278" s="21">
        <f t="shared" si="1209"/>
        <v>-2.7567719030171283</v>
      </c>
      <c r="W4278" s="21">
        <f t="shared" si="1200"/>
        <v>115.4588070242457</v>
      </c>
      <c r="X4278" s="21">
        <f t="shared" si="1201"/>
        <v>-4.4037619341484859</v>
      </c>
      <c r="Y4278" s="21">
        <f t="shared" si="1202"/>
        <v>223.59623806585151</v>
      </c>
      <c r="Z4278" s="21">
        <f t="shared" si="1210"/>
        <v>70.876102218569812</v>
      </c>
      <c r="AA4278" s="21">
        <f t="shared" si="1203"/>
        <v>0</v>
      </c>
      <c r="AB4278" s="21">
        <f t="shared" si="1204"/>
        <v>70.876102218569812</v>
      </c>
      <c r="AC4278" s="21">
        <f t="shared" si="1205"/>
        <v>82.04</v>
      </c>
      <c r="AD4278" s="21">
        <f t="shared" si="1211"/>
        <v>70.876102218569812</v>
      </c>
      <c r="AE4278" s="21" t="str">
        <f t="shared" si="1206"/>
        <v>6/27/9:00</v>
      </c>
    </row>
    <row r="4279" spans="2:31">
      <c r="B4279" s="37">
        <v>6</v>
      </c>
      <c r="C4279" s="38">
        <v>27</v>
      </c>
      <c r="D4279" s="39">
        <v>10</v>
      </c>
      <c r="E4279" s="17">
        <v>28.3</v>
      </c>
      <c r="F4279" s="17">
        <v>266</v>
      </c>
      <c r="G4279" s="17">
        <v>555</v>
      </c>
      <c r="H4279" s="37">
        <f t="shared" si="1194"/>
        <v>82.94</v>
      </c>
      <c r="I4279" s="37">
        <f>IF(H4279&lt;'Roof Calculator'!$G$8, 1, 0)</f>
        <v>0</v>
      </c>
      <c r="J4279" s="37">
        <f>IF(H4279&gt;='Roof Calculator'!$G$8, 1, 0)</f>
        <v>1</v>
      </c>
      <c r="K4279" s="37">
        <f t="shared" si="1195"/>
        <v>0</v>
      </c>
      <c r="L4279" s="37">
        <f t="shared" si="1196"/>
        <v>82.94</v>
      </c>
      <c r="M4279" s="37">
        <v>0</v>
      </c>
      <c r="N4279" s="37">
        <f t="shared" si="1197"/>
        <v>266</v>
      </c>
      <c r="O4279" s="37">
        <v>0</v>
      </c>
      <c r="P4279" s="37">
        <v>0</v>
      </c>
      <c r="Q4279" s="21">
        <f t="shared" si="1198"/>
        <v>39.790999999999997</v>
      </c>
      <c r="R4279" s="21">
        <f t="shared" si="1207"/>
        <v>178.37499999999434</v>
      </c>
      <c r="S4279" s="21">
        <f t="shared" si="1208"/>
        <v>23.312052197350543</v>
      </c>
      <c r="T4279" s="21">
        <f t="shared" si="1199"/>
        <v>86.147999999999996</v>
      </c>
      <c r="U4279" s="37">
        <f>VLOOKUP(Time_Zone, 'LSTM LookUp'!$B$5:$D$8, 3, FALSE)</f>
        <v>-75</v>
      </c>
      <c r="V4279" s="21">
        <f t="shared" si="1209"/>
        <v>-2.7651350583729273</v>
      </c>
      <c r="W4279" s="21">
        <f t="shared" si="1200"/>
        <v>130.45671623540673</v>
      </c>
      <c r="X4279" s="21">
        <f t="shared" si="1201"/>
        <v>-113.5600810240731</v>
      </c>
      <c r="Y4279" s="21">
        <f t="shared" si="1202"/>
        <v>152.4399189759269</v>
      </c>
      <c r="Z4279" s="21">
        <f t="shared" si="1210"/>
        <v>48.320791856731937</v>
      </c>
      <c r="AA4279" s="21">
        <f t="shared" si="1203"/>
        <v>0</v>
      </c>
      <c r="AB4279" s="21">
        <f t="shared" si="1204"/>
        <v>48.320791856731937</v>
      </c>
      <c r="AC4279" s="21">
        <f t="shared" si="1205"/>
        <v>82.94</v>
      </c>
      <c r="AD4279" s="21">
        <f t="shared" si="1211"/>
        <v>48.320791856731937</v>
      </c>
      <c r="AE4279" s="21" t="str">
        <f t="shared" si="1206"/>
        <v>6/27/10:00</v>
      </c>
    </row>
    <row r="4280" spans="2:31">
      <c r="B4280" s="37">
        <v>6</v>
      </c>
      <c r="C4280" s="38">
        <v>27</v>
      </c>
      <c r="D4280" s="39">
        <v>11</v>
      </c>
      <c r="E4280" s="17">
        <v>30</v>
      </c>
      <c r="F4280" s="17">
        <v>316</v>
      </c>
      <c r="G4280" s="17">
        <v>472</v>
      </c>
      <c r="H4280" s="37">
        <f t="shared" si="1194"/>
        <v>86</v>
      </c>
      <c r="I4280" s="37">
        <f>IF(H4280&lt;'Roof Calculator'!$G$8, 1, 0)</f>
        <v>0</v>
      </c>
      <c r="J4280" s="37">
        <f>IF(H4280&gt;='Roof Calculator'!$G$8, 1, 0)</f>
        <v>1</v>
      </c>
      <c r="K4280" s="37">
        <f t="shared" si="1195"/>
        <v>0</v>
      </c>
      <c r="L4280" s="37">
        <f t="shared" si="1196"/>
        <v>86</v>
      </c>
      <c r="M4280" s="37">
        <v>0</v>
      </c>
      <c r="N4280" s="37">
        <f t="shared" si="1197"/>
        <v>316</v>
      </c>
      <c r="O4280" s="37">
        <v>0</v>
      </c>
      <c r="P4280" s="37">
        <v>0</v>
      </c>
      <c r="Q4280" s="21">
        <f t="shared" si="1198"/>
        <v>39.790999999999997</v>
      </c>
      <c r="R4280" s="21">
        <f t="shared" si="1207"/>
        <v>178.416666666661</v>
      </c>
      <c r="S4280" s="21">
        <f t="shared" si="1208"/>
        <v>23.31017173258245</v>
      </c>
      <c r="T4280" s="21">
        <f t="shared" si="1199"/>
        <v>86.147999999999996</v>
      </c>
      <c r="U4280" s="37">
        <f>VLOOKUP(Time_Zone, 'LSTM LookUp'!$B$5:$D$8, 3, FALSE)</f>
        <v>-75</v>
      </c>
      <c r="V4280" s="21">
        <f t="shared" si="1209"/>
        <v>-2.7734936026554191</v>
      </c>
      <c r="W4280" s="21">
        <f t="shared" si="1200"/>
        <v>145.45462659933617</v>
      </c>
      <c r="X4280" s="21">
        <f t="shared" si="1201"/>
        <v>-154.81206745501845</v>
      </c>
      <c r="Y4280" s="21">
        <f t="shared" si="1202"/>
        <v>161.18793254498155</v>
      </c>
      <c r="Z4280" s="21">
        <f t="shared" si="1210"/>
        <v>51.093759368587612</v>
      </c>
      <c r="AA4280" s="21">
        <f t="shared" si="1203"/>
        <v>0</v>
      </c>
      <c r="AB4280" s="21">
        <f t="shared" si="1204"/>
        <v>51.093759368587612</v>
      </c>
      <c r="AC4280" s="21">
        <f t="shared" si="1205"/>
        <v>86</v>
      </c>
      <c r="AD4280" s="21">
        <f t="shared" si="1211"/>
        <v>51.093759368587612</v>
      </c>
      <c r="AE4280" s="21" t="str">
        <f t="shared" si="1206"/>
        <v>6/27/11:00</v>
      </c>
    </row>
    <row r="4281" spans="2:31">
      <c r="B4281" s="37">
        <v>6</v>
      </c>
      <c r="C4281" s="38">
        <v>27</v>
      </c>
      <c r="D4281" s="39">
        <v>12</v>
      </c>
      <c r="E4281" s="17">
        <v>31.1</v>
      </c>
      <c r="F4281" s="17">
        <v>337</v>
      </c>
      <c r="G4281" s="17">
        <v>580</v>
      </c>
      <c r="H4281" s="37">
        <f t="shared" si="1194"/>
        <v>87.98</v>
      </c>
      <c r="I4281" s="37">
        <f>IF(H4281&lt;'Roof Calculator'!$G$8, 1, 0)</f>
        <v>0</v>
      </c>
      <c r="J4281" s="37">
        <f>IF(H4281&gt;='Roof Calculator'!$G$8, 1, 0)</f>
        <v>1</v>
      </c>
      <c r="K4281" s="37">
        <f t="shared" si="1195"/>
        <v>0</v>
      </c>
      <c r="L4281" s="37">
        <f t="shared" si="1196"/>
        <v>87.98</v>
      </c>
      <c r="M4281" s="37">
        <v>0</v>
      </c>
      <c r="N4281" s="37">
        <f t="shared" si="1197"/>
        <v>337</v>
      </c>
      <c r="O4281" s="37">
        <v>0</v>
      </c>
      <c r="P4281" s="37">
        <v>0</v>
      </c>
      <c r="Q4281" s="21">
        <f t="shared" si="1198"/>
        <v>39.790999999999997</v>
      </c>
      <c r="R4281" s="21">
        <f t="shared" si="1207"/>
        <v>178.45833333332766</v>
      </c>
      <c r="S4281" s="21">
        <f t="shared" si="1208"/>
        <v>23.308278593848346</v>
      </c>
      <c r="T4281" s="21">
        <f t="shared" si="1199"/>
        <v>86.147999999999996</v>
      </c>
      <c r="U4281" s="37">
        <f>VLOOKUP(Time_Zone, 'LSTM LookUp'!$B$5:$D$8, 3, FALSE)</f>
        <v>-75</v>
      </c>
      <c r="V4281" s="21">
        <f t="shared" si="1209"/>
        <v>-2.7818475101995861</v>
      </c>
      <c r="W4281" s="21">
        <f t="shared" si="1200"/>
        <v>160.45253812245011</v>
      </c>
      <c r="X4281" s="21">
        <f t="shared" si="1201"/>
        <v>-238.82896511160848</v>
      </c>
      <c r="Y4281" s="21">
        <f t="shared" si="1202"/>
        <v>98.171034888391517</v>
      </c>
      <c r="Z4281" s="21">
        <f t="shared" si="1210"/>
        <v>31.118503441024885</v>
      </c>
      <c r="AA4281" s="21">
        <f t="shared" si="1203"/>
        <v>0</v>
      </c>
      <c r="AB4281" s="21">
        <f t="shared" si="1204"/>
        <v>31.118503441024885</v>
      </c>
      <c r="AC4281" s="21">
        <f t="shared" si="1205"/>
        <v>87.98</v>
      </c>
      <c r="AD4281" s="21">
        <f t="shared" si="1211"/>
        <v>31.118503441024885</v>
      </c>
      <c r="AE4281" s="21" t="str">
        <f t="shared" si="1206"/>
        <v>6/27/12:00</v>
      </c>
    </row>
    <row r="4282" spans="2:31">
      <c r="B4282" s="37">
        <v>6</v>
      </c>
      <c r="C4282" s="38">
        <v>27</v>
      </c>
      <c r="D4282" s="39">
        <v>13</v>
      </c>
      <c r="E4282" s="17">
        <v>31.7</v>
      </c>
      <c r="F4282" s="17">
        <v>323</v>
      </c>
      <c r="G4282" s="17">
        <v>538</v>
      </c>
      <c r="H4282" s="37">
        <f t="shared" si="1194"/>
        <v>89.06</v>
      </c>
      <c r="I4282" s="37">
        <f>IF(H4282&lt;'Roof Calculator'!$G$8, 1, 0)</f>
        <v>0</v>
      </c>
      <c r="J4282" s="37">
        <f>IF(H4282&gt;='Roof Calculator'!$G$8, 1, 0)</f>
        <v>1</v>
      </c>
      <c r="K4282" s="37">
        <f t="shared" si="1195"/>
        <v>0</v>
      </c>
      <c r="L4282" s="37">
        <f t="shared" si="1196"/>
        <v>89.06</v>
      </c>
      <c r="M4282" s="37">
        <v>0</v>
      </c>
      <c r="N4282" s="37">
        <f t="shared" si="1197"/>
        <v>323</v>
      </c>
      <c r="O4282" s="37">
        <v>0</v>
      </c>
      <c r="P4282" s="37">
        <v>0</v>
      </c>
      <c r="Q4282" s="21">
        <f t="shared" si="1198"/>
        <v>39.790999999999997</v>
      </c>
      <c r="R4282" s="21">
        <f t="shared" si="1207"/>
        <v>178.49999999999432</v>
      </c>
      <c r="S4282" s="21">
        <f t="shared" si="1208"/>
        <v>23.306372782661377</v>
      </c>
      <c r="T4282" s="21">
        <f t="shared" si="1199"/>
        <v>86.147999999999996</v>
      </c>
      <c r="U4282" s="37">
        <f>VLOOKUP(Time_Zone, 'LSTM LookUp'!$B$5:$D$8, 3, FALSE)</f>
        <v>-75</v>
      </c>
      <c r="V4282" s="21">
        <f t="shared" si="1209"/>
        <v>-2.7901967553494238</v>
      </c>
      <c r="W4282" s="21">
        <f t="shared" si="1200"/>
        <v>175.45045081116268</v>
      </c>
      <c r="X4282" s="21">
        <f t="shared" si="1201"/>
        <v>-242.23560970112976</v>
      </c>
      <c r="Y4282" s="21">
        <f t="shared" si="1202"/>
        <v>80.764390298870239</v>
      </c>
      <c r="Z4282" s="21">
        <f t="shared" si="1210"/>
        <v>25.600901124093763</v>
      </c>
      <c r="AA4282" s="21">
        <f t="shared" si="1203"/>
        <v>0</v>
      </c>
      <c r="AB4282" s="21">
        <f t="shared" si="1204"/>
        <v>25.600901124093763</v>
      </c>
      <c r="AC4282" s="21">
        <f t="shared" si="1205"/>
        <v>89.06</v>
      </c>
      <c r="AD4282" s="21">
        <f t="shared" si="1211"/>
        <v>25.600901124093763</v>
      </c>
      <c r="AE4282" s="21" t="str">
        <f t="shared" si="1206"/>
        <v>6/27/13:00</v>
      </c>
    </row>
    <row r="4283" spans="2:31">
      <c r="B4283" s="37">
        <v>6</v>
      </c>
      <c r="C4283" s="38">
        <v>27</v>
      </c>
      <c r="D4283" s="39">
        <v>14</v>
      </c>
      <c r="E4283" s="17">
        <v>32.799999999999997</v>
      </c>
      <c r="F4283" s="17">
        <v>275</v>
      </c>
      <c r="G4283" s="17">
        <v>579</v>
      </c>
      <c r="H4283" s="37">
        <f t="shared" si="1194"/>
        <v>91.039999999999992</v>
      </c>
      <c r="I4283" s="37">
        <f>IF(H4283&lt;'Roof Calculator'!$G$8, 1, 0)</f>
        <v>0</v>
      </c>
      <c r="J4283" s="37">
        <f>IF(H4283&gt;='Roof Calculator'!$G$8, 1, 0)</f>
        <v>1</v>
      </c>
      <c r="K4283" s="37">
        <f t="shared" si="1195"/>
        <v>0</v>
      </c>
      <c r="L4283" s="37">
        <f t="shared" si="1196"/>
        <v>91.039999999999992</v>
      </c>
      <c r="M4283" s="37">
        <v>0</v>
      </c>
      <c r="N4283" s="37">
        <f t="shared" si="1197"/>
        <v>275</v>
      </c>
      <c r="O4283" s="37">
        <v>0</v>
      </c>
      <c r="P4283" s="37">
        <v>0</v>
      </c>
      <c r="Q4283" s="21">
        <f t="shared" si="1198"/>
        <v>39.790999999999997</v>
      </c>
      <c r="R4283" s="21">
        <f t="shared" si="1207"/>
        <v>178.54166666666097</v>
      </c>
      <c r="S4283" s="21">
        <f t="shared" si="1208"/>
        <v>23.304454300544641</v>
      </c>
      <c r="T4283" s="21">
        <f t="shared" si="1199"/>
        <v>86.147999999999996</v>
      </c>
      <c r="U4283" s="37">
        <f>VLOOKUP(Time_Zone, 'LSTM LookUp'!$B$5:$D$8, 3, FALSE)</f>
        <v>-75</v>
      </c>
      <c r="V4283" s="21">
        <f t="shared" si="1209"/>
        <v>-2.7985413124579672</v>
      </c>
      <c r="W4283" s="21">
        <f t="shared" si="1200"/>
        <v>190.44836467188551</v>
      </c>
      <c r="X4283" s="21">
        <f t="shared" si="1201"/>
        <v>-255.22559309706133</v>
      </c>
      <c r="Y4283" s="21">
        <f t="shared" si="1202"/>
        <v>19.774406902938665</v>
      </c>
      <c r="Z4283" s="21">
        <f t="shared" si="1210"/>
        <v>6.268141615833029</v>
      </c>
      <c r="AA4283" s="21">
        <f t="shared" si="1203"/>
        <v>0</v>
      </c>
      <c r="AB4283" s="21">
        <f t="shared" si="1204"/>
        <v>6.268141615833029</v>
      </c>
      <c r="AC4283" s="21">
        <f t="shared" si="1205"/>
        <v>91.039999999999992</v>
      </c>
      <c r="AD4283" s="21">
        <f t="shared" si="1211"/>
        <v>6.268141615833029</v>
      </c>
      <c r="AE4283" s="21" t="str">
        <f t="shared" si="1206"/>
        <v>6/27/14:00</v>
      </c>
    </row>
    <row r="4284" spans="2:31">
      <c r="B4284" s="37">
        <v>6</v>
      </c>
      <c r="C4284" s="38">
        <v>27</v>
      </c>
      <c r="D4284" s="39">
        <v>15</v>
      </c>
      <c r="E4284" s="17">
        <v>33.299999999999997</v>
      </c>
      <c r="F4284" s="17">
        <v>220</v>
      </c>
      <c r="G4284" s="17">
        <v>665</v>
      </c>
      <c r="H4284" s="37">
        <f t="shared" si="1194"/>
        <v>91.94</v>
      </c>
      <c r="I4284" s="37">
        <f>IF(H4284&lt;'Roof Calculator'!$G$8, 1, 0)</f>
        <v>0</v>
      </c>
      <c r="J4284" s="37">
        <f>IF(H4284&gt;='Roof Calculator'!$G$8, 1, 0)</f>
        <v>1</v>
      </c>
      <c r="K4284" s="37">
        <f t="shared" si="1195"/>
        <v>0</v>
      </c>
      <c r="L4284" s="37">
        <f t="shared" si="1196"/>
        <v>91.94</v>
      </c>
      <c r="M4284" s="37">
        <v>0</v>
      </c>
      <c r="N4284" s="37">
        <f t="shared" si="1197"/>
        <v>220</v>
      </c>
      <c r="O4284" s="37">
        <v>0</v>
      </c>
      <c r="P4284" s="37">
        <v>0</v>
      </c>
      <c r="Q4284" s="21">
        <f t="shared" si="1198"/>
        <v>39.790999999999997</v>
      </c>
      <c r="R4284" s="21">
        <f t="shared" si="1207"/>
        <v>178.58333333332763</v>
      </c>
      <c r="S4284" s="21">
        <f t="shared" si="1208"/>
        <v>23.302523149031263</v>
      </c>
      <c r="T4284" s="21">
        <f t="shared" si="1199"/>
        <v>86.147999999999996</v>
      </c>
      <c r="U4284" s="37">
        <f>VLOOKUP(Time_Zone, 'LSTM LookUp'!$B$5:$D$8, 3, FALSE)</f>
        <v>-75</v>
      </c>
      <c r="V4284" s="21">
        <f t="shared" si="1209"/>
        <v>-2.8068811558873437</v>
      </c>
      <c r="W4284" s="21">
        <f t="shared" si="1200"/>
        <v>205.44627971102815</v>
      </c>
      <c r="X4284" s="21">
        <f t="shared" si="1201"/>
        <v>-255.40916071181334</v>
      </c>
      <c r="Y4284" s="21">
        <f t="shared" si="1202"/>
        <v>-35.409160711813342</v>
      </c>
      <c r="Z4284" s="21">
        <f t="shared" si="1210"/>
        <v>-11.224085502481152</v>
      </c>
      <c r="AA4284" s="21">
        <f t="shared" si="1203"/>
        <v>0</v>
      </c>
      <c r="AB4284" s="21">
        <f t="shared" si="1204"/>
        <v>-11.224085502481152</v>
      </c>
      <c r="AC4284" s="21">
        <f t="shared" si="1205"/>
        <v>91.94</v>
      </c>
      <c r="AD4284" s="21">
        <f t="shared" si="1211"/>
        <v>-11.224085502481152</v>
      </c>
      <c r="AE4284" s="21" t="str">
        <f t="shared" si="1206"/>
        <v>6/27/15:00</v>
      </c>
    </row>
    <row r="4285" spans="2:31">
      <c r="B4285" s="37">
        <v>6</v>
      </c>
      <c r="C4285" s="38">
        <v>27</v>
      </c>
      <c r="D4285" s="39">
        <v>16</v>
      </c>
      <c r="E4285" s="17">
        <v>33.299999999999997</v>
      </c>
      <c r="F4285" s="17">
        <v>241</v>
      </c>
      <c r="G4285" s="17">
        <v>591</v>
      </c>
      <c r="H4285" s="37">
        <f t="shared" si="1194"/>
        <v>91.94</v>
      </c>
      <c r="I4285" s="37">
        <f>IF(H4285&lt;'Roof Calculator'!$G$8, 1, 0)</f>
        <v>0</v>
      </c>
      <c r="J4285" s="37">
        <f>IF(H4285&gt;='Roof Calculator'!$G$8, 1, 0)</f>
        <v>1</v>
      </c>
      <c r="K4285" s="37">
        <f t="shared" si="1195"/>
        <v>0</v>
      </c>
      <c r="L4285" s="37">
        <f t="shared" si="1196"/>
        <v>91.94</v>
      </c>
      <c r="M4285" s="37">
        <v>0</v>
      </c>
      <c r="N4285" s="37">
        <f t="shared" si="1197"/>
        <v>241</v>
      </c>
      <c r="O4285" s="37">
        <v>0</v>
      </c>
      <c r="P4285" s="37">
        <v>0</v>
      </c>
      <c r="Q4285" s="21">
        <f t="shared" si="1198"/>
        <v>39.790999999999997</v>
      </c>
      <c r="R4285" s="21">
        <f t="shared" si="1207"/>
        <v>178.62499999999429</v>
      </c>
      <c r="S4285" s="21">
        <f t="shared" si="1208"/>
        <v>23.300579329664295</v>
      </c>
      <c r="T4285" s="21">
        <f t="shared" si="1199"/>
        <v>86.147999999999996</v>
      </c>
      <c r="U4285" s="37">
        <f>VLOOKUP(Time_Zone, 'LSTM LookUp'!$B$5:$D$8, 3, FALSE)</f>
        <v>-75</v>
      </c>
      <c r="V4285" s="21">
        <f t="shared" si="1209"/>
        <v>-2.815216260008861</v>
      </c>
      <c r="W4285" s="21">
        <f t="shared" si="1200"/>
        <v>220.44419593499782</v>
      </c>
      <c r="X4285" s="21">
        <f t="shared" si="1201"/>
        <v>-167.80053126252923</v>
      </c>
      <c r="Y4285" s="21">
        <f t="shared" si="1202"/>
        <v>73.199468737470767</v>
      </c>
      <c r="Z4285" s="21">
        <f t="shared" si="1210"/>
        <v>23.202953115222058</v>
      </c>
      <c r="AA4285" s="21">
        <f t="shared" si="1203"/>
        <v>0</v>
      </c>
      <c r="AB4285" s="21">
        <f t="shared" si="1204"/>
        <v>23.202953115222058</v>
      </c>
      <c r="AC4285" s="21">
        <f t="shared" si="1205"/>
        <v>91.94</v>
      </c>
      <c r="AD4285" s="21">
        <f t="shared" si="1211"/>
        <v>23.202953115222058</v>
      </c>
      <c r="AE4285" s="21" t="str">
        <f t="shared" si="1206"/>
        <v>6/27/16:00</v>
      </c>
    </row>
    <row r="4286" spans="2:31">
      <c r="B4286" s="37">
        <v>6</v>
      </c>
      <c r="C4286" s="38">
        <v>27</v>
      </c>
      <c r="D4286" s="39">
        <v>17</v>
      </c>
      <c r="E4286" s="17">
        <v>32.799999999999997</v>
      </c>
      <c r="F4286" s="17">
        <v>241</v>
      </c>
      <c r="G4286" s="17">
        <v>500</v>
      </c>
      <c r="H4286" s="37">
        <f t="shared" si="1194"/>
        <v>91.039999999999992</v>
      </c>
      <c r="I4286" s="37">
        <f>IF(H4286&lt;'Roof Calculator'!$G$8, 1, 0)</f>
        <v>0</v>
      </c>
      <c r="J4286" s="37">
        <f>IF(H4286&gt;='Roof Calculator'!$G$8, 1, 0)</f>
        <v>1</v>
      </c>
      <c r="K4286" s="37">
        <f t="shared" si="1195"/>
        <v>0</v>
      </c>
      <c r="L4286" s="37">
        <f t="shared" si="1196"/>
        <v>91.039999999999992</v>
      </c>
      <c r="M4286" s="37">
        <v>0</v>
      </c>
      <c r="N4286" s="37">
        <f t="shared" si="1197"/>
        <v>241</v>
      </c>
      <c r="O4286" s="37">
        <v>0</v>
      </c>
      <c r="P4286" s="37">
        <v>0</v>
      </c>
      <c r="Q4286" s="21">
        <f t="shared" si="1198"/>
        <v>39.790999999999997</v>
      </c>
      <c r="R4286" s="21">
        <f t="shared" si="1207"/>
        <v>178.66666666666094</v>
      </c>
      <c r="S4286" s="21">
        <f t="shared" si="1208"/>
        <v>23.298622843996807</v>
      </c>
      <c r="T4286" s="21">
        <f t="shared" si="1199"/>
        <v>86.147999999999996</v>
      </c>
      <c r="U4286" s="37">
        <f>VLOOKUP(Time_Zone, 'LSTM LookUp'!$B$5:$D$8, 3, FALSE)</f>
        <v>-75</v>
      </c>
      <c r="V4286" s="21">
        <f t="shared" si="1209"/>
        <v>-2.8235465992030333</v>
      </c>
      <c r="W4286" s="21">
        <f t="shared" si="1200"/>
        <v>235.44211335019924</v>
      </c>
      <c r="X4286" s="21">
        <f t="shared" si="1201"/>
        <v>-73.592427149818306</v>
      </c>
      <c r="Y4286" s="21">
        <f t="shared" si="1202"/>
        <v>167.40757285018168</v>
      </c>
      <c r="Z4286" s="21">
        <f t="shared" si="1210"/>
        <v>53.065276715423629</v>
      </c>
      <c r="AA4286" s="21">
        <f t="shared" si="1203"/>
        <v>0</v>
      </c>
      <c r="AB4286" s="21">
        <f t="shared" si="1204"/>
        <v>53.065276715423629</v>
      </c>
      <c r="AC4286" s="21">
        <f t="shared" si="1205"/>
        <v>91.039999999999992</v>
      </c>
      <c r="AD4286" s="21">
        <f t="shared" si="1211"/>
        <v>53.065276715423629</v>
      </c>
      <c r="AE4286" s="21" t="str">
        <f t="shared" si="1206"/>
        <v>6/27/17:00</v>
      </c>
    </row>
    <row r="4287" spans="2:31">
      <c r="B4287" s="37">
        <v>6</v>
      </c>
      <c r="C4287" s="38">
        <v>27</v>
      </c>
      <c r="D4287" s="39">
        <v>18</v>
      </c>
      <c r="E4287" s="17">
        <v>32.200000000000003</v>
      </c>
      <c r="F4287" s="17">
        <v>187</v>
      </c>
      <c r="G4287" s="17">
        <v>226</v>
      </c>
      <c r="H4287" s="37">
        <f t="shared" si="1194"/>
        <v>89.960000000000008</v>
      </c>
      <c r="I4287" s="37">
        <f>IF(H4287&lt;'Roof Calculator'!$G$8, 1, 0)</f>
        <v>0</v>
      </c>
      <c r="J4287" s="37">
        <f>IF(H4287&gt;='Roof Calculator'!$G$8, 1, 0)</f>
        <v>1</v>
      </c>
      <c r="K4287" s="37">
        <f t="shared" si="1195"/>
        <v>0</v>
      </c>
      <c r="L4287" s="37">
        <f t="shared" si="1196"/>
        <v>89.960000000000008</v>
      </c>
      <c r="M4287" s="37">
        <v>0</v>
      </c>
      <c r="N4287" s="37">
        <f t="shared" si="1197"/>
        <v>187</v>
      </c>
      <c r="O4287" s="37">
        <v>0</v>
      </c>
      <c r="P4287" s="37">
        <v>0</v>
      </c>
      <c r="Q4287" s="21">
        <f t="shared" si="1198"/>
        <v>39.790999999999997</v>
      </c>
      <c r="R4287" s="21">
        <f t="shared" si="1207"/>
        <v>178.7083333333276</v>
      </c>
      <c r="S4287" s="21">
        <f t="shared" si="1208"/>
        <v>23.296653693591814</v>
      </c>
      <c r="T4287" s="21">
        <f t="shared" si="1199"/>
        <v>86.147999999999996</v>
      </c>
      <c r="U4287" s="37">
        <f>VLOOKUP(Time_Zone, 'LSTM LookUp'!$B$5:$D$8, 3, FALSE)</f>
        <v>-75</v>
      </c>
      <c r="V4287" s="21">
        <f t="shared" si="1209"/>
        <v>-2.8318721478596647</v>
      </c>
      <c r="W4287" s="21">
        <f t="shared" si="1200"/>
        <v>250.44003196303507</v>
      </c>
      <c r="X4287" s="21">
        <f t="shared" si="1201"/>
        <v>3.8045594166319003</v>
      </c>
      <c r="Y4287" s="21">
        <f t="shared" si="1202"/>
        <v>190.80455941663189</v>
      </c>
      <c r="Z4287" s="21">
        <f t="shared" si="1210"/>
        <v>60.481712813967675</v>
      </c>
      <c r="AA4287" s="21">
        <f t="shared" si="1203"/>
        <v>0</v>
      </c>
      <c r="AB4287" s="21">
        <f t="shared" si="1204"/>
        <v>60.481712813967675</v>
      </c>
      <c r="AC4287" s="21">
        <f t="shared" si="1205"/>
        <v>89.960000000000008</v>
      </c>
      <c r="AD4287" s="21">
        <f t="shared" si="1211"/>
        <v>60.481712813967675</v>
      </c>
      <c r="AE4287" s="21" t="str">
        <f t="shared" si="1206"/>
        <v>6/27/18:00</v>
      </c>
    </row>
    <row r="4288" spans="2:31">
      <c r="B4288" s="37">
        <v>6</v>
      </c>
      <c r="C4288" s="38">
        <v>27</v>
      </c>
      <c r="D4288" s="39">
        <v>19</v>
      </c>
      <c r="E4288" s="17">
        <v>31.1</v>
      </c>
      <c r="F4288" s="17">
        <v>141</v>
      </c>
      <c r="G4288" s="17">
        <v>66</v>
      </c>
      <c r="H4288" s="37">
        <f t="shared" si="1194"/>
        <v>87.98</v>
      </c>
      <c r="I4288" s="37">
        <f>IF(H4288&lt;'Roof Calculator'!$G$8, 1, 0)</f>
        <v>0</v>
      </c>
      <c r="J4288" s="37">
        <f>IF(H4288&gt;='Roof Calculator'!$G$8, 1, 0)</f>
        <v>1</v>
      </c>
      <c r="K4288" s="37">
        <f t="shared" si="1195"/>
        <v>0</v>
      </c>
      <c r="L4288" s="37">
        <f t="shared" si="1196"/>
        <v>87.98</v>
      </c>
      <c r="M4288" s="37">
        <v>0</v>
      </c>
      <c r="N4288" s="37">
        <f t="shared" si="1197"/>
        <v>141</v>
      </c>
      <c r="O4288" s="37">
        <v>0</v>
      </c>
      <c r="P4288" s="37">
        <v>0</v>
      </c>
      <c r="Q4288" s="21">
        <f t="shared" si="1198"/>
        <v>39.790999999999997</v>
      </c>
      <c r="R4288" s="21">
        <f t="shared" si="1207"/>
        <v>178.74999999999426</v>
      </c>
      <c r="S4288" s="21">
        <f t="shared" si="1208"/>
        <v>23.294671880022303</v>
      </c>
      <c r="T4288" s="21">
        <f t="shared" si="1199"/>
        <v>86.147999999999996</v>
      </c>
      <c r="U4288" s="37">
        <f>VLOOKUP(Time_Zone, 'LSTM LookUp'!$B$5:$D$8, 3, FALSE)</f>
        <v>-75</v>
      </c>
      <c r="V4288" s="21">
        <f t="shared" si="1209"/>
        <v>-2.8401928803778724</v>
      </c>
      <c r="W4288" s="21">
        <f t="shared" si="1200"/>
        <v>265.43795177990552</v>
      </c>
      <c r="X4288" s="21">
        <f t="shared" si="1201"/>
        <v>12.999087986639839</v>
      </c>
      <c r="Y4288" s="21">
        <f t="shared" si="1202"/>
        <v>153.99908798663984</v>
      </c>
      <c r="Z4288" s="21">
        <f t="shared" si="1210"/>
        <v>48.815021201264877</v>
      </c>
      <c r="AA4288" s="21">
        <f t="shared" si="1203"/>
        <v>0</v>
      </c>
      <c r="AB4288" s="21">
        <f t="shared" si="1204"/>
        <v>48.815021201264877</v>
      </c>
      <c r="AC4288" s="21">
        <f t="shared" si="1205"/>
        <v>87.98</v>
      </c>
      <c r="AD4288" s="21">
        <f t="shared" si="1211"/>
        <v>48.815021201264877</v>
      </c>
      <c r="AE4288" s="21" t="str">
        <f t="shared" si="1206"/>
        <v>6/27/19:00</v>
      </c>
    </row>
    <row r="4289" spans="2:31">
      <c r="B4289" s="37">
        <v>6</v>
      </c>
      <c r="C4289" s="38">
        <v>27</v>
      </c>
      <c r="D4289" s="39">
        <v>20</v>
      </c>
      <c r="E4289" s="17">
        <v>24.4</v>
      </c>
      <c r="F4289" s="17">
        <v>32</v>
      </c>
      <c r="G4289" s="17">
        <v>0</v>
      </c>
      <c r="H4289" s="37">
        <f t="shared" si="1194"/>
        <v>75.92</v>
      </c>
      <c r="I4289" s="37">
        <f>IF(H4289&lt;'Roof Calculator'!$G$8, 1, 0)</f>
        <v>0</v>
      </c>
      <c r="J4289" s="37">
        <f>IF(H4289&gt;='Roof Calculator'!$G$8, 1, 0)</f>
        <v>1</v>
      </c>
      <c r="K4289" s="37">
        <f t="shared" si="1195"/>
        <v>0</v>
      </c>
      <c r="L4289" s="37">
        <f t="shared" si="1196"/>
        <v>75.92</v>
      </c>
      <c r="M4289" s="37">
        <v>0</v>
      </c>
      <c r="N4289" s="37">
        <f t="shared" si="1197"/>
        <v>32</v>
      </c>
      <c r="O4289" s="37">
        <v>0</v>
      </c>
      <c r="P4289" s="37">
        <v>0</v>
      </c>
      <c r="Q4289" s="21">
        <f t="shared" si="1198"/>
        <v>39.790999999999997</v>
      </c>
      <c r="R4289" s="21">
        <f t="shared" si="1207"/>
        <v>178.79166666666092</v>
      </c>
      <c r="S4289" s="21">
        <f t="shared" si="1208"/>
        <v>23.292677404871213</v>
      </c>
      <c r="T4289" s="21">
        <f t="shared" si="1199"/>
        <v>86.147999999999996</v>
      </c>
      <c r="U4289" s="37">
        <f>VLOOKUP(Time_Zone, 'LSTM LookUp'!$B$5:$D$8, 3, FALSE)</f>
        <v>-75</v>
      </c>
      <c r="V4289" s="21">
        <f t="shared" si="1209"/>
        <v>-2.8485087711661832</v>
      </c>
      <c r="W4289" s="21">
        <f t="shared" si="1200"/>
        <v>280.43587280720845</v>
      </c>
      <c r="X4289" s="21">
        <f t="shared" si="1201"/>
        <v>0</v>
      </c>
      <c r="Y4289" s="21">
        <f t="shared" si="1202"/>
        <v>32</v>
      </c>
      <c r="Z4289" s="21">
        <f t="shared" si="1210"/>
        <v>10.143441099962839</v>
      </c>
      <c r="AA4289" s="21">
        <f t="shared" si="1203"/>
        <v>0</v>
      </c>
      <c r="AB4289" s="21">
        <f t="shared" si="1204"/>
        <v>10.143441099962839</v>
      </c>
      <c r="AC4289" s="21">
        <f t="shared" si="1205"/>
        <v>75.92</v>
      </c>
      <c r="AD4289" s="21">
        <f t="shared" si="1211"/>
        <v>10.143441099962839</v>
      </c>
      <c r="AE4289" s="21" t="str">
        <f t="shared" si="1206"/>
        <v>6/27/20:00</v>
      </c>
    </row>
    <row r="4290" spans="2:31">
      <c r="B4290" s="37">
        <v>6</v>
      </c>
      <c r="C4290" s="38">
        <v>27</v>
      </c>
      <c r="D4290" s="39">
        <v>21</v>
      </c>
      <c r="E4290" s="17">
        <v>22.2</v>
      </c>
      <c r="F4290" s="17">
        <v>4</v>
      </c>
      <c r="G4290" s="17">
        <v>0</v>
      </c>
      <c r="H4290" s="37">
        <f t="shared" si="1194"/>
        <v>71.959999999999994</v>
      </c>
      <c r="I4290" s="37">
        <f>IF(H4290&lt;'Roof Calculator'!$G$8, 1, 0)</f>
        <v>0</v>
      </c>
      <c r="J4290" s="37">
        <f>IF(H4290&gt;='Roof Calculator'!$G$8, 1, 0)</f>
        <v>1</v>
      </c>
      <c r="K4290" s="37">
        <f t="shared" si="1195"/>
        <v>0</v>
      </c>
      <c r="L4290" s="37">
        <f t="shared" si="1196"/>
        <v>71.959999999999994</v>
      </c>
      <c r="M4290" s="37">
        <v>0</v>
      </c>
      <c r="N4290" s="37">
        <f t="shared" si="1197"/>
        <v>4</v>
      </c>
      <c r="O4290" s="37">
        <v>0</v>
      </c>
      <c r="P4290" s="37">
        <v>0</v>
      </c>
      <c r="Q4290" s="21">
        <f t="shared" si="1198"/>
        <v>39.790999999999997</v>
      </c>
      <c r="R4290" s="21">
        <f t="shared" si="1207"/>
        <v>178.83333333332757</v>
      </c>
      <c r="S4290" s="21">
        <f t="shared" si="1208"/>
        <v>23.290670269731468</v>
      </c>
      <c r="T4290" s="21">
        <f t="shared" si="1199"/>
        <v>86.147999999999996</v>
      </c>
      <c r="U4290" s="37">
        <f>VLOOKUP(Time_Zone, 'LSTM LookUp'!$B$5:$D$8, 3, FALSE)</f>
        <v>-75</v>
      </c>
      <c r="V4290" s="21">
        <f t="shared" si="1209"/>
        <v>-2.8568197946425675</v>
      </c>
      <c r="W4290" s="21">
        <f t="shared" si="1200"/>
        <v>295.43379505133936</v>
      </c>
      <c r="X4290" s="21">
        <f t="shared" si="1201"/>
        <v>0</v>
      </c>
      <c r="Y4290" s="21">
        <f t="shared" si="1202"/>
        <v>4</v>
      </c>
      <c r="Z4290" s="21">
        <f t="shared" si="1210"/>
        <v>1.2679301374953549</v>
      </c>
      <c r="AA4290" s="21">
        <f t="shared" si="1203"/>
        <v>0</v>
      </c>
      <c r="AB4290" s="21">
        <f t="shared" si="1204"/>
        <v>1.2679301374953549</v>
      </c>
      <c r="AC4290" s="21">
        <f t="shared" si="1205"/>
        <v>71.959999999999994</v>
      </c>
      <c r="AD4290" s="21">
        <f t="shared" si="1211"/>
        <v>1.2679301374953549</v>
      </c>
      <c r="AE4290" s="21" t="str">
        <f t="shared" si="1206"/>
        <v>6/27/21:00</v>
      </c>
    </row>
    <row r="4291" spans="2:31">
      <c r="B4291" s="37">
        <v>6</v>
      </c>
      <c r="C4291" s="38">
        <v>27</v>
      </c>
      <c r="D4291" s="39">
        <v>22</v>
      </c>
      <c r="E4291" s="17">
        <v>22.8</v>
      </c>
      <c r="F4291" s="17">
        <v>0</v>
      </c>
      <c r="G4291" s="17">
        <v>0</v>
      </c>
      <c r="H4291" s="37">
        <f t="shared" si="1194"/>
        <v>73.040000000000006</v>
      </c>
      <c r="I4291" s="37">
        <f>IF(H4291&lt;'Roof Calculator'!$G$8, 1, 0)</f>
        <v>0</v>
      </c>
      <c r="J4291" s="37">
        <f>IF(H4291&gt;='Roof Calculator'!$G$8, 1, 0)</f>
        <v>1</v>
      </c>
      <c r="K4291" s="37">
        <f t="shared" si="1195"/>
        <v>0</v>
      </c>
      <c r="L4291" s="37">
        <f t="shared" si="1196"/>
        <v>73.040000000000006</v>
      </c>
      <c r="M4291" s="37">
        <v>0</v>
      </c>
      <c r="N4291" s="37">
        <f t="shared" si="1197"/>
        <v>0</v>
      </c>
      <c r="O4291" s="37">
        <v>0</v>
      </c>
      <c r="P4291" s="37">
        <v>0</v>
      </c>
      <c r="Q4291" s="21">
        <f t="shared" si="1198"/>
        <v>39.790999999999997</v>
      </c>
      <c r="R4291" s="21">
        <f t="shared" si="1207"/>
        <v>178.87499999999423</v>
      </c>
      <c r="S4291" s="21">
        <f t="shared" si="1208"/>
        <v>23.288650476205909</v>
      </c>
      <c r="T4291" s="21">
        <f t="shared" si="1199"/>
        <v>86.147999999999996</v>
      </c>
      <c r="U4291" s="37">
        <f>VLOOKUP(Time_Zone, 'LSTM LookUp'!$B$5:$D$8, 3, FALSE)</f>
        <v>-75</v>
      </c>
      <c r="V4291" s="21">
        <f t="shared" si="1209"/>
        <v>-2.8651259252344889</v>
      </c>
      <c r="W4291" s="21">
        <f t="shared" si="1200"/>
        <v>310.43171851869135</v>
      </c>
      <c r="X4291" s="21">
        <f t="shared" si="1201"/>
        <v>0</v>
      </c>
      <c r="Y4291" s="21">
        <f t="shared" si="1202"/>
        <v>0</v>
      </c>
      <c r="Z4291" s="21">
        <f t="shared" si="1210"/>
        <v>0</v>
      </c>
      <c r="AA4291" s="21">
        <f t="shared" si="1203"/>
        <v>0</v>
      </c>
      <c r="AB4291" s="21">
        <f t="shared" si="1204"/>
        <v>0</v>
      </c>
      <c r="AC4291" s="21">
        <f t="shared" si="1205"/>
        <v>73.040000000000006</v>
      </c>
      <c r="AD4291" s="21">
        <f t="shared" si="1211"/>
        <v>0</v>
      </c>
      <c r="AE4291" s="21" t="str">
        <f t="shared" si="1206"/>
        <v>6/27/22:00</v>
      </c>
    </row>
    <row r="4292" spans="2:31">
      <c r="B4292" s="37">
        <v>6</v>
      </c>
      <c r="C4292" s="38">
        <v>27</v>
      </c>
      <c r="D4292" s="39">
        <v>23</v>
      </c>
      <c r="E4292" s="17">
        <v>22.2</v>
      </c>
      <c r="F4292" s="17">
        <v>0</v>
      </c>
      <c r="G4292" s="17">
        <v>0</v>
      </c>
      <c r="H4292" s="37">
        <f t="shared" si="1194"/>
        <v>71.959999999999994</v>
      </c>
      <c r="I4292" s="37">
        <f>IF(H4292&lt;'Roof Calculator'!$G$8, 1, 0)</f>
        <v>0</v>
      </c>
      <c r="J4292" s="37">
        <f>IF(H4292&gt;='Roof Calculator'!$G$8, 1, 0)</f>
        <v>1</v>
      </c>
      <c r="K4292" s="37">
        <f t="shared" si="1195"/>
        <v>0</v>
      </c>
      <c r="L4292" s="37">
        <f t="shared" si="1196"/>
        <v>71.959999999999994</v>
      </c>
      <c r="M4292" s="37">
        <v>0</v>
      </c>
      <c r="N4292" s="37">
        <f t="shared" si="1197"/>
        <v>0</v>
      </c>
      <c r="O4292" s="37">
        <v>0</v>
      </c>
      <c r="P4292" s="37">
        <v>0</v>
      </c>
      <c r="Q4292" s="21">
        <f t="shared" si="1198"/>
        <v>39.790999999999997</v>
      </c>
      <c r="R4292" s="21">
        <f t="shared" si="1207"/>
        <v>178.91666666666089</v>
      </c>
      <c r="S4292" s="21">
        <f t="shared" si="1208"/>
        <v>23.286618025907345</v>
      </c>
      <c r="T4292" s="21">
        <f t="shared" si="1199"/>
        <v>86.147999999999996</v>
      </c>
      <c r="U4292" s="37">
        <f>VLOOKUP(Time_Zone, 'LSTM LookUp'!$B$5:$D$8, 3, FALSE)</f>
        <v>-75</v>
      </c>
      <c r="V4292" s="21">
        <f t="shared" si="1209"/>
        <v>-2.8734271373789881</v>
      </c>
      <c r="W4292" s="21">
        <f t="shared" si="1200"/>
        <v>325.42964321565529</v>
      </c>
      <c r="X4292" s="21">
        <f t="shared" si="1201"/>
        <v>0</v>
      </c>
      <c r="Y4292" s="21">
        <f t="shared" si="1202"/>
        <v>0</v>
      </c>
      <c r="Z4292" s="21">
        <f t="shared" si="1210"/>
        <v>0</v>
      </c>
      <c r="AA4292" s="21">
        <f t="shared" si="1203"/>
        <v>0</v>
      </c>
      <c r="AB4292" s="21">
        <f t="shared" si="1204"/>
        <v>0</v>
      </c>
      <c r="AC4292" s="21">
        <f t="shared" si="1205"/>
        <v>71.959999999999994</v>
      </c>
      <c r="AD4292" s="21">
        <f t="shared" si="1211"/>
        <v>0</v>
      </c>
      <c r="AE4292" s="21" t="str">
        <f t="shared" si="1206"/>
        <v>6/27/23:00</v>
      </c>
    </row>
    <row r="4293" spans="2:31">
      <c r="B4293" s="37">
        <v>6</v>
      </c>
      <c r="C4293" s="38">
        <v>27</v>
      </c>
      <c r="D4293" s="39">
        <v>24</v>
      </c>
      <c r="E4293" s="17">
        <v>22.2</v>
      </c>
      <c r="F4293" s="17">
        <v>0</v>
      </c>
      <c r="G4293" s="17">
        <v>0</v>
      </c>
      <c r="H4293" s="37">
        <f t="shared" si="1194"/>
        <v>71.959999999999994</v>
      </c>
      <c r="I4293" s="37">
        <f>IF(H4293&lt;'Roof Calculator'!$G$8, 1, 0)</f>
        <v>0</v>
      </c>
      <c r="J4293" s="37">
        <f>IF(H4293&gt;='Roof Calculator'!$G$8, 1, 0)</f>
        <v>1</v>
      </c>
      <c r="K4293" s="37">
        <f t="shared" si="1195"/>
        <v>0</v>
      </c>
      <c r="L4293" s="37">
        <f t="shared" si="1196"/>
        <v>71.959999999999994</v>
      </c>
      <c r="M4293" s="37">
        <v>0</v>
      </c>
      <c r="N4293" s="37">
        <f t="shared" si="1197"/>
        <v>0</v>
      </c>
      <c r="O4293" s="37">
        <v>0</v>
      </c>
      <c r="P4293" s="37">
        <v>0</v>
      </c>
      <c r="Q4293" s="21">
        <f t="shared" si="1198"/>
        <v>39.790999999999997</v>
      </c>
      <c r="R4293" s="21">
        <f t="shared" si="1207"/>
        <v>178.95833333332754</v>
      </c>
      <c r="S4293" s="21">
        <f t="shared" si="1208"/>
        <v>23.284572920458526</v>
      </c>
      <c r="T4293" s="21">
        <f t="shared" si="1199"/>
        <v>86.147999999999996</v>
      </c>
      <c r="U4293" s="37">
        <f>VLOOKUP(Time_Zone, 'LSTM LookUp'!$B$5:$D$8, 3, FALSE)</f>
        <v>-75</v>
      </c>
      <c r="V4293" s="21">
        <f t="shared" si="1209"/>
        <v>-2.8817234055227101</v>
      </c>
      <c r="W4293" s="21">
        <f t="shared" si="1200"/>
        <v>340.42756914861928</v>
      </c>
      <c r="X4293" s="21">
        <f t="shared" si="1201"/>
        <v>0</v>
      </c>
      <c r="Y4293" s="21">
        <f t="shared" si="1202"/>
        <v>0</v>
      </c>
      <c r="Z4293" s="21">
        <f t="shared" si="1210"/>
        <v>0</v>
      </c>
      <c r="AA4293" s="21">
        <f t="shared" si="1203"/>
        <v>0</v>
      </c>
      <c r="AB4293" s="21">
        <f t="shared" si="1204"/>
        <v>0</v>
      </c>
      <c r="AC4293" s="21">
        <f t="shared" si="1205"/>
        <v>71.959999999999994</v>
      </c>
      <c r="AD4293" s="21">
        <f t="shared" si="1211"/>
        <v>0</v>
      </c>
      <c r="AE4293" s="21" t="str">
        <f t="shared" si="1206"/>
        <v>6/27/24:00</v>
      </c>
    </row>
    <row r="4294" spans="2:31">
      <c r="B4294" s="37">
        <v>6</v>
      </c>
      <c r="C4294" s="38">
        <v>28</v>
      </c>
      <c r="D4294" s="39">
        <v>1</v>
      </c>
      <c r="E4294" s="17">
        <v>22.2</v>
      </c>
      <c r="F4294" s="17">
        <v>0</v>
      </c>
      <c r="G4294" s="17">
        <v>0</v>
      </c>
      <c r="H4294" s="37">
        <f t="shared" si="1194"/>
        <v>71.959999999999994</v>
      </c>
      <c r="I4294" s="37">
        <f>IF(H4294&lt;'Roof Calculator'!$G$8, 1, 0)</f>
        <v>0</v>
      </c>
      <c r="J4294" s="37">
        <f>IF(H4294&gt;='Roof Calculator'!$G$8, 1, 0)</f>
        <v>1</v>
      </c>
      <c r="K4294" s="37">
        <f t="shared" si="1195"/>
        <v>0</v>
      </c>
      <c r="L4294" s="37">
        <f t="shared" si="1196"/>
        <v>71.959999999999994</v>
      </c>
      <c r="M4294" s="37">
        <v>0</v>
      </c>
      <c r="N4294" s="37">
        <f t="shared" si="1197"/>
        <v>0</v>
      </c>
      <c r="O4294" s="37">
        <v>0</v>
      </c>
      <c r="P4294" s="37">
        <v>0</v>
      </c>
      <c r="Q4294" s="21">
        <f t="shared" si="1198"/>
        <v>39.790999999999997</v>
      </c>
      <c r="R4294" s="21">
        <f t="shared" si="1207"/>
        <v>178.9999999999942</v>
      </c>
      <c r="S4294" s="21">
        <f t="shared" si="1208"/>
        <v>23.282515161492146</v>
      </c>
      <c r="T4294" s="21">
        <f t="shared" si="1199"/>
        <v>86.147999999999996</v>
      </c>
      <c r="U4294" s="37">
        <f>VLOOKUP(Time_Zone, 'LSTM LookUp'!$B$5:$D$8, 3, FALSE)</f>
        <v>-75</v>
      </c>
      <c r="V4294" s="21">
        <f t="shared" si="1209"/>
        <v>-2.8900147041219912</v>
      </c>
      <c r="W4294" s="21">
        <f t="shared" si="1200"/>
        <v>-4.5745036760304991</v>
      </c>
      <c r="X4294" s="21">
        <f t="shared" si="1201"/>
        <v>0</v>
      </c>
      <c r="Y4294" s="21">
        <f t="shared" si="1202"/>
        <v>0</v>
      </c>
      <c r="Z4294" s="21">
        <f t="shared" si="1210"/>
        <v>0</v>
      </c>
      <c r="AA4294" s="21">
        <f t="shared" si="1203"/>
        <v>0</v>
      </c>
      <c r="AB4294" s="21">
        <f t="shared" si="1204"/>
        <v>0</v>
      </c>
      <c r="AC4294" s="21">
        <f t="shared" si="1205"/>
        <v>71.959999999999994</v>
      </c>
      <c r="AD4294" s="21">
        <f t="shared" si="1211"/>
        <v>0</v>
      </c>
      <c r="AE4294" s="21" t="str">
        <f t="shared" si="1206"/>
        <v>6/28/1:00</v>
      </c>
    </row>
    <row r="4295" spans="2:31">
      <c r="B4295" s="37">
        <v>6</v>
      </c>
      <c r="C4295" s="38">
        <v>28</v>
      </c>
      <c r="D4295" s="39">
        <v>2</v>
      </c>
      <c r="E4295" s="17">
        <v>22.2</v>
      </c>
      <c r="F4295" s="17">
        <v>0</v>
      </c>
      <c r="G4295" s="17">
        <v>0</v>
      </c>
      <c r="H4295" s="37">
        <f t="shared" si="1194"/>
        <v>71.959999999999994</v>
      </c>
      <c r="I4295" s="37">
        <f>IF(H4295&lt;'Roof Calculator'!$G$8, 1, 0)</f>
        <v>0</v>
      </c>
      <c r="J4295" s="37">
        <f>IF(H4295&gt;='Roof Calculator'!$G$8, 1, 0)</f>
        <v>1</v>
      </c>
      <c r="K4295" s="37">
        <f t="shared" si="1195"/>
        <v>0</v>
      </c>
      <c r="L4295" s="37">
        <f t="shared" si="1196"/>
        <v>71.959999999999994</v>
      </c>
      <c r="M4295" s="37">
        <v>0</v>
      </c>
      <c r="N4295" s="37">
        <f t="shared" si="1197"/>
        <v>0</v>
      </c>
      <c r="O4295" s="37">
        <v>0</v>
      </c>
      <c r="P4295" s="37">
        <v>0</v>
      </c>
      <c r="Q4295" s="21">
        <f t="shared" si="1198"/>
        <v>39.790999999999997</v>
      </c>
      <c r="R4295" s="21">
        <f t="shared" si="1207"/>
        <v>179.04166666666086</v>
      </c>
      <c r="S4295" s="21">
        <f t="shared" si="1208"/>
        <v>23.280444750650826</v>
      </c>
      <c r="T4295" s="21">
        <f t="shared" si="1199"/>
        <v>86.147999999999996</v>
      </c>
      <c r="U4295" s="37">
        <f>VLOOKUP(Time_Zone, 'LSTM LookUp'!$B$5:$D$8, 3, FALSE)</f>
        <v>-75</v>
      </c>
      <c r="V4295" s="21">
        <f t="shared" si="1209"/>
        <v>-2.8983010076428801</v>
      </c>
      <c r="W4295" s="21">
        <f t="shared" si="1200"/>
        <v>10.423424748089278</v>
      </c>
      <c r="X4295" s="21">
        <f t="shared" si="1201"/>
        <v>0</v>
      </c>
      <c r="Y4295" s="21">
        <f t="shared" si="1202"/>
        <v>0</v>
      </c>
      <c r="Z4295" s="21">
        <f t="shared" si="1210"/>
        <v>0</v>
      </c>
      <c r="AA4295" s="21">
        <f t="shared" si="1203"/>
        <v>0</v>
      </c>
      <c r="AB4295" s="21">
        <f t="shared" si="1204"/>
        <v>0</v>
      </c>
      <c r="AC4295" s="21">
        <f t="shared" si="1205"/>
        <v>71.959999999999994</v>
      </c>
      <c r="AD4295" s="21">
        <f t="shared" si="1211"/>
        <v>0</v>
      </c>
      <c r="AE4295" s="21" t="str">
        <f t="shared" si="1206"/>
        <v>6/28/2:00</v>
      </c>
    </row>
    <row r="4296" spans="2:31">
      <c r="B4296" s="37">
        <v>6</v>
      </c>
      <c r="C4296" s="38">
        <v>28</v>
      </c>
      <c r="D4296" s="39">
        <v>3</v>
      </c>
      <c r="E4296" s="17">
        <v>22.2</v>
      </c>
      <c r="F4296" s="17">
        <v>0</v>
      </c>
      <c r="G4296" s="17">
        <v>0</v>
      </c>
      <c r="H4296" s="37">
        <f t="shared" si="1194"/>
        <v>71.959999999999994</v>
      </c>
      <c r="I4296" s="37">
        <f>IF(H4296&lt;'Roof Calculator'!$G$8, 1, 0)</f>
        <v>0</v>
      </c>
      <c r="J4296" s="37">
        <f>IF(H4296&gt;='Roof Calculator'!$G$8, 1, 0)</f>
        <v>1</v>
      </c>
      <c r="K4296" s="37">
        <f t="shared" si="1195"/>
        <v>0</v>
      </c>
      <c r="L4296" s="37">
        <f t="shared" si="1196"/>
        <v>71.959999999999994</v>
      </c>
      <c r="M4296" s="37">
        <v>0</v>
      </c>
      <c r="N4296" s="37">
        <f t="shared" si="1197"/>
        <v>0</v>
      </c>
      <c r="O4296" s="37">
        <v>0</v>
      </c>
      <c r="P4296" s="37">
        <v>0</v>
      </c>
      <c r="Q4296" s="21">
        <f t="shared" si="1198"/>
        <v>39.790999999999997</v>
      </c>
      <c r="R4296" s="21">
        <f t="shared" si="1207"/>
        <v>179.08333333332752</v>
      </c>
      <c r="S4296" s="21">
        <f t="shared" si="1208"/>
        <v>23.278361689587122</v>
      </c>
      <c r="T4296" s="21">
        <f t="shared" si="1199"/>
        <v>86.147999999999996</v>
      </c>
      <c r="U4296" s="37">
        <f>VLOOKUP(Time_Zone, 'LSTM LookUp'!$B$5:$D$8, 3, FALSE)</f>
        <v>-75</v>
      </c>
      <c r="V4296" s="21">
        <f t="shared" si="1209"/>
        <v>-2.9065822905612313</v>
      </c>
      <c r="W4296" s="21">
        <f t="shared" si="1200"/>
        <v>25.421354427359681</v>
      </c>
      <c r="X4296" s="21">
        <f t="shared" si="1201"/>
        <v>0</v>
      </c>
      <c r="Y4296" s="21">
        <f t="shared" si="1202"/>
        <v>0</v>
      </c>
      <c r="Z4296" s="21">
        <f t="shared" si="1210"/>
        <v>0</v>
      </c>
      <c r="AA4296" s="21">
        <f t="shared" si="1203"/>
        <v>0</v>
      </c>
      <c r="AB4296" s="21">
        <f t="shared" si="1204"/>
        <v>0</v>
      </c>
      <c r="AC4296" s="21">
        <f t="shared" si="1205"/>
        <v>71.959999999999994</v>
      </c>
      <c r="AD4296" s="21">
        <f t="shared" si="1211"/>
        <v>0</v>
      </c>
      <c r="AE4296" s="21" t="str">
        <f t="shared" si="1206"/>
        <v>6/28/3:00</v>
      </c>
    </row>
    <row r="4297" spans="2:31">
      <c r="B4297" s="37">
        <v>6</v>
      </c>
      <c r="C4297" s="38">
        <v>28</v>
      </c>
      <c r="D4297" s="39">
        <v>4</v>
      </c>
      <c r="E4297" s="17">
        <v>22.2</v>
      </c>
      <c r="F4297" s="17">
        <v>0</v>
      </c>
      <c r="G4297" s="17">
        <v>0</v>
      </c>
      <c r="H4297" s="37">
        <f t="shared" si="1194"/>
        <v>71.959999999999994</v>
      </c>
      <c r="I4297" s="37">
        <f>IF(H4297&lt;'Roof Calculator'!$G$8, 1, 0)</f>
        <v>0</v>
      </c>
      <c r="J4297" s="37">
        <f>IF(H4297&gt;='Roof Calculator'!$G$8, 1, 0)</f>
        <v>1</v>
      </c>
      <c r="K4297" s="37">
        <f t="shared" si="1195"/>
        <v>0</v>
      </c>
      <c r="L4297" s="37">
        <f t="shared" si="1196"/>
        <v>71.959999999999994</v>
      </c>
      <c r="M4297" s="37">
        <v>0</v>
      </c>
      <c r="N4297" s="37">
        <f t="shared" si="1197"/>
        <v>0</v>
      </c>
      <c r="O4297" s="37">
        <v>0</v>
      </c>
      <c r="P4297" s="37">
        <v>0</v>
      </c>
      <c r="Q4297" s="21">
        <f t="shared" si="1198"/>
        <v>39.790999999999997</v>
      </c>
      <c r="R4297" s="21">
        <f t="shared" si="1207"/>
        <v>179.12499999999417</v>
      </c>
      <c r="S4297" s="21">
        <f t="shared" si="1208"/>
        <v>23.276265979963515</v>
      </c>
      <c r="T4297" s="21">
        <f t="shared" si="1199"/>
        <v>86.147999999999996</v>
      </c>
      <c r="U4297" s="37">
        <f>VLOOKUP(Time_Zone, 'LSTM LookUp'!$B$5:$D$8, 3, FALSE)</f>
        <v>-75</v>
      </c>
      <c r="V4297" s="21">
        <f t="shared" si="1209"/>
        <v>-2.9148585273627443</v>
      </c>
      <c r="W4297" s="21">
        <f t="shared" si="1200"/>
        <v>40.419285368159308</v>
      </c>
      <c r="X4297" s="21">
        <f t="shared" si="1201"/>
        <v>0</v>
      </c>
      <c r="Y4297" s="21">
        <f t="shared" si="1202"/>
        <v>0</v>
      </c>
      <c r="Z4297" s="21">
        <f t="shared" si="1210"/>
        <v>0</v>
      </c>
      <c r="AA4297" s="21">
        <f t="shared" si="1203"/>
        <v>0</v>
      </c>
      <c r="AB4297" s="21">
        <f t="shared" si="1204"/>
        <v>0</v>
      </c>
      <c r="AC4297" s="21">
        <f t="shared" si="1205"/>
        <v>71.959999999999994</v>
      </c>
      <c r="AD4297" s="21">
        <f t="shared" si="1211"/>
        <v>0</v>
      </c>
      <c r="AE4297" s="21" t="str">
        <f t="shared" si="1206"/>
        <v>6/28/4:00</v>
      </c>
    </row>
    <row r="4298" spans="2:31">
      <c r="B4298" s="37">
        <v>6</v>
      </c>
      <c r="C4298" s="38">
        <v>28</v>
      </c>
      <c r="D4298" s="39">
        <v>5</v>
      </c>
      <c r="E4298" s="17">
        <v>21.7</v>
      </c>
      <c r="F4298" s="17">
        <v>0</v>
      </c>
      <c r="G4298" s="17">
        <v>0</v>
      </c>
      <c r="H4298" s="37">
        <f t="shared" si="1194"/>
        <v>71.06</v>
      </c>
      <c r="I4298" s="37">
        <f>IF(H4298&lt;'Roof Calculator'!$G$8, 1, 0)</f>
        <v>0</v>
      </c>
      <c r="J4298" s="37">
        <f>IF(H4298&gt;='Roof Calculator'!$G$8, 1, 0)</f>
        <v>1</v>
      </c>
      <c r="K4298" s="37">
        <f t="shared" si="1195"/>
        <v>0</v>
      </c>
      <c r="L4298" s="37">
        <f t="shared" si="1196"/>
        <v>71.06</v>
      </c>
      <c r="M4298" s="37">
        <v>0</v>
      </c>
      <c r="N4298" s="37">
        <f t="shared" si="1197"/>
        <v>0</v>
      </c>
      <c r="O4298" s="37">
        <v>0</v>
      </c>
      <c r="P4298" s="37">
        <v>0</v>
      </c>
      <c r="Q4298" s="21">
        <f t="shared" si="1198"/>
        <v>39.790999999999997</v>
      </c>
      <c r="R4298" s="21">
        <f t="shared" si="1207"/>
        <v>179.16666666666083</v>
      </c>
      <c r="S4298" s="21">
        <f t="shared" si="1208"/>
        <v>23.274157623452414</v>
      </c>
      <c r="T4298" s="21">
        <f t="shared" si="1199"/>
        <v>86.147999999999996</v>
      </c>
      <c r="U4298" s="37">
        <f>VLOOKUP(Time_Zone, 'LSTM LookUp'!$B$5:$D$8, 3, FALSE)</f>
        <v>-75</v>
      </c>
      <c r="V4298" s="21">
        <f t="shared" si="1209"/>
        <v>-2.9231296925430073</v>
      </c>
      <c r="W4298" s="21">
        <f t="shared" si="1200"/>
        <v>55.417217576864239</v>
      </c>
      <c r="X4298" s="21">
        <f t="shared" si="1201"/>
        <v>0</v>
      </c>
      <c r="Y4298" s="21">
        <f t="shared" si="1202"/>
        <v>0</v>
      </c>
      <c r="Z4298" s="21">
        <f t="shared" si="1210"/>
        <v>0</v>
      </c>
      <c r="AA4298" s="21">
        <f t="shared" si="1203"/>
        <v>0</v>
      </c>
      <c r="AB4298" s="21">
        <f t="shared" si="1204"/>
        <v>0</v>
      </c>
      <c r="AC4298" s="21">
        <f t="shared" si="1205"/>
        <v>71.06</v>
      </c>
      <c r="AD4298" s="21">
        <f t="shared" si="1211"/>
        <v>0</v>
      </c>
      <c r="AE4298" s="21" t="str">
        <f t="shared" si="1206"/>
        <v>6/28/5:00</v>
      </c>
    </row>
    <row r="4299" spans="2:31">
      <c r="B4299" s="37">
        <v>6</v>
      </c>
      <c r="C4299" s="38">
        <v>28</v>
      </c>
      <c r="D4299" s="39">
        <v>6</v>
      </c>
      <c r="E4299" s="17">
        <v>21.1</v>
      </c>
      <c r="F4299" s="17">
        <v>11</v>
      </c>
      <c r="G4299" s="17">
        <v>0</v>
      </c>
      <c r="H4299" s="37">
        <f t="shared" si="1194"/>
        <v>69.98</v>
      </c>
      <c r="I4299" s="37">
        <f>IF(H4299&lt;'Roof Calculator'!$G$8, 1, 0)</f>
        <v>0</v>
      </c>
      <c r="J4299" s="37">
        <f>IF(H4299&gt;='Roof Calculator'!$G$8, 1, 0)</f>
        <v>1</v>
      </c>
      <c r="K4299" s="37">
        <f t="shared" si="1195"/>
        <v>0</v>
      </c>
      <c r="L4299" s="37">
        <f t="shared" si="1196"/>
        <v>69.98</v>
      </c>
      <c r="M4299" s="37">
        <v>0</v>
      </c>
      <c r="N4299" s="37">
        <f t="shared" si="1197"/>
        <v>11</v>
      </c>
      <c r="O4299" s="37">
        <v>0</v>
      </c>
      <c r="P4299" s="37">
        <v>0</v>
      </c>
      <c r="Q4299" s="21">
        <f t="shared" si="1198"/>
        <v>39.790999999999997</v>
      </c>
      <c r="R4299" s="21">
        <f t="shared" si="1207"/>
        <v>179.20833333332749</v>
      </c>
      <c r="S4299" s="21">
        <f t="shared" si="1208"/>
        <v>23.272036621736142</v>
      </c>
      <c r="T4299" s="21">
        <f t="shared" si="1199"/>
        <v>86.147999999999996</v>
      </c>
      <c r="U4299" s="37">
        <f>VLOOKUP(Time_Zone, 'LSTM LookUp'!$B$5:$D$8, 3, FALSE)</f>
        <v>-75</v>
      </c>
      <c r="V4299" s="21">
        <f t="shared" si="1209"/>
        <v>-2.9313957606075851</v>
      </c>
      <c r="W4299" s="21">
        <f t="shared" si="1200"/>
        <v>70.415151059848142</v>
      </c>
      <c r="X4299" s="21">
        <f t="shared" si="1201"/>
        <v>0</v>
      </c>
      <c r="Y4299" s="21">
        <f t="shared" si="1202"/>
        <v>11</v>
      </c>
      <c r="Z4299" s="21">
        <f t="shared" si="1210"/>
        <v>3.4868078781122258</v>
      </c>
      <c r="AA4299" s="21">
        <f t="shared" si="1203"/>
        <v>0</v>
      </c>
      <c r="AB4299" s="21">
        <f t="shared" si="1204"/>
        <v>3.4868078781122258</v>
      </c>
      <c r="AC4299" s="21">
        <f t="shared" si="1205"/>
        <v>69.98</v>
      </c>
      <c r="AD4299" s="21">
        <f t="shared" si="1211"/>
        <v>3.4868078781122258</v>
      </c>
      <c r="AE4299" s="21" t="str">
        <f t="shared" si="1206"/>
        <v>6/28/6:00</v>
      </c>
    </row>
    <row r="4300" spans="2:31">
      <c r="B4300" s="37">
        <v>6</v>
      </c>
      <c r="C4300" s="38">
        <v>28</v>
      </c>
      <c r="D4300" s="39">
        <v>7</v>
      </c>
      <c r="E4300" s="17">
        <v>22.2</v>
      </c>
      <c r="F4300" s="17">
        <v>85</v>
      </c>
      <c r="G4300" s="17">
        <v>158</v>
      </c>
      <c r="H4300" s="37">
        <f t="shared" si="1194"/>
        <v>71.959999999999994</v>
      </c>
      <c r="I4300" s="37">
        <f>IF(H4300&lt;'Roof Calculator'!$G$8, 1, 0)</f>
        <v>0</v>
      </c>
      <c r="J4300" s="37">
        <f>IF(H4300&gt;='Roof Calculator'!$G$8, 1, 0)</f>
        <v>1</v>
      </c>
      <c r="K4300" s="37">
        <f t="shared" si="1195"/>
        <v>0</v>
      </c>
      <c r="L4300" s="37">
        <f t="shared" si="1196"/>
        <v>71.959999999999994</v>
      </c>
      <c r="M4300" s="37">
        <v>0</v>
      </c>
      <c r="N4300" s="37">
        <f t="shared" si="1197"/>
        <v>85</v>
      </c>
      <c r="O4300" s="37">
        <v>0</v>
      </c>
      <c r="P4300" s="37">
        <v>0</v>
      </c>
      <c r="Q4300" s="21">
        <f t="shared" si="1198"/>
        <v>39.790999999999997</v>
      </c>
      <c r="R4300" s="21">
        <f t="shared" si="1207"/>
        <v>179.24999999999415</v>
      </c>
      <c r="S4300" s="21">
        <f t="shared" si="1208"/>
        <v>23.269902976506934</v>
      </c>
      <c r="T4300" s="21">
        <f t="shared" si="1199"/>
        <v>86.147999999999996</v>
      </c>
      <c r="U4300" s="37">
        <f>VLOOKUP(Time_Zone, 'LSTM LookUp'!$B$5:$D$8, 3, FALSE)</f>
        <v>-75</v>
      </c>
      <c r="V4300" s="21">
        <f t="shared" si="1209"/>
        <v>-2.9396567060720482</v>
      </c>
      <c r="W4300" s="21">
        <f t="shared" si="1200"/>
        <v>85.413085823482007</v>
      </c>
      <c r="X4300" s="21">
        <f t="shared" si="1201"/>
        <v>48.86719158396609</v>
      </c>
      <c r="Y4300" s="21">
        <f t="shared" si="1202"/>
        <v>133.86719158396608</v>
      </c>
      <c r="Z4300" s="21">
        <f t="shared" si="1210"/>
        <v>42.433561657793781</v>
      </c>
      <c r="AA4300" s="21">
        <f t="shared" si="1203"/>
        <v>0</v>
      </c>
      <c r="AB4300" s="21">
        <f t="shared" si="1204"/>
        <v>42.433561657793781</v>
      </c>
      <c r="AC4300" s="21">
        <f t="shared" si="1205"/>
        <v>71.959999999999994</v>
      </c>
      <c r="AD4300" s="21">
        <f t="shared" si="1211"/>
        <v>42.433561657793781</v>
      </c>
      <c r="AE4300" s="21" t="str">
        <f t="shared" si="1206"/>
        <v>6/28/7:00</v>
      </c>
    </row>
    <row r="4301" spans="2:31">
      <c r="B4301" s="37">
        <v>6</v>
      </c>
      <c r="C4301" s="38">
        <v>28</v>
      </c>
      <c r="D4301" s="39">
        <v>8</v>
      </c>
      <c r="E4301" s="17">
        <v>22.8</v>
      </c>
      <c r="F4301" s="17">
        <v>59</v>
      </c>
      <c r="G4301" s="17">
        <v>1</v>
      </c>
      <c r="H4301" s="37">
        <f t="shared" si="1194"/>
        <v>73.040000000000006</v>
      </c>
      <c r="I4301" s="37">
        <f>IF(H4301&lt;'Roof Calculator'!$G$8, 1, 0)</f>
        <v>0</v>
      </c>
      <c r="J4301" s="37">
        <f>IF(H4301&gt;='Roof Calculator'!$G$8, 1, 0)</f>
        <v>1</v>
      </c>
      <c r="K4301" s="37">
        <f t="shared" si="1195"/>
        <v>0</v>
      </c>
      <c r="L4301" s="37">
        <f t="shared" si="1196"/>
        <v>73.040000000000006</v>
      </c>
      <c r="M4301" s="37">
        <v>0</v>
      </c>
      <c r="N4301" s="37">
        <f t="shared" si="1197"/>
        <v>59</v>
      </c>
      <c r="O4301" s="37">
        <v>0</v>
      </c>
      <c r="P4301" s="37">
        <v>0</v>
      </c>
      <c r="Q4301" s="21">
        <f t="shared" si="1198"/>
        <v>39.790999999999997</v>
      </c>
      <c r="R4301" s="21">
        <f t="shared" si="1207"/>
        <v>179.2916666666608</v>
      </c>
      <c r="S4301" s="21">
        <f t="shared" si="1208"/>
        <v>23.267756689466925</v>
      </c>
      <c r="T4301" s="21">
        <f t="shared" si="1199"/>
        <v>86.147999999999996</v>
      </c>
      <c r="U4301" s="37">
        <f>VLOOKUP(Time_Zone, 'LSTM LookUp'!$B$5:$D$8, 3, FALSE)</f>
        <v>-75</v>
      </c>
      <c r="V4301" s="21">
        <f t="shared" si="1209"/>
        <v>-2.9479125034620481</v>
      </c>
      <c r="W4301" s="21">
        <f t="shared" si="1200"/>
        <v>100.41102187413446</v>
      </c>
      <c r="X4301" s="21">
        <f t="shared" si="1201"/>
        <v>0.12525364641570294</v>
      </c>
      <c r="Y4301" s="21">
        <f t="shared" si="1202"/>
        <v>59.1252536464157</v>
      </c>
      <c r="Z4301" s="21">
        <f t="shared" si="1210"/>
        <v>18.741672746336896</v>
      </c>
      <c r="AA4301" s="21">
        <f t="shared" si="1203"/>
        <v>0</v>
      </c>
      <c r="AB4301" s="21">
        <f t="shared" si="1204"/>
        <v>18.741672746336896</v>
      </c>
      <c r="AC4301" s="21">
        <f t="shared" si="1205"/>
        <v>73.040000000000006</v>
      </c>
      <c r="AD4301" s="21">
        <f t="shared" si="1211"/>
        <v>18.741672746336896</v>
      </c>
      <c r="AE4301" s="21" t="str">
        <f t="shared" si="1206"/>
        <v>6/28/8:00</v>
      </c>
    </row>
    <row r="4302" spans="2:31">
      <c r="B4302" s="37">
        <v>6</v>
      </c>
      <c r="C4302" s="38">
        <v>28</v>
      </c>
      <c r="D4302" s="39">
        <v>9</v>
      </c>
      <c r="E4302" s="17">
        <v>25</v>
      </c>
      <c r="F4302" s="17">
        <v>161</v>
      </c>
      <c r="G4302" s="17">
        <v>2</v>
      </c>
      <c r="H4302" s="37">
        <f t="shared" si="1194"/>
        <v>77</v>
      </c>
      <c r="I4302" s="37">
        <f>IF(H4302&lt;'Roof Calculator'!$G$8, 1, 0)</f>
        <v>0</v>
      </c>
      <c r="J4302" s="37">
        <f>IF(H4302&gt;='Roof Calculator'!$G$8, 1, 0)</f>
        <v>1</v>
      </c>
      <c r="K4302" s="37">
        <f t="shared" si="1195"/>
        <v>0</v>
      </c>
      <c r="L4302" s="37">
        <f t="shared" si="1196"/>
        <v>77</v>
      </c>
      <c r="M4302" s="37">
        <v>0</v>
      </c>
      <c r="N4302" s="37">
        <f t="shared" si="1197"/>
        <v>161</v>
      </c>
      <c r="O4302" s="37">
        <v>0</v>
      </c>
      <c r="P4302" s="37">
        <v>0</v>
      </c>
      <c r="Q4302" s="21">
        <f t="shared" si="1198"/>
        <v>39.790999999999997</v>
      </c>
      <c r="R4302" s="21">
        <f t="shared" si="1207"/>
        <v>179.33333333332746</v>
      </c>
      <c r="S4302" s="21">
        <f t="shared" si="1208"/>
        <v>23.265597762328188</v>
      </c>
      <c r="T4302" s="21">
        <f t="shared" si="1199"/>
        <v>86.147999999999996</v>
      </c>
      <c r="U4302" s="37">
        <f>VLOOKUP(Time_Zone, 'LSTM LookUp'!$B$5:$D$8, 3, FALSE)</f>
        <v>-75</v>
      </c>
      <c r="V4302" s="21">
        <f t="shared" si="1209"/>
        <v>-2.9561631273133617</v>
      </c>
      <c r="W4302" s="21">
        <f t="shared" si="1200"/>
        <v>115.40895921817165</v>
      </c>
      <c r="X4302" s="21">
        <f t="shared" si="1201"/>
        <v>-0.10018809066567003</v>
      </c>
      <c r="Y4302" s="21">
        <f t="shared" si="1202"/>
        <v>160.89981190933432</v>
      </c>
      <c r="Z4302" s="21">
        <f t="shared" si="1210"/>
        <v>51.002430159294754</v>
      </c>
      <c r="AA4302" s="21">
        <f t="shared" si="1203"/>
        <v>0</v>
      </c>
      <c r="AB4302" s="21">
        <f t="shared" si="1204"/>
        <v>51.002430159294754</v>
      </c>
      <c r="AC4302" s="21">
        <f t="shared" si="1205"/>
        <v>77</v>
      </c>
      <c r="AD4302" s="21">
        <f t="shared" si="1211"/>
        <v>51.002430159294754</v>
      </c>
      <c r="AE4302" s="21" t="str">
        <f t="shared" si="1206"/>
        <v>6/28/9:00</v>
      </c>
    </row>
    <row r="4303" spans="2:31">
      <c r="B4303" s="37">
        <v>6</v>
      </c>
      <c r="C4303" s="38">
        <v>28</v>
      </c>
      <c r="D4303" s="39">
        <v>10</v>
      </c>
      <c r="E4303" s="17">
        <v>25.6</v>
      </c>
      <c r="F4303" s="17">
        <v>302</v>
      </c>
      <c r="G4303" s="17">
        <v>427</v>
      </c>
      <c r="H4303" s="37">
        <f t="shared" si="1194"/>
        <v>78.08</v>
      </c>
      <c r="I4303" s="37">
        <f>IF(H4303&lt;'Roof Calculator'!$G$8, 1, 0)</f>
        <v>0</v>
      </c>
      <c r="J4303" s="37">
        <f>IF(H4303&gt;='Roof Calculator'!$G$8, 1, 0)</f>
        <v>1</v>
      </c>
      <c r="K4303" s="37">
        <f t="shared" si="1195"/>
        <v>0</v>
      </c>
      <c r="L4303" s="37">
        <f t="shared" si="1196"/>
        <v>78.08</v>
      </c>
      <c r="M4303" s="37">
        <v>0</v>
      </c>
      <c r="N4303" s="37">
        <f t="shared" si="1197"/>
        <v>302</v>
      </c>
      <c r="O4303" s="37">
        <v>0</v>
      </c>
      <c r="P4303" s="37">
        <v>0</v>
      </c>
      <c r="Q4303" s="21">
        <f t="shared" si="1198"/>
        <v>39.790999999999997</v>
      </c>
      <c r="R4303" s="21">
        <f t="shared" si="1207"/>
        <v>179.37499999999412</v>
      </c>
      <c r="S4303" s="21">
        <f t="shared" si="1208"/>
        <v>23.263426196812652</v>
      </c>
      <c r="T4303" s="21">
        <f t="shared" si="1199"/>
        <v>86.147999999999996</v>
      </c>
      <c r="U4303" s="37">
        <f>VLOOKUP(Time_Zone, 'LSTM LookUp'!$B$5:$D$8, 3, FALSE)</f>
        <v>-75</v>
      </c>
      <c r="V4303" s="21">
        <f t="shared" si="1209"/>
        <v>-2.9644085521719505</v>
      </c>
      <c r="W4303" s="21">
        <f t="shared" si="1200"/>
        <v>130.40689786195702</v>
      </c>
      <c r="X4303" s="21">
        <f t="shared" si="1201"/>
        <v>-87.454614286705635</v>
      </c>
      <c r="Y4303" s="21">
        <f t="shared" si="1202"/>
        <v>214.54538571329437</v>
      </c>
      <c r="Z4303" s="21">
        <f t="shared" si="1210"/>
        <v>68.007140101612819</v>
      </c>
      <c r="AA4303" s="21">
        <f t="shared" si="1203"/>
        <v>0</v>
      </c>
      <c r="AB4303" s="21">
        <f t="shared" si="1204"/>
        <v>68.007140101612819</v>
      </c>
      <c r="AC4303" s="21">
        <f t="shared" si="1205"/>
        <v>78.08</v>
      </c>
      <c r="AD4303" s="21">
        <f t="shared" si="1211"/>
        <v>68.007140101612819</v>
      </c>
      <c r="AE4303" s="21" t="str">
        <f t="shared" si="1206"/>
        <v>6/28/10:00</v>
      </c>
    </row>
    <row r="4304" spans="2:31">
      <c r="B4304" s="37">
        <v>6</v>
      </c>
      <c r="C4304" s="38">
        <v>28</v>
      </c>
      <c r="D4304" s="39">
        <v>11</v>
      </c>
      <c r="E4304" s="17">
        <v>26.7</v>
      </c>
      <c r="F4304" s="17">
        <v>394</v>
      </c>
      <c r="G4304" s="17">
        <v>242</v>
      </c>
      <c r="H4304" s="37">
        <f t="shared" si="1194"/>
        <v>80.06</v>
      </c>
      <c r="I4304" s="37">
        <f>IF(H4304&lt;'Roof Calculator'!$G$8, 1, 0)</f>
        <v>0</v>
      </c>
      <c r="J4304" s="37">
        <f>IF(H4304&gt;='Roof Calculator'!$G$8, 1, 0)</f>
        <v>1</v>
      </c>
      <c r="K4304" s="37">
        <f t="shared" si="1195"/>
        <v>0</v>
      </c>
      <c r="L4304" s="37">
        <f t="shared" si="1196"/>
        <v>80.06</v>
      </c>
      <c r="M4304" s="37">
        <v>0</v>
      </c>
      <c r="N4304" s="37">
        <f t="shared" si="1197"/>
        <v>394</v>
      </c>
      <c r="O4304" s="37">
        <v>0</v>
      </c>
      <c r="P4304" s="37">
        <v>0</v>
      </c>
      <c r="Q4304" s="21">
        <f t="shared" si="1198"/>
        <v>39.790999999999997</v>
      </c>
      <c r="R4304" s="21">
        <f t="shared" si="1207"/>
        <v>179.41666666666077</v>
      </c>
      <c r="S4304" s="21">
        <f t="shared" si="1208"/>
        <v>23.261241994652167</v>
      </c>
      <c r="T4304" s="21">
        <f t="shared" si="1199"/>
        <v>86.147999999999996</v>
      </c>
      <c r="U4304" s="37">
        <f>VLOOKUP(Time_Zone, 'LSTM LookUp'!$B$5:$D$8, 3, FALSE)</f>
        <v>-75</v>
      </c>
      <c r="V4304" s="21">
        <f t="shared" si="1209"/>
        <v>-2.9726487525940315</v>
      </c>
      <c r="W4304" s="21">
        <f t="shared" si="1200"/>
        <v>145.40483781185148</v>
      </c>
      <c r="X4304" s="21">
        <f t="shared" si="1201"/>
        <v>-79.46294628847123</v>
      </c>
      <c r="Y4304" s="21">
        <f t="shared" si="1202"/>
        <v>314.53705371152876</v>
      </c>
      <c r="Z4304" s="21">
        <f t="shared" si="1210"/>
        <v>99.702752439960619</v>
      </c>
      <c r="AA4304" s="21">
        <f t="shared" si="1203"/>
        <v>0</v>
      </c>
      <c r="AB4304" s="21">
        <f t="shared" si="1204"/>
        <v>99.702752439960619</v>
      </c>
      <c r="AC4304" s="21">
        <f t="shared" si="1205"/>
        <v>80.06</v>
      </c>
      <c r="AD4304" s="21">
        <f t="shared" si="1211"/>
        <v>99.702752439960619</v>
      </c>
      <c r="AE4304" s="21" t="str">
        <f t="shared" si="1206"/>
        <v>6/28/11:00</v>
      </c>
    </row>
    <row r="4305" spans="2:31">
      <c r="B4305" s="37">
        <v>6</v>
      </c>
      <c r="C4305" s="38">
        <v>28</v>
      </c>
      <c r="D4305" s="39">
        <v>12</v>
      </c>
      <c r="E4305" s="17">
        <v>27.2</v>
      </c>
      <c r="F4305" s="17">
        <v>307</v>
      </c>
      <c r="G4305" s="17">
        <v>104</v>
      </c>
      <c r="H4305" s="37">
        <f t="shared" si="1194"/>
        <v>80.959999999999994</v>
      </c>
      <c r="I4305" s="37">
        <f>IF(H4305&lt;'Roof Calculator'!$G$8, 1, 0)</f>
        <v>0</v>
      </c>
      <c r="J4305" s="37">
        <f>IF(H4305&gt;='Roof Calculator'!$G$8, 1, 0)</f>
        <v>1</v>
      </c>
      <c r="K4305" s="37">
        <f t="shared" si="1195"/>
        <v>0</v>
      </c>
      <c r="L4305" s="37">
        <f t="shared" si="1196"/>
        <v>80.959999999999994</v>
      </c>
      <c r="M4305" s="37">
        <v>0</v>
      </c>
      <c r="N4305" s="37">
        <f t="shared" si="1197"/>
        <v>307</v>
      </c>
      <c r="O4305" s="37">
        <v>0</v>
      </c>
      <c r="P4305" s="37">
        <v>0</v>
      </c>
      <c r="Q4305" s="21">
        <f t="shared" si="1198"/>
        <v>39.790999999999997</v>
      </c>
      <c r="R4305" s="21">
        <f t="shared" si="1207"/>
        <v>179.45833333332743</v>
      </c>
      <c r="S4305" s="21">
        <f t="shared" si="1208"/>
        <v>23.259045157588478</v>
      </c>
      <c r="T4305" s="21">
        <f t="shared" si="1199"/>
        <v>86.147999999999996</v>
      </c>
      <c r="U4305" s="37">
        <f>VLOOKUP(Time_Zone, 'LSTM LookUp'!$B$5:$D$8, 3, FALSE)</f>
        <v>-75</v>
      </c>
      <c r="V4305" s="21">
        <f t="shared" si="1209"/>
        <v>-2.980883703146104</v>
      </c>
      <c r="W4305" s="21">
        <f t="shared" si="1200"/>
        <v>160.40277907421344</v>
      </c>
      <c r="X4305" s="21">
        <f t="shared" si="1201"/>
        <v>-42.881258508841682</v>
      </c>
      <c r="Y4305" s="21">
        <f t="shared" si="1202"/>
        <v>264.11874149115829</v>
      </c>
      <c r="Z4305" s="21">
        <f t="shared" si="1210"/>
        <v>83.721028053496113</v>
      </c>
      <c r="AA4305" s="21">
        <f t="shared" si="1203"/>
        <v>0</v>
      </c>
      <c r="AB4305" s="21">
        <f t="shared" si="1204"/>
        <v>83.721028053496113</v>
      </c>
      <c r="AC4305" s="21">
        <f t="shared" si="1205"/>
        <v>80.959999999999994</v>
      </c>
      <c r="AD4305" s="21">
        <f t="shared" si="1211"/>
        <v>83.721028053496113</v>
      </c>
      <c r="AE4305" s="21" t="str">
        <f t="shared" si="1206"/>
        <v>6/28/12:00</v>
      </c>
    </row>
    <row r="4306" spans="2:31">
      <c r="B4306" s="37">
        <v>6</v>
      </c>
      <c r="C4306" s="38">
        <v>28</v>
      </c>
      <c r="D4306" s="39">
        <v>13</v>
      </c>
      <c r="E4306" s="17">
        <v>28.3</v>
      </c>
      <c r="F4306" s="17">
        <v>386</v>
      </c>
      <c r="G4306" s="17">
        <v>315</v>
      </c>
      <c r="H4306" s="37">
        <f t="shared" si="1194"/>
        <v>82.94</v>
      </c>
      <c r="I4306" s="37">
        <f>IF(H4306&lt;'Roof Calculator'!$G$8, 1, 0)</f>
        <v>0</v>
      </c>
      <c r="J4306" s="37">
        <f>IF(H4306&gt;='Roof Calculator'!$G$8, 1, 0)</f>
        <v>1</v>
      </c>
      <c r="K4306" s="37">
        <f t="shared" si="1195"/>
        <v>0</v>
      </c>
      <c r="L4306" s="37">
        <f t="shared" si="1196"/>
        <v>82.94</v>
      </c>
      <c r="M4306" s="37">
        <v>0</v>
      </c>
      <c r="N4306" s="37">
        <f t="shared" si="1197"/>
        <v>386</v>
      </c>
      <c r="O4306" s="37">
        <v>0</v>
      </c>
      <c r="P4306" s="37">
        <v>0</v>
      </c>
      <c r="Q4306" s="21">
        <f t="shared" si="1198"/>
        <v>39.790999999999997</v>
      </c>
      <c r="R4306" s="21">
        <f t="shared" si="1207"/>
        <v>179.49999999999409</v>
      </c>
      <c r="S4306" s="21">
        <f t="shared" si="1208"/>
        <v>23.256835687373201</v>
      </c>
      <c r="T4306" s="21">
        <f t="shared" si="1199"/>
        <v>86.147999999999996</v>
      </c>
      <c r="U4306" s="37">
        <f>VLOOKUP(Time_Zone, 'LSTM LookUp'!$B$5:$D$8, 3, FALSE)</f>
        <v>-75</v>
      </c>
      <c r="V4306" s="21">
        <f t="shared" si="1209"/>
        <v>-2.9891133784050412</v>
      </c>
      <c r="W4306" s="21">
        <f t="shared" si="1200"/>
        <v>175.40072165539871</v>
      </c>
      <c r="X4306" s="21">
        <f t="shared" si="1201"/>
        <v>-142.05656323259592</v>
      </c>
      <c r="Y4306" s="21">
        <f t="shared" si="1202"/>
        <v>243.94343676740408</v>
      </c>
      <c r="Z4306" s="21">
        <f t="shared" si="1210"/>
        <v>77.325808830396014</v>
      </c>
      <c r="AA4306" s="21">
        <f t="shared" si="1203"/>
        <v>0</v>
      </c>
      <c r="AB4306" s="21">
        <f t="shared" si="1204"/>
        <v>77.325808830396014</v>
      </c>
      <c r="AC4306" s="21">
        <f t="shared" si="1205"/>
        <v>82.94</v>
      </c>
      <c r="AD4306" s="21">
        <f t="shared" si="1211"/>
        <v>77.325808830396014</v>
      </c>
      <c r="AE4306" s="21" t="str">
        <f t="shared" si="1206"/>
        <v>6/28/13:00</v>
      </c>
    </row>
    <row r="4307" spans="2:31">
      <c r="B4307" s="37">
        <v>6</v>
      </c>
      <c r="C4307" s="38">
        <v>28</v>
      </c>
      <c r="D4307" s="39">
        <v>14</v>
      </c>
      <c r="E4307" s="17">
        <v>29.4</v>
      </c>
      <c r="F4307" s="17">
        <v>289</v>
      </c>
      <c r="G4307" s="17">
        <v>511</v>
      </c>
      <c r="H4307" s="37">
        <f t="shared" si="1194"/>
        <v>84.919999999999987</v>
      </c>
      <c r="I4307" s="37">
        <f>IF(H4307&lt;'Roof Calculator'!$G$8, 1, 0)</f>
        <v>0</v>
      </c>
      <c r="J4307" s="37">
        <f>IF(H4307&gt;='Roof Calculator'!$G$8, 1, 0)</f>
        <v>1</v>
      </c>
      <c r="K4307" s="37">
        <f t="shared" si="1195"/>
        <v>0</v>
      </c>
      <c r="L4307" s="37">
        <f t="shared" si="1196"/>
        <v>84.919999999999987</v>
      </c>
      <c r="M4307" s="37">
        <v>0</v>
      </c>
      <c r="N4307" s="37">
        <f t="shared" si="1197"/>
        <v>289</v>
      </c>
      <c r="O4307" s="37">
        <v>0</v>
      </c>
      <c r="P4307" s="37">
        <v>0</v>
      </c>
      <c r="Q4307" s="21">
        <f t="shared" si="1198"/>
        <v>39.790999999999997</v>
      </c>
      <c r="R4307" s="21">
        <f t="shared" si="1207"/>
        <v>179.54166666666075</v>
      </c>
      <c r="S4307" s="21">
        <f t="shared" si="1208"/>
        <v>23.254613585767839</v>
      </c>
      <c r="T4307" s="21">
        <f t="shared" si="1199"/>
        <v>86.147999999999996</v>
      </c>
      <c r="U4307" s="37">
        <f>VLOOKUP(Time_Zone, 'LSTM LookUp'!$B$5:$D$8, 3, FALSE)</f>
        <v>-75</v>
      </c>
      <c r="V4307" s="21">
        <f t="shared" si="1209"/>
        <v>-2.9973377529581202</v>
      </c>
      <c r="W4307" s="21">
        <f t="shared" si="1200"/>
        <v>190.39866556176042</v>
      </c>
      <c r="X4307" s="21">
        <f t="shared" si="1201"/>
        <v>-225.70159763908103</v>
      </c>
      <c r="Y4307" s="21">
        <f t="shared" si="1202"/>
        <v>63.298402360918971</v>
      </c>
      <c r="Z4307" s="21">
        <f t="shared" si="1210"/>
        <v>20.064488002179072</v>
      </c>
      <c r="AA4307" s="21">
        <f t="shared" si="1203"/>
        <v>0</v>
      </c>
      <c r="AB4307" s="21">
        <f t="shared" si="1204"/>
        <v>20.064488002179072</v>
      </c>
      <c r="AC4307" s="21">
        <f t="shared" si="1205"/>
        <v>84.919999999999987</v>
      </c>
      <c r="AD4307" s="21">
        <f t="shared" si="1211"/>
        <v>20.064488002179072</v>
      </c>
      <c r="AE4307" s="21" t="str">
        <f t="shared" si="1206"/>
        <v>6/28/14:00</v>
      </c>
    </row>
    <row r="4308" spans="2:31">
      <c r="B4308" s="37">
        <v>6</v>
      </c>
      <c r="C4308" s="38">
        <v>28</v>
      </c>
      <c r="D4308" s="39">
        <v>15</v>
      </c>
      <c r="E4308" s="17">
        <v>30</v>
      </c>
      <c r="F4308" s="17">
        <v>367</v>
      </c>
      <c r="G4308" s="17">
        <v>502</v>
      </c>
      <c r="H4308" s="37">
        <f t="shared" si="1194"/>
        <v>86</v>
      </c>
      <c r="I4308" s="37">
        <f>IF(H4308&lt;'Roof Calculator'!$G$8, 1, 0)</f>
        <v>0</v>
      </c>
      <c r="J4308" s="37">
        <f>IF(H4308&gt;='Roof Calculator'!$G$8, 1, 0)</f>
        <v>1</v>
      </c>
      <c r="K4308" s="37">
        <f t="shared" si="1195"/>
        <v>0</v>
      </c>
      <c r="L4308" s="37">
        <f t="shared" si="1196"/>
        <v>86</v>
      </c>
      <c r="M4308" s="37">
        <v>0</v>
      </c>
      <c r="N4308" s="37">
        <f t="shared" si="1197"/>
        <v>367</v>
      </c>
      <c r="O4308" s="37">
        <v>0</v>
      </c>
      <c r="P4308" s="37">
        <v>0</v>
      </c>
      <c r="Q4308" s="21">
        <f t="shared" si="1198"/>
        <v>39.790999999999997</v>
      </c>
      <c r="R4308" s="21">
        <f t="shared" si="1207"/>
        <v>179.5833333333274</v>
      </c>
      <c r="S4308" s="21">
        <f t="shared" si="1208"/>
        <v>23.252378854543764</v>
      </c>
      <c r="T4308" s="21">
        <f t="shared" si="1199"/>
        <v>86.147999999999996</v>
      </c>
      <c r="U4308" s="37">
        <f>VLOOKUP(Time_Zone, 'LSTM LookUp'!$B$5:$D$8, 3, FALSE)</f>
        <v>-75</v>
      </c>
      <c r="V4308" s="21">
        <f t="shared" si="1209"/>
        <v>-3.0055568014030962</v>
      </c>
      <c r="W4308" s="21">
        <f t="shared" si="1200"/>
        <v>205.39661079964921</v>
      </c>
      <c r="X4308" s="21">
        <f t="shared" si="1201"/>
        <v>-193.31574564704599</v>
      </c>
      <c r="Y4308" s="21">
        <f t="shared" si="1202"/>
        <v>173.68425435295401</v>
      </c>
      <c r="Z4308" s="21">
        <f t="shared" si="1210"/>
        <v>55.054875125629792</v>
      </c>
      <c r="AA4308" s="21">
        <f t="shared" si="1203"/>
        <v>0</v>
      </c>
      <c r="AB4308" s="21">
        <f t="shared" si="1204"/>
        <v>55.054875125629792</v>
      </c>
      <c r="AC4308" s="21">
        <f t="shared" si="1205"/>
        <v>86</v>
      </c>
      <c r="AD4308" s="21">
        <f t="shared" si="1211"/>
        <v>55.054875125629792</v>
      </c>
      <c r="AE4308" s="21" t="str">
        <f t="shared" si="1206"/>
        <v>6/28/15:00</v>
      </c>
    </row>
    <row r="4309" spans="2:31">
      <c r="B4309" s="37">
        <v>6</v>
      </c>
      <c r="C4309" s="38">
        <v>28</v>
      </c>
      <c r="D4309" s="39">
        <v>16</v>
      </c>
      <c r="E4309" s="17">
        <v>30</v>
      </c>
      <c r="F4309" s="17">
        <v>260</v>
      </c>
      <c r="G4309" s="17">
        <v>548</v>
      </c>
      <c r="H4309" s="37">
        <f t="shared" si="1194"/>
        <v>86</v>
      </c>
      <c r="I4309" s="37">
        <f>IF(H4309&lt;'Roof Calculator'!$G$8, 1, 0)</f>
        <v>0</v>
      </c>
      <c r="J4309" s="37">
        <f>IF(H4309&gt;='Roof Calculator'!$G$8, 1, 0)</f>
        <v>1</v>
      </c>
      <c r="K4309" s="37">
        <f t="shared" si="1195"/>
        <v>0</v>
      </c>
      <c r="L4309" s="37">
        <f t="shared" si="1196"/>
        <v>86</v>
      </c>
      <c r="M4309" s="37">
        <v>0</v>
      </c>
      <c r="N4309" s="37">
        <f t="shared" si="1197"/>
        <v>260</v>
      </c>
      <c r="O4309" s="37">
        <v>0</v>
      </c>
      <c r="P4309" s="37">
        <v>0</v>
      </c>
      <c r="Q4309" s="21">
        <f t="shared" si="1198"/>
        <v>39.790999999999997</v>
      </c>
      <c r="R4309" s="21">
        <f t="shared" si="1207"/>
        <v>179.62499999999406</v>
      </c>
      <c r="S4309" s="21">
        <f t="shared" si="1208"/>
        <v>23.25013149548224</v>
      </c>
      <c r="T4309" s="21">
        <f t="shared" si="1199"/>
        <v>86.147999999999996</v>
      </c>
      <c r="U4309" s="37">
        <f>VLOOKUP(Time_Zone, 'LSTM LookUp'!$B$5:$D$8, 3, FALSE)</f>
        <v>-75</v>
      </c>
      <c r="V4309" s="21">
        <f t="shared" si="1209"/>
        <v>-3.0137704983482436</v>
      </c>
      <c r="W4309" s="21">
        <f t="shared" si="1200"/>
        <v>220.39455737541294</v>
      </c>
      <c r="X4309" s="21">
        <f t="shared" si="1201"/>
        <v>-156.20417290260488</v>
      </c>
      <c r="Y4309" s="21">
        <f t="shared" si="1202"/>
        <v>103.79582709739512</v>
      </c>
      <c r="Z4309" s="21">
        <f t="shared" si="1210"/>
        <v>32.901464330761073</v>
      </c>
      <c r="AA4309" s="21">
        <f t="shared" si="1203"/>
        <v>0</v>
      </c>
      <c r="AB4309" s="21">
        <f t="shared" si="1204"/>
        <v>32.901464330761073</v>
      </c>
      <c r="AC4309" s="21">
        <f t="shared" si="1205"/>
        <v>86</v>
      </c>
      <c r="AD4309" s="21">
        <f t="shared" si="1211"/>
        <v>32.901464330761073</v>
      </c>
      <c r="AE4309" s="21" t="str">
        <f t="shared" si="1206"/>
        <v>6/28/16:00</v>
      </c>
    </row>
    <row r="4310" spans="2:31">
      <c r="B4310" s="37">
        <v>6</v>
      </c>
      <c r="C4310" s="38">
        <v>28</v>
      </c>
      <c r="D4310" s="39">
        <v>17</v>
      </c>
      <c r="E4310" s="17">
        <v>30</v>
      </c>
      <c r="F4310" s="17">
        <v>254</v>
      </c>
      <c r="G4310" s="17">
        <v>145</v>
      </c>
      <c r="H4310" s="37">
        <f t="shared" ref="H4310:H4373" si="1212">E4310*9/5+32</f>
        <v>86</v>
      </c>
      <c r="I4310" s="37">
        <f>IF(H4310&lt;'Roof Calculator'!$G$8, 1, 0)</f>
        <v>0</v>
      </c>
      <c r="J4310" s="37">
        <f>IF(H4310&gt;='Roof Calculator'!$G$8, 1, 0)</f>
        <v>1</v>
      </c>
      <c r="K4310" s="37">
        <f t="shared" ref="K4310:K4373" si="1213">I4310*H4310</f>
        <v>0</v>
      </c>
      <c r="L4310" s="37">
        <f t="shared" ref="L4310:L4373" si="1214">J4310*H4310</f>
        <v>86</v>
      </c>
      <c r="M4310" s="37">
        <v>0</v>
      </c>
      <c r="N4310" s="37">
        <f t="shared" ref="N4310:N4373" si="1215">F4310*(180-M4310)/180</f>
        <v>254</v>
      </c>
      <c r="O4310" s="37">
        <v>0</v>
      </c>
      <c r="P4310" s="37">
        <v>0</v>
      </c>
      <c r="Q4310" s="21">
        <f t="shared" ref="Q4310:Q4373" si="1216">Latitude</f>
        <v>39.790999999999997</v>
      </c>
      <c r="R4310" s="21">
        <f t="shared" si="1207"/>
        <v>179.66666666666072</v>
      </c>
      <c r="S4310" s="21">
        <f t="shared" si="1208"/>
        <v>23.247871510374384</v>
      </c>
      <c r="T4310" s="21">
        <f t="shared" ref="T4310:T4373" si="1217">Longitude</f>
        <v>86.147999999999996</v>
      </c>
      <c r="U4310" s="37">
        <f>VLOOKUP(Time_Zone, 'LSTM LookUp'!$B$5:$D$8, 3, FALSE)</f>
        <v>-75</v>
      </c>
      <c r="V4310" s="21">
        <f t="shared" si="1209"/>
        <v>-3.0219788184124221</v>
      </c>
      <c r="W4310" s="21">
        <f t="shared" ref="W4310:W4373" si="1218">15*((D4310+(4*(T4310-U4310)+V4310)/60)-12)</f>
        <v>235.39250529539686</v>
      </c>
      <c r="X4310" s="21">
        <f t="shared" ref="X4310:X4373" si="1219">G4310*(SIN(S4310*PI()/180)*SIN(Q4310*PI()/180)*COS(O4310*PI()/180)-SIN(S4310*PI()/180)*COS(Q4310*PI()/180)*SIN(O4310*PI()/180)*COS(P4310*PI()/180)+COS(S4310*PI()/180)*COS(Q4310*PI()/180)*COS(O4310*PI()/180)*COS(W4310*PI()/180)+COS(S4310*PI()/180)*SIN(Q4310*PI()/180)*SIN(O4310*PI()/180)*COS(P4310*PI()/180)*COS(W4310*PI()/180)+COS(S4310*PI()/180)*SIN(P4310*PI()/180)*SIN(W4310*PI()/180)*SIN(O4310*PI()/180))</f>
        <v>-21.512406000136739</v>
      </c>
      <c r="Y4310" s="21">
        <f t="shared" ref="Y4310:Y4373" si="1220">X4310+N4310</f>
        <v>232.48759399986326</v>
      </c>
      <c r="Z4310" s="21">
        <f t="shared" si="1210"/>
        <v>73.694506756552727</v>
      </c>
      <c r="AA4310" s="21">
        <f t="shared" ref="AA4310:AA4373" si="1221">Z4310*I4310</f>
        <v>0</v>
      </c>
      <c r="AB4310" s="21">
        <f t="shared" ref="AB4310:AB4373" si="1222">Z4310*J4310</f>
        <v>73.694506756552727</v>
      </c>
      <c r="AC4310" s="21">
        <f t="shared" ref="AC4310:AC4373" si="1223">L4310</f>
        <v>86</v>
      </c>
      <c r="AD4310" s="21">
        <f t="shared" si="1211"/>
        <v>73.694506756552727</v>
      </c>
      <c r="AE4310" s="21" t="str">
        <f t="shared" ref="AE4310:AE4373" si="1224">CONCATENATE(B4310, "/", C4310, "/", D4310,":00")</f>
        <v>6/28/17:00</v>
      </c>
    </row>
    <row r="4311" spans="2:31">
      <c r="B4311" s="37">
        <v>6</v>
      </c>
      <c r="C4311" s="38">
        <v>28</v>
      </c>
      <c r="D4311" s="39">
        <v>18</v>
      </c>
      <c r="E4311" s="17">
        <v>29.4</v>
      </c>
      <c r="F4311" s="17">
        <v>199</v>
      </c>
      <c r="G4311" s="17">
        <v>311</v>
      </c>
      <c r="H4311" s="37">
        <f t="shared" si="1212"/>
        <v>84.919999999999987</v>
      </c>
      <c r="I4311" s="37">
        <f>IF(H4311&lt;'Roof Calculator'!$G$8, 1, 0)</f>
        <v>0</v>
      </c>
      <c r="J4311" s="37">
        <f>IF(H4311&gt;='Roof Calculator'!$G$8, 1, 0)</f>
        <v>1</v>
      </c>
      <c r="K4311" s="37">
        <f t="shared" si="1213"/>
        <v>0</v>
      </c>
      <c r="L4311" s="37">
        <f t="shared" si="1214"/>
        <v>84.919999999999987</v>
      </c>
      <c r="M4311" s="37">
        <v>0</v>
      </c>
      <c r="N4311" s="37">
        <f t="shared" si="1215"/>
        <v>199</v>
      </c>
      <c r="O4311" s="37">
        <v>0</v>
      </c>
      <c r="P4311" s="37">
        <v>0</v>
      </c>
      <c r="Q4311" s="21">
        <f t="shared" si="1216"/>
        <v>39.790999999999997</v>
      </c>
      <c r="R4311" s="21">
        <f t="shared" ref="R4311:R4374" si="1225">R4310+1/24</f>
        <v>179.70833333332737</v>
      </c>
      <c r="S4311" s="21">
        <f t="shared" ref="S4311:S4374" si="1226">ASIN(SIN(23.45*PI()/180)*SIN((360/365*(R4311-81))*PI()/180))*180/PI()</f>
        <v>23.245598901021179</v>
      </c>
      <c r="T4311" s="21">
        <f t="shared" si="1217"/>
        <v>86.147999999999996</v>
      </c>
      <c r="U4311" s="37">
        <f>VLOOKUP(Time_Zone, 'LSTM LookUp'!$B$5:$D$8, 3, FALSE)</f>
        <v>-75</v>
      </c>
      <c r="V4311" s="21">
        <f t="shared" ref="V4311:V4374" si="1227">9.87*SIN(2*(360/365*(R4311-81))*PI()/180)-7.53*COS((360/365*(R4311-81))*PI()/180)-1.5*SIN((360/365*(R4311-81))*PI()/180)</f>
        <v>-3.030181736225142</v>
      </c>
      <c r="W4311" s="21">
        <f t="shared" si="1218"/>
        <v>250.39045456594374</v>
      </c>
      <c r="X4311" s="21">
        <f t="shared" si="1219"/>
        <v>4.8653861121119082</v>
      </c>
      <c r="Y4311" s="21">
        <f t="shared" si="1220"/>
        <v>203.86538611211191</v>
      </c>
      <c r="Z4311" s="21">
        <f t="shared" ref="Z4311:Z4374" si="1228">Y4311/10.764*3.412</f>
        <v>64.621766760918419</v>
      </c>
      <c r="AA4311" s="21">
        <f t="shared" si="1221"/>
        <v>0</v>
      </c>
      <c r="AB4311" s="21">
        <f t="shared" si="1222"/>
        <v>64.621766760918419</v>
      </c>
      <c r="AC4311" s="21">
        <f t="shared" si="1223"/>
        <v>84.919999999999987</v>
      </c>
      <c r="AD4311" s="21">
        <f t="shared" ref="AD4311:AD4374" si="1229">AB4311</f>
        <v>64.621766760918419</v>
      </c>
      <c r="AE4311" s="21" t="str">
        <f t="shared" si="1224"/>
        <v>6/28/18:00</v>
      </c>
    </row>
    <row r="4312" spans="2:31">
      <c r="B4312" s="37">
        <v>6</v>
      </c>
      <c r="C4312" s="38">
        <v>28</v>
      </c>
      <c r="D4312" s="39">
        <v>19</v>
      </c>
      <c r="E4312" s="17">
        <v>28.3</v>
      </c>
      <c r="F4312" s="17">
        <v>115</v>
      </c>
      <c r="G4312" s="17">
        <v>332</v>
      </c>
      <c r="H4312" s="37">
        <f t="shared" si="1212"/>
        <v>82.94</v>
      </c>
      <c r="I4312" s="37">
        <f>IF(H4312&lt;'Roof Calculator'!$G$8, 1, 0)</f>
        <v>0</v>
      </c>
      <c r="J4312" s="37">
        <f>IF(H4312&gt;='Roof Calculator'!$G$8, 1, 0)</f>
        <v>1</v>
      </c>
      <c r="K4312" s="37">
        <f t="shared" si="1213"/>
        <v>0</v>
      </c>
      <c r="L4312" s="37">
        <f t="shared" si="1214"/>
        <v>82.94</v>
      </c>
      <c r="M4312" s="37">
        <v>0</v>
      </c>
      <c r="N4312" s="37">
        <f t="shared" si="1215"/>
        <v>115</v>
      </c>
      <c r="O4312" s="37">
        <v>0</v>
      </c>
      <c r="P4312" s="37">
        <v>0</v>
      </c>
      <c r="Q4312" s="21">
        <f t="shared" si="1216"/>
        <v>39.790999999999997</v>
      </c>
      <c r="R4312" s="21">
        <f t="shared" si="1225"/>
        <v>179.74999999999403</v>
      </c>
      <c r="S4312" s="21">
        <f t="shared" si="1226"/>
        <v>23.243313669233462</v>
      </c>
      <c r="T4312" s="21">
        <f t="shared" si="1217"/>
        <v>86.147999999999996</v>
      </c>
      <c r="U4312" s="37">
        <f>VLOOKUP(Time_Zone, 'LSTM LookUp'!$B$5:$D$8, 3, FALSE)</f>
        <v>-75</v>
      </c>
      <c r="V4312" s="21">
        <f t="shared" si="1227"/>
        <v>-3.0383792264265921</v>
      </c>
      <c r="W4312" s="21">
        <f t="shared" si="1218"/>
        <v>265.38840519339334</v>
      </c>
      <c r="X4312" s="21">
        <f t="shared" si="1219"/>
        <v>65.005153684597914</v>
      </c>
      <c r="Y4312" s="21">
        <f t="shared" si="1220"/>
        <v>180.00515368459793</v>
      </c>
      <c r="Z4312" s="21">
        <f t="shared" si="1228"/>
        <v>57.058489815296191</v>
      </c>
      <c r="AA4312" s="21">
        <f t="shared" si="1221"/>
        <v>0</v>
      </c>
      <c r="AB4312" s="21">
        <f t="shared" si="1222"/>
        <v>57.058489815296191</v>
      </c>
      <c r="AC4312" s="21">
        <f t="shared" si="1223"/>
        <v>82.94</v>
      </c>
      <c r="AD4312" s="21">
        <f t="shared" si="1229"/>
        <v>57.058489815296191</v>
      </c>
      <c r="AE4312" s="21" t="str">
        <f t="shared" si="1224"/>
        <v>6/28/19:00</v>
      </c>
    </row>
    <row r="4313" spans="2:31">
      <c r="B4313" s="37">
        <v>6</v>
      </c>
      <c r="C4313" s="38">
        <v>28</v>
      </c>
      <c r="D4313" s="39">
        <v>20</v>
      </c>
      <c r="E4313" s="17">
        <v>26.7</v>
      </c>
      <c r="F4313" s="17">
        <v>41</v>
      </c>
      <c r="G4313" s="17">
        <v>12</v>
      </c>
      <c r="H4313" s="37">
        <f t="shared" si="1212"/>
        <v>80.06</v>
      </c>
      <c r="I4313" s="37">
        <f>IF(H4313&lt;'Roof Calculator'!$G$8, 1, 0)</f>
        <v>0</v>
      </c>
      <c r="J4313" s="37">
        <f>IF(H4313&gt;='Roof Calculator'!$G$8, 1, 0)</f>
        <v>1</v>
      </c>
      <c r="K4313" s="37">
        <f t="shared" si="1213"/>
        <v>0</v>
      </c>
      <c r="L4313" s="37">
        <f t="shared" si="1214"/>
        <v>80.06</v>
      </c>
      <c r="M4313" s="37">
        <v>0</v>
      </c>
      <c r="N4313" s="37">
        <f t="shared" si="1215"/>
        <v>41</v>
      </c>
      <c r="O4313" s="37">
        <v>0</v>
      </c>
      <c r="P4313" s="37">
        <v>0</v>
      </c>
      <c r="Q4313" s="21">
        <f t="shared" si="1216"/>
        <v>39.790999999999997</v>
      </c>
      <c r="R4313" s="21">
        <f t="shared" si="1225"/>
        <v>179.79166666666069</v>
      </c>
      <c r="S4313" s="21">
        <f t="shared" si="1226"/>
        <v>23.241015816831929</v>
      </c>
      <c r="T4313" s="21">
        <f t="shared" si="1217"/>
        <v>86.147999999999996</v>
      </c>
      <c r="U4313" s="37">
        <f>VLOOKUP(Time_Zone, 'LSTM LookUp'!$B$5:$D$8, 3, FALSE)</f>
        <v>-75</v>
      </c>
      <c r="V4313" s="21">
        <f t="shared" si="1227"/>
        <v>-3.0465712636677318</v>
      </c>
      <c r="W4313" s="21">
        <f t="shared" si="1218"/>
        <v>280.38635718408307</v>
      </c>
      <c r="X4313" s="21">
        <f t="shared" si="1219"/>
        <v>4.5579176856091701</v>
      </c>
      <c r="Y4313" s="21">
        <f t="shared" si="1220"/>
        <v>45.557917685609169</v>
      </c>
      <c r="Z4313" s="21">
        <f t="shared" si="1228"/>
        <v>14.441064208779123</v>
      </c>
      <c r="AA4313" s="21">
        <f t="shared" si="1221"/>
        <v>0</v>
      </c>
      <c r="AB4313" s="21">
        <f t="shared" si="1222"/>
        <v>14.441064208779123</v>
      </c>
      <c r="AC4313" s="21">
        <f t="shared" si="1223"/>
        <v>80.06</v>
      </c>
      <c r="AD4313" s="21">
        <f t="shared" si="1229"/>
        <v>14.441064208779123</v>
      </c>
      <c r="AE4313" s="21" t="str">
        <f t="shared" si="1224"/>
        <v>6/28/20:00</v>
      </c>
    </row>
    <row r="4314" spans="2:31">
      <c r="B4314" s="37">
        <v>6</v>
      </c>
      <c r="C4314" s="38">
        <v>28</v>
      </c>
      <c r="D4314" s="39">
        <v>21</v>
      </c>
      <c r="E4314" s="17">
        <v>25.6</v>
      </c>
      <c r="F4314" s="17">
        <v>2</v>
      </c>
      <c r="G4314" s="17">
        <v>0</v>
      </c>
      <c r="H4314" s="37">
        <f t="shared" si="1212"/>
        <v>78.08</v>
      </c>
      <c r="I4314" s="37">
        <f>IF(H4314&lt;'Roof Calculator'!$G$8, 1, 0)</f>
        <v>0</v>
      </c>
      <c r="J4314" s="37">
        <f>IF(H4314&gt;='Roof Calculator'!$G$8, 1, 0)</f>
        <v>1</v>
      </c>
      <c r="K4314" s="37">
        <f t="shared" si="1213"/>
        <v>0</v>
      </c>
      <c r="L4314" s="37">
        <f t="shared" si="1214"/>
        <v>78.08</v>
      </c>
      <c r="M4314" s="37">
        <v>0</v>
      </c>
      <c r="N4314" s="37">
        <f t="shared" si="1215"/>
        <v>2</v>
      </c>
      <c r="O4314" s="37">
        <v>0</v>
      </c>
      <c r="P4314" s="37">
        <v>0</v>
      </c>
      <c r="Q4314" s="21">
        <f t="shared" si="1216"/>
        <v>39.790999999999997</v>
      </c>
      <c r="R4314" s="21">
        <f t="shared" si="1225"/>
        <v>179.83333333332735</v>
      </c>
      <c r="S4314" s="21">
        <f t="shared" si="1226"/>
        <v>23.238705345647126</v>
      </c>
      <c r="T4314" s="21">
        <f t="shared" si="1217"/>
        <v>86.147999999999996</v>
      </c>
      <c r="U4314" s="37">
        <f>VLOOKUP(Time_Zone, 'LSTM LookUp'!$B$5:$D$8, 3, FALSE)</f>
        <v>-75</v>
      </c>
      <c r="V4314" s="21">
        <f t="shared" si="1227"/>
        <v>-3.0547578226103185</v>
      </c>
      <c r="W4314" s="21">
        <f t="shared" si="1218"/>
        <v>295.38431054434739</v>
      </c>
      <c r="X4314" s="21">
        <f t="shared" si="1219"/>
        <v>0</v>
      </c>
      <c r="Y4314" s="21">
        <f t="shared" si="1220"/>
        <v>2</v>
      </c>
      <c r="Z4314" s="21">
        <f t="shared" si="1228"/>
        <v>0.63396506874767744</v>
      </c>
      <c r="AA4314" s="21">
        <f t="shared" si="1221"/>
        <v>0</v>
      </c>
      <c r="AB4314" s="21">
        <f t="shared" si="1222"/>
        <v>0.63396506874767744</v>
      </c>
      <c r="AC4314" s="21">
        <f t="shared" si="1223"/>
        <v>78.08</v>
      </c>
      <c r="AD4314" s="21">
        <f t="shared" si="1229"/>
        <v>0.63396506874767744</v>
      </c>
      <c r="AE4314" s="21" t="str">
        <f t="shared" si="1224"/>
        <v>6/28/21:00</v>
      </c>
    </row>
    <row r="4315" spans="2:31">
      <c r="B4315" s="37">
        <v>6</v>
      </c>
      <c r="C4315" s="38">
        <v>28</v>
      </c>
      <c r="D4315" s="39">
        <v>22</v>
      </c>
      <c r="E4315" s="17">
        <v>25</v>
      </c>
      <c r="F4315" s="17">
        <v>0</v>
      </c>
      <c r="G4315" s="17">
        <v>0</v>
      </c>
      <c r="H4315" s="37">
        <f t="shared" si="1212"/>
        <v>77</v>
      </c>
      <c r="I4315" s="37">
        <f>IF(H4315&lt;'Roof Calculator'!$G$8, 1, 0)</f>
        <v>0</v>
      </c>
      <c r="J4315" s="37">
        <f>IF(H4315&gt;='Roof Calculator'!$G$8, 1, 0)</f>
        <v>1</v>
      </c>
      <c r="K4315" s="37">
        <f t="shared" si="1213"/>
        <v>0</v>
      </c>
      <c r="L4315" s="37">
        <f t="shared" si="1214"/>
        <v>77</v>
      </c>
      <c r="M4315" s="37">
        <v>0</v>
      </c>
      <c r="N4315" s="37">
        <f t="shared" si="1215"/>
        <v>0</v>
      </c>
      <c r="O4315" s="37">
        <v>0</v>
      </c>
      <c r="P4315" s="37">
        <v>0</v>
      </c>
      <c r="Q4315" s="21">
        <f t="shared" si="1216"/>
        <v>39.790999999999997</v>
      </c>
      <c r="R4315" s="21">
        <f t="shared" si="1225"/>
        <v>179.874999999994</v>
      </c>
      <c r="S4315" s="21">
        <f t="shared" si="1226"/>
        <v>23.236382257519434</v>
      </c>
      <c r="T4315" s="21">
        <f t="shared" si="1217"/>
        <v>86.147999999999996</v>
      </c>
      <c r="U4315" s="37">
        <f>VLOOKUP(Time_Zone, 'LSTM LookUp'!$B$5:$D$8, 3, FALSE)</f>
        <v>-75</v>
      </c>
      <c r="V4315" s="21">
        <f t="shared" si="1227"/>
        <v>-3.0629388779269875</v>
      </c>
      <c r="W4315" s="21">
        <f t="shared" si="1218"/>
        <v>310.38226528051825</v>
      </c>
      <c r="X4315" s="21">
        <f t="shared" si="1219"/>
        <v>0</v>
      </c>
      <c r="Y4315" s="21">
        <f t="shared" si="1220"/>
        <v>0</v>
      </c>
      <c r="Z4315" s="21">
        <f t="shared" si="1228"/>
        <v>0</v>
      </c>
      <c r="AA4315" s="21">
        <f t="shared" si="1221"/>
        <v>0</v>
      </c>
      <c r="AB4315" s="21">
        <f t="shared" si="1222"/>
        <v>0</v>
      </c>
      <c r="AC4315" s="21">
        <f t="shared" si="1223"/>
        <v>77</v>
      </c>
      <c r="AD4315" s="21">
        <f t="shared" si="1229"/>
        <v>0</v>
      </c>
      <c r="AE4315" s="21" t="str">
        <f t="shared" si="1224"/>
        <v>6/28/22:00</v>
      </c>
    </row>
    <row r="4316" spans="2:31">
      <c r="B4316" s="37">
        <v>6</v>
      </c>
      <c r="C4316" s="38">
        <v>28</v>
      </c>
      <c r="D4316" s="39">
        <v>23</v>
      </c>
      <c r="E4316" s="17">
        <v>23.3</v>
      </c>
      <c r="F4316" s="17">
        <v>0</v>
      </c>
      <c r="G4316" s="17">
        <v>0</v>
      </c>
      <c r="H4316" s="37">
        <f t="shared" si="1212"/>
        <v>73.94</v>
      </c>
      <c r="I4316" s="37">
        <f>IF(H4316&lt;'Roof Calculator'!$G$8, 1, 0)</f>
        <v>0</v>
      </c>
      <c r="J4316" s="37">
        <f>IF(H4316&gt;='Roof Calculator'!$G$8, 1, 0)</f>
        <v>1</v>
      </c>
      <c r="K4316" s="37">
        <f t="shared" si="1213"/>
        <v>0</v>
      </c>
      <c r="L4316" s="37">
        <f t="shared" si="1214"/>
        <v>73.94</v>
      </c>
      <c r="M4316" s="37">
        <v>0</v>
      </c>
      <c r="N4316" s="37">
        <f t="shared" si="1215"/>
        <v>0</v>
      </c>
      <c r="O4316" s="37">
        <v>0</v>
      </c>
      <c r="P4316" s="37">
        <v>0</v>
      </c>
      <c r="Q4316" s="21">
        <f t="shared" si="1216"/>
        <v>39.790999999999997</v>
      </c>
      <c r="R4316" s="21">
        <f t="shared" si="1225"/>
        <v>179.91666666666066</v>
      </c>
      <c r="S4316" s="21">
        <f t="shared" si="1226"/>
        <v>23.234046554299077</v>
      </c>
      <c r="T4316" s="21">
        <f t="shared" si="1217"/>
        <v>86.147999999999996</v>
      </c>
      <c r="U4316" s="37">
        <f>VLOOKUP(Time_Zone, 'LSTM LookUp'!$B$5:$D$8, 3, FALSE)</f>
        <v>-75</v>
      </c>
      <c r="V4316" s="21">
        <f t="shared" si="1227"/>
        <v>-3.0711144043012863</v>
      </c>
      <c r="W4316" s="21">
        <f t="shared" si="1218"/>
        <v>325.38022139892468</v>
      </c>
      <c r="X4316" s="21">
        <f t="shared" si="1219"/>
        <v>0</v>
      </c>
      <c r="Y4316" s="21">
        <f t="shared" si="1220"/>
        <v>0</v>
      </c>
      <c r="Z4316" s="21">
        <f t="shared" si="1228"/>
        <v>0</v>
      </c>
      <c r="AA4316" s="21">
        <f t="shared" si="1221"/>
        <v>0</v>
      </c>
      <c r="AB4316" s="21">
        <f t="shared" si="1222"/>
        <v>0</v>
      </c>
      <c r="AC4316" s="21">
        <f t="shared" si="1223"/>
        <v>73.94</v>
      </c>
      <c r="AD4316" s="21">
        <f t="shared" si="1229"/>
        <v>0</v>
      </c>
      <c r="AE4316" s="21" t="str">
        <f t="shared" si="1224"/>
        <v>6/28/23:00</v>
      </c>
    </row>
    <row r="4317" spans="2:31">
      <c r="B4317" s="37">
        <v>6</v>
      </c>
      <c r="C4317" s="38">
        <v>28</v>
      </c>
      <c r="D4317" s="39">
        <v>24</v>
      </c>
      <c r="E4317" s="17">
        <v>22.8</v>
      </c>
      <c r="F4317" s="17">
        <v>0</v>
      </c>
      <c r="G4317" s="17">
        <v>0</v>
      </c>
      <c r="H4317" s="37">
        <f t="shared" si="1212"/>
        <v>73.040000000000006</v>
      </c>
      <c r="I4317" s="37">
        <f>IF(H4317&lt;'Roof Calculator'!$G$8, 1, 0)</f>
        <v>0</v>
      </c>
      <c r="J4317" s="37">
        <f>IF(H4317&gt;='Roof Calculator'!$G$8, 1, 0)</f>
        <v>1</v>
      </c>
      <c r="K4317" s="37">
        <f t="shared" si="1213"/>
        <v>0</v>
      </c>
      <c r="L4317" s="37">
        <f t="shared" si="1214"/>
        <v>73.040000000000006</v>
      </c>
      <c r="M4317" s="37">
        <v>0</v>
      </c>
      <c r="N4317" s="37">
        <f t="shared" si="1215"/>
        <v>0</v>
      </c>
      <c r="O4317" s="37">
        <v>0</v>
      </c>
      <c r="P4317" s="37">
        <v>0</v>
      </c>
      <c r="Q4317" s="21">
        <f t="shared" si="1216"/>
        <v>39.790999999999997</v>
      </c>
      <c r="R4317" s="21">
        <f t="shared" si="1225"/>
        <v>179.95833333332732</v>
      </c>
      <c r="S4317" s="21">
        <f t="shared" si="1226"/>
        <v>23.231698237846111</v>
      </c>
      <c r="T4317" s="21">
        <f t="shared" si="1217"/>
        <v>86.147999999999996</v>
      </c>
      <c r="U4317" s="37">
        <f>VLOOKUP(Time_Zone, 'LSTM LookUp'!$B$5:$D$8, 3, FALSE)</f>
        <v>-75</v>
      </c>
      <c r="V4317" s="21">
        <f t="shared" si="1227"/>
        <v>-3.0792843764277449</v>
      </c>
      <c r="W4317" s="21">
        <f t="shared" si="1218"/>
        <v>340.37817890589304</v>
      </c>
      <c r="X4317" s="21">
        <f t="shared" si="1219"/>
        <v>0</v>
      </c>
      <c r="Y4317" s="21">
        <f t="shared" si="1220"/>
        <v>0</v>
      </c>
      <c r="Z4317" s="21">
        <f t="shared" si="1228"/>
        <v>0</v>
      </c>
      <c r="AA4317" s="21">
        <f t="shared" si="1221"/>
        <v>0</v>
      </c>
      <c r="AB4317" s="21">
        <f t="shared" si="1222"/>
        <v>0</v>
      </c>
      <c r="AC4317" s="21">
        <f t="shared" si="1223"/>
        <v>73.040000000000006</v>
      </c>
      <c r="AD4317" s="21">
        <f t="shared" si="1229"/>
        <v>0</v>
      </c>
      <c r="AE4317" s="21" t="str">
        <f t="shared" si="1224"/>
        <v>6/28/24:00</v>
      </c>
    </row>
    <row r="4318" spans="2:31">
      <c r="B4318" s="37">
        <v>6</v>
      </c>
      <c r="C4318" s="38">
        <v>29</v>
      </c>
      <c r="D4318" s="39">
        <v>1</v>
      </c>
      <c r="E4318" s="17">
        <v>21.7</v>
      </c>
      <c r="F4318" s="17">
        <v>0</v>
      </c>
      <c r="G4318" s="17">
        <v>0</v>
      </c>
      <c r="H4318" s="37">
        <f t="shared" si="1212"/>
        <v>71.06</v>
      </c>
      <c r="I4318" s="37">
        <f>IF(H4318&lt;'Roof Calculator'!$G$8, 1, 0)</f>
        <v>0</v>
      </c>
      <c r="J4318" s="37">
        <f>IF(H4318&gt;='Roof Calculator'!$G$8, 1, 0)</f>
        <v>1</v>
      </c>
      <c r="K4318" s="37">
        <f t="shared" si="1213"/>
        <v>0</v>
      </c>
      <c r="L4318" s="37">
        <f t="shared" si="1214"/>
        <v>71.06</v>
      </c>
      <c r="M4318" s="37">
        <v>0</v>
      </c>
      <c r="N4318" s="37">
        <f t="shared" si="1215"/>
        <v>0</v>
      </c>
      <c r="O4318" s="37">
        <v>0</v>
      </c>
      <c r="P4318" s="37">
        <v>0</v>
      </c>
      <c r="Q4318" s="21">
        <f t="shared" si="1216"/>
        <v>39.790999999999997</v>
      </c>
      <c r="R4318" s="21">
        <f t="shared" si="1225"/>
        <v>179.99999999999397</v>
      </c>
      <c r="S4318" s="21">
        <f t="shared" si="1226"/>
        <v>23.229337310030431</v>
      </c>
      <c r="T4318" s="21">
        <f t="shared" si="1217"/>
        <v>86.147999999999996</v>
      </c>
      <c r="U4318" s="37">
        <f>VLOOKUP(Time_Zone, 'LSTM LookUp'!$B$5:$D$8, 3, FALSE)</f>
        <v>-75</v>
      </c>
      <c r="V4318" s="21">
        <f t="shared" si="1227"/>
        <v>-3.0874487690119388</v>
      </c>
      <c r="W4318" s="21">
        <f t="shared" si="1218"/>
        <v>-4.6238621922529966</v>
      </c>
      <c r="X4318" s="21">
        <f t="shared" si="1219"/>
        <v>0</v>
      </c>
      <c r="Y4318" s="21">
        <f t="shared" si="1220"/>
        <v>0</v>
      </c>
      <c r="Z4318" s="21">
        <f t="shared" si="1228"/>
        <v>0</v>
      </c>
      <c r="AA4318" s="21">
        <f t="shared" si="1221"/>
        <v>0</v>
      </c>
      <c r="AB4318" s="21">
        <f t="shared" si="1222"/>
        <v>0</v>
      </c>
      <c r="AC4318" s="21">
        <f t="shared" si="1223"/>
        <v>71.06</v>
      </c>
      <c r="AD4318" s="21">
        <f t="shared" si="1229"/>
        <v>0</v>
      </c>
      <c r="AE4318" s="21" t="str">
        <f t="shared" si="1224"/>
        <v>6/29/1:00</v>
      </c>
    </row>
    <row r="4319" spans="2:31">
      <c r="B4319" s="37">
        <v>6</v>
      </c>
      <c r="C4319" s="38">
        <v>29</v>
      </c>
      <c r="D4319" s="39">
        <v>2</v>
      </c>
      <c r="E4319" s="17">
        <v>21.1</v>
      </c>
      <c r="F4319" s="17">
        <v>0</v>
      </c>
      <c r="G4319" s="17">
        <v>0</v>
      </c>
      <c r="H4319" s="37">
        <f t="shared" si="1212"/>
        <v>69.98</v>
      </c>
      <c r="I4319" s="37">
        <f>IF(H4319&lt;'Roof Calculator'!$G$8, 1, 0)</f>
        <v>0</v>
      </c>
      <c r="J4319" s="37">
        <f>IF(H4319&gt;='Roof Calculator'!$G$8, 1, 0)</f>
        <v>1</v>
      </c>
      <c r="K4319" s="37">
        <f t="shared" si="1213"/>
        <v>0</v>
      </c>
      <c r="L4319" s="37">
        <f t="shared" si="1214"/>
        <v>69.98</v>
      </c>
      <c r="M4319" s="37">
        <v>0</v>
      </c>
      <c r="N4319" s="37">
        <f t="shared" si="1215"/>
        <v>0</v>
      </c>
      <c r="O4319" s="37">
        <v>0</v>
      </c>
      <c r="P4319" s="37">
        <v>0</v>
      </c>
      <c r="Q4319" s="21">
        <f t="shared" si="1216"/>
        <v>39.790999999999997</v>
      </c>
      <c r="R4319" s="21">
        <f t="shared" si="1225"/>
        <v>180.04166666666063</v>
      </c>
      <c r="S4319" s="21">
        <f t="shared" si="1226"/>
        <v>23.226963772731736</v>
      </c>
      <c r="T4319" s="21">
        <f t="shared" si="1217"/>
        <v>86.147999999999996</v>
      </c>
      <c r="U4319" s="37">
        <f>VLOOKUP(Time_Zone, 'LSTM LookUp'!$B$5:$D$8, 3, FALSE)</f>
        <v>-75</v>
      </c>
      <c r="V4319" s="21">
        <f t="shared" si="1227"/>
        <v>-3.0956075567705152</v>
      </c>
      <c r="W4319" s="21">
        <f t="shared" si="1218"/>
        <v>10.374098110807388</v>
      </c>
      <c r="X4319" s="21">
        <f t="shared" si="1219"/>
        <v>0</v>
      </c>
      <c r="Y4319" s="21">
        <f t="shared" si="1220"/>
        <v>0</v>
      </c>
      <c r="Z4319" s="21">
        <f t="shared" si="1228"/>
        <v>0</v>
      </c>
      <c r="AA4319" s="21">
        <f t="shared" si="1221"/>
        <v>0</v>
      </c>
      <c r="AB4319" s="21">
        <f t="shared" si="1222"/>
        <v>0</v>
      </c>
      <c r="AC4319" s="21">
        <f t="shared" si="1223"/>
        <v>69.98</v>
      </c>
      <c r="AD4319" s="21">
        <f t="shared" si="1229"/>
        <v>0</v>
      </c>
      <c r="AE4319" s="21" t="str">
        <f t="shared" si="1224"/>
        <v>6/29/2:00</v>
      </c>
    </row>
    <row r="4320" spans="2:31">
      <c r="B4320" s="37">
        <v>6</v>
      </c>
      <c r="C4320" s="38">
        <v>29</v>
      </c>
      <c r="D4320" s="39">
        <v>3</v>
      </c>
      <c r="E4320" s="17">
        <v>20</v>
      </c>
      <c r="F4320" s="17">
        <v>0</v>
      </c>
      <c r="G4320" s="17">
        <v>0</v>
      </c>
      <c r="H4320" s="37">
        <f t="shared" si="1212"/>
        <v>68</v>
      </c>
      <c r="I4320" s="37">
        <f>IF(H4320&lt;'Roof Calculator'!$G$8, 1, 0)</f>
        <v>0</v>
      </c>
      <c r="J4320" s="37">
        <f>IF(H4320&gt;='Roof Calculator'!$G$8, 1, 0)</f>
        <v>1</v>
      </c>
      <c r="K4320" s="37">
        <f t="shared" si="1213"/>
        <v>0</v>
      </c>
      <c r="L4320" s="37">
        <f t="shared" si="1214"/>
        <v>68</v>
      </c>
      <c r="M4320" s="37">
        <v>0</v>
      </c>
      <c r="N4320" s="37">
        <f t="shared" si="1215"/>
        <v>0</v>
      </c>
      <c r="O4320" s="37">
        <v>0</v>
      </c>
      <c r="P4320" s="37">
        <v>0</v>
      </c>
      <c r="Q4320" s="21">
        <f t="shared" si="1216"/>
        <v>39.790999999999997</v>
      </c>
      <c r="R4320" s="21">
        <f t="shared" si="1225"/>
        <v>180.08333333332729</v>
      </c>
      <c r="S4320" s="21">
        <f t="shared" si="1226"/>
        <v>23.224577627839565</v>
      </c>
      <c r="T4320" s="21">
        <f t="shared" si="1217"/>
        <v>86.147999999999996</v>
      </c>
      <c r="U4320" s="37">
        <f>VLOOKUP(Time_Zone, 'LSTM LookUp'!$B$5:$D$8, 3, FALSE)</f>
        <v>-75</v>
      </c>
      <c r="V4320" s="21">
        <f t="shared" si="1227"/>
        <v>-3.1037607144312909</v>
      </c>
      <c r="W4320" s="21">
        <f t="shared" si="1218"/>
        <v>25.372059821392192</v>
      </c>
      <c r="X4320" s="21">
        <f t="shared" si="1219"/>
        <v>0</v>
      </c>
      <c r="Y4320" s="21">
        <f t="shared" si="1220"/>
        <v>0</v>
      </c>
      <c r="Z4320" s="21">
        <f t="shared" si="1228"/>
        <v>0</v>
      </c>
      <c r="AA4320" s="21">
        <f t="shared" si="1221"/>
        <v>0</v>
      </c>
      <c r="AB4320" s="21">
        <f t="shared" si="1222"/>
        <v>0</v>
      </c>
      <c r="AC4320" s="21">
        <f t="shared" si="1223"/>
        <v>68</v>
      </c>
      <c r="AD4320" s="21">
        <f t="shared" si="1229"/>
        <v>0</v>
      </c>
      <c r="AE4320" s="21" t="str">
        <f t="shared" si="1224"/>
        <v>6/29/3:00</v>
      </c>
    </row>
    <row r="4321" spans="2:31">
      <c r="B4321" s="37">
        <v>6</v>
      </c>
      <c r="C4321" s="38">
        <v>29</v>
      </c>
      <c r="D4321" s="39">
        <v>4</v>
      </c>
      <c r="E4321" s="17">
        <v>19.399999999999999</v>
      </c>
      <c r="F4321" s="17">
        <v>0</v>
      </c>
      <c r="G4321" s="17">
        <v>0</v>
      </c>
      <c r="H4321" s="37">
        <f t="shared" si="1212"/>
        <v>66.92</v>
      </c>
      <c r="I4321" s="37">
        <f>IF(H4321&lt;'Roof Calculator'!$G$8, 1, 0)</f>
        <v>0</v>
      </c>
      <c r="J4321" s="37">
        <f>IF(H4321&gt;='Roof Calculator'!$G$8, 1, 0)</f>
        <v>1</v>
      </c>
      <c r="K4321" s="37">
        <f t="shared" si="1213"/>
        <v>0</v>
      </c>
      <c r="L4321" s="37">
        <f t="shared" si="1214"/>
        <v>66.92</v>
      </c>
      <c r="M4321" s="37">
        <v>0</v>
      </c>
      <c r="N4321" s="37">
        <f t="shared" si="1215"/>
        <v>0</v>
      </c>
      <c r="O4321" s="37">
        <v>0</v>
      </c>
      <c r="P4321" s="37">
        <v>0</v>
      </c>
      <c r="Q4321" s="21">
        <f t="shared" si="1216"/>
        <v>39.790999999999997</v>
      </c>
      <c r="R4321" s="21">
        <f t="shared" si="1225"/>
        <v>180.12499999999395</v>
      </c>
      <c r="S4321" s="21">
        <f t="shared" si="1226"/>
        <v>23.22217887725326</v>
      </c>
      <c r="T4321" s="21">
        <f t="shared" si="1217"/>
        <v>86.147999999999996</v>
      </c>
      <c r="U4321" s="37">
        <f>VLOOKUP(Time_Zone, 'LSTM LookUp'!$B$5:$D$8, 3, FALSE)</f>
        <v>-75</v>
      </c>
      <c r="V4321" s="21">
        <f t="shared" si="1227"/>
        <v>-3.1119082167332746</v>
      </c>
      <c r="W4321" s="21">
        <f t="shared" si="1218"/>
        <v>40.370022945816679</v>
      </c>
      <c r="X4321" s="21">
        <f t="shared" si="1219"/>
        <v>0</v>
      </c>
      <c r="Y4321" s="21">
        <f t="shared" si="1220"/>
        <v>0</v>
      </c>
      <c r="Z4321" s="21">
        <f t="shared" si="1228"/>
        <v>0</v>
      </c>
      <c r="AA4321" s="21">
        <f t="shared" si="1221"/>
        <v>0</v>
      </c>
      <c r="AB4321" s="21">
        <f t="shared" si="1222"/>
        <v>0</v>
      </c>
      <c r="AC4321" s="21">
        <f t="shared" si="1223"/>
        <v>66.92</v>
      </c>
      <c r="AD4321" s="21">
        <f t="shared" si="1229"/>
        <v>0</v>
      </c>
      <c r="AE4321" s="21" t="str">
        <f t="shared" si="1224"/>
        <v>6/29/4:00</v>
      </c>
    </row>
    <row r="4322" spans="2:31">
      <c r="B4322" s="37">
        <v>6</v>
      </c>
      <c r="C4322" s="38">
        <v>29</v>
      </c>
      <c r="D4322" s="39">
        <v>5</v>
      </c>
      <c r="E4322" s="17">
        <v>20</v>
      </c>
      <c r="F4322" s="17">
        <v>0</v>
      </c>
      <c r="G4322" s="17">
        <v>0</v>
      </c>
      <c r="H4322" s="37">
        <f t="shared" si="1212"/>
        <v>68</v>
      </c>
      <c r="I4322" s="37">
        <f>IF(H4322&lt;'Roof Calculator'!$G$8, 1, 0)</f>
        <v>0</v>
      </c>
      <c r="J4322" s="37">
        <f>IF(H4322&gt;='Roof Calculator'!$G$8, 1, 0)</f>
        <v>1</v>
      </c>
      <c r="K4322" s="37">
        <f t="shared" si="1213"/>
        <v>0</v>
      </c>
      <c r="L4322" s="37">
        <f t="shared" si="1214"/>
        <v>68</v>
      </c>
      <c r="M4322" s="37">
        <v>0</v>
      </c>
      <c r="N4322" s="37">
        <f t="shared" si="1215"/>
        <v>0</v>
      </c>
      <c r="O4322" s="37">
        <v>0</v>
      </c>
      <c r="P4322" s="37">
        <v>0</v>
      </c>
      <c r="Q4322" s="21">
        <f t="shared" si="1216"/>
        <v>39.790999999999997</v>
      </c>
      <c r="R4322" s="21">
        <f t="shared" si="1225"/>
        <v>180.1666666666606</v>
      </c>
      <c r="S4322" s="21">
        <f t="shared" si="1226"/>
        <v>23.219767522881984</v>
      </c>
      <c r="T4322" s="21">
        <f t="shared" si="1217"/>
        <v>86.147999999999996</v>
      </c>
      <c r="U4322" s="37">
        <f>VLOOKUP(Time_Zone, 'LSTM LookUp'!$B$5:$D$8, 3, FALSE)</f>
        <v>-75</v>
      </c>
      <c r="V4322" s="21">
        <f t="shared" si="1227"/>
        <v>-3.1200500384267453</v>
      </c>
      <c r="W4322" s="21">
        <f t="shared" si="1218"/>
        <v>55.367987490393318</v>
      </c>
      <c r="X4322" s="21">
        <f t="shared" si="1219"/>
        <v>0</v>
      </c>
      <c r="Y4322" s="21">
        <f t="shared" si="1220"/>
        <v>0</v>
      </c>
      <c r="Z4322" s="21">
        <f t="shared" si="1228"/>
        <v>0</v>
      </c>
      <c r="AA4322" s="21">
        <f t="shared" si="1221"/>
        <v>0</v>
      </c>
      <c r="AB4322" s="21">
        <f t="shared" si="1222"/>
        <v>0</v>
      </c>
      <c r="AC4322" s="21">
        <f t="shared" si="1223"/>
        <v>68</v>
      </c>
      <c r="AD4322" s="21">
        <f t="shared" si="1229"/>
        <v>0</v>
      </c>
      <c r="AE4322" s="21" t="str">
        <f t="shared" si="1224"/>
        <v>6/29/5:00</v>
      </c>
    </row>
    <row r="4323" spans="2:31">
      <c r="B4323" s="37">
        <v>6</v>
      </c>
      <c r="C4323" s="38">
        <v>29</v>
      </c>
      <c r="D4323" s="39">
        <v>6</v>
      </c>
      <c r="E4323" s="17">
        <v>20</v>
      </c>
      <c r="F4323" s="17">
        <v>13</v>
      </c>
      <c r="G4323" s="17">
        <v>2</v>
      </c>
      <c r="H4323" s="37">
        <f t="shared" si="1212"/>
        <v>68</v>
      </c>
      <c r="I4323" s="37">
        <f>IF(H4323&lt;'Roof Calculator'!$G$8, 1, 0)</f>
        <v>0</v>
      </c>
      <c r="J4323" s="37">
        <f>IF(H4323&gt;='Roof Calculator'!$G$8, 1, 0)</f>
        <v>1</v>
      </c>
      <c r="K4323" s="37">
        <f t="shared" si="1213"/>
        <v>0</v>
      </c>
      <c r="L4323" s="37">
        <f t="shared" si="1214"/>
        <v>68</v>
      </c>
      <c r="M4323" s="37">
        <v>0</v>
      </c>
      <c r="N4323" s="37">
        <f t="shared" si="1215"/>
        <v>13</v>
      </c>
      <c r="O4323" s="37">
        <v>0</v>
      </c>
      <c r="P4323" s="37">
        <v>0</v>
      </c>
      <c r="Q4323" s="21">
        <f t="shared" si="1216"/>
        <v>39.790999999999997</v>
      </c>
      <c r="R4323" s="21">
        <f t="shared" si="1225"/>
        <v>180.20833333332726</v>
      </c>
      <c r="S4323" s="21">
        <f t="shared" si="1226"/>
        <v>23.217343566644665</v>
      </c>
      <c r="T4323" s="21">
        <f t="shared" si="1217"/>
        <v>86.147999999999996</v>
      </c>
      <c r="U4323" s="37">
        <f>VLOOKUP(Time_Zone, 'LSTM LookUp'!$B$5:$D$8, 3, FALSE)</f>
        <v>-75</v>
      </c>
      <c r="V4323" s="21">
        <f t="shared" si="1227"/>
        <v>-3.1281861542732936</v>
      </c>
      <c r="W4323" s="21">
        <f t="shared" si="1218"/>
        <v>70.365953461431658</v>
      </c>
      <c r="X4323" s="21">
        <f t="shared" si="1219"/>
        <v>0.97914674402519131</v>
      </c>
      <c r="Y4323" s="21">
        <f t="shared" si="1220"/>
        <v>13.979146744025192</v>
      </c>
      <c r="Z4323" s="21">
        <f t="shared" si="1228"/>
        <v>4.4311453633049016</v>
      </c>
      <c r="AA4323" s="21">
        <f t="shared" si="1221"/>
        <v>0</v>
      </c>
      <c r="AB4323" s="21">
        <f t="shared" si="1222"/>
        <v>4.4311453633049016</v>
      </c>
      <c r="AC4323" s="21">
        <f t="shared" si="1223"/>
        <v>68</v>
      </c>
      <c r="AD4323" s="21">
        <f t="shared" si="1229"/>
        <v>4.4311453633049016</v>
      </c>
      <c r="AE4323" s="21" t="str">
        <f t="shared" si="1224"/>
        <v>6/29/6:00</v>
      </c>
    </row>
    <row r="4324" spans="2:31">
      <c r="B4324" s="37">
        <v>6</v>
      </c>
      <c r="C4324" s="38">
        <v>29</v>
      </c>
      <c r="D4324" s="39">
        <v>7</v>
      </c>
      <c r="E4324" s="17">
        <v>21.7</v>
      </c>
      <c r="F4324" s="17">
        <v>68</v>
      </c>
      <c r="G4324" s="17">
        <v>162</v>
      </c>
      <c r="H4324" s="37">
        <f t="shared" si="1212"/>
        <v>71.06</v>
      </c>
      <c r="I4324" s="37">
        <f>IF(H4324&lt;'Roof Calculator'!$G$8, 1, 0)</f>
        <v>0</v>
      </c>
      <c r="J4324" s="37">
        <f>IF(H4324&gt;='Roof Calculator'!$G$8, 1, 0)</f>
        <v>1</v>
      </c>
      <c r="K4324" s="37">
        <f t="shared" si="1213"/>
        <v>0</v>
      </c>
      <c r="L4324" s="37">
        <f t="shared" si="1214"/>
        <v>71.06</v>
      </c>
      <c r="M4324" s="37">
        <v>0</v>
      </c>
      <c r="N4324" s="37">
        <f t="shared" si="1215"/>
        <v>68</v>
      </c>
      <c r="O4324" s="37">
        <v>0</v>
      </c>
      <c r="P4324" s="37">
        <v>0</v>
      </c>
      <c r="Q4324" s="21">
        <f t="shared" si="1216"/>
        <v>39.790999999999997</v>
      </c>
      <c r="R4324" s="21">
        <f t="shared" si="1225"/>
        <v>180.24999999999392</v>
      </c>
      <c r="S4324" s="21">
        <f t="shared" si="1226"/>
        <v>23.214907010470082</v>
      </c>
      <c r="T4324" s="21">
        <f t="shared" si="1217"/>
        <v>86.147999999999996</v>
      </c>
      <c r="U4324" s="37">
        <f>VLOOKUP(Time_Zone, 'LSTM LookUp'!$B$5:$D$8, 3, FALSE)</f>
        <v>-75</v>
      </c>
      <c r="V4324" s="21">
        <f t="shared" si="1227"/>
        <v>-3.1363165390458807</v>
      </c>
      <c r="W4324" s="21">
        <f t="shared" si="1218"/>
        <v>85.363920865238541</v>
      </c>
      <c r="X4324" s="21">
        <f t="shared" si="1219"/>
        <v>50.114513490605432</v>
      </c>
      <c r="Y4324" s="21">
        <f t="shared" si="1220"/>
        <v>118.11451349060543</v>
      </c>
      <c r="Z4324" s="21">
        <f t="shared" si="1228"/>
        <v>37.440237832585076</v>
      </c>
      <c r="AA4324" s="21">
        <f t="shared" si="1221"/>
        <v>0</v>
      </c>
      <c r="AB4324" s="21">
        <f t="shared" si="1222"/>
        <v>37.440237832585076</v>
      </c>
      <c r="AC4324" s="21">
        <f t="shared" si="1223"/>
        <v>71.06</v>
      </c>
      <c r="AD4324" s="21">
        <f t="shared" si="1229"/>
        <v>37.440237832585076</v>
      </c>
      <c r="AE4324" s="21" t="str">
        <f t="shared" si="1224"/>
        <v>6/29/7:00</v>
      </c>
    </row>
    <row r="4325" spans="2:31">
      <c r="B4325" s="37">
        <v>6</v>
      </c>
      <c r="C4325" s="38">
        <v>29</v>
      </c>
      <c r="D4325" s="39">
        <v>8</v>
      </c>
      <c r="E4325" s="17">
        <v>23.3</v>
      </c>
      <c r="F4325" s="17">
        <v>157</v>
      </c>
      <c r="G4325" s="17">
        <v>232</v>
      </c>
      <c r="H4325" s="37">
        <f t="shared" si="1212"/>
        <v>73.94</v>
      </c>
      <c r="I4325" s="37">
        <f>IF(H4325&lt;'Roof Calculator'!$G$8, 1, 0)</f>
        <v>0</v>
      </c>
      <c r="J4325" s="37">
        <f>IF(H4325&gt;='Roof Calculator'!$G$8, 1, 0)</f>
        <v>1</v>
      </c>
      <c r="K4325" s="37">
        <f t="shared" si="1213"/>
        <v>0</v>
      </c>
      <c r="L4325" s="37">
        <f t="shared" si="1214"/>
        <v>73.94</v>
      </c>
      <c r="M4325" s="37">
        <v>0</v>
      </c>
      <c r="N4325" s="37">
        <f t="shared" si="1215"/>
        <v>157</v>
      </c>
      <c r="O4325" s="37">
        <v>0</v>
      </c>
      <c r="P4325" s="37">
        <v>0</v>
      </c>
      <c r="Q4325" s="21">
        <f t="shared" si="1216"/>
        <v>39.790999999999997</v>
      </c>
      <c r="R4325" s="21">
        <f t="shared" si="1225"/>
        <v>180.29166666666057</v>
      </c>
      <c r="S4325" s="21">
        <f t="shared" si="1226"/>
        <v>23.21245785629678</v>
      </c>
      <c r="T4325" s="21">
        <f t="shared" si="1217"/>
        <v>86.147999999999996</v>
      </c>
      <c r="U4325" s="37">
        <f>VLOOKUP(Time_Zone, 'LSTM LookUp'!$B$5:$D$8, 3, FALSE)</f>
        <v>-75</v>
      </c>
      <c r="V4325" s="21">
        <f t="shared" si="1227"/>
        <v>-3.1444411675289174</v>
      </c>
      <c r="W4325" s="21">
        <f t="shared" si="1218"/>
        <v>100.36188970811776</v>
      </c>
      <c r="X4325" s="21">
        <f t="shared" si="1219"/>
        <v>29.053091925882331</v>
      </c>
      <c r="Y4325" s="21">
        <f t="shared" si="1220"/>
        <v>186.05309192588234</v>
      </c>
      <c r="Z4325" s="21">
        <f t="shared" si="1228"/>
        <v>58.975580606754974</v>
      </c>
      <c r="AA4325" s="21">
        <f t="shared" si="1221"/>
        <v>0</v>
      </c>
      <c r="AB4325" s="21">
        <f t="shared" si="1222"/>
        <v>58.975580606754974</v>
      </c>
      <c r="AC4325" s="21">
        <f t="shared" si="1223"/>
        <v>73.94</v>
      </c>
      <c r="AD4325" s="21">
        <f t="shared" si="1229"/>
        <v>58.975580606754974</v>
      </c>
      <c r="AE4325" s="21" t="str">
        <f t="shared" si="1224"/>
        <v>6/29/8:00</v>
      </c>
    </row>
    <row r="4326" spans="2:31">
      <c r="B4326" s="37">
        <v>6</v>
      </c>
      <c r="C4326" s="38">
        <v>29</v>
      </c>
      <c r="D4326" s="39">
        <v>9</v>
      </c>
      <c r="E4326" s="17">
        <v>26.1</v>
      </c>
      <c r="F4326" s="17">
        <v>172</v>
      </c>
      <c r="G4326" s="17">
        <v>529</v>
      </c>
      <c r="H4326" s="37">
        <f t="shared" si="1212"/>
        <v>78.98</v>
      </c>
      <c r="I4326" s="37">
        <f>IF(H4326&lt;'Roof Calculator'!$G$8, 1, 0)</f>
        <v>0</v>
      </c>
      <c r="J4326" s="37">
        <f>IF(H4326&gt;='Roof Calculator'!$G$8, 1, 0)</f>
        <v>1</v>
      </c>
      <c r="K4326" s="37">
        <f t="shared" si="1213"/>
        <v>0</v>
      </c>
      <c r="L4326" s="37">
        <f t="shared" si="1214"/>
        <v>78.98</v>
      </c>
      <c r="M4326" s="37">
        <v>0</v>
      </c>
      <c r="N4326" s="37">
        <f t="shared" si="1215"/>
        <v>172</v>
      </c>
      <c r="O4326" s="37">
        <v>0</v>
      </c>
      <c r="P4326" s="37">
        <v>0</v>
      </c>
      <c r="Q4326" s="21">
        <f t="shared" si="1216"/>
        <v>39.790999999999997</v>
      </c>
      <c r="R4326" s="21">
        <f t="shared" si="1225"/>
        <v>180.33333333332723</v>
      </c>
      <c r="S4326" s="21">
        <f t="shared" si="1226"/>
        <v>23.20999610607311</v>
      </c>
      <c r="T4326" s="21">
        <f t="shared" si="1217"/>
        <v>86.147999999999996</v>
      </c>
      <c r="U4326" s="37">
        <f>VLOOKUP(Time_Zone, 'LSTM LookUp'!$B$5:$D$8, 3, FALSE)</f>
        <v>-75</v>
      </c>
      <c r="V4326" s="21">
        <f t="shared" si="1227"/>
        <v>-3.1525600145182704</v>
      </c>
      <c r="W4326" s="21">
        <f t="shared" si="1218"/>
        <v>115.35985999637043</v>
      </c>
      <c r="X4326" s="21">
        <f t="shared" si="1219"/>
        <v>-26.57919232574508</v>
      </c>
      <c r="Y4326" s="21">
        <f t="shared" si="1220"/>
        <v>145.42080767425492</v>
      </c>
      <c r="Z4326" s="21">
        <f t="shared" si="1228"/>
        <v>46.095856167275898</v>
      </c>
      <c r="AA4326" s="21">
        <f t="shared" si="1221"/>
        <v>0</v>
      </c>
      <c r="AB4326" s="21">
        <f t="shared" si="1222"/>
        <v>46.095856167275898</v>
      </c>
      <c r="AC4326" s="21">
        <f t="shared" si="1223"/>
        <v>78.98</v>
      </c>
      <c r="AD4326" s="21">
        <f t="shared" si="1229"/>
        <v>46.095856167275898</v>
      </c>
      <c r="AE4326" s="21" t="str">
        <f t="shared" si="1224"/>
        <v>6/29/9:00</v>
      </c>
    </row>
    <row r="4327" spans="2:31">
      <c r="B4327" s="37">
        <v>6</v>
      </c>
      <c r="C4327" s="38">
        <v>29</v>
      </c>
      <c r="D4327" s="39">
        <v>10</v>
      </c>
      <c r="E4327" s="17">
        <v>27.8</v>
      </c>
      <c r="F4327" s="17">
        <v>277</v>
      </c>
      <c r="G4327" s="17">
        <v>545</v>
      </c>
      <c r="H4327" s="37">
        <f t="shared" si="1212"/>
        <v>82.04</v>
      </c>
      <c r="I4327" s="37">
        <f>IF(H4327&lt;'Roof Calculator'!$G$8, 1, 0)</f>
        <v>0</v>
      </c>
      <c r="J4327" s="37">
        <f>IF(H4327&gt;='Roof Calculator'!$G$8, 1, 0)</f>
        <v>1</v>
      </c>
      <c r="K4327" s="37">
        <f t="shared" si="1213"/>
        <v>0</v>
      </c>
      <c r="L4327" s="37">
        <f t="shared" si="1214"/>
        <v>82.04</v>
      </c>
      <c r="M4327" s="37">
        <v>0</v>
      </c>
      <c r="N4327" s="37">
        <f t="shared" si="1215"/>
        <v>277</v>
      </c>
      <c r="O4327" s="37">
        <v>0</v>
      </c>
      <c r="P4327" s="37">
        <v>0</v>
      </c>
      <c r="Q4327" s="21">
        <f t="shared" si="1216"/>
        <v>39.790999999999997</v>
      </c>
      <c r="R4327" s="21">
        <f t="shared" si="1225"/>
        <v>180.37499999999389</v>
      </c>
      <c r="S4327" s="21">
        <f t="shared" si="1226"/>
        <v>23.207521761757164</v>
      </c>
      <c r="T4327" s="21">
        <f t="shared" si="1217"/>
        <v>86.147999999999996</v>
      </c>
      <c r="U4327" s="37">
        <f>VLOOKUP(Time_Zone, 'LSTM LookUp'!$B$5:$D$8, 3, FALSE)</f>
        <v>-75</v>
      </c>
      <c r="V4327" s="21">
        <f t="shared" si="1227"/>
        <v>-3.1606730548213742</v>
      </c>
      <c r="W4327" s="21">
        <f t="shared" si="1218"/>
        <v>130.35783173629466</v>
      </c>
      <c r="X4327" s="21">
        <f t="shared" si="1219"/>
        <v>-111.78854084228212</v>
      </c>
      <c r="Y4327" s="21">
        <f t="shared" si="1220"/>
        <v>165.21145915771788</v>
      </c>
      <c r="Z4327" s="21">
        <f t="shared" si="1228"/>
        <v>52.369147031413362</v>
      </c>
      <c r="AA4327" s="21">
        <f t="shared" si="1221"/>
        <v>0</v>
      </c>
      <c r="AB4327" s="21">
        <f t="shared" si="1222"/>
        <v>52.369147031413362</v>
      </c>
      <c r="AC4327" s="21">
        <f t="shared" si="1223"/>
        <v>82.04</v>
      </c>
      <c r="AD4327" s="21">
        <f t="shared" si="1229"/>
        <v>52.369147031413362</v>
      </c>
      <c r="AE4327" s="21" t="str">
        <f t="shared" si="1224"/>
        <v>6/29/10:00</v>
      </c>
    </row>
    <row r="4328" spans="2:31">
      <c r="B4328" s="37">
        <v>6</v>
      </c>
      <c r="C4328" s="38">
        <v>29</v>
      </c>
      <c r="D4328" s="39">
        <v>11</v>
      </c>
      <c r="E4328" s="17">
        <v>27.8</v>
      </c>
      <c r="F4328" s="17">
        <v>279</v>
      </c>
      <c r="G4328" s="17">
        <v>587</v>
      </c>
      <c r="H4328" s="37">
        <f t="shared" si="1212"/>
        <v>82.04</v>
      </c>
      <c r="I4328" s="37">
        <f>IF(H4328&lt;'Roof Calculator'!$G$8, 1, 0)</f>
        <v>0</v>
      </c>
      <c r="J4328" s="37">
        <f>IF(H4328&gt;='Roof Calculator'!$G$8, 1, 0)</f>
        <v>1</v>
      </c>
      <c r="K4328" s="37">
        <f t="shared" si="1213"/>
        <v>0</v>
      </c>
      <c r="L4328" s="37">
        <f t="shared" si="1214"/>
        <v>82.04</v>
      </c>
      <c r="M4328" s="37">
        <v>0</v>
      </c>
      <c r="N4328" s="37">
        <f t="shared" si="1215"/>
        <v>279</v>
      </c>
      <c r="O4328" s="37">
        <v>0</v>
      </c>
      <c r="P4328" s="37">
        <v>0</v>
      </c>
      <c r="Q4328" s="21">
        <f t="shared" si="1216"/>
        <v>39.790999999999997</v>
      </c>
      <c r="R4328" s="21">
        <f t="shared" si="1225"/>
        <v>180.41666666666055</v>
      </c>
      <c r="S4328" s="21">
        <f t="shared" si="1226"/>
        <v>23.205034825316865</v>
      </c>
      <c r="T4328" s="21">
        <f t="shared" si="1217"/>
        <v>86.147999999999996</v>
      </c>
      <c r="U4328" s="37">
        <f>VLOOKUP(Time_Zone, 'LSTM LookUp'!$B$5:$D$8, 3, FALSE)</f>
        <v>-75</v>
      </c>
      <c r="V4328" s="21">
        <f t="shared" si="1227"/>
        <v>-3.1687802632572515</v>
      </c>
      <c r="W4328" s="21">
        <f t="shared" si="1218"/>
        <v>145.35580493418567</v>
      </c>
      <c r="X4328" s="21">
        <f t="shared" si="1219"/>
        <v>-193.02767722883777</v>
      </c>
      <c r="Y4328" s="21">
        <f t="shared" si="1220"/>
        <v>85.972322771162226</v>
      </c>
      <c r="Z4328" s="21">
        <f t="shared" si="1228"/>
        <v>27.251724758008688</v>
      </c>
      <c r="AA4328" s="21">
        <f t="shared" si="1221"/>
        <v>0</v>
      </c>
      <c r="AB4328" s="21">
        <f t="shared" si="1222"/>
        <v>27.251724758008688</v>
      </c>
      <c r="AC4328" s="21">
        <f t="shared" si="1223"/>
        <v>82.04</v>
      </c>
      <c r="AD4328" s="21">
        <f t="shared" si="1229"/>
        <v>27.251724758008688</v>
      </c>
      <c r="AE4328" s="21" t="str">
        <f t="shared" si="1224"/>
        <v>6/29/11:00</v>
      </c>
    </row>
    <row r="4329" spans="2:31">
      <c r="B4329" s="37">
        <v>6</v>
      </c>
      <c r="C4329" s="38">
        <v>29</v>
      </c>
      <c r="D4329" s="39">
        <v>12</v>
      </c>
      <c r="E4329" s="17">
        <v>28.9</v>
      </c>
      <c r="F4329" s="17">
        <v>424</v>
      </c>
      <c r="G4329" s="17">
        <v>276</v>
      </c>
      <c r="H4329" s="37">
        <f t="shared" si="1212"/>
        <v>84.02</v>
      </c>
      <c r="I4329" s="37">
        <f>IF(H4329&lt;'Roof Calculator'!$G$8, 1, 0)</f>
        <v>0</v>
      </c>
      <c r="J4329" s="37">
        <f>IF(H4329&gt;='Roof Calculator'!$G$8, 1, 0)</f>
        <v>1</v>
      </c>
      <c r="K4329" s="37">
        <f t="shared" si="1213"/>
        <v>0</v>
      </c>
      <c r="L4329" s="37">
        <f t="shared" si="1214"/>
        <v>84.02</v>
      </c>
      <c r="M4329" s="37">
        <v>0</v>
      </c>
      <c r="N4329" s="37">
        <f t="shared" si="1215"/>
        <v>424</v>
      </c>
      <c r="O4329" s="37">
        <v>0</v>
      </c>
      <c r="P4329" s="37">
        <v>0</v>
      </c>
      <c r="Q4329" s="21">
        <f t="shared" si="1216"/>
        <v>39.790999999999997</v>
      </c>
      <c r="R4329" s="21">
        <f t="shared" si="1225"/>
        <v>180.4583333333272</v>
      </c>
      <c r="S4329" s="21">
        <f t="shared" si="1226"/>
        <v>23.202535298729881</v>
      </c>
      <c r="T4329" s="21">
        <f t="shared" si="1217"/>
        <v>86.147999999999996</v>
      </c>
      <c r="U4329" s="37">
        <f>VLOOKUP(Time_Zone, 'LSTM LookUp'!$B$5:$D$8, 3, FALSE)</f>
        <v>-75</v>
      </c>
      <c r="V4329" s="21">
        <f t="shared" si="1227"/>
        <v>-3.176881614656585</v>
      </c>
      <c r="W4329" s="21">
        <f t="shared" si="1218"/>
        <v>160.35377959633581</v>
      </c>
      <c r="X4329" s="21">
        <f t="shared" si="1219"/>
        <v>-113.98209720751683</v>
      </c>
      <c r="Y4329" s="21">
        <f t="shared" si="1220"/>
        <v>310.01790279248314</v>
      </c>
      <c r="Z4329" s="21">
        <f t="shared" si="1228"/>
        <v>98.270260528423677</v>
      </c>
      <c r="AA4329" s="21">
        <f t="shared" si="1221"/>
        <v>0</v>
      </c>
      <c r="AB4329" s="21">
        <f t="shared" si="1222"/>
        <v>98.270260528423677</v>
      </c>
      <c r="AC4329" s="21">
        <f t="shared" si="1223"/>
        <v>84.02</v>
      </c>
      <c r="AD4329" s="21">
        <f t="shared" si="1229"/>
        <v>98.270260528423677</v>
      </c>
      <c r="AE4329" s="21" t="str">
        <f t="shared" si="1224"/>
        <v>6/29/12:00</v>
      </c>
    </row>
    <row r="4330" spans="2:31">
      <c r="B4330" s="37">
        <v>6</v>
      </c>
      <c r="C4330" s="38">
        <v>29</v>
      </c>
      <c r="D4330" s="39">
        <v>13</v>
      </c>
      <c r="E4330" s="17">
        <v>28.9</v>
      </c>
      <c r="F4330" s="17">
        <v>421</v>
      </c>
      <c r="G4330" s="17">
        <v>94</v>
      </c>
      <c r="H4330" s="37">
        <f t="shared" si="1212"/>
        <v>84.02</v>
      </c>
      <c r="I4330" s="37">
        <f>IF(H4330&lt;'Roof Calculator'!$G$8, 1, 0)</f>
        <v>0</v>
      </c>
      <c r="J4330" s="37">
        <f>IF(H4330&gt;='Roof Calculator'!$G$8, 1, 0)</f>
        <v>1</v>
      </c>
      <c r="K4330" s="37">
        <f t="shared" si="1213"/>
        <v>0</v>
      </c>
      <c r="L4330" s="37">
        <f t="shared" si="1214"/>
        <v>84.02</v>
      </c>
      <c r="M4330" s="37">
        <v>0</v>
      </c>
      <c r="N4330" s="37">
        <f t="shared" si="1215"/>
        <v>421</v>
      </c>
      <c r="O4330" s="37">
        <v>0</v>
      </c>
      <c r="P4330" s="37">
        <v>0</v>
      </c>
      <c r="Q4330" s="21">
        <f t="shared" si="1216"/>
        <v>39.790999999999997</v>
      </c>
      <c r="R4330" s="21">
        <f t="shared" si="1225"/>
        <v>180.49999999999386</v>
      </c>
      <c r="S4330" s="21">
        <f t="shared" si="1226"/>
        <v>23.200023183983646</v>
      </c>
      <c r="T4330" s="21">
        <f t="shared" si="1217"/>
        <v>86.147999999999996</v>
      </c>
      <c r="U4330" s="37">
        <f>VLOOKUP(Time_Zone, 'LSTM LookUp'!$B$5:$D$8, 3, FALSE)</f>
        <v>-75</v>
      </c>
      <c r="V4330" s="21">
        <f t="shared" si="1227"/>
        <v>-3.184977083861765</v>
      </c>
      <c r="W4330" s="21">
        <f t="shared" si="1218"/>
        <v>175.35175572903455</v>
      </c>
      <c r="X4330" s="21">
        <f t="shared" si="1219"/>
        <v>-42.469880309328467</v>
      </c>
      <c r="Y4330" s="21">
        <f t="shared" si="1220"/>
        <v>378.53011969067154</v>
      </c>
      <c r="Z4330" s="21">
        <f t="shared" si="1228"/>
        <v>119.98743667638158</v>
      </c>
      <c r="AA4330" s="21">
        <f t="shared" si="1221"/>
        <v>0</v>
      </c>
      <c r="AB4330" s="21">
        <f t="shared" si="1222"/>
        <v>119.98743667638158</v>
      </c>
      <c r="AC4330" s="21">
        <f t="shared" si="1223"/>
        <v>84.02</v>
      </c>
      <c r="AD4330" s="21">
        <f t="shared" si="1229"/>
        <v>119.98743667638158</v>
      </c>
      <c r="AE4330" s="21" t="str">
        <f t="shared" si="1224"/>
        <v>6/29/13:00</v>
      </c>
    </row>
    <row r="4331" spans="2:31">
      <c r="B4331" s="37">
        <v>6</v>
      </c>
      <c r="C4331" s="38">
        <v>29</v>
      </c>
      <c r="D4331" s="39">
        <v>14</v>
      </c>
      <c r="E4331" s="17">
        <v>28.9</v>
      </c>
      <c r="F4331" s="17">
        <v>491</v>
      </c>
      <c r="G4331" s="17">
        <v>7</v>
      </c>
      <c r="H4331" s="37">
        <f t="shared" si="1212"/>
        <v>84.02</v>
      </c>
      <c r="I4331" s="37">
        <f>IF(H4331&lt;'Roof Calculator'!$G$8, 1, 0)</f>
        <v>0</v>
      </c>
      <c r="J4331" s="37">
        <f>IF(H4331&gt;='Roof Calculator'!$G$8, 1, 0)</f>
        <v>1</v>
      </c>
      <c r="K4331" s="37">
        <f t="shared" si="1213"/>
        <v>0</v>
      </c>
      <c r="L4331" s="37">
        <f t="shared" si="1214"/>
        <v>84.02</v>
      </c>
      <c r="M4331" s="37">
        <v>0</v>
      </c>
      <c r="N4331" s="37">
        <f t="shared" si="1215"/>
        <v>491</v>
      </c>
      <c r="O4331" s="37">
        <v>0</v>
      </c>
      <c r="P4331" s="37">
        <v>0</v>
      </c>
      <c r="Q4331" s="21">
        <f t="shared" si="1216"/>
        <v>39.790999999999997</v>
      </c>
      <c r="R4331" s="21">
        <f t="shared" si="1225"/>
        <v>180.54166666666052</v>
      </c>
      <c r="S4331" s="21">
        <f t="shared" si="1226"/>
        <v>23.197498483075378</v>
      </c>
      <c r="T4331" s="21">
        <f t="shared" si="1217"/>
        <v>86.147999999999996</v>
      </c>
      <c r="U4331" s="37">
        <f>VLOOKUP(Time_Zone, 'LSTM LookUp'!$B$5:$D$8, 3, FALSE)</f>
        <v>-75</v>
      </c>
      <c r="V4331" s="21">
        <f t="shared" si="1227"/>
        <v>-3.1930666457269448</v>
      </c>
      <c r="W4331" s="21">
        <f t="shared" si="1218"/>
        <v>190.34973333856826</v>
      </c>
      <c r="X4331" s="21">
        <f t="shared" si="1219"/>
        <v>-3.0987466126165688</v>
      </c>
      <c r="Y4331" s="21">
        <f t="shared" si="1220"/>
        <v>487.90125338738341</v>
      </c>
      <c r="Z4331" s="21">
        <f t="shared" si="1228"/>
        <v>154.65617582290528</v>
      </c>
      <c r="AA4331" s="21">
        <f t="shared" si="1221"/>
        <v>0</v>
      </c>
      <c r="AB4331" s="21">
        <f t="shared" si="1222"/>
        <v>154.65617582290528</v>
      </c>
      <c r="AC4331" s="21">
        <f t="shared" si="1223"/>
        <v>84.02</v>
      </c>
      <c r="AD4331" s="21">
        <f t="shared" si="1229"/>
        <v>154.65617582290528</v>
      </c>
      <c r="AE4331" s="21" t="str">
        <f t="shared" si="1224"/>
        <v>6/29/14:00</v>
      </c>
    </row>
    <row r="4332" spans="2:31">
      <c r="B4332" s="37">
        <v>6</v>
      </c>
      <c r="C4332" s="38">
        <v>29</v>
      </c>
      <c r="D4332" s="39">
        <v>15</v>
      </c>
      <c r="E4332" s="17">
        <v>28.9</v>
      </c>
      <c r="F4332" s="17">
        <v>406</v>
      </c>
      <c r="G4332" s="17">
        <v>2</v>
      </c>
      <c r="H4332" s="37">
        <f t="shared" si="1212"/>
        <v>84.02</v>
      </c>
      <c r="I4332" s="37">
        <f>IF(H4332&lt;'Roof Calculator'!$G$8, 1, 0)</f>
        <v>0</v>
      </c>
      <c r="J4332" s="37">
        <f>IF(H4332&gt;='Roof Calculator'!$G$8, 1, 0)</f>
        <v>1</v>
      </c>
      <c r="K4332" s="37">
        <f t="shared" si="1213"/>
        <v>0</v>
      </c>
      <c r="L4332" s="37">
        <f t="shared" si="1214"/>
        <v>84.02</v>
      </c>
      <c r="M4332" s="37">
        <v>0</v>
      </c>
      <c r="N4332" s="37">
        <f t="shared" si="1215"/>
        <v>406</v>
      </c>
      <c r="O4332" s="37">
        <v>0</v>
      </c>
      <c r="P4332" s="37">
        <v>0</v>
      </c>
      <c r="Q4332" s="21">
        <f t="shared" si="1216"/>
        <v>39.790999999999997</v>
      </c>
      <c r="R4332" s="21">
        <f t="shared" si="1225"/>
        <v>180.58333333332718</v>
      </c>
      <c r="S4332" s="21">
        <f t="shared" si="1226"/>
        <v>23.194961198012034</v>
      </c>
      <c r="T4332" s="21">
        <f t="shared" si="1217"/>
        <v>86.147999999999996</v>
      </c>
      <c r="U4332" s="37">
        <f>VLOOKUP(Time_Zone, 'LSTM LookUp'!$B$5:$D$8, 3, FALSE)</f>
        <v>-75</v>
      </c>
      <c r="V4332" s="21">
        <f t="shared" si="1227"/>
        <v>-3.2011502751181231</v>
      </c>
      <c r="W4332" s="21">
        <f t="shared" si="1218"/>
        <v>205.34771243122043</v>
      </c>
      <c r="X4332" s="21">
        <f t="shared" si="1219"/>
        <v>-0.77242616639915262</v>
      </c>
      <c r="Y4332" s="21">
        <f t="shared" si="1220"/>
        <v>405.22757383360084</v>
      </c>
      <c r="Z4332" s="21">
        <f t="shared" si="1228"/>
        <v>128.45006335193665</v>
      </c>
      <c r="AA4332" s="21">
        <f t="shared" si="1221"/>
        <v>0</v>
      </c>
      <c r="AB4332" s="21">
        <f t="shared" si="1222"/>
        <v>128.45006335193665</v>
      </c>
      <c r="AC4332" s="21">
        <f t="shared" si="1223"/>
        <v>84.02</v>
      </c>
      <c r="AD4332" s="21">
        <f t="shared" si="1229"/>
        <v>128.45006335193665</v>
      </c>
      <c r="AE4332" s="21" t="str">
        <f t="shared" si="1224"/>
        <v>6/29/15:00</v>
      </c>
    </row>
    <row r="4333" spans="2:31">
      <c r="B4333" s="37">
        <v>6</v>
      </c>
      <c r="C4333" s="38">
        <v>29</v>
      </c>
      <c r="D4333" s="39">
        <v>16</v>
      </c>
      <c r="E4333" s="17">
        <v>28.3</v>
      </c>
      <c r="F4333" s="17">
        <v>368</v>
      </c>
      <c r="G4333" s="17">
        <v>399</v>
      </c>
      <c r="H4333" s="37">
        <f t="shared" si="1212"/>
        <v>82.94</v>
      </c>
      <c r="I4333" s="37">
        <f>IF(H4333&lt;'Roof Calculator'!$G$8, 1, 0)</f>
        <v>0</v>
      </c>
      <c r="J4333" s="37">
        <f>IF(H4333&gt;='Roof Calculator'!$G$8, 1, 0)</f>
        <v>1</v>
      </c>
      <c r="K4333" s="37">
        <f t="shared" si="1213"/>
        <v>0</v>
      </c>
      <c r="L4333" s="37">
        <f t="shared" si="1214"/>
        <v>82.94</v>
      </c>
      <c r="M4333" s="37">
        <v>0</v>
      </c>
      <c r="N4333" s="37">
        <f t="shared" si="1215"/>
        <v>368</v>
      </c>
      <c r="O4333" s="37">
        <v>0</v>
      </c>
      <c r="P4333" s="37">
        <v>0</v>
      </c>
      <c r="Q4333" s="21">
        <f t="shared" si="1216"/>
        <v>39.790999999999997</v>
      </c>
      <c r="R4333" s="21">
        <f t="shared" si="1225"/>
        <v>180.62499999999383</v>
      </c>
      <c r="S4333" s="21">
        <f t="shared" si="1226"/>
        <v>23.19241133081033</v>
      </c>
      <c r="T4333" s="21">
        <f t="shared" si="1217"/>
        <v>86.147999999999996</v>
      </c>
      <c r="U4333" s="37">
        <f>VLOOKUP(Time_Zone, 'LSTM LookUp'!$B$5:$D$8, 3, FALSE)</f>
        <v>-75</v>
      </c>
      <c r="V4333" s="21">
        <f t="shared" si="1227"/>
        <v>-3.2092279469131437</v>
      </c>
      <c r="W4333" s="21">
        <f t="shared" si="1218"/>
        <v>220.3456930132717</v>
      </c>
      <c r="X4333" s="21">
        <f t="shared" si="1219"/>
        <v>-114.21742594639413</v>
      </c>
      <c r="Y4333" s="21">
        <f t="shared" si="1220"/>
        <v>253.78257405360586</v>
      </c>
      <c r="Z4333" s="21">
        <f t="shared" si="1228"/>
        <v>80.444643503428381</v>
      </c>
      <c r="AA4333" s="21">
        <f t="shared" si="1221"/>
        <v>0</v>
      </c>
      <c r="AB4333" s="21">
        <f t="shared" si="1222"/>
        <v>80.444643503428381</v>
      </c>
      <c r="AC4333" s="21">
        <f t="shared" si="1223"/>
        <v>82.94</v>
      </c>
      <c r="AD4333" s="21">
        <f t="shared" si="1229"/>
        <v>80.444643503428381</v>
      </c>
      <c r="AE4333" s="21" t="str">
        <f t="shared" si="1224"/>
        <v>6/29/16:00</v>
      </c>
    </row>
    <row r="4334" spans="2:31">
      <c r="B4334" s="37">
        <v>6</v>
      </c>
      <c r="C4334" s="38">
        <v>29</v>
      </c>
      <c r="D4334" s="39">
        <v>17</v>
      </c>
      <c r="E4334" s="17">
        <v>28.9</v>
      </c>
      <c r="F4334" s="17">
        <v>295</v>
      </c>
      <c r="G4334" s="17">
        <v>263</v>
      </c>
      <c r="H4334" s="37">
        <f t="shared" si="1212"/>
        <v>84.02</v>
      </c>
      <c r="I4334" s="37">
        <f>IF(H4334&lt;'Roof Calculator'!$G$8, 1, 0)</f>
        <v>0</v>
      </c>
      <c r="J4334" s="37">
        <f>IF(H4334&gt;='Roof Calculator'!$G$8, 1, 0)</f>
        <v>1</v>
      </c>
      <c r="K4334" s="37">
        <f t="shared" si="1213"/>
        <v>0</v>
      </c>
      <c r="L4334" s="37">
        <f t="shared" si="1214"/>
        <v>84.02</v>
      </c>
      <c r="M4334" s="37">
        <v>0</v>
      </c>
      <c r="N4334" s="37">
        <f t="shared" si="1215"/>
        <v>295</v>
      </c>
      <c r="O4334" s="37">
        <v>0</v>
      </c>
      <c r="P4334" s="37">
        <v>0</v>
      </c>
      <c r="Q4334" s="21">
        <f t="shared" si="1216"/>
        <v>39.790999999999997</v>
      </c>
      <c r="R4334" s="21">
        <f t="shared" si="1225"/>
        <v>180.66666666666049</v>
      </c>
      <c r="S4334" s="21">
        <f t="shared" si="1226"/>
        <v>23.189848883496712</v>
      </c>
      <c r="T4334" s="21">
        <f t="shared" si="1217"/>
        <v>86.147999999999996</v>
      </c>
      <c r="U4334" s="37">
        <f>VLOOKUP(Time_Zone, 'LSTM LookUp'!$B$5:$D$8, 3, FALSE)</f>
        <v>-75</v>
      </c>
      <c r="V4334" s="21">
        <f t="shared" si="1227"/>
        <v>-3.217299636001814</v>
      </c>
      <c r="W4334" s="21">
        <f t="shared" si="1218"/>
        <v>235.34367509099954</v>
      </c>
      <c r="X4334" s="21">
        <f t="shared" si="1219"/>
        <v>-39.351785386419458</v>
      </c>
      <c r="Y4334" s="21">
        <f t="shared" si="1220"/>
        <v>255.64821461358054</v>
      </c>
      <c r="Z4334" s="21">
        <f t="shared" si="1228"/>
        <v>81.036018976359799</v>
      </c>
      <c r="AA4334" s="21">
        <f t="shared" si="1221"/>
        <v>0</v>
      </c>
      <c r="AB4334" s="21">
        <f t="shared" si="1222"/>
        <v>81.036018976359799</v>
      </c>
      <c r="AC4334" s="21">
        <f t="shared" si="1223"/>
        <v>84.02</v>
      </c>
      <c r="AD4334" s="21">
        <f t="shared" si="1229"/>
        <v>81.036018976359799</v>
      </c>
      <c r="AE4334" s="21" t="str">
        <f t="shared" si="1224"/>
        <v>6/29/17:00</v>
      </c>
    </row>
    <row r="4335" spans="2:31">
      <c r="B4335" s="37">
        <v>6</v>
      </c>
      <c r="C4335" s="38">
        <v>29</v>
      </c>
      <c r="D4335" s="39">
        <v>18</v>
      </c>
      <c r="E4335" s="17">
        <v>28.9</v>
      </c>
      <c r="F4335" s="17">
        <v>191</v>
      </c>
      <c r="G4335" s="17">
        <v>292</v>
      </c>
      <c r="H4335" s="37">
        <f t="shared" si="1212"/>
        <v>84.02</v>
      </c>
      <c r="I4335" s="37">
        <f>IF(H4335&lt;'Roof Calculator'!$G$8, 1, 0)</f>
        <v>0</v>
      </c>
      <c r="J4335" s="37">
        <f>IF(H4335&gt;='Roof Calculator'!$G$8, 1, 0)</f>
        <v>1</v>
      </c>
      <c r="K4335" s="37">
        <f t="shared" si="1213"/>
        <v>0</v>
      </c>
      <c r="L4335" s="37">
        <f t="shared" si="1214"/>
        <v>84.02</v>
      </c>
      <c r="M4335" s="37">
        <v>0</v>
      </c>
      <c r="N4335" s="37">
        <f t="shared" si="1215"/>
        <v>191</v>
      </c>
      <c r="O4335" s="37">
        <v>0</v>
      </c>
      <c r="P4335" s="37">
        <v>0</v>
      </c>
      <c r="Q4335" s="21">
        <f t="shared" si="1216"/>
        <v>39.790999999999997</v>
      </c>
      <c r="R4335" s="21">
        <f t="shared" si="1225"/>
        <v>180.70833333332715</v>
      </c>
      <c r="S4335" s="21">
        <f t="shared" si="1226"/>
        <v>23.187273858107414</v>
      </c>
      <c r="T4335" s="21">
        <f t="shared" si="1217"/>
        <v>86.147999999999996</v>
      </c>
      <c r="U4335" s="37">
        <f>VLOOKUP(Time_Zone, 'LSTM LookUp'!$B$5:$D$8, 3, FALSE)</f>
        <v>-75</v>
      </c>
      <c r="V4335" s="21">
        <f t="shared" si="1227"/>
        <v>-3.225365317285918</v>
      </c>
      <c r="W4335" s="21">
        <f t="shared" si="1218"/>
        <v>250.34165867067853</v>
      </c>
      <c r="X4335" s="21">
        <f t="shared" si="1219"/>
        <v>4.1976625152814897</v>
      </c>
      <c r="Y4335" s="21">
        <f t="shared" si="1220"/>
        <v>195.19766251528148</v>
      </c>
      <c r="Z4335" s="21">
        <f t="shared" si="1228"/>
        <v>61.874249767943184</v>
      </c>
      <c r="AA4335" s="21">
        <f t="shared" si="1221"/>
        <v>0</v>
      </c>
      <c r="AB4335" s="21">
        <f t="shared" si="1222"/>
        <v>61.874249767943184</v>
      </c>
      <c r="AC4335" s="21">
        <f t="shared" si="1223"/>
        <v>84.02</v>
      </c>
      <c r="AD4335" s="21">
        <f t="shared" si="1229"/>
        <v>61.874249767943184</v>
      </c>
      <c r="AE4335" s="21" t="str">
        <f t="shared" si="1224"/>
        <v>6/29/18:00</v>
      </c>
    </row>
    <row r="4336" spans="2:31">
      <c r="B4336" s="37">
        <v>6</v>
      </c>
      <c r="C4336" s="38">
        <v>29</v>
      </c>
      <c r="D4336" s="39">
        <v>19</v>
      </c>
      <c r="E4336" s="17">
        <v>28.9</v>
      </c>
      <c r="F4336" s="17">
        <v>124</v>
      </c>
      <c r="G4336" s="17">
        <v>134</v>
      </c>
      <c r="H4336" s="37">
        <f t="shared" si="1212"/>
        <v>84.02</v>
      </c>
      <c r="I4336" s="37">
        <f>IF(H4336&lt;'Roof Calculator'!$G$8, 1, 0)</f>
        <v>0</v>
      </c>
      <c r="J4336" s="37">
        <f>IF(H4336&gt;='Roof Calculator'!$G$8, 1, 0)</f>
        <v>1</v>
      </c>
      <c r="K4336" s="37">
        <f t="shared" si="1213"/>
        <v>0</v>
      </c>
      <c r="L4336" s="37">
        <f t="shared" si="1214"/>
        <v>84.02</v>
      </c>
      <c r="M4336" s="37">
        <v>0</v>
      </c>
      <c r="N4336" s="37">
        <f t="shared" si="1215"/>
        <v>124</v>
      </c>
      <c r="O4336" s="37">
        <v>0</v>
      </c>
      <c r="P4336" s="37">
        <v>0</v>
      </c>
      <c r="Q4336" s="21">
        <f t="shared" si="1216"/>
        <v>39.790999999999997</v>
      </c>
      <c r="R4336" s="21">
        <f t="shared" si="1225"/>
        <v>180.7499999999938</v>
      </c>
      <c r="S4336" s="21">
        <f t="shared" si="1226"/>
        <v>23.184686256688348</v>
      </c>
      <c r="T4336" s="21">
        <f t="shared" si="1217"/>
        <v>86.147999999999996</v>
      </c>
      <c r="U4336" s="37">
        <f>VLOOKUP(Time_Zone, 'LSTM LookUp'!$B$5:$D$8, 3, FALSE)</f>
        <v>-75</v>
      </c>
      <c r="V4336" s="21">
        <f t="shared" si="1227"/>
        <v>-3.2334249656793044</v>
      </c>
      <c r="W4336" s="21">
        <f t="shared" si="1218"/>
        <v>265.33964375858017</v>
      </c>
      <c r="X4336" s="21">
        <f t="shared" si="1219"/>
        <v>26.072747188937313</v>
      </c>
      <c r="Y4336" s="21">
        <f t="shared" si="1220"/>
        <v>150.07274718893731</v>
      </c>
      <c r="Z4336" s="21">
        <f t="shared" si="1228"/>
        <v>47.570439744393731</v>
      </c>
      <c r="AA4336" s="21">
        <f t="shared" si="1221"/>
        <v>0</v>
      </c>
      <c r="AB4336" s="21">
        <f t="shared" si="1222"/>
        <v>47.570439744393731</v>
      </c>
      <c r="AC4336" s="21">
        <f t="shared" si="1223"/>
        <v>84.02</v>
      </c>
      <c r="AD4336" s="21">
        <f t="shared" si="1229"/>
        <v>47.570439744393731</v>
      </c>
      <c r="AE4336" s="21" t="str">
        <f t="shared" si="1224"/>
        <v>6/29/19:00</v>
      </c>
    </row>
    <row r="4337" spans="2:31">
      <c r="B4337" s="37">
        <v>6</v>
      </c>
      <c r="C4337" s="38">
        <v>29</v>
      </c>
      <c r="D4337" s="39">
        <v>20</v>
      </c>
      <c r="E4337" s="17">
        <v>26.7</v>
      </c>
      <c r="F4337" s="17">
        <v>37</v>
      </c>
      <c r="G4337" s="17">
        <v>66</v>
      </c>
      <c r="H4337" s="37">
        <f t="shared" si="1212"/>
        <v>80.06</v>
      </c>
      <c r="I4337" s="37">
        <f>IF(H4337&lt;'Roof Calculator'!$G$8, 1, 0)</f>
        <v>0</v>
      </c>
      <c r="J4337" s="37">
        <f>IF(H4337&gt;='Roof Calculator'!$G$8, 1, 0)</f>
        <v>1</v>
      </c>
      <c r="K4337" s="37">
        <f t="shared" si="1213"/>
        <v>0</v>
      </c>
      <c r="L4337" s="37">
        <f t="shared" si="1214"/>
        <v>80.06</v>
      </c>
      <c r="M4337" s="37">
        <v>0</v>
      </c>
      <c r="N4337" s="37">
        <f t="shared" si="1215"/>
        <v>37</v>
      </c>
      <c r="O4337" s="37">
        <v>0</v>
      </c>
      <c r="P4337" s="37">
        <v>0</v>
      </c>
      <c r="Q4337" s="21">
        <f t="shared" si="1216"/>
        <v>39.790999999999997</v>
      </c>
      <c r="R4337" s="21">
        <f t="shared" si="1225"/>
        <v>180.79166666666046</v>
      </c>
      <c r="S4337" s="21">
        <f t="shared" si="1226"/>
        <v>23.182086081295196</v>
      </c>
      <c r="T4337" s="21">
        <f t="shared" si="1217"/>
        <v>86.147999999999996</v>
      </c>
      <c r="U4337" s="37">
        <f>VLOOKUP(Time_Zone, 'LSTM LookUp'!$B$5:$D$8, 3, FALSE)</f>
        <v>-75</v>
      </c>
      <c r="V4337" s="21">
        <f t="shared" si="1227"/>
        <v>-3.2414785561079054</v>
      </c>
      <c r="W4337" s="21">
        <f t="shared" si="1218"/>
        <v>280.33763036097298</v>
      </c>
      <c r="X4337" s="21">
        <f t="shared" si="1219"/>
        <v>24.993326203267227</v>
      </c>
      <c r="Y4337" s="21">
        <f t="shared" si="1220"/>
        <v>61.99332620326723</v>
      </c>
      <c r="Z4337" s="21">
        <f t="shared" si="1228"/>
        <v>19.650801654175751</v>
      </c>
      <c r="AA4337" s="21">
        <f t="shared" si="1221"/>
        <v>0</v>
      </c>
      <c r="AB4337" s="21">
        <f t="shared" si="1222"/>
        <v>19.650801654175751</v>
      </c>
      <c r="AC4337" s="21">
        <f t="shared" si="1223"/>
        <v>80.06</v>
      </c>
      <c r="AD4337" s="21">
        <f t="shared" si="1229"/>
        <v>19.650801654175751</v>
      </c>
      <c r="AE4337" s="21" t="str">
        <f t="shared" si="1224"/>
        <v>6/29/20:00</v>
      </c>
    </row>
    <row r="4338" spans="2:31">
      <c r="B4338" s="37">
        <v>6</v>
      </c>
      <c r="C4338" s="38">
        <v>29</v>
      </c>
      <c r="D4338" s="39">
        <v>21</v>
      </c>
      <c r="E4338" s="17">
        <v>25</v>
      </c>
      <c r="F4338" s="17">
        <v>1</v>
      </c>
      <c r="G4338" s="17">
        <v>0</v>
      </c>
      <c r="H4338" s="37">
        <f t="shared" si="1212"/>
        <v>77</v>
      </c>
      <c r="I4338" s="37">
        <f>IF(H4338&lt;'Roof Calculator'!$G$8, 1, 0)</f>
        <v>0</v>
      </c>
      <c r="J4338" s="37">
        <f>IF(H4338&gt;='Roof Calculator'!$G$8, 1, 0)</f>
        <v>1</v>
      </c>
      <c r="K4338" s="37">
        <f t="shared" si="1213"/>
        <v>0</v>
      </c>
      <c r="L4338" s="37">
        <f t="shared" si="1214"/>
        <v>77</v>
      </c>
      <c r="M4338" s="37">
        <v>0</v>
      </c>
      <c r="N4338" s="37">
        <f t="shared" si="1215"/>
        <v>1</v>
      </c>
      <c r="O4338" s="37">
        <v>0</v>
      </c>
      <c r="P4338" s="37">
        <v>0</v>
      </c>
      <c r="Q4338" s="21">
        <f t="shared" si="1216"/>
        <v>39.790999999999997</v>
      </c>
      <c r="R4338" s="21">
        <f t="shared" si="1225"/>
        <v>180.83333333332712</v>
      </c>
      <c r="S4338" s="21">
        <f t="shared" si="1226"/>
        <v>23.179473333993361</v>
      </c>
      <c r="T4338" s="21">
        <f t="shared" si="1217"/>
        <v>86.147999999999996</v>
      </c>
      <c r="U4338" s="37">
        <f>VLOOKUP(Time_Zone, 'LSTM LookUp'!$B$5:$D$8, 3, FALSE)</f>
        <v>-75</v>
      </c>
      <c r="V4338" s="21">
        <f t="shared" si="1227"/>
        <v>-3.2495260635098191</v>
      </c>
      <c r="W4338" s="21">
        <f t="shared" si="1218"/>
        <v>295.33561848412251</v>
      </c>
      <c r="X4338" s="21">
        <f t="shared" si="1219"/>
        <v>0</v>
      </c>
      <c r="Y4338" s="21">
        <f t="shared" si="1220"/>
        <v>1</v>
      </c>
      <c r="Z4338" s="21">
        <f t="shared" si="1228"/>
        <v>0.31698253437383872</v>
      </c>
      <c r="AA4338" s="21">
        <f t="shared" si="1221"/>
        <v>0</v>
      </c>
      <c r="AB4338" s="21">
        <f t="shared" si="1222"/>
        <v>0.31698253437383872</v>
      </c>
      <c r="AC4338" s="21">
        <f t="shared" si="1223"/>
        <v>77</v>
      </c>
      <c r="AD4338" s="21">
        <f t="shared" si="1229"/>
        <v>0.31698253437383872</v>
      </c>
      <c r="AE4338" s="21" t="str">
        <f t="shared" si="1224"/>
        <v>6/29/21:00</v>
      </c>
    </row>
    <row r="4339" spans="2:31">
      <c r="B4339" s="37">
        <v>6</v>
      </c>
      <c r="C4339" s="38">
        <v>29</v>
      </c>
      <c r="D4339" s="39">
        <v>22</v>
      </c>
      <c r="E4339" s="17">
        <v>23.9</v>
      </c>
      <c r="F4339" s="17">
        <v>0</v>
      </c>
      <c r="G4339" s="17">
        <v>0</v>
      </c>
      <c r="H4339" s="37">
        <f t="shared" si="1212"/>
        <v>75.02</v>
      </c>
      <c r="I4339" s="37">
        <f>IF(H4339&lt;'Roof Calculator'!$G$8, 1, 0)</f>
        <v>0</v>
      </c>
      <c r="J4339" s="37">
        <f>IF(H4339&gt;='Roof Calculator'!$G$8, 1, 0)</f>
        <v>1</v>
      </c>
      <c r="K4339" s="37">
        <f t="shared" si="1213"/>
        <v>0</v>
      </c>
      <c r="L4339" s="37">
        <f t="shared" si="1214"/>
        <v>75.02</v>
      </c>
      <c r="M4339" s="37">
        <v>0</v>
      </c>
      <c r="N4339" s="37">
        <f t="shared" si="1215"/>
        <v>0</v>
      </c>
      <c r="O4339" s="37">
        <v>0</v>
      </c>
      <c r="P4339" s="37">
        <v>0</v>
      </c>
      <c r="Q4339" s="21">
        <f t="shared" si="1216"/>
        <v>39.790999999999997</v>
      </c>
      <c r="R4339" s="21">
        <f t="shared" si="1225"/>
        <v>180.87499999999378</v>
      </c>
      <c r="S4339" s="21">
        <f t="shared" si="1226"/>
        <v>23.176848016857935</v>
      </c>
      <c r="T4339" s="21">
        <f t="shared" si="1217"/>
        <v>86.147999999999996</v>
      </c>
      <c r="U4339" s="37">
        <f>VLOOKUP(Time_Zone, 'LSTM LookUp'!$B$5:$D$8, 3, FALSE)</f>
        <v>-75</v>
      </c>
      <c r="V4339" s="21">
        <f t="shared" si="1227"/>
        <v>-3.2575674628353775</v>
      </c>
      <c r="W4339" s="21">
        <f t="shared" si="1218"/>
        <v>310.33360813429113</v>
      </c>
      <c r="X4339" s="21">
        <f t="shared" si="1219"/>
        <v>0</v>
      </c>
      <c r="Y4339" s="21">
        <f t="shared" si="1220"/>
        <v>0</v>
      </c>
      <c r="Z4339" s="21">
        <f t="shared" si="1228"/>
        <v>0</v>
      </c>
      <c r="AA4339" s="21">
        <f t="shared" si="1221"/>
        <v>0</v>
      </c>
      <c r="AB4339" s="21">
        <f t="shared" si="1222"/>
        <v>0</v>
      </c>
      <c r="AC4339" s="21">
        <f t="shared" si="1223"/>
        <v>75.02</v>
      </c>
      <c r="AD4339" s="21">
        <f t="shared" si="1229"/>
        <v>0</v>
      </c>
      <c r="AE4339" s="21" t="str">
        <f t="shared" si="1224"/>
        <v>6/29/22:00</v>
      </c>
    </row>
    <row r="4340" spans="2:31">
      <c r="B4340" s="37">
        <v>6</v>
      </c>
      <c r="C4340" s="38">
        <v>29</v>
      </c>
      <c r="D4340" s="39">
        <v>23</v>
      </c>
      <c r="E4340" s="17">
        <v>23.3</v>
      </c>
      <c r="F4340" s="17">
        <v>0</v>
      </c>
      <c r="G4340" s="17">
        <v>0</v>
      </c>
      <c r="H4340" s="37">
        <f t="shared" si="1212"/>
        <v>73.94</v>
      </c>
      <c r="I4340" s="37">
        <f>IF(H4340&lt;'Roof Calculator'!$G$8, 1, 0)</f>
        <v>0</v>
      </c>
      <c r="J4340" s="37">
        <f>IF(H4340&gt;='Roof Calculator'!$G$8, 1, 0)</f>
        <v>1</v>
      </c>
      <c r="K4340" s="37">
        <f t="shared" si="1213"/>
        <v>0</v>
      </c>
      <c r="L4340" s="37">
        <f t="shared" si="1214"/>
        <v>73.94</v>
      </c>
      <c r="M4340" s="37">
        <v>0</v>
      </c>
      <c r="N4340" s="37">
        <f t="shared" si="1215"/>
        <v>0</v>
      </c>
      <c r="O4340" s="37">
        <v>0</v>
      </c>
      <c r="P4340" s="37">
        <v>0</v>
      </c>
      <c r="Q4340" s="21">
        <f t="shared" si="1216"/>
        <v>39.790999999999997</v>
      </c>
      <c r="R4340" s="21">
        <f t="shared" si="1225"/>
        <v>180.91666666666043</v>
      </c>
      <c r="S4340" s="21">
        <f t="shared" si="1226"/>
        <v>23.17421013197378</v>
      </c>
      <c r="T4340" s="21">
        <f t="shared" si="1217"/>
        <v>86.147999999999996</v>
      </c>
      <c r="U4340" s="37">
        <f>VLOOKUP(Time_Zone, 'LSTM LookUp'!$B$5:$D$8, 3, FALSE)</f>
        <v>-75</v>
      </c>
      <c r="V4340" s="21">
        <f t="shared" si="1227"/>
        <v>-3.2656027290471528</v>
      </c>
      <c r="W4340" s="21">
        <f t="shared" si="1218"/>
        <v>325.33159931773821</v>
      </c>
      <c r="X4340" s="21">
        <f t="shared" si="1219"/>
        <v>0</v>
      </c>
      <c r="Y4340" s="21">
        <f t="shared" si="1220"/>
        <v>0</v>
      </c>
      <c r="Z4340" s="21">
        <f t="shared" si="1228"/>
        <v>0</v>
      </c>
      <c r="AA4340" s="21">
        <f t="shared" si="1221"/>
        <v>0</v>
      </c>
      <c r="AB4340" s="21">
        <f t="shared" si="1222"/>
        <v>0</v>
      </c>
      <c r="AC4340" s="21">
        <f t="shared" si="1223"/>
        <v>73.94</v>
      </c>
      <c r="AD4340" s="21">
        <f t="shared" si="1229"/>
        <v>0</v>
      </c>
      <c r="AE4340" s="21" t="str">
        <f t="shared" si="1224"/>
        <v>6/29/23:00</v>
      </c>
    </row>
    <row r="4341" spans="2:31">
      <c r="B4341" s="37">
        <v>6</v>
      </c>
      <c r="C4341" s="38">
        <v>29</v>
      </c>
      <c r="D4341" s="39">
        <v>24</v>
      </c>
      <c r="E4341" s="17">
        <v>22.8</v>
      </c>
      <c r="F4341" s="17">
        <v>0</v>
      </c>
      <c r="G4341" s="17">
        <v>0</v>
      </c>
      <c r="H4341" s="37">
        <f t="shared" si="1212"/>
        <v>73.040000000000006</v>
      </c>
      <c r="I4341" s="37">
        <f>IF(H4341&lt;'Roof Calculator'!$G$8, 1, 0)</f>
        <v>0</v>
      </c>
      <c r="J4341" s="37">
        <f>IF(H4341&gt;='Roof Calculator'!$G$8, 1, 0)</f>
        <v>1</v>
      </c>
      <c r="K4341" s="37">
        <f t="shared" si="1213"/>
        <v>0</v>
      </c>
      <c r="L4341" s="37">
        <f t="shared" si="1214"/>
        <v>73.040000000000006</v>
      </c>
      <c r="M4341" s="37">
        <v>0</v>
      </c>
      <c r="N4341" s="37">
        <f t="shared" si="1215"/>
        <v>0</v>
      </c>
      <c r="O4341" s="37">
        <v>0</v>
      </c>
      <c r="P4341" s="37">
        <v>0</v>
      </c>
      <c r="Q4341" s="21">
        <f t="shared" si="1216"/>
        <v>39.790999999999997</v>
      </c>
      <c r="R4341" s="21">
        <f t="shared" si="1225"/>
        <v>180.95833333332709</v>
      </c>
      <c r="S4341" s="21">
        <f t="shared" si="1226"/>
        <v>23.171559681435422</v>
      </c>
      <c r="T4341" s="21">
        <f t="shared" si="1217"/>
        <v>86.147999999999996</v>
      </c>
      <c r="U4341" s="37">
        <f>VLOOKUP(Time_Zone, 'LSTM LookUp'!$B$5:$D$8, 3, FALSE)</f>
        <v>-75</v>
      </c>
      <c r="V4341" s="21">
        <f t="shared" si="1227"/>
        <v>-3.273631837120063</v>
      </c>
      <c r="W4341" s="21">
        <f t="shared" si="1218"/>
        <v>340.32959204071994</v>
      </c>
      <c r="X4341" s="21">
        <f t="shared" si="1219"/>
        <v>0</v>
      </c>
      <c r="Y4341" s="21">
        <f t="shared" si="1220"/>
        <v>0</v>
      </c>
      <c r="Z4341" s="21">
        <f t="shared" si="1228"/>
        <v>0</v>
      </c>
      <c r="AA4341" s="21">
        <f t="shared" si="1221"/>
        <v>0</v>
      </c>
      <c r="AB4341" s="21">
        <f t="shared" si="1222"/>
        <v>0</v>
      </c>
      <c r="AC4341" s="21">
        <f t="shared" si="1223"/>
        <v>73.040000000000006</v>
      </c>
      <c r="AD4341" s="21">
        <f t="shared" si="1229"/>
        <v>0</v>
      </c>
      <c r="AE4341" s="21" t="str">
        <f t="shared" si="1224"/>
        <v>6/29/24:00</v>
      </c>
    </row>
    <row r="4342" spans="2:31">
      <c r="B4342" s="37">
        <v>6</v>
      </c>
      <c r="C4342" s="38">
        <v>30</v>
      </c>
      <c r="D4342" s="39">
        <v>1</v>
      </c>
      <c r="E4342" s="17">
        <v>20.6</v>
      </c>
      <c r="F4342" s="17">
        <v>0</v>
      </c>
      <c r="G4342" s="17">
        <v>0</v>
      </c>
      <c r="H4342" s="37">
        <f t="shared" si="1212"/>
        <v>69.08</v>
      </c>
      <c r="I4342" s="37">
        <f>IF(H4342&lt;'Roof Calculator'!$G$8, 1, 0)</f>
        <v>0</v>
      </c>
      <c r="J4342" s="37">
        <f>IF(H4342&gt;='Roof Calculator'!$G$8, 1, 0)</f>
        <v>1</v>
      </c>
      <c r="K4342" s="37">
        <f t="shared" si="1213"/>
        <v>0</v>
      </c>
      <c r="L4342" s="37">
        <f t="shared" si="1214"/>
        <v>69.08</v>
      </c>
      <c r="M4342" s="37">
        <v>0</v>
      </c>
      <c r="N4342" s="37">
        <f t="shared" si="1215"/>
        <v>0</v>
      </c>
      <c r="O4342" s="37">
        <v>0</v>
      </c>
      <c r="P4342" s="37">
        <v>0</v>
      </c>
      <c r="Q4342" s="21">
        <f t="shared" si="1216"/>
        <v>39.790999999999997</v>
      </c>
      <c r="R4342" s="21">
        <f t="shared" si="1225"/>
        <v>180.99999999999375</v>
      </c>
      <c r="S4342" s="21">
        <f t="shared" si="1226"/>
        <v>23.168896667347102</v>
      </c>
      <c r="T4342" s="21">
        <f t="shared" si="1217"/>
        <v>86.147999999999996</v>
      </c>
      <c r="U4342" s="37">
        <f>VLOOKUP(Time_Zone, 'LSTM LookUp'!$B$5:$D$8, 3, FALSE)</f>
        <v>-75</v>
      </c>
      <c r="V4342" s="21">
        <f t="shared" si="1227"/>
        <v>-3.2816547620414172</v>
      </c>
      <c r="W4342" s="21">
        <f t="shared" si="1218"/>
        <v>-4.6724136905103464</v>
      </c>
      <c r="X4342" s="21">
        <f t="shared" si="1219"/>
        <v>0</v>
      </c>
      <c r="Y4342" s="21">
        <f t="shared" si="1220"/>
        <v>0</v>
      </c>
      <c r="Z4342" s="21">
        <f t="shared" si="1228"/>
        <v>0</v>
      </c>
      <c r="AA4342" s="21">
        <f t="shared" si="1221"/>
        <v>0</v>
      </c>
      <c r="AB4342" s="21">
        <f t="shared" si="1222"/>
        <v>0</v>
      </c>
      <c r="AC4342" s="21">
        <f t="shared" si="1223"/>
        <v>69.08</v>
      </c>
      <c r="AD4342" s="21">
        <f t="shared" si="1229"/>
        <v>0</v>
      </c>
      <c r="AE4342" s="21" t="str">
        <f t="shared" si="1224"/>
        <v>6/30/1:00</v>
      </c>
    </row>
    <row r="4343" spans="2:31">
      <c r="B4343" s="37">
        <v>6</v>
      </c>
      <c r="C4343" s="38">
        <v>30</v>
      </c>
      <c r="D4343" s="39">
        <v>2</v>
      </c>
      <c r="E4343" s="17">
        <v>22.2</v>
      </c>
      <c r="F4343" s="17">
        <v>0</v>
      </c>
      <c r="G4343" s="17">
        <v>0</v>
      </c>
      <c r="H4343" s="37">
        <f t="shared" si="1212"/>
        <v>71.959999999999994</v>
      </c>
      <c r="I4343" s="37">
        <f>IF(H4343&lt;'Roof Calculator'!$G$8, 1, 0)</f>
        <v>0</v>
      </c>
      <c r="J4343" s="37">
        <f>IF(H4343&gt;='Roof Calculator'!$G$8, 1, 0)</f>
        <v>1</v>
      </c>
      <c r="K4343" s="37">
        <f t="shared" si="1213"/>
        <v>0</v>
      </c>
      <c r="L4343" s="37">
        <f t="shared" si="1214"/>
        <v>71.959999999999994</v>
      </c>
      <c r="M4343" s="37">
        <v>0</v>
      </c>
      <c r="N4343" s="37">
        <f t="shared" si="1215"/>
        <v>0</v>
      </c>
      <c r="O4343" s="37">
        <v>0</v>
      </c>
      <c r="P4343" s="37">
        <v>0</v>
      </c>
      <c r="Q4343" s="21">
        <f t="shared" si="1216"/>
        <v>39.790999999999997</v>
      </c>
      <c r="R4343" s="21">
        <f t="shared" si="1225"/>
        <v>181.0416666666604</v>
      </c>
      <c r="S4343" s="21">
        <f t="shared" si="1226"/>
        <v>23.166221091822774</v>
      </c>
      <c r="T4343" s="21">
        <f t="shared" si="1217"/>
        <v>86.147999999999996</v>
      </c>
      <c r="U4343" s="37">
        <f>VLOOKUP(Time_Zone, 'LSTM LookUp'!$B$5:$D$8, 3, FALSE)</f>
        <v>-75</v>
      </c>
      <c r="V4343" s="21">
        <f t="shared" si="1227"/>
        <v>-3.2896714788109476</v>
      </c>
      <c r="W4343" s="21">
        <f t="shared" si="1218"/>
        <v>10.325582130297262</v>
      </c>
      <c r="X4343" s="21">
        <f t="shared" si="1219"/>
        <v>0</v>
      </c>
      <c r="Y4343" s="21">
        <f t="shared" si="1220"/>
        <v>0</v>
      </c>
      <c r="Z4343" s="21">
        <f t="shared" si="1228"/>
        <v>0</v>
      </c>
      <c r="AA4343" s="21">
        <f t="shared" si="1221"/>
        <v>0</v>
      </c>
      <c r="AB4343" s="21">
        <f t="shared" si="1222"/>
        <v>0</v>
      </c>
      <c r="AC4343" s="21">
        <f t="shared" si="1223"/>
        <v>71.959999999999994</v>
      </c>
      <c r="AD4343" s="21">
        <f t="shared" si="1229"/>
        <v>0</v>
      </c>
      <c r="AE4343" s="21" t="str">
        <f t="shared" si="1224"/>
        <v>6/30/2:00</v>
      </c>
    </row>
    <row r="4344" spans="2:31">
      <c r="B4344" s="37">
        <v>6</v>
      </c>
      <c r="C4344" s="38">
        <v>30</v>
      </c>
      <c r="D4344" s="39">
        <v>3</v>
      </c>
      <c r="E4344" s="17">
        <v>22.2</v>
      </c>
      <c r="F4344" s="17">
        <v>0</v>
      </c>
      <c r="G4344" s="17">
        <v>0</v>
      </c>
      <c r="H4344" s="37">
        <f t="shared" si="1212"/>
        <v>71.959999999999994</v>
      </c>
      <c r="I4344" s="37">
        <f>IF(H4344&lt;'Roof Calculator'!$G$8, 1, 0)</f>
        <v>0</v>
      </c>
      <c r="J4344" s="37">
        <f>IF(H4344&gt;='Roof Calculator'!$G$8, 1, 0)</f>
        <v>1</v>
      </c>
      <c r="K4344" s="37">
        <f t="shared" si="1213"/>
        <v>0</v>
      </c>
      <c r="L4344" s="37">
        <f t="shared" si="1214"/>
        <v>71.959999999999994</v>
      </c>
      <c r="M4344" s="37">
        <v>0</v>
      </c>
      <c r="N4344" s="37">
        <f t="shared" si="1215"/>
        <v>0</v>
      </c>
      <c r="O4344" s="37">
        <v>0</v>
      </c>
      <c r="P4344" s="37">
        <v>0</v>
      </c>
      <c r="Q4344" s="21">
        <f t="shared" si="1216"/>
        <v>39.790999999999997</v>
      </c>
      <c r="R4344" s="21">
        <f t="shared" si="1225"/>
        <v>181.08333333332706</v>
      </c>
      <c r="S4344" s="21">
        <f t="shared" si="1226"/>
        <v>23.163532956986053</v>
      </c>
      <c r="T4344" s="21">
        <f t="shared" si="1217"/>
        <v>86.147999999999996</v>
      </c>
      <c r="U4344" s="37">
        <f>VLOOKUP(Time_Zone, 'LSTM LookUp'!$B$5:$D$8, 3, FALSE)</f>
        <v>-75</v>
      </c>
      <c r="V4344" s="21">
        <f t="shared" si="1227"/>
        <v>-3.2976819624408908</v>
      </c>
      <c r="W4344" s="21">
        <f t="shared" si="1218"/>
        <v>25.323579509389759</v>
      </c>
      <c r="X4344" s="21">
        <f t="shared" si="1219"/>
        <v>0</v>
      </c>
      <c r="Y4344" s="21">
        <f t="shared" si="1220"/>
        <v>0</v>
      </c>
      <c r="Z4344" s="21">
        <f t="shared" si="1228"/>
        <v>0</v>
      </c>
      <c r="AA4344" s="21">
        <f t="shared" si="1221"/>
        <v>0</v>
      </c>
      <c r="AB4344" s="21">
        <f t="shared" si="1222"/>
        <v>0</v>
      </c>
      <c r="AC4344" s="21">
        <f t="shared" si="1223"/>
        <v>71.959999999999994</v>
      </c>
      <c r="AD4344" s="21">
        <f t="shared" si="1229"/>
        <v>0</v>
      </c>
      <c r="AE4344" s="21" t="str">
        <f t="shared" si="1224"/>
        <v>6/30/3:00</v>
      </c>
    </row>
    <row r="4345" spans="2:31">
      <c r="B4345" s="37">
        <v>6</v>
      </c>
      <c r="C4345" s="38">
        <v>30</v>
      </c>
      <c r="D4345" s="39">
        <v>4</v>
      </c>
      <c r="E4345" s="17">
        <v>22.2</v>
      </c>
      <c r="F4345" s="17">
        <v>0</v>
      </c>
      <c r="G4345" s="17">
        <v>0</v>
      </c>
      <c r="H4345" s="37">
        <f t="shared" si="1212"/>
        <v>71.959999999999994</v>
      </c>
      <c r="I4345" s="37">
        <f>IF(H4345&lt;'Roof Calculator'!$G$8, 1, 0)</f>
        <v>0</v>
      </c>
      <c r="J4345" s="37">
        <f>IF(H4345&gt;='Roof Calculator'!$G$8, 1, 0)</f>
        <v>1</v>
      </c>
      <c r="K4345" s="37">
        <f t="shared" si="1213"/>
        <v>0</v>
      </c>
      <c r="L4345" s="37">
        <f t="shared" si="1214"/>
        <v>71.959999999999994</v>
      </c>
      <c r="M4345" s="37">
        <v>0</v>
      </c>
      <c r="N4345" s="37">
        <f t="shared" si="1215"/>
        <v>0</v>
      </c>
      <c r="O4345" s="37">
        <v>0</v>
      </c>
      <c r="P4345" s="37">
        <v>0</v>
      </c>
      <c r="Q4345" s="21">
        <f t="shared" si="1216"/>
        <v>39.790999999999997</v>
      </c>
      <c r="R4345" s="21">
        <f t="shared" si="1225"/>
        <v>181.12499999999372</v>
      </c>
      <c r="S4345" s="21">
        <f t="shared" si="1226"/>
        <v>23.160832264970281</v>
      </c>
      <c r="T4345" s="21">
        <f t="shared" si="1217"/>
        <v>86.147999999999996</v>
      </c>
      <c r="U4345" s="37">
        <f>VLOOKUP(Time_Zone, 'LSTM LookUp'!$B$5:$D$8, 3, FALSE)</f>
        <v>-75</v>
      </c>
      <c r="V4345" s="21">
        <f t="shared" si="1227"/>
        <v>-3.305686187956022</v>
      </c>
      <c r="W4345" s="21">
        <f t="shared" si="1218"/>
        <v>40.321578453011</v>
      </c>
      <c r="X4345" s="21">
        <f t="shared" si="1219"/>
        <v>0</v>
      </c>
      <c r="Y4345" s="21">
        <f t="shared" si="1220"/>
        <v>0</v>
      </c>
      <c r="Z4345" s="21">
        <f t="shared" si="1228"/>
        <v>0</v>
      </c>
      <c r="AA4345" s="21">
        <f t="shared" si="1221"/>
        <v>0</v>
      </c>
      <c r="AB4345" s="21">
        <f t="shared" si="1222"/>
        <v>0</v>
      </c>
      <c r="AC4345" s="21">
        <f t="shared" si="1223"/>
        <v>71.959999999999994</v>
      </c>
      <c r="AD4345" s="21">
        <f t="shared" si="1229"/>
        <v>0</v>
      </c>
      <c r="AE4345" s="21" t="str">
        <f t="shared" si="1224"/>
        <v>6/30/4:00</v>
      </c>
    </row>
    <row r="4346" spans="2:31">
      <c r="B4346" s="37">
        <v>6</v>
      </c>
      <c r="C4346" s="38">
        <v>30</v>
      </c>
      <c r="D4346" s="39">
        <v>5</v>
      </c>
      <c r="E4346" s="17">
        <v>21.1</v>
      </c>
      <c r="F4346" s="17">
        <v>0</v>
      </c>
      <c r="G4346" s="17">
        <v>0</v>
      </c>
      <c r="H4346" s="37">
        <f t="shared" si="1212"/>
        <v>69.98</v>
      </c>
      <c r="I4346" s="37">
        <f>IF(H4346&lt;'Roof Calculator'!$G$8, 1, 0)</f>
        <v>0</v>
      </c>
      <c r="J4346" s="37">
        <f>IF(H4346&gt;='Roof Calculator'!$G$8, 1, 0)</f>
        <v>1</v>
      </c>
      <c r="K4346" s="37">
        <f t="shared" si="1213"/>
        <v>0</v>
      </c>
      <c r="L4346" s="37">
        <f t="shared" si="1214"/>
        <v>69.98</v>
      </c>
      <c r="M4346" s="37">
        <v>0</v>
      </c>
      <c r="N4346" s="37">
        <f t="shared" si="1215"/>
        <v>0</v>
      </c>
      <c r="O4346" s="37">
        <v>0</v>
      </c>
      <c r="P4346" s="37">
        <v>0</v>
      </c>
      <c r="Q4346" s="21">
        <f t="shared" si="1216"/>
        <v>39.790999999999997</v>
      </c>
      <c r="R4346" s="21">
        <f t="shared" si="1225"/>
        <v>181.16666666666038</v>
      </c>
      <c r="S4346" s="21">
        <f t="shared" si="1226"/>
        <v>23.158119017918462</v>
      </c>
      <c r="T4346" s="21">
        <f t="shared" si="1217"/>
        <v>86.147999999999996</v>
      </c>
      <c r="U4346" s="37">
        <f>VLOOKUP(Time_Zone, 'LSTM LookUp'!$B$5:$D$8, 3, FALSE)</f>
        <v>-75</v>
      </c>
      <c r="V4346" s="21">
        <f t="shared" si="1227"/>
        <v>-3.3136841303937477</v>
      </c>
      <c r="W4346" s="21">
        <f t="shared" si="1218"/>
        <v>55.31957896740154</v>
      </c>
      <c r="X4346" s="21">
        <f t="shared" si="1219"/>
        <v>0</v>
      </c>
      <c r="Y4346" s="21">
        <f t="shared" si="1220"/>
        <v>0</v>
      </c>
      <c r="Z4346" s="21">
        <f t="shared" si="1228"/>
        <v>0</v>
      </c>
      <c r="AA4346" s="21">
        <f t="shared" si="1221"/>
        <v>0</v>
      </c>
      <c r="AB4346" s="21">
        <f t="shared" si="1222"/>
        <v>0</v>
      </c>
      <c r="AC4346" s="21">
        <f t="shared" si="1223"/>
        <v>69.98</v>
      </c>
      <c r="AD4346" s="21">
        <f t="shared" si="1229"/>
        <v>0</v>
      </c>
      <c r="AE4346" s="21" t="str">
        <f t="shared" si="1224"/>
        <v>6/30/5:00</v>
      </c>
    </row>
    <row r="4347" spans="2:31">
      <c r="B4347" s="37">
        <v>6</v>
      </c>
      <c r="C4347" s="38">
        <v>30</v>
      </c>
      <c r="D4347" s="39">
        <v>6</v>
      </c>
      <c r="E4347" s="17">
        <v>20.6</v>
      </c>
      <c r="F4347" s="17">
        <v>11</v>
      </c>
      <c r="G4347" s="17">
        <v>0</v>
      </c>
      <c r="H4347" s="37">
        <f t="shared" si="1212"/>
        <v>69.08</v>
      </c>
      <c r="I4347" s="37">
        <f>IF(H4347&lt;'Roof Calculator'!$G$8, 1, 0)</f>
        <v>0</v>
      </c>
      <c r="J4347" s="37">
        <f>IF(H4347&gt;='Roof Calculator'!$G$8, 1, 0)</f>
        <v>1</v>
      </c>
      <c r="K4347" s="37">
        <f t="shared" si="1213"/>
        <v>0</v>
      </c>
      <c r="L4347" s="37">
        <f t="shared" si="1214"/>
        <v>69.08</v>
      </c>
      <c r="M4347" s="37">
        <v>0</v>
      </c>
      <c r="N4347" s="37">
        <f t="shared" si="1215"/>
        <v>11</v>
      </c>
      <c r="O4347" s="37">
        <v>0</v>
      </c>
      <c r="P4347" s="37">
        <v>0</v>
      </c>
      <c r="Q4347" s="21">
        <f t="shared" si="1216"/>
        <v>39.790999999999997</v>
      </c>
      <c r="R4347" s="21">
        <f t="shared" si="1225"/>
        <v>181.20833333332703</v>
      </c>
      <c r="S4347" s="21">
        <f t="shared" si="1226"/>
        <v>23.155393217983267</v>
      </c>
      <c r="T4347" s="21">
        <f t="shared" si="1217"/>
        <v>86.147999999999996</v>
      </c>
      <c r="U4347" s="37">
        <f>VLOOKUP(Time_Zone, 'LSTM LookUp'!$B$5:$D$8, 3, FALSE)</f>
        <v>-75</v>
      </c>
      <c r="V4347" s="21">
        <f t="shared" si="1227"/>
        <v>-3.3216757648041044</v>
      </c>
      <c r="W4347" s="21">
        <f t="shared" si="1218"/>
        <v>70.317581058798993</v>
      </c>
      <c r="X4347" s="21">
        <f t="shared" si="1219"/>
        <v>0</v>
      </c>
      <c r="Y4347" s="21">
        <f t="shared" si="1220"/>
        <v>11</v>
      </c>
      <c r="Z4347" s="21">
        <f t="shared" si="1228"/>
        <v>3.4868078781122258</v>
      </c>
      <c r="AA4347" s="21">
        <f t="shared" si="1221"/>
        <v>0</v>
      </c>
      <c r="AB4347" s="21">
        <f t="shared" si="1222"/>
        <v>3.4868078781122258</v>
      </c>
      <c r="AC4347" s="21">
        <f t="shared" si="1223"/>
        <v>69.08</v>
      </c>
      <c r="AD4347" s="21">
        <f t="shared" si="1229"/>
        <v>3.4868078781122258</v>
      </c>
      <c r="AE4347" s="21" t="str">
        <f t="shared" si="1224"/>
        <v>6/30/6:00</v>
      </c>
    </row>
    <row r="4348" spans="2:31">
      <c r="B4348" s="37">
        <v>6</v>
      </c>
      <c r="C4348" s="38">
        <v>30</v>
      </c>
      <c r="D4348" s="39">
        <v>7</v>
      </c>
      <c r="E4348" s="17">
        <v>21.1</v>
      </c>
      <c r="F4348" s="17">
        <v>59</v>
      </c>
      <c r="G4348" s="17">
        <v>3</v>
      </c>
      <c r="H4348" s="37">
        <f t="shared" si="1212"/>
        <v>69.98</v>
      </c>
      <c r="I4348" s="37">
        <f>IF(H4348&lt;'Roof Calculator'!$G$8, 1, 0)</f>
        <v>0</v>
      </c>
      <c r="J4348" s="37">
        <f>IF(H4348&gt;='Roof Calculator'!$G$8, 1, 0)</f>
        <v>1</v>
      </c>
      <c r="K4348" s="37">
        <f t="shared" si="1213"/>
        <v>0</v>
      </c>
      <c r="L4348" s="37">
        <f t="shared" si="1214"/>
        <v>69.98</v>
      </c>
      <c r="M4348" s="37">
        <v>0</v>
      </c>
      <c r="N4348" s="37">
        <f t="shared" si="1215"/>
        <v>59</v>
      </c>
      <c r="O4348" s="37">
        <v>0</v>
      </c>
      <c r="P4348" s="37">
        <v>0</v>
      </c>
      <c r="Q4348" s="21">
        <f t="shared" si="1216"/>
        <v>39.790999999999997</v>
      </c>
      <c r="R4348" s="21">
        <f t="shared" si="1225"/>
        <v>181.24999999999369</v>
      </c>
      <c r="S4348" s="21">
        <f t="shared" si="1226"/>
        <v>23.152654867327051</v>
      </c>
      <c r="T4348" s="21">
        <f t="shared" si="1217"/>
        <v>86.147999999999996</v>
      </c>
      <c r="U4348" s="37">
        <f>VLOOKUP(Time_Zone, 'LSTM LookUp'!$B$5:$D$8, 3, FALSE)</f>
        <v>-75</v>
      </c>
      <c r="V4348" s="21">
        <f t="shared" si="1227"/>
        <v>-3.3296610662498694</v>
      </c>
      <c r="W4348" s="21">
        <f t="shared" si="1218"/>
        <v>85.315584733437532</v>
      </c>
      <c r="X4348" s="21">
        <f t="shared" si="1219"/>
        <v>0.92799079119454486</v>
      </c>
      <c r="Y4348" s="21">
        <f t="shared" si="1220"/>
        <v>59.927990791194546</v>
      </c>
      <c r="Z4348" s="21">
        <f t="shared" si="1228"/>
        <v>18.996126400924915</v>
      </c>
      <c r="AA4348" s="21">
        <f t="shared" si="1221"/>
        <v>0</v>
      </c>
      <c r="AB4348" s="21">
        <f t="shared" si="1222"/>
        <v>18.996126400924915</v>
      </c>
      <c r="AC4348" s="21">
        <f t="shared" si="1223"/>
        <v>69.98</v>
      </c>
      <c r="AD4348" s="21">
        <f t="shared" si="1229"/>
        <v>18.996126400924915</v>
      </c>
      <c r="AE4348" s="21" t="str">
        <f t="shared" si="1224"/>
        <v>6/30/7:00</v>
      </c>
    </row>
    <row r="4349" spans="2:31">
      <c r="B4349" s="37">
        <v>6</v>
      </c>
      <c r="C4349" s="38">
        <v>30</v>
      </c>
      <c r="D4349" s="39">
        <v>8</v>
      </c>
      <c r="E4349" s="17">
        <v>21.1</v>
      </c>
      <c r="F4349" s="17">
        <v>125</v>
      </c>
      <c r="G4349" s="17">
        <v>1</v>
      </c>
      <c r="H4349" s="37">
        <f t="shared" si="1212"/>
        <v>69.98</v>
      </c>
      <c r="I4349" s="37">
        <f>IF(H4349&lt;'Roof Calculator'!$G$8, 1, 0)</f>
        <v>0</v>
      </c>
      <c r="J4349" s="37">
        <f>IF(H4349&gt;='Roof Calculator'!$G$8, 1, 0)</f>
        <v>1</v>
      </c>
      <c r="K4349" s="37">
        <f t="shared" si="1213"/>
        <v>0</v>
      </c>
      <c r="L4349" s="37">
        <f t="shared" si="1214"/>
        <v>69.98</v>
      </c>
      <c r="M4349" s="37">
        <v>0</v>
      </c>
      <c r="N4349" s="37">
        <f t="shared" si="1215"/>
        <v>125</v>
      </c>
      <c r="O4349" s="37">
        <v>0</v>
      </c>
      <c r="P4349" s="37">
        <v>0</v>
      </c>
      <c r="Q4349" s="21">
        <f t="shared" si="1216"/>
        <v>39.790999999999997</v>
      </c>
      <c r="R4349" s="21">
        <f t="shared" si="1225"/>
        <v>181.29166666666035</v>
      </c>
      <c r="S4349" s="21">
        <f t="shared" si="1226"/>
        <v>23.149903968121837</v>
      </c>
      <c r="T4349" s="21">
        <f t="shared" si="1217"/>
        <v>86.147999999999996</v>
      </c>
      <c r="U4349" s="37">
        <f>VLOOKUP(Time_Zone, 'LSTM LookUp'!$B$5:$D$8, 3, FALSE)</f>
        <v>-75</v>
      </c>
      <c r="V4349" s="21">
        <f t="shared" si="1227"/>
        <v>-3.3376400098065924</v>
      </c>
      <c r="W4349" s="21">
        <f t="shared" si="1218"/>
        <v>100.31358999754832</v>
      </c>
      <c r="X4349" s="21">
        <f t="shared" si="1219"/>
        <v>0.12511305350406152</v>
      </c>
      <c r="Y4349" s="21">
        <f t="shared" si="1220"/>
        <v>125.12511305350407</v>
      </c>
      <c r="Z4349" s="21">
        <f t="shared" si="1228"/>
        <v>39.662475449512812</v>
      </c>
      <c r="AA4349" s="21">
        <f t="shared" si="1221"/>
        <v>0</v>
      </c>
      <c r="AB4349" s="21">
        <f t="shared" si="1222"/>
        <v>39.662475449512812</v>
      </c>
      <c r="AC4349" s="21">
        <f t="shared" si="1223"/>
        <v>69.98</v>
      </c>
      <c r="AD4349" s="21">
        <f t="shared" si="1229"/>
        <v>39.662475449512812</v>
      </c>
      <c r="AE4349" s="21" t="str">
        <f t="shared" si="1224"/>
        <v>6/30/8:00</v>
      </c>
    </row>
    <row r="4350" spans="2:31">
      <c r="B4350" s="37">
        <v>6</v>
      </c>
      <c r="C4350" s="38">
        <v>30</v>
      </c>
      <c r="D4350" s="39">
        <v>9</v>
      </c>
      <c r="E4350" s="17">
        <v>19.399999999999999</v>
      </c>
      <c r="F4350" s="17">
        <v>150</v>
      </c>
      <c r="G4350" s="17">
        <v>7</v>
      </c>
      <c r="H4350" s="37">
        <f t="shared" si="1212"/>
        <v>66.92</v>
      </c>
      <c r="I4350" s="37">
        <f>IF(H4350&lt;'Roof Calculator'!$G$8, 1, 0)</f>
        <v>0</v>
      </c>
      <c r="J4350" s="37">
        <f>IF(H4350&gt;='Roof Calculator'!$G$8, 1, 0)</f>
        <v>1</v>
      </c>
      <c r="K4350" s="37">
        <f t="shared" si="1213"/>
        <v>0</v>
      </c>
      <c r="L4350" s="37">
        <f t="shared" si="1214"/>
        <v>66.92</v>
      </c>
      <c r="M4350" s="37">
        <v>0</v>
      </c>
      <c r="N4350" s="37">
        <f t="shared" si="1215"/>
        <v>150</v>
      </c>
      <c r="O4350" s="37">
        <v>0</v>
      </c>
      <c r="P4350" s="37">
        <v>0</v>
      </c>
      <c r="Q4350" s="21">
        <f t="shared" si="1216"/>
        <v>39.790999999999997</v>
      </c>
      <c r="R4350" s="21">
        <f t="shared" si="1225"/>
        <v>181.333333333327</v>
      </c>
      <c r="S4350" s="21">
        <f t="shared" si="1226"/>
        <v>23.147140522549282</v>
      </c>
      <c r="T4350" s="21">
        <f t="shared" si="1217"/>
        <v>86.147999999999996</v>
      </c>
      <c r="U4350" s="37">
        <f>VLOOKUP(Time_Zone, 'LSTM LookUp'!$B$5:$D$8, 3, FALSE)</f>
        <v>-75</v>
      </c>
      <c r="V4350" s="21">
        <f t="shared" si="1227"/>
        <v>-3.3456125705626452</v>
      </c>
      <c r="W4350" s="21">
        <f t="shared" si="1218"/>
        <v>115.31159685735932</v>
      </c>
      <c r="X4350" s="21">
        <f t="shared" si="1219"/>
        <v>-0.35345689724695989</v>
      </c>
      <c r="Y4350" s="21">
        <f t="shared" si="1220"/>
        <v>149.64654310275304</v>
      </c>
      <c r="Z4350" s="21">
        <f t="shared" si="1228"/>
        <v>47.435340492994555</v>
      </c>
      <c r="AA4350" s="21">
        <f t="shared" si="1221"/>
        <v>0</v>
      </c>
      <c r="AB4350" s="21">
        <f t="shared" si="1222"/>
        <v>47.435340492994555</v>
      </c>
      <c r="AC4350" s="21">
        <f t="shared" si="1223"/>
        <v>66.92</v>
      </c>
      <c r="AD4350" s="21">
        <f t="shared" si="1229"/>
        <v>47.435340492994555</v>
      </c>
      <c r="AE4350" s="21" t="str">
        <f t="shared" si="1224"/>
        <v>6/30/9:00</v>
      </c>
    </row>
    <row r="4351" spans="2:31">
      <c r="B4351" s="37">
        <v>6</v>
      </c>
      <c r="C4351" s="38">
        <v>30</v>
      </c>
      <c r="D4351" s="39">
        <v>10</v>
      </c>
      <c r="E4351" s="17">
        <v>20.6</v>
      </c>
      <c r="F4351" s="17">
        <v>274</v>
      </c>
      <c r="G4351" s="17">
        <v>3</v>
      </c>
      <c r="H4351" s="37">
        <f t="shared" si="1212"/>
        <v>69.08</v>
      </c>
      <c r="I4351" s="37">
        <f>IF(H4351&lt;'Roof Calculator'!$G$8, 1, 0)</f>
        <v>0</v>
      </c>
      <c r="J4351" s="37">
        <f>IF(H4351&gt;='Roof Calculator'!$G$8, 1, 0)</f>
        <v>1</v>
      </c>
      <c r="K4351" s="37">
        <f t="shared" si="1213"/>
        <v>0</v>
      </c>
      <c r="L4351" s="37">
        <f t="shared" si="1214"/>
        <v>69.08</v>
      </c>
      <c r="M4351" s="37">
        <v>0</v>
      </c>
      <c r="N4351" s="37">
        <f t="shared" si="1215"/>
        <v>274</v>
      </c>
      <c r="O4351" s="37">
        <v>0</v>
      </c>
      <c r="P4351" s="37">
        <v>0</v>
      </c>
      <c r="Q4351" s="21">
        <f t="shared" si="1216"/>
        <v>39.790999999999997</v>
      </c>
      <c r="R4351" s="21">
        <f t="shared" si="1225"/>
        <v>181.37499999999366</v>
      </c>
      <c r="S4351" s="21">
        <f t="shared" si="1226"/>
        <v>23.144364532800733</v>
      </c>
      <c r="T4351" s="21">
        <f t="shared" si="1217"/>
        <v>86.147999999999996</v>
      </c>
      <c r="U4351" s="37">
        <f>VLOOKUP(Time_Zone, 'LSTM LookUp'!$B$5:$D$8, 3, FALSE)</f>
        <v>-75</v>
      </c>
      <c r="V4351" s="21">
        <f t="shared" si="1227"/>
        <v>-3.3535787236192878</v>
      </c>
      <c r="W4351" s="21">
        <f t="shared" si="1218"/>
        <v>130.30960531909517</v>
      </c>
      <c r="X4351" s="21">
        <f t="shared" si="1219"/>
        <v>-0.61658292119930946</v>
      </c>
      <c r="Y4351" s="21">
        <f t="shared" si="1220"/>
        <v>273.38341707880068</v>
      </c>
      <c r="Z4351" s="21">
        <f t="shared" si="1228"/>
        <v>86.657768401418423</v>
      </c>
      <c r="AA4351" s="21">
        <f t="shared" si="1221"/>
        <v>0</v>
      </c>
      <c r="AB4351" s="21">
        <f t="shared" si="1222"/>
        <v>86.657768401418423</v>
      </c>
      <c r="AC4351" s="21">
        <f t="shared" si="1223"/>
        <v>69.08</v>
      </c>
      <c r="AD4351" s="21">
        <f t="shared" si="1229"/>
        <v>86.657768401418423</v>
      </c>
      <c r="AE4351" s="21" t="str">
        <f t="shared" si="1224"/>
        <v>6/30/10:00</v>
      </c>
    </row>
    <row r="4352" spans="2:31">
      <c r="B4352" s="37">
        <v>6</v>
      </c>
      <c r="C4352" s="38">
        <v>30</v>
      </c>
      <c r="D4352" s="39">
        <v>11</v>
      </c>
      <c r="E4352" s="17">
        <v>23.3</v>
      </c>
      <c r="F4352" s="17">
        <v>314</v>
      </c>
      <c r="G4352" s="17">
        <v>0</v>
      </c>
      <c r="H4352" s="37">
        <f t="shared" si="1212"/>
        <v>73.94</v>
      </c>
      <c r="I4352" s="37">
        <f>IF(H4352&lt;'Roof Calculator'!$G$8, 1, 0)</f>
        <v>0</v>
      </c>
      <c r="J4352" s="37">
        <f>IF(H4352&gt;='Roof Calculator'!$G$8, 1, 0)</f>
        <v>1</v>
      </c>
      <c r="K4352" s="37">
        <f t="shared" si="1213"/>
        <v>0</v>
      </c>
      <c r="L4352" s="37">
        <f t="shared" si="1214"/>
        <v>73.94</v>
      </c>
      <c r="M4352" s="37">
        <v>0</v>
      </c>
      <c r="N4352" s="37">
        <f t="shared" si="1215"/>
        <v>314</v>
      </c>
      <c r="O4352" s="37">
        <v>0</v>
      </c>
      <c r="P4352" s="37">
        <v>0</v>
      </c>
      <c r="Q4352" s="21">
        <f t="shared" si="1216"/>
        <v>39.790999999999997</v>
      </c>
      <c r="R4352" s="21">
        <f t="shared" si="1225"/>
        <v>181.41666666666032</v>
      </c>
      <c r="S4352" s="21">
        <f t="shared" si="1226"/>
        <v>23.141576001077155</v>
      </c>
      <c r="T4352" s="21">
        <f t="shared" si="1217"/>
        <v>86.147999999999996</v>
      </c>
      <c r="U4352" s="37">
        <f>VLOOKUP(Time_Zone, 'LSTM LookUp'!$B$5:$D$8, 3, FALSE)</f>
        <v>-75</v>
      </c>
      <c r="V4352" s="21">
        <f t="shared" si="1227"/>
        <v>-3.3615384440907112</v>
      </c>
      <c r="W4352" s="21">
        <f t="shared" si="1218"/>
        <v>145.30761538897735</v>
      </c>
      <c r="X4352" s="21">
        <f t="shared" si="1219"/>
        <v>0</v>
      </c>
      <c r="Y4352" s="21">
        <f t="shared" si="1220"/>
        <v>314</v>
      </c>
      <c r="Z4352" s="21">
        <f t="shared" si="1228"/>
        <v>99.532515793385357</v>
      </c>
      <c r="AA4352" s="21">
        <f t="shared" si="1221"/>
        <v>0</v>
      </c>
      <c r="AB4352" s="21">
        <f t="shared" si="1222"/>
        <v>99.532515793385357</v>
      </c>
      <c r="AC4352" s="21">
        <f t="shared" si="1223"/>
        <v>73.94</v>
      </c>
      <c r="AD4352" s="21">
        <f t="shared" si="1229"/>
        <v>99.532515793385357</v>
      </c>
      <c r="AE4352" s="21" t="str">
        <f t="shared" si="1224"/>
        <v>6/30/11:00</v>
      </c>
    </row>
    <row r="4353" spans="2:31">
      <c r="B4353" s="37">
        <v>6</v>
      </c>
      <c r="C4353" s="38">
        <v>30</v>
      </c>
      <c r="D4353" s="39">
        <v>12</v>
      </c>
      <c r="E4353" s="17">
        <v>23.3</v>
      </c>
      <c r="F4353" s="17">
        <v>379</v>
      </c>
      <c r="G4353" s="17">
        <v>4</v>
      </c>
      <c r="H4353" s="37">
        <f t="shared" si="1212"/>
        <v>73.94</v>
      </c>
      <c r="I4353" s="37">
        <f>IF(H4353&lt;'Roof Calculator'!$G$8, 1, 0)</f>
        <v>0</v>
      </c>
      <c r="J4353" s="37">
        <f>IF(H4353&gt;='Roof Calculator'!$G$8, 1, 0)</f>
        <v>1</v>
      </c>
      <c r="K4353" s="37">
        <f t="shared" si="1213"/>
        <v>0</v>
      </c>
      <c r="L4353" s="37">
        <f t="shared" si="1214"/>
        <v>73.94</v>
      </c>
      <c r="M4353" s="37">
        <v>0</v>
      </c>
      <c r="N4353" s="37">
        <f t="shared" si="1215"/>
        <v>379</v>
      </c>
      <c r="O4353" s="37">
        <v>0</v>
      </c>
      <c r="P4353" s="37">
        <v>0</v>
      </c>
      <c r="Q4353" s="21">
        <f t="shared" si="1216"/>
        <v>39.790999999999997</v>
      </c>
      <c r="R4353" s="21">
        <f t="shared" si="1225"/>
        <v>181.45833333332698</v>
      </c>
      <c r="S4353" s="21">
        <f t="shared" si="1226"/>
        <v>23.138774929589164</v>
      </c>
      <c r="T4353" s="21">
        <f t="shared" si="1217"/>
        <v>86.147999999999996</v>
      </c>
      <c r="U4353" s="37">
        <f>VLOOKUP(Time_Zone, 'LSTM LookUp'!$B$5:$D$8, 3, FALSE)</f>
        <v>-75</v>
      </c>
      <c r="V4353" s="21">
        <f t="shared" si="1227"/>
        <v>-3.3694917071041286</v>
      </c>
      <c r="W4353" s="21">
        <f t="shared" si="1218"/>
        <v>160.30562707322397</v>
      </c>
      <c r="X4353" s="21">
        <f t="shared" si="1219"/>
        <v>-1.6550013721192556</v>
      </c>
      <c r="Y4353" s="21">
        <f t="shared" si="1220"/>
        <v>377.34499862788073</v>
      </c>
      <c r="Z4353" s="21">
        <f t="shared" si="1228"/>
        <v>119.61177399835833</v>
      </c>
      <c r="AA4353" s="21">
        <f t="shared" si="1221"/>
        <v>0</v>
      </c>
      <c r="AB4353" s="21">
        <f t="shared" si="1222"/>
        <v>119.61177399835833</v>
      </c>
      <c r="AC4353" s="21">
        <f t="shared" si="1223"/>
        <v>73.94</v>
      </c>
      <c r="AD4353" s="21">
        <f t="shared" si="1229"/>
        <v>119.61177399835833</v>
      </c>
      <c r="AE4353" s="21" t="str">
        <f t="shared" si="1224"/>
        <v>6/30/12:00</v>
      </c>
    </row>
    <row r="4354" spans="2:31">
      <c r="B4354" s="37">
        <v>6</v>
      </c>
      <c r="C4354" s="38">
        <v>30</v>
      </c>
      <c r="D4354" s="39">
        <v>13</v>
      </c>
      <c r="E4354" s="17">
        <v>23.9</v>
      </c>
      <c r="F4354" s="17">
        <v>418</v>
      </c>
      <c r="G4354" s="17">
        <v>0</v>
      </c>
      <c r="H4354" s="37">
        <f t="shared" si="1212"/>
        <v>75.02</v>
      </c>
      <c r="I4354" s="37">
        <f>IF(H4354&lt;'Roof Calculator'!$G$8, 1, 0)</f>
        <v>0</v>
      </c>
      <c r="J4354" s="37">
        <f>IF(H4354&gt;='Roof Calculator'!$G$8, 1, 0)</f>
        <v>1</v>
      </c>
      <c r="K4354" s="37">
        <f t="shared" si="1213"/>
        <v>0</v>
      </c>
      <c r="L4354" s="37">
        <f t="shared" si="1214"/>
        <v>75.02</v>
      </c>
      <c r="M4354" s="37">
        <v>0</v>
      </c>
      <c r="N4354" s="37">
        <f t="shared" si="1215"/>
        <v>418</v>
      </c>
      <c r="O4354" s="37">
        <v>0</v>
      </c>
      <c r="P4354" s="37">
        <v>0</v>
      </c>
      <c r="Q4354" s="21">
        <f t="shared" si="1216"/>
        <v>39.790999999999997</v>
      </c>
      <c r="R4354" s="21">
        <f t="shared" si="1225"/>
        <v>181.49999999999363</v>
      </c>
      <c r="S4354" s="21">
        <f t="shared" si="1226"/>
        <v>23.135961320557012</v>
      </c>
      <c r="T4354" s="21">
        <f t="shared" si="1217"/>
        <v>86.147999999999996</v>
      </c>
      <c r="U4354" s="37">
        <f>VLOOKUP(Time_Zone, 'LSTM LookUp'!$B$5:$D$8, 3, FALSE)</f>
        <v>-75</v>
      </c>
      <c r="V4354" s="21">
        <f t="shared" si="1227"/>
        <v>-3.3774384877997679</v>
      </c>
      <c r="W4354" s="21">
        <f t="shared" si="1218"/>
        <v>175.30364037805006</v>
      </c>
      <c r="X4354" s="21">
        <f t="shared" si="1219"/>
        <v>0</v>
      </c>
      <c r="Y4354" s="21">
        <f t="shared" si="1220"/>
        <v>418</v>
      </c>
      <c r="Z4354" s="21">
        <f t="shared" si="1228"/>
        <v>132.4986993682646</v>
      </c>
      <c r="AA4354" s="21">
        <f t="shared" si="1221"/>
        <v>0</v>
      </c>
      <c r="AB4354" s="21">
        <f t="shared" si="1222"/>
        <v>132.4986993682646</v>
      </c>
      <c r="AC4354" s="21">
        <f t="shared" si="1223"/>
        <v>75.02</v>
      </c>
      <c r="AD4354" s="21">
        <f t="shared" si="1229"/>
        <v>132.4986993682646</v>
      </c>
      <c r="AE4354" s="21" t="str">
        <f t="shared" si="1224"/>
        <v>6/30/13:00</v>
      </c>
    </row>
    <row r="4355" spans="2:31">
      <c r="B4355" s="37">
        <v>6</v>
      </c>
      <c r="C4355" s="38">
        <v>30</v>
      </c>
      <c r="D4355" s="39">
        <v>14</v>
      </c>
      <c r="E4355" s="17">
        <v>24.4</v>
      </c>
      <c r="F4355" s="17">
        <v>409</v>
      </c>
      <c r="G4355" s="17">
        <v>2</v>
      </c>
      <c r="H4355" s="37">
        <f t="shared" si="1212"/>
        <v>75.92</v>
      </c>
      <c r="I4355" s="37">
        <f>IF(H4355&lt;'Roof Calculator'!$G$8, 1, 0)</f>
        <v>0</v>
      </c>
      <c r="J4355" s="37">
        <f>IF(H4355&gt;='Roof Calculator'!$G$8, 1, 0)</f>
        <v>1</v>
      </c>
      <c r="K4355" s="37">
        <f t="shared" si="1213"/>
        <v>0</v>
      </c>
      <c r="L4355" s="37">
        <f t="shared" si="1214"/>
        <v>75.92</v>
      </c>
      <c r="M4355" s="37">
        <v>0</v>
      </c>
      <c r="N4355" s="37">
        <f t="shared" si="1215"/>
        <v>409</v>
      </c>
      <c r="O4355" s="37">
        <v>0</v>
      </c>
      <c r="P4355" s="37">
        <v>0</v>
      </c>
      <c r="Q4355" s="21">
        <f t="shared" si="1216"/>
        <v>39.790999999999997</v>
      </c>
      <c r="R4355" s="21">
        <f t="shared" si="1225"/>
        <v>181.54166666666029</v>
      </c>
      <c r="S4355" s="21">
        <f t="shared" si="1226"/>
        <v>23.133135176210605</v>
      </c>
      <c r="T4355" s="21">
        <f t="shared" si="1217"/>
        <v>86.147999999999996</v>
      </c>
      <c r="U4355" s="37">
        <f>VLOOKUP(Time_Zone, 'LSTM LookUp'!$B$5:$D$8, 3, FALSE)</f>
        <v>-75</v>
      </c>
      <c r="V4355" s="21">
        <f t="shared" si="1227"/>
        <v>-3.3853787613309958</v>
      </c>
      <c r="W4355" s="21">
        <f t="shared" si="1218"/>
        <v>190.30165530966727</v>
      </c>
      <c r="X4355" s="21">
        <f t="shared" si="1219"/>
        <v>-0.88755872969606697</v>
      </c>
      <c r="Y4355" s="21">
        <f t="shared" si="1220"/>
        <v>408.11244127030392</v>
      </c>
      <c r="Z4355" s="21">
        <f t="shared" si="1228"/>
        <v>129.36451594335537</v>
      </c>
      <c r="AA4355" s="21">
        <f t="shared" si="1221"/>
        <v>0</v>
      </c>
      <c r="AB4355" s="21">
        <f t="shared" si="1222"/>
        <v>129.36451594335537</v>
      </c>
      <c r="AC4355" s="21">
        <f t="shared" si="1223"/>
        <v>75.92</v>
      </c>
      <c r="AD4355" s="21">
        <f t="shared" si="1229"/>
        <v>129.36451594335537</v>
      </c>
      <c r="AE4355" s="21" t="str">
        <f t="shared" si="1224"/>
        <v>6/30/14:00</v>
      </c>
    </row>
    <row r="4356" spans="2:31">
      <c r="B4356" s="37">
        <v>6</v>
      </c>
      <c r="C4356" s="38">
        <v>30</v>
      </c>
      <c r="D4356" s="39">
        <v>15</v>
      </c>
      <c r="E4356" s="17">
        <v>25.6</v>
      </c>
      <c r="F4356" s="17">
        <v>433</v>
      </c>
      <c r="G4356" s="17">
        <v>1</v>
      </c>
      <c r="H4356" s="37">
        <f t="shared" si="1212"/>
        <v>78.08</v>
      </c>
      <c r="I4356" s="37">
        <f>IF(H4356&lt;'Roof Calculator'!$G$8, 1, 0)</f>
        <v>0</v>
      </c>
      <c r="J4356" s="37">
        <f>IF(H4356&gt;='Roof Calculator'!$G$8, 1, 0)</f>
        <v>1</v>
      </c>
      <c r="K4356" s="37">
        <f t="shared" si="1213"/>
        <v>0</v>
      </c>
      <c r="L4356" s="37">
        <f t="shared" si="1214"/>
        <v>78.08</v>
      </c>
      <c r="M4356" s="37">
        <v>0</v>
      </c>
      <c r="N4356" s="37">
        <f t="shared" si="1215"/>
        <v>433</v>
      </c>
      <c r="O4356" s="37">
        <v>0</v>
      </c>
      <c r="P4356" s="37">
        <v>0</v>
      </c>
      <c r="Q4356" s="21">
        <f t="shared" si="1216"/>
        <v>39.790999999999997</v>
      </c>
      <c r="R4356" s="21">
        <f t="shared" si="1225"/>
        <v>181.58333333332695</v>
      </c>
      <c r="S4356" s="21">
        <f t="shared" si="1226"/>
        <v>23.130296498789427</v>
      </c>
      <c r="T4356" s="21">
        <f t="shared" si="1217"/>
        <v>86.147999999999996</v>
      </c>
      <c r="U4356" s="37">
        <f>VLOOKUP(Time_Zone, 'LSTM LookUp'!$B$5:$D$8, 3, FALSE)</f>
        <v>-75</v>
      </c>
      <c r="V4356" s="21">
        <f t="shared" si="1227"/>
        <v>-3.3933125028643305</v>
      </c>
      <c r="W4356" s="21">
        <f t="shared" si="1218"/>
        <v>205.29967187428392</v>
      </c>
      <c r="X4356" s="21">
        <f t="shared" si="1219"/>
        <v>-0.38743884874766038</v>
      </c>
      <c r="Y4356" s="21">
        <f t="shared" si="1220"/>
        <v>432.61256115125235</v>
      </c>
      <c r="Z4356" s="21">
        <f t="shared" si="1228"/>
        <v>137.13062603568127</v>
      </c>
      <c r="AA4356" s="21">
        <f t="shared" si="1221"/>
        <v>0</v>
      </c>
      <c r="AB4356" s="21">
        <f t="shared" si="1222"/>
        <v>137.13062603568127</v>
      </c>
      <c r="AC4356" s="21">
        <f t="shared" si="1223"/>
        <v>78.08</v>
      </c>
      <c r="AD4356" s="21">
        <f t="shared" si="1229"/>
        <v>137.13062603568127</v>
      </c>
      <c r="AE4356" s="21" t="str">
        <f t="shared" si="1224"/>
        <v>6/30/15:00</v>
      </c>
    </row>
    <row r="4357" spans="2:31">
      <c r="B4357" s="37">
        <v>6</v>
      </c>
      <c r="C4357" s="38">
        <v>30</v>
      </c>
      <c r="D4357" s="39">
        <v>16</v>
      </c>
      <c r="E4357" s="17">
        <v>25</v>
      </c>
      <c r="F4357" s="17">
        <v>360</v>
      </c>
      <c r="G4357" s="17">
        <v>0</v>
      </c>
      <c r="H4357" s="37">
        <f t="shared" si="1212"/>
        <v>77</v>
      </c>
      <c r="I4357" s="37">
        <f>IF(H4357&lt;'Roof Calculator'!$G$8, 1, 0)</f>
        <v>0</v>
      </c>
      <c r="J4357" s="37">
        <f>IF(H4357&gt;='Roof Calculator'!$G$8, 1, 0)</f>
        <v>1</v>
      </c>
      <c r="K4357" s="37">
        <f t="shared" si="1213"/>
        <v>0</v>
      </c>
      <c r="L4357" s="37">
        <f t="shared" si="1214"/>
        <v>77</v>
      </c>
      <c r="M4357" s="37">
        <v>0</v>
      </c>
      <c r="N4357" s="37">
        <f t="shared" si="1215"/>
        <v>360</v>
      </c>
      <c r="O4357" s="37">
        <v>0</v>
      </c>
      <c r="P4357" s="37">
        <v>0</v>
      </c>
      <c r="Q4357" s="21">
        <f t="shared" si="1216"/>
        <v>39.790999999999997</v>
      </c>
      <c r="R4357" s="21">
        <f t="shared" si="1225"/>
        <v>181.62499999999361</v>
      </c>
      <c r="S4357" s="21">
        <f t="shared" si="1226"/>
        <v>23.127445290542617</v>
      </c>
      <c r="T4357" s="21">
        <f t="shared" si="1217"/>
        <v>86.147999999999996</v>
      </c>
      <c r="U4357" s="37">
        <f>VLOOKUP(Time_Zone, 'LSTM LookUp'!$B$5:$D$8, 3, FALSE)</f>
        <v>-75</v>
      </c>
      <c r="V4357" s="21">
        <f t="shared" si="1227"/>
        <v>-3.4012396875795057</v>
      </c>
      <c r="W4357" s="21">
        <f t="shared" si="1218"/>
        <v>220.29769007810512</v>
      </c>
      <c r="X4357" s="21">
        <f t="shared" si="1219"/>
        <v>0</v>
      </c>
      <c r="Y4357" s="21">
        <f t="shared" si="1220"/>
        <v>360</v>
      </c>
      <c r="Z4357" s="21">
        <f t="shared" si="1228"/>
        <v>114.11371237458195</v>
      </c>
      <c r="AA4357" s="21">
        <f t="shared" si="1221"/>
        <v>0</v>
      </c>
      <c r="AB4357" s="21">
        <f t="shared" si="1222"/>
        <v>114.11371237458195</v>
      </c>
      <c r="AC4357" s="21">
        <f t="shared" si="1223"/>
        <v>77</v>
      </c>
      <c r="AD4357" s="21">
        <f t="shared" si="1229"/>
        <v>114.11371237458195</v>
      </c>
      <c r="AE4357" s="21" t="str">
        <f t="shared" si="1224"/>
        <v>6/30/16:00</v>
      </c>
    </row>
    <row r="4358" spans="2:31">
      <c r="B4358" s="37">
        <v>6</v>
      </c>
      <c r="C4358" s="38">
        <v>30</v>
      </c>
      <c r="D4358" s="39">
        <v>17</v>
      </c>
      <c r="E4358" s="17">
        <v>23.9</v>
      </c>
      <c r="F4358" s="17">
        <v>188</v>
      </c>
      <c r="G4358" s="17">
        <v>0</v>
      </c>
      <c r="H4358" s="37">
        <f t="shared" si="1212"/>
        <v>75.02</v>
      </c>
      <c r="I4358" s="37">
        <f>IF(H4358&lt;'Roof Calculator'!$G$8, 1, 0)</f>
        <v>0</v>
      </c>
      <c r="J4358" s="37">
        <f>IF(H4358&gt;='Roof Calculator'!$G$8, 1, 0)</f>
        <v>1</v>
      </c>
      <c r="K4358" s="37">
        <f t="shared" si="1213"/>
        <v>0</v>
      </c>
      <c r="L4358" s="37">
        <f t="shared" si="1214"/>
        <v>75.02</v>
      </c>
      <c r="M4358" s="37">
        <v>0</v>
      </c>
      <c r="N4358" s="37">
        <f t="shared" si="1215"/>
        <v>188</v>
      </c>
      <c r="O4358" s="37">
        <v>0</v>
      </c>
      <c r="P4358" s="37">
        <v>0</v>
      </c>
      <c r="Q4358" s="21">
        <f t="shared" si="1216"/>
        <v>39.790999999999997</v>
      </c>
      <c r="R4358" s="21">
        <f t="shared" si="1225"/>
        <v>181.66666666666026</v>
      </c>
      <c r="S4358" s="21">
        <f t="shared" si="1226"/>
        <v>23.124581553728916</v>
      </c>
      <c r="T4358" s="21">
        <f t="shared" si="1217"/>
        <v>86.147999999999996</v>
      </c>
      <c r="U4358" s="37">
        <f>VLOOKUP(Time_Zone, 'LSTM LookUp'!$B$5:$D$8, 3, FALSE)</f>
        <v>-75</v>
      </c>
      <c r="V4358" s="21">
        <f t="shared" si="1227"/>
        <v>-3.409160290669532</v>
      </c>
      <c r="W4358" s="21">
        <f t="shared" si="1218"/>
        <v>235.29570992733261</v>
      </c>
      <c r="X4358" s="21">
        <f t="shared" si="1219"/>
        <v>0</v>
      </c>
      <c r="Y4358" s="21">
        <f t="shared" si="1220"/>
        <v>188</v>
      </c>
      <c r="Z4358" s="21">
        <f t="shared" si="1228"/>
        <v>59.592716462281686</v>
      </c>
      <c r="AA4358" s="21">
        <f t="shared" si="1221"/>
        <v>0</v>
      </c>
      <c r="AB4358" s="21">
        <f t="shared" si="1222"/>
        <v>59.592716462281686</v>
      </c>
      <c r="AC4358" s="21">
        <f t="shared" si="1223"/>
        <v>75.02</v>
      </c>
      <c r="AD4358" s="21">
        <f t="shared" si="1229"/>
        <v>59.592716462281686</v>
      </c>
      <c r="AE4358" s="21" t="str">
        <f t="shared" si="1224"/>
        <v>6/30/17:00</v>
      </c>
    </row>
    <row r="4359" spans="2:31">
      <c r="B4359" s="37">
        <v>6</v>
      </c>
      <c r="C4359" s="38">
        <v>30</v>
      </c>
      <c r="D4359" s="39">
        <v>18</v>
      </c>
      <c r="E4359" s="17">
        <v>23.3</v>
      </c>
      <c r="F4359" s="17">
        <v>132</v>
      </c>
      <c r="G4359" s="17">
        <v>0</v>
      </c>
      <c r="H4359" s="37">
        <f t="shared" si="1212"/>
        <v>73.94</v>
      </c>
      <c r="I4359" s="37">
        <f>IF(H4359&lt;'Roof Calculator'!$G$8, 1, 0)</f>
        <v>0</v>
      </c>
      <c r="J4359" s="37">
        <f>IF(H4359&gt;='Roof Calculator'!$G$8, 1, 0)</f>
        <v>1</v>
      </c>
      <c r="K4359" s="37">
        <f t="shared" si="1213"/>
        <v>0</v>
      </c>
      <c r="L4359" s="37">
        <f t="shared" si="1214"/>
        <v>73.94</v>
      </c>
      <c r="M4359" s="37">
        <v>0</v>
      </c>
      <c r="N4359" s="37">
        <f t="shared" si="1215"/>
        <v>132</v>
      </c>
      <c r="O4359" s="37">
        <v>0</v>
      </c>
      <c r="P4359" s="37">
        <v>0</v>
      </c>
      <c r="Q4359" s="21">
        <f t="shared" si="1216"/>
        <v>39.790999999999997</v>
      </c>
      <c r="R4359" s="21">
        <f t="shared" si="1225"/>
        <v>181.70833333332692</v>
      </c>
      <c r="S4359" s="21">
        <f t="shared" si="1226"/>
        <v>23.121705290616667</v>
      </c>
      <c r="T4359" s="21">
        <f t="shared" si="1217"/>
        <v>86.147999999999996</v>
      </c>
      <c r="U4359" s="37">
        <f>VLOOKUP(Time_Zone, 'LSTM LookUp'!$B$5:$D$8, 3, FALSE)</f>
        <v>-75</v>
      </c>
      <c r="V4359" s="21">
        <f t="shared" si="1227"/>
        <v>-3.4170742873407431</v>
      </c>
      <c r="W4359" s="21">
        <f t="shared" si="1218"/>
        <v>250.29373142816485</v>
      </c>
      <c r="X4359" s="21">
        <f t="shared" si="1219"/>
        <v>0</v>
      </c>
      <c r="Y4359" s="21">
        <f t="shared" si="1220"/>
        <v>132</v>
      </c>
      <c r="Z4359" s="21">
        <f t="shared" si="1228"/>
        <v>41.841694537346712</v>
      </c>
      <c r="AA4359" s="21">
        <f t="shared" si="1221"/>
        <v>0</v>
      </c>
      <c r="AB4359" s="21">
        <f t="shared" si="1222"/>
        <v>41.841694537346712</v>
      </c>
      <c r="AC4359" s="21">
        <f t="shared" si="1223"/>
        <v>73.94</v>
      </c>
      <c r="AD4359" s="21">
        <f t="shared" si="1229"/>
        <v>41.841694537346712</v>
      </c>
      <c r="AE4359" s="21" t="str">
        <f t="shared" si="1224"/>
        <v>6/30/18:00</v>
      </c>
    </row>
    <row r="4360" spans="2:31">
      <c r="B4360" s="37">
        <v>6</v>
      </c>
      <c r="C4360" s="38">
        <v>30</v>
      </c>
      <c r="D4360" s="39">
        <v>19</v>
      </c>
      <c r="E4360" s="17">
        <v>22.8</v>
      </c>
      <c r="F4360" s="17">
        <v>105</v>
      </c>
      <c r="G4360" s="17">
        <v>0</v>
      </c>
      <c r="H4360" s="37">
        <f t="shared" si="1212"/>
        <v>73.040000000000006</v>
      </c>
      <c r="I4360" s="37">
        <f>IF(H4360&lt;'Roof Calculator'!$G$8, 1, 0)</f>
        <v>0</v>
      </c>
      <c r="J4360" s="37">
        <f>IF(H4360&gt;='Roof Calculator'!$G$8, 1, 0)</f>
        <v>1</v>
      </c>
      <c r="K4360" s="37">
        <f t="shared" si="1213"/>
        <v>0</v>
      </c>
      <c r="L4360" s="37">
        <f t="shared" si="1214"/>
        <v>73.040000000000006</v>
      </c>
      <c r="M4360" s="37">
        <v>0</v>
      </c>
      <c r="N4360" s="37">
        <f t="shared" si="1215"/>
        <v>105</v>
      </c>
      <c r="O4360" s="37">
        <v>0</v>
      </c>
      <c r="P4360" s="37">
        <v>0</v>
      </c>
      <c r="Q4360" s="21">
        <f t="shared" si="1216"/>
        <v>39.790999999999997</v>
      </c>
      <c r="R4360" s="21">
        <f t="shared" si="1225"/>
        <v>181.74999999999358</v>
      </c>
      <c r="S4360" s="21">
        <f t="shared" si="1226"/>
        <v>23.118816503483817</v>
      </c>
      <c r="T4360" s="21">
        <f t="shared" si="1217"/>
        <v>86.147999999999996</v>
      </c>
      <c r="U4360" s="37">
        <f>VLOOKUP(Time_Zone, 'LSTM LookUp'!$B$5:$D$8, 3, FALSE)</f>
        <v>-75</v>
      </c>
      <c r="V4360" s="21">
        <f t="shared" si="1227"/>
        <v>-3.4249816528128747</v>
      </c>
      <c r="W4360" s="21">
        <f t="shared" si="1218"/>
        <v>265.29175458679674</v>
      </c>
      <c r="X4360" s="21">
        <f t="shared" si="1219"/>
        <v>0</v>
      </c>
      <c r="Y4360" s="21">
        <f t="shared" si="1220"/>
        <v>105</v>
      </c>
      <c r="Z4360" s="21">
        <f t="shared" si="1228"/>
        <v>33.283166109253067</v>
      </c>
      <c r="AA4360" s="21">
        <f t="shared" si="1221"/>
        <v>0</v>
      </c>
      <c r="AB4360" s="21">
        <f t="shared" si="1222"/>
        <v>33.283166109253067</v>
      </c>
      <c r="AC4360" s="21">
        <f t="shared" si="1223"/>
        <v>73.040000000000006</v>
      </c>
      <c r="AD4360" s="21">
        <f t="shared" si="1229"/>
        <v>33.283166109253067</v>
      </c>
      <c r="AE4360" s="21" t="str">
        <f t="shared" si="1224"/>
        <v>6/30/19:00</v>
      </c>
    </row>
    <row r="4361" spans="2:31">
      <c r="B4361" s="37">
        <v>6</v>
      </c>
      <c r="C4361" s="38">
        <v>30</v>
      </c>
      <c r="D4361" s="39">
        <v>20</v>
      </c>
      <c r="E4361" s="17">
        <v>22.8</v>
      </c>
      <c r="F4361" s="17">
        <v>46</v>
      </c>
      <c r="G4361" s="17">
        <v>19</v>
      </c>
      <c r="H4361" s="37">
        <f t="shared" si="1212"/>
        <v>73.040000000000006</v>
      </c>
      <c r="I4361" s="37">
        <f>IF(H4361&lt;'Roof Calculator'!$G$8, 1, 0)</f>
        <v>0</v>
      </c>
      <c r="J4361" s="37">
        <f>IF(H4361&gt;='Roof Calculator'!$G$8, 1, 0)</f>
        <v>1</v>
      </c>
      <c r="K4361" s="37">
        <f t="shared" si="1213"/>
        <v>0</v>
      </c>
      <c r="L4361" s="37">
        <f t="shared" si="1214"/>
        <v>73.040000000000006</v>
      </c>
      <c r="M4361" s="37">
        <v>0</v>
      </c>
      <c r="N4361" s="37">
        <f t="shared" si="1215"/>
        <v>46</v>
      </c>
      <c r="O4361" s="37">
        <v>0</v>
      </c>
      <c r="P4361" s="37">
        <v>0</v>
      </c>
      <c r="Q4361" s="21">
        <f t="shared" si="1216"/>
        <v>39.790999999999997</v>
      </c>
      <c r="R4361" s="21">
        <f t="shared" si="1225"/>
        <v>181.79166666666023</v>
      </c>
      <c r="S4361" s="21">
        <f t="shared" si="1226"/>
        <v>23.115915194617909</v>
      </c>
      <c r="T4361" s="21">
        <f t="shared" si="1217"/>
        <v>86.147999999999996</v>
      </c>
      <c r="U4361" s="37">
        <f>VLOOKUP(Time_Zone, 'LSTM LookUp'!$B$5:$D$8, 3, FALSE)</f>
        <v>-75</v>
      </c>
      <c r="V4361" s="21">
        <f t="shared" si="1227"/>
        <v>-3.432882362319071</v>
      </c>
      <c r="W4361" s="21">
        <f t="shared" si="1218"/>
        <v>280.28977940942025</v>
      </c>
      <c r="X4361" s="21">
        <f t="shared" si="1219"/>
        <v>7.1722926608283482</v>
      </c>
      <c r="Y4361" s="21">
        <f t="shared" si="1220"/>
        <v>53.172292660828347</v>
      </c>
      <c r="Z4361" s="21">
        <f t="shared" si="1228"/>
        <v>16.854688086096836</v>
      </c>
      <c r="AA4361" s="21">
        <f t="shared" si="1221"/>
        <v>0</v>
      </c>
      <c r="AB4361" s="21">
        <f t="shared" si="1222"/>
        <v>16.854688086096836</v>
      </c>
      <c r="AC4361" s="21">
        <f t="shared" si="1223"/>
        <v>73.040000000000006</v>
      </c>
      <c r="AD4361" s="21">
        <f t="shared" si="1229"/>
        <v>16.854688086096836</v>
      </c>
      <c r="AE4361" s="21" t="str">
        <f t="shared" si="1224"/>
        <v>6/30/20:00</v>
      </c>
    </row>
    <row r="4362" spans="2:31">
      <c r="B4362" s="37">
        <v>6</v>
      </c>
      <c r="C4362" s="38">
        <v>30</v>
      </c>
      <c r="D4362" s="39">
        <v>21</v>
      </c>
      <c r="E4362" s="17">
        <v>20.6</v>
      </c>
      <c r="F4362" s="17">
        <v>2</v>
      </c>
      <c r="G4362" s="17">
        <v>0</v>
      </c>
      <c r="H4362" s="37">
        <f t="shared" si="1212"/>
        <v>69.08</v>
      </c>
      <c r="I4362" s="37">
        <f>IF(H4362&lt;'Roof Calculator'!$G$8, 1, 0)</f>
        <v>0</v>
      </c>
      <c r="J4362" s="37">
        <f>IF(H4362&gt;='Roof Calculator'!$G$8, 1, 0)</f>
        <v>1</v>
      </c>
      <c r="K4362" s="37">
        <f t="shared" si="1213"/>
        <v>0</v>
      </c>
      <c r="L4362" s="37">
        <f t="shared" si="1214"/>
        <v>69.08</v>
      </c>
      <c r="M4362" s="37">
        <v>0</v>
      </c>
      <c r="N4362" s="37">
        <f t="shared" si="1215"/>
        <v>2</v>
      </c>
      <c r="O4362" s="37">
        <v>0</v>
      </c>
      <c r="P4362" s="37">
        <v>0</v>
      </c>
      <c r="Q4362" s="21">
        <f t="shared" si="1216"/>
        <v>39.790999999999997</v>
      </c>
      <c r="R4362" s="21">
        <f t="shared" si="1225"/>
        <v>181.83333333332689</v>
      </c>
      <c r="S4362" s="21">
        <f t="shared" si="1226"/>
        <v>23.113001366316094</v>
      </c>
      <c r="T4362" s="21">
        <f t="shared" si="1217"/>
        <v>86.147999999999996</v>
      </c>
      <c r="U4362" s="37">
        <f>VLOOKUP(Time_Zone, 'LSTM LookUp'!$B$5:$D$8, 3, FALSE)</f>
        <v>-75</v>
      </c>
      <c r="V4362" s="21">
        <f t="shared" si="1227"/>
        <v>-3.4407763911060045</v>
      </c>
      <c r="W4362" s="21">
        <f t="shared" si="1218"/>
        <v>295.28780590222345</v>
      </c>
      <c r="X4362" s="21">
        <f t="shared" si="1219"/>
        <v>0</v>
      </c>
      <c r="Y4362" s="21">
        <f t="shared" si="1220"/>
        <v>2</v>
      </c>
      <c r="Z4362" s="21">
        <f t="shared" si="1228"/>
        <v>0.63396506874767744</v>
      </c>
      <c r="AA4362" s="21">
        <f t="shared" si="1221"/>
        <v>0</v>
      </c>
      <c r="AB4362" s="21">
        <f t="shared" si="1222"/>
        <v>0.63396506874767744</v>
      </c>
      <c r="AC4362" s="21">
        <f t="shared" si="1223"/>
        <v>69.08</v>
      </c>
      <c r="AD4362" s="21">
        <f t="shared" si="1229"/>
        <v>0.63396506874767744</v>
      </c>
      <c r="AE4362" s="21" t="str">
        <f t="shared" si="1224"/>
        <v>6/30/21:00</v>
      </c>
    </row>
    <row r="4363" spans="2:31">
      <c r="B4363" s="37">
        <v>6</v>
      </c>
      <c r="C4363" s="38">
        <v>30</v>
      </c>
      <c r="D4363" s="39">
        <v>22</v>
      </c>
      <c r="E4363" s="17">
        <v>20</v>
      </c>
      <c r="F4363" s="17">
        <v>0</v>
      </c>
      <c r="G4363" s="17">
        <v>0</v>
      </c>
      <c r="H4363" s="37">
        <f t="shared" si="1212"/>
        <v>68</v>
      </c>
      <c r="I4363" s="37">
        <f>IF(H4363&lt;'Roof Calculator'!$G$8, 1, 0)</f>
        <v>0</v>
      </c>
      <c r="J4363" s="37">
        <f>IF(H4363&gt;='Roof Calculator'!$G$8, 1, 0)</f>
        <v>1</v>
      </c>
      <c r="K4363" s="37">
        <f t="shared" si="1213"/>
        <v>0</v>
      </c>
      <c r="L4363" s="37">
        <f t="shared" si="1214"/>
        <v>68</v>
      </c>
      <c r="M4363" s="37">
        <v>0</v>
      </c>
      <c r="N4363" s="37">
        <f t="shared" si="1215"/>
        <v>0</v>
      </c>
      <c r="O4363" s="37">
        <v>0</v>
      </c>
      <c r="P4363" s="37">
        <v>0</v>
      </c>
      <c r="Q4363" s="21">
        <f t="shared" si="1216"/>
        <v>39.790999999999997</v>
      </c>
      <c r="R4363" s="21">
        <f t="shared" si="1225"/>
        <v>181.87499999999355</v>
      </c>
      <c r="S4363" s="21">
        <f t="shared" si="1226"/>
        <v>23.110075020885063</v>
      </c>
      <c r="T4363" s="21">
        <f t="shared" si="1217"/>
        <v>86.147999999999996</v>
      </c>
      <c r="U4363" s="37">
        <f>VLOOKUP(Time_Zone, 'LSTM LookUp'!$B$5:$D$8, 3, FALSE)</f>
        <v>-75</v>
      </c>
      <c r="V4363" s="21">
        <f t="shared" si="1227"/>
        <v>-3.4486637144338816</v>
      </c>
      <c r="W4363" s="21">
        <f t="shared" si="1218"/>
        <v>310.28583407139149</v>
      </c>
      <c r="X4363" s="21">
        <f t="shared" si="1219"/>
        <v>0</v>
      </c>
      <c r="Y4363" s="21">
        <f t="shared" si="1220"/>
        <v>0</v>
      </c>
      <c r="Z4363" s="21">
        <f t="shared" si="1228"/>
        <v>0</v>
      </c>
      <c r="AA4363" s="21">
        <f t="shared" si="1221"/>
        <v>0</v>
      </c>
      <c r="AB4363" s="21">
        <f t="shared" si="1222"/>
        <v>0</v>
      </c>
      <c r="AC4363" s="21">
        <f t="shared" si="1223"/>
        <v>68</v>
      </c>
      <c r="AD4363" s="21">
        <f t="shared" si="1229"/>
        <v>0</v>
      </c>
      <c r="AE4363" s="21" t="str">
        <f t="shared" si="1224"/>
        <v>6/30/22:00</v>
      </c>
    </row>
    <row r="4364" spans="2:31">
      <c r="B4364" s="37">
        <v>6</v>
      </c>
      <c r="C4364" s="38">
        <v>30</v>
      </c>
      <c r="D4364" s="39">
        <v>23</v>
      </c>
      <c r="E4364" s="17">
        <v>19.3</v>
      </c>
      <c r="F4364" s="17">
        <v>0</v>
      </c>
      <c r="G4364" s="17">
        <v>0</v>
      </c>
      <c r="H4364" s="37">
        <f t="shared" si="1212"/>
        <v>66.740000000000009</v>
      </c>
      <c r="I4364" s="37">
        <f>IF(H4364&lt;'Roof Calculator'!$G$8, 1, 0)</f>
        <v>0</v>
      </c>
      <c r="J4364" s="37">
        <f>IF(H4364&gt;='Roof Calculator'!$G$8, 1, 0)</f>
        <v>1</v>
      </c>
      <c r="K4364" s="37">
        <f t="shared" si="1213"/>
        <v>0</v>
      </c>
      <c r="L4364" s="37">
        <f t="shared" si="1214"/>
        <v>66.740000000000009</v>
      </c>
      <c r="M4364" s="37">
        <v>0</v>
      </c>
      <c r="N4364" s="37">
        <f t="shared" si="1215"/>
        <v>0</v>
      </c>
      <c r="O4364" s="37">
        <v>0</v>
      </c>
      <c r="P4364" s="37">
        <v>0</v>
      </c>
      <c r="Q4364" s="21">
        <f t="shared" si="1216"/>
        <v>39.790999999999997</v>
      </c>
      <c r="R4364" s="21">
        <f t="shared" si="1225"/>
        <v>181.91666666666021</v>
      </c>
      <c r="S4364" s="21">
        <f t="shared" si="1226"/>
        <v>23.107136160641122</v>
      </c>
      <c r="T4364" s="21">
        <f t="shared" si="1217"/>
        <v>86.147999999999996</v>
      </c>
      <c r="U4364" s="37">
        <f>VLOOKUP(Time_Zone, 'LSTM LookUp'!$B$5:$D$8, 3, FALSE)</f>
        <v>-75</v>
      </c>
      <c r="V4364" s="21">
        <f t="shared" si="1227"/>
        <v>-3.4565443075765172</v>
      </c>
      <c r="W4364" s="21">
        <f t="shared" si="1218"/>
        <v>325.28386392310586</v>
      </c>
      <c r="X4364" s="21">
        <f t="shared" si="1219"/>
        <v>0</v>
      </c>
      <c r="Y4364" s="21">
        <f t="shared" si="1220"/>
        <v>0</v>
      </c>
      <c r="Z4364" s="21">
        <f t="shared" si="1228"/>
        <v>0</v>
      </c>
      <c r="AA4364" s="21">
        <f t="shared" si="1221"/>
        <v>0</v>
      </c>
      <c r="AB4364" s="21">
        <f t="shared" si="1222"/>
        <v>0</v>
      </c>
      <c r="AC4364" s="21">
        <f t="shared" si="1223"/>
        <v>66.740000000000009</v>
      </c>
      <c r="AD4364" s="21">
        <f t="shared" si="1229"/>
        <v>0</v>
      </c>
      <c r="AE4364" s="21" t="str">
        <f t="shared" si="1224"/>
        <v>6/30/23:00</v>
      </c>
    </row>
    <row r="4365" spans="2:31">
      <c r="B4365" s="37">
        <v>6</v>
      </c>
      <c r="C4365" s="38">
        <v>30</v>
      </c>
      <c r="D4365" s="39">
        <v>24</v>
      </c>
      <c r="E4365" s="17">
        <v>18.7</v>
      </c>
      <c r="F4365" s="17">
        <v>0</v>
      </c>
      <c r="G4365" s="17">
        <v>0</v>
      </c>
      <c r="H4365" s="37">
        <f t="shared" si="1212"/>
        <v>65.66</v>
      </c>
      <c r="I4365" s="37">
        <f>IF(H4365&lt;'Roof Calculator'!$G$8, 1, 0)</f>
        <v>0</v>
      </c>
      <c r="J4365" s="37">
        <f>IF(H4365&gt;='Roof Calculator'!$G$8, 1, 0)</f>
        <v>1</v>
      </c>
      <c r="K4365" s="37">
        <f t="shared" si="1213"/>
        <v>0</v>
      </c>
      <c r="L4365" s="37">
        <f t="shared" si="1214"/>
        <v>65.66</v>
      </c>
      <c r="M4365" s="37">
        <v>0</v>
      </c>
      <c r="N4365" s="37">
        <f t="shared" si="1215"/>
        <v>0</v>
      </c>
      <c r="O4365" s="37">
        <v>0</v>
      </c>
      <c r="P4365" s="37">
        <v>0</v>
      </c>
      <c r="Q4365" s="21">
        <f t="shared" si="1216"/>
        <v>39.790999999999997</v>
      </c>
      <c r="R4365" s="21">
        <f t="shared" si="1225"/>
        <v>181.95833333332686</v>
      </c>
      <c r="S4365" s="21">
        <f t="shared" si="1226"/>
        <v>23.104184787910135</v>
      </c>
      <c r="T4365" s="21">
        <f t="shared" si="1217"/>
        <v>86.147999999999996</v>
      </c>
      <c r="U4365" s="37">
        <f>VLOOKUP(Time_Zone, 'LSTM LookUp'!$B$5:$D$8, 3, FALSE)</f>
        <v>-75</v>
      </c>
      <c r="V4365" s="21">
        <f t="shared" si="1227"/>
        <v>-3.4644181458213836</v>
      </c>
      <c r="W4365" s="21">
        <f t="shared" si="1218"/>
        <v>340.28189546354463</v>
      </c>
      <c r="X4365" s="21">
        <f t="shared" si="1219"/>
        <v>0</v>
      </c>
      <c r="Y4365" s="21">
        <f t="shared" si="1220"/>
        <v>0</v>
      </c>
      <c r="Z4365" s="21">
        <f t="shared" si="1228"/>
        <v>0</v>
      </c>
      <c r="AA4365" s="21">
        <f t="shared" si="1221"/>
        <v>0</v>
      </c>
      <c r="AB4365" s="21">
        <f t="shared" si="1222"/>
        <v>0</v>
      </c>
      <c r="AC4365" s="21">
        <f t="shared" si="1223"/>
        <v>65.66</v>
      </c>
      <c r="AD4365" s="21">
        <f t="shared" si="1229"/>
        <v>0</v>
      </c>
      <c r="AE4365" s="21" t="str">
        <f t="shared" si="1224"/>
        <v>6/30/24:00</v>
      </c>
    </row>
    <row r="4366" spans="2:31">
      <c r="B4366" s="37">
        <v>7</v>
      </c>
      <c r="C4366" s="38">
        <v>1</v>
      </c>
      <c r="D4366" s="39">
        <v>1</v>
      </c>
      <c r="E4366" s="17">
        <v>18</v>
      </c>
      <c r="F4366" s="17">
        <v>0</v>
      </c>
      <c r="G4366" s="17">
        <v>0</v>
      </c>
      <c r="H4366" s="37">
        <f t="shared" si="1212"/>
        <v>64.400000000000006</v>
      </c>
      <c r="I4366" s="37">
        <f>IF(H4366&lt;'Roof Calculator'!$G$8, 1, 0)</f>
        <v>0</v>
      </c>
      <c r="J4366" s="37">
        <f>IF(H4366&gt;='Roof Calculator'!$G$8, 1, 0)</f>
        <v>1</v>
      </c>
      <c r="K4366" s="37">
        <f t="shared" si="1213"/>
        <v>0</v>
      </c>
      <c r="L4366" s="37">
        <f t="shared" si="1214"/>
        <v>64.400000000000006</v>
      </c>
      <c r="M4366" s="37">
        <v>0</v>
      </c>
      <c r="N4366" s="37">
        <f t="shared" si="1215"/>
        <v>0</v>
      </c>
      <c r="O4366" s="37">
        <v>0</v>
      </c>
      <c r="P4366" s="37">
        <v>0</v>
      </c>
      <c r="Q4366" s="21">
        <f t="shared" si="1216"/>
        <v>39.790999999999997</v>
      </c>
      <c r="R4366" s="21">
        <f t="shared" si="1225"/>
        <v>181.99999999999352</v>
      </c>
      <c r="S4366" s="21">
        <f t="shared" si="1226"/>
        <v>23.101220905027528</v>
      </c>
      <c r="T4366" s="21">
        <f t="shared" si="1217"/>
        <v>86.147999999999996</v>
      </c>
      <c r="U4366" s="37">
        <f>VLOOKUP(Time_Zone, 'LSTM LookUp'!$B$5:$D$8, 3, FALSE)</f>
        <v>-75</v>
      </c>
      <c r="V4366" s="21">
        <f t="shared" si="1227"/>
        <v>-3.472285204469673</v>
      </c>
      <c r="W4366" s="21">
        <f t="shared" si="1218"/>
        <v>-4.7200713011174233</v>
      </c>
      <c r="X4366" s="21">
        <f t="shared" si="1219"/>
        <v>0</v>
      </c>
      <c r="Y4366" s="21">
        <f t="shared" si="1220"/>
        <v>0</v>
      </c>
      <c r="Z4366" s="21">
        <f t="shared" si="1228"/>
        <v>0</v>
      </c>
      <c r="AA4366" s="21">
        <f t="shared" si="1221"/>
        <v>0</v>
      </c>
      <c r="AB4366" s="21">
        <f t="shared" si="1222"/>
        <v>0</v>
      </c>
      <c r="AC4366" s="21">
        <f t="shared" si="1223"/>
        <v>64.400000000000006</v>
      </c>
      <c r="AD4366" s="21">
        <f t="shared" si="1229"/>
        <v>0</v>
      </c>
      <c r="AE4366" s="21" t="str">
        <f t="shared" si="1224"/>
        <v>7/1/1:00</v>
      </c>
    </row>
    <row r="4367" spans="2:31">
      <c r="B4367" s="37">
        <v>7</v>
      </c>
      <c r="C4367" s="38">
        <v>1</v>
      </c>
      <c r="D4367" s="39">
        <v>2</v>
      </c>
      <c r="E4367" s="17">
        <v>17.399999999999999</v>
      </c>
      <c r="F4367" s="17">
        <v>0</v>
      </c>
      <c r="G4367" s="17">
        <v>0</v>
      </c>
      <c r="H4367" s="37">
        <f t="shared" si="1212"/>
        <v>63.32</v>
      </c>
      <c r="I4367" s="37">
        <f>IF(H4367&lt;'Roof Calculator'!$G$8, 1, 0)</f>
        <v>0</v>
      </c>
      <c r="J4367" s="37">
        <f>IF(H4367&gt;='Roof Calculator'!$G$8, 1, 0)</f>
        <v>1</v>
      </c>
      <c r="K4367" s="37">
        <f t="shared" si="1213"/>
        <v>0</v>
      </c>
      <c r="L4367" s="37">
        <f t="shared" si="1214"/>
        <v>63.32</v>
      </c>
      <c r="M4367" s="37">
        <v>0</v>
      </c>
      <c r="N4367" s="37">
        <f t="shared" si="1215"/>
        <v>0</v>
      </c>
      <c r="O4367" s="37">
        <v>0</v>
      </c>
      <c r="P4367" s="37">
        <v>0</v>
      </c>
      <c r="Q4367" s="21">
        <f t="shared" si="1216"/>
        <v>39.790999999999997</v>
      </c>
      <c r="R4367" s="21">
        <f t="shared" si="1225"/>
        <v>182.04166666666018</v>
      </c>
      <c r="S4367" s="21">
        <f t="shared" si="1226"/>
        <v>23.098244514338294</v>
      </c>
      <c r="T4367" s="21">
        <f t="shared" si="1217"/>
        <v>86.147999999999996</v>
      </c>
      <c r="U4367" s="37">
        <f>VLOOKUP(Time_Zone, 'LSTM LookUp'!$B$5:$D$8, 3, FALSE)</f>
        <v>-75</v>
      </c>
      <c r="V4367" s="21">
        <f t="shared" si="1227"/>
        <v>-3.4801454588363581</v>
      </c>
      <c r="W4367" s="21">
        <f t="shared" si="1218"/>
        <v>10.277963635290916</v>
      </c>
      <c r="X4367" s="21">
        <f t="shared" si="1219"/>
        <v>0</v>
      </c>
      <c r="Y4367" s="21">
        <f t="shared" si="1220"/>
        <v>0</v>
      </c>
      <c r="Z4367" s="21">
        <f t="shared" si="1228"/>
        <v>0</v>
      </c>
      <c r="AA4367" s="21">
        <f t="shared" si="1221"/>
        <v>0</v>
      </c>
      <c r="AB4367" s="21">
        <f t="shared" si="1222"/>
        <v>0</v>
      </c>
      <c r="AC4367" s="21">
        <f t="shared" si="1223"/>
        <v>63.32</v>
      </c>
      <c r="AD4367" s="21">
        <f t="shared" si="1229"/>
        <v>0</v>
      </c>
      <c r="AE4367" s="21" t="str">
        <f t="shared" si="1224"/>
        <v>7/1/2:00</v>
      </c>
    </row>
    <row r="4368" spans="2:31">
      <c r="B4368" s="37">
        <v>7</v>
      </c>
      <c r="C4368" s="38">
        <v>1</v>
      </c>
      <c r="D4368" s="39">
        <v>3</v>
      </c>
      <c r="E4368" s="17">
        <v>16.7</v>
      </c>
      <c r="F4368" s="17">
        <v>0</v>
      </c>
      <c r="G4368" s="17">
        <v>0</v>
      </c>
      <c r="H4368" s="37">
        <f t="shared" si="1212"/>
        <v>62.059999999999995</v>
      </c>
      <c r="I4368" s="37">
        <f>IF(H4368&lt;'Roof Calculator'!$G$8, 1, 0)</f>
        <v>0</v>
      </c>
      <c r="J4368" s="37">
        <f>IF(H4368&gt;='Roof Calculator'!$G$8, 1, 0)</f>
        <v>1</v>
      </c>
      <c r="K4368" s="37">
        <f t="shared" si="1213"/>
        <v>0</v>
      </c>
      <c r="L4368" s="37">
        <f t="shared" si="1214"/>
        <v>62.059999999999995</v>
      </c>
      <c r="M4368" s="37">
        <v>0</v>
      </c>
      <c r="N4368" s="37">
        <f t="shared" si="1215"/>
        <v>0</v>
      </c>
      <c r="O4368" s="37">
        <v>0</v>
      </c>
      <c r="P4368" s="37">
        <v>0</v>
      </c>
      <c r="Q4368" s="21">
        <f t="shared" si="1216"/>
        <v>39.790999999999997</v>
      </c>
      <c r="R4368" s="21">
        <f t="shared" si="1225"/>
        <v>182.08333333332683</v>
      </c>
      <c r="S4368" s="21">
        <f t="shared" si="1226"/>
        <v>23.095255618196976</v>
      </c>
      <c r="T4368" s="21">
        <f t="shared" si="1217"/>
        <v>86.147999999999996</v>
      </c>
      <c r="U4368" s="37">
        <f>VLOOKUP(Time_Zone, 'LSTM LookUp'!$B$5:$D$8, 3, FALSE)</f>
        <v>-75</v>
      </c>
      <c r="V4368" s="21">
        <f t="shared" si="1227"/>
        <v>-3.4879988842502105</v>
      </c>
      <c r="W4368" s="21">
        <f t="shared" si="1218"/>
        <v>25.276000278937421</v>
      </c>
      <c r="X4368" s="21">
        <f t="shared" si="1219"/>
        <v>0</v>
      </c>
      <c r="Y4368" s="21">
        <f t="shared" si="1220"/>
        <v>0</v>
      </c>
      <c r="Z4368" s="21">
        <f t="shared" si="1228"/>
        <v>0</v>
      </c>
      <c r="AA4368" s="21">
        <f t="shared" si="1221"/>
        <v>0</v>
      </c>
      <c r="AB4368" s="21">
        <f t="shared" si="1222"/>
        <v>0</v>
      </c>
      <c r="AC4368" s="21">
        <f t="shared" si="1223"/>
        <v>62.059999999999995</v>
      </c>
      <c r="AD4368" s="21">
        <f t="shared" si="1229"/>
        <v>0</v>
      </c>
      <c r="AE4368" s="21" t="str">
        <f t="shared" si="1224"/>
        <v>7/1/3:00</v>
      </c>
    </row>
    <row r="4369" spans="2:31">
      <c r="B4369" s="37">
        <v>7</v>
      </c>
      <c r="C4369" s="38">
        <v>1</v>
      </c>
      <c r="D4369" s="39">
        <v>4</v>
      </c>
      <c r="E4369" s="17">
        <v>16.100000000000001</v>
      </c>
      <c r="F4369" s="17">
        <v>0</v>
      </c>
      <c r="G4369" s="17">
        <v>0</v>
      </c>
      <c r="H4369" s="37">
        <f t="shared" si="1212"/>
        <v>60.980000000000004</v>
      </c>
      <c r="I4369" s="37">
        <f>IF(H4369&lt;'Roof Calculator'!$G$8, 1, 0)</f>
        <v>0</v>
      </c>
      <c r="J4369" s="37">
        <f>IF(H4369&gt;='Roof Calculator'!$G$8, 1, 0)</f>
        <v>1</v>
      </c>
      <c r="K4369" s="37">
        <f t="shared" si="1213"/>
        <v>0</v>
      </c>
      <c r="L4369" s="37">
        <f t="shared" si="1214"/>
        <v>60.980000000000004</v>
      </c>
      <c r="M4369" s="37">
        <v>0</v>
      </c>
      <c r="N4369" s="37">
        <f t="shared" si="1215"/>
        <v>0</v>
      </c>
      <c r="O4369" s="37">
        <v>0</v>
      </c>
      <c r="P4369" s="37">
        <v>0</v>
      </c>
      <c r="Q4369" s="21">
        <f t="shared" si="1216"/>
        <v>39.790999999999997</v>
      </c>
      <c r="R4369" s="21">
        <f t="shared" si="1225"/>
        <v>182.12499999999349</v>
      </c>
      <c r="S4369" s="21">
        <f t="shared" si="1226"/>
        <v>23.092254218967657</v>
      </c>
      <c r="T4369" s="21">
        <f t="shared" si="1217"/>
        <v>86.147999999999996</v>
      </c>
      <c r="U4369" s="37">
        <f>VLOOKUP(Time_Zone, 'LSTM LookUp'!$B$5:$D$8, 3, FALSE)</f>
        <v>-75</v>
      </c>
      <c r="V4369" s="21">
        <f t="shared" si="1227"/>
        <v>-3.4958454560539147</v>
      </c>
      <c r="W4369" s="21">
        <f t="shared" si="1218"/>
        <v>40.274038635986514</v>
      </c>
      <c r="X4369" s="21">
        <f t="shared" si="1219"/>
        <v>0</v>
      </c>
      <c r="Y4369" s="21">
        <f t="shared" si="1220"/>
        <v>0</v>
      </c>
      <c r="Z4369" s="21">
        <f t="shared" si="1228"/>
        <v>0</v>
      </c>
      <c r="AA4369" s="21">
        <f t="shared" si="1221"/>
        <v>0</v>
      </c>
      <c r="AB4369" s="21">
        <f t="shared" si="1222"/>
        <v>0</v>
      </c>
      <c r="AC4369" s="21">
        <f t="shared" si="1223"/>
        <v>60.980000000000004</v>
      </c>
      <c r="AD4369" s="21">
        <f t="shared" si="1229"/>
        <v>0</v>
      </c>
      <c r="AE4369" s="21" t="str">
        <f t="shared" si="1224"/>
        <v>7/1/4:00</v>
      </c>
    </row>
    <row r="4370" spans="2:31">
      <c r="B4370" s="37">
        <v>7</v>
      </c>
      <c r="C4370" s="38">
        <v>1</v>
      </c>
      <c r="D4370" s="39">
        <v>5</v>
      </c>
      <c r="E4370" s="17">
        <v>16.100000000000001</v>
      </c>
      <c r="F4370" s="17">
        <v>0</v>
      </c>
      <c r="G4370" s="17">
        <v>0</v>
      </c>
      <c r="H4370" s="37">
        <f t="shared" si="1212"/>
        <v>60.980000000000004</v>
      </c>
      <c r="I4370" s="37">
        <f>IF(H4370&lt;'Roof Calculator'!$G$8, 1, 0)</f>
        <v>0</v>
      </c>
      <c r="J4370" s="37">
        <f>IF(H4370&gt;='Roof Calculator'!$G$8, 1, 0)</f>
        <v>1</v>
      </c>
      <c r="K4370" s="37">
        <f t="shared" si="1213"/>
        <v>0</v>
      </c>
      <c r="L4370" s="37">
        <f t="shared" si="1214"/>
        <v>60.980000000000004</v>
      </c>
      <c r="M4370" s="37">
        <v>0</v>
      </c>
      <c r="N4370" s="37">
        <f t="shared" si="1215"/>
        <v>0</v>
      </c>
      <c r="O4370" s="37">
        <v>0</v>
      </c>
      <c r="P4370" s="37">
        <v>0</v>
      </c>
      <c r="Q4370" s="21">
        <f t="shared" si="1216"/>
        <v>39.790999999999997</v>
      </c>
      <c r="R4370" s="21">
        <f t="shared" si="1225"/>
        <v>182.16666666666015</v>
      </c>
      <c r="S4370" s="21">
        <f t="shared" si="1226"/>
        <v>23.089240319023968</v>
      </c>
      <c r="T4370" s="21">
        <f t="shared" si="1217"/>
        <v>86.147999999999996</v>
      </c>
      <c r="U4370" s="37">
        <f>VLOOKUP(Time_Zone, 'LSTM LookUp'!$B$5:$D$8, 3, FALSE)</f>
        <v>-75</v>
      </c>
      <c r="V4370" s="21">
        <f t="shared" si="1227"/>
        <v>-3.5036851496040802</v>
      </c>
      <c r="W4370" s="21">
        <f t="shared" si="1218"/>
        <v>55.272078712598983</v>
      </c>
      <c r="X4370" s="21">
        <f t="shared" si="1219"/>
        <v>0</v>
      </c>
      <c r="Y4370" s="21">
        <f t="shared" si="1220"/>
        <v>0</v>
      </c>
      <c r="Z4370" s="21">
        <f t="shared" si="1228"/>
        <v>0</v>
      </c>
      <c r="AA4370" s="21">
        <f t="shared" si="1221"/>
        <v>0</v>
      </c>
      <c r="AB4370" s="21">
        <f t="shared" si="1222"/>
        <v>0</v>
      </c>
      <c r="AC4370" s="21">
        <f t="shared" si="1223"/>
        <v>60.980000000000004</v>
      </c>
      <c r="AD4370" s="21">
        <f t="shared" si="1229"/>
        <v>0</v>
      </c>
      <c r="AE4370" s="21" t="str">
        <f t="shared" si="1224"/>
        <v>7/1/5:00</v>
      </c>
    </row>
    <row r="4371" spans="2:31">
      <c r="B4371" s="37">
        <v>7</v>
      </c>
      <c r="C4371" s="38">
        <v>1</v>
      </c>
      <c r="D4371" s="39">
        <v>6</v>
      </c>
      <c r="E4371" s="17">
        <v>15</v>
      </c>
      <c r="F4371" s="17">
        <v>9</v>
      </c>
      <c r="G4371" s="17">
        <v>0</v>
      </c>
      <c r="H4371" s="37">
        <f t="shared" si="1212"/>
        <v>59</v>
      </c>
      <c r="I4371" s="37">
        <f>IF(H4371&lt;'Roof Calculator'!$G$8, 1, 0)</f>
        <v>0</v>
      </c>
      <c r="J4371" s="37">
        <f>IF(H4371&gt;='Roof Calculator'!$G$8, 1, 0)</f>
        <v>1</v>
      </c>
      <c r="K4371" s="37">
        <f t="shared" si="1213"/>
        <v>0</v>
      </c>
      <c r="L4371" s="37">
        <f t="shared" si="1214"/>
        <v>59</v>
      </c>
      <c r="M4371" s="37">
        <v>0</v>
      </c>
      <c r="N4371" s="37">
        <f t="shared" si="1215"/>
        <v>9</v>
      </c>
      <c r="O4371" s="37">
        <v>0</v>
      </c>
      <c r="P4371" s="37">
        <v>0</v>
      </c>
      <c r="Q4371" s="21">
        <f t="shared" si="1216"/>
        <v>39.790999999999997</v>
      </c>
      <c r="R4371" s="21">
        <f t="shared" si="1225"/>
        <v>182.20833333332681</v>
      </c>
      <c r="S4371" s="21">
        <f t="shared" si="1226"/>
        <v>23.086213920749081</v>
      </c>
      <c r="T4371" s="21">
        <f t="shared" si="1217"/>
        <v>86.147999999999996</v>
      </c>
      <c r="U4371" s="37">
        <f>VLOOKUP(Time_Zone, 'LSTM LookUp'!$B$5:$D$8, 3, FALSE)</f>
        <v>-75</v>
      </c>
      <c r="V4371" s="21">
        <f t="shared" si="1227"/>
        <v>-3.511517940271303</v>
      </c>
      <c r="W4371" s="21">
        <f t="shared" si="1218"/>
        <v>70.270120514932188</v>
      </c>
      <c r="X4371" s="21">
        <f t="shared" si="1219"/>
        <v>0</v>
      </c>
      <c r="Y4371" s="21">
        <f t="shared" si="1220"/>
        <v>9</v>
      </c>
      <c r="Z4371" s="21">
        <f t="shared" si="1228"/>
        <v>2.8528428093645486</v>
      </c>
      <c r="AA4371" s="21">
        <f t="shared" si="1221"/>
        <v>0</v>
      </c>
      <c r="AB4371" s="21">
        <f t="shared" si="1222"/>
        <v>2.8528428093645486</v>
      </c>
      <c r="AC4371" s="21">
        <f t="shared" si="1223"/>
        <v>59</v>
      </c>
      <c r="AD4371" s="21">
        <f t="shared" si="1229"/>
        <v>2.8528428093645486</v>
      </c>
      <c r="AE4371" s="21" t="str">
        <f t="shared" si="1224"/>
        <v>7/1/6:00</v>
      </c>
    </row>
    <row r="4372" spans="2:31">
      <c r="B4372" s="37">
        <v>7</v>
      </c>
      <c r="C4372" s="38">
        <v>1</v>
      </c>
      <c r="D4372" s="39">
        <v>7</v>
      </c>
      <c r="E4372" s="17">
        <v>16.100000000000001</v>
      </c>
      <c r="F4372" s="17">
        <v>73</v>
      </c>
      <c r="G4372" s="17">
        <v>98</v>
      </c>
      <c r="H4372" s="37">
        <f t="shared" si="1212"/>
        <v>60.980000000000004</v>
      </c>
      <c r="I4372" s="37">
        <f>IF(H4372&lt;'Roof Calculator'!$G$8, 1, 0)</f>
        <v>0</v>
      </c>
      <c r="J4372" s="37">
        <f>IF(H4372&gt;='Roof Calculator'!$G$8, 1, 0)</f>
        <v>1</v>
      </c>
      <c r="K4372" s="37">
        <f t="shared" si="1213"/>
        <v>0</v>
      </c>
      <c r="L4372" s="37">
        <f t="shared" si="1214"/>
        <v>60.980000000000004</v>
      </c>
      <c r="M4372" s="37">
        <v>0</v>
      </c>
      <c r="N4372" s="37">
        <f t="shared" si="1215"/>
        <v>73</v>
      </c>
      <c r="O4372" s="37">
        <v>0</v>
      </c>
      <c r="P4372" s="37">
        <v>0</v>
      </c>
      <c r="Q4372" s="21">
        <f t="shared" si="1216"/>
        <v>39.790999999999997</v>
      </c>
      <c r="R4372" s="21">
        <f t="shared" si="1225"/>
        <v>182.24999999999346</v>
      </c>
      <c r="S4372" s="21">
        <f t="shared" si="1226"/>
        <v>23.083175026535674</v>
      </c>
      <c r="T4372" s="21">
        <f t="shared" si="1217"/>
        <v>86.147999999999996</v>
      </c>
      <c r="U4372" s="37">
        <f>VLOOKUP(Time_Zone, 'LSTM LookUp'!$B$5:$D$8, 3, FALSE)</f>
        <v>-75</v>
      </c>
      <c r="V4372" s="21">
        <f t="shared" si="1227"/>
        <v>-3.5193438034402336</v>
      </c>
      <c r="W4372" s="21">
        <f t="shared" si="1218"/>
        <v>85.268164049139941</v>
      </c>
      <c r="X4372" s="21">
        <f t="shared" si="1219"/>
        <v>30.304484924585726</v>
      </c>
      <c r="Y4372" s="21">
        <f t="shared" si="1220"/>
        <v>103.30448492458572</v>
      </c>
      <c r="Z4372" s="21">
        <f t="shared" si="1228"/>
        <v>32.745717443579196</v>
      </c>
      <c r="AA4372" s="21">
        <f t="shared" si="1221"/>
        <v>0</v>
      </c>
      <c r="AB4372" s="21">
        <f t="shared" si="1222"/>
        <v>32.745717443579196</v>
      </c>
      <c r="AC4372" s="21">
        <f t="shared" si="1223"/>
        <v>60.980000000000004</v>
      </c>
      <c r="AD4372" s="21">
        <f t="shared" si="1229"/>
        <v>32.745717443579196</v>
      </c>
      <c r="AE4372" s="21" t="str">
        <f t="shared" si="1224"/>
        <v>7/1/7:00</v>
      </c>
    </row>
    <row r="4373" spans="2:31">
      <c r="B4373" s="37">
        <v>7</v>
      </c>
      <c r="C4373" s="38">
        <v>1</v>
      </c>
      <c r="D4373" s="39">
        <v>8</v>
      </c>
      <c r="E4373" s="17">
        <v>18.3</v>
      </c>
      <c r="F4373" s="17">
        <v>149</v>
      </c>
      <c r="G4373" s="17">
        <v>302</v>
      </c>
      <c r="H4373" s="37">
        <f t="shared" si="1212"/>
        <v>64.94</v>
      </c>
      <c r="I4373" s="37">
        <f>IF(H4373&lt;'Roof Calculator'!$G$8, 1, 0)</f>
        <v>0</v>
      </c>
      <c r="J4373" s="37">
        <f>IF(H4373&gt;='Roof Calculator'!$G$8, 1, 0)</f>
        <v>1</v>
      </c>
      <c r="K4373" s="37">
        <f t="shared" si="1213"/>
        <v>0</v>
      </c>
      <c r="L4373" s="37">
        <f t="shared" si="1214"/>
        <v>64.94</v>
      </c>
      <c r="M4373" s="37">
        <v>0</v>
      </c>
      <c r="N4373" s="37">
        <f t="shared" si="1215"/>
        <v>149</v>
      </c>
      <c r="O4373" s="37">
        <v>0</v>
      </c>
      <c r="P4373" s="37">
        <v>0</v>
      </c>
      <c r="Q4373" s="21">
        <f t="shared" si="1216"/>
        <v>39.790999999999997</v>
      </c>
      <c r="R4373" s="21">
        <f t="shared" si="1225"/>
        <v>182.29166666666012</v>
      </c>
      <c r="S4373" s="21">
        <f t="shared" si="1226"/>
        <v>23.080123638785974</v>
      </c>
      <c r="T4373" s="21">
        <f t="shared" si="1217"/>
        <v>86.147999999999996</v>
      </c>
      <c r="U4373" s="37">
        <f>VLOOKUP(Time_Zone, 'LSTM LookUp'!$B$5:$D$8, 3, FALSE)</f>
        <v>-75</v>
      </c>
      <c r="V4373" s="21">
        <f t="shared" si="1227"/>
        <v>-3.5271627145096174</v>
      </c>
      <c r="W4373" s="21">
        <f t="shared" si="1218"/>
        <v>100.26620932137261</v>
      </c>
      <c r="X4373" s="21">
        <f t="shared" si="1219"/>
        <v>37.721480992799705</v>
      </c>
      <c r="Y4373" s="21">
        <f t="shared" si="1220"/>
        <v>186.72148099279971</v>
      </c>
      <c r="Z4373" s="21">
        <f t="shared" si="1228"/>
        <v>59.187448267134208</v>
      </c>
      <c r="AA4373" s="21">
        <f t="shared" si="1221"/>
        <v>0</v>
      </c>
      <c r="AB4373" s="21">
        <f t="shared" si="1222"/>
        <v>59.187448267134208</v>
      </c>
      <c r="AC4373" s="21">
        <f t="shared" si="1223"/>
        <v>64.94</v>
      </c>
      <c r="AD4373" s="21">
        <f t="shared" si="1229"/>
        <v>59.187448267134208</v>
      </c>
      <c r="AE4373" s="21" t="str">
        <f t="shared" si="1224"/>
        <v>7/1/8:00</v>
      </c>
    </row>
    <row r="4374" spans="2:31">
      <c r="B4374" s="37">
        <v>7</v>
      </c>
      <c r="C4374" s="38">
        <v>1</v>
      </c>
      <c r="D4374" s="39">
        <v>9</v>
      </c>
      <c r="E4374" s="17">
        <v>20</v>
      </c>
      <c r="F4374" s="17">
        <v>262</v>
      </c>
      <c r="G4374" s="17">
        <v>321</v>
      </c>
      <c r="H4374" s="37">
        <f t="shared" ref="H4374:H4437" si="1230">E4374*9/5+32</f>
        <v>68</v>
      </c>
      <c r="I4374" s="37">
        <f>IF(H4374&lt;'Roof Calculator'!$G$8, 1, 0)</f>
        <v>0</v>
      </c>
      <c r="J4374" s="37">
        <f>IF(H4374&gt;='Roof Calculator'!$G$8, 1, 0)</f>
        <v>1</v>
      </c>
      <c r="K4374" s="37">
        <f t="shared" ref="K4374:K4437" si="1231">I4374*H4374</f>
        <v>0</v>
      </c>
      <c r="L4374" s="37">
        <f t="shared" ref="L4374:L4437" si="1232">J4374*H4374</f>
        <v>68</v>
      </c>
      <c r="M4374" s="37">
        <v>0</v>
      </c>
      <c r="N4374" s="37">
        <f t="shared" ref="N4374:N4437" si="1233">F4374*(180-M4374)/180</f>
        <v>262</v>
      </c>
      <c r="O4374" s="37">
        <v>0</v>
      </c>
      <c r="P4374" s="37">
        <v>0</v>
      </c>
      <c r="Q4374" s="21">
        <f t="shared" ref="Q4374:Q4437" si="1234">Latitude</f>
        <v>39.790999999999997</v>
      </c>
      <c r="R4374" s="21">
        <f t="shared" si="1225"/>
        <v>182.33333333332678</v>
      </c>
      <c r="S4374" s="21">
        <f t="shared" si="1226"/>
        <v>23.077059759911712</v>
      </c>
      <c r="T4374" s="21">
        <f t="shared" ref="T4374:T4437" si="1235">Longitude</f>
        <v>86.147999999999996</v>
      </c>
      <c r="U4374" s="37">
        <f>VLOOKUP(Time_Zone, 'LSTM LookUp'!$B$5:$D$8, 3, FALSE)</f>
        <v>-75</v>
      </c>
      <c r="V4374" s="21">
        <f t="shared" si="1227"/>
        <v>-3.5349746488923657</v>
      </c>
      <c r="W4374" s="21">
        <f t="shared" ref="W4374:W4437" si="1236">15*((D4374+(4*(T4374-U4374)+V4374)/60)-12)</f>
        <v>115.26425633777691</v>
      </c>
      <c r="X4374" s="21">
        <f t="shared" ref="X4374:X4437" si="1237">G4374*(SIN(S4374*PI()/180)*SIN(Q4374*PI()/180)*COS(O4374*PI()/180)-SIN(S4374*PI()/180)*COS(Q4374*PI()/180)*SIN(O4374*PI()/180)*COS(P4374*PI()/180)+COS(S4374*PI()/180)*COS(Q4374*PI()/180)*COS(O4374*PI()/180)*COS(W4374*PI()/180)+COS(S4374*PI()/180)*SIN(Q4374*PI()/180)*SIN(O4374*PI()/180)*COS(P4374*PI()/180)*COS(W4374*PI()/180)+COS(S4374*PI()/180)*SIN(P4374*PI()/180)*SIN(W4374*PI()/180)*SIN(O4374*PI()/180))</f>
        <v>-16.320742812732984</v>
      </c>
      <c r="Y4374" s="21">
        <f t="shared" ref="Y4374:Y4437" si="1238">X4374+N4374</f>
        <v>245.67925718726701</v>
      </c>
      <c r="Z4374" s="21">
        <f t="shared" si="1228"/>
        <v>77.876033586302029</v>
      </c>
      <c r="AA4374" s="21">
        <f t="shared" ref="AA4374:AA4437" si="1239">Z4374*I4374</f>
        <v>0</v>
      </c>
      <c r="AB4374" s="21">
        <f t="shared" ref="AB4374:AB4437" si="1240">Z4374*J4374</f>
        <v>77.876033586302029</v>
      </c>
      <c r="AC4374" s="21">
        <f t="shared" ref="AC4374:AC4437" si="1241">L4374</f>
        <v>68</v>
      </c>
      <c r="AD4374" s="21">
        <f t="shared" si="1229"/>
        <v>77.876033586302029</v>
      </c>
      <c r="AE4374" s="21" t="str">
        <f t="shared" ref="AE4374:AE4437" si="1242">CONCATENATE(B4374, "/", C4374, "/", D4374,":00")</f>
        <v>7/1/9:00</v>
      </c>
    </row>
    <row r="4375" spans="2:31">
      <c r="B4375" s="37">
        <v>7</v>
      </c>
      <c r="C4375" s="38">
        <v>1</v>
      </c>
      <c r="D4375" s="39">
        <v>10</v>
      </c>
      <c r="E4375" s="17">
        <v>20.6</v>
      </c>
      <c r="F4375" s="17">
        <v>296</v>
      </c>
      <c r="G4375" s="17">
        <v>467</v>
      </c>
      <c r="H4375" s="37">
        <f t="shared" si="1230"/>
        <v>69.08</v>
      </c>
      <c r="I4375" s="37">
        <f>IF(H4375&lt;'Roof Calculator'!$G$8, 1, 0)</f>
        <v>0</v>
      </c>
      <c r="J4375" s="37">
        <f>IF(H4375&gt;='Roof Calculator'!$G$8, 1, 0)</f>
        <v>1</v>
      </c>
      <c r="K4375" s="37">
        <f t="shared" si="1231"/>
        <v>0</v>
      </c>
      <c r="L4375" s="37">
        <f t="shared" si="1232"/>
        <v>69.08</v>
      </c>
      <c r="M4375" s="37">
        <v>0</v>
      </c>
      <c r="N4375" s="37">
        <f t="shared" si="1233"/>
        <v>296</v>
      </c>
      <c r="O4375" s="37">
        <v>0</v>
      </c>
      <c r="P4375" s="37">
        <v>0</v>
      </c>
      <c r="Q4375" s="21">
        <f t="shared" si="1234"/>
        <v>39.790999999999997</v>
      </c>
      <c r="R4375" s="21">
        <f t="shared" ref="R4375:R4438" si="1243">R4374+1/24</f>
        <v>182.37499999999343</v>
      </c>
      <c r="S4375" s="21">
        <f t="shared" ref="S4375:S4438" si="1244">ASIN(SIN(23.45*PI()/180)*SIN((360/365*(R4375-81))*PI()/180))*180/PI()</f>
        <v>23.073983392334117</v>
      </c>
      <c r="T4375" s="21">
        <f t="shared" si="1235"/>
        <v>86.147999999999996</v>
      </c>
      <c r="U4375" s="37">
        <f>VLOOKUP(Time_Zone, 'LSTM LookUp'!$B$5:$D$8, 3, FALSE)</f>
        <v>-75</v>
      </c>
      <c r="V4375" s="21">
        <f t="shared" ref="V4375:V4438" si="1245">9.87*SIN(2*(360/365*(R4375-81))*PI()/180)-7.53*COS((360/365*(R4375-81))*PI()/180)-1.5*SIN((360/365*(R4375-81))*PI()/180)</f>
        <v>-3.5427795820155952</v>
      </c>
      <c r="W4375" s="21">
        <f t="shared" si="1236"/>
        <v>130.26230510449611</v>
      </c>
      <c r="X4375" s="21">
        <f t="shared" si="1237"/>
        <v>-96.223102094295939</v>
      </c>
      <c r="Y4375" s="21">
        <f t="shared" si="1238"/>
        <v>199.77689790570406</v>
      </c>
      <c r="Z4375" s="21">
        <f t="shared" ref="Z4375:Z4438" si="1246">Y4375/10.764*3.412</f>
        <v>63.325787407493713</v>
      </c>
      <c r="AA4375" s="21">
        <f t="shared" si="1239"/>
        <v>0</v>
      </c>
      <c r="AB4375" s="21">
        <f t="shared" si="1240"/>
        <v>63.325787407493713</v>
      </c>
      <c r="AC4375" s="21">
        <f t="shared" si="1241"/>
        <v>69.08</v>
      </c>
      <c r="AD4375" s="21">
        <f t="shared" ref="AD4375:AD4438" si="1247">AB4375</f>
        <v>63.325787407493713</v>
      </c>
      <c r="AE4375" s="21" t="str">
        <f t="shared" si="1242"/>
        <v>7/1/10:00</v>
      </c>
    </row>
    <row r="4376" spans="2:31">
      <c r="B4376" s="37">
        <v>7</v>
      </c>
      <c r="C4376" s="38">
        <v>1</v>
      </c>
      <c r="D4376" s="39">
        <v>11</v>
      </c>
      <c r="E4376" s="17">
        <v>22.2</v>
      </c>
      <c r="F4376" s="17">
        <v>388</v>
      </c>
      <c r="G4376" s="17">
        <v>434</v>
      </c>
      <c r="H4376" s="37">
        <f t="shared" si="1230"/>
        <v>71.959999999999994</v>
      </c>
      <c r="I4376" s="37">
        <f>IF(H4376&lt;'Roof Calculator'!$G$8, 1, 0)</f>
        <v>0</v>
      </c>
      <c r="J4376" s="37">
        <f>IF(H4376&gt;='Roof Calculator'!$G$8, 1, 0)</f>
        <v>1</v>
      </c>
      <c r="K4376" s="37">
        <f t="shared" si="1231"/>
        <v>0</v>
      </c>
      <c r="L4376" s="37">
        <f t="shared" si="1232"/>
        <v>71.959999999999994</v>
      </c>
      <c r="M4376" s="37">
        <v>0</v>
      </c>
      <c r="N4376" s="37">
        <f t="shared" si="1233"/>
        <v>388</v>
      </c>
      <c r="O4376" s="37">
        <v>0</v>
      </c>
      <c r="P4376" s="37">
        <v>0</v>
      </c>
      <c r="Q4376" s="21">
        <f t="shared" si="1234"/>
        <v>39.790999999999997</v>
      </c>
      <c r="R4376" s="21">
        <f t="shared" si="1243"/>
        <v>182.41666666666009</v>
      </c>
      <c r="S4376" s="21">
        <f t="shared" si="1244"/>
        <v>23.070894538483952</v>
      </c>
      <c r="T4376" s="21">
        <f t="shared" si="1235"/>
        <v>86.147999999999996</v>
      </c>
      <c r="U4376" s="37">
        <f>VLOOKUP(Time_Zone, 'LSTM LookUp'!$B$5:$D$8, 3, FALSE)</f>
        <v>-75</v>
      </c>
      <c r="V4376" s="21">
        <f t="shared" si="1245"/>
        <v>-3.550577489320689</v>
      </c>
      <c r="W4376" s="21">
        <f t="shared" si="1236"/>
        <v>145.26035562766978</v>
      </c>
      <c r="X4376" s="21">
        <f t="shared" si="1237"/>
        <v>-143.27498050790365</v>
      </c>
      <c r="Y4376" s="21">
        <f t="shared" si="1238"/>
        <v>244.72501949209635</v>
      </c>
      <c r="Z4376" s="21">
        <f t="shared" si="1246"/>
        <v>77.573556903291774</v>
      </c>
      <c r="AA4376" s="21">
        <f t="shared" si="1239"/>
        <v>0</v>
      </c>
      <c r="AB4376" s="21">
        <f t="shared" si="1240"/>
        <v>77.573556903291774</v>
      </c>
      <c r="AC4376" s="21">
        <f t="shared" si="1241"/>
        <v>71.959999999999994</v>
      </c>
      <c r="AD4376" s="21">
        <f t="shared" si="1247"/>
        <v>77.573556903291774</v>
      </c>
      <c r="AE4376" s="21" t="str">
        <f t="shared" si="1242"/>
        <v>7/1/11:00</v>
      </c>
    </row>
    <row r="4377" spans="2:31">
      <c r="B4377" s="37">
        <v>7</v>
      </c>
      <c r="C4377" s="38">
        <v>1</v>
      </c>
      <c r="D4377" s="39">
        <v>12</v>
      </c>
      <c r="E4377" s="17">
        <v>22.8</v>
      </c>
      <c r="F4377" s="17">
        <v>538</v>
      </c>
      <c r="G4377" s="17">
        <v>326</v>
      </c>
      <c r="H4377" s="37">
        <f t="shared" si="1230"/>
        <v>73.040000000000006</v>
      </c>
      <c r="I4377" s="37">
        <f>IF(H4377&lt;'Roof Calculator'!$G$8, 1, 0)</f>
        <v>0</v>
      </c>
      <c r="J4377" s="37">
        <f>IF(H4377&gt;='Roof Calculator'!$G$8, 1, 0)</f>
        <v>1</v>
      </c>
      <c r="K4377" s="37">
        <f t="shared" si="1231"/>
        <v>0</v>
      </c>
      <c r="L4377" s="37">
        <f t="shared" si="1232"/>
        <v>73.040000000000006</v>
      </c>
      <c r="M4377" s="37">
        <v>0</v>
      </c>
      <c r="N4377" s="37">
        <f t="shared" si="1233"/>
        <v>538</v>
      </c>
      <c r="O4377" s="37">
        <v>0</v>
      </c>
      <c r="P4377" s="37">
        <v>0</v>
      </c>
      <c r="Q4377" s="21">
        <f t="shared" si="1234"/>
        <v>39.790999999999997</v>
      </c>
      <c r="R4377" s="21">
        <f t="shared" si="1243"/>
        <v>182.45833333332675</v>
      </c>
      <c r="S4377" s="21">
        <f t="shared" si="1244"/>
        <v>23.067793200801439</v>
      </c>
      <c r="T4377" s="21">
        <f t="shared" si="1235"/>
        <v>86.147999999999996</v>
      </c>
      <c r="U4377" s="37">
        <f>VLOOKUP(Time_Zone, 'LSTM LookUp'!$B$5:$D$8, 3, FALSE)</f>
        <v>-75</v>
      </c>
      <c r="V4377" s="21">
        <f t="shared" si="1245"/>
        <v>-3.55836834626336</v>
      </c>
      <c r="W4377" s="21">
        <f t="shared" si="1236"/>
        <v>160.25840791343413</v>
      </c>
      <c r="X4377" s="21">
        <f t="shared" si="1237"/>
        <v>-135.17091914671934</v>
      </c>
      <c r="Y4377" s="21">
        <f t="shared" si="1238"/>
        <v>402.82908085328063</v>
      </c>
      <c r="Z4377" s="21">
        <f t="shared" si="1246"/>
        <v>127.68978296835689</v>
      </c>
      <c r="AA4377" s="21">
        <f t="shared" si="1239"/>
        <v>0</v>
      </c>
      <c r="AB4377" s="21">
        <f t="shared" si="1240"/>
        <v>127.68978296835689</v>
      </c>
      <c r="AC4377" s="21">
        <f t="shared" si="1241"/>
        <v>73.040000000000006</v>
      </c>
      <c r="AD4377" s="21">
        <f t="shared" si="1247"/>
        <v>127.68978296835689</v>
      </c>
      <c r="AE4377" s="21" t="str">
        <f t="shared" si="1242"/>
        <v>7/1/12:00</v>
      </c>
    </row>
    <row r="4378" spans="2:31">
      <c r="B4378" s="37">
        <v>7</v>
      </c>
      <c r="C4378" s="38">
        <v>1</v>
      </c>
      <c r="D4378" s="39">
        <v>13</v>
      </c>
      <c r="E4378" s="17">
        <v>22.8</v>
      </c>
      <c r="F4378" s="17">
        <v>415</v>
      </c>
      <c r="G4378" s="17">
        <v>316</v>
      </c>
      <c r="H4378" s="37">
        <f t="shared" si="1230"/>
        <v>73.040000000000006</v>
      </c>
      <c r="I4378" s="37">
        <f>IF(H4378&lt;'Roof Calculator'!$G$8, 1, 0)</f>
        <v>0</v>
      </c>
      <c r="J4378" s="37">
        <f>IF(H4378&gt;='Roof Calculator'!$G$8, 1, 0)</f>
        <v>1</v>
      </c>
      <c r="K4378" s="37">
        <f t="shared" si="1231"/>
        <v>0</v>
      </c>
      <c r="L4378" s="37">
        <f t="shared" si="1232"/>
        <v>73.040000000000006</v>
      </c>
      <c r="M4378" s="37">
        <v>0</v>
      </c>
      <c r="N4378" s="37">
        <f t="shared" si="1233"/>
        <v>415</v>
      </c>
      <c r="O4378" s="37">
        <v>0</v>
      </c>
      <c r="P4378" s="37">
        <v>0</v>
      </c>
      <c r="Q4378" s="21">
        <f t="shared" si="1234"/>
        <v>39.790999999999997</v>
      </c>
      <c r="R4378" s="21">
        <f t="shared" si="1243"/>
        <v>182.49999999999341</v>
      </c>
      <c r="S4378" s="21">
        <f t="shared" si="1244"/>
        <v>23.064679381736322</v>
      </c>
      <c r="T4378" s="21">
        <f t="shared" si="1235"/>
        <v>86.147999999999996</v>
      </c>
      <c r="U4378" s="37">
        <f>VLOOKUP(Time_Zone, 'LSTM LookUp'!$B$5:$D$8, 3, FALSE)</f>
        <v>-75</v>
      </c>
      <c r="V4378" s="21">
        <f t="shared" si="1245"/>
        <v>-3.5661521283136888</v>
      </c>
      <c r="W4378" s="21">
        <f t="shared" si="1236"/>
        <v>175.25646196792155</v>
      </c>
      <c r="X4378" s="21">
        <f t="shared" si="1237"/>
        <v>-143.40456860268577</v>
      </c>
      <c r="Y4378" s="21">
        <f t="shared" si="1238"/>
        <v>271.5954313973142</v>
      </c>
      <c r="Z4378" s="21">
        <f t="shared" si="1246"/>
        <v>86.091008168676709</v>
      </c>
      <c r="AA4378" s="21">
        <f t="shared" si="1239"/>
        <v>0</v>
      </c>
      <c r="AB4378" s="21">
        <f t="shared" si="1240"/>
        <v>86.091008168676709</v>
      </c>
      <c r="AC4378" s="21">
        <f t="shared" si="1241"/>
        <v>73.040000000000006</v>
      </c>
      <c r="AD4378" s="21">
        <f t="shared" si="1247"/>
        <v>86.091008168676709</v>
      </c>
      <c r="AE4378" s="21" t="str">
        <f t="shared" si="1242"/>
        <v>7/1/13:00</v>
      </c>
    </row>
    <row r="4379" spans="2:31">
      <c r="B4379" s="37">
        <v>7</v>
      </c>
      <c r="C4379" s="38">
        <v>1</v>
      </c>
      <c r="D4379" s="39">
        <v>14</v>
      </c>
      <c r="E4379" s="17">
        <v>22.8</v>
      </c>
      <c r="F4379" s="17">
        <v>257</v>
      </c>
      <c r="G4379" s="17">
        <v>200</v>
      </c>
      <c r="H4379" s="37">
        <f t="shared" si="1230"/>
        <v>73.040000000000006</v>
      </c>
      <c r="I4379" s="37">
        <f>IF(H4379&lt;'Roof Calculator'!$G$8, 1, 0)</f>
        <v>0</v>
      </c>
      <c r="J4379" s="37">
        <f>IF(H4379&gt;='Roof Calculator'!$G$8, 1, 0)</f>
        <v>1</v>
      </c>
      <c r="K4379" s="37">
        <f t="shared" si="1231"/>
        <v>0</v>
      </c>
      <c r="L4379" s="37">
        <f t="shared" si="1232"/>
        <v>73.040000000000006</v>
      </c>
      <c r="M4379" s="37">
        <v>0</v>
      </c>
      <c r="N4379" s="37">
        <f t="shared" si="1233"/>
        <v>257</v>
      </c>
      <c r="O4379" s="37">
        <v>0</v>
      </c>
      <c r="P4379" s="37">
        <v>0</v>
      </c>
      <c r="Q4379" s="21">
        <f t="shared" si="1234"/>
        <v>39.790999999999997</v>
      </c>
      <c r="R4379" s="21">
        <f t="shared" si="1243"/>
        <v>182.54166666666006</v>
      </c>
      <c r="S4379" s="21">
        <f t="shared" si="1244"/>
        <v>23.061553083747818</v>
      </c>
      <c r="T4379" s="21">
        <f t="shared" si="1235"/>
        <v>86.147999999999996</v>
      </c>
      <c r="U4379" s="37">
        <f>VLOOKUP(Time_Zone, 'LSTM LookUp'!$B$5:$D$8, 3, FALSE)</f>
        <v>-75</v>
      </c>
      <c r="V4379" s="21">
        <f t="shared" si="1245"/>
        <v>-3.573928810956192</v>
      </c>
      <c r="W4379" s="21">
        <f t="shared" si="1236"/>
        <v>190.25451779726095</v>
      </c>
      <c r="X4379" s="21">
        <f t="shared" si="1237"/>
        <v>-88.997827641181175</v>
      </c>
      <c r="Y4379" s="21">
        <f t="shared" si="1238"/>
        <v>168.00217235881883</v>
      </c>
      <c r="Z4379" s="21">
        <f t="shared" si="1246"/>
        <v>53.253754374608867</v>
      </c>
      <c r="AA4379" s="21">
        <f t="shared" si="1239"/>
        <v>0</v>
      </c>
      <c r="AB4379" s="21">
        <f t="shared" si="1240"/>
        <v>53.253754374608867</v>
      </c>
      <c r="AC4379" s="21">
        <f t="shared" si="1241"/>
        <v>73.040000000000006</v>
      </c>
      <c r="AD4379" s="21">
        <f t="shared" si="1247"/>
        <v>53.253754374608867</v>
      </c>
      <c r="AE4379" s="21" t="str">
        <f t="shared" si="1242"/>
        <v>7/1/14:00</v>
      </c>
    </row>
    <row r="4380" spans="2:31">
      <c r="B4380" s="37">
        <v>7</v>
      </c>
      <c r="C4380" s="38">
        <v>1</v>
      </c>
      <c r="D4380" s="39">
        <v>15</v>
      </c>
      <c r="E4380" s="17">
        <v>22.8</v>
      </c>
      <c r="F4380" s="17">
        <v>424</v>
      </c>
      <c r="G4380" s="17">
        <v>461</v>
      </c>
      <c r="H4380" s="37">
        <f t="shared" si="1230"/>
        <v>73.040000000000006</v>
      </c>
      <c r="I4380" s="37">
        <f>IF(H4380&lt;'Roof Calculator'!$G$8, 1, 0)</f>
        <v>0</v>
      </c>
      <c r="J4380" s="37">
        <f>IF(H4380&gt;='Roof Calculator'!$G$8, 1, 0)</f>
        <v>1</v>
      </c>
      <c r="K4380" s="37">
        <f t="shared" si="1231"/>
        <v>0</v>
      </c>
      <c r="L4380" s="37">
        <f t="shared" si="1232"/>
        <v>73.040000000000006</v>
      </c>
      <c r="M4380" s="37">
        <v>0</v>
      </c>
      <c r="N4380" s="37">
        <f t="shared" si="1233"/>
        <v>424</v>
      </c>
      <c r="O4380" s="37">
        <v>0</v>
      </c>
      <c r="P4380" s="37">
        <v>0</v>
      </c>
      <c r="Q4380" s="21">
        <f t="shared" si="1234"/>
        <v>39.790999999999997</v>
      </c>
      <c r="R4380" s="21">
        <f t="shared" si="1243"/>
        <v>182.58333333332672</v>
      </c>
      <c r="S4380" s="21">
        <f t="shared" si="1244"/>
        <v>23.05841430930462</v>
      </c>
      <c r="T4380" s="21">
        <f t="shared" si="1235"/>
        <v>86.147999999999996</v>
      </c>
      <c r="U4380" s="37">
        <f>VLOOKUP(Time_Zone, 'LSTM LookUp'!$B$5:$D$8, 3, FALSE)</f>
        <v>-75</v>
      </c>
      <c r="V4380" s="21">
        <f t="shared" si="1245"/>
        <v>-3.5816983696898692</v>
      </c>
      <c r="W4380" s="21">
        <f t="shared" si="1236"/>
        <v>205.2525754075775</v>
      </c>
      <c r="X4380" s="21">
        <f t="shared" si="1237"/>
        <v>-179.22177833192441</v>
      </c>
      <c r="Y4380" s="21">
        <f t="shared" si="1238"/>
        <v>244.77822166807559</v>
      </c>
      <c r="Z4380" s="21">
        <f t="shared" si="1246"/>
        <v>77.590421063867893</v>
      </c>
      <c r="AA4380" s="21">
        <f t="shared" si="1239"/>
        <v>0</v>
      </c>
      <c r="AB4380" s="21">
        <f t="shared" si="1240"/>
        <v>77.590421063867893</v>
      </c>
      <c r="AC4380" s="21">
        <f t="shared" si="1241"/>
        <v>73.040000000000006</v>
      </c>
      <c r="AD4380" s="21">
        <f t="shared" si="1247"/>
        <v>77.590421063867893</v>
      </c>
      <c r="AE4380" s="21" t="str">
        <f t="shared" si="1242"/>
        <v>7/1/15:00</v>
      </c>
    </row>
    <row r="4381" spans="2:31">
      <c r="B4381" s="37">
        <v>7</v>
      </c>
      <c r="C4381" s="38">
        <v>1</v>
      </c>
      <c r="D4381" s="39">
        <v>16</v>
      </c>
      <c r="E4381" s="17">
        <v>22.8</v>
      </c>
      <c r="F4381" s="17">
        <v>319</v>
      </c>
      <c r="G4381" s="17">
        <v>492</v>
      </c>
      <c r="H4381" s="37">
        <f t="shared" si="1230"/>
        <v>73.040000000000006</v>
      </c>
      <c r="I4381" s="37">
        <f>IF(H4381&lt;'Roof Calculator'!$G$8, 1, 0)</f>
        <v>0</v>
      </c>
      <c r="J4381" s="37">
        <f>IF(H4381&gt;='Roof Calculator'!$G$8, 1, 0)</f>
        <v>1</v>
      </c>
      <c r="K4381" s="37">
        <f t="shared" si="1231"/>
        <v>0</v>
      </c>
      <c r="L4381" s="37">
        <f t="shared" si="1232"/>
        <v>73.040000000000006</v>
      </c>
      <c r="M4381" s="37">
        <v>0</v>
      </c>
      <c r="N4381" s="37">
        <f t="shared" si="1233"/>
        <v>319</v>
      </c>
      <c r="O4381" s="37">
        <v>0</v>
      </c>
      <c r="P4381" s="37">
        <v>0</v>
      </c>
      <c r="Q4381" s="21">
        <f t="shared" si="1234"/>
        <v>39.790999999999997</v>
      </c>
      <c r="R4381" s="21">
        <f t="shared" si="1243"/>
        <v>182.62499999999338</v>
      </c>
      <c r="S4381" s="21">
        <f t="shared" si="1244"/>
        <v>23.05526306088489</v>
      </c>
      <c r="T4381" s="21">
        <f t="shared" si="1235"/>
        <v>86.147999999999996</v>
      </c>
      <c r="U4381" s="37">
        <f>VLOOKUP(Time_Zone, 'LSTM LookUp'!$B$5:$D$8, 3, FALSE)</f>
        <v>-75</v>
      </c>
      <c r="V4381" s="21">
        <f t="shared" si="1245"/>
        <v>-3.5894607800282676</v>
      </c>
      <c r="W4381" s="21">
        <f t="shared" si="1236"/>
        <v>220.25063480499296</v>
      </c>
      <c r="X4381" s="21">
        <f t="shared" si="1237"/>
        <v>-142.17679860751991</v>
      </c>
      <c r="Y4381" s="21">
        <f t="shared" si="1238"/>
        <v>176.82320139248009</v>
      </c>
      <c r="Z4381" s="21">
        <f t="shared" si="1246"/>
        <v>56.049866513484034</v>
      </c>
      <c r="AA4381" s="21">
        <f t="shared" si="1239"/>
        <v>0</v>
      </c>
      <c r="AB4381" s="21">
        <f t="shared" si="1240"/>
        <v>56.049866513484034</v>
      </c>
      <c r="AC4381" s="21">
        <f t="shared" si="1241"/>
        <v>73.040000000000006</v>
      </c>
      <c r="AD4381" s="21">
        <f t="shared" si="1247"/>
        <v>56.049866513484034</v>
      </c>
      <c r="AE4381" s="21" t="str">
        <f t="shared" si="1242"/>
        <v>7/1/16:00</v>
      </c>
    </row>
    <row r="4382" spans="2:31">
      <c r="B4382" s="37">
        <v>7</v>
      </c>
      <c r="C4382" s="38">
        <v>1</v>
      </c>
      <c r="D4382" s="39">
        <v>17</v>
      </c>
      <c r="E4382" s="17">
        <v>23.9</v>
      </c>
      <c r="F4382" s="17">
        <v>223</v>
      </c>
      <c r="G4382" s="17">
        <v>564</v>
      </c>
      <c r="H4382" s="37">
        <f t="shared" si="1230"/>
        <v>75.02</v>
      </c>
      <c r="I4382" s="37">
        <f>IF(H4382&lt;'Roof Calculator'!$G$8, 1, 0)</f>
        <v>0</v>
      </c>
      <c r="J4382" s="37">
        <f>IF(H4382&gt;='Roof Calculator'!$G$8, 1, 0)</f>
        <v>1</v>
      </c>
      <c r="K4382" s="37">
        <f t="shared" si="1231"/>
        <v>0</v>
      </c>
      <c r="L4382" s="37">
        <f t="shared" si="1232"/>
        <v>75.02</v>
      </c>
      <c r="M4382" s="37">
        <v>0</v>
      </c>
      <c r="N4382" s="37">
        <f t="shared" si="1233"/>
        <v>223</v>
      </c>
      <c r="O4382" s="37">
        <v>0</v>
      </c>
      <c r="P4382" s="37">
        <v>0</v>
      </c>
      <c r="Q4382" s="21">
        <f t="shared" si="1234"/>
        <v>39.790999999999997</v>
      </c>
      <c r="R4382" s="21">
        <f t="shared" si="1243"/>
        <v>182.66666666666003</v>
      </c>
      <c r="S4382" s="21">
        <f t="shared" si="1244"/>
        <v>23.052099340976266</v>
      </c>
      <c r="T4382" s="21">
        <f t="shared" si="1235"/>
        <v>86.147999999999996</v>
      </c>
      <c r="U4382" s="37">
        <f>VLOOKUP(Time_Zone, 'LSTM LookUp'!$B$5:$D$8, 3, FALSE)</f>
        <v>-75</v>
      </c>
      <c r="V4382" s="21">
        <f t="shared" si="1245"/>
        <v>-3.5972160174995258</v>
      </c>
      <c r="W4382" s="21">
        <f t="shared" si="1236"/>
        <v>235.24869599562513</v>
      </c>
      <c r="X4382" s="21">
        <f t="shared" si="1237"/>
        <v>-85.963562483562541</v>
      </c>
      <c r="Y4382" s="21">
        <f t="shared" si="1238"/>
        <v>137.03643751643745</v>
      </c>
      <c r="Z4382" s="21">
        <f t="shared" si="1246"/>
        <v>43.438157265522541</v>
      </c>
      <c r="AA4382" s="21">
        <f t="shared" si="1239"/>
        <v>0</v>
      </c>
      <c r="AB4382" s="21">
        <f t="shared" si="1240"/>
        <v>43.438157265522541</v>
      </c>
      <c r="AC4382" s="21">
        <f t="shared" si="1241"/>
        <v>75.02</v>
      </c>
      <c r="AD4382" s="21">
        <f t="shared" si="1247"/>
        <v>43.438157265522541</v>
      </c>
      <c r="AE4382" s="21" t="str">
        <f t="shared" si="1242"/>
        <v>7/1/17:00</v>
      </c>
    </row>
    <row r="4383" spans="2:31">
      <c r="B4383" s="37">
        <v>7</v>
      </c>
      <c r="C4383" s="38">
        <v>1</v>
      </c>
      <c r="D4383" s="39">
        <v>18</v>
      </c>
      <c r="E4383" s="17">
        <v>23.3</v>
      </c>
      <c r="F4383" s="17">
        <v>204</v>
      </c>
      <c r="G4383" s="17">
        <v>328</v>
      </c>
      <c r="H4383" s="37">
        <f t="shared" si="1230"/>
        <v>73.94</v>
      </c>
      <c r="I4383" s="37">
        <f>IF(H4383&lt;'Roof Calculator'!$G$8, 1, 0)</f>
        <v>0</v>
      </c>
      <c r="J4383" s="37">
        <f>IF(H4383&gt;='Roof Calculator'!$G$8, 1, 0)</f>
        <v>1</v>
      </c>
      <c r="K4383" s="37">
        <f t="shared" si="1231"/>
        <v>0</v>
      </c>
      <c r="L4383" s="37">
        <f t="shared" si="1232"/>
        <v>73.94</v>
      </c>
      <c r="M4383" s="37">
        <v>0</v>
      </c>
      <c r="N4383" s="37">
        <f t="shared" si="1233"/>
        <v>204</v>
      </c>
      <c r="O4383" s="37">
        <v>0</v>
      </c>
      <c r="P4383" s="37">
        <v>0</v>
      </c>
      <c r="Q4383" s="21">
        <f t="shared" si="1234"/>
        <v>39.790999999999997</v>
      </c>
      <c r="R4383" s="21">
        <f t="shared" si="1243"/>
        <v>182.70833333332669</v>
      </c>
      <c r="S4383" s="21">
        <f t="shared" si="1244"/>
        <v>23.048923152075844</v>
      </c>
      <c r="T4383" s="21">
        <f t="shared" si="1235"/>
        <v>86.147999999999996</v>
      </c>
      <c r="U4383" s="37">
        <f>VLOOKUP(Time_Zone, 'LSTM LookUp'!$B$5:$D$8, 3, FALSE)</f>
        <v>-75</v>
      </c>
      <c r="V4383" s="21">
        <f t="shared" si="1245"/>
        <v>-3.6049640576464306</v>
      </c>
      <c r="W4383" s="21">
        <f t="shared" si="1236"/>
        <v>250.24675898558843</v>
      </c>
      <c r="X4383" s="21">
        <f t="shared" si="1237"/>
        <v>3.8070028306058754</v>
      </c>
      <c r="Y4383" s="21">
        <f t="shared" si="1238"/>
        <v>207.80700283060588</v>
      </c>
      <c r="Z4383" s="21">
        <f t="shared" si="1246"/>
        <v>65.871190417876932</v>
      </c>
      <c r="AA4383" s="21">
        <f t="shared" si="1239"/>
        <v>0</v>
      </c>
      <c r="AB4383" s="21">
        <f t="shared" si="1240"/>
        <v>65.871190417876932</v>
      </c>
      <c r="AC4383" s="21">
        <f t="shared" si="1241"/>
        <v>73.94</v>
      </c>
      <c r="AD4383" s="21">
        <f t="shared" si="1247"/>
        <v>65.871190417876932</v>
      </c>
      <c r="AE4383" s="21" t="str">
        <f t="shared" si="1242"/>
        <v>7/1/18:00</v>
      </c>
    </row>
    <row r="4384" spans="2:31">
      <c r="B4384" s="37">
        <v>7</v>
      </c>
      <c r="C4384" s="38">
        <v>1</v>
      </c>
      <c r="D4384" s="39">
        <v>19</v>
      </c>
      <c r="E4384" s="17">
        <v>21.7</v>
      </c>
      <c r="F4384" s="17">
        <v>140</v>
      </c>
      <c r="G4384" s="17">
        <v>127</v>
      </c>
      <c r="H4384" s="37">
        <f t="shared" si="1230"/>
        <v>71.06</v>
      </c>
      <c r="I4384" s="37">
        <f>IF(H4384&lt;'Roof Calculator'!$G$8, 1, 0)</f>
        <v>0</v>
      </c>
      <c r="J4384" s="37">
        <f>IF(H4384&gt;='Roof Calculator'!$G$8, 1, 0)</f>
        <v>1</v>
      </c>
      <c r="K4384" s="37">
        <f t="shared" si="1231"/>
        <v>0</v>
      </c>
      <c r="L4384" s="37">
        <f t="shared" si="1232"/>
        <v>71.06</v>
      </c>
      <c r="M4384" s="37">
        <v>0</v>
      </c>
      <c r="N4384" s="37">
        <f t="shared" si="1233"/>
        <v>140</v>
      </c>
      <c r="O4384" s="37">
        <v>0</v>
      </c>
      <c r="P4384" s="37">
        <v>0</v>
      </c>
      <c r="Q4384" s="21">
        <f t="shared" si="1234"/>
        <v>39.790999999999997</v>
      </c>
      <c r="R4384" s="21">
        <f t="shared" si="1243"/>
        <v>182.74999999999335</v>
      </c>
      <c r="S4384" s="21">
        <f t="shared" si="1244"/>
        <v>23.045734496690155</v>
      </c>
      <c r="T4384" s="21">
        <f t="shared" si="1235"/>
        <v>86.147999999999996</v>
      </c>
      <c r="U4384" s="37">
        <f>VLOOKUP(Time_Zone, 'LSTM LookUp'!$B$5:$D$8, 3, FALSE)</f>
        <v>-75</v>
      </c>
      <c r="V4384" s="21">
        <f t="shared" si="1245"/>
        <v>-3.6127048760264824</v>
      </c>
      <c r="W4384" s="21">
        <f t="shared" si="1236"/>
        <v>265.24482378099333</v>
      </c>
      <c r="X4384" s="21">
        <f t="shared" si="1237"/>
        <v>24.373794935491986</v>
      </c>
      <c r="Y4384" s="21">
        <f t="shared" si="1238"/>
        <v>164.37379493549199</v>
      </c>
      <c r="Z4384" s="21">
        <f t="shared" si="1246"/>
        <v>52.103622103297909</v>
      </c>
      <c r="AA4384" s="21">
        <f t="shared" si="1239"/>
        <v>0</v>
      </c>
      <c r="AB4384" s="21">
        <f t="shared" si="1240"/>
        <v>52.103622103297909</v>
      </c>
      <c r="AC4384" s="21">
        <f t="shared" si="1241"/>
        <v>71.06</v>
      </c>
      <c r="AD4384" s="21">
        <f t="shared" si="1247"/>
        <v>52.103622103297909</v>
      </c>
      <c r="AE4384" s="21" t="str">
        <f t="shared" si="1242"/>
        <v>7/1/19:00</v>
      </c>
    </row>
    <row r="4385" spans="2:31">
      <c r="B4385" s="37">
        <v>7</v>
      </c>
      <c r="C4385" s="38">
        <v>1</v>
      </c>
      <c r="D4385" s="39">
        <v>20</v>
      </c>
      <c r="E4385" s="17">
        <v>19.399999999999999</v>
      </c>
      <c r="F4385" s="17">
        <v>47</v>
      </c>
      <c r="G4385" s="17">
        <v>25</v>
      </c>
      <c r="H4385" s="37">
        <f t="shared" si="1230"/>
        <v>66.92</v>
      </c>
      <c r="I4385" s="37">
        <f>IF(H4385&lt;'Roof Calculator'!$G$8, 1, 0)</f>
        <v>0</v>
      </c>
      <c r="J4385" s="37">
        <f>IF(H4385&gt;='Roof Calculator'!$G$8, 1, 0)</f>
        <v>1</v>
      </c>
      <c r="K4385" s="37">
        <f t="shared" si="1231"/>
        <v>0</v>
      </c>
      <c r="L4385" s="37">
        <f t="shared" si="1232"/>
        <v>66.92</v>
      </c>
      <c r="M4385" s="37">
        <v>0</v>
      </c>
      <c r="N4385" s="37">
        <f t="shared" si="1233"/>
        <v>47</v>
      </c>
      <c r="O4385" s="37">
        <v>0</v>
      </c>
      <c r="P4385" s="37">
        <v>0</v>
      </c>
      <c r="Q4385" s="21">
        <f t="shared" si="1234"/>
        <v>39.790999999999997</v>
      </c>
      <c r="R4385" s="21">
        <f t="shared" si="1243"/>
        <v>182.79166666666001</v>
      </c>
      <c r="S4385" s="21">
        <f t="shared" si="1244"/>
        <v>23.0425333773352</v>
      </c>
      <c r="T4385" s="21">
        <f t="shared" si="1235"/>
        <v>86.147999999999996</v>
      </c>
      <c r="U4385" s="37">
        <f>VLOOKUP(Time_Zone, 'LSTM LookUp'!$B$5:$D$8, 3, FALSE)</f>
        <v>-75</v>
      </c>
      <c r="V4385" s="21">
        <f t="shared" si="1245"/>
        <v>-3.6204384482119325</v>
      </c>
      <c r="W4385" s="21">
        <f t="shared" si="1236"/>
        <v>280.242890387947</v>
      </c>
      <c r="X4385" s="21">
        <f t="shared" si="1237"/>
        <v>9.4058636492554601</v>
      </c>
      <c r="Y4385" s="21">
        <f t="shared" si="1238"/>
        <v>56.405863649255458</v>
      </c>
      <c r="Z4385" s="21">
        <f t="shared" si="1246"/>
        <v>17.87967361308618</v>
      </c>
      <c r="AA4385" s="21">
        <f t="shared" si="1239"/>
        <v>0</v>
      </c>
      <c r="AB4385" s="21">
        <f t="shared" si="1240"/>
        <v>17.87967361308618</v>
      </c>
      <c r="AC4385" s="21">
        <f t="shared" si="1241"/>
        <v>66.92</v>
      </c>
      <c r="AD4385" s="21">
        <f t="shared" si="1247"/>
        <v>17.87967361308618</v>
      </c>
      <c r="AE4385" s="21" t="str">
        <f t="shared" si="1242"/>
        <v>7/1/20:00</v>
      </c>
    </row>
    <row r="4386" spans="2:31">
      <c r="B4386" s="37">
        <v>7</v>
      </c>
      <c r="C4386" s="38">
        <v>1</v>
      </c>
      <c r="D4386" s="39">
        <v>21</v>
      </c>
      <c r="E4386" s="17">
        <v>17.8</v>
      </c>
      <c r="F4386" s="17">
        <v>0</v>
      </c>
      <c r="G4386" s="17">
        <v>0</v>
      </c>
      <c r="H4386" s="37">
        <f t="shared" si="1230"/>
        <v>64.040000000000006</v>
      </c>
      <c r="I4386" s="37">
        <f>IF(H4386&lt;'Roof Calculator'!$G$8, 1, 0)</f>
        <v>0</v>
      </c>
      <c r="J4386" s="37">
        <f>IF(H4386&gt;='Roof Calculator'!$G$8, 1, 0)</f>
        <v>1</v>
      </c>
      <c r="K4386" s="37">
        <f t="shared" si="1231"/>
        <v>0</v>
      </c>
      <c r="L4386" s="37">
        <f t="shared" si="1232"/>
        <v>64.040000000000006</v>
      </c>
      <c r="M4386" s="37">
        <v>0</v>
      </c>
      <c r="N4386" s="37">
        <f t="shared" si="1233"/>
        <v>0</v>
      </c>
      <c r="O4386" s="37">
        <v>0</v>
      </c>
      <c r="P4386" s="37">
        <v>0</v>
      </c>
      <c r="Q4386" s="21">
        <f t="shared" si="1234"/>
        <v>39.790999999999997</v>
      </c>
      <c r="R4386" s="21">
        <f t="shared" si="1243"/>
        <v>182.83333333332666</v>
      </c>
      <c r="S4386" s="21">
        <f t="shared" si="1244"/>
        <v>23.039319796536411</v>
      </c>
      <c r="T4386" s="21">
        <f t="shared" si="1235"/>
        <v>86.147999999999996</v>
      </c>
      <c r="U4386" s="37">
        <f>VLOOKUP(Time_Zone, 'LSTM LookUp'!$B$5:$D$8, 3, FALSE)</f>
        <v>-75</v>
      </c>
      <c r="V4386" s="21">
        <f t="shared" si="1245"/>
        <v>-3.6281647497898537</v>
      </c>
      <c r="W4386" s="21">
        <f t="shared" si="1236"/>
        <v>295.24095881255249</v>
      </c>
      <c r="X4386" s="21">
        <f t="shared" si="1237"/>
        <v>0</v>
      </c>
      <c r="Y4386" s="21">
        <f t="shared" si="1238"/>
        <v>0</v>
      </c>
      <c r="Z4386" s="21">
        <f t="shared" si="1246"/>
        <v>0</v>
      </c>
      <c r="AA4386" s="21">
        <f t="shared" si="1239"/>
        <v>0</v>
      </c>
      <c r="AB4386" s="21">
        <f t="shared" si="1240"/>
        <v>0</v>
      </c>
      <c r="AC4386" s="21">
        <f t="shared" si="1241"/>
        <v>64.040000000000006</v>
      </c>
      <c r="AD4386" s="21">
        <f t="shared" si="1247"/>
        <v>0</v>
      </c>
      <c r="AE4386" s="21" t="str">
        <f t="shared" si="1242"/>
        <v>7/1/21:00</v>
      </c>
    </row>
    <row r="4387" spans="2:31">
      <c r="B4387" s="37">
        <v>7</v>
      </c>
      <c r="C4387" s="38">
        <v>1</v>
      </c>
      <c r="D4387" s="39">
        <v>22</v>
      </c>
      <c r="E4387" s="17">
        <v>16.7</v>
      </c>
      <c r="F4387" s="17">
        <v>0</v>
      </c>
      <c r="G4387" s="17">
        <v>0</v>
      </c>
      <c r="H4387" s="37">
        <f t="shared" si="1230"/>
        <v>62.059999999999995</v>
      </c>
      <c r="I4387" s="37">
        <f>IF(H4387&lt;'Roof Calculator'!$G$8, 1, 0)</f>
        <v>0</v>
      </c>
      <c r="J4387" s="37">
        <f>IF(H4387&gt;='Roof Calculator'!$G$8, 1, 0)</f>
        <v>1</v>
      </c>
      <c r="K4387" s="37">
        <f t="shared" si="1231"/>
        <v>0</v>
      </c>
      <c r="L4387" s="37">
        <f t="shared" si="1232"/>
        <v>62.059999999999995</v>
      </c>
      <c r="M4387" s="37">
        <v>0</v>
      </c>
      <c r="N4387" s="37">
        <f t="shared" si="1233"/>
        <v>0</v>
      </c>
      <c r="O4387" s="37">
        <v>0</v>
      </c>
      <c r="P4387" s="37">
        <v>0</v>
      </c>
      <c r="Q4387" s="21">
        <f t="shared" si="1234"/>
        <v>39.790999999999997</v>
      </c>
      <c r="R4387" s="21">
        <f t="shared" si="1243"/>
        <v>182.87499999999332</v>
      </c>
      <c r="S4387" s="21">
        <f t="shared" si="1244"/>
        <v>23.036093756828649</v>
      </c>
      <c r="T4387" s="21">
        <f t="shared" si="1235"/>
        <v>86.147999999999996</v>
      </c>
      <c r="U4387" s="37">
        <f>VLOOKUP(Time_Zone, 'LSTM LookUp'!$B$5:$D$8, 3, FALSE)</f>
        <v>-75</v>
      </c>
      <c r="V4387" s="21">
        <f t="shared" si="1245"/>
        <v>-3.6358837563621815</v>
      </c>
      <c r="W4387" s="21">
        <f t="shared" si="1236"/>
        <v>310.23902906090944</v>
      </c>
      <c r="X4387" s="21">
        <f t="shared" si="1237"/>
        <v>0</v>
      </c>
      <c r="Y4387" s="21">
        <f t="shared" si="1238"/>
        <v>0</v>
      </c>
      <c r="Z4387" s="21">
        <f t="shared" si="1246"/>
        <v>0</v>
      </c>
      <c r="AA4387" s="21">
        <f t="shared" si="1239"/>
        <v>0</v>
      </c>
      <c r="AB4387" s="21">
        <f t="shared" si="1240"/>
        <v>0</v>
      </c>
      <c r="AC4387" s="21">
        <f t="shared" si="1241"/>
        <v>62.059999999999995</v>
      </c>
      <c r="AD4387" s="21">
        <f t="shared" si="1247"/>
        <v>0</v>
      </c>
      <c r="AE4387" s="21" t="str">
        <f t="shared" si="1242"/>
        <v>7/1/22:00</v>
      </c>
    </row>
    <row r="4388" spans="2:31">
      <c r="B4388" s="37">
        <v>7</v>
      </c>
      <c r="C4388" s="38">
        <v>1</v>
      </c>
      <c r="D4388" s="39">
        <v>23</v>
      </c>
      <c r="E4388" s="17">
        <v>16.7</v>
      </c>
      <c r="F4388" s="17">
        <v>0</v>
      </c>
      <c r="G4388" s="17">
        <v>0</v>
      </c>
      <c r="H4388" s="37">
        <f t="shared" si="1230"/>
        <v>62.059999999999995</v>
      </c>
      <c r="I4388" s="37">
        <f>IF(H4388&lt;'Roof Calculator'!$G$8, 1, 0)</f>
        <v>0</v>
      </c>
      <c r="J4388" s="37">
        <f>IF(H4388&gt;='Roof Calculator'!$G$8, 1, 0)</f>
        <v>1</v>
      </c>
      <c r="K4388" s="37">
        <f t="shared" si="1231"/>
        <v>0</v>
      </c>
      <c r="L4388" s="37">
        <f t="shared" si="1232"/>
        <v>62.059999999999995</v>
      </c>
      <c r="M4388" s="37">
        <v>0</v>
      </c>
      <c r="N4388" s="37">
        <f t="shared" si="1233"/>
        <v>0</v>
      </c>
      <c r="O4388" s="37">
        <v>0</v>
      </c>
      <c r="P4388" s="37">
        <v>0</v>
      </c>
      <c r="Q4388" s="21">
        <f t="shared" si="1234"/>
        <v>39.790999999999997</v>
      </c>
      <c r="R4388" s="21">
        <f t="shared" si="1243"/>
        <v>182.91666666665998</v>
      </c>
      <c r="S4388" s="21">
        <f t="shared" si="1244"/>
        <v>23.032855260756193</v>
      </c>
      <c r="T4388" s="21">
        <f t="shared" si="1235"/>
        <v>86.147999999999996</v>
      </c>
      <c r="U4388" s="37">
        <f>VLOOKUP(Time_Zone, 'LSTM LookUp'!$B$5:$D$8, 3, FALSE)</f>
        <v>-75</v>
      </c>
      <c r="V4388" s="21">
        <f t="shared" si="1245"/>
        <v>-3.6435954435457845</v>
      </c>
      <c r="W4388" s="21">
        <f t="shared" si="1236"/>
        <v>325.23710113911358</v>
      </c>
      <c r="X4388" s="21">
        <f t="shared" si="1237"/>
        <v>0</v>
      </c>
      <c r="Y4388" s="21">
        <f t="shared" si="1238"/>
        <v>0</v>
      </c>
      <c r="Z4388" s="21">
        <f t="shared" si="1246"/>
        <v>0</v>
      </c>
      <c r="AA4388" s="21">
        <f t="shared" si="1239"/>
        <v>0</v>
      </c>
      <c r="AB4388" s="21">
        <f t="shared" si="1240"/>
        <v>0</v>
      </c>
      <c r="AC4388" s="21">
        <f t="shared" si="1241"/>
        <v>62.059999999999995</v>
      </c>
      <c r="AD4388" s="21">
        <f t="shared" si="1247"/>
        <v>0</v>
      </c>
      <c r="AE4388" s="21" t="str">
        <f t="shared" si="1242"/>
        <v>7/1/23:00</v>
      </c>
    </row>
    <row r="4389" spans="2:31">
      <c r="B4389" s="37">
        <v>7</v>
      </c>
      <c r="C4389" s="38">
        <v>1</v>
      </c>
      <c r="D4389" s="39">
        <v>24</v>
      </c>
      <c r="E4389" s="17">
        <v>16.7</v>
      </c>
      <c r="F4389" s="17">
        <v>0</v>
      </c>
      <c r="G4389" s="17">
        <v>0</v>
      </c>
      <c r="H4389" s="37">
        <f t="shared" si="1230"/>
        <v>62.059999999999995</v>
      </c>
      <c r="I4389" s="37">
        <f>IF(H4389&lt;'Roof Calculator'!$G$8, 1, 0)</f>
        <v>0</v>
      </c>
      <c r="J4389" s="37">
        <f>IF(H4389&gt;='Roof Calculator'!$G$8, 1, 0)</f>
        <v>1</v>
      </c>
      <c r="K4389" s="37">
        <f t="shared" si="1231"/>
        <v>0</v>
      </c>
      <c r="L4389" s="37">
        <f t="shared" si="1232"/>
        <v>62.059999999999995</v>
      </c>
      <c r="M4389" s="37">
        <v>0</v>
      </c>
      <c r="N4389" s="37">
        <f t="shared" si="1233"/>
        <v>0</v>
      </c>
      <c r="O4389" s="37">
        <v>0</v>
      </c>
      <c r="P4389" s="37">
        <v>0</v>
      </c>
      <c r="Q4389" s="21">
        <f t="shared" si="1234"/>
        <v>39.790999999999997</v>
      </c>
      <c r="R4389" s="21">
        <f t="shared" si="1243"/>
        <v>182.95833333332664</v>
      </c>
      <c r="S4389" s="21">
        <f t="shared" si="1244"/>
        <v>23.02960431087277</v>
      </c>
      <c r="T4389" s="21">
        <f t="shared" si="1235"/>
        <v>86.147999999999996</v>
      </c>
      <c r="U4389" s="37">
        <f>VLOOKUP(Time_Zone, 'LSTM LookUp'!$B$5:$D$8, 3, FALSE)</f>
        <v>-75</v>
      </c>
      <c r="V4389" s="21">
        <f t="shared" si="1245"/>
        <v>-3.6512997869725017</v>
      </c>
      <c r="W4389" s="21">
        <f t="shared" si="1236"/>
        <v>340.23517505325691</v>
      </c>
      <c r="X4389" s="21">
        <f t="shared" si="1237"/>
        <v>0</v>
      </c>
      <c r="Y4389" s="21">
        <f t="shared" si="1238"/>
        <v>0</v>
      </c>
      <c r="Z4389" s="21">
        <f t="shared" si="1246"/>
        <v>0</v>
      </c>
      <c r="AA4389" s="21">
        <f t="shared" si="1239"/>
        <v>0</v>
      </c>
      <c r="AB4389" s="21">
        <f t="shared" si="1240"/>
        <v>0</v>
      </c>
      <c r="AC4389" s="21">
        <f t="shared" si="1241"/>
        <v>62.059999999999995</v>
      </c>
      <c r="AD4389" s="21">
        <f t="shared" si="1247"/>
        <v>0</v>
      </c>
      <c r="AE4389" s="21" t="str">
        <f t="shared" si="1242"/>
        <v>7/1/24:00</v>
      </c>
    </row>
    <row r="4390" spans="2:31">
      <c r="B4390" s="37">
        <v>7</v>
      </c>
      <c r="C4390" s="38">
        <v>2</v>
      </c>
      <c r="D4390" s="39">
        <v>1</v>
      </c>
      <c r="E4390" s="17">
        <v>15.6</v>
      </c>
      <c r="F4390" s="17">
        <v>0</v>
      </c>
      <c r="G4390" s="17">
        <v>0</v>
      </c>
      <c r="H4390" s="37">
        <f t="shared" si="1230"/>
        <v>60.08</v>
      </c>
      <c r="I4390" s="37">
        <f>IF(H4390&lt;'Roof Calculator'!$G$8, 1, 0)</f>
        <v>0</v>
      </c>
      <c r="J4390" s="37">
        <f>IF(H4390&gt;='Roof Calculator'!$G$8, 1, 0)</f>
        <v>1</v>
      </c>
      <c r="K4390" s="37">
        <f t="shared" si="1231"/>
        <v>0</v>
      </c>
      <c r="L4390" s="37">
        <f t="shared" si="1232"/>
        <v>60.08</v>
      </c>
      <c r="M4390" s="37">
        <v>0</v>
      </c>
      <c r="N4390" s="37">
        <f t="shared" si="1233"/>
        <v>0</v>
      </c>
      <c r="O4390" s="37">
        <v>0</v>
      </c>
      <c r="P4390" s="37">
        <v>0</v>
      </c>
      <c r="Q4390" s="21">
        <f t="shared" si="1234"/>
        <v>39.790999999999997</v>
      </c>
      <c r="R4390" s="21">
        <f t="shared" si="1243"/>
        <v>182.99999999999329</v>
      </c>
      <c r="S4390" s="21">
        <f t="shared" si="1244"/>
        <v>23.026340909741496</v>
      </c>
      <c r="T4390" s="21">
        <f t="shared" si="1235"/>
        <v>86.147999999999996</v>
      </c>
      <c r="U4390" s="37">
        <f>VLOOKUP(Time_Zone, 'LSTM LookUp'!$B$5:$D$8, 3, FALSE)</f>
        <v>-75</v>
      </c>
      <c r="V4390" s="21">
        <f t="shared" si="1245"/>
        <v>-3.6589967622892057</v>
      </c>
      <c r="W4390" s="21">
        <f t="shared" si="1236"/>
        <v>-4.7667491905723214</v>
      </c>
      <c r="X4390" s="21">
        <f t="shared" si="1237"/>
        <v>0</v>
      </c>
      <c r="Y4390" s="21">
        <f t="shared" si="1238"/>
        <v>0</v>
      </c>
      <c r="Z4390" s="21">
        <f t="shared" si="1246"/>
        <v>0</v>
      </c>
      <c r="AA4390" s="21">
        <f t="shared" si="1239"/>
        <v>0</v>
      </c>
      <c r="AB4390" s="21">
        <f t="shared" si="1240"/>
        <v>0</v>
      </c>
      <c r="AC4390" s="21">
        <f t="shared" si="1241"/>
        <v>60.08</v>
      </c>
      <c r="AD4390" s="21">
        <f t="shared" si="1247"/>
        <v>0</v>
      </c>
      <c r="AE4390" s="21" t="str">
        <f t="shared" si="1242"/>
        <v>7/2/1:00</v>
      </c>
    </row>
    <row r="4391" spans="2:31">
      <c r="B4391" s="37">
        <v>7</v>
      </c>
      <c r="C4391" s="38">
        <v>2</v>
      </c>
      <c r="D4391" s="39">
        <v>2</v>
      </c>
      <c r="E4391" s="17">
        <v>15</v>
      </c>
      <c r="F4391" s="17">
        <v>0</v>
      </c>
      <c r="G4391" s="17">
        <v>0</v>
      </c>
      <c r="H4391" s="37">
        <f t="shared" si="1230"/>
        <v>59</v>
      </c>
      <c r="I4391" s="37">
        <f>IF(H4391&lt;'Roof Calculator'!$G$8, 1, 0)</f>
        <v>0</v>
      </c>
      <c r="J4391" s="37">
        <f>IF(H4391&gt;='Roof Calculator'!$G$8, 1, 0)</f>
        <v>1</v>
      </c>
      <c r="K4391" s="37">
        <f t="shared" si="1231"/>
        <v>0</v>
      </c>
      <c r="L4391" s="37">
        <f t="shared" si="1232"/>
        <v>59</v>
      </c>
      <c r="M4391" s="37">
        <v>0</v>
      </c>
      <c r="N4391" s="37">
        <f t="shared" si="1233"/>
        <v>0</v>
      </c>
      <c r="O4391" s="37">
        <v>0</v>
      </c>
      <c r="P4391" s="37">
        <v>0</v>
      </c>
      <c r="Q4391" s="21">
        <f t="shared" si="1234"/>
        <v>39.790999999999997</v>
      </c>
      <c r="R4391" s="21">
        <f t="shared" si="1243"/>
        <v>183.04166666665995</v>
      </c>
      <c r="S4391" s="21">
        <f t="shared" si="1244"/>
        <v>23.02306505993489</v>
      </c>
      <c r="T4391" s="21">
        <f t="shared" si="1235"/>
        <v>86.147999999999996</v>
      </c>
      <c r="U4391" s="37">
        <f>VLOOKUP(Time_Zone, 'LSTM LookUp'!$B$5:$D$8, 3, FALSE)</f>
        <v>-75</v>
      </c>
      <c r="V4391" s="21">
        <f t="shared" si="1245"/>
        <v>-3.6666863451578631</v>
      </c>
      <c r="W4391" s="21">
        <f t="shared" si="1236"/>
        <v>10.231328413710532</v>
      </c>
      <c r="X4391" s="21">
        <f t="shared" si="1237"/>
        <v>0</v>
      </c>
      <c r="Y4391" s="21">
        <f t="shared" si="1238"/>
        <v>0</v>
      </c>
      <c r="Z4391" s="21">
        <f t="shared" si="1246"/>
        <v>0</v>
      </c>
      <c r="AA4391" s="21">
        <f t="shared" si="1239"/>
        <v>0</v>
      </c>
      <c r="AB4391" s="21">
        <f t="shared" si="1240"/>
        <v>0</v>
      </c>
      <c r="AC4391" s="21">
        <f t="shared" si="1241"/>
        <v>59</v>
      </c>
      <c r="AD4391" s="21">
        <f t="shared" si="1247"/>
        <v>0</v>
      </c>
      <c r="AE4391" s="21" t="str">
        <f t="shared" si="1242"/>
        <v>7/2/2:00</v>
      </c>
    </row>
    <row r="4392" spans="2:31">
      <c r="B4392" s="37">
        <v>7</v>
      </c>
      <c r="C4392" s="38">
        <v>2</v>
      </c>
      <c r="D4392" s="39">
        <v>3</v>
      </c>
      <c r="E4392" s="17">
        <v>14.4</v>
      </c>
      <c r="F4392" s="17">
        <v>0</v>
      </c>
      <c r="G4392" s="17">
        <v>0</v>
      </c>
      <c r="H4392" s="37">
        <f t="shared" si="1230"/>
        <v>57.92</v>
      </c>
      <c r="I4392" s="37">
        <f>IF(H4392&lt;'Roof Calculator'!$G$8, 1, 0)</f>
        <v>0</v>
      </c>
      <c r="J4392" s="37">
        <f>IF(H4392&gt;='Roof Calculator'!$G$8, 1, 0)</f>
        <v>1</v>
      </c>
      <c r="K4392" s="37">
        <f t="shared" si="1231"/>
        <v>0</v>
      </c>
      <c r="L4392" s="37">
        <f t="shared" si="1232"/>
        <v>57.92</v>
      </c>
      <c r="M4392" s="37">
        <v>0</v>
      </c>
      <c r="N4392" s="37">
        <f t="shared" si="1233"/>
        <v>0</v>
      </c>
      <c r="O4392" s="37">
        <v>0</v>
      </c>
      <c r="P4392" s="37">
        <v>0</v>
      </c>
      <c r="Q4392" s="21">
        <f t="shared" si="1234"/>
        <v>39.790999999999997</v>
      </c>
      <c r="R4392" s="21">
        <f t="shared" si="1243"/>
        <v>183.08333333332661</v>
      </c>
      <c r="S4392" s="21">
        <f t="shared" si="1244"/>
        <v>23.019776764034894</v>
      </c>
      <c r="T4392" s="21">
        <f t="shared" si="1235"/>
        <v>86.147999999999996</v>
      </c>
      <c r="U4392" s="37">
        <f>VLOOKUP(Time_Zone, 'LSTM LookUp'!$B$5:$D$8, 3, FALSE)</f>
        <v>-75</v>
      </c>
      <c r="V4392" s="21">
        <f t="shared" si="1245"/>
        <v>-3.674368511255576</v>
      </c>
      <c r="W4392" s="21">
        <f t="shared" si="1236"/>
        <v>25.229407872186105</v>
      </c>
      <c r="X4392" s="21">
        <f t="shared" si="1237"/>
        <v>0</v>
      </c>
      <c r="Y4392" s="21">
        <f t="shared" si="1238"/>
        <v>0</v>
      </c>
      <c r="Z4392" s="21">
        <f t="shared" si="1246"/>
        <v>0</v>
      </c>
      <c r="AA4392" s="21">
        <f t="shared" si="1239"/>
        <v>0</v>
      </c>
      <c r="AB4392" s="21">
        <f t="shared" si="1240"/>
        <v>0</v>
      </c>
      <c r="AC4392" s="21">
        <f t="shared" si="1241"/>
        <v>57.92</v>
      </c>
      <c r="AD4392" s="21">
        <f t="shared" si="1247"/>
        <v>0</v>
      </c>
      <c r="AE4392" s="21" t="str">
        <f t="shared" si="1242"/>
        <v>7/2/3:00</v>
      </c>
    </row>
    <row r="4393" spans="2:31">
      <c r="B4393" s="37">
        <v>7</v>
      </c>
      <c r="C4393" s="38">
        <v>2</v>
      </c>
      <c r="D4393" s="39">
        <v>4</v>
      </c>
      <c r="E4393" s="17">
        <v>12.8</v>
      </c>
      <c r="F4393" s="17">
        <v>0</v>
      </c>
      <c r="G4393" s="17">
        <v>0</v>
      </c>
      <c r="H4393" s="37">
        <f t="shared" si="1230"/>
        <v>55.04</v>
      </c>
      <c r="I4393" s="37">
        <f>IF(H4393&lt;'Roof Calculator'!$G$8, 1, 0)</f>
        <v>0</v>
      </c>
      <c r="J4393" s="37">
        <f>IF(H4393&gt;='Roof Calculator'!$G$8, 1, 0)</f>
        <v>1</v>
      </c>
      <c r="K4393" s="37">
        <f t="shared" si="1231"/>
        <v>0</v>
      </c>
      <c r="L4393" s="37">
        <f t="shared" si="1232"/>
        <v>55.04</v>
      </c>
      <c r="M4393" s="37">
        <v>0</v>
      </c>
      <c r="N4393" s="37">
        <f t="shared" si="1233"/>
        <v>0</v>
      </c>
      <c r="O4393" s="37">
        <v>0</v>
      </c>
      <c r="P4393" s="37">
        <v>0</v>
      </c>
      <c r="Q4393" s="21">
        <f t="shared" si="1234"/>
        <v>39.790999999999997</v>
      </c>
      <c r="R4393" s="21">
        <f t="shared" si="1243"/>
        <v>183.12499999999326</v>
      </c>
      <c r="S4393" s="21">
        <f t="shared" si="1244"/>
        <v>23.016476024632833</v>
      </c>
      <c r="T4393" s="21">
        <f t="shared" si="1235"/>
        <v>86.147999999999996</v>
      </c>
      <c r="U4393" s="37">
        <f>VLOOKUP(Time_Zone, 'LSTM LookUp'!$B$5:$D$8, 3, FALSE)</f>
        <v>-75</v>
      </c>
      <c r="V4393" s="21">
        <f t="shared" si="1245"/>
        <v>-3.6820432362746445</v>
      </c>
      <c r="W4393" s="21">
        <f t="shared" si="1236"/>
        <v>40.227489190931323</v>
      </c>
      <c r="X4393" s="21">
        <f t="shared" si="1237"/>
        <v>0</v>
      </c>
      <c r="Y4393" s="21">
        <f t="shared" si="1238"/>
        <v>0</v>
      </c>
      <c r="Z4393" s="21">
        <f t="shared" si="1246"/>
        <v>0</v>
      </c>
      <c r="AA4393" s="21">
        <f t="shared" si="1239"/>
        <v>0</v>
      </c>
      <c r="AB4393" s="21">
        <f t="shared" si="1240"/>
        <v>0</v>
      </c>
      <c r="AC4393" s="21">
        <f t="shared" si="1241"/>
        <v>55.04</v>
      </c>
      <c r="AD4393" s="21">
        <f t="shared" si="1247"/>
        <v>0</v>
      </c>
      <c r="AE4393" s="21" t="str">
        <f t="shared" si="1242"/>
        <v>7/2/4:00</v>
      </c>
    </row>
    <row r="4394" spans="2:31">
      <c r="B4394" s="37">
        <v>7</v>
      </c>
      <c r="C4394" s="38">
        <v>2</v>
      </c>
      <c r="D4394" s="39">
        <v>5</v>
      </c>
      <c r="E4394" s="17">
        <v>12.2</v>
      </c>
      <c r="F4394" s="17">
        <v>0</v>
      </c>
      <c r="G4394" s="17">
        <v>0</v>
      </c>
      <c r="H4394" s="37">
        <f t="shared" si="1230"/>
        <v>53.96</v>
      </c>
      <c r="I4394" s="37">
        <f>IF(H4394&lt;'Roof Calculator'!$G$8, 1, 0)</f>
        <v>1</v>
      </c>
      <c r="J4394" s="37">
        <f>IF(H4394&gt;='Roof Calculator'!$G$8, 1, 0)</f>
        <v>0</v>
      </c>
      <c r="K4394" s="37">
        <f t="shared" si="1231"/>
        <v>53.96</v>
      </c>
      <c r="L4394" s="37">
        <f t="shared" si="1232"/>
        <v>0</v>
      </c>
      <c r="M4394" s="37">
        <v>0</v>
      </c>
      <c r="N4394" s="37">
        <f t="shared" si="1233"/>
        <v>0</v>
      </c>
      <c r="O4394" s="37">
        <v>0</v>
      </c>
      <c r="P4394" s="37">
        <v>0</v>
      </c>
      <c r="Q4394" s="21">
        <f t="shared" si="1234"/>
        <v>39.790999999999997</v>
      </c>
      <c r="R4394" s="21">
        <f t="shared" si="1243"/>
        <v>183.16666666665992</v>
      </c>
      <c r="S4394" s="21">
        <f t="shared" si="1244"/>
        <v>23.013162844329418</v>
      </c>
      <c r="T4394" s="21">
        <f t="shared" si="1235"/>
        <v>86.147999999999996</v>
      </c>
      <c r="U4394" s="37">
        <f>VLOOKUP(Time_Zone, 'LSTM LookUp'!$B$5:$D$8, 3, FALSE)</f>
        <v>-75</v>
      </c>
      <c r="V4394" s="21">
        <f t="shared" si="1245"/>
        <v>-3.6897104959226183</v>
      </c>
      <c r="W4394" s="21">
        <f t="shared" si="1236"/>
        <v>55.225572376019329</v>
      </c>
      <c r="X4394" s="21">
        <f t="shared" si="1237"/>
        <v>0</v>
      </c>
      <c r="Y4394" s="21">
        <f t="shared" si="1238"/>
        <v>0</v>
      </c>
      <c r="Z4394" s="21">
        <f t="shared" si="1246"/>
        <v>0</v>
      </c>
      <c r="AA4394" s="21">
        <f t="shared" si="1239"/>
        <v>0</v>
      </c>
      <c r="AB4394" s="21">
        <f t="shared" si="1240"/>
        <v>0</v>
      </c>
      <c r="AC4394" s="21">
        <f t="shared" si="1241"/>
        <v>0</v>
      </c>
      <c r="AD4394" s="21">
        <f t="shared" si="1247"/>
        <v>0</v>
      </c>
      <c r="AE4394" s="21" t="str">
        <f t="shared" si="1242"/>
        <v>7/2/5:00</v>
      </c>
    </row>
    <row r="4395" spans="2:31">
      <c r="B4395" s="37">
        <v>7</v>
      </c>
      <c r="C4395" s="38">
        <v>2</v>
      </c>
      <c r="D4395" s="39">
        <v>6</v>
      </c>
      <c r="E4395" s="17">
        <v>11.7</v>
      </c>
      <c r="F4395" s="17">
        <v>8</v>
      </c>
      <c r="G4395" s="17">
        <v>18</v>
      </c>
      <c r="H4395" s="37">
        <f t="shared" si="1230"/>
        <v>53.06</v>
      </c>
      <c r="I4395" s="37">
        <f>IF(H4395&lt;'Roof Calculator'!$G$8, 1, 0)</f>
        <v>1</v>
      </c>
      <c r="J4395" s="37">
        <f>IF(H4395&gt;='Roof Calculator'!$G$8, 1, 0)</f>
        <v>0</v>
      </c>
      <c r="K4395" s="37">
        <f t="shared" si="1231"/>
        <v>53.06</v>
      </c>
      <c r="L4395" s="37">
        <f t="shared" si="1232"/>
        <v>0</v>
      </c>
      <c r="M4395" s="37">
        <v>0</v>
      </c>
      <c r="N4395" s="37">
        <f t="shared" si="1233"/>
        <v>8</v>
      </c>
      <c r="O4395" s="37">
        <v>0</v>
      </c>
      <c r="P4395" s="37">
        <v>0</v>
      </c>
      <c r="Q4395" s="21">
        <f t="shared" si="1234"/>
        <v>39.790999999999997</v>
      </c>
      <c r="R4395" s="21">
        <f t="shared" si="1243"/>
        <v>183.20833333332658</v>
      </c>
      <c r="S4395" s="21">
        <f t="shared" si="1244"/>
        <v>23.009837225734742</v>
      </c>
      <c r="T4395" s="21">
        <f t="shared" si="1235"/>
        <v>86.147999999999996</v>
      </c>
      <c r="U4395" s="37">
        <f>VLOOKUP(Time_Zone, 'LSTM LookUp'!$B$5:$D$8, 3, FALSE)</f>
        <v>-75</v>
      </c>
      <c r="V4395" s="21">
        <f t="shared" si="1245"/>
        <v>-3.697370265922356</v>
      </c>
      <c r="W4395" s="21">
        <f t="shared" si="1236"/>
        <v>70.223657433519378</v>
      </c>
      <c r="X4395" s="21">
        <f t="shared" si="1237"/>
        <v>8.8103211017890963</v>
      </c>
      <c r="Y4395" s="21">
        <f t="shared" si="1238"/>
        <v>16.810321101789096</v>
      </c>
      <c r="Z4395" s="21">
        <f t="shared" si="1246"/>
        <v>5.3285781864831288</v>
      </c>
      <c r="AA4395" s="21">
        <f t="shared" si="1239"/>
        <v>5.3285781864831288</v>
      </c>
      <c r="AB4395" s="21">
        <f t="shared" si="1240"/>
        <v>0</v>
      </c>
      <c r="AC4395" s="21">
        <f t="shared" si="1241"/>
        <v>0</v>
      </c>
      <c r="AD4395" s="21">
        <f t="shared" si="1247"/>
        <v>0</v>
      </c>
      <c r="AE4395" s="21" t="str">
        <f t="shared" si="1242"/>
        <v>7/2/6:00</v>
      </c>
    </row>
    <row r="4396" spans="2:31">
      <c r="B4396" s="37">
        <v>7</v>
      </c>
      <c r="C4396" s="38">
        <v>2</v>
      </c>
      <c r="D4396" s="39">
        <v>7</v>
      </c>
      <c r="E4396" s="17">
        <v>14.4</v>
      </c>
      <c r="F4396" s="17">
        <v>58</v>
      </c>
      <c r="G4396" s="17">
        <v>240</v>
      </c>
      <c r="H4396" s="37">
        <f t="shared" si="1230"/>
        <v>57.92</v>
      </c>
      <c r="I4396" s="37">
        <f>IF(H4396&lt;'Roof Calculator'!$G$8, 1, 0)</f>
        <v>0</v>
      </c>
      <c r="J4396" s="37">
        <f>IF(H4396&gt;='Roof Calculator'!$G$8, 1, 0)</f>
        <v>1</v>
      </c>
      <c r="K4396" s="37">
        <f t="shared" si="1231"/>
        <v>0</v>
      </c>
      <c r="L4396" s="37">
        <f t="shared" si="1232"/>
        <v>57.92</v>
      </c>
      <c r="M4396" s="37">
        <v>0</v>
      </c>
      <c r="N4396" s="37">
        <f t="shared" si="1233"/>
        <v>58</v>
      </c>
      <c r="O4396" s="37">
        <v>0</v>
      </c>
      <c r="P4396" s="37">
        <v>0</v>
      </c>
      <c r="Q4396" s="21">
        <f t="shared" si="1234"/>
        <v>39.790999999999997</v>
      </c>
      <c r="R4396" s="21">
        <f t="shared" si="1243"/>
        <v>183.24999999999324</v>
      </c>
      <c r="S4396" s="21">
        <f t="shared" si="1244"/>
        <v>23.006499171468256</v>
      </c>
      <c r="T4396" s="21">
        <f t="shared" si="1235"/>
        <v>86.147999999999996</v>
      </c>
      <c r="U4396" s="37">
        <f>VLOOKUP(Time_Zone, 'LSTM LookUp'!$B$5:$D$8, 3, FALSE)</f>
        <v>-75</v>
      </c>
      <c r="V4396" s="21">
        <f t="shared" si="1245"/>
        <v>-3.7050225220120732</v>
      </c>
      <c r="W4396" s="21">
        <f t="shared" si="1236"/>
        <v>85.221744369496975</v>
      </c>
      <c r="X4396" s="21">
        <f t="shared" si="1237"/>
        <v>74.170935848391039</v>
      </c>
      <c r="Y4396" s="21">
        <f t="shared" si="1238"/>
        <v>132.17093584839103</v>
      </c>
      <c r="Z4396" s="21">
        <f t="shared" si="1246"/>
        <v>41.895878215785039</v>
      </c>
      <c r="AA4396" s="21">
        <f t="shared" si="1239"/>
        <v>0</v>
      </c>
      <c r="AB4396" s="21">
        <f t="shared" si="1240"/>
        <v>41.895878215785039</v>
      </c>
      <c r="AC4396" s="21">
        <f t="shared" si="1241"/>
        <v>57.92</v>
      </c>
      <c r="AD4396" s="21">
        <f t="shared" si="1247"/>
        <v>41.895878215785039</v>
      </c>
      <c r="AE4396" s="21" t="str">
        <f t="shared" si="1242"/>
        <v>7/2/7:00</v>
      </c>
    </row>
    <row r="4397" spans="2:31">
      <c r="B4397" s="37">
        <v>7</v>
      </c>
      <c r="C4397" s="38">
        <v>2</v>
      </c>
      <c r="D4397" s="39">
        <v>8</v>
      </c>
      <c r="E4397" s="17">
        <v>16.100000000000001</v>
      </c>
      <c r="F4397" s="17">
        <v>151</v>
      </c>
      <c r="G4397" s="17">
        <v>327</v>
      </c>
      <c r="H4397" s="37">
        <f t="shared" si="1230"/>
        <v>60.980000000000004</v>
      </c>
      <c r="I4397" s="37">
        <f>IF(H4397&lt;'Roof Calculator'!$G$8, 1, 0)</f>
        <v>0</v>
      </c>
      <c r="J4397" s="37">
        <f>IF(H4397&gt;='Roof Calculator'!$G$8, 1, 0)</f>
        <v>1</v>
      </c>
      <c r="K4397" s="37">
        <f t="shared" si="1231"/>
        <v>0</v>
      </c>
      <c r="L4397" s="37">
        <f t="shared" si="1232"/>
        <v>60.980000000000004</v>
      </c>
      <c r="M4397" s="37">
        <v>0</v>
      </c>
      <c r="N4397" s="37">
        <f t="shared" si="1233"/>
        <v>151</v>
      </c>
      <c r="O4397" s="37">
        <v>0</v>
      </c>
      <c r="P4397" s="37">
        <v>0</v>
      </c>
      <c r="Q4397" s="21">
        <f t="shared" si="1234"/>
        <v>39.790999999999997</v>
      </c>
      <c r="R4397" s="21">
        <f t="shared" si="1243"/>
        <v>183.29166666665989</v>
      </c>
      <c r="S4397" s="21">
        <f t="shared" si="1244"/>
        <v>23.003148684158813</v>
      </c>
      <c r="T4397" s="21">
        <f t="shared" si="1235"/>
        <v>86.147999999999996</v>
      </c>
      <c r="U4397" s="37">
        <f>VLOOKUP(Time_Zone, 'LSTM LookUp'!$B$5:$D$8, 3, FALSE)</f>
        <v>-75</v>
      </c>
      <c r="V4397" s="21">
        <f t="shared" si="1245"/>
        <v>-3.7126672399453948</v>
      </c>
      <c r="W4397" s="21">
        <f t="shared" si="1236"/>
        <v>100.21983319001362</v>
      </c>
      <c r="X4397" s="21">
        <f t="shared" si="1237"/>
        <v>40.746067715926557</v>
      </c>
      <c r="Y4397" s="21">
        <f t="shared" si="1238"/>
        <v>191.74606771592656</v>
      </c>
      <c r="Z4397" s="21">
        <f t="shared" si="1246"/>
        <v>60.780154500812095</v>
      </c>
      <c r="AA4397" s="21">
        <f t="shared" si="1239"/>
        <v>0</v>
      </c>
      <c r="AB4397" s="21">
        <f t="shared" si="1240"/>
        <v>60.780154500812095</v>
      </c>
      <c r="AC4397" s="21">
        <f t="shared" si="1241"/>
        <v>60.980000000000004</v>
      </c>
      <c r="AD4397" s="21">
        <f t="shared" si="1247"/>
        <v>60.780154500812095</v>
      </c>
      <c r="AE4397" s="21" t="str">
        <f t="shared" si="1242"/>
        <v>7/2/8:00</v>
      </c>
    </row>
    <row r="4398" spans="2:31">
      <c r="B4398" s="37">
        <v>7</v>
      </c>
      <c r="C4398" s="38">
        <v>2</v>
      </c>
      <c r="D4398" s="39">
        <v>9</v>
      </c>
      <c r="E4398" s="17">
        <v>17.2</v>
      </c>
      <c r="F4398" s="17">
        <v>338</v>
      </c>
      <c r="G4398" s="17">
        <v>98</v>
      </c>
      <c r="H4398" s="37">
        <f t="shared" si="1230"/>
        <v>62.959999999999994</v>
      </c>
      <c r="I4398" s="37">
        <f>IF(H4398&lt;'Roof Calculator'!$G$8, 1, 0)</f>
        <v>0</v>
      </c>
      <c r="J4398" s="37">
        <f>IF(H4398&gt;='Roof Calculator'!$G$8, 1, 0)</f>
        <v>1</v>
      </c>
      <c r="K4398" s="37">
        <f t="shared" si="1231"/>
        <v>0</v>
      </c>
      <c r="L4398" s="37">
        <f t="shared" si="1232"/>
        <v>62.959999999999994</v>
      </c>
      <c r="M4398" s="37">
        <v>0</v>
      </c>
      <c r="N4398" s="37">
        <f t="shared" si="1233"/>
        <v>338</v>
      </c>
      <c r="O4398" s="37">
        <v>0</v>
      </c>
      <c r="P4398" s="37">
        <v>0</v>
      </c>
      <c r="Q4398" s="21">
        <f t="shared" si="1234"/>
        <v>39.790999999999997</v>
      </c>
      <c r="R4398" s="21">
        <f t="shared" si="1243"/>
        <v>183.33333333332655</v>
      </c>
      <c r="S4398" s="21">
        <f t="shared" si="1244"/>
        <v>22.999785766444592</v>
      </c>
      <c r="T4398" s="21">
        <f t="shared" si="1235"/>
        <v>86.147999999999996</v>
      </c>
      <c r="U4398" s="37">
        <f>VLOOKUP(Time_Zone, 'LSTM LookUp'!$B$5:$D$8, 3, FALSE)</f>
        <v>-75</v>
      </c>
      <c r="V4398" s="21">
        <f t="shared" si="1245"/>
        <v>-3.7203043954914246</v>
      </c>
      <c r="W4398" s="21">
        <f t="shared" si="1236"/>
        <v>115.21792390112715</v>
      </c>
      <c r="X4398" s="21">
        <f t="shared" si="1237"/>
        <v>-5.0267604893992619</v>
      </c>
      <c r="Y4398" s="21">
        <f t="shared" si="1238"/>
        <v>332.97323951060076</v>
      </c>
      <c r="Z4398" s="21">
        <f t="shared" si="1246"/>
        <v>105.54670133873744</v>
      </c>
      <c r="AA4398" s="21">
        <f t="shared" si="1239"/>
        <v>0</v>
      </c>
      <c r="AB4398" s="21">
        <f t="shared" si="1240"/>
        <v>105.54670133873744</v>
      </c>
      <c r="AC4398" s="21">
        <f t="shared" si="1241"/>
        <v>62.959999999999994</v>
      </c>
      <c r="AD4398" s="21">
        <f t="shared" si="1247"/>
        <v>105.54670133873744</v>
      </c>
      <c r="AE4398" s="21" t="str">
        <f t="shared" si="1242"/>
        <v>7/2/9:00</v>
      </c>
    </row>
    <row r="4399" spans="2:31">
      <c r="B4399" s="37">
        <v>7</v>
      </c>
      <c r="C4399" s="38">
        <v>2</v>
      </c>
      <c r="D4399" s="39">
        <v>10</v>
      </c>
      <c r="E4399" s="17">
        <v>18.899999999999999</v>
      </c>
      <c r="F4399" s="17">
        <v>264</v>
      </c>
      <c r="G4399" s="17">
        <v>538</v>
      </c>
      <c r="H4399" s="37">
        <f t="shared" si="1230"/>
        <v>66.02</v>
      </c>
      <c r="I4399" s="37">
        <f>IF(H4399&lt;'Roof Calculator'!$G$8, 1, 0)</f>
        <v>0</v>
      </c>
      <c r="J4399" s="37">
        <f>IF(H4399&gt;='Roof Calculator'!$G$8, 1, 0)</f>
        <v>1</v>
      </c>
      <c r="K4399" s="37">
        <f t="shared" si="1231"/>
        <v>0</v>
      </c>
      <c r="L4399" s="37">
        <f t="shared" si="1232"/>
        <v>66.02</v>
      </c>
      <c r="M4399" s="37">
        <v>0</v>
      </c>
      <c r="N4399" s="37">
        <f t="shared" si="1233"/>
        <v>264</v>
      </c>
      <c r="O4399" s="37">
        <v>0</v>
      </c>
      <c r="P4399" s="37">
        <v>0</v>
      </c>
      <c r="Q4399" s="21">
        <f t="shared" si="1234"/>
        <v>39.790999999999997</v>
      </c>
      <c r="R4399" s="21">
        <f t="shared" si="1243"/>
        <v>183.37499999999321</v>
      </c>
      <c r="S4399" s="21">
        <f t="shared" si="1244"/>
        <v>22.996410420973145</v>
      </c>
      <c r="T4399" s="21">
        <f t="shared" si="1235"/>
        <v>86.147999999999996</v>
      </c>
      <c r="U4399" s="37">
        <f>VLOOKUP(Time_Zone, 'LSTM LookUp'!$B$5:$D$8, 3, FALSE)</f>
        <v>-75</v>
      </c>
      <c r="V4399" s="21">
        <f t="shared" si="1245"/>
        <v>-3.7279339644347784</v>
      </c>
      <c r="W4399" s="21">
        <f t="shared" si="1236"/>
        <v>130.2160165088913</v>
      </c>
      <c r="X4399" s="21">
        <f t="shared" si="1237"/>
        <v>-111.18816879812417</v>
      </c>
      <c r="Y4399" s="21">
        <f t="shared" si="1238"/>
        <v>152.81183120187583</v>
      </c>
      <c r="Z4399" s="21">
        <f t="shared" si="1246"/>
        <v>48.438681536677848</v>
      </c>
      <c r="AA4399" s="21">
        <f t="shared" si="1239"/>
        <v>0</v>
      </c>
      <c r="AB4399" s="21">
        <f t="shared" si="1240"/>
        <v>48.438681536677848</v>
      </c>
      <c r="AC4399" s="21">
        <f t="shared" si="1241"/>
        <v>66.02</v>
      </c>
      <c r="AD4399" s="21">
        <f t="shared" si="1247"/>
        <v>48.438681536677848</v>
      </c>
      <c r="AE4399" s="21" t="str">
        <f t="shared" si="1242"/>
        <v>7/2/10:00</v>
      </c>
    </row>
    <row r="4400" spans="2:31">
      <c r="B4400" s="37">
        <v>7</v>
      </c>
      <c r="C4400" s="38">
        <v>2</v>
      </c>
      <c r="D4400" s="39">
        <v>11</v>
      </c>
      <c r="E4400" s="17">
        <v>19.399999999999999</v>
      </c>
      <c r="F4400" s="17">
        <v>303</v>
      </c>
      <c r="G4400" s="17">
        <v>528</v>
      </c>
      <c r="H4400" s="37">
        <f t="shared" si="1230"/>
        <v>66.92</v>
      </c>
      <c r="I4400" s="37">
        <f>IF(H4400&lt;'Roof Calculator'!$G$8, 1, 0)</f>
        <v>0</v>
      </c>
      <c r="J4400" s="37">
        <f>IF(H4400&gt;='Roof Calculator'!$G$8, 1, 0)</f>
        <v>1</v>
      </c>
      <c r="K4400" s="37">
        <f t="shared" si="1231"/>
        <v>0</v>
      </c>
      <c r="L4400" s="37">
        <f t="shared" si="1232"/>
        <v>66.92</v>
      </c>
      <c r="M4400" s="37">
        <v>0</v>
      </c>
      <c r="N4400" s="37">
        <f t="shared" si="1233"/>
        <v>303</v>
      </c>
      <c r="O4400" s="37">
        <v>0</v>
      </c>
      <c r="P4400" s="37">
        <v>0</v>
      </c>
      <c r="Q4400" s="21">
        <f t="shared" si="1234"/>
        <v>39.790999999999997</v>
      </c>
      <c r="R4400" s="21">
        <f t="shared" si="1243"/>
        <v>183.41666666665986</v>
      </c>
      <c r="S4400" s="21">
        <f t="shared" si="1244"/>
        <v>22.99302265040135</v>
      </c>
      <c r="T4400" s="21">
        <f t="shared" si="1235"/>
        <v>86.147999999999996</v>
      </c>
      <c r="U4400" s="37">
        <f>VLOOKUP(Time_Zone, 'LSTM LookUp'!$B$5:$D$8, 3, FALSE)</f>
        <v>-75</v>
      </c>
      <c r="V4400" s="21">
        <f t="shared" si="1245"/>
        <v>-3.7355559225756529</v>
      </c>
      <c r="W4400" s="21">
        <f t="shared" si="1236"/>
        <v>145.2141110193561</v>
      </c>
      <c r="X4400" s="21">
        <f t="shared" si="1237"/>
        <v>-174.73495035277327</v>
      </c>
      <c r="Y4400" s="21">
        <f t="shared" si="1238"/>
        <v>128.26504964722673</v>
      </c>
      <c r="Z4400" s="21">
        <f t="shared" si="1246"/>
        <v>40.657780508764183</v>
      </c>
      <c r="AA4400" s="21">
        <f t="shared" si="1239"/>
        <v>0</v>
      </c>
      <c r="AB4400" s="21">
        <f t="shared" si="1240"/>
        <v>40.657780508764183</v>
      </c>
      <c r="AC4400" s="21">
        <f t="shared" si="1241"/>
        <v>66.92</v>
      </c>
      <c r="AD4400" s="21">
        <f t="shared" si="1247"/>
        <v>40.657780508764183</v>
      </c>
      <c r="AE4400" s="21" t="str">
        <f t="shared" si="1242"/>
        <v>7/2/11:00</v>
      </c>
    </row>
    <row r="4401" spans="2:31">
      <c r="B4401" s="37">
        <v>7</v>
      </c>
      <c r="C4401" s="38">
        <v>2</v>
      </c>
      <c r="D4401" s="39">
        <v>12</v>
      </c>
      <c r="E4401" s="17">
        <v>21.1</v>
      </c>
      <c r="F4401" s="17">
        <v>178</v>
      </c>
      <c r="G4401" s="17">
        <v>770</v>
      </c>
      <c r="H4401" s="37">
        <f t="shared" si="1230"/>
        <v>69.98</v>
      </c>
      <c r="I4401" s="37">
        <f>IF(H4401&lt;'Roof Calculator'!$G$8, 1, 0)</f>
        <v>0</v>
      </c>
      <c r="J4401" s="37">
        <f>IF(H4401&gt;='Roof Calculator'!$G$8, 1, 0)</f>
        <v>1</v>
      </c>
      <c r="K4401" s="37">
        <f t="shared" si="1231"/>
        <v>0</v>
      </c>
      <c r="L4401" s="37">
        <f t="shared" si="1232"/>
        <v>69.98</v>
      </c>
      <c r="M4401" s="37">
        <v>0</v>
      </c>
      <c r="N4401" s="37">
        <f t="shared" si="1233"/>
        <v>178</v>
      </c>
      <c r="O4401" s="37">
        <v>0</v>
      </c>
      <c r="P4401" s="37">
        <v>0</v>
      </c>
      <c r="Q4401" s="21">
        <f t="shared" si="1234"/>
        <v>39.790999999999997</v>
      </c>
      <c r="R4401" s="21">
        <f t="shared" si="1243"/>
        <v>183.45833333332652</v>
      </c>
      <c r="S4401" s="21">
        <f t="shared" si="1244"/>
        <v>22.989622457395463</v>
      </c>
      <c r="T4401" s="21">
        <f t="shared" si="1235"/>
        <v>86.147999999999996</v>
      </c>
      <c r="U4401" s="37">
        <f>VLOOKUP(Time_Zone, 'LSTM LookUp'!$B$5:$D$8, 3, FALSE)</f>
        <v>-75</v>
      </c>
      <c r="V4401" s="21">
        <f t="shared" si="1245"/>
        <v>-3.7431702457298717</v>
      </c>
      <c r="W4401" s="21">
        <f t="shared" si="1236"/>
        <v>160.21220743856753</v>
      </c>
      <c r="X4401" s="21">
        <f t="shared" si="1237"/>
        <v>-320.03619215182079</v>
      </c>
      <c r="Y4401" s="21">
        <f t="shared" si="1238"/>
        <v>-142.03619215182079</v>
      </c>
      <c r="Z4401" s="21">
        <f t="shared" si="1246"/>
        <v>-45.022992161093697</v>
      </c>
      <c r="AA4401" s="21">
        <f t="shared" si="1239"/>
        <v>0</v>
      </c>
      <c r="AB4401" s="21">
        <f t="shared" si="1240"/>
        <v>-45.022992161093697</v>
      </c>
      <c r="AC4401" s="21">
        <f t="shared" si="1241"/>
        <v>69.98</v>
      </c>
      <c r="AD4401" s="21">
        <f t="shared" si="1247"/>
        <v>-45.022992161093697</v>
      </c>
      <c r="AE4401" s="21" t="str">
        <f t="shared" si="1242"/>
        <v>7/2/12:00</v>
      </c>
    </row>
    <row r="4402" spans="2:31">
      <c r="B4402" s="37">
        <v>7</v>
      </c>
      <c r="C4402" s="38">
        <v>2</v>
      </c>
      <c r="D4402" s="39">
        <v>13</v>
      </c>
      <c r="E4402" s="17">
        <v>21.1</v>
      </c>
      <c r="F4402" s="17">
        <v>215</v>
      </c>
      <c r="G4402" s="17">
        <v>793</v>
      </c>
      <c r="H4402" s="37">
        <f t="shared" si="1230"/>
        <v>69.98</v>
      </c>
      <c r="I4402" s="37">
        <f>IF(H4402&lt;'Roof Calculator'!$G$8, 1, 0)</f>
        <v>0</v>
      </c>
      <c r="J4402" s="37">
        <f>IF(H4402&gt;='Roof Calculator'!$G$8, 1, 0)</f>
        <v>1</v>
      </c>
      <c r="K4402" s="37">
        <f t="shared" si="1231"/>
        <v>0</v>
      </c>
      <c r="L4402" s="37">
        <f t="shared" si="1232"/>
        <v>69.98</v>
      </c>
      <c r="M4402" s="37">
        <v>0</v>
      </c>
      <c r="N4402" s="37">
        <f t="shared" si="1233"/>
        <v>215</v>
      </c>
      <c r="O4402" s="37">
        <v>0</v>
      </c>
      <c r="P4402" s="37">
        <v>0</v>
      </c>
      <c r="Q4402" s="21">
        <f t="shared" si="1234"/>
        <v>39.790999999999997</v>
      </c>
      <c r="R4402" s="21">
        <f t="shared" si="1243"/>
        <v>183.49999999999318</v>
      </c>
      <c r="S4402" s="21">
        <f t="shared" si="1244"/>
        <v>22.986209844631023</v>
      </c>
      <c r="T4402" s="21">
        <f t="shared" si="1235"/>
        <v>86.147999999999996</v>
      </c>
      <c r="U4402" s="37">
        <f>VLOOKUP(Time_Zone, 'LSTM LookUp'!$B$5:$D$8, 3, FALSE)</f>
        <v>-75</v>
      </c>
      <c r="V4402" s="21">
        <f t="shared" si="1245"/>
        <v>-3.7507769097289514</v>
      </c>
      <c r="W4402" s="21">
        <f t="shared" si="1236"/>
        <v>175.21030577256775</v>
      </c>
      <c r="X4402" s="21">
        <f t="shared" si="1237"/>
        <v>-360.80028585424361</v>
      </c>
      <c r="Y4402" s="21">
        <f t="shared" si="1238"/>
        <v>-145.80028585424361</v>
      </c>
      <c r="Z4402" s="21">
        <f t="shared" si="1246"/>
        <v>-46.21614412250829</v>
      </c>
      <c r="AA4402" s="21">
        <f t="shared" si="1239"/>
        <v>0</v>
      </c>
      <c r="AB4402" s="21">
        <f t="shared" si="1240"/>
        <v>-46.21614412250829</v>
      </c>
      <c r="AC4402" s="21">
        <f t="shared" si="1241"/>
        <v>69.98</v>
      </c>
      <c r="AD4402" s="21">
        <f t="shared" si="1247"/>
        <v>-46.21614412250829</v>
      </c>
      <c r="AE4402" s="21" t="str">
        <f t="shared" si="1242"/>
        <v>7/2/13:00</v>
      </c>
    </row>
    <row r="4403" spans="2:31">
      <c r="B4403" s="37">
        <v>7</v>
      </c>
      <c r="C4403" s="38">
        <v>2</v>
      </c>
      <c r="D4403" s="39">
        <v>14</v>
      </c>
      <c r="E4403" s="17">
        <v>22.2</v>
      </c>
      <c r="F4403" s="17">
        <v>238</v>
      </c>
      <c r="G4403" s="17">
        <v>678</v>
      </c>
      <c r="H4403" s="37">
        <f t="shared" si="1230"/>
        <v>71.959999999999994</v>
      </c>
      <c r="I4403" s="37">
        <f>IF(H4403&lt;'Roof Calculator'!$G$8, 1, 0)</f>
        <v>0</v>
      </c>
      <c r="J4403" s="37">
        <f>IF(H4403&gt;='Roof Calculator'!$G$8, 1, 0)</f>
        <v>1</v>
      </c>
      <c r="K4403" s="37">
        <f t="shared" si="1231"/>
        <v>0</v>
      </c>
      <c r="L4403" s="37">
        <f t="shared" si="1232"/>
        <v>71.959999999999994</v>
      </c>
      <c r="M4403" s="37">
        <v>0</v>
      </c>
      <c r="N4403" s="37">
        <f t="shared" si="1233"/>
        <v>238</v>
      </c>
      <c r="O4403" s="37">
        <v>0</v>
      </c>
      <c r="P4403" s="37">
        <v>0</v>
      </c>
      <c r="Q4403" s="21">
        <f t="shared" si="1234"/>
        <v>39.790999999999997</v>
      </c>
      <c r="R4403" s="21">
        <f t="shared" si="1243"/>
        <v>183.54166666665984</v>
      </c>
      <c r="S4403" s="21">
        <f t="shared" si="1244"/>
        <v>22.982784814792936</v>
      </c>
      <c r="T4403" s="21">
        <f t="shared" si="1235"/>
        <v>86.147999999999996</v>
      </c>
      <c r="U4403" s="37">
        <f>VLOOKUP(Time_Zone, 'LSTM LookUp'!$B$5:$D$8, 3, FALSE)</f>
        <v>-75</v>
      </c>
      <c r="V4403" s="21">
        <f t="shared" si="1245"/>
        <v>-3.7583758904201385</v>
      </c>
      <c r="W4403" s="21">
        <f t="shared" si="1236"/>
        <v>190.208406027395</v>
      </c>
      <c r="X4403" s="21">
        <f t="shared" si="1237"/>
        <v>-302.59583846717641</v>
      </c>
      <c r="Y4403" s="21">
        <f t="shared" si="1238"/>
        <v>-64.595838467176407</v>
      </c>
      <c r="Z4403" s="21">
        <f t="shared" si="1246"/>
        <v>-20.475752587328682</v>
      </c>
      <c r="AA4403" s="21">
        <f t="shared" si="1239"/>
        <v>0</v>
      </c>
      <c r="AB4403" s="21">
        <f t="shared" si="1240"/>
        <v>-20.475752587328682</v>
      </c>
      <c r="AC4403" s="21">
        <f t="shared" si="1241"/>
        <v>71.959999999999994</v>
      </c>
      <c r="AD4403" s="21">
        <f t="shared" si="1247"/>
        <v>-20.475752587328682</v>
      </c>
      <c r="AE4403" s="21" t="str">
        <f t="shared" si="1242"/>
        <v>7/2/14:00</v>
      </c>
    </row>
    <row r="4404" spans="2:31">
      <c r="B4404" s="37">
        <v>7</v>
      </c>
      <c r="C4404" s="38">
        <v>2</v>
      </c>
      <c r="D4404" s="39">
        <v>15</v>
      </c>
      <c r="E4404" s="17">
        <v>22.8</v>
      </c>
      <c r="F4404" s="17">
        <v>211</v>
      </c>
      <c r="G4404" s="17">
        <v>720</v>
      </c>
      <c r="H4404" s="37">
        <f t="shared" si="1230"/>
        <v>73.040000000000006</v>
      </c>
      <c r="I4404" s="37">
        <f>IF(H4404&lt;'Roof Calculator'!$G$8, 1, 0)</f>
        <v>0</v>
      </c>
      <c r="J4404" s="37">
        <f>IF(H4404&gt;='Roof Calculator'!$G$8, 1, 0)</f>
        <v>1</v>
      </c>
      <c r="K4404" s="37">
        <f t="shared" si="1231"/>
        <v>0</v>
      </c>
      <c r="L4404" s="37">
        <f t="shared" si="1232"/>
        <v>73.040000000000006</v>
      </c>
      <c r="M4404" s="37">
        <v>0</v>
      </c>
      <c r="N4404" s="37">
        <f t="shared" si="1233"/>
        <v>211</v>
      </c>
      <c r="O4404" s="37">
        <v>0</v>
      </c>
      <c r="P4404" s="37">
        <v>0</v>
      </c>
      <c r="Q4404" s="21">
        <f t="shared" si="1234"/>
        <v>39.790999999999997</v>
      </c>
      <c r="R4404" s="21">
        <f t="shared" si="1243"/>
        <v>183.58333333332649</v>
      </c>
      <c r="S4404" s="21">
        <f t="shared" si="1244"/>
        <v>22.979347370575404</v>
      </c>
      <c r="T4404" s="21">
        <f t="shared" si="1235"/>
        <v>86.147999999999996</v>
      </c>
      <c r="U4404" s="37">
        <f>VLOOKUP(Time_Zone, 'LSTM LookUp'!$B$5:$D$8, 3, FALSE)</f>
        <v>-75</v>
      </c>
      <c r="V4404" s="21">
        <f t="shared" si="1245"/>
        <v>-3.7659671636664744</v>
      </c>
      <c r="W4404" s="21">
        <f t="shared" si="1236"/>
        <v>205.20650820908338</v>
      </c>
      <c r="X4404" s="21">
        <f t="shared" si="1237"/>
        <v>-280.94235306752324</v>
      </c>
      <c r="Y4404" s="21">
        <f t="shared" si="1238"/>
        <v>-69.942353067523243</v>
      </c>
      <c r="Z4404" s="21">
        <f t="shared" si="1246"/>
        <v>-22.170504335413352</v>
      </c>
      <c r="AA4404" s="21">
        <f t="shared" si="1239"/>
        <v>0</v>
      </c>
      <c r="AB4404" s="21">
        <f t="shared" si="1240"/>
        <v>-22.170504335413352</v>
      </c>
      <c r="AC4404" s="21">
        <f t="shared" si="1241"/>
        <v>73.040000000000006</v>
      </c>
      <c r="AD4404" s="21">
        <f t="shared" si="1247"/>
        <v>-22.170504335413352</v>
      </c>
      <c r="AE4404" s="21" t="str">
        <f t="shared" si="1242"/>
        <v>7/2/15:00</v>
      </c>
    </row>
    <row r="4405" spans="2:31">
      <c r="B4405" s="37">
        <v>7</v>
      </c>
      <c r="C4405" s="38">
        <v>2</v>
      </c>
      <c r="D4405" s="39">
        <v>16</v>
      </c>
      <c r="E4405" s="17">
        <v>22.8</v>
      </c>
      <c r="F4405" s="17">
        <v>177</v>
      </c>
      <c r="G4405" s="17">
        <v>725</v>
      </c>
      <c r="H4405" s="37">
        <f t="shared" si="1230"/>
        <v>73.040000000000006</v>
      </c>
      <c r="I4405" s="37">
        <f>IF(H4405&lt;'Roof Calculator'!$G$8, 1, 0)</f>
        <v>0</v>
      </c>
      <c r="J4405" s="37">
        <f>IF(H4405&gt;='Roof Calculator'!$G$8, 1, 0)</f>
        <v>1</v>
      </c>
      <c r="K4405" s="37">
        <f t="shared" si="1231"/>
        <v>0</v>
      </c>
      <c r="L4405" s="37">
        <f t="shared" si="1232"/>
        <v>73.040000000000006</v>
      </c>
      <c r="M4405" s="37">
        <v>0</v>
      </c>
      <c r="N4405" s="37">
        <f t="shared" si="1233"/>
        <v>177</v>
      </c>
      <c r="O4405" s="37">
        <v>0</v>
      </c>
      <c r="P4405" s="37">
        <v>0</v>
      </c>
      <c r="Q4405" s="21">
        <f t="shared" si="1234"/>
        <v>39.790999999999997</v>
      </c>
      <c r="R4405" s="21">
        <f t="shared" si="1243"/>
        <v>183.62499999999315</v>
      </c>
      <c r="S4405" s="21">
        <f t="shared" si="1244"/>
        <v>22.975897514681964</v>
      </c>
      <c r="T4405" s="21">
        <f t="shared" si="1235"/>
        <v>86.147999999999996</v>
      </c>
      <c r="U4405" s="37">
        <f>VLOOKUP(Time_Zone, 'LSTM LookUp'!$B$5:$D$8, 3, FALSE)</f>
        <v>-75</v>
      </c>
      <c r="V4405" s="21">
        <f t="shared" si="1245"/>
        <v>-3.7735507053468531</v>
      </c>
      <c r="W4405" s="21">
        <f t="shared" si="1236"/>
        <v>220.20461232366327</v>
      </c>
      <c r="X4405" s="21">
        <f t="shared" si="1237"/>
        <v>-210.59638026598998</v>
      </c>
      <c r="Y4405" s="21">
        <f t="shared" si="1238"/>
        <v>-33.596380265989978</v>
      </c>
      <c r="Z4405" s="21">
        <f t="shared" si="1246"/>
        <v>-10.649465762500725</v>
      </c>
      <c r="AA4405" s="21">
        <f t="shared" si="1239"/>
        <v>0</v>
      </c>
      <c r="AB4405" s="21">
        <f t="shared" si="1240"/>
        <v>-10.649465762500725</v>
      </c>
      <c r="AC4405" s="21">
        <f t="shared" si="1241"/>
        <v>73.040000000000006</v>
      </c>
      <c r="AD4405" s="21">
        <f t="shared" si="1247"/>
        <v>-10.649465762500725</v>
      </c>
      <c r="AE4405" s="21" t="str">
        <f t="shared" si="1242"/>
        <v>7/2/16:00</v>
      </c>
    </row>
    <row r="4406" spans="2:31">
      <c r="B4406" s="37">
        <v>7</v>
      </c>
      <c r="C4406" s="38">
        <v>2</v>
      </c>
      <c r="D4406" s="39">
        <v>17</v>
      </c>
      <c r="E4406" s="17">
        <v>22.8</v>
      </c>
      <c r="F4406" s="17">
        <v>148</v>
      </c>
      <c r="G4406" s="17">
        <v>596</v>
      </c>
      <c r="H4406" s="37">
        <f t="shared" si="1230"/>
        <v>73.040000000000006</v>
      </c>
      <c r="I4406" s="37">
        <f>IF(H4406&lt;'Roof Calculator'!$G$8, 1, 0)</f>
        <v>0</v>
      </c>
      <c r="J4406" s="37">
        <f>IF(H4406&gt;='Roof Calculator'!$G$8, 1, 0)</f>
        <v>1</v>
      </c>
      <c r="K4406" s="37">
        <f t="shared" si="1231"/>
        <v>0</v>
      </c>
      <c r="L4406" s="37">
        <f t="shared" si="1232"/>
        <v>73.040000000000006</v>
      </c>
      <c r="M4406" s="37">
        <v>0</v>
      </c>
      <c r="N4406" s="37">
        <f t="shared" si="1233"/>
        <v>148</v>
      </c>
      <c r="O4406" s="37">
        <v>0</v>
      </c>
      <c r="P4406" s="37">
        <v>0</v>
      </c>
      <c r="Q4406" s="21">
        <f t="shared" si="1234"/>
        <v>39.790999999999997</v>
      </c>
      <c r="R4406" s="21">
        <f t="shared" si="1243"/>
        <v>183.66666666665981</v>
      </c>
      <c r="S4406" s="21">
        <f t="shared" si="1244"/>
        <v>22.972435249825438</v>
      </c>
      <c r="T4406" s="21">
        <f t="shared" si="1235"/>
        <v>86.147999999999996</v>
      </c>
      <c r="U4406" s="37">
        <f>VLOOKUP(Time_Zone, 'LSTM LookUp'!$B$5:$D$8, 3, FALSE)</f>
        <v>-75</v>
      </c>
      <c r="V4406" s="21">
        <f t="shared" si="1245"/>
        <v>-3.7811264913560647</v>
      </c>
      <c r="W4406" s="21">
        <f t="shared" si="1236"/>
        <v>235.20271837716098</v>
      </c>
      <c r="X4406" s="21">
        <f t="shared" si="1237"/>
        <v>-91.748878092782277</v>
      </c>
      <c r="Y4406" s="21">
        <f t="shared" si="1238"/>
        <v>56.251121907217723</v>
      </c>
      <c r="Z4406" s="21">
        <f t="shared" si="1246"/>
        <v>17.830623183521634</v>
      </c>
      <c r="AA4406" s="21">
        <f t="shared" si="1239"/>
        <v>0</v>
      </c>
      <c r="AB4406" s="21">
        <f t="shared" si="1240"/>
        <v>17.830623183521634</v>
      </c>
      <c r="AC4406" s="21">
        <f t="shared" si="1241"/>
        <v>73.040000000000006</v>
      </c>
      <c r="AD4406" s="21">
        <f t="shared" si="1247"/>
        <v>17.830623183521634</v>
      </c>
      <c r="AE4406" s="21" t="str">
        <f t="shared" si="1242"/>
        <v>7/2/17:00</v>
      </c>
    </row>
    <row r="4407" spans="2:31">
      <c r="B4407" s="37">
        <v>7</v>
      </c>
      <c r="C4407" s="38">
        <v>2</v>
      </c>
      <c r="D4407" s="39">
        <v>18</v>
      </c>
      <c r="E4407" s="17">
        <v>22.2</v>
      </c>
      <c r="F4407" s="17">
        <v>114</v>
      </c>
      <c r="G4407" s="17">
        <v>619</v>
      </c>
      <c r="H4407" s="37">
        <f t="shared" si="1230"/>
        <v>71.959999999999994</v>
      </c>
      <c r="I4407" s="37">
        <f>IF(H4407&lt;'Roof Calculator'!$G$8, 1, 0)</f>
        <v>0</v>
      </c>
      <c r="J4407" s="37">
        <f>IF(H4407&gt;='Roof Calculator'!$G$8, 1, 0)</f>
        <v>1</v>
      </c>
      <c r="K4407" s="37">
        <f t="shared" si="1231"/>
        <v>0</v>
      </c>
      <c r="L4407" s="37">
        <f t="shared" si="1232"/>
        <v>71.959999999999994</v>
      </c>
      <c r="M4407" s="37">
        <v>0</v>
      </c>
      <c r="N4407" s="37">
        <f t="shared" si="1233"/>
        <v>114</v>
      </c>
      <c r="O4407" s="37">
        <v>0</v>
      </c>
      <c r="P4407" s="37">
        <v>0</v>
      </c>
      <c r="Q4407" s="21">
        <f t="shared" si="1234"/>
        <v>39.790999999999997</v>
      </c>
      <c r="R4407" s="21">
        <f t="shared" si="1243"/>
        <v>183.70833333332646</v>
      </c>
      <c r="S4407" s="21">
        <f t="shared" si="1244"/>
        <v>22.968960578727941</v>
      </c>
      <c r="T4407" s="21">
        <f t="shared" si="1235"/>
        <v>86.147999999999996</v>
      </c>
      <c r="U4407" s="37">
        <f>VLOOKUP(Time_Zone, 'LSTM LookUp'!$B$5:$D$8, 3, FALSE)</f>
        <v>-75</v>
      </c>
      <c r="V4407" s="21">
        <f t="shared" si="1245"/>
        <v>-3.7886944976048511</v>
      </c>
      <c r="W4407" s="21">
        <f t="shared" si="1236"/>
        <v>250.20082637559878</v>
      </c>
      <c r="X4407" s="21">
        <f t="shared" si="1237"/>
        <v>6.2576125716678899</v>
      </c>
      <c r="Y4407" s="21">
        <f t="shared" si="1238"/>
        <v>120.25761257166789</v>
      </c>
      <c r="Z4407" s="21">
        <f t="shared" si="1246"/>
        <v>38.119562810714498</v>
      </c>
      <c r="AA4407" s="21">
        <f t="shared" si="1239"/>
        <v>0</v>
      </c>
      <c r="AB4407" s="21">
        <f t="shared" si="1240"/>
        <v>38.119562810714498</v>
      </c>
      <c r="AC4407" s="21">
        <f t="shared" si="1241"/>
        <v>71.959999999999994</v>
      </c>
      <c r="AD4407" s="21">
        <f t="shared" si="1247"/>
        <v>38.119562810714498</v>
      </c>
      <c r="AE4407" s="21" t="str">
        <f t="shared" si="1242"/>
        <v>7/2/18:00</v>
      </c>
    </row>
    <row r="4408" spans="2:31">
      <c r="B4408" s="37">
        <v>7</v>
      </c>
      <c r="C4408" s="38">
        <v>2</v>
      </c>
      <c r="D4408" s="39">
        <v>19</v>
      </c>
      <c r="E4408" s="17">
        <v>21.7</v>
      </c>
      <c r="F4408" s="17">
        <v>81</v>
      </c>
      <c r="G4408" s="17">
        <v>408</v>
      </c>
      <c r="H4408" s="37">
        <f t="shared" si="1230"/>
        <v>71.06</v>
      </c>
      <c r="I4408" s="37">
        <f>IF(H4408&lt;'Roof Calculator'!$G$8, 1, 0)</f>
        <v>0</v>
      </c>
      <c r="J4408" s="37">
        <f>IF(H4408&gt;='Roof Calculator'!$G$8, 1, 0)</f>
        <v>1</v>
      </c>
      <c r="K4408" s="37">
        <f t="shared" si="1231"/>
        <v>0</v>
      </c>
      <c r="L4408" s="37">
        <f t="shared" si="1232"/>
        <v>71.06</v>
      </c>
      <c r="M4408" s="37">
        <v>0</v>
      </c>
      <c r="N4408" s="37">
        <f t="shared" si="1233"/>
        <v>81</v>
      </c>
      <c r="O4408" s="37">
        <v>0</v>
      </c>
      <c r="P4408" s="37">
        <v>0</v>
      </c>
      <c r="Q4408" s="21">
        <f t="shared" si="1234"/>
        <v>39.790999999999997</v>
      </c>
      <c r="R4408" s="21">
        <f t="shared" si="1243"/>
        <v>183.74999999999312</v>
      </c>
      <c r="S4408" s="21">
        <f t="shared" si="1244"/>
        <v>22.965473504120897</v>
      </c>
      <c r="T4408" s="21">
        <f t="shared" si="1235"/>
        <v>86.147999999999996</v>
      </c>
      <c r="U4408" s="37">
        <f>VLOOKUP(Time_Zone, 'LSTM LookUp'!$B$5:$D$8, 3, FALSE)</f>
        <v>-75</v>
      </c>
      <c r="V4408" s="21">
        <f t="shared" si="1245"/>
        <v>-3.7962547000199716</v>
      </c>
      <c r="W4408" s="21">
        <f t="shared" si="1236"/>
        <v>265.19893632499503</v>
      </c>
      <c r="X4408" s="21">
        <f t="shared" si="1237"/>
        <v>77.721928323676437</v>
      </c>
      <c r="Y4408" s="21">
        <f t="shared" si="1238"/>
        <v>158.72192832367642</v>
      </c>
      <c r="Z4408" s="21">
        <f t="shared" si="1246"/>
        <v>50.312079100741727</v>
      </c>
      <c r="AA4408" s="21">
        <f t="shared" si="1239"/>
        <v>0</v>
      </c>
      <c r="AB4408" s="21">
        <f t="shared" si="1240"/>
        <v>50.312079100741727</v>
      </c>
      <c r="AC4408" s="21">
        <f t="shared" si="1241"/>
        <v>71.06</v>
      </c>
      <c r="AD4408" s="21">
        <f t="shared" si="1247"/>
        <v>50.312079100741727</v>
      </c>
      <c r="AE4408" s="21" t="str">
        <f t="shared" si="1242"/>
        <v>7/2/19:00</v>
      </c>
    </row>
    <row r="4409" spans="2:31">
      <c r="B4409" s="37">
        <v>7</v>
      </c>
      <c r="C4409" s="38">
        <v>2</v>
      </c>
      <c r="D4409" s="39">
        <v>20</v>
      </c>
      <c r="E4409" s="17">
        <v>18.899999999999999</v>
      </c>
      <c r="F4409" s="17">
        <v>44</v>
      </c>
      <c r="G4409" s="17">
        <v>99</v>
      </c>
      <c r="H4409" s="37">
        <f t="shared" si="1230"/>
        <v>66.02</v>
      </c>
      <c r="I4409" s="37">
        <f>IF(H4409&lt;'Roof Calculator'!$G$8, 1, 0)</f>
        <v>0</v>
      </c>
      <c r="J4409" s="37">
        <f>IF(H4409&gt;='Roof Calculator'!$G$8, 1, 0)</f>
        <v>1</v>
      </c>
      <c r="K4409" s="37">
        <f t="shared" si="1231"/>
        <v>0</v>
      </c>
      <c r="L4409" s="37">
        <f t="shared" si="1232"/>
        <v>66.02</v>
      </c>
      <c r="M4409" s="37">
        <v>0</v>
      </c>
      <c r="N4409" s="37">
        <f t="shared" si="1233"/>
        <v>44</v>
      </c>
      <c r="O4409" s="37">
        <v>0</v>
      </c>
      <c r="P4409" s="37">
        <v>0</v>
      </c>
      <c r="Q4409" s="21">
        <f t="shared" si="1234"/>
        <v>39.790999999999997</v>
      </c>
      <c r="R4409" s="21">
        <f t="shared" si="1243"/>
        <v>183.79166666665978</v>
      </c>
      <c r="S4409" s="21">
        <f t="shared" si="1244"/>
        <v>22.961974028745022</v>
      </c>
      <c r="T4409" s="21">
        <f t="shared" si="1235"/>
        <v>86.147999999999996</v>
      </c>
      <c r="U4409" s="37">
        <f>VLOOKUP(Time_Zone, 'LSTM LookUp'!$B$5:$D$8, 3, FALSE)</f>
        <v>-75</v>
      </c>
      <c r="V4409" s="21">
        <f t="shared" si="1245"/>
        <v>-3.8038070745442409</v>
      </c>
      <c r="W4409" s="21">
        <f t="shared" si="1236"/>
        <v>280.19704823136396</v>
      </c>
      <c r="X4409" s="21">
        <f t="shared" si="1237"/>
        <v>37.117499345983376</v>
      </c>
      <c r="Y4409" s="21">
        <f t="shared" si="1238"/>
        <v>81.117499345983376</v>
      </c>
      <c r="Z4409" s="21">
        <f t="shared" si="1246"/>
        <v>25.712830524758015</v>
      </c>
      <c r="AA4409" s="21">
        <f t="shared" si="1239"/>
        <v>0</v>
      </c>
      <c r="AB4409" s="21">
        <f t="shared" si="1240"/>
        <v>25.712830524758015</v>
      </c>
      <c r="AC4409" s="21">
        <f t="shared" si="1241"/>
        <v>66.02</v>
      </c>
      <c r="AD4409" s="21">
        <f t="shared" si="1247"/>
        <v>25.712830524758015</v>
      </c>
      <c r="AE4409" s="21" t="str">
        <f t="shared" si="1242"/>
        <v>7/2/20:00</v>
      </c>
    </row>
    <row r="4410" spans="2:31">
      <c r="B4410" s="37">
        <v>7</v>
      </c>
      <c r="C4410" s="38">
        <v>2</v>
      </c>
      <c r="D4410" s="39">
        <v>21</v>
      </c>
      <c r="E4410" s="17">
        <v>18.3</v>
      </c>
      <c r="F4410" s="17">
        <v>0</v>
      </c>
      <c r="G4410" s="17">
        <v>1</v>
      </c>
      <c r="H4410" s="37">
        <f t="shared" si="1230"/>
        <v>64.94</v>
      </c>
      <c r="I4410" s="37">
        <f>IF(H4410&lt;'Roof Calculator'!$G$8, 1, 0)</f>
        <v>0</v>
      </c>
      <c r="J4410" s="37">
        <f>IF(H4410&gt;='Roof Calculator'!$G$8, 1, 0)</f>
        <v>1</v>
      </c>
      <c r="K4410" s="37">
        <f t="shared" si="1231"/>
        <v>0</v>
      </c>
      <c r="L4410" s="37">
        <f t="shared" si="1232"/>
        <v>64.94</v>
      </c>
      <c r="M4410" s="37">
        <v>0</v>
      </c>
      <c r="N4410" s="37">
        <f t="shared" si="1233"/>
        <v>0</v>
      </c>
      <c r="O4410" s="37">
        <v>0</v>
      </c>
      <c r="P4410" s="37">
        <v>0</v>
      </c>
      <c r="Q4410" s="21">
        <f t="shared" si="1234"/>
        <v>39.790999999999997</v>
      </c>
      <c r="R4410" s="21">
        <f t="shared" si="1243"/>
        <v>183.83333333332644</v>
      </c>
      <c r="S4410" s="21">
        <f t="shared" si="1244"/>
        <v>22.958462155350269</v>
      </c>
      <c r="T4410" s="21">
        <f t="shared" si="1235"/>
        <v>86.147999999999996</v>
      </c>
      <c r="U4410" s="37">
        <f>VLOOKUP(Time_Zone, 'LSTM LookUp'!$B$5:$D$8, 3, FALSE)</f>
        <v>-75</v>
      </c>
      <c r="V4410" s="21">
        <f t="shared" si="1245"/>
        <v>-3.8113515971365954</v>
      </c>
      <c r="W4410" s="21">
        <f t="shared" si="1236"/>
        <v>295.19516210071583</v>
      </c>
      <c r="X4410" s="21">
        <f t="shared" si="1237"/>
        <v>0.55082924017600376</v>
      </c>
      <c r="Y4410" s="21">
        <f t="shared" si="1238"/>
        <v>0.55082924017600376</v>
      </c>
      <c r="Z4410" s="21">
        <f t="shared" si="1246"/>
        <v>0.17460324855820558</v>
      </c>
      <c r="AA4410" s="21">
        <f t="shared" si="1239"/>
        <v>0</v>
      </c>
      <c r="AB4410" s="21">
        <f t="shared" si="1240"/>
        <v>0.17460324855820558</v>
      </c>
      <c r="AC4410" s="21">
        <f t="shared" si="1241"/>
        <v>64.94</v>
      </c>
      <c r="AD4410" s="21">
        <f t="shared" si="1247"/>
        <v>0.17460324855820558</v>
      </c>
      <c r="AE4410" s="21" t="str">
        <f t="shared" si="1242"/>
        <v>7/2/21:00</v>
      </c>
    </row>
    <row r="4411" spans="2:31">
      <c r="B4411" s="37">
        <v>7</v>
      </c>
      <c r="C4411" s="38">
        <v>2</v>
      </c>
      <c r="D4411" s="39">
        <v>22</v>
      </c>
      <c r="E4411" s="17">
        <v>17.2</v>
      </c>
      <c r="F4411" s="17">
        <v>0</v>
      </c>
      <c r="G4411" s="17">
        <v>0</v>
      </c>
      <c r="H4411" s="37">
        <f t="shared" si="1230"/>
        <v>62.959999999999994</v>
      </c>
      <c r="I4411" s="37">
        <f>IF(H4411&lt;'Roof Calculator'!$G$8, 1, 0)</f>
        <v>0</v>
      </c>
      <c r="J4411" s="37">
        <f>IF(H4411&gt;='Roof Calculator'!$G$8, 1, 0)</f>
        <v>1</v>
      </c>
      <c r="K4411" s="37">
        <f t="shared" si="1231"/>
        <v>0</v>
      </c>
      <c r="L4411" s="37">
        <f t="shared" si="1232"/>
        <v>62.959999999999994</v>
      </c>
      <c r="M4411" s="37">
        <v>0</v>
      </c>
      <c r="N4411" s="37">
        <f t="shared" si="1233"/>
        <v>0</v>
      </c>
      <c r="O4411" s="37">
        <v>0</v>
      </c>
      <c r="P4411" s="37">
        <v>0</v>
      </c>
      <c r="Q4411" s="21">
        <f t="shared" si="1234"/>
        <v>39.790999999999997</v>
      </c>
      <c r="R4411" s="21">
        <f t="shared" si="1243"/>
        <v>183.87499999999309</v>
      </c>
      <c r="S4411" s="21">
        <f t="shared" si="1244"/>
        <v>22.954937886695916</v>
      </c>
      <c r="T4411" s="21">
        <f t="shared" si="1235"/>
        <v>86.147999999999996</v>
      </c>
      <c r="U4411" s="37">
        <f>VLOOKUP(Time_Zone, 'LSTM LookUp'!$B$5:$D$8, 3, FALSE)</f>
        <v>-75</v>
      </c>
      <c r="V4411" s="21">
        <f t="shared" si="1245"/>
        <v>-3.8188882437721352</v>
      </c>
      <c r="W4411" s="21">
        <f t="shared" si="1236"/>
        <v>310.193277939057</v>
      </c>
      <c r="X4411" s="21">
        <f t="shared" si="1237"/>
        <v>0</v>
      </c>
      <c r="Y4411" s="21">
        <f t="shared" si="1238"/>
        <v>0</v>
      </c>
      <c r="Z4411" s="21">
        <f t="shared" si="1246"/>
        <v>0</v>
      </c>
      <c r="AA4411" s="21">
        <f t="shared" si="1239"/>
        <v>0</v>
      </c>
      <c r="AB4411" s="21">
        <f t="shared" si="1240"/>
        <v>0</v>
      </c>
      <c r="AC4411" s="21">
        <f t="shared" si="1241"/>
        <v>62.959999999999994</v>
      </c>
      <c r="AD4411" s="21">
        <f t="shared" si="1247"/>
        <v>0</v>
      </c>
      <c r="AE4411" s="21" t="str">
        <f t="shared" si="1242"/>
        <v>7/2/22:00</v>
      </c>
    </row>
    <row r="4412" spans="2:31">
      <c r="B4412" s="37">
        <v>7</v>
      </c>
      <c r="C4412" s="38">
        <v>2</v>
      </c>
      <c r="D4412" s="39">
        <v>23</v>
      </c>
      <c r="E4412" s="17">
        <v>16.100000000000001</v>
      </c>
      <c r="F4412" s="17">
        <v>0</v>
      </c>
      <c r="G4412" s="17">
        <v>0</v>
      </c>
      <c r="H4412" s="37">
        <f t="shared" si="1230"/>
        <v>60.980000000000004</v>
      </c>
      <c r="I4412" s="37">
        <f>IF(H4412&lt;'Roof Calculator'!$G$8, 1, 0)</f>
        <v>0</v>
      </c>
      <c r="J4412" s="37">
        <f>IF(H4412&gt;='Roof Calculator'!$G$8, 1, 0)</f>
        <v>1</v>
      </c>
      <c r="K4412" s="37">
        <f t="shared" si="1231"/>
        <v>0</v>
      </c>
      <c r="L4412" s="37">
        <f t="shared" si="1232"/>
        <v>60.980000000000004</v>
      </c>
      <c r="M4412" s="37">
        <v>0</v>
      </c>
      <c r="N4412" s="37">
        <f t="shared" si="1233"/>
        <v>0</v>
      </c>
      <c r="O4412" s="37">
        <v>0</v>
      </c>
      <c r="P4412" s="37">
        <v>0</v>
      </c>
      <c r="Q4412" s="21">
        <f t="shared" si="1234"/>
        <v>39.790999999999997</v>
      </c>
      <c r="R4412" s="21">
        <f t="shared" si="1243"/>
        <v>183.91666666665975</v>
      </c>
      <c r="S4412" s="21">
        <f t="shared" si="1244"/>
        <v>22.951401225550459</v>
      </c>
      <c r="T4412" s="21">
        <f t="shared" si="1235"/>
        <v>86.147999999999996</v>
      </c>
      <c r="U4412" s="37">
        <f>VLOOKUP(Time_Zone, 'LSTM LookUp'!$B$5:$D$8, 3, FALSE)</f>
        <v>-75</v>
      </c>
      <c r="V4412" s="21">
        <f t="shared" si="1245"/>
        <v>-3.8264169904421959</v>
      </c>
      <c r="W4412" s="21">
        <f t="shared" si="1236"/>
        <v>325.19139575238938</v>
      </c>
      <c r="X4412" s="21">
        <f t="shared" si="1237"/>
        <v>0</v>
      </c>
      <c r="Y4412" s="21">
        <f t="shared" si="1238"/>
        <v>0</v>
      </c>
      <c r="Z4412" s="21">
        <f t="shared" si="1246"/>
        <v>0</v>
      </c>
      <c r="AA4412" s="21">
        <f t="shared" si="1239"/>
        <v>0</v>
      </c>
      <c r="AB4412" s="21">
        <f t="shared" si="1240"/>
        <v>0</v>
      </c>
      <c r="AC4412" s="21">
        <f t="shared" si="1241"/>
        <v>60.980000000000004</v>
      </c>
      <c r="AD4412" s="21">
        <f t="shared" si="1247"/>
        <v>0</v>
      </c>
      <c r="AE4412" s="21" t="str">
        <f t="shared" si="1242"/>
        <v>7/2/23:00</v>
      </c>
    </row>
    <row r="4413" spans="2:31">
      <c r="B4413" s="37">
        <v>7</v>
      </c>
      <c r="C4413" s="38">
        <v>2</v>
      </c>
      <c r="D4413" s="39">
        <v>24</v>
      </c>
      <c r="E4413" s="17">
        <v>16.100000000000001</v>
      </c>
      <c r="F4413" s="17">
        <v>0</v>
      </c>
      <c r="G4413" s="17">
        <v>0</v>
      </c>
      <c r="H4413" s="37">
        <f t="shared" si="1230"/>
        <v>60.980000000000004</v>
      </c>
      <c r="I4413" s="37">
        <f>IF(H4413&lt;'Roof Calculator'!$G$8, 1, 0)</f>
        <v>0</v>
      </c>
      <c r="J4413" s="37">
        <f>IF(H4413&gt;='Roof Calculator'!$G$8, 1, 0)</f>
        <v>1</v>
      </c>
      <c r="K4413" s="37">
        <f t="shared" si="1231"/>
        <v>0</v>
      </c>
      <c r="L4413" s="37">
        <f t="shared" si="1232"/>
        <v>60.980000000000004</v>
      </c>
      <c r="M4413" s="37">
        <v>0</v>
      </c>
      <c r="N4413" s="37">
        <f t="shared" si="1233"/>
        <v>0</v>
      </c>
      <c r="O4413" s="37">
        <v>0</v>
      </c>
      <c r="P4413" s="37">
        <v>0</v>
      </c>
      <c r="Q4413" s="21">
        <f t="shared" si="1234"/>
        <v>39.790999999999997</v>
      </c>
      <c r="R4413" s="21">
        <f t="shared" si="1243"/>
        <v>183.95833333332641</v>
      </c>
      <c r="S4413" s="21">
        <f t="shared" si="1244"/>
        <v>22.947852174691686</v>
      </c>
      <c r="T4413" s="21">
        <f t="shared" si="1235"/>
        <v>86.147999999999996</v>
      </c>
      <c r="U4413" s="37">
        <f>VLOOKUP(Time_Zone, 'LSTM LookUp'!$B$5:$D$8, 3, FALSE)</f>
        <v>-75</v>
      </c>
      <c r="V4413" s="21">
        <f t="shared" si="1245"/>
        <v>-3.8339378131543809</v>
      </c>
      <c r="W4413" s="21">
        <f t="shared" si="1236"/>
        <v>340.18951554671139</v>
      </c>
      <c r="X4413" s="21">
        <f t="shared" si="1237"/>
        <v>0</v>
      </c>
      <c r="Y4413" s="21">
        <f t="shared" si="1238"/>
        <v>0</v>
      </c>
      <c r="Z4413" s="21">
        <f t="shared" si="1246"/>
        <v>0</v>
      </c>
      <c r="AA4413" s="21">
        <f t="shared" si="1239"/>
        <v>0</v>
      </c>
      <c r="AB4413" s="21">
        <f t="shared" si="1240"/>
        <v>0</v>
      </c>
      <c r="AC4413" s="21">
        <f t="shared" si="1241"/>
        <v>60.980000000000004</v>
      </c>
      <c r="AD4413" s="21">
        <f t="shared" si="1247"/>
        <v>0</v>
      </c>
      <c r="AE4413" s="21" t="str">
        <f t="shared" si="1242"/>
        <v>7/2/24:00</v>
      </c>
    </row>
    <row r="4414" spans="2:31">
      <c r="B4414" s="37">
        <v>7</v>
      </c>
      <c r="C4414" s="38">
        <v>3</v>
      </c>
      <c r="D4414" s="39">
        <v>1</v>
      </c>
      <c r="E4414" s="17">
        <v>15</v>
      </c>
      <c r="F4414" s="17">
        <v>0</v>
      </c>
      <c r="G4414" s="17">
        <v>0</v>
      </c>
      <c r="H4414" s="37">
        <f t="shared" si="1230"/>
        <v>59</v>
      </c>
      <c r="I4414" s="37">
        <f>IF(H4414&lt;'Roof Calculator'!$G$8, 1, 0)</f>
        <v>0</v>
      </c>
      <c r="J4414" s="37">
        <f>IF(H4414&gt;='Roof Calculator'!$G$8, 1, 0)</f>
        <v>1</v>
      </c>
      <c r="K4414" s="37">
        <f t="shared" si="1231"/>
        <v>0</v>
      </c>
      <c r="L4414" s="37">
        <f t="shared" si="1232"/>
        <v>59</v>
      </c>
      <c r="M4414" s="37">
        <v>0</v>
      </c>
      <c r="N4414" s="37">
        <f t="shared" si="1233"/>
        <v>0</v>
      </c>
      <c r="O4414" s="37">
        <v>0</v>
      </c>
      <c r="P4414" s="37">
        <v>0</v>
      </c>
      <c r="Q4414" s="21">
        <f t="shared" si="1234"/>
        <v>39.790999999999997</v>
      </c>
      <c r="R4414" s="21">
        <f t="shared" si="1243"/>
        <v>183.99999999999307</v>
      </c>
      <c r="S4414" s="21">
        <f t="shared" si="1244"/>
        <v>22.944290736906598</v>
      </c>
      <c r="T4414" s="21">
        <f t="shared" si="1235"/>
        <v>86.147999999999996</v>
      </c>
      <c r="U4414" s="37">
        <f>VLOOKUP(Time_Zone, 'LSTM LookUp'!$B$5:$D$8, 3, FALSE)</f>
        <v>-75</v>
      </c>
      <c r="V4414" s="21">
        <f t="shared" si="1245"/>
        <v>-3.8414506879326265</v>
      </c>
      <c r="W4414" s="21">
        <f t="shared" si="1236"/>
        <v>-4.8123626719831414</v>
      </c>
      <c r="X4414" s="21">
        <f t="shared" si="1237"/>
        <v>0</v>
      </c>
      <c r="Y4414" s="21">
        <f t="shared" si="1238"/>
        <v>0</v>
      </c>
      <c r="Z4414" s="21">
        <f t="shared" si="1246"/>
        <v>0</v>
      </c>
      <c r="AA4414" s="21">
        <f t="shared" si="1239"/>
        <v>0</v>
      </c>
      <c r="AB4414" s="21">
        <f t="shared" si="1240"/>
        <v>0</v>
      </c>
      <c r="AC4414" s="21">
        <f t="shared" si="1241"/>
        <v>59</v>
      </c>
      <c r="AD4414" s="21">
        <f t="shared" si="1247"/>
        <v>0</v>
      </c>
      <c r="AE4414" s="21" t="str">
        <f t="shared" si="1242"/>
        <v>7/3/1:00</v>
      </c>
    </row>
    <row r="4415" spans="2:31">
      <c r="B4415" s="37">
        <v>7</v>
      </c>
      <c r="C4415" s="38">
        <v>3</v>
      </c>
      <c r="D4415" s="39">
        <v>2</v>
      </c>
      <c r="E4415" s="17">
        <v>14.4</v>
      </c>
      <c r="F4415" s="17">
        <v>0</v>
      </c>
      <c r="G4415" s="17">
        <v>0</v>
      </c>
      <c r="H4415" s="37">
        <f t="shared" si="1230"/>
        <v>57.92</v>
      </c>
      <c r="I4415" s="37">
        <f>IF(H4415&lt;'Roof Calculator'!$G$8, 1, 0)</f>
        <v>0</v>
      </c>
      <c r="J4415" s="37">
        <f>IF(H4415&gt;='Roof Calculator'!$G$8, 1, 0)</f>
        <v>1</v>
      </c>
      <c r="K4415" s="37">
        <f t="shared" si="1231"/>
        <v>0</v>
      </c>
      <c r="L4415" s="37">
        <f t="shared" si="1232"/>
        <v>57.92</v>
      </c>
      <c r="M4415" s="37">
        <v>0</v>
      </c>
      <c r="N4415" s="37">
        <f t="shared" si="1233"/>
        <v>0</v>
      </c>
      <c r="O4415" s="37">
        <v>0</v>
      </c>
      <c r="P4415" s="37">
        <v>0</v>
      </c>
      <c r="Q4415" s="21">
        <f t="shared" si="1234"/>
        <v>39.790999999999997</v>
      </c>
      <c r="R4415" s="21">
        <f t="shared" si="1243"/>
        <v>184.04166666665972</v>
      </c>
      <c r="S4415" s="21">
        <f t="shared" si="1244"/>
        <v>22.940716914991466</v>
      </c>
      <c r="T4415" s="21">
        <f t="shared" si="1235"/>
        <v>86.147999999999996</v>
      </c>
      <c r="U4415" s="37">
        <f>VLOOKUP(Time_Zone, 'LSTM LookUp'!$B$5:$D$8, 3, FALSE)</f>
        <v>-75</v>
      </c>
      <c r="V4415" s="21">
        <f t="shared" si="1245"/>
        <v>-3.8489555908172628</v>
      </c>
      <c r="W4415" s="21">
        <f t="shared" si="1236"/>
        <v>10.185761102295698</v>
      </c>
      <c r="X4415" s="21">
        <f t="shared" si="1237"/>
        <v>0</v>
      </c>
      <c r="Y4415" s="21">
        <f t="shared" si="1238"/>
        <v>0</v>
      </c>
      <c r="Z4415" s="21">
        <f t="shared" si="1246"/>
        <v>0</v>
      </c>
      <c r="AA4415" s="21">
        <f t="shared" si="1239"/>
        <v>0</v>
      </c>
      <c r="AB4415" s="21">
        <f t="shared" si="1240"/>
        <v>0</v>
      </c>
      <c r="AC4415" s="21">
        <f t="shared" si="1241"/>
        <v>57.92</v>
      </c>
      <c r="AD4415" s="21">
        <f t="shared" si="1247"/>
        <v>0</v>
      </c>
      <c r="AE4415" s="21" t="str">
        <f t="shared" si="1242"/>
        <v>7/3/2:00</v>
      </c>
    </row>
    <row r="4416" spans="2:31">
      <c r="B4416" s="37">
        <v>7</v>
      </c>
      <c r="C4416" s="38">
        <v>3</v>
      </c>
      <c r="D4416" s="39">
        <v>3</v>
      </c>
      <c r="E4416" s="17">
        <v>14.4</v>
      </c>
      <c r="F4416" s="17">
        <v>0</v>
      </c>
      <c r="G4416" s="17">
        <v>0</v>
      </c>
      <c r="H4416" s="37">
        <f t="shared" si="1230"/>
        <v>57.92</v>
      </c>
      <c r="I4416" s="37">
        <f>IF(H4416&lt;'Roof Calculator'!$G$8, 1, 0)</f>
        <v>0</v>
      </c>
      <c r="J4416" s="37">
        <f>IF(H4416&gt;='Roof Calculator'!$G$8, 1, 0)</f>
        <v>1</v>
      </c>
      <c r="K4416" s="37">
        <f t="shared" si="1231"/>
        <v>0</v>
      </c>
      <c r="L4416" s="37">
        <f t="shared" si="1232"/>
        <v>57.92</v>
      </c>
      <c r="M4416" s="37">
        <v>0</v>
      </c>
      <c r="N4416" s="37">
        <f t="shared" si="1233"/>
        <v>0</v>
      </c>
      <c r="O4416" s="37">
        <v>0</v>
      </c>
      <c r="P4416" s="37">
        <v>0</v>
      </c>
      <c r="Q4416" s="21">
        <f t="shared" si="1234"/>
        <v>39.790999999999997</v>
      </c>
      <c r="R4416" s="21">
        <f t="shared" si="1243"/>
        <v>184.08333333332638</v>
      </c>
      <c r="S4416" s="21">
        <f t="shared" si="1244"/>
        <v>22.937130711751788</v>
      </c>
      <c r="T4416" s="21">
        <f t="shared" si="1235"/>
        <v>86.147999999999996</v>
      </c>
      <c r="U4416" s="37">
        <f>VLOOKUP(Time_Zone, 'LSTM LookUp'!$B$5:$D$8, 3, FALSE)</f>
        <v>-75</v>
      </c>
      <c r="V4416" s="21">
        <f t="shared" si="1245"/>
        <v>-3.8564524978650505</v>
      </c>
      <c r="W4416" s="21">
        <f t="shared" si="1236"/>
        <v>25.183886875533751</v>
      </c>
      <c r="X4416" s="21">
        <f t="shared" si="1237"/>
        <v>0</v>
      </c>
      <c r="Y4416" s="21">
        <f t="shared" si="1238"/>
        <v>0</v>
      </c>
      <c r="Z4416" s="21">
        <f t="shared" si="1246"/>
        <v>0</v>
      </c>
      <c r="AA4416" s="21">
        <f t="shared" si="1239"/>
        <v>0</v>
      </c>
      <c r="AB4416" s="21">
        <f t="shared" si="1240"/>
        <v>0</v>
      </c>
      <c r="AC4416" s="21">
        <f t="shared" si="1241"/>
        <v>57.92</v>
      </c>
      <c r="AD4416" s="21">
        <f t="shared" si="1247"/>
        <v>0</v>
      </c>
      <c r="AE4416" s="21" t="str">
        <f t="shared" si="1242"/>
        <v>7/3/3:00</v>
      </c>
    </row>
    <row r="4417" spans="2:31">
      <c r="B4417" s="37">
        <v>7</v>
      </c>
      <c r="C4417" s="38">
        <v>3</v>
      </c>
      <c r="D4417" s="39">
        <v>4</v>
      </c>
      <c r="E4417" s="17">
        <v>12.8</v>
      </c>
      <c r="F4417" s="17">
        <v>0</v>
      </c>
      <c r="G4417" s="17">
        <v>0</v>
      </c>
      <c r="H4417" s="37">
        <f t="shared" si="1230"/>
        <v>55.04</v>
      </c>
      <c r="I4417" s="37">
        <f>IF(H4417&lt;'Roof Calculator'!$G$8, 1, 0)</f>
        <v>0</v>
      </c>
      <c r="J4417" s="37">
        <f>IF(H4417&gt;='Roof Calculator'!$G$8, 1, 0)</f>
        <v>1</v>
      </c>
      <c r="K4417" s="37">
        <f t="shared" si="1231"/>
        <v>0</v>
      </c>
      <c r="L4417" s="37">
        <f t="shared" si="1232"/>
        <v>55.04</v>
      </c>
      <c r="M4417" s="37">
        <v>0</v>
      </c>
      <c r="N4417" s="37">
        <f t="shared" si="1233"/>
        <v>0</v>
      </c>
      <c r="O4417" s="37">
        <v>0</v>
      </c>
      <c r="P4417" s="37">
        <v>0</v>
      </c>
      <c r="Q4417" s="21">
        <f t="shared" si="1234"/>
        <v>39.790999999999997</v>
      </c>
      <c r="R4417" s="21">
        <f t="shared" si="1243"/>
        <v>184.12499999999304</v>
      </c>
      <c r="S4417" s="21">
        <f t="shared" si="1244"/>
        <v>22.933532130002295</v>
      </c>
      <c r="T4417" s="21">
        <f t="shared" si="1235"/>
        <v>86.147999999999996</v>
      </c>
      <c r="U4417" s="37">
        <f>VLOOKUP(Time_Zone, 'LSTM LookUp'!$B$5:$D$8, 3, FALSE)</f>
        <v>-75</v>
      </c>
      <c r="V4417" s="21">
        <f t="shared" si="1245"/>
        <v>-3.8639413851492472</v>
      </c>
      <c r="W4417" s="21">
        <f t="shared" si="1236"/>
        <v>40.182014653712685</v>
      </c>
      <c r="X4417" s="21">
        <f t="shared" si="1237"/>
        <v>0</v>
      </c>
      <c r="Y4417" s="21">
        <f t="shared" si="1238"/>
        <v>0</v>
      </c>
      <c r="Z4417" s="21">
        <f t="shared" si="1246"/>
        <v>0</v>
      </c>
      <c r="AA4417" s="21">
        <f t="shared" si="1239"/>
        <v>0</v>
      </c>
      <c r="AB4417" s="21">
        <f t="shared" si="1240"/>
        <v>0</v>
      </c>
      <c r="AC4417" s="21">
        <f t="shared" si="1241"/>
        <v>55.04</v>
      </c>
      <c r="AD4417" s="21">
        <f t="shared" si="1247"/>
        <v>0</v>
      </c>
      <c r="AE4417" s="21" t="str">
        <f t="shared" si="1242"/>
        <v>7/3/4:00</v>
      </c>
    </row>
    <row r="4418" spans="2:31">
      <c r="B4418" s="37">
        <v>7</v>
      </c>
      <c r="C4418" s="38">
        <v>3</v>
      </c>
      <c r="D4418" s="39">
        <v>5</v>
      </c>
      <c r="E4418" s="17">
        <v>12.2</v>
      </c>
      <c r="F4418" s="17">
        <v>0</v>
      </c>
      <c r="G4418" s="17">
        <v>0</v>
      </c>
      <c r="H4418" s="37">
        <f t="shared" si="1230"/>
        <v>53.96</v>
      </c>
      <c r="I4418" s="37">
        <f>IF(H4418&lt;'Roof Calculator'!$G$8, 1, 0)</f>
        <v>1</v>
      </c>
      <c r="J4418" s="37">
        <f>IF(H4418&gt;='Roof Calculator'!$G$8, 1, 0)</f>
        <v>0</v>
      </c>
      <c r="K4418" s="37">
        <f t="shared" si="1231"/>
        <v>53.96</v>
      </c>
      <c r="L4418" s="37">
        <f t="shared" si="1232"/>
        <v>0</v>
      </c>
      <c r="M4418" s="37">
        <v>0</v>
      </c>
      <c r="N4418" s="37">
        <f t="shared" si="1233"/>
        <v>0</v>
      </c>
      <c r="O4418" s="37">
        <v>0</v>
      </c>
      <c r="P4418" s="37">
        <v>0</v>
      </c>
      <c r="Q4418" s="21">
        <f t="shared" si="1234"/>
        <v>39.790999999999997</v>
      </c>
      <c r="R4418" s="21">
        <f t="shared" si="1243"/>
        <v>184.16666666665969</v>
      </c>
      <c r="S4418" s="21">
        <f t="shared" si="1244"/>
        <v>22.929921172566921</v>
      </c>
      <c r="T4418" s="21">
        <f t="shared" si="1235"/>
        <v>86.147999999999996</v>
      </c>
      <c r="U4418" s="37">
        <f>VLOOKUP(Time_Zone, 'LSTM LookUp'!$B$5:$D$8, 3, FALSE)</f>
        <v>-75</v>
      </c>
      <c r="V4418" s="21">
        <f t="shared" si="1245"/>
        <v>-3.8714222287596538</v>
      </c>
      <c r="W4418" s="21">
        <f t="shared" si="1236"/>
        <v>55.180144442810082</v>
      </c>
      <c r="X4418" s="21">
        <f t="shared" si="1237"/>
        <v>0</v>
      </c>
      <c r="Y4418" s="21">
        <f t="shared" si="1238"/>
        <v>0</v>
      </c>
      <c r="Z4418" s="21">
        <f t="shared" si="1246"/>
        <v>0</v>
      </c>
      <c r="AA4418" s="21">
        <f t="shared" si="1239"/>
        <v>0</v>
      </c>
      <c r="AB4418" s="21">
        <f t="shared" si="1240"/>
        <v>0</v>
      </c>
      <c r="AC4418" s="21">
        <f t="shared" si="1241"/>
        <v>0</v>
      </c>
      <c r="AD4418" s="21">
        <f t="shared" si="1247"/>
        <v>0</v>
      </c>
      <c r="AE4418" s="21" t="str">
        <f t="shared" si="1242"/>
        <v>7/3/5:00</v>
      </c>
    </row>
    <row r="4419" spans="2:31">
      <c r="B4419" s="37">
        <v>7</v>
      </c>
      <c r="C4419" s="38">
        <v>3</v>
      </c>
      <c r="D4419" s="39">
        <v>6</v>
      </c>
      <c r="E4419" s="17">
        <v>13.3</v>
      </c>
      <c r="F4419" s="17">
        <v>7</v>
      </c>
      <c r="G4419" s="17">
        <v>25</v>
      </c>
      <c r="H4419" s="37">
        <f t="shared" si="1230"/>
        <v>55.94</v>
      </c>
      <c r="I4419" s="37">
        <f>IF(H4419&lt;'Roof Calculator'!$G$8, 1, 0)</f>
        <v>0</v>
      </c>
      <c r="J4419" s="37">
        <f>IF(H4419&gt;='Roof Calculator'!$G$8, 1, 0)</f>
        <v>1</v>
      </c>
      <c r="K4419" s="37">
        <f t="shared" si="1231"/>
        <v>0</v>
      </c>
      <c r="L4419" s="37">
        <f t="shared" si="1232"/>
        <v>55.94</v>
      </c>
      <c r="M4419" s="37">
        <v>0</v>
      </c>
      <c r="N4419" s="37">
        <f t="shared" si="1233"/>
        <v>7</v>
      </c>
      <c r="O4419" s="37">
        <v>0</v>
      </c>
      <c r="P4419" s="37">
        <v>0</v>
      </c>
      <c r="Q4419" s="21">
        <f t="shared" si="1234"/>
        <v>39.790999999999997</v>
      </c>
      <c r="R4419" s="21">
        <f t="shared" si="1243"/>
        <v>184.20833333332635</v>
      </c>
      <c r="S4419" s="21">
        <f t="shared" si="1244"/>
        <v>22.926297842278839</v>
      </c>
      <c r="T4419" s="21">
        <f t="shared" si="1235"/>
        <v>86.147999999999996</v>
      </c>
      <c r="U4419" s="37">
        <f>VLOOKUP(Time_Zone, 'LSTM LookUp'!$B$5:$D$8, 3, FALSE)</f>
        <v>-75</v>
      </c>
      <c r="V4419" s="21">
        <f t="shared" si="1245"/>
        <v>-3.8788950048026769</v>
      </c>
      <c r="W4419" s="21">
        <f t="shared" si="1236"/>
        <v>70.178276248799307</v>
      </c>
      <c r="X4419" s="21">
        <f t="shared" si="1237"/>
        <v>12.231960971843788</v>
      </c>
      <c r="Y4419" s="21">
        <f t="shared" si="1238"/>
        <v>19.23196097184379</v>
      </c>
      <c r="Z4419" s="21">
        <f t="shared" si="1246"/>
        <v>6.0961957298337994</v>
      </c>
      <c r="AA4419" s="21">
        <f t="shared" si="1239"/>
        <v>0</v>
      </c>
      <c r="AB4419" s="21">
        <f t="shared" si="1240"/>
        <v>6.0961957298337994</v>
      </c>
      <c r="AC4419" s="21">
        <f t="shared" si="1241"/>
        <v>55.94</v>
      </c>
      <c r="AD4419" s="21">
        <f t="shared" si="1247"/>
        <v>6.0961957298337994</v>
      </c>
      <c r="AE4419" s="21" t="str">
        <f t="shared" si="1242"/>
        <v>7/3/6:00</v>
      </c>
    </row>
    <row r="4420" spans="2:31">
      <c r="B4420" s="37">
        <v>7</v>
      </c>
      <c r="C4420" s="38">
        <v>3</v>
      </c>
      <c r="D4420" s="39">
        <v>7</v>
      </c>
      <c r="E4420" s="17">
        <v>13.9</v>
      </c>
      <c r="F4420" s="17">
        <v>54</v>
      </c>
      <c r="G4420" s="17">
        <v>345</v>
      </c>
      <c r="H4420" s="37">
        <f t="shared" si="1230"/>
        <v>57.02</v>
      </c>
      <c r="I4420" s="37">
        <f>IF(H4420&lt;'Roof Calculator'!$G$8, 1, 0)</f>
        <v>0</v>
      </c>
      <c r="J4420" s="37">
        <f>IF(H4420&gt;='Roof Calculator'!$G$8, 1, 0)</f>
        <v>1</v>
      </c>
      <c r="K4420" s="37">
        <f t="shared" si="1231"/>
        <v>0</v>
      </c>
      <c r="L4420" s="37">
        <f t="shared" si="1232"/>
        <v>57.02</v>
      </c>
      <c r="M4420" s="37">
        <v>0</v>
      </c>
      <c r="N4420" s="37">
        <f t="shared" si="1233"/>
        <v>54</v>
      </c>
      <c r="O4420" s="37">
        <v>0</v>
      </c>
      <c r="P4420" s="37">
        <v>0</v>
      </c>
      <c r="Q4420" s="21">
        <f t="shared" si="1234"/>
        <v>39.790999999999997</v>
      </c>
      <c r="R4420" s="21">
        <f t="shared" si="1243"/>
        <v>184.24999999999301</v>
      </c>
      <c r="S4420" s="21">
        <f t="shared" si="1244"/>
        <v>22.9226621419804</v>
      </c>
      <c r="T4420" s="21">
        <f t="shared" si="1235"/>
        <v>86.147999999999996</v>
      </c>
      <c r="U4420" s="37">
        <f>VLOOKUP(Time_Zone, 'LSTM LookUp'!$B$5:$D$8, 3, FALSE)</f>
        <v>-75</v>
      </c>
      <c r="V4420" s="21">
        <f t="shared" si="1245"/>
        <v>-3.8863596894013712</v>
      </c>
      <c r="W4420" s="21">
        <f t="shared" si="1236"/>
        <v>85.176410077649649</v>
      </c>
      <c r="X4420" s="21">
        <f t="shared" si="1237"/>
        <v>106.52836421693934</v>
      </c>
      <c r="Y4420" s="21">
        <f t="shared" si="1238"/>
        <v>160.52836421693934</v>
      </c>
      <c r="Z4420" s="21">
        <f t="shared" si="1246"/>
        <v>50.884687728372079</v>
      </c>
      <c r="AA4420" s="21">
        <f t="shared" si="1239"/>
        <v>0</v>
      </c>
      <c r="AB4420" s="21">
        <f t="shared" si="1240"/>
        <v>50.884687728372079</v>
      </c>
      <c r="AC4420" s="21">
        <f t="shared" si="1241"/>
        <v>57.02</v>
      </c>
      <c r="AD4420" s="21">
        <f t="shared" si="1247"/>
        <v>50.884687728372079</v>
      </c>
      <c r="AE4420" s="21" t="str">
        <f t="shared" si="1242"/>
        <v>7/3/7:00</v>
      </c>
    </row>
    <row r="4421" spans="2:31">
      <c r="B4421" s="37">
        <v>7</v>
      </c>
      <c r="C4421" s="38">
        <v>3</v>
      </c>
      <c r="D4421" s="39">
        <v>8</v>
      </c>
      <c r="E4421" s="17">
        <v>16.100000000000001</v>
      </c>
      <c r="F4421" s="17">
        <v>118</v>
      </c>
      <c r="G4421" s="17">
        <v>205</v>
      </c>
      <c r="H4421" s="37">
        <f t="shared" si="1230"/>
        <v>60.980000000000004</v>
      </c>
      <c r="I4421" s="37">
        <f>IF(H4421&lt;'Roof Calculator'!$G$8, 1, 0)</f>
        <v>0</v>
      </c>
      <c r="J4421" s="37">
        <f>IF(H4421&gt;='Roof Calculator'!$G$8, 1, 0)</f>
        <v>1</v>
      </c>
      <c r="K4421" s="37">
        <f t="shared" si="1231"/>
        <v>0</v>
      </c>
      <c r="L4421" s="37">
        <f t="shared" si="1232"/>
        <v>60.980000000000004</v>
      </c>
      <c r="M4421" s="37">
        <v>0</v>
      </c>
      <c r="N4421" s="37">
        <f t="shared" si="1233"/>
        <v>118</v>
      </c>
      <c r="O4421" s="37">
        <v>0</v>
      </c>
      <c r="P4421" s="37">
        <v>0</v>
      </c>
      <c r="Q4421" s="21">
        <f t="shared" si="1234"/>
        <v>39.790999999999997</v>
      </c>
      <c r="R4421" s="21">
        <f t="shared" si="1243"/>
        <v>184.29166666665967</v>
      </c>
      <c r="S4421" s="21">
        <f t="shared" si="1244"/>
        <v>22.919014074523187</v>
      </c>
      <c r="T4421" s="21">
        <f t="shared" si="1235"/>
        <v>86.147999999999996</v>
      </c>
      <c r="U4421" s="37">
        <f>VLOOKUP(Time_Zone, 'LSTM LookUp'!$B$5:$D$8, 3, FALSE)</f>
        <v>-75</v>
      </c>
      <c r="V4421" s="21">
        <f t="shared" si="1245"/>
        <v>-3.8938162586954976</v>
      </c>
      <c r="W4421" s="21">
        <f t="shared" si="1236"/>
        <v>100.17454593532611</v>
      </c>
      <c r="X4421" s="21">
        <f t="shared" si="1237"/>
        <v>25.463635435042946</v>
      </c>
      <c r="Y4421" s="21">
        <f t="shared" si="1238"/>
        <v>143.46363543504293</v>
      </c>
      <c r="Z4421" s="21">
        <f t="shared" si="1246"/>
        <v>45.475466750684362</v>
      </c>
      <c r="AA4421" s="21">
        <f t="shared" si="1239"/>
        <v>0</v>
      </c>
      <c r="AB4421" s="21">
        <f t="shared" si="1240"/>
        <v>45.475466750684362</v>
      </c>
      <c r="AC4421" s="21">
        <f t="shared" si="1241"/>
        <v>60.980000000000004</v>
      </c>
      <c r="AD4421" s="21">
        <f t="shared" si="1247"/>
        <v>45.475466750684362</v>
      </c>
      <c r="AE4421" s="21" t="str">
        <f t="shared" si="1242"/>
        <v>7/3/8:00</v>
      </c>
    </row>
    <row r="4422" spans="2:31">
      <c r="B4422" s="37">
        <v>7</v>
      </c>
      <c r="C4422" s="38">
        <v>3</v>
      </c>
      <c r="D4422" s="39">
        <v>9</v>
      </c>
      <c r="E4422" s="17">
        <v>19.399999999999999</v>
      </c>
      <c r="F4422" s="17">
        <v>115</v>
      </c>
      <c r="G4422" s="17">
        <v>598</v>
      </c>
      <c r="H4422" s="37">
        <f t="shared" si="1230"/>
        <v>66.92</v>
      </c>
      <c r="I4422" s="37">
        <f>IF(H4422&lt;'Roof Calculator'!$G$8, 1, 0)</f>
        <v>0</v>
      </c>
      <c r="J4422" s="37">
        <f>IF(H4422&gt;='Roof Calculator'!$G$8, 1, 0)</f>
        <v>1</v>
      </c>
      <c r="K4422" s="37">
        <f t="shared" si="1231"/>
        <v>0</v>
      </c>
      <c r="L4422" s="37">
        <f t="shared" si="1232"/>
        <v>66.92</v>
      </c>
      <c r="M4422" s="37">
        <v>0</v>
      </c>
      <c r="N4422" s="37">
        <f t="shared" si="1233"/>
        <v>115</v>
      </c>
      <c r="O4422" s="37">
        <v>0</v>
      </c>
      <c r="P4422" s="37">
        <v>0</v>
      </c>
      <c r="Q4422" s="21">
        <f t="shared" si="1234"/>
        <v>39.790999999999997</v>
      </c>
      <c r="R4422" s="21">
        <f t="shared" si="1243"/>
        <v>184.33333333332632</v>
      </c>
      <c r="S4422" s="21">
        <f t="shared" si="1244"/>
        <v>22.915353642767943</v>
      </c>
      <c r="T4422" s="21">
        <f t="shared" si="1235"/>
        <v>86.147999999999996</v>
      </c>
      <c r="U4422" s="37">
        <f>VLOOKUP(Time_Zone, 'LSTM LookUp'!$B$5:$D$8, 3, FALSE)</f>
        <v>-75</v>
      </c>
      <c r="V4422" s="21">
        <f t="shared" si="1245"/>
        <v>-3.9012646888415912</v>
      </c>
      <c r="W4422" s="21">
        <f t="shared" si="1236"/>
        <v>115.17268382778963</v>
      </c>
      <c r="X4422" s="21">
        <f t="shared" si="1237"/>
        <v>-31.002943160004481</v>
      </c>
      <c r="Y4422" s="21">
        <f t="shared" si="1238"/>
        <v>83.997056839995523</v>
      </c>
      <c r="Z4422" s="21">
        <f t="shared" si="1246"/>
        <v>26.625599957085168</v>
      </c>
      <c r="AA4422" s="21">
        <f t="shared" si="1239"/>
        <v>0</v>
      </c>
      <c r="AB4422" s="21">
        <f t="shared" si="1240"/>
        <v>26.625599957085168</v>
      </c>
      <c r="AC4422" s="21">
        <f t="shared" si="1241"/>
        <v>66.92</v>
      </c>
      <c r="AD4422" s="21">
        <f t="shared" si="1247"/>
        <v>26.625599957085168</v>
      </c>
      <c r="AE4422" s="21" t="str">
        <f t="shared" si="1242"/>
        <v>7/3/9:00</v>
      </c>
    </row>
    <row r="4423" spans="2:31">
      <c r="B4423" s="37">
        <v>7</v>
      </c>
      <c r="C4423" s="38">
        <v>3</v>
      </c>
      <c r="D4423" s="39">
        <v>10</v>
      </c>
      <c r="E4423" s="17">
        <v>21.1</v>
      </c>
      <c r="F4423" s="17">
        <v>124</v>
      </c>
      <c r="G4423" s="17">
        <v>719</v>
      </c>
      <c r="H4423" s="37">
        <f t="shared" si="1230"/>
        <v>69.98</v>
      </c>
      <c r="I4423" s="37">
        <f>IF(H4423&lt;'Roof Calculator'!$G$8, 1, 0)</f>
        <v>0</v>
      </c>
      <c r="J4423" s="37">
        <f>IF(H4423&gt;='Roof Calculator'!$G$8, 1, 0)</f>
        <v>1</v>
      </c>
      <c r="K4423" s="37">
        <f t="shared" si="1231"/>
        <v>0</v>
      </c>
      <c r="L4423" s="37">
        <f t="shared" si="1232"/>
        <v>69.98</v>
      </c>
      <c r="M4423" s="37">
        <v>0</v>
      </c>
      <c r="N4423" s="37">
        <f t="shared" si="1233"/>
        <v>124</v>
      </c>
      <c r="O4423" s="37">
        <v>0</v>
      </c>
      <c r="P4423" s="37">
        <v>0</v>
      </c>
      <c r="Q4423" s="21">
        <f t="shared" si="1234"/>
        <v>39.790999999999997</v>
      </c>
      <c r="R4423" s="21">
        <f t="shared" si="1243"/>
        <v>184.37499999999298</v>
      </c>
      <c r="S4423" s="21">
        <f t="shared" si="1244"/>
        <v>22.911680849584631</v>
      </c>
      <c r="T4423" s="21">
        <f t="shared" si="1235"/>
        <v>86.147999999999996</v>
      </c>
      <c r="U4423" s="37">
        <f>VLOOKUP(Time_Zone, 'LSTM LookUp'!$B$5:$D$8, 3, FALSE)</f>
        <v>-75</v>
      </c>
      <c r="V4423" s="21">
        <f t="shared" si="1245"/>
        <v>-3.9087049560129805</v>
      </c>
      <c r="W4423" s="21">
        <f t="shared" si="1236"/>
        <v>130.17082376099677</v>
      </c>
      <c r="X4423" s="21">
        <f t="shared" si="1237"/>
        <v>-149.12105454886171</v>
      </c>
      <c r="Y4423" s="21">
        <f t="shared" si="1238"/>
        <v>-25.121054548861707</v>
      </c>
      <c r="Z4423" s="21">
        <f t="shared" si="1246"/>
        <v>-7.9629355370416341</v>
      </c>
      <c r="AA4423" s="21">
        <f t="shared" si="1239"/>
        <v>0</v>
      </c>
      <c r="AB4423" s="21">
        <f t="shared" si="1240"/>
        <v>-7.9629355370416341</v>
      </c>
      <c r="AC4423" s="21">
        <f t="shared" si="1241"/>
        <v>69.98</v>
      </c>
      <c r="AD4423" s="21">
        <f t="shared" si="1247"/>
        <v>-7.9629355370416341</v>
      </c>
      <c r="AE4423" s="21" t="str">
        <f t="shared" si="1242"/>
        <v>7/3/10:00</v>
      </c>
    </row>
    <row r="4424" spans="2:31">
      <c r="B4424" s="37">
        <v>7</v>
      </c>
      <c r="C4424" s="38">
        <v>3</v>
      </c>
      <c r="D4424" s="39">
        <v>11</v>
      </c>
      <c r="E4424" s="17">
        <v>22.2</v>
      </c>
      <c r="F4424" s="17">
        <v>173</v>
      </c>
      <c r="G4424" s="17">
        <v>694</v>
      </c>
      <c r="H4424" s="37">
        <f t="shared" si="1230"/>
        <v>71.959999999999994</v>
      </c>
      <c r="I4424" s="37">
        <f>IF(H4424&lt;'Roof Calculator'!$G$8, 1, 0)</f>
        <v>0</v>
      </c>
      <c r="J4424" s="37">
        <f>IF(H4424&gt;='Roof Calculator'!$G$8, 1, 0)</f>
        <v>1</v>
      </c>
      <c r="K4424" s="37">
        <f t="shared" si="1231"/>
        <v>0</v>
      </c>
      <c r="L4424" s="37">
        <f t="shared" si="1232"/>
        <v>71.959999999999994</v>
      </c>
      <c r="M4424" s="37">
        <v>0</v>
      </c>
      <c r="N4424" s="37">
        <f t="shared" si="1233"/>
        <v>173</v>
      </c>
      <c r="O4424" s="37">
        <v>0</v>
      </c>
      <c r="P4424" s="37">
        <v>0</v>
      </c>
      <c r="Q4424" s="21">
        <f t="shared" si="1234"/>
        <v>39.790999999999997</v>
      </c>
      <c r="R4424" s="21">
        <f t="shared" si="1243"/>
        <v>184.41666666665964</v>
      </c>
      <c r="S4424" s="21">
        <f t="shared" si="1244"/>
        <v>22.907995697852343</v>
      </c>
      <c r="T4424" s="21">
        <f t="shared" si="1235"/>
        <v>86.147999999999996</v>
      </c>
      <c r="U4424" s="37">
        <f>VLOOKUP(Time_Zone, 'LSTM LookUp'!$B$5:$D$8, 3, FALSE)</f>
        <v>-75</v>
      </c>
      <c r="V4424" s="21">
        <f t="shared" si="1245"/>
        <v>-3.9161370363998755</v>
      </c>
      <c r="W4424" s="21">
        <f t="shared" si="1236"/>
        <v>145.16896574090003</v>
      </c>
      <c r="X4424" s="21">
        <f t="shared" si="1237"/>
        <v>-230.31000667820072</v>
      </c>
      <c r="Y4424" s="21">
        <f t="shared" si="1238"/>
        <v>-57.310006678200722</v>
      </c>
      <c r="Z4424" s="21">
        <f t="shared" si="1246"/>
        <v>-18.166271161837688</v>
      </c>
      <c r="AA4424" s="21">
        <f t="shared" si="1239"/>
        <v>0</v>
      </c>
      <c r="AB4424" s="21">
        <f t="shared" si="1240"/>
        <v>-18.166271161837688</v>
      </c>
      <c r="AC4424" s="21">
        <f t="shared" si="1241"/>
        <v>71.959999999999994</v>
      </c>
      <c r="AD4424" s="21">
        <f t="shared" si="1247"/>
        <v>-18.166271161837688</v>
      </c>
      <c r="AE4424" s="21" t="str">
        <f t="shared" si="1242"/>
        <v>7/3/11:00</v>
      </c>
    </row>
    <row r="4425" spans="2:31">
      <c r="B4425" s="37">
        <v>7</v>
      </c>
      <c r="C4425" s="38">
        <v>3</v>
      </c>
      <c r="D4425" s="39">
        <v>12</v>
      </c>
      <c r="E4425" s="17">
        <v>23.3</v>
      </c>
      <c r="F4425" s="17">
        <v>235</v>
      </c>
      <c r="G4425" s="17">
        <v>556</v>
      </c>
      <c r="H4425" s="37">
        <f t="shared" si="1230"/>
        <v>73.94</v>
      </c>
      <c r="I4425" s="37">
        <f>IF(H4425&lt;'Roof Calculator'!$G$8, 1, 0)</f>
        <v>0</v>
      </c>
      <c r="J4425" s="37">
        <f>IF(H4425&gt;='Roof Calculator'!$G$8, 1, 0)</f>
        <v>1</v>
      </c>
      <c r="K4425" s="37">
        <f t="shared" si="1231"/>
        <v>0</v>
      </c>
      <c r="L4425" s="37">
        <f t="shared" si="1232"/>
        <v>73.94</v>
      </c>
      <c r="M4425" s="37">
        <v>0</v>
      </c>
      <c r="N4425" s="37">
        <f t="shared" si="1233"/>
        <v>235</v>
      </c>
      <c r="O4425" s="37">
        <v>0</v>
      </c>
      <c r="P4425" s="37">
        <v>0</v>
      </c>
      <c r="Q4425" s="21">
        <f t="shared" si="1234"/>
        <v>39.790999999999997</v>
      </c>
      <c r="R4425" s="21">
        <f t="shared" si="1243"/>
        <v>184.45833333332629</v>
      </c>
      <c r="S4425" s="21">
        <f t="shared" si="1244"/>
        <v>22.904298190459397</v>
      </c>
      <c r="T4425" s="21">
        <f t="shared" si="1235"/>
        <v>86.147999999999996</v>
      </c>
      <c r="U4425" s="37">
        <f>VLOOKUP(Time_Zone, 'LSTM LookUp'!$B$5:$D$8, 3, FALSE)</f>
        <v>-75</v>
      </c>
      <c r="V4425" s="21">
        <f t="shared" si="1245"/>
        <v>-3.9235609062093966</v>
      </c>
      <c r="W4425" s="21">
        <f t="shared" si="1236"/>
        <v>160.16710977344763</v>
      </c>
      <c r="X4425" s="21">
        <f t="shared" si="1237"/>
        <v>-231.70746089583008</v>
      </c>
      <c r="Y4425" s="21">
        <f t="shared" si="1238"/>
        <v>3.2925391041699186</v>
      </c>
      <c r="Z4425" s="21">
        <f t="shared" si="1246"/>
        <v>1.0436773897647496</v>
      </c>
      <c r="AA4425" s="21">
        <f t="shared" si="1239"/>
        <v>0</v>
      </c>
      <c r="AB4425" s="21">
        <f t="shared" si="1240"/>
        <v>1.0436773897647496</v>
      </c>
      <c r="AC4425" s="21">
        <f t="shared" si="1241"/>
        <v>73.94</v>
      </c>
      <c r="AD4425" s="21">
        <f t="shared" si="1247"/>
        <v>1.0436773897647496</v>
      </c>
      <c r="AE4425" s="21" t="str">
        <f t="shared" si="1242"/>
        <v>7/3/12:00</v>
      </c>
    </row>
    <row r="4426" spans="2:31">
      <c r="B4426" s="37">
        <v>7</v>
      </c>
      <c r="C4426" s="38">
        <v>3</v>
      </c>
      <c r="D4426" s="39">
        <v>13</v>
      </c>
      <c r="E4426" s="17">
        <v>23.9</v>
      </c>
      <c r="F4426" s="17">
        <v>265</v>
      </c>
      <c r="G4426" s="17">
        <v>569</v>
      </c>
      <c r="H4426" s="37">
        <f t="shared" si="1230"/>
        <v>75.02</v>
      </c>
      <c r="I4426" s="37">
        <f>IF(H4426&lt;'Roof Calculator'!$G$8, 1, 0)</f>
        <v>0</v>
      </c>
      <c r="J4426" s="37">
        <f>IF(H4426&gt;='Roof Calculator'!$G$8, 1, 0)</f>
        <v>1</v>
      </c>
      <c r="K4426" s="37">
        <f t="shared" si="1231"/>
        <v>0</v>
      </c>
      <c r="L4426" s="37">
        <f t="shared" si="1232"/>
        <v>75.02</v>
      </c>
      <c r="M4426" s="37">
        <v>0</v>
      </c>
      <c r="N4426" s="37">
        <f t="shared" si="1233"/>
        <v>265</v>
      </c>
      <c r="O4426" s="37">
        <v>0</v>
      </c>
      <c r="P4426" s="37">
        <v>0</v>
      </c>
      <c r="Q4426" s="21">
        <f t="shared" si="1234"/>
        <v>39.790999999999997</v>
      </c>
      <c r="R4426" s="21">
        <f t="shared" si="1243"/>
        <v>184.49999999999295</v>
      </c>
      <c r="S4426" s="21">
        <f t="shared" si="1244"/>
        <v>22.900588330303226</v>
      </c>
      <c r="T4426" s="21">
        <f t="shared" si="1235"/>
        <v>86.147999999999996</v>
      </c>
      <c r="U4426" s="37">
        <f>VLOOKUP(Time_Zone, 'LSTM LookUp'!$B$5:$D$8, 3, FALSE)</f>
        <v>-75</v>
      </c>
      <c r="V4426" s="21">
        <f t="shared" si="1245"/>
        <v>-3.9309765416656584</v>
      </c>
      <c r="W4426" s="21">
        <f t="shared" si="1236"/>
        <v>175.1652558645836</v>
      </c>
      <c r="X4426" s="21">
        <f t="shared" si="1237"/>
        <v>-259.61281299442203</v>
      </c>
      <c r="Y4426" s="21">
        <f t="shared" si="1238"/>
        <v>5.3871870055779709</v>
      </c>
      <c r="Z4426" s="21">
        <f t="shared" si="1246"/>
        <v>1.7076441901739163</v>
      </c>
      <c r="AA4426" s="21">
        <f t="shared" si="1239"/>
        <v>0</v>
      </c>
      <c r="AB4426" s="21">
        <f t="shared" si="1240"/>
        <v>1.7076441901739163</v>
      </c>
      <c r="AC4426" s="21">
        <f t="shared" si="1241"/>
        <v>75.02</v>
      </c>
      <c r="AD4426" s="21">
        <f t="shared" si="1247"/>
        <v>1.7076441901739163</v>
      </c>
      <c r="AE4426" s="21" t="str">
        <f t="shared" si="1242"/>
        <v>7/3/13:00</v>
      </c>
    </row>
    <row r="4427" spans="2:31">
      <c r="B4427" s="37">
        <v>7</v>
      </c>
      <c r="C4427" s="38">
        <v>3</v>
      </c>
      <c r="D4427" s="39">
        <v>14</v>
      </c>
      <c r="E4427" s="17">
        <v>25</v>
      </c>
      <c r="F4427" s="17">
        <v>286</v>
      </c>
      <c r="G4427" s="17">
        <v>660</v>
      </c>
      <c r="H4427" s="37">
        <f t="shared" si="1230"/>
        <v>77</v>
      </c>
      <c r="I4427" s="37">
        <f>IF(H4427&lt;'Roof Calculator'!$G$8, 1, 0)</f>
        <v>0</v>
      </c>
      <c r="J4427" s="37">
        <f>IF(H4427&gt;='Roof Calculator'!$G$8, 1, 0)</f>
        <v>1</v>
      </c>
      <c r="K4427" s="37">
        <f t="shared" si="1231"/>
        <v>0</v>
      </c>
      <c r="L4427" s="37">
        <f t="shared" si="1232"/>
        <v>77</v>
      </c>
      <c r="M4427" s="37">
        <v>0</v>
      </c>
      <c r="N4427" s="37">
        <f t="shared" si="1233"/>
        <v>286</v>
      </c>
      <c r="O4427" s="37">
        <v>0</v>
      </c>
      <c r="P4427" s="37">
        <v>0</v>
      </c>
      <c r="Q4427" s="21">
        <f t="shared" si="1234"/>
        <v>39.790999999999997</v>
      </c>
      <c r="R4427" s="21">
        <f t="shared" si="1243"/>
        <v>184.54166666665961</v>
      </c>
      <c r="S4427" s="21">
        <f t="shared" si="1244"/>
        <v>22.896866120290447</v>
      </c>
      <c r="T4427" s="21">
        <f t="shared" si="1235"/>
        <v>86.147999999999996</v>
      </c>
      <c r="U4427" s="37">
        <f>VLOOKUP(Time_Zone, 'LSTM LookUp'!$B$5:$D$8, 3, FALSE)</f>
        <v>-75</v>
      </c>
      <c r="V4427" s="21">
        <f t="shared" si="1245"/>
        <v>-3.9383839190097794</v>
      </c>
      <c r="W4427" s="21">
        <f t="shared" si="1236"/>
        <v>190.16340402024755</v>
      </c>
      <c r="X4427" s="21">
        <f t="shared" si="1237"/>
        <v>-295.50223747761731</v>
      </c>
      <c r="Y4427" s="21">
        <f t="shared" si="1238"/>
        <v>-9.5022374776173137</v>
      </c>
      <c r="Z4427" s="21">
        <f t="shared" si="1246"/>
        <v>-3.0120433178772088</v>
      </c>
      <c r="AA4427" s="21">
        <f t="shared" si="1239"/>
        <v>0</v>
      </c>
      <c r="AB4427" s="21">
        <f t="shared" si="1240"/>
        <v>-3.0120433178772088</v>
      </c>
      <c r="AC4427" s="21">
        <f t="shared" si="1241"/>
        <v>77</v>
      </c>
      <c r="AD4427" s="21">
        <f t="shared" si="1247"/>
        <v>-3.0120433178772088</v>
      </c>
      <c r="AE4427" s="21" t="str">
        <f t="shared" si="1242"/>
        <v>7/3/14:00</v>
      </c>
    </row>
    <row r="4428" spans="2:31">
      <c r="B4428" s="37">
        <v>7</v>
      </c>
      <c r="C4428" s="38">
        <v>3</v>
      </c>
      <c r="D4428" s="39">
        <v>15</v>
      </c>
      <c r="E4428" s="17">
        <v>25.6</v>
      </c>
      <c r="F4428" s="17">
        <v>269</v>
      </c>
      <c r="G4428" s="17">
        <v>432</v>
      </c>
      <c r="H4428" s="37">
        <f t="shared" si="1230"/>
        <v>78.08</v>
      </c>
      <c r="I4428" s="37">
        <f>IF(H4428&lt;'Roof Calculator'!$G$8, 1, 0)</f>
        <v>0</v>
      </c>
      <c r="J4428" s="37">
        <f>IF(H4428&gt;='Roof Calculator'!$G$8, 1, 0)</f>
        <v>1</v>
      </c>
      <c r="K4428" s="37">
        <f t="shared" si="1231"/>
        <v>0</v>
      </c>
      <c r="L4428" s="37">
        <f t="shared" si="1232"/>
        <v>78.08</v>
      </c>
      <c r="M4428" s="37">
        <v>0</v>
      </c>
      <c r="N4428" s="37">
        <f t="shared" si="1233"/>
        <v>269</v>
      </c>
      <c r="O4428" s="37">
        <v>0</v>
      </c>
      <c r="P4428" s="37">
        <v>0</v>
      </c>
      <c r="Q4428" s="21">
        <f t="shared" si="1234"/>
        <v>39.790999999999997</v>
      </c>
      <c r="R4428" s="21">
        <f t="shared" si="1243"/>
        <v>184.58333333332627</v>
      </c>
      <c r="S4428" s="21">
        <f t="shared" si="1244"/>
        <v>22.893131563336826</v>
      </c>
      <c r="T4428" s="21">
        <f t="shared" si="1235"/>
        <v>86.147999999999996</v>
      </c>
      <c r="U4428" s="37">
        <f>VLOOKUP(Time_Zone, 'LSTM LookUp'!$B$5:$D$8, 3, FALSE)</f>
        <v>-75</v>
      </c>
      <c r="V4428" s="21">
        <f t="shared" si="1245"/>
        <v>-3.9457830144999648</v>
      </c>
      <c r="W4428" s="21">
        <f t="shared" si="1236"/>
        <v>205.161554246375</v>
      </c>
      <c r="X4428" s="21">
        <f t="shared" si="1237"/>
        <v>-169.22676033663308</v>
      </c>
      <c r="Y4428" s="21">
        <f t="shared" si="1238"/>
        <v>99.773239663366923</v>
      </c>
      <c r="Z4428" s="21">
        <f t="shared" si="1246"/>
        <v>31.626374371182454</v>
      </c>
      <c r="AA4428" s="21">
        <f t="shared" si="1239"/>
        <v>0</v>
      </c>
      <c r="AB4428" s="21">
        <f t="shared" si="1240"/>
        <v>31.626374371182454</v>
      </c>
      <c r="AC4428" s="21">
        <f t="shared" si="1241"/>
        <v>78.08</v>
      </c>
      <c r="AD4428" s="21">
        <f t="shared" si="1247"/>
        <v>31.626374371182454</v>
      </c>
      <c r="AE4428" s="21" t="str">
        <f t="shared" si="1242"/>
        <v>7/3/15:00</v>
      </c>
    </row>
    <row r="4429" spans="2:31">
      <c r="B4429" s="37">
        <v>7</v>
      </c>
      <c r="C4429" s="38">
        <v>3</v>
      </c>
      <c r="D4429" s="39">
        <v>16</v>
      </c>
      <c r="E4429" s="17">
        <v>25.6</v>
      </c>
      <c r="F4429" s="17">
        <v>269</v>
      </c>
      <c r="G4429" s="17">
        <v>521</v>
      </c>
      <c r="H4429" s="37">
        <f t="shared" si="1230"/>
        <v>78.08</v>
      </c>
      <c r="I4429" s="37">
        <f>IF(H4429&lt;'Roof Calculator'!$G$8, 1, 0)</f>
        <v>0</v>
      </c>
      <c r="J4429" s="37">
        <f>IF(H4429&gt;='Roof Calculator'!$G$8, 1, 0)</f>
        <v>1</v>
      </c>
      <c r="K4429" s="37">
        <f t="shared" si="1231"/>
        <v>0</v>
      </c>
      <c r="L4429" s="37">
        <f t="shared" si="1232"/>
        <v>78.08</v>
      </c>
      <c r="M4429" s="37">
        <v>0</v>
      </c>
      <c r="N4429" s="37">
        <f t="shared" si="1233"/>
        <v>269</v>
      </c>
      <c r="O4429" s="37">
        <v>0</v>
      </c>
      <c r="P4429" s="37">
        <v>0</v>
      </c>
      <c r="Q4429" s="21">
        <f t="shared" si="1234"/>
        <v>39.790999999999997</v>
      </c>
      <c r="R4429" s="21">
        <f t="shared" si="1243"/>
        <v>184.62499999999292</v>
      </c>
      <c r="S4429" s="21">
        <f t="shared" si="1244"/>
        <v>22.889384662367249</v>
      </c>
      <c r="T4429" s="21">
        <f t="shared" si="1235"/>
        <v>86.147999999999996</v>
      </c>
      <c r="U4429" s="37">
        <f>VLOOKUP(Time_Zone, 'LSTM LookUp'!$B$5:$D$8, 3, FALSE)</f>
        <v>-75</v>
      </c>
      <c r="V4429" s="21">
        <f t="shared" si="1245"/>
        <v>-3.953173804411569</v>
      </c>
      <c r="W4429" s="21">
        <f t="shared" si="1236"/>
        <v>220.15970654889711</v>
      </c>
      <c r="X4429" s="21">
        <f t="shared" si="1237"/>
        <v>-152.16897521772447</v>
      </c>
      <c r="Y4429" s="21">
        <f t="shared" si="1238"/>
        <v>116.83102478227553</v>
      </c>
      <c r="Z4429" s="21">
        <f t="shared" si="1246"/>
        <v>37.03339432897846</v>
      </c>
      <c r="AA4429" s="21">
        <f t="shared" si="1239"/>
        <v>0</v>
      </c>
      <c r="AB4429" s="21">
        <f t="shared" si="1240"/>
        <v>37.03339432897846</v>
      </c>
      <c r="AC4429" s="21">
        <f t="shared" si="1241"/>
        <v>78.08</v>
      </c>
      <c r="AD4429" s="21">
        <f t="shared" si="1247"/>
        <v>37.03339432897846</v>
      </c>
      <c r="AE4429" s="21" t="str">
        <f t="shared" si="1242"/>
        <v>7/3/16:00</v>
      </c>
    </row>
    <row r="4430" spans="2:31">
      <c r="B4430" s="37">
        <v>7</v>
      </c>
      <c r="C4430" s="38">
        <v>3</v>
      </c>
      <c r="D4430" s="39">
        <v>17</v>
      </c>
      <c r="E4430" s="17">
        <v>24.4</v>
      </c>
      <c r="F4430" s="17">
        <v>209</v>
      </c>
      <c r="G4430" s="17">
        <v>354</v>
      </c>
      <c r="H4430" s="37">
        <f t="shared" si="1230"/>
        <v>75.92</v>
      </c>
      <c r="I4430" s="37">
        <f>IF(H4430&lt;'Roof Calculator'!$G$8, 1, 0)</f>
        <v>0</v>
      </c>
      <c r="J4430" s="37">
        <f>IF(H4430&gt;='Roof Calculator'!$G$8, 1, 0)</f>
        <v>1</v>
      </c>
      <c r="K4430" s="37">
        <f t="shared" si="1231"/>
        <v>0</v>
      </c>
      <c r="L4430" s="37">
        <f t="shared" si="1232"/>
        <v>75.92</v>
      </c>
      <c r="M4430" s="37">
        <v>0</v>
      </c>
      <c r="N4430" s="37">
        <f t="shared" si="1233"/>
        <v>209</v>
      </c>
      <c r="O4430" s="37">
        <v>0</v>
      </c>
      <c r="P4430" s="37">
        <v>0</v>
      </c>
      <c r="Q4430" s="21">
        <f t="shared" si="1234"/>
        <v>39.790999999999997</v>
      </c>
      <c r="R4430" s="21">
        <f t="shared" si="1243"/>
        <v>184.66666666665958</v>
      </c>
      <c r="S4430" s="21">
        <f t="shared" si="1244"/>
        <v>22.885625420315744</v>
      </c>
      <c r="T4430" s="21">
        <f t="shared" si="1235"/>
        <v>86.147999999999996</v>
      </c>
      <c r="U4430" s="37">
        <f>VLOOKUP(Time_Zone, 'LSTM LookUp'!$B$5:$D$8, 3, FALSE)</f>
        <v>-75</v>
      </c>
      <c r="V4430" s="21">
        <f t="shared" si="1245"/>
        <v>-3.9605562650371198</v>
      </c>
      <c r="W4430" s="21">
        <f t="shared" si="1236"/>
        <v>235.15786093374072</v>
      </c>
      <c r="X4430" s="21">
        <f t="shared" si="1237"/>
        <v>-55.063970146769357</v>
      </c>
      <c r="Y4430" s="21">
        <f t="shared" si="1238"/>
        <v>153.93602985323065</v>
      </c>
      <c r="Z4430" s="21">
        <f t="shared" si="1246"/>
        <v>48.795032874323944</v>
      </c>
      <c r="AA4430" s="21">
        <f t="shared" si="1239"/>
        <v>0</v>
      </c>
      <c r="AB4430" s="21">
        <f t="shared" si="1240"/>
        <v>48.795032874323944</v>
      </c>
      <c r="AC4430" s="21">
        <f t="shared" si="1241"/>
        <v>75.92</v>
      </c>
      <c r="AD4430" s="21">
        <f t="shared" si="1247"/>
        <v>48.795032874323944</v>
      </c>
      <c r="AE4430" s="21" t="str">
        <f t="shared" si="1242"/>
        <v>7/3/17:00</v>
      </c>
    </row>
    <row r="4431" spans="2:31">
      <c r="B4431" s="37">
        <v>7</v>
      </c>
      <c r="C4431" s="38">
        <v>3</v>
      </c>
      <c r="D4431" s="39">
        <v>18</v>
      </c>
      <c r="E4431" s="17">
        <v>24.4</v>
      </c>
      <c r="F4431" s="17">
        <v>334</v>
      </c>
      <c r="G4431" s="17">
        <v>62</v>
      </c>
      <c r="H4431" s="37">
        <f t="shared" si="1230"/>
        <v>75.92</v>
      </c>
      <c r="I4431" s="37">
        <f>IF(H4431&lt;'Roof Calculator'!$G$8, 1, 0)</f>
        <v>0</v>
      </c>
      <c r="J4431" s="37">
        <f>IF(H4431&gt;='Roof Calculator'!$G$8, 1, 0)</f>
        <v>1</v>
      </c>
      <c r="K4431" s="37">
        <f t="shared" si="1231"/>
        <v>0</v>
      </c>
      <c r="L4431" s="37">
        <f t="shared" si="1232"/>
        <v>75.92</v>
      </c>
      <c r="M4431" s="37">
        <v>0</v>
      </c>
      <c r="N4431" s="37">
        <f t="shared" si="1233"/>
        <v>334</v>
      </c>
      <c r="O4431" s="37">
        <v>0</v>
      </c>
      <c r="P4431" s="37">
        <v>0</v>
      </c>
      <c r="Q4431" s="21">
        <f t="shared" si="1234"/>
        <v>39.790999999999997</v>
      </c>
      <c r="R4431" s="21">
        <f t="shared" si="1243"/>
        <v>184.70833333332624</v>
      </c>
      <c r="S4431" s="21">
        <f t="shared" si="1244"/>
        <v>22.88185384012548</v>
      </c>
      <c r="T4431" s="21">
        <f t="shared" si="1235"/>
        <v>86.147999999999996</v>
      </c>
      <c r="U4431" s="37">
        <f>VLOOKUP(Time_Zone, 'LSTM LookUp'!$B$5:$D$8, 3, FALSE)</f>
        <v>-75</v>
      </c>
      <c r="V4431" s="21">
        <f t="shared" si="1245"/>
        <v>-3.9679303726863808</v>
      </c>
      <c r="W4431" s="21">
        <f t="shared" si="1236"/>
        <v>250.15601740682843</v>
      </c>
      <c r="X4431" s="21">
        <f t="shared" si="1237"/>
        <v>0.52936445117246334</v>
      </c>
      <c r="Y4431" s="21">
        <f t="shared" si="1238"/>
        <v>334.52936445117246</v>
      </c>
      <c r="Z4431" s="21">
        <f t="shared" si="1246"/>
        <v>106.0399657662022</v>
      </c>
      <c r="AA4431" s="21">
        <f t="shared" si="1239"/>
        <v>0</v>
      </c>
      <c r="AB4431" s="21">
        <f t="shared" si="1240"/>
        <v>106.0399657662022</v>
      </c>
      <c r="AC4431" s="21">
        <f t="shared" si="1241"/>
        <v>75.92</v>
      </c>
      <c r="AD4431" s="21">
        <f t="shared" si="1247"/>
        <v>106.0399657662022</v>
      </c>
      <c r="AE4431" s="21" t="str">
        <f t="shared" si="1242"/>
        <v>7/3/18:00</v>
      </c>
    </row>
    <row r="4432" spans="2:31">
      <c r="B4432" s="37">
        <v>7</v>
      </c>
      <c r="C4432" s="38">
        <v>3</v>
      </c>
      <c r="D4432" s="39">
        <v>19</v>
      </c>
      <c r="E4432" s="17">
        <v>23.9</v>
      </c>
      <c r="F4432" s="17">
        <v>142</v>
      </c>
      <c r="G4432" s="17">
        <v>45</v>
      </c>
      <c r="H4432" s="37">
        <f t="shared" si="1230"/>
        <v>75.02</v>
      </c>
      <c r="I4432" s="37">
        <f>IF(H4432&lt;'Roof Calculator'!$G$8, 1, 0)</f>
        <v>0</v>
      </c>
      <c r="J4432" s="37">
        <f>IF(H4432&gt;='Roof Calculator'!$G$8, 1, 0)</f>
        <v>1</v>
      </c>
      <c r="K4432" s="37">
        <f t="shared" si="1231"/>
        <v>0</v>
      </c>
      <c r="L4432" s="37">
        <f t="shared" si="1232"/>
        <v>75.02</v>
      </c>
      <c r="M4432" s="37">
        <v>0</v>
      </c>
      <c r="N4432" s="37">
        <f t="shared" si="1233"/>
        <v>142</v>
      </c>
      <c r="O4432" s="37">
        <v>0</v>
      </c>
      <c r="P4432" s="37">
        <v>0</v>
      </c>
      <c r="Q4432" s="21">
        <f t="shared" si="1234"/>
        <v>39.790999999999997</v>
      </c>
      <c r="R4432" s="21">
        <f t="shared" si="1243"/>
        <v>184.74999999999289</v>
      </c>
      <c r="S4432" s="21">
        <f t="shared" si="1244"/>
        <v>22.878069924748722</v>
      </c>
      <c r="T4432" s="21">
        <f t="shared" si="1235"/>
        <v>86.147999999999996</v>
      </c>
      <c r="U4432" s="37">
        <f>VLOOKUP(Time_Zone, 'LSTM LookUp'!$B$5:$D$8, 3, FALSE)</f>
        <v>-75</v>
      </c>
      <c r="V4432" s="21">
        <f t="shared" si="1245"/>
        <v>-3.9752961036864161</v>
      </c>
      <c r="W4432" s="21">
        <f t="shared" si="1236"/>
        <v>265.15417597407838</v>
      </c>
      <c r="X4432" s="21">
        <f t="shared" si="1237"/>
        <v>8.5052888509840514</v>
      </c>
      <c r="Y4432" s="21">
        <f t="shared" si="1238"/>
        <v>150.50528885098404</v>
      </c>
      <c r="Z4432" s="21">
        <f t="shared" si="1246"/>
        <v>47.707547896651576</v>
      </c>
      <c r="AA4432" s="21">
        <f t="shared" si="1239"/>
        <v>0</v>
      </c>
      <c r="AB4432" s="21">
        <f t="shared" si="1240"/>
        <v>47.707547896651576</v>
      </c>
      <c r="AC4432" s="21">
        <f t="shared" si="1241"/>
        <v>75.02</v>
      </c>
      <c r="AD4432" s="21">
        <f t="shared" si="1247"/>
        <v>47.707547896651576</v>
      </c>
      <c r="AE4432" s="21" t="str">
        <f t="shared" si="1242"/>
        <v>7/3/19:00</v>
      </c>
    </row>
    <row r="4433" spans="2:31">
      <c r="B4433" s="37">
        <v>7</v>
      </c>
      <c r="C4433" s="38">
        <v>3</v>
      </c>
      <c r="D4433" s="39">
        <v>20</v>
      </c>
      <c r="E4433" s="17">
        <v>22.8</v>
      </c>
      <c r="F4433" s="17">
        <v>30</v>
      </c>
      <c r="G4433" s="17">
        <v>0</v>
      </c>
      <c r="H4433" s="37">
        <f t="shared" si="1230"/>
        <v>73.040000000000006</v>
      </c>
      <c r="I4433" s="37">
        <f>IF(H4433&lt;'Roof Calculator'!$G$8, 1, 0)</f>
        <v>0</v>
      </c>
      <c r="J4433" s="37">
        <f>IF(H4433&gt;='Roof Calculator'!$G$8, 1, 0)</f>
        <v>1</v>
      </c>
      <c r="K4433" s="37">
        <f t="shared" si="1231"/>
        <v>0</v>
      </c>
      <c r="L4433" s="37">
        <f t="shared" si="1232"/>
        <v>73.040000000000006</v>
      </c>
      <c r="M4433" s="37">
        <v>0</v>
      </c>
      <c r="N4433" s="37">
        <f t="shared" si="1233"/>
        <v>30</v>
      </c>
      <c r="O4433" s="37">
        <v>0</v>
      </c>
      <c r="P4433" s="37">
        <v>0</v>
      </c>
      <c r="Q4433" s="21">
        <f t="shared" si="1234"/>
        <v>39.790999999999997</v>
      </c>
      <c r="R4433" s="21">
        <f t="shared" si="1243"/>
        <v>184.79166666665955</v>
      </c>
      <c r="S4433" s="21">
        <f t="shared" si="1244"/>
        <v>22.874273677146864</v>
      </c>
      <c r="T4433" s="21">
        <f t="shared" si="1235"/>
        <v>86.147999999999996</v>
      </c>
      <c r="U4433" s="37">
        <f>VLOOKUP(Time_Zone, 'LSTM LookUp'!$B$5:$D$8, 3, FALSE)</f>
        <v>-75</v>
      </c>
      <c r="V4433" s="21">
        <f t="shared" si="1245"/>
        <v>-3.9826534343816467</v>
      </c>
      <c r="W4433" s="21">
        <f t="shared" si="1236"/>
        <v>280.15233664140459</v>
      </c>
      <c r="X4433" s="21">
        <f t="shared" si="1237"/>
        <v>0</v>
      </c>
      <c r="Y4433" s="21">
        <f t="shared" si="1238"/>
        <v>30</v>
      </c>
      <c r="Z4433" s="21">
        <f t="shared" si="1246"/>
        <v>9.5094760312151614</v>
      </c>
      <c r="AA4433" s="21">
        <f t="shared" si="1239"/>
        <v>0</v>
      </c>
      <c r="AB4433" s="21">
        <f t="shared" si="1240"/>
        <v>9.5094760312151614</v>
      </c>
      <c r="AC4433" s="21">
        <f t="shared" si="1241"/>
        <v>73.040000000000006</v>
      </c>
      <c r="AD4433" s="21">
        <f t="shared" si="1247"/>
        <v>9.5094760312151614</v>
      </c>
      <c r="AE4433" s="21" t="str">
        <f t="shared" si="1242"/>
        <v>7/3/20:00</v>
      </c>
    </row>
    <row r="4434" spans="2:31">
      <c r="B4434" s="37">
        <v>7</v>
      </c>
      <c r="C4434" s="38">
        <v>3</v>
      </c>
      <c r="D4434" s="39">
        <v>21</v>
      </c>
      <c r="E4434" s="17">
        <v>22.2</v>
      </c>
      <c r="F4434" s="17">
        <v>0</v>
      </c>
      <c r="G4434" s="17">
        <v>0</v>
      </c>
      <c r="H4434" s="37">
        <f t="shared" si="1230"/>
        <v>71.959999999999994</v>
      </c>
      <c r="I4434" s="37">
        <f>IF(H4434&lt;'Roof Calculator'!$G$8, 1, 0)</f>
        <v>0</v>
      </c>
      <c r="J4434" s="37">
        <f>IF(H4434&gt;='Roof Calculator'!$G$8, 1, 0)</f>
        <v>1</v>
      </c>
      <c r="K4434" s="37">
        <f t="shared" si="1231"/>
        <v>0</v>
      </c>
      <c r="L4434" s="37">
        <f t="shared" si="1232"/>
        <v>71.959999999999994</v>
      </c>
      <c r="M4434" s="37">
        <v>0</v>
      </c>
      <c r="N4434" s="37">
        <f t="shared" si="1233"/>
        <v>0</v>
      </c>
      <c r="O4434" s="37">
        <v>0</v>
      </c>
      <c r="P4434" s="37">
        <v>0</v>
      </c>
      <c r="Q4434" s="21">
        <f t="shared" si="1234"/>
        <v>39.790999999999997</v>
      </c>
      <c r="R4434" s="21">
        <f t="shared" si="1243"/>
        <v>184.83333333332621</v>
      </c>
      <c r="S4434" s="21">
        <f t="shared" si="1244"/>
        <v>22.870465100290392</v>
      </c>
      <c r="T4434" s="21">
        <f t="shared" si="1235"/>
        <v>86.147999999999996</v>
      </c>
      <c r="U4434" s="37">
        <f>VLOOKUP(Time_Zone, 'LSTM LookUp'!$B$5:$D$8, 3, FALSE)</f>
        <v>-75</v>
      </c>
      <c r="V4434" s="21">
        <f t="shared" si="1245"/>
        <v>-3.9900023411338728</v>
      </c>
      <c r="W4434" s="21">
        <f t="shared" si="1236"/>
        <v>295.15049941471653</v>
      </c>
      <c r="X4434" s="21">
        <f t="shared" si="1237"/>
        <v>0</v>
      </c>
      <c r="Y4434" s="21">
        <f t="shared" si="1238"/>
        <v>0</v>
      </c>
      <c r="Z4434" s="21">
        <f t="shared" si="1246"/>
        <v>0</v>
      </c>
      <c r="AA4434" s="21">
        <f t="shared" si="1239"/>
        <v>0</v>
      </c>
      <c r="AB4434" s="21">
        <f t="shared" si="1240"/>
        <v>0</v>
      </c>
      <c r="AC4434" s="21">
        <f t="shared" si="1241"/>
        <v>71.959999999999994</v>
      </c>
      <c r="AD4434" s="21">
        <f t="shared" si="1247"/>
        <v>0</v>
      </c>
      <c r="AE4434" s="21" t="str">
        <f t="shared" si="1242"/>
        <v>7/3/21:00</v>
      </c>
    </row>
    <row r="4435" spans="2:31">
      <c r="B4435" s="37">
        <v>7</v>
      </c>
      <c r="C4435" s="38">
        <v>3</v>
      </c>
      <c r="D4435" s="39">
        <v>22</v>
      </c>
      <c r="E4435" s="17">
        <v>22.8</v>
      </c>
      <c r="F4435" s="17">
        <v>0</v>
      </c>
      <c r="G4435" s="17">
        <v>0</v>
      </c>
      <c r="H4435" s="37">
        <f t="shared" si="1230"/>
        <v>73.040000000000006</v>
      </c>
      <c r="I4435" s="37">
        <f>IF(H4435&lt;'Roof Calculator'!$G$8, 1, 0)</f>
        <v>0</v>
      </c>
      <c r="J4435" s="37">
        <f>IF(H4435&gt;='Roof Calculator'!$G$8, 1, 0)</f>
        <v>1</v>
      </c>
      <c r="K4435" s="37">
        <f t="shared" si="1231"/>
        <v>0</v>
      </c>
      <c r="L4435" s="37">
        <f t="shared" si="1232"/>
        <v>73.040000000000006</v>
      </c>
      <c r="M4435" s="37">
        <v>0</v>
      </c>
      <c r="N4435" s="37">
        <f t="shared" si="1233"/>
        <v>0</v>
      </c>
      <c r="O4435" s="37">
        <v>0</v>
      </c>
      <c r="P4435" s="37">
        <v>0</v>
      </c>
      <c r="Q4435" s="21">
        <f t="shared" si="1234"/>
        <v>39.790999999999997</v>
      </c>
      <c r="R4435" s="21">
        <f t="shared" si="1243"/>
        <v>184.87499999999287</v>
      </c>
      <c r="S4435" s="21">
        <f t="shared" si="1244"/>
        <v>22.866644197158905</v>
      </c>
      <c r="T4435" s="21">
        <f t="shared" si="1235"/>
        <v>86.147999999999996</v>
      </c>
      <c r="U4435" s="37">
        <f>VLOOKUP(Time_Zone, 'LSTM LookUp'!$B$5:$D$8, 3, FALSE)</f>
        <v>-75</v>
      </c>
      <c r="V4435" s="21">
        <f t="shared" si="1245"/>
        <v>-3.9973428003223548</v>
      </c>
      <c r="W4435" s="21">
        <f t="shared" si="1236"/>
        <v>310.14866429991935</v>
      </c>
      <c r="X4435" s="21">
        <f t="shared" si="1237"/>
        <v>0</v>
      </c>
      <c r="Y4435" s="21">
        <f t="shared" si="1238"/>
        <v>0</v>
      </c>
      <c r="Z4435" s="21">
        <f t="shared" si="1246"/>
        <v>0</v>
      </c>
      <c r="AA4435" s="21">
        <f t="shared" si="1239"/>
        <v>0</v>
      </c>
      <c r="AB4435" s="21">
        <f t="shared" si="1240"/>
        <v>0</v>
      </c>
      <c r="AC4435" s="21">
        <f t="shared" si="1241"/>
        <v>73.040000000000006</v>
      </c>
      <c r="AD4435" s="21">
        <f t="shared" si="1247"/>
        <v>0</v>
      </c>
      <c r="AE4435" s="21" t="str">
        <f t="shared" si="1242"/>
        <v>7/3/22:00</v>
      </c>
    </row>
    <row r="4436" spans="2:31">
      <c r="B4436" s="37">
        <v>7</v>
      </c>
      <c r="C4436" s="38">
        <v>3</v>
      </c>
      <c r="D4436" s="39">
        <v>23</v>
      </c>
      <c r="E4436" s="17">
        <v>21.7</v>
      </c>
      <c r="F4436" s="17">
        <v>0</v>
      </c>
      <c r="G4436" s="17">
        <v>0</v>
      </c>
      <c r="H4436" s="37">
        <f t="shared" si="1230"/>
        <v>71.06</v>
      </c>
      <c r="I4436" s="37">
        <f>IF(H4436&lt;'Roof Calculator'!$G$8, 1, 0)</f>
        <v>0</v>
      </c>
      <c r="J4436" s="37">
        <f>IF(H4436&gt;='Roof Calculator'!$G$8, 1, 0)</f>
        <v>1</v>
      </c>
      <c r="K4436" s="37">
        <f t="shared" si="1231"/>
        <v>0</v>
      </c>
      <c r="L4436" s="37">
        <f t="shared" si="1232"/>
        <v>71.06</v>
      </c>
      <c r="M4436" s="37">
        <v>0</v>
      </c>
      <c r="N4436" s="37">
        <f t="shared" si="1233"/>
        <v>0</v>
      </c>
      <c r="O4436" s="37">
        <v>0</v>
      </c>
      <c r="P4436" s="37">
        <v>0</v>
      </c>
      <c r="Q4436" s="21">
        <f t="shared" si="1234"/>
        <v>39.790999999999997</v>
      </c>
      <c r="R4436" s="21">
        <f t="shared" si="1243"/>
        <v>184.91666666665952</v>
      </c>
      <c r="S4436" s="21">
        <f t="shared" si="1244"/>
        <v>22.862810970741066</v>
      </c>
      <c r="T4436" s="21">
        <f t="shared" si="1235"/>
        <v>86.147999999999996</v>
      </c>
      <c r="U4436" s="37">
        <f>VLOOKUP(Time_Zone, 'LSTM LookUp'!$B$5:$D$8, 3, FALSE)</f>
        <v>-75</v>
      </c>
      <c r="V4436" s="21">
        <f t="shared" si="1245"/>
        <v>-4.0046747883438716</v>
      </c>
      <c r="W4436" s="21">
        <f t="shared" si="1236"/>
        <v>325.14683130291399</v>
      </c>
      <c r="X4436" s="21">
        <f t="shared" si="1237"/>
        <v>0</v>
      </c>
      <c r="Y4436" s="21">
        <f t="shared" si="1238"/>
        <v>0</v>
      </c>
      <c r="Z4436" s="21">
        <f t="shared" si="1246"/>
        <v>0</v>
      </c>
      <c r="AA4436" s="21">
        <f t="shared" si="1239"/>
        <v>0</v>
      </c>
      <c r="AB4436" s="21">
        <f t="shared" si="1240"/>
        <v>0</v>
      </c>
      <c r="AC4436" s="21">
        <f t="shared" si="1241"/>
        <v>71.06</v>
      </c>
      <c r="AD4436" s="21">
        <f t="shared" si="1247"/>
        <v>0</v>
      </c>
      <c r="AE4436" s="21" t="str">
        <f t="shared" si="1242"/>
        <v>7/3/23:00</v>
      </c>
    </row>
    <row r="4437" spans="2:31">
      <c r="B4437" s="37">
        <v>7</v>
      </c>
      <c r="C4437" s="38">
        <v>3</v>
      </c>
      <c r="D4437" s="39">
        <v>24</v>
      </c>
      <c r="E4437" s="17">
        <v>21.7</v>
      </c>
      <c r="F4437" s="17">
        <v>0</v>
      </c>
      <c r="G4437" s="17">
        <v>0</v>
      </c>
      <c r="H4437" s="37">
        <f t="shared" si="1230"/>
        <v>71.06</v>
      </c>
      <c r="I4437" s="37">
        <f>IF(H4437&lt;'Roof Calculator'!$G$8, 1, 0)</f>
        <v>0</v>
      </c>
      <c r="J4437" s="37">
        <f>IF(H4437&gt;='Roof Calculator'!$G$8, 1, 0)</f>
        <v>1</v>
      </c>
      <c r="K4437" s="37">
        <f t="shared" si="1231"/>
        <v>0</v>
      </c>
      <c r="L4437" s="37">
        <f t="shared" si="1232"/>
        <v>71.06</v>
      </c>
      <c r="M4437" s="37">
        <v>0</v>
      </c>
      <c r="N4437" s="37">
        <f t="shared" si="1233"/>
        <v>0</v>
      </c>
      <c r="O4437" s="37">
        <v>0</v>
      </c>
      <c r="P4437" s="37">
        <v>0</v>
      </c>
      <c r="Q4437" s="21">
        <f t="shared" si="1234"/>
        <v>39.790999999999997</v>
      </c>
      <c r="R4437" s="21">
        <f t="shared" si="1243"/>
        <v>184.95833333332618</v>
      </c>
      <c r="S4437" s="21">
        <f t="shared" si="1244"/>
        <v>22.858965424034629</v>
      </c>
      <c r="T4437" s="21">
        <f t="shared" si="1235"/>
        <v>86.147999999999996</v>
      </c>
      <c r="U4437" s="37">
        <f>VLOOKUP(Time_Zone, 'LSTM LookUp'!$B$5:$D$8, 3, FALSE)</f>
        <v>-75</v>
      </c>
      <c r="V4437" s="21">
        <f t="shared" si="1245"/>
        <v>-4.011998281612744</v>
      </c>
      <c r="W4437" s="21">
        <f t="shared" si="1236"/>
        <v>340.14500042959685</v>
      </c>
      <c r="X4437" s="21">
        <f t="shared" si="1237"/>
        <v>0</v>
      </c>
      <c r="Y4437" s="21">
        <f t="shared" si="1238"/>
        <v>0</v>
      </c>
      <c r="Z4437" s="21">
        <f t="shared" si="1246"/>
        <v>0</v>
      </c>
      <c r="AA4437" s="21">
        <f t="shared" si="1239"/>
        <v>0</v>
      </c>
      <c r="AB4437" s="21">
        <f t="shared" si="1240"/>
        <v>0</v>
      </c>
      <c r="AC4437" s="21">
        <f t="shared" si="1241"/>
        <v>71.06</v>
      </c>
      <c r="AD4437" s="21">
        <f t="shared" si="1247"/>
        <v>0</v>
      </c>
      <c r="AE4437" s="21" t="str">
        <f t="shared" si="1242"/>
        <v>7/3/24:00</v>
      </c>
    </row>
    <row r="4438" spans="2:31">
      <c r="B4438" s="37">
        <v>7</v>
      </c>
      <c r="C4438" s="38">
        <v>4</v>
      </c>
      <c r="D4438" s="39">
        <v>1</v>
      </c>
      <c r="E4438" s="17">
        <v>20.6</v>
      </c>
      <c r="F4438" s="17">
        <v>0</v>
      </c>
      <c r="G4438" s="17">
        <v>0</v>
      </c>
      <c r="H4438" s="37">
        <f t="shared" ref="H4438:H4501" si="1248">E4438*9/5+32</f>
        <v>69.08</v>
      </c>
      <c r="I4438" s="37">
        <f>IF(H4438&lt;'Roof Calculator'!$G$8, 1, 0)</f>
        <v>0</v>
      </c>
      <c r="J4438" s="37">
        <f>IF(H4438&gt;='Roof Calculator'!$G$8, 1, 0)</f>
        <v>1</v>
      </c>
      <c r="K4438" s="37">
        <f t="shared" ref="K4438:K4501" si="1249">I4438*H4438</f>
        <v>0</v>
      </c>
      <c r="L4438" s="37">
        <f t="shared" ref="L4438:L4501" si="1250">J4438*H4438</f>
        <v>69.08</v>
      </c>
      <c r="M4438" s="37">
        <v>0</v>
      </c>
      <c r="N4438" s="37">
        <f t="shared" ref="N4438:N4501" si="1251">F4438*(180-M4438)/180</f>
        <v>0</v>
      </c>
      <c r="O4438" s="37">
        <v>0</v>
      </c>
      <c r="P4438" s="37">
        <v>0</v>
      </c>
      <c r="Q4438" s="21">
        <f t="shared" ref="Q4438:Q4501" si="1252">Latitude</f>
        <v>39.790999999999997</v>
      </c>
      <c r="R4438" s="21">
        <f t="shared" si="1243"/>
        <v>184.99999999999284</v>
      </c>
      <c r="S4438" s="21">
        <f t="shared" si="1244"/>
        <v>22.855107560046427</v>
      </c>
      <c r="T4438" s="21">
        <f t="shared" ref="T4438:T4501" si="1253">Longitude</f>
        <v>86.147999999999996</v>
      </c>
      <c r="U4438" s="37">
        <f>VLOOKUP(Time_Zone, 'LSTM LookUp'!$B$5:$D$8, 3, FALSE)</f>
        <v>-75</v>
      </c>
      <c r="V4438" s="21">
        <f t="shared" si="1245"/>
        <v>-4.0193132565609089</v>
      </c>
      <c r="W4438" s="21">
        <f t="shared" ref="W4438:W4501" si="1254">15*((D4438+(4*(T4438-U4438)+V4438)/60)-12)</f>
        <v>-4.8568283141402357</v>
      </c>
      <c r="X4438" s="21">
        <f t="shared" ref="X4438:X4501" si="1255">G4438*(SIN(S4438*PI()/180)*SIN(Q4438*PI()/180)*COS(O4438*PI()/180)-SIN(S4438*PI()/180)*COS(Q4438*PI()/180)*SIN(O4438*PI()/180)*COS(P4438*PI()/180)+COS(S4438*PI()/180)*COS(Q4438*PI()/180)*COS(O4438*PI()/180)*COS(W4438*PI()/180)+COS(S4438*PI()/180)*SIN(Q4438*PI()/180)*SIN(O4438*PI()/180)*COS(P4438*PI()/180)*COS(W4438*PI()/180)+COS(S4438*PI()/180)*SIN(P4438*PI()/180)*SIN(W4438*PI()/180)*SIN(O4438*PI()/180))</f>
        <v>0</v>
      </c>
      <c r="Y4438" s="21">
        <f t="shared" ref="Y4438:Y4501" si="1256">X4438+N4438</f>
        <v>0</v>
      </c>
      <c r="Z4438" s="21">
        <f t="shared" si="1246"/>
        <v>0</v>
      </c>
      <c r="AA4438" s="21">
        <f t="shared" ref="AA4438:AA4501" si="1257">Z4438*I4438</f>
        <v>0</v>
      </c>
      <c r="AB4438" s="21">
        <f t="shared" ref="AB4438:AB4501" si="1258">Z4438*J4438</f>
        <v>0</v>
      </c>
      <c r="AC4438" s="21">
        <f t="shared" ref="AC4438:AC4501" si="1259">L4438</f>
        <v>69.08</v>
      </c>
      <c r="AD4438" s="21">
        <f t="shared" si="1247"/>
        <v>0</v>
      </c>
      <c r="AE4438" s="21" t="str">
        <f t="shared" ref="AE4438:AE4501" si="1260">CONCATENATE(B4438, "/", C4438, "/", D4438,":00")</f>
        <v>7/4/1:00</v>
      </c>
    </row>
    <row r="4439" spans="2:31">
      <c r="B4439" s="37">
        <v>7</v>
      </c>
      <c r="C4439" s="38">
        <v>4</v>
      </c>
      <c r="D4439" s="39">
        <v>2</v>
      </c>
      <c r="E4439" s="17">
        <v>21.1</v>
      </c>
      <c r="F4439" s="17">
        <v>0</v>
      </c>
      <c r="G4439" s="17">
        <v>0</v>
      </c>
      <c r="H4439" s="37">
        <f t="shared" si="1248"/>
        <v>69.98</v>
      </c>
      <c r="I4439" s="37">
        <f>IF(H4439&lt;'Roof Calculator'!$G$8, 1, 0)</f>
        <v>0</v>
      </c>
      <c r="J4439" s="37">
        <f>IF(H4439&gt;='Roof Calculator'!$G$8, 1, 0)</f>
        <v>1</v>
      </c>
      <c r="K4439" s="37">
        <f t="shared" si="1249"/>
        <v>0</v>
      </c>
      <c r="L4439" s="37">
        <f t="shared" si="1250"/>
        <v>69.98</v>
      </c>
      <c r="M4439" s="37">
        <v>0</v>
      </c>
      <c r="N4439" s="37">
        <f t="shared" si="1251"/>
        <v>0</v>
      </c>
      <c r="O4439" s="37">
        <v>0</v>
      </c>
      <c r="P4439" s="37">
        <v>0</v>
      </c>
      <c r="Q4439" s="21">
        <f t="shared" si="1252"/>
        <v>39.790999999999997</v>
      </c>
      <c r="R4439" s="21">
        <f t="shared" ref="R4439:R4502" si="1261">R4438+1/24</f>
        <v>185.04166666665949</v>
      </c>
      <c r="S4439" s="21">
        <f t="shared" ref="S4439:S4502" si="1262">ASIN(SIN(23.45*PI()/180)*SIN((360/365*(R4439-81))*PI()/180))*180/PI()</f>
        <v>22.851237381792366</v>
      </c>
      <c r="T4439" s="21">
        <f t="shared" si="1253"/>
        <v>86.147999999999996</v>
      </c>
      <c r="U4439" s="37">
        <f>VLOOKUP(Time_Zone, 'LSTM LookUp'!$B$5:$D$8, 3, FALSE)</f>
        <v>-75</v>
      </c>
      <c r="V4439" s="21">
        <f t="shared" ref="V4439:V4502" si="1263">9.87*SIN(2*(360/365*(R4439-81))*PI()/180)-7.53*COS((360/365*(R4439-81))*PI()/180)-1.5*SIN((360/365*(R4439-81))*PI()/180)</f>
        <v>-4.0266196896379647</v>
      </c>
      <c r="W4439" s="21">
        <f t="shared" si="1254"/>
        <v>10.141345077590511</v>
      </c>
      <c r="X4439" s="21">
        <f t="shared" si="1255"/>
        <v>0</v>
      </c>
      <c r="Y4439" s="21">
        <f t="shared" si="1256"/>
        <v>0</v>
      </c>
      <c r="Z4439" s="21">
        <f t="shared" ref="Z4439:Z4502" si="1264">Y4439/10.764*3.412</f>
        <v>0</v>
      </c>
      <c r="AA4439" s="21">
        <f t="shared" si="1257"/>
        <v>0</v>
      </c>
      <c r="AB4439" s="21">
        <f t="shared" si="1258"/>
        <v>0</v>
      </c>
      <c r="AC4439" s="21">
        <f t="shared" si="1259"/>
        <v>69.98</v>
      </c>
      <c r="AD4439" s="21">
        <f t="shared" ref="AD4439:AD4502" si="1265">AB4439</f>
        <v>0</v>
      </c>
      <c r="AE4439" s="21" t="str">
        <f t="shared" si="1260"/>
        <v>7/4/2:00</v>
      </c>
    </row>
    <row r="4440" spans="2:31">
      <c r="B4440" s="37">
        <v>7</v>
      </c>
      <c r="C4440" s="38">
        <v>4</v>
      </c>
      <c r="D4440" s="39">
        <v>3</v>
      </c>
      <c r="E4440" s="17">
        <v>21.1</v>
      </c>
      <c r="F4440" s="17">
        <v>0</v>
      </c>
      <c r="G4440" s="17">
        <v>0</v>
      </c>
      <c r="H4440" s="37">
        <f t="shared" si="1248"/>
        <v>69.98</v>
      </c>
      <c r="I4440" s="37">
        <f>IF(H4440&lt;'Roof Calculator'!$G$8, 1, 0)</f>
        <v>0</v>
      </c>
      <c r="J4440" s="37">
        <f>IF(H4440&gt;='Roof Calculator'!$G$8, 1, 0)</f>
        <v>1</v>
      </c>
      <c r="K4440" s="37">
        <f t="shared" si="1249"/>
        <v>0</v>
      </c>
      <c r="L4440" s="37">
        <f t="shared" si="1250"/>
        <v>69.98</v>
      </c>
      <c r="M4440" s="37">
        <v>0</v>
      </c>
      <c r="N4440" s="37">
        <f t="shared" si="1251"/>
        <v>0</v>
      </c>
      <c r="O4440" s="37">
        <v>0</v>
      </c>
      <c r="P4440" s="37">
        <v>0</v>
      </c>
      <c r="Q4440" s="21">
        <f t="shared" si="1252"/>
        <v>39.790999999999997</v>
      </c>
      <c r="R4440" s="21">
        <f t="shared" si="1261"/>
        <v>185.08333333332615</v>
      </c>
      <c r="S4440" s="21">
        <f t="shared" si="1262"/>
        <v>22.847354892297389</v>
      </c>
      <c r="T4440" s="21">
        <f t="shared" si="1253"/>
        <v>86.147999999999996</v>
      </c>
      <c r="U4440" s="37">
        <f>VLOOKUP(Time_Zone, 'LSTM LookUp'!$B$5:$D$8, 3, FALSE)</f>
        <v>-75</v>
      </c>
      <c r="V4440" s="21">
        <f t="shared" si="1263"/>
        <v>-4.0339175573112387</v>
      </c>
      <c r="W4440" s="21">
        <f t="shared" si="1254"/>
        <v>25.139520610672168</v>
      </c>
      <c r="X4440" s="21">
        <f t="shared" si="1255"/>
        <v>0</v>
      </c>
      <c r="Y4440" s="21">
        <f t="shared" si="1256"/>
        <v>0</v>
      </c>
      <c r="Z4440" s="21">
        <f t="shared" si="1264"/>
        <v>0</v>
      </c>
      <c r="AA4440" s="21">
        <f t="shared" si="1257"/>
        <v>0</v>
      </c>
      <c r="AB4440" s="21">
        <f t="shared" si="1258"/>
        <v>0</v>
      </c>
      <c r="AC4440" s="21">
        <f t="shared" si="1259"/>
        <v>69.98</v>
      </c>
      <c r="AD4440" s="21">
        <f t="shared" si="1265"/>
        <v>0</v>
      </c>
      <c r="AE4440" s="21" t="str">
        <f t="shared" si="1260"/>
        <v>7/4/3:00</v>
      </c>
    </row>
    <row r="4441" spans="2:31">
      <c r="B4441" s="37">
        <v>7</v>
      </c>
      <c r="C4441" s="38">
        <v>4</v>
      </c>
      <c r="D4441" s="39">
        <v>4</v>
      </c>
      <c r="E4441" s="17">
        <v>20</v>
      </c>
      <c r="F4441" s="17">
        <v>0</v>
      </c>
      <c r="G4441" s="17">
        <v>0</v>
      </c>
      <c r="H4441" s="37">
        <f t="shared" si="1248"/>
        <v>68</v>
      </c>
      <c r="I4441" s="37">
        <f>IF(H4441&lt;'Roof Calculator'!$G$8, 1, 0)</f>
        <v>0</v>
      </c>
      <c r="J4441" s="37">
        <f>IF(H4441&gt;='Roof Calculator'!$G$8, 1, 0)</f>
        <v>1</v>
      </c>
      <c r="K4441" s="37">
        <f t="shared" si="1249"/>
        <v>0</v>
      </c>
      <c r="L4441" s="37">
        <f t="shared" si="1250"/>
        <v>68</v>
      </c>
      <c r="M4441" s="37">
        <v>0</v>
      </c>
      <c r="N4441" s="37">
        <f t="shared" si="1251"/>
        <v>0</v>
      </c>
      <c r="O4441" s="37">
        <v>0</v>
      </c>
      <c r="P4441" s="37">
        <v>0</v>
      </c>
      <c r="Q4441" s="21">
        <f t="shared" si="1252"/>
        <v>39.790999999999997</v>
      </c>
      <c r="R4441" s="21">
        <f t="shared" si="1261"/>
        <v>185.12499999999281</v>
      </c>
      <c r="S4441" s="21">
        <f t="shared" si="1262"/>
        <v>22.8434600945955</v>
      </c>
      <c r="T4441" s="21">
        <f t="shared" si="1253"/>
        <v>86.147999999999996</v>
      </c>
      <c r="U4441" s="37">
        <f>VLOOKUP(Time_Zone, 'LSTM LookUp'!$B$5:$D$8, 3, FALSE)</f>
        <v>-75</v>
      </c>
      <c r="V4441" s="21">
        <f t="shared" si="1263"/>
        <v>-4.04120683606582</v>
      </c>
      <c r="W4441" s="21">
        <f t="shared" si="1254"/>
        <v>40.137698290983522</v>
      </c>
      <c r="X4441" s="21">
        <f t="shared" si="1255"/>
        <v>0</v>
      </c>
      <c r="Y4441" s="21">
        <f t="shared" si="1256"/>
        <v>0</v>
      </c>
      <c r="Z4441" s="21">
        <f t="shared" si="1264"/>
        <v>0</v>
      </c>
      <c r="AA4441" s="21">
        <f t="shared" si="1257"/>
        <v>0</v>
      </c>
      <c r="AB4441" s="21">
        <f t="shared" si="1258"/>
        <v>0</v>
      </c>
      <c r="AC4441" s="21">
        <f t="shared" si="1259"/>
        <v>68</v>
      </c>
      <c r="AD4441" s="21">
        <f t="shared" si="1265"/>
        <v>0</v>
      </c>
      <c r="AE4441" s="21" t="str">
        <f t="shared" si="1260"/>
        <v>7/4/4:00</v>
      </c>
    </row>
    <row r="4442" spans="2:31">
      <c r="B4442" s="37">
        <v>7</v>
      </c>
      <c r="C4442" s="38">
        <v>4</v>
      </c>
      <c r="D4442" s="39">
        <v>5</v>
      </c>
      <c r="E4442" s="17">
        <v>19.399999999999999</v>
      </c>
      <c r="F4442" s="17">
        <v>0</v>
      </c>
      <c r="G4442" s="17">
        <v>0</v>
      </c>
      <c r="H4442" s="37">
        <f t="shared" si="1248"/>
        <v>66.92</v>
      </c>
      <c r="I4442" s="37">
        <f>IF(H4442&lt;'Roof Calculator'!$G$8, 1, 0)</f>
        <v>0</v>
      </c>
      <c r="J4442" s="37">
        <f>IF(H4442&gt;='Roof Calculator'!$G$8, 1, 0)</f>
        <v>1</v>
      </c>
      <c r="K4442" s="37">
        <f t="shared" si="1249"/>
        <v>0</v>
      </c>
      <c r="L4442" s="37">
        <f t="shared" si="1250"/>
        <v>66.92</v>
      </c>
      <c r="M4442" s="37">
        <v>0</v>
      </c>
      <c r="N4442" s="37">
        <f t="shared" si="1251"/>
        <v>0</v>
      </c>
      <c r="O4442" s="37">
        <v>0</v>
      </c>
      <c r="P4442" s="37">
        <v>0</v>
      </c>
      <c r="Q4442" s="21">
        <f t="shared" si="1252"/>
        <v>39.790999999999997</v>
      </c>
      <c r="R4442" s="21">
        <f t="shared" si="1261"/>
        <v>185.16666666665947</v>
      </c>
      <c r="S4442" s="21">
        <f t="shared" si="1262"/>
        <v>22.839552991729754</v>
      </c>
      <c r="T4442" s="21">
        <f t="shared" si="1253"/>
        <v>86.147999999999996</v>
      </c>
      <c r="U4442" s="37">
        <f>VLOOKUP(Time_Zone, 'LSTM LookUp'!$B$5:$D$8, 3, FALSE)</f>
        <v>-75</v>
      </c>
      <c r="V4442" s="21">
        <f t="shared" si="1263"/>
        <v>-4.0484875024046101</v>
      </c>
      <c r="W4442" s="21">
        <f t="shared" si="1254"/>
        <v>55.135878124398843</v>
      </c>
      <c r="X4442" s="21">
        <f t="shared" si="1255"/>
        <v>0</v>
      </c>
      <c r="Y4442" s="21">
        <f t="shared" si="1256"/>
        <v>0</v>
      </c>
      <c r="Z4442" s="21">
        <f t="shared" si="1264"/>
        <v>0</v>
      </c>
      <c r="AA4442" s="21">
        <f t="shared" si="1257"/>
        <v>0</v>
      </c>
      <c r="AB4442" s="21">
        <f t="shared" si="1258"/>
        <v>0</v>
      </c>
      <c r="AC4442" s="21">
        <f t="shared" si="1259"/>
        <v>66.92</v>
      </c>
      <c r="AD4442" s="21">
        <f t="shared" si="1265"/>
        <v>0</v>
      </c>
      <c r="AE4442" s="21" t="str">
        <f t="shared" si="1260"/>
        <v>7/4/5:00</v>
      </c>
    </row>
    <row r="4443" spans="2:31">
      <c r="B4443" s="37">
        <v>7</v>
      </c>
      <c r="C4443" s="38">
        <v>4</v>
      </c>
      <c r="D4443" s="39">
        <v>6</v>
      </c>
      <c r="E4443" s="17">
        <v>19.399999999999999</v>
      </c>
      <c r="F4443" s="17">
        <v>8</v>
      </c>
      <c r="G4443" s="17">
        <v>16</v>
      </c>
      <c r="H4443" s="37">
        <f t="shared" si="1248"/>
        <v>66.92</v>
      </c>
      <c r="I4443" s="37">
        <f>IF(H4443&lt;'Roof Calculator'!$G$8, 1, 0)</f>
        <v>0</v>
      </c>
      <c r="J4443" s="37">
        <f>IF(H4443&gt;='Roof Calculator'!$G$8, 1, 0)</f>
        <v>1</v>
      </c>
      <c r="K4443" s="37">
        <f t="shared" si="1249"/>
        <v>0</v>
      </c>
      <c r="L4443" s="37">
        <f t="shared" si="1250"/>
        <v>66.92</v>
      </c>
      <c r="M4443" s="37">
        <v>0</v>
      </c>
      <c r="N4443" s="37">
        <f t="shared" si="1251"/>
        <v>8</v>
      </c>
      <c r="O4443" s="37">
        <v>0</v>
      </c>
      <c r="P4443" s="37">
        <v>0</v>
      </c>
      <c r="Q4443" s="21">
        <f t="shared" si="1252"/>
        <v>39.790999999999997</v>
      </c>
      <c r="R4443" s="21">
        <f t="shared" si="1261"/>
        <v>185.20833333332612</v>
      </c>
      <c r="S4443" s="21">
        <f t="shared" si="1262"/>
        <v>22.835633586752238</v>
      </c>
      <c r="T4443" s="21">
        <f t="shared" si="1253"/>
        <v>86.147999999999996</v>
      </c>
      <c r="U4443" s="37">
        <f>VLOOKUP(Time_Zone, 'LSTM LookUp'!$B$5:$D$8, 3, FALSE)</f>
        <v>-75</v>
      </c>
      <c r="V4443" s="21">
        <f t="shared" si="1263"/>
        <v>-4.0557595328484064</v>
      </c>
      <c r="W4443" s="21">
        <f t="shared" si="1254"/>
        <v>70.134060116787907</v>
      </c>
      <c r="X4443" s="21">
        <f t="shared" si="1255"/>
        <v>7.8243163268344773</v>
      </c>
      <c r="Y4443" s="21">
        <f t="shared" si="1256"/>
        <v>15.824316326834477</v>
      </c>
      <c r="Z4443" s="21">
        <f t="shared" si="1264"/>
        <v>5.0160318940133077</v>
      </c>
      <c r="AA4443" s="21">
        <f t="shared" si="1257"/>
        <v>0</v>
      </c>
      <c r="AB4443" s="21">
        <f t="shared" si="1258"/>
        <v>5.0160318940133077</v>
      </c>
      <c r="AC4443" s="21">
        <f t="shared" si="1259"/>
        <v>66.92</v>
      </c>
      <c r="AD4443" s="21">
        <f t="shared" si="1265"/>
        <v>5.0160318940133077</v>
      </c>
      <c r="AE4443" s="21" t="str">
        <f t="shared" si="1260"/>
        <v>7/4/6:00</v>
      </c>
    </row>
    <row r="4444" spans="2:31">
      <c r="B4444" s="37">
        <v>7</v>
      </c>
      <c r="C4444" s="38">
        <v>4</v>
      </c>
      <c r="D4444" s="39">
        <v>7</v>
      </c>
      <c r="E4444" s="17">
        <v>20</v>
      </c>
      <c r="F4444" s="17">
        <v>40</v>
      </c>
      <c r="G4444" s="17">
        <v>0</v>
      </c>
      <c r="H4444" s="37">
        <f t="shared" si="1248"/>
        <v>68</v>
      </c>
      <c r="I4444" s="37">
        <f>IF(H4444&lt;'Roof Calculator'!$G$8, 1, 0)</f>
        <v>0</v>
      </c>
      <c r="J4444" s="37">
        <f>IF(H4444&gt;='Roof Calculator'!$G$8, 1, 0)</f>
        <v>1</v>
      </c>
      <c r="K4444" s="37">
        <f t="shared" si="1249"/>
        <v>0</v>
      </c>
      <c r="L4444" s="37">
        <f t="shared" si="1250"/>
        <v>68</v>
      </c>
      <c r="M4444" s="37">
        <v>0</v>
      </c>
      <c r="N4444" s="37">
        <f t="shared" si="1251"/>
        <v>40</v>
      </c>
      <c r="O4444" s="37">
        <v>0</v>
      </c>
      <c r="P4444" s="37">
        <v>0</v>
      </c>
      <c r="Q4444" s="21">
        <f t="shared" si="1252"/>
        <v>39.790999999999997</v>
      </c>
      <c r="R4444" s="21">
        <f t="shared" si="1261"/>
        <v>185.24999999999278</v>
      </c>
      <c r="S4444" s="21">
        <f t="shared" si="1262"/>
        <v>22.831701882724044</v>
      </c>
      <c r="T4444" s="21">
        <f t="shared" si="1253"/>
        <v>86.147999999999996</v>
      </c>
      <c r="U4444" s="37">
        <f>VLOOKUP(Time_Zone, 'LSTM LookUp'!$B$5:$D$8, 3, FALSE)</f>
        <v>-75</v>
      </c>
      <c r="V4444" s="21">
        <f t="shared" si="1263"/>
        <v>-4.0630229039359209</v>
      </c>
      <c r="W4444" s="21">
        <f t="shared" si="1254"/>
        <v>85.132244274016031</v>
      </c>
      <c r="X4444" s="21">
        <f t="shared" si="1255"/>
        <v>0</v>
      </c>
      <c r="Y4444" s="21">
        <f t="shared" si="1256"/>
        <v>40</v>
      </c>
      <c r="Z4444" s="21">
        <f t="shared" si="1264"/>
        <v>12.67930137495355</v>
      </c>
      <c r="AA4444" s="21">
        <f t="shared" si="1257"/>
        <v>0</v>
      </c>
      <c r="AB4444" s="21">
        <f t="shared" si="1258"/>
        <v>12.67930137495355</v>
      </c>
      <c r="AC4444" s="21">
        <f t="shared" si="1259"/>
        <v>68</v>
      </c>
      <c r="AD4444" s="21">
        <f t="shared" si="1265"/>
        <v>12.67930137495355</v>
      </c>
      <c r="AE4444" s="21" t="str">
        <f t="shared" si="1260"/>
        <v>7/4/7:00</v>
      </c>
    </row>
    <row r="4445" spans="2:31">
      <c r="B4445" s="37">
        <v>7</v>
      </c>
      <c r="C4445" s="38">
        <v>4</v>
      </c>
      <c r="D4445" s="39">
        <v>8</v>
      </c>
      <c r="E4445" s="17">
        <v>20.6</v>
      </c>
      <c r="F4445" s="17">
        <v>80</v>
      </c>
      <c r="G4445" s="17">
        <v>0</v>
      </c>
      <c r="H4445" s="37">
        <f t="shared" si="1248"/>
        <v>69.08</v>
      </c>
      <c r="I4445" s="37">
        <f>IF(H4445&lt;'Roof Calculator'!$G$8, 1, 0)</f>
        <v>0</v>
      </c>
      <c r="J4445" s="37">
        <f>IF(H4445&gt;='Roof Calculator'!$G$8, 1, 0)</f>
        <v>1</v>
      </c>
      <c r="K4445" s="37">
        <f t="shared" si="1249"/>
        <v>0</v>
      </c>
      <c r="L4445" s="37">
        <f t="shared" si="1250"/>
        <v>69.08</v>
      </c>
      <c r="M4445" s="37">
        <v>0</v>
      </c>
      <c r="N4445" s="37">
        <f t="shared" si="1251"/>
        <v>80</v>
      </c>
      <c r="O4445" s="37">
        <v>0</v>
      </c>
      <c r="P4445" s="37">
        <v>0</v>
      </c>
      <c r="Q4445" s="21">
        <f t="shared" si="1252"/>
        <v>39.790999999999997</v>
      </c>
      <c r="R4445" s="21">
        <f t="shared" si="1261"/>
        <v>185.29166666665944</v>
      </c>
      <c r="S4445" s="21">
        <f t="shared" si="1262"/>
        <v>22.827757882715321</v>
      </c>
      <c r="T4445" s="21">
        <f t="shared" si="1253"/>
        <v>86.147999999999996</v>
      </c>
      <c r="U4445" s="37">
        <f>VLOOKUP(Time_Zone, 'LSTM LookUp'!$B$5:$D$8, 3, FALSE)</f>
        <v>-75</v>
      </c>
      <c r="V4445" s="21">
        <f t="shared" si="1263"/>
        <v>-4.070277592223853</v>
      </c>
      <c r="W4445" s="21">
        <f t="shared" si="1254"/>
        <v>100.13043060194404</v>
      </c>
      <c r="X4445" s="21">
        <f t="shared" si="1255"/>
        <v>0</v>
      </c>
      <c r="Y4445" s="21">
        <f t="shared" si="1256"/>
        <v>80</v>
      </c>
      <c r="Z4445" s="21">
        <f t="shared" si="1264"/>
        <v>25.358602749907099</v>
      </c>
      <c r="AA4445" s="21">
        <f t="shared" si="1257"/>
        <v>0</v>
      </c>
      <c r="AB4445" s="21">
        <f t="shared" si="1258"/>
        <v>25.358602749907099</v>
      </c>
      <c r="AC4445" s="21">
        <f t="shared" si="1259"/>
        <v>69.08</v>
      </c>
      <c r="AD4445" s="21">
        <f t="shared" si="1265"/>
        <v>25.358602749907099</v>
      </c>
      <c r="AE4445" s="21" t="str">
        <f t="shared" si="1260"/>
        <v>7/4/8:00</v>
      </c>
    </row>
    <row r="4446" spans="2:31">
      <c r="B4446" s="37">
        <v>7</v>
      </c>
      <c r="C4446" s="38">
        <v>4</v>
      </c>
      <c r="D4446" s="39">
        <v>9</v>
      </c>
      <c r="E4446" s="17">
        <v>21.1</v>
      </c>
      <c r="F4446" s="17">
        <v>129</v>
      </c>
      <c r="G4446" s="17">
        <v>0</v>
      </c>
      <c r="H4446" s="37">
        <f t="shared" si="1248"/>
        <v>69.98</v>
      </c>
      <c r="I4446" s="37">
        <f>IF(H4446&lt;'Roof Calculator'!$G$8, 1, 0)</f>
        <v>0</v>
      </c>
      <c r="J4446" s="37">
        <f>IF(H4446&gt;='Roof Calculator'!$G$8, 1, 0)</f>
        <v>1</v>
      </c>
      <c r="K4446" s="37">
        <f t="shared" si="1249"/>
        <v>0</v>
      </c>
      <c r="L4446" s="37">
        <f t="shared" si="1250"/>
        <v>69.98</v>
      </c>
      <c r="M4446" s="37">
        <v>0</v>
      </c>
      <c r="N4446" s="37">
        <f t="shared" si="1251"/>
        <v>129</v>
      </c>
      <c r="O4446" s="37">
        <v>0</v>
      </c>
      <c r="P4446" s="37">
        <v>0</v>
      </c>
      <c r="Q4446" s="21">
        <f t="shared" si="1252"/>
        <v>39.790999999999997</v>
      </c>
      <c r="R4446" s="21">
        <f t="shared" si="1261"/>
        <v>185.3333333333261</v>
      </c>
      <c r="S4446" s="21">
        <f t="shared" si="1262"/>
        <v>22.823801589805214</v>
      </c>
      <c r="T4446" s="21">
        <f t="shared" si="1253"/>
        <v>86.147999999999996</v>
      </c>
      <c r="U4446" s="37">
        <f>VLOOKUP(Time_Zone, 'LSTM LookUp'!$B$5:$D$8, 3, FALSE)</f>
        <v>-75</v>
      </c>
      <c r="V4446" s="21">
        <f t="shared" si="1263"/>
        <v>-4.0775235742869214</v>
      </c>
      <c r="W4446" s="21">
        <f t="shared" si="1254"/>
        <v>115.12861910642826</v>
      </c>
      <c r="X4446" s="21">
        <f t="shared" si="1255"/>
        <v>0</v>
      </c>
      <c r="Y4446" s="21">
        <f t="shared" si="1256"/>
        <v>129</v>
      </c>
      <c r="Z4446" s="21">
        <f t="shared" si="1264"/>
        <v>40.890746934225199</v>
      </c>
      <c r="AA4446" s="21">
        <f t="shared" si="1257"/>
        <v>0</v>
      </c>
      <c r="AB4446" s="21">
        <f t="shared" si="1258"/>
        <v>40.890746934225199</v>
      </c>
      <c r="AC4446" s="21">
        <f t="shared" si="1259"/>
        <v>69.98</v>
      </c>
      <c r="AD4446" s="21">
        <f t="shared" si="1265"/>
        <v>40.890746934225199</v>
      </c>
      <c r="AE4446" s="21" t="str">
        <f t="shared" si="1260"/>
        <v>7/4/9:00</v>
      </c>
    </row>
    <row r="4447" spans="2:31">
      <c r="B4447" s="37">
        <v>7</v>
      </c>
      <c r="C4447" s="38">
        <v>4</v>
      </c>
      <c r="D4447" s="39">
        <v>10</v>
      </c>
      <c r="E4447" s="17">
        <v>21.7</v>
      </c>
      <c r="F4447" s="17">
        <v>173</v>
      </c>
      <c r="G4447" s="17">
        <v>0</v>
      </c>
      <c r="H4447" s="37">
        <f t="shared" si="1248"/>
        <v>71.06</v>
      </c>
      <c r="I4447" s="37">
        <f>IF(H4447&lt;'Roof Calculator'!$G$8, 1, 0)</f>
        <v>0</v>
      </c>
      <c r="J4447" s="37">
        <f>IF(H4447&gt;='Roof Calculator'!$G$8, 1, 0)</f>
        <v>1</v>
      </c>
      <c r="K4447" s="37">
        <f t="shared" si="1249"/>
        <v>0</v>
      </c>
      <c r="L4447" s="37">
        <f t="shared" si="1250"/>
        <v>71.06</v>
      </c>
      <c r="M4447" s="37">
        <v>0</v>
      </c>
      <c r="N4447" s="37">
        <f t="shared" si="1251"/>
        <v>173</v>
      </c>
      <c r="O4447" s="37">
        <v>0</v>
      </c>
      <c r="P4447" s="37">
        <v>0</v>
      </c>
      <c r="Q4447" s="21">
        <f t="shared" si="1252"/>
        <v>39.790999999999997</v>
      </c>
      <c r="R4447" s="21">
        <f t="shared" si="1261"/>
        <v>185.37499999999275</v>
      </c>
      <c r="S4447" s="21">
        <f t="shared" si="1262"/>
        <v>22.819833007081858</v>
      </c>
      <c r="T4447" s="21">
        <f t="shared" si="1253"/>
        <v>86.147999999999996</v>
      </c>
      <c r="U4447" s="37">
        <f>VLOOKUP(Time_Zone, 'LSTM LookUp'!$B$5:$D$8, 3, FALSE)</f>
        <v>-75</v>
      </c>
      <c r="V4447" s="21">
        <f t="shared" si="1263"/>
        <v>-4.0847608267179538</v>
      </c>
      <c r="W4447" s="21">
        <f t="shared" si="1254"/>
        <v>130.12680979332049</v>
      </c>
      <c r="X4447" s="21">
        <f t="shared" si="1255"/>
        <v>0</v>
      </c>
      <c r="Y4447" s="21">
        <f t="shared" si="1256"/>
        <v>173</v>
      </c>
      <c r="Z4447" s="21">
        <f t="shared" si="1264"/>
        <v>54.837978446674107</v>
      </c>
      <c r="AA4447" s="21">
        <f t="shared" si="1257"/>
        <v>0</v>
      </c>
      <c r="AB4447" s="21">
        <f t="shared" si="1258"/>
        <v>54.837978446674107</v>
      </c>
      <c r="AC4447" s="21">
        <f t="shared" si="1259"/>
        <v>71.06</v>
      </c>
      <c r="AD4447" s="21">
        <f t="shared" si="1265"/>
        <v>54.837978446674107</v>
      </c>
      <c r="AE4447" s="21" t="str">
        <f t="shared" si="1260"/>
        <v>7/4/10:00</v>
      </c>
    </row>
    <row r="4448" spans="2:31">
      <c r="B4448" s="37">
        <v>7</v>
      </c>
      <c r="C4448" s="38">
        <v>4</v>
      </c>
      <c r="D4448" s="39">
        <v>11</v>
      </c>
      <c r="E4448" s="17">
        <v>22.2</v>
      </c>
      <c r="F4448" s="17">
        <v>207</v>
      </c>
      <c r="G4448" s="17">
        <v>0</v>
      </c>
      <c r="H4448" s="37">
        <f t="shared" si="1248"/>
        <v>71.959999999999994</v>
      </c>
      <c r="I4448" s="37">
        <f>IF(H4448&lt;'Roof Calculator'!$G$8, 1, 0)</f>
        <v>0</v>
      </c>
      <c r="J4448" s="37">
        <f>IF(H4448&gt;='Roof Calculator'!$G$8, 1, 0)</f>
        <v>1</v>
      </c>
      <c r="K4448" s="37">
        <f t="shared" si="1249"/>
        <v>0</v>
      </c>
      <c r="L4448" s="37">
        <f t="shared" si="1250"/>
        <v>71.959999999999994</v>
      </c>
      <c r="M4448" s="37">
        <v>0</v>
      </c>
      <c r="N4448" s="37">
        <f t="shared" si="1251"/>
        <v>207</v>
      </c>
      <c r="O4448" s="37">
        <v>0</v>
      </c>
      <c r="P4448" s="37">
        <v>0</v>
      </c>
      <c r="Q4448" s="21">
        <f t="shared" si="1252"/>
        <v>39.790999999999997</v>
      </c>
      <c r="R4448" s="21">
        <f t="shared" si="1261"/>
        <v>185.41666666665941</v>
      </c>
      <c r="S4448" s="21">
        <f t="shared" si="1262"/>
        <v>22.815852137642409</v>
      </c>
      <c r="T4448" s="21">
        <f t="shared" si="1253"/>
        <v>86.147999999999996</v>
      </c>
      <c r="U4448" s="37">
        <f>VLOOKUP(Time_Zone, 'LSTM LookUp'!$B$5:$D$8, 3, FALSE)</f>
        <v>-75</v>
      </c>
      <c r="V4448" s="21">
        <f t="shared" si="1263"/>
        <v>-4.0919893261278979</v>
      </c>
      <c r="W4448" s="21">
        <f t="shared" si="1254"/>
        <v>145.12500266846803</v>
      </c>
      <c r="X4448" s="21">
        <f t="shared" si="1255"/>
        <v>0</v>
      </c>
      <c r="Y4448" s="21">
        <f t="shared" si="1256"/>
        <v>207</v>
      </c>
      <c r="Z4448" s="21">
        <f t="shared" si="1264"/>
        <v>65.615384615384627</v>
      </c>
      <c r="AA4448" s="21">
        <f t="shared" si="1257"/>
        <v>0</v>
      </c>
      <c r="AB4448" s="21">
        <f t="shared" si="1258"/>
        <v>65.615384615384627</v>
      </c>
      <c r="AC4448" s="21">
        <f t="shared" si="1259"/>
        <v>71.959999999999994</v>
      </c>
      <c r="AD4448" s="21">
        <f t="shared" si="1265"/>
        <v>65.615384615384627</v>
      </c>
      <c r="AE4448" s="21" t="str">
        <f t="shared" si="1260"/>
        <v>7/4/11:00</v>
      </c>
    </row>
    <row r="4449" spans="2:31">
      <c r="B4449" s="37">
        <v>7</v>
      </c>
      <c r="C4449" s="38">
        <v>4</v>
      </c>
      <c r="D4449" s="39">
        <v>12</v>
      </c>
      <c r="E4449" s="17">
        <v>23.9</v>
      </c>
      <c r="F4449" s="17">
        <v>231</v>
      </c>
      <c r="G4449" s="17">
        <v>0</v>
      </c>
      <c r="H4449" s="37">
        <f t="shared" si="1248"/>
        <v>75.02</v>
      </c>
      <c r="I4449" s="37">
        <f>IF(H4449&lt;'Roof Calculator'!$G$8, 1, 0)</f>
        <v>0</v>
      </c>
      <c r="J4449" s="37">
        <f>IF(H4449&gt;='Roof Calculator'!$G$8, 1, 0)</f>
        <v>1</v>
      </c>
      <c r="K4449" s="37">
        <f t="shared" si="1249"/>
        <v>0</v>
      </c>
      <c r="L4449" s="37">
        <f t="shared" si="1250"/>
        <v>75.02</v>
      </c>
      <c r="M4449" s="37">
        <v>0</v>
      </c>
      <c r="N4449" s="37">
        <f t="shared" si="1251"/>
        <v>231</v>
      </c>
      <c r="O4449" s="37">
        <v>0</v>
      </c>
      <c r="P4449" s="37">
        <v>0</v>
      </c>
      <c r="Q4449" s="21">
        <f t="shared" si="1252"/>
        <v>39.790999999999997</v>
      </c>
      <c r="R4449" s="21">
        <f t="shared" si="1261"/>
        <v>185.45833333332607</v>
      </c>
      <c r="S4449" s="21">
        <f t="shared" si="1262"/>
        <v>22.811858984592995</v>
      </c>
      <c r="T4449" s="21">
        <f t="shared" si="1253"/>
        <v>86.147999999999996</v>
      </c>
      <c r="U4449" s="37">
        <f>VLOOKUP(Time_Zone, 'LSTM LookUp'!$B$5:$D$8, 3, FALSE)</f>
        <v>-75</v>
      </c>
      <c r="V4449" s="21">
        <f t="shared" si="1263"/>
        <v>-4.0992090491458972</v>
      </c>
      <c r="W4449" s="21">
        <f t="shared" si="1254"/>
        <v>160.12319773771355</v>
      </c>
      <c r="X4449" s="21">
        <f t="shared" si="1255"/>
        <v>0</v>
      </c>
      <c r="Y4449" s="21">
        <f t="shared" si="1256"/>
        <v>231</v>
      </c>
      <c r="Z4449" s="21">
        <f t="shared" si="1264"/>
        <v>73.222965440356745</v>
      </c>
      <c r="AA4449" s="21">
        <f t="shared" si="1257"/>
        <v>0</v>
      </c>
      <c r="AB4449" s="21">
        <f t="shared" si="1258"/>
        <v>73.222965440356745</v>
      </c>
      <c r="AC4449" s="21">
        <f t="shared" si="1259"/>
        <v>75.02</v>
      </c>
      <c r="AD4449" s="21">
        <f t="shared" si="1265"/>
        <v>73.222965440356745</v>
      </c>
      <c r="AE4449" s="21" t="str">
        <f t="shared" si="1260"/>
        <v>7/4/12:00</v>
      </c>
    </row>
    <row r="4450" spans="2:31">
      <c r="B4450" s="37">
        <v>7</v>
      </c>
      <c r="C4450" s="38">
        <v>4</v>
      </c>
      <c r="D4450" s="39">
        <v>13</v>
      </c>
      <c r="E4450" s="17">
        <v>23.9</v>
      </c>
      <c r="F4450" s="17">
        <v>241</v>
      </c>
      <c r="G4450" s="17">
        <v>0</v>
      </c>
      <c r="H4450" s="37">
        <f t="shared" si="1248"/>
        <v>75.02</v>
      </c>
      <c r="I4450" s="37">
        <f>IF(H4450&lt;'Roof Calculator'!$G$8, 1, 0)</f>
        <v>0</v>
      </c>
      <c r="J4450" s="37">
        <f>IF(H4450&gt;='Roof Calculator'!$G$8, 1, 0)</f>
        <v>1</v>
      </c>
      <c r="K4450" s="37">
        <f t="shared" si="1249"/>
        <v>0</v>
      </c>
      <c r="L4450" s="37">
        <f t="shared" si="1250"/>
        <v>75.02</v>
      </c>
      <c r="M4450" s="37">
        <v>0</v>
      </c>
      <c r="N4450" s="37">
        <f t="shared" si="1251"/>
        <v>241</v>
      </c>
      <c r="O4450" s="37">
        <v>0</v>
      </c>
      <c r="P4450" s="37">
        <v>0</v>
      </c>
      <c r="Q4450" s="21">
        <f t="shared" si="1252"/>
        <v>39.790999999999997</v>
      </c>
      <c r="R4450" s="21">
        <f t="shared" si="1261"/>
        <v>185.49999999999272</v>
      </c>
      <c r="S4450" s="21">
        <f t="shared" si="1262"/>
        <v>22.80785355104873</v>
      </c>
      <c r="T4450" s="21">
        <f t="shared" si="1253"/>
        <v>86.147999999999996</v>
      </c>
      <c r="U4450" s="37">
        <f>VLOOKUP(Time_Zone, 'LSTM LookUp'!$B$5:$D$8, 3, FALSE)</f>
        <v>-75</v>
      </c>
      <c r="V4450" s="21">
        <f t="shared" si="1263"/>
        <v>-4.106419972419344</v>
      </c>
      <c r="W4450" s="21">
        <f t="shared" si="1254"/>
        <v>175.12139500689517</v>
      </c>
      <c r="X4450" s="21">
        <f t="shared" si="1255"/>
        <v>0</v>
      </c>
      <c r="Y4450" s="21">
        <f t="shared" si="1256"/>
        <v>241</v>
      </c>
      <c r="Z4450" s="21">
        <f t="shared" si="1264"/>
        <v>76.392790784095141</v>
      </c>
      <c r="AA4450" s="21">
        <f t="shared" si="1257"/>
        <v>0</v>
      </c>
      <c r="AB4450" s="21">
        <f t="shared" si="1258"/>
        <v>76.392790784095141</v>
      </c>
      <c r="AC4450" s="21">
        <f t="shared" si="1259"/>
        <v>75.02</v>
      </c>
      <c r="AD4450" s="21">
        <f t="shared" si="1265"/>
        <v>76.392790784095141</v>
      </c>
      <c r="AE4450" s="21" t="str">
        <f t="shared" si="1260"/>
        <v>7/4/13:00</v>
      </c>
    </row>
    <row r="4451" spans="2:31">
      <c r="B4451" s="37">
        <v>7</v>
      </c>
      <c r="C4451" s="38">
        <v>4</v>
      </c>
      <c r="D4451" s="39">
        <v>14</v>
      </c>
      <c r="E4451" s="17">
        <v>23.9</v>
      </c>
      <c r="F4451" s="17">
        <v>285</v>
      </c>
      <c r="G4451" s="17">
        <v>0</v>
      </c>
      <c r="H4451" s="37">
        <f t="shared" si="1248"/>
        <v>75.02</v>
      </c>
      <c r="I4451" s="37">
        <f>IF(H4451&lt;'Roof Calculator'!$G$8, 1, 0)</f>
        <v>0</v>
      </c>
      <c r="J4451" s="37">
        <f>IF(H4451&gt;='Roof Calculator'!$G$8, 1, 0)</f>
        <v>1</v>
      </c>
      <c r="K4451" s="37">
        <f t="shared" si="1249"/>
        <v>0</v>
      </c>
      <c r="L4451" s="37">
        <f t="shared" si="1250"/>
        <v>75.02</v>
      </c>
      <c r="M4451" s="37">
        <v>0</v>
      </c>
      <c r="N4451" s="37">
        <f t="shared" si="1251"/>
        <v>285</v>
      </c>
      <c r="O4451" s="37">
        <v>0</v>
      </c>
      <c r="P4451" s="37">
        <v>0</v>
      </c>
      <c r="Q4451" s="21">
        <f t="shared" si="1252"/>
        <v>39.790999999999997</v>
      </c>
      <c r="R4451" s="21">
        <f t="shared" si="1261"/>
        <v>185.54166666665938</v>
      </c>
      <c r="S4451" s="21">
        <f t="shared" si="1262"/>
        <v>22.803835840133718</v>
      </c>
      <c r="T4451" s="21">
        <f t="shared" si="1253"/>
        <v>86.147999999999996</v>
      </c>
      <c r="U4451" s="37">
        <f>VLOOKUP(Time_Zone, 'LSTM LookUp'!$B$5:$D$8, 3, FALSE)</f>
        <v>-75</v>
      </c>
      <c r="V4451" s="21">
        <f t="shared" si="1263"/>
        <v>-4.1136220726139197</v>
      </c>
      <c r="W4451" s="21">
        <f t="shared" si="1254"/>
        <v>190.11959448184655</v>
      </c>
      <c r="X4451" s="21">
        <f t="shared" si="1255"/>
        <v>0</v>
      </c>
      <c r="Y4451" s="21">
        <f t="shared" si="1256"/>
        <v>285</v>
      </c>
      <c r="Z4451" s="21">
        <f t="shared" si="1264"/>
        <v>90.340022296544049</v>
      </c>
      <c r="AA4451" s="21">
        <f t="shared" si="1257"/>
        <v>0</v>
      </c>
      <c r="AB4451" s="21">
        <f t="shared" si="1258"/>
        <v>90.340022296544049</v>
      </c>
      <c r="AC4451" s="21">
        <f t="shared" si="1259"/>
        <v>75.02</v>
      </c>
      <c r="AD4451" s="21">
        <f t="shared" si="1265"/>
        <v>90.340022296544049</v>
      </c>
      <c r="AE4451" s="21" t="str">
        <f t="shared" si="1260"/>
        <v>7/4/14:00</v>
      </c>
    </row>
    <row r="4452" spans="2:31">
      <c r="B4452" s="37">
        <v>7</v>
      </c>
      <c r="C4452" s="38">
        <v>4</v>
      </c>
      <c r="D4452" s="39">
        <v>15</v>
      </c>
      <c r="E4452" s="17">
        <v>26.1</v>
      </c>
      <c r="F4452" s="17">
        <v>355</v>
      </c>
      <c r="G4452" s="17">
        <v>266</v>
      </c>
      <c r="H4452" s="37">
        <f t="shared" si="1248"/>
        <v>78.98</v>
      </c>
      <c r="I4452" s="37">
        <f>IF(H4452&lt;'Roof Calculator'!$G$8, 1, 0)</f>
        <v>0</v>
      </c>
      <c r="J4452" s="37">
        <f>IF(H4452&gt;='Roof Calculator'!$G$8, 1, 0)</f>
        <v>1</v>
      </c>
      <c r="K4452" s="37">
        <f t="shared" si="1249"/>
        <v>0</v>
      </c>
      <c r="L4452" s="37">
        <f t="shared" si="1250"/>
        <v>78.98</v>
      </c>
      <c r="M4452" s="37">
        <v>0</v>
      </c>
      <c r="N4452" s="37">
        <f t="shared" si="1251"/>
        <v>355</v>
      </c>
      <c r="O4452" s="37">
        <v>0</v>
      </c>
      <c r="P4452" s="37">
        <v>0</v>
      </c>
      <c r="Q4452" s="21">
        <f t="shared" si="1252"/>
        <v>39.790999999999997</v>
      </c>
      <c r="R4452" s="21">
        <f t="shared" si="1261"/>
        <v>185.58333333332604</v>
      </c>
      <c r="S4452" s="21">
        <f t="shared" si="1262"/>
        <v>22.799805854981003</v>
      </c>
      <c r="T4452" s="21">
        <f t="shared" si="1253"/>
        <v>86.147999999999996</v>
      </c>
      <c r="U4452" s="37">
        <f>VLOOKUP(Time_Zone, 'LSTM LookUp'!$B$5:$D$8, 3, FALSE)</f>
        <v>-75</v>
      </c>
      <c r="V4452" s="21">
        <f t="shared" si="1263"/>
        <v>-4.1208153264136591</v>
      </c>
      <c r="W4452" s="21">
        <f t="shared" si="1254"/>
        <v>205.11779616839661</v>
      </c>
      <c r="X4452" s="21">
        <f t="shared" si="1255"/>
        <v>-104.633473901979</v>
      </c>
      <c r="Y4452" s="21">
        <f t="shared" si="1256"/>
        <v>250.36652609802098</v>
      </c>
      <c r="Z4452" s="21">
        <f t="shared" si="1264"/>
        <v>79.361815964924531</v>
      </c>
      <c r="AA4452" s="21">
        <f t="shared" si="1257"/>
        <v>0</v>
      </c>
      <c r="AB4452" s="21">
        <f t="shared" si="1258"/>
        <v>79.361815964924531</v>
      </c>
      <c r="AC4452" s="21">
        <f t="shared" si="1259"/>
        <v>78.98</v>
      </c>
      <c r="AD4452" s="21">
        <f t="shared" si="1265"/>
        <v>79.361815964924531</v>
      </c>
      <c r="AE4452" s="21" t="str">
        <f t="shared" si="1260"/>
        <v>7/4/15:00</v>
      </c>
    </row>
    <row r="4453" spans="2:31">
      <c r="B4453" s="37">
        <v>7</v>
      </c>
      <c r="C4453" s="38">
        <v>4</v>
      </c>
      <c r="D4453" s="39">
        <v>16</v>
      </c>
      <c r="E4453" s="17">
        <v>26.7</v>
      </c>
      <c r="F4453" s="17">
        <v>235</v>
      </c>
      <c r="G4453" s="17">
        <v>0</v>
      </c>
      <c r="H4453" s="37">
        <f t="shared" si="1248"/>
        <v>80.06</v>
      </c>
      <c r="I4453" s="37">
        <f>IF(H4453&lt;'Roof Calculator'!$G$8, 1, 0)</f>
        <v>0</v>
      </c>
      <c r="J4453" s="37">
        <f>IF(H4453&gt;='Roof Calculator'!$G$8, 1, 0)</f>
        <v>1</v>
      </c>
      <c r="K4453" s="37">
        <f t="shared" si="1249"/>
        <v>0</v>
      </c>
      <c r="L4453" s="37">
        <f t="shared" si="1250"/>
        <v>80.06</v>
      </c>
      <c r="M4453" s="37">
        <v>0</v>
      </c>
      <c r="N4453" s="37">
        <f t="shared" si="1251"/>
        <v>235</v>
      </c>
      <c r="O4453" s="37">
        <v>0</v>
      </c>
      <c r="P4453" s="37">
        <v>0</v>
      </c>
      <c r="Q4453" s="21">
        <f t="shared" si="1252"/>
        <v>39.790999999999997</v>
      </c>
      <c r="R4453" s="21">
        <f t="shared" si="1261"/>
        <v>185.6249999999927</v>
      </c>
      <c r="S4453" s="21">
        <f t="shared" si="1262"/>
        <v>22.795763598732592</v>
      </c>
      <c r="T4453" s="21">
        <f t="shared" si="1253"/>
        <v>86.147999999999996</v>
      </c>
      <c r="U4453" s="37">
        <f>VLOOKUP(Time_Zone, 'LSTM LookUp'!$B$5:$D$8, 3, FALSE)</f>
        <v>-75</v>
      </c>
      <c r="V4453" s="21">
        <f t="shared" si="1263"/>
        <v>-4.1279997105209851</v>
      </c>
      <c r="W4453" s="21">
        <f t="shared" si="1254"/>
        <v>220.11600007236976</v>
      </c>
      <c r="X4453" s="21">
        <f t="shared" si="1255"/>
        <v>0</v>
      </c>
      <c r="Y4453" s="21">
        <f t="shared" si="1256"/>
        <v>235</v>
      </c>
      <c r="Z4453" s="21">
        <f t="shared" si="1264"/>
        <v>74.4908955778521</v>
      </c>
      <c r="AA4453" s="21">
        <f t="shared" si="1257"/>
        <v>0</v>
      </c>
      <c r="AB4453" s="21">
        <f t="shared" si="1258"/>
        <v>74.4908955778521</v>
      </c>
      <c r="AC4453" s="21">
        <f t="shared" si="1259"/>
        <v>80.06</v>
      </c>
      <c r="AD4453" s="21">
        <f t="shared" si="1265"/>
        <v>74.4908955778521</v>
      </c>
      <c r="AE4453" s="21" t="str">
        <f t="shared" si="1260"/>
        <v>7/4/16:00</v>
      </c>
    </row>
    <row r="4454" spans="2:31">
      <c r="B4454" s="37">
        <v>7</v>
      </c>
      <c r="C4454" s="38">
        <v>4</v>
      </c>
      <c r="D4454" s="39">
        <v>17</v>
      </c>
      <c r="E4454" s="17">
        <v>28.3</v>
      </c>
      <c r="F4454" s="17">
        <v>373</v>
      </c>
      <c r="G4454" s="17">
        <v>261</v>
      </c>
      <c r="H4454" s="37">
        <f t="shared" si="1248"/>
        <v>82.94</v>
      </c>
      <c r="I4454" s="37">
        <f>IF(H4454&lt;'Roof Calculator'!$G$8, 1, 0)</f>
        <v>0</v>
      </c>
      <c r="J4454" s="37">
        <f>IF(H4454&gt;='Roof Calculator'!$G$8, 1, 0)</f>
        <v>1</v>
      </c>
      <c r="K4454" s="37">
        <f t="shared" si="1249"/>
        <v>0</v>
      </c>
      <c r="L4454" s="37">
        <f t="shared" si="1250"/>
        <v>82.94</v>
      </c>
      <c r="M4454" s="37">
        <v>0</v>
      </c>
      <c r="N4454" s="37">
        <f t="shared" si="1251"/>
        <v>373</v>
      </c>
      <c r="O4454" s="37">
        <v>0</v>
      </c>
      <c r="P4454" s="37">
        <v>0</v>
      </c>
      <c r="Q4454" s="21">
        <f t="shared" si="1252"/>
        <v>39.790999999999997</v>
      </c>
      <c r="R4454" s="21">
        <f t="shared" si="1261"/>
        <v>185.66666666665935</v>
      </c>
      <c r="S4454" s="21">
        <f t="shared" si="1262"/>
        <v>22.791709074539465</v>
      </c>
      <c r="T4454" s="21">
        <f t="shared" si="1253"/>
        <v>86.147999999999996</v>
      </c>
      <c r="U4454" s="37">
        <f>VLOOKUP(Time_Zone, 'LSTM LookUp'!$B$5:$D$8, 3, FALSE)</f>
        <v>-75</v>
      </c>
      <c r="V4454" s="21">
        <f t="shared" si="1263"/>
        <v>-4.1351752016567946</v>
      </c>
      <c r="W4454" s="21">
        <f t="shared" si="1254"/>
        <v>235.11420619958579</v>
      </c>
      <c r="X4454" s="21">
        <f t="shared" si="1255"/>
        <v>-41.038826680461405</v>
      </c>
      <c r="Y4454" s="21">
        <f t="shared" si="1256"/>
        <v>331.9611733195386</v>
      </c>
      <c r="Z4454" s="21">
        <f t="shared" si="1264"/>
        <v>105.22589403254048</v>
      </c>
      <c r="AA4454" s="21">
        <f t="shared" si="1257"/>
        <v>0</v>
      </c>
      <c r="AB4454" s="21">
        <f t="shared" si="1258"/>
        <v>105.22589403254048</v>
      </c>
      <c r="AC4454" s="21">
        <f t="shared" si="1259"/>
        <v>82.94</v>
      </c>
      <c r="AD4454" s="21">
        <f t="shared" si="1265"/>
        <v>105.22589403254048</v>
      </c>
      <c r="AE4454" s="21" t="str">
        <f t="shared" si="1260"/>
        <v>7/4/17:00</v>
      </c>
    </row>
    <row r="4455" spans="2:31">
      <c r="B4455" s="37">
        <v>7</v>
      </c>
      <c r="C4455" s="38">
        <v>4</v>
      </c>
      <c r="D4455" s="39">
        <v>18</v>
      </c>
      <c r="E4455" s="17">
        <v>28.3</v>
      </c>
      <c r="F4455" s="17">
        <v>106</v>
      </c>
      <c r="G4455" s="17">
        <v>173</v>
      </c>
      <c r="H4455" s="37">
        <f t="shared" si="1248"/>
        <v>82.94</v>
      </c>
      <c r="I4455" s="37">
        <f>IF(H4455&lt;'Roof Calculator'!$G$8, 1, 0)</f>
        <v>0</v>
      </c>
      <c r="J4455" s="37">
        <f>IF(H4455&gt;='Roof Calculator'!$G$8, 1, 0)</f>
        <v>1</v>
      </c>
      <c r="K4455" s="37">
        <f t="shared" si="1249"/>
        <v>0</v>
      </c>
      <c r="L4455" s="37">
        <f t="shared" si="1250"/>
        <v>82.94</v>
      </c>
      <c r="M4455" s="37">
        <v>0</v>
      </c>
      <c r="N4455" s="37">
        <f t="shared" si="1251"/>
        <v>106</v>
      </c>
      <c r="O4455" s="37">
        <v>0</v>
      </c>
      <c r="P4455" s="37">
        <v>0</v>
      </c>
      <c r="Q4455" s="21">
        <f t="shared" si="1252"/>
        <v>39.790999999999997</v>
      </c>
      <c r="R4455" s="21">
        <f t="shared" si="1261"/>
        <v>185.70833333332601</v>
      </c>
      <c r="S4455" s="21">
        <f t="shared" si="1262"/>
        <v>22.78764228556151</v>
      </c>
      <c r="T4455" s="21">
        <f t="shared" si="1253"/>
        <v>86.147999999999996</v>
      </c>
      <c r="U4455" s="37">
        <f>VLOOKUP(Time_Zone, 'LSTM LookUp'!$B$5:$D$8, 3, FALSE)</f>
        <v>-75</v>
      </c>
      <c r="V4455" s="21">
        <f t="shared" si="1263"/>
        <v>-4.1423417765604764</v>
      </c>
      <c r="W4455" s="21">
        <f t="shared" si="1254"/>
        <v>250.11241455585989</v>
      </c>
      <c r="X4455" s="21">
        <f t="shared" si="1255"/>
        <v>1.1928013620787372</v>
      </c>
      <c r="Y4455" s="21">
        <f t="shared" si="1256"/>
        <v>107.19280136207874</v>
      </c>
      <c r="Z4455" s="21">
        <f t="shared" si="1264"/>
        <v>33.978245842383188</v>
      </c>
      <c r="AA4455" s="21">
        <f t="shared" si="1257"/>
        <v>0</v>
      </c>
      <c r="AB4455" s="21">
        <f t="shared" si="1258"/>
        <v>33.978245842383188</v>
      </c>
      <c r="AC4455" s="21">
        <f t="shared" si="1259"/>
        <v>82.94</v>
      </c>
      <c r="AD4455" s="21">
        <f t="shared" si="1265"/>
        <v>33.978245842383188</v>
      </c>
      <c r="AE4455" s="21" t="str">
        <f t="shared" si="1260"/>
        <v>7/4/18:00</v>
      </c>
    </row>
    <row r="4456" spans="2:31">
      <c r="B4456" s="37">
        <v>7</v>
      </c>
      <c r="C4456" s="38">
        <v>4</v>
      </c>
      <c r="D4456" s="39">
        <v>19</v>
      </c>
      <c r="E4456" s="17">
        <v>26.7</v>
      </c>
      <c r="F4456" s="17">
        <v>94</v>
      </c>
      <c r="G4456" s="17">
        <v>0</v>
      </c>
      <c r="H4456" s="37">
        <f t="shared" si="1248"/>
        <v>80.06</v>
      </c>
      <c r="I4456" s="37">
        <f>IF(H4456&lt;'Roof Calculator'!$G$8, 1, 0)</f>
        <v>0</v>
      </c>
      <c r="J4456" s="37">
        <f>IF(H4456&gt;='Roof Calculator'!$G$8, 1, 0)</f>
        <v>1</v>
      </c>
      <c r="K4456" s="37">
        <f t="shared" si="1249"/>
        <v>0</v>
      </c>
      <c r="L4456" s="37">
        <f t="shared" si="1250"/>
        <v>80.06</v>
      </c>
      <c r="M4456" s="37">
        <v>0</v>
      </c>
      <c r="N4456" s="37">
        <f t="shared" si="1251"/>
        <v>94</v>
      </c>
      <c r="O4456" s="37">
        <v>0</v>
      </c>
      <c r="P4456" s="37">
        <v>0</v>
      </c>
      <c r="Q4456" s="21">
        <f t="shared" si="1252"/>
        <v>39.790999999999997</v>
      </c>
      <c r="R4456" s="21">
        <f t="shared" si="1261"/>
        <v>185.74999999999267</v>
      </c>
      <c r="S4456" s="21">
        <f t="shared" si="1262"/>
        <v>22.783563234967581</v>
      </c>
      <c r="T4456" s="21">
        <f t="shared" si="1253"/>
        <v>86.147999999999996</v>
      </c>
      <c r="U4456" s="37">
        <f>VLOOKUP(Time_Zone, 'LSTM LookUp'!$B$5:$D$8, 3, FALSE)</f>
        <v>-75</v>
      </c>
      <c r="V4456" s="21">
        <f t="shared" si="1263"/>
        <v>-4.1494994119899733</v>
      </c>
      <c r="W4456" s="21">
        <f t="shared" si="1254"/>
        <v>265.11062514700251</v>
      </c>
      <c r="X4456" s="21">
        <f t="shared" si="1255"/>
        <v>0</v>
      </c>
      <c r="Y4456" s="21">
        <f t="shared" si="1256"/>
        <v>94</v>
      </c>
      <c r="Z4456" s="21">
        <f t="shared" si="1264"/>
        <v>29.796358231140843</v>
      </c>
      <c r="AA4456" s="21">
        <f t="shared" si="1257"/>
        <v>0</v>
      </c>
      <c r="AB4456" s="21">
        <f t="shared" si="1258"/>
        <v>29.796358231140843</v>
      </c>
      <c r="AC4456" s="21">
        <f t="shared" si="1259"/>
        <v>80.06</v>
      </c>
      <c r="AD4456" s="21">
        <f t="shared" si="1265"/>
        <v>29.796358231140843</v>
      </c>
      <c r="AE4456" s="21" t="str">
        <f t="shared" si="1260"/>
        <v>7/4/19:00</v>
      </c>
    </row>
    <row r="4457" spans="2:31">
      <c r="B4457" s="37">
        <v>7</v>
      </c>
      <c r="C4457" s="38">
        <v>4</v>
      </c>
      <c r="D4457" s="39">
        <v>20</v>
      </c>
      <c r="E4457" s="17">
        <v>25.6</v>
      </c>
      <c r="F4457" s="17">
        <v>29</v>
      </c>
      <c r="G4457" s="17">
        <v>39</v>
      </c>
      <c r="H4457" s="37">
        <f t="shared" si="1248"/>
        <v>78.08</v>
      </c>
      <c r="I4457" s="37">
        <f>IF(H4457&lt;'Roof Calculator'!$G$8, 1, 0)</f>
        <v>0</v>
      </c>
      <c r="J4457" s="37">
        <f>IF(H4457&gt;='Roof Calculator'!$G$8, 1, 0)</f>
        <v>1</v>
      </c>
      <c r="K4457" s="37">
        <f t="shared" si="1249"/>
        <v>0</v>
      </c>
      <c r="L4457" s="37">
        <f t="shared" si="1250"/>
        <v>78.08</v>
      </c>
      <c r="M4457" s="37">
        <v>0</v>
      </c>
      <c r="N4457" s="37">
        <f t="shared" si="1251"/>
        <v>29</v>
      </c>
      <c r="O4457" s="37">
        <v>0</v>
      </c>
      <c r="P4457" s="37">
        <v>0</v>
      </c>
      <c r="Q4457" s="21">
        <f t="shared" si="1252"/>
        <v>39.790999999999997</v>
      </c>
      <c r="R4457" s="21">
        <f t="shared" si="1261"/>
        <v>185.79166666665932</v>
      </c>
      <c r="S4457" s="21">
        <f t="shared" si="1262"/>
        <v>22.779471925935439</v>
      </c>
      <c r="T4457" s="21">
        <f t="shared" si="1253"/>
        <v>86.147999999999996</v>
      </c>
      <c r="U4457" s="37">
        <f>VLOOKUP(Time_Zone, 'LSTM LookUp'!$B$5:$D$8, 3, FALSE)</f>
        <v>-75</v>
      </c>
      <c r="V4457" s="21">
        <f t="shared" si="1263"/>
        <v>-4.1566480847218497</v>
      </c>
      <c r="W4457" s="21">
        <f t="shared" si="1254"/>
        <v>280.10883797881957</v>
      </c>
      <c r="X4457" s="21">
        <f t="shared" si="1255"/>
        <v>14.513488908178809</v>
      </c>
      <c r="Y4457" s="21">
        <f t="shared" si="1256"/>
        <v>43.513488908178807</v>
      </c>
      <c r="Z4457" s="21">
        <f t="shared" si="1264"/>
        <v>13.793015993562438</v>
      </c>
      <c r="AA4457" s="21">
        <f t="shared" si="1257"/>
        <v>0</v>
      </c>
      <c r="AB4457" s="21">
        <f t="shared" si="1258"/>
        <v>13.793015993562438</v>
      </c>
      <c r="AC4457" s="21">
        <f t="shared" si="1259"/>
        <v>78.08</v>
      </c>
      <c r="AD4457" s="21">
        <f t="shared" si="1265"/>
        <v>13.793015993562438</v>
      </c>
      <c r="AE4457" s="21" t="str">
        <f t="shared" si="1260"/>
        <v>7/4/20:00</v>
      </c>
    </row>
    <row r="4458" spans="2:31">
      <c r="B4458" s="37">
        <v>7</v>
      </c>
      <c r="C4458" s="38">
        <v>4</v>
      </c>
      <c r="D4458" s="39">
        <v>21</v>
      </c>
      <c r="E4458" s="17">
        <v>23.9</v>
      </c>
      <c r="F4458" s="17">
        <v>0</v>
      </c>
      <c r="G4458" s="17">
        <v>2</v>
      </c>
      <c r="H4458" s="37">
        <f t="shared" si="1248"/>
        <v>75.02</v>
      </c>
      <c r="I4458" s="37">
        <f>IF(H4458&lt;'Roof Calculator'!$G$8, 1, 0)</f>
        <v>0</v>
      </c>
      <c r="J4458" s="37">
        <f>IF(H4458&gt;='Roof Calculator'!$G$8, 1, 0)</f>
        <v>1</v>
      </c>
      <c r="K4458" s="37">
        <f t="shared" si="1249"/>
        <v>0</v>
      </c>
      <c r="L4458" s="37">
        <f t="shared" si="1250"/>
        <v>75.02</v>
      </c>
      <c r="M4458" s="37">
        <v>0</v>
      </c>
      <c r="N4458" s="37">
        <f t="shared" si="1251"/>
        <v>0</v>
      </c>
      <c r="O4458" s="37">
        <v>0</v>
      </c>
      <c r="P4458" s="37">
        <v>0</v>
      </c>
      <c r="Q4458" s="21">
        <f t="shared" si="1252"/>
        <v>39.790999999999997</v>
      </c>
      <c r="R4458" s="21">
        <f t="shared" si="1261"/>
        <v>185.83333333332598</v>
      </c>
      <c r="S4458" s="21">
        <f t="shared" si="1262"/>
        <v>22.775368361651765</v>
      </c>
      <c r="T4458" s="21">
        <f t="shared" si="1253"/>
        <v>86.147999999999996</v>
      </c>
      <c r="U4458" s="37">
        <f>VLOOKUP(Time_Zone, 'LSTM LookUp'!$B$5:$D$8, 3, FALSE)</f>
        <v>-75</v>
      </c>
      <c r="V4458" s="21">
        <f t="shared" si="1263"/>
        <v>-4.1637877715513216</v>
      </c>
      <c r="W4458" s="21">
        <f t="shared" si="1254"/>
        <v>295.10705305711213</v>
      </c>
      <c r="X4458" s="21">
        <f t="shared" si="1255"/>
        <v>1.0967296528223707</v>
      </c>
      <c r="Y4458" s="21">
        <f t="shared" si="1256"/>
        <v>1.0967296528223707</v>
      </c>
      <c r="Z4458" s="21">
        <f t="shared" si="1264"/>
        <v>0.34764414487457534</v>
      </c>
      <c r="AA4458" s="21">
        <f t="shared" si="1257"/>
        <v>0</v>
      </c>
      <c r="AB4458" s="21">
        <f t="shared" si="1258"/>
        <v>0.34764414487457534</v>
      </c>
      <c r="AC4458" s="21">
        <f t="shared" si="1259"/>
        <v>75.02</v>
      </c>
      <c r="AD4458" s="21">
        <f t="shared" si="1265"/>
        <v>0.34764414487457534</v>
      </c>
      <c r="AE4458" s="21" t="str">
        <f t="shared" si="1260"/>
        <v>7/4/21:00</v>
      </c>
    </row>
    <row r="4459" spans="2:31">
      <c r="B4459" s="37">
        <v>7</v>
      </c>
      <c r="C4459" s="38">
        <v>4</v>
      </c>
      <c r="D4459" s="39">
        <v>22</v>
      </c>
      <c r="E4459" s="17">
        <v>23.3</v>
      </c>
      <c r="F4459" s="17">
        <v>0</v>
      </c>
      <c r="G4459" s="17">
        <v>0</v>
      </c>
      <c r="H4459" s="37">
        <f t="shared" si="1248"/>
        <v>73.94</v>
      </c>
      <c r="I4459" s="37">
        <f>IF(H4459&lt;'Roof Calculator'!$G$8, 1, 0)</f>
        <v>0</v>
      </c>
      <c r="J4459" s="37">
        <f>IF(H4459&gt;='Roof Calculator'!$G$8, 1, 0)</f>
        <v>1</v>
      </c>
      <c r="K4459" s="37">
        <f t="shared" si="1249"/>
        <v>0</v>
      </c>
      <c r="L4459" s="37">
        <f t="shared" si="1250"/>
        <v>73.94</v>
      </c>
      <c r="M4459" s="37">
        <v>0</v>
      </c>
      <c r="N4459" s="37">
        <f t="shared" si="1251"/>
        <v>0</v>
      </c>
      <c r="O4459" s="37">
        <v>0</v>
      </c>
      <c r="P4459" s="37">
        <v>0</v>
      </c>
      <c r="Q4459" s="21">
        <f t="shared" si="1252"/>
        <v>39.790999999999997</v>
      </c>
      <c r="R4459" s="21">
        <f t="shared" si="1261"/>
        <v>185.87499999999264</v>
      </c>
      <c r="S4459" s="21">
        <f t="shared" si="1262"/>
        <v>22.771252545312155</v>
      </c>
      <c r="T4459" s="21">
        <f t="shared" si="1253"/>
        <v>86.147999999999996</v>
      </c>
      <c r="U4459" s="37">
        <f>VLOOKUP(Time_Zone, 'LSTM LookUp'!$B$5:$D$8, 3, FALSE)</f>
        <v>-75</v>
      </c>
      <c r="V4459" s="21">
        <f t="shared" si="1263"/>
        <v>-4.170918449292321</v>
      </c>
      <c r="W4459" s="21">
        <f t="shared" si="1254"/>
        <v>310.10527038767685</v>
      </c>
      <c r="X4459" s="21">
        <f t="shared" si="1255"/>
        <v>0</v>
      </c>
      <c r="Y4459" s="21">
        <f t="shared" si="1256"/>
        <v>0</v>
      </c>
      <c r="Z4459" s="21">
        <f t="shared" si="1264"/>
        <v>0</v>
      </c>
      <c r="AA4459" s="21">
        <f t="shared" si="1257"/>
        <v>0</v>
      </c>
      <c r="AB4459" s="21">
        <f t="shared" si="1258"/>
        <v>0</v>
      </c>
      <c r="AC4459" s="21">
        <f t="shared" si="1259"/>
        <v>73.94</v>
      </c>
      <c r="AD4459" s="21">
        <f t="shared" si="1265"/>
        <v>0</v>
      </c>
      <c r="AE4459" s="21" t="str">
        <f t="shared" si="1260"/>
        <v>7/4/22:00</v>
      </c>
    </row>
    <row r="4460" spans="2:31">
      <c r="B4460" s="37">
        <v>7</v>
      </c>
      <c r="C4460" s="38">
        <v>4</v>
      </c>
      <c r="D4460" s="39">
        <v>23</v>
      </c>
      <c r="E4460" s="17">
        <v>23.9</v>
      </c>
      <c r="F4460" s="17">
        <v>0</v>
      </c>
      <c r="G4460" s="17">
        <v>0</v>
      </c>
      <c r="H4460" s="37">
        <f t="shared" si="1248"/>
        <v>75.02</v>
      </c>
      <c r="I4460" s="37">
        <f>IF(H4460&lt;'Roof Calculator'!$G$8, 1, 0)</f>
        <v>0</v>
      </c>
      <c r="J4460" s="37">
        <f>IF(H4460&gt;='Roof Calculator'!$G$8, 1, 0)</f>
        <v>1</v>
      </c>
      <c r="K4460" s="37">
        <f t="shared" si="1249"/>
        <v>0</v>
      </c>
      <c r="L4460" s="37">
        <f t="shared" si="1250"/>
        <v>75.02</v>
      </c>
      <c r="M4460" s="37">
        <v>0</v>
      </c>
      <c r="N4460" s="37">
        <f t="shared" si="1251"/>
        <v>0</v>
      </c>
      <c r="O4460" s="37">
        <v>0</v>
      </c>
      <c r="P4460" s="37">
        <v>0</v>
      </c>
      <c r="Q4460" s="21">
        <f t="shared" si="1252"/>
        <v>39.790999999999997</v>
      </c>
      <c r="R4460" s="21">
        <f t="shared" si="1261"/>
        <v>185.9166666666593</v>
      </c>
      <c r="S4460" s="21">
        <f t="shared" si="1262"/>
        <v>22.767124480121112</v>
      </c>
      <c r="T4460" s="21">
        <f t="shared" si="1253"/>
        <v>86.147999999999996</v>
      </c>
      <c r="U4460" s="37">
        <f>VLOOKUP(Time_Zone, 'LSTM LookUp'!$B$5:$D$8, 3, FALSE)</f>
        <v>-75</v>
      </c>
      <c r="V4460" s="21">
        <f t="shared" si="1263"/>
        <v>-4.1780400947775496</v>
      </c>
      <c r="W4460" s="21">
        <f t="shared" si="1254"/>
        <v>325.10348997630558</v>
      </c>
      <c r="X4460" s="21">
        <f t="shared" si="1255"/>
        <v>0</v>
      </c>
      <c r="Y4460" s="21">
        <f t="shared" si="1256"/>
        <v>0</v>
      </c>
      <c r="Z4460" s="21">
        <f t="shared" si="1264"/>
        <v>0</v>
      </c>
      <c r="AA4460" s="21">
        <f t="shared" si="1257"/>
        <v>0</v>
      </c>
      <c r="AB4460" s="21">
        <f t="shared" si="1258"/>
        <v>0</v>
      </c>
      <c r="AC4460" s="21">
        <f t="shared" si="1259"/>
        <v>75.02</v>
      </c>
      <c r="AD4460" s="21">
        <f t="shared" si="1265"/>
        <v>0</v>
      </c>
      <c r="AE4460" s="21" t="str">
        <f t="shared" si="1260"/>
        <v>7/4/23:00</v>
      </c>
    </row>
    <row r="4461" spans="2:31">
      <c r="B4461" s="37">
        <v>7</v>
      </c>
      <c r="C4461" s="38">
        <v>4</v>
      </c>
      <c r="D4461" s="39">
        <v>24</v>
      </c>
      <c r="E4461" s="17">
        <v>23.3</v>
      </c>
      <c r="F4461" s="17">
        <v>0</v>
      </c>
      <c r="G4461" s="17">
        <v>0</v>
      </c>
      <c r="H4461" s="37">
        <f t="shared" si="1248"/>
        <v>73.94</v>
      </c>
      <c r="I4461" s="37">
        <f>IF(H4461&lt;'Roof Calculator'!$G$8, 1, 0)</f>
        <v>0</v>
      </c>
      <c r="J4461" s="37">
        <f>IF(H4461&gt;='Roof Calculator'!$G$8, 1, 0)</f>
        <v>1</v>
      </c>
      <c r="K4461" s="37">
        <f t="shared" si="1249"/>
        <v>0</v>
      </c>
      <c r="L4461" s="37">
        <f t="shared" si="1250"/>
        <v>73.94</v>
      </c>
      <c r="M4461" s="37">
        <v>0</v>
      </c>
      <c r="N4461" s="37">
        <f t="shared" si="1251"/>
        <v>0</v>
      </c>
      <c r="O4461" s="37">
        <v>0</v>
      </c>
      <c r="P4461" s="37">
        <v>0</v>
      </c>
      <c r="Q4461" s="21">
        <f t="shared" si="1252"/>
        <v>39.790999999999997</v>
      </c>
      <c r="R4461" s="21">
        <f t="shared" si="1261"/>
        <v>185.95833333332595</v>
      </c>
      <c r="S4461" s="21">
        <f t="shared" si="1262"/>
        <v>22.762984169292025</v>
      </c>
      <c r="T4461" s="21">
        <f t="shared" si="1253"/>
        <v>86.147999999999996</v>
      </c>
      <c r="U4461" s="37">
        <f>VLOOKUP(Time_Zone, 'LSTM LookUp'!$B$5:$D$8, 3, FALSE)</f>
        <v>-75</v>
      </c>
      <c r="V4461" s="21">
        <f t="shared" si="1263"/>
        <v>-4.1851526848585241</v>
      </c>
      <c r="W4461" s="21">
        <f t="shared" si="1254"/>
        <v>340.10171182878537</v>
      </c>
      <c r="X4461" s="21">
        <f t="shared" si="1255"/>
        <v>0</v>
      </c>
      <c r="Y4461" s="21">
        <f t="shared" si="1256"/>
        <v>0</v>
      </c>
      <c r="Z4461" s="21">
        <f t="shared" si="1264"/>
        <v>0</v>
      </c>
      <c r="AA4461" s="21">
        <f t="shared" si="1257"/>
        <v>0</v>
      </c>
      <c r="AB4461" s="21">
        <f t="shared" si="1258"/>
        <v>0</v>
      </c>
      <c r="AC4461" s="21">
        <f t="shared" si="1259"/>
        <v>73.94</v>
      </c>
      <c r="AD4461" s="21">
        <f t="shared" si="1265"/>
        <v>0</v>
      </c>
      <c r="AE4461" s="21" t="str">
        <f t="shared" si="1260"/>
        <v>7/4/24:00</v>
      </c>
    </row>
    <row r="4462" spans="2:31">
      <c r="B4462" s="37">
        <v>7</v>
      </c>
      <c r="C4462" s="38">
        <v>5</v>
      </c>
      <c r="D4462" s="39">
        <v>1</v>
      </c>
      <c r="E4462" s="17">
        <v>21.7</v>
      </c>
      <c r="F4462" s="17">
        <v>0</v>
      </c>
      <c r="G4462" s="17">
        <v>0</v>
      </c>
      <c r="H4462" s="37">
        <f t="shared" si="1248"/>
        <v>71.06</v>
      </c>
      <c r="I4462" s="37">
        <f>IF(H4462&lt;'Roof Calculator'!$G$8, 1, 0)</f>
        <v>0</v>
      </c>
      <c r="J4462" s="37">
        <f>IF(H4462&gt;='Roof Calculator'!$G$8, 1, 0)</f>
        <v>1</v>
      </c>
      <c r="K4462" s="37">
        <f t="shared" si="1249"/>
        <v>0</v>
      </c>
      <c r="L4462" s="37">
        <f t="shared" si="1250"/>
        <v>71.06</v>
      </c>
      <c r="M4462" s="37">
        <v>0</v>
      </c>
      <c r="N4462" s="37">
        <f t="shared" si="1251"/>
        <v>0</v>
      </c>
      <c r="O4462" s="37">
        <v>0</v>
      </c>
      <c r="P4462" s="37">
        <v>0</v>
      </c>
      <c r="Q4462" s="21">
        <f t="shared" si="1252"/>
        <v>39.790999999999997</v>
      </c>
      <c r="R4462" s="21">
        <f t="shared" si="1261"/>
        <v>185.99999999999261</v>
      </c>
      <c r="S4462" s="21">
        <f t="shared" si="1262"/>
        <v>22.758831616047171</v>
      </c>
      <c r="T4462" s="21">
        <f t="shared" si="1253"/>
        <v>86.147999999999996</v>
      </c>
      <c r="U4462" s="37">
        <f>VLOOKUP(Time_Zone, 'LSTM LookUp'!$B$5:$D$8, 3, FALSE)</f>
        <v>-75</v>
      </c>
      <c r="V4462" s="21">
        <f t="shared" si="1263"/>
        <v>-4.1922561964056353</v>
      </c>
      <c r="W4462" s="21">
        <f t="shared" si="1254"/>
        <v>-4.9000640491014291</v>
      </c>
      <c r="X4462" s="21">
        <f t="shared" si="1255"/>
        <v>0</v>
      </c>
      <c r="Y4462" s="21">
        <f t="shared" si="1256"/>
        <v>0</v>
      </c>
      <c r="Z4462" s="21">
        <f t="shared" si="1264"/>
        <v>0</v>
      </c>
      <c r="AA4462" s="21">
        <f t="shared" si="1257"/>
        <v>0</v>
      </c>
      <c r="AB4462" s="21">
        <f t="shared" si="1258"/>
        <v>0</v>
      </c>
      <c r="AC4462" s="21">
        <f t="shared" si="1259"/>
        <v>71.06</v>
      </c>
      <c r="AD4462" s="21">
        <f t="shared" si="1265"/>
        <v>0</v>
      </c>
      <c r="AE4462" s="21" t="str">
        <f t="shared" si="1260"/>
        <v>7/5/1:00</v>
      </c>
    </row>
    <row r="4463" spans="2:31">
      <c r="B4463" s="37">
        <v>7</v>
      </c>
      <c r="C4463" s="38">
        <v>5</v>
      </c>
      <c r="D4463" s="39">
        <v>2</v>
      </c>
      <c r="E4463" s="17">
        <v>20.6</v>
      </c>
      <c r="F4463" s="17">
        <v>0</v>
      </c>
      <c r="G4463" s="17">
        <v>0</v>
      </c>
      <c r="H4463" s="37">
        <f t="shared" si="1248"/>
        <v>69.08</v>
      </c>
      <c r="I4463" s="37">
        <f>IF(H4463&lt;'Roof Calculator'!$G$8, 1, 0)</f>
        <v>0</v>
      </c>
      <c r="J4463" s="37">
        <f>IF(H4463&gt;='Roof Calculator'!$G$8, 1, 0)</f>
        <v>1</v>
      </c>
      <c r="K4463" s="37">
        <f t="shared" si="1249"/>
        <v>0</v>
      </c>
      <c r="L4463" s="37">
        <f t="shared" si="1250"/>
        <v>69.08</v>
      </c>
      <c r="M4463" s="37">
        <v>0</v>
      </c>
      <c r="N4463" s="37">
        <f t="shared" si="1251"/>
        <v>0</v>
      </c>
      <c r="O4463" s="37">
        <v>0</v>
      </c>
      <c r="P4463" s="37">
        <v>0</v>
      </c>
      <c r="Q4463" s="21">
        <f t="shared" si="1252"/>
        <v>39.790999999999997</v>
      </c>
      <c r="R4463" s="21">
        <f t="shared" si="1261"/>
        <v>186.04166666665927</v>
      </c>
      <c r="S4463" s="21">
        <f t="shared" si="1262"/>
        <v>22.754666823617711</v>
      </c>
      <c r="T4463" s="21">
        <f t="shared" si="1253"/>
        <v>86.147999999999996</v>
      </c>
      <c r="U4463" s="37">
        <f>VLOOKUP(Time_Zone, 'LSTM LookUp'!$B$5:$D$8, 3, FALSE)</f>
        <v>-75</v>
      </c>
      <c r="V4463" s="21">
        <f t="shared" si="1263"/>
        <v>-4.1993506063081849</v>
      </c>
      <c r="W4463" s="21">
        <f t="shared" si="1254"/>
        <v>10.098162348422965</v>
      </c>
      <c r="X4463" s="21">
        <f t="shared" si="1255"/>
        <v>0</v>
      </c>
      <c r="Y4463" s="21">
        <f t="shared" si="1256"/>
        <v>0</v>
      </c>
      <c r="Z4463" s="21">
        <f t="shared" si="1264"/>
        <v>0</v>
      </c>
      <c r="AA4463" s="21">
        <f t="shared" si="1257"/>
        <v>0</v>
      </c>
      <c r="AB4463" s="21">
        <f t="shared" si="1258"/>
        <v>0</v>
      </c>
      <c r="AC4463" s="21">
        <f t="shared" si="1259"/>
        <v>69.08</v>
      </c>
      <c r="AD4463" s="21">
        <f t="shared" si="1265"/>
        <v>0</v>
      </c>
      <c r="AE4463" s="21" t="str">
        <f t="shared" si="1260"/>
        <v>7/5/2:00</v>
      </c>
    </row>
    <row r="4464" spans="2:31">
      <c r="B4464" s="37">
        <v>7</v>
      </c>
      <c r="C4464" s="38">
        <v>5</v>
      </c>
      <c r="D4464" s="39">
        <v>3</v>
      </c>
      <c r="E4464" s="17">
        <v>20</v>
      </c>
      <c r="F4464" s="17">
        <v>0</v>
      </c>
      <c r="G4464" s="17">
        <v>0</v>
      </c>
      <c r="H4464" s="37">
        <f t="shared" si="1248"/>
        <v>68</v>
      </c>
      <c r="I4464" s="37">
        <f>IF(H4464&lt;'Roof Calculator'!$G$8, 1, 0)</f>
        <v>0</v>
      </c>
      <c r="J4464" s="37">
        <f>IF(H4464&gt;='Roof Calculator'!$G$8, 1, 0)</f>
        <v>1</v>
      </c>
      <c r="K4464" s="37">
        <f t="shared" si="1249"/>
        <v>0</v>
      </c>
      <c r="L4464" s="37">
        <f t="shared" si="1250"/>
        <v>68</v>
      </c>
      <c r="M4464" s="37">
        <v>0</v>
      </c>
      <c r="N4464" s="37">
        <f t="shared" si="1251"/>
        <v>0</v>
      </c>
      <c r="O4464" s="37">
        <v>0</v>
      </c>
      <c r="P4464" s="37">
        <v>0</v>
      </c>
      <c r="Q4464" s="21">
        <f t="shared" si="1252"/>
        <v>39.790999999999997</v>
      </c>
      <c r="R4464" s="21">
        <f t="shared" si="1261"/>
        <v>186.08333333332592</v>
      </c>
      <c r="S4464" s="21">
        <f t="shared" si="1262"/>
        <v>22.750489795243666</v>
      </c>
      <c r="T4464" s="21">
        <f t="shared" si="1253"/>
        <v>86.147999999999996</v>
      </c>
      <c r="U4464" s="37">
        <f>VLOOKUP(Time_Zone, 'LSTM LookUp'!$B$5:$D$8, 3, FALSE)</f>
        <v>-75</v>
      </c>
      <c r="V4464" s="21">
        <f t="shared" si="1263"/>
        <v>-4.2064358914744631</v>
      </c>
      <c r="W4464" s="21">
        <f t="shared" si="1254"/>
        <v>25.096391027131375</v>
      </c>
      <c r="X4464" s="21">
        <f t="shared" si="1255"/>
        <v>0</v>
      </c>
      <c r="Y4464" s="21">
        <f t="shared" si="1256"/>
        <v>0</v>
      </c>
      <c r="Z4464" s="21">
        <f t="shared" si="1264"/>
        <v>0</v>
      </c>
      <c r="AA4464" s="21">
        <f t="shared" si="1257"/>
        <v>0</v>
      </c>
      <c r="AB4464" s="21">
        <f t="shared" si="1258"/>
        <v>0</v>
      </c>
      <c r="AC4464" s="21">
        <f t="shared" si="1259"/>
        <v>68</v>
      </c>
      <c r="AD4464" s="21">
        <f t="shared" si="1265"/>
        <v>0</v>
      </c>
      <c r="AE4464" s="21" t="str">
        <f t="shared" si="1260"/>
        <v>7/5/3:00</v>
      </c>
    </row>
    <row r="4465" spans="2:31">
      <c r="B4465" s="37">
        <v>7</v>
      </c>
      <c r="C4465" s="38">
        <v>5</v>
      </c>
      <c r="D4465" s="39">
        <v>4</v>
      </c>
      <c r="E4465" s="17">
        <v>20.6</v>
      </c>
      <c r="F4465" s="17">
        <v>0</v>
      </c>
      <c r="G4465" s="17">
        <v>0</v>
      </c>
      <c r="H4465" s="37">
        <f t="shared" si="1248"/>
        <v>69.08</v>
      </c>
      <c r="I4465" s="37">
        <f>IF(H4465&lt;'Roof Calculator'!$G$8, 1, 0)</f>
        <v>0</v>
      </c>
      <c r="J4465" s="37">
        <f>IF(H4465&gt;='Roof Calculator'!$G$8, 1, 0)</f>
        <v>1</v>
      </c>
      <c r="K4465" s="37">
        <f t="shared" si="1249"/>
        <v>0</v>
      </c>
      <c r="L4465" s="37">
        <f t="shared" si="1250"/>
        <v>69.08</v>
      </c>
      <c r="M4465" s="37">
        <v>0</v>
      </c>
      <c r="N4465" s="37">
        <f t="shared" si="1251"/>
        <v>0</v>
      </c>
      <c r="O4465" s="37">
        <v>0</v>
      </c>
      <c r="P4465" s="37">
        <v>0</v>
      </c>
      <c r="Q4465" s="21">
        <f t="shared" si="1252"/>
        <v>39.790999999999997</v>
      </c>
      <c r="R4465" s="21">
        <f t="shared" si="1261"/>
        <v>186.12499999999258</v>
      </c>
      <c r="S4465" s="21">
        <f t="shared" si="1262"/>
        <v>22.746300534173933</v>
      </c>
      <c r="T4465" s="21">
        <f t="shared" si="1253"/>
        <v>86.147999999999996</v>
      </c>
      <c r="U4465" s="37">
        <f>VLOOKUP(Time_Zone, 'LSTM LookUp'!$B$5:$D$8, 3, FALSE)</f>
        <v>-75</v>
      </c>
      <c r="V4465" s="21">
        <f t="shared" si="1263"/>
        <v>-4.2135120288317776</v>
      </c>
      <c r="W4465" s="21">
        <f t="shared" si="1254"/>
        <v>40.094621992792042</v>
      </c>
      <c r="X4465" s="21">
        <f t="shared" si="1255"/>
        <v>0</v>
      </c>
      <c r="Y4465" s="21">
        <f t="shared" si="1256"/>
        <v>0</v>
      </c>
      <c r="Z4465" s="21">
        <f t="shared" si="1264"/>
        <v>0</v>
      </c>
      <c r="AA4465" s="21">
        <f t="shared" si="1257"/>
        <v>0</v>
      </c>
      <c r="AB4465" s="21">
        <f t="shared" si="1258"/>
        <v>0</v>
      </c>
      <c r="AC4465" s="21">
        <f t="shared" si="1259"/>
        <v>69.08</v>
      </c>
      <c r="AD4465" s="21">
        <f t="shared" si="1265"/>
        <v>0</v>
      </c>
      <c r="AE4465" s="21" t="str">
        <f t="shared" si="1260"/>
        <v>7/5/4:00</v>
      </c>
    </row>
    <row r="4466" spans="2:31">
      <c r="B4466" s="37">
        <v>7</v>
      </c>
      <c r="C4466" s="38">
        <v>5</v>
      </c>
      <c r="D4466" s="39">
        <v>5</v>
      </c>
      <c r="E4466" s="17">
        <v>20.6</v>
      </c>
      <c r="F4466" s="17">
        <v>0</v>
      </c>
      <c r="G4466" s="17">
        <v>0</v>
      </c>
      <c r="H4466" s="37">
        <f t="shared" si="1248"/>
        <v>69.08</v>
      </c>
      <c r="I4466" s="37">
        <f>IF(H4466&lt;'Roof Calculator'!$G$8, 1, 0)</f>
        <v>0</v>
      </c>
      <c r="J4466" s="37">
        <f>IF(H4466&gt;='Roof Calculator'!$G$8, 1, 0)</f>
        <v>1</v>
      </c>
      <c r="K4466" s="37">
        <f t="shared" si="1249"/>
        <v>0</v>
      </c>
      <c r="L4466" s="37">
        <f t="shared" si="1250"/>
        <v>69.08</v>
      </c>
      <c r="M4466" s="37">
        <v>0</v>
      </c>
      <c r="N4466" s="37">
        <f t="shared" si="1251"/>
        <v>0</v>
      </c>
      <c r="O4466" s="37">
        <v>0</v>
      </c>
      <c r="P4466" s="37">
        <v>0</v>
      </c>
      <c r="Q4466" s="21">
        <f t="shared" si="1252"/>
        <v>39.790999999999997</v>
      </c>
      <c r="R4466" s="21">
        <f t="shared" si="1261"/>
        <v>186.16666666665924</v>
      </c>
      <c r="S4466" s="21">
        <f t="shared" si="1262"/>
        <v>22.742099043666258</v>
      </c>
      <c r="T4466" s="21">
        <f t="shared" si="1253"/>
        <v>86.147999999999996</v>
      </c>
      <c r="U4466" s="37">
        <f>VLOOKUP(Time_Zone, 'LSTM LookUp'!$B$5:$D$8, 3, FALSE)</f>
        <v>-75</v>
      </c>
      <c r="V4466" s="21">
        <f t="shared" si="1263"/>
        <v>-4.2205789953265143</v>
      </c>
      <c r="W4466" s="21">
        <f t="shared" si="1254"/>
        <v>55.092855251168373</v>
      </c>
      <c r="X4466" s="21">
        <f t="shared" si="1255"/>
        <v>0</v>
      </c>
      <c r="Y4466" s="21">
        <f t="shared" si="1256"/>
        <v>0</v>
      </c>
      <c r="Z4466" s="21">
        <f t="shared" si="1264"/>
        <v>0</v>
      </c>
      <c r="AA4466" s="21">
        <f t="shared" si="1257"/>
        <v>0</v>
      </c>
      <c r="AB4466" s="21">
        <f t="shared" si="1258"/>
        <v>0</v>
      </c>
      <c r="AC4466" s="21">
        <f t="shared" si="1259"/>
        <v>69.08</v>
      </c>
      <c r="AD4466" s="21">
        <f t="shared" si="1265"/>
        <v>0</v>
      </c>
      <c r="AE4466" s="21" t="str">
        <f t="shared" si="1260"/>
        <v>7/5/5:00</v>
      </c>
    </row>
    <row r="4467" spans="2:31">
      <c r="B4467" s="37">
        <v>7</v>
      </c>
      <c r="C4467" s="38">
        <v>5</v>
      </c>
      <c r="D4467" s="39">
        <v>6</v>
      </c>
      <c r="E4467" s="17">
        <v>21.1</v>
      </c>
      <c r="F4467" s="17">
        <v>4</v>
      </c>
      <c r="G4467" s="17">
        <v>0</v>
      </c>
      <c r="H4467" s="37">
        <f t="shared" si="1248"/>
        <v>69.98</v>
      </c>
      <c r="I4467" s="37">
        <f>IF(H4467&lt;'Roof Calculator'!$G$8, 1, 0)</f>
        <v>0</v>
      </c>
      <c r="J4467" s="37">
        <f>IF(H4467&gt;='Roof Calculator'!$G$8, 1, 0)</f>
        <v>1</v>
      </c>
      <c r="K4467" s="37">
        <f t="shared" si="1249"/>
        <v>0</v>
      </c>
      <c r="L4467" s="37">
        <f t="shared" si="1250"/>
        <v>69.98</v>
      </c>
      <c r="M4467" s="37">
        <v>0</v>
      </c>
      <c r="N4467" s="37">
        <f t="shared" si="1251"/>
        <v>4</v>
      </c>
      <c r="O4467" s="37">
        <v>0</v>
      </c>
      <c r="P4467" s="37">
        <v>0</v>
      </c>
      <c r="Q4467" s="21">
        <f t="shared" si="1252"/>
        <v>39.790999999999997</v>
      </c>
      <c r="R4467" s="21">
        <f t="shared" si="1261"/>
        <v>186.2083333333259</v>
      </c>
      <c r="S4467" s="21">
        <f t="shared" si="1262"/>
        <v>22.737885326987229</v>
      </c>
      <c r="T4467" s="21">
        <f t="shared" si="1253"/>
        <v>86.147999999999996</v>
      </c>
      <c r="U4467" s="37">
        <f>VLOOKUP(Time_Zone, 'LSTM LookUp'!$B$5:$D$8, 3, FALSE)</f>
        <v>-75</v>
      </c>
      <c r="V4467" s="21">
        <f t="shared" si="1263"/>
        <v>-4.2276367679241877</v>
      </c>
      <c r="W4467" s="21">
        <f t="shared" si="1254"/>
        <v>70.091090808018919</v>
      </c>
      <c r="X4467" s="21">
        <f t="shared" si="1255"/>
        <v>0</v>
      </c>
      <c r="Y4467" s="21">
        <f t="shared" si="1256"/>
        <v>4</v>
      </c>
      <c r="Z4467" s="21">
        <f t="shared" si="1264"/>
        <v>1.2679301374953549</v>
      </c>
      <c r="AA4467" s="21">
        <f t="shared" si="1257"/>
        <v>0</v>
      </c>
      <c r="AB4467" s="21">
        <f t="shared" si="1258"/>
        <v>1.2679301374953549</v>
      </c>
      <c r="AC4467" s="21">
        <f t="shared" si="1259"/>
        <v>69.98</v>
      </c>
      <c r="AD4467" s="21">
        <f t="shared" si="1265"/>
        <v>1.2679301374953549</v>
      </c>
      <c r="AE4467" s="21" t="str">
        <f t="shared" si="1260"/>
        <v>7/5/6:00</v>
      </c>
    </row>
    <row r="4468" spans="2:31">
      <c r="B4468" s="37">
        <v>7</v>
      </c>
      <c r="C4468" s="38">
        <v>5</v>
      </c>
      <c r="D4468" s="39">
        <v>7</v>
      </c>
      <c r="E4468" s="17">
        <v>21.1</v>
      </c>
      <c r="F4468" s="17">
        <v>33</v>
      </c>
      <c r="G4468" s="17">
        <v>0</v>
      </c>
      <c r="H4468" s="37">
        <f t="shared" si="1248"/>
        <v>69.98</v>
      </c>
      <c r="I4468" s="37">
        <f>IF(H4468&lt;'Roof Calculator'!$G$8, 1, 0)</f>
        <v>0</v>
      </c>
      <c r="J4468" s="37">
        <f>IF(H4468&gt;='Roof Calculator'!$G$8, 1, 0)</f>
        <v>1</v>
      </c>
      <c r="K4468" s="37">
        <f t="shared" si="1249"/>
        <v>0</v>
      </c>
      <c r="L4468" s="37">
        <f t="shared" si="1250"/>
        <v>69.98</v>
      </c>
      <c r="M4468" s="37">
        <v>0</v>
      </c>
      <c r="N4468" s="37">
        <f t="shared" si="1251"/>
        <v>33</v>
      </c>
      <c r="O4468" s="37">
        <v>0</v>
      </c>
      <c r="P4468" s="37">
        <v>0</v>
      </c>
      <c r="Q4468" s="21">
        <f t="shared" si="1252"/>
        <v>39.790999999999997</v>
      </c>
      <c r="R4468" s="21">
        <f t="shared" si="1261"/>
        <v>186.24999999999255</v>
      </c>
      <c r="S4468" s="21">
        <f t="shared" si="1262"/>
        <v>22.733659387412274</v>
      </c>
      <c r="T4468" s="21">
        <f t="shared" si="1253"/>
        <v>86.147999999999996</v>
      </c>
      <c r="U4468" s="37">
        <f>VLOOKUP(Time_Zone, 'LSTM LookUp'!$B$5:$D$8, 3, FALSE)</f>
        <v>-75</v>
      </c>
      <c r="V4468" s="21">
        <f t="shared" si="1263"/>
        <v>-4.234685323609499</v>
      </c>
      <c r="W4468" s="21">
        <f t="shared" si="1254"/>
        <v>85.089328669097625</v>
      </c>
      <c r="X4468" s="21">
        <f t="shared" si="1255"/>
        <v>0</v>
      </c>
      <c r="Y4468" s="21">
        <f t="shared" si="1256"/>
        <v>33</v>
      </c>
      <c r="Z4468" s="21">
        <f t="shared" si="1264"/>
        <v>10.460423634336678</v>
      </c>
      <c r="AA4468" s="21">
        <f t="shared" si="1257"/>
        <v>0</v>
      </c>
      <c r="AB4468" s="21">
        <f t="shared" si="1258"/>
        <v>10.460423634336678</v>
      </c>
      <c r="AC4468" s="21">
        <f t="shared" si="1259"/>
        <v>69.98</v>
      </c>
      <c r="AD4468" s="21">
        <f t="shared" si="1265"/>
        <v>10.460423634336678</v>
      </c>
      <c r="AE4468" s="21" t="str">
        <f t="shared" si="1260"/>
        <v>7/5/7:00</v>
      </c>
    </row>
    <row r="4469" spans="2:31">
      <c r="B4469" s="37">
        <v>7</v>
      </c>
      <c r="C4469" s="38">
        <v>5</v>
      </c>
      <c r="D4469" s="39">
        <v>8</v>
      </c>
      <c r="E4469" s="17">
        <v>21.7</v>
      </c>
      <c r="F4469" s="17">
        <v>71</v>
      </c>
      <c r="G4469" s="17">
        <v>0</v>
      </c>
      <c r="H4469" s="37">
        <f t="shared" si="1248"/>
        <v>71.06</v>
      </c>
      <c r="I4469" s="37">
        <f>IF(H4469&lt;'Roof Calculator'!$G$8, 1, 0)</f>
        <v>0</v>
      </c>
      <c r="J4469" s="37">
        <f>IF(H4469&gt;='Roof Calculator'!$G$8, 1, 0)</f>
        <v>1</v>
      </c>
      <c r="K4469" s="37">
        <f t="shared" si="1249"/>
        <v>0</v>
      </c>
      <c r="L4469" s="37">
        <f t="shared" si="1250"/>
        <v>71.06</v>
      </c>
      <c r="M4469" s="37">
        <v>0</v>
      </c>
      <c r="N4469" s="37">
        <f t="shared" si="1251"/>
        <v>71</v>
      </c>
      <c r="O4469" s="37">
        <v>0</v>
      </c>
      <c r="P4469" s="37">
        <v>0</v>
      </c>
      <c r="Q4469" s="21">
        <f t="shared" si="1252"/>
        <v>39.790999999999997</v>
      </c>
      <c r="R4469" s="21">
        <f t="shared" si="1261"/>
        <v>186.29166666665921</v>
      </c>
      <c r="S4469" s="21">
        <f t="shared" si="1262"/>
        <v>22.72942122822565</v>
      </c>
      <c r="T4469" s="21">
        <f t="shared" si="1253"/>
        <v>86.147999999999996</v>
      </c>
      <c r="U4469" s="37">
        <f>VLOOKUP(Time_Zone, 'LSTM LookUp'!$B$5:$D$8, 3, FALSE)</f>
        <v>-75</v>
      </c>
      <c r="V4469" s="21">
        <f t="shared" si="1263"/>
        <v>-4.2417246393863763</v>
      </c>
      <c r="W4469" s="21">
        <f t="shared" si="1254"/>
        <v>100.08756884015341</v>
      </c>
      <c r="X4469" s="21">
        <f t="shared" si="1255"/>
        <v>0</v>
      </c>
      <c r="Y4469" s="21">
        <f t="shared" si="1256"/>
        <v>71</v>
      </c>
      <c r="Z4469" s="21">
        <f t="shared" si="1264"/>
        <v>22.50575994054255</v>
      </c>
      <c r="AA4469" s="21">
        <f t="shared" si="1257"/>
        <v>0</v>
      </c>
      <c r="AB4469" s="21">
        <f t="shared" si="1258"/>
        <v>22.50575994054255</v>
      </c>
      <c r="AC4469" s="21">
        <f t="shared" si="1259"/>
        <v>71.06</v>
      </c>
      <c r="AD4469" s="21">
        <f t="shared" si="1265"/>
        <v>22.50575994054255</v>
      </c>
      <c r="AE4469" s="21" t="str">
        <f t="shared" si="1260"/>
        <v>7/5/8:00</v>
      </c>
    </row>
    <row r="4470" spans="2:31">
      <c r="B4470" s="37">
        <v>7</v>
      </c>
      <c r="C4470" s="38">
        <v>5</v>
      </c>
      <c r="D4470" s="39">
        <v>9</v>
      </c>
      <c r="E4470" s="17">
        <v>21.7</v>
      </c>
      <c r="F4470" s="17">
        <v>120</v>
      </c>
      <c r="G4470" s="17">
        <v>0</v>
      </c>
      <c r="H4470" s="37">
        <f t="shared" si="1248"/>
        <v>71.06</v>
      </c>
      <c r="I4470" s="37">
        <f>IF(H4470&lt;'Roof Calculator'!$G$8, 1, 0)</f>
        <v>0</v>
      </c>
      <c r="J4470" s="37">
        <f>IF(H4470&gt;='Roof Calculator'!$G$8, 1, 0)</f>
        <v>1</v>
      </c>
      <c r="K4470" s="37">
        <f t="shared" si="1249"/>
        <v>0</v>
      </c>
      <c r="L4470" s="37">
        <f t="shared" si="1250"/>
        <v>71.06</v>
      </c>
      <c r="M4470" s="37">
        <v>0</v>
      </c>
      <c r="N4470" s="37">
        <f t="shared" si="1251"/>
        <v>120</v>
      </c>
      <c r="O4470" s="37">
        <v>0</v>
      </c>
      <c r="P4470" s="37">
        <v>0</v>
      </c>
      <c r="Q4470" s="21">
        <f t="shared" si="1252"/>
        <v>39.790999999999997</v>
      </c>
      <c r="R4470" s="21">
        <f t="shared" si="1261"/>
        <v>186.33333333332587</v>
      </c>
      <c r="S4470" s="21">
        <f t="shared" si="1262"/>
        <v>22.725170852720449</v>
      </c>
      <c r="T4470" s="21">
        <f t="shared" si="1253"/>
        <v>86.147999999999996</v>
      </c>
      <c r="U4470" s="37">
        <f>VLOOKUP(Time_Zone, 'LSTM LookUp'!$B$5:$D$8, 3, FALSE)</f>
        <v>-75</v>
      </c>
      <c r="V4470" s="21">
        <f t="shared" si="1263"/>
        <v>-4.2487546922780339</v>
      </c>
      <c r="W4470" s="21">
        <f t="shared" si="1254"/>
        <v>115.08581132693051</v>
      </c>
      <c r="X4470" s="21">
        <f t="shared" si="1255"/>
        <v>0</v>
      </c>
      <c r="Y4470" s="21">
        <f t="shared" si="1256"/>
        <v>120</v>
      </c>
      <c r="Z4470" s="21">
        <f t="shared" si="1264"/>
        <v>38.037904124860646</v>
      </c>
      <c r="AA4470" s="21">
        <f t="shared" si="1257"/>
        <v>0</v>
      </c>
      <c r="AB4470" s="21">
        <f t="shared" si="1258"/>
        <v>38.037904124860646</v>
      </c>
      <c r="AC4470" s="21">
        <f t="shared" si="1259"/>
        <v>71.06</v>
      </c>
      <c r="AD4470" s="21">
        <f t="shared" si="1265"/>
        <v>38.037904124860646</v>
      </c>
      <c r="AE4470" s="21" t="str">
        <f t="shared" si="1260"/>
        <v>7/5/9:00</v>
      </c>
    </row>
    <row r="4471" spans="2:31">
      <c r="B4471" s="37">
        <v>7</v>
      </c>
      <c r="C4471" s="38">
        <v>5</v>
      </c>
      <c r="D4471" s="39">
        <v>10</v>
      </c>
      <c r="E4471" s="17">
        <v>22.2</v>
      </c>
      <c r="F4471" s="17">
        <v>166</v>
      </c>
      <c r="G4471" s="17">
        <v>0</v>
      </c>
      <c r="H4471" s="37">
        <f t="shared" si="1248"/>
        <v>71.959999999999994</v>
      </c>
      <c r="I4471" s="37">
        <f>IF(H4471&lt;'Roof Calculator'!$G$8, 1, 0)</f>
        <v>0</v>
      </c>
      <c r="J4471" s="37">
        <f>IF(H4471&gt;='Roof Calculator'!$G$8, 1, 0)</f>
        <v>1</v>
      </c>
      <c r="K4471" s="37">
        <f t="shared" si="1249"/>
        <v>0</v>
      </c>
      <c r="L4471" s="37">
        <f t="shared" si="1250"/>
        <v>71.959999999999994</v>
      </c>
      <c r="M4471" s="37">
        <v>0</v>
      </c>
      <c r="N4471" s="37">
        <f t="shared" si="1251"/>
        <v>166</v>
      </c>
      <c r="O4471" s="37">
        <v>0</v>
      </c>
      <c r="P4471" s="37">
        <v>0</v>
      </c>
      <c r="Q4471" s="21">
        <f t="shared" si="1252"/>
        <v>39.790999999999997</v>
      </c>
      <c r="R4471" s="21">
        <f t="shared" si="1261"/>
        <v>186.37499999999253</v>
      </c>
      <c r="S4471" s="21">
        <f t="shared" si="1262"/>
        <v>22.720908264198549</v>
      </c>
      <c r="T4471" s="21">
        <f t="shared" si="1253"/>
        <v>86.147999999999996</v>
      </c>
      <c r="U4471" s="37">
        <f>VLOOKUP(Time_Zone, 'LSTM LookUp'!$B$5:$D$8, 3, FALSE)</f>
        <v>-75</v>
      </c>
      <c r="V4471" s="21">
        <f t="shared" si="1263"/>
        <v>-4.2557754593270261</v>
      </c>
      <c r="W4471" s="21">
        <f t="shared" si="1254"/>
        <v>130.08405613516823</v>
      </c>
      <c r="X4471" s="21">
        <f t="shared" si="1255"/>
        <v>0</v>
      </c>
      <c r="Y4471" s="21">
        <f t="shared" si="1256"/>
        <v>166</v>
      </c>
      <c r="Z4471" s="21">
        <f t="shared" si="1264"/>
        <v>52.619100706057232</v>
      </c>
      <c r="AA4471" s="21">
        <f t="shared" si="1257"/>
        <v>0</v>
      </c>
      <c r="AB4471" s="21">
        <f t="shared" si="1258"/>
        <v>52.619100706057232</v>
      </c>
      <c r="AC4471" s="21">
        <f t="shared" si="1259"/>
        <v>71.959999999999994</v>
      </c>
      <c r="AD4471" s="21">
        <f t="shared" si="1265"/>
        <v>52.619100706057232</v>
      </c>
      <c r="AE4471" s="21" t="str">
        <f t="shared" si="1260"/>
        <v>7/5/10:00</v>
      </c>
    </row>
    <row r="4472" spans="2:31">
      <c r="B4472" s="37">
        <v>7</v>
      </c>
      <c r="C4472" s="38">
        <v>5</v>
      </c>
      <c r="D4472" s="39">
        <v>11</v>
      </c>
      <c r="E4472" s="17">
        <v>25</v>
      </c>
      <c r="F4472" s="17">
        <v>360</v>
      </c>
      <c r="G4472" s="17">
        <v>89</v>
      </c>
      <c r="H4472" s="37">
        <f t="shared" si="1248"/>
        <v>77</v>
      </c>
      <c r="I4472" s="37">
        <f>IF(H4472&lt;'Roof Calculator'!$G$8, 1, 0)</f>
        <v>0</v>
      </c>
      <c r="J4472" s="37">
        <f>IF(H4472&gt;='Roof Calculator'!$G$8, 1, 0)</f>
        <v>1</v>
      </c>
      <c r="K4472" s="37">
        <f t="shared" si="1249"/>
        <v>0</v>
      </c>
      <c r="L4472" s="37">
        <f t="shared" si="1250"/>
        <v>77</v>
      </c>
      <c r="M4472" s="37">
        <v>0</v>
      </c>
      <c r="N4472" s="37">
        <f t="shared" si="1251"/>
        <v>360</v>
      </c>
      <c r="O4472" s="37">
        <v>0</v>
      </c>
      <c r="P4472" s="37">
        <v>0</v>
      </c>
      <c r="Q4472" s="21">
        <f t="shared" si="1252"/>
        <v>39.790999999999997</v>
      </c>
      <c r="R4472" s="21">
        <f t="shared" si="1261"/>
        <v>186.41666666665918</v>
      </c>
      <c r="S4472" s="21">
        <f t="shared" si="1262"/>
        <v>22.716633465970659</v>
      </c>
      <c r="T4472" s="21">
        <f t="shared" si="1253"/>
        <v>86.147999999999996</v>
      </c>
      <c r="U4472" s="37">
        <f>VLOOKUP(Time_Zone, 'LSTM LookUp'!$B$5:$D$8, 3, FALSE)</f>
        <v>-75</v>
      </c>
      <c r="V4472" s="21">
        <f t="shared" si="1263"/>
        <v>-4.2627869175952906</v>
      </c>
      <c r="W4472" s="21">
        <f t="shared" si="1254"/>
        <v>145.08230327060119</v>
      </c>
      <c r="X4472" s="21">
        <f t="shared" si="1255"/>
        <v>-29.72892436195928</v>
      </c>
      <c r="Y4472" s="21">
        <f t="shared" si="1256"/>
        <v>330.27107563804071</v>
      </c>
      <c r="Z4472" s="21">
        <f t="shared" si="1264"/>
        <v>104.69016258611992</v>
      </c>
      <c r="AA4472" s="21">
        <f t="shared" si="1257"/>
        <v>0</v>
      </c>
      <c r="AB4472" s="21">
        <f t="shared" si="1258"/>
        <v>104.69016258611992</v>
      </c>
      <c r="AC4472" s="21">
        <f t="shared" si="1259"/>
        <v>77</v>
      </c>
      <c r="AD4472" s="21">
        <f t="shared" si="1265"/>
        <v>104.69016258611992</v>
      </c>
      <c r="AE4472" s="21" t="str">
        <f t="shared" si="1260"/>
        <v>7/5/11:00</v>
      </c>
    </row>
    <row r="4473" spans="2:31">
      <c r="B4473" s="37">
        <v>7</v>
      </c>
      <c r="C4473" s="38">
        <v>5</v>
      </c>
      <c r="D4473" s="39">
        <v>12</v>
      </c>
      <c r="E4473" s="17">
        <v>26.1</v>
      </c>
      <c r="F4473" s="17">
        <v>536</v>
      </c>
      <c r="G4473" s="17">
        <v>301</v>
      </c>
      <c r="H4473" s="37">
        <f t="shared" si="1248"/>
        <v>78.98</v>
      </c>
      <c r="I4473" s="37">
        <f>IF(H4473&lt;'Roof Calculator'!$G$8, 1, 0)</f>
        <v>0</v>
      </c>
      <c r="J4473" s="37">
        <f>IF(H4473&gt;='Roof Calculator'!$G$8, 1, 0)</f>
        <v>1</v>
      </c>
      <c r="K4473" s="37">
        <f t="shared" si="1249"/>
        <v>0</v>
      </c>
      <c r="L4473" s="37">
        <f t="shared" si="1250"/>
        <v>78.98</v>
      </c>
      <c r="M4473" s="37">
        <v>0</v>
      </c>
      <c r="N4473" s="37">
        <f t="shared" si="1251"/>
        <v>536</v>
      </c>
      <c r="O4473" s="37">
        <v>0</v>
      </c>
      <c r="P4473" s="37">
        <v>0</v>
      </c>
      <c r="Q4473" s="21">
        <f t="shared" si="1252"/>
        <v>39.790999999999997</v>
      </c>
      <c r="R4473" s="21">
        <f t="shared" si="1261"/>
        <v>186.45833333332584</v>
      </c>
      <c r="S4473" s="21">
        <f t="shared" si="1262"/>
        <v>22.712346461356287</v>
      </c>
      <c r="T4473" s="21">
        <f t="shared" si="1253"/>
        <v>86.147999999999996</v>
      </c>
      <c r="U4473" s="37">
        <f>VLOOKUP(Time_Zone, 'LSTM LookUp'!$B$5:$D$8, 3, FALSE)</f>
        <v>-75</v>
      </c>
      <c r="V4473" s="21">
        <f t="shared" si="1263"/>
        <v>-4.2697890441642059</v>
      </c>
      <c r="W4473" s="21">
        <f t="shared" si="1254"/>
        <v>160.08055273895894</v>
      </c>
      <c r="X4473" s="21">
        <f t="shared" si="1255"/>
        <v>-126.20662813946988</v>
      </c>
      <c r="Y4473" s="21">
        <f t="shared" si="1256"/>
        <v>409.7933718605301</v>
      </c>
      <c r="Z4473" s="21">
        <f t="shared" si="1264"/>
        <v>129.89734158195176</v>
      </c>
      <c r="AA4473" s="21">
        <f t="shared" si="1257"/>
        <v>0</v>
      </c>
      <c r="AB4473" s="21">
        <f t="shared" si="1258"/>
        <v>129.89734158195176</v>
      </c>
      <c r="AC4473" s="21">
        <f t="shared" si="1259"/>
        <v>78.98</v>
      </c>
      <c r="AD4473" s="21">
        <f t="shared" si="1265"/>
        <v>129.89734158195176</v>
      </c>
      <c r="AE4473" s="21" t="str">
        <f t="shared" si="1260"/>
        <v>7/5/12:00</v>
      </c>
    </row>
    <row r="4474" spans="2:31">
      <c r="B4474" s="37">
        <v>7</v>
      </c>
      <c r="C4474" s="38">
        <v>5</v>
      </c>
      <c r="D4474" s="39">
        <v>13</v>
      </c>
      <c r="E4474" s="17">
        <v>28.3</v>
      </c>
      <c r="F4474" s="17">
        <v>437</v>
      </c>
      <c r="G4474" s="17">
        <v>268</v>
      </c>
      <c r="H4474" s="37">
        <f t="shared" si="1248"/>
        <v>82.94</v>
      </c>
      <c r="I4474" s="37">
        <f>IF(H4474&lt;'Roof Calculator'!$G$8, 1, 0)</f>
        <v>0</v>
      </c>
      <c r="J4474" s="37">
        <f>IF(H4474&gt;='Roof Calculator'!$G$8, 1, 0)</f>
        <v>1</v>
      </c>
      <c r="K4474" s="37">
        <f t="shared" si="1249"/>
        <v>0</v>
      </c>
      <c r="L4474" s="37">
        <f t="shared" si="1250"/>
        <v>82.94</v>
      </c>
      <c r="M4474" s="37">
        <v>0</v>
      </c>
      <c r="N4474" s="37">
        <f t="shared" si="1251"/>
        <v>437</v>
      </c>
      <c r="O4474" s="37">
        <v>0</v>
      </c>
      <c r="P4474" s="37">
        <v>0</v>
      </c>
      <c r="Q4474" s="21">
        <f t="shared" si="1252"/>
        <v>39.790999999999997</v>
      </c>
      <c r="R4474" s="21">
        <f t="shared" si="1261"/>
        <v>186.4999999999925</v>
      </c>
      <c r="S4474" s="21">
        <f t="shared" si="1262"/>
        <v>22.708047253683706</v>
      </c>
      <c r="T4474" s="21">
        <f t="shared" si="1253"/>
        <v>86.147999999999996</v>
      </c>
      <c r="U4474" s="37">
        <f>VLOOKUP(Time_Zone, 'LSTM LookUp'!$B$5:$D$8, 3, FALSE)</f>
        <v>-75</v>
      </c>
      <c r="V4474" s="21">
        <f t="shared" si="1263"/>
        <v>-4.2767818161346405</v>
      </c>
      <c r="W4474" s="21">
        <f t="shared" si="1254"/>
        <v>175.07880454596634</v>
      </c>
      <c r="X4474" s="21">
        <f t="shared" si="1255"/>
        <v>-123.05230260155685</v>
      </c>
      <c r="Y4474" s="21">
        <f t="shared" si="1256"/>
        <v>313.94769739844315</v>
      </c>
      <c r="Z4474" s="21">
        <f t="shared" si="1264"/>
        <v>99.515936782189527</v>
      </c>
      <c r="AA4474" s="21">
        <f t="shared" si="1257"/>
        <v>0</v>
      </c>
      <c r="AB4474" s="21">
        <f t="shared" si="1258"/>
        <v>99.515936782189527</v>
      </c>
      <c r="AC4474" s="21">
        <f t="shared" si="1259"/>
        <v>82.94</v>
      </c>
      <c r="AD4474" s="21">
        <f t="shared" si="1265"/>
        <v>99.515936782189527</v>
      </c>
      <c r="AE4474" s="21" t="str">
        <f t="shared" si="1260"/>
        <v>7/5/13:00</v>
      </c>
    </row>
    <row r="4475" spans="2:31">
      <c r="B4475" s="37">
        <v>7</v>
      </c>
      <c r="C4475" s="38">
        <v>5</v>
      </c>
      <c r="D4475" s="39">
        <v>14</v>
      </c>
      <c r="E4475" s="17">
        <v>28.3</v>
      </c>
      <c r="F4475" s="17">
        <v>461</v>
      </c>
      <c r="G4475" s="17">
        <v>458</v>
      </c>
      <c r="H4475" s="37">
        <f t="shared" si="1248"/>
        <v>82.94</v>
      </c>
      <c r="I4475" s="37">
        <f>IF(H4475&lt;'Roof Calculator'!$G$8, 1, 0)</f>
        <v>0</v>
      </c>
      <c r="J4475" s="37">
        <f>IF(H4475&gt;='Roof Calculator'!$G$8, 1, 0)</f>
        <v>1</v>
      </c>
      <c r="K4475" s="37">
        <f t="shared" si="1249"/>
        <v>0</v>
      </c>
      <c r="L4475" s="37">
        <f t="shared" si="1250"/>
        <v>82.94</v>
      </c>
      <c r="M4475" s="37">
        <v>0</v>
      </c>
      <c r="N4475" s="37">
        <f t="shared" si="1251"/>
        <v>461</v>
      </c>
      <c r="O4475" s="37">
        <v>0</v>
      </c>
      <c r="P4475" s="37">
        <v>0</v>
      </c>
      <c r="Q4475" s="21">
        <f t="shared" si="1252"/>
        <v>39.790999999999997</v>
      </c>
      <c r="R4475" s="21">
        <f t="shared" si="1261"/>
        <v>186.54166666665915</v>
      </c>
      <c r="S4475" s="21">
        <f t="shared" si="1262"/>
        <v>22.703735846289987</v>
      </c>
      <c r="T4475" s="21">
        <f t="shared" si="1253"/>
        <v>86.147999999999996</v>
      </c>
      <c r="U4475" s="37">
        <f>VLOOKUP(Time_Zone, 'LSTM LookUp'!$B$5:$D$8, 3, FALSE)</f>
        <v>-75</v>
      </c>
      <c r="V4475" s="21">
        <f t="shared" si="1263"/>
        <v>-4.2837652106270099</v>
      </c>
      <c r="W4475" s="21">
        <f t="shared" si="1254"/>
        <v>190.07705869734326</v>
      </c>
      <c r="X4475" s="21">
        <f t="shared" si="1255"/>
        <v>-206.50990660453687</v>
      </c>
      <c r="Y4475" s="21">
        <f t="shared" si="1256"/>
        <v>254.49009339546313</v>
      </c>
      <c r="Z4475" s="21">
        <f t="shared" si="1264"/>
        <v>80.668914777528826</v>
      </c>
      <c r="AA4475" s="21">
        <f t="shared" si="1257"/>
        <v>0</v>
      </c>
      <c r="AB4475" s="21">
        <f t="shared" si="1258"/>
        <v>80.668914777528826</v>
      </c>
      <c r="AC4475" s="21">
        <f t="shared" si="1259"/>
        <v>82.94</v>
      </c>
      <c r="AD4475" s="21">
        <f t="shared" si="1265"/>
        <v>80.668914777528826</v>
      </c>
      <c r="AE4475" s="21" t="str">
        <f t="shared" si="1260"/>
        <v>7/5/14:00</v>
      </c>
    </row>
    <row r="4476" spans="2:31">
      <c r="B4476" s="37">
        <v>7</v>
      </c>
      <c r="C4476" s="38">
        <v>5</v>
      </c>
      <c r="D4476" s="39">
        <v>15</v>
      </c>
      <c r="E4476" s="17">
        <v>28.9</v>
      </c>
      <c r="F4476" s="17">
        <v>272</v>
      </c>
      <c r="G4476" s="17">
        <v>562</v>
      </c>
      <c r="H4476" s="37">
        <f t="shared" si="1248"/>
        <v>84.02</v>
      </c>
      <c r="I4476" s="37">
        <f>IF(H4476&lt;'Roof Calculator'!$G$8, 1, 0)</f>
        <v>0</v>
      </c>
      <c r="J4476" s="37">
        <f>IF(H4476&gt;='Roof Calculator'!$G$8, 1, 0)</f>
        <v>1</v>
      </c>
      <c r="K4476" s="37">
        <f t="shared" si="1249"/>
        <v>0</v>
      </c>
      <c r="L4476" s="37">
        <f t="shared" si="1250"/>
        <v>84.02</v>
      </c>
      <c r="M4476" s="37">
        <v>0</v>
      </c>
      <c r="N4476" s="37">
        <f t="shared" si="1251"/>
        <v>272</v>
      </c>
      <c r="O4476" s="37">
        <v>0</v>
      </c>
      <c r="P4476" s="37">
        <v>0</v>
      </c>
      <c r="Q4476" s="21">
        <f t="shared" si="1252"/>
        <v>39.790999999999997</v>
      </c>
      <c r="R4476" s="21">
        <f t="shared" si="1261"/>
        <v>186.58333333332581</v>
      </c>
      <c r="S4476" s="21">
        <f t="shared" si="1262"/>
        <v>22.699412242520971</v>
      </c>
      <c r="T4476" s="21">
        <f t="shared" si="1253"/>
        <v>86.147999999999996</v>
      </c>
      <c r="U4476" s="37">
        <f>VLOOKUP(Time_Zone, 'LSTM LookUp'!$B$5:$D$8, 3, FALSE)</f>
        <v>-75</v>
      </c>
      <c r="V4476" s="21">
        <f t="shared" si="1263"/>
        <v>-4.2907392047813193</v>
      </c>
      <c r="W4476" s="21">
        <f t="shared" si="1254"/>
        <v>205.07531519880467</v>
      </c>
      <c r="X4476" s="21">
        <f t="shared" si="1255"/>
        <v>-222.03912104462489</v>
      </c>
      <c r="Y4476" s="21">
        <f t="shared" si="1256"/>
        <v>49.960878955375108</v>
      </c>
      <c r="Z4476" s="21">
        <f t="shared" si="1264"/>
        <v>15.836726030819388</v>
      </c>
      <c r="AA4476" s="21">
        <f t="shared" si="1257"/>
        <v>0</v>
      </c>
      <c r="AB4476" s="21">
        <f t="shared" si="1258"/>
        <v>15.836726030819388</v>
      </c>
      <c r="AC4476" s="21">
        <f t="shared" si="1259"/>
        <v>84.02</v>
      </c>
      <c r="AD4476" s="21">
        <f t="shared" si="1265"/>
        <v>15.836726030819388</v>
      </c>
      <c r="AE4476" s="21" t="str">
        <f t="shared" si="1260"/>
        <v>7/5/15:00</v>
      </c>
    </row>
    <row r="4477" spans="2:31">
      <c r="B4477" s="37">
        <v>7</v>
      </c>
      <c r="C4477" s="38">
        <v>5</v>
      </c>
      <c r="D4477" s="39">
        <v>16</v>
      </c>
      <c r="E4477" s="17">
        <v>29.4</v>
      </c>
      <c r="F4477" s="17">
        <v>297</v>
      </c>
      <c r="G4477" s="17">
        <v>367</v>
      </c>
      <c r="H4477" s="37">
        <f t="shared" si="1248"/>
        <v>84.919999999999987</v>
      </c>
      <c r="I4477" s="37">
        <f>IF(H4477&lt;'Roof Calculator'!$G$8, 1, 0)</f>
        <v>0</v>
      </c>
      <c r="J4477" s="37">
        <f>IF(H4477&gt;='Roof Calculator'!$G$8, 1, 0)</f>
        <v>1</v>
      </c>
      <c r="K4477" s="37">
        <f t="shared" si="1249"/>
        <v>0</v>
      </c>
      <c r="L4477" s="37">
        <f t="shared" si="1250"/>
        <v>84.919999999999987</v>
      </c>
      <c r="M4477" s="37">
        <v>0</v>
      </c>
      <c r="N4477" s="37">
        <f t="shared" si="1251"/>
        <v>297</v>
      </c>
      <c r="O4477" s="37">
        <v>0</v>
      </c>
      <c r="P4477" s="37">
        <v>0</v>
      </c>
      <c r="Q4477" s="21">
        <f t="shared" si="1252"/>
        <v>39.790999999999997</v>
      </c>
      <c r="R4477" s="21">
        <f t="shared" si="1261"/>
        <v>186.62499999999247</v>
      </c>
      <c r="S4477" s="21">
        <f t="shared" si="1262"/>
        <v>22.695076445731271</v>
      </c>
      <c r="T4477" s="21">
        <f t="shared" si="1253"/>
        <v>86.147999999999996</v>
      </c>
      <c r="U4477" s="37">
        <f>VLOOKUP(Time_Zone, 'LSTM LookUp'!$B$5:$D$8, 3, FALSE)</f>
        <v>-75</v>
      </c>
      <c r="V4477" s="21">
        <f t="shared" si="1263"/>
        <v>-4.2977037757572161</v>
      </c>
      <c r="W4477" s="21">
        <f t="shared" si="1254"/>
        <v>220.07357405606069</v>
      </c>
      <c r="X4477" s="21">
        <f t="shared" si="1255"/>
        <v>-108.45952888203873</v>
      </c>
      <c r="Y4477" s="21">
        <f t="shared" si="1256"/>
        <v>188.54047111796126</v>
      </c>
      <c r="Z4477" s="21">
        <f t="shared" si="1264"/>
        <v>59.764036367008913</v>
      </c>
      <c r="AA4477" s="21">
        <f t="shared" si="1257"/>
        <v>0</v>
      </c>
      <c r="AB4477" s="21">
        <f t="shared" si="1258"/>
        <v>59.764036367008913</v>
      </c>
      <c r="AC4477" s="21">
        <f t="shared" si="1259"/>
        <v>84.919999999999987</v>
      </c>
      <c r="AD4477" s="21">
        <f t="shared" si="1265"/>
        <v>59.764036367008913</v>
      </c>
      <c r="AE4477" s="21" t="str">
        <f t="shared" si="1260"/>
        <v>7/5/16:00</v>
      </c>
    </row>
    <row r="4478" spans="2:31">
      <c r="B4478" s="37">
        <v>7</v>
      </c>
      <c r="C4478" s="38">
        <v>5</v>
      </c>
      <c r="D4478" s="39">
        <v>17</v>
      </c>
      <c r="E4478" s="17">
        <v>28.3</v>
      </c>
      <c r="F4478" s="17">
        <v>209</v>
      </c>
      <c r="G4478" s="17">
        <v>468</v>
      </c>
      <c r="H4478" s="37">
        <f t="shared" si="1248"/>
        <v>82.94</v>
      </c>
      <c r="I4478" s="37">
        <f>IF(H4478&lt;'Roof Calculator'!$G$8, 1, 0)</f>
        <v>0</v>
      </c>
      <c r="J4478" s="37">
        <f>IF(H4478&gt;='Roof Calculator'!$G$8, 1, 0)</f>
        <v>1</v>
      </c>
      <c r="K4478" s="37">
        <f t="shared" si="1249"/>
        <v>0</v>
      </c>
      <c r="L4478" s="37">
        <f t="shared" si="1250"/>
        <v>82.94</v>
      </c>
      <c r="M4478" s="37">
        <v>0</v>
      </c>
      <c r="N4478" s="37">
        <f t="shared" si="1251"/>
        <v>209</v>
      </c>
      <c r="O4478" s="37">
        <v>0</v>
      </c>
      <c r="P4478" s="37">
        <v>0</v>
      </c>
      <c r="Q4478" s="21">
        <f t="shared" si="1252"/>
        <v>39.790999999999997</v>
      </c>
      <c r="R4478" s="21">
        <f t="shared" si="1261"/>
        <v>186.66666666665913</v>
      </c>
      <c r="S4478" s="21">
        <f t="shared" si="1262"/>
        <v>22.690728459284234</v>
      </c>
      <c r="T4478" s="21">
        <f t="shared" si="1253"/>
        <v>86.147999999999996</v>
      </c>
      <c r="U4478" s="37">
        <f>VLOOKUP(Time_Zone, 'LSTM LookUp'!$B$5:$D$8, 3, FALSE)</f>
        <v>-75</v>
      </c>
      <c r="V4478" s="21">
        <f t="shared" si="1263"/>
        <v>-4.3046589007340552</v>
      </c>
      <c r="W4478" s="21">
        <f t="shared" si="1254"/>
        <v>235.07183527481649</v>
      </c>
      <c r="X4478" s="21">
        <f t="shared" si="1255"/>
        <v>-74.415034788212125</v>
      </c>
      <c r="Y4478" s="21">
        <f t="shared" si="1256"/>
        <v>134.58496521178787</v>
      </c>
      <c r="Z4478" s="21">
        <f t="shared" si="1264"/>
        <v>42.661083361447439</v>
      </c>
      <c r="AA4478" s="21">
        <f t="shared" si="1257"/>
        <v>0</v>
      </c>
      <c r="AB4478" s="21">
        <f t="shared" si="1258"/>
        <v>42.661083361447439</v>
      </c>
      <c r="AC4478" s="21">
        <f t="shared" si="1259"/>
        <v>82.94</v>
      </c>
      <c r="AD4478" s="21">
        <f t="shared" si="1265"/>
        <v>42.661083361447439</v>
      </c>
      <c r="AE4478" s="21" t="str">
        <f t="shared" si="1260"/>
        <v>7/5/17:00</v>
      </c>
    </row>
    <row r="4479" spans="2:31">
      <c r="B4479" s="37">
        <v>7</v>
      </c>
      <c r="C4479" s="38">
        <v>5</v>
      </c>
      <c r="D4479" s="39">
        <v>18</v>
      </c>
      <c r="E4479" s="17">
        <v>27.8</v>
      </c>
      <c r="F4479" s="17">
        <v>205</v>
      </c>
      <c r="G4479" s="17">
        <v>279</v>
      </c>
      <c r="H4479" s="37">
        <f t="shared" si="1248"/>
        <v>82.04</v>
      </c>
      <c r="I4479" s="37">
        <f>IF(H4479&lt;'Roof Calculator'!$G$8, 1, 0)</f>
        <v>0</v>
      </c>
      <c r="J4479" s="37">
        <f>IF(H4479&gt;='Roof Calculator'!$G$8, 1, 0)</f>
        <v>1</v>
      </c>
      <c r="K4479" s="37">
        <f t="shared" si="1249"/>
        <v>0</v>
      </c>
      <c r="L4479" s="37">
        <f t="shared" si="1250"/>
        <v>82.04</v>
      </c>
      <c r="M4479" s="37">
        <v>0</v>
      </c>
      <c r="N4479" s="37">
        <f t="shared" si="1251"/>
        <v>205</v>
      </c>
      <c r="O4479" s="37">
        <v>0</v>
      </c>
      <c r="P4479" s="37">
        <v>0</v>
      </c>
      <c r="Q4479" s="21">
        <f t="shared" si="1252"/>
        <v>39.790999999999997</v>
      </c>
      <c r="R4479" s="21">
        <f t="shared" si="1261"/>
        <v>186.70833333332578</v>
      </c>
      <c r="S4479" s="21">
        <f t="shared" si="1262"/>
        <v>22.686368286551982</v>
      </c>
      <c r="T4479" s="21">
        <f t="shared" si="1253"/>
        <v>86.147999999999996</v>
      </c>
      <c r="U4479" s="37">
        <f>VLOOKUP(Time_Zone, 'LSTM LookUp'!$B$5:$D$8, 3, FALSE)</f>
        <v>-75</v>
      </c>
      <c r="V4479" s="21">
        <f t="shared" si="1263"/>
        <v>-4.3116045569109307</v>
      </c>
      <c r="W4479" s="21">
        <f t="shared" si="1254"/>
        <v>250.0700988607723</v>
      </c>
      <c r="X4479" s="21">
        <f t="shared" si="1255"/>
        <v>1.4453962523997324</v>
      </c>
      <c r="Y4479" s="21">
        <f t="shared" si="1256"/>
        <v>206.44539625239975</v>
      </c>
      <c r="Z4479" s="21">
        <f t="shared" si="1264"/>
        <v>65.439584913897065</v>
      </c>
      <c r="AA4479" s="21">
        <f t="shared" si="1257"/>
        <v>0</v>
      </c>
      <c r="AB4479" s="21">
        <f t="shared" si="1258"/>
        <v>65.439584913897065</v>
      </c>
      <c r="AC4479" s="21">
        <f t="shared" si="1259"/>
        <v>82.04</v>
      </c>
      <c r="AD4479" s="21">
        <f t="shared" si="1265"/>
        <v>65.439584913897065</v>
      </c>
      <c r="AE4479" s="21" t="str">
        <f t="shared" si="1260"/>
        <v>7/5/18:00</v>
      </c>
    </row>
    <row r="4480" spans="2:31">
      <c r="B4480" s="37">
        <v>7</v>
      </c>
      <c r="C4480" s="38">
        <v>5</v>
      </c>
      <c r="D4480" s="39">
        <v>19</v>
      </c>
      <c r="E4480" s="17">
        <v>27.2</v>
      </c>
      <c r="F4480" s="17">
        <v>127</v>
      </c>
      <c r="G4480" s="17">
        <v>84</v>
      </c>
      <c r="H4480" s="37">
        <f t="shared" si="1248"/>
        <v>80.959999999999994</v>
      </c>
      <c r="I4480" s="37">
        <f>IF(H4480&lt;'Roof Calculator'!$G$8, 1, 0)</f>
        <v>0</v>
      </c>
      <c r="J4480" s="37">
        <f>IF(H4480&gt;='Roof Calculator'!$G$8, 1, 0)</f>
        <v>1</v>
      </c>
      <c r="K4480" s="37">
        <f t="shared" si="1249"/>
        <v>0</v>
      </c>
      <c r="L4480" s="37">
        <f t="shared" si="1250"/>
        <v>80.959999999999994</v>
      </c>
      <c r="M4480" s="37">
        <v>0</v>
      </c>
      <c r="N4480" s="37">
        <f t="shared" si="1251"/>
        <v>127</v>
      </c>
      <c r="O4480" s="37">
        <v>0</v>
      </c>
      <c r="P4480" s="37">
        <v>0</v>
      </c>
      <c r="Q4480" s="21">
        <f t="shared" si="1252"/>
        <v>39.790999999999997</v>
      </c>
      <c r="R4480" s="21">
        <f t="shared" si="1261"/>
        <v>186.74999999999244</v>
      </c>
      <c r="S4480" s="21">
        <f t="shared" si="1262"/>
        <v>22.68199593091536</v>
      </c>
      <c r="T4480" s="21">
        <f t="shared" si="1253"/>
        <v>86.147999999999996</v>
      </c>
      <c r="U4480" s="37">
        <f>VLOOKUP(Time_Zone, 'LSTM LookUp'!$B$5:$D$8, 3, FALSE)</f>
        <v>-75</v>
      </c>
      <c r="V4480" s="21">
        <f t="shared" si="1263"/>
        <v>-4.3185407215067357</v>
      </c>
      <c r="W4480" s="21">
        <f t="shared" si="1254"/>
        <v>265.0683648196233</v>
      </c>
      <c r="X4480" s="21">
        <f t="shared" si="1255"/>
        <v>15.610827546034884</v>
      </c>
      <c r="Y4480" s="21">
        <f t="shared" si="1256"/>
        <v>142.6108275460349</v>
      </c>
      <c r="Z4480" s="21">
        <f t="shared" si="1264"/>
        <v>45.205141544692594</v>
      </c>
      <c r="AA4480" s="21">
        <f t="shared" si="1257"/>
        <v>0</v>
      </c>
      <c r="AB4480" s="21">
        <f t="shared" si="1258"/>
        <v>45.205141544692594</v>
      </c>
      <c r="AC4480" s="21">
        <f t="shared" si="1259"/>
        <v>80.959999999999994</v>
      </c>
      <c r="AD4480" s="21">
        <f t="shared" si="1265"/>
        <v>45.205141544692594</v>
      </c>
      <c r="AE4480" s="21" t="str">
        <f t="shared" si="1260"/>
        <v>7/5/19:00</v>
      </c>
    </row>
    <row r="4481" spans="2:31">
      <c r="B4481" s="37">
        <v>7</v>
      </c>
      <c r="C4481" s="38">
        <v>5</v>
      </c>
      <c r="D4481" s="39">
        <v>20</v>
      </c>
      <c r="E4481" s="17">
        <v>26.1</v>
      </c>
      <c r="F4481" s="17">
        <v>44</v>
      </c>
      <c r="G4481" s="17">
        <v>13</v>
      </c>
      <c r="H4481" s="37">
        <f t="shared" si="1248"/>
        <v>78.98</v>
      </c>
      <c r="I4481" s="37">
        <f>IF(H4481&lt;'Roof Calculator'!$G$8, 1, 0)</f>
        <v>0</v>
      </c>
      <c r="J4481" s="37">
        <f>IF(H4481&gt;='Roof Calculator'!$G$8, 1, 0)</f>
        <v>1</v>
      </c>
      <c r="K4481" s="37">
        <f t="shared" si="1249"/>
        <v>0</v>
      </c>
      <c r="L4481" s="37">
        <f t="shared" si="1250"/>
        <v>78.98</v>
      </c>
      <c r="M4481" s="37">
        <v>0</v>
      </c>
      <c r="N4481" s="37">
        <f t="shared" si="1251"/>
        <v>44</v>
      </c>
      <c r="O4481" s="37">
        <v>0</v>
      </c>
      <c r="P4481" s="37">
        <v>0</v>
      </c>
      <c r="Q4481" s="21">
        <f t="shared" si="1252"/>
        <v>39.790999999999997</v>
      </c>
      <c r="R4481" s="21">
        <f t="shared" si="1261"/>
        <v>186.7916666666591</v>
      </c>
      <c r="S4481" s="21">
        <f t="shared" si="1262"/>
        <v>22.67761139576394</v>
      </c>
      <c r="T4481" s="21">
        <f t="shared" si="1253"/>
        <v>86.147999999999996</v>
      </c>
      <c r="U4481" s="37">
        <f>VLOOKUP(Time_Zone, 'LSTM LookUp'!$B$5:$D$8, 3, FALSE)</f>
        <v>-75</v>
      </c>
      <c r="V4481" s="21">
        <f t="shared" si="1263"/>
        <v>-4.3254673717602206</v>
      </c>
      <c r="W4481" s="21">
        <f t="shared" si="1254"/>
        <v>280.06663315705993</v>
      </c>
      <c r="X4481" s="21">
        <f t="shared" si="1255"/>
        <v>4.8187072384293756</v>
      </c>
      <c r="Y4481" s="21">
        <f t="shared" si="1256"/>
        <v>48.818707238429376</v>
      </c>
      <c r="Z4481" s="21">
        <f t="shared" si="1264"/>
        <v>15.47467754529181</v>
      </c>
      <c r="AA4481" s="21">
        <f t="shared" si="1257"/>
        <v>0</v>
      </c>
      <c r="AB4481" s="21">
        <f t="shared" si="1258"/>
        <v>15.47467754529181</v>
      </c>
      <c r="AC4481" s="21">
        <f t="shared" si="1259"/>
        <v>78.98</v>
      </c>
      <c r="AD4481" s="21">
        <f t="shared" si="1265"/>
        <v>15.47467754529181</v>
      </c>
      <c r="AE4481" s="21" t="str">
        <f t="shared" si="1260"/>
        <v>7/5/20:00</v>
      </c>
    </row>
    <row r="4482" spans="2:31">
      <c r="B4482" s="37">
        <v>7</v>
      </c>
      <c r="C4482" s="38">
        <v>5</v>
      </c>
      <c r="D4482" s="39">
        <v>21</v>
      </c>
      <c r="E4482" s="17">
        <v>25</v>
      </c>
      <c r="F4482" s="17">
        <v>0</v>
      </c>
      <c r="G4482" s="17">
        <v>0</v>
      </c>
      <c r="H4482" s="37">
        <f t="shared" si="1248"/>
        <v>77</v>
      </c>
      <c r="I4482" s="37">
        <f>IF(H4482&lt;'Roof Calculator'!$G$8, 1, 0)</f>
        <v>0</v>
      </c>
      <c r="J4482" s="37">
        <f>IF(H4482&gt;='Roof Calculator'!$G$8, 1, 0)</f>
        <v>1</v>
      </c>
      <c r="K4482" s="37">
        <f t="shared" si="1249"/>
        <v>0</v>
      </c>
      <c r="L4482" s="37">
        <f t="shared" si="1250"/>
        <v>77</v>
      </c>
      <c r="M4482" s="37">
        <v>0</v>
      </c>
      <c r="N4482" s="37">
        <f t="shared" si="1251"/>
        <v>0</v>
      </c>
      <c r="O4482" s="37">
        <v>0</v>
      </c>
      <c r="P4482" s="37">
        <v>0</v>
      </c>
      <c r="Q4482" s="21">
        <f t="shared" si="1252"/>
        <v>39.790999999999997</v>
      </c>
      <c r="R4482" s="21">
        <f t="shared" si="1261"/>
        <v>186.83333333332575</v>
      </c>
      <c r="S4482" s="21">
        <f t="shared" si="1262"/>
        <v>22.673214684496028</v>
      </c>
      <c r="T4482" s="21">
        <f t="shared" si="1253"/>
        <v>86.147999999999996</v>
      </c>
      <c r="U4482" s="37">
        <f>VLOOKUP(Time_Zone, 'LSTM LookUp'!$B$5:$D$8, 3, FALSE)</f>
        <v>-75</v>
      </c>
      <c r="V4482" s="21">
        <f t="shared" si="1263"/>
        <v>-4.3323844849300315</v>
      </c>
      <c r="W4482" s="21">
        <f t="shared" si="1254"/>
        <v>295.0649038787675</v>
      </c>
      <c r="X4482" s="21">
        <f t="shared" si="1255"/>
        <v>0</v>
      </c>
      <c r="Y4482" s="21">
        <f t="shared" si="1256"/>
        <v>0</v>
      </c>
      <c r="Z4482" s="21">
        <f t="shared" si="1264"/>
        <v>0</v>
      </c>
      <c r="AA4482" s="21">
        <f t="shared" si="1257"/>
        <v>0</v>
      </c>
      <c r="AB4482" s="21">
        <f t="shared" si="1258"/>
        <v>0</v>
      </c>
      <c r="AC4482" s="21">
        <f t="shared" si="1259"/>
        <v>77</v>
      </c>
      <c r="AD4482" s="21">
        <f t="shared" si="1265"/>
        <v>0</v>
      </c>
      <c r="AE4482" s="21" t="str">
        <f t="shared" si="1260"/>
        <v>7/5/21:00</v>
      </c>
    </row>
    <row r="4483" spans="2:31">
      <c r="B4483" s="37">
        <v>7</v>
      </c>
      <c r="C4483" s="38">
        <v>5</v>
      </c>
      <c r="D4483" s="39">
        <v>22</v>
      </c>
      <c r="E4483" s="17">
        <v>25</v>
      </c>
      <c r="F4483" s="17">
        <v>0</v>
      </c>
      <c r="G4483" s="17">
        <v>0</v>
      </c>
      <c r="H4483" s="37">
        <f t="shared" si="1248"/>
        <v>77</v>
      </c>
      <c r="I4483" s="37">
        <f>IF(H4483&lt;'Roof Calculator'!$G$8, 1, 0)</f>
        <v>0</v>
      </c>
      <c r="J4483" s="37">
        <f>IF(H4483&gt;='Roof Calculator'!$G$8, 1, 0)</f>
        <v>1</v>
      </c>
      <c r="K4483" s="37">
        <f t="shared" si="1249"/>
        <v>0</v>
      </c>
      <c r="L4483" s="37">
        <f t="shared" si="1250"/>
        <v>77</v>
      </c>
      <c r="M4483" s="37">
        <v>0</v>
      </c>
      <c r="N4483" s="37">
        <f t="shared" si="1251"/>
        <v>0</v>
      </c>
      <c r="O4483" s="37">
        <v>0</v>
      </c>
      <c r="P4483" s="37">
        <v>0</v>
      </c>
      <c r="Q4483" s="21">
        <f t="shared" si="1252"/>
        <v>39.790999999999997</v>
      </c>
      <c r="R4483" s="21">
        <f t="shared" si="1261"/>
        <v>186.87499999999241</v>
      </c>
      <c r="S4483" s="21">
        <f t="shared" si="1262"/>
        <v>22.668805800518648</v>
      </c>
      <c r="T4483" s="21">
        <f t="shared" si="1253"/>
        <v>86.147999999999996</v>
      </c>
      <c r="U4483" s="37">
        <f>VLOOKUP(Time_Zone, 'LSTM LookUp'!$B$5:$D$8, 3, FALSE)</f>
        <v>-75</v>
      </c>
      <c r="V4483" s="21">
        <f t="shared" si="1263"/>
        <v>-4.3392920382947686</v>
      </c>
      <c r="W4483" s="21">
        <f t="shared" si="1254"/>
        <v>310.06317699042631</v>
      </c>
      <c r="X4483" s="21">
        <f t="shared" si="1255"/>
        <v>0</v>
      </c>
      <c r="Y4483" s="21">
        <f t="shared" si="1256"/>
        <v>0</v>
      </c>
      <c r="Z4483" s="21">
        <f t="shared" si="1264"/>
        <v>0</v>
      </c>
      <c r="AA4483" s="21">
        <f t="shared" si="1257"/>
        <v>0</v>
      </c>
      <c r="AB4483" s="21">
        <f t="shared" si="1258"/>
        <v>0</v>
      </c>
      <c r="AC4483" s="21">
        <f t="shared" si="1259"/>
        <v>77</v>
      </c>
      <c r="AD4483" s="21">
        <f t="shared" si="1265"/>
        <v>0</v>
      </c>
      <c r="AE4483" s="21" t="str">
        <f t="shared" si="1260"/>
        <v>7/5/22:00</v>
      </c>
    </row>
    <row r="4484" spans="2:31">
      <c r="B4484" s="37">
        <v>7</v>
      </c>
      <c r="C4484" s="38">
        <v>5</v>
      </c>
      <c r="D4484" s="39">
        <v>23</v>
      </c>
      <c r="E4484" s="17">
        <v>23.9</v>
      </c>
      <c r="F4484" s="17">
        <v>0</v>
      </c>
      <c r="G4484" s="17">
        <v>0</v>
      </c>
      <c r="H4484" s="37">
        <f t="shared" si="1248"/>
        <v>75.02</v>
      </c>
      <c r="I4484" s="37">
        <f>IF(H4484&lt;'Roof Calculator'!$G$8, 1, 0)</f>
        <v>0</v>
      </c>
      <c r="J4484" s="37">
        <f>IF(H4484&gt;='Roof Calculator'!$G$8, 1, 0)</f>
        <v>1</v>
      </c>
      <c r="K4484" s="37">
        <f t="shared" si="1249"/>
        <v>0</v>
      </c>
      <c r="L4484" s="37">
        <f t="shared" si="1250"/>
        <v>75.02</v>
      </c>
      <c r="M4484" s="37">
        <v>0</v>
      </c>
      <c r="N4484" s="37">
        <f t="shared" si="1251"/>
        <v>0</v>
      </c>
      <c r="O4484" s="37">
        <v>0</v>
      </c>
      <c r="P4484" s="37">
        <v>0</v>
      </c>
      <c r="Q4484" s="21">
        <f t="shared" si="1252"/>
        <v>39.790999999999997</v>
      </c>
      <c r="R4484" s="21">
        <f t="shared" si="1261"/>
        <v>186.91666666665907</v>
      </c>
      <c r="S4484" s="21">
        <f t="shared" si="1262"/>
        <v>22.664384747247521</v>
      </c>
      <c r="T4484" s="21">
        <f t="shared" si="1253"/>
        <v>86.147999999999996</v>
      </c>
      <c r="U4484" s="37">
        <f>VLOOKUP(Time_Zone, 'LSTM LookUp'!$B$5:$D$8, 3, FALSE)</f>
        <v>-75</v>
      </c>
      <c r="V4484" s="21">
        <f t="shared" si="1263"/>
        <v>-4.3461900091530374</v>
      </c>
      <c r="W4484" s="21">
        <f t="shared" si="1254"/>
        <v>325.0614524977118</v>
      </c>
      <c r="X4484" s="21">
        <f t="shared" si="1255"/>
        <v>0</v>
      </c>
      <c r="Y4484" s="21">
        <f t="shared" si="1256"/>
        <v>0</v>
      </c>
      <c r="Z4484" s="21">
        <f t="shared" si="1264"/>
        <v>0</v>
      </c>
      <c r="AA4484" s="21">
        <f t="shared" si="1257"/>
        <v>0</v>
      </c>
      <c r="AB4484" s="21">
        <f t="shared" si="1258"/>
        <v>0</v>
      </c>
      <c r="AC4484" s="21">
        <f t="shared" si="1259"/>
        <v>75.02</v>
      </c>
      <c r="AD4484" s="21">
        <f t="shared" si="1265"/>
        <v>0</v>
      </c>
      <c r="AE4484" s="21" t="str">
        <f t="shared" si="1260"/>
        <v>7/5/23:00</v>
      </c>
    </row>
    <row r="4485" spans="2:31">
      <c r="B4485" s="37">
        <v>7</v>
      </c>
      <c r="C4485" s="38">
        <v>5</v>
      </c>
      <c r="D4485" s="39">
        <v>24</v>
      </c>
      <c r="E4485" s="17">
        <v>23.3</v>
      </c>
      <c r="F4485" s="17">
        <v>0</v>
      </c>
      <c r="G4485" s="17">
        <v>0</v>
      </c>
      <c r="H4485" s="37">
        <f t="shared" si="1248"/>
        <v>73.94</v>
      </c>
      <c r="I4485" s="37">
        <f>IF(H4485&lt;'Roof Calculator'!$G$8, 1, 0)</f>
        <v>0</v>
      </c>
      <c r="J4485" s="37">
        <f>IF(H4485&gt;='Roof Calculator'!$G$8, 1, 0)</f>
        <v>1</v>
      </c>
      <c r="K4485" s="37">
        <f t="shared" si="1249"/>
        <v>0</v>
      </c>
      <c r="L4485" s="37">
        <f t="shared" si="1250"/>
        <v>73.94</v>
      </c>
      <c r="M4485" s="37">
        <v>0</v>
      </c>
      <c r="N4485" s="37">
        <f t="shared" si="1251"/>
        <v>0</v>
      </c>
      <c r="O4485" s="37">
        <v>0</v>
      </c>
      <c r="P4485" s="37">
        <v>0</v>
      </c>
      <c r="Q4485" s="21">
        <f t="shared" si="1252"/>
        <v>39.790999999999997</v>
      </c>
      <c r="R4485" s="21">
        <f t="shared" si="1261"/>
        <v>186.95833333332573</v>
      </c>
      <c r="S4485" s="21">
        <f t="shared" si="1262"/>
        <v>22.659951528107051</v>
      </c>
      <c r="T4485" s="21">
        <f t="shared" si="1253"/>
        <v>86.147999999999996</v>
      </c>
      <c r="U4485" s="37">
        <f>VLOOKUP(Time_Zone, 'LSTM LookUp'!$B$5:$D$8, 3, FALSE)</f>
        <v>-75</v>
      </c>
      <c r="V4485" s="21">
        <f t="shared" si="1263"/>
        <v>-4.3530783748234985</v>
      </c>
      <c r="W4485" s="21">
        <f t="shared" si="1254"/>
        <v>340.05973040629408</v>
      </c>
      <c r="X4485" s="21">
        <f t="shared" si="1255"/>
        <v>0</v>
      </c>
      <c r="Y4485" s="21">
        <f t="shared" si="1256"/>
        <v>0</v>
      </c>
      <c r="Z4485" s="21">
        <f t="shared" si="1264"/>
        <v>0</v>
      </c>
      <c r="AA4485" s="21">
        <f t="shared" si="1257"/>
        <v>0</v>
      </c>
      <c r="AB4485" s="21">
        <f t="shared" si="1258"/>
        <v>0</v>
      </c>
      <c r="AC4485" s="21">
        <f t="shared" si="1259"/>
        <v>73.94</v>
      </c>
      <c r="AD4485" s="21">
        <f t="shared" si="1265"/>
        <v>0</v>
      </c>
      <c r="AE4485" s="21" t="str">
        <f t="shared" si="1260"/>
        <v>7/5/24:00</v>
      </c>
    </row>
    <row r="4486" spans="2:31">
      <c r="B4486" s="37">
        <v>7</v>
      </c>
      <c r="C4486" s="38">
        <v>6</v>
      </c>
      <c r="D4486" s="39">
        <v>1</v>
      </c>
      <c r="E4486" s="17">
        <v>22.8</v>
      </c>
      <c r="F4486" s="17">
        <v>0</v>
      </c>
      <c r="G4486" s="17">
        <v>0</v>
      </c>
      <c r="H4486" s="37">
        <f t="shared" si="1248"/>
        <v>73.040000000000006</v>
      </c>
      <c r="I4486" s="37">
        <f>IF(H4486&lt;'Roof Calculator'!$G$8, 1, 0)</f>
        <v>0</v>
      </c>
      <c r="J4486" s="37">
        <f>IF(H4486&gt;='Roof Calculator'!$G$8, 1, 0)</f>
        <v>1</v>
      </c>
      <c r="K4486" s="37">
        <f t="shared" si="1249"/>
        <v>0</v>
      </c>
      <c r="L4486" s="37">
        <f t="shared" si="1250"/>
        <v>73.040000000000006</v>
      </c>
      <c r="M4486" s="37">
        <v>0</v>
      </c>
      <c r="N4486" s="37">
        <f t="shared" si="1251"/>
        <v>0</v>
      </c>
      <c r="O4486" s="37">
        <v>0</v>
      </c>
      <c r="P4486" s="37">
        <v>0</v>
      </c>
      <c r="Q4486" s="21">
        <f t="shared" si="1252"/>
        <v>39.790999999999997</v>
      </c>
      <c r="R4486" s="21">
        <f t="shared" si="1261"/>
        <v>186.99999999999238</v>
      </c>
      <c r="S4486" s="21">
        <f t="shared" si="1262"/>
        <v>22.655506146530378</v>
      </c>
      <c r="T4486" s="21">
        <f t="shared" si="1253"/>
        <v>86.147999999999996</v>
      </c>
      <c r="U4486" s="37">
        <f>VLOOKUP(Time_Zone, 'LSTM LookUp'!$B$5:$D$8, 3, FALSE)</f>
        <v>-75</v>
      </c>
      <c r="V4486" s="21">
        <f t="shared" si="1263"/>
        <v>-4.3599571126449206</v>
      </c>
      <c r="W4486" s="21">
        <f t="shared" si="1254"/>
        <v>-4.9419892781612251</v>
      </c>
      <c r="X4486" s="21">
        <f t="shared" si="1255"/>
        <v>0</v>
      </c>
      <c r="Y4486" s="21">
        <f t="shared" si="1256"/>
        <v>0</v>
      </c>
      <c r="Z4486" s="21">
        <f t="shared" si="1264"/>
        <v>0</v>
      </c>
      <c r="AA4486" s="21">
        <f t="shared" si="1257"/>
        <v>0</v>
      </c>
      <c r="AB4486" s="21">
        <f t="shared" si="1258"/>
        <v>0</v>
      </c>
      <c r="AC4486" s="21">
        <f t="shared" si="1259"/>
        <v>73.040000000000006</v>
      </c>
      <c r="AD4486" s="21">
        <f t="shared" si="1265"/>
        <v>0</v>
      </c>
      <c r="AE4486" s="21" t="str">
        <f t="shared" si="1260"/>
        <v>7/6/1:00</v>
      </c>
    </row>
    <row r="4487" spans="2:31">
      <c r="B4487" s="37">
        <v>7</v>
      </c>
      <c r="C4487" s="38">
        <v>6</v>
      </c>
      <c r="D4487" s="39">
        <v>2</v>
      </c>
      <c r="E4487" s="17">
        <v>22.2</v>
      </c>
      <c r="F4487" s="17">
        <v>0</v>
      </c>
      <c r="G4487" s="17">
        <v>0</v>
      </c>
      <c r="H4487" s="37">
        <f t="shared" si="1248"/>
        <v>71.959999999999994</v>
      </c>
      <c r="I4487" s="37">
        <f>IF(H4487&lt;'Roof Calculator'!$G$8, 1, 0)</f>
        <v>0</v>
      </c>
      <c r="J4487" s="37">
        <f>IF(H4487&gt;='Roof Calculator'!$G$8, 1, 0)</f>
        <v>1</v>
      </c>
      <c r="K4487" s="37">
        <f t="shared" si="1249"/>
        <v>0</v>
      </c>
      <c r="L4487" s="37">
        <f t="shared" si="1250"/>
        <v>71.959999999999994</v>
      </c>
      <c r="M4487" s="37">
        <v>0</v>
      </c>
      <c r="N4487" s="37">
        <f t="shared" si="1251"/>
        <v>0</v>
      </c>
      <c r="O4487" s="37">
        <v>0</v>
      </c>
      <c r="P4487" s="37">
        <v>0</v>
      </c>
      <c r="Q4487" s="21">
        <f t="shared" si="1252"/>
        <v>39.790999999999997</v>
      </c>
      <c r="R4487" s="21">
        <f t="shared" si="1261"/>
        <v>187.04166666665904</v>
      </c>
      <c r="S4487" s="21">
        <f t="shared" si="1262"/>
        <v>22.651048605959264</v>
      </c>
      <c r="T4487" s="21">
        <f t="shared" si="1253"/>
        <v>86.147999999999996</v>
      </c>
      <c r="U4487" s="37">
        <f>VLOOKUP(Time_Zone, 'LSTM LookUp'!$B$5:$D$8, 3, FALSE)</f>
        <v>-75</v>
      </c>
      <c r="V4487" s="21">
        <f t="shared" si="1263"/>
        <v>-4.3668261999762237</v>
      </c>
      <c r="W4487" s="21">
        <f t="shared" si="1254"/>
        <v>10.056293450005933</v>
      </c>
      <c r="X4487" s="21">
        <f t="shared" si="1255"/>
        <v>0</v>
      </c>
      <c r="Y4487" s="21">
        <f t="shared" si="1256"/>
        <v>0</v>
      </c>
      <c r="Z4487" s="21">
        <f t="shared" si="1264"/>
        <v>0</v>
      </c>
      <c r="AA4487" s="21">
        <f t="shared" si="1257"/>
        <v>0</v>
      </c>
      <c r="AB4487" s="21">
        <f t="shared" si="1258"/>
        <v>0</v>
      </c>
      <c r="AC4487" s="21">
        <f t="shared" si="1259"/>
        <v>71.959999999999994</v>
      </c>
      <c r="AD4487" s="21">
        <f t="shared" si="1265"/>
        <v>0</v>
      </c>
      <c r="AE4487" s="21" t="str">
        <f t="shared" si="1260"/>
        <v>7/6/2:00</v>
      </c>
    </row>
    <row r="4488" spans="2:31">
      <c r="B4488" s="37">
        <v>7</v>
      </c>
      <c r="C4488" s="38">
        <v>6</v>
      </c>
      <c r="D4488" s="39">
        <v>3</v>
      </c>
      <c r="E4488" s="17">
        <v>21.7</v>
      </c>
      <c r="F4488" s="17">
        <v>0</v>
      </c>
      <c r="G4488" s="17">
        <v>0</v>
      </c>
      <c r="H4488" s="37">
        <f t="shared" si="1248"/>
        <v>71.06</v>
      </c>
      <c r="I4488" s="37">
        <f>IF(H4488&lt;'Roof Calculator'!$G$8, 1, 0)</f>
        <v>0</v>
      </c>
      <c r="J4488" s="37">
        <f>IF(H4488&gt;='Roof Calculator'!$G$8, 1, 0)</f>
        <v>1</v>
      </c>
      <c r="K4488" s="37">
        <f t="shared" si="1249"/>
        <v>0</v>
      </c>
      <c r="L4488" s="37">
        <f t="shared" si="1250"/>
        <v>71.06</v>
      </c>
      <c r="M4488" s="37">
        <v>0</v>
      </c>
      <c r="N4488" s="37">
        <f t="shared" si="1251"/>
        <v>0</v>
      </c>
      <c r="O4488" s="37">
        <v>0</v>
      </c>
      <c r="P4488" s="37">
        <v>0</v>
      </c>
      <c r="Q4488" s="21">
        <f t="shared" si="1252"/>
        <v>39.790999999999997</v>
      </c>
      <c r="R4488" s="21">
        <f t="shared" si="1261"/>
        <v>187.0833333333257</v>
      </c>
      <c r="S4488" s="21">
        <f t="shared" si="1262"/>
        <v>22.646578909844195</v>
      </c>
      <c r="T4488" s="21">
        <f t="shared" si="1253"/>
        <v>86.147999999999996</v>
      </c>
      <c r="U4488" s="37">
        <f>VLOOKUP(Time_Zone, 'LSTM LookUp'!$B$5:$D$8, 3, FALSE)</f>
        <v>-75</v>
      </c>
      <c r="V4488" s="21">
        <f t="shared" si="1263"/>
        <v>-4.3736856141965434</v>
      </c>
      <c r="W4488" s="21">
        <f t="shared" si="1254"/>
        <v>25.054578596450856</v>
      </c>
      <c r="X4488" s="21">
        <f t="shared" si="1255"/>
        <v>0</v>
      </c>
      <c r="Y4488" s="21">
        <f t="shared" si="1256"/>
        <v>0</v>
      </c>
      <c r="Z4488" s="21">
        <f t="shared" si="1264"/>
        <v>0</v>
      </c>
      <c r="AA4488" s="21">
        <f t="shared" si="1257"/>
        <v>0</v>
      </c>
      <c r="AB4488" s="21">
        <f t="shared" si="1258"/>
        <v>0</v>
      </c>
      <c r="AC4488" s="21">
        <f t="shared" si="1259"/>
        <v>71.06</v>
      </c>
      <c r="AD4488" s="21">
        <f t="shared" si="1265"/>
        <v>0</v>
      </c>
      <c r="AE4488" s="21" t="str">
        <f t="shared" si="1260"/>
        <v>7/6/3:00</v>
      </c>
    </row>
    <row r="4489" spans="2:31">
      <c r="B4489" s="37">
        <v>7</v>
      </c>
      <c r="C4489" s="38">
        <v>6</v>
      </c>
      <c r="D4489" s="39">
        <v>4</v>
      </c>
      <c r="E4489" s="17">
        <v>21.1</v>
      </c>
      <c r="F4489" s="17">
        <v>0</v>
      </c>
      <c r="G4489" s="17">
        <v>0</v>
      </c>
      <c r="H4489" s="37">
        <f t="shared" si="1248"/>
        <v>69.98</v>
      </c>
      <c r="I4489" s="37">
        <f>IF(H4489&lt;'Roof Calculator'!$G$8, 1, 0)</f>
        <v>0</v>
      </c>
      <c r="J4489" s="37">
        <f>IF(H4489&gt;='Roof Calculator'!$G$8, 1, 0)</f>
        <v>1</v>
      </c>
      <c r="K4489" s="37">
        <f t="shared" si="1249"/>
        <v>0</v>
      </c>
      <c r="L4489" s="37">
        <f t="shared" si="1250"/>
        <v>69.98</v>
      </c>
      <c r="M4489" s="37">
        <v>0</v>
      </c>
      <c r="N4489" s="37">
        <f t="shared" si="1251"/>
        <v>0</v>
      </c>
      <c r="O4489" s="37">
        <v>0</v>
      </c>
      <c r="P4489" s="37">
        <v>0</v>
      </c>
      <c r="Q4489" s="21">
        <f t="shared" si="1252"/>
        <v>39.790999999999997</v>
      </c>
      <c r="R4489" s="21">
        <f t="shared" si="1261"/>
        <v>187.12499999999235</v>
      </c>
      <c r="S4489" s="21">
        <f t="shared" si="1262"/>
        <v>22.642097061644282</v>
      </c>
      <c r="T4489" s="21">
        <f t="shared" si="1253"/>
        <v>86.147999999999996</v>
      </c>
      <c r="U4489" s="37">
        <f>VLOOKUP(Time_Zone, 'LSTM LookUp'!$B$5:$D$8, 3, FALSE)</f>
        <v>-75</v>
      </c>
      <c r="V4489" s="21">
        <f t="shared" si="1263"/>
        <v>-4.3805353327052696</v>
      </c>
      <c r="W4489" s="21">
        <f t="shared" si="1254"/>
        <v>40.052866166823691</v>
      </c>
      <c r="X4489" s="21">
        <f t="shared" si="1255"/>
        <v>0</v>
      </c>
      <c r="Y4489" s="21">
        <f t="shared" si="1256"/>
        <v>0</v>
      </c>
      <c r="Z4489" s="21">
        <f t="shared" si="1264"/>
        <v>0</v>
      </c>
      <c r="AA4489" s="21">
        <f t="shared" si="1257"/>
        <v>0</v>
      </c>
      <c r="AB4489" s="21">
        <f t="shared" si="1258"/>
        <v>0</v>
      </c>
      <c r="AC4489" s="21">
        <f t="shared" si="1259"/>
        <v>69.98</v>
      </c>
      <c r="AD4489" s="21">
        <f t="shared" si="1265"/>
        <v>0</v>
      </c>
      <c r="AE4489" s="21" t="str">
        <f t="shared" si="1260"/>
        <v>7/6/4:00</v>
      </c>
    </row>
    <row r="4490" spans="2:31">
      <c r="B4490" s="37">
        <v>7</v>
      </c>
      <c r="C4490" s="38">
        <v>6</v>
      </c>
      <c r="D4490" s="39">
        <v>5</v>
      </c>
      <c r="E4490" s="17">
        <v>21.1</v>
      </c>
      <c r="F4490" s="17">
        <v>0</v>
      </c>
      <c r="G4490" s="17">
        <v>0</v>
      </c>
      <c r="H4490" s="37">
        <f t="shared" si="1248"/>
        <v>69.98</v>
      </c>
      <c r="I4490" s="37">
        <f>IF(H4490&lt;'Roof Calculator'!$G$8, 1, 0)</f>
        <v>0</v>
      </c>
      <c r="J4490" s="37">
        <f>IF(H4490&gt;='Roof Calculator'!$G$8, 1, 0)</f>
        <v>1</v>
      </c>
      <c r="K4490" s="37">
        <f t="shared" si="1249"/>
        <v>0</v>
      </c>
      <c r="L4490" s="37">
        <f t="shared" si="1250"/>
        <v>69.98</v>
      </c>
      <c r="M4490" s="37">
        <v>0</v>
      </c>
      <c r="N4490" s="37">
        <f t="shared" si="1251"/>
        <v>0</v>
      </c>
      <c r="O4490" s="37">
        <v>0</v>
      </c>
      <c r="P4490" s="37">
        <v>0</v>
      </c>
      <c r="Q4490" s="21">
        <f t="shared" si="1252"/>
        <v>39.790999999999997</v>
      </c>
      <c r="R4490" s="21">
        <f t="shared" si="1261"/>
        <v>187.16666666665901</v>
      </c>
      <c r="S4490" s="21">
        <f t="shared" si="1262"/>
        <v>22.637603064827321</v>
      </c>
      <c r="T4490" s="21">
        <f t="shared" si="1253"/>
        <v>86.147999999999996</v>
      </c>
      <c r="U4490" s="37">
        <f>VLOOKUP(Time_Zone, 'LSTM LookUp'!$B$5:$D$8, 3, FALSE)</f>
        <v>-75</v>
      </c>
      <c r="V4490" s="21">
        <f t="shared" si="1263"/>
        <v>-4.3873753329221028</v>
      </c>
      <c r="W4490" s="21">
        <f t="shared" si="1254"/>
        <v>55.051156166769466</v>
      </c>
      <c r="X4490" s="21">
        <f t="shared" si="1255"/>
        <v>0</v>
      </c>
      <c r="Y4490" s="21">
        <f t="shared" si="1256"/>
        <v>0</v>
      </c>
      <c r="Z4490" s="21">
        <f t="shared" si="1264"/>
        <v>0</v>
      </c>
      <c r="AA4490" s="21">
        <f t="shared" si="1257"/>
        <v>0</v>
      </c>
      <c r="AB4490" s="21">
        <f t="shared" si="1258"/>
        <v>0</v>
      </c>
      <c r="AC4490" s="21">
        <f t="shared" si="1259"/>
        <v>69.98</v>
      </c>
      <c r="AD4490" s="21">
        <f t="shared" si="1265"/>
        <v>0</v>
      </c>
      <c r="AE4490" s="21" t="str">
        <f t="shared" si="1260"/>
        <v>7/6/5:00</v>
      </c>
    </row>
    <row r="4491" spans="2:31">
      <c r="B4491" s="37">
        <v>7</v>
      </c>
      <c r="C4491" s="38">
        <v>6</v>
      </c>
      <c r="D4491" s="39">
        <v>6</v>
      </c>
      <c r="E4491" s="17">
        <v>21.1</v>
      </c>
      <c r="F4491" s="17">
        <v>7</v>
      </c>
      <c r="G4491" s="17">
        <v>5</v>
      </c>
      <c r="H4491" s="37">
        <f t="shared" si="1248"/>
        <v>69.98</v>
      </c>
      <c r="I4491" s="37">
        <f>IF(H4491&lt;'Roof Calculator'!$G$8, 1, 0)</f>
        <v>0</v>
      </c>
      <c r="J4491" s="37">
        <f>IF(H4491&gt;='Roof Calculator'!$G$8, 1, 0)</f>
        <v>1</v>
      </c>
      <c r="K4491" s="37">
        <f t="shared" si="1249"/>
        <v>0</v>
      </c>
      <c r="L4491" s="37">
        <f t="shared" si="1250"/>
        <v>69.98</v>
      </c>
      <c r="M4491" s="37">
        <v>0</v>
      </c>
      <c r="N4491" s="37">
        <f t="shared" si="1251"/>
        <v>7</v>
      </c>
      <c r="O4491" s="37">
        <v>0</v>
      </c>
      <c r="P4491" s="37">
        <v>0</v>
      </c>
      <c r="Q4491" s="21">
        <f t="shared" si="1252"/>
        <v>39.790999999999997</v>
      </c>
      <c r="R4491" s="21">
        <f t="shared" si="1261"/>
        <v>187.20833333332567</v>
      </c>
      <c r="S4491" s="21">
        <f t="shared" si="1262"/>
        <v>22.633096922869733</v>
      </c>
      <c r="T4491" s="21">
        <f t="shared" si="1253"/>
        <v>86.147999999999996</v>
      </c>
      <c r="U4491" s="37">
        <f>VLOOKUP(Time_Zone, 'LSTM LookUp'!$B$5:$D$8, 3, FALSE)</f>
        <v>-75</v>
      </c>
      <c r="V4491" s="21">
        <f t="shared" si="1263"/>
        <v>-4.3942055922871024</v>
      </c>
      <c r="W4491" s="21">
        <f t="shared" si="1254"/>
        <v>70.049448601928191</v>
      </c>
      <c r="X4491" s="21">
        <f t="shared" si="1255"/>
        <v>2.4413733234814456</v>
      </c>
      <c r="Y4491" s="21">
        <f t="shared" si="1256"/>
        <v>9.4413733234814465</v>
      </c>
      <c r="Z4491" s="21">
        <f t="shared" si="1264"/>
        <v>2.9927504440467017</v>
      </c>
      <c r="AA4491" s="21">
        <f t="shared" si="1257"/>
        <v>0</v>
      </c>
      <c r="AB4491" s="21">
        <f t="shared" si="1258"/>
        <v>2.9927504440467017</v>
      </c>
      <c r="AC4491" s="21">
        <f t="shared" si="1259"/>
        <v>69.98</v>
      </c>
      <c r="AD4491" s="21">
        <f t="shared" si="1265"/>
        <v>2.9927504440467017</v>
      </c>
      <c r="AE4491" s="21" t="str">
        <f t="shared" si="1260"/>
        <v>7/6/6:00</v>
      </c>
    </row>
    <row r="4492" spans="2:31">
      <c r="B4492" s="37">
        <v>7</v>
      </c>
      <c r="C4492" s="38">
        <v>6</v>
      </c>
      <c r="D4492" s="39">
        <v>7</v>
      </c>
      <c r="E4492" s="17">
        <v>21.1</v>
      </c>
      <c r="F4492" s="17">
        <v>71</v>
      </c>
      <c r="G4492" s="17">
        <v>132</v>
      </c>
      <c r="H4492" s="37">
        <f t="shared" si="1248"/>
        <v>69.98</v>
      </c>
      <c r="I4492" s="37">
        <f>IF(H4492&lt;'Roof Calculator'!$G$8, 1, 0)</f>
        <v>0</v>
      </c>
      <c r="J4492" s="37">
        <f>IF(H4492&gt;='Roof Calculator'!$G$8, 1, 0)</f>
        <v>1</v>
      </c>
      <c r="K4492" s="37">
        <f t="shared" si="1249"/>
        <v>0</v>
      </c>
      <c r="L4492" s="37">
        <f t="shared" si="1250"/>
        <v>69.98</v>
      </c>
      <c r="M4492" s="37">
        <v>0</v>
      </c>
      <c r="N4492" s="37">
        <f t="shared" si="1251"/>
        <v>71</v>
      </c>
      <c r="O4492" s="37">
        <v>0</v>
      </c>
      <c r="P4492" s="37">
        <v>0</v>
      </c>
      <c r="Q4492" s="21">
        <f t="shared" si="1252"/>
        <v>39.790999999999997</v>
      </c>
      <c r="R4492" s="21">
        <f t="shared" si="1261"/>
        <v>187.24999999999233</v>
      </c>
      <c r="S4492" s="21">
        <f t="shared" si="1262"/>
        <v>22.628578639256585</v>
      </c>
      <c r="T4492" s="21">
        <f t="shared" si="1253"/>
        <v>86.147999999999996</v>
      </c>
      <c r="U4492" s="37">
        <f>VLOOKUP(Time_Zone, 'LSTM LookUp'!$B$5:$D$8, 3, FALSE)</f>
        <v>-75</v>
      </c>
      <c r="V4492" s="21">
        <f t="shared" si="1263"/>
        <v>-4.4010260882607461</v>
      </c>
      <c r="W4492" s="21">
        <f t="shared" si="1254"/>
        <v>85.04774347793483</v>
      </c>
      <c r="X4492" s="21">
        <f t="shared" si="1255"/>
        <v>40.585300239540629</v>
      </c>
      <c r="Y4492" s="21">
        <f t="shared" si="1256"/>
        <v>111.58530023954063</v>
      </c>
      <c r="Z4492" s="21">
        <f t="shared" si="1264"/>
        <v>35.370591268795302</v>
      </c>
      <c r="AA4492" s="21">
        <f t="shared" si="1257"/>
        <v>0</v>
      </c>
      <c r="AB4492" s="21">
        <f t="shared" si="1258"/>
        <v>35.370591268795302</v>
      </c>
      <c r="AC4492" s="21">
        <f t="shared" si="1259"/>
        <v>69.98</v>
      </c>
      <c r="AD4492" s="21">
        <f t="shared" si="1265"/>
        <v>35.370591268795302</v>
      </c>
      <c r="AE4492" s="21" t="str">
        <f t="shared" si="1260"/>
        <v>7/6/7:00</v>
      </c>
    </row>
    <row r="4493" spans="2:31">
      <c r="B4493" s="37">
        <v>7</v>
      </c>
      <c r="C4493" s="38">
        <v>6</v>
      </c>
      <c r="D4493" s="39">
        <v>8</v>
      </c>
      <c r="E4493" s="17">
        <v>21.7</v>
      </c>
      <c r="F4493" s="17">
        <v>87</v>
      </c>
      <c r="G4493" s="17">
        <v>0</v>
      </c>
      <c r="H4493" s="37">
        <f t="shared" si="1248"/>
        <v>71.06</v>
      </c>
      <c r="I4493" s="37">
        <f>IF(H4493&lt;'Roof Calculator'!$G$8, 1, 0)</f>
        <v>0</v>
      </c>
      <c r="J4493" s="37">
        <f>IF(H4493&gt;='Roof Calculator'!$G$8, 1, 0)</f>
        <v>1</v>
      </c>
      <c r="K4493" s="37">
        <f t="shared" si="1249"/>
        <v>0</v>
      </c>
      <c r="L4493" s="37">
        <f t="shared" si="1250"/>
        <v>71.06</v>
      </c>
      <c r="M4493" s="37">
        <v>0</v>
      </c>
      <c r="N4493" s="37">
        <f t="shared" si="1251"/>
        <v>87</v>
      </c>
      <c r="O4493" s="37">
        <v>0</v>
      </c>
      <c r="P4493" s="37">
        <v>0</v>
      </c>
      <c r="Q4493" s="21">
        <f t="shared" si="1252"/>
        <v>39.790999999999997</v>
      </c>
      <c r="R4493" s="21">
        <f t="shared" si="1261"/>
        <v>187.29166666665898</v>
      </c>
      <c r="S4493" s="21">
        <f t="shared" si="1262"/>
        <v>22.624048217481576</v>
      </c>
      <c r="T4493" s="21">
        <f t="shared" si="1253"/>
        <v>86.147999999999996</v>
      </c>
      <c r="U4493" s="37">
        <f>VLOOKUP(Time_Zone, 'LSTM LookUp'!$B$5:$D$8, 3, FALSE)</f>
        <v>-75</v>
      </c>
      <c r="V4493" s="21">
        <f t="shared" si="1263"/>
        <v>-4.4078367983239684</v>
      </c>
      <c r="W4493" s="21">
        <f t="shared" si="1254"/>
        <v>100.04604080041904</v>
      </c>
      <c r="X4493" s="21">
        <f t="shared" si="1255"/>
        <v>0</v>
      </c>
      <c r="Y4493" s="21">
        <f t="shared" si="1256"/>
        <v>87</v>
      </c>
      <c r="Z4493" s="21">
        <f t="shared" si="1264"/>
        <v>27.577480490523968</v>
      </c>
      <c r="AA4493" s="21">
        <f t="shared" si="1257"/>
        <v>0</v>
      </c>
      <c r="AB4493" s="21">
        <f t="shared" si="1258"/>
        <v>27.577480490523968</v>
      </c>
      <c r="AC4493" s="21">
        <f t="shared" si="1259"/>
        <v>71.06</v>
      </c>
      <c r="AD4493" s="21">
        <f t="shared" si="1265"/>
        <v>27.577480490523968</v>
      </c>
      <c r="AE4493" s="21" t="str">
        <f t="shared" si="1260"/>
        <v>7/6/8:00</v>
      </c>
    </row>
    <row r="4494" spans="2:31">
      <c r="B4494" s="37">
        <v>7</v>
      </c>
      <c r="C4494" s="38">
        <v>6</v>
      </c>
      <c r="D4494" s="39">
        <v>9</v>
      </c>
      <c r="E4494" s="17">
        <v>22.2</v>
      </c>
      <c r="F4494" s="17">
        <v>146</v>
      </c>
      <c r="G4494" s="17">
        <v>0</v>
      </c>
      <c r="H4494" s="37">
        <f t="shared" si="1248"/>
        <v>71.959999999999994</v>
      </c>
      <c r="I4494" s="37">
        <f>IF(H4494&lt;'Roof Calculator'!$G$8, 1, 0)</f>
        <v>0</v>
      </c>
      <c r="J4494" s="37">
        <f>IF(H4494&gt;='Roof Calculator'!$G$8, 1, 0)</f>
        <v>1</v>
      </c>
      <c r="K4494" s="37">
        <f t="shared" si="1249"/>
        <v>0</v>
      </c>
      <c r="L4494" s="37">
        <f t="shared" si="1250"/>
        <v>71.959999999999994</v>
      </c>
      <c r="M4494" s="37">
        <v>0</v>
      </c>
      <c r="N4494" s="37">
        <f t="shared" si="1251"/>
        <v>146</v>
      </c>
      <c r="O4494" s="37">
        <v>0</v>
      </c>
      <c r="P4494" s="37">
        <v>0</v>
      </c>
      <c r="Q4494" s="21">
        <f t="shared" si="1252"/>
        <v>39.790999999999997</v>
      </c>
      <c r="R4494" s="21">
        <f t="shared" si="1261"/>
        <v>187.33333333332564</v>
      </c>
      <c r="S4494" s="21">
        <f t="shared" si="1262"/>
        <v>22.619505661047029</v>
      </c>
      <c r="T4494" s="21">
        <f t="shared" si="1253"/>
        <v>86.147999999999996</v>
      </c>
      <c r="U4494" s="37">
        <f>VLOOKUP(Time_Zone, 'LSTM LookUp'!$B$5:$D$8, 3, FALSE)</f>
        <v>-75</v>
      </c>
      <c r="V4494" s="21">
        <f t="shared" si="1263"/>
        <v>-4.4146376999782158</v>
      </c>
      <c r="W4494" s="21">
        <f t="shared" si="1254"/>
        <v>115.04434057500546</v>
      </c>
      <c r="X4494" s="21">
        <f t="shared" si="1255"/>
        <v>0</v>
      </c>
      <c r="Y4494" s="21">
        <f t="shared" si="1256"/>
        <v>146</v>
      </c>
      <c r="Z4494" s="21">
        <f t="shared" si="1264"/>
        <v>46.279450018580455</v>
      </c>
      <c r="AA4494" s="21">
        <f t="shared" si="1257"/>
        <v>0</v>
      </c>
      <c r="AB4494" s="21">
        <f t="shared" si="1258"/>
        <v>46.279450018580455</v>
      </c>
      <c r="AC4494" s="21">
        <f t="shared" si="1259"/>
        <v>71.959999999999994</v>
      </c>
      <c r="AD4494" s="21">
        <f t="shared" si="1265"/>
        <v>46.279450018580455</v>
      </c>
      <c r="AE4494" s="21" t="str">
        <f t="shared" si="1260"/>
        <v>7/6/9:00</v>
      </c>
    </row>
    <row r="4495" spans="2:31">
      <c r="B4495" s="37">
        <v>7</v>
      </c>
      <c r="C4495" s="38">
        <v>6</v>
      </c>
      <c r="D4495" s="39">
        <v>10</v>
      </c>
      <c r="E4495" s="17">
        <v>22.2</v>
      </c>
      <c r="F4495" s="17">
        <v>200</v>
      </c>
      <c r="G4495" s="17">
        <v>0</v>
      </c>
      <c r="H4495" s="37">
        <f t="shared" si="1248"/>
        <v>71.959999999999994</v>
      </c>
      <c r="I4495" s="37">
        <f>IF(H4495&lt;'Roof Calculator'!$G$8, 1, 0)</f>
        <v>0</v>
      </c>
      <c r="J4495" s="37">
        <f>IF(H4495&gt;='Roof Calculator'!$G$8, 1, 0)</f>
        <v>1</v>
      </c>
      <c r="K4495" s="37">
        <f t="shared" si="1249"/>
        <v>0</v>
      </c>
      <c r="L4495" s="37">
        <f t="shared" si="1250"/>
        <v>71.959999999999994</v>
      </c>
      <c r="M4495" s="37">
        <v>0</v>
      </c>
      <c r="N4495" s="37">
        <f t="shared" si="1251"/>
        <v>200</v>
      </c>
      <c r="O4495" s="37">
        <v>0</v>
      </c>
      <c r="P4495" s="37">
        <v>0</v>
      </c>
      <c r="Q4495" s="21">
        <f t="shared" si="1252"/>
        <v>39.790999999999997</v>
      </c>
      <c r="R4495" s="21">
        <f t="shared" si="1261"/>
        <v>187.3749999999923</v>
      </c>
      <c r="S4495" s="21">
        <f t="shared" si="1262"/>
        <v>22.61495097346387</v>
      </c>
      <c r="T4495" s="21">
        <f t="shared" si="1253"/>
        <v>86.147999999999996</v>
      </c>
      <c r="U4495" s="37">
        <f>VLOOKUP(Time_Zone, 'LSTM LookUp'!$B$5:$D$8, 3, FALSE)</f>
        <v>-75</v>
      </c>
      <c r="V4495" s="21">
        <f t="shared" si="1263"/>
        <v>-4.4214287707455027</v>
      </c>
      <c r="W4495" s="21">
        <f t="shared" si="1254"/>
        <v>130.0426428073136</v>
      </c>
      <c r="X4495" s="21">
        <f t="shared" si="1255"/>
        <v>0</v>
      </c>
      <c r="Y4495" s="21">
        <f t="shared" si="1256"/>
        <v>200</v>
      </c>
      <c r="Z4495" s="21">
        <f t="shared" si="1264"/>
        <v>63.396506874767745</v>
      </c>
      <c r="AA4495" s="21">
        <f t="shared" si="1257"/>
        <v>0</v>
      </c>
      <c r="AB4495" s="21">
        <f t="shared" si="1258"/>
        <v>63.396506874767745</v>
      </c>
      <c r="AC4495" s="21">
        <f t="shared" si="1259"/>
        <v>71.959999999999994</v>
      </c>
      <c r="AD4495" s="21">
        <f t="shared" si="1265"/>
        <v>63.396506874767745</v>
      </c>
      <c r="AE4495" s="21" t="str">
        <f t="shared" si="1260"/>
        <v>7/6/10:00</v>
      </c>
    </row>
    <row r="4496" spans="2:31">
      <c r="B4496" s="37">
        <v>7</v>
      </c>
      <c r="C4496" s="38">
        <v>6</v>
      </c>
      <c r="D4496" s="39">
        <v>11</v>
      </c>
      <c r="E4496" s="17">
        <v>24.4</v>
      </c>
      <c r="F4496" s="17">
        <v>231</v>
      </c>
      <c r="G4496" s="17">
        <v>685</v>
      </c>
      <c r="H4496" s="37">
        <f t="shared" si="1248"/>
        <v>75.92</v>
      </c>
      <c r="I4496" s="37">
        <f>IF(H4496&lt;'Roof Calculator'!$G$8, 1, 0)</f>
        <v>0</v>
      </c>
      <c r="J4496" s="37">
        <f>IF(H4496&gt;='Roof Calculator'!$G$8, 1, 0)</f>
        <v>1</v>
      </c>
      <c r="K4496" s="37">
        <f t="shared" si="1249"/>
        <v>0</v>
      </c>
      <c r="L4496" s="37">
        <f t="shared" si="1250"/>
        <v>75.92</v>
      </c>
      <c r="M4496" s="37">
        <v>0</v>
      </c>
      <c r="N4496" s="37">
        <f t="shared" si="1251"/>
        <v>231</v>
      </c>
      <c r="O4496" s="37">
        <v>0</v>
      </c>
      <c r="P4496" s="37">
        <v>0</v>
      </c>
      <c r="Q4496" s="21">
        <f t="shared" si="1252"/>
        <v>39.790999999999997</v>
      </c>
      <c r="R4496" s="21">
        <f t="shared" si="1261"/>
        <v>187.41666666665895</v>
      </c>
      <c r="S4496" s="21">
        <f t="shared" si="1262"/>
        <v>22.610384158251644</v>
      </c>
      <c r="T4496" s="21">
        <f t="shared" si="1253"/>
        <v>86.147999999999996</v>
      </c>
      <c r="U4496" s="37">
        <f>VLOOKUP(Time_Zone, 'LSTM LookUp'!$B$5:$D$8, 3, FALSE)</f>
        <v>-75</v>
      </c>
      <c r="V4496" s="21">
        <f t="shared" si="1263"/>
        <v>-4.4282099881684562</v>
      </c>
      <c r="W4496" s="21">
        <f t="shared" si="1254"/>
        <v>145.04094750295792</v>
      </c>
      <c r="X4496" s="21">
        <f t="shared" si="1255"/>
        <v>-229.67022316257496</v>
      </c>
      <c r="Y4496" s="21">
        <f t="shared" si="1256"/>
        <v>1.3297768374250438</v>
      </c>
      <c r="Z4496" s="21">
        <f t="shared" si="1264"/>
        <v>0.42151603207861854</v>
      </c>
      <c r="AA4496" s="21">
        <f t="shared" si="1257"/>
        <v>0</v>
      </c>
      <c r="AB4496" s="21">
        <f t="shared" si="1258"/>
        <v>0.42151603207861854</v>
      </c>
      <c r="AC4496" s="21">
        <f t="shared" si="1259"/>
        <v>75.92</v>
      </c>
      <c r="AD4496" s="21">
        <f t="shared" si="1265"/>
        <v>0.42151603207861854</v>
      </c>
      <c r="AE4496" s="21" t="str">
        <f t="shared" si="1260"/>
        <v>7/6/11:00</v>
      </c>
    </row>
    <row r="4497" spans="2:31">
      <c r="B4497" s="37">
        <v>7</v>
      </c>
      <c r="C4497" s="38">
        <v>6</v>
      </c>
      <c r="D4497" s="39">
        <v>12</v>
      </c>
      <c r="E4497" s="17">
        <v>25</v>
      </c>
      <c r="F4497" s="17">
        <v>250</v>
      </c>
      <c r="G4497" s="17">
        <v>365</v>
      </c>
      <c r="H4497" s="37">
        <f t="shared" si="1248"/>
        <v>77</v>
      </c>
      <c r="I4497" s="37">
        <f>IF(H4497&lt;'Roof Calculator'!$G$8, 1, 0)</f>
        <v>0</v>
      </c>
      <c r="J4497" s="37">
        <f>IF(H4497&gt;='Roof Calculator'!$G$8, 1, 0)</f>
        <v>1</v>
      </c>
      <c r="K4497" s="37">
        <f t="shared" si="1249"/>
        <v>0</v>
      </c>
      <c r="L4497" s="37">
        <f t="shared" si="1250"/>
        <v>77</v>
      </c>
      <c r="M4497" s="37">
        <v>0</v>
      </c>
      <c r="N4497" s="37">
        <f t="shared" si="1251"/>
        <v>250</v>
      </c>
      <c r="O4497" s="37">
        <v>0</v>
      </c>
      <c r="P4497" s="37">
        <v>0</v>
      </c>
      <c r="Q4497" s="21">
        <f t="shared" si="1252"/>
        <v>39.790999999999997</v>
      </c>
      <c r="R4497" s="21">
        <f t="shared" si="1261"/>
        <v>187.45833333332561</v>
      </c>
      <c r="S4497" s="21">
        <f t="shared" si="1262"/>
        <v>22.605805218938471</v>
      </c>
      <c r="T4497" s="21">
        <f t="shared" si="1253"/>
        <v>86.147999999999996</v>
      </c>
      <c r="U4497" s="37">
        <f>VLOOKUP(Time_Zone, 'LSTM LookUp'!$B$5:$D$8, 3, FALSE)</f>
        <v>-75</v>
      </c>
      <c r="V4497" s="21">
        <f t="shared" si="1263"/>
        <v>-4.4349813298103662</v>
      </c>
      <c r="W4497" s="21">
        <f t="shared" si="1254"/>
        <v>160.0392546675474</v>
      </c>
      <c r="X4497" s="21">
        <f t="shared" si="1255"/>
        <v>-153.56735013488517</v>
      </c>
      <c r="Y4497" s="21">
        <f t="shared" si="1256"/>
        <v>96.432649865114826</v>
      </c>
      <c r="Z4497" s="21">
        <f t="shared" si="1264"/>
        <v>30.567465750629118</v>
      </c>
      <c r="AA4497" s="21">
        <f t="shared" si="1257"/>
        <v>0</v>
      </c>
      <c r="AB4497" s="21">
        <f t="shared" si="1258"/>
        <v>30.567465750629118</v>
      </c>
      <c r="AC4497" s="21">
        <f t="shared" si="1259"/>
        <v>77</v>
      </c>
      <c r="AD4497" s="21">
        <f t="shared" si="1265"/>
        <v>30.567465750629118</v>
      </c>
      <c r="AE4497" s="21" t="str">
        <f t="shared" si="1260"/>
        <v>7/6/12:00</v>
      </c>
    </row>
    <row r="4498" spans="2:31">
      <c r="B4498" s="37">
        <v>7</v>
      </c>
      <c r="C4498" s="38">
        <v>6</v>
      </c>
      <c r="D4498" s="39">
        <v>13</v>
      </c>
      <c r="E4498" s="17">
        <v>26.1</v>
      </c>
      <c r="F4498" s="17">
        <v>226</v>
      </c>
      <c r="G4498" s="17">
        <v>651</v>
      </c>
      <c r="H4498" s="37">
        <f t="shared" si="1248"/>
        <v>78.98</v>
      </c>
      <c r="I4498" s="37">
        <f>IF(H4498&lt;'Roof Calculator'!$G$8, 1, 0)</f>
        <v>0</v>
      </c>
      <c r="J4498" s="37">
        <f>IF(H4498&gt;='Roof Calculator'!$G$8, 1, 0)</f>
        <v>1</v>
      </c>
      <c r="K4498" s="37">
        <f t="shared" si="1249"/>
        <v>0</v>
      </c>
      <c r="L4498" s="37">
        <f t="shared" si="1250"/>
        <v>78.98</v>
      </c>
      <c r="M4498" s="37">
        <v>0</v>
      </c>
      <c r="N4498" s="37">
        <f t="shared" si="1251"/>
        <v>226</v>
      </c>
      <c r="O4498" s="37">
        <v>0</v>
      </c>
      <c r="P4498" s="37">
        <v>0</v>
      </c>
      <c r="Q4498" s="21">
        <f t="shared" si="1252"/>
        <v>39.790999999999997</v>
      </c>
      <c r="R4498" s="21">
        <f t="shared" si="1261"/>
        <v>187.49999999999227</v>
      </c>
      <c r="S4498" s="21">
        <f t="shared" si="1262"/>
        <v>22.601214159061076</v>
      </c>
      <c r="T4498" s="21">
        <f t="shared" si="1253"/>
        <v>86.147999999999996</v>
      </c>
      <c r="U4498" s="37">
        <f>VLOOKUP(Time_Zone, 'LSTM LookUp'!$B$5:$D$8, 3, FALSE)</f>
        <v>-75</v>
      </c>
      <c r="V4498" s="21">
        <f t="shared" si="1263"/>
        <v>-4.441742773255239</v>
      </c>
      <c r="W4498" s="21">
        <f t="shared" si="1254"/>
        <v>175.03756430668619</v>
      </c>
      <c r="X4498" s="21">
        <f t="shared" si="1255"/>
        <v>-299.95310449402422</v>
      </c>
      <c r="Y4498" s="21">
        <f t="shared" si="1256"/>
        <v>-73.953104494024217</v>
      </c>
      <c r="Z4498" s="21">
        <f t="shared" si="1264"/>
        <v>-23.441842487329119</v>
      </c>
      <c r="AA4498" s="21">
        <f t="shared" si="1257"/>
        <v>0</v>
      </c>
      <c r="AB4498" s="21">
        <f t="shared" si="1258"/>
        <v>-23.441842487329119</v>
      </c>
      <c r="AC4498" s="21">
        <f t="shared" si="1259"/>
        <v>78.98</v>
      </c>
      <c r="AD4498" s="21">
        <f t="shared" si="1265"/>
        <v>-23.441842487329119</v>
      </c>
      <c r="AE4498" s="21" t="str">
        <f t="shared" si="1260"/>
        <v>7/6/13:00</v>
      </c>
    </row>
    <row r="4499" spans="2:31">
      <c r="B4499" s="37">
        <v>7</v>
      </c>
      <c r="C4499" s="38">
        <v>6</v>
      </c>
      <c r="D4499" s="39">
        <v>14</v>
      </c>
      <c r="E4499" s="17">
        <v>27.8</v>
      </c>
      <c r="F4499" s="17">
        <v>271</v>
      </c>
      <c r="G4499" s="17">
        <v>618</v>
      </c>
      <c r="H4499" s="37">
        <f t="shared" si="1248"/>
        <v>82.04</v>
      </c>
      <c r="I4499" s="37">
        <f>IF(H4499&lt;'Roof Calculator'!$G$8, 1, 0)</f>
        <v>0</v>
      </c>
      <c r="J4499" s="37">
        <f>IF(H4499&gt;='Roof Calculator'!$G$8, 1, 0)</f>
        <v>1</v>
      </c>
      <c r="K4499" s="37">
        <f t="shared" si="1249"/>
        <v>0</v>
      </c>
      <c r="L4499" s="37">
        <f t="shared" si="1250"/>
        <v>82.04</v>
      </c>
      <c r="M4499" s="37">
        <v>0</v>
      </c>
      <c r="N4499" s="37">
        <f t="shared" si="1251"/>
        <v>271</v>
      </c>
      <c r="O4499" s="37">
        <v>0</v>
      </c>
      <c r="P4499" s="37">
        <v>0</v>
      </c>
      <c r="Q4499" s="21">
        <f t="shared" si="1252"/>
        <v>39.790999999999997</v>
      </c>
      <c r="R4499" s="21">
        <f t="shared" si="1261"/>
        <v>187.54166666665893</v>
      </c>
      <c r="S4499" s="21">
        <f t="shared" si="1262"/>
        <v>22.596610982164762</v>
      </c>
      <c r="T4499" s="21">
        <f t="shared" si="1253"/>
        <v>86.147999999999996</v>
      </c>
      <c r="U4499" s="37">
        <f>VLOOKUP(Time_Zone, 'LSTM LookUp'!$B$5:$D$8, 3, FALSE)</f>
        <v>-75</v>
      </c>
      <c r="V4499" s="21">
        <f t="shared" si="1263"/>
        <v>-4.4484942961078513</v>
      </c>
      <c r="W4499" s="21">
        <f t="shared" si="1254"/>
        <v>190.03587642597302</v>
      </c>
      <c r="X4499" s="21">
        <f t="shared" si="1255"/>
        <v>-279.72721533905104</v>
      </c>
      <c r="Y4499" s="21">
        <f t="shared" si="1256"/>
        <v>-8.7272153390510425</v>
      </c>
      <c r="Z4499" s="21">
        <f t="shared" si="1264"/>
        <v>-2.76637483619864</v>
      </c>
      <c r="AA4499" s="21">
        <f t="shared" si="1257"/>
        <v>0</v>
      </c>
      <c r="AB4499" s="21">
        <f t="shared" si="1258"/>
        <v>-2.76637483619864</v>
      </c>
      <c r="AC4499" s="21">
        <f t="shared" si="1259"/>
        <v>82.04</v>
      </c>
      <c r="AD4499" s="21">
        <f t="shared" si="1265"/>
        <v>-2.76637483619864</v>
      </c>
      <c r="AE4499" s="21" t="str">
        <f t="shared" si="1260"/>
        <v>7/6/14:00</v>
      </c>
    </row>
    <row r="4500" spans="2:31">
      <c r="B4500" s="37">
        <v>7</v>
      </c>
      <c r="C4500" s="38">
        <v>6</v>
      </c>
      <c r="D4500" s="39">
        <v>15</v>
      </c>
      <c r="E4500" s="17">
        <v>27.8</v>
      </c>
      <c r="F4500" s="17">
        <v>230</v>
      </c>
      <c r="G4500" s="17">
        <v>689</v>
      </c>
      <c r="H4500" s="37">
        <f t="shared" si="1248"/>
        <v>82.04</v>
      </c>
      <c r="I4500" s="37">
        <f>IF(H4500&lt;'Roof Calculator'!$G$8, 1, 0)</f>
        <v>0</v>
      </c>
      <c r="J4500" s="37">
        <f>IF(H4500&gt;='Roof Calculator'!$G$8, 1, 0)</f>
        <v>1</v>
      </c>
      <c r="K4500" s="37">
        <f t="shared" si="1249"/>
        <v>0</v>
      </c>
      <c r="L4500" s="37">
        <f t="shared" si="1250"/>
        <v>82.04</v>
      </c>
      <c r="M4500" s="37">
        <v>0</v>
      </c>
      <c r="N4500" s="37">
        <f t="shared" si="1251"/>
        <v>230</v>
      </c>
      <c r="O4500" s="37">
        <v>0</v>
      </c>
      <c r="P4500" s="37">
        <v>0</v>
      </c>
      <c r="Q4500" s="21">
        <f t="shared" si="1252"/>
        <v>39.790999999999997</v>
      </c>
      <c r="R4500" s="21">
        <f t="shared" si="1261"/>
        <v>187.58333333332558</v>
      </c>
      <c r="S4500" s="21">
        <f t="shared" si="1262"/>
        <v>22.591995691803383</v>
      </c>
      <c r="T4500" s="21">
        <f t="shared" si="1253"/>
        <v>86.147999999999996</v>
      </c>
      <c r="U4500" s="37">
        <f>VLOOKUP(Time_Zone, 'LSTM LookUp'!$B$5:$D$8, 3, FALSE)</f>
        <v>-75</v>
      </c>
      <c r="V4500" s="21">
        <f t="shared" si="1263"/>
        <v>-4.4552358759937896</v>
      </c>
      <c r="W4500" s="21">
        <f t="shared" si="1254"/>
        <v>205.03419103100154</v>
      </c>
      <c r="X4500" s="21">
        <f t="shared" si="1255"/>
        <v>-273.4728832059543</v>
      </c>
      <c r="Y4500" s="21">
        <f t="shared" si="1256"/>
        <v>-43.472883205954304</v>
      </c>
      <c r="Z4500" s="21">
        <f t="shared" si="1264"/>
        <v>-13.780144695161287</v>
      </c>
      <c r="AA4500" s="21">
        <f t="shared" si="1257"/>
        <v>0</v>
      </c>
      <c r="AB4500" s="21">
        <f t="shared" si="1258"/>
        <v>-13.780144695161287</v>
      </c>
      <c r="AC4500" s="21">
        <f t="shared" si="1259"/>
        <v>82.04</v>
      </c>
      <c r="AD4500" s="21">
        <f t="shared" si="1265"/>
        <v>-13.780144695161287</v>
      </c>
      <c r="AE4500" s="21" t="str">
        <f t="shared" si="1260"/>
        <v>7/6/15:00</v>
      </c>
    </row>
    <row r="4501" spans="2:31">
      <c r="B4501" s="37">
        <v>7</v>
      </c>
      <c r="C4501" s="38">
        <v>6</v>
      </c>
      <c r="D4501" s="39">
        <v>16</v>
      </c>
      <c r="E4501" s="17">
        <v>28.3</v>
      </c>
      <c r="F4501" s="17">
        <v>139</v>
      </c>
      <c r="G4501" s="17">
        <v>732</v>
      </c>
      <c r="H4501" s="37">
        <f t="shared" si="1248"/>
        <v>82.94</v>
      </c>
      <c r="I4501" s="37">
        <f>IF(H4501&lt;'Roof Calculator'!$G$8, 1, 0)</f>
        <v>0</v>
      </c>
      <c r="J4501" s="37">
        <f>IF(H4501&gt;='Roof Calculator'!$G$8, 1, 0)</f>
        <v>1</v>
      </c>
      <c r="K4501" s="37">
        <f t="shared" si="1249"/>
        <v>0</v>
      </c>
      <c r="L4501" s="37">
        <f t="shared" si="1250"/>
        <v>82.94</v>
      </c>
      <c r="M4501" s="37">
        <v>0</v>
      </c>
      <c r="N4501" s="37">
        <f t="shared" si="1251"/>
        <v>139</v>
      </c>
      <c r="O4501" s="37">
        <v>0</v>
      </c>
      <c r="P4501" s="37">
        <v>0</v>
      </c>
      <c r="Q4501" s="21">
        <f t="shared" si="1252"/>
        <v>39.790999999999997</v>
      </c>
      <c r="R4501" s="21">
        <f t="shared" si="1261"/>
        <v>187.62499999999224</v>
      </c>
      <c r="S4501" s="21">
        <f t="shared" si="1262"/>
        <v>22.587368291539374</v>
      </c>
      <c r="T4501" s="21">
        <f t="shared" si="1253"/>
        <v>86.147999999999996</v>
      </c>
      <c r="U4501" s="37">
        <f>VLOOKUP(Time_Zone, 'LSTM LookUp'!$B$5:$D$8, 3, FALSE)</f>
        <v>-75</v>
      </c>
      <c r="V4501" s="21">
        <f t="shared" si="1263"/>
        <v>-4.4619674905595108</v>
      </c>
      <c r="W4501" s="21">
        <f t="shared" si="1254"/>
        <v>220.0325081273601</v>
      </c>
      <c r="X4501" s="21">
        <f t="shared" si="1255"/>
        <v>-217.69177645881479</v>
      </c>
      <c r="Y4501" s="21">
        <f t="shared" si="1256"/>
        <v>-78.691776458814786</v>
      </c>
      <c r="Z4501" s="21">
        <f t="shared" si="1264"/>
        <v>-24.943918736294691</v>
      </c>
      <c r="AA4501" s="21">
        <f t="shared" si="1257"/>
        <v>0</v>
      </c>
      <c r="AB4501" s="21">
        <f t="shared" si="1258"/>
        <v>-24.943918736294691</v>
      </c>
      <c r="AC4501" s="21">
        <f t="shared" si="1259"/>
        <v>82.94</v>
      </c>
      <c r="AD4501" s="21">
        <f t="shared" si="1265"/>
        <v>-24.943918736294691</v>
      </c>
      <c r="AE4501" s="21" t="str">
        <f t="shared" si="1260"/>
        <v>7/6/16:00</v>
      </c>
    </row>
    <row r="4502" spans="2:31">
      <c r="B4502" s="37">
        <v>7</v>
      </c>
      <c r="C4502" s="38">
        <v>6</v>
      </c>
      <c r="D4502" s="39">
        <v>17</v>
      </c>
      <c r="E4502" s="17">
        <v>28.3</v>
      </c>
      <c r="F4502" s="17">
        <v>185</v>
      </c>
      <c r="G4502" s="17">
        <v>608</v>
      </c>
      <c r="H4502" s="37">
        <f t="shared" ref="H4502:H4565" si="1266">E4502*9/5+32</f>
        <v>82.94</v>
      </c>
      <c r="I4502" s="37">
        <f>IF(H4502&lt;'Roof Calculator'!$G$8, 1, 0)</f>
        <v>0</v>
      </c>
      <c r="J4502" s="37">
        <f>IF(H4502&gt;='Roof Calculator'!$G$8, 1, 0)</f>
        <v>1</v>
      </c>
      <c r="K4502" s="37">
        <f t="shared" ref="K4502:K4565" si="1267">I4502*H4502</f>
        <v>0</v>
      </c>
      <c r="L4502" s="37">
        <f t="shared" ref="L4502:L4565" si="1268">J4502*H4502</f>
        <v>82.94</v>
      </c>
      <c r="M4502" s="37">
        <v>0</v>
      </c>
      <c r="N4502" s="37">
        <f t="shared" ref="N4502:N4565" si="1269">F4502*(180-M4502)/180</f>
        <v>185</v>
      </c>
      <c r="O4502" s="37">
        <v>0</v>
      </c>
      <c r="P4502" s="37">
        <v>0</v>
      </c>
      <c r="Q4502" s="21">
        <f t="shared" ref="Q4502:Q4565" si="1270">Latitude</f>
        <v>39.790999999999997</v>
      </c>
      <c r="R4502" s="21">
        <f t="shared" si="1261"/>
        <v>187.6666666666589</v>
      </c>
      <c r="S4502" s="21">
        <f t="shared" si="1262"/>
        <v>22.582728784943715</v>
      </c>
      <c r="T4502" s="21">
        <f t="shared" ref="T4502:T4565" si="1271">Longitude</f>
        <v>86.147999999999996</v>
      </c>
      <c r="U4502" s="37">
        <f>VLOOKUP(Time_Zone, 'LSTM LookUp'!$B$5:$D$8, 3, FALSE)</f>
        <v>-75</v>
      </c>
      <c r="V4502" s="21">
        <f t="shared" si="1263"/>
        <v>-4.4686891174723877</v>
      </c>
      <c r="W4502" s="21">
        <f t="shared" ref="W4502:W4565" si="1272">15*((D4502+(4*(T4502-U4502)+V4502)/60)-12)</f>
        <v>235.03082772063186</v>
      </c>
      <c r="X4502" s="21">
        <f t="shared" ref="X4502:X4565" si="1273">G4502*(SIN(S4502*PI()/180)*SIN(Q4502*PI()/180)*COS(O4502*PI()/180)-SIN(S4502*PI()/180)*COS(Q4502*PI()/180)*SIN(O4502*PI()/180)*COS(P4502*PI()/180)+COS(S4502*PI()/180)*COS(Q4502*PI()/180)*COS(O4502*PI()/180)*COS(W4502*PI()/180)+COS(S4502*PI()/180)*SIN(Q4502*PI()/180)*SIN(O4502*PI()/180)*COS(P4502*PI()/180)*COS(W4502*PI()/180)+COS(S4502*PI()/180)*SIN(P4502*PI()/180)*SIN(W4502*PI()/180)*SIN(O4502*PI()/180))</f>
        <v>-97.800009896212984</v>
      </c>
      <c r="Y4502" s="21">
        <f t="shared" ref="Y4502:Y4565" si="1274">X4502+N4502</f>
        <v>87.199990103787016</v>
      </c>
      <c r="Z4502" s="21">
        <f t="shared" si="1264"/>
        <v>27.640873860472063</v>
      </c>
      <c r="AA4502" s="21">
        <f t="shared" ref="AA4502:AA4565" si="1275">Z4502*I4502</f>
        <v>0</v>
      </c>
      <c r="AB4502" s="21">
        <f t="shared" ref="AB4502:AB4565" si="1276">Z4502*J4502</f>
        <v>27.640873860472063</v>
      </c>
      <c r="AC4502" s="21">
        <f t="shared" ref="AC4502:AC4565" si="1277">L4502</f>
        <v>82.94</v>
      </c>
      <c r="AD4502" s="21">
        <f t="shared" si="1265"/>
        <v>27.640873860472063</v>
      </c>
      <c r="AE4502" s="21" t="str">
        <f t="shared" ref="AE4502:AE4565" si="1278">CONCATENATE(B4502, "/", C4502, "/", D4502,":00")</f>
        <v>7/6/17:00</v>
      </c>
    </row>
    <row r="4503" spans="2:31">
      <c r="B4503" s="37">
        <v>7</v>
      </c>
      <c r="C4503" s="38">
        <v>6</v>
      </c>
      <c r="D4503" s="39">
        <v>18</v>
      </c>
      <c r="E4503" s="17">
        <v>27.8</v>
      </c>
      <c r="F4503" s="17">
        <v>156</v>
      </c>
      <c r="G4503" s="17">
        <v>422</v>
      </c>
      <c r="H4503" s="37">
        <f t="shared" si="1266"/>
        <v>82.04</v>
      </c>
      <c r="I4503" s="37">
        <f>IF(H4503&lt;'Roof Calculator'!$G$8, 1, 0)</f>
        <v>0</v>
      </c>
      <c r="J4503" s="37">
        <f>IF(H4503&gt;='Roof Calculator'!$G$8, 1, 0)</f>
        <v>1</v>
      </c>
      <c r="K4503" s="37">
        <f t="shared" si="1267"/>
        <v>0</v>
      </c>
      <c r="L4503" s="37">
        <f t="shared" si="1268"/>
        <v>82.04</v>
      </c>
      <c r="M4503" s="37">
        <v>0</v>
      </c>
      <c r="N4503" s="37">
        <f t="shared" si="1269"/>
        <v>156</v>
      </c>
      <c r="O4503" s="37">
        <v>0</v>
      </c>
      <c r="P4503" s="37">
        <v>0</v>
      </c>
      <c r="Q4503" s="21">
        <f t="shared" si="1270"/>
        <v>39.790999999999997</v>
      </c>
      <c r="R4503" s="21">
        <f t="shared" ref="R4503:R4566" si="1279">R4502+1/24</f>
        <v>187.70833333332556</v>
      </c>
      <c r="S4503" s="21">
        <f t="shared" ref="S4503:S4566" si="1280">ASIN(SIN(23.45*PI()/180)*SIN((360/365*(R4503-81))*PI()/180))*180/PI()</f>
        <v>22.578077175595929</v>
      </c>
      <c r="T4503" s="21">
        <f t="shared" si="1271"/>
        <v>86.147999999999996</v>
      </c>
      <c r="U4503" s="37">
        <f>VLOOKUP(Time_Zone, 'LSTM LookUp'!$B$5:$D$8, 3, FALSE)</f>
        <v>-75</v>
      </c>
      <c r="V4503" s="21">
        <f t="shared" ref="V4503:V4566" si="1281">9.87*SIN(2*(360/365*(R4503-81))*PI()/180)-7.53*COS((360/365*(R4503-81))*PI()/180)-1.5*SIN((360/365*(R4503-81))*PI()/180)</f>
        <v>-4.4754007344207611</v>
      </c>
      <c r="W4503" s="21">
        <f t="shared" si="1272"/>
        <v>250.02914981639478</v>
      </c>
      <c r="X4503" s="21">
        <f t="shared" si="1273"/>
        <v>1.4335497578762892</v>
      </c>
      <c r="Y4503" s="21">
        <f t="shared" si="1274"/>
        <v>157.43354975787628</v>
      </c>
      <c r="Z4503" s="21">
        <f t="shared" ref="Z4503:Z4566" si="1282">Y4503/10.764*3.412</f>
        <v>49.90368559772147</v>
      </c>
      <c r="AA4503" s="21">
        <f t="shared" si="1275"/>
        <v>0</v>
      </c>
      <c r="AB4503" s="21">
        <f t="shared" si="1276"/>
        <v>49.90368559772147</v>
      </c>
      <c r="AC4503" s="21">
        <f t="shared" si="1277"/>
        <v>82.04</v>
      </c>
      <c r="AD4503" s="21">
        <f t="shared" ref="AD4503:AD4566" si="1283">AB4503</f>
        <v>49.90368559772147</v>
      </c>
      <c r="AE4503" s="21" t="str">
        <f t="shared" si="1278"/>
        <v>7/6/18:00</v>
      </c>
    </row>
    <row r="4504" spans="2:31">
      <c r="B4504" s="37">
        <v>7</v>
      </c>
      <c r="C4504" s="38">
        <v>6</v>
      </c>
      <c r="D4504" s="39">
        <v>19</v>
      </c>
      <c r="E4504" s="17">
        <v>26.7</v>
      </c>
      <c r="F4504" s="17">
        <v>89</v>
      </c>
      <c r="G4504" s="17">
        <v>466</v>
      </c>
      <c r="H4504" s="37">
        <f t="shared" si="1266"/>
        <v>80.06</v>
      </c>
      <c r="I4504" s="37">
        <f>IF(H4504&lt;'Roof Calculator'!$G$8, 1, 0)</f>
        <v>0</v>
      </c>
      <c r="J4504" s="37">
        <f>IF(H4504&gt;='Roof Calculator'!$G$8, 1, 0)</f>
        <v>1</v>
      </c>
      <c r="K4504" s="37">
        <f t="shared" si="1267"/>
        <v>0</v>
      </c>
      <c r="L4504" s="37">
        <f t="shared" si="1268"/>
        <v>80.06</v>
      </c>
      <c r="M4504" s="37">
        <v>0</v>
      </c>
      <c r="N4504" s="37">
        <f t="shared" si="1269"/>
        <v>89</v>
      </c>
      <c r="O4504" s="37">
        <v>0</v>
      </c>
      <c r="P4504" s="37">
        <v>0</v>
      </c>
      <c r="Q4504" s="21">
        <f t="shared" si="1270"/>
        <v>39.790999999999997</v>
      </c>
      <c r="R4504" s="21">
        <f t="shared" si="1279"/>
        <v>187.74999999999221</v>
      </c>
      <c r="S4504" s="21">
        <f t="shared" si="1280"/>
        <v>22.573413467084062</v>
      </c>
      <c r="T4504" s="21">
        <f t="shared" si="1271"/>
        <v>86.147999999999996</v>
      </c>
      <c r="U4504" s="37">
        <f>VLOOKUP(Time_Zone, 'LSTM LookUp'!$B$5:$D$8, 3, FALSE)</f>
        <v>-75</v>
      </c>
      <c r="V4504" s="21">
        <f t="shared" si="1281"/>
        <v>-4.4821023191139897</v>
      </c>
      <c r="W4504" s="21">
        <f t="shared" si="1272"/>
        <v>265.02747442022149</v>
      </c>
      <c r="X4504" s="21">
        <f t="shared" si="1273"/>
        <v>85.823710781433377</v>
      </c>
      <c r="Y4504" s="21">
        <f t="shared" si="1274"/>
        <v>174.82371078143336</v>
      </c>
      <c r="Z4504" s="21">
        <f t="shared" si="1282"/>
        <v>55.41606291213774</v>
      </c>
      <c r="AA4504" s="21">
        <f t="shared" si="1275"/>
        <v>0</v>
      </c>
      <c r="AB4504" s="21">
        <f t="shared" si="1276"/>
        <v>55.41606291213774</v>
      </c>
      <c r="AC4504" s="21">
        <f t="shared" si="1277"/>
        <v>80.06</v>
      </c>
      <c r="AD4504" s="21">
        <f t="shared" si="1283"/>
        <v>55.41606291213774</v>
      </c>
      <c r="AE4504" s="21" t="str">
        <f t="shared" si="1278"/>
        <v>7/6/19:00</v>
      </c>
    </row>
    <row r="4505" spans="2:31">
      <c r="B4505" s="37">
        <v>7</v>
      </c>
      <c r="C4505" s="38">
        <v>6</v>
      </c>
      <c r="D4505" s="39">
        <v>20</v>
      </c>
      <c r="E4505" s="17">
        <v>25</v>
      </c>
      <c r="F4505" s="17">
        <v>51</v>
      </c>
      <c r="G4505" s="17">
        <v>55</v>
      </c>
      <c r="H4505" s="37">
        <f t="shared" si="1266"/>
        <v>77</v>
      </c>
      <c r="I4505" s="37">
        <f>IF(H4505&lt;'Roof Calculator'!$G$8, 1, 0)</f>
        <v>0</v>
      </c>
      <c r="J4505" s="37">
        <f>IF(H4505&gt;='Roof Calculator'!$G$8, 1, 0)</f>
        <v>1</v>
      </c>
      <c r="K4505" s="37">
        <f t="shared" si="1267"/>
        <v>0</v>
      </c>
      <c r="L4505" s="37">
        <f t="shared" si="1268"/>
        <v>77</v>
      </c>
      <c r="M4505" s="37">
        <v>0</v>
      </c>
      <c r="N4505" s="37">
        <f t="shared" si="1269"/>
        <v>51</v>
      </c>
      <c r="O4505" s="37">
        <v>0</v>
      </c>
      <c r="P4505" s="37">
        <v>0</v>
      </c>
      <c r="Q4505" s="21">
        <f t="shared" si="1270"/>
        <v>39.790999999999997</v>
      </c>
      <c r="R4505" s="21">
        <f t="shared" si="1279"/>
        <v>187.79166666665887</v>
      </c>
      <c r="S4505" s="21">
        <f t="shared" si="1280"/>
        <v>22.568737663004736</v>
      </c>
      <c r="T4505" s="21">
        <f t="shared" si="1271"/>
        <v>86.147999999999996</v>
      </c>
      <c r="U4505" s="37">
        <f>VLOOKUP(Time_Zone, 'LSTM LookUp'!$B$5:$D$8, 3, FALSE)</f>
        <v>-75</v>
      </c>
      <c r="V4505" s="21">
        <f t="shared" si="1281"/>
        <v>-4.4887938492824979</v>
      </c>
      <c r="W4505" s="21">
        <f t="shared" si="1272"/>
        <v>280.0258015376794</v>
      </c>
      <c r="X4505" s="21">
        <f t="shared" si="1273"/>
        <v>20.303113889109131</v>
      </c>
      <c r="Y4505" s="21">
        <f t="shared" si="1274"/>
        <v>71.303113889109127</v>
      </c>
      <c r="Z4505" s="21">
        <f t="shared" si="1282"/>
        <v>22.601841749316272</v>
      </c>
      <c r="AA4505" s="21">
        <f t="shared" si="1275"/>
        <v>0</v>
      </c>
      <c r="AB4505" s="21">
        <f t="shared" si="1276"/>
        <v>22.601841749316272</v>
      </c>
      <c r="AC4505" s="21">
        <f t="shared" si="1277"/>
        <v>77</v>
      </c>
      <c r="AD4505" s="21">
        <f t="shared" si="1283"/>
        <v>22.601841749316272</v>
      </c>
      <c r="AE4505" s="21" t="str">
        <f t="shared" si="1278"/>
        <v>7/6/20:00</v>
      </c>
    </row>
    <row r="4506" spans="2:31">
      <c r="B4506" s="37">
        <v>7</v>
      </c>
      <c r="C4506" s="38">
        <v>6</v>
      </c>
      <c r="D4506" s="39">
        <v>21</v>
      </c>
      <c r="E4506" s="17">
        <v>23.9</v>
      </c>
      <c r="F4506" s="17">
        <v>0</v>
      </c>
      <c r="G4506" s="17">
        <v>2</v>
      </c>
      <c r="H4506" s="37">
        <f t="shared" si="1266"/>
        <v>75.02</v>
      </c>
      <c r="I4506" s="37">
        <f>IF(H4506&lt;'Roof Calculator'!$G$8, 1, 0)</f>
        <v>0</v>
      </c>
      <c r="J4506" s="37">
        <f>IF(H4506&gt;='Roof Calculator'!$G$8, 1, 0)</f>
        <v>1</v>
      </c>
      <c r="K4506" s="37">
        <f t="shared" si="1267"/>
        <v>0</v>
      </c>
      <c r="L4506" s="37">
        <f t="shared" si="1268"/>
        <v>75.02</v>
      </c>
      <c r="M4506" s="37">
        <v>0</v>
      </c>
      <c r="N4506" s="37">
        <f t="shared" si="1269"/>
        <v>0</v>
      </c>
      <c r="O4506" s="37">
        <v>0</v>
      </c>
      <c r="P4506" s="37">
        <v>0</v>
      </c>
      <c r="Q4506" s="21">
        <f t="shared" si="1270"/>
        <v>39.790999999999997</v>
      </c>
      <c r="R4506" s="21">
        <f t="shared" si="1279"/>
        <v>187.83333333332553</v>
      </c>
      <c r="S4506" s="21">
        <f t="shared" si="1280"/>
        <v>22.564049766963009</v>
      </c>
      <c r="T4506" s="21">
        <f t="shared" si="1271"/>
        <v>86.147999999999996</v>
      </c>
      <c r="U4506" s="37">
        <f>VLOOKUP(Time_Zone, 'LSTM LookUp'!$B$5:$D$8, 3, FALSE)</f>
        <v>-75</v>
      </c>
      <c r="V4506" s="21">
        <f t="shared" si="1281"/>
        <v>-4.4954753026778347</v>
      </c>
      <c r="W4506" s="21">
        <f t="shared" si="1272"/>
        <v>295.02413117433048</v>
      </c>
      <c r="X4506" s="21">
        <f t="shared" si="1273"/>
        <v>1.0914400439144867</v>
      </c>
      <c r="Y4506" s="21">
        <f t="shared" si="1274"/>
        <v>1.0914400439144867</v>
      </c>
      <c r="Z4506" s="21">
        <f t="shared" si="1282"/>
        <v>0.34596743123710783</v>
      </c>
      <c r="AA4506" s="21">
        <f t="shared" si="1275"/>
        <v>0</v>
      </c>
      <c r="AB4506" s="21">
        <f t="shared" si="1276"/>
        <v>0.34596743123710783</v>
      </c>
      <c r="AC4506" s="21">
        <f t="shared" si="1277"/>
        <v>75.02</v>
      </c>
      <c r="AD4506" s="21">
        <f t="shared" si="1283"/>
        <v>0.34596743123710783</v>
      </c>
      <c r="AE4506" s="21" t="str">
        <f t="shared" si="1278"/>
        <v>7/6/21:00</v>
      </c>
    </row>
    <row r="4507" spans="2:31">
      <c r="B4507" s="37">
        <v>7</v>
      </c>
      <c r="C4507" s="38">
        <v>6</v>
      </c>
      <c r="D4507" s="39">
        <v>22</v>
      </c>
      <c r="E4507" s="17">
        <v>22.2</v>
      </c>
      <c r="F4507" s="17">
        <v>0</v>
      </c>
      <c r="G4507" s="17">
        <v>0</v>
      </c>
      <c r="H4507" s="37">
        <f t="shared" si="1266"/>
        <v>71.959999999999994</v>
      </c>
      <c r="I4507" s="37">
        <f>IF(H4507&lt;'Roof Calculator'!$G$8, 1, 0)</f>
        <v>0</v>
      </c>
      <c r="J4507" s="37">
        <f>IF(H4507&gt;='Roof Calculator'!$G$8, 1, 0)</f>
        <v>1</v>
      </c>
      <c r="K4507" s="37">
        <f t="shared" si="1267"/>
        <v>0</v>
      </c>
      <c r="L4507" s="37">
        <f t="shared" si="1268"/>
        <v>71.959999999999994</v>
      </c>
      <c r="M4507" s="37">
        <v>0</v>
      </c>
      <c r="N4507" s="37">
        <f t="shared" si="1269"/>
        <v>0</v>
      </c>
      <c r="O4507" s="37">
        <v>0</v>
      </c>
      <c r="P4507" s="37">
        <v>0</v>
      </c>
      <c r="Q4507" s="21">
        <f t="shared" si="1270"/>
        <v>39.790999999999997</v>
      </c>
      <c r="R4507" s="21">
        <f t="shared" si="1279"/>
        <v>187.87499999999218</v>
      </c>
      <c r="S4507" s="21">
        <f t="shared" si="1280"/>
        <v>22.559349782572514</v>
      </c>
      <c r="T4507" s="21">
        <f t="shared" si="1271"/>
        <v>86.147999999999996</v>
      </c>
      <c r="U4507" s="37">
        <f>VLOOKUP(Time_Zone, 'LSTM LookUp'!$B$5:$D$8, 3, FALSE)</f>
        <v>-75</v>
      </c>
      <c r="V4507" s="21">
        <f t="shared" si="1281"/>
        <v>-4.5021466570727098</v>
      </c>
      <c r="W4507" s="21">
        <f t="shared" si="1272"/>
        <v>310.02246333573186</v>
      </c>
      <c r="X4507" s="21">
        <f t="shared" si="1273"/>
        <v>0</v>
      </c>
      <c r="Y4507" s="21">
        <f t="shared" si="1274"/>
        <v>0</v>
      </c>
      <c r="Z4507" s="21">
        <f t="shared" si="1282"/>
        <v>0</v>
      </c>
      <c r="AA4507" s="21">
        <f t="shared" si="1275"/>
        <v>0</v>
      </c>
      <c r="AB4507" s="21">
        <f t="shared" si="1276"/>
        <v>0</v>
      </c>
      <c r="AC4507" s="21">
        <f t="shared" si="1277"/>
        <v>71.959999999999994</v>
      </c>
      <c r="AD4507" s="21">
        <f t="shared" si="1283"/>
        <v>0</v>
      </c>
      <c r="AE4507" s="21" t="str">
        <f t="shared" si="1278"/>
        <v>7/6/22:00</v>
      </c>
    </row>
    <row r="4508" spans="2:31">
      <c r="B4508" s="37">
        <v>7</v>
      </c>
      <c r="C4508" s="38">
        <v>6</v>
      </c>
      <c r="D4508" s="39">
        <v>23</v>
      </c>
      <c r="E4508" s="17">
        <v>20.6</v>
      </c>
      <c r="F4508" s="17">
        <v>0</v>
      </c>
      <c r="G4508" s="17">
        <v>0</v>
      </c>
      <c r="H4508" s="37">
        <f t="shared" si="1266"/>
        <v>69.08</v>
      </c>
      <c r="I4508" s="37">
        <f>IF(H4508&lt;'Roof Calculator'!$G$8, 1, 0)</f>
        <v>0</v>
      </c>
      <c r="J4508" s="37">
        <f>IF(H4508&gt;='Roof Calculator'!$G$8, 1, 0)</f>
        <v>1</v>
      </c>
      <c r="K4508" s="37">
        <f t="shared" si="1267"/>
        <v>0</v>
      </c>
      <c r="L4508" s="37">
        <f t="shared" si="1268"/>
        <v>69.08</v>
      </c>
      <c r="M4508" s="37">
        <v>0</v>
      </c>
      <c r="N4508" s="37">
        <f t="shared" si="1269"/>
        <v>0</v>
      </c>
      <c r="O4508" s="37">
        <v>0</v>
      </c>
      <c r="P4508" s="37">
        <v>0</v>
      </c>
      <c r="Q4508" s="21">
        <f t="shared" si="1270"/>
        <v>39.790999999999997</v>
      </c>
      <c r="R4508" s="21">
        <f t="shared" si="1279"/>
        <v>187.91666666665884</v>
      </c>
      <c r="S4508" s="21">
        <f t="shared" si="1280"/>
        <v>22.554637713455367</v>
      </c>
      <c r="T4508" s="21">
        <f t="shared" si="1271"/>
        <v>86.147999999999996</v>
      </c>
      <c r="U4508" s="37">
        <f>VLOOKUP(Time_Zone, 'LSTM LookUp'!$B$5:$D$8, 3, FALSE)</f>
        <v>-75</v>
      </c>
      <c r="V4508" s="21">
        <f t="shared" si="1281"/>
        <v>-4.5088078902610516</v>
      </c>
      <c r="W4508" s="21">
        <f t="shared" si="1272"/>
        <v>325.02079802743475</v>
      </c>
      <c r="X4508" s="21">
        <f t="shared" si="1273"/>
        <v>0</v>
      </c>
      <c r="Y4508" s="21">
        <f t="shared" si="1274"/>
        <v>0</v>
      </c>
      <c r="Z4508" s="21">
        <f t="shared" si="1282"/>
        <v>0</v>
      </c>
      <c r="AA4508" s="21">
        <f t="shared" si="1275"/>
        <v>0</v>
      </c>
      <c r="AB4508" s="21">
        <f t="shared" si="1276"/>
        <v>0</v>
      </c>
      <c r="AC4508" s="21">
        <f t="shared" si="1277"/>
        <v>69.08</v>
      </c>
      <c r="AD4508" s="21">
        <f t="shared" si="1283"/>
        <v>0</v>
      </c>
      <c r="AE4508" s="21" t="str">
        <f t="shared" si="1278"/>
        <v>7/6/23:00</v>
      </c>
    </row>
    <row r="4509" spans="2:31">
      <c r="B4509" s="37">
        <v>7</v>
      </c>
      <c r="C4509" s="38">
        <v>6</v>
      </c>
      <c r="D4509" s="39">
        <v>24</v>
      </c>
      <c r="E4509" s="17">
        <v>19.399999999999999</v>
      </c>
      <c r="F4509" s="17">
        <v>0</v>
      </c>
      <c r="G4509" s="17">
        <v>0</v>
      </c>
      <c r="H4509" s="37">
        <f t="shared" si="1266"/>
        <v>66.92</v>
      </c>
      <c r="I4509" s="37">
        <f>IF(H4509&lt;'Roof Calculator'!$G$8, 1, 0)</f>
        <v>0</v>
      </c>
      <c r="J4509" s="37">
        <f>IF(H4509&gt;='Roof Calculator'!$G$8, 1, 0)</f>
        <v>1</v>
      </c>
      <c r="K4509" s="37">
        <f t="shared" si="1267"/>
        <v>0</v>
      </c>
      <c r="L4509" s="37">
        <f t="shared" si="1268"/>
        <v>66.92</v>
      </c>
      <c r="M4509" s="37">
        <v>0</v>
      </c>
      <c r="N4509" s="37">
        <f t="shared" si="1269"/>
        <v>0</v>
      </c>
      <c r="O4509" s="37">
        <v>0</v>
      </c>
      <c r="P4509" s="37">
        <v>0</v>
      </c>
      <c r="Q4509" s="21">
        <f t="shared" si="1270"/>
        <v>39.790999999999997</v>
      </c>
      <c r="R4509" s="21">
        <f t="shared" si="1279"/>
        <v>187.9583333333255</v>
      </c>
      <c r="S4509" s="21">
        <f t="shared" si="1280"/>
        <v>22.549913563242153</v>
      </c>
      <c r="T4509" s="21">
        <f t="shared" si="1271"/>
        <v>86.147999999999996</v>
      </c>
      <c r="U4509" s="37">
        <f>VLOOKUP(Time_Zone, 'LSTM LookUp'!$B$5:$D$8, 3, FALSE)</f>
        <v>-75</v>
      </c>
      <c r="V4509" s="21">
        <f t="shared" si="1281"/>
        <v>-4.5154589800580656</v>
      </c>
      <c r="W4509" s="21">
        <f t="shared" si="1272"/>
        <v>340.01913525498549</v>
      </c>
      <c r="X4509" s="21">
        <f t="shared" si="1273"/>
        <v>0</v>
      </c>
      <c r="Y4509" s="21">
        <f t="shared" si="1274"/>
        <v>0</v>
      </c>
      <c r="Z4509" s="21">
        <f t="shared" si="1282"/>
        <v>0</v>
      </c>
      <c r="AA4509" s="21">
        <f t="shared" si="1275"/>
        <v>0</v>
      </c>
      <c r="AB4509" s="21">
        <f t="shared" si="1276"/>
        <v>0</v>
      </c>
      <c r="AC4509" s="21">
        <f t="shared" si="1277"/>
        <v>66.92</v>
      </c>
      <c r="AD4509" s="21">
        <f t="shared" si="1283"/>
        <v>0</v>
      </c>
      <c r="AE4509" s="21" t="str">
        <f t="shared" si="1278"/>
        <v>7/6/24:00</v>
      </c>
    </row>
    <row r="4510" spans="2:31">
      <c r="B4510" s="37">
        <v>7</v>
      </c>
      <c r="C4510" s="38">
        <v>7</v>
      </c>
      <c r="D4510" s="39">
        <v>1</v>
      </c>
      <c r="E4510" s="17">
        <v>17.8</v>
      </c>
      <c r="F4510" s="17">
        <v>0</v>
      </c>
      <c r="G4510" s="17">
        <v>0</v>
      </c>
      <c r="H4510" s="37">
        <f t="shared" si="1266"/>
        <v>64.040000000000006</v>
      </c>
      <c r="I4510" s="37">
        <f>IF(H4510&lt;'Roof Calculator'!$G$8, 1, 0)</f>
        <v>0</v>
      </c>
      <c r="J4510" s="37">
        <f>IF(H4510&gt;='Roof Calculator'!$G$8, 1, 0)</f>
        <v>1</v>
      </c>
      <c r="K4510" s="37">
        <f t="shared" si="1267"/>
        <v>0</v>
      </c>
      <c r="L4510" s="37">
        <f t="shared" si="1268"/>
        <v>64.040000000000006</v>
      </c>
      <c r="M4510" s="37">
        <v>0</v>
      </c>
      <c r="N4510" s="37">
        <f t="shared" si="1269"/>
        <v>0</v>
      </c>
      <c r="O4510" s="37">
        <v>0</v>
      </c>
      <c r="P4510" s="37">
        <v>0</v>
      </c>
      <c r="Q4510" s="21">
        <f t="shared" si="1270"/>
        <v>39.790999999999997</v>
      </c>
      <c r="R4510" s="21">
        <f t="shared" si="1279"/>
        <v>187.99999999999216</v>
      </c>
      <c r="S4510" s="21">
        <f t="shared" si="1280"/>
        <v>22.545177335571967</v>
      </c>
      <c r="T4510" s="21">
        <f t="shared" si="1271"/>
        <v>86.147999999999996</v>
      </c>
      <c r="U4510" s="37">
        <f>VLOOKUP(Time_Zone, 'LSTM LookUp'!$B$5:$D$8, 3, FALSE)</f>
        <v>-75</v>
      </c>
      <c r="V4510" s="21">
        <f t="shared" si="1281"/>
        <v>-4.5220999043002674</v>
      </c>
      <c r="W4510" s="21">
        <f t="shared" si="1272"/>
        <v>-4.9825249760750623</v>
      </c>
      <c r="X4510" s="21">
        <f t="shared" si="1273"/>
        <v>0</v>
      </c>
      <c r="Y4510" s="21">
        <f t="shared" si="1274"/>
        <v>0</v>
      </c>
      <c r="Z4510" s="21">
        <f t="shared" si="1282"/>
        <v>0</v>
      </c>
      <c r="AA4510" s="21">
        <f t="shared" si="1275"/>
        <v>0</v>
      </c>
      <c r="AB4510" s="21">
        <f t="shared" si="1276"/>
        <v>0</v>
      </c>
      <c r="AC4510" s="21">
        <f t="shared" si="1277"/>
        <v>64.040000000000006</v>
      </c>
      <c r="AD4510" s="21">
        <f t="shared" si="1283"/>
        <v>0</v>
      </c>
      <c r="AE4510" s="21" t="str">
        <f t="shared" si="1278"/>
        <v>7/7/1:00</v>
      </c>
    </row>
    <row r="4511" spans="2:31">
      <c r="B4511" s="37">
        <v>7</v>
      </c>
      <c r="C4511" s="38">
        <v>7</v>
      </c>
      <c r="D4511" s="39">
        <v>2</v>
      </c>
      <c r="E4511" s="17">
        <v>16.100000000000001</v>
      </c>
      <c r="F4511" s="17">
        <v>0</v>
      </c>
      <c r="G4511" s="17">
        <v>0</v>
      </c>
      <c r="H4511" s="37">
        <f t="shared" si="1266"/>
        <v>60.980000000000004</v>
      </c>
      <c r="I4511" s="37">
        <f>IF(H4511&lt;'Roof Calculator'!$G$8, 1, 0)</f>
        <v>0</v>
      </c>
      <c r="J4511" s="37">
        <f>IF(H4511&gt;='Roof Calculator'!$G$8, 1, 0)</f>
        <v>1</v>
      </c>
      <c r="K4511" s="37">
        <f t="shared" si="1267"/>
        <v>0</v>
      </c>
      <c r="L4511" s="37">
        <f t="shared" si="1268"/>
        <v>60.980000000000004</v>
      </c>
      <c r="M4511" s="37">
        <v>0</v>
      </c>
      <c r="N4511" s="37">
        <f t="shared" si="1269"/>
        <v>0</v>
      </c>
      <c r="O4511" s="37">
        <v>0</v>
      </c>
      <c r="P4511" s="37">
        <v>0</v>
      </c>
      <c r="Q4511" s="21">
        <f t="shared" si="1270"/>
        <v>39.790999999999997</v>
      </c>
      <c r="R4511" s="21">
        <f t="shared" si="1279"/>
        <v>188.04166666665881</v>
      </c>
      <c r="S4511" s="21">
        <f t="shared" si="1280"/>
        <v>22.540429034092362</v>
      </c>
      <c r="T4511" s="21">
        <f t="shared" si="1271"/>
        <v>86.147999999999996</v>
      </c>
      <c r="U4511" s="37">
        <f>VLOOKUP(Time_Zone, 'LSTM LookUp'!$B$5:$D$8, 3, FALSE)</f>
        <v>-75</v>
      </c>
      <c r="V4511" s="21">
        <f t="shared" si="1281"/>
        <v>-4.528730640845545</v>
      </c>
      <c r="W4511" s="21">
        <f t="shared" si="1272"/>
        <v>10.015817339788606</v>
      </c>
      <c r="X4511" s="21">
        <f t="shared" si="1273"/>
        <v>0</v>
      </c>
      <c r="Y4511" s="21">
        <f t="shared" si="1274"/>
        <v>0</v>
      </c>
      <c r="Z4511" s="21">
        <f t="shared" si="1282"/>
        <v>0</v>
      </c>
      <c r="AA4511" s="21">
        <f t="shared" si="1275"/>
        <v>0</v>
      </c>
      <c r="AB4511" s="21">
        <f t="shared" si="1276"/>
        <v>0</v>
      </c>
      <c r="AC4511" s="21">
        <f t="shared" si="1277"/>
        <v>60.980000000000004</v>
      </c>
      <c r="AD4511" s="21">
        <f t="shared" si="1283"/>
        <v>0</v>
      </c>
      <c r="AE4511" s="21" t="str">
        <f t="shared" si="1278"/>
        <v>7/7/2:00</v>
      </c>
    </row>
    <row r="4512" spans="2:31">
      <c r="B4512" s="37">
        <v>7</v>
      </c>
      <c r="C4512" s="38">
        <v>7</v>
      </c>
      <c r="D4512" s="39">
        <v>3</v>
      </c>
      <c r="E4512" s="17">
        <v>16.100000000000001</v>
      </c>
      <c r="F4512" s="17">
        <v>0</v>
      </c>
      <c r="G4512" s="17">
        <v>0</v>
      </c>
      <c r="H4512" s="37">
        <f t="shared" si="1266"/>
        <v>60.980000000000004</v>
      </c>
      <c r="I4512" s="37">
        <f>IF(H4512&lt;'Roof Calculator'!$G$8, 1, 0)</f>
        <v>0</v>
      </c>
      <c r="J4512" s="37">
        <f>IF(H4512&gt;='Roof Calculator'!$G$8, 1, 0)</f>
        <v>1</v>
      </c>
      <c r="K4512" s="37">
        <f t="shared" si="1267"/>
        <v>0</v>
      </c>
      <c r="L4512" s="37">
        <f t="shared" si="1268"/>
        <v>60.980000000000004</v>
      </c>
      <c r="M4512" s="37">
        <v>0</v>
      </c>
      <c r="N4512" s="37">
        <f t="shared" si="1269"/>
        <v>0</v>
      </c>
      <c r="O4512" s="37">
        <v>0</v>
      </c>
      <c r="P4512" s="37">
        <v>0</v>
      </c>
      <c r="Q4512" s="21">
        <f t="shared" si="1270"/>
        <v>39.790999999999997</v>
      </c>
      <c r="R4512" s="21">
        <f t="shared" si="1279"/>
        <v>188.08333333332547</v>
      </c>
      <c r="S4512" s="21">
        <f t="shared" si="1280"/>
        <v>22.535668662459369</v>
      </c>
      <c r="T4512" s="21">
        <f t="shared" si="1271"/>
        <v>86.147999999999996</v>
      </c>
      <c r="U4512" s="37">
        <f>VLOOKUP(Time_Zone, 'LSTM LookUp'!$B$5:$D$8, 3, FALSE)</f>
        <v>-75</v>
      </c>
      <c r="V4512" s="21">
        <f t="shared" si="1281"/>
        <v>-4.5353511675731966</v>
      </c>
      <c r="W4512" s="21">
        <f t="shared" si="1272"/>
        <v>25.014162208106711</v>
      </c>
      <c r="X4512" s="21">
        <f t="shared" si="1273"/>
        <v>0</v>
      </c>
      <c r="Y4512" s="21">
        <f t="shared" si="1274"/>
        <v>0</v>
      </c>
      <c r="Z4512" s="21">
        <f t="shared" si="1282"/>
        <v>0</v>
      </c>
      <c r="AA4512" s="21">
        <f t="shared" si="1275"/>
        <v>0</v>
      </c>
      <c r="AB4512" s="21">
        <f t="shared" si="1276"/>
        <v>0</v>
      </c>
      <c r="AC4512" s="21">
        <f t="shared" si="1277"/>
        <v>60.980000000000004</v>
      </c>
      <c r="AD4512" s="21">
        <f t="shared" si="1283"/>
        <v>0</v>
      </c>
      <c r="AE4512" s="21" t="str">
        <f t="shared" si="1278"/>
        <v>7/7/3:00</v>
      </c>
    </row>
    <row r="4513" spans="2:31">
      <c r="B4513" s="37">
        <v>7</v>
      </c>
      <c r="C4513" s="38">
        <v>7</v>
      </c>
      <c r="D4513" s="39">
        <v>4</v>
      </c>
      <c r="E4513" s="17">
        <v>16.100000000000001</v>
      </c>
      <c r="F4513" s="17">
        <v>0</v>
      </c>
      <c r="G4513" s="17">
        <v>0</v>
      </c>
      <c r="H4513" s="37">
        <f t="shared" si="1266"/>
        <v>60.980000000000004</v>
      </c>
      <c r="I4513" s="37">
        <f>IF(H4513&lt;'Roof Calculator'!$G$8, 1, 0)</f>
        <v>0</v>
      </c>
      <c r="J4513" s="37">
        <f>IF(H4513&gt;='Roof Calculator'!$G$8, 1, 0)</f>
        <v>1</v>
      </c>
      <c r="K4513" s="37">
        <f t="shared" si="1267"/>
        <v>0</v>
      </c>
      <c r="L4513" s="37">
        <f t="shared" si="1268"/>
        <v>60.980000000000004</v>
      </c>
      <c r="M4513" s="37">
        <v>0</v>
      </c>
      <c r="N4513" s="37">
        <f t="shared" si="1269"/>
        <v>0</v>
      </c>
      <c r="O4513" s="37">
        <v>0</v>
      </c>
      <c r="P4513" s="37">
        <v>0</v>
      </c>
      <c r="Q4513" s="21">
        <f t="shared" si="1270"/>
        <v>39.790999999999997</v>
      </c>
      <c r="R4513" s="21">
        <f t="shared" si="1279"/>
        <v>188.12499999999213</v>
      </c>
      <c r="S4513" s="21">
        <f t="shared" si="1280"/>
        <v>22.530896224337468</v>
      </c>
      <c r="T4513" s="21">
        <f t="shared" si="1271"/>
        <v>86.147999999999996</v>
      </c>
      <c r="U4513" s="37">
        <f>VLOOKUP(Time_Zone, 'LSTM LookUp'!$B$5:$D$8, 3, FALSE)</f>
        <v>-75</v>
      </c>
      <c r="V4513" s="21">
        <f t="shared" si="1281"/>
        <v>-4.541961462384001</v>
      </c>
      <c r="W4513" s="21">
        <f t="shared" si="1272"/>
        <v>40.012509634403976</v>
      </c>
      <c r="X4513" s="21">
        <f t="shared" si="1273"/>
        <v>0</v>
      </c>
      <c r="Y4513" s="21">
        <f t="shared" si="1274"/>
        <v>0</v>
      </c>
      <c r="Z4513" s="21">
        <f t="shared" si="1282"/>
        <v>0</v>
      </c>
      <c r="AA4513" s="21">
        <f t="shared" si="1275"/>
        <v>0</v>
      </c>
      <c r="AB4513" s="21">
        <f t="shared" si="1276"/>
        <v>0</v>
      </c>
      <c r="AC4513" s="21">
        <f t="shared" si="1277"/>
        <v>60.980000000000004</v>
      </c>
      <c r="AD4513" s="21">
        <f t="shared" si="1283"/>
        <v>0</v>
      </c>
      <c r="AE4513" s="21" t="str">
        <f t="shared" si="1278"/>
        <v>7/7/4:00</v>
      </c>
    </row>
    <row r="4514" spans="2:31">
      <c r="B4514" s="37">
        <v>7</v>
      </c>
      <c r="C4514" s="38">
        <v>7</v>
      </c>
      <c r="D4514" s="39">
        <v>5</v>
      </c>
      <c r="E4514" s="17">
        <v>15.6</v>
      </c>
      <c r="F4514" s="17">
        <v>0</v>
      </c>
      <c r="G4514" s="17">
        <v>0</v>
      </c>
      <c r="H4514" s="37">
        <f t="shared" si="1266"/>
        <v>60.08</v>
      </c>
      <c r="I4514" s="37">
        <f>IF(H4514&lt;'Roof Calculator'!$G$8, 1, 0)</f>
        <v>0</v>
      </c>
      <c r="J4514" s="37">
        <f>IF(H4514&gt;='Roof Calculator'!$G$8, 1, 0)</f>
        <v>1</v>
      </c>
      <c r="K4514" s="37">
        <f t="shared" si="1267"/>
        <v>0</v>
      </c>
      <c r="L4514" s="37">
        <f t="shared" si="1268"/>
        <v>60.08</v>
      </c>
      <c r="M4514" s="37">
        <v>0</v>
      </c>
      <c r="N4514" s="37">
        <f t="shared" si="1269"/>
        <v>0</v>
      </c>
      <c r="O4514" s="37">
        <v>0</v>
      </c>
      <c r="P4514" s="37">
        <v>0</v>
      </c>
      <c r="Q4514" s="21">
        <f t="shared" si="1270"/>
        <v>39.790999999999997</v>
      </c>
      <c r="R4514" s="21">
        <f t="shared" si="1279"/>
        <v>188.16666666665878</v>
      </c>
      <c r="S4514" s="21">
        <f t="shared" si="1280"/>
        <v>22.526111723399573</v>
      </c>
      <c r="T4514" s="21">
        <f t="shared" si="1271"/>
        <v>86.147999999999996</v>
      </c>
      <c r="U4514" s="37">
        <f>VLOOKUP(Time_Zone, 'LSTM LookUp'!$B$5:$D$8, 3, FALSE)</f>
        <v>-75</v>
      </c>
      <c r="V4514" s="21">
        <f t="shared" si="1281"/>
        <v>-4.5485615032002569</v>
      </c>
      <c r="W4514" s="21">
        <f t="shared" si="1272"/>
        <v>55.010859624199931</v>
      </c>
      <c r="X4514" s="21">
        <f t="shared" si="1273"/>
        <v>0</v>
      </c>
      <c r="Y4514" s="21">
        <f t="shared" si="1274"/>
        <v>0</v>
      </c>
      <c r="Z4514" s="21">
        <f t="shared" si="1282"/>
        <v>0</v>
      </c>
      <c r="AA4514" s="21">
        <f t="shared" si="1275"/>
        <v>0</v>
      </c>
      <c r="AB4514" s="21">
        <f t="shared" si="1276"/>
        <v>0</v>
      </c>
      <c r="AC4514" s="21">
        <f t="shared" si="1277"/>
        <v>60.08</v>
      </c>
      <c r="AD4514" s="21">
        <f t="shared" si="1283"/>
        <v>0</v>
      </c>
      <c r="AE4514" s="21" t="str">
        <f t="shared" si="1278"/>
        <v>7/7/5:00</v>
      </c>
    </row>
    <row r="4515" spans="2:31">
      <c r="B4515" s="37">
        <v>7</v>
      </c>
      <c r="C4515" s="38">
        <v>7</v>
      </c>
      <c r="D4515" s="39">
        <v>6</v>
      </c>
      <c r="E4515" s="17">
        <v>16.7</v>
      </c>
      <c r="F4515" s="17">
        <v>6</v>
      </c>
      <c r="G4515" s="17">
        <v>50</v>
      </c>
      <c r="H4515" s="37">
        <f t="shared" si="1266"/>
        <v>62.059999999999995</v>
      </c>
      <c r="I4515" s="37">
        <f>IF(H4515&lt;'Roof Calculator'!$G$8, 1, 0)</f>
        <v>0</v>
      </c>
      <c r="J4515" s="37">
        <f>IF(H4515&gt;='Roof Calculator'!$G$8, 1, 0)</f>
        <v>1</v>
      </c>
      <c r="K4515" s="37">
        <f t="shared" si="1267"/>
        <v>0</v>
      </c>
      <c r="L4515" s="37">
        <f t="shared" si="1268"/>
        <v>62.059999999999995</v>
      </c>
      <c r="M4515" s="37">
        <v>0</v>
      </c>
      <c r="N4515" s="37">
        <f t="shared" si="1269"/>
        <v>6</v>
      </c>
      <c r="O4515" s="37">
        <v>0</v>
      </c>
      <c r="P4515" s="37">
        <v>0</v>
      </c>
      <c r="Q4515" s="21">
        <f t="shared" si="1270"/>
        <v>39.790999999999997</v>
      </c>
      <c r="R4515" s="21">
        <f t="shared" si="1279"/>
        <v>188.20833333332544</v>
      </c>
      <c r="S4515" s="21">
        <f t="shared" si="1280"/>
        <v>22.521315163327056</v>
      </c>
      <c r="T4515" s="21">
        <f t="shared" si="1271"/>
        <v>86.147999999999996</v>
      </c>
      <c r="U4515" s="37">
        <f>VLOOKUP(Time_Zone, 'LSTM LookUp'!$B$5:$D$8, 3, FALSE)</f>
        <v>-75</v>
      </c>
      <c r="V4515" s="21">
        <f t="shared" si="1281"/>
        <v>-4.5551512679658064</v>
      </c>
      <c r="W4515" s="21">
        <f t="shared" si="1272"/>
        <v>70.009212183008543</v>
      </c>
      <c r="X4515" s="21">
        <f t="shared" si="1273"/>
        <v>24.389330962234101</v>
      </c>
      <c r="Y4515" s="21">
        <f t="shared" si="1274"/>
        <v>30.389330962234101</v>
      </c>
      <c r="Z4515" s="21">
        <f t="shared" si="1282"/>
        <v>9.6328871463343333</v>
      </c>
      <c r="AA4515" s="21">
        <f t="shared" si="1275"/>
        <v>0</v>
      </c>
      <c r="AB4515" s="21">
        <f t="shared" si="1276"/>
        <v>9.6328871463343333</v>
      </c>
      <c r="AC4515" s="21">
        <f t="shared" si="1277"/>
        <v>62.059999999999995</v>
      </c>
      <c r="AD4515" s="21">
        <f t="shared" si="1283"/>
        <v>9.6328871463343333</v>
      </c>
      <c r="AE4515" s="21" t="str">
        <f t="shared" si="1278"/>
        <v>7/7/6:00</v>
      </c>
    </row>
    <row r="4516" spans="2:31">
      <c r="B4516" s="37">
        <v>7</v>
      </c>
      <c r="C4516" s="38">
        <v>7</v>
      </c>
      <c r="D4516" s="39">
        <v>7</v>
      </c>
      <c r="E4516" s="17">
        <v>17.2</v>
      </c>
      <c r="F4516" s="17">
        <v>43</v>
      </c>
      <c r="G4516" s="17">
        <v>402</v>
      </c>
      <c r="H4516" s="37">
        <f t="shared" si="1266"/>
        <v>62.959999999999994</v>
      </c>
      <c r="I4516" s="37">
        <f>IF(H4516&lt;'Roof Calculator'!$G$8, 1, 0)</f>
        <v>0</v>
      </c>
      <c r="J4516" s="37">
        <f>IF(H4516&gt;='Roof Calculator'!$G$8, 1, 0)</f>
        <v>1</v>
      </c>
      <c r="K4516" s="37">
        <f t="shared" si="1267"/>
        <v>0</v>
      </c>
      <c r="L4516" s="37">
        <f t="shared" si="1268"/>
        <v>62.959999999999994</v>
      </c>
      <c r="M4516" s="37">
        <v>0</v>
      </c>
      <c r="N4516" s="37">
        <f t="shared" si="1269"/>
        <v>43</v>
      </c>
      <c r="O4516" s="37">
        <v>0</v>
      </c>
      <c r="P4516" s="37">
        <v>0</v>
      </c>
      <c r="Q4516" s="21">
        <f t="shared" si="1270"/>
        <v>39.790999999999997</v>
      </c>
      <c r="R4516" s="21">
        <f t="shared" si="1279"/>
        <v>188.2499999999921</v>
      </c>
      <c r="S4516" s="21">
        <f t="shared" si="1280"/>
        <v>22.516506547809694</v>
      </c>
      <c r="T4516" s="21">
        <f t="shared" si="1271"/>
        <v>86.147999999999996</v>
      </c>
      <c r="U4516" s="37">
        <f>VLOOKUP(Time_Zone, 'LSTM LookUp'!$B$5:$D$8, 3, FALSE)</f>
        <v>-75</v>
      </c>
      <c r="V4516" s="21">
        <f t="shared" si="1281"/>
        <v>-4.561730734646142</v>
      </c>
      <c r="W4516" s="21">
        <f t="shared" si="1272"/>
        <v>85.007567316338424</v>
      </c>
      <c r="X4516" s="21">
        <f t="shared" si="1273"/>
        <v>123.35535262279357</v>
      </c>
      <c r="Y4516" s="21">
        <f t="shared" si="1274"/>
        <v>166.35535262279359</v>
      </c>
      <c r="Z4516" s="21">
        <f t="shared" si="1282"/>
        <v>52.731741281026736</v>
      </c>
      <c r="AA4516" s="21">
        <f t="shared" si="1275"/>
        <v>0</v>
      </c>
      <c r="AB4516" s="21">
        <f t="shared" si="1276"/>
        <v>52.731741281026736</v>
      </c>
      <c r="AC4516" s="21">
        <f t="shared" si="1277"/>
        <v>62.959999999999994</v>
      </c>
      <c r="AD4516" s="21">
        <f t="shared" si="1283"/>
        <v>52.731741281026736</v>
      </c>
      <c r="AE4516" s="21" t="str">
        <f t="shared" si="1278"/>
        <v>7/7/7:00</v>
      </c>
    </row>
    <row r="4517" spans="2:31">
      <c r="B4517" s="37">
        <v>7</v>
      </c>
      <c r="C4517" s="38">
        <v>7</v>
      </c>
      <c r="D4517" s="39">
        <v>8</v>
      </c>
      <c r="E4517" s="17">
        <v>19.399999999999999</v>
      </c>
      <c r="F4517" s="17">
        <v>69</v>
      </c>
      <c r="G4517" s="17">
        <v>634</v>
      </c>
      <c r="H4517" s="37">
        <f t="shared" si="1266"/>
        <v>66.92</v>
      </c>
      <c r="I4517" s="37">
        <f>IF(H4517&lt;'Roof Calculator'!$G$8, 1, 0)</f>
        <v>0</v>
      </c>
      <c r="J4517" s="37">
        <f>IF(H4517&gt;='Roof Calculator'!$G$8, 1, 0)</f>
        <v>1</v>
      </c>
      <c r="K4517" s="37">
        <f t="shared" si="1267"/>
        <v>0</v>
      </c>
      <c r="L4517" s="37">
        <f t="shared" si="1268"/>
        <v>66.92</v>
      </c>
      <c r="M4517" s="37">
        <v>0</v>
      </c>
      <c r="N4517" s="37">
        <f t="shared" si="1269"/>
        <v>69</v>
      </c>
      <c r="O4517" s="37">
        <v>0</v>
      </c>
      <c r="P4517" s="37">
        <v>0</v>
      </c>
      <c r="Q4517" s="21">
        <f t="shared" si="1270"/>
        <v>39.790999999999997</v>
      </c>
      <c r="R4517" s="21">
        <f t="shared" si="1279"/>
        <v>188.29166666665876</v>
      </c>
      <c r="S4517" s="21">
        <f t="shared" si="1280"/>
        <v>22.51168588054573</v>
      </c>
      <c r="T4517" s="21">
        <f t="shared" si="1271"/>
        <v>86.147999999999996</v>
      </c>
      <c r="U4517" s="37">
        <f>VLOOKUP(Time_Zone, 'LSTM LookUp'!$B$5:$D$8, 3, FALSE)</f>
        <v>-75</v>
      </c>
      <c r="V4517" s="21">
        <f t="shared" si="1281"/>
        <v>-4.5682998812283984</v>
      </c>
      <c r="W4517" s="21">
        <f t="shared" si="1272"/>
        <v>100.00592502969286</v>
      </c>
      <c r="X4517" s="21">
        <f t="shared" si="1273"/>
        <v>77.157834839011258</v>
      </c>
      <c r="Y4517" s="21">
        <f t="shared" si="1274"/>
        <v>146.15783483901126</v>
      </c>
      <c r="Z4517" s="21">
        <f t="shared" si="1282"/>
        <v>46.329480905862731</v>
      </c>
      <c r="AA4517" s="21">
        <f t="shared" si="1275"/>
        <v>0</v>
      </c>
      <c r="AB4517" s="21">
        <f t="shared" si="1276"/>
        <v>46.329480905862731</v>
      </c>
      <c r="AC4517" s="21">
        <f t="shared" si="1277"/>
        <v>66.92</v>
      </c>
      <c r="AD4517" s="21">
        <f t="shared" si="1283"/>
        <v>46.329480905862731</v>
      </c>
      <c r="AE4517" s="21" t="str">
        <f t="shared" si="1278"/>
        <v>7/7/8:00</v>
      </c>
    </row>
    <row r="4518" spans="2:31">
      <c r="B4518" s="37">
        <v>7</v>
      </c>
      <c r="C4518" s="38">
        <v>7</v>
      </c>
      <c r="D4518" s="39">
        <v>9</v>
      </c>
      <c r="E4518" s="17">
        <v>21.7</v>
      </c>
      <c r="F4518" s="17">
        <v>92</v>
      </c>
      <c r="G4518" s="17">
        <v>752</v>
      </c>
      <c r="H4518" s="37">
        <f t="shared" si="1266"/>
        <v>71.06</v>
      </c>
      <c r="I4518" s="37">
        <f>IF(H4518&lt;'Roof Calculator'!$G$8, 1, 0)</f>
        <v>0</v>
      </c>
      <c r="J4518" s="37">
        <f>IF(H4518&gt;='Roof Calculator'!$G$8, 1, 0)</f>
        <v>1</v>
      </c>
      <c r="K4518" s="37">
        <f t="shared" si="1267"/>
        <v>0</v>
      </c>
      <c r="L4518" s="37">
        <f t="shared" si="1268"/>
        <v>71.06</v>
      </c>
      <c r="M4518" s="37">
        <v>0</v>
      </c>
      <c r="N4518" s="37">
        <f t="shared" si="1269"/>
        <v>92</v>
      </c>
      <c r="O4518" s="37">
        <v>0</v>
      </c>
      <c r="P4518" s="37">
        <v>0</v>
      </c>
      <c r="Q4518" s="21">
        <f t="shared" si="1270"/>
        <v>39.790999999999997</v>
      </c>
      <c r="R4518" s="21">
        <f t="shared" si="1279"/>
        <v>188.33333333332541</v>
      </c>
      <c r="S4518" s="21">
        <f t="shared" si="1280"/>
        <v>22.506853165241765</v>
      </c>
      <c r="T4518" s="21">
        <f t="shared" si="1271"/>
        <v>86.147999999999996</v>
      </c>
      <c r="U4518" s="37">
        <f>VLOOKUP(Time_Zone, 'LSTM LookUp'!$B$5:$D$8, 3, FALSE)</f>
        <v>-75</v>
      </c>
      <c r="V4518" s="21">
        <f t="shared" si="1281"/>
        <v>-4.5748586857214413</v>
      </c>
      <c r="W4518" s="21">
        <f t="shared" si="1272"/>
        <v>115.00428532856961</v>
      </c>
      <c r="X4518" s="21">
        <f t="shared" si="1273"/>
        <v>-41.407855993272513</v>
      </c>
      <c r="Y4518" s="21">
        <f t="shared" si="1274"/>
        <v>50.592144006727487</v>
      </c>
      <c r="Z4518" s="21">
        <f t="shared" si="1282"/>
        <v>16.036826026658694</v>
      </c>
      <c r="AA4518" s="21">
        <f t="shared" si="1275"/>
        <v>0</v>
      </c>
      <c r="AB4518" s="21">
        <f t="shared" si="1276"/>
        <v>16.036826026658694</v>
      </c>
      <c r="AC4518" s="21">
        <f t="shared" si="1277"/>
        <v>71.06</v>
      </c>
      <c r="AD4518" s="21">
        <f t="shared" si="1283"/>
        <v>16.036826026658694</v>
      </c>
      <c r="AE4518" s="21" t="str">
        <f t="shared" si="1278"/>
        <v>7/7/9:00</v>
      </c>
    </row>
    <row r="4519" spans="2:31">
      <c r="B4519" s="37">
        <v>7</v>
      </c>
      <c r="C4519" s="38">
        <v>7</v>
      </c>
      <c r="D4519" s="39">
        <v>10</v>
      </c>
      <c r="E4519" s="17">
        <v>23.3</v>
      </c>
      <c r="F4519" s="17">
        <v>111</v>
      </c>
      <c r="G4519" s="17">
        <v>819</v>
      </c>
      <c r="H4519" s="37">
        <f t="shared" si="1266"/>
        <v>73.94</v>
      </c>
      <c r="I4519" s="37">
        <f>IF(H4519&lt;'Roof Calculator'!$G$8, 1, 0)</f>
        <v>0</v>
      </c>
      <c r="J4519" s="37">
        <f>IF(H4519&gt;='Roof Calculator'!$G$8, 1, 0)</f>
        <v>1</v>
      </c>
      <c r="K4519" s="37">
        <f t="shared" si="1267"/>
        <v>0</v>
      </c>
      <c r="L4519" s="37">
        <f t="shared" si="1268"/>
        <v>73.94</v>
      </c>
      <c r="M4519" s="37">
        <v>0</v>
      </c>
      <c r="N4519" s="37">
        <f t="shared" si="1269"/>
        <v>111</v>
      </c>
      <c r="O4519" s="37">
        <v>0</v>
      </c>
      <c r="P4519" s="37">
        <v>0</v>
      </c>
      <c r="Q4519" s="21">
        <f t="shared" si="1270"/>
        <v>39.790999999999997</v>
      </c>
      <c r="R4519" s="21">
        <f t="shared" si="1279"/>
        <v>188.37499999999207</v>
      </c>
      <c r="S4519" s="21">
        <f t="shared" si="1280"/>
        <v>22.502008405612838</v>
      </c>
      <c r="T4519" s="21">
        <f t="shared" si="1271"/>
        <v>86.147999999999996</v>
      </c>
      <c r="U4519" s="37">
        <f>VLOOKUP(Time_Zone, 'LSTM LookUp'!$B$5:$D$8, 3, FALSE)</f>
        <v>-75</v>
      </c>
      <c r="V4519" s="21">
        <f t="shared" si="1281"/>
        <v>-4.5814071261558942</v>
      </c>
      <c r="W4519" s="21">
        <f t="shared" si="1272"/>
        <v>130.00264821846102</v>
      </c>
      <c r="X4519" s="21">
        <f t="shared" si="1273"/>
        <v>-173.13320695744912</v>
      </c>
      <c r="Y4519" s="21">
        <f t="shared" si="1274"/>
        <v>-62.133206957449119</v>
      </c>
      <c r="Z4519" s="21">
        <f t="shared" si="1282"/>
        <v>-19.695141410146451</v>
      </c>
      <c r="AA4519" s="21">
        <f t="shared" si="1275"/>
        <v>0</v>
      </c>
      <c r="AB4519" s="21">
        <f t="shared" si="1276"/>
        <v>-19.695141410146451</v>
      </c>
      <c r="AC4519" s="21">
        <f t="shared" si="1277"/>
        <v>73.94</v>
      </c>
      <c r="AD4519" s="21">
        <f t="shared" si="1283"/>
        <v>-19.695141410146451</v>
      </c>
      <c r="AE4519" s="21" t="str">
        <f t="shared" si="1278"/>
        <v>7/7/10:00</v>
      </c>
    </row>
    <row r="4520" spans="2:31">
      <c r="B4520" s="37">
        <v>7</v>
      </c>
      <c r="C4520" s="38">
        <v>7</v>
      </c>
      <c r="D4520" s="39">
        <v>11</v>
      </c>
      <c r="E4520" s="17">
        <v>24.4</v>
      </c>
      <c r="F4520" s="17">
        <v>124</v>
      </c>
      <c r="G4520" s="17">
        <v>859</v>
      </c>
      <c r="H4520" s="37">
        <f t="shared" si="1266"/>
        <v>75.92</v>
      </c>
      <c r="I4520" s="37">
        <f>IF(H4520&lt;'Roof Calculator'!$G$8, 1, 0)</f>
        <v>0</v>
      </c>
      <c r="J4520" s="37">
        <f>IF(H4520&gt;='Roof Calculator'!$G$8, 1, 0)</f>
        <v>1</v>
      </c>
      <c r="K4520" s="37">
        <f t="shared" si="1267"/>
        <v>0</v>
      </c>
      <c r="L4520" s="37">
        <f t="shared" si="1268"/>
        <v>75.92</v>
      </c>
      <c r="M4520" s="37">
        <v>0</v>
      </c>
      <c r="N4520" s="37">
        <f t="shared" si="1269"/>
        <v>124</v>
      </c>
      <c r="O4520" s="37">
        <v>0</v>
      </c>
      <c r="P4520" s="37">
        <v>0</v>
      </c>
      <c r="Q4520" s="21">
        <f t="shared" si="1270"/>
        <v>39.790999999999997</v>
      </c>
      <c r="R4520" s="21">
        <f t="shared" si="1279"/>
        <v>188.41666666665873</v>
      </c>
      <c r="S4520" s="21">
        <f t="shared" si="1280"/>
        <v>22.497151605382363</v>
      </c>
      <c r="T4520" s="21">
        <f t="shared" si="1271"/>
        <v>86.147999999999996</v>
      </c>
      <c r="U4520" s="37">
        <f>VLOOKUP(Time_Zone, 'LSTM LookUp'!$B$5:$D$8, 3, FALSE)</f>
        <v>-75</v>
      </c>
      <c r="V4520" s="21">
        <f t="shared" si="1281"/>
        <v>-4.5879451805842013</v>
      </c>
      <c r="W4520" s="21">
        <f t="shared" si="1272"/>
        <v>145.00101370485393</v>
      </c>
      <c r="X4520" s="21">
        <f t="shared" si="1273"/>
        <v>-289.17956301150656</v>
      </c>
      <c r="Y4520" s="21">
        <f t="shared" si="1274"/>
        <v>-165.17956301150656</v>
      </c>
      <c r="Z4520" s="21">
        <f t="shared" si="1282"/>
        <v>-52.359036510150538</v>
      </c>
      <c r="AA4520" s="21">
        <f t="shared" si="1275"/>
        <v>0</v>
      </c>
      <c r="AB4520" s="21">
        <f t="shared" si="1276"/>
        <v>-52.359036510150538</v>
      </c>
      <c r="AC4520" s="21">
        <f t="shared" si="1277"/>
        <v>75.92</v>
      </c>
      <c r="AD4520" s="21">
        <f t="shared" si="1283"/>
        <v>-52.359036510150538</v>
      </c>
      <c r="AE4520" s="21" t="str">
        <f t="shared" si="1278"/>
        <v>7/7/11:00</v>
      </c>
    </row>
    <row r="4521" spans="2:31">
      <c r="B4521" s="37">
        <v>7</v>
      </c>
      <c r="C4521" s="38">
        <v>7</v>
      </c>
      <c r="D4521" s="39">
        <v>12</v>
      </c>
      <c r="E4521" s="17">
        <v>25.6</v>
      </c>
      <c r="F4521" s="17">
        <v>132</v>
      </c>
      <c r="G4521" s="17">
        <v>881</v>
      </c>
      <c r="H4521" s="37">
        <f t="shared" si="1266"/>
        <v>78.08</v>
      </c>
      <c r="I4521" s="37">
        <f>IF(H4521&lt;'Roof Calculator'!$G$8, 1, 0)</f>
        <v>0</v>
      </c>
      <c r="J4521" s="37">
        <f>IF(H4521&gt;='Roof Calculator'!$G$8, 1, 0)</f>
        <v>1</v>
      </c>
      <c r="K4521" s="37">
        <f t="shared" si="1267"/>
        <v>0</v>
      </c>
      <c r="L4521" s="37">
        <f t="shared" si="1268"/>
        <v>78.08</v>
      </c>
      <c r="M4521" s="37">
        <v>0</v>
      </c>
      <c r="N4521" s="37">
        <f t="shared" si="1269"/>
        <v>132</v>
      </c>
      <c r="O4521" s="37">
        <v>0</v>
      </c>
      <c r="P4521" s="37">
        <v>0</v>
      </c>
      <c r="Q4521" s="21">
        <f t="shared" si="1270"/>
        <v>39.790999999999997</v>
      </c>
      <c r="R4521" s="21">
        <f t="shared" si="1279"/>
        <v>188.45833333332538</v>
      </c>
      <c r="S4521" s="21">
        <f t="shared" si="1280"/>
        <v>22.492282768282145</v>
      </c>
      <c r="T4521" s="21">
        <f t="shared" si="1271"/>
        <v>86.147999999999996</v>
      </c>
      <c r="U4521" s="37">
        <f>VLOOKUP(Time_Zone, 'LSTM LookUp'!$B$5:$D$8, 3, FALSE)</f>
        <v>-75</v>
      </c>
      <c r="V4521" s="21">
        <f t="shared" si="1281"/>
        <v>-4.5944728270806818</v>
      </c>
      <c r="W4521" s="21">
        <f t="shared" si="1272"/>
        <v>159.99938179322982</v>
      </c>
      <c r="X4521" s="21">
        <f t="shared" si="1273"/>
        <v>-372.03174992801138</v>
      </c>
      <c r="Y4521" s="21">
        <f t="shared" si="1274"/>
        <v>-240.03174992801138</v>
      </c>
      <c r="Z4521" s="21">
        <f t="shared" si="1282"/>
        <v>-76.085872422368524</v>
      </c>
      <c r="AA4521" s="21">
        <f t="shared" si="1275"/>
        <v>0</v>
      </c>
      <c r="AB4521" s="21">
        <f t="shared" si="1276"/>
        <v>-76.085872422368524</v>
      </c>
      <c r="AC4521" s="21">
        <f t="shared" si="1277"/>
        <v>78.08</v>
      </c>
      <c r="AD4521" s="21">
        <f t="shared" si="1283"/>
        <v>-76.085872422368524</v>
      </c>
      <c r="AE4521" s="21" t="str">
        <f t="shared" si="1278"/>
        <v>7/7/12:00</v>
      </c>
    </row>
    <row r="4522" spans="2:31">
      <c r="B4522" s="37">
        <v>7</v>
      </c>
      <c r="C4522" s="38">
        <v>7</v>
      </c>
      <c r="D4522" s="39">
        <v>13</v>
      </c>
      <c r="E4522" s="17">
        <v>26.7</v>
      </c>
      <c r="F4522" s="17">
        <v>142</v>
      </c>
      <c r="G4522" s="17">
        <v>870</v>
      </c>
      <c r="H4522" s="37">
        <f t="shared" si="1266"/>
        <v>80.06</v>
      </c>
      <c r="I4522" s="37">
        <f>IF(H4522&lt;'Roof Calculator'!$G$8, 1, 0)</f>
        <v>0</v>
      </c>
      <c r="J4522" s="37">
        <f>IF(H4522&gt;='Roof Calculator'!$G$8, 1, 0)</f>
        <v>1</v>
      </c>
      <c r="K4522" s="37">
        <f t="shared" si="1267"/>
        <v>0</v>
      </c>
      <c r="L4522" s="37">
        <f t="shared" si="1268"/>
        <v>80.06</v>
      </c>
      <c r="M4522" s="37">
        <v>0</v>
      </c>
      <c r="N4522" s="37">
        <f t="shared" si="1269"/>
        <v>142</v>
      </c>
      <c r="O4522" s="37">
        <v>0</v>
      </c>
      <c r="P4522" s="37">
        <v>0</v>
      </c>
      <c r="Q4522" s="21">
        <f t="shared" si="1270"/>
        <v>39.790999999999997</v>
      </c>
      <c r="R4522" s="21">
        <f t="shared" si="1279"/>
        <v>188.49999999999204</v>
      </c>
      <c r="S4522" s="21">
        <f t="shared" si="1280"/>
        <v>22.487401898052372</v>
      </c>
      <c r="T4522" s="21">
        <f t="shared" si="1271"/>
        <v>86.147999999999996</v>
      </c>
      <c r="U4522" s="37">
        <f>VLOOKUP(Time_Zone, 'LSTM LookUp'!$B$5:$D$8, 3, FALSE)</f>
        <v>-75</v>
      </c>
      <c r="V4522" s="21">
        <f t="shared" si="1281"/>
        <v>-4.6009900437415459</v>
      </c>
      <c r="W4522" s="21">
        <f t="shared" si="1272"/>
        <v>174.99775248906462</v>
      </c>
      <c r="X4522" s="21">
        <f t="shared" si="1273"/>
        <v>-402.35040771106003</v>
      </c>
      <c r="Y4522" s="21">
        <f t="shared" si="1274"/>
        <v>-260.35040771106003</v>
      </c>
      <c r="Z4522" s="21">
        <f t="shared" si="1282"/>
        <v>-82.526532061514018</v>
      </c>
      <c r="AA4522" s="21">
        <f t="shared" si="1275"/>
        <v>0</v>
      </c>
      <c r="AB4522" s="21">
        <f t="shared" si="1276"/>
        <v>-82.526532061514018</v>
      </c>
      <c r="AC4522" s="21">
        <f t="shared" si="1277"/>
        <v>80.06</v>
      </c>
      <c r="AD4522" s="21">
        <f t="shared" si="1283"/>
        <v>-82.526532061514018</v>
      </c>
      <c r="AE4522" s="21" t="str">
        <f t="shared" si="1278"/>
        <v>7/7/13:00</v>
      </c>
    </row>
    <row r="4523" spans="2:31">
      <c r="B4523" s="37">
        <v>7</v>
      </c>
      <c r="C4523" s="38">
        <v>7</v>
      </c>
      <c r="D4523" s="39">
        <v>14</v>
      </c>
      <c r="E4523" s="17">
        <v>27.2</v>
      </c>
      <c r="F4523" s="17">
        <v>141</v>
      </c>
      <c r="G4523" s="17">
        <v>880</v>
      </c>
      <c r="H4523" s="37">
        <f t="shared" si="1266"/>
        <v>80.959999999999994</v>
      </c>
      <c r="I4523" s="37">
        <f>IF(H4523&lt;'Roof Calculator'!$G$8, 1, 0)</f>
        <v>0</v>
      </c>
      <c r="J4523" s="37">
        <f>IF(H4523&gt;='Roof Calculator'!$G$8, 1, 0)</f>
        <v>1</v>
      </c>
      <c r="K4523" s="37">
        <f t="shared" si="1267"/>
        <v>0</v>
      </c>
      <c r="L4523" s="37">
        <f t="shared" si="1268"/>
        <v>80.959999999999994</v>
      </c>
      <c r="M4523" s="37">
        <v>0</v>
      </c>
      <c r="N4523" s="37">
        <f t="shared" si="1269"/>
        <v>141</v>
      </c>
      <c r="O4523" s="37">
        <v>0</v>
      </c>
      <c r="P4523" s="37">
        <v>0</v>
      </c>
      <c r="Q4523" s="21">
        <f t="shared" si="1270"/>
        <v>39.790999999999997</v>
      </c>
      <c r="R4523" s="21">
        <f t="shared" si="1279"/>
        <v>188.5416666666587</v>
      </c>
      <c r="S4523" s="21">
        <f t="shared" si="1280"/>
        <v>22.482508998441578</v>
      </c>
      <c r="T4523" s="21">
        <f t="shared" si="1271"/>
        <v>86.147999999999996</v>
      </c>
      <c r="U4523" s="37">
        <f>VLOOKUP(Time_Zone, 'LSTM LookUp'!$B$5:$D$8, 3, FALSE)</f>
        <v>-75</v>
      </c>
      <c r="V4523" s="21">
        <f t="shared" si="1281"/>
        <v>-4.6074968086849948</v>
      </c>
      <c r="W4523" s="21">
        <f t="shared" si="1272"/>
        <v>189.99612579782874</v>
      </c>
      <c r="X4523" s="21">
        <f t="shared" si="1273"/>
        <v>-399.93663095379202</v>
      </c>
      <c r="Y4523" s="21">
        <f t="shared" si="1274"/>
        <v>-258.93663095379202</v>
      </c>
      <c r="Z4523" s="21">
        <f t="shared" si="1282"/>
        <v>-82.078389521956368</v>
      </c>
      <c r="AA4523" s="21">
        <f t="shared" si="1275"/>
        <v>0</v>
      </c>
      <c r="AB4523" s="21">
        <f t="shared" si="1276"/>
        <v>-82.078389521956368</v>
      </c>
      <c r="AC4523" s="21">
        <f t="shared" si="1277"/>
        <v>80.959999999999994</v>
      </c>
      <c r="AD4523" s="21">
        <f t="shared" si="1283"/>
        <v>-82.078389521956368</v>
      </c>
      <c r="AE4523" s="21" t="str">
        <f t="shared" si="1278"/>
        <v>7/7/14:00</v>
      </c>
    </row>
    <row r="4524" spans="2:31">
      <c r="B4524" s="37">
        <v>7</v>
      </c>
      <c r="C4524" s="38">
        <v>7</v>
      </c>
      <c r="D4524" s="39">
        <v>15</v>
      </c>
      <c r="E4524" s="17">
        <v>27.2</v>
      </c>
      <c r="F4524" s="17">
        <v>135</v>
      </c>
      <c r="G4524" s="17">
        <v>824</v>
      </c>
      <c r="H4524" s="37">
        <f t="shared" si="1266"/>
        <v>80.959999999999994</v>
      </c>
      <c r="I4524" s="37">
        <f>IF(H4524&lt;'Roof Calculator'!$G$8, 1, 0)</f>
        <v>0</v>
      </c>
      <c r="J4524" s="37">
        <f>IF(H4524&gt;='Roof Calculator'!$G$8, 1, 0)</f>
        <v>1</v>
      </c>
      <c r="K4524" s="37">
        <f t="shared" si="1267"/>
        <v>0</v>
      </c>
      <c r="L4524" s="37">
        <f t="shared" si="1268"/>
        <v>80.959999999999994</v>
      </c>
      <c r="M4524" s="37">
        <v>0</v>
      </c>
      <c r="N4524" s="37">
        <f t="shared" si="1269"/>
        <v>135</v>
      </c>
      <c r="O4524" s="37">
        <v>0</v>
      </c>
      <c r="P4524" s="37">
        <v>0</v>
      </c>
      <c r="Q4524" s="21">
        <f t="shared" si="1270"/>
        <v>39.790999999999997</v>
      </c>
      <c r="R4524" s="21">
        <f t="shared" si="1279"/>
        <v>188.58333333332536</v>
      </c>
      <c r="S4524" s="21">
        <f t="shared" si="1280"/>
        <v>22.477604073206681</v>
      </c>
      <c r="T4524" s="21">
        <f t="shared" si="1271"/>
        <v>86.147999999999996</v>
      </c>
      <c r="U4524" s="37">
        <f>VLOOKUP(Time_Zone, 'LSTM LookUp'!$B$5:$D$8, 3, FALSE)</f>
        <v>-75</v>
      </c>
      <c r="V4524" s="21">
        <f t="shared" si="1281"/>
        <v>-4.6139931000512266</v>
      </c>
      <c r="W4524" s="21">
        <f t="shared" si="1272"/>
        <v>204.99450172498717</v>
      </c>
      <c r="X4524" s="21">
        <f t="shared" si="1273"/>
        <v>-328.63888455293778</v>
      </c>
      <c r="Y4524" s="21">
        <f t="shared" si="1274"/>
        <v>-193.63888455293778</v>
      </c>
      <c r="Z4524" s="21">
        <f t="shared" si="1282"/>
        <v>-61.380144378913393</v>
      </c>
      <c r="AA4524" s="21">
        <f t="shared" si="1275"/>
        <v>0</v>
      </c>
      <c r="AB4524" s="21">
        <f t="shared" si="1276"/>
        <v>-61.380144378913393</v>
      </c>
      <c r="AC4524" s="21">
        <f t="shared" si="1277"/>
        <v>80.959999999999994</v>
      </c>
      <c r="AD4524" s="21">
        <f t="shared" si="1283"/>
        <v>-61.380144378913393</v>
      </c>
      <c r="AE4524" s="21" t="str">
        <f t="shared" si="1278"/>
        <v>7/7/15:00</v>
      </c>
    </row>
    <row r="4525" spans="2:31">
      <c r="B4525" s="37">
        <v>7</v>
      </c>
      <c r="C4525" s="38">
        <v>7</v>
      </c>
      <c r="D4525" s="39">
        <v>16</v>
      </c>
      <c r="E4525" s="17">
        <v>27.8</v>
      </c>
      <c r="F4525" s="17">
        <v>130</v>
      </c>
      <c r="G4525" s="17">
        <v>772</v>
      </c>
      <c r="H4525" s="37">
        <f t="shared" si="1266"/>
        <v>82.04</v>
      </c>
      <c r="I4525" s="37">
        <f>IF(H4525&lt;'Roof Calculator'!$G$8, 1, 0)</f>
        <v>0</v>
      </c>
      <c r="J4525" s="37">
        <f>IF(H4525&gt;='Roof Calculator'!$G$8, 1, 0)</f>
        <v>1</v>
      </c>
      <c r="K4525" s="37">
        <f t="shared" si="1267"/>
        <v>0</v>
      </c>
      <c r="L4525" s="37">
        <f t="shared" si="1268"/>
        <v>82.04</v>
      </c>
      <c r="M4525" s="37">
        <v>0</v>
      </c>
      <c r="N4525" s="37">
        <f t="shared" si="1269"/>
        <v>130</v>
      </c>
      <c r="O4525" s="37">
        <v>0</v>
      </c>
      <c r="P4525" s="37">
        <v>0</v>
      </c>
      <c r="Q4525" s="21">
        <f t="shared" si="1270"/>
        <v>39.790999999999997</v>
      </c>
      <c r="R4525" s="21">
        <f t="shared" si="1279"/>
        <v>188.62499999999201</v>
      </c>
      <c r="S4525" s="21">
        <f t="shared" si="1280"/>
        <v>22.472687126112923</v>
      </c>
      <c r="T4525" s="21">
        <f t="shared" si="1271"/>
        <v>86.147999999999996</v>
      </c>
      <c r="U4525" s="37">
        <f>VLOOKUP(Time_Zone, 'LSTM LookUp'!$B$5:$D$8, 3, FALSE)</f>
        <v>-75</v>
      </c>
      <c r="V4525" s="21">
        <f t="shared" si="1281"/>
        <v>-4.6204788960025072</v>
      </c>
      <c r="W4525" s="21">
        <f t="shared" si="1272"/>
        <v>219.99288027599937</v>
      </c>
      <c r="X4525" s="21">
        <f t="shared" si="1273"/>
        <v>-231.09303713290237</v>
      </c>
      <c r="Y4525" s="21">
        <f t="shared" si="1274"/>
        <v>-101.09303713290237</v>
      </c>
      <c r="Z4525" s="21">
        <f t="shared" si="1282"/>
        <v>-32.044727117935977</v>
      </c>
      <c r="AA4525" s="21">
        <f t="shared" si="1275"/>
        <v>0</v>
      </c>
      <c r="AB4525" s="21">
        <f t="shared" si="1276"/>
        <v>-32.044727117935977</v>
      </c>
      <c r="AC4525" s="21">
        <f t="shared" si="1277"/>
        <v>82.04</v>
      </c>
      <c r="AD4525" s="21">
        <f t="shared" si="1283"/>
        <v>-32.044727117935977</v>
      </c>
      <c r="AE4525" s="21" t="str">
        <f t="shared" si="1278"/>
        <v>7/7/16:00</v>
      </c>
    </row>
    <row r="4526" spans="2:31">
      <c r="B4526" s="37">
        <v>7</v>
      </c>
      <c r="C4526" s="38">
        <v>7</v>
      </c>
      <c r="D4526" s="39">
        <v>17</v>
      </c>
      <c r="E4526" s="17">
        <v>27.8</v>
      </c>
      <c r="F4526" s="17">
        <v>194</v>
      </c>
      <c r="G4526" s="17">
        <v>627</v>
      </c>
      <c r="H4526" s="37">
        <f t="shared" si="1266"/>
        <v>82.04</v>
      </c>
      <c r="I4526" s="37">
        <f>IF(H4526&lt;'Roof Calculator'!$G$8, 1, 0)</f>
        <v>0</v>
      </c>
      <c r="J4526" s="37">
        <f>IF(H4526&gt;='Roof Calculator'!$G$8, 1, 0)</f>
        <v>1</v>
      </c>
      <c r="K4526" s="37">
        <f t="shared" si="1267"/>
        <v>0</v>
      </c>
      <c r="L4526" s="37">
        <f t="shared" si="1268"/>
        <v>82.04</v>
      </c>
      <c r="M4526" s="37">
        <v>0</v>
      </c>
      <c r="N4526" s="37">
        <f t="shared" si="1269"/>
        <v>194</v>
      </c>
      <c r="O4526" s="37">
        <v>0</v>
      </c>
      <c r="P4526" s="37">
        <v>0</v>
      </c>
      <c r="Q4526" s="21">
        <f t="shared" si="1270"/>
        <v>39.790999999999997</v>
      </c>
      <c r="R4526" s="21">
        <f t="shared" si="1279"/>
        <v>188.66666666665867</v>
      </c>
      <c r="S4526" s="21">
        <f t="shared" si="1280"/>
        <v>22.467758160933911</v>
      </c>
      <c r="T4526" s="21">
        <f t="shared" si="1271"/>
        <v>86.147999999999996</v>
      </c>
      <c r="U4526" s="37">
        <f>VLOOKUP(Time_Zone, 'LSTM LookUp'!$B$5:$D$8, 3, FALSE)</f>
        <v>-75</v>
      </c>
      <c r="V4526" s="21">
        <f t="shared" si="1281"/>
        <v>-4.6269541747232115</v>
      </c>
      <c r="W4526" s="21">
        <f t="shared" si="1272"/>
        <v>234.99126145631919</v>
      </c>
      <c r="X4526" s="21">
        <f t="shared" si="1273"/>
        <v>-102.0641699437071</v>
      </c>
      <c r="Y4526" s="21">
        <f t="shared" si="1274"/>
        <v>91.9358300562929</v>
      </c>
      <c r="Z4526" s="21">
        <f t="shared" si="1282"/>
        <v>29.142052411006262</v>
      </c>
      <c r="AA4526" s="21">
        <f t="shared" si="1275"/>
        <v>0</v>
      </c>
      <c r="AB4526" s="21">
        <f t="shared" si="1276"/>
        <v>29.142052411006262</v>
      </c>
      <c r="AC4526" s="21">
        <f t="shared" si="1277"/>
        <v>82.04</v>
      </c>
      <c r="AD4526" s="21">
        <f t="shared" si="1283"/>
        <v>29.142052411006262</v>
      </c>
      <c r="AE4526" s="21" t="str">
        <f t="shared" si="1278"/>
        <v>7/7/17:00</v>
      </c>
    </row>
    <row r="4527" spans="2:31">
      <c r="B4527" s="37">
        <v>7</v>
      </c>
      <c r="C4527" s="38">
        <v>7</v>
      </c>
      <c r="D4527" s="39">
        <v>18</v>
      </c>
      <c r="E4527" s="17">
        <v>27.2</v>
      </c>
      <c r="F4527" s="17">
        <v>97</v>
      </c>
      <c r="G4527" s="17">
        <v>662</v>
      </c>
      <c r="H4527" s="37">
        <f t="shared" si="1266"/>
        <v>80.959999999999994</v>
      </c>
      <c r="I4527" s="37">
        <f>IF(H4527&lt;'Roof Calculator'!$G$8, 1, 0)</f>
        <v>0</v>
      </c>
      <c r="J4527" s="37">
        <f>IF(H4527&gt;='Roof Calculator'!$G$8, 1, 0)</f>
        <v>1</v>
      </c>
      <c r="K4527" s="37">
        <f t="shared" si="1267"/>
        <v>0</v>
      </c>
      <c r="L4527" s="37">
        <f t="shared" si="1268"/>
        <v>80.959999999999994</v>
      </c>
      <c r="M4527" s="37">
        <v>0</v>
      </c>
      <c r="N4527" s="37">
        <f t="shared" si="1269"/>
        <v>97</v>
      </c>
      <c r="O4527" s="37">
        <v>0</v>
      </c>
      <c r="P4527" s="37">
        <v>0</v>
      </c>
      <c r="Q4527" s="21">
        <f t="shared" si="1270"/>
        <v>39.790999999999997</v>
      </c>
      <c r="R4527" s="21">
        <f t="shared" si="1279"/>
        <v>188.70833333332533</v>
      </c>
      <c r="S4527" s="21">
        <f t="shared" si="1280"/>
        <v>22.462817181451555</v>
      </c>
      <c r="T4527" s="21">
        <f t="shared" si="1271"/>
        <v>86.147999999999996</v>
      </c>
      <c r="U4527" s="37">
        <f>VLOOKUP(Time_Zone, 'LSTM LookUp'!$B$5:$D$8, 3, FALSE)</f>
        <v>-75</v>
      </c>
      <c r="V4527" s="21">
        <f t="shared" si="1281"/>
        <v>-4.6334189144198907</v>
      </c>
      <c r="W4527" s="21">
        <f t="shared" si="1272"/>
        <v>249.98964527139506</v>
      </c>
      <c r="X4527" s="21">
        <f t="shared" si="1273"/>
        <v>1.0231017692834068</v>
      </c>
      <c r="Y4527" s="21">
        <f t="shared" si="1274"/>
        <v>98.0231017692834</v>
      </c>
      <c r="Z4527" s="21">
        <f t="shared" si="1282"/>
        <v>31.07161122601217</v>
      </c>
      <c r="AA4527" s="21">
        <f t="shared" si="1275"/>
        <v>0</v>
      </c>
      <c r="AB4527" s="21">
        <f t="shared" si="1276"/>
        <v>31.07161122601217</v>
      </c>
      <c r="AC4527" s="21">
        <f t="shared" si="1277"/>
        <v>80.959999999999994</v>
      </c>
      <c r="AD4527" s="21">
        <f t="shared" si="1283"/>
        <v>31.07161122601217</v>
      </c>
      <c r="AE4527" s="21" t="str">
        <f t="shared" si="1278"/>
        <v>7/7/18:00</v>
      </c>
    </row>
    <row r="4528" spans="2:31">
      <c r="B4528" s="37">
        <v>7</v>
      </c>
      <c r="C4528" s="38">
        <v>7</v>
      </c>
      <c r="D4528" s="39">
        <v>19</v>
      </c>
      <c r="E4528" s="17">
        <v>26.1</v>
      </c>
      <c r="F4528" s="17">
        <v>65</v>
      </c>
      <c r="G4528" s="17">
        <v>551</v>
      </c>
      <c r="H4528" s="37">
        <f t="shared" si="1266"/>
        <v>78.98</v>
      </c>
      <c r="I4528" s="37">
        <f>IF(H4528&lt;'Roof Calculator'!$G$8, 1, 0)</f>
        <v>0</v>
      </c>
      <c r="J4528" s="37">
        <f>IF(H4528&gt;='Roof Calculator'!$G$8, 1, 0)</f>
        <v>1</v>
      </c>
      <c r="K4528" s="37">
        <f t="shared" si="1267"/>
        <v>0</v>
      </c>
      <c r="L4528" s="37">
        <f t="shared" si="1268"/>
        <v>78.98</v>
      </c>
      <c r="M4528" s="37">
        <v>0</v>
      </c>
      <c r="N4528" s="37">
        <f t="shared" si="1269"/>
        <v>65</v>
      </c>
      <c r="O4528" s="37">
        <v>0</v>
      </c>
      <c r="P4528" s="37">
        <v>0</v>
      </c>
      <c r="Q4528" s="21">
        <f t="shared" si="1270"/>
        <v>39.790999999999997</v>
      </c>
      <c r="R4528" s="21">
        <f t="shared" si="1279"/>
        <v>188.74999999999199</v>
      </c>
      <c r="S4528" s="21">
        <f t="shared" si="1280"/>
        <v>22.4578641914561</v>
      </c>
      <c r="T4528" s="21">
        <f t="shared" si="1271"/>
        <v>86.147999999999996</v>
      </c>
      <c r="U4528" s="37">
        <f>VLOOKUP(Time_Zone, 'LSTM LookUp'!$B$5:$D$8, 3, FALSE)</f>
        <v>-75</v>
      </c>
      <c r="V4528" s="21">
        <f t="shared" si="1281"/>
        <v>-4.6398730933212953</v>
      </c>
      <c r="W4528" s="21">
        <f t="shared" si="1272"/>
        <v>264.9880317266697</v>
      </c>
      <c r="X4528" s="21">
        <f t="shared" si="1273"/>
        <v>100.52462490579676</v>
      </c>
      <c r="Y4528" s="21">
        <f t="shared" si="1274"/>
        <v>165.52462490579677</v>
      </c>
      <c r="Z4528" s="21">
        <f t="shared" si="1282"/>
        <v>52.468415103918488</v>
      </c>
      <c r="AA4528" s="21">
        <f t="shared" si="1275"/>
        <v>0</v>
      </c>
      <c r="AB4528" s="21">
        <f t="shared" si="1276"/>
        <v>52.468415103918488</v>
      </c>
      <c r="AC4528" s="21">
        <f t="shared" si="1277"/>
        <v>78.98</v>
      </c>
      <c r="AD4528" s="21">
        <f t="shared" si="1283"/>
        <v>52.468415103918488</v>
      </c>
      <c r="AE4528" s="21" t="str">
        <f t="shared" si="1278"/>
        <v>7/7/19:00</v>
      </c>
    </row>
    <row r="4529" spans="2:31">
      <c r="B4529" s="37">
        <v>7</v>
      </c>
      <c r="C4529" s="38">
        <v>7</v>
      </c>
      <c r="D4529" s="39">
        <v>20</v>
      </c>
      <c r="E4529" s="17">
        <v>23.3</v>
      </c>
      <c r="F4529" s="17">
        <v>45</v>
      </c>
      <c r="G4529" s="17">
        <v>104</v>
      </c>
      <c r="H4529" s="37">
        <f t="shared" si="1266"/>
        <v>73.94</v>
      </c>
      <c r="I4529" s="37">
        <f>IF(H4529&lt;'Roof Calculator'!$G$8, 1, 0)</f>
        <v>0</v>
      </c>
      <c r="J4529" s="37">
        <f>IF(H4529&gt;='Roof Calculator'!$G$8, 1, 0)</f>
        <v>1</v>
      </c>
      <c r="K4529" s="37">
        <f t="shared" si="1267"/>
        <v>0</v>
      </c>
      <c r="L4529" s="37">
        <f t="shared" si="1268"/>
        <v>73.94</v>
      </c>
      <c r="M4529" s="37">
        <v>0</v>
      </c>
      <c r="N4529" s="37">
        <f t="shared" si="1269"/>
        <v>45</v>
      </c>
      <c r="O4529" s="37">
        <v>0</v>
      </c>
      <c r="P4529" s="37">
        <v>0</v>
      </c>
      <c r="Q4529" s="21">
        <f t="shared" si="1270"/>
        <v>39.790999999999997</v>
      </c>
      <c r="R4529" s="21">
        <f t="shared" si="1279"/>
        <v>188.79166666665864</v>
      </c>
      <c r="S4529" s="21">
        <f t="shared" si="1280"/>
        <v>22.45289919474612</v>
      </c>
      <c r="T4529" s="21">
        <f t="shared" si="1271"/>
        <v>86.147999999999996</v>
      </c>
      <c r="U4529" s="37">
        <f>VLOOKUP(Time_Zone, 'LSTM LookUp'!$B$5:$D$8, 3, FALSE)</f>
        <v>-75</v>
      </c>
      <c r="V4529" s="21">
        <f t="shared" si="1281"/>
        <v>-4.6463166896784305</v>
      </c>
      <c r="W4529" s="21">
        <f t="shared" si="1272"/>
        <v>279.98642082758039</v>
      </c>
      <c r="X4529" s="21">
        <f t="shared" si="1273"/>
        <v>38.227808438996455</v>
      </c>
      <c r="Y4529" s="21">
        <f t="shared" si="1274"/>
        <v>83.227808438996448</v>
      </c>
      <c r="Z4529" s="21">
        <f t="shared" si="1282"/>
        <v>26.381761649373455</v>
      </c>
      <c r="AA4529" s="21">
        <f t="shared" si="1275"/>
        <v>0</v>
      </c>
      <c r="AB4529" s="21">
        <f t="shared" si="1276"/>
        <v>26.381761649373455</v>
      </c>
      <c r="AC4529" s="21">
        <f t="shared" si="1277"/>
        <v>73.94</v>
      </c>
      <c r="AD4529" s="21">
        <f t="shared" si="1283"/>
        <v>26.381761649373455</v>
      </c>
      <c r="AE4529" s="21" t="str">
        <f t="shared" si="1278"/>
        <v>7/7/20:00</v>
      </c>
    </row>
    <row r="4530" spans="2:31">
      <c r="B4530" s="37">
        <v>7</v>
      </c>
      <c r="C4530" s="38">
        <v>7</v>
      </c>
      <c r="D4530" s="39">
        <v>21</v>
      </c>
      <c r="E4530" s="17">
        <v>21.1</v>
      </c>
      <c r="F4530" s="17">
        <v>0</v>
      </c>
      <c r="G4530" s="17">
        <v>4</v>
      </c>
      <c r="H4530" s="37">
        <f t="shared" si="1266"/>
        <v>69.98</v>
      </c>
      <c r="I4530" s="37">
        <f>IF(H4530&lt;'Roof Calculator'!$G$8, 1, 0)</f>
        <v>0</v>
      </c>
      <c r="J4530" s="37">
        <f>IF(H4530&gt;='Roof Calculator'!$G$8, 1, 0)</f>
        <v>1</v>
      </c>
      <c r="K4530" s="37">
        <f t="shared" si="1267"/>
        <v>0</v>
      </c>
      <c r="L4530" s="37">
        <f t="shared" si="1268"/>
        <v>69.98</v>
      </c>
      <c r="M4530" s="37">
        <v>0</v>
      </c>
      <c r="N4530" s="37">
        <f t="shared" si="1269"/>
        <v>0</v>
      </c>
      <c r="O4530" s="37">
        <v>0</v>
      </c>
      <c r="P4530" s="37">
        <v>0</v>
      </c>
      <c r="Q4530" s="21">
        <f t="shared" si="1270"/>
        <v>39.790999999999997</v>
      </c>
      <c r="R4530" s="21">
        <f t="shared" si="1279"/>
        <v>188.8333333333253</v>
      </c>
      <c r="S4530" s="21">
        <f t="shared" si="1280"/>
        <v>22.447922195128456</v>
      </c>
      <c r="T4530" s="21">
        <f t="shared" si="1271"/>
        <v>86.147999999999996</v>
      </c>
      <c r="U4530" s="37">
        <f>VLOOKUP(Time_Zone, 'LSTM LookUp'!$B$5:$D$8, 3, FALSE)</f>
        <v>-75</v>
      </c>
      <c r="V4530" s="21">
        <f t="shared" si="1281"/>
        <v>-4.6527496817646234</v>
      </c>
      <c r="W4530" s="21">
        <f t="shared" si="1272"/>
        <v>294.98481257955888</v>
      </c>
      <c r="X4530" s="21">
        <f t="shared" si="1273"/>
        <v>2.17732870258655</v>
      </c>
      <c r="Y4530" s="21">
        <f t="shared" si="1274"/>
        <v>2.17732870258655</v>
      </c>
      <c r="Z4530" s="21">
        <f t="shared" si="1282"/>
        <v>0.69017517031078679</v>
      </c>
      <c r="AA4530" s="21">
        <f t="shared" si="1275"/>
        <v>0</v>
      </c>
      <c r="AB4530" s="21">
        <f t="shared" si="1276"/>
        <v>0.69017517031078679</v>
      </c>
      <c r="AC4530" s="21">
        <f t="shared" si="1277"/>
        <v>69.98</v>
      </c>
      <c r="AD4530" s="21">
        <f t="shared" si="1283"/>
        <v>0.69017517031078679</v>
      </c>
      <c r="AE4530" s="21" t="str">
        <f t="shared" si="1278"/>
        <v>7/7/21:00</v>
      </c>
    </row>
    <row r="4531" spans="2:31">
      <c r="B4531" s="37">
        <v>7</v>
      </c>
      <c r="C4531" s="38">
        <v>7</v>
      </c>
      <c r="D4531" s="39">
        <v>22</v>
      </c>
      <c r="E4531" s="17">
        <v>20.6</v>
      </c>
      <c r="F4531" s="17">
        <v>0</v>
      </c>
      <c r="G4531" s="17">
        <v>0</v>
      </c>
      <c r="H4531" s="37">
        <f t="shared" si="1266"/>
        <v>69.08</v>
      </c>
      <c r="I4531" s="37">
        <f>IF(H4531&lt;'Roof Calculator'!$G$8, 1, 0)</f>
        <v>0</v>
      </c>
      <c r="J4531" s="37">
        <f>IF(H4531&gt;='Roof Calculator'!$G$8, 1, 0)</f>
        <v>1</v>
      </c>
      <c r="K4531" s="37">
        <f t="shared" si="1267"/>
        <v>0</v>
      </c>
      <c r="L4531" s="37">
        <f t="shared" si="1268"/>
        <v>69.08</v>
      </c>
      <c r="M4531" s="37">
        <v>0</v>
      </c>
      <c r="N4531" s="37">
        <f t="shared" si="1269"/>
        <v>0</v>
      </c>
      <c r="O4531" s="37">
        <v>0</v>
      </c>
      <c r="P4531" s="37">
        <v>0</v>
      </c>
      <c r="Q4531" s="21">
        <f t="shared" si="1270"/>
        <v>39.790999999999997</v>
      </c>
      <c r="R4531" s="21">
        <f t="shared" si="1279"/>
        <v>188.87499999999196</v>
      </c>
      <c r="S4531" s="21">
        <f t="shared" si="1280"/>
        <v>22.442933196418267</v>
      </c>
      <c r="T4531" s="21">
        <f t="shared" si="1271"/>
        <v>86.147999999999996</v>
      </c>
      <c r="U4531" s="37">
        <f>VLOOKUP(Time_Zone, 'LSTM LookUp'!$B$5:$D$8, 3, FALSE)</f>
        <v>-75</v>
      </c>
      <c r="V4531" s="21">
        <f t="shared" si="1281"/>
        <v>-4.6591720478755567</v>
      </c>
      <c r="W4531" s="21">
        <f t="shared" si="1272"/>
        <v>309.98320698803116</v>
      </c>
      <c r="X4531" s="21">
        <f t="shared" si="1273"/>
        <v>0</v>
      </c>
      <c r="Y4531" s="21">
        <f t="shared" si="1274"/>
        <v>0</v>
      </c>
      <c r="Z4531" s="21">
        <f t="shared" si="1282"/>
        <v>0</v>
      </c>
      <c r="AA4531" s="21">
        <f t="shared" si="1275"/>
        <v>0</v>
      </c>
      <c r="AB4531" s="21">
        <f t="shared" si="1276"/>
        <v>0</v>
      </c>
      <c r="AC4531" s="21">
        <f t="shared" si="1277"/>
        <v>69.08</v>
      </c>
      <c r="AD4531" s="21">
        <f t="shared" si="1283"/>
        <v>0</v>
      </c>
      <c r="AE4531" s="21" t="str">
        <f t="shared" si="1278"/>
        <v>7/7/22:00</v>
      </c>
    </row>
    <row r="4532" spans="2:31">
      <c r="B4532" s="37">
        <v>7</v>
      </c>
      <c r="C4532" s="38">
        <v>7</v>
      </c>
      <c r="D4532" s="39">
        <v>23</v>
      </c>
      <c r="E4532" s="17">
        <v>19.399999999999999</v>
      </c>
      <c r="F4532" s="17">
        <v>0</v>
      </c>
      <c r="G4532" s="17">
        <v>0</v>
      </c>
      <c r="H4532" s="37">
        <f t="shared" si="1266"/>
        <v>66.92</v>
      </c>
      <c r="I4532" s="37">
        <f>IF(H4532&lt;'Roof Calculator'!$G$8, 1, 0)</f>
        <v>0</v>
      </c>
      <c r="J4532" s="37">
        <f>IF(H4532&gt;='Roof Calculator'!$G$8, 1, 0)</f>
        <v>1</v>
      </c>
      <c r="K4532" s="37">
        <f t="shared" si="1267"/>
        <v>0</v>
      </c>
      <c r="L4532" s="37">
        <f t="shared" si="1268"/>
        <v>66.92</v>
      </c>
      <c r="M4532" s="37">
        <v>0</v>
      </c>
      <c r="N4532" s="37">
        <f t="shared" si="1269"/>
        <v>0</v>
      </c>
      <c r="O4532" s="37">
        <v>0</v>
      </c>
      <c r="P4532" s="37">
        <v>0</v>
      </c>
      <c r="Q4532" s="21">
        <f t="shared" si="1270"/>
        <v>39.790999999999997</v>
      </c>
      <c r="R4532" s="21">
        <f t="shared" si="1279"/>
        <v>188.91666666665861</v>
      </c>
      <c r="S4532" s="21">
        <f t="shared" si="1280"/>
        <v>22.43793220243899</v>
      </c>
      <c r="T4532" s="21">
        <f t="shared" si="1271"/>
        <v>86.147999999999996</v>
      </c>
      <c r="U4532" s="37">
        <f>VLOOKUP(Time_Zone, 'LSTM LookUp'!$B$5:$D$8, 3, FALSE)</f>
        <v>-75</v>
      </c>
      <c r="V4532" s="21">
        <f t="shared" si="1281"/>
        <v>-4.6655837663293118</v>
      </c>
      <c r="W4532" s="21">
        <f t="shared" si="1272"/>
        <v>324.98160405841764</v>
      </c>
      <c r="X4532" s="21">
        <f t="shared" si="1273"/>
        <v>0</v>
      </c>
      <c r="Y4532" s="21">
        <f t="shared" si="1274"/>
        <v>0</v>
      </c>
      <c r="Z4532" s="21">
        <f t="shared" si="1282"/>
        <v>0</v>
      </c>
      <c r="AA4532" s="21">
        <f t="shared" si="1275"/>
        <v>0</v>
      </c>
      <c r="AB4532" s="21">
        <f t="shared" si="1276"/>
        <v>0</v>
      </c>
      <c r="AC4532" s="21">
        <f t="shared" si="1277"/>
        <v>66.92</v>
      </c>
      <c r="AD4532" s="21">
        <f t="shared" si="1283"/>
        <v>0</v>
      </c>
      <c r="AE4532" s="21" t="str">
        <f t="shared" si="1278"/>
        <v>7/7/23:00</v>
      </c>
    </row>
    <row r="4533" spans="2:31">
      <c r="B4533" s="37">
        <v>7</v>
      </c>
      <c r="C4533" s="38">
        <v>7</v>
      </c>
      <c r="D4533" s="39">
        <v>24</v>
      </c>
      <c r="E4533" s="17">
        <v>18.899999999999999</v>
      </c>
      <c r="F4533" s="17">
        <v>0</v>
      </c>
      <c r="G4533" s="17">
        <v>0</v>
      </c>
      <c r="H4533" s="37">
        <f t="shared" si="1266"/>
        <v>66.02</v>
      </c>
      <c r="I4533" s="37">
        <f>IF(H4533&lt;'Roof Calculator'!$G$8, 1, 0)</f>
        <v>0</v>
      </c>
      <c r="J4533" s="37">
        <f>IF(H4533&gt;='Roof Calculator'!$G$8, 1, 0)</f>
        <v>1</v>
      </c>
      <c r="K4533" s="37">
        <f t="shared" si="1267"/>
        <v>0</v>
      </c>
      <c r="L4533" s="37">
        <f t="shared" si="1268"/>
        <v>66.02</v>
      </c>
      <c r="M4533" s="37">
        <v>0</v>
      </c>
      <c r="N4533" s="37">
        <f t="shared" si="1269"/>
        <v>0</v>
      </c>
      <c r="O4533" s="37">
        <v>0</v>
      </c>
      <c r="P4533" s="37">
        <v>0</v>
      </c>
      <c r="Q4533" s="21">
        <f t="shared" si="1270"/>
        <v>39.790999999999997</v>
      </c>
      <c r="R4533" s="21">
        <f t="shared" si="1279"/>
        <v>188.95833333332527</v>
      </c>
      <c r="S4533" s="21">
        <f t="shared" si="1280"/>
        <v>22.432919217022349</v>
      </c>
      <c r="T4533" s="21">
        <f t="shared" si="1271"/>
        <v>86.147999999999996</v>
      </c>
      <c r="U4533" s="37">
        <f>VLOOKUP(Time_Zone, 'LSTM LookUp'!$B$5:$D$8, 3, FALSE)</f>
        <v>-75</v>
      </c>
      <c r="V4533" s="21">
        <f t="shared" si="1281"/>
        <v>-4.6719848154664323</v>
      </c>
      <c r="W4533" s="21">
        <f t="shared" si="1272"/>
        <v>339.98000379613336</v>
      </c>
      <c r="X4533" s="21">
        <f t="shared" si="1273"/>
        <v>0</v>
      </c>
      <c r="Y4533" s="21">
        <f t="shared" si="1274"/>
        <v>0</v>
      </c>
      <c r="Z4533" s="21">
        <f t="shared" si="1282"/>
        <v>0</v>
      </c>
      <c r="AA4533" s="21">
        <f t="shared" si="1275"/>
        <v>0</v>
      </c>
      <c r="AB4533" s="21">
        <f t="shared" si="1276"/>
        <v>0</v>
      </c>
      <c r="AC4533" s="21">
        <f t="shared" si="1277"/>
        <v>66.02</v>
      </c>
      <c r="AD4533" s="21">
        <f t="shared" si="1283"/>
        <v>0</v>
      </c>
      <c r="AE4533" s="21" t="str">
        <f t="shared" si="1278"/>
        <v>7/7/24:00</v>
      </c>
    </row>
    <row r="4534" spans="2:31">
      <c r="B4534" s="37">
        <v>7</v>
      </c>
      <c r="C4534" s="38">
        <v>8</v>
      </c>
      <c r="D4534" s="39">
        <v>1</v>
      </c>
      <c r="E4534" s="17">
        <v>17.8</v>
      </c>
      <c r="F4534" s="17">
        <v>0</v>
      </c>
      <c r="G4534" s="17">
        <v>0</v>
      </c>
      <c r="H4534" s="37">
        <f t="shared" si="1266"/>
        <v>64.040000000000006</v>
      </c>
      <c r="I4534" s="37">
        <f>IF(H4534&lt;'Roof Calculator'!$G$8, 1, 0)</f>
        <v>0</v>
      </c>
      <c r="J4534" s="37">
        <f>IF(H4534&gt;='Roof Calculator'!$G$8, 1, 0)</f>
        <v>1</v>
      </c>
      <c r="K4534" s="37">
        <f t="shared" si="1267"/>
        <v>0</v>
      </c>
      <c r="L4534" s="37">
        <f t="shared" si="1268"/>
        <v>64.040000000000006</v>
      </c>
      <c r="M4534" s="37">
        <v>0</v>
      </c>
      <c r="N4534" s="37">
        <f t="shared" si="1269"/>
        <v>0</v>
      </c>
      <c r="O4534" s="37">
        <v>0</v>
      </c>
      <c r="P4534" s="37">
        <v>0</v>
      </c>
      <c r="Q4534" s="21">
        <f t="shared" si="1270"/>
        <v>39.790999999999997</v>
      </c>
      <c r="R4534" s="21">
        <f t="shared" si="1279"/>
        <v>188.99999999999193</v>
      </c>
      <c r="S4534" s="21">
        <f t="shared" si="1280"/>
        <v>22.427894244008314</v>
      </c>
      <c r="T4534" s="21">
        <f t="shared" si="1271"/>
        <v>86.147999999999996</v>
      </c>
      <c r="U4534" s="37">
        <f>VLOOKUP(Time_Zone, 'LSTM LookUp'!$B$5:$D$8, 3, FALSE)</f>
        <v>-75</v>
      </c>
      <c r="V4534" s="21">
        <f t="shared" si="1281"/>
        <v>-4.6783751736499717</v>
      </c>
      <c r="W4534" s="21">
        <f t="shared" si="1272"/>
        <v>-5.0215937934125066</v>
      </c>
      <c r="X4534" s="21">
        <f t="shared" si="1273"/>
        <v>0</v>
      </c>
      <c r="Y4534" s="21">
        <f t="shared" si="1274"/>
        <v>0</v>
      </c>
      <c r="Z4534" s="21">
        <f t="shared" si="1282"/>
        <v>0</v>
      </c>
      <c r="AA4534" s="21">
        <f t="shared" si="1275"/>
        <v>0</v>
      </c>
      <c r="AB4534" s="21">
        <f t="shared" si="1276"/>
        <v>0</v>
      </c>
      <c r="AC4534" s="21">
        <f t="shared" si="1277"/>
        <v>64.040000000000006</v>
      </c>
      <c r="AD4534" s="21">
        <f t="shared" si="1283"/>
        <v>0</v>
      </c>
      <c r="AE4534" s="21" t="str">
        <f t="shared" si="1278"/>
        <v>7/8/1:00</v>
      </c>
    </row>
    <row r="4535" spans="2:31">
      <c r="B4535" s="37">
        <v>7</v>
      </c>
      <c r="C4535" s="38">
        <v>8</v>
      </c>
      <c r="D4535" s="39">
        <v>2</v>
      </c>
      <c r="E4535" s="17">
        <v>16.7</v>
      </c>
      <c r="F4535" s="17">
        <v>0</v>
      </c>
      <c r="G4535" s="17">
        <v>0</v>
      </c>
      <c r="H4535" s="37">
        <f t="shared" si="1266"/>
        <v>62.059999999999995</v>
      </c>
      <c r="I4535" s="37">
        <f>IF(H4535&lt;'Roof Calculator'!$G$8, 1, 0)</f>
        <v>0</v>
      </c>
      <c r="J4535" s="37">
        <f>IF(H4535&gt;='Roof Calculator'!$G$8, 1, 0)</f>
        <v>1</v>
      </c>
      <c r="K4535" s="37">
        <f t="shared" si="1267"/>
        <v>0</v>
      </c>
      <c r="L4535" s="37">
        <f t="shared" si="1268"/>
        <v>62.059999999999995</v>
      </c>
      <c r="M4535" s="37">
        <v>0</v>
      </c>
      <c r="N4535" s="37">
        <f t="shared" si="1269"/>
        <v>0</v>
      </c>
      <c r="O4535" s="37">
        <v>0</v>
      </c>
      <c r="P4535" s="37">
        <v>0</v>
      </c>
      <c r="Q4535" s="21">
        <f t="shared" si="1270"/>
        <v>39.790999999999997</v>
      </c>
      <c r="R4535" s="21">
        <f t="shared" si="1279"/>
        <v>189.04166666665859</v>
      </c>
      <c r="S4535" s="21">
        <f t="shared" si="1280"/>
        <v>22.422857287245129</v>
      </c>
      <c r="T4535" s="21">
        <f t="shared" si="1271"/>
        <v>86.147999999999996</v>
      </c>
      <c r="U4535" s="37">
        <f>VLOOKUP(Time_Zone, 'LSTM LookUp'!$B$5:$D$8, 3, FALSE)</f>
        <v>-75</v>
      </c>
      <c r="V4535" s="21">
        <f t="shared" si="1281"/>
        <v>-4.6847548192655388</v>
      </c>
      <c r="W4535" s="21">
        <f t="shared" si="1272"/>
        <v>9.9768112951836141</v>
      </c>
      <c r="X4535" s="21">
        <f t="shared" si="1273"/>
        <v>0</v>
      </c>
      <c r="Y4535" s="21">
        <f t="shared" si="1274"/>
        <v>0</v>
      </c>
      <c r="Z4535" s="21">
        <f t="shared" si="1282"/>
        <v>0</v>
      </c>
      <c r="AA4535" s="21">
        <f t="shared" si="1275"/>
        <v>0</v>
      </c>
      <c r="AB4535" s="21">
        <f t="shared" si="1276"/>
        <v>0</v>
      </c>
      <c r="AC4535" s="21">
        <f t="shared" si="1277"/>
        <v>62.059999999999995</v>
      </c>
      <c r="AD4535" s="21">
        <f t="shared" si="1283"/>
        <v>0</v>
      </c>
      <c r="AE4535" s="21" t="str">
        <f t="shared" si="1278"/>
        <v>7/8/2:00</v>
      </c>
    </row>
    <row r="4536" spans="2:31">
      <c r="B4536" s="37">
        <v>7</v>
      </c>
      <c r="C4536" s="38">
        <v>8</v>
      </c>
      <c r="D4536" s="39">
        <v>3</v>
      </c>
      <c r="E4536" s="17">
        <v>15</v>
      </c>
      <c r="F4536" s="17">
        <v>0</v>
      </c>
      <c r="G4536" s="17">
        <v>0</v>
      </c>
      <c r="H4536" s="37">
        <f t="shared" si="1266"/>
        <v>59</v>
      </c>
      <c r="I4536" s="37">
        <f>IF(H4536&lt;'Roof Calculator'!$G$8, 1, 0)</f>
        <v>0</v>
      </c>
      <c r="J4536" s="37">
        <f>IF(H4536&gt;='Roof Calculator'!$G$8, 1, 0)</f>
        <v>1</v>
      </c>
      <c r="K4536" s="37">
        <f t="shared" si="1267"/>
        <v>0</v>
      </c>
      <c r="L4536" s="37">
        <f t="shared" si="1268"/>
        <v>59</v>
      </c>
      <c r="M4536" s="37">
        <v>0</v>
      </c>
      <c r="N4536" s="37">
        <f t="shared" si="1269"/>
        <v>0</v>
      </c>
      <c r="O4536" s="37">
        <v>0</v>
      </c>
      <c r="P4536" s="37">
        <v>0</v>
      </c>
      <c r="Q4536" s="21">
        <f t="shared" si="1270"/>
        <v>39.790999999999997</v>
      </c>
      <c r="R4536" s="21">
        <f t="shared" si="1279"/>
        <v>189.08333333332524</v>
      </c>
      <c r="S4536" s="21">
        <f t="shared" si="1280"/>
        <v>22.417808350589286</v>
      </c>
      <c r="T4536" s="21">
        <f t="shared" si="1271"/>
        <v>86.147999999999996</v>
      </c>
      <c r="U4536" s="37">
        <f>VLOOKUP(Time_Zone, 'LSTM LookUp'!$B$5:$D$8, 3, FALSE)</f>
        <v>-75</v>
      </c>
      <c r="V4536" s="21">
        <f t="shared" si="1281"/>
        <v>-4.6911237307213263</v>
      </c>
      <c r="W4536" s="21">
        <f t="shared" si="1272"/>
        <v>24.975219067319657</v>
      </c>
      <c r="X4536" s="21">
        <f t="shared" si="1273"/>
        <v>0</v>
      </c>
      <c r="Y4536" s="21">
        <f t="shared" si="1274"/>
        <v>0</v>
      </c>
      <c r="Z4536" s="21">
        <f t="shared" si="1282"/>
        <v>0</v>
      </c>
      <c r="AA4536" s="21">
        <f t="shared" si="1275"/>
        <v>0</v>
      </c>
      <c r="AB4536" s="21">
        <f t="shared" si="1276"/>
        <v>0</v>
      </c>
      <c r="AC4536" s="21">
        <f t="shared" si="1277"/>
        <v>59</v>
      </c>
      <c r="AD4536" s="21">
        <f t="shared" si="1283"/>
        <v>0</v>
      </c>
      <c r="AE4536" s="21" t="str">
        <f t="shared" si="1278"/>
        <v>7/8/3:00</v>
      </c>
    </row>
    <row r="4537" spans="2:31">
      <c r="B4537" s="37">
        <v>7</v>
      </c>
      <c r="C4537" s="38">
        <v>8</v>
      </c>
      <c r="D4537" s="39">
        <v>4</v>
      </c>
      <c r="E4537" s="17">
        <v>15</v>
      </c>
      <c r="F4537" s="17">
        <v>0</v>
      </c>
      <c r="G4537" s="17">
        <v>0</v>
      </c>
      <c r="H4537" s="37">
        <f t="shared" si="1266"/>
        <v>59</v>
      </c>
      <c r="I4537" s="37">
        <f>IF(H4537&lt;'Roof Calculator'!$G$8, 1, 0)</f>
        <v>0</v>
      </c>
      <c r="J4537" s="37">
        <f>IF(H4537&gt;='Roof Calculator'!$G$8, 1, 0)</f>
        <v>1</v>
      </c>
      <c r="K4537" s="37">
        <f t="shared" si="1267"/>
        <v>0</v>
      </c>
      <c r="L4537" s="37">
        <f t="shared" si="1268"/>
        <v>59</v>
      </c>
      <c r="M4537" s="37">
        <v>0</v>
      </c>
      <c r="N4537" s="37">
        <f t="shared" si="1269"/>
        <v>0</v>
      </c>
      <c r="O4537" s="37">
        <v>0</v>
      </c>
      <c r="P4537" s="37">
        <v>0</v>
      </c>
      <c r="Q4537" s="21">
        <f t="shared" si="1270"/>
        <v>39.790999999999997</v>
      </c>
      <c r="R4537" s="21">
        <f t="shared" si="1279"/>
        <v>189.1249999999919</v>
      </c>
      <c r="S4537" s="21">
        <f t="shared" si="1280"/>
        <v>22.412747437905505</v>
      </c>
      <c r="T4537" s="21">
        <f t="shared" si="1271"/>
        <v>86.147999999999996</v>
      </c>
      <c r="U4537" s="37">
        <f>VLOOKUP(Time_Zone, 'LSTM LookUp'!$B$5:$D$8, 3, FALSE)</f>
        <v>-75</v>
      </c>
      <c r="V4537" s="21">
        <f t="shared" si="1281"/>
        <v>-4.6974818864482053</v>
      </c>
      <c r="W4537" s="21">
        <f t="shared" si="1272"/>
        <v>39.973629528387924</v>
      </c>
      <c r="X4537" s="21">
        <f t="shared" si="1273"/>
        <v>0</v>
      </c>
      <c r="Y4537" s="21">
        <f t="shared" si="1274"/>
        <v>0</v>
      </c>
      <c r="Z4537" s="21">
        <f t="shared" si="1282"/>
        <v>0</v>
      </c>
      <c r="AA4537" s="21">
        <f t="shared" si="1275"/>
        <v>0</v>
      </c>
      <c r="AB4537" s="21">
        <f t="shared" si="1276"/>
        <v>0</v>
      </c>
      <c r="AC4537" s="21">
        <f t="shared" si="1277"/>
        <v>59</v>
      </c>
      <c r="AD4537" s="21">
        <f t="shared" si="1283"/>
        <v>0</v>
      </c>
      <c r="AE4537" s="21" t="str">
        <f t="shared" si="1278"/>
        <v>7/8/4:00</v>
      </c>
    </row>
    <row r="4538" spans="2:31">
      <c r="B4538" s="37">
        <v>7</v>
      </c>
      <c r="C4538" s="38">
        <v>8</v>
      </c>
      <c r="D4538" s="39">
        <v>5</v>
      </c>
      <c r="E4538" s="17">
        <v>13.9</v>
      </c>
      <c r="F4538" s="17">
        <v>0</v>
      </c>
      <c r="G4538" s="17">
        <v>0</v>
      </c>
      <c r="H4538" s="37">
        <f t="shared" si="1266"/>
        <v>57.02</v>
      </c>
      <c r="I4538" s="37">
        <f>IF(H4538&lt;'Roof Calculator'!$G$8, 1, 0)</f>
        <v>0</v>
      </c>
      <c r="J4538" s="37">
        <f>IF(H4538&gt;='Roof Calculator'!$G$8, 1, 0)</f>
        <v>1</v>
      </c>
      <c r="K4538" s="37">
        <f t="shared" si="1267"/>
        <v>0</v>
      </c>
      <c r="L4538" s="37">
        <f t="shared" si="1268"/>
        <v>57.02</v>
      </c>
      <c r="M4538" s="37">
        <v>0</v>
      </c>
      <c r="N4538" s="37">
        <f t="shared" si="1269"/>
        <v>0</v>
      </c>
      <c r="O4538" s="37">
        <v>0</v>
      </c>
      <c r="P4538" s="37">
        <v>0</v>
      </c>
      <c r="Q4538" s="21">
        <f t="shared" si="1270"/>
        <v>39.790999999999997</v>
      </c>
      <c r="R4538" s="21">
        <f t="shared" si="1279"/>
        <v>189.16666666665856</v>
      </c>
      <c r="S4538" s="21">
        <f t="shared" si="1280"/>
        <v>22.407674553066741</v>
      </c>
      <c r="T4538" s="21">
        <f t="shared" si="1271"/>
        <v>86.147999999999996</v>
      </c>
      <c r="U4538" s="37">
        <f>VLOOKUP(Time_Zone, 'LSTM LookUp'!$B$5:$D$8, 3, FALSE)</f>
        <v>-75</v>
      </c>
      <c r="V4538" s="21">
        <f t="shared" si="1281"/>
        <v>-4.7038292648997313</v>
      </c>
      <c r="W4538" s="21">
        <f t="shared" si="1272"/>
        <v>54.972042683775072</v>
      </c>
      <c r="X4538" s="21">
        <f t="shared" si="1273"/>
        <v>0</v>
      </c>
      <c r="Y4538" s="21">
        <f t="shared" si="1274"/>
        <v>0</v>
      </c>
      <c r="Z4538" s="21">
        <f t="shared" si="1282"/>
        <v>0</v>
      </c>
      <c r="AA4538" s="21">
        <f t="shared" si="1275"/>
        <v>0</v>
      </c>
      <c r="AB4538" s="21">
        <f t="shared" si="1276"/>
        <v>0</v>
      </c>
      <c r="AC4538" s="21">
        <f t="shared" si="1277"/>
        <v>57.02</v>
      </c>
      <c r="AD4538" s="21">
        <f t="shared" si="1283"/>
        <v>0</v>
      </c>
      <c r="AE4538" s="21" t="str">
        <f t="shared" si="1278"/>
        <v>7/8/5:00</v>
      </c>
    </row>
    <row r="4539" spans="2:31">
      <c r="B4539" s="37">
        <v>7</v>
      </c>
      <c r="C4539" s="38">
        <v>8</v>
      </c>
      <c r="D4539" s="39">
        <v>6</v>
      </c>
      <c r="E4539" s="17">
        <v>15</v>
      </c>
      <c r="F4539" s="17">
        <v>6</v>
      </c>
      <c r="G4539" s="17">
        <v>12</v>
      </c>
      <c r="H4539" s="37">
        <f t="shared" si="1266"/>
        <v>59</v>
      </c>
      <c r="I4539" s="37">
        <f>IF(H4539&lt;'Roof Calculator'!$G$8, 1, 0)</f>
        <v>0</v>
      </c>
      <c r="J4539" s="37">
        <f>IF(H4539&gt;='Roof Calculator'!$G$8, 1, 0)</f>
        <v>1</v>
      </c>
      <c r="K4539" s="37">
        <f t="shared" si="1267"/>
        <v>0</v>
      </c>
      <c r="L4539" s="37">
        <f t="shared" si="1268"/>
        <v>59</v>
      </c>
      <c r="M4539" s="37">
        <v>0</v>
      </c>
      <c r="N4539" s="37">
        <f t="shared" si="1269"/>
        <v>6</v>
      </c>
      <c r="O4539" s="37">
        <v>0</v>
      </c>
      <c r="P4539" s="37">
        <v>0</v>
      </c>
      <c r="Q4539" s="21">
        <f t="shared" si="1270"/>
        <v>39.790999999999997</v>
      </c>
      <c r="R4539" s="21">
        <f t="shared" si="1279"/>
        <v>189.20833333332521</v>
      </c>
      <c r="S4539" s="21">
        <f t="shared" si="1280"/>
        <v>22.402589699954177</v>
      </c>
      <c r="T4539" s="21">
        <f t="shared" si="1271"/>
        <v>86.147999999999996</v>
      </c>
      <c r="U4539" s="37">
        <f>VLOOKUP(Time_Zone, 'LSTM LookUp'!$B$5:$D$8, 3, FALSE)</f>
        <v>-75</v>
      </c>
      <c r="V4539" s="21">
        <f t="shared" si="1281"/>
        <v>-4.7101658445522094</v>
      </c>
      <c r="W4539" s="21">
        <f t="shared" si="1272"/>
        <v>69.970458538861948</v>
      </c>
      <c r="X4539" s="21">
        <f t="shared" si="1273"/>
        <v>5.8466464281976673</v>
      </c>
      <c r="Y4539" s="21">
        <f t="shared" si="1274"/>
        <v>11.846646428197667</v>
      </c>
      <c r="Z4539" s="21">
        <f t="shared" si="1282"/>
        <v>3.7551800086408811</v>
      </c>
      <c r="AA4539" s="21">
        <f t="shared" si="1275"/>
        <v>0</v>
      </c>
      <c r="AB4539" s="21">
        <f t="shared" si="1276"/>
        <v>3.7551800086408811</v>
      </c>
      <c r="AC4539" s="21">
        <f t="shared" si="1277"/>
        <v>59</v>
      </c>
      <c r="AD4539" s="21">
        <f t="shared" si="1283"/>
        <v>3.7551800086408811</v>
      </c>
      <c r="AE4539" s="21" t="str">
        <f t="shared" si="1278"/>
        <v>7/8/6:00</v>
      </c>
    </row>
    <row r="4540" spans="2:31">
      <c r="B4540" s="37">
        <v>7</v>
      </c>
      <c r="C4540" s="38">
        <v>8</v>
      </c>
      <c r="D4540" s="39">
        <v>7</v>
      </c>
      <c r="E4540" s="17">
        <v>16.7</v>
      </c>
      <c r="F4540" s="17">
        <v>68</v>
      </c>
      <c r="G4540" s="17">
        <v>201</v>
      </c>
      <c r="H4540" s="37">
        <f t="shared" si="1266"/>
        <v>62.059999999999995</v>
      </c>
      <c r="I4540" s="37">
        <f>IF(H4540&lt;'Roof Calculator'!$G$8, 1, 0)</f>
        <v>0</v>
      </c>
      <c r="J4540" s="37">
        <f>IF(H4540&gt;='Roof Calculator'!$G$8, 1, 0)</f>
        <v>1</v>
      </c>
      <c r="K4540" s="37">
        <f t="shared" si="1267"/>
        <v>0</v>
      </c>
      <c r="L4540" s="37">
        <f t="shared" si="1268"/>
        <v>62.059999999999995</v>
      </c>
      <c r="M4540" s="37">
        <v>0</v>
      </c>
      <c r="N4540" s="37">
        <f t="shared" si="1269"/>
        <v>68</v>
      </c>
      <c r="O4540" s="37">
        <v>0</v>
      </c>
      <c r="P4540" s="37">
        <v>0</v>
      </c>
      <c r="Q4540" s="21">
        <f t="shared" si="1270"/>
        <v>39.790999999999997</v>
      </c>
      <c r="R4540" s="21">
        <f t="shared" si="1279"/>
        <v>189.24999999999187</v>
      </c>
      <c r="S4540" s="21">
        <f t="shared" si="1280"/>
        <v>22.3974928824572</v>
      </c>
      <c r="T4540" s="21">
        <f t="shared" si="1271"/>
        <v>86.147999999999996</v>
      </c>
      <c r="U4540" s="37">
        <f>VLOOKUP(Time_Zone, 'LSTM LookUp'!$B$5:$D$8, 3, FALSE)</f>
        <v>-75</v>
      </c>
      <c r="V4540" s="21">
        <f t="shared" si="1281"/>
        <v>-4.7164916039047435</v>
      </c>
      <c r="W4540" s="21">
        <f t="shared" si="1272"/>
        <v>84.968877099023786</v>
      </c>
      <c r="X4540" s="21">
        <f t="shared" si="1273"/>
        <v>61.537456246503382</v>
      </c>
      <c r="Y4540" s="21">
        <f t="shared" si="1274"/>
        <v>129.53745624650338</v>
      </c>
      <c r="Z4540" s="21">
        <f t="shared" si="1282"/>
        <v>41.061111177356892</v>
      </c>
      <c r="AA4540" s="21">
        <f t="shared" si="1275"/>
        <v>0</v>
      </c>
      <c r="AB4540" s="21">
        <f t="shared" si="1276"/>
        <v>41.061111177356892</v>
      </c>
      <c r="AC4540" s="21">
        <f t="shared" si="1277"/>
        <v>62.059999999999995</v>
      </c>
      <c r="AD4540" s="21">
        <f t="shared" si="1283"/>
        <v>41.061111177356892</v>
      </c>
      <c r="AE4540" s="21" t="str">
        <f t="shared" si="1278"/>
        <v>7/8/7:00</v>
      </c>
    </row>
    <row r="4541" spans="2:31">
      <c r="B4541" s="37">
        <v>7</v>
      </c>
      <c r="C4541" s="38">
        <v>8</v>
      </c>
      <c r="D4541" s="39">
        <v>8</v>
      </c>
      <c r="E4541" s="17">
        <v>18.899999999999999</v>
      </c>
      <c r="F4541" s="17">
        <v>160</v>
      </c>
      <c r="G4541" s="17">
        <v>269</v>
      </c>
      <c r="H4541" s="37">
        <f t="shared" si="1266"/>
        <v>66.02</v>
      </c>
      <c r="I4541" s="37">
        <f>IF(H4541&lt;'Roof Calculator'!$G$8, 1, 0)</f>
        <v>0</v>
      </c>
      <c r="J4541" s="37">
        <f>IF(H4541&gt;='Roof Calculator'!$G$8, 1, 0)</f>
        <v>1</v>
      </c>
      <c r="K4541" s="37">
        <f t="shared" si="1267"/>
        <v>0</v>
      </c>
      <c r="L4541" s="37">
        <f t="shared" si="1268"/>
        <v>66.02</v>
      </c>
      <c r="M4541" s="37">
        <v>0</v>
      </c>
      <c r="N4541" s="37">
        <f t="shared" si="1269"/>
        <v>160</v>
      </c>
      <c r="O4541" s="37">
        <v>0</v>
      </c>
      <c r="P4541" s="37">
        <v>0</v>
      </c>
      <c r="Q4541" s="21">
        <f t="shared" si="1270"/>
        <v>39.790999999999997</v>
      </c>
      <c r="R4541" s="21">
        <f t="shared" si="1279"/>
        <v>189.29166666665853</v>
      </c>
      <c r="S4541" s="21">
        <f t="shared" si="1280"/>
        <v>22.39238410447339</v>
      </c>
      <c r="T4541" s="21">
        <f t="shared" si="1271"/>
        <v>86.147999999999996</v>
      </c>
      <c r="U4541" s="37">
        <f>VLOOKUP(Time_Zone, 'LSTM LookUp'!$B$5:$D$8, 3, FALSE)</f>
        <v>-75</v>
      </c>
      <c r="V4541" s="21">
        <f t="shared" si="1281"/>
        <v>-4.722806521479292</v>
      </c>
      <c r="W4541" s="21">
        <f t="shared" si="1272"/>
        <v>99.967298369630157</v>
      </c>
      <c r="X4541" s="21">
        <f t="shared" si="1273"/>
        <v>32.5043479442338</v>
      </c>
      <c r="Y4541" s="21">
        <f t="shared" si="1274"/>
        <v>192.50434794423381</v>
      </c>
      <c r="Z4541" s="21">
        <f t="shared" si="1282"/>
        <v>61.020516089346515</v>
      </c>
      <c r="AA4541" s="21">
        <f t="shared" si="1275"/>
        <v>0</v>
      </c>
      <c r="AB4541" s="21">
        <f t="shared" si="1276"/>
        <v>61.020516089346515</v>
      </c>
      <c r="AC4541" s="21">
        <f t="shared" si="1277"/>
        <v>66.02</v>
      </c>
      <c r="AD4541" s="21">
        <f t="shared" si="1283"/>
        <v>61.020516089346515</v>
      </c>
      <c r="AE4541" s="21" t="str">
        <f t="shared" si="1278"/>
        <v>7/8/8:00</v>
      </c>
    </row>
    <row r="4542" spans="2:31">
      <c r="B4542" s="37">
        <v>7</v>
      </c>
      <c r="C4542" s="38">
        <v>8</v>
      </c>
      <c r="D4542" s="39">
        <v>9</v>
      </c>
      <c r="E4542" s="17">
        <v>20</v>
      </c>
      <c r="F4542" s="17">
        <v>228</v>
      </c>
      <c r="G4542" s="17">
        <v>429</v>
      </c>
      <c r="H4542" s="37">
        <f t="shared" si="1266"/>
        <v>68</v>
      </c>
      <c r="I4542" s="37">
        <f>IF(H4542&lt;'Roof Calculator'!$G$8, 1, 0)</f>
        <v>0</v>
      </c>
      <c r="J4542" s="37">
        <f>IF(H4542&gt;='Roof Calculator'!$G$8, 1, 0)</f>
        <v>1</v>
      </c>
      <c r="K4542" s="37">
        <f t="shared" si="1267"/>
        <v>0</v>
      </c>
      <c r="L4542" s="37">
        <f t="shared" si="1268"/>
        <v>68</v>
      </c>
      <c r="M4542" s="37">
        <v>0</v>
      </c>
      <c r="N4542" s="37">
        <f t="shared" si="1269"/>
        <v>228</v>
      </c>
      <c r="O4542" s="37">
        <v>0</v>
      </c>
      <c r="P4542" s="37">
        <v>0</v>
      </c>
      <c r="Q4542" s="21">
        <f t="shared" si="1270"/>
        <v>39.790999999999997</v>
      </c>
      <c r="R4542" s="21">
        <f t="shared" si="1279"/>
        <v>189.33333333332519</v>
      </c>
      <c r="S4542" s="21">
        <f t="shared" si="1280"/>
        <v>22.387263369908542</v>
      </c>
      <c r="T4542" s="21">
        <f t="shared" si="1271"/>
        <v>86.147999999999996</v>
      </c>
      <c r="U4542" s="37">
        <f>VLOOKUP(Time_Zone, 'LSTM LookUp'!$B$5:$D$8, 3, FALSE)</f>
        <v>-75</v>
      </c>
      <c r="V4542" s="21">
        <f t="shared" si="1281"/>
        <v>-4.7291105758207088</v>
      </c>
      <c r="W4542" s="21">
        <f t="shared" si="1272"/>
        <v>114.96572235604482</v>
      </c>
      <c r="X4542" s="21">
        <f t="shared" si="1273"/>
        <v>-24.077043578188214</v>
      </c>
      <c r="Y4542" s="21">
        <f t="shared" si="1274"/>
        <v>203.92295642181179</v>
      </c>
      <c r="Z4542" s="21">
        <f t="shared" si="1282"/>
        <v>64.640015543591772</v>
      </c>
      <c r="AA4542" s="21">
        <f t="shared" si="1275"/>
        <v>0</v>
      </c>
      <c r="AB4542" s="21">
        <f t="shared" si="1276"/>
        <v>64.640015543591772</v>
      </c>
      <c r="AC4542" s="21">
        <f t="shared" si="1277"/>
        <v>68</v>
      </c>
      <c r="AD4542" s="21">
        <f t="shared" si="1283"/>
        <v>64.640015543591772</v>
      </c>
      <c r="AE4542" s="21" t="str">
        <f t="shared" si="1278"/>
        <v>7/8/9:00</v>
      </c>
    </row>
    <row r="4543" spans="2:31">
      <c r="B4543" s="37">
        <v>7</v>
      </c>
      <c r="C4543" s="38">
        <v>8</v>
      </c>
      <c r="D4543" s="39">
        <v>10</v>
      </c>
      <c r="E4543" s="17">
        <v>21.7</v>
      </c>
      <c r="F4543" s="17">
        <v>242</v>
      </c>
      <c r="G4543" s="17">
        <v>595</v>
      </c>
      <c r="H4543" s="37">
        <f t="shared" si="1266"/>
        <v>71.06</v>
      </c>
      <c r="I4543" s="37">
        <f>IF(H4543&lt;'Roof Calculator'!$G$8, 1, 0)</f>
        <v>0</v>
      </c>
      <c r="J4543" s="37">
        <f>IF(H4543&gt;='Roof Calculator'!$G$8, 1, 0)</f>
        <v>1</v>
      </c>
      <c r="K4543" s="37">
        <f t="shared" si="1267"/>
        <v>0</v>
      </c>
      <c r="L4543" s="37">
        <f t="shared" si="1268"/>
        <v>71.06</v>
      </c>
      <c r="M4543" s="37">
        <v>0</v>
      </c>
      <c r="N4543" s="37">
        <f t="shared" si="1269"/>
        <v>242</v>
      </c>
      <c r="O4543" s="37">
        <v>0</v>
      </c>
      <c r="P4543" s="37">
        <v>0</v>
      </c>
      <c r="Q4543" s="21">
        <f t="shared" si="1270"/>
        <v>39.790999999999997</v>
      </c>
      <c r="R4543" s="21">
        <f t="shared" si="1279"/>
        <v>189.37499999999184</v>
      </c>
      <c r="S4543" s="21">
        <f t="shared" si="1280"/>
        <v>22.382130682676621</v>
      </c>
      <c r="T4543" s="21">
        <f t="shared" si="1271"/>
        <v>86.147999999999996</v>
      </c>
      <c r="U4543" s="37">
        <f>VLOOKUP(Time_Zone, 'LSTM LookUp'!$B$5:$D$8, 3, FALSE)</f>
        <v>-75</v>
      </c>
      <c r="V4543" s="21">
        <f t="shared" si="1281"/>
        <v>-4.735403745496769</v>
      </c>
      <c r="W4543" s="21">
        <f t="shared" si="1272"/>
        <v>129.96414906362583</v>
      </c>
      <c r="X4543" s="21">
        <f t="shared" si="1273"/>
        <v>-126.53399729474869</v>
      </c>
      <c r="Y4543" s="21">
        <f t="shared" si="1274"/>
        <v>115.46600270525131</v>
      </c>
      <c r="Z4543" s="21">
        <f t="shared" si="1282"/>
        <v>36.600706171527079</v>
      </c>
      <c r="AA4543" s="21">
        <f t="shared" si="1275"/>
        <v>0</v>
      </c>
      <c r="AB4543" s="21">
        <f t="shared" si="1276"/>
        <v>36.600706171527079</v>
      </c>
      <c r="AC4543" s="21">
        <f t="shared" si="1277"/>
        <v>71.06</v>
      </c>
      <c r="AD4543" s="21">
        <f t="shared" si="1283"/>
        <v>36.600706171527079</v>
      </c>
      <c r="AE4543" s="21" t="str">
        <f t="shared" si="1278"/>
        <v>7/8/10:00</v>
      </c>
    </row>
    <row r="4544" spans="2:31">
      <c r="B4544" s="37">
        <v>7</v>
      </c>
      <c r="C4544" s="38">
        <v>8</v>
      </c>
      <c r="D4544" s="39">
        <v>11</v>
      </c>
      <c r="E4544" s="17">
        <v>23.3</v>
      </c>
      <c r="F4544" s="17">
        <v>183</v>
      </c>
      <c r="G4544" s="17">
        <v>715</v>
      </c>
      <c r="H4544" s="37">
        <f t="shared" si="1266"/>
        <v>73.94</v>
      </c>
      <c r="I4544" s="37">
        <f>IF(H4544&lt;'Roof Calculator'!$G$8, 1, 0)</f>
        <v>0</v>
      </c>
      <c r="J4544" s="37">
        <f>IF(H4544&gt;='Roof Calculator'!$G$8, 1, 0)</f>
        <v>1</v>
      </c>
      <c r="K4544" s="37">
        <f t="shared" si="1267"/>
        <v>0</v>
      </c>
      <c r="L4544" s="37">
        <f t="shared" si="1268"/>
        <v>73.94</v>
      </c>
      <c r="M4544" s="37">
        <v>0</v>
      </c>
      <c r="N4544" s="37">
        <f t="shared" si="1269"/>
        <v>183</v>
      </c>
      <c r="O4544" s="37">
        <v>0</v>
      </c>
      <c r="P4544" s="37">
        <v>0</v>
      </c>
      <c r="Q4544" s="21">
        <f t="shared" si="1270"/>
        <v>39.790999999999997</v>
      </c>
      <c r="R4544" s="21">
        <f t="shared" si="1279"/>
        <v>189.4166666666585</v>
      </c>
      <c r="S4544" s="21">
        <f t="shared" si="1280"/>
        <v>22.376986046699756</v>
      </c>
      <c r="T4544" s="21">
        <f t="shared" si="1271"/>
        <v>86.147999999999996</v>
      </c>
      <c r="U4544" s="37">
        <f>VLOOKUP(Time_Zone, 'LSTM LookUp'!$B$5:$D$8, 3, FALSE)</f>
        <v>-75</v>
      </c>
      <c r="V4544" s="21">
        <f t="shared" si="1281"/>
        <v>-4.7416860090982684</v>
      </c>
      <c r="W4544" s="21">
        <f t="shared" si="1272"/>
        <v>144.96257849772545</v>
      </c>
      <c r="X4544" s="21">
        <f t="shared" si="1273"/>
        <v>-241.75416605785674</v>
      </c>
      <c r="Y4544" s="21">
        <f t="shared" si="1274"/>
        <v>-58.754166057856736</v>
      </c>
      <c r="Z4544" s="21">
        <f t="shared" si="1282"/>
        <v>-18.624044462040803</v>
      </c>
      <c r="AA4544" s="21">
        <f t="shared" si="1275"/>
        <v>0</v>
      </c>
      <c r="AB4544" s="21">
        <f t="shared" si="1276"/>
        <v>-18.624044462040803</v>
      </c>
      <c r="AC4544" s="21">
        <f t="shared" si="1277"/>
        <v>73.94</v>
      </c>
      <c r="AD4544" s="21">
        <f t="shared" si="1283"/>
        <v>-18.624044462040803</v>
      </c>
      <c r="AE4544" s="21" t="str">
        <f t="shared" si="1278"/>
        <v>7/8/11:00</v>
      </c>
    </row>
    <row r="4545" spans="2:31">
      <c r="B4545" s="37">
        <v>7</v>
      </c>
      <c r="C4545" s="38">
        <v>8</v>
      </c>
      <c r="D4545" s="39">
        <v>12</v>
      </c>
      <c r="E4545" s="17">
        <v>23.9</v>
      </c>
      <c r="F4545" s="17">
        <v>276</v>
      </c>
      <c r="G4545" s="17">
        <v>644</v>
      </c>
      <c r="H4545" s="37">
        <f t="shared" si="1266"/>
        <v>75.02</v>
      </c>
      <c r="I4545" s="37">
        <f>IF(H4545&lt;'Roof Calculator'!$G$8, 1, 0)</f>
        <v>0</v>
      </c>
      <c r="J4545" s="37">
        <f>IF(H4545&gt;='Roof Calculator'!$G$8, 1, 0)</f>
        <v>1</v>
      </c>
      <c r="K4545" s="37">
        <f t="shared" si="1267"/>
        <v>0</v>
      </c>
      <c r="L4545" s="37">
        <f t="shared" si="1268"/>
        <v>75.02</v>
      </c>
      <c r="M4545" s="37">
        <v>0</v>
      </c>
      <c r="N4545" s="37">
        <f t="shared" si="1269"/>
        <v>276</v>
      </c>
      <c r="O4545" s="37">
        <v>0</v>
      </c>
      <c r="P4545" s="37">
        <v>0</v>
      </c>
      <c r="Q4545" s="21">
        <f t="shared" si="1270"/>
        <v>39.790999999999997</v>
      </c>
      <c r="R4545" s="21">
        <f t="shared" si="1279"/>
        <v>189.45833333332516</v>
      </c>
      <c r="S4545" s="21">
        <f t="shared" si="1280"/>
        <v>22.371829465908274</v>
      </c>
      <c r="T4545" s="21">
        <f t="shared" si="1271"/>
        <v>86.147999999999996</v>
      </c>
      <c r="U4545" s="37">
        <f>VLOOKUP(Time_Zone, 'LSTM LookUp'!$B$5:$D$8, 3, FALSE)</f>
        <v>-75</v>
      </c>
      <c r="V4545" s="21">
        <f t="shared" si="1281"/>
        <v>-4.747957345239028</v>
      </c>
      <c r="W4545" s="21">
        <f t="shared" si="1272"/>
        <v>159.96101066369025</v>
      </c>
      <c r="X4545" s="21">
        <f t="shared" si="1273"/>
        <v>-273.01958539757294</v>
      </c>
      <c r="Y4545" s="21">
        <f t="shared" si="1274"/>
        <v>2.9804146024270608</v>
      </c>
      <c r="Z4545" s="21">
        <f t="shared" si="1282"/>
        <v>0.94473937416212683</v>
      </c>
      <c r="AA4545" s="21">
        <f t="shared" si="1275"/>
        <v>0</v>
      </c>
      <c r="AB4545" s="21">
        <f t="shared" si="1276"/>
        <v>0.94473937416212683</v>
      </c>
      <c r="AC4545" s="21">
        <f t="shared" si="1277"/>
        <v>75.02</v>
      </c>
      <c r="AD4545" s="21">
        <f t="shared" si="1283"/>
        <v>0.94473937416212683</v>
      </c>
      <c r="AE4545" s="21" t="str">
        <f t="shared" si="1278"/>
        <v>7/8/12:00</v>
      </c>
    </row>
    <row r="4546" spans="2:31">
      <c r="B4546" s="37">
        <v>7</v>
      </c>
      <c r="C4546" s="38">
        <v>8</v>
      </c>
      <c r="D4546" s="39">
        <v>13</v>
      </c>
      <c r="E4546" s="17">
        <v>24.4</v>
      </c>
      <c r="F4546" s="17">
        <v>406</v>
      </c>
      <c r="G4546" s="17">
        <v>527</v>
      </c>
      <c r="H4546" s="37">
        <f t="shared" si="1266"/>
        <v>75.92</v>
      </c>
      <c r="I4546" s="37">
        <f>IF(H4546&lt;'Roof Calculator'!$G$8, 1, 0)</f>
        <v>0</v>
      </c>
      <c r="J4546" s="37">
        <f>IF(H4546&gt;='Roof Calculator'!$G$8, 1, 0)</f>
        <v>1</v>
      </c>
      <c r="K4546" s="37">
        <f t="shared" si="1267"/>
        <v>0</v>
      </c>
      <c r="L4546" s="37">
        <f t="shared" si="1268"/>
        <v>75.92</v>
      </c>
      <c r="M4546" s="37">
        <v>0</v>
      </c>
      <c r="N4546" s="37">
        <f t="shared" si="1269"/>
        <v>406</v>
      </c>
      <c r="O4546" s="37">
        <v>0</v>
      </c>
      <c r="P4546" s="37">
        <v>0</v>
      </c>
      <c r="Q4546" s="21">
        <f t="shared" si="1270"/>
        <v>39.790999999999997</v>
      </c>
      <c r="R4546" s="21">
        <f t="shared" si="1279"/>
        <v>189.49999999999181</v>
      </c>
      <c r="S4546" s="21">
        <f t="shared" si="1280"/>
        <v>22.366660944240621</v>
      </c>
      <c r="T4546" s="21">
        <f t="shared" si="1271"/>
        <v>86.147999999999996</v>
      </c>
      <c r="U4546" s="37">
        <f>VLOOKUP(Time_Zone, 'LSTM LookUp'!$B$5:$D$8, 3, FALSE)</f>
        <v>-75</v>
      </c>
      <c r="V4546" s="21">
        <f t="shared" si="1281"/>
        <v>-4.7542177325559596</v>
      </c>
      <c r="W4546" s="21">
        <f t="shared" si="1272"/>
        <v>174.95944556686101</v>
      </c>
      <c r="X4546" s="21">
        <f t="shared" si="1273"/>
        <v>-244.681993594674</v>
      </c>
      <c r="Y4546" s="21">
        <f t="shared" si="1274"/>
        <v>161.318006405326</v>
      </c>
      <c r="Z4546" s="21">
        <f t="shared" si="1282"/>
        <v>51.134990510495392</v>
      </c>
      <c r="AA4546" s="21">
        <f t="shared" si="1275"/>
        <v>0</v>
      </c>
      <c r="AB4546" s="21">
        <f t="shared" si="1276"/>
        <v>51.134990510495392</v>
      </c>
      <c r="AC4546" s="21">
        <f t="shared" si="1277"/>
        <v>75.92</v>
      </c>
      <c r="AD4546" s="21">
        <f t="shared" si="1283"/>
        <v>51.134990510495392</v>
      </c>
      <c r="AE4546" s="21" t="str">
        <f t="shared" si="1278"/>
        <v>7/8/13:00</v>
      </c>
    </row>
    <row r="4547" spans="2:31">
      <c r="B4547" s="37">
        <v>7</v>
      </c>
      <c r="C4547" s="38">
        <v>8</v>
      </c>
      <c r="D4547" s="39">
        <v>14</v>
      </c>
      <c r="E4547" s="17">
        <v>25.6</v>
      </c>
      <c r="F4547" s="17">
        <v>390</v>
      </c>
      <c r="G4547" s="17">
        <v>556</v>
      </c>
      <c r="H4547" s="37">
        <f t="shared" si="1266"/>
        <v>78.08</v>
      </c>
      <c r="I4547" s="37">
        <f>IF(H4547&lt;'Roof Calculator'!$G$8, 1, 0)</f>
        <v>0</v>
      </c>
      <c r="J4547" s="37">
        <f>IF(H4547&gt;='Roof Calculator'!$G$8, 1, 0)</f>
        <v>1</v>
      </c>
      <c r="K4547" s="37">
        <f t="shared" si="1267"/>
        <v>0</v>
      </c>
      <c r="L4547" s="37">
        <f t="shared" si="1268"/>
        <v>78.08</v>
      </c>
      <c r="M4547" s="37">
        <v>0</v>
      </c>
      <c r="N4547" s="37">
        <f t="shared" si="1269"/>
        <v>390</v>
      </c>
      <c r="O4547" s="37">
        <v>0</v>
      </c>
      <c r="P4547" s="37">
        <v>0</v>
      </c>
      <c r="Q4547" s="21">
        <f t="shared" si="1270"/>
        <v>39.790999999999997</v>
      </c>
      <c r="R4547" s="21">
        <f t="shared" si="1279"/>
        <v>189.54166666665847</v>
      </c>
      <c r="S4547" s="21">
        <f t="shared" si="1280"/>
        <v>22.361480485643419</v>
      </c>
      <c r="T4547" s="21">
        <f t="shared" si="1271"/>
        <v>86.147999999999996</v>
      </c>
      <c r="U4547" s="37">
        <f>VLOOKUP(Time_Zone, 'LSTM LookUp'!$B$5:$D$8, 3, FALSE)</f>
        <v>-75</v>
      </c>
      <c r="V4547" s="21">
        <f t="shared" si="1281"/>
        <v>-4.7604671497091093</v>
      </c>
      <c r="W4547" s="21">
        <f t="shared" si="1272"/>
        <v>189.95788321257271</v>
      </c>
      <c r="X4547" s="21">
        <f t="shared" si="1273"/>
        <v>-253.76673106930514</v>
      </c>
      <c r="Y4547" s="21">
        <f t="shared" si="1274"/>
        <v>136.23326893069486</v>
      </c>
      <c r="Z4547" s="21">
        <f t="shared" si="1282"/>
        <v>43.183566851684404</v>
      </c>
      <c r="AA4547" s="21">
        <f t="shared" si="1275"/>
        <v>0</v>
      </c>
      <c r="AB4547" s="21">
        <f t="shared" si="1276"/>
        <v>43.183566851684404</v>
      </c>
      <c r="AC4547" s="21">
        <f t="shared" si="1277"/>
        <v>78.08</v>
      </c>
      <c r="AD4547" s="21">
        <f t="shared" si="1283"/>
        <v>43.183566851684404</v>
      </c>
      <c r="AE4547" s="21" t="str">
        <f t="shared" si="1278"/>
        <v>7/8/14:00</v>
      </c>
    </row>
    <row r="4548" spans="2:31">
      <c r="B4548" s="37">
        <v>7</v>
      </c>
      <c r="C4548" s="38">
        <v>8</v>
      </c>
      <c r="D4548" s="39">
        <v>15</v>
      </c>
      <c r="E4548" s="17">
        <v>27.2</v>
      </c>
      <c r="F4548" s="17">
        <v>288</v>
      </c>
      <c r="G4548" s="17">
        <v>613</v>
      </c>
      <c r="H4548" s="37">
        <f t="shared" si="1266"/>
        <v>80.959999999999994</v>
      </c>
      <c r="I4548" s="37">
        <f>IF(H4548&lt;'Roof Calculator'!$G$8, 1, 0)</f>
        <v>0</v>
      </c>
      <c r="J4548" s="37">
        <f>IF(H4548&gt;='Roof Calculator'!$G$8, 1, 0)</f>
        <v>1</v>
      </c>
      <c r="K4548" s="37">
        <f t="shared" si="1267"/>
        <v>0</v>
      </c>
      <c r="L4548" s="37">
        <f t="shared" si="1268"/>
        <v>80.959999999999994</v>
      </c>
      <c r="M4548" s="37">
        <v>0</v>
      </c>
      <c r="N4548" s="37">
        <f t="shared" si="1269"/>
        <v>288</v>
      </c>
      <c r="O4548" s="37">
        <v>0</v>
      </c>
      <c r="P4548" s="37">
        <v>0</v>
      </c>
      <c r="Q4548" s="21">
        <f t="shared" si="1270"/>
        <v>39.790999999999997</v>
      </c>
      <c r="R4548" s="21">
        <f t="shared" si="1279"/>
        <v>189.58333333332513</v>
      </c>
      <c r="S4548" s="21">
        <f t="shared" si="1280"/>
        <v>22.356288094071392</v>
      </c>
      <c r="T4548" s="21">
        <f t="shared" si="1271"/>
        <v>86.147999999999996</v>
      </c>
      <c r="U4548" s="37">
        <f>VLOOKUP(Time_Zone, 'LSTM LookUp'!$B$5:$D$8, 3, FALSE)</f>
        <v>-75</v>
      </c>
      <c r="V4548" s="21">
        <f t="shared" si="1281"/>
        <v>-4.7667055753817156</v>
      </c>
      <c r="W4548" s="21">
        <f t="shared" si="1272"/>
        <v>204.95632360615457</v>
      </c>
      <c r="X4548" s="21">
        <f t="shared" si="1273"/>
        <v>-245.7201563756901</v>
      </c>
      <c r="Y4548" s="21">
        <f t="shared" si="1274"/>
        <v>42.279843624309905</v>
      </c>
      <c r="Z4548" s="21">
        <f t="shared" si="1282"/>
        <v>13.401971984963341</v>
      </c>
      <c r="AA4548" s="21">
        <f t="shared" si="1275"/>
        <v>0</v>
      </c>
      <c r="AB4548" s="21">
        <f t="shared" si="1276"/>
        <v>13.401971984963341</v>
      </c>
      <c r="AC4548" s="21">
        <f t="shared" si="1277"/>
        <v>80.959999999999994</v>
      </c>
      <c r="AD4548" s="21">
        <f t="shared" si="1283"/>
        <v>13.401971984963341</v>
      </c>
      <c r="AE4548" s="21" t="str">
        <f t="shared" si="1278"/>
        <v>7/8/15:00</v>
      </c>
    </row>
    <row r="4549" spans="2:31">
      <c r="B4549" s="37">
        <v>7</v>
      </c>
      <c r="C4549" s="38">
        <v>8</v>
      </c>
      <c r="D4549" s="39">
        <v>16</v>
      </c>
      <c r="E4549" s="17">
        <v>26.7</v>
      </c>
      <c r="F4549" s="17">
        <v>380</v>
      </c>
      <c r="G4549" s="17">
        <v>405</v>
      </c>
      <c r="H4549" s="37">
        <f t="shared" si="1266"/>
        <v>80.06</v>
      </c>
      <c r="I4549" s="37">
        <f>IF(H4549&lt;'Roof Calculator'!$G$8, 1, 0)</f>
        <v>0</v>
      </c>
      <c r="J4549" s="37">
        <f>IF(H4549&gt;='Roof Calculator'!$G$8, 1, 0)</f>
        <v>1</v>
      </c>
      <c r="K4549" s="37">
        <f t="shared" si="1267"/>
        <v>0</v>
      </c>
      <c r="L4549" s="37">
        <f t="shared" si="1268"/>
        <v>80.06</v>
      </c>
      <c r="M4549" s="37">
        <v>0</v>
      </c>
      <c r="N4549" s="37">
        <f t="shared" si="1269"/>
        <v>380</v>
      </c>
      <c r="O4549" s="37">
        <v>0</v>
      </c>
      <c r="P4549" s="37">
        <v>0</v>
      </c>
      <c r="Q4549" s="21">
        <f t="shared" si="1270"/>
        <v>39.790999999999997</v>
      </c>
      <c r="R4549" s="21">
        <f t="shared" si="1279"/>
        <v>189.62499999999179</v>
      </c>
      <c r="S4549" s="21">
        <f t="shared" si="1280"/>
        <v>22.351083773487431</v>
      </c>
      <c r="T4549" s="21">
        <f t="shared" si="1271"/>
        <v>86.147999999999996</v>
      </c>
      <c r="U4549" s="37">
        <f>VLOOKUP(Time_Zone, 'LSTM LookUp'!$B$5:$D$8, 3, FALSE)</f>
        <v>-75</v>
      </c>
      <c r="V4549" s="21">
        <f t="shared" si="1281"/>
        <v>-4.7729329882802523</v>
      </c>
      <c r="W4549" s="21">
        <f t="shared" si="1272"/>
        <v>219.95476675292994</v>
      </c>
      <c r="X4549" s="21">
        <f t="shared" si="1273"/>
        <v>-122.05852094176188</v>
      </c>
      <c r="Y4549" s="21">
        <f t="shared" si="1274"/>
        <v>257.94147905823809</v>
      </c>
      <c r="Z4549" s="21">
        <f t="shared" si="1282"/>
        <v>81.762943752016753</v>
      </c>
      <c r="AA4549" s="21">
        <f t="shared" si="1275"/>
        <v>0</v>
      </c>
      <c r="AB4549" s="21">
        <f t="shared" si="1276"/>
        <v>81.762943752016753</v>
      </c>
      <c r="AC4549" s="21">
        <f t="shared" si="1277"/>
        <v>80.06</v>
      </c>
      <c r="AD4549" s="21">
        <f t="shared" si="1283"/>
        <v>81.762943752016753</v>
      </c>
      <c r="AE4549" s="21" t="str">
        <f t="shared" si="1278"/>
        <v>7/8/16:00</v>
      </c>
    </row>
    <row r="4550" spans="2:31">
      <c r="B4550" s="37">
        <v>7</v>
      </c>
      <c r="C4550" s="38">
        <v>8</v>
      </c>
      <c r="D4550" s="39">
        <v>17</v>
      </c>
      <c r="E4550" s="17">
        <v>26.7</v>
      </c>
      <c r="F4550" s="17">
        <v>163</v>
      </c>
      <c r="G4550" s="17">
        <v>635</v>
      </c>
      <c r="H4550" s="37">
        <f t="shared" si="1266"/>
        <v>80.06</v>
      </c>
      <c r="I4550" s="37">
        <f>IF(H4550&lt;'Roof Calculator'!$G$8, 1, 0)</f>
        <v>0</v>
      </c>
      <c r="J4550" s="37">
        <f>IF(H4550&gt;='Roof Calculator'!$G$8, 1, 0)</f>
        <v>1</v>
      </c>
      <c r="K4550" s="37">
        <f t="shared" si="1267"/>
        <v>0</v>
      </c>
      <c r="L4550" s="37">
        <f t="shared" si="1268"/>
        <v>80.06</v>
      </c>
      <c r="M4550" s="37">
        <v>0</v>
      </c>
      <c r="N4550" s="37">
        <f t="shared" si="1269"/>
        <v>163</v>
      </c>
      <c r="O4550" s="37">
        <v>0</v>
      </c>
      <c r="P4550" s="37">
        <v>0</v>
      </c>
      <c r="Q4550" s="21">
        <f t="shared" si="1270"/>
        <v>39.790999999999997</v>
      </c>
      <c r="R4550" s="21">
        <f t="shared" si="1279"/>
        <v>189.66666666665844</v>
      </c>
      <c r="S4550" s="21">
        <f t="shared" si="1280"/>
        <v>22.345867527862524</v>
      </c>
      <c r="T4550" s="21">
        <f t="shared" si="1271"/>
        <v>86.147999999999996</v>
      </c>
      <c r="U4550" s="37">
        <f>VLOOKUP(Time_Zone, 'LSTM LookUp'!$B$5:$D$8, 3, FALSE)</f>
        <v>-75</v>
      </c>
      <c r="V4550" s="21">
        <f t="shared" si="1281"/>
        <v>-4.7791493671344609</v>
      </c>
      <c r="W4550" s="21">
        <f t="shared" si="1272"/>
        <v>234.95321265821639</v>
      </c>
      <c r="X4550" s="21">
        <f t="shared" si="1273"/>
        <v>-104.6381087994875</v>
      </c>
      <c r="Y4550" s="21">
        <f t="shared" si="1274"/>
        <v>58.361891200512503</v>
      </c>
      <c r="Z4550" s="21">
        <f t="shared" si="1282"/>
        <v>18.499700183588693</v>
      </c>
      <c r="AA4550" s="21">
        <f t="shared" si="1275"/>
        <v>0</v>
      </c>
      <c r="AB4550" s="21">
        <f t="shared" si="1276"/>
        <v>18.499700183588693</v>
      </c>
      <c r="AC4550" s="21">
        <f t="shared" si="1277"/>
        <v>80.06</v>
      </c>
      <c r="AD4550" s="21">
        <f t="shared" si="1283"/>
        <v>18.499700183588693</v>
      </c>
      <c r="AE4550" s="21" t="str">
        <f t="shared" si="1278"/>
        <v>7/8/17:00</v>
      </c>
    </row>
    <row r="4551" spans="2:31">
      <c r="B4551" s="37">
        <v>7</v>
      </c>
      <c r="C4551" s="38">
        <v>8</v>
      </c>
      <c r="D4551" s="39">
        <v>18</v>
      </c>
      <c r="E4551" s="17">
        <v>26.7</v>
      </c>
      <c r="F4551" s="17">
        <v>138</v>
      </c>
      <c r="G4551" s="17">
        <v>533</v>
      </c>
      <c r="H4551" s="37">
        <f t="shared" si="1266"/>
        <v>80.06</v>
      </c>
      <c r="I4551" s="37">
        <f>IF(H4551&lt;'Roof Calculator'!$G$8, 1, 0)</f>
        <v>0</v>
      </c>
      <c r="J4551" s="37">
        <f>IF(H4551&gt;='Roof Calculator'!$G$8, 1, 0)</f>
        <v>1</v>
      </c>
      <c r="K4551" s="37">
        <f t="shared" si="1267"/>
        <v>0</v>
      </c>
      <c r="L4551" s="37">
        <f t="shared" si="1268"/>
        <v>80.06</v>
      </c>
      <c r="M4551" s="37">
        <v>0</v>
      </c>
      <c r="N4551" s="37">
        <f t="shared" si="1269"/>
        <v>138</v>
      </c>
      <c r="O4551" s="37">
        <v>0</v>
      </c>
      <c r="P4551" s="37">
        <v>0</v>
      </c>
      <c r="Q4551" s="21">
        <f t="shared" si="1270"/>
        <v>39.790999999999997</v>
      </c>
      <c r="R4551" s="21">
        <f t="shared" si="1279"/>
        <v>189.7083333333251</v>
      </c>
      <c r="S4551" s="21">
        <f t="shared" si="1280"/>
        <v>22.340639361175757</v>
      </c>
      <c r="T4551" s="21">
        <f t="shared" si="1271"/>
        <v>86.147999999999996</v>
      </c>
      <c r="U4551" s="37">
        <f>VLOOKUP(Time_Zone, 'LSTM LookUp'!$B$5:$D$8, 3, FALSE)</f>
        <v>-75</v>
      </c>
      <c r="V4551" s="21">
        <f t="shared" si="1281"/>
        <v>-4.7853546906974254</v>
      </c>
      <c r="W4551" s="21">
        <f t="shared" si="1272"/>
        <v>249.95166132732564</v>
      </c>
      <c r="X4551" s="21">
        <f t="shared" si="1273"/>
        <v>-0.19859268767476479</v>
      </c>
      <c r="Y4551" s="21">
        <f t="shared" si="1274"/>
        <v>137.80140731232524</v>
      </c>
      <c r="Z4551" s="21">
        <f t="shared" si="1282"/>
        <v>43.68063933014249</v>
      </c>
      <c r="AA4551" s="21">
        <f t="shared" si="1275"/>
        <v>0</v>
      </c>
      <c r="AB4551" s="21">
        <f t="shared" si="1276"/>
        <v>43.68063933014249</v>
      </c>
      <c r="AC4551" s="21">
        <f t="shared" si="1277"/>
        <v>80.06</v>
      </c>
      <c r="AD4551" s="21">
        <f t="shared" si="1283"/>
        <v>43.68063933014249</v>
      </c>
      <c r="AE4551" s="21" t="str">
        <f t="shared" si="1278"/>
        <v>7/8/18:00</v>
      </c>
    </row>
    <row r="4552" spans="2:31">
      <c r="B4552" s="37">
        <v>7</v>
      </c>
      <c r="C4552" s="38">
        <v>8</v>
      </c>
      <c r="D4552" s="39">
        <v>19</v>
      </c>
      <c r="E4552" s="17">
        <v>26.7</v>
      </c>
      <c r="F4552" s="17">
        <v>103</v>
      </c>
      <c r="G4552" s="17">
        <v>357</v>
      </c>
      <c r="H4552" s="37">
        <f t="shared" si="1266"/>
        <v>80.06</v>
      </c>
      <c r="I4552" s="37">
        <f>IF(H4552&lt;'Roof Calculator'!$G$8, 1, 0)</f>
        <v>0</v>
      </c>
      <c r="J4552" s="37">
        <f>IF(H4552&gt;='Roof Calculator'!$G$8, 1, 0)</f>
        <v>1</v>
      </c>
      <c r="K4552" s="37">
        <f t="shared" si="1267"/>
        <v>0</v>
      </c>
      <c r="L4552" s="37">
        <f t="shared" si="1268"/>
        <v>80.06</v>
      </c>
      <c r="M4552" s="37">
        <v>0</v>
      </c>
      <c r="N4552" s="37">
        <f t="shared" si="1269"/>
        <v>103</v>
      </c>
      <c r="O4552" s="37">
        <v>0</v>
      </c>
      <c r="P4552" s="37">
        <v>0</v>
      </c>
      <c r="Q4552" s="21">
        <f t="shared" si="1270"/>
        <v>39.790999999999997</v>
      </c>
      <c r="R4552" s="21">
        <f t="shared" si="1279"/>
        <v>189.74999999999176</v>
      </c>
      <c r="S4552" s="21">
        <f t="shared" si="1280"/>
        <v>22.335399277414357</v>
      </c>
      <c r="T4552" s="21">
        <f t="shared" si="1271"/>
        <v>86.147999999999996</v>
      </c>
      <c r="U4552" s="37">
        <f>VLOOKUP(Time_Zone, 'LSTM LookUp'!$B$5:$D$8, 3, FALSE)</f>
        <v>-75</v>
      </c>
      <c r="V4552" s="21">
        <f t="shared" si="1281"/>
        <v>-4.7915489377456062</v>
      </c>
      <c r="W4552" s="21">
        <f t="shared" si="1272"/>
        <v>264.95011276556363</v>
      </c>
      <c r="X4552" s="21">
        <f t="shared" si="1273"/>
        <v>64.492895318155007</v>
      </c>
      <c r="Y4552" s="21">
        <f t="shared" si="1274"/>
        <v>167.49289531815501</v>
      </c>
      <c r="Z4552" s="21">
        <f t="shared" si="1282"/>
        <v>53.092322447560846</v>
      </c>
      <c r="AA4552" s="21">
        <f t="shared" si="1275"/>
        <v>0</v>
      </c>
      <c r="AB4552" s="21">
        <f t="shared" si="1276"/>
        <v>53.092322447560846</v>
      </c>
      <c r="AC4552" s="21">
        <f t="shared" si="1277"/>
        <v>80.06</v>
      </c>
      <c r="AD4552" s="21">
        <f t="shared" si="1283"/>
        <v>53.092322447560846</v>
      </c>
      <c r="AE4552" s="21" t="str">
        <f t="shared" si="1278"/>
        <v>7/8/19:00</v>
      </c>
    </row>
    <row r="4553" spans="2:31">
      <c r="B4553" s="37">
        <v>7</v>
      </c>
      <c r="C4553" s="38">
        <v>8</v>
      </c>
      <c r="D4553" s="39">
        <v>20</v>
      </c>
      <c r="E4553" s="17">
        <v>23.3</v>
      </c>
      <c r="F4553" s="17">
        <v>51</v>
      </c>
      <c r="G4553" s="17">
        <v>52</v>
      </c>
      <c r="H4553" s="37">
        <f t="shared" si="1266"/>
        <v>73.94</v>
      </c>
      <c r="I4553" s="37">
        <f>IF(H4553&lt;'Roof Calculator'!$G$8, 1, 0)</f>
        <v>0</v>
      </c>
      <c r="J4553" s="37">
        <f>IF(H4553&gt;='Roof Calculator'!$G$8, 1, 0)</f>
        <v>1</v>
      </c>
      <c r="K4553" s="37">
        <f t="shared" si="1267"/>
        <v>0</v>
      </c>
      <c r="L4553" s="37">
        <f t="shared" si="1268"/>
        <v>73.94</v>
      </c>
      <c r="M4553" s="37">
        <v>0</v>
      </c>
      <c r="N4553" s="37">
        <f t="shared" si="1269"/>
        <v>51</v>
      </c>
      <c r="O4553" s="37">
        <v>0</v>
      </c>
      <c r="P4553" s="37">
        <v>0</v>
      </c>
      <c r="Q4553" s="21">
        <f t="shared" si="1270"/>
        <v>39.790999999999997</v>
      </c>
      <c r="R4553" s="21">
        <f t="shared" si="1279"/>
        <v>189.79166666665841</v>
      </c>
      <c r="S4553" s="21">
        <f t="shared" si="1280"/>
        <v>22.330147280573598</v>
      </c>
      <c r="T4553" s="21">
        <f t="shared" si="1271"/>
        <v>86.147999999999996</v>
      </c>
      <c r="U4553" s="37">
        <f>VLOOKUP(Time_Zone, 'LSTM LookUp'!$B$5:$D$8, 3, FALSE)</f>
        <v>-75</v>
      </c>
      <c r="V4553" s="21">
        <f t="shared" si="1281"/>
        <v>-4.7977320870788844</v>
      </c>
      <c r="W4553" s="21">
        <f t="shared" si="1272"/>
        <v>279.9485669782303</v>
      </c>
      <c r="X4553" s="21">
        <f t="shared" si="1273"/>
        <v>19.029586432520922</v>
      </c>
      <c r="Y4553" s="21">
        <f t="shared" si="1274"/>
        <v>70.029586432520915</v>
      </c>
      <c r="Z4553" s="21">
        <f t="shared" si="1282"/>
        <v>22.198155788532272</v>
      </c>
      <c r="AA4553" s="21">
        <f t="shared" si="1275"/>
        <v>0</v>
      </c>
      <c r="AB4553" s="21">
        <f t="shared" si="1276"/>
        <v>22.198155788532272</v>
      </c>
      <c r="AC4553" s="21">
        <f t="shared" si="1277"/>
        <v>73.94</v>
      </c>
      <c r="AD4553" s="21">
        <f t="shared" si="1283"/>
        <v>22.198155788532272</v>
      </c>
      <c r="AE4553" s="21" t="str">
        <f t="shared" si="1278"/>
        <v>7/8/20:00</v>
      </c>
    </row>
    <row r="4554" spans="2:31">
      <c r="B4554" s="37">
        <v>7</v>
      </c>
      <c r="C4554" s="38">
        <v>8</v>
      </c>
      <c r="D4554" s="39">
        <v>21</v>
      </c>
      <c r="E4554" s="17">
        <v>21.7</v>
      </c>
      <c r="F4554" s="17">
        <v>0</v>
      </c>
      <c r="G4554" s="17">
        <v>0</v>
      </c>
      <c r="H4554" s="37">
        <f t="shared" si="1266"/>
        <v>71.06</v>
      </c>
      <c r="I4554" s="37">
        <f>IF(H4554&lt;'Roof Calculator'!$G$8, 1, 0)</f>
        <v>0</v>
      </c>
      <c r="J4554" s="37">
        <f>IF(H4554&gt;='Roof Calculator'!$G$8, 1, 0)</f>
        <v>1</v>
      </c>
      <c r="K4554" s="37">
        <f t="shared" si="1267"/>
        <v>0</v>
      </c>
      <c r="L4554" s="37">
        <f t="shared" si="1268"/>
        <v>71.06</v>
      </c>
      <c r="M4554" s="37">
        <v>0</v>
      </c>
      <c r="N4554" s="37">
        <f t="shared" si="1269"/>
        <v>0</v>
      </c>
      <c r="O4554" s="37">
        <v>0</v>
      </c>
      <c r="P4554" s="37">
        <v>0</v>
      </c>
      <c r="Q4554" s="21">
        <f t="shared" si="1270"/>
        <v>39.790999999999997</v>
      </c>
      <c r="R4554" s="21">
        <f t="shared" si="1279"/>
        <v>189.83333333332507</v>
      </c>
      <c r="S4554" s="21">
        <f t="shared" si="1280"/>
        <v>22.324883374656842</v>
      </c>
      <c r="T4554" s="21">
        <f t="shared" si="1271"/>
        <v>86.147999999999996</v>
      </c>
      <c r="U4554" s="37">
        <f>VLOOKUP(Time_Zone, 'LSTM LookUp'!$B$5:$D$8, 3, FALSE)</f>
        <v>-75</v>
      </c>
      <c r="V4554" s="21">
        <f t="shared" si="1281"/>
        <v>-4.8039041175206183</v>
      </c>
      <c r="W4554" s="21">
        <f t="shared" si="1272"/>
        <v>294.94702397061985</v>
      </c>
      <c r="X4554" s="21">
        <f t="shared" si="1273"/>
        <v>0</v>
      </c>
      <c r="Y4554" s="21">
        <f t="shared" si="1274"/>
        <v>0</v>
      </c>
      <c r="Z4554" s="21">
        <f t="shared" si="1282"/>
        <v>0</v>
      </c>
      <c r="AA4554" s="21">
        <f t="shared" si="1275"/>
        <v>0</v>
      </c>
      <c r="AB4554" s="21">
        <f t="shared" si="1276"/>
        <v>0</v>
      </c>
      <c r="AC4554" s="21">
        <f t="shared" si="1277"/>
        <v>71.06</v>
      </c>
      <c r="AD4554" s="21">
        <f t="shared" si="1283"/>
        <v>0</v>
      </c>
      <c r="AE4554" s="21" t="str">
        <f t="shared" si="1278"/>
        <v>7/8/21:00</v>
      </c>
    </row>
    <row r="4555" spans="2:31">
      <c r="B4555" s="37">
        <v>7</v>
      </c>
      <c r="C4555" s="38">
        <v>8</v>
      </c>
      <c r="D4555" s="39">
        <v>22</v>
      </c>
      <c r="E4555" s="17">
        <v>21.1</v>
      </c>
      <c r="F4555" s="17">
        <v>0</v>
      </c>
      <c r="G4555" s="17">
        <v>0</v>
      </c>
      <c r="H4555" s="37">
        <f t="shared" si="1266"/>
        <v>69.98</v>
      </c>
      <c r="I4555" s="37">
        <f>IF(H4555&lt;'Roof Calculator'!$G$8, 1, 0)</f>
        <v>0</v>
      </c>
      <c r="J4555" s="37">
        <f>IF(H4555&gt;='Roof Calculator'!$G$8, 1, 0)</f>
        <v>1</v>
      </c>
      <c r="K4555" s="37">
        <f t="shared" si="1267"/>
        <v>0</v>
      </c>
      <c r="L4555" s="37">
        <f t="shared" si="1268"/>
        <v>69.98</v>
      </c>
      <c r="M4555" s="37">
        <v>0</v>
      </c>
      <c r="N4555" s="37">
        <f t="shared" si="1269"/>
        <v>0</v>
      </c>
      <c r="O4555" s="37">
        <v>0</v>
      </c>
      <c r="P4555" s="37">
        <v>0</v>
      </c>
      <c r="Q4555" s="21">
        <f t="shared" si="1270"/>
        <v>39.790999999999997</v>
      </c>
      <c r="R4555" s="21">
        <f t="shared" si="1279"/>
        <v>189.87499999999173</v>
      </c>
      <c r="S4555" s="21">
        <f t="shared" si="1280"/>
        <v>22.31960756367554</v>
      </c>
      <c r="T4555" s="21">
        <f t="shared" si="1271"/>
        <v>86.147999999999996</v>
      </c>
      <c r="U4555" s="37">
        <f>VLOOKUP(Time_Zone, 'LSTM LookUp'!$B$5:$D$8, 3, FALSE)</f>
        <v>-75</v>
      </c>
      <c r="V4555" s="21">
        <f t="shared" si="1281"/>
        <v>-4.8100650079176894</v>
      </c>
      <c r="W4555" s="21">
        <f t="shared" si="1272"/>
        <v>309.94548374802059</v>
      </c>
      <c r="X4555" s="21">
        <f t="shared" si="1273"/>
        <v>0</v>
      </c>
      <c r="Y4555" s="21">
        <f t="shared" si="1274"/>
        <v>0</v>
      </c>
      <c r="Z4555" s="21">
        <f t="shared" si="1282"/>
        <v>0</v>
      </c>
      <c r="AA4555" s="21">
        <f t="shared" si="1275"/>
        <v>0</v>
      </c>
      <c r="AB4555" s="21">
        <f t="shared" si="1276"/>
        <v>0</v>
      </c>
      <c r="AC4555" s="21">
        <f t="shared" si="1277"/>
        <v>69.98</v>
      </c>
      <c r="AD4555" s="21">
        <f t="shared" si="1283"/>
        <v>0</v>
      </c>
      <c r="AE4555" s="21" t="str">
        <f t="shared" si="1278"/>
        <v>7/8/22:00</v>
      </c>
    </row>
    <row r="4556" spans="2:31">
      <c r="B4556" s="37">
        <v>7</v>
      </c>
      <c r="C4556" s="38">
        <v>8</v>
      </c>
      <c r="D4556" s="39">
        <v>23</v>
      </c>
      <c r="E4556" s="17">
        <v>20</v>
      </c>
      <c r="F4556" s="17">
        <v>0</v>
      </c>
      <c r="G4556" s="17">
        <v>0</v>
      </c>
      <c r="H4556" s="37">
        <f t="shared" si="1266"/>
        <v>68</v>
      </c>
      <c r="I4556" s="37">
        <f>IF(H4556&lt;'Roof Calculator'!$G$8, 1, 0)</f>
        <v>0</v>
      </c>
      <c r="J4556" s="37">
        <f>IF(H4556&gt;='Roof Calculator'!$G$8, 1, 0)</f>
        <v>1</v>
      </c>
      <c r="K4556" s="37">
        <f t="shared" si="1267"/>
        <v>0</v>
      </c>
      <c r="L4556" s="37">
        <f t="shared" si="1268"/>
        <v>68</v>
      </c>
      <c r="M4556" s="37">
        <v>0</v>
      </c>
      <c r="N4556" s="37">
        <f t="shared" si="1269"/>
        <v>0</v>
      </c>
      <c r="O4556" s="37">
        <v>0</v>
      </c>
      <c r="P4556" s="37">
        <v>0</v>
      </c>
      <c r="Q4556" s="21">
        <f t="shared" si="1270"/>
        <v>39.790999999999997</v>
      </c>
      <c r="R4556" s="21">
        <f t="shared" si="1279"/>
        <v>189.91666666665839</v>
      </c>
      <c r="S4556" s="21">
        <f t="shared" si="1280"/>
        <v>22.314319851649195</v>
      </c>
      <c r="T4556" s="21">
        <f t="shared" si="1271"/>
        <v>86.147999999999996</v>
      </c>
      <c r="U4556" s="37">
        <f>VLOOKUP(Time_Zone, 'LSTM LookUp'!$B$5:$D$8, 3, FALSE)</f>
        <v>-75</v>
      </c>
      <c r="V4556" s="21">
        <f t="shared" si="1281"/>
        <v>-4.8162147371405482</v>
      </c>
      <c r="W4556" s="21">
        <f t="shared" si="1272"/>
        <v>324.94394631571487</v>
      </c>
      <c r="X4556" s="21">
        <f t="shared" si="1273"/>
        <v>0</v>
      </c>
      <c r="Y4556" s="21">
        <f t="shared" si="1274"/>
        <v>0</v>
      </c>
      <c r="Z4556" s="21">
        <f t="shared" si="1282"/>
        <v>0</v>
      </c>
      <c r="AA4556" s="21">
        <f t="shared" si="1275"/>
        <v>0</v>
      </c>
      <c r="AB4556" s="21">
        <f t="shared" si="1276"/>
        <v>0</v>
      </c>
      <c r="AC4556" s="21">
        <f t="shared" si="1277"/>
        <v>68</v>
      </c>
      <c r="AD4556" s="21">
        <f t="shared" si="1283"/>
        <v>0</v>
      </c>
      <c r="AE4556" s="21" t="str">
        <f t="shared" si="1278"/>
        <v>7/8/23:00</v>
      </c>
    </row>
    <row r="4557" spans="2:31">
      <c r="B4557" s="37">
        <v>7</v>
      </c>
      <c r="C4557" s="38">
        <v>8</v>
      </c>
      <c r="D4557" s="39">
        <v>24</v>
      </c>
      <c r="E4557" s="17">
        <v>19.399999999999999</v>
      </c>
      <c r="F4557" s="17">
        <v>0</v>
      </c>
      <c r="G4557" s="17">
        <v>0</v>
      </c>
      <c r="H4557" s="37">
        <f t="shared" si="1266"/>
        <v>66.92</v>
      </c>
      <c r="I4557" s="37">
        <f>IF(H4557&lt;'Roof Calculator'!$G$8, 1, 0)</f>
        <v>0</v>
      </c>
      <c r="J4557" s="37">
        <f>IF(H4557&gt;='Roof Calculator'!$G$8, 1, 0)</f>
        <v>1</v>
      </c>
      <c r="K4557" s="37">
        <f t="shared" si="1267"/>
        <v>0</v>
      </c>
      <c r="L4557" s="37">
        <f t="shared" si="1268"/>
        <v>66.92</v>
      </c>
      <c r="M4557" s="37">
        <v>0</v>
      </c>
      <c r="N4557" s="37">
        <f t="shared" si="1269"/>
        <v>0</v>
      </c>
      <c r="O4557" s="37">
        <v>0</v>
      </c>
      <c r="P4557" s="37">
        <v>0</v>
      </c>
      <c r="Q4557" s="21">
        <f t="shared" si="1270"/>
        <v>39.790999999999997</v>
      </c>
      <c r="R4557" s="21">
        <f t="shared" si="1279"/>
        <v>189.95833333332504</v>
      </c>
      <c r="S4557" s="21">
        <f t="shared" si="1280"/>
        <v>22.309020242605374</v>
      </c>
      <c r="T4557" s="21">
        <f t="shared" si="1271"/>
        <v>86.147999999999996</v>
      </c>
      <c r="U4557" s="37">
        <f>VLOOKUP(Time_Zone, 'LSTM LookUp'!$B$5:$D$8, 3, FALSE)</f>
        <v>-75</v>
      </c>
      <c r="V4557" s="21">
        <f t="shared" si="1281"/>
        <v>-4.822353284083257</v>
      </c>
      <c r="W4557" s="21">
        <f t="shared" si="1272"/>
        <v>339.94241167897917</v>
      </c>
      <c r="X4557" s="21">
        <f t="shared" si="1273"/>
        <v>0</v>
      </c>
      <c r="Y4557" s="21">
        <f t="shared" si="1274"/>
        <v>0</v>
      </c>
      <c r="Z4557" s="21">
        <f t="shared" si="1282"/>
        <v>0</v>
      </c>
      <c r="AA4557" s="21">
        <f t="shared" si="1275"/>
        <v>0</v>
      </c>
      <c r="AB4557" s="21">
        <f t="shared" si="1276"/>
        <v>0</v>
      </c>
      <c r="AC4557" s="21">
        <f t="shared" si="1277"/>
        <v>66.92</v>
      </c>
      <c r="AD4557" s="21">
        <f t="shared" si="1283"/>
        <v>0</v>
      </c>
      <c r="AE4557" s="21" t="str">
        <f t="shared" si="1278"/>
        <v>7/8/24:00</v>
      </c>
    </row>
    <row r="4558" spans="2:31">
      <c r="B4558" s="37">
        <v>7</v>
      </c>
      <c r="C4558" s="38">
        <v>9</v>
      </c>
      <c r="D4558" s="39">
        <v>1</v>
      </c>
      <c r="E4558" s="17">
        <v>18.899999999999999</v>
      </c>
      <c r="F4558" s="17">
        <v>0</v>
      </c>
      <c r="G4558" s="17">
        <v>0</v>
      </c>
      <c r="H4558" s="37">
        <f t="shared" si="1266"/>
        <v>66.02</v>
      </c>
      <c r="I4558" s="37">
        <f>IF(H4558&lt;'Roof Calculator'!$G$8, 1, 0)</f>
        <v>0</v>
      </c>
      <c r="J4558" s="37">
        <f>IF(H4558&gt;='Roof Calculator'!$G$8, 1, 0)</f>
        <v>1</v>
      </c>
      <c r="K4558" s="37">
        <f t="shared" si="1267"/>
        <v>0</v>
      </c>
      <c r="L4558" s="37">
        <f t="shared" si="1268"/>
        <v>66.02</v>
      </c>
      <c r="M4558" s="37">
        <v>0</v>
      </c>
      <c r="N4558" s="37">
        <f t="shared" si="1269"/>
        <v>0</v>
      </c>
      <c r="O4558" s="37">
        <v>0</v>
      </c>
      <c r="P4558" s="37">
        <v>0</v>
      </c>
      <c r="Q4558" s="21">
        <f t="shared" si="1270"/>
        <v>39.790999999999997</v>
      </c>
      <c r="R4558" s="21">
        <f t="shared" si="1279"/>
        <v>189.9999999999917</v>
      </c>
      <c r="S4558" s="21">
        <f t="shared" si="1280"/>
        <v>22.303708740579655</v>
      </c>
      <c r="T4558" s="21">
        <f t="shared" si="1271"/>
        <v>86.147999999999996</v>
      </c>
      <c r="U4558" s="37">
        <f>VLOOKUP(Time_Zone, 'LSTM LookUp'!$B$5:$D$8, 3, FALSE)</f>
        <v>-75</v>
      </c>
      <c r="V4558" s="21">
        <f t="shared" si="1281"/>
        <v>-4.8284806276635557</v>
      </c>
      <c r="W4558" s="21">
        <f t="shared" si="1272"/>
        <v>-5.0591201569159061</v>
      </c>
      <c r="X4558" s="21">
        <f t="shared" si="1273"/>
        <v>0</v>
      </c>
      <c r="Y4558" s="21">
        <f t="shared" si="1274"/>
        <v>0</v>
      </c>
      <c r="Z4558" s="21">
        <f t="shared" si="1282"/>
        <v>0</v>
      </c>
      <c r="AA4558" s="21">
        <f t="shared" si="1275"/>
        <v>0</v>
      </c>
      <c r="AB4558" s="21">
        <f t="shared" si="1276"/>
        <v>0</v>
      </c>
      <c r="AC4558" s="21">
        <f t="shared" si="1277"/>
        <v>66.02</v>
      </c>
      <c r="AD4558" s="21">
        <f t="shared" si="1283"/>
        <v>0</v>
      </c>
      <c r="AE4558" s="21" t="str">
        <f t="shared" si="1278"/>
        <v>7/9/1:00</v>
      </c>
    </row>
    <row r="4559" spans="2:31">
      <c r="B4559" s="37">
        <v>7</v>
      </c>
      <c r="C4559" s="38">
        <v>9</v>
      </c>
      <c r="D4559" s="39">
        <v>2</v>
      </c>
      <c r="E4559" s="17">
        <v>18.899999999999999</v>
      </c>
      <c r="F4559" s="17">
        <v>0</v>
      </c>
      <c r="G4559" s="17">
        <v>0</v>
      </c>
      <c r="H4559" s="37">
        <f t="shared" si="1266"/>
        <v>66.02</v>
      </c>
      <c r="I4559" s="37">
        <f>IF(H4559&lt;'Roof Calculator'!$G$8, 1, 0)</f>
        <v>0</v>
      </c>
      <c r="J4559" s="37">
        <f>IF(H4559&gt;='Roof Calculator'!$G$8, 1, 0)</f>
        <v>1</v>
      </c>
      <c r="K4559" s="37">
        <f t="shared" si="1267"/>
        <v>0</v>
      </c>
      <c r="L4559" s="37">
        <f t="shared" si="1268"/>
        <v>66.02</v>
      </c>
      <c r="M4559" s="37">
        <v>0</v>
      </c>
      <c r="N4559" s="37">
        <f t="shared" si="1269"/>
        <v>0</v>
      </c>
      <c r="O4559" s="37">
        <v>0</v>
      </c>
      <c r="P4559" s="37">
        <v>0</v>
      </c>
      <c r="Q4559" s="21">
        <f t="shared" si="1270"/>
        <v>39.790999999999997</v>
      </c>
      <c r="R4559" s="21">
        <f t="shared" si="1279"/>
        <v>190.04166666665836</v>
      </c>
      <c r="S4559" s="21">
        <f t="shared" si="1280"/>
        <v>22.298385349615682</v>
      </c>
      <c r="T4559" s="21">
        <f t="shared" si="1271"/>
        <v>86.147999999999996</v>
      </c>
      <c r="U4559" s="37">
        <f>VLOOKUP(Time_Zone, 'LSTM LookUp'!$B$5:$D$8, 3, FALSE)</f>
        <v>-75</v>
      </c>
      <c r="V4559" s="21">
        <f t="shared" si="1281"/>
        <v>-4.8345967468228856</v>
      </c>
      <c r="W4559" s="21">
        <f t="shared" si="1272"/>
        <v>9.9393508132942721</v>
      </c>
      <c r="X4559" s="21">
        <f t="shared" si="1273"/>
        <v>0</v>
      </c>
      <c r="Y4559" s="21">
        <f t="shared" si="1274"/>
        <v>0</v>
      </c>
      <c r="Z4559" s="21">
        <f t="shared" si="1282"/>
        <v>0</v>
      </c>
      <c r="AA4559" s="21">
        <f t="shared" si="1275"/>
        <v>0</v>
      </c>
      <c r="AB4559" s="21">
        <f t="shared" si="1276"/>
        <v>0</v>
      </c>
      <c r="AC4559" s="21">
        <f t="shared" si="1277"/>
        <v>66.02</v>
      </c>
      <c r="AD4559" s="21">
        <f t="shared" si="1283"/>
        <v>0</v>
      </c>
      <c r="AE4559" s="21" t="str">
        <f t="shared" si="1278"/>
        <v>7/9/2:00</v>
      </c>
    </row>
    <row r="4560" spans="2:31">
      <c r="B4560" s="37">
        <v>7</v>
      </c>
      <c r="C4560" s="38">
        <v>9</v>
      </c>
      <c r="D4560" s="39">
        <v>3</v>
      </c>
      <c r="E4560" s="17">
        <v>17.2</v>
      </c>
      <c r="F4560" s="17">
        <v>0</v>
      </c>
      <c r="G4560" s="17">
        <v>0</v>
      </c>
      <c r="H4560" s="37">
        <f t="shared" si="1266"/>
        <v>62.959999999999994</v>
      </c>
      <c r="I4560" s="37">
        <f>IF(H4560&lt;'Roof Calculator'!$G$8, 1, 0)</f>
        <v>0</v>
      </c>
      <c r="J4560" s="37">
        <f>IF(H4560&gt;='Roof Calculator'!$G$8, 1, 0)</f>
        <v>1</v>
      </c>
      <c r="K4560" s="37">
        <f t="shared" si="1267"/>
        <v>0</v>
      </c>
      <c r="L4560" s="37">
        <f t="shared" si="1268"/>
        <v>62.959999999999994</v>
      </c>
      <c r="M4560" s="37">
        <v>0</v>
      </c>
      <c r="N4560" s="37">
        <f t="shared" si="1269"/>
        <v>0</v>
      </c>
      <c r="O4560" s="37">
        <v>0</v>
      </c>
      <c r="P4560" s="37">
        <v>0</v>
      </c>
      <c r="Q4560" s="21">
        <f t="shared" si="1270"/>
        <v>39.790999999999997</v>
      </c>
      <c r="R4560" s="21">
        <f t="shared" si="1279"/>
        <v>190.08333333332502</v>
      </c>
      <c r="S4560" s="21">
        <f t="shared" si="1280"/>
        <v>22.293050073765119</v>
      </c>
      <c r="T4560" s="21">
        <f t="shared" si="1271"/>
        <v>86.147999999999996</v>
      </c>
      <c r="U4560" s="37">
        <f>VLOOKUP(Time_Zone, 'LSTM LookUp'!$B$5:$D$8, 3, FALSE)</f>
        <v>-75</v>
      </c>
      <c r="V4560" s="21">
        <f t="shared" si="1281"/>
        <v>-4.8407016205264526</v>
      </c>
      <c r="W4560" s="21">
        <f t="shared" si="1272"/>
        <v>24.937824594868367</v>
      </c>
      <c r="X4560" s="21">
        <f t="shared" si="1273"/>
        <v>0</v>
      </c>
      <c r="Y4560" s="21">
        <f t="shared" si="1274"/>
        <v>0</v>
      </c>
      <c r="Z4560" s="21">
        <f t="shared" si="1282"/>
        <v>0</v>
      </c>
      <c r="AA4560" s="21">
        <f t="shared" si="1275"/>
        <v>0</v>
      </c>
      <c r="AB4560" s="21">
        <f t="shared" si="1276"/>
        <v>0</v>
      </c>
      <c r="AC4560" s="21">
        <f t="shared" si="1277"/>
        <v>62.959999999999994</v>
      </c>
      <c r="AD4560" s="21">
        <f t="shared" si="1283"/>
        <v>0</v>
      </c>
      <c r="AE4560" s="21" t="str">
        <f t="shared" si="1278"/>
        <v>7/9/3:00</v>
      </c>
    </row>
    <row r="4561" spans="2:31">
      <c r="B4561" s="37">
        <v>7</v>
      </c>
      <c r="C4561" s="38">
        <v>9</v>
      </c>
      <c r="D4561" s="39">
        <v>4</v>
      </c>
      <c r="E4561" s="17">
        <v>16.7</v>
      </c>
      <c r="F4561" s="17">
        <v>0</v>
      </c>
      <c r="G4561" s="17">
        <v>0</v>
      </c>
      <c r="H4561" s="37">
        <f t="shared" si="1266"/>
        <v>62.059999999999995</v>
      </c>
      <c r="I4561" s="37">
        <f>IF(H4561&lt;'Roof Calculator'!$G$8, 1, 0)</f>
        <v>0</v>
      </c>
      <c r="J4561" s="37">
        <f>IF(H4561&gt;='Roof Calculator'!$G$8, 1, 0)</f>
        <v>1</v>
      </c>
      <c r="K4561" s="37">
        <f t="shared" si="1267"/>
        <v>0</v>
      </c>
      <c r="L4561" s="37">
        <f t="shared" si="1268"/>
        <v>62.059999999999995</v>
      </c>
      <c r="M4561" s="37">
        <v>0</v>
      </c>
      <c r="N4561" s="37">
        <f t="shared" si="1269"/>
        <v>0</v>
      </c>
      <c r="O4561" s="37">
        <v>0</v>
      </c>
      <c r="P4561" s="37">
        <v>0</v>
      </c>
      <c r="Q4561" s="21">
        <f t="shared" si="1270"/>
        <v>39.790999999999997</v>
      </c>
      <c r="R4561" s="21">
        <f t="shared" si="1279"/>
        <v>190.12499999999167</v>
      </c>
      <c r="S4561" s="21">
        <f t="shared" si="1280"/>
        <v>22.287702917087618</v>
      </c>
      <c r="T4561" s="21">
        <f t="shared" si="1271"/>
        <v>86.147999999999996</v>
      </c>
      <c r="U4561" s="37">
        <f>VLOOKUP(Time_Zone, 'LSTM LookUp'!$B$5:$D$8, 3, FALSE)</f>
        <v>-75</v>
      </c>
      <c r="V4561" s="21">
        <f t="shared" si="1281"/>
        <v>-4.846795227763276</v>
      </c>
      <c r="W4561" s="21">
        <f t="shared" si="1272"/>
        <v>39.936301193059158</v>
      </c>
      <c r="X4561" s="21">
        <f t="shared" si="1273"/>
        <v>0</v>
      </c>
      <c r="Y4561" s="21">
        <f t="shared" si="1274"/>
        <v>0</v>
      </c>
      <c r="Z4561" s="21">
        <f t="shared" si="1282"/>
        <v>0</v>
      </c>
      <c r="AA4561" s="21">
        <f t="shared" si="1275"/>
        <v>0</v>
      </c>
      <c r="AB4561" s="21">
        <f t="shared" si="1276"/>
        <v>0</v>
      </c>
      <c r="AC4561" s="21">
        <f t="shared" si="1277"/>
        <v>62.059999999999995</v>
      </c>
      <c r="AD4561" s="21">
        <f t="shared" si="1283"/>
        <v>0</v>
      </c>
      <c r="AE4561" s="21" t="str">
        <f t="shared" si="1278"/>
        <v>7/9/4:00</v>
      </c>
    </row>
    <row r="4562" spans="2:31">
      <c r="B4562" s="37">
        <v>7</v>
      </c>
      <c r="C4562" s="38">
        <v>9</v>
      </c>
      <c r="D4562" s="39">
        <v>5</v>
      </c>
      <c r="E4562" s="17">
        <v>16.100000000000001</v>
      </c>
      <c r="F4562" s="17">
        <v>0</v>
      </c>
      <c r="G4562" s="17">
        <v>0</v>
      </c>
      <c r="H4562" s="37">
        <f t="shared" si="1266"/>
        <v>60.980000000000004</v>
      </c>
      <c r="I4562" s="37">
        <f>IF(H4562&lt;'Roof Calculator'!$G$8, 1, 0)</f>
        <v>0</v>
      </c>
      <c r="J4562" s="37">
        <f>IF(H4562&gt;='Roof Calculator'!$G$8, 1, 0)</f>
        <v>1</v>
      </c>
      <c r="K4562" s="37">
        <f t="shared" si="1267"/>
        <v>0</v>
      </c>
      <c r="L4562" s="37">
        <f t="shared" si="1268"/>
        <v>60.980000000000004</v>
      </c>
      <c r="M4562" s="37">
        <v>0</v>
      </c>
      <c r="N4562" s="37">
        <f t="shared" si="1269"/>
        <v>0</v>
      </c>
      <c r="O4562" s="37">
        <v>0</v>
      </c>
      <c r="P4562" s="37">
        <v>0</v>
      </c>
      <c r="Q4562" s="21">
        <f t="shared" si="1270"/>
        <v>39.790999999999997</v>
      </c>
      <c r="R4562" s="21">
        <f t="shared" si="1279"/>
        <v>190.16666666665833</v>
      </c>
      <c r="S4562" s="21">
        <f t="shared" si="1280"/>
        <v>22.28234388365086</v>
      </c>
      <c r="T4562" s="21">
        <f t="shared" si="1271"/>
        <v>86.147999999999996</v>
      </c>
      <c r="U4562" s="37">
        <f>VLOOKUP(Time_Zone, 'LSTM LookUp'!$B$5:$D$8, 3, FALSE)</f>
        <v>-75</v>
      </c>
      <c r="V4562" s="21">
        <f t="shared" si="1281"/>
        <v>-4.8528775475462211</v>
      </c>
      <c r="W4562" s="21">
        <f t="shared" si="1272"/>
        <v>54.934780613113439</v>
      </c>
      <c r="X4562" s="21">
        <f t="shared" si="1273"/>
        <v>0</v>
      </c>
      <c r="Y4562" s="21">
        <f t="shared" si="1274"/>
        <v>0</v>
      </c>
      <c r="Z4562" s="21">
        <f t="shared" si="1282"/>
        <v>0</v>
      </c>
      <c r="AA4562" s="21">
        <f t="shared" si="1275"/>
        <v>0</v>
      </c>
      <c r="AB4562" s="21">
        <f t="shared" si="1276"/>
        <v>0</v>
      </c>
      <c r="AC4562" s="21">
        <f t="shared" si="1277"/>
        <v>60.980000000000004</v>
      </c>
      <c r="AD4562" s="21">
        <f t="shared" si="1283"/>
        <v>0</v>
      </c>
      <c r="AE4562" s="21" t="str">
        <f t="shared" si="1278"/>
        <v>7/9/5:00</v>
      </c>
    </row>
    <row r="4563" spans="2:31">
      <c r="B4563" s="37">
        <v>7</v>
      </c>
      <c r="C4563" s="38">
        <v>9</v>
      </c>
      <c r="D4563" s="39">
        <v>6</v>
      </c>
      <c r="E4563" s="17">
        <v>16.100000000000001</v>
      </c>
      <c r="F4563" s="17">
        <v>6</v>
      </c>
      <c r="G4563" s="17">
        <v>5</v>
      </c>
      <c r="H4563" s="37">
        <f t="shared" si="1266"/>
        <v>60.980000000000004</v>
      </c>
      <c r="I4563" s="37">
        <f>IF(H4563&lt;'Roof Calculator'!$G$8, 1, 0)</f>
        <v>0</v>
      </c>
      <c r="J4563" s="37">
        <f>IF(H4563&gt;='Roof Calculator'!$G$8, 1, 0)</f>
        <v>1</v>
      </c>
      <c r="K4563" s="37">
        <f t="shared" si="1267"/>
        <v>0</v>
      </c>
      <c r="L4563" s="37">
        <f t="shared" si="1268"/>
        <v>60.980000000000004</v>
      </c>
      <c r="M4563" s="37">
        <v>0</v>
      </c>
      <c r="N4563" s="37">
        <f t="shared" si="1269"/>
        <v>6</v>
      </c>
      <c r="O4563" s="37">
        <v>0</v>
      </c>
      <c r="P4563" s="37">
        <v>0</v>
      </c>
      <c r="Q4563" s="21">
        <f t="shared" si="1270"/>
        <v>39.790999999999997</v>
      </c>
      <c r="R4563" s="21">
        <f t="shared" si="1279"/>
        <v>190.20833333332499</v>
      </c>
      <c r="S4563" s="21">
        <f t="shared" si="1280"/>
        <v>22.276972977530523</v>
      </c>
      <c r="T4563" s="21">
        <f t="shared" si="1271"/>
        <v>86.147999999999996</v>
      </c>
      <c r="U4563" s="37">
        <f>VLOOKUP(Time_Zone, 'LSTM LookUp'!$B$5:$D$8, 3, FALSE)</f>
        <v>-75</v>
      </c>
      <c r="V4563" s="21">
        <f t="shared" si="1281"/>
        <v>-4.8589485589120693</v>
      </c>
      <c r="W4563" s="21">
        <f t="shared" si="1272"/>
        <v>69.933262860271981</v>
      </c>
      <c r="X4563" s="21">
        <f t="shared" si="1273"/>
        <v>2.4328782759043528</v>
      </c>
      <c r="Y4563" s="21">
        <f t="shared" si="1274"/>
        <v>8.4328782759043523</v>
      </c>
      <c r="Z4563" s="21">
        <f t="shared" si="1282"/>
        <v>2.6730751279622491</v>
      </c>
      <c r="AA4563" s="21">
        <f t="shared" si="1275"/>
        <v>0</v>
      </c>
      <c r="AB4563" s="21">
        <f t="shared" si="1276"/>
        <v>2.6730751279622491</v>
      </c>
      <c r="AC4563" s="21">
        <f t="shared" si="1277"/>
        <v>60.980000000000004</v>
      </c>
      <c r="AD4563" s="21">
        <f t="shared" si="1283"/>
        <v>2.6730751279622491</v>
      </c>
      <c r="AE4563" s="21" t="str">
        <f t="shared" si="1278"/>
        <v>7/9/6:00</v>
      </c>
    </row>
    <row r="4564" spans="2:31">
      <c r="B4564" s="37">
        <v>7</v>
      </c>
      <c r="C4564" s="38">
        <v>9</v>
      </c>
      <c r="D4564" s="39">
        <v>7</v>
      </c>
      <c r="E4564" s="17">
        <v>18.3</v>
      </c>
      <c r="F4564" s="17">
        <v>60</v>
      </c>
      <c r="G4564" s="17">
        <v>201</v>
      </c>
      <c r="H4564" s="37">
        <f t="shared" si="1266"/>
        <v>64.94</v>
      </c>
      <c r="I4564" s="37">
        <f>IF(H4564&lt;'Roof Calculator'!$G$8, 1, 0)</f>
        <v>0</v>
      </c>
      <c r="J4564" s="37">
        <f>IF(H4564&gt;='Roof Calculator'!$G$8, 1, 0)</f>
        <v>1</v>
      </c>
      <c r="K4564" s="37">
        <f t="shared" si="1267"/>
        <v>0</v>
      </c>
      <c r="L4564" s="37">
        <f t="shared" si="1268"/>
        <v>64.94</v>
      </c>
      <c r="M4564" s="37">
        <v>0</v>
      </c>
      <c r="N4564" s="37">
        <f t="shared" si="1269"/>
        <v>60</v>
      </c>
      <c r="O4564" s="37">
        <v>0</v>
      </c>
      <c r="P4564" s="37">
        <v>0</v>
      </c>
      <c r="Q4564" s="21">
        <f t="shared" si="1270"/>
        <v>39.790999999999997</v>
      </c>
      <c r="R4564" s="21">
        <f t="shared" si="1279"/>
        <v>190.24999999999164</v>
      </c>
      <c r="S4564" s="21">
        <f t="shared" si="1280"/>
        <v>22.271590202810263</v>
      </c>
      <c r="T4564" s="21">
        <f t="shared" si="1271"/>
        <v>86.147999999999996</v>
      </c>
      <c r="U4564" s="37">
        <f>VLOOKUP(Time_Zone, 'LSTM LookUp'!$B$5:$D$8, 3, FALSE)</f>
        <v>-75</v>
      </c>
      <c r="V4564" s="21">
        <f t="shared" si="1281"/>
        <v>-4.8650082409215383</v>
      </c>
      <c r="W4564" s="21">
        <f t="shared" si="1272"/>
        <v>84.93174793976965</v>
      </c>
      <c r="X4564" s="21">
        <f t="shared" si="1273"/>
        <v>61.379559965162308</v>
      </c>
      <c r="Y4564" s="21">
        <f t="shared" si="1274"/>
        <v>121.37955996516231</v>
      </c>
      <c r="Z4564" s="21">
        <f t="shared" si="1282"/>
        <v>38.475200538938481</v>
      </c>
      <c r="AA4564" s="21">
        <f t="shared" si="1275"/>
        <v>0</v>
      </c>
      <c r="AB4564" s="21">
        <f t="shared" si="1276"/>
        <v>38.475200538938481</v>
      </c>
      <c r="AC4564" s="21">
        <f t="shared" si="1277"/>
        <v>64.94</v>
      </c>
      <c r="AD4564" s="21">
        <f t="shared" si="1283"/>
        <v>38.475200538938481</v>
      </c>
      <c r="AE4564" s="21" t="str">
        <f t="shared" si="1278"/>
        <v>7/9/7:00</v>
      </c>
    </row>
    <row r="4565" spans="2:31">
      <c r="B4565" s="37">
        <v>7</v>
      </c>
      <c r="C4565" s="38">
        <v>9</v>
      </c>
      <c r="D4565" s="39">
        <v>8</v>
      </c>
      <c r="E4565" s="17">
        <v>21.1</v>
      </c>
      <c r="F4565" s="17">
        <v>84</v>
      </c>
      <c r="G4565" s="17">
        <v>475</v>
      </c>
      <c r="H4565" s="37">
        <f t="shared" si="1266"/>
        <v>69.98</v>
      </c>
      <c r="I4565" s="37">
        <f>IF(H4565&lt;'Roof Calculator'!$G$8, 1, 0)</f>
        <v>0</v>
      </c>
      <c r="J4565" s="37">
        <f>IF(H4565&gt;='Roof Calculator'!$G$8, 1, 0)</f>
        <v>1</v>
      </c>
      <c r="K4565" s="37">
        <f t="shared" si="1267"/>
        <v>0</v>
      </c>
      <c r="L4565" s="37">
        <f t="shared" si="1268"/>
        <v>69.98</v>
      </c>
      <c r="M4565" s="37">
        <v>0</v>
      </c>
      <c r="N4565" s="37">
        <f t="shared" si="1269"/>
        <v>84</v>
      </c>
      <c r="O4565" s="37">
        <v>0</v>
      </c>
      <c r="P4565" s="37">
        <v>0</v>
      </c>
      <c r="Q4565" s="21">
        <f t="shared" si="1270"/>
        <v>39.790999999999997</v>
      </c>
      <c r="R4565" s="21">
        <f t="shared" si="1279"/>
        <v>190.2916666666583</v>
      </c>
      <c r="S4565" s="21">
        <f t="shared" si="1280"/>
        <v>22.266195563581704</v>
      </c>
      <c r="T4565" s="21">
        <f t="shared" si="1271"/>
        <v>86.147999999999996</v>
      </c>
      <c r="U4565" s="37">
        <f>VLOOKUP(Time_Zone, 'LSTM LookUp'!$B$5:$D$8, 3, FALSE)</f>
        <v>-75</v>
      </c>
      <c r="V4565" s="21">
        <f t="shared" si="1281"/>
        <v>-4.8710565726593575</v>
      </c>
      <c r="W4565" s="21">
        <f t="shared" si="1272"/>
        <v>99.930235856835168</v>
      </c>
      <c r="X4565" s="21">
        <f t="shared" si="1273"/>
        <v>56.939179891535339</v>
      </c>
      <c r="Y4565" s="21">
        <f t="shared" si="1274"/>
        <v>140.93917989153533</v>
      </c>
      <c r="Z4565" s="21">
        <f t="shared" si="1282"/>
        <v>44.675258434589239</v>
      </c>
      <c r="AA4565" s="21">
        <f t="shared" si="1275"/>
        <v>0</v>
      </c>
      <c r="AB4565" s="21">
        <f t="shared" si="1276"/>
        <v>44.675258434589239</v>
      </c>
      <c r="AC4565" s="21">
        <f t="shared" si="1277"/>
        <v>69.98</v>
      </c>
      <c r="AD4565" s="21">
        <f t="shared" si="1283"/>
        <v>44.675258434589239</v>
      </c>
      <c r="AE4565" s="21" t="str">
        <f t="shared" si="1278"/>
        <v>7/9/8:00</v>
      </c>
    </row>
    <row r="4566" spans="2:31">
      <c r="B4566" s="37">
        <v>7</v>
      </c>
      <c r="C4566" s="38">
        <v>9</v>
      </c>
      <c r="D4566" s="39">
        <v>9</v>
      </c>
      <c r="E4566" s="17">
        <v>23.3</v>
      </c>
      <c r="F4566" s="17">
        <v>125</v>
      </c>
      <c r="G4566" s="17">
        <v>574</v>
      </c>
      <c r="H4566" s="37">
        <f t="shared" ref="H4566:H4629" si="1284">E4566*9/5+32</f>
        <v>73.94</v>
      </c>
      <c r="I4566" s="37">
        <f>IF(H4566&lt;'Roof Calculator'!$G$8, 1, 0)</f>
        <v>0</v>
      </c>
      <c r="J4566" s="37">
        <f>IF(H4566&gt;='Roof Calculator'!$G$8, 1, 0)</f>
        <v>1</v>
      </c>
      <c r="K4566" s="37">
        <f t="shared" ref="K4566:K4629" si="1285">I4566*H4566</f>
        <v>0</v>
      </c>
      <c r="L4566" s="37">
        <f t="shared" ref="L4566:L4629" si="1286">J4566*H4566</f>
        <v>73.94</v>
      </c>
      <c r="M4566" s="37">
        <v>0</v>
      </c>
      <c r="N4566" s="37">
        <f t="shared" ref="N4566:N4629" si="1287">F4566*(180-M4566)/180</f>
        <v>125</v>
      </c>
      <c r="O4566" s="37">
        <v>0</v>
      </c>
      <c r="P4566" s="37">
        <v>0</v>
      </c>
      <c r="Q4566" s="21">
        <f t="shared" ref="Q4566:Q4629" si="1288">Latitude</f>
        <v>39.790999999999997</v>
      </c>
      <c r="R4566" s="21">
        <f t="shared" si="1279"/>
        <v>190.33333333332496</v>
      </c>
      <c r="S4566" s="21">
        <f t="shared" si="1280"/>
        <v>22.260789063944458</v>
      </c>
      <c r="T4566" s="21">
        <f t="shared" ref="T4566:T4629" si="1289">Longitude</f>
        <v>86.147999999999996</v>
      </c>
      <c r="U4566" s="37">
        <f>VLOOKUP(Time_Zone, 'LSTM LookUp'!$B$5:$D$8, 3, FALSE)</f>
        <v>-75</v>
      </c>
      <c r="V4566" s="21">
        <f t="shared" si="1281"/>
        <v>-4.8770935332342944</v>
      </c>
      <c r="W4566" s="21">
        <f t="shared" ref="W4566:W4629" si="1290">15*((D4566+(4*(T4566-U4566)+V4566)/60)-12)</f>
        <v>114.92872661669142</v>
      </c>
      <c r="X4566" s="21">
        <f t="shared" ref="X4566:X4629" si="1291">G4566*(SIN(S4566*PI()/180)*SIN(Q4566*PI()/180)*COS(O4566*PI()/180)-SIN(S4566*PI()/180)*COS(Q4566*PI()/180)*SIN(O4566*PI()/180)*COS(P4566*PI()/180)+COS(S4566*PI()/180)*COS(Q4566*PI()/180)*COS(O4566*PI()/180)*COS(W4566*PI()/180)+COS(S4566*PI()/180)*SIN(Q4566*PI()/180)*SIN(O4566*PI()/180)*COS(P4566*PI()/180)*COS(W4566*PI()/180)+COS(S4566*PI()/180)*SIN(P4566*PI()/180)*SIN(W4566*PI()/180)*SIN(O4566*PI()/180))</f>
        <v>-32.882206539723022</v>
      </c>
      <c r="Y4566" s="21">
        <f t="shared" ref="Y4566:Y4629" si="1292">X4566+N4566</f>
        <v>92.117793460276971</v>
      </c>
      <c r="Z4566" s="21">
        <f t="shared" si="1282"/>
        <v>29.199731631964422</v>
      </c>
      <c r="AA4566" s="21">
        <f t="shared" ref="AA4566:AA4629" si="1293">Z4566*I4566</f>
        <v>0</v>
      </c>
      <c r="AB4566" s="21">
        <f t="shared" ref="AB4566:AB4629" si="1294">Z4566*J4566</f>
        <v>29.199731631964422</v>
      </c>
      <c r="AC4566" s="21">
        <f t="shared" ref="AC4566:AC4629" si="1295">L4566</f>
        <v>73.94</v>
      </c>
      <c r="AD4566" s="21">
        <f t="shared" si="1283"/>
        <v>29.199731631964422</v>
      </c>
      <c r="AE4566" s="21" t="str">
        <f t="shared" ref="AE4566:AE4629" si="1296">CONCATENATE(B4566, "/", C4566, "/", D4566,":00")</f>
        <v>7/9/9:00</v>
      </c>
    </row>
    <row r="4567" spans="2:31">
      <c r="B4567" s="37">
        <v>7</v>
      </c>
      <c r="C4567" s="38">
        <v>9</v>
      </c>
      <c r="D4567" s="39">
        <v>10</v>
      </c>
      <c r="E4567" s="17">
        <v>25</v>
      </c>
      <c r="F4567" s="17">
        <v>218</v>
      </c>
      <c r="G4567" s="17">
        <v>523</v>
      </c>
      <c r="H4567" s="37">
        <f t="shared" si="1284"/>
        <v>77</v>
      </c>
      <c r="I4567" s="37">
        <f>IF(H4567&lt;'Roof Calculator'!$G$8, 1, 0)</f>
        <v>0</v>
      </c>
      <c r="J4567" s="37">
        <f>IF(H4567&gt;='Roof Calculator'!$G$8, 1, 0)</f>
        <v>1</v>
      </c>
      <c r="K4567" s="37">
        <f t="shared" si="1285"/>
        <v>0</v>
      </c>
      <c r="L4567" s="37">
        <f t="shared" si="1286"/>
        <v>77</v>
      </c>
      <c r="M4567" s="37">
        <v>0</v>
      </c>
      <c r="N4567" s="37">
        <f t="shared" si="1287"/>
        <v>218</v>
      </c>
      <c r="O4567" s="37">
        <v>0</v>
      </c>
      <c r="P4567" s="37">
        <v>0</v>
      </c>
      <c r="Q4567" s="21">
        <f t="shared" si="1288"/>
        <v>39.790999999999997</v>
      </c>
      <c r="R4567" s="21">
        <f t="shared" ref="R4567:R4630" si="1297">R4566+1/24</f>
        <v>190.37499999999162</v>
      </c>
      <c r="S4567" s="21">
        <f t="shared" ref="S4567:S4630" si="1298">ASIN(SIN(23.45*PI()/180)*SIN((360/365*(R4567-81))*PI()/180))*180/PI()</f>
        <v>22.255370708006065</v>
      </c>
      <c r="T4567" s="21">
        <f t="shared" si="1289"/>
        <v>86.147999999999996</v>
      </c>
      <c r="U4567" s="37">
        <f>VLOOKUP(Time_Zone, 'LSTM LookUp'!$B$5:$D$8, 3, FALSE)</f>
        <v>-75</v>
      </c>
      <c r="V4567" s="21">
        <f t="shared" ref="V4567:V4630" si="1299">9.87*SIN(2*(360/365*(R4567-81))*PI()/180)-7.53*COS((360/365*(R4567-81))*PI()/180)-1.5*SIN((360/365*(R4567-81))*PI()/180)</f>
        <v>-4.8831191017792133</v>
      </c>
      <c r="W4567" s="21">
        <f t="shared" si="1290"/>
        <v>129.92722022455519</v>
      </c>
      <c r="X4567" s="21">
        <f t="shared" si="1291"/>
        <v>-111.94044420282709</v>
      </c>
      <c r="Y4567" s="21">
        <f t="shared" si="1292"/>
        <v>106.05955579717291</v>
      </c>
      <c r="Z4567" s="21">
        <f t="shared" ref="Z4567:Z4630" si="1300">Y4567/10.764*3.412</f>
        <v>33.619026791151427</v>
      </c>
      <c r="AA4567" s="21">
        <f t="shared" si="1293"/>
        <v>0</v>
      </c>
      <c r="AB4567" s="21">
        <f t="shared" si="1294"/>
        <v>33.619026791151427</v>
      </c>
      <c r="AC4567" s="21">
        <f t="shared" si="1295"/>
        <v>77</v>
      </c>
      <c r="AD4567" s="21">
        <f t="shared" ref="AD4567:AD4630" si="1301">AB4567</f>
        <v>33.619026791151427</v>
      </c>
      <c r="AE4567" s="21" t="str">
        <f t="shared" si="1296"/>
        <v>7/9/10:00</v>
      </c>
    </row>
    <row r="4568" spans="2:31">
      <c r="B4568" s="37">
        <v>7</v>
      </c>
      <c r="C4568" s="38">
        <v>9</v>
      </c>
      <c r="D4568" s="39">
        <v>11</v>
      </c>
      <c r="E4568" s="17">
        <v>26.1</v>
      </c>
      <c r="F4568" s="17">
        <v>191</v>
      </c>
      <c r="G4568" s="17">
        <v>672</v>
      </c>
      <c r="H4568" s="37">
        <f t="shared" si="1284"/>
        <v>78.98</v>
      </c>
      <c r="I4568" s="37">
        <f>IF(H4568&lt;'Roof Calculator'!$G$8, 1, 0)</f>
        <v>0</v>
      </c>
      <c r="J4568" s="37">
        <f>IF(H4568&gt;='Roof Calculator'!$G$8, 1, 0)</f>
        <v>1</v>
      </c>
      <c r="K4568" s="37">
        <f t="shared" si="1285"/>
        <v>0</v>
      </c>
      <c r="L4568" s="37">
        <f t="shared" si="1286"/>
        <v>78.98</v>
      </c>
      <c r="M4568" s="37">
        <v>0</v>
      </c>
      <c r="N4568" s="37">
        <f t="shared" si="1287"/>
        <v>191</v>
      </c>
      <c r="O4568" s="37">
        <v>0</v>
      </c>
      <c r="P4568" s="37">
        <v>0</v>
      </c>
      <c r="Q4568" s="21">
        <f t="shared" si="1288"/>
        <v>39.790999999999997</v>
      </c>
      <c r="R4568" s="21">
        <f t="shared" si="1297"/>
        <v>190.41666666665827</v>
      </c>
      <c r="S4568" s="21">
        <f t="shared" si="1298"/>
        <v>22.249940499882044</v>
      </c>
      <c r="T4568" s="21">
        <f t="shared" si="1289"/>
        <v>86.147999999999996</v>
      </c>
      <c r="U4568" s="37">
        <f>VLOOKUP(Time_Zone, 'LSTM LookUp'!$B$5:$D$8, 3, FALSE)</f>
        <v>-75</v>
      </c>
      <c r="V4568" s="21">
        <f t="shared" si="1299"/>
        <v>-4.8891332574511166</v>
      </c>
      <c r="W4568" s="21">
        <f t="shared" si="1290"/>
        <v>144.92571668563721</v>
      </c>
      <c r="X4568" s="21">
        <f t="shared" si="1291"/>
        <v>-228.27665004312905</v>
      </c>
      <c r="Y4568" s="21">
        <f t="shared" si="1292"/>
        <v>-37.276650043129052</v>
      </c>
      <c r="Z4568" s="21">
        <f t="shared" si="1300"/>
        <v>-11.816047003637712</v>
      </c>
      <c r="AA4568" s="21">
        <f t="shared" si="1293"/>
        <v>0</v>
      </c>
      <c r="AB4568" s="21">
        <f t="shared" si="1294"/>
        <v>-11.816047003637712</v>
      </c>
      <c r="AC4568" s="21">
        <f t="shared" si="1295"/>
        <v>78.98</v>
      </c>
      <c r="AD4568" s="21">
        <f t="shared" si="1301"/>
        <v>-11.816047003637712</v>
      </c>
      <c r="AE4568" s="21" t="str">
        <f t="shared" si="1296"/>
        <v>7/9/11:00</v>
      </c>
    </row>
    <row r="4569" spans="2:31">
      <c r="B4569" s="37">
        <v>7</v>
      </c>
      <c r="C4569" s="38">
        <v>9</v>
      </c>
      <c r="D4569" s="39">
        <v>12</v>
      </c>
      <c r="E4569" s="17">
        <v>26.7</v>
      </c>
      <c r="F4569" s="17">
        <v>262</v>
      </c>
      <c r="G4569" s="17">
        <v>602</v>
      </c>
      <c r="H4569" s="37">
        <f t="shared" si="1284"/>
        <v>80.06</v>
      </c>
      <c r="I4569" s="37">
        <f>IF(H4569&lt;'Roof Calculator'!$G$8, 1, 0)</f>
        <v>0</v>
      </c>
      <c r="J4569" s="37">
        <f>IF(H4569&gt;='Roof Calculator'!$G$8, 1, 0)</f>
        <v>1</v>
      </c>
      <c r="K4569" s="37">
        <f t="shared" si="1285"/>
        <v>0</v>
      </c>
      <c r="L4569" s="37">
        <f t="shared" si="1286"/>
        <v>80.06</v>
      </c>
      <c r="M4569" s="37">
        <v>0</v>
      </c>
      <c r="N4569" s="37">
        <f t="shared" si="1287"/>
        <v>262</v>
      </c>
      <c r="O4569" s="37">
        <v>0</v>
      </c>
      <c r="P4569" s="37">
        <v>0</v>
      </c>
      <c r="Q4569" s="21">
        <f t="shared" si="1288"/>
        <v>39.790999999999997</v>
      </c>
      <c r="R4569" s="21">
        <f t="shared" si="1297"/>
        <v>190.45833333332493</v>
      </c>
      <c r="S4569" s="21">
        <f t="shared" si="1298"/>
        <v>22.244498443695829</v>
      </c>
      <c r="T4569" s="21">
        <f t="shared" si="1289"/>
        <v>86.147999999999996</v>
      </c>
      <c r="U4569" s="37">
        <f>VLOOKUP(Time_Zone, 'LSTM LookUp'!$B$5:$D$8, 3, FALSE)</f>
        <v>-75</v>
      </c>
      <c r="V4569" s="21">
        <f t="shared" si="1299"/>
        <v>-4.8951359794311937</v>
      </c>
      <c r="W4569" s="21">
        <f t="shared" si="1290"/>
        <v>159.9242160051422</v>
      </c>
      <c r="X4569" s="21">
        <f t="shared" si="1291"/>
        <v>-256.27837882145656</v>
      </c>
      <c r="Y4569" s="21">
        <f t="shared" si="1292"/>
        <v>5.7216211785434439</v>
      </c>
      <c r="Z4569" s="21">
        <f t="shared" si="1300"/>
        <v>1.813653981901731</v>
      </c>
      <c r="AA4569" s="21">
        <f t="shared" si="1293"/>
        <v>0</v>
      </c>
      <c r="AB4569" s="21">
        <f t="shared" si="1294"/>
        <v>1.813653981901731</v>
      </c>
      <c r="AC4569" s="21">
        <f t="shared" si="1295"/>
        <v>80.06</v>
      </c>
      <c r="AD4569" s="21">
        <f t="shared" si="1301"/>
        <v>1.813653981901731</v>
      </c>
      <c r="AE4569" s="21" t="str">
        <f t="shared" si="1296"/>
        <v>7/9/12:00</v>
      </c>
    </row>
    <row r="4570" spans="2:31">
      <c r="B4570" s="37">
        <v>7</v>
      </c>
      <c r="C4570" s="38">
        <v>9</v>
      </c>
      <c r="D4570" s="39">
        <v>13</v>
      </c>
      <c r="E4570" s="17">
        <v>27.8</v>
      </c>
      <c r="F4570" s="17">
        <v>169</v>
      </c>
      <c r="G4570" s="17">
        <v>697</v>
      </c>
      <c r="H4570" s="37">
        <f t="shared" si="1284"/>
        <v>82.04</v>
      </c>
      <c r="I4570" s="37">
        <f>IF(H4570&lt;'Roof Calculator'!$G$8, 1, 0)</f>
        <v>0</v>
      </c>
      <c r="J4570" s="37">
        <f>IF(H4570&gt;='Roof Calculator'!$G$8, 1, 0)</f>
        <v>1</v>
      </c>
      <c r="K4570" s="37">
        <f t="shared" si="1285"/>
        <v>0</v>
      </c>
      <c r="L4570" s="37">
        <f t="shared" si="1286"/>
        <v>82.04</v>
      </c>
      <c r="M4570" s="37">
        <v>0</v>
      </c>
      <c r="N4570" s="37">
        <f t="shared" si="1287"/>
        <v>169</v>
      </c>
      <c r="O4570" s="37">
        <v>0</v>
      </c>
      <c r="P4570" s="37">
        <v>0</v>
      </c>
      <c r="Q4570" s="21">
        <f t="shared" si="1288"/>
        <v>39.790999999999997</v>
      </c>
      <c r="R4570" s="21">
        <f t="shared" si="1297"/>
        <v>190.49999999999159</v>
      </c>
      <c r="S4570" s="21">
        <f t="shared" si="1298"/>
        <v>22.239044543578785</v>
      </c>
      <c r="T4570" s="21">
        <f t="shared" si="1289"/>
        <v>86.147999999999996</v>
      </c>
      <c r="U4570" s="37">
        <f>VLOOKUP(Time_Zone, 'LSTM LookUp'!$B$5:$D$8, 3, FALSE)</f>
        <v>-75</v>
      </c>
      <c r="V4570" s="21">
        <f t="shared" si="1299"/>
        <v>-4.9011272469248768</v>
      </c>
      <c r="W4570" s="21">
        <f t="shared" si="1290"/>
        <v>174.92271818826879</v>
      </c>
      <c r="X4570" s="21">
        <f t="shared" si="1291"/>
        <v>-324.95381820235747</v>
      </c>
      <c r="Y4570" s="21">
        <f t="shared" si="1292"/>
        <v>-155.95381820235747</v>
      </c>
      <c r="Z4570" s="21">
        <f t="shared" si="1300"/>
        <v>-49.434636539060172</v>
      </c>
      <c r="AA4570" s="21">
        <f t="shared" si="1293"/>
        <v>0</v>
      </c>
      <c r="AB4570" s="21">
        <f t="shared" si="1294"/>
        <v>-49.434636539060172</v>
      </c>
      <c r="AC4570" s="21">
        <f t="shared" si="1295"/>
        <v>82.04</v>
      </c>
      <c r="AD4570" s="21">
        <f t="shared" si="1301"/>
        <v>-49.434636539060172</v>
      </c>
      <c r="AE4570" s="21" t="str">
        <f t="shared" si="1296"/>
        <v>7/9/13:00</v>
      </c>
    </row>
    <row r="4571" spans="2:31">
      <c r="B4571" s="37">
        <v>7</v>
      </c>
      <c r="C4571" s="38">
        <v>9</v>
      </c>
      <c r="D4571" s="39">
        <v>14</v>
      </c>
      <c r="E4571" s="17">
        <v>28.9</v>
      </c>
      <c r="F4571" s="17">
        <v>237</v>
      </c>
      <c r="G4571" s="17">
        <v>731</v>
      </c>
      <c r="H4571" s="37">
        <f t="shared" si="1284"/>
        <v>84.02</v>
      </c>
      <c r="I4571" s="37">
        <f>IF(H4571&lt;'Roof Calculator'!$G$8, 1, 0)</f>
        <v>0</v>
      </c>
      <c r="J4571" s="37">
        <f>IF(H4571&gt;='Roof Calculator'!$G$8, 1, 0)</f>
        <v>1</v>
      </c>
      <c r="K4571" s="37">
        <f t="shared" si="1285"/>
        <v>0</v>
      </c>
      <c r="L4571" s="37">
        <f t="shared" si="1286"/>
        <v>84.02</v>
      </c>
      <c r="M4571" s="37">
        <v>0</v>
      </c>
      <c r="N4571" s="37">
        <f t="shared" si="1287"/>
        <v>237</v>
      </c>
      <c r="O4571" s="37">
        <v>0</v>
      </c>
      <c r="P4571" s="37">
        <v>0</v>
      </c>
      <c r="Q4571" s="21">
        <f t="shared" si="1288"/>
        <v>39.790999999999997</v>
      </c>
      <c r="R4571" s="21">
        <f t="shared" si="1297"/>
        <v>190.54166666665824</v>
      </c>
      <c r="S4571" s="21">
        <f t="shared" si="1298"/>
        <v>22.233578803670216</v>
      </c>
      <c r="T4571" s="21">
        <f t="shared" si="1289"/>
        <v>86.147999999999996</v>
      </c>
      <c r="U4571" s="37">
        <f>VLOOKUP(Time_Zone, 'LSTM LookUp'!$B$5:$D$8, 3, FALSE)</f>
        <v>-75</v>
      </c>
      <c r="V4571" s="21">
        <f t="shared" si="1299"/>
        <v>-4.9071070391618656</v>
      </c>
      <c r="W4571" s="21">
        <f t="shared" si="1290"/>
        <v>189.92122324020957</v>
      </c>
      <c r="X4571" s="21">
        <f t="shared" si="1291"/>
        <v>-335.13159705173211</v>
      </c>
      <c r="Y4571" s="21">
        <f t="shared" si="1292"/>
        <v>-98.131597051732115</v>
      </c>
      <c r="Z4571" s="21">
        <f t="shared" si="1300"/>
        <v>-31.106002335610366</v>
      </c>
      <c r="AA4571" s="21">
        <f t="shared" si="1293"/>
        <v>0</v>
      </c>
      <c r="AB4571" s="21">
        <f t="shared" si="1294"/>
        <v>-31.106002335610366</v>
      </c>
      <c r="AC4571" s="21">
        <f t="shared" si="1295"/>
        <v>84.02</v>
      </c>
      <c r="AD4571" s="21">
        <f t="shared" si="1301"/>
        <v>-31.106002335610366</v>
      </c>
      <c r="AE4571" s="21" t="str">
        <f t="shared" si="1296"/>
        <v>7/9/14:00</v>
      </c>
    </row>
    <row r="4572" spans="2:31">
      <c r="B4572" s="37">
        <v>7</v>
      </c>
      <c r="C4572" s="38">
        <v>9</v>
      </c>
      <c r="D4572" s="39">
        <v>15</v>
      </c>
      <c r="E4572" s="17">
        <v>30</v>
      </c>
      <c r="F4572" s="17">
        <v>315</v>
      </c>
      <c r="G4572" s="17">
        <v>475</v>
      </c>
      <c r="H4572" s="37">
        <f t="shared" si="1284"/>
        <v>86</v>
      </c>
      <c r="I4572" s="37">
        <f>IF(H4572&lt;'Roof Calculator'!$G$8, 1, 0)</f>
        <v>0</v>
      </c>
      <c r="J4572" s="37">
        <f>IF(H4572&gt;='Roof Calculator'!$G$8, 1, 0)</f>
        <v>1</v>
      </c>
      <c r="K4572" s="37">
        <f t="shared" si="1285"/>
        <v>0</v>
      </c>
      <c r="L4572" s="37">
        <f t="shared" si="1286"/>
        <v>86</v>
      </c>
      <c r="M4572" s="37">
        <v>0</v>
      </c>
      <c r="N4572" s="37">
        <f t="shared" si="1287"/>
        <v>315</v>
      </c>
      <c r="O4572" s="37">
        <v>0</v>
      </c>
      <c r="P4572" s="37">
        <v>0</v>
      </c>
      <c r="Q4572" s="21">
        <f t="shared" si="1288"/>
        <v>39.790999999999997</v>
      </c>
      <c r="R4572" s="21">
        <f t="shared" si="1297"/>
        <v>190.5833333333249</v>
      </c>
      <c r="S4572" s="21">
        <f t="shared" si="1298"/>
        <v>22.22810122811731</v>
      </c>
      <c r="T4572" s="21">
        <f t="shared" si="1289"/>
        <v>86.147999999999996</v>
      </c>
      <c r="U4572" s="37">
        <f>VLOOKUP(Time_Zone, 'LSTM LookUp'!$B$5:$D$8, 3, FALSE)</f>
        <v>-75</v>
      </c>
      <c r="V4572" s="21">
        <f t="shared" si="1299"/>
        <v>-4.9130753353962033</v>
      </c>
      <c r="W4572" s="21">
        <f t="shared" si="1290"/>
        <v>204.91973116615094</v>
      </c>
      <c r="X4572" s="21">
        <f t="shared" si="1291"/>
        <v>-191.40415557620787</v>
      </c>
      <c r="Y4572" s="21">
        <f t="shared" si="1292"/>
        <v>123.59584442379213</v>
      </c>
      <c r="Z4572" s="21">
        <f t="shared" si="1300"/>
        <v>39.177724003528311</v>
      </c>
      <c r="AA4572" s="21">
        <f t="shared" si="1293"/>
        <v>0</v>
      </c>
      <c r="AB4572" s="21">
        <f t="shared" si="1294"/>
        <v>39.177724003528311</v>
      </c>
      <c r="AC4572" s="21">
        <f t="shared" si="1295"/>
        <v>86</v>
      </c>
      <c r="AD4572" s="21">
        <f t="shared" si="1301"/>
        <v>39.177724003528311</v>
      </c>
      <c r="AE4572" s="21" t="str">
        <f t="shared" si="1296"/>
        <v>7/9/15:00</v>
      </c>
    </row>
    <row r="4573" spans="2:31">
      <c r="B4573" s="37">
        <v>7</v>
      </c>
      <c r="C4573" s="38">
        <v>9</v>
      </c>
      <c r="D4573" s="39">
        <v>16</v>
      </c>
      <c r="E4573" s="17">
        <v>29.4</v>
      </c>
      <c r="F4573" s="17">
        <v>223</v>
      </c>
      <c r="G4573" s="17">
        <v>680</v>
      </c>
      <c r="H4573" s="37">
        <f t="shared" si="1284"/>
        <v>84.919999999999987</v>
      </c>
      <c r="I4573" s="37">
        <f>IF(H4573&lt;'Roof Calculator'!$G$8, 1, 0)</f>
        <v>0</v>
      </c>
      <c r="J4573" s="37">
        <f>IF(H4573&gt;='Roof Calculator'!$G$8, 1, 0)</f>
        <v>1</v>
      </c>
      <c r="K4573" s="37">
        <f t="shared" si="1285"/>
        <v>0</v>
      </c>
      <c r="L4573" s="37">
        <f t="shared" si="1286"/>
        <v>84.919999999999987</v>
      </c>
      <c r="M4573" s="37">
        <v>0</v>
      </c>
      <c r="N4573" s="37">
        <f t="shared" si="1287"/>
        <v>223</v>
      </c>
      <c r="O4573" s="37">
        <v>0</v>
      </c>
      <c r="P4573" s="37">
        <v>0</v>
      </c>
      <c r="Q4573" s="21">
        <f t="shared" si="1288"/>
        <v>39.790999999999997</v>
      </c>
      <c r="R4573" s="21">
        <f t="shared" si="1297"/>
        <v>190.62499999999156</v>
      </c>
      <c r="S4573" s="21">
        <f t="shared" si="1298"/>
        <v>22.222611821075152</v>
      </c>
      <c r="T4573" s="21">
        <f t="shared" si="1289"/>
        <v>86.147999999999996</v>
      </c>
      <c r="U4573" s="37">
        <f>VLOOKUP(Time_Zone, 'LSTM LookUp'!$B$5:$D$8, 3, FALSE)</f>
        <v>-75</v>
      </c>
      <c r="V4573" s="21">
        <f t="shared" si="1299"/>
        <v>-4.9190321149062965</v>
      </c>
      <c r="W4573" s="21">
        <f t="shared" si="1290"/>
        <v>219.91824197127343</v>
      </c>
      <c r="X4573" s="21">
        <f t="shared" si="1291"/>
        <v>-206.37920823680949</v>
      </c>
      <c r="Y4573" s="21">
        <f t="shared" si="1292"/>
        <v>16.62079176319051</v>
      </c>
      <c r="Z4573" s="21">
        <f t="shared" si="1300"/>
        <v>5.268500696395952</v>
      </c>
      <c r="AA4573" s="21">
        <f t="shared" si="1293"/>
        <v>0</v>
      </c>
      <c r="AB4573" s="21">
        <f t="shared" si="1294"/>
        <v>5.268500696395952</v>
      </c>
      <c r="AC4573" s="21">
        <f t="shared" si="1295"/>
        <v>84.919999999999987</v>
      </c>
      <c r="AD4573" s="21">
        <f t="shared" si="1301"/>
        <v>5.268500696395952</v>
      </c>
      <c r="AE4573" s="21" t="str">
        <f t="shared" si="1296"/>
        <v>7/9/16:00</v>
      </c>
    </row>
    <row r="4574" spans="2:31">
      <c r="B4574" s="37">
        <v>7</v>
      </c>
      <c r="C4574" s="38">
        <v>9</v>
      </c>
      <c r="D4574" s="39">
        <v>17</v>
      </c>
      <c r="E4574" s="17">
        <v>28.3</v>
      </c>
      <c r="F4574" s="17">
        <v>296</v>
      </c>
      <c r="G4574" s="17">
        <v>100</v>
      </c>
      <c r="H4574" s="37">
        <f t="shared" si="1284"/>
        <v>82.94</v>
      </c>
      <c r="I4574" s="37">
        <f>IF(H4574&lt;'Roof Calculator'!$G$8, 1, 0)</f>
        <v>0</v>
      </c>
      <c r="J4574" s="37">
        <f>IF(H4574&gt;='Roof Calculator'!$G$8, 1, 0)</f>
        <v>1</v>
      </c>
      <c r="K4574" s="37">
        <f t="shared" si="1285"/>
        <v>0</v>
      </c>
      <c r="L4574" s="37">
        <f t="shared" si="1286"/>
        <v>82.94</v>
      </c>
      <c r="M4574" s="37">
        <v>0</v>
      </c>
      <c r="N4574" s="37">
        <f t="shared" si="1287"/>
        <v>296</v>
      </c>
      <c r="O4574" s="37">
        <v>0</v>
      </c>
      <c r="P4574" s="37">
        <v>0</v>
      </c>
      <c r="Q4574" s="21">
        <f t="shared" si="1288"/>
        <v>39.790999999999997</v>
      </c>
      <c r="R4574" s="21">
        <f t="shared" si="1297"/>
        <v>190.66666666665822</v>
      </c>
      <c r="S4574" s="21">
        <f t="shared" si="1298"/>
        <v>22.217110586706756</v>
      </c>
      <c r="T4574" s="21">
        <f t="shared" si="1289"/>
        <v>86.147999999999996</v>
      </c>
      <c r="U4574" s="37">
        <f>VLOOKUP(Time_Zone, 'LSTM LookUp'!$B$5:$D$8, 3, FALSE)</f>
        <v>-75</v>
      </c>
      <c r="V4574" s="21">
        <f t="shared" si="1299"/>
        <v>-4.9249773569949902</v>
      </c>
      <c r="W4574" s="21">
        <f t="shared" si="1290"/>
        <v>234.91675566075125</v>
      </c>
      <c r="X4574" s="21">
        <f t="shared" si="1291"/>
        <v>-16.686167079572865</v>
      </c>
      <c r="Y4574" s="21">
        <f t="shared" si="1292"/>
        <v>279.31383292042716</v>
      </c>
      <c r="Z4574" s="21">
        <f t="shared" si="1300"/>
        <v>88.537606644787957</v>
      </c>
      <c r="AA4574" s="21">
        <f t="shared" si="1293"/>
        <v>0</v>
      </c>
      <c r="AB4574" s="21">
        <f t="shared" si="1294"/>
        <v>88.537606644787957</v>
      </c>
      <c r="AC4574" s="21">
        <f t="shared" si="1295"/>
        <v>82.94</v>
      </c>
      <c r="AD4574" s="21">
        <f t="shared" si="1301"/>
        <v>88.537606644787957</v>
      </c>
      <c r="AE4574" s="21" t="str">
        <f t="shared" si="1296"/>
        <v>7/9/17:00</v>
      </c>
    </row>
    <row r="4575" spans="2:31">
      <c r="B4575" s="37">
        <v>7</v>
      </c>
      <c r="C4575" s="38">
        <v>9</v>
      </c>
      <c r="D4575" s="39">
        <v>18</v>
      </c>
      <c r="E4575" s="17">
        <v>28.3</v>
      </c>
      <c r="F4575" s="17">
        <v>186</v>
      </c>
      <c r="G4575" s="17">
        <v>109</v>
      </c>
      <c r="H4575" s="37">
        <f t="shared" si="1284"/>
        <v>82.94</v>
      </c>
      <c r="I4575" s="37">
        <f>IF(H4575&lt;'Roof Calculator'!$G$8, 1, 0)</f>
        <v>0</v>
      </c>
      <c r="J4575" s="37">
        <f>IF(H4575&gt;='Roof Calculator'!$G$8, 1, 0)</f>
        <v>1</v>
      </c>
      <c r="K4575" s="37">
        <f t="shared" si="1285"/>
        <v>0</v>
      </c>
      <c r="L4575" s="37">
        <f t="shared" si="1286"/>
        <v>82.94</v>
      </c>
      <c r="M4575" s="37">
        <v>0</v>
      </c>
      <c r="N4575" s="37">
        <f t="shared" si="1287"/>
        <v>186</v>
      </c>
      <c r="O4575" s="37">
        <v>0</v>
      </c>
      <c r="P4575" s="37">
        <v>0</v>
      </c>
      <c r="Q4575" s="21">
        <f t="shared" si="1288"/>
        <v>39.790999999999997</v>
      </c>
      <c r="R4575" s="21">
        <f t="shared" si="1297"/>
        <v>190.70833333332487</v>
      </c>
      <c r="S4575" s="21">
        <f t="shared" si="1298"/>
        <v>22.211597529182963</v>
      </c>
      <c r="T4575" s="21">
        <f t="shared" si="1289"/>
        <v>86.147999999999996</v>
      </c>
      <c r="U4575" s="37">
        <f>VLOOKUP(Time_Zone, 'LSTM LookUp'!$B$5:$D$8, 3, FALSE)</f>
        <v>-75</v>
      </c>
      <c r="V4575" s="21">
        <f t="shared" si="1299"/>
        <v>-4.9309110409895842</v>
      </c>
      <c r="W4575" s="21">
        <f t="shared" si="1290"/>
        <v>249.91527223975257</v>
      </c>
      <c r="X4575" s="21">
        <f t="shared" si="1291"/>
        <v>-0.25676708608597676</v>
      </c>
      <c r="Y4575" s="21">
        <f t="shared" si="1292"/>
        <v>185.74323291391403</v>
      </c>
      <c r="Z4575" s="21">
        <f t="shared" si="1300"/>
        <v>58.877360711842691</v>
      </c>
      <c r="AA4575" s="21">
        <f t="shared" si="1293"/>
        <v>0</v>
      </c>
      <c r="AB4575" s="21">
        <f t="shared" si="1294"/>
        <v>58.877360711842691</v>
      </c>
      <c r="AC4575" s="21">
        <f t="shared" si="1295"/>
        <v>82.94</v>
      </c>
      <c r="AD4575" s="21">
        <f t="shared" si="1301"/>
        <v>58.877360711842691</v>
      </c>
      <c r="AE4575" s="21" t="str">
        <f t="shared" si="1296"/>
        <v>7/9/18:00</v>
      </c>
    </row>
    <row r="4576" spans="2:31">
      <c r="B4576" s="37">
        <v>7</v>
      </c>
      <c r="C4576" s="38">
        <v>9</v>
      </c>
      <c r="D4576" s="39">
        <v>19</v>
      </c>
      <c r="E4576" s="17">
        <v>27.2</v>
      </c>
      <c r="F4576" s="17">
        <v>146</v>
      </c>
      <c r="G4576" s="17">
        <v>106</v>
      </c>
      <c r="H4576" s="37">
        <f t="shared" si="1284"/>
        <v>80.959999999999994</v>
      </c>
      <c r="I4576" s="37">
        <f>IF(H4576&lt;'Roof Calculator'!$G$8, 1, 0)</f>
        <v>0</v>
      </c>
      <c r="J4576" s="37">
        <f>IF(H4576&gt;='Roof Calculator'!$G$8, 1, 0)</f>
        <v>1</v>
      </c>
      <c r="K4576" s="37">
        <f t="shared" si="1285"/>
        <v>0</v>
      </c>
      <c r="L4576" s="37">
        <f t="shared" si="1286"/>
        <v>80.959999999999994</v>
      </c>
      <c r="M4576" s="37">
        <v>0</v>
      </c>
      <c r="N4576" s="37">
        <f t="shared" si="1287"/>
        <v>146</v>
      </c>
      <c r="O4576" s="37">
        <v>0</v>
      </c>
      <c r="P4576" s="37">
        <v>0</v>
      </c>
      <c r="Q4576" s="21">
        <f t="shared" si="1288"/>
        <v>39.790999999999997</v>
      </c>
      <c r="R4576" s="21">
        <f t="shared" si="1297"/>
        <v>190.74999999999153</v>
      </c>
      <c r="S4576" s="21">
        <f t="shared" si="1298"/>
        <v>22.206072652682526</v>
      </c>
      <c r="T4576" s="21">
        <f t="shared" si="1289"/>
        <v>86.147999999999996</v>
      </c>
      <c r="U4576" s="37">
        <f>VLOOKUP(Time_Zone, 'LSTM LookUp'!$B$5:$D$8, 3, FALSE)</f>
        <v>-75</v>
      </c>
      <c r="V4576" s="21">
        <f t="shared" si="1299"/>
        <v>-4.9368331462419031</v>
      </c>
      <c r="W4576" s="21">
        <f t="shared" si="1290"/>
        <v>264.91379171343954</v>
      </c>
      <c r="X4576" s="21">
        <f t="shared" si="1291"/>
        <v>18.953700790637203</v>
      </c>
      <c r="Y4576" s="21">
        <f t="shared" si="1292"/>
        <v>164.95370079063721</v>
      </c>
      <c r="Z4576" s="21">
        <f t="shared" si="1300"/>
        <v>52.287442130960066</v>
      </c>
      <c r="AA4576" s="21">
        <f t="shared" si="1293"/>
        <v>0</v>
      </c>
      <c r="AB4576" s="21">
        <f t="shared" si="1294"/>
        <v>52.287442130960066</v>
      </c>
      <c r="AC4576" s="21">
        <f t="shared" si="1295"/>
        <v>80.959999999999994</v>
      </c>
      <c r="AD4576" s="21">
        <f t="shared" si="1301"/>
        <v>52.287442130960066</v>
      </c>
      <c r="AE4576" s="21" t="str">
        <f t="shared" si="1296"/>
        <v>7/9/19:00</v>
      </c>
    </row>
    <row r="4577" spans="2:31">
      <c r="B4577" s="37">
        <v>7</v>
      </c>
      <c r="C4577" s="38">
        <v>9</v>
      </c>
      <c r="D4577" s="39">
        <v>20</v>
      </c>
      <c r="E4577" s="17">
        <v>26.1</v>
      </c>
      <c r="F4577" s="17">
        <v>37</v>
      </c>
      <c r="G4577" s="17">
        <v>5</v>
      </c>
      <c r="H4577" s="37">
        <f t="shared" si="1284"/>
        <v>78.98</v>
      </c>
      <c r="I4577" s="37">
        <f>IF(H4577&lt;'Roof Calculator'!$G$8, 1, 0)</f>
        <v>0</v>
      </c>
      <c r="J4577" s="37">
        <f>IF(H4577&gt;='Roof Calculator'!$G$8, 1, 0)</f>
        <v>1</v>
      </c>
      <c r="K4577" s="37">
        <f t="shared" si="1285"/>
        <v>0</v>
      </c>
      <c r="L4577" s="37">
        <f t="shared" si="1286"/>
        <v>78.98</v>
      </c>
      <c r="M4577" s="37">
        <v>0</v>
      </c>
      <c r="N4577" s="37">
        <f t="shared" si="1287"/>
        <v>37</v>
      </c>
      <c r="O4577" s="37">
        <v>0</v>
      </c>
      <c r="P4577" s="37">
        <v>0</v>
      </c>
      <c r="Q4577" s="21">
        <f t="shared" si="1288"/>
        <v>39.790999999999997</v>
      </c>
      <c r="R4577" s="21">
        <f t="shared" si="1297"/>
        <v>190.79166666665819</v>
      </c>
      <c r="S4577" s="21">
        <f t="shared" si="1298"/>
        <v>22.200535961392028</v>
      </c>
      <c r="T4577" s="21">
        <f t="shared" si="1289"/>
        <v>86.147999999999996</v>
      </c>
      <c r="U4577" s="37">
        <f>VLOOKUP(Time_Zone, 'LSTM LookUp'!$B$5:$D$8, 3, FALSE)</f>
        <v>-75</v>
      </c>
      <c r="V4577" s="21">
        <f t="shared" si="1299"/>
        <v>-4.9427436521283363</v>
      </c>
      <c r="W4577" s="21">
        <f t="shared" si="1290"/>
        <v>279.91231408696785</v>
      </c>
      <c r="X4577" s="21">
        <f t="shared" si="1291"/>
        <v>1.8214208492813067</v>
      </c>
      <c r="Y4577" s="21">
        <f t="shared" si="1292"/>
        <v>38.82142084928131</v>
      </c>
      <c r="Z4577" s="21">
        <f t="shared" si="1300"/>
        <v>12.305712368798574</v>
      </c>
      <c r="AA4577" s="21">
        <f t="shared" si="1293"/>
        <v>0</v>
      </c>
      <c r="AB4577" s="21">
        <f t="shared" si="1294"/>
        <v>12.305712368798574</v>
      </c>
      <c r="AC4577" s="21">
        <f t="shared" si="1295"/>
        <v>78.98</v>
      </c>
      <c r="AD4577" s="21">
        <f t="shared" si="1301"/>
        <v>12.305712368798574</v>
      </c>
      <c r="AE4577" s="21" t="str">
        <f t="shared" si="1296"/>
        <v>7/9/20:00</v>
      </c>
    </row>
    <row r="4578" spans="2:31">
      <c r="B4578" s="37">
        <v>7</v>
      </c>
      <c r="C4578" s="38">
        <v>9</v>
      </c>
      <c r="D4578" s="39">
        <v>21</v>
      </c>
      <c r="E4578" s="17">
        <v>21.1</v>
      </c>
      <c r="F4578" s="17">
        <v>0</v>
      </c>
      <c r="G4578" s="17">
        <v>0</v>
      </c>
      <c r="H4578" s="37">
        <f t="shared" si="1284"/>
        <v>69.98</v>
      </c>
      <c r="I4578" s="37">
        <f>IF(H4578&lt;'Roof Calculator'!$G$8, 1, 0)</f>
        <v>0</v>
      </c>
      <c r="J4578" s="37">
        <f>IF(H4578&gt;='Roof Calculator'!$G$8, 1, 0)</f>
        <v>1</v>
      </c>
      <c r="K4578" s="37">
        <f t="shared" si="1285"/>
        <v>0</v>
      </c>
      <c r="L4578" s="37">
        <f t="shared" si="1286"/>
        <v>69.98</v>
      </c>
      <c r="M4578" s="37">
        <v>0</v>
      </c>
      <c r="N4578" s="37">
        <f t="shared" si="1287"/>
        <v>0</v>
      </c>
      <c r="O4578" s="37">
        <v>0</v>
      </c>
      <c r="P4578" s="37">
        <v>0</v>
      </c>
      <c r="Q4578" s="21">
        <f t="shared" si="1288"/>
        <v>39.790999999999997</v>
      </c>
      <c r="R4578" s="21">
        <f t="shared" si="1297"/>
        <v>190.83333333332484</v>
      </c>
      <c r="S4578" s="21">
        <f t="shared" si="1298"/>
        <v>22.194987459505931</v>
      </c>
      <c r="T4578" s="21">
        <f t="shared" si="1289"/>
        <v>86.147999999999996</v>
      </c>
      <c r="U4578" s="37">
        <f>VLOOKUP(Time_Zone, 'LSTM LookUp'!$B$5:$D$8, 3, FALSE)</f>
        <v>-75</v>
      </c>
      <c r="V4578" s="21">
        <f t="shared" si="1299"/>
        <v>-4.948642538049878</v>
      </c>
      <c r="W4578" s="21">
        <f t="shared" si="1290"/>
        <v>294.9108393654875</v>
      </c>
      <c r="X4578" s="21">
        <f t="shared" si="1291"/>
        <v>0</v>
      </c>
      <c r="Y4578" s="21">
        <f t="shared" si="1292"/>
        <v>0</v>
      </c>
      <c r="Z4578" s="21">
        <f t="shared" si="1300"/>
        <v>0</v>
      </c>
      <c r="AA4578" s="21">
        <f t="shared" si="1293"/>
        <v>0</v>
      </c>
      <c r="AB4578" s="21">
        <f t="shared" si="1294"/>
        <v>0</v>
      </c>
      <c r="AC4578" s="21">
        <f t="shared" si="1295"/>
        <v>69.98</v>
      </c>
      <c r="AD4578" s="21">
        <f t="shared" si="1301"/>
        <v>0</v>
      </c>
      <c r="AE4578" s="21" t="str">
        <f t="shared" si="1296"/>
        <v>7/9/21:00</v>
      </c>
    </row>
    <row r="4579" spans="2:31">
      <c r="B4579" s="37">
        <v>7</v>
      </c>
      <c r="C4579" s="38">
        <v>9</v>
      </c>
      <c r="D4579" s="39">
        <v>22</v>
      </c>
      <c r="E4579" s="17">
        <v>21.1</v>
      </c>
      <c r="F4579" s="17">
        <v>0</v>
      </c>
      <c r="G4579" s="17">
        <v>0</v>
      </c>
      <c r="H4579" s="37">
        <f t="shared" si="1284"/>
        <v>69.98</v>
      </c>
      <c r="I4579" s="37">
        <f>IF(H4579&lt;'Roof Calculator'!$G$8, 1, 0)</f>
        <v>0</v>
      </c>
      <c r="J4579" s="37">
        <f>IF(H4579&gt;='Roof Calculator'!$G$8, 1, 0)</f>
        <v>1</v>
      </c>
      <c r="K4579" s="37">
        <f t="shared" si="1285"/>
        <v>0</v>
      </c>
      <c r="L4579" s="37">
        <f t="shared" si="1286"/>
        <v>69.98</v>
      </c>
      <c r="M4579" s="37">
        <v>0</v>
      </c>
      <c r="N4579" s="37">
        <f t="shared" si="1287"/>
        <v>0</v>
      </c>
      <c r="O4579" s="37">
        <v>0</v>
      </c>
      <c r="P4579" s="37">
        <v>0</v>
      </c>
      <c r="Q4579" s="21">
        <f t="shared" si="1288"/>
        <v>39.790999999999997</v>
      </c>
      <c r="R4579" s="21">
        <f t="shared" si="1297"/>
        <v>190.8749999999915</v>
      </c>
      <c r="S4579" s="21">
        <f t="shared" si="1298"/>
        <v>22.189427151226514</v>
      </c>
      <c r="T4579" s="21">
        <f t="shared" si="1289"/>
        <v>86.147999999999996</v>
      </c>
      <c r="U4579" s="37">
        <f>VLOOKUP(Time_Zone, 'LSTM LookUp'!$B$5:$D$8, 3, FALSE)</f>
        <v>-75</v>
      </c>
      <c r="V4579" s="21">
        <f t="shared" si="1299"/>
        <v>-4.954529783432184</v>
      </c>
      <c r="W4579" s="21">
        <f t="shared" si="1290"/>
        <v>309.90936755414191</v>
      </c>
      <c r="X4579" s="21">
        <f t="shared" si="1291"/>
        <v>0</v>
      </c>
      <c r="Y4579" s="21">
        <f t="shared" si="1292"/>
        <v>0</v>
      </c>
      <c r="Z4579" s="21">
        <f t="shared" si="1300"/>
        <v>0</v>
      </c>
      <c r="AA4579" s="21">
        <f t="shared" si="1293"/>
        <v>0</v>
      </c>
      <c r="AB4579" s="21">
        <f t="shared" si="1294"/>
        <v>0</v>
      </c>
      <c r="AC4579" s="21">
        <f t="shared" si="1295"/>
        <v>69.98</v>
      </c>
      <c r="AD4579" s="21">
        <f t="shared" si="1301"/>
        <v>0</v>
      </c>
      <c r="AE4579" s="21" t="str">
        <f t="shared" si="1296"/>
        <v>7/9/22:00</v>
      </c>
    </row>
    <row r="4580" spans="2:31">
      <c r="B4580" s="37">
        <v>7</v>
      </c>
      <c r="C4580" s="38">
        <v>9</v>
      </c>
      <c r="D4580" s="39">
        <v>23</v>
      </c>
      <c r="E4580" s="17">
        <v>20</v>
      </c>
      <c r="F4580" s="17">
        <v>0</v>
      </c>
      <c r="G4580" s="17">
        <v>0</v>
      </c>
      <c r="H4580" s="37">
        <f t="shared" si="1284"/>
        <v>68</v>
      </c>
      <c r="I4580" s="37">
        <f>IF(H4580&lt;'Roof Calculator'!$G$8, 1, 0)</f>
        <v>0</v>
      </c>
      <c r="J4580" s="37">
        <f>IF(H4580&gt;='Roof Calculator'!$G$8, 1, 0)</f>
        <v>1</v>
      </c>
      <c r="K4580" s="37">
        <f t="shared" si="1285"/>
        <v>0</v>
      </c>
      <c r="L4580" s="37">
        <f t="shared" si="1286"/>
        <v>68</v>
      </c>
      <c r="M4580" s="37">
        <v>0</v>
      </c>
      <c r="N4580" s="37">
        <f t="shared" si="1287"/>
        <v>0</v>
      </c>
      <c r="O4580" s="37">
        <v>0</v>
      </c>
      <c r="P4580" s="37">
        <v>0</v>
      </c>
      <c r="Q4580" s="21">
        <f t="shared" si="1288"/>
        <v>39.790999999999997</v>
      </c>
      <c r="R4580" s="21">
        <f t="shared" si="1297"/>
        <v>190.91666666665816</v>
      </c>
      <c r="S4580" s="21">
        <f t="shared" si="1298"/>
        <v>22.183855040763909</v>
      </c>
      <c r="T4580" s="21">
        <f t="shared" si="1289"/>
        <v>86.147999999999996</v>
      </c>
      <c r="U4580" s="37">
        <f>VLOOKUP(Time_Zone, 'LSTM LookUp'!$B$5:$D$8, 3, FALSE)</f>
        <v>-75</v>
      </c>
      <c r="V4580" s="21">
        <f t="shared" si="1299"/>
        <v>-4.9604053677256124</v>
      </c>
      <c r="W4580" s="21">
        <f t="shared" si="1290"/>
        <v>324.90789865806858</v>
      </c>
      <c r="X4580" s="21">
        <f t="shared" si="1291"/>
        <v>0</v>
      </c>
      <c r="Y4580" s="21">
        <f t="shared" si="1292"/>
        <v>0</v>
      </c>
      <c r="Z4580" s="21">
        <f t="shared" si="1300"/>
        <v>0</v>
      </c>
      <c r="AA4580" s="21">
        <f t="shared" si="1293"/>
        <v>0</v>
      </c>
      <c r="AB4580" s="21">
        <f t="shared" si="1294"/>
        <v>0</v>
      </c>
      <c r="AC4580" s="21">
        <f t="shared" si="1295"/>
        <v>68</v>
      </c>
      <c r="AD4580" s="21">
        <f t="shared" si="1301"/>
        <v>0</v>
      </c>
      <c r="AE4580" s="21" t="str">
        <f t="shared" si="1296"/>
        <v>7/9/23:00</v>
      </c>
    </row>
    <row r="4581" spans="2:31">
      <c r="B4581" s="37">
        <v>7</v>
      </c>
      <c r="C4581" s="38">
        <v>9</v>
      </c>
      <c r="D4581" s="39">
        <v>24</v>
      </c>
      <c r="E4581" s="17">
        <v>20.6</v>
      </c>
      <c r="F4581" s="17">
        <v>0</v>
      </c>
      <c r="G4581" s="17">
        <v>0</v>
      </c>
      <c r="H4581" s="37">
        <f t="shared" si="1284"/>
        <v>69.08</v>
      </c>
      <c r="I4581" s="37">
        <f>IF(H4581&lt;'Roof Calculator'!$G$8, 1, 0)</f>
        <v>0</v>
      </c>
      <c r="J4581" s="37">
        <f>IF(H4581&gt;='Roof Calculator'!$G$8, 1, 0)</f>
        <v>1</v>
      </c>
      <c r="K4581" s="37">
        <f t="shared" si="1285"/>
        <v>0</v>
      </c>
      <c r="L4581" s="37">
        <f t="shared" si="1286"/>
        <v>69.08</v>
      </c>
      <c r="M4581" s="37">
        <v>0</v>
      </c>
      <c r="N4581" s="37">
        <f t="shared" si="1287"/>
        <v>0</v>
      </c>
      <c r="O4581" s="37">
        <v>0</v>
      </c>
      <c r="P4581" s="37">
        <v>0</v>
      </c>
      <c r="Q4581" s="21">
        <f t="shared" si="1288"/>
        <v>39.790999999999997</v>
      </c>
      <c r="R4581" s="21">
        <f t="shared" si="1297"/>
        <v>190.95833333332482</v>
      </c>
      <c r="S4581" s="21">
        <f t="shared" si="1298"/>
        <v>22.178271132336057</v>
      </c>
      <c r="T4581" s="21">
        <f t="shared" si="1289"/>
        <v>86.147999999999996</v>
      </c>
      <c r="U4581" s="37">
        <f>VLOOKUP(Time_Zone, 'LSTM LookUp'!$B$5:$D$8, 3, FALSE)</f>
        <v>-75</v>
      </c>
      <c r="V4581" s="21">
        <f t="shared" si="1299"/>
        <v>-4.9662692704052755</v>
      </c>
      <c r="W4581" s="21">
        <f t="shared" si="1290"/>
        <v>339.90643268239864</v>
      </c>
      <c r="X4581" s="21">
        <f t="shared" si="1291"/>
        <v>0</v>
      </c>
      <c r="Y4581" s="21">
        <f t="shared" si="1292"/>
        <v>0</v>
      </c>
      <c r="Z4581" s="21">
        <f t="shared" si="1300"/>
        <v>0</v>
      </c>
      <c r="AA4581" s="21">
        <f t="shared" si="1293"/>
        <v>0</v>
      </c>
      <c r="AB4581" s="21">
        <f t="shared" si="1294"/>
        <v>0</v>
      </c>
      <c r="AC4581" s="21">
        <f t="shared" si="1295"/>
        <v>69.08</v>
      </c>
      <c r="AD4581" s="21">
        <f t="shared" si="1301"/>
        <v>0</v>
      </c>
      <c r="AE4581" s="21" t="str">
        <f t="shared" si="1296"/>
        <v>7/9/24:00</v>
      </c>
    </row>
    <row r="4582" spans="2:31">
      <c r="B4582" s="37">
        <v>7</v>
      </c>
      <c r="C4582" s="38">
        <v>10</v>
      </c>
      <c r="D4582" s="39">
        <v>1</v>
      </c>
      <c r="E4582" s="17">
        <v>20.6</v>
      </c>
      <c r="F4582" s="17">
        <v>0</v>
      </c>
      <c r="G4582" s="17">
        <v>0</v>
      </c>
      <c r="H4582" s="37">
        <f t="shared" si="1284"/>
        <v>69.08</v>
      </c>
      <c r="I4582" s="37">
        <f>IF(H4582&lt;'Roof Calculator'!$G$8, 1, 0)</f>
        <v>0</v>
      </c>
      <c r="J4582" s="37">
        <f>IF(H4582&gt;='Roof Calculator'!$G$8, 1, 0)</f>
        <v>1</v>
      </c>
      <c r="K4582" s="37">
        <f t="shared" si="1285"/>
        <v>0</v>
      </c>
      <c r="L4582" s="37">
        <f t="shared" si="1286"/>
        <v>69.08</v>
      </c>
      <c r="M4582" s="37">
        <v>0</v>
      </c>
      <c r="N4582" s="37">
        <f t="shared" si="1287"/>
        <v>0</v>
      </c>
      <c r="O4582" s="37">
        <v>0</v>
      </c>
      <c r="P4582" s="37">
        <v>0</v>
      </c>
      <c r="Q4582" s="21">
        <f t="shared" si="1288"/>
        <v>39.790999999999997</v>
      </c>
      <c r="R4582" s="21">
        <f t="shared" si="1297"/>
        <v>190.99999999999147</v>
      </c>
      <c r="S4582" s="21">
        <f t="shared" si="1298"/>
        <v>22.172675430168692</v>
      </c>
      <c r="T4582" s="21">
        <f t="shared" si="1289"/>
        <v>86.147999999999996</v>
      </c>
      <c r="U4582" s="37">
        <f>VLOOKUP(Time_Zone, 'LSTM LookUp'!$B$5:$D$8, 3, FALSE)</f>
        <v>-75</v>
      </c>
      <c r="V4582" s="21">
        <f t="shared" si="1299"/>
        <v>-4.9721214709710768</v>
      </c>
      <c r="W4582" s="21">
        <f t="shared" si="1290"/>
        <v>-5.0950303677427655</v>
      </c>
      <c r="X4582" s="21">
        <f t="shared" si="1291"/>
        <v>0</v>
      </c>
      <c r="Y4582" s="21">
        <f t="shared" si="1292"/>
        <v>0</v>
      </c>
      <c r="Z4582" s="21">
        <f t="shared" si="1300"/>
        <v>0</v>
      </c>
      <c r="AA4582" s="21">
        <f t="shared" si="1293"/>
        <v>0</v>
      </c>
      <c r="AB4582" s="21">
        <f t="shared" si="1294"/>
        <v>0</v>
      </c>
      <c r="AC4582" s="21">
        <f t="shared" si="1295"/>
        <v>69.08</v>
      </c>
      <c r="AD4582" s="21">
        <f t="shared" si="1301"/>
        <v>0</v>
      </c>
      <c r="AE4582" s="21" t="str">
        <f t="shared" si="1296"/>
        <v>7/10/1:00</v>
      </c>
    </row>
    <row r="4583" spans="2:31">
      <c r="B4583" s="37">
        <v>7</v>
      </c>
      <c r="C4583" s="38">
        <v>10</v>
      </c>
      <c r="D4583" s="39">
        <v>2</v>
      </c>
      <c r="E4583" s="17">
        <v>20.6</v>
      </c>
      <c r="F4583" s="17">
        <v>0</v>
      </c>
      <c r="G4583" s="17">
        <v>0</v>
      </c>
      <c r="H4583" s="37">
        <f t="shared" si="1284"/>
        <v>69.08</v>
      </c>
      <c r="I4583" s="37">
        <f>IF(H4583&lt;'Roof Calculator'!$G$8, 1, 0)</f>
        <v>0</v>
      </c>
      <c r="J4583" s="37">
        <f>IF(H4583&gt;='Roof Calculator'!$G$8, 1, 0)</f>
        <v>1</v>
      </c>
      <c r="K4583" s="37">
        <f t="shared" si="1285"/>
        <v>0</v>
      </c>
      <c r="L4583" s="37">
        <f t="shared" si="1286"/>
        <v>69.08</v>
      </c>
      <c r="M4583" s="37">
        <v>0</v>
      </c>
      <c r="N4583" s="37">
        <f t="shared" si="1287"/>
        <v>0</v>
      </c>
      <c r="O4583" s="37">
        <v>0</v>
      </c>
      <c r="P4583" s="37">
        <v>0</v>
      </c>
      <c r="Q4583" s="21">
        <f t="shared" si="1288"/>
        <v>39.790999999999997</v>
      </c>
      <c r="R4583" s="21">
        <f t="shared" si="1297"/>
        <v>191.04166666665813</v>
      </c>
      <c r="S4583" s="21">
        <f t="shared" si="1298"/>
        <v>22.167067938495393</v>
      </c>
      <c r="T4583" s="21">
        <f t="shared" si="1289"/>
        <v>86.147999999999996</v>
      </c>
      <c r="U4583" s="37">
        <f>VLOOKUP(Time_Zone, 'LSTM LookUp'!$B$5:$D$8, 3, FALSE)</f>
        <v>-75</v>
      </c>
      <c r="V4583" s="21">
        <f t="shared" si="1299"/>
        <v>-4.9779619489477644</v>
      </c>
      <c r="W4583" s="21">
        <f t="shared" si="1290"/>
        <v>9.903509512763069</v>
      </c>
      <c r="X4583" s="21">
        <f t="shared" si="1291"/>
        <v>0</v>
      </c>
      <c r="Y4583" s="21">
        <f t="shared" si="1292"/>
        <v>0</v>
      </c>
      <c r="Z4583" s="21">
        <f t="shared" si="1300"/>
        <v>0</v>
      </c>
      <c r="AA4583" s="21">
        <f t="shared" si="1293"/>
        <v>0</v>
      </c>
      <c r="AB4583" s="21">
        <f t="shared" si="1294"/>
        <v>0</v>
      </c>
      <c r="AC4583" s="21">
        <f t="shared" si="1295"/>
        <v>69.08</v>
      </c>
      <c r="AD4583" s="21">
        <f t="shared" si="1301"/>
        <v>0</v>
      </c>
      <c r="AE4583" s="21" t="str">
        <f t="shared" si="1296"/>
        <v>7/10/2:00</v>
      </c>
    </row>
    <row r="4584" spans="2:31">
      <c r="B4584" s="37">
        <v>7</v>
      </c>
      <c r="C4584" s="38">
        <v>10</v>
      </c>
      <c r="D4584" s="39">
        <v>3</v>
      </c>
      <c r="E4584" s="17">
        <v>19.399999999999999</v>
      </c>
      <c r="F4584" s="17">
        <v>0</v>
      </c>
      <c r="G4584" s="17">
        <v>0</v>
      </c>
      <c r="H4584" s="37">
        <f t="shared" si="1284"/>
        <v>66.92</v>
      </c>
      <c r="I4584" s="37">
        <f>IF(H4584&lt;'Roof Calculator'!$G$8, 1, 0)</f>
        <v>0</v>
      </c>
      <c r="J4584" s="37">
        <f>IF(H4584&gt;='Roof Calculator'!$G$8, 1, 0)</f>
        <v>1</v>
      </c>
      <c r="K4584" s="37">
        <f t="shared" si="1285"/>
        <v>0</v>
      </c>
      <c r="L4584" s="37">
        <f t="shared" si="1286"/>
        <v>66.92</v>
      </c>
      <c r="M4584" s="37">
        <v>0</v>
      </c>
      <c r="N4584" s="37">
        <f t="shared" si="1287"/>
        <v>0</v>
      </c>
      <c r="O4584" s="37">
        <v>0</v>
      </c>
      <c r="P4584" s="37">
        <v>0</v>
      </c>
      <c r="Q4584" s="21">
        <f t="shared" si="1288"/>
        <v>39.790999999999997</v>
      </c>
      <c r="R4584" s="21">
        <f t="shared" si="1297"/>
        <v>191.08333333332479</v>
      </c>
      <c r="S4584" s="21">
        <f t="shared" si="1298"/>
        <v>22.1614486615575</v>
      </c>
      <c r="T4584" s="21">
        <f t="shared" si="1289"/>
        <v>86.147999999999996</v>
      </c>
      <c r="U4584" s="37">
        <f>VLOOKUP(Time_Zone, 'LSTM LookUp'!$B$5:$D$8, 3, FALSE)</f>
        <v>-75</v>
      </c>
      <c r="V4584" s="21">
        <f t="shared" si="1299"/>
        <v>-4.9837906838849868</v>
      </c>
      <c r="W4584" s="21">
        <f t="shared" si="1290"/>
        <v>24.902052329028752</v>
      </c>
      <c r="X4584" s="21">
        <f t="shared" si="1291"/>
        <v>0</v>
      </c>
      <c r="Y4584" s="21">
        <f t="shared" si="1292"/>
        <v>0</v>
      </c>
      <c r="Z4584" s="21">
        <f t="shared" si="1300"/>
        <v>0</v>
      </c>
      <c r="AA4584" s="21">
        <f t="shared" si="1293"/>
        <v>0</v>
      </c>
      <c r="AB4584" s="21">
        <f t="shared" si="1294"/>
        <v>0</v>
      </c>
      <c r="AC4584" s="21">
        <f t="shared" si="1295"/>
        <v>66.92</v>
      </c>
      <c r="AD4584" s="21">
        <f t="shared" si="1301"/>
        <v>0</v>
      </c>
      <c r="AE4584" s="21" t="str">
        <f t="shared" si="1296"/>
        <v>7/10/3:00</v>
      </c>
    </row>
    <row r="4585" spans="2:31">
      <c r="B4585" s="37">
        <v>7</v>
      </c>
      <c r="C4585" s="38">
        <v>10</v>
      </c>
      <c r="D4585" s="39">
        <v>4</v>
      </c>
      <c r="E4585" s="17">
        <v>19.399999999999999</v>
      </c>
      <c r="F4585" s="17">
        <v>0</v>
      </c>
      <c r="G4585" s="17">
        <v>0</v>
      </c>
      <c r="H4585" s="37">
        <f t="shared" si="1284"/>
        <v>66.92</v>
      </c>
      <c r="I4585" s="37">
        <f>IF(H4585&lt;'Roof Calculator'!$G$8, 1, 0)</f>
        <v>0</v>
      </c>
      <c r="J4585" s="37">
        <f>IF(H4585&gt;='Roof Calculator'!$G$8, 1, 0)</f>
        <v>1</v>
      </c>
      <c r="K4585" s="37">
        <f t="shared" si="1285"/>
        <v>0</v>
      </c>
      <c r="L4585" s="37">
        <f t="shared" si="1286"/>
        <v>66.92</v>
      </c>
      <c r="M4585" s="37">
        <v>0</v>
      </c>
      <c r="N4585" s="37">
        <f t="shared" si="1287"/>
        <v>0</v>
      </c>
      <c r="O4585" s="37">
        <v>0</v>
      </c>
      <c r="P4585" s="37">
        <v>0</v>
      </c>
      <c r="Q4585" s="21">
        <f t="shared" si="1288"/>
        <v>39.790999999999997</v>
      </c>
      <c r="R4585" s="21">
        <f t="shared" si="1297"/>
        <v>191.12499999999145</v>
      </c>
      <c r="S4585" s="21">
        <f t="shared" si="1298"/>
        <v>22.155817603604145</v>
      </c>
      <c r="T4585" s="21">
        <f t="shared" si="1289"/>
        <v>86.147999999999996</v>
      </c>
      <c r="U4585" s="37">
        <f>VLOOKUP(Time_Zone, 'LSTM LookUp'!$B$5:$D$8, 3, FALSE)</f>
        <v>-75</v>
      </c>
      <c r="V4585" s="21">
        <f t="shared" si="1299"/>
        <v>-4.989607655357311</v>
      </c>
      <c r="W4585" s="21">
        <f t="shared" si="1290"/>
        <v>39.900598086160677</v>
      </c>
      <c r="X4585" s="21">
        <f t="shared" si="1291"/>
        <v>0</v>
      </c>
      <c r="Y4585" s="21">
        <f t="shared" si="1292"/>
        <v>0</v>
      </c>
      <c r="Z4585" s="21">
        <f t="shared" si="1300"/>
        <v>0</v>
      </c>
      <c r="AA4585" s="21">
        <f t="shared" si="1293"/>
        <v>0</v>
      </c>
      <c r="AB4585" s="21">
        <f t="shared" si="1294"/>
        <v>0</v>
      </c>
      <c r="AC4585" s="21">
        <f t="shared" si="1295"/>
        <v>66.92</v>
      </c>
      <c r="AD4585" s="21">
        <f t="shared" si="1301"/>
        <v>0</v>
      </c>
      <c r="AE4585" s="21" t="str">
        <f t="shared" si="1296"/>
        <v>7/10/4:00</v>
      </c>
    </row>
    <row r="4586" spans="2:31">
      <c r="B4586" s="37">
        <v>7</v>
      </c>
      <c r="C4586" s="38">
        <v>10</v>
      </c>
      <c r="D4586" s="39">
        <v>5</v>
      </c>
      <c r="E4586" s="17">
        <v>18.899999999999999</v>
      </c>
      <c r="F4586" s="17">
        <v>0</v>
      </c>
      <c r="G4586" s="17">
        <v>0</v>
      </c>
      <c r="H4586" s="37">
        <f t="shared" si="1284"/>
        <v>66.02</v>
      </c>
      <c r="I4586" s="37">
        <f>IF(H4586&lt;'Roof Calculator'!$G$8, 1, 0)</f>
        <v>0</v>
      </c>
      <c r="J4586" s="37">
        <f>IF(H4586&gt;='Roof Calculator'!$G$8, 1, 0)</f>
        <v>1</v>
      </c>
      <c r="K4586" s="37">
        <f t="shared" si="1285"/>
        <v>0</v>
      </c>
      <c r="L4586" s="37">
        <f t="shared" si="1286"/>
        <v>66.02</v>
      </c>
      <c r="M4586" s="37">
        <v>0</v>
      </c>
      <c r="N4586" s="37">
        <f t="shared" si="1287"/>
        <v>0</v>
      </c>
      <c r="O4586" s="37">
        <v>0</v>
      </c>
      <c r="P4586" s="37">
        <v>0</v>
      </c>
      <c r="Q4586" s="21">
        <f t="shared" si="1288"/>
        <v>39.790999999999997</v>
      </c>
      <c r="R4586" s="21">
        <f t="shared" si="1297"/>
        <v>191.1666666666581</v>
      </c>
      <c r="S4586" s="21">
        <f t="shared" si="1298"/>
        <v>22.150174768892235</v>
      </c>
      <c r="T4586" s="21">
        <f t="shared" si="1289"/>
        <v>86.147999999999996</v>
      </c>
      <c r="U4586" s="37">
        <f>VLOOKUP(Time_Zone, 'LSTM LookUp'!$B$5:$D$8, 3, FALSE)</f>
        <v>-75</v>
      </c>
      <c r="V4586" s="21">
        <f t="shared" si="1299"/>
        <v>-4.995412842964301</v>
      </c>
      <c r="W4586" s="21">
        <f t="shared" si="1290"/>
        <v>54.899146789258907</v>
      </c>
      <c r="X4586" s="21">
        <f t="shared" si="1291"/>
        <v>0</v>
      </c>
      <c r="Y4586" s="21">
        <f t="shared" si="1292"/>
        <v>0</v>
      </c>
      <c r="Z4586" s="21">
        <f t="shared" si="1300"/>
        <v>0</v>
      </c>
      <c r="AA4586" s="21">
        <f t="shared" si="1293"/>
        <v>0</v>
      </c>
      <c r="AB4586" s="21">
        <f t="shared" si="1294"/>
        <v>0</v>
      </c>
      <c r="AC4586" s="21">
        <f t="shared" si="1295"/>
        <v>66.02</v>
      </c>
      <c r="AD4586" s="21">
        <f t="shared" si="1301"/>
        <v>0</v>
      </c>
      <c r="AE4586" s="21" t="str">
        <f t="shared" si="1296"/>
        <v>7/10/5:00</v>
      </c>
    </row>
    <row r="4587" spans="2:31">
      <c r="B4587" s="37">
        <v>7</v>
      </c>
      <c r="C4587" s="38">
        <v>10</v>
      </c>
      <c r="D4587" s="39">
        <v>6</v>
      </c>
      <c r="E4587" s="17">
        <v>18.899999999999999</v>
      </c>
      <c r="F4587" s="17">
        <v>7</v>
      </c>
      <c r="G4587" s="17">
        <v>0</v>
      </c>
      <c r="H4587" s="37">
        <f t="shared" si="1284"/>
        <v>66.02</v>
      </c>
      <c r="I4587" s="37">
        <f>IF(H4587&lt;'Roof Calculator'!$G$8, 1, 0)</f>
        <v>0</v>
      </c>
      <c r="J4587" s="37">
        <f>IF(H4587&gt;='Roof Calculator'!$G$8, 1, 0)</f>
        <v>1</v>
      </c>
      <c r="K4587" s="37">
        <f t="shared" si="1285"/>
        <v>0</v>
      </c>
      <c r="L4587" s="37">
        <f t="shared" si="1286"/>
        <v>66.02</v>
      </c>
      <c r="M4587" s="37">
        <v>0</v>
      </c>
      <c r="N4587" s="37">
        <f t="shared" si="1287"/>
        <v>7</v>
      </c>
      <c r="O4587" s="37">
        <v>0</v>
      </c>
      <c r="P4587" s="37">
        <v>0</v>
      </c>
      <c r="Q4587" s="21">
        <f t="shared" si="1288"/>
        <v>39.790999999999997</v>
      </c>
      <c r="R4587" s="21">
        <f t="shared" si="1297"/>
        <v>191.20833333332476</v>
      </c>
      <c r="S4587" s="21">
        <f t="shared" si="1298"/>
        <v>22.144520161686426</v>
      </c>
      <c r="T4587" s="21">
        <f t="shared" si="1289"/>
        <v>86.147999999999996</v>
      </c>
      <c r="U4587" s="37">
        <f>VLOOKUP(Time_Zone, 'LSTM LookUp'!$B$5:$D$8, 3, FALSE)</f>
        <v>-75</v>
      </c>
      <c r="V4587" s="21">
        <f t="shared" si="1299"/>
        <v>-5.0012062263305461</v>
      </c>
      <c r="W4587" s="21">
        <f t="shared" si="1290"/>
        <v>69.897698443417397</v>
      </c>
      <c r="X4587" s="21">
        <f t="shared" si="1291"/>
        <v>0</v>
      </c>
      <c r="Y4587" s="21">
        <f t="shared" si="1292"/>
        <v>7</v>
      </c>
      <c r="Z4587" s="21">
        <f t="shared" si="1300"/>
        <v>2.2188777406168709</v>
      </c>
      <c r="AA4587" s="21">
        <f t="shared" si="1293"/>
        <v>0</v>
      </c>
      <c r="AB4587" s="21">
        <f t="shared" si="1294"/>
        <v>2.2188777406168709</v>
      </c>
      <c r="AC4587" s="21">
        <f t="shared" si="1295"/>
        <v>66.02</v>
      </c>
      <c r="AD4587" s="21">
        <f t="shared" si="1301"/>
        <v>2.2188777406168709</v>
      </c>
      <c r="AE4587" s="21" t="str">
        <f t="shared" si="1296"/>
        <v>7/10/6:00</v>
      </c>
    </row>
    <row r="4588" spans="2:31">
      <c r="B4588" s="37">
        <v>7</v>
      </c>
      <c r="C4588" s="38">
        <v>10</v>
      </c>
      <c r="D4588" s="39">
        <v>7</v>
      </c>
      <c r="E4588" s="17">
        <v>20.6</v>
      </c>
      <c r="F4588" s="17">
        <v>69</v>
      </c>
      <c r="G4588" s="17">
        <v>21</v>
      </c>
      <c r="H4588" s="37">
        <f t="shared" si="1284"/>
        <v>69.08</v>
      </c>
      <c r="I4588" s="37">
        <f>IF(H4588&lt;'Roof Calculator'!$G$8, 1, 0)</f>
        <v>0</v>
      </c>
      <c r="J4588" s="37">
        <f>IF(H4588&gt;='Roof Calculator'!$G$8, 1, 0)</f>
        <v>1</v>
      </c>
      <c r="K4588" s="37">
        <f t="shared" si="1285"/>
        <v>0</v>
      </c>
      <c r="L4588" s="37">
        <f t="shared" si="1286"/>
        <v>69.08</v>
      </c>
      <c r="M4588" s="37">
        <v>0</v>
      </c>
      <c r="N4588" s="37">
        <f t="shared" si="1287"/>
        <v>69</v>
      </c>
      <c r="O4588" s="37">
        <v>0</v>
      </c>
      <c r="P4588" s="37">
        <v>0</v>
      </c>
      <c r="Q4588" s="21">
        <f t="shared" si="1288"/>
        <v>39.790999999999997</v>
      </c>
      <c r="R4588" s="21">
        <f t="shared" si="1297"/>
        <v>191.24999999999142</v>
      </c>
      <c r="S4588" s="21">
        <f t="shared" si="1298"/>
        <v>22.138853786259155</v>
      </c>
      <c r="T4588" s="21">
        <f t="shared" si="1289"/>
        <v>86.147999999999996</v>
      </c>
      <c r="U4588" s="37">
        <f>VLOOKUP(Time_Zone, 'LSTM LookUp'!$B$5:$D$8, 3, FALSE)</f>
        <v>-75</v>
      </c>
      <c r="V4588" s="21">
        <f t="shared" si="1299"/>
        <v>-5.0069877851057116</v>
      </c>
      <c r="W4588" s="21">
        <f t="shared" si="1290"/>
        <v>84.896253053723598</v>
      </c>
      <c r="X4588" s="21">
        <f t="shared" si="1291"/>
        <v>6.3944342093316635</v>
      </c>
      <c r="Y4588" s="21">
        <f t="shared" si="1292"/>
        <v>75.394434209331664</v>
      </c>
      <c r="Z4588" s="21">
        <f t="shared" si="1300"/>
        <v>23.898718833355598</v>
      </c>
      <c r="AA4588" s="21">
        <f t="shared" si="1293"/>
        <v>0</v>
      </c>
      <c r="AB4588" s="21">
        <f t="shared" si="1294"/>
        <v>23.898718833355598</v>
      </c>
      <c r="AC4588" s="21">
        <f t="shared" si="1295"/>
        <v>69.08</v>
      </c>
      <c r="AD4588" s="21">
        <f t="shared" si="1301"/>
        <v>23.898718833355598</v>
      </c>
      <c r="AE4588" s="21" t="str">
        <f t="shared" si="1296"/>
        <v>7/10/7:00</v>
      </c>
    </row>
    <row r="4589" spans="2:31">
      <c r="B4589" s="37">
        <v>7</v>
      </c>
      <c r="C4589" s="38">
        <v>10</v>
      </c>
      <c r="D4589" s="39">
        <v>8</v>
      </c>
      <c r="E4589" s="17">
        <v>22.2</v>
      </c>
      <c r="F4589" s="17">
        <v>138</v>
      </c>
      <c r="G4589" s="17">
        <v>268</v>
      </c>
      <c r="H4589" s="37">
        <f t="shared" si="1284"/>
        <v>71.959999999999994</v>
      </c>
      <c r="I4589" s="37">
        <f>IF(H4589&lt;'Roof Calculator'!$G$8, 1, 0)</f>
        <v>0</v>
      </c>
      <c r="J4589" s="37">
        <f>IF(H4589&gt;='Roof Calculator'!$G$8, 1, 0)</f>
        <v>1</v>
      </c>
      <c r="K4589" s="37">
        <f t="shared" si="1285"/>
        <v>0</v>
      </c>
      <c r="L4589" s="37">
        <f t="shared" si="1286"/>
        <v>71.959999999999994</v>
      </c>
      <c r="M4589" s="37">
        <v>0</v>
      </c>
      <c r="N4589" s="37">
        <f t="shared" si="1287"/>
        <v>138</v>
      </c>
      <c r="O4589" s="37">
        <v>0</v>
      </c>
      <c r="P4589" s="37">
        <v>0</v>
      </c>
      <c r="Q4589" s="21">
        <f t="shared" si="1288"/>
        <v>39.790999999999997</v>
      </c>
      <c r="R4589" s="21">
        <f t="shared" si="1297"/>
        <v>191.29166666665807</v>
      </c>
      <c r="S4589" s="21">
        <f t="shared" si="1298"/>
        <v>22.133175646890571</v>
      </c>
      <c r="T4589" s="21">
        <f t="shared" si="1289"/>
        <v>86.147999999999996</v>
      </c>
      <c r="U4589" s="37">
        <f>VLOOKUP(Time_Zone, 'LSTM LookUp'!$B$5:$D$8, 3, FALSE)</f>
        <v>-75</v>
      </c>
      <c r="V4589" s="21">
        <f t="shared" si="1299"/>
        <v>-5.012757498964584</v>
      </c>
      <c r="W4589" s="21">
        <f t="shared" si="1290"/>
        <v>99.894810625258827</v>
      </c>
      <c r="X4589" s="21">
        <f t="shared" si="1291"/>
        <v>31.842030284207958</v>
      </c>
      <c r="Y4589" s="21">
        <f t="shared" si="1292"/>
        <v>169.84203028420796</v>
      </c>
      <c r="Z4589" s="21">
        <f t="shared" si="1300"/>
        <v>53.836957202686513</v>
      </c>
      <c r="AA4589" s="21">
        <f t="shared" si="1293"/>
        <v>0</v>
      </c>
      <c r="AB4589" s="21">
        <f t="shared" si="1294"/>
        <v>53.836957202686513</v>
      </c>
      <c r="AC4589" s="21">
        <f t="shared" si="1295"/>
        <v>71.959999999999994</v>
      </c>
      <c r="AD4589" s="21">
        <f t="shared" si="1301"/>
        <v>53.836957202686513</v>
      </c>
      <c r="AE4589" s="21" t="str">
        <f t="shared" si="1296"/>
        <v>7/10/8:00</v>
      </c>
    </row>
    <row r="4590" spans="2:31">
      <c r="B4590" s="37">
        <v>7</v>
      </c>
      <c r="C4590" s="38">
        <v>10</v>
      </c>
      <c r="D4590" s="39">
        <v>9</v>
      </c>
      <c r="E4590" s="17">
        <v>23.3</v>
      </c>
      <c r="F4590" s="17">
        <v>203</v>
      </c>
      <c r="G4590" s="17">
        <v>419</v>
      </c>
      <c r="H4590" s="37">
        <f t="shared" si="1284"/>
        <v>73.94</v>
      </c>
      <c r="I4590" s="37">
        <f>IF(H4590&lt;'Roof Calculator'!$G$8, 1, 0)</f>
        <v>0</v>
      </c>
      <c r="J4590" s="37">
        <f>IF(H4590&gt;='Roof Calculator'!$G$8, 1, 0)</f>
        <v>1</v>
      </c>
      <c r="K4590" s="37">
        <f t="shared" si="1285"/>
        <v>0</v>
      </c>
      <c r="L4590" s="37">
        <f t="shared" si="1286"/>
        <v>73.94</v>
      </c>
      <c r="M4590" s="37">
        <v>0</v>
      </c>
      <c r="N4590" s="37">
        <f t="shared" si="1287"/>
        <v>203</v>
      </c>
      <c r="O4590" s="37">
        <v>0</v>
      </c>
      <c r="P4590" s="37">
        <v>0</v>
      </c>
      <c r="Q4590" s="21">
        <f t="shared" si="1288"/>
        <v>39.790999999999997</v>
      </c>
      <c r="R4590" s="21">
        <f t="shared" si="1297"/>
        <v>191.33333333332473</v>
      </c>
      <c r="S4590" s="21">
        <f t="shared" si="1298"/>
        <v>22.12748574786858</v>
      </c>
      <c r="T4590" s="21">
        <f t="shared" si="1289"/>
        <v>86.147999999999996</v>
      </c>
      <c r="U4590" s="37">
        <f>VLOOKUP(Time_Zone, 'LSTM LookUp'!$B$5:$D$8, 3, FALSE)</f>
        <v>-75</v>
      </c>
      <c r="V4590" s="21">
        <f t="shared" si="1299"/>
        <v>-5.01851534760711</v>
      </c>
      <c r="W4590" s="21">
        <f t="shared" si="1290"/>
        <v>114.89337116309821</v>
      </c>
      <c r="X4590" s="21">
        <f t="shared" si="1291"/>
        <v>-24.53287433650797</v>
      </c>
      <c r="Y4590" s="21">
        <f t="shared" si="1292"/>
        <v>178.46712566349203</v>
      </c>
      <c r="Z4590" s="21">
        <f t="shared" si="1300"/>
        <v>56.570961795228058</v>
      </c>
      <c r="AA4590" s="21">
        <f t="shared" si="1293"/>
        <v>0</v>
      </c>
      <c r="AB4590" s="21">
        <f t="shared" si="1294"/>
        <v>56.570961795228058</v>
      </c>
      <c r="AC4590" s="21">
        <f t="shared" si="1295"/>
        <v>73.94</v>
      </c>
      <c r="AD4590" s="21">
        <f t="shared" si="1301"/>
        <v>56.570961795228058</v>
      </c>
      <c r="AE4590" s="21" t="str">
        <f t="shared" si="1296"/>
        <v>7/10/9:00</v>
      </c>
    </row>
    <row r="4591" spans="2:31">
      <c r="B4591" s="37">
        <v>7</v>
      </c>
      <c r="C4591" s="38">
        <v>10</v>
      </c>
      <c r="D4591" s="39">
        <v>10</v>
      </c>
      <c r="E4591" s="17">
        <v>25.6</v>
      </c>
      <c r="F4591" s="17">
        <v>288</v>
      </c>
      <c r="G4591" s="17">
        <v>426</v>
      </c>
      <c r="H4591" s="37">
        <f t="shared" si="1284"/>
        <v>78.08</v>
      </c>
      <c r="I4591" s="37">
        <f>IF(H4591&lt;'Roof Calculator'!$G$8, 1, 0)</f>
        <v>0</v>
      </c>
      <c r="J4591" s="37">
        <f>IF(H4591&gt;='Roof Calculator'!$G$8, 1, 0)</f>
        <v>1</v>
      </c>
      <c r="K4591" s="37">
        <f t="shared" si="1285"/>
        <v>0</v>
      </c>
      <c r="L4591" s="37">
        <f t="shared" si="1286"/>
        <v>78.08</v>
      </c>
      <c r="M4591" s="37">
        <v>0</v>
      </c>
      <c r="N4591" s="37">
        <f t="shared" si="1287"/>
        <v>288</v>
      </c>
      <c r="O4591" s="37">
        <v>0</v>
      </c>
      <c r="P4591" s="37">
        <v>0</v>
      </c>
      <c r="Q4591" s="21">
        <f t="shared" si="1288"/>
        <v>39.790999999999997</v>
      </c>
      <c r="R4591" s="21">
        <f t="shared" si="1297"/>
        <v>191.37499999999139</v>
      </c>
      <c r="S4591" s="21">
        <f t="shared" si="1298"/>
        <v>22.121784093488795</v>
      </c>
      <c r="T4591" s="21">
        <f t="shared" si="1289"/>
        <v>86.147999999999996</v>
      </c>
      <c r="U4591" s="37">
        <f>VLOOKUP(Time_Zone, 'LSTM LookUp'!$B$5:$D$8, 3, FALSE)</f>
        <v>-75</v>
      </c>
      <c r="V4591" s="21">
        <f t="shared" si="1299"/>
        <v>-5.0242613107584706</v>
      </c>
      <c r="W4591" s="21">
        <f t="shared" si="1290"/>
        <v>129.89193467231041</v>
      </c>
      <c r="X4591" s="21">
        <f t="shared" si="1291"/>
        <v>-91.809344727408259</v>
      </c>
      <c r="Y4591" s="21">
        <f t="shared" si="1292"/>
        <v>196.19065527259175</v>
      </c>
      <c r="Z4591" s="21">
        <f t="shared" si="1300"/>
        <v>62.189011128770261</v>
      </c>
      <c r="AA4591" s="21">
        <f t="shared" si="1293"/>
        <v>0</v>
      </c>
      <c r="AB4591" s="21">
        <f t="shared" si="1294"/>
        <v>62.189011128770261</v>
      </c>
      <c r="AC4591" s="21">
        <f t="shared" si="1295"/>
        <v>78.08</v>
      </c>
      <c r="AD4591" s="21">
        <f t="shared" si="1301"/>
        <v>62.189011128770261</v>
      </c>
      <c r="AE4591" s="21" t="str">
        <f t="shared" si="1296"/>
        <v>7/10/10:00</v>
      </c>
    </row>
    <row r="4592" spans="2:31">
      <c r="B4592" s="37">
        <v>7</v>
      </c>
      <c r="C4592" s="38">
        <v>10</v>
      </c>
      <c r="D4592" s="39">
        <v>11</v>
      </c>
      <c r="E4592" s="17">
        <v>26.7</v>
      </c>
      <c r="F4592" s="17">
        <v>346</v>
      </c>
      <c r="G4592" s="17">
        <v>337</v>
      </c>
      <c r="H4592" s="37">
        <f t="shared" si="1284"/>
        <v>80.06</v>
      </c>
      <c r="I4592" s="37">
        <f>IF(H4592&lt;'Roof Calculator'!$G$8, 1, 0)</f>
        <v>0</v>
      </c>
      <c r="J4592" s="37">
        <f>IF(H4592&gt;='Roof Calculator'!$G$8, 1, 0)</f>
        <v>1</v>
      </c>
      <c r="K4592" s="37">
        <f t="shared" si="1285"/>
        <v>0</v>
      </c>
      <c r="L4592" s="37">
        <f t="shared" si="1286"/>
        <v>80.06</v>
      </c>
      <c r="M4592" s="37">
        <v>0</v>
      </c>
      <c r="N4592" s="37">
        <f t="shared" si="1287"/>
        <v>346</v>
      </c>
      <c r="O4592" s="37">
        <v>0</v>
      </c>
      <c r="P4592" s="37">
        <v>0</v>
      </c>
      <c r="Q4592" s="21">
        <f t="shared" si="1288"/>
        <v>39.790999999999997</v>
      </c>
      <c r="R4592" s="21">
        <f t="shared" si="1297"/>
        <v>191.41666666665805</v>
      </c>
      <c r="S4592" s="21">
        <f t="shared" si="1298"/>
        <v>22.11607068805456</v>
      </c>
      <c r="T4592" s="21">
        <f t="shared" si="1289"/>
        <v>86.147999999999996</v>
      </c>
      <c r="U4592" s="37">
        <f>VLOOKUP(Time_Zone, 'LSTM LookUp'!$B$5:$D$8, 3, FALSE)</f>
        <v>-75</v>
      </c>
      <c r="V4592" s="21">
        <f t="shared" si="1299"/>
        <v>-5.0299953681690823</v>
      </c>
      <c r="W4592" s="21">
        <f t="shared" si="1290"/>
        <v>144.89050115795774</v>
      </c>
      <c r="X4592" s="21">
        <f t="shared" si="1291"/>
        <v>-115.04683232585177</v>
      </c>
      <c r="Y4592" s="21">
        <f t="shared" si="1292"/>
        <v>230.95316767414823</v>
      </c>
      <c r="Z4592" s="21">
        <f t="shared" si="1300"/>
        <v>73.208120411017632</v>
      </c>
      <c r="AA4592" s="21">
        <f t="shared" si="1293"/>
        <v>0</v>
      </c>
      <c r="AB4592" s="21">
        <f t="shared" si="1294"/>
        <v>73.208120411017632</v>
      </c>
      <c r="AC4592" s="21">
        <f t="shared" si="1295"/>
        <v>80.06</v>
      </c>
      <c r="AD4592" s="21">
        <f t="shared" si="1301"/>
        <v>73.208120411017632</v>
      </c>
      <c r="AE4592" s="21" t="str">
        <f t="shared" si="1296"/>
        <v>7/10/11:00</v>
      </c>
    </row>
    <row r="4593" spans="2:31">
      <c r="B4593" s="37">
        <v>7</v>
      </c>
      <c r="C4593" s="38">
        <v>10</v>
      </c>
      <c r="D4593" s="39">
        <v>12</v>
      </c>
      <c r="E4593" s="17">
        <v>27.2</v>
      </c>
      <c r="F4593" s="17">
        <v>505</v>
      </c>
      <c r="G4593" s="17">
        <v>359</v>
      </c>
      <c r="H4593" s="37">
        <f t="shared" si="1284"/>
        <v>80.959999999999994</v>
      </c>
      <c r="I4593" s="37">
        <f>IF(H4593&lt;'Roof Calculator'!$G$8, 1, 0)</f>
        <v>0</v>
      </c>
      <c r="J4593" s="37">
        <f>IF(H4593&gt;='Roof Calculator'!$G$8, 1, 0)</f>
        <v>1</v>
      </c>
      <c r="K4593" s="37">
        <f t="shared" si="1285"/>
        <v>0</v>
      </c>
      <c r="L4593" s="37">
        <f t="shared" si="1286"/>
        <v>80.959999999999994</v>
      </c>
      <c r="M4593" s="37">
        <v>0</v>
      </c>
      <c r="N4593" s="37">
        <f t="shared" si="1287"/>
        <v>505</v>
      </c>
      <c r="O4593" s="37">
        <v>0</v>
      </c>
      <c r="P4593" s="37">
        <v>0</v>
      </c>
      <c r="Q4593" s="21">
        <f t="shared" si="1288"/>
        <v>39.790999999999997</v>
      </c>
      <c r="R4593" s="21">
        <f t="shared" si="1297"/>
        <v>191.4583333333247</v>
      </c>
      <c r="S4593" s="21">
        <f t="shared" si="1298"/>
        <v>22.110345535876906</v>
      </c>
      <c r="T4593" s="21">
        <f t="shared" si="1289"/>
        <v>86.147999999999996</v>
      </c>
      <c r="U4593" s="37">
        <f>VLOOKUP(Time_Zone, 'LSTM LookUp'!$B$5:$D$8, 3, FALSE)</f>
        <v>-75</v>
      </c>
      <c r="V4593" s="21">
        <f t="shared" si="1299"/>
        <v>-5.0357174996146821</v>
      </c>
      <c r="W4593" s="21">
        <f t="shared" si="1290"/>
        <v>159.88907062509634</v>
      </c>
      <c r="X4593" s="21">
        <f t="shared" si="1291"/>
        <v>-153.50374998399542</v>
      </c>
      <c r="Y4593" s="21">
        <f t="shared" si="1292"/>
        <v>351.49625001600458</v>
      </c>
      <c r="Z4593" s="21">
        <f t="shared" si="1300"/>
        <v>111.41817215297358</v>
      </c>
      <c r="AA4593" s="21">
        <f t="shared" si="1293"/>
        <v>0</v>
      </c>
      <c r="AB4593" s="21">
        <f t="shared" si="1294"/>
        <v>111.41817215297358</v>
      </c>
      <c r="AC4593" s="21">
        <f t="shared" si="1295"/>
        <v>80.959999999999994</v>
      </c>
      <c r="AD4593" s="21">
        <f t="shared" si="1301"/>
        <v>111.41817215297358</v>
      </c>
      <c r="AE4593" s="21" t="str">
        <f t="shared" si="1296"/>
        <v>7/10/12:00</v>
      </c>
    </row>
    <row r="4594" spans="2:31">
      <c r="B4594" s="37">
        <v>7</v>
      </c>
      <c r="C4594" s="38">
        <v>10</v>
      </c>
      <c r="D4594" s="39">
        <v>13</v>
      </c>
      <c r="E4594" s="17">
        <v>28.3</v>
      </c>
      <c r="F4594" s="17">
        <v>367</v>
      </c>
      <c r="G4594" s="17">
        <v>555</v>
      </c>
      <c r="H4594" s="37">
        <f t="shared" si="1284"/>
        <v>82.94</v>
      </c>
      <c r="I4594" s="37">
        <f>IF(H4594&lt;'Roof Calculator'!$G$8, 1, 0)</f>
        <v>0</v>
      </c>
      <c r="J4594" s="37">
        <f>IF(H4594&gt;='Roof Calculator'!$G$8, 1, 0)</f>
        <v>1</v>
      </c>
      <c r="K4594" s="37">
        <f t="shared" si="1285"/>
        <v>0</v>
      </c>
      <c r="L4594" s="37">
        <f t="shared" si="1286"/>
        <v>82.94</v>
      </c>
      <c r="M4594" s="37">
        <v>0</v>
      </c>
      <c r="N4594" s="37">
        <f t="shared" si="1287"/>
        <v>367</v>
      </c>
      <c r="O4594" s="37">
        <v>0</v>
      </c>
      <c r="P4594" s="37">
        <v>0</v>
      </c>
      <c r="Q4594" s="21">
        <f t="shared" si="1288"/>
        <v>39.790999999999997</v>
      </c>
      <c r="R4594" s="21">
        <f t="shared" si="1297"/>
        <v>191.49999999999136</v>
      </c>
      <c r="S4594" s="21">
        <f t="shared" si="1298"/>
        <v>22.104608641274563</v>
      </c>
      <c r="T4594" s="21">
        <f t="shared" si="1289"/>
        <v>86.147999999999996</v>
      </c>
      <c r="U4594" s="37">
        <f>VLOOKUP(Time_Zone, 'LSTM LookUp'!$B$5:$D$8, 3, FALSE)</f>
        <v>-75</v>
      </c>
      <c r="V4594" s="21">
        <f t="shared" si="1299"/>
        <v>-5.0414276848963624</v>
      </c>
      <c r="W4594" s="21">
        <f t="shared" si="1290"/>
        <v>174.88764307877588</v>
      </c>
      <c r="X4594" s="21">
        <f t="shared" si="1291"/>
        <v>-259.8773251592562</v>
      </c>
      <c r="Y4594" s="21">
        <f t="shared" si="1292"/>
        <v>107.1226748407438</v>
      </c>
      <c r="Z4594" s="21">
        <f t="shared" si="1300"/>
        <v>33.956016959923616</v>
      </c>
      <c r="AA4594" s="21">
        <f t="shared" si="1293"/>
        <v>0</v>
      </c>
      <c r="AB4594" s="21">
        <f t="shared" si="1294"/>
        <v>33.956016959923616</v>
      </c>
      <c r="AC4594" s="21">
        <f t="shared" si="1295"/>
        <v>82.94</v>
      </c>
      <c r="AD4594" s="21">
        <f t="shared" si="1301"/>
        <v>33.956016959923616</v>
      </c>
      <c r="AE4594" s="21" t="str">
        <f t="shared" si="1296"/>
        <v>7/10/13:00</v>
      </c>
    </row>
    <row r="4595" spans="2:31">
      <c r="B4595" s="37">
        <v>7</v>
      </c>
      <c r="C4595" s="38">
        <v>10</v>
      </c>
      <c r="D4595" s="39">
        <v>14</v>
      </c>
      <c r="E4595" s="17">
        <v>28.9</v>
      </c>
      <c r="F4595" s="17">
        <v>322</v>
      </c>
      <c r="G4595" s="17">
        <v>631</v>
      </c>
      <c r="H4595" s="37">
        <f t="shared" si="1284"/>
        <v>84.02</v>
      </c>
      <c r="I4595" s="37">
        <f>IF(H4595&lt;'Roof Calculator'!$G$8, 1, 0)</f>
        <v>0</v>
      </c>
      <c r="J4595" s="37">
        <f>IF(H4595&gt;='Roof Calculator'!$G$8, 1, 0)</f>
        <v>1</v>
      </c>
      <c r="K4595" s="37">
        <f t="shared" si="1285"/>
        <v>0</v>
      </c>
      <c r="L4595" s="37">
        <f t="shared" si="1286"/>
        <v>84.02</v>
      </c>
      <c r="M4595" s="37">
        <v>0</v>
      </c>
      <c r="N4595" s="37">
        <f t="shared" si="1287"/>
        <v>322</v>
      </c>
      <c r="O4595" s="37">
        <v>0</v>
      </c>
      <c r="P4595" s="37">
        <v>0</v>
      </c>
      <c r="Q4595" s="21">
        <f t="shared" si="1288"/>
        <v>39.790999999999997</v>
      </c>
      <c r="R4595" s="21">
        <f t="shared" si="1297"/>
        <v>191.54166666665802</v>
      </c>
      <c r="S4595" s="21">
        <f t="shared" si="1298"/>
        <v>22.098860008573951</v>
      </c>
      <c r="T4595" s="21">
        <f t="shared" si="1289"/>
        <v>86.147999999999996</v>
      </c>
      <c r="U4595" s="37">
        <f>VLOOKUP(Time_Zone, 'LSTM LookUp'!$B$5:$D$8, 3, FALSE)</f>
        <v>-75</v>
      </c>
      <c r="V4595" s="21">
        <f t="shared" si="1299"/>
        <v>-5.0471259038406018</v>
      </c>
      <c r="W4595" s="21">
        <f t="shared" si="1290"/>
        <v>189.88621852403983</v>
      </c>
      <c r="X4595" s="21">
        <f t="shared" si="1291"/>
        <v>-290.63620861992348</v>
      </c>
      <c r="Y4595" s="21">
        <f t="shared" si="1292"/>
        <v>31.36379138007652</v>
      </c>
      <c r="Z4595" s="21">
        <f t="shared" si="1300"/>
        <v>9.9417740792290132</v>
      </c>
      <c r="AA4595" s="21">
        <f t="shared" si="1293"/>
        <v>0</v>
      </c>
      <c r="AB4595" s="21">
        <f t="shared" si="1294"/>
        <v>9.9417740792290132</v>
      </c>
      <c r="AC4595" s="21">
        <f t="shared" si="1295"/>
        <v>84.02</v>
      </c>
      <c r="AD4595" s="21">
        <f t="shared" si="1301"/>
        <v>9.9417740792290132</v>
      </c>
      <c r="AE4595" s="21" t="str">
        <f t="shared" si="1296"/>
        <v>7/10/14:00</v>
      </c>
    </row>
    <row r="4596" spans="2:31">
      <c r="B4596" s="37">
        <v>7</v>
      </c>
      <c r="C4596" s="38">
        <v>10</v>
      </c>
      <c r="D4596" s="39">
        <v>15</v>
      </c>
      <c r="E4596" s="17">
        <v>29.4</v>
      </c>
      <c r="F4596" s="17">
        <v>381</v>
      </c>
      <c r="G4596" s="17">
        <v>512</v>
      </c>
      <c r="H4596" s="37">
        <f t="shared" si="1284"/>
        <v>84.919999999999987</v>
      </c>
      <c r="I4596" s="37">
        <f>IF(H4596&lt;'Roof Calculator'!$G$8, 1, 0)</f>
        <v>0</v>
      </c>
      <c r="J4596" s="37">
        <f>IF(H4596&gt;='Roof Calculator'!$G$8, 1, 0)</f>
        <v>1</v>
      </c>
      <c r="K4596" s="37">
        <f t="shared" si="1285"/>
        <v>0</v>
      </c>
      <c r="L4596" s="37">
        <f t="shared" si="1286"/>
        <v>84.919999999999987</v>
      </c>
      <c r="M4596" s="37">
        <v>0</v>
      </c>
      <c r="N4596" s="37">
        <f t="shared" si="1287"/>
        <v>381</v>
      </c>
      <c r="O4596" s="37">
        <v>0</v>
      </c>
      <c r="P4596" s="37">
        <v>0</v>
      </c>
      <c r="Q4596" s="21">
        <f t="shared" si="1288"/>
        <v>39.790999999999997</v>
      </c>
      <c r="R4596" s="21">
        <f t="shared" si="1297"/>
        <v>191.58333333332467</v>
      </c>
      <c r="S4596" s="21">
        <f t="shared" si="1298"/>
        <v>22.093099642109152</v>
      </c>
      <c r="T4596" s="21">
        <f t="shared" si="1289"/>
        <v>86.147999999999996</v>
      </c>
      <c r="U4596" s="37">
        <f>VLOOKUP(Time_Zone, 'LSTM LookUp'!$B$5:$D$8, 3, FALSE)</f>
        <v>-75</v>
      </c>
      <c r="V4596" s="21">
        <f t="shared" si="1299"/>
        <v>-5.0528121362993295</v>
      </c>
      <c r="W4596" s="21">
        <f t="shared" si="1290"/>
        <v>204.8847969659252</v>
      </c>
      <c r="X4596" s="21">
        <f t="shared" si="1291"/>
        <v>-207.43926129222808</v>
      </c>
      <c r="Y4596" s="21">
        <f t="shared" si="1292"/>
        <v>173.56073870777192</v>
      </c>
      <c r="Z4596" s="21">
        <f t="shared" si="1300"/>
        <v>55.015722823385154</v>
      </c>
      <c r="AA4596" s="21">
        <f t="shared" si="1293"/>
        <v>0</v>
      </c>
      <c r="AB4596" s="21">
        <f t="shared" si="1294"/>
        <v>55.015722823385154</v>
      </c>
      <c r="AC4596" s="21">
        <f t="shared" si="1295"/>
        <v>84.919999999999987</v>
      </c>
      <c r="AD4596" s="21">
        <f t="shared" si="1301"/>
        <v>55.015722823385154</v>
      </c>
      <c r="AE4596" s="21" t="str">
        <f t="shared" si="1296"/>
        <v>7/10/15:00</v>
      </c>
    </row>
    <row r="4597" spans="2:31">
      <c r="B4597" s="37">
        <v>7</v>
      </c>
      <c r="C4597" s="38">
        <v>10</v>
      </c>
      <c r="D4597" s="39">
        <v>16</v>
      </c>
      <c r="E4597" s="17">
        <v>28.9</v>
      </c>
      <c r="F4597" s="17">
        <v>357</v>
      </c>
      <c r="G4597" s="17">
        <v>452</v>
      </c>
      <c r="H4597" s="37">
        <f t="shared" si="1284"/>
        <v>84.02</v>
      </c>
      <c r="I4597" s="37">
        <f>IF(H4597&lt;'Roof Calculator'!$G$8, 1, 0)</f>
        <v>0</v>
      </c>
      <c r="J4597" s="37">
        <f>IF(H4597&gt;='Roof Calculator'!$G$8, 1, 0)</f>
        <v>1</v>
      </c>
      <c r="K4597" s="37">
        <f t="shared" si="1285"/>
        <v>0</v>
      </c>
      <c r="L4597" s="37">
        <f t="shared" si="1286"/>
        <v>84.02</v>
      </c>
      <c r="M4597" s="37">
        <v>0</v>
      </c>
      <c r="N4597" s="37">
        <f t="shared" si="1287"/>
        <v>357</v>
      </c>
      <c r="O4597" s="37">
        <v>0</v>
      </c>
      <c r="P4597" s="37">
        <v>0</v>
      </c>
      <c r="Q4597" s="21">
        <f t="shared" si="1288"/>
        <v>39.790999999999997</v>
      </c>
      <c r="R4597" s="21">
        <f t="shared" si="1297"/>
        <v>191.62499999999133</v>
      </c>
      <c r="S4597" s="21">
        <f t="shared" si="1298"/>
        <v>22.08732754622195</v>
      </c>
      <c r="T4597" s="21">
        <f t="shared" si="1289"/>
        <v>86.147999999999996</v>
      </c>
      <c r="U4597" s="37">
        <f>VLOOKUP(Time_Zone, 'LSTM LookUp'!$B$5:$D$8, 3, FALSE)</f>
        <v>-75</v>
      </c>
      <c r="V4597" s="21">
        <f t="shared" si="1299"/>
        <v>-5.0584863621499592</v>
      </c>
      <c r="W4597" s="21">
        <f t="shared" si="1290"/>
        <v>219.88337840946252</v>
      </c>
      <c r="X4597" s="21">
        <f t="shared" si="1291"/>
        <v>-138.17686465845449</v>
      </c>
      <c r="Y4597" s="21">
        <f t="shared" si="1292"/>
        <v>218.82313534154551</v>
      </c>
      <c r="Z4597" s="21">
        <f t="shared" si="1300"/>
        <v>69.363112020192617</v>
      </c>
      <c r="AA4597" s="21">
        <f t="shared" si="1293"/>
        <v>0</v>
      </c>
      <c r="AB4597" s="21">
        <f t="shared" si="1294"/>
        <v>69.363112020192617</v>
      </c>
      <c r="AC4597" s="21">
        <f t="shared" si="1295"/>
        <v>84.02</v>
      </c>
      <c r="AD4597" s="21">
        <f t="shared" si="1301"/>
        <v>69.363112020192617</v>
      </c>
      <c r="AE4597" s="21" t="str">
        <f t="shared" si="1296"/>
        <v>7/10/16:00</v>
      </c>
    </row>
    <row r="4598" spans="2:31">
      <c r="B4598" s="37">
        <v>7</v>
      </c>
      <c r="C4598" s="38">
        <v>10</v>
      </c>
      <c r="D4598" s="39">
        <v>17</v>
      </c>
      <c r="E4598" s="17">
        <v>29.4</v>
      </c>
      <c r="F4598" s="17">
        <v>254</v>
      </c>
      <c r="G4598" s="17">
        <v>445</v>
      </c>
      <c r="H4598" s="37">
        <f t="shared" si="1284"/>
        <v>84.919999999999987</v>
      </c>
      <c r="I4598" s="37">
        <f>IF(H4598&lt;'Roof Calculator'!$G$8, 1, 0)</f>
        <v>0</v>
      </c>
      <c r="J4598" s="37">
        <f>IF(H4598&gt;='Roof Calculator'!$G$8, 1, 0)</f>
        <v>1</v>
      </c>
      <c r="K4598" s="37">
        <f t="shared" si="1285"/>
        <v>0</v>
      </c>
      <c r="L4598" s="37">
        <f t="shared" si="1286"/>
        <v>84.919999999999987</v>
      </c>
      <c r="M4598" s="37">
        <v>0</v>
      </c>
      <c r="N4598" s="37">
        <f t="shared" si="1287"/>
        <v>254</v>
      </c>
      <c r="O4598" s="37">
        <v>0</v>
      </c>
      <c r="P4598" s="37">
        <v>0</v>
      </c>
      <c r="Q4598" s="21">
        <f t="shared" si="1288"/>
        <v>39.790999999999997</v>
      </c>
      <c r="R4598" s="21">
        <f t="shared" si="1297"/>
        <v>191.66666666665799</v>
      </c>
      <c r="S4598" s="21">
        <f t="shared" si="1298"/>
        <v>22.081543725261707</v>
      </c>
      <c r="T4598" s="21">
        <f t="shared" si="1289"/>
        <v>86.147999999999996</v>
      </c>
      <c r="U4598" s="37">
        <f>VLOOKUP(Time_Zone, 'LSTM LookUp'!$B$5:$D$8, 3, FALSE)</f>
        <v>-75</v>
      </c>
      <c r="V4598" s="21">
        <f t="shared" si="1299"/>
        <v>-5.0641485612954549</v>
      </c>
      <c r="W4598" s="21">
        <f t="shared" si="1290"/>
        <v>234.88196285967609</v>
      </c>
      <c r="X4598" s="21">
        <f t="shared" si="1291"/>
        <v>-75.210300989864024</v>
      </c>
      <c r="Y4598" s="21">
        <f t="shared" si="1292"/>
        <v>178.78969901013596</v>
      </c>
      <c r="Z4598" s="21">
        <f t="shared" si="1300"/>
        <v>56.673211912168703</v>
      </c>
      <c r="AA4598" s="21">
        <f t="shared" si="1293"/>
        <v>0</v>
      </c>
      <c r="AB4598" s="21">
        <f t="shared" si="1294"/>
        <v>56.673211912168703</v>
      </c>
      <c r="AC4598" s="21">
        <f t="shared" si="1295"/>
        <v>84.919999999999987</v>
      </c>
      <c r="AD4598" s="21">
        <f t="shared" si="1301"/>
        <v>56.673211912168703</v>
      </c>
      <c r="AE4598" s="21" t="str">
        <f t="shared" si="1296"/>
        <v>7/10/17:00</v>
      </c>
    </row>
    <row r="4599" spans="2:31">
      <c r="B4599" s="37">
        <v>7</v>
      </c>
      <c r="C4599" s="38">
        <v>10</v>
      </c>
      <c r="D4599" s="39">
        <v>18</v>
      </c>
      <c r="E4599" s="17">
        <v>28.9</v>
      </c>
      <c r="F4599" s="17">
        <v>204</v>
      </c>
      <c r="G4599" s="17">
        <v>292</v>
      </c>
      <c r="H4599" s="37">
        <f t="shared" si="1284"/>
        <v>84.02</v>
      </c>
      <c r="I4599" s="37">
        <f>IF(H4599&lt;'Roof Calculator'!$G$8, 1, 0)</f>
        <v>0</v>
      </c>
      <c r="J4599" s="37">
        <f>IF(H4599&gt;='Roof Calculator'!$G$8, 1, 0)</f>
        <v>1</v>
      </c>
      <c r="K4599" s="37">
        <f t="shared" si="1285"/>
        <v>0</v>
      </c>
      <c r="L4599" s="37">
        <f t="shared" si="1286"/>
        <v>84.02</v>
      </c>
      <c r="M4599" s="37">
        <v>0</v>
      </c>
      <c r="N4599" s="37">
        <f t="shared" si="1287"/>
        <v>204</v>
      </c>
      <c r="O4599" s="37">
        <v>0</v>
      </c>
      <c r="P4599" s="37">
        <v>0</v>
      </c>
      <c r="Q4599" s="21">
        <f t="shared" si="1288"/>
        <v>39.790999999999997</v>
      </c>
      <c r="R4599" s="21">
        <f t="shared" si="1297"/>
        <v>191.70833333332465</v>
      </c>
      <c r="S4599" s="21">
        <f t="shared" si="1298"/>
        <v>22.07574818358551</v>
      </c>
      <c r="T4599" s="21">
        <f t="shared" si="1289"/>
        <v>86.147999999999996</v>
      </c>
      <c r="U4599" s="37">
        <f>VLOOKUP(Time_Zone, 'LSTM LookUp'!$B$5:$D$8, 3, FALSE)</f>
        <v>-75</v>
      </c>
      <c r="V4599" s="21">
        <f t="shared" si="1299"/>
        <v>-5.069798713664337</v>
      </c>
      <c r="W4599" s="21">
        <f t="shared" si="1290"/>
        <v>249.88055032158391</v>
      </c>
      <c r="X4599" s="21">
        <f t="shared" si="1291"/>
        <v>-1.2854458972944138</v>
      </c>
      <c r="Y4599" s="21">
        <f t="shared" si="1292"/>
        <v>202.71455410270559</v>
      </c>
      <c r="Z4599" s="21">
        <f t="shared" si="1300"/>
        <v>64.256973113938272</v>
      </c>
      <c r="AA4599" s="21">
        <f t="shared" si="1293"/>
        <v>0</v>
      </c>
      <c r="AB4599" s="21">
        <f t="shared" si="1294"/>
        <v>64.256973113938272</v>
      </c>
      <c r="AC4599" s="21">
        <f t="shared" si="1295"/>
        <v>84.02</v>
      </c>
      <c r="AD4599" s="21">
        <f t="shared" si="1301"/>
        <v>64.256973113938272</v>
      </c>
      <c r="AE4599" s="21" t="str">
        <f t="shared" si="1296"/>
        <v>7/10/18:00</v>
      </c>
    </row>
    <row r="4600" spans="2:31">
      <c r="B4600" s="37">
        <v>7</v>
      </c>
      <c r="C4600" s="38">
        <v>10</v>
      </c>
      <c r="D4600" s="39">
        <v>19</v>
      </c>
      <c r="E4600" s="17">
        <v>28.3</v>
      </c>
      <c r="F4600" s="17">
        <v>123</v>
      </c>
      <c r="G4600" s="17">
        <v>136</v>
      </c>
      <c r="H4600" s="37">
        <f t="shared" si="1284"/>
        <v>82.94</v>
      </c>
      <c r="I4600" s="37">
        <f>IF(H4600&lt;'Roof Calculator'!$G$8, 1, 0)</f>
        <v>0</v>
      </c>
      <c r="J4600" s="37">
        <f>IF(H4600&gt;='Roof Calculator'!$G$8, 1, 0)</f>
        <v>1</v>
      </c>
      <c r="K4600" s="37">
        <f t="shared" si="1285"/>
        <v>0</v>
      </c>
      <c r="L4600" s="37">
        <f t="shared" si="1286"/>
        <v>82.94</v>
      </c>
      <c r="M4600" s="37">
        <v>0</v>
      </c>
      <c r="N4600" s="37">
        <f t="shared" si="1287"/>
        <v>123</v>
      </c>
      <c r="O4600" s="37">
        <v>0</v>
      </c>
      <c r="P4600" s="37">
        <v>0</v>
      </c>
      <c r="Q4600" s="21">
        <f t="shared" si="1288"/>
        <v>39.790999999999997</v>
      </c>
      <c r="R4600" s="21">
        <f t="shared" si="1297"/>
        <v>191.7499999999913</v>
      </c>
      <c r="S4600" s="21">
        <f t="shared" si="1298"/>
        <v>22.069940925558043</v>
      </c>
      <c r="T4600" s="21">
        <f t="shared" si="1289"/>
        <v>86.147999999999996</v>
      </c>
      <c r="U4600" s="37">
        <f>VLOOKUP(Time_Zone, 'LSTM LookUp'!$B$5:$D$8, 3, FALSE)</f>
        <v>-75</v>
      </c>
      <c r="V4600" s="21">
        <f t="shared" si="1299"/>
        <v>-5.0754367992107703</v>
      </c>
      <c r="W4600" s="21">
        <f t="shared" si="1290"/>
        <v>264.87914080019732</v>
      </c>
      <c r="X4600" s="21">
        <f t="shared" si="1291"/>
        <v>24.059771635912885</v>
      </c>
      <c r="Y4600" s="21">
        <f t="shared" si="1292"/>
        <v>147.05977163591288</v>
      </c>
      <c r="Z4600" s="21">
        <f t="shared" si="1300"/>
        <v>46.615379117589633</v>
      </c>
      <c r="AA4600" s="21">
        <f t="shared" si="1293"/>
        <v>0</v>
      </c>
      <c r="AB4600" s="21">
        <f t="shared" si="1294"/>
        <v>46.615379117589633</v>
      </c>
      <c r="AC4600" s="21">
        <f t="shared" si="1295"/>
        <v>82.94</v>
      </c>
      <c r="AD4600" s="21">
        <f t="shared" si="1301"/>
        <v>46.615379117589633</v>
      </c>
      <c r="AE4600" s="21" t="str">
        <f t="shared" si="1296"/>
        <v>7/10/19:00</v>
      </c>
    </row>
    <row r="4601" spans="2:31">
      <c r="B4601" s="37">
        <v>7</v>
      </c>
      <c r="C4601" s="38">
        <v>10</v>
      </c>
      <c r="D4601" s="39">
        <v>20</v>
      </c>
      <c r="E4601" s="17">
        <v>25.6</v>
      </c>
      <c r="F4601" s="17">
        <v>50</v>
      </c>
      <c r="G4601" s="17">
        <v>5</v>
      </c>
      <c r="H4601" s="37">
        <f t="shared" si="1284"/>
        <v>78.08</v>
      </c>
      <c r="I4601" s="37">
        <f>IF(H4601&lt;'Roof Calculator'!$G$8, 1, 0)</f>
        <v>0</v>
      </c>
      <c r="J4601" s="37">
        <f>IF(H4601&gt;='Roof Calculator'!$G$8, 1, 0)</f>
        <v>1</v>
      </c>
      <c r="K4601" s="37">
        <f t="shared" si="1285"/>
        <v>0</v>
      </c>
      <c r="L4601" s="37">
        <f t="shared" si="1286"/>
        <v>78.08</v>
      </c>
      <c r="M4601" s="37">
        <v>0</v>
      </c>
      <c r="N4601" s="37">
        <f t="shared" si="1287"/>
        <v>50</v>
      </c>
      <c r="O4601" s="37">
        <v>0</v>
      </c>
      <c r="P4601" s="37">
        <v>0</v>
      </c>
      <c r="Q4601" s="21">
        <f t="shared" si="1288"/>
        <v>39.790999999999997</v>
      </c>
      <c r="R4601" s="21">
        <f t="shared" si="1297"/>
        <v>191.79166666665796</v>
      </c>
      <c r="S4601" s="21">
        <f t="shared" si="1298"/>
        <v>22.064121955551602</v>
      </c>
      <c r="T4601" s="21">
        <f t="shared" si="1289"/>
        <v>86.147999999999996</v>
      </c>
      <c r="U4601" s="37">
        <f>VLOOKUP(Time_Zone, 'LSTM LookUp'!$B$5:$D$8, 3, FALSE)</f>
        <v>-75</v>
      </c>
      <c r="V4601" s="21">
        <f t="shared" si="1299"/>
        <v>-5.0810627979145915</v>
      </c>
      <c r="W4601" s="21">
        <f t="shared" si="1290"/>
        <v>279.87773430052135</v>
      </c>
      <c r="X4601" s="21">
        <f t="shared" si="1291"/>
        <v>1.812839843606461</v>
      </c>
      <c r="Y4601" s="21">
        <f t="shared" si="1292"/>
        <v>51.812839843606461</v>
      </c>
      <c r="Z4601" s="21">
        <f t="shared" si="1300"/>
        <v>16.423765286732188</v>
      </c>
      <c r="AA4601" s="21">
        <f t="shared" si="1293"/>
        <v>0</v>
      </c>
      <c r="AB4601" s="21">
        <f t="shared" si="1294"/>
        <v>16.423765286732188</v>
      </c>
      <c r="AC4601" s="21">
        <f t="shared" si="1295"/>
        <v>78.08</v>
      </c>
      <c r="AD4601" s="21">
        <f t="shared" si="1301"/>
        <v>16.423765286732188</v>
      </c>
      <c r="AE4601" s="21" t="str">
        <f t="shared" si="1296"/>
        <v>7/10/20:00</v>
      </c>
    </row>
    <row r="4602" spans="2:31">
      <c r="B4602" s="37">
        <v>7</v>
      </c>
      <c r="C4602" s="38">
        <v>10</v>
      </c>
      <c r="D4602" s="39">
        <v>21</v>
      </c>
      <c r="E4602" s="17">
        <v>22.8</v>
      </c>
      <c r="F4602" s="17">
        <v>0</v>
      </c>
      <c r="G4602" s="17">
        <v>0</v>
      </c>
      <c r="H4602" s="37">
        <f t="shared" si="1284"/>
        <v>73.040000000000006</v>
      </c>
      <c r="I4602" s="37">
        <f>IF(H4602&lt;'Roof Calculator'!$G$8, 1, 0)</f>
        <v>0</v>
      </c>
      <c r="J4602" s="37">
        <f>IF(H4602&gt;='Roof Calculator'!$G$8, 1, 0)</f>
        <v>1</v>
      </c>
      <c r="K4602" s="37">
        <f t="shared" si="1285"/>
        <v>0</v>
      </c>
      <c r="L4602" s="37">
        <f t="shared" si="1286"/>
        <v>73.040000000000006</v>
      </c>
      <c r="M4602" s="37">
        <v>0</v>
      </c>
      <c r="N4602" s="37">
        <f t="shared" si="1287"/>
        <v>0</v>
      </c>
      <c r="O4602" s="37">
        <v>0</v>
      </c>
      <c r="P4602" s="37">
        <v>0</v>
      </c>
      <c r="Q4602" s="21">
        <f t="shared" si="1288"/>
        <v>39.790999999999997</v>
      </c>
      <c r="R4602" s="21">
        <f t="shared" si="1297"/>
        <v>191.83333333332462</v>
      </c>
      <c r="S4602" s="21">
        <f t="shared" si="1298"/>
        <v>22.058291277946125</v>
      </c>
      <c r="T4602" s="21">
        <f t="shared" si="1289"/>
        <v>86.147999999999996</v>
      </c>
      <c r="U4602" s="37">
        <f>VLOOKUP(Time_Zone, 'LSTM LookUp'!$B$5:$D$8, 3, FALSE)</f>
        <v>-75</v>
      </c>
      <c r="V4602" s="21">
        <f t="shared" si="1299"/>
        <v>-5.08667668978135</v>
      </c>
      <c r="W4602" s="21">
        <f t="shared" si="1290"/>
        <v>294.87633082755468</v>
      </c>
      <c r="X4602" s="21">
        <f t="shared" si="1291"/>
        <v>0</v>
      </c>
      <c r="Y4602" s="21">
        <f t="shared" si="1292"/>
        <v>0</v>
      </c>
      <c r="Z4602" s="21">
        <f t="shared" si="1300"/>
        <v>0</v>
      </c>
      <c r="AA4602" s="21">
        <f t="shared" si="1293"/>
        <v>0</v>
      </c>
      <c r="AB4602" s="21">
        <f t="shared" si="1294"/>
        <v>0</v>
      </c>
      <c r="AC4602" s="21">
        <f t="shared" si="1295"/>
        <v>73.040000000000006</v>
      </c>
      <c r="AD4602" s="21">
        <f t="shared" si="1301"/>
        <v>0</v>
      </c>
      <c r="AE4602" s="21" t="str">
        <f t="shared" si="1296"/>
        <v>7/10/21:00</v>
      </c>
    </row>
    <row r="4603" spans="2:31">
      <c r="B4603" s="37">
        <v>7</v>
      </c>
      <c r="C4603" s="38">
        <v>10</v>
      </c>
      <c r="D4603" s="39">
        <v>22</v>
      </c>
      <c r="E4603" s="17">
        <v>22.8</v>
      </c>
      <c r="F4603" s="17">
        <v>0</v>
      </c>
      <c r="G4603" s="17">
        <v>0</v>
      </c>
      <c r="H4603" s="37">
        <f t="shared" si="1284"/>
        <v>73.040000000000006</v>
      </c>
      <c r="I4603" s="37">
        <f>IF(H4603&lt;'Roof Calculator'!$G$8, 1, 0)</f>
        <v>0</v>
      </c>
      <c r="J4603" s="37">
        <f>IF(H4603&gt;='Roof Calculator'!$G$8, 1, 0)</f>
        <v>1</v>
      </c>
      <c r="K4603" s="37">
        <f t="shared" si="1285"/>
        <v>0</v>
      </c>
      <c r="L4603" s="37">
        <f t="shared" si="1286"/>
        <v>73.040000000000006</v>
      </c>
      <c r="M4603" s="37">
        <v>0</v>
      </c>
      <c r="N4603" s="37">
        <f t="shared" si="1287"/>
        <v>0</v>
      </c>
      <c r="O4603" s="37">
        <v>0</v>
      </c>
      <c r="P4603" s="37">
        <v>0</v>
      </c>
      <c r="Q4603" s="21">
        <f t="shared" si="1288"/>
        <v>39.790999999999997</v>
      </c>
      <c r="R4603" s="21">
        <f t="shared" si="1297"/>
        <v>191.87499999999127</v>
      </c>
      <c r="S4603" s="21">
        <f t="shared" si="1298"/>
        <v>22.05244889712915</v>
      </c>
      <c r="T4603" s="21">
        <f t="shared" si="1289"/>
        <v>86.147999999999996</v>
      </c>
      <c r="U4603" s="37">
        <f>VLOOKUP(Time_Zone, 'LSTM LookUp'!$B$5:$D$8, 3, FALSE)</f>
        <v>-75</v>
      </c>
      <c r="V4603" s="21">
        <f t="shared" si="1299"/>
        <v>-5.0922784548423552</v>
      </c>
      <c r="W4603" s="21">
        <f t="shared" si="1290"/>
        <v>309.87493038628946</v>
      </c>
      <c r="X4603" s="21">
        <f t="shared" si="1291"/>
        <v>0</v>
      </c>
      <c r="Y4603" s="21">
        <f t="shared" si="1292"/>
        <v>0</v>
      </c>
      <c r="Z4603" s="21">
        <f t="shared" si="1300"/>
        <v>0</v>
      </c>
      <c r="AA4603" s="21">
        <f t="shared" si="1293"/>
        <v>0</v>
      </c>
      <c r="AB4603" s="21">
        <f t="shared" si="1294"/>
        <v>0</v>
      </c>
      <c r="AC4603" s="21">
        <f t="shared" si="1295"/>
        <v>73.040000000000006</v>
      </c>
      <c r="AD4603" s="21">
        <f t="shared" si="1301"/>
        <v>0</v>
      </c>
      <c r="AE4603" s="21" t="str">
        <f t="shared" si="1296"/>
        <v>7/10/22:00</v>
      </c>
    </row>
    <row r="4604" spans="2:31">
      <c r="B4604" s="37">
        <v>7</v>
      </c>
      <c r="C4604" s="38">
        <v>10</v>
      </c>
      <c r="D4604" s="39">
        <v>23</v>
      </c>
      <c r="E4604" s="17">
        <v>22.2</v>
      </c>
      <c r="F4604" s="17">
        <v>0</v>
      </c>
      <c r="G4604" s="17">
        <v>0</v>
      </c>
      <c r="H4604" s="37">
        <f t="shared" si="1284"/>
        <v>71.959999999999994</v>
      </c>
      <c r="I4604" s="37">
        <f>IF(H4604&lt;'Roof Calculator'!$G$8, 1, 0)</f>
        <v>0</v>
      </c>
      <c r="J4604" s="37">
        <f>IF(H4604&gt;='Roof Calculator'!$G$8, 1, 0)</f>
        <v>1</v>
      </c>
      <c r="K4604" s="37">
        <f t="shared" si="1285"/>
        <v>0</v>
      </c>
      <c r="L4604" s="37">
        <f t="shared" si="1286"/>
        <v>71.959999999999994</v>
      </c>
      <c r="M4604" s="37">
        <v>0</v>
      </c>
      <c r="N4604" s="37">
        <f t="shared" si="1287"/>
        <v>0</v>
      </c>
      <c r="O4604" s="37">
        <v>0</v>
      </c>
      <c r="P4604" s="37">
        <v>0</v>
      </c>
      <c r="Q4604" s="21">
        <f t="shared" si="1288"/>
        <v>39.790999999999997</v>
      </c>
      <c r="R4604" s="21">
        <f t="shared" si="1297"/>
        <v>191.91666666665793</v>
      </c>
      <c r="S4604" s="21">
        <f t="shared" si="1298"/>
        <v>22.046594817495787</v>
      </c>
      <c r="T4604" s="21">
        <f t="shared" si="1289"/>
        <v>86.147999999999996</v>
      </c>
      <c r="U4604" s="37">
        <f>VLOOKUP(Time_Zone, 'LSTM LookUp'!$B$5:$D$8, 3, FALSE)</f>
        <v>-75</v>
      </c>
      <c r="V4604" s="21">
        <f t="shared" si="1299"/>
        <v>-5.0978680731547286</v>
      </c>
      <c r="W4604" s="21">
        <f t="shared" si="1290"/>
        <v>324.87353298171138</v>
      </c>
      <c r="X4604" s="21">
        <f t="shared" si="1291"/>
        <v>0</v>
      </c>
      <c r="Y4604" s="21">
        <f t="shared" si="1292"/>
        <v>0</v>
      </c>
      <c r="Z4604" s="21">
        <f t="shared" si="1300"/>
        <v>0</v>
      </c>
      <c r="AA4604" s="21">
        <f t="shared" si="1293"/>
        <v>0</v>
      </c>
      <c r="AB4604" s="21">
        <f t="shared" si="1294"/>
        <v>0</v>
      </c>
      <c r="AC4604" s="21">
        <f t="shared" si="1295"/>
        <v>71.959999999999994</v>
      </c>
      <c r="AD4604" s="21">
        <f t="shared" si="1301"/>
        <v>0</v>
      </c>
      <c r="AE4604" s="21" t="str">
        <f t="shared" si="1296"/>
        <v>7/10/23:00</v>
      </c>
    </row>
    <row r="4605" spans="2:31">
      <c r="B4605" s="37">
        <v>7</v>
      </c>
      <c r="C4605" s="38">
        <v>10</v>
      </c>
      <c r="D4605" s="39">
        <v>24</v>
      </c>
      <c r="E4605" s="17">
        <v>22.2</v>
      </c>
      <c r="F4605" s="17">
        <v>0</v>
      </c>
      <c r="G4605" s="17">
        <v>0</v>
      </c>
      <c r="H4605" s="37">
        <f t="shared" si="1284"/>
        <v>71.959999999999994</v>
      </c>
      <c r="I4605" s="37">
        <f>IF(H4605&lt;'Roof Calculator'!$G$8, 1, 0)</f>
        <v>0</v>
      </c>
      <c r="J4605" s="37">
        <f>IF(H4605&gt;='Roof Calculator'!$G$8, 1, 0)</f>
        <v>1</v>
      </c>
      <c r="K4605" s="37">
        <f t="shared" si="1285"/>
        <v>0</v>
      </c>
      <c r="L4605" s="37">
        <f t="shared" si="1286"/>
        <v>71.959999999999994</v>
      </c>
      <c r="M4605" s="37">
        <v>0</v>
      </c>
      <c r="N4605" s="37">
        <f t="shared" si="1287"/>
        <v>0</v>
      </c>
      <c r="O4605" s="37">
        <v>0</v>
      </c>
      <c r="P4605" s="37">
        <v>0</v>
      </c>
      <c r="Q4605" s="21">
        <f t="shared" si="1288"/>
        <v>39.790999999999997</v>
      </c>
      <c r="R4605" s="21">
        <f t="shared" si="1297"/>
        <v>191.95833333332459</v>
      </c>
      <c r="S4605" s="21">
        <f t="shared" si="1298"/>
        <v>22.040729043448753</v>
      </c>
      <c r="T4605" s="21">
        <f t="shared" si="1289"/>
        <v>86.147999999999996</v>
      </c>
      <c r="U4605" s="37">
        <f>VLOOKUP(Time_Zone, 'LSTM LookUp'!$B$5:$D$8, 3, FALSE)</f>
        <v>-75</v>
      </c>
      <c r="V4605" s="21">
        <f t="shared" si="1299"/>
        <v>-5.1034455248014563</v>
      </c>
      <c r="W4605" s="21">
        <f t="shared" si="1290"/>
        <v>339.87213861879962</v>
      </c>
      <c r="X4605" s="21">
        <f t="shared" si="1291"/>
        <v>0</v>
      </c>
      <c r="Y4605" s="21">
        <f t="shared" si="1292"/>
        <v>0</v>
      </c>
      <c r="Z4605" s="21">
        <f t="shared" si="1300"/>
        <v>0</v>
      </c>
      <c r="AA4605" s="21">
        <f t="shared" si="1293"/>
        <v>0</v>
      </c>
      <c r="AB4605" s="21">
        <f t="shared" si="1294"/>
        <v>0</v>
      </c>
      <c r="AC4605" s="21">
        <f t="shared" si="1295"/>
        <v>71.959999999999994</v>
      </c>
      <c r="AD4605" s="21">
        <f t="shared" si="1301"/>
        <v>0</v>
      </c>
      <c r="AE4605" s="21" t="str">
        <f t="shared" si="1296"/>
        <v>7/10/24:00</v>
      </c>
    </row>
    <row r="4606" spans="2:31">
      <c r="B4606" s="37">
        <v>7</v>
      </c>
      <c r="C4606" s="38">
        <v>11</v>
      </c>
      <c r="D4606" s="39">
        <v>1</v>
      </c>
      <c r="E4606" s="17">
        <v>20.6</v>
      </c>
      <c r="F4606" s="17">
        <v>0</v>
      </c>
      <c r="G4606" s="17">
        <v>0</v>
      </c>
      <c r="H4606" s="37">
        <f t="shared" si="1284"/>
        <v>69.08</v>
      </c>
      <c r="I4606" s="37">
        <f>IF(H4606&lt;'Roof Calculator'!$G$8, 1, 0)</f>
        <v>0</v>
      </c>
      <c r="J4606" s="37">
        <f>IF(H4606&gt;='Roof Calculator'!$G$8, 1, 0)</f>
        <v>1</v>
      </c>
      <c r="K4606" s="37">
        <f t="shared" si="1285"/>
        <v>0</v>
      </c>
      <c r="L4606" s="37">
        <f t="shared" si="1286"/>
        <v>69.08</v>
      </c>
      <c r="M4606" s="37">
        <v>0</v>
      </c>
      <c r="N4606" s="37">
        <f t="shared" si="1287"/>
        <v>0</v>
      </c>
      <c r="O4606" s="37">
        <v>0</v>
      </c>
      <c r="P4606" s="37">
        <v>0</v>
      </c>
      <c r="Q4606" s="21">
        <f t="shared" si="1288"/>
        <v>39.790999999999997</v>
      </c>
      <c r="R4606" s="21">
        <f t="shared" si="1297"/>
        <v>191.99999999999125</v>
      </c>
      <c r="S4606" s="21">
        <f t="shared" si="1298"/>
        <v>22.034851579398332</v>
      </c>
      <c r="T4606" s="21">
        <f t="shared" si="1289"/>
        <v>86.147999999999996</v>
      </c>
      <c r="U4606" s="37">
        <f>VLOOKUP(Time_Zone, 'LSTM LookUp'!$B$5:$D$8, 3, FALSE)</f>
        <v>-75</v>
      </c>
      <c r="V4606" s="21">
        <f t="shared" si="1299"/>
        <v>-5.1090107898914017</v>
      </c>
      <c r="W4606" s="21">
        <f t="shared" si="1290"/>
        <v>-5.1292526974728414</v>
      </c>
      <c r="X4606" s="21">
        <f t="shared" si="1291"/>
        <v>0</v>
      </c>
      <c r="Y4606" s="21">
        <f t="shared" si="1292"/>
        <v>0</v>
      </c>
      <c r="Z4606" s="21">
        <f t="shared" si="1300"/>
        <v>0</v>
      </c>
      <c r="AA4606" s="21">
        <f t="shared" si="1293"/>
        <v>0</v>
      </c>
      <c r="AB4606" s="21">
        <f t="shared" si="1294"/>
        <v>0</v>
      </c>
      <c r="AC4606" s="21">
        <f t="shared" si="1295"/>
        <v>69.08</v>
      </c>
      <c r="AD4606" s="21">
        <f t="shared" si="1301"/>
        <v>0</v>
      </c>
      <c r="AE4606" s="21" t="str">
        <f t="shared" si="1296"/>
        <v>7/11/1:00</v>
      </c>
    </row>
    <row r="4607" spans="2:31">
      <c r="B4607" s="37">
        <v>7</v>
      </c>
      <c r="C4607" s="38">
        <v>11</v>
      </c>
      <c r="D4607" s="39">
        <v>2</v>
      </c>
      <c r="E4607" s="17">
        <v>20</v>
      </c>
      <c r="F4607" s="17">
        <v>0</v>
      </c>
      <c r="G4607" s="17">
        <v>0</v>
      </c>
      <c r="H4607" s="37">
        <f t="shared" si="1284"/>
        <v>68</v>
      </c>
      <c r="I4607" s="37">
        <f>IF(H4607&lt;'Roof Calculator'!$G$8, 1, 0)</f>
        <v>0</v>
      </c>
      <c r="J4607" s="37">
        <f>IF(H4607&gt;='Roof Calculator'!$G$8, 1, 0)</f>
        <v>1</v>
      </c>
      <c r="K4607" s="37">
        <f t="shared" si="1285"/>
        <v>0</v>
      </c>
      <c r="L4607" s="37">
        <f t="shared" si="1286"/>
        <v>68</v>
      </c>
      <c r="M4607" s="37">
        <v>0</v>
      </c>
      <c r="N4607" s="37">
        <f t="shared" si="1287"/>
        <v>0</v>
      </c>
      <c r="O4607" s="37">
        <v>0</v>
      </c>
      <c r="P4607" s="37">
        <v>0</v>
      </c>
      <c r="Q4607" s="21">
        <f t="shared" si="1288"/>
        <v>39.790999999999997</v>
      </c>
      <c r="R4607" s="21">
        <f t="shared" si="1297"/>
        <v>192.0416666666579</v>
      </c>
      <c r="S4607" s="21">
        <f t="shared" si="1298"/>
        <v>22.028962429762377</v>
      </c>
      <c r="T4607" s="21">
        <f t="shared" si="1289"/>
        <v>86.147999999999996</v>
      </c>
      <c r="U4607" s="37">
        <f>VLOOKUP(Time_Zone, 'LSTM LookUp'!$B$5:$D$8, 3, FALSE)</f>
        <v>-75</v>
      </c>
      <c r="V4607" s="21">
        <f t="shared" si="1299"/>
        <v>-5.1145638485593885</v>
      </c>
      <c r="W4607" s="21">
        <f t="shared" si="1290"/>
        <v>9.8693590378601481</v>
      </c>
      <c r="X4607" s="21">
        <f t="shared" si="1291"/>
        <v>0</v>
      </c>
      <c r="Y4607" s="21">
        <f t="shared" si="1292"/>
        <v>0</v>
      </c>
      <c r="Z4607" s="21">
        <f t="shared" si="1300"/>
        <v>0</v>
      </c>
      <c r="AA4607" s="21">
        <f t="shared" si="1293"/>
        <v>0</v>
      </c>
      <c r="AB4607" s="21">
        <f t="shared" si="1294"/>
        <v>0</v>
      </c>
      <c r="AC4607" s="21">
        <f t="shared" si="1295"/>
        <v>68</v>
      </c>
      <c r="AD4607" s="21">
        <f t="shared" si="1301"/>
        <v>0</v>
      </c>
      <c r="AE4607" s="21" t="str">
        <f t="shared" si="1296"/>
        <v>7/11/2:00</v>
      </c>
    </row>
    <row r="4608" spans="2:31">
      <c r="B4608" s="37">
        <v>7</v>
      </c>
      <c r="C4608" s="38">
        <v>11</v>
      </c>
      <c r="D4608" s="39">
        <v>3</v>
      </c>
      <c r="E4608" s="17">
        <v>18.899999999999999</v>
      </c>
      <c r="F4608" s="17">
        <v>0</v>
      </c>
      <c r="G4608" s="17">
        <v>0</v>
      </c>
      <c r="H4608" s="37">
        <f t="shared" si="1284"/>
        <v>66.02</v>
      </c>
      <c r="I4608" s="37">
        <f>IF(H4608&lt;'Roof Calculator'!$G$8, 1, 0)</f>
        <v>0</v>
      </c>
      <c r="J4608" s="37">
        <f>IF(H4608&gt;='Roof Calculator'!$G$8, 1, 0)</f>
        <v>1</v>
      </c>
      <c r="K4608" s="37">
        <f t="shared" si="1285"/>
        <v>0</v>
      </c>
      <c r="L4608" s="37">
        <f t="shared" si="1286"/>
        <v>66.02</v>
      </c>
      <c r="M4608" s="37">
        <v>0</v>
      </c>
      <c r="N4608" s="37">
        <f t="shared" si="1287"/>
        <v>0</v>
      </c>
      <c r="O4608" s="37">
        <v>0</v>
      </c>
      <c r="P4608" s="37">
        <v>0</v>
      </c>
      <c r="Q4608" s="21">
        <f t="shared" si="1288"/>
        <v>39.790999999999997</v>
      </c>
      <c r="R4608" s="21">
        <f t="shared" si="1297"/>
        <v>192.08333333332456</v>
      </c>
      <c r="S4608" s="21">
        <f t="shared" si="1298"/>
        <v>22.023061598966287</v>
      </c>
      <c r="T4608" s="21">
        <f t="shared" si="1289"/>
        <v>86.147999999999996</v>
      </c>
      <c r="U4608" s="37">
        <f>VLOOKUP(Time_Zone, 'LSTM LookUp'!$B$5:$D$8, 3, FALSE)</f>
        <v>-75</v>
      </c>
      <c r="V4608" s="21">
        <f t="shared" si="1299"/>
        <v>-5.1201046809662296</v>
      </c>
      <c r="W4608" s="21">
        <f t="shared" si="1290"/>
        <v>24.867973829758434</v>
      </c>
      <c r="X4608" s="21">
        <f t="shared" si="1291"/>
        <v>0</v>
      </c>
      <c r="Y4608" s="21">
        <f t="shared" si="1292"/>
        <v>0</v>
      </c>
      <c r="Z4608" s="21">
        <f t="shared" si="1300"/>
        <v>0</v>
      </c>
      <c r="AA4608" s="21">
        <f t="shared" si="1293"/>
        <v>0</v>
      </c>
      <c r="AB4608" s="21">
        <f t="shared" si="1294"/>
        <v>0</v>
      </c>
      <c r="AC4608" s="21">
        <f t="shared" si="1295"/>
        <v>66.02</v>
      </c>
      <c r="AD4608" s="21">
        <f t="shared" si="1301"/>
        <v>0</v>
      </c>
      <c r="AE4608" s="21" t="str">
        <f t="shared" si="1296"/>
        <v>7/11/3:00</v>
      </c>
    </row>
    <row r="4609" spans="2:31">
      <c r="B4609" s="37">
        <v>7</v>
      </c>
      <c r="C4609" s="38">
        <v>11</v>
      </c>
      <c r="D4609" s="39">
        <v>4</v>
      </c>
      <c r="E4609" s="17">
        <v>18.3</v>
      </c>
      <c r="F4609" s="17">
        <v>0</v>
      </c>
      <c r="G4609" s="17">
        <v>0</v>
      </c>
      <c r="H4609" s="37">
        <f t="shared" si="1284"/>
        <v>64.94</v>
      </c>
      <c r="I4609" s="37">
        <f>IF(H4609&lt;'Roof Calculator'!$G$8, 1, 0)</f>
        <v>0</v>
      </c>
      <c r="J4609" s="37">
        <f>IF(H4609&gt;='Roof Calculator'!$G$8, 1, 0)</f>
        <v>1</v>
      </c>
      <c r="K4609" s="37">
        <f t="shared" si="1285"/>
        <v>0</v>
      </c>
      <c r="L4609" s="37">
        <f t="shared" si="1286"/>
        <v>64.94</v>
      </c>
      <c r="M4609" s="37">
        <v>0</v>
      </c>
      <c r="N4609" s="37">
        <f t="shared" si="1287"/>
        <v>0</v>
      </c>
      <c r="O4609" s="37">
        <v>0</v>
      </c>
      <c r="P4609" s="37">
        <v>0</v>
      </c>
      <c r="Q4609" s="21">
        <f t="shared" si="1288"/>
        <v>39.790999999999997</v>
      </c>
      <c r="R4609" s="21">
        <f t="shared" si="1297"/>
        <v>192.12499999999122</v>
      </c>
      <c r="S4609" s="21">
        <f t="shared" si="1298"/>
        <v>22.017149091443009</v>
      </c>
      <c r="T4609" s="21">
        <f t="shared" si="1289"/>
        <v>86.147999999999996</v>
      </c>
      <c r="U4609" s="37">
        <f>VLOOKUP(Time_Zone, 'LSTM LookUp'!$B$5:$D$8, 3, FALSE)</f>
        <v>-75</v>
      </c>
      <c r="V4609" s="21">
        <f t="shared" si="1299"/>
        <v>-5.1256332672987694</v>
      </c>
      <c r="W4609" s="21">
        <f t="shared" si="1290"/>
        <v>39.866591683175301</v>
      </c>
      <c r="X4609" s="21">
        <f t="shared" si="1291"/>
        <v>0</v>
      </c>
      <c r="Y4609" s="21">
        <f t="shared" si="1292"/>
        <v>0</v>
      </c>
      <c r="Z4609" s="21">
        <f t="shared" si="1300"/>
        <v>0</v>
      </c>
      <c r="AA4609" s="21">
        <f t="shared" si="1293"/>
        <v>0</v>
      </c>
      <c r="AB4609" s="21">
        <f t="shared" si="1294"/>
        <v>0</v>
      </c>
      <c r="AC4609" s="21">
        <f t="shared" si="1295"/>
        <v>64.94</v>
      </c>
      <c r="AD4609" s="21">
        <f t="shared" si="1301"/>
        <v>0</v>
      </c>
      <c r="AE4609" s="21" t="str">
        <f t="shared" si="1296"/>
        <v>7/11/4:00</v>
      </c>
    </row>
    <row r="4610" spans="2:31">
      <c r="B4610" s="37">
        <v>7</v>
      </c>
      <c r="C4610" s="38">
        <v>11</v>
      </c>
      <c r="D4610" s="39">
        <v>5</v>
      </c>
      <c r="E4610" s="17">
        <v>17.8</v>
      </c>
      <c r="F4610" s="17">
        <v>0</v>
      </c>
      <c r="G4610" s="17">
        <v>0</v>
      </c>
      <c r="H4610" s="37">
        <f t="shared" si="1284"/>
        <v>64.040000000000006</v>
      </c>
      <c r="I4610" s="37">
        <f>IF(H4610&lt;'Roof Calculator'!$G$8, 1, 0)</f>
        <v>0</v>
      </c>
      <c r="J4610" s="37">
        <f>IF(H4610&gt;='Roof Calculator'!$G$8, 1, 0)</f>
        <v>1</v>
      </c>
      <c r="K4610" s="37">
        <f t="shared" si="1285"/>
        <v>0</v>
      </c>
      <c r="L4610" s="37">
        <f t="shared" si="1286"/>
        <v>64.040000000000006</v>
      </c>
      <c r="M4610" s="37">
        <v>0</v>
      </c>
      <c r="N4610" s="37">
        <f t="shared" si="1287"/>
        <v>0</v>
      </c>
      <c r="O4610" s="37">
        <v>0</v>
      </c>
      <c r="P4610" s="37">
        <v>0</v>
      </c>
      <c r="Q4610" s="21">
        <f t="shared" si="1288"/>
        <v>39.790999999999997</v>
      </c>
      <c r="R4610" s="21">
        <f t="shared" si="1297"/>
        <v>192.16666666665787</v>
      </c>
      <c r="S4610" s="21">
        <f t="shared" si="1298"/>
        <v>22.011224911633029</v>
      </c>
      <c r="T4610" s="21">
        <f t="shared" si="1289"/>
        <v>86.147999999999996</v>
      </c>
      <c r="U4610" s="37">
        <f>VLOOKUP(Time_Zone, 'LSTM LookUp'!$B$5:$D$8, 3, FALSE)</f>
        <v>-75</v>
      </c>
      <c r="V4610" s="21">
        <f t="shared" si="1299"/>
        <v>-5.1311495877699329</v>
      </c>
      <c r="W4610" s="21">
        <f t="shared" si="1290"/>
        <v>54.865212603057493</v>
      </c>
      <c r="X4610" s="21">
        <f t="shared" si="1291"/>
        <v>0</v>
      </c>
      <c r="Y4610" s="21">
        <f t="shared" si="1292"/>
        <v>0</v>
      </c>
      <c r="Z4610" s="21">
        <f t="shared" si="1300"/>
        <v>0</v>
      </c>
      <c r="AA4610" s="21">
        <f t="shared" si="1293"/>
        <v>0</v>
      </c>
      <c r="AB4610" s="21">
        <f t="shared" si="1294"/>
        <v>0</v>
      </c>
      <c r="AC4610" s="21">
        <f t="shared" si="1295"/>
        <v>64.040000000000006</v>
      </c>
      <c r="AD4610" s="21">
        <f t="shared" si="1301"/>
        <v>0</v>
      </c>
      <c r="AE4610" s="21" t="str">
        <f t="shared" si="1296"/>
        <v>7/11/5:00</v>
      </c>
    </row>
    <row r="4611" spans="2:31">
      <c r="B4611" s="37">
        <v>7</v>
      </c>
      <c r="C4611" s="38">
        <v>11</v>
      </c>
      <c r="D4611" s="39">
        <v>6</v>
      </c>
      <c r="E4611" s="17">
        <v>17.8</v>
      </c>
      <c r="F4611" s="17">
        <v>6</v>
      </c>
      <c r="G4611" s="17">
        <v>20</v>
      </c>
      <c r="H4611" s="37">
        <f t="shared" si="1284"/>
        <v>64.040000000000006</v>
      </c>
      <c r="I4611" s="37">
        <f>IF(H4611&lt;'Roof Calculator'!$G$8, 1, 0)</f>
        <v>0</v>
      </c>
      <c r="J4611" s="37">
        <f>IF(H4611&gt;='Roof Calculator'!$G$8, 1, 0)</f>
        <v>1</v>
      </c>
      <c r="K4611" s="37">
        <f t="shared" si="1285"/>
        <v>0</v>
      </c>
      <c r="L4611" s="37">
        <f t="shared" si="1286"/>
        <v>64.040000000000006</v>
      </c>
      <c r="M4611" s="37">
        <v>0</v>
      </c>
      <c r="N4611" s="37">
        <f t="shared" si="1287"/>
        <v>6</v>
      </c>
      <c r="O4611" s="37">
        <v>0</v>
      </c>
      <c r="P4611" s="37">
        <v>0</v>
      </c>
      <c r="Q4611" s="21">
        <f t="shared" si="1288"/>
        <v>39.790999999999997</v>
      </c>
      <c r="R4611" s="21">
        <f t="shared" si="1297"/>
        <v>192.20833333332453</v>
      </c>
      <c r="S4611" s="21">
        <f t="shared" si="1298"/>
        <v>22.005289063984357</v>
      </c>
      <c r="T4611" s="21">
        <f t="shared" si="1289"/>
        <v>86.147999999999996</v>
      </c>
      <c r="U4611" s="37">
        <f>VLOOKUP(Time_Zone, 'LSTM LookUp'!$B$5:$D$8, 3, FALSE)</f>
        <v>-75</v>
      </c>
      <c r="V4611" s="21">
        <f t="shared" si="1299"/>
        <v>-5.1366536226187609</v>
      </c>
      <c r="W4611" s="21">
        <f t="shared" si="1290"/>
        <v>69.863836594345315</v>
      </c>
      <c r="X4611" s="21">
        <f t="shared" si="1291"/>
        <v>9.7009314010393872</v>
      </c>
      <c r="Y4611" s="21">
        <f t="shared" si="1292"/>
        <v>15.700931401039387</v>
      </c>
      <c r="Z4611" s="21">
        <f t="shared" si="1300"/>
        <v>4.976921027531251</v>
      </c>
      <c r="AA4611" s="21">
        <f t="shared" si="1293"/>
        <v>0</v>
      </c>
      <c r="AB4611" s="21">
        <f t="shared" si="1294"/>
        <v>4.976921027531251</v>
      </c>
      <c r="AC4611" s="21">
        <f t="shared" si="1295"/>
        <v>64.040000000000006</v>
      </c>
      <c r="AD4611" s="21">
        <f t="shared" si="1301"/>
        <v>4.976921027531251</v>
      </c>
      <c r="AE4611" s="21" t="str">
        <f t="shared" si="1296"/>
        <v>7/11/6:00</v>
      </c>
    </row>
    <row r="4612" spans="2:31">
      <c r="B4612" s="37">
        <v>7</v>
      </c>
      <c r="C4612" s="38">
        <v>11</v>
      </c>
      <c r="D4612" s="39">
        <v>7</v>
      </c>
      <c r="E4612" s="17">
        <v>19.399999999999999</v>
      </c>
      <c r="F4612" s="17">
        <v>42</v>
      </c>
      <c r="G4612" s="17">
        <v>345</v>
      </c>
      <c r="H4612" s="37">
        <f t="shared" si="1284"/>
        <v>66.92</v>
      </c>
      <c r="I4612" s="37">
        <f>IF(H4612&lt;'Roof Calculator'!$G$8, 1, 0)</f>
        <v>0</v>
      </c>
      <c r="J4612" s="37">
        <f>IF(H4612&gt;='Roof Calculator'!$G$8, 1, 0)</f>
        <v>1</v>
      </c>
      <c r="K4612" s="37">
        <f t="shared" si="1285"/>
        <v>0</v>
      </c>
      <c r="L4612" s="37">
        <f t="shared" si="1286"/>
        <v>66.92</v>
      </c>
      <c r="M4612" s="37">
        <v>0</v>
      </c>
      <c r="N4612" s="37">
        <f t="shared" si="1287"/>
        <v>42</v>
      </c>
      <c r="O4612" s="37">
        <v>0</v>
      </c>
      <c r="P4612" s="37">
        <v>0</v>
      </c>
      <c r="Q4612" s="21">
        <f t="shared" si="1288"/>
        <v>39.790999999999997</v>
      </c>
      <c r="R4612" s="21">
        <f t="shared" si="1297"/>
        <v>192.24999999999119</v>
      </c>
      <c r="S4612" s="21">
        <f t="shared" si="1298"/>
        <v>21.999341552952501</v>
      </c>
      <c r="T4612" s="21">
        <f t="shared" si="1289"/>
        <v>86.147999999999996</v>
      </c>
      <c r="U4612" s="37">
        <f>VLOOKUP(Time_Zone, 'LSTM LookUp'!$B$5:$D$8, 3, FALSE)</f>
        <v>-75</v>
      </c>
      <c r="V4612" s="21">
        <f t="shared" si="1299"/>
        <v>-5.1421453521104894</v>
      </c>
      <c r="W4612" s="21">
        <f t="shared" si="1290"/>
        <v>84.862463661972356</v>
      </c>
      <c r="X4612" s="21">
        <f t="shared" si="1291"/>
        <v>104.71913121430805</v>
      </c>
      <c r="Y4612" s="21">
        <f t="shared" si="1292"/>
        <v>146.71913121430805</v>
      </c>
      <c r="Z4612" s="21">
        <f t="shared" si="1300"/>
        <v>46.507402053439151</v>
      </c>
      <c r="AA4612" s="21">
        <f t="shared" si="1293"/>
        <v>0</v>
      </c>
      <c r="AB4612" s="21">
        <f t="shared" si="1294"/>
        <v>46.507402053439151</v>
      </c>
      <c r="AC4612" s="21">
        <f t="shared" si="1295"/>
        <v>66.92</v>
      </c>
      <c r="AD4612" s="21">
        <f t="shared" si="1301"/>
        <v>46.507402053439151</v>
      </c>
      <c r="AE4612" s="21" t="str">
        <f t="shared" si="1296"/>
        <v>7/11/7:00</v>
      </c>
    </row>
    <row r="4613" spans="2:31">
      <c r="B4613" s="37">
        <v>7</v>
      </c>
      <c r="C4613" s="38">
        <v>11</v>
      </c>
      <c r="D4613" s="39">
        <v>8</v>
      </c>
      <c r="E4613" s="17">
        <v>22.2</v>
      </c>
      <c r="F4613" s="17">
        <v>65</v>
      </c>
      <c r="G4613" s="17">
        <v>605</v>
      </c>
      <c r="H4613" s="37">
        <f t="shared" si="1284"/>
        <v>71.959999999999994</v>
      </c>
      <c r="I4613" s="37">
        <f>IF(H4613&lt;'Roof Calculator'!$G$8, 1, 0)</f>
        <v>0</v>
      </c>
      <c r="J4613" s="37">
        <f>IF(H4613&gt;='Roof Calculator'!$G$8, 1, 0)</f>
        <v>1</v>
      </c>
      <c r="K4613" s="37">
        <f t="shared" si="1285"/>
        <v>0</v>
      </c>
      <c r="L4613" s="37">
        <f t="shared" si="1286"/>
        <v>71.959999999999994</v>
      </c>
      <c r="M4613" s="37">
        <v>0</v>
      </c>
      <c r="N4613" s="37">
        <f t="shared" si="1287"/>
        <v>65</v>
      </c>
      <c r="O4613" s="37">
        <v>0</v>
      </c>
      <c r="P4613" s="37">
        <v>0</v>
      </c>
      <c r="Q4613" s="21">
        <f t="shared" si="1288"/>
        <v>39.790999999999997</v>
      </c>
      <c r="R4613" s="21">
        <f t="shared" si="1297"/>
        <v>192.29166666665785</v>
      </c>
      <c r="S4613" s="21">
        <f t="shared" si="1298"/>
        <v>21.993382383000498</v>
      </c>
      <c r="T4613" s="21">
        <f t="shared" si="1289"/>
        <v>86.147999999999996</v>
      </c>
      <c r="U4613" s="37">
        <f>VLOOKUP(Time_Zone, 'LSTM LookUp'!$B$5:$D$8, 3, FALSE)</f>
        <v>-75</v>
      </c>
      <c r="V4613" s="21">
        <f t="shared" si="1299"/>
        <v>-5.1476247565365396</v>
      </c>
      <c r="W4613" s="21">
        <f t="shared" si="1290"/>
        <v>99.861093810865896</v>
      </c>
      <c r="X4613" s="21">
        <f t="shared" si="1291"/>
        <v>71.183364020823277</v>
      </c>
      <c r="Y4613" s="21">
        <f t="shared" si="1292"/>
        <v>136.18336402082326</v>
      </c>
      <c r="Z4613" s="21">
        <f t="shared" si="1300"/>
        <v>43.167747866875601</v>
      </c>
      <c r="AA4613" s="21">
        <f t="shared" si="1293"/>
        <v>0</v>
      </c>
      <c r="AB4613" s="21">
        <f t="shared" si="1294"/>
        <v>43.167747866875601</v>
      </c>
      <c r="AC4613" s="21">
        <f t="shared" si="1295"/>
        <v>71.959999999999994</v>
      </c>
      <c r="AD4613" s="21">
        <f t="shared" si="1301"/>
        <v>43.167747866875601</v>
      </c>
      <c r="AE4613" s="21" t="str">
        <f t="shared" si="1296"/>
        <v>7/11/8:00</v>
      </c>
    </row>
    <row r="4614" spans="2:31">
      <c r="B4614" s="37">
        <v>7</v>
      </c>
      <c r="C4614" s="38">
        <v>11</v>
      </c>
      <c r="D4614" s="39">
        <v>9</v>
      </c>
      <c r="E4614" s="17">
        <v>25</v>
      </c>
      <c r="F4614" s="17">
        <v>215</v>
      </c>
      <c r="G4614" s="17">
        <v>456</v>
      </c>
      <c r="H4614" s="37">
        <f t="shared" si="1284"/>
        <v>77</v>
      </c>
      <c r="I4614" s="37">
        <f>IF(H4614&lt;'Roof Calculator'!$G$8, 1, 0)</f>
        <v>0</v>
      </c>
      <c r="J4614" s="37">
        <f>IF(H4614&gt;='Roof Calculator'!$G$8, 1, 0)</f>
        <v>1</v>
      </c>
      <c r="K4614" s="37">
        <f t="shared" si="1285"/>
        <v>0</v>
      </c>
      <c r="L4614" s="37">
        <f t="shared" si="1286"/>
        <v>77</v>
      </c>
      <c r="M4614" s="37">
        <v>0</v>
      </c>
      <c r="N4614" s="37">
        <f t="shared" si="1287"/>
        <v>215</v>
      </c>
      <c r="O4614" s="37">
        <v>0</v>
      </c>
      <c r="P4614" s="37">
        <v>0</v>
      </c>
      <c r="Q4614" s="21">
        <f t="shared" si="1288"/>
        <v>39.790999999999997</v>
      </c>
      <c r="R4614" s="21">
        <f t="shared" si="1297"/>
        <v>192.3333333333245</v>
      </c>
      <c r="S4614" s="21">
        <f t="shared" si="1298"/>
        <v>21.987411558598868</v>
      </c>
      <c r="T4614" s="21">
        <f t="shared" si="1289"/>
        <v>86.147999999999996</v>
      </c>
      <c r="U4614" s="37">
        <f>VLOOKUP(Time_Zone, 'LSTM LookUp'!$B$5:$D$8, 3, FALSE)</f>
        <v>-75</v>
      </c>
      <c r="V4614" s="21">
        <f t="shared" si="1299"/>
        <v>-5.1530918162146095</v>
      </c>
      <c r="W4614" s="21">
        <f t="shared" si="1290"/>
        <v>114.85972704594636</v>
      </c>
      <c r="X4614" s="21">
        <f t="shared" si="1291"/>
        <v>-27.32283456434623</v>
      </c>
      <c r="Y4614" s="21">
        <f t="shared" si="1292"/>
        <v>187.67716543565376</v>
      </c>
      <c r="Z4614" s="21">
        <f t="shared" si="1300"/>
        <v>59.490383543891731</v>
      </c>
      <c r="AA4614" s="21">
        <f t="shared" si="1293"/>
        <v>0</v>
      </c>
      <c r="AB4614" s="21">
        <f t="shared" si="1294"/>
        <v>59.490383543891731</v>
      </c>
      <c r="AC4614" s="21">
        <f t="shared" si="1295"/>
        <v>77</v>
      </c>
      <c r="AD4614" s="21">
        <f t="shared" si="1301"/>
        <v>59.490383543891731</v>
      </c>
      <c r="AE4614" s="21" t="str">
        <f t="shared" si="1296"/>
        <v>7/11/9:00</v>
      </c>
    </row>
    <row r="4615" spans="2:31">
      <c r="B4615" s="37">
        <v>7</v>
      </c>
      <c r="C4615" s="38">
        <v>11</v>
      </c>
      <c r="D4615" s="39">
        <v>10</v>
      </c>
      <c r="E4615" s="17">
        <v>26.7</v>
      </c>
      <c r="F4615" s="17">
        <v>156</v>
      </c>
      <c r="G4615" s="17">
        <v>682</v>
      </c>
      <c r="H4615" s="37">
        <f t="shared" si="1284"/>
        <v>80.06</v>
      </c>
      <c r="I4615" s="37">
        <f>IF(H4615&lt;'Roof Calculator'!$G$8, 1, 0)</f>
        <v>0</v>
      </c>
      <c r="J4615" s="37">
        <f>IF(H4615&gt;='Roof Calculator'!$G$8, 1, 0)</f>
        <v>1</v>
      </c>
      <c r="K4615" s="37">
        <f t="shared" si="1285"/>
        <v>0</v>
      </c>
      <c r="L4615" s="37">
        <f t="shared" si="1286"/>
        <v>80.06</v>
      </c>
      <c r="M4615" s="37">
        <v>0</v>
      </c>
      <c r="N4615" s="37">
        <f t="shared" si="1287"/>
        <v>156</v>
      </c>
      <c r="O4615" s="37">
        <v>0</v>
      </c>
      <c r="P4615" s="37">
        <v>0</v>
      </c>
      <c r="Q4615" s="21">
        <f t="shared" si="1288"/>
        <v>39.790999999999997</v>
      </c>
      <c r="R4615" s="21">
        <f t="shared" si="1297"/>
        <v>192.37499999999116</v>
      </c>
      <c r="S4615" s="21">
        <f t="shared" si="1298"/>
        <v>21.981429084225603</v>
      </c>
      <c r="T4615" s="21">
        <f t="shared" si="1289"/>
        <v>86.147999999999996</v>
      </c>
      <c r="U4615" s="37">
        <f>VLOOKUP(Time_Zone, 'LSTM LookUp'!$B$5:$D$8, 3, FALSE)</f>
        <v>-75</v>
      </c>
      <c r="V4615" s="21">
        <f t="shared" si="1299"/>
        <v>-5.1585465114887041</v>
      </c>
      <c r="W4615" s="21">
        <f t="shared" si="1290"/>
        <v>129.85836337212785</v>
      </c>
      <c r="X4615" s="21">
        <f t="shared" si="1291"/>
        <v>-148.06273594527516</v>
      </c>
      <c r="Y4615" s="21">
        <f t="shared" si="1292"/>
        <v>7.9372640547248352</v>
      </c>
      <c r="Z4615" s="21">
        <f t="shared" si="1300"/>
        <v>2.5159740760610494</v>
      </c>
      <c r="AA4615" s="21">
        <f t="shared" si="1293"/>
        <v>0</v>
      </c>
      <c r="AB4615" s="21">
        <f t="shared" si="1294"/>
        <v>2.5159740760610494</v>
      </c>
      <c r="AC4615" s="21">
        <f t="shared" si="1295"/>
        <v>80.06</v>
      </c>
      <c r="AD4615" s="21">
        <f t="shared" si="1301"/>
        <v>2.5159740760610494</v>
      </c>
      <c r="AE4615" s="21" t="str">
        <f t="shared" si="1296"/>
        <v>7/11/10:00</v>
      </c>
    </row>
    <row r="4616" spans="2:31">
      <c r="B4616" s="37">
        <v>7</v>
      </c>
      <c r="C4616" s="38">
        <v>11</v>
      </c>
      <c r="D4616" s="39">
        <v>11</v>
      </c>
      <c r="E4616" s="17">
        <v>28.9</v>
      </c>
      <c r="F4616" s="17">
        <v>127</v>
      </c>
      <c r="G4616" s="17">
        <v>834</v>
      </c>
      <c r="H4616" s="37">
        <f t="shared" si="1284"/>
        <v>84.02</v>
      </c>
      <c r="I4616" s="37">
        <f>IF(H4616&lt;'Roof Calculator'!$G$8, 1, 0)</f>
        <v>0</v>
      </c>
      <c r="J4616" s="37">
        <f>IF(H4616&gt;='Roof Calculator'!$G$8, 1, 0)</f>
        <v>1</v>
      </c>
      <c r="K4616" s="37">
        <f t="shared" si="1285"/>
        <v>0</v>
      </c>
      <c r="L4616" s="37">
        <f t="shared" si="1286"/>
        <v>84.02</v>
      </c>
      <c r="M4616" s="37">
        <v>0</v>
      </c>
      <c r="N4616" s="37">
        <f t="shared" si="1287"/>
        <v>127</v>
      </c>
      <c r="O4616" s="37">
        <v>0</v>
      </c>
      <c r="P4616" s="37">
        <v>0</v>
      </c>
      <c r="Q4616" s="21">
        <f t="shared" si="1288"/>
        <v>39.790999999999997</v>
      </c>
      <c r="R4616" s="21">
        <f t="shared" si="1297"/>
        <v>192.41666666665782</v>
      </c>
      <c r="S4616" s="21">
        <f t="shared" si="1298"/>
        <v>21.97543496436619</v>
      </c>
      <c r="T4616" s="21">
        <f t="shared" si="1289"/>
        <v>86.147999999999996</v>
      </c>
      <c r="U4616" s="37">
        <f>VLOOKUP(Time_Zone, 'LSTM LookUp'!$B$5:$D$8, 3, FALSE)</f>
        <v>-75</v>
      </c>
      <c r="V4616" s="21">
        <f t="shared" si="1299"/>
        <v>-5.1639888227291681</v>
      </c>
      <c r="W4616" s="21">
        <f t="shared" si="1290"/>
        <v>144.85700279431771</v>
      </c>
      <c r="X4616" s="21">
        <f t="shared" si="1291"/>
        <v>-286.21270747633895</v>
      </c>
      <c r="Y4616" s="21">
        <f t="shared" si="1292"/>
        <v>-159.21270747633895</v>
      </c>
      <c r="Z4616" s="21">
        <f t="shared" si="1300"/>
        <v>-50.467647520370541</v>
      </c>
      <c r="AA4616" s="21">
        <f t="shared" si="1293"/>
        <v>0</v>
      </c>
      <c r="AB4616" s="21">
        <f t="shared" si="1294"/>
        <v>-50.467647520370541</v>
      </c>
      <c r="AC4616" s="21">
        <f t="shared" si="1295"/>
        <v>84.02</v>
      </c>
      <c r="AD4616" s="21">
        <f t="shared" si="1301"/>
        <v>-50.467647520370541</v>
      </c>
      <c r="AE4616" s="21" t="str">
        <f t="shared" si="1296"/>
        <v>7/11/11:00</v>
      </c>
    </row>
    <row r="4617" spans="2:31">
      <c r="B4617" s="37">
        <v>7</v>
      </c>
      <c r="C4617" s="38">
        <v>11</v>
      </c>
      <c r="D4617" s="39">
        <v>12</v>
      </c>
      <c r="E4617" s="17">
        <v>29.4</v>
      </c>
      <c r="F4617" s="17">
        <v>155</v>
      </c>
      <c r="G4617" s="17">
        <v>841</v>
      </c>
      <c r="H4617" s="37">
        <f t="shared" si="1284"/>
        <v>84.919999999999987</v>
      </c>
      <c r="I4617" s="37">
        <f>IF(H4617&lt;'Roof Calculator'!$G$8, 1, 0)</f>
        <v>0</v>
      </c>
      <c r="J4617" s="37">
        <f>IF(H4617&gt;='Roof Calculator'!$G$8, 1, 0)</f>
        <v>1</v>
      </c>
      <c r="K4617" s="37">
        <f t="shared" si="1285"/>
        <v>0</v>
      </c>
      <c r="L4617" s="37">
        <f t="shared" si="1286"/>
        <v>84.919999999999987</v>
      </c>
      <c r="M4617" s="37">
        <v>0</v>
      </c>
      <c r="N4617" s="37">
        <f t="shared" si="1287"/>
        <v>155</v>
      </c>
      <c r="O4617" s="37">
        <v>0</v>
      </c>
      <c r="P4617" s="37">
        <v>0</v>
      </c>
      <c r="Q4617" s="21">
        <f t="shared" si="1288"/>
        <v>39.790999999999997</v>
      </c>
      <c r="R4617" s="21">
        <f t="shared" si="1297"/>
        <v>192.45833333332448</v>
      </c>
      <c r="S4617" s="21">
        <f t="shared" si="1298"/>
        <v>21.969429203513563</v>
      </c>
      <c r="T4617" s="21">
        <f t="shared" si="1289"/>
        <v>86.147999999999996</v>
      </c>
      <c r="U4617" s="37">
        <f>VLOOKUP(Time_Zone, 'LSTM LookUp'!$B$5:$D$8, 3, FALSE)</f>
        <v>-75</v>
      </c>
      <c r="V4617" s="21">
        <f t="shared" si="1299"/>
        <v>-5.1694187303327483</v>
      </c>
      <c r="W4617" s="21">
        <f t="shared" si="1290"/>
        <v>159.85564531741684</v>
      </c>
      <c r="X4617" s="21">
        <f t="shared" si="1291"/>
        <v>-361.26745259259968</v>
      </c>
      <c r="Y4617" s="21">
        <f t="shared" si="1292"/>
        <v>-206.26745259259968</v>
      </c>
      <c r="Z4617" s="21">
        <f t="shared" si="1300"/>
        <v>-65.383179881637886</v>
      </c>
      <c r="AA4617" s="21">
        <f t="shared" si="1293"/>
        <v>0</v>
      </c>
      <c r="AB4617" s="21">
        <f t="shared" si="1294"/>
        <v>-65.383179881637886</v>
      </c>
      <c r="AC4617" s="21">
        <f t="shared" si="1295"/>
        <v>84.919999999999987</v>
      </c>
      <c r="AD4617" s="21">
        <f t="shared" si="1301"/>
        <v>-65.383179881637886</v>
      </c>
      <c r="AE4617" s="21" t="str">
        <f t="shared" si="1296"/>
        <v>7/11/12:00</v>
      </c>
    </row>
    <row r="4618" spans="2:31">
      <c r="B4618" s="37">
        <v>7</v>
      </c>
      <c r="C4618" s="38">
        <v>11</v>
      </c>
      <c r="D4618" s="39">
        <v>13</v>
      </c>
      <c r="E4618" s="17">
        <v>30.6</v>
      </c>
      <c r="F4618" s="17">
        <v>122</v>
      </c>
      <c r="G4618" s="17">
        <v>853</v>
      </c>
      <c r="H4618" s="37">
        <f t="shared" si="1284"/>
        <v>87.080000000000013</v>
      </c>
      <c r="I4618" s="37">
        <f>IF(H4618&lt;'Roof Calculator'!$G$8, 1, 0)</f>
        <v>0</v>
      </c>
      <c r="J4618" s="37">
        <f>IF(H4618&gt;='Roof Calculator'!$G$8, 1, 0)</f>
        <v>1</v>
      </c>
      <c r="K4618" s="37">
        <f t="shared" si="1285"/>
        <v>0</v>
      </c>
      <c r="L4618" s="37">
        <f t="shared" si="1286"/>
        <v>87.080000000000013</v>
      </c>
      <c r="M4618" s="37">
        <v>0</v>
      </c>
      <c r="N4618" s="37">
        <f t="shared" si="1287"/>
        <v>122</v>
      </c>
      <c r="O4618" s="37">
        <v>0</v>
      </c>
      <c r="P4618" s="37">
        <v>0</v>
      </c>
      <c r="Q4618" s="21">
        <f t="shared" si="1288"/>
        <v>39.790999999999997</v>
      </c>
      <c r="R4618" s="21">
        <f t="shared" si="1297"/>
        <v>192.49999999999113</v>
      </c>
      <c r="S4618" s="21">
        <f t="shared" si="1298"/>
        <v>21.963411806168128</v>
      </c>
      <c r="T4618" s="21">
        <f t="shared" si="1289"/>
        <v>86.147999999999996</v>
      </c>
      <c r="U4618" s="37">
        <f>VLOOKUP(Time_Zone, 'LSTM LookUp'!$B$5:$D$8, 3, FALSE)</f>
        <v>-75</v>
      </c>
      <c r="V4618" s="21">
        <f t="shared" si="1299"/>
        <v>-5.1748362147226192</v>
      </c>
      <c r="W4618" s="21">
        <f t="shared" si="1290"/>
        <v>174.85429094631934</v>
      </c>
      <c r="X4618" s="21">
        <f t="shared" si="1291"/>
        <v>-401.23402901126587</v>
      </c>
      <c r="Y4618" s="21">
        <f t="shared" si="1292"/>
        <v>-279.23402901126587</v>
      </c>
      <c r="Z4618" s="21">
        <f t="shared" si="1300"/>
        <v>-88.512310199409058</v>
      </c>
      <c r="AA4618" s="21">
        <f t="shared" si="1293"/>
        <v>0</v>
      </c>
      <c r="AB4618" s="21">
        <f t="shared" si="1294"/>
        <v>-88.512310199409058</v>
      </c>
      <c r="AC4618" s="21">
        <f t="shared" si="1295"/>
        <v>87.080000000000013</v>
      </c>
      <c r="AD4618" s="21">
        <f t="shared" si="1301"/>
        <v>-88.512310199409058</v>
      </c>
      <c r="AE4618" s="21" t="str">
        <f t="shared" si="1296"/>
        <v>7/11/13:00</v>
      </c>
    </row>
    <row r="4619" spans="2:31">
      <c r="B4619" s="37">
        <v>7</v>
      </c>
      <c r="C4619" s="38">
        <v>11</v>
      </c>
      <c r="D4619" s="39">
        <v>14</v>
      </c>
      <c r="E4619" s="17">
        <v>31.1</v>
      </c>
      <c r="F4619" s="17">
        <v>124</v>
      </c>
      <c r="G4619" s="17">
        <v>887</v>
      </c>
      <c r="H4619" s="37">
        <f t="shared" si="1284"/>
        <v>87.98</v>
      </c>
      <c r="I4619" s="37">
        <f>IF(H4619&lt;'Roof Calculator'!$G$8, 1, 0)</f>
        <v>0</v>
      </c>
      <c r="J4619" s="37">
        <f>IF(H4619&gt;='Roof Calculator'!$G$8, 1, 0)</f>
        <v>1</v>
      </c>
      <c r="K4619" s="37">
        <f t="shared" si="1285"/>
        <v>0</v>
      </c>
      <c r="L4619" s="37">
        <f t="shared" si="1286"/>
        <v>87.98</v>
      </c>
      <c r="M4619" s="37">
        <v>0</v>
      </c>
      <c r="N4619" s="37">
        <f t="shared" si="1287"/>
        <v>124</v>
      </c>
      <c r="O4619" s="37">
        <v>0</v>
      </c>
      <c r="P4619" s="37">
        <v>0</v>
      </c>
      <c r="Q4619" s="21">
        <f t="shared" si="1288"/>
        <v>39.790999999999997</v>
      </c>
      <c r="R4619" s="21">
        <f t="shared" si="1297"/>
        <v>192.54166666665779</v>
      </c>
      <c r="S4619" s="21">
        <f t="shared" si="1298"/>
        <v>21.957382776837719</v>
      </c>
      <c r="T4619" s="21">
        <f t="shared" si="1289"/>
        <v>86.147999999999996</v>
      </c>
      <c r="U4619" s="37">
        <f>VLOOKUP(Time_Zone, 'LSTM LookUp'!$B$5:$D$8, 3, FALSE)</f>
        <v>-75</v>
      </c>
      <c r="V4619" s="21">
        <f t="shared" si="1299"/>
        <v>-5.1802412563484541</v>
      </c>
      <c r="W4619" s="21">
        <f t="shared" si="1290"/>
        <v>189.85293968591287</v>
      </c>
      <c r="X4619" s="21">
        <f t="shared" si="1291"/>
        <v>-410.53298960972364</v>
      </c>
      <c r="Y4619" s="21">
        <f t="shared" si="1292"/>
        <v>-286.53298960972364</v>
      </c>
      <c r="Z4619" s="21">
        <f t="shared" si="1300"/>
        <v>-90.825953228203005</v>
      </c>
      <c r="AA4619" s="21">
        <f t="shared" si="1293"/>
        <v>0</v>
      </c>
      <c r="AB4619" s="21">
        <f t="shared" si="1294"/>
        <v>-90.825953228203005</v>
      </c>
      <c r="AC4619" s="21">
        <f t="shared" si="1295"/>
        <v>87.98</v>
      </c>
      <c r="AD4619" s="21">
        <f t="shared" si="1301"/>
        <v>-90.825953228203005</v>
      </c>
      <c r="AE4619" s="21" t="str">
        <f t="shared" si="1296"/>
        <v>7/11/14:00</v>
      </c>
    </row>
    <row r="4620" spans="2:31">
      <c r="B4620" s="37">
        <v>7</v>
      </c>
      <c r="C4620" s="38">
        <v>11</v>
      </c>
      <c r="D4620" s="39">
        <v>15</v>
      </c>
      <c r="E4620" s="17">
        <v>31.1</v>
      </c>
      <c r="F4620" s="17">
        <v>125</v>
      </c>
      <c r="G4620" s="17">
        <v>861</v>
      </c>
      <c r="H4620" s="37">
        <f t="shared" si="1284"/>
        <v>87.98</v>
      </c>
      <c r="I4620" s="37">
        <f>IF(H4620&lt;'Roof Calculator'!$G$8, 1, 0)</f>
        <v>0</v>
      </c>
      <c r="J4620" s="37">
        <f>IF(H4620&gt;='Roof Calculator'!$G$8, 1, 0)</f>
        <v>1</v>
      </c>
      <c r="K4620" s="37">
        <f t="shared" si="1285"/>
        <v>0</v>
      </c>
      <c r="L4620" s="37">
        <f t="shared" si="1286"/>
        <v>87.98</v>
      </c>
      <c r="M4620" s="37">
        <v>0</v>
      </c>
      <c r="N4620" s="37">
        <f t="shared" si="1287"/>
        <v>125</v>
      </c>
      <c r="O4620" s="37">
        <v>0</v>
      </c>
      <c r="P4620" s="37">
        <v>0</v>
      </c>
      <c r="Q4620" s="21">
        <f t="shared" si="1288"/>
        <v>39.790999999999997</v>
      </c>
      <c r="R4620" s="21">
        <f t="shared" si="1297"/>
        <v>192.58333333332445</v>
      </c>
      <c r="S4620" s="21">
        <f t="shared" si="1298"/>
        <v>21.951342120037594</v>
      </c>
      <c r="T4620" s="21">
        <f t="shared" si="1289"/>
        <v>86.147999999999996</v>
      </c>
      <c r="U4620" s="37">
        <f>VLOOKUP(Time_Zone, 'LSTM LookUp'!$B$5:$D$8, 3, FALSE)</f>
        <v>-75</v>
      </c>
      <c r="V4620" s="21">
        <f t="shared" si="1299"/>
        <v>-5.1856338356864446</v>
      </c>
      <c r="W4620" s="21">
        <f t="shared" si="1290"/>
        <v>204.85159154107839</v>
      </c>
      <c r="X4620" s="21">
        <f t="shared" si="1291"/>
        <v>-350.8084649378697</v>
      </c>
      <c r="Y4620" s="21">
        <f t="shared" si="1292"/>
        <v>-225.8084649378697</v>
      </c>
      <c r="Z4620" s="21">
        <f t="shared" si="1300"/>
        <v>-71.577339499072039</v>
      </c>
      <c r="AA4620" s="21">
        <f t="shared" si="1293"/>
        <v>0</v>
      </c>
      <c r="AB4620" s="21">
        <f t="shared" si="1294"/>
        <v>-71.577339499072039</v>
      </c>
      <c r="AC4620" s="21">
        <f t="shared" si="1295"/>
        <v>87.98</v>
      </c>
      <c r="AD4620" s="21">
        <f t="shared" si="1301"/>
        <v>-71.577339499072039</v>
      </c>
      <c r="AE4620" s="21" t="str">
        <f t="shared" si="1296"/>
        <v>7/11/15:00</v>
      </c>
    </row>
    <row r="4621" spans="2:31">
      <c r="B4621" s="37">
        <v>7</v>
      </c>
      <c r="C4621" s="38">
        <v>11</v>
      </c>
      <c r="D4621" s="39">
        <v>16</v>
      </c>
      <c r="E4621" s="17">
        <v>32.200000000000003</v>
      </c>
      <c r="F4621" s="17">
        <v>232</v>
      </c>
      <c r="G4621" s="17">
        <v>580</v>
      </c>
      <c r="H4621" s="37">
        <f t="shared" si="1284"/>
        <v>89.960000000000008</v>
      </c>
      <c r="I4621" s="37">
        <f>IF(H4621&lt;'Roof Calculator'!$G$8, 1, 0)</f>
        <v>0</v>
      </c>
      <c r="J4621" s="37">
        <f>IF(H4621&gt;='Roof Calculator'!$G$8, 1, 0)</f>
        <v>1</v>
      </c>
      <c r="K4621" s="37">
        <f t="shared" si="1285"/>
        <v>0</v>
      </c>
      <c r="L4621" s="37">
        <f t="shared" si="1286"/>
        <v>89.960000000000008</v>
      </c>
      <c r="M4621" s="37">
        <v>0</v>
      </c>
      <c r="N4621" s="37">
        <f t="shared" si="1287"/>
        <v>232</v>
      </c>
      <c r="O4621" s="37">
        <v>0</v>
      </c>
      <c r="P4621" s="37">
        <v>0</v>
      </c>
      <c r="Q4621" s="21">
        <f t="shared" si="1288"/>
        <v>39.790999999999997</v>
      </c>
      <c r="R4621" s="21">
        <f t="shared" si="1297"/>
        <v>192.6249999999911</v>
      </c>
      <c r="S4621" s="21">
        <f t="shared" si="1298"/>
        <v>21.945289840290467</v>
      </c>
      <c r="T4621" s="21">
        <f t="shared" si="1289"/>
        <v>86.147999999999996</v>
      </c>
      <c r="U4621" s="37">
        <f>VLOOKUP(Time_Zone, 'LSTM LookUp'!$B$5:$D$8, 3, FALSE)</f>
        <v>-75</v>
      </c>
      <c r="V4621" s="21">
        <f t="shared" si="1299"/>
        <v>-5.1910139332393532</v>
      </c>
      <c r="W4621" s="21">
        <f t="shared" si="1290"/>
        <v>219.85024651669016</v>
      </c>
      <c r="X4621" s="21">
        <f t="shared" si="1291"/>
        <v>-178.63072075098927</v>
      </c>
      <c r="Y4621" s="21">
        <f t="shared" si="1292"/>
        <v>53.369279249010731</v>
      </c>
      <c r="Z4621" s="21">
        <f t="shared" si="1300"/>
        <v>16.917129394056541</v>
      </c>
      <c r="AA4621" s="21">
        <f t="shared" si="1293"/>
        <v>0</v>
      </c>
      <c r="AB4621" s="21">
        <f t="shared" si="1294"/>
        <v>16.917129394056541</v>
      </c>
      <c r="AC4621" s="21">
        <f t="shared" si="1295"/>
        <v>89.960000000000008</v>
      </c>
      <c r="AD4621" s="21">
        <f t="shared" si="1301"/>
        <v>16.917129394056541</v>
      </c>
      <c r="AE4621" s="21" t="str">
        <f t="shared" si="1296"/>
        <v>7/11/16:00</v>
      </c>
    </row>
    <row r="4622" spans="2:31">
      <c r="B4622" s="37">
        <v>7</v>
      </c>
      <c r="C4622" s="38">
        <v>11</v>
      </c>
      <c r="D4622" s="39">
        <v>17</v>
      </c>
      <c r="E4622" s="17">
        <v>31.7</v>
      </c>
      <c r="F4622" s="17">
        <v>202</v>
      </c>
      <c r="G4622" s="17">
        <v>471</v>
      </c>
      <c r="H4622" s="37">
        <f t="shared" si="1284"/>
        <v>89.06</v>
      </c>
      <c r="I4622" s="37">
        <f>IF(H4622&lt;'Roof Calculator'!$G$8, 1, 0)</f>
        <v>0</v>
      </c>
      <c r="J4622" s="37">
        <f>IF(H4622&gt;='Roof Calculator'!$G$8, 1, 0)</f>
        <v>1</v>
      </c>
      <c r="K4622" s="37">
        <f t="shared" si="1285"/>
        <v>0</v>
      </c>
      <c r="L4622" s="37">
        <f t="shared" si="1286"/>
        <v>89.06</v>
      </c>
      <c r="M4622" s="37">
        <v>0</v>
      </c>
      <c r="N4622" s="37">
        <f t="shared" si="1287"/>
        <v>202</v>
      </c>
      <c r="O4622" s="37">
        <v>0</v>
      </c>
      <c r="P4622" s="37">
        <v>0</v>
      </c>
      <c r="Q4622" s="21">
        <f t="shared" si="1288"/>
        <v>39.790999999999997</v>
      </c>
      <c r="R4622" s="21">
        <f t="shared" si="1297"/>
        <v>192.66666666665776</v>
      </c>
      <c r="S4622" s="21">
        <f t="shared" si="1298"/>
        <v>21.939225942126434</v>
      </c>
      <c r="T4622" s="21">
        <f t="shared" si="1289"/>
        <v>86.147999999999996</v>
      </c>
      <c r="U4622" s="37">
        <f>VLOOKUP(Time_Zone, 'LSTM LookUp'!$B$5:$D$8, 3, FALSE)</f>
        <v>-75</v>
      </c>
      <c r="V4622" s="21">
        <f t="shared" si="1299"/>
        <v>-5.196381529536569</v>
      </c>
      <c r="W4622" s="21">
        <f t="shared" si="1290"/>
        <v>234.84890461761583</v>
      </c>
      <c r="X4622" s="21">
        <f t="shared" si="1291"/>
        <v>-80.650986324483014</v>
      </c>
      <c r="Y4622" s="21">
        <f t="shared" si="1292"/>
        <v>121.34901367551699</v>
      </c>
      <c r="Z4622" s="21">
        <f t="shared" si="1300"/>
        <v>38.465517898630992</v>
      </c>
      <c r="AA4622" s="21">
        <f t="shared" si="1293"/>
        <v>0</v>
      </c>
      <c r="AB4622" s="21">
        <f t="shared" si="1294"/>
        <v>38.465517898630992</v>
      </c>
      <c r="AC4622" s="21">
        <f t="shared" si="1295"/>
        <v>89.06</v>
      </c>
      <c r="AD4622" s="21">
        <f t="shared" si="1301"/>
        <v>38.465517898630992</v>
      </c>
      <c r="AE4622" s="21" t="str">
        <f t="shared" si="1296"/>
        <v>7/11/17:00</v>
      </c>
    </row>
    <row r="4623" spans="2:31">
      <c r="B4623" s="37">
        <v>7</v>
      </c>
      <c r="C4623" s="38">
        <v>11</v>
      </c>
      <c r="D4623" s="39">
        <v>18</v>
      </c>
      <c r="E4623" s="17">
        <v>31.1</v>
      </c>
      <c r="F4623" s="17">
        <v>206</v>
      </c>
      <c r="G4623" s="17">
        <v>110</v>
      </c>
      <c r="H4623" s="37">
        <f t="shared" si="1284"/>
        <v>87.98</v>
      </c>
      <c r="I4623" s="37">
        <f>IF(H4623&lt;'Roof Calculator'!$G$8, 1, 0)</f>
        <v>0</v>
      </c>
      <c r="J4623" s="37">
        <f>IF(H4623&gt;='Roof Calculator'!$G$8, 1, 0)</f>
        <v>1</v>
      </c>
      <c r="K4623" s="37">
        <f t="shared" si="1285"/>
        <v>0</v>
      </c>
      <c r="L4623" s="37">
        <f t="shared" si="1286"/>
        <v>87.98</v>
      </c>
      <c r="M4623" s="37">
        <v>0</v>
      </c>
      <c r="N4623" s="37">
        <f t="shared" si="1287"/>
        <v>206</v>
      </c>
      <c r="O4623" s="37">
        <v>0</v>
      </c>
      <c r="P4623" s="37">
        <v>0</v>
      </c>
      <c r="Q4623" s="21">
        <f t="shared" si="1288"/>
        <v>39.790999999999997</v>
      </c>
      <c r="R4623" s="21">
        <f t="shared" si="1297"/>
        <v>192.70833333332442</v>
      </c>
      <c r="S4623" s="21">
        <f t="shared" si="1298"/>
        <v>21.933150430083014</v>
      </c>
      <c r="T4623" s="21">
        <f t="shared" si="1289"/>
        <v>86.147999999999996</v>
      </c>
      <c r="U4623" s="37">
        <f>VLOOKUP(Time_Zone, 'LSTM LookUp'!$B$5:$D$8, 3, FALSE)</f>
        <v>-75</v>
      </c>
      <c r="V4623" s="21">
        <f t="shared" si="1299"/>
        <v>-5.2017366051341334</v>
      </c>
      <c r="W4623" s="21">
        <f t="shared" si="1290"/>
        <v>249.84756584871647</v>
      </c>
      <c r="X4623" s="21">
        <f t="shared" si="1291"/>
        <v>-0.71617776687520918</v>
      </c>
      <c r="Y4623" s="21">
        <f t="shared" si="1292"/>
        <v>205.28382223312479</v>
      </c>
      <c r="Z4623" s="21">
        <f t="shared" si="1300"/>
        <v>65.071386237404482</v>
      </c>
      <c r="AA4623" s="21">
        <f t="shared" si="1293"/>
        <v>0</v>
      </c>
      <c r="AB4623" s="21">
        <f t="shared" si="1294"/>
        <v>65.071386237404482</v>
      </c>
      <c r="AC4623" s="21">
        <f t="shared" si="1295"/>
        <v>87.98</v>
      </c>
      <c r="AD4623" s="21">
        <f t="shared" si="1301"/>
        <v>65.071386237404482</v>
      </c>
      <c r="AE4623" s="21" t="str">
        <f t="shared" si="1296"/>
        <v>7/11/18:00</v>
      </c>
    </row>
    <row r="4624" spans="2:31">
      <c r="B4624" s="37">
        <v>7</v>
      </c>
      <c r="C4624" s="38">
        <v>11</v>
      </c>
      <c r="D4624" s="39">
        <v>19</v>
      </c>
      <c r="E4624" s="17">
        <v>30</v>
      </c>
      <c r="F4624" s="17">
        <v>93</v>
      </c>
      <c r="G4624" s="17">
        <v>214</v>
      </c>
      <c r="H4624" s="37">
        <f t="shared" si="1284"/>
        <v>86</v>
      </c>
      <c r="I4624" s="37">
        <f>IF(H4624&lt;'Roof Calculator'!$G$8, 1, 0)</f>
        <v>0</v>
      </c>
      <c r="J4624" s="37">
        <f>IF(H4624&gt;='Roof Calculator'!$G$8, 1, 0)</f>
        <v>1</v>
      </c>
      <c r="K4624" s="37">
        <f t="shared" si="1285"/>
        <v>0</v>
      </c>
      <c r="L4624" s="37">
        <f t="shared" si="1286"/>
        <v>86</v>
      </c>
      <c r="M4624" s="37">
        <v>0</v>
      </c>
      <c r="N4624" s="37">
        <f t="shared" si="1287"/>
        <v>93</v>
      </c>
      <c r="O4624" s="37">
        <v>0</v>
      </c>
      <c r="P4624" s="37">
        <v>0</v>
      </c>
      <c r="Q4624" s="21">
        <f t="shared" si="1288"/>
        <v>39.790999999999997</v>
      </c>
      <c r="R4624" s="21">
        <f t="shared" si="1297"/>
        <v>192.74999999999108</v>
      </c>
      <c r="S4624" s="21">
        <f t="shared" si="1298"/>
        <v>21.927063308705097</v>
      </c>
      <c r="T4624" s="21">
        <f t="shared" si="1289"/>
        <v>86.147999999999996</v>
      </c>
      <c r="U4624" s="37">
        <f>VLOOKUP(Time_Zone, 'LSTM LookUp'!$B$5:$D$8, 3, FALSE)</f>
        <v>-75</v>
      </c>
      <c r="V4624" s="21">
        <f t="shared" si="1299"/>
        <v>-5.2070791406147983</v>
      </c>
      <c r="W4624" s="21">
        <f t="shared" si="1290"/>
        <v>264.84623021484629</v>
      </c>
      <c r="X4624" s="21">
        <f t="shared" si="1291"/>
        <v>37.441118991016452</v>
      </c>
      <c r="Y4624" s="21">
        <f t="shared" si="1292"/>
        <v>130.44111899101645</v>
      </c>
      <c r="Z4624" s="21">
        <f t="shared" si="1300"/>
        <v>41.347556484331861</v>
      </c>
      <c r="AA4624" s="21">
        <f t="shared" si="1293"/>
        <v>0</v>
      </c>
      <c r="AB4624" s="21">
        <f t="shared" si="1294"/>
        <v>41.347556484331861</v>
      </c>
      <c r="AC4624" s="21">
        <f t="shared" si="1295"/>
        <v>86</v>
      </c>
      <c r="AD4624" s="21">
        <f t="shared" si="1301"/>
        <v>41.347556484331861</v>
      </c>
      <c r="AE4624" s="21" t="str">
        <f t="shared" si="1296"/>
        <v>7/11/19:00</v>
      </c>
    </row>
    <row r="4625" spans="2:31">
      <c r="B4625" s="37">
        <v>7</v>
      </c>
      <c r="C4625" s="38">
        <v>11</v>
      </c>
      <c r="D4625" s="39">
        <v>20</v>
      </c>
      <c r="E4625" s="17">
        <v>28.9</v>
      </c>
      <c r="F4625" s="17">
        <v>34</v>
      </c>
      <c r="G4625" s="17">
        <v>13</v>
      </c>
      <c r="H4625" s="37">
        <f t="shared" si="1284"/>
        <v>84.02</v>
      </c>
      <c r="I4625" s="37">
        <f>IF(H4625&lt;'Roof Calculator'!$G$8, 1, 0)</f>
        <v>0</v>
      </c>
      <c r="J4625" s="37">
        <f>IF(H4625&gt;='Roof Calculator'!$G$8, 1, 0)</f>
        <v>1</v>
      </c>
      <c r="K4625" s="37">
        <f t="shared" si="1285"/>
        <v>0</v>
      </c>
      <c r="L4625" s="37">
        <f t="shared" si="1286"/>
        <v>84.02</v>
      </c>
      <c r="M4625" s="37">
        <v>0</v>
      </c>
      <c r="N4625" s="37">
        <f t="shared" si="1287"/>
        <v>34</v>
      </c>
      <c r="O4625" s="37">
        <v>0</v>
      </c>
      <c r="P4625" s="37">
        <v>0</v>
      </c>
      <c r="Q4625" s="21">
        <f t="shared" si="1288"/>
        <v>39.790999999999997</v>
      </c>
      <c r="R4625" s="21">
        <f t="shared" si="1297"/>
        <v>192.79166666665773</v>
      </c>
      <c r="S4625" s="21">
        <f t="shared" si="1298"/>
        <v>21.92096458254499</v>
      </c>
      <c r="T4625" s="21">
        <f t="shared" si="1289"/>
        <v>86.147999999999996</v>
      </c>
      <c r="U4625" s="37">
        <f>VLOOKUP(Time_Zone, 'LSTM LookUp'!$B$5:$D$8, 3, FALSE)</f>
        <v>-75</v>
      </c>
      <c r="V4625" s="21">
        <f t="shared" si="1299"/>
        <v>-5.2124091165880575</v>
      </c>
      <c r="W4625" s="21">
        <f t="shared" si="1290"/>
        <v>279.84489772085294</v>
      </c>
      <c r="X4625" s="21">
        <f t="shared" si="1291"/>
        <v>4.6904795089088438</v>
      </c>
      <c r="Y4625" s="21">
        <f t="shared" si="1292"/>
        <v>38.690479508908844</v>
      </c>
      <c r="Z4625" s="21">
        <f t="shared" si="1300"/>
        <v>12.264206250873</v>
      </c>
      <c r="AA4625" s="21">
        <f t="shared" si="1293"/>
        <v>0</v>
      </c>
      <c r="AB4625" s="21">
        <f t="shared" si="1294"/>
        <v>12.264206250873</v>
      </c>
      <c r="AC4625" s="21">
        <f t="shared" si="1295"/>
        <v>84.02</v>
      </c>
      <c r="AD4625" s="21">
        <f t="shared" si="1301"/>
        <v>12.264206250873</v>
      </c>
      <c r="AE4625" s="21" t="str">
        <f t="shared" si="1296"/>
        <v>7/11/20:00</v>
      </c>
    </row>
    <row r="4626" spans="2:31">
      <c r="B4626" s="37">
        <v>7</v>
      </c>
      <c r="C4626" s="38">
        <v>11</v>
      </c>
      <c r="D4626" s="39">
        <v>21</v>
      </c>
      <c r="E4626" s="17">
        <v>26.7</v>
      </c>
      <c r="F4626" s="17">
        <v>0</v>
      </c>
      <c r="G4626" s="17">
        <v>3</v>
      </c>
      <c r="H4626" s="37">
        <f t="shared" si="1284"/>
        <v>80.06</v>
      </c>
      <c r="I4626" s="37">
        <f>IF(H4626&lt;'Roof Calculator'!$G$8, 1, 0)</f>
        <v>0</v>
      </c>
      <c r="J4626" s="37">
        <f>IF(H4626&gt;='Roof Calculator'!$G$8, 1, 0)</f>
        <v>1</v>
      </c>
      <c r="K4626" s="37">
        <f t="shared" si="1285"/>
        <v>0</v>
      </c>
      <c r="L4626" s="37">
        <f t="shared" si="1286"/>
        <v>80.06</v>
      </c>
      <c r="M4626" s="37">
        <v>0</v>
      </c>
      <c r="N4626" s="37">
        <f t="shared" si="1287"/>
        <v>0</v>
      </c>
      <c r="O4626" s="37">
        <v>0</v>
      </c>
      <c r="P4626" s="37">
        <v>0</v>
      </c>
      <c r="Q4626" s="21">
        <f t="shared" si="1288"/>
        <v>39.790999999999997</v>
      </c>
      <c r="R4626" s="21">
        <f t="shared" si="1297"/>
        <v>192.83333333332439</v>
      </c>
      <c r="S4626" s="21">
        <f t="shared" si="1298"/>
        <v>21.914854256162339</v>
      </c>
      <c r="T4626" s="21">
        <f t="shared" si="1289"/>
        <v>86.147999999999996</v>
      </c>
      <c r="U4626" s="37">
        <f>VLOOKUP(Time_Zone, 'LSTM LookUp'!$B$5:$D$8, 3, FALSE)</f>
        <v>-75</v>
      </c>
      <c r="V4626" s="21">
        <f t="shared" si="1299"/>
        <v>-5.2177265136902138</v>
      </c>
      <c r="W4626" s="21">
        <f t="shared" si="1290"/>
        <v>294.84356837157748</v>
      </c>
      <c r="X4626" s="21">
        <f t="shared" si="1291"/>
        <v>1.6150941990097376</v>
      </c>
      <c r="Y4626" s="21">
        <f t="shared" si="1292"/>
        <v>1.6150941990097376</v>
      </c>
      <c r="Z4626" s="21">
        <f t="shared" si="1300"/>
        <v>0.51195665245459177</v>
      </c>
      <c r="AA4626" s="21">
        <f t="shared" si="1293"/>
        <v>0</v>
      </c>
      <c r="AB4626" s="21">
        <f t="shared" si="1294"/>
        <v>0.51195665245459177</v>
      </c>
      <c r="AC4626" s="21">
        <f t="shared" si="1295"/>
        <v>80.06</v>
      </c>
      <c r="AD4626" s="21">
        <f t="shared" si="1301"/>
        <v>0.51195665245459177</v>
      </c>
      <c r="AE4626" s="21" t="str">
        <f t="shared" si="1296"/>
        <v>7/11/21:00</v>
      </c>
    </row>
    <row r="4627" spans="2:31">
      <c r="B4627" s="37">
        <v>7</v>
      </c>
      <c r="C4627" s="38">
        <v>11</v>
      </c>
      <c r="D4627" s="39">
        <v>22</v>
      </c>
      <c r="E4627" s="17">
        <v>25.6</v>
      </c>
      <c r="F4627" s="17">
        <v>0</v>
      </c>
      <c r="G4627" s="17">
        <v>0</v>
      </c>
      <c r="H4627" s="37">
        <f t="shared" si="1284"/>
        <v>78.08</v>
      </c>
      <c r="I4627" s="37">
        <f>IF(H4627&lt;'Roof Calculator'!$G$8, 1, 0)</f>
        <v>0</v>
      </c>
      <c r="J4627" s="37">
        <f>IF(H4627&gt;='Roof Calculator'!$G$8, 1, 0)</f>
        <v>1</v>
      </c>
      <c r="K4627" s="37">
        <f t="shared" si="1285"/>
        <v>0</v>
      </c>
      <c r="L4627" s="37">
        <f t="shared" si="1286"/>
        <v>78.08</v>
      </c>
      <c r="M4627" s="37">
        <v>0</v>
      </c>
      <c r="N4627" s="37">
        <f t="shared" si="1287"/>
        <v>0</v>
      </c>
      <c r="O4627" s="37">
        <v>0</v>
      </c>
      <c r="P4627" s="37">
        <v>0</v>
      </c>
      <c r="Q4627" s="21">
        <f t="shared" si="1288"/>
        <v>39.790999999999997</v>
      </c>
      <c r="R4627" s="21">
        <f t="shared" si="1297"/>
        <v>192.87499999999105</v>
      </c>
      <c r="S4627" s="21">
        <f t="shared" si="1298"/>
        <v>21.90873233412416</v>
      </c>
      <c r="T4627" s="21">
        <f t="shared" si="1289"/>
        <v>86.147999999999996</v>
      </c>
      <c r="U4627" s="37">
        <f>VLOOKUP(Time_Zone, 'LSTM LookUp'!$B$5:$D$8, 3, FALSE)</f>
        <v>-75</v>
      </c>
      <c r="V4627" s="21">
        <f t="shared" si="1299"/>
        <v>-5.2230313125843963</v>
      </c>
      <c r="W4627" s="21">
        <f t="shared" si="1290"/>
        <v>309.84224217185391</v>
      </c>
      <c r="X4627" s="21">
        <f t="shared" si="1291"/>
        <v>0</v>
      </c>
      <c r="Y4627" s="21">
        <f t="shared" si="1292"/>
        <v>0</v>
      </c>
      <c r="Z4627" s="21">
        <f t="shared" si="1300"/>
        <v>0</v>
      </c>
      <c r="AA4627" s="21">
        <f t="shared" si="1293"/>
        <v>0</v>
      </c>
      <c r="AB4627" s="21">
        <f t="shared" si="1294"/>
        <v>0</v>
      </c>
      <c r="AC4627" s="21">
        <f t="shared" si="1295"/>
        <v>78.08</v>
      </c>
      <c r="AD4627" s="21">
        <f t="shared" si="1301"/>
        <v>0</v>
      </c>
      <c r="AE4627" s="21" t="str">
        <f t="shared" si="1296"/>
        <v>7/11/22:00</v>
      </c>
    </row>
    <row r="4628" spans="2:31">
      <c r="B4628" s="37">
        <v>7</v>
      </c>
      <c r="C4628" s="38">
        <v>11</v>
      </c>
      <c r="D4628" s="39">
        <v>23</v>
      </c>
      <c r="E4628" s="17">
        <v>24.4</v>
      </c>
      <c r="F4628" s="17">
        <v>0</v>
      </c>
      <c r="G4628" s="17">
        <v>0</v>
      </c>
      <c r="H4628" s="37">
        <f t="shared" si="1284"/>
        <v>75.92</v>
      </c>
      <c r="I4628" s="37">
        <f>IF(H4628&lt;'Roof Calculator'!$G$8, 1, 0)</f>
        <v>0</v>
      </c>
      <c r="J4628" s="37">
        <f>IF(H4628&gt;='Roof Calculator'!$G$8, 1, 0)</f>
        <v>1</v>
      </c>
      <c r="K4628" s="37">
        <f t="shared" si="1285"/>
        <v>0</v>
      </c>
      <c r="L4628" s="37">
        <f t="shared" si="1286"/>
        <v>75.92</v>
      </c>
      <c r="M4628" s="37">
        <v>0</v>
      </c>
      <c r="N4628" s="37">
        <f t="shared" si="1287"/>
        <v>0</v>
      </c>
      <c r="O4628" s="37">
        <v>0</v>
      </c>
      <c r="P4628" s="37">
        <v>0</v>
      </c>
      <c r="Q4628" s="21">
        <f t="shared" si="1288"/>
        <v>39.790999999999997</v>
      </c>
      <c r="R4628" s="21">
        <f t="shared" si="1297"/>
        <v>192.9166666666577</v>
      </c>
      <c r="S4628" s="21">
        <f t="shared" si="1298"/>
        <v>21.902598821004847</v>
      </c>
      <c r="T4628" s="21">
        <f t="shared" si="1289"/>
        <v>86.147999999999996</v>
      </c>
      <c r="U4628" s="37">
        <f>VLOOKUP(Time_Zone, 'LSTM LookUp'!$B$5:$D$8, 3, FALSE)</f>
        <v>-75</v>
      </c>
      <c r="V4628" s="21">
        <f t="shared" si="1299"/>
        <v>-5.2283234939606196</v>
      </c>
      <c r="W4628" s="21">
        <f t="shared" si="1290"/>
        <v>324.84091912650979</v>
      </c>
      <c r="X4628" s="21">
        <f t="shared" si="1291"/>
        <v>0</v>
      </c>
      <c r="Y4628" s="21">
        <f t="shared" si="1292"/>
        <v>0</v>
      </c>
      <c r="Z4628" s="21">
        <f t="shared" si="1300"/>
        <v>0</v>
      </c>
      <c r="AA4628" s="21">
        <f t="shared" si="1293"/>
        <v>0</v>
      </c>
      <c r="AB4628" s="21">
        <f t="shared" si="1294"/>
        <v>0</v>
      </c>
      <c r="AC4628" s="21">
        <f t="shared" si="1295"/>
        <v>75.92</v>
      </c>
      <c r="AD4628" s="21">
        <f t="shared" si="1301"/>
        <v>0</v>
      </c>
      <c r="AE4628" s="21" t="str">
        <f t="shared" si="1296"/>
        <v>7/11/23:00</v>
      </c>
    </row>
    <row r="4629" spans="2:31">
      <c r="B4629" s="37">
        <v>7</v>
      </c>
      <c r="C4629" s="38">
        <v>11</v>
      </c>
      <c r="D4629" s="39">
        <v>24</v>
      </c>
      <c r="E4629" s="17">
        <v>24.4</v>
      </c>
      <c r="F4629" s="17">
        <v>0</v>
      </c>
      <c r="G4629" s="17">
        <v>0</v>
      </c>
      <c r="H4629" s="37">
        <f t="shared" si="1284"/>
        <v>75.92</v>
      </c>
      <c r="I4629" s="37">
        <f>IF(H4629&lt;'Roof Calculator'!$G$8, 1, 0)</f>
        <v>0</v>
      </c>
      <c r="J4629" s="37">
        <f>IF(H4629&gt;='Roof Calculator'!$G$8, 1, 0)</f>
        <v>1</v>
      </c>
      <c r="K4629" s="37">
        <f t="shared" si="1285"/>
        <v>0</v>
      </c>
      <c r="L4629" s="37">
        <f t="shared" si="1286"/>
        <v>75.92</v>
      </c>
      <c r="M4629" s="37">
        <v>0</v>
      </c>
      <c r="N4629" s="37">
        <f t="shared" si="1287"/>
        <v>0</v>
      </c>
      <c r="O4629" s="37">
        <v>0</v>
      </c>
      <c r="P4629" s="37">
        <v>0</v>
      </c>
      <c r="Q4629" s="21">
        <f t="shared" si="1288"/>
        <v>39.790999999999997</v>
      </c>
      <c r="R4629" s="21">
        <f t="shared" si="1297"/>
        <v>192.95833333332436</v>
      </c>
      <c r="S4629" s="21">
        <f t="shared" si="1298"/>
        <v>21.896453721386088</v>
      </c>
      <c r="T4629" s="21">
        <f t="shared" si="1289"/>
        <v>86.147999999999996</v>
      </c>
      <c r="U4629" s="37">
        <f>VLOOKUP(Time_Zone, 'LSTM LookUp'!$B$5:$D$8, 3, FALSE)</f>
        <v>-75</v>
      </c>
      <c r="V4629" s="21">
        <f t="shared" si="1299"/>
        <v>-5.2336030385358274</v>
      </c>
      <c r="W4629" s="21">
        <f t="shared" si="1290"/>
        <v>339.83959924036594</v>
      </c>
      <c r="X4629" s="21">
        <f t="shared" si="1291"/>
        <v>0</v>
      </c>
      <c r="Y4629" s="21">
        <f t="shared" si="1292"/>
        <v>0</v>
      </c>
      <c r="Z4629" s="21">
        <f t="shared" si="1300"/>
        <v>0</v>
      </c>
      <c r="AA4629" s="21">
        <f t="shared" si="1293"/>
        <v>0</v>
      </c>
      <c r="AB4629" s="21">
        <f t="shared" si="1294"/>
        <v>0</v>
      </c>
      <c r="AC4629" s="21">
        <f t="shared" si="1295"/>
        <v>75.92</v>
      </c>
      <c r="AD4629" s="21">
        <f t="shared" si="1301"/>
        <v>0</v>
      </c>
      <c r="AE4629" s="21" t="str">
        <f t="shared" si="1296"/>
        <v>7/11/24:00</v>
      </c>
    </row>
    <row r="4630" spans="2:31">
      <c r="B4630" s="37">
        <v>7</v>
      </c>
      <c r="C4630" s="38">
        <v>12</v>
      </c>
      <c r="D4630" s="39">
        <v>1</v>
      </c>
      <c r="E4630" s="17">
        <v>23.9</v>
      </c>
      <c r="F4630" s="17">
        <v>0</v>
      </c>
      <c r="G4630" s="17">
        <v>0</v>
      </c>
      <c r="H4630" s="37">
        <f t="shared" ref="H4630:H4693" si="1302">E4630*9/5+32</f>
        <v>75.02</v>
      </c>
      <c r="I4630" s="37">
        <f>IF(H4630&lt;'Roof Calculator'!$G$8, 1, 0)</f>
        <v>0</v>
      </c>
      <c r="J4630" s="37">
        <f>IF(H4630&gt;='Roof Calculator'!$G$8, 1, 0)</f>
        <v>1</v>
      </c>
      <c r="K4630" s="37">
        <f t="shared" ref="K4630:K4693" si="1303">I4630*H4630</f>
        <v>0</v>
      </c>
      <c r="L4630" s="37">
        <f t="shared" ref="L4630:L4693" si="1304">J4630*H4630</f>
        <v>75.02</v>
      </c>
      <c r="M4630" s="37">
        <v>0</v>
      </c>
      <c r="N4630" s="37">
        <f t="shared" ref="N4630:N4693" si="1305">F4630*(180-M4630)/180</f>
        <v>0</v>
      </c>
      <c r="O4630" s="37">
        <v>0</v>
      </c>
      <c r="P4630" s="37">
        <v>0</v>
      </c>
      <c r="Q4630" s="21">
        <f t="shared" ref="Q4630:Q4693" si="1306">Latitude</f>
        <v>39.790999999999997</v>
      </c>
      <c r="R4630" s="21">
        <f t="shared" si="1297"/>
        <v>192.99999999999102</v>
      </c>
      <c r="S4630" s="21">
        <f t="shared" si="1298"/>
        <v>21.890297039856947</v>
      </c>
      <c r="T4630" s="21">
        <f t="shared" ref="T4630:T4693" si="1307">Longitude</f>
        <v>86.147999999999996</v>
      </c>
      <c r="U4630" s="37">
        <f>VLOOKUP(Time_Zone, 'LSTM LookUp'!$B$5:$D$8, 3, FALSE)</f>
        <v>-75</v>
      </c>
      <c r="V4630" s="21">
        <f t="shared" si="1299"/>
        <v>-5.2388699270539316</v>
      </c>
      <c r="W4630" s="21">
        <f t="shared" ref="W4630:W4693" si="1308">15*((D4630+(4*(T4630-U4630)+V4630)/60)-12)</f>
        <v>-5.1617174817634659</v>
      </c>
      <c r="X4630" s="21">
        <f t="shared" ref="X4630:X4693" si="1309">G4630*(SIN(S4630*PI()/180)*SIN(Q4630*PI()/180)*COS(O4630*PI()/180)-SIN(S4630*PI()/180)*COS(Q4630*PI()/180)*SIN(O4630*PI()/180)*COS(P4630*PI()/180)+COS(S4630*PI()/180)*COS(Q4630*PI()/180)*COS(O4630*PI()/180)*COS(W4630*PI()/180)+COS(S4630*PI()/180)*SIN(Q4630*PI()/180)*SIN(O4630*PI()/180)*COS(P4630*PI()/180)*COS(W4630*PI()/180)+COS(S4630*PI()/180)*SIN(P4630*PI()/180)*SIN(W4630*PI()/180)*SIN(O4630*PI()/180))</f>
        <v>0</v>
      </c>
      <c r="Y4630" s="21">
        <f t="shared" ref="Y4630:Y4693" si="1310">X4630+N4630</f>
        <v>0</v>
      </c>
      <c r="Z4630" s="21">
        <f t="shared" si="1300"/>
        <v>0</v>
      </c>
      <c r="AA4630" s="21">
        <f t="shared" ref="AA4630:AA4693" si="1311">Z4630*I4630</f>
        <v>0</v>
      </c>
      <c r="AB4630" s="21">
        <f t="shared" ref="AB4630:AB4693" si="1312">Z4630*J4630</f>
        <v>0</v>
      </c>
      <c r="AC4630" s="21">
        <f t="shared" ref="AC4630:AC4693" si="1313">L4630</f>
        <v>75.02</v>
      </c>
      <c r="AD4630" s="21">
        <f t="shared" si="1301"/>
        <v>0</v>
      </c>
      <c r="AE4630" s="21" t="str">
        <f t="shared" ref="AE4630:AE4693" si="1314">CONCATENATE(B4630, "/", C4630, "/", D4630,":00")</f>
        <v>7/12/1:00</v>
      </c>
    </row>
    <row r="4631" spans="2:31">
      <c r="B4631" s="37">
        <v>7</v>
      </c>
      <c r="C4631" s="38">
        <v>12</v>
      </c>
      <c r="D4631" s="39">
        <v>2</v>
      </c>
      <c r="E4631" s="17">
        <v>23.9</v>
      </c>
      <c r="F4631" s="17">
        <v>0</v>
      </c>
      <c r="G4631" s="17">
        <v>0</v>
      </c>
      <c r="H4631" s="37">
        <f t="shared" si="1302"/>
        <v>75.02</v>
      </c>
      <c r="I4631" s="37">
        <f>IF(H4631&lt;'Roof Calculator'!$G$8, 1, 0)</f>
        <v>0</v>
      </c>
      <c r="J4631" s="37">
        <f>IF(H4631&gt;='Roof Calculator'!$G$8, 1, 0)</f>
        <v>1</v>
      </c>
      <c r="K4631" s="37">
        <f t="shared" si="1303"/>
        <v>0</v>
      </c>
      <c r="L4631" s="37">
        <f t="shared" si="1304"/>
        <v>75.02</v>
      </c>
      <c r="M4631" s="37">
        <v>0</v>
      </c>
      <c r="N4631" s="37">
        <f t="shared" si="1305"/>
        <v>0</v>
      </c>
      <c r="O4631" s="37">
        <v>0</v>
      </c>
      <c r="P4631" s="37">
        <v>0</v>
      </c>
      <c r="Q4631" s="21">
        <f t="shared" si="1306"/>
        <v>39.790999999999997</v>
      </c>
      <c r="R4631" s="21">
        <f t="shared" ref="R4631:R4694" si="1315">R4630+1/24</f>
        <v>193.04166666665768</v>
      </c>
      <c r="S4631" s="21">
        <f t="shared" ref="S4631:S4694" si="1316">ASIN(SIN(23.45*PI()/180)*SIN((360/365*(R4631-81))*PI()/180))*180/PI()</f>
        <v>21.884128781013786</v>
      </c>
      <c r="T4631" s="21">
        <f t="shared" si="1307"/>
        <v>86.147999999999996</v>
      </c>
      <c r="U4631" s="37">
        <f>VLOOKUP(Time_Zone, 'LSTM LookUp'!$B$5:$D$8, 3, FALSE)</f>
        <v>-75</v>
      </c>
      <c r="V4631" s="21">
        <f t="shared" ref="V4631:V4694" si="1317">9.87*SIN(2*(360/365*(R4631-81))*PI()/180)-7.53*COS((360/365*(R4631-81))*PI()/180)-1.5*SIN((360/365*(R4631-81))*PI()/180)</f>
        <v>-5.2441241402858569</v>
      </c>
      <c r="W4631" s="21">
        <f t="shared" si="1308"/>
        <v>9.836968964928543</v>
      </c>
      <c r="X4631" s="21">
        <f t="shared" si="1309"/>
        <v>0</v>
      </c>
      <c r="Y4631" s="21">
        <f t="shared" si="1310"/>
        <v>0</v>
      </c>
      <c r="Z4631" s="21">
        <f t="shared" ref="Z4631:Z4694" si="1318">Y4631/10.764*3.412</f>
        <v>0</v>
      </c>
      <c r="AA4631" s="21">
        <f t="shared" si="1311"/>
        <v>0</v>
      </c>
      <c r="AB4631" s="21">
        <f t="shared" si="1312"/>
        <v>0</v>
      </c>
      <c r="AC4631" s="21">
        <f t="shared" si="1313"/>
        <v>75.02</v>
      </c>
      <c r="AD4631" s="21">
        <f t="shared" ref="AD4631:AD4694" si="1319">AB4631</f>
        <v>0</v>
      </c>
      <c r="AE4631" s="21" t="str">
        <f t="shared" si="1314"/>
        <v>7/12/2:00</v>
      </c>
    </row>
    <row r="4632" spans="2:31">
      <c r="B4632" s="37">
        <v>7</v>
      </c>
      <c r="C4632" s="38">
        <v>12</v>
      </c>
      <c r="D4632" s="39">
        <v>3</v>
      </c>
      <c r="E4632" s="17">
        <v>22.8</v>
      </c>
      <c r="F4632" s="17">
        <v>0</v>
      </c>
      <c r="G4632" s="17">
        <v>0</v>
      </c>
      <c r="H4632" s="37">
        <f t="shared" si="1302"/>
        <v>73.040000000000006</v>
      </c>
      <c r="I4632" s="37">
        <f>IF(H4632&lt;'Roof Calculator'!$G$8, 1, 0)</f>
        <v>0</v>
      </c>
      <c r="J4632" s="37">
        <f>IF(H4632&gt;='Roof Calculator'!$G$8, 1, 0)</f>
        <v>1</v>
      </c>
      <c r="K4632" s="37">
        <f t="shared" si="1303"/>
        <v>0</v>
      </c>
      <c r="L4632" s="37">
        <f t="shared" si="1304"/>
        <v>73.040000000000006</v>
      </c>
      <c r="M4632" s="37">
        <v>0</v>
      </c>
      <c r="N4632" s="37">
        <f t="shared" si="1305"/>
        <v>0</v>
      </c>
      <c r="O4632" s="37">
        <v>0</v>
      </c>
      <c r="P4632" s="37">
        <v>0</v>
      </c>
      <c r="Q4632" s="21">
        <f t="shared" si="1306"/>
        <v>39.790999999999997</v>
      </c>
      <c r="R4632" s="21">
        <f t="shared" si="1315"/>
        <v>193.08333333332433</v>
      </c>
      <c r="S4632" s="21">
        <f t="shared" si="1316"/>
        <v>21.877948949460286</v>
      </c>
      <c r="T4632" s="21">
        <f t="shared" si="1307"/>
        <v>86.147999999999996</v>
      </c>
      <c r="U4632" s="37">
        <f>VLOOKUP(Time_Zone, 'LSTM LookUp'!$B$5:$D$8, 3, FALSE)</f>
        <v>-75</v>
      </c>
      <c r="V4632" s="21">
        <f t="shared" si="1317"/>
        <v>-5.2493656590295901</v>
      </c>
      <c r="W4632" s="21">
        <f t="shared" si="1308"/>
        <v>24.835658585242612</v>
      </c>
      <c r="X4632" s="21">
        <f t="shared" si="1309"/>
        <v>0</v>
      </c>
      <c r="Y4632" s="21">
        <f t="shared" si="1310"/>
        <v>0</v>
      </c>
      <c r="Z4632" s="21">
        <f t="shared" si="1318"/>
        <v>0</v>
      </c>
      <c r="AA4632" s="21">
        <f t="shared" si="1311"/>
        <v>0</v>
      </c>
      <c r="AB4632" s="21">
        <f t="shared" si="1312"/>
        <v>0</v>
      </c>
      <c r="AC4632" s="21">
        <f t="shared" si="1313"/>
        <v>73.040000000000006</v>
      </c>
      <c r="AD4632" s="21">
        <f t="shared" si="1319"/>
        <v>0</v>
      </c>
      <c r="AE4632" s="21" t="str">
        <f t="shared" si="1314"/>
        <v>7/12/3:00</v>
      </c>
    </row>
    <row r="4633" spans="2:31">
      <c r="B4633" s="37">
        <v>7</v>
      </c>
      <c r="C4633" s="38">
        <v>12</v>
      </c>
      <c r="D4633" s="39">
        <v>4</v>
      </c>
      <c r="E4633" s="17">
        <v>21.7</v>
      </c>
      <c r="F4633" s="17">
        <v>0</v>
      </c>
      <c r="G4633" s="17">
        <v>0</v>
      </c>
      <c r="H4633" s="37">
        <f t="shared" si="1302"/>
        <v>71.06</v>
      </c>
      <c r="I4633" s="37">
        <f>IF(H4633&lt;'Roof Calculator'!$G$8, 1, 0)</f>
        <v>0</v>
      </c>
      <c r="J4633" s="37">
        <f>IF(H4633&gt;='Roof Calculator'!$G$8, 1, 0)</f>
        <v>1</v>
      </c>
      <c r="K4633" s="37">
        <f t="shared" si="1303"/>
        <v>0</v>
      </c>
      <c r="L4633" s="37">
        <f t="shared" si="1304"/>
        <v>71.06</v>
      </c>
      <c r="M4633" s="37">
        <v>0</v>
      </c>
      <c r="N4633" s="37">
        <f t="shared" si="1305"/>
        <v>0</v>
      </c>
      <c r="O4633" s="37">
        <v>0</v>
      </c>
      <c r="P4633" s="37">
        <v>0</v>
      </c>
      <c r="Q4633" s="21">
        <f t="shared" si="1306"/>
        <v>39.790999999999997</v>
      </c>
      <c r="R4633" s="21">
        <f t="shared" si="1315"/>
        <v>193.12499999999099</v>
      </c>
      <c r="S4633" s="21">
        <f t="shared" si="1316"/>
        <v>21.871757549807423</v>
      </c>
      <c r="T4633" s="21">
        <f t="shared" si="1307"/>
        <v>86.147999999999996</v>
      </c>
      <c r="U4633" s="37">
        <f>VLOOKUP(Time_Zone, 'LSTM LookUp'!$B$5:$D$8, 3, FALSE)</f>
        <v>-75</v>
      </c>
      <c r="V4633" s="21">
        <f t="shared" si="1317"/>
        <v>-5.2545944641102205</v>
      </c>
      <c r="W4633" s="21">
        <f t="shared" si="1308"/>
        <v>39.834351383972418</v>
      </c>
      <c r="X4633" s="21">
        <f t="shared" si="1309"/>
        <v>0</v>
      </c>
      <c r="Y4633" s="21">
        <f t="shared" si="1310"/>
        <v>0</v>
      </c>
      <c r="Z4633" s="21">
        <f t="shared" si="1318"/>
        <v>0</v>
      </c>
      <c r="AA4633" s="21">
        <f t="shared" si="1311"/>
        <v>0</v>
      </c>
      <c r="AB4633" s="21">
        <f t="shared" si="1312"/>
        <v>0</v>
      </c>
      <c r="AC4633" s="21">
        <f t="shared" si="1313"/>
        <v>71.06</v>
      </c>
      <c r="AD4633" s="21">
        <f t="shared" si="1319"/>
        <v>0</v>
      </c>
      <c r="AE4633" s="21" t="str">
        <f t="shared" si="1314"/>
        <v>7/12/4:00</v>
      </c>
    </row>
    <row r="4634" spans="2:31">
      <c r="B4634" s="37">
        <v>7</v>
      </c>
      <c r="C4634" s="38">
        <v>12</v>
      </c>
      <c r="D4634" s="39">
        <v>5</v>
      </c>
      <c r="E4634" s="17">
        <v>21.1</v>
      </c>
      <c r="F4634" s="17">
        <v>0</v>
      </c>
      <c r="G4634" s="17">
        <v>0</v>
      </c>
      <c r="H4634" s="37">
        <f t="shared" si="1302"/>
        <v>69.98</v>
      </c>
      <c r="I4634" s="37">
        <f>IF(H4634&lt;'Roof Calculator'!$G$8, 1, 0)</f>
        <v>0</v>
      </c>
      <c r="J4634" s="37">
        <f>IF(H4634&gt;='Roof Calculator'!$G$8, 1, 0)</f>
        <v>1</v>
      </c>
      <c r="K4634" s="37">
        <f t="shared" si="1303"/>
        <v>0</v>
      </c>
      <c r="L4634" s="37">
        <f t="shared" si="1304"/>
        <v>69.98</v>
      </c>
      <c r="M4634" s="37">
        <v>0</v>
      </c>
      <c r="N4634" s="37">
        <f t="shared" si="1305"/>
        <v>0</v>
      </c>
      <c r="O4634" s="37">
        <v>0</v>
      </c>
      <c r="P4634" s="37">
        <v>0</v>
      </c>
      <c r="Q4634" s="21">
        <f t="shared" si="1306"/>
        <v>39.790999999999997</v>
      </c>
      <c r="R4634" s="21">
        <f t="shared" si="1315"/>
        <v>193.16666666665765</v>
      </c>
      <c r="S4634" s="21">
        <f t="shared" si="1316"/>
        <v>21.865554586673472</v>
      </c>
      <c r="T4634" s="21">
        <f t="shared" si="1307"/>
        <v>86.147999999999996</v>
      </c>
      <c r="U4634" s="37">
        <f>VLOOKUP(Time_Zone, 'LSTM LookUp'!$B$5:$D$8, 3, FALSE)</f>
        <v>-75</v>
      </c>
      <c r="V4634" s="21">
        <f t="shared" si="1317"/>
        <v>-5.2598105363799785</v>
      </c>
      <c r="W4634" s="21">
        <f t="shared" si="1308"/>
        <v>54.833047365905003</v>
      </c>
      <c r="X4634" s="21">
        <f t="shared" si="1309"/>
        <v>0</v>
      </c>
      <c r="Y4634" s="21">
        <f t="shared" si="1310"/>
        <v>0</v>
      </c>
      <c r="Z4634" s="21">
        <f t="shared" si="1318"/>
        <v>0</v>
      </c>
      <c r="AA4634" s="21">
        <f t="shared" si="1311"/>
        <v>0</v>
      </c>
      <c r="AB4634" s="21">
        <f t="shared" si="1312"/>
        <v>0</v>
      </c>
      <c r="AC4634" s="21">
        <f t="shared" si="1313"/>
        <v>69.98</v>
      </c>
      <c r="AD4634" s="21">
        <f t="shared" si="1319"/>
        <v>0</v>
      </c>
      <c r="AE4634" s="21" t="str">
        <f t="shared" si="1314"/>
        <v>7/12/5:00</v>
      </c>
    </row>
    <row r="4635" spans="2:31">
      <c r="B4635" s="37">
        <v>7</v>
      </c>
      <c r="C4635" s="38">
        <v>12</v>
      </c>
      <c r="D4635" s="39">
        <v>6</v>
      </c>
      <c r="E4635" s="17">
        <v>21.1</v>
      </c>
      <c r="F4635" s="17">
        <v>5</v>
      </c>
      <c r="G4635" s="17">
        <v>0</v>
      </c>
      <c r="H4635" s="37">
        <f t="shared" si="1302"/>
        <v>69.98</v>
      </c>
      <c r="I4635" s="37">
        <f>IF(H4635&lt;'Roof Calculator'!$G$8, 1, 0)</f>
        <v>0</v>
      </c>
      <c r="J4635" s="37">
        <f>IF(H4635&gt;='Roof Calculator'!$G$8, 1, 0)</f>
        <v>1</v>
      </c>
      <c r="K4635" s="37">
        <f t="shared" si="1303"/>
        <v>0</v>
      </c>
      <c r="L4635" s="37">
        <f t="shared" si="1304"/>
        <v>69.98</v>
      </c>
      <c r="M4635" s="37">
        <v>0</v>
      </c>
      <c r="N4635" s="37">
        <f t="shared" si="1305"/>
        <v>5</v>
      </c>
      <c r="O4635" s="37">
        <v>0</v>
      </c>
      <c r="P4635" s="37">
        <v>0</v>
      </c>
      <c r="Q4635" s="21">
        <f t="shared" si="1306"/>
        <v>39.790999999999997</v>
      </c>
      <c r="R4635" s="21">
        <f t="shared" si="1315"/>
        <v>193.2083333333243</v>
      </c>
      <c r="S4635" s="21">
        <f t="shared" si="1316"/>
        <v>21.859340064683991</v>
      </c>
      <c r="T4635" s="21">
        <f t="shared" si="1307"/>
        <v>86.147999999999996</v>
      </c>
      <c r="U4635" s="37">
        <f>VLOOKUP(Time_Zone, 'LSTM LookUp'!$B$5:$D$8, 3, FALSE)</f>
        <v>-75</v>
      </c>
      <c r="V4635" s="21">
        <f t="shared" si="1317"/>
        <v>-5.2650138567182871</v>
      </c>
      <c r="W4635" s="21">
        <f t="shared" si="1308"/>
        <v>69.831746535820415</v>
      </c>
      <c r="X4635" s="21">
        <f t="shared" si="1309"/>
        <v>0</v>
      </c>
      <c r="Y4635" s="21">
        <f t="shared" si="1310"/>
        <v>5</v>
      </c>
      <c r="Z4635" s="21">
        <f t="shared" si="1318"/>
        <v>1.5849126718691937</v>
      </c>
      <c r="AA4635" s="21">
        <f t="shared" si="1311"/>
        <v>0</v>
      </c>
      <c r="AB4635" s="21">
        <f t="shared" si="1312"/>
        <v>1.5849126718691937</v>
      </c>
      <c r="AC4635" s="21">
        <f t="shared" si="1313"/>
        <v>69.98</v>
      </c>
      <c r="AD4635" s="21">
        <f t="shared" si="1319"/>
        <v>1.5849126718691937</v>
      </c>
      <c r="AE4635" s="21" t="str">
        <f t="shared" si="1314"/>
        <v>7/12/6:00</v>
      </c>
    </row>
    <row r="4636" spans="2:31">
      <c r="B4636" s="37">
        <v>7</v>
      </c>
      <c r="C4636" s="38">
        <v>12</v>
      </c>
      <c r="D4636" s="39">
        <v>7</v>
      </c>
      <c r="E4636" s="17">
        <v>22.8</v>
      </c>
      <c r="F4636" s="17">
        <v>63</v>
      </c>
      <c r="G4636" s="17">
        <v>115</v>
      </c>
      <c r="H4636" s="37">
        <f t="shared" si="1302"/>
        <v>73.040000000000006</v>
      </c>
      <c r="I4636" s="37">
        <f>IF(H4636&lt;'Roof Calculator'!$G$8, 1, 0)</f>
        <v>0</v>
      </c>
      <c r="J4636" s="37">
        <f>IF(H4636&gt;='Roof Calculator'!$G$8, 1, 0)</f>
        <v>1</v>
      </c>
      <c r="K4636" s="37">
        <f t="shared" si="1303"/>
        <v>0</v>
      </c>
      <c r="L4636" s="37">
        <f t="shared" si="1304"/>
        <v>73.040000000000006</v>
      </c>
      <c r="M4636" s="37">
        <v>0</v>
      </c>
      <c r="N4636" s="37">
        <f t="shared" si="1305"/>
        <v>63</v>
      </c>
      <c r="O4636" s="37">
        <v>0</v>
      </c>
      <c r="P4636" s="37">
        <v>0</v>
      </c>
      <c r="Q4636" s="21">
        <f t="shared" si="1306"/>
        <v>39.790999999999997</v>
      </c>
      <c r="R4636" s="21">
        <f t="shared" si="1315"/>
        <v>193.24999999999096</v>
      </c>
      <c r="S4636" s="21">
        <f t="shared" si="1316"/>
        <v>21.853113988471776</v>
      </c>
      <c r="T4636" s="21">
        <f t="shared" si="1307"/>
        <v>86.147999999999996</v>
      </c>
      <c r="U4636" s="37">
        <f>VLOOKUP(Time_Zone, 'LSTM LookUp'!$B$5:$D$8, 3, FALSE)</f>
        <v>-75</v>
      </c>
      <c r="V4636" s="21">
        <f t="shared" si="1317"/>
        <v>-5.2702044060318043</v>
      </c>
      <c r="W4636" s="21">
        <f t="shared" si="1308"/>
        <v>84.830448898492051</v>
      </c>
      <c r="X4636" s="21">
        <f t="shared" si="1309"/>
        <v>34.78531115183381</v>
      </c>
      <c r="Y4636" s="21">
        <f t="shared" si="1310"/>
        <v>97.78531115183381</v>
      </c>
      <c r="Z4636" s="21">
        <f t="shared" si="1318"/>
        <v>30.996235753442676</v>
      </c>
      <c r="AA4636" s="21">
        <f t="shared" si="1311"/>
        <v>0</v>
      </c>
      <c r="AB4636" s="21">
        <f t="shared" si="1312"/>
        <v>30.996235753442676</v>
      </c>
      <c r="AC4636" s="21">
        <f t="shared" si="1313"/>
        <v>73.040000000000006</v>
      </c>
      <c r="AD4636" s="21">
        <f t="shared" si="1319"/>
        <v>30.996235753442676</v>
      </c>
      <c r="AE4636" s="21" t="str">
        <f t="shared" si="1314"/>
        <v>7/12/7:00</v>
      </c>
    </row>
    <row r="4637" spans="2:31">
      <c r="B4637" s="37">
        <v>7</v>
      </c>
      <c r="C4637" s="38">
        <v>12</v>
      </c>
      <c r="D4637" s="39">
        <v>8</v>
      </c>
      <c r="E4637" s="17">
        <v>25.6</v>
      </c>
      <c r="F4637" s="17">
        <v>122</v>
      </c>
      <c r="G4637" s="17">
        <v>338</v>
      </c>
      <c r="H4637" s="37">
        <f t="shared" si="1302"/>
        <v>78.08</v>
      </c>
      <c r="I4637" s="37">
        <f>IF(H4637&lt;'Roof Calculator'!$G$8, 1, 0)</f>
        <v>0</v>
      </c>
      <c r="J4637" s="37">
        <f>IF(H4637&gt;='Roof Calculator'!$G$8, 1, 0)</f>
        <v>1</v>
      </c>
      <c r="K4637" s="37">
        <f t="shared" si="1303"/>
        <v>0</v>
      </c>
      <c r="L4637" s="37">
        <f t="shared" si="1304"/>
        <v>78.08</v>
      </c>
      <c r="M4637" s="37">
        <v>0</v>
      </c>
      <c r="N4637" s="37">
        <f t="shared" si="1305"/>
        <v>122</v>
      </c>
      <c r="O4637" s="37">
        <v>0</v>
      </c>
      <c r="P4637" s="37">
        <v>0</v>
      </c>
      <c r="Q4637" s="21">
        <f t="shared" si="1306"/>
        <v>39.790999999999997</v>
      </c>
      <c r="R4637" s="21">
        <f t="shared" si="1315"/>
        <v>193.29166666665762</v>
      </c>
      <c r="S4637" s="21">
        <f t="shared" si="1316"/>
        <v>21.846876362676927</v>
      </c>
      <c r="T4637" s="21">
        <f t="shared" si="1307"/>
        <v>86.147999999999996</v>
      </c>
      <c r="U4637" s="37">
        <f>VLOOKUP(Time_Zone, 'LSTM LookUp'!$B$5:$D$8, 3, FALSE)</f>
        <v>-75</v>
      </c>
      <c r="V4637" s="21">
        <f t="shared" si="1317"/>
        <v>-5.275382165254463</v>
      </c>
      <c r="W4637" s="21">
        <f t="shared" si="1308"/>
        <v>99.829154458686418</v>
      </c>
      <c r="X4637" s="21">
        <f t="shared" si="1309"/>
        <v>39.345364024293744</v>
      </c>
      <c r="Y4637" s="21">
        <f t="shared" si="1310"/>
        <v>161.34536402429376</v>
      </c>
      <c r="Z4637" s="21">
        <f t="shared" si="1318"/>
        <v>51.143662397890218</v>
      </c>
      <c r="AA4637" s="21">
        <f t="shared" si="1311"/>
        <v>0</v>
      </c>
      <c r="AB4637" s="21">
        <f t="shared" si="1312"/>
        <v>51.143662397890218</v>
      </c>
      <c r="AC4637" s="21">
        <f t="shared" si="1313"/>
        <v>78.08</v>
      </c>
      <c r="AD4637" s="21">
        <f t="shared" si="1319"/>
        <v>51.143662397890218</v>
      </c>
      <c r="AE4637" s="21" t="str">
        <f t="shared" si="1314"/>
        <v>7/12/8:00</v>
      </c>
    </row>
    <row r="4638" spans="2:31">
      <c r="B4638" s="37">
        <v>7</v>
      </c>
      <c r="C4638" s="38">
        <v>12</v>
      </c>
      <c r="D4638" s="39">
        <v>9</v>
      </c>
      <c r="E4638" s="17">
        <v>27.2</v>
      </c>
      <c r="F4638" s="17">
        <v>179</v>
      </c>
      <c r="G4638" s="17">
        <v>482</v>
      </c>
      <c r="H4638" s="37">
        <f t="shared" si="1302"/>
        <v>80.959999999999994</v>
      </c>
      <c r="I4638" s="37">
        <f>IF(H4638&lt;'Roof Calculator'!$G$8, 1, 0)</f>
        <v>0</v>
      </c>
      <c r="J4638" s="37">
        <f>IF(H4638&gt;='Roof Calculator'!$G$8, 1, 0)</f>
        <v>1</v>
      </c>
      <c r="K4638" s="37">
        <f t="shared" si="1303"/>
        <v>0</v>
      </c>
      <c r="L4638" s="37">
        <f t="shared" si="1304"/>
        <v>80.959999999999994</v>
      </c>
      <c r="M4638" s="37">
        <v>0</v>
      </c>
      <c r="N4638" s="37">
        <f t="shared" si="1305"/>
        <v>179</v>
      </c>
      <c r="O4638" s="37">
        <v>0</v>
      </c>
      <c r="P4638" s="37">
        <v>0</v>
      </c>
      <c r="Q4638" s="21">
        <f t="shared" si="1306"/>
        <v>39.790999999999997</v>
      </c>
      <c r="R4638" s="21">
        <f t="shared" si="1315"/>
        <v>193.33333333332428</v>
      </c>
      <c r="S4638" s="21">
        <f t="shared" si="1316"/>
        <v>21.840627191946769</v>
      </c>
      <c r="T4638" s="21">
        <f t="shared" si="1307"/>
        <v>86.147999999999996</v>
      </c>
      <c r="U4638" s="37">
        <f>VLOOKUP(Time_Zone, 'LSTM LookUp'!$B$5:$D$8, 3, FALSE)</f>
        <v>-75</v>
      </c>
      <c r="V4638" s="21">
        <f t="shared" si="1317"/>
        <v>-5.2805471153475185</v>
      </c>
      <c r="W4638" s="21">
        <f t="shared" si="1308"/>
        <v>114.82786322116311</v>
      </c>
      <c r="X4638" s="21">
        <f t="shared" si="1309"/>
        <v>-29.589263004090746</v>
      </c>
      <c r="Y4638" s="21">
        <f t="shared" si="1310"/>
        <v>149.41073699590925</v>
      </c>
      <c r="Z4638" s="21">
        <f t="shared" si="1318"/>
        <v>47.360594075626381</v>
      </c>
      <c r="AA4638" s="21">
        <f t="shared" si="1311"/>
        <v>0</v>
      </c>
      <c r="AB4638" s="21">
        <f t="shared" si="1312"/>
        <v>47.360594075626381</v>
      </c>
      <c r="AC4638" s="21">
        <f t="shared" si="1313"/>
        <v>80.959999999999994</v>
      </c>
      <c r="AD4638" s="21">
        <f t="shared" si="1319"/>
        <v>47.360594075626381</v>
      </c>
      <c r="AE4638" s="21" t="str">
        <f t="shared" si="1314"/>
        <v>7/12/9:00</v>
      </c>
    </row>
    <row r="4639" spans="2:31">
      <c r="B4639" s="37">
        <v>7</v>
      </c>
      <c r="C4639" s="38">
        <v>12</v>
      </c>
      <c r="D4639" s="39">
        <v>10</v>
      </c>
      <c r="E4639" s="17">
        <v>29.4</v>
      </c>
      <c r="F4639" s="17">
        <v>220</v>
      </c>
      <c r="G4639" s="17">
        <v>570</v>
      </c>
      <c r="H4639" s="37">
        <f t="shared" si="1302"/>
        <v>84.919999999999987</v>
      </c>
      <c r="I4639" s="37">
        <f>IF(H4639&lt;'Roof Calculator'!$G$8, 1, 0)</f>
        <v>0</v>
      </c>
      <c r="J4639" s="37">
        <f>IF(H4639&gt;='Roof Calculator'!$G$8, 1, 0)</f>
        <v>1</v>
      </c>
      <c r="K4639" s="37">
        <f t="shared" si="1303"/>
        <v>0</v>
      </c>
      <c r="L4639" s="37">
        <f t="shared" si="1304"/>
        <v>84.919999999999987</v>
      </c>
      <c r="M4639" s="37">
        <v>0</v>
      </c>
      <c r="N4639" s="37">
        <f t="shared" si="1305"/>
        <v>220</v>
      </c>
      <c r="O4639" s="37">
        <v>0</v>
      </c>
      <c r="P4639" s="37">
        <v>0</v>
      </c>
      <c r="Q4639" s="21">
        <f t="shared" si="1306"/>
        <v>39.790999999999997</v>
      </c>
      <c r="R4639" s="21">
        <f t="shared" si="1315"/>
        <v>193.37499999999093</v>
      </c>
      <c r="S4639" s="21">
        <f t="shared" si="1316"/>
        <v>21.834366480935877</v>
      </c>
      <c r="T4639" s="21">
        <f t="shared" si="1307"/>
        <v>86.147999999999996</v>
      </c>
      <c r="U4639" s="37">
        <f>VLOOKUP(Time_Zone, 'LSTM LookUp'!$B$5:$D$8, 3, FALSE)</f>
        <v>-75</v>
      </c>
      <c r="V4639" s="21">
        <f t="shared" si="1317"/>
        <v>-5.2856992372995828</v>
      </c>
      <c r="W4639" s="21">
        <f t="shared" si="1308"/>
        <v>129.8265751906751</v>
      </c>
      <c r="X4639" s="21">
        <f t="shared" si="1309"/>
        <v>-124.711787200253</v>
      </c>
      <c r="Y4639" s="21">
        <f t="shared" si="1310"/>
        <v>95.288212799747001</v>
      </c>
      <c r="Z4639" s="21">
        <f t="shared" si="1318"/>
        <v>30.204699189217461</v>
      </c>
      <c r="AA4639" s="21">
        <f t="shared" si="1311"/>
        <v>0</v>
      </c>
      <c r="AB4639" s="21">
        <f t="shared" si="1312"/>
        <v>30.204699189217461</v>
      </c>
      <c r="AC4639" s="21">
        <f t="shared" si="1313"/>
        <v>84.919999999999987</v>
      </c>
      <c r="AD4639" s="21">
        <f t="shared" si="1319"/>
        <v>30.204699189217461</v>
      </c>
      <c r="AE4639" s="21" t="str">
        <f t="shared" si="1314"/>
        <v>7/12/10:00</v>
      </c>
    </row>
    <row r="4640" spans="2:31">
      <c r="B4640" s="37">
        <v>7</v>
      </c>
      <c r="C4640" s="38">
        <v>12</v>
      </c>
      <c r="D4640" s="39">
        <v>11</v>
      </c>
      <c r="E4640" s="17">
        <v>30.6</v>
      </c>
      <c r="F4640" s="17">
        <v>257</v>
      </c>
      <c r="G4640" s="17">
        <v>555</v>
      </c>
      <c r="H4640" s="37">
        <f t="shared" si="1302"/>
        <v>87.080000000000013</v>
      </c>
      <c r="I4640" s="37">
        <f>IF(H4640&lt;'Roof Calculator'!$G$8, 1, 0)</f>
        <v>0</v>
      </c>
      <c r="J4640" s="37">
        <f>IF(H4640&gt;='Roof Calculator'!$G$8, 1, 0)</f>
        <v>1</v>
      </c>
      <c r="K4640" s="37">
        <f t="shared" si="1303"/>
        <v>0</v>
      </c>
      <c r="L4640" s="37">
        <f t="shared" si="1304"/>
        <v>87.080000000000013</v>
      </c>
      <c r="M4640" s="37">
        <v>0</v>
      </c>
      <c r="N4640" s="37">
        <f t="shared" si="1305"/>
        <v>257</v>
      </c>
      <c r="O4640" s="37">
        <v>0</v>
      </c>
      <c r="P4640" s="37">
        <v>0</v>
      </c>
      <c r="Q4640" s="21">
        <f t="shared" si="1306"/>
        <v>39.790999999999997</v>
      </c>
      <c r="R4640" s="21">
        <f t="shared" si="1315"/>
        <v>193.41666666665759</v>
      </c>
      <c r="S4640" s="21">
        <f t="shared" si="1316"/>
        <v>21.828094234306032</v>
      </c>
      <c r="T4640" s="21">
        <f t="shared" si="1307"/>
        <v>86.147999999999996</v>
      </c>
      <c r="U4640" s="37">
        <f>VLOOKUP(Time_Zone, 'LSTM LookUp'!$B$5:$D$8, 3, FALSE)</f>
        <v>-75</v>
      </c>
      <c r="V4640" s="21">
        <f t="shared" si="1317"/>
        <v>-5.2908385121266885</v>
      </c>
      <c r="W4640" s="21">
        <f t="shared" si="1308"/>
        <v>144.82529037196829</v>
      </c>
      <c r="X4640" s="21">
        <f t="shared" si="1309"/>
        <v>-191.52110493764417</v>
      </c>
      <c r="Y4640" s="21">
        <f t="shared" si="1310"/>
        <v>65.478895062355832</v>
      </c>
      <c r="Z4640" s="21">
        <f t="shared" si="1318"/>
        <v>20.755666104864186</v>
      </c>
      <c r="AA4640" s="21">
        <f t="shared" si="1311"/>
        <v>0</v>
      </c>
      <c r="AB4640" s="21">
        <f t="shared" si="1312"/>
        <v>20.755666104864186</v>
      </c>
      <c r="AC4640" s="21">
        <f t="shared" si="1313"/>
        <v>87.080000000000013</v>
      </c>
      <c r="AD4640" s="21">
        <f t="shared" si="1319"/>
        <v>20.755666104864186</v>
      </c>
      <c r="AE4640" s="21" t="str">
        <f t="shared" si="1314"/>
        <v>7/12/11:00</v>
      </c>
    </row>
    <row r="4641" spans="2:31">
      <c r="B4641" s="37">
        <v>7</v>
      </c>
      <c r="C4641" s="38">
        <v>12</v>
      </c>
      <c r="D4641" s="39">
        <v>12</v>
      </c>
      <c r="E4641" s="17">
        <v>30.6</v>
      </c>
      <c r="F4641" s="17">
        <v>356</v>
      </c>
      <c r="G4641" s="17">
        <v>362</v>
      </c>
      <c r="H4641" s="37">
        <f t="shared" si="1302"/>
        <v>87.080000000000013</v>
      </c>
      <c r="I4641" s="37">
        <f>IF(H4641&lt;'Roof Calculator'!$G$8, 1, 0)</f>
        <v>0</v>
      </c>
      <c r="J4641" s="37">
        <f>IF(H4641&gt;='Roof Calculator'!$G$8, 1, 0)</f>
        <v>1</v>
      </c>
      <c r="K4641" s="37">
        <f t="shared" si="1303"/>
        <v>0</v>
      </c>
      <c r="L4641" s="37">
        <f t="shared" si="1304"/>
        <v>87.080000000000013</v>
      </c>
      <c r="M4641" s="37">
        <v>0</v>
      </c>
      <c r="N4641" s="37">
        <f t="shared" si="1305"/>
        <v>356</v>
      </c>
      <c r="O4641" s="37">
        <v>0</v>
      </c>
      <c r="P4641" s="37">
        <v>0</v>
      </c>
      <c r="Q4641" s="21">
        <f t="shared" si="1306"/>
        <v>39.790999999999997</v>
      </c>
      <c r="R4641" s="21">
        <f t="shared" si="1315"/>
        <v>193.45833333332425</v>
      </c>
      <c r="S4641" s="21">
        <f t="shared" si="1316"/>
        <v>21.821810456726269</v>
      </c>
      <c r="T4641" s="21">
        <f t="shared" si="1307"/>
        <v>86.147999999999996</v>
      </c>
      <c r="U4641" s="37">
        <f>VLOOKUP(Time_Zone, 'LSTM LookUp'!$B$5:$D$8, 3, FALSE)</f>
        <v>-75</v>
      </c>
      <c r="V4641" s="21">
        <f t="shared" si="1317"/>
        <v>-5.2959649208723079</v>
      </c>
      <c r="W4641" s="21">
        <f t="shared" si="1308"/>
        <v>159.8240087697819</v>
      </c>
      <c r="X4641" s="21">
        <f t="shared" si="1309"/>
        <v>-156.25954710173053</v>
      </c>
      <c r="Y4641" s="21">
        <f t="shared" si="1310"/>
        <v>199.74045289826947</v>
      </c>
      <c r="Z4641" s="21">
        <f t="shared" si="1318"/>
        <v>63.314234976671813</v>
      </c>
      <c r="AA4641" s="21">
        <f t="shared" si="1311"/>
        <v>0</v>
      </c>
      <c r="AB4641" s="21">
        <f t="shared" si="1312"/>
        <v>63.314234976671813</v>
      </c>
      <c r="AC4641" s="21">
        <f t="shared" si="1313"/>
        <v>87.080000000000013</v>
      </c>
      <c r="AD4641" s="21">
        <f t="shared" si="1319"/>
        <v>63.314234976671813</v>
      </c>
      <c r="AE4641" s="21" t="str">
        <f t="shared" si="1314"/>
        <v>7/12/12:00</v>
      </c>
    </row>
    <row r="4642" spans="2:31">
      <c r="B4642" s="37">
        <v>7</v>
      </c>
      <c r="C4642" s="38">
        <v>12</v>
      </c>
      <c r="D4642" s="39">
        <v>13</v>
      </c>
      <c r="E4642" s="17">
        <v>31.7</v>
      </c>
      <c r="F4642" s="17">
        <v>309</v>
      </c>
      <c r="G4642" s="17">
        <v>598</v>
      </c>
      <c r="H4642" s="37">
        <f t="shared" si="1302"/>
        <v>89.06</v>
      </c>
      <c r="I4642" s="37">
        <f>IF(H4642&lt;'Roof Calculator'!$G$8, 1, 0)</f>
        <v>0</v>
      </c>
      <c r="J4642" s="37">
        <f>IF(H4642&gt;='Roof Calculator'!$G$8, 1, 0)</f>
        <v>1</v>
      </c>
      <c r="K4642" s="37">
        <f t="shared" si="1303"/>
        <v>0</v>
      </c>
      <c r="L4642" s="37">
        <f t="shared" si="1304"/>
        <v>89.06</v>
      </c>
      <c r="M4642" s="37">
        <v>0</v>
      </c>
      <c r="N4642" s="37">
        <f t="shared" si="1305"/>
        <v>309</v>
      </c>
      <c r="O4642" s="37">
        <v>0</v>
      </c>
      <c r="P4642" s="37">
        <v>0</v>
      </c>
      <c r="Q4642" s="21">
        <f t="shared" si="1306"/>
        <v>39.790999999999997</v>
      </c>
      <c r="R4642" s="21">
        <f t="shared" si="1315"/>
        <v>193.49999999999091</v>
      </c>
      <c r="S4642" s="21">
        <f t="shared" si="1316"/>
        <v>21.815515152872802</v>
      </c>
      <c r="T4642" s="21">
        <f t="shared" si="1307"/>
        <v>86.147999999999996</v>
      </c>
      <c r="U4642" s="37">
        <f>VLOOKUP(Time_Zone, 'LSTM LookUp'!$B$5:$D$8, 3, FALSE)</f>
        <v>-75</v>
      </c>
      <c r="V4642" s="21">
        <f t="shared" si="1317"/>
        <v>-5.3010784446074108</v>
      </c>
      <c r="W4642" s="21">
        <f t="shared" si="1308"/>
        <v>174.82273038884816</v>
      </c>
      <c r="X4642" s="21">
        <f t="shared" si="1309"/>
        <v>-282.62310210439313</v>
      </c>
      <c r="Y4642" s="21">
        <f t="shared" si="1310"/>
        <v>26.376897895606874</v>
      </c>
      <c r="Z4642" s="21">
        <f t="shared" si="1318"/>
        <v>8.3610159438694414</v>
      </c>
      <c r="AA4642" s="21">
        <f t="shared" si="1311"/>
        <v>0</v>
      </c>
      <c r="AB4642" s="21">
        <f t="shared" si="1312"/>
        <v>8.3610159438694414</v>
      </c>
      <c r="AC4642" s="21">
        <f t="shared" si="1313"/>
        <v>89.06</v>
      </c>
      <c r="AD4642" s="21">
        <f t="shared" si="1319"/>
        <v>8.3610159438694414</v>
      </c>
      <c r="AE4642" s="21" t="str">
        <f t="shared" si="1314"/>
        <v>7/12/13:00</v>
      </c>
    </row>
    <row r="4643" spans="2:31">
      <c r="B4643" s="37">
        <v>7</v>
      </c>
      <c r="C4643" s="38">
        <v>12</v>
      </c>
      <c r="D4643" s="39">
        <v>14</v>
      </c>
      <c r="E4643" s="17">
        <v>32.799999999999997</v>
      </c>
      <c r="F4643" s="17">
        <v>283</v>
      </c>
      <c r="G4643" s="17">
        <v>637</v>
      </c>
      <c r="H4643" s="37">
        <f t="shared" si="1302"/>
        <v>91.039999999999992</v>
      </c>
      <c r="I4643" s="37">
        <f>IF(H4643&lt;'Roof Calculator'!$G$8, 1, 0)</f>
        <v>0</v>
      </c>
      <c r="J4643" s="37">
        <f>IF(H4643&gt;='Roof Calculator'!$G$8, 1, 0)</f>
        <v>1</v>
      </c>
      <c r="K4643" s="37">
        <f t="shared" si="1303"/>
        <v>0</v>
      </c>
      <c r="L4643" s="37">
        <f t="shared" si="1304"/>
        <v>91.039999999999992</v>
      </c>
      <c r="M4643" s="37">
        <v>0</v>
      </c>
      <c r="N4643" s="37">
        <f t="shared" si="1305"/>
        <v>283</v>
      </c>
      <c r="O4643" s="37">
        <v>0</v>
      </c>
      <c r="P4643" s="37">
        <v>0</v>
      </c>
      <c r="Q4643" s="21">
        <f t="shared" si="1306"/>
        <v>39.790999999999997</v>
      </c>
      <c r="R4643" s="21">
        <f t="shared" si="1315"/>
        <v>193.54166666665756</v>
      </c>
      <c r="S4643" s="21">
        <f t="shared" si="1316"/>
        <v>21.809208327429058</v>
      </c>
      <c r="T4643" s="21">
        <f t="shared" si="1307"/>
        <v>86.147999999999996</v>
      </c>
      <c r="U4643" s="37">
        <f>VLOOKUP(Time_Zone, 'LSTM LookUp'!$B$5:$D$8, 3, FALSE)</f>
        <v>-75</v>
      </c>
      <c r="V4643" s="21">
        <f t="shared" si="1317"/>
        <v>-5.3061790644305065</v>
      </c>
      <c r="W4643" s="21">
        <f t="shared" si="1308"/>
        <v>189.82145523389238</v>
      </c>
      <c r="X4643" s="21">
        <f t="shared" si="1309"/>
        <v>-296.310528019797</v>
      </c>
      <c r="Y4643" s="21">
        <f t="shared" si="1310"/>
        <v>-13.310528019797005</v>
      </c>
      <c r="Z4643" s="21">
        <f t="shared" si="1318"/>
        <v>-4.2192049055692475</v>
      </c>
      <c r="AA4643" s="21">
        <f t="shared" si="1311"/>
        <v>0</v>
      </c>
      <c r="AB4643" s="21">
        <f t="shared" si="1312"/>
        <v>-4.2192049055692475</v>
      </c>
      <c r="AC4643" s="21">
        <f t="shared" si="1313"/>
        <v>91.039999999999992</v>
      </c>
      <c r="AD4643" s="21">
        <f t="shared" si="1319"/>
        <v>-4.2192049055692475</v>
      </c>
      <c r="AE4643" s="21" t="str">
        <f t="shared" si="1314"/>
        <v>7/12/14:00</v>
      </c>
    </row>
    <row r="4644" spans="2:31">
      <c r="B4644" s="37">
        <v>7</v>
      </c>
      <c r="C4644" s="38">
        <v>12</v>
      </c>
      <c r="D4644" s="39">
        <v>15</v>
      </c>
      <c r="E4644" s="17">
        <v>32.799999999999997</v>
      </c>
      <c r="F4644" s="17">
        <v>290</v>
      </c>
      <c r="G4644" s="17">
        <v>608</v>
      </c>
      <c r="H4644" s="37">
        <f t="shared" si="1302"/>
        <v>91.039999999999992</v>
      </c>
      <c r="I4644" s="37">
        <f>IF(H4644&lt;'Roof Calculator'!$G$8, 1, 0)</f>
        <v>0</v>
      </c>
      <c r="J4644" s="37">
        <f>IF(H4644&gt;='Roof Calculator'!$G$8, 1, 0)</f>
        <v>1</v>
      </c>
      <c r="K4644" s="37">
        <f t="shared" si="1303"/>
        <v>0</v>
      </c>
      <c r="L4644" s="37">
        <f t="shared" si="1304"/>
        <v>91.039999999999992</v>
      </c>
      <c r="M4644" s="37">
        <v>0</v>
      </c>
      <c r="N4644" s="37">
        <f t="shared" si="1305"/>
        <v>290</v>
      </c>
      <c r="O4644" s="37">
        <v>0</v>
      </c>
      <c r="P4644" s="37">
        <v>0</v>
      </c>
      <c r="Q4644" s="21">
        <f t="shared" si="1306"/>
        <v>39.790999999999997</v>
      </c>
      <c r="R4644" s="21">
        <f t="shared" si="1315"/>
        <v>193.58333333332422</v>
      </c>
      <c r="S4644" s="21">
        <f t="shared" si="1316"/>
        <v>21.802889985085649</v>
      </c>
      <c r="T4644" s="21">
        <f t="shared" si="1307"/>
        <v>86.147999999999996</v>
      </c>
      <c r="U4644" s="37">
        <f>VLOOKUP(Time_Zone, 'LSTM LookUp'!$B$5:$D$8, 3, FALSE)</f>
        <v>-75</v>
      </c>
      <c r="V4644" s="21">
        <f t="shared" si="1317"/>
        <v>-5.3112667614676825</v>
      </c>
      <c r="W4644" s="21">
        <f t="shared" si="1308"/>
        <v>204.82018330963308</v>
      </c>
      <c r="X4644" s="21">
        <f t="shared" si="1309"/>
        <v>-249.1700917234582</v>
      </c>
      <c r="Y4644" s="21">
        <f t="shared" si="1310"/>
        <v>40.829908276541801</v>
      </c>
      <c r="Z4644" s="21">
        <f t="shared" si="1318"/>
        <v>12.942367803749594</v>
      </c>
      <c r="AA4644" s="21">
        <f t="shared" si="1311"/>
        <v>0</v>
      </c>
      <c r="AB4644" s="21">
        <f t="shared" si="1312"/>
        <v>12.942367803749594</v>
      </c>
      <c r="AC4644" s="21">
        <f t="shared" si="1313"/>
        <v>91.039999999999992</v>
      </c>
      <c r="AD4644" s="21">
        <f t="shared" si="1319"/>
        <v>12.942367803749594</v>
      </c>
      <c r="AE4644" s="21" t="str">
        <f t="shared" si="1314"/>
        <v>7/12/15:00</v>
      </c>
    </row>
    <row r="4645" spans="2:31">
      <c r="B4645" s="37">
        <v>7</v>
      </c>
      <c r="C4645" s="38">
        <v>12</v>
      </c>
      <c r="D4645" s="39">
        <v>16</v>
      </c>
      <c r="E4645" s="17">
        <v>32.799999999999997</v>
      </c>
      <c r="F4645" s="17">
        <v>284</v>
      </c>
      <c r="G4645" s="17">
        <v>535</v>
      </c>
      <c r="H4645" s="37">
        <f t="shared" si="1302"/>
        <v>91.039999999999992</v>
      </c>
      <c r="I4645" s="37">
        <f>IF(H4645&lt;'Roof Calculator'!$G$8, 1, 0)</f>
        <v>0</v>
      </c>
      <c r="J4645" s="37">
        <f>IF(H4645&gt;='Roof Calculator'!$G$8, 1, 0)</f>
        <v>1</v>
      </c>
      <c r="K4645" s="37">
        <f t="shared" si="1303"/>
        <v>0</v>
      </c>
      <c r="L4645" s="37">
        <f t="shared" si="1304"/>
        <v>91.039999999999992</v>
      </c>
      <c r="M4645" s="37">
        <v>0</v>
      </c>
      <c r="N4645" s="37">
        <f t="shared" si="1305"/>
        <v>284</v>
      </c>
      <c r="O4645" s="37">
        <v>0</v>
      </c>
      <c r="P4645" s="37">
        <v>0</v>
      </c>
      <c r="Q4645" s="21">
        <f t="shared" si="1306"/>
        <v>39.790999999999997</v>
      </c>
      <c r="R4645" s="21">
        <f t="shared" si="1315"/>
        <v>193.62499999999088</v>
      </c>
      <c r="S4645" s="21">
        <f t="shared" si="1316"/>
        <v>21.796560130540357</v>
      </c>
      <c r="T4645" s="21">
        <f t="shared" si="1307"/>
        <v>86.147999999999996</v>
      </c>
      <c r="U4645" s="37">
        <f>VLOOKUP(Time_Zone, 'LSTM LookUp'!$B$5:$D$8, 3, FALSE)</f>
        <v>-75</v>
      </c>
      <c r="V4645" s="21">
        <f t="shared" si="1317"/>
        <v>-5.3163415168726509</v>
      </c>
      <c r="W4645" s="21">
        <f t="shared" si="1308"/>
        <v>219.81891462078184</v>
      </c>
      <c r="X4645" s="21">
        <f t="shared" si="1309"/>
        <v>-166.03515100341002</v>
      </c>
      <c r="Y4645" s="21">
        <f t="shared" si="1310"/>
        <v>117.96484899658998</v>
      </c>
      <c r="Z4645" s="21">
        <f t="shared" si="1318"/>
        <v>37.392796801966277</v>
      </c>
      <c r="AA4645" s="21">
        <f t="shared" si="1311"/>
        <v>0</v>
      </c>
      <c r="AB4645" s="21">
        <f t="shared" si="1312"/>
        <v>37.392796801966277</v>
      </c>
      <c r="AC4645" s="21">
        <f t="shared" si="1313"/>
        <v>91.039999999999992</v>
      </c>
      <c r="AD4645" s="21">
        <f t="shared" si="1319"/>
        <v>37.392796801966277</v>
      </c>
      <c r="AE4645" s="21" t="str">
        <f t="shared" si="1314"/>
        <v>7/12/16:00</v>
      </c>
    </row>
    <row r="4646" spans="2:31">
      <c r="B4646" s="37">
        <v>7</v>
      </c>
      <c r="C4646" s="38">
        <v>12</v>
      </c>
      <c r="D4646" s="39">
        <v>17</v>
      </c>
      <c r="E4646" s="17">
        <v>32.799999999999997</v>
      </c>
      <c r="F4646" s="17">
        <v>296</v>
      </c>
      <c r="G4646" s="17">
        <v>393</v>
      </c>
      <c r="H4646" s="37">
        <f t="shared" si="1302"/>
        <v>91.039999999999992</v>
      </c>
      <c r="I4646" s="37">
        <f>IF(H4646&lt;'Roof Calculator'!$G$8, 1, 0)</f>
        <v>0</v>
      </c>
      <c r="J4646" s="37">
        <f>IF(H4646&gt;='Roof Calculator'!$G$8, 1, 0)</f>
        <v>1</v>
      </c>
      <c r="K4646" s="37">
        <f t="shared" si="1303"/>
        <v>0</v>
      </c>
      <c r="L4646" s="37">
        <f t="shared" si="1304"/>
        <v>91.039999999999992</v>
      </c>
      <c r="M4646" s="37">
        <v>0</v>
      </c>
      <c r="N4646" s="37">
        <f t="shared" si="1305"/>
        <v>296</v>
      </c>
      <c r="O4646" s="37">
        <v>0</v>
      </c>
      <c r="P4646" s="37">
        <v>0</v>
      </c>
      <c r="Q4646" s="21">
        <f t="shared" si="1306"/>
        <v>39.790999999999997</v>
      </c>
      <c r="R4646" s="21">
        <f t="shared" si="1315"/>
        <v>193.66666666665753</v>
      </c>
      <c r="S4646" s="21">
        <f t="shared" si="1316"/>
        <v>21.790218768498139</v>
      </c>
      <c r="T4646" s="21">
        <f t="shared" si="1307"/>
        <v>86.147999999999996</v>
      </c>
      <c r="U4646" s="37">
        <f>VLOOKUP(Time_Zone, 'LSTM LookUp'!$B$5:$D$8, 3, FALSE)</f>
        <v>-75</v>
      </c>
      <c r="V4646" s="21">
        <f t="shared" si="1317"/>
        <v>-5.3214033118267885</v>
      </c>
      <c r="W4646" s="21">
        <f t="shared" si="1308"/>
        <v>234.81764917204333</v>
      </c>
      <c r="X4646" s="21">
        <f t="shared" si="1309"/>
        <v>-68.195255454786576</v>
      </c>
      <c r="Y4646" s="21">
        <f t="shared" si="1310"/>
        <v>227.80474454521342</v>
      </c>
      <c r="Z4646" s="21">
        <f t="shared" si="1318"/>
        <v>72.210125268326664</v>
      </c>
      <c r="AA4646" s="21">
        <f t="shared" si="1311"/>
        <v>0</v>
      </c>
      <c r="AB4646" s="21">
        <f t="shared" si="1312"/>
        <v>72.210125268326664</v>
      </c>
      <c r="AC4646" s="21">
        <f t="shared" si="1313"/>
        <v>91.039999999999992</v>
      </c>
      <c r="AD4646" s="21">
        <f t="shared" si="1319"/>
        <v>72.210125268326664</v>
      </c>
      <c r="AE4646" s="21" t="str">
        <f t="shared" si="1314"/>
        <v>7/12/17:00</v>
      </c>
    </row>
    <row r="4647" spans="2:31">
      <c r="B4647" s="37">
        <v>7</v>
      </c>
      <c r="C4647" s="38">
        <v>12</v>
      </c>
      <c r="D4647" s="39">
        <v>18</v>
      </c>
      <c r="E4647" s="17">
        <v>32.200000000000003</v>
      </c>
      <c r="F4647" s="17">
        <v>210</v>
      </c>
      <c r="G4647" s="17">
        <v>336</v>
      </c>
      <c r="H4647" s="37">
        <f t="shared" si="1302"/>
        <v>89.960000000000008</v>
      </c>
      <c r="I4647" s="37">
        <f>IF(H4647&lt;'Roof Calculator'!$G$8, 1, 0)</f>
        <v>0</v>
      </c>
      <c r="J4647" s="37">
        <f>IF(H4647&gt;='Roof Calculator'!$G$8, 1, 0)</f>
        <v>1</v>
      </c>
      <c r="K4647" s="37">
        <f t="shared" si="1303"/>
        <v>0</v>
      </c>
      <c r="L4647" s="37">
        <f t="shared" si="1304"/>
        <v>89.960000000000008</v>
      </c>
      <c r="M4647" s="37">
        <v>0</v>
      </c>
      <c r="N4647" s="37">
        <f t="shared" si="1305"/>
        <v>210</v>
      </c>
      <c r="O4647" s="37">
        <v>0</v>
      </c>
      <c r="P4647" s="37">
        <v>0</v>
      </c>
      <c r="Q4647" s="21">
        <f t="shared" si="1306"/>
        <v>39.790999999999997</v>
      </c>
      <c r="R4647" s="21">
        <f t="shared" si="1315"/>
        <v>193.70833333332419</v>
      </c>
      <c r="S4647" s="21">
        <f t="shared" si="1316"/>
        <v>21.783865903671106</v>
      </c>
      <c r="T4647" s="21">
        <f t="shared" si="1307"/>
        <v>86.147999999999996</v>
      </c>
      <c r="U4647" s="37">
        <f>VLOOKUP(Time_Zone, 'LSTM LookUp'!$B$5:$D$8, 3, FALSE)</f>
        <v>-75</v>
      </c>
      <c r="V4647" s="21">
        <f t="shared" si="1317"/>
        <v>-5.3264521275391878</v>
      </c>
      <c r="W4647" s="21">
        <f t="shared" si="1308"/>
        <v>249.81638696811518</v>
      </c>
      <c r="X4647" s="21">
        <f t="shared" si="1309"/>
        <v>-2.9163416552587429</v>
      </c>
      <c r="Y4647" s="21">
        <f t="shared" si="1310"/>
        <v>207.08365834474125</v>
      </c>
      <c r="Z4647" s="21">
        <f t="shared" si="1318"/>
        <v>65.641902849522225</v>
      </c>
      <c r="AA4647" s="21">
        <f t="shared" si="1311"/>
        <v>0</v>
      </c>
      <c r="AB4647" s="21">
        <f t="shared" si="1312"/>
        <v>65.641902849522225</v>
      </c>
      <c r="AC4647" s="21">
        <f t="shared" si="1313"/>
        <v>89.960000000000008</v>
      </c>
      <c r="AD4647" s="21">
        <f t="shared" si="1319"/>
        <v>65.641902849522225</v>
      </c>
      <c r="AE4647" s="21" t="str">
        <f t="shared" si="1314"/>
        <v>7/12/18:00</v>
      </c>
    </row>
    <row r="4648" spans="2:31">
      <c r="B4648" s="37">
        <v>7</v>
      </c>
      <c r="C4648" s="38">
        <v>12</v>
      </c>
      <c r="D4648" s="39">
        <v>19</v>
      </c>
      <c r="E4648" s="17">
        <v>31.1</v>
      </c>
      <c r="F4648" s="17">
        <v>124</v>
      </c>
      <c r="G4648" s="17">
        <v>212</v>
      </c>
      <c r="H4648" s="37">
        <f t="shared" si="1302"/>
        <v>87.98</v>
      </c>
      <c r="I4648" s="37">
        <f>IF(H4648&lt;'Roof Calculator'!$G$8, 1, 0)</f>
        <v>0</v>
      </c>
      <c r="J4648" s="37">
        <f>IF(H4648&gt;='Roof Calculator'!$G$8, 1, 0)</f>
        <v>1</v>
      </c>
      <c r="K4648" s="37">
        <f t="shared" si="1303"/>
        <v>0</v>
      </c>
      <c r="L4648" s="37">
        <f t="shared" si="1304"/>
        <v>87.98</v>
      </c>
      <c r="M4648" s="37">
        <v>0</v>
      </c>
      <c r="N4648" s="37">
        <f t="shared" si="1305"/>
        <v>124</v>
      </c>
      <c r="O4648" s="37">
        <v>0</v>
      </c>
      <c r="P4648" s="37">
        <v>0</v>
      </c>
      <c r="Q4648" s="21">
        <f t="shared" si="1306"/>
        <v>39.790999999999997</v>
      </c>
      <c r="R4648" s="21">
        <f t="shared" si="1315"/>
        <v>193.74999999999085</v>
      </c>
      <c r="S4648" s="21">
        <f t="shared" si="1316"/>
        <v>21.777501540778506</v>
      </c>
      <c r="T4648" s="21">
        <f t="shared" si="1307"/>
        <v>86.147999999999996</v>
      </c>
      <c r="U4648" s="37">
        <f>VLOOKUP(Time_Zone, 'LSTM LookUp'!$B$5:$D$8, 3, FALSE)</f>
        <v>-75</v>
      </c>
      <c r="V4648" s="21">
        <f t="shared" si="1317"/>
        <v>-5.3314879452466863</v>
      </c>
      <c r="W4648" s="21">
        <f t="shared" si="1308"/>
        <v>264.81512801368837</v>
      </c>
      <c r="X4648" s="21">
        <f t="shared" si="1309"/>
        <v>36.666485349235991</v>
      </c>
      <c r="Y4648" s="21">
        <f t="shared" si="1310"/>
        <v>160.66648534923598</v>
      </c>
      <c r="Z4648" s="21">
        <f t="shared" si="1318"/>
        <v>50.928469714938053</v>
      </c>
      <c r="AA4648" s="21">
        <f t="shared" si="1311"/>
        <v>0</v>
      </c>
      <c r="AB4648" s="21">
        <f t="shared" si="1312"/>
        <v>50.928469714938053</v>
      </c>
      <c r="AC4648" s="21">
        <f t="shared" si="1313"/>
        <v>87.98</v>
      </c>
      <c r="AD4648" s="21">
        <f t="shared" si="1319"/>
        <v>50.928469714938053</v>
      </c>
      <c r="AE4648" s="21" t="str">
        <f t="shared" si="1314"/>
        <v>7/12/19:00</v>
      </c>
    </row>
    <row r="4649" spans="2:31">
      <c r="B4649" s="37">
        <v>7</v>
      </c>
      <c r="C4649" s="38">
        <v>12</v>
      </c>
      <c r="D4649" s="39">
        <v>20</v>
      </c>
      <c r="E4649" s="17">
        <v>29.4</v>
      </c>
      <c r="F4649" s="17">
        <v>48</v>
      </c>
      <c r="G4649" s="17">
        <v>28</v>
      </c>
      <c r="H4649" s="37">
        <f t="shared" si="1302"/>
        <v>84.919999999999987</v>
      </c>
      <c r="I4649" s="37">
        <f>IF(H4649&lt;'Roof Calculator'!$G$8, 1, 0)</f>
        <v>0</v>
      </c>
      <c r="J4649" s="37">
        <f>IF(H4649&gt;='Roof Calculator'!$G$8, 1, 0)</f>
        <v>1</v>
      </c>
      <c r="K4649" s="37">
        <f t="shared" si="1303"/>
        <v>0</v>
      </c>
      <c r="L4649" s="37">
        <f t="shared" si="1304"/>
        <v>84.919999999999987</v>
      </c>
      <c r="M4649" s="37">
        <v>0</v>
      </c>
      <c r="N4649" s="37">
        <f t="shared" si="1305"/>
        <v>48</v>
      </c>
      <c r="O4649" s="37">
        <v>0</v>
      </c>
      <c r="P4649" s="37">
        <v>0</v>
      </c>
      <c r="Q4649" s="21">
        <f t="shared" si="1306"/>
        <v>39.790999999999997</v>
      </c>
      <c r="R4649" s="21">
        <f t="shared" si="1315"/>
        <v>193.79166666665751</v>
      </c>
      <c r="S4649" s="21">
        <f t="shared" si="1316"/>
        <v>21.771125684546757</v>
      </c>
      <c r="T4649" s="21">
        <f t="shared" si="1307"/>
        <v>86.147999999999996</v>
      </c>
      <c r="U4649" s="37">
        <f>VLOOKUP(Time_Zone, 'LSTM LookUp'!$B$5:$D$8, 3, FALSE)</f>
        <v>-75</v>
      </c>
      <c r="V4649" s="21">
        <f t="shared" si="1317"/>
        <v>-5.3365107462139223</v>
      </c>
      <c r="W4649" s="21">
        <f t="shared" si="1308"/>
        <v>279.81387231344655</v>
      </c>
      <c r="X4649" s="21">
        <f t="shared" si="1309"/>
        <v>10.051992879259538</v>
      </c>
      <c r="Y4649" s="21">
        <f t="shared" si="1310"/>
        <v>58.051992879259537</v>
      </c>
      <c r="Z4649" s="21">
        <f t="shared" si="1318"/>
        <v>18.401467828319728</v>
      </c>
      <c r="AA4649" s="21">
        <f t="shared" si="1311"/>
        <v>0</v>
      </c>
      <c r="AB4649" s="21">
        <f t="shared" si="1312"/>
        <v>18.401467828319728</v>
      </c>
      <c r="AC4649" s="21">
        <f t="shared" si="1313"/>
        <v>84.919999999999987</v>
      </c>
      <c r="AD4649" s="21">
        <f t="shared" si="1319"/>
        <v>18.401467828319728</v>
      </c>
      <c r="AE4649" s="21" t="str">
        <f t="shared" si="1314"/>
        <v>7/12/20:00</v>
      </c>
    </row>
    <row r="4650" spans="2:31">
      <c r="B4650" s="37">
        <v>7</v>
      </c>
      <c r="C4650" s="38">
        <v>12</v>
      </c>
      <c r="D4650" s="39">
        <v>21</v>
      </c>
      <c r="E4650" s="17">
        <v>27.8</v>
      </c>
      <c r="F4650" s="17">
        <v>0</v>
      </c>
      <c r="G4650" s="17">
        <v>0</v>
      </c>
      <c r="H4650" s="37">
        <f t="shared" si="1302"/>
        <v>82.04</v>
      </c>
      <c r="I4650" s="37">
        <f>IF(H4650&lt;'Roof Calculator'!$G$8, 1, 0)</f>
        <v>0</v>
      </c>
      <c r="J4650" s="37">
        <f>IF(H4650&gt;='Roof Calculator'!$G$8, 1, 0)</f>
        <v>1</v>
      </c>
      <c r="K4650" s="37">
        <f t="shared" si="1303"/>
        <v>0</v>
      </c>
      <c r="L4650" s="37">
        <f t="shared" si="1304"/>
        <v>82.04</v>
      </c>
      <c r="M4650" s="37">
        <v>0</v>
      </c>
      <c r="N4650" s="37">
        <f t="shared" si="1305"/>
        <v>0</v>
      </c>
      <c r="O4650" s="37">
        <v>0</v>
      </c>
      <c r="P4650" s="37">
        <v>0</v>
      </c>
      <c r="Q4650" s="21">
        <f t="shared" si="1306"/>
        <v>39.790999999999997</v>
      </c>
      <c r="R4650" s="21">
        <f t="shared" si="1315"/>
        <v>193.83333333332416</v>
      </c>
      <c r="S4650" s="21">
        <f t="shared" si="1316"/>
        <v>21.76473833970935</v>
      </c>
      <c r="T4650" s="21">
        <f t="shared" si="1307"/>
        <v>86.147999999999996</v>
      </c>
      <c r="U4650" s="37">
        <f>VLOOKUP(Time_Zone, 'LSTM LookUp'!$B$5:$D$8, 3, FALSE)</f>
        <v>-75</v>
      </c>
      <c r="V4650" s="21">
        <f t="shared" si="1317"/>
        <v>-5.3415205117333748</v>
      </c>
      <c r="W4650" s="21">
        <f t="shared" si="1308"/>
        <v>294.81261987206665</v>
      </c>
      <c r="X4650" s="21">
        <f t="shared" si="1309"/>
        <v>0</v>
      </c>
      <c r="Y4650" s="21">
        <f t="shared" si="1310"/>
        <v>0</v>
      </c>
      <c r="Z4650" s="21">
        <f t="shared" si="1318"/>
        <v>0</v>
      </c>
      <c r="AA4650" s="21">
        <f t="shared" si="1311"/>
        <v>0</v>
      </c>
      <c r="AB4650" s="21">
        <f t="shared" si="1312"/>
        <v>0</v>
      </c>
      <c r="AC4650" s="21">
        <f t="shared" si="1313"/>
        <v>82.04</v>
      </c>
      <c r="AD4650" s="21">
        <f t="shared" si="1319"/>
        <v>0</v>
      </c>
      <c r="AE4650" s="21" t="str">
        <f t="shared" si="1314"/>
        <v>7/12/21:00</v>
      </c>
    </row>
    <row r="4651" spans="2:31">
      <c r="B4651" s="37">
        <v>7</v>
      </c>
      <c r="C4651" s="38">
        <v>12</v>
      </c>
      <c r="D4651" s="39">
        <v>22</v>
      </c>
      <c r="E4651" s="17">
        <v>26.1</v>
      </c>
      <c r="F4651" s="17">
        <v>0</v>
      </c>
      <c r="G4651" s="17">
        <v>0</v>
      </c>
      <c r="H4651" s="37">
        <f t="shared" si="1302"/>
        <v>78.98</v>
      </c>
      <c r="I4651" s="37">
        <f>IF(H4651&lt;'Roof Calculator'!$G$8, 1, 0)</f>
        <v>0</v>
      </c>
      <c r="J4651" s="37">
        <f>IF(H4651&gt;='Roof Calculator'!$G$8, 1, 0)</f>
        <v>1</v>
      </c>
      <c r="K4651" s="37">
        <f t="shared" si="1303"/>
        <v>0</v>
      </c>
      <c r="L4651" s="37">
        <f t="shared" si="1304"/>
        <v>78.98</v>
      </c>
      <c r="M4651" s="37">
        <v>0</v>
      </c>
      <c r="N4651" s="37">
        <f t="shared" si="1305"/>
        <v>0</v>
      </c>
      <c r="O4651" s="37">
        <v>0</v>
      </c>
      <c r="P4651" s="37">
        <v>0</v>
      </c>
      <c r="Q4651" s="21">
        <f t="shared" si="1306"/>
        <v>39.790999999999997</v>
      </c>
      <c r="R4651" s="21">
        <f t="shared" si="1315"/>
        <v>193.87499999999082</v>
      </c>
      <c r="S4651" s="21">
        <f t="shared" si="1316"/>
        <v>21.758339511006923</v>
      </c>
      <c r="T4651" s="21">
        <f t="shared" si="1307"/>
        <v>86.147999999999996</v>
      </c>
      <c r="U4651" s="37">
        <f>VLOOKUP(Time_Zone, 'LSTM LookUp'!$B$5:$D$8, 3, FALSE)</f>
        <v>-75</v>
      </c>
      <c r="V4651" s="21">
        <f t="shared" si="1317"/>
        <v>-5.3465172231253977</v>
      </c>
      <c r="W4651" s="21">
        <f t="shared" si="1308"/>
        <v>309.81137069421868</v>
      </c>
      <c r="X4651" s="21">
        <f t="shared" si="1309"/>
        <v>0</v>
      </c>
      <c r="Y4651" s="21">
        <f t="shared" si="1310"/>
        <v>0</v>
      </c>
      <c r="Z4651" s="21">
        <f t="shared" si="1318"/>
        <v>0</v>
      </c>
      <c r="AA4651" s="21">
        <f t="shared" si="1311"/>
        <v>0</v>
      </c>
      <c r="AB4651" s="21">
        <f t="shared" si="1312"/>
        <v>0</v>
      </c>
      <c r="AC4651" s="21">
        <f t="shared" si="1313"/>
        <v>78.98</v>
      </c>
      <c r="AD4651" s="21">
        <f t="shared" si="1319"/>
        <v>0</v>
      </c>
      <c r="AE4651" s="21" t="str">
        <f t="shared" si="1314"/>
        <v>7/12/22:00</v>
      </c>
    </row>
    <row r="4652" spans="2:31">
      <c r="B4652" s="37">
        <v>7</v>
      </c>
      <c r="C4652" s="38">
        <v>12</v>
      </c>
      <c r="D4652" s="39">
        <v>23</v>
      </c>
      <c r="E4652" s="17">
        <v>25.6</v>
      </c>
      <c r="F4652" s="17">
        <v>0</v>
      </c>
      <c r="G4652" s="17">
        <v>0</v>
      </c>
      <c r="H4652" s="37">
        <f t="shared" si="1302"/>
        <v>78.08</v>
      </c>
      <c r="I4652" s="37">
        <f>IF(H4652&lt;'Roof Calculator'!$G$8, 1, 0)</f>
        <v>0</v>
      </c>
      <c r="J4652" s="37">
        <f>IF(H4652&gt;='Roof Calculator'!$G$8, 1, 0)</f>
        <v>1</v>
      </c>
      <c r="K4652" s="37">
        <f t="shared" si="1303"/>
        <v>0</v>
      </c>
      <c r="L4652" s="37">
        <f t="shared" si="1304"/>
        <v>78.08</v>
      </c>
      <c r="M4652" s="37">
        <v>0</v>
      </c>
      <c r="N4652" s="37">
        <f t="shared" si="1305"/>
        <v>0</v>
      </c>
      <c r="O4652" s="37">
        <v>0</v>
      </c>
      <c r="P4652" s="37">
        <v>0</v>
      </c>
      <c r="Q4652" s="21">
        <f t="shared" si="1306"/>
        <v>39.790999999999997</v>
      </c>
      <c r="R4652" s="21">
        <f t="shared" si="1315"/>
        <v>193.91666666665748</v>
      </c>
      <c r="S4652" s="21">
        <f t="shared" si="1316"/>
        <v>21.751929203187231</v>
      </c>
      <c r="T4652" s="21">
        <f t="shared" si="1307"/>
        <v>86.147999999999996</v>
      </c>
      <c r="U4652" s="37">
        <f>VLOOKUP(Time_Zone, 'LSTM LookUp'!$B$5:$D$8, 3, FALSE)</f>
        <v>-75</v>
      </c>
      <c r="V4652" s="21">
        <f t="shared" si="1317"/>
        <v>-5.3515008617382716</v>
      </c>
      <c r="W4652" s="21">
        <f t="shared" si="1308"/>
        <v>324.81012478456546</v>
      </c>
      <c r="X4652" s="21">
        <f t="shared" si="1309"/>
        <v>0</v>
      </c>
      <c r="Y4652" s="21">
        <f t="shared" si="1310"/>
        <v>0</v>
      </c>
      <c r="Z4652" s="21">
        <f t="shared" si="1318"/>
        <v>0</v>
      </c>
      <c r="AA4652" s="21">
        <f t="shared" si="1311"/>
        <v>0</v>
      </c>
      <c r="AB4652" s="21">
        <f t="shared" si="1312"/>
        <v>0</v>
      </c>
      <c r="AC4652" s="21">
        <f t="shared" si="1313"/>
        <v>78.08</v>
      </c>
      <c r="AD4652" s="21">
        <f t="shared" si="1319"/>
        <v>0</v>
      </c>
      <c r="AE4652" s="21" t="str">
        <f t="shared" si="1314"/>
        <v>7/12/23:00</v>
      </c>
    </row>
    <row r="4653" spans="2:31">
      <c r="B4653" s="37">
        <v>7</v>
      </c>
      <c r="C4653" s="38">
        <v>12</v>
      </c>
      <c r="D4653" s="39">
        <v>24</v>
      </c>
      <c r="E4653" s="17">
        <v>25.6</v>
      </c>
      <c r="F4653" s="17">
        <v>0</v>
      </c>
      <c r="G4653" s="17">
        <v>0</v>
      </c>
      <c r="H4653" s="37">
        <f t="shared" si="1302"/>
        <v>78.08</v>
      </c>
      <c r="I4653" s="37">
        <f>IF(H4653&lt;'Roof Calculator'!$G$8, 1, 0)</f>
        <v>0</v>
      </c>
      <c r="J4653" s="37">
        <f>IF(H4653&gt;='Roof Calculator'!$G$8, 1, 0)</f>
        <v>1</v>
      </c>
      <c r="K4653" s="37">
        <f t="shared" si="1303"/>
        <v>0</v>
      </c>
      <c r="L4653" s="37">
        <f t="shared" si="1304"/>
        <v>78.08</v>
      </c>
      <c r="M4653" s="37">
        <v>0</v>
      </c>
      <c r="N4653" s="37">
        <f t="shared" si="1305"/>
        <v>0</v>
      </c>
      <c r="O4653" s="37">
        <v>0</v>
      </c>
      <c r="P4653" s="37">
        <v>0</v>
      </c>
      <c r="Q4653" s="21">
        <f t="shared" si="1306"/>
        <v>39.790999999999997</v>
      </c>
      <c r="R4653" s="21">
        <f t="shared" si="1315"/>
        <v>193.95833333332413</v>
      </c>
      <c r="S4653" s="21">
        <f t="shared" si="1316"/>
        <v>21.745507421005094</v>
      </c>
      <c r="T4653" s="21">
        <f t="shared" si="1307"/>
        <v>86.147999999999996</v>
      </c>
      <c r="U4653" s="37">
        <f>VLOOKUP(Time_Zone, 'LSTM LookUp'!$B$5:$D$8, 3, FALSE)</f>
        <v>-75</v>
      </c>
      <c r="V4653" s="21">
        <f t="shared" si="1317"/>
        <v>-5.3564714089482504</v>
      </c>
      <c r="W4653" s="21">
        <f t="shared" si="1308"/>
        <v>339.80888214776292</v>
      </c>
      <c r="X4653" s="21">
        <f t="shared" si="1309"/>
        <v>0</v>
      </c>
      <c r="Y4653" s="21">
        <f t="shared" si="1310"/>
        <v>0</v>
      </c>
      <c r="Z4653" s="21">
        <f t="shared" si="1318"/>
        <v>0</v>
      </c>
      <c r="AA4653" s="21">
        <f t="shared" si="1311"/>
        <v>0</v>
      </c>
      <c r="AB4653" s="21">
        <f t="shared" si="1312"/>
        <v>0</v>
      </c>
      <c r="AC4653" s="21">
        <f t="shared" si="1313"/>
        <v>78.08</v>
      </c>
      <c r="AD4653" s="21">
        <f t="shared" si="1319"/>
        <v>0</v>
      </c>
      <c r="AE4653" s="21" t="str">
        <f t="shared" si="1314"/>
        <v>7/12/24:00</v>
      </c>
    </row>
    <row r="4654" spans="2:31">
      <c r="B4654" s="37">
        <v>7</v>
      </c>
      <c r="C4654" s="38">
        <v>13</v>
      </c>
      <c r="D4654" s="39">
        <v>1</v>
      </c>
      <c r="E4654" s="17">
        <v>25</v>
      </c>
      <c r="F4654" s="17">
        <v>0</v>
      </c>
      <c r="G4654" s="17">
        <v>0</v>
      </c>
      <c r="H4654" s="37">
        <f t="shared" si="1302"/>
        <v>77</v>
      </c>
      <c r="I4654" s="37">
        <f>IF(H4654&lt;'Roof Calculator'!$G$8, 1, 0)</f>
        <v>0</v>
      </c>
      <c r="J4654" s="37">
        <f>IF(H4654&gt;='Roof Calculator'!$G$8, 1, 0)</f>
        <v>1</v>
      </c>
      <c r="K4654" s="37">
        <f t="shared" si="1303"/>
        <v>0</v>
      </c>
      <c r="L4654" s="37">
        <f t="shared" si="1304"/>
        <v>77</v>
      </c>
      <c r="M4654" s="37">
        <v>0</v>
      </c>
      <c r="N4654" s="37">
        <f t="shared" si="1305"/>
        <v>0</v>
      </c>
      <c r="O4654" s="37">
        <v>0</v>
      </c>
      <c r="P4654" s="37">
        <v>0</v>
      </c>
      <c r="Q4654" s="21">
        <f t="shared" si="1306"/>
        <v>39.790999999999997</v>
      </c>
      <c r="R4654" s="21">
        <f t="shared" si="1315"/>
        <v>193.99999999999079</v>
      </c>
      <c r="S4654" s="21">
        <f t="shared" si="1316"/>
        <v>21.739074169222427</v>
      </c>
      <c r="T4654" s="21">
        <f t="shared" si="1307"/>
        <v>86.147999999999996</v>
      </c>
      <c r="U4654" s="37">
        <f>VLOOKUP(Time_Zone, 'LSTM LookUp'!$B$5:$D$8, 3, FALSE)</f>
        <v>-75</v>
      </c>
      <c r="V4654" s="21">
        <f t="shared" si="1317"/>
        <v>-5.3614288461595869</v>
      </c>
      <c r="W4654" s="21">
        <f t="shared" si="1308"/>
        <v>-5.1923572115399086</v>
      </c>
      <c r="X4654" s="21">
        <f t="shared" si="1309"/>
        <v>0</v>
      </c>
      <c r="Y4654" s="21">
        <f t="shared" si="1310"/>
        <v>0</v>
      </c>
      <c r="Z4654" s="21">
        <f t="shared" si="1318"/>
        <v>0</v>
      </c>
      <c r="AA4654" s="21">
        <f t="shared" si="1311"/>
        <v>0</v>
      </c>
      <c r="AB4654" s="21">
        <f t="shared" si="1312"/>
        <v>0</v>
      </c>
      <c r="AC4654" s="21">
        <f t="shared" si="1313"/>
        <v>77</v>
      </c>
      <c r="AD4654" s="21">
        <f t="shared" si="1319"/>
        <v>0</v>
      </c>
      <c r="AE4654" s="21" t="str">
        <f t="shared" si="1314"/>
        <v>7/13/1:00</v>
      </c>
    </row>
    <row r="4655" spans="2:31">
      <c r="B4655" s="37">
        <v>7</v>
      </c>
      <c r="C4655" s="38">
        <v>13</v>
      </c>
      <c r="D4655" s="39">
        <v>2</v>
      </c>
      <c r="E4655" s="17">
        <v>24.4</v>
      </c>
      <c r="F4655" s="17">
        <v>0</v>
      </c>
      <c r="G4655" s="17">
        <v>0</v>
      </c>
      <c r="H4655" s="37">
        <f t="shared" si="1302"/>
        <v>75.92</v>
      </c>
      <c r="I4655" s="37">
        <f>IF(H4655&lt;'Roof Calculator'!$G$8, 1, 0)</f>
        <v>0</v>
      </c>
      <c r="J4655" s="37">
        <f>IF(H4655&gt;='Roof Calculator'!$G$8, 1, 0)</f>
        <v>1</v>
      </c>
      <c r="K4655" s="37">
        <f t="shared" si="1303"/>
        <v>0</v>
      </c>
      <c r="L4655" s="37">
        <f t="shared" si="1304"/>
        <v>75.92</v>
      </c>
      <c r="M4655" s="37">
        <v>0</v>
      </c>
      <c r="N4655" s="37">
        <f t="shared" si="1305"/>
        <v>0</v>
      </c>
      <c r="O4655" s="37">
        <v>0</v>
      </c>
      <c r="P4655" s="37">
        <v>0</v>
      </c>
      <c r="Q4655" s="21">
        <f t="shared" si="1306"/>
        <v>39.790999999999997</v>
      </c>
      <c r="R4655" s="21">
        <f t="shared" si="1315"/>
        <v>194.04166666665745</v>
      </c>
      <c r="S4655" s="21">
        <f t="shared" si="1316"/>
        <v>21.732629452608219</v>
      </c>
      <c r="T4655" s="21">
        <f t="shared" si="1307"/>
        <v>86.147999999999996</v>
      </c>
      <c r="U4655" s="37">
        <f>VLOOKUP(Time_Zone, 'LSTM LookUp'!$B$5:$D$8, 3, FALSE)</f>
        <v>-75</v>
      </c>
      <c r="V4655" s="21">
        <f t="shared" si="1317"/>
        <v>-5.3663731548045916</v>
      </c>
      <c r="W4655" s="21">
        <f t="shared" si="1308"/>
        <v>9.8064067112988518</v>
      </c>
      <c r="X4655" s="21">
        <f t="shared" si="1309"/>
        <v>0</v>
      </c>
      <c r="Y4655" s="21">
        <f t="shared" si="1310"/>
        <v>0</v>
      </c>
      <c r="Z4655" s="21">
        <f t="shared" si="1318"/>
        <v>0</v>
      </c>
      <c r="AA4655" s="21">
        <f t="shared" si="1311"/>
        <v>0</v>
      </c>
      <c r="AB4655" s="21">
        <f t="shared" si="1312"/>
        <v>0</v>
      </c>
      <c r="AC4655" s="21">
        <f t="shared" si="1313"/>
        <v>75.92</v>
      </c>
      <c r="AD4655" s="21">
        <f t="shared" si="1319"/>
        <v>0</v>
      </c>
      <c r="AE4655" s="21" t="str">
        <f t="shared" si="1314"/>
        <v>7/13/2:00</v>
      </c>
    </row>
    <row r="4656" spans="2:31">
      <c r="B4656" s="37">
        <v>7</v>
      </c>
      <c r="C4656" s="38">
        <v>13</v>
      </c>
      <c r="D4656" s="39">
        <v>3</v>
      </c>
      <c r="E4656" s="17">
        <v>23.9</v>
      </c>
      <c r="F4656" s="17">
        <v>0</v>
      </c>
      <c r="G4656" s="17">
        <v>0</v>
      </c>
      <c r="H4656" s="37">
        <f t="shared" si="1302"/>
        <v>75.02</v>
      </c>
      <c r="I4656" s="37">
        <f>IF(H4656&lt;'Roof Calculator'!$G$8, 1, 0)</f>
        <v>0</v>
      </c>
      <c r="J4656" s="37">
        <f>IF(H4656&gt;='Roof Calculator'!$G$8, 1, 0)</f>
        <v>1</v>
      </c>
      <c r="K4656" s="37">
        <f t="shared" si="1303"/>
        <v>0</v>
      </c>
      <c r="L4656" s="37">
        <f t="shared" si="1304"/>
        <v>75.02</v>
      </c>
      <c r="M4656" s="37">
        <v>0</v>
      </c>
      <c r="N4656" s="37">
        <f t="shared" si="1305"/>
        <v>0</v>
      </c>
      <c r="O4656" s="37">
        <v>0</v>
      </c>
      <c r="P4656" s="37">
        <v>0</v>
      </c>
      <c r="Q4656" s="21">
        <f t="shared" si="1306"/>
        <v>39.790999999999997</v>
      </c>
      <c r="R4656" s="21">
        <f t="shared" si="1315"/>
        <v>194.08333333332411</v>
      </c>
      <c r="S4656" s="21">
        <f t="shared" si="1316"/>
        <v>21.726173275938539</v>
      </c>
      <c r="T4656" s="21">
        <f t="shared" si="1307"/>
        <v>86.147999999999996</v>
      </c>
      <c r="U4656" s="37">
        <f>VLOOKUP(Time_Zone, 'LSTM LookUp'!$B$5:$D$8, 3, FALSE)</f>
        <v>-75</v>
      </c>
      <c r="V4656" s="21">
        <f t="shared" si="1317"/>
        <v>-5.3713043163436698</v>
      </c>
      <c r="W4656" s="21">
        <f t="shared" si="1308"/>
        <v>24.80517392091409</v>
      </c>
      <c r="X4656" s="21">
        <f t="shared" si="1309"/>
        <v>0</v>
      </c>
      <c r="Y4656" s="21">
        <f t="shared" si="1310"/>
        <v>0</v>
      </c>
      <c r="Z4656" s="21">
        <f t="shared" si="1318"/>
        <v>0</v>
      </c>
      <c r="AA4656" s="21">
        <f t="shared" si="1311"/>
        <v>0</v>
      </c>
      <c r="AB4656" s="21">
        <f t="shared" si="1312"/>
        <v>0</v>
      </c>
      <c r="AC4656" s="21">
        <f t="shared" si="1313"/>
        <v>75.02</v>
      </c>
      <c r="AD4656" s="21">
        <f t="shared" si="1319"/>
        <v>0</v>
      </c>
      <c r="AE4656" s="21" t="str">
        <f t="shared" si="1314"/>
        <v>7/13/3:00</v>
      </c>
    </row>
    <row r="4657" spans="2:31">
      <c r="B4657" s="37">
        <v>7</v>
      </c>
      <c r="C4657" s="38">
        <v>13</v>
      </c>
      <c r="D4657" s="39">
        <v>4</v>
      </c>
      <c r="E4657" s="17">
        <v>23.3</v>
      </c>
      <c r="F4657" s="17">
        <v>0</v>
      </c>
      <c r="G4657" s="17">
        <v>0</v>
      </c>
      <c r="H4657" s="37">
        <f t="shared" si="1302"/>
        <v>73.94</v>
      </c>
      <c r="I4657" s="37">
        <f>IF(H4657&lt;'Roof Calculator'!$G$8, 1, 0)</f>
        <v>0</v>
      </c>
      <c r="J4657" s="37">
        <f>IF(H4657&gt;='Roof Calculator'!$G$8, 1, 0)</f>
        <v>1</v>
      </c>
      <c r="K4657" s="37">
        <f t="shared" si="1303"/>
        <v>0</v>
      </c>
      <c r="L4657" s="37">
        <f t="shared" si="1304"/>
        <v>73.94</v>
      </c>
      <c r="M4657" s="37">
        <v>0</v>
      </c>
      <c r="N4657" s="37">
        <f t="shared" si="1305"/>
        <v>0</v>
      </c>
      <c r="O4657" s="37">
        <v>0</v>
      </c>
      <c r="P4657" s="37">
        <v>0</v>
      </c>
      <c r="Q4657" s="21">
        <f t="shared" si="1306"/>
        <v>39.790999999999997</v>
      </c>
      <c r="R4657" s="21">
        <f t="shared" si="1315"/>
        <v>194.12499999999076</v>
      </c>
      <c r="S4657" s="21">
        <f t="shared" si="1316"/>
        <v>21.719705643996463</v>
      </c>
      <c r="T4657" s="21">
        <f t="shared" si="1307"/>
        <v>86.147999999999996</v>
      </c>
      <c r="U4657" s="37">
        <f>VLOOKUP(Time_Zone, 'LSTM LookUp'!$B$5:$D$8, 3, FALSE)</f>
        <v>-75</v>
      </c>
      <c r="V4657" s="21">
        <f t="shared" si="1317"/>
        <v>-5.376222312265365</v>
      </c>
      <c r="W4657" s="21">
        <f t="shared" si="1308"/>
        <v>39.803944421933679</v>
      </c>
      <c r="X4657" s="21">
        <f t="shared" si="1309"/>
        <v>0</v>
      </c>
      <c r="Y4657" s="21">
        <f t="shared" si="1310"/>
        <v>0</v>
      </c>
      <c r="Z4657" s="21">
        <f t="shared" si="1318"/>
        <v>0</v>
      </c>
      <c r="AA4657" s="21">
        <f t="shared" si="1311"/>
        <v>0</v>
      </c>
      <c r="AB4657" s="21">
        <f t="shared" si="1312"/>
        <v>0</v>
      </c>
      <c r="AC4657" s="21">
        <f t="shared" si="1313"/>
        <v>73.94</v>
      </c>
      <c r="AD4657" s="21">
        <f t="shared" si="1319"/>
        <v>0</v>
      </c>
      <c r="AE4657" s="21" t="str">
        <f t="shared" si="1314"/>
        <v>7/13/4:00</v>
      </c>
    </row>
    <row r="4658" spans="2:31">
      <c r="B4658" s="37">
        <v>7</v>
      </c>
      <c r="C4658" s="38">
        <v>13</v>
      </c>
      <c r="D4658" s="39">
        <v>5</v>
      </c>
      <c r="E4658" s="17">
        <v>22.2</v>
      </c>
      <c r="F4658" s="17">
        <v>0</v>
      </c>
      <c r="G4658" s="17">
        <v>0</v>
      </c>
      <c r="H4658" s="37">
        <f t="shared" si="1302"/>
        <v>71.959999999999994</v>
      </c>
      <c r="I4658" s="37">
        <f>IF(H4658&lt;'Roof Calculator'!$G$8, 1, 0)</f>
        <v>0</v>
      </c>
      <c r="J4658" s="37">
        <f>IF(H4658&gt;='Roof Calculator'!$G$8, 1, 0)</f>
        <v>1</v>
      </c>
      <c r="K4658" s="37">
        <f t="shared" si="1303"/>
        <v>0</v>
      </c>
      <c r="L4658" s="37">
        <f t="shared" si="1304"/>
        <v>71.959999999999994</v>
      </c>
      <c r="M4658" s="37">
        <v>0</v>
      </c>
      <c r="N4658" s="37">
        <f t="shared" si="1305"/>
        <v>0</v>
      </c>
      <c r="O4658" s="37">
        <v>0</v>
      </c>
      <c r="P4658" s="37">
        <v>0</v>
      </c>
      <c r="Q4658" s="21">
        <f t="shared" si="1306"/>
        <v>39.790999999999997</v>
      </c>
      <c r="R4658" s="21">
        <f t="shared" si="1315"/>
        <v>194.16666666665742</v>
      </c>
      <c r="S4658" s="21">
        <f t="shared" si="1316"/>
        <v>21.713226561572164</v>
      </c>
      <c r="T4658" s="21">
        <f t="shared" si="1307"/>
        <v>86.147999999999996</v>
      </c>
      <c r="U4658" s="37">
        <f>VLOOKUP(Time_Zone, 'LSTM LookUp'!$B$5:$D$8, 3, FALSE)</f>
        <v>-75</v>
      </c>
      <c r="V4658" s="21">
        <f t="shared" si="1317"/>
        <v>-5.3811271240863956</v>
      </c>
      <c r="W4658" s="21">
        <f t="shared" si="1308"/>
        <v>54.802718218978399</v>
      </c>
      <c r="X4658" s="21">
        <f t="shared" si="1309"/>
        <v>0</v>
      </c>
      <c r="Y4658" s="21">
        <f t="shared" si="1310"/>
        <v>0</v>
      </c>
      <c r="Z4658" s="21">
        <f t="shared" si="1318"/>
        <v>0</v>
      </c>
      <c r="AA4658" s="21">
        <f t="shared" si="1311"/>
        <v>0</v>
      </c>
      <c r="AB4658" s="21">
        <f t="shared" si="1312"/>
        <v>0</v>
      </c>
      <c r="AC4658" s="21">
        <f t="shared" si="1313"/>
        <v>71.959999999999994</v>
      </c>
      <c r="AD4658" s="21">
        <f t="shared" si="1319"/>
        <v>0</v>
      </c>
      <c r="AE4658" s="21" t="str">
        <f t="shared" si="1314"/>
        <v>7/13/5:00</v>
      </c>
    </row>
    <row r="4659" spans="2:31">
      <c r="B4659" s="37">
        <v>7</v>
      </c>
      <c r="C4659" s="38">
        <v>13</v>
      </c>
      <c r="D4659" s="39">
        <v>6</v>
      </c>
      <c r="E4659" s="17">
        <v>22.8</v>
      </c>
      <c r="F4659" s="17">
        <v>5</v>
      </c>
      <c r="G4659" s="17">
        <v>31</v>
      </c>
      <c r="H4659" s="37">
        <f t="shared" si="1302"/>
        <v>73.040000000000006</v>
      </c>
      <c r="I4659" s="37">
        <f>IF(H4659&lt;'Roof Calculator'!$G$8, 1, 0)</f>
        <v>0</v>
      </c>
      <c r="J4659" s="37">
        <f>IF(H4659&gt;='Roof Calculator'!$G$8, 1, 0)</f>
        <v>1</v>
      </c>
      <c r="K4659" s="37">
        <f t="shared" si="1303"/>
        <v>0</v>
      </c>
      <c r="L4659" s="37">
        <f t="shared" si="1304"/>
        <v>73.040000000000006</v>
      </c>
      <c r="M4659" s="37">
        <v>0</v>
      </c>
      <c r="N4659" s="37">
        <f t="shared" si="1305"/>
        <v>5</v>
      </c>
      <c r="O4659" s="37">
        <v>0</v>
      </c>
      <c r="P4659" s="37">
        <v>0</v>
      </c>
      <c r="Q4659" s="21">
        <f t="shared" si="1306"/>
        <v>39.790999999999997</v>
      </c>
      <c r="R4659" s="21">
        <f t="shared" si="1315"/>
        <v>194.20833333332408</v>
      </c>
      <c r="S4659" s="21">
        <f t="shared" si="1316"/>
        <v>21.706736033462811</v>
      </c>
      <c r="T4659" s="21">
        <f t="shared" si="1307"/>
        <v>86.147999999999996</v>
      </c>
      <c r="U4659" s="37">
        <f>VLOOKUP(Time_Zone, 'LSTM LookUp'!$B$5:$D$8, 3, FALSE)</f>
        <v>-75</v>
      </c>
      <c r="V4659" s="21">
        <f t="shared" si="1317"/>
        <v>-5.3860187333517047</v>
      </c>
      <c r="W4659" s="21">
        <f t="shared" si="1308"/>
        <v>69.801495316662056</v>
      </c>
      <c r="X4659" s="21">
        <f t="shared" si="1309"/>
        <v>14.979005276111351</v>
      </c>
      <c r="Y4659" s="21">
        <f t="shared" si="1310"/>
        <v>19.979005276111351</v>
      </c>
      <c r="Z4659" s="21">
        <f t="shared" si="1318"/>
        <v>6.332995726690072</v>
      </c>
      <c r="AA4659" s="21">
        <f t="shared" si="1311"/>
        <v>0</v>
      </c>
      <c r="AB4659" s="21">
        <f t="shared" si="1312"/>
        <v>6.332995726690072</v>
      </c>
      <c r="AC4659" s="21">
        <f t="shared" si="1313"/>
        <v>73.040000000000006</v>
      </c>
      <c r="AD4659" s="21">
        <f t="shared" si="1319"/>
        <v>6.332995726690072</v>
      </c>
      <c r="AE4659" s="21" t="str">
        <f t="shared" si="1314"/>
        <v>7/13/6:00</v>
      </c>
    </row>
    <row r="4660" spans="2:31">
      <c r="B4660" s="37">
        <v>7</v>
      </c>
      <c r="C4660" s="38">
        <v>13</v>
      </c>
      <c r="D4660" s="39">
        <v>7</v>
      </c>
      <c r="E4660" s="17">
        <v>24.4</v>
      </c>
      <c r="F4660" s="17">
        <v>41</v>
      </c>
      <c r="G4660" s="17">
        <v>381</v>
      </c>
      <c r="H4660" s="37">
        <f t="shared" si="1302"/>
        <v>75.92</v>
      </c>
      <c r="I4660" s="37">
        <f>IF(H4660&lt;'Roof Calculator'!$G$8, 1, 0)</f>
        <v>0</v>
      </c>
      <c r="J4660" s="37">
        <f>IF(H4660&gt;='Roof Calculator'!$G$8, 1, 0)</f>
        <v>1</v>
      </c>
      <c r="K4660" s="37">
        <f t="shared" si="1303"/>
        <v>0</v>
      </c>
      <c r="L4660" s="37">
        <f t="shared" si="1304"/>
        <v>75.92</v>
      </c>
      <c r="M4660" s="37">
        <v>0</v>
      </c>
      <c r="N4660" s="37">
        <f t="shared" si="1305"/>
        <v>41</v>
      </c>
      <c r="O4660" s="37">
        <v>0</v>
      </c>
      <c r="P4660" s="37">
        <v>0</v>
      </c>
      <c r="Q4660" s="21">
        <f t="shared" si="1306"/>
        <v>39.790999999999997</v>
      </c>
      <c r="R4660" s="21">
        <f t="shared" si="1315"/>
        <v>194.24999999999073</v>
      </c>
      <c r="S4660" s="21">
        <f t="shared" si="1316"/>
        <v>21.700234064472593</v>
      </c>
      <c r="T4660" s="21">
        <f t="shared" si="1307"/>
        <v>86.147999999999996</v>
      </c>
      <c r="U4660" s="37">
        <f>VLOOKUP(Time_Zone, 'LSTM LookUp'!$B$5:$D$8, 3, FALSE)</f>
        <v>-75</v>
      </c>
      <c r="V4660" s="21">
        <f t="shared" si="1317"/>
        <v>-5.3908971216345005</v>
      </c>
      <c r="W4660" s="21">
        <f t="shared" si="1308"/>
        <v>84.800275719591411</v>
      </c>
      <c r="X4660" s="21">
        <f t="shared" si="1309"/>
        <v>114.80983188705366</v>
      </c>
      <c r="Y4660" s="21">
        <f t="shared" si="1310"/>
        <v>155.80983188705366</v>
      </c>
      <c r="Z4660" s="21">
        <f t="shared" si="1318"/>
        <v>49.38899539192002</v>
      </c>
      <c r="AA4660" s="21">
        <f t="shared" si="1311"/>
        <v>0</v>
      </c>
      <c r="AB4660" s="21">
        <f t="shared" si="1312"/>
        <v>49.38899539192002</v>
      </c>
      <c r="AC4660" s="21">
        <f t="shared" si="1313"/>
        <v>75.92</v>
      </c>
      <c r="AD4660" s="21">
        <f t="shared" si="1319"/>
        <v>49.38899539192002</v>
      </c>
      <c r="AE4660" s="21" t="str">
        <f t="shared" si="1314"/>
        <v>7/13/7:00</v>
      </c>
    </row>
    <row r="4661" spans="2:31">
      <c r="B4661" s="37">
        <v>7</v>
      </c>
      <c r="C4661" s="38">
        <v>13</v>
      </c>
      <c r="D4661" s="39">
        <v>8</v>
      </c>
      <c r="E4661" s="17">
        <v>27.2</v>
      </c>
      <c r="F4661" s="17">
        <v>66</v>
      </c>
      <c r="G4661" s="17">
        <v>617</v>
      </c>
      <c r="H4661" s="37">
        <f t="shared" si="1302"/>
        <v>80.959999999999994</v>
      </c>
      <c r="I4661" s="37">
        <f>IF(H4661&lt;'Roof Calculator'!$G$8, 1, 0)</f>
        <v>0</v>
      </c>
      <c r="J4661" s="37">
        <f>IF(H4661&gt;='Roof Calculator'!$G$8, 1, 0)</f>
        <v>1</v>
      </c>
      <c r="K4661" s="37">
        <f t="shared" si="1303"/>
        <v>0</v>
      </c>
      <c r="L4661" s="37">
        <f t="shared" si="1304"/>
        <v>80.959999999999994</v>
      </c>
      <c r="M4661" s="37">
        <v>0</v>
      </c>
      <c r="N4661" s="37">
        <f t="shared" si="1305"/>
        <v>66</v>
      </c>
      <c r="O4661" s="37">
        <v>0</v>
      </c>
      <c r="P4661" s="37">
        <v>0</v>
      </c>
      <c r="Q4661" s="21">
        <f t="shared" si="1306"/>
        <v>39.790999999999997</v>
      </c>
      <c r="R4661" s="21">
        <f t="shared" si="1315"/>
        <v>194.29166666665739</v>
      </c>
      <c r="S4661" s="21">
        <f t="shared" si="1316"/>
        <v>21.693720659412733</v>
      </c>
      <c r="T4661" s="21">
        <f t="shared" si="1307"/>
        <v>86.147999999999996</v>
      </c>
      <c r="U4661" s="37">
        <f>VLOOKUP(Time_Zone, 'LSTM LookUp'!$B$5:$D$8, 3, FALSE)</f>
        <v>-75</v>
      </c>
      <c r="V4661" s="21">
        <f t="shared" si="1317"/>
        <v>-5.395762270536296</v>
      </c>
      <c r="W4661" s="21">
        <f t="shared" si="1308"/>
        <v>99.799059432365908</v>
      </c>
      <c r="X4661" s="21">
        <f t="shared" si="1309"/>
        <v>70.990268275383102</v>
      </c>
      <c r="Y4661" s="21">
        <f t="shared" si="1310"/>
        <v>136.9902682753831</v>
      </c>
      <c r="Z4661" s="21">
        <f t="shared" si="1318"/>
        <v>43.423522422483018</v>
      </c>
      <c r="AA4661" s="21">
        <f t="shared" si="1311"/>
        <v>0</v>
      </c>
      <c r="AB4661" s="21">
        <f t="shared" si="1312"/>
        <v>43.423522422483018</v>
      </c>
      <c r="AC4661" s="21">
        <f t="shared" si="1313"/>
        <v>80.959999999999994</v>
      </c>
      <c r="AD4661" s="21">
        <f t="shared" si="1319"/>
        <v>43.423522422483018</v>
      </c>
      <c r="AE4661" s="21" t="str">
        <f t="shared" si="1314"/>
        <v>7/13/8:00</v>
      </c>
    </row>
    <row r="4662" spans="2:31">
      <c r="B4662" s="37">
        <v>7</v>
      </c>
      <c r="C4662" s="38">
        <v>13</v>
      </c>
      <c r="D4662" s="39">
        <v>9</v>
      </c>
      <c r="E4662" s="17">
        <v>28.9</v>
      </c>
      <c r="F4662" s="17">
        <v>89</v>
      </c>
      <c r="G4662" s="17">
        <v>736</v>
      </c>
      <c r="H4662" s="37">
        <f t="shared" si="1302"/>
        <v>84.02</v>
      </c>
      <c r="I4662" s="37">
        <f>IF(H4662&lt;'Roof Calculator'!$G$8, 1, 0)</f>
        <v>0</v>
      </c>
      <c r="J4662" s="37">
        <f>IF(H4662&gt;='Roof Calculator'!$G$8, 1, 0)</f>
        <v>1</v>
      </c>
      <c r="K4662" s="37">
        <f t="shared" si="1303"/>
        <v>0</v>
      </c>
      <c r="L4662" s="37">
        <f t="shared" si="1304"/>
        <v>84.02</v>
      </c>
      <c r="M4662" s="37">
        <v>0</v>
      </c>
      <c r="N4662" s="37">
        <f t="shared" si="1305"/>
        <v>89</v>
      </c>
      <c r="O4662" s="37">
        <v>0</v>
      </c>
      <c r="P4662" s="37">
        <v>0</v>
      </c>
      <c r="Q4662" s="21">
        <f t="shared" si="1306"/>
        <v>39.790999999999997</v>
      </c>
      <c r="R4662" s="21">
        <f t="shared" si="1315"/>
        <v>194.33333333332405</v>
      </c>
      <c r="S4662" s="21">
        <f t="shared" si="1316"/>
        <v>21.687195823101451</v>
      </c>
      <c r="T4662" s="21">
        <f t="shared" si="1307"/>
        <v>86.147999999999996</v>
      </c>
      <c r="U4662" s="37">
        <f>VLOOKUP(Time_Zone, 'LSTM LookUp'!$B$5:$D$8, 3, FALSE)</f>
        <v>-75</v>
      </c>
      <c r="V4662" s="21">
        <f t="shared" si="1317"/>
        <v>-5.4006141616869501</v>
      </c>
      <c r="W4662" s="21">
        <f t="shared" si="1308"/>
        <v>114.79784645957827</v>
      </c>
      <c r="X4662" s="21">
        <f t="shared" si="1309"/>
        <v>-46.339292286562312</v>
      </c>
      <c r="Y4662" s="21">
        <f t="shared" si="1310"/>
        <v>42.660707713437688</v>
      </c>
      <c r="Z4662" s="21">
        <f t="shared" si="1318"/>
        <v>13.522699249187049</v>
      </c>
      <c r="AA4662" s="21">
        <f t="shared" si="1311"/>
        <v>0</v>
      </c>
      <c r="AB4662" s="21">
        <f t="shared" si="1312"/>
        <v>13.522699249187049</v>
      </c>
      <c r="AC4662" s="21">
        <f t="shared" si="1313"/>
        <v>84.02</v>
      </c>
      <c r="AD4662" s="21">
        <f t="shared" si="1319"/>
        <v>13.522699249187049</v>
      </c>
      <c r="AE4662" s="21" t="str">
        <f t="shared" si="1314"/>
        <v>7/13/9:00</v>
      </c>
    </row>
    <row r="4663" spans="2:31">
      <c r="B4663" s="37">
        <v>7</v>
      </c>
      <c r="C4663" s="38">
        <v>13</v>
      </c>
      <c r="D4663" s="39">
        <v>10</v>
      </c>
      <c r="E4663" s="17">
        <v>30.6</v>
      </c>
      <c r="F4663" s="17">
        <v>108</v>
      </c>
      <c r="G4663" s="17">
        <v>804</v>
      </c>
      <c r="H4663" s="37">
        <f t="shared" si="1302"/>
        <v>87.080000000000013</v>
      </c>
      <c r="I4663" s="37">
        <f>IF(H4663&lt;'Roof Calculator'!$G$8, 1, 0)</f>
        <v>0</v>
      </c>
      <c r="J4663" s="37">
        <f>IF(H4663&gt;='Roof Calculator'!$G$8, 1, 0)</f>
        <v>1</v>
      </c>
      <c r="K4663" s="37">
        <f t="shared" si="1303"/>
        <v>0</v>
      </c>
      <c r="L4663" s="37">
        <f t="shared" si="1304"/>
        <v>87.080000000000013</v>
      </c>
      <c r="M4663" s="37">
        <v>0</v>
      </c>
      <c r="N4663" s="37">
        <f t="shared" si="1305"/>
        <v>108</v>
      </c>
      <c r="O4663" s="37">
        <v>0</v>
      </c>
      <c r="P4663" s="37">
        <v>0</v>
      </c>
      <c r="Q4663" s="21">
        <f t="shared" si="1306"/>
        <v>39.790999999999997</v>
      </c>
      <c r="R4663" s="21">
        <f t="shared" si="1315"/>
        <v>194.37499999999071</v>
      </c>
      <c r="S4663" s="21">
        <f t="shared" si="1316"/>
        <v>21.680659560363935</v>
      </c>
      <c r="T4663" s="21">
        <f t="shared" si="1307"/>
        <v>86.147999999999996</v>
      </c>
      <c r="U4663" s="37">
        <f>VLOOKUP(Time_Zone, 'LSTM LookUp'!$B$5:$D$8, 3, FALSE)</f>
        <v>-75</v>
      </c>
      <c r="V4663" s="21">
        <f t="shared" si="1317"/>
        <v>-5.4054527767447169</v>
      </c>
      <c r="W4663" s="21">
        <f t="shared" si="1308"/>
        <v>129.79663680581385</v>
      </c>
      <c r="X4663" s="21">
        <f t="shared" si="1309"/>
        <v>-177.35433914275666</v>
      </c>
      <c r="Y4663" s="21">
        <f t="shared" si="1310"/>
        <v>-69.354339142756658</v>
      </c>
      <c r="Z4663" s="21">
        <f t="shared" si="1318"/>
        <v>-21.984114191293731</v>
      </c>
      <c r="AA4663" s="21">
        <f t="shared" si="1311"/>
        <v>0</v>
      </c>
      <c r="AB4663" s="21">
        <f t="shared" si="1312"/>
        <v>-21.984114191293731</v>
      </c>
      <c r="AC4663" s="21">
        <f t="shared" si="1313"/>
        <v>87.080000000000013</v>
      </c>
      <c r="AD4663" s="21">
        <f t="shared" si="1319"/>
        <v>-21.984114191293731</v>
      </c>
      <c r="AE4663" s="21" t="str">
        <f t="shared" si="1314"/>
        <v>7/13/10:00</v>
      </c>
    </row>
    <row r="4664" spans="2:31">
      <c r="B4664" s="37">
        <v>7</v>
      </c>
      <c r="C4664" s="38">
        <v>13</v>
      </c>
      <c r="D4664" s="39">
        <v>11</v>
      </c>
      <c r="E4664" s="17">
        <v>32.200000000000003</v>
      </c>
      <c r="F4664" s="17">
        <v>133</v>
      </c>
      <c r="G4664" s="17">
        <v>817</v>
      </c>
      <c r="H4664" s="37">
        <f t="shared" si="1302"/>
        <v>89.960000000000008</v>
      </c>
      <c r="I4664" s="37">
        <f>IF(H4664&lt;'Roof Calculator'!$G$8, 1, 0)</f>
        <v>0</v>
      </c>
      <c r="J4664" s="37">
        <f>IF(H4664&gt;='Roof Calculator'!$G$8, 1, 0)</f>
        <v>1</v>
      </c>
      <c r="K4664" s="37">
        <f t="shared" si="1303"/>
        <v>0</v>
      </c>
      <c r="L4664" s="37">
        <f t="shared" si="1304"/>
        <v>89.960000000000008</v>
      </c>
      <c r="M4664" s="37">
        <v>0</v>
      </c>
      <c r="N4664" s="37">
        <f t="shared" si="1305"/>
        <v>133</v>
      </c>
      <c r="O4664" s="37">
        <v>0</v>
      </c>
      <c r="P4664" s="37">
        <v>0</v>
      </c>
      <c r="Q4664" s="21">
        <f t="shared" si="1306"/>
        <v>39.790999999999997</v>
      </c>
      <c r="R4664" s="21">
        <f t="shared" si="1315"/>
        <v>194.41666666665736</v>
      </c>
      <c r="S4664" s="21">
        <f t="shared" si="1316"/>
        <v>21.67411187603237</v>
      </c>
      <c r="T4664" s="21">
        <f t="shared" si="1307"/>
        <v>86.147999999999996</v>
      </c>
      <c r="U4664" s="37">
        <f>VLOOKUP(Time_Zone, 'LSTM LookUp'!$B$5:$D$8, 3, FALSE)</f>
        <v>-75</v>
      </c>
      <c r="V4664" s="21">
        <f t="shared" si="1317"/>
        <v>-5.410278097396283</v>
      </c>
      <c r="W4664" s="21">
        <f t="shared" si="1308"/>
        <v>144.79543047565096</v>
      </c>
      <c r="X4664" s="21">
        <f t="shared" si="1309"/>
        <v>-283.57387216007379</v>
      </c>
      <c r="Y4664" s="21">
        <f t="shared" si="1310"/>
        <v>-150.57387216007379</v>
      </c>
      <c r="Z4664" s="21">
        <f t="shared" si="1318"/>
        <v>-47.729287607782588</v>
      </c>
      <c r="AA4664" s="21">
        <f t="shared" si="1311"/>
        <v>0</v>
      </c>
      <c r="AB4664" s="21">
        <f t="shared" si="1312"/>
        <v>-47.729287607782588</v>
      </c>
      <c r="AC4664" s="21">
        <f t="shared" si="1313"/>
        <v>89.960000000000008</v>
      </c>
      <c r="AD4664" s="21">
        <f t="shared" si="1319"/>
        <v>-47.729287607782588</v>
      </c>
      <c r="AE4664" s="21" t="str">
        <f t="shared" si="1314"/>
        <v>7/13/11:00</v>
      </c>
    </row>
    <row r="4665" spans="2:31">
      <c r="B4665" s="37">
        <v>7</v>
      </c>
      <c r="C4665" s="38">
        <v>13</v>
      </c>
      <c r="D4665" s="39">
        <v>12</v>
      </c>
      <c r="E4665" s="17">
        <v>32.799999999999997</v>
      </c>
      <c r="F4665" s="17">
        <v>159</v>
      </c>
      <c r="G4665" s="17">
        <v>770</v>
      </c>
      <c r="H4665" s="37">
        <f t="shared" si="1302"/>
        <v>91.039999999999992</v>
      </c>
      <c r="I4665" s="37">
        <f>IF(H4665&lt;'Roof Calculator'!$G$8, 1, 0)</f>
        <v>0</v>
      </c>
      <c r="J4665" s="37">
        <f>IF(H4665&gt;='Roof Calculator'!$G$8, 1, 0)</f>
        <v>1</v>
      </c>
      <c r="K4665" s="37">
        <f t="shared" si="1303"/>
        <v>0</v>
      </c>
      <c r="L4665" s="37">
        <f t="shared" si="1304"/>
        <v>91.039999999999992</v>
      </c>
      <c r="M4665" s="37">
        <v>0</v>
      </c>
      <c r="N4665" s="37">
        <f t="shared" si="1305"/>
        <v>159</v>
      </c>
      <c r="O4665" s="37">
        <v>0</v>
      </c>
      <c r="P4665" s="37">
        <v>0</v>
      </c>
      <c r="Q4665" s="21">
        <f t="shared" si="1306"/>
        <v>39.790999999999997</v>
      </c>
      <c r="R4665" s="21">
        <f t="shared" si="1315"/>
        <v>194.45833333332402</v>
      </c>
      <c r="S4665" s="21">
        <f t="shared" si="1316"/>
        <v>21.667552774945907</v>
      </c>
      <c r="T4665" s="21">
        <f t="shared" si="1307"/>
        <v>86.147999999999996</v>
      </c>
      <c r="U4665" s="37">
        <f>VLOOKUP(Time_Zone, 'LSTM LookUp'!$B$5:$D$8, 3, FALSE)</f>
        <v>-75</v>
      </c>
      <c r="V4665" s="21">
        <f t="shared" si="1317"/>
        <v>-5.4150901053568044</v>
      </c>
      <c r="W4665" s="21">
        <f t="shared" si="1308"/>
        <v>159.79422747366075</v>
      </c>
      <c r="X4665" s="21">
        <f t="shared" si="1309"/>
        <v>-334.06289209671235</v>
      </c>
      <c r="Y4665" s="21">
        <f t="shared" si="1310"/>
        <v>-175.06289209671235</v>
      </c>
      <c r="Z4665" s="21">
        <f t="shared" si="1318"/>
        <v>-55.491879211629737</v>
      </c>
      <c r="AA4665" s="21">
        <f t="shared" si="1311"/>
        <v>0</v>
      </c>
      <c r="AB4665" s="21">
        <f t="shared" si="1312"/>
        <v>-55.491879211629737</v>
      </c>
      <c r="AC4665" s="21">
        <f t="shared" si="1313"/>
        <v>91.039999999999992</v>
      </c>
      <c r="AD4665" s="21">
        <f t="shared" si="1319"/>
        <v>-55.491879211629737</v>
      </c>
      <c r="AE4665" s="21" t="str">
        <f t="shared" si="1314"/>
        <v>7/13/12:00</v>
      </c>
    </row>
    <row r="4666" spans="2:31">
      <c r="B4666" s="37">
        <v>7</v>
      </c>
      <c r="C4666" s="38">
        <v>13</v>
      </c>
      <c r="D4666" s="39">
        <v>13</v>
      </c>
      <c r="E4666" s="17">
        <v>33.9</v>
      </c>
      <c r="F4666" s="17">
        <v>154</v>
      </c>
      <c r="G4666" s="17">
        <v>800</v>
      </c>
      <c r="H4666" s="37">
        <f t="shared" si="1302"/>
        <v>93.02</v>
      </c>
      <c r="I4666" s="37">
        <f>IF(H4666&lt;'Roof Calculator'!$G$8, 1, 0)</f>
        <v>0</v>
      </c>
      <c r="J4666" s="37">
        <f>IF(H4666&gt;='Roof Calculator'!$G$8, 1, 0)</f>
        <v>1</v>
      </c>
      <c r="K4666" s="37">
        <f t="shared" si="1303"/>
        <v>0</v>
      </c>
      <c r="L4666" s="37">
        <f t="shared" si="1304"/>
        <v>93.02</v>
      </c>
      <c r="M4666" s="37">
        <v>0</v>
      </c>
      <c r="N4666" s="37">
        <f t="shared" si="1305"/>
        <v>154</v>
      </c>
      <c r="O4666" s="37">
        <v>0</v>
      </c>
      <c r="P4666" s="37">
        <v>0</v>
      </c>
      <c r="Q4666" s="21">
        <f t="shared" si="1306"/>
        <v>39.790999999999997</v>
      </c>
      <c r="R4666" s="21">
        <f t="shared" si="1315"/>
        <v>194.49999999999068</v>
      </c>
      <c r="S4666" s="21">
        <f t="shared" si="1316"/>
        <v>21.660982261950647</v>
      </c>
      <c r="T4666" s="21">
        <f t="shared" si="1307"/>
        <v>86.147999999999996</v>
      </c>
      <c r="U4666" s="37">
        <f>VLOOKUP(Time_Zone, 'LSTM LookUp'!$B$5:$D$8, 3, FALSE)</f>
        <v>-75</v>
      </c>
      <c r="V4666" s="21">
        <f t="shared" si="1317"/>
        <v>-5.4198887823699575</v>
      </c>
      <c r="W4666" s="21">
        <f t="shared" si="1308"/>
        <v>174.7930278044075</v>
      </c>
      <c r="X4666" s="21">
        <f t="shared" si="1309"/>
        <v>-379.95853594968617</v>
      </c>
      <c r="Y4666" s="21">
        <f t="shared" si="1310"/>
        <v>-225.95853594968617</v>
      </c>
      <c r="Z4666" s="21">
        <f t="shared" si="1318"/>
        <v>-71.62490938873367</v>
      </c>
      <c r="AA4666" s="21">
        <f t="shared" si="1311"/>
        <v>0</v>
      </c>
      <c r="AB4666" s="21">
        <f t="shared" si="1312"/>
        <v>-71.62490938873367</v>
      </c>
      <c r="AC4666" s="21">
        <f t="shared" si="1313"/>
        <v>93.02</v>
      </c>
      <c r="AD4666" s="21">
        <f t="shared" si="1319"/>
        <v>-71.62490938873367</v>
      </c>
      <c r="AE4666" s="21" t="str">
        <f t="shared" si="1314"/>
        <v>7/13/13:00</v>
      </c>
    </row>
    <row r="4667" spans="2:31">
      <c r="B4667" s="37">
        <v>7</v>
      </c>
      <c r="C4667" s="38">
        <v>13</v>
      </c>
      <c r="D4667" s="39">
        <v>14</v>
      </c>
      <c r="E4667" s="17">
        <v>34.4</v>
      </c>
      <c r="F4667" s="17">
        <v>143</v>
      </c>
      <c r="G4667" s="17">
        <v>752</v>
      </c>
      <c r="H4667" s="37">
        <f t="shared" si="1302"/>
        <v>93.919999999999987</v>
      </c>
      <c r="I4667" s="37">
        <f>IF(H4667&lt;'Roof Calculator'!$G$8, 1, 0)</f>
        <v>0</v>
      </c>
      <c r="J4667" s="37">
        <f>IF(H4667&gt;='Roof Calculator'!$G$8, 1, 0)</f>
        <v>1</v>
      </c>
      <c r="K4667" s="37">
        <f t="shared" si="1303"/>
        <v>0</v>
      </c>
      <c r="L4667" s="37">
        <f t="shared" si="1304"/>
        <v>93.919999999999987</v>
      </c>
      <c r="M4667" s="37">
        <v>0</v>
      </c>
      <c r="N4667" s="37">
        <f t="shared" si="1305"/>
        <v>143</v>
      </c>
      <c r="O4667" s="37">
        <v>0</v>
      </c>
      <c r="P4667" s="37">
        <v>0</v>
      </c>
      <c r="Q4667" s="21">
        <f t="shared" si="1306"/>
        <v>39.790999999999997</v>
      </c>
      <c r="R4667" s="21">
        <f t="shared" si="1315"/>
        <v>194.54166666665733</v>
      </c>
      <c r="S4667" s="21">
        <f t="shared" si="1316"/>
        <v>21.654400341899656</v>
      </c>
      <c r="T4667" s="21">
        <f t="shared" si="1307"/>
        <v>86.147999999999996</v>
      </c>
      <c r="U4667" s="37">
        <f>VLOOKUP(Time_Zone, 'LSTM LookUp'!$B$5:$D$8, 3, FALSE)</f>
        <v>-75</v>
      </c>
      <c r="V4667" s="21">
        <f t="shared" si="1317"/>
        <v>-5.4246741102079774</v>
      </c>
      <c r="W4667" s="21">
        <f t="shared" si="1308"/>
        <v>189.79183147244797</v>
      </c>
      <c r="X4667" s="21">
        <f t="shared" si="1309"/>
        <v>-351.62939820229599</v>
      </c>
      <c r="Y4667" s="21">
        <f t="shared" si="1310"/>
        <v>-208.62939820229599</v>
      </c>
      <c r="Z4667" s="21">
        <f t="shared" si="1318"/>
        <v>-66.131875387052588</v>
      </c>
      <c r="AA4667" s="21">
        <f t="shared" si="1311"/>
        <v>0</v>
      </c>
      <c r="AB4667" s="21">
        <f t="shared" si="1312"/>
        <v>-66.131875387052588</v>
      </c>
      <c r="AC4667" s="21">
        <f t="shared" si="1313"/>
        <v>93.919999999999987</v>
      </c>
      <c r="AD4667" s="21">
        <f t="shared" si="1319"/>
        <v>-66.131875387052588</v>
      </c>
      <c r="AE4667" s="21" t="str">
        <f t="shared" si="1314"/>
        <v>7/13/14:00</v>
      </c>
    </row>
    <row r="4668" spans="2:31">
      <c r="B4668" s="37">
        <v>7</v>
      </c>
      <c r="C4668" s="38">
        <v>13</v>
      </c>
      <c r="D4668" s="39">
        <v>15</v>
      </c>
      <c r="E4668" s="17">
        <v>35</v>
      </c>
      <c r="F4668" s="17">
        <v>164</v>
      </c>
      <c r="G4668" s="17">
        <v>772</v>
      </c>
      <c r="H4668" s="37">
        <f t="shared" si="1302"/>
        <v>95</v>
      </c>
      <c r="I4668" s="37">
        <f>IF(H4668&lt;'Roof Calculator'!$G$8, 1, 0)</f>
        <v>0</v>
      </c>
      <c r="J4668" s="37">
        <f>IF(H4668&gt;='Roof Calculator'!$G$8, 1, 0)</f>
        <v>1</v>
      </c>
      <c r="K4668" s="37">
        <f t="shared" si="1303"/>
        <v>0</v>
      </c>
      <c r="L4668" s="37">
        <f t="shared" si="1304"/>
        <v>95</v>
      </c>
      <c r="M4668" s="37">
        <v>0</v>
      </c>
      <c r="N4668" s="37">
        <f t="shared" si="1305"/>
        <v>164</v>
      </c>
      <c r="O4668" s="37">
        <v>0</v>
      </c>
      <c r="P4668" s="37">
        <v>0</v>
      </c>
      <c r="Q4668" s="21">
        <f t="shared" si="1306"/>
        <v>39.790999999999997</v>
      </c>
      <c r="R4668" s="21">
        <f t="shared" si="1315"/>
        <v>194.58333333332399</v>
      </c>
      <c r="S4668" s="21">
        <f t="shared" si="1316"/>
        <v>21.64780701965292</v>
      </c>
      <c r="T4668" s="21">
        <f t="shared" si="1307"/>
        <v>86.147999999999996</v>
      </c>
      <c r="U4668" s="37">
        <f>VLOOKUP(Time_Zone, 'LSTM LookUp'!$B$5:$D$8, 3, FALSE)</f>
        <v>-75</v>
      </c>
      <c r="V4668" s="21">
        <f t="shared" si="1317"/>
        <v>-5.4294460706716983</v>
      </c>
      <c r="W4668" s="21">
        <f t="shared" si="1308"/>
        <v>204.7906384823321</v>
      </c>
      <c r="X4668" s="21">
        <f t="shared" si="1309"/>
        <v>-318.28146698265294</v>
      </c>
      <c r="Y4668" s="21">
        <f t="shared" si="1310"/>
        <v>-154.28146698265294</v>
      </c>
      <c r="Z4668" s="21">
        <f t="shared" si="1318"/>
        <v>-48.904530411075051</v>
      </c>
      <c r="AA4668" s="21">
        <f t="shared" si="1311"/>
        <v>0</v>
      </c>
      <c r="AB4668" s="21">
        <f t="shared" si="1312"/>
        <v>-48.904530411075051</v>
      </c>
      <c r="AC4668" s="21">
        <f t="shared" si="1313"/>
        <v>95</v>
      </c>
      <c r="AD4668" s="21">
        <f t="shared" si="1319"/>
        <v>-48.904530411075051</v>
      </c>
      <c r="AE4668" s="21" t="str">
        <f t="shared" si="1314"/>
        <v>7/13/15:00</v>
      </c>
    </row>
    <row r="4669" spans="2:31">
      <c r="B4669" s="37">
        <v>7</v>
      </c>
      <c r="C4669" s="38">
        <v>13</v>
      </c>
      <c r="D4669" s="39">
        <v>16</v>
      </c>
      <c r="E4669" s="17">
        <v>35</v>
      </c>
      <c r="F4669" s="17">
        <v>127</v>
      </c>
      <c r="G4669" s="17">
        <v>759</v>
      </c>
      <c r="H4669" s="37">
        <f t="shared" si="1302"/>
        <v>95</v>
      </c>
      <c r="I4669" s="37">
        <f>IF(H4669&lt;'Roof Calculator'!$G$8, 1, 0)</f>
        <v>0</v>
      </c>
      <c r="J4669" s="37">
        <f>IF(H4669&gt;='Roof Calculator'!$G$8, 1, 0)</f>
        <v>1</v>
      </c>
      <c r="K4669" s="37">
        <f t="shared" si="1303"/>
        <v>0</v>
      </c>
      <c r="L4669" s="37">
        <f t="shared" si="1304"/>
        <v>95</v>
      </c>
      <c r="M4669" s="37">
        <v>0</v>
      </c>
      <c r="N4669" s="37">
        <f t="shared" si="1305"/>
        <v>127</v>
      </c>
      <c r="O4669" s="37">
        <v>0</v>
      </c>
      <c r="P4669" s="37">
        <v>0</v>
      </c>
      <c r="Q4669" s="21">
        <f t="shared" si="1306"/>
        <v>39.790999999999997</v>
      </c>
      <c r="R4669" s="21">
        <f t="shared" si="1315"/>
        <v>194.62499999999065</v>
      </c>
      <c r="S4669" s="21">
        <f t="shared" si="1316"/>
        <v>21.64120230007736</v>
      </c>
      <c r="T4669" s="21">
        <f t="shared" si="1307"/>
        <v>86.147999999999996</v>
      </c>
      <c r="U4669" s="37">
        <f>VLOOKUP(Time_Zone, 'LSTM LookUp'!$B$5:$D$8, 3, FALSE)</f>
        <v>-75</v>
      </c>
      <c r="V4669" s="21">
        <f t="shared" si="1317"/>
        <v>-5.4342046455905955</v>
      </c>
      <c r="W4669" s="21">
        <f t="shared" si="1308"/>
        <v>219.78944883860234</v>
      </c>
      <c r="X4669" s="21">
        <f t="shared" si="1309"/>
        <v>-237.40422329316047</v>
      </c>
      <c r="Y4669" s="21">
        <f t="shared" si="1310"/>
        <v>-110.40422329316047</v>
      </c>
      <c r="Z4669" s="21">
        <f t="shared" si="1318"/>
        <v>-34.996210505041205</v>
      </c>
      <c r="AA4669" s="21">
        <f t="shared" si="1311"/>
        <v>0</v>
      </c>
      <c r="AB4669" s="21">
        <f t="shared" si="1312"/>
        <v>-34.996210505041205</v>
      </c>
      <c r="AC4669" s="21">
        <f t="shared" si="1313"/>
        <v>95</v>
      </c>
      <c r="AD4669" s="21">
        <f t="shared" si="1319"/>
        <v>-34.996210505041205</v>
      </c>
      <c r="AE4669" s="21" t="str">
        <f t="shared" si="1314"/>
        <v>7/13/16:00</v>
      </c>
    </row>
    <row r="4670" spans="2:31">
      <c r="B4670" s="37">
        <v>7</v>
      </c>
      <c r="C4670" s="38">
        <v>13</v>
      </c>
      <c r="D4670" s="39">
        <v>17</v>
      </c>
      <c r="E4670" s="17">
        <v>34.4</v>
      </c>
      <c r="F4670" s="17">
        <v>103</v>
      </c>
      <c r="G4670" s="17">
        <v>789</v>
      </c>
      <c r="H4670" s="37">
        <f t="shared" si="1302"/>
        <v>93.919999999999987</v>
      </c>
      <c r="I4670" s="37">
        <f>IF(H4670&lt;'Roof Calculator'!$G$8, 1, 0)</f>
        <v>0</v>
      </c>
      <c r="J4670" s="37">
        <f>IF(H4670&gt;='Roof Calculator'!$G$8, 1, 0)</f>
        <v>1</v>
      </c>
      <c r="K4670" s="37">
        <f t="shared" si="1303"/>
        <v>0</v>
      </c>
      <c r="L4670" s="37">
        <f t="shared" si="1304"/>
        <v>93.919999999999987</v>
      </c>
      <c r="M4670" s="37">
        <v>0</v>
      </c>
      <c r="N4670" s="37">
        <f t="shared" si="1305"/>
        <v>103</v>
      </c>
      <c r="O4670" s="37">
        <v>0</v>
      </c>
      <c r="P4670" s="37">
        <v>0</v>
      </c>
      <c r="Q4670" s="21">
        <f t="shared" si="1306"/>
        <v>39.790999999999997</v>
      </c>
      <c r="R4670" s="21">
        <f t="shared" si="1315"/>
        <v>194.66666666665731</v>
      </c>
      <c r="S4670" s="21">
        <f t="shared" si="1316"/>
        <v>21.634586188046821</v>
      </c>
      <c r="T4670" s="21">
        <f t="shared" si="1307"/>
        <v>86.147999999999996</v>
      </c>
      <c r="U4670" s="37">
        <f>VLOOKUP(Time_Zone, 'LSTM LookUp'!$B$5:$D$8, 3, FALSE)</f>
        <v>-75</v>
      </c>
      <c r="V4670" s="21">
        <f t="shared" si="1317"/>
        <v>-5.438949816822829</v>
      </c>
      <c r="W4670" s="21">
        <f t="shared" si="1308"/>
        <v>234.78826254579428</v>
      </c>
      <c r="X4670" s="21">
        <f t="shared" si="1309"/>
        <v>-138.7725892242392</v>
      </c>
      <c r="Y4670" s="21">
        <f t="shared" si="1310"/>
        <v>-35.772589224239198</v>
      </c>
      <c r="Z4670" s="21">
        <f t="shared" si="1318"/>
        <v>-11.339285993413615</v>
      </c>
      <c r="AA4670" s="21">
        <f t="shared" si="1311"/>
        <v>0</v>
      </c>
      <c r="AB4670" s="21">
        <f t="shared" si="1312"/>
        <v>-11.339285993413615</v>
      </c>
      <c r="AC4670" s="21">
        <f t="shared" si="1313"/>
        <v>93.919999999999987</v>
      </c>
      <c r="AD4670" s="21">
        <f t="shared" si="1319"/>
        <v>-11.339285993413615</v>
      </c>
      <c r="AE4670" s="21" t="str">
        <f t="shared" si="1314"/>
        <v>7/13/17:00</v>
      </c>
    </row>
    <row r="4671" spans="2:31">
      <c r="B4671" s="37">
        <v>7</v>
      </c>
      <c r="C4671" s="38">
        <v>13</v>
      </c>
      <c r="D4671" s="39">
        <v>18</v>
      </c>
      <c r="E4671" s="17">
        <v>34.4</v>
      </c>
      <c r="F4671" s="17">
        <v>82</v>
      </c>
      <c r="G4671" s="17">
        <v>710</v>
      </c>
      <c r="H4671" s="37">
        <f t="shared" si="1302"/>
        <v>93.919999999999987</v>
      </c>
      <c r="I4671" s="37">
        <f>IF(H4671&lt;'Roof Calculator'!$G$8, 1, 0)</f>
        <v>0</v>
      </c>
      <c r="J4671" s="37">
        <f>IF(H4671&gt;='Roof Calculator'!$G$8, 1, 0)</f>
        <v>1</v>
      </c>
      <c r="K4671" s="37">
        <f t="shared" si="1303"/>
        <v>0</v>
      </c>
      <c r="L4671" s="37">
        <f t="shared" si="1304"/>
        <v>93.919999999999987</v>
      </c>
      <c r="M4671" s="37">
        <v>0</v>
      </c>
      <c r="N4671" s="37">
        <f t="shared" si="1305"/>
        <v>82</v>
      </c>
      <c r="O4671" s="37">
        <v>0</v>
      </c>
      <c r="P4671" s="37">
        <v>0</v>
      </c>
      <c r="Q4671" s="21">
        <f t="shared" si="1306"/>
        <v>39.790999999999997</v>
      </c>
      <c r="R4671" s="21">
        <f t="shared" si="1315"/>
        <v>194.70833333332396</v>
      </c>
      <c r="S4671" s="21">
        <f t="shared" si="1316"/>
        <v>21.627958688442035</v>
      </c>
      <c r="T4671" s="21">
        <f t="shared" si="1307"/>
        <v>86.147999999999996</v>
      </c>
      <c r="U4671" s="37">
        <f>VLOOKUP(Time_Zone, 'LSTM LookUp'!$B$5:$D$8, 3, FALSE)</f>
        <v>-75</v>
      </c>
      <c r="V4671" s="21">
        <f t="shared" si="1317"/>
        <v>-5.443681566255286</v>
      </c>
      <c r="W4671" s="21">
        <f t="shared" si="1308"/>
        <v>249.78707960843619</v>
      </c>
      <c r="X4671" s="21">
        <f t="shared" si="1309"/>
        <v>-7.7441690763469948</v>
      </c>
      <c r="Y4671" s="21">
        <f t="shared" si="1310"/>
        <v>74.255830923653008</v>
      </c>
      <c r="Z4671" s="21">
        <f t="shared" si="1318"/>
        <v>23.537801478214796</v>
      </c>
      <c r="AA4671" s="21">
        <f t="shared" si="1311"/>
        <v>0</v>
      </c>
      <c r="AB4671" s="21">
        <f t="shared" si="1312"/>
        <v>23.537801478214796</v>
      </c>
      <c r="AC4671" s="21">
        <f t="shared" si="1313"/>
        <v>93.919999999999987</v>
      </c>
      <c r="AD4671" s="21">
        <f t="shared" si="1319"/>
        <v>23.537801478214796</v>
      </c>
      <c r="AE4671" s="21" t="str">
        <f t="shared" si="1314"/>
        <v>7/13/18:00</v>
      </c>
    </row>
    <row r="4672" spans="2:31">
      <c r="B4672" s="37">
        <v>7</v>
      </c>
      <c r="C4672" s="38">
        <v>13</v>
      </c>
      <c r="D4672" s="39">
        <v>19</v>
      </c>
      <c r="E4672" s="17">
        <v>32.799999999999997</v>
      </c>
      <c r="F4672" s="17">
        <v>58</v>
      </c>
      <c r="G4672" s="17">
        <v>565</v>
      </c>
      <c r="H4672" s="37">
        <f t="shared" si="1302"/>
        <v>91.039999999999992</v>
      </c>
      <c r="I4672" s="37">
        <f>IF(H4672&lt;'Roof Calculator'!$G$8, 1, 0)</f>
        <v>0</v>
      </c>
      <c r="J4672" s="37">
        <f>IF(H4672&gt;='Roof Calculator'!$G$8, 1, 0)</f>
        <v>1</v>
      </c>
      <c r="K4672" s="37">
        <f t="shared" si="1303"/>
        <v>0</v>
      </c>
      <c r="L4672" s="37">
        <f t="shared" si="1304"/>
        <v>91.039999999999992</v>
      </c>
      <c r="M4672" s="37">
        <v>0</v>
      </c>
      <c r="N4672" s="37">
        <f t="shared" si="1305"/>
        <v>58</v>
      </c>
      <c r="O4672" s="37">
        <v>0</v>
      </c>
      <c r="P4672" s="37">
        <v>0</v>
      </c>
      <c r="Q4672" s="21">
        <f t="shared" si="1306"/>
        <v>39.790999999999997</v>
      </c>
      <c r="R4672" s="21">
        <f t="shared" si="1315"/>
        <v>194.74999999999062</v>
      </c>
      <c r="S4672" s="21">
        <f t="shared" si="1316"/>
        <v>21.621319806150652</v>
      </c>
      <c r="T4672" s="21">
        <f t="shared" si="1307"/>
        <v>86.147999999999996</v>
      </c>
      <c r="U4672" s="37">
        <f>VLOOKUP(Time_Zone, 'LSTM LookUp'!$B$5:$D$8, 3, FALSE)</f>
        <v>-75</v>
      </c>
      <c r="V4672" s="21">
        <f t="shared" si="1317"/>
        <v>-5.4483998758036147</v>
      </c>
      <c r="W4672" s="21">
        <f t="shared" si="1308"/>
        <v>264.7859000310491</v>
      </c>
      <c r="X4672" s="21">
        <f t="shared" si="1309"/>
        <v>96.559251592566781</v>
      </c>
      <c r="Y4672" s="21">
        <f t="shared" si="1310"/>
        <v>154.5592515925668</v>
      </c>
      <c r="Z4672" s="21">
        <f t="shared" si="1318"/>
        <v>48.992583280735595</v>
      </c>
      <c r="AA4672" s="21">
        <f t="shared" si="1311"/>
        <v>0</v>
      </c>
      <c r="AB4672" s="21">
        <f t="shared" si="1312"/>
        <v>48.992583280735595</v>
      </c>
      <c r="AC4672" s="21">
        <f t="shared" si="1313"/>
        <v>91.039999999999992</v>
      </c>
      <c r="AD4672" s="21">
        <f t="shared" si="1319"/>
        <v>48.992583280735595</v>
      </c>
      <c r="AE4672" s="21" t="str">
        <f t="shared" si="1314"/>
        <v>7/13/19:00</v>
      </c>
    </row>
    <row r="4673" spans="2:31">
      <c r="B4673" s="37">
        <v>7</v>
      </c>
      <c r="C4673" s="38">
        <v>13</v>
      </c>
      <c r="D4673" s="39">
        <v>20</v>
      </c>
      <c r="E4673" s="17">
        <v>31.1</v>
      </c>
      <c r="F4673" s="17">
        <v>32</v>
      </c>
      <c r="G4673" s="17">
        <v>265</v>
      </c>
      <c r="H4673" s="37">
        <f t="shared" si="1302"/>
        <v>87.98</v>
      </c>
      <c r="I4673" s="37">
        <f>IF(H4673&lt;'Roof Calculator'!$G$8, 1, 0)</f>
        <v>0</v>
      </c>
      <c r="J4673" s="37">
        <f>IF(H4673&gt;='Roof Calculator'!$G$8, 1, 0)</f>
        <v>1</v>
      </c>
      <c r="K4673" s="37">
        <f t="shared" si="1303"/>
        <v>0</v>
      </c>
      <c r="L4673" s="37">
        <f t="shared" si="1304"/>
        <v>87.98</v>
      </c>
      <c r="M4673" s="37">
        <v>0</v>
      </c>
      <c r="N4673" s="37">
        <f t="shared" si="1305"/>
        <v>32</v>
      </c>
      <c r="O4673" s="37">
        <v>0</v>
      </c>
      <c r="P4673" s="37">
        <v>0</v>
      </c>
      <c r="Q4673" s="21">
        <f t="shared" si="1306"/>
        <v>39.790999999999997</v>
      </c>
      <c r="R4673" s="21">
        <f t="shared" si="1315"/>
        <v>194.79166666665728</v>
      </c>
      <c r="S4673" s="21">
        <f t="shared" si="1316"/>
        <v>21.614669546067191</v>
      </c>
      <c r="T4673" s="21">
        <f t="shared" si="1307"/>
        <v>86.147999999999996</v>
      </c>
      <c r="U4673" s="37">
        <f>VLOOKUP(Time_Zone, 'LSTM LookUp'!$B$5:$D$8, 3, FALSE)</f>
        <v>-75</v>
      </c>
      <c r="V4673" s="21">
        <f t="shared" si="1317"/>
        <v>-5.453104727412275</v>
      </c>
      <c r="W4673" s="21">
        <f t="shared" si="1308"/>
        <v>279.78472381814692</v>
      </c>
      <c r="X4673" s="21">
        <f t="shared" si="1309"/>
        <v>94.644747330609064</v>
      </c>
      <c r="Y4673" s="21">
        <f t="shared" si="1310"/>
        <v>126.64474733060906</v>
      </c>
      <c r="Z4673" s="21">
        <f t="shared" si="1318"/>
        <v>40.144172973990912</v>
      </c>
      <c r="AA4673" s="21">
        <f t="shared" si="1311"/>
        <v>0</v>
      </c>
      <c r="AB4673" s="21">
        <f t="shared" si="1312"/>
        <v>40.144172973990912</v>
      </c>
      <c r="AC4673" s="21">
        <f t="shared" si="1313"/>
        <v>87.98</v>
      </c>
      <c r="AD4673" s="21">
        <f t="shared" si="1319"/>
        <v>40.144172973990912</v>
      </c>
      <c r="AE4673" s="21" t="str">
        <f t="shared" si="1314"/>
        <v>7/13/20:00</v>
      </c>
    </row>
    <row r="4674" spans="2:31">
      <c r="B4674" s="37">
        <v>7</v>
      </c>
      <c r="C4674" s="38">
        <v>13</v>
      </c>
      <c r="D4674" s="39">
        <v>21</v>
      </c>
      <c r="E4674" s="17">
        <v>29.4</v>
      </c>
      <c r="F4674" s="17">
        <v>0</v>
      </c>
      <c r="G4674" s="17">
        <v>7</v>
      </c>
      <c r="H4674" s="37">
        <f t="shared" si="1302"/>
        <v>84.919999999999987</v>
      </c>
      <c r="I4674" s="37">
        <f>IF(H4674&lt;'Roof Calculator'!$G$8, 1, 0)</f>
        <v>0</v>
      </c>
      <c r="J4674" s="37">
        <f>IF(H4674&gt;='Roof Calculator'!$G$8, 1, 0)</f>
        <v>1</v>
      </c>
      <c r="K4674" s="37">
        <f t="shared" si="1303"/>
        <v>0</v>
      </c>
      <c r="L4674" s="37">
        <f t="shared" si="1304"/>
        <v>84.919999999999987</v>
      </c>
      <c r="M4674" s="37">
        <v>0</v>
      </c>
      <c r="N4674" s="37">
        <f t="shared" si="1305"/>
        <v>0</v>
      </c>
      <c r="O4674" s="37">
        <v>0</v>
      </c>
      <c r="P4674" s="37">
        <v>0</v>
      </c>
      <c r="Q4674" s="21">
        <f t="shared" si="1306"/>
        <v>39.790999999999997</v>
      </c>
      <c r="R4674" s="21">
        <f t="shared" si="1315"/>
        <v>194.83333333332394</v>
      </c>
      <c r="S4674" s="21">
        <f t="shared" si="1316"/>
        <v>21.608007913093036</v>
      </c>
      <c r="T4674" s="21">
        <f t="shared" si="1307"/>
        <v>86.147999999999996</v>
      </c>
      <c r="U4674" s="37">
        <f>VLOOKUP(Time_Zone, 'LSTM LookUp'!$B$5:$D$8, 3, FALSE)</f>
        <v>-75</v>
      </c>
      <c r="V4674" s="21">
        <f t="shared" si="1317"/>
        <v>-5.4577961030545818</v>
      </c>
      <c r="W4674" s="21">
        <f t="shared" si="1308"/>
        <v>294.78355097423639</v>
      </c>
      <c r="X4674" s="21">
        <f t="shared" si="1309"/>
        <v>3.7460030392533517</v>
      </c>
      <c r="Y4674" s="21">
        <f t="shared" si="1310"/>
        <v>3.7460030392533517</v>
      </c>
      <c r="Z4674" s="21">
        <f t="shared" si="1318"/>
        <v>1.1874175371546298</v>
      </c>
      <c r="AA4674" s="21">
        <f t="shared" si="1311"/>
        <v>0</v>
      </c>
      <c r="AB4674" s="21">
        <f t="shared" si="1312"/>
        <v>1.1874175371546298</v>
      </c>
      <c r="AC4674" s="21">
        <f t="shared" si="1313"/>
        <v>84.919999999999987</v>
      </c>
      <c r="AD4674" s="21">
        <f t="shared" si="1319"/>
        <v>1.1874175371546298</v>
      </c>
      <c r="AE4674" s="21" t="str">
        <f t="shared" si="1314"/>
        <v>7/13/21:00</v>
      </c>
    </row>
    <row r="4675" spans="2:31">
      <c r="B4675" s="37">
        <v>7</v>
      </c>
      <c r="C4675" s="38">
        <v>13</v>
      </c>
      <c r="D4675" s="39">
        <v>22</v>
      </c>
      <c r="E4675" s="17">
        <v>27.8</v>
      </c>
      <c r="F4675" s="17">
        <v>0</v>
      </c>
      <c r="G4675" s="17">
        <v>0</v>
      </c>
      <c r="H4675" s="37">
        <f t="shared" si="1302"/>
        <v>82.04</v>
      </c>
      <c r="I4675" s="37">
        <f>IF(H4675&lt;'Roof Calculator'!$G$8, 1, 0)</f>
        <v>0</v>
      </c>
      <c r="J4675" s="37">
        <f>IF(H4675&gt;='Roof Calculator'!$G$8, 1, 0)</f>
        <v>1</v>
      </c>
      <c r="K4675" s="37">
        <f t="shared" si="1303"/>
        <v>0</v>
      </c>
      <c r="L4675" s="37">
        <f t="shared" si="1304"/>
        <v>82.04</v>
      </c>
      <c r="M4675" s="37">
        <v>0</v>
      </c>
      <c r="N4675" s="37">
        <f t="shared" si="1305"/>
        <v>0</v>
      </c>
      <c r="O4675" s="37">
        <v>0</v>
      </c>
      <c r="P4675" s="37">
        <v>0</v>
      </c>
      <c r="Q4675" s="21">
        <f t="shared" si="1306"/>
        <v>39.790999999999997</v>
      </c>
      <c r="R4675" s="21">
        <f t="shared" si="1315"/>
        <v>194.87499999999059</v>
      </c>
      <c r="S4675" s="21">
        <f t="shared" si="1316"/>
        <v>21.601334912136466</v>
      </c>
      <c r="T4675" s="21">
        <f t="shared" si="1307"/>
        <v>86.147999999999996</v>
      </c>
      <c r="U4675" s="37">
        <f>VLOOKUP(Time_Zone, 'LSTM LookUp'!$B$5:$D$8, 3, FALSE)</f>
        <v>-75</v>
      </c>
      <c r="V4675" s="21">
        <f t="shared" si="1317"/>
        <v>-5.462473984732731</v>
      </c>
      <c r="W4675" s="21">
        <f t="shared" si="1308"/>
        <v>309.78238150381679</v>
      </c>
      <c r="X4675" s="21">
        <f t="shared" si="1309"/>
        <v>0</v>
      </c>
      <c r="Y4675" s="21">
        <f t="shared" si="1310"/>
        <v>0</v>
      </c>
      <c r="Z4675" s="21">
        <f t="shared" si="1318"/>
        <v>0</v>
      </c>
      <c r="AA4675" s="21">
        <f t="shared" si="1311"/>
        <v>0</v>
      </c>
      <c r="AB4675" s="21">
        <f t="shared" si="1312"/>
        <v>0</v>
      </c>
      <c r="AC4675" s="21">
        <f t="shared" si="1313"/>
        <v>82.04</v>
      </c>
      <c r="AD4675" s="21">
        <f t="shared" si="1319"/>
        <v>0</v>
      </c>
      <c r="AE4675" s="21" t="str">
        <f t="shared" si="1314"/>
        <v>7/13/22:00</v>
      </c>
    </row>
    <row r="4676" spans="2:31">
      <c r="B4676" s="37">
        <v>7</v>
      </c>
      <c r="C4676" s="38">
        <v>13</v>
      </c>
      <c r="D4676" s="39">
        <v>23</v>
      </c>
      <c r="E4676" s="17">
        <v>26.7</v>
      </c>
      <c r="F4676" s="17">
        <v>0</v>
      </c>
      <c r="G4676" s="17">
        <v>0</v>
      </c>
      <c r="H4676" s="37">
        <f t="shared" si="1302"/>
        <v>80.06</v>
      </c>
      <c r="I4676" s="37">
        <f>IF(H4676&lt;'Roof Calculator'!$G$8, 1, 0)</f>
        <v>0</v>
      </c>
      <c r="J4676" s="37">
        <f>IF(H4676&gt;='Roof Calculator'!$G$8, 1, 0)</f>
        <v>1</v>
      </c>
      <c r="K4676" s="37">
        <f t="shared" si="1303"/>
        <v>0</v>
      </c>
      <c r="L4676" s="37">
        <f t="shared" si="1304"/>
        <v>80.06</v>
      </c>
      <c r="M4676" s="37">
        <v>0</v>
      </c>
      <c r="N4676" s="37">
        <f t="shared" si="1305"/>
        <v>0</v>
      </c>
      <c r="O4676" s="37">
        <v>0</v>
      </c>
      <c r="P4676" s="37">
        <v>0</v>
      </c>
      <c r="Q4676" s="21">
        <f t="shared" si="1306"/>
        <v>39.790999999999997</v>
      </c>
      <c r="R4676" s="21">
        <f t="shared" si="1315"/>
        <v>194.91666666665725</v>
      </c>
      <c r="S4676" s="21">
        <f t="shared" si="1316"/>
        <v>21.594650548112583</v>
      </c>
      <c r="T4676" s="21">
        <f t="shared" si="1307"/>
        <v>86.147999999999996</v>
      </c>
      <c r="U4676" s="37">
        <f>VLOOKUP(Time_Zone, 'LSTM LookUp'!$B$5:$D$8, 3, FALSE)</f>
        <v>-75</v>
      </c>
      <c r="V4676" s="21">
        <f t="shared" si="1317"/>
        <v>-5.4671383544778607</v>
      </c>
      <c r="W4676" s="21">
        <f t="shared" si="1308"/>
        <v>324.78121541138051</v>
      </c>
      <c r="X4676" s="21">
        <f t="shared" si="1309"/>
        <v>0</v>
      </c>
      <c r="Y4676" s="21">
        <f t="shared" si="1310"/>
        <v>0</v>
      </c>
      <c r="Z4676" s="21">
        <f t="shared" si="1318"/>
        <v>0</v>
      </c>
      <c r="AA4676" s="21">
        <f t="shared" si="1311"/>
        <v>0</v>
      </c>
      <c r="AB4676" s="21">
        <f t="shared" si="1312"/>
        <v>0</v>
      </c>
      <c r="AC4676" s="21">
        <f t="shared" si="1313"/>
        <v>80.06</v>
      </c>
      <c r="AD4676" s="21">
        <f t="shared" si="1319"/>
        <v>0</v>
      </c>
      <c r="AE4676" s="21" t="str">
        <f t="shared" si="1314"/>
        <v>7/13/23:00</v>
      </c>
    </row>
    <row r="4677" spans="2:31">
      <c r="B4677" s="37">
        <v>7</v>
      </c>
      <c r="C4677" s="38">
        <v>13</v>
      </c>
      <c r="D4677" s="39">
        <v>24</v>
      </c>
      <c r="E4677" s="17">
        <v>26.1</v>
      </c>
      <c r="F4677" s="17">
        <v>0</v>
      </c>
      <c r="G4677" s="17">
        <v>0</v>
      </c>
      <c r="H4677" s="37">
        <f t="shared" si="1302"/>
        <v>78.98</v>
      </c>
      <c r="I4677" s="37">
        <f>IF(H4677&lt;'Roof Calculator'!$G$8, 1, 0)</f>
        <v>0</v>
      </c>
      <c r="J4677" s="37">
        <f>IF(H4677&gt;='Roof Calculator'!$G$8, 1, 0)</f>
        <v>1</v>
      </c>
      <c r="K4677" s="37">
        <f t="shared" si="1303"/>
        <v>0</v>
      </c>
      <c r="L4677" s="37">
        <f t="shared" si="1304"/>
        <v>78.98</v>
      </c>
      <c r="M4677" s="37">
        <v>0</v>
      </c>
      <c r="N4677" s="37">
        <f t="shared" si="1305"/>
        <v>0</v>
      </c>
      <c r="O4677" s="37">
        <v>0</v>
      </c>
      <c r="P4677" s="37">
        <v>0</v>
      </c>
      <c r="Q4677" s="21">
        <f t="shared" si="1306"/>
        <v>39.790999999999997</v>
      </c>
      <c r="R4677" s="21">
        <f t="shared" si="1315"/>
        <v>194.95833333332391</v>
      </c>
      <c r="S4677" s="21">
        <f t="shared" si="1316"/>
        <v>21.587954825943363</v>
      </c>
      <c r="T4677" s="21">
        <f t="shared" si="1307"/>
        <v>86.147999999999996</v>
      </c>
      <c r="U4677" s="37">
        <f>VLOOKUP(Time_Zone, 'LSTM LookUp'!$B$5:$D$8, 3, FALSE)</f>
        <v>-75</v>
      </c>
      <c r="V4677" s="21">
        <f t="shared" si="1317"/>
        <v>-5.4717891943500723</v>
      </c>
      <c r="W4677" s="21">
        <f t="shared" si="1308"/>
        <v>339.7800527014125</v>
      </c>
      <c r="X4677" s="21">
        <f t="shared" si="1309"/>
        <v>0</v>
      </c>
      <c r="Y4677" s="21">
        <f t="shared" si="1310"/>
        <v>0</v>
      </c>
      <c r="Z4677" s="21">
        <f t="shared" si="1318"/>
        <v>0</v>
      </c>
      <c r="AA4677" s="21">
        <f t="shared" si="1311"/>
        <v>0</v>
      </c>
      <c r="AB4677" s="21">
        <f t="shared" si="1312"/>
        <v>0</v>
      </c>
      <c r="AC4677" s="21">
        <f t="shared" si="1313"/>
        <v>78.98</v>
      </c>
      <c r="AD4677" s="21">
        <f t="shared" si="1319"/>
        <v>0</v>
      </c>
      <c r="AE4677" s="21" t="str">
        <f t="shared" si="1314"/>
        <v>7/13/24:00</v>
      </c>
    </row>
    <row r="4678" spans="2:31">
      <c r="B4678" s="37">
        <v>7</v>
      </c>
      <c r="C4678" s="38">
        <v>14</v>
      </c>
      <c r="D4678" s="39">
        <v>1</v>
      </c>
      <c r="E4678" s="17">
        <v>26.7</v>
      </c>
      <c r="F4678" s="17">
        <v>0</v>
      </c>
      <c r="G4678" s="17">
        <v>0</v>
      </c>
      <c r="H4678" s="37">
        <f t="shared" si="1302"/>
        <v>80.06</v>
      </c>
      <c r="I4678" s="37">
        <f>IF(H4678&lt;'Roof Calculator'!$G$8, 1, 0)</f>
        <v>0</v>
      </c>
      <c r="J4678" s="37">
        <f>IF(H4678&gt;='Roof Calculator'!$G$8, 1, 0)</f>
        <v>1</v>
      </c>
      <c r="K4678" s="37">
        <f t="shared" si="1303"/>
        <v>0</v>
      </c>
      <c r="L4678" s="37">
        <f t="shared" si="1304"/>
        <v>80.06</v>
      </c>
      <c r="M4678" s="37">
        <v>0</v>
      </c>
      <c r="N4678" s="37">
        <f t="shared" si="1305"/>
        <v>0</v>
      </c>
      <c r="O4678" s="37">
        <v>0</v>
      </c>
      <c r="P4678" s="37">
        <v>0</v>
      </c>
      <c r="Q4678" s="21">
        <f t="shared" si="1306"/>
        <v>39.790999999999997</v>
      </c>
      <c r="R4678" s="21">
        <f t="shared" si="1315"/>
        <v>194.99999999999056</v>
      </c>
      <c r="S4678" s="21">
        <f t="shared" si="1316"/>
        <v>21.58124775055758</v>
      </c>
      <c r="T4678" s="21">
        <f t="shared" si="1307"/>
        <v>86.147999999999996</v>
      </c>
      <c r="U4678" s="37">
        <f>VLOOKUP(Time_Zone, 'LSTM LookUp'!$B$5:$D$8, 3, FALSE)</f>
        <v>-75</v>
      </c>
      <c r="V4678" s="21">
        <f t="shared" si="1317"/>
        <v>-5.4764264864384922</v>
      </c>
      <c r="W4678" s="21">
        <f t="shared" si="1308"/>
        <v>-5.2211066216096391</v>
      </c>
      <c r="X4678" s="21">
        <f t="shared" si="1309"/>
        <v>0</v>
      </c>
      <c r="Y4678" s="21">
        <f t="shared" si="1310"/>
        <v>0</v>
      </c>
      <c r="Z4678" s="21">
        <f t="shared" si="1318"/>
        <v>0</v>
      </c>
      <c r="AA4678" s="21">
        <f t="shared" si="1311"/>
        <v>0</v>
      </c>
      <c r="AB4678" s="21">
        <f t="shared" si="1312"/>
        <v>0</v>
      </c>
      <c r="AC4678" s="21">
        <f t="shared" si="1313"/>
        <v>80.06</v>
      </c>
      <c r="AD4678" s="21">
        <f t="shared" si="1319"/>
        <v>0</v>
      </c>
      <c r="AE4678" s="21" t="str">
        <f t="shared" si="1314"/>
        <v>7/14/1:00</v>
      </c>
    </row>
    <row r="4679" spans="2:31">
      <c r="B4679" s="37">
        <v>7</v>
      </c>
      <c r="C4679" s="38">
        <v>14</v>
      </c>
      <c r="D4679" s="39">
        <v>2</v>
      </c>
      <c r="E4679" s="17">
        <v>26.7</v>
      </c>
      <c r="F4679" s="17">
        <v>0</v>
      </c>
      <c r="G4679" s="17">
        <v>0</v>
      </c>
      <c r="H4679" s="37">
        <f t="shared" si="1302"/>
        <v>80.06</v>
      </c>
      <c r="I4679" s="37">
        <f>IF(H4679&lt;'Roof Calculator'!$G$8, 1, 0)</f>
        <v>0</v>
      </c>
      <c r="J4679" s="37">
        <f>IF(H4679&gt;='Roof Calculator'!$G$8, 1, 0)</f>
        <v>1</v>
      </c>
      <c r="K4679" s="37">
        <f t="shared" si="1303"/>
        <v>0</v>
      </c>
      <c r="L4679" s="37">
        <f t="shared" si="1304"/>
        <v>80.06</v>
      </c>
      <c r="M4679" s="37">
        <v>0</v>
      </c>
      <c r="N4679" s="37">
        <f t="shared" si="1305"/>
        <v>0</v>
      </c>
      <c r="O4679" s="37">
        <v>0</v>
      </c>
      <c r="P4679" s="37">
        <v>0</v>
      </c>
      <c r="Q4679" s="21">
        <f t="shared" si="1306"/>
        <v>39.790999999999997</v>
      </c>
      <c r="R4679" s="21">
        <f t="shared" si="1315"/>
        <v>195.04166666665722</v>
      </c>
      <c r="S4679" s="21">
        <f t="shared" si="1316"/>
        <v>21.574529326890847</v>
      </c>
      <c r="T4679" s="21">
        <f t="shared" si="1307"/>
        <v>86.147999999999996</v>
      </c>
      <c r="U4679" s="37">
        <f>VLOOKUP(Time_Zone, 'LSTM LookUp'!$B$5:$D$8, 3, FALSE)</f>
        <v>-75</v>
      </c>
      <c r="V4679" s="21">
        <f t="shared" si="1317"/>
        <v>-5.4810502128612981</v>
      </c>
      <c r="W4679" s="21">
        <f t="shared" si="1308"/>
        <v>9.7777374467846734</v>
      </c>
      <c r="X4679" s="21">
        <f t="shared" si="1309"/>
        <v>0</v>
      </c>
      <c r="Y4679" s="21">
        <f t="shared" si="1310"/>
        <v>0</v>
      </c>
      <c r="Z4679" s="21">
        <f t="shared" si="1318"/>
        <v>0</v>
      </c>
      <c r="AA4679" s="21">
        <f t="shared" si="1311"/>
        <v>0</v>
      </c>
      <c r="AB4679" s="21">
        <f t="shared" si="1312"/>
        <v>0</v>
      </c>
      <c r="AC4679" s="21">
        <f t="shared" si="1313"/>
        <v>80.06</v>
      </c>
      <c r="AD4679" s="21">
        <f t="shared" si="1319"/>
        <v>0</v>
      </c>
      <c r="AE4679" s="21" t="str">
        <f t="shared" si="1314"/>
        <v>7/14/2:00</v>
      </c>
    </row>
    <row r="4680" spans="2:31">
      <c r="B4680" s="37">
        <v>7</v>
      </c>
      <c r="C4680" s="38">
        <v>14</v>
      </c>
      <c r="D4680" s="39">
        <v>3</v>
      </c>
      <c r="E4680" s="17">
        <v>25.6</v>
      </c>
      <c r="F4680" s="17">
        <v>0</v>
      </c>
      <c r="G4680" s="17">
        <v>0</v>
      </c>
      <c r="H4680" s="37">
        <f t="shared" si="1302"/>
        <v>78.08</v>
      </c>
      <c r="I4680" s="37">
        <f>IF(H4680&lt;'Roof Calculator'!$G$8, 1, 0)</f>
        <v>0</v>
      </c>
      <c r="J4680" s="37">
        <f>IF(H4680&gt;='Roof Calculator'!$G$8, 1, 0)</f>
        <v>1</v>
      </c>
      <c r="K4680" s="37">
        <f t="shared" si="1303"/>
        <v>0</v>
      </c>
      <c r="L4680" s="37">
        <f t="shared" si="1304"/>
        <v>78.08</v>
      </c>
      <c r="M4680" s="37">
        <v>0</v>
      </c>
      <c r="N4680" s="37">
        <f t="shared" si="1305"/>
        <v>0</v>
      </c>
      <c r="O4680" s="37">
        <v>0</v>
      </c>
      <c r="P4680" s="37">
        <v>0</v>
      </c>
      <c r="Q4680" s="21">
        <f t="shared" si="1306"/>
        <v>39.790999999999997</v>
      </c>
      <c r="R4680" s="21">
        <f t="shared" si="1315"/>
        <v>195.08333333332388</v>
      </c>
      <c r="S4680" s="21">
        <f t="shared" si="1316"/>
        <v>21.567799559885593</v>
      </c>
      <c r="T4680" s="21">
        <f t="shared" si="1307"/>
        <v>86.147999999999996</v>
      </c>
      <c r="U4680" s="37">
        <f>VLOOKUP(Time_Zone, 'LSTM LookUp'!$B$5:$D$8, 3, FALSE)</f>
        <v>-75</v>
      </c>
      <c r="V4680" s="21">
        <f t="shared" si="1317"/>
        <v>-5.4856603557657628</v>
      </c>
      <c r="W4680" s="21">
        <f t="shared" si="1308"/>
        <v>24.776584911058563</v>
      </c>
      <c r="X4680" s="21">
        <f t="shared" si="1309"/>
        <v>0</v>
      </c>
      <c r="Y4680" s="21">
        <f t="shared" si="1310"/>
        <v>0</v>
      </c>
      <c r="Z4680" s="21">
        <f t="shared" si="1318"/>
        <v>0</v>
      </c>
      <c r="AA4680" s="21">
        <f t="shared" si="1311"/>
        <v>0</v>
      </c>
      <c r="AB4680" s="21">
        <f t="shared" si="1312"/>
        <v>0</v>
      </c>
      <c r="AC4680" s="21">
        <f t="shared" si="1313"/>
        <v>78.08</v>
      </c>
      <c r="AD4680" s="21">
        <f t="shared" si="1319"/>
        <v>0</v>
      </c>
      <c r="AE4680" s="21" t="str">
        <f t="shared" si="1314"/>
        <v>7/14/3:00</v>
      </c>
    </row>
    <row r="4681" spans="2:31">
      <c r="B4681" s="37">
        <v>7</v>
      </c>
      <c r="C4681" s="38">
        <v>14</v>
      </c>
      <c r="D4681" s="39">
        <v>4</v>
      </c>
      <c r="E4681" s="17">
        <v>25.6</v>
      </c>
      <c r="F4681" s="17">
        <v>0</v>
      </c>
      <c r="G4681" s="17">
        <v>0</v>
      </c>
      <c r="H4681" s="37">
        <f t="shared" si="1302"/>
        <v>78.08</v>
      </c>
      <c r="I4681" s="37">
        <f>IF(H4681&lt;'Roof Calculator'!$G$8, 1, 0)</f>
        <v>0</v>
      </c>
      <c r="J4681" s="37">
        <f>IF(H4681&gt;='Roof Calculator'!$G$8, 1, 0)</f>
        <v>1</v>
      </c>
      <c r="K4681" s="37">
        <f t="shared" si="1303"/>
        <v>0</v>
      </c>
      <c r="L4681" s="37">
        <f t="shared" si="1304"/>
        <v>78.08</v>
      </c>
      <c r="M4681" s="37">
        <v>0</v>
      </c>
      <c r="N4681" s="37">
        <f t="shared" si="1305"/>
        <v>0</v>
      </c>
      <c r="O4681" s="37">
        <v>0</v>
      </c>
      <c r="P4681" s="37">
        <v>0</v>
      </c>
      <c r="Q4681" s="21">
        <f t="shared" si="1306"/>
        <v>39.790999999999997</v>
      </c>
      <c r="R4681" s="21">
        <f t="shared" si="1315"/>
        <v>195.12499999999054</v>
      </c>
      <c r="S4681" s="21">
        <f t="shared" si="1316"/>
        <v>21.561058454491029</v>
      </c>
      <c r="T4681" s="21">
        <f t="shared" si="1307"/>
        <v>86.147999999999996</v>
      </c>
      <c r="U4681" s="37">
        <f>VLOOKUP(Time_Zone, 'LSTM LookUp'!$B$5:$D$8, 3, FALSE)</f>
        <v>-75</v>
      </c>
      <c r="V4681" s="21">
        <f t="shared" si="1317"/>
        <v>-5.4902568973283046</v>
      </c>
      <c r="W4681" s="21">
        <f t="shared" si="1308"/>
        <v>39.775435775667908</v>
      </c>
      <c r="X4681" s="21">
        <f t="shared" si="1309"/>
        <v>0</v>
      </c>
      <c r="Y4681" s="21">
        <f t="shared" si="1310"/>
        <v>0</v>
      </c>
      <c r="Z4681" s="21">
        <f t="shared" si="1318"/>
        <v>0</v>
      </c>
      <c r="AA4681" s="21">
        <f t="shared" si="1311"/>
        <v>0</v>
      </c>
      <c r="AB4681" s="21">
        <f t="shared" si="1312"/>
        <v>0</v>
      </c>
      <c r="AC4681" s="21">
        <f t="shared" si="1313"/>
        <v>78.08</v>
      </c>
      <c r="AD4681" s="21">
        <f t="shared" si="1319"/>
        <v>0</v>
      </c>
      <c r="AE4681" s="21" t="str">
        <f t="shared" si="1314"/>
        <v>7/14/4:00</v>
      </c>
    </row>
    <row r="4682" spans="2:31">
      <c r="B4682" s="37">
        <v>7</v>
      </c>
      <c r="C4682" s="38">
        <v>14</v>
      </c>
      <c r="D4682" s="39">
        <v>5</v>
      </c>
      <c r="E4682" s="17">
        <v>24.4</v>
      </c>
      <c r="F4682" s="17">
        <v>0</v>
      </c>
      <c r="G4682" s="17">
        <v>0</v>
      </c>
      <c r="H4682" s="37">
        <f t="shared" si="1302"/>
        <v>75.92</v>
      </c>
      <c r="I4682" s="37">
        <f>IF(H4682&lt;'Roof Calculator'!$G$8, 1, 0)</f>
        <v>0</v>
      </c>
      <c r="J4682" s="37">
        <f>IF(H4682&gt;='Roof Calculator'!$G$8, 1, 0)</f>
        <v>1</v>
      </c>
      <c r="K4682" s="37">
        <f t="shared" si="1303"/>
        <v>0</v>
      </c>
      <c r="L4682" s="37">
        <f t="shared" si="1304"/>
        <v>75.92</v>
      </c>
      <c r="M4682" s="37">
        <v>0</v>
      </c>
      <c r="N4682" s="37">
        <f t="shared" si="1305"/>
        <v>0</v>
      </c>
      <c r="O4682" s="37">
        <v>0</v>
      </c>
      <c r="P4682" s="37">
        <v>0</v>
      </c>
      <c r="Q4682" s="21">
        <f t="shared" si="1306"/>
        <v>39.790999999999997</v>
      </c>
      <c r="R4682" s="21">
        <f t="shared" si="1315"/>
        <v>195.16666666665719</v>
      </c>
      <c r="S4682" s="21">
        <f t="shared" si="1316"/>
        <v>21.55430601566318</v>
      </c>
      <c r="T4682" s="21">
        <f t="shared" si="1307"/>
        <v>86.147999999999996</v>
      </c>
      <c r="U4682" s="37">
        <f>VLOOKUP(Time_Zone, 'LSTM LookUp'!$B$5:$D$8, 3, FALSE)</f>
        <v>-75</v>
      </c>
      <c r="V4682" s="21">
        <f t="shared" si="1317"/>
        <v>-5.4948398197545147</v>
      </c>
      <c r="W4682" s="21">
        <f t="shared" si="1308"/>
        <v>54.774290045061385</v>
      </c>
      <c r="X4682" s="21">
        <f t="shared" si="1309"/>
        <v>0</v>
      </c>
      <c r="Y4682" s="21">
        <f t="shared" si="1310"/>
        <v>0</v>
      </c>
      <c r="Z4682" s="21">
        <f t="shared" si="1318"/>
        <v>0</v>
      </c>
      <c r="AA4682" s="21">
        <f t="shared" si="1311"/>
        <v>0</v>
      </c>
      <c r="AB4682" s="21">
        <f t="shared" si="1312"/>
        <v>0</v>
      </c>
      <c r="AC4682" s="21">
        <f t="shared" si="1313"/>
        <v>75.92</v>
      </c>
      <c r="AD4682" s="21">
        <f t="shared" si="1319"/>
        <v>0</v>
      </c>
      <c r="AE4682" s="21" t="str">
        <f t="shared" si="1314"/>
        <v>7/14/5:00</v>
      </c>
    </row>
    <row r="4683" spans="2:31">
      <c r="B4683" s="37">
        <v>7</v>
      </c>
      <c r="C4683" s="38">
        <v>14</v>
      </c>
      <c r="D4683" s="39">
        <v>6</v>
      </c>
      <c r="E4683" s="17">
        <v>24.4</v>
      </c>
      <c r="F4683" s="17">
        <v>4</v>
      </c>
      <c r="G4683" s="17">
        <v>21</v>
      </c>
      <c r="H4683" s="37">
        <f t="shared" si="1302"/>
        <v>75.92</v>
      </c>
      <c r="I4683" s="37">
        <f>IF(H4683&lt;'Roof Calculator'!$G$8, 1, 0)</f>
        <v>0</v>
      </c>
      <c r="J4683" s="37">
        <f>IF(H4683&gt;='Roof Calculator'!$G$8, 1, 0)</f>
        <v>1</v>
      </c>
      <c r="K4683" s="37">
        <f t="shared" si="1303"/>
        <v>0</v>
      </c>
      <c r="L4683" s="37">
        <f t="shared" si="1304"/>
        <v>75.92</v>
      </c>
      <c r="M4683" s="37">
        <v>0</v>
      </c>
      <c r="N4683" s="37">
        <f t="shared" si="1305"/>
        <v>4</v>
      </c>
      <c r="O4683" s="37">
        <v>0</v>
      </c>
      <c r="P4683" s="37">
        <v>0</v>
      </c>
      <c r="Q4683" s="21">
        <f t="shared" si="1306"/>
        <v>39.790999999999997</v>
      </c>
      <c r="R4683" s="21">
        <f t="shared" si="1315"/>
        <v>195.20833333332385</v>
      </c>
      <c r="S4683" s="21">
        <f t="shared" si="1316"/>
        <v>21.547542248364827</v>
      </c>
      <c r="T4683" s="21">
        <f t="shared" si="1307"/>
        <v>86.147999999999996</v>
      </c>
      <c r="U4683" s="37">
        <f>VLOOKUP(Time_Zone, 'LSTM LookUp'!$B$5:$D$8, 3, FALSE)</f>
        <v>-75</v>
      </c>
      <c r="V4683" s="21">
        <f t="shared" si="1317"/>
        <v>-5.4994091052792049</v>
      </c>
      <c r="W4683" s="21">
        <f t="shared" si="1308"/>
        <v>69.773147723680211</v>
      </c>
      <c r="X4683" s="21">
        <f t="shared" si="1309"/>
        <v>10.125028618562165</v>
      </c>
      <c r="Y4683" s="21">
        <f t="shared" si="1310"/>
        <v>14.125028618562165</v>
      </c>
      <c r="Z4683" s="21">
        <f t="shared" si="1318"/>
        <v>4.4773873696148376</v>
      </c>
      <c r="AA4683" s="21">
        <f t="shared" si="1311"/>
        <v>0</v>
      </c>
      <c r="AB4683" s="21">
        <f t="shared" si="1312"/>
        <v>4.4773873696148376</v>
      </c>
      <c r="AC4683" s="21">
        <f t="shared" si="1313"/>
        <v>75.92</v>
      </c>
      <c r="AD4683" s="21">
        <f t="shared" si="1319"/>
        <v>4.4773873696148376</v>
      </c>
      <c r="AE4683" s="21" t="str">
        <f t="shared" si="1314"/>
        <v>7/14/6:00</v>
      </c>
    </row>
    <row r="4684" spans="2:31">
      <c r="B4684" s="37">
        <v>7</v>
      </c>
      <c r="C4684" s="38">
        <v>14</v>
      </c>
      <c r="D4684" s="39">
        <v>7</v>
      </c>
      <c r="E4684" s="17">
        <v>25.6</v>
      </c>
      <c r="F4684" s="17">
        <v>45</v>
      </c>
      <c r="G4684" s="17">
        <v>331</v>
      </c>
      <c r="H4684" s="37">
        <f t="shared" si="1302"/>
        <v>78.08</v>
      </c>
      <c r="I4684" s="37">
        <f>IF(H4684&lt;'Roof Calculator'!$G$8, 1, 0)</f>
        <v>0</v>
      </c>
      <c r="J4684" s="37">
        <f>IF(H4684&gt;='Roof Calculator'!$G$8, 1, 0)</f>
        <v>1</v>
      </c>
      <c r="K4684" s="37">
        <f t="shared" si="1303"/>
        <v>0</v>
      </c>
      <c r="L4684" s="37">
        <f t="shared" si="1304"/>
        <v>78.08</v>
      </c>
      <c r="M4684" s="37">
        <v>0</v>
      </c>
      <c r="N4684" s="37">
        <f t="shared" si="1305"/>
        <v>45</v>
      </c>
      <c r="O4684" s="37">
        <v>0</v>
      </c>
      <c r="P4684" s="37">
        <v>0</v>
      </c>
      <c r="Q4684" s="21">
        <f t="shared" si="1306"/>
        <v>39.790999999999997</v>
      </c>
      <c r="R4684" s="21">
        <f t="shared" si="1315"/>
        <v>195.24999999999051</v>
      </c>
      <c r="S4684" s="21">
        <f t="shared" si="1316"/>
        <v>21.540767157565547</v>
      </c>
      <c r="T4684" s="21">
        <f t="shared" si="1307"/>
        <v>86.147999999999996</v>
      </c>
      <c r="U4684" s="37">
        <f>VLOOKUP(Time_Zone, 'LSTM LookUp'!$B$5:$D$8, 3, FALSE)</f>
        <v>-75</v>
      </c>
      <c r="V4684" s="21">
        <f t="shared" si="1317"/>
        <v>-5.5039647361664477</v>
      </c>
      <c r="W4684" s="21">
        <f t="shared" si="1308"/>
        <v>84.772008815958372</v>
      </c>
      <c r="X4684" s="21">
        <f t="shared" si="1309"/>
        <v>99.334685182831123</v>
      </c>
      <c r="Y4684" s="21">
        <f t="shared" si="1310"/>
        <v>144.33468518283112</v>
      </c>
      <c r="Z4684" s="21">
        <f t="shared" si="1318"/>
        <v>45.751574307303962</v>
      </c>
      <c r="AA4684" s="21">
        <f t="shared" si="1311"/>
        <v>0</v>
      </c>
      <c r="AB4684" s="21">
        <f t="shared" si="1312"/>
        <v>45.751574307303962</v>
      </c>
      <c r="AC4684" s="21">
        <f t="shared" si="1313"/>
        <v>78.08</v>
      </c>
      <c r="AD4684" s="21">
        <f t="shared" si="1319"/>
        <v>45.751574307303962</v>
      </c>
      <c r="AE4684" s="21" t="str">
        <f t="shared" si="1314"/>
        <v>7/14/7:00</v>
      </c>
    </row>
    <row r="4685" spans="2:31">
      <c r="B4685" s="37">
        <v>7</v>
      </c>
      <c r="C4685" s="38">
        <v>14</v>
      </c>
      <c r="D4685" s="39">
        <v>8</v>
      </c>
      <c r="E4685" s="17">
        <v>28.3</v>
      </c>
      <c r="F4685" s="17">
        <v>75</v>
      </c>
      <c r="G4685" s="17">
        <v>580</v>
      </c>
      <c r="H4685" s="37">
        <f t="shared" si="1302"/>
        <v>82.94</v>
      </c>
      <c r="I4685" s="37">
        <f>IF(H4685&lt;'Roof Calculator'!$G$8, 1, 0)</f>
        <v>0</v>
      </c>
      <c r="J4685" s="37">
        <f>IF(H4685&gt;='Roof Calculator'!$G$8, 1, 0)</f>
        <v>1</v>
      </c>
      <c r="K4685" s="37">
        <f t="shared" si="1303"/>
        <v>0</v>
      </c>
      <c r="L4685" s="37">
        <f t="shared" si="1304"/>
        <v>82.94</v>
      </c>
      <c r="M4685" s="37">
        <v>0</v>
      </c>
      <c r="N4685" s="37">
        <f t="shared" si="1305"/>
        <v>75</v>
      </c>
      <c r="O4685" s="37">
        <v>0</v>
      </c>
      <c r="P4685" s="37">
        <v>0</v>
      </c>
      <c r="Q4685" s="21">
        <f t="shared" si="1306"/>
        <v>39.790999999999997</v>
      </c>
      <c r="R4685" s="21">
        <f t="shared" si="1315"/>
        <v>195.29166666665716</v>
      </c>
      <c r="S4685" s="21">
        <f t="shared" si="1316"/>
        <v>21.533980748241639</v>
      </c>
      <c r="T4685" s="21">
        <f t="shared" si="1307"/>
        <v>86.147999999999996</v>
      </c>
      <c r="U4685" s="37">
        <f>VLOOKUP(Time_Zone, 'LSTM LookUp'!$B$5:$D$8, 3, FALSE)</f>
        <v>-75</v>
      </c>
      <c r="V4685" s="21">
        <f t="shared" si="1317"/>
        <v>-5.5085066947096237</v>
      </c>
      <c r="W4685" s="21">
        <f t="shared" si="1308"/>
        <v>99.770873326322629</v>
      </c>
      <c r="X4685" s="21">
        <f t="shared" si="1309"/>
        <v>65.89411238932523</v>
      </c>
      <c r="Y4685" s="21">
        <f t="shared" si="1310"/>
        <v>140.89411238932524</v>
      </c>
      <c r="Z4685" s="21">
        <f t="shared" si="1318"/>
        <v>44.660972823520787</v>
      </c>
      <c r="AA4685" s="21">
        <f t="shared" si="1311"/>
        <v>0</v>
      </c>
      <c r="AB4685" s="21">
        <f t="shared" si="1312"/>
        <v>44.660972823520787</v>
      </c>
      <c r="AC4685" s="21">
        <f t="shared" si="1313"/>
        <v>82.94</v>
      </c>
      <c r="AD4685" s="21">
        <f t="shared" si="1319"/>
        <v>44.660972823520787</v>
      </c>
      <c r="AE4685" s="21" t="str">
        <f t="shared" si="1314"/>
        <v>7/14/8:00</v>
      </c>
    </row>
    <row r="4686" spans="2:31">
      <c r="B4686" s="37">
        <v>7</v>
      </c>
      <c r="C4686" s="38">
        <v>14</v>
      </c>
      <c r="D4686" s="39">
        <v>9</v>
      </c>
      <c r="E4686" s="17">
        <v>30</v>
      </c>
      <c r="F4686" s="17">
        <v>102</v>
      </c>
      <c r="G4686" s="17">
        <v>708</v>
      </c>
      <c r="H4686" s="37">
        <f t="shared" si="1302"/>
        <v>86</v>
      </c>
      <c r="I4686" s="37">
        <f>IF(H4686&lt;'Roof Calculator'!$G$8, 1, 0)</f>
        <v>0</v>
      </c>
      <c r="J4686" s="37">
        <f>IF(H4686&gt;='Roof Calculator'!$G$8, 1, 0)</f>
        <v>1</v>
      </c>
      <c r="K4686" s="37">
        <f t="shared" si="1303"/>
        <v>0</v>
      </c>
      <c r="L4686" s="37">
        <f t="shared" si="1304"/>
        <v>86</v>
      </c>
      <c r="M4686" s="37">
        <v>0</v>
      </c>
      <c r="N4686" s="37">
        <f t="shared" si="1305"/>
        <v>102</v>
      </c>
      <c r="O4686" s="37">
        <v>0</v>
      </c>
      <c r="P4686" s="37">
        <v>0</v>
      </c>
      <c r="Q4686" s="21">
        <f t="shared" si="1306"/>
        <v>39.790999999999997</v>
      </c>
      <c r="R4686" s="21">
        <f t="shared" si="1315"/>
        <v>195.33333333332382</v>
      </c>
      <c r="S4686" s="21">
        <f t="shared" si="1316"/>
        <v>21.527183025376186</v>
      </c>
      <c r="T4686" s="21">
        <f t="shared" si="1307"/>
        <v>86.147999999999996</v>
      </c>
      <c r="U4686" s="37">
        <f>VLOOKUP(Time_Zone, 'LSTM LookUp'!$B$5:$D$8, 3, FALSE)</f>
        <v>-75</v>
      </c>
      <c r="V4686" s="21">
        <f t="shared" si="1317"/>
        <v>-5.513034963231445</v>
      </c>
      <c r="W4686" s="21">
        <f t="shared" si="1308"/>
        <v>114.76974125919213</v>
      </c>
      <c r="X4686" s="21">
        <f t="shared" si="1309"/>
        <v>-45.762166803852359</v>
      </c>
      <c r="Y4686" s="21">
        <f t="shared" si="1310"/>
        <v>56.237833196147641</v>
      </c>
      <c r="Z4686" s="21">
        <f t="shared" si="1318"/>
        <v>17.826410894208081</v>
      </c>
      <c r="AA4686" s="21">
        <f t="shared" si="1311"/>
        <v>0</v>
      </c>
      <c r="AB4686" s="21">
        <f t="shared" si="1312"/>
        <v>17.826410894208081</v>
      </c>
      <c r="AC4686" s="21">
        <f t="shared" si="1313"/>
        <v>86</v>
      </c>
      <c r="AD4686" s="21">
        <f t="shared" si="1319"/>
        <v>17.826410894208081</v>
      </c>
      <c r="AE4686" s="21" t="str">
        <f t="shared" si="1314"/>
        <v>7/14/9:00</v>
      </c>
    </row>
    <row r="4687" spans="2:31">
      <c r="B4687" s="37">
        <v>7</v>
      </c>
      <c r="C4687" s="38">
        <v>14</v>
      </c>
      <c r="D4687" s="39">
        <v>10</v>
      </c>
      <c r="E4687" s="17">
        <v>31.7</v>
      </c>
      <c r="F4687" s="17">
        <v>123</v>
      </c>
      <c r="G4687" s="17">
        <v>781</v>
      </c>
      <c r="H4687" s="37">
        <f t="shared" si="1302"/>
        <v>89.06</v>
      </c>
      <c r="I4687" s="37">
        <f>IF(H4687&lt;'Roof Calculator'!$G$8, 1, 0)</f>
        <v>0</v>
      </c>
      <c r="J4687" s="37">
        <f>IF(H4687&gt;='Roof Calculator'!$G$8, 1, 0)</f>
        <v>1</v>
      </c>
      <c r="K4687" s="37">
        <f t="shared" si="1303"/>
        <v>0</v>
      </c>
      <c r="L4687" s="37">
        <f t="shared" si="1304"/>
        <v>89.06</v>
      </c>
      <c r="M4687" s="37">
        <v>0</v>
      </c>
      <c r="N4687" s="37">
        <f t="shared" si="1305"/>
        <v>123</v>
      </c>
      <c r="O4687" s="37">
        <v>0</v>
      </c>
      <c r="P4687" s="37">
        <v>0</v>
      </c>
      <c r="Q4687" s="21">
        <f t="shared" si="1306"/>
        <v>39.790999999999997</v>
      </c>
      <c r="R4687" s="21">
        <f t="shared" si="1315"/>
        <v>195.37499999999048</v>
      </c>
      <c r="S4687" s="21">
        <f t="shared" si="1316"/>
        <v>21.520373993958984</v>
      </c>
      <c r="T4687" s="21">
        <f t="shared" si="1307"/>
        <v>86.147999999999996</v>
      </c>
      <c r="U4687" s="37">
        <f>VLOOKUP(Time_Zone, 'LSTM LookUp'!$B$5:$D$8, 3, FALSE)</f>
        <v>-75</v>
      </c>
      <c r="V4687" s="21">
        <f t="shared" si="1317"/>
        <v>-5.5175495240840151</v>
      </c>
      <c r="W4687" s="21">
        <f t="shared" si="1308"/>
        <v>129.76861261897901</v>
      </c>
      <c r="X4687" s="21">
        <f t="shared" si="1309"/>
        <v>-173.7665918330712</v>
      </c>
      <c r="Y4687" s="21">
        <f t="shared" si="1310"/>
        <v>-50.766591833071203</v>
      </c>
      <c r="Z4687" s="21">
        <f t="shared" si="1318"/>
        <v>-16.092122940769134</v>
      </c>
      <c r="AA4687" s="21">
        <f t="shared" si="1311"/>
        <v>0</v>
      </c>
      <c r="AB4687" s="21">
        <f t="shared" si="1312"/>
        <v>-16.092122940769134</v>
      </c>
      <c r="AC4687" s="21">
        <f t="shared" si="1313"/>
        <v>89.06</v>
      </c>
      <c r="AD4687" s="21">
        <f t="shared" si="1319"/>
        <v>-16.092122940769134</v>
      </c>
      <c r="AE4687" s="21" t="str">
        <f t="shared" si="1314"/>
        <v>7/14/10:00</v>
      </c>
    </row>
    <row r="4688" spans="2:31">
      <c r="B4688" s="37">
        <v>7</v>
      </c>
      <c r="C4688" s="38">
        <v>14</v>
      </c>
      <c r="D4688" s="39">
        <v>11</v>
      </c>
      <c r="E4688" s="17">
        <v>33.299999999999997</v>
      </c>
      <c r="F4688" s="17">
        <v>138</v>
      </c>
      <c r="G4688" s="17">
        <v>824</v>
      </c>
      <c r="H4688" s="37">
        <f t="shared" si="1302"/>
        <v>91.94</v>
      </c>
      <c r="I4688" s="37">
        <f>IF(H4688&lt;'Roof Calculator'!$G$8, 1, 0)</f>
        <v>0</v>
      </c>
      <c r="J4688" s="37">
        <f>IF(H4688&gt;='Roof Calculator'!$G$8, 1, 0)</f>
        <v>1</v>
      </c>
      <c r="K4688" s="37">
        <f t="shared" si="1303"/>
        <v>0</v>
      </c>
      <c r="L4688" s="37">
        <f t="shared" si="1304"/>
        <v>91.94</v>
      </c>
      <c r="M4688" s="37">
        <v>0</v>
      </c>
      <c r="N4688" s="37">
        <f t="shared" si="1305"/>
        <v>138</v>
      </c>
      <c r="O4688" s="37">
        <v>0</v>
      </c>
      <c r="P4688" s="37">
        <v>0</v>
      </c>
      <c r="Q4688" s="21">
        <f t="shared" si="1306"/>
        <v>39.790999999999997</v>
      </c>
      <c r="R4688" s="21">
        <f t="shared" si="1315"/>
        <v>195.41666666665714</v>
      </c>
      <c r="S4688" s="21">
        <f t="shared" si="1316"/>
        <v>21.513553658986563</v>
      </c>
      <c r="T4688" s="21">
        <f t="shared" si="1307"/>
        <v>86.147999999999996</v>
      </c>
      <c r="U4688" s="37">
        <f>VLOOKUP(Time_Zone, 'LSTM LookUp'!$B$5:$D$8, 3, FALSE)</f>
        <v>-75</v>
      </c>
      <c r="V4688" s="21">
        <f t="shared" si="1317"/>
        <v>-5.5220503596488619</v>
      </c>
      <c r="W4688" s="21">
        <f t="shared" si="1308"/>
        <v>144.76748741008777</v>
      </c>
      <c r="X4688" s="21">
        <f t="shared" si="1309"/>
        <v>-287.74544673308674</v>
      </c>
      <c r="Y4688" s="21">
        <f t="shared" si="1310"/>
        <v>-149.74544673308674</v>
      </c>
      <c r="Z4688" s="21">
        <f t="shared" si="1318"/>
        <v>-47.466691216396505</v>
      </c>
      <c r="AA4688" s="21">
        <f t="shared" si="1311"/>
        <v>0</v>
      </c>
      <c r="AB4688" s="21">
        <f t="shared" si="1312"/>
        <v>-47.466691216396505</v>
      </c>
      <c r="AC4688" s="21">
        <f t="shared" si="1313"/>
        <v>91.94</v>
      </c>
      <c r="AD4688" s="21">
        <f t="shared" si="1319"/>
        <v>-47.466691216396505</v>
      </c>
      <c r="AE4688" s="21" t="str">
        <f t="shared" si="1314"/>
        <v>7/14/11:00</v>
      </c>
    </row>
    <row r="4689" spans="2:31">
      <c r="B4689" s="37">
        <v>7</v>
      </c>
      <c r="C4689" s="38">
        <v>14</v>
      </c>
      <c r="D4689" s="39">
        <v>12</v>
      </c>
      <c r="E4689" s="17">
        <v>33.9</v>
      </c>
      <c r="F4689" s="17">
        <v>209</v>
      </c>
      <c r="G4689" s="17">
        <v>742</v>
      </c>
      <c r="H4689" s="37">
        <f t="shared" si="1302"/>
        <v>93.02</v>
      </c>
      <c r="I4689" s="37">
        <f>IF(H4689&lt;'Roof Calculator'!$G$8, 1, 0)</f>
        <v>0</v>
      </c>
      <c r="J4689" s="37">
        <f>IF(H4689&gt;='Roof Calculator'!$G$8, 1, 0)</f>
        <v>1</v>
      </c>
      <c r="K4689" s="37">
        <f t="shared" si="1303"/>
        <v>0</v>
      </c>
      <c r="L4689" s="37">
        <f t="shared" si="1304"/>
        <v>93.02</v>
      </c>
      <c r="M4689" s="37">
        <v>0</v>
      </c>
      <c r="N4689" s="37">
        <f t="shared" si="1305"/>
        <v>209</v>
      </c>
      <c r="O4689" s="37">
        <v>0</v>
      </c>
      <c r="P4689" s="37">
        <v>0</v>
      </c>
      <c r="Q4689" s="21">
        <f t="shared" si="1306"/>
        <v>39.790999999999997</v>
      </c>
      <c r="R4689" s="21">
        <f t="shared" si="1315"/>
        <v>195.45833333332379</v>
      </c>
      <c r="S4689" s="21">
        <f t="shared" si="1316"/>
        <v>21.506722025462164</v>
      </c>
      <c r="T4689" s="21">
        <f t="shared" si="1307"/>
        <v>86.147999999999996</v>
      </c>
      <c r="U4689" s="37">
        <f>VLOOKUP(Time_Zone, 'LSTM LookUp'!$B$5:$D$8, 3, FALSE)</f>
        <v>-75</v>
      </c>
      <c r="V4689" s="21">
        <f t="shared" si="1317"/>
        <v>-5.5265374523369717</v>
      </c>
      <c r="W4689" s="21">
        <f t="shared" si="1308"/>
        <v>159.76636563691576</v>
      </c>
      <c r="X4689" s="21">
        <f t="shared" si="1309"/>
        <v>-323.61805631435078</v>
      </c>
      <c r="Y4689" s="21">
        <f t="shared" si="1310"/>
        <v>-114.61805631435078</v>
      </c>
      <c r="Z4689" s="21">
        <f t="shared" si="1318"/>
        <v>-36.331921975526285</v>
      </c>
      <c r="AA4689" s="21">
        <f t="shared" si="1311"/>
        <v>0</v>
      </c>
      <c r="AB4689" s="21">
        <f t="shared" si="1312"/>
        <v>-36.331921975526285</v>
      </c>
      <c r="AC4689" s="21">
        <f t="shared" si="1313"/>
        <v>93.02</v>
      </c>
      <c r="AD4689" s="21">
        <f t="shared" si="1319"/>
        <v>-36.331921975526285</v>
      </c>
      <c r="AE4689" s="21" t="str">
        <f t="shared" si="1314"/>
        <v>7/14/12:00</v>
      </c>
    </row>
    <row r="4690" spans="2:31">
      <c r="B4690" s="37">
        <v>7</v>
      </c>
      <c r="C4690" s="38">
        <v>14</v>
      </c>
      <c r="D4690" s="39">
        <v>13</v>
      </c>
      <c r="E4690" s="17">
        <v>35</v>
      </c>
      <c r="F4690" s="17">
        <v>251</v>
      </c>
      <c r="G4690" s="17">
        <v>488</v>
      </c>
      <c r="H4690" s="37">
        <f t="shared" si="1302"/>
        <v>95</v>
      </c>
      <c r="I4690" s="37">
        <f>IF(H4690&lt;'Roof Calculator'!$G$8, 1, 0)</f>
        <v>0</v>
      </c>
      <c r="J4690" s="37">
        <f>IF(H4690&gt;='Roof Calculator'!$G$8, 1, 0)</f>
        <v>1</v>
      </c>
      <c r="K4690" s="37">
        <f t="shared" si="1303"/>
        <v>0</v>
      </c>
      <c r="L4690" s="37">
        <f t="shared" si="1304"/>
        <v>95</v>
      </c>
      <c r="M4690" s="37">
        <v>0</v>
      </c>
      <c r="N4690" s="37">
        <f t="shared" si="1305"/>
        <v>251</v>
      </c>
      <c r="O4690" s="37">
        <v>0</v>
      </c>
      <c r="P4690" s="37">
        <v>0</v>
      </c>
      <c r="Q4690" s="21">
        <f t="shared" si="1306"/>
        <v>39.790999999999997</v>
      </c>
      <c r="R4690" s="21">
        <f t="shared" si="1315"/>
        <v>195.49999999999045</v>
      </c>
      <c r="S4690" s="21">
        <f t="shared" si="1316"/>
        <v>21.499879098395752</v>
      </c>
      <c r="T4690" s="21">
        <f t="shared" si="1307"/>
        <v>86.147999999999996</v>
      </c>
      <c r="U4690" s="37">
        <f>VLOOKUP(Time_Zone, 'LSTM LookUp'!$B$5:$D$8, 3, FALSE)</f>
        <v>-75</v>
      </c>
      <c r="V4690" s="21">
        <f t="shared" si="1317"/>
        <v>-5.5310107845888385</v>
      </c>
      <c r="W4690" s="21">
        <f t="shared" si="1308"/>
        <v>174.76524730385276</v>
      </c>
      <c r="X4690" s="21">
        <f t="shared" si="1309"/>
        <v>-232.96210939387316</v>
      </c>
      <c r="Y4690" s="21">
        <f t="shared" si="1310"/>
        <v>18.037890606126837</v>
      </c>
      <c r="Z4690" s="21">
        <f t="shared" si="1318"/>
        <v>5.7176962790881429</v>
      </c>
      <c r="AA4690" s="21">
        <f t="shared" si="1311"/>
        <v>0</v>
      </c>
      <c r="AB4690" s="21">
        <f t="shared" si="1312"/>
        <v>5.7176962790881429</v>
      </c>
      <c r="AC4690" s="21">
        <f t="shared" si="1313"/>
        <v>95</v>
      </c>
      <c r="AD4690" s="21">
        <f t="shared" si="1319"/>
        <v>5.7176962790881429</v>
      </c>
      <c r="AE4690" s="21" t="str">
        <f t="shared" si="1314"/>
        <v>7/14/13:00</v>
      </c>
    </row>
    <row r="4691" spans="2:31">
      <c r="B4691" s="37">
        <v>7</v>
      </c>
      <c r="C4691" s="38">
        <v>14</v>
      </c>
      <c r="D4691" s="39">
        <v>14</v>
      </c>
      <c r="E4691" s="17">
        <v>35</v>
      </c>
      <c r="F4691" s="17">
        <v>345</v>
      </c>
      <c r="G4691" s="17">
        <v>370</v>
      </c>
      <c r="H4691" s="37">
        <f t="shared" si="1302"/>
        <v>95</v>
      </c>
      <c r="I4691" s="37">
        <f>IF(H4691&lt;'Roof Calculator'!$G$8, 1, 0)</f>
        <v>0</v>
      </c>
      <c r="J4691" s="37">
        <f>IF(H4691&gt;='Roof Calculator'!$G$8, 1, 0)</f>
        <v>1</v>
      </c>
      <c r="K4691" s="37">
        <f t="shared" si="1303"/>
        <v>0</v>
      </c>
      <c r="L4691" s="37">
        <f t="shared" si="1304"/>
        <v>95</v>
      </c>
      <c r="M4691" s="37">
        <v>0</v>
      </c>
      <c r="N4691" s="37">
        <f t="shared" si="1305"/>
        <v>345</v>
      </c>
      <c r="O4691" s="37">
        <v>0</v>
      </c>
      <c r="P4691" s="37">
        <v>0</v>
      </c>
      <c r="Q4691" s="21">
        <f t="shared" si="1306"/>
        <v>39.790999999999997</v>
      </c>
      <c r="R4691" s="21">
        <f t="shared" si="1315"/>
        <v>195.54166666665711</v>
      </c>
      <c r="S4691" s="21">
        <f t="shared" si="1316"/>
        <v>21.493024882803958</v>
      </c>
      <c r="T4691" s="21">
        <f t="shared" si="1307"/>
        <v>86.147999999999996</v>
      </c>
      <c r="U4691" s="37">
        <f>VLOOKUP(Time_Zone, 'LSTM LookUp'!$B$5:$D$8, 3, FALSE)</f>
        <v>-75</v>
      </c>
      <c r="V4691" s="21">
        <f t="shared" si="1317"/>
        <v>-5.535470338874501</v>
      </c>
      <c r="W4691" s="21">
        <f t="shared" si="1308"/>
        <v>189.76413241528138</v>
      </c>
      <c r="X4691" s="21">
        <f t="shared" si="1309"/>
        <v>-173.94122852148999</v>
      </c>
      <c r="Y4691" s="21">
        <f t="shared" si="1310"/>
        <v>171.05877147851001</v>
      </c>
      <c r="Z4691" s="21">
        <f t="shared" si="1318"/>
        <v>54.222642910133423</v>
      </c>
      <c r="AA4691" s="21">
        <f t="shared" si="1311"/>
        <v>0</v>
      </c>
      <c r="AB4691" s="21">
        <f t="shared" si="1312"/>
        <v>54.222642910133423</v>
      </c>
      <c r="AC4691" s="21">
        <f t="shared" si="1313"/>
        <v>95</v>
      </c>
      <c r="AD4691" s="21">
        <f t="shared" si="1319"/>
        <v>54.222642910133423</v>
      </c>
      <c r="AE4691" s="21" t="str">
        <f t="shared" si="1314"/>
        <v>7/14/14:00</v>
      </c>
    </row>
    <row r="4692" spans="2:31">
      <c r="B4692" s="37">
        <v>7</v>
      </c>
      <c r="C4692" s="38">
        <v>14</v>
      </c>
      <c r="D4692" s="39">
        <v>15</v>
      </c>
      <c r="E4692" s="17">
        <v>36.1</v>
      </c>
      <c r="F4692" s="17">
        <v>265</v>
      </c>
      <c r="G4692" s="17">
        <v>502</v>
      </c>
      <c r="H4692" s="37">
        <f t="shared" si="1302"/>
        <v>96.98</v>
      </c>
      <c r="I4692" s="37">
        <f>IF(H4692&lt;'Roof Calculator'!$G$8, 1, 0)</f>
        <v>0</v>
      </c>
      <c r="J4692" s="37">
        <f>IF(H4692&gt;='Roof Calculator'!$G$8, 1, 0)</f>
        <v>1</v>
      </c>
      <c r="K4692" s="37">
        <f t="shared" si="1303"/>
        <v>0</v>
      </c>
      <c r="L4692" s="37">
        <f t="shared" si="1304"/>
        <v>96.98</v>
      </c>
      <c r="M4692" s="37">
        <v>0</v>
      </c>
      <c r="N4692" s="37">
        <f t="shared" si="1305"/>
        <v>265</v>
      </c>
      <c r="O4692" s="37">
        <v>0</v>
      </c>
      <c r="P4692" s="37">
        <v>0</v>
      </c>
      <c r="Q4692" s="21">
        <f t="shared" si="1306"/>
        <v>39.790999999999997</v>
      </c>
      <c r="R4692" s="21">
        <f t="shared" si="1315"/>
        <v>195.58333333332376</v>
      </c>
      <c r="S4692" s="21">
        <f t="shared" si="1316"/>
        <v>21.486159383710124</v>
      </c>
      <c r="T4692" s="21">
        <f t="shared" si="1307"/>
        <v>86.147999999999996</v>
      </c>
      <c r="U4692" s="37">
        <f>VLOOKUP(Time_Zone, 'LSTM LookUp'!$B$5:$D$8, 3, FALSE)</f>
        <v>-75</v>
      </c>
      <c r="V4692" s="21">
        <f t="shared" si="1317"/>
        <v>-5.5399160976935846</v>
      </c>
      <c r="W4692" s="21">
        <f t="shared" si="1308"/>
        <v>204.76302097557661</v>
      </c>
      <c r="X4692" s="21">
        <f t="shared" si="1309"/>
        <v>-208.2440257857734</v>
      </c>
      <c r="Y4692" s="21">
        <f t="shared" si="1310"/>
        <v>56.755974214226597</v>
      </c>
      <c r="Z4692" s="21">
        <f t="shared" si="1318"/>
        <v>17.990652547281787</v>
      </c>
      <c r="AA4692" s="21">
        <f t="shared" si="1311"/>
        <v>0</v>
      </c>
      <c r="AB4692" s="21">
        <f t="shared" si="1312"/>
        <v>17.990652547281787</v>
      </c>
      <c r="AC4692" s="21">
        <f t="shared" si="1313"/>
        <v>96.98</v>
      </c>
      <c r="AD4692" s="21">
        <f t="shared" si="1319"/>
        <v>17.990652547281787</v>
      </c>
      <c r="AE4692" s="21" t="str">
        <f t="shared" si="1314"/>
        <v>7/14/15:00</v>
      </c>
    </row>
    <row r="4693" spans="2:31">
      <c r="B4693" s="37">
        <v>7</v>
      </c>
      <c r="C4693" s="38">
        <v>14</v>
      </c>
      <c r="D4693" s="39">
        <v>16</v>
      </c>
      <c r="E4693" s="17">
        <v>36.1</v>
      </c>
      <c r="F4693" s="17">
        <v>162</v>
      </c>
      <c r="G4693" s="17">
        <v>763</v>
      </c>
      <c r="H4693" s="37">
        <f t="shared" si="1302"/>
        <v>96.98</v>
      </c>
      <c r="I4693" s="37">
        <f>IF(H4693&lt;'Roof Calculator'!$G$8, 1, 0)</f>
        <v>0</v>
      </c>
      <c r="J4693" s="37">
        <f>IF(H4693&gt;='Roof Calculator'!$G$8, 1, 0)</f>
        <v>1</v>
      </c>
      <c r="K4693" s="37">
        <f t="shared" si="1303"/>
        <v>0</v>
      </c>
      <c r="L4693" s="37">
        <f t="shared" si="1304"/>
        <v>96.98</v>
      </c>
      <c r="M4693" s="37">
        <v>0</v>
      </c>
      <c r="N4693" s="37">
        <f t="shared" si="1305"/>
        <v>162</v>
      </c>
      <c r="O4693" s="37">
        <v>0</v>
      </c>
      <c r="P4693" s="37">
        <v>0</v>
      </c>
      <c r="Q4693" s="21">
        <f t="shared" si="1306"/>
        <v>39.790999999999997</v>
      </c>
      <c r="R4693" s="21">
        <f t="shared" si="1315"/>
        <v>195.62499999999042</v>
      </c>
      <c r="S4693" s="21">
        <f t="shared" si="1316"/>
        <v>21.479282606144235</v>
      </c>
      <c r="T4693" s="21">
        <f t="shared" si="1307"/>
        <v>86.147999999999996</v>
      </c>
      <c r="U4693" s="37">
        <f>VLOOKUP(Time_Zone, 'LSTM LookUp'!$B$5:$D$8, 3, FALSE)</f>
        <v>-75</v>
      </c>
      <c r="V4693" s="21">
        <f t="shared" si="1317"/>
        <v>-5.5443480435753383</v>
      </c>
      <c r="W4693" s="21">
        <f t="shared" si="1308"/>
        <v>219.76191298910615</v>
      </c>
      <c r="X4693" s="21">
        <f t="shared" si="1309"/>
        <v>-240.57438348035546</v>
      </c>
      <c r="Y4693" s="21">
        <f t="shared" si="1310"/>
        <v>-78.574383480355465</v>
      </c>
      <c r="Z4693" s="21">
        <f t="shared" si="1318"/>
        <v>-24.906707212464962</v>
      </c>
      <c r="AA4693" s="21">
        <f t="shared" si="1311"/>
        <v>0</v>
      </c>
      <c r="AB4693" s="21">
        <f t="shared" si="1312"/>
        <v>-24.906707212464962</v>
      </c>
      <c r="AC4693" s="21">
        <f t="shared" si="1313"/>
        <v>96.98</v>
      </c>
      <c r="AD4693" s="21">
        <f t="shared" si="1319"/>
        <v>-24.906707212464962</v>
      </c>
      <c r="AE4693" s="21" t="str">
        <f t="shared" si="1314"/>
        <v>7/14/16:00</v>
      </c>
    </row>
    <row r="4694" spans="2:31">
      <c r="B4694" s="37">
        <v>7</v>
      </c>
      <c r="C4694" s="38">
        <v>14</v>
      </c>
      <c r="D4694" s="39">
        <v>17</v>
      </c>
      <c r="E4694" s="17">
        <v>35.6</v>
      </c>
      <c r="F4694" s="17">
        <v>124</v>
      </c>
      <c r="G4694" s="17">
        <v>709</v>
      </c>
      <c r="H4694" s="37">
        <f t="shared" ref="H4694:H4757" si="1320">E4694*9/5+32</f>
        <v>96.080000000000013</v>
      </c>
      <c r="I4694" s="37">
        <f>IF(H4694&lt;'Roof Calculator'!$G$8, 1, 0)</f>
        <v>0</v>
      </c>
      <c r="J4694" s="37">
        <f>IF(H4694&gt;='Roof Calculator'!$G$8, 1, 0)</f>
        <v>1</v>
      </c>
      <c r="K4694" s="37">
        <f t="shared" ref="K4694:K4757" si="1321">I4694*H4694</f>
        <v>0</v>
      </c>
      <c r="L4694" s="37">
        <f t="shared" ref="L4694:L4757" si="1322">J4694*H4694</f>
        <v>96.080000000000013</v>
      </c>
      <c r="M4694" s="37">
        <v>0</v>
      </c>
      <c r="N4694" s="37">
        <f t="shared" ref="N4694:N4757" si="1323">F4694*(180-M4694)/180</f>
        <v>124</v>
      </c>
      <c r="O4694" s="37">
        <v>0</v>
      </c>
      <c r="P4694" s="37">
        <v>0</v>
      </c>
      <c r="Q4694" s="21">
        <f t="shared" ref="Q4694:Q4757" si="1324">Latitude</f>
        <v>39.790999999999997</v>
      </c>
      <c r="R4694" s="21">
        <f t="shared" si="1315"/>
        <v>195.66666666665708</v>
      </c>
      <c r="S4694" s="21">
        <f t="shared" si="1316"/>
        <v>21.472394555142976</v>
      </c>
      <c r="T4694" s="21">
        <f t="shared" ref="T4694:T4757" si="1325">Longitude</f>
        <v>86.147999999999996</v>
      </c>
      <c r="U4694" s="37">
        <f>VLOOKUP(Time_Zone, 'LSTM LookUp'!$B$5:$D$8, 3, FALSE)</f>
        <v>-75</v>
      </c>
      <c r="V4694" s="21">
        <f t="shared" si="1317"/>
        <v>-5.5487661590786788</v>
      </c>
      <c r="W4694" s="21">
        <f t="shared" ref="W4694:W4757" si="1326">15*((D4694+(4*(T4694-U4694)+V4694)/60)-12)</f>
        <v>234.76080846023032</v>
      </c>
      <c r="X4694" s="21">
        <f t="shared" ref="X4694:X4757" si="1327">G4694*(SIN(S4694*PI()/180)*SIN(Q4694*PI()/180)*COS(O4694*PI()/180)-SIN(S4694*PI()/180)*COS(Q4694*PI()/180)*SIN(O4694*PI()/180)*COS(P4694*PI()/180)+COS(S4694*PI()/180)*COS(Q4694*PI()/180)*COS(O4694*PI()/180)*COS(W4694*PI()/180)+COS(S4694*PI()/180)*SIN(Q4694*PI()/180)*SIN(O4694*PI()/180)*COS(P4694*PI()/180)*COS(W4694*PI()/180)+COS(S4694*PI()/180)*SIN(P4694*PI()/180)*SIN(W4694*PI()/180)*SIN(O4694*PI()/180))</f>
        <v>-126.42162277505042</v>
      </c>
      <c r="Y4694" s="21">
        <f t="shared" ref="Y4694:Y4757" si="1328">X4694+N4694</f>
        <v>-2.4216227750504231</v>
      </c>
      <c r="Z4694" s="21">
        <f t="shared" si="1318"/>
        <v>-0.76761212453289152</v>
      </c>
      <c r="AA4694" s="21">
        <f t="shared" ref="AA4694:AA4757" si="1329">Z4694*I4694</f>
        <v>0</v>
      </c>
      <c r="AB4694" s="21">
        <f t="shared" ref="AB4694:AB4757" si="1330">Z4694*J4694</f>
        <v>-0.76761212453289152</v>
      </c>
      <c r="AC4694" s="21">
        <f t="shared" ref="AC4694:AC4757" si="1331">L4694</f>
        <v>96.080000000000013</v>
      </c>
      <c r="AD4694" s="21">
        <f t="shared" si="1319"/>
        <v>-0.76761212453289152</v>
      </c>
      <c r="AE4694" s="21" t="str">
        <f t="shared" ref="AE4694:AE4757" si="1332">CONCATENATE(B4694, "/", C4694, "/", D4694,":00")</f>
        <v>7/14/17:00</v>
      </c>
    </row>
    <row r="4695" spans="2:31">
      <c r="B4695" s="37">
        <v>7</v>
      </c>
      <c r="C4695" s="38">
        <v>14</v>
      </c>
      <c r="D4695" s="39">
        <v>18</v>
      </c>
      <c r="E4695" s="17">
        <v>35</v>
      </c>
      <c r="F4695" s="17">
        <v>94</v>
      </c>
      <c r="G4695" s="17">
        <v>674</v>
      </c>
      <c r="H4695" s="37">
        <f t="shared" si="1320"/>
        <v>95</v>
      </c>
      <c r="I4695" s="37">
        <f>IF(H4695&lt;'Roof Calculator'!$G$8, 1, 0)</f>
        <v>0</v>
      </c>
      <c r="J4695" s="37">
        <f>IF(H4695&gt;='Roof Calculator'!$G$8, 1, 0)</f>
        <v>1</v>
      </c>
      <c r="K4695" s="37">
        <f t="shared" si="1321"/>
        <v>0</v>
      </c>
      <c r="L4695" s="37">
        <f t="shared" si="1322"/>
        <v>95</v>
      </c>
      <c r="M4695" s="37">
        <v>0</v>
      </c>
      <c r="N4695" s="37">
        <f t="shared" si="1323"/>
        <v>94</v>
      </c>
      <c r="O4695" s="37">
        <v>0</v>
      </c>
      <c r="P4695" s="37">
        <v>0</v>
      </c>
      <c r="Q4695" s="21">
        <f t="shared" si="1324"/>
        <v>39.790999999999997</v>
      </c>
      <c r="R4695" s="21">
        <f t="shared" ref="R4695:R4758" si="1333">R4694+1/24</f>
        <v>195.70833333332374</v>
      </c>
      <c r="S4695" s="21">
        <f t="shared" ref="S4695:S4758" si="1334">ASIN(SIN(23.45*PI()/180)*SIN((360/365*(R4695-81))*PI()/180))*180/PI()</f>
        <v>21.465495235749653</v>
      </c>
      <c r="T4695" s="21">
        <f t="shared" si="1325"/>
        <v>86.147999999999996</v>
      </c>
      <c r="U4695" s="37">
        <f>VLOOKUP(Time_Zone, 'LSTM LookUp'!$B$5:$D$8, 3, FALSE)</f>
        <v>-75</v>
      </c>
      <c r="V4695" s="21">
        <f t="shared" ref="V4695:V4758" si="1335">9.87*SIN(2*(360/365*(R4695-81))*PI()/180)-7.53*COS((360/365*(R4695-81))*PI()/180)-1.5*SIN((360/365*(R4695-81))*PI()/180)</f>
        <v>-5.5531704267922333</v>
      </c>
      <c r="W4695" s="21">
        <f t="shared" si="1326"/>
        <v>249.75970739330197</v>
      </c>
      <c r="X4695" s="21">
        <f t="shared" si="1327"/>
        <v>-8.8915375074089411</v>
      </c>
      <c r="Y4695" s="21">
        <f t="shared" si="1328"/>
        <v>85.108462492591059</v>
      </c>
      <c r="Z4695" s="21">
        <f t="shared" ref="Z4695:Z4758" si="1336">Y4695/10.764*3.412</f>
        <v>26.977896137562311</v>
      </c>
      <c r="AA4695" s="21">
        <f t="shared" si="1329"/>
        <v>0</v>
      </c>
      <c r="AB4695" s="21">
        <f t="shared" si="1330"/>
        <v>26.977896137562311</v>
      </c>
      <c r="AC4695" s="21">
        <f t="shared" si="1331"/>
        <v>95</v>
      </c>
      <c r="AD4695" s="21">
        <f t="shared" ref="AD4695:AD4758" si="1337">AB4695</f>
        <v>26.977896137562311</v>
      </c>
      <c r="AE4695" s="21" t="str">
        <f t="shared" si="1332"/>
        <v>7/14/18:00</v>
      </c>
    </row>
    <row r="4696" spans="2:31">
      <c r="B4696" s="37">
        <v>7</v>
      </c>
      <c r="C4696" s="38">
        <v>14</v>
      </c>
      <c r="D4696" s="39">
        <v>19</v>
      </c>
      <c r="E4696" s="17">
        <v>33.9</v>
      </c>
      <c r="F4696" s="17">
        <v>110</v>
      </c>
      <c r="G4696" s="17">
        <v>338</v>
      </c>
      <c r="H4696" s="37">
        <f t="shared" si="1320"/>
        <v>93.02</v>
      </c>
      <c r="I4696" s="37">
        <f>IF(H4696&lt;'Roof Calculator'!$G$8, 1, 0)</f>
        <v>0</v>
      </c>
      <c r="J4696" s="37">
        <f>IF(H4696&gt;='Roof Calculator'!$G$8, 1, 0)</f>
        <v>1</v>
      </c>
      <c r="K4696" s="37">
        <f t="shared" si="1321"/>
        <v>0</v>
      </c>
      <c r="L4696" s="37">
        <f t="shared" si="1322"/>
        <v>93.02</v>
      </c>
      <c r="M4696" s="37">
        <v>0</v>
      </c>
      <c r="N4696" s="37">
        <f t="shared" si="1323"/>
        <v>110</v>
      </c>
      <c r="O4696" s="37">
        <v>0</v>
      </c>
      <c r="P4696" s="37">
        <v>0</v>
      </c>
      <c r="Q4696" s="21">
        <f t="shared" si="1324"/>
        <v>39.790999999999997</v>
      </c>
      <c r="R4696" s="21">
        <f t="shared" si="1333"/>
        <v>195.74999999999039</v>
      </c>
      <c r="S4696" s="21">
        <f t="shared" si="1334"/>
        <v>21.458584653014213</v>
      </c>
      <c r="T4696" s="21">
        <f t="shared" si="1325"/>
        <v>86.147999999999996</v>
      </c>
      <c r="U4696" s="37">
        <f>VLOOKUP(Time_Zone, 'LSTM LookUp'!$B$5:$D$8, 3, FALSE)</f>
        <v>-75</v>
      </c>
      <c r="V4696" s="21">
        <f t="shared" si="1335"/>
        <v>-5.5575608293343643</v>
      </c>
      <c r="W4696" s="21">
        <f t="shared" si="1326"/>
        <v>264.75860979266645</v>
      </c>
      <c r="X4696" s="21">
        <f t="shared" si="1327"/>
        <v>57.053901109217904</v>
      </c>
      <c r="Y4696" s="21">
        <f t="shared" si="1328"/>
        <v>167.05390110921792</v>
      </c>
      <c r="Z4696" s="21">
        <f t="shared" si="1336"/>
        <v>52.953168950636524</v>
      </c>
      <c r="AA4696" s="21">
        <f t="shared" si="1329"/>
        <v>0</v>
      </c>
      <c r="AB4696" s="21">
        <f t="shared" si="1330"/>
        <v>52.953168950636524</v>
      </c>
      <c r="AC4696" s="21">
        <f t="shared" si="1331"/>
        <v>93.02</v>
      </c>
      <c r="AD4696" s="21">
        <f t="shared" si="1337"/>
        <v>52.953168950636524</v>
      </c>
      <c r="AE4696" s="21" t="str">
        <f t="shared" si="1332"/>
        <v>7/14/19:00</v>
      </c>
    </row>
    <row r="4697" spans="2:31">
      <c r="B4697" s="37">
        <v>7</v>
      </c>
      <c r="C4697" s="38">
        <v>14</v>
      </c>
      <c r="D4697" s="39">
        <v>20</v>
      </c>
      <c r="E4697" s="17">
        <v>31.7</v>
      </c>
      <c r="F4697" s="17">
        <v>46</v>
      </c>
      <c r="G4697" s="17">
        <v>121</v>
      </c>
      <c r="H4697" s="37">
        <f t="shared" si="1320"/>
        <v>89.06</v>
      </c>
      <c r="I4697" s="37">
        <f>IF(H4697&lt;'Roof Calculator'!$G$8, 1, 0)</f>
        <v>0</v>
      </c>
      <c r="J4697" s="37">
        <f>IF(H4697&gt;='Roof Calculator'!$G$8, 1, 0)</f>
        <v>1</v>
      </c>
      <c r="K4697" s="37">
        <f t="shared" si="1321"/>
        <v>0</v>
      </c>
      <c r="L4697" s="37">
        <f t="shared" si="1322"/>
        <v>89.06</v>
      </c>
      <c r="M4697" s="37">
        <v>0</v>
      </c>
      <c r="N4697" s="37">
        <f t="shared" si="1323"/>
        <v>46</v>
      </c>
      <c r="O4697" s="37">
        <v>0</v>
      </c>
      <c r="P4697" s="37">
        <v>0</v>
      </c>
      <c r="Q4697" s="21">
        <f t="shared" si="1324"/>
        <v>39.790999999999997</v>
      </c>
      <c r="R4697" s="21">
        <f t="shared" si="1333"/>
        <v>195.79166666665705</v>
      </c>
      <c r="S4697" s="21">
        <f t="shared" si="1334"/>
        <v>21.45166281199327</v>
      </c>
      <c r="T4697" s="21">
        <f t="shared" si="1325"/>
        <v>86.147999999999996</v>
      </c>
      <c r="U4697" s="37">
        <f>VLOOKUP(Time_Zone, 'LSTM LookUp'!$B$5:$D$8, 3, FALSE)</f>
        <v>-75</v>
      </c>
      <c r="V4697" s="21">
        <f t="shared" si="1335"/>
        <v>-5.5619373493532311</v>
      </c>
      <c r="W4697" s="21">
        <f t="shared" si="1326"/>
        <v>279.75751566266172</v>
      </c>
      <c r="X4697" s="21">
        <f t="shared" si="1327"/>
        <v>42.986215420974126</v>
      </c>
      <c r="Y4697" s="21">
        <f t="shared" si="1328"/>
        <v>88.986215420974133</v>
      </c>
      <c r="Z4697" s="21">
        <f t="shared" si="1336"/>
        <v>28.207076088476754</v>
      </c>
      <c r="AA4697" s="21">
        <f t="shared" si="1329"/>
        <v>0</v>
      </c>
      <c r="AB4697" s="21">
        <f t="shared" si="1330"/>
        <v>28.207076088476754</v>
      </c>
      <c r="AC4697" s="21">
        <f t="shared" si="1331"/>
        <v>89.06</v>
      </c>
      <c r="AD4697" s="21">
        <f t="shared" si="1337"/>
        <v>28.207076088476754</v>
      </c>
      <c r="AE4697" s="21" t="str">
        <f t="shared" si="1332"/>
        <v>7/14/20:00</v>
      </c>
    </row>
    <row r="4698" spans="2:31">
      <c r="B4698" s="37">
        <v>7</v>
      </c>
      <c r="C4698" s="38">
        <v>14</v>
      </c>
      <c r="D4698" s="39">
        <v>21</v>
      </c>
      <c r="E4698" s="17">
        <v>30</v>
      </c>
      <c r="F4698" s="17">
        <v>0</v>
      </c>
      <c r="G4698" s="17">
        <v>3</v>
      </c>
      <c r="H4698" s="37">
        <f t="shared" si="1320"/>
        <v>86</v>
      </c>
      <c r="I4698" s="37">
        <f>IF(H4698&lt;'Roof Calculator'!$G$8, 1, 0)</f>
        <v>0</v>
      </c>
      <c r="J4698" s="37">
        <f>IF(H4698&gt;='Roof Calculator'!$G$8, 1, 0)</f>
        <v>1</v>
      </c>
      <c r="K4698" s="37">
        <f t="shared" si="1321"/>
        <v>0</v>
      </c>
      <c r="L4698" s="37">
        <f t="shared" si="1322"/>
        <v>86</v>
      </c>
      <c r="M4698" s="37">
        <v>0</v>
      </c>
      <c r="N4698" s="37">
        <f t="shared" si="1323"/>
        <v>0</v>
      </c>
      <c r="O4698" s="37">
        <v>0</v>
      </c>
      <c r="P4698" s="37">
        <v>0</v>
      </c>
      <c r="Q4698" s="21">
        <f t="shared" si="1324"/>
        <v>39.790999999999997</v>
      </c>
      <c r="R4698" s="21">
        <f t="shared" si="1333"/>
        <v>195.83333333332371</v>
      </c>
      <c r="S4698" s="21">
        <f t="shared" si="1334"/>
        <v>21.444729717750022</v>
      </c>
      <c r="T4698" s="21">
        <f t="shared" si="1325"/>
        <v>86.147999999999996</v>
      </c>
      <c r="U4698" s="37">
        <f>VLOOKUP(Time_Zone, 'LSTM LookUp'!$B$5:$D$8, 3, FALSE)</f>
        <v>-75</v>
      </c>
      <c r="V4698" s="21">
        <f t="shared" si="1335"/>
        <v>-5.5662999695268089</v>
      </c>
      <c r="W4698" s="21">
        <f t="shared" si="1326"/>
        <v>294.7564250076183</v>
      </c>
      <c r="X4698" s="21">
        <f t="shared" si="1327"/>
        <v>1.6004281812673926</v>
      </c>
      <c r="Y4698" s="21">
        <f t="shared" si="1328"/>
        <v>1.6004281812673926</v>
      </c>
      <c r="Z4698" s="21">
        <f t="shared" si="1336"/>
        <v>0.50730778098145146</v>
      </c>
      <c r="AA4698" s="21">
        <f t="shared" si="1329"/>
        <v>0</v>
      </c>
      <c r="AB4698" s="21">
        <f t="shared" si="1330"/>
        <v>0.50730778098145146</v>
      </c>
      <c r="AC4698" s="21">
        <f t="shared" si="1331"/>
        <v>86</v>
      </c>
      <c r="AD4698" s="21">
        <f t="shared" si="1337"/>
        <v>0.50730778098145146</v>
      </c>
      <c r="AE4698" s="21" t="str">
        <f t="shared" si="1332"/>
        <v>7/14/21:00</v>
      </c>
    </row>
    <row r="4699" spans="2:31">
      <c r="B4699" s="37">
        <v>7</v>
      </c>
      <c r="C4699" s="38">
        <v>14</v>
      </c>
      <c r="D4699" s="39">
        <v>22</v>
      </c>
      <c r="E4699" s="17">
        <v>28.3</v>
      </c>
      <c r="F4699" s="17">
        <v>0</v>
      </c>
      <c r="G4699" s="17">
        <v>0</v>
      </c>
      <c r="H4699" s="37">
        <f t="shared" si="1320"/>
        <v>82.94</v>
      </c>
      <c r="I4699" s="37">
        <f>IF(H4699&lt;'Roof Calculator'!$G$8, 1, 0)</f>
        <v>0</v>
      </c>
      <c r="J4699" s="37">
        <f>IF(H4699&gt;='Roof Calculator'!$G$8, 1, 0)</f>
        <v>1</v>
      </c>
      <c r="K4699" s="37">
        <f t="shared" si="1321"/>
        <v>0</v>
      </c>
      <c r="L4699" s="37">
        <f t="shared" si="1322"/>
        <v>82.94</v>
      </c>
      <c r="M4699" s="37">
        <v>0</v>
      </c>
      <c r="N4699" s="37">
        <f t="shared" si="1323"/>
        <v>0</v>
      </c>
      <c r="O4699" s="37">
        <v>0</v>
      </c>
      <c r="P4699" s="37">
        <v>0</v>
      </c>
      <c r="Q4699" s="21">
        <f t="shared" si="1324"/>
        <v>39.790999999999997</v>
      </c>
      <c r="R4699" s="21">
        <f t="shared" si="1333"/>
        <v>195.87499999999037</v>
      </c>
      <c r="S4699" s="21">
        <f t="shared" si="1334"/>
        <v>21.437785375354281</v>
      </c>
      <c r="T4699" s="21">
        <f t="shared" si="1325"/>
        <v>86.147999999999996</v>
      </c>
      <c r="U4699" s="37">
        <f>VLOOKUP(Time_Zone, 'LSTM LookUp'!$B$5:$D$8, 3, FALSE)</f>
        <v>-75</v>
      </c>
      <c r="V4699" s="21">
        <f t="shared" si="1335"/>
        <v>-5.5706486725629549</v>
      </c>
      <c r="W4699" s="21">
        <f t="shared" si="1326"/>
        <v>309.75533783185926</v>
      </c>
      <c r="X4699" s="21">
        <f t="shared" si="1327"/>
        <v>0</v>
      </c>
      <c r="Y4699" s="21">
        <f t="shared" si="1328"/>
        <v>0</v>
      </c>
      <c r="Z4699" s="21">
        <f t="shared" si="1336"/>
        <v>0</v>
      </c>
      <c r="AA4699" s="21">
        <f t="shared" si="1329"/>
        <v>0</v>
      </c>
      <c r="AB4699" s="21">
        <f t="shared" si="1330"/>
        <v>0</v>
      </c>
      <c r="AC4699" s="21">
        <f t="shared" si="1331"/>
        <v>82.94</v>
      </c>
      <c r="AD4699" s="21">
        <f t="shared" si="1337"/>
        <v>0</v>
      </c>
      <c r="AE4699" s="21" t="str">
        <f t="shared" si="1332"/>
        <v>7/14/22:00</v>
      </c>
    </row>
    <row r="4700" spans="2:31">
      <c r="B4700" s="37">
        <v>7</v>
      </c>
      <c r="C4700" s="38">
        <v>14</v>
      </c>
      <c r="D4700" s="39">
        <v>23</v>
      </c>
      <c r="E4700" s="17">
        <v>27.2</v>
      </c>
      <c r="F4700" s="17">
        <v>0</v>
      </c>
      <c r="G4700" s="17">
        <v>0</v>
      </c>
      <c r="H4700" s="37">
        <f t="shared" si="1320"/>
        <v>80.959999999999994</v>
      </c>
      <c r="I4700" s="37">
        <f>IF(H4700&lt;'Roof Calculator'!$G$8, 1, 0)</f>
        <v>0</v>
      </c>
      <c r="J4700" s="37">
        <f>IF(H4700&gt;='Roof Calculator'!$G$8, 1, 0)</f>
        <v>1</v>
      </c>
      <c r="K4700" s="37">
        <f t="shared" si="1321"/>
        <v>0</v>
      </c>
      <c r="L4700" s="37">
        <f t="shared" si="1322"/>
        <v>80.959999999999994</v>
      </c>
      <c r="M4700" s="37">
        <v>0</v>
      </c>
      <c r="N4700" s="37">
        <f t="shared" si="1323"/>
        <v>0</v>
      </c>
      <c r="O4700" s="37">
        <v>0</v>
      </c>
      <c r="P4700" s="37">
        <v>0</v>
      </c>
      <c r="Q4700" s="21">
        <f t="shared" si="1324"/>
        <v>39.790999999999997</v>
      </c>
      <c r="R4700" s="21">
        <f t="shared" si="1333"/>
        <v>195.91666666665702</v>
      </c>
      <c r="S4700" s="21">
        <f t="shared" si="1334"/>
        <v>21.430829789882466</v>
      </c>
      <c r="T4700" s="21">
        <f t="shared" si="1325"/>
        <v>86.147999999999996</v>
      </c>
      <c r="U4700" s="37">
        <f>VLOOKUP(Time_Zone, 'LSTM LookUp'!$B$5:$D$8, 3, FALSE)</f>
        <v>-75</v>
      </c>
      <c r="V4700" s="21">
        <f t="shared" si="1335"/>
        <v>-5.574983441199417</v>
      </c>
      <c r="W4700" s="21">
        <f t="shared" si="1326"/>
        <v>324.75425413970009</v>
      </c>
      <c r="X4700" s="21">
        <f t="shared" si="1327"/>
        <v>0</v>
      </c>
      <c r="Y4700" s="21">
        <f t="shared" si="1328"/>
        <v>0</v>
      </c>
      <c r="Z4700" s="21">
        <f t="shared" si="1336"/>
        <v>0</v>
      </c>
      <c r="AA4700" s="21">
        <f t="shared" si="1329"/>
        <v>0</v>
      </c>
      <c r="AB4700" s="21">
        <f t="shared" si="1330"/>
        <v>0</v>
      </c>
      <c r="AC4700" s="21">
        <f t="shared" si="1331"/>
        <v>80.959999999999994</v>
      </c>
      <c r="AD4700" s="21">
        <f t="shared" si="1337"/>
        <v>0</v>
      </c>
      <c r="AE4700" s="21" t="str">
        <f t="shared" si="1332"/>
        <v>7/14/23:00</v>
      </c>
    </row>
    <row r="4701" spans="2:31">
      <c r="B4701" s="37">
        <v>7</v>
      </c>
      <c r="C4701" s="38">
        <v>14</v>
      </c>
      <c r="D4701" s="39">
        <v>24</v>
      </c>
      <c r="E4701" s="17">
        <v>27.2</v>
      </c>
      <c r="F4701" s="17">
        <v>0</v>
      </c>
      <c r="G4701" s="17">
        <v>0</v>
      </c>
      <c r="H4701" s="37">
        <f t="shared" si="1320"/>
        <v>80.959999999999994</v>
      </c>
      <c r="I4701" s="37">
        <f>IF(H4701&lt;'Roof Calculator'!$G$8, 1, 0)</f>
        <v>0</v>
      </c>
      <c r="J4701" s="37">
        <f>IF(H4701&gt;='Roof Calculator'!$G$8, 1, 0)</f>
        <v>1</v>
      </c>
      <c r="K4701" s="37">
        <f t="shared" si="1321"/>
        <v>0</v>
      </c>
      <c r="L4701" s="37">
        <f t="shared" si="1322"/>
        <v>80.959999999999994</v>
      </c>
      <c r="M4701" s="37">
        <v>0</v>
      </c>
      <c r="N4701" s="37">
        <f t="shared" si="1323"/>
        <v>0</v>
      </c>
      <c r="O4701" s="37">
        <v>0</v>
      </c>
      <c r="P4701" s="37">
        <v>0</v>
      </c>
      <c r="Q4701" s="21">
        <f t="shared" si="1324"/>
        <v>39.790999999999997</v>
      </c>
      <c r="R4701" s="21">
        <f t="shared" si="1333"/>
        <v>195.95833333332368</v>
      </c>
      <c r="S4701" s="21">
        <f t="shared" si="1334"/>
        <v>21.423862966417595</v>
      </c>
      <c r="T4701" s="21">
        <f t="shared" si="1325"/>
        <v>86.147999999999996</v>
      </c>
      <c r="U4701" s="37">
        <f>VLOOKUP(Time_Zone, 'LSTM LookUp'!$B$5:$D$8, 3, FALSE)</f>
        <v>-75</v>
      </c>
      <c r="V4701" s="21">
        <f t="shared" si="1335"/>
        <v>-5.5793042582038943</v>
      </c>
      <c r="W4701" s="21">
        <f t="shared" si="1326"/>
        <v>339.75317393544907</v>
      </c>
      <c r="X4701" s="21">
        <f t="shared" si="1327"/>
        <v>0</v>
      </c>
      <c r="Y4701" s="21">
        <f t="shared" si="1328"/>
        <v>0</v>
      </c>
      <c r="Z4701" s="21">
        <f t="shared" si="1336"/>
        <v>0</v>
      </c>
      <c r="AA4701" s="21">
        <f t="shared" si="1329"/>
        <v>0</v>
      </c>
      <c r="AB4701" s="21">
        <f t="shared" si="1330"/>
        <v>0</v>
      </c>
      <c r="AC4701" s="21">
        <f t="shared" si="1331"/>
        <v>80.959999999999994</v>
      </c>
      <c r="AD4701" s="21">
        <f t="shared" si="1337"/>
        <v>0</v>
      </c>
      <c r="AE4701" s="21" t="str">
        <f t="shared" si="1332"/>
        <v>7/14/24:00</v>
      </c>
    </row>
    <row r="4702" spans="2:31">
      <c r="B4702" s="37">
        <v>7</v>
      </c>
      <c r="C4702" s="38">
        <v>15</v>
      </c>
      <c r="D4702" s="39">
        <v>1</v>
      </c>
      <c r="E4702" s="17">
        <v>26.7</v>
      </c>
      <c r="F4702" s="17">
        <v>0</v>
      </c>
      <c r="G4702" s="17">
        <v>0</v>
      </c>
      <c r="H4702" s="37">
        <f t="shared" si="1320"/>
        <v>80.06</v>
      </c>
      <c r="I4702" s="37">
        <f>IF(H4702&lt;'Roof Calculator'!$G$8, 1, 0)</f>
        <v>0</v>
      </c>
      <c r="J4702" s="37">
        <f>IF(H4702&gt;='Roof Calculator'!$G$8, 1, 0)</f>
        <v>1</v>
      </c>
      <c r="K4702" s="37">
        <f t="shared" si="1321"/>
        <v>0</v>
      </c>
      <c r="L4702" s="37">
        <f t="shared" si="1322"/>
        <v>80.06</v>
      </c>
      <c r="M4702" s="37">
        <v>0</v>
      </c>
      <c r="N4702" s="37">
        <f t="shared" si="1323"/>
        <v>0</v>
      </c>
      <c r="O4702" s="37">
        <v>0</v>
      </c>
      <c r="P4702" s="37">
        <v>0</v>
      </c>
      <c r="Q4702" s="21">
        <f t="shared" si="1324"/>
        <v>39.790999999999997</v>
      </c>
      <c r="R4702" s="21">
        <f t="shared" si="1333"/>
        <v>195.99999999999034</v>
      </c>
      <c r="S4702" s="21">
        <f t="shared" si="1334"/>
        <v>21.416884910049237</v>
      </c>
      <c r="T4702" s="21">
        <f t="shared" si="1325"/>
        <v>86.147999999999996</v>
      </c>
      <c r="U4702" s="37">
        <f>VLOOKUP(Time_Zone, 'LSTM LookUp'!$B$5:$D$8, 3, FALSE)</f>
        <v>-75</v>
      </c>
      <c r="V4702" s="21">
        <f t="shared" si="1335"/>
        <v>-5.583611106374077</v>
      </c>
      <c r="W4702" s="21">
        <f t="shared" si="1326"/>
        <v>-5.2479027765935093</v>
      </c>
      <c r="X4702" s="21">
        <f t="shared" si="1327"/>
        <v>0</v>
      </c>
      <c r="Y4702" s="21">
        <f t="shared" si="1328"/>
        <v>0</v>
      </c>
      <c r="Z4702" s="21">
        <f t="shared" si="1336"/>
        <v>0</v>
      </c>
      <c r="AA4702" s="21">
        <f t="shared" si="1329"/>
        <v>0</v>
      </c>
      <c r="AB4702" s="21">
        <f t="shared" si="1330"/>
        <v>0</v>
      </c>
      <c r="AC4702" s="21">
        <f t="shared" si="1331"/>
        <v>80.06</v>
      </c>
      <c r="AD4702" s="21">
        <f t="shared" si="1337"/>
        <v>0</v>
      </c>
      <c r="AE4702" s="21" t="str">
        <f t="shared" si="1332"/>
        <v>7/15/1:00</v>
      </c>
    </row>
    <row r="4703" spans="2:31">
      <c r="B4703" s="37">
        <v>7</v>
      </c>
      <c r="C4703" s="38">
        <v>15</v>
      </c>
      <c r="D4703" s="39">
        <v>2</v>
      </c>
      <c r="E4703" s="17">
        <v>25.6</v>
      </c>
      <c r="F4703" s="17">
        <v>0</v>
      </c>
      <c r="G4703" s="17">
        <v>0</v>
      </c>
      <c r="H4703" s="37">
        <f t="shared" si="1320"/>
        <v>78.08</v>
      </c>
      <c r="I4703" s="37">
        <f>IF(H4703&lt;'Roof Calculator'!$G$8, 1, 0)</f>
        <v>0</v>
      </c>
      <c r="J4703" s="37">
        <f>IF(H4703&gt;='Roof Calculator'!$G$8, 1, 0)</f>
        <v>1</v>
      </c>
      <c r="K4703" s="37">
        <f t="shared" si="1321"/>
        <v>0</v>
      </c>
      <c r="L4703" s="37">
        <f t="shared" si="1322"/>
        <v>78.08</v>
      </c>
      <c r="M4703" s="37">
        <v>0</v>
      </c>
      <c r="N4703" s="37">
        <f t="shared" si="1323"/>
        <v>0</v>
      </c>
      <c r="O4703" s="37">
        <v>0</v>
      </c>
      <c r="P4703" s="37">
        <v>0</v>
      </c>
      <c r="Q4703" s="21">
        <f t="shared" si="1324"/>
        <v>39.790999999999997</v>
      </c>
      <c r="R4703" s="21">
        <f t="shared" si="1333"/>
        <v>196.04166666665699</v>
      </c>
      <c r="S4703" s="21">
        <f t="shared" si="1334"/>
        <v>21.409895625873546</v>
      </c>
      <c r="T4703" s="21">
        <f t="shared" si="1325"/>
        <v>86.147999999999996</v>
      </c>
      <c r="U4703" s="37">
        <f>VLOOKUP(Time_Zone, 'LSTM LookUp'!$B$5:$D$8, 3, FALSE)</f>
        <v>-75</v>
      </c>
      <c r="V4703" s="21">
        <f t="shared" si="1335"/>
        <v>-5.5879039685376748</v>
      </c>
      <c r="W4703" s="21">
        <f t="shared" si="1326"/>
        <v>9.7510240078655741</v>
      </c>
      <c r="X4703" s="21">
        <f t="shared" si="1327"/>
        <v>0</v>
      </c>
      <c r="Y4703" s="21">
        <f t="shared" si="1328"/>
        <v>0</v>
      </c>
      <c r="Z4703" s="21">
        <f t="shared" si="1336"/>
        <v>0</v>
      </c>
      <c r="AA4703" s="21">
        <f t="shared" si="1329"/>
        <v>0</v>
      </c>
      <c r="AB4703" s="21">
        <f t="shared" si="1330"/>
        <v>0</v>
      </c>
      <c r="AC4703" s="21">
        <f t="shared" si="1331"/>
        <v>78.08</v>
      </c>
      <c r="AD4703" s="21">
        <f t="shared" si="1337"/>
        <v>0</v>
      </c>
      <c r="AE4703" s="21" t="str">
        <f t="shared" si="1332"/>
        <v>7/15/2:00</v>
      </c>
    </row>
    <row r="4704" spans="2:31">
      <c r="B4704" s="37">
        <v>7</v>
      </c>
      <c r="C4704" s="38">
        <v>15</v>
      </c>
      <c r="D4704" s="39">
        <v>3</v>
      </c>
      <c r="E4704" s="17">
        <v>25.6</v>
      </c>
      <c r="F4704" s="17">
        <v>0</v>
      </c>
      <c r="G4704" s="17">
        <v>0</v>
      </c>
      <c r="H4704" s="37">
        <f t="shared" si="1320"/>
        <v>78.08</v>
      </c>
      <c r="I4704" s="37">
        <f>IF(H4704&lt;'Roof Calculator'!$G$8, 1, 0)</f>
        <v>0</v>
      </c>
      <c r="J4704" s="37">
        <f>IF(H4704&gt;='Roof Calculator'!$G$8, 1, 0)</f>
        <v>1</v>
      </c>
      <c r="K4704" s="37">
        <f t="shared" si="1321"/>
        <v>0</v>
      </c>
      <c r="L4704" s="37">
        <f t="shared" si="1322"/>
        <v>78.08</v>
      </c>
      <c r="M4704" s="37">
        <v>0</v>
      </c>
      <c r="N4704" s="37">
        <f t="shared" si="1323"/>
        <v>0</v>
      </c>
      <c r="O4704" s="37">
        <v>0</v>
      </c>
      <c r="P4704" s="37">
        <v>0</v>
      </c>
      <c r="Q4704" s="21">
        <f t="shared" si="1324"/>
        <v>39.790999999999997</v>
      </c>
      <c r="R4704" s="21">
        <f t="shared" si="1333"/>
        <v>196.08333333332365</v>
      </c>
      <c r="S4704" s="21">
        <f t="shared" si="1334"/>
        <v>21.402895118993225</v>
      </c>
      <c r="T4704" s="21">
        <f t="shared" si="1325"/>
        <v>86.147999999999996</v>
      </c>
      <c r="U4704" s="37">
        <f>VLOOKUP(Time_Zone, 'LSTM LookUp'!$B$5:$D$8, 3, FALSE)</f>
        <v>-75</v>
      </c>
      <c r="V4704" s="21">
        <f t="shared" si="1335"/>
        <v>-5.5921828275524605</v>
      </c>
      <c r="W4704" s="21">
        <f t="shared" si="1326"/>
        <v>24.749954293111863</v>
      </c>
      <c r="X4704" s="21">
        <f t="shared" si="1327"/>
        <v>0</v>
      </c>
      <c r="Y4704" s="21">
        <f t="shared" si="1328"/>
        <v>0</v>
      </c>
      <c r="Z4704" s="21">
        <f t="shared" si="1336"/>
        <v>0</v>
      </c>
      <c r="AA4704" s="21">
        <f t="shared" si="1329"/>
        <v>0</v>
      </c>
      <c r="AB4704" s="21">
        <f t="shared" si="1330"/>
        <v>0</v>
      </c>
      <c r="AC4704" s="21">
        <f t="shared" si="1331"/>
        <v>78.08</v>
      </c>
      <c r="AD4704" s="21">
        <f t="shared" si="1337"/>
        <v>0</v>
      </c>
      <c r="AE4704" s="21" t="str">
        <f t="shared" si="1332"/>
        <v>7/15/3:00</v>
      </c>
    </row>
    <row r="4705" spans="2:31">
      <c r="B4705" s="37">
        <v>7</v>
      </c>
      <c r="C4705" s="38">
        <v>15</v>
      </c>
      <c r="D4705" s="39">
        <v>4</v>
      </c>
      <c r="E4705" s="17">
        <v>25</v>
      </c>
      <c r="F4705" s="17">
        <v>0</v>
      </c>
      <c r="G4705" s="17">
        <v>0</v>
      </c>
      <c r="H4705" s="37">
        <f t="shared" si="1320"/>
        <v>77</v>
      </c>
      <c r="I4705" s="37">
        <f>IF(H4705&lt;'Roof Calculator'!$G$8, 1, 0)</f>
        <v>0</v>
      </c>
      <c r="J4705" s="37">
        <f>IF(H4705&gt;='Roof Calculator'!$G$8, 1, 0)</f>
        <v>1</v>
      </c>
      <c r="K4705" s="37">
        <f t="shared" si="1321"/>
        <v>0</v>
      </c>
      <c r="L4705" s="37">
        <f t="shared" si="1322"/>
        <v>77</v>
      </c>
      <c r="M4705" s="37">
        <v>0</v>
      </c>
      <c r="N4705" s="37">
        <f t="shared" si="1323"/>
        <v>0</v>
      </c>
      <c r="O4705" s="37">
        <v>0</v>
      </c>
      <c r="P4705" s="37">
        <v>0</v>
      </c>
      <c r="Q4705" s="21">
        <f t="shared" si="1324"/>
        <v>39.790999999999997</v>
      </c>
      <c r="R4705" s="21">
        <f t="shared" si="1333"/>
        <v>196.12499999999031</v>
      </c>
      <c r="S4705" s="21">
        <f t="shared" si="1334"/>
        <v>21.395883394517533</v>
      </c>
      <c r="T4705" s="21">
        <f t="shared" si="1325"/>
        <v>86.147999999999996</v>
      </c>
      <c r="U4705" s="37">
        <f>VLOOKUP(Time_Zone, 'LSTM LookUp'!$B$5:$D$8, 3, FALSE)</f>
        <v>-75</v>
      </c>
      <c r="V4705" s="21">
        <f t="shared" si="1335"/>
        <v>-5.5964476663063145</v>
      </c>
      <c r="W4705" s="21">
        <f t="shared" si="1326"/>
        <v>39.748888083423431</v>
      </c>
      <c r="X4705" s="21">
        <f t="shared" si="1327"/>
        <v>0</v>
      </c>
      <c r="Y4705" s="21">
        <f t="shared" si="1328"/>
        <v>0</v>
      </c>
      <c r="Z4705" s="21">
        <f t="shared" si="1336"/>
        <v>0</v>
      </c>
      <c r="AA4705" s="21">
        <f t="shared" si="1329"/>
        <v>0</v>
      </c>
      <c r="AB4705" s="21">
        <f t="shared" si="1330"/>
        <v>0</v>
      </c>
      <c r="AC4705" s="21">
        <f t="shared" si="1331"/>
        <v>77</v>
      </c>
      <c r="AD4705" s="21">
        <f t="shared" si="1337"/>
        <v>0</v>
      </c>
      <c r="AE4705" s="21" t="str">
        <f t="shared" si="1332"/>
        <v>7/15/4:00</v>
      </c>
    </row>
    <row r="4706" spans="2:31">
      <c r="B4706" s="37">
        <v>7</v>
      </c>
      <c r="C4706" s="38">
        <v>15</v>
      </c>
      <c r="D4706" s="39">
        <v>5</v>
      </c>
      <c r="E4706" s="17">
        <v>24.4</v>
      </c>
      <c r="F4706" s="17">
        <v>0</v>
      </c>
      <c r="G4706" s="17">
        <v>0</v>
      </c>
      <c r="H4706" s="37">
        <f t="shared" si="1320"/>
        <v>75.92</v>
      </c>
      <c r="I4706" s="37">
        <f>IF(H4706&lt;'Roof Calculator'!$G$8, 1, 0)</f>
        <v>0</v>
      </c>
      <c r="J4706" s="37">
        <f>IF(H4706&gt;='Roof Calculator'!$G$8, 1, 0)</f>
        <v>1</v>
      </c>
      <c r="K4706" s="37">
        <f t="shared" si="1321"/>
        <v>0</v>
      </c>
      <c r="L4706" s="37">
        <f t="shared" si="1322"/>
        <v>75.92</v>
      </c>
      <c r="M4706" s="37">
        <v>0</v>
      </c>
      <c r="N4706" s="37">
        <f t="shared" si="1323"/>
        <v>0</v>
      </c>
      <c r="O4706" s="37">
        <v>0</v>
      </c>
      <c r="P4706" s="37">
        <v>0</v>
      </c>
      <c r="Q4706" s="21">
        <f t="shared" si="1324"/>
        <v>39.790999999999997</v>
      </c>
      <c r="R4706" s="21">
        <f t="shared" si="1333"/>
        <v>196.16666666665697</v>
      </c>
      <c r="S4706" s="21">
        <f t="shared" si="1334"/>
        <v>21.388860457562245</v>
      </c>
      <c r="T4706" s="21">
        <f t="shared" si="1325"/>
        <v>86.147999999999996</v>
      </c>
      <c r="U4706" s="37">
        <f>VLOOKUP(Time_Zone, 'LSTM LookUp'!$B$5:$D$8, 3, FALSE)</f>
        <v>-75</v>
      </c>
      <c r="V4706" s="21">
        <f t="shared" si="1335"/>
        <v>-5.6006984677172671</v>
      </c>
      <c r="W4706" s="21">
        <f t="shared" si="1326"/>
        <v>54.747825383070676</v>
      </c>
      <c r="X4706" s="21">
        <f t="shared" si="1327"/>
        <v>0</v>
      </c>
      <c r="Y4706" s="21">
        <f t="shared" si="1328"/>
        <v>0</v>
      </c>
      <c r="Z4706" s="21">
        <f t="shared" si="1336"/>
        <v>0</v>
      </c>
      <c r="AA4706" s="21">
        <f t="shared" si="1329"/>
        <v>0</v>
      </c>
      <c r="AB4706" s="21">
        <f t="shared" si="1330"/>
        <v>0</v>
      </c>
      <c r="AC4706" s="21">
        <f t="shared" si="1331"/>
        <v>75.92</v>
      </c>
      <c r="AD4706" s="21">
        <f t="shared" si="1337"/>
        <v>0</v>
      </c>
      <c r="AE4706" s="21" t="str">
        <f t="shared" si="1332"/>
        <v>7/15/5:00</v>
      </c>
    </row>
    <row r="4707" spans="2:31">
      <c r="B4707" s="37">
        <v>7</v>
      </c>
      <c r="C4707" s="38">
        <v>15</v>
      </c>
      <c r="D4707" s="39">
        <v>6</v>
      </c>
      <c r="E4707" s="17">
        <v>23.9</v>
      </c>
      <c r="F4707" s="17">
        <v>4</v>
      </c>
      <c r="G4707" s="17">
        <v>7</v>
      </c>
      <c r="H4707" s="37">
        <f t="shared" si="1320"/>
        <v>75.02</v>
      </c>
      <c r="I4707" s="37">
        <f>IF(H4707&lt;'Roof Calculator'!$G$8, 1, 0)</f>
        <v>0</v>
      </c>
      <c r="J4707" s="37">
        <f>IF(H4707&gt;='Roof Calculator'!$G$8, 1, 0)</f>
        <v>1</v>
      </c>
      <c r="K4707" s="37">
        <f t="shared" si="1321"/>
        <v>0</v>
      </c>
      <c r="L4707" s="37">
        <f t="shared" si="1322"/>
        <v>75.02</v>
      </c>
      <c r="M4707" s="37">
        <v>0</v>
      </c>
      <c r="N4707" s="37">
        <f t="shared" si="1323"/>
        <v>4</v>
      </c>
      <c r="O4707" s="37">
        <v>0</v>
      </c>
      <c r="P4707" s="37">
        <v>0</v>
      </c>
      <c r="Q4707" s="21">
        <f t="shared" si="1324"/>
        <v>39.790999999999997</v>
      </c>
      <c r="R4707" s="21">
        <f t="shared" si="1333"/>
        <v>196.20833333332362</v>
      </c>
      <c r="S4707" s="21">
        <f t="shared" si="1334"/>
        <v>21.381826313249675</v>
      </c>
      <c r="T4707" s="21">
        <f t="shared" si="1325"/>
        <v>86.147999999999996</v>
      </c>
      <c r="U4707" s="37">
        <f>VLOOKUP(Time_Zone, 'LSTM LookUp'!$B$5:$D$8, 3, FALSE)</f>
        <v>-75</v>
      </c>
      <c r="V4707" s="21">
        <f t="shared" si="1335"/>
        <v>-5.604935214733521</v>
      </c>
      <c r="W4707" s="21">
        <f t="shared" si="1326"/>
        <v>69.746766196316642</v>
      </c>
      <c r="X4707" s="21">
        <f t="shared" si="1327"/>
        <v>3.3670828707746354</v>
      </c>
      <c r="Y4707" s="21">
        <f t="shared" si="1328"/>
        <v>7.3670828707746354</v>
      </c>
      <c r="Z4707" s="21">
        <f t="shared" si="1336"/>
        <v>2.3352365993202393</v>
      </c>
      <c r="AA4707" s="21">
        <f t="shared" si="1329"/>
        <v>0</v>
      </c>
      <c r="AB4707" s="21">
        <f t="shared" si="1330"/>
        <v>2.3352365993202393</v>
      </c>
      <c r="AC4707" s="21">
        <f t="shared" si="1331"/>
        <v>75.02</v>
      </c>
      <c r="AD4707" s="21">
        <f t="shared" si="1337"/>
        <v>2.3352365993202393</v>
      </c>
      <c r="AE4707" s="21" t="str">
        <f t="shared" si="1332"/>
        <v>7/15/6:00</v>
      </c>
    </row>
    <row r="4708" spans="2:31">
      <c r="B4708" s="37">
        <v>7</v>
      </c>
      <c r="C4708" s="38">
        <v>15</v>
      </c>
      <c r="D4708" s="39">
        <v>7</v>
      </c>
      <c r="E4708" s="17">
        <v>26.1</v>
      </c>
      <c r="F4708" s="17">
        <v>50</v>
      </c>
      <c r="G4708" s="17">
        <v>50</v>
      </c>
      <c r="H4708" s="37">
        <f t="shared" si="1320"/>
        <v>78.98</v>
      </c>
      <c r="I4708" s="37">
        <f>IF(H4708&lt;'Roof Calculator'!$G$8, 1, 0)</f>
        <v>0</v>
      </c>
      <c r="J4708" s="37">
        <f>IF(H4708&gt;='Roof Calculator'!$G$8, 1, 0)</f>
        <v>1</v>
      </c>
      <c r="K4708" s="37">
        <f t="shared" si="1321"/>
        <v>0</v>
      </c>
      <c r="L4708" s="37">
        <f t="shared" si="1322"/>
        <v>78.98</v>
      </c>
      <c r="M4708" s="37">
        <v>0</v>
      </c>
      <c r="N4708" s="37">
        <f t="shared" si="1323"/>
        <v>50</v>
      </c>
      <c r="O4708" s="37">
        <v>0</v>
      </c>
      <c r="P4708" s="37">
        <v>0</v>
      </c>
      <c r="Q4708" s="21">
        <f t="shared" si="1324"/>
        <v>39.790999999999997</v>
      </c>
      <c r="R4708" s="21">
        <f t="shared" si="1333"/>
        <v>196.24999999999028</v>
      </c>
      <c r="S4708" s="21">
        <f t="shared" si="1334"/>
        <v>21.374780966708649</v>
      </c>
      <c r="T4708" s="21">
        <f t="shared" si="1325"/>
        <v>86.147999999999996</v>
      </c>
      <c r="U4708" s="37">
        <f>VLOOKUP(Time_Zone, 'LSTM LookUp'!$B$5:$D$8, 3, FALSE)</f>
        <v>-75</v>
      </c>
      <c r="V4708" s="21">
        <f t="shared" si="1335"/>
        <v>-5.6091578903335053</v>
      </c>
      <c r="W4708" s="21">
        <f t="shared" si="1326"/>
        <v>84.745710527416662</v>
      </c>
      <c r="X4708" s="21">
        <f t="shared" si="1327"/>
        <v>14.939024813701623</v>
      </c>
      <c r="Y4708" s="21">
        <f t="shared" si="1328"/>
        <v>64.939024813701621</v>
      </c>
      <c r="Z4708" s="21">
        <f t="shared" si="1336"/>
        <v>20.584536665212742</v>
      </c>
      <c r="AA4708" s="21">
        <f t="shared" si="1329"/>
        <v>0</v>
      </c>
      <c r="AB4708" s="21">
        <f t="shared" si="1330"/>
        <v>20.584536665212742</v>
      </c>
      <c r="AC4708" s="21">
        <f t="shared" si="1331"/>
        <v>78.98</v>
      </c>
      <c r="AD4708" s="21">
        <f t="shared" si="1337"/>
        <v>20.584536665212742</v>
      </c>
      <c r="AE4708" s="21" t="str">
        <f t="shared" si="1332"/>
        <v>7/15/7:00</v>
      </c>
    </row>
    <row r="4709" spans="2:31">
      <c r="B4709" s="37">
        <v>7</v>
      </c>
      <c r="C4709" s="38">
        <v>15</v>
      </c>
      <c r="D4709" s="39">
        <v>8</v>
      </c>
      <c r="E4709" s="17">
        <v>26.7</v>
      </c>
      <c r="F4709" s="17">
        <v>137</v>
      </c>
      <c r="G4709" s="17">
        <v>124</v>
      </c>
      <c r="H4709" s="37">
        <f t="shared" si="1320"/>
        <v>80.06</v>
      </c>
      <c r="I4709" s="37">
        <f>IF(H4709&lt;'Roof Calculator'!$G$8, 1, 0)</f>
        <v>0</v>
      </c>
      <c r="J4709" s="37">
        <f>IF(H4709&gt;='Roof Calculator'!$G$8, 1, 0)</f>
        <v>1</v>
      </c>
      <c r="K4709" s="37">
        <f t="shared" si="1321"/>
        <v>0</v>
      </c>
      <c r="L4709" s="37">
        <f t="shared" si="1322"/>
        <v>80.06</v>
      </c>
      <c r="M4709" s="37">
        <v>0</v>
      </c>
      <c r="N4709" s="37">
        <f t="shared" si="1323"/>
        <v>137</v>
      </c>
      <c r="O4709" s="37">
        <v>0</v>
      </c>
      <c r="P4709" s="37">
        <v>0</v>
      </c>
      <c r="Q4709" s="21">
        <f t="shared" si="1324"/>
        <v>39.790999999999997</v>
      </c>
      <c r="R4709" s="21">
        <f t="shared" si="1333"/>
        <v>196.29166666665694</v>
      </c>
      <c r="S4709" s="21">
        <f t="shared" si="1334"/>
        <v>21.367724423074488</v>
      </c>
      <c r="T4709" s="21">
        <f t="shared" si="1325"/>
        <v>86.147999999999996</v>
      </c>
      <c r="U4709" s="37">
        <f>VLOOKUP(Time_Zone, 'LSTM LookUp'!$B$5:$D$8, 3, FALSE)</f>
        <v>-75</v>
      </c>
      <c r="V4709" s="21">
        <f t="shared" si="1335"/>
        <v>-5.6133664775259167</v>
      </c>
      <c r="W4709" s="21">
        <f t="shared" si="1326"/>
        <v>99.744658380618489</v>
      </c>
      <c r="X4709" s="21">
        <f t="shared" si="1327"/>
        <v>13.896232404062056</v>
      </c>
      <c r="Y4709" s="21">
        <f t="shared" si="1328"/>
        <v>150.89623240406206</v>
      </c>
      <c r="Z4709" s="21">
        <f t="shared" si="1336"/>
        <v>47.831470174903359</v>
      </c>
      <c r="AA4709" s="21">
        <f t="shared" si="1329"/>
        <v>0</v>
      </c>
      <c r="AB4709" s="21">
        <f t="shared" si="1330"/>
        <v>47.831470174903359</v>
      </c>
      <c r="AC4709" s="21">
        <f t="shared" si="1331"/>
        <v>80.06</v>
      </c>
      <c r="AD4709" s="21">
        <f t="shared" si="1337"/>
        <v>47.831470174903359</v>
      </c>
      <c r="AE4709" s="21" t="str">
        <f t="shared" si="1332"/>
        <v>7/15/8:00</v>
      </c>
    </row>
    <row r="4710" spans="2:31">
      <c r="B4710" s="37">
        <v>7</v>
      </c>
      <c r="C4710" s="38">
        <v>15</v>
      </c>
      <c r="D4710" s="39">
        <v>9</v>
      </c>
      <c r="E4710" s="17">
        <v>29.4</v>
      </c>
      <c r="F4710" s="17">
        <v>128</v>
      </c>
      <c r="G4710" s="17">
        <v>519</v>
      </c>
      <c r="H4710" s="37">
        <f t="shared" si="1320"/>
        <v>84.919999999999987</v>
      </c>
      <c r="I4710" s="37">
        <f>IF(H4710&lt;'Roof Calculator'!$G$8, 1, 0)</f>
        <v>0</v>
      </c>
      <c r="J4710" s="37">
        <f>IF(H4710&gt;='Roof Calculator'!$G$8, 1, 0)</f>
        <v>1</v>
      </c>
      <c r="K4710" s="37">
        <f t="shared" si="1321"/>
        <v>0</v>
      </c>
      <c r="L4710" s="37">
        <f t="shared" si="1322"/>
        <v>84.919999999999987</v>
      </c>
      <c r="M4710" s="37">
        <v>0</v>
      </c>
      <c r="N4710" s="37">
        <f t="shared" si="1323"/>
        <v>128</v>
      </c>
      <c r="O4710" s="37">
        <v>0</v>
      </c>
      <c r="P4710" s="37">
        <v>0</v>
      </c>
      <c r="Q4710" s="21">
        <f t="shared" si="1324"/>
        <v>39.790999999999997</v>
      </c>
      <c r="R4710" s="21">
        <f t="shared" si="1333"/>
        <v>196.33333333332359</v>
      </c>
      <c r="S4710" s="21">
        <f t="shared" si="1334"/>
        <v>21.360656687489005</v>
      </c>
      <c r="T4710" s="21">
        <f t="shared" si="1325"/>
        <v>86.147999999999996</v>
      </c>
      <c r="U4710" s="37">
        <f>VLOOKUP(Time_Zone, 'LSTM LookUp'!$B$5:$D$8, 3, FALSE)</f>
        <v>-75</v>
      </c>
      <c r="V4710" s="21">
        <f t="shared" si="1335"/>
        <v>-5.6175609593497509</v>
      </c>
      <c r="W4710" s="21">
        <f t="shared" si="1326"/>
        <v>114.74360976016254</v>
      </c>
      <c r="X4710" s="21">
        <f t="shared" si="1327"/>
        <v>-34.46826772326655</v>
      </c>
      <c r="Y4710" s="21">
        <f t="shared" si="1328"/>
        <v>93.53173227673345</v>
      </c>
      <c r="Z4710" s="21">
        <f t="shared" si="1336"/>
        <v>29.647925541454345</v>
      </c>
      <c r="AA4710" s="21">
        <f t="shared" si="1329"/>
        <v>0</v>
      </c>
      <c r="AB4710" s="21">
        <f t="shared" si="1330"/>
        <v>29.647925541454345</v>
      </c>
      <c r="AC4710" s="21">
        <f t="shared" si="1331"/>
        <v>84.919999999999987</v>
      </c>
      <c r="AD4710" s="21">
        <f t="shared" si="1337"/>
        <v>29.647925541454345</v>
      </c>
      <c r="AE4710" s="21" t="str">
        <f t="shared" si="1332"/>
        <v>7/15/9:00</v>
      </c>
    </row>
    <row r="4711" spans="2:31">
      <c r="B4711" s="37">
        <v>7</v>
      </c>
      <c r="C4711" s="38">
        <v>15</v>
      </c>
      <c r="D4711" s="39">
        <v>10</v>
      </c>
      <c r="E4711" s="17">
        <v>32.200000000000003</v>
      </c>
      <c r="F4711" s="17">
        <v>197</v>
      </c>
      <c r="G4711" s="17">
        <v>606</v>
      </c>
      <c r="H4711" s="37">
        <f t="shared" si="1320"/>
        <v>89.960000000000008</v>
      </c>
      <c r="I4711" s="37">
        <f>IF(H4711&lt;'Roof Calculator'!$G$8, 1, 0)</f>
        <v>0</v>
      </c>
      <c r="J4711" s="37">
        <f>IF(H4711&gt;='Roof Calculator'!$G$8, 1, 0)</f>
        <v>1</v>
      </c>
      <c r="K4711" s="37">
        <f t="shared" si="1321"/>
        <v>0</v>
      </c>
      <c r="L4711" s="37">
        <f t="shared" si="1322"/>
        <v>89.960000000000008</v>
      </c>
      <c r="M4711" s="37">
        <v>0</v>
      </c>
      <c r="N4711" s="37">
        <f t="shared" si="1323"/>
        <v>197</v>
      </c>
      <c r="O4711" s="37">
        <v>0</v>
      </c>
      <c r="P4711" s="37">
        <v>0</v>
      </c>
      <c r="Q4711" s="21">
        <f t="shared" si="1324"/>
        <v>39.790999999999997</v>
      </c>
      <c r="R4711" s="21">
        <f t="shared" si="1333"/>
        <v>196.37499999999025</v>
      </c>
      <c r="S4711" s="21">
        <f t="shared" si="1334"/>
        <v>21.353577765100507</v>
      </c>
      <c r="T4711" s="21">
        <f t="shared" si="1325"/>
        <v>86.147999999999996</v>
      </c>
      <c r="U4711" s="37">
        <f>VLOOKUP(Time_Zone, 'LSTM LookUp'!$B$5:$D$8, 3, FALSE)</f>
        <v>-75</v>
      </c>
      <c r="V4711" s="21">
        <f t="shared" si="1335"/>
        <v>-5.6217413188743368</v>
      </c>
      <c r="W4711" s="21">
        <f t="shared" si="1326"/>
        <v>129.74256467028144</v>
      </c>
      <c r="X4711" s="21">
        <f t="shared" si="1327"/>
        <v>-136.04669148072983</v>
      </c>
      <c r="Y4711" s="21">
        <f t="shared" si="1328"/>
        <v>60.953308519270166</v>
      </c>
      <c r="Z4711" s="21">
        <f t="shared" si="1336"/>
        <v>19.321134212908753</v>
      </c>
      <c r="AA4711" s="21">
        <f t="shared" si="1329"/>
        <v>0</v>
      </c>
      <c r="AB4711" s="21">
        <f t="shared" si="1330"/>
        <v>19.321134212908753</v>
      </c>
      <c r="AC4711" s="21">
        <f t="shared" si="1331"/>
        <v>89.960000000000008</v>
      </c>
      <c r="AD4711" s="21">
        <f t="shared" si="1337"/>
        <v>19.321134212908753</v>
      </c>
      <c r="AE4711" s="21" t="str">
        <f t="shared" si="1332"/>
        <v>7/15/10:00</v>
      </c>
    </row>
    <row r="4712" spans="2:31">
      <c r="B4712" s="37">
        <v>7</v>
      </c>
      <c r="C4712" s="38">
        <v>15</v>
      </c>
      <c r="D4712" s="39">
        <v>11</v>
      </c>
      <c r="E4712" s="17">
        <v>33.299999999999997</v>
      </c>
      <c r="F4712" s="17">
        <v>211</v>
      </c>
      <c r="G4712" s="17">
        <v>590</v>
      </c>
      <c r="H4712" s="37">
        <f t="shared" si="1320"/>
        <v>91.94</v>
      </c>
      <c r="I4712" s="37">
        <f>IF(H4712&lt;'Roof Calculator'!$G$8, 1, 0)</f>
        <v>0</v>
      </c>
      <c r="J4712" s="37">
        <f>IF(H4712&gt;='Roof Calculator'!$G$8, 1, 0)</f>
        <v>1</v>
      </c>
      <c r="K4712" s="37">
        <f t="shared" si="1321"/>
        <v>0</v>
      </c>
      <c r="L4712" s="37">
        <f t="shared" si="1322"/>
        <v>91.94</v>
      </c>
      <c r="M4712" s="37">
        <v>0</v>
      </c>
      <c r="N4712" s="37">
        <f t="shared" si="1323"/>
        <v>211</v>
      </c>
      <c r="O4712" s="37">
        <v>0</v>
      </c>
      <c r="P4712" s="37">
        <v>0</v>
      </c>
      <c r="Q4712" s="21">
        <f t="shared" si="1324"/>
        <v>39.790999999999997</v>
      </c>
      <c r="R4712" s="21">
        <f t="shared" si="1333"/>
        <v>196.41666666665691</v>
      </c>
      <c r="S4712" s="21">
        <f t="shared" si="1334"/>
        <v>21.346487661063772</v>
      </c>
      <c r="T4712" s="21">
        <f t="shared" si="1325"/>
        <v>86.147999999999996</v>
      </c>
      <c r="U4712" s="37">
        <f>VLOOKUP(Time_Zone, 'LSTM LookUp'!$B$5:$D$8, 3, FALSE)</f>
        <v>-75</v>
      </c>
      <c r="V4712" s="21">
        <f t="shared" si="1335"/>
        <v>-5.625907539199388</v>
      </c>
      <c r="W4712" s="21">
        <f t="shared" si="1326"/>
        <v>144.74152311520012</v>
      </c>
      <c r="X4712" s="21">
        <f t="shared" si="1327"/>
        <v>-207.34029306120422</v>
      </c>
      <c r="Y4712" s="21">
        <f t="shared" si="1328"/>
        <v>3.6597069387957788</v>
      </c>
      <c r="Z4712" s="21">
        <f t="shared" si="1336"/>
        <v>1.160063180525009</v>
      </c>
      <c r="AA4712" s="21">
        <f t="shared" si="1329"/>
        <v>0</v>
      </c>
      <c r="AB4712" s="21">
        <f t="shared" si="1330"/>
        <v>1.160063180525009</v>
      </c>
      <c r="AC4712" s="21">
        <f t="shared" si="1331"/>
        <v>91.94</v>
      </c>
      <c r="AD4712" s="21">
        <f t="shared" si="1337"/>
        <v>1.160063180525009</v>
      </c>
      <c r="AE4712" s="21" t="str">
        <f t="shared" si="1332"/>
        <v>7/15/11:00</v>
      </c>
    </row>
    <row r="4713" spans="2:31">
      <c r="B4713" s="37">
        <v>7</v>
      </c>
      <c r="C4713" s="38">
        <v>15</v>
      </c>
      <c r="D4713" s="39">
        <v>12</v>
      </c>
      <c r="E4713" s="17">
        <v>34.4</v>
      </c>
      <c r="F4713" s="17">
        <v>310</v>
      </c>
      <c r="G4713" s="17">
        <v>653</v>
      </c>
      <c r="H4713" s="37">
        <f t="shared" si="1320"/>
        <v>93.919999999999987</v>
      </c>
      <c r="I4713" s="37">
        <f>IF(H4713&lt;'Roof Calculator'!$G$8, 1, 0)</f>
        <v>0</v>
      </c>
      <c r="J4713" s="37">
        <f>IF(H4713&gt;='Roof Calculator'!$G$8, 1, 0)</f>
        <v>1</v>
      </c>
      <c r="K4713" s="37">
        <f t="shared" si="1321"/>
        <v>0</v>
      </c>
      <c r="L4713" s="37">
        <f t="shared" si="1322"/>
        <v>93.919999999999987</v>
      </c>
      <c r="M4713" s="37">
        <v>0</v>
      </c>
      <c r="N4713" s="37">
        <f t="shared" si="1323"/>
        <v>310</v>
      </c>
      <c r="O4713" s="37">
        <v>0</v>
      </c>
      <c r="P4713" s="37">
        <v>0</v>
      </c>
      <c r="Q4713" s="21">
        <f t="shared" si="1324"/>
        <v>39.790999999999997</v>
      </c>
      <c r="R4713" s="21">
        <f t="shared" si="1333"/>
        <v>196.45833333332357</v>
      </c>
      <c r="S4713" s="21">
        <f t="shared" si="1334"/>
        <v>21.339386380540009</v>
      </c>
      <c r="T4713" s="21">
        <f t="shared" si="1325"/>
        <v>86.147999999999996</v>
      </c>
      <c r="U4713" s="37">
        <f>VLOOKUP(Time_Zone, 'LSTM LookUp'!$B$5:$D$8, 3, FALSE)</f>
        <v>-75</v>
      </c>
      <c r="V4713" s="21">
        <f t="shared" si="1335"/>
        <v>-5.6300596034550434</v>
      </c>
      <c r="W4713" s="21">
        <f t="shared" si="1326"/>
        <v>159.74048509913624</v>
      </c>
      <c r="X4713" s="21">
        <f t="shared" si="1327"/>
        <v>-286.36670112781798</v>
      </c>
      <c r="Y4713" s="21">
        <f t="shared" si="1328"/>
        <v>23.633298872182024</v>
      </c>
      <c r="Z4713" s="21">
        <f t="shared" si="1336"/>
        <v>7.4913429721186429</v>
      </c>
      <c r="AA4713" s="21">
        <f t="shared" si="1329"/>
        <v>0</v>
      </c>
      <c r="AB4713" s="21">
        <f t="shared" si="1330"/>
        <v>7.4913429721186429</v>
      </c>
      <c r="AC4713" s="21">
        <f t="shared" si="1331"/>
        <v>93.919999999999987</v>
      </c>
      <c r="AD4713" s="21">
        <f t="shared" si="1337"/>
        <v>7.4913429721186429</v>
      </c>
      <c r="AE4713" s="21" t="str">
        <f t="shared" si="1332"/>
        <v>7/15/12:00</v>
      </c>
    </row>
    <row r="4714" spans="2:31">
      <c r="B4714" s="37">
        <v>7</v>
      </c>
      <c r="C4714" s="38">
        <v>15</v>
      </c>
      <c r="D4714" s="39">
        <v>13</v>
      </c>
      <c r="E4714" s="17">
        <v>33.299999999999997</v>
      </c>
      <c r="F4714" s="17">
        <v>595</v>
      </c>
      <c r="G4714" s="17">
        <v>109</v>
      </c>
      <c r="H4714" s="37">
        <f t="shared" si="1320"/>
        <v>91.94</v>
      </c>
      <c r="I4714" s="37">
        <f>IF(H4714&lt;'Roof Calculator'!$G$8, 1, 0)</f>
        <v>0</v>
      </c>
      <c r="J4714" s="37">
        <f>IF(H4714&gt;='Roof Calculator'!$G$8, 1, 0)</f>
        <v>1</v>
      </c>
      <c r="K4714" s="37">
        <f t="shared" si="1321"/>
        <v>0</v>
      </c>
      <c r="L4714" s="37">
        <f t="shared" si="1322"/>
        <v>91.94</v>
      </c>
      <c r="M4714" s="37">
        <v>0</v>
      </c>
      <c r="N4714" s="37">
        <f t="shared" si="1323"/>
        <v>595</v>
      </c>
      <c r="O4714" s="37">
        <v>0</v>
      </c>
      <c r="P4714" s="37">
        <v>0</v>
      </c>
      <c r="Q4714" s="21">
        <f t="shared" si="1324"/>
        <v>39.790999999999997</v>
      </c>
      <c r="R4714" s="21">
        <f t="shared" si="1333"/>
        <v>196.49999999999022</v>
      </c>
      <c r="S4714" s="21">
        <f t="shared" si="1334"/>
        <v>21.3322739286969</v>
      </c>
      <c r="T4714" s="21">
        <f t="shared" si="1325"/>
        <v>86.147999999999996</v>
      </c>
      <c r="U4714" s="37">
        <f>VLOOKUP(Time_Zone, 'LSTM LookUp'!$B$5:$D$8, 3, FALSE)</f>
        <v>-75</v>
      </c>
      <c r="V4714" s="21">
        <f t="shared" si="1335"/>
        <v>-5.6341974948018914</v>
      </c>
      <c r="W4714" s="21">
        <f t="shared" si="1326"/>
        <v>174.73945062629952</v>
      </c>
      <c r="X4714" s="21">
        <f t="shared" si="1327"/>
        <v>-52.310416174355147</v>
      </c>
      <c r="Y4714" s="21">
        <f t="shared" si="1328"/>
        <v>542.68958382564483</v>
      </c>
      <c r="Z4714" s="21">
        <f t="shared" si="1336"/>
        <v>172.02311965933669</v>
      </c>
      <c r="AA4714" s="21">
        <f t="shared" si="1329"/>
        <v>0</v>
      </c>
      <c r="AB4714" s="21">
        <f t="shared" si="1330"/>
        <v>172.02311965933669</v>
      </c>
      <c r="AC4714" s="21">
        <f t="shared" si="1331"/>
        <v>91.94</v>
      </c>
      <c r="AD4714" s="21">
        <f t="shared" si="1337"/>
        <v>172.02311965933669</v>
      </c>
      <c r="AE4714" s="21" t="str">
        <f t="shared" si="1332"/>
        <v>7/15/13:00</v>
      </c>
    </row>
    <row r="4715" spans="2:31">
      <c r="B4715" s="37">
        <v>7</v>
      </c>
      <c r="C4715" s="38">
        <v>15</v>
      </c>
      <c r="D4715" s="39">
        <v>14</v>
      </c>
      <c r="E4715" s="17">
        <v>28.9</v>
      </c>
      <c r="F4715" s="17">
        <v>278</v>
      </c>
      <c r="G4715" s="17">
        <v>0</v>
      </c>
      <c r="H4715" s="37">
        <f t="shared" si="1320"/>
        <v>84.02</v>
      </c>
      <c r="I4715" s="37">
        <f>IF(H4715&lt;'Roof Calculator'!$G$8, 1, 0)</f>
        <v>0</v>
      </c>
      <c r="J4715" s="37">
        <f>IF(H4715&gt;='Roof Calculator'!$G$8, 1, 0)</f>
        <v>1</v>
      </c>
      <c r="K4715" s="37">
        <f t="shared" si="1321"/>
        <v>0</v>
      </c>
      <c r="L4715" s="37">
        <f t="shared" si="1322"/>
        <v>84.02</v>
      </c>
      <c r="M4715" s="37">
        <v>0</v>
      </c>
      <c r="N4715" s="37">
        <f t="shared" si="1323"/>
        <v>278</v>
      </c>
      <c r="O4715" s="37">
        <v>0</v>
      </c>
      <c r="P4715" s="37">
        <v>0</v>
      </c>
      <c r="Q4715" s="21">
        <f t="shared" si="1324"/>
        <v>39.790999999999997</v>
      </c>
      <c r="R4715" s="21">
        <f t="shared" si="1333"/>
        <v>196.54166666665688</v>
      </c>
      <c r="S4715" s="21">
        <f t="shared" si="1334"/>
        <v>21.325150310708562</v>
      </c>
      <c r="T4715" s="21">
        <f t="shared" si="1325"/>
        <v>86.147999999999996</v>
      </c>
      <c r="U4715" s="37">
        <f>VLOOKUP(Time_Zone, 'LSTM LookUp'!$B$5:$D$8, 3, FALSE)</f>
        <v>-75</v>
      </c>
      <c r="V4715" s="21">
        <f t="shared" si="1335"/>
        <v>-5.6383211964310149</v>
      </c>
      <c r="W4715" s="21">
        <f t="shared" si="1326"/>
        <v>189.73841970089228</v>
      </c>
      <c r="X4715" s="21">
        <f t="shared" si="1327"/>
        <v>0</v>
      </c>
      <c r="Y4715" s="21">
        <f t="shared" si="1328"/>
        <v>278</v>
      </c>
      <c r="Z4715" s="21">
        <f t="shared" si="1336"/>
        <v>88.12114455592716</v>
      </c>
      <c r="AA4715" s="21">
        <f t="shared" si="1329"/>
        <v>0</v>
      </c>
      <c r="AB4715" s="21">
        <f t="shared" si="1330"/>
        <v>88.12114455592716</v>
      </c>
      <c r="AC4715" s="21">
        <f t="shared" si="1331"/>
        <v>84.02</v>
      </c>
      <c r="AD4715" s="21">
        <f t="shared" si="1337"/>
        <v>88.12114455592716</v>
      </c>
      <c r="AE4715" s="21" t="str">
        <f t="shared" si="1332"/>
        <v>7/15/14:00</v>
      </c>
    </row>
    <row r="4716" spans="2:31">
      <c r="B4716" s="37">
        <v>7</v>
      </c>
      <c r="C4716" s="38">
        <v>15</v>
      </c>
      <c r="D4716" s="39">
        <v>15</v>
      </c>
      <c r="E4716" s="17">
        <v>27.2</v>
      </c>
      <c r="F4716" s="17">
        <v>414</v>
      </c>
      <c r="G4716" s="17">
        <v>199</v>
      </c>
      <c r="H4716" s="37">
        <f t="shared" si="1320"/>
        <v>80.959999999999994</v>
      </c>
      <c r="I4716" s="37">
        <f>IF(H4716&lt;'Roof Calculator'!$G$8, 1, 0)</f>
        <v>0</v>
      </c>
      <c r="J4716" s="37">
        <f>IF(H4716&gt;='Roof Calculator'!$G$8, 1, 0)</f>
        <v>1</v>
      </c>
      <c r="K4716" s="37">
        <f t="shared" si="1321"/>
        <v>0</v>
      </c>
      <c r="L4716" s="37">
        <f t="shared" si="1322"/>
        <v>80.959999999999994</v>
      </c>
      <c r="M4716" s="37">
        <v>0</v>
      </c>
      <c r="N4716" s="37">
        <f t="shared" si="1323"/>
        <v>414</v>
      </c>
      <c r="O4716" s="37">
        <v>0</v>
      </c>
      <c r="P4716" s="37">
        <v>0</v>
      </c>
      <c r="Q4716" s="21">
        <f t="shared" si="1324"/>
        <v>39.790999999999997</v>
      </c>
      <c r="R4716" s="21">
        <f t="shared" si="1333"/>
        <v>196.58333333332354</v>
      </c>
      <c r="S4716" s="21">
        <f t="shared" si="1334"/>
        <v>21.318015531755552</v>
      </c>
      <c r="T4716" s="21">
        <f t="shared" si="1325"/>
        <v>86.147999999999996</v>
      </c>
      <c r="U4716" s="37">
        <f>VLOOKUP(Time_Zone, 'LSTM LookUp'!$B$5:$D$8, 3, FALSE)</f>
        <v>-75</v>
      </c>
      <c r="V4716" s="21">
        <f t="shared" si="1335"/>
        <v>-5.6424306915640408</v>
      </c>
      <c r="W4716" s="21">
        <f t="shared" si="1326"/>
        <v>204.73739232710901</v>
      </c>
      <c r="X4716" s="21">
        <f t="shared" si="1327"/>
        <v>-83.074264756676172</v>
      </c>
      <c r="Y4716" s="21">
        <f t="shared" si="1328"/>
        <v>330.92573524332386</v>
      </c>
      <c r="Z4716" s="21">
        <f t="shared" si="1336"/>
        <v>104.89767824695477</v>
      </c>
      <c r="AA4716" s="21">
        <f t="shared" si="1329"/>
        <v>0</v>
      </c>
      <c r="AB4716" s="21">
        <f t="shared" si="1330"/>
        <v>104.89767824695477</v>
      </c>
      <c r="AC4716" s="21">
        <f t="shared" si="1331"/>
        <v>80.959999999999994</v>
      </c>
      <c r="AD4716" s="21">
        <f t="shared" si="1337"/>
        <v>104.89767824695477</v>
      </c>
      <c r="AE4716" s="21" t="str">
        <f t="shared" si="1332"/>
        <v>7/15/15:00</v>
      </c>
    </row>
    <row r="4717" spans="2:31">
      <c r="B4717" s="37">
        <v>7</v>
      </c>
      <c r="C4717" s="38">
        <v>15</v>
      </c>
      <c r="D4717" s="39">
        <v>16</v>
      </c>
      <c r="E4717" s="17">
        <v>28.9</v>
      </c>
      <c r="F4717" s="17">
        <v>281</v>
      </c>
      <c r="G4717" s="17">
        <v>0</v>
      </c>
      <c r="H4717" s="37">
        <f t="shared" si="1320"/>
        <v>84.02</v>
      </c>
      <c r="I4717" s="37">
        <f>IF(H4717&lt;'Roof Calculator'!$G$8, 1, 0)</f>
        <v>0</v>
      </c>
      <c r="J4717" s="37">
        <f>IF(H4717&gt;='Roof Calculator'!$G$8, 1, 0)</f>
        <v>1</v>
      </c>
      <c r="K4717" s="37">
        <f t="shared" si="1321"/>
        <v>0</v>
      </c>
      <c r="L4717" s="37">
        <f t="shared" si="1322"/>
        <v>84.02</v>
      </c>
      <c r="M4717" s="37">
        <v>0</v>
      </c>
      <c r="N4717" s="37">
        <f t="shared" si="1323"/>
        <v>281</v>
      </c>
      <c r="O4717" s="37">
        <v>0</v>
      </c>
      <c r="P4717" s="37">
        <v>0</v>
      </c>
      <c r="Q4717" s="21">
        <f t="shared" si="1324"/>
        <v>39.790999999999997</v>
      </c>
      <c r="R4717" s="21">
        <f t="shared" si="1333"/>
        <v>196.62499999999019</v>
      </c>
      <c r="S4717" s="21">
        <f t="shared" si="1334"/>
        <v>21.310869597024809</v>
      </c>
      <c r="T4717" s="21">
        <f t="shared" si="1325"/>
        <v>86.147999999999996</v>
      </c>
      <c r="U4717" s="37">
        <f>VLOOKUP(Time_Zone, 'LSTM LookUp'!$B$5:$D$8, 3, FALSE)</f>
        <v>-75</v>
      </c>
      <c r="V4717" s="21">
        <f t="shared" si="1335"/>
        <v>-5.6465259634531639</v>
      </c>
      <c r="W4717" s="21">
        <f t="shared" si="1326"/>
        <v>219.7363685091367</v>
      </c>
      <c r="X4717" s="21">
        <f t="shared" si="1327"/>
        <v>0</v>
      </c>
      <c r="Y4717" s="21">
        <f t="shared" si="1328"/>
        <v>281</v>
      </c>
      <c r="Z4717" s="21">
        <f t="shared" si="1336"/>
        <v>89.07209215904868</v>
      </c>
      <c r="AA4717" s="21">
        <f t="shared" si="1329"/>
        <v>0</v>
      </c>
      <c r="AB4717" s="21">
        <f t="shared" si="1330"/>
        <v>89.07209215904868</v>
      </c>
      <c r="AC4717" s="21">
        <f t="shared" si="1331"/>
        <v>84.02</v>
      </c>
      <c r="AD4717" s="21">
        <f t="shared" si="1337"/>
        <v>89.07209215904868</v>
      </c>
      <c r="AE4717" s="21" t="str">
        <f t="shared" si="1332"/>
        <v>7/15/16:00</v>
      </c>
    </row>
    <row r="4718" spans="2:31">
      <c r="B4718" s="37">
        <v>7</v>
      </c>
      <c r="C4718" s="38">
        <v>15</v>
      </c>
      <c r="D4718" s="39">
        <v>17</v>
      </c>
      <c r="E4718" s="17">
        <v>26.1</v>
      </c>
      <c r="F4718" s="17">
        <v>176</v>
      </c>
      <c r="G4718" s="17">
        <v>0</v>
      </c>
      <c r="H4718" s="37">
        <f t="shared" si="1320"/>
        <v>78.98</v>
      </c>
      <c r="I4718" s="37">
        <f>IF(H4718&lt;'Roof Calculator'!$G$8, 1, 0)</f>
        <v>0</v>
      </c>
      <c r="J4718" s="37">
        <f>IF(H4718&gt;='Roof Calculator'!$G$8, 1, 0)</f>
        <v>1</v>
      </c>
      <c r="K4718" s="37">
        <f t="shared" si="1321"/>
        <v>0</v>
      </c>
      <c r="L4718" s="37">
        <f t="shared" si="1322"/>
        <v>78.98</v>
      </c>
      <c r="M4718" s="37">
        <v>0</v>
      </c>
      <c r="N4718" s="37">
        <f t="shared" si="1323"/>
        <v>176</v>
      </c>
      <c r="O4718" s="37">
        <v>0</v>
      </c>
      <c r="P4718" s="37">
        <v>0</v>
      </c>
      <c r="Q4718" s="21">
        <f t="shared" si="1324"/>
        <v>39.790999999999997</v>
      </c>
      <c r="R4718" s="21">
        <f t="shared" si="1333"/>
        <v>196.66666666665685</v>
      </c>
      <c r="S4718" s="21">
        <f t="shared" si="1334"/>
        <v>21.303712511709719</v>
      </c>
      <c r="T4718" s="21">
        <f t="shared" si="1325"/>
        <v>86.147999999999996</v>
      </c>
      <c r="U4718" s="37">
        <f>VLOOKUP(Time_Zone, 'LSTM LookUp'!$B$5:$D$8, 3, FALSE)</f>
        <v>-75</v>
      </c>
      <c r="V4718" s="21">
        <f t="shared" si="1335"/>
        <v>-5.6506069953811942</v>
      </c>
      <c r="W4718" s="21">
        <f t="shared" si="1326"/>
        <v>234.7353482511547</v>
      </c>
      <c r="X4718" s="21">
        <f t="shared" si="1327"/>
        <v>0</v>
      </c>
      <c r="Y4718" s="21">
        <f t="shared" si="1328"/>
        <v>176</v>
      </c>
      <c r="Z4718" s="21">
        <f t="shared" si="1336"/>
        <v>55.788926049795613</v>
      </c>
      <c r="AA4718" s="21">
        <f t="shared" si="1329"/>
        <v>0</v>
      </c>
      <c r="AB4718" s="21">
        <f t="shared" si="1330"/>
        <v>55.788926049795613</v>
      </c>
      <c r="AC4718" s="21">
        <f t="shared" si="1331"/>
        <v>78.98</v>
      </c>
      <c r="AD4718" s="21">
        <f t="shared" si="1337"/>
        <v>55.788926049795613</v>
      </c>
      <c r="AE4718" s="21" t="str">
        <f t="shared" si="1332"/>
        <v>7/15/17:00</v>
      </c>
    </row>
    <row r="4719" spans="2:31">
      <c r="B4719" s="37">
        <v>7</v>
      </c>
      <c r="C4719" s="38">
        <v>15</v>
      </c>
      <c r="D4719" s="39">
        <v>18</v>
      </c>
      <c r="E4719" s="17">
        <v>25</v>
      </c>
      <c r="F4719" s="17">
        <v>149</v>
      </c>
      <c r="G4719" s="17">
        <v>0</v>
      </c>
      <c r="H4719" s="37">
        <f t="shared" si="1320"/>
        <v>77</v>
      </c>
      <c r="I4719" s="37">
        <f>IF(H4719&lt;'Roof Calculator'!$G$8, 1, 0)</f>
        <v>0</v>
      </c>
      <c r="J4719" s="37">
        <f>IF(H4719&gt;='Roof Calculator'!$G$8, 1, 0)</f>
        <v>1</v>
      </c>
      <c r="K4719" s="37">
        <f t="shared" si="1321"/>
        <v>0</v>
      </c>
      <c r="L4719" s="37">
        <f t="shared" si="1322"/>
        <v>77</v>
      </c>
      <c r="M4719" s="37">
        <v>0</v>
      </c>
      <c r="N4719" s="37">
        <f t="shared" si="1323"/>
        <v>149</v>
      </c>
      <c r="O4719" s="37">
        <v>0</v>
      </c>
      <c r="P4719" s="37">
        <v>0</v>
      </c>
      <c r="Q4719" s="21">
        <f t="shared" si="1324"/>
        <v>39.790999999999997</v>
      </c>
      <c r="R4719" s="21">
        <f t="shared" si="1333"/>
        <v>196.70833333332351</v>
      </c>
      <c r="S4719" s="21">
        <f t="shared" si="1334"/>
        <v>21.296544281010039</v>
      </c>
      <c r="T4719" s="21">
        <f t="shared" si="1325"/>
        <v>86.147999999999996</v>
      </c>
      <c r="U4719" s="37">
        <f>VLOOKUP(Time_Zone, 'LSTM LookUp'!$B$5:$D$8, 3, FALSE)</f>
        <v>-75</v>
      </c>
      <c r="V4719" s="21">
        <f t="shared" si="1335"/>
        <v>-5.6546737706615886</v>
      </c>
      <c r="W4719" s="21">
        <f t="shared" si="1326"/>
        <v>249.73433155733463</v>
      </c>
      <c r="X4719" s="21">
        <f t="shared" si="1327"/>
        <v>0</v>
      </c>
      <c r="Y4719" s="21">
        <f t="shared" si="1328"/>
        <v>149</v>
      </c>
      <c r="Z4719" s="21">
        <f t="shared" si="1336"/>
        <v>47.230397621701975</v>
      </c>
      <c r="AA4719" s="21">
        <f t="shared" si="1329"/>
        <v>0</v>
      </c>
      <c r="AB4719" s="21">
        <f t="shared" si="1330"/>
        <v>47.230397621701975</v>
      </c>
      <c r="AC4719" s="21">
        <f t="shared" si="1331"/>
        <v>77</v>
      </c>
      <c r="AD4719" s="21">
        <f t="shared" si="1337"/>
        <v>47.230397621701975</v>
      </c>
      <c r="AE4719" s="21" t="str">
        <f t="shared" si="1332"/>
        <v>7/15/18:00</v>
      </c>
    </row>
    <row r="4720" spans="2:31">
      <c r="B4720" s="37">
        <v>7</v>
      </c>
      <c r="C4720" s="38">
        <v>15</v>
      </c>
      <c r="D4720" s="39">
        <v>19</v>
      </c>
      <c r="E4720" s="17">
        <v>25</v>
      </c>
      <c r="F4720" s="17">
        <v>77</v>
      </c>
      <c r="G4720" s="17">
        <v>0</v>
      </c>
      <c r="H4720" s="37">
        <f t="shared" si="1320"/>
        <v>77</v>
      </c>
      <c r="I4720" s="37">
        <f>IF(H4720&lt;'Roof Calculator'!$G$8, 1, 0)</f>
        <v>0</v>
      </c>
      <c r="J4720" s="37">
        <f>IF(H4720&gt;='Roof Calculator'!$G$8, 1, 0)</f>
        <v>1</v>
      </c>
      <c r="K4720" s="37">
        <f t="shared" si="1321"/>
        <v>0</v>
      </c>
      <c r="L4720" s="37">
        <f t="shared" si="1322"/>
        <v>77</v>
      </c>
      <c r="M4720" s="37">
        <v>0</v>
      </c>
      <c r="N4720" s="37">
        <f t="shared" si="1323"/>
        <v>77</v>
      </c>
      <c r="O4720" s="37">
        <v>0</v>
      </c>
      <c r="P4720" s="37">
        <v>0</v>
      </c>
      <c r="Q4720" s="21">
        <f t="shared" si="1324"/>
        <v>39.790999999999997</v>
      </c>
      <c r="R4720" s="21">
        <f t="shared" si="1333"/>
        <v>196.74999999999017</v>
      </c>
      <c r="S4720" s="21">
        <f t="shared" si="1334"/>
        <v>21.289364910131912</v>
      </c>
      <c r="T4720" s="21">
        <f t="shared" si="1325"/>
        <v>86.147999999999996</v>
      </c>
      <c r="U4720" s="37">
        <f>VLOOKUP(Time_Zone, 'LSTM LookUp'!$B$5:$D$8, 3, FALSE)</f>
        <v>-75</v>
      </c>
      <c r="V4720" s="21">
        <f t="shared" si="1335"/>
        <v>-5.6587262726385053</v>
      </c>
      <c r="W4720" s="21">
        <f t="shared" si="1326"/>
        <v>264.73331843184036</v>
      </c>
      <c r="X4720" s="21">
        <f t="shared" si="1327"/>
        <v>0</v>
      </c>
      <c r="Y4720" s="21">
        <f t="shared" si="1328"/>
        <v>77</v>
      </c>
      <c r="Z4720" s="21">
        <f t="shared" si="1336"/>
        <v>24.407655146785583</v>
      </c>
      <c r="AA4720" s="21">
        <f t="shared" si="1329"/>
        <v>0</v>
      </c>
      <c r="AB4720" s="21">
        <f t="shared" si="1330"/>
        <v>24.407655146785583</v>
      </c>
      <c r="AC4720" s="21">
        <f t="shared" si="1331"/>
        <v>77</v>
      </c>
      <c r="AD4720" s="21">
        <f t="shared" si="1337"/>
        <v>24.407655146785583</v>
      </c>
      <c r="AE4720" s="21" t="str">
        <f t="shared" si="1332"/>
        <v>7/15/19:00</v>
      </c>
    </row>
    <row r="4721" spans="2:31">
      <c r="B4721" s="37">
        <v>7</v>
      </c>
      <c r="C4721" s="38">
        <v>15</v>
      </c>
      <c r="D4721" s="39">
        <v>20</v>
      </c>
      <c r="E4721" s="17">
        <v>25</v>
      </c>
      <c r="F4721" s="17">
        <v>44</v>
      </c>
      <c r="G4721" s="17">
        <v>8</v>
      </c>
      <c r="H4721" s="37">
        <f t="shared" si="1320"/>
        <v>77</v>
      </c>
      <c r="I4721" s="37">
        <f>IF(H4721&lt;'Roof Calculator'!$G$8, 1, 0)</f>
        <v>0</v>
      </c>
      <c r="J4721" s="37">
        <f>IF(H4721&gt;='Roof Calculator'!$G$8, 1, 0)</f>
        <v>1</v>
      </c>
      <c r="K4721" s="37">
        <f t="shared" si="1321"/>
        <v>0</v>
      </c>
      <c r="L4721" s="37">
        <f t="shared" si="1322"/>
        <v>77</v>
      </c>
      <c r="M4721" s="37">
        <v>0</v>
      </c>
      <c r="N4721" s="37">
        <f t="shared" si="1323"/>
        <v>44</v>
      </c>
      <c r="O4721" s="37">
        <v>0</v>
      </c>
      <c r="P4721" s="37">
        <v>0</v>
      </c>
      <c r="Q4721" s="21">
        <f t="shared" si="1324"/>
        <v>39.790999999999997</v>
      </c>
      <c r="R4721" s="21">
        <f t="shared" si="1333"/>
        <v>196.79166666665682</v>
      </c>
      <c r="S4721" s="21">
        <f t="shared" si="1334"/>
        <v>21.282174404287861</v>
      </c>
      <c r="T4721" s="21">
        <f t="shared" si="1325"/>
        <v>86.147999999999996</v>
      </c>
      <c r="U4721" s="37">
        <f>VLOOKUP(Time_Zone, 'LSTM LookUp'!$B$5:$D$8, 3, FALSE)</f>
        <v>-75</v>
      </c>
      <c r="V4721" s="21">
        <f t="shared" si="1335"/>
        <v>-5.6627644846868206</v>
      </c>
      <c r="W4721" s="21">
        <f t="shared" si="1326"/>
        <v>279.73230887882829</v>
      </c>
      <c r="X4721" s="21">
        <f t="shared" si="1327"/>
        <v>2.8265987068753868</v>
      </c>
      <c r="Y4721" s="21">
        <f t="shared" si="1328"/>
        <v>46.826598706875387</v>
      </c>
      <c r="Z4721" s="21">
        <f t="shared" si="1336"/>
        <v>14.843213934212079</v>
      </c>
      <c r="AA4721" s="21">
        <f t="shared" si="1329"/>
        <v>0</v>
      </c>
      <c r="AB4721" s="21">
        <f t="shared" si="1330"/>
        <v>14.843213934212079</v>
      </c>
      <c r="AC4721" s="21">
        <f t="shared" si="1331"/>
        <v>77</v>
      </c>
      <c r="AD4721" s="21">
        <f t="shared" si="1337"/>
        <v>14.843213934212079</v>
      </c>
      <c r="AE4721" s="21" t="str">
        <f t="shared" si="1332"/>
        <v>7/15/20:00</v>
      </c>
    </row>
    <row r="4722" spans="2:31">
      <c r="B4722" s="37">
        <v>7</v>
      </c>
      <c r="C4722" s="38">
        <v>15</v>
      </c>
      <c r="D4722" s="39">
        <v>21</v>
      </c>
      <c r="E4722" s="17">
        <v>25</v>
      </c>
      <c r="F4722" s="17">
        <v>0</v>
      </c>
      <c r="G4722" s="17">
        <v>0</v>
      </c>
      <c r="H4722" s="37">
        <f t="shared" si="1320"/>
        <v>77</v>
      </c>
      <c r="I4722" s="37">
        <f>IF(H4722&lt;'Roof Calculator'!$G$8, 1, 0)</f>
        <v>0</v>
      </c>
      <c r="J4722" s="37">
        <f>IF(H4722&gt;='Roof Calculator'!$G$8, 1, 0)</f>
        <v>1</v>
      </c>
      <c r="K4722" s="37">
        <f t="shared" si="1321"/>
        <v>0</v>
      </c>
      <c r="L4722" s="37">
        <f t="shared" si="1322"/>
        <v>77</v>
      </c>
      <c r="M4722" s="37">
        <v>0</v>
      </c>
      <c r="N4722" s="37">
        <f t="shared" si="1323"/>
        <v>0</v>
      </c>
      <c r="O4722" s="37">
        <v>0</v>
      </c>
      <c r="P4722" s="37">
        <v>0</v>
      </c>
      <c r="Q4722" s="21">
        <f t="shared" si="1324"/>
        <v>39.790999999999997</v>
      </c>
      <c r="R4722" s="21">
        <f t="shared" si="1333"/>
        <v>196.83333333332348</v>
      </c>
      <c r="S4722" s="21">
        <f t="shared" si="1334"/>
        <v>21.27497276869677</v>
      </c>
      <c r="T4722" s="21">
        <f t="shared" si="1325"/>
        <v>86.147999999999996</v>
      </c>
      <c r="U4722" s="37">
        <f>VLOOKUP(Time_Zone, 'LSTM LookUp'!$B$5:$D$8, 3, FALSE)</f>
        <v>-75</v>
      </c>
      <c r="V4722" s="21">
        <f t="shared" si="1335"/>
        <v>-5.6667883902121812</v>
      </c>
      <c r="W4722" s="21">
        <f t="shared" si="1326"/>
        <v>294.73130290244694</v>
      </c>
      <c r="X4722" s="21">
        <f t="shared" si="1327"/>
        <v>0</v>
      </c>
      <c r="Y4722" s="21">
        <f t="shared" si="1328"/>
        <v>0</v>
      </c>
      <c r="Z4722" s="21">
        <f t="shared" si="1336"/>
        <v>0</v>
      </c>
      <c r="AA4722" s="21">
        <f t="shared" si="1329"/>
        <v>0</v>
      </c>
      <c r="AB4722" s="21">
        <f t="shared" si="1330"/>
        <v>0</v>
      </c>
      <c r="AC4722" s="21">
        <f t="shared" si="1331"/>
        <v>77</v>
      </c>
      <c r="AD4722" s="21">
        <f t="shared" si="1337"/>
        <v>0</v>
      </c>
      <c r="AE4722" s="21" t="str">
        <f t="shared" si="1332"/>
        <v>7/15/21:00</v>
      </c>
    </row>
    <row r="4723" spans="2:31">
      <c r="B4723" s="37">
        <v>7</v>
      </c>
      <c r="C4723" s="38">
        <v>15</v>
      </c>
      <c r="D4723" s="39">
        <v>22</v>
      </c>
      <c r="E4723" s="17">
        <v>23.9</v>
      </c>
      <c r="F4723" s="17">
        <v>0</v>
      </c>
      <c r="G4723" s="17">
        <v>0</v>
      </c>
      <c r="H4723" s="37">
        <f t="shared" si="1320"/>
        <v>75.02</v>
      </c>
      <c r="I4723" s="37">
        <f>IF(H4723&lt;'Roof Calculator'!$G$8, 1, 0)</f>
        <v>0</v>
      </c>
      <c r="J4723" s="37">
        <f>IF(H4723&gt;='Roof Calculator'!$G$8, 1, 0)</f>
        <v>1</v>
      </c>
      <c r="K4723" s="37">
        <f t="shared" si="1321"/>
        <v>0</v>
      </c>
      <c r="L4723" s="37">
        <f t="shared" si="1322"/>
        <v>75.02</v>
      </c>
      <c r="M4723" s="37">
        <v>0</v>
      </c>
      <c r="N4723" s="37">
        <f t="shared" si="1323"/>
        <v>0</v>
      </c>
      <c r="O4723" s="37">
        <v>0</v>
      </c>
      <c r="P4723" s="37">
        <v>0</v>
      </c>
      <c r="Q4723" s="21">
        <f t="shared" si="1324"/>
        <v>39.790999999999997</v>
      </c>
      <c r="R4723" s="21">
        <f t="shared" si="1333"/>
        <v>196.87499999999014</v>
      </c>
      <c r="S4723" s="21">
        <f t="shared" si="1334"/>
        <v>21.267760008583878</v>
      </c>
      <c r="T4723" s="21">
        <f t="shared" si="1325"/>
        <v>86.147999999999996</v>
      </c>
      <c r="U4723" s="37">
        <f>VLOOKUP(Time_Zone, 'LSTM LookUp'!$B$5:$D$8, 3, FALSE)</f>
        <v>-75</v>
      </c>
      <c r="V4723" s="21">
        <f t="shared" si="1335"/>
        <v>-5.6707979726510418</v>
      </c>
      <c r="W4723" s="21">
        <f t="shared" si="1326"/>
        <v>309.73030050683718</v>
      </c>
      <c r="X4723" s="21">
        <f t="shared" si="1327"/>
        <v>0</v>
      </c>
      <c r="Y4723" s="21">
        <f t="shared" si="1328"/>
        <v>0</v>
      </c>
      <c r="Z4723" s="21">
        <f t="shared" si="1336"/>
        <v>0</v>
      </c>
      <c r="AA4723" s="21">
        <f t="shared" si="1329"/>
        <v>0</v>
      </c>
      <c r="AB4723" s="21">
        <f t="shared" si="1330"/>
        <v>0</v>
      </c>
      <c r="AC4723" s="21">
        <f t="shared" si="1331"/>
        <v>75.02</v>
      </c>
      <c r="AD4723" s="21">
        <f t="shared" si="1337"/>
        <v>0</v>
      </c>
      <c r="AE4723" s="21" t="str">
        <f t="shared" si="1332"/>
        <v>7/15/22:00</v>
      </c>
    </row>
    <row r="4724" spans="2:31">
      <c r="B4724" s="37">
        <v>7</v>
      </c>
      <c r="C4724" s="38">
        <v>15</v>
      </c>
      <c r="D4724" s="39">
        <v>23</v>
      </c>
      <c r="E4724" s="17">
        <v>22.8</v>
      </c>
      <c r="F4724" s="17">
        <v>0</v>
      </c>
      <c r="G4724" s="17">
        <v>0</v>
      </c>
      <c r="H4724" s="37">
        <f t="shared" si="1320"/>
        <v>73.040000000000006</v>
      </c>
      <c r="I4724" s="37">
        <f>IF(H4724&lt;'Roof Calculator'!$G$8, 1, 0)</f>
        <v>0</v>
      </c>
      <c r="J4724" s="37">
        <f>IF(H4724&gt;='Roof Calculator'!$G$8, 1, 0)</f>
        <v>1</v>
      </c>
      <c r="K4724" s="37">
        <f t="shared" si="1321"/>
        <v>0</v>
      </c>
      <c r="L4724" s="37">
        <f t="shared" si="1322"/>
        <v>73.040000000000006</v>
      </c>
      <c r="M4724" s="37">
        <v>0</v>
      </c>
      <c r="N4724" s="37">
        <f t="shared" si="1323"/>
        <v>0</v>
      </c>
      <c r="O4724" s="37">
        <v>0</v>
      </c>
      <c r="P4724" s="37">
        <v>0</v>
      </c>
      <c r="Q4724" s="21">
        <f t="shared" si="1324"/>
        <v>39.790999999999997</v>
      </c>
      <c r="R4724" s="21">
        <f t="shared" si="1333"/>
        <v>196.91666666665679</v>
      </c>
      <c r="S4724" s="21">
        <f t="shared" si="1334"/>
        <v>21.26053612918076</v>
      </c>
      <c r="T4724" s="21">
        <f t="shared" si="1325"/>
        <v>86.147999999999996</v>
      </c>
      <c r="U4724" s="37">
        <f>VLOOKUP(Time_Zone, 'LSTM LookUp'!$B$5:$D$8, 3, FALSE)</f>
        <v>-75</v>
      </c>
      <c r="V4724" s="21">
        <f t="shared" si="1335"/>
        <v>-5.6747932154706984</v>
      </c>
      <c r="W4724" s="21">
        <f t="shared" si="1326"/>
        <v>324.72930169613232</v>
      </c>
      <c r="X4724" s="21">
        <f t="shared" si="1327"/>
        <v>0</v>
      </c>
      <c r="Y4724" s="21">
        <f t="shared" si="1328"/>
        <v>0</v>
      </c>
      <c r="Z4724" s="21">
        <f t="shared" si="1336"/>
        <v>0</v>
      </c>
      <c r="AA4724" s="21">
        <f t="shared" si="1329"/>
        <v>0</v>
      </c>
      <c r="AB4724" s="21">
        <f t="shared" si="1330"/>
        <v>0</v>
      </c>
      <c r="AC4724" s="21">
        <f t="shared" si="1331"/>
        <v>73.040000000000006</v>
      </c>
      <c r="AD4724" s="21">
        <f t="shared" si="1337"/>
        <v>0</v>
      </c>
      <c r="AE4724" s="21" t="str">
        <f t="shared" si="1332"/>
        <v>7/15/23:00</v>
      </c>
    </row>
    <row r="4725" spans="2:31">
      <c r="B4725" s="37">
        <v>7</v>
      </c>
      <c r="C4725" s="38">
        <v>15</v>
      </c>
      <c r="D4725" s="39">
        <v>24</v>
      </c>
      <c r="E4725" s="17">
        <v>22.2</v>
      </c>
      <c r="F4725" s="17">
        <v>0</v>
      </c>
      <c r="G4725" s="17">
        <v>0</v>
      </c>
      <c r="H4725" s="37">
        <f t="shared" si="1320"/>
        <v>71.959999999999994</v>
      </c>
      <c r="I4725" s="37">
        <f>IF(H4725&lt;'Roof Calculator'!$G$8, 1, 0)</f>
        <v>0</v>
      </c>
      <c r="J4725" s="37">
        <f>IF(H4725&gt;='Roof Calculator'!$G$8, 1, 0)</f>
        <v>1</v>
      </c>
      <c r="K4725" s="37">
        <f t="shared" si="1321"/>
        <v>0</v>
      </c>
      <c r="L4725" s="37">
        <f t="shared" si="1322"/>
        <v>71.959999999999994</v>
      </c>
      <c r="M4725" s="37">
        <v>0</v>
      </c>
      <c r="N4725" s="37">
        <f t="shared" si="1323"/>
        <v>0</v>
      </c>
      <c r="O4725" s="37">
        <v>0</v>
      </c>
      <c r="P4725" s="37">
        <v>0</v>
      </c>
      <c r="Q4725" s="21">
        <f t="shared" si="1324"/>
        <v>39.790999999999997</v>
      </c>
      <c r="R4725" s="21">
        <f t="shared" si="1333"/>
        <v>196.95833333332345</v>
      </c>
      <c r="S4725" s="21">
        <f t="shared" si="1334"/>
        <v>21.253301135725327</v>
      </c>
      <c r="T4725" s="21">
        <f t="shared" si="1325"/>
        <v>86.147999999999996</v>
      </c>
      <c r="U4725" s="37">
        <f>VLOOKUP(Time_Zone, 'LSTM LookUp'!$B$5:$D$8, 3, FALSE)</f>
        <v>-75</v>
      </c>
      <c r="V4725" s="21">
        <f t="shared" si="1335"/>
        <v>-5.6787741021693297</v>
      </c>
      <c r="W4725" s="21">
        <f t="shared" si="1326"/>
        <v>339.72830647445767</v>
      </c>
      <c r="X4725" s="21">
        <f t="shared" si="1327"/>
        <v>0</v>
      </c>
      <c r="Y4725" s="21">
        <f t="shared" si="1328"/>
        <v>0</v>
      </c>
      <c r="Z4725" s="21">
        <f t="shared" si="1336"/>
        <v>0</v>
      </c>
      <c r="AA4725" s="21">
        <f t="shared" si="1329"/>
        <v>0</v>
      </c>
      <c r="AB4725" s="21">
        <f t="shared" si="1330"/>
        <v>0</v>
      </c>
      <c r="AC4725" s="21">
        <f t="shared" si="1331"/>
        <v>71.959999999999994</v>
      </c>
      <c r="AD4725" s="21">
        <f t="shared" si="1337"/>
        <v>0</v>
      </c>
      <c r="AE4725" s="21" t="str">
        <f t="shared" si="1332"/>
        <v>7/15/24:00</v>
      </c>
    </row>
    <row r="4726" spans="2:31">
      <c r="B4726" s="37">
        <v>7</v>
      </c>
      <c r="C4726" s="38">
        <v>16</v>
      </c>
      <c r="D4726" s="39">
        <v>1</v>
      </c>
      <c r="E4726" s="17">
        <v>22.2</v>
      </c>
      <c r="F4726" s="17">
        <v>0</v>
      </c>
      <c r="G4726" s="17">
        <v>0</v>
      </c>
      <c r="H4726" s="37">
        <f t="shared" si="1320"/>
        <v>71.959999999999994</v>
      </c>
      <c r="I4726" s="37">
        <f>IF(H4726&lt;'Roof Calculator'!$G$8, 1, 0)</f>
        <v>0</v>
      </c>
      <c r="J4726" s="37">
        <f>IF(H4726&gt;='Roof Calculator'!$G$8, 1, 0)</f>
        <v>1</v>
      </c>
      <c r="K4726" s="37">
        <f t="shared" si="1321"/>
        <v>0</v>
      </c>
      <c r="L4726" s="37">
        <f t="shared" si="1322"/>
        <v>71.959999999999994</v>
      </c>
      <c r="M4726" s="37">
        <v>0</v>
      </c>
      <c r="N4726" s="37">
        <f t="shared" si="1323"/>
        <v>0</v>
      </c>
      <c r="O4726" s="37">
        <v>0</v>
      </c>
      <c r="P4726" s="37">
        <v>0</v>
      </c>
      <c r="Q4726" s="21">
        <f t="shared" si="1324"/>
        <v>39.790999999999997</v>
      </c>
      <c r="R4726" s="21">
        <f t="shared" si="1333"/>
        <v>196.99999999999011</v>
      </c>
      <c r="S4726" s="21">
        <f t="shared" si="1334"/>
        <v>21.246055033461811</v>
      </c>
      <c r="T4726" s="21">
        <f t="shared" si="1325"/>
        <v>86.147999999999996</v>
      </c>
      <c r="U4726" s="37">
        <f>VLOOKUP(Time_Zone, 'LSTM LookUp'!$B$5:$D$8, 3, FALSE)</f>
        <v>-75</v>
      </c>
      <c r="V4726" s="21">
        <f t="shared" si="1335"/>
        <v>-5.6827406162760354</v>
      </c>
      <c r="W4726" s="21">
        <f t="shared" si="1326"/>
        <v>-5.2726851540690323</v>
      </c>
      <c r="X4726" s="21">
        <f t="shared" si="1327"/>
        <v>0</v>
      </c>
      <c r="Y4726" s="21">
        <f t="shared" si="1328"/>
        <v>0</v>
      </c>
      <c r="Z4726" s="21">
        <f t="shared" si="1336"/>
        <v>0</v>
      </c>
      <c r="AA4726" s="21">
        <f t="shared" si="1329"/>
        <v>0</v>
      </c>
      <c r="AB4726" s="21">
        <f t="shared" si="1330"/>
        <v>0</v>
      </c>
      <c r="AC4726" s="21">
        <f t="shared" si="1331"/>
        <v>71.959999999999994</v>
      </c>
      <c r="AD4726" s="21">
        <f t="shared" si="1337"/>
        <v>0</v>
      </c>
      <c r="AE4726" s="21" t="str">
        <f t="shared" si="1332"/>
        <v>7/16/1:00</v>
      </c>
    </row>
    <row r="4727" spans="2:31">
      <c r="B4727" s="37">
        <v>7</v>
      </c>
      <c r="C4727" s="38">
        <v>16</v>
      </c>
      <c r="D4727" s="39">
        <v>2</v>
      </c>
      <c r="E4727" s="17">
        <v>22.2</v>
      </c>
      <c r="F4727" s="17">
        <v>0</v>
      </c>
      <c r="G4727" s="17">
        <v>0</v>
      </c>
      <c r="H4727" s="37">
        <f t="shared" si="1320"/>
        <v>71.959999999999994</v>
      </c>
      <c r="I4727" s="37">
        <f>IF(H4727&lt;'Roof Calculator'!$G$8, 1, 0)</f>
        <v>0</v>
      </c>
      <c r="J4727" s="37">
        <f>IF(H4727&gt;='Roof Calculator'!$G$8, 1, 0)</f>
        <v>1</v>
      </c>
      <c r="K4727" s="37">
        <f t="shared" si="1321"/>
        <v>0</v>
      </c>
      <c r="L4727" s="37">
        <f t="shared" si="1322"/>
        <v>71.959999999999994</v>
      </c>
      <c r="M4727" s="37">
        <v>0</v>
      </c>
      <c r="N4727" s="37">
        <f t="shared" si="1323"/>
        <v>0</v>
      </c>
      <c r="O4727" s="37">
        <v>0</v>
      </c>
      <c r="P4727" s="37">
        <v>0</v>
      </c>
      <c r="Q4727" s="21">
        <f t="shared" si="1324"/>
        <v>39.790999999999997</v>
      </c>
      <c r="R4727" s="21">
        <f t="shared" si="1333"/>
        <v>197.04166666665677</v>
      </c>
      <c r="S4727" s="21">
        <f t="shared" si="1334"/>
        <v>21.238797827640749</v>
      </c>
      <c r="T4727" s="21">
        <f t="shared" si="1325"/>
        <v>86.147999999999996</v>
      </c>
      <c r="U4727" s="37">
        <f>VLOOKUP(Time_Zone, 'LSTM LookUp'!$B$5:$D$8, 3, FALSE)</f>
        <v>-75</v>
      </c>
      <c r="V4727" s="21">
        <f t="shared" si="1335"/>
        <v>-5.6866927413508748</v>
      </c>
      <c r="W4727" s="21">
        <f t="shared" si="1326"/>
        <v>9.7263268146622739</v>
      </c>
      <c r="X4727" s="21">
        <f t="shared" si="1327"/>
        <v>0</v>
      </c>
      <c r="Y4727" s="21">
        <f t="shared" si="1328"/>
        <v>0</v>
      </c>
      <c r="Z4727" s="21">
        <f t="shared" si="1336"/>
        <v>0</v>
      </c>
      <c r="AA4727" s="21">
        <f t="shared" si="1329"/>
        <v>0</v>
      </c>
      <c r="AB4727" s="21">
        <f t="shared" si="1330"/>
        <v>0</v>
      </c>
      <c r="AC4727" s="21">
        <f t="shared" si="1331"/>
        <v>71.959999999999994</v>
      </c>
      <c r="AD4727" s="21">
        <f t="shared" si="1337"/>
        <v>0</v>
      </c>
      <c r="AE4727" s="21" t="str">
        <f t="shared" si="1332"/>
        <v>7/16/2:00</v>
      </c>
    </row>
    <row r="4728" spans="2:31">
      <c r="B4728" s="37">
        <v>7</v>
      </c>
      <c r="C4728" s="38">
        <v>16</v>
      </c>
      <c r="D4728" s="39">
        <v>3</v>
      </c>
      <c r="E4728" s="17">
        <v>22.8</v>
      </c>
      <c r="F4728" s="17">
        <v>0</v>
      </c>
      <c r="G4728" s="17">
        <v>0</v>
      </c>
      <c r="H4728" s="37">
        <f t="shared" si="1320"/>
        <v>73.040000000000006</v>
      </c>
      <c r="I4728" s="37">
        <f>IF(H4728&lt;'Roof Calculator'!$G$8, 1, 0)</f>
        <v>0</v>
      </c>
      <c r="J4728" s="37">
        <f>IF(H4728&gt;='Roof Calculator'!$G$8, 1, 0)</f>
        <v>1</v>
      </c>
      <c r="K4728" s="37">
        <f t="shared" si="1321"/>
        <v>0</v>
      </c>
      <c r="L4728" s="37">
        <f t="shared" si="1322"/>
        <v>73.040000000000006</v>
      </c>
      <c r="M4728" s="37">
        <v>0</v>
      </c>
      <c r="N4728" s="37">
        <f t="shared" si="1323"/>
        <v>0</v>
      </c>
      <c r="O4728" s="37">
        <v>0</v>
      </c>
      <c r="P4728" s="37">
        <v>0</v>
      </c>
      <c r="Q4728" s="21">
        <f t="shared" si="1324"/>
        <v>39.790999999999997</v>
      </c>
      <c r="R4728" s="21">
        <f t="shared" si="1333"/>
        <v>197.08333333332342</v>
      </c>
      <c r="S4728" s="21">
        <f t="shared" si="1334"/>
        <v>21.231529523518983</v>
      </c>
      <c r="T4728" s="21">
        <f t="shared" si="1325"/>
        <v>86.147999999999996</v>
      </c>
      <c r="U4728" s="37">
        <f>VLOOKUP(Time_Zone, 'LSTM LookUp'!$B$5:$D$8, 3, FALSE)</f>
        <v>-75</v>
      </c>
      <c r="V4728" s="21">
        <f t="shared" si="1335"/>
        <v>-5.6906304609849023</v>
      </c>
      <c r="W4728" s="21">
        <f t="shared" si="1326"/>
        <v>24.725342384753752</v>
      </c>
      <c r="X4728" s="21">
        <f t="shared" si="1327"/>
        <v>0</v>
      </c>
      <c r="Y4728" s="21">
        <f t="shared" si="1328"/>
        <v>0</v>
      </c>
      <c r="Z4728" s="21">
        <f t="shared" si="1336"/>
        <v>0</v>
      </c>
      <c r="AA4728" s="21">
        <f t="shared" si="1329"/>
        <v>0</v>
      </c>
      <c r="AB4728" s="21">
        <f t="shared" si="1330"/>
        <v>0</v>
      </c>
      <c r="AC4728" s="21">
        <f t="shared" si="1331"/>
        <v>73.040000000000006</v>
      </c>
      <c r="AD4728" s="21">
        <f t="shared" si="1337"/>
        <v>0</v>
      </c>
      <c r="AE4728" s="21" t="str">
        <f t="shared" si="1332"/>
        <v>7/16/3:00</v>
      </c>
    </row>
    <row r="4729" spans="2:31">
      <c r="B4729" s="37">
        <v>7</v>
      </c>
      <c r="C4729" s="38">
        <v>16</v>
      </c>
      <c r="D4729" s="39">
        <v>4</v>
      </c>
      <c r="E4729" s="17">
        <v>22.8</v>
      </c>
      <c r="F4729" s="17">
        <v>0</v>
      </c>
      <c r="G4729" s="17">
        <v>0</v>
      </c>
      <c r="H4729" s="37">
        <f t="shared" si="1320"/>
        <v>73.040000000000006</v>
      </c>
      <c r="I4729" s="37">
        <f>IF(H4729&lt;'Roof Calculator'!$G$8, 1, 0)</f>
        <v>0</v>
      </c>
      <c r="J4729" s="37">
        <f>IF(H4729&gt;='Roof Calculator'!$G$8, 1, 0)</f>
        <v>1</v>
      </c>
      <c r="K4729" s="37">
        <f t="shared" si="1321"/>
        <v>0</v>
      </c>
      <c r="L4729" s="37">
        <f t="shared" si="1322"/>
        <v>73.040000000000006</v>
      </c>
      <c r="M4729" s="37">
        <v>0</v>
      </c>
      <c r="N4729" s="37">
        <f t="shared" si="1323"/>
        <v>0</v>
      </c>
      <c r="O4729" s="37">
        <v>0</v>
      </c>
      <c r="P4729" s="37">
        <v>0</v>
      </c>
      <c r="Q4729" s="21">
        <f t="shared" si="1324"/>
        <v>39.790999999999997</v>
      </c>
      <c r="R4729" s="21">
        <f t="shared" si="1333"/>
        <v>197.12499999999008</v>
      </c>
      <c r="S4729" s="21">
        <f t="shared" si="1334"/>
        <v>21.224250126359639</v>
      </c>
      <c r="T4729" s="21">
        <f t="shared" si="1325"/>
        <v>86.147999999999996</v>
      </c>
      <c r="U4729" s="37">
        <f>VLOOKUP(Time_Zone, 'LSTM LookUp'!$B$5:$D$8, 3, FALSE)</f>
        <v>-75</v>
      </c>
      <c r="V4729" s="21">
        <f t="shared" si="1335"/>
        <v>-5.6945537588002049</v>
      </c>
      <c r="W4729" s="21">
        <f t="shared" si="1326"/>
        <v>39.724361560299933</v>
      </c>
      <c r="X4729" s="21">
        <f t="shared" si="1327"/>
        <v>0</v>
      </c>
      <c r="Y4729" s="21">
        <f t="shared" si="1328"/>
        <v>0</v>
      </c>
      <c r="Z4729" s="21">
        <f t="shared" si="1336"/>
        <v>0</v>
      </c>
      <c r="AA4729" s="21">
        <f t="shared" si="1329"/>
        <v>0</v>
      </c>
      <c r="AB4729" s="21">
        <f t="shared" si="1330"/>
        <v>0</v>
      </c>
      <c r="AC4729" s="21">
        <f t="shared" si="1331"/>
        <v>73.040000000000006</v>
      </c>
      <c r="AD4729" s="21">
        <f t="shared" si="1337"/>
        <v>0</v>
      </c>
      <c r="AE4729" s="21" t="str">
        <f t="shared" si="1332"/>
        <v>7/16/4:00</v>
      </c>
    </row>
    <row r="4730" spans="2:31">
      <c r="B4730" s="37">
        <v>7</v>
      </c>
      <c r="C4730" s="38">
        <v>16</v>
      </c>
      <c r="D4730" s="39">
        <v>5</v>
      </c>
      <c r="E4730" s="17">
        <v>21.7</v>
      </c>
      <c r="F4730" s="17">
        <v>0</v>
      </c>
      <c r="G4730" s="17">
        <v>0</v>
      </c>
      <c r="H4730" s="37">
        <f t="shared" si="1320"/>
        <v>71.06</v>
      </c>
      <c r="I4730" s="37">
        <f>IF(H4730&lt;'Roof Calculator'!$G$8, 1, 0)</f>
        <v>0</v>
      </c>
      <c r="J4730" s="37">
        <f>IF(H4730&gt;='Roof Calculator'!$G$8, 1, 0)</f>
        <v>1</v>
      </c>
      <c r="K4730" s="37">
        <f t="shared" si="1321"/>
        <v>0</v>
      </c>
      <c r="L4730" s="37">
        <f t="shared" si="1322"/>
        <v>71.06</v>
      </c>
      <c r="M4730" s="37">
        <v>0</v>
      </c>
      <c r="N4730" s="37">
        <f t="shared" si="1323"/>
        <v>0</v>
      </c>
      <c r="O4730" s="37">
        <v>0</v>
      </c>
      <c r="P4730" s="37">
        <v>0</v>
      </c>
      <c r="Q4730" s="21">
        <f t="shared" si="1324"/>
        <v>39.790999999999997</v>
      </c>
      <c r="R4730" s="21">
        <f t="shared" si="1333"/>
        <v>197.16666666665674</v>
      </c>
      <c r="S4730" s="21">
        <f t="shared" si="1334"/>
        <v>21.216959641432112</v>
      </c>
      <c r="T4730" s="21">
        <f t="shared" si="1325"/>
        <v>86.147999999999996</v>
      </c>
      <c r="U4730" s="37">
        <f>VLOOKUP(Time_Zone, 'LSTM LookUp'!$B$5:$D$8, 3, FALSE)</f>
        <v>-75</v>
      </c>
      <c r="V4730" s="21">
        <f t="shared" si="1335"/>
        <v>-5.6984626184499483</v>
      </c>
      <c r="W4730" s="21">
        <f t="shared" si="1326"/>
        <v>54.723384345387501</v>
      </c>
      <c r="X4730" s="21">
        <f t="shared" si="1327"/>
        <v>0</v>
      </c>
      <c r="Y4730" s="21">
        <f t="shared" si="1328"/>
        <v>0</v>
      </c>
      <c r="Z4730" s="21">
        <f t="shared" si="1336"/>
        <v>0</v>
      </c>
      <c r="AA4730" s="21">
        <f t="shared" si="1329"/>
        <v>0</v>
      </c>
      <c r="AB4730" s="21">
        <f t="shared" si="1330"/>
        <v>0</v>
      </c>
      <c r="AC4730" s="21">
        <f t="shared" si="1331"/>
        <v>71.06</v>
      </c>
      <c r="AD4730" s="21">
        <f t="shared" si="1337"/>
        <v>0</v>
      </c>
      <c r="AE4730" s="21" t="str">
        <f t="shared" si="1332"/>
        <v>7/16/5:00</v>
      </c>
    </row>
    <row r="4731" spans="2:31">
      <c r="B4731" s="37">
        <v>7</v>
      </c>
      <c r="C4731" s="38">
        <v>16</v>
      </c>
      <c r="D4731" s="39">
        <v>6</v>
      </c>
      <c r="E4731" s="17">
        <v>21.7</v>
      </c>
      <c r="F4731" s="17">
        <v>3</v>
      </c>
      <c r="G4731" s="17">
        <v>0</v>
      </c>
      <c r="H4731" s="37">
        <f t="shared" si="1320"/>
        <v>71.06</v>
      </c>
      <c r="I4731" s="37">
        <f>IF(H4731&lt;'Roof Calculator'!$G$8, 1, 0)</f>
        <v>0</v>
      </c>
      <c r="J4731" s="37">
        <f>IF(H4731&gt;='Roof Calculator'!$G$8, 1, 0)</f>
        <v>1</v>
      </c>
      <c r="K4731" s="37">
        <f t="shared" si="1321"/>
        <v>0</v>
      </c>
      <c r="L4731" s="37">
        <f t="shared" si="1322"/>
        <v>71.06</v>
      </c>
      <c r="M4731" s="37">
        <v>0</v>
      </c>
      <c r="N4731" s="37">
        <f t="shared" si="1323"/>
        <v>3</v>
      </c>
      <c r="O4731" s="37">
        <v>0</v>
      </c>
      <c r="P4731" s="37">
        <v>0</v>
      </c>
      <c r="Q4731" s="21">
        <f t="shared" si="1324"/>
        <v>39.790999999999997</v>
      </c>
      <c r="R4731" s="21">
        <f t="shared" si="1333"/>
        <v>197.2083333333234</v>
      </c>
      <c r="S4731" s="21">
        <f t="shared" si="1334"/>
        <v>21.209658074012076</v>
      </c>
      <c r="T4731" s="21">
        <f t="shared" si="1325"/>
        <v>86.147999999999996</v>
      </c>
      <c r="U4731" s="37">
        <f>VLOOKUP(Time_Zone, 'LSTM LookUp'!$B$5:$D$8, 3, FALSE)</f>
        <v>-75</v>
      </c>
      <c r="V4731" s="21">
        <f t="shared" si="1335"/>
        <v>-5.7023570236184051</v>
      </c>
      <c r="W4731" s="21">
        <f t="shared" si="1326"/>
        <v>69.722410744095384</v>
      </c>
      <c r="X4731" s="21">
        <f t="shared" si="1327"/>
        <v>0</v>
      </c>
      <c r="Y4731" s="21">
        <f t="shared" si="1328"/>
        <v>3</v>
      </c>
      <c r="Z4731" s="21">
        <f t="shared" si="1336"/>
        <v>0.95094760312151616</v>
      </c>
      <c r="AA4731" s="21">
        <f t="shared" si="1329"/>
        <v>0</v>
      </c>
      <c r="AB4731" s="21">
        <f t="shared" si="1330"/>
        <v>0.95094760312151616</v>
      </c>
      <c r="AC4731" s="21">
        <f t="shared" si="1331"/>
        <v>71.06</v>
      </c>
      <c r="AD4731" s="21">
        <f t="shared" si="1337"/>
        <v>0.95094760312151616</v>
      </c>
      <c r="AE4731" s="21" t="str">
        <f t="shared" si="1332"/>
        <v>7/16/6:00</v>
      </c>
    </row>
    <row r="4732" spans="2:31">
      <c r="B4732" s="37">
        <v>7</v>
      </c>
      <c r="C4732" s="38">
        <v>16</v>
      </c>
      <c r="D4732" s="39">
        <v>7</v>
      </c>
      <c r="E4732" s="17">
        <v>22.2</v>
      </c>
      <c r="F4732" s="17">
        <v>54</v>
      </c>
      <c r="G4732" s="17">
        <v>41</v>
      </c>
      <c r="H4732" s="37">
        <f t="shared" si="1320"/>
        <v>71.959999999999994</v>
      </c>
      <c r="I4732" s="37">
        <f>IF(H4732&lt;'Roof Calculator'!$G$8, 1, 0)</f>
        <v>0</v>
      </c>
      <c r="J4732" s="37">
        <f>IF(H4732&gt;='Roof Calculator'!$G$8, 1, 0)</f>
        <v>1</v>
      </c>
      <c r="K4732" s="37">
        <f t="shared" si="1321"/>
        <v>0</v>
      </c>
      <c r="L4732" s="37">
        <f t="shared" si="1322"/>
        <v>71.959999999999994</v>
      </c>
      <c r="M4732" s="37">
        <v>0</v>
      </c>
      <c r="N4732" s="37">
        <f t="shared" si="1323"/>
        <v>54</v>
      </c>
      <c r="O4732" s="37">
        <v>0</v>
      </c>
      <c r="P4732" s="37">
        <v>0</v>
      </c>
      <c r="Q4732" s="21">
        <f t="shared" si="1324"/>
        <v>39.790999999999997</v>
      </c>
      <c r="R4732" s="21">
        <f t="shared" si="1333"/>
        <v>197.24999999999005</v>
      </c>
      <c r="S4732" s="21">
        <f t="shared" si="1334"/>
        <v>21.202345429381467</v>
      </c>
      <c r="T4732" s="21">
        <f t="shared" si="1325"/>
        <v>86.147999999999996</v>
      </c>
      <c r="U4732" s="37">
        <f>VLOOKUP(Time_Zone, 'LSTM LookUp'!$B$5:$D$8, 3, FALSE)</f>
        <v>-75</v>
      </c>
      <c r="V4732" s="21">
        <f t="shared" si="1335"/>
        <v>-5.7062369580209937</v>
      </c>
      <c r="W4732" s="21">
        <f t="shared" si="1326"/>
        <v>84.721440760494744</v>
      </c>
      <c r="X4732" s="21">
        <f t="shared" si="1327"/>
        <v>12.191960371948619</v>
      </c>
      <c r="Y4732" s="21">
        <f t="shared" si="1328"/>
        <v>66.191960371948625</v>
      </c>
      <c r="Z4732" s="21">
        <f t="shared" si="1336"/>
        <v>20.981695353872979</v>
      </c>
      <c r="AA4732" s="21">
        <f t="shared" si="1329"/>
        <v>0</v>
      </c>
      <c r="AB4732" s="21">
        <f t="shared" si="1330"/>
        <v>20.981695353872979</v>
      </c>
      <c r="AC4732" s="21">
        <f t="shared" si="1331"/>
        <v>71.959999999999994</v>
      </c>
      <c r="AD4732" s="21">
        <f t="shared" si="1337"/>
        <v>20.981695353872979</v>
      </c>
      <c r="AE4732" s="21" t="str">
        <f t="shared" si="1332"/>
        <v>7/16/7:00</v>
      </c>
    </row>
    <row r="4733" spans="2:31">
      <c r="B4733" s="37">
        <v>7</v>
      </c>
      <c r="C4733" s="38">
        <v>16</v>
      </c>
      <c r="D4733" s="39">
        <v>8</v>
      </c>
      <c r="E4733" s="17">
        <v>23.9</v>
      </c>
      <c r="F4733" s="17">
        <v>103</v>
      </c>
      <c r="G4733" s="17">
        <v>401</v>
      </c>
      <c r="H4733" s="37">
        <f t="shared" si="1320"/>
        <v>75.02</v>
      </c>
      <c r="I4733" s="37">
        <f>IF(H4733&lt;'Roof Calculator'!$G$8, 1, 0)</f>
        <v>0</v>
      </c>
      <c r="J4733" s="37">
        <f>IF(H4733&gt;='Roof Calculator'!$G$8, 1, 0)</f>
        <v>1</v>
      </c>
      <c r="K4733" s="37">
        <f t="shared" si="1321"/>
        <v>0</v>
      </c>
      <c r="L4733" s="37">
        <f t="shared" si="1322"/>
        <v>75.02</v>
      </c>
      <c r="M4733" s="37">
        <v>0</v>
      </c>
      <c r="N4733" s="37">
        <f t="shared" si="1323"/>
        <v>103</v>
      </c>
      <c r="O4733" s="37">
        <v>0</v>
      </c>
      <c r="P4733" s="37">
        <v>0</v>
      </c>
      <c r="Q4733" s="21">
        <f t="shared" si="1324"/>
        <v>39.790999999999997</v>
      </c>
      <c r="R4733" s="21">
        <f t="shared" si="1333"/>
        <v>197.29166666665671</v>
      </c>
      <c r="S4733" s="21">
        <f t="shared" si="1334"/>
        <v>21.195021712828439</v>
      </c>
      <c r="T4733" s="21">
        <f t="shared" si="1325"/>
        <v>86.147999999999996</v>
      </c>
      <c r="U4733" s="37">
        <f>VLOOKUP(Time_Zone, 'LSTM LookUp'!$B$5:$D$8, 3, FALSE)</f>
        <v>-75</v>
      </c>
      <c r="V4733" s="21">
        <f t="shared" si="1335"/>
        <v>-5.7101024054043261</v>
      </c>
      <c r="W4733" s="21">
        <f t="shared" si="1326"/>
        <v>99.720474398648946</v>
      </c>
      <c r="X4733" s="21">
        <f t="shared" si="1327"/>
        <v>44.28027112181983</v>
      </c>
      <c r="Y4733" s="21">
        <f t="shared" si="1328"/>
        <v>147.28027112181982</v>
      </c>
      <c r="Z4733" s="21">
        <f t="shared" si="1336"/>
        <v>46.685273603460537</v>
      </c>
      <c r="AA4733" s="21">
        <f t="shared" si="1329"/>
        <v>0</v>
      </c>
      <c r="AB4733" s="21">
        <f t="shared" si="1330"/>
        <v>46.685273603460537</v>
      </c>
      <c r="AC4733" s="21">
        <f t="shared" si="1331"/>
        <v>75.02</v>
      </c>
      <c r="AD4733" s="21">
        <f t="shared" si="1337"/>
        <v>46.685273603460537</v>
      </c>
      <c r="AE4733" s="21" t="str">
        <f t="shared" si="1332"/>
        <v>7/16/8:00</v>
      </c>
    </row>
    <row r="4734" spans="2:31">
      <c r="B4734" s="37">
        <v>7</v>
      </c>
      <c r="C4734" s="38">
        <v>16</v>
      </c>
      <c r="D4734" s="39">
        <v>9</v>
      </c>
      <c r="E4734" s="17">
        <v>25.6</v>
      </c>
      <c r="F4734" s="17">
        <v>194</v>
      </c>
      <c r="G4734" s="17">
        <v>390</v>
      </c>
      <c r="H4734" s="37">
        <f t="shared" si="1320"/>
        <v>78.08</v>
      </c>
      <c r="I4734" s="37">
        <f>IF(H4734&lt;'Roof Calculator'!$G$8, 1, 0)</f>
        <v>0</v>
      </c>
      <c r="J4734" s="37">
        <f>IF(H4734&gt;='Roof Calculator'!$G$8, 1, 0)</f>
        <v>1</v>
      </c>
      <c r="K4734" s="37">
        <f t="shared" si="1321"/>
        <v>0</v>
      </c>
      <c r="L4734" s="37">
        <f t="shared" si="1322"/>
        <v>78.08</v>
      </c>
      <c r="M4734" s="37">
        <v>0</v>
      </c>
      <c r="N4734" s="37">
        <f t="shared" si="1323"/>
        <v>194</v>
      </c>
      <c r="O4734" s="37">
        <v>0</v>
      </c>
      <c r="P4734" s="37">
        <v>0</v>
      </c>
      <c r="Q4734" s="21">
        <f t="shared" si="1324"/>
        <v>39.790999999999997</v>
      </c>
      <c r="R4734" s="21">
        <f t="shared" si="1333"/>
        <v>197.33333333332337</v>
      </c>
      <c r="S4734" s="21">
        <f t="shared" si="1334"/>
        <v>21.187686929647416</v>
      </c>
      <c r="T4734" s="21">
        <f t="shared" si="1325"/>
        <v>86.147999999999996</v>
      </c>
      <c r="U4734" s="37">
        <f>VLOOKUP(Time_Zone, 'LSTM LookUp'!$B$5:$D$8, 3, FALSE)</f>
        <v>-75</v>
      </c>
      <c r="V4734" s="21">
        <f t="shared" si="1335"/>
        <v>-5.7139533495462302</v>
      </c>
      <c r="W4734" s="21">
        <f t="shared" si="1326"/>
        <v>114.71951166261341</v>
      </c>
      <c r="X4734" s="21">
        <f t="shared" si="1327"/>
        <v>-26.633814412838728</v>
      </c>
      <c r="Y4734" s="21">
        <f t="shared" si="1328"/>
        <v>167.36618558716128</v>
      </c>
      <c r="Z4734" s="21">
        <f t="shared" si="1336"/>
        <v>53.052157675900624</v>
      </c>
      <c r="AA4734" s="21">
        <f t="shared" si="1329"/>
        <v>0</v>
      </c>
      <c r="AB4734" s="21">
        <f t="shared" si="1330"/>
        <v>53.052157675900624</v>
      </c>
      <c r="AC4734" s="21">
        <f t="shared" si="1331"/>
        <v>78.08</v>
      </c>
      <c r="AD4734" s="21">
        <f t="shared" si="1337"/>
        <v>53.052157675900624</v>
      </c>
      <c r="AE4734" s="21" t="str">
        <f t="shared" si="1332"/>
        <v>7/16/9:00</v>
      </c>
    </row>
    <row r="4735" spans="2:31">
      <c r="B4735" s="37">
        <v>7</v>
      </c>
      <c r="C4735" s="38">
        <v>16</v>
      </c>
      <c r="D4735" s="39">
        <v>10</v>
      </c>
      <c r="E4735" s="17">
        <v>28.3</v>
      </c>
      <c r="F4735" s="17">
        <v>129</v>
      </c>
      <c r="G4735" s="17">
        <v>754</v>
      </c>
      <c r="H4735" s="37">
        <f t="shared" si="1320"/>
        <v>82.94</v>
      </c>
      <c r="I4735" s="37">
        <f>IF(H4735&lt;'Roof Calculator'!$G$8, 1, 0)</f>
        <v>0</v>
      </c>
      <c r="J4735" s="37">
        <f>IF(H4735&gt;='Roof Calculator'!$G$8, 1, 0)</f>
        <v>1</v>
      </c>
      <c r="K4735" s="37">
        <f t="shared" si="1321"/>
        <v>0</v>
      </c>
      <c r="L4735" s="37">
        <f t="shared" si="1322"/>
        <v>82.94</v>
      </c>
      <c r="M4735" s="37">
        <v>0</v>
      </c>
      <c r="N4735" s="37">
        <f t="shared" si="1323"/>
        <v>129</v>
      </c>
      <c r="O4735" s="37">
        <v>0</v>
      </c>
      <c r="P4735" s="37">
        <v>0</v>
      </c>
      <c r="Q4735" s="21">
        <f t="shared" si="1324"/>
        <v>39.790999999999997</v>
      </c>
      <c r="R4735" s="21">
        <f t="shared" si="1333"/>
        <v>197.37499999999002</v>
      </c>
      <c r="S4735" s="21">
        <f t="shared" si="1334"/>
        <v>21.180341085139002</v>
      </c>
      <c r="T4735" s="21">
        <f t="shared" si="1325"/>
        <v>86.147999999999996</v>
      </c>
      <c r="U4735" s="37">
        <f>VLOOKUP(Time_Zone, 'LSTM LookUp'!$B$5:$D$8, 3, FALSE)</f>
        <v>-75</v>
      </c>
      <c r="V4735" s="21">
        <f t="shared" si="1335"/>
        <v>-5.7177897742558015</v>
      </c>
      <c r="W4735" s="21">
        <f t="shared" si="1326"/>
        <v>129.71855255643601</v>
      </c>
      <c r="X4735" s="21">
        <f t="shared" si="1327"/>
        <v>-170.86438042794435</v>
      </c>
      <c r="Y4735" s="21">
        <f t="shared" si="1328"/>
        <v>-41.864380427944354</v>
      </c>
      <c r="Z4735" s="21">
        <f t="shared" si="1336"/>
        <v>-13.270277408040332</v>
      </c>
      <c r="AA4735" s="21">
        <f t="shared" si="1329"/>
        <v>0</v>
      </c>
      <c r="AB4735" s="21">
        <f t="shared" si="1330"/>
        <v>-13.270277408040332</v>
      </c>
      <c r="AC4735" s="21">
        <f t="shared" si="1331"/>
        <v>82.94</v>
      </c>
      <c r="AD4735" s="21">
        <f t="shared" si="1337"/>
        <v>-13.270277408040332</v>
      </c>
      <c r="AE4735" s="21" t="str">
        <f t="shared" si="1332"/>
        <v>7/16/10:00</v>
      </c>
    </row>
    <row r="4736" spans="2:31">
      <c r="B4736" s="37">
        <v>7</v>
      </c>
      <c r="C4736" s="38">
        <v>16</v>
      </c>
      <c r="D4736" s="39">
        <v>11</v>
      </c>
      <c r="E4736" s="17">
        <v>29.4</v>
      </c>
      <c r="F4736" s="17">
        <v>145</v>
      </c>
      <c r="G4736" s="17">
        <v>799</v>
      </c>
      <c r="H4736" s="37">
        <f t="shared" si="1320"/>
        <v>84.919999999999987</v>
      </c>
      <c r="I4736" s="37">
        <f>IF(H4736&lt;'Roof Calculator'!$G$8, 1, 0)</f>
        <v>0</v>
      </c>
      <c r="J4736" s="37">
        <f>IF(H4736&gt;='Roof Calculator'!$G$8, 1, 0)</f>
        <v>1</v>
      </c>
      <c r="K4736" s="37">
        <f t="shared" si="1321"/>
        <v>0</v>
      </c>
      <c r="L4736" s="37">
        <f t="shared" si="1322"/>
        <v>84.919999999999987</v>
      </c>
      <c r="M4736" s="37">
        <v>0</v>
      </c>
      <c r="N4736" s="37">
        <f t="shared" si="1323"/>
        <v>145</v>
      </c>
      <c r="O4736" s="37">
        <v>0</v>
      </c>
      <c r="P4736" s="37">
        <v>0</v>
      </c>
      <c r="Q4736" s="21">
        <f t="shared" si="1324"/>
        <v>39.790999999999997</v>
      </c>
      <c r="R4736" s="21">
        <f t="shared" si="1333"/>
        <v>197.41666666665668</v>
      </c>
      <c r="S4736" s="21">
        <f t="shared" si="1334"/>
        <v>21.172984184610062</v>
      </c>
      <c r="T4736" s="21">
        <f t="shared" si="1325"/>
        <v>86.147999999999996</v>
      </c>
      <c r="U4736" s="37">
        <f>VLOOKUP(Time_Zone, 'LSTM LookUp'!$B$5:$D$8, 3, FALSE)</f>
        <v>-75</v>
      </c>
      <c r="V4736" s="21">
        <f t="shared" si="1335"/>
        <v>-5.7216116633734275</v>
      </c>
      <c r="W4736" s="21">
        <f t="shared" si="1326"/>
        <v>144.71759708415664</v>
      </c>
      <c r="X4736" s="21">
        <f t="shared" si="1327"/>
        <v>-282.64346015774726</v>
      </c>
      <c r="Y4736" s="21">
        <f t="shared" si="1328"/>
        <v>-137.64346015774726</v>
      </c>
      <c r="Z4736" s="21">
        <f t="shared" si="1336"/>
        <v>-43.630572840787224</v>
      </c>
      <c r="AA4736" s="21">
        <f t="shared" si="1329"/>
        <v>0</v>
      </c>
      <c r="AB4736" s="21">
        <f t="shared" si="1330"/>
        <v>-43.630572840787224</v>
      </c>
      <c r="AC4736" s="21">
        <f t="shared" si="1331"/>
        <v>84.919999999999987</v>
      </c>
      <c r="AD4736" s="21">
        <f t="shared" si="1337"/>
        <v>-43.630572840787224</v>
      </c>
      <c r="AE4736" s="21" t="str">
        <f t="shared" si="1332"/>
        <v>7/16/11:00</v>
      </c>
    </row>
    <row r="4737" spans="2:31">
      <c r="B4737" s="37">
        <v>7</v>
      </c>
      <c r="C4737" s="38">
        <v>16</v>
      </c>
      <c r="D4737" s="39">
        <v>12</v>
      </c>
      <c r="E4737" s="17">
        <v>31.7</v>
      </c>
      <c r="F4737" s="17">
        <v>155</v>
      </c>
      <c r="G4737" s="17">
        <v>824</v>
      </c>
      <c r="H4737" s="37">
        <f t="shared" si="1320"/>
        <v>89.06</v>
      </c>
      <c r="I4737" s="37">
        <f>IF(H4737&lt;'Roof Calculator'!$G$8, 1, 0)</f>
        <v>0</v>
      </c>
      <c r="J4737" s="37">
        <f>IF(H4737&gt;='Roof Calculator'!$G$8, 1, 0)</f>
        <v>1</v>
      </c>
      <c r="K4737" s="37">
        <f t="shared" si="1321"/>
        <v>0</v>
      </c>
      <c r="L4737" s="37">
        <f t="shared" si="1322"/>
        <v>89.06</v>
      </c>
      <c r="M4737" s="37">
        <v>0</v>
      </c>
      <c r="N4737" s="37">
        <f t="shared" si="1323"/>
        <v>155</v>
      </c>
      <c r="O4737" s="37">
        <v>0</v>
      </c>
      <c r="P4737" s="37">
        <v>0</v>
      </c>
      <c r="Q4737" s="21">
        <f t="shared" si="1324"/>
        <v>39.790999999999997</v>
      </c>
      <c r="R4737" s="21">
        <f t="shared" si="1333"/>
        <v>197.45833333332334</v>
      </c>
      <c r="S4737" s="21">
        <f t="shared" si="1334"/>
        <v>21.165616233373623</v>
      </c>
      <c r="T4737" s="21">
        <f t="shared" si="1325"/>
        <v>86.147999999999996</v>
      </c>
      <c r="U4737" s="37">
        <f>VLOOKUP(Time_Zone, 'LSTM LookUp'!$B$5:$D$8, 3, FALSE)</f>
        <v>-75</v>
      </c>
      <c r="V4737" s="21">
        <f t="shared" si="1335"/>
        <v>-5.7254190007708416</v>
      </c>
      <c r="W4737" s="21">
        <f t="shared" si="1326"/>
        <v>159.7166452498073</v>
      </c>
      <c r="X4737" s="21">
        <f t="shared" si="1327"/>
        <v>-363.41554419046008</v>
      </c>
      <c r="Y4737" s="21">
        <f t="shared" si="1328"/>
        <v>-208.41554419046008</v>
      </c>
      <c r="Z4737" s="21">
        <f t="shared" si="1336"/>
        <v>-66.064087400394811</v>
      </c>
      <c r="AA4737" s="21">
        <f t="shared" si="1329"/>
        <v>0</v>
      </c>
      <c r="AB4737" s="21">
        <f t="shared" si="1330"/>
        <v>-66.064087400394811</v>
      </c>
      <c r="AC4737" s="21">
        <f t="shared" si="1331"/>
        <v>89.06</v>
      </c>
      <c r="AD4737" s="21">
        <f t="shared" si="1337"/>
        <v>-66.064087400394811</v>
      </c>
      <c r="AE4737" s="21" t="str">
        <f t="shared" si="1332"/>
        <v>7/16/12:00</v>
      </c>
    </row>
    <row r="4738" spans="2:31">
      <c r="B4738" s="37">
        <v>7</v>
      </c>
      <c r="C4738" s="38">
        <v>16</v>
      </c>
      <c r="D4738" s="39">
        <v>13</v>
      </c>
      <c r="E4738" s="17">
        <v>32.799999999999997</v>
      </c>
      <c r="F4738" s="17">
        <v>305</v>
      </c>
      <c r="G4738" s="17">
        <v>568</v>
      </c>
      <c r="H4738" s="37">
        <f t="shared" si="1320"/>
        <v>91.039999999999992</v>
      </c>
      <c r="I4738" s="37">
        <f>IF(H4738&lt;'Roof Calculator'!$G$8, 1, 0)</f>
        <v>0</v>
      </c>
      <c r="J4738" s="37">
        <f>IF(H4738&gt;='Roof Calculator'!$G$8, 1, 0)</f>
        <v>1</v>
      </c>
      <c r="K4738" s="37">
        <f t="shared" si="1321"/>
        <v>0</v>
      </c>
      <c r="L4738" s="37">
        <f t="shared" si="1322"/>
        <v>91.039999999999992</v>
      </c>
      <c r="M4738" s="37">
        <v>0</v>
      </c>
      <c r="N4738" s="37">
        <f t="shared" si="1323"/>
        <v>305</v>
      </c>
      <c r="O4738" s="37">
        <v>0</v>
      </c>
      <c r="P4738" s="37">
        <v>0</v>
      </c>
      <c r="Q4738" s="21">
        <f t="shared" si="1324"/>
        <v>39.790999999999997</v>
      </c>
      <c r="R4738" s="21">
        <f t="shared" si="1333"/>
        <v>197.49999999999</v>
      </c>
      <c r="S4738" s="21">
        <f t="shared" si="1334"/>
        <v>21.158237236748921</v>
      </c>
      <c r="T4738" s="21">
        <f t="shared" si="1325"/>
        <v>86.147999999999996</v>
      </c>
      <c r="U4738" s="37">
        <f>VLOOKUP(Time_Zone, 'LSTM LookUp'!$B$5:$D$8, 3, FALSE)</f>
        <v>-75</v>
      </c>
      <c r="V4738" s="21">
        <f t="shared" si="1335"/>
        <v>-5.7292117703511467</v>
      </c>
      <c r="W4738" s="21">
        <f t="shared" si="1326"/>
        <v>174.7156970574122</v>
      </c>
      <c r="X4738" s="21">
        <f t="shared" si="1327"/>
        <v>-274.08204574457051</v>
      </c>
      <c r="Y4738" s="21">
        <f t="shared" si="1328"/>
        <v>30.917954255429493</v>
      </c>
      <c r="Z4738" s="21">
        <f t="shared" si="1336"/>
        <v>9.8004514975404522</v>
      </c>
      <c r="AA4738" s="21">
        <f t="shared" si="1329"/>
        <v>0</v>
      </c>
      <c r="AB4738" s="21">
        <f t="shared" si="1330"/>
        <v>9.8004514975404522</v>
      </c>
      <c r="AC4738" s="21">
        <f t="shared" si="1331"/>
        <v>91.039999999999992</v>
      </c>
      <c r="AD4738" s="21">
        <f t="shared" si="1337"/>
        <v>9.8004514975404522</v>
      </c>
      <c r="AE4738" s="21" t="str">
        <f t="shared" si="1332"/>
        <v>7/16/13:00</v>
      </c>
    </row>
    <row r="4739" spans="2:31">
      <c r="B4739" s="37">
        <v>7</v>
      </c>
      <c r="C4739" s="38">
        <v>16</v>
      </c>
      <c r="D4739" s="39">
        <v>14</v>
      </c>
      <c r="E4739" s="17">
        <v>32.799999999999997</v>
      </c>
      <c r="F4739" s="17">
        <v>453</v>
      </c>
      <c r="G4739" s="17">
        <v>445</v>
      </c>
      <c r="H4739" s="37">
        <f t="shared" si="1320"/>
        <v>91.039999999999992</v>
      </c>
      <c r="I4739" s="37">
        <f>IF(H4739&lt;'Roof Calculator'!$G$8, 1, 0)</f>
        <v>0</v>
      </c>
      <c r="J4739" s="37">
        <f>IF(H4739&gt;='Roof Calculator'!$G$8, 1, 0)</f>
        <v>1</v>
      </c>
      <c r="K4739" s="37">
        <f t="shared" si="1321"/>
        <v>0</v>
      </c>
      <c r="L4739" s="37">
        <f t="shared" si="1322"/>
        <v>91.039999999999992</v>
      </c>
      <c r="M4739" s="37">
        <v>0</v>
      </c>
      <c r="N4739" s="37">
        <f t="shared" si="1323"/>
        <v>453</v>
      </c>
      <c r="O4739" s="37">
        <v>0</v>
      </c>
      <c r="P4739" s="37">
        <v>0</v>
      </c>
      <c r="Q4739" s="21">
        <f t="shared" si="1324"/>
        <v>39.790999999999997</v>
      </c>
      <c r="R4739" s="21">
        <f t="shared" si="1333"/>
        <v>197.54166666665665</v>
      </c>
      <c r="S4739" s="21">
        <f t="shared" si="1334"/>
        <v>21.150847200061378</v>
      </c>
      <c r="T4739" s="21">
        <f t="shared" si="1325"/>
        <v>86.147999999999996</v>
      </c>
      <c r="U4739" s="37">
        <f>VLOOKUP(Time_Zone, 'LSTM LookUp'!$B$5:$D$8, 3, FALSE)</f>
        <v>-75</v>
      </c>
      <c r="V4739" s="21">
        <f t="shared" si="1335"/>
        <v>-5.7329899560488489</v>
      </c>
      <c r="W4739" s="21">
        <f t="shared" si="1326"/>
        <v>189.71475251098778</v>
      </c>
      <c r="X4739" s="21">
        <f t="shared" si="1327"/>
        <v>-211.56224171085208</v>
      </c>
      <c r="Y4739" s="21">
        <f t="shared" si="1328"/>
        <v>241.43775828914792</v>
      </c>
      <c r="Z4739" s="21">
        <f t="shared" si="1336"/>
        <v>76.531552516032406</v>
      </c>
      <c r="AA4739" s="21">
        <f t="shared" si="1329"/>
        <v>0</v>
      </c>
      <c r="AB4739" s="21">
        <f t="shared" si="1330"/>
        <v>76.531552516032406</v>
      </c>
      <c r="AC4739" s="21">
        <f t="shared" si="1331"/>
        <v>91.039999999999992</v>
      </c>
      <c r="AD4739" s="21">
        <f t="shared" si="1337"/>
        <v>76.531552516032406</v>
      </c>
      <c r="AE4739" s="21" t="str">
        <f t="shared" si="1332"/>
        <v>7/16/14:00</v>
      </c>
    </row>
    <row r="4740" spans="2:31">
      <c r="B4740" s="37">
        <v>7</v>
      </c>
      <c r="C4740" s="38">
        <v>16</v>
      </c>
      <c r="D4740" s="39">
        <v>15</v>
      </c>
      <c r="E4740" s="17">
        <v>31.7</v>
      </c>
      <c r="F4740" s="17">
        <v>433</v>
      </c>
      <c r="G4740" s="17">
        <v>111</v>
      </c>
      <c r="H4740" s="37">
        <f t="shared" si="1320"/>
        <v>89.06</v>
      </c>
      <c r="I4740" s="37">
        <f>IF(H4740&lt;'Roof Calculator'!$G$8, 1, 0)</f>
        <v>0</v>
      </c>
      <c r="J4740" s="37">
        <f>IF(H4740&gt;='Roof Calculator'!$G$8, 1, 0)</f>
        <v>1</v>
      </c>
      <c r="K4740" s="37">
        <f t="shared" si="1321"/>
        <v>0</v>
      </c>
      <c r="L4740" s="37">
        <f t="shared" si="1322"/>
        <v>89.06</v>
      </c>
      <c r="M4740" s="37">
        <v>0</v>
      </c>
      <c r="N4740" s="37">
        <f t="shared" si="1323"/>
        <v>433</v>
      </c>
      <c r="O4740" s="37">
        <v>0</v>
      </c>
      <c r="P4740" s="37">
        <v>0</v>
      </c>
      <c r="Q4740" s="21">
        <f t="shared" si="1324"/>
        <v>39.790999999999997</v>
      </c>
      <c r="R4740" s="21">
        <f t="shared" si="1333"/>
        <v>197.58333333332331</v>
      </c>
      <c r="S4740" s="21">
        <f t="shared" si="1334"/>
        <v>21.143446128642566</v>
      </c>
      <c r="T4740" s="21">
        <f t="shared" si="1325"/>
        <v>86.147999999999996</v>
      </c>
      <c r="U4740" s="37">
        <f>VLOOKUP(Time_Zone, 'LSTM LookUp'!$B$5:$D$8, 3, FALSE)</f>
        <v>-75</v>
      </c>
      <c r="V4740" s="21">
        <f t="shared" si="1335"/>
        <v>-5.7367535418299243</v>
      </c>
      <c r="W4740" s="21">
        <f t="shared" si="1326"/>
        <v>204.71381161454252</v>
      </c>
      <c r="X4740" s="21">
        <f t="shared" si="1327"/>
        <v>-46.638819988529249</v>
      </c>
      <c r="Y4740" s="21">
        <f t="shared" si="1328"/>
        <v>386.36118001147076</v>
      </c>
      <c r="Z4740" s="21">
        <f t="shared" si="1336"/>
        <v>122.46974602370291</v>
      </c>
      <c r="AA4740" s="21">
        <f t="shared" si="1329"/>
        <v>0</v>
      </c>
      <c r="AB4740" s="21">
        <f t="shared" si="1330"/>
        <v>122.46974602370291</v>
      </c>
      <c r="AC4740" s="21">
        <f t="shared" si="1331"/>
        <v>89.06</v>
      </c>
      <c r="AD4740" s="21">
        <f t="shared" si="1337"/>
        <v>122.46974602370291</v>
      </c>
      <c r="AE4740" s="21" t="str">
        <f t="shared" si="1332"/>
        <v>7/16/15:00</v>
      </c>
    </row>
    <row r="4741" spans="2:31">
      <c r="B4741" s="37">
        <v>7</v>
      </c>
      <c r="C4741" s="38">
        <v>16</v>
      </c>
      <c r="D4741" s="39">
        <v>16</v>
      </c>
      <c r="E4741" s="17">
        <v>32.200000000000003</v>
      </c>
      <c r="F4741" s="17">
        <v>197</v>
      </c>
      <c r="G4741" s="17">
        <v>579</v>
      </c>
      <c r="H4741" s="37">
        <f t="shared" si="1320"/>
        <v>89.960000000000008</v>
      </c>
      <c r="I4741" s="37">
        <f>IF(H4741&lt;'Roof Calculator'!$G$8, 1, 0)</f>
        <v>0</v>
      </c>
      <c r="J4741" s="37">
        <f>IF(H4741&gt;='Roof Calculator'!$G$8, 1, 0)</f>
        <v>1</v>
      </c>
      <c r="K4741" s="37">
        <f t="shared" si="1321"/>
        <v>0</v>
      </c>
      <c r="L4741" s="37">
        <f t="shared" si="1322"/>
        <v>89.960000000000008</v>
      </c>
      <c r="M4741" s="37">
        <v>0</v>
      </c>
      <c r="N4741" s="37">
        <f t="shared" si="1323"/>
        <v>197</v>
      </c>
      <c r="O4741" s="37">
        <v>0</v>
      </c>
      <c r="P4741" s="37">
        <v>0</v>
      </c>
      <c r="Q4741" s="21">
        <f t="shared" si="1324"/>
        <v>39.790999999999997</v>
      </c>
      <c r="R4741" s="21">
        <f t="shared" si="1333"/>
        <v>197.62499999998997</v>
      </c>
      <c r="S4741" s="21">
        <f t="shared" si="1334"/>
        <v>21.136034027830231</v>
      </c>
      <c r="T4741" s="21">
        <f t="shared" si="1325"/>
        <v>86.147999999999996</v>
      </c>
      <c r="U4741" s="37">
        <f>VLOOKUP(Time_Zone, 'LSTM LookUp'!$B$5:$D$8, 3, FALSE)</f>
        <v>-75</v>
      </c>
      <c r="V4741" s="21">
        <f t="shared" si="1335"/>
        <v>-5.7405025116918154</v>
      </c>
      <c r="W4741" s="21">
        <f t="shared" si="1326"/>
        <v>219.71287437207704</v>
      </c>
      <c r="X4741" s="21">
        <f t="shared" si="1327"/>
        <v>-185.59877229571765</v>
      </c>
      <c r="Y4741" s="21">
        <f t="shared" si="1328"/>
        <v>11.401227704282348</v>
      </c>
      <c r="Z4741" s="21">
        <f t="shared" si="1336"/>
        <v>3.6139900526766424</v>
      </c>
      <c r="AA4741" s="21">
        <f t="shared" si="1329"/>
        <v>0</v>
      </c>
      <c r="AB4741" s="21">
        <f t="shared" si="1330"/>
        <v>3.6139900526766424</v>
      </c>
      <c r="AC4741" s="21">
        <f t="shared" si="1331"/>
        <v>89.960000000000008</v>
      </c>
      <c r="AD4741" s="21">
        <f t="shared" si="1337"/>
        <v>3.6139900526766424</v>
      </c>
      <c r="AE4741" s="21" t="str">
        <f t="shared" si="1332"/>
        <v>7/16/16:00</v>
      </c>
    </row>
    <row r="4742" spans="2:31">
      <c r="B4742" s="37">
        <v>7</v>
      </c>
      <c r="C4742" s="38">
        <v>16</v>
      </c>
      <c r="D4742" s="39">
        <v>17</v>
      </c>
      <c r="E4742" s="17">
        <v>32.799999999999997</v>
      </c>
      <c r="F4742" s="17">
        <v>177</v>
      </c>
      <c r="G4742" s="17">
        <v>532</v>
      </c>
      <c r="H4742" s="37">
        <f t="shared" si="1320"/>
        <v>91.039999999999992</v>
      </c>
      <c r="I4742" s="37">
        <f>IF(H4742&lt;'Roof Calculator'!$G$8, 1, 0)</f>
        <v>0</v>
      </c>
      <c r="J4742" s="37">
        <f>IF(H4742&gt;='Roof Calculator'!$G$8, 1, 0)</f>
        <v>1</v>
      </c>
      <c r="K4742" s="37">
        <f t="shared" si="1321"/>
        <v>0</v>
      </c>
      <c r="L4742" s="37">
        <f t="shared" si="1322"/>
        <v>91.039999999999992</v>
      </c>
      <c r="M4742" s="37">
        <v>0</v>
      </c>
      <c r="N4742" s="37">
        <f t="shared" si="1323"/>
        <v>177</v>
      </c>
      <c r="O4742" s="37">
        <v>0</v>
      </c>
      <c r="P4742" s="37">
        <v>0</v>
      </c>
      <c r="Q4742" s="21">
        <f t="shared" si="1324"/>
        <v>39.790999999999997</v>
      </c>
      <c r="R4742" s="21">
        <f t="shared" si="1333"/>
        <v>197.66666666665662</v>
      </c>
      <c r="S4742" s="21">
        <f t="shared" si="1334"/>
        <v>21.128610902968273</v>
      </c>
      <c r="T4742" s="21">
        <f t="shared" si="1325"/>
        <v>86.147999999999996</v>
      </c>
      <c r="U4742" s="37">
        <f>VLOOKUP(Time_Zone, 'LSTM LookUp'!$B$5:$D$8, 3, FALSE)</f>
        <v>-75</v>
      </c>
      <c r="V4742" s="21">
        <f t="shared" si="1335"/>
        <v>-5.7442368496634888</v>
      </c>
      <c r="W4742" s="21">
        <f t="shared" si="1326"/>
        <v>234.71194078758413</v>
      </c>
      <c r="X4742" s="21">
        <f t="shared" si="1327"/>
        <v>-97.543760268077094</v>
      </c>
      <c r="Y4742" s="21">
        <f t="shared" si="1328"/>
        <v>79.456239731922906</v>
      </c>
      <c r="Z4742" s="21">
        <f t="shared" si="1336"/>
        <v>25.186240242040224</v>
      </c>
      <c r="AA4742" s="21">
        <f t="shared" si="1329"/>
        <v>0</v>
      </c>
      <c r="AB4742" s="21">
        <f t="shared" si="1330"/>
        <v>25.186240242040224</v>
      </c>
      <c r="AC4742" s="21">
        <f t="shared" si="1331"/>
        <v>91.039999999999992</v>
      </c>
      <c r="AD4742" s="21">
        <f t="shared" si="1337"/>
        <v>25.186240242040224</v>
      </c>
      <c r="AE4742" s="21" t="str">
        <f t="shared" si="1332"/>
        <v>7/16/17:00</v>
      </c>
    </row>
    <row r="4743" spans="2:31">
      <c r="B4743" s="37">
        <v>7</v>
      </c>
      <c r="C4743" s="38">
        <v>16</v>
      </c>
      <c r="D4743" s="39">
        <v>18</v>
      </c>
      <c r="E4743" s="17">
        <v>27.8</v>
      </c>
      <c r="F4743" s="17">
        <v>139</v>
      </c>
      <c r="G4743" s="17">
        <v>125</v>
      </c>
      <c r="H4743" s="37">
        <f t="shared" si="1320"/>
        <v>82.04</v>
      </c>
      <c r="I4743" s="37">
        <f>IF(H4743&lt;'Roof Calculator'!$G$8, 1, 0)</f>
        <v>0</v>
      </c>
      <c r="J4743" s="37">
        <f>IF(H4743&gt;='Roof Calculator'!$G$8, 1, 0)</f>
        <v>1</v>
      </c>
      <c r="K4743" s="37">
        <f t="shared" si="1321"/>
        <v>0</v>
      </c>
      <c r="L4743" s="37">
        <f t="shared" si="1322"/>
        <v>82.04</v>
      </c>
      <c r="M4743" s="37">
        <v>0</v>
      </c>
      <c r="N4743" s="37">
        <f t="shared" si="1323"/>
        <v>139</v>
      </c>
      <c r="O4743" s="37">
        <v>0</v>
      </c>
      <c r="P4743" s="37">
        <v>0</v>
      </c>
      <c r="Q4743" s="21">
        <f t="shared" si="1324"/>
        <v>39.790999999999997</v>
      </c>
      <c r="R4743" s="21">
        <f t="shared" si="1333"/>
        <v>197.70833333332328</v>
      </c>
      <c r="S4743" s="21">
        <f t="shared" si="1334"/>
        <v>21.121176759406708</v>
      </c>
      <c r="T4743" s="21">
        <f t="shared" si="1325"/>
        <v>86.147999999999996</v>
      </c>
      <c r="U4743" s="37">
        <f>VLOOKUP(Time_Zone, 'LSTM LookUp'!$B$5:$D$8, 3, FALSE)</f>
        <v>-75</v>
      </c>
      <c r="V4743" s="21">
        <f t="shared" si="1335"/>
        <v>-5.7479565398054833</v>
      </c>
      <c r="W4743" s="21">
        <f t="shared" si="1326"/>
        <v>249.71101086504862</v>
      </c>
      <c r="X4743" s="21">
        <f t="shared" si="1327"/>
        <v>-2.2409051245209506</v>
      </c>
      <c r="Y4743" s="21">
        <f t="shared" si="1328"/>
        <v>136.75909487547904</v>
      </c>
      <c r="Z4743" s="21">
        <f t="shared" si="1336"/>
        <v>43.350244492301606</v>
      </c>
      <c r="AA4743" s="21">
        <f t="shared" si="1329"/>
        <v>0</v>
      </c>
      <c r="AB4743" s="21">
        <f t="shared" si="1330"/>
        <v>43.350244492301606</v>
      </c>
      <c r="AC4743" s="21">
        <f t="shared" si="1331"/>
        <v>82.04</v>
      </c>
      <c r="AD4743" s="21">
        <f t="shared" si="1337"/>
        <v>43.350244492301606</v>
      </c>
      <c r="AE4743" s="21" t="str">
        <f t="shared" si="1332"/>
        <v>7/16/18:00</v>
      </c>
    </row>
    <row r="4744" spans="2:31">
      <c r="B4744" s="37">
        <v>7</v>
      </c>
      <c r="C4744" s="38">
        <v>16</v>
      </c>
      <c r="D4744" s="39">
        <v>19</v>
      </c>
      <c r="E4744" s="17">
        <v>30</v>
      </c>
      <c r="F4744" s="17">
        <v>106</v>
      </c>
      <c r="G4744" s="17">
        <v>271</v>
      </c>
      <c r="H4744" s="37">
        <f t="shared" si="1320"/>
        <v>86</v>
      </c>
      <c r="I4744" s="37">
        <f>IF(H4744&lt;'Roof Calculator'!$G$8, 1, 0)</f>
        <v>0</v>
      </c>
      <c r="J4744" s="37">
        <f>IF(H4744&gt;='Roof Calculator'!$G$8, 1, 0)</f>
        <v>1</v>
      </c>
      <c r="K4744" s="37">
        <f t="shared" si="1321"/>
        <v>0</v>
      </c>
      <c r="L4744" s="37">
        <f t="shared" si="1322"/>
        <v>86</v>
      </c>
      <c r="M4744" s="37">
        <v>0</v>
      </c>
      <c r="N4744" s="37">
        <f t="shared" si="1323"/>
        <v>106</v>
      </c>
      <c r="O4744" s="37">
        <v>0</v>
      </c>
      <c r="P4744" s="37">
        <v>0</v>
      </c>
      <c r="Q4744" s="21">
        <f t="shared" si="1324"/>
        <v>39.790999999999997</v>
      </c>
      <c r="R4744" s="21">
        <f t="shared" si="1333"/>
        <v>197.74999999998994</v>
      </c>
      <c r="S4744" s="21">
        <f t="shared" si="1334"/>
        <v>21.113731602501684</v>
      </c>
      <c r="T4744" s="21">
        <f t="shared" si="1325"/>
        <v>86.147999999999996</v>
      </c>
      <c r="U4744" s="37">
        <f>VLOOKUP(Time_Zone, 'LSTM LookUp'!$B$5:$D$8, 3, FALSE)</f>
        <v>-75</v>
      </c>
      <c r="V4744" s="21">
        <f t="shared" si="1335"/>
        <v>-5.7516615662099282</v>
      </c>
      <c r="W4744" s="21">
        <f t="shared" si="1326"/>
        <v>264.71008460844752</v>
      </c>
      <c r="X4744" s="21">
        <f t="shared" si="1327"/>
        <v>44.56634317650888</v>
      </c>
      <c r="Y4744" s="21">
        <f t="shared" si="1328"/>
        <v>150.56634317650889</v>
      </c>
      <c r="Z4744" s="21">
        <f t="shared" si="1336"/>
        <v>47.726901051490927</v>
      </c>
      <c r="AA4744" s="21">
        <f t="shared" si="1329"/>
        <v>0</v>
      </c>
      <c r="AB4744" s="21">
        <f t="shared" si="1330"/>
        <v>47.726901051490927</v>
      </c>
      <c r="AC4744" s="21">
        <f t="shared" si="1331"/>
        <v>86</v>
      </c>
      <c r="AD4744" s="21">
        <f t="shared" si="1337"/>
        <v>47.726901051490927</v>
      </c>
      <c r="AE4744" s="21" t="str">
        <f t="shared" si="1332"/>
        <v>7/16/19:00</v>
      </c>
    </row>
    <row r="4745" spans="2:31">
      <c r="B4745" s="37">
        <v>7</v>
      </c>
      <c r="C4745" s="38">
        <v>16</v>
      </c>
      <c r="D4745" s="39">
        <v>20</v>
      </c>
      <c r="E4745" s="17">
        <v>27.2</v>
      </c>
      <c r="F4745" s="17">
        <v>41</v>
      </c>
      <c r="G4745" s="17">
        <v>111</v>
      </c>
      <c r="H4745" s="37">
        <f t="shared" si="1320"/>
        <v>80.959999999999994</v>
      </c>
      <c r="I4745" s="37">
        <f>IF(H4745&lt;'Roof Calculator'!$G$8, 1, 0)</f>
        <v>0</v>
      </c>
      <c r="J4745" s="37">
        <f>IF(H4745&gt;='Roof Calculator'!$G$8, 1, 0)</f>
        <v>1</v>
      </c>
      <c r="K4745" s="37">
        <f t="shared" si="1321"/>
        <v>0</v>
      </c>
      <c r="L4745" s="37">
        <f t="shared" si="1322"/>
        <v>80.959999999999994</v>
      </c>
      <c r="M4745" s="37">
        <v>0</v>
      </c>
      <c r="N4745" s="37">
        <f t="shared" si="1323"/>
        <v>41</v>
      </c>
      <c r="O4745" s="37">
        <v>0</v>
      </c>
      <c r="P4745" s="37">
        <v>0</v>
      </c>
      <c r="Q4745" s="21">
        <f t="shared" si="1324"/>
        <v>39.790999999999997</v>
      </c>
      <c r="R4745" s="21">
        <f t="shared" si="1333"/>
        <v>197.7916666666566</v>
      </c>
      <c r="S4745" s="21">
        <f t="shared" si="1334"/>
        <v>21.106275437615491</v>
      </c>
      <c r="T4745" s="21">
        <f t="shared" si="1325"/>
        <v>86.147999999999996</v>
      </c>
      <c r="U4745" s="37">
        <f>VLOOKUP(Time_Zone, 'LSTM LookUp'!$B$5:$D$8, 3, FALSE)</f>
        <v>-75</v>
      </c>
      <c r="V4745" s="21">
        <f t="shared" si="1335"/>
        <v>-5.7553519130005846</v>
      </c>
      <c r="W4745" s="21">
        <f t="shared" si="1326"/>
        <v>279.70916202174982</v>
      </c>
      <c r="X4745" s="21">
        <f t="shared" si="1327"/>
        <v>39.000037674002904</v>
      </c>
      <c r="Y4745" s="21">
        <f t="shared" si="1328"/>
        <v>80.000037674002897</v>
      </c>
      <c r="Z4745" s="21">
        <f t="shared" si="1336"/>
        <v>25.358614691908016</v>
      </c>
      <c r="AA4745" s="21">
        <f t="shared" si="1329"/>
        <v>0</v>
      </c>
      <c r="AB4745" s="21">
        <f t="shared" si="1330"/>
        <v>25.358614691908016</v>
      </c>
      <c r="AC4745" s="21">
        <f t="shared" si="1331"/>
        <v>80.959999999999994</v>
      </c>
      <c r="AD4745" s="21">
        <f t="shared" si="1337"/>
        <v>25.358614691908016</v>
      </c>
      <c r="AE4745" s="21" t="str">
        <f t="shared" si="1332"/>
        <v>7/16/20:00</v>
      </c>
    </row>
    <row r="4746" spans="2:31">
      <c r="B4746" s="37">
        <v>7</v>
      </c>
      <c r="C4746" s="38">
        <v>16</v>
      </c>
      <c r="D4746" s="39">
        <v>21</v>
      </c>
      <c r="E4746" s="17">
        <v>25.6</v>
      </c>
      <c r="F4746" s="17">
        <v>0</v>
      </c>
      <c r="G4746" s="17">
        <v>0</v>
      </c>
      <c r="H4746" s="37">
        <f t="shared" si="1320"/>
        <v>78.08</v>
      </c>
      <c r="I4746" s="37">
        <f>IF(H4746&lt;'Roof Calculator'!$G$8, 1, 0)</f>
        <v>0</v>
      </c>
      <c r="J4746" s="37">
        <f>IF(H4746&gt;='Roof Calculator'!$G$8, 1, 0)</f>
        <v>1</v>
      </c>
      <c r="K4746" s="37">
        <f t="shared" si="1321"/>
        <v>0</v>
      </c>
      <c r="L4746" s="37">
        <f t="shared" si="1322"/>
        <v>78.08</v>
      </c>
      <c r="M4746" s="37">
        <v>0</v>
      </c>
      <c r="N4746" s="37">
        <f t="shared" si="1323"/>
        <v>0</v>
      </c>
      <c r="O4746" s="37">
        <v>0</v>
      </c>
      <c r="P4746" s="37">
        <v>0</v>
      </c>
      <c r="Q4746" s="21">
        <f t="shared" si="1324"/>
        <v>39.790999999999997</v>
      </c>
      <c r="R4746" s="21">
        <f t="shared" si="1333"/>
        <v>197.83333333332325</v>
      </c>
      <c r="S4746" s="21">
        <f t="shared" si="1334"/>
        <v>21.098808270116489</v>
      </c>
      <c r="T4746" s="21">
        <f t="shared" si="1325"/>
        <v>86.147999999999996</v>
      </c>
      <c r="U4746" s="37">
        <f>VLOOKUP(Time_Zone, 'LSTM LookUp'!$B$5:$D$8, 3, FALSE)</f>
        <v>-75</v>
      </c>
      <c r="V4746" s="21">
        <f t="shared" si="1335"/>
        <v>-5.7590275643328876</v>
      </c>
      <c r="W4746" s="21">
        <f t="shared" si="1326"/>
        <v>294.70824310891675</v>
      </c>
      <c r="X4746" s="21">
        <f t="shared" si="1327"/>
        <v>0</v>
      </c>
      <c r="Y4746" s="21">
        <f t="shared" si="1328"/>
        <v>0</v>
      </c>
      <c r="Z4746" s="21">
        <f t="shared" si="1336"/>
        <v>0</v>
      </c>
      <c r="AA4746" s="21">
        <f t="shared" si="1329"/>
        <v>0</v>
      </c>
      <c r="AB4746" s="21">
        <f t="shared" si="1330"/>
        <v>0</v>
      </c>
      <c r="AC4746" s="21">
        <f t="shared" si="1331"/>
        <v>78.08</v>
      </c>
      <c r="AD4746" s="21">
        <f t="shared" si="1337"/>
        <v>0</v>
      </c>
      <c r="AE4746" s="21" t="str">
        <f t="shared" si="1332"/>
        <v>7/16/21:00</v>
      </c>
    </row>
    <row r="4747" spans="2:31">
      <c r="B4747" s="37">
        <v>7</v>
      </c>
      <c r="C4747" s="38">
        <v>16</v>
      </c>
      <c r="D4747" s="39">
        <v>22</v>
      </c>
      <c r="E4747" s="17">
        <v>25</v>
      </c>
      <c r="F4747" s="17">
        <v>0</v>
      </c>
      <c r="G4747" s="17">
        <v>0</v>
      </c>
      <c r="H4747" s="37">
        <f t="shared" si="1320"/>
        <v>77</v>
      </c>
      <c r="I4747" s="37">
        <f>IF(H4747&lt;'Roof Calculator'!$G$8, 1, 0)</f>
        <v>0</v>
      </c>
      <c r="J4747" s="37">
        <f>IF(H4747&gt;='Roof Calculator'!$G$8, 1, 0)</f>
        <v>1</v>
      </c>
      <c r="K4747" s="37">
        <f t="shared" si="1321"/>
        <v>0</v>
      </c>
      <c r="L4747" s="37">
        <f t="shared" si="1322"/>
        <v>77</v>
      </c>
      <c r="M4747" s="37">
        <v>0</v>
      </c>
      <c r="N4747" s="37">
        <f t="shared" si="1323"/>
        <v>0</v>
      </c>
      <c r="O4747" s="37">
        <v>0</v>
      </c>
      <c r="P4747" s="37">
        <v>0</v>
      </c>
      <c r="Q4747" s="21">
        <f t="shared" si="1324"/>
        <v>39.790999999999997</v>
      </c>
      <c r="R4747" s="21">
        <f t="shared" si="1333"/>
        <v>197.87499999998991</v>
      </c>
      <c r="S4747" s="21">
        <f t="shared" si="1334"/>
        <v>21.09133010537915</v>
      </c>
      <c r="T4747" s="21">
        <f t="shared" si="1325"/>
        <v>86.147999999999996</v>
      </c>
      <c r="U4747" s="37">
        <f>VLOOKUP(Time_Zone, 'LSTM LookUp'!$B$5:$D$8, 3, FALSE)</f>
        <v>-75</v>
      </c>
      <c r="V4747" s="21">
        <f t="shared" si="1335"/>
        <v>-5.7626885043939815</v>
      </c>
      <c r="W4747" s="21">
        <f t="shared" si="1326"/>
        <v>309.70732787390153</v>
      </c>
      <c r="X4747" s="21">
        <f t="shared" si="1327"/>
        <v>0</v>
      </c>
      <c r="Y4747" s="21">
        <f t="shared" si="1328"/>
        <v>0</v>
      </c>
      <c r="Z4747" s="21">
        <f t="shared" si="1336"/>
        <v>0</v>
      </c>
      <c r="AA4747" s="21">
        <f t="shared" si="1329"/>
        <v>0</v>
      </c>
      <c r="AB4747" s="21">
        <f t="shared" si="1330"/>
        <v>0</v>
      </c>
      <c r="AC4747" s="21">
        <f t="shared" si="1331"/>
        <v>77</v>
      </c>
      <c r="AD4747" s="21">
        <f t="shared" si="1337"/>
        <v>0</v>
      </c>
      <c r="AE4747" s="21" t="str">
        <f t="shared" si="1332"/>
        <v>7/16/22:00</v>
      </c>
    </row>
    <row r="4748" spans="2:31">
      <c r="B4748" s="37">
        <v>7</v>
      </c>
      <c r="C4748" s="38">
        <v>16</v>
      </c>
      <c r="D4748" s="39">
        <v>23</v>
      </c>
      <c r="E4748" s="17">
        <v>25</v>
      </c>
      <c r="F4748" s="17">
        <v>0</v>
      </c>
      <c r="G4748" s="17">
        <v>0</v>
      </c>
      <c r="H4748" s="37">
        <f t="shared" si="1320"/>
        <v>77</v>
      </c>
      <c r="I4748" s="37">
        <f>IF(H4748&lt;'Roof Calculator'!$G$8, 1, 0)</f>
        <v>0</v>
      </c>
      <c r="J4748" s="37">
        <f>IF(H4748&gt;='Roof Calculator'!$G$8, 1, 0)</f>
        <v>1</v>
      </c>
      <c r="K4748" s="37">
        <f t="shared" si="1321"/>
        <v>0</v>
      </c>
      <c r="L4748" s="37">
        <f t="shared" si="1322"/>
        <v>77</v>
      </c>
      <c r="M4748" s="37">
        <v>0</v>
      </c>
      <c r="N4748" s="37">
        <f t="shared" si="1323"/>
        <v>0</v>
      </c>
      <c r="O4748" s="37">
        <v>0</v>
      </c>
      <c r="P4748" s="37">
        <v>0</v>
      </c>
      <c r="Q4748" s="21">
        <f t="shared" si="1324"/>
        <v>39.790999999999997</v>
      </c>
      <c r="R4748" s="21">
        <f t="shared" si="1333"/>
        <v>197.91666666665657</v>
      </c>
      <c r="S4748" s="21">
        <f t="shared" si="1334"/>
        <v>21.083840948784019</v>
      </c>
      <c r="T4748" s="21">
        <f t="shared" si="1325"/>
        <v>86.147999999999996</v>
      </c>
      <c r="U4748" s="37">
        <f>VLOOKUP(Time_Zone, 'LSTM LookUp'!$B$5:$D$8, 3, FALSE)</f>
        <v>-75</v>
      </c>
      <c r="V4748" s="21">
        <f t="shared" si="1335"/>
        <v>-5.7663347174027582</v>
      </c>
      <c r="W4748" s="21">
        <f t="shared" si="1326"/>
        <v>324.70641632064934</v>
      </c>
      <c r="X4748" s="21">
        <f t="shared" si="1327"/>
        <v>0</v>
      </c>
      <c r="Y4748" s="21">
        <f t="shared" si="1328"/>
        <v>0</v>
      </c>
      <c r="Z4748" s="21">
        <f t="shared" si="1336"/>
        <v>0</v>
      </c>
      <c r="AA4748" s="21">
        <f t="shared" si="1329"/>
        <v>0</v>
      </c>
      <c r="AB4748" s="21">
        <f t="shared" si="1330"/>
        <v>0</v>
      </c>
      <c r="AC4748" s="21">
        <f t="shared" si="1331"/>
        <v>77</v>
      </c>
      <c r="AD4748" s="21">
        <f t="shared" si="1337"/>
        <v>0</v>
      </c>
      <c r="AE4748" s="21" t="str">
        <f t="shared" si="1332"/>
        <v>7/16/23:00</v>
      </c>
    </row>
    <row r="4749" spans="2:31">
      <c r="B4749" s="37">
        <v>7</v>
      </c>
      <c r="C4749" s="38">
        <v>16</v>
      </c>
      <c r="D4749" s="39">
        <v>24</v>
      </c>
      <c r="E4749" s="17">
        <v>24.4</v>
      </c>
      <c r="F4749" s="17">
        <v>0</v>
      </c>
      <c r="G4749" s="17">
        <v>0</v>
      </c>
      <c r="H4749" s="37">
        <f t="shared" si="1320"/>
        <v>75.92</v>
      </c>
      <c r="I4749" s="37">
        <f>IF(H4749&lt;'Roof Calculator'!$G$8, 1, 0)</f>
        <v>0</v>
      </c>
      <c r="J4749" s="37">
        <f>IF(H4749&gt;='Roof Calculator'!$G$8, 1, 0)</f>
        <v>1</v>
      </c>
      <c r="K4749" s="37">
        <f t="shared" si="1321"/>
        <v>0</v>
      </c>
      <c r="L4749" s="37">
        <f t="shared" si="1322"/>
        <v>75.92</v>
      </c>
      <c r="M4749" s="37">
        <v>0</v>
      </c>
      <c r="N4749" s="37">
        <f t="shared" si="1323"/>
        <v>0</v>
      </c>
      <c r="O4749" s="37">
        <v>0</v>
      </c>
      <c r="P4749" s="37">
        <v>0</v>
      </c>
      <c r="Q4749" s="21">
        <f t="shared" si="1324"/>
        <v>39.790999999999997</v>
      </c>
      <c r="R4749" s="21">
        <f t="shared" si="1333"/>
        <v>197.95833333332322</v>
      </c>
      <c r="S4749" s="21">
        <f t="shared" si="1334"/>
        <v>21.076340805717713</v>
      </c>
      <c r="T4749" s="21">
        <f t="shared" si="1325"/>
        <v>86.147999999999996</v>
      </c>
      <c r="U4749" s="37">
        <f>VLOOKUP(Time_Zone, 'LSTM LookUp'!$B$5:$D$8, 3, FALSE)</f>
        <v>-75</v>
      </c>
      <c r="V4749" s="21">
        <f t="shared" si="1335"/>
        <v>-5.7699661876098816</v>
      </c>
      <c r="W4749" s="21">
        <f t="shared" si="1326"/>
        <v>339.70550845309754</v>
      </c>
      <c r="X4749" s="21">
        <f t="shared" si="1327"/>
        <v>0</v>
      </c>
      <c r="Y4749" s="21">
        <f t="shared" si="1328"/>
        <v>0</v>
      </c>
      <c r="Z4749" s="21">
        <f t="shared" si="1336"/>
        <v>0</v>
      </c>
      <c r="AA4749" s="21">
        <f t="shared" si="1329"/>
        <v>0</v>
      </c>
      <c r="AB4749" s="21">
        <f t="shared" si="1330"/>
        <v>0</v>
      </c>
      <c r="AC4749" s="21">
        <f t="shared" si="1331"/>
        <v>75.92</v>
      </c>
      <c r="AD4749" s="21">
        <f t="shared" si="1337"/>
        <v>0</v>
      </c>
      <c r="AE4749" s="21" t="str">
        <f t="shared" si="1332"/>
        <v>7/16/24:00</v>
      </c>
    </row>
    <row r="4750" spans="2:31">
      <c r="B4750" s="37">
        <v>7</v>
      </c>
      <c r="C4750" s="38">
        <v>17</v>
      </c>
      <c r="D4750" s="39">
        <v>1</v>
      </c>
      <c r="E4750" s="17">
        <v>23.9</v>
      </c>
      <c r="F4750" s="17">
        <v>0</v>
      </c>
      <c r="G4750" s="17">
        <v>0</v>
      </c>
      <c r="H4750" s="37">
        <f t="shared" si="1320"/>
        <v>75.02</v>
      </c>
      <c r="I4750" s="37">
        <f>IF(H4750&lt;'Roof Calculator'!$G$8, 1, 0)</f>
        <v>0</v>
      </c>
      <c r="J4750" s="37">
        <f>IF(H4750&gt;='Roof Calculator'!$G$8, 1, 0)</f>
        <v>1</v>
      </c>
      <c r="K4750" s="37">
        <f t="shared" si="1321"/>
        <v>0</v>
      </c>
      <c r="L4750" s="37">
        <f t="shared" si="1322"/>
        <v>75.02</v>
      </c>
      <c r="M4750" s="37">
        <v>0</v>
      </c>
      <c r="N4750" s="37">
        <f t="shared" si="1323"/>
        <v>0</v>
      </c>
      <c r="O4750" s="37">
        <v>0</v>
      </c>
      <c r="P4750" s="37">
        <v>0</v>
      </c>
      <c r="Q4750" s="21">
        <f t="shared" si="1324"/>
        <v>39.790999999999997</v>
      </c>
      <c r="R4750" s="21">
        <f t="shared" si="1333"/>
        <v>197.99999999998988</v>
      </c>
      <c r="S4750" s="21">
        <f t="shared" si="1334"/>
        <v>21.06882968157295</v>
      </c>
      <c r="T4750" s="21">
        <f t="shared" si="1325"/>
        <v>86.147999999999996</v>
      </c>
      <c r="U4750" s="37">
        <f>VLOOKUP(Time_Zone, 'LSTM LookUp'!$B$5:$D$8, 3, FALSE)</f>
        <v>-75</v>
      </c>
      <c r="V4750" s="21">
        <f t="shared" si="1335"/>
        <v>-5.7735828992978373</v>
      </c>
      <c r="W4750" s="21">
        <f t="shared" si="1326"/>
        <v>-5.2953957248244521</v>
      </c>
      <c r="X4750" s="21">
        <f t="shared" si="1327"/>
        <v>0</v>
      </c>
      <c r="Y4750" s="21">
        <f t="shared" si="1328"/>
        <v>0</v>
      </c>
      <c r="Z4750" s="21">
        <f t="shared" si="1336"/>
        <v>0</v>
      </c>
      <c r="AA4750" s="21">
        <f t="shared" si="1329"/>
        <v>0</v>
      </c>
      <c r="AB4750" s="21">
        <f t="shared" si="1330"/>
        <v>0</v>
      </c>
      <c r="AC4750" s="21">
        <f t="shared" si="1331"/>
        <v>75.02</v>
      </c>
      <c r="AD4750" s="21">
        <f t="shared" si="1337"/>
        <v>0</v>
      </c>
      <c r="AE4750" s="21" t="str">
        <f t="shared" si="1332"/>
        <v>7/17/1:00</v>
      </c>
    </row>
    <row r="4751" spans="2:31">
      <c r="B4751" s="37">
        <v>7</v>
      </c>
      <c r="C4751" s="38">
        <v>17</v>
      </c>
      <c r="D4751" s="39">
        <v>2</v>
      </c>
      <c r="E4751" s="17">
        <v>23.9</v>
      </c>
      <c r="F4751" s="17">
        <v>0</v>
      </c>
      <c r="G4751" s="17">
        <v>0</v>
      </c>
      <c r="H4751" s="37">
        <f t="shared" si="1320"/>
        <v>75.02</v>
      </c>
      <c r="I4751" s="37">
        <f>IF(H4751&lt;'Roof Calculator'!$G$8, 1, 0)</f>
        <v>0</v>
      </c>
      <c r="J4751" s="37">
        <f>IF(H4751&gt;='Roof Calculator'!$G$8, 1, 0)</f>
        <v>1</v>
      </c>
      <c r="K4751" s="37">
        <f t="shared" si="1321"/>
        <v>0</v>
      </c>
      <c r="L4751" s="37">
        <f t="shared" si="1322"/>
        <v>75.02</v>
      </c>
      <c r="M4751" s="37">
        <v>0</v>
      </c>
      <c r="N4751" s="37">
        <f t="shared" si="1323"/>
        <v>0</v>
      </c>
      <c r="O4751" s="37">
        <v>0</v>
      </c>
      <c r="P4751" s="37">
        <v>0</v>
      </c>
      <c r="Q4751" s="21">
        <f t="shared" si="1324"/>
        <v>39.790999999999997</v>
      </c>
      <c r="R4751" s="21">
        <f t="shared" si="1333"/>
        <v>198.04166666665654</v>
      </c>
      <c r="S4751" s="21">
        <f t="shared" si="1334"/>
        <v>21.06130758174843</v>
      </c>
      <c r="T4751" s="21">
        <f t="shared" si="1325"/>
        <v>86.147999999999996</v>
      </c>
      <c r="U4751" s="37">
        <f>VLOOKUP(Time_Zone, 'LSTM LookUp'!$B$5:$D$8, 3, FALSE)</f>
        <v>-75</v>
      </c>
      <c r="V4751" s="21">
        <f t="shared" si="1335"/>
        <v>-5.7771848367809771</v>
      </c>
      <c r="W4751" s="21">
        <f t="shared" si="1326"/>
        <v>9.7037037908047452</v>
      </c>
      <c r="X4751" s="21">
        <f t="shared" si="1327"/>
        <v>0</v>
      </c>
      <c r="Y4751" s="21">
        <f t="shared" si="1328"/>
        <v>0</v>
      </c>
      <c r="Z4751" s="21">
        <f t="shared" si="1336"/>
        <v>0</v>
      </c>
      <c r="AA4751" s="21">
        <f t="shared" si="1329"/>
        <v>0</v>
      </c>
      <c r="AB4751" s="21">
        <f t="shared" si="1330"/>
        <v>0</v>
      </c>
      <c r="AC4751" s="21">
        <f t="shared" si="1331"/>
        <v>75.02</v>
      </c>
      <c r="AD4751" s="21">
        <f t="shared" si="1337"/>
        <v>0</v>
      </c>
      <c r="AE4751" s="21" t="str">
        <f t="shared" si="1332"/>
        <v>7/17/2:00</v>
      </c>
    </row>
    <row r="4752" spans="2:31">
      <c r="B4752" s="37">
        <v>7</v>
      </c>
      <c r="C4752" s="38">
        <v>17</v>
      </c>
      <c r="D4752" s="39">
        <v>3</v>
      </c>
      <c r="E4752" s="17">
        <v>23.3</v>
      </c>
      <c r="F4752" s="17">
        <v>0</v>
      </c>
      <c r="G4752" s="17">
        <v>0</v>
      </c>
      <c r="H4752" s="37">
        <f t="shared" si="1320"/>
        <v>73.94</v>
      </c>
      <c r="I4752" s="37">
        <f>IF(H4752&lt;'Roof Calculator'!$G$8, 1, 0)</f>
        <v>0</v>
      </c>
      <c r="J4752" s="37">
        <f>IF(H4752&gt;='Roof Calculator'!$G$8, 1, 0)</f>
        <v>1</v>
      </c>
      <c r="K4752" s="37">
        <f t="shared" si="1321"/>
        <v>0</v>
      </c>
      <c r="L4752" s="37">
        <f t="shared" si="1322"/>
        <v>73.94</v>
      </c>
      <c r="M4752" s="37">
        <v>0</v>
      </c>
      <c r="N4752" s="37">
        <f t="shared" si="1323"/>
        <v>0</v>
      </c>
      <c r="O4752" s="37">
        <v>0</v>
      </c>
      <c r="P4752" s="37">
        <v>0</v>
      </c>
      <c r="Q4752" s="21">
        <f t="shared" si="1324"/>
        <v>39.790999999999997</v>
      </c>
      <c r="R4752" s="21">
        <f t="shared" si="1333"/>
        <v>198.0833333333232</v>
      </c>
      <c r="S4752" s="21">
        <f t="shared" si="1334"/>
        <v>21.053774511648946</v>
      </c>
      <c r="T4752" s="21">
        <f t="shared" si="1325"/>
        <v>86.147999999999996</v>
      </c>
      <c r="U4752" s="37">
        <f>VLOOKUP(Time_Zone, 'LSTM LookUp'!$B$5:$D$8, 3, FALSE)</f>
        <v>-75</v>
      </c>
      <c r="V4752" s="21">
        <f t="shared" si="1335"/>
        <v>-5.7807719844055283</v>
      </c>
      <c r="W4752" s="21">
        <f t="shared" si="1326"/>
        <v>24.702807003898624</v>
      </c>
      <c r="X4752" s="21">
        <f t="shared" si="1327"/>
        <v>0</v>
      </c>
      <c r="Y4752" s="21">
        <f t="shared" si="1328"/>
        <v>0</v>
      </c>
      <c r="Z4752" s="21">
        <f t="shared" si="1336"/>
        <v>0</v>
      </c>
      <c r="AA4752" s="21">
        <f t="shared" si="1329"/>
        <v>0</v>
      </c>
      <c r="AB4752" s="21">
        <f t="shared" si="1330"/>
        <v>0</v>
      </c>
      <c r="AC4752" s="21">
        <f t="shared" si="1331"/>
        <v>73.94</v>
      </c>
      <c r="AD4752" s="21">
        <f t="shared" si="1337"/>
        <v>0</v>
      </c>
      <c r="AE4752" s="21" t="str">
        <f t="shared" si="1332"/>
        <v>7/17/3:00</v>
      </c>
    </row>
    <row r="4753" spans="2:31">
      <c r="B4753" s="37">
        <v>7</v>
      </c>
      <c r="C4753" s="38">
        <v>17</v>
      </c>
      <c r="D4753" s="39">
        <v>4</v>
      </c>
      <c r="E4753" s="17">
        <v>23.9</v>
      </c>
      <c r="F4753" s="17">
        <v>0</v>
      </c>
      <c r="G4753" s="17">
        <v>0</v>
      </c>
      <c r="H4753" s="37">
        <f t="shared" si="1320"/>
        <v>75.02</v>
      </c>
      <c r="I4753" s="37">
        <f>IF(H4753&lt;'Roof Calculator'!$G$8, 1, 0)</f>
        <v>0</v>
      </c>
      <c r="J4753" s="37">
        <f>IF(H4753&gt;='Roof Calculator'!$G$8, 1, 0)</f>
        <v>1</v>
      </c>
      <c r="K4753" s="37">
        <f t="shared" si="1321"/>
        <v>0</v>
      </c>
      <c r="L4753" s="37">
        <f t="shared" si="1322"/>
        <v>75.02</v>
      </c>
      <c r="M4753" s="37">
        <v>0</v>
      </c>
      <c r="N4753" s="37">
        <f t="shared" si="1323"/>
        <v>0</v>
      </c>
      <c r="O4753" s="37">
        <v>0</v>
      </c>
      <c r="P4753" s="37">
        <v>0</v>
      </c>
      <c r="Q4753" s="21">
        <f t="shared" si="1324"/>
        <v>39.790999999999997</v>
      </c>
      <c r="R4753" s="21">
        <f t="shared" si="1333"/>
        <v>198.12499999998985</v>
      </c>
      <c r="S4753" s="21">
        <f t="shared" si="1334"/>
        <v>21.046230476685302</v>
      </c>
      <c r="T4753" s="21">
        <f t="shared" si="1325"/>
        <v>86.147999999999996</v>
      </c>
      <c r="U4753" s="37">
        <f>VLOOKUP(Time_Zone, 'LSTM LookUp'!$B$5:$D$8, 3, FALSE)</f>
        <v>-75</v>
      </c>
      <c r="V4753" s="21">
        <f t="shared" si="1335"/>
        <v>-5.7843443265496512</v>
      </c>
      <c r="W4753" s="21">
        <f t="shared" si="1326"/>
        <v>39.701913918362564</v>
      </c>
      <c r="X4753" s="21">
        <f t="shared" si="1327"/>
        <v>0</v>
      </c>
      <c r="Y4753" s="21">
        <f t="shared" si="1328"/>
        <v>0</v>
      </c>
      <c r="Z4753" s="21">
        <f t="shared" si="1336"/>
        <v>0</v>
      </c>
      <c r="AA4753" s="21">
        <f t="shared" si="1329"/>
        <v>0</v>
      </c>
      <c r="AB4753" s="21">
        <f t="shared" si="1330"/>
        <v>0</v>
      </c>
      <c r="AC4753" s="21">
        <f t="shared" si="1331"/>
        <v>75.02</v>
      </c>
      <c r="AD4753" s="21">
        <f t="shared" si="1337"/>
        <v>0</v>
      </c>
      <c r="AE4753" s="21" t="str">
        <f t="shared" si="1332"/>
        <v>7/17/4:00</v>
      </c>
    </row>
    <row r="4754" spans="2:31">
      <c r="B4754" s="37">
        <v>7</v>
      </c>
      <c r="C4754" s="38">
        <v>17</v>
      </c>
      <c r="D4754" s="39">
        <v>5</v>
      </c>
      <c r="E4754" s="17">
        <v>23.3</v>
      </c>
      <c r="F4754" s="17">
        <v>0</v>
      </c>
      <c r="G4754" s="17">
        <v>0</v>
      </c>
      <c r="H4754" s="37">
        <f t="shared" si="1320"/>
        <v>73.94</v>
      </c>
      <c r="I4754" s="37">
        <f>IF(H4754&lt;'Roof Calculator'!$G$8, 1, 0)</f>
        <v>0</v>
      </c>
      <c r="J4754" s="37">
        <f>IF(H4754&gt;='Roof Calculator'!$G$8, 1, 0)</f>
        <v>1</v>
      </c>
      <c r="K4754" s="37">
        <f t="shared" si="1321"/>
        <v>0</v>
      </c>
      <c r="L4754" s="37">
        <f t="shared" si="1322"/>
        <v>73.94</v>
      </c>
      <c r="M4754" s="37">
        <v>0</v>
      </c>
      <c r="N4754" s="37">
        <f t="shared" si="1323"/>
        <v>0</v>
      </c>
      <c r="O4754" s="37">
        <v>0</v>
      </c>
      <c r="P4754" s="37">
        <v>0</v>
      </c>
      <c r="Q4754" s="21">
        <f t="shared" si="1324"/>
        <v>39.790999999999997</v>
      </c>
      <c r="R4754" s="21">
        <f t="shared" si="1333"/>
        <v>198.16666666665651</v>
      </c>
      <c r="S4754" s="21">
        <f t="shared" si="1334"/>
        <v>21.038675482274314</v>
      </c>
      <c r="T4754" s="21">
        <f t="shared" si="1325"/>
        <v>86.147999999999996</v>
      </c>
      <c r="U4754" s="37">
        <f>VLOOKUP(Time_Zone, 'LSTM LookUp'!$B$5:$D$8, 3, FALSE)</f>
        <v>-75</v>
      </c>
      <c r="V4754" s="21">
        <f t="shared" si="1335"/>
        <v>-5.7879018476234769</v>
      </c>
      <c r="W4754" s="21">
        <f t="shared" si="1326"/>
        <v>54.701024538094117</v>
      </c>
      <c r="X4754" s="21">
        <f t="shared" si="1327"/>
        <v>0</v>
      </c>
      <c r="Y4754" s="21">
        <f t="shared" si="1328"/>
        <v>0</v>
      </c>
      <c r="Z4754" s="21">
        <f t="shared" si="1336"/>
        <v>0</v>
      </c>
      <c r="AA4754" s="21">
        <f t="shared" si="1329"/>
        <v>0</v>
      </c>
      <c r="AB4754" s="21">
        <f t="shared" si="1330"/>
        <v>0</v>
      </c>
      <c r="AC4754" s="21">
        <f t="shared" si="1331"/>
        <v>73.94</v>
      </c>
      <c r="AD4754" s="21">
        <f t="shared" si="1337"/>
        <v>0</v>
      </c>
      <c r="AE4754" s="21" t="str">
        <f t="shared" si="1332"/>
        <v>7/17/5:00</v>
      </c>
    </row>
    <row r="4755" spans="2:31">
      <c r="B4755" s="37">
        <v>7</v>
      </c>
      <c r="C4755" s="38">
        <v>17</v>
      </c>
      <c r="D4755" s="39">
        <v>6</v>
      </c>
      <c r="E4755" s="17">
        <v>22.8</v>
      </c>
      <c r="F4755" s="17">
        <v>3</v>
      </c>
      <c r="G4755" s="17">
        <v>3</v>
      </c>
      <c r="H4755" s="37">
        <f t="shared" si="1320"/>
        <v>73.040000000000006</v>
      </c>
      <c r="I4755" s="37">
        <f>IF(H4755&lt;'Roof Calculator'!$G$8, 1, 0)</f>
        <v>0</v>
      </c>
      <c r="J4755" s="37">
        <f>IF(H4755&gt;='Roof Calculator'!$G$8, 1, 0)</f>
        <v>1</v>
      </c>
      <c r="K4755" s="37">
        <f t="shared" si="1321"/>
        <v>0</v>
      </c>
      <c r="L4755" s="37">
        <f t="shared" si="1322"/>
        <v>73.040000000000006</v>
      </c>
      <c r="M4755" s="37">
        <v>0</v>
      </c>
      <c r="N4755" s="37">
        <f t="shared" si="1323"/>
        <v>3</v>
      </c>
      <c r="O4755" s="37">
        <v>0</v>
      </c>
      <c r="P4755" s="37">
        <v>0</v>
      </c>
      <c r="Q4755" s="21">
        <f t="shared" si="1324"/>
        <v>39.790999999999997</v>
      </c>
      <c r="R4755" s="21">
        <f t="shared" si="1333"/>
        <v>198.20833333332317</v>
      </c>
      <c r="S4755" s="21">
        <f t="shared" si="1334"/>
        <v>21.031109533838816</v>
      </c>
      <c r="T4755" s="21">
        <f t="shared" si="1325"/>
        <v>86.147999999999996</v>
      </c>
      <c r="U4755" s="37">
        <f>VLOOKUP(Time_Zone, 'LSTM LookUp'!$B$5:$D$8, 3, FALSE)</f>
        <v>-75</v>
      </c>
      <c r="V4755" s="21">
        <f t="shared" si="1335"/>
        <v>-5.7914445320691321</v>
      </c>
      <c r="W4755" s="21">
        <f t="shared" si="1326"/>
        <v>69.700138866982684</v>
      </c>
      <c r="X4755" s="21">
        <f t="shared" si="1327"/>
        <v>1.4354882842829286</v>
      </c>
      <c r="Y4755" s="21">
        <f t="shared" si="1328"/>
        <v>4.4354882842829291</v>
      </c>
      <c r="Z4755" s="21">
        <f t="shared" si="1336"/>
        <v>1.4059723175374725</v>
      </c>
      <c r="AA4755" s="21">
        <f t="shared" si="1329"/>
        <v>0</v>
      </c>
      <c r="AB4755" s="21">
        <f t="shared" si="1330"/>
        <v>1.4059723175374725</v>
      </c>
      <c r="AC4755" s="21">
        <f t="shared" si="1331"/>
        <v>73.040000000000006</v>
      </c>
      <c r="AD4755" s="21">
        <f t="shared" si="1337"/>
        <v>1.4059723175374725</v>
      </c>
      <c r="AE4755" s="21" t="str">
        <f t="shared" si="1332"/>
        <v>7/17/6:00</v>
      </c>
    </row>
    <row r="4756" spans="2:31">
      <c r="B4756" s="37">
        <v>7</v>
      </c>
      <c r="C4756" s="38">
        <v>17</v>
      </c>
      <c r="D4756" s="39">
        <v>7</v>
      </c>
      <c r="E4756" s="17">
        <v>23.3</v>
      </c>
      <c r="F4756" s="17">
        <v>57</v>
      </c>
      <c r="G4756" s="17">
        <v>59</v>
      </c>
      <c r="H4756" s="37">
        <f t="shared" si="1320"/>
        <v>73.94</v>
      </c>
      <c r="I4756" s="37">
        <f>IF(H4756&lt;'Roof Calculator'!$G$8, 1, 0)</f>
        <v>0</v>
      </c>
      <c r="J4756" s="37">
        <f>IF(H4756&gt;='Roof Calculator'!$G$8, 1, 0)</f>
        <v>1</v>
      </c>
      <c r="K4756" s="37">
        <f t="shared" si="1321"/>
        <v>0</v>
      </c>
      <c r="L4756" s="37">
        <f t="shared" si="1322"/>
        <v>73.94</v>
      </c>
      <c r="M4756" s="37">
        <v>0</v>
      </c>
      <c r="N4756" s="37">
        <f t="shared" si="1323"/>
        <v>57</v>
      </c>
      <c r="O4756" s="37">
        <v>0</v>
      </c>
      <c r="P4756" s="37">
        <v>0</v>
      </c>
      <c r="Q4756" s="21">
        <f t="shared" si="1324"/>
        <v>39.790999999999997</v>
      </c>
      <c r="R4756" s="21">
        <f t="shared" si="1333"/>
        <v>198.24999999998983</v>
      </c>
      <c r="S4756" s="21">
        <f t="shared" si="1334"/>
        <v>21.023532636807648</v>
      </c>
      <c r="T4756" s="21">
        <f t="shared" si="1325"/>
        <v>86.147999999999996</v>
      </c>
      <c r="U4756" s="37">
        <f>VLOOKUP(Time_Zone, 'LSTM LookUp'!$B$5:$D$8, 3, FALSE)</f>
        <v>-75</v>
      </c>
      <c r="V4756" s="21">
        <f t="shared" si="1335"/>
        <v>-5.7949723643607722</v>
      </c>
      <c r="W4756" s="21">
        <f t="shared" si="1326"/>
        <v>84.699256908909817</v>
      </c>
      <c r="X4756" s="21">
        <f t="shared" si="1327"/>
        <v>17.455599822101583</v>
      </c>
      <c r="Y4756" s="21">
        <f t="shared" si="1328"/>
        <v>74.45559982210159</v>
      </c>
      <c r="Z4756" s="21">
        <f t="shared" si="1336"/>
        <v>23.601124729934099</v>
      </c>
      <c r="AA4756" s="21">
        <f t="shared" si="1329"/>
        <v>0</v>
      </c>
      <c r="AB4756" s="21">
        <f t="shared" si="1330"/>
        <v>23.601124729934099</v>
      </c>
      <c r="AC4756" s="21">
        <f t="shared" si="1331"/>
        <v>73.94</v>
      </c>
      <c r="AD4756" s="21">
        <f t="shared" si="1337"/>
        <v>23.601124729934099</v>
      </c>
      <c r="AE4756" s="21" t="str">
        <f t="shared" si="1332"/>
        <v>7/17/7:00</v>
      </c>
    </row>
    <row r="4757" spans="2:31">
      <c r="B4757" s="37">
        <v>7</v>
      </c>
      <c r="C4757" s="38">
        <v>17</v>
      </c>
      <c r="D4757" s="39">
        <v>8</v>
      </c>
      <c r="E4757" s="17">
        <v>25.6</v>
      </c>
      <c r="F4757" s="17">
        <v>56</v>
      </c>
      <c r="G4757" s="17">
        <v>654</v>
      </c>
      <c r="H4757" s="37">
        <f t="shared" si="1320"/>
        <v>78.08</v>
      </c>
      <c r="I4757" s="37">
        <f>IF(H4757&lt;'Roof Calculator'!$G$8, 1, 0)</f>
        <v>0</v>
      </c>
      <c r="J4757" s="37">
        <f>IF(H4757&gt;='Roof Calculator'!$G$8, 1, 0)</f>
        <v>1</v>
      </c>
      <c r="K4757" s="37">
        <f t="shared" si="1321"/>
        <v>0</v>
      </c>
      <c r="L4757" s="37">
        <f t="shared" si="1322"/>
        <v>78.08</v>
      </c>
      <c r="M4757" s="37">
        <v>0</v>
      </c>
      <c r="N4757" s="37">
        <f t="shared" si="1323"/>
        <v>56</v>
      </c>
      <c r="O4757" s="37">
        <v>0</v>
      </c>
      <c r="P4757" s="37">
        <v>0</v>
      </c>
      <c r="Q4757" s="21">
        <f t="shared" si="1324"/>
        <v>39.790999999999997</v>
      </c>
      <c r="R4757" s="21">
        <f t="shared" si="1333"/>
        <v>198.29166666665648</v>
      </c>
      <c r="S4757" s="21">
        <f t="shared" si="1334"/>
        <v>21.015944796615607</v>
      </c>
      <c r="T4757" s="21">
        <f t="shared" si="1325"/>
        <v>86.147999999999996</v>
      </c>
      <c r="U4757" s="37">
        <f>VLOOKUP(Time_Zone, 'LSTM LookUp'!$B$5:$D$8, 3, FALSE)</f>
        <v>-75</v>
      </c>
      <c r="V4757" s="21">
        <f t="shared" si="1335"/>
        <v>-5.798485329004639</v>
      </c>
      <c r="W4757" s="21">
        <f t="shared" si="1326"/>
        <v>99.698378667748841</v>
      </c>
      <c r="X4757" s="21">
        <f t="shared" si="1327"/>
        <v>71.080096288200181</v>
      </c>
      <c r="Y4757" s="21">
        <f t="shared" si="1328"/>
        <v>127.08009628820018</v>
      </c>
      <c r="Z4757" s="21">
        <f t="shared" si="1336"/>
        <v>40.282170989905154</v>
      </c>
      <c r="AA4757" s="21">
        <f t="shared" si="1329"/>
        <v>0</v>
      </c>
      <c r="AB4757" s="21">
        <f t="shared" si="1330"/>
        <v>40.282170989905154</v>
      </c>
      <c r="AC4757" s="21">
        <f t="shared" si="1331"/>
        <v>78.08</v>
      </c>
      <c r="AD4757" s="21">
        <f t="shared" si="1337"/>
        <v>40.282170989905154</v>
      </c>
      <c r="AE4757" s="21" t="str">
        <f t="shared" si="1332"/>
        <v>7/17/8:00</v>
      </c>
    </row>
    <row r="4758" spans="2:31">
      <c r="B4758" s="37">
        <v>7</v>
      </c>
      <c r="C4758" s="38">
        <v>17</v>
      </c>
      <c r="D4758" s="39">
        <v>9</v>
      </c>
      <c r="E4758" s="17">
        <v>27.2</v>
      </c>
      <c r="F4758" s="17">
        <v>76</v>
      </c>
      <c r="G4758" s="17">
        <v>766</v>
      </c>
      <c r="H4758" s="37">
        <f t="shared" ref="H4758:H4821" si="1338">E4758*9/5+32</f>
        <v>80.959999999999994</v>
      </c>
      <c r="I4758" s="37">
        <f>IF(H4758&lt;'Roof Calculator'!$G$8, 1, 0)</f>
        <v>0</v>
      </c>
      <c r="J4758" s="37">
        <f>IF(H4758&gt;='Roof Calculator'!$G$8, 1, 0)</f>
        <v>1</v>
      </c>
      <c r="K4758" s="37">
        <f t="shared" ref="K4758:K4821" si="1339">I4758*H4758</f>
        <v>0</v>
      </c>
      <c r="L4758" s="37">
        <f t="shared" ref="L4758:L4821" si="1340">J4758*H4758</f>
        <v>80.959999999999994</v>
      </c>
      <c r="M4758" s="37">
        <v>0</v>
      </c>
      <c r="N4758" s="37">
        <f t="shared" ref="N4758:N4821" si="1341">F4758*(180-M4758)/180</f>
        <v>76</v>
      </c>
      <c r="O4758" s="37">
        <v>0</v>
      </c>
      <c r="P4758" s="37">
        <v>0</v>
      </c>
      <c r="Q4758" s="21">
        <f t="shared" ref="Q4758:Q4821" si="1342">Latitude</f>
        <v>39.790999999999997</v>
      </c>
      <c r="R4758" s="21">
        <f t="shared" si="1333"/>
        <v>198.33333333332314</v>
      </c>
      <c r="S4758" s="21">
        <f t="shared" si="1334"/>
        <v>21.008346018703492</v>
      </c>
      <c r="T4758" s="21">
        <f t="shared" ref="T4758:T4821" si="1343">Longitude</f>
        <v>86.147999999999996</v>
      </c>
      <c r="U4758" s="37">
        <f>VLOOKUP(Time_Zone, 'LSTM LookUp'!$B$5:$D$8, 3, FALSE)</f>
        <v>-75</v>
      </c>
      <c r="V4758" s="21">
        <f t="shared" si="1335"/>
        <v>-5.8019834105390782</v>
      </c>
      <c r="W4758" s="21">
        <f t="shared" ref="W4758:W4821" si="1344">15*((D4758+(4*(T4758-U4758)+V4758)/60)-12)</f>
        <v>114.69750414736527</v>
      </c>
      <c r="X4758" s="21">
        <f t="shared" ref="X4758:X4821" si="1345">G4758*(SIN(S4758*PI()/180)*SIN(Q4758*PI()/180)*COS(O4758*PI()/180)-SIN(S4758*PI()/180)*COS(Q4758*PI()/180)*SIN(O4758*PI()/180)*COS(P4758*PI()/180)+COS(S4758*PI()/180)*COS(Q4758*PI()/180)*COS(O4758*PI()/180)*COS(W4758*PI()/180)+COS(S4758*PI()/180)*SIN(Q4758*PI()/180)*SIN(O4758*PI()/180)*COS(P4758*PI()/180)*COS(W4758*PI()/180)+COS(S4758*PI()/180)*SIN(P4758*PI()/180)*SIN(W4758*PI()/180)*SIN(O4758*PI()/180))</f>
        <v>-53.82874430175066</v>
      </c>
      <c r="Y4758" s="21">
        <f t="shared" ref="Y4758:Y4821" si="1346">X4758+N4758</f>
        <v>22.17125569824934</v>
      </c>
      <c r="Z4758" s="21">
        <f t="shared" si="1336"/>
        <v>7.0279008214814898</v>
      </c>
      <c r="AA4758" s="21">
        <f t="shared" ref="AA4758:AA4821" si="1347">Z4758*I4758</f>
        <v>0</v>
      </c>
      <c r="AB4758" s="21">
        <f t="shared" ref="AB4758:AB4821" si="1348">Z4758*J4758</f>
        <v>7.0279008214814898</v>
      </c>
      <c r="AC4758" s="21">
        <f t="shared" ref="AC4758:AC4821" si="1349">L4758</f>
        <v>80.959999999999994</v>
      </c>
      <c r="AD4758" s="21">
        <f t="shared" si="1337"/>
        <v>7.0279008214814898</v>
      </c>
      <c r="AE4758" s="21" t="str">
        <f t="shared" ref="AE4758:AE4821" si="1350">CONCATENATE(B4758, "/", C4758, "/", D4758,":00")</f>
        <v>7/17/9:00</v>
      </c>
    </row>
    <row r="4759" spans="2:31">
      <c r="B4759" s="37">
        <v>7</v>
      </c>
      <c r="C4759" s="38">
        <v>17</v>
      </c>
      <c r="D4759" s="39">
        <v>10</v>
      </c>
      <c r="E4759" s="17">
        <v>28.3</v>
      </c>
      <c r="F4759" s="17">
        <v>178</v>
      </c>
      <c r="G4759" s="17">
        <v>556</v>
      </c>
      <c r="H4759" s="37">
        <f t="shared" si="1338"/>
        <v>82.94</v>
      </c>
      <c r="I4759" s="37">
        <f>IF(H4759&lt;'Roof Calculator'!$G$8, 1, 0)</f>
        <v>0</v>
      </c>
      <c r="J4759" s="37">
        <f>IF(H4759&gt;='Roof Calculator'!$G$8, 1, 0)</f>
        <v>1</v>
      </c>
      <c r="K4759" s="37">
        <f t="shared" si="1339"/>
        <v>0</v>
      </c>
      <c r="L4759" s="37">
        <f t="shared" si="1340"/>
        <v>82.94</v>
      </c>
      <c r="M4759" s="37">
        <v>0</v>
      </c>
      <c r="N4759" s="37">
        <f t="shared" si="1341"/>
        <v>178</v>
      </c>
      <c r="O4759" s="37">
        <v>0</v>
      </c>
      <c r="P4759" s="37">
        <v>0</v>
      </c>
      <c r="Q4759" s="21">
        <f t="shared" si="1342"/>
        <v>39.790999999999997</v>
      </c>
      <c r="R4759" s="21">
        <f t="shared" ref="R4759:R4822" si="1351">R4758+1/24</f>
        <v>198.3749999999898</v>
      </c>
      <c r="S4759" s="21">
        <f t="shared" ref="S4759:S4822" si="1352">ASIN(SIN(23.45*PI()/180)*SIN((360/365*(R4759-81))*PI()/180))*180/PI()</f>
        <v>21.00073630851805</v>
      </c>
      <c r="T4759" s="21">
        <f t="shared" si="1343"/>
        <v>86.147999999999996</v>
      </c>
      <c r="U4759" s="37">
        <f>VLOOKUP(Time_Zone, 'LSTM LookUp'!$B$5:$D$8, 3, FALSE)</f>
        <v>-75</v>
      </c>
      <c r="V4759" s="21">
        <f t="shared" ref="V4759:V4822" si="1353">9.87*SIN(2*(360/365*(R4759-81))*PI()/180)-7.53*COS((360/365*(R4759-81))*PI()/180)-1.5*SIN((360/365*(R4759-81))*PI()/180)</f>
        <v>-5.8054665935345771</v>
      </c>
      <c r="W4759" s="21">
        <f t="shared" si="1344"/>
        <v>129.69663335161638</v>
      </c>
      <c r="X4759" s="21">
        <f t="shared" si="1345"/>
        <v>-127.22675664795912</v>
      </c>
      <c r="Y4759" s="21">
        <f t="shared" si="1346"/>
        <v>50.773243352040879</v>
      </c>
      <c r="Z4759" s="21">
        <f t="shared" ref="Z4759:Z4822" si="1354">Y4759/10.764*3.412</f>
        <v>16.094231356109574</v>
      </c>
      <c r="AA4759" s="21">
        <f t="shared" si="1347"/>
        <v>0</v>
      </c>
      <c r="AB4759" s="21">
        <f t="shared" si="1348"/>
        <v>16.094231356109574</v>
      </c>
      <c r="AC4759" s="21">
        <f t="shared" si="1349"/>
        <v>82.94</v>
      </c>
      <c r="AD4759" s="21">
        <f t="shared" ref="AD4759:AD4822" si="1355">AB4759</f>
        <v>16.094231356109574</v>
      </c>
      <c r="AE4759" s="21" t="str">
        <f t="shared" si="1350"/>
        <v>7/17/10:00</v>
      </c>
    </row>
    <row r="4760" spans="2:31">
      <c r="B4760" s="37">
        <v>7</v>
      </c>
      <c r="C4760" s="38">
        <v>17</v>
      </c>
      <c r="D4760" s="39">
        <v>11</v>
      </c>
      <c r="E4760" s="17">
        <v>28.9</v>
      </c>
      <c r="F4760" s="17">
        <v>99</v>
      </c>
      <c r="G4760" s="17">
        <v>864</v>
      </c>
      <c r="H4760" s="37">
        <f t="shared" si="1338"/>
        <v>84.02</v>
      </c>
      <c r="I4760" s="37">
        <f>IF(H4760&lt;'Roof Calculator'!$G$8, 1, 0)</f>
        <v>0</v>
      </c>
      <c r="J4760" s="37">
        <f>IF(H4760&gt;='Roof Calculator'!$G$8, 1, 0)</f>
        <v>1</v>
      </c>
      <c r="K4760" s="37">
        <f t="shared" si="1339"/>
        <v>0</v>
      </c>
      <c r="L4760" s="37">
        <f t="shared" si="1340"/>
        <v>84.02</v>
      </c>
      <c r="M4760" s="37">
        <v>0</v>
      </c>
      <c r="N4760" s="37">
        <f t="shared" si="1341"/>
        <v>99</v>
      </c>
      <c r="O4760" s="37">
        <v>0</v>
      </c>
      <c r="P4760" s="37">
        <v>0</v>
      </c>
      <c r="Q4760" s="21">
        <f t="shared" si="1342"/>
        <v>39.790999999999997</v>
      </c>
      <c r="R4760" s="21">
        <f t="shared" si="1351"/>
        <v>198.41666666665645</v>
      </c>
      <c r="S4760" s="21">
        <f t="shared" si="1352"/>
        <v>20.993115671511983</v>
      </c>
      <c r="T4760" s="21">
        <f t="shared" si="1343"/>
        <v>86.147999999999996</v>
      </c>
      <c r="U4760" s="37">
        <f>VLOOKUP(Time_Zone, 'LSTM LookUp'!$B$5:$D$8, 3, FALSE)</f>
        <v>-75</v>
      </c>
      <c r="V4760" s="21">
        <f t="shared" si="1353"/>
        <v>-5.8089348625938069</v>
      </c>
      <c r="W4760" s="21">
        <f t="shared" si="1344"/>
        <v>144.69576628435158</v>
      </c>
      <c r="X4760" s="21">
        <f t="shared" si="1345"/>
        <v>-307.73220828673101</v>
      </c>
      <c r="Y4760" s="21">
        <f t="shared" si="1346"/>
        <v>-208.73220828673101</v>
      </c>
      <c r="Z4760" s="21">
        <f t="shared" si="1354"/>
        <v>-66.164464388175986</v>
      </c>
      <c r="AA4760" s="21">
        <f t="shared" si="1347"/>
        <v>0</v>
      </c>
      <c r="AB4760" s="21">
        <f t="shared" si="1348"/>
        <v>-66.164464388175986</v>
      </c>
      <c r="AC4760" s="21">
        <f t="shared" si="1349"/>
        <v>84.02</v>
      </c>
      <c r="AD4760" s="21">
        <f t="shared" si="1355"/>
        <v>-66.164464388175986</v>
      </c>
      <c r="AE4760" s="21" t="str">
        <f t="shared" si="1350"/>
        <v>7/17/11:00</v>
      </c>
    </row>
    <row r="4761" spans="2:31">
      <c r="B4761" s="37">
        <v>7</v>
      </c>
      <c r="C4761" s="38">
        <v>17</v>
      </c>
      <c r="D4761" s="39">
        <v>12</v>
      </c>
      <c r="E4761" s="17">
        <v>29.4</v>
      </c>
      <c r="F4761" s="17">
        <v>243</v>
      </c>
      <c r="G4761" s="17">
        <v>747</v>
      </c>
      <c r="H4761" s="37">
        <f t="shared" si="1338"/>
        <v>84.919999999999987</v>
      </c>
      <c r="I4761" s="37">
        <f>IF(H4761&lt;'Roof Calculator'!$G$8, 1, 0)</f>
        <v>0</v>
      </c>
      <c r="J4761" s="37">
        <f>IF(H4761&gt;='Roof Calculator'!$G$8, 1, 0)</f>
        <v>1</v>
      </c>
      <c r="K4761" s="37">
        <f t="shared" si="1339"/>
        <v>0</v>
      </c>
      <c r="L4761" s="37">
        <f t="shared" si="1340"/>
        <v>84.919999999999987</v>
      </c>
      <c r="M4761" s="37">
        <v>0</v>
      </c>
      <c r="N4761" s="37">
        <f t="shared" si="1341"/>
        <v>243</v>
      </c>
      <c r="O4761" s="37">
        <v>0</v>
      </c>
      <c r="P4761" s="37">
        <v>0</v>
      </c>
      <c r="Q4761" s="21">
        <f t="shared" si="1342"/>
        <v>39.790999999999997</v>
      </c>
      <c r="R4761" s="21">
        <f t="shared" si="1351"/>
        <v>198.45833333332311</v>
      </c>
      <c r="S4761" s="21">
        <f t="shared" si="1352"/>
        <v>20.985484113143958</v>
      </c>
      <c r="T4761" s="21">
        <f t="shared" si="1343"/>
        <v>86.147999999999996</v>
      </c>
      <c r="U4761" s="37">
        <f>VLOOKUP(Time_Zone, 'LSTM LookUp'!$B$5:$D$8, 3, FALSE)</f>
        <v>-75</v>
      </c>
      <c r="V4761" s="21">
        <f t="shared" si="1353"/>
        <v>-5.8123882023516575</v>
      </c>
      <c r="W4761" s="21">
        <f t="shared" si="1344"/>
        <v>159.69490294941207</v>
      </c>
      <c r="X4761" s="21">
        <f t="shared" si="1345"/>
        <v>-331.39620131592039</v>
      </c>
      <c r="Y4761" s="21">
        <f t="shared" si="1346"/>
        <v>-88.396201315920393</v>
      </c>
      <c r="Z4761" s="21">
        <f t="shared" si="1354"/>
        <v>-28.020051922140503</v>
      </c>
      <c r="AA4761" s="21">
        <f t="shared" si="1347"/>
        <v>0</v>
      </c>
      <c r="AB4761" s="21">
        <f t="shared" si="1348"/>
        <v>-28.020051922140503</v>
      </c>
      <c r="AC4761" s="21">
        <f t="shared" si="1349"/>
        <v>84.919999999999987</v>
      </c>
      <c r="AD4761" s="21">
        <f t="shared" si="1355"/>
        <v>-28.020051922140503</v>
      </c>
      <c r="AE4761" s="21" t="str">
        <f t="shared" si="1350"/>
        <v>7/17/12:00</v>
      </c>
    </row>
    <row r="4762" spans="2:31">
      <c r="B4762" s="37">
        <v>7</v>
      </c>
      <c r="C4762" s="38">
        <v>17</v>
      </c>
      <c r="D4762" s="39">
        <v>13</v>
      </c>
      <c r="E4762" s="17">
        <v>30.6</v>
      </c>
      <c r="F4762" s="17">
        <v>265</v>
      </c>
      <c r="G4762" s="17">
        <v>534</v>
      </c>
      <c r="H4762" s="37">
        <f t="shared" si="1338"/>
        <v>87.080000000000013</v>
      </c>
      <c r="I4762" s="37">
        <f>IF(H4762&lt;'Roof Calculator'!$G$8, 1, 0)</f>
        <v>0</v>
      </c>
      <c r="J4762" s="37">
        <f>IF(H4762&gt;='Roof Calculator'!$G$8, 1, 0)</f>
        <v>1</v>
      </c>
      <c r="K4762" s="37">
        <f t="shared" si="1339"/>
        <v>0</v>
      </c>
      <c r="L4762" s="37">
        <f t="shared" si="1340"/>
        <v>87.080000000000013</v>
      </c>
      <c r="M4762" s="37">
        <v>0</v>
      </c>
      <c r="N4762" s="37">
        <f t="shared" si="1341"/>
        <v>265</v>
      </c>
      <c r="O4762" s="37">
        <v>0</v>
      </c>
      <c r="P4762" s="37">
        <v>0</v>
      </c>
      <c r="Q4762" s="21">
        <f t="shared" si="1342"/>
        <v>39.790999999999997</v>
      </c>
      <c r="R4762" s="21">
        <f t="shared" si="1351"/>
        <v>198.49999999998977</v>
      </c>
      <c r="S4762" s="21">
        <f t="shared" si="1352"/>
        <v>20.977841638878537</v>
      </c>
      <c r="T4762" s="21">
        <f t="shared" si="1343"/>
        <v>86.147999999999996</v>
      </c>
      <c r="U4762" s="37">
        <f>VLOOKUP(Time_Zone, 'LSTM LookUp'!$B$5:$D$8, 3, FALSE)</f>
        <v>-75</v>
      </c>
      <c r="V4762" s="21">
        <f t="shared" si="1353"/>
        <v>-5.8158265974752705</v>
      </c>
      <c r="W4762" s="21">
        <f t="shared" si="1344"/>
        <v>174.69404335063118</v>
      </c>
      <c r="X4762" s="21">
        <f t="shared" si="1345"/>
        <v>-259.12887558849161</v>
      </c>
      <c r="Y4762" s="21">
        <f t="shared" si="1346"/>
        <v>5.87112441150839</v>
      </c>
      <c r="Z4762" s="21">
        <f t="shared" si="1354"/>
        <v>1.861043895584042</v>
      </c>
      <c r="AA4762" s="21">
        <f t="shared" si="1347"/>
        <v>0</v>
      </c>
      <c r="AB4762" s="21">
        <f t="shared" si="1348"/>
        <v>1.861043895584042</v>
      </c>
      <c r="AC4762" s="21">
        <f t="shared" si="1349"/>
        <v>87.080000000000013</v>
      </c>
      <c r="AD4762" s="21">
        <f t="shared" si="1355"/>
        <v>1.861043895584042</v>
      </c>
      <c r="AE4762" s="21" t="str">
        <f t="shared" si="1350"/>
        <v>7/17/13:00</v>
      </c>
    </row>
    <row r="4763" spans="2:31">
      <c r="B4763" s="37">
        <v>7</v>
      </c>
      <c r="C4763" s="38">
        <v>17</v>
      </c>
      <c r="D4763" s="39">
        <v>14</v>
      </c>
      <c r="E4763" s="17">
        <v>30.6</v>
      </c>
      <c r="F4763" s="17">
        <v>299</v>
      </c>
      <c r="G4763" s="17">
        <v>497</v>
      </c>
      <c r="H4763" s="37">
        <f t="shared" si="1338"/>
        <v>87.080000000000013</v>
      </c>
      <c r="I4763" s="37">
        <f>IF(H4763&lt;'Roof Calculator'!$G$8, 1, 0)</f>
        <v>0</v>
      </c>
      <c r="J4763" s="37">
        <f>IF(H4763&gt;='Roof Calculator'!$G$8, 1, 0)</f>
        <v>1</v>
      </c>
      <c r="K4763" s="37">
        <f t="shared" si="1339"/>
        <v>0</v>
      </c>
      <c r="L4763" s="37">
        <f t="shared" si="1340"/>
        <v>87.080000000000013</v>
      </c>
      <c r="M4763" s="37">
        <v>0</v>
      </c>
      <c r="N4763" s="37">
        <f t="shared" si="1341"/>
        <v>299</v>
      </c>
      <c r="O4763" s="37">
        <v>0</v>
      </c>
      <c r="P4763" s="37">
        <v>0</v>
      </c>
      <c r="Q4763" s="21">
        <f t="shared" si="1342"/>
        <v>39.790999999999997</v>
      </c>
      <c r="R4763" s="21">
        <f t="shared" si="1351"/>
        <v>198.54166666665643</v>
      </c>
      <c r="S4763" s="21">
        <f t="shared" si="1352"/>
        <v>20.970188254186233</v>
      </c>
      <c r="T4763" s="21">
        <f t="shared" si="1343"/>
        <v>86.147999999999996</v>
      </c>
      <c r="U4763" s="37">
        <f>VLOOKUP(Time_Zone, 'LSTM LookUp'!$B$5:$D$8, 3, FALSE)</f>
        <v>-75</v>
      </c>
      <c r="V4763" s="21">
        <f t="shared" si="1353"/>
        <v>-5.8192500326640761</v>
      </c>
      <c r="W4763" s="21">
        <f t="shared" si="1344"/>
        <v>189.69318749183401</v>
      </c>
      <c r="X4763" s="21">
        <f t="shared" si="1345"/>
        <v>-237.66917110041993</v>
      </c>
      <c r="Y4763" s="21">
        <f t="shared" si="1346"/>
        <v>61.330828899580069</v>
      </c>
      <c r="Z4763" s="21">
        <f t="shared" si="1354"/>
        <v>19.44080157983716</v>
      </c>
      <c r="AA4763" s="21">
        <f t="shared" si="1347"/>
        <v>0</v>
      </c>
      <c r="AB4763" s="21">
        <f t="shared" si="1348"/>
        <v>19.44080157983716</v>
      </c>
      <c r="AC4763" s="21">
        <f t="shared" si="1349"/>
        <v>87.080000000000013</v>
      </c>
      <c r="AD4763" s="21">
        <f t="shared" si="1355"/>
        <v>19.44080157983716</v>
      </c>
      <c r="AE4763" s="21" t="str">
        <f t="shared" si="1350"/>
        <v>7/17/14:00</v>
      </c>
    </row>
    <row r="4764" spans="2:31">
      <c r="B4764" s="37">
        <v>7</v>
      </c>
      <c r="C4764" s="38">
        <v>17</v>
      </c>
      <c r="D4764" s="39">
        <v>15</v>
      </c>
      <c r="E4764" s="17">
        <v>32.200000000000003</v>
      </c>
      <c r="F4764" s="17">
        <v>167</v>
      </c>
      <c r="G4764" s="17">
        <v>709</v>
      </c>
      <c r="H4764" s="37">
        <f t="shared" si="1338"/>
        <v>89.960000000000008</v>
      </c>
      <c r="I4764" s="37">
        <f>IF(H4764&lt;'Roof Calculator'!$G$8, 1, 0)</f>
        <v>0</v>
      </c>
      <c r="J4764" s="37">
        <f>IF(H4764&gt;='Roof Calculator'!$G$8, 1, 0)</f>
        <v>1</v>
      </c>
      <c r="K4764" s="37">
        <f t="shared" si="1339"/>
        <v>0</v>
      </c>
      <c r="L4764" s="37">
        <f t="shared" si="1340"/>
        <v>89.960000000000008</v>
      </c>
      <c r="M4764" s="37">
        <v>0</v>
      </c>
      <c r="N4764" s="37">
        <f t="shared" si="1341"/>
        <v>167</v>
      </c>
      <c r="O4764" s="37">
        <v>0</v>
      </c>
      <c r="P4764" s="37">
        <v>0</v>
      </c>
      <c r="Q4764" s="21">
        <f t="shared" si="1342"/>
        <v>39.790999999999997</v>
      </c>
      <c r="R4764" s="21">
        <f t="shared" si="1351"/>
        <v>198.58333333332308</v>
      </c>
      <c r="S4764" s="21">
        <f t="shared" si="1352"/>
        <v>20.962523964543461</v>
      </c>
      <c r="T4764" s="21">
        <f t="shared" si="1343"/>
        <v>86.147999999999996</v>
      </c>
      <c r="U4764" s="37">
        <f>VLOOKUP(Time_Zone, 'LSTM LookUp'!$B$5:$D$8, 3, FALSE)</f>
        <v>-75</v>
      </c>
      <c r="V4764" s="21">
        <f t="shared" si="1353"/>
        <v>-5.822658492649821</v>
      </c>
      <c r="W4764" s="21">
        <f t="shared" si="1344"/>
        <v>204.69233537683752</v>
      </c>
      <c r="X4764" s="21">
        <f t="shared" si="1345"/>
        <v>-299.87843552976034</v>
      </c>
      <c r="Y4764" s="21">
        <f t="shared" si="1346"/>
        <v>-132.87843552976034</v>
      </c>
      <c r="Z4764" s="21">
        <f t="shared" si="1354"/>
        <v>-42.120143257854167</v>
      </c>
      <c r="AA4764" s="21">
        <f t="shared" si="1347"/>
        <v>0</v>
      </c>
      <c r="AB4764" s="21">
        <f t="shared" si="1348"/>
        <v>-42.120143257854167</v>
      </c>
      <c r="AC4764" s="21">
        <f t="shared" si="1349"/>
        <v>89.960000000000008</v>
      </c>
      <c r="AD4764" s="21">
        <f t="shared" si="1355"/>
        <v>-42.120143257854167</v>
      </c>
      <c r="AE4764" s="21" t="str">
        <f t="shared" si="1350"/>
        <v>7/17/15:00</v>
      </c>
    </row>
    <row r="4765" spans="2:31">
      <c r="B4765" s="37">
        <v>7</v>
      </c>
      <c r="C4765" s="38">
        <v>17</v>
      </c>
      <c r="D4765" s="39">
        <v>16</v>
      </c>
      <c r="E4765" s="17">
        <v>31.7</v>
      </c>
      <c r="F4765" s="17">
        <v>204</v>
      </c>
      <c r="G4765" s="17">
        <v>598</v>
      </c>
      <c r="H4765" s="37">
        <f t="shared" si="1338"/>
        <v>89.06</v>
      </c>
      <c r="I4765" s="37">
        <f>IF(H4765&lt;'Roof Calculator'!$G$8, 1, 0)</f>
        <v>0</v>
      </c>
      <c r="J4765" s="37">
        <f>IF(H4765&gt;='Roof Calculator'!$G$8, 1, 0)</f>
        <v>1</v>
      </c>
      <c r="K4765" s="37">
        <f t="shared" si="1339"/>
        <v>0</v>
      </c>
      <c r="L4765" s="37">
        <f t="shared" si="1340"/>
        <v>89.06</v>
      </c>
      <c r="M4765" s="37">
        <v>0</v>
      </c>
      <c r="N4765" s="37">
        <f t="shared" si="1341"/>
        <v>204</v>
      </c>
      <c r="O4765" s="37">
        <v>0</v>
      </c>
      <c r="P4765" s="37">
        <v>0</v>
      </c>
      <c r="Q4765" s="21">
        <f t="shared" si="1342"/>
        <v>39.790999999999997</v>
      </c>
      <c r="R4765" s="21">
        <f t="shared" si="1351"/>
        <v>198.62499999998974</v>
      </c>
      <c r="S4765" s="21">
        <f t="shared" si="1352"/>
        <v>20.954848775432531</v>
      </c>
      <c r="T4765" s="21">
        <f t="shared" si="1343"/>
        <v>86.147999999999996</v>
      </c>
      <c r="U4765" s="37">
        <f>VLOOKUP(Time_Zone, 'LSTM LookUp'!$B$5:$D$8, 3, FALSE)</f>
        <v>-75</v>
      </c>
      <c r="V4765" s="21">
        <f t="shared" si="1353"/>
        <v>-5.8260519621966278</v>
      </c>
      <c r="W4765" s="21">
        <f t="shared" si="1344"/>
        <v>219.69148700945084</v>
      </c>
      <c r="X4765" s="21">
        <f t="shared" si="1345"/>
        <v>-193.32246919459601</v>
      </c>
      <c r="Y4765" s="21">
        <f t="shared" si="1346"/>
        <v>10.67753080540399</v>
      </c>
      <c r="Z4765" s="21">
        <f t="shared" si="1354"/>
        <v>3.384590775551692</v>
      </c>
      <c r="AA4765" s="21">
        <f t="shared" si="1347"/>
        <v>0</v>
      </c>
      <c r="AB4765" s="21">
        <f t="shared" si="1348"/>
        <v>3.384590775551692</v>
      </c>
      <c r="AC4765" s="21">
        <f t="shared" si="1349"/>
        <v>89.06</v>
      </c>
      <c r="AD4765" s="21">
        <f t="shared" si="1355"/>
        <v>3.384590775551692</v>
      </c>
      <c r="AE4765" s="21" t="str">
        <f t="shared" si="1350"/>
        <v>7/17/16:00</v>
      </c>
    </row>
    <row r="4766" spans="2:31">
      <c r="B4766" s="37">
        <v>7</v>
      </c>
      <c r="C4766" s="38">
        <v>17</v>
      </c>
      <c r="D4766" s="39">
        <v>17</v>
      </c>
      <c r="E4766" s="17">
        <v>31.7</v>
      </c>
      <c r="F4766" s="17">
        <v>120</v>
      </c>
      <c r="G4766" s="17">
        <v>662</v>
      </c>
      <c r="H4766" s="37">
        <f t="shared" si="1338"/>
        <v>89.06</v>
      </c>
      <c r="I4766" s="37">
        <f>IF(H4766&lt;'Roof Calculator'!$G$8, 1, 0)</f>
        <v>0</v>
      </c>
      <c r="J4766" s="37">
        <f>IF(H4766&gt;='Roof Calculator'!$G$8, 1, 0)</f>
        <v>1</v>
      </c>
      <c r="K4766" s="37">
        <f t="shared" si="1339"/>
        <v>0</v>
      </c>
      <c r="L4766" s="37">
        <f t="shared" si="1340"/>
        <v>89.06</v>
      </c>
      <c r="M4766" s="37">
        <v>0</v>
      </c>
      <c r="N4766" s="37">
        <f t="shared" si="1341"/>
        <v>120</v>
      </c>
      <c r="O4766" s="37">
        <v>0</v>
      </c>
      <c r="P4766" s="37">
        <v>0</v>
      </c>
      <c r="Q4766" s="21">
        <f t="shared" si="1342"/>
        <v>39.790999999999997</v>
      </c>
      <c r="R4766" s="21">
        <f t="shared" si="1351"/>
        <v>198.6666666666564</v>
      </c>
      <c r="S4766" s="21">
        <f t="shared" si="1352"/>
        <v>20.947162692341632</v>
      </c>
      <c r="T4766" s="21">
        <f t="shared" si="1343"/>
        <v>86.147999999999996</v>
      </c>
      <c r="U4766" s="37">
        <f>VLOOKUP(Time_Zone, 'LSTM LookUp'!$B$5:$D$8, 3, FALSE)</f>
        <v>-75</v>
      </c>
      <c r="V4766" s="21">
        <f t="shared" si="1353"/>
        <v>-5.8294304261010028</v>
      </c>
      <c r="W4766" s="21">
        <f t="shared" si="1344"/>
        <v>234.69064239347475</v>
      </c>
      <c r="X4766" s="21">
        <f t="shared" si="1345"/>
        <v>-123.11011509727115</v>
      </c>
      <c r="Y4766" s="21">
        <f t="shared" si="1346"/>
        <v>-3.110115097271148</v>
      </c>
      <c r="Z4766" s="21">
        <f t="shared" si="1354"/>
        <v>-0.98585216572734646</v>
      </c>
      <c r="AA4766" s="21">
        <f t="shared" si="1347"/>
        <v>0</v>
      </c>
      <c r="AB4766" s="21">
        <f t="shared" si="1348"/>
        <v>-0.98585216572734646</v>
      </c>
      <c r="AC4766" s="21">
        <f t="shared" si="1349"/>
        <v>89.06</v>
      </c>
      <c r="AD4766" s="21">
        <f t="shared" si="1355"/>
        <v>-0.98585216572734646</v>
      </c>
      <c r="AE4766" s="21" t="str">
        <f t="shared" si="1350"/>
        <v>7/17/17:00</v>
      </c>
    </row>
    <row r="4767" spans="2:31">
      <c r="B4767" s="37">
        <v>7</v>
      </c>
      <c r="C4767" s="38">
        <v>17</v>
      </c>
      <c r="D4767" s="39">
        <v>18</v>
      </c>
      <c r="E4767" s="17">
        <v>31.1</v>
      </c>
      <c r="F4767" s="17">
        <v>132</v>
      </c>
      <c r="G4767" s="17">
        <v>279</v>
      </c>
      <c r="H4767" s="37">
        <f t="shared" si="1338"/>
        <v>87.98</v>
      </c>
      <c r="I4767" s="37">
        <f>IF(H4767&lt;'Roof Calculator'!$G$8, 1, 0)</f>
        <v>0</v>
      </c>
      <c r="J4767" s="37">
        <f>IF(H4767&gt;='Roof Calculator'!$G$8, 1, 0)</f>
        <v>1</v>
      </c>
      <c r="K4767" s="37">
        <f t="shared" si="1339"/>
        <v>0</v>
      </c>
      <c r="L4767" s="37">
        <f t="shared" si="1340"/>
        <v>87.98</v>
      </c>
      <c r="M4767" s="37">
        <v>0</v>
      </c>
      <c r="N4767" s="37">
        <f t="shared" si="1341"/>
        <v>132</v>
      </c>
      <c r="O4767" s="37">
        <v>0</v>
      </c>
      <c r="P4767" s="37">
        <v>0</v>
      </c>
      <c r="Q4767" s="21">
        <f t="shared" si="1342"/>
        <v>39.790999999999997</v>
      </c>
      <c r="R4767" s="21">
        <f t="shared" si="1351"/>
        <v>198.70833333332305</v>
      </c>
      <c r="S4767" s="21">
        <f t="shared" si="1352"/>
        <v>20.939465720764851</v>
      </c>
      <c r="T4767" s="21">
        <f t="shared" si="1343"/>
        <v>86.147999999999996</v>
      </c>
      <c r="U4767" s="37">
        <f>VLOOKUP(Time_Zone, 'LSTM LookUp'!$B$5:$D$8, 3, FALSE)</f>
        <v>-75</v>
      </c>
      <c r="V4767" s="21">
        <f t="shared" si="1353"/>
        <v>-5.832793869191887</v>
      </c>
      <c r="W4767" s="21">
        <f t="shared" si="1344"/>
        <v>249.68980153270206</v>
      </c>
      <c r="X4767" s="21">
        <f t="shared" si="1345"/>
        <v>-5.6843828737150348</v>
      </c>
      <c r="Y4767" s="21">
        <f t="shared" si="1346"/>
        <v>126.31561712628496</v>
      </c>
      <c r="Z4767" s="21">
        <f t="shared" si="1354"/>
        <v>40.039844447685276</v>
      </c>
      <c r="AA4767" s="21">
        <f t="shared" si="1347"/>
        <v>0</v>
      </c>
      <c r="AB4767" s="21">
        <f t="shared" si="1348"/>
        <v>40.039844447685276</v>
      </c>
      <c r="AC4767" s="21">
        <f t="shared" si="1349"/>
        <v>87.98</v>
      </c>
      <c r="AD4767" s="21">
        <f t="shared" si="1355"/>
        <v>40.039844447685276</v>
      </c>
      <c r="AE4767" s="21" t="str">
        <f t="shared" si="1350"/>
        <v>7/17/18:00</v>
      </c>
    </row>
    <row r="4768" spans="2:31">
      <c r="B4768" s="37">
        <v>7</v>
      </c>
      <c r="C4768" s="38">
        <v>17</v>
      </c>
      <c r="D4768" s="39">
        <v>19</v>
      </c>
      <c r="E4768" s="17">
        <v>30</v>
      </c>
      <c r="F4768" s="17">
        <v>75</v>
      </c>
      <c r="G4768" s="17">
        <v>445</v>
      </c>
      <c r="H4768" s="37">
        <f t="shared" si="1338"/>
        <v>86</v>
      </c>
      <c r="I4768" s="37">
        <f>IF(H4768&lt;'Roof Calculator'!$G$8, 1, 0)</f>
        <v>0</v>
      </c>
      <c r="J4768" s="37">
        <f>IF(H4768&gt;='Roof Calculator'!$G$8, 1, 0)</f>
        <v>1</v>
      </c>
      <c r="K4768" s="37">
        <f t="shared" si="1339"/>
        <v>0</v>
      </c>
      <c r="L4768" s="37">
        <f t="shared" si="1340"/>
        <v>86</v>
      </c>
      <c r="M4768" s="37">
        <v>0</v>
      </c>
      <c r="N4768" s="37">
        <f t="shared" si="1341"/>
        <v>75</v>
      </c>
      <c r="O4768" s="37">
        <v>0</v>
      </c>
      <c r="P4768" s="37">
        <v>0</v>
      </c>
      <c r="Q4768" s="21">
        <f t="shared" si="1342"/>
        <v>39.790999999999997</v>
      </c>
      <c r="R4768" s="21">
        <f t="shared" si="1351"/>
        <v>198.74999999998971</v>
      </c>
      <c r="S4768" s="21">
        <f t="shared" si="1352"/>
        <v>20.931757866202144</v>
      </c>
      <c r="T4768" s="21">
        <f t="shared" si="1343"/>
        <v>86.147999999999996</v>
      </c>
      <c r="U4768" s="37">
        <f>VLOOKUP(Time_Zone, 'LSTM LookUp'!$B$5:$D$8, 3, FALSE)</f>
        <v>-75</v>
      </c>
      <c r="V4768" s="21">
        <f t="shared" si="1353"/>
        <v>-5.8361422763306887</v>
      </c>
      <c r="W4768" s="21">
        <f t="shared" si="1344"/>
        <v>264.68896443091739</v>
      </c>
      <c r="X4768" s="21">
        <f t="shared" si="1345"/>
        <v>72.183443667180413</v>
      </c>
      <c r="Y4768" s="21">
        <f t="shared" si="1346"/>
        <v>147.18344366718043</v>
      </c>
      <c r="Z4768" s="21">
        <f t="shared" si="1354"/>
        <v>46.654580991491976</v>
      </c>
      <c r="AA4768" s="21">
        <f t="shared" si="1347"/>
        <v>0</v>
      </c>
      <c r="AB4768" s="21">
        <f t="shared" si="1348"/>
        <v>46.654580991491976</v>
      </c>
      <c r="AC4768" s="21">
        <f t="shared" si="1349"/>
        <v>86</v>
      </c>
      <c r="AD4768" s="21">
        <f t="shared" si="1355"/>
        <v>46.654580991491976</v>
      </c>
      <c r="AE4768" s="21" t="str">
        <f t="shared" si="1350"/>
        <v>7/17/19:00</v>
      </c>
    </row>
    <row r="4769" spans="2:31">
      <c r="B4769" s="37">
        <v>7</v>
      </c>
      <c r="C4769" s="38">
        <v>17</v>
      </c>
      <c r="D4769" s="39">
        <v>20</v>
      </c>
      <c r="E4769" s="17">
        <v>27.8</v>
      </c>
      <c r="F4769" s="17">
        <v>30</v>
      </c>
      <c r="G4769" s="17">
        <v>280</v>
      </c>
      <c r="H4769" s="37">
        <f t="shared" si="1338"/>
        <v>82.04</v>
      </c>
      <c r="I4769" s="37">
        <f>IF(H4769&lt;'Roof Calculator'!$G$8, 1, 0)</f>
        <v>0</v>
      </c>
      <c r="J4769" s="37">
        <f>IF(H4769&gt;='Roof Calculator'!$G$8, 1, 0)</f>
        <v>1</v>
      </c>
      <c r="K4769" s="37">
        <f t="shared" si="1339"/>
        <v>0</v>
      </c>
      <c r="L4769" s="37">
        <f t="shared" si="1340"/>
        <v>82.04</v>
      </c>
      <c r="M4769" s="37">
        <v>0</v>
      </c>
      <c r="N4769" s="37">
        <f t="shared" si="1341"/>
        <v>30</v>
      </c>
      <c r="O4769" s="37">
        <v>0</v>
      </c>
      <c r="P4769" s="37">
        <v>0</v>
      </c>
      <c r="Q4769" s="21">
        <f t="shared" si="1342"/>
        <v>39.790999999999997</v>
      </c>
      <c r="R4769" s="21">
        <f t="shared" si="1351"/>
        <v>198.79166666665637</v>
      </c>
      <c r="S4769" s="21">
        <f t="shared" si="1352"/>
        <v>20.924039134159294</v>
      </c>
      <c r="T4769" s="21">
        <f t="shared" si="1343"/>
        <v>86.147999999999996</v>
      </c>
      <c r="U4769" s="37">
        <f>VLOOKUP(Time_Zone, 'LSTM LookUp'!$B$5:$D$8, 3, FALSE)</f>
        <v>-75</v>
      </c>
      <c r="V4769" s="21">
        <f t="shared" si="1353"/>
        <v>-5.8394756324113146</v>
      </c>
      <c r="W4769" s="21">
        <f t="shared" si="1344"/>
        <v>279.68813109189716</v>
      </c>
      <c r="X4769" s="21">
        <f t="shared" si="1345"/>
        <v>97.815102557116802</v>
      </c>
      <c r="Y4769" s="21">
        <f t="shared" si="1346"/>
        <v>127.8151025571168</v>
      </c>
      <c r="Z4769" s="21">
        <f t="shared" si="1354"/>
        <v>40.515155139807</v>
      </c>
      <c r="AA4769" s="21">
        <f t="shared" si="1347"/>
        <v>0</v>
      </c>
      <c r="AB4769" s="21">
        <f t="shared" si="1348"/>
        <v>40.515155139807</v>
      </c>
      <c r="AC4769" s="21">
        <f t="shared" si="1349"/>
        <v>82.04</v>
      </c>
      <c r="AD4769" s="21">
        <f t="shared" si="1355"/>
        <v>40.515155139807</v>
      </c>
      <c r="AE4769" s="21" t="str">
        <f t="shared" si="1350"/>
        <v>7/17/20:00</v>
      </c>
    </row>
    <row r="4770" spans="2:31">
      <c r="B4770" s="37">
        <v>7</v>
      </c>
      <c r="C4770" s="38">
        <v>17</v>
      </c>
      <c r="D4770" s="39">
        <v>21</v>
      </c>
      <c r="E4770" s="17">
        <v>25.6</v>
      </c>
      <c r="F4770" s="17">
        <v>0</v>
      </c>
      <c r="G4770" s="17">
        <v>9</v>
      </c>
      <c r="H4770" s="37">
        <f t="shared" si="1338"/>
        <v>78.08</v>
      </c>
      <c r="I4770" s="37">
        <f>IF(H4770&lt;'Roof Calculator'!$G$8, 1, 0)</f>
        <v>0</v>
      </c>
      <c r="J4770" s="37">
        <f>IF(H4770&gt;='Roof Calculator'!$G$8, 1, 0)</f>
        <v>1</v>
      </c>
      <c r="K4770" s="37">
        <f t="shared" si="1339"/>
        <v>0</v>
      </c>
      <c r="L4770" s="37">
        <f t="shared" si="1340"/>
        <v>78.08</v>
      </c>
      <c r="M4770" s="37">
        <v>0</v>
      </c>
      <c r="N4770" s="37">
        <f t="shared" si="1341"/>
        <v>0</v>
      </c>
      <c r="O4770" s="37">
        <v>0</v>
      </c>
      <c r="P4770" s="37">
        <v>0</v>
      </c>
      <c r="Q4770" s="21">
        <f t="shared" si="1342"/>
        <v>39.790999999999997</v>
      </c>
      <c r="R4770" s="21">
        <f t="shared" si="1351"/>
        <v>198.83333333332303</v>
      </c>
      <c r="S4770" s="21">
        <f t="shared" si="1352"/>
        <v>20.916309530147959</v>
      </c>
      <c r="T4770" s="21">
        <f t="shared" si="1343"/>
        <v>86.147999999999996</v>
      </c>
      <c r="U4770" s="37">
        <f>VLOOKUP(Time_Zone, 'LSTM LookUp'!$B$5:$D$8, 3, FALSE)</f>
        <v>-75</v>
      </c>
      <c r="V4770" s="21">
        <f t="shared" si="1353"/>
        <v>-5.8427939223602152</v>
      </c>
      <c r="W4770" s="21">
        <f t="shared" si="1344"/>
        <v>294.68730151940991</v>
      </c>
      <c r="X4770" s="21">
        <f t="shared" si="1345"/>
        <v>4.7543224342373982</v>
      </c>
      <c r="Y4770" s="21">
        <f t="shared" si="1346"/>
        <v>4.7543224342373982</v>
      </c>
      <c r="Z4770" s="21">
        <f t="shared" si="1354"/>
        <v>1.5070371744349687</v>
      </c>
      <c r="AA4770" s="21">
        <f t="shared" si="1347"/>
        <v>0</v>
      </c>
      <c r="AB4770" s="21">
        <f t="shared" si="1348"/>
        <v>1.5070371744349687</v>
      </c>
      <c r="AC4770" s="21">
        <f t="shared" si="1349"/>
        <v>78.08</v>
      </c>
      <c r="AD4770" s="21">
        <f t="shared" si="1355"/>
        <v>1.5070371744349687</v>
      </c>
      <c r="AE4770" s="21" t="str">
        <f t="shared" si="1350"/>
        <v>7/17/21:00</v>
      </c>
    </row>
    <row r="4771" spans="2:31">
      <c r="B4771" s="37">
        <v>7</v>
      </c>
      <c r="C4771" s="38">
        <v>17</v>
      </c>
      <c r="D4771" s="39">
        <v>22</v>
      </c>
      <c r="E4771" s="17">
        <v>23.9</v>
      </c>
      <c r="F4771" s="17">
        <v>0</v>
      </c>
      <c r="G4771" s="17">
        <v>0</v>
      </c>
      <c r="H4771" s="37">
        <f t="shared" si="1338"/>
        <v>75.02</v>
      </c>
      <c r="I4771" s="37">
        <f>IF(H4771&lt;'Roof Calculator'!$G$8, 1, 0)</f>
        <v>0</v>
      </c>
      <c r="J4771" s="37">
        <f>IF(H4771&gt;='Roof Calculator'!$G$8, 1, 0)</f>
        <v>1</v>
      </c>
      <c r="K4771" s="37">
        <f t="shared" si="1339"/>
        <v>0</v>
      </c>
      <c r="L4771" s="37">
        <f t="shared" si="1340"/>
        <v>75.02</v>
      </c>
      <c r="M4771" s="37">
        <v>0</v>
      </c>
      <c r="N4771" s="37">
        <f t="shared" si="1341"/>
        <v>0</v>
      </c>
      <c r="O4771" s="37">
        <v>0</v>
      </c>
      <c r="P4771" s="37">
        <v>0</v>
      </c>
      <c r="Q4771" s="21">
        <f t="shared" si="1342"/>
        <v>39.790999999999997</v>
      </c>
      <c r="R4771" s="21">
        <f t="shared" si="1351"/>
        <v>198.87499999998968</v>
      </c>
      <c r="S4771" s="21">
        <f t="shared" si="1352"/>
        <v>20.908569059685618</v>
      </c>
      <c r="T4771" s="21">
        <f t="shared" si="1343"/>
        <v>86.147999999999996</v>
      </c>
      <c r="U4771" s="37">
        <f>VLOOKUP(Time_Zone, 'LSTM LookUp'!$B$5:$D$8, 3, FALSE)</f>
        <v>-75</v>
      </c>
      <c r="V4771" s="21">
        <f t="shared" si="1353"/>
        <v>-5.8460971311364034</v>
      </c>
      <c r="W4771" s="21">
        <f t="shared" si="1344"/>
        <v>309.6864757172159</v>
      </c>
      <c r="X4771" s="21">
        <f t="shared" si="1345"/>
        <v>0</v>
      </c>
      <c r="Y4771" s="21">
        <f t="shared" si="1346"/>
        <v>0</v>
      </c>
      <c r="Z4771" s="21">
        <f t="shared" si="1354"/>
        <v>0</v>
      </c>
      <c r="AA4771" s="21">
        <f t="shared" si="1347"/>
        <v>0</v>
      </c>
      <c r="AB4771" s="21">
        <f t="shared" si="1348"/>
        <v>0</v>
      </c>
      <c r="AC4771" s="21">
        <f t="shared" si="1349"/>
        <v>75.02</v>
      </c>
      <c r="AD4771" s="21">
        <f t="shared" si="1355"/>
        <v>0</v>
      </c>
      <c r="AE4771" s="21" t="str">
        <f t="shared" si="1350"/>
        <v>7/17/22:00</v>
      </c>
    </row>
    <row r="4772" spans="2:31">
      <c r="B4772" s="37">
        <v>7</v>
      </c>
      <c r="C4772" s="38">
        <v>17</v>
      </c>
      <c r="D4772" s="39">
        <v>23</v>
      </c>
      <c r="E4772" s="17">
        <v>22.2</v>
      </c>
      <c r="F4772" s="17">
        <v>0</v>
      </c>
      <c r="G4772" s="17">
        <v>0</v>
      </c>
      <c r="H4772" s="37">
        <f t="shared" si="1338"/>
        <v>71.959999999999994</v>
      </c>
      <c r="I4772" s="37">
        <f>IF(H4772&lt;'Roof Calculator'!$G$8, 1, 0)</f>
        <v>0</v>
      </c>
      <c r="J4772" s="37">
        <f>IF(H4772&gt;='Roof Calculator'!$G$8, 1, 0)</f>
        <v>1</v>
      </c>
      <c r="K4772" s="37">
        <f t="shared" si="1339"/>
        <v>0</v>
      </c>
      <c r="L4772" s="37">
        <f t="shared" si="1340"/>
        <v>71.959999999999994</v>
      </c>
      <c r="M4772" s="37">
        <v>0</v>
      </c>
      <c r="N4772" s="37">
        <f t="shared" si="1341"/>
        <v>0</v>
      </c>
      <c r="O4772" s="37">
        <v>0</v>
      </c>
      <c r="P4772" s="37">
        <v>0</v>
      </c>
      <c r="Q4772" s="21">
        <f t="shared" si="1342"/>
        <v>39.790999999999997</v>
      </c>
      <c r="R4772" s="21">
        <f t="shared" si="1351"/>
        <v>198.91666666665634</v>
      </c>
      <c r="S4772" s="21">
        <f t="shared" si="1352"/>
        <v>20.900817728295586</v>
      </c>
      <c r="T4772" s="21">
        <f t="shared" si="1343"/>
        <v>86.147999999999996</v>
      </c>
      <c r="U4772" s="37">
        <f>VLOOKUP(Time_Zone, 'LSTM LookUp'!$B$5:$D$8, 3, FALSE)</f>
        <v>-75</v>
      </c>
      <c r="V4772" s="21">
        <f t="shared" si="1353"/>
        <v>-5.8493852437315095</v>
      </c>
      <c r="W4772" s="21">
        <f t="shared" si="1344"/>
        <v>324.68565368906707</v>
      </c>
      <c r="X4772" s="21">
        <f t="shared" si="1345"/>
        <v>0</v>
      </c>
      <c r="Y4772" s="21">
        <f t="shared" si="1346"/>
        <v>0</v>
      </c>
      <c r="Z4772" s="21">
        <f t="shared" si="1354"/>
        <v>0</v>
      </c>
      <c r="AA4772" s="21">
        <f t="shared" si="1347"/>
        <v>0</v>
      </c>
      <c r="AB4772" s="21">
        <f t="shared" si="1348"/>
        <v>0</v>
      </c>
      <c r="AC4772" s="21">
        <f t="shared" si="1349"/>
        <v>71.959999999999994</v>
      </c>
      <c r="AD4772" s="21">
        <f t="shared" si="1355"/>
        <v>0</v>
      </c>
      <c r="AE4772" s="21" t="str">
        <f t="shared" si="1350"/>
        <v>7/17/23:00</v>
      </c>
    </row>
    <row r="4773" spans="2:31">
      <c r="B4773" s="37">
        <v>7</v>
      </c>
      <c r="C4773" s="38">
        <v>17</v>
      </c>
      <c r="D4773" s="39">
        <v>24</v>
      </c>
      <c r="E4773" s="17">
        <v>22.2</v>
      </c>
      <c r="F4773" s="17">
        <v>0</v>
      </c>
      <c r="G4773" s="17">
        <v>0</v>
      </c>
      <c r="H4773" s="37">
        <f t="shared" si="1338"/>
        <v>71.959999999999994</v>
      </c>
      <c r="I4773" s="37">
        <f>IF(H4773&lt;'Roof Calculator'!$G$8, 1, 0)</f>
        <v>0</v>
      </c>
      <c r="J4773" s="37">
        <f>IF(H4773&gt;='Roof Calculator'!$G$8, 1, 0)</f>
        <v>1</v>
      </c>
      <c r="K4773" s="37">
        <f t="shared" si="1339"/>
        <v>0</v>
      </c>
      <c r="L4773" s="37">
        <f t="shared" si="1340"/>
        <v>71.959999999999994</v>
      </c>
      <c r="M4773" s="37">
        <v>0</v>
      </c>
      <c r="N4773" s="37">
        <f t="shared" si="1341"/>
        <v>0</v>
      </c>
      <c r="O4773" s="37">
        <v>0</v>
      </c>
      <c r="P4773" s="37">
        <v>0</v>
      </c>
      <c r="Q4773" s="21">
        <f t="shared" si="1342"/>
        <v>39.790999999999997</v>
      </c>
      <c r="R4773" s="21">
        <f t="shared" si="1351"/>
        <v>198.958333333323</v>
      </c>
      <c r="S4773" s="21">
        <f t="shared" si="1352"/>
        <v>20.893055541506953</v>
      </c>
      <c r="T4773" s="21">
        <f t="shared" si="1343"/>
        <v>86.147999999999996</v>
      </c>
      <c r="U4773" s="37">
        <f>VLOOKUP(Time_Zone, 'LSTM LookUp'!$B$5:$D$8, 3, FALSE)</f>
        <v>-75</v>
      </c>
      <c r="V4773" s="21">
        <f t="shared" si="1353"/>
        <v>-5.8526582451698053</v>
      </c>
      <c r="W4773" s="21">
        <f t="shared" si="1344"/>
        <v>339.68483543870758</v>
      </c>
      <c r="X4773" s="21">
        <f t="shared" si="1345"/>
        <v>0</v>
      </c>
      <c r="Y4773" s="21">
        <f t="shared" si="1346"/>
        <v>0</v>
      </c>
      <c r="Z4773" s="21">
        <f t="shared" si="1354"/>
        <v>0</v>
      </c>
      <c r="AA4773" s="21">
        <f t="shared" si="1347"/>
        <v>0</v>
      </c>
      <c r="AB4773" s="21">
        <f t="shared" si="1348"/>
        <v>0</v>
      </c>
      <c r="AC4773" s="21">
        <f t="shared" si="1349"/>
        <v>71.959999999999994</v>
      </c>
      <c r="AD4773" s="21">
        <f t="shared" si="1355"/>
        <v>0</v>
      </c>
      <c r="AE4773" s="21" t="str">
        <f t="shared" si="1350"/>
        <v>7/17/24:00</v>
      </c>
    </row>
    <row r="4774" spans="2:31">
      <c r="B4774" s="37">
        <v>7</v>
      </c>
      <c r="C4774" s="38">
        <v>18</v>
      </c>
      <c r="D4774" s="39">
        <v>1</v>
      </c>
      <c r="E4774" s="17">
        <v>20.6</v>
      </c>
      <c r="F4774" s="17">
        <v>0</v>
      </c>
      <c r="G4774" s="17">
        <v>0</v>
      </c>
      <c r="H4774" s="37">
        <f t="shared" si="1338"/>
        <v>69.08</v>
      </c>
      <c r="I4774" s="37">
        <f>IF(H4774&lt;'Roof Calculator'!$G$8, 1, 0)</f>
        <v>0</v>
      </c>
      <c r="J4774" s="37">
        <f>IF(H4774&gt;='Roof Calculator'!$G$8, 1, 0)</f>
        <v>1</v>
      </c>
      <c r="K4774" s="37">
        <f t="shared" si="1339"/>
        <v>0</v>
      </c>
      <c r="L4774" s="37">
        <f t="shared" si="1340"/>
        <v>69.08</v>
      </c>
      <c r="M4774" s="37">
        <v>0</v>
      </c>
      <c r="N4774" s="37">
        <f t="shared" si="1341"/>
        <v>0</v>
      </c>
      <c r="O4774" s="37">
        <v>0</v>
      </c>
      <c r="P4774" s="37">
        <v>0</v>
      </c>
      <c r="Q4774" s="21">
        <f t="shared" si="1342"/>
        <v>39.790999999999997</v>
      </c>
      <c r="R4774" s="21">
        <f t="shared" si="1351"/>
        <v>198.99999999998965</v>
      </c>
      <c r="S4774" s="21">
        <f t="shared" si="1352"/>
        <v>20.885282504854672</v>
      </c>
      <c r="T4774" s="21">
        <f t="shared" si="1343"/>
        <v>86.147999999999996</v>
      </c>
      <c r="U4774" s="37">
        <f>VLOOKUP(Time_Zone, 'LSTM LookUp'!$B$5:$D$8, 3, FALSE)</f>
        <v>-75</v>
      </c>
      <c r="V4774" s="21">
        <f t="shared" si="1353"/>
        <v>-5.8559161205082315</v>
      </c>
      <c r="W4774" s="21">
        <f t="shared" si="1344"/>
        <v>-5.3159790301270693</v>
      </c>
      <c r="X4774" s="21">
        <f t="shared" si="1345"/>
        <v>0</v>
      </c>
      <c r="Y4774" s="21">
        <f t="shared" si="1346"/>
        <v>0</v>
      </c>
      <c r="Z4774" s="21">
        <f t="shared" si="1354"/>
        <v>0</v>
      </c>
      <c r="AA4774" s="21">
        <f t="shared" si="1347"/>
        <v>0</v>
      </c>
      <c r="AB4774" s="21">
        <f t="shared" si="1348"/>
        <v>0</v>
      </c>
      <c r="AC4774" s="21">
        <f t="shared" si="1349"/>
        <v>69.08</v>
      </c>
      <c r="AD4774" s="21">
        <f t="shared" si="1355"/>
        <v>0</v>
      </c>
      <c r="AE4774" s="21" t="str">
        <f t="shared" si="1350"/>
        <v>7/18/1:00</v>
      </c>
    </row>
    <row r="4775" spans="2:31">
      <c r="B4775" s="37">
        <v>7</v>
      </c>
      <c r="C4775" s="38">
        <v>18</v>
      </c>
      <c r="D4775" s="39">
        <v>2</v>
      </c>
      <c r="E4775" s="17">
        <v>18.899999999999999</v>
      </c>
      <c r="F4775" s="17">
        <v>0</v>
      </c>
      <c r="G4775" s="17">
        <v>0</v>
      </c>
      <c r="H4775" s="37">
        <f t="shared" si="1338"/>
        <v>66.02</v>
      </c>
      <c r="I4775" s="37">
        <f>IF(H4775&lt;'Roof Calculator'!$G$8, 1, 0)</f>
        <v>0</v>
      </c>
      <c r="J4775" s="37">
        <f>IF(H4775&gt;='Roof Calculator'!$G$8, 1, 0)</f>
        <v>1</v>
      </c>
      <c r="K4775" s="37">
        <f t="shared" si="1339"/>
        <v>0</v>
      </c>
      <c r="L4775" s="37">
        <f t="shared" si="1340"/>
        <v>66.02</v>
      </c>
      <c r="M4775" s="37">
        <v>0</v>
      </c>
      <c r="N4775" s="37">
        <f t="shared" si="1341"/>
        <v>0</v>
      </c>
      <c r="O4775" s="37">
        <v>0</v>
      </c>
      <c r="P4775" s="37">
        <v>0</v>
      </c>
      <c r="Q4775" s="21">
        <f t="shared" si="1342"/>
        <v>39.790999999999997</v>
      </c>
      <c r="R4775" s="21">
        <f t="shared" si="1351"/>
        <v>199.04166666665631</v>
      </c>
      <c r="S4775" s="21">
        <f t="shared" si="1352"/>
        <v>20.87749862387944</v>
      </c>
      <c r="T4775" s="21">
        <f t="shared" si="1343"/>
        <v>86.147999999999996</v>
      </c>
      <c r="U4775" s="37">
        <f>VLOOKUP(Time_Zone, 'LSTM LookUp'!$B$5:$D$8, 3, FALSE)</f>
        <v>-75</v>
      </c>
      <c r="V4775" s="21">
        <f t="shared" si="1353"/>
        <v>-5.8591588548364548</v>
      </c>
      <c r="W4775" s="21">
        <f t="shared" si="1344"/>
        <v>9.6832102862908798</v>
      </c>
      <c r="X4775" s="21">
        <f t="shared" si="1345"/>
        <v>0</v>
      </c>
      <c r="Y4775" s="21">
        <f t="shared" si="1346"/>
        <v>0</v>
      </c>
      <c r="Z4775" s="21">
        <f t="shared" si="1354"/>
        <v>0</v>
      </c>
      <c r="AA4775" s="21">
        <f t="shared" si="1347"/>
        <v>0</v>
      </c>
      <c r="AB4775" s="21">
        <f t="shared" si="1348"/>
        <v>0</v>
      </c>
      <c r="AC4775" s="21">
        <f t="shared" si="1349"/>
        <v>66.02</v>
      </c>
      <c r="AD4775" s="21">
        <f t="shared" si="1355"/>
        <v>0</v>
      </c>
      <c r="AE4775" s="21" t="str">
        <f t="shared" si="1350"/>
        <v>7/18/2:00</v>
      </c>
    </row>
    <row r="4776" spans="2:31">
      <c r="B4776" s="37">
        <v>7</v>
      </c>
      <c r="C4776" s="38">
        <v>18</v>
      </c>
      <c r="D4776" s="39">
        <v>3</v>
      </c>
      <c r="E4776" s="17">
        <v>18.3</v>
      </c>
      <c r="F4776" s="17">
        <v>0</v>
      </c>
      <c r="G4776" s="17">
        <v>0</v>
      </c>
      <c r="H4776" s="37">
        <f t="shared" si="1338"/>
        <v>64.94</v>
      </c>
      <c r="I4776" s="37">
        <f>IF(H4776&lt;'Roof Calculator'!$G$8, 1, 0)</f>
        <v>0</v>
      </c>
      <c r="J4776" s="37">
        <f>IF(H4776&gt;='Roof Calculator'!$G$8, 1, 0)</f>
        <v>1</v>
      </c>
      <c r="K4776" s="37">
        <f t="shared" si="1339"/>
        <v>0</v>
      </c>
      <c r="L4776" s="37">
        <f t="shared" si="1340"/>
        <v>64.94</v>
      </c>
      <c r="M4776" s="37">
        <v>0</v>
      </c>
      <c r="N4776" s="37">
        <f t="shared" si="1341"/>
        <v>0</v>
      </c>
      <c r="O4776" s="37">
        <v>0</v>
      </c>
      <c r="P4776" s="37">
        <v>0</v>
      </c>
      <c r="Q4776" s="21">
        <f t="shared" si="1342"/>
        <v>39.790999999999997</v>
      </c>
      <c r="R4776" s="21">
        <f t="shared" si="1351"/>
        <v>199.08333333332297</v>
      </c>
      <c r="S4776" s="21">
        <f t="shared" si="1352"/>
        <v>20.86970390412775</v>
      </c>
      <c r="T4776" s="21">
        <f t="shared" si="1343"/>
        <v>86.147999999999996</v>
      </c>
      <c r="U4776" s="37">
        <f>VLOOKUP(Time_Zone, 'LSTM LookUp'!$B$5:$D$8, 3, FALSE)</f>
        <v>-75</v>
      </c>
      <c r="V4776" s="21">
        <f t="shared" si="1353"/>
        <v>-5.86238643327688</v>
      </c>
      <c r="W4776" s="21">
        <f t="shared" si="1344"/>
        <v>24.682403391680765</v>
      </c>
      <c r="X4776" s="21">
        <f t="shared" si="1345"/>
        <v>0</v>
      </c>
      <c r="Y4776" s="21">
        <f t="shared" si="1346"/>
        <v>0</v>
      </c>
      <c r="Z4776" s="21">
        <f t="shared" si="1354"/>
        <v>0</v>
      </c>
      <c r="AA4776" s="21">
        <f t="shared" si="1347"/>
        <v>0</v>
      </c>
      <c r="AB4776" s="21">
        <f t="shared" si="1348"/>
        <v>0</v>
      </c>
      <c r="AC4776" s="21">
        <f t="shared" si="1349"/>
        <v>64.94</v>
      </c>
      <c r="AD4776" s="21">
        <f t="shared" si="1355"/>
        <v>0</v>
      </c>
      <c r="AE4776" s="21" t="str">
        <f t="shared" si="1350"/>
        <v>7/18/3:00</v>
      </c>
    </row>
    <row r="4777" spans="2:31">
      <c r="B4777" s="37">
        <v>7</v>
      </c>
      <c r="C4777" s="38">
        <v>18</v>
      </c>
      <c r="D4777" s="39">
        <v>4</v>
      </c>
      <c r="E4777" s="17">
        <v>17.8</v>
      </c>
      <c r="F4777" s="17">
        <v>0</v>
      </c>
      <c r="G4777" s="17">
        <v>0</v>
      </c>
      <c r="H4777" s="37">
        <f t="shared" si="1338"/>
        <v>64.040000000000006</v>
      </c>
      <c r="I4777" s="37">
        <f>IF(H4777&lt;'Roof Calculator'!$G$8, 1, 0)</f>
        <v>0</v>
      </c>
      <c r="J4777" s="37">
        <f>IF(H4777&gt;='Roof Calculator'!$G$8, 1, 0)</f>
        <v>1</v>
      </c>
      <c r="K4777" s="37">
        <f t="shared" si="1339"/>
        <v>0</v>
      </c>
      <c r="L4777" s="37">
        <f t="shared" si="1340"/>
        <v>64.040000000000006</v>
      </c>
      <c r="M4777" s="37">
        <v>0</v>
      </c>
      <c r="N4777" s="37">
        <f t="shared" si="1341"/>
        <v>0</v>
      </c>
      <c r="O4777" s="37">
        <v>0</v>
      </c>
      <c r="P4777" s="37">
        <v>0</v>
      </c>
      <c r="Q4777" s="21">
        <f t="shared" si="1342"/>
        <v>39.790999999999997</v>
      </c>
      <c r="R4777" s="21">
        <f t="shared" si="1351"/>
        <v>199.12499999998963</v>
      </c>
      <c r="S4777" s="21">
        <f t="shared" si="1352"/>
        <v>20.861898351151854</v>
      </c>
      <c r="T4777" s="21">
        <f t="shared" si="1343"/>
        <v>86.147999999999996</v>
      </c>
      <c r="U4777" s="37">
        <f>VLOOKUP(Time_Zone, 'LSTM LookUp'!$B$5:$D$8, 3, FALSE)</f>
        <v>-75</v>
      </c>
      <c r="V4777" s="21">
        <f t="shared" si="1353"/>
        <v>-5.8655988409846938</v>
      </c>
      <c r="W4777" s="21">
        <f t="shared" si="1344"/>
        <v>39.681600289753803</v>
      </c>
      <c r="X4777" s="21">
        <f t="shared" si="1345"/>
        <v>0</v>
      </c>
      <c r="Y4777" s="21">
        <f t="shared" si="1346"/>
        <v>0</v>
      </c>
      <c r="Z4777" s="21">
        <f t="shared" si="1354"/>
        <v>0</v>
      </c>
      <c r="AA4777" s="21">
        <f t="shared" si="1347"/>
        <v>0</v>
      </c>
      <c r="AB4777" s="21">
        <f t="shared" si="1348"/>
        <v>0</v>
      </c>
      <c r="AC4777" s="21">
        <f t="shared" si="1349"/>
        <v>64.040000000000006</v>
      </c>
      <c r="AD4777" s="21">
        <f t="shared" si="1355"/>
        <v>0</v>
      </c>
      <c r="AE4777" s="21" t="str">
        <f t="shared" si="1350"/>
        <v>7/18/4:00</v>
      </c>
    </row>
    <row r="4778" spans="2:31">
      <c r="B4778" s="37">
        <v>7</v>
      </c>
      <c r="C4778" s="38">
        <v>18</v>
      </c>
      <c r="D4778" s="39">
        <v>5</v>
      </c>
      <c r="E4778" s="17">
        <v>17.8</v>
      </c>
      <c r="F4778" s="17">
        <v>0</v>
      </c>
      <c r="G4778" s="17">
        <v>0</v>
      </c>
      <c r="H4778" s="37">
        <f t="shared" si="1338"/>
        <v>64.040000000000006</v>
      </c>
      <c r="I4778" s="37">
        <f>IF(H4778&lt;'Roof Calculator'!$G$8, 1, 0)</f>
        <v>0</v>
      </c>
      <c r="J4778" s="37">
        <f>IF(H4778&gt;='Roof Calculator'!$G$8, 1, 0)</f>
        <v>1</v>
      </c>
      <c r="K4778" s="37">
        <f t="shared" si="1339"/>
        <v>0</v>
      </c>
      <c r="L4778" s="37">
        <f t="shared" si="1340"/>
        <v>64.040000000000006</v>
      </c>
      <c r="M4778" s="37">
        <v>0</v>
      </c>
      <c r="N4778" s="37">
        <f t="shared" si="1341"/>
        <v>0</v>
      </c>
      <c r="O4778" s="37">
        <v>0</v>
      </c>
      <c r="P4778" s="37">
        <v>0</v>
      </c>
      <c r="Q4778" s="21">
        <f t="shared" si="1342"/>
        <v>39.790999999999997</v>
      </c>
      <c r="R4778" s="21">
        <f t="shared" si="1351"/>
        <v>199.16666666665628</v>
      </c>
      <c r="S4778" s="21">
        <f t="shared" si="1352"/>
        <v>20.854081970509796</v>
      </c>
      <c r="T4778" s="21">
        <f t="shared" si="1343"/>
        <v>86.147999999999996</v>
      </c>
      <c r="U4778" s="37">
        <f>VLOOKUP(Time_Zone, 'LSTM LookUp'!$B$5:$D$8, 3, FALSE)</f>
        <v>-75</v>
      </c>
      <c r="V4778" s="21">
        <f t="shared" si="1353"/>
        <v>-5.8687960631479079</v>
      </c>
      <c r="W4778" s="21">
        <f t="shared" si="1344"/>
        <v>54.680800984213008</v>
      </c>
      <c r="X4778" s="21">
        <f t="shared" si="1345"/>
        <v>0</v>
      </c>
      <c r="Y4778" s="21">
        <f t="shared" si="1346"/>
        <v>0</v>
      </c>
      <c r="Z4778" s="21">
        <f t="shared" si="1354"/>
        <v>0</v>
      </c>
      <c r="AA4778" s="21">
        <f t="shared" si="1347"/>
        <v>0</v>
      </c>
      <c r="AB4778" s="21">
        <f t="shared" si="1348"/>
        <v>0</v>
      </c>
      <c r="AC4778" s="21">
        <f t="shared" si="1349"/>
        <v>64.040000000000006</v>
      </c>
      <c r="AD4778" s="21">
        <f t="shared" si="1355"/>
        <v>0</v>
      </c>
      <c r="AE4778" s="21" t="str">
        <f t="shared" si="1350"/>
        <v>7/18/5:00</v>
      </c>
    </row>
    <row r="4779" spans="2:31">
      <c r="B4779" s="37">
        <v>7</v>
      </c>
      <c r="C4779" s="38">
        <v>18</v>
      </c>
      <c r="D4779" s="39">
        <v>6</v>
      </c>
      <c r="E4779" s="17">
        <v>16.7</v>
      </c>
      <c r="F4779" s="17">
        <v>3</v>
      </c>
      <c r="G4779" s="17">
        <v>39</v>
      </c>
      <c r="H4779" s="37">
        <f t="shared" si="1338"/>
        <v>62.059999999999995</v>
      </c>
      <c r="I4779" s="37">
        <f>IF(H4779&lt;'Roof Calculator'!$G$8, 1, 0)</f>
        <v>0</v>
      </c>
      <c r="J4779" s="37">
        <f>IF(H4779&gt;='Roof Calculator'!$G$8, 1, 0)</f>
        <v>1</v>
      </c>
      <c r="K4779" s="37">
        <f t="shared" si="1339"/>
        <v>0</v>
      </c>
      <c r="L4779" s="37">
        <f t="shared" si="1340"/>
        <v>62.059999999999995</v>
      </c>
      <c r="M4779" s="37">
        <v>0</v>
      </c>
      <c r="N4779" s="37">
        <f t="shared" si="1341"/>
        <v>3</v>
      </c>
      <c r="O4779" s="37">
        <v>0</v>
      </c>
      <c r="P4779" s="37">
        <v>0</v>
      </c>
      <c r="Q4779" s="21">
        <f t="shared" si="1342"/>
        <v>39.790999999999997</v>
      </c>
      <c r="R4779" s="21">
        <f t="shared" si="1351"/>
        <v>199.20833333332294</v>
      </c>
      <c r="S4779" s="21">
        <f t="shared" si="1352"/>
        <v>20.846254767765323</v>
      </c>
      <c r="T4779" s="21">
        <f t="shared" si="1343"/>
        <v>86.147999999999996</v>
      </c>
      <c r="U4779" s="37">
        <f>VLOOKUP(Time_Zone, 'LSTM LookUp'!$B$5:$D$8, 3, FALSE)</f>
        <v>-75</v>
      </c>
      <c r="V4779" s="21">
        <f t="shared" si="1353"/>
        <v>-5.8719780849873802</v>
      </c>
      <c r="W4779" s="21">
        <f t="shared" si="1344"/>
        <v>69.680005478753131</v>
      </c>
      <c r="X4779" s="21">
        <f t="shared" si="1345"/>
        <v>18.607353978077217</v>
      </c>
      <c r="Y4779" s="21">
        <f t="shared" si="1346"/>
        <v>21.607353978077217</v>
      </c>
      <c r="Z4779" s="21">
        <f t="shared" si="1354"/>
        <v>6.8491538250835626</v>
      </c>
      <c r="AA4779" s="21">
        <f t="shared" si="1347"/>
        <v>0</v>
      </c>
      <c r="AB4779" s="21">
        <f t="shared" si="1348"/>
        <v>6.8491538250835626</v>
      </c>
      <c r="AC4779" s="21">
        <f t="shared" si="1349"/>
        <v>62.059999999999995</v>
      </c>
      <c r="AD4779" s="21">
        <f t="shared" si="1355"/>
        <v>6.8491538250835626</v>
      </c>
      <c r="AE4779" s="21" t="str">
        <f t="shared" si="1350"/>
        <v>7/18/6:00</v>
      </c>
    </row>
    <row r="4780" spans="2:31">
      <c r="B4780" s="37">
        <v>7</v>
      </c>
      <c r="C4780" s="38">
        <v>18</v>
      </c>
      <c r="D4780" s="39">
        <v>7</v>
      </c>
      <c r="E4780" s="17">
        <v>18.3</v>
      </c>
      <c r="F4780" s="17">
        <v>39</v>
      </c>
      <c r="G4780" s="17">
        <v>354</v>
      </c>
      <c r="H4780" s="37">
        <f t="shared" si="1338"/>
        <v>64.94</v>
      </c>
      <c r="I4780" s="37">
        <f>IF(H4780&lt;'Roof Calculator'!$G$8, 1, 0)</f>
        <v>0</v>
      </c>
      <c r="J4780" s="37">
        <f>IF(H4780&gt;='Roof Calculator'!$G$8, 1, 0)</f>
        <v>1</v>
      </c>
      <c r="K4780" s="37">
        <f t="shared" si="1339"/>
        <v>0</v>
      </c>
      <c r="L4780" s="37">
        <f t="shared" si="1340"/>
        <v>64.94</v>
      </c>
      <c r="M4780" s="37">
        <v>0</v>
      </c>
      <c r="N4780" s="37">
        <f t="shared" si="1341"/>
        <v>39</v>
      </c>
      <c r="O4780" s="37">
        <v>0</v>
      </c>
      <c r="P4780" s="37">
        <v>0</v>
      </c>
      <c r="Q4780" s="21">
        <f t="shared" si="1342"/>
        <v>39.790999999999997</v>
      </c>
      <c r="R4780" s="21">
        <f t="shared" si="1351"/>
        <v>199.2499999999896</v>
      </c>
      <c r="S4780" s="21">
        <f t="shared" si="1352"/>
        <v>20.838416748487948</v>
      </c>
      <c r="T4780" s="21">
        <f t="shared" si="1343"/>
        <v>86.147999999999996</v>
      </c>
      <c r="U4780" s="37">
        <f>VLOOKUP(Time_Zone, 'LSTM LookUp'!$B$5:$D$8, 3, FALSE)</f>
        <v>-75</v>
      </c>
      <c r="V4780" s="21">
        <f t="shared" si="1353"/>
        <v>-5.8751448917568618</v>
      </c>
      <c r="W4780" s="21">
        <f t="shared" si="1344"/>
        <v>84.679213777060767</v>
      </c>
      <c r="X4780" s="21">
        <f t="shared" si="1345"/>
        <v>104.16747689626206</v>
      </c>
      <c r="Y4780" s="21">
        <f t="shared" si="1346"/>
        <v>143.16747689626206</v>
      </c>
      <c r="Z4780" s="21">
        <f t="shared" si="1354"/>
        <v>45.381589666485148</v>
      </c>
      <c r="AA4780" s="21">
        <f t="shared" si="1347"/>
        <v>0</v>
      </c>
      <c r="AB4780" s="21">
        <f t="shared" si="1348"/>
        <v>45.381589666485148</v>
      </c>
      <c r="AC4780" s="21">
        <f t="shared" si="1349"/>
        <v>64.94</v>
      </c>
      <c r="AD4780" s="21">
        <f t="shared" si="1355"/>
        <v>45.381589666485148</v>
      </c>
      <c r="AE4780" s="21" t="str">
        <f t="shared" si="1350"/>
        <v>7/18/7:00</v>
      </c>
    </row>
    <row r="4781" spans="2:31">
      <c r="B4781" s="37">
        <v>7</v>
      </c>
      <c r="C4781" s="38">
        <v>18</v>
      </c>
      <c r="D4781" s="39">
        <v>8</v>
      </c>
      <c r="E4781" s="17">
        <v>22.2</v>
      </c>
      <c r="F4781" s="17">
        <v>58</v>
      </c>
      <c r="G4781" s="17">
        <v>604</v>
      </c>
      <c r="H4781" s="37">
        <f t="shared" si="1338"/>
        <v>71.959999999999994</v>
      </c>
      <c r="I4781" s="37">
        <f>IF(H4781&lt;'Roof Calculator'!$G$8, 1, 0)</f>
        <v>0</v>
      </c>
      <c r="J4781" s="37">
        <f>IF(H4781&gt;='Roof Calculator'!$G$8, 1, 0)</f>
        <v>1</v>
      </c>
      <c r="K4781" s="37">
        <f t="shared" si="1339"/>
        <v>0</v>
      </c>
      <c r="L4781" s="37">
        <f t="shared" si="1340"/>
        <v>71.959999999999994</v>
      </c>
      <c r="M4781" s="37">
        <v>0</v>
      </c>
      <c r="N4781" s="37">
        <f t="shared" si="1341"/>
        <v>58</v>
      </c>
      <c r="O4781" s="37">
        <v>0</v>
      </c>
      <c r="P4781" s="37">
        <v>0</v>
      </c>
      <c r="Q4781" s="21">
        <f t="shared" si="1342"/>
        <v>39.790999999999997</v>
      </c>
      <c r="R4781" s="21">
        <f t="shared" si="1351"/>
        <v>199.29166666665625</v>
      </c>
      <c r="S4781" s="21">
        <f t="shared" si="1352"/>
        <v>20.830567918252903</v>
      </c>
      <c r="T4781" s="21">
        <f t="shared" si="1343"/>
        <v>86.147999999999996</v>
      </c>
      <c r="U4781" s="37">
        <f>VLOOKUP(Time_Zone, 'LSTM LookUp'!$B$5:$D$8, 3, FALSE)</f>
        <v>-75</v>
      </c>
      <c r="V4781" s="21">
        <f t="shared" si="1353"/>
        <v>-5.8782964687430104</v>
      </c>
      <c r="W4781" s="21">
        <f t="shared" si="1344"/>
        <v>99.678425882814281</v>
      </c>
      <c r="X4781" s="21">
        <f t="shared" si="1345"/>
        <v>64.536205416832615</v>
      </c>
      <c r="Y4781" s="21">
        <f t="shared" si="1346"/>
        <v>122.53620541683262</v>
      </c>
      <c r="Z4781" s="21">
        <f t="shared" si="1354"/>
        <v>38.841836945580908</v>
      </c>
      <c r="AA4781" s="21">
        <f t="shared" si="1347"/>
        <v>0</v>
      </c>
      <c r="AB4781" s="21">
        <f t="shared" si="1348"/>
        <v>38.841836945580908</v>
      </c>
      <c r="AC4781" s="21">
        <f t="shared" si="1349"/>
        <v>71.959999999999994</v>
      </c>
      <c r="AD4781" s="21">
        <f t="shared" si="1355"/>
        <v>38.841836945580908</v>
      </c>
      <c r="AE4781" s="21" t="str">
        <f t="shared" si="1350"/>
        <v>7/18/8:00</v>
      </c>
    </row>
    <row r="4782" spans="2:31">
      <c r="B4782" s="37">
        <v>7</v>
      </c>
      <c r="C4782" s="38">
        <v>18</v>
      </c>
      <c r="D4782" s="39">
        <v>9</v>
      </c>
      <c r="E4782" s="17">
        <v>24.4</v>
      </c>
      <c r="F4782" s="17">
        <v>107</v>
      </c>
      <c r="G4782" s="17">
        <v>673</v>
      </c>
      <c r="H4782" s="37">
        <f t="shared" si="1338"/>
        <v>75.92</v>
      </c>
      <c r="I4782" s="37">
        <f>IF(H4782&lt;'Roof Calculator'!$G$8, 1, 0)</f>
        <v>0</v>
      </c>
      <c r="J4782" s="37">
        <f>IF(H4782&gt;='Roof Calculator'!$G$8, 1, 0)</f>
        <v>1</v>
      </c>
      <c r="K4782" s="37">
        <f t="shared" si="1339"/>
        <v>0</v>
      </c>
      <c r="L4782" s="37">
        <f t="shared" si="1340"/>
        <v>75.92</v>
      </c>
      <c r="M4782" s="37">
        <v>0</v>
      </c>
      <c r="N4782" s="37">
        <f t="shared" si="1341"/>
        <v>107</v>
      </c>
      <c r="O4782" s="37">
        <v>0</v>
      </c>
      <c r="P4782" s="37">
        <v>0</v>
      </c>
      <c r="Q4782" s="21">
        <f t="shared" si="1342"/>
        <v>39.790999999999997</v>
      </c>
      <c r="R4782" s="21">
        <f t="shared" si="1351"/>
        <v>199.33333333332291</v>
      </c>
      <c r="S4782" s="21">
        <f t="shared" si="1352"/>
        <v>20.822708282641138</v>
      </c>
      <c r="T4782" s="21">
        <f t="shared" si="1343"/>
        <v>86.147999999999996</v>
      </c>
      <c r="U4782" s="37">
        <f>VLOOKUP(Time_Zone, 'LSTM LookUp'!$B$5:$D$8, 3, FALSE)</f>
        <v>-75</v>
      </c>
      <c r="V4782" s="21">
        <f t="shared" si="1353"/>
        <v>-5.8814328012654578</v>
      </c>
      <c r="W4782" s="21">
        <f t="shared" si="1344"/>
        <v>114.67764179968364</v>
      </c>
      <c r="X4782" s="21">
        <f t="shared" si="1345"/>
        <v>-48.694622542025577</v>
      </c>
      <c r="Y4782" s="21">
        <f t="shared" si="1346"/>
        <v>58.305377457974423</v>
      </c>
      <c r="Z4782" s="21">
        <f t="shared" si="1354"/>
        <v>18.48178631425202</v>
      </c>
      <c r="AA4782" s="21">
        <f t="shared" si="1347"/>
        <v>0</v>
      </c>
      <c r="AB4782" s="21">
        <f t="shared" si="1348"/>
        <v>18.48178631425202</v>
      </c>
      <c r="AC4782" s="21">
        <f t="shared" si="1349"/>
        <v>75.92</v>
      </c>
      <c r="AD4782" s="21">
        <f t="shared" si="1355"/>
        <v>18.48178631425202</v>
      </c>
      <c r="AE4782" s="21" t="str">
        <f t="shared" si="1350"/>
        <v>7/18/9:00</v>
      </c>
    </row>
    <row r="4783" spans="2:31">
      <c r="B4783" s="37">
        <v>7</v>
      </c>
      <c r="C4783" s="38">
        <v>18</v>
      </c>
      <c r="D4783" s="39">
        <v>10</v>
      </c>
      <c r="E4783" s="17">
        <v>25.6</v>
      </c>
      <c r="F4783" s="17">
        <v>96</v>
      </c>
      <c r="G4783" s="17">
        <v>781</v>
      </c>
      <c r="H4783" s="37">
        <f t="shared" si="1338"/>
        <v>78.08</v>
      </c>
      <c r="I4783" s="37">
        <f>IF(H4783&lt;'Roof Calculator'!$G$8, 1, 0)</f>
        <v>0</v>
      </c>
      <c r="J4783" s="37">
        <f>IF(H4783&gt;='Roof Calculator'!$G$8, 1, 0)</f>
        <v>1</v>
      </c>
      <c r="K4783" s="37">
        <f t="shared" si="1339"/>
        <v>0</v>
      </c>
      <c r="L4783" s="37">
        <f t="shared" si="1340"/>
        <v>78.08</v>
      </c>
      <c r="M4783" s="37">
        <v>0</v>
      </c>
      <c r="N4783" s="37">
        <f t="shared" si="1341"/>
        <v>96</v>
      </c>
      <c r="O4783" s="37">
        <v>0</v>
      </c>
      <c r="P4783" s="37">
        <v>0</v>
      </c>
      <c r="Q4783" s="21">
        <f t="shared" si="1342"/>
        <v>39.790999999999997</v>
      </c>
      <c r="R4783" s="21">
        <f t="shared" si="1351"/>
        <v>199.37499999998957</v>
      </c>
      <c r="S4783" s="21">
        <f t="shared" si="1352"/>
        <v>20.814837847239303</v>
      </c>
      <c r="T4783" s="21">
        <f t="shared" si="1343"/>
        <v>86.147999999999996</v>
      </c>
      <c r="U4783" s="37">
        <f>VLOOKUP(Time_Zone, 'LSTM LookUp'!$B$5:$D$8, 3, FALSE)</f>
        <v>-75</v>
      </c>
      <c r="V4783" s="21">
        <f t="shared" si="1353"/>
        <v>-5.8845538746768113</v>
      </c>
      <c r="W4783" s="21">
        <f t="shared" si="1344"/>
        <v>129.67686153133079</v>
      </c>
      <c r="X4783" s="21">
        <f t="shared" si="1345"/>
        <v>-180.52219539849867</v>
      </c>
      <c r="Y4783" s="21">
        <f t="shared" si="1346"/>
        <v>-84.522195398498667</v>
      </c>
      <c r="Z4783" s="21">
        <f t="shared" si="1354"/>
        <v>-26.792059708256918</v>
      </c>
      <c r="AA4783" s="21">
        <f t="shared" si="1347"/>
        <v>0</v>
      </c>
      <c r="AB4783" s="21">
        <f t="shared" si="1348"/>
        <v>-26.792059708256918</v>
      </c>
      <c r="AC4783" s="21">
        <f t="shared" si="1349"/>
        <v>78.08</v>
      </c>
      <c r="AD4783" s="21">
        <f t="shared" si="1355"/>
        <v>-26.792059708256918</v>
      </c>
      <c r="AE4783" s="21" t="str">
        <f t="shared" si="1350"/>
        <v>7/18/10:00</v>
      </c>
    </row>
    <row r="4784" spans="2:31">
      <c r="B4784" s="37">
        <v>7</v>
      </c>
      <c r="C4784" s="38">
        <v>18</v>
      </c>
      <c r="D4784" s="39">
        <v>11</v>
      </c>
      <c r="E4784" s="17">
        <v>27.2</v>
      </c>
      <c r="F4784" s="17">
        <v>110</v>
      </c>
      <c r="G4784" s="17">
        <v>862</v>
      </c>
      <c r="H4784" s="37">
        <f t="shared" si="1338"/>
        <v>80.959999999999994</v>
      </c>
      <c r="I4784" s="37">
        <f>IF(H4784&lt;'Roof Calculator'!$G$8, 1, 0)</f>
        <v>0</v>
      </c>
      <c r="J4784" s="37">
        <f>IF(H4784&gt;='Roof Calculator'!$G$8, 1, 0)</f>
        <v>1</v>
      </c>
      <c r="K4784" s="37">
        <f t="shared" si="1339"/>
        <v>0</v>
      </c>
      <c r="L4784" s="37">
        <f t="shared" si="1340"/>
        <v>80.959999999999994</v>
      </c>
      <c r="M4784" s="37">
        <v>0</v>
      </c>
      <c r="N4784" s="37">
        <f t="shared" si="1341"/>
        <v>110</v>
      </c>
      <c r="O4784" s="37">
        <v>0</v>
      </c>
      <c r="P4784" s="37">
        <v>0</v>
      </c>
      <c r="Q4784" s="21">
        <f t="shared" si="1342"/>
        <v>39.790999999999997</v>
      </c>
      <c r="R4784" s="21">
        <f t="shared" si="1351"/>
        <v>199.41666666665623</v>
      </c>
      <c r="S4784" s="21">
        <f t="shared" si="1352"/>
        <v>20.806956617639738</v>
      </c>
      <c r="T4784" s="21">
        <f t="shared" si="1343"/>
        <v>86.147999999999996</v>
      </c>
      <c r="U4784" s="37">
        <f>VLOOKUP(Time_Zone, 'LSTM LookUp'!$B$5:$D$8, 3, FALSE)</f>
        <v>-75</v>
      </c>
      <c r="V4784" s="21">
        <f t="shared" si="1353"/>
        <v>-5.8876596743627108</v>
      </c>
      <c r="W4784" s="21">
        <f t="shared" si="1344"/>
        <v>144.6760850814093</v>
      </c>
      <c r="X4784" s="21">
        <f t="shared" si="1345"/>
        <v>-309.1979397576697</v>
      </c>
      <c r="Y4784" s="21">
        <f t="shared" si="1346"/>
        <v>-199.1979397576697</v>
      </c>
      <c r="Z4784" s="21">
        <f t="shared" si="1354"/>
        <v>-63.142267786433401</v>
      </c>
      <c r="AA4784" s="21">
        <f t="shared" si="1347"/>
        <v>0</v>
      </c>
      <c r="AB4784" s="21">
        <f t="shared" si="1348"/>
        <v>-63.142267786433401</v>
      </c>
      <c r="AC4784" s="21">
        <f t="shared" si="1349"/>
        <v>80.959999999999994</v>
      </c>
      <c r="AD4784" s="21">
        <f t="shared" si="1355"/>
        <v>-63.142267786433401</v>
      </c>
      <c r="AE4784" s="21" t="str">
        <f t="shared" si="1350"/>
        <v>7/18/11:00</v>
      </c>
    </row>
    <row r="4785" spans="2:31">
      <c r="B4785" s="37">
        <v>7</v>
      </c>
      <c r="C4785" s="38">
        <v>18</v>
      </c>
      <c r="D4785" s="39">
        <v>12</v>
      </c>
      <c r="E4785" s="17">
        <v>27.2</v>
      </c>
      <c r="F4785" s="17">
        <v>125</v>
      </c>
      <c r="G4785" s="17">
        <v>809</v>
      </c>
      <c r="H4785" s="37">
        <f t="shared" si="1338"/>
        <v>80.959999999999994</v>
      </c>
      <c r="I4785" s="37">
        <f>IF(H4785&lt;'Roof Calculator'!$G$8, 1, 0)</f>
        <v>0</v>
      </c>
      <c r="J4785" s="37">
        <f>IF(H4785&gt;='Roof Calculator'!$G$8, 1, 0)</f>
        <v>1</v>
      </c>
      <c r="K4785" s="37">
        <f t="shared" si="1339"/>
        <v>0</v>
      </c>
      <c r="L4785" s="37">
        <f t="shared" si="1340"/>
        <v>80.959999999999994</v>
      </c>
      <c r="M4785" s="37">
        <v>0</v>
      </c>
      <c r="N4785" s="37">
        <f t="shared" si="1341"/>
        <v>125</v>
      </c>
      <c r="O4785" s="37">
        <v>0</v>
      </c>
      <c r="P4785" s="37">
        <v>0</v>
      </c>
      <c r="Q4785" s="21">
        <f t="shared" si="1342"/>
        <v>39.790999999999997</v>
      </c>
      <c r="R4785" s="21">
        <f t="shared" si="1351"/>
        <v>199.45833333332288</v>
      </c>
      <c r="S4785" s="21">
        <f t="shared" si="1352"/>
        <v>20.799064599440488</v>
      </c>
      <c r="T4785" s="21">
        <f t="shared" si="1343"/>
        <v>86.147999999999996</v>
      </c>
      <c r="U4785" s="37">
        <f>VLOOKUP(Time_Zone, 'LSTM LookUp'!$B$5:$D$8, 3, FALSE)</f>
        <v>-75</v>
      </c>
      <c r="V4785" s="21">
        <f t="shared" si="1353"/>
        <v>-5.8907501857418527</v>
      </c>
      <c r="W4785" s="21">
        <f t="shared" si="1344"/>
        <v>159.67531245356452</v>
      </c>
      <c r="X4785" s="21">
        <f t="shared" si="1345"/>
        <v>-361.08291476525955</v>
      </c>
      <c r="Y4785" s="21">
        <f t="shared" si="1346"/>
        <v>-236.08291476525955</v>
      </c>
      <c r="Z4785" s="21">
        <f t="shared" si="1354"/>
        <v>-74.834160644654929</v>
      </c>
      <c r="AA4785" s="21">
        <f t="shared" si="1347"/>
        <v>0</v>
      </c>
      <c r="AB4785" s="21">
        <f t="shared" si="1348"/>
        <v>-74.834160644654929</v>
      </c>
      <c r="AC4785" s="21">
        <f t="shared" si="1349"/>
        <v>80.959999999999994</v>
      </c>
      <c r="AD4785" s="21">
        <f t="shared" si="1355"/>
        <v>-74.834160644654929</v>
      </c>
      <c r="AE4785" s="21" t="str">
        <f t="shared" si="1350"/>
        <v>7/18/12:00</v>
      </c>
    </row>
    <row r="4786" spans="2:31">
      <c r="B4786" s="37">
        <v>7</v>
      </c>
      <c r="C4786" s="38">
        <v>18</v>
      </c>
      <c r="D4786" s="39">
        <v>13</v>
      </c>
      <c r="E4786" s="17">
        <v>28.9</v>
      </c>
      <c r="F4786" s="17">
        <v>290</v>
      </c>
      <c r="G4786" s="17">
        <v>554</v>
      </c>
      <c r="H4786" s="37">
        <f t="shared" si="1338"/>
        <v>84.02</v>
      </c>
      <c r="I4786" s="37">
        <f>IF(H4786&lt;'Roof Calculator'!$G$8, 1, 0)</f>
        <v>0</v>
      </c>
      <c r="J4786" s="37">
        <f>IF(H4786&gt;='Roof Calculator'!$G$8, 1, 0)</f>
        <v>1</v>
      </c>
      <c r="K4786" s="37">
        <f t="shared" si="1339"/>
        <v>0</v>
      </c>
      <c r="L4786" s="37">
        <f t="shared" si="1340"/>
        <v>84.02</v>
      </c>
      <c r="M4786" s="37">
        <v>0</v>
      </c>
      <c r="N4786" s="37">
        <f t="shared" si="1341"/>
        <v>290</v>
      </c>
      <c r="O4786" s="37">
        <v>0</v>
      </c>
      <c r="P4786" s="37">
        <v>0</v>
      </c>
      <c r="Q4786" s="21">
        <f t="shared" si="1342"/>
        <v>39.790999999999997</v>
      </c>
      <c r="R4786" s="21">
        <f t="shared" si="1351"/>
        <v>199.49999999998954</v>
      </c>
      <c r="S4786" s="21">
        <f t="shared" si="1352"/>
        <v>20.791161798245248</v>
      </c>
      <c r="T4786" s="21">
        <f t="shared" si="1343"/>
        <v>86.147999999999996</v>
      </c>
      <c r="U4786" s="37">
        <f>VLOOKUP(Time_Zone, 'LSTM LookUp'!$B$5:$D$8, 3, FALSE)</f>
        <v>-75</v>
      </c>
      <c r="V4786" s="21">
        <f t="shared" si="1353"/>
        <v>-5.8938253942660239</v>
      </c>
      <c r="W4786" s="21">
        <f t="shared" si="1344"/>
        <v>174.67454365143348</v>
      </c>
      <c r="X4786" s="21">
        <f t="shared" si="1345"/>
        <v>-270.39314375023309</v>
      </c>
      <c r="Y4786" s="21">
        <f t="shared" si="1346"/>
        <v>19.606856249766906</v>
      </c>
      <c r="Z4786" s="21">
        <f t="shared" si="1354"/>
        <v>6.2150309851546535</v>
      </c>
      <c r="AA4786" s="21">
        <f t="shared" si="1347"/>
        <v>0</v>
      </c>
      <c r="AB4786" s="21">
        <f t="shared" si="1348"/>
        <v>6.2150309851546535</v>
      </c>
      <c r="AC4786" s="21">
        <f t="shared" si="1349"/>
        <v>84.02</v>
      </c>
      <c r="AD4786" s="21">
        <f t="shared" si="1355"/>
        <v>6.2150309851546535</v>
      </c>
      <c r="AE4786" s="21" t="str">
        <f t="shared" si="1350"/>
        <v>7/18/13:00</v>
      </c>
    </row>
    <row r="4787" spans="2:31">
      <c r="B4787" s="37">
        <v>7</v>
      </c>
      <c r="C4787" s="38">
        <v>18</v>
      </c>
      <c r="D4787" s="39">
        <v>14</v>
      </c>
      <c r="E4787" s="17">
        <v>28.9</v>
      </c>
      <c r="F4787" s="17">
        <v>182</v>
      </c>
      <c r="G4787" s="17">
        <v>549</v>
      </c>
      <c r="H4787" s="37">
        <f t="shared" si="1338"/>
        <v>84.02</v>
      </c>
      <c r="I4787" s="37">
        <f>IF(H4787&lt;'Roof Calculator'!$G$8, 1, 0)</f>
        <v>0</v>
      </c>
      <c r="J4787" s="37">
        <f>IF(H4787&gt;='Roof Calculator'!$G$8, 1, 0)</f>
        <v>1</v>
      </c>
      <c r="K4787" s="37">
        <f t="shared" si="1339"/>
        <v>0</v>
      </c>
      <c r="L4787" s="37">
        <f t="shared" si="1340"/>
        <v>84.02</v>
      </c>
      <c r="M4787" s="37">
        <v>0</v>
      </c>
      <c r="N4787" s="37">
        <f t="shared" si="1341"/>
        <v>182</v>
      </c>
      <c r="O4787" s="37">
        <v>0</v>
      </c>
      <c r="P4787" s="37">
        <v>0</v>
      </c>
      <c r="Q4787" s="21">
        <f t="shared" si="1342"/>
        <v>39.790999999999997</v>
      </c>
      <c r="R4787" s="21">
        <f t="shared" si="1351"/>
        <v>199.5416666666562</v>
      </c>
      <c r="S4787" s="21">
        <f t="shared" si="1352"/>
        <v>20.783248219663371</v>
      </c>
      <c r="T4787" s="21">
        <f t="shared" si="1343"/>
        <v>86.147999999999996</v>
      </c>
      <c r="U4787" s="37">
        <f>VLOOKUP(Time_Zone, 'LSTM LookUp'!$B$5:$D$8, 3, FALSE)</f>
        <v>-75</v>
      </c>
      <c r="V4787" s="21">
        <f t="shared" si="1353"/>
        <v>-5.8968852854201455</v>
      </c>
      <c r="W4787" s="21">
        <f t="shared" si="1344"/>
        <v>189.67377867864496</v>
      </c>
      <c r="X4787" s="21">
        <f t="shared" si="1345"/>
        <v>-264.11301981634699</v>
      </c>
      <c r="Y4787" s="21">
        <f t="shared" si="1346"/>
        <v>-82.113019816346991</v>
      </c>
      <c r="Z4787" s="21">
        <f t="shared" si="1354"/>
        <v>-26.02839312647491</v>
      </c>
      <c r="AA4787" s="21">
        <f t="shared" si="1347"/>
        <v>0</v>
      </c>
      <c r="AB4787" s="21">
        <f t="shared" si="1348"/>
        <v>-26.02839312647491</v>
      </c>
      <c r="AC4787" s="21">
        <f t="shared" si="1349"/>
        <v>84.02</v>
      </c>
      <c r="AD4787" s="21">
        <f t="shared" si="1355"/>
        <v>-26.02839312647491</v>
      </c>
      <c r="AE4787" s="21" t="str">
        <f t="shared" si="1350"/>
        <v>7/18/14:00</v>
      </c>
    </row>
    <row r="4788" spans="2:31">
      <c r="B4788" s="37">
        <v>7</v>
      </c>
      <c r="C4788" s="38">
        <v>18</v>
      </c>
      <c r="D4788" s="39">
        <v>15</v>
      </c>
      <c r="E4788" s="17">
        <v>29.4</v>
      </c>
      <c r="F4788" s="17">
        <v>206</v>
      </c>
      <c r="G4788" s="17">
        <v>532</v>
      </c>
      <c r="H4788" s="37">
        <f t="shared" si="1338"/>
        <v>84.919999999999987</v>
      </c>
      <c r="I4788" s="37">
        <f>IF(H4788&lt;'Roof Calculator'!$G$8, 1, 0)</f>
        <v>0</v>
      </c>
      <c r="J4788" s="37">
        <f>IF(H4788&gt;='Roof Calculator'!$G$8, 1, 0)</f>
        <v>1</v>
      </c>
      <c r="K4788" s="37">
        <f t="shared" si="1339"/>
        <v>0</v>
      </c>
      <c r="L4788" s="37">
        <f t="shared" si="1340"/>
        <v>84.919999999999987</v>
      </c>
      <c r="M4788" s="37">
        <v>0</v>
      </c>
      <c r="N4788" s="37">
        <f t="shared" si="1341"/>
        <v>206</v>
      </c>
      <c r="O4788" s="37">
        <v>0</v>
      </c>
      <c r="P4788" s="37">
        <v>0</v>
      </c>
      <c r="Q4788" s="21">
        <f t="shared" si="1342"/>
        <v>39.790999999999997</v>
      </c>
      <c r="R4788" s="21">
        <f t="shared" si="1351"/>
        <v>199.58333333332286</v>
      </c>
      <c r="S4788" s="21">
        <f t="shared" si="1352"/>
        <v>20.775323869309883</v>
      </c>
      <c r="T4788" s="21">
        <f t="shared" si="1343"/>
        <v>86.147999999999996</v>
      </c>
      <c r="U4788" s="37">
        <f>VLOOKUP(Time_Zone, 'LSTM LookUp'!$B$5:$D$8, 3, FALSE)</f>
        <v>-75</v>
      </c>
      <c r="V4788" s="21">
        <f t="shared" si="1353"/>
        <v>-5.8999298447222905</v>
      </c>
      <c r="W4788" s="21">
        <f t="shared" si="1344"/>
        <v>204.67301753881944</v>
      </c>
      <c r="X4788" s="21">
        <f t="shared" si="1345"/>
        <v>-226.54009383976728</v>
      </c>
      <c r="Y4788" s="21">
        <f t="shared" si="1346"/>
        <v>-20.54009383976728</v>
      </c>
      <c r="Z4788" s="21">
        <f t="shared" si="1354"/>
        <v>-6.5108510016059054</v>
      </c>
      <c r="AA4788" s="21">
        <f t="shared" si="1347"/>
        <v>0</v>
      </c>
      <c r="AB4788" s="21">
        <f t="shared" si="1348"/>
        <v>-6.5108510016059054</v>
      </c>
      <c r="AC4788" s="21">
        <f t="shared" si="1349"/>
        <v>84.919999999999987</v>
      </c>
      <c r="AD4788" s="21">
        <f t="shared" si="1355"/>
        <v>-6.5108510016059054</v>
      </c>
      <c r="AE4788" s="21" t="str">
        <f t="shared" si="1350"/>
        <v>7/18/15:00</v>
      </c>
    </row>
    <row r="4789" spans="2:31">
      <c r="B4789" s="37">
        <v>7</v>
      </c>
      <c r="C4789" s="38">
        <v>18</v>
      </c>
      <c r="D4789" s="39">
        <v>16</v>
      </c>
      <c r="E4789" s="17">
        <v>28.9</v>
      </c>
      <c r="F4789" s="17">
        <v>162</v>
      </c>
      <c r="G4789" s="17">
        <v>800</v>
      </c>
      <c r="H4789" s="37">
        <f t="shared" si="1338"/>
        <v>84.02</v>
      </c>
      <c r="I4789" s="37">
        <f>IF(H4789&lt;'Roof Calculator'!$G$8, 1, 0)</f>
        <v>0</v>
      </c>
      <c r="J4789" s="37">
        <f>IF(H4789&gt;='Roof Calculator'!$G$8, 1, 0)</f>
        <v>1</v>
      </c>
      <c r="K4789" s="37">
        <f t="shared" si="1339"/>
        <v>0</v>
      </c>
      <c r="L4789" s="37">
        <f t="shared" si="1340"/>
        <v>84.02</v>
      </c>
      <c r="M4789" s="37">
        <v>0</v>
      </c>
      <c r="N4789" s="37">
        <f t="shared" si="1341"/>
        <v>162</v>
      </c>
      <c r="O4789" s="37">
        <v>0</v>
      </c>
      <c r="P4789" s="37">
        <v>0</v>
      </c>
      <c r="Q4789" s="21">
        <f t="shared" si="1342"/>
        <v>39.790999999999997</v>
      </c>
      <c r="R4789" s="21">
        <f t="shared" si="1351"/>
        <v>199.62499999998951</v>
      </c>
      <c r="S4789" s="21">
        <f t="shared" si="1352"/>
        <v>20.767388752805438</v>
      </c>
      <c r="T4789" s="21">
        <f t="shared" si="1343"/>
        <v>86.147999999999996</v>
      </c>
      <c r="U4789" s="37">
        <f>VLOOKUP(Time_Zone, 'LSTM LookUp'!$B$5:$D$8, 3, FALSE)</f>
        <v>-75</v>
      </c>
      <c r="V4789" s="21">
        <f t="shared" si="1353"/>
        <v>-5.9029590577237334</v>
      </c>
      <c r="W4789" s="21">
        <f t="shared" si="1344"/>
        <v>219.67226023556904</v>
      </c>
      <c r="X4789" s="21">
        <f t="shared" si="1345"/>
        <v>-260.86495858398956</v>
      </c>
      <c r="Y4789" s="21">
        <f t="shared" si="1346"/>
        <v>-98.864958583989562</v>
      </c>
      <c r="Z4789" s="21">
        <f t="shared" si="1354"/>
        <v>-31.338465132717616</v>
      </c>
      <c r="AA4789" s="21">
        <f t="shared" si="1347"/>
        <v>0</v>
      </c>
      <c r="AB4789" s="21">
        <f t="shared" si="1348"/>
        <v>-31.338465132717616</v>
      </c>
      <c r="AC4789" s="21">
        <f t="shared" si="1349"/>
        <v>84.02</v>
      </c>
      <c r="AD4789" s="21">
        <f t="shared" si="1355"/>
        <v>-31.338465132717616</v>
      </c>
      <c r="AE4789" s="21" t="str">
        <f t="shared" si="1350"/>
        <v>7/18/16:00</v>
      </c>
    </row>
    <row r="4790" spans="2:31">
      <c r="B4790" s="37">
        <v>7</v>
      </c>
      <c r="C4790" s="38">
        <v>18</v>
      </c>
      <c r="D4790" s="39">
        <v>17</v>
      </c>
      <c r="E4790" s="17">
        <v>28.9</v>
      </c>
      <c r="F4790" s="17">
        <v>156</v>
      </c>
      <c r="G4790" s="17">
        <v>602</v>
      </c>
      <c r="H4790" s="37">
        <f t="shared" si="1338"/>
        <v>84.02</v>
      </c>
      <c r="I4790" s="37">
        <f>IF(H4790&lt;'Roof Calculator'!$G$8, 1, 0)</f>
        <v>0</v>
      </c>
      <c r="J4790" s="37">
        <f>IF(H4790&gt;='Roof Calculator'!$G$8, 1, 0)</f>
        <v>1</v>
      </c>
      <c r="K4790" s="37">
        <f t="shared" si="1339"/>
        <v>0</v>
      </c>
      <c r="L4790" s="37">
        <f t="shared" si="1340"/>
        <v>84.02</v>
      </c>
      <c r="M4790" s="37">
        <v>0</v>
      </c>
      <c r="N4790" s="37">
        <f t="shared" si="1341"/>
        <v>156</v>
      </c>
      <c r="O4790" s="37">
        <v>0</v>
      </c>
      <c r="P4790" s="37">
        <v>0</v>
      </c>
      <c r="Q4790" s="21">
        <f t="shared" si="1342"/>
        <v>39.790999999999997</v>
      </c>
      <c r="R4790" s="21">
        <f t="shared" si="1351"/>
        <v>199.66666666665617</v>
      </c>
      <c r="S4790" s="21">
        <f t="shared" si="1352"/>
        <v>20.759442875776301</v>
      </c>
      <c r="T4790" s="21">
        <f t="shared" si="1343"/>
        <v>86.147999999999996</v>
      </c>
      <c r="U4790" s="37">
        <f>VLOOKUP(Time_Zone, 'LSTM LookUp'!$B$5:$D$8, 3, FALSE)</f>
        <v>-75</v>
      </c>
      <c r="V4790" s="21">
        <f t="shared" si="1353"/>
        <v>-5.9059729100089777</v>
      </c>
      <c r="W4790" s="21">
        <f t="shared" si="1344"/>
        <v>234.67150677249779</v>
      </c>
      <c r="X4790" s="21">
        <f t="shared" si="1345"/>
        <v>-113.56138498923532</v>
      </c>
      <c r="Y4790" s="21">
        <f t="shared" si="1346"/>
        <v>42.438615010764678</v>
      </c>
      <c r="Z4790" s="21">
        <f t="shared" si="1354"/>
        <v>13.452299741427824</v>
      </c>
      <c r="AA4790" s="21">
        <f t="shared" si="1347"/>
        <v>0</v>
      </c>
      <c r="AB4790" s="21">
        <f t="shared" si="1348"/>
        <v>13.452299741427824</v>
      </c>
      <c r="AC4790" s="21">
        <f t="shared" si="1349"/>
        <v>84.02</v>
      </c>
      <c r="AD4790" s="21">
        <f t="shared" si="1355"/>
        <v>13.452299741427824</v>
      </c>
      <c r="AE4790" s="21" t="str">
        <f t="shared" si="1350"/>
        <v>7/18/17:00</v>
      </c>
    </row>
    <row r="4791" spans="2:31">
      <c r="B4791" s="37">
        <v>7</v>
      </c>
      <c r="C4791" s="38">
        <v>18</v>
      </c>
      <c r="D4791" s="39">
        <v>18</v>
      </c>
      <c r="E4791" s="17">
        <v>28.9</v>
      </c>
      <c r="F4791" s="17">
        <v>84</v>
      </c>
      <c r="G4791" s="17">
        <v>659</v>
      </c>
      <c r="H4791" s="37">
        <f t="shared" si="1338"/>
        <v>84.02</v>
      </c>
      <c r="I4791" s="37">
        <f>IF(H4791&lt;'Roof Calculator'!$G$8, 1, 0)</f>
        <v>0</v>
      </c>
      <c r="J4791" s="37">
        <f>IF(H4791&gt;='Roof Calculator'!$G$8, 1, 0)</f>
        <v>1</v>
      </c>
      <c r="K4791" s="37">
        <f t="shared" si="1339"/>
        <v>0</v>
      </c>
      <c r="L4791" s="37">
        <f t="shared" si="1340"/>
        <v>84.02</v>
      </c>
      <c r="M4791" s="37">
        <v>0</v>
      </c>
      <c r="N4791" s="37">
        <f t="shared" si="1341"/>
        <v>84</v>
      </c>
      <c r="O4791" s="37">
        <v>0</v>
      </c>
      <c r="P4791" s="37">
        <v>0</v>
      </c>
      <c r="Q4791" s="21">
        <f t="shared" si="1342"/>
        <v>39.790999999999997</v>
      </c>
      <c r="R4791" s="21">
        <f t="shared" si="1351"/>
        <v>199.70833333332283</v>
      </c>
      <c r="S4791" s="21">
        <f t="shared" si="1352"/>
        <v>20.751486243854398</v>
      </c>
      <c r="T4791" s="21">
        <f t="shared" si="1343"/>
        <v>86.147999999999996</v>
      </c>
      <c r="U4791" s="37">
        <f>VLOOKUP(Time_Zone, 'LSTM LookUp'!$B$5:$D$8, 3, FALSE)</f>
        <v>-75</v>
      </c>
      <c r="V4791" s="21">
        <f t="shared" si="1353"/>
        <v>-5.9089713871957859</v>
      </c>
      <c r="W4791" s="21">
        <f t="shared" si="1344"/>
        <v>249.67075715320104</v>
      </c>
      <c r="X4791" s="21">
        <f t="shared" si="1345"/>
        <v>-15.072486335231408</v>
      </c>
      <c r="Y4791" s="21">
        <f t="shared" si="1346"/>
        <v>68.927513664768597</v>
      </c>
      <c r="Z4791" s="21">
        <f t="shared" si="1354"/>
        <v>21.848817969545753</v>
      </c>
      <c r="AA4791" s="21">
        <f t="shared" si="1347"/>
        <v>0</v>
      </c>
      <c r="AB4791" s="21">
        <f t="shared" si="1348"/>
        <v>21.848817969545753</v>
      </c>
      <c r="AC4791" s="21">
        <f t="shared" si="1349"/>
        <v>84.02</v>
      </c>
      <c r="AD4791" s="21">
        <f t="shared" si="1355"/>
        <v>21.848817969545753</v>
      </c>
      <c r="AE4791" s="21" t="str">
        <f t="shared" si="1350"/>
        <v>7/18/18:00</v>
      </c>
    </row>
    <row r="4792" spans="2:31">
      <c r="B4792" s="37">
        <v>7</v>
      </c>
      <c r="C4792" s="38">
        <v>18</v>
      </c>
      <c r="D4792" s="39">
        <v>19</v>
      </c>
      <c r="E4792" s="17">
        <v>27.8</v>
      </c>
      <c r="F4792" s="17">
        <v>51</v>
      </c>
      <c r="G4792" s="17">
        <v>602</v>
      </c>
      <c r="H4792" s="37">
        <f t="shared" si="1338"/>
        <v>82.04</v>
      </c>
      <c r="I4792" s="37">
        <f>IF(H4792&lt;'Roof Calculator'!$G$8, 1, 0)</f>
        <v>0</v>
      </c>
      <c r="J4792" s="37">
        <f>IF(H4792&gt;='Roof Calculator'!$G$8, 1, 0)</f>
        <v>1</v>
      </c>
      <c r="K4792" s="37">
        <f t="shared" si="1339"/>
        <v>0</v>
      </c>
      <c r="L4792" s="37">
        <f t="shared" si="1340"/>
        <v>82.04</v>
      </c>
      <c r="M4792" s="37">
        <v>0</v>
      </c>
      <c r="N4792" s="37">
        <f t="shared" si="1341"/>
        <v>51</v>
      </c>
      <c r="O4792" s="37">
        <v>0</v>
      </c>
      <c r="P4792" s="37">
        <v>0</v>
      </c>
      <c r="Q4792" s="21">
        <f t="shared" si="1342"/>
        <v>39.790999999999997</v>
      </c>
      <c r="R4792" s="21">
        <f t="shared" si="1351"/>
        <v>199.74999999998948</v>
      </c>
      <c r="S4792" s="21">
        <f t="shared" si="1352"/>
        <v>20.743518862677227</v>
      </c>
      <c r="T4792" s="21">
        <f t="shared" si="1343"/>
        <v>86.147999999999996</v>
      </c>
      <c r="U4792" s="37">
        <f>VLOOKUP(Time_Zone, 'LSTM LookUp'!$B$5:$D$8, 3, FALSE)</f>
        <v>-75</v>
      </c>
      <c r="V4792" s="21">
        <f t="shared" si="1353"/>
        <v>-5.9119544749352206</v>
      </c>
      <c r="W4792" s="21">
        <f t="shared" si="1344"/>
        <v>264.67001138126614</v>
      </c>
      <c r="X4792" s="21">
        <f t="shared" si="1345"/>
        <v>96.274912859660773</v>
      </c>
      <c r="Y4792" s="21">
        <f t="shared" si="1346"/>
        <v>147.27491285966079</v>
      </c>
      <c r="Z4792" s="21">
        <f t="shared" si="1354"/>
        <v>46.683575127941531</v>
      </c>
      <c r="AA4792" s="21">
        <f t="shared" si="1347"/>
        <v>0</v>
      </c>
      <c r="AB4792" s="21">
        <f t="shared" si="1348"/>
        <v>46.683575127941531</v>
      </c>
      <c r="AC4792" s="21">
        <f t="shared" si="1349"/>
        <v>82.04</v>
      </c>
      <c r="AD4792" s="21">
        <f t="shared" si="1355"/>
        <v>46.683575127941531</v>
      </c>
      <c r="AE4792" s="21" t="str">
        <f t="shared" si="1350"/>
        <v>7/18/19:00</v>
      </c>
    </row>
    <row r="4793" spans="2:31">
      <c r="B4793" s="37">
        <v>7</v>
      </c>
      <c r="C4793" s="38">
        <v>18</v>
      </c>
      <c r="D4793" s="39">
        <v>20</v>
      </c>
      <c r="E4793" s="17">
        <v>25.6</v>
      </c>
      <c r="F4793" s="17">
        <v>27</v>
      </c>
      <c r="G4793" s="17">
        <v>299</v>
      </c>
      <c r="H4793" s="37">
        <f t="shared" si="1338"/>
        <v>78.08</v>
      </c>
      <c r="I4793" s="37">
        <f>IF(H4793&lt;'Roof Calculator'!$G$8, 1, 0)</f>
        <v>0</v>
      </c>
      <c r="J4793" s="37">
        <f>IF(H4793&gt;='Roof Calculator'!$G$8, 1, 0)</f>
        <v>1</v>
      </c>
      <c r="K4793" s="37">
        <f t="shared" si="1339"/>
        <v>0</v>
      </c>
      <c r="L4793" s="37">
        <f t="shared" si="1340"/>
        <v>78.08</v>
      </c>
      <c r="M4793" s="37">
        <v>0</v>
      </c>
      <c r="N4793" s="37">
        <f t="shared" si="1341"/>
        <v>27</v>
      </c>
      <c r="O4793" s="37">
        <v>0</v>
      </c>
      <c r="P4793" s="37">
        <v>0</v>
      </c>
      <c r="Q4793" s="21">
        <f t="shared" si="1342"/>
        <v>39.790999999999997</v>
      </c>
      <c r="R4793" s="21">
        <f t="shared" si="1351"/>
        <v>199.79166666665614</v>
      </c>
      <c r="S4793" s="21">
        <f t="shared" si="1352"/>
        <v>20.735540737887881</v>
      </c>
      <c r="T4793" s="21">
        <f t="shared" si="1343"/>
        <v>86.147999999999996</v>
      </c>
      <c r="U4793" s="37">
        <f>VLOOKUP(Time_Zone, 'LSTM LookUp'!$B$5:$D$8, 3, FALSE)</f>
        <v>-75</v>
      </c>
      <c r="V4793" s="21">
        <f t="shared" si="1353"/>
        <v>-5.9149221589116756</v>
      </c>
      <c r="W4793" s="21">
        <f t="shared" si="1344"/>
        <v>279.66926946027206</v>
      </c>
      <c r="X4793" s="21">
        <f t="shared" si="1345"/>
        <v>103.83965956914795</v>
      </c>
      <c r="Y4793" s="21">
        <f t="shared" si="1346"/>
        <v>130.83965956914795</v>
      </c>
      <c r="Z4793" s="21">
        <f t="shared" si="1354"/>
        <v>41.473886886838798</v>
      </c>
      <c r="AA4793" s="21">
        <f t="shared" si="1347"/>
        <v>0</v>
      </c>
      <c r="AB4793" s="21">
        <f t="shared" si="1348"/>
        <v>41.473886886838798</v>
      </c>
      <c r="AC4793" s="21">
        <f t="shared" si="1349"/>
        <v>78.08</v>
      </c>
      <c r="AD4793" s="21">
        <f t="shared" si="1355"/>
        <v>41.473886886838798</v>
      </c>
      <c r="AE4793" s="21" t="str">
        <f t="shared" si="1350"/>
        <v>7/18/20:00</v>
      </c>
    </row>
    <row r="4794" spans="2:31">
      <c r="B4794" s="37">
        <v>7</v>
      </c>
      <c r="C4794" s="38">
        <v>18</v>
      </c>
      <c r="D4794" s="39">
        <v>21</v>
      </c>
      <c r="E4794" s="17">
        <v>24.4</v>
      </c>
      <c r="F4794" s="17">
        <v>0</v>
      </c>
      <c r="G4794" s="17">
        <v>9</v>
      </c>
      <c r="H4794" s="37">
        <f t="shared" si="1338"/>
        <v>75.92</v>
      </c>
      <c r="I4794" s="37">
        <f>IF(H4794&lt;'Roof Calculator'!$G$8, 1, 0)</f>
        <v>0</v>
      </c>
      <c r="J4794" s="37">
        <f>IF(H4794&gt;='Roof Calculator'!$G$8, 1, 0)</f>
        <v>1</v>
      </c>
      <c r="K4794" s="37">
        <f t="shared" si="1339"/>
        <v>0</v>
      </c>
      <c r="L4794" s="37">
        <f t="shared" si="1340"/>
        <v>75.92</v>
      </c>
      <c r="M4794" s="37">
        <v>0</v>
      </c>
      <c r="N4794" s="37">
        <f t="shared" si="1341"/>
        <v>0</v>
      </c>
      <c r="O4794" s="37">
        <v>0</v>
      </c>
      <c r="P4794" s="37">
        <v>0</v>
      </c>
      <c r="Q4794" s="21">
        <f t="shared" si="1342"/>
        <v>39.790999999999997</v>
      </c>
      <c r="R4794" s="21">
        <f t="shared" si="1351"/>
        <v>199.8333333333228</v>
      </c>
      <c r="S4794" s="21">
        <f t="shared" si="1352"/>
        <v>20.727551875135063</v>
      </c>
      <c r="T4794" s="21">
        <f t="shared" si="1343"/>
        <v>86.147999999999996</v>
      </c>
      <c r="U4794" s="37">
        <f>VLOOKUP(Time_Zone, 'LSTM LookUp'!$B$5:$D$8, 3, FALSE)</f>
        <v>-75</v>
      </c>
      <c r="V4794" s="21">
        <f t="shared" si="1353"/>
        <v>-5.917874424842906</v>
      </c>
      <c r="W4794" s="21">
        <f t="shared" si="1344"/>
        <v>294.66853139378929</v>
      </c>
      <c r="X4794" s="21">
        <f t="shared" si="1345"/>
        <v>4.7380431573144195</v>
      </c>
      <c r="Y4794" s="21">
        <f t="shared" si="1346"/>
        <v>4.7380431573144195</v>
      </c>
      <c r="Z4794" s="21">
        <f t="shared" si="1354"/>
        <v>1.5018769279781492</v>
      </c>
      <c r="AA4794" s="21">
        <f t="shared" si="1347"/>
        <v>0</v>
      </c>
      <c r="AB4794" s="21">
        <f t="shared" si="1348"/>
        <v>1.5018769279781492</v>
      </c>
      <c r="AC4794" s="21">
        <f t="shared" si="1349"/>
        <v>75.92</v>
      </c>
      <c r="AD4794" s="21">
        <f t="shared" si="1355"/>
        <v>1.5018769279781492</v>
      </c>
      <c r="AE4794" s="21" t="str">
        <f t="shared" si="1350"/>
        <v>7/18/21:00</v>
      </c>
    </row>
    <row r="4795" spans="2:31">
      <c r="B4795" s="37">
        <v>7</v>
      </c>
      <c r="C4795" s="38">
        <v>18</v>
      </c>
      <c r="D4795" s="39">
        <v>22</v>
      </c>
      <c r="E4795" s="17">
        <v>20.6</v>
      </c>
      <c r="F4795" s="17">
        <v>0</v>
      </c>
      <c r="G4795" s="17">
        <v>0</v>
      </c>
      <c r="H4795" s="37">
        <f t="shared" si="1338"/>
        <v>69.08</v>
      </c>
      <c r="I4795" s="37">
        <f>IF(H4795&lt;'Roof Calculator'!$G$8, 1, 0)</f>
        <v>0</v>
      </c>
      <c r="J4795" s="37">
        <f>IF(H4795&gt;='Roof Calculator'!$G$8, 1, 0)</f>
        <v>1</v>
      </c>
      <c r="K4795" s="37">
        <f t="shared" si="1339"/>
        <v>0</v>
      </c>
      <c r="L4795" s="37">
        <f t="shared" si="1340"/>
        <v>69.08</v>
      </c>
      <c r="M4795" s="37">
        <v>0</v>
      </c>
      <c r="N4795" s="37">
        <f t="shared" si="1341"/>
        <v>0</v>
      </c>
      <c r="O4795" s="37">
        <v>0</v>
      </c>
      <c r="P4795" s="37">
        <v>0</v>
      </c>
      <c r="Q4795" s="21">
        <f t="shared" si="1342"/>
        <v>39.790999999999997</v>
      </c>
      <c r="R4795" s="21">
        <f t="shared" si="1351"/>
        <v>199.87499999998946</v>
      </c>
      <c r="S4795" s="21">
        <f t="shared" si="1352"/>
        <v>20.719552280073042</v>
      </c>
      <c r="T4795" s="21">
        <f t="shared" si="1343"/>
        <v>86.147999999999996</v>
      </c>
      <c r="U4795" s="37">
        <f>VLOOKUP(Time_Zone, 'LSTM LookUp'!$B$5:$D$8, 3, FALSE)</f>
        <v>-75</v>
      </c>
      <c r="V4795" s="21">
        <f t="shared" si="1353"/>
        <v>-5.9208112584800681</v>
      </c>
      <c r="W4795" s="21">
        <f t="shared" si="1344"/>
        <v>309.66779718537998</v>
      </c>
      <c r="X4795" s="21">
        <f t="shared" si="1345"/>
        <v>0</v>
      </c>
      <c r="Y4795" s="21">
        <f t="shared" si="1346"/>
        <v>0</v>
      </c>
      <c r="Z4795" s="21">
        <f t="shared" si="1354"/>
        <v>0</v>
      </c>
      <c r="AA4795" s="21">
        <f t="shared" si="1347"/>
        <v>0</v>
      </c>
      <c r="AB4795" s="21">
        <f t="shared" si="1348"/>
        <v>0</v>
      </c>
      <c r="AC4795" s="21">
        <f t="shared" si="1349"/>
        <v>69.08</v>
      </c>
      <c r="AD4795" s="21">
        <f t="shared" si="1355"/>
        <v>0</v>
      </c>
      <c r="AE4795" s="21" t="str">
        <f t="shared" si="1350"/>
        <v>7/18/22:00</v>
      </c>
    </row>
    <row r="4796" spans="2:31">
      <c r="B4796" s="37">
        <v>7</v>
      </c>
      <c r="C4796" s="38">
        <v>18</v>
      </c>
      <c r="D4796" s="39">
        <v>23</v>
      </c>
      <c r="E4796" s="17">
        <v>19.399999999999999</v>
      </c>
      <c r="F4796" s="17">
        <v>0</v>
      </c>
      <c r="G4796" s="17">
        <v>0</v>
      </c>
      <c r="H4796" s="37">
        <f t="shared" si="1338"/>
        <v>66.92</v>
      </c>
      <c r="I4796" s="37">
        <f>IF(H4796&lt;'Roof Calculator'!$G$8, 1, 0)</f>
        <v>0</v>
      </c>
      <c r="J4796" s="37">
        <f>IF(H4796&gt;='Roof Calculator'!$G$8, 1, 0)</f>
        <v>1</v>
      </c>
      <c r="K4796" s="37">
        <f t="shared" si="1339"/>
        <v>0</v>
      </c>
      <c r="L4796" s="37">
        <f t="shared" si="1340"/>
        <v>66.92</v>
      </c>
      <c r="M4796" s="37">
        <v>0</v>
      </c>
      <c r="N4796" s="37">
        <f t="shared" si="1341"/>
        <v>0</v>
      </c>
      <c r="O4796" s="37">
        <v>0</v>
      </c>
      <c r="P4796" s="37">
        <v>0</v>
      </c>
      <c r="Q4796" s="21">
        <f t="shared" si="1342"/>
        <v>39.790999999999997</v>
      </c>
      <c r="R4796" s="21">
        <f t="shared" si="1351"/>
        <v>199.91666666665611</v>
      </c>
      <c r="S4796" s="21">
        <f t="shared" si="1352"/>
        <v>20.711541958361632</v>
      </c>
      <c r="T4796" s="21">
        <f t="shared" si="1343"/>
        <v>86.147999999999996</v>
      </c>
      <c r="U4796" s="37">
        <f>VLOOKUP(Time_Zone, 'LSTM LookUp'!$B$5:$D$8, 3, FALSE)</f>
        <v>-75</v>
      </c>
      <c r="V4796" s="21">
        <f t="shared" si="1353"/>
        <v>-5.9237326456077462</v>
      </c>
      <c r="W4796" s="21">
        <f t="shared" si="1344"/>
        <v>324.66706683859809</v>
      </c>
      <c r="X4796" s="21">
        <f t="shared" si="1345"/>
        <v>0</v>
      </c>
      <c r="Y4796" s="21">
        <f t="shared" si="1346"/>
        <v>0</v>
      </c>
      <c r="Z4796" s="21">
        <f t="shared" si="1354"/>
        <v>0</v>
      </c>
      <c r="AA4796" s="21">
        <f t="shared" si="1347"/>
        <v>0</v>
      </c>
      <c r="AB4796" s="21">
        <f t="shared" si="1348"/>
        <v>0</v>
      </c>
      <c r="AC4796" s="21">
        <f t="shared" si="1349"/>
        <v>66.92</v>
      </c>
      <c r="AD4796" s="21">
        <f t="shared" si="1355"/>
        <v>0</v>
      </c>
      <c r="AE4796" s="21" t="str">
        <f t="shared" si="1350"/>
        <v>7/18/23:00</v>
      </c>
    </row>
    <row r="4797" spans="2:31">
      <c r="B4797" s="37">
        <v>7</v>
      </c>
      <c r="C4797" s="38">
        <v>18</v>
      </c>
      <c r="D4797" s="39">
        <v>24</v>
      </c>
      <c r="E4797" s="17">
        <v>18.899999999999999</v>
      </c>
      <c r="F4797" s="17">
        <v>0</v>
      </c>
      <c r="G4797" s="17">
        <v>0</v>
      </c>
      <c r="H4797" s="37">
        <f t="shared" si="1338"/>
        <v>66.02</v>
      </c>
      <c r="I4797" s="37">
        <f>IF(H4797&lt;'Roof Calculator'!$G$8, 1, 0)</f>
        <v>0</v>
      </c>
      <c r="J4797" s="37">
        <f>IF(H4797&gt;='Roof Calculator'!$G$8, 1, 0)</f>
        <v>1</v>
      </c>
      <c r="K4797" s="37">
        <f t="shared" si="1339"/>
        <v>0</v>
      </c>
      <c r="L4797" s="37">
        <f t="shared" si="1340"/>
        <v>66.02</v>
      </c>
      <c r="M4797" s="37">
        <v>0</v>
      </c>
      <c r="N4797" s="37">
        <f t="shared" si="1341"/>
        <v>0</v>
      </c>
      <c r="O4797" s="37">
        <v>0</v>
      </c>
      <c r="P4797" s="37">
        <v>0</v>
      </c>
      <c r="Q4797" s="21">
        <f t="shared" si="1342"/>
        <v>39.790999999999997</v>
      </c>
      <c r="R4797" s="21">
        <f t="shared" si="1351"/>
        <v>199.95833333332277</v>
      </c>
      <c r="S4797" s="21">
        <f t="shared" si="1352"/>
        <v>20.703520915666232</v>
      </c>
      <c r="T4797" s="21">
        <f t="shared" si="1343"/>
        <v>86.147999999999996</v>
      </c>
      <c r="U4797" s="37">
        <f>VLOOKUP(Time_Zone, 'LSTM LookUp'!$B$5:$D$8, 3, FALSE)</f>
        <v>-75</v>
      </c>
      <c r="V4797" s="21">
        <f t="shared" si="1353"/>
        <v>-5.9266385720439922</v>
      </c>
      <c r="W4797" s="21">
        <f t="shared" si="1344"/>
        <v>339.66634035698894</v>
      </c>
      <c r="X4797" s="21">
        <f t="shared" si="1345"/>
        <v>0</v>
      </c>
      <c r="Y4797" s="21">
        <f t="shared" si="1346"/>
        <v>0</v>
      </c>
      <c r="Z4797" s="21">
        <f t="shared" si="1354"/>
        <v>0</v>
      </c>
      <c r="AA4797" s="21">
        <f t="shared" si="1347"/>
        <v>0</v>
      </c>
      <c r="AB4797" s="21">
        <f t="shared" si="1348"/>
        <v>0</v>
      </c>
      <c r="AC4797" s="21">
        <f t="shared" si="1349"/>
        <v>66.02</v>
      </c>
      <c r="AD4797" s="21">
        <f t="shared" si="1355"/>
        <v>0</v>
      </c>
      <c r="AE4797" s="21" t="str">
        <f t="shared" si="1350"/>
        <v>7/18/24:00</v>
      </c>
    </row>
    <row r="4798" spans="2:31">
      <c r="B4798" s="37">
        <v>7</v>
      </c>
      <c r="C4798" s="38">
        <v>19</v>
      </c>
      <c r="D4798" s="39">
        <v>1</v>
      </c>
      <c r="E4798" s="17">
        <v>18.899999999999999</v>
      </c>
      <c r="F4798" s="17">
        <v>0</v>
      </c>
      <c r="G4798" s="17">
        <v>0</v>
      </c>
      <c r="H4798" s="37">
        <f t="shared" si="1338"/>
        <v>66.02</v>
      </c>
      <c r="I4798" s="37">
        <f>IF(H4798&lt;'Roof Calculator'!$G$8, 1, 0)</f>
        <v>0</v>
      </c>
      <c r="J4798" s="37">
        <f>IF(H4798&gt;='Roof Calculator'!$G$8, 1, 0)</f>
        <v>1</v>
      </c>
      <c r="K4798" s="37">
        <f t="shared" si="1339"/>
        <v>0</v>
      </c>
      <c r="L4798" s="37">
        <f t="shared" si="1340"/>
        <v>66.02</v>
      </c>
      <c r="M4798" s="37">
        <v>0</v>
      </c>
      <c r="N4798" s="37">
        <f t="shared" si="1341"/>
        <v>0</v>
      </c>
      <c r="O4798" s="37">
        <v>0</v>
      </c>
      <c r="P4798" s="37">
        <v>0</v>
      </c>
      <c r="Q4798" s="21">
        <f t="shared" si="1342"/>
        <v>39.790999999999997</v>
      </c>
      <c r="R4798" s="21">
        <f t="shared" si="1351"/>
        <v>199.99999999998943</v>
      </c>
      <c r="S4798" s="21">
        <f t="shared" si="1352"/>
        <v>20.695489157657764</v>
      </c>
      <c r="T4798" s="21">
        <f t="shared" si="1343"/>
        <v>86.147999999999996</v>
      </c>
      <c r="U4798" s="37">
        <f>VLOOKUP(Time_Zone, 'LSTM LookUp'!$B$5:$D$8, 3, FALSE)</f>
        <v>-75</v>
      </c>
      <c r="V4798" s="21">
        <f t="shared" si="1353"/>
        <v>-5.9295290236403524</v>
      </c>
      <c r="W4798" s="21">
        <f t="shared" si="1344"/>
        <v>-5.3343822559101106</v>
      </c>
      <c r="X4798" s="21">
        <f t="shared" si="1345"/>
        <v>0</v>
      </c>
      <c r="Y4798" s="21">
        <f t="shared" si="1346"/>
        <v>0</v>
      </c>
      <c r="Z4798" s="21">
        <f t="shared" si="1354"/>
        <v>0</v>
      </c>
      <c r="AA4798" s="21">
        <f t="shared" si="1347"/>
        <v>0</v>
      </c>
      <c r="AB4798" s="21">
        <f t="shared" si="1348"/>
        <v>0</v>
      </c>
      <c r="AC4798" s="21">
        <f t="shared" si="1349"/>
        <v>66.02</v>
      </c>
      <c r="AD4798" s="21">
        <f t="shared" si="1355"/>
        <v>0</v>
      </c>
      <c r="AE4798" s="21" t="str">
        <f t="shared" si="1350"/>
        <v>7/19/1:00</v>
      </c>
    </row>
    <row r="4799" spans="2:31">
      <c r="B4799" s="37">
        <v>7</v>
      </c>
      <c r="C4799" s="38">
        <v>19</v>
      </c>
      <c r="D4799" s="39">
        <v>2</v>
      </c>
      <c r="E4799" s="17">
        <v>18.3</v>
      </c>
      <c r="F4799" s="17">
        <v>0</v>
      </c>
      <c r="G4799" s="17">
        <v>0</v>
      </c>
      <c r="H4799" s="37">
        <f t="shared" si="1338"/>
        <v>64.94</v>
      </c>
      <c r="I4799" s="37">
        <f>IF(H4799&lt;'Roof Calculator'!$G$8, 1, 0)</f>
        <v>0</v>
      </c>
      <c r="J4799" s="37">
        <f>IF(H4799&gt;='Roof Calculator'!$G$8, 1, 0)</f>
        <v>1</v>
      </c>
      <c r="K4799" s="37">
        <f t="shared" si="1339"/>
        <v>0</v>
      </c>
      <c r="L4799" s="37">
        <f t="shared" si="1340"/>
        <v>64.94</v>
      </c>
      <c r="M4799" s="37">
        <v>0</v>
      </c>
      <c r="N4799" s="37">
        <f t="shared" si="1341"/>
        <v>0</v>
      </c>
      <c r="O4799" s="37">
        <v>0</v>
      </c>
      <c r="P4799" s="37">
        <v>0</v>
      </c>
      <c r="Q4799" s="21">
        <f t="shared" si="1342"/>
        <v>39.790999999999997</v>
      </c>
      <c r="R4799" s="21">
        <f t="shared" si="1351"/>
        <v>200.04166666665608</v>
      </c>
      <c r="S4799" s="21">
        <f t="shared" si="1352"/>
        <v>20.687446690012685</v>
      </c>
      <c r="T4799" s="21">
        <f t="shared" si="1343"/>
        <v>86.147999999999996</v>
      </c>
      <c r="U4799" s="37">
        <f>VLOOKUP(Time_Zone, 'LSTM LookUp'!$B$5:$D$8, 3, FALSE)</f>
        <v>-75</v>
      </c>
      <c r="V4799" s="21">
        <f t="shared" si="1353"/>
        <v>-5.9324039862819111</v>
      </c>
      <c r="W4799" s="21">
        <f t="shared" si="1344"/>
        <v>9.6648990034295146</v>
      </c>
      <c r="X4799" s="21">
        <f t="shared" si="1345"/>
        <v>0</v>
      </c>
      <c r="Y4799" s="21">
        <f t="shared" si="1346"/>
        <v>0</v>
      </c>
      <c r="Z4799" s="21">
        <f t="shared" si="1354"/>
        <v>0</v>
      </c>
      <c r="AA4799" s="21">
        <f t="shared" si="1347"/>
        <v>0</v>
      </c>
      <c r="AB4799" s="21">
        <f t="shared" si="1348"/>
        <v>0</v>
      </c>
      <c r="AC4799" s="21">
        <f t="shared" si="1349"/>
        <v>64.94</v>
      </c>
      <c r="AD4799" s="21">
        <f t="shared" si="1355"/>
        <v>0</v>
      </c>
      <c r="AE4799" s="21" t="str">
        <f t="shared" si="1350"/>
        <v>7/19/2:00</v>
      </c>
    </row>
    <row r="4800" spans="2:31">
      <c r="B4800" s="37">
        <v>7</v>
      </c>
      <c r="C4800" s="38">
        <v>19</v>
      </c>
      <c r="D4800" s="39">
        <v>3</v>
      </c>
      <c r="E4800" s="17">
        <v>18.899999999999999</v>
      </c>
      <c r="F4800" s="17">
        <v>0</v>
      </c>
      <c r="G4800" s="17">
        <v>0</v>
      </c>
      <c r="H4800" s="37">
        <f t="shared" si="1338"/>
        <v>66.02</v>
      </c>
      <c r="I4800" s="37">
        <f>IF(H4800&lt;'Roof Calculator'!$G$8, 1, 0)</f>
        <v>0</v>
      </c>
      <c r="J4800" s="37">
        <f>IF(H4800&gt;='Roof Calculator'!$G$8, 1, 0)</f>
        <v>1</v>
      </c>
      <c r="K4800" s="37">
        <f t="shared" si="1339"/>
        <v>0</v>
      </c>
      <c r="L4800" s="37">
        <f t="shared" si="1340"/>
        <v>66.02</v>
      </c>
      <c r="M4800" s="37">
        <v>0</v>
      </c>
      <c r="N4800" s="37">
        <f t="shared" si="1341"/>
        <v>0</v>
      </c>
      <c r="O4800" s="37">
        <v>0</v>
      </c>
      <c r="P4800" s="37">
        <v>0</v>
      </c>
      <c r="Q4800" s="21">
        <f t="shared" si="1342"/>
        <v>39.790999999999997</v>
      </c>
      <c r="R4800" s="21">
        <f t="shared" si="1351"/>
        <v>200.08333333332274</v>
      </c>
      <c r="S4800" s="21">
        <f t="shared" si="1352"/>
        <v>20.679393518412965</v>
      </c>
      <c r="T4800" s="21">
        <f t="shared" si="1343"/>
        <v>86.147999999999996</v>
      </c>
      <c r="U4800" s="37">
        <f>VLOOKUP(Time_Zone, 'LSTM LookUp'!$B$5:$D$8, 3, FALSE)</f>
        <v>-75</v>
      </c>
      <c r="V4800" s="21">
        <f t="shared" si="1353"/>
        <v>-5.9352634458873101</v>
      </c>
      <c r="W4800" s="21">
        <f t="shared" si="1344"/>
        <v>24.66418413852816</v>
      </c>
      <c r="X4800" s="21">
        <f t="shared" si="1345"/>
        <v>0</v>
      </c>
      <c r="Y4800" s="21">
        <f t="shared" si="1346"/>
        <v>0</v>
      </c>
      <c r="Z4800" s="21">
        <f t="shared" si="1354"/>
        <v>0</v>
      </c>
      <c r="AA4800" s="21">
        <f t="shared" si="1347"/>
        <v>0</v>
      </c>
      <c r="AB4800" s="21">
        <f t="shared" si="1348"/>
        <v>0</v>
      </c>
      <c r="AC4800" s="21">
        <f t="shared" si="1349"/>
        <v>66.02</v>
      </c>
      <c r="AD4800" s="21">
        <f t="shared" si="1355"/>
        <v>0</v>
      </c>
      <c r="AE4800" s="21" t="str">
        <f t="shared" si="1350"/>
        <v>7/19/3:00</v>
      </c>
    </row>
    <row r="4801" spans="2:31">
      <c r="B4801" s="37">
        <v>7</v>
      </c>
      <c r="C4801" s="38">
        <v>19</v>
      </c>
      <c r="D4801" s="39">
        <v>4</v>
      </c>
      <c r="E4801" s="17">
        <v>17.8</v>
      </c>
      <c r="F4801" s="17">
        <v>0</v>
      </c>
      <c r="G4801" s="17">
        <v>0</v>
      </c>
      <c r="H4801" s="37">
        <f t="shared" si="1338"/>
        <v>64.040000000000006</v>
      </c>
      <c r="I4801" s="37">
        <f>IF(H4801&lt;'Roof Calculator'!$G$8, 1, 0)</f>
        <v>0</v>
      </c>
      <c r="J4801" s="37">
        <f>IF(H4801&gt;='Roof Calculator'!$G$8, 1, 0)</f>
        <v>1</v>
      </c>
      <c r="K4801" s="37">
        <f t="shared" si="1339"/>
        <v>0</v>
      </c>
      <c r="L4801" s="37">
        <f t="shared" si="1340"/>
        <v>64.040000000000006</v>
      </c>
      <c r="M4801" s="37">
        <v>0</v>
      </c>
      <c r="N4801" s="37">
        <f t="shared" si="1341"/>
        <v>0</v>
      </c>
      <c r="O4801" s="37">
        <v>0</v>
      </c>
      <c r="P4801" s="37">
        <v>0</v>
      </c>
      <c r="Q4801" s="21">
        <f t="shared" si="1342"/>
        <v>39.790999999999997</v>
      </c>
      <c r="R4801" s="21">
        <f t="shared" si="1351"/>
        <v>200.1249999999894</v>
      </c>
      <c r="S4801" s="21">
        <f t="shared" si="1352"/>
        <v>20.671329648546099</v>
      </c>
      <c r="T4801" s="21">
        <f t="shared" si="1343"/>
        <v>86.147999999999996</v>
      </c>
      <c r="U4801" s="37">
        <f>VLOOKUP(Time_Zone, 'LSTM LookUp'!$B$5:$D$8, 3, FALSE)</f>
        <v>-75</v>
      </c>
      <c r="V4801" s="21">
        <f t="shared" si="1353"/>
        <v>-5.9381073884087963</v>
      </c>
      <c r="W4801" s="21">
        <f t="shared" si="1344"/>
        <v>39.663473152897815</v>
      </c>
      <c r="X4801" s="21">
        <f t="shared" si="1345"/>
        <v>0</v>
      </c>
      <c r="Y4801" s="21">
        <f t="shared" si="1346"/>
        <v>0</v>
      </c>
      <c r="Z4801" s="21">
        <f t="shared" si="1354"/>
        <v>0</v>
      </c>
      <c r="AA4801" s="21">
        <f t="shared" si="1347"/>
        <v>0</v>
      </c>
      <c r="AB4801" s="21">
        <f t="shared" si="1348"/>
        <v>0</v>
      </c>
      <c r="AC4801" s="21">
        <f t="shared" si="1349"/>
        <v>64.040000000000006</v>
      </c>
      <c r="AD4801" s="21">
        <f t="shared" si="1355"/>
        <v>0</v>
      </c>
      <c r="AE4801" s="21" t="str">
        <f t="shared" si="1350"/>
        <v>7/19/4:00</v>
      </c>
    </row>
    <row r="4802" spans="2:31">
      <c r="B4802" s="37">
        <v>7</v>
      </c>
      <c r="C4802" s="38">
        <v>19</v>
      </c>
      <c r="D4802" s="39">
        <v>5</v>
      </c>
      <c r="E4802" s="17">
        <v>16.7</v>
      </c>
      <c r="F4802" s="17">
        <v>0</v>
      </c>
      <c r="G4802" s="17">
        <v>0</v>
      </c>
      <c r="H4802" s="37">
        <f t="shared" si="1338"/>
        <v>62.059999999999995</v>
      </c>
      <c r="I4802" s="37">
        <f>IF(H4802&lt;'Roof Calculator'!$G$8, 1, 0)</f>
        <v>0</v>
      </c>
      <c r="J4802" s="37">
        <f>IF(H4802&gt;='Roof Calculator'!$G$8, 1, 0)</f>
        <v>1</v>
      </c>
      <c r="K4802" s="37">
        <f t="shared" si="1339"/>
        <v>0</v>
      </c>
      <c r="L4802" s="37">
        <f t="shared" si="1340"/>
        <v>62.059999999999995</v>
      </c>
      <c r="M4802" s="37">
        <v>0</v>
      </c>
      <c r="N4802" s="37">
        <f t="shared" si="1341"/>
        <v>0</v>
      </c>
      <c r="O4802" s="37">
        <v>0</v>
      </c>
      <c r="P4802" s="37">
        <v>0</v>
      </c>
      <c r="Q4802" s="21">
        <f t="shared" si="1342"/>
        <v>39.790999999999997</v>
      </c>
      <c r="R4802" s="21">
        <f t="shared" si="1351"/>
        <v>200.16666666665606</v>
      </c>
      <c r="S4802" s="21">
        <f t="shared" si="1352"/>
        <v>20.663255086105078</v>
      </c>
      <c r="T4802" s="21">
        <f t="shared" si="1343"/>
        <v>86.147999999999996</v>
      </c>
      <c r="U4802" s="37">
        <f>VLOOKUP(Time_Zone, 'LSTM LookUp'!$B$5:$D$8, 3, FALSE)</f>
        <v>-75</v>
      </c>
      <c r="V4802" s="21">
        <f t="shared" si="1353"/>
        <v>-5.9409357998322392</v>
      </c>
      <c r="W4802" s="21">
        <f t="shared" si="1344"/>
        <v>54.662766050041952</v>
      </c>
      <c r="X4802" s="21">
        <f t="shared" si="1345"/>
        <v>0</v>
      </c>
      <c r="Y4802" s="21">
        <f t="shared" si="1346"/>
        <v>0</v>
      </c>
      <c r="Z4802" s="21">
        <f t="shared" si="1354"/>
        <v>0</v>
      </c>
      <c r="AA4802" s="21">
        <f t="shared" si="1347"/>
        <v>0</v>
      </c>
      <c r="AB4802" s="21">
        <f t="shared" si="1348"/>
        <v>0</v>
      </c>
      <c r="AC4802" s="21">
        <f t="shared" si="1349"/>
        <v>62.059999999999995</v>
      </c>
      <c r="AD4802" s="21">
        <f t="shared" si="1355"/>
        <v>0</v>
      </c>
      <c r="AE4802" s="21" t="str">
        <f t="shared" si="1350"/>
        <v>7/19/5:00</v>
      </c>
    </row>
    <row r="4803" spans="2:31">
      <c r="B4803" s="37">
        <v>7</v>
      </c>
      <c r="C4803" s="38">
        <v>19</v>
      </c>
      <c r="D4803" s="39">
        <v>6</v>
      </c>
      <c r="E4803" s="17">
        <v>17.8</v>
      </c>
      <c r="F4803" s="17">
        <v>3</v>
      </c>
      <c r="G4803" s="17">
        <v>12</v>
      </c>
      <c r="H4803" s="37">
        <f t="shared" si="1338"/>
        <v>64.040000000000006</v>
      </c>
      <c r="I4803" s="37">
        <f>IF(H4803&lt;'Roof Calculator'!$G$8, 1, 0)</f>
        <v>0</v>
      </c>
      <c r="J4803" s="37">
        <f>IF(H4803&gt;='Roof Calculator'!$G$8, 1, 0)</f>
        <v>1</v>
      </c>
      <c r="K4803" s="37">
        <f t="shared" si="1339"/>
        <v>0</v>
      </c>
      <c r="L4803" s="37">
        <f t="shared" si="1340"/>
        <v>64.040000000000006</v>
      </c>
      <c r="M4803" s="37">
        <v>0</v>
      </c>
      <c r="N4803" s="37">
        <f t="shared" si="1341"/>
        <v>3</v>
      </c>
      <c r="O4803" s="37">
        <v>0</v>
      </c>
      <c r="P4803" s="37">
        <v>0</v>
      </c>
      <c r="Q4803" s="21">
        <f t="shared" si="1342"/>
        <v>39.790999999999997</v>
      </c>
      <c r="R4803" s="21">
        <f t="shared" si="1351"/>
        <v>200.20833333332271</v>
      </c>
      <c r="S4803" s="21">
        <f t="shared" si="1352"/>
        <v>20.655169836788378</v>
      </c>
      <c r="T4803" s="21">
        <f t="shared" si="1343"/>
        <v>86.147999999999996</v>
      </c>
      <c r="U4803" s="37">
        <f>VLOOKUP(Time_Zone, 'LSTM LookUp'!$B$5:$D$8, 3, FALSE)</f>
        <v>-75</v>
      </c>
      <c r="V4803" s="21">
        <f t="shared" si="1353"/>
        <v>-5.9437486661771812</v>
      </c>
      <c r="W4803" s="21">
        <f t="shared" si="1344"/>
        <v>69.662062833455707</v>
      </c>
      <c r="X4803" s="21">
        <f t="shared" si="1345"/>
        <v>5.7077054793806514</v>
      </c>
      <c r="Y4803" s="21">
        <f t="shared" si="1346"/>
        <v>8.7077054793806514</v>
      </c>
      <c r="Z4803" s="21">
        <f t="shared" si="1354"/>
        <v>2.7601905514350413</v>
      </c>
      <c r="AA4803" s="21">
        <f t="shared" si="1347"/>
        <v>0</v>
      </c>
      <c r="AB4803" s="21">
        <f t="shared" si="1348"/>
        <v>2.7601905514350413</v>
      </c>
      <c r="AC4803" s="21">
        <f t="shared" si="1349"/>
        <v>64.040000000000006</v>
      </c>
      <c r="AD4803" s="21">
        <f t="shared" si="1355"/>
        <v>2.7601905514350413</v>
      </c>
      <c r="AE4803" s="21" t="str">
        <f t="shared" si="1350"/>
        <v>7/19/6:00</v>
      </c>
    </row>
    <row r="4804" spans="2:31">
      <c r="B4804" s="37">
        <v>7</v>
      </c>
      <c r="C4804" s="38">
        <v>19</v>
      </c>
      <c r="D4804" s="39">
        <v>7</v>
      </c>
      <c r="E4804" s="17">
        <v>18.3</v>
      </c>
      <c r="F4804" s="17">
        <v>55</v>
      </c>
      <c r="G4804" s="17">
        <v>189</v>
      </c>
      <c r="H4804" s="37">
        <f t="shared" si="1338"/>
        <v>64.94</v>
      </c>
      <c r="I4804" s="37">
        <f>IF(H4804&lt;'Roof Calculator'!$G$8, 1, 0)</f>
        <v>0</v>
      </c>
      <c r="J4804" s="37">
        <f>IF(H4804&gt;='Roof Calculator'!$G$8, 1, 0)</f>
        <v>1</v>
      </c>
      <c r="K4804" s="37">
        <f t="shared" si="1339"/>
        <v>0</v>
      </c>
      <c r="L4804" s="37">
        <f t="shared" si="1340"/>
        <v>64.94</v>
      </c>
      <c r="M4804" s="37">
        <v>0</v>
      </c>
      <c r="N4804" s="37">
        <f t="shared" si="1341"/>
        <v>55</v>
      </c>
      <c r="O4804" s="37">
        <v>0</v>
      </c>
      <c r="P4804" s="37">
        <v>0</v>
      </c>
      <c r="Q4804" s="21">
        <f t="shared" si="1342"/>
        <v>39.790999999999997</v>
      </c>
      <c r="R4804" s="21">
        <f t="shared" si="1351"/>
        <v>200.24999999998937</v>
      </c>
      <c r="S4804" s="21">
        <f t="shared" si="1352"/>
        <v>20.647073906299941</v>
      </c>
      <c r="T4804" s="21">
        <f t="shared" si="1343"/>
        <v>86.147999999999996</v>
      </c>
      <c r="U4804" s="37">
        <f>VLOOKUP(Time_Zone, 'LSTM LookUp'!$B$5:$D$8, 3, FALSE)</f>
        <v>-75</v>
      </c>
      <c r="V4804" s="21">
        <f t="shared" si="1353"/>
        <v>-5.946545973496856</v>
      </c>
      <c r="W4804" s="21">
        <f t="shared" si="1344"/>
        <v>84.661363506625776</v>
      </c>
      <c r="X4804" s="21">
        <f t="shared" si="1345"/>
        <v>55.295160285551574</v>
      </c>
      <c r="Y4804" s="21">
        <f t="shared" si="1346"/>
        <v>110.29516028555157</v>
      </c>
      <c r="Z4804" s="21">
        <f t="shared" si="1354"/>
        <v>34.961639436482905</v>
      </c>
      <c r="AA4804" s="21">
        <f t="shared" si="1347"/>
        <v>0</v>
      </c>
      <c r="AB4804" s="21">
        <f t="shared" si="1348"/>
        <v>34.961639436482905</v>
      </c>
      <c r="AC4804" s="21">
        <f t="shared" si="1349"/>
        <v>64.94</v>
      </c>
      <c r="AD4804" s="21">
        <f t="shared" si="1355"/>
        <v>34.961639436482905</v>
      </c>
      <c r="AE4804" s="21" t="str">
        <f t="shared" si="1350"/>
        <v>7/19/7:00</v>
      </c>
    </row>
    <row r="4805" spans="2:31">
      <c r="B4805" s="37">
        <v>7</v>
      </c>
      <c r="C4805" s="38">
        <v>19</v>
      </c>
      <c r="D4805" s="39">
        <v>8</v>
      </c>
      <c r="E4805" s="17">
        <v>22.2</v>
      </c>
      <c r="F4805" s="17">
        <v>83</v>
      </c>
      <c r="G4805" s="17">
        <v>492</v>
      </c>
      <c r="H4805" s="37">
        <f t="shared" si="1338"/>
        <v>71.959999999999994</v>
      </c>
      <c r="I4805" s="37">
        <f>IF(H4805&lt;'Roof Calculator'!$G$8, 1, 0)</f>
        <v>0</v>
      </c>
      <c r="J4805" s="37">
        <f>IF(H4805&gt;='Roof Calculator'!$G$8, 1, 0)</f>
        <v>1</v>
      </c>
      <c r="K4805" s="37">
        <f t="shared" si="1339"/>
        <v>0</v>
      </c>
      <c r="L4805" s="37">
        <f t="shared" si="1340"/>
        <v>71.959999999999994</v>
      </c>
      <c r="M4805" s="37">
        <v>0</v>
      </c>
      <c r="N4805" s="37">
        <f t="shared" si="1341"/>
        <v>83</v>
      </c>
      <c r="O4805" s="37">
        <v>0</v>
      </c>
      <c r="P4805" s="37">
        <v>0</v>
      </c>
      <c r="Q4805" s="21">
        <f t="shared" si="1342"/>
        <v>39.790999999999997</v>
      </c>
      <c r="R4805" s="21">
        <f t="shared" si="1351"/>
        <v>200.29166666665603</v>
      </c>
      <c r="S4805" s="21">
        <f t="shared" si="1352"/>
        <v>20.638967300349211</v>
      </c>
      <c r="T4805" s="21">
        <f t="shared" si="1343"/>
        <v>86.147999999999996</v>
      </c>
      <c r="U4805" s="37">
        <f>VLOOKUP(Time_Zone, 'LSTM LookUp'!$B$5:$D$8, 3, FALSE)</f>
        <v>-75</v>
      </c>
      <c r="V4805" s="21">
        <f t="shared" si="1353"/>
        <v>-5.9493277078782292</v>
      </c>
      <c r="W4805" s="21">
        <f t="shared" si="1344"/>
        <v>99.660668073030479</v>
      </c>
      <c r="X4805" s="21">
        <f t="shared" si="1345"/>
        <v>51.617312186893656</v>
      </c>
      <c r="Y4805" s="21">
        <f t="shared" si="1346"/>
        <v>134.61731218689366</v>
      </c>
      <c r="Z4805" s="21">
        <f t="shared" si="1354"/>
        <v>42.671336787595799</v>
      </c>
      <c r="AA4805" s="21">
        <f t="shared" si="1347"/>
        <v>0</v>
      </c>
      <c r="AB4805" s="21">
        <f t="shared" si="1348"/>
        <v>42.671336787595799</v>
      </c>
      <c r="AC4805" s="21">
        <f t="shared" si="1349"/>
        <v>71.959999999999994</v>
      </c>
      <c r="AD4805" s="21">
        <f t="shared" si="1355"/>
        <v>42.671336787595799</v>
      </c>
      <c r="AE4805" s="21" t="str">
        <f t="shared" si="1350"/>
        <v>7/19/8:00</v>
      </c>
    </row>
    <row r="4806" spans="2:31">
      <c r="B4806" s="37">
        <v>7</v>
      </c>
      <c r="C4806" s="38">
        <v>19</v>
      </c>
      <c r="D4806" s="39">
        <v>9</v>
      </c>
      <c r="E4806" s="17">
        <v>26.1</v>
      </c>
      <c r="F4806" s="17">
        <v>117</v>
      </c>
      <c r="G4806" s="17">
        <v>623</v>
      </c>
      <c r="H4806" s="37">
        <f t="shared" si="1338"/>
        <v>78.98</v>
      </c>
      <c r="I4806" s="37">
        <f>IF(H4806&lt;'Roof Calculator'!$G$8, 1, 0)</f>
        <v>0</v>
      </c>
      <c r="J4806" s="37">
        <f>IF(H4806&gt;='Roof Calculator'!$G$8, 1, 0)</f>
        <v>1</v>
      </c>
      <c r="K4806" s="37">
        <f t="shared" si="1339"/>
        <v>0</v>
      </c>
      <c r="L4806" s="37">
        <f t="shared" si="1340"/>
        <v>78.98</v>
      </c>
      <c r="M4806" s="37">
        <v>0</v>
      </c>
      <c r="N4806" s="37">
        <f t="shared" si="1341"/>
        <v>117</v>
      </c>
      <c r="O4806" s="37">
        <v>0</v>
      </c>
      <c r="P4806" s="37">
        <v>0</v>
      </c>
      <c r="Q4806" s="21">
        <f t="shared" si="1342"/>
        <v>39.790999999999997</v>
      </c>
      <c r="R4806" s="21">
        <f t="shared" si="1351"/>
        <v>200.33333333332268</v>
      </c>
      <c r="S4806" s="21">
        <f t="shared" si="1352"/>
        <v>20.630850024651046</v>
      </c>
      <c r="T4806" s="21">
        <f t="shared" si="1343"/>
        <v>86.147999999999996</v>
      </c>
      <c r="U4806" s="37">
        <f>VLOOKUP(Time_Zone, 'LSTM LookUp'!$B$5:$D$8, 3, FALSE)</f>
        <v>-75</v>
      </c>
      <c r="V4806" s="21">
        <f t="shared" si="1353"/>
        <v>-5.9520938554420271</v>
      </c>
      <c r="W4806" s="21">
        <f t="shared" si="1344"/>
        <v>114.65997653613947</v>
      </c>
      <c r="X4806" s="21">
        <f t="shared" si="1345"/>
        <v>-46.436934919650717</v>
      </c>
      <c r="Y4806" s="21">
        <f t="shared" si="1346"/>
        <v>70.563065080349276</v>
      </c>
      <c r="Z4806" s="21">
        <f t="shared" si="1354"/>
        <v>22.367259202355235</v>
      </c>
      <c r="AA4806" s="21">
        <f t="shared" si="1347"/>
        <v>0</v>
      </c>
      <c r="AB4806" s="21">
        <f t="shared" si="1348"/>
        <v>22.367259202355235</v>
      </c>
      <c r="AC4806" s="21">
        <f t="shared" si="1349"/>
        <v>78.98</v>
      </c>
      <c r="AD4806" s="21">
        <f t="shared" si="1355"/>
        <v>22.367259202355235</v>
      </c>
      <c r="AE4806" s="21" t="str">
        <f t="shared" si="1350"/>
        <v>7/19/9:00</v>
      </c>
    </row>
    <row r="4807" spans="2:31">
      <c r="B4807" s="37">
        <v>7</v>
      </c>
      <c r="C4807" s="38">
        <v>19</v>
      </c>
      <c r="D4807" s="39">
        <v>10</v>
      </c>
      <c r="E4807" s="17">
        <v>27.8</v>
      </c>
      <c r="F4807" s="17">
        <v>124</v>
      </c>
      <c r="G4807" s="17">
        <v>772</v>
      </c>
      <c r="H4807" s="37">
        <f t="shared" si="1338"/>
        <v>82.04</v>
      </c>
      <c r="I4807" s="37">
        <f>IF(H4807&lt;'Roof Calculator'!$G$8, 1, 0)</f>
        <v>0</v>
      </c>
      <c r="J4807" s="37">
        <f>IF(H4807&gt;='Roof Calculator'!$G$8, 1, 0)</f>
        <v>1</v>
      </c>
      <c r="K4807" s="37">
        <f t="shared" si="1339"/>
        <v>0</v>
      </c>
      <c r="L4807" s="37">
        <f t="shared" si="1340"/>
        <v>82.04</v>
      </c>
      <c r="M4807" s="37">
        <v>0</v>
      </c>
      <c r="N4807" s="37">
        <f t="shared" si="1341"/>
        <v>124</v>
      </c>
      <c r="O4807" s="37">
        <v>0</v>
      </c>
      <c r="P4807" s="37">
        <v>0</v>
      </c>
      <c r="Q4807" s="21">
        <f t="shared" si="1342"/>
        <v>39.790999999999997</v>
      </c>
      <c r="R4807" s="21">
        <f t="shared" si="1351"/>
        <v>200.37499999998934</v>
      </c>
      <c r="S4807" s="21">
        <f t="shared" si="1352"/>
        <v>20.622722084925776</v>
      </c>
      <c r="T4807" s="21">
        <f t="shared" si="1343"/>
        <v>86.147999999999996</v>
      </c>
      <c r="U4807" s="37">
        <f>VLOOKUP(Time_Zone, 'LSTM LookUp'!$B$5:$D$8, 3, FALSE)</f>
        <v>-75</v>
      </c>
      <c r="V4807" s="21">
        <f t="shared" si="1353"/>
        <v>-5.9548444023427765</v>
      </c>
      <c r="W4807" s="21">
        <f t="shared" si="1344"/>
        <v>129.65928889941432</v>
      </c>
      <c r="X4807" s="21">
        <f t="shared" si="1345"/>
        <v>-180.30961811966446</v>
      </c>
      <c r="Y4807" s="21">
        <f t="shared" si="1346"/>
        <v>-56.309618119664464</v>
      </c>
      <c r="Z4807" s="21">
        <f t="shared" si="1354"/>
        <v>-17.849165461194275</v>
      </c>
      <c r="AA4807" s="21">
        <f t="shared" si="1347"/>
        <v>0</v>
      </c>
      <c r="AB4807" s="21">
        <f t="shared" si="1348"/>
        <v>-17.849165461194275</v>
      </c>
      <c r="AC4807" s="21">
        <f t="shared" si="1349"/>
        <v>82.04</v>
      </c>
      <c r="AD4807" s="21">
        <f t="shared" si="1355"/>
        <v>-17.849165461194275</v>
      </c>
      <c r="AE4807" s="21" t="str">
        <f t="shared" si="1350"/>
        <v>7/19/10:00</v>
      </c>
    </row>
    <row r="4808" spans="2:31">
      <c r="B4808" s="37">
        <v>7</v>
      </c>
      <c r="C4808" s="38">
        <v>19</v>
      </c>
      <c r="D4808" s="39">
        <v>11</v>
      </c>
      <c r="E4808" s="17">
        <v>28.9</v>
      </c>
      <c r="F4808" s="17">
        <v>138</v>
      </c>
      <c r="G4808" s="17">
        <v>815</v>
      </c>
      <c r="H4808" s="37">
        <f t="shared" si="1338"/>
        <v>84.02</v>
      </c>
      <c r="I4808" s="37">
        <f>IF(H4808&lt;'Roof Calculator'!$G$8, 1, 0)</f>
        <v>0</v>
      </c>
      <c r="J4808" s="37">
        <f>IF(H4808&gt;='Roof Calculator'!$G$8, 1, 0)</f>
        <v>1</v>
      </c>
      <c r="K4808" s="37">
        <f t="shared" si="1339"/>
        <v>0</v>
      </c>
      <c r="L4808" s="37">
        <f t="shared" si="1340"/>
        <v>84.02</v>
      </c>
      <c r="M4808" s="37">
        <v>0</v>
      </c>
      <c r="N4808" s="37">
        <f t="shared" si="1341"/>
        <v>138</v>
      </c>
      <c r="O4808" s="37">
        <v>0</v>
      </c>
      <c r="P4808" s="37">
        <v>0</v>
      </c>
      <c r="Q4808" s="21">
        <f t="shared" si="1342"/>
        <v>39.790999999999997</v>
      </c>
      <c r="R4808" s="21">
        <f t="shared" si="1351"/>
        <v>200.416666666656</v>
      </c>
      <c r="S4808" s="21">
        <f t="shared" si="1352"/>
        <v>20.614583486899143</v>
      </c>
      <c r="T4808" s="21">
        <f t="shared" si="1343"/>
        <v>86.147999999999996</v>
      </c>
      <c r="U4808" s="37">
        <f>VLOOKUP(Time_Zone, 'LSTM LookUp'!$B$5:$D$8, 3, FALSE)</f>
        <v>-75</v>
      </c>
      <c r="V4808" s="21">
        <f t="shared" si="1353"/>
        <v>-5.9575793347688286</v>
      </c>
      <c r="W4808" s="21">
        <f t="shared" si="1344"/>
        <v>144.65860516630781</v>
      </c>
      <c r="X4808" s="21">
        <f t="shared" si="1345"/>
        <v>-294.48048768678331</v>
      </c>
      <c r="Y4808" s="21">
        <f t="shared" si="1346"/>
        <v>-156.48048768678331</v>
      </c>
      <c r="Z4808" s="21">
        <f t="shared" si="1354"/>
        <v>-49.60158156701084</v>
      </c>
      <c r="AA4808" s="21">
        <f t="shared" si="1347"/>
        <v>0</v>
      </c>
      <c r="AB4808" s="21">
        <f t="shared" si="1348"/>
        <v>-49.60158156701084</v>
      </c>
      <c r="AC4808" s="21">
        <f t="shared" si="1349"/>
        <v>84.02</v>
      </c>
      <c r="AD4808" s="21">
        <f t="shared" si="1355"/>
        <v>-49.60158156701084</v>
      </c>
      <c r="AE4808" s="21" t="str">
        <f t="shared" si="1350"/>
        <v>7/19/11:00</v>
      </c>
    </row>
    <row r="4809" spans="2:31">
      <c r="B4809" s="37">
        <v>7</v>
      </c>
      <c r="C4809" s="38">
        <v>19</v>
      </c>
      <c r="D4809" s="39">
        <v>12</v>
      </c>
      <c r="E4809" s="17">
        <v>29.4</v>
      </c>
      <c r="F4809" s="17">
        <v>293</v>
      </c>
      <c r="G4809" s="17">
        <v>590</v>
      </c>
      <c r="H4809" s="37">
        <f t="shared" si="1338"/>
        <v>84.919999999999987</v>
      </c>
      <c r="I4809" s="37">
        <f>IF(H4809&lt;'Roof Calculator'!$G$8, 1, 0)</f>
        <v>0</v>
      </c>
      <c r="J4809" s="37">
        <f>IF(H4809&gt;='Roof Calculator'!$G$8, 1, 0)</f>
        <v>1</v>
      </c>
      <c r="K4809" s="37">
        <f t="shared" si="1339"/>
        <v>0</v>
      </c>
      <c r="L4809" s="37">
        <f t="shared" si="1340"/>
        <v>84.919999999999987</v>
      </c>
      <c r="M4809" s="37">
        <v>0</v>
      </c>
      <c r="N4809" s="37">
        <f t="shared" si="1341"/>
        <v>293</v>
      </c>
      <c r="O4809" s="37">
        <v>0</v>
      </c>
      <c r="P4809" s="37">
        <v>0</v>
      </c>
      <c r="Q4809" s="21">
        <f t="shared" si="1342"/>
        <v>39.790999999999997</v>
      </c>
      <c r="R4809" s="21">
        <f t="shared" si="1351"/>
        <v>200.45833333332266</v>
      </c>
      <c r="S4809" s="21">
        <f t="shared" si="1352"/>
        <v>20.606434236302356</v>
      </c>
      <c r="T4809" s="21">
        <f t="shared" si="1343"/>
        <v>86.147999999999996</v>
      </c>
      <c r="U4809" s="37">
        <f>VLOOKUP(Time_Zone, 'LSTM LookUp'!$B$5:$D$8, 3, FALSE)</f>
        <v>-75</v>
      </c>
      <c r="V4809" s="21">
        <f t="shared" si="1353"/>
        <v>-5.960298638942394</v>
      </c>
      <c r="W4809" s="21">
        <f t="shared" si="1344"/>
        <v>159.6579253402644</v>
      </c>
      <c r="X4809" s="21">
        <f t="shared" si="1345"/>
        <v>-264.98415528496849</v>
      </c>
      <c r="Y4809" s="21">
        <f t="shared" si="1346"/>
        <v>28.015844715031506</v>
      </c>
      <c r="Z4809" s="21">
        <f t="shared" si="1354"/>
        <v>8.8805334603946022</v>
      </c>
      <c r="AA4809" s="21">
        <f t="shared" si="1347"/>
        <v>0</v>
      </c>
      <c r="AB4809" s="21">
        <f t="shared" si="1348"/>
        <v>8.8805334603946022</v>
      </c>
      <c r="AC4809" s="21">
        <f t="shared" si="1349"/>
        <v>84.919999999999987</v>
      </c>
      <c r="AD4809" s="21">
        <f t="shared" si="1355"/>
        <v>8.8805334603946022</v>
      </c>
      <c r="AE4809" s="21" t="str">
        <f t="shared" si="1350"/>
        <v>7/19/12:00</v>
      </c>
    </row>
    <row r="4810" spans="2:31">
      <c r="B4810" s="37">
        <v>7</v>
      </c>
      <c r="C4810" s="38">
        <v>19</v>
      </c>
      <c r="D4810" s="39">
        <v>13</v>
      </c>
      <c r="E4810" s="17">
        <v>30</v>
      </c>
      <c r="F4810" s="17">
        <v>491</v>
      </c>
      <c r="G4810" s="17">
        <v>237</v>
      </c>
      <c r="H4810" s="37">
        <f t="shared" si="1338"/>
        <v>86</v>
      </c>
      <c r="I4810" s="37">
        <f>IF(H4810&lt;'Roof Calculator'!$G$8, 1, 0)</f>
        <v>0</v>
      </c>
      <c r="J4810" s="37">
        <f>IF(H4810&gt;='Roof Calculator'!$G$8, 1, 0)</f>
        <v>1</v>
      </c>
      <c r="K4810" s="37">
        <f t="shared" si="1339"/>
        <v>0</v>
      </c>
      <c r="L4810" s="37">
        <f t="shared" si="1340"/>
        <v>86</v>
      </c>
      <c r="M4810" s="37">
        <v>0</v>
      </c>
      <c r="N4810" s="37">
        <f t="shared" si="1341"/>
        <v>491</v>
      </c>
      <c r="O4810" s="37">
        <v>0</v>
      </c>
      <c r="P4810" s="37">
        <v>0</v>
      </c>
      <c r="Q4810" s="21">
        <f t="shared" si="1342"/>
        <v>39.790999999999997</v>
      </c>
      <c r="R4810" s="21">
        <f t="shared" si="1351"/>
        <v>200.49999999998931</v>
      </c>
      <c r="S4810" s="21">
        <f t="shared" si="1352"/>
        <v>20.598274338871992</v>
      </c>
      <c r="T4810" s="21">
        <f t="shared" si="1343"/>
        <v>86.147999999999996</v>
      </c>
      <c r="U4810" s="37">
        <f>VLOOKUP(Time_Zone, 'LSTM LookUp'!$B$5:$D$8, 3, FALSE)</f>
        <v>-75</v>
      </c>
      <c r="V4810" s="21">
        <f t="shared" si="1353"/>
        <v>-5.963002301119583</v>
      </c>
      <c r="W4810" s="21">
        <f t="shared" si="1344"/>
        <v>174.65724942472011</v>
      </c>
      <c r="X4810" s="21">
        <f t="shared" si="1345"/>
        <v>-116.36221130830084</v>
      </c>
      <c r="Y4810" s="21">
        <f t="shared" si="1346"/>
        <v>374.63778869169914</v>
      </c>
      <c r="Z4810" s="21">
        <f t="shared" si="1354"/>
        <v>118.75363573170546</v>
      </c>
      <c r="AA4810" s="21">
        <f t="shared" si="1347"/>
        <v>0</v>
      </c>
      <c r="AB4810" s="21">
        <f t="shared" si="1348"/>
        <v>118.75363573170546</v>
      </c>
      <c r="AC4810" s="21">
        <f t="shared" si="1349"/>
        <v>86</v>
      </c>
      <c r="AD4810" s="21">
        <f t="shared" si="1355"/>
        <v>118.75363573170546</v>
      </c>
      <c r="AE4810" s="21" t="str">
        <f t="shared" si="1350"/>
        <v>7/19/13:00</v>
      </c>
    </row>
    <row r="4811" spans="2:31">
      <c r="B4811" s="37">
        <v>7</v>
      </c>
      <c r="C4811" s="38">
        <v>19</v>
      </c>
      <c r="D4811" s="39">
        <v>14</v>
      </c>
      <c r="E4811" s="17">
        <v>30.6</v>
      </c>
      <c r="F4811" s="17">
        <v>302</v>
      </c>
      <c r="G4811" s="17">
        <v>425</v>
      </c>
      <c r="H4811" s="37">
        <f t="shared" si="1338"/>
        <v>87.080000000000013</v>
      </c>
      <c r="I4811" s="37">
        <f>IF(H4811&lt;'Roof Calculator'!$G$8, 1, 0)</f>
        <v>0</v>
      </c>
      <c r="J4811" s="37">
        <f>IF(H4811&gt;='Roof Calculator'!$G$8, 1, 0)</f>
        <v>1</v>
      </c>
      <c r="K4811" s="37">
        <f t="shared" si="1339"/>
        <v>0</v>
      </c>
      <c r="L4811" s="37">
        <f t="shared" si="1340"/>
        <v>87.080000000000013</v>
      </c>
      <c r="M4811" s="37">
        <v>0</v>
      </c>
      <c r="N4811" s="37">
        <f t="shared" si="1341"/>
        <v>302</v>
      </c>
      <c r="O4811" s="37">
        <v>0</v>
      </c>
      <c r="P4811" s="37">
        <v>0</v>
      </c>
      <c r="Q4811" s="21">
        <f t="shared" si="1342"/>
        <v>39.790999999999997</v>
      </c>
      <c r="R4811" s="21">
        <f t="shared" si="1351"/>
        <v>200.54166666665597</v>
      </c>
      <c r="S4811" s="21">
        <f t="shared" si="1352"/>
        <v>20.59010380035005</v>
      </c>
      <c r="T4811" s="21">
        <f t="shared" si="1343"/>
        <v>86.147999999999996</v>
      </c>
      <c r="U4811" s="37">
        <f>VLOOKUP(Time_Zone, 'LSTM LookUp'!$B$5:$D$8, 3, FALSE)</f>
        <v>-75</v>
      </c>
      <c r="V4811" s="21">
        <f t="shared" si="1353"/>
        <v>-5.9656903075904237</v>
      </c>
      <c r="W4811" s="21">
        <f t="shared" si="1344"/>
        <v>189.65657742310239</v>
      </c>
      <c r="X4811" s="21">
        <f t="shared" si="1345"/>
        <v>-205.7156196367776</v>
      </c>
      <c r="Y4811" s="21">
        <f t="shared" si="1346"/>
        <v>96.284380363222397</v>
      </c>
      <c r="Z4811" s="21">
        <f t="shared" si="1354"/>
        <v>30.520466908148908</v>
      </c>
      <c r="AA4811" s="21">
        <f t="shared" si="1347"/>
        <v>0</v>
      </c>
      <c r="AB4811" s="21">
        <f t="shared" si="1348"/>
        <v>30.520466908148908</v>
      </c>
      <c r="AC4811" s="21">
        <f t="shared" si="1349"/>
        <v>87.080000000000013</v>
      </c>
      <c r="AD4811" s="21">
        <f t="shared" si="1355"/>
        <v>30.520466908148908</v>
      </c>
      <c r="AE4811" s="21" t="str">
        <f t="shared" si="1350"/>
        <v>7/19/14:00</v>
      </c>
    </row>
    <row r="4812" spans="2:31">
      <c r="B4812" s="37">
        <v>7</v>
      </c>
      <c r="C4812" s="38">
        <v>19</v>
      </c>
      <c r="D4812" s="39">
        <v>15</v>
      </c>
      <c r="E4812" s="17">
        <v>30</v>
      </c>
      <c r="F4812" s="17">
        <v>266</v>
      </c>
      <c r="G4812" s="17">
        <v>506</v>
      </c>
      <c r="H4812" s="37">
        <f t="shared" si="1338"/>
        <v>86</v>
      </c>
      <c r="I4812" s="37">
        <f>IF(H4812&lt;'Roof Calculator'!$G$8, 1, 0)</f>
        <v>0</v>
      </c>
      <c r="J4812" s="37">
        <f>IF(H4812&gt;='Roof Calculator'!$G$8, 1, 0)</f>
        <v>1</v>
      </c>
      <c r="K4812" s="37">
        <f t="shared" si="1339"/>
        <v>0</v>
      </c>
      <c r="L4812" s="37">
        <f t="shared" si="1340"/>
        <v>86</v>
      </c>
      <c r="M4812" s="37">
        <v>0</v>
      </c>
      <c r="N4812" s="37">
        <f t="shared" si="1341"/>
        <v>266</v>
      </c>
      <c r="O4812" s="37">
        <v>0</v>
      </c>
      <c r="P4812" s="37">
        <v>0</v>
      </c>
      <c r="Q4812" s="21">
        <f t="shared" si="1342"/>
        <v>39.790999999999997</v>
      </c>
      <c r="R4812" s="21">
        <f t="shared" si="1351"/>
        <v>200.58333333332263</v>
      </c>
      <c r="S4812" s="21">
        <f t="shared" si="1352"/>
        <v>20.581922626483912</v>
      </c>
      <c r="T4812" s="21">
        <f t="shared" si="1343"/>
        <v>86.147999999999996</v>
      </c>
      <c r="U4812" s="37">
        <f>VLOOKUP(Time_Zone, 'LSTM LookUp'!$B$5:$D$8, 3, FALSE)</f>
        <v>-75</v>
      </c>
      <c r="V4812" s="21">
        <f t="shared" si="1353"/>
        <v>-5.9683626446789075</v>
      </c>
      <c r="W4812" s="21">
        <f t="shared" si="1344"/>
        <v>204.65590933883027</v>
      </c>
      <c r="X4812" s="21">
        <f t="shared" si="1345"/>
        <v>-216.95774799689505</v>
      </c>
      <c r="Y4812" s="21">
        <f t="shared" si="1346"/>
        <v>49.042252003104949</v>
      </c>
      <c r="Z4812" s="21">
        <f t="shared" si="1354"/>
        <v>15.545537331344676</v>
      </c>
      <c r="AA4812" s="21">
        <f t="shared" si="1347"/>
        <v>0</v>
      </c>
      <c r="AB4812" s="21">
        <f t="shared" si="1348"/>
        <v>15.545537331344676</v>
      </c>
      <c r="AC4812" s="21">
        <f t="shared" si="1349"/>
        <v>86</v>
      </c>
      <c r="AD4812" s="21">
        <f t="shared" si="1355"/>
        <v>15.545537331344676</v>
      </c>
      <c r="AE4812" s="21" t="str">
        <f t="shared" si="1350"/>
        <v>7/19/15:00</v>
      </c>
    </row>
    <row r="4813" spans="2:31">
      <c r="B4813" s="37">
        <v>7</v>
      </c>
      <c r="C4813" s="38">
        <v>19</v>
      </c>
      <c r="D4813" s="39">
        <v>16</v>
      </c>
      <c r="E4813" s="17">
        <v>30.6</v>
      </c>
      <c r="F4813" s="17">
        <v>250</v>
      </c>
      <c r="G4813" s="17">
        <v>618</v>
      </c>
      <c r="H4813" s="37">
        <f t="shared" si="1338"/>
        <v>87.080000000000013</v>
      </c>
      <c r="I4813" s="37">
        <f>IF(H4813&lt;'Roof Calculator'!$G$8, 1, 0)</f>
        <v>0</v>
      </c>
      <c r="J4813" s="37">
        <f>IF(H4813&gt;='Roof Calculator'!$G$8, 1, 0)</f>
        <v>1</v>
      </c>
      <c r="K4813" s="37">
        <f t="shared" si="1339"/>
        <v>0</v>
      </c>
      <c r="L4813" s="37">
        <f t="shared" si="1340"/>
        <v>87.080000000000013</v>
      </c>
      <c r="M4813" s="37">
        <v>0</v>
      </c>
      <c r="N4813" s="37">
        <f t="shared" si="1341"/>
        <v>250</v>
      </c>
      <c r="O4813" s="37">
        <v>0</v>
      </c>
      <c r="P4813" s="37">
        <v>0</v>
      </c>
      <c r="Q4813" s="21">
        <f t="shared" si="1342"/>
        <v>39.790999999999997</v>
      </c>
      <c r="R4813" s="21">
        <f t="shared" si="1351"/>
        <v>200.62499999998929</v>
      </c>
      <c r="S4813" s="21">
        <f t="shared" si="1352"/>
        <v>20.573730823026356</v>
      </c>
      <c r="T4813" s="21">
        <f t="shared" si="1343"/>
        <v>86.147999999999996</v>
      </c>
      <c r="U4813" s="37">
        <f>VLOOKUP(Time_Zone, 'LSTM LookUp'!$B$5:$D$8, 3, FALSE)</f>
        <v>-75</v>
      </c>
      <c r="V4813" s="21">
        <f t="shared" si="1353"/>
        <v>-5.9710192987430188</v>
      </c>
      <c r="W4813" s="21">
        <f t="shared" si="1344"/>
        <v>219.65524517531421</v>
      </c>
      <c r="X4813" s="21">
        <f t="shared" si="1345"/>
        <v>-203.28930090766949</v>
      </c>
      <c r="Y4813" s="21">
        <f t="shared" si="1346"/>
        <v>46.710699092330515</v>
      </c>
      <c r="Z4813" s="21">
        <f t="shared" si="1354"/>
        <v>14.806475780660694</v>
      </c>
      <c r="AA4813" s="21">
        <f t="shared" si="1347"/>
        <v>0</v>
      </c>
      <c r="AB4813" s="21">
        <f t="shared" si="1348"/>
        <v>14.806475780660694</v>
      </c>
      <c r="AC4813" s="21">
        <f t="shared" si="1349"/>
        <v>87.080000000000013</v>
      </c>
      <c r="AD4813" s="21">
        <f t="shared" si="1355"/>
        <v>14.806475780660694</v>
      </c>
      <c r="AE4813" s="21" t="str">
        <f t="shared" si="1350"/>
        <v>7/19/16:00</v>
      </c>
    </row>
    <row r="4814" spans="2:31">
      <c r="B4814" s="37">
        <v>7</v>
      </c>
      <c r="C4814" s="38">
        <v>19</v>
      </c>
      <c r="D4814" s="39">
        <v>17</v>
      </c>
      <c r="E4814" s="17">
        <v>30.6</v>
      </c>
      <c r="F4814" s="17">
        <v>123</v>
      </c>
      <c r="G4814" s="17">
        <v>707</v>
      </c>
      <c r="H4814" s="37">
        <f t="shared" si="1338"/>
        <v>87.080000000000013</v>
      </c>
      <c r="I4814" s="37">
        <f>IF(H4814&lt;'Roof Calculator'!$G$8, 1, 0)</f>
        <v>0</v>
      </c>
      <c r="J4814" s="37">
        <f>IF(H4814&gt;='Roof Calculator'!$G$8, 1, 0)</f>
        <v>1</v>
      </c>
      <c r="K4814" s="37">
        <f t="shared" si="1339"/>
        <v>0</v>
      </c>
      <c r="L4814" s="37">
        <f t="shared" si="1340"/>
        <v>87.080000000000013</v>
      </c>
      <c r="M4814" s="37">
        <v>0</v>
      </c>
      <c r="N4814" s="37">
        <f t="shared" si="1341"/>
        <v>123</v>
      </c>
      <c r="O4814" s="37">
        <v>0</v>
      </c>
      <c r="P4814" s="37">
        <v>0</v>
      </c>
      <c r="Q4814" s="21">
        <f t="shared" si="1342"/>
        <v>39.790999999999997</v>
      </c>
      <c r="R4814" s="21">
        <f t="shared" si="1351"/>
        <v>200.66666666665594</v>
      </c>
      <c r="S4814" s="21">
        <f t="shared" si="1352"/>
        <v>20.565528395735509</v>
      </c>
      <c r="T4814" s="21">
        <f t="shared" si="1343"/>
        <v>86.147999999999996</v>
      </c>
      <c r="U4814" s="37">
        <f>VLOOKUP(Time_Zone, 'LSTM LookUp'!$B$5:$D$8, 3, FALSE)</f>
        <v>-75</v>
      </c>
      <c r="V4814" s="21">
        <f t="shared" si="1353"/>
        <v>-5.9736602561747549</v>
      </c>
      <c r="W4814" s="21">
        <f t="shared" si="1344"/>
        <v>234.65458493595631</v>
      </c>
      <c r="X4814" s="21">
        <f t="shared" si="1345"/>
        <v>-135.29916851259378</v>
      </c>
      <c r="Y4814" s="21">
        <f t="shared" si="1346"/>
        <v>-12.299168512593781</v>
      </c>
      <c r="Z4814" s="21">
        <f t="shared" si="1354"/>
        <v>-3.8986216058128926</v>
      </c>
      <c r="AA4814" s="21">
        <f t="shared" si="1347"/>
        <v>0</v>
      </c>
      <c r="AB4814" s="21">
        <f t="shared" si="1348"/>
        <v>-3.8986216058128926</v>
      </c>
      <c r="AC4814" s="21">
        <f t="shared" si="1349"/>
        <v>87.080000000000013</v>
      </c>
      <c r="AD4814" s="21">
        <f t="shared" si="1355"/>
        <v>-3.8986216058128926</v>
      </c>
      <c r="AE4814" s="21" t="str">
        <f t="shared" si="1350"/>
        <v>7/19/17:00</v>
      </c>
    </row>
    <row r="4815" spans="2:31">
      <c r="B4815" s="37">
        <v>7</v>
      </c>
      <c r="C4815" s="38">
        <v>19</v>
      </c>
      <c r="D4815" s="39">
        <v>18</v>
      </c>
      <c r="E4815" s="17">
        <v>29.4</v>
      </c>
      <c r="F4815" s="17">
        <v>95</v>
      </c>
      <c r="G4815" s="17">
        <v>666</v>
      </c>
      <c r="H4815" s="37">
        <f t="shared" si="1338"/>
        <v>84.919999999999987</v>
      </c>
      <c r="I4815" s="37">
        <f>IF(H4815&lt;'Roof Calculator'!$G$8, 1, 0)</f>
        <v>0</v>
      </c>
      <c r="J4815" s="37">
        <f>IF(H4815&gt;='Roof Calculator'!$G$8, 1, 0)</f>
        <v>1</v>
      </c>
      <c r="K4815" s="37">
        <f t="shared" si="1339"/>
        <v>0</v>
      </c>
      <c r="L4815" s="37">
        <f t="shared" si="1340"/>
        <v>84.919999999999987</v>
      </c>
      <c r="M4815" s="37">
        <v>0</v>
      </c>
      <c r="N4815" s="37">
        <f t="shared" si="1341"/>
        <v>95</v>
      </c>
      <c r="O4815" s="37">
        <v>0</v>
      </c>
      <c r="P4815" s="37">
        <v>0</v>
      </c>
      <c r="Q4815" s="21">
        <f t="shared" si="1342"/>
        <v>39.790999999999997</v>
      </c>
      <c r="R4815" s="21">
        <f t="shared" si="1351"/>
        <v>200.7083333333226</v>
      </c>
      <c r="S4815" s="21">
        <f t="shared" si="1352"/>
        <v>20.557315350374871</v>
      </c>
      <c r="T4815" s="21">
        <f t="shared" si="1343"/>
        <v>86.147999999999996</v>
      </c>
      <c r="U4815" s="37">
        <f>VLOOKUP(Time_Zone, 'LSTM LookUp'!$B$5:$D$8, 3, FALSE)</f>
        <v>-75</v>
      </c>
      <c r="V4815" s="21">
        <f t="shared" si="1353"/>
        <v>-5.9762855034001818</v>
      </c>
      <c r="W4815" s="21">
        <f t="shared" si="1344"/>
        <v>249.65392862414996</v>
      </c>
      <c r="X4815" s="21">
        <f t="shared" si="1345"/>
        <v>-16.928697379279278</v>
      </c>
      <c r="Y4815" s="21">
        <f t="shared" si="1346"/>
        <v>78.071302620720729</v>
      </c>
      <c r="Z4815" s="21">
        <f t="shared" si="1354"/>
        <v>24.747239366582974</v>
      </c>
      <c r="AA4815" s="21">
        <f t="shared" si="1347"/>
        <v>0</v>
      </c>
      <c r="AB4815" s="21">
        <f t="shared" si="1348"/>
        <v>24.747239366582974</v>
      </c>
      <c r="AC4815" s="21">
        <f t="shared" si="1349"/>
        <v>84.919999999999987</v>
      </c>
      <c r="AD4815" s="21">
        <f t="shared" si="1355"/>
        <v>24.747239366582974</v>
      </c>
      <c r="AE4815" s="21" t="str">
        <f t="shared" si="1350"/>
        <v>7/19/18:00</v>
      </c>
    </row>
    <row r="4816" spans="2:31">
      <c r="B4816" s="37">
        <v>7</v>
      </c>
      <c r="C4816" s="38">
        <v>19</v>
      </c>
      <c r="D4816" s="39">
        <v>19</v>
      </c>
      <c r="E4816" s="17">
        <v>28.3</v>
      </c>
      <c r="F4816" s="17">
        <v>66</v>
      </c>
      <c r="G4816" s="17">
        <v>505</v>
      </c>
      <c r="H4816" s="37">
        <f t="shared" si="1338"/>
        <v>82.94</v>
      </c>
      <c r="I4816" s="37">
        <f>IF(H4816&lt;'Roof Calculator'!$G$8, 1, 0)</f>
        <v>0</v>
      </c>
      <c r="J4816" s="37">
        <f>IF(H4816&gt;='Roof Calculator'!$G$8, 1, 0)</f>
        <v>1</v>
      </c>
      <c r="K4816" s="37">
        <f t="shared" si="1339"/>
        <v>0</v>
      </c>
      <c r="L4816" s="37">
        <f t="shared" si="1340"/>
        <v>82.94</v>
      </c>
      <c r="M4816" s="37">
        <v>0</v>
      </c>
      <c r="N4816" s="37">
        <f t="shared" si="1341"/>
        <v>66</v>
      </c>
      <c r="O4816" s="37">
        <v>0</v>
      </c>
      <c r="P4816" s="37">
        <v>0</v>
      </c>
      <c r="Q4816" s="21">
        <f t="shared" si="1342"/>
        <v>39.790999999999997</v>
      </c>
      <c r="R4816" s="21">
        <f t="shared" si="1351"/>
        <v>200.74999999998926</v>
      </c>
      <c r="S4816" s="21">
        <f t="shared" si="1352"/>
        <v>20.54909169271329</v>
      </c>
      <c r="T4816" s="21">
        <f t="shared" si="1343"/>
        <v>86.147999999999996</v>
      </c>
      <c r="U4816" s="37">
        <f>VLOOKUP(Time_Zone, 'LSTM LookUp'!$B$5:$D$8, 3, FALSE)</f>
        <v>-75</v>
      </c>
      <c r="V4816" s="21">
        <f t="shared" si="1353"/>
        <v>-5.9788950268794387</v>
      </c>
      <c r="W4816" s="21">
        <f t="shared" si="1344"/>
        <v>264.65327624328017</v>
      </c>
      <c r="X4816" s="21">
        <f t="shared" si="1345"/>
        <v>79.587094850627878</v>
      </c>
      <c r="Y4816" s="21">
        <f t="shared" si="1346"/>
        <v>145.58709485062786</v>
      </c>
      <c r="Z4816" s="21">
        <f t="shared" si="1354"/>
        <v>46.148566297876471</v>
      </c>
      <c r="AA4816" s="21">
        <f t="shared" si="1347"/>
        <v>0</v>
      </c>
      <c r="AB4816" s="21">
        <f t="shared" si="1348"/>
        <v>46.148566297876471</v>
      </c>
      <c r="AC4816" s="21">
        <f t="shared" si="1349"/>
        <v>82.94</v>
      </c>
      <c r="AD4816" s="21">
        <f t="shared" si="1355"/>
        <v>46.148566297876471</v>
      </c>
      <c r="AE4816" s="21" t="str">
        <f t="shared" si="1350"/>
        <v>7/19/19:00</v>
      </c>
    </row>
    <row r="4817" spans="2:31">
      <c r="B4817" s="37">
        <v>7</v>
      </c>
      <c r="C4817" s="38">
        <v>19</v>
      </c>
      <c r="D4817" s="39">
        <v>20</v>
      </c>
      <c r="E4817" s="17">
        <v>26.7</v>
      </c>
      <c r="F4817" s="17">
        <v>32</v>
      </c>
      <c r="G4817" s="17">
        <v>190</v>
      </c>
      <c r="H4817" s="37">
        <f t="shared" si="1338"/>
        <v>80.06</v>
      </c>
      <c r="I4817" s="37">
        <f>IF(H4817&lt;'Roof Calculator'!$G$8, 1, 0)</f>
        <v>0</v>
      </c>
      <c r="J4817" s="37">
        <f>IF(H4817&gt;='Roof Calculator'!$G$8, 1, 0)</f>
        <v>1</v>
      </c>
      <c r="K4817" s="37">
        <f t="shared" si="1339"/>
        <v>0</v>
      </c>
      <c r="L4817" s="37">
        <f t="shared" si="1340"/>
        <v>80.06</v>
      </c>
      <c r="M4817" s="37">
        <v>0</v>
      </c>
      <c r="N4817" s="37">
        <f t="shared" si="1341"/>
        <v>32</v>
      </c>
      <c r="O4817" s="37">
        <v>0</v>
      </c>
      <c r="P4817" s="37">
        <v>0</v>
      </c>
      <c r="Q4817" s="21">
        <f t="shared" si="1342"/>
        <v>39.790999999999997</v>
      </c>
      <c r="R4817" s="21">
        <f t="shared" si="1351"/>
        <v>200.79166666665591</v>
      </c>
      <c r="S4817" s="21">
        <f t="shared" si="1352"/>
        <v>20.540857428524959</v>
      </c>
      <c r="T4817" s="21">
        <f t="shared" si="1343"/>
        <v>86.147999999999996</v>
      </c>
      <c r="U4817" s="37">
        <f>VLOOKUP(Time_Zone, 'LSTM LookUp'!$B$5:$D$8, 3, FALSE)</f>
        <v>-75</v>
      </c>
      <c r="V4817" s="21">
        <f t="shared" si="1353"/>
        <v>-5.9814888131067949</v>
      </c>
      <c r="W4817" s="21">
        <f t="shared" si="1344"/>
        <v>279.65262779672332</v>
      </c>
      <c r="X4817" s="21">
        <f t="shared" si="1345"/>
        <v>65.58863271355213</v>
      </c>
      <c r="Y4817" s="21">
        <f t="shared" si="1346"/>
        <v>97.58863271355213</v>
      </c>
      <c r="Z4817" s="21">
        <f t="shared" si="1354"/>
        <v>30.933892123619458</v>
      </c>
      <c r="AA4817" s="21">
        <f t="shared" si="1347"/>
        <v>0</v>
      </c>
      <c r="AB4817" s="21">
        <f t="shared" si="1348"/>
        <v>30.933892123619458</v>
      </c>
      <c r="AC4817" s="21">
        <f t="shared" si="1349"/>
        <v>80.06</v>
      </c>
      <c r="AD4817" s="21">
        <f t="shared" si="1355"/>
        <v>30.933892123619458</v>
      </c>
      <c r="AE4817" s="21" t="str">
        <f t="shared" si="1350"/>
        <v>7/19/20:00</v>
      </c>
    </row>
    <row r="4818" spans="2:31">
      <c r="B4818" s="37">
        <v>7</v>
      </c>
      <c r="C4818" s="38">
        <v>19</v>
      </c>
      <c r="D4818" s="39">
        <v>21</v>
      </c>
      <c r="E4818" s="17">
        <v>25</v>
      </c>
      <c r="F4818" s="17">
        <v>0</v>
      </c>
      <c r="G4818" s="17">
        <v>1</v>
      </c>
      <c r="H4818" s="37">
        <f t="shared" si="1338"/>
        <v>77</v>
      </c>
      <c r="I4818" s="37">
        <f>IF(H4818&lt;'Roof Calculator'!$G$8, 1, 0)</f>
        <v>0</v>
      </c>
      <c r="J4818" s="37">
        <f>IF(H4818&gt;='Roof Calculator'!$G$8, 1, 0)</f>
        <v>1</v>
      </c>
      <c r="K4818" s="37">
        <f t="shared" si="1339"/>
        <v>0</v>
      </c>
      <c r="L4818" s="37">
        <f t="shared" si="1340"/>
        <v>77</v>
      </c>
      <c r="M4818" s="37">
        <v>0</v>
      </c>
      <c r="N4818" s="37">
        <f t="shared" si="1341"/>
        <v>0</v>
      </c>
      <c r="O4818" s="37">
        <v>0</v>
      </c>
      <c r="P4818" s="37">
        <v>0</v>
      </c>
      <c r="Q4818" s="21">
        <f t="shared" si="1342"/>
        <v>39.790999999999997</v>
      </c>
      <c r="R4818" s="21">
        <f t="shared" si="1351"/>
        <v>200.83333333332257</v>
      </c>
      <c r="S4818" s="21">
        <f t="shared" si="1352"/>
        <v>20.532612563589357</v>
      </c>
      <c r="T4818" s="21">
        <f t="shared" si="1343"/>
        <v>86.147999999999996</v>
      </c>
      <c r="U4818" s="37">
        <f>VLOOKUP(Time_Zone, 'LSTM LookUp'!$B$5:$D$8, 3, FALSE)</f>
        <v>-75</v>
      </c>
      <c r="V4818" s="21">
        <f t="shared" si="1353"/>
        <v>-5.9840668486106674</v>
      </c>
      <c r="W4818" s="21">
        <f t="shared" si="1344"/>
        <v>294.65198328784732</v>
      </c>
      <c r="X4818" s="21">
        <f t="shared" si="1345"/>
        <v>0.52460698268777417</v>
      </c>
      <c r="Y4818" s="21">
        <f t="shared" si="1346"/>
        <v>0.52460698268777417</v>
      </c>
      <c r="Z4818" s="21">
        <f t="shared" si="1354"/>
        <v>0.16629125092258321</v>
      </c>
      <c r="AA4818" s="21">
        <f t="shared" si="1347"/>
        <v>0</v>
      </c>
      <c r="AB4818" s="21">
        <f t="shared" si="1348"/>
        <v>0.16629125092258321</v>
      </c>
      <c r="AC4818" s="21">
        <f t="shared" si="1349"/>
        <v>77</v>
      </c>
      <c r="AD4818" s="21">
        <f t="shared" si="1355"/>
        <v>0.16629125092258321</v>
      </c>
      <c r="AE4818" s="21" t="str">
        <f t="shared" si="1350"/>
        <v>7/19/21:00</v>
      </c>
    </row>
    <row r="4819" spans="2:31">
      <c r="B4819" s="37">
        <v>7</v>
      </c>
      <c r="C4819" s="38">
        <v>19</v>
      </c>
      <c r="D4819" s="39">
        <v>22</v>
      </c>
      <c r="E4819" s="17">
        <v>22.2</v>
      </c>
      <c r="F4819" s="17">
        <v>0</v>
      </c>
      <c r="G4819" s="17">
        <v>0</v>
      </c>
      <c r="H4819" s="37">
        <f t="shared" si="1338"/>
        <v>71.959999999999994</v>
      </c>
      <c r="I4819" s="37">
        <f>IF(H4819&lt;'Roof Calculator'!$G$8, 1, 0)</f>
        <v>0</v>
      </c>
      <c r="J4819" s="37">
        <f>IF(H4819&gt;='Roof Calculator'!$G$8, 1, 0)</f>
        <v>1</v>
      </c>
      <c r="K4819" s="37">
        <f t="shared" si="1339"/>
        <v>0</v>
      </c>
      <c r="L4819" s="37">
        <f t="shared" si="1340"/>
        <v>71.959999999999994</v>
      </c>
      <c r="M4819" s="37">
        <v>0</v>
      </c>
      <c r="N4819" s="37">
        <f t="shared" si="1341"/>
        <v>0</v>
      </c>
      <c r="O4819" s="37">
        <v>0</v>
      </c>
      <c r="P4819" s="37">
        <v>0</v>
      </c>
      <c r="Q4819" s="21">
        <f t="shared" si="1342"/>
        <v>39.790999999999997</v>
      </c>
      <c r="R4819" s="21">
        <f t="shared" si="1351"/>
        <v>200.87499999998923</v>
      </c>
      <c r="S4819" s="21">
        <f t="shared" si="1352"/>
        <v>20.524357103691347</v>
      </c>
      <c r="T4819" s="21">
        <f t="shared" si="1343"/>
        <v>86.147999999999996</v>
      </c>
      <c r="U4819" s="37">
        <f>VLOOKUP(Time_Zone, 'LSTM LookUp'!$B$5:$D$8, 3, FALSE)</f>
        <v>-75</v>
      </c>
      <c r="V4819" s="21">
        <f t="shared" si="1353"/>
        <v>-5.9866291199536512</v>
      </c>
      <c r="W4819" s="21">
        <f t="shared" si="1344"/>
        <v>309.65134272001148</v>
      </c>
      <c r="X4819" s="21">
        <f t="shared" si="1345"/>
        <v>0</v>
      </c>
      <c r="Y4819" s="21">
        <f t="shared" si="1346"/>
        <v>0</v>
      </c>
      <c r="Z4819" s="21">
        <f t="shared" si="1354"/>
        <v>0</v>
      </c>
      <c r="AA4819" s="21">
        <f t="shared" si="1347"/>
        <v>0</v>
      </c>
      <c r="AB4819" s="21">
        <f t="shared" si="1348"/>
        <v>0</v>
      </c>
      <c r="AC4819" s="21">
        <f t="shared" si="1349"/>
        <v>71.959999999999994</v>
      </c>
      <c r="AD4819" s="21">
        <f t="shared" si="1355"/>
        <v>0</v>
      </c>
      <c r="AE4819" s="21" t="str">
        <f t="shared" si="1350"/>
        <v>7/19/22:00</v>
      </c>
    </row>
    <row r="4820" spans="2:31">
      <c r="B4820" s="37">
        <v>7</v>
      </c>
      <c r="C4820" s="38">
        <v>19</v>
      </c>
      <c r="D4820" s="39">
        <v>23</v>
      </c>
      <c r="E4820" s="17">
        <v>21.1</v>
      </c>
      <c r="F4820" s="17">
        <v>0</v>
      </c>
      <c r="G4820" s="17">
        <v>0</v>
      </c>
      <c r="H4820" s="37">
        <f t="shared" si="1338"/>
        <v>69.98</v>
      </c>
      <c r="I4820" s="37">
        <f>IF(H4820&lt;'Roof Calculator'!$G$8, 1, 0)</f>
        <v>0</v>
      </c>
      <c r="J4820" s="37">
        <f>IF(H4820&gt;='Roof Calculator'!$G$8, 1, 0)</f>
        <v>1</v>
      </c>
      <c r="K4820" s="37">
        <f t="shared" si="1339"/>
        <v>0</v>
      </c>
      <c r="L4820" s="37">
        <f t="shared" si="1340"/>
        <v>69.98</v>
      </c>
      <c r="M4820" s="37">
        <v>0</v>
      </c>
      <c r="N4820" s="37">
        <f t="shared" si="1341"/>
        <v>0</v>
      </c>
      <c r="O4820" s="37">
        <v>0</v>
      </c>
      <c r="P4820" s="37">
        <v>0</v>
      </c>
      <c r="Q4820" s="21">
        <f t="shared" si="1342"/>
        <v>39.790999999999997</v>
      </c>
      <c r="R4820" s="21">
        <f t="shared" si="1351"/>
        <v>200.91666666665589</v>
      </c>
      <c r="S4820" s="21">
        <f t="shared" si="1352"/>
        <v>20.51609105462104</v>
      </c>
      <c r="T4820" s="21">
        <f t="shared" si="1343"/>
        <v>86.147999999999996</v>
      </c>
      <c r="U4820" s="37">
        <f>VLOOKUP(Time_Zone, 'LSTM LookUp'!$B$5:$D$8, 3, FALSE)</f>
        <v>-75</v>
      </c>
      <c r="V4820" s="21">
        <f t="shared" si="1353"/>
        <v>-5.9891756137325682</v>
      </c>
      <c r="W4820" s="21">
        <f t="shared" si="1344"/>
        <v>324.65070609656686</v>
      </c>
      <c r="X4820" s="21">
        <f t="shared" si="1345"/>
        <v>0</v>
      </c>
      <c r="Y4820" s="21">
        <f t="shared" si="1346"/>
        <v>0</v>
      </c>
      <c r="Z4820" s="21">
        <f t="shared" si="1354"/>
        <v>0</v>
      </c>
      <c r="AA4820" s="21">
        <f t="shared" si="1347"/>
        <v>0</v>
      </c>
      <c r="AB4820" s="21">
        <f t="shared" si="1348"/>
        <v>0</v>
      </c>
      <c r="AC4820" s="21">
        <f t="shared" si="1349"/>
        <v>69.98</v>
      </c>
      <c r="AD4820" s="21">
        <f t="shared" si="1355"/>
        <v>0</v>
      </c>
      <c r="AE4820" s="21" t="str">
        <f t="shared" si="1350"/>
        <v>7/19/23:00</v>
      </c>
    </row>
    <row r="4821" spans="2:31">
      <c r="B4821" s="37">
        <v>7</v>
      </c>
      <c r="C4821" s="38">
        <v>19</v>
      </c>
      <c r="D4821" s="39">
        <v>24</v>
      </c>
      <c r="E4821" s="17">
        <v>20.6</v>
      </c>
      <c r="F4821" s="17">
        <v>0</v>
      </c>
      <c r="G4821" s="17">
        <v>0</v>
      </c>
      <c r="H4821" s="37">
        <f t="shared" si="1338"/>
        <v>69.08</v>
      </c>
      <c r="I4821" s="37">
        <f>IF(H4821&lt;'Roof Calculator'!$G$8, 1, 0)</f>
        <v>0</v>
      </c>
      <c r="J4821" s="37">
        <f>IF(H4821&gt;='Roof Calculator'!$G$8, 1, 0)</f>
        <v>1</v>
      </c>
      <c r="K4821" s="37">
        <f t="shared" si="1339"/>
        <v>0</v>
      </c>
      <c r="L4821" s="37">
        <f t="shared" si="1340"/>
        <v>69.08</v>
      </c>
      <c r="M4821" s="37">
        <v>0</v>
      </c>
      <c r="N4821" s="37">
        <f t="shared" si="1341"/>
        <v>0</v>
      </c>
      <c r="O4821" s="37">
        <v>0</v>
      </c>
      <c r="P4821" s="37">
        <v>0</v>
      </c>
      <c r="Q4821" s="21">
        <f t="shared" si="1342"/>
        <v>39.790999999999997</v>
      </c>
      <c r="R4821" s="21">
        <f t="shared" si="1351"/>
        <v>200.95833333332254</v>
      </c>
      <c r="S4821" s="21">
        <f t="shared" si="1352"/>
        <v>20.507814422173858</v>
      </c>
      <c r="T4821" s="21">
        <f t="shared" si="1343"/>
        <v>86.147999999999996</v>
      </c>
      <c r="U4821" s="37">
        <f>VLOOKUP(Time_Zone, 'LSTM LookUp'!$B$5:$D$8, 3, FALSE)</f>
        <v>-75</v>
      </c>
      <c r="V4821" s="21">
        <f t="shared" si="1353"/>
        <v>-5.9917063165784725</v>
      </c>
      <c r="W4821" s="21">
        <f t="shared" si="1344"/>
        <v>339.65007342085539</v>
      </c>
      <c r="X4821" s="21">
        <f t="shared" si="1345"/>
        <v>0</v>
      </c>
      <c r="Y4821" s="21">
        <f t="shared" si="1346"/>
        <v>0</v>
      </c>
      <c r="Z4821" s="21">
        <f t="shared" si="1354"/>
        <v>0</v>
      </c>
      <c r="AA4821" s="21">
        <f t="shared" si="1347"/>
        <v>0</v>
      </c>
      <c r="AB4821" s="21">
        <f t="shared" si="1348"/>
        <v>0</v>
      </c>
      <c r="AC4821" s="21">
        <f t="shared" si="1349"/>
        <v>69.08</v>
      </c>
      <c r="AD4821" s="21">
        <f t="shared" si="1355"/>
        <v>0</v>
      </c>
      <c r="AE4821" s="21" t="str">
        <f t="shared" si="1350"/>
        <v>7/19/24:00</v>
      </c>
    </row>
    <row r="4822" spans="2:31">
      <c r="B4822" s="37">
        <v>7</v>
      </c>
      <c r="C4822" s="38">
        <v>20</v>
      </c>
      <c r="D4822" s="39">
        <v>1</v>
      </c>
      <c r="E4822" s="17">
        <v>20</v>
      </c>
      <c r="F4822" s="17">
        <v>0</v>
      </c>
      <c r="G4822" s="17">
        <v>0</v>
      </c>
      <c r="H4822" s="37">
        <f t="shared" ref="H4822:H4885" si="1356">E4822*9/5+32</f>
        <v>68</v>
      </c>
      <c r="I4822" s="37">
        <f>IF(H4822&lt;'Roof Calculator'!$G$8, 1, 0)</f>
        <v>0</v>
      </c>
      <c r="J4822" s="37">
        <f>IF(H4822&gt;='Roof Calculator'!$G$8, 1, 0)</f>
        <v>1</v>
      </c>
      <c r="K4822" s="37">
        <f t="shared" ref="K4822:K4885" si="1357">I4822*H4822</f>
        <v>0</v>
      </c>
      <c r="L4822" s="37">
        <f t="shared" ref="L4822:L4885" si="1358">J4822*H4822</f>
        <v>68</v>
      </c>
      <c r="M4822" s="37">
        <v>0</v>
      </c>
      <c r="N4822" s="37">
        <f t="shared" ref="N4822:N4885" si="1359">F4822*(180-M4822)/180</f>
        <v>0</v>
      </c>
      <c r="O4822" s="37">
        <v>0</v>
      </c>
      <c r="P4822" s="37">
        <v>0</v>
      </c>
      <c r="Q4822" s="21">
        <f t="shared" ref="Q4822:Q4885" si="1360">Latitude</f>
        <v>39.790999999999997</v>
      </c>
      <c r="R4822" s="21">
        <f t="shared" si="1351"/>
        <v>200.9999999999892</v>
      </c>
      <c r="S4822" s="21">
        <f t="shared" si="1352"/>
        <v>20.499527212150511</v>
      </c>
      <c r="T4822" s="21">
        <f t="shared" ref="T4822:T4885" si="1361">Longitude</f>
        <v>86.147999999999996</v>
      </c>
      <c r="U4822" s="37">
        <f>VLOOKUP(Time_Zone, 'LSTM LookUp'!$B$5:$D$8, 3, FALSE)</f>
        <v>-75</v>
      </c>
      <c r="V4822" s="21">
        <f t="shared" si="1353"/>
        <v>-5.9942212151567107</v>
      </c>
      <c r="W4822" s="21">
        <f t="shared" ref="W4822:W4885" si="1362">15*((D4822+(4*(T4822-U4822)+V4822)/60)-12)</f>
        <v>-5.3505553037891751</v>
      </c>
      <c r="X4822" s="21">
        <f t="shared" ref="X4822:X4885" si="1363">G4822*(SIN(S4822*PI()/180)*SIN(Q4822*PI()/180)*COS(O4822*PI()/180)-SIN(S4822*PI()/180)*COS(Q4822*PI()/180)*SIN(O4822*PI()/180)*COS(P4822*PI()/180)+COS(S4822*PI()/180)*COS(Q4822*PI()/180)*COS(O4822*PI()/180)*COS(W4822*PI()/180)+COS(S4822*PI()/180)*SIN(Q4822*PI()/180)*SIN(O4822*PI()/180)*COS(P4822*PI()/180)*COS(W4822*PI()/180)+COS(S4822*PI()/180)*SIN(P4822*PI()/180)*SIN(W4822*PI()/180)*SIN(O4822*PI()/180))</f>
        <v>0</v>
      </c>
      <c r="Y4822" s="21">
        <f t="shared" ref="Y4822:Y4885" si="1364">X4822+N4822</f>
        <v>0</v>
      </c>
      <c r="Z4822" s="21">
        <f t="shared" si="1354"/>
        <v>0</v>
      </c>
      <c r="AA4822" s="21">
        <f t="shared" ref="AA4822:AA4885" si="1365">Z4822*I4822</f>
        <v>0</v>
      </c>
      <c r="AB4822" s="21">
        <f t="shared" ref="AB4822:AB4885" si="1366">Z4822*J4822</f>
        <v>0</v>
      </c>
      <c r="AC4822" s="21">
        <f t="shared" ref="AC4822:AC4885" si="1367">L4822</f>
        <v>68</v>
      </c>
      <c r="AD4822" s="21">
        <f t="shared" si="1355"/>
        <v>0</v>
      </c>
      <c r="AE4822" s="21" t="str">
        <f t="shared" ref="AE4822:AE4885" si="1368">CONCATENATE(B4822, "/", C4822, "/", D4822,":00")</f>
        <v>7/20/1:00</v>
      </c>
    </row>
    <row r="4823" spans="2:31">
      <c r="B4823" s="37">
        <v>7</v>
      </c>
      <c r="C4823" s="38">
        <v>20</v>
      </c>
      <c r="D4823" s="39">
        <v>2</v>
      </c>
      <c r="E4823" s="17">
        <v>20</v>
      </c>
      <c r="F4823" s="17">
        <v>0</v>
      </c>
      <c r="G4823" s="17">
        <v>0</v>
      </c>
      <c r="H4823" s="37">
        <f t="shared" si="1356"/>
        <v>68</v>
      </c>
      <c r="I4823" s="37">
        <f>IF(H4823&lt;'Roof Calculator'!$G$8, 1, 0)</f>
        <v>0</v>
      </c>
      <c r="J4823" s="37">
        <f>IF(H4823&gt;='Roof Calculator'!$G$8, 1, 0)</f>
        <v>1</v>
      </c>
      <c r="K4823" s="37">
        <f t="shared" si="1357"/>
        <v>0</v>
      </c>
      <c r="L4823" s="37">
        <f t="shared" si="1358"/>
        <v>68</v>
      </c>
      <c r="M4823" s="37">
        <v>0</v>
      </c>
      <c r="N4823" s="37">
        <f t="shared" si="1359"/>
        <v>0</v>
      </c>
      <c r="O4823" s="37">
        <v>0</v>
      </c>
      <c r="P4823" s="37">
        <v>0</v>
      </c>
      <c r="Q4823" s="21">
        <f t="shared" si="1360"/>
        <v>39.790999999999997</v>
      </c>
      <c r="R4823" s="21">
        <f t="shared" ref="R4823:R4886" si="1369">R4822+1/24</f>
        <v>201.04166666665586</v>
      </c>
      <c r="S4823" s="21">
        <f t="shared" ref="S4823:S4886" si="1370">ASIN(SIN(23.45*PI()/180)*SIN((360/365*(R4823-81))*PI()/180))*180/PI()</f>
        <v>20.491229430356992</v>
      </c>
      <c r="T4823" s="21">
        <f t="shared" si="1361"/>
        <v>86.147999999999996</v>
      </c>
      <c r="U4823" s="37">
        <f>VLOOKUP(Time_Zone, 'LSTM LookUp'!$B$5:$D$8, 3, FALSE)</f>
        <v>-75</v>
      </c>
      <c r="V4823" s="21">
        <f t="shared" ref="V4823:V4886" si="1371">9.87*SIN(2*(360/365*(R4823-81))*PI()/180)-7.53*COS((360/365*(R4823-81))*PI()/180)-1.5*SIN((360/365*(R4823-81))*PI()/180)</f>
        <v>-5.9967202961669255</v>
      </c>
      <c r="W4823" s="21">
        <f t="shared" si="1362"/>
        <v>9.6488199259582519</v>
      </c>
      <c r="X4823" s="21">
        <f t="shared" si="1363"/>
        <v>0</v>
      </c>
      <c r="Y4823" s="21">
        <f t="shared" si="1364"/>
        <v>0</v>
      </c>
      <c r="Z4823" s="21">
        <f t="shared" ref="Z4823:Z4886" si="1372">Y4823/10.764*3.412</f>
        <v>0</v>
      </c>
      <c r="AA4823" s="21">
        <f t="shared" si="1365"/>
        <v>0</v>
      </c>
      <c r="AB4823" s="21">
        <f t="shared" si="1366"/>
        <v>0</v>
      </c>
      <c r="AC4823" s="21">
        <f t="shared" si="1367"/>
        <v>68</v>
      </c>
      <c r="AD4823" s="21">
        <f t="shared" ref="AD4823:AD4886" si="1373">AB4823</f>
        <v>0</v>
      </c>
      <c r="AE4823" s="21" t="str">
        <f t="shared" si="1368"/>
        <v>7/20/2:00</v>
      </c>
    </row>
    <row r="4824" spans="2:31">
      <c r="B4824" s="37">
        <v>7</v>
      </c>
      <c r="C4824" s="38">
        <v>20</v>
      </c>
      <c r="D4824" s="39">
        <v>3</v>
      </c>
      <c r="E4824" s="17">
        <v>18.899999999999999</v>
      </c>
      <c r="F4824" s="17">
        <v>0</v>
      </c>
      <c r="G4824" s="17">
        <v>0</v>
      </c>
      <c r="H4824" s="37">
        <f t="shared" si="1356"/>
        <v>66.02</v>
      </c>
      <c r="I4824" s="37">
        <f>IF(H4824&lt;'Roof Calculator'!$G$8, 1, 0)</f>
        <v>0</v>
      </c>
      <c r="J4824" s="37">
        <f>IF(H4824&gt;='Roof Calculator'!$G$8, 1, 0)</f>
        <v>1</v>
      </c>
      <c r="K4824" s="37">
        <f t="shared" si="1357"/>
        <v>0</v>
      </c>
      <c r="L4824" s="37">
        <f t="shared" si="1358"/>
        <v>66.02</v>
      </c>
      <c r="M4824" s="37">
        <v>0</v>
      </c>
      <c r="N4824" s="37">
        <f t="shared" si="1359"/>
        <v>0</v>
      </c>
      <c r="O4824" s="37">
        <v>0</v>
      </c>
      <c r="P4824" s="37">
        <v>0</v>
      </c>
      <c r="Q4824" s="21">
        <f t="shared" si="1360"/>
        <v>39.790999999999997</v>
      </c>
      <c r="R4824" s="21">
        <f t="shared" si="1369"/>
        <v>201.08333333332251</v>
      </c>
      <c r="S4824" s="21">
        <f t="shared" si="1370"/>
        <v>20.482921082604527</v>
      </c>
      <c r="T4824" s="21">
        <f t="shared" si="1361"/>
        <v>86.147999999999996</v>
      </c>
      <c r="U4824" s="37">
        <f>VLOOKUP(Time_Zone, 'LSTM LookUp'!$B$5:$D$8, 3, FALSE)</f>
        <v>-75</v>
      </c>
      <c r="V4824" s="21">
        <f t="shared" si="1371"/>
        <v>-5.9992035463431126</v>
      </c>
      <c r="W4824" s="21">
        <f t="shared" si="1362"/>
        <v>24.648199113414215</v>
      </c>
      <c r="X4824" s="21">
        <f t="shared" si="1363"/>
        <v>0</v>
      </c>
      <c r="Y4824" s="21">
        <f t="shared" si="1364"/>
        <v>0</v>
      </c>
      <c r="Z4824" s="21">
        <f t="shared" si="1372"/>
        <v>0</v>
      </c>
      <c r="AA4824" s="21">
        <f t="shared" si="1365"/>
        <v>0</v>
      </c>
      <c r="AB4824" s="21">
        <f t="shared" si="1366"/>
        <v>0</v>
      </c>
      <c r="AC4824" s="21">
        <f t="shared" si="1367"/>
        <v>66.02</v>
      </c>
      <c r="AD4824" s="21">
        <f t="shared" si="1373"/>
        <v>0</v>
      </c>
      <c r="AE4824" s="21" t="str">
        <f t="shared" si="1368"/>
        <v>7/20/3:00</v>
      </c>
    </row>
    <row r="4825" spans="2:31">
      <c r="B4825" s="37">
        <v>7</v>
      </c>
      <c r="C4825" s="38">
        <v>20</v>
      </c>
      <c r="D4825" s="39">
        <v>4</v>
      </c>
      <c r="E4825" s="17">
        <v>18.899999999999999</v>
      </c>
      <c r="F4825" s="17">
        <v>0</v>
      </c>
      <c r="G4825" s="17">
        <v>0</v>
      </c>
      <c r="H4825" s="37">
        <f t="shared" si="1356"/>
        <v>66.02</v>
      </c>
      <c r="I4825" s="37">
        <f>IF(H4825&lt;'Roof Calculator'!$G$8, 1, 0)</f>
        <v>0</v>
      </c>
      <c r="J4825" s="37">
        <f>IF(H4825&gt;='Roof Calculator'!$G$8, 1, 0)</f>
        <v>1</v>
      </c>
      <c r="K4825" s="37">
        <f t="shared" si="1357"/>
        <v>0</v>
      </c>
      <c r="L4825" s="37">
        <f t="shared" si="1358"/>
        <v>66.02</v>
      </c>
      <c r="M4825" s="37">
        <v>0</v>
      </c>
      <c r="N4825" s="37">
        <f t="shared" si="1359"/>
        <v>0</v>
      </c>
      <c r="O4825" s="37">
        <v>0</v>
      </c>
      <c r="P4825" s="37">
        <v>0</v>
      </c>
      <c r="Q4825" s="21">
        <f t="shared" si="1360"/>
        <v>39.790999999999997</v>
      </c>
      <c r="R4825" s="21">
        <f t="shared" si="1369"/>
        <v>201.12499999998917</v>
      </c>
      <c r="S4825" s="21">
        <f t="shared" si="1370"/>
        <v>20.47460217470962</v>
      </c>
      <c r="T4825" s="21">
        <f t="shared" si="1361"/>
        <v>86.147999999999996</v>
      </c>
      <c r="U4825" s="37">
        <f>VLOOKUP(Time_Zone, 'LSTM LookUp'!$B$5:$D$8, 3, FALSE)</f>
        <v>-75</v>
      </c>
      <c r="V4825" s="21">
        <f t="shared" si="1371"/>
        <v>-6.0016709524536349</v>
      </c>
      <c r="W4825" s="21">
        <f t="shared" si="1362"/>
        <v>39.647582261886598</v>
      </c>
      <c r="X4825" s="21">
        <f t="shared" si="1363"/>
        <v>0</v>
      </c>
      <c r="Y4825" s="21">
        <f t="shared" si="1364"/>
        <v>0</v>
      </c>
      <c r="Z4825" s="21">
        <f t="shared" si="1372"/>
        <v>0</v>
      </c>
      <c r="AA4825" s="21">
        <f t="shared" si="1365"/>
        <v>0</v>
      </c>
      <c r="AB4825" s="21">
        <f t="shared" si="1366"/>
        <v>0</v>
      </c>
      <c r="AC4825" s="21">
        <f t="shared" si="1367"/>
        <v>66.02</v>
      </c>
      <c r="AD4825" s="21">
        <f t="shared" si="1373"/>
        <v>0</v>
      </c>
      <c r="AE4825" s="21" t="str">
        <f t="shared" si="1368"/>
        <v>7/20/4:00</v>
      </c>
    </row>
    <row r="4826" spans="2:31">
      <c r="B4826" s="37">
        <v>7</v>
      </c>
      <c r="C4826" s="38">
        <v>20</v>
      </c>
      <c r="D4826" s="39">
        <v>5</v>
      </c>
      <c r="E4826" s="17">
        <v>18.3</v>
      </c>
      <c r="F4826" s="17">
        <v>0</v>
      </c>
      <c r="G4826" s="17">
        <v>0</v>
      </c>
      <c r="H4826" s="37">
        <f t="shared" si="1356"/>
        <v>64.94</v>
      </c>
      <c r="I4826" s="37">
        <f>IF(H4826&lt;'Roof Calculator'!$G$8, 1, 0)</f>
        <v>0</v>
      </c>
      <c r="J4826" s="37">
        <f>IF(H4826&gt;='Roof Calculator'!$G$8, 1, 0)</f>
        <v>1</v>
      </c>
      <c r="K4826" s="37">
        <f t="shared" si="1357"/>
        <v>0</v>
      </c>
      <c r="L4826" s="37">
        <f t="shared" si="1358"/>
        <v>64.94</v>
      </c>
      <c r="M4826" s="37">
        <v>0</v>
      </c>
      <c r="N4826" s="37">
        <f t="shared" si="1359"/>
        <v>0</v>
      </c>
      <c r="O4826" s="37">
        <v>0</v>
      </c>
      <c r="P4826" s="37">
        <v>0</v>
      </c>
      <c r="Q4826" s="21">
        <f t="shared" si="1360"/>
        <v>39.790999999999997</v>
      </c>
      <c r="R4826" s="21">
        <f t="shared" si="1369"/>
        <v>201.16666666665583</v>
      </c>
      <c r="S4826" s="21">
        <f t="shared" si="1370"/>
        <v>20.466272712494014</v>
      </c>
      <c r="T4826" s="21">
        <f t="shared" si="1361"/>
        <v>86.147999999999996</v>
      </c>
      <c r="U4826" s="37">
        <f>VLOOKUP(Time_Zone, 'LSTM LookUp'!$B$5:$D$8, 3, FALSE)</f>
        <v>-75</v>
      </c>
      <c r="V4826" s="21">
        <f t="shared" si="1371"/>
        <v>-6.0041225013012616</v>
      </c>
      <c r="W4826" s="21">
        <f t="shared" si="1362"/>
        <v>54.646969374674683</v>
      </c>
      <c r="X4826" s="21">
        <f t="shared" si="1363"/>
        <v>0</v>
      </c>
      <c r="Y4826" s="21">
        <f t="shared" si="1364"/>
        <v>0</v>
      </c>
      <c r="Z4826" s="21">
        <f t="shared" si="1372"/>
        <v>0</v>
      </c>
      <c r="AA4826" s="21">
        <f t="shared" si="1365"/>
        <v>0</v>
      </c>
      <c r="AB4826" s="21">
        <f t="shared" si="1366"/>
        <v>0</v>
      </c>
      <c r="AC4826" s="21">
        <f t="shared" si="1367"/>
        <v>64.94</v>
      </c>
      <c r="AD4826" s="21">
        <f t="shared" si="1373"/>
        <v>0</v>
      </c>
      <c r="AE4826" s="21" t="str">
        <f t="shared" si="1368"/>
        <v>7/20/5:00</v>
      </c>
    </row>
    <row r="4827" spans="2:31">
      <c r="B4827" s="37">
        <v>7</v>
      </c>
      <c r="C4827" s="38">
        <v>20</v>
      </c>
      <c r="D4827" s="39">
        <v>6</v>
      </c>
      <c r="E4827" s="17">
        <v>18.3</v>
      </c>
      <c r="F4827" s="17">
        <v>3</v>
      </c>
      <c r="G4827" s="17">
        <v>1</v>
      </c>
      <c r="H4827" s="37">
        <f t="shared" si="1356"/>
        <v>64.94</v>
      </c>
      <c r="I4827" s="37">
        <f>IF(H4827&lt;'Roof Calculator'!$G$8, 1, 0)</f>
        <v>0</v>
      </c>
      <c r="J4827" s="37">
        <f>IF(H4827&gt;='Roof Calculator'!$G$8, 1, 0)</f>
        <v>1</v>
      </c>
      <c r="K4827" s="37">
        <f t="shared" si="1357"/>
        <v>0</v>
      </c>
      <c r="L4827" s="37">
        <f t="shared" si="1358"/>
        <v>64.94</v>
      </c>
      <c r="M4827" s="37">
        <v>0</v>
      </c>
      <c r="N4827" s="37">
        <f t="shared" si="1359"/>
        <v>3</v>
      </c>
      <c r="O4827" s="37">
        <v>0</v>
      </c>
      <c r="P4827" s="37">
        <v>0</v>
      </c>
      <c r="Q4827" s="21">
        <f t="shared" si="1360"/>
        <v>39.790999999999997</v>
      </c>
      <c r="R4827" s="21">
        <f t="shared" si="1369"/>
        <v>201.20833333332249</v>
      </c>
      <c r="S4827" s="21">
        <f t="shared" si="1370"/>
        <v>20.457932701784664</v>
      </c>
      <c r="T4827" s="21">
        <f t="shared" si="1361"/>
        <v>86.147999999999996</v>
      </c>
      <c r="U4827" s="37">
        <f>VLOOKUP(Time_Zone, 'LSTM LookUp'!$B$5:$D$8, 3, FALSE)</f>
        <v>-75</v>
      </c>
      <c r="V4827" s="21">
        <f t="shared" si="1371"/>
        <v>-6.0065581797231999</v>
      </c>
      <c r="W4827" s="21">
        <f t="shared" si="1362"/>
        <v>69.6463604550692</v>
      </c>
      <c r="X4827" s="21">
        <f t="shared" si="1363"/>
        <v>0.47408707930318716</v>
      </c>
      <c r="Y4827" s="21">
        <f t="shared" si="1364"/>
        <v>3.4740870793031871</v>
      </c>
      <c r="Z4827" s="21">
        <f t="shared" si="1372"/>
        <v>1.1012249270329315</v>
      </c>
      <c r="AA4827" s="21">
        <f t="shared" si="1365"/>
        <v>0</v>
      </c>
      <c r="AB4827" s="21">
        <f t="shared" si="1366"/>
        <v>1.1012249270329315</v>
      </c>
      <c r="AC4827" s="21">
        <f t="shared" si="1367"/>
        <v>64.94</v>
      </c>
      <c r="AD4827" s="21">
        <f t="shared" si="1373"/>
        <v>1.1012249270329315</v>
      </c>
      <c r="AE4827" s="21" t="str">
        <f t="shared" si="1368"/>
        <v>7/20/6:00</v>
      </c>
    </row>
    <row r="4828" spans="2:31">
      <c r="B4828" s="37">
        <v>7</v>
      </c>
      <c r="C4828" s="38">
        <v>20</v>
      </c>
      <c r="D4828" s="39">
        <v>7</v>
      </c>
      <c r="E4828" s="17">
        <v>20</v>
      </c>
      <c r="F4828" s="17">
        <v>88</v>
      </c>
      <c r="G4828" s="17">
        <v>1</v>
      </c>
      <c r="H4828" s="37">
        <f t="shared" si="1356"/>
        <v>68</v>
      </c>
      <c r="I4828" s="37">
        <f>IF(H4828&lt;'Roof Calculator'!$G$8, 1, 0)</f>
        <v>0</v>
      </c>
      <c r="J4828" s="37">
        <f>IF(H4828&gt;='Roof Calculator'!$G$8, 1, 0)</f>
        <v>1</v>
      </c>
      <c r="K4828" s="37">
        <f t="shared" si="1357"/>
        <v>0</v>
      </c>
      <c r="L4828" s="37">
        <f t="shared" si="1358"/>
        <v>68</v>
      </c>
      <c r="M4828" s="37">
        <v>0</v>
      </c>
      <c r="N4828" s="37">
        <f t="shared" si="1359"/>
        <v>88</v>
      </c>
      <c r="O4828" s="37">
        <v>0</v>
      </c>
      <c r="P4828" s="37">
        <v>0</v>
      </c>
      <c r="Q4828" s="21">
        <f t="shared" si="1360"/>
        <v>39.790999999999997</v>
      </c>
      <c r="R4828" s="21">
        <f t="shared" si="1369"/>
        <v>201.24999999998914</v>
      </c>
      <c r="S4828" s="21">
        <f t="shared" si="1370"/>
        <v>20.449582148413761</v>
      </c>
      <c r="T4828" s="21">
        <f t="shared" si="1361"/>
        <v>86.147999999999996</v>
      </c>
      <c r="U4828" s="37">
        <f>VLOOKUP(Time_Zone, 'LSTM LookUp'!$B$5:$D$8, 3, FALSE)</f>
        <v>-75</v>
      </c>
      <c r="V4828" s="21">
        <f t="shared" si="1371"/>
        <v>-6.0089779745911134</v>
      </c>
      <c r="W4828" s="21">
        <f t="shared" si="1362"/>
        <v>84.645755506352202</v>
      </c>
      <c r="X4828" s="21">
        <f t="shared" si="1363"/>
        <v>0.290783138002565</v>
      </c>
      <c r="Y4828" s="21">
        <f t="shared" si="1364"/>
        <v>88.290783138002567</v>
      </c>
      <c r="Z4828" s="21">
        <f t="shared" si="1372"/>
        <v>27.986636200935042</v>
      </c>
      <c r="AA4828" s="21">
        <f t="shared" si="1365"/>
        <v>0</v>
      </c>
      <c r="AB4828" s="21">
        <f t="shared" si="1366"/>
        <v>27.986636200935042</v>
      </c>
      <c r="AC4828" s="21">
        <f t="shared" si="1367"/>
        <v>68</v>
      </c>
      <c r="AD4828" s="21">
        <f t="shared" si="1373"/>
        <v>27.986636200935042</v>
      </c>
      <c r="AE4828" s="21" t="str">
        <f t="shared" si="1368"/>
        <v>7/20/7:00</v>
      </c>
    </row>
    <row r="4829" spans="2:31">
      <c r="B4829" s="37">
        <v>7</v>
      </c>
      <c r="C4829" s="38">
        <v>20</v>
      </c>
      <c r="D4829" s="39">
        <v>8</v>
      </c>
      <c r="E4829" s="17">
        <v>21.7</v>
      </c>
      <c r="F4829" s="17">
        <v>101</v>
      </c>
      <c r="G4829" s="17">
        <v>95</v>
      </c>
      <c r="H4829" s="37">
        <f t="shared" si="1356"/>
        <v>71.06</v>
      </c>
      <c r="I4829" s="37">
        <f>IF(H4829&lt;'Roof Calculator'!$G$8, 1, 0)</f>
        <v>0</v>
      </c>
      <c r="J4829" s="37">
        <f>IF(H4829&gt;='Roof Calculator'!$G$8, 1, 0)</f>
        <v>1</v>
      </c>
      <c r="K4829" s="37">
        <f t="shared" si="1357"/>
        <v>0</v>
      </c>
      <c r="L4829" s="37">
        <f t="shared" si="1358"/>
        <v>71.06</v>
      </c>
      <c r="M4829" s="37">
        <v>0</v>
      </c>
      <c r="N4829" s="37">
        <f t="shared" si="1359"/>
        <v>101</v>
      </c>
      <c r="O4829" s="37">
        <v>0</v>
      </c>
      <c r="P4829" s="37">
        <v>0</v>
      </c>
      <c r="Q4829" s="21">
        <f t="shared" si="1360"/>
        <v>39.790999999999997</v>
      </c>
      <c r="R4829" s="21">
        <f t="shared" si="1369"/>
        <v>201.2916666666558</v>
      </c>
      <c r="S4829" s="21">
        <f t="shared" si="1370"/>
        <v>20.441221058218687</v>
      </c>
      <c r="T4829" s="21">
        <f t="shared" si="1361"/>
        <v>86.147999999999996</v>
      </c>
      <c r="U4829" s="37">
        <f>VLOOKUP(Time_Zone, 'LSTM LookUp'!$B$5:$D$8, 3, FALSE)</f>
        <v>-75</v>
      </c>
      <c r="V4829" s="21">
        <f t="shared" si="1371"/>
        <v>-6.0113818728111834</v>
      </c>
      <c r="W4829" s="21">
        <f t="shared" si="1362"/>
        <v>99.645154531797175</v>
      </c>
      <c r="X4829" s="21">
        <f t="shared" si="1363"/>
        <v>9.7736849015367611</v>
      </c>
      <c r="Y4829" s="21">
        <f t="shared" si="1364"/>
        <v>110.77368490153677</v>
      </c>
      <c r="Z4829" s="21">
        <f t="shared" si="1372"/>
        <v>35.113323382018159</v>
      </c>
      <c r="AA4829" s="21">
        <f t="shared" si="1365"/>
        <v>0</v>
      </c>
      <c r="AB4829" s="21">
        <f t="shared" si="1366"/>
        <v>35.113323382018159</v>
      </c>
      <c r="AC4829" s="21">
        <f t="shared" si="1367"/>
        <v>71.06</v>
      </c>
      <c r="AD4829" s="21">
        <f t="shared" si="1373"/>
        <v>35.113323382018159</v>
      </c>
      <c r="AE4829" s="21" t="str">
        <f t="shared" si="1368"/>
        <v>7/20/8:00</v>
      </c>
    </row>
    <row r="4830" spans="2:31">
      <c r="B4830" s="37">
        <v>7</v>
      </c>
      <c r="C4830" s="38">
        <v>20</v>
      </c>
      <c r="D4830" s="39">
        <v>9</v>
      </c>
      <c r="E4830" s="17">
        <v>22.8</v>
      </c>
      <c r="F4830" s="17">
        <v>175</v>
      </c>
      <c r="G4830" s="17">
        <v>0</v>
      </c>
      <c r="H4830" s="37">
        <f t="shared" si="1356"/>
        <v>73.040000000000006</v>
      </c>
      <c r="I4830" s="37">
        <f>IF(H4830&lt;'Roof Calculator'!$G$8, 1, 0)</f>
        <v>0</v>
      </c>
      <c r="J4830" s="37">
        <f>IF(H4830&gt;='Roof Calculator'!$G$8, 1, 0)</f>
        <v>1</v>
      </c>
      <c r="K4830" s="37">
        <f t="shared" si="1357"/>
        <v>0</v>
      </c>
      <c r="L4830" s="37">
        <f t="shared" si="1358"/>
        <v>73.040000000000006</v>
      </c>
      <c r="M4830" s="37">
        <v>0</v>
      </c>
      <c r="N4830" s="37">
        <f t="shared" si="1359"/>
        <v>175</v>
      </c>
      <c r="O4830" s="37">
        <v>0</v>
      </c>
      <c r="P4830" s="37">
        <v>0</v>
      </c>
      <c r="Q4830" s="21">
        <f t="shared" si="1360"/>
        <v>39.790999999999997</v>
      </c>
      <c r="R4830" s="21">
        <f t="shared" si="1369"/>
        <v>201.33333333332246</v>
      </c>
      <c r="S4830" s="21">
        <f t="shared" si="1370"/>
        <v>20.432849437042041</v>
      </c>
      <c r="T4830" s="21">
        <f t="shared" si="1361"/>
        <v>86.147999999999996</v>
      </c>
      <c r="U4830" s="37">
        <f>VLOOKUP(Time_Zone, 'LSTM LookUp'!$B$5:$D$8, 3, FALSE)</f>
        <v>-75</v>
      </c>
      <c r="V4830" s="21">
        <f t="shared" si="1371"/>
        <v>-6.0137698613241</v>
      </c>
      <c r="W4830" s="21">
        <f t="shared" si="1362"/>
        <v>114.64455753466896</v>
      </c>
      <c r="X4830" s="21">
        <f t="shared" si="1363"/>
        <v>0</v>
      </c>
      <c r="Y4830" s="21">
        <f t="shared" si="1364"/>
        <v>175</v>
      </c>
      <c r="Z4830" s="21">
        <f t="shared" si="1372"/>
        <v>55.471943515421778</v>
      </c>
      <c r="AA4830" s="21">
        <f t="shared" si="1365"/>
        <v>0</v>
      </c>
      <c r="AB4830" s="21">
        <f t="shared" si="1366"/>
        <v>55.471943515421778</v>
      </c>
      <c r="AC4830" s="21">
        <f t="shared" si="1367"/>
        <v>73.040000000000006</v>
      </c>
      <c r="AD4830" s="21">
        <f t="shared" si="1373"/>
        <v>55.471943515421778</v>
      </c>
      <c r="AE4830" s="21" t="str">
        <f t="shared" si="1368"/>
        <v>7/20/9:00</v>
      </c>
    </row>
    <row r="4831" spans="2:31">
      <c r="B4831" s="37">
        <v>7</v>
      </c>
      <c r="C4831" s="38">
        <v>20</v>
      </c>
      <c r="D4831" s="39">
        <v>10</v>
      </c>
      <c r="E4831" s="17">
        <v>26.1</v>
      </c>
      <c r="F4831" s="17">
        <v>157</v>
      </c>
      <c r="G4831" s="17">
        <v>259</v>
      </c>
      <c r="H4831" s="37">
        <f t="shared" si="1356"/>
        <v>78.98</v>
      </c>
      <c r="I4831" s="37">
        <f>IF(H4831&lt;'Roof Calculator'!$G$8, 1, 0)</f>
        <v>0</v>
      </c>
      <c r="J4831" s="37">
        <f>IF(H4831&gt;='Roof Calculator'!$G$8, 1, 0)</f>
        <v>1</v>
      </c>
      <c r="K4831" s="37">
        <f t="shared" si="1357"/>
        <v>0</v>
      </c>
      <c r="L4831" s="37">
        <f t="shared" si="1358"/>
        <v>78.98</v>
      </c>
      <c r="M4831" s="37">
        <v>0</v>
      </c>
      <c r="N4831" s="37">
        <f t="shared" si="1359"/>
        <v>157</v>
      </c>
      <c r="O4831" s="37">
        <v>0</v>
      </c>
      <c r="P4831" s="37">
        <v>0</v>
      </c>
      <c r="Q4831" s="21">
        <f t="shared" si="1360"/>
        <v>39.790999999999997</v>
      </c>
      <c r="R4831" s="21">
        <f t="shared" si="1369"/>
        <v>201.37499999998911</v>
      </c>
      <c r="S4831" s="21">
        <f t="shared" si="1370"/>
        <v>20.424467290731613</v>
      </c>
      <c r="T4831" s="21">
        <f t="shared" si="1361"/>
        <v>86.147999999999996</v>
      </c>
      <c r="U4831" s="37">
        <f>VLOOKUP(Time_Zone, 'LSTM LookUp'!$B$5:$D$8, 3, FALSE)</f>
        <v>-75</v>
      </c>
      <c r="V4831" s="21">
        <f t="shared" si="1371"/>
        <v>-6.0161419271051235</v>
      </c>
      <c r="W4831" s="21">
        <f t="shared" si="1362"/>
        <v>129.64396451822375</v>
      </c>
      <c r="X4831" s="21">
        <f t="shared" si="1363"/>
        <v>-61.145300174917885</v>
      </c>
      <c r="Y4831" s="21">
        <f t="shared" si="1364"/>
        <v>95.854699825082122</v>
      </c>
      <c r="Z4831" s="21">
        <f t="shared" si="1372"/>
        <v>30.384265682198087</v>
      </c>
      <c r="AA4831" s="21">
        <f t="shared" si="1365"/>
        <v>0</v>
      </c>
      <c r="AB4831" s="21">
        <f t="shared" si="1366"/>
        <v>30.384265682198087</v>
      </c>
      <c r="AC4831" s="21">
        <f t="shared" si="1367"/>
        <v>78.98</v>
      </c>
      <c r="AD4831" s="21">
        <f t="shared" si="1373"/>
        <v>30.384265682198087</v>
      </c>
      <c r="AE4831" s="21" t="str">
        <f t="shared" si="1368"/>
        <v>7/20/10:00</v>
      </c>
    </row>
    <row r="4832" spans="2:31">
      <c r="B4832" s="37">
        <v>7</v>
      </c>
      <c r="C4832" s="38">
        <v>20</v>
      </c>
      <c r="D4832" s="39">
        <v>11</v>
      </c>
      <c r="E4832" s="17">
        <v>27.2</v>
      </c>
      <c r="F4832" s="17">
        <v>345</v>
      </c>
      <c r="G4832" s="17">
        <v>179</v>
      </c>
      <c r="H4832" s="37">
        <f t="shared" si="1356"/>
        <v>80.959999999999994</v>
      </c>
      <c r="I4832" s="37">
        <f>IF(H4832&lt;'Roof Calculator'!$G$8, 1, 0)</f>
        <v>0</v>
      </c>
      <c r="J4832" s="37">
        <f>IF(H4832&gt;='Roof Calculator'!$G$8, 1, 0)</f>
        <v>1</v>
      </c>
      <c r="K4832" s="37">
        <f t="shared" si="1357"/>
        <v>0</v>
      </c>
      <c r="L4832" s="37">
        <f t="shared" si="1358"/>
        <v>80.959999999999994</v>
      </c>
      <c r="M4832" s="37">
        <v>0</v>
      </c>
      <c r="N4832" s="37">
        <f t="shared" si="1359"/>
        <v>345</v>
      </c>
      <c r="O4832" s="37">
        <v>0</v>
      </c>
      <c r="P4832" s="37">
        <v>0</v>
      </c>
      <c r="Q4832" s="21">
        <f t="shared" si="1360"/>
        <v>39.790999999999997</v>
      </c>
      <c r="R4832" s="21">
        <f t="shared" si="1369"/>
        <v>201.41666666665577</v>
      </c>
      <c r="S4832" s="21">
        <f t="shared" si="1370"/>
        <v>20.416074625140329</v>
      </c>
      <c r="T4832" s="21">
        <f t="shared" si="1361"/>
        <v>86.147999999999996</v>
      </c>
      <c r="U4832" s="37">
        <f>VLOOKUP(Time_Zone, 'LSTM LookUp'!$B$5:$D$8, 3, FALSE)</f>
        <v>-75</v>
      </c>
      <c r="V4832" s="21">
        <f t="shared" si="1371"/>
        <v>-6.0184980571641127</v>
      </c>
      <c r="W4832" s="21">
        <f t="shared" si="1362"/>
        <v>144.64337548570893</v>
      </c>
      <c r="X4832" s="21">
        <f t="shared" si="1363"/>
        <v>-65.165443530410158</v>
      </c>
      <c r="Y4832" s="21">
        <f t="shared" si="1364"/>
        <v>279.83455646958987</v>
      </c>
      <c r="Z4832" s="21">
        <f t="shared" si="1372"/>
        <v>88.702666915109688</v>
      </c>
      <c r="AA4832" s="21">
        <f t="shared" si="1365"/>
        <v>0</v>
      </c>
      <c r="AB4832" s="21">
        <f t="shared" si="1366"/>
        <v>88.702666915109688</v>
      </c>
      <c r="AC4832" s="21">
        <f t="shared" si="1367"/>
        <v>80.959999999999994</v>
      </c>
      <c r="AD4832" s="21">
        <f t="shared" si="1373"/>
        <v>88.702666915109688</v>
      </c>
      <c r="AE4832" s="21" t="str">
        <f t="shared" si="1368"/>
        <v>7/20/11:00</v>
      </c>
    </row>
    <row r="4833" spans="2:31">
      <c r="B4833" s="37">
        <v>7</v>
      </c>
      <c r="C4833" s="38">
        <v>20</v>
      </c>
      <c r="D4833" s="39">
        <v>12</v>
      </c>
      <c r="E4833" s="17">
        <v>27.8</v>
      </c>
      <c r="F4833" s="17">
        <v>204</v>
      </c>
      <c r="G4833" s="17">
        <v>112</v>
      </c>
      <c r="H4833" s="37">
        <f t="shared" si="1356"/>
        <v>82.04</v>
      </c>
      <c r="I4833" s="37">
        <f>IF(H4833&lt;'Roof Calculator'!$G$8, 1, 0)</f>
        <v>0</v>
      </c>
      <c r="J4833" s="37">
        <f>IF(H4833&gt;='Roof Calculator'!$G$8, 1, 0)</f>
        <v>1</v>
      </c>
      <c r="K4833" s="37">
        <f t="shared" si="1357"/>
        <v>0</v>
      </c>
      <c r="L4833" s="37">
        <f t="shared" si="1358"/>
        <v>82.04</v>
      </c>
      <c r="M4833" s="37">
        <v>0</v>
      </c>
      <c r="N4833" s="37">
        <f t="shared" si="1359"/>
        <v>204</v>
      </c>
      <c r="O4833" s="37">
        <v>0</v>
      </c>
      <c r="P4833" s="37">
        <v>0</v>
      </c>
      <c r="Q4833" s="21">
        <f t="shared" si="1360"/>
        <v>39.790999999999997</v>
      </c>
      <c r="R4833" s="21">
        <f t="shared" si="1369"/>
        <v>201.45833333332243</v>
      </c>
      <c r="S4833" s="21">
        <f t="shared" si="1370"/>
        <v>20.407671446126329</v>
      </c>
      <c r="T4833" s="21">
        <f t="shared" si="1361"/>
        <v>86.147999999999996</v>
      </c>
      <c r="U4833" s="37">
        <f>VLOOKUP(Time_Zone, 'LSTM LookUp'!$B$5:$D$8, 3, FALSE)</f>
        <v>-75</v>
      </c>
      <c r="V4833" s="21">
        <f t="shared" si="1371"/>
        <v>-6.020838238545533</v>
      </c>
      <c r="W4833" s="21">
        <f t="shared" si="1362"/>
        <v>159.64279044036363</v>
      </c>
      <c r="X4833" s="21">
        <f t="shared" si="1363"/>
        <v>-50.625632433215671</v>
      </c>
      <c r="Y4833" s="21">
        <f t="shared" si="1364"/>
        <v>153.37436756678431</v>
      </c>
      <c r="Z4833" s="21">
        <f t="shared" si="1372"/>
        <v>48.616995739303988</v>
      </c>
      <c r="AA4833" s="21">
        <f t="shared" si="1365"/>
        <v>0</v>
      </c>
      <c r="AB4833" s="21">
        <f t="shared" si="1366"/>
        <v>48.616995739303988</v>
      </c>
      <c r="AC4833" s="21">
        <f t="shared" si="1367"/>
        <v>82.04</v>
      </c>
      <c r="AD4833" s="21">
        <f t="shared" si="1373"/>
        <v>48.616995739303988</v>
      </c>
      <c r="AE4833" s="21" t="str">
        <f t="shared" si="1368"/>
        <v>7/20/12:00</v>
      </c>
    </row>
    <row r="4834" spans="2:31">
      <c r="B4834" s="37">
        <v>7</v>
      </c>
      <c r="C4834" s="38">
        <v>20</v>
      </c>
      <c r="D4834" s="39">
        <v>13</v>
      </c>
      <c r="E4834" s="17">
        <v>28.9</v>
      </c>
      <c r="F4834" s="17">
        <v>619</v>
      </c>
      <c r="G4834" s="17">
        <v>92</v>
      </c>
      <c r="H4834" s="37">
        <f t="shared" si="1356"/>
        <v>84.02</v>
      </c>
      <c r="I4834" s="37">
        <f>IF(H4834&lt;'Roof Calculator'!$G$8, 1, 0)</f>
        <v>0</v>
      </c>
      <c r="J4834" s="37">
        <f>IF(H4834&gt;='Roof Calculator'!$G$8, 1, 0)</f>
        <v>1</v>
      </c>
      <c r="K4834" s="37">
        <f t="shared" si="1357"/>
        <v>0</v>
      </c>
      <c r="L4834" s="37">
        <f t="shared" si="1358"/>
        <v>84.02</v>
      </c>
      <c r="M4834" s="37">
        <v>0</v>
      </c>
      <c r="N4834" s="37">
        <f t="shared" si="1359"/>
        <v>619</v>
      </c>
      <c r="O4834" s="37">
        <v>0</v>
      </c>
      <c r="P4834" s="37">
        <v>0</v>
      </c>
      <c r="Q4834" s="21">
        <f t="shared" si="1360"/>
        <v>39.790999999999997</v>
      </c>
      <c r="R4834" s="21">
        <f t="shared" si="1369"/>
        <v>201.49999999998909</v>
      </c>
      <c r="S4834" s="21">
        <f t="shared" si="1370"/>
        <v>20.399257759552878</v>
      </c>
      <c r="T4834" s="21">
        <f t="shared" si="1361"/>
        <v>86.147999999999996</v>
      </c>
      <c r="U4834" s="37">
        <f>VLOOKUP(Time_Zone, 'LSTM LookUp'!$B$5:$D$8, 3, FALSE)</f>
        <v>-75</v>
      </c>
      <c r="V4834" s="21">
        <f t="shared" si="1371"/>
        <v>-6.0231624583285157</v>
      </c>
      <c r="W4834" s="21">
        <f t="shared" si="1362"/>
        <v>174.64220938541783</v>
      </c>
      <c r="X4834" s="21">
        <f t="shared" si="1363"/>
        <v>-45.445698534078829</v>
      </c>
      <c r="Y4834" s="21">
        <f t="shared" si="1364"/>
        <v>573.55430146592118</v>
      </c>
      <c r="Z4834" s="21">
        <f t="shared" si="1372"/>
        <v>181.80669607968443</v>
      </c>
      <c r="AA4834" s="21">
        <f t="shared" si="1365"/>
        <v>0</v>
      </c>
      <c r="AB4834" s="21">
        <f t="shared" si="1366"/>
        <v>181.80669607968443</v>
      </c>
      <c r="AC4834" s="21">
        <f t="shared" si="1367"/>
        <v>84.02</v>
      </c>
      <c r="AD4834" s="21">
        <f t="shared" si="1373"/>
        <v>181.80669607968443</v>
      </c>
      <c r="AE4834" s="21" t="str">
        <f t="shared" si="1368"/>
        <v>7/20/13:00</v>
      </c>
    </row>
    <row r="4835" spans="2:31">
      <c r="B4835" s="37">
        <v>7</v>
      </c>
      <c r="C4835" s="38">
        <v>20</v>
      </c>
      <c r="D4835" s="39">
        <v>14</v>
      </c>
      <c r="E4835" s="17">
        <v>29.4</v>
      </c>
      <c r="F4835" s="17">
        <v>348</v>
      </c>
      <c r="G4835" s="17">
        <v>0</v>
      </c>
      <c r="H4835" s="37">
        <f t="shared" si="1356"/>
        <v>84.919999999999987</v>
      </c>
      <c r="I4835" s="37">
        <f>IF(H4835&lt;'Roof Calculator'!$G$8, 1, 0)</f>
        <v>0</v>
      </c>
      <c r="J4835" s="37">
        <f>IF(H4835&gt;='Roof Calculator'!$G$8, 1, 0)</f>
        <v>1</v>
      </c>
      <c r="K4835" s="37">
        <f t="shared" si="1357"/>
        <v>0</v>
      </c>
      <c r="L4835" s="37">
        <f t="shared" si="1358"/>
        <v>84.919999999999987</v>
      </c>
      <c r="M4835" s="37">
        <v>0</v>
      </c>
      <c r="N4835" s="37">
        <f t="shared" si="1359"/>
        <v>348</v>
      </c>
      <c r="O4835" s="37">
        <v>0</v>
      </c>
      <c r="P4835" s="37">
        <v>0</v>
      </c>
      <c r="Q4835" s="21">
        <f t="shared" si="1360"/>
        <v>39.790999999999997</v>
      </c>
      <c r="R4835" s="21">
        <f t="shared" si="1369"/>
        <v>201.54166666665574</v>
      </c>
      <c r="S4835" s="21">
        <f t="shared" si="1370"/>
        <v>20.390833571288397</v>
      </c>
      <c r="T4835" s="21">
        <f t="shared" si="1361"/>
        <v>86.147999999999996</v>
      </c>
      <c r="U4835" s="37">
        <f>VLOOKUP(Time_Zone, 'LSTM LookUp'!$B$5:$D$8, 3, FALSE)</f>
        <v>-75</v>
      </c>
      <c r="V4835" s="21">
        <f t="shared" si="1371"/>
        <v>-6.0254707036268673</v>
      </c>
      <c r="W4835" s="21">
        <f t="shared" si="1362"/>
        <v>189.64163232409328</v>
      </c>
      <c r="X4835" s="21">
        <f t="shared" si="1363"/>
        <v>0</v>
      </c>
      <c r="Y4835" s="21">
        <f t="shared" si="1364"/>
        <v>348</v>
      </c>
      <c r="Z4835" s="21">
        <f t="shared" si="1372"/>
        <v>110.30992196209587</v>
      </c>
      <c r="AA4835" s="21">
        <f t="shared" si="1365"/>
        <v>0</v>
      </c>
      <c r="AB4835" s="21">
        <f t="shared" si="1366"/>
        <v>110.30992196209587</v>
      </c>
      <c r="AC4835" s="21">
        <f t="shared" si="1367"/>
        <v>84.919999999999987</v>
      </c>
      <c r="AD4835" s="21">
        <f t="shared" si="1373"/>
        <v>110.30992196209587</v>
      </c>
      <c r="AE4835" s="21" t="str">
        <f t="shared" si="1368"/>
        <v>7/20/14:00</v>
      </c>
    </row>
    <row r="4836" spans="2:31">
      <c r="B4836" s="37">
        <v>7</v>
      </c>
      <c r="C4836" s="38">
        <v>20</v>
      </c>
      <c r="D4836" s="39">
        <v>15</v>
      </c>
      <c r="E4836" s="17">
        <v>28.3</v>
      </c>
      <c r="F4836" s="17">
        <v>325</v>
      </c>
      <c r="G4836" s="17">
        <v>0</v>
      </c>
      <c r="H4836" s="37">
        <f t="shared" si="1356"/>
        <v>82.94</v>
      </c>
      <c r="I4836" s="37">
        <f>IF(H4836&lt;'Roof Calculator'!$G$8, 1, 0)</f>
        <v>0</v>
      </c>
      <c r="J4836" s="37">
        <f>IF(H4836&gt;='Roof Calculator'!$G$8, 1, 0)</f>
        <v>1</v>
      </c>
      <c r="K4836" s="37">
        <f t="shared" si="1357"/>
        <v>0</v>
      </c>
      <c r="L4836" s="37">
        <f t="shared" si="1358"/>
        <v>82.94</v>
      </c>
      <c r="M4836" s="37">
        <v>0</v>
      </c>
      <c r="N4836" s="37">
        <f t="shared" si="1359"/>
        <v>325</v>
      </c>
      <c r="O4836" s="37">
        <v>0</v>
      </c>
      <c r="P4836" s="37">
        <v>0</v>
      </c>
      <c r="Q4836" s="21">
        <f t="shared" si="1360"/>
        <v>39.790999999999997</v>
      </c>
      <c r="R4836" s="21">
        <f t="shared" si="1369"/>
        <v>201.5833333333224</v>
      </c>
      <c r="S4836" s="21">
        <f t="shared" si="1370"/>
        <v>20.382398887206428</v>
      </c>
      <c r="T4836" s="21">
        <f t="shared" si="1361"/>
        <v>86.147999999999996</v>
      </c>
      <c r="U4836" s="37">
        <f>VLOOKUP(Time_Zone, 'LSTM LookUp'!$B$5:$D$8, 3, FALSE)</f>
        <v>-75</v>
      </c>
      <c r="V4836" s="21">
        <f t="shared" si="1371"/>
        <v>-6.0277629615891168</v>
      </c>
      <c r="W4836" s="21">
        <f t="shared" si="1362"/>
        <v>204.64105925960271</v>
      </c>
      <c r="X4836" s="21">
        <f t="shared" si="1363"/>
        <v>0</v>
      </c>
      <c r="Y4836" s="21">
        <f t="shared" si="1364"/>
        <v>325</v>
      </c>
      <c r="Z4836" s="21">
        <f t="shared" si="1372"/>
        <v>103.01932367149759</v>
      </c>
      <c r="AA4836" s="21">
        <f t="shared" si="1365"/>
        <v>0</v>
      </c>
      <c r="AB4836" s="21">
        <f t="shared" si="1366"/>
        <v>103.01932367149759</v>
      </c>
      <c r="AC4836" s="21">
        <f t="shared" si="1367"/>
        <v>82.94</v>
      </c>
      <c r="AD4836" s="21">
        <f t="shared" si="1373"/>
        <v>103.01932367149759</v>
      </c>
      <c r="AE4836" s="21" t="str">
        <f t="shared" si="1368"/>
        <v>7/20/15:00</v>
      </c>
    </row>
    <row r="4837" spans="2:31">
      <c r="B4837" s="37">
        <v>7</v>
      </c>
      <c r="C4837" s="38">
        <v>20</v>
      </c>
      <c r="D4837" s="39">
        <v>16</v>
      </c>
      <c r="E4837" s="17">
        <v>26.1</v>
      </c>
      <c r="F4837" s="17">
        <v>283</v>
      </c>
      <c r="G4837" s="17">
        <v>0</v>
      </c>
      <c r="H4837" s="37">
        <f t="shared" si="1356"/>
        <v>78.98</v>
      </c>
      <c r="I4837" s="37">
        <f>IF(H4837&lt;'Roof Calculator'!$G$8, 1, 0)</f>
        <v>0</v>
      </c>
      <c r="J4837" s="37">
        <f>IF(H4837&gt;='Roof Calculator'!$G$8, 1, 0)</f>
        <v>1</v>
      </c>
      <c r="K4837" s="37">
        <f t="shared" si="1357"/>
        <v>0</v>
      </c>
      <c r="L4837" s="37">
        <f t="shared" si="1358"/>
        <v>78.98</v>
      </c>
      <c r="M4837" s="37">
        <v>0</v>
      </c>
      <c r="N4837" s="37">
        <f t="shared" si="1359"/>
        <v>283</v>
      </c>
      <c r="O4837" s="37">
        <v>0</v>
      </c>
      <c r="P4837" s="37">
        <v>0</v>
      </c>
      <c r="Q4837" s="21">
        <f t="shared" si="1360"/>
        <v>39.790999999999997</v>
      </c>
      <c r="R4837" s="21">
        <f t="shared" si="1369"/>
        <v>201.62499999998906</v>
      </c>
      <c r="S4837" s="21">
        <f t="shared" si="1370"/>
        <v>20.373953713185657</v>
      </c>
      <c r="T4837" s="21">
        <f t="shared" si="1361"/>
        <v>86.147999999999996</v>
      </c>
      <c r="U4837" s="37">
        <f>VLOOKUP(Time_Zone, 'LSTM LookUp'!$B$5:$D$8, 3, FALSE)</f>
        <v>-75</v>
      </c>
      <c r="V4837" s="21">
        <f t="shared" si="1371"/>
        <v>-6.0300392193985317</v>
      </c>
      <c r="W4837" s="21">
        <f t="shared" si="1362"/>
        <v>219.64049019515033</v>
      </c>
      <c r="X4837" s="21">
        <f t="shared" si="1363"/>
        <v>0</v>
      </c>
      <c r="Y4837" s="21">
        <f t="shared" si="1364"/>
        <v>283</v>
      </c>
      <c r="Z4837" s="21">
        <f t="shared" si="1372"/>
        <v>89.70605722779635</v>
      </c>
      <c r="AA4837" s="21">
        <f t="shared" si="1365"/>
        <v>0</v>
      </c>
      <c r="AB4837" s="21">
        <f t="shared" si="1366"/>
        <v>89.70605722779635</v>
      </c>
      <c r="AC4837" s="21">
        <f t="shared" si="1367"/>
        <v>78.98</v>
      </c>
      <c r="AD4837" s="21">
        <f t="shared" si="1373"/>
        <v>89.70605722779635</v>
      </c>
      <c r="AE4837" s="21" t="str">
        <f t="shared" si="1368"/>
        <v>7/20/16:00</v>
      </c>
    </row>
    <row r="4838" spans="2:31">
      <c r="B4838" s="37">
        <v>7</v>
      </c>
      <c r="C4838" s="38">
        <v>20</v>
      </c>
      <c r="D4838" s="39">
        <v>17</v>
      </c>
      <c r="E4838" s="17">
        <v>23.9</v>
      </c>
      <c r="F4838" s="17">
        <v>224</v>
      </c>
      <c r="G4838" s="17">
        <v>0</v>
      </c>
      <c r="H4838" s="37">
        <f t="shared" si="1356"/>
        <v>75.02</v>
      </c>
      <c r="I4838" s="37">
        <f>IF(H4838&lt;'Roof Calculator'!$G$8, 1, 0)</f>
        <v>0</v>
      </c>
      <c r="J4838" s="37">
        <f>IF(H4838&gt;='Roof Calculator'!$G$8, 1, 0)</f>
        <v>1</v>
      </c>
      <c r="K4838" s="37">
        <f t="shared" si="1357"/>
        <v>0</v>
      </c>
      <c r="L4838" s="37">
        <f t="shared" si="1358"/>
        <v>75.02</v>
      </c>
      <c r="M4838" s="37">
        <v>0</v>
      </c>
      <c r="N4838" s="37">
        <f t="shared" si="1359"/>
        <v>224</v>
      </c>
      <c r="O4838" s="37">
        <v>0</v>
      </c>
      <c r="P4838" s="37">
        <v>0</v>
      </c>
      <c r="Q4838" s="21">
        <f t="shared" si="1360"/>
        <v>39.790999999999997</v>
      </c>
      <c r="R4838" s="21">
        <f t="shared" si="1369"/>
        <v>201.66666666665571</v>
      </c>
      <c r="S4838" s="21">
        <f t="shared" si="1370"/>
        <v>20.36549805510986</v>
      </c>
      <c r="T4838" s="21">
        <f t="shared" si="1361"/>
        <v>86.147999999999996</v>
      </c>
      <c r="U4838" s="37">
        <f>VLOOKUP(Time_Zone, 'LSTM LookUp'!$B$5:$D$8, 3, FALSE)</f>
        <v>-75</v>
      </c>
      <c r="V4838" s="21">
        <f t="shared" si="1371"/>
        <v>-6.0322994642731604</v>
      </c>
      <c r="W4838" s="21">
        <f t="shared" si="1362"/>
        <v>234.63992513393174</v>
      </c>
      <c r="X4838" s="21">
        <f t="shared" si="1363"/>
        <v>0</v>
      </c>
      <c r="Y4838" s="21">
        <f t="shared" si="1364"/>
        <v>224</v>
      </c>
      <c r="Z4838" s="21">
        <f t="shared" si="1372"/>
        <v>71.00408769973987</v>
      </c>
      <c r="AA4838" s="21">
        <f t="shared" si="1365"/>
        <v>0</v>
      </c>
      <c r="AB4838" s="21">
        <f t="shared" si="1366"/>
        <v>71.00408769973987</v>
      </c>
      <c r="AC4838" s="21">
        <f t="shared" si="1367"/>
        <v>75.02</v>
      </c>
      <c r="AD4838" s="21">
        <f t="shared" si="1373"/>
        <v>71.00408769973987</v>
      </c>
      <c r="AE4838" s="21" t="str">
        <f t="shared" si="1368"/>
        <v>7/20/17:00</v>
      </c>
    </row>
    <row r="4839" spans="2:31">
      <c r="B4839" s="37">
        <v>7</v>
      </c>
      <c r="C4839" s="38">
        <v>20</v>
      </c>
      <c r="D4839" s="39">
        <v>18</v>
      </c>
      <c r="E4839" s="17">
        <v>23.3</v>
      </c>
      <c r="F4839" s="17">
        <v>153</v>
      </c>
      <c r="G4839" s="17">
        <v>0</v>
      </c>
      <c r="H4839" s="37">
        <f t="shared" si="1356"/>
        <v>73.94</v>
      </c>
      <c r="I4839" s="37">
        <f>IF(H4839&lt;'Roof Calculator'!$G$8, 1, 0)</f>
        <v>0</v>
      </c>
      <c r="J4839" s="37">
        <f>IF(H4839&gt;='Roof Calculator'!$G$8, 1, 0)</f>
        <v>1</v>
      </c>
      <c r="K4839" s="37">
        <f t="shared" si="1357"/>
        <v>0</v>
      </c>
      <c r="L4839" s="37">
        <f t="shared" si="1358"/>
        <v>73.94</v>
      </c>
      <c r="M4839" s="37">
        <v>0</v>
      </c>
      <c r="N4839" s="37">
        <f t="shared" si="1359"/>
        <v>153</v>
      </c>
      <c r="O4839" s="37">
        <v>0</v>
      </c>
      <c r="P4839" s="37">
        <v>0</v>
      </c>
      <c r="Q4839" s="21">
        <f t="shared" si="1360"/>
        <v>39.790999999999997</v>
      </c>
      <c r="R4839" s="21">
        <f t="shared" si="1369"/>
        <v>201.70833333332237</v>
      </c>
      <c r="S4839" s="21">
        <f t="shared" si="1370"/>
        <v>20.357031918867925</v>
      </c>
      <c r="T4839" s="21">
        <f t="shared" si="1361"/>
        <v>86.147999999999996</v>
      </c>
      <c r="U4839" s="37">
        <f>VLOOKUP(Time_Zone, 'LSTM LookUp'!$B$5:$D$8, 3, FALSE)</f>
        <v>-75</v>
      </c>
      <c r="V4839" s="21">
        <f t="shared" si="1371"/>
        <v>-6.034543683465853</v>
      </c>
      <c r="W4839" s="21">
        <f t="shared" si="1362"/>
        <v>249.63936407913354</v>
      </c>
      <c r="X4839" s="21">
        <f t="shared" si="1363"/>
        <v>0</v>
      </c>
      <c r="Y4839" s="21">
        <f t="shared" si="1364"/>
        <v>153</v>
      </c>
      <c r="Z4839" s="21">
        <f t="shared" si="1372"/>
        <v>48.498327759197331</v>
      </c>
      <c r="AA4839" s="21">
        <f t="shared" si="1365"/>
        <v>0</v>
      </c>
      <c r="AB4839" s="21">
        <f t="shared" si="1366"/>
        <v>48.498327759197331</v>
      </c>
      <c r="AC4839" s="21">
        <f t="shared" si="1367"/>
        <v>73.94</v>
      </c>
      <c r="AD4839" s="21">
        <f t="shared" si="1373"/>
        <v>48.498327759197331</v>
      </c>
      <c r="AE4839" s="21" t="str">
        <f t="shared" si="1368"/>
        <v>7/20/18:00</v>
      </c>
    </row>
    <row r="4840" spans="2:31">
      <c r="B4840" s="37">
        <v>7</v>
      </c>
      <c r="C4840" s="38">
        <v>20</v>
      </c>
      <c r="D4840" s="39">
        <v>19</v>
      </c>
      <c r="E4840" s="17">
        <v>22.2</v>
      </c>
      <c r="F4840" s="17">
        <v>63</v>
      </c>
      <c r="G4840" s="17">
        <v>0</v>
      </c>
      <c r="H4840" s="37">
        <f t="shared" si="1356"/>
        <v>71.959999999999994</v>
      </c>
      <c r="I4840" s="37">
        <f>IF(H4840&lt;'Roof Calculator'!$G$8, 1, 0)</f>
        <v>0</v>
      </c>
      <c r="J4840" s="37">
        <f>IF(H4840&gt;='Roof Calculator'!$G$8, 1, 0)</f>
        <v>1</v>
      </c>
      <c r="K4840" s="37">
        <f t="shared" si="1357"/>
        <v>0</v>
      </c>
      <c r="L4840" s="37">
        <f t="shared" si="1358"/>
        <v>71.959999999999994</v>
      </c>
      <c r="M4840" s="37">
        <v>0</v>
      </c>
      <c r="N4840" s="37">
        <f t="shared" si="1359"/>
        <v>63</v>
      </c>
      <c r="O4840" s="37">
        <v>0</v>
      </c>
      <c r="P4840" s="37">
        <v>0</v>
      </c>
      <c r="Q4840" s="21">
        <f t="shared" si="1360"/>
        <v>39.790999999999997</v>
      </c>
      <c r="R4840" s="21">
        <f t="shared" si="1369"/>
        <v>201.74999999998903</v>
      </c>
      <c r="S4840" s="21">
        <f t="shared" si="1370"/>
        <v>20.348555310353838</v>
      </c>
      <c r="T4840" s="21">
        <f t="shared" si="1361"/>
        <v>86.147999999999996</v>
      </c>
      <c r="U4840" s="37">
        <f>VLOOKUP(Time_Zone, 'LSTM LookUp'!$B$5:$D$8, 3, FALSE)</f>
        <v>-75</v>
      </c>
      <c r="V4840" s="21">
        <f t="shared" si="1371"/>
        <v>-6.0367718642642982</v>
      </c>
      <c r="W4840" s="21">
        <f t="shared" si="1362"/>
        <v>264.63880703393392</v>
      </c>
      <c r="X4840" s="21">
        <f t="shared" si="1363"/>
        <v>0</v>
      </c>
      <c r="Y4840" s="21">
        <f t="shared" si="1364"/>
        <v>63</v>
      </c>
      <c r="Z4840" s="21">
        <f t="shared" si="1372"/>
        <v>19.969899665551839</v>
      </c>
      <c r="AA4840" s="21">
        <f t="shared" si="1365"/>
        <v>0</v>
      </c>
      <c r="AB4840" s="21">
        <f t="shared" si="1366"/>
        <v>19.969899665551839</v>
      </c>
      <c r="AC4840" s="21">
        <f t="shared" si="1367"/>
        <v>71.959999999999994</v>
      </c>
      <c r="AD4840" s="21">
        <f t="shared" si="1373"/>
        <v>19.969899665551839</v>
      </c>
      <c r="AE4840" s="21" t="str">
        <f t="shared" si="1368"/>
        <v>7/20/19:00</v>
      </c>
    </row>
    <row r="4841" spans="2:31">
      <c r="B4841" s="37">
        <v>7</v>
      </c>
      <c r="C4841" s="38">
        <v>20</v>
      </c>
      <c r="D4841" s="39">
        <v>20</v>
      </c>
      <c r="E4841" s="17">
        <v>22.2</v>
      </c>
      <c r="F4841" s="17">
        <v>24</v>
      </c>
      <c r="G4841" s="17">
        <v>0</v>
      </c>
      <c r="H4841" s="37">
        <f t="shared" si="1356"/>
        <v>71.959999999999994</v>
      </c>
      <c r="I4841" s="37">
        <f>IF(H4841&lt;'Roof Calculator'!$G$8, 1, 0)</f>
        <v>0</v>
      </c>
      <c r="J4841" s="37">
        <f>IF(H4841&gt;='Roof Calculator'!$G$8, 1, 0)</f>
        <v>1</v>
      </c>
      <c r="K4841" s="37">
        <f t="shared" si="1357"/>
        <v>0</v>
      </c>
      <c r="L4841" s="37">
        <f t="shared" si="1358"/>
        <v>71.959999999999994</v>
      </c>
      <c r="M4841" s="37">
        <v>0</v>
      </c>
      <c r="N4841" s="37">
        <f t="shared" si="1359"/>
        <v>24</v>
      </c>
      <c r="O4841" s="37">
        <v>0</v>
      </c>
      <c r="P4841" s="37">
        <v>0</v>
      </c>
      <c r="Q4841" s="21">
        <f t="shared" si="1360"/>
        <v>39.790999999999997</v>
      </c>
      <c r="R4841" s="21">
        <f t="shared" si="1369"/>
        <v>201.79166666665569</v>
      </c>
      <c r="S4841" s="21">
        <f t="shared" si="1370"/>
        <v>20.340068235466635</v>
      </c>
      <c r="T4841" s="21">
        <f t="shared" si="1361"/>
        <v>86.147999999999996</v>
      </c>
      <c r="U4841" s="37">
        <f>VLOOKUP(Time_Zone, 'LSTM LookUp'!$B$5:$D$8, 3, FALSE)</f>
        <v>-75</v>
      </c>
      <c r="V4841" s="21">
        <f t="shared" si="1371"/>
        <v>-6.038983993991053</v>
      </c>
      <c r="W4841" s="21">
        <f t="shared" si="1362"/>
        <v>279.63825400150222</v>
      </c>
      <c r="X4841" s="21">
        <f t="shared" si="1363"/>
        <v>0</v>
      </c>
      <c r="Y4841" s="21">
        <f t="shared" si="1364"/>
        <v>24</v>
      </c>
      <c r="Z4841" s="21">
        <f t="shared" si="1372"/>
        <v>7.6075808249721293</v>
      </c>
      <c r="AA4841" s="21">
        <f t="shared" si="1365"/>
        <v>0</v>
      </c>
      <c r="AB4841" s="21">
        <f t="shared" si="1366"/>
        <v>7.6075808249721293</v>
      </c>
      <c r="AC4841" s="21">
        <f t="shared" si="1367"/>
        <v>71.959999999999994</v>
      </c>
      <c r="AD4841" s="21">
        <f t="shared" si="1373"/>
        <v>7.6075808249721293</v>
      </c>
      <c r="AE4841" s="21" t="str">
        <f t="shared" si="1368"/>
        <v>7/20/20:00</v>
      </c>
    </row>
    <row r="4842" spans="2:31">
      <c r="B4842" s="37">
        <v>7</v>
      </c>
      <c r="C4842" s="38">
        <v>20</v>
      </c>
      <c r="D4842" s="39">
        <v>21</v>
      </c>
      <c r="E4842" s="17">
        <v>22.2</v>
      </c>
      <c r="F4842" s="17">
        <v>0</v>
      </c>
      <c r="G4842" s="17">
        <v>0</v>
      </c>
      <c r="H4842" s="37">
        <f t="shared" si="1356"/>
        <v>71.959999999999994</v>
      </c>
      <c r="I4842" s="37">
        <f>IF(H4842&lt;'Roof Calculator'!$G$8, 1, 0)</f>
        <v>0</v>
      </c>
      <c r="J4842" s="37">
        <f>IF(H4842&gt;='Roof Calculator'!$G$8, 1, 0)</f>
        <v>1</v>
      </c>
      <c r="K4842" s="37">
        <f t="shared" si="1357"/>
        <v>0</v>
      </c>
      <c r="L4842" s="37">
        <f t="shared" si="1358"/>
        <v>71.959999999999994</v>
      </c>
      <c r="M4842" s="37">
        <v>0</v>
      </c>
      <c r="N4842" s="37">
        <f t="shared" si="1359"/>
        <v>0</v>
      </c>
      <c r="O4842" s="37">
        <v>0</v>
      </c>
      <c r="P4842" s="37">
        <v>0</v>
      </c>
      <c r="Q4842" s="21">
        <f t="shared" si="1360"/>
        <v>39.790999999999997</v>
      </c>
      <c r="R4842" s="21">
        <f t="shared" si="1369"/>
        <v>201.83333333332234</v>
      </c>
      <c r="S4842" s="21">
        <f t="shared" si="1370"/>
        <v>20.331570700110458</v>
      </c>
      <c r="T4842" s="21">
        <f t="shared" si="1361"/>
        <v>86.147999999999996</v>
      </c>
      <c r="U4842" s="37">
        <f>VLOOKUP(Time_Zone, 'LSTM LookUp'!$B$5:$D$8, 3, FALSE)</f>
        <v>-75</v>
      </c>
      <c r="V4842" s="21">
        <f t="shared" si="1371"/>
        <v>-6.041180060003569</v>
      </c>
      <c r="W4842" s="21">
        <f t="shared" si="1362"/>
        <v>294.63770498499906</v>
      </c>
      <c r="X4842" s="21">
        <f t="shared" si="1363"/>
        <v>0</v>
      </c>
      <c r="Y4842" s="21">
        <f t="shared" si="1364"/>
        <v>0</v>
      </c>
      <c r="Z4842" s="21">
        <f t="shared" si="1372"/>
        <v>0</v>
      </c>
      <c r="AA4842" s="21">
        <f t="shared" si="1365"/>
        <v>0</v>
      </c>
      <c r="AB4842" s="21">
        <f t="shared" si="1366"/>
        <v>0</v>
      </c>
      <c r="AC4842" s="21">
        <f t="shared" si="1367"/>
        <v>71.959999999999994</v>
      </c>
      <c r="AD4842" s="21">
        <f t="shared" si="1373"/>
        <v>0</v>
      </c>
      <c r="AE4842" s="21" t="str">
        <f t="shared" si="1368"/>
        <v>7/20/21:00</v>
      </c>
    </row>
    <row r="4843" spans="2:31">
      <c r="B4843" s="37">
        <v>7</v>
      </c>
      <c r="C4843" s="38">
        <v>20</v>
      </c>
      <c r="D4843" s="39">
        <v>22</v>
      </c>
      <c r="E4843" s="17">
        <v>21.7</v>
      </c>
      <c r="F4843" s="17">
        <v>0</v>
      </c>
      <c r="G4843" s="17">
        <v>0</v>
      </c>
      <c r="H4843" s="37">
        <f t="shared" si="1356"/>
        <v>71.06</v>
      </c>
      <c r="I4843" s="37">
        <f>IF(H4843&lt;'Roof Calculator'!$G$8, 1, 0)</f>
        <v>0</v>
      </c>
      <c r="J4843" s="37">
        <f>IF(H4843&gt;='Roof Calculator'!$G$8, 1, 0)</f>
        <v>1</v>
      </c>
      <c r="K4843" s="37">
        <f t="shared" si="1357"/>
        <v>0</v>
      </c>
      <c r="L4843" s="37">
        <f t="shared" si="1358"/>
        <v>71.06</v>
      </c>
      <c r="M4843" s="37">
        <v>0</v>
      </c>
      <c r="N4843" s="37">
        <f t="shared" si="1359"/>
        <v>0</v>
      </c>
      <c r="O4843" s="37">
        <v>0</v>
      </c>
      <c r="P4843" s="37">
        <v>0</v>
      </c>
      <c r="Q4843" s="21">
        <f t="shared" si="1360"/>
        <v>39.790999999999997</v>
      </c>
      <c r="R4843" s="21">
        <f t="shared" si="1369"/>
        <v>201.874999999989</v>
      </c>
      <c r="S4843" s="21">
        <f t="shared" si="1370"/>
        <v>20.323062710194478</v>
      </c>
      <c r="T4843" s="21">
        <f t="shared" si="1361"/>
        <v>86.147999999999996</v>
      </c>
      <c r="U4843" s="37">
        <f>VLOOKUP(Time_Zone, 'LSTM LookUp'!$B$5:$D$8, 3, FALSE)</f>
        <v>-75</v>
      </c>
      <c r="V4843" s="21">
        <f t="shared" si="1371"/>
        <v>-6.0433600496942281</v>
      </c>
      <c r="W4843" s="21">
        <f t="shared" si="1362"/>
        <v>309.63715998757641</v>
      </c>
      <c r="X4843" s="21">
        <f t="shared" si="1363"/>
        <v>0</v>
      </c>
      <c r="Y4843" s="21">
        <f t="shared" si="1364"/>
        <v>0</v>
      </c>
      <c r="Z4843" s="21">
        <f t="shared" si="1372"/>
        <v>0</v>
      </c>
      <c r="AA4843" s="21">
        <f t="shared" si="1365"/>
        <v>0</v>
      </c>
      <c r="AB4843" s="21">
        <f t="shared" si="1366"/>
        <v>0</v>
      </c>
      <c r="AC4843" s="21">
        <f t="shared" si="1367"/>
        <v>71.06</v>
      </c>
      <c r="AD4843" s="21">
        <f t="shared" si="1373"/>
        <v>0</v>
      </c>
      <c r="AE4843" s="21" t="str">
        <f t="shared" si="1368"/>
        <v>7/20/22:00</v>
      </c>
    </row>
    <row r="4844" spans="2:31">
      <c r="B4844" s="37">
        <v>7</v>
      </c>
      <c r="C4844" s="38">
        <v>20</v>
      </c>
      <c r="D4844" s="39">
        <v>23</v>
      </c>
      <c r="E4844" s="17">
        <v>21.1</v>
      </c>
      <c r="F4844" s="17">
        <v>0</v>
      </c>
      <c r="G4844" s="17">
        <v>0</v>
      </c>
      <c r="H4844" s="37">
        <f t="shared" si="1356"/>
        <v>69.98</v>
      </c>
      <c r="I4844" s="37">
        <f>IF(H4844&lt;'Roof Calculator'!$G$8, 1, 0)</f>
        <v>0</v>
      </c>
      <c r="J4844" s="37">
        <f>IF(H4844&gt;='Roof Calculator'!$G$8, 1, 0)</f>
        <v>1</v>
      </c>
      <c r="K4844" s="37">
        <f t="shared" si="1357"/>
        <v>0</v>
      </c>
      <c r="L4844" s="37">
        <f t="shared" si="1358"/>
        <v>69.98</v>
      </c>
      <c r="M4844" s="37">
        <v>0</v>
      </c>
      <c r="N4844" s="37">
        <f t="shared" si="1359"/>
        <v>0</v>
      </c>
      <c r="O4844" s="37">
        <v>0</v>
      </c>
      <c r="P4844" s="37">
        <v>0</v>
      </c>
      <c r="Q4844" s="21">
        <f t="shared" si="1360"/>
        <v>39.790999999999997</v>
      </c>
      <c r="R4844" s="21">
        <f t="shared" si="1369"/>
        <v>201.91666666665566</v>
      </c>
      <c r="S4844" s="21">
        <f t="shared" si="1370"/>
        <v>20.31454427163294</v>
      </c>
      <c r="T4844" s="21">
        <f t="shared" si="1361"/>
        <v>86.147999999999996</v>
      </c>
      <c r="U4844" s="37">
        <f>VLOOKUP(Time_Zone, 'LSTM LookUp'!$B$5:$D$8, 3, FALSE)</f>
        <v>-75</v>
      </c>
      <c r="V4844" s="21">
        <f t="shared" si="1371"/>
        <v>-6.045523950490364</v>
      </c>
      <c r="W4844" s="21">
        <f t="shared" si="1362"/>
        <v>324.63661901237737</v>
      </c>
      <c r="X4844" s="21">
        <f t="shared" si="1363"/>
        <v>0</v>
      </c>
      <c r="Y4844" s="21">
        <f t="shared" si="1364"/>
        <v>0</v>
      </c>
      <c r="Z4844" s="21">
        <f t="shared" si="1372"/>
        <v>0</v>
      </c>
      <c r="AA4844" s="21">
        <f t="shared" si="1365"/>
        <v>0</v>
      </c>
      <c r="AB4844" s="21">
        <f t="shared" si="1366"/>
        <v>0</v>
      </c>
      <c r="AC4844" s="21">
        <f t="shared" si="1367"/>
        <v>69.98</v>
      </c>
      <c r="AD4844" s="21">
        <f t="shared" si="1373"/>
        <v>0</v>
      </c>
      <c r="AE4844" s="21" t="str">
        <f t="shared" si="1368"/>
        <v>7/20/23:00</v>
      </c>
    </row>
    <row r="4845" spans="2:31">
      <c r="B4845" s="37">
        <v>7</v>
      </c>
      <c r="C4845" s="38">
        <v>20</v>
      </c>
      <c r="D4845" s="39">
        <v>24</v>
      </c>
      <c r="E4845" s="17">
        <v>20.6</v>
      </c>
      <c r="F4845" s="17">
        <v>0</v>
      </c>
      <c r="G4845" s="17">
        <v>0</v>
      </c>
      <c r="H4845" s="37">
        <f t="shared" si="1356"/>
        <v>69.08</v>
      </c>
      <c r="I4845" s="37">
        <f>IF(H4845&lt;'Roof Calculator'!$G$8, 1, 0)</f>
        <v>0</v>
      </c>
      <c r="J4845" s="37">
        <f>IF(H4845&gt;='Roof Calculator'!$G$8, 1, 0)</f>
        <v>1</v>
      </c>
      <c r="K4845" s="37">
        <f t="shared" si="1357"/>
        <v>0</v>
      </c>
      <c r="L4845" s="37">
        <f t="shared" si="1358"/>
        <v>69.08</v>
      </c>
      <c r="M4845" s="37">
        <v>0</v>
      </c>
      <c r="N4845" s="37">
        <f t="shared" si="1359"/>
        <v>0</v>
      </c>
      <c r="O4845" s="37">
        <v>0</v>
      </c>
      <c r="P4845" s="37">
        <v>0</v>
      </c>
      <c r="Q4845" s="21">
        <f t="shared" si="1360"/>
        <v>39.790999999999997</v>
      </c>
      <c r="R4845" s="21">
        <f t="shared" si="1369"/>
        <v>201.95833333332232</v>
      </c>
      <c r="S4845" s="21">
        <f t="shared" si="1370"/>
        <v>20.306015390345099</v>
      </c>
      <c r="T4845" s="21">
        <f t="shared" si="1361"/>
        <v>86.147999999999996</v>
      </c>
      <c r="U4845" s="37">
        <f>VLOOKUP(Time_Zone, 'LSTM LookUp'!$B$5:$D$8, 3, FALSE)</f>
        <v>-75</v>
      </c>
      <c r="V4845" s="21">
        <f t="shared" si="1371"/>
        <v>-6.0476717498543051</v>
      </c>
      <c r="W4845" s="21">
        <f t="shared" si="1362"/>
        <v>339.63608206253645</v>
      </c>
      <c r="X4845" s="21">
        <f t="shared" si="1363"/>
        <v>0</v>
      </c>
      <c r="Y4845" s="21">
        <f t="shared" si="1364"/>
        <v>0</v>
      </c>
      <c r="Z4845" s="21">
        <f t="shared" si="1372"/>
        <v>0</v>
      </c>
      <c r="AA4845" s="21">
        <f t="shared" si="1365"/>
        <v>0</v>
      </c>
      <c r="AB4845" s="21">
        <f t="shared" si="1366"/>
        <v>0</v>
      </c>
      <c r="AC4845" s="21">
        <f t="shared" si="1367"/>
        <v>69.08</v>
      </c>
      <c r="AD4845" s="21">
        <f t="shared" si="1373"/>
        <v>0</v>
      </c>
      <c r="AE4845" s="21" t="str">
        <f t="shared" si="1368"/>
        <v>7/20/24:00</v>
      </c>
    </row>
    <row r="4846" spans="2:31">
      <c r="B4846" s="37">
        <v>7</v>
      </c>
      <c r="C4846" s="38">
        <v>21</v>
      </c>
      <c r="D4846" s="39">
        <v>1</v>
      </c>
      <c r="E4846" s="17">
        <v>20</v>
      </c>
      <c r="F4846" s="17">
        <v>0</v>
      </c>
      <c r="G4846" s="17">
        <v>0</v>
      </c>
      <c r="H4846" s="37">
        <f t="shared" si="1356"/>
        <v>68</v>
      </c>
      <c r="I4846" s="37">
        <f>IF(H4846&lt;'Roof Calculator'!$G$8, 1, 0)</f>
        <v>0</v>
      </c>
      <c r="J4846" s="37">
        <f>IF(H4846&gt;='Roof Calculator'!$G$8, 1, 0)</f>
        <v>1</v>
      </c>
      <c r="K4846" s="37">
        <f t="shared" si="1357"/>
        <v>0</v>
      </c>
      <c r="L4846" s="37">
        <f t="shared" si="1358"/>
        <v>68</v>
      </c>
      <c r="M4846" s="37">
        <v>0</v>
      </c>
      <c r="N4846" s="37">
        <f t="shared" si="1359"/>
        <v>0</v>
      </c>
      <c r="O4846" s="37">
        <v>0</v>
      </c>
      <c r="P4846" s="37">
        <v>0</v>
      </c>
      <c r="Q4846" s="21">
        <f t="shared" si="1360"/>
        <v>39.790999999999997</v>
      </c>
      <c r="R4846" s="21">
        <f t="shared" si="1369"/>
        <v>201.99999999998897</v>
      </c>
      <c r="S4846" s="21">
        <f t="shared" si="1370"/>
        <v>20.29747607225524</v>
      </c>
      <c r="T4846" s="21">
        <f t="shared" si="1361"/>
        <v>86.147999999999996</v>
      </c>
      <c r="U4846" s="37">
        <f>VLOOKUP(Time_Zone, 'LSTM LookUp'!$B$5:$D$8, 3, FALSE)</f>
        <v>-75</v>
      </c>
      <c r="V4846" s="21">
        <f t="shared" si="1371"/>
        <v>-6.0498034352833949</v>
      </c>
      <c r="W4846" s="21">
        <f t="shared" si="1362"/>
        <v>-5.3644508588208328</v>
      </c>
      <c r="X4846" s="21">
        <f t="shared" si="1363"/>
        <v>0</v>
      </c>
      <c r="Y4846" s="21">
        <f t="shared" si="1364"/>
        <v>0</v>
      </c>
      <c r="Z4846" s="21">
        <f t="shared" si="1372"/>
        <v>0</v>
      </c>
      <c r="AA4846" s="21">
        <f t="shared" si="1365"/>
        <v>0</v>
      </c>
      <c r="AB4846" s="21">
        <f t="shared" si="1366"/>
        <v>0</v>
      </c>
      <c r="AC4846" s="21">
        <f t="shared" si="1367"/>
        <v>68</v>
      </c>
      <c r="AD4846" s="21">
        <f t="shared" si="1373"/>
        <v>0</v>
      </c>
      <c r="AE4846" s="21" t="str">
        <f t="shared" si="1368"/>
        <v>7/21/1:00</v>
      </c>
    </row>
    <row r="4847" spans="2:31">
      <c r="B4847" s="37">
        <v>7</v>
      </c>
      <c r="C4847" s="38">
        <v>21</v>
      </c>
      <c r="D4847" s="39">
        <v>2</v>
      </c>
      <c r="E4847" s="17">
        <v>20</v>
      </c>
      <c r="F4847" s="17">
        <v>0</v>
      </c>
      <c r="G4847" s="17">
        <v>0</v>
      </c>
      <c r="H4847" s="37">
        <f t="shared" si="1356"/>
        <v>68</v>
      </c>
      <c r="I4847" s="37">
        <f>IF(H4847&lt;'Roof Calculator'!$G$8, 1, 0)</f>
        <v>0</v>
      </c>
      <c r="J4847" s="37">
        <f>IF(H4847&gt;='Roof Calculator'!$G$8, 1, 0)</f>
        <v>1</v>
      </c>
      <c r="K4847" s="37">
        <f t="shared" si="1357"/>
        <v>0</v>
      </c>
      <c r="L4847" s="37">
        <f t="shared" si="1358"/>
        <v>68</v>
      </c>
      <c r="M4847" s="37">
        <v>0</v>
      </c>
      <c r="N4847" s="37">
        <f t="shared" si="1359"/>
        <v>0</v>
      </c>
      <c r="O4847" s="37">
        <v>0</v>
      </c>
      <c r="P4847" s="37">
        <v>0</v>
      </c>
      <c r="Q4847" s="21">
        <f t="shared" si="1360"/>
        <v>39.790999999999997</v>
      </c>
      <c r="R4847" s="21">
        <f t="shared" si="1369"/>
        <v>202.04166666665563</v>
      </c>
      <c r="S4847" s="21">
        <f t="shared" si="1370"/>
        <v>20.288926323292696</v>
      </c>
      <c r="T4847" s="21">
        <f t="shared" si="1361"/>
        <v>86.147999999999996</v>
      </c>
      <c r="U4847" s="37">
        <f>VLOOKUP(Time_Zone, 'LSTM LookUp'!$B$5:$D$8, 3, FALSE)</f>
        <v>-75</v>
      </c>
      <c r="V4847" s="21">
        <f t="shared" si="1371"/>
        <v>-6.0519189943100216</v>
      </c>
      <c r="W4847" s="21">
        <f t="shared" si="1362"/>
        <v>9.6350202514225103</v>
      </c>
      <c r="X4847" s="21">
        <f t="shared" si="1363"/>
        <v>0</v>
      </c>
      <c r="Y4847" s="21">
        <f t="shared" si="1364"/>
        <v>0</v>
      </c>
      <c r="Z4847" s="21">
        <f t="shared" si="1372"/>
        <v>0</v>
      </c>
      <c r="AA4847" s="21">
        <f t="shared" si="1365"/>
        <v>0</v>
      </c>
      <c r="AB4847" s="21">
        <f t="shared" si="1366"/>
        <v>0</v>
      </c>
      <c r="AC4847" s="21">
        <f t="shared" si="1367"/>
        <v>68</v>
      </c>
      <c r="AD4847" s="21">
        <f t="shared" si="1373"/>
        <v>0</v>
      </c>
      <c r="AE4847" s="21" t="str">
        <f t="shared" si="1368"/>
        <v>7/21/2:00</v>
      </c>
    </row>
    <row r="4848" spans="2:31">
      <c r="B4848" s="37">
        <v>7</v>
      </c>
      <c r="C4848" s="38">
        <v>21</v>
      </c>
      <c r="D4848" s="39">
        <v>3</v>
      </c>
      <c r="E4848" s="17">
        <v>20.6</v>
      </c>
      <c r="F4848" s="17">
        <v>0</v>
      </c>
      <c r="G4848" s="17">
        <v>0</v>
      </c>
      <c r="H4848" s="37">
        <f t="shared" si="1356"/>
        <v>69.08</v>
      </c>
      <c r="I4848" s="37">
        <f>IF(H4848&lt;'Roof Calculator'!$G$8, 1, 0)</f>
        <v>0</v>
      </c>
      <c r="J4848" s="37">
        <f>IF(H4848&gt;='Roof Calculator'!$G$8, 1, 0)</f>
        <v>1</v>
      </c>
      <c r="K4848" s="37">
        <f t="shared" si="1357"/>
        <v>0</v>
      </c>
      <c r="L4848" s="37">
        <f t="shared" si="1358"/>
        <v>69.08</v>
      </c>
      <c r="M4848" s="37">
        <v>0</v>
      </c>
      <c r="N4848" s="37">
        <f t="shared" si="1359"/>
        <v>0</v>
      </c>
      <c r="O4848" s="37">
        <v>0</v>
      </c>
      <c r="P4848" s="37">
        <v>0</v>
      </c>
      <c r="Q4848" s="21">
        <f t="shared" si="1360"/>
        <v>39.790999999999997</v>
      </c>
      <c r="R4848" s="21">
        <f t="shared" si="1369"/>
        <v>202.08333333332229</v>
      </c>
      <c r="S4848" s="21">
        <f t="shared" si="1370"/>
        <v>20.280366149391764</v>
      </c>
      <c r="T4848" s="21">
        <f t="shared" si="1361"/>
        <v>86.147999999999996</v>
      </c>
      <c r="U4848" s="37">
        <f>VLOOKUP(Time_Zone, 'LSTM LookUp'!$B$5:$D$8, 3, FALSE)</f>
        <v>-75</v>
      </c>
      <c r="V4848" s="21">
        <f t="shared" si="1371"/>
        <v>-6.0540184145016527</v>
      </c>
      <c r="W4848" s="21">
        <f t="shared" si="1362"/>
        <v>24.634495396374582</v>
      </c>
      <c r="X4848" s="21">
        <f t="shared" si="1363"/>
        <v>0</v>
      </c>
      <c r="Y4848" s="21">
        <f t="shared" si="1364"/>
        <v>0</v>
      </c>
      <c r="Z4848" s="21">
        <f t="shared" si="1372"/>
        <v>0</v>
      </c>
      <c r="AA4848" s="21">
        <f t="shared" si="1365"/>
        <v>0</v>
      </c>
      <c r="AB4848" s="21">
        <f t="shared" si="1366"/>
        <v>0</v>
      </c>
      <c r="AC4848" s="21">
        <f t="shared" si="1367"/>
        <v>69.08</v>
      </c>
      <c r="AD4848" s="21">
        <f t="shared" si="1373"/>
        <v>0</v>
      </c>
      <c r="AE4848" s="21" t="str">
        <f t="shared" si="1368"/>
        <v>7/21/3:00</v>
      </c>
    </row>
    <row r="4849" spans="2:31">
      <c r="B4849" s="37">
        <v>7</v>
      </c>
      <c r="C4849" s="38">
        <v>21</v>
      </c>
      <c r="D4849" s="39">
        <v>4</v>
      </c>
      <c r="E4849" s="17">
        <v>20.6</v>
      </c>
      <c r="F4849" s="17">
        <v>0</v>
      </c>
      <c r="G4849" s="17">
        <v>0</v>
      </c>
      <c r="H4849" s="37">
        <f t="shared" si="1356"/>
        <v>69.08</v>
      </c>
      <c r="I4849" s="37">
        <f>IF(H4849&lt;'Roof Calculator'!$G$8, 1, 0)</f>
        <v>0</v>
      </c>
      <c r="J4849" s="37">
        <f>IF(H4849&gt;='Roof Calculator'!$G$8, 1, 0)</f>
        <v>1</v>
      </c>
      <c r="K4849" s="37">
        <f t="shared" si="1357"/>
        <v>0</v>
      </c>
      <c r="L4849" s="37">
        <f t="shared" si="1358"/>
        <v>69.08</v>
      </c>
      <c r="M4849" s="37">
        <v>0</v>
      </c>
      <c r="N4849" s="37">
        <f t="shared" si="1359"/>
        <v>0</v>
      </c>
      <c r="O4849" s="37">
        <v>0</v>
      </c>
      <c r="P4849" s="37">
        <v>0</v>
      </c>
      <c r="Q4849" s="21">
        <f t="shared" si="1360"/>
        <v>39.790999999999997</v>
      </c>
      <c r="R4849" s="21">
        <f t="shared" si="1369"/>
        <v>202.12499999998894</v>
      </c>
      <c r="S4849" s="21">
        <f t="shared" si="1370"/>
        <v>20.271795556491757</v>
      </c>
      <c r="T4849" s="21">
        <f t="shared" si="1361"/>
        <v>86.147999999999996</v>
      </c>
      <c r="U4849" s="37">
        <f>VLOOKUP(Time_Zone, 'LSTM LookUp'!$B$5:$D$8, 3, FALSE)</f>
        <v>-75</v>
      </c>
      <c r="V4849" s="21">
        <f t="shared" si="1371"/>
        <v>-6.0561016834608612</v>
      </c>
      <c r="W4849" s="21">
        <f t="shared" si="1362"/>
        <v>39.633974579134794</v>
      </c>
      <c r="X4849" s="21">
        <f t="shared" si="1363"/>
        <v>0</v>
      </c>
      <c r="Y4849" s="21">
        <f t="shared" si="1364"/>
        <v>0</v>
      </c>
      <c r="Z4849" s="21">
        <f t="shared" si="1372"/>
        <v>0</v>
      </c>
      <c r="AA4849" s="21">
        <f t="shared" si="1365"/>
        <v>0</v>
      </c>
      <c r="AB4849" s="21">
        <f t="shared" si="1366"/>
        <v>0</v>
      </c>
      <c r="AC4849" s="21">
        <f t="shared" si="1367"/>
        <v>69.08</v>
      </c>
      <c r="AD4849" s="21">
        <f t="shared" si="1373"/>
        <v>0</v>
      </c>
      <c r="AE4849" s="21" t="str">
        <f t="shared" si="1368"/>
        <v>7/21/4:00</v>
      </c>
    </row>
    <row r="4850" spans="2:31">
      <c r="B4850" s="37">
        <v>7</v>
      </c>
      <c r="C4850" s="38">
        <v>21</v>
      </c>
      <c r="D4850" s="39">
        <v>5</v>
      </c>
      <c r="E4850" s="17">
        <v>20.6</v>
      </c>
      <c r="F4850" s="17">
        <v>0</v>
      </c>
      <c r="G4850" s="17">
        <v>0</v>
      </c>
      <c r="H4850" s="37">
        <f t="shared" si="1356"/>
        <v>69.08</v>
      </c>
      <c r="I4850" s="37">
        <f>IF(H4850&lt;'Roof Calculator'!$G$8, 1, 0)</f>
        <v>0</v>
      </c>
      <c r="J4850" s="37">
        <f>IF(H4850&gt;='Roof Calculator'!$G$8, 1, 0)</f>
        <v>1</v>
      </c>
      <c r="K4850" s="37">
        <f t="shared" si="1357"/>
        <v>0</v>
      </c>
      <c r="L4850" s="37">
        <f t="shared" si="1358"/>
        <v>69.08</v>
      </c>
      <c r="M4850" s="37">
        <v>0</v>
      </c>
      <c r="N4850" s="37">
        <f t="shared" si="1359"/>
        <v>0</v>
      </c>
      <c r="O4850" s="37">
        <v>0</v>
      </c>
      <c r="P4850" s="37">
        <v>0</v>
      </c>
      <c r="Q4850" s="21">
        <f t="shared" si="1360"/>
        <v>39.790999999999997</v>
      </c>
      <c r="R4850" s="21">
        <f t="shared" si="1369"/>
        <v>202.1666666666556</v>
      </c>
      <c r="S4850" s="21">
        <f t="shared" si="1370"/>
        <v>20.263214550536954</v>
      </c>
      <c r="T4850" s="21">
        <f t="shared" si="1361"/>
        <v>86.147999999999996</v>
      </c>
      <c r="U4850" s="37">
        <f>VLOOKUP(Time_Zone, 'LSTM LookUp'!$B$5:$D$8, 3, FALSE)</f>
        <v>-75</v>
      </c>
      <c r="V4850" s="21">
        <f t="shared" si="1371"/>
        <v>-6.0581687888253599</v>
      </c>
      <c r="W4850" s="21">
        <f t="shared" si="1362"/>
        <v>54.633457802793657</v>
      </c>
      <c r="X4850" s="21">
        <f t="shared" si="1363"/>
        <v>0</v>
      </c>
      <c r="Y4850" s="21">
        <f t="shared" si="1364"/>
        <v>0</v>
      </c>
      <c r="Z4850" s="21">
        <f t="shared" si="1372"/>
        <v>0</v>
      </c>
      <c r="AA4850" s="21">
        <f t="shared" si="1365"/>
        <v>0</v>
      </c>
      <c r="AB4850" s="21">
        <f t="shared" si="1366"/>
        <v>0</v>
      </c>
      <c r="AC4850" s="21">
        <f t="shared" si="1367"/>
        <v>69.08</v>
      </c>
      <c r="AD4850" s="21">
        <f t="shared" si="1373"/>
        <v>0</v>
      </c>
      <c r="AE4850" s="21" t="str">
        <f t="shared" si="1368"/>
        <v>7/21/5:00</v>
      </c>
    </row>
    <row r="4851" spans="2:31">
      <c r="B4851" s="37">
        <v>7</v>
      </c>
      <c r="C4851" s="38">
        <v>21</v>
      </c>
      <c r="D4851" s="39">
        <v>6</v>
      </c>
      <c r="E4851" s="17">
        <v>20.6</v>
      </c>
      <c r="F4851" s="17">
        <v>1</v>
      </c>
      <c r="G4851" s="17">
        <v>0</v>
      </c>
      <c r="H4851" s="37">
        <f t="shared" si="1356"/>
        <v>69.08</v>
      </c>
      <c r="I4851" s="37">
        <f>IF(H4851&lt;'Roof Calculator'!$G$8, 1, 0)</f>
        <v>0</v>
      </c>
      <c r="J4851" s="37">
        <f>IF(H4851&gt;='Roof Calculator'!$G$8, 1, 0)</f>
        <v>1</v>
      </c>
      <c r="K4851" s="37">
        <f t="shared" si="1357"/>
        <v>0</v>
      </c>
      <c r="L4851" s="37">
        <f t="shared" si="1358"/>
        <v>69.08</v>
      </c>
      <c r="M4851" s="37">
        <v>0</v>
      </c>
      <c r="N4851" s="37">
        <f t="shared" si="1359"/>
        <v>1</v>
      </c>
      <c r="O4851" s="37">
        <v>0</v>
      </c>
      <c r="P4851" s="37">
        <v>0</v>
      </c>
      <c r="Q4851" s="21">
        <f t="shared" si="1360"/>
        <v>39.790999999999997</v>
      </c>
      <c r="R4851" s="21">
        <f t="shared" si="1369"/>
        <v>202.20833333332226</v>
      </c>
      <c r="S4851" s="21">
        <f t="shared" si="1370"/>
        <v>20.254623137476631</v>
      </c>
      <c r="T4851" s="21">
        <f t="shared" si="1361"/>
        <v>86.147999999999996</v>
      </c>
      <c r="U4851" s="37">
        <f>VLOOKUP(Time_Zone, 'LSTM LookUp'!$B$5:$D$8, 3, FALSE)</f>
        <v>-75</v>
      </c>
      <c r="V4851" s="21">
        <f t="shared" si="1371"/>
        <v>-6.0602197182680229</v>
      </c>
      <c r="W4851" s="21">
        <f t="shared" si="1362"/>
        <v>69.63294507043301</v>
      </c>
      <c r="X4851" s="21">
        <f t="shared" si="1363"/>
        <v>0</v>
      </c>
      <c r="Y4851" s="21">
        <f t="shared" si="1364"/>
        <v>1</v>
      </c>
      <c r="Z4851" s="21">
        <f t="shared" si="1372"/>
        <v>0.31698253437383872</v>
      </c>
      <c r="AA4851" s="21">
        <f t="shared" si="1365"/>
        <v>0</v>
      </c>
      <c r="AB4851" s="21">
        <f t="shared" si="1366"/>
        <v>0.31698253437383872</v>
      </c>
      <c r="AC4851" s="21">
        <f t="shared" si="1367"/>
        <v>69.08</v>
      </c>
      <c r="AD4851" s="21">
        <f t="shared" si="1373"/>
        <v>0.31698253437383872</v>
      </c>
      <c r="AE4851" s="21" t="str">
        <f t="shared" si="1368"/>
        <v>7/21/6:00</v>
      </c>
    </row>
    <row r="4852" spans="2:31">
      <c r="B4852" s="37">
        <v>7</v>
      </c>
      <c r="C4852" s="38">
        <v>21</v>
      </c>
      <c r="D4852" s="39">
        <v>7</v>
      </c>
      <c r="E4852" s="17">
        <v>21.1</v>
      </c>
      <c r="F4852" s="17">
        <v>32</v>
      </c>
      <c r="G4852" s="17">
        <v>0</v>
      </c>
      <c r="H4852" s="37">
        <f t="shared" si="1356"/>
        <v>69.98</v>
      </c>
      <c r="I4852" s="37">
        <f>IF(H4852&lt;'Roof Calculator'!$G$8, 1, 0)</f>
        <v>0</v>
      </c>
      <c r="J4852" s="37">
        <f>IF(H4852&gt;='Roof Calculator'!$G$8, 1, 0)</f>
        <v>1</v>
      </c>
      <c r="K4852" s="37">
        <f t="shared" si="1357"/>
        <v>0</v>
      </c>
      <c r="L4852" s="37">
        <f t="shared" si="1358"/>
        <v>69.98</v>
      </c>
      <c r="M4852" s="37">
        <v>0</v>
      </c>
      <c r="N4852" s="37">
        <f t="shared" si="1359"/>
        <v>32</v>
      </c>
      <c r="O4852" s="37">
        <v>0</v>
      </c>
      <c r="P4852" s="37">
        <v>0</v>
      </c>
      <c r="Q4852" s="21">
        <f t="shared" si="1360"/>
        <v>39.790999999999997</v>
      </c>
      <c r="R4852" s="21">
        <f t="shared" si="1369"/>
        <v>202.24999999998892</v>
      </c>
      <c r="S4852" s="21">
        <f t="shared" si="1370"/>
        <v>20.246021323265023</v>
      </c>
      <c r="T4852" s="21">
        <f t="shared" si="1361"/>
        <v>86.147999999999996</v>
      </c>
      <c r="U4852" s="37">
        <f>VLOOKUP(Time_Zone, 'LSTM LookUp'!$B$5:$D$8, 3, FALSE)</f>
        <v>-75</v>
      </c>
      <c r="V4852" s="21">
        <f t="shared" si="1371"/>
        <v>-6.0622544594969225</v>
      </c>
      <c r="W4852" s="21">
        <f t="shared" si="1362"/>
        <v>84.6324363851258</v>
      </c>
      <c r="X4852" s="21">
        <f t="shared" si="1363"/>
        <v>0</v>
      </c>
      <c r="Y4852" s="21">
        <f t="shared" si="1364"/>
        <v>32</v>
      </c>
      <c r="Z4852" s="21">
        <f t="shared" si="1372"/>
        <v>10.143441099962839</v>
      </c>
      <c r="AA4852" s="21">
        <f t="shared" si="1365"/>
        <v>0</v>
      </c>
      <c r="AB4852" s="21">
        <f t="shared" si="1366"/>
        <v>10.143441099962839</v>
      </c>
      <c r="AC4852" s="21">
        <f t="shared" si="1367"/>
        <v>69.98</v>
      </c>
      <c r="AD4852" s="21">
        <f t="shared" si="1373"/>
        <v>10.143441099962839</v>
      </c>
      <c r="AE4852" s="21" t="str">
        <f t="shared" si="1368"/>
        <v>7/21/7:00</v>
      </c>
    </row>
    <row r="4853" spans="2:31">
      <c r="B4853" s="37">
        <v>7</v>
      </c>
      <c r="C4853" s="38">
        <v>21</v>
      </c>
      <c r="D4853" s="39">
        <v>8</v>
      </c>
      <c r="E4853" s="17">
        <v>21.7</v>
      </c>
      <c r="F4853" s="17">
        <v>61</v>
      </c>
      <c r="G4853" s="17">
        <v>0</v>
      </c>
      <c r="H4853" s="37">
        <f t="shared" si="1356"/>
        <v>71.06</v>
      </c>
      <c r="I4853" s="37">
        <f>IF(H4853&lt;'Roof Calculator'!$G$8, 1, 0)</f>
        <v>0</v>
      </c>
      <c r="J4853" s="37">
        <f>IF(H4853&gt;='Roof Calculator'!$G$8, 1, 0)</f>
        <v>1</v>
      </c>
      <c r="K4853" s="37">
        <f t="shared" si="1357"/>
        <v>0</v>
      </c>
      <c r="L4853" s="37">
        <f t="shared" si="1358"/>
        <v>71.06</v>
      </c>
      <c r="M4853" s="37">
        <v>0</v>
      </c>
      <c r="N4853" s="37">
        <f t="shared" si="1359"/>
        <v>61</v>
      </c>
      <c r="O4853" s="37">
        <v>0</v>
      </c>
      <c r="P4853" s="37">
        <v>0</v>
      </c>
      <c r="Q4853" s="21">
        <f t="shared" si="1360"/>
        <v>39.790999999999997</v>
      </c>
      <c r="R4853" s="21">
        <f t="shared" si="1369"/>
        <v>202.29166666665557</v>
      </c>
      <c r="S4853" s="21">
        <f t="shared" si="1370"/>
        <v>20.237409113861283</v>
      </c>
      <c r="T4853" s="21">
        <f t="shared" si="1361"/>
        <v>86.147999999999996</v>
      </c>
      <c r="U4853" s="37">
        <f>VLOOKUP(Time_Zone, 'LSTM LookUp'!$B$5:$D$8, 3, FALSE)</f>
        <v>-75</v>
      </c>
      <c r="V4853" s="21">
        <f t="shared" si="1371"/>
        <v>-6.0642730002553584</v>
      </c>
      <c r="W4853" s="21">
        <f t="shared" si="1362"/>
        <v>99.631931749936172</v>
      </c>
      <c r="X4853" s="21">
        <f t="shared" si="1363"/>
        <v>0</v>
      </c>
      <c r="Y4853" s="21">
        <f t="shared" si="1364"/>
        <v>61</v>
      </c>
      <c r="Z4853" s="21">
        <f t="shared" si="1372"/>
        <v>19.335934596804162</v>
      </c>
      <c r="AA4853" s="21">
        <f t="shared" si="1365"/>
        <v>0</v>
      </c>
      <c r="AB4853" s="21">
        <f t="shared" si="1366"/>
        <v>19.335934596804162</v>
      </c>
      <c r="AC4853" s="21">
        <f t="shared" si="1367"/>
        <v>71.06</v>
      </c>
      <c r="AD4853" s="21">
        <f t="shared" si="1373"/>
        <v>19.335934596804162</v>
      </c>
      <c r="AE4853" s="21" t="str">
        <f t="shared" si="1368"/>
        <v>7/21/8:00</v>
      </c>
    </row>
    <row r="4854" spans="2:31">
      <c r="B4854" s="37">
        <v>7</v>
      </c>
      <c r="C4854" s="38">
        <v>21</v>
      </c>
      <c r="D4854" s="39">
        <v>9</v>
      </c>
      <c r="E4854" s="17">
        <v>22.2</v>
      </c>
      <c r="F4854" s="17">
        <v>111</v>
      </c>
      <c r="G4854" s="17">
        <v>0</v>
      </c>
      <c r="H4854" s="37">
        <f t="shared" si="1356"/>
        <v>71.959999999999994</v>
      </c>
      <c r="I4854" s="37">
        <f>IF(H4854&lt;'Roof Calculator'!$G$8, 1, 0)</f>
        <v>0</v>
      </c>
      <c r="J4854" s="37">
        <f>IF(H4854&gt;='Roof Calculator'!$G$8, 1, 0)</f>
        <v>1</v>
      </c>
      <c r="K4854" s="37">
        <f t="shared" si="1357"/>
        <v>0</v>
      </c>
      <c r="L4854" s="37">
        <f t="shared" si="1358"/>
        <v>71.959999999999994</v>
      </c>
      <c r="M4854" s="37">
        <v>0</v>
      </c>
      <c r="N4854" s="37">
        <f t="shared" si="1359"/>
        <v>111</v>
      </c>
      <c r="O4854" s="37">
        <v>0</v>
      </c>
      <c r="P4854" s="37">
        <v>0</v>
      </c>
      <c r="Q4854" s="21">
        <f t="shared" si="1360"/>
        <v>39.790999999999997</v>
      </c>
      <c r="R4854" s="21">
        <f t="shared" si="1369"/>
        <v>202.33333333332223</v>
      </c>
      <c r="S4854" s="21">
        <f t="shared" si="1370"/>
        <v>20.22878651522953</v>
      </c>
      <c r="T4854" s="21">
        <f t="shared" si="1361"/>
        <v>86.147999999999996</v>
      </c>
      <c r="U4854" s="37">
        <f>VLOOKUP(Time_Zone, 'LSTM LookUp'!$B$5:$D$8, 3, FALSE)</f>
        <v>-75</v>
      </c>
      <c r="V4854" s="21">
        <f t="shared" si="1371"/>
        <v>-6.0662753283218827</v>
      </c>
      <c r="W4854" s="21">
        <f t="shared" si="1362"/>
        <v>114.63143116791953</v>
      </c>
      <c r="X4854" s="21">
        <f t="shared" si="1363"/>
        <v>0</v>
      </c>
      <c r="Y4854" s="21">
        <f t="shared" si="1364"/>
        <v>111</v>
      </c>
      <c r="Z4854" s="21">
        <f t="shared" si="1372"/>
        <v>35.1850613154961</v>
      </c>
      <c r="AA4854" s="21">
        <f t="shared" si="1365"/>
        <v>0</v>
      </c>
      <c r="AB4854" s="21">
        <f t="shared" si="1366"/>
        <v>35.1850613154961</v>
      </c>
      <c r="AC4854" s="21">
        <f t="shared" si="1367"/>
        <v>71.959999999999994</v>
      </c>
      <c r="AD4854" s="21">
        <f t="shared" si="1373"/>
        <v>35.1850613154961</v>
      </c>
      <c r="AE4854" s="21" t="str">
        <f t="shared" si="1368"/>
        <v>7/21/9:00</v>
      </c>
    </row>
    <row r="4855" spans="2:31">
      <c r="B4855" s="37">
        <v>7</v>
      </c>
      <c r="C4855" s="38">
        <v>21</v>
      </c>
      <c r="D4855" s="39">
        <v>10</v>
      </c>
      <c r="E4855" s="17">
        <v>23.9</v>
      </c>
      <c r="F4855" s="17">
        <v>188</v>
      </c>
      <c r="G4855" s="17">
        <v>0</v>
      </c>
      <c r="H4855" s="37">
        <f t="shared" si="1356"/>
        <v>75.02</v>
      </c>
      <c r="I4855" s="37">
        <f>IF(H4855&lt;'Roof Calculator'!$G$8, 1, 0)</f>
        <v>0</v>
      </c>
      <c r="J4855" s="37">
        <f>IF(H4855&gt;='Roof Calculator'!$G$8, 1, 0)</f>
        <v>1</v>
      </c>
      <c r="K4855" s="37">
        <f t="shared" si="1357"/>
        <v>0</v>
      </c>
      <c r="L4855" s="37">
        <f t="shared" si="1358"/>
        <v>75.02</v>
      </c>
      <c r="M4855" s="37">
        <v>0</v>
      </c>
      <c r="N4855" s="37">
        <f t="shared" si="1359"/>
        <v>188</v>
      </c>
      <c r="O4855" s="37">
        <v>0</v>
      </c>
      <c r="P4855" s="37">
        <v>0</v>
      </c>
      <c r="Q4855" s="21">
        <f t="shared" si="1360"/>
        <v>39.790999999999997</v>
      </c>
      <c r="R4855" s="21">
        <f t="shared" si="1369"/>
        <v>202.37499999998889</v>
      </c>
      <c r="S4855" s="21">
        <f t="shared" si="1370"/>
        <v>20.220153533338834</v>
      </c>
      <c r="T4855" s="21">
        <f t="shared" si="1361"/>
        <v>86.147999999999996</v>
      </c>
      <c r="U4855" s="37">
        <f>VLOOKUP(Time_Zone, 'LSTM LookUp'!$B$5:$D$8, 3, FALSE)</f>
        <v>-75</v>
      </c>
      <c r="V4855" s="21">
        <f t="shared" si="1371"/>
        <v>-6.0682614315103276</v>
      </c>
      <c r="W4855" s="21">
        <f t="shared" si="1362"/>
        <v>129.63093464212241</v>
      </c>
      <c r="X4855" s="21">
        <f t="shared" si="1363"/>
        <v>0</v>
      </c>
      <c r="Y4855" s="21">
        <f t="shared" si="1364"/>
        <v>188</v>
      </c>
      <c r="Z4855" s="21">
        <f t="shared" si="1372"/>
        <v>59.592716462281686</v>
      </c>
      <c r="AA4855" s="21">
        <f t="shared" si="1365"/>
        <v>0</v>
      </c>
      <c r="AB4855" s="21">
        <f t="shared" si="1366"/>
        <v>59.592716462281686</v>
      </c>
      <c r="AC4855" s="21">
        <f t="shared" si="1367"/>
        <v>75.02</v>
      </c>
      <c r="AD4855" s="21">
        <f t="shared" si="1373"/>
        <v>59.592716462281686</v>
      </c>
      <c r="AE4855" s="21" t="str">
        <f t="shared" si="1368"/>
        <v>7/21/10:00</v>
      </c>
    </row>
    <row r="4856" spans="2:31">
      <c r="B4856" s="37">
        <v>7</v>
      </c>
      <c r="C4856" s="38">
        <v>21</v>
      </c>
      <c r="D4856" s="39">
        <v>11</v>
      </c>
      <c r="E4856" s="17">
        <v>24.4</v>
      </c>
      <c r="F4856" s="17">
        <v>233</v>
      </c>
      <c r="G4856" s="17">
        <v>0</v>
      </c>
      <c r="H4856" s="37">
        <f t="shared" si="1356"/>
        <v>75.92</v>
      </c>
      <c r="I4856" s="37">
        <f>IF(H4856&lt;'Roof Calculator'!$G$8, 1, 0)</f>
        <v>0</v>
      </c>
      <c r="J4856" s="37">
        <f>IF(H4856&gt;='Roof Calculator'!$G$8, 1, 0)</f>
        <v>1</v>
      </c>
      <c r="K4856" s="37">
        <f t="shared" si="1357"/>
        <v>0</v>
      </c>
      <c r="L4856" s="37">
        <f t="shared" si="1358"/>
        <v>75.92</v>
      </c>
      <c r="M4856" s="37">
        <v>0</v>
      </c>
      <c r="N4856" s="37">
        <f t="shared" si="1359"/>
        <v>233</v>
      </c>
      <c r="O4856" s="37">
        <v>0</v>
      </c>
      <c r="P4856" s="37">
        <v>0</v>
      </c>
      <c r="Q4856" s="21">
        <f t="shared" si="1360"/>
        <v>39.790999999999997</v>
      </c>
      <c r="R4856" s="21">
        <f t="shared" si="1369"/>
        <v>202.41666666665554</v>
      </c>
      <c r="S4856" s="21">
        <f t="shared" si="1370"/>
        <v>20.211510174163138</v>
      </c>
      <c r="T4856" s="21">
        <f t="shared" si="1361"/>
        <v>86.147999999999996</v>
      </c>
      <c r="U4856" s="37">
        <f>VLOOKUP(Time_Zone, 'LSTM LookUp'!$B$5:$D$8, 3, FALSE)</f>
        <v>-75</v>
      </c>
      <c r="V4856" s="21">
        <f t="shared" si="1371"/>
        <v>-6.0702312976698458</v>
      </c>
      <c r="W4856" s="21">
        <f t="shared" si="1362"/>
        <v>144.63044217558254</v>
      </c>
      <c r="X4856" s="21">
        <f t="shared" si="1363"/>
        <v>0</v>
      </c>
      <c r="Y4856" s="21">
        <f t="shared" si="1364"/>
        <v>233</v>
      </c>
      <c r="Z4856" s="21">
        <f t="shared" si="1372"/>
        <v>73.85693050910443</v>
      </c>
      <c r="AA4856" s="21">
        <f t="shared" si="1365"/>
        <v>0</v>
      </c>
      <c r="AB4856" s="21">
        <f t="shared" si="1366"/>
        <v>73.85693050910443</v>
      </c>
      <c r="AC4856" s="21">
        <f t="shared" si="1367"/>
        <v>75.92</v>
      </c>
      <c r="AD4856" s="21">
        <f t="shared" si="1373"/>
        <v>73.85693050910443</v>
      </c>
      <c r="AE4856" s="21" t="str">
        <f t="shared" si="1368"/>
        <v>7/21/11:00</v>
      </c>
    </row>
    <row r="4857" spans="2:31">
      <c r="B4857" s="37">
        <v>7</v>
      </c>
      <c r="C4857" s="38">
        <v>21</v>
      </c>
      <c r="D4857" s="39">
        <v>12</v>
      </c>
      <c r="E4857" s="17">
        <v>25.6</v>
      </c>
      <c r="F4857" s="17">
        <v>264</v>
      </c>
      <c r="G4857" s="17">
        <v>0</v>
      </c>
      <c r="H4857" s="37">
        <f t="shared" si="1356"/>
        <v>78.08</v>
      </c>
      <c r="I4857" s="37">
        <f>IF(H4857&lt;'Roof Calculator'!$G$8, 1, 0)</f>
        <v>0</v>
      </c>
      <c r="J4857" s="37">
        <f>IF(H4857&gt;='Roof Calculator'!$G$8, 1, 0)</f>
        <v>1</v>
      </c>
      <c r="K4857" s="37">
        <f t="shared" si="1357"/>
        <v>0</v>
      </c>
      <c r="L4857" s="37">
        <f t="shared" si="1358"/>
        <v>78.08</v>
      </c>
      <c r="M4857" s="37">
        <v>0</v>
      </c>
      <c r="N4857" s="37">
        <f t="shared" si="1359"/>
        <v>264</v>
      </c>
      <c r="O4857" s="37">
        <v>0</v>
      </c>
      <c r="P4857" s="37">
        <v>0</v>
      </c>
      <c r="Q4857" s="21">
        <f t="shared" si="1360"/>
        <v>39.790999999999997</v>
      </c>
      <c r="R4857" s="21">
        <f t="shared" si="1369"/>
        <v>202.4583333333222</v>
      </c>
      <c r="S4857" s="21">
        <f t="shared" si="1370"/>
        <v>20.202856443681323</v>
      </c>
      <c r="T4857" s="21">
        <f t="shared" si="1361"/>
        <v>86.147999999999996</v>
      </c>
      <c r="U4857" s="37">
        <f>VLOOKUP(Time_Zone, 'LSTM LookUp'!$B$5:$D$8, 3, FALSE)</f>
        <v>-75</v>
      </c>
      <c r="V4857" s="21">
        <f t="shared" si="1371"/>
        <v>-6.0721849146849287</v>
      </c>
      <c r="W4857" s="21">
        <f t="shared" si="1362"/>
        <v>159.62995377132876</v>
      </c>
      <c r="X4857" s="21">
        <f t="shared" si="1363"/>
        <v>0</v>
      </c>
      <c r="Y4857" s="21">
        <f t="shared" si="1364"/>
        <v>264</v>
      </c>
      <c r="Z4857" s="21">
        <f t="shared" si="1372"/>
        <v>83.683389074693423</v>
      </c>
      <c r="AA4857" s="21">
        <f t="shared" si="1365"/>
        <v>0</v>
      </c>
      <c r="AB4857" s="21">
        <f t="shared" si="1366"/>
        <v>83.683389074693423</v>
      </c>
      <c r="AC4857" s="21">
        <f t="shared" si="1367"/>
        <v>78.08</v>
      </c>
      <c r="AD4857" s="21">
        <f t="shared" si="1373"/>
        <v>83.683389074693423</v>
      </c>
      <c r="AE4857" s="21" t="str">
        <f t="shared" si="1368"/>
        <v>7/21/12:00</v>
      </c>
    </row>
    <row r="4858" spans="2:31">
      <c r="B4858" s="37">
        <v>7</v>
      </c>
      <c r="C4858" s="38">
        <v>21</v>
      </c>
      <c r="D4858" s="39">
        <v>13</v>
      </c>
      <c r="E4858" s="17">
        <v>26.7</v>
      </c>
      <c r="F4858" s="17">
        <v>278</v>
      </c>
      <c r="G4858" s="17">
        <v>0</v>
      </c>
      <c r="H4858" s="37">
        <f t="shared" si="1356"/>
        <v>80.06</v>
      </c>
      <c r="I4858" s="37">
        <f>IF(H4858&lt;'Roof Calculator'!$G$8, 1, 0)</f>
        <v>0</v>
      </c>
      <c r="J4858" s="37">
        <f>IF(H4858&gt;='Roof Calculator'!$G$8, 1, 0)</f>
        <v>1</v>
      </c>
      <c r="K4858" s="37">
        <f t="shared" si="1357"/>
        <v>0</v>
      </c>
      <c r="L4858" s="37">
        <f t="shared" si="1358"/>
        <v>80.06</v>
      </c>
      <c r="M4858" s="37">
        <v>0</v>
      </c>
      <c r="N4858" s="37">
        <f t="shared" si="1359"/>
        <v>278</v>
      </c>
      <c r="O4858" s="37">
        <v>0</v>
      </c>
      <c r="P4858" s="37">
        <v>0</v>
      </c>
      <c r="Q4858" s="21">
        <f t="shared" si="1360"/>
        <v>39.790999999999997</v>
      </c>
      <c r="R4858" s="21">
        <f t="shared" si="1369"/>
        <v>202.49999999998886</v>
      </c>
      <c r="S4858" s="21">
        <f t="shared" si="1370"/>
        <v>20.194192347877177</v>
      </c>
      <c r="T4858" s="21">
        <f t="shared" si="1361"/>
        <v>86.147999999999996</v>
      </c>
      <c r="U4858" s="37">
        <f>VLOOKUP(Time_Zone, 'LSTM LookUp'!$B$5:$D$8, 3, FALSE)</f>
        <v>-75</v>
      </c>
      <c r="V4858" s="21">
        <f t="shared" si="1371"/>
        <v>-6.0741222704754332</v>
      </c>
      <c r="W4858" s="21">
        <f t="shared" si="1362"/>
        <v>174.62946943238114</v>
      </c>
      <c r="X4858" s="21">
        <f t="shared" si="1363"/>
        <v>0</v>
      </c>
      <c r="Y4858" s="21">
        <f t="shared" si="1364"/>
        <v>278</v>
      </c>
      <c r="Z4858" s="21">
        <f t="shared" si="1372"/>
        <v>88.12114455592716</v>
      </c>
      <c r="AA4858" s="21">
        <f t="shared" si="1365"/>
        <v>0</v>
      </c>
      <c r="AB4858" s="21">
        <f t="shared" si="1366"/>
        <v>88.12114455592716</v>
      </c>
      <c r="AC4858" s="21">
        <f t="shared" si="1367"/>
        <v>80.06</v>
      </c>
      <c r="AD4858" s="21">
        <f t="shared" si="1373"/>
        <v>88.12114455592716</v>
      </c>
      <c r="AE4858" s="21" t="str">
        <f t="shared" si="1368"/>
        <v>7/21/13:00</v>
      </c>
    </row>
    <row r="4859" spans="2:31">
      <c r="B4859" s="37">
        <v>7</v>
      </c>
      <c r="C4859" s="38">
        <v>21</v>
      </c>
      <c r="D4859" s="39">
        <v>14</v>
      </c>
      <c r="E4859" s="17">
        <v>27.2</v>
      </c>
      <c r="F4859" s="17">
        <v>459</v>
      </c>
      <c r="G4859" s="17">
        <v>122</v>
      </c>
      <c r="H4859" s="37">
        <f t="shared" si="1356"/>
        <v>80.959999999999994</v>
      </c>
      <c r="I4859" s="37">
        <f>IF(H4859&lt;'Roof Calculator'!$G$8, 1, 0)</f>
        <v>0</v>
      </c>
      <c r="J4859" s="37">
        <f>IF(H4859&gt;='Roof Calculator'!$G$8, 1, 0)</f>
        <v>1</v>
      </c>
      <c r="K4859" s="37">
        <f t="shared" si="1357"/>
        <v>0</v>
      </c>
      <c r="L4859" s="37">
        <f t="shared" si="1358"/>
        <v>80.959999999999994</v>
      </c>
      <c r="M4859" s="37">
        <v>0</v>
      </c>
      <c r="N4859" s="37">
        <f t="shared" si="1359"/>
        <v>459</v>
      </c>
      <c r="O4859" s="37">
        <v>0</v>
      </c>
      <c r="P4859" s="37">
        <v>0</v>
      </c>
      <c r="Q4859" s="21">
        <f t="shared" si="1360"/>
        <v>39.790999999999997</v>
      </c>
      <c r="R4859" s="21">
        <f t="shared" si="1369"/>
        <v>202.54166666665552</v>
      </c>
      <c r="S4859" s="21">
        <f t="shared" si="1370"/>
        <v>20.185517892739348</v>
      </c>
      <c r="T4859" s="21">
        <f t="shared" si="1361"/>
        <v>86.147999999999996</v>
      </c>
      <c r="U4859" s="37">
        <f>VLOOKUP(Time_Zone, 'LSTM LookUp'!$B$5:$D$8, 3, FALSE)</f>
        <v>-75</v>
      </c>
      <c r="V4859" s="21">
        <f t="shared" si="1371"/>
        <v>-6.0760433529966251</v>
      </c>
      <c r="W4859" s="21">
        <f t="shared" si="1362"/>
        <v>189.62898916175084</v>
      </c>
      <c r="X4859" s="21">
        <f t="shared" si="1363"/>
        <v>-59.803720072710846</v>
      </c>
      <c r="Y4859" s="21">
        <f t="shared" si="1364"/>
        <v>399.19627992728914</v>
      </c>
      <c r="Z4859" s="21">
        <f t="shared" si="1372"/>
        <v>126.53824852396048</v>
      </c>
      <c r="AA4859" s="21">
        <f t="shared" si="1365"/>
        <v>0</v>
      </c>
      <c r="AB4859" s="21">
        <f t="shared" si="1366"/>
        <v>126.53824852396048</v>
      </c>
      <c r="AC4859" s="21">
        <f t="shared" si="1367"/>
        <v>80.959999999999994</v>
      </c>
      <c r="AD4859" s="21">
        <f t="shared" si="1373"/>
        <v>126.53824852396048</v>
      </c>
      <c r="AE4859" s="21" t="str">
        <f t="shared" si="1368"/>
        <v>7/21/14:00</v>
      </c>
    </row>
    <row r="4860" spans="2:31">
      <c r="B4860" s="37">
        <v>7</v>
      </c>
      <c r="C4860" s="38">
        <v>21</v>
      </c>
      <c r="D4860" s="39">
        <v>15</v>
      </c>
      <c r="E4860" s="17">
        <v>27.2</v>
      </c>
      <c r="F4860" s="17">
        <v>343</v>
      </c>
      <c r="G4860" s="17">
        <v>358</v>
      </c>
      <c r="H4860" s="37">
        <f t="shared" si="1356"/>
        <v>80.959999999999994</v>
      </c>
      <c r="I4860" s="37">
        <f>IF(H4860&lt;'Roof Calculator'!$G$8, 1, 0)</f>
        <v>0</v>
      </c>
      <c r="J4860" s="37">
        <f>IF(H4860&gt;='Roof Calculator'!$G$8, 1, 0)</f>
        <v>1</v>
      </c>
      <c r="K4860" s="37">
        <f t="shared" si="1357"/>
        <v>0</v>
      </c>
      <c r="L4860" s="37">
        <f t="shared" si="1358"/>
        <v>80.959999999999994</v>
      </c>
      <c r="M4860" s="37">
        <v>0</v>
      </c>
      <c r="N4860" s="37">
        <f t="shared" si="1359"/>
        <v>343</v>
      </c>
      <c r="O4860" s="37">
        <v>0</v>
      </c>
      <c r="P4860" s="37">
        <v>0</v>
      </c>
      <c r="Q4860" s="21">
        <f t="shared" si="1360"/>
        <v>39.790999999999997</v>
      </c>
      <c r="R4860" s="21">
        <f t="shared" si="1369"/>
        <v>202.58333333332217</v>
      </c>
      <c r="S4860" s="21">
        <f t="shared" si="1370"/>
        <v>20.176833084261368</v>
      </c>
      <c r="T4860" s="21">
        <f t="shared" si="1361"/>
        <v>86.147999999999996</v>
      </c>
      <c r="U4860" s="37">
        <f>VLOOKUP(Time_Zone, 'LSTM LookUp'!$B$5:$D$8, 3, FALSE)</f>
        <v>-75</v>
      </c>
      <c r="V4860" s="21">
        <f t="shared" si="1371"/>
        <v>-6.0779481502391981</v>
      </c>
      <c r="W4860" s="21">
        <f t="shared" si="1362"/>
        <v>204.6285129624402</v>
      </c>
      <c r="X4860" s="21">
        <f t="shared" si="1363"/>
        <v>-155.68523715177065</v>
      </c>
      <c r="Y4860" s="21">
        <f t="shared" si="1364"/>
        <v>187.31476284822935</v>
      </c>
      <c r="Z4860" s="21">
        <f t="shared" si="1372"/>
        <v>59.375508253266311</v>
      </c>
      <c r="AA4860" s="21">
        <f t="shared" si="1365"/>
        <v>0</v>
      </c>
      <c r="AB4860" s="21">
        <f t="shared" si="1366"/>
        <v>59.375508253266311</v>
      </c>
      <c r="AC4860" s="21">
        <f t="shared" si="1367"/>
        <v>80.959999999999994</v>
      </c>
      <c r="AD4860" s="21">
        <f t="shared" si="1373"/>
        <v>59.375508253266311</v>
      </c>
      <c r="AE4860" s="21" t="str">
        <f t="shared" si="1368"/>
        <v>7/21/15:00</v>
      </c>
    </row>
    <row r="4861" spans="2:31">
      <c r="B4861" s="37">
        <v>7</v>
      </c>
      <c r="C4861" s="38">
        <v>21</v>
      </c>
      <c r="D4861" s="39">
        <v>16</v>
      </c>
      <c r="E4861" s="17">
        <v>28.9</v>
      </c>
      <c r="F4861" s="17">
        <v>293</v>
      </c>
      <c r="G4861" s="17">
        <v>448</v>
      </c>
      <c r="H4861" s="37">
        <f t="shared" si="1356"/>
        <v>84.02</v>
      </c>
      <c r="I4861" s="37">
        <f>IF(H4861&lt;'Roof Calculator'!$G$8, 1, 0)</f>
        <v>0</v>
      </c>
      <c r="J4861" s="37">
        <f>IF(H4861&gt;='Roof Calculator'!$G$8, 1, 0)</f>
        <v>1</v>
      </c>
      <c r="K4861" s="37">
        <f t="shared" si="1357"/>
        <v>0</v>
      </c>
      <c r="L4861" s="37">
        <f t="shared" si="1358"/>
        <v>84.02</v>
      </c>
      <c r="M4861" s="37">
        <v>0</v>
      </c>
      <c r="N4861" s="37">
        <f t="shared" si="1359"/>
        <v>293</v>
      </c>
      <c r="O4861" s="37">
        <v>0</v>
      </c>
      <c r="P4861" s="37">
        <v>0</v>
      </c>
      <c r="Q4861" s="21">
        <f t="shared" si="1360"/>
        <v>39.790999999999997</v>
      </c>
      <c r="R4861" s="21">
        <f t="shared" si="1369"/>
        <v>202.62499999998883</v>
      </c>
      <c r="S4861" s="21">
        <f t="shared" si="1370"/>
        <v>20.168137928441649</v>
      </c>
      <c r="T4861" s="21">
        <f t="shared" si="1361"/>
        <v>86.147999999999996</v>
      </c>
      <c r="U4861" s="37">
        <f>VLOOKUP(Time_Zone, 'LSTM LookUp'!$B$5:$D$8, 3, FALSE)</f>
        <v>-75</v>
      </c>
      <c r="V4861" s="21">
        <f t="shared" si="1371"/>
        <v>-6.0798366502293</v>
      </c>
      <c r="W4861" s="21">
        <f t="shared" si="1362"/>
        <v>219.62804083744268</v>
      </c>
      <c r="X4861" s="21">
        <f t="shared" si="1363"/>
        <v>-150.02193845174935</v>
      </c>
      <c r="Y4861" s="21">
        <f t="shared" si="1364"/>
        <v>142.97806154825065</v>
      </c>
      <c r="Z4861" s="21">
        <f t="shared" si="1372"/>
        <v>45.321548309423193</v>
      </c>
      <c r="AA4861" s="21">
        <f t="shared" si="1365"/>
        <v>0</v>
      </c>
      <c r="AB4861" s="21">
        <f t="shared" si="1366"/>
        <v>45.321548309423193</v>
      </c>
      <c r="AC4861" s="21">
        <f t="shared" si="1367"/>
        <v>84.02</v>
      </c>
      <c r="AD4861" s="21">
        <f t="shared" si="1373"/>
        <v>45.321548309423193</v>
      </c>
      <c r="AE4861" s="21" t="str">
        <f t="shared" si="1368"/>
        <v>7/21/16:00</v>
      </c>
    </row>
    <row r="4862" spans="2:31">
      <c r="B4862" s="37">
        <v>7</v>
      </c>
      <c r="C4862" s="38">
        <v>21</v>
      </c>
      <c r="D4862" s="39">
        <v>17</v>
      </c>
      <c r="E4862" s="17">
        <v>29.4</v>
      </c>
      <c r="F4862" s="17">
        <v>230</v>
      </c>
      <c r="G4862" s="17">
        <v>542</v>
      </c>
      <c r="H4862" s="37">
        <f t="shared" si="1356"/>
        <v>84.919999999999987</v>
      </c>
      <c r="I4862" s="37">
        <f>IF(H4862&lt;'Roof Calculator'!$G$8, 1, 0)</f>
        <v>0</v>
      </c>
      <c r="J4862" s="37">
        <f>IF(H4862&gt;='Roof Calculator'!$G$8, 1, 0)</f>
        <v>1</v>
      </c>
      <c r="K4862" s="37">
        <f t="shared" si="1357"/>
        <v>0</v>
      </c>
      <c r="L4862" s="37">
        <f t="shared" si="1358"/>
        <v>84.919999999999987</v>
      </c>
      <c r="M4862" s="37">
        <v>0</v>
      </c>
      <c r="N4862" s="37">
        <f t="shared" si="1359"/>
        <v>230</v>
      </c>
      <c r="O4862" s="37">
        <v>0</v>
      </c>
      <c r="P4862" s="37">
        <v>0</v>
      </c>
      <c r="Q4862" s="21">
        <f t="shared" si="1360"/>
        <v>39.790999999999997</v>
      </c>
      <c r="R4862" s="21">
        <f t="shared" si="1369"/>
        <v>202.66666666665549</v>
      </c>
      <c r="S4862" s="21">
        <f t="shared" si="1370"/>
        <v>20.159432431283442</v>
      </c>
      <c r="T4862" s="21">
        <f t="shared" si="1361"/>
        <v>86.147999999999996</v>
      </c>
      <c r="U4862" s="37">
        <f>VLOOKUP(Time_Zone, 'LSTM LookUp'!$B$5:$D$8, 3, FALSE)</f>
        <v>-75</v>
      </c>
      <c r="V4862" s="21">
        <f t="shared" si="1371"/>
        <v>-6.0817088410285649</v>
      </c>
      <c r="W4862" s="21">
        <f t="shared" si="1362"/>
        <v>234.62757278974283</v>
      </c>
      <c r="X4862" s="21">
        <f t="shared" si="1363"/>
        <v>-106.77238141485881</v>
      </c>
      <c r="Y4862" s="21">
        <f t="shared" si="1364"/>
        <v>123.22761858514119</v>
      </c>
      <c r="Z4862" s="21">
        <f t="shared" si="1372"/>
        <v>39.061002843970805</v>
      </c>
      <c r="AA4862" s="21">
        <f t="shared" si="1365"/>
        <v>0</v>
      </c>
      <c r="AB4862" s="21">
        <f t="shared" si="1366"/>
        <v>39.061002843970805</v>
      </c>
      <c r="AC4862" s="21">
        <f t="shared" si="1367"/>
        <v>84.919999999999987</v>
      </c>
      <c r="AD4862" s="21">
        <f t="shared" si="1373"/>
        <v>39.061002843970805</v>
      </c>
      <c r="AE4862" s="21" t="str">
        <f t="shared" si="1368"/>
        <v>7/21/17:00</v>
      </c>
    </row>
    <row r="4863" spans="2:31">
      <c r="B4863" s="37">
        <v>7</v>
      </c>
      <c r="C4863" s="38">
        <v>21</v>
      </c>
      <c r="D4863" s="39">
        <v>18</v>
      </c>
      <c r="E4863" s="17">
        <v>28.9</v>
      </c>
      <c r="F4863" s="17">
        <v>193</v>
      </c>
      <c r="G4863" s="17">
        <v>288</v>
      </c>
      <c r="H4863" s="37">
        <f t="shared" si="1356"/>
        <v>84.02</v>
      </c>
      <c r="I4863" s="37">
        <f>IF(H4863&lt;'Roof Calculator'!$G$8, 1, 0)</f>
        <v>0</v>
      </c>
      <c r="J4863" s="37">
        <f>IF(H4863&gt;='Roof Calculator'!$G$8, 1, 0)</f>
        <v>1</v>
      </c>
      <c r="K4863" s="37">
        <f t="shared" si="1357"/>
        <v>0</v>
      </c>
      <c r="L4863" s="37">
        <f t="shared" si="1358"/>
        <v>84.02</v>
      </c>
      <c r="M4863" s="37">
        <v>0</v>
      </c>
      <c r="N4863" s="37">
        <f t="shared" si="1359"/>
        <v>193</v>
      </c>
      <c r="O4863" s="37">
        <v>0</v>
      </c>
      <c r="P4863" s="37">
        <v>0</v>
      </c>
      <c r="Q4863" s="21">
        <f t="shared" si="1360"/>
        <v>39.790999999999997</v>
      </c>
      <c r="R4863" s="21">
        <f t="shared" si="1369"/>
        <v>202.70833333332214</v>
      </c>
      <c r="S4863" s="21">
        <f t="shared" si="1370"/>
        <v>20.150716598794862</v>
      </c>
      <c r="T4863" s="21">
        <f t="shared" si="1361"/>
        <v>86.147999999999996</v>
      </c>
      <c r="U4863" s="37">
        <f>VLOOKUP(Time_Zone, 'LSTM LookUp'!$B$5:$D$8, 3, FALSE)</f>
        <v>-75</v>
      </c>
      <c r="V4863" s="21">
        <f t="shared" si="1371"/>
        <v>-6.0835647107341497</v>
      </c>
      <c r="W4863" s="21">
        <f t="shared" si="1362"/>
        <v>249.62710882231644</v>
      </c>
      <c r="X4863" s="21">
        <f t="shared" si="1363"/>
        <v>-8.8279334323163141</v>
      </c>
      <c r="Y4863" s="21">
        <f t="shared" si="1364"/>
        <v>184.17206656768369</v>
      </c>
      <c r="Z4863" s="21">
        <f t="shared" si="1372"/>
        <v>58.379328421491714</v>
      </c>
      <c r="AA4863" s="21">
        <f t="shared" si="1365"/>
        <v>0</v>
      </c>
      <c r="AB4863" s="21">
        <f t="shared" si="1366"/>
        <v>58.379328421491714</v>
      </c>
      <c r="AC4863" s="21">
        <f t="shared" si="1367"/>
        <v>84.02</v>
      </c>
      <c r="AD4863" s="21">
        <f t="shared" si="1373"/>
        <v>58.379328421491714</v>
      </c>
      <c r="AE4863" s="21" t="str">
        <f t="shared" si="1368"/>
        <v>7/21/18:00</v>
      </c>
    </row>
    <row r="4864" spans="2:31">
      <c r="B4864" s="37">
        <v>7</v>
      </c>
      <c r="C4864" s="38">
        <v>21</v>
      </c>
      <c r="D4864" s="39">
        <v>19</v>
      </c>
      <c r="E4864" s="17">
        <v>27.8</v>
      </c>
      <c r="F4864" s="17">
        <v>93</v>
      </c>
      <c r="G4864" s="17">
        <v>292</v>
      </c>
      <c r="H4864" s="37">
        <f t="shared" si="1356"/>
        <v>82.04</v>
      </c>
      <c r="I4864" s="37">
        <f>IF(H4864&lt;'Roof Calculator'!$G$8, 1, 0)</f>
        <v>0</v>
      </c>
      <c r="J4864" s="37">
        <f>IF(H4864&gt;='Roof Calculator'!$G$8, 1, 0)</f>
        <v>1</v>
      </c>
      <c r="K4864" s="37">
        <f t="shared" si="1357"/>
        <v>0</v>
      </c>
      <c r="L4864" s="37">
        <f t="shared" si="1358"/>
        <v>82.04</v>
      </c>
      <c r="M4864" s="37">
        <v>0</v>
      </c>
      <c r="N4864" s="37">
        <f t="shared" si="1359"/>
        <v>93</v>
      </c>
      <c r="O4864" s="37">
        <v>0</v>
      </c>
      <c r="P4864" s="37">
        <v>0</v>
      </c>
      <c r="Q4864" s="21">
        <f t="shared" si="1360"/>
        <v>39.790999999999997</v>
      </c>
      <c r="R4864" s="21">
        <f t="shared" si="1369"/>
        <v>202.7499999999888</v>
      </c>
      <c r="S4864" s="21">
        <f t="shared" si="1370"/>
        <v>20.141990436988838</v>
      </c>
      <c r="T4864" s="21">
        <f t="shared" si="1361"/>
        <v>86.147999999999996</v>
      </c>
      <c r="U4864" s="37">
        <f>VLOOKUP(Time_Zone, 'LSTM LookUp'!$B$5:$D$8, 3, FALSE)</f>
        <v>-75</v>
      </c>
      <c r="V4864" s="21">
        <f t="shared" si="1371"/>
        <v>-6.0854042474787455</v>
      </c>
      <c r="W4864" s="21">
        <f t="shared" si="1362"/>
        <v>264.6266489381303</v>
      </c>
      <c r="X4864" s="21">
        <f t="shared" si="1363"/>
        <v>44.624594945539094</v>
      </c>
      <c r="Y4864" s="21">
        <f t="shared" si="1364"/>
        <v>137.62459494553909</v>
      </c>
      <c r="Z4864" s="21">
        <f t="shared" si="1372"/>
        <v>43.624592898009979</v>
      </c>
      <c r="AA4864" s="21">
        <f t="shared" si="1365"/>
        <v>0</v>
      </c>
      <c r="AB4864" s="21">
        <f t="shared" si="1366"/>
        <v>43.624592898009979</v>
      </c>
      <c r="AC4864" s="21">
        <f t="shared" si="1367"/>
        <v>82.04</v>
      </c>
      <c r="AD4864" s="21">
        <f t="shared" si="1373"/>
        <v>43.624592898009979</v>
      </c>
      <c r="AE4864" s="21" t="str">
        <f t="shared" si="1368"/>
        <v>7/21/19:00</v>
      </c>
    </row>
    <row r="4865" spans="2:31">
      <c r="B4865" s="37">
        <v>7</v>
      </c>
      <c r="C4865" s="38">
        <v>21</v>
      </c>
      <c r="D4865" s="39">
        <v>20</v>
      </c>
      <c r="E4865" s="17">
        <v>26.1</v>
      </c>
      <c r="F4865" s="17">
        <v>39</v>
      </c>
      <c r="G4865" s="17">
        <v>41</v>
      </c>
      <c r="H4865" s="37">
        <f t="shared" si="1356"/>
        <v>78.98</v>
      </c>
      <c r="I4865" s="37">
        <f>IF(H4865&lt;'Roof Calculator'!$G$8, 1, 0)</f>
        <v>0</v>
      </c>
      <c r="J4865" s="37">
        <f>IF(H4865&gt;='Roof Calculator'!$G$8, 1, 0)</f>
        <v>1</v>
      </c>
      <c r="K4865" s="37">
        <f t="shared" si="1357"/>
        <v>0</v>
      </c>
      <c r="L4865" s="37">
        <f t="shared" si="1358"/>
        <v>78.98</v>
      </c>
      <c r="M4865" s="37">
        <v>0</v>
      </c>
      <c r="N4865" s="37">
        <f t="shared" si="1359"/>
        <v>39</v>
      </c>
      <c r="O4865" s="37">
        <v>0</v>
      </c>
      <c r="P4865" s="37">
        <v>0</v>
      </c>
      <c r="Q4865" s="21">
        <f t="shared" si="1360"/>
        <v>39.790999999999997</v>
      </c>
      <c r="R4865" s="21">
        <f t="shared" si="1369"/>
        <v>202.79166666665546</v>
      </c>
      <c r="S4865" s="21">
        <f t="shared" si="1370"/>
        <v>20.133253951883127</v>
      </c>
      <c r="T4865" s="21">
        <f t="shared" si="1361"/>
        <v>86.147999999999996</v>
      </c>
      <c r="U4865" s="37">
        <f>VLOOKUP(Time_Zone, 'LSTM LookUp'!$B$5:$D$8, 3, FALSE)</f>
        <v>-75</v>
      </c>
      <c r="V4865" s="21">
        <f t="shared" si="1371"/>
        <v>-6.0872274394306283</v>
      </c>
      <c r="W4865" s="21">
        <f t="shared" si="1362"/>
        <v>279.62619314014228</v>
      </c>
      <c r="X4865" s="21">
        <f t="shared" si="1363"/>
        <v>13.977910392306489</v>
      </c>
      <c r="Y4865" s="21">
        <f t="shared" si="1364"/>
        <v>52.977910392306491</v>
      </c>
      <c r="Z4865" s="21">
        <f t="shared" si="1372"/>
        <v>16.79307230198344</v>
      </c>
      <c r="AA4865" s="21">
        <f t="shared" si="1365"/>
        <v>0</v>
      </c>
      <c r="AB4865" s="21">
        <f t="shared" si="1366"/>
        <v>16.79307230198344</v>
      </c>
      <c r="AC4865" s="21">
        <f t="shared" si="1367"/>
        <v>78.98</v>
      </c>
      <c r="AD4865" s="21">
        <f t="shared" si="1373"/>
        <v>16.79307230198344</v>
      </c>
      <c r="AE4865" s="21" t="str">
        <f t="shared" si="1368"/>
        <v>7/21/20:00</v>
      </c>
    </row>
    <row r="4866" spans="2:31">
      <c r="B4866" s="37">
        <v>7</v>
      </c>
      <c r="C4866" s="38">
        <v>21</v>
      </c>
      <c r="D4866" s="39">
        <v>21</v>
      </c>
      <c r="E4866" s="17">
        <v>25</v>
      </c>
      <c r="F4866" s="17">
        <v>0</v>
      </c>
      <c r="G4866" s="17">
        <v>0</v>
      </c>
      <c r="H4866" s="37">
        <f t="shared" si="1356"/>
        <v>77</v>
      </c>
      <c r="I4866" s="37">
        <f>IF(H4866&lt;'Roof Calculator'!$G$8, 1, 0)</f>
        <v>0</v>
      </c>
      <c r="J4866" s="37">
        <f>IF(H4866&gt;='Roof Calculator'!$G$8, 1, 0)</f>
        <v>1</v>
      </c>
      <c r="K4866" s="37">
        <f t="shared" si="1357"/>
        <v>0</v>
      </c>
      <c r="L4866" s="37">
        <f t="shared" si="1358"/>
        <v>77</v>
      </c>
      <c r="M4866" s="37">
        <v>0</v>
      </c>
      <c r="N4866" s="37">
        <f t="shared" si="1359"/>
        <v>0</v>
      </c>
      <c r="O4866" s="37">
        <v>0</v>
      </c>
      <c r="P4866" s="37">
        <v>0</v>
      </c>
      <c r="Q4866" s="21">
        <f t="shared" si="1360"/>
        <v>39.790999999999997</v>
      </c>
      <c r="R4866" s="21">
        <f t="shared" si="1369"/>
        <v>202.83333333332212</v>
      </c>
      <c r="S4866" s="21">
        <f t="shared" si="1370"/>
        <v>20.124507149500321</v>
      </c>
      <c r="T4866" s="21">
        <f t="shared" si="1361"/>
        <v>86.147999999999996</v>
      </c>
      <c r="U4866" s="37">
        <f>VLOOKUP(Time_Zone, 'LSTM LookUp'!$B$5:$D$8, 3, FALSE)</f>
        <v>-75</v>
      </c>
      <c r="V4866" s="21">
        <f t="shared" si="1371"/>
        <v>-6.0890342747936597</v>
      </c>
      <c r="W4866" s="21">
        <f t="shared" si="1362"/>
        <v>294.62574143130155</v>
      </c>
      <c r="X4866" s="21">
        <f t="shared" si="1363"/>
        <v>0</v>
      </c>
      <c r="Y4866" s="21">
        <f t="shared" si="1364"/>
        <v>0</v>
      </c>
      <c r="Z4866" s="21">
        <f t="shared" si="1372"/>
        <v>0</v>
      </c>
      <c r="AA4866" s="21">
        <f t="shared" si="1365"/>
        <v>0</v>
      </c>
      <c r="AB4866" s="21">
        <f t="shared" si="1366"/>
        <v>0</v>
      </c>
      <c r="AC4866" s="21">
        <f t="shared" si="1367"/>
        <v>77</v>
      </c>
      <c r="AD4866" s="21">
        <f t="shared" si="1373"/>
        <v>0</v>
      </c>
      <c r="AE4866" s="21" t="str">
        <f t="shared" si="1368"/>
        <v>7/21/21:00</v>
      </c>
    </row>
    <row r="4867" spans="2:31">
      <c r="B4867" s="37">
        <v>7</v>
      </c>
      <c r="C4867" s="38">
        <v>21</v>
      </c>
      <c r="D4867" s="39">
        <v>22</v>
      </c>
      <c r="E4867" s="17">
        <v>23.9</v>
      </c>
      <c r="F4867" s="17">
        <v>0</v>
      </c>
      <c r="G4867" s="17">
        <v>0</v>
      </c>
      <c r="H4867" s="37">
        <f t="shared" si="1356"/>
        <v>75.02</v>
      </c>
      <c r="I4867" s="37">
        <f>IF(H4867&lt;'Roof Calculator'!$G$8, 1, 0)</f>
        <v>0</v>
      </c>
      <c r="J4867" s="37">
        <f>IF(H4867&gt;='Roof Calculator'!$G$8, 1, 0)</f>
        <v>1</v>
      </c>
      <c r="K4867" s="37">
        <f t="shared" si="1357"/>
        <v>0</v>
      </c>
      <c r="L4867" s="37">
        <f t="shared" si="1358"/>
        <v>75.02</v>
      </c>
      <c r="M4867" s="37">
        <v>0</v>
      </c>
      <c r="N4867" s="37">
        <f t="shared" si="1359"/>
        <v>0</v>
      </c>
      <c r="O4867" s="37">
        <v>0</v>
      </c>
      <c r="P4867" s="37">
        <v>0</v>
      </c>
      <c r="Q4867" s="21">
        <f t="shared" si="1360"/>
        <v>39.790999999999997</v>
      </c>
      <c r="R4867" s="21">
        <f t="shared" si="1369"/>
        <v>202.87499999998877</v>
      </c>
      <c r="S4867" s="21">
        <f t="shared" si="1370"/>
        <v>20.115750035867777</v>
      </c>
      <c r="T4867" s="21">
        <f t="shared" si="1361"/>
        <v>86.147999999999996</v>
      </c>
      <c r="U4867" s="37">
        <f>VLOOKUP(Time_Zone, 'LSTM LookUp'!$B$5:$D$8, 3, FALSE)</f>
        <v>-75</v>
      </c>
      <c r="V4867" s="21">
        <f t="shared" si="1371"/>
        <v>-6.090824741807344</v>
      </c>
      <c r="W4867" s="21">
        <f t="shared" si="1362"/>
        <v>309.62529381454817</v>
      </c>
      <c r="X4867" s="21">
        <f t="shared" si="1363"/>
        <v>0</v>
      </c>
      <c r="Y4867" s="21">
        <f t="shared" si="1364"/>
        <v>0</v>
      </c>
      <c r="Z4867" s="21">
        <f t="shared" si="1372"/>
        <v>0</v>
      </c>
      <c r="AA4867" s="21">
        <f t="shared" si="1365"/>
        <v>0</v>
      </c>
      <c r="AB4867" s="21">
        <f t="shared" si="1366"/>
        <v>0</v>
      </c>
      <c r="AC4867" s="21">
        <f t="shared" si="1367"/>
        <v>75.02</v>
      </c>
      <c r="AD4867" s="21">
        <f t="shared" si="1373"/>
        <v>0</v>
      </c>
      <c r="AE4867" s="21" t="str">
        <f t="shared" si="1368"/>
        <v>7/21/22:00</v>
      </c>
    </row>
    <row r="4868" spans="2:31">
      <c r="B4868" s="37">
        <v>7</v>
      </c>
      <c r="C4868" s="38">
        <v>21</v>
      </c>
      <c r="D4868" s="39">
        <v>23</v>
      </c>
      <c r="E4868" s="17">
        <v>22.2</v>
      </c>
      <c r="F4868" s="17">
        <v>0</v>
      </c>
      <c r="G4868" s="17">
        <v>0</v>
      </c>
      <c r="H4868" s="37">
        <f t="shared" si="1356"/>
        <v>71.959999999999994</v>
      </c>
      <c r="I4868" s="37">
        <f>IF(H4868&lt;'Roof Calculator'!$G$8, 1, 0)</f>
        <v>0</v>
      </c>
      <c r="J4868" s="37">
        <f>IF(H4868&gt;='Roof Calculator'!$G$8, 1, 0)</f>
        <v>1</v>
      </c>
      <c r="K4868" s="37">
        <f t="shared" si="1357"/>
        <v>0</v>
      </c>
      <c r="L4868" s="37">
        <f t="shared" si="1358"/>
        <v>71.959999999999994</v>
      </c>
      <c r="M4868" s="37">
        <v>0</v>
      </c>
      <c r="N4868" s="37">
        <f t="shared" si="1359"/>
        <v>0</v>
      </c>
      <c r="O4868" s="37">
        <v>0</v>
      </c>
      <c r="P4868" s="37">
        <v>0</v>
      </c>
      <c r="Q4868" s="21">
        <f t="shared" si="1360"/>
        <v>39.790999999999997</v>
      </c>
      <c r="R4868" s="21">
        <f t="shared" si="1369"/>
        <v>202.91666666665543</v>
      </c>
      <c r="S4868" s="21">
        <f t="shared" si="1370"/>
        <v>20.106982617017668</v>
      </c>
      <c r="T4868" s="21">
        <f t="shared" si="1361"/>
        <v>86.147999999999996</v>
      </c>
      <c r="U4868" s="37">
        <f>VLOOKUP(Time_Zone, 'LSTM LookUp'!$B$5:$D$8, 3, FALSE)</f>
        <v>-75</v>
      </c>
      <c r="V4868" s="21">
        <f t="shared" si="1371"/>
        <v>-6.0925988287468416</v>
      </c>
      <c r="W4868" s="21">
        <f t="shared" si="1362"/>
        <v>324.62485029281328</v>
      </c>
      <c r="X4868" s="21">
        <f t="shared" si="1363"/>
        <v>0</v>
      </c>
      <c r="Y4868" s="21">
        <f t="shared" si="1364"/>
        <v>0</v>
      </c>
      <c r="Z4868" s="21">
        <f t="shared" si="1372"/>
        <v>0</v>
      </c>
      <c r="AA4868" s="21">
        <f t="shared" si="1365"/>
        <v>0</v>
      </c>
      <c r="AB4868" s="21">
        <f t="shared" si="1366"/>
        <v>0</v>
      </c>
      <c r="AC4868" s="21">
        <f t="shared" si="1367"/>
        <v>71.959999999999994</v>
      </c>
      <c r="AD4868" s="21">
        <f t="shared" si="1373"/>
        <v>0</v>
      </c>
      <c r="AE4868" s="21" t="str">
        <f t="shared" si="1368"/>
        <v>7/21/23:00</v>
      </c>
    </row>
    <row r="4869" spans="2:31">
      <c r="B4869" s="37">
        <v>7</v>
      </c>
      <c r="C4869" s="38">
        <v>21</v>
      </c>
      <c r="D4869" s="39">
        <v>24</v>
      </c>
      <c r="E4869" s="17">
        <v>21.7</v>
      </c>
      <c r="F4869" s="17">
        <v>0</v>
      </c>
      <c r="G4869" s="17">
        <v>0</v>
      </c>
      <c r="H4869" s="37">
        <f t="shared" si="1356"/>
        <v>71.06</v>
      </c>
      <c r="I4869" s="37">
        <f>IF(H4869&lt;'Roof Calculator'!$G$8, 1, 0)</f>
        <v>0</v>
      </c>
      <c r="J4869" s="37">
        <f>IF(H4869&gt;='Roof Calculator'!$G$8, 1, 0)</f>
        <v>1</v>
      </c>
      <c r="K4869" s="37">
        <f t="shared" si="1357"/>
        <v>0</v>
      </c>
      <c r="L4869" s="37">
        <f t="shared" si="1358"/>
        <v>71.06</v>
      </c>
      <c r="M4869" s="37">
        <v>0</v>
      </c>
      <c r="N4869" s="37">
        <f t="shared" si="1359"/>
        <v>0</v>
      </c>
      <c r="O4869" s="37">
        <v>0</v>
      </c>
      <c r="P4869" s="37">
        <v>0</v>
      </c>
      <c r="Q4869" s="21">
        <f t="shared" si="1360"/>
        <v>39.790999999999997</v>
      </c>
      <c r="R4869" s="21">
        <f t="shared" si="1369"/>
        <v>202.95833333332209</v>
      </c>
      <c r="S4869" s="21">
        <f t="shared" si="1370"/>
        <v>20.098204898986953</v>
      </c>
      <c r="T4869" s="21">
        <f t="shared" si="1361"/>
        <v>86.147999999999996</v>
      </c>
      <c r="U4869" s="37">
        <f>VLOOKUP(Time_Zone, 'LSTM LookUp'!$B$5:$D$8, 3, FALSE)</f>
        <v>-75</v>
      </c>
      <c r="V4869" s="21">
        <f t="shared" si="1371"/>
        <v>-6.0943565239229915</v>
      </c>
      <c r="W4869" s="21">
        <f t="shared" si="1362"/>
        <v>339.62441086901919</v>
      </c>
      <c r="X4869" s="21">
        <f t="shared" si="1363"/>
        <v>0</v>
      </c>
      <c r="Y4869" s="21">
        <f t="shared" si="1364"/>
        <v>0</v>
      </c>
      <c r="Z4869" s="21">
        <f t="shared" si="1372"/>
        <v>0</v>
      </c>
      <c r="AA4869" s="21">
        <f t="shared" si="1365"/>
        <v>0</v>
      </c>
      <c r="AB4869" s="21">
        <f t="shared" si="1366"/>
        <v>0</v>
      </c>
      <c r="AC4869" s="21">
        <f t="shared" si="1367"/>
        <v>71.06</v>
      </c>
      <c r="AD4869" s="21">
        <f t="shared" si="1373"/>
        <v>0</v>
      </c>
      <c r="AE4869" s="21" t="str">
        <f t="shared" si="1368"/>
        <v>7/21/24:00</v>
      </c>
    </row>
    <row r="4870" spans="2:31">
      <c r="B4870" s="37">
        <v>7</v>
      </c>
      <c r="C4870" s="38">
        <v>22</v>
      </c>
      <c r="D4870" s="39">
        <v>1</v>
      </c>
      <c r="E4870" s="17">
        <v>21.7</v>
      </c>
      <c r="F4870" s="17">
        <v>0</v>
      </c>
      <c r="G4870" s="17">
        <v>0</v>
      </c>
      <c r="H4870" s="37">
        <f t="shared" si="1356"/>
        <v>71.06</v>
      </c>
      <c r="I4870" s="37">
        <f>IF(H4870&lt;'Roof Calculator'!$G$8, 1, 0)</f>
        <v>0</v>
      </c>
      <c r="J4870" s="37">
        <f>IF(H4870&gt;='Roof Calculator'!$G$8, 1, 0)</f>
        <v>1</v>
      </c>
      <c r="K4870" s="37">
        <f t="shared" si="1357"/>
        <v>0</v>
      </c>
      <c r="L4870" s="37">
        <f t="shared" si="1358"/>
        <v>71.06</v>
      </c>
      <c r="M4870" s="37">
        <v>0</v>
      </c>
      <c r="N4870" s="37">
        <f t="shared" si="1359"/>
        <v>0</v>
      </c>
      <c r="O4870" s="37">
        <v>0</v>
      </c>
      <c r="P4870" s="37">
        <v>0</v>
      </c>
      <c r="Q4870" s="21">
        <f t="shared" si="1360"/>
        <v>39.790999999999997</v>
      </c>
      <c r="R4870" s="21">
        <f t="shared" si="1369"/>
        <v>202.99999999998875</v>
      </c>
      <c r="S4870" s="21">
        <f t="shared" si="1370"/>
        <v>20.089416887817343</v>
      </c>
      <c r="T4870" s="21">
        <f t="shared" si="1361"/>
        <v>86.147999999999996</v>
      </c>
      <c r="U4870" s="37">
        <f>VLOOKUP(Time_Zone, 'LSTM LookUp'!$B$5:$D$8, 3, FALSE)</f>
        <v>-75</v>
      </c>
      <c r="V4870" s="21">
        <f t="shared" si="1371"/>
        <v>-6.0960978156823549</v>
      </c>
      <c r="W4870" s="21">
        <f t="shared" si="1362"/>
        <v>-5.3760244539205893</v>
      </c>
      <c r="X4870" s="21">
        <f t="shared" si="1363"/>
        <v>0</v>
      </c>
      <c r="Y4870" s="21">
        <f t="shared" si="1364"/>
        <v>0</v>
      </c>
      <c r="Z4870" s="21">
        <f t="shared" si="1372"/>
        <v>0</v>
      </c>
      <c r="AA4870" s="21">
        <f t="shared" si="1365"/>
        <v>0</v>
      </c>
      <c r="AB4870" s="21">
        <f t="shared" si="1366"/>
        <v>0</v>
      </c>
      <c r="AC4870" s="21">
        <f t="shared" si="1367"/>
        <v>71.06</v>
      </c>
      <c r="AD4870" s="21">
        <f t="shared" si="1373"/>
        <v>0</v>
      </c>
      <c r="AE4870" s="21" t="str">
        <f t="shared" si="1368"/>
        <v>7/22/1:00</v>
      </c>
    </row>
    <row r="4871" spans="2:31">
      <c r="B4871" s="37">
        <v>7</v>
      </c>
      <c r="C4871" s="38">
        <v>22</v>
      </c>
      <c r="D4871" s="39">
        <v>2</v>
      </c>
      <c r="E4871" s="17">
        <v>21.1</v>
      </c>
      <c r="F4871" s="17">
        <v>0</v>
      </c>
      <c r="G4871" s="17">
        <v>0</v>
      </c>
      <c r="H4871" s="37">
        <f t="shared" si="1356"/>
        <v>69.98</v>
      </c>
      <c r="I4871" s="37">
        <f>IF(H4871&lt;'Roof Calculator'!$G$8, 1, 0)</f>
        <v>0</v>
      </c>
      <c r="J4871" s="37">
        <f>IF(H4871&gt;='Roof Calculator'!$G$8, 1, 0)</f>
        <v>1</v>
      </c>
      <c r="K4871" s="37">
        <f t="shared" si="1357"/>
        <v>0</v>
      </c>
      <c r="L4871" s="37">
        <f t="shared" si="1358"/>
        <v>69.98</v>
      </c>
      <c r="M4871" s="37">
        <v>0</v>
      </c>
      <c r="N4871" s="37">
        <f t="shared" si="1359"/>
        <v>0</v>
      </c>
      <c r="O4871" s="37">
        <v>0</v>
      </c>
      <c r="P4871" s="37">
        <v>0</v>
      </c>
      <c r="Q4871" s="21">
        <f t="shared" si="1360"/>
        <v>39.790999999999997</v>
      </c>
      <c r="R4871" s="21">
        <f t="shared" si="1369"/>
        <v>203.0416666666554</v>
      </c>
      <c r="S4871" s="21">
        <f t="shared" si="1370"/>
        <v>20.080618589555311</v>
      </c>
      <c r="T4871" s="21">
        <f t="shared" si="1361"/>
        <v>86.147999999999996</v>
      </c>
      <c r="U4871" s="37">
        <f>VLOOKUP(Time_Zone, 'LSTM LookUp'!$B$5:$D$8, 3, FALSE)</f>
        <v>-75</v>
      </c>
      <c r="V4871" s="21">
        <f t="shared" si="1371"/>
        <v>-6.0978226924072327</v>
      </c>
      <c r="W4871" s="21">
        <f t="shared" si="1362"/>
        <v>9.6235443268981946</v>
      </c>
      <c r="X4871" s="21">
        <f t="shared" si="1363"/>
        <v>0</v>
      </c>
      <c r="Y4871" s="21">
        <f t="shared" si="1364"/>
        <v>0</v>
      </c>
      <c r="Z4871" s="21">
        <f t="shared" si="1372"/>
        <v>0</v>
      </c>
      <c r="AA4871" s="21">
        <f t="shared" si="1365"/>
        <v>0</v>
      </c>
      <c r="AB4871" s="21">
        <f t="shared" si="1366"/>
        <v>0</v>
      </c>
      <c r="AC4871" s="21">
        <f t="shared" si="1367"/>
        <v>69.98</v>
      </c>
      <c r="AD4871" s="21">
        <f t="shared" si="1373"/>
        <v>0</v>
      </c>
      <c r="AE4871" s="21" t="str">
        <f t="shared" si="1368"/>
        <v>7/22/2:00</v>
      </c>
    </row>
    <row r="4872" spans="2:31">
      <c r="B4872" s="37">
        <v>7</v>
      </c>
      <c r="C4872" s="38">
        <v>22</v>
      </c>
      <c r="D4872" s="39">
        <v>3</v>
      </c>
      <c r="E4872" s="17">
        <v>20.6</v>
      </c>
      <c r="F4872" s="17">
        <v>0</v>
      </c>
      <c r="G4872" s="17">
        <v>0</v>
      </c>
      <c r="H4872" s="37">
        <f t="shared" si="1356"/>
        <v>69.08</v>
      </c>
      <c r="I4872" s="37">
        <f>IF(H4872&lt;'Roof Calculator'!$G$8, 1, 0)</f>
        <v>0</v>
      </c>
      <c r="J4872" s="37">
        <f>IF(H4872&gt;='Roof Calculator'!$G$8, 1, 0)</f>
        <v>1</v>
      </c>
      <c r="K4872" s="37">
        <f t="shared" si="1357"/>
        <v>0</v>
      </c>
      <c r="L4872" s="37">
        <f t="shared" si="1358"/>
        <v>69.08</v>
      </c>
      <c r="M4872" s="37">
        <v>0</v>
      </c>
      <c r="N4872" s="37">
        <f t="shared" si="1359"/>
        <v>0</v>
      </c>
      <c r="O4872" s="37">
        <v>0</v>
      </c>
      <c r="P4872" s="37">
        <v>0</v>
      </c>
      <c r="Q4872" s="21">
        <f t="shared" si="1360"/>
        <v>39.790999999999997</v>
      </c>
      <c r="R4872" s="21">
        <f t="shared" si="1369"/>
        <v>203.08333333332206</v>
      </c>
      <c r="S4872" s="21">
        <f t="shared" si="1370"/>
        <v>20.071810010252101</v>
      </c>
      <c r="T4872" s="21">
        <f t="shared" si="1361"/>
        <v>86.147999999999996</v>
      </c>
      <c r="U4872" s="37">
        <f>VLOOKUP(Time_Zone, 'LSTM LookUp'!$B$5:$D$8, 3, FALSE)</f>
        <v>-75</v>
      </c>
      <c r="V4872" s="21">
        <f t="shared" si="1371"/>
        <v>-6.0995311425156968</v>
      </c>
      <c r="W4872" s="21">
        <f t="shared" si="1362"/>
        <v>24.623117214371064</v>
      </c>
      <c r="X4872" s="21">
        <f t="shared" si="1363"/>
        <v>0</v>
      </c>
      <c r="Y4872" s="21">
        <f t="shared" si="1364"/>
        <v>0</v>
      </c>
      <c r="Z4872" s="21">
        <f t="shared" si="1372"/>
        <v>0</v>
      </c>
      <c r="AA4872" s="21">
        <f t="shared" si="1365"/>
        <v>0</v>
      </c>
      <c r="AB4872" s="21">
        <f t="shared" si="1366"/>
        <v>0</v>
      </c>
      <c r="AC4872" s="21">
        <f t="shared" si="1367"/>
        <v>69.08</v>
      </c>
      <c r="AD4872" s="21">
        <f t="shared" si="1373"/>
        <v>0</v>
      </c>
      <c r="AE4872" s="21" t="str">
        <f t="shared" si="1368"/>
        <v>7/22/3:00</v>
      </c>
    </row>
    <row r="4873" spans="2:31">
      <c r="B4873" s="37">
        <v>7</v>
      </c>
      <c r="C4873" s="38">
        <v>22</v>
      </c>
      <c r="D4873" s="39">
        <v>4</v>
      </c>
      <c r="E4873" s="17">
        <v>20.6</v>
      </c>
      <c r="F4873" s="17">
        <v>0</v>
      </c>
      <c r="G4873" s="17">
        <v>0</v>
      </c>
      <c r="H4873" s="37">
        <f t="shared" si="1356"/>
        <v>69.08</v>
      </c>
      <c r="I4873" s="37">
        <f>IF(H4873&lt;'Roof Calculator'!$G$8, 1, 0)</f>
        <v>0</v>
      </c>
      <c r="J4873" s="37">
        <f>IF(H4873&gt;='Roof Calculator'!$G$8, 1, 0)</f>
        <v>1</v>
      </c>
      <c r="K4873" s="37">
        <f t="shared" si="1357"/>
        <v>0</v>
      </c>
      <c r="L4873" s="37">
        <f t="shared" si="1358"/>
        <v>69.08</v>
      </c>
      <c r="M4873" s="37">
        <v>0</v>
      </c>
      <c r="N4873" s="37">
        <f t="shared" si="1359"/>
        <v>0</v>
      </c>
      <c r="O4873" s="37">
        <v>0</v>
      </c>
      <c r="P4873" s="37">
        <v>0</v>
      </c>
      <c r="Q4873" s="21">
        <f t="shared" si="1360"/>
        <v>39.790999999999997</v>
      </c>
      <c r="R4873" s="21">
        <f t="shared" si="1369"/>
        <v>203.12499999998872</v>
      </c>
      <c r="S4873" s="21">
        <f t="shared" si="1370"/>
        <v>20.062991155963676</v>
      </c>
      <c r="T4873" s="21">
        <f t="shared" si="1361"/>
        <v>86.147999999999996</v>
      </c>
      <c r="U4873" s="37">
        <f>VLOOKUP(Time_Zone, 'LSTM LookUp'!$B$5:$D$8, 3, FALSE)</f>
        <v>-75</v>
      </c>
      <c r="V4873" s="21">
        <f t="shared" si="1371"/>
        <v>-6.1012231544616151</v>
      </c>
      <c r="W4873" s="21">
        <f t="shared" si="1362"/>
        <v>39.622694211384584</v>
      </c>
      <c r="X4873" s="21">
        <f t="shared" si="1363"/>
        <v>0</v>
      </c>
      <c r="Y4873" s="21">
        <f t="shared" si="1364"/>
        <v>0</v>
      </c>
      <c r="Z4873" s="21">
        <f t="shared" si="1372"/>
        <v>0</v>
      </c>
      <c r="AA4873" s="21">
        <f t="shared" si="1365"/>
        <v>0</v>
      </c>
      <c r="AB4873" s="21">
        <f t="shared" si="1366"/>
        <v>0</v>
      </c>
      <c r="AC4873" s="21">
        <f t="shared" si="1367"/>
        <v>69.08</v>
      </c>
      <c r="AD4873" s="21">
        <f t="shared" si="1373"/>
        <v>0</v>
      </c>
      <c r="AE4873" s="21" t="str">
        <f t="shared" si="1368"/>
        <v>7/22/4:00</v>
      </c>
    </row>
    <row r="4874" spans="2:31">
      <c r="B4874" s="37">
        <v>7</v>
      </c>
      <c r="C4874" s="38">
        <v>22</v>
      </c>
      <c r="D4874" s="39">
        <v>5</v>
      </c>
      <c r="E4874" s="17">
        <v>20</v>
      </c>
      <c r="F4874" s="17">
        <v>0</v>
      </c>
      <c r="G4874" s="17">
        <v>0</v>
      </c>
      <c r="H4874" s="37">
        <f t="shared" si="1356"/>
        <v>68</v>
      </c>
      <c r="I4874" s="37">
        <f>IF(H4874&lt;'Roof Calculator'!$G$8, 1, 0)</f>
        <v>0</v>
      </c>
      <c r="J4874" s="37">
        <f>IF(H4874&gt;='Roof Calculator'!$G$8, 1, 0)</f>
        <v>1</v>
      </c>
      <c r="K4874" s="37">
        <f t="shared" si="1357"/>
        <v>0</v>
      </c>
      <c r="L4874" s="37">
        <f t="shared" si="1358"/>
        <v>68</v>
      </c>
      <c r="M4874" s="37">
        <v>0</v>
      </c>
      <c r="N4874" s="37">
        <f t="shared" si="1359"/>
        <v>0</v>
      </c>
      <c r="O4874" s="37">
        <v>0</v>
      </c>
      <c r="P4874" s="37">
        <v>0</v>
      </c>
      <c r="Q4874" s="21">
        <f t="shared" si="1360"/>
        <v>39.790999999999997</v>
      </c>
      <c r="R4874" s="21">
        <f t="shared" si="1369"/>
        <v>203.16666666665537</v>
      </c>
      <c r="S4874" s="21">
        <f t="shared" si="1370"/>
        <v>20.054162032750721</v>
      </c>
      <c r="T4874" s="21">
        <f t="shared" si="1361"/>
        <v>86.147999999999996</v>
      </c>
      <c r="U4874" s="37">
        <f>VLOOKUP(Time_Zone, 'LSTM LookUp'!$B$5:$D$8, 3, FALSE)</f>
        <v>-75</v>
      </c>
      <c r="V4874" s="21">
        <f t="shared" si="1371"/>
        <v>-6.1028987167346891</v>
      </c>
      <c r="W4874" s="21">
        <f t="shared" si="1362"/>
        <v>54.622275320816328</v>
      </c>
      <c r="X4874" s="21">
        <f t="shared" si="1363"/>
        <v>0</v>
      </c>
      <c r="Y4874" s="21">
        <f t="shared" si="1364"/>
        <v>0</v>
      </c>
      <c r="Z4874" s="21">
        <f t="shared" si="1372"/>
        <v>0</v>
      </c>
      <c r="AA4874" s="21">
        <f t="shared" si="1365"/>
        <v>0</v>
      </c>
      <c r="AB4874" s="21">
        <f t="shared" si="1366"/>
        <v>0</v>
      </c>
      <c r="AC4874" s="21">
        <f t="shared" si="1367"/>
        <v>68</v>
      </c>
      <c r="AD4874" s="21">
        <f t="shared" si="1373"/>
        <v>0</v>
      </c>
      <c r="AE4874" s="21" t="str">
        <f t="shared" si="1368"/>
        <v>7/22/5:00</v>
      </c>
    </row>
    <row r="4875" spans="2:31">
      <c r="B4875" s="37">
        <v>7</v>
      </c>
      <c r="C4875" s="38">
        <v>22</v>
      </c>
      <c r="D4875" s="39">
        <v>6</v>
      </c>
      <c r="E4875" s="17">
        <v>20</v>
      </c>
      <c r="F4875" s="17">
        <v>2</v>
      </c>
      <c r="G4875" s="17">
        <v>22</v>
      </c>
      <c r="H4875" s="37">
        <f t="shared" si="1356"/>
        <v>68</v>
      </c>
      <c r="I4875" s="37">
        <f>IF(H4875&lt;'Roof Calculator'!$G$8, 1, 0)</f>
        <v>0</v>
      </c>
      <c r="J4875" s="37">
        <f>IF(H4875&gt;='Roof Calculator'!$G$8, 1, 0)</f>
        <v>1</v>
      </c>
      <c r="K4875" s="37">
        <f t="shared" si="1357"/>
        <v>0</v>
      </c>
      <c r="L4875" s="37">
        <f t="shared" si="1358"/>
        <v>68</v>
      </c>
      <c r="M4875" s="37">
        <v>0</v>
      </c>
      <c r="N4875" s="37">
        <f t="shared" si="1359"/>
        <v>2</v>
      </c>
      <c r="O4875" s="37">
        <v>0</v>
      </c>
      <c r="P4875" s="37">
        <v>0</v>
      </c>
      <c r="Q4875" s="21">
        <f t="shared" si="1360"/>
        <v>39.790999999999997</v>
      </c>
      <c r="R4875" s="21">
        <f t="shared" si="1369"/>
        <v>203.20833333332203</v>
      </c>
      <c r="S4875" s="21">
        <f t="shared" si="1370"/>
        <v>20.04532264667866</v>
      </c>
      <c r="T4875" s="21">
        <f t="shared" si="1361"/>
        <v>86.147999999999996</v>
      </c>
      <c r="U4875" s="37">
        <f>VLOOKUP(Time_Zone, 'LSTM LookUp'!$B$5:$D$8, 3, FALSE)</f>
        <v>-75</v>
      </c>
      <c r="V4875" s="21">
        <f t="shared" si="1371"/>
        <v>-6.1045578178604636</v>
      </c>
      <c r="W4875" s="21">
        <f t="shared" si="1362"/>
        <v>69.621860545534844</v>
      </c>
      <c r="X4875" s="21">
        <f t="shared" si="1363"/>
        <v>10.355812156351965</v>
      </c>
      <c r="Y4875" s="21">
        <f t="shared" si="1364"/>
        <v>12.355812156351965</v>
      </c>
      <c r="Z4875" s="21">
        <f t="shared" si="1372"/>
        <v>3.9165766515675307</v>
      </c>
      <c r="AA4875" s="21">
        <f t="shared" si="1365"/>
        <v>0</v>
      </c>
      <c r="AB4875" s="21">
        <f t="shared" si="1366"/>
        <v>3.9165766515675307</v>
      </c>
      <c r="AC4875" s="21">
        <f t="shared" si="1367"/>
        <v>68</v>
      </c>
      <c r="AD4875" s="21">
        <f t="shared" si="1373"/>
        <v>3.9165766515675307</v>
      </c>
      <c r="AE4875" s="21" t="str">
        <f t="shared" si="1368"/>
        <v>7/22/6:00</v>
      </c>
    </row>
    <row r="4876" spans="2:31">
      <c r="B4876" s="37">
        <v>7</v>
      </c>
      <c r="C4876" s="38">
        <v>22</v>
      </c>
      <c r="D4876" s="39">
        <v>7</v>
      </c>
      <c r="E4876" s="17">
        <v>21.1</v>
      </c>
      <c r="F4876" s="17">
        <v>33</v>
      </c>
      <c r="G4876" s="17">
        <v>410</v>
      </c>
      <c r="H4876" s="37">
        <f t="shared" si="1356"/>
        <v>69.98</v>
      </c>
      <c r="I4876" s="37">
        <f>IF(H4876&lt;'Roof Calculator'!$G$8, 1, 0)</f>
        <v>0</v>
      </c>
      <c r="J4876" s="37">
        <f>IF(H4876&gt;='Roof Calculator'!$G$8, 1, 0)</f>
        <v>1</v>
      </c>
      <c r="K4876" s="37">
        <f t="shared" si="1357"/>
        <v>0</v>
      </c>
      <c r="L4876" s="37">
        <f t="shared" si="1358"/>
        <v>69.98</v>
      </c>
      <c r="M4876" s="37">
        <v>0</v>
      </c>
      <c r="N4876" s="37">
        <f t="shared" si="1359"/>
        <v>33</v>
      </c>
      <c r="O4876" s="37">
        <v>0</v>
      </c>
      <c r="P4876" s="37">
        <v>0</v>
      </c>
      <c r="Q4876" s="21">
        <f t="shared" si="1360"/>
        <v>39.790999999999997</v>
      </c>
      <c r="R4876" s="21">
        <f t="shared" si="1369"/>
        <v>203.24999999998869</v>
      </c>
      <c r="S4876" s="21">
        <f t="shared" si="1370"/>
        <v>20.036473003817612</v>
      </c>
      <c r="T4876" s="21">
        <f t="shared" si="1361"/>
        <v>86.147999999999996</v>
      </c>
      <c r="U4876" s="37">
        <f>VLOOKUP(Time_Zone, 'LSTM LookUp'!$B$5:$D$8, 3, FALSE)</f>
        <v>-75</v>
      </c>
      <c r="V4876" s="21">
        <f t="shared" si="1371"/>
        <v>-6.1062004464003783</v>
      </c>
      <c r="W4876" s="21">
        <f t="shared" si="1362"/>
        <v>84.62144988839988</v>
      </c>
      <c r="X4876" s="21">
        <f t="shared" si="1363"/>
        <v>117.6443865208184</v>
      </c>
      <c r="Y4876" s="21">
        <f t="shared" si="1364"/>
        <v>150.64438652081839</v>
      </c>
      <c r="Z4876" s="21">
        <f t="shared" si="1372"/>
        <v>47.751639428561163</v>
      </c>
      <c r="AA4876" s="21">
        <f t="shared" si="1365"/>
        <v>0</v>
      </c>
      <c r="AB4876" s="21">
        <f t="shared" si="1366"/>
        <v>47.751639428561163</v>
      </c>
      <c r="AC4876" s="21">
        <f t="shared" si="1367"/>
        <v>69.98</v>
      </c>
      <c r="AD4876" s="21">
        <f t="shared" si="1373"/>
        <v>47.751639428561163</v>
      </c>
      <c r="AE4876" s="21" t="str">
        <f t="shared" si="1368"/>
        <v>7/22/7:00</v>
      </c>
    </row>
    <row r="4877" spans="2:31">
      <c r="B4877" s="37">
        <v>7</v>
      </c>
      <c r="C4877" s="38">
        <v>22</v>
      </c>
      <c r="D4877" s="39">
        <v>8</v>
      </c>
      <c r="E4877" s="17">
        <v>23.3</v>
      </c>
      <c r="F4877" s="17">
        <v>64</v>
      </c>
      <c r="G4877" s="17">
        <v>460</v>
      </c>
      <c r="H4877" s="37">
        <f t="shared" si="1356"/>
        <v>73.94</v>
      </c>
      <c r="I4877" s="37">
        <f>IF(H4877&lt;'Roof Calculator'!$G$8, 1, 0)</f>
        <v>0</v>
      </c>
      <c r="J4877" s="37">
        <f>IF(H4877&gt;='Roof Calculator'!$G$8, 1, 0)</f>
        <v>1</v>
      </c>
      <c r="K4877" s="37">
        <f t="shared" si="1357"/>
        <v>0</v>
      </c>
      <c r="L4877" s="37">
        <f t="shared" si="1358"/>
        <v>73.94</v>
      </c>
      <c r="M4877" s="37">
        <v>0</v>
      </c>
      <c r="N4877" s="37">
        <f t="shared" si="1359"/>
        <v>64</v>
      </c>
      <c r="O4877" s="37">
        <v>0</v>
      </c>
      <c r="P4877" s="37">
        <v>0</v>
      </c>
      <c r="Q4877" s="21">
        <f t="shared" si="1360"/>
        <v>39.790999999999997</v>
      </c>
      <c r="R4877" s="21">
        <f t="shared" si="1369"/>
        <v>203.29166666665535</v>
      </c>
      <c r="S4877" s="21">
        <f t="shared" si="1370"/>
        <v>20.027613110242395</v>
      </c>
      <c r="T4877" s="21">
        <f t="shared" si="1361"/>
        <v>86.147999999999996</v>
      </c>
      <c r="U4877" s="37">
        <f>VLOOKUP(Time_Zone, 'LSTM LookUp'!$B$5:$D$8, 3, FALSE)</f>
        <v>-75</v>
      </c>
      <c r="V4877" s="21">
        <f t="shared" si="1371"/>
        <v>-6.1078265909517686</v>
      </c>
      <c r="W4877" s="21">
        <f t="shared" si="1362"/>
        <v>99.621043352262063</v>
      </c>
      <c r="X4877" s="21">
        <f t="shared" si="1363"/>
        <v>45.321106661365874</v>
      </c>
      <c r="Y4877" s="21">
        <f t="shared" si="1364"/>
        <v>109.32110666136587</v>
      </c>
      <c r="Z4877" s="21">
        <f t="shared" si="1372"/>
        <v>34.652881450072499</v>
      </c>
      <c r="AA4877" s="21">
        <f t="shared" si="1365"/>
        <v>0</v>
      </c>
      <c r="AB4877" s="21">
        <f t="shared" si="1366"/>
        <v>34.652881450072499</v>
      </c>
      <c r="AC4877" s="21">
        <f t="shared" si="1367"/>
        <v>73.94</v>
      </c>
      <c r="AD4877" s="21">
        <f t="shared" si="1373"/>
        <v>34.652881450072499</v>
      </c>
      <c r="AE4877" s="21" t="str">
        <f t="shared" si="1368"/>
        <v>7/22/8:00</v>
      </c>
    </row>
    <row r="4878" spans="2:31">
      <c r="B4878" s="37">
        <v>7</v>
      </c>
      <c r="C4878" s="38">
        <v>22</v>
      </c>
      <c r="D4878" s="39">
        <v>9</v>
      </c>
      <c r="E4878" s="17">
        <v>26.1</v>
      </c>
      <c r="F4878" s="17">
        <v>83</v>
      </c>
      <c r="G4878" s="17">
        <v>689</v>
      </c>
      <c r="H4878" s="37">
        <f t="shared" si="1356"/>
        <v>78.98</v>
      </c>
      <c r="I4878" s="37">
        <f>IF(H4878&lt;'Roof Calculator'!$G$8, 1, 0)</f>
        <v>0</v>
      </c>
      <c r="J4878" s="37">
        <f>IF(H4878&gt;='Roof Calculator'!$G$8, 1, 0)</f>
        <v>1</v>
      </c>
      <c r="K4878" s="37">
        <f t="shared" si="1357"/>
        <v>0</v>
      </c>
      <c r="L4878" s="37">
        <f t="shared" si="1358"/>
        <v>78.98</v>
      </c>
      <c r="M4878" s="37">
        <v>0</v>
      </c>
      <c r="N4878" s="37">
        <f t="shared" si="1359"/>
        <v>83</v>
      </c>
      <c r="O4878" s="37">
        <v>0</v>
      </c>
      <c r="P4878" s="37">
        <v>0</v>
      </c>
      <c r="Q4878" s="21">
        <f t="shared" si="1360"/>
        <v>39.790999999999997</v>
      </c>
      <c r="R4878" s="21">
        <f t="shared" si="1369"/>
        <v>203.333333333322</v>
      </c>
      <c r="S4878" s="21">
        <f t="shared" si="1370"/>
        <v>20.018742972032509</v>
      </c>
      <c r="T4878" s="21">
        <f t="shared" si="1361"/>
        <v>86.147999999999996</v>
      </c>
      <c r="U4878" s="37">
        <f>VLOOKUP(Time_Zone, 'LSTM LookUp'!$B$5:$D$8, 3, FALSE)</f>
        <v>-75</v>
      </c>
      <c r="V4878" s="21">
        <f t="shared" si="1371"/>
        <v>-6.109436240147919</v>
      </c>
      <c r="W4878" s="21">
        <f t="shared" si="1362"/>
        <v>114.62064093996301</v>
      </c>
      <c r="X4878" s="21">
        <f t="shared" si="1363"/>
        <v>-56.28316988683347</v>
      </c>
      <c r="Y4878" s="21">
        <f t="shared" si="1364"/>
        <v>26.71683011316653</v>
      </c>
      <c r="Z4878" s="21">
        <f t="shared" si="1372"/>
        <v>8.4687685197068205</v>
      </c>
      <c r="AA4878" s="21">
        <f t="shared" si="1365"/>
        <v>0</v>
      </c>
      <c r="AB4878" s="21">
        <f t="shared" si="1366"/>
        <v>8.4687685197068205</v>
      </c>
      <c r="AC4878" s="21">
        <f t="shared" si="1367"/>
        <v>78.98</v>
      </c>
      <c r="AD4878" s="21">
        <f t="shared" si="1373"/>
        <v>8.4687685197068205</v>
      </c>
      <c r="AE4878" s="21" t="str">
        <f t="shared" si="1368"/>
        <v>7/22/9:00</v>
      </c>
    </row>
    <row r="4879" spans="2:31">
      <c r="B4879" s="37">
        <v>7</v>
      </c>
      <c r="C4879" s="38">
        <v>22</v>
      </c>
      <c r="D4879" s="39">
        <v>10</v>
      </c>
      <c r="E4879" s="17">
        <v>28.3</v>
      </c>
      <c r="F4879" s="17">
        <v>160</v>
      </c>
      <c r="G4879" s="17">
        <v>690</v>
      </c>
      <c r="H4879" s="37">
        <f t="shared" si="1356"/>
        <v>82.94</v>
      </c>
      <c r="I4879" s="37">
        <f>IF(H4879&lt;'Roof Calculator'!$G$8, 1, 0)</f>
        <v>0</v>
      </c>
      <c r="J4879" s="37">
        <f>IF(H4879&gt;='Roof Calculator'!$G$8, 1, 0)</f>
        <v>1</v>
      </c>
      <c r="K4879" s="37">
        <f t="shared" si="1357"/>
        <v>0</v>
      </c>
      <c r="L4879" s="37">
        <f t="shared" si="1358"/>
        <v>82.94</v>
      </c>
      <c r="M4879" s="37">
        <v>0</v>
      </c>
      <c r="N4879" s="37">
        <f t="shared" si="1359"/>
        <v>160</v>
      </c>
      <c r="O4879" s="37">
        <v>0</v>
      </c>
      <c r="P4879" s="37">
        <v>0</v>
      </c>
      <c r="Q4879" s="21">
        <f t="shared" si="1360"/>
        <v>39.790999999999997</v>
      </c>
      <c r="R4879" s="21">
        <f t="shared" si="1369"/>
        <v>203.37499999998866</v>
      </c>
      <c r="S4879" s="21">
        <f t="shared" si="1370"/>
        <v>20.009862595272125</v>
      </c>
      <c r="T4879" s="21">
        <f t="shared" si="1361"/>
        <v>86.147999999999996</v>
      </c>
      <c r="U4879" s="37">
        <f>VLOOKUP(Time_Zone, 'LSTM LookUp'!$B$5:$D$8, 3, FALSE)</f>
        <v>-75</v>
      </c>
      <c r="V4879" s="21">
        <f t="shared" si="1371"/>
        <v>-6.1110293826580744</v>
      </c>
      <c r="W4879" s="21">
        <f t="shared" si="1362"/>
        <v>129.62024265433547</v>
      </c>
      <c r="X4879" s="21">
        <f t="shared" si="1363"/>
        <v>-166.58236822311073</v>
      </c>
      <c r="Y4879" s="21">
        <f t="shared" si="1364"/>
        <v>-6.5823682231107341</v>
      </c>
      <c r="Z4879" s="21">
        <f t="shared" si="1372"/>
        <v>-2.0864957615434623</v>
      </c>
      <c r="AA4879" s="21">
        <f t="shared" si="1365"/>
        <v>0</v>
      </c>
      <c r="AB4879" s="21">
        <f t="shared" si="1366"/>
        <v>-2.0864957615434623</v>
      </c>
      <c r="AC4879" s="21">
        <f t="shared" si="1367"/>
        <v>82.94</v>
      </c>
      <c r="AD4879" s="21">
        <f t="shared" si="1373"/>
        <v>-2.0864957615434623</v>
      </c>
      <c r="AE4879" s="21" t="str">
        <f t="shared" si="1368"/>
        <v>7/22/10:00</v>
      </c>
    </row>
    <row r="4880" spans="2:31">
      <c r="B4880" s="37">
        <v>7</v>
      </c>
      <c r="C4880" s="38">
        <v>22</v>
      </c>
      <c r="D4880" s="39">
        <v>11</v>
      </c>
      <c r="E4880" s="17">
        <v>30</v>
      </c>
      <c r="F4880" s="17">
        <v>210</v>
      </c>
      <c r="G4880" s="17">
        <v>542</v>
      </c>
      <c r="H4880" s="37">
        <f t="shared" si="1356"/>
        <v>86</v>
      </c>
      <c r="I4880" s="37">
        <f>IF(H4880&lt;'Roof Calculator'!$G$8, 1, 0)</f>
        <v>0</v>
      </c>
      <c r="J4880" s="37">
        <f>IF(H4880&gt;='Roof Calculator'!$G$8, 1, 0)</f>
        <v>1</v>
      </c>
      <c r="K4880" s="37">
        <f t="shared" si="1357"/>
        <v>0</v>
      </c>
      <c r="L4880" s="37">
        <f t="shared" si="1358"/>
        <v>86</v>
      </c>
      <c r="M4880" s="37">
        <v>0</v>
      </c>
      <c r="N4880" s="37">
        <f t="shared" si="1359"/>
        <v>210</v>
      </c>
      <c r="O4880" s="37">
        <v>0</v>
      </c>
      <c r="P4880" s="37">
        <v>0</v>
      </c>
      <c r="Q4880" s="21">
        <f t="shared" si="1360"/>
        <v>39.790999999999997</v>
      </c>
      <c r="R4880" s="21">
        <f t="shared" si="1369"/>
        <v>203.41666666665532</v>
      </c>
      <c r="S4880" s="21">
        <f t="shared" si="1370"/>
        <v>20.000971986050097</v>
      </c>
      <c r="T4880" s="21">
        <f t="shared" si="1361"/>
        <v>86.147999999999996</v>
      </c>
      <c r="U4880" s="37">
        <f>VLOOKUP(Time_Zone, 'LSTM LookUp'!$B$5:$D$8, 3, FALSE)</f>
        <v>-75</v>
      </c>
      <c r="V4880" s="21">
        <f t="shared" si="1371"/>
        <v>-6.1126060071874679</v>
      </c>
      <c r="W4880" s="21">
        <f t="shared" si="1362"/>
        <v>144.61984849820311</v>
      </c>
      <c r="X4880" s="21">
        <f t="shared" si="1363"/>
        <v>-200.43198191225605</v>
      </c>
      <c r="Y4880" s="21">
        <f t="shared" si="1364"/>
        <v>9.5680180877439511</v>
      </c>
      <c r="Z4880" s="21">
        <f t="shared" si="1372"/>
        <v>3.0328946223878077</v>
      </c>
      <c r="AA4880" s="21">
        <f t="shared" si="1365"/>
        <v>0</v>
      </c>
      <c r="AB4880" s="21">
        <f t="shared" si="1366"/>
        <v>3.0328946223878077</v>
      </c>
      <c r="AC4880" s="21">
        <f t="shared" si="1367"/>
        <v>86</v>
      </c>
      <c r="AD4880" s="21">
        <f t="shared" si="1373"/>
        <v>3.0328946223878077</v>
      </c>
      <c r="AE4880" s="21" t="str">
        <f t="shared" si="1368"/>
        <v>7/22/11:00</v>
      </c>
    </row>
    <row r="4881" spans="2:31">
      <c r="B4881" s="37">
        <v>7</v>
      </c>
      <c r="C4881" s="38">
        <v>22</v>
      </c>
      <c r="D4881" s="39">
        <v>12</v>
      </c>
      <c r="E4881" s="17">
        <v>30</v>
      </c>
      <c r="F4881" s="17">
        <v>290</v>
      </c>
      <c r="G4881" s="17">
        <v>677</v>
      </c>
      <c r="H4881" s="37">
        <f t="shared" si="1356"/>
        <v>86</v>
      </c>
      <c r="I4881" s="37">
        <f>IF(H4881&lt;'Roof Calculator'!$G$8, 1, 0)</f>
        <v>0</v>
      </c>
      <c r="J4881" s="37">
        <f>IF(H4881&gt;='Roof Calculator'!$G$8, 1, 0)</f>
        <v>1</v>
      </c>
      <c r="K4881" s="37">
        <f t="shared" si="1357"/>
        <v>0</v>
      </c>
      <c r="L4881" s="37">
        <f t="shared" si="1358"/>
        <v>86</v>
      </c>
      <c r="M4881" s="37">
        <v>0</v>
      </c>
      <c r="N4881" s="37">
        <f t="shared" si="1359"/>
        <v>290</v>
      </c>
      <c r="O4881" s="37">
        <v>0</v>
      </c>
      <c r="P4881" s="37">
        <v>0</v>
      </c>
      <c r="Q4881" s="21">
        <f t="shared" si="1360"/>
        <v>39.790999999999997</v>
      </c>
      <c r="R4881" s="21">
        <f t="shared" si="1369"/>
        <v>203.45833333332197</v>
      </c>
      <c r="S4881" s="21">
        <f t="shared" si="1370"/>
        <v>19.992071150459918</v>
      </c>
      <c r="T4881" s="21">
        <f t="shared" si="1361"/>
        <v>86.147999999999996</v>
      </c>
      <c r="U4881" s="37">
        <f>VLOOKUP(Time_Zone, 'LSTM LookUp'!$B$5:$D$8, 3, FALSE)</f>
        <v>-75</v>
      </c>
      <c r="V4881" s="21">
        <f t="shared" si="1371"/>
        <v>-6.1141661024773599</v>
      </c>
      <c r="W4881" s="21">
        <f t="shared" si="1362"/>
        <v>159.61945847438065</v>
      </c>
      <c r="X4881" s="21">
        <f t="shared" si="1363"/>
        <v>-310.1155780562658</v>
      </c>
      <c r="Y4881" s="21">
        <f t="shared" si="1364"/>
        <v>-20.115578056265804</v>
      </c>
      <c r="Z4881" s="21">
        <f t="shared" si="1372"/>
        <v>-6.3762869126699115</v>
      </c>
      <c r="AA4881" s="21">
        <f t="shared" si="1365"/>
        <v>0</v>
      </c>
      <c r="AB4881" s="21">
        <f t="shared" si="1366"/>
        <v>-6.3762869126699115</v>
      </c>
      <c r="AC4881" s="21">
        <f t="shared" si="1367"/>
        <v>86</v>
      </c>
      <c r="AD4881" s="21">
        <f t="shared" si="1373"/>
        <v>-6.3762869126699115</v>
      </c>
      <c r="AE4881" s="21" t="str">
        <f t="shared" si="1368"/>
        <v>7/22/12:00</v>
      </c>
    </row>
    <row r="4882" spans="2:31">
      <c r="B4882" s="37">
        <v>7</v>
      </c>
      <c r="C4882" s="38">
        <v>22</v>
      </c>
      <c r="D4882" s="39">
        <v>13</v>
      </c>
      <c r="E4882" s="17">
        <v>29.4</v>
      </c>
      <c r="F4882" s="17">
        <v>319</v>
      </c>
      <c r="G4882" s="17">
        <v>145</v>
      </c>
      <c r="H4882" s="37">
        <f t="shared" si="1356"/>
        <v>84.919999999999987</v>
      </c>
      <c r="I4882" s="37">
        <f>IF(H4882&lt;'Roof Calculator'!$G$8, 1, 0)</f>
        <v>0</v>
      </c>
      <c r="J4882" s="37">
        <f>IF(H4882&gt;='Roof Calculator'!$G$8, 1, 0)</f>
        <v>1</v>
      </c>
      <c r="K4882" s="37">
        <f t="shared" si="1357"/>
        <v>0</v>
      </c>
      <c r="L4882" s="37">
        <f t="shared" si="1358"/>
        <v>84.919999999999987</v>
      </c>
      <c r="M4882" s="37">
        <v>0</v>
      </c>
      <c r="N4882" s="37">
        <f t="shared" si="1359"/>
        <v>319</v>
      </c>
      <c r="O4882" s="37">
        <v>0</v>
      </c>
      <c r="P4882" s="37">
        <v>0</v>
      </c>
      <c r="Q4882" s="21">
        <f t="shared" si="1360"/>
        <v>39.790999999999997</v>
      </c>
      <c r="R4882" s="21">
        <f t="shared" si="1369"/>
        <v>203.49999999998863</v>
      </c>
      <c r="S4882" s="21">
        <f t="shared" si="1370"/>
        <v>19.983160094599722</v>
      </c>
      <c r="T4882" s="21">
        <f t="shared" si="1361"/>
        <v>86.147999999999996</v>
      </c>
      <c r="U4882" s="37">
        <f>VLOOKUP(Time_Zone, 'LSTM LookUp'!$B$5:$D$8, 3, FALSE)</f>
        <v>-75</v>
      </c>
      <c r="V4882" s="21">
        <f t="shared" si="1371"/>
        <v>-6.115709657305052</v>
      </c>
      <c r="W4882" s="21">
        <f t="shared" si="1362"/>
        <v>174.61907258567373</v>
      </c>
      <c r="X4882" s="21">
        <f t="shared" si="1363"/>
        <v>-72.532980929283909</v>
      </c>
      <c r="Y4882" s="21">
        <f t="shared" si="1364"/>
        <v>246.46701907071611</v>
      </c>
      <c r="Z4882" s="21">
        <f t="shared" si="1372"/>
        <v>78.125740344600842</v>
      </c>
      <c r="AA4882" s="21">
        <f t="shared" si="1365"/>
        <v>0</v>
      </c>
      <c r="AB4882" s="21">
        <f t="shared" si="1366"/>
        <v>78.125740344600842</v>
      </c>
      <c r="AC4882" s="21">
        <f t="shared" si="1367"/>
        <v>84.919999999999987</v>
      </c>
      <c r="AD4882" s="21">
        <f t="shared" si="1373"/>
        <v>78.125740344600842</v>
      </c>
      <c r="AE4882" s="21" t="str">
        <f t="shared" si="1368"/>
        <v>7/22/13:00</v>
      </c>
    </row>
    <row r="4883" spans="2:31">
      <c r="B4883" s="37">
        <v>7</v>
      </c>
      <c r="C4883" s="38">
        <v>22</v>
      </c>
      <c r="D4883" s="39">
        <v>14</v>
      </c>
      <c r="E4883" s="17">
        <v>30.6</v>
      </c>
      <c r="F4883" s="17">
        <v>380</v>
      </c>
      <c r="G4883" s="17">
        <v>100</v>
      </c>
      <c r="H4883" s="37">
        <f t="shared" si="1356"/>
        <v>87.080000000000013</v>
      </c>
      <c r="I4883" s="37">
        <f>IF(H4883&lt;'Roof Calculator'!$G$8, 1, 0)</f>
        <v>0</v>
      </c>
      <c r="J4883" s="37">
        <f>IF(H4883&gt;='Roof Calculator'!$G$8, 1, 0)</f>
        <v>1</v>
      </c>
      <c r="K4883" s="37">
        <f t="shared" si="1357"/>
        <v>0</v>
      </c>
      <c r="L4883" s="37">
        <f t="shared" si="1358"/>
        <v>87.080000000000013</v>
      </c>
      <c r="M4883" s="37">
        <v>0</v>
      </c>
      <c r="N4883" s="37">
        <f t="shared" si="1359"/>
        <v>380</v>
      </c>
      <c r="O4883" s="37">
        <v>0</v>
      </c>
      <c r="P4883" s="37">
        <v>0</v>
      </c>
      <c r="Q4883" s="21">
        <f t="shared" si="1360"/>
        <v>39.790999999999997</v>
      </c>
      <c r="R4883" s="21">
        <f t="shared" si="1369"/>
        <v>203.54166666665529</v>
      </c>
      <c r="S4883" s="21">
        <f t="shared" si="1370"/>
        <v>19.974238824572289</v>
      </c>
      <c r="T4883" s="21">
        <f t="shared" si="1361"/>
        <v>86.147999999999996</v>
      </c>
      <c r="U4883" s="37">
        <f>VLOOKUP(Time_Zone, 'LSTM LookUp'!$B$5:$D$8, 3, FALSE)</f>
        <v>-75</v>
      </c>
      <c r="V4883" s="21">
        <f t="shared" si="1371"/>
        <v>-6.1172366604839201</v>
      </c>
      <c r="W4883" s="21">
        <f t="shared" si="1362"/>
        <v>189.61869083487898</v>
      </c>
      <c r="X4883" s="21">
        <f t="shared" si="1363"/>
        <v>-49.339173862031565</v>
      </c>
      <c r="Y4883" s="21">
        <f t="shared" si="1364"/>
        <v>330.66082613796846</v>
      </c>
      <c r="Z4883" s="21">
        <f t="shared" si="1372"/>
        <v>104.81370668736049</v>
      </c>
      <c r="AA4883" s="21">
        <f t="shared" si="1365"/>
        <v>0</v>
      </c>
      <c r="AB4883" s="21">
        <f t="shared" si="1366"/>
        <v>104.81370668736049</v>
      </c>
      <c r="AC4883" s="21">
        <f t="shared" si="1367"/>
        <v>87.080000000000013</v>
      </c>
      <c r="AD4883" s="21">
        <f t="shared" si="1373"/>
        <v>104.81370668736049</v>
      </c>
      <c r="AE4883" s="21" t="str">
        <f t="shared" si="1368"/>
        <v>7/22/14:00</v>
      </c>
    </row>
    <row r="4884" spans="2:31">
      <c r="B4884" s="37">
        <v>7</v>
      </c>
      <c r="C4884" s="38">
        <v>22</v>
      </c>
      <c r="D4884" s="39">
        <v>15</v>
      </c>
      <c r="E4884" s="17">
        <v>30</v>
      </c>
      <c r="F4884" s="17">
        <v>330</v>
      </c>
      <c r="G4884" s="17">
        <v>0</v>
      </c>
      <c r="H4884" s="37">
        <f t="shared" si="1356"/>
        <v>86</v>
      </c>
      <c r="I4884" s="37">
        <f>IF(H4884&lt;'Roof Calculator'!$G$8, 1, 0)</f>
        <v>0</v>
      </c>
      <c r="J4884" s="37">
        <f>IF(H4884&gt;='Roof Calculator'!$G$8, 1, 0)</f>
        <v>1</v>
      </c>
      <c r="K4884" s="37">
        <f t="shared" si="1357"/>
        <v>0</v>
      </c>
      <c r="L4884" s="37">
        <f t="shared" si="1358"/>
        <v>86</v>
      </c>
      <c r="M4884" s="37">
        <v>0</v>
      </c>
      <c r="N4884" s="37">
        <f t="shared" si="1359"/>
        <v>330</v>
      </c>
      <c r="O4884" s="37">
        <v>0</v>
      </c>
      <c r="P4884" s="37">
        <v>0</v>
      </c>
      <c r="Q4884" s="21">
        <f t="shared" si="1360"/>
        <v>39.790999999999997</v>
      </c>
      <c r="R4884" s="21">
        <f t="shared" si="1369"/>
        <v>203.58333333332195</v>
      </c>
      <c r="S4884" s="21">
        <f t="shared" si="1370"/>
        <v>19.965307346485016</v>
      </c>
      <c r="T4884" s="21">
        <f t="shared" si="1361"/>
        <v>86.147999999999996</v>
      </c>
      <c r="U4884" s="37">
        <f>VLOOKUP(Time_Zone, 'LSTM LookUp'!$B$5:$D$8, 3, FALSE)</f>
        <v>-75</v>
      </c>
      <c r="V4884" s="21">
        <f t="shared" si="1371"/>
        <v>-6.1187471008634455</v>
      </c>
      <c r="W4884" s="21">
        <f t="shared" si="1362"/>
        <v>204.61831322478415</v>
      </c>
      <c r="X4884" s="21">
        <f t="shared" si="1363"/>
        <v>0</v>
      </c>
      <c r="Y4884" s="21">
        <f t="shared" si="1364"/>
        <v>330</v>
      </c>
      <c r="Z4884" s="21">
        <f t="shared" si="1372"/>
        <v>104.60423634336678</v>
      </c>
      <c r="AA4884" s="21">
        <f t="shared" si="1365"/>
        <v>0</v>
      </c>
      <c r="AB4884" s="21">
        <f t="shared" si="1366"/>
        <v>104.60423634336678</v>
      </c>
      <c r="AC4884" s="21">
        <f t="shared" si="1367"/>
        <v>86</v>
      </c>
      <c r="AD4884" s="21">
        <f t="shared" si="1373"/>
        <v>104.60423634336678</v>
      </c>
      <c r="AE4884" s="21" t="str">
        <f t="shared" si="1368"/>
        <v>7/22/15:00</v>
      </c>
    </row>
    <row r="4885" spans="2:31">
      <c r="B4885" s="37">
        <v>7</v>
      </c>
      <c r="C4885" s="38">
        <v>22</v>
      </c>
      <c r="D4885" s="39">
        <v>16</v>
      </c>
      <c r="E4885" s="17">
        <v>27.2</v>
      </c>
      <c r="F4885" s="17">
        <v>289</v>
      </c>
      <c r="G4885" s="17">
        <v>0</v>
      </c>
      <c r="H4885" s="37">
        <f t="shared" si="1356"/>
        <v>80.959999999999994</v>
      </c>
      <c r="I4885" s="37">
        <f>IF(H4885&lt;'Roof Calculator'!$G$8, 1, 0)</f>
        <v>0</v>
      </c>
      <c r="J4885" s="37">
        <f>IF(H4885&gt;='Roof Calculator'!$G$8, 1, 0)</f>
        <v>1</v>
      </c>
      <c r="K4885" s="37">
        <f t="shared" si="1357"/>
        <v>0</v>
      </c>
      <c r="L4885" s="37">
        <f t="shared" si="1358"/>
        <v>80.959999999999994</v>
      </c>
      <c r="M4885" s="37">
        <v>0</v>
      </c>
      <c r="N4885" s="37">
        <f t="shared" si="1359"/>
        <v>289</v>
      </c>
      <c r="O4885" s="37">
        <v>0</v>
      </c>
      <c r="P4885" s="37">
        <v>0</v>
      </c>
      <c r="Q4885" s="21">
        <f t="shared" si="1360"/>
        <v>39.790999999999997</v>
      </c>
      <c r="R4885" s="21">
        <f t="shared" si="1369"/>
        <v>203.6249999999886</v>
      </c>
      <c r="S4885" s="21">
        <f t="shared" si="1370"/>
        <v>19.956365666449901</v>
      </c>
      <c r="T4885" s="21">
        <f t="shared" si="1361"/>
        <v>86.147999999999996</v>
      </c>
      <c r="U4885" s="37">
        <f>VLOOKUP(Time_Zone, 'LSTM LookUp'!$B$5:$D$8, 3, FALSE)</f>
        <v>-75</v>
      </c>
      <c r="V4885" s="21">
        <f t="shared" si="1371"/>
        <v>-6.1202409673292344</v>
      </c>
      <c r="W4885" s="21">
        <f t="shared" si="1362"/>
        <v>219.61793975816769</v>
      </c>
      <c r="X4885" s="21">
        <f t="shared" si="1363"/>
        <v>0</v>
      </c>
      <c r="Y4885" s="21">
        <f t="shared" si="1364"/>
        <v>289</v>
      </c>
      <c r="Z4885" s="21">
        <f t="shared" si="1372"/>
        <v>91.60795243403939</v>
      </c>
      <c r="AA4885" s="21">
        <f t="shared" si="1365"/>
        <v>0</v>
      </c>
      <c r="AB4885" s="21">
        <f t="shared" si="1366"/>
        <v>91.60795243403939</v>
      </c>
      <c r="AC4885" s="21">
        <f t="shared" si="1367"/>
        <v>80.959999999999994</v>
      </c>
      <c r="AD4885" s="21">
        <f t="shared" si="1373"/>
        <v>91.60795243403939</v>
      </c>
      <c r="AE4885" s="21" t="str">
        <f t="shared" si="1368"/>
        <v>7/22/16:00</v>
      </c>
    </row>
    <row r="4886" spans="2:31">
      <c r="B4886" s="37">
        <v>7</v>
      </c>
      <c r="C4886" s="38">
        <v>22</v>
      </c>
      <c r="D4886" s="39">
        <v>17</v>
      </c>
      <c r="E4886" s="17">
        <v>22.2</v>
      </c>
      <c r="F4886" s="17">
        <v>185</v>
      </c>
      <c r="G4886" s="17">
        <v>0</v>
      </c>
      <c r="H4886" s="37">
        <f t="shared" ref="H4886:H4949" si="1374">E4886*9/5+32</f>
        <v>71.959999999999994</v>
      </c>
      <c r="I4886" s="37">
        <f>IF(H4886&lt;'Roof Calculator'!$G$8, 1, 0)</f>
        <v>0</v>
      </c>
      <c r="J4886" s="37">
        <f>IF(H4886&gt;='Roof Calculator'!$G$8, 1, 0)</f>
        <v>1</v>
      </c>
      <c r="K4886" s="37">
        <f t="shared" ref="K4886:K4949" si="1375">I4886*H4886</f>
        <v>0</v>
      </c>
      <c r="L4886" s="37">
        <f t="shared" ref="L4886:L4949" si="1376">J4886*H4886</f>
        <v>71.959999999999994</v>
      </c>
      <c r="M4886" s="37">
        <v>0</v>
      </c>
      <c r="N4886" s="37">
        <f t="shared" ref="N4886:N4949" si="1377">F4886*(180-M4886)/180</f>
        <v>185</v>
      </c>
      <c r="O4886" s="37">
        <v>0</v>
      </c>
      <c r="P4886" s="37">
        <v>0</v>
      </c>
      <c r="Q4886" s="21">
        <f t="shared" ref="Q4886:Q4949" si="1378">Latitude</f>
        <v>39.790999999999997</v>
      </c>
      <c r="R4886" s="21">
        <f t="shared" si="1369"/>
        <v>203.66666666665526</v>
      </c>
      <c r="S4886" s="21">
        <f t="shared" si="1370"/>
        <v>19.947413790583564</v>
      </c>
      <c r="T4886" s="21">
        <f t="shared" ref="T4886:T4949" si="1379">Longitude</f>
        <v>86.147999999999996</v>
      </c>
      <c r="U4886" s="37">
        <f>VLOOKUP(Time_Zone, 'LSTM LookUp'!$B$5:$D$8, 3, FALSE)</f>
        <v>-75</v>
      </c>
      <c r="V4886" s="21">
        <f t="shared" si="1371"/>
        <v>-6.1217182488030488</v>
      </c>
      <c r="W4886" s="21">
        <f t="shared" ref="W4886:W4949" si="1380">15*((D4886+(4*(T4886-U4886)+V4886)/60)-12)</f>
        <v>234.61757043779923</v>
      </c>
      <c r="X4886" s="21">
        <f t="shared" ref="X4886:X4949" si="1381">G4886*(SIN(S4886*PI()/180)*SIN(Q4886*PI()/180)*COS(O4886*PI()/180)-SIN(S4886*PI()/180)*COS(Q4886*PI()/180)*SIN(O4886*PI()/180)*COS(P4886*PI()/180)+COS(S4886*PI()/180)*COS(Q4886*PI()/180)*COS(O4886*PI()/180)*COS(W4886*PI()/180)+COS(S4886*PI()/180)*SIN(Q4886*PI()/180)*SIN(O4886*PI()/180)*COS(P4886*PI()/180)*COS(W4886*PI()/180)+COS(S4886*PI()/180)*SIN(P4886*PI()/180)*SIN(W4886*PI()/180)*SIN(O4886*PI()/180))</f>
        <v>0</v>
      </c>
      <c r="Y4886" s="21">
        <f t="shared" ref="Y4886:Y4949" si="1382">X4886+N4886</f>
        <v>185</v>
      </c>
      <c r="Z4886" s="21">
        <f t="shared" si="1372"/>
        <v>58.641768859160166</v>
      </c>
      <c r="AA4886" s="21">
        <f t="shared" ref="AA4886:AA4949" si="1383">Z4886*I4886</f>
        <v>0</v>
      </c>
      <c r="AB4886" s="21">
        <f t="shared" ref="AB4886:AB4949" si="1384">Z4886*J4886</f>
        <v>58.641768859160166</v>
      </c>
      <c r="AC4886" s="21">
        <f t="shared" ref="AC4886:AC4949" si="1385">L4886</f>
        <v>71.959999999999994</v>
      </c>
      <c r="AD4886" s="21">
        <f t="shared" si="1373"/>
        <v>58.641768859160166</v>
      </c>
      <c r="AE4886" s="21" t="str">
        <f t="shared" ref="AE4886:AE4949" si="1386">CONCATENATE(B4886, "/", C4886, "/", D4886,":00")</f>
        <v>7/22/17:00</v>
      </c>
    </row>
    <row r="4887" spans="2:31">
      <c r="B4887" s="37">
        <v>7</v>
      </c>
      <c r="C4887" s="38">
        <v>22</v>
      </c>
      <c r="D4887" s="39">
        <v>18</v>
      </c>
      <c r="E4887" s="17">
        <v>22.2</v>
      </c>
      <c r="F4887" s="17">
        <v>113</v>
      </c>
      <c r="G4887" s="17">
        <v>644</v>
      </c>
      <c r="H4887" s="37">
        <f t="shared" si="1374"/>
        <v>71.959999999999994</v>
      </c>
      <c r="I4887" s="37">
        <f>IF(H4887&lt;'Roof Calculator'!$G$8, 1, 0)</f>
        <v>0</v>
      </c>
      <c r="J4887" s="37">
        <f>IF(H4887&gt;='Roof Calculator'!$G$8, 1, 0)</f>
        <v>1</v>
      </c>
      <c r="K4887" s="37">
        <f t="shared" si="1375"/>
        <v>0</v>
      </c>
      <c r="L4887" s="37">
        <f t="shared" si="1376"/>
        <v>71.959999999999994</v>
      </c>
      <c r="M4887" s="37">
        <v>0</v>
      </c>
      <c r="N4887" s="37">
        <f t="shared" si="1377"/>
        <v>113</v>
      </c>
      <c r="O4887" s="37">
        <v>0</v>
      </c>
      <c r="P4887" s="37">
        <v>0</v>
      </c>
      <c r="Q4887" s="21">
        <f t="shared" si="1378"/>
        <v>39.790999999999997</v>
      </c>
      <c r="R4887" s="21">
        <f t="shared" ref="R4887:R4950" si="1387">R4886+1/24</f>
        <v>203.70833333332192</v>
      </c>
      <c r="S4887" s="21">
        <f t="shared" ref="S4887:S4950" si="1388">ASIN(SIN(23.45*PI()/180)*SIN((360/365*(R4887-81))*PI()/180))*180/PI()</f>
        <v>19.938451725007205</v>
      </c>
      <c r="T4887" s="21">
        <f t="shared" si="1379"/>
        <v>86.147999999999996</v>
      </c>
      <c r="U4887" s="37">
        <f>VLOOKUP(Time_Zone, 'LSTM LookUp'!$B$5:$D$8, 3, FALSE)</f>
        <v>-75</v>
      </c>
      <c r="V4887" s="21">
        <f t="shared" ref="V4887:V4950" si="1389">9.87*SIN(2*(360/365*(R4887-81))*PI()/180)-7.53*COS((360/365*(R4887-81))*PI()/180)-1.5*SIN((360/365*(R4887-81))*PI()/180)</f>
        <v>-6.1231789342428318</v>
      </c>
      <c r="W4887" s="21">
        <f t="shared" si="1380"/>
        <v>249.6172052664393</v>
      </c>
      <c r="X4887" s="21">
        <f t="shared" si="1381"/>
        <v>-21.468778805005407</v>
      </c>
      <c r="Y4887" s="21">
        <f t="shared" si="1382"/>
        <v>91.5312211949946</v>
      </c>
      <c r="Z4887" s="21">
        <f t="shared" ref="Z4887:Z4950" si="1390">Y4887/10.764*3.412</f>
        <v>29.013798468721809</v>
      </c>
      <c r="AA4887" s="21">
        <f t="shared" si="1383"/>
        <v>0</v>
      </c>
      <c r="AB4887" s="21">
        <f t="shared" si="1384"/>
        <v>29.013798468721809</v>
      </c>
      <c r="AC4887" s="21">
        <f t="shared" si="1385"/>
        <v>71.959999999999994</v>
      </c>
      <c r="AD4887" s="21">
        <f t="shared" ref="AD4887:AD4950" si="1391">AB4887</f>
        <v>29.013798468721809</v>
      </c>
      <c r="AE4887" s="21" t="str">
        <f t="shared" si="1386"/>
        <v>7/22/18:00</v>
      </c>
    </row>
    <row r="4888" spans="2:31">
      <c r="B4888" s="37">
        <v>7</v>
      </c>
      <c r="C4888" s="38">
        <v>22</v>
      </c>
      <c r="D4888" s="39">
        <v>19</v>
      </c>
      <c r="E4888" s="17">
        <v>22.2</v>
      </c>
      <c r="F4888" s="17">
        <v>51</v>
      </c>
      <c r="G4888" s="17">
        <v>268</v>
      </c>
      <c r="H4888" s="37">
        <f t="shared" si="1374"/>
        <v>71.959999999999994</v>
      </c>
      <c r="I4888" s="37">
        <f>IF(H4888&lt;'Roof Calculator'!$G$8, 1, 0)</f>
        <v>0</v>
      </c>
      <c r="J4888" s="37">
        <f>IF(H4888&gt;='Roof Calculator'!$G$8, 1, 0)</f>
        <v>1</v>
      </c>
      <c r="K4888" s="37">
        <f t="shared" si="1375"/>
        <v>0</v>
      </c>
      <c r="L4888" s="37">
        <f t="shared" si="1376"/>
        <v>71.959999999999994</v>
      </c>
      <c r="M4888" s="37">
        <v>0</v>
      </c>
      <c r="N4888" s="37">
        <f t="shared" si="1377"/>
        <v>51</v>
      </c>
      <c r="O4888" s="37">
        <v>0</v>
      </c>
      <c r="P4888" s="37">
        <v>0</v>
      </c>
      <c r="Q4888" s="21">
        <f t="shared" si="1378"/>
        <v>39.790999999999997</v>
      </c>
      <c r="R4888" s="21">
        <f t="shared" si="1387"/>
        <v>203.74999999998857</v>
      </c>
      <c r="S4888" s="21">
        <f t="shared" si="1388"/>
        <v>19.929479475846598</v>
      </c>
      <c r="T4888" s="21">
        <f t="shared" si="1379"/>
        <v>86.147999999999996</v>
      </c>
      <c r="U4888" s="37">
        <f>VLOOKUP(Time_Zone, 'LSTM LookUp'!$B$5:$D$8, 3, FALSE)</f>
        <v>-75</v>
      </c>
      <c r="V4888" s="21">
        <f t="shared" si="1389"/>
        <v>-6.1246230126427381</v>
      </c>
      <c r="W4888" s="21">
        <f t="shared" si="1380"/>
        <v>264.61684424683932</v>
      </c>
      <c r="X4888" s="21">
        <f t="shared" si="1381"/>
        <v>40.301674062130076</v>
      </c>
      <c r="Y4888" s="21">
        <f t="shared" si="1382"/>
        <v>91.301674062130076</v>
      </c>
      <c r="Z4888" s="21">
        <f t="shared" si="1390"/>
        <v>28.941036036788166</v>
      </c>
      <c r="AA4888" s="21">
        <f t="shared" si="1383"/>
        <v>0</v>
      </c>
      <c r="AB4888" s="21">
        <f t="shared" si="1384"/>
        <v>28.941036036788166</v>
      </c>
      <c r="AC4888" s="21">
        <f t="shared" si="1385"/>
        <v>71.959999999999994</v>
      </c>
      <c r="AD4888" s="21">
        <f t="shared" si="1391"/>
        <v>28.941036036788166</v>
      </c>
      <c r="AE4888" s="21" t="str">
        <f t="shared" si="1386"/>
        <v>7/22/19:00</v>
      </c>
    </row>
    <row r="4889" spans="2:31">
      <c r="B4889" s="37">
        <v>7</v>
      </c>
      <c r="C4889" s="38">
        <v>22</v>
      </c>
      <c r="D4889" s="39">
        <v>20</v>
      </c>
      <c r="E4889" s="17">
        <v>22.8</v>
      </c>
      <c r="F4889" s="17">
        <v>29</v>
      </c>
      <c r="G4889" s="17">
        <v>80</v>
      </c>
      <c r="H4889" s="37">
        <f t="shared" si="1374"/>
        <v>73.040000000000006</v>
      </c>
      <c r="I4889" s="37">
        <f>IF(H4889&lt;'Roof Calculator'!$G$8, 1, 0)</f>
        <v>0</v>
      </c>
      <c r="J4889" s="37">
        <f>IF(H4889&gt;='Roof Calculator'!$G$8, 1, 0)</f>
        <v>1</v>
      </c>
      <c r="K4889" s="37">
        <f t="shared" si="1375"/>
        <v>0</v>
      </c>
      <c r="L4889" s="37">
        <f t="shared" si="1376"/>
        <v>73.040000000000006</v>
      </c>
      <c r="M4889" s="37">
        <v>0</v>
      </c>
      <c r="N4889" s="37">
        <f t="shared" si="1377"/>
        <v>29</v>
      </c>
      <c r="O4889" s="37">
        <v>0</v>
      </c>
      <c r="P4889" s="37">
        <v>0</v>
      </c>
      <c r="Q4889" s="21">
        <f t="shared" si="1378"/>
        <v>39.790999999999997</v>
      </c>
      <c r="R4889" s="21">
        <f t="shared" si="1387"/>
        <v>203.79166666665523</v>
      </c>
      <c r="S4889" s="21">
        <f t="shared" si="1388"/>
        <v>19.9204970492321</v>
      </c>
      <c r="T4889" s="21">
        <f t="shared" si="1379"/>
        <v>86.147999999999996</v>
      </c>
      <c r="U4889" s="37">
        <f>VLOOKUP(Time_Zone, 'LSTM LookUp'!$B$5:$D$8, 3, FALSE)</f>
        <v>-75</v>
      </c>
      <c r="V4889" s="21">
        <f t="shared" si="1389"/>
        <v>-6.1260504730331569</v>
      </c>
      <c r="W4889" s="21">
        <f t="shared" si="1380"/>
        <v>279.61648738174171</v>
      </c>
      <c r="X4889" s="21">
        <f t="shared" si="1381"/>
        <v>27.098768834696941</v>
      </c>
      <c r="Y4889" s="21">
        <f t="shared" si="1382"/>
        <v>56.098768834696941</v>
      </c>
      <c r="Z4889" s="21">
        <f t="shared" si="1390"/>
        <v>17.782329920474357</v>
      </c>
      <c r="AA4889" s="21">
        <f t="shared" si="1383"/>
        <v>0</v>
      </c>
      <c r="AB4889" s="21">
        <f t="shared" si="1384"/>
        <v>17.782329920474357</v>
      </c>
      <c r="AC4889" s="21">
        <f t="shared" si="1385"/>
        <v>73.040000000000006</v>
      </c>
      <c r="AD4889" s="21">
        <f t="shared" si="1391"/>
        <v>17.782329920474357</v>
      </c>
      <c r="AE4889" s="21" t="str">
        <f t="shared" si="1386"/>
        <v>7/22/20:00</v>
      </c>
    </row>
    <row r="4890" spans="2:31">
      <c r="B4890" s="37">
        <v>7</v>
      </c>
      <c r="C4890" s="38">
        <v>22</v>
      </c>
      <c r="D4890" s="39">
        <v>21</v>
      </c>
      <c r="E4890" s="17">
        <v>21.7</v>
      </c>
      <c r="F4890" s="17">
        <v>0</v>
      </c>
      <c r="G4890" s="17">
        <v>2</v>
      </c>
      <c r="H4890" s="37">
        <f t="shared" si="1374"/>
        <v>71.06</v>
      </c>
      <c r="I4890" s="37">
        <f>IF(H4890&lt;'Roof Calculator'!$G$8, 1, 0)</f>
        <v>0</v>
      </c>
      <c r="J4890" s="37">
        <f>IF(H4890&gt;='Roof Calculator'!$G$8, 1, 0)</f>
        <v>1</v>
      </c>
      <c r="K4890" s="37">
        <f t="shared" si="1375"/>
        <v>0</v>
      </c>
      <c r="L4890" s="37">
        <f t="shared" si="1376"/>
        <v>71.06</v>
      </c>
      <c r="M4890" s="37">
        <v>0</v>
      </c>
      <c r="N4890" s="37">
        <f t="shared" si="1377"/>
        <v>0</v>
      </c>
      <c r="O4890" s="37">
        <v>0</v>
      </c>
      <c r="P4890" s="37">
        <v>0</v>
      </c>
      <c r="Q4890" s="21">
        <f t="shared" si="1378"/>
        <v>39.790999999999997</v>
      </c>
      <c r="R4890" s="21">
        <f t="shared" si="1387"/>
        <v>203.83333333332189</v>
      </c>
      <c r="S4890" s="21">
        <f t="shared" si="1388"/>
        <v>19.911504451298612</v>
      </c>
      <c r="T4890" s="21">
        <f t="shared" si="1379"/>
        <v>86.147999999999996</v>
      </c>
      <c r="U4890" s="37">
        <f>VLOOKUP(Time_Zone, 'LSTM LookUp'!$B$5:$D$8, 3, FALSE)</f>
        <v>-75</v>
      </c>
      <c r="V4890" s="21">
        <f t="shared" si="1389"/>
        <v>-6.1274613044807422</v>
      </c>
      <c r="W4890" s="21">
        <f t="shared" si="1380"/>
        <v>294.6161346738798</v>
      </c>
      <c r="X4890" s="21">
        <f t="shared" si="1381"/>
        <v>1.0377739463824458</v>
      </c>
      <c r="Y4890" s="21">
        <f t="shared" si="1382"/>
        <v>1.0377739463824458</v>
      </c>
      <c r="Z4890" s="21">
        <f t="shared" si="1390"/>
        <v>0.32895621563144789</v>
      </c>
      <c r="AA4890" s="21">
        <f t="shared" si="1383"/>
        <v>0</v>
      </c>
      <c r="AB4890" s="21">
        <f t="shared" si="1384"/>
        <v>0.32895621563144789</v>
      </c>
      <c r="AC4890" s="21">
        <f t="shared" si="1385"/>
        <v>71.06</v>
      </c>
      <c r="AD4890" s="21">
        <f t="shared" si="1391"/>
        <v>0.32895621563144789</v>
      </c>
      <c r="AE4890" s="21" t="str">
        <f t="shared" si="1386"/>
        <v>7/22/21:00</v>
      </c>
    </row>
    <row r="4891" spans="2:31">
      <c r="B4891" s="37">
        <v>7</v>
      </c>
      <c r="C4891" s="38">
        <v>22</v>
      </c>
      <c r="D4891" s="39">
        <v>22</v>
      </c>
      <c r="E4891" s="17">
        <v>21.1</v>
      </c>
      <c r="F4891" s="17">
        <v>0</v>
      </c>
      <c r="G4891" s="17">
        <v>0</v>
      </c>
      <c r="H4891" s="37">
        <f t="shared" si="1374"/>
        <v>69.98</v>
      </c>
      <c r="I4891" s="37">
        <f>IF(H4891&lt;'Roof Calculator'!$G$8, 1, 0)</f>
        <v>0</v>
      </c>
      <c r="J4891" s="37">
        <f>IF(H4891&gt;='Roof Calculator'!$G$8, 1, 0)</f>
        <v>1</v>
      </c>
      <c r="K4891" s="37">
        <f t="shared" si="1375"/>
        <v>0</v>
      </c>
      <c r="L4891" s="37">
        <f t="shared" si="1376"/>
        <v>69.98</v>
      </c>
      <c r="M4891" s="37">
        <v>0</v>
      </c>
      <c r="N4891" s="37">
        <f t="shared" si="1377"/>
        <v>0</v>
      </c>
      <c r="O4891" s="37">
        <v>0</v>
      </c>
      <c r="P4891" s="37">
        <v>0</v>
      </c>
      <c r="Q4891" s="21">
        <f t="shared" si="1378"/>
        <v>39.790999999999997</v>
      </c>
      <c r="R4891" s="21">
        <f t="shared" si="1387"/>
        <v>203.87499999998855</v>
      </c>
      <c r="S4891" s="21">
        <f t="shared" si="1388"/>
        <v>19.902501688185609</v>
      </c>
      <c r="T4891" s="21">
        <f t="shared" si="1379"/>
        <v>86.147999999999996</v>
      </c>
      <c r="U4891" s="37">
        <f>VLOOKUP(Time_Zone, 'LSTM LookUp'!$B$5:$D$8, 3, FALSE)</f>
        <v>-75</v>
      </c>
      <c r="V4891" s="21">
        <f t="shared" si="1389"/>
        <v>-6.1288554960884323</v>
      </c>
      <c r="W4891" s="21">
        <f t="shared" si="1380"/>
        <v>309.61578612597782</v>
      </c>
      <c r="X4891" s="21">
        <f t="shared" si="1381"/>
        <v>0</v>
      </c>
      <c r="Y4891" s="21">
        <f t="shared" si="1382"/>
        <v>0</v>
      </c>
      <c r="Z4891" s="21">
        <f t="shared" si="1390"/>
        <v>0</v>
      </c>
      <c r="AA4891" s="21">
        <f t="shared" si="1383"/>
        <v>0</v>
      </c>
      <c r="AB4891" s="21">
        <f t="shared" si="1384"/>
        <v>0</v>
      </c>
      <c r="AC4891" s="21">
        <f t="shared" si="1385"/>
        <v>69.98</v>
      </c>
      <c r="AD4891" s="21">
        <f t="shared" si="1391"/>
        <v>0</v>
      </c>
      <c r="AE4891" s="21" t="str">
        <f t="shared" si="1386"/>
        <v>7/22/22:00</v>
      </c>
    </row>
    <row r="4892" spans="2:31">
      <c r="B4892" s="37">
        <v>7</v>
      </c>
      <c r="C4892" s="38">
        <v>22</v>
      </c>
      <c r="D4892" s="39">
        <v>23</v>
      </c>
      <c r="E4892" s="17">
        <v>20.6</v>
      </c>
      <c r="F4892" s="17">
        <v>0</v>
      </c>
      <c r="G4892" s="17">
        <v>0</v>
      </c>
      <c r="H4892" s="37">
        <f t="shared" si="1374"/>
        <v>69.08</v>
      </c>
      <c r="I4892" s="37">
        <f>IF(H4892&lt;'Roof Calculator'!$G$8, 1, 0)</f>
        <v>0</v>
      </c>
      <c r="J4892" s="37">
        <f>IF(H4892&gt;='Roof Calculator'!$G$8, 1, 0)</f>
        <v>1</v>
      </c>
      <c r="K4892" s="37">
        <f t="shared" si="1375"/>
        <v>0</v>
      </c>
      <c r="L4892" s="37">
        <f t="shared" si="1376"/>
        <v>69.08</v>
      </c>
      <c r="M4892" s="37">
        <v>0</v>
      </c>
      <c r="N4892" s="37">
        <f t="shared" si="1377"/>
        <v>0</v>
      </c>
      <c r="O4892" s="37">
        <v>0</v>
      </c>
      <c r="P4892" s="37">
        <v>0</v>
      </c>
      <c r="Q4892" s="21">
        <f t="shared" si="1378"/>
        <v>39.790999999999997</v>
      </c>
      <c r="R4892" s="21">
        <f t="shared" si="1387"/>
        <v>203.9166666666552</v>
      </c>
      <c r="S4892" s="21">
        <f t="shared" si="1388"/>
        <v>19.893488766037077</v>
      </c>
      <c r="T4892" s="21">
        <f t="shared" si="1379"/>
        <v>86.147999999999996</v>
      </c>
      <c r="U4892" s="37">
        <f>VLOOKUP(Time_Zone, 'LSTM LookUp'!$B$5:$D$8, 3, FALSE)</f>
        <v>-75</v>
      </c>
      <c r="V4892" s="21">
        <f t="shared" si="1389"/>
        <v>-6.1302330369954827</v>
      </c>
      <c r="W4892" s="21">
        <f t="shared" si="1380"/>
        <v>324.61544174075118</v>
      </c>
      <c r="X4892" s="21">
        <f t="shared" si="1381"/>
        <v>0</v>
      </c>
      <c r="Y4892" s="21">
        <f t="shared" si="1382"/>
        <v>0</v>
      </c>
      <c r="Z4892" s="21">
        <f t="shared" si="1390"/>
        <v>0</v>
      </c>
      <c r="AA4892" s="21">
        <f t="shared" si="1383"/>
        <v>0</v>
      </c>
      <c r="AB4892" s="21">
        <f t="shared" si="1384"/>
        <v>0</v>
      </c>
      <c r="AC4892" s="21">
        <f t="shared" si="1385"/>
        <v>69.08</v>
      </c>
      <c r="AD4892" s="21">
        <f t="shared" si="1391"/>
        <v>0</v>
      </c>
      <c r="AE4892" s="21" t="str">
        <f t="shared" si="1386"/>
        <v>7/22/23:00</v>
      </c>
    </row>
    <row r="4893" spans="2:31">
      <c r="B4893" s="37">
        <v>7</v>
      </c>
      <c r="C4893" s="38">
        <v>22</v>
      </c>
      <c r="D4893" s="39">
        <v>24</v>
      </c>
      <c r="E4893" s="17">
        <v>21.1</v>
      </c>
      <c r="F4893" s="17">
        <v>0</v>
      </c>
      <c r="G4893" s="17">
        <v>0</v>
      </c>
      <c r="H4893" s="37">
        <f t="shared" si="1374"/>
        <v>69.98</v>
      </c>
      <c r="I4893" s="37">
        <f>IF(H4893&lt;'Roof Calculator'!$G$8, 1, 0)</f>
        <v>0</v>
      </c>
      <c r="J4893" s="37">
        <f>IF(H4893&gt;='Roof Calculator'!$G$8, 1, 0)</f>
        <v>1</v>
      </c>
      <c r="K4893" s="37">
        <f t="shared" si="1375"/>
        <v>0</v>
      </c>
      <c r="L4893" s="37">
        <f t="shared" si="1376"/>
        <v>69.98</v>
      </c>
      <c r="M4893" s="37">
        <v>0</v>
      </c>
      <c r="N4893" s="37">
        <f t="shared" si="1377"/>
        <v>0</v>
      </c>
      <c r="O4893" s="37">
        <v>0</v>
      </c>
      <c r="P4893" s="37">
        <v>0</v>
      </c>
      <c r="Q4893" s="21">
        <f t="shared" si="1378"/>
        <v>39.790999999999997</v>
      </c>
      <c r="R4893" s="21">
        <f t="shared" si="1387"/>
        <v>203.95833333332186</v>
      </c>
      <c r="S4893" s="21">
        <f t="shared" si="1388"/>
        <v>19.884465691001537</v>
      </c>
      <c r="T4893" s="21">
        <f t="shared" si="1379"/>
        <v>86.147999999999996</v>
      </c>
      <c r="U4893" s="37">
        <f>VLOOKUP(Time_Zone, 'LSTM LookUp'!$B$5:$D$8, 3, FALSE)</f>
        <v>-75</v>
      </c>
      <c r="V4893" s="21">
        <f t="shared" si="1389"/>
        <v>-6.1315939163774953</v>
      </c>
      <c r="W4893" s="21">
        <f t="shared" si="1380"/>
        <v>339.61510152090568</v>
      </c>
      <c r="X4893" s="21">
        <f t="shared" si="1381"/>
        <v>0</v>
      </c>
      <c r="Y4893" s="21">
        <f t="shared" si="1382"/>
        <v>0</v>
      </c>
      <c r="Z4893" s="21">
        <f t="shared" si="1390"/>
        <v>0</v>
      </c>
      <c r="AA4893" s="21">
        <f t="shared" si="1383"/>
        <v>0</v>
      </c>
      <c r="AB4893" s="21">
        <f t="shared" si="1384"/>
        <v>0</v>
      </c>
      <c r="AC4893" s="21">
        <f t="shared" si="1385"/>
        <v>69.98</v>
      </c>
      <c r="AD4893" s="21">
        <f t="shared" si="1391"/>
        <v>0</v>
      </c>
      <c r="AE4893" s="21" t="str">
        <f t="shared" si="1386"/>
        <v>7/22/24:00</v>
      </c>
    </row>
    <row r="4894" spans="2:31">
      <c r="B4894" s="37">
        <v>7</v>
      </c>
      <c r="C4894" s="38">
        <v>23</v>
      </c>
      <c r="D4894" s="39">
        <v>1</v>
      </c>
      <c r="E4894" s="17">
        <v>20</v>
      </c>
      <c r="F4894" s="17">
        <v>0</v>
      </c>
      <c r="G4894" s="17">
        <v>0</v>
      </c>
      <c r="H4894" s="37">
        <f t="shared" si="1374"/>
        <v>68</v>
      </c>
      <c r="I4894" s="37">
        <f>IF(H4894&lt;'Roof Calculator'!$G$8, 1, 0)</f>
        <v>0</v>
      </c>
      <c r="J4894" s="37">
        <f>IF(H4894&gt;='Roof Calculator'!$G$8, 1, 0)</f>
        <v>1</v>
      </c>
      <c r="K4894" s="37">
        <f t="shared" si="1375"/>
        <v>0</v>
      </c>
      <c r="L4894" s="37">
        <f t="shared" si="1376"/>
        <v>68</v>
      </c>
      <c r="M4894" s="37">
        <v>0</v>
      </c>
      <c r="N4894" s="37">
        <f t="shared" si="1377"/>
        <v>0</v>
      </c>
      <c r="O4894" s="37">
        <v>0</v>
      </c>
      <c r="P4894" s="37">
        <v>0</v>
      </c>
      <c r="Q4894" s="21">
        <f t="shared" si="1378"/>
        <v>39.790999999999997</v>
      </c>
      <c r="R4894" s="21">
        <f t="shared" si="1387"/>
        <v>203.99999999998852</v>
      </c>
      <c r="S4894" s="21">
        <f t="shared" si="1388"/>
        <v>19.875432469232052</v>
      </c>
      <c r="T4894" s="21">
        <f t="shared" si="1379"/>
        <v>86.147999999999996</v>
      </c>
      <c r="U4894" s="37">
        <f>VLOOKUP(Time_Zone, 'LSTM LookUp'!$B$5:$D$8, 3, FALSE)</f>
        <v>-75</v>
      </c>
      <c r="V4894" s="21">
        <f t="shared" si="1389"/>
        <v>-6.1329381234464364</v>
      </c>
      <c r="W4894" s="21">
        <f t="shared" si="1380"/>
        <v>-5.3852345308616112</v>
      </c>
      <c r="X4894" s="21">
        <f t="shared" si="1381"/>
        <v>0</v>
      </c>
      <c r="Y4894" s="21">
        <f t="shared" si="1382"/>
        <v>0</v>
      </c>
      <c r="Z4894" s="21">
        <f t="shared" si="1390"/>
        <v>0</v>
      </c>
      <c r="AA4894" s="21">
        <f t="shared" si="1383"/>
        <v>0</v>
      </c>
      <c r="AB4894" s="21">
        <f t="shared" si="1384"/>
        <v>0</v>
      </c>
      <c r="AC4894" s="21">
        <f t="shared" si="1385"/>
        <v>68</v>
      </c>
      <c r="AD4894" s="21">
        <f t="shared" si="1391"/>
        <v>0</v>
      </c>
      <c r="AE4894" s="21" t="str">
        <f t="shared" si="1386"/>
        <v>7/23/1:00</v>
      </c>
    </row>
    <row r="4895" spans="2:31">
      <c r="B4895" s="37">
        <v>7</v>
      </c>
      <c r="C4895" s="38">
        <v>23</v>
      </c>
      <c r="D4895" s="39">
        <v>2</v>
      </c>
      <c r="E4895" s="17">
        <v>21.1</v>
      </c>
      <c r="F4895" s="17">
        <v>0</v>
      </c>
      <c r="G4895" s="17">
        <v>0</v>
      </c>
      <c r="H4895" s="37">
        <f t="shared" si="1374"/>
        <v>69.98</v>
      </c>
      <c r="I4895" s="37">
        <f>IF(H4895&lt;'Roof Calculator'!$G$8, 1, 0)</f>
        <v>0</v>
      </c>
      <c r="J4895" s="37">
        <f>IF(H4895&gt;='Roof Calculator'!$G$8, 1, 0)</f>
        <v>1</v>
      </c>
      <c r="K4895" s="37">
        <f t="shared" si="1375"/>
        <v>0</v>
      </c>
      <c r="L4895" s="37">
        <f t="shared" si="1376"/>
        <v>69.98</v>
      </c>
      <c r="M4895" s="37">
        <v>0</v>
      </c>
      <c r="N4895" s="37">
        <f t="shared" si="1377"/>
        <v>0</v>
      </c>
      <c r="O4895" s="37">
        <v>0</v>
      </c>
      <c r="P4895" s="37">
        <v>0</v>
      </c>
      <c r="Q4895" s="21">
        <f t="shared" si="1378"/>
        <v>39.790999999999997</v>
      </c>
      <c r="R4895" s="21">
        <f t="shared" si="1387"/>
        <v>204.04166666665517</v>
      </c>
      <c r="S4895" s="21">
        <f t="shared" si="1388"/>
        <v>19.86638910688616</v>
      </c>
      <c r="T4895" s="21">
        <f t="shared" si="1379"/>
        <v>86.147999999999996</v>
      </c>
      <c r="U4895" s="37">
        <f>VLOOKUP(Time_Zone, 'LSTM LookUp'!$B$5:$D$8, 3, FALSE)</f>
        <v>-75</v>
      </c>
      <c r="V4895" s="21">
        <f t="shared" si="1389"/>
        <v>-6.1342656474506647</v>
      </c>
      <c r="W4895" s="21">
        <f t="shared" si="1380"/>
        <v>9.6144335881373344</v>
      </c>
      <c r="X4895" s="21">
        <f t="shared" si="1381"/>
        <v>0</v>
      </c>
      <c r="Y4895" s="21">
        <f t="shared" si="1382"/>
        <v>0</v>
      </c>
      <c r="Z4895" s="21">
        <f t="shared" si="1390"/>
        <v>0</v>
      </c>
      <c r="AA4895" s="21">
        <f t="shared" si="1383"/>
        <v>0</v>
      </c>
      <c r="AB4895" s="21">
        <f t="shared" si="1384"/>
        <v>0</v>
      </c>
      <c r="AC4895" s="21">
        <f t="shared" si="1385"/>
        <v>69.98</v>
      </c>
      <c r="AD4895" s="21">
        <f t="shared" si="1391"/>
        <v>0</v>
      </c>
      <c r="AE4895" s="21" t="str">
        <f t="shared" si="1386"/>
        <v>7/23/2:00</v>
      </c>
    </row>
    <row r="4896" spans="2:31">
      <c r="B4896" s="37">
        <v>7</v>
      </c>
      <c r="C4896" s="38">
        <v>23</v>
      </c>
      <c r="D4896" s="39">
        <v>3</v>
      </c>
      <c r="E4896" s="17">
        <v>21.7</v>
      </c>
      <c r="F4896" s="17">
        <v>0</v>
      </c>
      <c r="G4896" s="17">
        <v>0</v>
      </c>
      <c r="H4896" s="37">
        <f t="shared" si="1374"/>
        <v>71.06</v>
      </c>
      <c r="I4896" s="37">
        <f>IF(H4896&lt;'Roof Calculator'!$G$8, 1, 0)</f>
        <v>0</v>
      </c>
      <c r="J4896" s="37">
        <f>IF(H4896&gt;='Roof Calculator'!$G$8, 1, 0)</f>
        <v>1</v>
      </c>
      <c r="K4896" s="37">
        <f t="shared" si="1375"/>
        <v>0</v>
      </c>
      <c r="L4896" s="37">
        <f t="shared" si="1376"/>
        <v>71.06</v>
      </c>
      <c r="M4896" s="37">
        <v>0</v>
      </c>
      <c r="N4896" s="37">
        <f t="shared" si="1377"/>
        <v>0</v>
      </c>
      <c r="O4896" s="37">
        <v>0</v>
      </c>
      <c r="P4896" s="37">
        <v>0</v>
      </c>
      <c r="Q4896" s="21">
        <f t="shared" si="1378"/>
        <v>39.790999999999997</v>
      </c>
      <c r="R4896" s="21">
        <f t="shared" si="1387"/>
        <v>204.08333333332183</v>
      </c>
      <c r="S4896" s="21">
        <f t="shared" si="1388"/>
        <v>19.857335610125897</v>
      </c>
      <c r="T4896" s="21">
        <f t="shared" si="1379"/>
        <v>86.147999999999996</v>
      </c>
      <c r="U4896" s="37">
        <f>VLOOKUP(Time_Zone, 'LSTM LookUp'!$B$5:$D$8, 3, FALSE)</f>
        <v>-75</v>
      </c>
      <c r="V4896" s="21">
        <f t="shared" si="1389"/>
        <v>-6.1355764776749702</v>
      </c>
      <c r="W4896" s="21">
        <f t="shared" si="1380"/>
        <v>24.614105880581256</v>
      </c>
      <c r="X4896" s="21">
        <f t="shared" si="1381"/>
        <v>0</v>
      </c>
      <c r="Y4896" s="21">
        <f t="shared" si="1382"/>
        <v>0</v>
      </c>
      <c r="Z4896" s="21">
        <f t="shared" si="1390"/>
        <v>0</v>
      </c>
      <c r="AA4896" s="21">
        <f t="shared" si="1383"/>
        <v>0</v>
      </c>
      <c r="AB4896" s="21">
        <f t="shared" si="1384"/>
        <v>0</v>
      </c>
      <c r="AC4896" s="21">
        <f t="shared" si="1385"/>
        <v>71.06</v>
      </c>
      <c r="AD4896" s="21">
        <f t="shared" si="1391"/>
        <v>0</v>
      </c>
      <c r="AE4896" s="21" t="str">
        <f t="shared" si="1386"/>
        <v>7/23/3:00</v>
      </c>
    </row>
    <row r="4897" spans="2:31">
      <c r="B4897" s="37">
        <v>7</v>
      </c>
      <c r="C4897" s="38">
        <v>23</v>
      </c>
      <c r="D4897" s="39">
        <v>4</v>
      </c>
      <c r="E4897" s="17">
        <v>21.7</v>
      </c>
      <c r="F4897" s="17">
        <v>0</v>
      </c>
      <c r="G4897" s="17">
        <v>0</v>
      </c>
      <c r="H4897" s="37">
        <f t="shared" si="1374"/>
        <v>71.06</v>
      </c>
      <c r="I4897" s="37">
        <f>IF(H4897&lt;'Roof Calculator'!$G$8, 1, 0)</f>
        <v>0</v>
      </c>
      <c r="J4897" s="37">
        <f>IF(H4897&gt;='Roof Calculator'!$G$8, 1, 0)</f>
        <v>1</v>
      </c>
      <c r="K4897" s="37">
        <f t="shared" si="1375"/>
        <v>0</v>
      </c>
      <c r="L4897" s="37">
        <f t="shared" si="1376"/>
        <v>71.06</v>
      </c>
      <c r="M4897" s="37">
        <v>0</v>
      </c>
      <c r="N4897" s="37">
        <f t="shared" si="1377"/>
        <v>0</v>
      </c>
      <c r="O4897" s="37">
        <v>0</v>
      </c>
      <c r="P4897" s="37">
        <v>0</v>
      </c>
      <c r="Q4897" s="21">
        <f t="shared" si="1378"/>
        <v>39.790999999999997</v>
      </c>
      <c r="R4897" s="21">
        <f t="shared" si="1387"/>
        <v>204.12499999998849</v>
      </c>
      <c r="S4897" s="21">
        <f t="shared" si="1388"/>
        <v>19.848271985117815</v>
      </c>
      <c r="T4897" s="21">
        <f t="shared" si="1379"/>
        <v>86.147999999999996</v>
      </c>
      <c r="U4897" s="37">
        <f>VLOOKUP(Time_Zone, 'LSTM LookUp'!$B$5:$D$8, 3, FALSE)</f>
        <v>-75</v>
      </c>
      <c r="V4897" s="21">
        <f t="shared" si="1389"/>
        <v>-6.1368706034405758</v>
      </c>
      <c r="W4897" s="21">
        <f t="shared" si="1380"/>
        <v>39.613782349139861</v>
      </c>
      <c r="X4897" s="21">
        <f t="shared" si="1381"/>
        <v>0</v>
      </c>
      <c r="Y4897" s="21">
        <f t="shared" si="1382"/>
        <v>0</v>
      </c>
      <c r="Z4897" s="21">
        <f t="shared" si="1390"/>
        <v>0</v>
      </c>
      <c r="AA4897" s="21">
        <f t="shared" si="1383"/>
        <v>0</v>
      </c>
      <c r="AB4897" s="21">
        <f t="shared" si="1384"/>
        <v>0</v>
      </c>
      <c r="AC4897" s="21">
        <f t="shared" si="1385"/>
        <v>71.06</v>
      </c>
      <c r="AD4897" s="21">
        <f t="shared" si="1391"/>
        <v>0</v>
      </c>
      <c r="AE4897" s="21" t="str">
        <f t="shared" si="1386"/>
        <v>7/23/4:00</v>
      </c>
    </row>
    <row r="4898" spans="2:31">
      <c r="B4898" s="37">
        <v>7</v>
      </c>
      <c r="C4898" s="38">
        <v>23</v>
      </c>
      <c r="D4898" s="39">
        <v>5</v>
      </c>
      <c r="E4898" s="17">
        <v>21.7</v>
      </c>
      <c r="F4898" s="17">
        <v>0</v>
      </c>
      <c r="G4898" s="17">
        <v>0</v>
      </c>
      <c r="H4898" s="37">
        <f t="shared" si="1374"/>
        <v>71.06</v>
      </c>
      <c r="I4898" s="37">
        <f>IF(H4898&lt;'Roof Calculator'!$G$8, 1, 0)</f>
        <v>0</v>
      </c>
      <c r="J4898" s="37">
        <f>IF(H4898&gt;='Roof Calculator'!$G$8, 1, 0)</f>
        <v>1</v>
      </c>
      <c r="K4898" s="37">
        <f t="shared" si="1375"/>
        <v>0</v>
      </c>
      <c r="L4898" s="37">
        <f t="shared" si="1376"/>
        <v>71.06</v>
      </c>
      <c r="M4898" s="37">
        <v>0</v>
      </c>
      <c r="N4898" s="37">
        <f t="shared" si="1377"/>
        <v>0</v>
      </c>
      <c r="O4898" s="37">
        <v>0</v>
      </c>
      <c r="P4898" s="37">
        <v>0</v>
      </c>
      <c r="Q4898" s="21">
        <f t="shared" si="1378"/>
        <v>39.790999999999997</v>
      </c>
      <c r="R4898" s="21">
        <f t="shared" si="1387"/>
        <v>204.16666666665515</v>
      </c>
      <c r="S4898" s="21">
        <f t="shared" si="1388"/>
        <v>19.839198238032921</v>
      </c>
      <c r="T4898" s="21">
        <f t="shared" si="1379"/>
        <v>86.147999999999996</v>
      </c>
      <c r="U4898" s="37">
        <f>VLOOKUP(Time_Zone, 'LSTM LookUp'!$B$5:$D$8, 3, FALSE)</f>
        <v>-75</v>
      </c>
      <c r="V4898" s="21">
        <f t="shared" si="1389"/>
        <v>-6.1381480141051874</v>
      </c>
      <c r="W4898" s="21">
        <f t="shared" si="1380"/>
        <v>54.613462996473679</v>
      </c>
      <c r="X4898" s="21">
        <f t="shared" si="1381"/>
        <v>0</v>
      </c>
      <c r="Y4898" s="21">
        <f t="shared" si="1382"/>
        <v>0</v>
      </c>
      <c r="Z4898" s="21">
        <f t="shared" si="1390"/>
        <v>0</v>
      </c>
      <c r="AA4898" s="21">
        <f t="shared" si="1383"/>
        <v>0</v>
      </c>
      <c r="AB4898" s="21">
        <f t="shared" si="1384"/>
        <v>0</v>
      </c>
      <c r="AC4898" s="21">
        <f t="shared" si="1385"/>
        <v>71.06</v>
      </c>
      <c r="AD4898" s="21">
        <f t="shared" si="1391"/>
        <v>0</v>
      </c>
      <c r="AE4898" s="21" t="str">
        <f t="shared" si="1386"/>
        <v>7/23/5:00</v>
      </c>
    </row>
    <row r="4899" spans="2:31">
      <c r="B4899" s="37">
        <v>7</v>
      </c>
      <c r="C4899" s="38">
        <v>23</v>
      </c>
      <c r="D4899" s="39">
        <v>6</v>
      </c>
      <c r="E4899" s="17">
        <v>21.7</v>
      </c>
      <c r="F4899" s="17">
        <v>1</v>
      </c>
      <c r="G4899" s="17">
        <v>0</v>
      </c>
      <c r="H4899" s="37">
        <f t="shared" si="1374"/>
        <v>71.06</v>
      </c>
      <c r="I4899" s="37">
        <f>IF(H4899&lt;'Roof Calculator'!$G$8, 1, 0)</f>
        <v>0</v>
      </c>
      <c r="J4899" s="37">
        <f>IF(H4899&gt;='Roof Calculator'!$G$8, 1, 0)</f>
        <v>1</v>
      </c>
      <c r="K4899" s="37">
        <f t="shared" si="1375"/>
        <v>0</v>
      </c>
      <c r="L4899" s="37">
        <f t="shared" si="1376"/>
        <v>71.06</v>
      </c>
      <c r="M4899" s="37">
        <v>0</v>
      </c>
      <c r="N4899" s="37">
        <f t="shared" si="1377"/>
        <v>1</v>
      </c>
      <c r="O4899" s="37">
        <v>0</v>
      </c>
      <c r="P4899" s="37">
        <v>0</v>
      </c>
      <c r="Q4899" s="21">
        <f t="shared" si="1378"/>
        <v>39.790999999999997</v>
      </c>
      <c r="R4899" s="21">
        <f t="shared" si="1387"/>
        <v>204.2083333333218</v>
      </c>
      <c r="S4899" s="21">
        <f t="shared" si="1388"/>
        <v>19.830114375046662</v>
      </c>
      <c r="T4899" s="21">
        <f t="shared" si="1379"/>
        <v>86.147999999999996</v>
      </c>
      <c r="U4899" s="37">
        <f>VLOOKUP(Time_Zone, 'LSTM LookUp'!$B$5:$D$8, 3, FALSE)</f>
        <v>-75</v>
      </c>
      <c r="V4899" s="21">
        <f t="shared" si="1389"/>
        <v>-6.1394086990630115</v>
      </c>
      <c r="W4899" s="21">
        <f t="shared" si="1380"/>
        <v>69.61314782523425</v>
      </c>
      <c r="X4899" s="21">
        <f t="shared" si="1381"/>
        <v>0</v>
      </c>
      <c r="Y4899" s="21">
        <f t="shared" si="1382"/>
        <v>1</v>
      </c>
      <c r="Z4899" s="21">
        <f t="shared" si="1390"/>
        <v>0.31698253437383872</v>
      </c>
      <c r="AA4899" s="21">
        <f t="shared" si="1383"/>
        <v>0</v>
      </c>
      <c r="AB4899" s="21">
        <f t="shared" si="1384"/>
        <v>0.31698253437383872</v>
      </c>
      <c r="AC4899" s="21">
        <f t="shared" si="1385"/>
        <v>71.06</v>
      </c>
      <c r="AD4899" s="21">
        <f t="shared" si="1391"/>
        <v>0.31698253437383872</v>
      </c>
      <c r="AE4899" s="21" t="str">
        <f t="shared" si="1386"/>
        <v>7/23/6:00</v>
      </c>
    </row>
    <row r="4900" spans="2:31">
      <c r="B4900" s="37">
        <v>7</v>
      </c>
      <c r="C4900" s="38">
        <v>23</v>
      </c>
      <c r="D4900" s="39">
        <v>7</v>
      </c>
      <c r="E4900" s="17">
        <v>22.2</v>
      </c>
      <c r="F4900" s="17">
        <v>29</v>
      </c>
      <c r="G4900" s="17">
        <v>0</v>
      </c>
      <c r="H4900" s="37">
        <f t="shared" si="1374"/>
        <v>71.959999999999994</v>
      </c>
      <c r="I4900" s="37">
        <f>IF(H4900&lt;'Roof Calculator'!$G$8, 1, 0)</f>
        <v>0</v>
      </c>
      <c r="J4900" s="37">
        <f>IF(H4900&gt;='Roof Calculator'!$G$8, 1, 0)</f>
        <v>1</v>
      </c>
      <c r="K4900" s="37">
        <f t="shared" si="1375"/>
        <v>0</v>
      </c>
      <c r="L4900" s="37">
        <f t="shared" si="1376"/>
        <v>71.959999999999994</v>
      </c>
      <c r="M4900" s="37">
        <v>0</v>
      </c>
      <c r="N4900" s="37">
        <f t="shared" si="1377"/>
        <v>29</v>
      </c>
      <c r="O4900" s="37">
        <v>0</v>
      </c>
      <c r="P4900" s="37">
        <v>0</v>
      </c>
      <c r="Q4900" s="21">
        <f t="shared" si="1378"/>
        <v>39.790999999999997</v>
      </c>
      <c r="R4900" s="21">
        <f t="shared" si="1387"/>
        <v>204.24999999998846</v>
      </c>
      <c r="S4900" s="21">
        <f t="shared" si="1388"/>
        <v>19.821020402339006</v>
      </c>
      <c r="T4900" s="21">
        <f t="shared" si="1379"/>
        <v>86.147999999999996</v>
      </c>
      <c r="U4900" s="37">
        <f>VLOOKUP(Time_Zone, 'LSTM LookUp'!$B$5:$D$8, 3, FALSE)</f>
        <v>-75</v>
      </c>
      <c r="V4900" s="21">
        <f t="shared" si="1389"/>
        <v>-6.1406526477447709</v>
      </c>
      <c r="W4900" s="21">
        <f t="shared" si="1380"/>
        <v>84.612836838063785</v>
      </c>
      <c r="X4900" s="21">
        <f t="shared" si="1381"/>
        <v>0</v>
      </c>
      <c r="Y4900" s="21">
        <f t="shared" si="1382"/>
        <v>29</v>
      </c>
      <c r="Z4900" s="21">
        <f t="shared" si="1390"/>
        <v>9.1924934968413226</v>
      </c>
      <c r="AA4900" s="21">
        <f t="shared" si="1383"/>
        <v>0</v>
      </c>
      <c r="AB4900" s="21">
        <f t="shared" si="1384"/>
        <v>9.1924934968413226</v>
      </c>
      <c r="AC4900" s="21">
        <f t="shared" si="1385"/>
        <v>71.959999999999994</v>
      </c>
      <c r="AD4900" s="21">
        <f t="shared" si="1391"/>
        <v>9.1924934968413226</v>
      </c>
      <c r="AE4900" s="21" t="str">
        <f t="shared" si="1386"/>
        <v>7/23/7:00</v>
      </c>
    </row>
    <row r="4901" spans="2:31">
      <c r="B4901" s="37">
        <v>7</v>
      </c>
      <c r="C4901" s="38">
        <v>23</v>
      </c>
      <c r="D4901" s="39">
        <v>8</v>
      </c>
      <c r="E4901" s="17">
        <v>22.8</v>
      </c>
      <c r="F4901" s="17">
        <v>59</v>
      </c>
      <c r="G4901" s="17">
        <v>0</v>
      </c>
      <c r="H4901" s="37">
        <f t="shared" si="1374"/>
        <v>73.040000000000006</v>
      </c>
      <c r="I4901" s="37">
        <f>IF(H4901&lt;'Roof Calculator'!$G$8, 1, 0)</f>
        <v>0</v>
      </c>
      <c r="J4901" s="37">
        <f>IF(H4901&gt;='Roof Calculator'!$G$8, 1, 0)</f>
        <v>1</v>
      </c>
      <c r="K4901" s="37">
        <f t="shared" si="1375"/>
        <v>0</v>
      </c>
      <c r="L4901" s="37">
        <f t="shared" si="1376"/>
        <v>73.040000000000006</v>
      </c>
      <c r="M4901" s="37">
        <v>0</v>
      </c>
      <c r="N4901" s="37">
        <f t="shared" si="1377"/>
        <v>59</v>
      </c>
      <c r="O4901" s="37">
        <v>0</v>
      </c>
      <c r="P4901" s="37">
        <v>0</v>
      </c>
      <c r="Q4901" s="21">
        <f t="shared" si="1378"/>
        <v>39.790999999999997</v>
      </c>
      <c r="R4901" s="21">
        <f t="shared" si="1387"/>
        <v>204.29166666665512</v>
      </c>
      <c r="S4901" s="21">
        <f t="shared" si="1388"/>
        <v>19.811916326094295</v>
      </c>
      <c r="T4901" s="21">
        <f t="shared" si="1379"/>
        <v>86.147999999999996</v>
      </c>
      <c r="U4901" s="37">
        <f>VLOOKUP(Time_Zone, 'LSTM LookUp'!$B$5:$D$8, 3, FALSE)</f>
        <v>-75</v>
      </c>
      <c r="V4901" s="21">
        <f t="shared" si="1389"/>
        <v>-6.1418798496177462</v>
      </c>
      <c r="W4901" s="21">
        <f t="shared" si="1380"/>
        <v>99.612530037595548</v>
      </c>
      <c r="X4901" s="21">
        <f t="shared" si="1381"/>
        <v>0</v>
      </c>
      <c r="Y4901" s="21">
        <f t="shared" si="1382"/>
        <v>59</v>
      </c>
      <c r="Z4901" s="21">
        <f t="shared" si="1390"/>
        <v>18.701969528056484</v>
      </c>
      <c r="AA4901" s="21">
        <f t="shared" si="1383"/>
        <v>0</v>
      </c>
      <c r="AB4901" s="21">
        <f t="shared" si="1384"/>
        <v>18.701969528056484</v>
      </c>
      <c r="AC4901" s="21">
        <f t="shared" si="1385"/>
        <v>73.040000000000006</v>
      </c>
      <c r="AD4901" s="21">
        <f t="shared" si="1391"/>
        <v>18.701969528056484</v>
      </c>
      <c r="AE4901" s="21" t="str">
        <f t="shared" si="1386"/>
        <v>7/23/8:00</v>
      </c>
    </row>
    <row r="4902" spans="2:31">
      <c r="B4902" s="37">
        <v>7</v>
      </c>
      <c r="C4902" s="38">
        <v>23</v>
      </c>
      <c r="D4902" s="39">
        <v>9</v>
      </c>
      <c r="E4902" s="17">
        <v>23.9</v>
      </c>
      <c r="F4902" s="17">
        <v>91</v>
      </c>
      <c r="G4902" s="17">
        <v>0</v>
      </c>
      <c r="H4902" s="37">
        <f t="shared" si="1374"/>
        <v>75.02</v>
      </c>
      <c r="I4902" s="37">
        <f>IF(H4902&lt;'Roof Calculator'!$G$8, 1, 0)</f>
        <v>0</v>
      </c>
      <c r="J4902" s="37">
        <f>IF(H4902&gt;='Roof Calculator'!$G$8, 1, 0)</f>
        <v>1</v>
      </c>
      <c r="K4902" s="37">
        <f t="shared" si="1375"/>
        <v>0</v>
      </c>
      <c r="L4902" s="37">
        <f t="shared" si="1376"/>
        <v>75.02</v>
      </c>
      <c r="M4902" s="37">
        <v>0</v>
      </c>
      <c r="N4902" s="37">
        <f t="shared" si="1377"/>
        <v>91</v>
      </c>
      <c r="O4902" s="37">
        <v>0</v>
      </c>
      <c r="P4902" s="37">
        <v>0</v>
      </c>
      <c r="Q4902" s="21">
        <f t="shared" si="1378"/>
        <v>39.790999999999997</v>
      </c>
      <c r="R4902" s="21">
        <f t="shared" si="1387"/>
        <v>204.33333333332178</v>
      </c>
      <c r="S4902" s="21">
        <f t="shared" si="1388"/>
        <v>19.802802152501346</v>
      </c>
      <c r="T4902" s="21">
        <f t="shared" si="1379"/>
        <v>86.147999999999996</v>
      </c>
      <c r="U4902" s="37">
        <f>VLOOKUP(Time_Zone, 'LSTM LookUp'!$B$5:$D$8, 3, FALSE)</f>
        <v>-75</v>
      </c>
      <c r="V4902" s="21">
        <f t="shared" si="1389"/>
        <v>-6.1430902941857974</v>
      </c>
      <c r="W4902" s="21">
        <f t="shared" si="1380"/>
        <v>114.61222742645354</v>
      </c>
      <c r="X4902" s="21">
        <f t="shared" si="1381"/>
        <v>0</v>
      </c>
      <c r="Y4902" s="21">
        <f t="shared" si="1382"/>
        <v>91</v>
      </c>
      <c r="Z4902" s="21">
        <f t="shared" si="1390"/>
        <v>28.845410628019323</v>
      </c>
      <c r="AA4902" s="21">
        <f t="shared" si="1383"/>
        <v>0</v>
      </c>
      <c r="AB4902" s="21">
        <f t="shared" si="1384"/>
        <v>28.845410628019323</v>
      </c>
      <c r="AC4902" s="21">
        <f t="shared" si="1385"/>
        <v>75.02</v>
      </c>
      <c r="AD4902" s="21">
        <f t="shared" si="1391"/>
        <v>28.845410628019323</v>
      </c>
      <c r="AE4902" s="21" t="str">
        <f t="shared" si="1386"/>
        <v>7/23/9:00</v>
      </c>
    </row>
    <row r="4903" spans="2:31">
      <c r="B4903" s="37">
        <v>7</v>
      </c>
      <c r="C4903" s="38">
        <v>23</v>
      </c>
      <c r="D4903" s="39">
        <v>10</v>
      </c>
      <c r="E4903" s="17">
        <v>26.1</v>
      </c>
      <c r="F4903" s="17">
        <v>321</v>
      </c>
      <c r="G4903" s="17">
        <v>71</v>
      </c>
      <c r="H4903" s="37">
        <f t="shared" si="1374"/>
        <v>78.98</v>
      </c>
      <c r="I4903" s="37">
        <f>IF(H4903&lt;'Roof Calculator'!$G$8, 1, 0)</f>
        <v>0</v>
      </c>
      <c r="J4903" s="37">
        <f>IF(H4903&gt;='Roof Calculator'!$G$8, 1, 0)</f>
        <v>1</v>
      </c>
      <c r="K4903" s="37">
        <f t="shared" si="1375"/>
        <v>0</v>
      </c>
      <c r="L4903" s="37">
        <f t="shared" si="1376"/>
        <v>78.98</v>
      </c>
      <c r="M4903" s="37">
        <v>0</v>
      </c>
      <c r="N4903" s="37">
        <f t="shared" si="1377"/>
        <v>321</v>
      </c>
      <c r="O4903" s="37">
        <v>0</v>
      </c>
      <c r="P4903" s="37">
        <v>0</v>
      </c>
      <c r="Q4903" s="21">
        <f t="shared" si="1378"/>
        <v>39.790999999999997</v>
      </c>
      <c r="R4903" s="21">
        <f t="shared" si="1387"/>
        <v>204.37499999998843</v>
      </c>
      <c r="S4903" s="21">
        <f t="shared" si="1388"/>
        <v>19.7936778877534</v>
      </c>
      <c r="T4903" s="21">
        <f t="shared" si="1379"/>
        <v>86.147999999999996</v>
      </c>
      <c r="U4903" s="37">
        <f>VLOOKUP(Time_Zone, 'LSTM LookUp'!$B$5:$D$8, 3, FALSE)</f>
        <v>-75</v>
      </c>
      <c r="V4903" s="21">
        <f t="shared" si="1389"/>
        <v>-6.1442839709893766</v>
      </c>
      <c r="W4903" s="21">
        <f t="shared" si="1380"/>
        <v>129.61192900725263</v>
      </c>
      <c r="X4903" s="21">
        <f t="shared" si="1381"/>
        <v>-17.341239600643462</v>
      </c>
      <c r="Y4903" s="21">
        <f t="shared" si="1382"/>
        <v>303.65876039935654</v>
      </c>
      <c r="Z4903" s="21">
        <f t="shared" si="1390"/>
        <v>96.2545234562063</v>
      </c>
      <c r="AA4903" s="21">
        <f t="shared" si="1383"/>
        <v>0</v>
      </c>
      <c r="AB4903" s="21">
        <f t="shared" si="1384"/>
        <v>96.2545234562063</v>
      </c>
      <c r="AC4903" s="21">
        <f t="shared" si="1385"/>
        <v>78.98</v>
      </c>
      <c r="AD4903" s="21">
        <f t="shared" si="1391"/>
        <v>96.2545234562063</v>
      </c>
      <c r="AE4903" s="21" t="str">
        <f t="shared" si="1386"/>
        <v>7/23/10:00</v>
      </c>
    </row>
    <row r="4904" spans="2:31">
      <c r="B4904" s="37">
        <v>7</v>
      </c>
      <c r="C4904" s="38">
        <v>23</v>
      </c>
      <c r="D4904" s="39">
        <v>11</v>
      </c>
      <c r="E4904" s="17">
        <v>26.7</v>
      </c>
      <c r="F4904" s="17">
        <v>382</v>
      </c>
      <c r="G4904" s="17">
        <v>81</v>
      </c>
      <c r="H4904" s="37">
        <f t="shared" si="1374"/>
        <v>80.06</v>
      </c>
      <c r="I4904" s="37">
        <f>IF(H4904&lt;'Roof Calculator'!$G$8, 1, 0)</f>
        <v>0</v>
      </c>
      <c r="J4904" s="37">
        <f>IF(H4904&gt;='Roof Calculator'!$G$8, 1, 0)</f>
        <v>1</v>
      </c>
      <c r="K4904" s="37">
        <f t="shared" si="1375"/>
        <v>0</v>
      </c>
      <c r="L4904" s="37">
        <f t="shared" si="1376"/>
        <v>80.06</v>
      </c>
      <c r="M4904" s="37">
        <v>0</v>
      </c>
      <c r="N4904" s="37">
        <f t="shared" si="1377"/>
        <v>382</v>
      </c>
      <c r="O4904" s="37">
        <v>0</v>
      </c>
      <c r="P4904" s="37">
        <v>0</v>
      </c>
      <c r="Q4904" s="21">
        <f t="shared" si="1378"/>
        <v>39.790999999999997</v>
      </c>
      <c r="R4904" s="21">
        <f t="shared" si="1387"/>
        <v>204.41666666665509</v>
      </c>
      <c r="S4904" s="21">
        <f t="shared" si="1388"/>
        <v>19.784543538048084</v>
      </c>
      <c r="T4904" s="21">
        <f t="shared" si="1379"/>
        <v>86.147999999999996</v>
      </c>
      <c r="U4904" s="37">
        <f>VLOOKUP(Time_Zone, 'LSTM LookUp'!$B$5:$D$8, 3, FALSE)</f>
        <v>-75</v>
      </c>
      <c r="V4904" s="21">
        <f t="shared" si="1389"/>
        <v>-6.1454608696055733</v>
      </c>
      <c r="W4904" s="21">
        <f t="shared" si="1380"/>
        <v>144.6116347825986</v>
      </c>
      <c r="X4904" s="21">
        <f t="shared" si="1381"/>
        <v>-30.19835047318092</v>
      </c>
      <c r="Y4904" s="21">
        <f t="shared" si="1382"/>
        <v>351.80164952681906</v>
      </c>
      <c r="Z4904" s="21">
        <f t="shared" si="1390"/>
        <v>111.51497846390809</v>
      </c>
      <c r="AA4904" s="21">
        <f t="shared" si="1383"/>
        <v>0</v>
      </c>
      <c r="AB4904" s="21">
        <f t="shared" si="1384"/>
        <v>111.51497846390809</v>
      </c>
      <c r="AC4904" s="21">
        <f t="shared" si="1385"/>
        <v>80.06</v>
      </c>
      <c r="AD4904" s="21">
        <f t="shared" si="1391"/>
        <v>111.51497846390809</v>
      </c>
      <c r="AE4904" s="21" t="str">
        <f t="shared" si="1386"/>
        <v>7/23/11:00</v>
      </c>
    </row>
    <row r="4905" spans="2:31">
      <c r="B4905" s="37">
        <v>7</v>
      </c>
      <c r="C4905" s="38">
        <v>23</v>
      </c>
      <c r="D4905" s="39">
        <v>12</v>
      </c>
      <c r="E4905" s="17">
        <v>27.2</v>
      </c>
      <c r="F4905" s="17">
        <v>433</v>
      </c>
      <c r="G4905" s="17">
        <v>61</v>
      </c>
      <c r="H4905" s="37">
        <f t="shared" si="1374"/>
        <v>80.959999999999994</v>
      </c>
      <c r="I4905" s="37">
        <f>IF(H4905&lt;'Roof Calculator'!$G$8, 1, 0)</f>
        <v>0</v>
      </c>
      <c r="J4905" s="37">
        <f>IF(H4905&gt;='Roof Calculator'!$G$8, 1, 0)</f>
        <v>1</v>
      </c>
      <c r="K4905" s="37">
        <f t="shared" si="1375"/>
        <v>0</v>
      </c>
      <c r="L4905" s="37">
        <f t="shared" si="1376"/>
        <v>80.959999999999994</v>
      </c>
      <c r="M4905" s="37">
        <v>0</v>
      </c>
      <c r="N4905" s="37">
        <f t="shared" si="1377"/>
        <v>433</v>
      </c>
      <c r="O4905" s="37">
        <v>0</v>
      </c>
      <c r="P4905" s="37">
        <v>0</v>
      </c>
      <c r="Q4905" s="21">
        <f t="shared" si="1378"/>
        <v>39.790999999999997</v>
      </c>
      <c r="R4905" s="21">
        <f t="shared" si="1387"/>
        <v>204.45833333332175</v>
      </c>
      <c r="S4905" s="21">
        <f t="shared" si="1388"/>
        <v>19.775399109587447</v>
      </c>
      <c r="T4905" s="21">
        <f t="shared" si="1379"/>
        <v>86.147999999999996</v>
      </c>
      <c r="U4905" s="37">
        <f>VLOOKUP(Time_Zone, 'LSTM LookUp'!$B$5:$D$8, 3, FALSE)</f>
        <v>-75</v>
      </c>
      <c r="V4905" s="21">
        <f t="shared" si="1389"/>
        <v>-6.1466209796481301</v>
      </c>
      <c r="W4905" s="21">
        <f t="shared" si="1380"/>
        <v>159.611344755088</v>
      </c>
      <c r="X4905" s="21">
        <f t="shared" si="1381"/>
        <v>-28.13563437033195</v>
      </c>
      <c r="Y4905" s="21">
        <f t="shared" si="1382"/>
        <v>404.86436562966804</v>
      </c>
      <c r="Z4905" s="21">
        <f t="shared" si="1390"/>
        <v>128.33493269494866</v>
      </c>
      <c r="AA4905" s="21">
        <f t="shared" si="1383"/>
        <v>0</v>
      </c>
      <c r="AB4905" s="21">
        <f t="shared" si="1384"/>
        <v>128.33493269494866</v>
      </c>
      <c r="AC4905" s="21">
        <f t="shared" si="1385"/>
        <v>80.959999999999994</v>
      </c>
      <c r="AD4905" s="21">
        <f t="shared" si="1391"/>
        <v>128.33493269494866</v>
      </c>
      <c r="AE4905" s="21" t="str">
        <f t="shared" si="1386"/>
        <v>7/23/12:00</v>
      </c>
    </row>
    <row r="4906" spans="2:31">
      <c r="B4906" s="37">
        <v>7</v>
      </c>
      <c r="C4906" s="38">
        <v>23</v>
      </c>
      <c r="D4906" s="39">
        <v>13</v>
      </c>
      <c r="E4906" s="17">
        <v>27.8</v>
      </c>
      <c r="F4906" s="17">
        <v>279</v>
      </c>
      <c r="G4906" s="17">
        <v>0</v>
      </c>
      <c r="H4906" s="37">
        <f t="shared" si="1374"/>
        <v>82.04</v>
      </c>
      <c r="I4906" s="37">
        <f>IF(H4906&lt;'Roof Calculator'!$G$8, 1, 0)</f>
        <v>0</v>
      </c>
      <c r="J4906" s="37">
        <f>IF(H4906&gt;='Roof Calculator'!$G$8, 1, 0)</f>
        <v>1</v>
      </c>
      <c r="K4906" s="37">
        <f t="shared" si="1375"/>
        <v>0</v>
      </c>
      <c r="L4906" s="37">
        <f t="shared" si="1376"/>
        <v>82.04</v>
      </c>
      <c r="M4906" s="37">
        <v>0</v>
      </c>
      <c r="N4906" s="37">
        <f t="shared" si="1377"/>
        <v>279</v>
      </c>
      <c r="O4906" s="37">
        <v>0</v>
      </c>
      <c r="P4906" s="37">
        <v>0</v>
      </c>
      <c r="Q4906" s="21">
        <f t="shared" si="1378"/>
        <v>39.790999999999997</v>
      </c>
      <c r="R4906" s="21">
        <f t="shared" si="1387"/>
        <v>204.4999999999884</v>
      </c>
      <c r="S4906" s="21">
        <f t="shared" si="1388"/>
        <v>19.766244608577928</v>
      </c>
      <c r="T4906" s="21">
        <f t="shared" si="1379"/>
        <v>86.147999999999996</v>
      </c>
      <c r="U4906" s="37">
        <f>VLOOKUP(Time_Zone, 'LSTM LookUp'!$B$5:$D$8, 3, FALSE)</f>
        <v>-75</v>
      </c>
      <c r="V4906" s="21">
        <f t="shared" si="1389"/>
        <v>-6.147764290767463</v>
      </c>
      <c r="W4906" s="21">
        <f t="shared" si="1380"/>
        <v>174.61105892730811</v>
      </c>
      <c r="X4906" s="21">
        <f t="shared" si="1381"/>
        <v>0</v>
      </c>
      <c r="Y4906" s="21">
        <f t="shared" si="1382"/>
        <v>279</v>
      </c>
      <c r="Z4906" s="21">
        <f t="shared" si="1390"/>
        <v>88.438127090301009</v>
      </c>
      <c r="AA4906" s="21">
        <f t="shared" si="1383"/>
        <v>0</v>
      </c>
      <c r="AB4906" s="21">
        <f t="shared" si="1384"/>
        <v>88.438127090301009</v>
      </c>
      <c r="AC4906" s="21">
        <f t="shared" si="1385"/>
        <v>82.04</v>
      </c>
      <c r="AD4906" s="21">
        <f t="shared" si="1391"/>
        <v>88.438127090301009</v>
      </c>
      <c r="AE4906" s="21" t="str">
        <f t="shared" si="1386"/>
        <v>7/23/13:00</v>
      </c>
    </row>
    <row r="4907" spans="2:31">
      <c r="B4907" s="37">
        <v>7</v>
      </c>
      <c r="C4907" s="38">
        <v>23</v>
      </c>
      <c r="D4907" s="39">
        <v>14</v>
      </c>
      <c r="E4907" s="17">
        <v>23.3</v>
      </c>
      <c r="F4907" s="17">
        <v>277</v>
      </c>
      <c r="G4907" s="17">
        <v>0</v>
      </c>
      <c r="H4907" s="37">
        <f t="shared" si="1374"/>
        <v>73.94</v>
      </c>
      <c r="I4907" s="37">
        <f>IF(H4907&lt;'Roof Calculator'!$G$8, 1, 0)</f>
        <v>0</v>
      </c>
      <c r="J4907" s="37">
        <f>IF(H4907&gt;='Roof Calculator'!$G$8, 1, 0)</f>
        <v>1</v>
      </c>
      <c r="K4907" s="37">
        <f t="shared" si="1375"/>
        <v>0</v>
      </c>
      <c r="L4907" s="37">
        <f t="shared" si="1376"/>
        <v>73.94</v>
      </c>
      <c r="M4907" s="37">
        <v>0</v>
      </c>
      <c r="N4907" s="37">
        <f t="shared" si="1377"/>
        <v>277</v>
      </c>
      <c r="O4907" s="37">
        <v>0</v>
      </c>
      <c r="P4907" s="37">
        <v>0</v>
      </c>
      <c r="Q4907" s="21">
        <f t="shared" si="1378"/>
        <v>39.790999999999997</v>
      </c>
      <c r="R4907" s="21">
        <f t="shared" si="1387"/>
        <v>204.54166666665506</v>
      </c>
      <c r="S4907" s="21">
        <f t="shared" si="1388"/>
        <v>19.757080041230346</v>
      </c>
      <c r="T4907" s="21">
        <f t="shared" si="1379"/>
        <v>86.147999999999996</v>
      </c>
      <c r="U4907" s="37">
        <f>VLOOKUP(Time_Zone, 'LSTM LookUp'!$B$5:$D$8, 3, FALSE)</f>
        <v>-75</v>
      </c>
      <c r="V4907" s="21">
        <f t="shared" si="1389"/>
        <v>-6.1488907926506986</v>
      </c>
      <c r="W4907" s="21">
        <f t="shared" si="1380"/>
        <v>189.61077730183732</v>
      </c>
      <c r="X4907" s="21">
        <f t="shared" si="1381"/>
        <v>0</v>
      </c>
      <c r="Y4907" s="21">
        <f t="shared" si="1382"/>
        <v>277</v>
      </c>
      <c r="Z4907" s="21">
        <f t="shared" si="1390"/>
        <v>87.804162021553338</v>
      </c>
      <c r="AA4907" s="21">
        <f t="shared" si="1383"/>
        <v>0</v>
      </c>
      <c r="AB4907" s="21">
        <f t="shared" si="1384"/>
        <v>87.804162021553338</v>
      </c>
      <c r="AC4907" s="21">
        <f t="shared" si="1385"/>
        <v>73.94</v>
      </c>
      <c r="AD4907" s="21">
        <f t="shared" si="1391"/>
        <v>87.804162021553338</v>
      </c>
      <c r="AE4907" s="21" t="str">
        <f t="shared" si="1386"/>
        <v>7/23/14:00</v>
      </c>
    </row>
    <row r="4908" spans="2:31">
      <c r="B4908" s="37">
        <v>7</v>
      </c>
      <c r="C4908" s="38">
        <v>23</v>
      </c>
      <c r="D4908" s="39">
        <v>15</v>
      </c>
      <c r="E4908" s="17">
        <v>23.9</v>
      </c>
      <c r="F4908" s="17">
        <v>288</v>
      </c>
      <c r="G4908" s="17">
        <v>299</v>
      </c>
      <c r="H4908" s="37">
        <f t="shared" si="1374"/>
        <v>75.02</v>
      </c>
      <c r="I4908" s="37">
        <f>IF(H4908&lt;'Roof Calculator'!$G$8, 1, 0)</f>
        <v>0</v>
      </c>
      <c r="J4908" s="37">
        <f>IF(H4908&gt;='Roof Calculator'!$G$8, 1, 0)</f>
        <v>1</v>
      </c>
      <c r="K4908" s="37">
        <f t="shared" si="1375"/>
        <v>0</v>
      </c>
      <c r="L4908" s="37">
        <f t="shared" si="1376"/>
        <v>75.02</v>
      </c>
      <c r="M4908" s="37">
        <v>0</v>
      </c>
      <c r="N4908" s="37">
        <f t="shared" si="1377"/>
        <v>288</v>
      </c>
      <c r="O4908" s="37">
        <v>0</v>
      </c>
      <c r="P4908" s="37">
        <v>0</v>
      </c>
      <c r="Q4908" s="21">
        <f t="shared" si="1378"/>
        <v>39.790999999999997</v>
      </c>
      <c r="R4908" s="21">
        <f t="shared" si="1387"/>
        <v>204.58333333332172</v>
      </c>
      <c r="S4908" s="21">
        <f t="shared" si="1388"/>
        <v>19.747905413759899</v>
      </c>
      <c r="T4908" s="21">
        <f t="shared" si="1379"/>
        <v>86.147999999999996</v>
      </c>
      <c r="U4908" s="37">
        <f>VLOOKUP(Time_Zone, 'LSTM LookUp'!$B$5:$D$8, 3, FALSE)</f>
        <v>-75</v>
      </c>
      <c r="V4908" s="21">
        <f t="shared" si="1389"/>
        <v>-6.1500004750216872</v>
      </c>
      <c r="W4908" s="21">
        <f t="shared" si="1380"/>
        <v>204.61049988124458</v>
      </c>
      <c r="X4908" s="21">
        <f t="shared" si="1381"/>
        <v>-131.93616615721388</v>
      </c>
      <c r="Y4908" s="21">
        <f t="shared" si="1382"/>
        <v>156.06383384278612</v>
      </c>
      <c r="Z4908" s="21">
        <f t="shared" si="1390"/>
        <v>49.469509575584013</v>
      </c>
      <c r="AA4908" s="21">
        <f t="shared" si="1383"/>
        <v>0</v>
      </c>
      <c r="AB4908" s="21">
        <f t="shared" si="1384"/>
        <v>49.469509575584013</v>
      </c>
      <c r="AC4908" s="21">
        <f t="shared" si="1385"/>
        <v>75.02</v>
      </c>
      <c r="AD4908" s="21">
        <f t="shared" si="1391"/>
        <v>49.469509575584013</v>
      </c>
      <c r="AE4908" s="21" t="str">
        <f t="shared" si="1386"/>
        <v>7/23/15:00</v>
      </c>
    </row>
    <row r="4909" spans="2:31">
      <c r="B4909" s="37">
        <v>7</v>
      </c>
      <c r="C4909" s="38">
        <v>23</v>
      </c>
      <c r="D4909" s="39">
        <v>16</v>
      </c>
      <c r="E4909" s="17">
        <v>23.3</v>
      </c>
      <c r="F4909" s="17">
        <v>221</v>
      </c>
      <c r="G4909" s="17">
        <v>0</v>
      </c>
      <c r="H4909" s="37">
        <f t="shared" si="1374"/>
        <v>73.94</v>
      </c>
      <c r="I4909" s="37">
        <f>IF(H4909&lt;'Roof Calculator'!$G$8, 1, 0)</f>
        <v>0</v>
      </c>
      <c r="J4909" s="37">
        <f>IF(H4909&gt;='Roof Calculator'!$G$8, 1, 0)</f>
        <v>1</v>
      </c>
      <c r="K4909" s="37">
        <f t="shared" si="1375"/>
        <v>0</v>
      </c>
      <c r="L4909" s="37">
        <f t="shared" si="1376"/>
        <v>73.94</v>
      </c>
      <c r="M4909" s="37">
        <v>0</v>
      </c>
      <c r="N4909" s="37">
        <f t="shared" si="1377"/>
        <v>221</v>
      </c>
      <c r="O4909" s="37">
        <v>0</v>
      </c>
      <c r="P4909" s="37">
        <v>0</v>
      </c>
      <c r="Q4909" s="21">
        <f t="shared" si="1378"/>
        <v>39.790999999999997</v>
      </c>
      <c r="R4909" s="21">
        <f t="shared" si="1387"/>
        <v>204.62499999998838</v>
      </c>
      <c r="S4909" s="21">
        <f t="shared" si="1388"/>
        <v>19.738720732386138</v>
      </c>
      <c r="T4909" s="21">
        <f t="shared" si="1379"/>
        <v>86.147999999999996</v>
      </c>
      <c r="U4909" s="37">
        <f>VLOOKUP(Time_Zone, 'LSTM LookUp'!$B$5:$D$8, 3, FALSE)</f>
        <v>-75</v>
      </c>
      <c r="V4909" s="21">
        <f t="shared" si="1389"/>
        <v>-6.1510933276410418</v>
      </c>
      <c r="W4909" s="21">
        <f t="shared" si="1380"/>
        <v>219.61022666808975</v>
      </c>
      <c r="X4909" s="21">
        <f t="shared" si="1381"/>
        <v>0</v>
      </c>
      <c r="Y4909" s="21">
        <f t="shared" si="1382"/>
        <v>221</v>
      </c>
      <c r="Z4909" s="21">
        <f t="shared" si="1390"/>
        <v>70.053140096618364</v>
      </c>
      <c r="AA4909" s="21">
        <f t="shared" si="1383"/>
        <v>0</v>
      </c>
      <c r="AB4909" s="21">
        <f t="shared" si="1384"/>
        <v>70.053140096618364</v>
      </c>
      <c r="AC4909" s="21">
        <f t="shared" si="1385"/>
        <v>73.94</v>
      </c>
      <c r="AD4909" s="21">
        <f t="shared" si="1391"/>
        <v>70.053140096618364</v>
      </c>
      <c r="AE4909" s="21" t="str">
        <f t="shared" si="1386"/>
        <v>7/23/16:00</v>
      </c>
    </row>
    <row r="4910" spans="2:31">
      <c r="B4910" s="37">
        <v>7</v>
      </c>
      <c r="C4910" s="38">
        <v>23</v>
      </c>
      <c r="D4910" s="39">
        <v>17</v>
      </c>
      <c r="E4910" s="17">
        <v>21.1</v>
      </c>
      <c r="F4910" s="17">
        <v>171</v>
      </c>
      <c r="G4910" s="17">
        <v>0</v>
      </c>
      <c r="H4910" s="37">
        <f t="shared" si="1374"/>
        <v>69.98</v>
      </c>
      <c r="I4910" s="37">
        <f>IF(H4910&lt;'Roof Calculator'!$G$8, 1, 0)</f>
        <v>0</v>
      </c>
      <c r="J4910" s="37">
        <f>IF(H4910&gt;='Roof Calculator'!$G$8, 1, 0)</f>
        <v>1</v>
      </c>
      <c r="K4910" s="37">
        <f t="shared" si="1375"/>
        <v>0</v>
      </c>
      <c r="L4910" s="37">
        <f t="shared" si="1376"/>
        <v>69.98</v>
      </c>
      <c r="M4910" s="37">
        <v>0</v>
      </c>
      <c r="N4910" s="37">
        <f t="shared" si="1377"/>
        <v>171</v>
      </c>
      <c r="O4910" s="37">
        <v>0</v>
      </c>
      <c r="P4910" s="37">
        <v>0</v>
      </c>
      <c r="Q4910" s="21">
        <f t="shared" si="1378"/>
        <v>39.790999999999997</v>
      </c>
      <c r="R4910" s="21">
        <f t="shared" si="1387"/>
        <v>204.66666666665503</v>
      </c>
      <c r="S4910" s="21">
        <f t="shared" si="1388"/>
        <v>19.729526003332946</v>
      </c>
      <c r="T4910" s="21">
        <f t="shared" si="1379"/>
        <v>86.147999999999996</v>
      </c>
      <c r="U4910" s="37">
        <f>VLOOKUP(Time_Zone, 'LSTM LookUp'!$B$5:$D$8, 3, FALSE)</f>
        <v>-75</v>
      </c>
      <c r="V4910" s="21">
        <f t="shared" si="1389"/>
        <v>-6.1521693403061528</v>
      </c>
      <c r="W4910" s="21">
        <f t="shared" si="1380"/>
        <v>234.60995766492346</v>
      </c>
      <c r="X4910" s="21">
        <f t="shared" si="1381"/>
        <v>0</v>
      </c>
      <c r="Y4910" s="21">
        <f t="shared" si="1382"/>
        <v>171</v>
      </c>
      <c r="Z4910" s="21">
        <f t="shared" si="1390"/>
        <v>54.204013377926422</v>
      </c>
      <c r="AA4910" s="21">
        <f t="shared" si="1383"/>
        <v>0</v>
      </c>
      <c r="AB4910" s="21">
        <f t="shared" si="1384"/>
        <v>54.204013377926422</v>
      </c>
      <c r="AC4910" s="21">
        <f t="shared" si="1385"/>
        <v>69.98</v>
      </c>
      <c r="AD4910" s="21">
        <f t="shared" si="1391"/>
        <v>54.204013377926422</v>
      </c>
      <c r="AE4910" s="21" t="str">
        <f t="shared" si="1386"/>
        <v>7/23/17:00</v>
      </c>
    </row>
    <row r="4911" spans="2:31">
      <c r="B4911" s="37">
        <v>7</v>
      </c>
      <c r="C4911" s="38">
        <v>23</v>
      </c>
      <c r="D4911" s="39">
        <v>18</v>
      </c>
      <c r="E4911" s="17">
        <v>21.7</v>
      </c>
      <c r="F4911" s="17">
        <v>173</v>
      </c>
      <c r="G4911" s="17">
        <v>130</v>
      </c>
      <c r="H4911" s="37">
        <f t="shared" si="1374"/>
        <v>71.06</v>
      </c>
      <c r="I4911" s="37">
        <f>IF(H4911&lt;'Roof Calculator'!$G$8, 1, 0)</f>
        <v>0</v>
      </c>
      <c r="J4911" s="37">
        <f>IF(H4911&gt;='Roof Calculator'!$G$8, 1, 0)</f>
        <v>1</v>
      </c>
      <c r="K4911" s="37">
        <f t="shared" si="1375"/>
        <v>0</v>
      </c>
      <c r="L4911" s="37">
        <f t="shared" si="1376"/>
        <v>71.06</v>
      </c>
      <c r="M4911" s="37">
        <v>0</v>
      </c>
      <c r="N4911" s="37">
        <f t="shared" si="1377"/>
        <v>173</v>
      </c>
      <c r="O4911" s="37">
        <v>0</v>
      </c>
      <c r="P4911" s="37">
        <v>0</v>
      </c>
      <c r="Q4911" s="21">
        <f t="shared" si="1378"/>
        <v>39.790999999999997</v>
      </c>
      <c r="R4911" s="21">
        <f t="shared" si="1387"/>
        <v>204.70833333332169</v>
      </c>
      <c r="S4911" s="21">
        <f t="shared" si="1388"/>
        <v>19.720321232828596</v>
      </c>
      <c r="T4911" s="21">
        <f t="shared" si="1379"/>
        <v>86.147999999999996</v>
      </c>
      <c r="U4911" s="37">
        <f>VLOOKUP(Time_Zone, 'LSTM LookUp'!$B$5:$D$8, 3, FALSE)</f>
        <v>-75</v>
      </c>
      <c r="V4911" s="21">
        <f t="shared" si="1389"/>
        <v>-6.1532285028512081</v>
      </c>
      <c r="W4911" s="21">
        <f t="shared" si="1380"/>
        <v>249.60969287428722</v>
      </c>
      <c r="X4911" s="21">
        <f t="shared" si="1381"/>
        <v>-4.6882106670046406</v>
      </c>
      <c r="Y4911" s="21">
        <f t="shared" si="1382"/>
        <v>168.31178933299535</v>
      </c>
      <c r="Z4911" s="21">
        <f t="shared" si="1390"/>
        <v>53.351897547768502</v>
      </c>
      <c r="AA4911" s="21">
        <f t="shared" si="1383"/>
        <v>0</v>
      </c>
      <c r="AB4911" s="21">
        <f t="shared" si="1384"/>
        <v>53.351897547768502</v>
      </c>
      <c r="AC4911" s="21">
        <f t="shared" si="1385"/>
        <v>71.06</v>
      </c>
      <c r="AD4911" s="21">
        <f t="shared" si="1391"/>
        <v>53.351897547768502</v>
      </c>
      <c r="AE4911" s="21" t="str">
        <f t="shared" si="1386"/>
        <v>7/23/18:00</v>
      </c>
    </row>
    <row r="4912" spans="2:31">
      <c r="B4912" s="37">
        <v>7</v>
      </c>
      <c r="C4912" s="38">
        <v>23</v>
      </c>
      <c r="D4912" s="39">
        <v>19</v>
      </c>
      <c r="E4912" s="17">
        <v>22.2</v>
      </c>
      <c r="F4912" s="17">
        <v>92</v>
      </c>
      <c r="G4912" s="17">
        <v>33</v>
      </c>
      <c r="H4912" s="37">
        <f t="shared" si="1374"/>
        <v>71.959999999999994</v>
      </c>
      <c r="I4912" s="37">
        <f>IF(H4912&lt;'Roof Calculator'!$G$8, 1, 0)</f>
        <v>0</v>
      </c>
      <c r="J4912" s="37">
        <f>IF(H4912&gt;='Roof Calculator'!$G$8, 1, 0)</f>
        <v>1</v>
      </c>
      <c r="K4912" s="37">
        <f t="shared" si="1375"/>
        <v>0</v>
      </c>
      <c r="L4912" s="37">
        <f t="shared" si="1376"/>
        <v>71.959999999999994</v>
      </c>
      <c r="M4912" s="37">
        <v>0</v>
      </c>
      <c r="N4912" s="37">
        <f t="shared" si="1377"/>
        <v>92</v>
      </c>
      <c r="O4912" s="37">
        <v>0</v>
      </c>
      <c r="P4912" s="37">
        <v>0</v>
      </c>
      <c r="Q4912" s="21">
        <f t="shared" si="1378"/>
        <v>39.790999999999997</v>
      </c>
      <c r="R4912" s="21">
        <f t="shared" si="1387"/>
        <v>204.74999999998835</v>
      </c>
      <c r="S4912" s="21">
        <f t="shared" si="1388"/>
        <v>19.711106427105634</v>
      </c>
      <c r="T4912" s="21">
        <f t="shared" si="1379"/>
        <v>86.147999999999996</v>
      </c>
      <c r="U4912" s="37">
        <f>VLOOKUP(Time_Zone, 'LSTM LookUp'!$B$5:$D$8, 3, FALSE)</f>
        <v>-75</v>
      </c>
      <c r="V4912" s="21">
        <f t="shared" si="1389"/>
        <v>-6.1542708051472399</v>
      </c>
      <c r="W4912" s="21">
        <f t="shared" si="1380"/>
        <v>264.60943229871316</v>
      </c>
      <c r="X4912" s="21">
        <f t="shared" si="1381"/>
        <v>4.8806455438641869</v>
      </c>
      <c r="Y4912" s="21">
        <f t="shared" si="1382"/>
        <v>96.88064554386419</v>
      </c>
      <c r="Z4912" s="21">
        <f t="shared" si="1390"/>
        <v>30.709472556267617</v>
      </c>
      <c r="AA4912" s="21">
        <f t="shared" si="1383"/>
        <v>0</v>
      </c>
      <c r="AB4912" s="21">
        <f t="shared" si="1384"/>
        <v>30.709472556267617</v>
      </c>
      <c r="AC4912" s="21">
        <f t="shared" si="1385"/>
        <v>71.959999999999994</v>
      </c>
      <c r="AD4912" s="21">
        <f t="shared" si="1391"/>
        <v>30.709472556267617</v>
      </c>
      <c r="AE4912" s="21" t="str">
        <f t="shared" si="1386"/>
        <v>7/23/19:00</v>
      </c>
    </row>
    <row r="4913" spans="2:31">
      <c r="B4913" s="37">
        <v>7</v>
      </c>
      <c r="C4913" s="38">
        <v>23</v>
      </c>
      <c r="D4913" s="39">
        <v>20</v>
      </c>
      <c r="E4913" s="17">
        <v>22.2</v>
      </c>
      <c r="F4913" s="17">
        <v>36</v>
      </c>
      <c r="G4913" s="17">
        <v>5</v>
      </c>
      <c r="H4913" s="37">
        <f t="shared" si="1374"/>
        <v>71.959999999999994</v>
      </c>
      <c r="I4913" s="37">
        <f>IF(H4913&lt;'Roof Calculator'!$G$8, 1, 0)</f>
        <v>0</v>
      </c>
      <c r="J4913" s="37">
        <f>IF(H4913&gt;='Roof Calculator'!$G$8, 1, 0)</f>
        <v>1</v>
      </c>
      <c r="K4913" s="37">
        <f t="shared" si="1375"/>
        <v>0</v>
      </c>
      <c r="L4913" s="37">
        <f t="shared" si="1376"/>
        <v>71.959999999999994</v>
      </c>
      <c r="M4913" s="37">
        <v>0</v>
      </c>
      <c r="N4913" s="37">
        <f t="shared" si="1377"/>
        <v>36</v>
      </c>
      <c r="O4913" s="37">
        <v>0</v>
      </c>
      <c r="P4913" s="37">
        <v>0</v>
      </c>
      <c r="Q4913" s="21">
        <f t="shared" si="1378"/>
        <v>39.790999999999997</v>
      </c>
      <c r="R4913" s="21">
        <f t="shared" si="1387"/>
        <v>204.791666666655</v>
      </c>
      <c r="S4913" s="21">
        <f t="shared" si="1388"/>
        <v>19.701881592400952</v>
      </c>
      <c r="T4913" s="21">
        <f t="shared" si="1379"/>
        <v>86.147999999999996</v>
      </c>
      <c r="U4913" s="37">
        <f>VLOOKUP(Time_Zone, 'LSTM LookUp'!$B$5:$D$8, 3, FALSE)</f>
        <v>-75</v>
      </c>
      <c r="V4913" s="21">
        <f t="shared" si="1389"/>
        <v>-6.1552962371021254</v>
      </c>
      <c r="W4913" s="21">
        <f t="shared" si="1380"/>
        <v>279.60917594072447</v>
      </c>
      <c r="X4913" s="21">
        <f t="shared" si="1381"/>
        <v>1.6825609885765784</v>
      </c>
      <c r="Y4913" s="21">
        <f t="shared" si="1382"/>
        <v>37.682560988576576</v>
      </c>
      <c r="Z4913" s="21">
        <f t="shared" si="1390"/>
        <v>11.944713683855749</v>
      </c>
      <c r="AA4913" s="21">
        <f t="shared" si="1383"/>
        <v>0</v>
      </c>
      <c r="AB4913" s="21">
        <f t="shared" si="1384"/>
        <v>11.944713683855749</v>
      </c>
      <c r="AC4913" s="21">
        <f t="shared" si="1385"/>
        <v>71.959999999999994</v>
      </c>
      <c r="AD4913" s="21">
        <f t="shared" si="1391"/>
        <v>11.944713683855749</v>
      </c>
      <c r="AE4913" s="21" t="str">
        <f t="shared" si="1386"/>
        <v>7/23/20:00</v>
      </c>
    </row>
    <row r="4914" spans="2:31">
      <c r="B4914" s="37">
        <v>7</v>
      </c>
      <c r="C4914" s="38">
        <v>23</v>
      </c>
      <c r="D4914" s="39">
        <v>21</v>
      </c>
      <c r="E4914" s="17">
        <v>21.1</v>
      </c>
      <c r="F4914" s="17">
        <v>0</v>
      </c>
      <c r="G4914" s="17">
        <v>0</v>
      </c>
      <c r="H4914" s="37">
        <f t="shared" si="1374"/>
        <v>69.98</v>
      </c>
      <c r="I4914" s="37">
        <f>IF(H4914&lt;'Roof Calculator'!$G$8, 1, 0)</f>
        <v>0</v>
      </c>
      <c r="J4914" s="37">
        <f>IF(H4914&gt;='Roof Calculator'!$G$8, 1, 0)</f>
        <v>1</v>
      </c>
      <c r="K4914" s="37">
        <f t="shared" si="1375"/>
        <v>0</v>
      </c>
      <c r="L4914" s="37">
        <f t="shared" si="1376"/>
        <v>69.98</v>
      </c>
      <c r="M4914" s="37">
        <v>0</v>
      </c>
      <c r="N4914" s="37">
        <f t="shared" si="1377"/>
        <v>0</v>
      </c>
      <c r="O4914" s="37">
        <v>0</v>
      </c>
      <c r="P4914" s="37">
        <v>0</v>
      </c>
      <c r="Q4914" s="21">
        <f t="shared" si="1378"/>
        <v>39.790999999999997</v>
      </c>
      <c r="R4914" s="21">
        <f t="shared" si="1387"/>
        <v>204.83333333332166</v>
      </c>
      <c r="S4914" s="21">
        <f t="shared" si="1388"/>
        <v>19.692646734955783</v>
      </c>
      <c r="T4914" s="21">
        <f t="shared" si="1379"/>
        <v>86.147999999999996</v>
      </c>
      <c r="U4914" s="37">
        <f>VLOOKUP(Time_Zone, 'LSTM LookUp'!$B$5:$D$8, 3, FALSE)</f>
        <v>-75</v>
      </c>
      <c r="V4914" s="21">
        <f t="shared" si="1389"/>
        <v>-6.1563047886606288</v>
      </c>
      <c r="W4914" s="21">
        <f t="shared" si="1380"/>
        <v>294.60892380283485</v>
      </c>
      <c r="X4914" s="21">
        <f t="shared" si="1381"/>
        <v>0</v>
      </c>
      <c r="Y4914" s="21">
        <f t="shared" si="1382"/>
        <v>0</v>
      </c>
      <c r="Z4914" s="21">
        <f t="shared" si="1390"/>
        <v>0</v>
      </c>
      <c r="AA4914" s="21">
        <f t="shared" si="1383"/>
        <v>0</v>
      </c>
      <c r="AB4914" s="21">
        <f t="shared" si="1384"/>
        <v>0</v>
      </c>
      <c r="AC4914" s="21">
        <f t="shared" si="1385"/>
        <v>69.98</v>
      </c>
      <c r="AD4914" s="21">
        <f t="shared" si="1391"/>
        <v>0</v>
      </c>
      <c r="AE4914" s="21" t="str">
        <f t="shared" si="1386"/>
        <v>7/23/21:00</v>
      </c>
    </row>
    <row r="4915" spans="2:31">
      <c r="B4915" s="37">
        <v>7</v>
      </c>
      <c r="C4915" s="38">
        <v>23</v>
      </c>
      <c r="D4915" s="39">
        <v>22</v>
      </c>
      <c r="E4915" s="17">
        <v>20.6</v>
      </c>
      <c r="F4915" s="17">
        <v>0</v>
      </c>
      <c r="G4915" s="17">
        <v>0</v>
      </c>
      <c r="H4915" s="37">
        <f t="shared" si="1374"/>
        <v>69.08</v>
      </c>
      <c r="I4915" s="37">
        <f>IF(H4915&lt;'Roof Calculator'!$G$8, 1, 0)</f>
        <v>0</v>
      </c>
      <c r="J4915" s="37">
        <f>IF(H4915&gt;='Roof Calculator'!$G$8, 1, 0)</f>
        <v>1</v>
      </c>
      <c r="K4915" s="37">
        <f t="shared" si="1375"/>
        <v>0</v>
      </c>
      <c r="L4915" s="37">
        <f t="shared" si="1376"/>
        <v>69.08</v>
      </c>
      <c r="M4915" s="37">
        <v>0</v>
      </c>
      <c r="N4915" s="37">
        <f t="shared" si="1377"/>
        <v>0</v>
      </c>
      <c r="O4915" s="37">
        <v>0</v>
      </c>
      <c r="P4915" s="37">
        <v>0</v>
      </c>
      <c r="Q4915" s="21">
        <f t="shared" si="1378"/>
        <v>39.790999999999997</v>
      </c>
      <c r="R4915" s="21">
        <f t="shared" si="1387"/>
        <v>204.87499999998832</v>
      </c>
      <c r="S4915" s="21">
        <f t="shared" si="1388"/>
        <v>19.683401861015593</v>
      </c>
      <c r="T4915" s="21">
        <f t="shared" si="1379"/>
        <v>86.147999999999996</v>
      </c>
      <c r="U4915" s="37">
        <f>VLOOKUP(Time_Zone, 'LSTM LookUp'!$B$5:$D$8, 3, FALSE)</f>
        <v>-75</v>
      </c>
      <c r="V4915" s="21">
        <f t="shared" si="1389"/>
        <v>-6.1572964498044112</v>
      </c>
      <c r="W4915" s="21">
        <f t="shared" si="1380"/>
        <v>309.60867588754888</v>
      </c>
      <c r="X4915" s="21">
        <f t="shared" si="1381"/>
        <v>0</v>
      </c>
      <c r="Y4915" s="21">
        <f t="shared" si="1382"/>
        <v>0</v>
      </c>
      <c r="Z4915" s="21">
        <f t="shared" si="1390"/>
        <v>0</v>
      </c>
      <c r="AA4915" s="21">
        <f t="shared" si="1383"/>
        <v>0</v>
      </c>
      <c r="AB4915" s="21">
        <f t="shared" si="1384"/>
        <v>0</v>
      </c>
      <c r="AC4915" s="21">
        <f t="shared" si="1385"/>
        <v>69.08</v>
      </c>
      <c r="AD4915" s="21">
        <f t="shared" si="1391"/>
        <v>0</v>
      </c>
      <c r="AE4915" s="21" t="str">
        <f t="shared" si="1386"/>
        <v>7/23/22:00</v>
      </c>
    </row>
    <row r="4916" spans="2:31">
      <c r="B4916" s="37">
        <v>7</v>
      </c>
      <c r="C4916" s="38">
        <v>23</v>
      </c>
      <c r="D4916" s="39">
        <v>23</v>
      </c>
      <c r="E4916" s="17">
        <v>21.1</v>
      </c>
      <c r="F4916" s="17">
        <v>0</v>
      </c>
      <c r="G4916" s="17">
        <v>0</v>
      </c>
      <c r="H4916" s="37">
        <f t="shared" si="1374"/>
        <v>69.98</v>
      </c>
      <c r="I4916" s="37">
        <f>IF(H4916&lt;'Roof Calculator'!$G$8, 1, 0)</f>
        <v>0</v>
      </c>
      <c r="J4916" s="37">
        <f>IF(H4916&gt;='Roof Calculator'!$G$8, 1, 0)</f>
        <v>1</v>
      </c>
      <c r="K4916" s="37">
        <f t="shared" si="1375"/>
        <v>0</v>
      </c>
      <c r="L4916" s="37">
        <f t="shared" si="1376"/>
        <v>69.98</v>
      </c>
      <c r="M4916" s="37">
        <v>0</v>
      </c>
      <c r="N4916" s="37">
        <f t="shared" si="1377"/>
        <v>0</v>
      </c>
      <c r="O4916" s="37">
        <v>0</v>
      </c>
      <c r="P4916" s="37">
        <v>0</v>
      </c>
      <c r="Q4916" s="21">
        <f t="shared" si="1378"/>
        <v>39.790999999999997</v>
      </c>
      <c r="R4916" s="21">
        <f t="shared" si="1387"/>
        <v>204.91666666665498</v>
      </c>
      <c r="S4916" s="21">
        <f t="shared" si="1388"/>
        <v>19.674146976830176</v>
      </c>
      <c r="T4916" s="21">
        <f t="shared" si="1379"/>
        <v>86.147999999999996</v>
      </c>
      <c r="U4916" s="37">
        <f>VLOOKUP(Time_Zone, 'LSTM LookUp'!$B$5:$D$8, 3, FALSE)</f>
        <v>-75</v>
      </c>
      <c r="V4916" s="21">
        <f t="shared" si="1389"/>
        <v>-6.1582712105520701</v>
      </c>
      <c r="W4916" s="21">
        <f t="shared" si="1380"/>
        <v>324.60843219736199</v>
      </c>
      <c r="X4916" s="21">
        <f t="shared" si="1381"/>
        <v>0</v>
      </c>
      <c r="Y4916" s="21">
        <f t="shared" si="1382"/>
        <v>0</v>
      </c>
      <c r="Z4916" s="21">
        <f t="shared" si="1390"/>
        <v>0</v>
      </c>
      <c r="AA4916" s="21">
        <f t="shared" si="1383"/>
        <v>0</v>
      </c>
      <c r="AB4916" s="21">
        <f t="shared" si="1384"/>
        <v>0</v>
      </c>
      <c r="AC4916" s="21">
        <f t="shared" si="1385"/>
        <v>69.98</v>
      </c>
      <c r="AD4916" s="21">
        <f t="shared" si="1391"/>
        <v>0</v>
      </c>
      <c r="AE4916" s="21" t="str">
        <f t="shared" si="1386"/>
        <v>7/23/23:00</v>
      </c>
    </row>
    <row r="4917" spans="2:31">
      <c r="B4917" s="37">
        <v>7</v>
      </c>
      <c r="C4917" s="38">
        <v>23</v>
      </c>
      <c r="D4917" s="39">
        <v>24</v>
      </c>
      <c r="E4917" s="17">
        <v>21.7</v>
      </c>
      <c r="F4917" s="17">
        <v>0</v>
      </c>
      <c r="G4917" s="17">
        <v>0</v>
      </c>
      <c r="H4917" s="37">
        <f t="shared" si="1374"/>
        <v>71.06</v>
      </c>
      <c r="I4917" s="37">
        <f>IF(H4917&lt;'Roof Calculator'!$G$8, 1, 0)</f>
        <v>0</v>
      </c>
      <c r="J4917" s="37">
        <f>IF(H4917&gt;='Roof Calculator'!$G$8, 1, 0)</f>
        <v>1</v>
      </c>
      <c r="K4917" s="37">
        <f t="shared" si="1375"/>
        <v>0</v>
      </c>
      <c r="L4917" s="37">
        <f t="shared" si="1376"/>
        <v>71.06</v>
      </c>
      <c r="M4917" s="37">
        <v>0</v>
      </c>
      <c r="N4917" s="37">
        <f t="shared" si="1377"/>
        <v>0</v>
      </c>
      <c r="O4917" s="37">
        <v>0</v>
      </c>
      <c r="P4917" s="37">
        <v>0</v>
      </c>
      <c r="Q4917" s="21">
        <f t="shared" si="1378"/>
        <v>39.790999999999997</v>
      </c>
      <c r="R4917" s="21">
        <f t="shared" si="1387"/>
        <v>204.95833333332163</v>
      </c>
      <c r="S4917" s="21">
        <f t="shared" si="1388"/>
        <v>19.664882088653613</v>
      </c>
      <c r="T4917" s="21">
        <f t="shared" si="1379"/>
        <v>86.147999999999996</v>
      </c>
      <c r="U4917" s="37">
        <f>VLOOKUP(Time_Zone, 'LSTM LookUp'!$B$5:$D$8, 3, FALSE)</f>
        <v>-75</v>
      </c>
      <c r="V4917" s="21">
        <f t="shared" si="1389"/>
        <v>-6.1592290609591558</v>
      </c>
      <c r="W4917" s="21">
        <f t="shared" si="1380"/>
        <v>339.60819273476017</v>
      </c>
      <c r="X4917" s="21">
        <f t="shared" si="1381"/>
        <v>0</v>
      </c>
      <c r="Y4917" s="21">
        <f t="shared" si="1382"/>
        <v>0</v>
      </c>
      <c r="Z4917" s="21">
        <f t="shared" si="1390"/>
        <v>0</v>
      </c>
      <c r="AA4917" s="21">
        <f t="shared" si="1383"/>
        <v>0</v>
      </c>
      <c r="AB4917" s="21">
        <f t="shared" si="1384"/>
        <v>0</v>
      </c>
      <c r="AC4917" s="21">
        <f t="shared" si="1385"/>
        <v>71.06</v>
      </c>
      <c r="AD4917" s="21">
        <f t="shared" si="1391"/>
        <v>0</v>
      </c>
      <c r="AE4917" s="21" t="str">
        <f t="shared" si="1386"/>
        <v>7/23/24:00</v>
      </c>
    </row>
    <row r="4918" spans="2:31">
      <c r="B4918" s="37">
        <v>7</v>
      </c>
      <c r="C4918" s="38">
        <v>24</v>
      </c>
      <c r="D4918" s="39">
        <v>1</v>
      </c>
      <c r="E4918" s="17">
        <v>21.7</v>
      </c>
      <c r="F4918" s="17">
        <v>0</v>
      </c>
      <c r="G4918" s="17">
        <v>0</v>
      </c>
      <c r="H4918" s="37">
        <f t="shared" si="1374"/>
        <v>71.06</v>
      </c>
      <c r="I4918" s="37">
        <f>IF(H4918&lt;'Roof Calculator'!$G$8, 1, 0)</f>
        <v>0</v>
      </c>
      <c r="J4918" s="37">
        <f>IF(H4918&gt;='Roof Calculator'!$G$8, 1, 0)</f>
        <v>1</v>
      </c>
      <c r="K4918" s="37">
        <f t="shared" si="1375"/>
        <v>0</v>
      </c>
      <c r="L4918" s="37">
        <f t="shared" si="1376"/>
        <v>71.06</v>
      </c>
      <c r="M4918" s="37">
        <v>0</v>
      </c>
      <c r="N4918" s="37">
        <f t="shared" si="1377"/>
        <v>0</v>
      </c>
      <c r="O4918" s="37">
        <v>0</v>
      </c>
      <c r="P4918" s="37">
        <v>0</v>
      </c>
      <c r="Q4918" s="21">
        <f t="shared" si="1378"/>
        <v>39.790999999999997</v>
      </c>
      <c r="R4918" s="21">
        <f t="shared" si="1387"/>
        <v>204.99999999998829</v>
      </c>
      <c r="S4918" s="21">
        <f t="shared" si="1388"/>
        <v>19.655607202744232</v>
      </c>
      <c r="T4918" s="21">
        <f t="shared" si="1379"/>
        <v>86.147999999999996</v>
      </c>
      <c r="U4918" s="37">
        <f>VLOOKUP(Time_Zone, 'LSTM LookUp'!$B$5:$D$8, 3, FALSE)</f>
        <v>-75</v>
      </c>
      <c r="V4918" s="21">
        <f t="shared" si="1389"/>
        <v>-6.1601699911181971</v>
      </c>
      <c r="W4918" s="21">
        <f t="shared" si="1380"/>
        <v>-5.3920424977795545</v>
      </c>
      <c r="X4918" s="21">
        <f t="shared" si="1381"/>
        <v>0</v>
      </c>
      <c r="Y4918" s="21">
        <f t="shared" si="1382"/>
        <v>0</v>
      </c>
      <c r="Z4918" s="21">
        <f t="shared" si="1390"/>
        <v>0</v>
      </c>
      <c r="AA4918" s="21">
        <f t="shared" si="1383"/>
        <v>0</v>
      </c>
      <c r="AB4918" s="21">
        <f t="shared" si="1384"/>
        <v>0</v>
      </c>
      <c r="AC4918" s="21">
        <f t="shared" si="1385"/>
        <v>71.06</v>
      </c>
      <c r="AD4918" s="21">
        <f t="shared" si="1391"/>
        <v>0</v>
      </c>
      <c r="AE4918" s="21" t="str">
        <f t="shared" si="1386"/>
        <v>7/24/1:00</v>
      </c>
    </row>
    <row r="4919" spans="2:31">
      <c r="B4919" s="37">
        <v>7</v>
      </c>
      <c r="C4919" s="38">
        <v>24</v>
      </c>
      <c r="D4919" s="39">
        <v>2</v>
      </c>
      <c r="E4919" s="17">
        <v>21.7</v>
      </c>
      <c r="F4919" s="17">
        <v>0</v>
      </c>
      <c r="G4919" s="17">
        <v>0</v>
      </c>
      <c r="H4919" s="37">
        <f t="shared" si="1374"/>
        <v>71.06</v>
      </c>
      <c r="I4919" s="37">
        <f>IF(H4919&lt;'Roof Calculator'!$G$8, 1, 0)</f>
        <v>0</v>
      </c>
      <c r="J4919" s="37">
        <f>IF(H4919&gt;='Roof Calculator'!$G$8, 1, 0)</f>
        <v>1</v>
      </c>
      <c r="K4919" s="37">
        <f t="shared" si="1375"/>
        <v>0</v>
      </c>
      <c r="L4919" s="37">
        <f t="shared" si="1376"/>
        <v>71.06</v>
      </c>
      <c r="M4919" s="37">
        <v>0</v>
      </c>
      <c r="N4919" s="37">
        <f t="shared" si="1377"/>
        <v>0</v>
      </c>
      <c r="O4919" s="37">
        <v>0</v>
      </c>
      <c r="P4919" s="37">
        <v>0</v>
      </c>
      <c r="Q4919" s="21">
        <f t="shared" si="1378"/>
        <v>39.790999999999997</v>
      </c>
      <c r="R4919" s="21">
        <f t="shared" si="1387"/>
        <v>205.04166666665495</v>
      </c>
      <c r="S4919" s="21">
        <f t="shared" si="1388"/>
        <v>19.646322325364608</v>
      </c>
      <c r="T4919" s="21">
        <f t="shared" si="1379"/>
        <v>86.147999999999996</v>
      </c>
      <c r="U4919" s="37">
        <f>VLOOKUP(Time_Zone, 'LSTM LookUp'!$B$5:$D$8, 3, FALSE)</f>
        <v>-75</v>
      </c>
      <c r="V4919" s="21">
        <f t="shared" si="1389"/>
        <v>-6.1610939911587224</v>
      </c>
      <c r="W4919" s="21">
        <f t="shared" si="1380"/>
        <v>9.607726502210312</v>
      </c>
      <c r="X4919" s="21">
        <f t="shared" si="1381"/>
        <v>0</v>
      </c>
      <c r="Y4919" s="21">
        <f t="shared" si="1382"/>
        <v>0</v>
      </c>
      <c r="Z4919" s="21">
        <f t="shared" si="1390"/>
        <v>0</v>
      </c>
      <c r="AA4919" s="21">
        <f t="shared" si="1383"/>
        <v>0</v>
      </c>
      <c r="AB4919" s="21">
        <f t="shared" si="1384"/>
        <v>0</v>
      </c>
      <c r="AC4919" s="21">
        <f t="shared" si="1385"/>
        <v>71.06</v>
      </c>
      <c r="AD4919" s="21">
        <f t="shared" si="1391"/>
        <v>0</v>
      </c>
      <c r="AE4919" s="21" t="str">
        <f t="shared" si="1386"/>
        <v>7/24/2:00</v>
      </c>
    </row>
    <row r="4920" spans="2:31">
      <c r="B4920" s="37">
        <v>7</v>
      </c>
      <c r="C4920" s="38">
        <v>24</v>
      </c>
      <c r="D4920" s="39">
        <v>3</v>
      </c>
      <c r="E4920" s="17">
        <v>21.1</v>
      </c>
      <c r="F4920" s="17">
        <v>0</v>
      </c>
      <c r="G4920" s="17">
        <v>0</v>
      </c>
      <c r="H4920" s="37">
        <f t="shared" si="1374"/>
        <v>69.98</v>
      </c>
      <c r="I4920" s="37">
        <f>IF(H4920&lt;'Roof Calculator'!$G$8, 1, 0)</f>
        <v>0</v>
      </c>
      <c r="J4920" s="37">
        <f>IF(H4920&gt;='Roof Calculator'!$G$8, 1, 0)</f>
        <v>1</v>
      </c>
      <c r="K4920" s="37">
        <f t="shared" si="1375"/>
        <v>0</v>
      </c>
      <c r="L4920" s="37">
        <f t="shared" si="1376"/>
        <v>69.98</v>
      </c>
      <c r="M4920" s="37">
        <v>0</v>
      </c>
      <c r="N4920" s="37">
        <f t="shared" si="1377"/>
        <v>0</v>
      </c>
      <c r="O4920" s="37">
        <v>0</v>
      </c>
      <c r="P4920" s="37">
        <v>0</v>
      </c>
      <c r="Q4920" s="21">
        <f t="shared" si="1378"/>
        <v>39.790999999999997</v>
      </c>
      <c r="R4920" s="21">
        <f t="shared" si="1387"/>
        <v>205.0833333333216</v>
      </c>
      <c r="S4920" s="21">
        <f t="shared" si="1388"/>
        <v>19.637027462781592</v>
      </c>
      <c r="T4920" s="21">
        <f t="shared" si="1379"/>
        <v>86.147999999999996</v>
      </c>
      <c r="U4920" s="37">
        <f>VLOOKUP(Time_Zone, 'LSTM LookUp'!$B$5:$D$8, 3, FALSE)</f>
        <v>-75</v>
      </c>
      <c r="V4920" s="21">
        <f t="shared" si="1389"/>
        <v>-6.1620010512472936</v>
      </c>
      <c r="W4920" s="21">
        <f t="shared" si="1380"/>
        <v>24.607499737188164</v>
      </c>
      <c r="X4920" s="21">
        <f t="shared" si="1381"/>
        <v>0</v>
      </c>
      <c r="Y4920" s="21">
        <f t="shared" si="1382"/>
        <v>0</v>
      </c>
      <c r="Z4920" s="21">
        <f t="shared" si="1390"/>
        <v>0</v>
      </c>
      <c r="AA4920" s="21">
        <f t="shared" si="1383"/>
        <v>0</v>
      </c>
      <c r="AB4920" s="21">
        <f t="shared" si="1384"/>
        <v>0</v>
      </c>
      <c r="AC4920" s="21">
        <f t="shared" si="1385"/>
        <v>69.98</v>
      </c>
      <c r="AD4920" s="21">
        <f t="shared" si="1391"/>
        <v>0</v>
      </c>
      <c r="AE4920" s="21" t="str">
        <f t="shared" si="1386"/>
        <v>7/24/3:00</v>
      </c>
    </row>
    <row r="4921" spans="2:31">
      <c r="B4921" s="37">
        <v>7</v>
      </c>
      <c r="C4921" s="38">
        <v>24</v>
      </c>
      <c r="D4921" s="39">
        <v>4</v>
      </c>
      <c r="E4921" s="17">
        <v>21.1</v>
      </c>
      <c r="F4921" s="17">
        <v>0</v>
      </c>
      <c r="G4921" s="17">
        <v>0</v>
      </c>
      <c r="H4921" s="37">
        <f t="shared" si="1374"/>
        <v>69.98</v>
      </c>
      <c r="I4921" s="37">
        <f>IF(H4921&lt;'Roof Calculator'!$G$8, 1, 0)</f>
        <v>0</v>
      </c>
      <c r="J4921" s="37">
        <f>IF(H4921&gt;='Roof Calculator'!$G$8, 1, 0)</f>
        <v>1</v>
      </c>
      <c r="K4921" s="37">
        <f t="shared" si="1375"/>
        <v>0</v>
      </c>
      <c r="L4921" s="37">
        <f t="shared" si="1376"/>
        <v>69.98</v>
      </c>
      <c r="M4921" s="37">
        <v>0</v>
      </c>
      <c r="N4921" s="37">
        <f t="shared" si="1377"/>
        <v>0</v>
      </c>
      <c r="O4921" s="37">
        <v>0</v>
      </c>
      <c r="P4921" s="37">
        <v>0</v>
      </c>
      <c r="Q4921" s="21">
        <f t="shared" si="1378"/>
        <v>39.790999999999997</v>
      </c>
      <c r="R4921" s="21">
        <f t="shared" si="1387"/>
        <v>205.12499999998826</v>
      </c>
      <c r="S4921" s="21">
        <f t="shared" si="1388"/>
        <v>19.627722621266262</v>
      </c>
      <c r="T4921" s="21">
        <f t="shared" si="1379"/>
        <v>86.147999999999996</v>
      </c>
      <c r="U4921" s="37">
        <f>VLOOKUP(Time_Zone, 'LSTM LookUp'!$B$5:$D$8, 3, FALSE)</f>
        <v>-75</v>
      </c>
      <c r="V4921" s="21">
        <f t="shared" si="1389"/>
        <v>-6.1628911615875221</v>
      </c>
      <c r="W4921" s="21">
        <f t="shared" si="1380"/>
        <v>39.607277209603112</v>
      </c>
      <c r="X4921" s="21">
        <f t="shared" si="1381"/>
        <v>0</v>
      </c>
      <c r="Y4921" s="21">
        <f t="shared" si="1382"/>
        <v>0</v>
      </c>
      <c r="Z4921" s="21">
        <f t="shared" si="1390"/>
        <v>0</v>
      </c>
      <c r="AA4921" s="21">
        <f t="shared" si="1383"/>
        <v>0</v>
      </c>
      <c r="AB4921" s="21">
        <f t="shared" si="1384"/>
        <v>0</v>
      </c>
      <c r="AC4921" s="21">
        <f t="shared" si="1385"/>
        <v>69.98</v>
      </c>
      <c r="AD4921" s="21">
        <f t="shared" si="1391"/>
        <v>0</v>
      </c>
      <c r="AE4921" s="21" t="str">
        <f t="shared" si="1386"/>
        <v>7/24/4:00</v>
      </c>
    </row>
    <row r="4922" spans="2:31">
      <c r="B4922" s="37">
        <v>7</v>
      </c>
      <c r="C4922" s="38">
        <v>24</v>
      </c>
      <c r="D4922" s="39">
        <v>5</v>
      </c>
      <c r="E4922" s="17">
        <v>21.1</v>
      </c>
      <c r="F4922" s="17">
        <v>0</v>
      </c>
      <c r="G4922" s="17">
        <v>0</v>
      </c>
      <c r="H4922" s="37">
        <f t="shared" si="1374"/>
        <v>69.98</v>
      </c>
      <c r="I4922" s="37">
        <f>IF(H4922&lt;'Roof Calculator'!$G$8, 1, 0)</f>
        <v>0</v>
      </c>
      <c r="J4922" s="37">
        <f>IF(H4922&gt;='Roof Calculator'!$G$8, 1, 0)</f>
        <v>1</v>
      </c>
      <c r="K4922" s="37">
        <f t="shared" si="1375"/>
        <v>0</v>
      </c>
      <c r="L4922" s="37">
        <f t="shared" si="1376"/>
        <v>69.98</v>
      </c>
      <c r="M4922" s="37">
        <v>0</v>
      </c>
      <c r="N4922" s="37">
        <f t="shared" si="1377"/>
        <v>0</v>
      </c>
      <c r="O4922" s="37">
        <v>0</v>
      </c>
      <c r="P4922" s="37">
        <v>0</v>
      </c>
      <c r="Q4922" s="21">
        <f t="shared" si="1378"/>
        <v>39.790999999999997</v>
      </c>
      <c r="R4922" s="21">
        <f t="shared" si="1387"/>
        <v>205.16666666665492</v>
      </c>
      <c r="S4922" s="21">
        <f t="shared" si="1388"/>
        <v>19.618407807093924</v>
      </c>
      <c r="T4922" s="21">
        <f t="shared" si="1379"/>
        <v>86.147999999999996</v>
      </c>
      <c r="U4922" s="37">
        <f>VLOOKUP(Time_Zone, 'LSTM LookUp'!$B$5:$D$8, 3, FALSE)</f>
        <v>-75</v>
      </c>
      <c r="V4922" s="21">
        <f t="shared" si="1389"/>
        <v>-6.1637643124200974</v>
      </c>
      <c r="W4922" s="21">
        <f t="shared" si="1380"/>
        <v>54.607058921894961</v>
      </c>
      <c r="X4922" s="21">
        <f t="shared" si="1381"/>
        <v>0</v>
      </c>
      <c r="Y4922" s="21">
        <f t="shared" si="1382"/>
        <v>0</v>
      </c>
      <c r="Z4922" s="21">
        <f t="shared" si="1390"/>
        <v>0</v>
      </c>
      <c r="AA4922" s="21">
        <f t="shared" si="1383"/>
        <v>0</v>
      </c>
      <c r="AB4922" s="21">
        <f t="shared" si="1384"/>
        <v>0</v>
      </c>
      <c r="AC4922" s="21">
        <f t="shared" si="1385"/>
        <v>69.98</v>
      </c>
      <c r="AD4922" s="21">
        <f t="shared" si="1391"/>
        <v>0</v>
      </c>
      <c r="AE4922" s="21" t="str">
        <f t="shared" si="1386"/>
        <v>7/24/5:00</v>
      </c>
    </row>
    <row r="4923" spans="2:31">
      <c r="B4923" s="37">
        <v>7</v>
      </c>
      <c r="C4923" s="38">
        <v>24</v>
      </c>
      <c r="D4923" s="39">
        <v>6</v>
      </c>
      <c r="E4923" s="17">
        <v>21.1</v>
      </c>
      <c r="F4923" s="17">
        <v>1</v>
      </c>
      <c r="G4923" s="17">
        <v>0</v>
      </c>
      <c r="H4923" s="37">
        <f t="shared" si="1374"/>
        <v>69.98</v>
      </c>
      <c r="I4923" s="37">
        <f>IF(H4923&lt;'Roof Calculator'!$G$8, 1, 0)</f>
        <v>0</v>
      </c>
      <c r="J4923" s="37">
        <f>IF(H4923&gt;='Roof Calculator'!$G$8, 1, 0)</f>
        <v>1</v>
      </c>
      <c r="K4923" s="37">
        <f t="shared" si="1375"/>
        <v>0</v>
      </c>
      <c r="L4923" s="37">
        <f t="shared" si="1376"/>
        <v>69.98</v>
      </c>
      <c r="M4923" s="37">
        <v>0</v>
      </c>
      <c r="N4923" s="37">
        <f t="shared" si="1377"/>
        <v>1</v>
      </c>
      <c r="O4923" s="37">
        <v>0</v>
      </c>
      <c r="P4923" s="37">
        <v>0</v>
      </c>
      <c r="Q4923" s="21">
        <f t="shared" si="1378"/>
        <v>39.790999999999997</v>
      </c>
      <c r="R4923" s="21">
        <f t="shared" si="1387"/>
        <v>205.20833333332158</v>
      </c>
      <c r="S4923" s="21">
        <f t="shared" si="1388"/>
        <v>19.609083026544074</v>
      </c>
      <c r="T4923" s="21">
        <f t="shared" si="1379"/>
        <v>86.147999999999996</v>
      </c>
      <c r="U4923" s="37">
        <f>VLOOKUP(Time_Zone, 'LSTM LookUp'!$B$5:$D$8, 3, FALSE)</f>
        <v>-75</v>
      </c>
      <c r="V4923" s="21">
        <f t="shared" si="1389"/>
        <v>-6.1646204940228042</v>
      </c>
      <c r="W4923" s="21">
        <f t="shared" si="1380"/>
        <v>69.606844876494307</v>
      </c>
      <c r="X4923" s="21">
        <f t="shared" si="1381"/>
        <v>0</v>
      </c>
      <c r="Y4923" s="21">
        <f t="shared" si="1382"/>
        <v>1</v>
      </c>
      <c r="Z4923" s="21">
        <f t="shared" si="1390"/>
        <v>0.31698253437383872</v>
      </c>
      <c r="AA4923" s="21">
        <f t="shared" si="1383"/>
        <v>0</v>
      </c>
      <c r="AB4923" s="21">
        <f t="shared" si="1384"/>
        <v>0.31698253437383872</v>
      </c>
      <c r="AC4923" s="21">
        <f t="shared" si="1385"/>
        <v>69.98</v>
      </c>
      <c r="AD4923" s="21">
        <f t="shared" si="1391"/>
        <v>0.31698253437383872</v>
      </c>
      <c r="AE4923" s="21" t="str">
        <f t="shared" si="1386"/>
        <v>7/24/6:00</v>
      </c>
    </row>
    <row r="4924" spans="2:31">
      <c r="B4924" s="37">
        <v>7</v>
      </c>
      <c r="C4924" s="38">
        <v>24</v>
      </c>
      <c r="D4924" s="39">
        <v>7</v>
      </c>
      <c r="E4924" s="17">
        <v>20.6</v>
      </c>
      <c r="F4924" s="17">
        <v>30</v>
      </c>
      <c r="G4924" s="17">
        <v>0</v>
      </c>
      <c r="H4924" s="37">
        <f t="shared" si="1374"/>
        <v>69.08</v>
      </c>
      <c r="I4924" s="37">
        <f>IF(H4924&lt;'Roof Calculator'!$G$8, 1, 0)</f>
        <v>0</v>
      </c>
      <c r="J4924" s="37">
        <f>IF(H4924&gt;='Roof Calculator'!$G$8, 1, 0)</f>
        <v>1</v>
      </c>
      <c r="K4924" s="37">
        <f t="shared" si="1375"/>
        <v>0</v>
      </c>
      <c r="L4924" s="37">
        <f t="shared" si="1376"/>
        <v>69.08</v>
      </c>
      <c r="M4924" s="37">
        <v>0</v>
      </c>
      <c r="N4924" s="37">
        <f t="shared" si="1377"/>
        <v>30</v>
      </c>
      <c r="O4924" s="37">
        <v>0</v>
      </c>
      <c r="P4924" s="37">
        <v>0</v>
      </c>
      <c r="Q4924" s="21">
        <f t="shared" si="1378"/>
        <v>39.790999999999997</v>
      </c>
      <c r="R4924" s="21">
        <f t="shared" si="1387"/>
        <v>205.24999999998823</v>
      </c>
      <c r="S4924" s="21">
        <f t="shared" si="1388"/>
        <v>19.599748285900446</v>
      </c>
      <c r="T4924" s="21">
        <f t="shared" si="1379"/>
        <v>86.147999999999996</v>
      </c>
      <c r="U4924" s="37">
        <f>VLOOKUP(Time_Zone, 'LSTM LookUp'!$B$5:$D$8, 3, FALSE)</f>
        <v>-75</v>
      </c>
      <c r="V4924" s="21">
        <f t="shared" si="1389"/>
        <v>-6.1654596967105588</v>
      </c>
      <c r="W4924" s="21">
        <f t="shared" si="1380"/>
        <v>84.606635075822382</v>
      </c>
      <c r="X4924" s="21">
        <f t="shared" si="1381"/>
        <v>0</v>
      </c>
      <c r="Y4924" s="21">
        <f t="shared" si="1382"/>
        <v>30</v>
      </c>
      <c r="Z4924" s="21">
        <f t="shared" si="1390"/>
        <v>9.5094760312151614</v>
      </c>
      <c r="AA4924" s="21">
        <f t="shared" si="1383"/>
        <v>0</v>
      </c>
      <c r="AB4924" s="21">
        <f t="shared" si="1384"/>
        <v>9.5094760312151614</v>
      </c>
      <c r="AC4924" s="21">
        <f t="shared" si="1385"/>
        <v>69.08</v>
      </c>
      <c r="AD4924" s="21">
        <f t="shared" si="1391"/>
        <v>9.5094760312151614</v>
      </c>
      <c r="AE4924" s="21" t="str">
        <f t="shared" si="1386"/>
        <v>7/24/7:00</v>
      </c>
    </row>
    <row r="4925" spans="2:31">
      <c r="B4925" s="37">
        <v>7</v>
      </c>
      <c r="C4925" s="38">
        <v>24</v>
      </c>
      <c r="D4925" s="39">
        <v>8</v>
      </c>
      <c r="E4925" s="17">
        <v>21.1</v>
      </c>
      <c r="F4925" s="17">
        <v>65</v>
      </c>
      <c r="G4925" s="17">
        <v>0</v>
      </c>
      <c r="H4925" s="37">
        <f t="shared" si="1374"/>
        <v>69.98</v>
      </c>
      <c r="I4925" s="37">
        <f>IF(H4925&lt;'Roof Calculator'!$G$8, 1, 0)</f>
        <v>0</v>
      </c>
      <c r="J4925" s="37">
        <f>IF(H4925&gt;='Roof Calculator'!$G$8, 1, 0)</f>
        <v>1</v>
      </c>
      <c r="K4925" s="37">
        <f t="shared" si="1375"/>
        <v>0</v>
      </c>
      <c r="L4925" s="37">
        <f t="shared" si="1376"/>
        <v>69.98</v>
      </c>
      <c r="M4925" s="37">
        <v>0</v>
      </c>
      <c r="N4925" s="37">
        <f t="shared" si="1377"/>
        <v>65</v>
      </c>
      <c r="O4925" s="37">
        <v>0</v>
      </c>
      <c r="P4925" s="37">
        <v>0</v>
      </c>
      <c r="Q4925" s="21">
        <f t="shared" si="1378"/>
        <v>39.790999999999997</v>
      </c>
      <c r="R4925" s="21">
        <f t="shared" si="1387"/>
        <v>205.29166666665489</v>
      </c>
      <c r="S4925" s="21">
        <f t="shared" si="1388"/>
        <v>19.590403591450976</v>
      </c>
      <c r="T4925" s="21">
        <f t="shared" si="1379"/>
        <v>86.147999999999996</v>
      </c>
      <c r="U4925" s="37">
        <f>VLOOKUP(Time_Zone, 'LSTM LookUp'!$B$5:$D$8, 3, FALSE)</f>
        <v>-75</v>
      </c>
      <c r="V4925" s="21">
        <f t="shared" si="1389"/>
        <v>-6.1662819108354192</v>
      </c>
      <c r="W4925" s="21">
        <f t="shared" si="1380"/>
        <v>99.606429522291108</v>
      </c>
      <c r="X4925" s="21">
        <f t="shared" si="1381"/>
        <v>0</v>
      </c>
      <c r="Y4925" s="21">
        <f t="shared" si="1382"/>
        <v>65</v>
      </c>
      <c r="Z4925" s="21">
        <f t="shared" si="1390"/>
        <v>20.603864734299517</v>
      </c>
      <c r="AA4925" s="21">
        <f t="shared" si="1383"/>
        <v>0</v>
      </c>
      <c r="AB4925" s="21">
        <f t="shared" si="1384"/>
        <v>20.603864734299517</v>
      </c>
      <c r="AC4925" s="21">
        <f t="shared" si="1385"/>
        <v>69.98</v>
      </c>
      <c r="AD4925" s="21">
        <f t="shared" si="1391"/>
        <v>20.603864734299517</v>
      </c>
      <c r="AE4925" s="21" t="str">
        <f t="shared" si="1386"/>
        <v>7/24/8:00</v>
      </c>
    </row>
    <row r="4926" spans="2:31">
      <c r="B4926" s="37">
        <v>7</v>
      </c>
      <c r="C4926" s="38">
        <v>24</v>
      </c>
      <c r="D4926" s="39">
        <v>9</v>
      </c>
      <c r="E4926" s="17">
        <v>21.7</v>
      </c>
      <c r="F4926" s="17">
        <v>97</v>
      </c>
      <c r="G4926" s="17">
        <v>0</v>
      </c>
      <c r="H4926" s="37">
        <f t="shared" si="1374"/>
        <v>71.06</v>
      </c>
      <c r="I4926" s="37">
        <f>IF(H4926&lt;'Roof Calculator'!$G$8, 1, 0)</f>
        <v>0</v>
      </c>
      <c r="J4926" s="37">
        <f>IF(H4926&gt;='Roof Calculator'!$G$8, 1, 0)</f>
        <v>1</v>
      </c>
      <c r="K4926" s="37">
        <f t="shared" si="1375"/>
        <v>0</v>
      </c>
      <c r="L4926" s="37">
        <f t="shared" si="1376"/>
        <v>71.06</v>
      </c>
      <c r="M4926" s="37">
        <v>0</v>
      </c>
      <c r="N4926" s="37">
        <f t="shared" si="1377"/>
        <v>97</v>
      </c>
      <c r="O4926" s="37">
        <v>0</v>
      </c>
      <c r="P4926" s="37">
        <v>0</v>
      </c>
      <c r="Q4926" s="21">
        <f t="shared" si="1378"/>
        <v>39.790999999999997</v>
      </c>
      <c r="R4926" s="21">
        <f t="shared" si="1387"/>
        <v>205.33333333332155</v>
      </c>
      <c r="S4926" s="21">
        <f t="shared" si="1388"/>
        <v>19.581048949487734</v>
      </c>
      <c r="T4926" s="21">
        <f t="shared" si="1379"/>
        <v>86.147999999999996</v>
      </c>
      <c r="U4926" s="37">
        <f>VLOOKUP(Time_Zone, 'LSTM LookUp'!$B$5:$D$8, 3, FALSE)</f>
        <v>-75</v>
      </c>
      <c r="V4926" s="21">
        <f t="shared" si="1389"/>
        <v>-6.1670871267866225</v>
      </c>
      <c r="W4926" s="21">
        <f t="shared" si="1380"/>
        <v>114.60622821830334</v>
      </c>
      <c r="X4926" s="21">
        <f t="shared" si="1381"/>
        <v>0</v>
      </c>
      <c r="Y4926" s="21">
        <f t="shared" si="1382"/>
        <v>97</v>
      </c>
      <c r="Z4926" s="21">
        <f t="shared" si="1390"/>
        <v>30.74730583426236</v>
      </c>
      <c r="AA4926" s="21">
        <f t="shared" si="1383"/>
        <v>0</v>
      </c>
      <c r="AB4926" s="21">
        <f t="shared" si="1384"/>
        <v>30.74730583426236</v>
      </c>
      <c r="AC4926" s="21">
        <f t="shared" si="1385"/>
        <v>71.06</v>
      </c>
      <c r="AD4926" s="21">
        <f t="shared" si="1391"/>
        <v>30.74730583426236</v>
      </c>
      <c r="AE4926" s="21" t="str">
        <f t="shared" si="1386"/>
        <v>7/24/9:00</v>
      </c>
    </row>
    <row r="4927" spans="2:31">
      <c r="B4927" s="37">
        <v>7</v>
      </c>
      <c r="C4927" s="38">
        <v>24</v>
      </c>
      <c r="D4927" s="39">
        <v>10</v>
      </c>
      <c r="E4927" s="17">
        <v>22.2</v>
      </c>
      <c r="F4927" s="17">
        <v>132</v>
      </c>
      <c r="G4927" s="17">
        <v>0</v>
      </c>
      <c r="H4927" s="37">
        <f t="shared" si="1374"/>
        <v>71.959999999999994</v>
      </c>
      <c r="I4927" s="37">
        <f>IF(H4927&lt;'Roof Calculator'!$G$8, 1, 0)</f>
        <v>0</v>
      </c>
      <c r="J4927" s="37">
        <f>IF(H4927&gt;='Roof Calculator'!$G$8, 1, 0)</f>
        <v>1</v>
      </c>
      <c r="K4927" s="37">
        <f t="shared" si="1375"/>
        <v>0</v>
      </c>
      <c r="L4927" s="37">
        <f t="shared" si="1376"/>
        <v>71.959999999999994</v>
      </c>
      <c r="M4927" s="37">
        <v>0</v>
      </c>
      <c r="N4927" s="37">
        <f t="shared" si="1377"/>
        <v>132</v>
      </c>
      <c r="O4927" s="37">
        <v>0</v>
      </c>
      <c r="P4927" s="37">
        <v>0</v>
      </c>
      <c r="Q4927" s="21">
        <f t="shared" si="1378"/>
        <v>39.790999999999997</v>
      </c>
      <c r="R4927" s="21">
        <f t="shared" si="1387"/>
        <v>205.3749999999882</v>
      </c>
      <c r="S4927" s="21">
        <f t="shared" si="1388"/>
        <v>19.571684366307025</v>
      </c>
      <c r="T4927" s="21">
        <f t="shared" si="1379"/>
        <v>86.147999999999996</v>
      </c>
      <c r="U4927" s="37">
        <f>VLOOKUP(Time_Zone, 'LSTM LookUp'!$B$5:$D$8, 3, FALSE)</f>
        <v>-75</v>
      </c>
      <c r="V4927" s="21">
        <f t="shared" si="1389"/>
        <v>-6.1678753349905957</v>
      </c>
      <c r="W4927" s="21">
        <f t="shared" si="1380"/>
        <v>129.60603116625234</v>
      </c>
      <c r="X4927" s="21">
        <f t="shared" si="1381"/>
        <v>0</v>
      </c>
      <c r="Y4927" s="21">
        <f t="shared" si="1382"/>
        <v>132</v>
      </c>
      <c r="Z4927" s="21">
        <f t="shared" si="1390"/>
        <v>41.841694537346712</v>
      </c>
      <c r="AA4927" s="21">
        <f t="shared" si="1383"/>
        <v>0</v>
      </c>
      <c r="AB4927" s="21">
        <f t="shared" si="1384"/>
        <v>41.841694537346712</v>
      </c>
      <c r="AC4927" s="21">
        <f t="shared" si="1385"/>
        <v>71.959999999999994</v>
      </c>
      <c r="AD4927" s="21">
        <f t="shared" si="1391"/>
        <v>41.841694537346712</v>
      </c>
      <c r="AE4927" s="21" t="str">
        <f t="shared" si="1386"/>
        <v>7/24/10:00</v>
      </c>
    </row>
    <row r="4928" spans="2:31">
      <c r="B4928" s="37">
        <v>7</v>
      </c>
      <c r="C4928" s="38">
        <v>24</v>
      </c>
      <c r="D4928" s="39">
        <v>11</v>
      </c>
      <c r="E4928" s="17">
        <v>23.9</v>
      </c>
      <c r="F4928" s="17">
        <v>197</v>
      </c>
      <c r="G4928" s="17">
        <v>0</v>
      </c>
      <c r="H4928" s="37">
        <f t="shared" si="1374"/>
        <v>75.02</v>
      </c>
      <c r="I4928" s="37">
        <f>IF(H4928&lt;'Roof Calculator'!$G$8, 1, 0)</f>
        <v>0</v>
      </c>
      <c r="J4928" s="37">
        <f>IF(H4928&gt;='Roof Calculator'!$G$8, 1, 0)</f>
        <v>1</v>
      </c>
      <c r="K4928" s="37">
        <f t="shared" si="1375"/>
        <v>0</v>
      </c>
      <c r="L4928" s="37">
        <f t="shared" si="1376"/>
        <v>75.02</v>
      </c>
      <c r="M4928" s="37">
        <v>0</v>
      </c>
      <c r="N4928" s="37">
        <f t="shared" si="1377"/>
        <v>197</v>
      </c>
      <c r="O4928" s="37">
        <v>0</v>
      </c>
      <c r="P4928" s="37">
        <v>0</v>
      </c>
      <c r="Q4928" s="21">
        <f t="shared" si="1378"/>
        <v>39.790999999999997</v>
      </c>
      <c r="R4928" s="21">
        <f t="shared" si="1387"/>
        <v>205.41666666665486</v>
      </c>
      <c r="S4928" s="21">
        <f t="shared" si="1388"/>
        <v>19.562309848209289</v>
      </c>
      <c r="T4928" s="21">
        <f t="shared" si="1379"/>
        <v>86.147999999999996</v>
      </c>
      <c r="U4928" s="37">
        <f>VLOOKUP(Time_Zone, 'LSTM LookUp'!$B$5:$D$8, 3, FALSE)</f>
        <v>-75</v>
      </c>
      <c r="V4928" s="21">
        <f t="shared" si="1389"/>
        <v>-6.1686465259109893</v>
      </c>
      <c r="W4928" s="21">
        <f t="shared" si="1380"/>
        <v>144.60583836852226</v>
      </c>
      <c r="X4928" s="21">
        <f t="shared" si="1381"/>
        <v>0</v>
      </c>
      <c r="Y4928" s="21">
        <f t="shared" si="1382"/>
        <v>197</v>
      </c>
      <c r="Z4928" s="21">
        <f t="shared" si="1390"/>
        <v>62.445559271646225</v>
      </c>
      <c r="AA4928" s="21">
        <f t="shared" si="1383"/>
        <v>0</v>
      </c>
      <c r="AB4928" s="21">
        <f t="shared" si="1384"/>
        <v>62.445559271646225</v>
      </c>
      <c r="AC4928" s="21">
        <f t="shared" si="1385"/>
        <v>75.02</v>
      </c>
      <c r="AD4928" s="21">
        <f t="shared" si="1391"/>
        <v>62.445559271646225</v>
      </c>
      <c r="AE4928" s="21" t="str">
        <f t="shared" si="1386"/>
        <v>7/24/11:00</v>
      </c>
    </row>
    <row r="4929" spans="2:31">
      <c r="B4929" s="37">
        <v>7</v>
      </c>
      <c r="C4929" s="38">
        <v>24</v>
      </c>
      <c r="D4929" s="39">
        <v>12</v>
      </c>
      <c r="E4929" s="17">
        <v>25.6</v>
      </c>
      <c r="F4929" s="17">
        <v>280</v>
      </c>
      <c r="G4929" s="17">
        <v>73</v>
      </c>
      <c r="H4929" s="37">
        <f t="shared" si="1374"/>
        <v>78.08</v>
      </c>
      <c r="I4929" s="37">
        <f>IF(H4929&lt;'Roof Calculator'!$G$8, 1, 0)</f>
        <v>0</v>
      </c>
      <c r="J4929" s="37">
        <f>IF(H4929&gt;='Roof Calculator'!$G$8, 1, 0)</f>
        <v>1</v>
      </c>
      <c r="K4929" s="37">
        <f t="shared" si="1375"/>
        <v>0</v>
      </c>
      <c r="L4929" s="37">
        <f t="shared" si="1376"/>
        <v>78.08</v>
      </c>
      <c r="M4929" s="37">
        <v>0</v>
      </c>
      <c r="N4929" s="37">
        <f t="shared" si="1377"/>
        <v>280</v>
      </c>
      <c r="O4929" s="37">
        <v>0</v>
      </c>
      <c r="P4929" s="37">
        <v>0</v>
      </c>
      <c r="Q4929" s="21">
        <f t="shared" si="1378"/>
        <v>39.790999999999997</v>
      </c>
      <c r="R4929" s="21">
        <f t="shared" si="1387"/>
        <v>205.45833333332152</v>
      </c>
      <c r="S4929" s="21">
        <f t="shared" si="1388"/>
        <v>19.552925401499117</v>
      </c>
      <c r="T4929" s="21">
        <f t="shared" si="1379"/>
        <v>86.147999999999996</v>
      </c>
      <c r="U4929" s="37">
        <f>VLOOKUP(Time_Zone, 'LSTM LookUp'!$B$5:$D$8, 3, FALSE)</f>
        <v>-75</v>
      </c>
      <c r="V4929" s="21">
        <f t="shared" si="1389"/>
        <v>-6.1694006900486995</v>
      </c>
      <c r="W4929" s="21">
        <f t="shared" si="1380"/>
        <v>159.60564982748778</v>
      </c>
      <c r="X4929" s="21">
        <f t="shared" si="1381"/>
        <v>-33.908208430448916</v>
      </c>
      <c r="Y4929" s="21">
        <f t="shared" si="1382"/>
        <v>246.09179156955108</v>
      </c>
      <c r="Z4929" s="21">
        <f t="shared" si="1390"/>
        <v>78.006799780314779</v>
      </c>
      <c r="AA4929" s="21">
        <f t="shared" si="1383"/>
        <v>0</v>
      </c>
      <c r="AB4929" s="21">
        <f t="shared" si="1384"/>
        <v>78.006799780314779</v>
      </c>
      <c r="AC4929" s="21">
        <f t="shared" si="1385"/>
        <v>78.08</v>
      </c>
      <c r="AD4929" s="21">
        <f t="shared" si="1391"/>
        <v>78.006799780314779</v>
      </c>
      <c r="AE4929" s="21" t="str">
        <f t="shared" si="1386"/>
        <v>7/24/12:00</v>
      </c>
    </row>
    <row r="4930" spans="2:31">
      <c r="B4930" s="37">
        <v>7</v>
      </c>
      <c r="C4930" s="38">
        <v>24</v>
      </c>
      <c r="D4930" s="39">
        <v>13</v>
      </c>
      <c r="E4930" s="17">
        <v>27.8</v>
      </c>
      <c r="F4930" s="17">
        <v>426</v>
      </c>
      <c r="G4930" s="17">
        <v>342</v>
      </c>
      <c r="H4930" s="37">
        <f t="shared" si="1374"/>
        <v>82.04</v>
      </c>
      <c r="I4930" s="37">
        <f>IF(H4930&lt;'Roof Calculator'!$G$8, 1, 0)</f>
        <v>0</v>
      </c>
      <c r="J4930" s="37">
        <f>IF(H4930&gt;='Roof Calculator'!$G$8, 1, 0)</f>
        <v>1</v>
      </c>
      <c r="K4930" s="37">
        <f t="shared" si="1375"/>
        <v>0</v>
      </c>
      <c r="L4930" s="37">
        <f t="shared" si="1376"/>
        <v>82.04</v>
      </c>
      <c r="M4930" s="37">
        <v>0</v>
      </c>
      <c r="N4930" s="37">
        <f t="shared" si="1377"/>
        <v>426</v>
      </c>
      <c r="O4930" s="37">
        <v>0</v>
      </c>
      <c r="P4930" s="37">
        <v>0</v>
      </c>
      <c r="Q4930" s="21">
        <f t="shared" si="1378"/>
        <v>39.790999999999997</v>
      </c>
      <c r="R4930" s="21">
        <f t="shared" si="1387"/>
        <v>205.49999999998818</v>
      </c>
      <c r="S4930" s="21">
        <f t="shared" si="1388"/>
        <v>19.543531032485255</v>
      </c>
      <c r="T4930" s="21">
        <f t="shared" si="1379"/>
        <v>86.147999999999996</v>
      </c>
      <c r="U4930" s="37">
        <f>VLOOKUP(Time_Zone, 'LSTM LookUp'!$B$5:$D$8, 3, FALSE)</f>
        <v>-75</v>
      </c>
      <c r="V4930" s="21">
        <f t="shared" si="1389"/>
        <v>-6.1701378179418844</v>
      </c>
      <c r="W4930" s="21">
        <f t="shared" si="1380"/>
        <v>174.60546554551453</v>
      </c>
      <c r="X4930" s="21">
        <f t="shared" si="1381"/>
        <v>-173.33156986812097</v>
      </c>
      <c r="Y4930" s="21">
        <f t="shared" si="1382"/>
        <v>252.66843013187903</v>
      </c>
      <c r="Z4930" s="21">
        <f t="shared" si="1390"/>
        <v>80.091479339462225</v>
      </c>
      <c r="AA4930" s="21">
        <f t="shared" si="1383"/>
        <v>0</v>
      </c>
      <c r="AB4930" s="21">
        <f t="shared" si="1384"/>
        <v>80.091479339462225</v>
      </c>
      <c r="AC4930" s="21">
        <f t="shared" si="1385"/>
        <v>82.04</v>
      </c>
      <c r="AD4930" s="21">
        <f t="shared" si="1391"/>
        <v>80.091479339462225</v>
      </c>
      <c r="AE4930" s="21" t="str">
        <f t="shared" si="1386"/>
        <v>7/24/13:00</v>
      </c>
    </row>
    <row r="4931" spans="2:31">
      <c r="B4931" s="37">
        <v>7</v>
      </c>
      <c r="C4931" s="38">
        <v>24</v>
      </c>
      <c r="D4931" s="39">
        <v>14</v>
      </c>
      <c r="E4931" s="17">
        <v>28.3</v>
      </c>
      <c r="F4931" s="17">
        <v>463</v>
      </c>
      <c r="G4931" s="17">
        <v>190</v>
      </c>
      <c r="H4931" s="37">
        <f t="shared" si="1374"/>
        <v>82.94</v>
      </c>
      <c r="I4931" s="37">
        <f>IF(H4931&lt;'Roof Calculator'!$G$8, 1, 0)</f>
        <v>0</v>
      </c>
      <c r="J4931" s="37">
        <f>IF(H4931&gt;='Roof Calculator'!$G$8, 1, 0)</f>
        <v>1</v>
      </c>
      <c r="K4931" s="37">
        <f t="shared" si="1375"/>
        <v>0</v>
      </c>
      <c r="L4931" s="37">
        <f t="shared" si="1376"/>
        <v>82.94</v>
      </c>
      <c r="M4931" s="37">
        <v>0</v>
      </c>
      <c r="N4931" s="37">
        <f t="shared" si="1377"/>
        <v>463</v>
      </c>
      <c r="O4931" s="37">
        <v>0</v>
      </c>
      <c r="P4931" s="37">
        <v>0</v>
      </c>
      <c r="Q4931" s="21">
        <f t="shared" si="1378"/>
        <v>39.790999999999997</v>
      </c>
      <c r="R4931" s="21">
        <f t="shared" si="1387"/>
        <v>205.54166666665483</v>
      </c>
      <c r="S4931" s="21">
        <f t="shared" si="1388"/>
        <v>19.53412674748057</v>
      </c>
      <c r="T4931" s="21">
        <f t="shared" si="1379"/>
        <v>86.147999999999996</v>
      </c>
      <c r="U4931" s="37">
        <f>VLOOKUP(Time_Zone, 'LSTM LookUp'!$B$5:$D$8, 3, FALSE)</f>
        <v>-75</v>
      </c>
      <c r="V4931" s="21">
        <f t="shared" si="1389"/>
        <v>-6.1708579001659984</v>
      </c>
      <c r="W4931" s="21">
        <f t="shared" si="1380"/>
        <v>189.6052855249585</v>
      </c>
      <c r="X4931" s="21">
        <f t="shared" si="1381"/>
        <v>-95.002576905780558</v>
      </c>
      <c r="Y4931" s="21">
        <f t="shared" si="1382"/>
        <v>367.99742309421947</v>
      </c>
      <c r="Z4931" s="21">
        <f t="shared" si="1390"/>
        <v>116.64875581544749</v>
      </c>
      <c r="AA4931" s="21">
        <f t="shared" si="1383"/>
        <v>0</v>
      </c>
      <c r="AB4931" s="21">
        <f t="shared" si="1384"/>
        <v>116.64875581544749</v>
      </c>
      <c r="AC4931" s="21">
        <f t="shared" si="1385"/>
        <v>82.94</v>
      </c>
      <c r="AD4931" s="21">
        <f t="shared" si="1391"/>
        <v>116.64875581544749</v>
      </c>
      <c r="AE4931" s="21" t="str">
        <f t="shared" si="1386"/>
        <v>7/24/14:00</v>
      </c>
    </row>
    <row r="4932" spans="2:31">
      <c r="B4932" s="37">
        <v>7</v>
      </c>
      <c r="C4932" s="38">
        <v>24</v>
      </c>
      <c r="D4932" s="39">
        <v>15</v>
      </c>
      <c r="E4932" s="17">
        <v>29.4</v>
      </c>
      <c r="F4932" s="17">
        <v>459</v>
      </c>
      <c r="G4932" s="17">
        <v>213</v>
      </c>
      <c r="H4932" s="37">
        <f t="shared" si="1374"/>
        <v>84.919999999999987</v>
      </c>
      <c r="I4932" s="37">
        <f>IF(H4932&lt;'Roof Calculator'!$G$8, 1, 0)</f>
        <v>0</v>
      </c>
      <c r="J4932" s="37">
        <f>IF(H4932&gt;='Roof Calculator'!$G$8, 1, 0)</f>
        <v>1</v>
      </c>
      <c r="K4932" s="37">
        <f t="shared" si="1375"/>
        <v>0</v>
      </c>
      <c r="L4932" s="37">
        <f t="shared" si="1376"/>
        <v>84.919999999999987</v>
      </c>
      <c r="M4932" s="37">
        <v>0</v>
      </c>
      <c r="N4932" s="37">
        <f t="shared" si="1377"/>
        <v>459</v>
      </c>
      <c r="O4932" s="37">
        <v>0</v>
      </c>
      <c r="P4932" s="37">
        <v>0</v>
      </c>
      <c r="Q4932" s="21">
        <f t="shared" si="1378"/>
        <v>39.790999999999997</v>
      </c>
      <c r="R4932" s="21">
        <f t="shared" si="1387"/>
        <v>205.58333333332149</v>
      </c>
      <c r="S4932" s="21">
        <f t="shared" si="1388"/>
        <v>19.524712552802079</v>
      </c>
      <c r="T4932" s="21">
        <f t="shared" si="1379"/>
        <v>86.147999999999996</v>
      </c>
      <c r="U4932" s="37">
        <f>VLOOKUP(Time_Zone, 'LSTM LookUp'!$B$5:$D$8, 3, FALSE)</f>
        <v>-75</v>
      </c>
      <c r="V4932" s="21">
        <f t="shared" si="1389"/>
        <v>-6.1715609273338057</v>
      </c>
      <c r="W4932" s="21">
        <f t="shared" si="1380"/>
        <v>204.60510976816659</v>
      </c>
      <c r="X4932" s="21">
        <f t="shared" si="1381"/>
        <v>-94.688936574604838</v>
      </c>
      <c r="Y4932" s="21">
        <f t="shared" si="1382"/>
        <v>364.31106342539516</v>
      </c>
      <c r="Z4932" s="21">
        <f t="shared" si="1390"/>
        <v>115.48024418501006</v>
      </c>
      <c r="AA4932" s="21">
        <f t="shared" si="1383"/>
        <v>0</v>
      </c>
      <c r="AB4932" s="21">
        <f t="shared" si="1384"/>
        <v>115.48024418501006</v>
      </c>
      <c r="AC4932" s="21">
        <f t="shared" si="1385"/>
        <v>84.919999999999987</v>
      </c>
      <c r="AD4932" s="21">
        <f t="shared" si="1391"/>
        <v>115.48024418501006</v>
      </c>
      <c r="AE4932" s="21" t="str">
        <f t="shared" si="1386"/>
        <v>7/24/15:00</v>
      </c>
    </row>
    <row r="4933" spans="2:31">
      <c r="B4933" s="37">
        <v>7</v>
      </c>
      <c r="C4933" s="38">
        <v>24</v>
      </c>
      <c r="D4933" s="39">
        <v>16</v>
      </c>
      <c r="E4933" s="17">
        <v>30</v>
      </c>
      <c r="F4933" s="17">
        <v>328</v>
      </c>
      <c r="G4933" s="17">
        <v>479</v>
      </c>
      <c r="H4933" s="37">
        <f t="shared" si="1374"/>
        <v>86</v>
      </c>
      <c r="I4933" s="37">
        <f>IF(H4933&lt;'Roof Calculator'!$G$8, 1, 0)</f>
        <v>0</v>
      </c>
      <c r="J4933" s="37">
        <f>IF(H4933&gt;='Roof Calculator'!$G$8, 1, 0)</f>
        <v>1</v>
      </c>
      <c r="K4933" s="37">
        <f t="shared" si="1375"/>
        <v>0</v>
      </c>
      <c r="L4933" s="37">
        <f t="shared" si="1376"/>
        <v>86</v>
      </c>
      <c r="M4933" s="37">
        <v>0</v>
      </c>
      <c r="N4933" s="37">
        <f t="shared" si="1377"/>
        <v>328</v>
      </c>
      <c r="O4933" s="37">
        <v>0</v>
      </c>
      <c r="P4933" s="37">
        <v>0</v>
      </c>
      <c r="Q4933" s="21">
        <f t="shared" si="1378"/>
        <v>39.790999999999997</v>
      </c>
      <c r="R4933" s="21">
        <f t="shared" si="1387"/>
        <v>205.62499999998815</v>
      </c>
      <c r="S4933" s="21">
        <f t="shared" si="1388"/>
        <v>19.515288454770882</v>
      </c>
      <c r="T4933" s="21">
        <f t="shared" si="1379"/>
        <v>86.147999999999996</v>
      </c>
      <c r="U4933" s="37">
        <f>VLOOKUP(Time_Zone, 'LSTM LookUp'!$B$5:$D$8, 3, FALSE)</f>
        <v>-75</v>
      </c>
      <c r="V4933" s="21">
        <f t="shared" si="1389"/>
        <v>-6.1722468900954137</v>
      </c>
      <c r="W4933" s="21">
        <f t="shared" si="1380"/>
        <v>219.60493827747612</v>
      </c>
      <c r="X4933" s="21">
        <f t="shared" si="1381"/>
        <v>-164.87407521981902</v>
      </c>
      <c r="Y4933" s="21">
        <f t="shared" si="1382"/>
        <v>163.12592478018098</v>
      </c>
      <c r="Z4933" s="21">
        <f t="shared" si="1390"/>
        <v>51.708069058897948</v>
      </c>
      <c r="AA4933" s="21">
        <f t="shared" si="1383"/>
        <v>0</v>
      </c>
      <c r="AB4933" s="21">
        <f t="shared" si="1384"/>
        <v>51.708069058897948</v>
      </c>
      <c r="AC4933" s="21">
        <f t="shared" si="1385"/>
        <v>86</v>
      </c>
      <c r="AD4933" s="21">
        <f t="shared" si="1391"/>
        <v>51.708069058897948</v>
      </c>
      <c r="AE4933" s="21" t="str">
        <f t="shared" si="1386"/>
        <v>7/24/16:00</v>
      </c>
    </row>
    <row r="4934" spans="2:31">
      <c r="B4934" s="37">
        <v>7</v>
      </c>
      <c r="C4934" s="38">
        <v>24</v>
      </c>
      <c r="D4934" s="39">
        <v>17</v>
      </c>
      <c r="E4934" s="17">
        <v>29.4</v>
      </c>
      <c r="F4934" s="17">
        <v>327</v>
      </c>
      <c r="G4934" s="17">
        <v>345</v>
      </c>
      <c r="H4934" s="37">
        <f t="shared" si="1374"/>
        <v>84.919999999999987</v>
      </c>
      <c r="I4934" s="37">
        <f>IF(H4934&lt;'Roof Calculator'!$G$8, 1, 0)</f>
        <v>0</v>
      </c>
      <c r="J4934" s="37">
        <f>IF(H4934&gt;='Roof Calculator'!$G$8, 1, 0)</f>
        <v>1</v>
      </c>
      <c r="K4934" s="37">
        <f t="shared" si="1375"/>
        <v>0</v>
      </c>
      <c r="L4934" s="37">
        <f t="shared" si="1376"/>
        <v>84.919999999999987</v>
      </c>
      <c r="M4934" s="37">
        <v>0</v>
      </c>
      <c r="N4934" s="37">
        <f t="shared" si="1377"/>
        <v>327</v>
      </c>
      <c r="O4934" s="37">
        <v>0</v>
      </c>
      <c r="P4934" s="37">
        <v>0</v>
      </c>
      <c r="Q4934" s="21">
        <f t="shared" si="1378"/>
        <v>39.790999999999997</v>
      </c>
      <c r="R4934" s="21">
        <f t="shared" si="1387"/>
        <v>205.66666666665481</v>
      </c>
      <c r="S4934" s="21">
        <f t="shared" si="1388"/>
        <v>19.505854459712193</v>
      </c>
      <c r="T4934" s="21">
        <f t="shared" si="1379"/>
        <v>86.147999999999996</v>
      </c>
      <c r="U4934" s="37">
        <f>VLOOKUP(Time_Zone, 'LSTM LookUp'!$B$5:$D$8, 3, FALSE)</f>
        <v>-75</v>
      </c>
      <c r="V4934" s="21">
        <f t="shared" si="1389"/>
        <v>-6.1729157791382834</v>
      </c>
      <c r="W4934" s="21">
        <f t="shared" si="1380"/>
        <v>234.60477105521545</v>
      </c>
      <c r="X4934" s="21">
        <f t="shared" si="1381"/>
        <v>-71.008189800092055</v>
      </c>
      <c r="Y4934" s="21">
        <f t="shared" si="1382"/>
        <v>255.99181019990795</v>
      </c>
      <c r="Z4934" s="21">
        <f t="shared" si="1390"/>
        <v>81.144932776113521</v>
      </c>
      <c r="AA4934" s="21">
        <f t="shared" si="1383"/>
        <v>0</v>
      </c>
      <c r="AB4934" s="21">
        <f t="shared" si="1384"/>
        <v>81.144932776113521</v>
      </c>
      <c r="AC4934" s="21">
        <f t="shared" si="1385"/>
        <v>84.919999999999987</v>
      </c>
      <c r="AD4934" s="21">
        <f t="shared" si="1391"/>
        <v>81.144932776113521</v>
      </c>
      <c r="AE4934" s="21" t="str">
        <f t="shared" si="1386"/>
        <v>7/24/17:00</v>
      </c>
    </row>
    <row r="4935" spans="2:31">
      <c r="B4935" s="37">
        <v>7</v>
      </c>
      <c r="C4935" s="38">
        <v>24</v>
      </c>
      <c r="D4935" s="39">
        <v>18</v>
      </c>
      <c r="E4935" s="17">
        <v>28.9</v>
      </c>
      <c r="F4935" s="17">
        <v>216</v>
      </c>
      <c r="G4935" s="17">
        <v>102</v>
      </c>
      <c r="H4935" s="37">
        <f t="shared" si="1374"/>
        <v>84.02</v>
      </c>
      <c r="I4935" s="37">
        <f>IF(H4935&lt;'Roof Calculator'!$G$8, 1, 0)</f>
        <v>0</v>
      </c>
      <c r="J4935" s="37">
        <f>IF(H4935&gt;='Roof Calculator'!$G$8, 1, 0)</f>
        <v>1</v>
      </c>
      <c r="K4935" s="37">
        <f t="shared" si="1375"/>
        <v>0</v>
      </c>
      <c r="L4935" s="37">
        <f t="shared" si="1376"/>
        <v>84.02</v>
      </c>
      <c r="M4935" s="37">
        <v>0</v>
      </c>
      <c r="N4935" s="37">
        <f t="shared" si="1377"/>
        <v>216</v>
      </c>
      <c r="O4935" s="37">
        <v>0</v>
      </c>
      <c r="P4935" s="37">
        <v>0</v>
      </c>
      <c r="Q4935" s="21">
        <f t="shared" si="1378"/>
        <v>39.790999999999997</v>
      </c>
      <c r="R4935" s="21">
        <f t="shared" si="1387"/>
        <v>205.70833333332146</v>
      </c>
      <c r="S4935" s="21">
        <f t="shared" si="1388"/>
        <v>19.49641057395533</v>
      </c>
      <c r="T4935" s="21">
        <f t="shared" si="1379"/>
        <v>86.147999999999996</v>
      </c>
      <c r="U4935" s="37">
        <f>VLOOKUP(Time_Zone, 'LSTM LookUp'!$B$5:$D$8, 3, FALSE)</f>
        <v>-75</v>
      </c>
      <c r="V4935" s="21">
        <f t="shared" si="1389"/>
        <v>-6.1735675851872696</v>
      </c>
      <c r="W4935" s="21">
        <f t="shared" si="1380"/>
        <v>249.60460810370321</v>
      </c>
      <c r="X4935" s="21">
        <f t="shared" si="1381"/>
        <v>-3.960714486736947</v>
      </c>
      <c r="Y4935" s="21">
        <f t="shared" si="1382"/>
        <v>212.03928551326305</v>
      </c>
      <c r="Z4935" s="21">
        <f t="shared" si="1390"/>
        <v>67.212750108812102</v>
      </c>
      <c r="AA4935" s="21">
        <f t="shared" si="1383"/>
        <v>0</v>
      </c>
      <c r="AB4935" s="21">
        <f t="shared" si="1384"/>
        <v>67.212750108812102</v>
      </c>
      <c r="AC4935" s="21">
        <f t="shared" si="1385"/>
        <v>84.02</v>
      </c>
      <c r="AD4935" s="21">
        <f t="shared" si="1391"/>
        <v>67.212750108812102</v>
      </c>
      <c r="AE4935" s="21" t="str">
        <f t="shared" si="1386"/>
        <v>7/24/18:00</v>
      </c>
    </row>
    <row r="4936" spans="2:31">
      <c r="B4936" s="37">
        <v>7</v>
      </c>
      <c r="C4936" s="38">
        <v>24</v>
      </c>
      <c r="D4936" s="39">
        <v>19</v>
      </c>
      <c r="E4936" s="17">
        <v>27.8</v>
      </c>
      <c r="F4936" s="17">
        <v>159</v>
      </c>
      <c r="G4936" s="17">
        <v>38</v>
      </c>
      <c r="H4936" s="37">
        <f t="shared" si="1374"/>
        <v>82.04</v>
      </c>
      <c r="I4936" s="37">
        <f>IF(H4936&lt;'Roof Calculator'!$G$8, 1, 0)</f>
        <v>0</v>
      </c>
      <c r="J4936" s="37">
        <f>IF(H4936&gt;='Roof Calculator'!$G$8, 1, 0)</f>
        <v>1</v>
      </c>
      <c r="K4936" s="37">
        <f t="shared" si="1375"/>
        <v>0</v>
      </c>
      <c r="L4936" s="37">
        <f t="shared" si="1376"/>
        <v>82.04</v>
      </c>
      <c r="M4936" s="37">
        <v>0</v>
      </c>
      <c r="N4936" s="37">
        <f t="shared" si="1377"/>
        <v>159</v>
      </c>
      <c r="O4936" s="37">
        <v>0</v>
      </c>
      <c r="P4936" s="37">
        <v>0</v>
      </c>
      <c r="Q4936" s="21">
        <f t="shared" si="1378"/>
        <v>39.790999999999997</v>
      </c>
      <c r="R4936" s="21">
        <f t="shared" si="1387"/>
        <v>205.74999999998812</v>
      </c>
      <c r="S4936" s="21">
        <f t="shared" si="1388"/>
        <v>19.486956803833696</v>
      </c>
      <c r="T4936" s="21">
        <f t="shared" si="1379"/>
        <v>86.147999999999996</v>
      </c>
      <c r="U4936" s="37">
        <f>VLOOKUP(Time_Zone, 'LSTM LookUp'!$B$5:$D$8, 3, FALSE)</f>
        <v>-75</v>
      </c>
      <c r="V4936" s="21">
        <f t="shared" si="1389"/>
        <v>-6.1742022990046248</v>
      </c>
      <c r="W4936" s="21">
        <f t="shared" si="1380"/>
        <v>264.60444942524884</v>
      </c>
      <c r="X4936" s="21">
        <f t="shared" si="1381"/>
        <v>5.5245248431567529</v>
      </c>
      <c r="Y4936" s="21">
        <f t="shared" si="1382"/>
        <v>164.52452484315674</v>
      </c>
      <c r="Z4936" s="21">
        <f t="shared" si="1390"/>
        <v>52.151400851435412</v>
      </c>
      <c r="AA4936" s="21">
        <f t="shared" si="1383"/>
        <v>0</v>
      </c>
      <c r="AB4936" s="21">
        <f t="shared" si="1384"/>
        <v>52.151400851435412</v>
      </c>
      <c r="AC4936" s="21">
        <f t="shared" si="1385"/>
        <v>82.04</v>
      </c>
      <c r="AD4936" s="21">
        <f t="shared" si="1391"/>
        <v>52.151400851435412</v>
      </c>
      <c r="AE4936" s="21" t="str">
        <f t="shared" si="1386"/>
        <v>7/24/19:00</v>
      </c>
    </row>
    <row r="4937" spans="2:31">
      <c r="B4937" s="37">
        <v>7</v>
      </c>
      <c r="C4937" s="38">
        <v>24</v>
      </c>
      <c r="D4937" s="39">
        <v>20</v>
      </c>
      <c r="E4937" s="17">
        <v>26.7</v>
      </c>
      <c r="F4937" s="17">
        <v>40</v>
      </c>
      <c r="G4937" s="17">
        <v>3</v>
      </c>
      <c r="H4937" s="37">
        <f t="shared" si="1374"/>
        <v>80.06</v>
      </c>
      <c r="I4937" s="37">
        <f>IF(H4937&lt;'Roof Calculator'!$G$8, 1, 0)</f>
        <v>0</v>
      </c>
      <c r="J4937" s="37">
        <f>IF(H4937&gt;='Roof Calculator'!$G$8, 1, 0)</f>
        <v>1</v>
      </c>
      <c r="K4937" s="37">
        <f t="shared" si="1375"/>
        <v>0</v>
      </c>
      <c r="L4937" s="37">
        <f t="shared" si="1376"/>
        <v>80.06</v>
      </c>
      <c r="M4937" s="37">
        <v>0</v>
      </c>
      <c r="N4937" s="37">
        <f t="shared" si="1377"/>
        <v>40</v>
      </c>
      <c r="O4937" s="37">
        <v>0</v>
      </c>
      <c r="P4937" s="37">
        <v>0</v>
      </c>
      <c r="Q4937" s="21">
        <f t="shared" si="1378"/>
        <v>39.790999999999997</v>
      </c>
      <c r="R4937" s="21">
        <f t="shared" si="1387"/>
        <v>205.79166666665478</v>
      </c>
      <c r="S4937" s="21">
        <f t="shared" si="1388"/>
        <v>19.477493155684719</v>
      </c>
      <c r="T4937" s="21">
        <f t="shared" si="1379"/>
        <v>86.147999999999996</v>
      </c>
      <c r="U4937" s="37">
        <f>VLOOKUP(Time_Zone, 'LSTM LookUp'!$B$5:$D$8, 3, FALSE)</f>
        <v>-75</v>
      </c>
      <c r="V4937" s="21">
        <f t="shared" si="1389"/>
        <v>-6.1748199113900393</v>
      </c>
      <c r="W4937" s="21">
        <f t="shared" si="1380"/>
        <v>279.60429502215243</v>
      </c>
      <c r="X4937" s="21">
        <f t="shared" si="1381"/>
        <v>1.0027753462302722</v>
      </c>
      <c r="Y4937" s="21">
        <f t="shared" si="1382"/>
        <v>41.002775346230273</v>
      </c>
      <c r="Z4937" s="21">
        <f t="shared" si="1390"/>
        <v>12.997163645609225</v>
      </c>
      <c r="AA4937" s="21">
        <f t="shared" si="1383"/>
        <v>0</v>
      </c>
      <c r="AB4937" s="21">
        <f t="shared" si="1384"/>
        <v>12.997163645609225</v>
      </c>
      <c r="AC4937" s="21">
        <f t="shared" si="1385"/>
        <v>80.06</v>
      </c>
      <c r="AD4937" s="21">
        <f t="shared" si="1391"/>
        <v>12.997163645609225</v>
      </c>
      <c r="AE4937" s="21" t="str">
        <f t="shared" si="1386"/>
        <v>7/24/20:00</v>
      </c>
    </row>
    <row r="4938" spans="2:31">
      <c r="B4938" s="37">
        <v>7</v>
      </c>
      <c r="C4938" s="38">
        <v>24</v>
      </c>
      <c r="D4938" s="39">
        <v>21</v>
      </c>
      <c r="E4938" s="17">
        <v>25.6</v>
      </c>
      <c r="F4938" s="17">
        <v>0</v>
      </c>
      <c r="G4938" s="17">
        <v>0</v>
      </c>
      <c r="H4938" s="37">
        <f t="shared" si="1374"/>
        <v>78.08</v>
      </c>
      <c r="I4938" s="37">
        <f>IF(H4938&lt;'Roof Calculator'!$G$8, 1, 0)</f>
        <v>0</v>
      </c>
      <c r="J4938" s="37">
        <f>IF(H4938&gt;='Roof Calculator'!$G$8, 1, 0)</f>
        <v>1</v>
      </c>
      <c r="K4938" s="37">
        <f t="shared" si="1375"/>
        <v>0</v>
      </c>
      <c r="L4938" s="37">
        <f t="shared" si="1376"/>
        <v>78.08</v>
      </c>
      <c r="M4938" s="37">
        <v>0</v>
      </c>
      <c r="N4938" s="37">
        <f t="shared" si="1377"/>
        <v>0</v>
      </c>
      <c r="O4938" s="37">
        <v>0</v>
      </c>
      <c r="P4938" s="37">
        <v>0</v>
      </c>
      <c r="Q4938" s="21">
        <f t="shared" si="1378"/>
        <v>39.790999999999997</v>
      </c>
      <c r="R4938" s="21">
        <f t="shared" si="1387"/>
        <v>205.83333333332143</v>
      </c>
      <c r="S4938" s="21">
        <f t="shared" si="1388"/>
        <v>19.468019635849959</v>
      </c>
      <c r="T4938" s="21">
        <f t="shared" si="1379"/>
        <v>86.147999999999996</v>
      </c>
      <c r="U4938" s="37">
        <f>VLOOKUP(Time_Zone, 'LSTM LookUp'!$B$5:$D$8, 3, FALSE)</f>
        <v>-75</v>
      </c>
      <c r="V4938" s="21">
        <f t="shared" si="1389"/>
        <v>-6.1754204131806514</v>
      </c>
      <c r="W4938" s="21">
        <f t="shared" si="1380"/>
        <v>294.60414489670478</v>
      </c>
      <c r="X4938" s="21">
        <f t="shared" si="1381"/>
        <v>0</v>
      </c>
      <c r="Y4938" s="21">
        <f t="shared" si="1382"/>
        <v>0</v>
      </c>
      <c r="Z4938" s="21">
        <f t="shared" si="1390"/>
        <v>0</v>
      </c>
      <c r="AA4938" s="21">
        <f t="shared" si="1383"/>
        <v>0</v>
      </c>
      <c r="AB4938" s="21">
        <f t="shared" si="1384"/>
        <v>0</v>
      </c>
      <c r="AC4938" s="21">
        <f t="shared" si="1385"/>
        <v>78.08</v>
      </c>
      <c r="AD4938" s="21">
        <f t="shared" si="1391"/>
        <v>0</v>
      </c>
      <c r="AE4938" s="21" t="str">
        <f t="shared" si="1386"/>
        <v>7/24/21:00</v>
      </c>
    </row>
    <row r="4939" spans="2:31">
      <c r="B4939" s="37">
        <v>7</v>
      </c>
      <c r="C4939" s="38">
        <v>24</v>
      </c>
      <c r="D4939" s="39">
        <v>22</v>
      </c>
      <c r="E4939" s="17">
        <v>25</v>
      </c>
      <c r="F4939" s="17">
        <v>0</v>
      </c>
      <c r="G4939" s="17">
        <v>0</v>
      </c>
      <c r="H4939" s="37">
        <f t="shared" si="1374"/>
        <v>77</v>
      </c>
      <c r="I4939" s="37">
        <f>IF(H4939&lt;'Roof Calculator'!$G$8, 1, 0)</f>
        <v>0</v>
      </c>
      <c r="J4939" s="37">
        <f>IF(H4939&gt;='Roof Calculator'!$G$8, 1, 0)</f>
        <v>1</v>
      </c>
      <c r="K4939" s="37">
        <f t="shared" si="1375"/>
        <v>0</v>
      </c>
      <c r="L4939" s="37">
        <f t="shared" si="1376"/>
        <v>77</v>
      </c>
      <c r="M4939" s="37">
        <v>0</v>
      </c>
      <c r="N4939" s="37">
        <f t="shared" si="1377"/>
        <v>0</v>
      </c>
      <c r="O4939" s="37">
        <v>0</v>
      </c>
      <c r="P4939" s="37">
        <v>0</v>
      </c>
      <c r="Q4939" s="21">
        <f t="shared" si="1378"/>
        <v>39.790999999999997</v>
      </c>
      <c r="R4939" s="21">
        <f t="shared" si="1387"/>
        <v>205.87499999998809</v>
      </c>
      <c r="S4939" s="21">
        <f t="shared" si="1388"/>
        <v>19.458536250674985</v>
      </c>
      <c r="T4939" s="21">
        <f t="shared" si="1379"/>
        <v>86.147999999999996</v>
      </c>
      <c r="U4939" s="37">
        <f>VLOOKUP(Time_Zone, 'LSTM LookUp'!$B$5:$D$8, 3, FALSE)</f>
        <v>-75</v>
      </c>
      <c r="V4939" s="21">
        <f t="shared" si="1389"/>
        <v>-6.1760037952510851</v>
      </c>
      <c r="W4939" s="21">
        <f t="shared" si="1380"/>
        <v>309.60399905118726</v>
      </c>
      <c r="X4939" s="21">
        <f t="shared" si="1381"/>
        <v>0</v>
      </c>
      <c r="Y4939" s="21">
        <f t="shared" si="1382"/>
        <v>0</v>
      </c>
      <c r="Z4939" s="21">
        <f t="shared" si="1390"/>
        <v>0</v>
      </c>
      <c r="AA4939" s="21">
        <f t="shared" si="1383"/>
        <v>0</v>
      </c>
      <c r="AB4939" s="21">
        <f t="shared" si="1384"/>
        <v>0</v>
      </c>
      <c r="AC4939" s="21">
        <f t="shared" si="1385"/>
        <v>77</v>
      </c>
      <c r="AD4939" s="21">
        <f t="shared" si="1391"/>
        <v>0</v>
      </c>
      <c r="AE4939" s="21" t="str">
        <f t="shared" si="1386"/>
        <v>7/24/22:00</v>
      </c>
    </row>
    <row r="4940" spans="2:31">
      <c r="B4940" s="37">
        <v>7</v>
      </c>
      <c r="C4940" s="38">
        <v>24</v>
      </c>
      <c r="D4940" s="39">
        <v>23</v>
      </c>
      <c r="E4940" s="17">
        <v>25</v>
      </c>
      <c r="F4940" s="17">
        <v>0</v>
      </c>
      <c r="G4940" s="17">
        <v>0</v>
      </c>
      <c r="H4940" s="37">
        <f t="shared" si="1374"/>
        <v>77</v>
      </c>
      <c r="I4940" s="37">
        <f>IF(H4940&lt;'Roof Calculator'!$G$8, 1, 0)</f>
        <v>0</v>
      </c>
      <c r="J4940" s="37">
        <f>IF(H4940&gt;='Roof Calculator'!$G$8, 1, 0)</f>
        <v>1</v>
      </c>
      <c r="K4940" s="37">
        <f t="shared" si="1375"/>
        <v>0</v>
      </c>
      <c r="L4940" s="37">
        <f t="shared" si="1376"/>
        <v>77</v>
      </c>
      <c r="M4940" s="37">
        <v>0</v>
      </c>
      <c r="N4940" s="37">
        <f t="shared" si="1377"/>
        <v>0</v>
      </c>
      <c r="O4940" s="37">
        <v>0</v>
      </c>
      <c r="P4940" s="37">
        <v>0</v>
      </c>
      <c r="Q4940" s="21">
        <f t="shared" si="1378"/>
        <v>39.790999999999997</v>
      </c>
      <c r="R4940" s="21">
        <f t="shared" si="1387"/>
        <v>205.91666666665475</v>
      </c>
      <c r="S4940" s="21">
        <f t="shared" si="1388"/>
        <v>19.449043006509417</v>
      </c>
      <c r="T4940" s="21">
        <f t="shared" si="1379"/>
        <v>86.147999999999996</v>
      </c>
      <c r="U4940" s="37">
        <f>VLOOKUP(Time_Zone, 'LSTM LookUp'!$B$5:$D$8, 3, FALSE)</f>
        <v>-75</v>
      </c>
      <c r="V4940" s="21">
        <f t="shared" si="1389"/>
        <v>-6.1765700485134509</v>
      </c>
      <c r="W4940" s="21">
        <f t="shared" si="1380"/>
        <v>324.60385748787166</v>
      </c>
      <c r="X4940" s="21">
        <f t="shared" si="1381"/>
        <v>0</v>
      </c>
      <c r="Y4940" s="21">
        <f t="shared" si="1382"/>
        <v>0</v>
      </c>
      <c r="Z4940" s="21">
        <f t="shared" si="1390"/>
        <v>0</v>
      </c>
      <c r="AA4940" s="21">
        <f t="shared" si="1383"/>
        <v>0</v>
      </c>
      <c r="AB4940" s="21">
        <f t="shared" si="1384"/>
        <v>0</v>
      </c>
      <c r="AC4940" s="21">
        <f t="shared" si="1385"/>
        <v>77</v>
      </c>
      <c r="AD4940" s="21">
        <f t="shared" si="1391"/>
        <v>0</v>
      </c>
      <c r="AE4940" s="21" t="str">
        <f t="shared" si="1386"/>
        <v>7/24/23:00</v>
      </c>
    </row>
    <row r="4941" spans="2:31">
      <c r="B4941" s="37">
        <v>7</v>
      </c>
      <c r="C4941" s="38">
        <v>24</v>
      </c>
      <c r="D4941" s="39">
        <v>24</v>
      </c>
      <c r="E4941" s="17">
        <v>25</v>
      </c>
      <c r="F4941" s="17">
        <v>0</v>
      </c>
      <c r="G4941" s="17">
        <v>0</v>
      </c>
      <c r="H4941" s="37">
        <f t="shared" si="1374"/>
        <v>77</v>
      </c>
      <c r="I4941" s="37">
        <f>IF(H4941&lt;'Roof Calculator'!$G$8, 1, 0)</f>
        <v>0</v>
      </c>
      <c r="J4941" s="37">
        <f>IF(H4941&gt;='Roof Calculator'!$G$8, 1, 0)</f>
        <v>1</v>
      </c>
      <c r="K4941" s="37">
        <f t="shared" si="1375"/>
        <v>0</v>
      </c>
      <c r="L4941" s="37">
        <f t="shared" si="1376"/>
        <v>77</v>
      </c>
      <c r="M4941" s="37">
        <v>0</v>
      </c>
      <c r="N4941" s="37">
        <f t="shared" si="1377"/>
        <v>0</v>
      </c>
      <c r="O4941" s="37">
        <v>0</v>
      </c>
      <c r="P4941" s="37">
        <v>0</v>
      </c>
      <c r="Q4941" s="21">
        <f t="shared" si="1378"/>
        <v>39.790999999999997</v>
      </c>
      <c r="R4941" s="21">
        <f t="shared" si="1387"/>
        <v>205.95833333332141</v>
      </c>
      <c r="S4941" s="21">
        <f t="shared" si="1388"/>
        <v>19.439539909706905</v>
      </c>
      <c r="T4941" s="21">
        <f t="shared" si="1379"/>
        <v>86.147999999999996</v>
      </c>
      <c r="U4941" s="37">
        <f>VLOOKUP(Time_Zone, 'LSTM LookUp'!$B$5:$D$8, 3, FALSE)</f>
        <v>-75</v>
      </c>
      <c r="V4941" s="21">
        <f t="shared" si="1389"/>
        <v>-6.177119163917391</v>
      </c>
      <c r="W4941" s="21">
        <f t="shared" si="1380"/>
        <v>339.60372020902065</v>
      </c>
      <c r="X4941" s="21">
        <f t="shared" si="1381"/>
        <v>0</v>
      </c>
      <c r="Y4941" s="21">
        <f t="shared" si="1382"/>
        <v>0</v>
      </c>
      <c r="Z4941" s="21">
        <f t="shared" si="1390"/>
        <v>0</v>
      </c>
      <c r="AA4941" s="21">
        <f t="shared" si="1383"/>
        <v>0</v>
      </c>
      <c r="AB4941" s="21">
        <f t="shared" si="1384"/>
        <v>0</v>
      </c>
      <c r="AC4941" s="21">
        <f t="shared" si="1385"/>
        <v>77</v>
      </c>
      <c r="AD4941" s="21">
        <f t="shared" si="1391"/>
        <v>0</v>
      </c>
      <c r="AE4941" s="21" t="str">
        <f t="shared" si="1386"/>
        <v>7/24/24:00</v>
      </c>
    </row>
    <row r="4942" spans="2:31">
      <c r="B4942" s="37">
        <v>7</v>
      </c>
      <c r="C4942" s="38">
        <v>25</v>
      </c>
      <c r="D4942" s="39">
        <v>1</v>
      </c>
      <c r="E4942" s="17">
        <v>23.9</v>
      </c>
      <c r="F4942" s="17">
        <v>0</v>
      </c>
      <c r="G4942" s="17">
        <v>0</v>
      </c>
      <c r="H4942" s="37">
        <f t="shared" si="1374"/>
        <v>75.02</v>
      </c>
      <c r="I4942" s="37">
        <f>IF(H4942&lt;'Roof Calculator'!$G$8, 1, 0)</f>
        <v>0</v>
      </c>
      <c r="J4942" s="37">
        <f>IF(H4942&gt;='Roof Calculator'!$G$8, 1, 0)</f>
        <v>1</v>
      </c>
      <c r="K4942" s="37">
        <f t="shared" si="1375"/>
        <v>0</v>
      </c>
      <c r="L4942" s="37">
        <f t="shared" si="1376"/>
        <v>75.02</v>
      </c>
      <c r="M4942" s="37">
        <v>0</v>
      </c>
      <c r="N4942" s="37">
        <f t="shared" si="1377"/>
        <v>0</v>
      </c>
      <c r="O4942" s="37">
        <v>0</v>
      </c>
      <c r="P4942" s="37">
        <v>0</v>
      </c>
      <c r="Q4942" s="21">
        <f t="shared" si="1378"/>
        <v>39.790999999999997</v>
      </c>
      <c r="R4942" s="21">
        <f t="shared" si="1387"/>
        <v>205.99999999998806</v>
      </c>
      <c r="S4942" s="21">
        <f t="shared" si="1388"/>
        <v>19.430026966625128</v>
      </c>
      <c r="T4942" s="21">
        <f t="shared" si="1379"/>
        <v>86.147999999999996</v>
      </c>
      <c r="U4942" s="37">
        <f>VLOOKUP(Time_Zone, 'LSTM LookUp'!$B$5:$D$8, 3, FALSE)</f>
        <v>-75</v>
      </c>
      <c r="V4942" s="21">
        <f t="shared" si="1389"/>
        <v>-6.1776511324500847</v>
      </c>
      <c r="W4942" s="21">
        <f t="shared" si="1380"/>
        <v>-5.3964127831125364</v>
      </c>
      <c r="X4942" s="21">
        <f t="shared" si="1381"/>
        <v>0</v>
      </c>
      <c r="Y4942" s="21">
        <f t="shared" si="1382"/>
        <v>0</v>
      </c>
      <c r="Z4942" s="21">
        <f t="shared" si="1390"/>
        <v>0</v>
      </c>
      <c r="AA4942" s="21">
        <f t="shared" si="1383"/>
        <v>0</v>
      </c>
      <c r="AB4942" s="21">
        <f t="shared" si="1384"/>
        <v>0</v>
      </c>
      <c r="AC4942" s="21">
        <f t="shared" si="1385"/>
        <v>75.02</v>
      </c>
      <c r="AD4942" s="21">
        <f t="shared" si="1391"/>
        <v>0</v>
      </c>
      <c r="AE4942" s="21" t="str">
        <f t="shared" si="1386"/>
        <v>7/25/1:00</v>
      </c>
    </row>
    <row r="4943" spans="2:31">
      <c r="B4943" s="37">
        <v>7</v>
      </c>
      <c r="C4943" s="38">
        <v>25</v>
      </c>
      <c r="D4943" s="39">
        <v>2</v>
      </c>
      <c r="E4943" s="17">
        <v>23.3</v>
      </c>
      <c r="F4943" s="17">
        <v>0</v>
      </c>
      <c r="G4943" s="17">
        <v>0</v>
      </c>
      <c r="H4943" s="37">
        <f t="shared" si="1374"/>
        <v>73.94</v>
      </c>
      <c r="I4943" s="37">
        <f>IF(H4943&lt;'Roof Calculator'!$G$8, 1, 0)</f>
        <v>0</v>
      </c>
      <c r="J4943" s="37">
        <f>IF(H4943&gt;='Roof Calculator'!$G$8, 1, 0)</f>
        <v>1</v>
      </c>
      <c r="K4943" s="37">
        <f t="shared" si="1375"/>
        <v>0</v>
      </c>
      <c r="L4943" s="37">
        <f t="shared" si="1376"/>
        <v>73.94</v>
      </c>
      <c r="M4943" s="37">
        <v>0</v>
      </c>
      <c r="N4943" s="37">
        <f t="shared" si="1377"/>
        <v>0</v>
      </c>
      <c r="O4943" s="37">
        <v>0</v>
      </c>
      <c r="P4943" s="37">
        <v>0</v>
      </c>
      <c r="Q4943" s="21">
        <f t="shared" si="1378"/>
        <v>39.790999999999997</v>
      </c>
      <c r="R4943" s="21">
        <f t="shared" si="1387"/>
        <v>206.04166666665472</v>
      </c>
      <c r="S4943" s="21">
        <f t="shared" si="1388"/>
        <v>19.420504183625773</v>
      </c>
      <c r="T4943" s="21">
        <f t="shared" si="1379"/>
        <v>86.147999999999996</v>
      </c>
      <c r="U4943" s="37">
        <f>VLOOKUP(Time_Zone, 'LSTM LookUp'!$B$5:$D$8, 3, FALSE)</f>
        <v>-75</v>
      </c>
      <c r="V4943" s="21">
        <f t="shared" si="1389"/>
        <v>-6.1781659451362874</v>
      </c>
      <c r="W4943" s="21">
        <f t="shared" si="1380"/>
        <v>9.6034585137159301</v>
      </c>
      <c r="X4943" s="21">
        <f t="shared" si="1381"/>
        <v>0</v>
      </c>
      <c r="Y4943" s="21">
        <f t="shared" si="1382"/>
        <v>0</v>
      </c>
      <c r="Z4943" s="21">
        <f t="shared" si="1390"/>
        <v>0</v>
      </c>
      <c r="AA4943" s="21">
        <f t="shared" si="1383"/>
        <v>0</v>
      </c>
      <c r="AB4943" s="21">
        <f t="shared" si="1384"/>
        <v>0</v>
      </c>
      <c r="AC4943" s="21">
        <f t="shared" si="1385"/>
        <v>73.94</v>
      </c>
      <c r="AD4943" s="21">
        <f t="shared" si="1391"/>
        <v>0</v>
      </c>
      <c r="AE4943" s="21" t="str">
        <f t="shared" si="1386"/>
        <v>7/25/2:00</v>
      </c>
    </row>
    <row r="4944" spans="2:31">
      <c r="B4944" s="37">
        <v>7</v>
      </c>
      <c r="C4944" s="38">
        <v>25</v>
      </c>
      <c r="D4944" s="39">
        <v>3</v>
      </c>
      <c r="E4944" s="17">
        <v>23.9</v>
      </c>
      <c r="F4944" s="17">
        <v>0</v>
      </c>
      <c r="G4944" s="17">
        <v>0</v>
      </c>
      <c r="H4944" s="37">
        <f t="shared" si="1374"/>
        <v>75.02</v>
      </c>
      <c r="I4944" s="37">
        <f>IF(H4944&lt;'Roof Calculator'!$G$8, 1, 0)</f>
        <v>0</v>
      </c>
      <c r="J4944" s="37">
        <f>IF(H4944&gt;='Roof Calculator'!$G$8, 1, 0)</f>
        <v>1</v>
      </c>
      <c r="K4944" s="37">
        <f t="shared" si="1375"/>
        <v>0</v>
      </c>
      <c r="L4944" s="37">
        <f t="shared" si="1376"/>
        <v>75.02</v>
      </c>
      <c r="M4944" s="37">
        <v>0</v>
      </c>
      <c r="N4944" s="37">
        <f t="shared" si="1377"/>
        <v>0</v>
      </c>
      <c r="O4944" s="37">
        <v>0</v>
      </c>
      <c r="P4944" s="37">
        <v>0</v>
      </c>
      <c r="Q4944" s="21">
        <f t="shared" si="1378"/>
        <v>39.790999999999997</v>
      </c>
      <c r="R4944" s="21">
        <f t="shared" si="1387"/>
        <v>206.08333333332138</v>
      </c>
      <c r="S4944" s="21">
        <f t="shared" si="1388"/>
        <v>19.410971567074522</v>
      </c>
      <c r="T4944" s="21">
        <f t="shared" si="1379"/>
        <v>86.147999999999996</v>
      </c>
      <c r="U4944" s="37">
        <f>VLOOKUP(Time_Zone, 'LSTM LookUp'!$B$5:$D$8, 3, FALSE)</f>
        <v>-75</v>
      </c>
      <c r="V4944" s="21">
        <f t="shared" si="1389"/>
        <v>-6.1786635930383387</v>
      </c>
      <c r="W4944" s="21">
        <f t="shared" si="1380"/>
        <v>24.603334101740408</v>
      </c>
      <c r="X4944" s="21">
        <f t="shared" si="1381"/>
        <v>0</v>
      </c>
      <c r="Y4944" s="21">
        <f t="shared" si="1382"/>
        <v>0</v>
      </c>
      <c r="Z4944" s="21">
        <f t="shared" si="1390"/>
        <v>0</v>
      </c>
      <c r="AA4944" s="21">
        <f t="shared" si="1383"/>
        <v>0</v>
      </c>
      <c r="AB4944" s="21">
        <f t="shared" si="1384"/>
        <v>0</v>
      </c>
      <c r="AC4944" s="21">
        <f t="shared" si="1385"/>
        <v>75.02</v>
      </c>
      <c r="AD4944" s="21">
        <f t="shared" si="1391"/>
        <v>0</v>
      </c>
      <c r="AE4944" s="21" t="str">
        <f t="shared" si="1386"/>
        <v>7/25/3:00</v>
      </c>
    </row>
    <row r="4945" spans="2:31">
      <c r="B4945" s="37">
        <v>7</v>
      </c>
      <c r="C4945" s="38">
        <v>25</v>
      </c>
      <c r="D4945" s="39">
        <v>4</v>
      </c>
      <c r="E4945" s="17">
        <v>23.9</v>
      </c>
      <c r="F4945" s="17">
        <v>0</v>
      </c>
      <c r="G4945" s="17">
        <v>0</v>
      </c>
      <c r="H4945" s="37">
        <f t="shared" si="1374"/>
        <v>75.02</v>
      </c>
      <c r="I4945" s="37">
        <f>IF(H4945&lt;'Roof Calculator'!$G$8, 1, 0)</f>
        <v>0</v>
      </c>
      <c r="J4945" s="37">
        <f>IF(H4945&gt;='Roof Calculator'!$G$8, 1, 0)</f>
        <v>1</v>
      </c>
      <c r="K4945" s="37">
        <f t="shared" si="1375"/>
        <v>0</v>
      </c>
      <c r="L4945" s="37">
        <f t="shared" si="1376"/>
        <v>75.02</v>
      </c>
      <c r="M4945" s="37">
        <v>0</v>
      </c>
      <c r="N4945" s="37">
        <f t="shared" si="1377"/>
        <v>0</v>
      </c>
      <c r="O4945" s="37">
        <v>0</v>
      </c>
      <c r="P4945" s="37">
        <v>0</v>
      </c>
      <c r="Q4945" s="21">
        <f t="shared" si="1378"/>
        <v>39.790999999999997</v>
      </c>
      <c r="R4945" s="21">
        <f t="shared" si="1387"/>
        <v>206.12499999998803</v>
      </c>
      <c r="S4945" s="21">
        <f t="shared" si="1388"/>
        <v>19.401429123341053</v>
      </c>
      <c r="T4945" s="21">
        <f t="shared" si="1379"/>
        <v>86.147999999999996</v>
      </c>
      <c r="U4945" s="37">
        <f>VLOOKUP(Time_Zone, 'LSTM LookUp'!$B$5:$D$8, 3, FALSE)</f>
        <v>-75</v>
      </c>
      <c r="V4945" s="21">
        <f t="shared" si="1389"/>
        <v>-6.1791440672561926</v>
      </c>
      <c r="W4945" s="21">
        <f t="shared" si="1380"/>
        <v>39.603213983185945</v>
      </c>
      <c r="X4945" s="21">
        <f t="shared" si="1381"/>
        <v>0</v>
      </c>
      <c r="Y4945" s="21">
        <f t="shared" si="1382"/>
        <v>0</v>
      </c>
      <c r="Z4945" s="21">
        <f t="shared" si="1390"/>
        <v>0</v>
      </c>
      <c r="AA4945" s="21">
        <f t="shared" si="1383"/>
        <v>0</v>
      </c>
      <c r="AB4945" s="21">
        <f t="shared" si="1384"/>
        <v>0</v>
      </c>
      <c r="AC4945" s="21">
        <f t="shared" si="1385"/>
        <v>75.02</v>
      </c>
      <c r="AD4945" s="21">
        <f t="shared" si="1391"/>
        <v>0</v>
      </c>
      <c r="AE4945" s="21" t="str">
        <f t="shared" si="1386"/>
        <v>7/25/4:00</v>
      </c>
    </row>
    <row r="4946" spans="2:31">
      <c r="B4946" s="37">
        <v>7</v>
      </c>
      <c r="C4946" s="38">
        <v>25</v>
      </c>
      <c r="D4946" s="39">
        <v>5</v>
      </c>
      <c r="E4946" s="17">
        <v>22.2</v>
      </c>
      <c r="F4946" s="17">
        <v>0</v>
      </c>
      <c r="G4946" s="17">
        <v>0</v>
      </c>
      <c r="H4946" s="37">
        <f t="shared" si="1374"/>
        <v>71.959999999999994</v>
      </c>
      <c r="I4946" s="37">
        <f>IF(H4946&lt;'Roof Calculator'!$G$8, 1, 0)</f>
        <v>0</v>
      </c>
      <c r="J4946" s="37">
        <f>IF(H4946&gt;='Roof Calculator'!$G$8, 1, 0)</f>
        <v>1</v>
      </c>
      <c r="K4946" s="37">
        <f t="shared" si="1375"/>
        <v>0</v>
      </c>
      <c r="L4946" s="37">
        <f t="shared" si="1376"/>
        <v>71.959999999999994</v>
      </c>
      <c r="M4946" s="37">
        <v>0</v>
      </c>
      <c r="N4946" s="37">
        <f t="shared" si="1377"/>
        <v>0</v>
      </c>
      <c r="O4946" s="37">
        <v>0</v>
      </c>
      <c r="P4946" s="37">
        <v>0</v>
      </c>
      <c r="Q4946" s="21">
        <f t="shared" si="1378"/>
        <v>39.790999999999997</v>
      </c>
      <c r="R4946" s="21">
        <f t="shared" si="1387"/>
        <v>206.16666666665469</v>
      </c>
      <c r="S4946" s="21">
        <f t="shared" si="1388"/>
        <v>19.39187685879903</v>
      </c>
      <c r="T4946" s="21">
        <f t="shared" si="1379"/>
        <v>86.147999999999996</v>
      </c>
      <c r="U4946" s="37">
        <f>VLOOKUP(Time_Zone, 'LSTM LookUp'!$B$5:$D$8, 3, FALSE)</f>
        <v>-75</v>
      </c>
      <c r="V4946" s="21">
        <f t="shared" si="1389"/>
        <v>-6.1796073589274325</v>
      </c>
      <c r="W4946" s="21">
        <f t="shared" si="1380"/>
        <v>54.603098160268132</v>
      </c>
      <c r="X4946" s="21">
        <f t="shared" si="1381"/>
        <v>0</v>
      </c>
      <c r="Y4946" s="21">
        <f t="shared" si="1382"/>
        <v>0</v>
      </c>
      <c r="Z4946" s="21">
        <f t="shared" si="1390"/>
        <v>0</v>
      </c>
      <c r="AA4946" s="21">
        <f t="shared" si="1383"/>
        <v>0</v>
      </c>
      <c r="AB4946" s="21">
        <f t="shared" si="1384"/>
        <v>0</v>
      </c>
      <c r="AC4946" s="21">
        <f t="shared" si="1385"/>
        <v>71.959999999999994</v>
      </c>
      <c r="AD4946" s="21">
        <f t="shared" si="1391"/>
        <v>0</v>
      </c>
      <c r="AE4946" s="21" t="str">
        <f t="shared" si="1386"/>
        <v>7/25/5:00</v>
      </c>
    </row>
    <row r="4947" spans="2:31">
      <c r="B4947" s="37">
        <v>7</v>
      </c>
      <c r="C4947" s="38">
        <v>25</v>
      </c>
      <c r="D4947" s="39">
        <v>6</v>
      </c>
      <c r="E4947" s="17">
        <v>21.7</v>
      </c>
      <c r="F4947" s="17">
        <v>1</v>
      </c>
      <c r="G4947" s="17">
        <v>0</v>
      </c>
      <c r="H4947" s="37">
        <f t="shared" si="1374"/>
        <v>71.06</v>
      </c>
      <c r="I4947" s="37">
        <f>IF(H4947&lt;'Roof Calculator'!$G$8, 1, 0)</f>
        <v>0</v>
      </c>
      <c r="J4947" s="37">
        <f>IF(H4947&gt;='Roof Calculator'!$G$8, 1, 0)</f>
        <v>1</v>
      </c>
      <c r="K4947" s="37">
        <f t="shared" si="1375"/>
        <v>0</v>
      </c>
      <c r="L4947" s="37">
        <f t="shared" si="1376"/>
        <v>71.06</v>
      </c>
      <c r="M4947" s="37">
        <v>0</v>
      </c>
      <c r="N4947" s="37">
        <f t="shared" si="1377"/>
        <v>1</v>
      </c>
      <c r="O4947" s="37">
        <v>0</v>
      </c>
      <c r="P4947" s="37">
        <v>0</v>
      </c>
      <c r="Q4947" s="21">
        <f t="shared" si="1378"/>
        <v>39.790999999999997</v>
      </c>
      <c r="R4947" s="21">
        <f t="shared" si="1387"/>
        <v>206.20833333332135</v>
      </c>
      <c r="S4947" s="21">
        <f t="shared" si="1388"/>
        <v>19.382314779826089</v>
      </c>
      <c r="T4947" s="21">
        <f t="shared" si="1379"/>
        <v>86.147999999999996</v>
      </c>
      <c r="U4947" s="37">
        <f>VLOOKUP(Time_Zone, 'LSTM LookUp'!$B$5:$D$8, 3, FALSE)</f>
        <v>-75</v>
      </c>
      <c r="V4947" s="21">
        <f t="shared" si="1389"/>
        <v>-6.1800534592273078</v>
      </c>
      <c r="W4947" s="21">
        <f t="shared" si="1380"/>
        <v>69.602986635193133</v>
      </c>
      <c r="X4947" s="21">
        <f t="shared" si="1381"/>
        <v>0</v>
      </c>
      <c r="Y4947" s="21">
        <f t="shared" si="1382"/>
        <v>1</v>
      </c>
      <c r="Z4947" s="21">
        <f t="shared" si="1390"/>
        <v>0.31698253437383872</v>
      </c>
      <c r="AA4947" s="21">
        <f t="shared" si="1383"/>
        <v>0</v>
      </c>
      <c r="AB4947" s="21">
        <f t="shared" si="1384"/>
        <v>0.31698253437383872</v>
      </c>
      <c r="AC4947" s="21">
        <f t="shared" si="1385"/>
        <v>71.06</v>
      </c>
      <c r="AD4947" s="21">
        <f t="shared" si="1391"/>
        <v>0.31698253437383872</v>
      </c>
      <c r="AE4947" s="21" t="str">
        <f t="shared" si="1386"/>
        <v>7/25/6:00</v>
      </c>
    </row>
    <row r="4948" spans="2:31">
      <c r="B4948" s="37">
        <v>7</v>
      </c>
      <c r="C4948" s="38">
        <v>25</v>
      </c>
      <c r="D4948" s="39">
        <v>7</v>
      </c>
      <c r="E4948" s="17">
        <v>22.2</v>
      </c>
      <c r="F4948" s="17">
        <v>34</v>
      </c>
      <c r="G4948" s="17">
        <v>0</v>
      </c>
      <c r="H4948" s="37">
        <f t="shared" si="1374"/>
        <v>71.959999999999994</v>
      </c>
      <c r="I4948" s="37">
        <f>IF(H4948&lt;'Roof Calculator'!$G$8, 1, 0)</f>
        <v>0</v>
      </c>
      <c r="J4948" s="37">
        <f>IF(H4948&gt;='Roof Calculator'!$G$8, 1, 0)</f>
        <v>1</v>
      </c>
      <c r="K4948" s="37">
        <f t="shared" si="1375"/>
        <v>0</v>
      </c>
      <c r="L4948" s="37">
        <f t="shared" si="1376"/>
        <v>71.959999999999994</v>
      </c>
      <c r="M4948" s="37">
        <v>0</v>
      </c>
      <c r="N4948" s="37">
        <f t="shared" si="1377"/>
        <v>34</v>
      </c>
      <c r="O4948" s="37">
        <v>0</v>
      </c>
      <c r="P4948" s="37">
        <v>0</v>
      </c>
      <c r="Q4948" s="21">
        <f t="shared" si="1378"/>
        <v>39.790999999999997</v>
      </c>
      <c r="R4948" s="21">
        <f t="shared" si="1387"/>
        <v>206.24999999998801</v>
      </c>
      <c r="S4948" s="21">
        <f t="shared" si="1388"/>
        <v>19.372742892803803</v>
      </c>
      <c r="T4948" s="21">
        <f t="shared" si="1379"/>
        <v>86.147999999999996</v>
      </c>
      <c r="U4948" s="37">
        <f>VLOOKUP(Time_Zone, 'LSTM LookUp'!$B$5:$D$8, 3, FALSE)</f>
        <v>-75</v>
      </c>
      <c r="V4948" s="21">
        <f t="shared" si="1389"/>
        <v>-6.1804823593687397</v>
      </c>
      <c r="W4948" s="21">
        <f t="shared" si="1380"/>
        <v>84.602879410157783</v>
      </c>
      <c r="X4948" s="21">
        <f t="shared" si="1381"/>
        <v>0</v>
      </c>
      <c r="Y4948" s="21">
        <f t="shared" si="1382"/>
        <v>34</v>
      </c>
      <c r="Z4948" s="21">
        <f t="shared" si="1390"/>
        <v>10.777406168710517</v>
      </c>
      <c r="AA4948" s="21">
        <f t="shared" si="1383"/>
        <v>0</v>
      </c>
      <c r="AB4948" s="21">
        <f t="shared" si="1384"/>
        <v>10.777406168710517</v>
      </c>
      <c r="AC4948" s="21">
        <f t="shared" si="1385"/>
        <v>71.959999999999994</v>
      </c>
      <c r="AD4948" s="21">
        <f t="shared" si="1391"/>
        <v>10.777406168710517</v>
      </c>
      <c r="AE4948" s="21" t="str">
        <f t="shared" si="1386"/>
        <v>7/25/7:00</v>
      </c>
    </row>
    <row r="4949" spans="2:31">
      <c r="B4949" s="37">
        <v>7</v>
      </c>
      <c r="C4949" s="38">
        <v>25</v>
      </c>
      <c r="D4949" s="39">
        <v>8</v>
      </c>
      <c r="E4949" s="17">
        <v>22.8</v>
      </c>
      <c r="F4949" s="17">
        <v>73</v>
      </c>
      <c r="G4949" s="17">
        <v>0</v>
      </c>
      <c r="H4949" s="37">
        <f t="shared" si="1374"/>
        <v>73.040000000000006</v>
      </c>
      <c r="I4949" s="37">
        <f>IF(H4949&lt;'Roof Calculator'!$G$8, 1, 0)</f>
        <v>0</v>
      </c>
      <c r="J4949" s="37">
        <f>IF(H4949&gt;='Roof Calculator'!$G$8, 1, 0)</f>
        <v>1</v>
      </c>
      <c r="K4949" s="37">
        <f t="shared" si="1375"/>
        <v>0</v>
      </c>
      <c r="L4949" s="37">
        <f t="shared" si="1376"/>
        <v>73.040000000000006</v>
      </c>
      <c r="M4949" s="37">
        <v>0</v>
      </c>
      <c r="N4949" s="37">
        <f t="shared" si="1377"/>
        <v>73</v>
      </c>
      <c r="O4949" s="37">
        <v>0</v>
      </c>
      <c r="P4949" s="37">
        <v>0</v>
      </c>
      <c r="Q4949" s="21">
        <f t="shared" si="1378"/>
        <v>39.790999999999997</v>
      </c>
      <c r="R4949" s="21">
        <f t="shared" si="1387"/>
        <v>206.29166666665466</v>
      </c>
      <c r="S4949" s="21">
        <f t="shared" si="1388"/>
        <v>19.363161204117738</v>
      </c>
      <c r="T4949" s="21">
        <f t="shared" si="1379"/>
        <v>86.147999999999996</v>
      </c>
      <c r="U4949" s="37">
        <f>VLOOKUP(Time_Zone, 'LSTM LookUp'!$B$5:$D$8, 3, FALSE)</f>
        <v>-75</v>
      </c>
      <c r="V4949" s="21">
        <f t="shared" si="1389"/>
        <v>-6.1808940506023546</v>
      </c>
      <c r="W4949" s="21">
        <f t="shared" si="1380"/>
        <v>99.602776487349431</v>
      </c>
      <c r="X4949" s="21">
        <f t="shared" si="1381"/>
        <v>0</v>
      </c>
      <c r="Y4949" s="21">
        <f t="shared" si="1382"/>
        <v>73</v>
      </c>
      <c r="Z4949" s="21">
        <f t="shared" si="1390"/>
        <v>23.139725009290228</v>
      </c>
      <c r="AA4949" s="21">
        <f t="shared" si="1383"/>
        <v>0</v>
      </c>
      <c r="AB4949" s="21">
        <f t="shared" si="1384"/>
        <v>23.139725009290228</v>
      </c>
      <c r="AC4949" s="21">
        <f t="shared" si="1385"/>
        <v>73.040000000000006</v>
      </c>
      <c r="AD4949" s="21">
        <f t="shared" si="1391"/>
        <v>23.139725009290228</v>
      </c>
      <c r="AE4949" s="21" t="str">
        <f t="shared" si="1386"/>
        <v>7/25/8:00</v>
      </c>
    </row>
    <row r="4950" spans="2:31">
      <c r="B4950" s="37">
        <v>7</v>
      </c>
      <c r="C4950" s="38">
        <v>25</v>
      </c>
      <c r="D4950" s="39">
        <v>9</v>
      </c>
      <c r="E4950" s="17">
        <v>22.8</v>
      </c>
      <c r="F4950" s="17">
        <v>111</v>
      </c>
      <c r="G4950" s="17">
        <v>0</v>
      </c>
      <c r="H4950" s="37">
        <f t="shared" ref="H4950:H5013" si="1392">E4950*9/5+32</f>
        <v>73.040000000000006</v>
      </c>
      <c r="I4950" s="37">
        <f>IF(H4950&lt;'Roof Calculator'!$G$8, 1, 0)</f>
        <v>0</v>
      </c>
      <c r="J4950" s="37">
        <f>IF(H4950&gt;='Roof Calculator'!$G$8, 1, 0)</f>
        <v>1</v>
      </c>
      <c r="K4950" s="37">
        <f t="shared" ref="K4950:K5013" si="1393">I4950*H4950</f>
        <v>0</v>
      </c>
      <c r="L4950" s="37">
        <f t="shared" ref="L4950:L5013" si="1394">J4950*H4950</f>
        <v>73.040000000000006</v>
      </c>
      <c r="M4950" s="37">
        <v>0</v>
      </c>
      <c r="N4950" s="37">
        <f t="shared" ref="N4950:N5013" si="1395">F4950*(180-M4950)/180</f>
        <v>111</v>
      </c>
      <c r="O4950" s="37">
        <v>0</v>
      </c>
      <c r="P4950" s="37">
        <v>0</v>
      </c>
      <c r="Q4950" s="21">
        <f t="shared" ref="Q4950:Q5013" si="1396">Latitude</f>
        <v>39.790999999999997</v>
      </c>
      <c r="R4950" s="21">
        <f t="shared" si="1387"/>
        <v>206.33333333332132</v>
      </c>
      <c r="S4950" s="21">
        <f t="shared" si="1388"/>
        <v>19.353569720157356</v>
      </c>
      <c r="T4950" s="21">
        <f t="shared" ref="T4950:T5013" si="1397">Longitude</f>
        <v>86.147999999999996</v>
      </c>
      <c r="U4950" s="37">
        <f>VLOOKUP(Time_Zone, 'LSTM LookUp'!$B$5:$D$8, 3, FALSE)</f>
        <v>-75</v>
      </c>
      <c r="V4950" s="21">
        <f t="shared" si="1389"/>
        <v>-6.1812885242165017</v>
      </c>
      <c r="W4950" s="21">
        <f t="shared" ref="W4950:W5013" si="1398">15*((D4950+(4*(T4950-U4950)+V4950)/60)-12)</f>
        <v>114.6026778689459</v>
      </c>
      <c r="X4950" s="21">
        <f t="shared" ref="X4950:X5013" si="1399">G4950*(SIN(S4950*PI()/180)*SIN(Q4950*PI()/180)*COS(O4950*PI()/180)-SIN(S4950*PI()/180)*COS(Q4950*PI()/180)*SIN(O4950*PI()/180)*COS(P4950*PI()/180)+COS(S4950*PI()/180)*COS(Q4950*PI()/180)*COS(O4950*PI()/180)*COS(W4950*PI()/180)+COS(S4950*PI()/180)*SIN(Q4950*PI()/180)*SIN(O4950*PI()/180)*COS(P4950*PI()/180)*COS(W4950*PI()/180)+COS(S4950*PI()/180)*SIN(P4950*PI()/180)*SIN(W4950*PI()/180)*SIN(O4950*PI()/180))</f>
        <v>0</v>
      </c>
      <c r="Y4950" s="21">
        <f t="shared" ref="Y4950:Y5013" si="1400">X4950+N4950</f>
        <v>111</v>
      </c>
      <c r="Z4950" s="21">
        <f t="shared" si="1390"/>
        <v>35.1850613154961</v>
      </c>
      <c r="AA4950" s="21">
        <f t="shared" ref="AA4950:AA5013" si="1401">Z4950*I4950</f>
        <v>0</v>
      </c>
      <c r="AB4950" s="21">
        <f t="shared" ref="AB4950:AB5013" si="1402">Z4950*J4950</f>
        <v>35.1850613154961</v>
      </c>
      <c r="AC4950" s="21">
        <f t="shared" ref="AC4950:AC5013" si="1403">L4950</f>
        <v>73.040000000000006</v>
      </c>
      <c r="AD4950" s="21">
        <f t="shared" si="1391"/>
        <v>35.1850613154961</v>
      </c>
      <c r="AE4950" s="21" t="str">
        <f t="shared" ref="AE4950:AE5013" si="1404">CONCATENATE(B4950, "/", C4950, "/", D4950,":00")</f>
        <v>7/25/9:00</v>
      </c>
    </row>
    <row r="4951" spans="2:31">
      <c r="B4951" s="37">
        <v>7</v>
      </c>
      <c r="C4951" s="38">
        <v>25</v>
      </c>
      <c r="D4951" s="39">
        <v>10</v>
      </c>
      <c r="E4951" s="17">
        <v>22.8</v>
      </c>
      <c r="F4951" s="17">
        <v>158</v>
      </c>
      <c r="G4951" s="17">
        <v>0</v>
      </c>
      <c r="H4951" s="37">
        <f t="shared" si="1392"/>
        <v>73.040000000000006</v>
      </c>
      <c r="I4951" s="37">
        <f>IF(H4951&lt;'Roof Calculator'!$G$8, 1, 0)</f>
        <v>0</v>
      </c>
      <c r="J4951" s="37">
        <f>IF(H4951&gt;='Roof Calculator'!$G$8, 1, 0)</f>
        <v>1</v>
      </c>
      <c r="K4951" s="37">
        <f t="shared" si="1393"/>
        <v>0</v>
      </c>
      <c r="L4951" s="37">
        <f t="shared" si="1394"/>
        <v>73.040000000000006</v>
      </c>
      <c r="M4951" s="37">
        <v>0</v>
      </c>
      <c r="N4951" s="37">
        <f t="shared" si="1395"/>
        <v>158</v>
      </c>
      <c r="O4951" s="37">
        <v>0</v>
      </c>
      <c r="P4951" s="37">
        <v>0</v>
      </c>
      <c r="Q4951" s="21">
        <f t="shared" si="1396"/>
        <v>39.790999999999997</v>
      </c>
      <c r="R4951" s="21">
        <f t="shared" ref="R4951:R5014" si="1405">R4950+1/24</f>
        <v>206.37499999998798</v>
      </c>
      <c r="S4951" s="21">
        <f t="shared" ref="S4951:S5014" si="1406">ASIN(SIN(23.45*PI()/180)*SIN((360/365*(R4951-81))*PI()/180))*180/PI()</f>
        <v>19.343968447316069</v>
      </c>
      <c r="T4951" s="21">
        <f t="shared" si="1397"/>
        <v>86.147999999999996</v>
      </c>
      <c r="U4951" s="37">
        <f>VLOOKUP(Time_Zone, 'LSTM LookUp'!$B$5:$D$8, 3, FALSE)</f>
        <v>-75</v>
      </c>
      <c r="V4951" s="21">
        <f t="shared" ref="V4951:V5014" si="1407">9.87*SIN(2*(360/365*(R4951-81))*PI()/180)-7.53*COS((360/365*(R4951-81))*PI()/180)-1.5*SIN((360/365*(R4951-81))*PI()/180)</f>
        <v>-6.1816657715372703</v>
      </c>
      <c r="W4951" s="21">
        <f t="shared" si="1398"/>
        <v>129.60258355711568</v>
      </c>
      <c r="X4951" s="21">
        <f t="shared" si="1399"/>
        <v>0</v>
      </c>
      <c r="Y4951" s="21">
        <f t="shared" si="1400"/>
        <v>158</v>
      </c>
      <c r="Z4951" s="21">
        <f t="shared" ref="Z4951:Z5014" si="1408">Y4951/10.764*3.412</f>
        <v>50.083240431066521</v>
      </c>
      <c r="AA4951" s="21">
        <f t="shared" si="1401"/>
        <v>0</v>
      </c>
      <c r="AB4951" s="21">
        <f t="shared" si="1402"/>
        <v>50.083240431066521</v>
      </c>
      <c r="AC4951" s="21">
        <f t="shared" si="1403"/>
        <v>73.040000000000006</v>
      </c>
      <c r="AD4951" s="21">
        <f t="shared" ref="AD4951:AD5014" si="1409">AB4951</f>
        <v>50.083240431066521</v>
      </c>
      <c r="AE4951" s="21" t="str">
        <f t="shared" si="1404"/>
        <v>7/25/10:00</v>
      </c>
    </row>
    <row r="4952" spans="2:31">
      <c r="B4952" s="37">
        <v>7</v>
      </c>
      <c r="C4952" s="38">
        <v>25</v>
      </c>
      <c r="D4952" s="39">
        <v>11</v>
      </c>
      <c r="E4952" s="17">
        <v>21.1</v>
      </c>
      <c r="F4952" s="17">
        <v>163</v>
      </c>
      <c r="G4952" s="17">
        <v>0</v>
      </c>
      <c r="H4952" s="37">
        <f t="shared" si="1392"/>
        <v>69.98</v>
      </c>
      <c r="I4952" s="37">
        <f>IF(H4952&lt;'Roof Calculator'!$G$8, 1, 0)</f>
        <v>0</v>
      </c>
      <c r="J4952" s="37">
        <f>IF(H4952&gt;='Roof Calculator'!$G$8, 1, 0)</f>
        <v>1</v>
      </c>
      <c r="K4952" s="37">
        <f t="shared" si="1393"/>
        <v>0</v>
      </c>
      <c r="L4952" s="37">
        <f t="shared" si="1394"/>
        <v>69.98</v>
      </c>
      <c r="M4952" s="37">
        <v>0</v>
      </c>
      <c r="N4952" s="37">
        <f t="shared" si="1395"/>
        <v>163</v>
      </c>
      <c r="O4952" s="37">
        <v>0</v>
      </c>
      <c r="P4952" s="37">
        <v>0</v>
      </c>
      <c r="Q4952" s="21">
        <f t="shared" si="1396"/>
        <v>39.790999999999997</v>
      </c>
      <c r="R4952" s="21">
        <f t="shared" si="1405"/>
        <v>206.41666666665463</v>
      </c>
      <c r="S4952" s="21">
        <f t="shared" si="1406"/>
        <v>19.334357391991219</v>
      </c>
      <c r="T4952" s="21">
        <f t="shared" si="1397"/>
        <v>86.147999999999996</v>
      </c>
      <c r="U4952" s="37">
        <f>VLOOKUP(Time_Zone, 'LSTM LookUp'!$B$5:$D$8, 3, FALSE)</f>
        <v>-75</v>
      </c>
      <c r="V4952" s="21">
        <f t="shared" si="1407"/>
        <v>-6.1820257839285269</v>
      </c>
      <c r="W4952" s="21">
        <f t="shared" si="1398"/>
        <v>144.60249355401788</v>
      </c>
      <c r="X4952" s="21">
        <f t="shared" si="1399"/>
        <v>0</v>
      </c>
      <c r="Y4952" s="21">
        <f t="shared" si="1400"/>
        <v>163</v>
      </c>
      <c r="Z4952" s="21">
        <f t="shared" si="1408"/>
        <v>51.668153102935712</v>
      </c>
      <c r="AA4952" s="21">
        <f t="shared" si="1401"/>
        <v>0</v>
      </c>
      <c r="AB4952" s="21">
        <f t="shared" si="1402"/>
        <v>51.668153102935712</v>
      </c>
      <c r="AC4952" s="21">
        <f t="shared" si="1403"/>
        <v>69.98</v>
      </c>
      <c r="AD4952" s="21">
        <f t="shared" si="1409"/>
        <v>51.668153102935712</v>
      </c>
      <c r="AE4952" s="21" t="str">
        <f t="shared" si="1404"/>
        <v>7/25/11:00</v>
      </c>
    </row>
    <row r="4953" spans="2:31">
      <c r="B4953" s="37">
        <v>7</v>
      </c>
      <c r="C4953" s="38">
        <v>25</v>
      </c>
      <c r="D4953" s="39">
        <v>12</v>
      </c>
      <c r="E4953" s="17">
        <v>24.4</v>
      </c>
      <c r="F4953" s="17">
        <v>155</v>
      </c>
      <c r="G4953" s="17">
        <v>69</v>
      </c>
      <c r="H4953" s="37">
        <f t="shared" si="1392"/>
        <v>75.92</v>
      </c>
      <c r="I4953" s="37">
        <f>IF(H4953&lt;'Roof Calculator'!$G$8, 1, 0)</f>
        <v>0</v>
      </c>
      <c r="J4953" s="37">
        <f>IF(H4953&gt;='Roof Calculator'!$G$8, 1, 0)</f>
        <v>1</v>
      </c>
      <c r="K4953" s="37">
        <f t="shared" si="1393"/>
        <v>0</v>
      </c>
      <c r="L4953" s="37">
        <f t="shared" si="1394"/>
        <v>75.92</v>
      </c>
      <c r="M4953" s="37">
        <v>0</v>
      </c>
      <c r="N4953" s="37">
        <f t="shared" si="1395"/>
        <v>155</v>
      </c>
      <c r="O4953" s="37">
        <v>0</v>
      </c>
      <c r="P4953" s="37">
        <v>0</v>
      </c>
      <c r="Q4953" s="21">
        <f t="shared" si="1396"/>
        <v>39.790999999999997</v>
      </c>
      <c r="R4953" s="21">
        <f t="shared" si="1405"/>
        <v>206.45833333332129</v>
      </c>
      <c r="S4953" s="21">
        <f t="shared" si="1406"/>
        <v>19.324736560584054</v>
      </c>
      <c r="T4953" s="21">
        <f t="shared" si="1397"/>
        <v>86.147999999999996</v>
      </c>
      <c r="U4953" s="37">
        <f>VLOOKUP(Time_Zone, 'LSTM LookUp'!$B$5:$D$8, 3, FALSE)</f>
        <v>-75</v>
      </c>
      <c r="V4953" s="21">
        <f t="shared" si="1407"/>
        <v>-6.1823685527919165</v>
      </c>
      <c r="W4953" s="21">
        <f t="shared" si="1398"/>
        <v>159.60240786180202</v>
      </c>
      <c r="X4953" s="21">
        <f t="shared" si="1399"/>
        <v>-32.280950403331424</v>
      </c>
      <c r="Y4953" s="21">
        <f t="shared" si="1400"/>
        <v>122.71904959666858</v>
      </c>
      <c r="Z4953" s="21">
        <f t="shared" si="1408"/>
        <v>38.899795357100821</v>
      </c>
      <c r="AA4953" s="21">
        <f t="shared" si="1401"/>
        <v>0</v>
      </c>
      <c r="AB4953" s="21">
        <f t="shared" si="1402"/>
        <v>38.899795357100821</v>
      </c>
      <c r="AC4953" s="21">
        <f t="shared" si="1403"/>
        <v>75.92</v>
      </c>
      <c r="AD4953" s="21">
        <f t="shared" si="1409"/>
        <v>38.899795357100821</v>
      </c>
      <c r="AE4953" s="21" t="str">
        <f t="shared" si="1404"/>
        <v>7/25/12:00</v>
      </c>
    </row>
    <row r="4954" spans="2:31">
      <c r="B4954" s="37">
        <v>7</v>
      </c>
      <c r="C4954" s="38">
        <v>25</v>
      </c>
      <c r="D4954" s="39">
        <v>13</v>
      </c>
      <c r="E4954" s="17">
        <v>24.4</v>
      </c>
      <c r="F4954" s="17">
        <v>277</v>
      </c>
      <c r="G4954" s="17">
        <v>0</v>
      </c>
      <c r="H4954" s="37">
        <f t="shared" si="1392"/>
        <v>75.92</v>
      </c>
      <c r="I4954" s="37">
        <f>IF(H4954&lt;'Roof Calculator'!$G$8, 1, 0)</f>
        <v>0</v>
      </c>
      <c r="J4954" s="37">
        <f>IF(H4954&gt;='Roof Calculator'!$G$8, 1, 0)</f>
        <v>1</v>
      </c>
      <c r="K4954" s="37">
        <f t="shared" si="1393"/>
        <v>0</v>
      </c>
      <c r="L4954" s="37">
        <f t="shared" si="1394"/>
        <v>75.92</v>
      </c>
      <c r="M4954" s="37">
        <v>0</v>
      </c>
      <c r="N4954" s="37">
        <f t="shared" si="1395"/>
        <v>277</v>
      </c>
      <c r="O4954" s="37">
        <v>0</v>
      </c>
      <c r="P4954" s="37">
        <v>0</v>
      </c>
      <c r="Q4954" s="21">
        <f t="shared" si="1396"/>
        <v>39.790999999999997</v>
      </c>
      <c r="R4954" s="21">
        <f t="shared" si="1405"/>
        <v>206.49999999998795</v>
      </c>
      <c r="S4954" s="21">
        <f t="shared" si="1406"/>
        <v>19.3151059594997</v>
      </c>
      <c r="T4954" s="21">
        <f t="shared" si="1397"/>
        <v>86.147999999999996</v>
      </c>
      <c r="U4954" s="37">
        <f>VLOOKUP(Time_Zone, 'LSTM LookUp'!$B$5:$D$8, 3, FALSE)</f>
        <v>-75</v>
      </c>
      <c r="V4954" s="21">
        <f t="shared" si="1407"/>
        <v>-6.1826940695669048</v>
      </c>
      <c r="W4954" s="21">
        <f t="shared" si="1398"/>
        <v>174.60232648260828</v>
      </c>
      <c r="X4954" s="21">
        <f t="shared" si="1399"/>
        <v>0</v>
      </c>
      <c r="Y4954" s="21">
        <f t="shared" si="1400"/>
        <v>277</v>
      </c>
      <c r="Z4954" s="21">
        <f t="shared" si="1408"/>
        <v>87.804162021553338</v>
      </c>
      <c r="AA4954" s="21">
        <f t="shared" si="1401"/>
        <v>0</v>
      </c>
      <c r="AB4954" s="21">
        <f t="shared" si="1402"/>
        <v>87.804162021553338</v>
      </c>
      <c r="AC4954" s="21">
        <f t="shared" si="1403"/>
        <v>75.92</v>
      </c>
      <c r="AD4954" s="21">
        <f t="shared" si="1409"/>
        <v>87.804162021553338</v>
      </c>
      <c r="AE4954" s="21" t="str">
        <f t="shared" si="1404"/>
        <v>7/25/13:00</v>
      </c>
    </row>
    <row r="4955" spans="2:31">
      <c r="B4955" s="37">
        <v>7</v>
      </c>
      <c r="C4955" s="38">
        <v>25</v>
      </c>
      <c r="D4955" s="39">
        <v>14</v>
      </c>
      <c r="E4955" s="17">
        <v>27.2</v>
      </c>
      <c r="F4955" s="17">
        <v>426</v>
      </c>
      <c r="G4955" s="17">
        <v>288</v>
      </c>
      <c r="H4955" s="37">
        <f t="shared" si="1392"/>
        <v>80.959999999999994</v>
      </c>
      <c r="I4955" s="37">
        <f>IF(H4955&lt;'Roof Calculator'!$G$8, 1, 0)</f>
        <v>0</v>
      </c>
      <c r="J4955" s="37">
        <f>IF(H4955&gt;='Roof Calculator'!$G$8, 1, 0)</f>
        <v>1</v>
      </c>
      <c r="K4955" s="37">
        <f t="shared" si="1393"/>
        <v>0</v>
      </c>
      <c r="L4955" s="37">
        <f t="shared" si="1394"/>
        <v>80.959999999999994</v>
      </c>
      <c r="M4955" s="37">
        <v>0</v>
      </c>
      <c r="N4955" s="37">
        <f t="shared" si="1395"/>
        <v>426</v>
      </c>
      <c r="O4955" s="37">
        <v>0</v>
      </c>
      <c r="P4955" s="37">
        <v>0</v>
      </c>
      <c r="Q4955" s="21">
        <f t="shared" si="1396"/>
        <v>39.790999999999997</v>
      </c>
      <c r="R4955" s="21">
        <f t="shared" si="1405"/>
        <v>206.54166666665461</v>
      </c>
      <c r="S4955" s="21">
        <f t="shared" si="1406"/>
        <v>19.305465595147204</v>
      </c>
      <c r="T4955" s="21">
        <f t="shared" si="1397"/>
        <v>86.147999999999996</v>
      </c>
      <c r="U4955" s="37">
        <f>VLOOKUP(Time_Zone, 'LSTM LookUp'!$B$5:$D$8, 3, FALSE)</f>
        <v>-75</v>
      </c>
      <c r="V4955" s="21">
        <f t="shared" si="1407"/>
        <v>-6.1830023257307811</v>
      </c>
      <c r="W4955" s="21">
        <f t="shared" si="1398"/>
        <v>189.60224941856731</v>
      </c>
      <c r="X4955" s="21">
        <f t="shared" si="1399"/>
        <v>-144.98901414227913</v>
      </c>
      <c r="Y4955" s="21">
        <f t="shared" si="1400"/>
        <v>281.01098585772087</v>
      </c>
      <c r="Z4955" s="21">
        <f t="shared" si="1408"/>
        <v>89.075574484071325</v>
      </c>
      <c r="AA4955" s="21">
        <f t="shared" si="1401"/>
        <v>0</v>
      </c>
      <c r="AB4955" s="21">
        <f t="shared" si="1402"/>
        <v>89.075574484071325</v>
      </c>
      <c r="AC4955" s="21">
        <f t="shared" si="1403"/>
        <v>80.959999999999994</v>
      </c>
      <c r="AD4955" s="21">
        <f t="shared" si="1409"/>
        <v>89.075574484071325</v>
      </c>
      <c r="AE4955" s="21" t="str">
        <f t="shared" si="1404"/>
        <v>7/25/14:00</v>
      </c>
    </row>
    <row r="4956" spans="2:31">
      <c r="B4956" s="37">
        <v>7</v>
      </c>
      <c r="C4956" s="38">
        <v>25</v>
      </c>
      <c r="D4956" s="39">
        <v>15</v>
      </c>
      <c r="E4956" s="17">
        <v>27.2</v>
      </c>
      <c r="F4956" s="17">
        <v>330</v>
      </c>
      <c r="G4956" s="17">
        <v>263</v>
      </c>
      <c r="H4956" s="37">
        <f t="shared" si="1392"/>
        <v>80.959999999999994</v>
      </c>
      <c r="I4956" s="37">
        <f>IF(H4956&lt;'Roof Calculator'!$G$8, 1, 0)</f>
        <v>0</v>
      </c>
      <c r="J4956" s="37">
        <f>IF(H4956&gt;='Roof Calculator'!$G$8, 1, 0)</f>
        <v>1</v>
      </c>
      <c r="K4956" s="37">
        <f t="shared" si="1393"/>
        <v>0</v>
      </c>
      <c r="L4956" s="37">
        <f t="shared" si="1394"/>
        <v>80.959999999999994</v>
      </c>
      <c r="M4956" s="37">
        <v>0</v>
      </c>
      <c r="N4956" s="37">
        <f t="shared" si="1395"/>
        <v>330</v>
      </c>
      <c r="O4956" s="37">
        <v>0</v>
      </c>
      <c r="P4956" s="37">
        <v>0</v>
      </c>
      <c r="Q4956" s="21">
        <f t="shared" si="1396"/>
        <v>39.790999999999997</v>
      </c>
      <c r="R4956" s="21">
        <f t="shared" si="1405"/>
        <v>206.58333333332126</v>
      </c>
      <c r="S4956" s="21">
        <f t="shared" si="1406"/>
        <v>19.295815473939477</v>
      </c>
      <c r="T4956" s="21">
        <f t="shared" si="1397"/>
        <v>86.147999999999996</v>
      </c>
      <c r="U4956" s="37">
        <f>VLOOKUP(Time_Zone, 'LSTM LookUp'!$B$5:$D$8, 3, FALSE)</f>
        <v>-75</v>
      </c>
      <c r="V4956" s="21">
        <f t="shared" si="1407"/>
        <v>-6.1832933127986935</v>
      </c>
      <c r="W4956" s="21">
        <f t="shared" si="1398"/>
        <v>204.60217667180035</v>
      </c>
      <c r="X4956" s="21">
        <f t="shared" si="1399"/>
        <v>-117.79859896334979</v>
      </c>
      <c r="Y4956" s="21">
        <f t="shared" si="1400"/>
        <v>212.20140103665022</v>
      </c>
      <c r="Z4956" s="21">
        <f t="shared" si="1408"/>
        <v>67.264137898276715</v>
      </c>
      <c r="AA4956" s="21">
        <f t="shared" si="1401"/>
        <v>0</v>
      </c>
      <c r="AB4956" s="21">
        <f t="shared" si="1402"/>
        <v>67.264137898276715</v>
      </c>
      <c r="AC4956" s="21">
        <f t="shared" si="1403"/>
        <v>80.959999999999994</v>
      </c>
      <c r="AD4956" s="21">
        <f t="shared" si="1409"/>
        <v>67.264137898276715</v>
      </c>
      <c r="AE4956" s="21" t="str">
        <f t="shared" si="1404"/>
        <v>7/25/15:00</v>
      </c>
    </row>
    <row r="4957" spans="2:31">
      <c r="B4957" s="37">
        <v>7</v>
      </c>
      <c r="C4957" s="38">
        <v>25</v>
      </c>
      <c r="D4957" s="39">
        <v>16</v>
      </c>
      <c r="E4957" s="17">
        <v>28.3</v>
      </c>
      <c r="F4957" s="17">
        <v>243</v>
      </c>
      <c r="G4957" s="17">
        <v>569</v>
      </c>
      <c r="H4957" s="37">
        <f t="shared" si="1392"/>
        <v>82.94</v>
      </c>
      <c r="I4957" s="37">
        <f>IF(H4957&lt;'Roof Calculator'!$G$8, 1, 0)</f>
        <v>0</v>
      </c>
      <c r="J4957" s="37">
        <f>IF(H4957&gt;='Roof Calculator'!$G$8, 1, 0)</f>
        <v>1</v>
      </c>
      <c r="K4957" s="37">
        <f t="shared" si="1393"/>
        <v>0</v>
      </c>
      <c r="L4957" s="37">
        <f t="shared" si="1394"/>
        <v>82.94</v>
      </c>
      <c r="M4957" s="37">
        <v>0</v>
      </c>
      <c r="N4957" s="37">
        <f t="shared" si="1395"/>
        <v>243</v>
      </c>
      <c r="O4957" s="37">
        <v>0</v>
      </c>
      <c r="P4957" s="37">
        <v>0</v>
      </c>
      <c r="Q4957" s="21">
        <f t="shared" si="1396"/>
        <v>39.790999999999997</v>
      </c>
      <c r="R4957" s="21">
        <f t="shared" si="1405"/>
        <v>206.62499999998792</v>
      </c>
      <c r="S4957" s="21">
        <f t="shared" si="1406"/>
        <v>19.286155602293306</v>
      </c>
      <c r="T4957" s="21">
        <f t="shared" si="1397"/>
        <v>86.147999999999996</v>
      </c>
      <c r="U4957" s="37">
        <f>VLOOKUP(Time_Zone, 'LSTM LookUp'!$B$5:$D$8, 3, FALSE)</f>
        <v>-75</v>
      </c>
      <c r="V4957" s="21">
        <f t="shared" si="1407"/>
        <v>-6.1835670223236621</v>
      </c>
      <c r="W4957" s="21">
        <f t="shared" si="1398"/>
        <v>219.60210824441904</v>
      </c>
      <c r="X4957" s="21">
        <f t="shared" si="1399"/>
        <v>-197.68657522491969</v>
      </c>
      <c r="Y4957" s="21">
        <f t="shared" si="1400"/>
        <v>45.313424775080307</v>
      </c>
      <c r="Z4957" s="21">
        <f t="shared" si="1408"/>
        <v>14.36356422636325</v>
      </c>
      <c r="AA4957" s="21">
        <f t="shared" si="1401"/>
        <v>0</v>
      </c>
      <c r="AB4957" s="21">
        <f t="shared" si="1402"/>
        <v>14.36356422636325</v>
      </c>
      <c r="AC4957" s="21">
        <f t="shared" si="1403"/>
        <v>82.94</v>
      </c>
      <c r="AD4957" s="21">
        <f t="shared" si="1409"/>
        <v>14.36356422636325</v>
      </c>
      <c r="AE4957" s="21" t="str">
        <f t="shared" si="1404"/>
        <v>7/25/16:00</v>
      </c>
    </row>
    <row r="4958" spans="2:31">
      <c r="B4958" s="37">
        <v>7</v>
      </c>
      <c r="C4958" s="38">
        <v>25</v>
      </c>
      <c r="D4958" s="39">
        <v>17</v>
      </c>
      <c r="E4958" s="17">
        <v>28.9</v>
      </c>
      <c r="F4958" s="17">
        <v>150</v>
      </c>
      <c r="G4958" s="17">
        <v>627</v>
      </c>
      <c r="H4958" s="37">
        <f t="shared" si="1392"/>
        <v>84.02</v>
      </c>
      <c r="I4958" s="37">
        <f>IF(H4958&lt;'Roof Calculator'!$G$8, 1, 0)</f>
        <v>0</v>
      </c>
      <c r="J4958" s="37">
        <f>IF(H4958&gt;='Roof Calculator'!$G$8, 1, 0)</f>
        <v>1</v>
      </c>
      <c r="K4958" s="37">
        <f t="shared" si="1393"/>
        <v>0</v>
      </c>
      <c r="L4958" s="37">
        <f t="shared" si="1394"/>
        <v>84.02</v>
      </c>
      <c r="M4958" s="37">
        <v>0</v>
      </c>
      <c r="N4958" s="37">
        <f t="shared" si="1395"/>
        <v>150</v>
      </c>
      <c r="O4958" s="37">
        <v>0</v>
      </c>
      <c r="P4958" s="37">
        <v>0</v>
      </c>
      <c r="Q4958" s="21">
        <f t="shared" si="1396"/>
        <v>39.790999999999997</v>
      </c>
      <c r="R4958" s="21">
        <f t="shared" si="1405"/>
        <v>206.66666666665458</v>
      </c>
      <c r="S4958" s="21">
        <f t="shared" si="1406"/>
        <v>19.276485986629325</v>
      </c>
      <c r="T4958" s="21">
        <f t="shared" si="1397"/>
        <v>86.147999999999996</v>
      </c>
      <c r="U4958" s="37">
        <f>VLOOKUP(Time_Zone, 'LSTM LookUp'!$B$5:$D$8, 3, FALSE)</f>
        <v>-75</v>
      </c>
      <c r="V4958" s="21">
        <f t="shared" si="1407"/>
        <v>-6.1838234458966106</v>
      </c>
      <c r="W4958" s="21">
        <f t="shared" si="1398"/>
        <v>234.60204413852586</v>
      </c>
      <c r="X4958" s="21">
        <f t="shared" si="1399"/>
        <v>-130.95347277151569</v>
      </c>
      <c r="Y4958" s="21">
        <f t="shared" si="1400"/>
        <v>19.046527228484308</v>
      </c>
      <c r="Z4958" s="21">
        <f t="shared" si="1408"/>
        <v>6.0374164719052832</v>
      </c>
      <c r="AA4958" s="21">
        <f t="shared" si="1401"/>
        <v>0</v>
      </c>
      <c r="AB4958" s="21">
        <f t="shared" si="1402"/>
        <v>6.0374164719052832</v>
      </c>
      <c r="AC4958" s="21">
        <f t="shared" si="1403"/>
        <v>84.02</v>
      </c>
      <c r="AD4958" s="21">
        <f t="shared" si="1409"/>
        <v>6.0374164719052832</v>
      </c>
      <c r="AE4958" s="21" t="str">
        <f t="shared" si="1404"/>
        <v>7/25/17:00</v>
      </c>
    </row>
    <row r="4959" spans="2:31">
      <c r="B4959" s="37">
        <v>7</v>
      </c>
      <c r="C4959" s="38">
        <v>25</v>
      </c>
      <c r="D4959" s="39">
        <v>18</v>
      </c>
      <c r="E4959" s="17">
        <v>28.9</v>
      </c>
      <c r="F4959" s="17">
        <v>136</v>
      </c>
      <c r="G4959" s="17">
        <v>511</v>
      </c>
      <c r="H4959" s="37">
        <f t="shared" si="1392"/>
        <v>84.02</v>
      </c>
      <c r="I4959" s="37">
        <f>IF(H4959&lt;'Roof Calculator'!$G$8, 1, 0)</f>
        <v>0</v>
      </c>
      <c r="J4959" s="37">
        <f>IF(H4959&gt;='Roof Calculator'!$G$8, 1, 0)</f>
        <v>1</v>
      </c>
      <c r="K4959" s="37">
        <f t="shared" si="1393"/>
        <v>0</v>
      </c>
      <c r="L4959" s="37">
        <f t="shared" si="1394"/>
        <v>84.02</v>
      </c>
      <c r="M4959" s="37">
        <v>0</v>
      </c>
      <c r="N4959" s="37">
        <f t="shared" si="1395"/>
        <v>136</v>
      </c>
      <c r="O4959" s="37">
        <v>0</v>
      </c>
      <c r="P4959" s="37">
        <v>0</v>
      </c>
      <c r="Q4959" s="21">
        <f t="shared" si="1396"/>
        <v>39.790999999999997</v>
      </c>
      <c r="R4959" s="21">
        <f t="shared" si="1405"/>
        <v>206.70833333332124</v>
      </c>
      <c r="S4959" s="21">
        <f t="shared" si="1406"/>
        <v>19.266806633372024</v>
      </c>
      <c r="T4959" s="21">
        <f t="shared" si="1397"/>
        <v>86.147999999999996</v>
      </c>
      <c r="U4959" s="37">
        <f>VLOOKUP(Time_Zone, 'LSTM LookUp'!$B$5:$D$8, 3, FALSE)</f>
        <v>-75</v>
      </c>
      <c r="V4959" s="21">
        <f t="shared" si="1407"/>
        <v>-6.1840625751463758</v>
      </c>
      <c r="W4959" s="21">
        <f t="shared" si="1398"/>
        <v>249.60198435621339</v>
      </c>
      <c r="X4959" s="21">
        <f t="shared" si="1399"/>
        <v>-21.276554547513253</v>
      </c>
      <c r="Y4959" s="21">
        <f t="shared" si="1400"/>
        <v>114.72344545248674</v>
      </c>
      <c r="Z4959" s="21">
        <f t="shared" si="1408"/>
        <v>36.365328491628091</v>
      </c>
      <c r="AA4959" s="21">
        <f t="shared" si="1401"/>
        <v>0</v>
      </c>
      <c r="AB4959" s="21">
        <f t="shared" si="1402"/>
        <v>36.365328491628091</v>
      </c>
      <c r="AC4959" s="21">
        <f t="shared" si="1403"/>
        <v>84.02</v>
      </c>
      <c r="AD4959" s="21">
        <f t="shared" si="1409"/>
        <v>36.365328491628091</v>
      </c>
      <c r="AE4959" s="21" t="str">
        <f t="shared" si="1404"/>
        <v>7/25/18:00</v>
      </c>
    </row>
    <row r="4960" spans="2:31">
      <c r="B4960" s="37">
        <v>7</v>
      </c>
      <c r="C4960" s="38">
        <v>25</v>
      </c>
      <c r="D4960" s="39">
        <v>19</v>
      </c>
      <c r="E4960" s="17">
        <v>28.3</v>
      </c>
      <c r="F4960" s="17">
        <v>94</v>
      </c>
      <c r="G4960" s="17">
        <v>286</v>
      </c>
      <c r="H4960" s="37">
        <f t="shared" si="1392"/>
        <v>82.94</v>
      </c>
      <c r="I4960" s="37">
        <f>IF(H4960&lt;'Roof Calculator'!$G$8, 1, 0)</f>
        <v>0</v>
      </c>
      <c r="J4960" s="37">
        <f>IF(H4960&gt;='Roof Calculator'!$G$8, 1, 0)</f>
        <v>1</v>
      </c>
      <c r="K4960" s="37">
        <f t="shared" si="1393"/>
        <v>0</v>
      </c>
      <c r="L4960" s="37">
        <f t="shared" si="1394"/>
        <v>82.94</v>
      </c>
      <c r="M4960" s="37">
        <v>0</v>
      </c>
      <c r="N4960" s="37">
        <f t="shared" si="1395"/>
        <v>94</v>
      </c>
      <c r="O4960" s="37">
        <v>0</v>
      </c>
      <c r="P4960" s="37">
        <v>0</v>
      </c>
      <c r="Q4960" s="21">
        <f t="shared" si="1396"/>
        <v>39.790999999999997</v>
      </c>
      <c r="R4960" s="21">
        <f t="shared" si="1405"/>
        <v>206.74999999998789</v>
      </c>
      <c r="S4960" s="21">
        <f t="shared" si="1406"/>
        <v>19.257117548949754</v>
      </c>
      <c r="T4960" s="21">
        <f t="shared" si="1397"/>
        <v>86.147999999999996</v>
      </c>
      <c r="U4960" s="37">
        <f>VLOOKUP(Time_Zone, 'LSTM LookUp'!$B$5:$D$8, 3, FALSE)</f>
        <v>-75</v>
      </c>
      <c r="V4960" s="21">
        <f t="shared" si="1407"/>
        <v>-6.1842844017397347</v>
      </c>
      <c r="W4960" s="21">
        <f t="shared" si="1398"/>
        <v>264.60192889956505</v>
      </c>
      <c r="X4960" s="21">
        <f t="shared" si="1399"/>
        <v>40.850063251981091</v>
      </c>
      <c r="Y4960" s="21">
        <f t="shared" si="1400"/>
        <v>134.85006325198108</v>
      </c>
      <c r="Z4960" s="21">
        <f t="shared" si="1408"/>
        <v>42.745114810085418</v>
      </c>
      <c r="AA4960" s="21">
        <f t="shared" si="1401"/>
        <v>0</v>
      </c>
      <c r="AB4960" s="21">
        <f t="shared" si="1402"/>
        <v>42.745114810085418</v>
      </c>
      <c r="AC4960" s="21">
        <f t="shared" si="1403"/>
        <v>82.94</v>
      </c>
      <c r="AD4960" s="21">
        <f t="shared" si="1409"/>
        <v>42.745114810085418</v>
      </c>
      <c r="AE4960" s="21" t="str">
        <f t="shared" si="1404"/>
        <v>7/25/19:00</v>
      </c>
    </row>
    <row r="4961" spans="2:31">
      <c r="B4961" s="37">
        <v>7</v>
      </c>
      <c r="C4961" s="38">
        <v>25</v>
      </c>
      <c r="D4961" s="39">
        <v>20</v>
      </c>
      <c r="E4961" s="17">
        <v>26.1</v>
      </c>
      <c r="F4961" s="17">
        <v>30</v>
      </c>
      <c r="G4961" s="17">
        <v>64</v>
      </c>
      <c r="H4961" s="37">
        <f t="shared" si="1392"/>
        <v>78.98</v>
      </c>
      <c r="I4961" s="37">
        <f>IF(H4961&lt;'Roof Calculator'!$G$8, 1, 0)</f>
        <v>0</v>
      </c>
      <c r="J4961" s="37">
        <f>IF(H4961&gt;='Roof Calculator'!$G$8, 1, 0)</f>
        <v>1</v>
      </c>
      <c r="K4961" s="37">
        <f t="shared" si="1393"/>
        <v>0</v>
      </c>
      <c r="L4961" s="37">
        <f t="shared" si="1394"/>
        <v>78.98</v>
      </c>
      <c r="M4961" s="37">
        <v>0</v>
      </c>
      <c r="N4961" s="37">
        <f t="shared" si="1395"/>
        <v>30</v>
      </c>
      <c r="O4961" s="37">
        <v>0</v>
      </c>
      <c r="P4961" s="37">
        <v>0</v>
      </c>
      <c r="Q4961" s="21">
        <f t="shared" si="1396"/>
        <v>39.790999999999997</v>
      </c>
      <c r="R4961" s="21">
        <f t="shared" si="1405"/>
        <v>206.79166666665455</v>
      </c>
      <c r="S4961" s="21">
        <f t="shared" si="1406"/>
        <v>19.247418739794664</v>
      </c>
      <c r="T4961" s="21">
        <f t="shared" si="1397"/>
        <v>86.147999999999996</v>
      </c>
      <c r="U4961" s="37">
        <f>VLOOKUP(Time_Zone, 'LSTM LookUp'!$B$5:$D$8, 3, FALSE)</f>
        <v>-75</v>
      </c>
      <c r="V4961" s="21">
        <f t="shared" si="1407"/>
        <v>-6.1844889173814215</v>
      </c>
      <c r="W4961" s="21">
        <f t="shared" si="1398"/>
        <v>279.60187777065465</v>
      </c>
      <c r="X4961" s="21">
        <f t="shared" si="1399"/>
        <v>21.246361048078533</v>
      </c>
      <c r="Y4961" s="21">
        <f t="shared" si="1400"/>
        <v>51.246361048078533</v>
      </c>
      <c r="Z4961" s="21">
        <f t="shared" si="1408"/>
        <v>16.244201402456703</v>
      </c>
      <c r="AA4961" s="21">
        <f t="shared" si="1401"/>
        <v>0</v>
      </c>
      <c r="AB4961" s="21">
        <f t="shared" si="1402"/>
        <v>16.244201402456703</v>
      </c>
      <c r="AC4961" s="21">
        <f t="shared" si="1403"/>
        <v>78.98</v>
      </c>
      <c r="AD4961" s="21">
        <f t="shared" si="1409"/>
        <v>16.244201402456703</v>
      </c>
      <c r="AE4961" s="21" t="str">
        <f t="shared" si="1404"/>
        <v>7/25/20:00</v>
      </c>
    </row>
    <row r="4962" spans="2:31">
      <c r="B4962" s="37">
        <v>7</v>
      </c>
      <c r="C4962" s="38">
        <v>25</v>
      </c>
      <c r="D4962" s="39">
        <v>21</v>
      </c>
      <c r="E4962" s="17">
        <v>25</v>
      </c>
      <c r="F4962" s="17">
        <v>0</v>
      </c>
      <c r="G4962" s="17">
        <v>0</v>
      </c>
      <c r="H4962" s="37">
        <f t="shared" si="1392"/>
        <v>77</v>
      </c>
      <c r="I4962" s="37">
        <f>IF(H4962&lt;'Roof Calculator'!$G$8, 1, 0)</f>
        <v>0</v>
      </c>
      <c r="J4962" s="37">
        <f>IF(H4962&gt;='Roof Calculator'!$G$8, 1, 0)</f>
        <v>1</v>
      </c>
      <c r="K4962" s="37">
        <f t="shared" si="1393"/>
        <v>0</v>
      </c>
      <c r="L4962" s="37">
        <f t="shared" si="1394"/>
        <v>77</v>
      </c>
      <c r="M4962" s="37">
        <v>0</v>
      </c>
      <c r="N4962" s="37">
        <f t="shared" si="1395"/>
        <v>0</v>
      </c>
      <c r="O4962" s="37">
        <v>0</v>
      </c>
      <c r="P4962" s="37">
        <v>0</v>
      </c>
      <c r="Q4962" s="21">
        <f t="shared" si="1396"/>
        <v>39.790999999999997</v>
      </c>
      <c r="R4962" s="21">
        <f t="shared" si="1405"/>
        <v>206.83333333332121</v>
      </c>
      <c r="S4962" s="21">
        <f t="shared" si="1406"/>
        <v>19.23771021234273</v>
      </c>
      <c r="T4962" s="21">
        <f t="shared" si="1397"/>
        <v>86.147999999999996</v>
      </c>
      <c r="U4962" s="37">
        <f>VLOOKUP(Time_Zone, 'LSTM LookUp'!$B$5:$D$8, 3, FALSE)</f>
        <v>-75</v>
      </c>
      <c r="V4962" s="21">
        <f t="shared" si="1407"/>
        <v>-6.1846761138141613</v>
      </c>
      <c r="W4962" s="21">
        <f t="shared" si="1398"/>
        <v>294.60183097154646</v>
      </c>
      <c r="X4962" s="21">
        <f t="shared" si="1399"/>
        <v>0</v>
      </c>
      <c r="Y4962" s="21">
        <f t="shared" si="1400"/>
        <v>0</v>
      </c>
      <c r="Z4962" s="21">
        <f t="shared" si="1408"/>
        <v>0</v>
      </c>
      <c r="AA4962" s="21">
        <f t="shared" si="1401"/>
        <v>0</v>
      </c>
      <c r="AB4962" s="21">
        <f t="shared" si="1402"/>
        <v>0</v>
      </c>
      <c r="AC4962" s="21">
        <f t="shared" si="1403"/>
        <v>77</v>
      </c>
      <c r="AD4962" s="21">
        <f t="shared" si="1409"/>
        <v>0</v>
      </c>
      <c r="AE4962" s="21" t="str">
        <f t="shared" si="1404"/>
        <v>7/25/21:00</v>
      </c>
    </row>
    <row r="4963" spans="2:31">
      <c r="B4963" s="37">
        <v>7</v>
      </c>
      <c r="C4963" s="38">
        <v>25</v>
      </c>
      <c r="D4963" s="39">
        <v>22</v>
      </c>
      <c r="E4963" s="17">
        <v>23.9</v>
      </c>
      <c r="F4963" s="17">
        <v>0</v>
      </c>
      <c r="G4963" s="17">
        <v>0</v>
      </c>
      <c r="H4963" s="37">
        <f t="shared" si="1392"/>
        <v>75.02</v>
      </c>
      <c r="I4963" s="37">
        <f>IF(H4963&lt;'Roof Calculator'!$G$8, 1, 0)</f>
        <v>0</v>
      </c>
      <c r="J4963" s="37">
        <f>IF(H4963&gt;='Roof Calculator'!$G$8, 1, 0)</f>
        <v>1</v>
      </c>
      <c r="K4963" s="37">
        <f t="shared" si="1393"/>
        <v>0</v>
      </c>
      <c r="L4963" s="37">
        <f t="shared" si="1394"/>
        <v>75.02</v>
      </c>
      <c r="M4963" s="37">
        <v>0</v>
      </c>
      <c r="N4963" s="37">
        <f t="shared" si="1395"/>
        <v>0</v>
      </c>
      <c r="O4963" s="37">
        <v>0</v>
      </c>
      <c r="P4963" s="37">
        <v>0</v>
      </c>
      <c r="Q4963" s="21">
        <f t="shared" si="1396"/>
        <v>39.790999999999997</v>
      </c>
      <c r="R4963" s="21">
        <f t="shared" si="1405"/>
        <v>206.87499999998786</v>
      </c>
      <c r="S4963" s="21">
        <f t="shared" si="1406"/>
        <v>19.227991973033763</v>
      </c>
      <c r="T4963" s="21">
        <f t="shared" si="1397"/>
        <v>86.147999999999996</v>
      </c>
      <c r="U4963" s="37">
        <f>VLOOKUP(Time_Zone, 'LSTM LookUp'!$B$5:$D$8, 3, FALSE)</f>
        <v>-75</v>
      </c>
      <c r="V4963" s="21">
        <f t="shared" si="1407"/>
        <v>-6.184845982818671</v>
      </c>
      <c r="W4963" s="21">
        <f t="shared" si="1398"/>
        <v>309.60178850429531</v>
      </c>
      <c r="X4963" s="21">
        <f t="shared" si="1399"/>
        <v>0</v>
      </c>
      <c r="Y4963" s="21">
        <f t="shared" si="1400"/>
        <v>0</v>
      </c>
      <c r="Z4963" s="21">
        <f t="shared" si="1408"/>
        <v>0</v>
      </c>
      <c r="AA4963" s="21">
        <f t="shared" si="1401"/>
        <v>0</v>
      </c>
      <c r="AB4963" s="21">
        <f t="shared" si="1402"/>
        <v>0</v>
      </c>
      <c r="AC4963" s="21">
        <f t="shared" si="1403"/>
        <v>75.02</v>
      </c>
      <c r="AD4963" s="21">
        <f t="shared" si="1409"/>
        <v>0</v>
      </c>
      <c r="AE4963" s="21" t="str">
        <f t="shared" si="1404"/>
        <v>7/25/22:00</v>
      </c>
    </row>
    <row r="4964" spans="2:31">
      <c r="B4964" s="37">
        <v>7</v>
      </c>
      <c r="C4964" s="38">
        <v>25</v>
      </c>
      <c r="D4964" s="39">
        <v>23</v>
      </c>
      <c r="E4964" s="17">
        <v>23.3</v>
      </c>
      <c r="F4964" s="17">
        <v>0</v>
      </c>
      <c r="G4964" s="17">
        <v>0</v>
      </c>
      <c r="H4964" s="37">
        <f t="shared" si="1392"/>
        <v>73.94</v>
      </c>
      <c r="I4964" s="37">
        <f>IF(H4964&lt;'Roof Calculator'!$G$8, 1, 0)</f>
        <v>0</v>
      </c>
      <c r="J4964" s="37">
        <f>IF(H4964&gt;='Roof Calculator'!$G$8, 1, 0)</f>
        <v>1</v>
      </c>
      <c r="K4964" s="37">
        <f t="shared" si="1393"/>
        <v>0</v>
      </c>
      <c r="L4964" s="37">
        <f t="shared" si="1394"/>
        <v>73.94</v>
      </c>
      <c r="M4964" s="37">
        <v>0</v>
      </c>
      <c r="N4964" s="37">
        <f t="shared" si="1395"/>
        <v>0</v>
      </c>
      <c r="O4964" s="37">
        <v>0</v>
      </c>
      <c r="P4964" s="37">
        <v>0</v>
      </c>
      <c r="Q4964" s="21">
        <f t="shared" si="1396"/>
        <v>39.790999999999997</v>
      </c>
      <c r="R4964" s="21">
        <f t="shared" si="1405"/>
        <v>206.91666666665452</v>
      </c>
      <c r="S4964" s="21">
        <f t="shared" si="1406"/>
        <v>19.218264028311339</v>
      </c>
      <c r="T4964" s="21">
        <f t="shared" si="1397"/>
        <v>86.147999999999996</v>
      </c>
      <c r="U4964" s="37">
        <f>VLOOKUP(Time_Zone, 'LSTM LookUp'!$B$5:$D$8, 3, FALSE)</f>
        <v>-75</v>
      </c>
      <c r="V4964" s="21">
        <f t="shared" si="1407"/>
        <v>-6.1849985162137013</v>
      </c>
      <c r="W4964" s="21">
        <f t="shared" si="1398"/>
        <v>324.60175037094655</v>
      </c>
      <c r="X4964" s="21">
        <f t="shared" si="1399"/>
        <v>0</v>
      </c>
      <c r="Y4964" s="21">
        <f t="shared" si="1400"/>
        <v>0</v>
      </c>
      <c r="Z4964" s="21">
        <f t="shared" si="1408"/>
        <v>0</v>
      </c>
      <c r="AA4964" s="21">
        <f t="shared" si="1401"/>
        <v>0</v>
      </c>
      <c r="AB4964" s="21">
        <f t="shared" si="1402"/>
        <v>0</v>
      </c>
      <c r="AC4964" s="21">
        <f t="shared" si="1403"/>
        <v>73.94</v>
      </c>
      <c r="AD4964" s="21">
        <f t="shared" si="1409"/>
        <v>0</v>
      </c>
      <c r="AE4964" s="21" t="str">
        <f t="shared" si="1404"/>
        <v>7/25/23:00</v>
      </c>
    </row>
    <row r="4965" spans="2:31">
      <c r="B4965" s="37">
        <v>7</v>
      </c>
      <c r="C4965" s="38">
        <v>25</v>
      </c>
      <c r="D4965" s="39">
        <v>24</v>
      </c>
      <c r="E4965" s="17">
        <v>22.8</v>
      </c>
      <c r="F4965" s="17">
        <v>0</v>
      </c>
      <c r="G4965" s="17">
        <v>0</v>
      </c>
      <c r="H4965" s="37">
        <f t="shared" si="1392"/>
        <v>73.040000000000006</v>
      </c>
      <c r="I4965" s="37">
        <f>IF(H4965&lt;'Roof Calculator'!$G$8, 1, 0)</f>
        <v>0</v>
      </c>
      <c r="J4965" s="37">
        <f>IF(H4965&gt;='Roof Calculator'!$G$8, 1, 0)</f>
        <v>1</v>
      </c>
      <c r="K4965" s="37">
        <f t="shared" si="1393"/>
        <v>0</v>
      </c>
      <c r="L4965" s="37">
        <f t="shared" si="1394"/>
        <v>73.040000000000006</v>
      </c>
      <c r="M4965" s="37">
        <v>0</v>
      </c>
      <c r="N4965" s="37">
        <f t="shared" si="1395"/>
        <v>0</v>
      </c>
      <c r="O4965" s="37">
        <v>0</v>
      </c>
      <c r="P4965" s="37">
        <v>0</v>
      </c>
      <c r="Q4965" s="21">
        <f t="shared" si="1396"/>
        <v>39.790999999999997</v>
      </c>
      <c r="R4965" s="21">
        <f t="shared" si="1405"/>
        <v>206.95833333332118</v>
      </c>
      <c r="S4965" s="21">
        <f t="shared" si="1406"/>
        <v>19.208526384622846</v>
      </c>
      <c r="T4965" s="21">
        <f t="shared" si="1397"/>
        <v>86.147999999999996</v>
      </c>
      <c r="U4965" s="37">
        <f>VLOOKUP(Time_Zone, 'LSTM LookUp'!$B$5:$D$8, 3, FALSE)</f>
        <v>-75</v>
      </c>
      <c r="V4965" s="21">
        <f t="shared" si="1407"/>
        <v>-6.1851337058560443</v>
      </c>
      <c r="W4965" s="21">
        <f t="shared" si="1398"/>
        <v>339.60171657353601</v>
      </c>
      <c r="X4965" s="21">
        <f t="shared" si="1399"/>
        <v>0</v>
      </c>
      <c r="Y4965" s="21">
        <f t="shared" si="1400"/>
        <v>0</v>
      </c>
      <c r="Z4965" s="21">
        <f t="shared" si="1408"/>
        <v>0</v>
      </c>
      <c r="AA4965" s="21">
        <f t="shared" si="1401"/>
        <v>0</v>
      </c>
      <c r="AB4965" s="21">
        <f t="shared" si="1402"/>
        <v>0</v>
      </c>
      <c r="AC4965" s="21">
        <f t="shared" si="1403"/>
        <v>73.040000000000006</v>
      </c>
      <c r="AD4965" s="21">
        <f t="shared" si="1409"/>
        <v>0</v>
      </c>
      <c r="AE4965" s="21" t="str">
        <f t="shared" si="1404"/>
        <v>7/25/24:00</v>
      </c>
    </row>
    <row r="4966" spans="2:31">
      <c r="B4966" s="37">
        <v>7</v>
      </c>
      <c r="C4966" s="38">
        <v>26</v>
      </c>
      <c r="D4966" s="39">
        <v>1</v>
      </c>
      <c r="E4966" s="17">
        <v>22.2</v>
      </c>
      <c r="F4966" s="17">
        <v>0</v>
      </c>
      <c r="G4966" s="17">
        <v>0</v>
      </c>
      <c r="H4966" s="37">
        <f t="shared" si="1392"/>
        <v>71.959999999999994</v>
      </c>
      <c r="I4966" s="37">
        <f>IF(H4966&lt;'Roof Calculator'!$G$8, 1, 0)</f>
        <v>0</v>
      </c>
      <c r="J4966" s="37">
        <f>IF(H4966&gt;='Roof Calculator'!$G$8, 1, 0)</f>
        <v>1</v>
      </c>
      <c r="K4966" s="37">
        <f t="shared" si="1393"/>
        <v>0</v>
      </c>
      <c r="L4966" s="37">
        <f t="shared" si="1394"/>
        <v>71.959999999999994</v>
      </c>
      <c r="M4966" s="37">
        <v>0</v>
      </c>
      <c r="N4966" s="37">
        <f t="shared" si="1395"/>
        <v>0</v>
      </c>
      <c r="O4966" s="37">
        <v>0</v>
      </c>
      <c r="P4966" s="37">
        <v>0</v>
      </c>
      <c r="Q4966" s="21">
        <f t="shared" si="1396"/>
        <v>39.790999999999997</v>
      </c>
      <c r="R4966" s="21">
        <f t="shared" si="1405"/>
        <v>206.99999999998784</v>
      </c>
      <c r="S4966" s="21">
        <f t="shared" si="1406"/>
        <v>19.19877904841945</v>
      </c>
      <c r="T4966" s="21">
        <f t="shared" si="1397"/>
        <v>86.147999999999996</v>
      </c>
      <c r="U4966" s="37">
        <f>VLOOKUP(Time_Zone, 'LSTM LookUp'!$B$5:$D$8, 3, FALSE)</f>
        <v>-75</v>
      </c>
      <c r="V4966" s="21">
        <f t="shared" si="1407"/>
        <v>-6.1852515436405495</v>
      </c>
      <c r="W4966" s="21">
        <f t="shared" si="1398"/>
        <v>-5.3983128859101459</v>
      </c>
      <c r="X4966" s="21">
        <f t="shared" si="1399"/>
        <v>0</v>
      </c>
      <c r="Y4966" s="21">
        <f t="shared" si="1400"/>
        <v>0</v>
      </c>
      <c r="Z4966" s="21">
        <f t="shared" si="1408"/>
        <v>0</v>
      </c>
      <c r="AA4966" s="21">
        <f t="shared" si="1401"/>
        <v>0</v>
      </c>
      <c r="AB4966" s="21">
        <f t="shared" si="1402"/>
        <v>0</v>
      </c>
      <c r="AC4966" s="21">
        <f t="shared" si="1403"/>
        <v>71.959999999999994</v>
      </c>
      <c r="AD4966" s="21">
        <f t="shared" si="1409"/>
        <v>0</v>
      </c>
      <c r="AE4966" s="21" t="str">
        <f t="shared" si="1404"/>
        <v>7/26/1:00</v>
      </c>
    </row>
    <row r="4967" spans="2:31">
      <c r="B4967" s="37">
        <v>7</v>
      </c>
      <c r="C4967" s="38">
        <v>26</v>
      </c>
      <c r="D4967" s="39">
        <v>2</v>
      </c>
      <c r="E4967" s="17">
        <v>21.7</v>
      </c>
      <c r="F4967" s="17">
        <v>0</v>
      </c>
      <c r="G4967" s="17">
        <v>0</v>
      </c>
      <c r="H4967" s="37">
        <f t="shared" si="1392"/>
        <v>71.06</v>
      </c>
      <c r="I4967" s="37">
        <f>IF(H4967&lt;'Roof Calculator'!$G$8, 1, 0)</f>
        <v>0</v>
      </c>
      <c r="J4967" s="37">
        <f>IF(H4967&gt;='Roof Calculator'!$G$8, 1, 0)</f>
        <v>1</v>
      </c>
      <c r="K4967" s="37">
        <f t="shared" si="1393"/>
        <v>0</v>
      </c>
      <c r="L4967" s="37">
        <f t="shared" si="1394"/>
        <v>71.06</v>
      </c>
      <c r="M4967" s="37">
        <v>0</v>
      </c>
      <c r="N4967" s="37">
        <f t="shared" si="1395"/>
        <v>0</v>
      </c>
      <c r="O4967" s="37">
        <v>0</v>
      </c>
      <c r="P4967" s="37">
        <v>0</v>
      </c>
      <c r="Q4967" s="21">
        <f t="shared" si="1396"/>
        <v>39.790999999999997</v>
      </c>
      <c r="R4967" s="21">
        <f t="shared" si="1405"/>
        <v>207.04166666665449</v>
      </c>
      <c r="S4967" s="21">
        <f t="shared" si="1406"/>
        <v>19.189022026156078</v>
      </c>
      <c r="T4967" s="21">
        <f t="shared" si="1397"/>
        <v>86.147999999999996</v>
      </c>
      <c r="U4967" s="37">
        <f>VLOOKUP(Time_Zone, 'LSTM LookUp'!$B$5:$D$8, 3, FALSE)</f>
        <v>-75</v>
      </c>
      <c r="V4967" s="21">
        <f t="shared" si="1407"/>
        <v>-6.1853520215001669</v>
      </c>
      <c r="W4967" s="21">
        <f t="shared" si="1398"/>
        <v>9.601661994624946</v>
      </c>
      <c r="X4967" s="21">
        <f t="shared" si="1399"/>
        <v>0</v>
      </c>
      <c r="Y4967" s="21">
        <f t="shared" si="1400"/>
        <v>0</v>
      </c>
      <c r="Z4967" s="21">
        <f t="shared" si="1408"/>
        <v>0</v>
      </c>
      <c r="AA4967" s="21">
        <f t="shared" si="1401"/>
        <v>0</v>
      </c>
      <c r="AB4967" s="21">
        <f t="shared" si="1402"/>
        <v>0</v>
      </c>
      <c r="AC4967" s="21">
        <f t="shared" si="1403"/>
        <v>71.06</v>
      </c>
      <c r="AD4967" s="21">
        <f t="shared" si="1409"/>
        <v>0</v>
      </c>
      <c r="AE4967" s="21" t="str">
        <f t="shared" si="1404"/>
        <v>7/26/2:00</v>
      </c>
    </row>
    <row r="4968" spans="2:31">
      <c r="B4968" s="37">
        <v>7</v>
      </c>
      <c r="C4968" s="38">
        <v>26</v>
      </c>
      <c r="D4968" s="39">
        <v>3</v>
      </c>
      <c r="E4968" s="17">
        <v>21.7</v>
      </c>
      <c r="F4968" s="17">
        <v>0</v>
      </c>
      <c r="G4968" s="17">
        <v>0</v>
      </c>
      <c r="H4968" s="37">
        <f t="shared" si="1392"/>
        <v>71.06</v>
      </c>
      <c r="I4968" s="37">
        <f>IF(H4968&lt;'Roof Calculator'!$G$8, 1, 0)</f>
        <v>0</v>
      </c>
      <c r="J4968" s="37">
        <f>IF(H4968&gt;='Roof Calculator'!$G$8, 1, 0)</f>
        <v>1</v>
      </c>
      <c r="K4968" s="37">
        <f t="shared" si="1393"/>
        <v>0</v>
      </c>
      <c r="L4968" s="37">
        <f t="shared" si="1394"/>
        <v>71.06</v>
      </c>
      <c r="M4968" s="37">
        <v>0</v>
      </c>
      <c r="N4968" s="37">
        <f t="shared" si="1395"/>
        <v>0</v>
      </c>
      <c r="O4968" s="37">
        <v>0</v>
      </c>
      <c r="P4968" s="37">
        <v>0</v>
      </c>
      <c r="Q4968" s="21">
        <f t="shared" si="1396"/>
        <v>39.790999999999997</v>
      </c>
      <c r="R4968" s="21">
        <f t="shared" si="1405"/>
        <v>207.08333333332115</v>
      </c>
      <c r="S4968" s="21">
        <f t="shared" si="1406"/>
        <v>19.179255324291411</v>
      </c>
      <c r="T4968" s="21">
        <f t="shared" si="1397"/>
        <v>86.147999999999996</v>
      </c>
      <c r="U4968" s="37">
        <f>VLOOKUP(Time_Zone, 'LSTM LookUp'!$B$5:$D$8, 3, FALSE)</f>
        <v>-75</v>
      </c>
      <c r="V4968" s="21">
        <f t="shared" si="1407"/>
        <v>-6.1854351314059413</v>
      </c>
      <c r="W4968" s="21">
        <f t="shared" si="1398"/>
        <v>24.601641217148511</v>
      </c>
      <c r="X4968" s="21">
        <f t="shared" si="1399"/>
        <v>0</v>
      </c>
      <c r="Y4968" s="21">
        <f t="shared" si="1400"/>
        <v>0</v>
      </c>
      <c r="Z4968" s="21">
        <f t="shared" si="1408"/>
        <v>0</v>
      </c>
      <c r="AA4968" s="21">
        <f t="shared" si="1401"/>
        <v>0</v>
      </c>
      <c r="AB4968" s="21">
        <f t="shared" si="1402"/>
        <v>0</v>
      </c>
      <c r="AC4968" s="21">
        <f t="shared" si="1403"/>
        <v>71.06</v>
      </c>
      <c r="AD4968" s="21">
        <f t="shared" si="1409"/>
        <v>0</v>
      </c>
      <c r="AE4968" s="21" t="str">
        <f t="shared" si="1404"/>
        <v>7/26/3:00</v>
      </c>
    </row>
    <row r="4969" spans="2:31">
      <c r="B4969" s="37">
        <v>7</v>
      </c>
      <c r="C4969" s="38">
        <v>26</v>
      </c>
      <c r="D4969" s="39">
        <v>4</v>
      </c>
      <c r="E4969" s="17">
        <v>22.8</v>
      </c>
      <c r="F4969" s="17">
        <v>0</v>
      </c>
      <c r="G4969" s="17">
        <v>0</v>
      </c>
      <c r="H4969" s="37">
        <f t="shared" si="1392"/>
        <v>73.040000000000006</v>
      </c>
      <c r="I4969" s="37">
        <f>IF(H4969&lt;'Roof Calculator'!$G$8, 1, 0)</f>
        <v>0</v>
      </c>
      <c r="J4969" s="37">
        <f>IF(H4969&gt;='Roof Calculator'!$G$8, 1, 0)</f>
        <v>1</v>
      </c>
      <c r="K4969" s="37">
        <f t="shared" si="1393"/>
        <v>0</v>
      </c>
      <c r="L4969" s="37">
        <f t="shared" si="1394"/>
        <v>73.040000000000006</v>
      </c>
      <c r="M4969" s="37">
        <v>0</v>
      </c>
      <c r="N4969" s="37">
        <f t="shared" si="1395"/>
        <v>0</v>
      </c>
      <c r="O4969" s="37">
        <v>0</v>
      </c>
      <c r="P4969" s="37">
        <v>0</v>
      </c>
      <c r="Q4969" s="21">
        <f t="shared" si="1396"/>
        <v>39.790999999999997</v>
      </c>
      <c r="R4969" s="21">
        <f t="shared" si="1405"/>
        <v>207.12499999998781</v>
      </c>
      <c r="S4969" s="21">
        <f t="shared" si="1406"/>
        <v>19.169478949287914</v>
      </c>
      <c r="T4969" s="21">
        <f t="shared" si="1397"/>
        <v>86.147999999999996</v>
      </c>
      <c r="U4969" s="37">
        <f>VLOOKUP(Time_Zone, 'LSTM LookUp'!$B$5:$D$8, 3, FALSE)</f>
        <v>-75</v>
      </c>
      <c r="V4969" s="21">
        <f t="shared" si="1407"/>
        <v>-6.1855008653670485</v>
      </c>
      <c r="W4969" s="21">
        <f t="shared" si="1398"/>
        <v>39.60162478365821</v>
      </c>
      <c r="X4969" s="21">
        <f t="shared" si="1399"/>
        <v>0</v>
      </c>
      <c r="Y4969" s="21">
        <f t="shared" si="1400"/>
        <v>0</v>
      </c>
      <c r="Z4969" s="21">
        <f t="shared" si="1408"/>
        <v>0</v>
      </c>
      <c r="AA4969" s="21">
        <f t="shared" si="1401"/>
        <v>0</v>
      </c>
      <c r="AB4969" s="21">
        <f t="shared" si="1402"/>
        <v>0</v>
      </c>
      <c r="AC4969" s="21">
        <f t="shared" si="1403"/>
        <v>73.040000000000006</v>
      </c>
      <c r="AD4969" s="21">
        <f t="shared" si="1409"/>
        <v>0</v>
      </c>
      <c r="AE4969" s="21" t="str">
        <f t="shared" si="1404"/>
        <v>7/26/4:00</v>
      </c>
    </row>
    <row r="4970" spans="2:31">
      <c r="B4970" s="37">
        <v>7</v>
      </c>
      <c r="C4970" s="38">
        <v>26</v>
      </c>
      <c r="D4970" s="39">
        <v>5</v>
      </c>
      <c r="E4970" s="17">
        <v>21.7</v>
      </c>
      <c r="F4970" s="17">
        <v>0</v>
      </c>
      <c r="G4970" s="17">
        <v>0</v>
      </c>
      <c r="H4970" s="37">
        <f t="shared" si="1392"/>
        <v>71.06</v>
      </c>
      <c r="I4970" s="37">
        <f>IF(H4970&lt;'Roof Calculator'!$G$8, 1, 0)</f>
        <v>0</v>
      </c>
      <c r="J4970" s="37">
        <f>IF(H4970&gt;='Roof Calculator'!$G$8, 1, 0)</f>
        <v>1</v>
      </c>
      <c r="K4970" s="37">
        <f t="shared" si="1393"/>
        <v>0</v>
      </c>
      <c r="L4970" s="37">
        <f t="shared" si="1394"/>
        <v>71.06</v>
      </c>
      <c r="M4970" s="37">
        <v>0</v>
      </c>
      <c r="N4970" s="37">
        <f t="shared" si="1395"/>
        <v>0</v>
      </c>
      <c r="O4970" s="37">
        <v>0</v>
      </c>
      <c r="P4970" s="37">
        <v>0</v>
      </c>
      <c r="Q4970" s="21">
        <f t="shared" si="1396"/>
        <v>39.790999999999997</v>
      </c>
      <c r="R4970" s="21">
        <f t="shared" si="1405"/>
        <v>207.16666666665446</v>
      </c>
      <c r="S4970" s="21">
        <f t="shared" si="1406"/>
        <v>19.159692907611745</v>
      </c>
      <c r="T4970" s="21">
        <f t="shared" si="1397"/>
        <v>86.147999999999996</v>
      </c>
      <c r="U4970" s="37">
        <f>VLOOKUP(Time_Zone, 'LSTM LookUp'!$B$5:$D$8, 3, FALSE)</f>
        <v>-75</v>
      </c>
      <c r="V4970" s="21">
        <f t="shared" si="1407"/>
        <v>-6.1855492154308171</v>
      </c>
      <c r="W4970" s="21">
        <f t="shared" si="1398"/>
        <v>54.60161269614229</v>
      </c>
      <c r="X4970" s="21">
        <f t="shared" si="1399"/>
        <v>0</v>
      </c>
      <c r="Y4970" s="21">
        <f t="shared" si="1400"/>
        <v>0</v>
      </c>
      <c r="Z4970" s="21">
        <f t="shared" si="1408"/>
        <v>0</v>
      </c>
      <c r="AA4970" s="21">
        <f t="shared" si="1401"/>
        <v>0</v>
      </c>
      <c r="AB4970" s="21">
        <f t="shared" si="1402"/>
        <v>0</v>
      </c>
      <c r="AC4970" s="21">
        <f t="shared" si="1403"/>
        <v>71.06</v>
      </c>
      <c r="AD4970" s="21">
        <f t="shared" si="1409"/>
        <v>0</v>
      </c>
      <c r="AE4970" s="21" t="str">
        <f t="shared" si="1404"/>
        <v>7/26/5:00</v>
      </c>
    </row>
    <row r="4971" spans="2:31">
      <c r="B4971" s="37">
        <v>7</v>
      </c>
      <c r="C4971" s="38">
        <v>26</v>
      </c>
      <c r="D4971" s="39">
        <v>6</v>
      </c>
      <c r="E4971" s="17">
        <v>21.7</v>
      </c>
      <c r="F4971" s="17">
        <v>1</v>
      </c>
      <c r="G4971" s="17">
        <v>3</v>
      </c>
      <c r="H4971" s="37">
        <f t="shared" si="1392"/>
        <v>71.06</v>
      </c>
      <c r="I4971" s="37">
        <f>IF(H4971&lt;'Roof Calculator'!$G$8, 1, 0)</f>
        <v>0</v>
      </c>
      <c r="J4971" s="37">
        <f>IF(H4971&gt;='Roof Calculator'!$G$8, 1, 0)</f>
        <v>1</v>
      </c>
      <c r="K4971" s="37">
        <f t="shared" si="1393"/>
        <v>0</v>
      </c>
      <c r="L4971" s="37">
        <f t="shared" si="1394"/>
        <v>71.06</v>
      </c>
      <c r="M4971" s="37">
        <v>0</v>
      </c>
      <c r="N4971" s="37">
        <f t="shared" si="1395"/>
        <v>1</v>
      </c>
      <c r="O4971" s="37">
        <v>0</v>
      </c>
      <c r="P4971" s="37">
        <v>0</v>
      </c>
      <c r="Q4971" s="21">
        <f t="shared" si="1396"/>
        <v>39.790999999999997</v>
      </c>
      <c r="R4971" s="21">
        <f t="shared" si="1405"/>
        <v>207.20833333332112</v>
      </c>
      <c r="S4971" s="21">
        <f t="shared" si="1406"/>
        <v>19.149897205732824</v>
      </c>
      <c r="T4971" s="21">
        <f t="shared" si="1397"/>
        <v>86.147999999999996</v>
      </c>
      <c r="U4971" s="37">
        <f>VLOOKUP(Time_Zone, 'LSTM LookUp'!$B$5:$D$8, 3, FALSE)</f>
        <v>-75</v>
      </c>
      <c r="V4971" s="21">
        <f t="shared" si="1407"/>
        <v>-6.1855801736827347</v>
      </c>
      <c r="W4971" s="21">
        <f t="shared" si="1398"/>
        <v>69.60160495657928</v>
      </c>
      <c r="X4971" s="21">
        <f t="shared" si="1399"/>
        <v>1.3888183296375143</v>
      </c>
      <c r="Y4971" s="21">
        <f t="shared" si="1400"/>
        <v>2.3888183296375143</v>
      </c>
      <c r="Z4971" s="21">
        <f t="shared" si="1408"/>
        <v>0.75721368828717939</v>
      </c>
      <c r="AA4971" s="21">
        <f t="shared" si="1401"/>
        <v>0</v>
      </c>
      <c r="AB4971" s="21">
        <f t="shared" si="1402"/>
        <v>0.75721368828717939</v>
      </c>
      <c r="AC4971" s="21">
        <f t="shared" si="1403"/>
        <v>71.06</v>
      </c>
      <c r="AD4971" s="21">
        <f t="shared" si="1409"/>
        <v>0.75721368828717939</v>
      </c>
      <c r="AE4971" s="21" t="str">
        <f t="shared" si="1404"/>
        <v>7/26/6:00</v>
      </c>
    </row>
    <row r="4972" spans="2:31">
      <c r="B4972" s="37">
        <v>7</v>
      </c>
      <c r="C4972" s="38">
        <v>26</v>
      </c>
      <c r="D4972" s="39">
        <v>7</v>
      </c>
      <c r="E4972" s="17">
        <v>22.8</v>
      </c>
      <c r="F4972" s="17">
        <v>38</v>
      </c>
      <c r="G4972" s="17">
        <v>62</v>
      </c>
      <c r="H4972" s="37">
        <f t="shared" si="1392"/>
        <v>73.040000000000006</v>
      </c>
      <c r="I4972" s="37">
        <f>IF(H4972&lt;'Roof Calculator'!$G$8, 1, 0)</f>
        <v>0</v>
      </c>
      <c r="J4972" s="37">
        <f>IF(H4972&gt;='Roof Calculator'!$G$8, 1, 0)</f>
        <v>1</v>
      </c>
      <c r="K4972" s="37">
        <f t="shared" si="1393"/>
        <v>0</v>
      </c>
      <c r="L4972" s="37">
        <f t="shared" si="1394"/>
        <v>73.040000000000006</v>
      </c>
      <c r="M4972" s="37">
        <v>0</v>
      </c>
      <c r="N4972" s="37">
        <f t="shared" si="1395"/>
        <v>38</v>
      </c>
      <c r="O4972" s="37">
        <v>0</v>
      </c>
      <c r="P4972" s="37">
        <v>0</v>
      </c>
      <c r="Q4972" s="21">
        <f t="shared" si="1396"/>
        <v>39.790999999999997</v>
      </c>
      <c r="R4972" s="21">
        <f t="shared" si="1405"/>
        <v>207.24999999998778</v>
      </c>
      <c r="S4972" s="21">
        <f t="shared" si="1406"/>
        <v>19.140091850124783</v>
      </c>
      <c r="T4972" s="21">
        <f t="shared" si="1397"/>
        <v>86.147999999999996</v>
      </c>
      <c r="U4972" s="37">
        <f>VLOOKUP(Time_Zone, 'LSTM LookUp'!$B$5:$D$8, 3, FALSE)</f>
        <v>-75</v>
      </c>
      <c r="V4972" s="21">
        <f t="shared" si="1407"/>
        <v>-6.1855937322464847</v>
      </c>
      <c r="W4972" s="21">
        <f t="shared" si="1398"/>
        <v>84.601601566938385</v>
      </c>
      <c r="X4972" s="21">
        <f t="shared" si="1399"/>
        <v>17.244228244144178</v>
      </c>
      <c r="Y4972" s="21">
        <f t="shared" si="1400"/>
        <v>55.244228244144182</v>
      </c>
      <c r="Z4972" s="21">
        <f t="shared" si="1408"/>
        <v>17.511455478355625</v>
      </c>
      <c r="AA4972" s="21">
        <f t="shared" si="1401"/>
        <v>0</v>
      </c>
      <c r="AB4972" s="21">
        <f t="shared" si="1402"/>
        <v>17.511455478355625</v>
      </c>
      <c r="AC4972" s="21">
        <f t="shared" si="1403"/>
        <v>73.040000000000006</v>
      </c>
      <c r="AD4972" s="21">
        <f t="shared" si="1409"/>
        <v>17.511455478355625</v>
      </c>
      <c r="AE4972" s="21" t="str">
        <f t="shared" si="1404"/>
        <v>7/26/7:00</v>
      </c>
    </row>
    <row r="4973" spans="2:31">
      <c r="B4973" s="37">
        <v>7</v>
      </c>
      <c r="C4973" s="38">
        <v>26</v>
      </c>
      <c r="D4973" s="39">
        <v>8</v>
      </c>
      <c r="E4973" s="17">
        <v>23.9</v>
      </c>
      <c r="F4973" s="17">
        <v>95</v>
      </c>
      <c r="G4973" s="17">
        <v>0</v>
      </c>
      <c r="H4973" s="37">
        <f t="shared" si="1392"/>
        <v>75.02</v>
      </c>
      <c r="I4973" s="37">
        <f>IF(H4973&lt;'Roof Calculator'!$G$8, 1, 0)</f>
        <v>0</v>
      </c>
      <c r="J4973" s="37">
        <f>IF(H4973&gt;='Roof Calculator'!$G$8, 1, 0)</f>
        <v>1</v>
      </c>
      <c r="K4973" s="37">
        <f t="shared" si="1393"/>
        <v>0</v>
      </c>
      <c r="L4973" s="37">
        <f t="shared" si="1394"/>
        <v>75.02</v>
      </c>
      <c r="M4973" s="37">
        <v>0</v>
      </c>
      <c r="N4973" s="37">
        <f t="shared" si="1395"/>
        <v>95</v>
      </c>
      <c r="O4973" s="37">
        <v>0</v>
      </c>
      <c r="P4973" s="37">
        <v>0</v>
      </c>
      <c r="Q4973" s="21">
        <f t="shared" si="1396"/>
        <v>39.790999999999997</v>
      </c>
      <c r="R4973" s="21">
        <f t="shared" si="1405"/>
        <v>207.29166666665444</v>
      </c>
      <c r="S4973" s="21">
        <f t="shared" si="1406"/>
        <v>19.130276847264962</v>
      </c>
      <c r="T4973" s="21">
        <f t="shared" si="1397"/>
        <v>86.147999999999996</v>
      </c>
      <c r="U4973" s="37">
        <f>VLOOKUP(Time_Zone, 'LSTM LookUp'!$B$5:$D$8, 3, FALSE)</f>
        <v>-75</v>
      </c>
      <c r="V4973" s="21">
        <f t="shared" si="1407"/>
        <v>-6.1855898832839564</v>
      </c>
      <c r="W4973" s="21">
        <f t="shared" si="1398"/>
        <v>99.601602529179019</v>
      </c>
      <c r="X4973" s="21">
        <f t="shared" si="1399"/>
        <v>0</v>
      </c>
      <c r="Y4973" s="21">
        <f t="shared" si="1400"/>
        <v>95</v>
      </c>
      <c r="Z4973" s="21">
        <f t="shared" si="1408"/>
        <v>30.113340765514678</v>
      </c>
      <c r="AA4973" s="21">
        <f t="shared" si="1401"/>
        <v>0</v>
      </c>
      <c r="AB4973" s="21">
        <f t="shared" si="1402"/>
        <v>30.113340765514678</v>
      </c>
      <c r="AC4973" s="21">
        <f t="shared" si="1403"/>
        <v>75.02</v>
      </c>
      <c r="AD4973" s="21">
        <f t="shared" si="1409"/>
        <v>30.113340765514678</v>
      </c>
      <c r="AE4973" s="21" t="str">
        <f t="shared" si="1404"/>
        <v>7/26/8:00</v>
      </c>
    </row>
    <row r="4974" spans="2:31">
      <c r="B4974" s="37">
        <v>7</v>
      </c>
      <c r="C4974" s="38">
        <v>26</v>
      </c>
      <c r="D4974" s="39">
        <v>9</v>
      </c>
      <c r="E4974" s="17">
        <v>24.4</v>
      </c>
      <c r="F4974" s="17">
        <v>136</v>
      </c>
      <c r="G4974" s="17">
        <v>0</v>
      </c>
      <c r="H4974" s="37">
        <f t="shared" si="1392"/>
        <v>75.92</v>
      </c>
      <c r="I4974" s="37">
        <f>IF(H4974&lt;'Roof Calculator'!$G$8, 1, 0)</f>
        <v>0</v>
      </c>
      <c r="J4974" s="37">
        <f>IF(H4974&gt;='Roof Calculator'!$G$8, 1, 0)</f>
        <v>1</v>
      </c>
      <c r="K4974" s="37">
        <f t="shared" si="1393"/>
        <v>0</v>
      </c>
      <c r="L4974" s="37">
        <f t="shared" si="1394"/>
        <v>75.92</v>
      </c>
      <c r="M4974" s="37">
        <v>0</v>
      </c>
      <c r="N4974" s="37">
        <f t="shared" si="1395"/>
        <v>136</v>
      </c>
      <c r="O4974" s="37">
        <v>0</v>
      </c>
      <c r="P4974" s="37">
        <v>0</v>
      </c>
      <c r="Q4974" s="21">
        <f t="shared" si="1396"/>
        <v>39.790999999999997</v>
      </c>
      <c r="R4974" s="21">
        <f t="shared" si="1405"/>
        <v>207.33333333332109</v>
      </c>
      <c r="S4974" s="21">
        <f t="shared" si="1406"/>
        <v>19.120452203634404</v>
      </c>
      <c r="T4974" s="21">
        <f t="shared" si="1397"/>
        <v>86.147999999999996</v>
      </c>
      <c r="U4974" s="37">
        <f>VLOOKUP(Time_Zone, 'LSTM LookUp'!$B$5:$D$8, 3, FALSE)</f>
        <v>-75</v>
      </c>
      <c r="V4974" s="21">
        <f t="shared" si="1407"/>
        <v>-6.1855686189952657</v>
      </c>
      <c r="W4974" s="21">
        <f t="shared" si="1398"/>
        <v>114.60160784525118</v>
      </c>
      <c r="X4974" s="21">
        <f t="shared" si="1399"/>
        <v>0</v>
      </c>
      <c r="Y4974" s="21">
        <f t="shared" si="1400"/>
        <v>136</v>
      </c>
      <c r="Z4974" s="21">
        <f t="shared" si="1408"/>
        <v>43.109624674842067</v>
      </c>
      <c r="AA4974" s="21">
        <f t="shared" si="1401"/>
        <v>0</v>
      </c>
      <c r="AB4974" s="21">
        <f t="shared" si="1402"/>
        <v>43.109624674842067</v>
      </c>
      <c r="AC4974" s="21">
        <f t="shared" si="1403"/>
        <v>75.92</v>
      </c>
      <c r="AD4974" s="21">
        <f t="shared" si="1409"/>
        <v>43.109624674842067</v>
      </c>
      <c r="AE4974" s="21" t="str">
        <f t="shared" si="1404"/>
        <v>7/26/9:00</v>
      </c>
    </row>
    <row r="4975" spans="2:31">
      <c r="B4975" s="37">
        <v>7</v>
      </c>
      <c r="C4975" s="38">
        <v>26</v>
      </c>
      <c r="D4975" s="39">
        <v>10</v>
      </c>
      <c r="E4975" s="17">
        <v>25.6</v>
      </c>
      <c r="F4975" s="17">
        <v>258</v>
      </c>
      <c r="G4975" s="17">
        <v>321</v>
      </c>
      <c r="H4975" s="37">
        <f t="shared" si="1392"/>
        <v>78.08</v>
      </c>
      <c r="I4975" s="37">
        <f>IF(H4975&lt;'Roof Calculator'!$G$8, 1, 0)</f>
        <v>0</v>
      </c>
      <c r="J4975" s="37">
        <f>IF(H4975&gt;='Roof Calculator'!$G$8, 1, 0)</f>
        <v>1</v>
      </c>
      <c r="K4975" s="37">
        <f t="shared" si="1393"/>
        <v>0</v>
      </c>
      <c r="L4975" s="37">
        <f t="shared" si="1394"/>
        <v>78.08</v>
      </c>
      <c r="M4975" s="37">
        <v>0</v>
      </c>
      <c r="N4975" s="37">
        <f t="shared" si="1395"/>
        <v>258</v>
      </c>
      <c r="O4975" s="37">
        <v>0</v>
      </c>
      <c r="P4975" s="37">
        <v>0</v>
      </c>
      <c r="Q4975" s="21">
        <f t="shared" si="1396"/>
        <v>39.790999999999997</v>
      </c>
      <c r="R4975" s="21">
        <f t="shared" si="1405"/>
        <v>207.37499999998775</v>
      </c>
      <c r="S4975" s="21">
        <f t="shared" si="1406"/>
        <v>19.110617925717843</v>
      </c>
      <c r="T4975" s="21">
        <f t="shared" si="1397"/>
        <v>86.147999999999996</v>
      </c>
      <c r="U4975" s="37">
        <f>VLOOKUP(Time_Zone, 'LSTM LookUp'!$B$5:$D$8, 3, FALSE)</f>
        <v>-75</v>
      </c>
      <c r="V4975" s="21">
        <f t="shared" si="1407"/>
        <v>-6.1855299316187837</v>
      </c>
      <c r="W4975" s="21">
        <f t="shared" si="1398"/>
        <v>129.60161751709532</v>
      </c>
      <c r="X4975" s="21">
        <f t="shared" si="1399"/>
        <v>-81.303302248178042</v>
      </c>
      <c r="Y4975" s="21">
        <f t="shared" si="1400"/>
        <v>176.69669775182194</v>
      </c>
      <c r="Z4975" s="21">
        <f t="shared" si="1408"/>
        <v>56.009767068860697</v>
      </c>
      <c r="AA4975" s="21">
        <f t="shared" si="1401"/>
        <v>0</v>
      </c>
      <c r="AB4975" s="21">
        <f t="shared" si="1402"/>
        <v>56.009767068860697</v>
      </c>
      <c r="AC4975" s="21">
        <f t="shared" si="1403"/>
        <v>78.08</v>
      </c>
      <c r="AD4975" s="21">
        <f t="shared" si="1409"/>
        <v>56.009767068860697</v>
      </c>
      <c r="AE4975" s="21" t="str">
        <f t="shared" si="1404"/>
        <v>7/26/10:00</v>
      </c>
    </row>
    <row r="4976" spans="2:31">
      <c r="B4976" s="37">
        <v>7</v>
      </c>
      <c r="C4976" s="38">
        <v>26</v>
      </c>
      <c r="D4976" s="39">
        <v>11</v>
      </c>
      <c r="E4976" s="17">
        <v>27.2</v>
      </c>
      <c r="F4976" s="17">
        <v>329</v>
      </c>
      <c r="G4976" s="17">
        <v>420</v>
      </c>
      <c r="H4976" s="37">
        <f t="shared" si="1392"/>
        <v>80.959999999999994</v>
      </c>
      <c r="I4976" s="37">
        <f>IF(H4976&lt;'Roof Calculator'!$G$8, 1, 0)</f>
        <v>0</v>
      </c>
      <c r="J4976" s="37">
        <f>IF(H4976&gt;='Roof Calculator'!$G$8, 1, 0)</f>
        <v>1</v>
      </c>
      <c r="K4976" s="37">
        <f t="shared" si="1393"/>
        <v>0</v>
      </c>
      <c r="L4976" s="37">
        <f t="shared" si="1394"/>
        <v>80.959999999999994</v>
      </c>
      <c r="M4976" s="37">
        <v>0</v>
      </c>
      <c r="N4976" s="37">
        <f t="shared" si="1395"/>
        <v>329</v>
      </c>
      <c r="O4976" s="37">
        <v>0</v>
      </c>
      <c r="P4976" s="37">
        <v>0</v>
      </c>
      <c r="Q4976" s="21">
        <f t="shared" si="1396"/>
        <v>39.790999999999997</v>
      </c>
      <c r="R4976" s="21">
        <f t="shared" si="1405"/>
        <v>207.41666666665441</v>
      </c>
      <c r="S4976" s="21">
        <f t="shared" si="1406"/>
        <v>19.10077402000368</v>
      </c>
      <c r="T4976" s="21">
        <f t="shared" si="1397"/>
        <v>86.147999999999996</v>
      </c>
      <c r="U4976" s="37">
        <f>VLOOKUP(Time_Zone, 'LSTM LookUp'!$B$5:$D$8, 3, FALSE)</f>
        <v>-75</v>
      </c>
      <c r="V4976" s="21">
        <f t="shared" si="1407"/>
        <v>-6.1854738134311447</v>
      </c>
      <c r="W4976" s="21">
        <f t="shared" si="1398"/>
        <v>144.60163154664224</v>
      </c>
      <c r="X4976" s="21">
        <f t="shared" si="1399"/>
        <v>-160.62319218126373</v>
      </c>
      <c r="Y4976" s="21">
        <f t="shared" si="1400"/>
        <v>168.37680781873627</v>
      </c>
      <c r="Z4976" s="21">
        <f t="shared" si="1408"/>
        <v>53.372507272159808</v>
      </c>
      <c r="AA4976" s="21">
        <f t="shared" si="1401"/>
        <v>0</v>
      </c>
      <c r="AB4976" s="21">
        <f t="shared" si="1402"/>
        <v>53.372507272159808</v>
      </c>
      <c r="AC4976" s="21">
        <f t="shared" si="1403"/>
        <v>80.959999999999994</v>
      </c>
      <c r="AD4976" s="21">
        <f t="shared" si="1409"/>
        <v>53.372507272159808</v>
      </c>
      <c r="AE4976" s="21" t="str">
        <f t="shared" si="1404"/>
        <v>7/26/11:00</v>
      </c>
    </row>
    <row r="4977" spans="2:31">
      <c r="B4977" s="37">
        <v>7</v>
      </c>
      <c r="C4977" s="38">
        <v>26</v>
      </c>
      <c r="D4977" s="39">
        <v>12</v>
      </c>
      <c r="E4977" s="17">
        <v>28.3</v>
      </c>
      <c r="F4977" s="17">
        <v>173</v>
      </c>
      <c r="G4977" s="17">
        <v>760</v>
      </c>
      <c r="H4977" s="37">
        <f t="shared" si="1392"/>
        <v>82.94</v>
      </c>
      <c r="I4977" s="37">
        <f>IF(H4977&lt;'Roof Calculator'!$G$8, 1, 0)</f>
        <v>0</v>
      </c>
      <c r="J4977" s="37">
        <f>IF(H4977&gt;='Roof Calculator'!$G$8, 1, 0)</f>
        <v>1</v>
      </c>
      <c r="K4977" s="37">
        <f t="shared" si="1393"/>
        <v>0</v>
      </c>
      <c r="L4977" s="37">
        <f t="shared" si="1394"/>
        <v>82.94</v>
      </c>
      <c r="M4977" s="37">
        <v>0</v>
      </c>
      <c r="N4977" s="37">
        <f t="shared" si="1395"/>
        <v>173</v>
      </c>
      <c r="O4977" s="37">
        <v>0</v>
      </c>
      <c r="P4977" s="37">
        <v>0</v>
      </c>
      <c r="Q4977" s="21">
        <f t="shared" si="1396"/>
        <v>39.790999999999997</v>
      </c>
      <c r="R4977" s="21">
        <f t="shared" si="1405"/>
        <v>207.45833333332106</v>
      </c>
      <c r="S4977" s="21">
        <f t="shared" si="1406"/>
        <v>19.090920492984012</v>
      </c>
      <c r="T4977" s="21">
        <f t="shared" si="1397"/>
        <v>86.147999999999996</v>
      </c>
      <c r="U4977" s="37">
        <f>VLOOKUP(Time_Zone, 'LSTM LookUp'!$B$5:$D$8, 3, FALSE)</f>
        <v>-75</v>
      </c>
      <c r="V4977" s="21">
        <f t="shared" si="1407"/>
        <v>-6.1854002567472719</v>
      </c>
      <c r="W4977" s="21">
        <f t="shared" si="1398"/>
        <v>159.60164993581316</v>
      </c>
      <c r="X4977" s="21">
        <f t="shared" si="1399"/>
        <v>-358.16501876766773</v>
      </c>
      <c r="Y4977" s="21">
        <f t="shared" si="1400"/>
        <v>-185.16501876766773</v>
      </c>
      <c r="Z4977" s="21">
        <f t="shared" si="1408"/>
        <v>-58.694076926354732</v>
      </c>
      <c r="AA4977" s="21">
        <f t="shared" si="1401"/>
        <v>0</v>
      </c>
      <c r="AB4977" s="21">
        <f t="shared" si="1402"/>
        <v>-58.694076926354732</v>
      </c>
      <c r="AC4977" s="21">
        <f t="shared" si="1403"/>
        <v>82.94</v>
      </c>
      <c r="AD4977" s="21">
        <f t="shared" si="1409"/>
        <v>-58.694076926354732</v>
      </c>
      <c r="AE4977" s="21" t="str">
        <f t="shared" si="1404"/>
        <v>7/26/12:00</v>
      </c>
    </row>
    <row r="4978" spans="2:31">
      <c r="B4978" s="37">
        <v>7</v>
      </c>
      <c r="C4978" s="38">
        <v>26</v>
      </c>
      <c r="D4978" s="39">
        <v>13</v>
      </c>
      <c r="E4978" s="17">
        <v>28.9</v>
      </c>
      <c r="F4978" s="17">
        <v>256</v>
      </c>
      <c r="G4978" s="17">
        <v>603</v>
      </c>
      <c r="H4978" s="37">
        <f t="shared" si="1392"/>
        <v>84.02</v>
      </c>
      <c r="I4978" s="37">
        <f>IF(H4978&lt;'Roof Calculator'!$G$8, 1, 0)</f>
        <v>0</v>
      </c>
      <c r="J4978" s="37">
        <f>IF(H4978&gt;='Roof Calculator'!$G$8, 1, 0)</f>
        <v>1</v>
      </c>
      <c r="K4978" s="37">
        <f t="shared" si="1393"/>
        <v>0</v>
      </c>
      <c r="L4978" s="37">
        <f t="shared" si="1394"/>
        <v>84.02</v>
      </c>
      <c r="M4978" s="37">
        <v>0</v>
      </c>
      <c r="N4978" s="37">
        <f t="shared" si="1395"/>
        <v>256</v>
      </c>
      <c r="O4978" s="37">
        <v>0</v>
      </c>
      <c r="P4978" s="37">
        <v>0</v>
      </c>
      <c r="Q4978" s="21">
        <f t="shared" si="1396"/>
        <v>39.790999999999997</v>
      </c>
      <c r="R4978" s="21">
        <f t="shared" si="1405"/>
        <v>207.49999999998772</v>
      </c>
      <c r="S4978" s="21">
        <f t="shared" si="1406"/>
        <v>19.081057351154573</v>
      </c>
      <c r="T4978" s="21">
        <f t="shared" si="1397"/>
        <v>86.147999999999996</v>
      </c>
      <c r="U4978" s="37">
        <f>VLOOKUP(Time_Zone, 'LSTM LookUp'!$B$5:$D$8, 3, FALSE)</f>
        <v>-75</v>
      </c>
      <c r="V4978" s="21">
        <f t="shared" si="1407"/>
        <v>-6.1853092539204013</v>
      </c>
      <c r="W4978" s="21">
        <f t="shared" si="1398"/>
        <v>174.60167268651986</v>
      </c>
      <c r="X4978" s="21">
        <f t="shared" si="1399"/>
        <v>-309.77925168227523</v>
      </c>
      <c r="Y4978" s="21">
        <f t="shared" si="1400"/>
        <v>-53.77925168227523</v>
      </c>
      <c r="Z4978" s="21">
        <f t="shared" si="1408"/>
        <v>-17.047083494976135</v>
      </c>
      <c r="AA4978" s="21">
        <f t="shared" si="1401"/>
        <v>0</v>
      </c>
      <c r="AB4978" s="21">
        <f t="shared" si="1402"/>
        <v>-17.047083494976135</v>
      </c>
      <c r="AC4978" s="21">
        <f t="shared" si="1403"/>
        <v>84.02</v>
      </c>
      <c r="AD4978" s="21">
        <f t="shared" si="1409"/>
        <v>-17.047083494976135</v>
      </c>
      <c r="AE4978" s="21" t="str">
        <f t="shared" si="1404"/>
        <v>7/26/13:00</v>
      </c>
    </row>
    <row r="4979" spans="2:31">
      <c r="B4979" s="37">
        <v>7</v>
      </c>
      <c r="C4979" s="38">
        <v>26</v>
      </c>
      <c r="D4979" s="39">
        <v>14</v>
      </c>
      <c r="E4979" s="17">
        <v>28.9</v>
      </c>
      <c r="F4979" s="17">
        <v>295</v>
      </c>
      <c r="G4979" s="17">
        <v>590</v>
      </c>
      <c r="H4979" s="37">
        <f t="shared" si="1392"/>
        <v>84.02</v>
      </c>
      <c r="I4979" s="37">
        <f>IF(H4979&lt;'Roof Calculator'!$G$8, 1, 0)</f>
        <v>0</v>
      </c>
      <c r="J4979" s="37">
        <f>IF(H4979&gt;='Roof Calculator'!$G$8, 1, 0)</f>
        <v>1</v>
      </c>
      <c r="K4979" s="37">
        <f t="shared" si="1393"/>
        <v>0</v>
      </c>
      <c r="L4979" s="37">
        <f t="shared" si="1394"/>
        <v>84.02</v>
      </c>
      <c r="M4979" s="37">
        <v>0</v>
      </c>
      <c r="N4979" s="37">
        <f t="shared" si="1395"/>
        <v>295</v>
      </c>
      <c r="O4979" s="37">
        <v>0</v>
      </c>
      <c r="P4979" s="37">
        <v>0</v>
      </c>
      <c r="Q4979" s="21">
        <f t="shared" si="1396"/>
        <v>39.790999999999997</v>
      </c>
      <c r="R4979" s="21">
        <f t="shared" si="1405"/>
        <v>207.54166666665438</v>
      </c>
      <c r="S4979" s="21">
        <f t="shared" si="1406"/>
        <v>19.071184601014757</v>
      </c>
      <c r="T4979" s="21">
        <f t="shared" si="1397"/>
        <v>86.147999999999996</v>
      </c>
      <c r="U4979" s="37">
        <f>VLOOKUP(Time_Zone, 'LSTM LookUp'!$B$5:$D$8, 3, FALSE)</f>
        <v>-75</v>
      </c>
      <c r="V4979" s="21">
        <f t="shared" si="1407"/>
        <v>-6.1852007973420946</v>
      </c>
      <c r="W4979" s="21">
        <f t="shared" si="1398"/>
        <v>189.60169980066451</v>
      </c>
      <c r="X4979" s="21">
        <f t="shared" si="1399"/>
        <v>-299.08571671314638</v>
      </c>
      <c r="Y4979" s="21">
        <f t="shared" si="1400"/>
        <v>-4.0857167131463825</v>
      </c>
      <c r="Z4979" s="21">
        <f t="shared" si="1408"/>
        <v>-1.2951008384666904</v>
      </c>
      <c r="AA4979" s="21">
        <f t="shared" si="1401"/>
        <v>0</v>
      </c>
      <c r="AB4979" s="21">
        <f t="shared" si="1402"/>
        <v>-1.2951008384666904</v>
      </c>
      <c r="AC4979" s="21">
        <f t="shared" si="1403"/>
        <v>84.02</v>
      </c>
      <c r="AD4979" s="21">
        <f t="shared" si="1409"/>
        <v>-1.2951008384666904</v>
      </c>
      <c r="AE4979" s="21" t="str">
        <f t="shared" si="1404"/>
        <v>7/26/14:00</v>
      </c>
    </row>
    <row r="4980" spans="2:31">
      <c r="B4980" s="37">
        <v>7</v>
      </c>
      <c r="C4980" s="38">
        <v>26</v>
      </c>
      <c r="D4980" s="39">
        <v>15</v>
      </c>
      <c r="E4980" s="17">
        <v>28.9</v>
      </c>
      <c r="F4980" s="17">
        <v>198</v>
      </c>
      <c r="G4980" s="17">
        <v>712</v>
      </c>
      <c r="H4980" s="37">
        <f t="shared" si="1392"/>
        <v>84.02</v>
      </c>
      <c r="I4980" s="37">
        <f>IF(H4980&lt;'Roof Calculator'!$G$8, 1, 0)</f>
        <v>0</v>
      </c>
      <c r="J4980" s="37">
        <f>IF(H4980&gt;='Roof Calculator'!$G$8, 1, 0)</f>
        <v>1</v>
      </c>
      <c r="K4980" s="37">
        <f t="shared" si="1393"/>
        <v>0</v>
      </c>
      <c r="L4980" s="37">
        <f t="shared" si="1394"/>
        <v>84.02</v>
      </c>
      <c r="M4980" s="37">
        <v>0</v>
      </c>
      <c r="N4980" s="37">
        <f t="shared" si="1395"/>
        <v>198</v>
      </c>
      <c r="O4980" s="37">
        <v>0</v>
      </c>
      <c r="P4980" s="37">
        <v>0</v>
      </c>
      <c r="Q4980" s="21">
        <f t="shared" si="1396"/>
        <v>39.790999999999997</v>
      </c>
      <c r="R4980" s="21">
        <f t="shared" si="1405"/>
        <v>207.58333333332104</v>
      </c>
      <c r="S4980" s="21">
        <f t="shared" si="1406"/>
        <v>19.061302249067602</v>
      </c>
      <c r="T4980" s="21">
        <f t="shared" si="1397"/>
        <v>86.147999999999996</v>
      </c>
      <c r="U4980" s="37">
        <f>VLOOKUP(Time_Zone, 'LSTM LookUp'!$B$5:$D$8, 3, FALSE)</f>
        <v>-75</v>
      </c>
      <c r="V4980" s="21">
        <f t="shared" si="1407"/>
        <v>-6.1850748794422579</v>
      </c>
      <c r="W4980" s="21">
        <f t="shared" si="1398"/>
        <v>204.6017312801394</v>
      </c>
      <c r="X4980" s="21">
        <f t="shared" si="1399"/>
        <v>-321.33931558965816</v>
      </c>
      <c r="Y4980" s="21">
        <f t="shared" si="1400"/>
        <v>-123.33931558965816</v>
      </c>
      <c r="Z4980" s="21">
        <f t="shared" si="1408"/>
        <v>-39.096408843544559</v>
      </c>
      <c r="AA4980" s="21">
        <f t="shared" si="1401"/>
        <v>0</v>
      </c>
      <c r="AB4980" s="21">
        <f t="shared" si="1402"/>
        <v>-39.096408843544559</v>
      </c>
      <c r="AC4980" s="21">
        <f t="shared" si="1403"/>
        <v>84.02</v>
      </c>
      <c r="AD4980" s="21">
        <f t="shared" si="1409"/>
        <v>-39.096408843544559</v>
      </c>
      <c r="AE4980" s="21" t="str">
        <f t="shared" si="1404"/>
        <v>7/26/15:00</v>
      </c>
    </row>
    <row r="4981" spans="2:31">
      <c r="B4981" s="37">
        <v>7</v>
      </c>
      <c r="C4981" s="38">
        <v>26</v>
      </c>
      <c r="D4981" s="39">
        <v>16</v>
      </c>
      <c r="E4981" s="17">
        <v>30.6</v>
      </c>
      <c r="F4981" s="17">
        <v>196</v>
      </c>
      <c r="G4981" s="17">
        <v>690</v>
      </c>
      <c r="H4981" s="37">
        <f t="shared" si="1392"/>
        <v>87.080000000000013</v>
      </c>
      <c r="I4981" s="37">
        <f>IF(H4981&lt;'Roof Calculator'!$G$8, 1, 0)</f>
        <v>0</v>
      </c>
      <c r="J4981" s="37">
        <f>IF(H4981&gt;='Roof Calculator'!$G$8, 1, 0)</f>
        <v>1</v>
      </c>
      <c r="K4981" s="37">
        <f t="shared" si="1393"/>
        <v>0</v>
      </c>
      <c r="L4981" s="37">
        <f t="shared" si="1394"/>
        <v>87.080000000000013</v>
      </c>
      <c r="M4981" s="37">
        <v>0</v>
      </c>
      <c r="N4981" s="37">
        <f t="shared" si="1395"/>
        <v>196</v>
      </c>
      <c r="O4981" s="37">
        <v>0</v>
      </c>
      <c r="P4981" s="37">
        <v>0</v>
      </c>
      <c r="Q4981" s="21">
        <f t="shared" si="1396"/>
        <v>39.790999999999997</v>
      </c>
      <c r="R4981" s="21">
        <f t="shared" si="1405"/>
        <v>207.62499999998769</v>
      </c>
      <c r="S4981" s="21">
        <f t="shared" si="1406"/>
        <v>19.051410301819779</v>
      </c>
      <c r="T4981" s="21">
        <f t="shared" si="1397"/>
        <v>86.147999999999996</v>
      </c>
      <c r="U4981" s="37">
        <f>VLOOKUP(Time_Zone, 'LSTM LookUp'!$B$5:$D$8, 3, FALSE)</f>
        <v>-75</v>
      </c>
      <c r="V4981" s="21">
        <f t="shared" si="1407"/>
        <v>-6.1849314926891754</v>
      </c>
      <c r="W4981" s="21">
        <f t="shared" si="1398"/>
        <v>219.6017671268277</v>
      </c>
      <c r="X4981" s="21">
        <f t="shared" si="1399"/>
        <v>-241.98575044085587</v>
      </c>
      <c r="Y4981" s="21">
        <f t="shared" si="1400"/>
        <v>-45.985750440855867</v>
      </c>
      <c r="Z4981" s="21">
        <f t="shared" si="1408"/>
        <v>-14.576679719825366</v>
      </c>
      <c r="AA4981" s="21">
        <f t="shared" si="1401"/>
        <v>0</v>
      </c>
      <c r="AB4981" s="21">
        <f t="shared" si="1402"/>
        <v>-14.576679719825366</v>
      </c>
      <c r="AC4981" s="21">
        <f t="shared" si="1403"/>
        <v>87.080000000000013</v>
      </c>
      <c r="AD4981" s="21">
        <f t="shared" si="1409"/>
        <v>-14.576679719825366</v>
      </c>
      <c r="AE4981" s="21" t="str">
        <f t="shared" si="1404"/>
        <v>7/26/16:00</v>
      </c>
    </row>
    <row r="4982" spans="2:31">
      <c r="B4982" s="37">
        <v>7</v>
      </c>
      <c r="C4982" s="38">
        <v>26</v>
      </c>
      <c r="D4982" s="39">
        <v>17</v>
      </c>
      <c r="E4982" s="17">
        <v>29.4</v>
      </c>
      <c r="F4982" s="17">
        <v>206</v>
      </c>
      <c r="G4982" s="17">
        <v>569</v>
      </c>
      <c r="H4982" s="37">
        <f t="shared" si="1392"/>
        <v>84.919999999999987</v>
      </c>
      <c r="I4982" s="37">
        <f>IF(H4982&lt;'Roof Calculator'!$G$8, 1, 0)</f>
        <v>0</v>
      </c>
      <c r="J4982" s="37">
        <f>IF(H4982&gt;='Roof Calculator'!$G$8, 1, 0)</f>
        <v>1</v>
      </c>
      <c r="K4982" s="37">
        <f t="shared" si="1393"/>
        <v>0</v>
      </c>
      <c r="L4982" s="37">
        <f t="shared" si="1394"/>
        <v>84.919999999999987</v>
      </c>
      <c r="M4982" s="37">
        <v>0</v>
      </c>
      <c r="N4982" s="37">
        <f t="shared" si="1395"/>
        <v>206</v>
      </c>
      <c r="O4982" s="37">
        <v>0</v>
      </c>
      <c r="P4982" s="37">
        <v>0</v>
      </c>
      <c r="Q4982" s="21">
        <f t="shared" si="1396"/>
        <v>39.790999999999997</v>
      </c>
      <c r="R4982" s="21">
        <f t="shared" si="1405"/>
        <v>207.66666666665435</v>
      </c>
      <c r="S4982" s="21">
        <f t="shared" si="1406"/>
        <v>19.041508765781561</v>
      </c>
      <c r="T4982" s="21">
        <f t="shared" si="1397"/>
        <v>86.147999999999996</v>
      </c>
      <c r="U4982" s="37">
        <f>VLOOKUP(Time_Zone, 'LSTM LookUp'!$B$5:$D$8, 3, FALSE)</f>
        <v>-75</v>
      </c>
      <c r="V4982" s="21">
        <f t="shared" si="1407"/>
        <v>-6.1847706295895062</v>
      </c>
      <c r="W4982" s="21">
        <f t="shared" si="1398"/>
        <v>234.60180734260263</v>
      </c>
      <c r="X4982" s="21">
        <f t="shared" si="1399"/>
        <v>-120.59273562173267</v>
      </c>
      <c r="Y4982" s="21">
        <f t="shared" si="1400"/>
        <v>85.407264378267328</v>
      </c>
      <c r="Z4982" s="21">
        <f t="shared" si="1408"/>
        <v>27.072611116559656</v>
      </c>
      <c r="AA4982" s="21">
        <f t="shared" si="1401"/>
        <v>0</v>
      </c>
      <c r="AB4982" s="21">
        <f t="shared" si="1402"/>
        <v>27.072611116559656</v>
      </c>
      <c r="AC4982" s="21">
        <f t="shared" si="1403"/>
        <v>84.919999999999987</v>
      </c>
      <c r="AD4982" s="21">
        <f t="shared" si="1409"/>
        <v>27.072611116559656</v>
      </c>
      <c r="AE4982" s="21" t="str">
        <f t="shared" si="1404"/>
        <v>7/26/17:00</v>
      </c>
    </row>
    <row r="4983" spans="2:31">
      <c r="B4983" s="37">
        <v>7</v>
      </c>
      <c r="C4983" s="38">
        <v>26</v>
      </c>
      <c r="D4983" s="39">
        <v>18</v>
      </c>
      <c r="E4983" s="17">
        <v>29.4</v>
      </c>
      <c r="F4983" s="17">
        <v>139</v>
      </c>
      <c r="G4983" s="17">
        <v>425</v>
      </c>
      <c r="H4983" s="37">
        <f t="shared" si="1392"/>
        <v>84.919999999999987</v>
      </c>
      <c r="I4983" s="37">
        <f>IF(H4983&lt;'Roof Calculator'!$G$8, 1, 0)</f>
        <v>0</v>
      </c>
      <c r="J4983" s="37">
        <f>IF(H4983&gt;='Roof Calculator'!$G$8, 1, 0)</f>
        <v>1</v>
      </c>
      <c r="K4983" s="37">
        <f t="shared" si="1393"/>
        <v>0</v>
      </c>
      <c r="L4983" s="37">
        <f t="shared" si="1394"/>
        <v>84.919999999999987</v>
      </c>
      <c r="M4983" s="37">
        <v>0</v>
      </c>
      <c r="N4983" s="37">
        <f t="shared" si="1395"/>
        <v>139</v>
      </c>
      <c r="O4983" s="37">
        <v>0</v>
      </c>
      <c r="P4983" s="37">
        <v>0</v>
      </c>
      <c r="Q4983" s="21">
        <f t="shared" si="1396"/>
        <v>39.790999999999997</v>
      </c>
      <c r="R4983" s="21">
        <f t="shared" si="1405"/>
        <v>207.70833333332101</v>
      </c>
      <c r="S4983" s="21">
        <f t="shared" si="1406"/>
        <v>19.031597647466871</v>
      </c>
      <c r="T4983" s="21">
        <f t="shared" si="1397"/>
        <v>86.147999999999996</v>
      </c>
      <c r="U4983" s="37">
        <f>VLOOKUP(Time_Zone, 'LSTM LookUp'!$B$5:$D$8, 3, FALSE)</f>
        <v>-75</v>
      </c>
      <c r="V4983" s="21">
        <f t="shared" si="1407"/>
        <v>-6.1845922826883228</v>
      </c>
      <c r="W4983" s="21">
        <f t="shared" si="1398"/>
        <v>249.60185192932792</v>
      </c>
      <c r="X4983" s="21">
        <f t="shared" si="1399"/>
        <v>-18.90450852643389</v>
      </c>
      <c r="Y4983" s="21">
        <f t="shared" si="1400"/>
        <v>120.09549147356611</v>
      </c>
      <c r="Z4983" s="21">
        <f t="shared" si="1408"/>
        <v>38.068173254162723</v>
      </c>
      <c r="AA4983" s="21">
        <f t="shared" si="1401"/>
        <v>0</v>
      </c>
      <c r="AB4983" s="21">
        <f t="shared" si="1402"/>
        <v>38.068173254162723</v>
      </c>
      <c r="AC4983" s="21">
        <f t="shared" si="1403"/>
        <v>84.919999999999987</v>
      </c>
      <c r="AD4983" s="21">
        <f t="shared" si="1409"/>
        <v>38.068173254162723</v>
      </c>
      <c r="AE4983" s="21" t="str">
        <f t="shared" si="1404"/>
        <v>7/26/18:00</v>
      </c>
    </row>
    <row r="4984" spans="2:31">
      <c r="B4984" s="37">
        <v>7</v>
      </c>
      <c r="C4984" s="38">
        <v>26</v>
      </c>
      <c r="D4984" s="39">
        <v>19</v>
      </c>
      <c r="E4984" s="17">
        <v>28.9</v>
      </c>
      <c r="F4984" s="17">
        <v>94</v>
      </c>
      <c r="G4984" s="17">
        <v>282</v>
      </c>
      <c r="H4984" s="37">
        <f t="shared" si="1392"/>
        <v>84.02</v>
      </c>
      <c r="I4984" s="37">
        <f>IF(H4984&lt;'Roof Calculator'!$G$8, 1, 0)</f>
        <v>0</v>
      </c>
      <c r="J4984" s="37">
        <f>IF(H4984&gt;='Roof Calculator'!$G$8, 1, 0)</f>
        <v>1</v>
      </c>
      <c r="K4984" s="37">
        <f t="shared" si="1393"/>
        <v>0</v>
      </c>
      <c r="L4984" s="37">
        <f t="shared" si="1394"/>
        <v>84.02</v>
      </c>
      <c r="M4984" s="37">
        <v>0</v>
      </c>
      <c r="N4984" s="37">
        <f t="shared" si="1395"/>
        <v>94</v>
      </c>
      <c r="O4984" s="37">
        <v>0</v>
      </c>
      <c r="P4984" s="37">
        <v>0</v>
      </c>
      <c r="Q4984" s="21">
        <f t="shared" si="1396"/>
        <v>39.790999999999997</v>
      </c>
      <c r="R4984" s="21">
        <f t="shared" si="1405"/>
        <v>207.74999999998766</v>
      </c>
      <c r="S4984" s="21">
        <f t="shared" si="1406"/>
        <v>19.021676953393179</v>
      </c>
      <c r="T4984" s="21">
        <f t="shared" si="1397"/>
        <v>86.147999999999996</v>
      </c>
      <c r="U4984" s="37">
        <f>VLOOKUP(Time_Zone, 'LSTM LookUp'!$B$5:$D$8, 3, FALSE)</f>
        <v>-75</v>
      </c>
      <c r="V4984" s="21">
        <f t="shared" si="1407"/>
        <v>-6.1843964445691215</v>
      </c>
      <c r="W4984" s="21">
        <f t="shared" si="1398"/>
        <v>264.60190088885776</v>
      </c>
      <c r="X4984" s="21">
        <f t="shared" si="1399"/>
        <v>39.550546655895886</v>
      </c>
      <c r="Y4984" s="21">
        <f t="shared" si="1400"/>
        <v>133.55054665589589</v>
      </c>
      <c r="Z4984" s="21">
        <f t="shared" si="1408"/>
        <v>42.33319074599747</v>
      </c>
      <c r="AA4984" s="21">
        <f t="shared" si="1401"/>
        <v>0</v>
      </c>
      <c r="AB4984" s="21">
        <f t="shared" si="1402"/>
        <v>42.33319074599747</v>
      </c>
      <c r="AC4984" s="21">
        <f t="shared" si="1403"/>
        <v>84.02</v>
      </c>
      <c r="AD4984" s="21">
        <f t="shared" si="1409"/>
        <v>42.33319074599747</v>
      </c>
      <c r="AE4984" s="21" t="str">
        <f t="shared" si="1404"/>
        <v>7/26/19:00</v>
      </c>
    </row>
    <row r="4985" spans="2:31">
      <c r="B4985" s="37">
        <v>7</v>
      </c>
      <c r="C4985" s="38">
        <v>26</v>
      </c>
      <c r="D4985" s="39">
        <v>20</v>
      </c>
      <c r="E4985" s="17">
        <v>26.7</v>
      </c>
      <c r="F4985" s="17">
        <v>30</v>
      </c>
      <c r="G4985" s="17">
        <v>66</v>
      </c>
      <c r="H4985" s="37">
        <f t="shared" si="1392"/>
        <v>80.06</v>
      </c>
      <c r="I4985" s="37">
        <f>IF(H4985&lt;'Roof Calculator'!$G$8, 1, 0)</f>
        <v>0</v>
      </c>
      <c r="J4985" s="37">
        <f>IF(H4985&gt;='Roof Calculator'!$G$8, 1, 0)</f>
        <v>1</v>
      </c>
      <c r="K4985" s="37">
        <f t="shared" si="1393"/>
        <v>0</v>
      </c>
      <c r="L4985" s="37">
        <f t="shared" si="1394"/>
        <v>80.06</v>
      </c>
      <c r="M4985" s="37">
        <v>0</v>
      </c>
      <c r="N4985" s="37">
        <f t="shared" si="1395"/>
        <v>30</v>
      </c>
      <c r="O4985" s="37">
        <v>0</v>
      </c>
      <c r="P4985" s="37">
        <v>0</v>
      </c>
      <c r="Q4985" s="21">
        <f t="shared" si="1396"/>
        <v>39.790999999999997</v>
      </c>
      <c r="R4985" s="21">
        <f t="shared" si="1405"/>
        <v>207.79166666665432</v>
      </c>
      <c r="S4985" s="21">
        <f t="shared" si="1406"/>
        <v>19.011746690081587</v>
      </c>
      <c r="T4985" s="21">
        <f t="shared" si="1397"/>
        <v>86.147999999999996</v>
      </c>
      <c r="U4985" s="37">
        <f>VLOOKUP(Time_Zone, 'LSTM LookUp'!$B$5:$D$8, 3, FALSE)</f>
        <v>-75</v>
      </c>
      <c r="V4985" s="21">
        <f t="shared" si="1407"/>
        <v>-6.1841831078538485</v>
      </c>
      <c r="W4985" s="21">
        <f t="shared" si="1398"/>
        <v>279.6019542230365</v>
      </c>
      <c r="X4985" s="21">
        <f t="shared" si="1399"/>
        <v>21.757628435391407</v>
      </c>
      <c r="Y4985" s="21">
        <f t="shared" si="1400"/>
        <v>51.75762843539141</v>
      </c>
      <c r="Z4985" s="21">
        <f t="shared" si="1408"/>
        <v>16.40626423462983</v>
      </c>
      <c r="AA4985" s="21">
        <f t="shared" si="1401"/>
        <v>0</v>
      </c>
      <c r="AB4985" s="21">
        <f t="shared" si="1402"/>
        <v>16.40626423462983</v>
      </c>
      <c r="AC4985" s="21">
        <f t="shared" si="1403"/>
        <v>80.06</v>
      </c>
      <c r="AD4985" s="21">
        <f t="shared" si="1409"/>
        <v>16.40626423462983</v>
      </c>
      <c r="AE4985" s="21" t="str">
        <f t="shared" si="1404"/>
        <v>7/26/20:00</v>
      </c>
    </row>
    <row r="4986" spans="2:31">
      <c r="B4986" s="37">
        <v>7</v>
      </c>
      <c r="C4986" s="38">
        <v>26</v>
      </c>
      <c r="D4986" s="39">
        <v>21</v>
      </c>
      <c r="E4986" s="17">
        <v>25</v>
      </c>
      <c r="F4986" s="17">
        <v>0</v>
      </c>
      <c r="G4986" s="17">
        <v>0</v>
      </c>
      <c r="H4986" s="37">
        <f t="shared" si="1392"/>
        <v>77</v>
      </c>
      <c r="I4986" s="37">
        <f>IF(H4986&lt;'Roof Calculator'!$G$8, 1, 0)</f>
        <v>0</v>
      </c>
      <c r="J4986" s="37">
        <f>IF(H4986&gt;='Roof Calculator'!$G$8, 1, 0)</f>
        <v>1</v>
      </c>
      <c r="K4986" s="37">
        <f t="shared" si="1393"/>
        <v>0</v>
      </c>
      <c r="L4986" s="37">
        <f t="shared" si="1394"/>
        <v>77</v>
      </c>
      <c r="M4986" s="37">
        <v>0</v>
      </c>
      <c r="N4986" s="37">
        <f t="shared" si="1395"/>
        <v>0</v>
      </c>
      <c r="O4986" s="37">
        <v>0</v>
      </c>
      <c r="P4986" s="37">
        <v>0</v>
      </c>
      <c r="Q4986" s="21">
        <f t="shared" si="1396"/>
        <v>39.790999999999997</v>
      </c>
      <c r="R4986" s="21">
        <f t="shared" si="1405"/>
        <v>207.83333333332098</v>
      </c>
      <c r="S4986" s="21">
        <f t="shared" si="1406"/>
        <v>19.001806864056778</v>
      </c>
      <c r="T4986" s="21">
        <f t="shared" si="1397"/>
        <v>86.147999999999996</v>
      </c>
      <c r="U4986" s="37">
        <f>VLOOKUP(Time_Zone, 'LSTM LookUp'!$B$5:$D$8, 3, FALSE)</f>
        <v>-75</v>
      </c>
      <c r="V4986" s="21">
        <f t="shared" si="1407"/>
        <v>-6.1839522652029055</v>
      </c>
      <c r="W4986" s="21">
        <f t="shared" si="1398"/>
        <v>294.6020119336992</v>
      </c>
      <c r="X4986" s="21">
        <f t="shared" si="1399"/>
        <v>0</v>
      </c>
      <c r="Y4986" s="21">
        <f t="shared" si="1400"/>
        <v>0</v>
      </c>
      <c r="Z4986" s="21">
        <f t="shared" si="1408"/>
        <v>0</v>
      </c>
      <c r="AA4986" s="21">
        <f t="shared" si="1401"/>
        <v>0</v>
      </c>
      <c r="AB4986" s="21">
        <f t="shared" si="1402"/>
        <v>0</v>
      </c>
      <c r="AC4986" s="21">
        <f t="shared" si="1403"/>
        <v>77</v>
      </c>
      <c r="AD4986" s="21">
        <f t="shared" si="1409"/>
        <v>0</v>
      </c>
      <c r="AE4986" s="21" t="str">
        <f t="shared" si="1404"/>
        <v>7/26/21:00</v>
      </c>
    </row>
    <row r="4987" spans="2:31">
      <c r="B4987" s="37">
        <v>7</v>
      </c>
      <c r="C4987" s="38">
        <v>26</v>
      </c>
      <c r="D4987" s="39">
        <v>22</v>
      </c>
      <c r="E4987" s="17">
        <v>24.4</v>
      </c>
      <c r="F4987" s="17">
        <v>0</v>
      </c>
      <c r="G4987" s="17">
        <v>0</v>
      </c>
      <c r="H4987" s="37">
        <f t="shared" si="1392"/>
        <v>75.92</v>
      </c>
      <c r="I4987" s="37">
        <f>IF(H4987&lt;'Roof Calculator'!$G$8, 1, 0)</f>
        <v>0</v>
      </c>
      <c r="J4987" s="37">
        <f>IF(H4987&gt;='Roof Calculator'!$G$8, 1, 0)</f>
        <v>1</v>
      </c>
      <c r="K4987" s="37">
        <f t="shared" si="1393"/>
        <v>0</v>
      </c>
      <c r="L4987" s="37">
        <f t="shared" si="1394"/>
        <v>75.92</v>
      </c>
      <c r="M4987" s="37">
        <v>0</v>
      </c>
      <c r="N4987" s="37">
        <f t="shared" si="1395"/>
        <v>0</v>
      </c>
      <c r="O4987" s="37">
        <v>0</v>
      </c>
      <c r="P4987" s="37">
        <v>0</v>
      </c>
      <c r="Q4987" s="21">
        <f t="shared" si="1396"/>
        <v>39.790999999999997</v>
      </c>
      <c r="R4987" s="21">
        <f t="shared" si="1405"/>
        <v>207.87499999998764</v>
      </c>
      <c r="S4987" s="21">
        <f t="shared" si="1406"/>
        <v>18.991857481846989</v>
      </c>
      <c r="T4987" s="21">
        <f t="shared" si="1397"/>
        <v>86.147999999999996</v>
      </c>
      <c r="U4987" s="37">
        <f>VLOOKUP(Time_Zone, 'LSTM LookUp'!$B$5:$D$8, 3, FALSE)</f>
        <v>-75</v>
      </c>
      <c r="V4987" s="21">
        <f t="shared" si="1407"/>
        <v>-6.1837039093151853</v>
      </c>
      <c r="W4987" s="21">
        <f t="shared" si="1398"/>
        <v>309.60207402267116</v>
      </c>
      <c r="X4987" s="21">
        <f t="shared" si="1399"/>
        <v>0</v>
      </c>
      <c r="Y4987" s="21">
        <f t="shared" si="1400"/>
        <v>0</v>
      </c>
      <c r="Z4987" s="21">
        <f t="shared" si="1408"/>
        <v>0</v>
      </c>
      <c r="AA4987" s="21">
        <f t="shared" si="1401"/>
        <v>0</v>
      </c>
      <c r="AB4987" s="21">
        <f t="shared" si="1402"/>
        <v>0</v>
      </c>
      <c r="AC4987" s="21">
        <f t="shared" si="1403"/>
        <v>75.92</v>
      </c>
      <c r="AD4987" s="21">
        <f t="shared" si="1409"/>
        <v>0</v>
      </c>
      <c r="AE4987" s="21" t="str">
        <f t="shared" si="1404"/>
        <v>7/26/22:00</v>
      </c>
    </row>
    <row r="4988" spans="2:31">
      <c r="B4988" s="37">
        <v>7</v>
      </c>
      <c r="C4988" s="38">
        <v>26</v>
      </c>
      <c r="D4988" s="39">
        <v>23</v>
      </c>
      <c r="E4988" s="17">
        <v>23.9</v>
      </c>
      <c r="F4988" s="17">
        <v>0</v>
      </c>
      <c r="G4988" s="17">
        <v>0</v>
      </c>
      <c r="H4988" s="37">
        <f t="shared" si="1392"/>
        <v>75.02</v>
      </c>
      <c r="I4988" s="37">
        <f>IF(H4988&lt;'Roof Calculator'!$G$8, 1, 0)</f>
        <v>0</v>
      </c>
      <c r="J4988" s="37">
        <f>IF(H4988&gt;='Roof Calculator'!$G$8, 1, 0)</f>
        <v>1</v>
      </c>
      <c r="K4988" s="37">
        <f t="shared" si="1393"/>
        <v>0</v>
      </c>
      <c r="L4988" s="37">
        <f t="shared" si="1394"/>
        <v>75.02</v>
      </c>
      <c r="M4988" s="37">
        <v>0</v>
      </c>
      <c r="N4988" s="37">
        <f t="shared" si="1395"/>
        <v>0</v>
      </c>
      <c r="O4988" s="37">
        <v>0</v>
      </c>
      <c r="P4988" s="37">
        <v>0</v>
      </c>
      <c r="Q4988" s="21">
        <f t="shared" si="1396"/>
        <v>39.790999999999997</v>
      </c>
      <c r="R4988" s="21">
        <f t="shared" si="1405"/>
        <v>207.91666666665429</v>
      </c>
      <c r="S4988" s="21">
        <f t="shared" si="1406"/>
        <v>18.981898549984031</v>
      </c>
      <c r="T4988" s="21">
        <f t="shared" si="1397"/>
        <v>86.147999999999996</v>
      </c>
      <c r="U4988" s="37">
        <f>VLOOKUP(Time_Zone, 'LSTM LookUp'!$B$5:$D$8, 3, FALSE)</f>
        <v>-75</v>
      </c>
      <c r="V4988" s="21">
        <f t="shared" si="1407"/>
        <v>-6.1834380329280805</v>
      </c>
      <c r="W4988" s="21">
        <f t="shared" si="1398"/>
        <v>324.60214049176795</v>
      </c>
      <c r="X4988" s="21">
        <f t="shared" si="1399"/>
        <v>0</v>
      </c>
      <c r="Y4988" s="21">
        <f t="shared" si="1400"/>
        <v>0</v>
      </c>
      <c r="Z4988" s="21">
        <f t="shared" si="1408"/>
        <v>0</v>
      </c>
      <c r="AA4988" s="21">
        <f t="shared" si="1401"/>
        <v>0</v>
      </c>
      <c r="AB4988" s="21">
        <f t="shared" si="1402"/>
        <v>0</v>
      </c>
      <c r="AC4988" s="21">
        <f t="shared" si="1403"/>
        <v>75.02</v>
      </c>
      <c r="AD4988" s="21">
        <f t="shared" si="1409"/>
        <v>0</v>
      </c>
      <c r="AE4988" s="21" t="str">
        <f t="shared" si="1404"/>
        <v>7/26/23:00</v>
      </c>
    </row>
    <row r="4989" spans="2:31">
      <c r="B4989" s="37">
        <v>7</v>
      </c>
      <c r="C4989" s="38">
        <v>26</v>
      </c>
      <c r="D4989" s="39">
        <v>24</v>
      </c>
      <c r="E4989" s="17">
        <v>22.8</v>
      </c>
      <c r="F4989" s="17">
        <v>0</v>
      </c>
      <c r="G4989" s="17">
        <v>0</v>
      </c>
      <c r="H4989" s="37">
        <f t="shared" si="1392"/>
        <v>73.040000000000006</v>
      </c>
      <c r="I4989" s="37">
        <f>IF(H4989&lt;'Roof Calculator'!$G$8, 1, 0)</f>
        <v>0</v>
      </c>
      <c r="J4989" s="37">
        <f>IF(H4989&gt;='Roof Calculator'!$G$8, 1, 0)</f>
        <v>1</v>
      </c>
      <c r="K4989" s="37">
        <f t="shared" si="1393"/>
        <v>0</v>
      </c>
      <c r="L4989" s="37">
        <f t="shared" si="1394"/>
        <v>73.040000000000006</v>
      </c>
      <c r="M4989" s="37">
        <v>0</v>
      </c>
      <c r="N4989" s="37">
        <f t="shared" si="1395"/>
        <v>0</v>
      </c>
      <c r="O4989" s="37">
        <v>0</v>
      </c>
      <c r="P4989" s="37">
        <v>0</v>
      </c>
      <c r="Q4989" s="21">
        <f t="shared" si="1396"/>
        <v>39.790999999999997</v>
      </c>
      <c r="R4989" s="21">
        <f t="shared" si="1405"/>
        <v>207.95833333332095</v>
      </c>
      <c r="S4989" s="21">
        <f t="shared" si="1406"/>
        <v>18.971930075003268</v>
      </c>
      <c r="T4989" s="21">
        <f t="shared" si="1397"/>
        <v>86.147999999999996</v>
      </c>
      <c r="U4989" s="37">
        <f>VLOOKUP(Time_Zone, 'LSTM LookUp'!$B$5:$D$8, 3, FALSE)</f>
        <v>-75</v>
      </c>
      <c r="V4989" s="21">
        <f t="shared" si="1407"/>
        <v>-6.1831546288175048</v>
      </c>
      <c r="W4989" s="21">
        <f t="shared" si="1398"/>
        <v>339.60221134279561</v>
      </c>
      <c r="X4989" s="21">
        <f t="shared" si="1399"/>
        <v>0</v>
      </c>
      <c r="Y4989" s="21">
        <f t="shared" si="1400"/>
        <v>0</v>
      </c>
      <c r="Z4989" s="21">
        <f t="shared" si="1408"/>
        <v>0</v>
      </c>
      <c r="AA4989" s="21">
        <f t="shared" si="1401"/>
        <v>0</v>
      </c>
      <c r="AB4989" s="21">
        <f t="shared" si="1402"/>
        <v>0</v>
      </c>
      <c r="AC4989" s="21">
        <f t="shared" si="1403"/>
        <v>73.040000000000006</v>
      </c>
      <c r="AD4989" s="21">
        <f t="shared" si="1409"/>
        <v>0</v>
      </c>
      <c r="AE4989" s="21" t="str">
        <f t="shared" si="1404"/>
        <v>7/26/24:00</v>
      </c>
    </row>
    <row r="4990" spans="2:31">
      <c r="B4990" s="37">
        <v>7</v>
      </c>
      <c r="C4990" s="38">
        <v>27</v>
      </c>
      <c r="D4990" s="39">
        <v>1</v>
      </c>
      <c r="E4990" s="17">
        <v>22.8</v>
      </c>
      <c r="F4990" s="17">
        <v>0</v>
      </c>
      <c r="G4990" s="17">
        <v>0</v>
      </c>
      <c r="H4990" s="37">
        <f t="shared" si="1392"/>
        <v>73.040000000000006</v>
      </c>
      <c r="I4990" s="37">
        <f>IF(H4990&lt;'Roof Calculator'!$G$8, 1, 0)</f>
        <v>0</v>
      </c>
      <c r="J4990" s="37">
        <f>IF(H4990&gt;='Roof Calculator'!$G$8, 1, 0)</f>
        <v>1</v>
      </c>
      <c r="K4990" s="37">
        <f t="shared" si="1393"/>
        <v>0</v>
      </c>
      <c r="L4990" s="37">
        <f t="shared" si="1394"/>
        <v>73.040000000000006</v>
      </c>
      <c r="M4990" s="37">
        <v>0</v>
      </c>
      <c r="N4990" s="37">
        <f t="shared" si="1395"/>
        <v>0</v>
      </c>
      <c r="O4990" s="37">
        <v>0</v>
      </c>
      <c r="P4990" s="37">
        <v>0</v>
      </c>
      <c r="Q4990" s="21">
        <f t="shared" si="1396"/>
        <v>39.790999999999997</v>
      </c>
      <c r="R4990" s="21">
        <f t="shared" si="1405"/>
        <v>207.99999999998761</v>
      </c>
      <c r="S4990" s="21">
        <f t="shared" si="1406"/>
        <v>18.961952063443594</v>
      </c>
      <c r="T4990" s="21">
        <f t="shared" si="1397"/>
        <v>86.147999999999996</v>
      </c>
      <c r="U4990" s="37">
        <f>VLOOKUP(Time_Zone, 'LSTM LookUp'!$B$5:$D$8, 3, FALSE)</f>
        <v>-75</v>
      </c>
      <c r="V4990" s="21">
        <f t="shared" si="1407"/>
        <v>-6.1828536897979109</v>
      </c>
      <c r="W4990" s="21">
        <f t="shared" si="1398"/>
        <v>-5.3977134224494616</v>
      </c>
      <c r="X4990" s="21">
        <f t="shared" si="1399"/>
        <v>0</v>
      </c>
      <c r="Y4990" s="21">
        <f t="shared" si="1400"/>
        <v>0</v>
      </c>
      <c r="Z4990" s="21">
        <f t="shared" si="1408"/>
        <v>0</v>
      </c>
      <c r="AA4990" s="21">
        <f t="shared" si="1401"/>
        <v>0</v>
      </c>
      <c r="AB4990" s="21">
        <f t="shared" si="1402"/>
        <v>0</v>
      </c>
      <c r="AC4990" s="21">
        <f t="shared" si="1403"/>
        <v>73.040000000000006</v>
      </c>
      <c r="AD4990" s="21">
        <f t="shared" si="1409"/>
        <v>0</v>
      </c>
      <c r="AE4990" s="21" t="str">
        <f t="shared" si="1404"/>
        <v>7/27/1:00</v>
      </c>
    </row>
    <row r="4991" spans="2:31">
      <c r="B4991" s="37">
        <v>7</v>
      </c>
      <c r="C4991" s="38">
        <v>27</v>
      </c>
      <c r="D4991" s="39">
        <v>2</v>
      </c>
      <c r="E4991" s="17">
        <v>21.7</v>
      </c>
      <c r="F4991" s="17">
        <v>0</v>
      </c>
      <c r="G4991" s="17">
        <v>0</v>
      </c>
      <c r="H4991" s="37">
        <f t="shared" si="1392"/>
        <v>71.06</v>
      </c>
      <c r="I4991" s="37">
        <f>IF(H4991&lt;'Roof Calculator'!$G$8, 1, 0)</f>
        <v>0</v>
      </c>
      <c r="J4991" s="37">
        <f>IF(H4991&gt;='Roof Calculator'!$G$8, 1, 0)</f>
        <v>1</v>
      </c>
      <c r="K4991" s="37">
        <f t="shared" si="1393"/>
        <v>0</v>
      </c>
      <c r="L4991" s="37">
        <f t="shared" si="1394"/>
        <v>71.06</v>
      </c>
      <c r="M4991" s="37">
        <v>0</v>
      </c>
      <c r="N4991" s="37">
        <f t="shared" si="1395"/>
        <v>0</v>
      </c>
      <c r="O4991" s="37">
        <v>0</v>
      </c>
      <c r="P4991" s="37">
        <v>0</v>
      </c>
      <c r="Q4991" s="21">
        <f t="shared" si="1396"/>
        <v>39.790999999999997</v>
      </c>
      <c r="R4991" s="21">
        <f t="shared" si="1405"/>
        <v>208.04166666665427</v>
      </c>
      <c r="S4991" s="21">
        <f t="shared" si="1406"/>
        <v>18.951964521847444</v>
      </c>
      <c r="T4991" s="21">
        <f t="shared" si="1397"/>
        <v>86.147999999999996</v>
      </c>
      <c r="U4991" s="37">
        <f>VLOOKUP(Time_Zone, 'LSTM LookUp'!$B$5:$D$8, 3, FALSE)</f>
        <v>-75</v>
      </c>
      <c r="V4991" s="21">
        <f t="shared" si="1407"/>
        <v>-6.1825352087223138</v>
      </c>
      <c r="W4991" s="21">
        <f t="shared" si="1398"/>
        <v>9.6023661978193964</v>
      </c>
      <c r="X4991" s="21">
        <f t="shared" si="1399"/>
        <v>0</v>
      </c>
      <c r="Y4991" s="21">
        <f t="shared" si="1400"/>
        <v>0</v>
      </c>
      <c r="Z4991" s="21">
        <f t="shared" si="1408"/>
        <v>0</v>
      </c>
      <c r="AA4991" s="21">
        <f t="shared" si="1401"/>
        <v>0</v>
      </c>
      <c r="AB4991" s="21">
        <f t="shared" si="1402"/>
        <v>0</v>
      </c>
      <c r="AC4991" s="21">
        <f t="shared" si="1403"/>
        <v>71.06</v>
      </c>
      <c r="AD4991" s="21">
        <f t="shared" si="1409"/>
        <v>0</v>
      </c>
      <c r="AE4991" s="21" t="str">
        <f t="shared" si="1404"/>
        <v>7/27/2:00</v>
      </c>
    </row>
    <row r="4992" spans="2:31">
      <c r="B4992" s="37">
        <v>7</v>
      </c>
      <c r="C4992" s="38">
        <v>27</v>
      </c>
      <c r="D4992" s="39">
        <v>3</v>
      </c>
      <c r="E4992" s="17">
        <v>21.7</v>
      </c>
      <c r="F4992" s="17">
        <v>0</v>
      </c>
      <c r="G4992" s="17">
        <v>0</v>
      </c>
      <c r="H4992" s="37">
        <f t="shared" si="1392"/>
        <v>71.06</v>
      </c>
      <c r="I4992" s="37">
        <f>IF(H4992&lt;'Roof Calculator'!$G$8, 1, 0)</f>
        <v>0</v>
      </c>
      <c r="J4992" s="37">
        <f>IF(H4992&gt;='Roof Calculator'!$G$8, 1, 0)</f>
        <v>1</v>
      </c>
      <c r="K4992" s="37">
        <f t="shared" si="1393"/>
        <v>0</v>
      </c>
      <c r="L4992" s="37">
        <f t="shared" si="1394"/>
        <v>71.06</v>
      </c>
      <c r="M4992" s="37">
        <v>0</v>
      </c>
      <c r="N4992" s="37">
        <f t="shared" si="1395"/>
        <v>0</v>
      </c>
      <c r="O4992" s="37">
        <v>0</v>
      </c>
      <c r="P4992" s="37">
        <v>0</v>
      </c>
      <c r="Q4992" s="21">
        <f t="shared" si="1396"/>
        <v>39.790999999999997</v>
      </c>
      <c r="R4992" s="21">
        <f t="shared" si="1405"/>
        <v>208.08333333332092</v>
      </c>
      <c r="S4992" s="21">
        <f t="shared" si="1406"/>
        <v>18.941967456760796</v>
      </c>
      <c r="T4992" s="21">
        <f t="shared" si="1397"/>
        <v>86.147999999999996</v>
      </c>
      <c r="U4992" s="37">
        <f>VLOOKUP(Time_Zone, 'LSTM LookUp'!$B$5:$D$8, 3, FALSE)</f>
        <v>-75</v>
      </c>
      <c r="V4992" s="21">
        <f t="shared" si="1407"/>
        <v>-6.1821991784823043</v>
      </c>
      <c r="W4992" s="21">
        <f t="shared" si="1398"/>
        <v>24.602450205379427</v>
      </c>
      <c r="X4992" s="21">
        <f t="shared" si="1399"/>
        <v>0</v>
      </c>
      <c r="Y4992" s="21">
        <f t="shared" si="1400"/>
        <v>0</v>
      </c>
      <c r="Z4992" s="21">
        <f t="shared" si="1408"/>
        <v>0</v>
      </c>
      <c r="AA4992" s="21">
        <f t="shared" si="1401"/>
        <v>0</v>
      </c>
      <c r="AB4992" s="21">
        <f t="shared" si="1402"/>
        <v>0</v>
      </c>
      <c r="AC4992" s="21">
        <f t="shared" si="1403"/>
        <v>71.06</v>
      </c>
      <c r="AD4992" s="21">
        <f t="shared" si="1409"/>
        <v>0</v>
      </c>
      <c r="AE4992" s="21" t="str">
        <f t="shared" si="1404"/>
        <v>7/27/3:00</v>
      </c>
    </row>
    <row r="4993" spans="2:31">
      <c r="B4993" s="37">
        <v>7</v>
      </c>
      <c r="C4993" s="38">
        <v>27</v>
      </c>
      <c r="D4993" s="39">
        <v>4</v>
      </c>
      <c r="E4993" s="17">
        <v>21.1</v>
      </c>
      <c r="F4993" s="17">
        <v>0</v>
      </c>
      <c r="G4993" s="17">
        <v>0</v>
      </c>
      <c r="H4993" s="37">
        <f t="shared" si="1392"/>
        <v>69.98</v>
      </c>
      <c r="I4993" s="37">
        <f>IF(H4993&lt;'Roof Calculator'!$G$8, 1, 0)</f>
        <v>0</v>
      </c>
      <c r="J4993" s="37">
        <f>IF(H4993&gt;='Roof Calculator'!$G$8, 1, 0)</f>
        <v>1</v>
      </c>
      <c r="K4993" s="37">
        <f t="shared" si="1393"/>
        <v>0</v>
      </c>
      <c r="L4993" s="37">
        <f t="shared" si="1394"/>
        <v>69.98</v>
      </c>
      <c r="M4993" s="37">
        <v>0</v>
      </c>
      <c r="N4993" s="37">
        <f t="shared" si="1395"/>
        <v>0</v>
      </c>
      <c r="O4993" s="37">
        <v>0</v>
      </c>
      <c r="P4993" s="37">
        <v>0</v>
      </c>
      <c r="Q4993" s="21">
        <f t="shared" si="1396"/>
        <v>39.790999999999997</v>
      </c>
      <c r="R4993" s="21">
        <f t="shared" si="1405"/>
        <v>208.12499999998758</v>
      </c>
      <c r="S4993" s="21">
        <f t="shared" si="1406"/>
        <v>18.931960874733093</v>
      </c>
      <c r="T4993" s="21">
        <f t="shared" si="1397"/>
        <v>86.147999999999996</v>
      </c>
      <c r="U4993" s="37">
        <f>VLOOKUP(Time_Zone, 'LSTM LookUp'!$B$5:$D$8, 3, FALSE)</f>
        <v>-75</v>
      </c>
      <c r="V4993" s="21">
        <f t="shared" si="1407"/>
        <v>-6.1818455920080693</v>
      </c>
      <c r="W4993" s="21">
        <f t="shared" si="1398"/>
        <v>39.602538601997985</v>
      </c>
      <c r="X4993" s="21">
        <f t="shared" si="1399"/>
        <v>0</v>
      </c>
      <c r="Y4993" s="21">
        <f t="shared" si="1400"/>
        <v>0</v>
      </c>
      <c r="Z4993" s="21">
        <f t="shared" si="1408"/>
        <v>0</v>
      </c>
      <c r="AA4993" s="21">
        <f t="shared" si="1401"/>
        <v>0</v>
      </c>
      <c r="AB4993" s="21">
        <f t="shared" si="1402"/>
        <v>0</v>
      </c>
      <c r="AC4993" s="21">
        <f t="shared" si="1403"/>
        <v>69.98</v>
      </c>
      <c r="AD4993" s="21">
        <f t="shared" si="1409"/>
        <v>0</v>
      </c>
      <c r="AE4993" s="21" t="str">
        <f t="shared" si="1404"/>
        <v>7/27/4:00</v>
      </c>
    </row>
    <row r="4994" spans="2:31">
      <c r="B4994" s="37">
        <v>7</v>
      </c>
      <c r="C4994" s="38">
        <v>27</v>
      </c>
      <c r="D4994" s="39">
        <v>5</v>
      </c>
      <c r="E4994" s="17">
        <v>20.6</v>
      </c>
      <c r="F4994" s="17">
        <v>0</v>
      </c>
      <c r="G4994" s="17">
        <v>0</v>
      </c>
      <c r="H4994" s="37">
        <f t="shared" si="1392"/>
        <v>69.08</v>
      </c>
      <c r="I4994" s="37">
        <f>IF(H4994&lt;'Roof Calculator'!$G$8, 1, 0)</f>
        <v>0</v>
      </c>
      <c r="J4994" s="37">
        <f>IF(H4994&gt;='Roof Calculator'!$G$8, 1, 0)</f>
        <v>1</v>
      </c>
      <c r="K4994" s="37">
        <f t="shared" si="1393"/>
        <v>0</v>
      </c>
      <c r="L4994" s="37">
        <f t="shared" si="1394"/>
        <v>69.08</v>
      </c>
      <c r="M4994" s="37">
        <v>0</v>
      </c>
      <c r="N4994" s="37">
        <f t="shared" si="1395"/>
        <v>0</v>
      </c>
      <c r="O4994" s="37">
        <v>0</v>
      </c>
      <c r="P4994" s="37">
        <v>0</v>
      </c>
      <c r="Q4994" s="21">
        <f t="shared" si="1396"/>
        <v>39.790999999999997</v>
      </c>
      <c r="R4994" s="21">
        <f t="shared" si="1405"/>
        <v>208.16666666665424</v>
      </c>
      <c r="S4994" s="21">
        <f t="shared" si="1406"/>
        <v>18.92194478231734</v>
      </c>
      <c r="T4994" s="21">
        <f t="shared" si="1397"/>
        <v>86.147999999999996</v>
      </c>
      <c r="U4994" s="37">
        <f>VLOOKUP(Time_Zone, 'LSTM LookUp'!$B$5:$D$8, 3, FALSE)</f>
        <v>-75</v>
      </c>
      <c r="V4994" s="21">
        <f t="shared" si="1407"/>
        <v>-6.1814744422684127</v>
      </c>
      <c r="W4994" s="21">
        <f t="shared" si="1398"/>
        <v>54.602631389432894</v>
      </c>
      <c r="X4994" s="21">
        <f t="shared" si="1399"/>
        <v>0</v>
      </c>
      <c r="Y4994" s="21">
        <f t="shared" si="1400"/>
        <v>0</v>
      </c>
      <c r="Z4994" s="21">
        <f t="shared" si="1408"/>
        <v>0</v>
      </c>
      <c r="AA4994" s="21">
        <f t="shared" si="1401"/>
        <v>0</v>
      </c>
      <c r="AB4994" s="21">
        <f t="shared" si="1402"/>
        <v>0</v>
      </c>
      <c r="AC4994" s="21">
        <f t="shared" si="1403"/>
        <v>69.08</v>
      </c>
      <c r="AD4994" s="21">
        <f t="shared" si="1409"/>
        <v>0</v>
      </c>
      <c r="AE4994" s="21" t="str">
        <f t="shared" si="1404"/>
        <v>7/27/5:00</v>
      </c>
    </row>
    <row r="4995" spans="2:31">
      <c r="B4995" s="37">
        <v>7</v>
      </c>
      <c r="C4995" s="38">
        <v>27</v>
      </c>
      <c r="D4995" s="39">
        <v>6</v>
      </c>
      <c r="E4995" s="17">
        <v>20.6</v>
      </c>
      <c r="F4995" s="17">
        <v>1</v>
      </c>
      <c r="G4995" s="17">
        <v>0</v>
      </c>
      <c r="H4995" s="37">
        <f t="shared" si="1392"/>
        <v>69.08</v>
      </c>
      <c r="I4995" s="37">
        <f>IF(H4995&lt;'Roof Calculator'!$G$8, 1, 0)</f>
        <v>0</v>
      </c>
      <c r="J4995" s="37">
        <f>IF(H4995&gt;='Roof Calculator'!$G$8, 1, 0)</f>
        <v>1</v>
      </c>
      <c r="K4995" s="37">
        <f t="shared" si="1393"/>
        <v>0</v>
      </c>
      <c r="L4995" s="37">
        <f t="shared" si="1394"/>
        <v>69.08</v>
      </c>
      <c r="M4995" s="37">
        <v>0</v>
      </c>
      <c r="N4995" s="37">
        <f t="shared" si="1395"/>
        <v>1</v>
      </c>
      <c r="O4995" s="37">
        <v>0</v>
      </c>
      <c r="P4995" s="37">
        <v>0</v>
      </c>
      <c r="Q4995" s="21">
        <f t="shared" si="1396"/>
        <v>39.790999999999997</v>
      </c>
      <c r="R4995" s="21">
        <f t="shared" si="1405"/>
        <v>208.20833333332089</v>
      </c>
      <c r="S4995" s="21">
        <f t="shared" si="1406"/>
        <v>18.911919186069994</v>
      </c>
      <c r="T4995" s="21">
        <f t="shared" si="1397"/>
        <v>86.147999999999996</v>
      </c>
      <c r="U4995" s="37">
        <f>VLOOKUP(Time_Zone, 'LSTM LookUp'!$B$5:$D$8, 3, FALSE)</f>
        <v>-75</v>
      </c>
      <c r="V4995" s="21">
        <f t="shared" si="1407"/>
        <v>-6.1810857222707689</v>
      </c>
      <c r="W4995" s="21">
        <f t="shared" si="1398"/>
        <v>69.60272856943233</v>
      </c>
      <c r="X4995" s="21">
        <f t="shared" si="1399"/>
        <v>0</v>
      </c>
      <c r="Y4995" s="21">
        <f t="shared" si="1400"/>
        <v>1</v>
      </c>
      <c r="Z4995" s="21">
        <f t="shared" si="1408"/>
        <v>0.31698253437383872</v>
      </c>
      <c r="AA4995" s="21">
        <f t="shared" si="1401"/>
        <v>0</v>
      </c>
      <c r="AB4995" s="21">
        <f t="shared" si="1402"/>
        <v>0.31698253437383872</v>
      </c>
      <c r="AC4995" s="21">
        <f t="shared" si="1403"/>
        <v>69.08</v>
      </c>
      <c r="AD4995" s="21">
        <f t="shared" si="1409"/>
        <v>0.31698253437383872</v>
      </c>
      <c r="AE4995" s="21" t="str">
        <f t="shared" si="1404"/>
        <v>7/27/6:00</v>
      </c>
    </row>
    <row r="4996" spans="2:31">
      <c r="B4996" s="37">
        <v>7</v>
      </c>
      <c r="C4996" s="38">
        <v>27</v>
      </c>
      <c r="D4996" s="39">
        <v>7</v>
      </c>
      <c r="E4996" s="17">
        <v>22.2</v>
      </c>
      <c r="F4996" s="17">
        <v>53</v>
      </c>
      <c r="G4996" s="17">
        <v>60</v>
      </c>
      <c r="H4996" s="37">
        <f t="shared" si="1392"/>
        <v>71.959999999999994</v>
      </c>
      <c r="I4996" s="37">
        <f>IF(H4996&lt;'Roof Calculator'!$G$8, 1, 0)</f>
        <v>0</v>
      </c>
      <c r="J4996" s="37">
        <f>IF(H4996&gt;='Roof Calculator'!$G$8, 1, 0)</f>
        <v>1</v>
      </c>
      <c r="K4996" s="37">
        <f t="shared" si="1393"/>
        <v>0</v>
      </c>
      <c r="L4996" s="37">
        <f t="shared" si="1394"/>
        <v>71.959999999999994</v>
      </c>
      <c r="M4996" s="37">
        <v>0</v>
      </c>
      <c r="N4996" s="37">
        <f t="shared" si="1395"/>
        <v>53</v>
      </c>
      <c r="O4996" s="37">
        <v>0</v>
      </c>
      <c r="P4996" s="37">
        <v>0</v>
      </c>
      <c r="Q4996" s="21">
        <f t="shared" si="1396"/>
        <v>39.790999999999997</v>
      </c>
      <c r="R4996" s="21">
        <f t="shared" si="1405"/>
        <v>208.24999999998755</v>
      </c>
      <c r="S4996" s="21">
        <f t="shared" si="1406"/>
        <v>18.90188409255099</v>
      </c>
      <c r="T4996" s="21">
        <f t="shared" si="1397"/>
        <v>86.147999999999996</v>
      </c>
      <c r="U4996" s="37">
        <f>VLOOKUP(Time_Zone, 'LSTM LookUp'!$B$5:$D$8, 3, FALSE)</f>
        <v>-75</v>
      </c>
      <c r="V4996" s="21">
        <f t="shared" si="1407"/>
        <v>-6.1806794250612267</v>
      </c>
      <c r="W4996" s="21">
        <f t="shared" si="1398"/>
        <v>84.602830143734678</v>
      </c>
      <c r="X4996" s="21">
        <f t="shared" si="1399"/>
        <v>16.541980084789468</v>
      </c>
      <c r="Y4996" s="21">
        <f t="shared" si="1400"/>
        <v>69.541980084789472</v>
      </c>
      <c r="Z4996" s="21">
        <f t="shared" si="1408"/>
        <v>22.043593092651587</v>
      </c>
      <c r="AA4996" s="21">
        <f t="shared" si="1401"/>
        <v>0</v>
      </c>
      <c r="AB4996" s="21">
        <f t="shared" si="1402"/>
        <v>22.043593092651587</v>
      </c>
      <c r="AC4996" s="21">
        <f t="shared" si="1403"/>
        <v>71.959999999999994</v>
      </c>
      <c r="AD4996" s="21">
        <f t="shared" si="1409"/>
        <v>22.043593092651587</v>
      </c>
      <c r="AE4996" s="21" t="str">
        <f t="shared" si="1404"/>
        <v>7/27/7:00</v>
      </c>
    </row>
    <row r="4997" spans="2:31">
      <c r="B4997" s="37">
        <v>7</v>
      </c>
      <c r="C4997" s="38">
        <v>27</v>
      </c>
      <c r="D4997" s="39">
        <v>8</v>
      </c>
      <c r="E4997" s="17">
        <v>23.9</v>
      </c>
      <c r="F4997" s="17">
        <v>122</v>
      </c>
      <c r="G4997" s="17">
        <v>104</v>
      </c>
      <c r="H4997" s="37">
        <f t="shared" si="1392"/>
        <v>75.02</v>
      </c>
      <c r="I4997" s="37">
        <f>IF(H4997&lt;'Roof Calculator'!$G$8, 1, 0)</f>
        <v>0</v>
      </c>
      <c r="J4997" s="37">
        <f>IF(H4997&gt;='Roof Calculator'!$G$8, 1, 0)</f>
        <v>1</v>
      </c>
      <c r="K4997" s="37">
        <f t="shared" si="1393"/>
        <v>0</v>
      </c>
      <c r="L4997" s="37">
        <f t="shared" si="1394"/>
        <v>75.02</v>
      </c>
      <c r="M4997" s="37">
        <v>0</v>
      </c>
      <c r="N4997" s="37">
        <f t="shared" si="1395"/>
        <v>122</v>
      </c>
      <c r="O4997" s="37">
        <v>0</v>
      </c>
      <c r="P4997" s="37">
        <v>0</v>
      </c>
      <c r="Q4997" s="21">
        <f t="shared" si="1396"/>
        <v>39.790999999999997</v>
      </c>
      <c r="R4997" s="21">
        <f t="shared" si="1405"/>
        <v>208.29166666665421</v>
      </c>
      <c r="S4997" s="21">
        <f t="shared" si="1406"/>
        <v>18.891839508323791</v>
      </c>
      <c r="T4997" s="21">
        <f t="shared" si="1397"/>
        <v>86.147999999999996</v>
      </c>
      <c r="U4997" s="37">
        <f>VLOOKUP(Time_Zone, 'LSTM LookUp'!$B$5:$D$8, 3, FALSE)</f>
        <v>-75</v>
      </c>
      <c r="V4997" s="21">
        <f t="shared" si="1407"/>
        <v>-6.1802555437245434</v>
      </c>
      <c r="W4997" s="21">
        <f t="shared" si="1398"/>
        <v>99.602936114068839</v>
      </c>
      <c r="X4997" s="21">
        <f t="shared" si="1399"/>
        <v>8.9378652201550057</v>
      </c>
      <c r="Y4997" s="21">
        <f t="shared" si="1400"/>
        <v>130.937865220155</v>
      </c>
      <c r="Z4997" s="21">
        <f t="shared" si="1408"/>
        <v>41.505016362984847</v>
      </c>
      <c r="AA4997" s="21">
        <f t="shared" si="1401"/>
        <v>0</v>
      </c>
      <c r="AB4997" s="21">
        <f t="shared" si="1402"/>
        <v>41.505016362984847</v>
      </c>
      <c r="AC4997" s="21">
        <f t="shared" si="1403"/>
        <v>75.02</v>
      </c>
      <c r="AD4997" s="21">
        <f t="shared" si="1409"/>
        <v>41.505016362984847</v>
      </c>
      <c r="AE4997" s="21" t="str">
        <f t="shared" si="1404"/>
        <v>7/27/8:00</v>
      </c>
    </row>
    <row r="4998" spans="2:31">
      <c r="B4998" s="37">
        <v>7</v>
      </c>
      <c r="C4998" s="38">
        <v>27</v>
      </c>
      <c r="D4998" s="39">
        <v>9</v>
      </c>
      <c r="E4998" s="17">
        <v>25</v>
      </c>
      <c r="F4998" s="17">
        <v>205</v>
      </c>
      <c r="G4998" s="17">
        <v>163</v>
      </c>
      <c r="H4998" s="37">
        <f t="shared" si="1392"/>
        <v>77</v>
      </c>
      <c r="I4998" s="37">
        <f>IF(H4998&lt;'Roof Calculator'!$G$8, 1, 0)</f>
        <v>0</v>
      </c>
      <c r="J4998" s="37">
        <f>IF(H4998&gt;='Roof Calculator'!$G$8, 1, 0)</f>
        <v>1</v>
      </c>
      <c r="K4998" s="37">
        <f t="shared" si="1393"/>
        <v>0</v>
      </c>
      <c r="L4998" s="37">
        <f t="shared" si="1394"/>
        <v>77</v>
      </c>
      <c r="M4998" s="37">
        <v>0</v>
      </c>
      <c r="N4998" s="37">
        <f t="shared" si="1395"/>
        <v>205</v>
      </c>
      <c r="O4998" s="37">
        <v>0</v>
      </c>
      <c r="P4998" s="37">
        <v>0</v>
      </c>
      <c r="Q4998" s="21">
        <f t="shared" si="1396"/>
        <v>39.790999999999997</v>
      </c>
      <c r="R4998" s="21">
        <f t="shared" si="1405"/>
        <v>208.33333333332087</v>
      </c>
      <c r="S4998" s="21">
        <f t="shared" si="1406"/>
        <v>18.881785439955276</v>
      </c>
      <c r="T4998" s="21">
        <f t="shared" si="1397"/>
        <v>86.147999999999996</v>
      </c>
      <c r="U4998" s="37">
        <f>VLOOKUP(Time_Zone, 'LSTM LookUp'!$B$5:$D$8, 3, FALSE)</f>
        <v>-75</v>
      </c>
      <c r="V4998" s="21">
        <f t="shared" si="1407"/>
        <v>-6.1798140713841612</v>
      </c>
      <c r="W4998" s="21">
        <f t="shared" si="1398"/>
        <v>114.60304648215397</v>
      </c>
      <c r="X4998" s="21">
        <f t="shared" si="1399"/>
        <v>-15.578754069359531</v>
      </c>
      <c r="Y4998" s="21">
        <f t="shared" si="1400"/>
        <v>189.42124593064048</v>
      </c>
      <c r="Z4998" s="21">
        <f t="shared" si="1408"/>
        <v>60.043226599344607</v>
      </c>
      <c r="AA4998" s="21">
        <f t="shared" si="1401"/>
        <v>0</v>
      </c>
      <c r="AB4998" s="21">
        <f t="shared" si="1402"/>
        <v>60.043226599344607</v>
      </c>
      <c r="AC4998" s="21">
        <f t="shared" si="1403"/>
        <v>77</v>
      </c>
      <c r="AD4998" s="21">
        <f t="shared" si="1409"/>
        <v>60.043226599344607</v>
      </c>
      <c r="AE4998" s="21" t="str">
        <f t="shared" si="1404"/>
        <v>7/27/9:00</v>
      </c>
    </row>
    <row r="4999" spans="2:31">
      <c r="B4999" s="37">
        <v>7</v>
      </c>
      <c r="C4999" s="38">
        <v>27</v>
      </c>
      <c r="D4999" s="39">
        <v>10</v>
      </c>
      <c r="E4999" s="17">
        <v>27.2</v>
      </c>
      <c r="F4999" s="17">
        <v>318</v>
      </c>
      <c r="G4999" s="17">
        <v>179</v>
      </c>
      <c r="H4999" s="37">
        <f t="shared" si="1392"/>
        <v>80.959999999999994</v>
      </c>
      <c r="I4999" s="37">
        <f>IF(H4999&lt;'Roof Calculator'!$G$8, 1, 0)</f>
        <v>0</v>
      </c>
      <c r="J4999" s="37">
        <f>IF(H4999&gt;='Roof Calculator'!$G$8, 1, 0)</f>
        <v>1</v>
      </c>
      <c r="K4999" s="37">
        <f t="shared" si="1393"/>
        <v>0</v>
      </c>
      <c r="L4999" s="37">
        <f t="shared" si="1394"/>
        <v>80.959999999999994</v>
      </c>
      <c r="M4999" s="37">
        <v>0</v>
      </c>
      <c r="N4999" s="37">
        <f t="shared" si="1395"/>
        <v>318</v>
      </c>
      <c r="O4999" s="37">
        <v>0</v>
      </c>
      <c r="P4999" s="37">
        <v>0</v>
      </c>
      <c r="Q4999" s="21">
        <f t="shared" si="1396"/>
        <v>39.790999999999997</v>
      </c>
      <c r="R4999" s="21">
        <f t="shared" si="1405"/>
        <v>208.37499999998752</v>
      </c>
      <c r="S4999" s="21">
        <f t="shared" si="1406"/>
        <v>18.871721894015785</v>
      </c>
      <c r="T4999" s="21">
        <f t="shared" si="1397"/>
        <v>86.147999999999996</v>
      </c>
      <c r="U4999" s="37">
        <f>VLOOKUP(Time_Zone, 'LSTM LookUp'!$B$5:$D$8, 3, FALSE)</f>
        <v>-75</v>
      </c>
      <c r="V4999" s="21">
        <f t="shared" si="1407"/>
        <v>-6.1793550012022394</v>
      </c>
      <c r="W4999" s="21">
        <f t="shared" si="1398"/>
        <v>129.60316124969947</v>
      </c>
      <c r="X4999" s="21">
        <f t="shared" si="1399"/>
        <v>-45.910671920469021</v>
      </c>
      <c r="Y4999" s="21">
        <f t="shared" si="1400"/>
        <v>272.08932807953096</v>
      </c>
      <c r="Z4999" s="21">
        <f t="shared" si="1408"/>
        <v>86.24756479072461</v>
      </c>
      <c r="AA4999" s="21">
        <f t="shared" si="1401"/>
        <v>0</v>
      </c>
      <c r="AB4999" s="21">
        <f t="shared" si="1402"/>
        <v>86.24756479072461</v>
      </c>
      <c r="AC4999" s="21">
        <f t="shared" si="1403"/>
        <v>80.959999999999994</v>
      </c>
      <c r="AD4999" s="21">
        <f t="shared" si="1409"/>
        <v>86.24756479072461</v>
      </c>
      <c r="AE4999" s="21" t="str">
        <f t="shared" si="1404"/>
        <v>7/27/10:00</v>
      </c>
    </row>
    <row r="5000" spans="2:31">
      <c r="B5000" s="37">
        <v>7</v>
      </c>
      <c r="C5000" s="38">
        <v>27</v>
      </c>
      <c r="D5000" s="39">
        <v>11</v>
      </c>
      <c r="E5000" s="17">
        <v>27.8</v>
      </c>
      <c r="F5000" s="17">
        <v>282</v>
      </c>
      <c r="G5000" s="17">
        <v>533</v>
      </c>
      <c r="H5000" s="37">
        <f t="shared" si="1392"/>
        <v>82.04</v>
      </c>
      <c r="I5000" s="37">
        <f>IF(H5000&lt;'Roof Calculator'!$G$8, 1, 0)</f>
        <v>0</v>
      </c>
      <c r="J5000" s="37">
        <f>IF(H5000&gt;='Roof Calculator'!$G$8, 1, 0)</f>
        <v>1</v>
      </c>
      <c r="K5000" s="37">
        <f t="shared" si="1393"/>
        <v>0</v>
      </c>
      <c r="L5000" s="37">
        <f t="shared" si="1394"/>
        <v>82.04</v>
      </c>
      <c r="M5000" s="37">
        <v>0</v>
      </c>
      <c r="N5000" s="37">
        <f t="shared" si="1395"/>
        <v>282</v>
      </c>
      <c r="O5000" s="37">
        <v>0</v>
      </c>
      <c r="P5000" s="37">
        <v>0</v>
      </c>
      <c r="Q5000" s="21">
        <f t="shared" si="1396"/>
        <v>39.790999999999997</v>
      </c>
      <c r="R5000" s="21">
        <f t="shared" si="1405"/>
        <v>208.41666666665418</v>
      </c>
      <c r="S5000" s="21">
        <f t="shared" si="1406"/>
        <v>18.861648877079126</v>
      </c>
      <c r="T5000" s="21">
        <f t="shared" si="1397"/>
        <v>86.147999999999996</v>
      </c>
      <c r="U5000" s="37">
        <f>VLOOKUP(Time_Zone, 'LSTM LookUp'!$B$5:$D$8, 3, FALSE)</f>
        <v>-75</v>
      </c>
      <c r="V5000" s="21">
        <f t="shared" si="1407"/>
        <v>-6.1788783263796505</v>
      </c>
      <c r="W5000" s="21">
        <f t="shared" si="1398"/>
        <v>144.60328041840509</v>
      </c>
      <c r="X5000" s="21">
        <f t="shared" si="1399"/>
        <v>-205.64435542196264</v>
      </c>
      <c r="Y5000" s="21">
        <f t="shared" si="1400"/>
        <v>76.355644578037356</v>
      </c>
      <c r="Z5000" s="21">
        <f t="shared" si="1408"/>
        <v>24.203405732094339</v>
      </c>
      <c r="AA5000" s="21">
        <f t="shared" si="1401"/>
        <v>0</v>
      </c>
      <c r="AB5000" s="21">
        <f t="shared" si="1402"/>
        <v>24.203405732094339</v>
      </c>
      <c r="AC5000" s="21">
        <f t="shared" si="1403"/>
        <v>82.04</v>
      </c>
      <c r="AD5000" s="21">
        <f t="shared" si="1409"/>
        <v>24.203405732094339</v>
      </c>
      <c r="AE5000" s="21" t="str">
        <f t="shared" si="1404"/>
        <v>7/27/11:00</v>
      </c>
    </row>
    <row r="5001" spans="2:31">
      <c r="B5001" s="37">
        <v>7</v>
      </c>
      <c r="C5001" s="38">
        <v>27</v>
      </c>
      <c r="D5001" s="39">
        <v>12</v>
      </c>
      <c r="E5001" s="17">
        <v>28.3</v>
      </c>
      <c r="F5001" s="17">
        <v>351</v>
      </c>
      <c r="G5001" s="17">
        <v>368</v>
      </c>
      <c r="H5001" s="37">
        <f t="shared" si="1392"/>
        <v>82.94</v>
      </c>
      <c r="I5001" s="37">
        <f>IF(H5001&lt;'Roof Calculator'!$G$8, 1, 0)</f>
        <v>0</v>
      </c>
      <c r="J5001" s="37">
        <f>IF(H5001&gt;='Roof Calculator'!$G$8, 1, 0)</f>
        <v>1</v>
      </c>
      <c r="K5001" s="37">
        <f t="shared" si="1393"/>
        <v>0</v>
      </c>
      <c r="L5001" s="37">
        <f t="shared" si="1394"/>
        <v>82.94</v>
      </c>
      <c r="M5001" s="37">
        <v>0</v>
      </c>
      <c r="N5001" s="37">
        <f t="shared" si="1395"/>
        <v>351</v>
      </c>
      <c r="O5001" s="37">
        <v>0</v>
      </c>
      <c r="P5001" s="37">
        <v>0</v>
      </c>
      <c r="Q5001" s="21">
        <f t="shared" si="1396"/>
        <v>39.790999999999997</v>
      </c>
      <c r="R5001" s="21">
        <f t="shared" si="1405"/>
        <v>208.45833333332084</v>
      </c>
      <c r="S5001" s="21">
        <f t="shared" si="1406"/>
        <v>18.851566395722514</v>
      </c>
      <c r="T5001" s="21">
        <f t="shared" si="1397"/>
        <v>86.147999999999996</v>
      </c>
      <c r="U5001" s="37">
        <f>VLOOKUP(Time_Zone, 'LSTM LookUp'!$B$5:$D$8, 3, FALSE)</f>
        <v>-75</v>
      </c>
      <c r="V5001" s="21">
        <f t="shared" si="1407"/>
        <v>-6.1783840401560157</v>
      </c>
      <c r="W5001" s="21">
        <f t="shared" si="1398"/>
        <v>159.60340398996095</v>
      </c>
      <c r="X5001" s="21">
        <f t="shared" si="1399"/>
        <v>-174.72049437679135</v>
      </c>
      <c r="Y5001" s="21">
        <f t="shared" si="1400"/>
        <v>176.27950562320865</v>
      </c>
      <c r="Z5001" s="21">
        <f t="shared" si="1408"/>
        <v>55.877524450612043</v>
      </c>
      <c r="AA5001" s="21">
        <f t="shared" si="1401"/>
        <v>0</v>
      </c>
      <c r="AB5001" s="21">
        <f t="shared" si="1402"/>
        <v>55.877524450612043</v>
      </c>
      <c r="AC5001" s="21">
        <f t="shared" si="1403"/>
        <v>82.94</v>
      </c>
      <c r="AD5001" s="21">
        <f t="shared" si="1409"/>
        <v>55.877524450612043</v>
      </c>
      <c r="AE5001" s="21" t="str">
        <f t="shared" si="1404"/>
        <v>7/27/12:00</v>
      </c>
    </row>
    <row r="5002" spans="2:31">
      <c r="B5002" s="37">
        <v>7</v>
      </c>
      <c r="C5002" s="38">
        <v>27</v>
      </c>
      <c r="D5002" s="39">
        <v>13</v>
      </c>
      <c r="E5002" s="17">
        <v>29.4</v>
      </c>
      <c r="F5002" s="17">
        <v>335</v>
      </c>
      <c r="G5002" s="17">
        <v>619</v>
      </c>
      <c r="H5002" s="37">
        <f t="shared" si="1392"/>
        <v>84.919999999999987</v>
      </c>
      <c r="I5002" s="37">
        <f>IF(H5002&lt;'Roof Calculator'!$G$8, 1, 0)</f>
        <v>0</v>
      </c>
      <c r="J5002" s="37">
        <f>IF(H5002&gt;='Roof Calculator'!$G$8, 1, 0)</f>
        <v>1</v>
      </c>
      <c r="K5002" s="37">
        <f t="shared" si="1393"/>
        <v>0</v>
      </c>
      <c r="L5002" s="37">
        <f t="shared" si="1394"/>
        <v>84.919999999999987</v>
      </c>
      <c r="M5002" s="37">
        <v>0</v>
      </c>
      <c r="N5002" s="37">
        <f t="shared" si="1395"/>
        <v>335</v>
      </c>
      <c r="O5002" s="37">
        <v>0</v>
      </c>
      <c r="P5002" s="37">
        <v>0</v>
      </c>
      <c r="Q5002" s="21">
        <f t="shared" si="1396"/>
        <v>39.790999999999997</v>
      </c>
      <c r="R5002" s="21">
        <f t="shared" si="1405"/>
        <v>208.49999999998749</v>
      </c>
      <c r="S5002" s="21">
        <f t="shared" si="1406"/>
        <v>18.841474456526626</v>
      </c>
      <c r="T5002" s="21">
        <f t="shared" si="1397"/>
        <v>86.147999999999996</v>
      </c>
      <c r="U5002" s="37">
        <f>VLOOKUP(Time_Zone, 'LSTM LookUp'!$B$5:$D$8, 3, FALSE)</f>
        <v>-75</v>
      </c>
      <c r="V5002" s="21">
        <f t="shared" si="1407"/>
        <v>-6.1778721358097153</v>
      </c>
      <c r="W5002" s="21">
        <f t="shared" si="1398"/>
        <v>174.60353196604754</v>
      </c>
      <c r="X5002" s="21">
        <f t="shared" si="1399"/>
        <v>-320.21030792052807</v>
      </c>
      <c r="Y5002" s="21">
        <f t="shared" si="1400"/>
        <v>14.789692079471934</v>
      </c>
      <c r="Z5002" s="21">
        <f t="shared" si="1408"/>
        <v>4.688074077959703</v>
      </c>
      <c r="AA5002" s="21">
        <f t="shared" si="1401"/>
        <v>0</v>
      </c>
      <c r="AB5002" s="21">
        <f t="shared" si="1402"/>
        <v>4.688074077959703</v>
      </c>
      <c r="AC5002" s="21">
        <f t="shared" si="1403"/>
        <v>84.919999999999987</v>
      </c>
      <c r="AD5002" s="21">
        <f t="shared" si="1409"/>
        <v>4.688074077959703</v>
      </c>
      <c r="AE5002" s="21" t="str">
        <f t="shared" si="1404"/>
        <v>7/27/13:00</v>
      </c>
    </row>
    <row r="5003" spans="2:31">
      <c r="B5003" s="37">
        <v>7</v>
      </c>
      <c r="C5003" s="38">
        <v>27</v>
      </c>
      <c r="D5003" s="39">
        <v>14</v>
      </c>
      <c r="E5003" s="17">
        <v>30</v>
      </c>
      <c r="F5003" s="17">
        <v>380</v>
      </c>
      <c r="G5003" s="17">
        <v>463</v>
      </c>
      <c r="H5003" s="37">
        <f t="shared" si="1392"/>
        <v>86</v>
      </c>
      <c r="I5003" s="37">
        <f>IF(H5003&lt;'Roof Calculator'!$G$8, 1, 0)</f>
        <v>0</v>
      </c>
      <c r="J5003" s="37">
        <f>IF(H5003&gt;='Roof Calculator'!$G$8, 1, 0)</f>
        <v>1</v>
      </c>
      <c r="K5003" s="37">
        <f t="shared" si="1393"/>
        <v>0</v>
      </c>
      <c r="L5003" s="37">
        <f t="shared" si="1394"/>
        <v>86</v>
      </c>
      <c r="M5003" s="37">
        <v>0</v>
      </c>
      <c r="N5003" s="37">
        <f t="shared" si="1395"/>
        <v>380</v>
      </c>
      <c r="O5003" s="37">
        <v>0</v>
      </c>
      <c r="P5003" s="37">
        <v>0</v>
      </c>
      <c r="Q5003" s="21">
        <f t="shared" si="1396"/>
        <v>39.790999999999997</v>
      </c>
      <c r="R5003" s="21">
        <f t="shared" si="1405"/>
        <v>208.54166666665415</v>
      </c>
      <c r="S5003" s="21">
        <f t="shared" si="1406"/>
        <v>18.831373066075518</v>
      </c>
      <c r="T5003" s="21">
        <f t="shared" si="1397"/>
        <v>86.147999999999996</v>
      </c>
      <c r="U5003" s="37">
        <f>VLOOKUP(Time_Zone, 'LSTM LookUp'!$B$5:$D$8, 3, FALSE)</f>
        <v>-75</v>
      </c>
      <c r="V5003" s="21">
        <f t="shared" si="1407"/>
        <v>-6.1773426066579056</v>
      </c>
      <c r="W5003" s="21">
        <f t="shared" si="1398"/>
        <v>189.60366434833549</v>
      </c>
      <c r="X5003" s="21">
        <f t="shared" si="1399"/>
        <v>-236.35413423280934</v>
      </c>
      <c r="Y5003" s="21">
        <f t="shared" si="1400"/>
        <v>143.64586576719066</v>
      </c>
      <c r="Z5003" s="21">
        <f t="shared" si="1408"/>
        <v>45.533230583208336</v>
      </c>
      <c r="AA5003" s="21">
        <f t="shared" si="1401"/>
        <v>0</v>
      </c>
      <c r="AB5003" s="21">
        <f t="shared" si="1402"/>
        <v>45.533230583208336</v>
      </c>
      <c r="AC5003" s="21">
        <f t="shared" si="1403"/>
        <v>86</v>
      </c>
      <c r="AD5003" s="21">
        <f t="shared" si="1409"/>
        <v>45.533230583208336</v>
      </c>
      <c r="AE5003" s="21" t="str">
        <f t="shared" si="1404"/>
        <v>7/27/14:00</v>
      </c>
    </row>
    <row r="5004" spans="2:31">
      <c r="B5004" s="37">
        <v>7</v>
      </c>
      <c r="C5004" s="38">
        <v>27</v>
      </c>
      <c r="D5004" s="39">
        <v>15</v>
      </c>
      <c r="E5004" s="17">
        <v>31.1</v>
      </c>
      <c r="F5004" s="17">
        <v>332</v>
      </c>
      <c r="G5004" s="17">
        <v>558</v>
      </c>
      <c r="H5004" s="37">
        <f t="shared" si="1392"/>
        <v>87.98</v>
      </c>
      <c r="I5004" s="37">
        <f>IF(H5004&lt;'Roof Calculator'!$G$8, 1, 0)</f>
        <v>0</v>
      </c>
      <c r="J5004" s="37">
        <f>IF(H5004&gt;='Roof Calculator'!$G$8, 1, 0)</f>
        <v>1</v>
      </c>
      <c r="K5004" s="37">
        <f t="shared" si="1393"/>
        <v>0</v>
      </c>
      <c r="L5004" s="37">
        <f t="shared" si="1394"/>
        <v>87.98</v>
      </c>
      <c r="M5004" s="37">
        <v>0</v>
      </c>
      <c r="N5004" s="37">
        <f t="shared" si="1395"/>
        <v>332</v>
      </c>
      <c r="O5004" s="37">
        <v>0</v>
      </c>
      <c r="P5004" s="37">
        <v>0</v>
      </c>
      <c r="Q5004" s="21">
        <f t="shared" si="1396"/>
        <v>39.790999999999997</v>
      </c>
      <c r="R5004" s="21">
        <f t="shared" si="1405"/>
        <v>208.58333333332081</v>
      </c>
      <c r="S5004" s="21">
        <f t="shared" si="1406"/>
        <v>18.821262230956666</v>
      </c>
      <c r="T5004" s="21">
        <f t="shared" si="1397"/>
        <v>86.147999999999996</v>
      </c>
      <c r="U5004" s="37">
        <f>VLOOKUP(Time_Zone, 'LSTM LookUp'!$B$5:$D$8, 3, FALSE)</f>
        <v>-75</v>
      </c>
      <c r="V5004" s="21">
        <f t="shared" si="1407"/>
        <v>-6.1767954460565413</v>
      </c>
      <c r="W5004" s="21">
        <f t="shared" si="1398"/>
        <v>204.60380113848589</v>
      </c>
      <c r="X5004" s="21">
        <f t="shared" si="1399"/>
        <v>-253.77529679746962</v>
      </c>
      <c r="Y5004" s="21">
        <f t="shared" si="1400"/>
        <v>78.224703202530378</v>
      </c>
      <c r="Z5004" s="21">
        <f t="shared" si="1408"/>
        <v>24.79586467177942</v>
      </c>
      <c r="AA5004" s="21">
        <f t="shared" si="1401"/>
        <v>0</v>
      </c>
      <c r="AB5004" s="21">
        <f t="shared" si="1402"/>
        <v>24.79586467177942</v>
      </c>
      <c r="AC5004" s="21">
        <f t="shared" si="1403"/>
        <v>87.98</v>
      </c>
      <c r="AD5004" s="21">
        <f t="shared" si="1409"/>
        <v>24.79586467177942</v>
      </c>
      <c r="AE5004" s="21" t="str">
        <f t="shared" si="1404"/>
        <v>7/27/15:00</v>
      </c>
    </row>
    <row r="5005" spans="2:31">
      <c r="B5005" s="37">
        <v>7</v>
      </c>
      <c r="C5005" s="38">
        <v>27</v>
      </c>
      <c r="D5005" s="39">
        <v>16</v>
      </c>
      <c r="E5005" s="17">
        <v>30.6</v>
      </c>
      <c r="F5005" s="17">
        <v>317</v>
      </c>
      <c r="G5005" s="17">
        <v>500</v>
      </c>
      <c r="H5005" s="37">
        <f t="shared" si="1392"/>
        <v>87.080000000000013</v>
      </c>
      <c r="I5005" s="37">
        <f>IF(H5005&lt;'Roof Calculator'!$G$8, 1, 0)</f>
        <v>0</v>
      </c>
      <c r="J5005" s="37">
        <f>IF(H5005&gt;='Roof Calculator'!$G$8, 1, 0)</f>
        <v>1</v>
      </c>
      <c r="K5005" s="37">
        <f t="shared" si="1393"/>
        <v>0</v>
      </c>
      <c r="L5005" s="37">
        <f t="shared" si="1394"/>
        <v>87.080000000000013</v>
      </c>
      <c r="M5005" s="37">
        <v>0</v>
      </c>
      <c r="N5005" s="37">
        <f t="shared" si="1395"/>
        <v>317</v>
      </c>
      <c r="O5005" s="37">
        <v>0</v>
      </c>
      <c r="P5005" s="37">
        <v>0</v>
      </c>
      <c r="Q5005" s="21">
        <f t="shared" si="1396"/>
        <v>39.790999999999997</v>
      </c>
      <c r="R5005" s="21">
        <f t="shared" si="1405"/>
        <v>208.62499999998747</v>
      </c>
      <c r="S5005" s="21">
        <f t="shared" si="1406"/>
        <v>18.81114195776096</v>
      </c>
      <c r="T5005" s="21">
        <f t="shared" si="1397"/>
        <v>86.147999999999996</v>
      </c>
      <c r="U5005" s="37">
        <f>VLOOKUP(Time_Zone, 'LSTM LookUp'!$B$5:$D$8, 3, FALSE)</f>
        <v>-75</v>
      </c>
      <c r="V5005" s="21">
        <f t="shared" si="1407"/>
        <v>-6.1762306474003896</v>
      </c>
      <c r="W5005" s="21">
        <f t="shared" si="1398"/>
        <v>219.60394233814992</v>
      </c>
      <c r="X5005" s="21">
        <f t="shared" si="1399"/>
        <v>-177.01522746322951</v>
      </c>
      <c r="Y5005" s="21">
        <f t="shared" si="1400"/>
        <v>139.98477253677049</v>
      </c>
      <c r="Z5005" s="21">
        <f t="shared" si="1408"/>
        <v>44.372727972450853</v>
      </c>
      <c r="AA5005" s="21">
        <f t="shared" si="1401"/>
        <v>0</v>
      </c>
      <c r="AB5005" s="21">
        <f t="shared" si="1402"/>
        <v>44.372727972450853</v>
      </c>
      <c r="AC5005" s="21">
        <f t="shared" si="1403"/>
        <v>87.080000000000013</v>
      </c>
      <c r="AD5005" s="21">
        <f t="shared" si="1409"/>
        <v>44.372727972450853</v>
      </c>
      <c r="AE5005" s="21" t="str">
        <f t="shared" si="1404"/>
        <v>7/27/16:00</v>
      </c>
    </row>
    <row r="5006" spans="2:31">
      <c r="B5006" s="37">
        <v>7</v>
      </c>
      <c r="C5006" s="38">
        <v>27</v>
      </c>
      <c r="D5006" s="39">
        <v>17</v>
      </c>
      <c r="E5006" s="17">
        <v>30.6</v>
      </c>
      <c r="F5006" s="17">
        <v>270</v>
      </c>
      <c r="G5006" s="17">
        <v>317</v>
      </c>
      <c r="H5006" s="37">
        <f t="shared" si="1392"/>
        <v>87.080000000000013</v>
      </c>
      <c r="I5006" s="37">
        <f>IF(H5006&lt;'Roof Calculator'!$G$8, 1, 0)</f>
        <v>0</v>
      </c>
      <c r="J5006" s="37">
        <f>IF(H5006&gt;='Roof Calculator'!$G$8, 1, 0)</f>
        <v>1</v>
      </c>
      <c r="K5006" s="37">
        <f t="shared" si="1393"/>
        <v>0</v>
      </c>
      <c r="L5006" s="37">
        <f t="shared" si="1394"/>
        <v>87.080000000000013</v>
      </c>
      <c r="M5006" s="37">
        <v>0</v>
      </c>
      <c r="N5006" s="37">
        <f t="shared" si="1395"/>
        <v>270</v>
      </c>
      <c r="O5006" s="37">
        <v>0</v>
      </c>
      <c r="P5006" s="37">
        <v>0</v>
      </c>
      <c r="Q5006" s="21">
        <f t="shared" si="1396"/>
        <v>39.790999999999997</v>
      </c>
      <c r="R5006" s="21">
        <f t="shared" si="1405"/>
        <v>208.66666666665412</v>
      </c>
      <c r="S5006" s="21">
        <f t="shared" si="1406"/>
        <v>18.801012253082646</v>
      </c>
      <c r="T5006" s="21">
        <f t="shared" si="1397"/>
        <v>86.147999999999996</v>
      </c>
      <c r="U5006" s="37">
        <f>VLOOKUP(Time_Zone, 'LSTM LookUp'!$B$5:$D$8, 3, FALSE)</f>
        <v>-75</v>
      </c>
      <c r="V5006" s="21">
        <f t="shared" si="1407"/>
        <v>-6.1756482041230472</v>
      </c>
      <c r="W5006" s="21">
        <f t="shared" si="1398"/>
        <v>234.60408794896921</v>
      </c>
      <c r="X5006" s="21">
        <f t="shared" si="1399"/>
        <v>-68.174465331529632</v>
      </c>
      <c r="Y5006" s="21">
        <f t="shared" si="1400"/>
        <v>201.82553466847037</v>
      </c>
      <c r="Z5006" s="21">
        <f t="shared" si="1408"/>
        <v>63.975169480566791</v>
      </c>
      <c r="AA5006" s="21">
        <f t="shared" si="1401"/>
        <v>0</v>
      </c>
      <c r="AB5006" s="21">
        <f t="shared" si="1402"/>
        <v>63.975169480566791</v>
      </c>
      <c r="AC5006" s="21">
        <f t="shared" si="1403"/>
        <v>87.080000000000013</v>
      </c>
      <c r="AD5006" s="21">
        <f t="shared" si="1409"/>
        <v>63.975169480566791</v>
      </c>
      <c r="AE5006" s="21" t="str">
        <f t="shared" si="1404"/>
        <v>7/27/17:00</v>
      </c>
    </row>
    <row r="5007" spans="2:31">
      <c r="B5007" s="37">
        <v>7</v>
      </c>
      <c r="C5007" s="38">
        <v>27</v>
      </c>
      <c r="D5007" s="39">
        <v>18</v>
      </c>
      <c r="E5007" s="17">
        <v>30.6</v>
      </c>
      <c r="F5007" s="17">
        <v>179</v>
      </c>
      <c r="G5007" s="17">
        <v>379</v>
      </c>
      <c r="H5007" s="37">
        <f t="shared" si="1392"/>
        <v>87.080000000000013</v>
      </c>
      <c r="I5007" s="37">
        <f>IF(H5007&lt;'Roof Calculator'!$G$8, 1, 0)</f>
        <v>0</v>
      </c>
      <c r="J5007" s="37">
        <f>IF(H5007&gt;='Roof Calculator'!$G$8, 1, 0)</f>
        <v>1</v>
      </c>
      <c r="K5007" s="37">
        <f t="shared" si="1393"/>
        <v>0</v>
      </c>
      <c r="L5007" s="37">
        <f t="shared" si="1394"/>
        <v>87.080000000000013</v>
      </c>
      <c r="M5007" s="37">
        <v>0</v>
      </c>
      <c r="N5007" s="37">
        <f t="shared" si="1395"/>
        <v>179</v>
      </c>
      <c r="O5007" s="37">
        <v>0</v>
      </c>
      <c r="P5007" s="37">
        <v>0</v>
      </c>
      <c r="Q5007" s="21">
        <f t="shared" si="1396"/>
        <v>39.790999999999997</v>
      </c>
      <c r="R5007" s="21">
        <f t="shared" si="1405"/>
        <v>208.70833333332078</v>
      </c>
      <c r="S5007" s="21">
        <f t="shared" si="1406"/>
        <v>18.790873123519379</v>
      </c>
      <c r="T5007" s="21">
        <f t="shared" si="1397"/>
        <v>86.147999999999996</v>
      </c>
      <c r="U5007" s="37">
        <f>VLOOKUP(Time_Zone, 'LSTM LookUp'!$B$5:$D$8, 3, FALSE)</f>
        <v>-75</v>
      </c>
      <c r="V5007" s="21">
        <f t="shared" si="1407"/>
        <v>-6.1750481096969647</v>
      </c>
      <c r="W5007" s="21">
        <f t="shared" si="1398"/>
        <v>249.60423797257576</v>
      </c>
      <c r="X5007" s="21">
        <f t="shared" si="1399"/>
        <v>-17.949900168800454</v>
      </c>
      <c r="Y5007" s="21">
        <f t="shared" si="1400"/>
        <v>161.05009983119953</v>
      </c>
      <c r="Z5007" s="21">
        <f t="shared" si="1408"/>
        <v>51.050068805653368</v>
      </c>
      <c r="AA5007" s="21">
        <f t="shared" si="1401"/>
        <v>0</v>
      </c>
      <c r="AB5007" s="21">
        <f t="shared" si="1402"/>
        <v>51.050068805653368</v>
      </c>
      <c r="AC5007" s="21">
        <f t="shared" si="1403"/>
        <v>87.080000000000013</v>
      </c>
      <c r="AD5007" s="21">
        <f t="shared" si="1409"/>
        <v>51.050068805653368</v>
      </c>
      <c r="AE5007" s="21" t="str">
        <f t="shared" si="1404"/>
        <v>7/27/18:00</v>
      </c>
    </row>
    <row r="5008" spans="2:31">
      <c r="B5008" s="37">
        <v>7</v>
      </c>
      <c r="C5008" s="38">
        <v>27</v>
      </c>
      <c r="D5008" s="39">
        <v>19</v>
      </c>
      <c r="E5008" s="17">
        <v>28.9</v>
      </c>
      <c r="F5008" s="17">
        <v>101</v>
      </c>
      <c r="G5008" s="17">
        <v>176</v>
      </c>
      <c r="H5008" s="37">
        <f t="shared" si="1392"/>
        <v>84.02</v>
      </c>
      <c r="I5008" s="37">
        <f>IF(H5008&lt;'Roof Calculator'!$G$8, 1, 0)</f>
        <v>0</v>
      </c>
      <c r="J5008" s="37">
        <f>IF(H5008&gt;='Roof Calculator'!$G$8, 1, 0)</f>
        <v>1</v>
      </c>
      <c r="K5008" s="37">
        <f t="shared" si="1393"/>
        <v>0</v>
      </c>
      <c r="L5008" s="37">
        <f t="shared" si="1394"/>
        <v>84.02</v>
      </c>
      <c r="M5008" s="37">
        <v>0</v>
      </c>
      <c r="N5008" s="37">
        <f t="shared" si="1395"/>
        <v>101</v>
      </c>
      <c r="O5008" s="37">
        <v>0</v>
      </c>
      <c r="P5008" s="37">
        <v>0</v>
      </c>
      <c r="Q5008" s="21">
        <f t="shared" si="1396"/>
        <v>39.790999999999997</v>
      </c>
      <c r="R5008" s="21">
        <f t="shared" si="1405"/>
        <v>208.74999999998744</v>
      </c>
      <c r="S5008" s="21">
        <f t="shared" si="1406"/>
        <v>18.780724575672163</v>
      </c>
      <c r="T5008" s="21">
        <f t="shared" si="1397"/>
        <v>86.147999999999996</v>
      </c>
      <c r="U5008" s="37">
        <f>VLOOKUP(Time_Zone, 'LSTM LookUp'!$B$5:$D$8, 3, FALSE)</f>
        <v>-75</v>
      </c>
      <c r="V5008" s="21">
        <f t="shared" si="1407"/>
        <v>-6.1744303576334518</v>
      </c>
      <c r="W5008" s="21">
        <f t="shared" si="1398"/>
        <v>264.60439241059163</v>
      </c>
      <c r="X5008" s="21">
        <f t="shared" si="1399"/>
        <v>24.224093440444431</v>
      </c>
      <c r="Y5008" s="21">
        <f t="shared" si="1400"/>
        <v>125.22409344044443</v>
      </c>
      <c r="Z5008" s="21">
        <f t="shared" si="1408"/>
        <v>39.693850503418467</v>
      </c>
      <c r="AA5008" s="21">
        <f t="shared" si="1401"/>
        <v>0</v>
      </c>
      <c r="AB5008" s="21">
        <f t="shared" si="1402"/>
        <v>39.693850503418467</v>
      </c>
      <c r="AC5008" s="21">
        <f t="shared" si="1403"/>
        <v>84.02</v>
      </c>
      <c r="AD5008" s="21">
        <f t="shared" si="1409"/>
        <v>39.693850503418467</v>
      </c>
      <c r="AE5008" s="21" t="str">
        <f t="shared" si="1404"/>
        <v>7/27/19:00</v>
      </c>
    </row>
    <row r="5009" spans="2:31">
      <c r="B5009" s="37">
        <v>7</v>
      </c>
      <c r="C5009" s="38">
        <v>27</v>
      </c>
      <c r="D5009" s="39">
        <v>20</v>
      </c>
      <c r="E5009" s="17">
        <v>27.8</v>
      </c>
      <c r="F5009" s="17">
        <v>33</v>
      </c>
      <c r="G5009" s="17">
        <v>17</v>
      </c>
      <c r="H5009" s="37">
        <f t="shared" si="1392"/>
        <v>82.04</v>
      </c>
      <c r="I5009" s="37">
        <f>IF(H5009&lt;'Roof Calculator'!$G$8, 1, 0)</f>
        <v>0</v>
      </c>
      <c r="J5009" s="37">
        <f>IF(H5009&gt;='Roof Calculator'!$G$8, 1, 0)</f>
        <v>1</v>
      </c>
      <c r="K5009" s="37">
        <f t="shared" si="1393"/>
        <v>0</v>
      </c>
      <c r="L5009" s="37">
        <f t="shared" si="1394"/>
        <v>82.04</v>
      </c>
      <c r="M5009" s="37">
        <v>0</v>
      </c>
      <c r="N5009" s="37">
        <f t="shared" si="1395"/>
        <v>33</v>
      </c>
      <c r="O5009" s="37">
        <v>0</v>
      </c>
      <c r="P5009" s="37">
        <v>0</v>
      </c>
      <c r="Q5009" s="21">
        <f t="shared" si="1396"/>
        <v>39.790999999999997</v>
      </c>
      <c r="R5009" s="21">
        <f t="shared" si="1405"/>
        <v>208.79166666665409</v>
      </c>
      <c r="S5009" s="21">
        <f t="shared" si="1406"/>
        <v>18.770566616145373</v>
      </c>
      <c r="T5009" s="21">
        <f t="shared" si="1397"/>
        <v>86.147999999999996</v>
      </c>
      <c r="U5009" s="37">
        <f>VLOOKUP(Time_Zone, 'LSTM LookUp'!$B$5:$D$8, 3, FALSE)</f>
        <v>-75</v>
      </c>
      <c r="V5009" s="21">
        <f t="shared" si="1407"/>
        <v>-6.1737949414827078</v>
      </c>
      <c r="W5009" s="21">
        <f t="shared" si="1398"/>
        <v>279.60455126462927</v>
      </c>
      <c r="X5009" s="21">
        <f t="shared" si="1399"/>
        <v>5.564429439356732</v>
      </c>
      <c r="Y5009" s="21">
        <f t="shared" si="1400"/>
        <v>38.564429439356729</v>
      </c>
      <c r="Z5009" s="21">
        <f t="shared" si="1408"/>
        <v>12.224250580368373</v>
      </c>
      <c r="AA5009" s="21">
        <f t="shared" si="1401"/>
        <v>0</v>
      </c>
      <c r="AB5009" s="21">
        <f t="shared" si="1402"/>
        <v>12.224250580368373</v>
      </c>
      <c r="AC5009" s="21">
        <f t="shared" si="1403"/>
        <v>82.04</v>
      </c>
      <c r="AD5009" s="21">
        <f t="shared" si="1409"/>
        <v>12.224250580368373</v>
      </c>
      <c r="AE5009" s="21" t="str">
        <f t="shared" si="1404"/>
        <v>7/27/20:00</v>
      </c>
    </row>
    <row r="5010" spans="2:31">
      <c r="B5010" s="37">
        <v>7</v>
      </c>
      <c r="C5010" s="38">
        <v>27</v>
      </c>
      <c r="D5010" s="39">
        <v>21</v>
      </c>
      <c r="E5010" s="17">
        <v>26.1</v>
      </c>
      <c r="F5010" s="17">
        <v>0</v>
      </c>
      <c r="G5010" s="17">
        <v>0</v>
      </c>
      <c r="H5010" s="37">
        <f t="shared" si="1392"/>
        <v>78.98</v>
      </c>
      <c r="I5010" s="37">
        <f>IF(H5010&lt;'Roof Calculator'!$G$8, 1, 0)</f>
        <v>0</v>
      </c>
      <c r="J5010" s="37">
        <f>IF(H5010&gt;='Roof Calculator'!$G$8, 1, 0)</f>
        <v>1</v>
      </c>
      <c r="K5010" s="37">
        <f t="shared" si="1393"/>
        <v>0</v>
      </c>
      <c r="L5010" s="37">
        <f t="shared" si="1394"/>
        <v>78.98</v>
      </c>
      <c r="M5010" s="37">
        <v>0</v>
      </c>
      <c r="N5010" s="37">
        <f t="shared" si="1395"/>
        <v>0</v>
      </c>
      <c r="O5010" s="37">
        <v>0</v>
      </c>
      <c r="P5010" s="37">
        <v>0</v>
      </c>
      <c r="Q5010" s="21">
        <f t="shared" si="1396"/>
        <v>39.790999999999997</v>
      </c>
      <c r="R5010" s="21">
        <f t="shared" si="1405"/>
        <v>208.83333333332075</v>
      </c>
      <c r="S5010" s="21">
        <f t="shared" si="1406"/>
        <v>18.760399251546712</v>
      </c>
      <c r="T5010" s="21">
        <f t="shared" si="1397"/>
        <v>86.147999999999996</v>
      </c>
      <c r="U5010" s="37">
        <f>VLOOKUP(Time_Zone, 'LSTM LookUp'!$B$5:$D$8, 3, FALSE)</f>
        <v>-75</v>
      </c>
      <c r="V5010" s="21">
        <f t="shared" si="1407"/>
        <v>-6.1731418548338315</v>
      </c>
      <c r="W5010" s="21">
        <f t="shared" si="1398"/>
        <v>294.60471453629151</v>
      </c>
      <c r="X5010" s="21">
        <f t="shared" si="1399"/>
        <v>0</v>
      </c>
      <c r="Y5010" s="21">
        <f t="shared" si="1400"/>
        <v>0</v>
      </c>
      <c r="Z5010" s="21">
        <f t="shared" si="1408"/>
        <v>0</v>
      </c>
      <c r="AA5010" s="21">
        <f t="shared" si="1401"/>
        <v>0</v>
      </c>
      <c r="AB5010" s="21">
        <f t="shared" si="1402"/>
        <v>0</v>
      </c>
      <c r="AC5010" s="21">
        <f t="shared" si="1403"/>
        <v>78.98</v>
      </c>
      <c r="AD5010" s="21">
        <f t="shared" si="1409"/>
        <v>0</v>
      </c>
      <c r="AE5010" s="21" t="str">
        <f t="shared" si="1404"/>
        <v>7/27/21:00</v>
      </c>
    </row>
    <row r="5011" spans="2:31">
      <c r="B5011" s="37">
        <v>7</v>
      </c>
      <c r="C5011" s="38">
        <v>27</v>
      </c>
      <c r="D5011" s="39">
        <v>22</v>
      </c>
      <c r="E5011" s="17">
        <v>25</v>
      </c>
      <c r="F5011" s="17">
        <v>0</v>
      </c>
      <c r="G5011" s="17">
        <v>0</v>
      </c>
      <c r="H5011" s="37">
        <f t="shared" si="1392"/>
        <v>77</v>
      </c>
      <c r="I5011" s="37">
        <f>IF(H5011&lt;'Roof Calculator'!$G$8, 1, 0)</f>
        <v>0</v>
      </c>
      <c r="J5011" s="37">
        <f>IF(H5011&gt;='Roof Calculator'!$G$8, 1, 0)</f>
        <v>1</v>
      </c>
      <c r="K5011" s="37">
        <f t="shared" si="1393"/>
        <v>0</v>
      </c>
      <c r="L5011" s="37">
        <f t="shared" si="1394"/>
        <v>77</v>
      </c>
      <c r="M5011" s="37">
        <v>0</v>
      </c>
      <c r="N5011" s="37">
        <f t="shared" si="1395"/>
        <v>0</v>
      </c>
      <c r="O5011" s="37">
        <v>0</v>
      </c>
      <c r="P5011" s="37">
        <v>0</v>
      </c>
      <c r="Q5011" s="21">
        <f t="shared" si="1396"/>
        <v>39.790999999999997</v>
      </c>
      <c r="R5011" s="21">
        <f t="shared" si="1405"/>
        <v>208.87499999998741</v>
      </c>
      <c r="S5011" s="21">
        <f t="shared" si="1406"/>
        <v>18.75022248848725</v>
      </c>
      <c r="T5011" s="21">
        <f t="shared" si="1397"/>
        <v>86.147999999999996</v>
      </c>
      <c r="U5011" s="37">
        <f>VLOOKUP(Time_Zone, 'LSTM LookUp'!$B$5:$D$8, 3, FALSE)</f>
        <v>-75</v>
      </c>
      <c r="V5011" s="21">
        <f t="shared" si="1407"/>
        <v>-6.1724710913148328</v>
      </c>
      <c r="W5011" s="21">
        <f t="shared" si="1398"/>
        <v>309.60488222717123</v>
      </c>
      <c r="X5011" s="21">
        <f t="shared" si="1399"/>
        <v>0</v>
      </c>
      <c r="Y5011" s="21">
        <f t="shared" si="1400"/>
        <v>0</v>
      </c>
      <c r="Z5011" s="21">
        <f t="shared" si="1408"/>
        <v>0</v>
      </c>
      <c r="AA5011" s="21">
        <f t="shared" si="1401"/>
        <v>0</v>
      </c>
      <c r="AB5011" s="21">
        <f t="shared" si="1402"/>
        <v>0</v>
      </c>
      <c r="AC5011" s="21">
        <f t="shared" si="1403"/>
        <v>77</v>
      </c>
      <c r="AD5011" s="21">
        <f t="shared" si="1409"/>
        <v>0</v>
      </c>
      <c r="AE5011" s="21" t="str">
        <f t="shared" si="1404"/>
        <v>7/27/22:00</v>
      </c>
    </row>
    <row r="5012" spans="2:31">
      <c r="B5012" s="37">
        <v>7</v>
      </c>
      <c r="C5012" s="38">
        <v>27</v>
      </c>
      <c r="D5012" s="39">
        <v>23</v>
      </c>
      <c r="E5012" s="17">
        <v>23.9</v>
      </c>
      <c r="F5012" s="17">
        <v>0</v>
      </c>
      <c r="G5012" s="17">
        <v>0</v>
      </c>
      <c r="H5012" s="37">
        <f t="shared" si="1392"/>
        <v>75.02</v>
      </c>
      <c r="I5012" s="37">
        <f>IF(H5012&lt;'Roof Calculator'!$G$8, 1, 0)</f>
        <v>0</v>
      </c>
      <c r="J5012" s="37">
        <f>IF(H5012&gt;='Roof Calculator'!$G$8, 1, 0)</f>
        <v>1</v>
      </c>
      <c r="K5012" s="37">
        <f t="shared" si="1393"/>
        <v>0</v>
      </c>
      <c r="L5012" s="37">
        <f t="shared" si="1394"/>
        <v>75.02</v>
      </c>
      <c r="M5012" s="37">
        <v>0</v>
      </c>
      <c r="N5012" s="37">
        <f t="shared" si="1395"/>
        <v>0</v>
      </c>
      <c r="O5012" s="37">
        <v>0</v>
      </c>
      <c r="P5012" s="37">
        <v>0</v>
      </c>
      <c r="Q5012" s="21">
        <f t="shared" si="1396"/>
        <v>39.790999999999997</v>
      </c>
      <c r="R5012" s="21">
        <f t="shared" si="1405"/>
        <v>208.91666666665407</v>
      </c>
      <c r="S5012" s="21">
        <f t="shared" si="1406"/>
        <v>18.740036333581369</v>
      </c>
      <c r="T5012" s="21">
        <f t="shared" si="1397"/>
        <v>86.147999999999996</v>
      </c>
      <c r="U5012" s="37">
        <f>VLOOKUP(Time_Zone, 'LSTM LookUp'!$B$5:$D$8, 3, FALSE)</f>
        <v>-75</v>
      </c>
      <c r="V5012" s="21">
        <f t="shared" si="1407"/>
        <v>-6.171782644592664</v>
      </c>
      <c r="W5012" s="21">
        <f t="shared" si="1398"/>
        <v>324.60505433885191</v>
      </c>
      <c r="X5012" s="21">
        <f t="shared" si="1399"/>
        <v>0</v>
      </c>
      <c r="Y5012" s="21">
        <f t="shared" si="1400"/>
        <v>0</v>
      </c>
      <c r="Z5012" s="21">
        <f t="shared" si="1408"/>
        <v>0</v>
      </c>
      <c r="AA5012" s="21">
        <f t="shared" si="1401"/>
        <v>0</v>
      </c>
      <c r="AB5012" s="21">
        <f t="shared" si="1402"/>
        <v>0</v>
      </c>
      <c r="AC5012" s="21">
        <f t="shared" si="1403"/>
        <v>75.02</v>
      </c>
      <c r="AD5012" s="21">
        <f t="shared" si="1409"/>
        <v>0</v>
      </c>
      <c r="AE5012" s="21" t="str">
        <f t="shared" si="1404"/>
        <v>7/27/23:00</v>
      </c>
    </row>
    <row r="5013" spans="2:31">
      <c r="B5013" s="37">
        <v>7</v>
      </c>
      <c r="C5013" s="38">
        <v>27</v>
      </c>
      <c r="D5013" s="39">
        <v>24</v>
      </c>
      <c r="E5013" s="17">
        <v>23.9</v>
      </c>
      <c r="F5013" s="17">
        <v>0</v>
      </c>
      <c r="G5013" s="17">
        <v>0</v>
      </c>
      <c r="H5013" s="37">
        <f t="shared" si="1392"/>
        <v>75.02</v>
      </c>
      <c r="I5013" s="37">
        <f>IF(H5013&lt;'Roof Calculator'!$G$8, 1, 0)</f>
        <v>0</v>
      </c>
      <c r="J5013" s="37">
        <f>IF(H5013&gt;='Roof Calculator'!$G$8, 1, 0)</f>
        <v>1</v>
      </c>
      <c r="K5013" s="37">
        <f t="shared" si="1393"/>
        <v>0</v>
      </c>
      <c r="L5013" s="37">
        <f t="shared" si="1394"/>
        <v>75.02</v>
      </c>
      <c r="M5013" s="37">
        <v>0</v>
      </c>
      <c r="N5013" s="37">
        <f t="shared" si="1395"/>
        <v>0</v>
      </c>
      <c r="O5013" s="37">
        <v>0</v>
      </c>
      <c r="P5013" s="37">
        <v>0</v>
      </c>
      <c r="Q5013" s="21">
        <f t="shared" si="1396"/>
        <v>39.790999999999997</v>
      </c>
      <c r="R5013" s="21">
        <f t="shared" si="1405"/>
        <v>208.95833333332072</v>
      </c>
      <c r="S5013" s="21">
        <f t="shared" si="1406"/>
        <v>18.729840793446776</v>
      </c>
      <c r="T5013" s="21">
        <f t="shared" si="1397"/>
        <v>86.147999999999996</v>
      </c>
      <c r="U5013" s="37">
        <f>VLOOKUP(Time_Zone, 'LSTM LookUp'!$B$5:$D$8, 3, FALSE)</f>
        <v>-75</v>
      </c>
      <c r="V5013" s="21">
        <f t="shared" si="1407"/>
        <v>-6.1710765083732273</v>
      </c>
      <c r="W5013" s="21">
        <f t="shared" si="1398"/>
        <v>339.60523087290665</v>
      </c>
      <c r="X5013" s="21">
        <f t="shared" si="1399"/>
        <v>0</v>
      </c>
      <c r="Y5013" s="21">
        <f t="shared" si="1400"/>
        <v>0</v>
      </c>
      <c r="Z5013" s="21">
        <f t="shared" si="1408"/>
        <v>0</v>
      </c>
      <c r="AA5013" s="21">
        <f t="shared" si="1401"/>
        <v>0</v>
      </c>
      <c r="AB5013" s="21">
        <f t="shared" si="1402"/>
        <v>0</v>
      </c>
      <c r="AC5013" s="21">
        <f t="shared" si="1403"/>
        <v>75.02</v>
      </c>
      <c r="AD5013" s="21">
        <f t="shared" si="1409"/>
        <v>0</v>
      </c>
      <c r="AE5013" s="21" t="str">
        <f t="shared" si="1404"/>
        <v>7/27/24:00</v>
      </c>
    </row>
    <row r="5014" spans="2:31">
      <c r="B5014" s="37">
        <v>7</v>
      </c>
      <c r="C5014" s="38">
        <v>28</v>
      </c>
      <c r="D5014" s="39">
        <v>1</v>
      </c>
      <c r="E5014" s="17">
        <v>23.3</v>
      </c>
      <c r="F5014" s="17">
        <v>0</v>
      </c>
      <c r="G5014" s="17">
        <v>0</v>
      </c>
      <c r="H5014" s="37">
        <f t="shared" ref="H5014:H5077" si="1410">E5014*9/5+32</f>
        <v>73.94</v>
      </c>
      <c r="I5014" s="37">
        <f>IF(H5014&lt;'Roof Calculator'!$G$8, 1, 0)</f>
        <v>0</v>
      </c>
      <c r="J5014" s="37">
        <f>IF(H5014&gt;='Roof Calculator'!$G$8, 1, 0)</f>
        <v>1</v>
      </c>
      <c r="K5014" s="37">
        <f t="shared" ref="K5014:K5077" si="1411">I5014*H5014</f>
        <v>0</v>
      </c>
      <c r="L5014" s="37">
        <f t="shared" ref="L5014:L5077" si="1412">J5014*H5014</f>
        <v>73.94</v>
      </c>
      <c r="M5014" s="37">
        <v>0</v>
      </c>
      <c r="N5014" s="37">
        <f t="shared" ref="N5014:N5077" si="1413">F5014*(180-M5014)/180</f>
        <v>0</v>
      </c>
      <c r="O5014" s="37">
        <v>0</v>
      </c>
      <c r="P5014" s="37">
        <v>0</v>
      </c>
      <c r="Q5014" s="21">
        <f t="shared" ref="Q5014:Q5077" si="1414">Latitude</f>
        <v>39.790999999999997</v>
      </c>
      <c r="R5014" s="21">
        <f t="shared" si="1405"/>
        <v>208.99999999998738</v>
      </c>
      <c r="S5014" s="21">
        <f t="shared" si="1406"/>
        <v>18.719635874704494</v>
      </c>
      <c r="T5014" s="21">
        <f t="shared" ref="T5014:T5077" si="1415">Longitude</f>
        <v>86.147999999999996</v>
      </c>
      <c r="U5014" s="37">
        <f>VLOOKUP(Time_Zone, 'LSTM LookUp'!$B$5:$D$8, 3, FALSE)</f>
        <v>-75</v>
      </c>
      <c r="V5014" s="21">
        <f t="shared" si="1407"/>
        <v>-6.1703526764013912</v>
      </c>
      <c r="W5014" s="21">
        <f t="shared" ref="W5014:W5077" si="1416">15*((D5014+(4*(T5014-U5014)+V5014)/60)-12)</f>
        <v>-5.3945881691003628</v>
      </c>
      <c r="X5014" s="21">
        <f t="shared" ref="X5014:X5077" si="1417">G5014*(SIN(S5014*PI()/180)*SIN(Q5014*PI()/180)*COS(O5014*PI()/180)-SIN(S5014*PI()/180)*COS(Q5014*PI()/180)*SIN(O5014*PI()/180)*COS(P5014*PI()/180)+COS(S5014*PI()/180)*COS(Q5014*PI()/180)*COS(O5014*PI()/180)*COS(W5014*PI()/180)+COS(S5014*PI()/180)*SIN(Q5014*PI()/180)*SIN(O5014*PI()/180)*COS(P5014*PI()/180)*COS(W5014*PI()/180)+COS(S5014*PI()/180)*SIN(P5014*PI()/180)*SIN(W5014*PI()/180)*SIN(O5014*PI()/180))</f>
        <v>0</v>
      </c>
      <c r="Y5014" s="21">
        <f t="shared" ref="Y5014:Y5077" si="1418">X5014+N5014</f>
        <v>0</v>
      </c>
      <c r="Z5014" s="21">
        <f t="shared" si="1408"/>
        <v>0</v>
      </c>
      <c r="AA5014" s="21">
        <f t="shared" ref="AA5014:AA5077" si="1419">Z5014*I5014</f>
        <v>0</v>
      </c>
      <c r="AB5014" s="21">
        <f t="shared" ref="AB5014:AB5077" si="1420">Z5014*J5014</f>
        <v>0</v>
      </c>
      <c r="AC5014" s="21">
        <f t="shared" ref="AC5014:AC5077" si="1421">L5014</f>
        <v>73.94</v>
      </c>
      <c r="AD5014" s="21">
        <f t="shared" si="1409"/>
        <v>0</v>
      </c>
      <c r="AE5014" s="21" t="str">
        <f t="shared" ref="AE5014:AE5077" si="1422">CONCATENATE(B5014, "/", C5014, "/", D5014,":00")</f>
        <v>7/28/1:00</v>
      </c>
    </row>
    <row r="5015" spans="2:31">
      <c r="B5015" s="37">
        <v>7</v>
      </c>
      <c r="C5015" s="38">
        <v>28</v>
      </c>
      <c r="D5015" s="39">
        <v>2</v>
      </c>
      <c r="E5015" s="17">
        <v>23.3</v>
      </c>
      <c r="F5015" s="17">
        <v>0</v>
      </c>
      <c r="G5015" s="17">
        <v>0</v>
      </c>
      <c r="H5015" s="37">
        <f t="shared" si="1410"/>
        <v>73.94</v>
      </c>
      <c r="I5015" s="37">
        <f>IF(H5015&lt;'Roof Calculator'!$G$8, 1, 0)</f>
        <v>0</v>
      </c>
      <c r="J5015" s="37">
        <f>IF(H5015&gt;='Roof Calculator'!$G$8, 1, 0)</f>
        <v>1</v>
      </c>
      <c r="K5015" s="37">
        <f t="shared" si="1411"/>
        <v>0</v>
      </c>
      <c r="L5015" s="37">
        <f t="shared" si="1412"/>
        <v>73.94</v>
      </c>
      <c r="M5015" s="37">
        <v>0</v>
      </c>
      <c r="N5015" s="37">
        <f t="shared" si="1413"/>
        <v>0</v>
      </c>
      <c r="O5015" s="37">
        <v>0</v>
      </c>
      <c r="P5015" s="37">
        <v>0</v>
      </c>
      <c r="Q5015" s="21">
        <f t="shared" si="1414"/>
        <v>39.790999999999997</v>
      </c>
      <c r="R5015" s="21">
        <f t="shared" ref="R5015:R5078" si="1423">R5014+1/24</f>
        <v>209.04166666665404</v>
      </c>
      <c r="S5015" s="21">
        <f t="shared" ref="S5015:S5078" si="1424">ASIN(SIN(23.45*PI()/180)*SIN((360/365*(R5015-81))*PI()/180))*180/PI()</f>
        <v>18.709421583978816</v>
      </c>
      <c r="T5015" s="21">
        <f t="shared" si="1415"/>
        <v>86.147999999999996</v>
      </c>
      <c r="U5015" s="37">
        <f>VLOOKUP(Time_Zone, 'LSTM LookUp'!$B$5:$D$8, 3, FALSE)</f>
        <v>-75</v>
      </c>
      <c r="V5015" s="21">
        <f t="shared" ref="V5015:V5078" si="1425">9.87*SIN(2*(360/365*(R5015-81))*PI()/180)-7.53*COS((360/365*(R5015-81))*PI()/180)-1.5*SIN((360/365*(R5015-81))*PI()/180)</f>
        <v>-6.1696111424610152</v>
      </c>
      <c r="W5015" s="21">
        <f t="shared" si="1416"/>
        <v>9.6055972143847335</v>
      </c>
      <c r="X5015" s="21">
        <f t="shared" si="1417"/>
        <v>0</v>
      </c>
      <c r="Y5015" s="21">
        <f t="shared" si="1418"/>
        <v>0</v>
      </c>
      <c r="Z5015" s="21">
        <f t="shared" ref="Z5015:Z5078" si="1426">Y5015/10.764*3.412</f>
        <v>0</v>
      </c>
      <c r="AA5015" s="21">
        <f t="shared" si="1419"/>
        <v>0</v>
      </c>
      <c r="AB5015" s="21">
        <f t="shared" si="1420"/>
        <v>0</v>
      </c>
      <c r="AC5015" s="21">
        <f t="shared" si="1421"/>
        <v>73.94</v>
      </c>
      <c r="AD5015" s="21">
        <f t="shared" ref="AD5015:AD5078" si="1427">AB5015</f>
        <v>0</v>
      </c>
      <c r="AE5015" s="21" t="str">
        <f t="shared" si="1422"/>
        <v>7/28/2:00</v>
      </c>
    </row>
    <row r="5016" spans="2:31">
      <c r="B5016" s="37">
        <v>7</v>
      </c>
      <c r="C5016" s="38">
        <v>28</v>
      </c>
      <c r="D5016" s="39">
        <v>3</v>
      </c>
      <c r="E5016" s="17">
        <v>23.3</v>
      </c>
      <c r="F5016" s="17">
        <v>0</v>
      </c>
      <c r="G5016" s="17">
        <v>0</v>
      </c>
      <c r="H5016" s="37">
        <f t="shared" si="1410"/>
        <v>73.94</v>
      </c>
      <c r="I5016" s="37">
        <f>IF(H5016&lt;'Roof Calculator'!$G$8, 1, 0)</f>
        <v>0</v>
      </c>
      <c r="J5016" s="37">
        <f>IF(H5016&gt;='Roof Calculator'!$G$8, 1, 0)</f>
        <v>1</v>
      </c>
      <c r="K5016" s="37">
        <f t="shared" si="1411"/>
        <v>0</v>
      </c>
      <c r="L5016" s="37">
        <f t="shared" si="1412"/>
        <v>73.94</v>
      </c>
      <c r="M5016" s="37">
        <v>0</v>
      </c>
      <c r="N5016" s="37">
        <f t="shared" si="1413"/>
        <v>0</v>
      </c>
      <c r="O5016" s="37">
        <v>0</v>
      </c>
      <c r="P5016" s="37">
        <v>0</v>
      </c>
      <c r="Q5016" s="21">
        <f t="shared" si="1414"/>
        <v>39.790999999999997</v>
      </c>
      <c r="R5016" s="21">
        <f t="shared" si="1423"/>
        <v>209.0833333333207</v>
      </c>
      <c r="S5016" s="21">
        <f t="shared" si="1424"/>
        <v>18.699197927897398</v>
      </c>
      <c r="T5016" s="21">
        <f t="shared" si="1415"/>
        <v>86.147999999999996</v>
      </c>
      <c r="U5016" s="37">
        <f>VLOOKUP(Time_Zone, 'LSTM LookUp'!$B$5:$D$8, 3, FALSE)</f>
        <v>-75</v>
      </c>
      <c r="V5016" s="21">
        <f t="shared" si="1425"/>
        <v>-6.1688519003749525</v>
      </c>
      <c r="W5016" s="21">
        <f t="shared" si="1416"/>
        <v>24.605787024906249</v>
      </c>
      <c r="X5016" s="21">
        <f t="shared" si="1417"/>
        <v>0</v>
      </c>
      <c r="Y5016" s="21">
        <f t="shared" si="1418"/>
        <v>0</v>
      </c>
      <c r="Z5016" s="21">
        <f t="shared" si="1426"/>
        <v>0</v>
      </c>
      <c r="AA5016" s="21">
        <f t="shared" si="1419"/>
        <v>0</v>
      </c>
      <c r="AB5016" s="21">
        <f t="shared" si="1420"/>
        <v>0</v>
      </c>
      <c r="AC5016" s="21">
        <f t="shared" si="1421"/>
        <v>73.94</v>
      </c>
      <c r="AD5016" s="21">
        <f t="shared" si="1427"/>
        <v>0</v>
      </c>
      <c r="AE5016" s="21" t="str">
        <f t="shared" si="1422"/>
        <v>7/28/3:00</v>
      </c>
    </row>
    <row r="5017" spans="2:31">
      <c r="B5017" s="37">
        <v>7</v>
      </c>
      <c r="C5017" s="38">
        <v>28</v>
      </c>
      <c r="D5017" s="39">
        <v>4</v>
      </c>
      <c r="E5017" s="17">
        <v>22.8</v>
      </c>
      <c r="F5017" s="17">
        <v>0</v>
      </c>
      <c r="G5017" s="17">
        <v>0</v>
      </c>
      <c r="H5017" s="37">
        <f t="shared" si="1410"/>
        <v>73.040000000000006</v>
      </c>
      <c r="I5017" s="37">
        <f>IF(H5017&lt;'Roof Calculator'!$G$8, 1, 0)</f>
        <v>0</v>
      </c>
      <c r="J5017" s="37">
        <f>IF(H5017&gt;='Roof Calculator'!$G$8, 1, 0)</f>
        <v>1</v>
      </c>
      <c r="K5017" s="37">
        <f t="shared" si="1411"/>
        <v>0</v>
      </c>
      <c r="L5017" s="37">
        <f t="shared" si="1412"/>
        <v>73.040000000000006</v>
      </c>
      <c r="M5017" s="37">
        <v>0</v>
      </c>
      <c r="N5017" s="37">
        <f t="shared" si="1413"/>
        <v>0</v>
      </c>
      <c r="O5017" s="37">
        <v>0</v>
      </c>
      <c r="P5017" s="37">
        <v>0</v>
      </c>
      <c r="Q5017" s="21">
        <f t="shared" si="1414"/>
        <v>39.790999999999997</v>
      </c>
      <c r="R5017" s="21">
        <f t="shared" si="1423"/>
        <v>209.12499999998735</v>
      </c>
      <c r="S5017" s="21">
        <f t="shared" si="1424"/>
        <v>18.688964913091091</v>
      </c>
      <c r="T5017" s="21">
        <f t="shared" si="1415"/>
        <v>86.147999999999996</v>
      </c>
      <c r="U5017" s="37">
        <f>VLOOKUP(Time_Zone, 'LSTM LookUp'!$B$5:$D$8, 3, FALSE)</f>
        <v>-75</v>
      </c>
      <c r="V5017" s="21">
        <f t="shared" si="1425"/>
        <v>-6.1680749440050855</v>
      </c>
      <c r="W5017" s="21">
        <f t="shared" si="1416"/>
        <v>39.605981263998736</v>
      </c>
      <c r="X5017" s="21">
        <f t="shared" si="1417"/>
        <v>0</v>
      </c>
      <c r="Y5017" s="21">
        <f t="shared" si="1418"/>
        <v>0</v>
      </c>
      <c r="Z5017" s="21">
        <f t="shared" si="1426"/>
        <v>0</v>
      </c>
      <c r="AA5017" s="21">
        <f t="shared" si="1419"/>
        <v>0</v>
      </c>
      <c r="AB5017" s="21">
        <f t="shared" si="1420"/>
        <v>0</v>
      </c>
      <c r="AC5017" s="21">
        <f t="shared" si="1421"/>
        <v>73.040000000000006</v>
      </c>
      <c r="AD5017" s="21">
        <f t="shared" si="1427"/>
        <v>0</v>
      </c>
      <c r="AE5017" s="21" t="str">
        <f t="shared" si="1422"/>
        <v>7/28/4:00</v>
      </c>
    </row>
    <row r="5018" spans="2:31">
      <c r="B5018" s="37">
        <v>7</v>
      </c>
      <c r="C5018" s="38">
        <v>28</v>
      </c>
      <c r="D5018" s="39">
        <v>5</v>
      </c>
      <c r="E5018" s="17">
        <v>22.8</v>
      </c>
      <c r="F5018" s="17">
        <v>0</v>
      </c>
      <c r="G5018" s="17">
        <v>0</v>
      </c>
      <c r="H5018" s="37">
        <f t="shared" si="1410"/>
        <v>73.040000000000006</v>
      </c>
      <c r="I5018" s="37">
        <f>IF(H5018&lt;'Roof Calculator'!$G$8, 1, 0)</f>
        <v>0</v>
      </c>
      <c r="J5018" s="37">
        <f>IF(H5018&gt;='Roof Calculator'!$G$8, 1, 0)</f>
        <v>1</v>
      </c>
      <c r="K5018" s="37">
        <f t="shared" si="1411"/>
        <v>0</v>
      </c>
      <c r="L5018" s="37">
        <f t="shared" si="1412"/>
        <v>73.040000000000006</v>
      </c>
      <c r="M5018" s="37">
        <v>0</v>
      </c>
      <c r="N5018" s="37">
        <f t="shared" si="1413"/>
        <v>0</v>
      </c>
      <c r="O5018" s="37">
        <v>0</v>
      </c>
      <c r="P5018" s="37">
        <v>0</v>
      </c>
      <c r="Q5018" s="21">
        <f t="shared" si="1414"/>
        <v>39.790999999999997</v>
      </c>
      <c r="R5018" s="21">
        <f t="shared" si="1423"/>
        <v>209.16666666665401</v>
      </c>
      <c r="S5018" s="21">
        <f t="shared" si="1424"/>
        <v>18.678722546194074</v>
      </c>
      <c r="T5018" s="21">
        <f t="shared" si="1415"/>
        <v>86.147999999999996</v>
      </c>
      <c r="U5018" s="37">
        <f>VLOOKUP(Time_Zone, 'LSTM LookUp'!$B$5:$D$8, 3, FALSE)</f>
        <v>-75</v>
      </c>
      <c r="V5018" s="21">
        <f t="shared" si="1425"/>
        <v>-6.1672802672523224</v>
      </c>
      <c r="W5018" s="21">
        <f t="shared" si="1416"/>
        <v>54.60617993318693</v>
      </c>
      <c r="X5018" s="21">
        <f t="shared" si="1417"/>
        <v>0</v>
      </c>
      <c r="Y5018" s="21">
        <f t="shared" si="1418"/>
        <v>0</v>
      </c>
      <c r="Z5018" s="21">
        <f t="shared" si="1426"/>
        <v>0</v>
      </c>
      <c r="AA5018" s="21">
        <f t="shared" si="1419"/>
        <v>0</v>
      </c>
      <c r="AB5018" s="21">
        <f t="shared" si="1420"/>
        <v>0</v>
      </c>
      <c r="AC5018" s="21">
        <f t="shared" si="1421"/>
        <v>73.040000000000006</v>
      </c>
      <c r="AD5018" s="21">
        <f t="shared" si="1427"/>
        <v>0</v>
      </c>
      <c r="AE5018" s="21" t="str">
        <f t="shared" si="1422"/>
        <v>7/28/5:00</v>
      </c>
    </row>
    <row r="5019" spans="2:31">
      <c r="B5019" s="37">
        <v>7</v>
      </c>
      <c r="C5019" s="38">
        <v>28</v>
      </c>
      <c r="D5019" s="39">
        <v>6</v>
      </c>
      <c r="E5019" s="17">
        <v>22.2</v>
      </c>
      <c r="F5019" s="17">
        <v>1</v>
      </c>
      <c r="G5019" s="17">
        <v>1</v>
      </c>
      <c r="H5019" s="37">
        <f t="shared" si="1410"/>
        <v>71.959999999999994</v>
      </c>
      <c r="I5019" s="37">
        <f>IF(H5019&lt;'Roof Calculator'!$G$8, 1, 0)</f>
        <v>0</v>
      </c>
      <c r="J5019" s="37">
        <f>IF(H5019&gt;='Roof Calculator'!$G$8, 1, 0)</f>
        <v>1</v>
      </c>
      <c r="K5019" s="37">
        <f t="shared" si="1411"/>
        <v>0</v>
      </c>
      <c r="L5019" s="37">
        <f t="shared" si="1412"/>
        <v>71.959999999999994</v>
      </c>
      <c r="M5019" s="37">
        <v>0</v>
      </c>
      <c r="N5019" s="37">
        <f t="shared" si="1413"/>
        <v>1</v>
      </c>
      <c r="O5019" s="37">
        <v>0</v>
      </c>
      <c r="P5019" s="37">
        <v>0</v>
      </c>
      <c r="Q5019" s="21">
        <f t="shared" si="1414"/>
        <v>39.790999999999997</v>
      </c>
      <c r="R5019" s="21">
        <f t="shared" si="1423"/>
        <v>209.20833333332067</v>
      </c>
      <c r="S5019" s="21">
        <f t="shared" si="1424"/>
        <v>18.668470833843795</v>
      </c>
      <c r="T5019" s="21">
        <f t="shared" si="1415"/>
        <v>86.147999999999996</v>
      </c>
      <c r="U5019" s="37">
        <f>VLOOKUP(Time_Zone, 'LSTM LookUp'!$B$5:$D$8, 3, FALSE)</f>
        <v>-75</v>
      </c>
      <c r="V5019" s="21">
        <f t="shared" si="1425"/>
        <v>-6.1664678640566333</v>
      </c>
      <c r="W5019" s="21">
        <f t="shared" si="1416"/>
        <v>69.60638303398585</v>
      </c>
      <c r="X5019" s="21">
        <f t="shared" si="1417"/>
        <v>0.45852452933374943</v>
      </c>
      <c r="Y5019" s="21">
        <f t="shared" si="1418"/>
        <v>1.4585245293337494</v>
      </c>
      <c r="Z5019" s="21">
        <f t="shared" si="1426"/>
        <v>0.46232680175462215</v>
      </c>
      <c r="AA5019" s="21">
        <f t="shared" si="1419"/>
        <v>0</v>
      </c>
      <c r="AB5019" s="21">
        <f t="shared" si="1420"/>
        <v>0.46232680175462215</v>
      </c>
      <c r="AC5019" s="21">
        <f t="shared" si="1421"/>
        <v>71.959999999999994</v>
      </c>
      <c r="AD5019" s="21">
        <f t="shared" si="1427"/>
        <v>0.46232680175462215</v>
      </c>
      <c r="AE5019" s="21" t="str">
        <f t="shared" si="1422"/>
        <v>7/28/6:00</v>
      </c>
    </row>
    <row r="5020" spans="2:31">
      <c r="B5020" s="37">
        <v>7</v>
      </c>
      <c r="C5020" s="38">
        <v>28</v>
      </c>
      <c r="D5020" s="39">
        <v>7</v>
      </c>
      <c r="E5020" s="17">
        <v>22.8</v>
      </c>
      <c r="F5020" s="17">
        <v>76</v>
      </c>
      <c r="G5020" s="17">
        <v>57</v>
      </c>
      <c r="H5020" s="37">
        <f t="shared" si="1410"/>
        <v>73.040000000000006</v>
      </c>
      <c r="I5020" s="37">
        <f>IF(H5020&lt;'Roof Calculator'!$G$8, 1, 0)</f>
        <v>0</v>
      </c>
      <c r="J5020" s="37">
        <f>IF(H5020&gt;='Roof Calculator'!$G$8, 1, 0)</f>
        <v>1</v>
      </c>
      <c r="K5020" s="37">
        <f t="shared" si="1411"/>
        <v>0</v>
      </c>
      <c r="L5020" s="37">
        <f t="shared" si="1412"/>
        <v>73.040000000000006</v>
      </c>
      <c r="M5020" s="37">
        <v>0</v>
      </c>
      <c r="N5020" s="37">
        <f t="shared" si="1413"/>
        <v>76</v>
      </c>
      <c r="O5020" s="37">
        <v>0</v>
      </c>
      <c r="P5020" s="37">
        <v>0</v>
      </c>
      <c r="Q5020" s="21">
        <f t="shared" si="1414"/>
        <v>39.790999999999997</v>
      </c>
      <c r="R5020" s="21">
        <f t="shared" si="1423"/>
        <v>209.24999999998732</v>
      </c>
      <c r="S5020" s="21">
        <f t="shared" si="1424"/>
        <v>18.658209782680895</v>
      </c>
      <c r="T5020" s="21">
        <f t="shared" si="1415"/>
        <v>86.147999999999996</v>
      </c>
      <c r="U5020" s="37">
        <f>VLOOKUP(Time_Zone, 'LSTM LookUp'!$B$5:$D$8, 3, FALSE)</f>
        <v>-75</v>
      </c>
      <c r="V5020" s="21">
        <f t="shared" si="1425"/>
        <v>-6.165637728397046</v>
      </c>
      <c r="W5020" s="21">
        <f t="shared" si="1416"/>
        <v>84.60659056790071</v>
      </c>
      <c r="X5020" s="21">
        <f t="shared" si="1417"/>
        <v>15.570926019617291</v>
      </c>
      <c r="Y5020" s="21">
        <f t="shared" si="1418"/>
        <v>91.570926019617289</v>
      </c>
      <c r="Z5020" s="21">
        <f t="shared" si="1426"/>
        <v>29.026384204657582</v>
      </c>
      <c r="AA5020" s="21">
        <f t="shared" si="1419"/>
        <v>0</v>
      </c>
      <c r="AB5020" s="21">
        <f t="shared" si="1420"/>
        <v>29.026384204657582</v>
      </c>
      <c r="AC5020" s="21">
        <f t="shared" si="1421"/>
        <v>73.040000000000006</v>
      </c>
      <c r="AD5020" s="21">
        <f t="shared" si="1427"/>
        <v>29.026384204657582</v>
      </c>
      <c r="AE5020" s="21" t="str">
        <f t="shared" si="1422"/>
        <v>7/28/7:00</v>
      </c>
    </row>
    <row r="5021" spans="2:31">
      <c r="B5021" s="37">
        <v>7</v>
      </c>
      <c r="C5021" s="38">
        <v>28</v>
      </c>
      <c r="D5021" s="39">
        <v>8</v>
      </c>
      <c r="E5021" s="17">
        <v>24.4</v>
      </c>
      <c r="F5021" s="17">
        <v>150</v>
      </c>
      <c r="G5021" s="17">
        <v>160</v>
      </c>
      <c r="H5021" s="37">
        <f t="shared" si="1410"/>
        <v>75.92</v>
      </c>
      <c r="I5021" s="37">
        <f>IF(H5021&lt;'Roof Calculator'!$G$8, 1, 0)</f>
        <v>0</v>
      </c>
      <c r="J5021" s="37">
        <f>IF(H5021&gt;='Roof Calculator'!$G$8, 1, 0)</f>
        <v>1</v>
      </c>
      <c r="K5021" s="37">
        <f t="shared" si="1411"/>
        <v>0</v>
      </c>
      <c r="L5021" s="37">
        <f t="shared" si="1412"/>
        <v>75.92</v>
      </c>
      <c r="M5021" s="37">
        <v>0</v>
      </c>
      <c r="N5021" s="37">
        <f t="shared" si="1413"/>
        <v>150</v>
      </c>
      <c r="O5021" s="37">
        <v>0</v>
      </c>
      <c r="P5021" s="37">
        <v>0</v>
      </c>
      <c r="Q5021" s="21">
        <f t="shared" si="1414"/>
        <v>39.790999999999997</v>
      </c>
      <c r="R5021" s="21">
        <f t="shared" si="1423"/>
        <v>209.29166666665398</v>
      </c>
      <c r="S5021" s="21">
        <f t="shared" si="1424"/>
        <v>18.647939399349333</v>
      </c>
      <c r="T5021" s="21">
        <f t="shared" si="1415"/>
        <v>86.147999999999996</v>
      </c>
      <c r="U5021" s="37">
        <f>VLOOKUP(Time_Zone, 'LSTM LookUp'!$B$5:$D$8, 3, FALSE)</f>
        <v>-75</v>
      </c>
      <c r="V5021" s="21">
        <f t="shared" si="1425"/>
        <v>-6.1647898542916861</v>
      </c>
      <c r="W5021" s="21">
        <f t="shared" si="1416"/>
        <v>99.606802536427068</v>
      </c>
      <c r="X5021" s="21">
        <f t="shared" si="1417"/>
        <v>13.302006586175059</v>
      </c>
      <c r="Y5021" s="21">
        <f t="shared" si="1418"/>
        <v>163.30200658617505</v>
      </c>
      <c r="Z5021" s="21">
        <f t="shared" si="1426"/>
        <v>51.763883916019076</v>
      </c>
      <c r="AA5021" s="21">
        <f t="shared" si="1419"/>
        <v>0</v>
      </c>
      <c r="AB5021" s="21">
        <f t="shared" si="1420"/>
        <v>51.763883916019076</v>
      </c>
      <c r="AC5021" s="21">
        <f t="shared" si="1421"/>
        <v>75.92</v>
      </c>
      <c r="AD5021" s="21">
        <f t="shared" si="1427"/>
        <v>51.763883916019076</v>
      </c>
      <c r="AE5021" s="21" t="str">
        <f t="shared" si="1422"/>
        <v>7/28/8:00</v>
      </c>
    </row>
    <row r="5022" spans="2:31">
      <c r="B5022" s="37">
        <v>7</v>
      </c>
      <c r="C5022" s="38">
        <v>28</v>
      </c>
      <c r="D5022" s="39">
        <v>9</v>
      </c>
      <c r="E5022" s="17">
        <v>24.4</v>
      </c>
      <c r="F5022" s="17">
        <v>137</v>
      </c>
      <c r="G5022" s="17">
        <v>0</v>
      </c>
      <c r="H5022" s="37">
        <f t="shared" si="1410"/>
        <v>75.92</v>
      </c>
      <c r="I5022" s="37">
        <f>IF(H5022&lt;'Roof Calculator'!$G$8, 1, 0)</f>
        <v>0</v>
      </c>
      <c r="J5022" s="37">
        <f>IF(H5022&gt;='Roof Calculator'!$G$8, 1, 0)</f>
        <v>1</v>
      </c>
      <c r="K5022" s="37">
        <f t="shared" si="1411"/>
        <v>0</v>
      </c>
      <c r="L5022" s="37">
        <f t="shared" si="1412"/>
        <v>75.92</v>
      </c>
      <c r="M5022" s="37">
        <v>0</v>
      </c>
      <c r="N5022" s="37">
        <f t="shared" si="1413"/>
        <v>137</v>
      </c>
      <c r="O5022" s="37">
        <v>0</v>
      </c>
      <c r="P5022" s="37">
        <v>0</v>
      </c>
      <c r="Q5022" s="21">
        <f t="shared" si="1414"/>
        <v>39.790999999999997</v>
      </c>
      <c r="R5022" s="21">
        <f t="shared" si="1423"/>
        <v>209.33333333332064</v>
      </c>
      <c r="S5022" s="21">
        <f t="shared" si="1424"/>
        <v>18.63765969049626</v>
      </c>
      <c r="T5022" s="21">
        <f t="shared" si="1415"/>
        <v>86.147999999999996</v>
      </c>
      <c r="U5022" s="37">
        <f>VLOOKUP(Time_Zone, 'LSTM LookUp'!$B$5:$D$8, 3, FALSE)</f>
        <v>-75</v>
      </c>
      <c r="V5022" s="21">
        <f t="shared" si="1425"/>
        <v>-6.1639242357977668</v>
      </c>
      <c r="W5022" s="21">
        <f t="shared" si="1416"/>
        <v>114.60701894105057</v>
      </c>
      <c r="X5022" s="21">
        <f t="shared" si="1417"/>
        <v>0</v>
      </c>
      <c r="Y5022" s="21">
        <f t="shared" si="1418"/>
        <v>137</v>
      </c>
      <c r="Z5022" s="21">
        <f t="shared" si="1426"/>
        <v>43.426607209215909</v>
      </c>
      <c r="AA5022" s="21">
        <f t="shared" si="1419"/>
        <v>0</v>
      </c>
      <c r="AB5022" s="21">
        <f t="shared" si="1420"/>
        <v>43.426607209215909</v>
      </c>
      <c r="AC5022" s="21">
        <f t="shared" si="1421"/>
        <v>75.92</v>
      </c>
      <c r="AD5022" s="21">
        <f t="shared" si="1427"/>
        <v>43.426607209215909</v>
      </c>
      <c r="AE5022" s="21" t="str">
        <f t="shared" si="1422"/>
        <v>7/28/9:00</v>
      </c>
    </row>
    <row r="5023" spans="2:31">
      <c r="B5023" s="37">
        <v>7</v>
      </c>
      <c r="C5023" s="38">
        <v>28</v>
      </c>
      <c r="D5023" s="39">
        <v>10</v>
      </c>
      <c r="E5023" s="17">
        <v>25</v>
      </c>
      <c r="F5023" s="17">
        <v>192</v>
      </c>
      <c r="G5023" s="17">
        <v>0</v>
      </c>
      <c r="H5023" s="37">
        <f t="shared" si="1410"/>
        <v>77</v>
      </c>
      <c r="I5023" s="37">
        <f>IF(H5023&lt;'Roof Calculator'!$G$8, 1, 0)</f>
        <v>0</v>
      </c>
      <c r="J5023" s="37">
        <f>IF(H5023&gt;='Roof Calculator'!$G$8, 1, 0)</f>
        <v>1</v>
      </c>
      <c r="K5023" s="37">
        <f t="shared" si="1411"/>
        <v>0</v>
      </c>
      <c r="L5023" s="37">
        <f t="shared" si="1412"/>
        <v>77</v>
      </c>
      <c r="M5023" s="37">
        <v>0</v>
      </c>
      <c r="N5023" s="37">
        <f t="shared" si="1413"/>
        <v>192</v>
      </c>
      <c r="O5023" s="37">
        <v>0</v>
      </c>
      <c r="P5023" s="37">
        <v>0</v>
      </c>
      <c r="Q5023" s="21">
        <f t="shared" si="1414"/>
        <v>39.790999999999997</v>
      </c>
      <c r="R5023" s="21">
        <f t="shared" si="1423"/>
        <v>209.3749999999873</v>
      </c>
      <c r="S5023" s="21">
        <f t="shared" si="1424"/>
        <v>18.627370662772069</v>
      </c>
      <c r="T5023" s="21">
        <f t="shared" si="1415"/>
        <v>86.147999999999996</v>
      </c>
      <c r="U5023" s="37">
        <f>VLOOKUP(Time_Zone, 'LSTM LookUp'!$B$5:$D$8, 3, FALSE)</f>
        <v>-75</v>
      </c>
      <c r="V5023" s="21">
        <f t="shared" si="1425"/>
        <v>-6.1630408670116301</v>
      </c>
      <c r="W5023" s="21">
        <f t="shared" si="1416"/>
        <v>129.60723978324705</v>
      </c>
      <c r="X5023" s="21">
        <f t="shared" si="1417"/>
        <v>0</v>
      </c>
      <c r="Y5023" s="21">
        <f t="shared" si="1418"/>
        <v>192</v>
      </c>
      <c r="Z5023" s="21">
        <f t="shared" si="1426"/>
        <v>60.860646599777034</v>
      </c>
      <c r="AA5023" s="21">
        <f t="shared" si="1419"/>
        <v>0</v>
      </c>
      <c r="AB5023" s="21">
        <f t="shared" si="1420"/>
        <v>60.860646599777034</v>
      </c>
      <c r="AC5023" s="21">
        <f t="shared" si="1421"/>
        <v>77</v>
      </c>
      <c r="AD5023" s="21">
        <f t="shared" si="1427"/>
        <v>60.860646599777034</v>
      </c>
      <c r="AE5023" s="21" t="str">
        <f t="shared" si="1422"/>
        <v>7/28/10:00</v>
      </c>
    </row>
    <row r="5024" spans="2:31">
      <c r="B5024" s="37">
        <v>7</v>
      </c>
      <c r="C5024" s="38">
        <v>28</v>
      </c>
      <c r="D5024" s="39">
        <v>11</v>
      </c>
      <c r="E5024" s="17">
        <v>25.6</v>
      </c>
      <c r="F5024" s="17">
        <v>235</v>
      </c>
      <c r="G5024" s="17">
        <v>0</v>
      </c>
      <c r="H5024" s="37">
        <f t="shared" si="1410"/>
        <v>78.08</v>
      </c>
      <c r="I5024" s="37">
        <f>IF(H5024&lt;'Roof Calculator'!$G$8, 1, 0)</f>
        <v>0</v>
      </c>
      <c r="J5024" s="37">
        <f>IF(H5024&gt;='Roof Calculator'!$G$8, 1, 0)</f>
        <v>1</v>
      </c>
      <c r="K5024" s="37">
        <f t="shared" si="1411"/>
        <v>0</v>
      </c>
      <c r="L5024" s="37">
        <f t="shared" si="1412"/>
        <v>78.08</v>
      </c>
      <c r="M5024" s="37">
        <v>0</v>
      </c>
      <c r="N5024" s="37">
        <f t="shared" si="1413"/>
        <v>235</v>
      </c>
      <c r="O5024" s="37">
        <v>0</v>
      </c>
      <c r="P5024" s="37">
        <v>0</v>
      </c>
      <c r="Q5024" s="21">
        <f t="shared" si="1414"/>
        <v>39.790999999999997</v>
      </c>
      <c r="R5024" s="21">
        <f t="shared" si="1423"/>
        <v>209.41666666665395</v>
      </c>
      <c r="S5024" s="21">
        <f t="shared" si="1424"/>
        <v>18.617072322830342</v>
      </c>
      <c r="T5024" s="21">
        <f t="shared" si="1415"/>
        <v>86.147999999999996</v>
      </c>
      <c r="U5024" s="37">
        <f>VLOOKUP(Time_Zone, 'LSTM LookUp'!$B$5:$D$8, 3, FALSE)</f>
        <v>-75</v>
      </c>
      <c r="V5024" s="21">
        <f t="shared" si="1425"/>
        <v>-6.1621397420687423</v>
      </c>
      <c r="W5024" s="21">
        <f t="shared" si="1416"/>
        <v>144.60746506448285</v>
      </c>
      <c r="X5024" s="21">
        <f t="shared" si="1417"/>
        <v>0</v>
      </c>
      <c r="Y5024" s="21">
        <f t="shared" si="1418"/>
        <v>235</v>
      </c>
      <c r="Z5024" s="21">
        <f t="shared" si="1426"/>
        <v>74.4908955778521</v>
      </c>
      <c r="AA5024" s="21">
        <f t="shared" si="1419"/>
        <v>0</v>
      </c>
      <c r="AB5024" s="21">
        <f t="shared" si="1420"/>
        <v>74.4908955778521</v>
      </c>
      <c r="AC5024" s="21">
        <f t="shared" si="1421"/>
        <v>78.08</v>
      </c>
      <c r="AD5024" s="21">
        <f t="shared" si="1427"/>
        <v>74.4908955778521</v>
      </c>
      <c r="AE5024" s="21" t="str">
        <f t="shared" si="1422"/>
        <v>7/28/11:00</v>
      </c>
    </row>
    <row r="5025" spans="2:31">
      <c r="B5025" s="37">
        <v>7</v>
      </c>
      <c r="C5025" s="38">
        <v>28</v>
      </c>
      <c r="D5025" s="39">
        <v>12</v>
      </c>
      <c r="E5025" s="17">
        <v>27.2</v>
      </c>
      <c r="F5025" s="17">
        <v>331</v>
      </c>
      <c r="G5025" s="17">
        <v>0</v>
      </c>
      <c r="H5025" s="37">
        <f t="shared" si="1410"/>
        <v>80.959999999999994</v>
      </c>
      <c r="I5025" s="37">
        <f>IF(H5025&lt;'Roof Calculator'!$G$8, 1, 0)</f>
        <v>0</v>
      </c>
      <c r="J5025" s="37">
        <f>IF(H5025&gt;='Roof Calculator'!$G$8, 1, 0)</f>
        <v>1</v>
      </c>
      <c r="K5025" s="37">
        <f t="shared" si="1411"/>
        <v>0</v>
      </c>
      <c r="L5025" s="37">
        <f t="shared" si="1412"/>
        <v>80.959999999999994</v>
      </c>
      <c r="M5025" s="37">
        <v>0</v>
      </c>
      <c r="N5025" s="37">
        <f t="shared" si="1413"/>
        <v>331</v>
      </c>
      <c r="O5025" s="37">
        <v>0</v>
      </c>
      <c r="P5025" s="37">
        <v>0</v>
      </c>
      <c r="Q5025" s="21">
        <f t="shared" si="1414"/>
        <v>39.790999999999997</v>
      </c>
      <c r="R5025" s="21">
        <f t="shared" si="1423"/>
        <v>209.45833333332061</v>
      </c>
      <c r="S5025" s="21">
        <f t="shared" si="1424"/>
        <v>18.606764677327906</v>
      </c>
      <c r="T5025" s="21">
        <f t="shared" si="1415"/>
        <v>86.147999999999996</v>
      </c>
      <c r="U5025" s="37">
        <f>VLOOKUP(Time_Zone, 'LSTM LookUp'!$B$5:$D$8, 3, FALSE)</f>
        <v>-75</v>
      </c>
      <c r="V5025" s="21">
        <f t="shared" si="1425"/>
        <v>-6.1612208551437275</v>
      </c>
      <c r="W5025" s="21">
        <f t="shared" si="1416"/>
        <v>159.6076947862141</v>
      </c>
      <c r="X5025" s="21">
        <f t="shared" si="1417"/>
        <v>0</v>
      </c>
      <c r="Y5025" s="21">
        <f t="shared" si="1418"/>
        <v>331</v>
      </c>
      <c r="Z5025" s="21">
        <f t="shared" si="1426"/>
        <v>104.92121887774063</v>
      </c>
      <c r="AA5025" s="21">
        <f t="shared" si="1419"/>
        <v>0</v>
      </c>
      <c r="AB5025" s="21">
        <f t="shared" si="1420"/>
        <v>104.92121887774063</v>
      </c>
      <c r="AC5025" s="21">
        <f t="shared" si="1421"/>
        <v>80.959999999999994</v>
      </c>
      <c r="AD5025" s="21">
        <f t="shared" si="1427"/>
        <v>104.92121887774063</v>
      </c>
      <c r="AE5025" s="21" t="str">
        <f t="shared" si="1422"/>
        <v>7/28/12:00</v>
      </c>
    </row>
    <row r="5026" spans="2:31">
      <c r="B5026" s="37">
        <v>7</v>
      </c>
      <c r="C5026" s="38">
        <v>28</v>
      </c>
      <c r="D5026" s="39">
        <v>13</v>
      </c>
      <c r="E5026" s="17">
        <v>28.3</v>
      </c>
      <c r="F5026" s="17">
        <v>189</v>
      </c>
      <c r="G5026" s="17">
        <v>462</v>
      </c>
      <c r="H5026" s="37">
        <f t="shared" si="1410"/>
        <v>82.94</v>
      </c>
      <c r="I5026" s="37">
        <f>IF(H5026&lt;'Roof Calculator'!$G$8, 1, 0)</f>
        <v>0</v>
      </c>
      <c r="J5026" s="37">
        <f>IF(H5026&gt;='Roof Calculator'!$G$8, 1, 0)</f>
        <v>1</v>
      </c>
      <c r="K5026" s="37">
        <f t="shared" si="1411"/>
        <v>0</v>
      </c>
      <c r="L5026" s="37">
        <f t="shared" si="1412"/>
        <v>82.94</v>
      </c>
      <c r="M5026" s="37">
        <v>0</v>
      </c>
      <c r="N5026" s="37">
        <f t="shared" si="1413"/>
        <v>189</v>
      </c>
      <c r="O5026" s="37">
        <v>0</v>
      </c>
      <c r="P5026" s="37">
        <v>0</v>
      </c>
      <c r="Q5026" s="21">
        <f t="shared" si="1414"/>
        <v>39.790999999999997</v>
      </c>
      <c r="R5026" s="21">
        <f t="shared" si="1423"/>
        <v>209.49999999998727</v>
      </c>
      <c r="S5026" s="21">
        <f t="shared" si="1424"/>
        <v>18.596447732924759</v>
      </c>
      <c r="T5026" s="21">
        <f t="shared" si="1415"/>
        <v>86.147999999999996</v>
      </c>
      <c r="U5026" s="37">
        <f>VLOOKUP(Time_Zone, 'LSTM LookUp'!$B$5:$D$8, 3, FALSE)</f>
        <v>-75</v>
      </c>
      <c r="V5026" s="21">
        <f t="shared" si="1425"/>
        <v>-6.1602842004503691</v>
      </c>
      <c r="W5026" s="21">
        <f t="shared" si="1416"/>
        <v>174.60792894988739</v>
      </c>
      <c r="X5026" s="21">
        <f t="shared" si="1417"/>
        <v>-240.67885310754161</v>
      </c>
      <c r="Y5026" s="21">
        <f t="shared" si="1418"/>
        <v>-51.678853107541613</v>
      </c>
      <c r="Z5026" s="21">
        <f t="shared" si="1426"/>
        <v>-16.381293831561873</v>
      </c>
      <c r="AA5026" s="21">
        <f t="shared" si="1419"/>
        <v>0</v>
      </c>
      <c r="AB5026" s="21">
        <f t="shared" si="1420"/>
        <v>-16.381293831561873</v>
      </c>
      <c r="AC5026" s="21">
        <f t="shared" si="1421"/>
        <v>82.94</v>
      </c>
      <c r="AD5026" s="21">
        <f t="shared" si="1427"/>
        <v>-16.381293831561873</v>
      </c>
      <c r="AE5026" s="21" t="str">
        <f t="shared" si="1422"/>
        <v>7/28/13:00</v>
      </c>
    </row>
    <row r="5027" spans="2:31">
      <c r="B5027" s="37">
        <v>7</v>
      </c>
      <c r="C5027" s="38">
        <v>28</v>
      </c>
      <c r="D5027" s="39">
        <v>14</v>
      </c>
      <c r="E5027" s="17">
        <v>29.4</v>
      </c>
      <c r="F5027" s="17">
        <v>181</v>
      </c>
      <c r="G5027" s="17">
        <v>745</v>
      </c>
      <c r="H5027" s="37">
        <f t="shared" si="1410"/>
        <v>84.919999999999987</v>
      </c>
      <c r="I5027" s="37">
        <f>IF(H5027&lt;'Roof Calculator'!$G$8, 1, 0)</f>
        <v>0</v>
      </c>
      <c r="J5027" s="37">
        <f>IF(H5027&gt;='Roof Calculator'!$G$8, 1, 0)</f>
        <v>1</v>
      </c>
      <c r="K5027" s="37">
        <f t="shared" si="1411"/>
        <v>0</v>
      </c>
      <c r="L5027" s="37">
        <f t="shared" si="1412"/>
        <v>84.919999999999987</v>
      </c>
      <c r="M5027" s="37">
        <v>0</v>
      </c>
      <c r="N5027" s="37">
        <f t="shared" si="1413"/>
        <v>181</v>
      </c>
      <c r="O5027" s="37">
        <v>0</v>
      </c>
      <c r="P5027" s="37">
        <v>0</v>
      </c>
      <c r="Q5027" s="21">
        <f t="shared" si="1414"/>
        <v>39.790999999999997</v>
      </c>
      <c r="R5027" s="21">
        <f t="shared" si="1423"/>
        <v>209.54166666665392</v>
      </c>
      <c r="S5027" s="21">
        <f t="shared" si="1424"/>
        <v>18.58612149628409</v>
      </c>
      <c r="T5027" s="21">
        <f t="shared" si="1415"/>
        <v>86.147999999999996</v>
      </c>
      <c r="U5027" s="37">
        <f>VLOOKUP(Time_Zone, 'LSTM LookUp'!$B$5:$D$8, 3, FALSE)</f>
        <v>-75</v>
      </c>
      <c r="V5027" s="21">
        <f t="shared" si="1425"/>
        <v>-6.1593297722416329</v>
      </c>
      <c r="W5027" s="21">
        <f t="shared" si="1416"/>
        <v>189.60816755693958</v>
      </c>
      <c r="X5027" s="21">
        <f t="shared" si="1417"/>
        <v>-383.01151995636019</v>
      </c>
      <c r="Y5027" s="21">
        <f t="shared" si="1418"/>
        <v>-202.01151995636019</v>
      </c>
      <c r="Z5027" s="21">
        <f t="shared" si="1426"/>
        <v>-64.03412356847835</v>
      </c>
      <c r="AA5027" s="21">
        <f t="shared" si="1419"/>
        <v>0</v>
      </c>
      <c r="AB5027" s="21">
        <f t="shared" si="1420"/>
        <v>-64.03412356847835</v>
      </c>
      <c r="AC5027" s="21">
        <f t="shared" si="1421"/>
        <v>84.919999999999987</v>
      </c>
      <c r="AD5027" s="21">
        <f t="shared" si="1427"/>
        <v>-64.03412356847835</v>
      </c>
      <c r="AE5027" s="21" t="str">
        <f t="shared" si="1422"/>
        <v>7/28/14:00</v>
      </c>
    </row>
    <row r="5028" spans="2:31">
      <c r="B5028" s="37">
        <v>7</v>
      </c>
      <c r="C5028" s="38">
        <v>28</v>
      </c>
      <c r="D5028" s="39">
        <v>15</v>
      </c>
      <c r="E5028" s="17">
        <v>30</v>
      </c>
      <c r="F5028" s="17">
        <v>190</v>
      </c>
      <c r="G5028" s="17">
        <v>843</v>
      </c>
      <c r="H5028" s="37">
        <f t="shared" si="1410"/>
        <v>86</v>
      </c>
      <c r="I5028" s="37">
        <f>IF(H5028&lt;'Roof Calculator'!$G$8, 1, 0)</f>
        <v>0</v>
      </c>
      <c r="J5028" s="37">
        <f>IF(H5028&gt;='Roof Calculator'!$G$8, 1, 0)</f>
        <v>1</v>
      </c>
      <c r="K5028" s="37">
        <f t="shared" si="1411"/>
        <v>0</v>
      </c>
      <c r="L5028" s="37">
        <f t="shared" si="1412"/>
        <v>86</v>
      </c>
      <c r="M5028" s="37">
        <v>0</v>
      </c>
      <c r="N5028" s="37">
        <f t="shared" si="1413"/>
        <v>190</v>
      </c>
      <c r="O5028" s="37">
        <v>0</v>
      </c>
      <c r="P5028" s="37">
        <v>0</v>
      </c>
      <c r="Q5028" s="21">
        <f t="shared" si="1414"/>
        <v>39.790999999999997</v>
      </c>
      <c r="R5028" s="21">
        <f t="shared" si="1423"/>
        <v>209.58333333332058</v>
      </c>
      <c r="S5028" s="21">
        <f t="shared" si="1424"/>
        <v>18.575785974072268</v>
      </c>
      <c r="T5028" s="21">
        <f t="shared" si="1415"/>
        <v>86.147999999999996</v>
      </c>
      <c r="U5028" s="37">
        <f>VLOOKUP(Time_Zone, 'LSTM LookUp'!$B$5:$D$8, 3, FALSE)</f>
        <v>-75</v>
      </c>
      <c r="V5028" s="21">
        <f t="shared" si="1425"/>
        <v>-6.1583575648096849</v>
      </c>
      <c r="W5028" s="21">
        <f t="shared" si="1416"/>
        <v>204.60841060879758</v>
      </c>
      <c r="X5028" s="21">
        <f t="shared" si="1417"/>
        <v>-386.3695201402204</v>
      </c>
      <c r="Y5028" s="21">
        <f t="shared" si="1418"/>
        <v>-196.3695201402204</v>
      </c>
      <c r="Z5028" s="21">
        <f t="shared" si="1426"/>
        <v>-62.245708167821626</v>
      </c>
      <c r="AA5028" s="21">
        <f t="shared" si="1419"/>
        <v>0</v>
      </c>
      <c r="AB5028" s="21">
        <f t="shared" si="1420"/>
        <v>-62.245708167821626</v>
      </c>
      <c r="AC5028" s="21">
        <f t="shared" si="1421"/>
        <v>86</v>
      </c>
      <c r="AD5028" s="21">
        <f t="shared" si="1427"/>
        <v>-62.245708167821626</v>
      </c>
      <c r="AE5028" s="21" t="str">
        <f t="shared" si="1422"/>
        <v>7/28/15:00</v>
      </c>
    </row>
    <row r="5029" spans="2:31">
      <c r="B5029" s="37">
        <v>7</v>
      </c>
      <c r="C5029" s="38">
        <v>28</v>
      </c>
      <c r="D5029" s="39">
        <v>16</v>
      </c>
      <c r="E5029" s="17">
        <v>31.1</v>
      </c>
      <c r="F5029" s="17">
        <v>190</v>
      </c>
      <c r="G5029" s="17">
        <v>665</v>
      </c>
      <c r="H5029" s="37">
        <f t="shared" si="1410"/>
        <v>87.98</v>
      </c>
      <c r="I5029" s="37">
        <f>IF(H5029&lt;'Roof Calculator'!$G$8, 1, 0)</f>
        <v>0</v>
      </c>
      <c r="J5029" s="37">
        <f>IF(H5029&gt;='Roof Calculator'!$G$8, 1, 0)</f>
        <v>1</v>
      </c>
      <c r="K5029" s="37">
        <f t="shared" si="1411"/>
        <v>0</v>
      </c>
      <c r="L5029" s="37">
        <f t="shared" si="1412"/>
        <v>87.98</v>
      </c>
      <c r="M5029" s="37">
        <v>0</v>
      </c>
      <c r="N5029" s="37">
        <f t="shared" si="1413"/>
        <v>190</v>
      </c>
      <c r="O5029" s="37">
        <v>0</v>
      </c>
      <c r="P5029" s="37">
        <v>0</v>
      </c>
      <c r="Q5029" s="21">
        <f t="shared" si="1414"/>
        <v>39.790999999999997</v>
      </c>
      <c r="R5029" s="21">
        <f t="shared" si="1423"/>
        <v>209.62499999998724</v>
      </c>
      <c r="S5029" s="21">
        <f t="shared" si="1424"/>
        <v>18.565441172958838</v>
      </c>
      <c r="T5029" s="21">
        <f t="shared" si="1415"/>
        <v>86.147999999999996</v>
      </c>
      <c r="U5029" s="37">
        <f>VLOOKUP(Time_Zone, 'LSTM LookUp'!$B$5:$D$8, 3, FALSE)</f>
        <v>-75</v>
      </c>
      <c r="V5029" s="21">
        <f t="shared" si="1425"/>
        <v>-6.1573675724858994</v>
      </c>
      <c r="W5029" s="21">
        <f t="shared" si="1416"/>
        <v>219.60865810687849</v>
      </c>
      <c r="X5029" s="21">
        <f t="shared" si="1417"/>
        <v>-237.67462489382876</v>
      </c>
      <c r="Y5029" s="21">
        <f t="shared" si="1418"/>
        <v>-47.674624893828764</v>
      </c>
      <c r="Z5029" s="21">
        <f t="shared" si="1426"/>
        <v>-15.112023424167944</v>
      </c>
      <c r="AA5029" s="21">
        <f t="shared" si="1419"/>
        <v>0</v>
      </c>
      <c r="AB5029" s="21">
        <f t="shared" si="1420"/>
        <v>-15.112023424167944</v>
      </c>
      <c r="AC5029" s="21">
        <f t="shared" si="1421"/>
        <v>87.98</v>
      </c>
      <c r="AD5029" s="21">
        <f t="shared" si="1427"/>
        <v>-15.112023424167944</v>
      </c>
      <c r="AE5029" s="21" t="str">
        <f t="shared" si="1422"/>
        <v>7/28/16:00</v>
      </c>
    </row>
    <row r="5030" spans="2:31">
      <c r="B5030" s="37">
        <v>7</v>
      </c>
      <c r="C5030" s="38">
        <v>28</v>
      </c>
      <c r="D5030" s="39">
        <v>17</v>
      </c>
      <c r="E5030" s="17">
        <v>31.1</v>
      </c>
      <c r="F5030" s="17">
        <v>172</v>
      </c>
      <c r="G5030" s="17">
        <v>638</v>
      </c>
      <c r="H5030" s="37">
        <f t="shared" si="1410"/>
        <v>87.98</v>
      </c>
      <c r="I5030" s="37">
        <f>IF(H5030&lt;'Roof Calculator'!$G$8, 1, 0)</f>
        <v>0</v>
      </c>
      <c r="J5030" s="37">
        <f>IF(H5030&gt;='Roof Calculator'!$G$8, 1, 0)</f>
        <v>1</v>
      </c>
      <c r="K5030" s="37">
        <f t="shared" si="1411"/>
        <v>0</v>
      </c>
      <c r="L5030" s="37">
        <f t="shared" si="1412"/>
        <v>87.98</v>
      </c>
      <c r="M5030" s="37">
        <v>0</v>
      </c>
      <c r="N5030" s="37">
        <f t="shared" si="1413"/>
        <v>172</v>
      </c>
      <c r="O5030" s="37">
        <v>0</v>
      </c>
      <c r="P5030" s="37">
        <v>0</v>
      </c>
      <c r="Q5030" s="21">
        <f t="shared" si="1414"/>
        <v>39.790999999999997</v>
      </c>
      <c r="R5030" s="21">
        <f t="shared" si="1423"/>
        <v>209.6666666666539</v>
      </c>
      <c r="S5030" s="21">
        <f t="shared" si="1424"/>
        <v>18.555087099616511</v>
      </c>
      <c r="T5030" s="21">
        <f t="shared" si="1415"/>
        <v>86.147999999999996</v>
      </c>
      <c r="U5030" s="37">
        <f>VLOOKUP(Time_Zone, 'LSTM LookUp'!$B$5:$D$8, 3, FALSE)</f>
        <v>-75</v>
      </c>
      <c r="V5030" s="21">
        <f t="shared" si="1425"/>
        <v>-6.1563597896408826</v>
      </c>
      <c r="W5030" s="21">
        <f t="shared" si="1416"/>
        <v>234.60891005258978</v>
      </c>
      <c r="X5030" s="21">
        <f t="shared" si="1417"/>
        <v>-139.22786402642112</v>
      </c>
      <c r="Y5030" s="21">
        <f t="shared" si="1418"/>
        <v>32.772135973578884</v>
      </c>
      <c r="Z5030" s="21">
        <f t="shared" si="1426"/>
        <v>10.388194717749085</v>
      </c>
      <c r="AA5030" s="21">
        <f t="shared" si="1419"/>
        <v>0</v>
      </c>
      <c r="AB5030" s="21">
        <f t="shared" si="1420"/>
        <v>10.388194717749085</v>
      </c>
      <c r="AC5030" s="21">
        <f t="shared" si="1421"/>
        <v>87.98</v>
      </c>
      <c r="AD5030" s="21">
        <f t="shared" si="1427"/>
        <v>10.388194717749085</v>
      </c>
      <c r="AE5030" s="21" t="str">
        <f t="shared" si="1422"/>
        <v>7/28/17:00</v>
      </c>
    </row>
    <row r="5031" spans="2:31">
      <c r="B5031" s="37">
        <v>7</v>
      </c>
      <c r="C5031" s="38">
        <v>28</v>
      </c>
      <c r="D5031" s="39">
        <v>18</v>
      </c>
      <c r="E5031" s="17">
        <v>31.1</v>
      </c>
      <c r="F5031" s="17">
        <v>159</v>
      </c>
      <c r="G5031" s="17">
        <v>508</v>
      </c>
      <c r="H5031" s="37">
        <f t="shared" si="1410"/>
        <v>87.98</v>
      </c>
      <c r="I5031" s="37">
        <f>IF(H5031&lt;'Roof Calculator'!$G$8, 1, 0)</f>
        <v>0</v>
      </c>
      <c r="J5031" s="37">
        <f>IF(H5031&gt;='Roof Calculator'!$G$8, 1, 0)</f>
        <v>1</v>
      </c>
      <c r="K5031" s="37">
        <f t="shared" si="1411"/>
        <v>0</v>
      </c>
      <c r="L5031" s="37">
        <f t="shared" si="1412"/>
        <v>87.98</v>
      </c>
      <c r="M5031" s="37">
        <v>0</v>
      </c>
      <c r="N5031" s="37">
        <f t="shared" si="1413"/>
        <v>159</v>
      </c>
      <c r="O5031" s="37">
        <v>0</v>
      </c>
      <c r="P5031" s="37">
        <v>0</v>
      </c>
      <c r="Q5031" s="21">
        <f t="shared" si="1414"/>
        <v>39.790999999999997</v>
      </c>
      <c r="R5031" s="21">
        <f t="shared" si="1423"/>
        <v>209.70833333332055</v>
      </c>
      <c r="S5031" s="21">
        <f t="shared" si="1424"/>
        <v>18.544723760721105</v>
      </c>
      <c r="T5031" s="21">
        <f t="shared" si="1415"/>
        <v>86.147999999999996</v>
      </c>
      <c r="U5031" s="37">
        <f>VLOOKUP(Time_Zone, 'LSTM LookUp'!$B$5:$D$8, 3, FALSE)</f>
        <v>-75</v>
      </c>
      <c r="V5031" s="21">
        <f t="shared" si="1425"/>
        <v>-6.1553342106844848</v>
      </c>
      <c r="W5031" s="21">
        <f t="shared" si="1416"/>
        <v>249.60916644732887</v>
      </c>
      <c r="X5031" s="21">
        <f t="shared" si="1417"/>
        <v>-25.539967214873521</v>
      </c>
      <c r="Y5031" s="21">
        <f t="shared" si="1418"/>
        <v>133.46003278512649</v>
      </c>
      <c r="Z5031" s="21">
        <f t="shared" si="1426"/>
        <v>42.304499429845002</v>
      </c>
      <c r="AA5031" s="21">
        <f t="shared" si="1419"/>
        <v>0</v>
      </c>
      <c r="AB5031" s="21">
        <f t="shared" si="1420"/>
        <v>42.304499429845002</v>
      </c>
      <c r="AC5031" s="21">
        <f t="shared" si="1421"/>
        <v>87.98</v>
      </c>
      <c r="AD5031" s="21">
        <f t="shared" si="1427"/>
        <v>42.304499429845002</v>
      </c>
      <c r="AE5031" s="21" t="str">
        <f t="shared" si="1422"/>
        <v>7/28/18:00</v>
      </c>
    </row>
    <row r="5032" spans="2:31">
      <c r="B5032" s="37">
        <v>7</v>
      </c>
      <c r="C5032" s="38">
        <v>28</v>
      </c>
      <c r="D5032" s="39">
        <v>19</v>
      </c>
      <c r="E5032" s="17">
        <v>30</v>
      </c>
      <c r="F5032" s="17">
        <v>62</v>
      </c>
      <c r="G5032" s="17">
        <v>317</v>
      </c>
      <c r="H5032" s="37">
        <f t="shared" si="1410"/>
        <v>86</v>
      </c>
      <c r="I5032" s="37">
        <f>IF(H5032&lt;'Roof Calculator'!$G$8, 1, 0)</f>
        <v>0</v>
      </c>
      <c r="J5032" s="37">
        <f>IF(H5032&gt;='Roof Calculator'!$G$8, 1, 0)</f>
        <v>1</v>
      </c>
      <c r="K5032" s="37">
        <f t="shared" si="1411"/>
        <v>0</v>
      </c>
      <c r="L5032" s="37">
        <f t="shared" si="1412"/>
        <v>86</v>
      </c>
      <c r="M5032" s="37">
        <v>0</v>
      </c>
      <c r="N5032" s="37">
        <f t="shared" si="1413"/>
        <v>62</v>
      </c>
      <c r="O5032" s="37">
        <v>0</v>
      </c>
      <c r="P5032" s="37">
        <v>0</v>
      </c>
      <c r="Q5032" s="21">
        <f t="shared" si="1414"/>
        <v>39.790999999999997</v>
      </c>
      <c r="R5032" s="21">
        <f t="shared" si="1423"/>
        <v>209.74999999998721</v>
      </c>
      <c r="S5032" s="21">
        <f t="shared" si="1424"/>
        <v>18.534351162951616</v>
      </c>
      <c r="T5032" s="21">
        <f t="shared" si="1415"/>
        <v>86.147999999999996</v>
      </c>
      <c r="U5032" s="37">
        <f>VLOOKUP(Time_Zone, 'LSTM LookUp'!$B$5:$D$8, 3, FALSE)</f>
        <v>-75</v>
      </c>
      <c r="V5032" s="21">
        <f t="shared" si="1425"/>
        <v>-6.1542908300658103</v>
      </c>
      <c r="W5032" s="21">
        <f t="shared" si="1416"/>
        <v>264.60942729248353</v>
      </c>
      <c r="X5032" s="21">
        <f t="shared" si="1417"/>
        <v>42.79306401507413</v>
      </c>
      <c r="Y5032" s="21">
        <f t="shared" si="1418"/>
        <v>104.79306401507412</v>
      </c>
      <c r="Z5032" s="21">
        <f t="shared" si="1426"/>
        <v>33.217571016298116</v>
      </c>
      <c r="AA5032" s="21">
        <f t="shared" si="1419"/>
        <v>0</v>
      </c>
      <c r="AB5032" s="21">
        <f t="shared" si="1420"/>
        <v>33.217571016298116</v>
      </c>
      <c r="AC5032" s="21">
        <f t="shared" si="1421"/>
        <v>86</v>
      </c>
      <c r="AD5032" s="21">
        <f t="shared" si="1427"/>
        <v>33.217571016298116</v>
      </c>
      <c r="AE5032" s="21" t="str">
        <f t="shared" si="1422"/>
        <v>7/28/19:00</v>
      </c>
    </row>
    <row r="5033" spans="2:31">
      <c r="B5033" s="37">
        <v>7</v>
      </c>
      <c r="C5033" s="38">
        <v>28</v>
      </c>
      <c r="D5033" s="39">
        <v>20</v>
      </c>
      <c r="E5033" s="17">
        <v>27.8</v>
      </c>
      <c r="F5033" s="17">
        <v>26</v>
      </c>
      <c r="G5033" s="17">
        <v>148</v>
      </c>
      <c r="H5033" s="37">
        <f t="shared" si="1410"/>
        <v>82.04</v>
      </c>
      <c r="I5033" s="37">
        <f>IF(H5033&lt;'Roof Calculator'!$G$8, 1, 0)</f>
        <v>0</v>
      </c>
      <c r="J5033" s="37">
        <f>IF(H5033&gt;='Roof Calculator'!$G$8, 1, 0)</f>
        <v>1</v>
      </c>
      <c r="K5033" s="37">
        <f t="shared" si="1411"/>
        <v>0</v>
      </c>
      <c r="L5033" s="37">
        <f t="shared" si="1412"/>
        <v>82.04</v>
      </c>
      <c r="M5033" s="37">
        <v>0</v>
      </c>
      <c r="N5033" s="37">
        <f t="shared" si="1413"/>
        <v>26</v>
      </c>
      <c r="O5033" s="37">
        <v>0</v>
      </c>
      <c r="P5033" s="37">
        <v>0</v>
      </c>
      <c r="Q5033" s="21">
        <f t="shared" si="1414"/>
        <v>39.790999999999997</v>
      </c>
      <c r="R5033" s="21">
        <f t="shared" si="1423"/>
        <v>209.79166666665387</v>
      </c>
      <c r="S5033" s="21">
        <f t="shared" si="1424"/>
        <v>18.523969312990186</v>
      </c>
      <c r="T5033" s="21">
        <f t="shared" si="1415"/>
        <v>86.147999999999996</v>
      </c>
      <c r="U5033" s="37">
        <f>VLOOKUP(Time_Zone, 'LSTM LookUp'!$B$5:$D$8, 3, FALSE)</f>
        <v>-75</v>
      </c>
      <c r="V5033" s="21">
        <f t="shared" si="1425"/>
        <v>-6.1532296422732466</v>
      </c>
      <c r="W5033" s="21">
        <f t="shared" si="1416"/>
        <v>279.60969258943169</v>
      </c>
      <c r="X5033" s="21">
        <f t="shared" si="1417"/>
        <v>48.092657935417343</v>
      </c>
      <c r="Y5033" s="21">
        <f t="shared" si="1418"/>
        <v>74.09265793541735</v>
      </c>
      <c r="Z5033" s="21">
        <f t="shared" si="1426"/>
        <v>23.486078490862507</v>
      </c>
      <c r="AA5033" s="21">
        <f t="shared" si="1419"/>
        <v>0</v>
      </c>
      <c r="AB5033" s="21">
        <f t="shared" si="1420"/>
        <v>23.486078490862507</v>
      </c>
      <c r="AC5033" s="21">
        <f t="shared" si="1421"/>
        <v>82.04</v>
      </c>
      <c r="AD5033" s="21">
        <f t="shared" si="1427"/>
        <v>23.486078490862507</v>
      </c>
      <c r="AE5033" s="21" t="str">
        <f t="shared" si="1422"/>
        <v>7/28/20:00</v>
      </c>
    </row>
    <row r="5034" spans="2:31">
      <c r="B5034" s="37">
        <v>7</v>
      </c>
      <c r="C5034" s="38">
        <v>28</v>
      </c>
      <c r="D5034" s="39">
        <v>21</v>
      </c>
      <c r="E5034" s="17">
        <v>26.1</v>
      </c>
      <c r="F5034" s="17">
        <v>0</v>
      </c>
      <c r="G5034" s="17">
        <v>0</v>
      </c>
      <c r="H5034" s="37">
        <f t="shared" si="1410"/>
        <v>78.98</v>
      </c>
      <c r="I5034" s="37">
        <f>IF(H5034&lt;'Roof Calculator'!$G$8, 1, 0)</f>
        <v>0</v>
      </c>
      <c r="J5034" s="37">
        <f>IF(H5034&gt;='Roof Calculator'!$G$8, 1, 0)</f>
        <v>1</v>
      </c>
      <c r="K5034" s="37">
        <f t="shared" si="1411"/>
        <v>0</v>
      </c>
      <c r="L5034" s="37">
        <f t="shared" si="1412"/>
        <v>78.98</v>
      </c>
      <c r="M5034" s="37">
        <v>0</v>
      </c>
      <c r="N5034" s="37">
        <f t="shared" si="1413"/>
        <v>0</v>
      </c>
      <c r="O5034" s="37">
        <v>0</v>
      </c>
      <c r="P5034" s="37">
        <v>0</v>
      </c>
      <c r="Q5034" s="21">
        <f t="shared" si="1414"/>
        <v>39.790999999999997</v>
      </c>
      <c r="R5034" s="21">
        <f t="shared" si="1423"/>
        <v>209.83333333332052</v>
      </c>
      <c r="S5034" s="21">
        <f t="shared" si="1424"/>
        <v>18.513578217522024</v>
      </c>
      <c r="T5034" s="21">
        <f t="shared" si="1415"/>
        <v>86.147999999999996</v>
      </c>
      <c r="U5034" s="37">
        <f>VLOOKUP(Time_Zone, 'LSTM LookUp'!$B$5:$D$8, 3, FALSE)</f>
        <v>-75</v>
      </c>
      <c r="V5034" s="21">
        <f t="shared" si="1425"/>
        <v>-6.1521506418344627</v>
      </c>
      <c r="W5034" s="21">
        <f t="shared" si="1416"/>
        <v>294.60996233954137</v>
      </c>
      <c r="X5034" s="21">
        <f t="shared" si="1417"/>
        <v>0</v>
      </c>
      <c r="Y5034" s="21">
        <f t="shared" si="1418"/>
        <v>0</v>
      </c>
      <c r="Z5034" s="21">
        <f t="shared" si="1426"/>
        <v>0</v>
      </c>
      <c r="AA5034" s="21">
        <f t="shared" si="1419"/>
        <v>0</v>
      </c>
      <c r="AB5034" s="21">
        <f t="shared" si="1420"/>
        <v>0</v>
      </c>
      <c r="AC5034" s="21">
        <f t="shared" si="1421"/>
        <v>78.98</v>
      </c>
      <c r="AD5034" s="21">
        <f t="shared" si="1427"/>
        <v>0</v>
      </c>
      <c r="AE5034" s="21" t="str">
        <f t="shared" si="1422"/>
        <v>7/28/21:00</v>
      </c>
    </row>
    <row r="5035" spans="2:31">
      <c r="B5035" s="37">
        <v>7</v>
      </c>
      <c r="C5035" s="38">
        <v>28</v>
      </c>
      <c r="D5035" s="39">
        <v>22</v>
      </c>
      <c r="E5035" s="17">
        <v>24.4</v>
      </c>
      <c r="F5035" s="17">
        <v>0</v>
      </c>
      <c r="G5035" s="17">
        <v>0</v>
      </c>
      <c r="H5035" s="37">
        <f t="shared" si="1410"/>
        <v>75.92</v>
      </c>
      <c r="I5035" s="37">
        <f>IF(H5035&lt;'Roof Calculator'!$G$8, 1, 0)</f>
        <v>0</v>
      </c>
      <c r="J5035" s="37">
        <f>IF(H5035&gt;='Roof Calculator'!$G$8, 1, 0)</f>
        <v>1</v>
      </c>
      <c r="K5035" s="37">
        <f t="shared" si="1411"/>
        <v>0</v>
      </c>
      <c r="L5035" s="37">
        <f t="shared" si="1412"/>
        <v>75.92</v>
      </c>
      <c r="M5035" s="37">
        <v>0</v>
      </c>
      <c r="N5035" s="37">
        <f t="shared" si="1413"/>
        <v>0</v>
      </c>
      <c r="O5035" s="37">
        <v>0</v>
      </c>
      <c r="P5035" s="37">
        <v>0</v>
      </c>
      <c r="Q5035" s="21">
        <f t="shared" si="1414"/>
        <v>39.790999999999997</v>
      </c>
      <c r="R5035" s="21">
        <f t="shared" si="1423"/>
        <v>209.87499999998718</v>
      </c>
      <c r="S5035" s="21">
        <f t="shared" si="1424"/>
        <v>18.503177883235512</v>
      </c>
      <c r="T5035" s="21">
        <f t="shared" si="1415"/>
        <v>86.147999999999996</v>
      </c>
      <c r="U5035" s="37">
        <f>VLOOKUP(Time_Zone, 'LSTM LookUp'!$B$5:$D$8, 3, FALSE)</f>
        <v>-75</v>
      </c>
      <c r="V5035" s="21">
        <f t="shared" si="1425"/>
        <v>-6.1510538233164409</v>
      </c>
      <c r="W5035" s="21">
        <f t="shared" si="1416"/>
        <v>309.61023654417085</v>
      </c>
      <c r="X5035" s="21">
        <f t="shared" si="1417"/>
        <v>0</v>
      </c>
      <c r="Y5035" s="21">
        <f t="shared" si="1418"/>
        <v>0</v>
      </c>
      <c r="Z5035" s="21">
        <f t="shared" si="1426"/>
        <v>0</v>
      </c>
      <c r="AA5035" s="21">
        <f t="shared" si="1419"/>
        <v>0</v>
      </c>
      <c r="AB5035" s="21">
        <f t="shared" si="1420"/>
        <v>0</v>
      </c>
      <c r="AC5035" s="21">
        <f t="shared" si="1421"/>
        <v>75.92</v>
      </c>
      <c r="AD5035" s="21">
        <f t="shared" si="1427"/>
        <v>0</v>
      </c>
      <c r="AE5035" s="21" t="str">
        <f t="shared" si="1422"/>
        <v>7/28/22:00</v>
      </c>
    </row>
    <row r="5036" spans="2:31">
      <c r="B5036" s="37">
        <v>7</v>
      </c>
      <c r="C5036" s="38">
        <v>28</v>
      </c>
      <c r="D5036" s="39">
        <v>23</v>
      </c>
      <c r="E5036" s="17">
        <v>23.9</v>
      </c>
      <c r="F5036" s="17">
        <v>0</v>
      </c>
      <c r="G5036" s="17">
        <v>0</v>
      </c>
      <c r="H5036" s="37">
        <f t="shared" si="1410"/>
        <v>75.02</v>
      </c>
      <c r="I5036" s="37">
        <f>IF(H5036&lt;'Roof Calculator'!$G$8, 1, 0)</f>
        <v>0</v>
      </c>
      <c r="J5036" s="37">
        <f>IF(H5036&gt;='Roof Calculator'!$G$8, 1, 0)</f>
        <v>1</v>
      </c>
      <c r="K5036" s="37">
        <f t="shared" si="1411"/>
        <v>0</v>
      </c>
      <c r="L5036" s="37">
        <f t="shared" si="1412"/>
        <v>75.02</v>
      </c>
      <c r="M5036" s="37">
        <v>0</v>
      </c>
      <c r="N5036" s="37">
        <f t="shared" si="1413"/>
        <v>0</v>
      </c>
      <c r="O5036" s="37">
        <v>0</v>
      </c>
      <c r="P5036" s="37">
        <v>0</v>
      </c>
      <c r="Q5036" s="21">
        <f t="shared" si="1414"/>
        <v>39.790999999999997</v>
      </c>
      <c r="R5036" s="21">
        <f t="shared" si="1423"/>
        <v>209.91666666665384</v>
      </c>
      <c r="S5036" s="21">
        <f t="shared" si="1424"/>
        <v>18.492768316822083</v>
      </c>
      <c r="T5036" s="21">
        <f t="shared" si="1415"/>
        <v>86.147999999999996</v>
      </c>
      <c r="U5036" s="37">
        <f>VLOOKUP(Time_Zone, 'LSTM LookUp'!$B$5:$D$8, 3, FALSE)</f>
        <v>-75</v>
      </c>
      <c r="V5036" s="21">
        <f t="shared" si="1425"/>
        <v>-6.1499391813254718</v>
      </c>
      <c r="W5036" s="21">
        <f t="shared" si="1416"/>
        <v>324.61051520466862</v>
      </c>
      <c r="X5036" s="21">
        <f t="shared" si="1417"/>
        <v>0</v>
      </c>
      <c r="Y5036" s="21">
        <f t="shared" si="1418"/>
        <v>0</v>
      </c>
      <c r="Z5036" s="21">
        <f t="shared" si="1426"/>
        <v>0</v>
      </c>
      <c r="AA5036" s="21">
        <f t="shared" si="1419"/>
        <v>0</v>
      </c>
      <c r="AB5036" s="21">
        <f t="shared" si="1420"/>
        <v>0</v>
      </c>
      <c r="AC5036" s="21">
        <f t="shared" si="1421"/>
        <v>75.02</v>
      </c>
      <c r="AD5036" s="21">
        <f t="shared" si="1427"/>
        <v>0</v>
      </c>
      <c r="AE5036" s="21" t="str">
        <f t="shared" si="1422"/>
        <v>7/28/23:00</v>
      </c>
    </row>
    <row r="5037" spans="2:31">
      <c r="B5037" s="37">
        <v>7</v>
      </c>
      <c r="C5037" s="38">
        <v>28</v>
      </c>
      <c r="D5037" s="39">
        <v>24</v>
      </c>
      <c r="E5037" s="17">
        <v>22.8</v>
      </c>
      <c r="F5037" s="17">
        <v>0</v>
      </c>
      <c r="G5037" s="17">
        <v>0</v>
      </c>
      <c r="H5037" s="37">
        <f t="shared" si="1410"/>
        <v>73.040000000000006</v>
      </c>
      <c r="I5037" s="37">
        <f>IF(H5037&lt;'Roof Calculator'!$G$8, 1, 0)</f>
        <v>0</v>
      </c>
      <c r="J5037" s="37">
        <f>IF(H5037&gt;='Roof Calculator'!$G$8, 1, 0)</f>
        <v>1</v>
      </c>
      <c r="K5037" s="37">
        <f t="shared" si="1411"/>
        <v>0</v>
      </c>
      <c r="L5037" s="37">
        <f t="shared" si="1412"/>
        <v>73.040000000000006</v>
      </c>
      <c r="M5037" s="37">
        <v>0</v>
      </c>
      <c r="N5037" s="37">
        <f t="shared" si="1413"/>
        <v>0</v>
      </c>
      <c r="O5037" s="37">
        <v>0</v>
      </c>
      <c r="P5037" s="37">
        <v>0</v>
      </c>
      <c r="Q5037" s="21">
        <f t="shared" si="1414"/>
        <v>39.790999999999997</v>
      </c>
      <c r="R5037" s="21">
        <f t="shared" si="1423"/>
        <v>209.9583333333205</v>
      </c>
      <c r="S5037" s="21">
        <f t="shared" si="1424"/>
        <v>18.482349524976307</v>
      </c>
      <c r="T5037" s="21">
        <f t="shared" si="1415"/>
        <v>86.147999999999996</v>
      </c>
      <c r="U5037" s="37">
        <f>VLOOKUP(Time_Zone, 'LSTM LookUp'!$B$5:$D$8, 3, FALSE)</f>
        <v>-75</v>
      </c>
      <c r="V5037" s="21">
        <f t="shared" si="1425"/>
        <v>-6.1488067105071966</v>
      </c>
      <c r="W5037" s="21">
        <f t="shared" si="1416"/>
        <v>339.61079832237323</v>
      </c>
      <c r="X5037" s="21">
        <f t="shared" si="1417"/>
        <v>0</v>
      </c>
      <c r="Y5037" s="21">
        <f t="shared" si="1418"/>
        <v>0</v>
      </c>
      <c r="Z5037" s="21">
        <f t="shared" si="1426"/>
        <v>0</v>
      </c>
      <c r="AA5037" s="21">
        <f t="shared" si="1419"/>
        <v>0</v>
      </c>
      <c r="AB5037" s="21">
        <f t="shared" si="1420"/>
        <v>0</v>
      </c>
      <c r="AC5037" s="21">
        <f t="shared" si="1421"/>
        <v>73.040000000000006</v>
      </c>
      <c r="AD5037" s="21">
        <f t="shared" si="1427"/>
        <v>0</v>
      </c>
      <c r="AE5037" s="21" t="str">
        <f t="shared" si="1422"/>
        <v>7/28/24:00</v>
      </c>
    </row>
    <row r="5038" spans="2:31">
      <c r="B5038" s="37">
        <v>7</v>
      </c>
      <c r="C5038" s="38">
        <v>29</v>
      </c>
      <c r="D5038" s="39">
        <v>1</v>
      </c>
      <c r="E5038" s="17">
        <v>21.7</v>
      </c>
      <c r="F5038" s="17">
        <v>0</v>
      </c>
      <c r="G5038" s="17">
        <v>0</v>
      </c>
      <c r="H5038" s="37">
        <f t="shared" si="1410"/>
        <v>71.06</v>
      </c>
      <c r="I5038" s="37">
        <f>IF(H5038&lt;'Roof Calculator'!$G$8, 1, 0)</f>
        <v>0</v>
      </c>
      <c r="J5038" s="37">
        <f>IF(H5038&gt;='Roof Calculator'!$G$8, 1, 0)</f>
        <v>1</v>
      </c>
      <c r="K5038" s="37">
        <f t="shared" si="1411"/>
        <v>0</v>
      </c>
      <c r="L5038" s="37">
        <f t="shared" si="1412"/>
        <v>71.06</v>
      </c>
      <c r="M5038" s="37">
        <v>0</v>
      </c>
      <c r="N5038" s="37">
        <f t="shared" si="1413"/>
        <v>0</v>
      </c>
      <c r="O5038" s="37">
        <v>0</v>
      </c>
      <c r="P5038" s="37">
        <v>0</v>
      </c>
      <c r="Q5038" s="21">
        <f t="shared" si="1414"/>
        <v>39.790999999999997</v>
      </c>
      <c r="R5038" s="21">
        <f t="shared" si="1423"/>
        <v>209.99999999998715</v>
      </c>
      <c r="S5038" s="21">
        <f t="shared" si="1424"/>
        <v>18.471921514395802</v>
      </c>
      <c r="T5038" s="21">
        <f t="shared" si="1415"/>
        <v>86.147999999999996</v>
      </c>
      <c r="U5038" s="37">
        <f>VLOOKUP(Time_Zone, 'LSTM LookUp'!$B$5:$D$8, 3, FALSE)</f>
        <v>-75</v>
      </c>
      <c r="V5038" s="21">
        <f t="shared" si="1425"/>
        <v>-6.147656405546595</v>
      </c>
      <c r="W5038" s="21">
        <f t="shared" si="1416"/>
        <v>-5.3889141013866571</v>
      </c>
      <c r="X5038" s="21">
        <f t="shared" si="1417"/>
        <v>0</v>
      </c>
      <c r="Y5038" s="21">
        <f t="shared" si="1418"/>
        <v>0</v>
      </c>
      <c r="Z5038" s="21">
        <f t="shared" si="1426"/>
        <v>0</v>
      </c>
      <c r="AA5038" s="21">
        <f t="shared" si="1419"/>
        <v>0</v>
      </c>
      <c r="AB5038" s="21">
        <f t="shared" si="1420"/>
        <v>0</v>
      </c>
      <c r="AC5038" s="21">
        <f t="shared" si="1421"/>
        <v>71.06</v>
      </c>
      <c r="AD5038" s="21">
        <f t="shared" si="1427"/>
        <v>0</v>
      </c>
      <c r="AE5038" s="21" t="str">
        <f t="shared" si="1422"/>
        <v>7/29/1:00</v>
      </c>
    </row>
    <row r="5039" spans="2:31">
      <c r="B5039" s="37">
        <v>7</v>
      </c>
      <c r="C5039" s="38">
        <v>29</v>
      </c>
      <c r="D5039" s="39">
        <v>2</v>
      </c>
      <c r="E5039" s="17">
        <v>21.1</v>
      </c>
      <c r="F5039" s="17">
        <v>0</v>
      </c>
      <c r="G5039" s="17">
        <v>0</v>
      </c>
      <c r="H5039" s="37">
        <f t="shared" si="1410"/>
        <v>69.98</v>
      </c>
      <c r="I5039" s="37">
        <f>IF(H5039&lt;'Roof Calculator'!$G$8, 1, 0)</f>
        <v>0</v>
      </c>
      <c r="J5039" s="37">
        <f>IF(H5039&gt;='Roof Calculator'!$G$8, 1, 0)</f>
        <v>1</v>
      </c>
      <c r="K5039" s="37">
        <f t="shared" si="1411"/>
        <v>0</v>
      </c>
      <c r="L5039" s="37">
        <f t="shared" si="1412"/>
        <v>69.98</v>
      </c>
      <c r="M5039" s="37">
        <v>0</v>
      </c>
      <c r="N5039" s="37">
        <f t="shared" si="1413"/>
        <v>0</v>
      </c>
      <c r="O5039" s="37">
        <v>0</v>
      </c>
      <c r="P5039" s="37">
        <v>0</v>
      </c>
      <c r="Q5039" s="21">
        <f t="shared" si="1414"/>
        <v>39.790999999999997</v>
      </c>
      <c r="R5039" s="21">
        <f t="shared" si="1423"/>
        <v>210.04166666665381</v>
      </c>
      <c r="S5039" s="21">
        <f t="shared" si="1424"/>
        <v>18.461484291781282</v>
      </c>
      <c r="T5039" s="21">
        <f t="shared" si="1415"/>
        <v>86.147999999999996</v>
      </c>
      <c r="U5039" s="37">
        <f>VLOOKUP(Time_Zone, 'LSTM LookUp'!$B$5:$D$8, 3, FALSE)</f>
        <v>-75</v>
      </c>
      <c r="V5039" s="21">
        <f t="shared" si="1425"/>
        <v>-6.1464882611680194</v>
      </c>
      <c r="W5039" s="21">
        <f t="shared" si="1416"/>
        <v>9.6113779347080097</v>
      </c>
      <c r="X5039" s="21">
        <f t="shared" si="1417"/>
        <v>0</v>
      </c>
      <c r="Y5039" s="21">
        <f t="shared" si="1418"/>
        <v>0</v>
      </c>
      <c r="Z5039" s="21">
        <f t="shared" si="1426"/>
        <v>0</v>
      </c>
      <c r="AA5039" s="21">
        <f t="shared" si="1419"/>
        <v>0</v>
      </c>
      <c r="AB5039" s="21">
        <f t="shared" si="1420"/>
        <v>0</v>
      </c>
      <c r="AC5039" s="21">
        <f t="shared" si="1421"/>
        <v>69.98</v>
      </c>
      <c r="AD5039" s="21">
        <f t="shared" si="1427"/>
        <v>0</v>
      </c>
      <c r="AE5039" s="21" t="str">
        <f t="shared" si="1422"/>
        <v>7/29/2:00</v>
      </c>
    </row>
    <row r="5040" spans="2:31">
      <c r="B5040" s="37">
        <v>7</v>
      </c>
      <c r="C5040" s="38">
        <v>29</v>
      </c>
      <c r="D5040" s="39">
        <v>3</v>
      </c>
      <c r="E5040" s="17">
        <v>21.1</v>
      </c>
      <c r="F5040" s="17">
        <v>0</v>
      </c>
      <c r="G5040" s="17">
        <v>0</v>
      </c>
      <c r="H5040" s="37">
        <f t="shared" si="1410"/>
        <v>69.98</v>
      </c>
      <c r="I5040" s="37">
        <f>IF(H5040&lt;'Roof Calculator'!$G$8, 1, 0)</f>
        <v>0</v>
      </c>
      <c r="J5040" s="37">
        <f>IF(H5040&gt;='Roof Calculator'!$G$8, 1, 0)</f>
        <v>1</v>
      </c>
      <c r="K5040" s="37">
        <f t="shared" si="1411"/>
        <v>0</v>
      </c>
      <c r="L5040" s="37">
        <f t="shared" si="1412"/>
        <v>69.98</v>
      </c>
      <c r="M5040" s="37">
        <v>0</v>
      </c>
      <c r="N5040" s="37">
        <f t="shared" si="1413"/>
        <v>0</v>
      </c>
      <c r="O5040" s="37">
        <v>0</v>
      </c>
      <c r="P5040" s="37">
        <v>0</v>
      </c>
      <c r="Q5040" s="21">
        <f t="shared" si="1414"/>
        <v>39.790999999999997</v>
      </c>
      <c r="R5040" s="21">
        <f t="shared" si="1423"/>
        <v>210.08333333332047</v>
      </c>
      <c r="S5040" s="21">
        <f t="shared" si="1424"/>
        <v>18.451037863836529</v>
      </c>
      <c r="T5040" s="21">
        <f t="shared" si="1415"/>
        <v>86.147999999999996</v>
      </c>
      <c r="U5040" s="37">
        <f>VLOOKUP(Time_Zone, 'LSTM LookUp'!$B$5:$D$8, 3, FALSE)</f>
        <v>-75</v>
      </c>
      <c r="V5040" s="21">
        <f t="shared" si="1425"/>
        <v>-6.1453022721351953</v>
      </c>
      <c r="W5040" s="21">
        <f t="shared" si="1416"/>
        <v>24.611674431966193</v>
      </c>
      <c r="X5040" s="21">
        <f t="shared" si="1417"/>
        <v>0</v>
      </c>
      <c r="Y5040" s="21">
        <f t="shared" si="1418"/>
        <v>0</v>
      </c>
      <c r="Z5040" s="21">
        <f t="shared" si="1426"/>
        <v>0</v>
      </c>
      <c r="AA5040" s="21">
        <f t="shared" si="1419"/>
        <v>0</v>
      </c>
      <c r="AB5040" s="21">
        <f t="shared" si="1420"/>
        <v>0</v>
      </c>
      <c r="AC5040" s="21">
        <f t="shared" si="1421"/>
        <v>69.98</v>
      </c>
      <c r="AD5040" s="21">
        <f t="shared" si="1427"/>
        <v>0</v>
      </c>
      <c r="AE5040" s="21" t="str">
        <f t="shared" si="1422"/>
        <v>7/29/3:00</v>
      </c>
    </row>
    <row r="5041" spans="2:31">
      <c r="B5041" s="37">
        <v>7</v>
      </c>
      <c r="C5041" s="38">
        <v>29</v>
      </c>
      <c r="D5041" s="39">
        <v>4</v>
      </c>
      <c r="E5041" s="17">
        <v>21.1</v>
      </c>
      <c r="F5041" s="17">
        <v>0</v>
      </c>
      <c r="G5041" s="17">
        <v>0</v>
      </c>
      <c r="H5041" s="37">
        <f t="shared" si="1410"/>
        <v>69.98</v>
      </c>
      <c r="I5041" s="37">
        <f>IF(H5041&lt;'Roof Calculator'!$G$8, 1, 0)</f>
        <v>0</v>
      </c>
      <c r="J5041" s="37">
        <f>IF(H5041&gt;='Roof Calculator'!$G$8, 1, 0)</f>
        <v>1</v>
      </c>
      <c r="K5041" s="37">
        <f t="shared" si="1411"/>
        <v>0</v>
      </c>
      <c r="L5041" s="37">
        <f t="shared" si="1412"/>
        <v>69.98</v>
      </c>
      <c r="M5041" s="37">
        <v>0</v>
      </c>
      <c r="N5041" s="37">
        <f t="shared" si="1413"/>
        <v>0</v>
      </c>
      <c r="O5041" s="37">
        <v>0</v>
      </c>
      <c r="P5041" s="37">
        <v>0</v>
      </c>
      <c r="Q5041" s="21">
        <f t="shared" si="1414"/>
        <v>39.790999999999997</v>
      </c>
      <c r="R5041" s="21">
        <f t="shared" si="1423"/>
        <v>210.12499999998712</v>
      </c>
      <c r="S5041" s="21">
        <f t="shared" si="1424"/>
        <v>18.440582237268362</v>
      </c>
      <c r="T5041" s="21">
        <f t="shared" si="1415"/>
        <v>86.147999999999996</v>
      </c>
      <c r="U5041" s="37">
        <f>VLOOKUP(Time_Zone, 'LSTM LookUp'!$B$5:$D$8, 3, FALSE)</f>
        <v>-75</v>
      </c>
      <c r="V5041" s="21">
        <f t="shared" si="1425"/>
        <v>-6.1440984332512478</v>
      </c>
      <c r="W5041" s="21">
        <f t="shared" si="1416"/>
        <v>39.61197539168721</v>
      </c>
      <c r="X5041" s="21">
        <f t="shared" si="1417"/>
        <v>0</v>
      </c>
      <c r="Y5041" s="21">
        <f t="shared" si="1418"/>
        <v>0</v>
      </c>
      <c r="Z5041" s="21">
        <f t="shared" si="1426"/>
        <v>0</v>
      </c>
      <c r="AA5041" s="21">
        <f t="shared" si="1419"/>
        <v>0</v>
      </c>
      <c r="AB5041" s="21">
        <f t="shared" si="1420"/>
        <v>0</v>
      </c>
      <c r="AC5041" s="21">
        <f t="shared" si="1421"/>
        <v>69.98</v>
      </c>
      <c r="AD5041" s="21">
        <f t="shared" si="1427"/>
        <v>0</v>
      </c>
      <c r="AE5041" s="21" t="str">
        <f t="shared" si="1422"/>
        <v>7/29/4:00</v>
      </c>
    </row>
    <row r="5042" spans="2:31">
      <c r="B5042" s="37">
        <v>7</v>
      </c>
      <c r="C5042" s="38">
        <v>29</v>
      </c>
      <c r="D5042" s="39">
        <v>5</v>
      </c>
      <c r="E5042" s="17">
        <v>20</v>
      </c>
      <c r="F5042" s="17">
        <v>0</v>
      </c>
      <c r="G5042" s="17">
        <v>0</v>
      </c>
      <c r="H5042" s="37">
        <f t="shared" si="1410"/>
        <v>68</v>
      </c>
      <c r="I5042" s="37">
        <f>IF(H5042&lt;'Roof Calculator'!$G$8, 1, 0)</f>
        <v>0</v>
      </c>
      <c r="J5042" s="37">
        <f>IF(H5042&gt;='Roof Calculator'!$G$8, 1, 0)</f>
        <v>1</v>
      </c>
      <c r="K5042" s="37">
        <f t="shared" si="1411"/>
        <v>0</v>
      </c>
      <c r="L5042" s="37">
        <f t="shared" si="1412"/>
        <v>68</v>
      </c>
      <c r="M5042" s="37">
        <v>0</v>
      </c>
      <c r="N5042" s="37">
        <f t="shared" si="1413"/>
        <v>0</v>
      </c>
      <c r="O5042" s="37">
        <v>0</v>
      </c>
      <c r="P5042" s="37">
        <v>0</v>
      </c>
      <c r="Q5042" s="21">
        <f t="shared" si="1414"/>
        <v>39.790999999999997</v>
      </c>
      <c r="R5042" s="21">
        <f t="shared" si="1423"/>
        <v>210.16666666665378</v>
      </c>
      <c r="S5042" s="21">
        <f t="shared" si="1424"/>
        <v>18.430117418786672</v>
      </c>
      <c r="T5042" s="21">
        <f t="shared" si="1415"/>
        <v>86.147999999999996</v>
      </c>
      <c r="U5042" s="37">
        <f>VLOOKUP(Time_Zone, 'LSTM LookUp'!$B$5:$D$8, 3, FALSE)</f>
        <v>-75</v>
      </c>
      <c r="V5042" s="21">
        <f t="shared" si="1425"/>
        <v>-6.1428767393587105</v>
      </c>
      <c r="W5042" s="21">
        <f t="shared" si="1416"/>
        <v>54.612280815160304</v>
      </c>
      <c r="X5042" s="21">
        <f t="shared" si="1417"/>
        <v>0</v>
      </c>
      <c r="Y5042" s="21">
        <f t="shared" si="1418"/>
        <v>0</v>
      </c>
      <c r="Z5042" s="21">
        <f t="shared" si="1426"/>
        <v>0</v>
      </c>
      <c r="AA5042" s="21">
        <f t="shared" si="1419"/>
        <v>0</v>
      </c>
      <c r="AB5042" s="21">
        <f t="shared" si="1420"/>
        <v>0</v>
      </c>
      <c r="AC5042" s="21">
        <f t="shared" si="1421"/>
        <v>68</v>
      </c>
      <c r="AD5042" s="21">
        <f t="shared" si="1427"/>
        <v>0</v>
      </c>
      <c r="AE5042" s="21" t="str">
        <f t="shared" si="1422"/>
        <v>7/29/5:00</v>
      </c>
    </row>
    <row r="5043" spans="2:31">
      <c r="B5043" s="37">
        <v>7</v>
      </c>
      <c r="C5043" s="38">
        <v>29</v>
      </c>
      <c r="D5043" s="39">
        <v>6</v>
      </c>
      <c r="E5043" s="17">
        <v>20</v>
      </c>
      <c r="F5043" s="17">
        <v>1</v>
      </c>
      <c r="G5043" s="17">
        <v>4</v>
      </c>
      <c r="H5043" s="37">
        <f t="shared" si="1410"/>
        <v>68</v>
      </c>
      <c r="I5043" s="37">
        <f>IF(H5043&lt;'Roof Calculator'!$G$8, 1, 0)</f>
        <v>0</v>
      </c>
      <c r="J5043" s="37">
        <f>IF(H5043&gt;='Roof Calculator'!$G$8, 1, 0)</f>
        <v>1</v>
      </c>
      <c r="K5043" s="37">
        <f t="shared" si="1411"/>
        <v>0</v>
      </c>
      <c r="L5043" s="37">
        <f t="shared" si="1412"/>
        <v>68</v>
      </c>
      <c r="M5043" s="37">
        <v>0</v>
      </c>
      <c r="N5043" s="37">
        <f t="shared" si="1413"/>
        <v>1</v>
      </c>
      <c r="O5043" s="37">
        <v>0</v>
      </c>
      <c r="P5043" s="37">
        <v>0</v>
      </c>
      <c r="Q5043" s="21">
        <f t="shared" si="1414"/>
        <v>39.790999999999997</v>
      </c>
      <c r="R5043" s="21">
        <f t="shared" si="1423"/>
        <v>210.20833333332044</v>
      </c>
      <c r="S5043" s="21">
        <f t="shared" si="1424"/>
        <v>18.419643415104378</v>
      </c>
      <c r="T5043" s="21">
        <f t="shared" si="1415"/>
        <v>86.147999999999996</v>
      </c>
      <c r="U5043" s="37">
        <f>VLOOKUP(Time_Zone, 'LSTM LookUp'!$B$5:$D$8, 3, FALSE)</f>
        <v>-75</v>
      </c>
      <c r="V5043" s="21">
        <f t="shared" si="1425"/>
        <v>-6.1416371853395413</v>
      </c>
      <c r="W5043" s="21">
        <f t="shared" si="1416"/>
        <v>69.612590703665106</v>
      </c>
      <c r="X5043" s="21">
        <f t="shared" si="1417"/>
        <v>1.8247409628516482</v>
      </c>
      <c r="Y5043" s="21">
        <f t="shared" si="1418"/>
        <v>2.8247409628516484</v>
      </c>
      <c r="Z5043" s="21">
        <f t="shared" si="1426"/>
        <v>0.89539354935431292</v>
      </c>
      <c r="AA5043" s="21">
        <f t="shared" si="1419"/>
        <v>0</v>
      </c>
      <c r="AB5043" s="21">
        <f t="shared" si="1420"/>
        <v>0.89539354935431292</v>
      </c>
      <c r="AC5043" s="21">
        <f t="shared" si="1421"/>
        <v>68</v>
      </c>
      <c r="AD5043" s="21">
        <f t="shared" si="1427"/>
        <v>0.89539354935431292</v>
      </c>
      <c r="AE5043" s="21" t="str">
        <f t="shared" si="1422"/>
        <v>7/29/6:00</v>
      </c>
    </row>
    <row r="5044" spans="2:31">
      <c r="B5044" s="37">
        <v>7</v>
      </c>
      <c r="C5044" s="38">
        <v>29</v>
      </c>
      <c r="D5044" s="39">
        <v>7</v>
      </c>
      <c r="E5044" s="17">
        <v>21.7</v>
      </c>
      <c r="F5044" s="17">
        <v>42</v>
      </c>
      <c r="G5044" s="17">
        <v>219</v>
      </c>
      <c r="H5044" s="37">
        <f t="shared" si="1410"/>
        <v>71.06</v>
      </c>
      <c r="I5044" s="37">
        <f>IF(H5044&lt;'Roof Calculator'!$G$8, 1, 0)</f>
        <v>0</v>
      </c>
      <c r="J5044" s="37">
        <f>IF(H5044&gt;='Roof Calculator'!$G$8, 1, 0)</f>
        <v>1</v>
      </c>
      <c r="K5044" s="37">
        <f t="shared" si="1411"/>
        <v>0</v>
      </c>
      <c r="L5044" s="37">
        <f t="shared" si="1412"/>
        <v>71.06</v>
      </c>
      <c r="M5044" s="37">
        <v>0</v>
      </c>
      <c r="N5044" s="37">
        <f t="shared" si="1413"/>
        <v>42</v>
      </c>
      <c r="O5044" s="37">
        <v>0</v>
      </c>
      <c r="P5044" s="37">
        <v>0</v>
      </c>
      <c r="Q5044" s="21">
        <f t="shared" si="1414"/>
        <v>39.790999999999997</v>
      </c>
      <c r="R5044" s="21">
        <f t="shared" si="1423"/>
        <v>210.2499999999871</v>
      </c>
      <c r="S5044" s="21">
        <f t="shared" si="1424"/>
        <v>18.409160232937406</v>
      </c>
      <c r="T5044" s="21">
        <f t="shared" si="1415"/>
        <v>86.147999999999996</v>
      </c>
      <c r="U5044" s="37">
        <f>VLOOKUP(Time_Zone, 'LSTM LookUp'!$B$5:$D$8, 3, FALSE)</f>
        <v>-75</v>
      </c>
      <c r="V5044" s="21">
        <f t="shared" si="1425"/>
        <v>-6.1403797661151316</v>
      </c>
      <c r="W5044" s="21">
        <f t="shared" si="1416"/>
        <v>84.612905058471185</v>
      </c>
      <c r="X5044" s="21">
        <f t="shared" si="1417"/>
        <v>59.25184081703113</v>
      </c>
      <c r="Y5044" s="21">
        <f t="shared" si="1418"/>
        <v>101.25184081703114</v>
      </c>
      <c r="Z5044" s="21">
        <f t="shared" si="1426"/>
        <v>32.095065112199023</v>
      </c>
      <c r="AA5044" s="21">
        <f t="shared" si="1419"/>
        <v>0</v>
      </c>
      <c r="AB5044" s="21">
        <f t="shared" si="1420"/>
        <v>32.095065112199023</v>
      </c>
      <c r="AC5044" s="21">
        <f t="shared" si="1421"/>
        <v>71.06</v>
      </c>
      <c r="AD5044" s="21">
        <f t="shared" si="1427"/>
        <v>32.095065112199023</v>
      </c>
      <c r="AE5044" s="21" t="str">
        <f t="shared" si="1422"/>
        <v>7/29/7:00</v>
      </c>
    </row>
    <row r="5045" spans="2:31">
      <c r="B5045" s="37">
        <v>7</v>
      </c>
      <c r="C5045" s="38">
        <v>29</v>
      </c>
      <c r="D5045" s="39">
        <v>8</v>
      </c>
      <c r="E5045" s="17">
        <v>23.9</v>
      </c>
      <c r="F5045" s="17">
        <v>78</v>
      </c>
      <c r="G5045" s="17">
        <v>507</v>
      </c>
      <c r="H5045" s="37">
        <f t="shared" si="1410"/>
        <v>75.02</v>
      </c>
      <c r="I5045" s="37">
        <f>IF(H5045&lt;'Roof Calculator'!$G$8, 1, 0)</f>
        <v>0</v>
      </c>
      <c r="J5045" s="37">
        <f>IF(H5045&gt;='Roof Calculator'!$G$8, 1, 0)</f>
        <v>1</v>
      </c>
      <c r="K5045" s="37">
        <f t="shared" si="1411"/>
        <v>0</v>
      </c>
      <c r="L5045" s="37">
        <f t="shared" si="1412"/>
        <v>75.02</v>
      </c>
      <c r="M5045" s="37">
        <v>0</v>
      </c>
      <c r="N5045" s="37">
        <f t="shared" si="1413"/>
        <v>78</v>
      </c>
      <c r="O5045" s="37">
        <v>0</v>
      </c>
      <c r="P5045" s="37">
        <v>0</v>
      </c>
      <c r="Q5045" s="21">
        <f t="shared" si="1414"/>
        <v>39.790999999999997</v>
      </c>
      <c r="R5045" s="21">
        <f t="shared" si="1423"/>
        <v>210.29166666665375</v>
      </c>
      <c r="S5045" s="21">
        <f t="shared" si="1424"/>
        <v>18.398667879004744</v>
      </c>
      <c r="T5045" s="21">
        <f t="shared" si="1415"/>
        <v>86.147999999999996</v>
      </c>
      <c r="U5045" s="37">
        <f>VLOOKUP(Time_Zone, 'LSTM LookUp'!$B$5:$D$8, 3, FALSE)</f>
        <v>-75</v>
      </c>
      <c r="V5045" s="21">
        <f t="shared" si="1425"/>
        <v>-6.139104476646331</v>
      </c>
      <c r="W5045" s="21">
        <f t="shared" si="1416"/>
        <v>99.613223880838419</v>
      </c>
      <c r="X5045" s="21">
        <f t="shared" si="1417"/>
        <v>40.681498939591101</v>
      </c>
      <c r="Y5045" s="21">
        <f t="shared" si="1418"/>
        <v>118.68149893959111</v>
      </c>
      <c r="Z5045" s="21">
        <f t="shared" si="1426"/>
        <v>37.619962317157643</v>
      </c>
      <c r="AA5045" s="21">
        <f t="shared" si="1419"/>
        <v>0</v>
      </c>
      <c r="AB5045" s="21">
        <f t="shared" si="1420"/>
        <v>37.619962317157643</v>
      </c>
      <c r="AC5045" s="21">
        <f t="shared" si="1421"/>
        <v>75.02</v>
      </c>
      <c r="AD5045" s="21">
        <f t="shared" si="1427"/>
        <v>37.619962317157643</v>
      </c>
      <c r="AE5045" s="21" t="str">
        <f t="shared" si="1422"/>
        <v>7/29/8:00</v>
      </c>
    </row>
    <row r="5046" spans="2:31">
      <c r="B5046" s="37">
        <v>7</v>
      </c>
      <c r="C5046" s="38">
        <v>29</v>
      </c>
      <c r="D5046" s="39">
        <v>9</v>
      </c>
      <c r="E5046" s="17">
        <v>26.7</v>
      </c>
      <c r="F5046" s="17">
        <v>110</v>
      </c>
      <c r="G5046" s="17">
        <v>658</v>
      </c>
      <c r="H5046" s="37">
        <f t="shared" si="1410"/>
        <v>80.06</v>
      </c>
      <c r="I5046" s="37">
        <f>IF(H5046&lt;'Roof Calculator'!$G$8, 1, 0)</f>
        <v>0</v>
      </c>
      <c r="J5046" s="37">
        <f>IF(H5046&gt;='Roof Calculator'!$G$8, 1, 0)</f>
        <v>1</v>
      </c>
      <c r="K5046" s="37">
        <f t="shared" si="1411"/>
        <v>0</v>
      </c>
      <c r="L5046" s="37">
        <f t="shared" si="1412"/>
        <v>80.06</v>
      </c>
      <c r="M5046" s="37">
        <v>0</v>
      </c>
      <c r="N5046" s="37">
        <f t="shared" si="1413"/>
        <v>110</v>
      </c>
      <c r="O5046" s="37">
        <v>0</v>
      </c>
      <c r="P5046" s="37">
        <v>0</v>
      </c>
      <c r="Q5046" s="21">
        <f t="shared" si="1414"/>
        <v>39.790999999999997</v>
      </c>
      <c r="R5046" s="21">
        <f t="shared" si="1423"/>
        <v>210.33333333332041</v>
      </c>
      <c r="S5046" s="21">
        <f t="shared" si="1424"/>
        <v>18.38816636002835</v>
      </c>
      <c r="T5046" s="21">
        <f t="shared" si="1415"/>
        <v>86.147999999999996</v>
      </c>
      <c r="U5046" s="37">
        <f>VLOOKUP(Time_Zone, 'LSTM LookUp'!$B$5:$D$8, 3, FALSE)</f>
        <v>-75</v>
      </c>
      <c r="V5046" s="21">
        <f t="shared" si="1425"/>
        <v>-6.1378113119334543</v>
      </c>
      <c r="W5046" s="21">
        <f t="shared" si="1416"/>
        <v>114.61354717201661</v>
      </c>
      <c r="X5046" s="21">
        <f t="shared" si="1417"/>
        <v>-66.985671477358792</v>
      </c>
      <c r="Y5046" s="21">
        <f t="shared" si="1418"/>
        <v>43.014328522641208</v>
      </c>
      <c r="Z5046" s="21">
        <f t="shared" si="1426"/>
        <v>13.634790869495708</v>
      </c>
      <c r="AA5046" s="21">
        <f t="shared" si="1419"/>
        <v>0</v>
      </c>
      <c r="AB5046" s="21">
        <f t="shared" si="1420"/>
        <v>13.634790869495708</v>
      </c>
      <c r="AC5046" s="21">
        <f t="shared" si="1421"/>
        <v>80.06</v>
      </c>
      <c r="AD5046" s="21">
        <f t="shared" si="1427"/>
        <v>13.634790869495708</v>
      </c>
      <c r="AE5046" s="21" t="str">
        <f t="shared" si="1422"/>
        <v>7/29/9:00</v>
      </c>
    </row>
    <row r="5047" spans="2:31">
      <c r="B5047" s="37">
        <v>7</v>
      </c>
      <c r="C5047" s="38">
        <v>29</v>
      </c>
      <c r="D5047" s="39">
        <v>10</v>
      </c>
      <c r="E5047" s="17">
        <v>28.3</v>
      </c>
      <c r="F5047" s="17">
        <v>137</v>
      </c>
      <c r="G5047" s="17">
        <v>652</v>
      </c>
      <c r="H5047" s="37">
        <f t="shared" si="1410"/>
        <v>82.94</v>
      </c>
      <c r="I5047" s="37">
        <f>IF(H5047&lt;'Roof Calculator'!$G$8, 1, 0)</f>
        <v>0</v>
      </c>
      <c r="J5047" s="37">
        <f>IF(H5047&gt;='Roof Calculator'!$G$8, 1, 0)</f>
        <v>1</v>
      </c>
      <c r="K5047" s="37">
        <f t="shared" si="1411"/>
        <v>0</v>
      </c>
      <c r="L5047" s="37">
        <f t="shared" si="1412"/>
        <v>82.94</v>
      </c>
      <c r="M5047" s="37">
        <v>0</v>
      </c>
      <c r="N5047" s="37">
        <f t="shared" si="1413"/>
        <v>137</v>
      </c>
      <c r="O5047" s="37">
        <v>0</v>
      </c>
      <c r="P5047" s="37">
        <v>0</v>
      </c>
      <c r="Q5047" s="21">
        <f t="shared" si="1414"/>
        <v>39.790999999999997</v>
      </c>
      <c r="R5047" s="21">
        <f t="shared" si="1423"/>
        <v>210.37499999998707</v>
      </c>
      <c r="S5047" s="21">
        <f t="shared" si="1424"/>
        <v>18.377655682733209</v>
      </c>
      <c r="T5047" s="21">
        <f t="shared" si="1415"/>
        <v>86.147999999999996</v>
      </c>
      <c r="U5047" s="37">
        <f>VLOOKUP(Time_Zone, 'LSTM LookUp'!$B$5:$D$8, 3, FALSE)</f>
        <v>-75</v>
      </c>
      <c r="V5047" s="21">
        <f t="shared" si="1425"/>
        <v>-6.1365002670162969</v>
      </c>
      <c r="W5047" s="21">
        <f t="shared" si="1416"/>
        <v>129.61387493324591</v>
      </c>
      <c r="X5047" s="21">
        <f t="shared" si="1417"/>
        <v>-171.58542314212397</v>
      </c>
      <c r="Y5047" s="21">
        <f t="shared" si="1418"/>
        <v>-34.585423142123972</v>
      </c>
      <c r="Z5047" s="21">
        <f t="shared" si="1426"/>
        <v>-10.962975079982069</v>
      </c>
      <c r="AA5047" s="21">
        <f t="shared" si="1419"/>
        <v>0</v>
      </c>
      <c r="AB5047" s="21">
        <f t="shared" si="1420"/>
        <v>-10.962975079982069</v>
      </c>
      <c r="AC5047" s="21">
        <f t="shared" si="1421"/>
        <v>82.94</v>
      </c>
      <c r="AD5047" s="21">
        <f t="shared" si="1427"/>
        <v>-10.962975079982069</v>
      </c>
      <c r="AE5047" s="21" t="str">
        <f t="shared" si="1422"/>
        <v>7/29/10:00</v>
      </c>
    </row>
    <row r="5048" spans="2:31">
      <c r="B5048" s="37">
        <v>7</v>
      </c>
      <c r="C5048" s="38">
        <v>29</v>
      </c>
      <c r="D5048" s="39">
        <v>11</v>
      </c>
      <c r="E5048" s="17">
        <v>28.3</v>
      </c>
      <c r="F5048" s="17">
        <v>188</v>
      </c>
      <c r="G5048" s="17">
        <v>659</v>
      </c>
      <c r="H5048" s="37">
        <f t="shared" si="1410"/>
        <v>82.94</v>
      </c>
      <c r="I5048" s="37">
        <f>IF(H5048&lt;'Roof Calculator'!$G$8, 1, 0)</f>
        <v>0</v>
      </c>
      <c r="J5048" s="37">
        <f>IF(H5048&gt;='Roof Calculator'!$G$8, 1, 0)</f>
        <v>1</v>
      </c>
      <c r="K5048" s="37">
        <f t="shared" si="1411"/>
        <v>0</v>
      </c>
      <c r="L5048" s="37">
        <f t="shared" si="1412"/>
        <v>82.94</v>
      </c>
      <c r="M5048" s="37">
        <v>0</v>
      </c>
      <c r="N5048" s="37">
        <f t="shared" si="1413"/>
        <v>188</v>
      </c>
      <c r="O5048" s="37">
        <v>0</v>
      </c>
      <c r="P5048" s="37">
        <v>0</v>
      </c>
      <c r="Q5048" s="21">
        <f t="shared" si="1414"/>
        <v>39.790999999999997</v>
      </c>
      <c r="R5048" s="21">
        <f t="shared" si="1423"/>
        <v>210.41666666665373</v>
      </c>
      <c r="S5048" s="21">
        <f t="shared" si="1424"/>
        <v>18.367135853847284</v>
      </c>
      <c r="T5048" s="21">
        <f t="shared" si="1415"/>
        <v>86.147999999999996</v>
      </c>
      <c r="U5048" s="37">
        <f>VLOOKUP(Time_Zone, 'LSTM LookUp'!$B$5:$D$8, 3, FALSE)</f>
        <v>-75</v>
      </c>
      <c r="V5048" s="21">
        <f t="shared" si="1425"/>
        <v>-6.1351713369741487</v>
      </c>
      <c r="W5048" s="21">
        <f t="shared" si="1416"/>
        <v>144.61420716575648</v>
      </c>
      <c r="X5048" s="21">
        <f t="shared" si="1417"/>
        <v>-258.89812024357872</v>
      </c>
      <c r="Y5048" s="21">
        <f t="shared" si="1418"/>
        <v>-70.898120243578717</v>
      </c>
      <c r="Z5048" s="21">
        <f t="shared" si="1426"/>
        <v>-22.473465837150744</v>
      </c>
      <c r="AA5048" s="21">
        <f t="shared" si="1419"/>
        <v>0</v>
      </c>
      <c r="AB5048" s="21">
        <f t="shared" si="1420"/>
        <v>-22.473465837150744</v>
      </c>
      <c r="AC5048" s="21">
        <f t="shared" si="1421"/>
        <v>82.94</v>
      </c>
      <c r="AD5048" s="21">
        <f t="shared" si="1427"/>
        <v>-22.473465837150744</v>
      </c>
      <c r="AE5048" s="21" t="str">
        <f t="shared" si="1422"/>
        <v>7/29/11:00</v>
      </c>
    </row>
    <row r="5049" spans="2:31">
      <c r="B5049" s="37">
        <v>7</v>
      </c>
      <c r="C5049" s="38">
        <v>29</v>
      </c>
      <c r="D5049" s="39">
        <v>12</v>
      </c>
      <c r="E5049" s="17">
        <v>30</v>
      </c>
      <c r="F5049" s="17">
        <v>309</v>
      </c>
      <c r="G5049" s="17">
        <v>595</v>
      </c>
      <c r="H5049" s="37">
        <f t="shared" si="1410"/>
        <v>86</v>
      </c>
      <c r="I5049" s="37">
        <f>IF(H5049&lt;'Roof Calculator'!$G$8, 1, 0)</f>
        <v>0</v>
      </c>
      <c r="J5049" s="37">
        <f>IF(H5049&gt;='Roof Calculator'!$G$8, 1, 0)</f>
        <v>1</v>
      </c>
      <c r="K5049" s="37">
        <f t="shared" si="1411"/>
        <v>0</v>
      </c>
      <c r="L5049" s="37">
        <f t="shared" si="1412"/>
        <v>86</v>
      </c>
      <c r="M5049" s="37">
        <v>0</v>
      </c>
      <c r="N5049" s="37">
        <f t="shared" si="1413"/>
        <v>309</v>
      </c>
      <c r="O5049" s="37">
        <v>0</v>
      </c>
      <c r="P5049" s="37">
        <v>0</v>
      </c>
      <c r="Q5049" s="21">
        <f t="shared" si="1414"/>
        <v>39.790999999999997</v>
      </c>
      <c r="R5049" s="21">
        <f t="shared" si="1423"/>
        <v>210.45833333332038</v>
      </c>
      <c r="S5049" s="21">
        <f t="shared" si="1424"/>
        <v>18.356606880101527</v>
      </c>
      <c r="T5049" s="21">
        <f t="shared" si="1415"/>
        <v>86.147999999999996</v>
      </c>
      <c r="U5049" s="37">
        <f>VLOOKUP(Time_Zone, 'LSTM LookUp'!$B$5:$D$8, 3, FALSE)</f>
        <v>-75</v>
      </c>
      <c r="V5049" s="21">
        <f t="shared" si="1425"/>
        <v>-6.133824516925813</v>
      </c>
      <c r="W5049" s="21">
        <f t="shared" si="1416"/>
        <v>159.61454387076853</v>
      </c>
      <c r="X5049" s="21">
        <f t="shared" si="1417"/>
        <v>-286.82448970390004</v>
      </c>
      <c r="Y5049" s="21">
        <f t="shared" si="1418"/>
        <v>22.175510296099958</v>
      </c>
      <c r="Z5049" s="21">
        <f t="shared" si="1426"/>
        <v>7.0292494546909188</v>
      </c>
      <c r="AA5049" s="21">
        <f t="shared" si="1419"/>
        <v>0</v>
      </c>
      <c r="AB5049" s="21">
        <f t="shared" si="1420"/>
        <v>7.0292494546909188</v>
      </c>
      <c r="AC5049" s="21">
        <f t="shared" si="1421"/>
        <v>86</v>
      </c>
      <c r="AD5049" s="21">
        <f t="shared" si="1427"/>
        <v>7.0292494546909188</v>
      </c>
      <c r="AE5049" s="21" t="str">
        <f t="shared" si="1422"/>
        <v>7/29/12:00</v>
      </c>
    </row>
    <row r="5050" spans="2:31">
      <c r="B5050" s="37">
        <v>7</v>
      </c>
      <c r="C5050" s="38">
        <v>29</v>
      </c>
      <c r="D5050" s="39">
        <v>13</v>
      </c>
      <c r="E5050" s="17">
        <v>32.200000000000003</v>
      </c>
      <c r="F5050" s="17">
        <v>314</v>
      </c>
      <c r="G5050" s="17">
        <v>568</v>
      </c>
      <c r="H5050" s="37">
        <f t="shared" si="1410"/>
        <v>89.960000000000008</v>
      </c>
      <c r="I5050" s="37">
        <f>IF(H5050&lt;'Roof Calculator'!$G$8, 1, 0)</f>
        <v>0</v>
      </c>
      <c r="J5050" s="37">
        <f>IF(H5050&gt;='Roof Calculator'!$G$8, 1, 0)</f>
        <v>1</v>
      </c>
      <c r="K5050" s="37">
        <f t="shared" si="1411"/>
        <v>0</v>
      </c>
      <c r="L5050" s="37">
        <f t="shared" si="1412"/>
        <v>89.960000000000008</v>
      </c>
      <c r="M5050" s="37">
        <v>0</v>
      </c>
      <c r="N5050" s="37">
        <f t="shared" si="1413"/>
        <v>314</v>
      </c>
      <c r="O5050" s="37">
        <v>0</v>
      </c>
      <c r="P5050" s="37">
        <v>0</v>
      </c>
      <c r="Q5050" s="21">
        <f t="shared" si="1414"/>
        <v>39.790999999999997</v>
      </c>
      <c r="R5050" s="21">
        <f t="shared" si="1423"/>
        <v>210.49999999998704</v>
      </c>
      <c r="S5050" s="21">
        <f t="shared" si="1424"/>
        <v>18.346068768229866</v>
      </c>
      <c r="T5050" s="21">
        <f t="shared" si="1415"/>
        <v>86.147999999999996</v>
      </c>
      <c r="U5050" s="37">
        <f>VLOOKUP(Time_Zone, 'LSTM LookUp'!$B$5:$D$8, 3, FALSE)</f>
        <v>-75</v>
      </c>
      <c r="V5050" s="21">
        <f t="shared" si="1425"/>
        <v>-6.1324598020296124</v>
      </c>
      <c r="W5050" s="21">
        <f t="shared" si="1416"/>
        <v>174.61488504949261</v>
      </c>
      <c r="X5050" s="21">
        <f t="shared" si="1417"/>
        <v>-298.01254928711273</v>
      </c>
      <c r="Y5050" s="21">
        <f t="shared" si="1418"/>
        <v>15.987450712887266</v>
      </c>
      <c r="Z5050" s="21">
        <f t="shared" si="1426"/>
        <v>5.0677426451478409</v>
      </c>
      <c r="AA5050" s="21">
        <f t="shared" si="1419"/>
        <v>0</v>
      </c>
      <c r="AB5050" s="21">
        <f t="shared" si="1420"/>
        <v>5.0677426451478409</v>
      </c>
      <c r="AC5050" s="21">
        <f t="shared" si="1421"/>
        <v>89.960000000000008</v>
      </c>
      <c r="AD5050" s="21">
        <f t="shared" si="1427"/>
        <v>5.0677426451478409</v>
      </c>
      <c r="AE5050" s="21" t="str">
        <f t="shared" si="1422"/>
        <v>7/29/13:00</v>
      </c>
    </row>
    <row r="5051" spans="2:31">
      <c r="B5051" s="37">
        <v>7</v>
      </c>
      <c r="C5051" s="38">
        <v>29</v>
      </c>
      <c r="D5051" s="39">
        <v>14</v>
      </c>
      <c r="E5051" s="17">
        <v>31.7</v>
      </c>
      <c r="F5051" s="17">
        <v>242</v>
      </c>
      <c r="G5051" s="17">
        <v>616</v>
      </c>
      <c r="H5051" s="37">
        <f t="shared" si="1410"/>
        <v>89.06</v>
      </c>
      <c r="I5051" s="37">
        <f>IF(H5051&lt;'Roof Calculator'!$G$8, 1, 0)</f>
        <v>0</v>
      </c>
      <c r="J5051" s="37">
        <f>IF(H5051&gt;='Roof Calculator'!$G$8, 1, 0)</f>
        <v>1</v>
      </c>
      <c r="K5051" s="37">
        <f t="shared" si="1411"/>
        <v>0</v>
      </c>
      <c r="L5051" s="37">
        <f t="shared" si="1412"/>
        <v>89.06</v>
      </c>
      <c r="M5051" s="37">
        <v>0</v>
      </c>
      <c r="N5051" s="37">
        <f t="shared" si="1413"/>
        <v>242</v>
      </c>
      <c r="O5051" s="37">
        <v>0</v>
      </c>
      <c r="P5051" s="37">
        <v>0</v>
      </c>
      <c r="Q5051" s="21">
        <f t="shared" si="1414"/>
        <v>39.790999999999997</v>
      </c>
      <c r="R5051" s="21">
        <f t="shared" si="1423"/>
        <v>210.5416666666537</v>
      </c>
      <c r="S5051" s="21">
        <f t="shared" si="1424"/>
        <v>18.335521524969177</v>
      </c>
      <c r="T5051" s="21">
        <f t="shared" si="1415"/>
        <v>86.147999999999996</v>
      </c>
      <c r="U5051" s="37">
        <f>VLOOKUP(Time_Zone, 'LSTM LookUp'!$B$5:$D$8, 3, FALSE)</f>
        <v>-75</v>
      </c>
      <c r="V5051" s="21">
        <f t="shared" si="1425"/>
        <v>-6.1310771874834051</v>
      </c>
      <c r="W5051" s="21">
        <f t="shared" si="1416"/>
        <v>189.61523070312916</v>
      </c>
      <c r="X5051" s="21">
        <f t="shared" si="1417"/>
        <v>-318.96407169399617</v>
      </c>
      <c r="Y5051" s="21">
        <f t="shared" si="1418"/>
        <v>-76.964071693996175</v>
      </c>
      <c r="Z5051" s="21">
        <f t="shared" si="1426"/>
        <v>-24.396266501292732</v>
      </c>
      <c r="AA5051" s="21">
        <f t="shared" si="1419"/>
        <v>0</v>
      </c>
      <c r="AB5051" s="21">
        <f t="shared" si="1420"/>
        <v>-24.396266501292732</v>
      </c>
      <c r="AC5051" s="21">
        <f t="shared" si="1421"/>
        <v>89.06</v>
      </c>
      <c r="AD5051" s="21">
        <f t="shared" si="1427"/>
        <v>-24.396266501292732</v>
      </c>
      <c r="AE5051" s="21" t="str">
        <f t="shared" si="1422"/>
        <v>7/29/14:00</v>
      </c>
    </row>
    <row r="5052" spans="2:31">
      <c r="B5052" s="37">
        <v>7</v>
      </c>
      <c r="C5052" s="38">
        <v>29</v>
      </c>
      <c r="D5052" s="39">
        <v>15</v>
      </c>
      <c r="E5052" s="17">
        <v>32.200000000000003</v>
      </c>
      <c r="F5052" s="17">
        <v>186</v>
      </c>
      <c r="G5052" s="17">
        <v>750</v>
      </c>
      <c r="H5052" s="37">
        <f t="shared" si="1410"/>
        <v>89.960000000000008</v>
      </c>
      <c r="I5052" s="37">
        <f>IF(H5052&lt;'Roof Calculator'!$G$8, 1, 0)</f>
        <v>0</v>
      </c>
      <c r="J5052" s="37">
        <f>IF(H5052&gt;='Roof Calculator'!$G$8, 1, 0)</f>
        <v>1</v>
      </c>
      <c r="K5052" s="37">
        <f t="shared" si="1411"/>
        <v>0</v>
      </c>
      <c r="L5052" s="37">
        <f t="shared" si="1412"/>
        <v>89.960000000000008</v>
      </c>
      <c r="M5052" s="37">
        <v>0</v>
      </c>
      <c r="N5052" s="37">
        <f t="shared" si="1413"/>
        <v>186</v>
      </c>
      <c r="O5052" s="37">
        <v>0</v>
      </c>
      <c r="P5052" s="37">
        <v>0</v>
      </c>
      <c r="Q5052" s="21">
        <f t="shared" si="1414"/>
        <v>39.790999999999997</v>
      </c>
      <c r="R5052" s="21">
        <f t="shared" si="1423"/>
        <v>210.58333333332035</v>
      </c>
      <c r="S5052" s="21">
        <f t="shared" si="1424"/>
        <v>18.324965157059324</v>
      </c>
      <c r="T5052" s="21">
        <f t="shared" si="1415"/>
        <v>86.147999999999996</v>
      </c>
      <c r="U5052" s="37">
        <f>VLOOKUP(Time_Zone, 'LSTM LookUp'!$B$5:$D$8, 3, FALSE)</f>
        <v>-75</v>
      </c>
      <c r="V5052" s="21">
        <f t="shared" si="1425"/>
        <v>-6.1296766685246071</v>
      </c>
      <c r="W5052" s="21">
        <f t="shared" si="1416"/>
        <v>204.61558083286886</v>
      </c>
      <c r="X5052" s="21">
        <f t="shared" si="1417"/>
        <v>-346.43574134144654</v>
      </c>
      <c r="Y5052" s="21">
        <f t="shared" si="1418"/>
        <v>-160.43574134144654</v>
      </c>
      <c r="Z5052" s="21">
        <f t="shared" si="1426"/>
        <v>-50.855327894557384</v>
      </c>
      <c r="AA5052" s="21">
        <f t="shared" si="1419"/>
        <v>0</v>
      </c>
      <c r="AB5052" s="21">
        <f t="shared" si="1420"/>
        <v>-50.855327894557384</v>
      </c>
      <c r="AC5052" s="21">
        <f t="shared" si="1421"/>
        <v>89.960000000000008</v>
      </c>
      <c r="AD5052" s="21">
        <f t="shared" si="1427"/>
        <v>-50.855327894557384</v>
      </c>
      <c r="AE5052" s="21" t="str">
        <f t="shared" si="1422"/>
        <v>7/29/15:00</v>
      </c>
    </row>
    <row r="5053" spans="2:31">
      <c r="B5053" s="37">
        <v>7</v>
      </c>
      <c r="C5053" s="38">
        <v>29</v>
      </c>
      <c r="D5053" s="39">
        <v>16</v>
      </c>
      <c r="E5053" s="17">
        <v>32.200000000000003</v>
      </c>
      <c r="F5053" s="17">
        <v>162</v>
      </c>
      <c r="G5053" s="17">
        <v>647</v>
      </c>
      <c r="H5053" s="37">
        <f t="shared" si="1410"/>
        <v>89.960000000000008</v>
      </c>
      <c r="I5053" s="37">
        <f>IF(H5053&lt;'Roof Calculator'!$G$8, 1, 0)</f>
        <v>0</v>
      </c>
      <c r="J5053" s="37">
        <f>IF(H5053&gt;='Roof Calculator'!$G$8, 1, 0)</f>
        <v>1</v>
      </c>
      <c r="K5053" s="37">
        <f t="shared" si="1411"/>
        <v>0</v>
      </c>
      <c r="L5053" s="37">
        <f t="shared" si="1412"/>
        <v>89.960000000000008</v>
      </c>
      <c r="M5053" s="37">
        <v>0</v>
      </c>
      <c r="N5053" s="37">
        <f t="shared" si="1413"/>
        <v>162</v>
      </c>
      <c r="O5053" s="37">
        <v>0</v>
      </c>
      <c r="P5053" s="37">
        <v>0</v>
      </c>
      <c r="Q5053" s="21">
        <f t="shared" si="1414"/>
        <v>39.790999999999997</v>
      </c>
      <c r="R5053" s="21">
        <f t="shared" si="1423"/>
        <v>210.62499999998701</v>
      </c>
      <c r="S5053" s="21">
        <f t="shared" si="1424"/>
        <v>18.314399671243073</v>
      </c>
      <c r="T5053" s="21">
        <f t="shared" si="1415"/>
        <v>86.147999999999996</v>
      </c>
      <c r="U5053" s="37">
        <f>VLOOKUP(Time_Zone, 'LSTM LookUp'!$B$5:$D$8, 3, FALSE)</f>
        <v>-75</v>
      </c>
      <c r="V5053" s="21">
        <f t="shared" si="1425"/>
        <v>-6.1282582404301911</v>
      </c>
      <c r="W5053" s="21">
        <f t="shared" si="1416"/>
        <v>219.61593543989244</v>
      </c>
      <c r="X5053" s="21">
        <f t="shared" si="1417"/>
        <v>-233.45502978224229</v>
      </c>
      <c r="Y5053" s="21">
        <f t="shared" si="1418"/>
        <v>-71.455029782242292</v>
      </c>
      <c r="Z5053" s="21">
        <f t="shared" si="1426"/>
        <v>-22.649996434133289</v>
      </c>
      <c r="AA5053" s="21">
        <f t="shared" si="1419"/>
        <v>0</v>
      </c>
      <c r="AB5053" s="21">
        <f t="shared" si="1420"/>
        <v>-22.649996434133289</v>
      </c>
      <c r="AC5053" s="21">
        <f t="shared" si="1421"/>
        <v>89.960000000000008</v>
      </c>
      <c r="AD5053" s="21">
        <f t="shared" si="1427"/>
        <v>-22.649996434133289</v>
      </c>
      <c r="AE5053" s="21" t="str">
        <f t="shared" si="1422"/>
        <v>7/29/16:00</v>
      </c>
    </row>
    <row r="5054" spans="2:31">
      <c r="B5054" s="37">
        <v>7</v>
      </c>
      <c r="C5054" s="38">
        <v>29</v>
      </c>
      <c r="D5054" s="39">
        <v>17</v>
      </c>
      <c r="E5054" s="17">
        <v>32.200000000000003</v>
      </c>
      <c r="F5054" s="17">
        <v>127</v>
      </c>
      <c r="G5054" s="17">
        <v>691</v>
      </c>
      <c r="H5054" s="37">
        <f t="shared" si="1410"/>
        <v>89.960000000000008</v>
      </c>
      <c r="I5054" s="37">
        <f>IF(H5054&lt;'Roof Calculator'!$G$8, 1, 0)</f>
        <v>0</v>
      </c>
      <c r="J5054" s="37">
        <f>IF(H5054&gt;='Roof Calculator'!$G$8, 1, 0)</f>
        <v>1</v>
      </c>
      <c r="K5054" s="37">
        <f t="shared" si="1411"/>
        <v>0</v>
      </c>
      <c r="L5054" s="37">
        <f t="shared" si="1412"/>
        <v>89.960000000000008</v>
      </c>
      <c r="M5054" s="37">
        <v>0</v>
      </c>
      <c r="N5054" s="37">
        <f t="shared" si="1413"/>
        <v>127</v>
      </c>
      <c r="O5054" s="37">
        <v>0</v>
      </c>
      <c r="P5054" s="37">
        <v>0</v>
      </c>
      <c r="Q5054" s="21">
        <f t="shared" si="1414"/>
        <v>39.790999999999997</v>
      </c>
      <c r="R5054" s="21">
        <f t="shared" si="1423"/>
        <v>210.66666666665367</v>
      </c>
      <c r="S5054" s="21">
        <f t="shared" si="1424"/>
        <v>18.303825074266168</v>
      </c>
      <c r="T5054" s="21">
        <f t="shared" si="1415"/>
        <v>86.147999999999996</v>
      </c>
      <c r="U5054" s="37">
        <f>VLOOKUP(Time_Zone, 'LSTM LookUp'!$B$5:$D$8, 3, FALSE)</f>
        <v>-75</v>
      </c>
      <c r="V5054" s="21">
        <f t="shared" si="1425"/>
        <v>-6.126821898516714</v>
      </c>
      <c r="W5054" s="21">
        <f t="shared" si="1416"/>
        <v>234.61629452537082</v>
      </c>
      <c r="X5054" s="21">
        <f t="shared" si="1417"/>
        <v>-153.0070434159492</v>
      </c>
      <c r="Y5054" s="21">
        <f t="shared" si="1418"/>
        <v>-26.007043415949198</v>
      </c>
      <c r="Z5054" s="21">
        <f t="shared" si="1426"/>
        <v>-8.2437785335580323</v>
      </c>
      <c r="AA5054" s="21">
        <f t="shared" si="1419"/>
        <v>0</v>
      </c>
      <c r="AB5054" s="21">
        <f t="shared" si="1420"/>
        <v>-8.2437785335580323</v>
      </c>
      <c r="AC5054" s="21">
        <f t="shared" si="1421"/>
        <v>89.960000000000008</v>
      </c>
      <c r="AD5054" s="21">
        <f t="shared" si="1427"/>
        <v>-8.2437785335580323</v>
      </c>
      <c r="AE5054" s="21" t="str">
        <f t="shared" si="1422"/>
        <v>7/29/17:00</v>
      </c>
    </row>
    <row r="5055" spans="2:31">
      <c r="B5055" s="37">
        <v>7</v>
      </c>
      <c r="C5055" s="38">
        <v>29</v>
      </c>
      <c r="D5055" s="39">
        <v>18</v>
      </c>
      <c r="E5055" s="17">
        <v>32.200000000000003</v>
      </c>
      <c r="F5055" s="17">
        <v>100</v>
      </c>
      <c r="G5055" s="17">
        <v>582</v>
      </c>
      <c r="H5055" s="37">
        <f t="shared" si="1410"/>
        <v>89.960000000000008</v>
      </c>
      <c r="I5055" s="37">
        <f>IF(H5055&lt;'Roof Calculator'!$G$8, 1, 0)</f>
        <v>0</v>
      </c>
      <c r="J5055" s="37">
        <f>IF(H5055&gt;='Roof Calculator'!$G$8, 1, 0)</f>
        <v>1</v>
      </c>
      <c r="K5055" s="37">
        <f t="shared" si="1411"/>
        <v>0</v>
      </c>
      <c r="L5055" s="37">
        <f t="shared" si="1412"/>
        <v>89.960000000000008</v>
      </c>
      <c r="M5055" s="37">
        <v>0</v>
      </c>
      <c r="N5055" s="37">
        <f t="shared" si="1413"/>
        <v>100</v>
      </c>
      <c r="O5055" s="37">
        <v>0</v>
      </c>
      <c r="P5055" s="37">
        <v>0</v>
      </c>
      <c r="Q5055" s="21">
        <f t="shared" si="1414"/>
        <v>39.790999999999997</v>
      </c>
      <c r="R5055" s="21">
        <f t="shared" si="1423"/>
        <v>210.70833333332033</v>
      </c>
      <c r="S5055" s="21">
        <f t="shared" si="1424"/>
        <v>18.293241372877254</v>
      </c>
      <c r="T5055" s="21">
        <f t="shared" si="1415"/>
        <v>86.147999999999996</v>
      </c>
      <c r="U5055" s="37">
        <f>VLOOKUP(Time_Zone, 'LSTM LookUp'!$B$5:$D$8, 3, FALSE)</f>
        <v>-75</v>
      </c>
      <c r="V5055" s="21">
        <f t="shared" si="1425"/>
        <v>-6.1253676381403226</v>
      </c>
      <c r="W5055" s="21">
        <f t="shared" si="1416"/>
        <v>249.61665809046491</v>
      </c>
      <c r="X5055" s="21">
        <f t="shared" si="1417"/>
        <v>-30.975509345559637</v>
      </c>
      <c r="Y5055" s="21">
        <f t="shared" si="1418"/>
        <v>69.02449065444037</v>
      </c>
      <c r="Z5055" s="21">
        <f t="shared" si="1426"/>
        <v>21.879557981507855</v>
      </c>
      <c r="AA5055" s="21">
        <f t="shared" si="1419"/>
        <v>0</v>
      </c>
      <c r="AB5055" s="21">
        <f t="shared" si="1420"/>
        <v>21.879557981507855</v>
      </c>
      <c r="AC5055" s="21">
        <f t="shared" si="1421"/>
        <v>89.960000000000008</v>
      </c>
      <c r="AD5055" s="21">
        <f t="shared" si="1427"/>
        <v>21.879557981507855</v>
      </c>
      <c r="AE5055" s="21" t="str">
        <f t="shared" si="1422"/>
        <v>7/29/18:00</v>
      </c>
    </row>
    <row r="5056" spans="2:31">
      <c r="B5056" s="37">
        <v>7</v>
      </c>
      <c r="C5056" s="38">
        <v>29</v>
      </c>
      <c r="D5056" s="39">
        <v>19</v>
      </c>
      <c r="E5056" s="17">
        <v>31.1</v>
      </c>
      <c r="F5056" s="17">
        <v>68</v>
      </c>
      <c r="G5056" s="17">
        <v>440</v>
      </c>
      <c r="H5056" s="37">
        <f t="shared" si="1410"/>
        <v>87.98</v>
      </c>
      <c r="I5056" s="37">
        <f>IF(H5056&lt;'Roof Calculator'!$G$8, 1, 0)</f>
        <v>0</v>
      </c>
      <c r="J5056" s="37">
        <f>IF(H5056&gt;='Roof Calculator'!$G$8, 1, 0)</f>
        <v>1</v>
      </c>
      <c r="K5056" s="37">
        <f t="shared" si="1411"/>
        <v>0</v>
      </c>
      <c r="L5056" s="37">
        <f t="shared" si="1412"/>
        <v>87.98</v>
      </c>
      <c r="M5056" s="37">
        <v>0</v>
      </c>
      <c r="N5056" s="37">
        <f t="shared" si="1413"/>
        <v>68</v>
      </c>
      <c r="O5056" s="37">
        <v>0</v>
      </c>
      <c r="P5056" s="37">
        <v>0</v>
      </c>
      <c r="Q5056" s="21">
        <f t="shared" si="1414"/>
        <v>39.790999999999997</v>
      </c>
      <c r="R5056" s="21">
        <f t="shared" si="1423"/>
        <v>210.74999999998698</v>
      </c>
      <c r="S5056" s="21">
        <f t="shared" si="1424"/>
        <v>18.282648573827895</v>
      </c>
      <c r="T5056" s="21">
        <f t="shared" si="1415"/>
        <v>86.147999999999996</v>
      </c>
      <c r="U5056" s="37">
        <f>VLOOKUP(Time_Zone, 'LSTM LookUp'!$B$5:$D$8, 3, FALSE)</f>
        <v>-75</v>
      </c>
      <c r="V5056" s="21">
        <f t="shared" si="1425"/>
        <v>-6.1238954546967674</v>
      </c>
      <c r="W5056" s="21">
        <f t="shared" si="1416"/>
        <v>264.61702613632576</v>
      </c>
      <c r="X5056" s="21">
        <f t="shared" si="1417"/>
        <v>58.221881982902502</v>
      </c>
      <c r="Y5056" s="21">
        <f t="shared" si="1418"/>
        <v>126.2218819829025</v>
      </c>
      <c r="Z5056" s="21">
        <f t="shared" si="1426"/>
        <v>40.010132044376007</v>
      </c>
      <c r="AA5056" s="21">
        <f t="shared" si="1419"/>
        <v>0</v>
      </c>
      <c r="AB5056" s="21">
        <f t="shared" si="1420"/>
        <v>40.010132044376007</v>
      </c>
      <c r="AC5056" s="21">
        <f t="shared" si="1421"/>
        <v>87.98</v>
      </c>
      <c r="AD5056" s="21">
        <f t="shared" si="1427"/>
        <v>40.010132044376007</v>
      </c>
      <c r="AE5056" s="21" t="str">
        <f t="shared" si="1422"/>
        <v>7/29/19:00</v>
      </c>
    </row>
    <row r="5057" spans="2:31">
      <c r="B5057" s="37">
        <v>7</v>
      </c>
      <c r="C5057" s="38">
        <v>29</v>
      </c>
      <c r="D5057" s="39">
        <v>20</v>
      </c>
      <c r="E5057" s="17">
        <v>28.9</v>
      </c>
      <c r="F5057" s="17">
        <v>27</v>
      </c>
      <c r="G5057" s="17">
        <v>109</v>
      </c>
      <c r="H5057" s="37">
        <f t="shared" si="1410"/>
        <v>84.02</v>
      </c>
      <c r="I5057" s="37">
        <f>IF(H5057&lt;'Roof Calculator'!$G$8, 1, 0)</f>
        <v>0</v>
      </c>
      <c r="J5057" s="37">
        <f>IF(H5057&gt;='Roof Calculator'!$G$8, 1, 0)</f>
        <v>1</v>
      </c>
      <c r="K5057" s="37">
        <f t="shared" si="1411"/>
        <v>0</v>
      </c>
      <c r="L5057" s="37">
        <f t="shared" si="1412"/>
        <v>84.02</v>
      </c>
      <c r="M5057" s="37">
        <v>0</v>
      </c>
      <c r="N5057" s="37">
        <f t="shared" si="1413"/>
        <v>27</v>
      </c>
      <c r="O5057" s="37">
        <v>0</v>
      </c>
      <c r="P5057" s="37">
        <v>0</v>
      </c>
      <c r="Q5057" s="21">
        <f t="shared" si="1414"/>
        <v>39.790999999999997</v>
      </c>
      <c r="R5057" s="21">
        <f t="shared" si="1423"/>
        <v>210.79166666665364</v>
      </c>
      <c r="S5057" s="21">
        <f t="shared" si="1424"/>
        <v>18.272046683872588</v>
      </c>
      <c r="T5057" s="21">
        <f t="shared" si="1415"/>
        <v>86.147999999999996</v>
      </c>
      <c r="U5057" s="37">
        <f>VLOOKUP(Time_Zone, 'LSTM LookUp'!$B$5:$D$8, 3, FALSE)</f>
        <v>-75</v>
      </c>
      <c r="V5057" s="21">
        <f t="shared" si="1425"/>
        <v>-6.1224053436214199</v>
      </c>
      <c r="W5057" s="21">
        <f t="shared" si="1416"/>
        <v>279.61739866409465</v>
      </c>
      <c r="X5057" s="21">
        <f t="shared" si="1417"/>
        <v>35.158498167503069</v>
      </c>
      <c r="Y5057" s="21">
        <f t="shared" si="1418"/>
        <v>62.158498167503069</v>
      </c>
      <c r="Z5057" s="21">
        <f t="shared" si="1426"/>
        <v>19.703158282006733</v>
      </c>
      <c r="AA5057" s="21">
        <f t="shared" si="1419"/>
        <v>0</v>
      </c>
      <c r="AB5057" s="21">
        <f t="shared" si="1420"/>
        <v>19.703158282006733</v>
      </c>
      <c r="AC5057" s="21">
        <f t="shared" si="1421"/>
        <v>84.02</v>
      </c>
      <c r="AD5057" s="21">
        <f t="shared" si="1427"/>
        <v>19.703158282006733</v>
      </c>
      <c r="AE5057" s="21" t="str">
        <f t="shared" si="1422"/>
        <v>7/29/20:00</v>
      </c>
    </row>
    <row r="5058" spans="2:31">
      <c r="B5058" s="37">
        <v>7</v>
      </c>
      <c r="C5058" s="38">
        <v>29</v>
      </c>
      <c r="D5058" s="39">
        <v>21</v>
      </c>
      <c r="E5058" s="17">
        <v>28.3</v>
      </c>
      <c r="F5058" s="17">
        <v>0</v>
      </c>
      <c r="G5058" s="17">
        <v>0</v>
      </c>
      <c r="H5058" s="37">
        <f t="shared" si="1410"/>
        <v>82.94</v>
      </c>
      <c r="I5058" s="37">
        <f>IF(H5058&lt;'Roof Calculator'!$G$8, 1, 0)</f>
        <v>0</v>
      </c>
      <c r="J5058" s="37">
        <f>IF(H5058&gt;='Roof Calculator'!$G$8, 1, 0)</f>
        <v>1</v>
      </c>
      <c r="K5058" s="37">
        <f t="shared" si="1411"/>
        <v>0</v>
      </c>
      <c r="L5058" s="37">
        <f t="shared" si="1412"/>
        <v>82.94</v>
      </c>
      <c r="M5058" s="37">
        <v>0</v>
      </c>
      <c r="N5058" s="37">
        <f t="shared" si="1413"/>
        <v>0</v>
      </c>
      <c r="O5058" s="37">
        <v>0</v>
      </c>
      <c r="P5058" s="37">
        <v>0</v>
      </c>
      <c r="Q5058" s="21">
        <f t="shared" si="1414"/>
        <v>39.790999999999997</v>
      </c>
      <c r="R5058" s="21">
        <f t="shared" si="1423"/>
        <v>210.8333333333203</v>
      </c>
      <c r="S5058" s="21">
        <f t="shared" si="1424"/>
        <v>18.261435709768708</v>
      </c>
      <c r="T5058" s="21">
        <f t="shared" si="1415"/>
        <v>86.147999999999996</v>
      </c>
      <c r="U5058" s="37">
        <f>VLOOKUP(Time_Zone, 'LSTM LookUp'!$B$5:$D$8, 3, FALSE)</f>
        <v>-75</v>
      </c>
      <c r="V5058" s="21">
        <f t="shared" si="1425"/>
        <v>-6.1208973003892844</v>
      </c>
      <c r="W5058" s="21">
        <f t="shared" si="1416"/>
        <v>294.6177756749027</v>
      </c>
      <c r="X5058" s="21">
        <f t="shared" si="1417"/>
        <v>0</v>
      </c>
      <c r="Y5058" s="21">
        <f t="shared" si="1418"/>
        <v>0</v>
      </c>
      <c r="Z5058" s="21">
        <f t="shared" si="1426"/>
        <v>0</v>
      </c>
      <c r="AA5058" s="21">
        <f t="shared" si="1419"/>
        <v>0</v>
      </c>
      <c r="AB5058" s="21">
        <f t="shared" si="1420"/>
        <v>0</v>
      </c>
      <c r="AC5058" s="21">
        <f t="shared" si="1421"/>
        <v>82.94</v>
      </c>
      <c r="AD5058" s="21">
        <f t="shared" si="1427"/>
        <v>0</v>
      </c>
      <c r="AE5058" s="21" t="str">
        <f t="shared" si="1422"/>
        <v>7/29/21:00</v>
      </c>
    </row>
    <row r="5059" spans="2:31">
      <c r="B5059" s="37">
        <v>7</v>
      </c>
      <c r="C5059" s="38">
        <v>29</v>
      </c>
      <c r="D5059" s="39">
        <v>22</v>
      </c>
      <c r="E5059" s="17">
        <v>26.7</v>
      </c>
      <c r="F5059" s="17">
        <v>0</v>
      </c>
      <c r="G5059" s="17">
        <v>0</v>
      </c>
      <c r="H5059" s="37">
        <f t="shared" si="1410"/>
        <v>80.06</v>
      </c>
      <c r="I5059" s="37">
        <f>IF(H5059&lt;'Roof Calculator'!$G$8, 1, 0)</f>
        <v>0</v>
      </c>
      <c r="J5059" s="37">
        <f>IF(H5059&gt;='Roof Calculator'!$G$8, 1, 0)</f>
        <v>1</v>
      </c>
      <c r="K5059" s="37">
        <f t="shared" si="1411"/>
        <v>0</v>
      </c>
      <c r="L5059" s="37">
        <f t="shared" si="1412"/>
        <v>80.06</v>
      </c>
      <c r="M5059" s="37">
        <v>0</v>
      </c>
      <c r="N5059" s="37">
        <f t="shared" si="1413"/>
        <v>0</v>
      </c>
      <c r="O5059" s="37">
        <v>0</v>
      </c>
      <c r="P5059" s="37">
        <v>0</v>
      </c>
      <c r="Q5059" s="21">
        <f t="shared" si="1414"/>
        <v>39.790999999999997</v>
      </c>
      <c r="R5059" s="21">
        <f t="shared" si="1423"/>
        <v>210.87499999998695</v>
      </c>
      <c r="S5059" s="21">
        <f t="shared" si="1424"/>
        <v>18.250815658276526</v>
      </c>
      <c r="T5059" s="21">
        <f t="shared" si="1415"/>
        <v>86.147999999999996</v>
      </c>
      <c r="U5059" s="37">
        <f>VLOOKUP(Time_Zone, 'LSTM LookUp'!$B$5:$D$8, 3, FALSE)</f>
        <v>-75</v>
      </c>
      <c r="V5059" s="21">
        <f t="shared" si="1425"/>
        <v>-6.1193713205150058</v>
      </c>
      <c r="W5059" s="21">
        <f t="shared" si="1416"/>
        <v>309.61815716987121</v>
      </c>
      <c r="X5059" s="21">
        <f t="shared" si="1417"/>
        <v>0</v>
      </c>
      <c r="Y5059" s="21">
        <f t="shared" si="1418"/>
        <v>0</v>
      </c>
      <c r="Z5059" s="21">
        <f t="shared" si="1426"/>
        <v>0</v>
      </c>
      <c r="AA5059" s="21">
        <f t="shared" si="1419"/>
        <v>0</v>
      </c>
      <c r="AB5059" s="21">
        <f t="shared" si="1420"/>
        <v>0</v>
      </c>
      <c r="AC5059" s="21">
        <f t="shared" si="1421"/>
        <v>80.06</v>
      </c>
      <c r="AD5059" s="21">
        <f t="shared" si="1427"/>
        <v>0</v>
      </c>
      <c r="AE5059" s="21" t="str">
        <f t="shared" si="1422"/>
        <v>7/29/22:00</v>
      </c>
    </row>
    <row r="5060" spans="2:31">
      <c r="B5060" s="37">
        <v>7</v>
      </c>
      <c r="C5060" s="38">
        <v>29</v>
      </c>
      <c r="D5060" s="39">
        <v>23</v>
      </c>
      <c r="E5060" s="17">
        <v>26.1</v>
      </c>
      <c r="F5060" s="17">
        <v>0</v>
      </c>
      <c r="G5060" s="17">
        <v>0</v>
      </c>
      <c r="H5060" s="37">
        <f t="shared" si="1410"/>
        <v>78.98</v>
      </c>
      <c r="I5060" s="37">
        <f>IF(H5060&lt;'Roof Calculator'!$G$8, 1, 0)</f>
        <v>0</v>
      </c>
      <c r="J5060" s="37">
        <f>IF(H5060&gt;='Roof Calculator'!$G$8, 1, 0)</f>
        <v>1</v>
      </c>
      <c r="K5060" s="37">
        <f t="shared" si="1411"/>
        <v>0</v>
      </c>
      <c r="L5060" s="37">
        <f t="shared" si="1412"/>
        <v>78.98</v>
      </c>
      <c r="M5060" s="37">
        <v>0</v>
      </c>
      <c r="N5060" s="37">
        <f t="shared" si="1413"/>
        <v>0</v>
      </c>
      <c r="O5060" s="37">
        <v>0</v>
      </c>
      <c r="P5060" s="37">
        <v>0</v>
      </c>
      <c r="Q5060" s="21">
        <f t="shared" si="1414"/>
        <v>39.790999999999997</v>
      </c>
      <c r="R5060" s="21">
        <f t="shared" si="1423"/>
        <v>210.91666666665361</v>
      </c>
      <c r="S5060" s="21">
        <f t="shared" si="1424"/>
        <v>18.240186536159186</v>
      </c>
      <c r="T5060" s="21">
        <f t="shared" si="1415"/>
        <v>86.147999999999996</v>
      </c>
      <c r="U5060" s="37">
        <f>VLOOKUP(Time_Zone, 'LSTM LookUp'!$B$5:$D$8, 3, FALSE)</f>
        <v>-75</v>
      </c>
      <c r="V5060" s="21">
        <f t="shared" si="1425"/>
        <v>-6.1178273995528913</v>
      </c>
      <c r="W5060" s="21">
        <f t="shared" si="1416"/>
        <v>324.61854315011175</v>
      </c>
      <c r="X5060" s="21">
        <f t="shared" si="1417"/>
        <v>0</v>
      </c>
      <c r="Y5060" s="21">
        <f t="shared" si="1418"/>
        <v>0</v>
      </c>
      <c r="Z5060" s="21">
        <f t="shared" si="1426"/>
        <v>0</v>
      </c>
      <c r="AA5060" s="21">
        <f t="shared" si="1419"/>
        <v>0</v>
      </c>
      <c r="AB5060" s="21">
        <f t="shared" si="1420"/>
        <v>0</v>
      </c>
      <c r="AC5060" s="21">
        <f t="shared" si="1421"/>
        <v>78.98</v>
      </c>
      <c r="AD5060" s="21">
        <f t="shared" si="1427"/>
        <v>0</v>
      </c>
      <c r="AE5060" s="21" t="str">
        <f t="shared" si="1422"/>
        <v>7/29/23:00</v>
      </c>
    </row>
    <row r="5061" spans="2:31">
      <c r="B5061" s="37">
        <v>7</v>
      </c>
      <c r="C5061" s="38">
        <v>29</v>
      </c>
      <c r="D5061" s="39">
        <v>24</v>
      </c>
      <c r="E5061" s="17">
        <v>25</v>
      </c>
      <c r="F5061" s="17">
        <v>0</v>
      </c>
      <c r="G5061" s="17">
        <v>0</v>
      </c>
      <c r="H5061" s="37">
        <f t="shared" si="1410"/>
        <v>77</v>
      </c>
      <c r="I5061" s="37">
        <f>IF(H5061&lt;'Roof Calculator'!$G$8, 1, 0)</f>
        <v>0</v>
      </c>
      <c r="J5061" s="37">
        <f>IF(H5061&gt;='Roof Calculator'!$G$8, 1, 0)</f>
        <v>1</v>
      </c>
      <c r="K5061" s="37">
        <f t="shared" si="1411"/>
        <v>0</v>
      </c>
      <c r="L5061" s="37">
        <f t="shared" si="1412"/>
        <v>77</v>
      </c>
      <c r="M5061" s="37">
        <v>0</v>
      </c>
      <c r="N5061" s="37">
        <f t="shared" si="1413"/>
        <v>0</v>
      </c>
      <c r="O5061" s="37">
        <v>0</v>
      </c>
      <c r="P5061" s="37">
        <v>0</v>
      </c>
      <c r="Q5061" s="21">
        <f t="shared" si="1414"/>
        <v>39.790999999999997</v>
      </c>
      <c r="R5061" s="21">
        <f t="shared" si="1423"/>
        <v>210.95833333332027</v>
      </c>
      <c r="S5061" s="21">
        <f t="shared" si="1424"/>
        <v>18.229548350182721</v>
      </c>
      <c r="T5061" s="21">
        <f t="shared" si="1415"/>
        <v>86.147999999999996</v>
      </c>
      <c r="U5061" s="37">
        <f>VLOOKUP(Time_Zone, 'LSTM LookUp'!$B$5:$D$8, 3, FALSE)</f>
        <v>-75</v>
      </c>
      <c r="V5061" s="21">
        <f t="shared" si="1425"/>
        <v>-6.1162655330969189</v>
      </c>
      <c r="W5061" s="21">
        <f t="shared" si="1416"/>
        <v>339.61893361672577</v>
      </c>
      <c r="X5061" s="21">
        <f t="shared" si="1417"/>
        <v>0</v>
      </c>
      <c r="Y5061" s="21">
        <f t="shared" si="1418"/>
        <v>0</v>
      </c>
      <c r="Z5061" s="21">
        <f t="shared" si="1426"/>
        <v>0</v>
      </c>
      <c r="AA5061" s="21">
        <f t="shared" si="1419"/>
        <v>0</v>
      </c>
      <c r="AB5061" s="21">
        <f t="shared" si="1420"/>
        <v>0</v>
      </c>
      <c r="AC5061" s="21">
        <f t="shared" si="1421"/>
        <v>77</v>
      </c>
      <c r="AD5061" s="21">
        <f t="shared" si="1427"/>
        <v>0</v>
      </c>
      <c r="AE5061" s="21" t="str">
        <f t="shared" si="1422"/>
        <v>7/29/24:00</v>
      </c>
    </row>
    <row r="5062" spans="2:31">
      <c r="B5062" s="37">
        <v>7</v>
      </c>
      <c r="C5062" s="38">
        <v>30</v>
      </c>
      <c r="D5062" s="39">
        <v>1</v>
      </c>
      <c r="E5062" s="17">
        <v>24.4</v>
      </c>
      <c r="F5062" s="17">
        <v>0</v>
      </c>
      <c r="G5062" s="17">
        <v>0</v>
      </c>
      <c r="H5062" s="37">
        <f t="shared" si="1410"/>
        <v>75.92</v>
      </c>
      <c r="I5062" s="37">
        <f>IF(H5062&lt;'Roof Calculator'!$G$8, 1, 0)</f>
        <v>0</v>
      </c>
      <c r="J5062" s="37">
        <f>IF(H5062&gt;='Roof Calculator'!$G$8, 1, 0)</f>
        <v>1</v>
      </c>
      <c r="K5062" s="37">
        <f t="shared" si="1411"/>
        <v>0</v>
      </c>
      <c r="L5062" s="37">
        <f t="shared" si="1412"/>
        <v>75.92</v>
      </c>
      <c r="M5062" s="37">
        <v>0</v>
      </c>
      <c r="N5062" s="37">
        <f t="shared" si="1413"/>
        <v>0</v>
      </c>
      <c r="O5062" s="37">
        <v>0</v>
      </c>
      <c r="P5062" s="37">
        <v>0</v>
      </c>
      <c r="Q5062" s="21">
        <f t="shared" si="1414"/>
        <v>39.790999999999997</v>
      </c>
      <c r="R5062" s="21">
        <f t="shared" si="1423"/>
        <v>210.99999999998693</v>
      </c>
      <c r="S5062" s="21">
        <f t="shared" si="1424"/>
        <v>18.218901107116054</v>
      </c>
      <c r="T5062" s="21">
        <f t="shared" si="1415"/>
        <v>86.147999999999996</v>
      </c>
      <c r="U5062" s="37">
        <f>VLOOKUP(Time_Zone, 'LSTM LookUp'!$B$5:$D$8, 3, FALSE)</f>
        <v>-75</v>
      </c>
      <c r="V5062" s="21">
        <f t="shared" si="1425"/>
        <v>-6.1146857167807545</v>
      </c>
      <c r="W5062" s="21">
        <f t="shared" si="1416"/>
        <v>-5.3806714291951963</v>
      </c>
      <c r="X5062" s="21">
        <f t="shared" si="1417"/>
        <v>0</v>
      </c>
      <c r="Y5062" s="21">
        <f t="shared" si="1418"/>
        <v>0</v>
      </c>
      <c r="Z5062" s="21">
        <f t="shared" si="1426"/>
        <v>0</v>
      </c>
      <c r="AA5062" s="21">
        <f t="shared" si="1419"/>
        <v>0</v>
      </c>
      <c r="AB5062" s="21">
        <f t="shared" si="1420"/>
        <v>0</v>
      </c>
      <c r="AC5062" s="21">
        <f t="shared" si="1421"/>
        <v>75.92</v>
      </c>
      <c r="AD5062" s="21">
        <f t="shared" si="1427"/>
        <v>0</v>
      </c>
      <c r="AE5062" s="21" t="str">
        <f t="shared" si="1422"/>
        <v>7/30/1:00</v>
      </c>
    </row>
    <row r="5063" spans="2:31">
      <c r="B5063" s="37">
        <v>7</v>
      </c>
      <c r="C5063" s="38">
        <v>30</v>
      </c>
      <c r="D5063" s="39">
        <v>2</v>
      </c>
      <c r="E5063" s="17">
        <v>23.3</v>
      </c>
      <c r="F5063" s="17">
        <v>0</v>
      </c>
      <c r="G5063" s="17">
        <v>0</v>
      </c>
      <c r="H5063" s="37">
        <f t="shared" si="1410"/>
        <v>73.94</v>
      </c>
      <c r="I5063" s="37">
        <f>IF(H5063&lt;'Roof Calculator'!$G$8, 1, 0)</f>
        <v>0</v>
      </c>
      <c r="J5063" s="37">
        <f>IF(H5063&gt;='Roof Calculator'!$G$8, 1, 0)</f>
        <v>1</v>
      </c>
      <c r="K5063" s="37">
        <f t="shared" si="1411"/>
        <v>0</v>
      </c>
      <c r="L5063" s="37">
        <f t="shared" si="1412"/>
        <v>73.94</v>
      </c>
      <c r="M5063" s="37">
        <v>0</v>
      </c>
      <c r="N5063" s="37">
        <f t="shared" si="1413"/>
        <v>0</v>
      </c>
      <c r="O5063" s="37">
        <v>0</v>
      </c>
      <c r="P5063" s="37">
        <v>0</v>
      </c>
      <c r="Q5063" s="21">
        <f t="shared" si="1414"/>
        <v>39.790999999999997</v>
      </c>
      <c r="R5063" s="21">
        <f t="shared" si="1423"/>
        <v>211.04166666665358</v>
      </c>
      <c r="S5063" s="21">
        <f t="shared" si="1424"/>
        <v>18.208244813730889</v>
      </c>
      <c r="T5063" s="21">
        <f t="shared" si="1415"/>
        <v>86.147999999999996</v>
      </c>
      <c r="U5063" s="37">
        <f>VLOOKUP(Time_Zone, 'LSTM LookUp'!$B$5:$D$8, 3, FALSE)</f>
        <v>-75</v>
      </c>
      <c r="V5063" s="21">
        <f t="shared" si="1425"/>
        <v>-6.1130879462777523</v>
      </c>
      <c r="W5063" s="21">
        <f t="shared" si="1416"/>
        <v>9.6197280134305529</v>
      </c>
      <c r="X5063" s="21">
        <f t="shared" si="1417"/>
        <v>0</v>
      </c>
      <c r="Y5063" s="21">
        <f t="shared" si="1418"/>
        <v>0</v>
      </c>
      <c r="Z5063" s="21">
        <f t="shared" si="1426"/>
        <v>0</v>
      </c>
      <c r="AA5063" s="21">
        <f t="shared" si="1419"/>
        <v>0</v>
      </c>
      <c r="AB5063" s="21">
        <f t="shared" si="1420"/>
        <v>0</v>
      </c>
      <c r="AC5063" s="21">
        <f t="shared" si="1421"/>
        <v>73.94</v>
      </c>
      <c r="AD5063" s="21">
        <f t="shared" si="1427"/>
        <v>0</v>
      </c>
      <c r="AE5063" s="21" t="str">
        <f t="shared" si="1422"/>
        <v>7/30/2:00</v>
      </c>
    </row>
    <row r="5064" spans="2:31">
      <c r="B5064" s="37">
        <v>7</v>
      </c>
      <c r="C5064" s="38">
        <v>30</v>
      </c>
      <c r="D5064" s="39">
        <v>3</v>
      </c>
      <c r="E5064" s="17">
        <v>23.3</v>
      </c>
      <c r="F5064" s="17">
        <v>0</v>
      </c>
      <c r="G5064" s="17">
        <v>0</v>
      </c>
      <c r="H5064" s="37">
        <f t="shared" si="1410"/>
        <v>73.94</v>
      </c>
      <c r="I5064" s="37">
        <f>IF(H5064&lt;'Roof Calculator'!$G$8, 1, 0)</f>
        <v>0</v>
      </c>
      <c r="J5064" s="37">
        <f>IF(H5064&gt;='Roof Calculator'!$G$8, 1, 0)</f>
        <v>1</v>
      </c>
      <c r="K5064" s="37">
        <f t="shared" si="1411"/>
        <v>0</v>
      </c>
      <c r="L5064" s="37">
        <f t="shared" si="1412"/>
        <v>73.94</v>
      </c>
      <c r="M5064" s="37">
        <v>0</v>
      </c>
      <c r="N5064" s="37">
        <f t="shared" si="1413"/>
        <v>0</v>
      </c>
      <c r="O5064" s="37">
        <v>0</v>
      </c>
      <c r="P5064" s="37">
        <v>0</v>
      </c>
      <c r="Q5064" s="21">
        <f t="shared" si="1414"/>
        <v>39.790999999999997</v>
      </c>
      <c r="R5064" s="21">
        <f t="shared" si="1423"/>
        <v>211.08333333332024</v>
      </c>
      <c r="S5064" s="21">
        <f t="shared" si="1424"/>
        <v>18.197579476801824</v>
      </c>
      <c r="T5064" s="21">
        <f t="shared" si="1415"/>
        <v>86.147999999999996</v>
      </c>
      <c r="U5064" s="37">
        <f>VLOOKUP(Time_Zone, 'LSTM LookUp'!$B$5:$D$8, 3, FALSE)</f>
        <v>-75</v>
      </c>
      <c r="V5064" s="21">
        <f t="shared" si="1425"/>
        <v>-6.1114722173009817</v>
      </c>
      <c r="W5064" s="21">
        <f t="shared" si="1416"/>
        <v>24.620131945674764</v>
      </c>
      <c r="X5064" s="21">
        <f t="shared" si="1417"/>
        <v>0</v>
      </c>
      <c r="Y5064" s="21">
        <f t="shared" si="1418"/>
        <v>0</v>
      </c>
      <c r="Z5064" s="21">
        <f t="shared" si="1426"/>
        <v>0</v>
      </c>
      <c r="AA5064" s="21">
        <f t="shared" si="1419"/>
        <v>0</v>
      </c>
      <c r="AB5064" s="21">
        <f t="shared" si="1420"/>
        <v>0</v>
      </c>
      <c r="AC5064" s="21">
        <f t="shared" si="1421"/>
        <v>73.94</v>
      </c>
      <c r="AD5064" s="21">
        <f t="shared" si="1427"/>
        <v>0</v>
      </c>
      <c r="AE5064" s="21" t="str">
        <f t="shared" si="1422"/>
        <v>7/30/3:00</v>
      </c>
    </row>
    <row r="5065" spans="2:31">
      <c r="B5065" s="37">
        <v>7</v>
      </c>
      <c r="C5065" s="38">
        <v>30</v>
      </c>
      <c r="D5065" s="39">
        <v>4</v>
      </c>
      <c r="E5065" s="17">
        <v>22.2</v>
      </c>
      <c r="F5065" s="17">
        <v>0</v>
      </c>
      <c r="G5065" s="17">
        <v>0</v>
      </c>
      <c r="H5065" s="37">
        <f t="shared" si="1410"/>
        <v>71.959999999999994</v>
      </c>
      <c r="I5065" s="37">
        <f>IF(H5065&lt;'Roof Calculator'!$G$8, 1, 0)</f>
        <v>0</v>
      </c>
      <c r="J5065" s="37">
        <f>IF(H5065&gt;='Roof Calculator'!$G$8, 1, 0)</f>
        <v>1</v>
      </c>
      <c r="K5065" s="37">
        <f t="shared" si="1411"/>
        <v>0</v>
      </c>
      <c r="L5065" s="37">
        <f t="shared" si="1412"/>
        <v>71.959999999999994</v>
      </c>
      <c r="M5065" s="37">
        <v>0</v>
      </c>
      <c r="N5065" s="37">
        <f t="shared" si="1413"/>
        <v>0</v>
      </c>
      <c r="O5065" s="37">
        <v>0</v>
      </c>
      <c r="P5065" s="37">
        <v>0</v>
      </c>
      <c r="Q5065" s="21">
        <f t="shared" si="1414"/>
        <v>39.790999999999997</v>
      </c>
      <c r="R5065" s="21">
        <f t="shared" si="1423"/>
        <v>211.1249999999869</v>
      </c>
      <c r="S5065" s="21">
        <f t="shared" si="1424"/>
        <v>18.186905103106312</v>
      </c>
      <c r="T5065" s="21">
        <f t="shared" si="1415"/>
        <v>86.147999999999996</v>
      </c>
      <c r="U5065" s="37">
        <f>VLOOKUP(Time_Zone, 'LSTM LookUp'!$B$5:$D$8, 3, FALSE)</f>
        <v>-75</v>
      </c>
      <c r="V5065" s="21">
        <f t="shared" si="1425"/>
        <v>-6.1098385256032373</v>
      </c>
      <c r="W5065" s="21">
        <f t="shared" si="1416"/>
        <v>39.620540368599208</v>
      </c>
      <c r="X5065" s="21">
        <f t="shared" si="1417"/>
        <v>0</v>
      </c>
      <c r="Y5065" s="21">
        <f t="shared" si="1418"/>
        <v>0</v>
      </c>
      <c r="Z5065" s="21">
        <f t="shared" si="1426"/>
        <v>0</v>
      </c>
      <c r="AA5065" s="21">
        <f t="shared" si="1419"/>
        <v>0</v>
      </c>
      <c r="AB5065" s="21">
        <f t="shared" si="1420"/>
        <v>0</v>
      </c>
      <c r="AC5065" s="21">
        <f t="shared" si="1421"/>
        <v>71.959999999999994</v>
      </c>
      <c r="AD5065" s="21">
        <f t="shared" si="1427"/>
        <v>0</v>
      </c>
      <c r="AE5065" s="21" t="str">
        <f t="shared" si="1422"/>
        <v>7/30/4:00</v>
      </c>
    </row>
    <row r="5066" spans="2:31">
      <c r="B5066" s="37">
        <v>7</v>
      </c>
      <c r="C5066" s="38">
        <v>30</v>
      </c>
      <c r="D5066" s="39">
        <v>5</v>
      </c>
      <c r="E5066" s="17">
        <v>21.7</v>
      </c>
      <c r="F5066" s="17">
        <v>0</v>
      </c>
      <c r="G5066" s="17">
        <v>0</v>
      </c>
      <c r="H5066" s="37">
        <f t="shared" si="1410"/>
        <v>71.06</v>
      </c>
      <c r="I5066" s="37">
        <f>IF(H5066&lt;'Roof Calculator'!$G$8, 1, 0)</f>
        <v>0</v>
      </c>
      <c r="J5066" s="37">
        <f>IF(H5066&gt;='Roof Calculator'!$G$8, 1, 0)</f>
        <v>1</v>
      </c>
      <c r="K5066" s="37">
        <f t="shared" si="1411"/>
        <v>0</v>
      </c>
      <c r="L5066" s="37">
        <f t="shared" si="1412"/>
        <v>71.06</v>
      </c>
      <c r="M5066" s="37">
        <v>0</v>
      </c>
      <c r="N5066" s="37">
        <f t="shared" si="1413"/>
        <v>0</v>
      </c>
      <c r="O5066" s="37">
        <v>0</v>
      </c>
      <c r="P5066" s="37">
        <v>0</v>
      </c>
      <c r="Q5066" s="21">
        <f t="shared" si="1414"/>
        <v>39.790999999999997</v>
      </c>
      <c r="R5066" s="21">
        <f t="shared" si="1423"/>
        <v>211.16666666665355</v>
      </c>
      <c r="S5066" s="21">
        <f t="shared" si="1424"/>
        <v>18.176221699424588</v>
      </c>
      <c r="T5066" s="21">
        <f t="shared" si="1415"/>
        <v>86.147999999999996</v>
      </c>
      <c r="U5066" s="37">
        <f>VLOOKUP(Time_Zone, 'LSTM LookUp'!$B$5:$D$8, 3, FALSE)</f>
        <v>-75</v>
      </c>
      <c r="V5066" s="21">
        <f t="shared" si="1425"/>
        <v>-6.1081868669770465</v>
      </c>
      <c r="W5066" s="21">
        <f t="shared" si="1416"/>
        <v>54.620953283255751</v>
      </c>
      <c r="X5066" s="21">
        <f t="shared" si="1417"/>
        <v>0</v>
      </c>
      <c r="Y5066" s="21">
        <f t="shared" si="1418"/>
        <v>0</v>
      </c>
      <c r="Z5066" s="21">
        <f t="shared" si="1426"/>
        <v>0</v>
      </c>
      <c r="AA5066" s="21">
        <f t="shared" si="1419"/>
        <v>0</v>
      </c>
      <c r="AB5066" s="21">
        <f t="shared" si="1420"/>
        <v>0</v>
      </c>
      <c r="AC5066" s="21">
        <f t="shared" si="1421"/>
        <v>71.06</v>
      </c>
      <c r="AD5066" s="21">
        <f t="shared" si="1427"/>
        <v>0</v>
      </c>
      <c r="AE5066" s="21" t="str">
        <f t="shared" si="1422"/>
        <v>7/30/5:00</v>
      </c>
    </row>
    <row r="5067" spans="2:31">
      <c r="B5067" s="37">
        <v>7</v>
      </c>
      <c r="C5067" s="38">
        <v>30</v>
      </c>
      <c r="D5067" s="39">
        <v>6</v>
      </c>
      <c r="E5067" s="17">
        <v>21.7</v>
      </c>
      <c r="F5067" s="17">
        <v>1</v>
      </c>
      <c r="G5067" s="17">
        <v>4</v>
      </c>
      <c r="H5067" s="37">
        <f t="shared" si="1410"/>
        <v>71.06</v>
      </c>
      <c r="I5067" s="37">
        <f>IF(H5067&lt;'Roof Calculator'!$G$8, 1, 0)</f>
        <v>0</v>
      </c>
      <c r="J5067" s="37">
        <f>IF(H5067&gt;='Roof Calculator'!$G$8, 1, 0)</f>
        <v>1</v>
      </c>
      <c r="K5067" s="37">
        <f t="shared" si="1411"/>
        <v>0</v>
      </c>
      <c r="L5067" s="37">
        <f t="shared" si="1412"/>
        <v>71.06</v>
      </c>
      <c r="M5067" s="37">
        <v>0</v>
      </c>
      <c r="N5067" s="37">
        <f t="shared" si="1413"/>
        <v>1</v>
      </c>
      <c r="O5067" s="37">
        <v>0</v>
      </c>
      <c r="P5067" s="37">
        <v>0</v>
      </c>
      <c r="Q5067" s="21">
        <f t="shared" si="1414"/>
        <v>39.790999999999997</v>
      </c>
      <c r="R5067" s="21">
        <f t="shared" si="1423"/>
        <v>211.20833333332021</v>
      </c>
      <c r="S5067" s="21">
        <f t="shared" si="1424"/>
        <v>18.165529272539729</v>
      </c>
      <c r="T5067" s="21">
        <f t="shared" si="1415"/>
        <v>86.147999999999996</v>
      </c>
      <c r="U5067" s="37">
        <f>VLOOKUP(Time_Zone, 'LSTM LookUp'!$B$5:$D$8, 3, FALSE)</f>
        <v>-75</v>
      </c>
      <c r="V5067" s="21">
        <f t="shared" si="1425"/>
        <v>-6.1065172372546854</v>
      </c>
      <c r="W5067" s="21">
        <f t="shared" si="1416"/>
        <v>69.621370690686319</v>
      </c>
      <c r="X5067" s="21">
        <f t="shared" si="1417"/>
        <v>1.8150319844243663</v>
      </c>
      <c r="Y5067" s="21">
        <f t="shared" si="1418"/>
        <v>2.8150319844243663</v>
      </c>
      <c r="Z5067" s="21">
        <f t="shared" si="1426"/>
        <v>0.89231597276625219</v>
      </c>
      <c r="AA5067" s="21">
        <f t="shared" si="1419"/>
        <v>0</v>
      </c>
      <c r="AB5067" s="21">
        <f t="shared" si="1420"/>
        <v>0.89231597276625219</v>
      </c>
      <c r="AC5067" s="21">
        <f t="shared" si="1421"/>
        <v>71.06</v>
      </c>
      <c r="AD5067" s="21">
        <f t="shared" si="1427"/>
        <v>0.89231597276625219</v>
      </c>
      <c r="AE5067" s="21" t="str">
        <f t="shared" si="1422"/>
        <v>7/30/6:00</v>
      </c>
    </row>
    <row r="5068" spans="2:31">
      <c r="B5068" s="37">
        <v>7</v>
      </c>
      <c r="C5068" s="38">
        <v>30</v>
      </c>
      <c r="D5068" s="39">
        <v>7</v>
      </c>
      <c r="E5068" s="17">
        <v>23.9</v>
      </c>
      <c r="F5068" s="17">
        <v>41</v>
      </c>
      <c r="G5068" s="17">
        <v>220</v>
      </c>
      <c r="H5068" s="37">
        <f t="shared" si="1410"/>
        <v>75.02</v>
      </c>
      <c r="I5068" s="37">
        <f>IF(H5068&lt;'Roof Calculator'!$G$8, 1, 0)</f>
        <v>0</v>
      </c>
      <c r="J5068" s="37">
        <f>IF(H5068&gt;='Roof Calculator'!$G$8, 1, 0)</f>
        <v>1</v>
      </c>
      <c r="K5068" s="37">
        <f t="shared" si="1411"/>
        <v>0</v>
      </c>
      <c r="L5068" s="37">
        <f t="shared" si="1412"/>
        <v>75.02</v>
      </c>
      <c r="M5068" s="37">
        <v>0</v>
      </c>
      <c r="N5068" s="37">
        <f t="shared" si="1413"/>
        <v>41</v>
      </c>
      <c r="O5068" s="37">
        <v>0</v>
      </c>
      <c r="P5068" s="37">
        <v>0</v>
      </c>
      <c r="Q5068" s="21">
        <f t="shared" si="1414"/>
        <v>39.790999999999997</v>
      </c>
      <c r="R5068" s="21">
        <f t="shared" si="1423"/>
        <v>211.24999999998687</v>
      </c>
      <c r="S5068" s="21">
        <f t="shared" si="1424"/>
        <v>18.154827829237629</v>
      </c>
      <c r="T5068" s="21">
        <f t="shared" si="1415"/>
        <v>86.147999999999996</v>
      </c>
      <c r="U5068" s="37">
        <f>VLOOKUP(Time_Zone, 'LSTM LookUp'!$B$5:$D$8, 3, FALSE)</f>
        <v>-75</v>
      </c>
      <c r="V5068" s="21">
        <f t="shared" si="1425"/>
        <v>-6.1048296323081868</v>
      </c>
      <c r="W5068" s="21">
        <f t="shared" si="1416"/>
        <v>84.62179259192294</v>
      </c>
      <c r="X5068" s="21">
        <f t="shared" si="1417"/>
        <v>58.926245835029228</v>
      </c>
      <c r="Y5068" s="21">
        <f t="shared" si="1418"/>
        <v>99.926245835029221</v>
      </c>
      <c r="Z5068" s="21">
        <f t="shared" si="1426"/>
        <v>31.674874655250811</v>
      </c>
      <c r="AA5068" s="21">
        <f t="shared" si="1419"/>
        <v>0</v>
      </c>
      <c r="AB5068" s="21">
        <f t="shared" si="1420"/>
        <v>31.674874655250811</v>
      </c>
      <c r="AC5068" s="21">
        <f t="shared" si="1421"/>
        <v>75.02</v>
      </c>
      <c r="AD5068" s="21">
        <f t="shared" si="1427"/>
        <v>31.674874655250811</v>
      </c>
      <c r="AE5068" s="21" t="str">
        <f t="shared" si="1422"/>
        <v>7/30/7:00</v>
      </c>
    </row>
    <row r="5069" spans="2:31">
      <c r="B5069" s="37">
        <v>7</v>
      </c>
      <c r="C5069" s="38">
        <v>30</v>
      </c>
      <c r="D5069" s="39">
        <v>8</v>
      </c>
      <c r="E5069" s="17">
        <v>26.1</v>
      </c>
      <c r="F5069" s="17">
        <v>76</v>
      </c>
      <c r="G5069" s="17">
        <v>509</v>
      </c>
      <c r="H5069" s="37">
        <f t="shared" si="1410"/>
        <v>78.98</v>
      </c>
      <c r="I5069" s="37">
        <f>IF(H5069&lt;'Roof Calculator'!$G$8, 1, 0)</f>
        <v>0</v>
      </c>
      <c r="J5069" s="37">
        <f>IF(H5069&gt;='Roof Calculator'!$G$8, 1, 0)</f>
        <v>1</v>
      </c>
      <c r="K5069" s="37">
        <f t="shared" si="1411"/>
        <v>0</v>
      </c>
      <c r="L5069" s="37">
        <f t="shared" si="1412"/>
        <v>78.98</v>
      </c>
      <c r="M5069" s="37">
        <v>0</v>
      </c>
      <c r="N5069" s="37">
        <f t="shared" si="1413"/>
        <v>76</v>
      </c>
      <c r="O5069" s="37">
        <v>0</v>
      </c>
      <c r="P5069" s="37">
        <v>0</v>
      </c>
      <c r="Q5069" s="21">
        <f t="shared" si="1414"/>
        <v>39.790999999999997</v>
      </c>
      <c r="R5069" s="21">
        <f t="shared" si="1423"/>
        <v>211.29166666665353</v>
      </c>
      <c r="S5069" s="21">
        <f t="shared" si="1424"/>
        <v>18.144117376306976</v>
      </c>
      <c r="T5069" s="21">
        <f t="shared" si="1415"/>
        <v>86.147999999999996</v>
      </c>
      <c r="U5069" s="37">
        <f>VLOOKUP(Time_Zone, 'LSTM LookUp'!$B$5:$D$8, 3, FALSE)</f>
        <v>-75</v>
      </c>
      <c r="V5069" s="21">
        <f t="shared" si="1425"/>
        <v>-6.1031240480493638</v>
      </c>
      <c r="W5069" s="21">
        <f t="shared" si="1416"/>
        <v>99.622218987987623</v>
      </c>
      <c r="X5069" s="21">
        <f t="shared" si="1417"/>
        <v>39.319200417157674</v>
      </c>
      <c r="Y5069" s="21">
        <f t="shared" si="1418"/>
        <v>115.31920041715767</v>
      </c>
      <c r="Z5069" s="21">
        <f t="shared" si="1426"/>
        <v>36.554172410195278</v>
      </c>
      <c r="AA5069" s="21">
        <f t="shared" si="1419"/>
        <v>0</v>
      </c>
      <c r="AB5069" s="21">
        <f t="shared" si="1420"/>
        <v>36.554172410195278</v>
      </c>
      <c r="AC5069" s="21">
        <f t="shared" si="1421"/>
        <v>78.98</v>
      </c>
      <c r="AD5069" s="21">
        <f t="shared" si="1427"/>
        <v>36.554172410195278</v>
      </c>
      <c r="AE5069" s="21" t="str">
        <f t="shared" si="1422"/>
        <v>7/30/8:00</v>
      </c>
    </row>
    <row r="5070" spans="2:31">
      <c r="B5070" s="37">
        <v>7</v>
      </c>
      <c r="C5070" s="38">
        <v>30</v>
      </c>
      <c r="D5070" s="39">
        <v>9</v>
      </c>
      <c r="E5070" s="17">
        <v>28.3</v>
      </c>
      <c r="F5070" s="17">
        <v>107</v>
      </c>
      <c r="G5070" s="17">
        <v>659</v>
      </c>
      <c r="H5070" s="37">
        <f t="shared" si="1410"/>
        <v>82.94</v>
      </c>
      <c r="I5070" s="37">
        <f>IF(H5070&lt;'Roof Calculator'!$G$8, 1, 0)</f>
        <v>0</v>
      </c>
      <c r="J5070" s="37">
        <f>IF(H5070&gt;='Roof Calculator'!$G$8, 1, 0)</f>
        <v>1</v>
      </c>
      <c r="K5070" s="37">
        <f t="shared" si="1411"/>
        <v>0</v>
      </c>
      <c r="L5070" s="37">
        <f t="shared" si="1412"/>
        <v>82.94</v>
      </c>
      <c r="M5070" s="37">
        <v>0</v>
      </c>
      <c r="N5070" s="37">
        <f t="shared" si="1413"/>
        <v>107</v>
      </c>
      <c r="O5070" s="37">
        <v>0</v>
      </c>
      <c r="P5070" s="37">
        <v>0</v>
      </c>
      <c r="Q5070" s="21">
        <f t="shared" si="1414"/>
        <v>39.790999999999997</v>
      </c>
      <c r="R5070" s="21">
        <f t="shared" si="1423"/>
        <v>211.33333333332018</v>
      </c>
      <c r="S5070" s="21">
        <f t="shared" si="1424"/>
        <v>18.133397920539235</v>
      </c>
      <c r="T5070" s="21">
        <f t="shared" si="1415"/>
        <v>86.147999999999996</v>
      </c>
      <c r="U5070" s="37">
        <f>VLOOKUP(Time_Zone, 'LSTM LookUp'!$B$5:$D$8, 3, FALSE)</f>
        <v>-75</v>
      </c>
      <c r="V5070" s="21">
        <f t="shared" si="1425"/>
        <v>-6.1014004804298079</v>
      </c>
      <c r="W5070" s="21">
        <f t="shared" si="1416"/>
        <v>114.62264987989256</v>
      </c>
      <c r="X5070" s="21">
        <f t="shared" si="1417"/>
        <v>-69.231720293598016</v>
      </c>
      <c r="Y5070" s="21">
        <f t="shared" si="1418"/>
        <v>37.768279706401984</v>
      </c>
      <c r="Z5070" s="21">
        <f t="shared" si="1426"/>
        <v>11.971885020275323</v>
      </c>
      <c r="AA5070" s="21">
        <f t="shared" si="1419"/>
        <v>0</v>
      </c>
      <c r="AB5070" s="21">
        <f t="shared" si="1420"/>
        <v>11.971885020275323</v>
      </c>
      <c r="AC5070" s="21">
        <f t="shared" si="1421"/>
        <v>82.94</v>
      </c>
      <c r="AD5070" s="21">
        <f t="shared" si="1427"/>
        <v>11.971885020275323</v>
      </c>
      <c r="AE5070" s="21" t="str">
        <f t="shared" si="1422"/>
        <v>7/30/9:00</v>
      </c>
    </row>
    <row r="5071" spans="2:31">
      <c r="B5071" s="37">
        <v>7</v>
      </c>
      <c r="C5071" s="38">
        <v>30</v>
      </c>
      <c r="D5071" s="39">
        <v>10</v>
      </c>
      <c r="E5071" s="17">
        <v>29.4</v>
      </c>
      <c r="F5071" s="17">
        <v>132</v>
      </c>
      <c r="G5071" s="17">
        <v>742</v>
      </c>
      <c r="H5071" s="37">
        <f t="shared" si="1410"/>
        <v>84.919999999999987</v>
      </c>
      <c r="I5071" s="37">
        <f>IF(H5071&lt;'Roof Calculator'!$G$8, 1, 0)</f>
        <v>0</v>
      </c>
      <c r="J5071" s="37">
        <f>IF(H5071&gt;='Roof Calculator'!$G$8, 1, 0)</f>
        <v>1</v>
      </c>
      <c r="K5071" s="37">
        <f t="shared" si="1411"/>
        <v>0</v>
      </c>
      <c r="L5071" s="37">
        <f t="shared" si="1412"/>
        <v>84.919999999999987</v>
      </c>
      <c r="M5071" s="37">
        <v>0</v>
      </c>
      <c r="N5071" s="37">
        <f t="shared" si="1413"/>
        <v>132</v>
      </c>
      <c r="O5071" s="37">
        <v>0</v>
      </c>
      <c r="P5071" s="37">
        <v>0</v>
      </c>
      <c r="Q5071" s="21">
        <f t="shared" si="1414"/>
        <v>39.790999999999997</v>
      </c>
      <c r="R5071" s="21">
        <f t="shared" si="1423"/>
        <v>211.37499999998684</v>
      </c>
      <c r="S5071" s="21">
        <f t="shared" si="1424"/>
        <v>18.122669468728677</v>
      </c>
      <c r="T5071" s="21">
        <f t="shared" si="1415"/>
        <v>86.147999999999996</v>
      </c>
      <c r="U5071" s="37">
        <f>VLOOKUP(Time_Zone, 'LSTM LookUp'!$B$5:$D$8, 3, FALSE)</f>
        <v>-75</v>
      </c>
      <c r="V5071" s="21">
        <f t="shared" si="1425"/>
        <v>-6.0996589254409121</v>
      </c>
      <c r="W5071" s="21">
        <f t="shared" si="1416"/>
        <v>129.62308526863976</v>
      </c>
      <c r="X5071" s="21">
        <f t="shared" si="1417"/>
        <v>-197.85131173135346</v>
      </c>
      <c r="Y5071" s="21">
        <f t="shared" si="1418"/>
        <v>-65.851311731353462</v>
      </c>
      <c r="Z5071" s="21">
        <f t="shared" si="1426"/>
        <v>-20.873715684446118</v>
      </c>
      <c r="AA5071" s="21">
        <f t="shared" si="1419"/>
        <v>0</v>
      </c>
      <c r="AB5071" s="21">
        <f t="shared" si="1420"/>
        <v>-20.873715684446118</v>
      </c>
      <c r="AC5071" s="21">
        <f t="shared" si="1421"/>
        <v>84.919999999999987</v>
      </c>
      <c r="AD5071" s="21">
        <f t="shared" si="1427"/>
        <v>-20.873715684446118</v>
      </c>
      <c r="AE5071" s="21" t="str">
        <f t="shared" si="1422"/>
        <v>7/30/10:00</v>
      </c>
    </row>
    <row r="5072" spans="2:31">
      <c r="B5072" s="37">
        <v>7</v>
      </c>
      <c r="C5072" s="38">
        <v>30</v>
      </c>
      <c r="D5072" s="39">
        <v>11</v>
      </c>
      <c r="E5072" s="17">
        <v>30.6</v>
      </c>
      <c r="F5072" s="17">
        <v>154</v>
      </c>
      <c r="G5072" s="17">
        <v>783</v>
      </c>
      <c r="H5072" s="37">
        <f t="shared" si="1410"/>
        <v>87.080000000000013</v>
      </c>
      <c r="I5072" s="37">
        <f>IF(H5072&lt;'Roof Calculator'!$G$8, 1, 0)</f>
        <v>0</v>
      </c>
      <c r="J5072" s="37">
        <f>IF(H5072&gt;='Roof Calculator'!$G$8, 1, 0)</f>
        <v>1</v>
      </c>
      <c r="K5072" s="37">
        <f t="shared" si="1411"/>
        <v>0</v>
      </c>
      <c r="L5072" s="37">
        <f t="shared" si="1412"/>
        <v>87.080000000000013</v>
      </c>
      <c r="M5072" s="37">
        <v>0</v>
      </c>
      <c r="N5072" s="37">
        <f t="shared" si="1413"/>
        <v>154</v>
      </c>
      <c r="O5072" s="37">
        <v>0</v>
      </c>
      <c r="P5072" s="37">
        <v>0</v>
      </c>
      <c r="Q5072" s="21">
        <f t="shared" si="1414"/>
        <v>39.790999999999997</v>
      </c>
      <c r="R5072" s="21">
        <f t="shared" si="1423"/>
        <v>211.4166666666535</v>
      </c>
      <c r="S5072" s="21">
        <f t="shared" si="1424"/>
        <v>18.111932027672339</v>
      </c>
      <c r="T5072" s="21">
        <f t="shared" si="1415"/>
        <v>86.147999999999996</v>
      </c>
      <c r="U5072" s="37">
        <f>VLOOKUP(Time_Zone, 'LSTM LookUp'!$B$5:$D$8, 3, FALSE)</f>
        <v>-75</v>
      </c>
      <c r="V5072" s="21">
        <f t="shared" si="1425"/>
        <v>-6.0978993791138763</v>
      </c>
      <c r="W5072" s="21">
        <f t="shared" si="1416"/>
        <v>144.62352515522153</v>
      </c>
      <c r="X5072" s="21">
        <f t="shared" si="1417"/>
        <v>-310.47093287778375</v>
      </c>
      <c r="Y5072" s="21">
        <f t="shared" si="1418"/>
        <v>-156.47093287778375</v>
      </c>
      <c r="Z5072" s="21">
        <f t="shared" si="1426"/>
        <v>-49.598552859438698</v>
      </c>
      <c r="AA5072" s="21">
        <f t="shared" si="1419"/>
        <v>0</v>
      </c>
      <c r="AB5072" s="21">
        <f t="shared" si="1420"/>
        <v>-49.598552859438698</v>
      </c>
      <c r="AC5072" s="21">
        <f t="shared" si="1421"/>
        <v>87.080000000000013</v>
      </c>
      <c r="AD5072" s="21">
        <f t="shared" si="1427"/>
        <v>-49.598552859438698</v>
      </c>
      <c r="AE5072" s="21" t="str">
        <f t="shared" si="1422"/>
        <v>7/30/11:00</v>
      </c>
    </row>
    <row r="5073" spans="2:31">
      <c r="B5073" s="37">
        <v>7</v>
      </c>
      <c r="C5073" s="38">
        <v>30</v>
      </c>
      <c r="D5073" s="39">
        <v>12</v>
      </c>
      <c r="E5073" s="17">
        <v>31.1</v>
      </c>
      <c r="F5073" s="17">
        <v>168</v>
      </c>
      <c r="G5073" s="17">
        <v>755</v>
      </c>
      <c r="H5073" s="37">
        <f t="shared" si="1410"/>
        <v>87.98</v>
      </c>
      <c r="I5073" s="37">
        <f>IF(H5073&lt;'Roof Calculator'!$G$8, 1, 0)</f>
        <v>0</v>
      </c>
      <c r="J5073" s="37">
        <f>IF(H5073&gt;='Roof Calculator'!$G$8, 1, 0)</f>
        <v>1</v>
      </c>
      <c r="K5073" s="37">
        <f t="shared" si="1411"/>
        <v>0</v>
      </c>
      <c r="L5073" s="37">
        <f t="shared" si="1412"/>
        <v>87.98</v>
      </c>
      <c r="M5073" s="37">
        <v>0</v>
      </c>
      <c r="N5073" s="37">
        <f t="shared" si="1413"/>
        <v>168</v>
      </c>
      <c r="O5073" s="37">
        <v>0</v>
      </c>
      <c r="P5073" s="37">
        <v>0</v>
      </c>
      <c r="Q5073" s="21">
        <f t="shared" si="1414"/>
        <v>39.790999999999997</v>
      </c>
      <c r="R5073" s="21">
        <f t="shared" si="1423"/>
        <v>211.45833333332016</v>
      </c>
      <c r="S5073" s="21">
        <f t="shared" si="1424"/>
        <v>18.101185604170006</v>
      </c>
      <c r="T5073" s="21">
        <f t="shared" si="1415"/>
        <v>86.147999999999996</v>
      </c>
      <c r="U5073" s="37">
        <f>VLOOKUP(Time_Zone, 'LSTM LookUp'!$B$5:$D$8, 3, FALSE)</f>
        <v>-75</v>
      </c>
      <c r="V5073" s="21">
        <f t="shared" si="1425"/>
        <v>-6.0961218375197204</v>
      </c>
      <c r="W5073" s="21">
        <f t="shared" si="1416"/>
        <v>159.62396954062007</v>
      </c>
      <c r="X5073" s="21">
        <f t="shared" si="1417"/>
        <v>-366.7896204860985</v>
      </c>
      <c r="Y5073" s="21">
        <f t="shared" si="1418"/>
        <v>-198.7896204860985</v>
      </c>
      <c r="Z5073" s="21">
        <f t="shared" si="1426"/>
        <v>-63.012837708897074</v>
      </c>
      <c r="AA5073" s="21">
        <f t="shared" si="1419"/>
        <v>0</v>
      </c>
      <c r="AB5073" s="21">
        <f t="shared" si="1420"/>
        <v>-63.012837708897074</v>
      </c>
      <c r="AC5073" s="21">
        <f t="shared" si="1421"/>
        <v>87.98</v>
      </c>
      <c r="AD5073" s="21">
        <f t="shared" si="1427"/>
        <v>-63.012837708897074</v>
      </c>
      <c r="AE5073" s="21" t="str">
        <f t="shared" si="1422"/>
        <v>7/30/12:00</v>
      </c>
    </row>
    <row r="5074" spans="2:31">
      <c r="B5074" s="37">
        <v>7</v>
      </c>
      <c r="C5074" s="38">
        <v>30</v>
      </c>
      <c r="D5074" s="39">
        <v>13</v>
      </c>
      <c r="E5074" s="17">
        <v>31.7</v>
      </c>
      <c r="F5074" s="17">
        <v>215</v>
      </c>
      <c r="G5074" s="17">
        <v>679</v>
      </c>
      <c r="H5074" s="37">
        <f t="shared" si="1410"/>
        <v>89.06</v>
      </c>
      <c r="I5074" s="37">
        <f>IF(H5074&lt;'Roof Calculator'!$G$8, 1, 0)</f>
        <v>0</v>
      </c>
      <c r="J5074" s="37">
        <f>IF(H5074&gt;='Roof Calculator'!$G$8, 1, 0)</f>
        <v>1</v>
      </c>
      <c r="K5074" s="37">
        <f t="shared" si="1411"/>
        <v>0</v>
      </c>
      <c r="L5074" s="37">
        <f t="shared" si="1412"/>
        <v>89.06</v>
      </c>
      <c r="M5074" s="37">
        <v>0</v>
      </c>
      <c r="N5074" s="37">
        <f t="shared" si="1413"/>
        <v>215</v>
      </c>
      <c r="O5074" s="37">
        <v>0</v>
      </c>
      <c r="P5074" s="37">
        <v>0</v>
      </c>
      <c r="Q5074" s="21">
        <f t="shared" si="1414"/>
        <v>39.790999999999997</v>
      </c>
      <c r="R5074" s="21">
        <f t="shared" si="1423"/>
        <v>211.49999999998681</v>
      </c>
      <c r="S5074" s="21">
        <f t="shared" si="1424"/>
        <v>18.090430205024234</v>
      </c>
      <c r="T5074" s="21">
        <f t="shared" si="1415"/>
        <v>86.147999999999996</v>
      </c>
      <c r="U5074" s="37">
        <f>VLOOKUP(Time_Zone, 'LSTM LookUp'!$B$5:$D$8, 3, FALSE)</f>
        <v>-75</v>
      </c>
      <c r="V5074" s="21">
        <f t="shared" si="1425"/>
        <v>-6.0943262967693039</v>
      </c>
      <c r="W5074" s="21">
        <f t="shared" si="1416"/>
        <v>174.62441842580768</v>
      </c>
      <c r="X5074" s="21">
        <f t="shared" si="1417"/>
        <v>-358.82487648551142</v>
      </c>
      <c r="Y5074" s="21">
        <f t="shared" si="1418"/>
        <v>-143.82487648551142</v>
      </c>
      <c r="Z5074" s="21">
        <f t="shared" si="1426"/>
        <v>-45.589973854381739</v>
      </c>
      <c r="AA5074" s="21">
        <f t="shared" si="1419"/>
        <v>0</v>
      </c>
      <c r="AB5074" s="21">
        <f t="shared" si="1420"/>
        <v>-45.589973854381739</v>
      </c>
      <c r="AC5074" s="21">
        <f t="shared" si="1421"/>
        <v>89.06</v>
      </c>
      <c r="AD5074" s="21">
        <f t="shared" si="1427"/>
        <v>-45.589973854381739</v>
      </c>
      <c r="AE5074" s="21" t="str">
        <f t="shared" si="1422"/>
        <v>7/30/13:00</v>
      </c>
    </row>
    <row r="5075" spans="2:31">
      <c r="B5075" s="37">
        <v>7</v>
      </c>
      <c r="C5075" s="38">
        <v>30</v>
      </c>
      <c r="D5075" s="39">
        <v>14</v>
      </c>
      <c r="E5075" s="17">
        <v>32.799999999999997</v>
      </c>
      <c r="F5075" s="17">
        <v>234</v>
      </c>
      <c r="G5075" s="17">
        <v>726</v>
      </c>
      <c r="H5075" s="37">
        <f t="shared" si="1410"/>
        <v>91.039999999999992</v>
      </c>
      <c r="I5075" s="37">
        <f>IF(H5075&lt;'Roof Calculator'!$G$8, 1, 0)</f>
        <v>0</v>
      </c>
      <c r="J5075" s="37">
        <f>IF(H5075&gt;='Roof Calculator'!$G$8, 1, 0)</f>
        <v>1</v>
      </c>
      <c r="K5075" s="37">
        <f t="shared" si="1411"/>
        <v>0</v>
      </c>
      <c r="L5075" s="37">
        <f t="shared" si="1412"/>
        <v>91.039999999999992</v>
      </c>
      <c r="M5075" s="37">
        <v>0</v>
      </c>
      <c r="N5075" s="37">
        <f t="shared" si="1413"/>
        <v>234</v>
      </c>
      <c r="O5075" s="37">
        <v>0</v>
      </c>
      <c r="P5075" s="37">
        <v>0</v>
      </c>
      <c r="Q5075" s="21">
        <f t="shared" si="1414"/>
        <v>39.790999999999997</v>
      </c>
      <c r="R5075" s="21">
        <f t="shared" si="1423"/>
        <v>211.54166666665347</v>
      </c>
      <c r="S5075" s="21">
        <f t="shared" si="1424"/>
        <v>18.079665837040338</v>
      </c>
      <c r="T5075" s="21">
        <f t="shared" si="1415"/>
        <v>86.147999999999996</v>
      </c>
      <c r="U5075" s="37">
        <f>VLOOKUP(Time_Zone, 'LSTM LookUp'!$B$5:$D$8, 3, FALSE)</f>
        <v>-75</v>
      </c>
      <c r="V5075" s="21">
        <f t="shared" si="1425"/>
        <v>-6.0925127530133274</v>
      </c>
      <c r="W5075" s="21">
        <f t="shared" si="1416"/>
        <v>189.62487181174669</v>
      </c>
      <c r="X5075" s="21">
        <f t="shared" si="1417"/>
        <v>-378.64539723820576</v>
      </c>
      <c r="Y5075" s="21">
        <f t="shared" si="1418"/>
        <v>-144.64539723820576</v>
      </c>
      <c r="Z5075" s="21">
        <f t="shared" si="1426"/>
        <v>-45.850064602077111</v>
      </c>
      <c r="AA5075" s="21">
        <f t="shared" si="1419"/>
        <v>0</v>
      </c>
      <c r="AB5075" s="21">
        <f t="shared" si="1420"/>
        <v>-45.850064602077111</v>
      </c>
      <c r="AC5075" s="21">
        <f t="shared" si="1421"/>
        <v>91.039999999999992</v>
      </c>
      <c r="AD5075" s="21">
        <f t="shared" si="1427"/>
        <v>-45.850064602077111</v>
      </c>
      <c r="AE5075" s="21" t="str">
        <f t="shared" si="1422"/>
        <v>7/30/14:00</v>
      </c>
    </row>
    <row r="5076" spans="2:31">
      <c r="B5076" s="37">
        <v>7</v>
      </c>
      <c r="C5076" s="38">
        <v>30</v>
      </c>
      <c r="D5076" s="39">
        <v>15</v>
      </c>
      <c r="E5076" s="17">
        <v>32.799999999999997</v>
      </c>
      <c r="F5076" s="17">
        <v>241</v>
      </c>
      <c r="G5076" s="17">
        <v>633</v>
      </c>
      <c r="H5076" s="37">
        <f t="shared" si="1410"/>
        <v>91.039999999999992</v>
      </c>
      <c r="I5076" s="37">
        <f>IF(H5076&lt;'Roof Calculator'!$G$8, 1, 0)</f>
        <v>0</v>
      </c>
      <c r="J5076" s="37">
        <f>IF(H5076&gt;='Roof Calculator'!$G$8, 1, 0)</f>
        <v>1</v>
      </c>
      <c r="K5076" s="37">
        <f t="shared" si="1411"/>
        <v>0</v>
      </c>
      <c r="L5076" s="37">
        <f t="shared" si="1412"/>
        <v>91.039999999999992</v>
      </c>
      <c r="M5076" s="37">
        <v>0</v>
      </c>
      <c r="N5076" s="37">
        <f t="shared" si="1413"/>
        <v>241</v>
      </c>
      <c r="O5076" s="37">
        <v>0</v>
      </c>
      <c r="P5076" s="37">
        <v>0</v>
      </c>
      <c r="Q5076" s="21">
        <f t="shared" si="1414"/>
        <v>39.790999999999997</v>
      </c>
      <c r="R5076" s="21">
        <f t="shared" si="1423"/>
        <v>211.58333333332013</v>
      </c>
      <c r="S5076" s="21">
        <f t="shared" si="1424"/>
        <v>18.068892507026366</v>
      </c>
      <c r="T5076" s="21">
        <f t="shared" si="1415"/>
        <v>86.147999999999996</v>
      </c>
      <c r="U5076" s="37">
        <f>VLOOKUP(Time_Zone, 'LSTM LookUp'!$B$5:$D$8, 3, FALSE)</f>
        <v>-75</v>
      </c>
      <c r="V5076" s="21">
        <f t="shared" si="1425"/>
        <v>-6.0906812024423509</v>
      </c>
      <c r="W5076" s="21">
        <f t="shared" si="1416"/>
        <v>204.62532969938937</v>
      </c>
      <c r="X5076" s="21">
        <f t="shared" si="1417"/>
        <v>-294.69616933077305</v>
      </c>
      <c r="Y5076" s="21">
        <f t="shared" si="1418"/>
        <v>-53.696169330773046</v>
      </c>
      <c r="Z5076" s="21">
        <f t="shared" si="1426"/>
        <v>-17.020747840635231</v>
      </c>
      <c r="AA5076" s="21">
        <f t="shared" si="1419"/>
        <v>0</v>
      </c>
      <c r="AB5076" s="21">
        <f t="shared" si="1420"/>
        <v>-17.020747840635231</v>
      </c>
      <c r="AC5076" s="21">
        <f t="shared" si="1421"/>
        <v>91.039999999999992</v>
      </c>
      <c r="AD5076" s="21">
        <f t="shared" si="1427"/>
        <v>-17.020747840635231</v>
      </c>
      <c r="AE5076" s="21" t="str">
        <f t="shared" si="1422"/>
        <v>7/30/15:00</v>
      </c>
    </row>
    <row r="5077" spans="2:31">
      <c r="B5077" s="37">
        <v>7</v>
      </c>
      <c r="C5077" s="38">
        <v>30</v>
      </c>
      <c r="D5077" s="39">
        <v>16</v>
      </c>
      <c r="E5077" s="17">
        <v>33.299999999999997</v>
      </c>
      <c r="F5077" s="17">
        <v>235</v>
      </c>
      <c r="G5077" s="17">
        <v>301</v>
      </c>
      <c r="H5077" s="37">
        <f t="shared" si="1410"/>
        <v>91.94</v>
      </c>
      <c r="I5077" s="37">
        <f>IF(H5077&lt;'Roof Calculator'!$G$8, 1, 0)</f>
        <v>0</v>
      </c>
      <c r="J5077" s="37">
        <f>IF(H5077&gt;='Roof Calculator'!$G$8, 1, 0)</f>
        <v>1</v>
      </c>
      <c r="K5077" s="37">
        <f t="shared" si="1411"/>
        <v>0</v>
      </c>
      <c r="L5077" s="37">
        <f t="shared" si="1412"/>
        <v>91.94</v>
      </c>
      <c r="M5077" s="37">
        <v>0</v>
      </c>
      <c r="N5077" s="37">
        <f t="shared" si="1413"/>
        <v>235</v>
      </c>
      <c r="O5077" s="37">
        <v>0</v>
      </c>
      <c r="P5077" s="37">
        <v>0</v>
      </c>
      <c r="Q5077" s="21">
        <f t="shared" si="1414"/>
        <v>39.790999999999997</v>
      </c>
      <c r="R5077" s="21">
        <f t="shared" si="1423"/>
        <v>211.62499999998678</v>
      </c>
      <c r="S5077" s="21">
        <f t="shared" si="1424"/>
        <v>18.058110221793068</v>
      </c>
      <c r="T5077" s="21">
        <f t="shared" si="1415"/>
        <v>86.147999999999996</v>
      </c>
      <c r="U5077" s="37">
        <f>VLOOKUP(Time_Zone, 'LSTM LookUp'!$B$5:$D$8, 3, FALSE)</f>
        <v>-75</v>
      </c>
      <c r="V5077" s="21">
        <f t="shared" si="1425"/>
        <v>-6.0888316412867978</v>
      </c>
      <c r="W5077" s="21">
        <f t="shared" si="1416"/>
        <v>219.62579208967833</v>
      </c>
      <c r="X5077" s="21">
        <f t="shared" si="1417"/>
        <v>-109.6521580788944</v>
      </c>
      <c r="Y5077" s="21">
        <f t="shared" si="1418"/>
        <v>125.3478419211056</v>
      </c>
      <c r="Z5077" s="21">
        <f t="shared" si="1426"/>
        <v>39.733076610443355</v>
      </c>
      <c r="AA5077" s="21">
        <f t="shared" si="1419"/>
        <v>0</v>
      </c>
      <c r="AB5077" s="21">
        <f t="shared" si="1420"/>
        <v>39.733076610443355</v>
      </c>
      <c r="AC5077" s="21">
        <f t="shared" si="1421"/>
        <v>91.94</v>
      </c>
      <c r="AD5077" s="21">
        <f t="shared" si="1427"/>
        <v>39.733076610443355</v>
      </c>
      <c r="AE5077" s="21" t="str">
        <f t="shared" si="1422"/>
        <v>7/30/16:00</v>
      </c>
    </row>
    <row r="5078" spans="2:31">
      <c r="B5078" s="37">
        <v>7</v>
      </c>
      <c r="C5078" s="38">
        <v>30</v>
      </c>
      <c r="D5078" s="39">
        <v>17</v>
      </c>
      <c r="E5078" s="17">
        <v>32.799999999999997</v>
      </c>
      <c r="F5078" s="17">
        <v>154</v>
      </c>
      <c r="G5078" s="17">
        <v>639</v>
      </c>
      <c r="H5078" s="37">
        <f t="shared" ref="H5078:H5141" si="1428">E5078*9/5+32</f>
        <v>91.039999999999992</v>
      </c>
      <c r="I5078" s="37">
        <f>IF(H5078&lt;'Roof Calculator'!$G$8, 1, 0)</f>
        <v>0</v>
      </c>
      <c r="J5078" s="37">
        <f>IF(H5078&gt;='Roof Calculator'!$G$8, 1, 0)</f>
        <v>1</v>
      </c>
      <c r="K5078" s="37">
        <f t="shared" ref="K5078:K5141" si="1429">I5078*H5078</f>
        <v>0</v>
      </c>
      <c r="L5078" s="37">
        <f t="shared" ref="L5078:L5141" si="1430">J5078*H5078</f>
        <v>91.039999999999992</v>
      </c>
      <c r="M5078" s="37">
        <v>0</v>
      </c>
      <c r="N5078" s="37">
        <f t="shared" ref="N5078:N5141" si="1431">F5078*(180-M5078)/180</f>
        <v>154</v>
      </c>
      <c r="O5078" s="37">
        <v>0</v>
      </c>
      <c r="P5078" s="37">
        <v>0</v>
      </c>
      <c r="Q5078" s="21">
        <f t="shared" ref="Q5078:Q5141" si="1432">Latitude</f>
        <v>39.790999999999997</v>
      </c>
      <c r="R5078" s="21">
        <f t="shared" si="1423"/>
        <v>211.66666666665344</v>
      </c>
      <c r="S5078" s="21">
        <f t="shared" si="1424"/>
        <v>18.047318988153936</v>
      </c>
      <c r="T5078" s="21">
        <f t="shared" ref="T5078:T5141" si="1433">Longitude</f>
        <v>86.147999999999996</v>
      </c>
      <c r="U5078" s="37">
        <f>VLOOKUP(Time_Zone, 'LSTM LookUp'!$B$5:$D$8, 3, FALSE)</f>
        <v>-75</v>
      </c>
      <c r="V5078" s="21">
        <f t="shared" si="1425"/>
        <v>-6.0869640658169786</v>
      </c>
      <c r="W5078" s="21">
        <f t="shared" ref="W5078:W5141" si="1434">15*((D5078+(4*(T5078-U5078)+V5078)/60)-12)</f>
        <v>234.62625898354577</v>
      </c>
      <c r="X5078" s="21">
        <f t="shared" ref="X5078:X5141" si="1435">G5078*(SIN(S5078*PI()/180)*SIN(Q5078*PI()/180)*COS(O5078*PI()/180)-SIN(S5078*PI()/180)*COS(Q5078*PI()/180)*SIN(O5078*PI()/180)*COS(P5078*PI()/180)+COS(S5078*PI()/180)*COS(Q5078*PI()/180)*COS(O5078*PI()/180)*COS(W5078*PI()/180)+COS(S5078*PI()/180)*SIN(Q5078*PI()/180)*SIN(O5078*PI()/180)*COS(P5078*PI()/180)*COS(W5078*PI()/180)+COS(S5078*PI()/180)*SIN(P5078*PI()/180)*SIN(W5078*PI()/180)*SIN(O5078*PI()/180))</f>
        <v>-143.5630818361075</v>
      </c>
      <c r="Y5078" s="21">
        <f t="shared" ref="Y5078:Y5141" si="1436">X5078+N5078</f>
        <v>10.4369181638925</v>
      </c>
      <c r="Z5078" s="21">
        <f t="shared" si="1426"/>
        <v>3.3083207706429962</v>
      </c>
      <c r="AA5078" s="21">
        <f t="shared" ref="AA5078:AA5141" si="1437">Z5078*I5078</f>
        <v>0</v>
      </c>
      <c r="AB5078" s="21">
        <f t="shared" ref="AB5078:AB5141" si="1438">Z5078*J5078</f>
        <v>3.3083207706429962</v>
      </c>
      <c r="AC5078" s="21">
        <f t="shared" ref="AC5078:AC5141" si="1439">L5078</f>
        <v>91.039999999999992</v>
      </c>
      <c r="AD5078" s="21">
        <f t="shared" si="1427"/>
        <v>3.3083207706429962</v>
      </c>
      <c r="AE5078" s="21" t="str">
        <f t="shared" ref="AE5078:AE5141" si="1440">CONCATENATE(B5078, "/", C5078, "/", D5078,":00")</f>
        <v>7/30/17:00</v>
      </c>
    </row>
    <row r="5079" spans="2:31">
      <c r="B5079" s="37">
        <v>7</v>
      </c>
      <c r="C5079" s="38">
        <v>30</v>
      </c>
      <c r="D5079" s="39">
        <v>18</v>
      </c>
      <c r="E5079" s="17">
        <v>31.7</v>
      </c>
      <c r="F5079" s="17">
        <v>129</v>
      </c>
      <c r="G5079" s="17">
        <v>465</v>
      </c>
      <c r="H5079" s="37">
        <f t="shared" si="1428"/>
        <v>89.06</v>
      </c>
      <c r="I5079" s="37">
        <f>IF(H5079&lt;'Roof Calculator'!$G$8, 1, 0)</f>
        <v>0</v>
      </c>
      <c r="J5079" s="37">
        <f>IF(H5079&gt;='Roof Calculator'!$G$8, 1, 0)</f>
        <v>1</v>
      </c>
      <c r="K5079" s="37">
        <f t="shared" si="1429"/>
        <v>0</v>
      </c>
      <c r="L5079" s="37">
        <f t="shared" si="1430"/>
        <v>89.06</v>
      </c>
      <c r="M5079" s="37">
        <v>0</v>
      </c>
      <c r="N5079" s="37">
        <f t="shared" si="1431"/>
        <v>129</v>
      </c>
      <c r="O5079" s="37">
        <v>0</v>
      </c>
      <c r="P5079" s="37">
        <v>0</v>
      </c>
      <c r="Q5079" s="21">
        <f t="shared" si="1432"/>
        <v>39.790999999999997</v>
      </c>
      <c r="R5079" s="21">
        <f t="shared" ref="R5079:R5142" si="1441">R5078+1/24</f>
        <v>211.7083333333201</v>
      </c>
      <c r="S5079" s="21">
        <f t="shared" ref="S5079:S5142" si="1442">ASIN(SIN(23.45*PI()/180)*SIN((360/365*(R5079-81))*PI()/180))*180/PI()</f>
        <v>18.036518812925195</v>
      </c>
      <c r="T5079" s="21">
        <f t="shared" si="1433"/>
        <v>86.147999999999996</v>
      </c>
      <c r="U5079" s="37">
        <f>VLOOKUP(Time_Zone, 'LSTM LookUp'!$B$5:$D$8, 3, FALSE)</f>
        <v>-75</v>
      </c>
      <c r="V5079" s="21">
        <f t="shared" ref="V5079:V5142" si="1443">9.87*SIN(2*(360/365*(R5079-81))*PI()/180)-7.53*COS((360/365*(R5079-81))*PI()/180)-1.5*SIN((360/365*(R5079-81))*PI()/180)</f>
        <v>-6.0850784723430955</v>
      </c>
      <c r="W5079" s="21">
        <f t="shared" si="1434"/>
        <v>249.62673038191423</v>
      </c>
      <c r="X5079" s="21">
        <f t="shared" si="1435"/>
        <v>-26.133286952640386</v>
      </c>
      <c r="Y5079" s="21">
        <f t="shared" si="1436"/>
        <v>102.86671304735961</v>
      </c>
      <c r="Z5079" s="21">
        <f t="shared" ref="Z5079:Z5142" si="1444">Y5079/10.764*3.412</f>
        <v>32.606951404458471</v>
      </c>
      <c r="AA5079" s="21">
        <f t="shared" si="1437"/>
        <v>0</v>
      </c>
      <c r="AB5079" s="21">
        <f t="shared" si="1438"/>
        <v>32.606951404458471</v>
      </c>
      <c r="AC5079" s="21">
        <f t="shared" si="1439"/>
        <v>89.06</v>
      </c>
      <c r="AD5079" s="21">
        <f t="shared" ref="AD5079:AD5142" si="1445">AB5079</f>
        <v>32.606951404458471</v>
      </c>
      <c r="AE5079" s="21" t="str">
        <f t="shared" si="1440"/>
        <v>7/30/18:00</v>
      </c>
    </row>
    <row r="5080" spans="2:31">
      <c r="B5080" s="37">
        <v>7</v>
      </c>
      <c r="C5080" s="38">
        <v>30</v>
      </c>
      <c r="D5080" s="39">
        <v>19</v>
      </c>
      <c r="E5080" s="17">
        <v>31.1</v>
      </c>
      <c r="F5080" s="17">
        <v>104</v>
      </c>
      <c r="G5080" s="17">
        <v>231</v>
      </c>
      <c r="H5080" s="37">
        <f t="shared" si="1428"/>
        <v>87.98</v>
      </c>
      <c r="I5080" s="37">
        <f>IF(H5080&lt;'Roof Calculator'!$G$8, 1, 0)</f>
        <v>0</v>
      </c>
      <c r="J5080" s="37">
        <f>IF(H5080&gt;='Roof Calculator'!$G$8, 1, 0)</f>
        <v>1</v>
      </c>
      <c r="K5080" s="37">
        <f t="shared" si="1429"/>
        <v>0</v>
      </c>
      <c r="L5080" s="37">
        <f t="shared" si="1430"/>
        <v>87.98</v>
      </c>
      <c r="M5080" s="37">
        <v>0</v>
      </c>
      <c r="N5080" s="37">
        <f t="shared" si="1431"/>
        <v>104</v>
      </c>
      <c r="O5080" s="37">
        <v>0</v>
      </c>
      <c r="P5080" s="37">
        <v>0</v>
      </c>
      <c r="Q5080" s="21">
        <f t="shared" si="1432"/>
        <v>39.790999999999997</v>
      </c>
      <c r="R5080" s="21">
        <f t="shared" si="1441"/>
        <v>211.74999999998676</v>
      </c>
      <c r="S5080" s="21">
        <f t="shared" si="1442"/>
        <v>18.025709702925717</v>
      </c>
      <c r="T5080" s="21">
        <f t="shared" si="1433"/>
        <v>86.147999999999996</v>
      </c>
      <c r="U5080" s="37">
        <f>VLOOKUP(Time_Zone, 'LSTM LookUp'!$B$5:$D$8, 3, FALSE)</f>
        <v>-75</v>
      </c>
      <c r="V5080" s="21">
        <f t="shared" si="1443"/>
        <v>-6.0831748572152478</v>
      </c>
      <c r="W5080" s="21">
        <f t="shared" si="1434"/>
        <v>264.62720628569622</v>
      </c>
      <c r="X5080" s="21">
        <f t="shared" si="1435"/>
        <v>29.943114652350506</v>
      </c>
      <c r="Y5080" s="21">
        <f t="shared" si="1436"/>
        <v>133.94311465235052</v>
      </c>
      <c r="Z5080" s="21">
        <f t="shared" si="1444"/>
        <v>42.45762794442772</v>
      </c>
      <c r="AA5080" s="21">
        <f t="shared" si="1437"/>
        <v>0</v>
      </c>
      <c r="AB5080" s="21">
        <f t="shared" si="1438"/>
        <v>42.45762794442772</v>
      </c>
      <c r="AC5080" s="21">
        <f t="shared" si="1439"/>
        <v>87.98</v>
      </c>
      <c r="AD5080" s="21">
        <f t="shared" si="1445"/>
        <v>42.45762794442772</v>
      </c>
      <c r="AE5080" s="21" t="str">
        <f t="shared" si="1440"/>
        <v>7/30/19:00</v>
      </c>
    </row>
    <row r="5081" spans="2:31">
      <c r="B5081" s="37">
        <v>7</v>
      </c>
      <c r="C5081" s="38">
        <v>30</v>
      </c>
      <c r="D5081" s="39">
        <v>20</v>
      </c>
      <c r="E5081" s="17">
        <v>28.9</v>
      </c>
      <c r="F5081" s="17">
        <v>26</v>
      </c>
      <c r="G5081" s="17">
        <v>88</v>
      </c>
      <c r="H5081" s="37">
        <f t="shared" si="1428"/>
        <v>84.02</v>
      </c>
      <c r="I5081" s="37">
        <f>IF(H5081&lt;'Roof Calculator'!$G$8, 1, 0)</f>
        <v>0</v>
      </c>
      <c r="J5081" s="37">
        <f>IF(H5081&gt;='Roof Calculator'!$G$8, 1, 0)</f>
        <v>1</v>
      </c>
      <c r="K5081" s="37">
        <f t="shared" si="1429"/>
        <v>0</v>
      </c>
      <c r="L5081" s="37">
        <f t="shared" si="1430"/>
        <v>84.02</v>
      </c>
      <c r="M5081" s="37">
        <v>0</v>
      </c>
      <c r="N5081" s="37">
        <f t="shared" si="1431"/>
        <v>26</v>
      </c>
      <c r="O5081" s="37">
        <v>0</v>
      </c>
      <c r="P5081" s="37">
        <v>0</v>
      </c>
      <c r="Q5081" s="21">
        <f t="shared" si="1432"/>
        <v>39.790999999999997</v>
      </c>
      <c r="R5081" s="21">
        <f t="shared" si="1441"/>
        <v>211.79166666665341</v>
      </c>
      <c r="S5081" s="21">
        <f t="shared" si="1442"/>
        <v>18.014891664977117</v>
      </c>
      <c r="T5081" s="21">
        <f t="shared" si="1433"/>
        <v>86.147999999999996</v>
      </c>
      <c r="U5081" s="37">
        <f>VLOOKUP(Time_Zone, 'LSTM LookUp'!$B$5:$D$8, 3, FALSE)</f>
        <v>-75</v>
      </c>
      <c r="V5081" s="21">
        <f t="shared" si="1443"/>
        <v>-6.0812532168234554</v>
      </c>
      <c r="W5081" s="21">
        <f t="shared" si="1434"/>
        <v>279.62768669579413</v>
      </c>
      <c r="X5081" s="21">
        <f t="shared" si="1435"/>
        <v>28.171811735950538</v>
      </c>
      <c r="Y5081" s="21">
        <f t="shared" si="1436"/>
        <v>54.171811735950541</v>
      </c>
      <c r="Z5081" s="21">
        <f t="shared" si="1444"/>
        <v>17.17151817568406</v>
      </c>
      <c r="AA5081" s="21">
        <f t="shared" si="1437"/>
        <v>0</v>
      </c>
      <c r="AB5081" s="21">
        <f t="shared" si="1438"/>
        <v>17.17151817568406</v>
      </c>
      <c r="AC5081" s="21">
        <f t="shared" si="1439"/>
        <v>84.02</v>
      </c>
      <c r="AD5081" s="21">
        <f t="shared" si="1445"/>
        <v>17.17151817568406</v>
      </c>
      <c r="AE5081" s="21" t="str">
        <f t="shared" si="1440"/>
        <v>7/30/20:00</v>
      </c>
    </row>
    <row r="5082" spans="2:31">
      <c r="B5082" s="37">
        <v>7</v>
      </c>
      <c r="C5082" s="38">
        <v>30</v>
      </c>
      <c r="D5082" s="39">
        <v>21</v>
      </c>
      <c r="E5082" s="17">
        <v>28.9</v>
      </c>
      <c r="F5082" s="17">
        <v>0</v>
      </c>
      <c r="G5082" s="17">
        <v>0</v>
      </c>
      <c r="H5082" s="37">
        <f t="shared" si="1428"/>
        <v>84.02</v>
      </c>
      <c r="I5082" s="37">
        <f>IF(H5082&lt;'Roof Calculator'!$G$8, 1, 0)</f>
        <v>0</v>
      </c>
      <c r="J5082" s="37">
        <f>IF(H5082&gt;='Roof Calculator'!$G$8, 1, 0)</f>
        <v>1</v>
      </c>
      <c r="K5082" s="37">
        <f t="shared" si="1429"/>
        <v>0</v>
      </c>
      <c r="L5082" s="37">
        <f t="shared" si="1430"/>
        <v>84.02</v>
      </c>
      <c r="M5082" s="37">
        <v>0</v>
      </c>
      <c r="N5082" s="37">
        <f t="shared" si="1431"/>
        <v>0</v>
      </c>
      <c r="O5082" s="37">
        <v>0</v>
      </c>
      <c r="P5082" s="37">
        <v>0</v>
      </c>
      <c r="Q5082" s="21">
        <f t="shared" si="1432"/>
        <v>39.790999999999997</v>
      </c>
      <c r="R5082" s="21">
        <f t="shared" si="1441"/>
        <v>211.83333333332007</v>
      </c>
      <c r="S5082" s="21">
        <f t="shared" si="1442"/>
        <v>18.004064705903684</v>
      </c>
      <c r="T5082" s="21">
        <f t="shared" si="1433"/>
        <v>86.147999999999996</v>
      </c>
      <c r="U5082" s="37">
        <f>VLOOKUP(Time_Zone, 'LSTM LookUp'!$B$5:$D$8, 3, FALSE)</f>
        <v>-75</v>
      </c>
      <c r="V5082" s="21">
        <f t="shared" si="1443"/>
        <v>-6.079313547597665</v>
      </c>
      <c r="W5082" s="21">
        <f t="shared" si="1434"/>
        <v>294.62817161310056</v>
      </c>
      <c r="X5082" s="21">
        <f t="shared" si="1435"/>
        <v>0</v>
      </c>
      <c r="Y5082" s="21">
        <f t="shared" si="1436"/>
        <v>0</v>
      </c>
      <c r="Z5082" s="21">
        <f t="shared" si="1444"/>
        <v>0</v>
      </c>
      <c r="AA5082" s="21">
        <f t="shared" si="1437"/>
        <v>0</v>
      </c>
      <c r="AB5082" s="21">
        <f t="shared" si="1438"/>
        <v>0</v>
      </c>
      <c r="AC5082" s="21">
        <f t="shared" si="1439"/>
        <v>84.02</v>
      </c>
      <c r="AD5082" s="21">
        <f t="shared" si="1445"/>
        <v>0</v>
      </c>
      <c r="AE5082" s="21" t="str">
        <f t="shared" si="1440"/>
        <v>7/30/21:00</v>
      </c>
    </row>
    <row r="5083" spans="2:31">
      <c r="B5083" s="37">
        <v>7</v>
      </c>
      <c r="C5083" s="38">
        <v>30</v>
      </c>
      <c r="D5083" s="39">
        <v>22</v>
      </c>
      <c r="E5083" s="17">
        <v>26.7</v>
      </c>
      <c r="F5083" s="17">
        <v>0</v>
      </c>
      <c r="G5083" s="17">
        <v>0</v>
      </c>
      <c r="H5083" s="37">
        <f t="shared" si="1428"/>
        <v>80.06</v>
      </c>
      <c r="I5083" s="37">
        <f>IF(H5083&lt;'Roof Calculator'!$G$8, 1, 0)</f>
        <v>0</v>
      </c>
      <c r="J5083" s="37">
        <f>IF(H5083&gt;='Roof Calculator'!$G$8, 1, 0)</f>
        <v>1</v>
      </c>
      <c r="K5083" s="37">
        <f t="shared" si="1429"/>
        <v>0</v>
      </c>
      <c r="L5083" s="37">
        <f t="shared" si="1430"/>
        <v>80.06</v>
      </c>
      <c r="M5083" s="37">
        <v>0</v>
      </c>
      <c r="N5083" s="37">
        <f t="shared" si="1431"/>
        <v>0</v>
      </c>
      <c r="O5083" s="37">
        <v>0</v>
      </c>
      <c r="P5083" s="37">
        <v>0</v>
      </c>
      <c r="Q5083" s="21">
        <f t="shared" si="1432"/>
        <v>39.790999999999997</v>
      </c>
      <c r="R5083" s="21">
        <f t="shared" si="1441"/>
        <v>211.87499999998673</v>
      </c>
      <c r="S5083" s="21">
        <f t="shared" si="1442"/>
        <v>17.993228832532377</v>
      </c>
      <c r="T5083" s="21">
        <f t="shared" si="1433"/>
        <v>86.147999999999996</v>
      </c>
      <c r="U5083" s="37">
        <f>VLOOKUP(Time_Zone, 'LSTM LookUp'!$B$5:$D$8, 3, FALSE)</f>
        <v>-75</v>
      </c>
      <c r="V5083" s="21">
        <f t="shared" si="1443"/>
        <v>-6.0773558460077588</v>
      </c>
      <c r="W5083" s="21">
        <f t="shared" si="1434"/>
        <v>309.62866103849808</v>
      </c>
      <c r="X5083" s="21">
        <f t="shared" si="1435"/>
        <v>0</v>
      </c>
      <c r="Y5083" s="21">
        <f t="shared" si="1436"/>
        <v>0</v>
      </c>
      <c r="Z5083" s="21">
        <f t="shared" si="1444"/>
        <v>0</v>
      </c>
      <c r="AA5083" s="21">
        <f t="shared" si="1437"/>
        <v>0</v>
      </c>
      <c r="AB5083" s="21">
        <f t="shared" si="1438"/>
        <v>0</v>
      </c>
      <c r="AC5083" s="21">
        <f t="shared" si="1439"/>
        <v>80.06</v>
      </c>
      <c r="AD5083" s="21">
        <f t="shared" si="1445"/>
        <v>0</v>
      </c>
      <c r="AE5083" s="21" t="str">
        <f t="shared" si="1440"/>
        <v>7/30/22:00</v>
      </c>
    </row>
    <row r="5084" spans="2:31">
      <c r="B5084" s="37">
        <v>7</v>
      </c>
      <c r="C5084" s="38">
        <v>30</v>
      </c>
      <c r="D5084" s="39">
        <v>23</v>
      </c>
      <c r="E5084" s="17">
        <v>27.2</v>
      </c>
      <c r="F5084" s="17">
        <v>0</v>
      </c>
      <c r="G5084" s="17">
        <v>0</v>
      </c>
      <c r="H5084" s="37">
        <f t="shared" si="1428"/>
        <v>80.959999999999994</v>
      </c>
      <c r="I5084" s="37">
        <f>IF(H5084&lt;'Roof Calculator'!$G$8, 1, 0)</f>
        <v>0</v>
      </c>
      <c r="J5084" s="37">
        <f>IF(H5084&gt;='Roof Calculator'!$G$8, 1, 0)</f>
        <v>1</v>
      </c>
      <c r="K5084" s="37">
        <f t="shared" si="1429"/>
        <v>0</v>
      </c>
      <c r="L5084" s="37">
        <f t="shared" si="1430"/>
        <v>80.959999999999994</v>
      </c>
      <c r="M5084" s="37">
        <v>0</v>
      </c>
      <c r="N5084" s="37">
        <f t="shared" si="1431"/>
        <v>0</v>
      </c>
      <c r="O5084" s="37">
        <v>0</v>
      </c>
      <c r="P5084" s="37">
        <v>0</v>
      </c>
      <c r="Q5084" s="21">
        <f t="shared" si="1432"/>
        <v>39.790999999999997</v>
      </c>
      <c r="R5084" s="21">
        <f t="shared" si="1441"/>
        <v>211.91666666665338</v>
      </c>
      <c r="S5084" s="21">
        <f t="shared" si="1442"/>
        <v>17.982384051692797</v>
      </c>
      <c r="T5084" s="21">
        <f t="shared" si="1433"/>
        <v>86.147999999999996</v>
      </c>
      <c r="U5084" s="37">
        <f>VLOOKUP(Time_Zone, 'LSTM LookUp'!$B$5:$D$8, 3, FALSE)</f>
        <v>-75</v>
      </c>
      <c r="V5084" s="21">
        <f t="shared" si="1443"/>
        <v>-6.0753801085635661</v>
      </c>
      <c r="W5084" s="21">
        <f t="shared" si="1434"/>
        <v>324.62915497285911</v>
      </c>
      <c r="X5084" s="21">
        <f t="shared" si="1435"/>
        <v>0</v>
      </c>
      <c r="Y5084" s="21">
        <f t="shared" si="1436"/>
        <v>0</v>
      </c>
      <c r="Z5084" s="21">
        <f t="shared" si="1444"/>
        <v>0</v>
      </c>
      <c r="AA5084" s="21">
        <f t="shared" si="1437"/>
        <v>0</v>
      </c>
      <c r="AB5084" s="21">
        <f t="shared" si="1438"/>
        <v>0</v>
      </c>
      <c r="AC5084" s="21">
        <f t="shared" si="1439"/>
        <v>80.959999999999994</v>
      </c>
      <c r="AD5084" s="21">
        <f t="shared" si="1445"/>
        <v>0</v>
      </c>
      <c r="AE5084" s="21" t="str">
        <f t="shared" si="1440"/>
        <v>7/30/23:00</v>
      </c>
    </row>
    <row r="5085" spans="2:31">
      <c r="B5085" s="37">
        <v>7</v>
      </c>
      <c r="C5085" s="38">
        <v>30</v>
      </c>
      <c r="D5085" s="39">
        <v>24</v>
      </c>
      <c r="E5085" s="17">
        <v>25</v>
      </c>
      <c r="F5085" s="17">
        <v>0</v>
      </c>
      <c r="G5085" s="17">
        <v>0</v>
      </c>
      <c r="H5085" s="37">
        <f t="shared" si="1428"/>
        <v>77</v>
      </c>
      <c r="I5085" s="37">
        <f>IF(H5085&lt;'Roof Calculator'!$G$8, 1, 0)</f>
        <v>0</v>
      </c>
      <c r="J5085" s="37">
        <f>IF(H5085&gt;='Roof Calculator'!$G$8, 1, 0)</f>
        <v>1</v>
      </c>
      <c r="K5085" s="37">
        <f t="shared" si="1429"/>
        <v>0</v>
      </c>
      <c r="L5085" s="37">
        <f t="shared" si="1430"/>
        <v>77</v>
      </c>
      <c r="M5085" s="37">
        <v>0</v>
      </c>
      <c r="N5085" s="37">
        <f t="shared" si="1431"/>
        <v>0</v>
      </c>
      <c r="O5085" s="37">
        <v>0</v>
      </c>
      <c r="P5085" s="37">
        <v>0</v>
      </c>
      <c r="Q5085" s="21">
        <f t="shared" si="1432"/>
        <v>39.790999999999997</v>
      </c>
      <c r="R5085" s="21">
        <f t="shared" si="1441"/>
        <v>211.95833333332004</v>
      </c>
      <c r="S5085" s="21">
        <f t="shared" si="1442"/>
        <v>17.971530370217266</v>
      </c>
      <c r="T5085" s="21">
        <f t="shared" si="1433"/>
        <v>86.147999999999996</v>
      </c>
      <c r="U5085" s="37">
        <f>VLOOKUP(Time_Zone, 'LSTM LookUp'!$B$5:$D$8, 3, FALSE)</f>
        <v>-75</v>
      </c>
      <c r="V5085" s="21">
        <f t="shared" si="1443"/>
        <v>-6.073386331814878</v>
      </c>
      <c r="W5085" s="21">
        <f t="shared" si="1434"/>
        <v>339.62965341704626</v>
      </c>
      <c r="X5085" s="21">
        <f t="shared" si="1435"/>
        <v>0</v>
      </c>
      <c r="Y5085" s="21">
        <f t="shared" si="1436"/>
        <v>0</v>
      </c>
      <c r="Z5085" s="21">
        <f t="shared" si="1444"/>
        <v>0</v>
      </c>
      <c r="AA5085" s="21">
        <f t="shared" si="1437"/>
        <v>0</v>
      </c>
      <c r="AB5085" s="21">
        <f t="shared" si="1438"/>
        <v>0</v>
      </c>
      <c r="AC5085" s="21">
        <f t="shared" si="1439"/>
        <v>77</v>
      </c>
      <c r="AD5085" s="21">
        <f t="shared" si="1445"/>
        <v>0</v>
      </c>
      <c r="AE5085" s="21" t="str">
        <f t="shared" si="1440"/>
        <v>7/30/24:00</v>
      </c>
    </row>
    <row r="5086" spans="2:31">
      <c r="B5086" s="37">
        <v>7</v>
      </c>
      <c r="C5086" s="38">
        <v>31</v>
      </c>
      <c r="D5086" s="39">
        <v>1</v>
      </c>
      <c r="E5086" s="17">
        <v>23.9</v>
      </c>
      <c r="F5086" s="17">
        <v>0</v>
      </c>
      <c r="G5086" s="17">
        <v>0</v>
      </c>
      <c r="H5086" s="37">
        <f t="shared" si="1428"/>
        <v>75.02</v>
      </c>
      <c r="I5086" s="37">
        <f>IF(H5086&lt;'Roof Calculator'!$G$8, 1, 0)</f>
        <v>0</v>
      </c>
      <c r="J5086" s="37">
        <f>IF(H5086&gt;='Roof Calculator'!$G$8, 1, 0)</f>
        <v>1</v>
      </c>
      <c r="K5086" s="37">
        <f t="shared" si="1429"/>
        <v>0</v>
      </c>
      <c r="L5086" s="37">
        <f t="shared" si="1430"/>
        <v>75.02</v>
      </c>
      <c r="M5086" s="37">
        <v>0</v>
      </c>
      <c r="N5086" s="37">
        <f t="shared" si="1431"/>
        <v>0</v>
      </c>
      <c r="O5086" s="37">
        <v>0</v>
      </c>
      <c r="P5086" s="37">
        <v>0</v>
      </c>
      <c r="Q5086" s="21">
        <f t="shared" si="1432"/>
        <v>39.790999999999997</v>
      </c>
      <c r="R5086" s="21">
        <f t="shared" si="1441"/>
        <v>211.9999999999867</v>
      </c>
      <c r="S5086" s="21">
        <f t="shared" si="1442"/>
        <v>17.960667794940708</v>
      </c>
      <c r="T5086" s="21">
        <f t="shared" si="1433"/>
        <v>86.147999999999996</v>
      </c>
      <c r="U5086" s="37">
        <f>VLOOKUP(Time_Zone, 'LSTM LookUp'!$B$5:$D$8, 3, FALSE)</f>
        <v>-75</v>
      </c>
      <c r="V5086" s="21">
        <f t="shared" si="1443"/>
        <v>-6.0713745123514586</v>
      </c>
      <c r="W5086" s="21">
        <f t="shared" si="1434"/>
        <v>-5.3698436280878692</v>
      </c>
      <c r="X5086" s="21">
        <f t="shared" si="1435"/>
        <v>0</v>
      </c>
      <c r="Y5086" s="21">
        <f t="shared" si="1436"/>
        <v>0</v>
      </c>
      <c r="Z5086" s="21">
        <f t="shared" si="1444"/>
        <v>0</v>
      </c>
      <c r="AA5086" s="21">
        <f t="shared" si="1437"/>
        <v>0</v>
      </c>
      <c r="AB5086" s="21">
        <f t="shared" si="1438"/>
        <v>0</v>
      </c>
      <c r="AC5086" s="21">
        <f t="shared" si="1439"/>
        <v>75.02</v>
      </c>
      <c r="AD5086" s="21">
        <f t="shared" si="1445"/>
        <v>0</v>
      </c>
      <c r="AE5086" s="21" t="str">
        <f t="shared" si="1440"/>
        <v>7/31/1:00</v>
      </c>
    </row>
    <row r="5087" spans="2:31">
      <c r="B5087" s="37">
        <v>7</v>
      </c>
      <c r="C5087" s="38">
        <v>31</v>
      </c>
      <c r="D5087" s="39">
        <v>2</v>
      </c>
      <c r="E5087" s="17">
        <v>23.3</v>
      </c>
      <c r="F5087" s="17">
        <v>0</v>
      </c>
      <c r="G5087" s="17">
        <v>0</v>
      </c>
      <c r="H5087" s="37">
        <f t="shared" si="1428"/>
        <v>73.94</v>
      </c>
      <c r="I5087" s="37">
        <f>IF(H5087&lt;'Roof Calculator'!$G$8, 1, 0)</f>
        <v>0</v>
      </c>
      <c r="J5087" s="37">
        <f>IF(H5087&gt;='Roof Calculator'!$G$8, 1, 0)</f>
        <v>1</v>
      </c>
      <c r="K5087" s="37">
        <f t="shared" si="1429"/>
        <v>0</v>
      </c>
      <c r="L5087" s="37">
        <f t="shared" si="1430"/>
        <v>73.94</v>
      </c>
      <c r="M5087" s="37">
        <v>0</v>
      </c>
      <c r="N5087" s="37">
        <f t="shared" si="1431"/>
        <v>0</v>
      </c>
      <c r="O5087" s="37">
        <v>0</v>
      </c>
      <c r="P5087" s="37">
        <v>0</v>
      </c>
      <c r="Q5087" s="21">
        <f t="shared" si="1432"/>
        <v>39.790999999999997</v>
      </c>
      <c r="R5087" s="21">
        <f t="shared" si="1441"/>
        <v>212.04166666665336</v>
      </c>
      <c r="S5087" s="21">
        <f t="shared" si="1442"/>
        <v>17.949796332700675</v>
      </c>
      <c r="T5087" s="21">
        <f t="shared" si="1433"/>
        <v>86.147999999999996</v>
      </c>
      <c r="U5087" s="37">
        <f>VLOOKUP(Time_Zone, 'LSTM LookUp'!$B$5:$D$8, 3, FALSE)</f>
        <v>-75</v>
      </c>
      <c r="V5087" s="21">
        <f t="shared" si="1443"/>
        <v>-6.0693446468030459</v>
      </c>
      <c r="W5087" s="21">
        <f t="shared" si="1434"/>
        <v>9.6306638382992293</v>
      </c>
      <c r="X5087" s="21">
        <f t="shared" si="1435"/>
        <v>0</v>
      </c>
      <c r="Y5087" s="21">
        <f t="shared" si="1436"/>
        <v>0</v>
      </c>
      <c r="Z5087" s="21">
        <f t="shared" si="1444"/>
        <v>0</v>
      </c>
      <c r="AA5087" s="21">
        <f t="shared" si="1437"/>
        <v>0</v>
      </c>
      <c r="AB5087" s="21">
        <f t="shared" si="1438"/>
        <v>0</v>
      </c>
      <c r="AC5087" s="21">
        <f t="shared" si="1439"/>
        <v>73.94</v>
      </c>
      <c r="AD5087" s="21">
        <f t="shared" si="1445"/>
        <v>0</v>
      </c>
      <c r="AE5087" s="21" t="str">
        <f t="shared" si="1440"/>
        <v>7/31/2:00</v>
      </c>
    </row>
    <row r="5088" spans="2:31">
      <c r="B5088" s="37">
        <v>7</v>
      </c>
      <c r="C5088" s="38">
        <v>31</v>
      </c>
      <c r="D5088" s="39">
        <v>3</v>
      </c>
      <c r="E5088" s="17">
        <v>23.9</v>
      </c>
      <c r="F5088" s="17">
        <v>0</v>
      </c>
      <c r="G5088" s="17">
        <v>0</v>
      </c>
      <c r="H5088" s="37">
        <f t="shared" si="1428"/>
        <v>75.02</v>
      </c>
      <c r="I5088" s="37">
        <f>IF(H5088&lt;'Roof Calculator'!$G$8, 1, 0)</f>
        <v>0</v>
      </c>
      <c r="J5088" s="37">
        <f>IF(H5088&gt;='Roof Calculator'!$G$8, 1, 0)</f>
        <v>1</v>
      </c>
      <c r="K5088" s="37">
        <f t="shared" si="1429"/>
        <v>0</v>
      </c>
      <c r="L5088" s="37">
        <f t="shared" si="1430"/>
        <v>75.02</v>
      </c>
      <c r="M5088" s="37">
        <v>0</v>
      </c>
      <c r="N5088" s="37">
        <f t="shared" si="1431"/>
        <v>0</v>
      </c>
      <c r="O5088" s="37">
        <v>0</v>
      </c>
      <c r="P5088" s="37">
        <v>0</v>
      </c>
      <c r="Q5088" s="21">
        <f t="shared" si="1432"/>
        <v>39.790999999999997</v>
      </c>
      <c r="R5088" s="21">
        <f t="shared" si="1441"/>
        <v>212.08333333332001</v>
      </c>
      <c r="S5088" s="21">
        <f t="shared" si="1442"/>
        <v>17.938915990337399</v>
      </c>
      <c r="T5088" s="21">
        <f t="shared" si="1433"/>
        <v>86.147999999999996</v>
      </c>
      <c r="U5088" s="37">
        <f>VLOOKUP(Time_Zone, 'LSTM LookUp'!$B$5:$D$8, 3, FALSE)</f>
        <v>-75</v>
      </c>
      <c r="V5088" s="21">
        <f t="shared" si="1443"/>
        <v>-6.0672967318393756</v>
      </c>
      <c r="W5088" s="21">
        <f t="shared" si="1434"/>
        <v>24.631175817040152</v>
      </c>
      <c r="X5088" s="21">
        <f t="shared" si="1435"/>
        <v>0</v>
      </c>
      <c r="Y5088" s="21">
        <f t="shared" si="1436"/>
        <v>0</v>
      </c>
      <c r="Z5088" s="21">
        <f t="shared" si="1444"/>
        <v>0</v>
      </c>
      <c r="AA5088" s="21">
        <f t="shared" si="1437"/>
        <v>0</v>
      </c>
      <c r="AB5088" s="21">
        <f t="shared" si="1438"/>
        <v>0</v>
      </c>
      <c r="AC5088" s="21">
        <f t="shared" si="1439"/>
        <v>75.02</v>
      </c>
      <c r="AD5088" s="21">
        <f t="shared" si="1445"/>
        <v>0</v>
      </c>
      <c r="AE5088" s="21" t="str">
        <f t="shared" si="1440"/>
        <v>7/31/3:00</v>
      </c>
    </row>
    <row r="5089" spans="2:31">
      <c r="B5089" s="37">
        <v>7</v>
      </c>
      <c r="C5089" s="38">
        <v>31</v>
      </c>
      <c r="D5089" s="39">
        <v>4</v>
      </c>
      <c r="E5089" s="17">
        <v>22.2</v>
      </c>
      <c r="F5089" s="17">
        <v>0</v>
      </c>
      <c r="G5089" s="17">
        <v>0</v>
      </c>
      <c r="H5089" s="37">
        <f t="shared" si="1428"/>
        <v>71.959999999999994</v>
      </c>
      <c r="I5089" s="37">
        <f>IF(H5089&lt;'Roof Calculator'!$G$8, 1, 0)</f>
        <v>0</v>
      </c>
      <c r="J5089" s="37">
        <f>IF(H5089&gt;='Roof Calculator'!$G$8, 1, 0)</f>
        <v>1</v>
      </c>
      <c r="K5089" s="37">
        <f t="shared" si="1429"/>
        <v>0</v>
      </c>
      <c r="L5089" s="37">
        <f t="shared" si="1430"/>
        <v>71.959999999999994</v>
      </c>
      <c r="M5089" s="37">
        <v>0</v>
      </c>
      <c r="N5089" s="37">
        <f t="shared" si="1431"/>
        <v>0</v>
      </c>
      <c r="O5089" s="37">
        <v>0</v>
      </c>
      <c r="P5089" s="37">
        <v>0</v>
      </c>
      <c r="Q5089" s="21">
        <f t="shared" si="1432"/>
        <v>39.790999999999997</v>
      </c>
      <c r="R5089" s="21">
        <f t="shared" si="1441"/>
        <v>212.12499999998667</v>
      </c>
      <c r="S5089" s="21">
        <f t="shared" si="1442"/>
        <v>17.928026774693706</v>
      </c>
      <c r="T5089" s="21">
        <f t="shared" si="1433"/>
        <v>86.147999999999996</v>
      </c>
      <c r="U5089" s="37">
        <f>VLOOKUP(Time_Zone, 'LSTM LookUp'!$B$5:$D$8, 3, FALSE)</f>
        <v>-75</v>
      </c>
      <c r="V5089" s="21">
        <f t="shared" si="1443"/>
        <v>-6.0652307641701881</v>
      </c>
      <c r="W5089" s="21">
        <f t="shared" si="1434"/>
        <v>39.63169230895744</v>
      </c>
      <c r="X5089" s="21">
        <f t="shared" si="1435"/>
        <v>0</v>
      </c>
      <c r="Y5089" s="21">
        <f t="shared" si="1436"/>
        <v>0</v>
      </c>
      <c r="Z5089" s="21">
        <f t="shared" si="1444"/>
        <v>0</v>
      </c>
      <c r="AA5089" s="21">
        <f t="shared" si="1437"/>
        <v>0</v>
      </c>
      <c r="AB5089" s="21">
        <f t="shared" si="1438"/>
        <v>0</v>
      </c>
      <c r="AC5089" s="21">
        <f t="shared" si="1439"/>
        <v>71.959999999999994</v>
      </c>
      <c r="AD5089" s="21">
        <f t="shared" si="1445"/>
        <v>0</v>
      </c>
      <c r="AE5089" s="21" t="str">
        <f t="shared" si="1440"/>
        <v>7/31/4:00</v>
      </c>
    </row>
    <row r="5090" spans="2:31">
      <c r="B5090" s="37">
        <v>7</v>
      </c>
      <c r="C5090" s="38">
        <v>31</v>
      </c>
      <c r="D5090" s="39">
        <v>5</v>
      </c>
      <c r="E5090" s="17">
        <v>21.7</v>
      </c>
      <c r="F5090" s="17">
        <v>0</v>
      </c>
      <c r="G5090" s="17">
        <v>0</v>
      </c>
      <c r="H5090" s="37">
        <f t="shared" si="1428"/>
        <v>71.06</v>
      </c>
      <c r="I5090" s="37">
        <f>IF(H5090&lt;'Roof Calculator'!$G$8, 1, 0)</f>
        <v>0</v>
      </c>
      <c r="J5090" s="37">
        <f>IF(H5090&gt;='Roof Calculator'!$G$8, 1, 0)</f>
        <v>1</v>
      </c>
      <c r="K5090" s="37">
        <f t="shared" si="1429"/>
        <v>0</v>
      </c>
      <c r="L5090" s="37">
        <f t="shared" si="1430"/>
        <v>71.06</v>
      </c>
      <c r="M5090" s="37">
        <v>0</v>
      </c>
      <c r="N5090" s="37">
        <f t="shared" si="1431"/>
        <v>0</v>
      </c>
      <c r="O5090" s="37">
        <v>0</v>
      </c>
      <c r="P5090" s="37">
        <v>0</v>
      </c>
      <c r="Q5090" s="21">
        <f t="shared" si="1432"/>
        <v>39.790999999999997</v>
      </c>
      <c r="R5090" s="21">
        <f t="shared" si="1441"/>
        <v>212.16666666665333</v>
      </c>
      <c r="S5090" s="21">
        <f t="shared" si="1442"/>
        <v>17.917128692615051</v>
      </c>
      <c r="T5090" s="21">
        <f t="shared" si="1433"/>
        <v>86.147999999999996</v>
      </c>
      <c r="U5090" s="37">
        <f>VLOOKUP(Time_Zone, 'LSTM LookUp'!$B$5:$D$8, 3, FALSE)</f>
        <v>-75</v>
      </c>
      <c r="V5090" s="21">
        <f t="shared" si="1443"/>
        <v>-6.0631467405452391</v>
      </c>
      <c r="W5090" s="21">
        <f t="shared" si="1434"/>
        <v>54.632213314863698</v>
      </c>
      <c r="X5090" s="21">
        <f t="shared" si="1435"/>
        <v>0</v>
      </c>
      <c r="Y5090" s="21">
        <f t="shared" si="1436"/>
        <v>0</v>
      </c>
      <c r="Z5090" s="21">
        <f t="shared" si="1444"/>
        <v>0</v>
      </c>
      <c r="AA5090" s="21">
        <f t="shared" si="1437"/>
        <v>0</v>
      </c>
      <c r="AB5090" s="21">
        <f t="shared" si="1438"/>
        <v>0</v>
      </c>
      <c r="AC5090" s="21">
        <f t="shared" si="1439"/>
        <v>71.06</v>
      </c>
      <c r="AD5090" s="21">
        <f t="shared" si="1445"/>
        <v>0</v>
      </c>
      <c r="AE5090" s="21" t="str">
        <f t="shared" si="1440"/>
        <v>7/31/5:00</v>
      </c>
    </row>
    <row r="5091" spans="2:31">
      <c r="B5091" s="37">
        <v>7</v>
      </c>
      <c r="C5091" s="38">
        <v>31</v>
      </c>
      <c r="D5091" s="39">
        <v>6</v>
      </c>
      <c r="E5091" s="17">
        <v>21.7</v>
      </c>
      <c r="F5091" s="17">
        <v>0</v>
      </c>
      <c r="G5091" s="17">
        <v>10</v>
      </c>
      <c r="H5091" s="37">
        <f t="shared" si="1428"/>
        <v>71.06</v>
      </c>
      <c r="I5091" s="37">
        <f>IF(H5091&lt;'Roof Calculator'!$G$8, 1, 0)</f>
        <v>0</v>
      </c>
      <c r="J5091" s="37">
        <f>IF(H5091&gt;='Roof Calculator'!$G$8, 1, 0)</f>
        <v>1</v>
      </c>
      <c r="K5091" s="37">
        <f t="shared" si="1429"/>
        <v>0</v>
      </c>
      <c r="L5091" s="37">
        <f t="shared" si="1430"/>
        <v>71.06</v>
      </c>
      <c r="M5091" s="37">
        <v>0</v>
      </c>
      <c r="N5091" s="37">
        <f t="shared" si="1431"/>
        <v>0</v>
      </c>
      <c r="O5091" s="37">
        <v>0</v>
      </c>
      <c r="P5091" s="37">
        <v>0</v>
      </c>
      <c r="Q5091" s="21">
        <f t="shared" si="1432"/>
        <v>39.790999999999997</v>
      </c>
      <c r="R5091" s="21">
        <f t="shared" si="1441"/>
        <v>212.20833333331998</v>
      </c>
      <c r="S5091" s="21">
        <f t="shared" si="1442"/>
        <v>17.90622175094947</v>
      </c>
      <c r="T5091" s="21">
        <f t="shared" si="1433"/>
        <v>86.147999999999996</v>
      </c>
      <c r="U5091" s="37">
        <f>VLOOKUP(Time_Zone, 'LSTM LookUp'!$B$5:$D$8, 3, FALSE)</f>
        <v>-75</v>
      </c>
      <c r="V5091" s="21">
        <f t="shared" si="1443"/>
        <v>-6.061044657754298</v>
      </c>
      <c r="W5091" s="21">
        <f t="shared" si="1434"/>
        <v>69.632738835561383</v>
      </c>
      <c r="X5091" s="21">
        <f t="shared" si="1435"/>
        <v>4.512428076705266</v>
      </c>
      <c r="Y5091" s="21">
        <f t="shared" si="1436"/>
        <v>4.512428076705266</v>
      </c>
      <c r="Z5091" s="21">
        <f t="shared" si="1444"/>
        <v>1.430360887933702</v>
      </c>
      <c r="AA5091" s="21">
        <f t="shared" si="1437"/>
        <v>0</v>
      </c>
      <c r="AB5091" s="21">
        <f t="shared" si="1438"/>
        <v>1.430360887933702</v>
      </c>
      <c r="AC5091" s="21">
        <f t="shared" si="1439"/>
        <v>71.06</v>
      </c>
      <c r="AD5091" s="21">
        <f t="shared" si="1445"/>
        <v>1.430360887933702</v>
      </c>
      <c r="AE5091" s="21" t="str">
        <f t="shared" si="1440"/>
        <v>7/31/6:00</v>
      </c>
    </row>
    <row r="5092" spans="2:31">
      <c r="B5092" s="37">
        <v>7</v>
      </c>
      <c r="C5092" s="38">
        <v>31</v>
      </c>
      <c r="D5092" s="39">
        <v>7</v>
      </c>
      <c r="E5092" s="17">
        <v>24.4</v>
      </c>
      <c r="F5092" s="17">
        <v>35</v>
      </c>
      <c r="G5092" s="17">
        <v>290</v>
      </c>
      <c r="H5092" s="37">
        <f t="shared" si="1428"/>
        <v>75.92</v>
      </c>
      <c r="I5092" s="37">
        <f>IF(H5092&lt;'Roof Calculator'!$G$8, 1, 0)</f>
        <v>0</v>
      </c>
      <c r="J5092" s="37">
        <f>IF(H5092&gt;='Roof Calculator'!$G$8, 1, 0)</f>
        <v>1</v>
      </c>
      <c r="K5092" s="37">
        <f t="shared" si="1429"/>
        <v>0</v>
      </c>
      <c r="L5092" s="37">
        <f t="shared" si="1430"/>
        <v>75.92</v>
      </c>
      <c r="M5092" s="37">
        <v>0</v>
      </c>
      <c r="N5092" s="37">
        <f t="shared" si="1431"/>
        <v>35</v>
      </c>
      <c r="O5092" s="37">
        <v>0</v>
      </c>
      <c r="P5092" s="37">
        <v>0</v>
      </c>
      <c r="Q5092" s="21">
        <f t="shared" si="1432"/>
        <v>39.790999999999997</v>
      </c>
      <c r="R5092" s="21">
        <f t="shared" si="1441"/>
        <v>212.24999999998664</v>
      </c>
      <c r="S5092" s="21">
        <f t="shared" si="1442"/>
        <v>17.895305956547613</v>
      </c>
      <c r="T5092" s="21">
        <f t="shared" si="1433"/>
        <v>86.147999999999996</v>
      </c>
      <c r="U5092" s="37">
        <f>VLOOKUP(Time_Zone, 'LSTM LookUp'!$B$5:$D$8, 3, FALSE)</f>
        <v>-75</v>
      </c>
      <c r="V5092" s="21">
        <f t="shared" si="1443"/>
        <v>-6.0589245126271765</v>
      </c>
      <c r="W5092" s="21">
        <f t="shared" si="1434"/>
        <v>84.633268871843228</v>
      </c>
      <c r="X5092" s="21">
        <f t="shared" si="1435"/>
        <v>76.863088738204283</v>
      </c>
      <c r="Y5092" s="21">
        <f t="shared" si="1436"/>
        <v>111.86308873820428</v>
      </c>
      <c r="Z5092" s="21">
        <f t="shared" si="1444"/>
        <v>35.458645371121612</v>
      </c>
      <c r="AA5092" s="21">
        <f t="shared" si="1437"/>
        <v>0</v>
      </c>
      <c r="AB5092" s="21">
        <f t="shared" si="1438"/>
        <v>35.458645371121612</v>
      </c>
      <c r="AC5092" s="21">
        <f t="shared" si="1439"/>
        <v>75.92</v>
      </c>
      <c r="AD5092" s="21">
        <f t="shared" si="1445"/>
        <v>35.458645371121612</v>
      </c>
      <c r="AE5092" s="21" t="str">
        <f t="shared" si="1440"/>
        <v>7/31/7:00</v>
      </c>
    </row>
    <row r="5093" spans="2:31">
      <c r="B5093" s="37">
        <v>7</v>
      </c>
      <c r="C5093" s="38">
        <v>31</v>
      </c>
      <c r="D5093" s="39">
        <v>8</v>
      </c>
      <c r="E5093" s="17">
        <v>26.1</v>
      </c>
      <c r="F5093" s="17">
        <v>63</v>
      </c>
      <c r="G5093" s="17">
        <v>575</v>
      </c>
      <c r="H5093" s="37">
        <f t="shared" si="1428"/>
        <v>78.98</v>
      </c>
      <c r="I5093" s="37">
        <f>IF(H5093&lt;'Roof Calculator'!$G$8, 1, 0)</f>
        <v>0</v>
      </c>
      <c r="J5093" s="37">
        <f>IF(H5093&gt;='Roof Calculator'!$G$8, 1, 0)</f>
        <v>1</v>
      </c>
      <c r="K5093" s="37">
        <f t="shared" si="1429"/>
        <v>0</v>
      </c>
      <c r="L5093" s="37">
        <f t="shared" si="1430"/>
        <v>78.98</v>
      </c>
      <c r="M5093" s="37">
        <v>0</v>
      </c>
      <c r="N5093" s="37">
        <f t="shared" si="1431"/>
        <v>63</v>
      </c>
      <c r="O5093" s="37">
        <v>0</v>
      </c>
      <c r="P5093" s="37">
        <v>0</v>
      </c>
      <c r="Q5093" s="21">
        <f t="shared" si="1432"/>
        <v>39.790999999999997</v>
      </c>
      <c r="R5093" s="21">
        <f t="shared" si="1441"/>
        <v>212.2916666666533</v>
      </c>
      <c r="S5093" s="21">
        <f t="shared" si="1442"/>
        <v>17.884381316262747</v>
      </c>
      <c r="T5093" s="21">
        <f t="shared" si="1433"/>
        <v>86.147999999999996</v>
      </c>
      <c r="U5093" s="37">
        <f>VLOOKUP(Time_Zone, 'LSTM LookUp'!$B$5:$D$8, 3, FALSE)</f>
        <v>-75</v>
      </c>
      <c r="V5093" s="21">
        <f t="shared" si="1443"/>
        <v>-6.056786302033732</v>
      </c>
      <c r="W5093" s="21">
        <f t="shared" si="1434"/>
        <v>99.63380342449156</v>
      </c>
      <c r="X5093" s="21">
        <f t="shared" si="1435"/>
        <v>42.643785373657053</v>
      </c>
      <c r="Y5093" s="21">
        <f t="shared" si="1436"/>
        <v>105.64378537365705</v>
      </c>
      <c r="Z5093" s="21">
        <f t="shared" si="1444"/>
        <v>33.487234828587688</v>
      </c>
      <c r="AA5093" s="21">
        <f t="shared" si="1437"/>
        <v>0</v>
      </c>
      <c r="AB5093" s="21">
        <f t="shared" si="1438"/>
        <v>33.487234828587688</v>
      </c>
      <c r="AC5093" s="21">
        <f t="shared" si="1439"/>
        <v>78.98</v>
      </c>
      <c r="AD5093" s="21">
        <f t="shared" si="1445"/>
        <v>33.487234828587688</v>
      </c>
      <c r="AE5093" s="21" t="str">
        <f t="shared" si="1440"/>
        <v>7/31/8:00</v>
      </c>
    </row>
    <row r="5094" spans="2:31">
      <c r="B5094" s="37">
        <v>7</v>
      </c>
      <c r="C5094" s="38">
        <v>31</v>
      </c>
      <c r="D5094" s="39">
        <v>9</v>
      </c>
      <c r="E5094" s="17">
        <v>28.3</v>
      </c>
      <c r="F5094" s="17">
        <v>88</v>
      </c>
      <c r="G5094" s="17">
        <v>712</v>
      </c>
      <c r="H5094" s="37">
        <f t="shared" si="1428"/>
        <v>82.94</v>
      </c>
      <c r="I5094" s="37">
        <f>IF(H5094&lt;'Roof Calculator'!$G$8, 1, 0)</f>
        <v>0</v>
      </c>
      <c r="J5094" s="37">
        <f>IF(H5094&gt;='Roof Calculator'!$G$8, 1, 0)</f>
        <v>1</v>
      </c>
      <c r="K5094" s="37">
        <f t="shared" si="1429"/>
        <v>0</v>
      </c>
      <c r="L5094" s="37">
        <f t="shared" si="1430"/>
        <v>82.94</v>
      </c>
      <c r="M5094" s="37">
        <v>0</v>
      </c>
      <c r="N5094" s="37">
        <f t="shared" si="1431"/>
        <v>88</v>
      </c>
      <c r="O5094" s="37">
        <v>0</v>
      </c>
      <c r="P5094" s="37">
        <v>0</v>
      </c>
      <c r="Q5094" s="21">
        <f t="shared" si="1432"/>
        <v>39.790999999999997</v>
      </c>
      <c r="R5094" s="21">
        <f t="shared" si="1441"/>
        <v>212.33333333331996</v>
      </c>
      <c r="S5094" s="21">
        <f t="shared" si="1442"/>
        <v>17.87344783695065</v>
      </c>
      <c r="T5094" s="21">
        <f t="shared" si="1433"/>
        <v>86.147999999999996</v>
      </c>
      <c r="U5094" s="37">
        <f>VLOOKUP(Time_Zone, 'LSTM LookUp'!$B$5:$D$8, 3, FALSE)</f>
        <v>-75</v>
      </c>
      <c r="V5094" s="21">
        <f t="shared" si="1443"/>
        <v>-6.0546300228838765</v>
      </c>
      <c r="W5094" s="21">
        <f t="shared" si="1434"/>
        <v>114.63434249427904</v>
      </c>
      <c r="X5094" s="21">
        <f t="shared" si="1435"/>
        <v>-77.18204974645819</v>
      </c>
      <c r="Y5094" s="21">
        <f t="shared" si="1436"/>
        <v>10.81795025354181</v>
      </c>
      <c r="Z5094" s="21">
        <f t="shared" si="1444"/>
        <v>3.4291012880977942</v>
      </c>
      <c r="AA5094" s="21">
        <f t="shared" si="1437"/>
        <v>0</v>
      </c>
      <c r="AB5094" s="21">
        <f t="shared" si="1438"/>
        <v>3.4291012880977942</v>
      </c>
      <c r="AC5094" s="21">
        <f t="shared" si="1439"/>
        <v>82.94</v>
      </c>
      <c r="AD5094" s="21">
        <f t="shared" si="1445"/>
        <v>3.4291012880977942</v>
      </c>
      <c r="AE5094" s="21" t="str">
        <f t="shared" si="1440"/>
        <v>7/31/9:00</v>
      </c>
    </row>
    <row r="5095" spans="2:31">
      <c r="B5095" s="37">
        <v>7</v>
      </c>
      <c r="C5095" s="38">
        <v>31</v>
      </c>
      <c r="D5095" s="39">
        <v>10</v>
      </c>
      <c r="E5095" s="17">
        <v>29.4</v>
      </c>
      <c r="F5095" s="17">
        <v>108</v>
      </c>
      <c r="G5095" s="17">
        <v>787</v>
      </c>
      <c r="H5095" s="37">
        <f t="shared" si="1428"/>
        <v>84.919999999999987</v>
      </c>
      <c r="I5095" s="37">
        <f>IF(H5095&lt;'Roof Calculator'!$G$8, 1, 0)</f>
        <v>0</v>
      </c>
      <c r="J5095" s="37">
        <f>IF(H5095&gt;='Roof Calculator'!$G$8, 1, 0)</f>
        <v>1</v>
      </c>
      <c r="K5095" s="37">
        <f t="shared" si="1429"/>
        <v>0</v>
      </c>
      <c r="L5095" s="37">
        <f t="shared" si="1430"/>
        <v>84.919999999999987</v>
      </c>
      <c r="M5095" s="37">
        <v>0</v>
      </c>
      <c r="N5095" s="37">
        <f t="shared" si="1431"/>
        <v>108</v>
      </c>
      <c r="O5095" s="37">
        <v>0</v>
      </c>
      <c r="P5095" s="37">
        <v>0</v>
      </c>
      <c r="Q5095" s="21">
        <f t="shared" si="1432"/>
        <v>39.790999999999997</v>
      </c>
      <c r="R5095" s="21">
        <f t="shared" si="1441"/>
        <v>212.37499999998661</v>
      </c>
      <c r="S5095" s="21">
        <f t="shared" si="1442"/>
        <v>17.862505525469722</v>
      </c>
      <c r="T5095" s="21">
        <f t="shared" si="1433"/>
        <v>86.147999999999996</v>
      </c>
      <c r="U5095" s="37">
        <f>VLOOKUP(Time_Zone, 'LSTM LookUp'!$B$5:$D$8, 3, FALSE)</f>
        <v>-75</v>
      </c>
      <c r="V5095" s="21">
        <f t="shared" si="1443"/>
        <v>-6.0524556721275813</v>
      </c>
      <c r="W5095" s="21">
        <f t="shared" si="1434"/>
        <v>129.63488608196809</v>
      </c>
      <c r="X5095" s="21">
        <f t="shared" si="1435"/>
        <v>-212.65777871845546</v>
      </c>
      <c r="Y5095" s="21">
        <f t="shared" si="1436"/>
        <v>-104.65777871845546</v>
      </c>
      <c r="Z5095" s="21">
        <f t="shared" si="1444"/>
        <v>-33.17468794011242</v>
      </c>
      <c r="AA5095" s="21">
        <f t="shared" si="1437"/>
        <v>0</v>
      </c>
      <c r="AB5095" s="21">
        <f t="shared" si="1438"/>
        <v>-33.17468794011242</v>
      </c>
      <c r="AC5095" s="21">
        <f t="shared" si="1439"/>
        <v>84.919999999999987</v>
      </c>
      <c r="AD5095" s="21">
        <f t="shared" si="1445"/>
        <v>-33.17468794011242</v>
      </c>
      <c r="AE5095" s="21" t="str">
        <f t="shared" si="1440"/>
        <v>7/31/10:00</v>
      </c>
    </row>
    <row r="5096" spans="2:31">
      <c r="B5096" s="37">
        <v>7</v>
      </c>
      <c r="C5096" s="38">
        <v>31</v>
      </c>
      <c r="D5096" s="39">
        <v>11</v>
      </c>
      <c r="E5096" s="17">
        <v>31.1</v>
      </c>
      <c r="F5096" s="17">
        <v>122</v>
      </c>
      <c r="G5096" s="17">
        <v>779</v>
      </c>
      <c r="H5096" s="37">
        <f t="shared" si="1428"/>
        <v>87.98</v>
      </c>
      <c r="I5096" s="37">
        <f>IF(H5096&lt;'Roof Calculator'!$G$8, 1, 0)</f>
        <v>0</v>
      </c>
      <c r="J5096" s="37">
        <f>IF(H5096&gt;='Roof Calculator'!$G$8, 1, 0)</f>
        <v>1</v>
      </c>
      <c r="K5096" s="37">
        <f t="shared" si="1429"/>
        <v>0</v>
      </c>
      <c r="L5096" s="37">
        <f t="shared" si="1430"/>
        <v>87.98</v>
      </c>
      <c r="M5096" s="37">
        <v>0</v>
      </c>
      <c r="N5096" s="37">
        <f t="shared" si="1431"/>
        <v>122</v>
      </c>
      <c r="O5096" s="37">
        <v>0</v>
      </c>
      <c r="P5096" s="37">
        <v>0</v>
      </c>
      <c r="Q5096" s="21">
        <f t="shared" si="1432"/>
        <v>39.790999999999997</v>
      </c>
      <c r="R5096" s="21">
        <f t="shared" si="1441"/>
        <v>212.41666666665327</v>
      </c>
      <c r="S5096" s="21">
        <f t="shared" si="1442"/>
        <v>17.851554388680935</v>
      </c>
      <c r="T5096" s="21">
        <f t="shared" si="1433"/>
        <v>86.147999999999996</v>
      </c>
      <c r="U5096" s="37">
        <f>VLOOKUP(Time_Zone, 'LSTM LookUp'!$B$5:$D$8, 3, FALSE)</f>
        <v>-75</v>
      </c>
      <c r="V5096" s="21">
        <f t="shared" si="1443"/>
        <v>-6.0502632467549065</v>
      </c>
      <c r="W5096" s="21">
        <f t="shared" si="1434"/>
        <v>144.63543418831128</v>
      </c>
      <c r="X5096" s="21">
        <f t="shared" si="1435"/>
        <v>-311.79310655117899</v>
      </c>
      <c r="Y5096" s="21">
        <f t="shared" si="1436"/>
        <v>-189.79310655117899</v>
      </c>
      <c r="Z5096" s="21">
        <f t="shared" si="1444"/>
        <v>-60.161099921276737</v>
      </c>
      <c r="AA5096" s="21">
        <f t="shared" si="1437"/>
        <v>0</v>
      </c>
      <c r="AB5096" s="21">
        <f t="shared" si="1438"/>
        <v>-60.161099921276737</v>
      </c>
      <c r="AC5096" s="21">
        <f t="shared" si="1439"/>
        <v>87.98</v>
      </c>
      <c r="AD5096" s="21">
        <f t="shared" si="1445"/>
        <v>-60.161099921276737</v>
      </c>
      <c r="AE5096" s="21" t="str">
        <f t="shared" si="1440"/>
        <v>7/31/11:00</v>
      </c>
    </row>
    <row r="5097" spans="2:31">
      <c r="B5097" s="37">
        <v>7</v>
      </c>
      <c r="C5097" s="38">
        <v>31</v>
      </c>
      <c r="D5097" s="39">
        <v>12</v>
      </c>
      <c r="E5097" s="17">
        <v>32.200000000000003</v>
      </c>
      <c r="F5097" s="17">
        <v>312</v>
      </c>
      <c r="G5097" s="17">
        <v>600</v>
      </c>
      <c r="H5097" s="37">
        <f t="shared" si="1428"/>
        <v>89.960000000000008</v>
      </c>
      <c r="I5097" s="37">
        <f>IF(H5097&lt;'Roof Calculator'!$G$8, 1, 0)</f>
        <v>0</v>
      </c>
      <c r="J5097" s="37">
        <f>IF(H5097&gt;='Roof Calculator'!$G$8, 1, 0)</f>
        <v>1</v>
      </c>
      <c r="K5097" s="37">
        <f t="shared" si="1429"/>
        <v>0</v>
      </c>
      <c r="L5097" s="37">
        <f t="shared" si="1430"/>
        <v>89.960000000000008</v>
      </c>
      <c r="M5097" s="37">
        <v>0</v>
      </c>
      <c r="N5097" s="37">
        <f t="shared" si="1431"/>
        <v>312</v>
      </c>
      <c r="O5097" s="37">
        <v>0</v>
      </c>
      <c r="P5097" s="37">
        <v>0</v>
      </c>
      <c r="Q5097" s="21">
        <f t="shared" si="1432"/>
        <v>39.790999999999997</v>
      </c>
      <c r="R5097" s="21">
        <f t="shared" si="1441"/>
        <v>212.45833333331993</v>
      </c>
      <c r="S5097" s="21">
        <f t="shared" si="1442"/>
        <v>17.840594433447777</v>
      </c>
      <c r="T5097" s="21">
        <f t="shared" si="1433"/>
        <v>86.147999999999996</v>
      </c>
      <c r="U5097" s="37">
        <f>VLOOKUP(Time_Zone, 'LSTM LookUp'!$B$5:$D$8, 3, FALSE)</f>
        <v>-75</v>
      </c>
      <c r="V5097" s="21">
        <f t="shared" si="1443"/>
        <v>-6.0480527437959868</v>
      </c>
      <c r="W5097" s="21">
        <f t="shared" si="1434"/>
        <v>159.63598681405099</v>
      </c>
      <c r="X5097" s="21">
        <f t="shared" si="1435"/>
        <v>-293.78820953248407</v>
      </c>
      <c r="Y5097" s="21">
        <f t="shared" si="1436"/>
        <v>18.211790467515925</v>
      </c>
      <c r="Z5097" s="21">
        <f t="shared" si="1444"/>
        <v>5.7728194978785154</v>
      </c>
      <c r="AA5097" s="21">
        <f t="shared" si="1437"/>
        <v>0</v>
      </c>
      <c r="AB5097" s="21">
        <f t="shared" si="1438"/>
        <v>5.7728194978785154</v>
      </c>
      <c r="AC5097" s="21">
        <f t="shared" si="1439"/>
        <v>89.960000000000008</v>
      </c>
      <c r="AD5097" s="21">
        <f t="shared" si="1445"/>
        <v>5.7728194978785154</v>
      </c>
      <c r="AE5097" s="21" t="str">
        <f t="shared" si="1440"/>
        <v>7/31/12:00</v>
      </c>
    </row>
    <row r="5098" spans="2:31">
      <c r="B5098" s="37">
        <v>7</v>
      </c>
      <c r="C5098" s="38">
        <v>31</v>
      </c>
      <c r="D5098" s="39">
        <v>13</v>
      </c>
      <c r="E5098" s="17">
        <v>31.7</v>
      </c>
      <c r="F5098" s="17">
        <v>343</v>
      </c>
      <c r="G5098" s="17">
        <v>504</v>
      </c>
      <c r="H5098" s="37">
        <f t="shared" si="1428"/>
        <v>89.06</v>
      </c>
      <c r="I5098" s="37">
        <f>IF(H5098&lt;'Roof Calculator'!$G$8, 1, 0)</f>
        <v>0</v>
      </c>
      <c r="J5098" s="37">
        <f>IF(H5098&gt;='Roof Calculator'!$G$8, 1, 0)</f>
        <v>1</v>
      </c>
      <c r="K5098" s="37">
        <f t="shared" si="1429"/>
        <v>0</v>
      </c>
      <c r="L5098" s="37">
        <f t="shared" si="1430"/>
        <v>89.06</v>
      </c>
      <c r="M5098" s="37">
        <v>0</v>
      </c>
      <c r="N5098" s="37">
        <f t="shared" si="1431"/>
        <v>343</v>
      </c>
      <c r="O5098" s="37">
        <v>0</v>
      </c>
      <c r="P5098" s="37">
        <v>0</v>
      </c>
      <c r="Q5098" s="21">
        <f t="shared" si="1432"/>
        <v>39.790999999999997</v>
      </c>
      <c r="R5098" s="21">
        <f t="shared" si="1441"/>
        <v>212.49999999998658</v>
      </c>
      <c r="S5098" s="21">
        <f t="shared" si="1442"/>
        <v>17.829625666636279</v>
      </c>
      <c r="T5098" s="21">
        <f t="shared" si="1433"/>
        <v>86.147999999999996</v>
      </c>
      <c r="U5098" s="37">
        <f>VLOOKUP(Time_Zone, 'LSTM LookUp'!$B$5:$D$8, 3, FALSE)</f>
        <v>-75</v>
      </c>
      <c r="V5098" s="21">
        <f t="shared" si="1443"/>
        <v>-6.0458241603210521</v>
      </c>
      <c r="W5098" s="21">
        <f t="shared" si="1434"/>
        <v>174.63654395991969</v>
      </c>
      <c r="X5098" s="21">
        <f t="shared" si="1435"/>
        <v>-268.28940100961671</v>
      </c>
      <c r="Y5098" s="21">
        <f t="shared" si="1436"/>
        <v>74.710598990383289</v>
      </c>
      <c r="Z5098" s="21">
        <f t="shared" si="1444"/>
        <v>23.68195501255925</v>
      </c>
      <c r="AA5098" s="21">
        <f t="shared" si="1437"/>
        <v>0</v>
      </c>
      <c r="AB5098" s="21">
        <f t="shared" si="1438"/>
        <v>23.68195501255925</v>
      </c>
      <c r="AC5098" s="21">
        <f t="shared" si="1439"/>
        <v>89.06</v>
      </c>
      <c r="AD5098" s="21">
        <f t="shared" si="1445"/>
        <v>23.68195501255925</v>
      </c>
      <c r="AE5098" s="21" t="str">
        <f t="shared" si="1440"/>
        <v>7/31/13:00</v>
      </c>
    </row>
    <row r="5099" spans="2:31">
      <c r="B5099" s="37">
        <v>7</v>
      </c>
      <c r="C5099" s="38">
        <v>31</v>
      </c>
      <c r="D5099" s="39">
        <v>14</v>
      </c>
      <c r="E5099" s="17">
        <v>33.299999999999997</v>
      </c>
      <c r="F5099" s="17">
        <v>284</v>
      </c>
      <c r="G5099" s="17">
        <v>379</v>
      </c>
      <c r="H5099" s="37">
        <f t="shared" si="1428"/>
        <v>91.94</v>
      </c>
      <c r="I5099" s="37">
        <f>IF(H5099&lt;'Roof Calculator'!$G$8, 1, 0)</f>
        <v>0</v>
      </c>
      <c r="J5099" s="37">
        <f>IF(H5099&gt;='Roof Calculator'!$G$8, 1, 0)</f>
        <v>1</v>
      </c>
      <c r="K5099" s="37">
        <f t="shared" si="1429"/>
        <v>0</v>
      </c>
      <c r="L5099" s="37">
        <f t="shared" si="1430"/>
        <v>91.94</v>
      </c>
      <c r="M5099" s="37">
        <v>0</v>
      </c>
      <c r="N5099" s="37">
        <f t="shared" si="1431"/>
        <v>284</v>
      </c>
      <c r="O5099" s="37">
        <v>0</v>
      </c>
      <c r="P5099" s="37">
        <v>0</v>
      </c>
      <c r="Q5099" s="21">
        <f t="shared" si="1432"/>
        <v>39.790999999999997</v>
      </c>
      <c r="R5099" s="21">
        <f t="shared" si="1441"/>
        <v>212.54166666665324</v>
      </c>
      <c r="S5099" s="21">
        <f t="shared" si="1442"/>
        <v>17.818648095115059</v>
      </c>
      <c r="T5099" s="21">
        <f t="shared" si="1433"/>
        <v>86.147999999999996</v>
      </c>
      <c r="U5099" s="37">
        <f>VLOOKUP(Time_Zone, 'LSTM LookUp'!$B$5:$D$8, 3, FALSE)</f>
        <v>-75</v>
      </c>
      <c r="V5099" s="21">
        <f t="shared" si="1443"/>
        <v>-6.0435774934404458</v>
      </c>
      <c r="W5099" s="21">
        <f t="shared" si="1434"/>
        <v>189.63710562663988</v>
      </c>
      <c r="X5099" s="21">
        <f t="shared" si="1435"/>
        <v>-199.11189856277829</v>
      </c>
      <c r="Y5099" s="21">
        <f t="shared" si="1436"/>
        <v>84.888101437221707</v>
      </c>
      <c r="Z5099" s="21">
        <f t="shared" si="1444"/>
        <v>26.908045531754041</v>
      </c>
      <c r="AA5099" s="21">
        <f t="shared" si="1437"/>
        <v>0</v>
      </c>
      <c r="AB5099" s="21">
        <f t="shared" si="1438"/>
        <v>26.908045531754041</v>
      </c>
      <c r="AC5099" s="21">
        <f t="shared" si="1439"/>
        <v>91.94</v>
      </c>
      <c r="AD5099" s="21">
        <f t="shared" si="1445"/>
        <v>26.908045531754041</v>
      </c>
      <c r="AE5099" s="21" t="str">
        <f t="shared" si="1440"/>
        <v>7/31/14:00</v>
      </c>
    </row>
    <row r="5100" spans="2:31">
      <c r="B5100" s="37">
        <v>7</v>
      </c>
      <c r="C5100" s="38">
        <v>31</v>
      </c>
      <c r="D5100" s="39">
        <v>15</v>
      </c>
      <c r="E5100" s="17">
        <v>33.299999999999997</v>
      </c>
      <c r="F5100" s="17">
        <v>253</v>
      </c>
      <c r="G5100" s="17">
        <v>746</v>
      </c>
      <c r="H5100" s="37">
        <f t="shared" si="1428"/>
        <v>91.94</v>
      </c>
      <c r="I5100" s="37">
        <f>IF(H5100&lt;'Roof Calculator'!$G$8, 1, 0)</f>
        <v>0</v>
      </c>
      <c r="J5100" s="37">
        <f>IF(H5100&gt;='Roof Calculator'!$G$8, 1, 0)</f>
        <v>1</v>
      </c>
      <c r="K5100" s="37">
        <f t="shared" si="1429"/>
        <v>0</v>
      </c>
      <c r="L5100" s="37">
        <f t="shared" si="1430"/>
        <v>91.94</v>
      </c>
      <c r="M5100" s="37">
        <v>0</v>
      </c>
      <c r="N5100" s="37">
        <f t="shared" si="1431"/>
        <v>253</v>
      </c>
      <c r="O5100" s="37">
        <v>0</v>
      </c>
      <c r="P5100" s="37">
        <v>0</v>
      </c>
      <c r="Q5100" s="21">
        <f t="shared" si="1432"/>
        <v>39.790999999999997</v>
      </c>
      <c r="R5100" s="21">
        <f t="shared" si="1441"/>
        <v>212.5833333333199</v>
      </c>
      <c r="S5100" s="21">
        <f t="shared" si="1442"/>
        <v>17.807661725755231</v>
      </c>
      <c r="T5100" s="21">
        <f t="shared" si="1433"/>
        <v>86.147999999999996</v>
      </c>
      <c r="U5100" s="37">
        <f>VLOOKUP(Time_Zone, 'LSTM LookUp'!$B$5:$D$8, 3, FALSE)</f>
        <v>-75</v>
      </c>
      <c r="V5100" s="21">
        <f t="shared" si="1443"/>
        <v>-6.0413127403046243</v>
      </c>
      <c r="W5100" s="21">
        <f t="shared" si="1434"/>
        <v>204.63767181492386</v>
      </c>
      <c r="X5100" s="21">
        <f t="shared" si="1435"/>
        <v>-350.05754037348254</v>
      </c>
      <c r="Y5100" s="21">
        <f t="shared" si="1436"/>
        <v>-97.057540373482539</v>
      </c>
      <c r="Z5100" s="21">
        <f t="shared" si="1444"/>
        <v>-30.765545127677672</v>
      </c>
      <c r="AA5100" s="21">
        <f t="shared" si="1437"/>
        <v>0</v>
      </c>
      <c r="AB5100" s="21">
        <f t="shared" si="1438"/>
        <v>-30.765545127677672</v>
      </c>
      <c r="AC5100" s="21">
        <f t="shared" si="1439"/>
        <v>91.94</v>
      </c>
      <c r="AD5100" s="21">
        <f t="shared" si="1445"/>
        <v>-30.765545127677672</v>
      </c>
      <c r="AE5100" s="21" t="str">
        <f t="shared" si="1440"/>
        <v>7/31/15:00</v>
      </c>
    </row>
    <row r="5101" spans="2:31">
      <c r="B5101" s="37">
        <v>7</v>
      </c>
      <c r="C5101" s="38">
        <v>31</v>
      </c>
      <c r="D5101" s="39">
        <v>16</v>
      </c>
      <c r="E5101" s="17">
        <v>33.299999999999997</v>
      </c>
      <c r="F5101" s="17">
        <v>207</v>
      </c>
      <c r="G5101" s="17">
        <v>624</v>
      </c>
      <c r="H5101" s="37">
        <f t="shared" si="1428"/>
        <v>91.94</v>
      </c>
      <c r="I5101" s="37">
        <f>IF(H5101&lt;'Roof Calculator'!$G$8, 1, 0)</f>
        <v>0</v>
      </c>
      <c r="J5101" s="37">
        <f>IF(H5101&gt;='Roof Calculator'!$G$8, 1, 0)</f>
        <v>1</v>
      </c>
      <c r="K5101" s="37">
        <f t="shared" si="1429"/>
        <v>0</v>
      </c>
      <c r="L5101" s="37">
        <f t="shared" si="1430"/>
        <v>91.94</v>
      </c>
      <c r="M5101" s="37">
        <v>0</v>
      </c>
      <c r="N5101" s="37">
        <f t="shared" si="1431"/>
        <v>207</v>
      </c>
      <c r="O5101" s="37">
        <v>0</v>
      </c>
      <c r="P5101" s="37">
        <v>0</v>
      </c>
      <c r="Q5101" s="21">
        <f t="shared" si="1432"/>
        <v>39.790999999999997</v>
      </c>
      <c r="R5101" s="21">
        <f t="shared" si="1441"/>
        <v>212.62499999998656</v>
      </c>
      <c r="S5101" s="21">
        <f t="shared" si="1442"/>
        <v>17.796666565430403</v>
      </c>
      <c r="T5101" s="21">
        <f t="shared" si="1433"/>
        <v>86.147999999999996</v>
      </c>
      <c r="U5101" s="37">
        <f>VLOOKUP(Time_Zone, 'LSTM LookUp'!$B$5:$D$8, 3, FALSE)</f>
        <v>-75</v>
      </c>
      <c r="V5101" s="21">
        <f t="shared" si="1443"/>
        <v>-6.0390298981041628</v>
      </c>
      <c r="W5101" s="21">
        <f t="shared" si="1434"/>
        <v>219.63824252547394</v>
      </c>
      <c r="X5101" s="21">
        <f t="shared" si="1435"/>
        <v>-229.5079796807683</v>
      </c>
      <c r="Y5101" s="21">
        <f t="shared" si="1436"/>
        <v>-22.507979680768301</v>
      </c>
      <c r="Z5101" s="21">
        <f t="shared" si="1444"/>
        <v>-7.1346364428448013</v>
      </c>
      <c r="AA5101" s="21">
        <f t="shared" si="1437"/>
        <v>0</v>
      </c>
      <c r="AB5101" s="21">
        <f t="shared" si="1438"/>
        <v>-7.1346364428448013</v>
      </c>
      <c r="AC5101" s="21">
        <f t="shared" si="1439"/>
        <v>91.94</v>
      </c>
      <c r="AD5101" s="21">
        <f t="shared" si="1445"/>
        <v>-7.1346364428448013</v>
      </c>
      <c r="AE5101" s="21" t="str">
        <f t="shared" si="1440"/>
        <v>7/31/16:00</v>
      </c>
    </row>
    <row r="5102" spans="2:31">
      <c r="B5102" s="37">
        <v>7</v>
      </c>
      <c r="C5102" s="38">
        <v>31</v>
      </c>
      <c r="D5102" s="39">
        <v>17</v>
      </c>
      <c r="E5102" s="17">
        <v>32.200000000000003</v>
      </c>
      <c r="F5102" s="17">
        <v>102</v>
      </c>
      <c r="G5102" s="17">
        <v>769</v>
      </c>
      <c r="H5102" s="37">
        <f t="shared" si="1428"/>
        <v>89.960000000000008</v>
      </c>
      <c r="I5102" s="37">
        <f>IF(H5102&lt;'Roof Calculator'!$G$8, 1, 0)</f>
        <v>0</v>
      </c>
      <c r="J5102" s="37">
        <f>IF(H5102&gt;='Roof Calculator'!$G$8, 1, 0)</f>
        <v>1</v>
      </c>
      <c r="K5102" s="37">
        <f t="shared" si="1429"/>
        <v>0</v>
      </c>
      <c r="L5102" s="37">
        <f t="shared" si="1430"/>
        <v>89.960000000000008</v>
      </c>
      <c r="M5102" s="37">
        <v>0</v>
      </c>
      <c r="N5102" s="37">
        <f t="shared" si="1431"/>
        <v>102</v>
      </c>
      <c r="O5102" s="37">
        <v>0</v>
      </c>
      <c r="P5102" s="37">
        <v>0</v>
      </c>
      <c r="Q5102" s="21">
        <f t="shared" si="1432"/>
        <v>39.790999999999997</v>
      </c>
      <c r="R5102" s="21">
        <f t="shared" si="1441"/>
        <v>212.66666666665321</v>
      </c>
      <c r="S5102" s="21">
        <f t="shared" si="1442"/>
        <v>17.78566262101673</v>
      </c>
      <c r="T5102" s="21">
        <f t="shared" si="1433"/>
        <v>86.147999999999996</v>
      </c>
      <c r="U5102" s="37">
        <f>VLOOKUP(Time_Zone, 'LSTM LookUp'!$B$5:$D$8, 3, FALSE)</f>
        <v>-75</v>
      </c>
      <c r="V5102" s="21">
        <f t="shared" si="1443"/>
        <v>-6.0367289640697752</v>
      </c>
      <c r="W5102" s="21">
        <f t="shared" si="1434"/>
        <v>234.63881775898255</v>
      </c>
      <c r="X5102" s="21">
        <f t="shared" si="1435"/>
        <v>-175.28851088536965</v>
      </c>
      <c r="Y5102" s="21">
        <f t="shared" si="1436"/>
        <v>-73.288510885369647</v>
      </c>
      <c r="Z5102" s="21">
        <f t="shared" si="1444"/>
        <v>-23.231177920929138</v>
      </c>
      <c r="AA5102" s="21">
        <f t="shared" si="1437"/>
        <v>0</v>
      </c>
      <c r="AB5102" s="21">
        <f t="shared" si="1438"/>
        <v>-23.231177920929138</v>
      </c>
      <c r="AC5102" s="21">
        <f t="shared" si="1439"/>
        <v>89.960000000000008</v>
      </c>
      <c r="AD5102" s="21">
        <f t="shared" si="1445"/>
        <v>-23.231177920929138</v>
      </c>
      <c r="AE5102" s="21" t="str">
        <f t="shared" si="1440"/>
        <v>7/31/17:00</v>
      </c>
    </row>
    <row r="5103" spans="2:31">
      <c r="B5103" s="37">
        <v>7</v>
      </c>
      <c r="C5103" s="38">
        <v>31</v>
      </c>
      <c r="D5103" s="39">
        <v>18</v>
      </c>
      <c r="E5103" s="17">
        <v>32.200000000000003</v>
      </c>
      <c r="F5103" s="17">
        <v>81</v>
      </c>
      <c r="G5103" s="17">
        <v>680</v>
      </c>
      <c r="H5103" s="37">
        <f t="shared" si="1428"/>
        <v>89.960000000000008</v>
      </c>
      <c r="I5103" s="37">
        <f>IF(H5103&lt;'Roof Calculator'!$G$8, 1, 0)</f>
        <v>0</v>
      </c>
      <c r="J5103" s="37">
        <f>IF(H5103&gt;='Roof Calculator'!$G$8, 1, 0)</f>
        <v>1</v>
      </c>
      <c r="K5103" s="37">
        <f t="shared" si="1429"/>
        <v>0</v>
      </c>
      <c r="L5103" s="37">
        <f t="shared" si="1430"/>
        <v>89.960000000000008</v>
      </c>
      <c r="M5103" s="37">
        <v>0</v>
      </c>
      <c r="N5103" s="37">
        <f t="shared" si="1431"/>
        <v>81</v>
      </c>
      <c r="O5103" s="37">
        <v>0</v>
      </c>
      <c r="P5103" s="37">
        <v>0</v>
      </c>
      <c r="Q5103" s="21">
        <f t="shared" si="1432"/>
        <v>39.790999999999997</v>
      </c>
      <c r="R5103" s="21">
        <f t="shared" si="1441"/>
        <v>212.70833333331987</v>
      </c>
      <c r="S5103" s="21">
        <f t="shared" si="1442"/>
        <v>17.774649899392866</v>
      </c>
      <c r="T5103" s="21">
        <f t="shared" si="1433"/>
        <v>86.147999999999996</v>
      </c>
      <c r="U5103" s="37">
        <f>VLOOKUP(Time_Zone, 'LSTM LookUp'!$B$5:$D$8, 3, FALSE)</f>
        <v>-75</v>
      </c>
      <c r="V5103" s="21">
        <f t="shared" si="1443"/>
        <v>-6.0344099354723282</v>
      </c>
      <c r="W5103" s="21">
        <f t="shared" si="1434"/>
        <v>249.63939751613194</v>
      </c>
      <c r="X5103" s="21">
        <f t="shared" si="1435"/>
        <v>-40.261594223526807</v>
      </c>
      <c r="Y5103" s="21">
        <f t="shared" si="1436"/>
        <v>40.738405776473193</v>
      </c>
      <c r="Z5103" s="21">
        <f t="shared" si="1444"/>
        <v>12.913363109376304</v>
      </c>
      <c r="AA5103" s="21">
        <f t="shared" si="1437"/>
        <v>0</v>
      </c>
      <c r="AB5103" s="21">
        <f t="shared" si="1438"/>
        <v>12.913363109376304</v>
      </c>
      <c r="AC5103" s="21">
        <f t="shared" si="1439"/>
        <v>89.960000000000008</v>
      </c>
      <c r="AD5103" s="21">
        <f t="shared" si="1445"/>
        <v>12.913363109376304</v>
      </c>
      <c r="AE5103" s="21" t="str">
        <f t="shared" si="1440"/>
        <v>7/31/18:00</v>
      </c>
    </row>
    <row r="5104" spans="2:31">
      <c r="B5104" s="37">
        <v>7</v>
      </c>
      <c r="C5104" s="38">
        <v>31</v>
      </c>
      <c r="D5104" s="39">
        <v>19</v>
      </c>
      <c r="E5104" s="17">
        <v>30.6</v>
      </c>
      <c r="F5104" s="17">
        <v>55</v>
      </c>
      <c r="G5104" s="17">
        <v>512</v>
      </c>
      <c r="H5104" s="37">
        <f t="shared" si="1428"/>
        <v>87.080000000000013</v>
      </c>
      <c r="I5104" s="37">
        <f>IF(H5104&lt;'Roof Calculator'!$G$8, 1, 0)</f>
        <v>0</v>
      </c>
      <c r="J5104" s="37">
        <f>IF(H5104&gt;='Roof Calculator'!$G$8, 1, 0)</f>
        <v>1</v>
      </c>
      <c r="K5104" s="37">
        <f t="shared" si="1429"/>
        <v>0</v>
      </c>
      <c r="L5104" s="37">
        <f t="shared" si="1430"/>
        <v>87.080000000000013</v>
      </c>
      <c r="M5104" s="37">
        <v>0</v>
      </c>
      <c r="N5104" s="37">
        <f t="shared" si="1431"/>
        <v>55</v>
      </c>
      <c r="O5104" s="37">
        <v>0</v>
      </c>
      <c r="P5104" s="37">
        <v>0</v>
      </c>
      <c r="Q5104" s="21">
        <f t="shared" si="1432"/>
        <v>39.790999999999997</v>
      </c>
      <c r="R5104" s="21">
        <f t="shared" si="1441"/>
        <v>212.74999999998653</v>
      </c>
      <c r="S5104" s="21">
        <f t="shared" si="1442"/>
        <v>17.763628407439938</v>
      </c>
      <c r="T5104" s="21">
        <f t="shared" si="1433"/>
        <v>86.147999999999996</v>
      </c>
      <c r="U5104" s="37">
        <f>VLOOKUP(Time_Zone, 'LSTM LookUp'!$B$5:$D$8, 3, FALSE)</f>
        <v>-75</v>
      </c>
      <c r="V5104" s="21">
        <f t="shared" si="1443"/>
        <v>-6.0320728096228251</v>
      </c>
      <c r="W5104" s="21">
        <f t="shared" si="1434"/>
        <v>264.63998179759426</v>
      </c>
      <c r="X5104" s="21">
        <f t="shared" si="1435"/>
        <v>64.972489354423971</v>
      </c>
      <c r="Y5104" s="21">
        <f t="shared" si="1436"/>
        <v>119.97248935442397</v>
      </c>
      <c r="Z5104" s="21">
        <f t="shared" si="1444"/>
        <v>38.0291837307037</v>
      </c>
      <c r="AA5104" s="21">
        <f t="shared" si="1437"/>
        <v>0</v>
      </c>
      <c r="AB5104" s="21">
        <f t="shared" si="1438"/>
        <v>38.0291837307037</v>
      </c>
      <c r="AC5104" s="21">
        <f t="shared" si="1439"/>
        <v>87.080000000000013</v>
      </c>
      <c r="AD5104" s="21">
        <f t="shared" si="1445"/>
        <v>38.0291837307037</v>
      </c>
      <c r="AE5104" s="21" t="str">
        <f t="shared" si="1440"/>
        <v>7/31/19:00</v>
      </c>
    </row>
    <row r="5105" spans="2:31">
      <c r="B5105" s="37">
        <v>7</v>
      </c>
      <c r="C5105" s="38">
        <v>31</v>
      </c>
      <c r="D5105" s="39">
        <v>20</v>
      </c>
      <c r="E5105" s="17">
        <v>28.3</v>
      </c>
      <c r="F5105" s="17">
        <v>23</v>
      </c>
      <c r="G5105" s="17">
        <v>166</v>
      </c>
      <c r="H5105" s="37">
        <f t="shared" si="1428"/>
        <v>82.94</v>
      </c>
      <c r="I5105" s="37">
        <f>IF(H5105&lt;'Roof Calculator'!$G$8, 1, 0)</f>
        <v>0</v>
      </c>
      <c r="J5105" s="37">
        <f>IF(H5105&gt;='Roof Calculator'!$G$8, 1, 0)</f>
        <v>1</v>
      </c>
      <c r="K5105" s="37">
        <f t="shared" si="1429"/>
        <v>0</v>
      </c>
      <c r="L5105" s="37">
        <f t="shared" si="1430"/>
        <v>82.94</v>
      </c>
      <c r="M5105" s="37">
        <v>0</v>
      </c>
      <c r="N5105" s="37">
        <f t="shared" si="1431"/>
        <v>23</v>
      </c>
      <c r="O5105" s="37">
        <v>0</v>
      </c>
      <c r="P5105" s="37">
        <v>0</v>
      </c>
      <c r="Q5105" s="21">
        <f t="shared" si="1432"/>
        <v>39.790999999999997</v>
      </c>
      <c r="R5105" s="21">
        <f t="shared" si="1441"/>
        <v>212.79166666665319</v>
      </c>
      <c r="S5105" s="21">
        <f t="shared" si="1442"/>
        <v>17.752598152041571</v>
      </c>
      <c r="T5105" s="21">
        <f t="shared" si="1433"/>
        <v>86.147999999999996</v>
      </c>
      <c r="U5105" s="37">
        <f>VLOOKUP(Time_Zone, 'LSTM LookUp'!$B$5:$D$8, 3, FALSE)</f>
        <v>-75</v>
      </c>
      <c r="V5105" s="21">
        <f t="shared" si="1443"/>
        <v>-6.0297175838724435</v>
      </c>
      <c r="W5105" s="21">
        <f t="shared" si="1434"/>
        <v>279.64057060403195</v>
      </c>
      <c r="X5105" s="21">
        <f t="shared" si="1435"/>
        <v>52.736355259966338</v>
      </c>
      <c r="Y5105" s="21">
        <f t="shared" si="1436"/>
        <v>75.736355259966331</v>
      </c>
      <c r="Z5105" s="21">
        <f t="shared" si="1444"/>
        <v>24.00710183454154</v>
      </c>
      <c r="AA5105" s="21">
        <f t="shared" si="1437"/>
        <v>0</v>
      </c>
      <c r="AB5105" s="21">
        <f t="shared" si="1438"/>
        <v>24.00710183454154</v>
      </c>
      <c r="AC5105" s="21">
        <f t="shared" si="1439"/>
        <v>82.94</v>
      </c>
      <c r="AD5105" s="21">
        <f t="shared" si="1445"/>
        <v>24.00710183454154</v>
      </c>
      <c r="AE5105" s="21" t="str">
        <f t="shared" si="1440"/>
        <v>7/31/20:00</v>
      </c>
    </row>
    <row r="5106" spans="2:31">
      <c r="B5106" s="37">
        <v>7</v>
      </c>
      <c r="C5106" s="38">
        <v>31</v>
      </c>
      <c r="D5106" s="39">
        <v>21</v>
      </c>
      <c r="E5106" s="17">
        <v>27.8</v>
      </c>
      <c r="F5106" s="17">
        <v>0</v>
      </c>
      <c r="G5106" s="17">
        <v>0</v>
      </c>
      <c r="H5106" s="37">
        <f t="shared" si="1428"/>
        <v>82.04</v>
      </c>
      <c r="I5106" s="37">
        <f>IF(H5106&lt;'Roof Calculator'!$G$8, 1, 0)</f>
        <v>0</v>
      </c>
      <c r="J5106" s="37">
        <f>IF(H5106&gt;='Roof Calculator'!$G$8, 1, 0)</f>
        <v>1</v>
      </c>
      <c r="K5106" s="37">
        <f t="shared" si="1429"/>
        <v>0</v>
      </c>
      <c r="L5106" s="37">
        <f t="shared" si="1430"/>
        <v>82.04</v>
      </c>
      <c r="M5106" s="37">
        <v>0</v>
      </c>
      <c r="N5106" s="37">
        <f t="shared" si="1431"/>
        <v>0</v>
      </c>
      <c r="O5106" s="37">
        <v>0</v>
      </c>
      <c r="P5106" s="37">
        <v>0</v>
      </c>
      <c r="Q5106" s="21">
        <f t="shared" si="1432"/>
        <v>39.790999999999997</v>
      </c>
      <c r="R5106" s="21">
        <f t="shared" si="1441"/>
        <v>212.83333333331984</v>
      </c>
      <c r="S5106" s="21">
        <f t="shared" si="1442"/>
        <v>17.741559140083872</v>
      </c>
      <c r="T5106" s="21">
        <f t="shared" si="1433"/>
        <v>86.147999999999996</v>
      </c>
      <c r="U5106" s="37">
        <f>VLOOKUP(Time_Zone, 'LSTM LookUp'!$B$5:$D$8, 3, FALSE)</f>
        <v>-75</v>
      </c>
      <c r="V5106" s="21">
        <f t="shared" si="1443"/>
        <v>-6.0273442556125332</v>
      </c>
      <c r="W5106" s="21">
        <f t="shared" si="1434"/>
        <v>294.64116393609692</v>
      </c>
      <c r="X5106" s="21">
        <f t="shared" si="1435"/>
        <v>0</v>
      </c>
      <c r="Y5106" s="21">
        <f t="shared" si="1436"/>
        <v>0</v>
      </c>
      <c r="Z5106" s="21">
        <f t="shared" si="1444"/>
        <v>0</v>
      </c>
      <c r="AA5106" s="21">
        <f t="shared" si="1437"/>
        <v>0</v>
      </c>
      <c r="AB5106" s="21">
        <f t="shared" si="1438"/>
        <v>0</v>
      </c>
      <c r="AC5106" s="21">
        <f t="shared" si="1439"/>
        <v>82.04</v>
      </c>
      <c r="AD5106" s="21">
        <f t="shared" si="1445"/>
        <v>0</v>
      </c>
      <c r="AE5106" s="21" t="str">
        <f t="shared" si="1440"/>
        <v>7/31/21:00</v>
      </c>
    </row>
    <row r="5107" spans="2:31">
      <c r="B5107" s="37">
        <v>7</v>
      </c>
      <c r="C5107" s="38">
        <v>31</v>
      </c>
      <c r="D5107" s="39">
        <v>22</v>
      </c>
      <c r="E5107" s="17">
        <v>27</v>
      </c>
      <c r="F5107" s="17">
        <v>0</v>
      </c>
      <c r="G5107" s="17">
        <v>0</v>
      </c>
      <c r="H5107" s="37">
        <f t="shared" si="1428"/>
        <v>80.599999999999994</v>
      </c>
      <c r="I5107" s="37">
        <f>IF(H5107&lt;'Roof Calculator'!$G$8, 1, 0)</f>
        <v>0</v>
      </c>
      <c r="J5107" s="37">
        <f>IF(H5107&gt;='Roof Calculator'!$G$8, 1, 0)</f>
        <v>1</v>
      </c>
      <c r="K5107" s="37">
        <f t="shared" si="1429"/>
        <v>0</v>
      </c>
      <c r="L5107" s="37">
        <f t="shared" si="1430"/>
        <v>80.599999999999994</v>
      </c>
      <c r="M5107" s="37">
        <v>0</v>
      </c>
      <c r="N5107" s="37">
        <f t="shared" si="1431"/>
        <v>0</v>
      </c>
      <c r="O5107" s="37">
        <v>0</v>
      </c>
      <c r="P5107" s="37">
        <v>0</v>
      </c>
      <c r="Q5107" s="21">
        <f t="shared" si="1432"/>
        <v>39.790999999999997</v>
      </c>
      <c r="R5107" s="21">
        <f t="shared" si="1441"/>
        <v>212.8749999999865</v>
      </c>
      <c r="S5107" s="21">
        <f t="shared" si="1442"/>
        <v>17.730511378455411</v>
      </c>
      <c r="T5107" s="21">
        <f t="shared" si="1433"/>
        <v>86.147999999999996</v>
      </c>
      <c r="U5107" s="37">
        <f>VLOOKUP(Time_Zone, 'LSTM LookUp'!$B$5:$D$8, 3, FALSE)</f>
        <v>-75</v>
      </c>
      <c r="V5107" s="21">
        <f t="shared" si="1443"/>
        <v>-6.024952822274626</v>
      </c>
      <c r="W5107" s="21">
        <f t="shared" si="1434"/>
        <v>309.64176179443137</v>
      </c>
      <c r="X5107" s="21">
        <f t="shared" si="1435"/>
        <v>0</v>
      </c>
      <c r="Y5107" s="21">
        <f t="shared" si="1436"/>
        <v>0</v>
      </c>
      <c r="Z5107" s="21">
        <f t="shared" si="1444"/>
        <v>0</v>
      </c>
      <c r="AA5107" s="21">
        <f t="shared" si="1437"/>
        <v>0</v>
      </c>
      <c r="AB5107" s="21">
        <f t="shared" si="1438"/>
        <v>0</v>
      </c>
      <c r="AC5107" s="21">
        <f t="shared" si="1439"/>
        <v>80.599999999999994</v>
      </c>
      <c r="AD5107" s="21">
        <f t="shared" si="1445"/>
        <v>0</v>
      </c>
      <c r="AE5107" s="21" t="str">
        <f t="shared" si="1440"/>
        <v>7/31/22:00</v>
      </c>
    </row>
    <row r="5108" spans="2:31">
      <c r="B5108" s="37">
        <v>7</v>
      </c>
      <c r="C5108" s="38">
        <v>31</v>
      </c>
      <c r="D5108" s="39">
        <v>23</v>
      </c>
      <c r="E5108" s="17">
        <v>26.2</v>
      </c>
      <c r="F5108" s="17">
        <v>0</v>
      </c>
      <c r="G5108" s="17">
        <v>0</v>
      </c>
      <c r="H5108" s="37">
        <f t="shared" si="1428"/>
        <v>79.16</v>
      </c>
      <c r="I5108" s="37">
        <f>IF(H5108&lt;'Roof Calculator'!$G$8, 1, 0)</f>
        <v>0</v>
      </c>
      <c r="J5108" s="37">
        <f>IF(H5108&gt;='Roof Calculator'!$G$8, 1, 0)</f>
        <v>1</v>
      </c>
      <c r="K5108" s="37">
        <f t="shared" si="1429"/>
        <v>0</v>
      </c>
      <c r="L5108" s="37">
        <f t="shared" si="1430"/>
        <v>79.16</v>
      </c>
      <c r="M5108" s="37">
        <v>0</v>
      </c>
      <c r="N5108" s="37">
        <f t="shared" si="1431"/>
        <v>0</v>
      </c>
      <c r="O5108" s="37">
        <v>0</v>
      </c>
      <c r="P5108" s="37">
        <v>0</v>
      </c>
      <c r="Q5108" s="21">
        <f t="shared" si="1432"/>
        <v>39.790999999999997</v>
      </c>
      <c r="R5108" s="21">
        <f t="shared" si="1441"/>
        <v>212.91666666665316</v>
      </c>
      <c r="S5108" s="21">
        <f t="shared" si="1442"/>
        <v>17.719454874047209</v>
      </c>
      <c r="T5108" s="21">
        <f t="shared" si="1433"/>
        <v>86.147999999999996</v>
      </c>
      <c r="U5108" s="37">
        <f>VLOOKUP(Time_Zone, 'LSTM LookUp'!$B$5:$D$8, 3, FALSE)</f>
        <v>-75</v>
      </c>
      <c r="V5108" s="21">
        <f t="shared" si="1443"/>
        <v>-6.022543281330436</v>
      </c>
      <c r="W5108" s="21">
        <f t="shared" si="1434"/>
        <v>324.64236417966742</v>
      </c>
      <c r="X5108" s="21">
        <f t="shared" si="1435"/>
        <v>0</v>
      </c>
      <c r="Y5108" s="21">
        <f t="shared" si="1436"/>
        <v>0</v>
      </c>
      <c r="Z5108" s="21">
        <f t="shared" si="1444"/>
        <v>0</v>
      </c>
      <c r="AA5108" s="21">
        <f t="shared" si="1437"/>
        <v>0</v>
      </c>
      <c r="AB5108" s="21">
        <f t="shared" si="1438"/>
        <v>0</v>
      </c>
      <c r="AC5108" s="21">
        <f t="shared" si="1439"/>
        <v>79.16</v>
      </c>
      <c r="AD5108" s="21">
        <f t="shared" si="1445"/>
        <v>0</v>
      </c>
      <c r="AE5108" s="21" t="str">
        <f t="shared" si="1440"/>
        <v>7/31/23:00</v>
      </c>
    </row>
    <row r="5109" spans="2:31">
      <c r="B5109" s="37">
        <v>7</v>
      </c>
      <c r="C5109" s="38">
        <v>31</v>
      </c>
      <c r="D5109" s="39">
        <v>24</v>
      </c>
      <c r="E5109" s="17">
        <v>25.4</v>
      </c>
      <c r="F5109" s="17">
        <v>0</v>
      </c>
      <c r="G5109" s="17">
        <v>0</v>
      </c>
      <c r="H5109" s="37">
        <f t="shared" si="1428"/>
        <v>77.72</v>
      </c>
      <c r="I5109" s="37">
        <f>IF(H5109&lt;'Roof Calculator'!$G$8, 1, 0)</f>
        <v>0</v>
      </c>
      <c r="J5109" s="37">
        <f>IF(H5109&gt;='Roof Calculator'!$G$8, 1, 0)</f>
        <v>1</v>
      </c>
      <c r="K5109" s="37">
        <f t="shared" si="1429"/>
        <v>0</v>
      </c>
      <c r="L5109" s="37">
        <f t="shared" si="1430"/>
        <v>77.72</v>
      </c>
      <c r="M5109" s="37">
        <v>0</v>
      </c>
      <c r="N5109" s="37">
        <f t="shared" si="1431"/>
        <v>0</v>
      </c>
      <c r="O5109" s="37">
        <v>0</v>
      </c>
      <c r="P5109" s="37">
        <v>0</v>
      </c>
      <c r="Q5109" s="21">
        <f t="shared" si="1432"/>
        <v>39.790999999999997</v>
      </c>
      <c r="R5109" s="21">
        <f t="shared" si="1441"/>
        <v>212.95833333331981</v>
      </c>
      <c r="S5109" s="21">
        <f t="shared" si="1442"/>
        <v>17.70838963375272</v>
      </c>
      <c r="T5109" s="21">
        <f t="shared" si="1433"/>
        <v>86.147999999999996</v>
      </c>
      <c r="U5109" s="37">
        <f>VLOOKUP(Time_Zone, 'LSTM LookUp'!$B$5:$D$8, 3, FALSE)</f>
        <v>-75</v>
      </c>
      <c r="V5109" s="21">
        <f t="shared" si="1443"/>
        <v>-6.0201156302918841</v>
      </c>
      <c r="W5109" s="21">
        <f t="shared" si="1434"/>
        <v>339.64297109242705</v>
      </c>
      <c r="X5109" s="21">
        <f t="shared" si="1435"/>
        <v>0</v>
      </c>
      <c r="Y5109" s="21">
        <f t="shared" si="1436"/>
        <v>0</v>
      </c>
      <c r="Z5109" s="21">
        <f t="shared" si="1444"/>
        <v>0</v>
      </c>
      <c r="AA5109" s="21">
        <f t="shared" si="1437"/>
        <v>0</v>
      </c>
      <c r="AB5109" s="21">
        <f t="shared" si="1438"/>
        <v>0</v>
      </c>
      <c r="AC5109" s="21">
        <f t="shared" si="1439"/>
        <v>77.72</v>
      </c>
      <c r="AD5109" s="21">
        <f t="shared" si="1445"/>
        <v>0</v>
      </c>
      <c r="AE5109" s="21" t="str">
        <f t="shared" si="1440"/>
        <v>7/31/24:00</v>
      </c>
    </row>
    <row r="5110" spans="2:31">
      <c r="B5110" s="37">
        <v>8</v>
      </c>
      <c r="C5110" s="38">
        <v>1</v>
      </c>
      <c r="D5110" s="39">
        <v>1</v>
      </c>
      <c r="E5110" s="17">
        <v>24.6</v>
      </c>
      <c r="F5110" s="17">
        <v>0</v>
      </c>
      <c r="G5110" s="17">
        <v>0</v>
      </c>
      <c r="H5110" s="37">
        <f t="shared" si="1428"/>
        <v>76.28</v>
      </c>
      <c r="I5110" s="37">
        <f>IF(H5110&lt;'Roof Calculator'!$G$8, 1, 0)</f>
        <v>0</v>
      </c>
      <c r="J5110" s="37">
        <f>IF(H5110&gt;='Roof Calculator'!$G$8, 1, 0)</f>
        <v>1</v>
      </c>
      <c r="K5110" s="37">
        <f t="shared" si="1429"/>
        <v>0</v>
      </c>
      <c r="L5110" s="37">
        <f t="shared" si="1430"/>
        <v>76.28</v>
      </c>
      <c r="M5110" s="37">
        <v>0</v>
      </c>
      <c r="N5110" s="37">
        <f t="shared" si="1431"/>
        <v>0</v>
      </c>
      <c r="O5110" s="37">
        <v>0</v>
      </c>
      <c r="P5110" s="37">
        <v>0</v>
      </c>
      <c r="Q5110" s="21">
        <f t="shared" si="1432"/>
        <v>39.790999999999997</v>
      </c>
      <c r="R5110" s="21">
        <f t="shared" si="1441"/>
        <v>212.99999999998647</v>
      </c>
      <c r="S5110" s="21">
        <f t="shared" si="1442"/>
        <v>17.697315664467911</v>
      </c>
      <c r="T5110" s="21">
        <f t="shared" si="1433"/>
        <v>86.147999999999996</v>
      </c>
      <c r="U5110" s="37">
        <f>VLOOKUP(Time_Zone, 'LSTM LookUp'!$B$5:$D$8, 3, FALSE)</f>
        <v>-75</v>
      </c>
      <c r="V5110" s="21">
        <f t="shared" si="1443"/>
        <v>-6.0176698667111035</v>
      </c>
      <c r="W5110" s="21">
        <f t="shared" si="1434"/>
        <v>-5.3564174666777831</v>
      </c>
      <c r="X5110" s="21">
        <f t="shared" si="1435"/>
        <v>0</v>
      </c>
      <c r="Y5110" s="21">
        <f t="shared" si="1436"/>
        <v>0</v>
      </c>
      <c r="Z5110" s="21">
        <f t="shared" si="1444"/>
        <v>0</v>
      </c>
      <c r="AA5110" s="21">
        <f t="shared" si="1437"/>
        <v>0</v>
      </c>
      <c r="AB5110" s="21">
        <f t="shared" si="1438"/>
        <v>0</v>
      </c>
      <c r="AC5110" s="21">
        <f t="shared" si="1439"/>
        <v>76.28</v>
      </c>
      <c r="AD5110" s="21">
        <f t="shared" si="1445"/>
        <v>0</v>
      </c>
      <c r="AE5110" s="21" t="str">
        <f t="shared" si="1440"/>
        <v>8/1/1:00</v>
      </c>
    </row>
    <row r="5111" spans="2:31">
      <c r="B5111" s="37">
        <v>8</v>
      </c>
      <c r="C5111" s="38">
        <v>1</v>
      </c>
      <c r="D5111" s="39">
        <v>2</v>
      </c>
      <c r="E5111" s="17">
        <v>23.8</v>
      </c>
      <c r="F5111" s="17">
        <v>0</v>
      </c>
      <c r="G5111" s="17">
        <v>0</v>
      </c>
      <c r="H5111" s="37">
        <f t="shared" si="1428"/>
        <v>74.84</v>
      </c>
      <c r="I5111" s="37">
        <f>IF(H5111&lt;'Roof Calculator'!$G$8, 1, 0)</f>
        <v>0</v>
      </c>
      <c r="J5111" s="37">
        <f>IF(H5111&gt;='Roof Calculator'!$G$8, 1, 0)</f>
        <v>1</v>
      </c>
      <c r="K5111" s="37">
        <f t="shared" si="1429"/>
        <v>0</v>
      </c>
      <c r="L5111" s="37">
        <f t="shared" si="1430"/>
        <v>74.84</v>
      </c>
      <c r="M5111" s="37">
        <v>0</v>
      </c>
      <c r="N5111" s="37">
        <f t="shared" si="1431"/>
        <v>0</v>
      </c>
      <c r="O5111" s="37">
        <v>0</v>
      </c>
      <c r="P5111" s="37">
        <v>0</v>
      </c>
      <c r="Q5111" s="21">
        <f t="shared" si="1432"/>
        <v>39.790999999999997</v>
      </c>
      <c r="R5111" s="21">
        <f t="shared" si="1441"/>
        <v>213.04166666665313</v>
      </c>
      <c r="S5111" s="21">
        <f t="shared" si="1442"/>
        <v>17.686232973091105</v>
      </c>
      <c r="T5111" s="21">
        <f t="shared" si="1433"/>
        <v>86.147999999999996</v>
      </c>
      <c r="U5111" s="37">
        <f>VLOOKUP(Time_Zone, 'LSTM LookUp'!$B$5:$D$8, 3, FALSE)</f>
        <v>-75</v>
      </c>
      <c r="V5111" s="21">
        <f t="shared" si="1443"/>
        <v>-6.0152059881804369</v>
      </c>
      <c r="W5111" s="21">
        <f t="shared" si="1434"/>
        <v>9.6441985029548771</v>
      </c>
      <c r="X5111" s="21">
        <f t="shared" si="1435"/>
        <v>0</v>
      </c>
      <c r="Y5111" s="21">
        <f t="shared" si="1436"/>
        <v>0</v>
      </c>
      <c r="Z5111" s="21">
        <f t="shared" si="1444"/>
        <v>0</v>
      </c>
      <c r="AA5111" s="21">
        <f t="shared" si="1437"/>
        <v>0</v>
      </c>
      <c r="AB5111" s="21">
        <f t="shared" si="1438"/>
        <v>0</v>
      </c>
      <c r="AC5111" s="21">
        <f t="shared" si="1439"/>
        <v>74.84</v>
      </c>
      <c r="AD5111" s="21">
        <f t="shared" si="1445"/>
        <v>0</v>
      </c>
      <c r="AE5111" s="21" t="str">
        <f t="shared" si="1440"/>
        <v>8/1/2:00</v>
      </c>
    </row>
    <row r="5112" spans="2:31">
      <c r="B5112" s="37">
        <v>8</v>
      </c>
      <c r="C5112" s="38">
        <v>1</v>
      </c>
      <c r="D5112" s="39">
        <v>3</v>
      </c>
      <c r="E5112" s="17">
        <v>23</v>
      </c>
      <c r="F5112" s="17">
        <v>0</v>
      </c>
      <c r="G5112" s="17">
        <v>0</v>
      </c>
      <c r="H5112" s="37">
        <f t="shared" si="1428"/>
        <v>73.400000000000006</v>
      </c>
      <c r="I5112" s="37">
        <f>IF(H5112&lt;'Roof Calculator'!$G$8, 1, 0)</f>
        <v>0</v>
      </c>
      <c r="J5112" s="37">
        <f>IF(H5112&gt;='Roof Calculator'!$G$8, 1, 0)</f>
        <v>1</v>
      </c>
      <c r="K5112" s="37">
        <f t="shared" si="1429"/>
        <v>0</v>
      </c>
      <c r="L5112" s="37">
        <f t="shared" si="1430"/>
        <v>73.400000000000006</v>
      </c>
      <c r="M5112" s="37">
        <v>0</v>
      </c>
      <c r="N5112" s="37">
        <f t="shared" si="1431"/>
        <v>0</v>
      </c>
      <c r="O5112" s="37">
        <v>0</v>
      </c>
      <c r="P5112" s="37">
        <v>0</v>
      </c>
      <c r="Q5112" s="21">
        <f t="shared" si="1432"/>
        <v>39.790999999999997</v>
      </c>
      <c r="R5112" s="21">
        <f t="shared" si="1441"/>
        <v>213.08333333331979</v>
      </c>
      <c r="S5112" s="21">
        <f t="shared" si="1442"/>
        <v>17.675141566523067</v>
      </c>
      <c r="T5112" s="21">
        <f t="shared" si="1433"/>
        <v>86.147999999999996</v>
      </c>
      <c r="U5112" s="37">
        <f>VLOOKUP(Time_Zone, 'LSTM LookUp'!$B$5:$D$8, 3, FALSE)</f>
        <v>-75</v>
      </c>
      <c r="V5112" s="21">
        <f t="shared" si="1443"/>
        <v>-6.0127239923324529</v>
      </c>
      <c r="W5112" s="21">
        <f t="shared" si="1434"/>
        <v>24.644819001916876</v>
      </c>
      <c r="X5112" s="21">
        <f t="shared" si="1435"/>
        <v>0</v>
      </c>
      <c r="Y5112" s="21">
        <f t="shared" si="1436"/>
        <v>0</v>
      </c>
      <c r="Z5112" s="21">
        <f t="shared" si="1444"/>
        <v>0</v>
      </c>
      <c r="AA5112" s="21">
        <f t="shared" si="1437"/>
        <v>0</v>
      </c>
      <c r="AB5112" s="21">
        <f t="shared" si="1438"/>
        <v>0</v>
      </c>
      <c r="AC5112" s="21">
        <f t="shared" si="1439"/>
        <v>73.400000000000006</v>
      </c>
      <c r="AD5112" s="21">
        <f t="shared" si="1445"/>
        <v>0</v>
      </c>
      <c r="AE5112" s="21" t="str">
        <f t="shared" si="1440"/>
        <v>8/1/3:00</v>
      </c>
    </row>
    <row r="5113" spans="2:31">
      <c r="B5113" s="37">
        <v>8</v>
      </c>
      <c r="C5113" s="38">
        <v>1</v>
      </c>
      <c r="D5113" s="39">
        <v>4</v>
      </c>
      <c r="E5113" s="17">
        <v>22.2</v>
      </c>
      <c r="F5113" s="17">
        <v>0</v>
      </c>
      <c r="G5113" s="17">
        <v>0</v>
      </c>
      <c r="H5113" s="37">
        <f t="shared" si="1428"/>
        <v>71.959999999999994</v>
      </c>
      <c r="I5113" s="37">
        <f>IF(H5113&lt;'Roof Calculator'!$G$8, 1, 0)</f>
        <v>0</v>
      </c>
      <c r="J5113" s="37">
        <f>IF(H5113&gt;='Roof Calculator'!$G$8, 1, 0)</f>
        <v>1</v>
      </c>
      <c r="K5113" s="37">
        <f t="shared" si="1429"/>
        <v>0</v>
      </c>
      <c r="L5113" s="37">
        <f t="shared" si="1430"/>
        <v>71.959999999999994</v>
      </c>
      <c r="M5113" s="37">
        <v>0</v>
      </c>
      <c r="N5113" s="37">
        <f t="shared" si="1431"/>
        <v>0</v>
      </c>
      <c r="O5113" s="37">
        <v>0</v>
      </c>
      <c r="P5113" s="37">
        <v>0</v>
      </c>
      <c r="Q5113" s="21">
        <f t="shared" si="1432"/>
        <v>39.790999999999997</v>
      </c>
      <c r="R5113" s="21">
        <f t="shared" si="1441"/>
        <v>213.12499999998644</v>
      </c>
      <c r="S5113" s="21">
        <f t="shared" si="1442"/>
        <v>17.664041451667025</v>
      </c>
      <c r="T5113" s="21">
        <f t="shared" si="1433"/>
        <v>86.147999999999996</v>
      </c>
      <c r="U5113" s="37">
        <f>VLOOKUP(Time_Zone, 'LSTM LookUp'!$B$5:$D$8, 3, FALSE)</f>
        <v>-75</v>
      </c>
      <c r="V5113" s="21">
        <f t="shared" si="1443"/>
        <v>-6.0102238768399632</v>
      </c>
      <c r="W5113" s="21">
        <f t="shared" si="1434"/>
        <v>39.645444030790017</v>
      </c>
      <c r="X5113" s="21">
        <f t="shared" si="1435"/>
        <v>0</v>
      </c>
      <c r="Y5113" s="21">
        <f t="shared" si="1436"/>
        <v>0</v>
      </c>
      <c r="Z5113" s="21">
        <f t="shared" si="1444"/>
        <v>0</v>
      </c>
      <c r="AA5113" s="21">
        <f t="shared" si="1437"/>
        <v>0</v>
      </c>
      <c r="AB5113" s="21">
        <f t="shared" si="1438"/>
        <v>0</v>
      </c>
      <c r="AC5113" s="21">
        <f t="shared" si="1439"/>
        <v>71.959999999999994</v>
      </c>
      <c r="AD5113" s="21">
        <f t="shared" si="1445"/>
        <v>0</v>
      </c>
      <c r="AE5113" s="21" t="str">
        <f t="shared" si="1440"/>
        <v>8/1/4:00</v>
      </c>
    </row>
    <row r="5114" spans="2:31">
      <c r="B5114" s="37">
        <v>8</v>
      </c>
      <c r="C5114" s="38">
        <v>1</v>
      </c>
      <c r="D5114" s="39">
        <v>5</v>
      </c>
      <c r="E5114" s="17">
        <v>22.2</v>
      </c>
      <c r="F5114" s="17">
        <v>0</v>
      </c>
      <c r="G5114" s="17">
        <v>0</v>
      </c>
      <c r="H5114" s="37">
        <f t="shared" si="1428"/>
        <v>71.959999999999994</v>
      </c>
      <c r="I5114" s="37">
        <f>IF(H5114&lt;'Roof Calculator'!$G$8, 1, 0)</f>
        <v>0</v>
      </c>
      <c r="J5114" s="37">
        <f>IF(H5114&gt;='Roof Calculator'!$G$8, 1, 0)</f>
        <v>1</v>
      </c>
      <c r="K5114" s="37">
        <f t="shared" si="1429"/>
        <v>0</v>
      </c>
      <c r="L5114" s="37">
        <f t="shared" si="1430"/>
        <v>71.959999999999994</v>
      </c>
      <c r="M5114" s="37">
        <v>0</v>
      </c>
      <c r="N5114" s="37">
        <f t="shared" si="1431"/>
        <v>0</v>
      </c>
      <c r="O5114" s="37">
        <v>0</v>
      </c>
      <c r="P5114" s="37">
        <v>0</v>
      </c>
      <c r="Q5114" s="21">
        <f t="shared" si="1432"/>
        <v>39.790999999999997</v>
      </c>
      <c r="R5114" s="21">
        <f t="shared" si="1441"/>
        <v>213.1666666666531</v>
      </c>
      <c r="S5114" s="21">
        <f t="shared" si="1442"/>
        <v>17.652932635428566</v>
      </c>
      <c r="T5114" s="21">
        <f t="shared" si="1433"/>
        <v>86.147999999999996</v>
      </c>
      <c r="U5114" s="37">
        <f>VLOOKUP(Time_Zone, 'LSTM LookUp'!$B$5:$D$8, 3, FALSE)</f>
        <v>-75</v>
      </c>
      <c r="V5114" s="21">
        <f t="shared" si="1443"/>
        <v>-6.0077056394160202</v>
      </c>
      <c r="W5114" s="21">
        <f t="shared" si="1434"/>
        <v>54.646073590145996</v>
      </c>
      <c r="X5114" s="21">
        <f t="shared" si="1435"/>
        <v>0</v>
      </c>
      <c r="Y5114" s="21">
        <f t="shared" si="1436"/>
        <v>0</v>
      </c>
      <c r="Z5114" s="21">
        <f t="shared" si="1444"/>
        <v>0</v>
      </c>
      <c r="AA5114" s="21">
        <f t="shared" si="1437"/>
        <v>0</v>
      </c>
      <c r="AB5114" s="21">
        <f t="shared" si="1438"/>
        <v>0</v>
      </c>
      <c r="AC5114" s="21">
        <f t="shared" si="1439"/>
        <v>71.959999999999994</v>
      </c>
      <c r="AD5114" s="21">
        <f t="shared" si="1445"/>
        <v>0</v>
      </c>
      <c r="AE5114" s="21" t="str">
        <f t="shared" si="1440"/>
        <v>8/1/5:00</v>
      </c>
    </row>
    <row r="5115" spans="2:31">
      <c r="B5115" s="37">
        <v>8</v>
      </c>
      <c r="C5115" s="38">
        <v>1</v>
      </c>
      <c r="D5115" s="39">
        <v>6</v>
      </c>
      <c r="E5115" s="17">
        <v>21.1</v>
      </c>
      <c r="F5115" s="17">
        <v>3</v>
      </c>
      <c r="G5115" s="17">
        <v>10</v>
      </c>
      <c r="H5115" s="37">
        <f t="shared" si="1428"/>
        <v>69.98</v>
      </c>
      <c r="I5115" s="37">
        <f>IF(H5115&lt;'Roof Calculator'!$G$8, 1, 0)</f>
        <v>0</v>
      </c>
      <c r="J5115" s="37">
        <f>IF(H5115&gt;='Roof Calculator'!$G$8, 1, 0)</f>
        <v>1</v>
      </c>
      <c r="K5115" s="37">
        <f t="shared" si="1429"/>
        <v>0</v>
      </c>
      <c r="L5115" s="37">
        <f t="shared" si="1430"/>
        <v>69.98</v>
      </c>
      <c r="M5115" s="37">
        <v>0</v>
      </c>
      <c r="N5115" s="37">
        <f t="shared" si="1431"/>
        <v>3</v>
      </c>
      <c r="O5115" s="37">
        <v>0</v>
      </c>
      <c r="P5115" s="37">
        <v>0</v>
      </c>
      <c r="Q5115" s="21">
        <f t="shared" si="1432"/>
        <v>39.790999999999997</v>
      </c>
      <c r="R5115" s="21">
        <f t="shared" si="1441"/>
        <v>213.20833333331976</v>
      </c>
      <c r="S5115" s="21">
        <f t="shared" si="1442"/>
        <v>17.641815124715688</v>
      </c>
      <c r="T5115" s="21">
        <f t="shared" si="1433"/>
        <v>86.147999999999996</v>
      </c>
      <c r="U5115" s="37">
        <f>VLOOKUP(Time_Zone, 'LSTM LookUp'!$B$5:$D$8, 3, FALSE)</f>
        <v>-75</v>
      </c>
      <c r="V5115" s="21">
        <f t="shared" si="1443"/>
        <v>-6.0051692778139216</v>
      </c>
      <c r="W5115" s="21">
        <f t="shared" si="1434"/>
        <v>69.646707680546527</v>
      </c>
      <c r="X5115" s="21">
        <f t="shared" si="1435"/>
        <v>4.4863973995500386</v>
      </c>
      <c r="Y5115" s="21">
        <f t="shared" si="1436"/>
        <v>7.4863973995500386</v>
      </c>
      <c r="Z5115" s="21">
        <f t="shared" si="1444"/>
        <v>2.3730572210390872</v>
      </c>
      <c r="AA5115" s="21">
        <f t="shared" si="1437"/>
        <v>0</v>
      </c>
      <c r="AB5115" s="21">
        <f t="shared" si="1438"/>
        <v>2.3730572210390872</v>
      </c>
      <c r="AC5115" s="21">
        <f t="shared" si="1439"/>
        <v>69.98</v>
      </c>
      <c r="AD5115" s="21">
        <f t="shared" si="1445"/>
        <v>2.3730572210390872</v>
      </c>
      <c r="AE5115" s="21" t="str">
        <f t="shared" si="1440"/>
        <v>8/1/6:00</v>
      </c>
    </row>
    <row r="5116" spans="2:31">
      <c r="B5116" s="37">
        <v>8</v>
      </c>
      <c r="C5116" s="38">
        <v>1</v>
      </c>
      <c r="D5116" s="39">
        <v>7</v>
      </c>
      <c r="E5116" s="17">
        <v>22.2</v>
      </c>
      <c r="F5116" s="17">
        <v>46</v>
      </c>
      <c r="G5116" s="17">
        <v>172</v>
      </c>
      <c r="H5116" s="37">
        <f t="shared" si="1428"/>
        <v>71.959999999999994</v>
      </c>
      <c r="I5116" s="37">
        <f>IF(H5116&lt;'Roof Calculator'!$G$8, 1, 0)</f>
        <v>0</v>
      </c>
      <c r="J5116" s="37">
        <f>IF(H5116&gt;='Roof Calculator'!$G$8, 1, 0)</f>
        <v>1</v>
      </c>
      <c r="K5116" s="37">
        <f t="shared" si="1429"/>
        <v>0</v>
      </c>
      <c r="L5116" s="37">
        <f t="shared" si="1430"/>
        <v>71.959999999999994</v>
      </c>
      <c r="M5116" s="37">
        <v>0</v>
      </c>
      <c r="N5116" s="37">
        <f t="shared" si="1431"/>
        <v>46</v>
      </c>
      <c r="O5116" s="37">
        <v>0</v>
      </c>
      <c r="P5116" s="37">
        <v>0</v>
      </c>
      <c r="Q5116" s="21">
        <f t="shared" si="1432"/>
        <v>39.790999999999997</v>
      </c>
      <c r="R5116" s="21">
        <f t="shared" si="1441"/>
        <v>213.24999999998641</v>
      </c>
      <c r="S5116" s="21">
        <f t="shared" si="1442"/>
        <v>17.630688926438779</v>
      </c>
      <c r="T5116" s="21">
        <f t="shared" si="1433"/>
        <v>86.147999999999996</v>
      </c>
      <c r="U5116" s="37">
        <f>VLOOKUP(Time_Zone, 'LSTM LookUp'!$B$5:$D$8, 3, FALSE)</f>
        <v>-75</v>
      </c>
      <c r="V5116" s="21">
        <f t="shared" si="1443"/>
        <v>-6.0026147898272333</v>
      </c>
      <c r="W5116" s="21">
        <f t="shared" si="1434"/>
        <v>84.647346302543198</v>
      </c>
      <c r="X5116" s="21">
        <f t="shared" si="1435"/>
        <v>45.090216494031431</v>
      </c>
      <c r="Y5116" s="21">
        <f t="shared" si="1436"/>
        <v>91.090216494031438</v>
      </c>
      <c r="Z5116" s="21">
        <f t="shared" si="1444"/>
        <v>28.874007680939734</v>
      </c>
      <c r="AA5116" s="21">
        <f t="shared" si="1437"/>
        <v>0</v>
      </c>
      <c r="AB5116" s="21">
        <f t="shared" si="1438"/>
        <v>28.874007680939734</v>
      </c>
      <c r="AC5116" s="21">
        <f t="shared" si="1439"/>
        <v>71.959999999999994</v>
      </c>
      <c r="AD5116" s="21">
        <f t="shared" si="1445"/>
        <v>28.874007680939734</v>
      </c>
      <c r="AE5116" s="21" t="str">
        <f t="shared" si="1440"/>
        <v>8/1/7:00</v>
      </c>
    </row>
    <row r="5117" spans="2:31">
      <c r="B5117" s="37">
        <v>8</v>
      </c>
      <c r="C5117" s="38">
        <v>1</v>
      </c>
      <c r="D5117" s="39">
        <v>8</v>
      </c>
      <c r="E5117" s="17">
        <v>23.9</v>
      </c>
      <c r="F5117" s="17">
        <v>93</v>
      </c>
      <c r="G5117" s="17">
        <v>39</v>
      </c>
      <c r="H5117" s="37">
        <f t="shared" si="1428"/>
        <v>75.02</v>
      </c>
      <c r="I5117" s="37">
        <f>IF(H5117&lt;'Roof Calculator'!$G$8, 1, 0)</f>
        <v>0</v>
      </c>
      <c r="J5117" s="37">
        <f>IF(H5117&gt;='Roof Calculator'!$G$8, 1, 0)</f>
        <v>1</v>
      </c>
      <c r="K5117" s="37">
        <f t="shared" si="1429"/>
        <v>0</v>
      </c>
      <c r="L5117" s="37">
        <f t="shared" si="1430"/>
        <v>75.02</v>
      </c>
      <c r="M5117" s="37">
        <v>0</v>
      </c>
      <c r="N5117" s="37">
        <f t="shared" si="1431"/>
        <v>93</v>
      </c>
      <c r="O5117" s="37">
        <v>0</v>
      </c>
      <c r="P5117" s="37">
        <v>0</v>
      </c>
      <c r="Q5117" s="21">
        <f t="shared" si="1432"/>
        <v>39.790999999999997</v>
      </c>
      <c r="R5117" s="21">
        <f t="shared" si="1441"/>
        <v>213.29166666665307</v>
      </c>
      <c r="S5117" s="21">
        <f t="shared" si="1442"/>
        <v>17.61955404751064</v>
      </c>
      <c r="T5117" s="21">
        <f t="shared" si="1433"/>
        <v>86.147999999999996</v>
      </c>
      <c r="U5117" s="37">
        <f>VLOOKUP(Time_Zone, 'LSTM LookUp'!$B$5:$D$8, 3, FALSE)</f>
        <v>-75</v>
      </c>
      <c r="V5117" s="21">
        <f t="shared" si="1443"/>
        <v>-6.0000421732897893</v>
      </c>
      <c r="W5117" s="21">
        <f t="shared" si="1434"/>
        <v>99.647989456677522</v>
      </c>
      <c r="X5117" s="21">
        <f t="shared" si="1435"/>
        <v>2.7684493541284274</v>
      </c>
      <c r="Y5117" s="21">
        <f t="shared" si="1436"/>
        <v>95.768449354128421</v>
      </c>
      <c r="Z5117" s="21">
        <f t="shared" si="1444"/>
        <v>30.356925789324247</v>
      </c>
      <c r="AA5117" s="21">
        <f t="shared" si="1437"/>
        <v>0</v>
      </c>
      <c r="AB5117" s="21">
        <f t="shared" si="1438"/>
        <v>30.356925789324247</v>
      </c>
      <c r="AC5117" s="21">
        <f t="shared" si="1439"/>
        <v>75.02</v>
      </c>
      <c r="AD5117" s="21">
        <f t="shared" si="1445"/>
        <v>30.356925789324247</v>
      </c>
      <c r="AE5117" s="21" t="str">
        <f t="shared" si="1440"/>
        <v>8/1/8:00</v>
      </c>
    </row>
    <row r="5118" spans="2:31">
      <c r="B5118" s="37">
        <v>8</v>
      </c>
      <c r="C5118" s="38">
        <v>1</v>
      </c>
      <c r="D5118" s="39">
        <v>9</v>
      </c>
      <c r="E5118" s="17">
        <v>25.6</v>
      </c>
      <c r="F5118" s="17">
        <v>200</v>
      </c>
      <c r="G5118" s="17">
        <v>368</v>
      </c>
      <c r="H5118" s="37">
        <f t="shared" si="1428"/>
        <v>78.08</v>
      </c>
      <c r="I5118" s="37">
        <f>IF(H5118&lt;'Roof Calculator'!$G$8, 1, 0)</f>
        <v>0</v>
      </c>
      <c r="J5118" s="37">
        <f>IF(H5118&gt;='Roof Calculator'!$G$8, 1, 0)</f>
        <v>1</v>
      </c>
      <c r="K5118" s="37">
        <f t="shared" si="1429"/>
        <v>0</v>
      </c>
      <c r="L5118" s="37">
        <f t="shared" si="1430"/>
        <v>78.08</v>
      </c>
      <c r="M5118" s="37">
        <v>0</v>
      </c>
      <c r="N5118" s="37">
        <f t="shared" si="1431"/>
        <v>200</v>
      </c>
      <c r="O5118" s="37">
        <v>0</v>
      </c>
      <c r="P5118" s="37">
        <v>0</v>
      </c>
      <c r="Q5118" s="21">
        <f t="shared" si="1432"/>
        <v>39.790999999999997</v>
      </c>
      <c r="R5118" s="21">
        <f t="shared" si="1441"/>
        <v>213.33333333331973</v>
      </c>
      <c r="S5118" s="21">
        <f t="shared" si="1442"/>
        <v>17.608410494846392</v>
      </c>
      <c r="T5118" s="21">
        <f t="shared" si="1433"/>
        <v>86.147999999999996</v>
      </c>
      <c r="U5118" s="37">
        <f>VLOOKUP(Time_Zone, 'LSTM LookUp'!$B$5:$D$8, 3, FALSE)</f>
        <v>-75</v>
      </c>
      <c r="V5118" s="21">
        <f t="shared" si="1443"/>
        <v>-5.9974514260756973</v>
      </c>
      <c r="W5118" s="21">
        <f t="shared" si="1434"/>
        <v>114.64863714348107</v>
      </c>
      <c r="X5118" s="21">
        <f t="shared" si="1435"/>
        <v>-41.156730331366433</v>
      </c>
      <c r="Y5118" s="21">
        <f t="shared" si="1436"/>
        <v>158.84326966863358</v>
      </c>
      <c r="Z5118" s="21">
        <f t="shared" si="1444"/>
        <v>50.35054218779058</v>
      </c>
      <c r="AA5118" s="21">
        <f t="shared" si="1437"/>
        <v>0</v>
      </c>
      <c r="AB5118" s="21">
        <f t="shared" si="1438"/>
        <v>50.35054218779058</v>
      </c>
      <c r="AC5118" s="21">
        <f t="shared" si="1439"/>
        <v>78.08</v>
      </c>
      <c r="AD5118" s="21">
        <f t="shared" si="1445"/>
        <v>50.35054218779058</v>
      </c>
      <c r="AE5118" s="21" t="str">
        <f t="shared" si="1440"/>
        <v>8/1/9:00</v>
      </c>
    </row>
    <row r="5119" spans="2:31">
      <c r="B5119" s="37">
        <v>8</v>
      </c>
      <c r="C5119" s="38">
        <v>1</v>
      </c>
      <c r="D5119" s="39">
        <v>10</v>
      </c>
      <c r="E5119" s="17">
        <v>27.2</v>
      </c>
      <c r="F5119" s="17">
        <v>314</v>
      </c>
      <c r="G5119" s="17">
        <v>88</v>
      </c>
      <c r="H5119" s="37">
        <f t="shared" si="1428"/>
        <v>80.959999999999994</v>
      </c>
      <c r="I5119" s="37">
        <f>IF(H5119&lt;'Roof Calculator'!$G$8, 1, 0)</f>
        <v>0</v>
      </c>
      <c r="J5119" s="37">
        <f>IF(H5119&gt;='Roof Calculator'!$G$8, 1, 0)</f>
        <v>1</v>
      </c>
      <c r="K5119" s="37">
        <f t="shared" si="1429"/>
        <v>0</v>
      </c>
      <c r="L5119" s="37">
        <f t="shared" si="1430"/>
        <v>80.959999999999994</v>
      </c>
      <c r="M5119" s="37">
        <v>0</v>
      </c>
      <c r="N5119" s="37">
        <f t="shared" si="1431"/>
        <v>314</v>
      </c>
      <c r="O5119" s="37">
        <v>0</v>
      </c>
      <c r="P5119" s="37">
        <v>0</v>
      </c>
      <c r="Q5119" s="21">
        <f t="shared" si="1432"/>
        <v>39.790999999999997</v>
      </c>
      <c r="R5119" s="21">
        <f t="shared" si="1441"/>
        <v>213.37499999998639</v>
      </c>
      <c r="S5119" s="21">
        <f t="shared" si="1442"/>
        <v>17.597258275363568</v>
      </c>
      <c r="T5119" s="21">
        <f t="shared" si="1433"/>
        <v>86.147999999999996</v>
      </c>
      <c r="U5119" s="37">
        <f>VLOOKUP(Time_Zone, 'LSTM LookUp'!$B$5:$D$8, 3, FALSE)</f>
        <v>-75</v>
      </c>
      <c r="V5119" s="21">
        <f t="shared" si="1443"/>
        <v>-5.9948425460993526</v>
      </c>
      <c r="W5119" s="21">
        <f t="shared" si="1434"/>
        <v>129.64928936347519</v>
      </c>
      <c r="X5119" s="21">
        <f t="shared" si="1435"/>
        <v>-24.100387624279286</v>
      </c>
      <c r="Y5119" s="21">
        <f t="shared" si="1436"/>
        <v>289.89961237572072</v>
      </c>
      <c r="Z5119" s="21">
        <f t="shared" si="1444"/>
        <v>91.893113844849424</v>
      </c>
      <c r="AA5119" s="21">
        <f t="shared" si="1437"/>
        <v>0</v>
      </c>
      <c r="AB5119" s="21">
        <f t="shared" si="1438"/>
        <v>91.893113844849424</v>
      </c>
      <c r="AC5119" s="21">
        <f t="shared" si="1439"/>
        <v>80.959999999999994</v>
      </c>
      <c r="AD5119" s="21">
        <f t="shared" si="1445"/>
        <v>91.893113844849424</v>
      </c>
      <c r="AE5119" s="21" t="str">
        <f t="shared" si="1440"/>
        <v>8/1/10:00</v>
      </c>
    </row>
    <row r="5120" spans="2:31">
      <c r="B5120" s="37">
        <v>8</v>
      </c>
      <c r="C5120" s="38">
        <v>1</v>
      </c>
      <c r="D5120" s="39">
        <v>11</v>
      </c>
      <c r="E5120" s="17">
        <v>28.3</v>
      </c>
      <c r="F5120" s="17">
        <v>286</v>
      </c>
      <c r="G5120" s="17">
        <v>3</v>
      </c>
      <c r="H5120" s="37">
        <f t="shared" si="1428"/>
        <v>82.94</v>
      </c>
      <c r="I5120" s="37">
        <f>IF(H5120&lt;'Roof Calculator'!$G$8, 1, 0)</f>
        <v>0</v>
      </c>
      <c r="J5120" s="37">
        <f>IF(H5120&gt;='Roof Calculator'!$G$8, 1, 0)</f>
        <v>1</v>
      </c>
      <c r="K5120" s="37">
        <f t="shared" si="1429"/>
        <v>0</v>
      </c>
      <c r="L5120" s="37">
        <f t="shared" si="1430"/>
        <v>82.94</v>
      </c>
      <c r="M5120" s="37">
        <v>0</v>
      </c>
      <c r="N5120" s="37">
        <f t="shared" si="1431"/>
        <v>286</v>
      </c>
      <c r="O5120" s="37">
        <v>0</v>
      </c>
      <c r="P5120" s="37">
        <v>0</v>
      </c>
      <c r="Q5120" s="21">
        <f t="shared" si="1432"/>
        <v>39.790999999999997</v>
      </c>
      <c r="R5120" s="21">
        <f t="shared" si="1441"/>
        <v>213.41666666665304</v>
      </c>
      <c r="S5120" s="21">
        <f t="shared" si="1442"/>
        <v>17.586097395982037</v>
      </c>
      <c r="T5120" s="21">
        <f t="shared" si="1433"/>
        <v>86.147999999999996</v>
      </c>
      <c r="U5120" s="37">
        <f>VLOOKUP(Time_Zone, 'LSTM LookUp'!$B$5:$D$8, 3, FALSE)</f>
        <v>-75</v>
      </c>
      <c r="V5120" s="21">
        <f t="shared" si="1443"/>
        <v>-5.9922155313154448</v>
      </c>
      <c r="W5120" s="21">
        <f t="shared" si="1434"/>
        <v>144.64994611717114</v>
      </c>
      <c r="X5120" s="21">
        <f t="shared" si="1435"/>
        <v>-1.2121898102139248</v>
      </c>
      <c r="Y5120" s="21">
        <f t="shared" si="1436"/>
        <v>284.78781018978606</v>
      </c>
      <c r="Z5120" s="21">
        <f t="shared" si="1444"/>
        <v>90.272761832734119</v>
      </c>
      <c r="AA5120" s="21">
        <f t="shared" si="1437"/>
        <v>0</v>
      </c>
      <c r="AB5120" s="21">
        <f t="shared" si="1438"/>
        <v>90.272761832734119</v>
      </c>
      <c r="AC5120" s="21">
        <f t="shared" si="1439"/>
        <v>82.94</v>
      </c>
      <c r="AD5120" s="21">
        <f t="shared" si="1445"/>
        <v>90.272761832734119</v>
      </c>
      <c r="AE5120" s="21" t="str">
        <f t="shared" si="1440"/>
        <v>8/1/11:00</v>
      </c>
    </row>
    <row r="5121" spans="2:31">
      <c r="B5121" s="37">
        <v>8</v>
      </c>
      <c r="C5121" s="38">
        <v>1</v>
      </c>
      <c r="D5121" s="39">
        <v>12</v>
      </c>
      <c r="E5121" s="17">
        <v>30</v>
      </c>
      <c r="F5121" s="17">
        <v>273</v>
      </c>
      <c r="G5121" s="17">
        <v>2</v>
      </c>
      <c r="H5121" s="37">
        <f t="shared" si="1428"/>
        <v>86</v>
      </c>
      <c r="I5121" s="37">
        <f>IF(H5121&lt;'Roof Calculator'!$G$8, 1, 0)</f>
        <v>0</v>
      </c>
      <c r="J5121" s="37">
        <f>IF(H5121&gt;='Roof Calculator'!$G$8, 1, 0)</f>
        <v>1</v>
      </c>
      <c r="K5121" s="37">
        <f t="shared" si="1429"/>
        <v>0</v>
      </c>
      <c r="L5121" s="37">
        <f t="shared" si="1430"/>
        <v>86</v>
      </c>
      <c r="M5121" s="37">
        <v>0</v>
      </c>
      <c r="N5121" s="37">
        <f t="shared" si="1431"/>
        <v>273</v>
      </c>
      <c r="O5121" s="37">
        <v>0</v>
      </c>
      <c r="P5121" s="37">
        <v>0</v>
      </c>
      <c r="Q5121" s="21">
        <f t="shared" si="1432"/>
        <v>39.790999999999997</v>
      </c>
      <c r="R5121" s="21">
        <f t="shared" si="1441"/>
        <v>213.4583333333197</v>
      </c>
      <c r="S5121" s="21">
        <f t="shared" si="1442"/>
        <v>17.574927863624037</v>
      </c>
      <c r="T5121" s="21">
        <f t="shared" si="1433"/>
        <v>86.147999999999996</v>
      </c>
      <c r="U5121" s="37">
        <f>VLOOKUP(Time_Zone, 'LSTM LookUp'!$B$5:$D$8, 3, FALSE)</f>
        <v>-75</v>
      </c>
      <c r="V5121" s="21">
        <f t="shared" si="1443"/>
        <v>-5.989570379718967</v>
      </c>
      <c r="W5121" s="21">
        <f t="shared" si="1434"/>
        <v>159.65060740507025</v>
      </c>
      <c r="X5121" s="21">
        <f t="shared" si="1435"/>
        <v>-0.98710970790446484</v>
      </c>
      <c r="Y5121" s="21">
        <f t="shared" si="1436"/>
        <v>272.01289029209556</v>
      </c>
      <c r="Z5121" s="21">
        <f t="shared" si="1444"/>
        <v>86.223335347141401</v>
      </c>
      <c r="AA5121" s="21">
        <f t="shared" si="1437"/>
        <v>0</v>
      </c>
      <c r="AB5121" s="21">
        <f t="shared" si="1438"/>
        <v>86.223335347141401</v>
      </c>
      <c r="AC5121" s="21">
        <f t="shared" si="1439"/>
        <v>86</v>
      </c>
      <c r="AD5121" s="21">
        <f t="shared" si="1445"/>
        <v>86.223335347141401</v>
      </c>
      <c r="AE5121" s="21" t="str">
        <f t="shared" si="1440"/>
        <v>8/1/12:00</v>
      </c>
    </row>
    <row r="5122" spans="2:31">
      <c r="B5122" s="37">
        <v>8</v>
      </c>
      <c r="C5122" s="38">
        <v>1</v>
      </c>
      <c r="D5122" s="39">
        <v>13</v>
      </c>
      <c r="E5122" s="17">
        <v>30.6</v>
      </c>
      <c r="F5122" s="17">
        <v>389</v>
      </c>
      <c r="G5122" s="17">
        <v>11</v>
      </c>
      <c r="H5122" s="37">
        <f t="shared" si="1428"/>
        <v>87.080000000000013</v>
      </c>
      <c r="I5122" s="37">
        <f>IF(H5122&lt;'Roof Calculator'!$G$8, 1, 0)</f>
        <v>0</v>
      </c>
      <c r="J5122" s="37">
        <f>IF(H5122&gt;='Roof Calculator'!$G$8, 1, 0)</f>
        <v>1</v>
      </c>
      <c r="K5122" s="37">
        <f t="shared" si="1429"/>
        <v>0</v>
      </c>
      <c r="L5122" s="37">
        <f t="shared" si="1430"/>
        <v>87.080000000000013</v>
      </c>
      <c r="M5122" s="37">
        <v>0</v>
      </c>
      <c r="N5122" s="37">
        <f t="shared" si="1431"/>
        <v>389</v>
      </c>
      <c r="O5122" s="37">
        <v>0</v>
      </c>
      <c r="P5122" s="37">
        <v>0</v>
      </c>
      <c r="Q5122" s="21">
        <f t="shared" si="1432"/>
        <v>39.790999999999997</v>
      </c>
      <c r="R5122" s="21">
        <f t="shared" si="1441"/>
        <v>213.49999999998636</v>
      </c>
      <c r="S5122" s="21">
        <f t="shared" si="1442"/>
        <v>17.563749685214113</v>
      </c>
      <c r="T5122" s="21">
        <f t="shared" si="1433"/>
        <v>86.147999999999996</v>
      </c>
      <c r="U5122" s="37">
        <f>VLOOKUP(Time_Zone, 'LSTM LookUp'!$B$5:$D$8, 3, FALSE)</f>
        <v>-75</v>
      </c>
      <c r="V5122" s="21">
        <f t="shared" si="1443"/>
        <v>-5.9869070893452125</v>
      </c>
      <c r="W5122" s="21">
        <f t="shared" si="1434"/>
        <v>174.65127322766369</v>
      </c>
      <c r="X5122" s="21">
        <f t="shared" si="1435"/>
        <v>-5.8987083932591515</v>
      </c>
      <c r="Y5122" s="21">
        <f t="shared" si="1436"/>
        <v>383.10129160674086</v>
      </c>
      <c r="Z5122" s="21">
        <f t="shared" si="1444"/>
        <v>121.43641833539574</v>
      </c>
      <c r="AA5122" s="21">
        <f t="shared" si="1437"/>
        <v>0</v>
      </c>
      <c r="AB5122" s="21">
        <f t="shared" si="1438"/>
        <v>121.43641833539574</v>
      </c>
      <c r="AC5122" s="21">
        <f t="shared" si="1439"/>
        <v>87.080000000000013</v>
      </c>
      <c r="AD5122" s="21">
        <f t="shared" si="1445"/>
        <v>121.43641833539574</v>
      </c>
      <c r="AE5122" s="21" t="str">
        <f t="shared" si="1440"/>
        <v>8/1/13:00</v>
      </c>
    </row>
    <row r="5123" spans="2:31">
      <c r="B5123" s="37">
        <v>8</v>
      </c>
      <c r="C5123" s="38">
        <v>1</v>
      </c>
      <c r="D5123" s="39">
        <v>14</v>
      </c>
      <c r="E5123" s="17">
        <v>27.8</v>
      </c>
      <c r="F5123" s="17">
        <v>355</v>
      </c>
      <c r="G5123" s="17">
        <v>12</v>
      </c>
      <c r="H5123" s="37">
        <f t="shared" si="1428"/>
        <v>82.04</v>
      </c>
      <c r="I5123" s="37">
        <f>IF(H5123&lt;'Roof Calculator'!$G$8, 1, 0)</f>
        <v>0</v>
      </c>
      <c r="J5123" s="37">
        <f>IF(H5123&gt;='Roof Calculator'!$G$8, 1, 0)</f>
        <v>1</v>
      </c>
      <c r="K5123" s="37">
        <f t="shared" si="1429"/>
        <v>0</v>
      </c>
      <c r="L5123" s="37">
        <f t="shared" si="1430"/>
        <v>82.04</v>
      </c>
      <c r="M5123" s="37">
        <v>0</v>
      </c>
      <c r="N5123" s="37">
        <f t="shared" si="1431"/>
        <v>355</v>
      </c>
      <c r="O5123" s="37">
        <v>0</v>
      </c>
      <c r="P5123" s="37">
        <v>0</v>
      </c>
      <c r="Q5123" s="21">
        <f t="shared" si="1432"/>
        <v>39.790999999999997</v>
      </c>
      <c r="R5123" s="21">
        <f t="shared" si="1441"/>
        <v>213.54166666665301</v>
      </c>
      <c r="S5123" s="21">
        <f t="shared" si="1442"/>
        <v>17.552562867679153</v>
      </c>
      <c r="T5123" s="21">
        <f t="shared" si="1433"/>
        <v>86.147999999999996</v>
      </c>
      <c r="U5123" s="37">
        <f>VLOOKUP(Time_Zone, 'LSTM LookUp'!$B$5:$D$8, 3, FALSE)</f>
        <v>-75</v>
      </c>
      <c r="V5123" s="21">
        <f t="shared" si="1443"/>
        <v>-5.9842256582698026</v>
      </c>
      <c r="W5123" s="21">
        <f t="shared" si="1434"/>
        <v>189.65194358543255</v>
      </c>
      <c r="X5123" s="21">
        <f t="shared" si="1435"/>
        <v>-6.3507583983387601</v>
      </c>
      <c r="Y5123" s="21">
        <f t="shared" si="1436"/>
        <v>348.64924160166123</v>
      </c>
      <c r="Z5123" s="21">
        <f t="shared" si="1444"/>
        <v>110.51572021041139</v>
      </c>
      <c r="AA5123" s="21">
        <f t="shared" si="1437"/>
        <v>0</v>
      </c>
      <c r="AB5123" s="21">
        <f t="shared" si="1438"/>
        <v>110.51572021041139</v>
      </c>
      <c r="AC5123" s="21">
        <f t="shared" si="1439"/>
        <v>82.04</v>
      </c>
      <c r="AD5123" s="21">
        <f t="shared" si="1445"/>
        <v>110.51572021041139</v>
      </c>
      <c r="AE5123" s="21" t="str">
        <f t="shared" si="1440"/>
        <v>8/1/14:00</v>
      </c>
    </row>
    <row r="5124" spans="2:31">
      <c r="B5124" s="37">
        <v>8</v>
      </c>
      <c r="C5124" s="38">
        <v>1</v>
      </c>
      <c r="D5124" s="39">
        <v>15</v>
      </c>
      <c r="E5124" s="17">
        <v>28.9</v>
      </c>
      <c r="F5124" s="17">
        <v>395</v>
      </c>
      <c r="G5124" s="17">
        <v>1</v>
      </c>
      <c r="H5124" s="37">
        <f t="shared" si="1428"/>
        <v>84.02</v>
      </c>
      <c r="I5124" s="37">
        <f>IF(H5124&lt;'Roof Calculator'!$G$8, 1, 0)</f>
        <v>0</v>
      </c>
      <c r="J5124" s="37">
        <f>IF(H5124&gt;='Roof Calculator'!$G$8, 1, 0)</f>
        <v>1</v>
      </c>
      <c r="K5124" s="37">
        <f t="shared" si="1429"/>
        <v>0</v>
      </c>
      <c r="L5124" s="37">
        <f t="shared" si="1430"/>
        <v>84.02</v>
      </c>
      <c r="M5124" s="37">
        <v>0</v>
      </c>
      <c r="N5124" s="37">
        <f t="shared" si="1431"/>
        <v>395</v>
      </c>
      <c r="O5124" s="37">
        <v>0</v>
      </c>
      <c r="P5124" s="37">
        <v>0</v>
      </c>
      <c r="Q5124" s="21">
        <f t="shared" si="1432"/>
        <v>39.790999999999997</v>
      </c>
      <c r="R5124" s="21">
        <f t="shared" si="1441"/>
        <v>213.58333333331967</v>
      </c>
      <c r="S5124" s="21">
        <f t="shared" si="1442"/>
        <v>17.541367417948404</v>
      </c>
      <c r="T5124" s="21">
        <f t="shared" si="1433"/>
        <v>86.147999999999996</v>
      </c>
      <c r="U5124" s="37">
        <f>VLOOKUP(Time_Zone, 'LSTM LookUp'!$B$5:$D$8, 3, FALSE)</f>
        <v>-75</v>
      </c>
      <c r="V5124" s="21">
        <f t="shared" si="1443"/>
        <v>-5.9815260846086815</v>
      </c>
      <c r="W5124" s="21">
        <f t="shared" si="1434"/>
        <v>204.65261847884778</v>
      </c>
      <c r="X5124" s="21">
        <f t="shared" si="1435"/>
        <v>-0.47298595884190003</v>
      </c>
      <c r="Y5124" s="21">
        <f t="shared" si="1436"/>
        <v>394.52701404115811</v>
      </c>
      <c r="Z5124" s="21">
        <f t="shared" si="1444"/>
        <v>125.05817278970936</v>
      </c>
      <c r="AA5124" s="21">
        <f t="shared" si="1437"/>
        <v>0</v>
      </c>
      <c r="AB5124" s="21">
        <f t="shared" si="1438"/>
        <v>125.05817278970936</v>
      </c>
      <c r="AC5124" s="21">
        <f t="shared" si="1439"/>
        <v>84.02</v>
      </c>
      <c r="AD5124" s="21">
        <f t="shared" si="1445"/>
        <v>125.05817278970936</v>
      </c>
      <c r="AE5124" s="21" t="str">
        <f t="shared" si="1440"/>
        <v>8/1/15:00</v>
      </c>
    </row>
    <row r="5125" spans="2:31">
      <c r="B5125" s="37">
        <v>8</v>
      </c>
      <c r="C5125" s="38">
        <v>1</v>
      </c>
      <c r="D5125" s="39">
        <v>16</v>
      </c>
      <c r="E5125" s="17">
        <v>27.8</v>
      </c>
      <c r="F5125" s="17">
        <v>317</v>
      </c>
      <c r="G5125" s="17">
        <v>3</v>
      </c>
      <c r="H5125" s="37">
        <f t="shared" si="1428"/>
        <v>82.04</v>
      </c>
      <c r="I5125" s="37">
        <f>IF(H5125&lt;'Roof Calculator'!$G$8, 1, 0)</f>
        <v>0</v>
      </c>
      <c r="J5125" s="37">
        <f>IF(H5125&gt;='Roof Calculator'!$G$8, 1, 0)</f>
        <v>1</v>
      </c>
      <c r="K5125" s="37">
        <f t="shared" si="1429"/>
        <v>0</v>
      </c>
      <c r="L5125" s="37">
        <f t="shared" si="1430"/>
        <v>82.04</v>
      </c>
      <c r="M5125" s="37">
        <v>0</v>
      </c>
      <c r="N5125" s="37">
        <f t="shared" si="1431"/>
        <v>317</v>
      </c>
      <c r="O5125" s="37">
        <v>0</v>
      </c>
      <c r="P5125" s="37">
        <v>0</v>
      </c>
      <c r="Q5125" s="21">
        <f t="shared" si="1432"/>
        <v>39.790999999999997</v>
      </c>
      <c r="R5125" s="21">
        <f t="shared" si="1441"/>
        <v>213.62499999998633</v>
      </c>
      <c r="S5125" s="21">
        <f t="shared" si="1442"/>
        <v>17.53016334295339</v>
      </c>
      <c r="T5125" s="21">
        <f t="shared" si="1433"/>
        <v>86.147999999999996</v>
      </c>
      <c r="U5125" s="37">
        <f>VLOOKUP(Time_Zone, 'LSTM LookUp'!$B$5:$D$8, 3, FALSE)</f>
        <v>-75</v>
      </c>
      <c r="V5125" s="21">
        <f t="shared" si="1443"/>
        <v>-5.9788083665181198</v>
      </c>
      <c r="W5125" s="21">
        <f t="shared" si="1434"/>
        <v>219.65329790837046</v>
      </c>
      <c r="X5125" s="21">
        <f t="shared" si="1435"/>
        <v>-1.1140500113019163</v>
      </c>
      <c r="Y5125" s="21">
        <f t="shared" si="1436"/>
        <v>315.88594998869809</v>
      </c>
      <c r="Z5125" s="21">
        <f t="shared" si="1444"/>
        <v>100.1303290005052</v>
      </c>
      <c r="AA5125" s="21">
        <f t="shared" si="1437"/>
        <v>0</v>
      </c>
      <c r="AB5125" s="21">
        <f t="shared" si="1438"/>
        <v>100.1303290005052</v>
      </c>
      <c r="AC5125" s="21">
        <f t="shared" si="1439"/>
        <v>82.04</v>
      </c>
      <c r="AD5125" s="21">
        <f t="shared" si="1445"/>
        <v>100.1303290005052</v>
      </c>
      <c r="AE5125" s="21" t="str">
        <f t="shared" si="1440"/>
        <v>8/1/16:00</v>
      </c>
    </row>
    <row r="5126" spans="2:31">
      <c r="B5126" s="37">
        <v>8</v>
      </c>
      <c r="C5126" s="38">
        <v>1</v>
      </c>
      <c r="D5126" s="39">
        <v>17</v>
      </c>
      <c r="E5126" s="17">
        <v>26.7</v>
      </c>
      <c r="F5126" s="17">
        <v>220</v>
      </c>
      <c r="G5126" s="17">
        <v>1</v>
      </c>
      <c r="H5126" s="37">
        <f t="shared" si="1428"/>
        <v>80.06</v>
      </c>
      <c r="I5126" s="37">
        <f>IF(H5126&lt;'Roof Calculator'!$G$8, 1, 0)</f>
        <v>0</v>
      </c>
      <c r="J5126" s="37">
        <f>IF(H5126&gt;='Roof Calculator'!$G$8, 1, 0)</f>
        <v>1</v>
      </c>
      <c r="K5126" s="37">
        <f t="shared" si="1429"/>
        <v>0</v>
      </c>
      <c r="L5126" s="37">
        <f t="shared" si="1430"/>
        <v>80.06</v>
      </c>
      <c r="M5126" s="37">
        <v>0</v>
      </c>
      <c r="N5126" s="37">
        <f t="shared" si="1431"/>
        <v>220</v>
      </c>
      <c r="O5126" s="37">
        <v>0</v>
      </c>
      <c r="P5126" s="37">
        <v>0</v>
      </c>
      <c r="Q5126" s="21">
        <f t="shared" si="1432"/>
        <v>39.790999999999997</v>
      </c>
      <c r="R5126" s="21">
        <f t="shared" si="1441"/>
        <v>213.66666666665299</v>
      </c>
      <c r="S5126" s="21">
        <f t="shared" si="1442"/>
        <v>17.518950649627939</v>
      </c>
      <c r="T5126" s="21">
        <f t="shared" si="1433"/>
        <v>86.147999999999996</v>
      </c>
      <c r="U5126" s="37">
        <f>VLOOKUP(Time_Zone, 'LSTM LookUp'!$B$5:$D$8, 3, FALSE)</f>
        <v>-75</v>
      </c>
      <c r="V5126" s="21">
        <f t="shared" si="1443"/>
        <v>-5.9760725021947296</v>
      </c>
      <c r="W5126" s="21">
        <f t="shared" si="1434"/>
        <v>234.65398187445135</v>
      </c>
      <c r="X5126" s="21">
        <f t="shared" si="1435"/>
        <v>-0.23125186024951028</v>
      </c>
      <c r="Y5126" s="21">
        <f t="shared" si="1436"/>
        <v>219.7687481397505</v>
      </c>
      <c r="Z5126" s="21">
        <f t="shared" si="1444"/>
        <v>69.662854761503979</v>
      </c>
      <c r="AA5126" s="21">
        <f t="shared" si="1437"/>
        <v>0</v>
      </c>
      <c r="AB5126" s="21">
        <f t="shared" si="1438"/>
        <v>69.662854761503979</v>
      </c>
      <c r="AC5126" s="21">
        <f t="shared" si="1439"/>
        <v>80.06</v>
      </c>
      <c r="AD5126" s="21">
        <f t="shared" si="1445"/>
        <v>69.662854761503979</v>
      </c>
      <c r="AE5126" s="21" t="str">
        <f t="shared" si="1440"/>
        <v>8/1/17:00</v>
      </c>
    </row>
    <row r="5127" spans="2:31">
      <c r="B5127" s="37">
        <v>8</v>
      </c>
      <c r="C5127" s="38">
        <v>1</v>
      </c>
      <c r="D5127" s="39">
        <v>18</v>
      </c>
      <c r="E5127" s="17">
        <v>26.1</v>
      </c>
      <c r="F5127" s="17">
        <v>121</v>
      </c>
      <c r="G5127" s="17">
        <v>2</v>
      </c>
      <c r="H5127" s="37">
        <f t="shared" si="1428"/>
        <v>78.98</v>
      </c>
      <c r="I5127" s="37">
        <f>IF(H5127&lt;'Roof Calculator'!$G$8, 1, 0)</f>
        <v>0</v>
      </c>
      <c r="J5127" s="37">
        <f>IF(H5127&gt;='Roof Calculator'!$G$8, 1, 0)</f>
        <v>1</v>
      </c>
      <c r="K5127" s="37">
        <f t="shared" si="1429"/>
        <v>0</v>
      </c>
      <c r="L5127" s="37">
        <f t="shared" si="1430"/>
        <v>78.98</v>
      </c>
      <c r="M5127" s="37">
        <v>0</v>
      </c>
      <c r="N5127" s="37">
        <f t="shared" si="1431"/>
        <v>121</v>
      </c>
      <c r="O5127" s="37">
        <v>0</v>
      </c>
      <c r="P5127" s="37">
        <v>0</v>
      </c>
      <c r="Q5127" s="21">
        <f t="shared" si="1432"/>
        <v>39.790999999999997</v>
      </c>
      <c r="R5127" s="21">
        <f t="shared" si="1441"/>
        <v>213.70833333331964</v>
      </c>
      <c r="S5127" s="21">
        <f t="shared" si="1442"/>
        <v>17.507729344908221</v>
      </c>
      <c r="T5127" s="21">
        <f t="shared" si="1433"/>
        <v>86.147999999999996</v>
      </c>
      <c r="U5127" s="37">
        <f>VLOOKUP(Time_Zone, 'LSTM LookUp'!$B$5:$D$8, 3, FALSE)</f>
        <v>-75</v>
      </c>
      <c r="V5127" s="21">
        <f t="shared" si="1443"/>
        <v>-5.973318489875485</v>
      </c>
      <c r="W5127" s="21">
        <f t="shared" si="1434"/>
        <v>249.65467037753112</v>
      </c>
      <c r="X5127" s="21">
        <f t="shared" si="1435"/>
        <v>-0.12448759093736061</v>
      </c>
      <c r="Y5127" s="21">
        <f t="shared" si="1436"/>
        <v>120.87551240906264</v>
      </c>
      <c r="Z5127" s="21">
        <f t="shared" si="1444"/>
        <v>38.315426267161072</v>
      </c>
      <c r="AA5127" s="21">
        <f t="shared" si="1437"/>
        <v>0</v>
      </c>
      <c r="AB5127" s="21">
        <f t="shared" si="1438"/>
        <v>38.315426267161072</v>
      </c>
      <c r="AC5127" s="21">
        <f t="shared" si="1439"/>
        <v>78.98</v>
      </c>
      <c r="AD5127" s="21">
        <f t="shared" si="1445"/>
        <v>38.315426267161072</v>
      </c>
      <c r="AE5127" s="21" t="str">
        <f t="shared" si="1440"/>
        <v>8/1/18:00</v>
      </c>
    </row>
    <row r="5128" spans="2:31">
      <c r="B5128" s="37">
        <v>8</v>
      </c>
      <c r="C5128" s="38">
        <v>1</v>
      </c>
      <c r="D5128" s="39">
        <v>19</v>
      </c>
      <c r="E5128" s="17">
        <v>26.1</v>
      </c>
      <c r="F5128" s="17">
        <v>106</v>
      </c>
      <c r="G5128" s="17">
        <v>49</v>
      </c>
      <c r="H5128" s="37">
        <f t="shared" si="1428"/>
        <v>78.98</v>
      </c>
      <c r="I5128" s="37">
        <f>IF(H5128&lt;'Roof Calculator'!$G$8, 1, 0)</f>
        <v>0</v>
      </c>
      <c r="J5128" s="37">
        <f>IF(H5128&gt;='Roof Calculator'!$G$8, 1, 0)</f>
        <v>1</v>
      </c>
      <c r="K5128" s="37">
        <f t="shared" si="1429"/>
        <v>0</v>
      </c>
      <c r="L5128" s="37">
        <f t="shared" si="1430"/>
        <v>78.98</v>
      </c>
      <c r="M5128" s="37">
        <v>0</v>
      </c>
      <c r="N5128" s="37">
        <f t="shared" si="1431"/>
        <v>106</v>
      </c>
      <c r="O5128" s="37">
        <v>0</v>
      </c>
      <c r="P5128" s="37">
        <v>0</v>
      </c>
      <c r="Q5128" s="21">
        <f t="shared" si="1432"/>
        <v>39.790999999999997</v>
      </c>
      <c r="R5128" s="21">
        <f t="shared" si="1441"/>
        <v>213.7499999999863</v>
      </c>
      <c r="S5128" s="21">
        <f t="shared" si="1442"/>
        <v>17.496499435732662</v>
      </c>
      <c r="T5128" s="21">
        <f t="shared" si="1433"/>
        <v>86.147999999999996</v>
      </c>
      <c r="U5128" s="37">
        <f>VLOOKUP(Time_Zone, 'LSTM LookUp'!$B$5:$D$8, 3, FALSE)</f>
        <v>-75</v>
      </c>
      <c r="V5128" s="21">
        <f t="shared" si="1443"/>
        <v>-5.9705463278376971</v>
      </c>
      <c r="W5128" s="21">
        <f t="shared" si="1434"/>
        <v>264.65536341804057</v>
      </c>
      <c r="X5128" s="21">
        <f t="shared" si="1435"/>
        <v>6.0833625607528088</v>
      </c>
      <c r="Y5128" s="21">
        <f t="shared" si="1436"/>
        <v>112.0833625607528</v>
      </c>
      <c r="Z5128" s="21">
        <f t="shared" si="1444"/>
        <v>35.528468325649257</v>
      </c>
      <c r="AA5128" s="21">
        <f t="shared" si="1437"/>
        <v>0</v>
      </c>
      <c r="AB5128" s="21">
        <f t="shared" si="1438"/>
        <v>35.528468325649257</v>
      </c>
      <c r="AC5128" s="21">
        <f t="shared" si="1439"/>
        <v>78.98</v>
      </c>
      <c r="AD5128" s="21">
        <f t="shared" si="1445"/>
        <v>35.528468325649257</v>
      </c>
      <c r="AE5128" s="21" t="str">
        <f t="shared" si="1440"/>
        <v>8/1/19:00</v>
      </c>
    </row>
    <row r="5129" spans="2:31">
      <c r="B5129" s="37">
        <v>8</v>
      </c>
      <c r="C5129" s="38">
        <v>1</v>
      </c>
      <c r="D5129" s="39">
        <v>20</v>
      </c>
      <c r="E5129" s="17">
        <v>25</v>
      </c>
      <c r="F5129" s="17">
        <v>24</v>
      </c>
      <c r="G5129" s="17">
        <v>18</v>
      </c>
      <c r="H5129" s="37">
        <f t="shared" si="1428"/>
        <v>77</v>
      </c>
      <c r="I5129" s="37">
        <f>IF(H5129&lt;'Roof Calculator'!$G$8, 1, 0)</f>
        <v>0</v>
      </c>
      <c r="J5129" s="37">
        <f>IF(H5129&gt;='Roof Calculator'!$G$8, 1, 0)</f>
        <v>1</v>
      </c>
      <c r="K5129" s="37">
        <f t="shared" si="1429"/>
        <v>0</v>
      </c>
      <c r="L5129" s="37">
        <f t="shared" si="1430"/>
        <v>77</v>
      </c>
      <c r="M5129" s="37">
        <v>0</v>
      </c>
      <c r="N5129" s="37">
        <f t="shared" si="1431"/>
        <v>24</v>
      </c>
      <c r="O5129" s="37">
        <v>0</v>
      </c>
      <c r="P5129" s="37">
        <v>0</v>
      </c>
      <c r="Q5129" s="21">
        <f t="shared" si="1432"/>
        <v>39.790999999999997</v>
      </c>
      <c r="R5129" s="21">
        <f t="shared" si="1441"/>
        <v>213.79166666665296</v>
      </c>
      <c r="S5129" s="21">
        <f t="shared" si="1442"/>
        <v>17.48526092904196</v>
      </c>
      <c r="T5129" s="21">
        <f t="shared" si="1433"/>
        <v>86.147999999999996</v>
      </c>
      <c r="U5129" s="37">
        <f>VLOOKUP(Time_Zone, 'LSTM LookUp'!$B$5:$D$8, 3, FALSE)</f>
        <v>-75</v>
      </c>
      <c r="V5129" s="21">
        <f t="shared" si="1443"/>
        <v>-5.9677560143990522</v>
      </c>
      <c r="W5129" s="21">
        <f t="shared" si="1434"/>
        <v>279.65606099640024</v>
      </c>
      <c r="X5129" s="21">
        <f t="shared" si="1435"/>
        <v>5.6739582678322806</v>
      </c>
      <c r="Y5129" s="21">
        <f t="shared" si="1436"/>
        <v>29.67395826783228</v>
      </c>
      <c r="Z5129" s="21">
        <f t="shared" si="1444"/>
        <v>9.4061264966410008</v>
      </c>
      <c r="AA5129" s="21">
        <f t="shared" si="1437"/>
        <v>0</v>
      </c>
      <c r="AB5129" s="21">
        <f t="shared" si="1438"/>
        <v>9.4061264966410008</v>
      </c>
      <c r="AC5129" s="21">
        <f t="shared" si="1439"/>
        <v>77</v>
      </c>
      <c r="AD5129" s="21">
        <f t="shared" si="1445"/>
        <v>9.4061264966410008</v>
      </c>
      <c r="AE5129" s="21" t="str">
        <f t="shared" si="1440"/>
        <v>8/1/20:00</v>
      </c>
    </row>
    <row r="5130" spans="2:31">
      <c r="B5130" s="37">
        <v>8</v>
      </c>
      <c r="C5130" s="38">
        <v>1</v>
      </c>
      <c r="D5130" s="39">
        <v>21</v>
      </c>
      <c r="E5130" s="17">
        <v>23.3</v>
      </c>
      <c r="F5130" s="17">
        <v>0</v>
      </c>
      <c r="G5130" s="17">
        <v>0</v>
      </c>
      <c r="H5130" s="37">
        <f t="shared" si="1428"/>
        <v>73.94</v>
      </c>
      <c r="I5130" s="37">
        <f>IF(H5130&lt;'Roof Calculator'!$G$8, 1, 0)</f>
        <v>0</v>
      </c>
      <c r="J5130" s="37">
        <f>IF(H5130&gt;='Roof Calculator'!$G$8, 1, 0)</f>
        <v>1</v>
      </c>
      <c r="K5130" s="37">
        <f t="shared" si="1429"/>
        <v>0</v>
      </c>
      <c r="L5130" s="37">
        <f t="shared" si="1430"/>
        <v>73.94</v>
      </c>
      <c r="M5130" s="37">
        <v>0</v>
      </c>
      <c r="N5130" s="37">
        <f t="shared" si="1431"/>
        <v>0</v>
      </c>
      <c r="O5130" s="37">
        <v>0</v>
      </c>
      <c r="P5130" s="37">
        <v>0</v>
      </c>
      <c r="Q5130" s="21">
        <f t="shared" si="1432"/>
        <v>39.790999999999997</v>
      </c>
      <c r="R5130" s="21">
        <f t="shared" si="1441"/>
        <v>213.83333333331962</v>
      </c>
      <c r="S5130" s="21">
        <f t="shared" si="1442"/>
        <v>17.474013831779114</v>
      </c>
      <c r="T5130" s="21">
        <f t="shared" si="1433"/>
        <v>86.147999999999996</v>
      </c>
      <c r="U5130" s="37">
        <f>VLOOKUP(Time_Zone, 'LSTM LookUp'!$B$5:$D$8, 3, FALSE)</f>
        <v>-75</v>
      </c>
      <c r="V5130" s="21">
        <f t="shared" si="1443"/>
        <v>-5.9649475479175909</v>
      </c>
      <c r="W5130" s="21">
        <f t="shared" si="1434"/>
        <v>294.65676311302059</v>
      </c>
      <c r="X5130" s="21">
        <f t="shared" si="1435"/>
        <v>0</v>
      </c>
      <c r="Y5130" s="21">
        <f t="shared" si="1436"/>
        <v>0</v>
      </c>
      <c r="Z5130" s="21">
        <f t="shared" si="1444"/>
        <v>0</v>
      </c>
      <c r="AA5130" s="21">
        <f t="shared" si="1437"/>
        <v>0</v>
      </c>
      <c r="AB5130" s="21">
        <f t="shared" si="1438"/>
        <v>0</v>
      </c>
      <c r="AC5130" s="21">
        <f t="shared" si="1439"/>
        <v>73.94</v>
      </c>
      <c r="AD5130" s="21">
        <f t="shared" si="1445"/>
        <v>0</v>
      </c>
      <c r="AE5130" s="21" t="str">
        <f t="shared" si="1440"/>
        <v>8/1/21:00</v>
      </c>
    </row>
    <row r="5131" spans="2:31">
      <c r="B5131" s="37">
        <v>8</v>
      </c>
      <c r="C5131" s="38">
        <v>1</v>
      </c>
      <c r="D5131" s="39">
        <v>22</v>
      </c>
      <c r="E5131" s="17">
        <v>22.8</v>
      </c>
      <c r="F5131" s="17">
        <v>0</v>
      </c>
      <c r="G5131" s="17">
        <v>0</v>
      </c>
      <c r="H5131" s="37">
        <f t="shared" si="1428"/>
        <v>73.040000000000006</v>
      </c>
      <c r="I5131" s="37">
        <f>IF(H5131&lt;'Roof Calculator'!$G$8, 1, 0)</f>
        <v>0</v>
      </c>
      <c r="J5131" s="37">
        <f>IF(H5131&gt;='Roof Calculator'!$G$8, 1, 0)</f>
        <v>1</v>
      </c>
      <c r="K5131" s="37">
        <f t="shared" si="1429"/>
        <v>0</v>
      </c>
      <c r="L5131" s="37">
        <f t="shared" si="1430"/>
        <v>73.040000000000006</v>
      </c>
      <c r="M5131" s="37">
        <v>0</v>
      </c>
      <c r="N5131" s="37">
        <f t="shared" si="1431"/>
        <v>0</v>
      </c>
      <c r="O5131" s="37">
        <v>0</v>
      </c>
      <c r="P5131" s="37">
        <v>0</v>
      </c>
      <c r="Q5131" s="21">
        <f t="shared" si="1432"/>
        <v>39.790999999999997</v>
      </c>
      <c r="R5131" s="21">
        <f t="shared" si="1441"/>
        <v>213.87499999998627</v>
      </c>
      <c r="S5131" s="21">
        <f t="shared" si="1442"/>
        <v>17.462758150889396</v>
      </c>
      <c r="T5131" s="21">
        <f t="shared" si="1433"/>
        <v>86.147999999999996</v>
      </c>
      <c r="U5131" s="37">
        <f>VLOOKUP(Time_Zone, 'LSTM LookUp'!$B$5:$D$8, 3, FALSE)</f>
        <v>-75</v>
      </c>
      <c r="V5131" s="21">
        <f t="shared" si="1443"/>
        <v>-5.9621209267917585</v>
      </c>
      <c r="W5131" s="21">
        <f t="shared" si="1434"/>
        <v>309.65746976830212</v>
      </c>
      <c r="X5131" s="21">
        <f t="shared" si="1435"/>
        <v>0</v>
      </c>
      <c r="Y5131" s="21">
        <f t="shared" si="1436"/>
        <v>0</v>
      </c>
      <c r="Z5131" s="21">
        <f t="shared" si="1444"/>
        <v>0</v>
      </c>
      <c r="AA5131" s="21">
        <f t="shared" si="1437"/>
        <v>0</v>
      </c>
      <c r="AB5131" s="21">
        <f t="shared" si="1438"/>
        <v>0</v>
      </c>
      <c r="AC5131" s="21">
        <f t="shared" si="1439"/>
        <v>73.040000000000006</v>
      </c>
      <c r="AD5131" s="21">
        <f t="shared" si="1445"/>
        <v>0</v>
      </c>
      <c r="AE5131" s="21" t="str">
        <f t="shared" si="1440"/>
        <v>8/1/22:00</v>
      </c>
    </row>
    <row r="5132" spans="2:31">
      <c r="B5132" s="37">
        <v>8</v>
      </c>
      <c r="C5132" s="38">
        <v>1</v>
      </c>
      <c r="D5132" s="39">
        <v>23</v>
      </c>
      <c r="E5132" s="17">
        <v>22.8</v>
      </c>
      <c r="F5132" s="17">
        <v>0</v>
      </c>
      <c r="G5132" s="17">
        <v>0</v>
      </c>
      <c r="H5132" s="37">
        <f t="shared" si="1428"/>
        <v>73.040000000000006</v>
      </c>
      <c r="I5132" s="37">
        <f>IF(H5132&lt;'Roof Calculator'!$G$8, 1, 0)</f>
        <v>0</v>
      </c>
      <c r="J5132" s="37">
        <f>IF(H5132&gt;='Roof Calculator'!$G$8, 1, 0)</f>
        <v>1</v>
      </c>
      <c r="K5132" s="37">
        <f t="shared" si="1429"/>
        <v>0</v>
      </c>
      <c r="L5132" s="37">
        <f t="shared" si="1430"/>
        <v>73.040000000000006</v>
      </c>
      <c r="M5132" s="37">
        <v>0</v>
      </c>
      <c r="N5132" s="37">
        <f t="shared" si="1431"/>
        <v>0</v>
      </c>
      <c r="O5132" s="37">
        <v>0</v>
      </c>
      <c r="P5132" s="37">
        <v>0</v>
      </c>
      <c r="Q5132" s="21">
        <f t="shared" si="1432"/>
        <v>39.790999999999997</v>
      </c>
      <c r="R5132" s="21">
        <f t="shared" si="1441"/>
        <v>213.91666666665293</v>
      </c>
      <c r="S5132" s="21">
        <f t="shared" si="1442"/>
        <v>17.45149389332029</v>
      </c>
      <c r="T5132" s="21">
        <f t="shared" si="1433"/>
        <v>86.147999999999996</v>
      </c>
      <c r="U5132" s="37">
        <f>VLOOKUP(Time_Zone, 'LSTM LookUp'!$B$5:$D$8, 3, FALSE)</f>
        <v>-75</v>
      </c>
      <c r="V5132" s="21">
        <f t="shared" si="1443"/>
        <v>-5.9592761494603526</v>
      </c>
      <c r="W5132" s="21">
        <f t="shared" si="1434"/>
        <v>324.65818096263484</v>
      </c>
      <c r="X5132" s="21">
        <f t="shared" si="1435"/>
        <v>0</v>
      </c>
      <c r="Y5132" s="21">
        <f t="shared" si="1436"/>
        <v>0</v>
      </c>
      <c r="Z5132" s="21">
        <f t="shared" si="1444"/>
        <v>0</v>
      </c>
      <c r="AA5132" s="21">
        <f t="shared" si="1437"/>
        <v>0</v>
      </c>
      <c r="AB5132" s="21">
        <f t="shared" si="1438"/>
        <v>0</v>
      </c>
      <c r="AC5132" s="21">
        <f t="shared" si="1439"/>
        <v>73.040000000000006</v>
      </c>
      <c r="AD5132" s="21">
        <f t="shared" si="1445"/>
        <v>0</v>
      </c>
      <c r="AE5132" s="21" t="str">
        <f t="shared" si="1440"/>
        <v>8/1/23:00</v>
      </c>
    </row>
    <row r="5133" spans="2:31">
      <c r="B5133" s="37">
        <v>8</v>
      </c>
      <c r="C5133" s="38">
        <v>1</v>
      </c>
      <c r="D5133" s="39">
        <v>24</v>
      </c>
      <c r="E5133" s="17">
        <v>22.2</v>
      </c>
      <c r="F5133" s="17">
        <v>0</v>
      </c>
      <c r="G5133" s="17">
        <v>0</v>
      </c>
      <c r="H5133" s="37">
        <f t="shared" si="1428"/>
        <v>71.959999999999994</v>
      </c>
      <c r="I5133" s="37">
        <f>IF(H5133&lt;'Roof Calculator'!$G$8, 1, 0)</f>
        <v>0</v>
      </c>
      <c r="J5133" s="37">
        <f>IF(H5133&gt;='Roof Calculator'!$G$8, 1, 0)</f>
        <v>1</v>
      </c>
      <c r="K5133" s="37">
        <f t="shared" si="1429"/>
        <v>0</v>
      </c>
      <c r="L5133" s="37">
        <f t="shared" si="1430"/>
        <v>71.959999999999994</v>
      </c>
      <c r="M5133" s="37">
        <v>0</v>
      </c>
      <c r="N5133" s="37">
        <f t="shared" si="1431"/>
        <v>0</v>
      </c>
      <c r="O5133" s="37">
        <v>0</v>
      </c>
      <c r="P5133" s="37">
        <v>0</v>
      </c>
      <c r="Q5133" s="21">
        <f t="shared" si="1432"/>
        <v>39.790999999999997</v>
      </c>
      <c r="R5133" s="21">
        <f t="shared" si="1441"/>
        <v>213.95833333331959</v>
      </c>
      <c r="S5133" s="21">
        <f t="shared" si="1442"/>
        <v>17.440221066021582</v>
      </c>
      <c r="T5133" s="21">
        <f t="shared" si="1433"/>
        <v>86.147999999999996</v>
      </c>
      <c r="U5133" s="37">
        <f>VLOOKUP(Time_Zone, 'LSTM LookUp'!$B$5:$D$8, 3, FALSE)</f>
        <v>-75</v>
      </c>
      <c r="V5133" s="21">
        <f t="shared" si="1443"/>
        <v>-5.9564132144025841</v>
      </c>
      <c r="W5133" s="21">
        <f t="shared" si="1434"/>
        <v>339.65889669639938</v>
      </c>
      <c r="X5133" s="21">
        <f t="shared" si="1435"/>
        <v>0</v>
      </c>
      <c r="Y5133" s="21">
        <f t="shared" si="1436"/>
        <v>0</v>
      </c>
      <c r="Z5133" s="21">
        <f t="shared" si="1444"/>
        <v>0</v>
      </c>
      <c r="AA5133" s="21">
        <f t="shared" si="1437"/>
        <v>0</v>
      </c>
      <c r="AB5133" s="21">
        <f t="shared" si="1438"/>
        <v>0</v>
      </c>
      <c r="AC5133" s="21">
        <f t="shared" si="1439"/>
        <v>71.959999999999994</v>
      </c>
      <c r="AD5133" s="21">
        <f t="shared" si="1445"/>
        <v>0</v>
      </c>
      <c r="AE5133" s="21" t="str">
        <f t="shared" si="1440"/>
        <v>8/1/24:00</v>
      </c>
    </row>
    <row r="5134" spans="2:31">
      <c r="B5134" s="37">
        <v>8</v>
      </c>
      <c r="C5134" s="38">
        <v>2</v>
      </c>
      <c r="D5134" s="39">
        <v>1</v>
      </c>
      <c r="E5134" s="17">
        <v>22.2</v>
      </c>
      <c r="F5134" s="17">
        <v>0</v>
      </c>
      <c r="G5134" s="17">
        <v>0</v>
      </c>
      <c r="H5134" s="37">
        <f t="shared" si="1428"/>
        <v>71.959999999999994</v>
      </c>
      <c r="I5134" s="37">
        <f>IF(H5134&lt;'Roof Calculator'!$G$8, 1, 0)</f>
        <v>0</v>
      </c>
      <c r="J5134" s="37">
        <f>IF(H5134&gt;='Roof Calculator'!$G$8, 1, 0)</f>
        <v>1</v>
      </c>
      <c r="K5134" s="37">
        <f t="shared" si="1429"/>
        <v>0</v>
      </c>
      <c r="L5134" s="37">
        <f t="shared" si="1430"/>
        <v>71.959999999999994</v>
      </c>
      <c r="M5134" s="37">
        <v>0</v>
      </c>
      <c r="N5134" s="37">
        <f t="shared" si="1431"/>
        <v>0</v>
      </c>
      <c r="O5134" s="37">
        <v>0</v>
      </c>
      <c r="P5134" s="37">
        <v>0</v>
      </c>
      <c r="Q5134" s="21">
        <f t="shared" si="1432"/>
        <v>39.790999999999997</v>
      </c>
      <c r="R5134" s="21">
        <f t="shared" si="1441"/>
        <v>213.99999999998624</v>
      </c>
      <c r="S5134" s="21">
        <f t="shared" si="1442"/>
        <v>17.428939675945262</v>
      </c>
      <c r="T5134" s="21">
        <f t="shared" si="1433"/>
        <v>86.147999999999996</v>
      </c>
      <c r="U5134" s="37">
        <f>VLOOKUP(Time_Zone, 'LSTM LookUp'!$B$5:$D$8, 3, FALSE)</f>
        <v>-75</v>
      </c>
      <c r="V5134" s="21">
        <f t="shared" si="1443"/>
        <v>-5.9535321201380524</v>
      </c>
      <c r="W5134" s="21">
        <f t="shared" si="1434"/>
        <v>-5.3403830300345412</v>
      </c>
      <c r="X5134" s="21">
        <f t="shared" si="1435"/>
        <v>0</v>
      </c>
      <c r="Y5134" s="21">
        <f t="shared" si="1436"/>
        <v>0</v>
      </c>
      <c r="Z5134" s="21">
        <f t="shared" si="1444"/>
        <v>0</v>
      </c>
      <c r="AA5134" s="21">
        <f t="shared" si="1437"/>
        <v>0</v>
      </c>
      <c r="AB5134" s="21">
        <f t="shared" si="1438"/>
        <v>0</v>
      </c>
      <c r="AC5134" s="21">
        <f t="shared" si="1439"/>
        <v>71.959999999999994</v>
      </c>
      <c r="AD5134" s="21">
        <f t="shared" si="1445"/>
        <v>0</v>
      </c>
      <c r="AE5134" s="21" t="str">
        <f t="shared" si="1440"/>
        <v>8/2/1:00</v>
      </c>
    </row>
    <row r="5135" spans="2:31">
      <c r="B5135" s="37">
        <v>8</v>
      </c>
      <c r="C5135" s="38">
        <v>2</v>
      </c>
      <c r="D5135" s="39">
        <v>2</v>
      </c>
      <c r="E5135" s="17">
        <v>21.7</v>
      </c>
      <c r="F5135" s="17">
        <v>0</v>
      </c>
      <c r="G5135" s="17">
        <v>0</v>
      </c>
      <c r="H5135" s="37">
        <f t="shared" si="1428"/>
        <v>71.06</v>
      </c>
      <c r="I5135" s="37">
        <f>IF(H5135&lt;'Roof Calculator'!$G$8, 1, 0)</f>
        <v>0</v>
      </c>
      <c r="J5135" s="37">
        <f>IF(H5135&gt;='Roof Calculator'!$G$8, 1, 0)</f>
        <v>1</v>
      </c>
      <c r="K5135" s="37">
        <f t="shared" si="1429"/>
        <v>0</v>
      </c>
      <c r="L5135" s="37">
        <f t="shared" si="1430"/>
        <v>71.06</v>
      </c>
      <c r="M5135" s="37">
        <v>0</v>
      </c>
      <c r="N5135" s="37">
        <f t="shared" si="1431"/>
        <v>0</v>
      </c>
      <c r="O5135" s="37">
        <v>0</v>
      </c>
      <c r="P5135" s="37">
        <v>0</v>
      </c>
      <c r="Q5135" s="21">
        <f t="shared" si="1432"/>
        <v>39.790999999999997</v>
      </c>
      <c r="R5135" s="21">
        <f t="shared" si="1441"/>
        <v>214.0416666666529</v>
      </c>
      <c r="S5135" s="21">
        <f t="shared" si="1442"/>
        <v>17.417649730045593</v>
      </c>
      <c r="T5135" s="21">
        <f t="shared" si="1433"/>
        <v>86.147999999999996</v>
      </c>
      <c r="U5135" s="37">
        <f>VLOOKUP(Time_Zone, 'LSTM LookUp'!$B$5:$D$8, 3, FALSE)</f>
        <v>-75</v>
      </c>
      <c r="V5135" s="21">
        <f t="shared" si="1443"/>
        <v>-5.9506328652267726</v>
      </c>
      <c r="W5135" s="21">
        <f t="shared" si="1434"/>
        <v>9.6603417836932959</v>
      </c>
      <c r="X5135" s="21">
        <f t="shared" si="1435"/>
        <v>0</v>
      </c>
      <c r="Y5135" s="21">
        <f t="shared" si="1436"/>
        <v>0</v>
      </c>
      <c r="Z5135" s="21">
        <f t="shared" si="1444"/>
        <v>0</v>
      </c>
      <c r="AA5135" s="21">
        <f t="shared" si="1437"/>
        <v>0</v>
      </c>
      <c r="AB5135" s="21">
        <f t="shared" si="1438"/>
        <v>0</v>
      </c>
      <c r="AC5135" s="21">
        <f t="shared" si="1439"/>
        <v>71.06</v>
      </c>
      <c r="AD5135" s="21">
        <f t="shared" si="1445"/>
        <v>0</v>
      </c>
      <c r="AE5135" s="21" t="str">
        <f t="shared" si="1440"/>
        <v>8/2/2:00</v>
      </c>
    </row>
    <row r="5136" spans="2:31">
      <c r="B5136" s="37">
        <v>8</v>
      </c>
      <c r="C5136" s="38">
        <v>2</v>
      </c>
      <c r="D5136" s="39">
        <v>3</v>
      </c>
      <c r="E5136" s="17">
        <v>21.1</v>
      </c>
      <c r="F5136" s="17">
        <v>0</v>
      </c>
      <c r="G5136" s="17">
        <v>0</v>
      </c>
      <c r="H5136" s="37">
        <f t="shared" si="1428"/>
        <v>69.98</v>
      </c>
      <c r="I5136" s="37">
        <f>IF(H5136&lt;'Roof Calculator'!$G$8, 1, 0)</f>
        <v>0</v>
      </c>
      <c r="J5136" s="37">
        <f>IF(H5136&gt;='Roof Calculator'!$G$8, 1, 0)</f>
        <v>1</v>
      </c>
      <c r="K5136" s="37">
        <f t="shared" si="1429"/>
        <v>0</v>
      </c>
      <c r="L5136" s="37">
        <f t="shared" si="1430"/>
        <v>69.98</v>
      </c>
      <c r="M5136" s="37">
        <v>0</v>
      </c>
      <c r="N5136" s="37">
        <f t="shared" si="1431"/>
        <v>0</v>
      </c>
      <c r="O5136" s="37">
        <v>0</v>
      </c>
      <c r="P5136" s="37">
        <v>0</v>
      </c>
      <c r="Q5136" s="21">
        <f t="shared" si="1432"/>
        <v>39.790999999999997</v>
      </c>
      <c r="R5136" s="21">
        <f t="shared" si="1441"/>
        <v>214.08333333331956</v>
      </c>
      <c r="S5136" s="21">
        <f t="shared" si="1442"/>
        <v>17.406351235279008</v>
      </c>
      <c r="T5136" s="21">
        <f t="shared" si="1433"/>
        <v>86.147999999999996</v>
      </c>
      <c r="U5136" s="37">
        <f>VLOOKUP(Time_Zone, 'LSTM LookUp'!$B$5:$D$8, 3, FALSE)</f>
        <v>-75</v>
      </c>
      <c r="V5136" s="21">
        <f t="shared" si="1443"/>
        <v>-5.9477154482691548</v>
      </c>
      <c r="W5136" s="21">
        <f t="shared" si="1434"/>
        <v>24.661071137932701</v>
      </c>
      <c r="X5136" s="21">
        <f t="shared" si="1435"/>
        <v>0</v>
      </c>
      <c r="Y5136" s="21">
        <f t="shared" si="1436"/>
        <v>0</v>
      </c>
      <c r="Z5136" s="21">
        <f t="shared" si="1444"/>
        <v>0</v>
      </c>
      <c r="AA5136" s="21">
        <f t="shared" si="1437"/>
        <v>0</v>
      </c>
      <c r="AB5136" s="21">
        <f t="shared" si="1438"/>
        <v>0</v>
      </c>
      <c r="AC5136" s="21">
        <f t="shared" si="1439"/>
        <v>69.98</v>
      </c>
      <c r="AD5136" s="21">
        <f t="shared" si="1445"/>
        <v>0</v>
      </c>
      <c r="AE5136" s="21" t="str">
        <f t="shared" si="1440"/>
        <v>8/2/3:00</v>
      </c>
    </row>
    <row r="5137" spans="2:31">
      <c r="B5137" s="37">
        <v>8</v>
      </c>
      <c r="C5137" s="38">
        <v>2</v>
      </c>
      <c r="D5137" s="39">
        <v>4</v>
      </c>
      <c r="E5137" s="17">
        <v>21.7</v>
      </c>
      <c r="F5137" s="17">
        <v>0</v>
      </c>
      <c r="G5137" s="17">
        <v>0</v>
      </c>
      <c r="H5137" s="37">
        <f t="shared" si="1428"/>
        <v>71.06</v>
      </c>
      <c r="I5137" s="37">
        <f>IF(H5137&lt;'Roof Calculator'!$G$8, 1, 0)</f>
        <v>0</v>
      </c>
      <c r="J5137" s="37">
        <f>IF(H5137&gt;='Roof Calculator'!$G$8, 1, 0)</f>
        <v>1</v>
      </c>
      <c r="K5137" s="37">
        <f t="shared" si="1429"/>
        <v>0</v>
      </c>
      <c r="L5137" s="37">
        <f t="shared" si="1430"/>
        <v>71.06</v>
      </c>
      <c r="M5137" s="37">
        <v>0</v>
      </c>
      <c r="N5137" s="37">
        <f t="shared" si="1431"/>
        <v>0</v>
      </c>
      <c r="O5137" s="37">
        <v>0</v>
      </c>
      <c r="P5137" s="37">
        <v>0</v>
      </c>
      <c r="Q5137" s="21">
        <f t="shared" si="1432"/>
        <v>39.790999999999997</v>
      </c>
      <c r="R5137" s="21">
        <f t="shared" si="1441"/>
        <v>214.12499999998622</v>
      </c>
      <c r="S5137" s="21">
        <f t="shared" si="1442"/>
        <v>17.395044198604182</v>
      </c>
      <c r="T5137" s="21">
        <f t="shared" si="1433"/>
        <v>86.147999999999996</v>
      </c>
      <c r="U5137" s="37">
        <f>VLOOKUP(Time_Zone, 'LSTM LookUp'!$B$5:$D$8, 3, FALSE)</f>
        <v>-75</v>
      </c>
      <c r="V5137" s="21">
        <f t="shared" si="1443"/>
        <v>-5.9447798679060337</v>
      </c>
      <c r="W5137" s="21">
        <f t="shared" si="1434"/>
        <v>39.661805033023477</v>
      </c>
      <c r="X5137" s="21">
        <f t="shared" si="1435"/>
        <v>0</v>
      </c>
      <c r="Y5137" s="21">
        <f t="shared" si="1436"/>
        <v>0</v>
      </c>
      <c r="Z5137" s="21">
        <f t="shared" si="1444"/>
        <v>0</v>
      </c>
      <c r="AA5137" s="21">
        <f t="shared" si="1437"/>
        <v>0</v>
      </c>
      <c r="AB5137" s="21">
        <f t="shared" si="1438"/>
        <v>0</v>
      </c>
      <c r="AC5137" s="21">
        <f t="shared" si="1439"/>
        <v>71.06</v>
      </c>
      <c r="AD5137" s="21">
        <f t="shared" si="1445"/>
        <v>0</v>
      </c>
      <c r="AE5137" s="21" t="str">
        <f t="shared" si="1440"/>
        <v>8/2/4:00</v>
      </c>
    </row>
    <row r="5138" spans="2:31">
      <c r="B5138" s="37">
        <v>8</v>
      </c>
      <c r="C5138" s="38">
        <v>2</v>
      </c>
      <c r="D5138" s="39">
        <v>5</v>
      </c>
      <c r="E5138" s="17">
        <v>21.7</v>
      </c>
      <c r="F5138" s="17">
        <v>0</v>
      </c>
      <c r="G5138" s="17">
        <v>0</v>
      </c>
      <c r="H5138" s="37">
        <f t="shared" si="1428"/>
        <v>71.06</v>
      </c>
      <c r="I5138" s="37">
        <f>IF(H5138&lt;'Roof Calculator'!$G$8, 1, 0)</f>
        <v>0</v>
      </c>
      <c r="J5138" s="37">
        <f>IF(H5138&gt;='Roof Calculator'!$G$8, 1, 0)</f>
        <v>1</v>
      </c>
      <c r="K5138" s="37">
        <f t="shared" si="1429"/>
        <v>0</v>
      </c>
      <c r="L5138" s="37">
        <f t="shared" si="1430"/>
        <v>71.06</v>
      </c>
      <c r="M5138" s="37">
        <v>0</v>
      </c>
      <c r="N5138" s="37">
        <f t="shared" si="1431"/>
        <v>0</v>
      </c>
      <c r="O5138" s="37">
        <v>0</v>
      </c>
      <c r="P5138" s="37">
        <v>0</v>
      </c>
      <c r="Q5138" s="21">
        <f t="shared" si="1432"/>
        <v>39.790999999999997</v>
      </c>
      <c r="R5138" s="21">
        <f t="shared" si="1441"/>
        <v>214.16666666665287</v>
      </c>
      <c r="S5138" s="21">
        <f t="shared" si="1442"/>
        <v>17.383728626982034</v>
      </c>
      <c r="T5138" s="21">
        <f t="shared" si="1433"/>
        <v>86.147999999999996</v>
      </c>
      <c r="U5138" s="37">
        <f>VLOOKUP(Time_Zone, 'LSTM LookUp'!$B$5:$D$8, 3, FALSE)</f>
        <v>-75</v>
      </c>
      <c r="V5138" s="21">
        <f t="shared" si="1443"/>
        <v>-5.9418261228186839</v>
      </c>
      <c r="W5138" s="21">
        <f t="shared" si="1434"/>
        <v>54.662543469295315</v>
      </c>
      <c r="X5138" s="21">
        <f t="shared" si="1435"/>
        <v>0</v>
      </c>
      <c r="Y5138" s="21">
        <f t="shared" si="1436"/>
        <v>0</v>
      </c>
      <c r="Z5138" s="21">
        <f t="shared" si="1444"/>
        <v>0</v>
      </c>
      <c r="AA5138" s="21">
        <f t="shared" si="1437"/>
        <v>0</v>
      </c>
      <c r="AB5138" s="21">
        <f t="shared" si="1438"/>
        <v>0</v>
      </c>
      <c r="AC5138" s="21">
        <f t="shared" si="1439"/>
        <v>71.06</v>
      </c>
      <c r="AD5138" s="21">
        <f t="shared" si="1445"/>
        <v>0</v>
      </c>
      <c r="AE5138" s="21" t="str">
        <f t="shared" si="1440"/>
        <v>8/2/5:00</v>
      </c>
    </row>
    <row r="5139" spans="2:31">
      <c r="B5139" s="37">
        <v>8</v>
      </c>
      <c r="C5139" s="38">
        <v>2</v>
      </c>
      <c r="D5139" s="39">
        <v>6</v>
      </c>
      <c r="E5139" s="17">
        <v>21.1</v>
      </c>
      <c r="F5139" s="17">
        <v>1</v>
      </c>
      <c r="G5139" s="17">
        <v>1</v>
      </c>
      <c r="H5139" s="37">
        <f t="shared" si="1428"/>
        <v>69.98</v>
      </c>
      <c r="I5139" s="37">
        <f>IF(H5139&lt;'Roof Calculator'!$G$8, 1, 0)</f>
        <v>0</v>
      </c>
      <c r="J5139" s="37">
        <f>IF(H5139&gt;='Roof Calculator'!$G$8, 1, 0)</f>
        <v>1</v>
      </c>
      <c r="K5139" s="37">
        <f t="shared" si="1429"/>
        <v>0</v>
      </c>
      <c r="L5139" s="37">
        <f t="shared" si="1430"/>
        <v>69.98</v>
      </c>
      <c r="M5139" s="37">
        <v>0</v>
      </c>
      <c r="N5139" s="37">
        <f t="shared" si="1431"/>
        <v>1</v>
      </c>
      <c r="O5139" s="37">
        <v>0</v>
      </c>
      <c r="P5139" s="37">
        <v>0</v>
      </c>
      <c r="Q5139" s="21">
        <f t="shared" si="1432"/>
        <v>39.790999999999997</v>
      </c>
      <c r="R5139" s="21">
        <f t="shared" si="1441"/>
        <v>214.20833333331953</v>
      </c>
      <c r="S5139" s="21">
        <f t="shared" si="1442"/>
        <v>17.372404527375625</v>
      </c>
      <c r="T5139" s="21">
        <f t="shared" si="1433"/>
        <v>86.147999999999996</v>
      </c>
      <c r="U5139" s="37">
        <f>VLOOKUP(Time_Zone, 'LSTM LookUp'!$B$5:$D$8, 3, FALSE)</f>
        <v>-75</v>
      </c>
      <c r="V5139" s="21">
        <f t="shared" si="1443"/>
        <v>-5.9388542117287901</v>
      </c>
      <c r="W5139" s="21">
        <f t="shared" si="1434"/>
        <v>69.66328644706779</v>
      </c>
      <c r="X5139" s="21">
        <f t="shared" si="1435"/>
        <v>0.44594891131398173</v>
      </c>
      <c r="Y5139" s="21">
        <f t="shared" si="1436"/>
        <v>1.4459489113139816</v>
      </c>
      <c r="Z5139" s="21">
        <f t="shared" si="1444"/>
        <v>0.45834055048339883</v>
      </c>
      <c r="AA5139" s="21">
        <f t="shared" si="1437"/>
        <v>0</v>
      </c>
      <c r="AB5139" s="21">
        <f t="shared" si="1438"/>
        <v>0.45834055048339883</v>
      </c>
      <c r="AC5139" s="21">
        <f t="shared" si="1439"/>
        <v>69.98</v>
      </c>
      <c r="AD5139" s="21">
        <f t="shared" si="1445"/>
        <v>0.45834055048339883</v>
      </c>
      <c r="AE5139" s="21" t="str">
        <f t="shared" si="1440"/>
        <v>8/2/6:00</v>
      </c>
    </row>
    <row r="5140" spans="2:31">
      <c r="B5140" s="37">
        <v>8</v>
      </c>
      <c r="C5140" s="38">
        <v>2</v>
      </c>
      <c r="D5140" s="39">
        <v>7</v>
      </c>
      <c r="E5140" s="17">
        <v>22.2</v>
      </c>
      <c r="F5140" s="17">
        <v>41</v>
      </c>
      <c r="G5140" s="17">
        <v>171</v>
      </c>
      <c r="H5140" s="37">
        <f t="shared" si="1428"/>
        <v>71.959999999999994</v>
      </c>
      <c r="I5140" s="37">
        <f>IF(H5140&lt;'Roof Calculator'!$G$8, 1, 0)</f>
        <v>0</v>
      </c>
      <c r="J5140" s="37">
        <f>IF(H5140&gt;='Roof Calculator'!$G$8, 1, 0)</f>
        <v>1</v>
      </c>
      <c r="K5140" s="37">
        <f t="shared" si="1429"/>
        <v>0</v>
      </c>
      <c r="L5140" s="37">
        <f t="shared" si="1430"/>
        <v>71.959999999999994</v>
      </c>
      <c r="M5140" s="37">
        <v>0</v>
      </c>
      <c r="N5140" s="37">
        <f t="shared" si="1431"/>
        <v>41</v>
      </c>
      <c r="O5140" s="37">
        <v>0</v>
      </c>
      <c r="P5140" s="37">
        <v>0</v>
      </c>
      <c r="Q5140" s="21">
        <f t="shared" si="1432"/>
        <v>39.790999999999997</v>
      </c>
      <c r="R5140" s="21">
        <f t="shared" si="1441"/>
        <v>214.24999999998619</v>
      </c>
      <c r="S5140" s="21">
        <f t="shared" si="1442"/>
        <v>17.36107190675024</v>
      </c>
      <c r="T5140" s="21">
        <f t="shared" si="1433"/>
        <v>86.147999999999996</v>
      </c>
      <c r="U5140" s="37">
        <f>VLOOKUP(Time_Zone, 'LSTM LookUp'!$B$5:$D$8, 3, FALSE)</f>
        <v>-75</v>
      </c>
      <c r="V5140" s="21">
        <f t="shared" si="1443"/>
        <v>-5.9358641333984821</v>
      </c>
      <c r="W5140" s="21">
        <f t="shared" si="1434"/>
        <v>84.664033966650408</v>
      </c>
      <c r="X5140" s="21">
        <f t="shared" si="1435"/>
        <v>44.317878363761139</v>
      </c>
      <c r="Y5140" s="21">
        <f t="shared" si="1436"/>
        <v>85.317878363761139</v>
      </c>
      <c r="Z5140" s="21">
        <f t="shared" si="1444"/>
        <v>27.044277311143908</v>
      </c>
      <c r="AA5140" s="21">
        <f t="shared" si="1437"/>
        <v>0</v>
      </c>
      <c r="AB5140" s="21">
        <f t="shared" si="1438"/>
        <v>27.044277311143908</v>
      </c>
      <c r="AC5140" s="21">
        <f t="shared" si="1439"/>
        <v>71.959999999999994</v>
      </c>
      <c r="AD5140" s="21">
        <f t="shared" si="1445"/>
        <v>27.044277311143908</v>
      </c>
      <c r="AE5140" s="21" t="str">
        <f t="shared" si="1440"/>
        <v>8/2/7:00</v>
      </c>
    </row>
    <row r="5141" spans="2:31">
      <c r="B5141" s="37">
        <v>8</v>
      </c>
      <c r="C5141" s="38">
        <v>2</v>
      </c>
      <c r="D5141" s="39">
        <v>8</v>
      </c>
      <c r="E5141" s="17">
        <v>24.4</v>
      </c>
      <c r="F5141" s="17">
        <v>79</v>
      </c>
      <c r="G5141" s="17">
        <v>481</v>
      </c>
      <c r="H5141" s="37">
        <f t="shared" si="1428"/>
        <v>75.92</v>
      </c>
      <c r="I5141" s="37">
        <f>IF(H5141&lt;'Roof Calculator'!$G$8, 1, 0)</f>
        <v>0</v>
      </c>
      <c r="J5141" s="37">
        <f>IF(H5141&gt;='Roof Calculator'!$G$8, 1, 0)</f>
        <v>1</v>
      </c>
      <c r="K5141" s="37">
        <f t="shared" si="1429"/>
        <v>0</v>
      </c>
      <c r="L5141" s="37">
        <f t="shared" si="1430"/>
        <v>75.92</v>
      </c>
      <c r="M5141" s="37">
        <v>0</v>
      </c>
      <c r="N5141" s="37">
        <f t="shared" si="1431"/>
        <v>79</v>
      </c>
      <c r="O5141" s="37">
        <v>0</v>
      </c>
      <c r="P5141" s="37">
        <v>0</v>
      </c>
      <c r="Q5141" s="21">
        <f t="shared" si="1432"/>
        <v>39.790999999999997</v>
      </c>
      <c r="R5141" s="21">
        <f t="shared" si="1441"/>
        <v>214.29166666665284</v>
      </c>
      <c r="S5141" s="21">
        <f t="shared" si="1442"/>
        <v>17.34973077207334</v>
      </c>
      <c r="T5141" s="21">
        <f t="shared" si="1433"/>
        <v>86.147999999999996</v>
      </c>
      <c r="U5141" s="37">
        <f>VLOOKUP(Time_Zone, 'LSTM LookUp'!$B$5:$D$8, 3, FALSE)</f>
        <v>-75</v>
      </c>
      <c r="V5141" s="21">
        <f t="shared" si="1443"/>
        <v>-5.9328558866303425</v>
      </c>
      <c r="W5141" s="21">
        <f t="shared" si="1434"/>
        <v>99.664786028342419</v>
      </c>
      <c r="X5141" s="21">
        <f t="shared" si="1435"/>
        <v>32.571906502562705</v>
      </c>
      <c r="Y5141" s="21">
        <f t="shared" si="1436"/>
        <v>111.57190650256271</v>
      </c>
      <c r="Z5141" s="21">
        <f t="shared" si="1444"/>
        <v>35.366345688103308</v>
      </c>
      <c r="AA5141" s="21">
        <f t="shared" si="1437"/>
        <v>0</v>
      </c>
      <c r="AB5141" s="21">
        <f t="shared" si="1438"/>
        <v>35.366345688103308</v>
      </c>
      <c r="AC5141" s="21">
        <f t="shared" si="1439"/>
        <v>75.92</v>
      </c>
      <c r="AD5141" s="21">
        <f t="shared" si="1445"/>
        <v>35.366345688103308</v>
      </c>
      <c r="AE5141" s="21" t="str">
        <f t="shared" si="1440"/>
        <v>8/2/8:00</v>
      </c>
    </row>
    <row r="5142" spans="2:31">
      <c r="B5142" s="37">
        <v>8</v>
      </c>
      <c r="C5142" s="38">
        <v>2</v>
      </c>
      <c r="D5142" s="39">
        <v>9</v>
      </c>
      <c r="E5142" s="17">
        <v>27.2</v>
      </c>
      <c r="F5142" s="17">
        <v>111</v>
      </c>
      <c r="G5142" s="17">
        <v>634</v>
      </c>
      <c r="H5142" s="37">
        <f t="shared" ref="H5142:H5205" si="1446">E5142*9/5+32</f>
        <v>80.959999999999994</v>
      </c>
      <c r="I5142" s="37">
        <f>IF(H5142&lt;'Roof Calculator'!$G$8, 1, 0)</f>
        <v>0</v>
      </c>
      <c r="J5142" s="37">
        <f>IF(H5142&gt;='Roof Calculator'!$G$8, 1, 0)</f>
        <v>1</v>
      </c>
      <c r="K5142" s="37">
        <f t="shared" ref="K5142:K5205" si="1447">I5142*H5142</f>
        <v>0</v>
      </c>
      <c r="L5142" s="37">
        <f t="shared" ref="L5142:L5205" si="1448">J5142*H5142</f>
        <v>80.959999999999994</v>
      </c>
      <c r="M5142" s="37">
        <v>0</v>
      </c>
      <c r="N5142" s="37">
        <f t="shared" ref="N5142:N5205" si="1449">F5142*(180-M5142)/180</f>
        <v>111</v>
      </c>
      <c r="O5142" s="37">
        <v>0</v>
      </c>
      <c r="P5142" s="37">
        <v>0</v>
      </c>
      <c r="Q5142" s="21">
        <f t="shared" ref="Q5142:Q5205" si="1450">Latitude</f>
        <v>39.790999999999997</v>
      </c>
      <c r="R5142" s="21">
        <f t="shared" si="1441"/>
        <v>214.3333333333195</v>
      </c>
      <c r="S5142" s="21">
        <f t="shared" si="1442"/>
        <v>17.338381130314581</v>
      </c>
      <c r="T5142" s="21">
        <f t="shared" ref="T5142:T5205" si="1451">Longitude</f>
        <v>86.147999999999996</v>
      </c>
      <c r="U5142" s="37">
        <f>VLOOKUP(Time_Zone, 'LSTM LookUp'!$B$5:$D$8, 3, FALSE)</f>
        <v>-75</v>
      </c>
      <c r="V5142" s="21">
        <f t="shared" si="1443"/>
        <v>-5.9298294702673982</v>
      </c>
      <c r="W5142" s="21">
        <f t="shared" ref="W5142:W5205" si="1452">15*((D5142+(4*(T5142-U5142)+V5142)/60)-12)</f>
        <v>114.66554263243316</v>
      </c>
      <c r="X5142" s="21">
        <f t="shared" ref="X5142:X5205" si="1453">G5142*(SIN(S5142*PI()/180)*SIN(Q5142*PI()/180)*COS(O5142*PI()/180)-SIN(S5142*PI()/180)*COS(Q5142*PI()/180)*SIN(O5142*PI()/180)*COS(P5142*PI()/180)+COS(S5142*PI()/180)*COS(Q5142*PI()/180)*COS(O5142*PI()/180)*COS(W5142*PI()/180)+COS(S5142*PI()/180)*SIN(Q5142*PI()/180)*SIN(O5142*PI()/180)*COS(P5142*PI()/180)*COS(W5142*PI()/180)+COS(S5142*PI()/180)*SIN(P5142*PI()/180)*SIN(W5142*PI()/180)*SIN(O5142*PI()/180))</f>
        <v>-73.142125362403661</v>
      </c>
      <c r="Y5142" s="21">
        <f t="shared" ref="Y5142:Y5205" si="1454">X5142+N5142</f>
        <v>37.857874637596339</v>
      </c>
      <c r="Z5142" s="21">
        <f t="shared" si="1444"/>
        <v>12.000285048632358</v>
      </c>
      <c r="AA5142" s="21">
        <f t="shared" ref="AA5142:AA5205" si="1455">Z5142*I5142</f>
        <v>0</v>
      </c>
      <c r="AB5142" s="21">
        <f t="shared" ref="AB5142:AB5205" si="1456">Z5142*J5142</f>
        <v>12.000285048632358</v>
      </c>
      <c r="AC5142" s="21">
        <f t="shared" ref="AC5142:AC5205" si="1457">L5142</f>
        <v>80.959999999999994</v>
      </c>
      <c r="AD5142" s="21">
        <f t="shared" si="1445"/>
        <v>12.000285048632358</v>
      </c>
      <c r="AE5142" s="21" t="str">
        <f t="shared" ref="AE5142:AE5205" si="1458">CONCATENATE(B5142, "/", C5142, "/", D5142,":00")</f>
        <v>8/2/9:00</v>
      </c>
    </row>
    <row r="5143" spans="2:31">
      <c r="B5143" s="37">
        <v>8</v>
      </c>
      <c r="C5143" s="38">
        <v>2</v>
      </c>
      <c r="D5143" s="39">
        <v>10</v>
      </c>
      <c r="E5143" s="17">
        <v>29.4</v>
      </c>
      <c r="F5143" s="17">
        <v>137</v>
      </c>
      <c r="G5143" s="17">
        <v>715</v>
      </c>
      <c r="H5143" s="37">
        <f t="shared" si="1446"/>
        <v>84.919999999999987</v>
      </c>
      <c r="I5143" s="37">
        <f>IF(H5143&lt;'Roof Calculator'!$G$8, 1, 0)</f>
        <v>0</v>
      </c>
      <c r="J5143" s="37">
        <f>IF(H5143&gt;='Roof Calculator'!$G$8, 1, 0)</f>
        <v>1</v>
      </c>
      <c r="K5143" s="37">
        <f t="shared" si="1447"/>
        <v>0</v>
      </c>
      <c r="L5143" s="37">
        <f t="shared" si="1448"/>
        <v>84.919999999999987</v>
      </c>
      <c r="M5143" s="37">
        <v>0</v>
      </c>
      <c r="N5143" s="37">
        <f t="shared" si="1449"/>
        <v>137</v>
      </c>
      <c r="O5143" s="37">
        <v>0</v>
      </c>
      <c r="P5143" s="37">
        <v>0</v>
      </c>
      <c r="Q5143" s="21">
        <f t="shared" si="1450"/>
        <v>39.790999999999997</v>
      </c>
      <c r="R5143" s="21">
        <f t="shared" ref="R5143:R5206" si="1459">R5142+1/24</f>
        <v>214.37499999998616</v>
      </c>
      <c r="S5143" s="21">
        <f t="shared" ref="S5143:S5206" si="1460">ASIN(SIN(23.45*PI()/180)*SIN((360/365*(R5143-81))*PI()/180))*180/PI()</f>
        <v>17.327022988445741</v>
      </c>
      <c r="T5143" s="21">
        <f t="shared" si="1451"/>
        <v>86.147999999999996</v>
      </c>
      <c r="U5143" s="37">
        <f>VLOOKUP(Time_Zone, 'LSTM LookUp'!$B$5:$D$8, 3, FALSE)</f>
        <v>-75</v>
      </c>
      <c r="V5143" s="21">
        <f t="shared" ref="V5143:V5206" si="1461">9.87*SIN(2*(360/365*(R5143-81))*PI()/180)-7.53*COS((360/365*(R5143-81))*PI()/180)-1.5*SIN((360/365*(R5143-81))*PI()/180)</f>
        <v>-5.9267848831931254</v>
      </c>
      <c r="W5143" s="21">
        <f t="shared" si="1452"/>
        <v>129.66630377920171</v>
      </c>
      <c r="X5143" s="21">
        <f t="shared" si="1453"/>
        <v>-198.49047053424911</v>
      </c>
      <c r="Y5143" s="21">
        <f t="shared" si="1454"/>
        <v>-61.490470534249113</v>
      </c>
      <c r="Z5143" s="21">
        <f t="shared" ref="Z5143:Z5206" si="1462">Y5143/10.764*3.412</f>
        <v>-19.491405189786136</v>
      </c>
      <c r="AA5143" s="21">
        <f t="shared" si="1455"/>
        <v>0</v>
      </c>
      <c r="AB5143" s="21">
        <f t="shared" si="1456"/>
        <v>-19.491405189786136</v>
      </c>
      <c r="AC5143" s="21">
        <f t="shared" si="1457"/>
        <v>84.919999999999987</v>
      </c>
      <c r="AD5143" s="21">
        <f t="shared" ref="AD5143:AD5206" si="1463">AB5143</f>
        <v>-19.491405189786136</v>
      </c>
      <c r="AE5143" s="21" t="str">
        <f t="shared" si="1458"/>
        <v>8/2/10:00</v>
      </c>
    </row>
    <row r="5144" spans="2:31">
      <c r="B5144" s="37">
        <v>8</v>
      </c>
      <c r="C5144" s="38">
        <v>2</v>
      </c>
      <c r="D5144" s="39">
        <v>11</v>
      </c>
      <c r="E5144" s="17">
        <v>31.1</v>
      </c>
      <c r="F5144" s="17">
        <v>156</v>
      </c>
      <c r="G5144" s="17">
        <v>763</v>
      </c>
      <c r="H5144" s="37">
        <f t="shared" si="1446"/>
        <v>87.98</v>
      </c>
      <c r="I5144" s="37">
        <f>IF(H5144&lt;'Roof Calculator'!$G$8, 1, 0)</f>
        <v>0</v>
      </c>
      <c r="J5144" s="37">
        <f>IF(H5144&gt;='Roof Calculator'!$G$8, 1, 0)</f>
        <v>1</v>
      </c>
      <c r="K5144" s="37">
        <f t="shared" si="1447"/>
        <v>0</v>
      </c>
      <c r="L5144" s="37">
        <f t="shared" si="1448"/>
        <v>87.98</v>
      </c>
      <c r="M5144" s="37">
        <v>0</v>
      </c>
      <c r="N5144" s="37">
        <f t="shared" si="1449"/>
        <v>156</v>
      </c>
      <c r="O5144" s="37">
        <v>0</v>
      </c>
      <c r="P5144" s="37">
        <v>0</v>
      </c>
      <c r="Q5144" s="21">
        <f t="shared" si="1450"/>
        <v>39.790999999999997</v>
      </c>
      <c r="R5144" s="21">
        <f t="shared" si="1459"/>
        <v>214.41666666665282</v>
      </c>
      <c r="S5144" s="21">
        <f t="shared" si="1460"/>
        <v>17.315656353440801</v>
      </c>
      <c r="T5144" s="21">
        <f t="shared" si="1451"/>
        <v>86.147999999999996</v>
      </c>
      <c r="U5144" s="37">
        <f>VLOOKUP(Time_Zone, 'LSTM LookUp'!$B$5:$D$8, 3, FALSE)</f>
        <v>-75</v>
      </c>
      <c r="V5144" s="21">
        <f t="shared" si="1461"/>
        <v>-5.9237221243314719</v>
      </c>
      <c r="W5144" s="21">
        <f t="shared" si="1452"/>
        <v>144.66706946891713</v>
      </c>
      <c r="X5144" s="21">
        <f t="shared" si="1453"/>
        <v>-311.27269322733446</v>
      </c>
      <c r="Y5144" s="21">
        <f t="shared" si="1454"/>
        <v>-155.27269322733446</v>
      </c>
      <c r="Z5144" s="21">
        <f t="shared" si="1462"/>
        <v>-49.218731818252067</v>
      </c>
      <c r="AA5144" s="21">
        <f t="shared" si="1455"/>
        <v>0</v>
      </c>
      <c r="AB5144" s="21">
        <f t="shared" si="1456"/>
        <v>-49.218731818252067</v>
      </c>
      <c r="AC5144" s="21">
        <f t="shared" si="1457"/>
        <v>87.98</v>
      </c>
      <c r="AD5144" s="21">
        <f t="shared" si="1463"/>
        <v>-49.218731818252067</v>
      </c>
      <c r="AE5144" s="21" t="str">
        <f t="shared" si="1458"/>
        <v>8/2/11:00</v>
      </c>
    </row>
    <row r="5145" spans="2:31">
      <c r="B5145" s="37">
        <v>8</v>
      </c>
      <c r="C5145" s="38">
        <v>2</v>
      </c>
      <c r="D5145" s="39">
        <v>12</v>
      </c>
      <c r="E5145" s="17">
        <v>32.200000000000003</v>
      </c>
      <c r="F5145" s="17">
        <v>167</v>
      </c>
      <c r="G5145" s="17">
        <v>796</v>
      </c>
      <c r="H5145" s="37">
        <f t="shared" si="1446"/>
        <v>89.960000000000008</v>
      </c>
      <c r="I5145" s="37">
        <f>IF(H5145&lt;'Roof Calculator'!$G$8, 1, 0)</f>
        <v>0</v>
      </c>
      <c r="J5145" s="37">
        <f>IF(H5145&gt;='Roof Calculator'!$G$8, 1, 0)</f>
        <v>1</v>
      </c>
      <c r="K5145" s="37">
        <f t="shared" si="1447"/>
        <v>0</v>
      </c>
      <c r="L5145" s="37">
        <f t="shared" si="1448"/>
        <v>89.960000000000008</v>
      </c>
      <c r="M5145" s="37">
        <v>0</v>
      </c>
      <c r="N5145" s="37">
        <f t="shared" si="1449"/>
        <v>167</v>
      </c>
      <c r="O5145" s="37">
        <v>0</v>
      </c>
      <c r="P5145" s="37">
        <v>0</v>
      </c>
      <c r="Q5145" s="21">
        <f t="shared" si="1450"/>
        <v>39.790999999999997</v>
      </c>
      <c r="R5145" s="21">
        <f t="shared" si="1459"/>
        <v>214.45833333331947</v>
      </c>
      <c r="S5145" s="21">
        <f t="shared" si="1460"/>
        <v>17.304281232275891</v>
      </c>
      <c r="T5145" s="21">
        <f t="shared" si="1451"/>
        <v>86.147999999999996</v>
      </c>
      <c r="U5145" s="37">
        <f>VLOOKUP(Time_Zone, 'LSTM LookUp'!$B$5:$D$8, 3, FALSE)</f>
        <v>-75</v>
      </c>
      <c r="V5145" s="21">
        <f t="shared" si="1461"/>
        <v>-5.920641192646861</v>
      </c>
      <c r="W5145" s="21">
        <f t="shared" si="1452"/>
        <v>159.66783970183829</v>
      </c>
      <c r="X5145" s="21">
        <f t="shared" si="1453"/>
        <v>-396.0383258685315</v>
      </c>
      <c r="Y5145" s="21">
        <f t="shared" si="1454"/>
        <v>-229.0383258685315</v>
      </c>
      <c r="Z5145" s="21">
        <f t="shared" si="1462"/>
        <v>-72.601149002548269</v>
      </c>
      <c r="AA5145" s="21">
        <f t="shared" si="1455"/>
        <v>0</v>
      </c>
      <c r="AB5145" s="21">
        <f t="shared" si="1456"/>
        <v>-72.601149002548269</v>
      </c>
      <c r="AC5145" s="21">
        <f t="shared" si="1457"/>
        <v>89.960000000000008</v>
      </c>
      <c r="AD5145" s="21">
        <f t="shared" si="1463"/>
        <v>-72.601149002548269</v>
      </c>
      <c r="AE5145" s="21" t="str">
        <f t="shared" si="1458"/>
        <v>8/2/12:00</v>
      </c>
    </row>
    <row r="5146" spans="2:31">
      <c r="B5146" s="37">
        <v>8</v>
      </c>
      <c r="C5146" s="38">
        <v>2</v>
      </c>
      <c r="D5146" s="39">
        <v>13</v>
      </c>
      <c r="E5146" s="17">
        <v>32.799999999999997</v>
      </c>
      <c r="F5146" s="17">
        <v>172</v>
      </c>
      <c r="G5146" s="17">
        <v>807</v>
      </c>
      <c r="H5146" s="37">
        <f t="shared" si="1446"/>
        <v>91.039999999999992</v>
      </c>
      <c r="I5146" s="37">
        <f>IF(H5146&lt;'Roof Calculator'!$G$8, 1, 0)</f>
        <v>0</v>
      </c>
      <c r="J5146" s="37">
        <f>IF(H5146&gt;='Roof Calculator'!$G$8, 1, 0)</f>
        <v>1</v>
      </c>
      <c r="K5146" s="37">
        <f t="shared" si="1447"/>
        <v>0</v>
      </c>
      <c r="L5146" s="37">
        <f t="shared" si="1448"/>
        <v>91.039999999999992</v>
      </c>
      <c r="M5146" s="37">
        <v>0</v>
      </c>
      <c r="N5146" s="37">
        <f t="shared" si="1449"/>
        <v>172</v>
      </c>
      <c r="O5146" s="37">
        <v>0</v>
      </c>
      <c r="P5146" s="37">
        <v>0</v>
      </c>
      <c r="Q5146" s="21">
        <f t="shared" si="1450"/>
        <v>39.790999999999997</v>
      </c>
      <c r="R5146" s="21">
        <f t="shared" si="1459"/>
        <v>214.49999999998613</v>
      </c>
      <c r="S5146" s="21">
        <f t="shared" si="1460"/>
        <v>17.292897631929257</v>
      </c>
      <c r="T5146" s="21">
        <f t="shared" si="1451"/>
        <v>86.147999999999996</v>
      </c>
      <c r="U5146" s="37">
        <f>VLOOKUP(Time_Zone, 'LSTM LookUp'!$B$5:$D$8, 3, FALSE)</f>
        <v>-75</v>
      </c>
      <c r="V5146" s="21">
        <f t="shared" si="1461"/>
        <v>-5.9175420871441693</v>
      </c>
      <c r="W5146" s="21">
        <f t="shared" si="1452"/>
        <v>174.66861447821395</v>
      </c>
      <c r="X5146" s="21">
        <f t="shared" si="1453"/>
        <v>-435.97092206163279</v>
      </c>
      <c r="Y5146" s="21">
        <f t="shared" si="1454"/>
        <v>-263.97092206163279</v>
      </c>
      <c r="Z5146" s="21">
        <f t="shared" si="1462"/>
        <v>-83.674171876095414</v>
      </c>
      <c r="AA5146" s="21">
        <f t="shared" si="1455"/>
        <v>0</v>
      </c>
      <c r="AB5146" s="21">
        <f t="shared" si="1456"/>
        <v>-83.674171876095414</v>
      </c>
      <c r="AC5146" s="21">
        <f t="shared" si="1457"/>
        <v>91.039999999999992</v>
      </c>
      <c r="AD5146" s="21">
        <f t="shared" si="1463"/>
        <v>-83.674171876095414</v>
      </c>
      <c r="AE5146" s="21" t="str">
        <f t="shared" si="1458"/>
        <v>8/2/13:00</v>
      </c>
    </row>
    <row r="5147" spans="2:31">
      <c r="B5147" s="37">
        <v>8</v>
      </c>
      <c r="C5147" s="38">
        <v>2</v>
      </c>
      <c r="D5147" s="39">
        <v>14</v>
      </c>
      <c r="E5147" s="17">
        <v>33.299999999999997</v>
      </c>
      <c r="F5147" s="17">
        <v>171</v>
      </c>
      <c r="G5147" s="17">
        <v>808</v>
      </c>
      <c r="H5147" s="37">
        <f t="shared" si="1446"/>
        <v>91.94</v>
      </c>
      <c r="I5147" s="37">
        <f>IF(H5147&lt;'Roof Calculator'!$G$8, 1, 0)</f>
        <v>0</v>
      </c>
      <c r="J5147" s="37">
        <f>IF(H5147&gt;='Roof Calculator'!$G$8, 1, 0)</f>
        <v>1</v>
      </c>
      <c r="K5147" s="37">
        <f t="shared" si="1447"/>
        <v>0</v>
      </c>
      <c r="L5147" s="37">
        <f t="shared" si="1448"/>
        <v>91.94</v>
      </c>
      <c r="M5147" s="37">
        <v>0</v>
      </c>
      <c r="N5147" s="37">
        <f t="shared" si="1449"/>
        <v>171</v>
      </c>
      <c r="O5147" s="37">
        <v>0</v>
      </c>
      <c r="P5147" s="37">
        <v>0</v>
      </c>
      <c r="Q5147" s="21">
        <f t="shared" si="1450"/>
        <v>39.790999999999997</v>
      </c>
      <c r="R5147" s="21">
        <f t="shared" si="1459"/>
        <v>214.54166666665279</v>
      </c>
      <c r="S5147" s="21">
        <f t="shared" si="1460"/>
        <v>17.281505559381291</v>
      </c>
      <c r="T5147" s="21">
        <f t="shared" si="1451"/>
        <v>86.147999999999996</v>
      </c>
      <c r="U5147" s="37">
        <f>VLOOKUP(Time_Zone, 'LSTM LookUp'!$B$5:$D$8, 3, FALSE)</f>
        <v>-75</v>
      </c>
      <c r="V5147" s="21">
        <f t="shared" si="1461"/>
        <v>-5.9144248068687748</v>
      </c>
      <c r="W5147" s="21">
        <f t="shared" si="1452"/>
        <v>189.66939379828278</v>
      </c>
      <c r="X5147" s="21">
        <f t="shared" si="1453"/>
        <v>-430.78835851767064</v>
      </c>
      <c r="Y5147" s="21">
        <f t="shared" si="1454"/>
        <v>-259.78835851767064</v>
      </c>
      <c r="Z5147" s="21">
        <f t="shared" si="1462"/>
        <v>-82.348372283750663</v>
      </c>
      <c r="AA5147" s="21">
        <f t="shared" si="1455"/>
        <v>0</v>
      </c>
      <c r="AB5147" s="21">
        <f t="shared" si="1456"/>
        <v>-82.348372283750663</v>
      </c>
      <c r="AC5147" s="21">
        <f t="shared" si="1457"/>
        <v>91.94</v>
      </c>
      <c r="AD5147" s="21">
        <f t="shared" si="1463"/>
        <v>-82.348372283750663</v>
      </c>
      <c r="AE5147" s="21" t="str">
        <f t="shared" si="1458"/>
        <v>8/2/14:00</v>
      </c>
    </row>
    <row r="5148" spans="2:31">
      <c r="B5148" s="37">
        <v>8</v>
      </c>
      <c r="C5148" s="38">
        <v>2</v>
      </c>
      <c r="D5148" s="39">
        <v>15</v>
      </c>
      <c r="E5148" s="17">
        <v>33.9</v>
      </c>
      <c r="F5148" s="17">
        <v>165</v>
      </c>
      <c r="G5148" s="17">
        <v>792</v>
      </c>
      <c r="H5148" s="37">
        <f t="shared" si="1446"/>
        <v>93.02</v>
      </c>
      <c r="I5148" s="37">
        <f>IF(H5148&lt;'Roof Calculator'!$G$8, 1, 0)</f>
        <v>0</v>
      </c>
      <c r="J5148" s="37">
        <f>IF(H5148&gt;='Roof Calculator'!$G$8, 1, 0)</f>
        <v>1</v>
      </c>
      <c r="K5148" s="37">
        <f t="shared" si="1447"/>
        <v>0</v>
      </c>
      <c r="L5148" s="37">
        <f t="shared" si="1448"/>
        <v>93.02</v>
      </c>
      <c r="M5148" s="37">
        <v>0</v>
      </c>
      <c r="N5148" s="37">
        <f t="shared" si="1449"/>
        <v>165</v>
      </c>
      <c r="O5148" s="37">
        <v>0</v>
      </c>
      <c r="P5148" s="37">
        <v>0</v>
      </c>
      <c r="Q5148" s="21">
        <f t="shared" si="1450"/>
        <v>39.790999999999997</v>
      </c>
      <c r="R5148" s="21">
        <f t="shared" si="1459"/>
        <v>214.58333333331944</v>
      </c>
      <c r="S5148" s="21">
        <f t="shared" si="1460"/>
        <v>17.270105021614519</v>
      </c>
      <c r="T5148" s="21">
        <f t="shared" si="1451"/>
        <v>86.147999999999996</v>
      </c>
      <c r="U5148" s="37">
        <f>VLOOKUP(Time_Zone, 'LSTM LookUp'!$B$5:$D$8, 3, FALSE)</f>
        <v>-75</v>
      </c>
      <c r="V5148" s="21">
        <f t="shared" si="1461"/>
        <v>-5.9112893509065314</v>
      </c>
      <c r="W5148" s="21">
        <f t="shared" si="1452"/>
        <v>204.67017766227337</v>
      </c>
      <c r="X5148" s="21">
        <f t="shared" si="1453"/>
        <v>-377.60373475086504</v>
      </c>
      <c r="Y5148" s="21">
        <f t="shared" si="1454"/>
        <v>-212.60373475086504</v>
      </c>
      <c r="Z5148" s="21">
        <f t="shared" si="1462"/>
        <v>-67.391670658672567</v>
      </c>
      <c r="AA5148" s="21">
        <f t="shared" si="1455"/>
        <v>0</v>
      </c>
      <c r="AB5148" s="21">
        <f t="shared" si="1456"/>
        <v>-67.391670658672567</v>
      </c>
      <c r="AC5148" s="21">
        <f t="shared" si="1457"/>
        <v>93.02</v>
      </c>
      <c r="AD5148" s="21">
        <f t="shared" si="1463"/>
        <v>-67.391670658672567</v>
      </c>
      <c r="AE5148" s="21" t="str">
        <f t="shared" si="1458"/>
        <v>8/2/15:00</v>
      </c>
    </row>
    <row r="5149" spans="2:31">
      <c r="B5149" s="37">
        <v>8</v>
      </c>
      <c r="C5149" s="38">
        <v>2</v>
      </c>
      <c r="D5149" s="39">
        <v>16</v>
      </c>
      <c r="E5149" s="17">
        <v>33.299999999999997</v>
      </c>
      <c r="F5149" s="17">
        <v>171</v>
      </c>
      <c r="G5149" s="17">
        <v>562</v>
      </c>
      <c r="H5149" s="37">
        <f t="shared" si="1446"/>
        <v>91.94</v>
      </c>
      <c r="I5149" s="37">
        <f>IF(H5149&lt;'Roof Calculator'!$G$8, 1, 0)</f>
        <v>0</v>
      </c>
      <c r="J5149" s="37">
        <f>IF(H5149&gt;='Roof Calculator'!$G$8, 1, 0)</f>
        <v>1</v>
      </c>
      <c r="K5149" s="37">
        <f t="shared" si="1447"/>
        <v>0</v>
      </c>
      <c r="L5149" s="37">
        <f t="shared" si="1448"/>
        <v>91.94</v>
      </c>
      <c r="M5149" s="37">
        <v>0</v>
      </c>
      <c r="N5149" s="37">
        <f t="shared" si="1449"/>
        <v>171</v>
      </c>
      <c r="O5149" s="37">
        <v>0</v>
      </c>
      <c r="P5149" s="37">
        <v>0</v>
      </c>
      <c r="Q5149" s="21">
        <f t="shared" si="1450"/>
        <v>39.790999999999997</v>
      </c>
      <c r="R5149" s="21">
        <f t="shared" si="1459"/>
        <v>214.6249999999861</v>
      </c>
      <c r="S5149" s="21">
        <f t="shared" si="1460"/>
        <v>17.258696025613595</v>
      </c>
      <c r="T5149" s="21">
        <f t="shared" si="1451"/>
        <v>86.147999999999996</v>
      </c>
      <c r="U5149" s="37">
        <f>VLOOKUP(Time_Zone, 'LSTM LookUp'!$B$5:$D$8, 3, FALSE)</f>
        <v>-75</v>
      </c>
      <c r="V5149" s="21">
        <f t="shared" si="1461"/>
        <v>-5.9081357183837859</v>
      </c>
      <c r="W5149" s="21">
        <f t="shared" si="1452"/>
        <v>219.67096607040403</v>
      </c>
      <c r="X5149" s="21">
        <f t="shared" si="1453"/>
        <v>-210.71466145480838</v>
      </c>
      <c r="Y5149" s="21">
        <f t="shared" si="1454"/>
        <v>-39.714661454808379</v>
      </c>
      <c r="Z5149" s="21">
        <f t="shared" si="1462"/>
        <v>-12.588854039744165</v>
      </c>
      <c r="AA5149" s="21">
        <f t="shared" si="1455"/>
        <v>0</v>
      </c>
      <c r="AB5149" s="21">
        <f t="shared" si="1456"/>
        <v>-12.588854039744165</v>
      </c>
      <c r="AC5149" s="21">
        <f t="shared" si="1457"/>
        <v>91.94</v>
      </c>
      <c r="AD5149" s="21">
        <f t="shared" si="1463"/>
        <v>-12.588854039744165</v>
      </c>
      <c r="AE5149" s="21" t="str">
        <f t="shared" si="1458"/>
        <v>8/2/16:00</v>
      </c>
    </row>
    <row r="5150" spans="2:31">
      <c r="B5150" s="37">
        <v>8</v>
      </c>
      <c r="C5150" s="38">
        <v>2</v>
      </c>
      <c r="D5150" s="39">
        <v>17</v>
      </c>
      <c r="E5150" s="17">
        <v>33.299999999999997</v>
      </c>
      <c r="F5150" s="17">
        <v>159</v>
      </c>
      <c r="G5150" s="17">
        <v>618</v>
      </c>
      <c r="H5150" s="37">
        <f t="shared" si="1446"/>
        <v>91.94</v>
      </c>
      <c r="I5150" s="37">
        <f>IF(H5150&lt;'Roof Calculator'!$G$8, 1, 0)</f>
        <v>0</v>
      </c>
      <c r="J5150" s="37">
        <f>IF(H5150&gt;='Roof Calculator'!$G$8, 1, 0)</f>
        <v>1</v>
      </c>
      <c r="K5150" s="37">
        <f t="shared" si="1447"/>
        <v>0</v>
      </c>
      <c r="L5150" s="37">
        <f t="shared" si="1448"/>
        <v>91.94</v>
      </c>
      <c r="M5150" s="37">
        <v>0</v>
      </c>
      <c r="N5150" s="37">
        <f t="shared" si="1449"/>
        <v>159</v>
      </c>
      <c r="O5150" s="37">
        <v>0</v>
      </c>
      <c r="P5150" s="37">
        <v>0</v>
      </c>
      <c r="Q5150" s="21">
        <f t="shared" si="1450"/>
        <v>39.790999999999997</v>
      </c>
      <c r="R5150" s="21">
        <f t="shared" si="1459"/>
        <v>214.66666666665276</v>
      </c>
      <c r="S5150" s="21">
        <f t="shared" si="1460"/>
        <v>17.247278578365268</v>
      </c>
      <c r="T5150" s="21">
        <f t="shared" si="1451"/>
        <v>86.147999999999996</v>
      </c>
      <c r="U5150" s="37">
        <f>VLOOKUP(Time_Zone, 'LSTM LookUp'!$B$5:$D$8, 3, FALSE)</f>
        <v>-75</v>
      </c>
      <c r="V5150" s="21">
        <f t="shared" si="1461"/>
        <v>-5.9049639084673862</v>
      </c>
      <c r="W5150" s="21">
        <f t="shared" si="1452"/>
        <v>234.67175902288318</v>
      </c>
      <c r="X5150" s="21">
        <f t="shared" si="1453"/>
        <v>-144.97772184358604</v>
      </c>
      <c r="Y5150" s="21">
        <f t="shared" si="1454"/>
        <v>14.022278156413961</v>
      </c>
      <c r="Z5150" s="21">
        <f t="shared" si="1462"/>
        <v>4.444817267715016</v>
      </c>
      <c r="AA5150" s="21">
        <f t="shared" si="1455"/>
        <v>0</v>
      </c>
      <c r="AB5150" s="21">
        <f t="shared" si="1456"/>
        <v>4.444817267715016</v>
      </c>
      <c r="AC5150" s="21">
        <f t="shared" si="1457"/>
        <v>91.94</v>
      </c>
      <c r="AD5150" s="21">
        <f t="shared" si="1463"/>
        <v>4.444817267715016</v>
      </c>
      <c r="AE5150" s="21" t="str">
        <f t="shared" si="1458"/>
        <v>8/2/17:00</v>
      </c>
    </row>
    <row r="5151" spans="2:31">
      <c r="B5151" s="37">
        <v>8</v>
      </c>
      <c r="C5151" s="38">
        <v>2</v>
      </c>
      <c r="D5151" s="39">
        <v>18</v>
      </c>
      <c r="E5151" s="17">
        <v>32.799999999999997</v>
      </c>
      <c r="F5151" s="17">
        <v>103</v>
      </c>
      <c r="G5151" s="17">
        <v>595</v>
      </c>
      <c r="H5151" s="37">
        <f t="shared" si="1446"/>
        <v>91.039999999999992</v>
      </c>
      <c r="I5151" s="37">
        <f>IF(H5151&lt;'Roof Calculator'!$G$8, 1, 0)</f>
        <v>0</v>
      </c>
      <c r="J5151" s="37">
        <f>IF(H5151&gt;='Roof Calculator'!$G$8, 1, 0)</f>
        <v>1</v>
      </c>
      <c r="K5151" s="37">
        <f t="shared" si="1447"/>
        <v>0</v>
      </c>
      <c r="L5151" s="37">
        <f t="shared" si="1448"/>
        <v>91.039999999999992</v>
      </c>
      <c r="M5151" s="37">
        <v>0</v>
      </c>
      <c r="N5151" s="37">
        <f t="shared" si="1449"/>
        <v>103</v>
      </c>
      <c r="O5151" s="37">
        <v>0</v>
      </c>
      <c r="P5151" s="37">
        <v>0</v>
      </c>
      <c r="Q5151" s="21">
        <f t="shared" si="1450"/>
        <v>39.790999999999997</v>
      </c>
      <c r="R5151" s="21">
        <f t="shared" si="1459"/>
        <v>214.70833333331942</v>
      </c>
      <c r="S5151" s="21">
        <f t="shared" si="1460"/>
        <v>17.235852686858387</v>
      </c>
      <c r="T5151" s="21">
        <f t="shared" si="1451"/>
        <v>86.147999999999996</v>
      </c>
      <c r="U5151" s="37">
        <f>VLOOKUP(Time_Zone, 'LSTM LookUp'!$B$5:$D$8, 3, FALSE)</f>
        <v>-75</v>
      </c>
      <c r="V5151" s="21">
        <f t="shared" si="1461"/>
        <v>-5.9017739203646755</v>
      </c>
      <c r="W5151" s="21">
        <f t="shared" si="1452"/>
        <v>249.67255651990882</v>
      </c>
      <c r="X5151" s="21">
        <f t="shared" si="1453"/>
        <v>-38.856942091488662</v>
      </c>
      <c r="Y5151" s="21">
        <f t="shared" si="1454"/>
        <v>64.143057908511338</v>
      </c>
      <c r="Z5151" s="21">
        <f t="shared" si="1462"/>
        <v>20.332229058327822</v>
      </c>
      <c r="AA5151" s="21">
        <f t="shared" si="1455"/>
        <v>0</v>
      </c>
      <c r="AB5151" s="21">
        <f t="shared" si="1456"/>
        <v>20.332229058327822</v>
      </c>
      <c r="AC5151" s="21">
        <f t="shared" si="1457"/>
        <v>91.039999999999992</v>
      </c>
      <c r="AD5151" s="21">
        <f t="shared" si="1463"/>
        <v>20.332229058327822</v>
      </c>
      <c r="AE5151" s="21" t="str">
        <f t="shared" si="1458"/>
        <v>8/2/18:00</v>
      </c>
    </row>
    <row r="5152" spans="2:31">
      <c r="B5152" s="37">
        <v>8</v>
      </c>
      <c r="C5152" s="38">
        <v>2</v>
      </c>
      <c r="D5152" s="39">
        <v>19</v>
      </c>
      <c r="E5152" s="17">
        <v>31.1</v>
      </c>
      <c r="F5152" s="17">
        <v>80</v>
      </c>
      <c r="G5152" s="17">
        <v>319</v>
      </c>
      <c r="H5152" s="37">
        <f t="shared" si="1446"/>
        <v>87.98</v>
      </c>
      <c r="I5152" s="37">
        <f>IF(H5152&lt;'Roof Calculator'!$G$8, 1, 0)</f>
        <v>0</v>
      </c>
      <c r="J5152" s="37">
        <f>IF(H5152&gt;='Roof Calculator'!$G$8, 1, 0)</f>
        <v>1</v>
      </c>
      <c r="K5152" s="37">
        <f t="shared" si="1447"/>
        <v>0</v>
      </c>
      <c r="L5152" s="37">
        <f t="shared" si="1448"/>
        <v>87.98</v>
      </c>
      <c r="M5152" s="37">
        <v>0</v>
      </c>
      <c r="N5152" s="37">
        <f t="shared" si="1449"/>
        <v>80</v>
      </c>
      <c r="O5152" s="37">
        <v>0</v>
      </c>
      <c r="P5152" s="37">
        <v>0</v>
      </c>
      <c r="Q5152" s="21">
        <f t="shared" si="1450"/>
        <v>39.790999999999997</v>
      </c>
      <c r="R5152" s="21">
        <f t="shared" si="1459"/>
        <v>214.74999999998607</v>
      </c>
      <c r="S5152" s="21">
        <f t="shared" si="1460"/>
        <v>17.224418358083913</v>
      </c>
      <c r="T5152" s="21">
        <f t="shared" si="1451"/>
        <v>86.147999999999996</v>
      </c>
      <c r="U5152" s="37">
        <f>VLOOKUP(Time_Zone, 'LSTM LookUp'!$B$5:$D$8, 3, FALSE)</f>
        <v>-75</v>
      </c>
      <c r="V5152" s="21">
        <f t="shared" si="1461"/>
        <v>-5.8985657533235134</v>
      </c>
      <c r="W5152" s="21">
        <f t="shared" si="1452"/>
        <v>264.67335856166909</v>
      </c>
      <c r="X5152" s="21">
        <f t="shared" si="1453"/>
        <v>38.71947817464865</v>
      </c>
      <c r="Y5152" s="21">
        <f t="shared" si="1454"/>
        <v>118.71947817464866</v>
      </c>
      <c r="Z5152" s="21">
        <f t="shared" si="1462"/>
        <v>37.632001071339765</v>
      </c>
      <c r="AA5152" s="21">
        <f t="shared" si="1455"/>
        <v>0</v>
      </c>
      <c r="AB5152" s="21">
        <f t="shared" si="1456"/>
        <v>37.632001071339765</v>
      </c>
      <c r="AC5152" s="21">
        <f t="shared" si="1457"/>
        <v>87.98</v>
      </c>
      <c r="AD5152" s="21">
        <f t="shared" si="1463"/>
        <v>37.632001071339765</v>
      </c>
      <c r="AE5152" s="21" t="str">
        <f t="shared" si="1458"/>
        <v>8/2/19:00</v>
      </c>
    </row>
    <row r="5153" spans="2:31">
      <c r="B5153" s="37">
        <v>8</v>
      </c>
      <c r="C5153" s="38">
        <v>2</v>
      </c>
      <c r="D5153" s="39">
        <v>20</v>
      </c>
      <c r="E5153" s="17">
        <v>28.9</v>
      </c>
      <c r="F5153" s="17">
        <v>30</v>
      </c>
      <c r="G5153" s="17">
        <v>44</v>
      </c>
      <c r="H5153" s="37">
        <f t="shared" si="1446"/>
        <v>84.02</v>
      </c>
      <c r="I5153" s="37">
        <f>IF(H5153&lt;'Roof Calculator'!$G$8, 1, 0)</f>
        <v>0</v>
      </c>
      <c r="J5153" s="37">
        <f>IF(H5153&gt;='Roof Calculator'!$G$8, 1, 0)</f>
        <v>1</v>
      </c>
      <c r="K5153" s="37">
        <f t="shared" si="1447"/>
        <v>0</v>
      </c>
      <c r="L5153" s="37">
        <f t="shared" si="1448"/>
        <v>84.02</v>
      </c>
      <c r="M5153" s="37">
        <v>0</v>
      </c>
      <c r="N5153" s="37">
        <f t="shared" si="1449"/>
        <v>30</v>
      </c>
      <c r="O5153" s="37">
        <v>0</v>
      </c>
      <c r="P5153" s="37">
        <v>0</v>
      </c>
      <c r="Q5153" s="21">
        <f t="shared" si="1450"/>
        <v>39.790999999999997</v>
      </c>
      <c r="R5153" s="21">
        <f t="shared" si="1459"/>
        <v>214.79166666665273</v>
      </c>
      <c r="S5153" s="21">
        <f t="shared" si="1460"/>
        <v>17.212975599034888</v>
      </c>
      <c r="T5153" s="21">
        <f t="shared" si="1451"/>
        <v>86.147999999999996</v>
      </c>
      <c r="U5153" s="37">
        <f>VLOOKUP(Time_Zone, 'LSTM LookUp'!$B$5:$D$8, 3, FALSE)</f>
        <v>-75</v>
      </c>
      <c r="V5153" s="21">
        <f t="shared" si="1461"/>
        <v>-5.8953394066322726</v>
      </c>
      <c r="W5153" s="21">
        <f t="shared" si="1452"/>
        <v>279.67416514834196</v>
      </c>
      <c r="X5153" s="21">
        <f t="shared" si="1453"/>
        <v>13.760037962653955</v>
      </c>
      <c r="Y5153" s="21">
        <f t="shared" si="1454"/>
        <v>43.760037962653954</v>
      </c>
      <c r="Z5153" s="21">
        <f t="shared" si="1462"/>
        <v>13.871167737697444</v>
      </c>
      <c r="AA5153" s="21">
        <f t="shared" si="1455"/>
        <v>0</v>
      </c>
      <c r="AB5153" s="21">
        <f t="shared" si="1456"/>
        <v>13.871167737697444</v>
      </c>
      <c r="AC5153" s="21">
        <f t="shared" si="1457"/>
        <v>84.02</v>
      </c>
      <c r="AD5153" s="21">
        <f t="shared" si="1463"/>
        <v>13.871167737697444</v>
      </c>
      <c r="AE5153" s="21" t="str">
        <f t="shared" si="1458"/>
        <v>8/2/20:00</v>
      </c>
    </row>
    <row r="5154" spans="2:31">
      <c r="B5154" s="37">
        <v>8</v>
      </c>
      <c r="C5154" s="38">
        <v>2</v>
      </c>
      <c r="D5154" s="39">
        <v>21</v>
      </c>
      <c r="E5154" s="17">
        <v>27.2</v>
      </c>
      <c r="F5154" s="17">
        <v>0</v>
      </c>
      <c r="G5154" s="17">
        <v>0</v>
      </c>
      <c r="H5154" s="37">
        <f t="shared" si="1446"/>
        <v>80.959999999999994</v>
      </c>
      <c r="I5154" s="37">
        <f>IF(H5154&lt;'Roof Calculator'!$G$8, 1, 0)</f>
        <v>0</v>
      </c>
      <c r="J5154" s="37">
        <f>IF(H5154&gt;='Roof Calculator'!$G$8, 1, 0)</f>
        <v>1</v>
      </c>
      <c r="K5154" s="37">
        <f t="shared" si="1447"/>
        <v>0</v>
      </c>
      <c r="L5154" s="37">
        <f t="shared" si="1448"/>
        <v>80.959999999999994</v>
      </c>
      <c r="M5154" s="37">
        <v>0</v>
      </c>
      <c r="N5154" s="37">
        <f t="shared" si="1449"/>
        <v>0</v>
      </c>
      <c r="O5154" s="37">
        <v>0</v>
      </c>
      <c r="P5154" s="37">
        <v>0</v>
      </c>
      <c r="Q5154" s="21">
        <f t="shared" si="1450"/>
        <v>39.790999999999997</v>
      </c>
      <c r="R5154" s="21">
        <f t="shared" si="1459"/>
        <v>214.83333333331939</v>
      </c>
      <c r="S5154" s="21">
        <f t="shared" si="1460"/>
        <v>17.201524416706416</v>
      </c>
      <c r="T5154" s="21">
        <f t="shared" si="1451"/>
        <v>86.147999999999996</v>
      </c>
      <c r="U5154" s="37">
        <f>VLOOKUP(Time_Zone, 'LSTM LookUp'!$B$5:$D$8, 3, FALSE)</f>
        <v>-75</v>
      </c>
      <c r="V5154" s="21">
        <f t="shared" si="1461"/>
        <v>-5.8920948796198358</v>
      </c>
      <c r="W5154" s="21">
        <f t="shared" si="1452"/>
        <v>294.674976280095</v>
      </c>
      <c r="X5154" s="21">
        <f t="shared" si="1453"/>
        <v>0</v>
      </c>
      <c r="Y5154" s="21">
        <f t="shared" si="1454"/>
        <v>0</v>
      </c>
      <c r="Z5154" s="21">
        <f t="shared" si="1462"/>
        <v>0</v>
      </c>
      <c r="AA5154" s="21">
        <f t="shared" si="1455"/>
        <v>0</v>
      </c>
      <c r="AB5154" s="21">
        <f t="shared" si="1456"/>
        <v>0</v>
      </c>
      <c r="AC5154" s="21">
        <f t="shared" si="1457"/>
        <v>80.959999999999994</v>
      </c>
      <c r="AD5154" s="21">
        <f t="shared" si="1463"/>
        <v>0</v>
      </c>
      <c r="AE5154" s="21" t="str">
        <f t="shared" si="1458"/>
        <v>8/2/21:00</v>
      </c>
    </row>
    <row r="5155" spans="2:31">
      <c r="B5155" s="37">
        <v>8</v>
      </c>
      <c r="C5155" s="38">
        <v>2</v>
      </c>
      <c r="D5155" s="39">
        <v>22</v>
      </c>
      <c r="E5155" s="17">
        <v>27.2</v>
      </c>
      <c r="F5155" s="17">
        <v>0</v>
      </c>
      <c r="G5155" s="17">
        <v>0</v>
      </c>
      <c r="H5155" s="37">
        <f t="shared" si="1446"/>
        <v>80.959999999999994</v>
      </c>
      <c r="I5155" s="37">
        <f>IF(H5155&lt;'Roof Calculator'!$G$8, 1, 0)</f>
        <v>0</v>
      </c>
      <c r="J5155" s="37">
        <f>IF(H5155&gt;='Roof Calculator'!$G$8, 1, 0)</f>
        <v>1</v>
      </c>
      <c r="K5155" s="37">
        <f t="shared" si="1447"/>
        <v>0</v>
      </c>
      <c r="L5155" s="37">
        <f t="shared" si="1448"/>
        <v>80.959999999999994</v>
      </c>
      <c r="M5155" s="37">
        <v>0</v>
      </c>
      <c r="N5155" s="37">
        <f t="shared" si="1449"/>
        <v>0</v>
      </c>
      <c r="O5155" s="37">
        <v>0</v>
      </c>
      <c r="P5155" s="37">
        <v>0</v>
      </c>
      <c r="Q5155" s="21">
        <f t="shared" si="1450"/>
        <v>39.790999999999997</v>
      </c>
      <c r="R5155" s="21">
        <f t="shared" si="1459"/>
        <v>214.87499999998604</v>
      </c>
      <c r="S5155" s="21">
        <f t="shared" si="1460"/>
        <v>17.190064818095692</v>
      </c>
      <c r="T5155" s="21">
        <f t="shared" si="1451"/>
        <v>86.147999999999996</v>
      </c>
      <c r="U5155" s="37">
        <f>VLOOKUP(Time_Zone, 'LSTM LookUp'!$B$5:$D$8, 3, FALSE)</f>
        <v>-75</v>
      </c>
      <c r="V5155" s="21">
        <f t="shared" si="1461"/>
        <v>-5.8888321716556185</v>
      </c>
      <c r="W5155" s="21">
        <f t="shared" si="1452"/>
        <v>309.67579195708606</v>
      </c>
      <c r="X5155" s="21">
        <f t="shared" si="1453"/>
        <v>0</v>
      </c>
      <c r="Y5155" s="21">
        <f t="shared" si="1454"/>
        <v>0</v>
      </c>
      <c r="Z5155" s="21">
        <f t="shared" si="1462"/>
        <v>0</v>
      </c>
      <c r="AA5155" s="21">
        <f t="shared" si="1455"/>
        <v>0</v>
      </c>
      <c r="AB5155" s="21">
        <f t="shared" si="1456"/>
        <v>0</v>
      </c>
      <c r="AC5155" s="21">
        <f t="shared" si="1457"/>
        <v>80.959999999999994</v>
      </c>
      <c r="AD5155" s="21">
        <f t="shared" si="1463"/>
        <v>0</v>
      </c>
      <c r="AE5155" s="21" t="str">
        <f t="shared" si="1458"/>
        <v>8/2/22:00</v>
      </c>
    </row>
    <row r="5156" spans="2:31">
      <c r="B5156" s="37">
        <v>8</v>
      </c>
      <c r="C5156" s="38">
        <v>2</v>
      </c>
      <c r="D5156" s="39">
        <v>23</v>
      </c>
      <c r="E5156" s="17">
        <v>27.2</v>
      </c>
      <c r="F5156" s="17">
        <v>0</v>
      </c>
      <c r="G5156" s="17">
        <v>0</v>
      </c>
      <c r="H5156" s="37">
        <f t="shared" si="1446"/>
        <v>80.959999999999994</v>
      </c>
      <c r="I5156" s="37">
        <f>IF(H5156&lt;'Roof Calculator'!$G$8, 1, 0)</f>
        <v>0</v>
      </c>
      <c r="J5156" s="37">
        <f>IF(H5156&gt;='Roof Calculator'!$G$8, 1, 0)</f>
        <v>1</v>
      </c>
      <c r="K5156" s="37">
        <f t="shared" si="1447"/>
        <v>0</v>
      </c>
      <c r="L5156" s="37">
        <f t="shared" si="1448"/>
        <v>80.959999999999994</v>
      </c>
      <c r="M5156" s="37">
        <v>0</v>
      </c>
      <c r="N5156" s="37">
        <f t="shared" si="1449"/>
        <v>0</v>
      </c>
      <c r="O5156" s="37">
        <v>0</v>
      </c>
      <c r="P5156" s="37">
        <v>0</v>
      </c>
      <c r="Q5156" s="21">
        <f t="shared" si="1450"/>
        <v>39.790999999999997</v>
      </c>
      <c r="R5156" s="21">
        <f t="shared" si="1459"/>
        <v>214.9166666666527</v>
      </c>
      <c r="S5156" s="21">
        <f t="shared" si="1460"/>
        <v>17.178596810201991</v>
      </c>
      <c r="T5156" s="21">
        <f t="shared" si="1451"/>
        <v>86.147999999999996</v>
      </c>
      <c r="U5156" s="37">
        <f>VLOOKUP(Time_Zone, 'LSTM LookUp'!$B$5:$D$8, 3, FALSE)</f>
        <v>-75</v>
      </c>
      <c r="V5156" s="21">
        <f t="shared" si="1461"/>
        <v>-5.8855512821495655</v>
      </c>
      <c r="W5156" s="21">
        <f t="shared" si="1452"/>
        <v>324.67661217946261</v>
      </c>
      <c r="X5156" s="21">
        <f t="shared" si="1453"/>
        <v>0</v>
      </c>
      <c r="Y5156" s="21">
        <f t="shared" si="1454"/>
        <v>0</v>
      </c>
      <c r="Z5156" s="21">
        <f t="shared" si="1462"/>
        <v>0</v>
      </c>
      <c r="AA5156" s="21">
        <f t="shared" si="1455"/>
        <v>0</v>
      </c>
      <c r="AB5156" s="21">
        <f t="shared" si="1456"/>
        <v>0</v>
      </c>
      <c r="AC5156" s="21">
        <f t="shared" si="1457"/>
        <v>80.959999999999994</v>
      </c>
      <c r="AD5156" s="21">
        <f t="shared" si="1463"/>
        <v>0</v>
      </c>
      <c r="AE5156" s="21" t="str">
        <f t="shared" si="1458"/>
        <v>8/2/23:00</v>
      </c>
    </row>
    <row r="5157" spans="2:31">
      <c r="B5157" s="37">
        <v>8</v>
      </c>
      <c r="C5157" s="38">
        <v>2</v>
      </c>
      <c r="D5157" s="39">
        <v>24</v>
      </c>
      <c r="E5157" s="17">
        <v>28.3</v>
      </c>
      <c r="F5157" s="17">
        <v>0</v>
      </c>
      <c r="G5157" s="17">
        <v>0</v>
      </c>
      <c r="H5157" s="37">
        <f t="shared" si="1446"/>
        <v>82.94</v>
      </c>
      <c r="I5157" s="37">
        <f>IF(H5157&lt;'Roof Calculator'!$G$8, 1, 0)</f>
        <v>0</v>
      </c>
      <c r="J5157" s="37">
        <f>IF(H5157&gt;='Roof Calculator'!$G$8, 1, 0)</f>
        <v>1</v>
      </c>
      <c r="K5157" s="37">
        <f t="shared" si="1447"/>
        <v>0</v>
      </c>
      <c r="L5157" s="37">
        <f t="shared" si="1448"/>
        <v>82.94</v>
      </c>
      <c r="M5157" s="37">
        <v>0</v>
      </c>
      <c r="N5157" s="37">
        <f t="shared" si="1449"/>
        <v>0</v>
      </c>
      <c r="O5157" s="37">
        <v>0</v>
      </c>
      <c r="P5157" s="37">
        <v>0</v>
      </c>
      <c r="Q5157" s="21">
        <f t="shared" si="1450"/>
        <v>39.790999999999997</v>
      </c>
      <c r="R5157" s="21">
        <f t="shared" si="1459"/>
        <v>214.95833333331936</v>
      </c>
      <c r="S5157" s="21">
        <f t="shared" si="1460"/>
        <v>17.16712040002659</v>
      </c>
      <c r="T5157" s="21">
        <f t="shared" si="1451"/>
        <v>86.147999999999996</v>
      </c>
      <c r="U5157" s="37">
        <f>VLOOKUP(Time_Zone, 'LSTM LookUp'!$B$5:$D$8, 3, FALSE)</f>
        <v>-75</v>
      </c>
      <c r="V5157" s="21">
        <f t="shared" si="1461"/>
        <v>-5.8822522105521475</v>
      </c>
      <c r="W5157" s="21">
        <f t="shared" si="1452"/>
        <v>339.67743694736191</v>
      </c>
      <c r="X5157" s="21">
        <f t="shared" si="1453"/>
        <v>0</v>
      </c>
      <c r="Y5157" s="21">
        <f t="shared" si="1454"/>
        <v>0</v>
      </c>
      <c r="Z5157" s="21">
        <f t="shared" si="1462"/>
        <v>0</v>
      </c>
      <c r="AA5157" s="21">
        <f t="shared" si="1455"/>
        <v>0</v>
      </c>
      <c r="AB5157" s="21">
        <f t="shared" si="1456"/>
        <v>0</v>
      </c>
      <c r="AC5157" s="21">
        <f t="shared" si="1457"/>
        <v>82.94</v>
      </c>
      <c r="AD5157" s="21">
        <f t="shared" si="1463"/>
        <v>0</v>
      </c>
      <c r="AE5157" s="21" t="str">
        <f t="shared" si="1458"/>
        <v>8/2/24:00</v>
      </c>
    </row>
    <row r="5158" spans="2:31">
      <c r="B5158" s="37">
        <v>8</v>
      </c>
      <c r="C5158" s="38">
        <v>3</v>
      </c>
      <c r="D5158" s="39">
        <v>1</v>
      </c>
      <c r="E5158" s="17">
        <v>26.7</v>
      </c>
      <c r="F5158" s="17">
        <v>0</v>
      </c>
      <c r="G5158" s="17">
        <v>0</v>
      </c>
      <c r="H5158" s="37">
        <f t="shared" si="1446"/>
        <v>80.06</v>
      </c>
      <c r="I5158" s="37">
        <f>IF(H5158&lt;'Roof Calculator'!$G$8, 1, 0)</f>
        <v>0</v>
      </c>
      <c r="J5158" s="37">
        <f>IF(H5158&gt;='Roof Calculator'!$G$8, 1, 0)</f>
        <v>1</v>
      </c>
      <c r="K5158" s="37">
        <f t="shared" si="1447"/>
        <v>0</v>
      </c>
      <c r="L5158" s="37">
        <f t="shared" si="1448"/>
        <v>80.06</v>
      </c>
      <c r="M5158" s="37">
        <v>0</v>
      </c>
      <c r="N5158" s="37">
        <f t="shared" si="1449"/>
        <v>0</v>
      </c>
      <c r="O5158" s="37">
        <v>0</v>
      </c>
      <c r="P5158" s="37">
        <v>0</v>
      </c>
      <c r="Q5158" s="21">
        <f t="shared" si="1450"/>
        <v>39.790999999999997</v>
      </c>
      <c r="R5158" s="21">
        <f t="shared" si="1459"/>
        <v>214.99999999998602</v>
      </c>
      <c r="S5158" s="21">
        <f t="shared" si="1460"/>
        <v>17.155635594572853</v>
      </c>
      <c r="T5158" s="21">
        <f t="shared" si="1451"/>
        <v>86.147999999999996</v>
      </c>
      <c r="U5158" s="37">
        <f>VLOOKUP(Time_Zone, 'LSTM LookUp'!$B$5:$D$8, 3, FALSE)</f>
        <v>-75</v>
      </c>
      <c r="V5158" s="21">
        <f t="shared" si="1461"/>
        <v>-5.8789349563543798</v>
      </c>
      <c r="W5158" s="21">
        <f t="shared" si="1452"/>
        <v>-5.3217337390885877</v>
      </c>
      <c r="X5158" s="21">
        <f t="shared" si="1453"/>
        <v>0</v>
      </c>
      <c r="Y5158" s="21">
        <f t="shared" si="1454"/>
        <v>0</v>
      </c>
      <c r="Z5158" s="21">
        <f t="shared" si="1462"/>
        <v>0</v>
      </c>
      <c r="AA5158" s="21">
        <f t="shared" si="1455"/>
        <v>0</v>
      </c>
      <c r="AB5158" s="21">
        <f t="shared" si="1456"/>
        <v>0</v>
      </c>
      <c r="AC5158" s="21">
        <f t="shared" si="1457"/>
        <v>80.06</v>
      </c>
      <c r="AD5158" s="21">
        <f t="shared" si="1463"/>
        <v>0</v>
      </c>
      <c r="AE5158" s="21" t="str">
        <f t="shared" si="1458"/>
        <v>8/3/1:00</v>
      </c>
    </row>
    <row r="5159" spans="2:31">
      <c r="B5159" s="37">
        <v>8</v>
      </c>
      <c r="C5159" s="38">
        <v>3</v>
      </c>
      <c r="D5159" s="39">
        <v>2</v>
      </c>
      <c r="E5159" s="17">
        <v>26.7</v>
      </c>
      <c r="F5159" s="17">
        <v>0</v>
      </c>
      <c r="G5159" s="17">
        <v>0</v>
      </c>
      <c r="H5159" s="37">
        <f t="shared" si="1446"/>
        <v>80.06</v>
      </c>
      <c r="I5159" s="37">
        <f>IF(H5159&lt;'Roof Calculator'!$G$8, 1, 0)</f>
        <v>0</v>
      </c>
      <c r="J5159" s="37">
        <f>IF(H5159&gt;='Roof Calculator'!$G$8, 1, 0)</f>
        <v>1</v>
      </c>
      <c r="K5159" s="37">
        <f t="shared" si="1447"/>
        <v>0</v>
      </c>
      <c r="L5159" s="37">
        <f t="shared" si="1448"/>
        <v>80.06</v>
      </c>
      <c r="M5159" s="37">
        <v>0</v>
      </c>
      <c r="N5159" s="37">
        <f t="shared" si="1449"/>
        <v>0</v>
      </c>
      <c r="O5159" s="37">
        <v>0</v>
      </c>
      <c r="P5159" s="37">
        <v>0</v>
      </c>
      <c r="Q5159" s="21">
        <f t="shared" si="1450"/>
        <v>39.790999999999997</v>
      </c>
      <c r="R5159" s="21">
        <f t="shared" si="1459"/>
        <v>215.04166666665267</v>
      </c>
      <c r="S5159" s="21">
        <f t="shared" si="1460"/>
        <v>17.144142400846203</v>
      </c>
      <c r="T5159" s="21">
        <f t="shared" si="1451"/>
        <v>86.147999999999996</v>
      </c>
      <c r="U5159" s="37">
        <f>VLOOKUP(Time_Zone, 'LSTM LookUp'!$B$5:$D$8, 3, FALSE)</f>
        <v>-75</v>
      </c>
      <c r="V5159" s="21">
        <f t="shared" si="1461"/>
        <v>-5.8755995190878281</v>
      </c>
      <c r="W5159" s="21">
        <f t="shared" si="1452"/>
        <v>9.679100120228048</v>
      </c>
      <c r="X5159" s="21">
        <f t="shared" si="1453"/>
        <v>0</v>
      </c>
      <c r="Y5159" s="21">
        <f t="shared" si="1454"/>
        <v>0</v>
      </c>
      <c r="Z5159" s="21">
        <f t="shared" si="1462"/>
        <v>0</v>
      </c>
      <c r="AA5159" s="21">
        <f t="shared" si="1455"/>
        <v>0</v>
      </c>
      <c r="AB5159" s="21">
        <f t="shared" si="1456"/>
        <v>0</v>
      </c>
      <c r="AC5159" s="21">
        <f t="shared" si="1457"/>
        <v>80.06</v>
      </c>
      <c r="AD5159" s="21">
        <f t="shared" si="1463"/>
        <v>0</v>
      </c>
      <c r="AE5159" s="21" t="str">
        <f t="shared" si="1458"/>
        <v>8/3/2:00</v>
      </c>
    </row>
    <row r="5160" spans="2:31">
      <c r="B5160" s="37">
        <v>8</v>
      </c>
      <c r="C5160" s="38">
        <v>3</v>
      </c>
      <c r="D5160" s="39">
        <v>3</v>
      </c>
      <c r="E5160" s="17">
        <v>26.1</v>
      </c>
      <c r="F5160" s="17">
        <v>0</v>
      </c>
      <c r="G5160" s="17">
        <v>0</v>
      </c>
      <c r="H5160" s="37">
        <f t="shared" si="1446"/>
        <v>78.98</v>
      </c>
      <c r="I5160" s="37">
        <f>IF(H5160&lt;'Roof Calculator'!$G$8, 1, 0)</f>
        <v>0</v>
      </c>
      <c r="J5160" s="37">
        <f>IF(H5160&gt;='Roof Calculator'!$G$8, 1, 0)</f>
        <v>1</v>
      </c>
      <c r="K5160" s="37">
        <f t="shared" si="1447"/>
        <v>0</v>
      </c>
      <c r="L5160" s="37">
        <f t="shared" si="1448"/>
        <v>78.98</v>
      </c>
      <c r="M5160" s="37">
        <v>0</v>
      </c>
      <c r="N5160" s="37">
        <f t="shared" si="1449"/>
        <v>0</v>
      </c>
      <c r="O5160" s="37">
        <v>0</v>
      </c>
      <c r="P5160" s="37">
        <v>0</v>
      </c>
      <c r="Q5160" s="21">
        <f t="shared" si="1450"/>
        <v>39.790999999999997</v>
      </c>
      <c r="R5160" s="21">
        <f t="shared" si="1459"/>
        <v>215.08333333331933</v>
      </c>
      <c r="S5160" s="21">
        <f t="shared" si="1460"/>
        <v>17.132640825854025</v>
      </c>
      <c r="T5160" s="21">
        <f t="shared" si="1451"/>
        <v>86.147999999999996</v>
      </c>
      <c r="U5160" s="37">
        <f>VLOOKUP(Time_Zone, 'LSTM LookUp'!$B$5:$D$8, 3, FALSE)</f>
        <v>-75</v>
      </c>
      <c r="V5160" s="21">
        <f t="shared" si="1461"/>
        <v>-5.8722458983245893</v>
      </c>
      <c r="W5160" s="21">
        <f t="shared" si="1452"/>
        <v>24.679938525418869</v>
      </c>
      <c r="X5160" s="21">
        <f t="shared" si="1453"/>
        <v>0</v>
      </c>
      <c r="Y5160" s="21">
        <f t="shared" si="1454"/>
        <v>0</v>
      </c>
      <c r="Z5160" s="21">
        <f t="shared" si="1462"/>
        <v>0</v>
      </c>
      <c r="AA5160" s="21">
        <f t="shared" si="1455"/>
        <v>0</v>
      </c>
      <c r="AB5160" s="21">
        <f t="shared" si="1456"/>
        <v>0</v>
      </c>
      <c r="AC5160" s="21">
        <f t="shared" si="1457"/>
        <v>78.98</v>
      </c>
      <c r="AD5160" s="21">
        <f t="shared" si="1463"/>
        <v>0</v>
      </c>
      <c r="AE5160" s="21" t="str">
        <f t="shared" si="1458"/>
        <v>8/3/3:00</v>
      </c>
    </row>
    <row r="5161" spans="2:31">
      <c r="B5161" s="37">
        <v>8</v>
      </c>
      <c r="C5161" s="38">
        <v>3</v>
      </c>
      <c r="D5161" s="39">
        <v>4</v>
      </c>
      <c r="E5161" s="17">
        <v>24.4</v>
      </c>
      <c r="F5161" s="17">
        <v>0</v>
      </c>
      <c r="G5161" s="17">
        <v>0</v>
      </c>
      <c r="H5161" s="37">
        <f t="shared" si="1446"/>
        <v>75.92</v>
      </c>
      <c r="I5161" s="37">
        <f>IF(H5161&lt;'Roof Calculator'!$G$8, 1, 0)</f>
        <v>0</v>
      </c>
      <c r="J5161" s="37">
        <f>IF(H5161&gt;='Roof Calculator'!$G$8, 1, 0)</f>
        <v>1</v>
      </c>
      <c r="K5161" s="37">
        <f t="shared" si="1447"/>
        <v>0</v>
      </c>
      <c r="L5161" s="37">
        <f t="shared" si="1448"/>
        <v>75.92</v>
      </c>
      <c r="M5161" s="37">
        <v>0</v>
      </c>
      <c r="N5161" s="37">
        <f t="shared" si="1449"/>
        <v>0</v>
      </c>
      <c r="O5161" s="37">
        <v>0</v>
      </c>
      <c r="P5161" s="37">
        <v>0</v>
      </c>
      <c r="Q5161" s="21">
        <f t="shared" si="1450"/>
        <v>39.790999999999997</v>
      </c>
      <c r="R5161" s="21">
        <f t="shared" si="1459"/>
        <v>215.12499999998599</v>
      </c>
      <c r="S5161" s="21">
        <f t="shared" si="1460"/>
        <v>17.12113087660579</v>
      </c>
      <c r="T5161" s="21">
        <f t="shared" si="1451"/>
        <v>86.147999999999996</v>
      </c>
      <c r="U5161" s="37">
        <f>VLOOKUP(Time_Zone, 'LSTM LookUp'!$B$5:$D$8, 3, FALSE)</f>
        <v>-75</v>
      </c>
      <c r="V5161" s="21">
        <f t="shared" si="1461"/>
        <v>-5.8688740936773272</v>
      </c>
      <c r="W5161" s="21">
        <f t="shared" si="1452"/>
        <v>39.680781476580677</v>
      </c>
      <c r="X5161" s="21">
        <f t="shared" si="1453"/>
        <v>0</v>
      </c>
      <c r="Y5161" s="21">
        <f t="shared" si="1454"/>
        <v>0</v>
      </c>
      <c r="Z5161" s="21">
        <f t="shared" si="1462"/>
        <v>0</v>
      </c>
      <c r="AA5161" s="21">
        <f t="shared" si="1455"/>
        <v>0</v>
      </c>
      <c r="AB5161" s="21">
        <f t="shared" si="1456"/>
        <v>0</v>
      </c>
      <c r="AC5161" s="21">
        <f t="shared" si="1457"/>
        <v>75.92</v>
      </c>
      <c r="AD5161" s="21">
        <f t="shared" si="1463"/>
        <v>0</v>
      </c>
      <c r="AE5161" s="21" t="str">
        <f t="shared" si="1458"/>
        <v>8/3/4:00</v>
      </c>
    </row>
    <row r="5162" spans="2:31">
      <c r="B5162" s="37">
        <v>8</v>
      </c>
      <c r="C5162" s="38">
        <v>3</v>
      </c>
      <c r="D5162" s="39">
        <v>5</v>
      </c>
      <c r="E5162" s="17">
        <v>23.3</v>
      </c>
      <c r="F5162" s="17">
        <v>0</v>
      </c>
      <c r="G5162" s="17">
        <v>0</v>
      </c>
      <c r="H5162" s="37">
        <f t="shared" si="1446"/>
        <v>73.94</v>
      </c>
      <c r="I5162" s="37">
        <f>IF(H5162&lt;'Roof Calculator'!$G$8, 1, 0)</f>
        <v>0</v>
      </c>
      <c r="J5162" s="37">
        <f>IF(H5162&gt;='Roof Calculator'!$G$8, 1, 0)</f>
        <v>1</v>
      </c>
      <c r="K5162" s="37">
        <f t="shared" si="1447"/>
        <v>0</v>
      </c>
      <c r="L5162" s="37">
        <f t="shared" si="1448"/>
        <v>73.94</v>
      </c>
      <c r="M5162" s="37">
        <v>0</v>
      </c>
      <c r="N5162" s="37">
        <f t="shared" si="1449"/>
        <v>0</v>
      </c>
      <c r="O5162" s="37">
        <v>0</v>
      </c>
      <c r="P5162" s="37">
        <v>0</v>
      </c>
      <c r="Q5162" s="21">
        <f t="shared" si="1450"/>
        <v>39.790999999999997</v>
      </c>
      <c r="R5162" s="21">
        <f t="shared" si="1459"/>
        <v>215.16666666665265</v>
      </c>
      <c r="S5162" s="21">
        <f t="shared" si="1460"/>
        <v>17.109612560112964</v>
      </c>
      <c r="T5162" s="21">
        <f t="shared" si="1451"/>
        <v>86.147999999999996</v>
      </c>
      <c r="U5162" s="37">
        <f>VLOOKUP(Time_Zone, 'LSTM LookUp'!$B$5:$D$8, 3, FALSE)</f>
        <v>-75</v>
      </c>
      <c r="V5162" s="21">
        <f t="shared" si="1461"/>
        <v>-5.8654841047992639</v>
      </c>
      <c r="W5162" s="21">
        <f t="shared" si="1452"/>
        <v>54.681628973800173</v>
      </c>
      <c r="X5162" s="21">
        <f t="shared" si="1453"/>
        <v>0</v>
      </c>
      <c r="Y5162" s="21">
        <f t="shared" si="1454"/>
        <v>0</v>
      </c>
      <c r="Z5162" s="21">
        <f t="shared" si="1462"/>
        <v>0</v>
      </c>
      <c r="AA5162" s="21">
        <f t="shared" si="1455"/>
        <v>0</v>
      </c>
      <c r="AB5162" s="21">
        <f t="shared" si="1456"/>
        <v>0</v>
      </c>
      <c r="AC5162" s="21">
        <f t="shared" si="1457"/>
        <v>73.94</v>
      </c>
      <c r="AD5162" s="21">
        <f t="shared" si="1463"/>
        <v>0</v>
      </c>
      <c r="AE5162" s="21" t="str">
        <f t="shared" si="1458"/>
        <v>8/3/5:00</v>
      </c>
    </row>
    <row r="5163" spans="2:31">
      <c r="B5163" s="37">
        <v>8</v>
      </c>
      <c r="C5163" s="38">
        <v>3</v>
      </c>
      <c r="D5163" s="39">
        <v>6</v>
      </c>
      <c r="E5163" s="17">
        <v>22.8</v>
      </c>
      <c r="F5163" s="17">
        <v>4</v>
      </c>
      <c r="G5163" s="17">
        <v>2</v>
      </c>
      <c r="H5163" s="37">
        <f t="shared" si="1446"/>
        <v>73.040000000000006</v>
      </c>
      <c r="I5163" s="37">
        <f>IF(H5163&lt;'Roof Calculator'!$G$8, 1, 0)</f>
        <v>0</v>
      </c>
      <c r="J5163" s="37">
        <f>IF(H5163&gt;='Roof Calculator'!$G$8, 1, 0)</f>
        <v>1</v>
      </c>
      <c r="K5163" s="37">
        <f t="shared" si="1447"/>
        <v>0</v>
      </c>
      <c r="L5163" s="37">
        <f t="shared" si="1448"/>
        <v>73.040000000000006</v>
      </c>
      <c r="M5163" s="37">
        <v>0</v>
      </c>
      <c r="N5163" s="37">
        <f t="shared" si="1449"/>
        <v>4</v>
      </c>
      <c r="O5163" s="37">
        <v>0</v>
      </c>
      <c r="P5163" s="37">
        <v>0</v>
      </c>
      <c r="Q5163" s="21">
        <f t="shared" si="1450"/>
        <v>39.790999999999997</v>
      </c>
      <c r="R5163" s="21">
        <f t="shared" si="1459"/>
        <v>215.2083333333193</v>
      </c>
      <c r="S5163" s="21">
        <f t="shared" si="1460"/>
        <v>17.098085883389018</v>
      </c>
      <c r="T5163" s="21">
        <f t="shared" si="1451"/>
        <v>86.147999999999996</v>
      </c>
      <c r="U5163" s="37">
        <f>VLOOKUP(Time_Zone, 'LSTM LookUp'!$B$5:$D$8, 3, FALSE)</f>
        <v>-75</v>
      </c>
      <c r="V5163" s="21">
        <f t="shared" si="1461"/>
        <v>-5.862075931384167</v>
      </c>
      <c r="W5163" s="21">
        <f t="shared" si="1452"/>
        <v>69.682481017153961</v>
      </c>
      <c r="X5163" s="21">
        <f t="shared" si="1453"/>
        <v>0.88634099056106352</v>
      </c>
      <c r="Y5163" s="21">
        <f t="shared" si="1454"/>
        <v>4.8863409905610631</v>
      </c>
      <c r="Z5163" s="21">
        <f t="shared" si="1462"/>
        <v>1.5488847510028192</v>
      </c>
      <c r="AA5163" s="21">
        <f t="shared" si="1455"/>
        <v>0</v>
      </c>
      <c r="AB5163" s="21">
        <f t="shared" si="1456"/>
        <v>1.5488847510028192</v>
      </c>
      <c r="AC5163" s="21">
        <f t="shared" si="1457"/>
        <v>73.040000000000006</v>
      </c>
      <c r="AD5163" s="21">
        <f t="shared" si="1463"/>
        <v>1.5488847510028192</v>
      </c>
      <c r="AE5163" s="21" t="str">
        <f t="shared" si="1458"/>
        <v>8/3/6:00</v>
      </c>
    </row>
    <row r="5164" spans="2:31">
      <c r="B5164" s="37">
        <v>8</v>
      </c>
      <c r="C5164" s="38">
        <v>3</v>
      </c>
      <c r="D5164" s="39">
        <v>7</v>
      </c>
      <c r="E5164" s="17">
        <v>22.2</v>
      </c>
      <c r="F5164" s="17">
        <v>45</v>
      </c>
      <c r="G5164" s="17">
        <v>202</v>
      </c>
      <c r="H5164" s="37">
        <f t="shared" si="1446"/>
        <v>71.959999999999994</v>
      </c>
      <c r="I5164" s="37">
        <f>IF(H5164&lt;'Roof Calculator'!$G$8, 1, 0)</f>
        <v>0</v>
      </c>
      <c r="J5164" s="37">
        <f>IF(H5164&gt;='Roof Calculator'!$G$8, 1, 0)</f>
        <v>1</v>
      </c>
      <c r="K5164" s="37">
        <f t="shared" si="1447"/>
        <v>0</v>
      </c>
      <c r="L5164" s="37">
        <f t="shared" si="1448"/>
        <v>71.959999999999994</v>
      </c>
      <c r="M5164" s="37">
        <v>0</v>
      </c>
      <c r="N5164" s="37">
        <f t="shared" si="1449"/>
        <v>45</v>
      </c>
      <c r="O5164" s="37">
        <v>0</v>
      </c>
      <c r="P5164" s="37">
        <v>0</v>
      </c>
      <c r="Q5164" s="21">
        <f t="shared" si="1450"/>
        <v>39.790999999999997</v>
      </c>
      <c r="R5164" s="21">
        <f t="shared" si="1459"/>
        <v>215.24999999998596</v>
      </c>
      <c r="S5164" s="21">
        <f t="shared" si="1460"/>
        <v>17.086550853449427</v>
      </c>
      <c r="T5164" s="21">
        <f t="shared" si="1451"/>
        <v>86.147999999999996</v>
      </c>
      <c r="U5164" s="37">
        <f>VLOOKUP(Time_Zone, 'LSTM LookUp'!$B$5:$D$8, 3, FALSE)</f>
        <v>-75</v>
      </c>
      <c r="V5164" s="21">
        <f t="shared" si="1461"/>
        <v>-5.8586495731663977</v>
      </c>
      <c r="W5164" s="21">
        <f t="shared" si="1452"/>
        <v>84.683337606708392</v>
      </c>
      <c r="X5164" s="21">
        <f t="shared" si="1453"/>
        <v>51.731191927848919</v>
      </c>
      <c r="Y5164" s="21">
        <f t="shared" si="1454"/>
        <v>96.731191927848926</v>
      </c>
      <c r="Z5164" s="21">
        <f t="shared" si="1462"/>
        <v>30.662098370291766</v>
      </c>
      <c r="AA5164" s="21">
        <f t="shared" si="1455"/>
        <v>0</v>
      </c>
      <c r="AB5164" s="21">
        <f t="shared" si="1456"/>
        <v>30.662098370291766</v>
      </c>
      <c r="AC5164" s="21">
        <f t="shared" si="1457"/>
        <v>71.959999999999994</v>
      </c>
      <c r="AD5164" s="21">
        <f t="shared" si="1463"/>
        <v>30.662098370291766</v>
      </c>
      <c r="AE5164" s="21" t="str">
        <f t="shared" si="1458"/>
        <v>8/3/7:00</v>
      </c>
    </row>
    <row r="5165" spans="2:31">
      <c r="B5165" s="37">
        <v>8</v>
      </c>
      <c r="C5165" s="38">
        <v>3</v>
      </c>
      <c r="D5165" s="39">
        <v>8</v>
      </c>
      <c r="E5165" s="17">
        <v>23.9</v>
      </c>
      <c r="F5165" s="17">
        <v>104</v>
      </c>
      <c r="G5165" s="17">
        <v>406</v>
      </c>
      <c r="H5165" s="37">
        <f t="shared" si="1446"/>
        <v>75.02</v>
      </c>
      <c r="I5165" s="37">
        <f>IF(H5165&lt;'Roof Calculator'!$G$8, 1, 0)</f>
        <v>0</v>
      </c>
      <c r="J5165" s="37">
        <f>IF(H5165&gt;='Roof Calculator'!$G$8, 1, 0)</f>
        <v>1</v>
      </c>
      <c r="K5165" s="37">
        <f t="shared" si="1447"/>
        <v>0</v>
      </c>
      <c r="L5165" s="37">
        <f t="shared" si="1448"/>
        <v>75.02</v>
      </c>
      <c r="M5165" s="37">
        <v>0</v>
      </c>
      <c r="N5165" s="37">
        <f t="shared" si="1449"/>
        <v>104</v>
      </c>
      <c r="O5165" s="37">
        <v>0</v>
      </c>
      <c r="P5165" s="37">
        <v>0</v>
      </c>
      <c r="Q5165" s="21">
        <f t="shared" si="1450"/>
        <v>39.790999999999997</v>
      </c>
      <c r="R5165" s="21">
        <f t="shared" si="1459"/>
        <v>215.29166666665262</v>
      </c>
      <c r="S5165" s="21">
        <f t="shared" si="1460"/>
        <v>17.075007477311647</v>
      </c>
      <c r="T5165" s="21">
        <f t="shared" si="1451"/>
        <v>86.147999999999996</v>
      </c>
      <c r="U5165" s="37">
        <f>VLOOKUP(Time_Zone, 'LSTM LookUp'!$B$5:$D$8, 3, FALSE)</f>
        <v>-75</v>
      </c>
      <c r="V5165" s="21">
        <f t="shared" si="1461"/>
        <v>-5.8552050299208567</v>
      </c>
      <c r="W5165" s="21">
        <f t="shared" si="1452"/>
        <v>99.684198742519754</v>
      </c>
      <c r="X5165" s="21">
        <f t="shared" si="1453"/>
        <v>26.129145665722127</v>
      </c>
      <c r="Y5165" s="21">
        <f t="shared" si="1454"/>
        <v>130.12914566572212</v>
      </c>
      <c r="Z5165" s="21">
        <f t="shared" si="1462"/>
        <v>41.248666389023029</v>
      </c>
      <c r="AA5165" s="21">
        <f t="shared" si="1455"/>
        <v>0</v>
      </c>
      <c r="AB5165" s="21">
        <f t="shared" si="1456"/>
        <v>41.248666389023029</v>
      </c>
      <c r="AC5165" s="21">
        <f t="shared" si="1457"/>
        <v>75.02</v>
      </c>
      <c r="AD5165" s="21">
        <f t="shared" si="1463"/>
        <v>41.248666389023029</v>
      </c>
      <c r="AE5165" s="21" t="str">
        <f t="shared" si="1458"/>
        <v>8/3/8:00</v>
      </c>
    </row>
    <row r="5166" spans="2:31">
      <c r="B5166" s="37">
        <v>8</v>
      </c>
      <c r="C5166" s="38">
        <v>3</v>
      </c>
      <c r="D5166" s="39">
        <v>9</v>
      </c>
      <c r="E5166" s="17">
        <v>25</v>
      </c>
      <c r="F5166" s="17">
        <v>140</v>
      </c>
      <c r="G5166" s="17">
        <v>494</v>
      </c>
      <c r="H5166" s="37">
        <f t="shared" si="1446"/>
        <v>77</v>
      </c>
      <c r="I5166" s="37">
        <f>IF(H5166&lt;'Roof Calculator'!$G$8, 1, 0)</f>
        <v>0</v>
      </c>
      <c r="J5166" s="37">
        <f>IF(H5166&gt;='Roof Calculator'!$G$8, 1, 0)</f>
        <v>1</v>
      </c>
      <c r="K5166" s="37">
        <f t="shared" si="1447"/>
        <v>0</v>
      </c>
      <c r="L5166" s="37">
        <f t="shared" si="1448"/>
        <v>77</v>
      </c>
      <c r="M5166" s="37">
        <v>0</v>
      </c>
      <c r="N5166" s="37">
        <f t="shared" si="1449"/>
        <v>140</v>
      </c>
      <c r="O5166" s="37">
        <v>0</v>
      </c>
      <c r="P5166" s="37">
        <v>0</v>
      </c>
      <c r="Q5166" s="21">
        <f t="shared" si="1450"/>
        <v>39.790999999999997</v>
      </c>
      <c r="R5166" s="21">
        <f t="shared" si="1459"/>
        <v>215.33333333331927</v>
      </c>
      <c r="S5166" s="21">
        <f t="shared" si="1460"/>
        <v>17.063455761995151</v>
      </c>
      <c r="T5166" s="21">
        <f t="shared" si="1451"/>
        <v>86.147999999999996</v>
      </c>
      <c r="U5166" s="37">
        <f>VLOOKUP(Time_Zone, 'LSTM LookUp'!$B$5:$D$8, 3, FALSE)</f>
        <v>-75</v>
      </c>
      <c r="V5166" s="21">
        <f t="shared" si="1461"/>
        <v>-5.8517423014630481</v>
      </c>
      <c r="W5166" s="21">
        <f t="shared" si="1452"/>
        <v>114.68506442463422</v>
      </c>
      <c r="X5166" s="21">
        <f t="shared" si="1453"/>
        <v>-58.7771619124102</v>
      </c>
      <c r="Y5166" s="21">
        <f t="shared" si="1454"/>
        <v>81.222838087589793</v>
      </c>
      <c r="Z5166" s="21">
        <f t="shared" si="1462"/>
        <v>25.746221066040171</v>
      </c>
      <c r="AA5166" s="21">
        <f t="shared" si="1455"/>
        <v>0</v>
      </c>
      <c r="AB5166" s="21">
        <f t="shared" si="1456"/>
        <v>25.746221066040171</v>
      </c>
      <c r="AC5166" s="21">
        <f t="shared" si="1457"/>
        <v>77</v>
      </c>
      <c r="AD5166" s="21">
        <f t="shared" si="1463"/>
        <v>25.746221066040171</v>
      </c>
      <c r="AE5166" s="21" t="str">
        <f t="shared" si="1458"/>
        <v>8/3/9:00</v>
      </c>
    </row>
    <row r="5167" spans="2:31">
      <c r="B5167" s="37">
        <v>8</v>
      </c>
      <c r="C5167" s="38">
        <v>3</v>
      </c>
      <c r="D5167" s="39">
        <v>10</v>
      </c>
      <c r="E5167" s="17">
        <v>26.1</v>
      </c>
      <c r="F5167" s="17">
        <v>128</v>
      </c>
      <c r="G5167" s="17">
        <v>597</v>
      </c>
      <c r="H5167" s="37">
        <f t="shared" si="1446"/>
        <v>78.98</v>
      </c>
      <c r="I5167" s="37">
        <f>IF(H5167&lt;'Roof Calculator'!$G$8, 1, 0)</f>
        <v>0</v>
      </c>
      <c r="J5167" s="37">
        <f>IF(H5167&gt;='Roof Calculator'!$G$8, 1, 0)</f>
        <v>1</v>
      </c>
      <c r="K5167" s="37">
        <f t="shared" si="1447"/>
        <v>0</v>
      </c>
      <c r="L5167" s="37">
        <f t="shared" si="1448"/>
        <v>78.98</v>
      </c>
      <c r="M5167" s="37">
        <v>0</v>
      </c>
      <c r="N5167" s="37">
        <f t="shared" si="1449"/>
        <v>128</v>
      </c>
      <c r="O5167" s="37">
        <v>0</v>
      </c>
      <c r="P5167" s="37">
        <v>0</v>
      </c>
      <c r="Q5167" s="21">
        <f t="shared" si="1450"/>
        <v>39.790999999999997</v>
      </c>
      <c r="R5167" s="21">
        <f t="shared" si="1459"/>
        <v>215.37499999998593</v>
      </c>
      <c r="S5167" s="21">
        <f t="shared" si="1460"/>
        <v>17.051895714521347</v>
      </c>
      <c r="T5167" s="21">
        <f t="shared" si="1451"/>
        <v>86.147999999999996</v>
      </c>
      <c r="U5167" s="37">
        <f>VLOOKUP(Time_Zone, 'LSTM LookUp'!$B$5:$D$8, 3, FALSE)</f>
        <v>-75</v>
      </c>
      <c r="V5167" s="21">
        <f t="shared" si="1461"/>
        <v>-5.8482613876490381</v>
      </c>
      <c r="W5167" s="21">
        <f t="shared" si="1452"/>
        <v>129.68593465308774</v>
      </c>
      <c r="X5167" s="21">
        <f t="shared" si="1453"/>
        <v>-168.01650246077784</v>
      </c>
      <c r="Y5167" s="21">
        <f t="shared" si="1454"/>
        <v>-40.016502460777843</v>
      </c>
      <c r="Z5167" s="21">
        <f t="shared" si="1462"/>
        <v>-12.684532366794315</v>
      </c>
      <c r="AA5167" s="21">
        <f t="shared" si="1455"/>
        <v>0</v>
      </c>
      <c r="AB5167" s="21">
        <f t="shared" si="1456"/>
        <v>-12.684532366794315</v>
      </c>
      <c r="AC5167" s="21">
        <f t="shared" si="1457"/>
        <v>78.98</v>
      </c>
      <c r="AD5167" s="21">
        <f t="shared" si="1463"/>
        <v>-12.684532366794315</v>
      </c>
      <c r="AE5167" s="21" t="str">
        <f t="shared" si="1458"/>
        <v>8/3/10:00</v>
      </c>
    </row>
    <row r="5168" spans="2:31">
      <c r="B5168" s="37">
        <v>8</v>
      </c>
      <c r="C5168" s="38">
        <v>3</v>
      </c>
      <c r="D5168" s="39">
        <v>11</v>
      </c>
      <c r="E5168" s="17">
        <v>28.9</v>
      </c>
      <c r="F5168" s="17">
        <v>113</v>
      </c>
      <c r="G5168" s="17">
        <v>780</v>
      </c>
      <c r="H5168" s="37">
        <f t="shared" si="1446"/>
        <v>84.02</v>
      </c>
      <c r="I5168" s="37">
        <f>IF(H5168&lt;'Roof Calculator'!$G$8, 1, 0)</f>
        <v>0</v>
      </c>
      <c r="J5168" s="37">
        <f>IF(H5168&gt;='Roof Calculator'!$G$8, 1, 0)</f>
        <v>1</v>
      </c>
      <c r="K5168" s="37">
        <f t="shared" si="1447"/>
        <v>0</v>
      </c>
      <c r="L5168" s="37">
        <f t="shared" si="1448"/>
        <v>84.02</v>
      </c>
      <c r="M5168" s="37">
        <v>0</v>
      </c>
      <c r="N5168" s="37">
        <f t="shared" si="1449"/>
        <v>113</v>
      </c>
      <c r="O5168" s="37">
        <v>0</v>
      </c>
      <c r="P5168" s="37">
        <v>0</v>
      </c>
      <c r="Q5168" s="21">
        <f t="shared" si="1450"/>
        <v>39.790999999999997</v>
      </c>
      <c r="R5168" s="21">
        <f t="shared" si="1459"/>
        <v>215.41666666665259</v>
      </c>
      <c r="S5168" s="21">
        <f t="shared" si="1460"/>
        <v>17.040327341913638</v>
      </c>
      <c r="T5168" s="21">
        <f t="shared" si="1451"/>
        <v>86.147999999999996</v>
      </c>
      <c r="U5168" s="37">
        <f>VLOOKUP(Time_Zone, 'LSTM LookUp'!$B$5:$D$8, 3, FALSE)</f>
        <v>-75</v>
      </c>
      <c r="V5168" s="21">
        <f t="shared" si="1461"/>
        <v>-5.8447622883754784</v>
      </c>
      <c r="W5168" s="21">
        <f t="shared" si="1452"/>
        <v>144.68680942790613</v>
      </c>
      <c r="X5168" s="21">
        <f t="shared" si="1453"/>
        <v>-321.30787255898036</v>
      </c>
      <c r="Y5168" s="21">
        <f t="shared" si="1454"/>
        <v>-208.30787255898036</v>
      </c>
      <c r="Z5168" s="21">
        <f t="shared" si="1462"/>
        <v>-66.029957373768212</v>
      </c>
      <c r="AA5168" s="21">
        <f t="shared" si="1455"/>
        <v>0</v>
      </c>
      <c r="AB5168" s="21">
        <f t="shared" si="1456"/>
        <v>-66.029957373768212</v>
      </c>
      <c r="AC5168" s="21">
        <f t="shared" si="1457"/>
        <v>84.02</v>
      </c>
      <c r="AD5168" s="21">
        <f t="shared" si="1463"/>
        <v>-66.029957373768212</v>
      </c>
      <c r="AE5168" s="21" t="str">
        <f t="shared" si="1458"/>
        <v>8/3/11:00</v>
      </c>
    </row>
    <row r="5169" spans="2:31">
      <c r="B5169" s="37">
        <v>8</v>
      </c>
      <c r="C5169" s="38">
        <v>3</v>
      </c>
      <c r="D5169" s="39">
        <v>12</v>
      </c>
      <c r="E5169" s="17">
        <v>30.6</v>
      </c>
      <c r="F5169" s="17">
        <v>124</v>
      </c>
      <c r="G5169" s="17">
        <v>807</v>
      </c>
      <c r="H5169" s="37">
        <f t="shared" si="1446"/>
        <v>87.080000000000013</v>
      </c>
      <c r="I5169" s="37">
        <f>IF(H5169&lt;'Roof Calculator'!$G$8, 1, 0)</f>
        <v>0</v>
      </c>
      <c r="J5169" s="37">
        <f>IF(H5169&gt;='Roof Calculator'!$G$8, 1, 0)</f>
        <v>1</v>
      </c>
      <c r="K5169" s="37">
        <f t="shared" si="1447"/>
        <v>0</v>
      </c>
      <c r="L5169" s="37">
        <f t="shared" si="1448"/>
        <v>87.080000000000013</v>
      </c>
      <c r="M5169" s="37">
        <v>0</v>
      </c>
      <c r="N5169" s="37">
        <f t="shared" si="1449"/>
        <v>124</v>
      </c>
      <c r="O5169" s="37">
        <v>0</v>
      </c>
      <c r="P5169" s="37">
        <v>0</v>
      </c>
      <c r="Q5169" s="21">
        <f t="shared" si="1450"/>
        <v>39.790999999999997</v>
      </c>
      <c r="R5169" s="21">
        <f t="shared" si="1459"/>
        <v>215.45833333331925</v>
      </c>
      <c r="S5169" s="21">
        <f t="shared" si="1460"/>
        <v>17.028750651197385</v>
      </c>
      <c r="T5169" s="21">
        <f t="shared" si="1451"/>
        <v>86.147999999999996</v>
      </c>
      <c r="U5169" s="37">
        <f>VLOOKUP(Time_Zone, 'LSTM LookUp'!$B$5:$D$8, 3, FALSE)</f>
        <v>-75</v>
      </c>
      <c r="V5169" s="21">
        <f t="shared" si="1461"/>
        <v>-5.8412450035796146</v>
      </c>
      <c r="W5169" s="21">
        <f t="shared" si="1452"/>
        <v>159.68768874910512</v>
      </c>
      <c r="X5169" s="21">
        <f t="shared" si="1453"/>
        <v>-404.7808530812008</v>
      </c>
      <c r="Y5169" s="21">
        <f t="shared" si="1454"/>
        <v>-280.7808530812008</v>
      </c>
      <c r="Z5169" s="21">
        <f t="shared" si="1462"/>
        <v>-89.002626413327505</v>
      </c>
      <c r="AA5169" s="21">
        <f t="shared" si="1455"/>
        <v>0</v>
      </c>
      <c r="AB5169" s="21">
        <f t="shared" si="1456"/>
        <v>-89.002626413327505</v>
      </c>
      <c r="AC5169" s="21">
        <f t="shared" si="1457"/>
        <v>87.080000000000013</v>
      </c>
      <c r="AD5169" s="21">
        <f t="shared" si="1463"/>
        <v>-89.002626413327505</v>
      </c>
      <c r="AE5169" s="21" t="str">
        <f t="shared" si="1458"/>
        <v>8/3/12:00</v>
      </c>
    </row>
    <row r="5170" spans="2:31">
      <c r="B5170" s="37">
        <v>8</v>
      </c>
      <c r="C5170" s="38">
        <v>3</v>
      </c>
      <c r="D5170" s="39">
        <v>13</v>
      </c>
      <c r="E5170" s="17">
        <v>32.200000000000003</v>
      </c>
      <c r="F5170" s="17">
        <v>261</v>
      </c>
      <c r="G5170" s="17">
        <v>537</v>
      </c>
      <c r="H5170" s="37">
        <f t="shared" si="1446"/>
        <v>89.960000000000008</v>
      </c>
      <c r="I5170" s="37">
        <f>IF(H5170&lt;'Roof Calculator'!$G$8, 1, 0)</f>
        <v>0</v>
      </c>
      <c r="J5170" s="37">
        <f>IF(H5170&gt;='Roof Calculator'!$G$8, 1, 0)</f>
        <v>1</v>
      </c>
      <c r="K5170" s="37">
        <f t="shared" si="1447"/>
        <v>0</v>
      </c>
      <c r="L5170" s="37">
        <f t="shared" si="1448"/>
        <v>89.960000000000008</v>
      </c>
      <c r="M5170" s="37">
        <v>0</v>
      </c>
      <c r="N5170" s="37">
        <f t="shared" si="1449"/>
        <v>261</v>
      </c>
      <c r="O5170" s="37">
        <v>0</v>
      </c>
      <c r="P5170" s="37">
        <v>0</v>
      </c>
      <c r="Q5170" s="21">
        <f t="shared" si="1450"/>
        <v>39.790999999999997</v>
      </c>
      <c r="R5170" s="21">
        <f t="shared" si="1459"/>
        <v>215.4999999999859</v>
      </c>
      <c r="S5170" s="21">
        <f t="shared" si="1460"/>
        <v>17.017165649399875</v>
      </c>
      <c r="T5170" s="21">
        <f t="shared" si="1451"/>
        <v>86.147999999999996</v>
      </c>
      <c r="U5170" s="37">
        <f>VLOOKUP(Time_Zone, 'LSTM LookUp'!$B$5:$D$8, 3, FALSE)</f>
        <v>-75</v>
      </c>
      <c r="V5170" s="21">
        <f t="shared" si="1461"/>
        <v>-5.837709533239269</v>
      </c>
      <c r="W5170" s="21">
        <f t="shared" si="1452"/>
        <v>174.68857261669018</v>
      </c>
      <c r="X5170" s="21">
        <f t="shared" si="1453"/>
        <v>-292.2832842859965</v>
      </c>
      <c r="Y5170" s="21">
        <f t="shared" si="1454"/>
        <v>-31.283284285996501</v>
      </c>
      <c r="Z5170" s="21">
        <f t="shared" si="1462"/>
        <v>-9.9162547365124549</v>
      </c>
      <c r="AA5170" s="21">
        <f t="shared" si="1455"/>
        <v>0</v>
      </c>
      <c r="AB5170" s="21">
        <f t="shared" si="1456"/>
        <v>-9.9162547365124549</v>
      </c>
      <c r="AC5170" s="21">
        <f t="shared" si="1457"/>
        <v>89.960000000000008</v>
      </c>
      <c r="AD5170" s="21">
        <f t="shared" si="1463"/>
        <v>-9.9162547365124549</v>
      </c>
      <c r="AE5170" s="21" t="str">
        <f t="shared" si="1458"/>
        <v>8/3/13:00</v>
      </c>
    </row>
    <row r="5171" spans="2:31">
      <c r="B5171" s="37">
        <v>8</v>
      </c>
      <c r="C5171" s="38">
        <v>3</v>
      </c>
      <c r="D5171" s="39">
        <v>14</v>
      </c>
      <c r="E5171" s="17">
        <v>33.299999999999997</v>
      </c>
      <c r="F5171" s="17">
        <v>244</v>
      </c>
      <c r="G5171" s="17">
        <v>663</v>
      </c>
      <c r="H5171" s="37">
        <f t="shared" si="1446"/>
        <v>91.94</v>
      </c>
      <c r="I5171" s="37">
        <f>IF(H5171&lt;'Roof Calculator'!$G$8, 1, 0)</f>
        <v>0</v>
      </c>
      <c r="J5171" s="37">
        <f>IF(H5171&gt;='Roof Calculator'!$G$8, 1, 0)</f>
        <v>1</v>
      </c>
      <c r="K5171" s="37">
        <f t="shared" si="1447"/>
        <v>0</v>
      </c>
      <c r="L5171" s="37">
        <f t="shared" si="1448"/>
        <v>91.94</v>
      </c>
      <c r="M5171" s="37">
        <v>0</v>
      </c>
      <c r="N5171" s="37">
        <f t="shared" si="1449"/>
        <v>244</v>
      </c>
      <c r="O5171" s="37">
        <v>0</v>
      </c>
      <c r="P5171" s="37">
        <v>0</v>
      </c>
      <c r="Q5171" s="21">
        <f t="shared" si="1450"/>
        <v>39.790999999999997</v>
      </c>
      <c r="R5171" s="21">
        <f t="shared" si="1459"/>
        <v>215.54166666665256</v>
      </c>
      <c r="S5171" s="21">
        <f t="shared" si="1460"/>
        <v>17.005572343550387</v>
      </c>
      <c r="T5171" s="21">
        <f t="shared" si="1451"/>
        <v>86.147999999999996</v>
      </c>
      <c r="U5171" s="37">
        <f>VLOOKUP(Time_Zone, 'LSTM LookUp'!$B$5:$D$8, 3, FALSE)</f>
        <v>-75</v>
      </c>
      <c r="V5171" s="21">
        <f t="shared" si="1461"/>
        <v>-5.8341558773728757</v>
      </c>
      <c r="W5171" s="21">
        <f t="shared" si="1452"/>
        <v>189.68946103065679</v>
      </c>
      <c r="X5171" s="21">
        <f t="shared" si="1453"/>
        <v>-356.11793870948935</v>
      </c>
      <c r="Y5171" s="21">
        <f t="shared" si="1454"/>
        <v>-112.11793870948935</v>
      </c>
      <c r="Z5171" s="21">
        <f t="shared" si="1462"/>
        <v>-35.539428360904651</v>
      </c>
      <c r="AA5171" s="21">
        <f t="shared" si="1455"/>
        <v>0</v>
      </c>
      <c r="AB5171" s="21">
        <f t="shared" si="1456"/>
        <v>-35.539428360904651</v>
      </c>
      <c r="AC5171" s="21">
        <f t="shared" si="1457"/>
        <v>91.94</v>
      </c>
      <c r="AD5171" s="21">
        <f t="shared" si="1463"/>
        <v>-35.539428360904651</v>
      </c>
      <c r="AE5171" s="21" t="str">
        <f t="shared" si="1458"/>
        <v>8/3/14:00</v>
      </c>
    </row>
    <row r="5172" spans="2:31">
      <c r="B5172" s="37">
        <v>8</v>
      </c>
      <c r="C5172" s="38">
        <v>3</v>
      </c>
      <c r="D5172" s="39">
        <v>15</v>
      </c>
      <c r="E5172" s="17">
        <v>33.299999999999997</v>
      </c>
      <c r="F5172" s="17">
        <v>303</v>
      </c>
      <c r="G5172" s="17">
        <v>666</v>
      </c>
      <c r="H5172" s="37">
        <f t="shared" si="1446"/>
        <v>91.94</v>
      </c>
      <c r="I5172" s="37">
        <f>IF(H5172&lt;'Roof Calculator'!$G$8, 1, 0)</f>
        <v>0</v>
      </c>
      <c r="J5172" s="37">
        <f>IF(H5172&gt;='Roof Calculator'!$G$8, 1, 0)</f>
        <v>1</v>
      </c>
      <c r="K5172" s="37">
        <f t="shared" si="1447"/>
        <v>0</v>
      </c>
      <c r="L5172" s="37">
        <f t="shared" si="1448"/>
        <v>91.94</v>
      </c>
      <c r="M5172" s="37">
        <v>0</v>
      </c>
      <c r="N5172" s="37">
        <f t="shared" si="1449"/>
        <v>303</v>
      </c>
      <c r="O5172" s="37">
        <v>0</v>
      </c>
      <c r="P5172" s="37">
        <v>0</v>
      </c>
      <c r="Q5172" s="21">
        <f t="shared" si="1450"/>
        <v>39.790999999999997</v>
      </c>
      <c r="R5172" s="21">
        <f t="shared" si="1459"/>
        <v>215.58333333331922</v>
      </c>
      <c r="S5172" s="21">
        <f t="shared" si="1460"/>
        <v>16.993970740680101</v>
      </c>
      <c r="T5172" s="21">
        <f t="shared" si="1451"/>
        <v>86.147999999999996</v>
      </c>
      <c r="U5172" s="37">
        <f>VLOOKUP(Time_Zone, 'LSTM LookUp'!$B$5:$D$8, 3, FALSE)</f>
        <v>-75</v>
      </c>
      <c r="V5172" s="21">
        <f t="shared" si="1461"/>
        <v>-5.8305840360394576</v>
      </c>
      <c r="W5172" s="21">
        <f t="shared" si="1452"/>
        <v>204.69035399099013</v>
      </c>
      <c r="X5172" s="21">
        <f t="shared" si="1453"/>
        <v>-320.08171433761225</v>
      </c>
      <c r="Y5172" s="21">
        <f t="shared" si="1454"/>
        <v>-17.081714337612254</v>
      </c>
      <c r="Z5172" s="21">
        <f t="shared" si="1462"/>
        <v>-5.41460510218627</v>
      </c>
      <c r="AA5172" s="21">
        <f t="shared" si="1455"/>
        <v>0</v>
      </c>
      <c r="AB5172" s="21">
        <f t="shared" si="1456"/>
        <v>-5.41460510218627</v>
      </c>
      <c r="AC5172" s="21">
        <f t="shared" si="1457"/>
        <v>91.94</v>
      </c>
      <c r="AD5172" s="21">
        <f t="shared" si="1463"/>
        <v>-5.41460510218627</v>
      </c>
      <c r="AE5172" s="21" t="str">
        <f t="shared" si="1458"/>
        <v>8/3/15:00</v>
      </c>
    </row>
    <row r="5173" spans="2:31">
      <c r="B5173" s="37">
        <v>8</v>
      </c>
      <c r="C5173" s="38">
        <v>3</v>
      </c>
      <c r="D5173" s="39">
        <v>16</v>
      </c>
      <c r="E5173" s="17">
        <v>33.9</v>
      </c>
      <c r="F5173" s="17">
        <v>208</v>
      </c>
      <c r="G5173" s="17">
        <v>639</v>
      </c>
      <c r="H5173" s="37">
        <f t="shared" si="1446"/>
        <v>93.02</v>
      </c>
      <c r="I5173" s="37">
        <f>IF(H5173&lt;'Roof Calculator'!$G$8, 1, 0)</f>
        <v>0</v>
      </c>
      <c r="J5173" s="37">
        <f>IF(H5173&gt;='Roof Calculator'!$G$8, 1, 0)</f>
        <v>1</v>
      </c>
      <c r="K5173" s="37">
        <f t="shared" si="1447"/>
        <v>0</v>
      </c>
      <c r="L5173" s="37">
        <f t="shared" si="1448"/>
        <v>93.02</v>
      </c>
      <c r="M5173" s="37">
        <v>0</v>
      </c>
      <c r="N5173" s="37">
        <f t="shared" si="1449"/>
        <v>208</v>
      </c>
      <c r="O5173" s="37">
        <v>0</v>
      </c>
      <c r="P5173" s="37">
        <v>0</v>
      </c>
      <c r="Q5173" s="21">
        <f t="shared" si="1450"/>
        <v>39.790999999999997</v>
      </c>
      <c r="R5173" s="21">
        <f t="shared" si="1459"/>
        <v>215.62499999998587</v>
      </c>
      <c r="S5173" s="21">
        <f t="shared" si="1460"/>
        <v>16.982360847822164</v>
      </c>
      <c r="T5173" s="21">
        <f t="shared" si="1451"/>
        <v>86.147999999999996</v>
      </c>
      <c r="U5173" s="37">
        <f>VLOOKUP(Time_Zone, 'LSTM LookUp'!$B$5:$D$8, 3, FALSE)</f>
        <v>-75</v>
      </c>
      <c r="V5173" s="21">
        <f t="shared" si="1461"/>
        <v>-5.8269940093386428</v>
      </c>
      <c r="W5173" s="21">
        <f t="shared" si="1452"/>
        <v>219.69125149766535</v>
      </c>
      <c r="X5173" s="21">
        <f t="shared" si="1453"/>
        <v>-241.90020997735016</v>
      </c>
      <c r="Y5173" s="21">
        <f t="shared" si="1454"/>
        <v>-33.900209977350158</v>
      </c>
      <c r="Z5173" s="21">
        <f t="shared" si="1462"/>
        <v>-10.745774474425748</v>
      </c>
      <c r="AA5173" s="21">
        <f t="shared" si="1455"/>
        <v>0</v>
      </c>
      <c r="AB5173" s="21">
        <f t="shared" si="1456"/>
        <v>-10.745774474425748</v>
      </c>
      <c r="AC5173" s="21">
        <f t="shared" si="1457"/>
        <v>93.02</v>
      </c>
      <c r="AD5173" s="21">
        <f t="shared" si="1463"/>
        <v>-10.745774474425748</v>
      </c>
      <c r="AE5173" s="21" t="str">
        <f t="shared" si="1458"/>
        <v>8/3/16:00</v>
      </c>
    </row>
    <row r="5174" spans="2:31">
      <c r="B5174" s="37">
        <v>8</v>
      </c>
      <c r="C5174" s="38">
        <v>3</v>
      </c>
      <c r="D5174" s="39">
        <v>17</v>
      </c>
      <c r="E5174" s="17">
        <v>32.200000000000003</v>
      </c>
      <c r="F5174" s="17">
        <v>273</v>
      </c>
      <c r="G5174" s="17">
        <v>205</v>
      </c>
      <c r="H5174" s="37">
        <f t="shared" si="1446"/>
        <v>89.960000000000008</v>
      </c>
      <c r="I5174" s="37">
        <f>IF(H5174&lt;'Roof Calculator'!$G$8, 1, 0)</f>
        <v>0</v>
      </c>
      <c r="J5174" s="37">
        <f>IF(H5174&gt;='Roof Calculator'!$G$8, 1, 0)</f>
        <v>1</v>
      </c>
      <c r="K5174" s="37">
        <f t="shared" si="1447"/>
        <v>0</v>
      </c>
      <c r="L5174" s="37">
        <f t="shared" si="1448"/>
        <v>89.960000000000008</v>
      </c>
      <c r="M5174" s="37">
        <v>0</v>
      </c>
      <c r="N5174" s="37">
        <f t="shared" si="1449"/>
        <v>273</v>
      </c>
      <c r="O5174" s="37">
        <v>0</v>
      </c>
      <c r="P5174" s="37">
        <v>0</v>
      </c>
      <c r="Q5174" s="21">
        <f t="shared" si="1450"/>
        <v>39.790999999999997</v>
      </c>
      <c r="R5174" s="21">
        <f t="shared" si="1459"/>
        <v>215.66666666665253</v>
      </c>
      <c r="S5174" s="21">
        <f t="shared" si="1460"/>
        <v>16.970742672011582</v>
      </c>
      <c r="T5174" s="21">
        <f t="shared" si="1451"/>
        <v>86.147999999999996</v>
      </c>
      <c r="U5174" s="37">
        <f>VLOOKUP(Time_Zone, 'LSTM LookUp'!$B$5:$D$8, 3, FALSE)</f>
        <v>-75</v>
      </c>
      <c r="V5174" s="21">
        <f t="shared" si="1461"/>
        <v>-5.823385797410662</v>
      </c>
      <c r="W5174" s="21">
        <f t="shared" si="1452"/>
        <v>234.69215355064736</v>
      </c>
      <c r="X5174" s="21">
        <f t="shared" si="1453"/>
        <v>-48.782090103971115</v>
      </c>
      <c r="Y5174" s="21">
        <f t="shared" si="1454"/>
        <v>224.21790989602889</v>
      </c>
      <c r="Z5174" s="21">
        <f t="shared" si="1462"/>
        <v>71.073161330848251</v>
      </c>
      <c r="AA5174" s="21">
        <f t="shared" si="1455"/>
        <v>0</v>
      </c>
      <c r="AB5174" s="21">
        <f t="shared" si="1456"/>
        <v>71.073161330848251</v>
      </c>
      <c r="AC5174" s="21">
        <f t="shared" si="1457"/>
        <v>89.960000000000008</v>
      </c>
      <c r="AD5174" s="21">
        <f t="shared" si="1463"/>
        <v>71.073161330848251</v>
      </c>
      <c r="AE5174" s="21" t="str">
        <f t="shared" si="1458"/>
        <v>8/3/17:00</v>
      </c>
    </row>
    <row r="5175" spans="2:31">
      <c r="B5175" s="37">
        <v>8</v>
      </c>
      <c r="C5175" s="38">
        <v>3</v>
      </c>
      <c r="D5175" s="39">
        <v>18</v>
      </c>
      <c r="E5175" s="17">
        <v>31.7</v>
      </c>
      <c r="F5175" s="17">
        <v>158</v>
      </c>
      <c r="G5175" s="17">
        <v>77</v>
      </c>
      <c r="H5175" s="37">
        <f t="shared" si="1446"/>
        <v>89.06</v>
      </c>
      <c r="I5175" s="37">
        <f>IF(H5175&lt;'Roof Calculator'!$G$8, 1, 0)</f>
        <v>0</v>
      </c>
      <c r="J5175" s="37">
        <f>IF(H5175&gt;='Roof Calculator'!$G$8, 1, 0)</f>
        <v>1</v>
      </c>
      <c r="K5175" s="37">
        <f t="shared" si="1447"/>
        <v>0</v>
      </c>
      <c r="L5175" s="37">
        <f t="shared" si="1448"/>
        <v>89.06</v>
      </c>
      <c r="M5175" s="37">
        <v>0</v>
      </c>
      <c r="N5175" s="37">
        <f t="shared" si="1449"/>
        <v>158</v>
      </c>
      <c r="O5175" s="37">
        <v>0</v>
      </c>
      <c r="P5175" s="37">
        <v>0</v>
      </c>
      <c r="Q5175" s="21">
        <f t="shared" si="1450"/>
        <v>39.790999999999997</v>
      </c>
      <c r="R5175" s="21">
        <f t="shared" si="1459"/>
        <v>215.70833333331919</v>
      </c>
      <c r="S5175" s="21">
        <f t="shared" si="1460"/>
        <v>16.959116220285335</v>
      </c>
      <c r="T5175" s="21">
        <f t="shared" si="1451"/>
        <v>86.147999999999996</v>
      </c>
      <c r="U5175" s="37">
        <f>VLOOKUP(Time_Zone, 'LSTM LookUp'!$B$5:$D$8, 3, FALSE)</f>
        <v>-75</v>
      </c>
      <c r="V5175" s="21">
        <f t="shared" si="1461"/>
        <v>-5.8197594004363538</v>
      </c>
      <c r="W5175" s="21">
        <f t="shared" si="1452"/>
        <v>249.6930601498909</v>
      </c>
      <c r="X5175" s="21">
        <f t="shared" si="1453"/>
        <v>-5.2662363161694881</v>
      </c>
      <c r="Y5175" s="21">
        <f t="shared" si="1454"/>
        <v>152.73376368383052</v>
      </c>
      <c r="Z5175" s="21">
        <f t="shared" si="1462"/>
        <v>48.413935496955567</v>
      </c>
      <c r="AA5175" s="21">
        <f t="shared" si="1455"/>
        <v>0</v>
      </c>
      <c r="AB5175" s="21">
        <f t="shared" si="1456"/>
        <v>48.413935496955567</v>
      </c>
      <c r="AC5175" s="21">
        <f t="shared" si="1457"/>
        <v>89.06</v>
      </c>
      <c r="AD5175" s="21">
        <f t="shared" si="1463"/>
        <v>48.413935496955567</v>
      </c>
      <c r="AE5175" s="21" t="str">
        <f t="shared" si="1458"/>
        <v>8/3/18:00</v>
      </c>
    </row>
    <row r="5176" spans="2:31">
      <c r="B5176" s="37">
        <v>8</v>
      </c>
      <c r="C5176" s="38">
        <v>3</v>
      </c>
      <c r="D5176" s="39">
        <v>19</v>
      </c>
      <c r="E5176" s="17">
        <v>29.4</v>
      </c>
      <c r="F5176" s="17">
        <v>101</v>
      </c>
      <c r="G5176" s="17">
        <v>148</v>
      </c>
      <c r="H5176" s="37">
        <f t="shared" si="1446"/>
        <v>84.919999999999987</v>
      </c>
      <c r="I5176" s="37">
        <f>IF(H5176&lt;'Roof Calculator'!$G$8, 1, 0)</f>
        <v>0</v>
      </c>
      <c r="J5176" s="37">
        <f>IF(H5176&gt;='Roof Calculator'!$G$8, 1, 0)</f>
        <v>1</v>
      </c>
      <c r="K5176" s="37">
        <f t="shared" si="1447"/>
        <v>0</v>
      </c>
      <c r="L5176" s="37">
        <f t="shared" si="1448"/>
        <v>84.919999999999987</v>
      </c>
      <c r="M5176" s="37">
        <v>0</v>
      </c>
      <c r="N5176" s="37">
        <f t="shared" si="1449"/>
        <v>101</v>
      </c>
      <c r="O5176" s="37">
        <v>0</v>
      </c>
      <c r="P5176" s="37">
        <v>0</v>
      </c>
      <c r="Q5176" s="21">
        <f t="shared" si="1450"/>
        <v>39.790999999999997</v>
      </c>
      <c r="R5176" s="21">
        <f t="shared" si="1459"/>
        <v>215.74999999998585</v>
      </c>
      <c r="S5176" s="21">
        <f t="shared" si="1460"/>
        <v>16.94748149968229</v>
      </c>
      <c r="T5176" s="21">
        <f t="shared" si="1451"/>
        <v>86.147999999999996</v>
      </c>
      <c r="U5176" s="37">
        <f>VLOOKUP(Time_Zone, 'LSTM LookUp'!$B$5:$D$8, 3, FALSE)</f>
        <v>-75</v>
      </c>
      <c r="V5176" s="21">
        <f t="shared" si="1461"/>
        <v>-5.8161148186371738</v>
      </c>
      <c r="W5176" s="21">
        <f t="shared" si="1452"/>
        <v>264.6939712953407</v>
      </c>
      <c r="X5176" s="21">
        <f t="shared" si="1453"/>
        <v>17.550259535464974</v>
      </c>
      <c r="Y5176" s="21">
        <f t="shared" si="1454"/>
        <v>118.55025953546497</v>
      </c>
      <c r="Z5176" s="21">
        <f t="shared" si="1462"/>
        <v>37.578361718228024</v>
      </c>
      <c r="AA5176" s="21">
        <f t="shared" si="1455"/>
        <v>0</v>
      </c>
      <c r="AB5176" s="21">
        <f t="shared" si="1456"/>
        <v>37.578361718228024</v>
      </c>
      <c r="AC5176" s="21">
        <f t="shared" si="1457"/>
        <v>84.919999999999987</v>
      </c>
      <c r="AD5176" s="21">
        <f t="shared" si="1463"/>
        <v>37.578361718228024</v>
      </c>
      <c r="AE5176" s="21" t="str">
        <f t="shared" si="1458"/>
        <v>8/3/19:00</v>
      </c>
    </row>
    <row r="5177" spans="2:31">
      <c r="B5177" s="37">
        <v>8</v>
      </c>
      <c r="C5177" s="38">
        <v>3</v>
      </c>
      <c r="D5177" s="39">
        <v>20</v>
      </c>
      <c r="E5177" s="17">
        <v>28.3</v>
      </c>
      <c r="F5177" s="17">
        <v>21</v>
      </c>
      <c r="G5177" s="17">
        <v>2</v>
      </c>
      <c r="H5177" s="37">
        <f t="shared" si="1446"/>
        <v>82.94</v>
      </c>
      <c r="I5177" s="37">
        <f>IF(H5177&lt;'Roof Calculator'!$G$8, 1, 0)</f>
        <v>0</v>
      </c>
      <c r="J5177" s="37">
        <f>IF(H5177&gt;='Roof Calculator'!$G$8, 1, 0)</f>
        <v>1</v>
      </c>
      <c r="K5177" s="37">
        <f t="shared" si="1447"/>
        <v>0</v>
      </c>
      <c r="L5177" s="37">
        <f t="shared" si="1448"/>
        <v>82.94</v>
      </c>
      <c r="M5177" s="37">
        <v>0</v>
      </c>
      <c r="N5177" s="37">
        <f t="shared" si="1449"/>
        <v>21</v>
      </c>
      <c r="O5177" s="37">
        <v>0</v>
      </c>
      <c r="P5177" s="37">
        <v>0</v>
      </c>
      <c r="Q5177" s="21">
        <f t="shared" si="1450"/>
        <v>39.790999999999997</v>
      </c>
      <c r="R5177" s="21">
        <f t="shared" si="1459"/>
        <v>215.7916666666525</v>
      </c>
      <c r="S5177" s="21">
        <f t="shared" si="1460"/>
        <v>16.935838517243212</v>
      </c>
      <c r="T5177" s="21">
        <f t="shared" si="1451"/>
        <v>86.147999999999996</v>
      </c>
      <c r="U5177" s="37">
        <f>VLOOKUP(Time_Zone, 'LSTM LookUp'!$B$5:$D$8, 3, FALSE)</f>
        <v>-75</v>
      </c>
      <c r="V5177" s="21">
        <f t="shared" si="1461"/>
        <v>-5.8124520522751908</v>
      </c>
      <c r="W5177" s="21">
        <f t="shared" si="1452"/>
        <v>279.69488698693118</v>
      </c>
      <c r="X5177" s="21">
        <f t="shared" si="1453"/>
        <v>0.62042883516680392</v>
      </c>
      <c r="Y5177" s="21">
        <f t="shared" si="1454"/>
        <v>21.620428835166805</v>
      </c>
      <c r="Z5177" s="21">
        <f t="shared" si="1462"/>
        <v>6.8532983264203953</v>
      </c>
      <c r="AA5177" s="21">
        <f t="shared" si="1455"/>
        <v>0</v>
      </c>
      <c r="AB5177" s="21">
        <f t="shared" si="1456"/>
        <v>6.8532983264203953</v>
      </c>
      <c r="AC5177" s="21">
        <f t="shared" si="1457"/>
        <v>82.94</v>
      </c>
      <c r="AD5177" s="21">
        <f t="shared" si="1463"/>
        <v>6.8532983264203953</v>
      </c>
      <c r="AE5177" s="21" t="str">
        <f t="shared" si="1458"/>
        <v>8/3/20:00</v>
      </c>
    </row>
    <row r="5178" spans="2:31">
      <c r="B5178" s="37">
        <v>8</v>
      </c>
      <c r="C5178" s="38">
        <v>3</v>
      </c>
      <c r="D5178" s="39">
        <v>21</v>
      </c>
      <c r="E5178" s="17">
        <v>26.7</v>
      </c>
      <c r="F5178" s="17">
        <v>0</v>
      </c>
      <c r="G5178" s="17">
        <v>0</v>
      </c>
      <c r="H5178" s="37">
        <f t="shared" si="1446"/>
        <v>80.06</v>
      </c>
      <c r="I5178" s="37">
        <f>IF(H5178&lt;'Roof Calculator'!$G$8, 1, 0)</f>
        <v>0</v>
      </c>
      <c r="J5178" s="37">
        <f>IF(H5178&gt;='Roof Calculator'!$G$8, 1, 0)</f>
        <v>1</v>
      </c>
      <c r="K5178" s="37">
        <f t="shared" si="1447"/>
        <v>0</v>
      </c>
      <c r="L5178" s="37">
        <f t="shared" si="1448"/>
        <v>80.06</v>
      </c>
      <c r="M5178" s="37">
        <v>0</v>
      </c>
      <c r="N5178" s="37">
        <f t="shared" si="1449"/>
        <v>0</v>
      </c>
      <c r="O5178" s="37">
        <v>0</v>
      </c>
      <c r="P5178" s="37">
        <v>0</v>
      </c>
      <c r="Q5178" s="21">
        <f t="shared" si="1450"/>
        <v>39.790999999999997</v>
      </c>
      <c r="R5178" s="21">
        <f t="shared" si="1459"/>
        <v>215.83333333331916</v>
      </c>
      <c r="S5178" s="21">
        <f t="shared" si="1460"/>
        <v>16.924187280010738</v>
      </c>
      <c r="T5178" s="21">
        <f t="shared" si="1451"/>
        <v>86.147999999999996</v>
      </c>
      <c r="U5178" s="37">
        <f>VLOOKUP(Time_Zone, 'LSTM LookUp'!$B$5:$D$8, 3, FALSE)</f>
        <v>-75</v>
      </c>
      <c r="V5178" s="21">
        <f t="shared" si="1461"/>
        <v>-5.8087711016530896</v>
      </c>
      <c r="W5178" s="21">
        <f t="shared" si="1452"/>
        <v>294.69580722458676</v>
      </c>
      <c r="X5178" s="21">
        <f t="shared" si="1453"/>
        <v>0</v>
      </c>
      <c r="Y5178" s="21">
        <f t="shared" si="1454"/>
        <v>0</v>
      </c>
      <c r="Z5178" s="21">
        <f t="shared" si="1462"/>
        <v>0</v>
      </c>
      <c r="AA5178" s="21">
        <f t="shared" si="1455"/>
        <v>0</v>
      </c>
      <c r="AB5178" s="21">
        <f t="shared" si="1456"/>
        <v>0</v>
      </c>
      <c r="AC5178" s="21">
        <f t="shared" si="1457"/>
        <v>80.06</v>
      </c>
      <c r="AD5178" s="21">
        <f t="shared" si="1463"/>
        <v>0</v>
      </c>
      <c r="AE5178" s="21" t="str">
        <f t="shared" si="1458"/>
        <v>8/3/21:00</v>
      </c>
    </row>
    <row r="5179" spans="2:31">
      <c r="B5179" s="37">
        <v>8</v>
      </c>
      <c r="C5179" s="38">
        <v>3</v>
      </c>
      <c r="D5179" s="39">
        <v>22</v>
      </c>
      <c r="E5179" s="17">
        <v>25</v>
      </c>
      <c r="F5179" s="17">
        <v>0</v>
      </c>
      <c r="G5179" s="17">
        <v>0</v>
      </c>
      <c r="H5179" s="37">
        <f t="shared" si="1446"/>
        <v>77</v>
      </c>
      <c r="I5179" s="37">
        <f>IF(H5179&lt;'Roof Calculator'!$G$8, 1, 0)</f>
        <v>0</v>
      </c>
      <c r="J5179" s="37">
        <f>IF(H5179&gt;='Roof Calculator'!$G$8, 1, 0)</f>
        <v>1</v>
      </c>
      <c r="K5179" s="37">
        <f t="shared" si="1447"/>
        <v>0</v>
      </c>
      <c r="L5179" s="37">
        <f t="shared" si="1448"/>
        <v>77</v>
      </c>
      <c r="M5179" s="37">
        <v>0</v>
      </c>
      <c r="N5179" s="37">
        <f t="shared" si="1449"/>
        <v>0</v>
      </c>
      <c r="O5179" s="37">
        <v>0</v>
      </c>
      <c r="P5179" s="37">
        <v>0</v>
      </c>
      <c r="Q5179" s="21">
        <f t="shared" si="1450"/>
        <v>39.790999999999997</v>
      </c>
      <c r="R5179" s="21">
        <f t="shared" si="1459"/>
        <v>215.87499999998582</v>
      </c>
      <c r="S5179" s="21">
        <f t="shared" si="1460"/>
        <v>16.91252779502943</v>
      </c>
      <c r="T5179" s="21">
        <f t="shared" si="1451"/>
        <v>86.147999999999996</v>
      </c>
      <c r="U5179" s="37">
        <f>VLOOKUP(Time_Zone, 'LSTM LookUp'!$B$5:$D$8, 3, FALSE)</f>
        <v>-75</v>
      </c>
      <c r="V5179" s="21">
        <f t="shared" si="1461"/>
        <v>-5.8050719671141842</v>
      </c>
      <c r="W5179" s="21">
        <f t="shared" si="1452"/>
        <v>309.69673200822149</v>
      </c>
      <c r="X5179" s="21">
        <f t="shared" si="1453"/>
        <v>0</v>
      </c>
      <c r="Y5179" s="21">
        <f t="shared" si="1454"/>
        <v>0</v>
      </c>
      <c r="Z5179" s="21">
        <f t="shared" si="1462"/>
        <v>0</v>
      </c>
      <c r="AA5179" s="21">
        <f t="shared" si="1455"/>
        <v>0</v>
      </c>
      <c r="AB5179" s="21">
        <f t="shared" si="1456"/>
        <v>0</v>
      </c>
      <c r="AC5179" s="21">
        <f t="shared" si="1457"/>
        <v>77</v>
      </c>
      <c r="AD5179" s="21">
        <f t="shared" si="1463"/>
        <v>0</v>
      </c>
      <c r="AE5179" s="21" t="str">
        <f t="shared" si="1458"/>
        <v>8/3/22:00</v>
      </c>
    </row>
    <row r="5180" spans="2:31">
      <c r="B5180" s="37">
        <v>8</v>
      </c>
      <c r="C5180" s="38">
        <v>3</v>
      </c>
      <c r="D5180" s="39">
        <v>23</v>
      </c>
      <c r="E5180" s="17">
        <v>25</v>
      </c>
      <c r="F5180" s="17">
        <v>0</v>
      </c>
      <c r="G5180" s="17">
        <v>0</v>
      </c>
      <c r="H5180" s="37">
        <f t="shared" si="1446"/>
        <v>77</v>
      </c>
      <c r="I5180" s="37">
        <f>IF(H5180&lt;'Roof Calculator'!$G$8, 1, 0)</f>
        <v>0</v>
      </c>
      <c r="J5180" s="37">
        <f>IF(H5180&gt;='Roof Calculator'!$G$8, 1, 0)</f>
        <v>1</v>
      </c>
      <c r="K5180" s="37">
        <f t="shared" si="1447"/>
        <v>0</v>
      </c>
      <c r="L5180" s="37">
        <f t="shared" si="1448"/>
        <v>77</v>
      </c>
      <c r="M5180" s="37">
        <v>0</v>
      </c>
      <c r="N5180" s="37">
        <f t="shared" si="1449"/>
        <v>0</v>
      </c>
      <c r="O5180" s="37">
        <v>0</v>
      </c>
      <c r="P5180" s="37">
        <v>0</v>
      </c>
      <c r="Q5180" s="21">
        <f t="shared" si="1450"/>
        <v>39.790999999999997</v>
      </c>
      <c r="R5180" s="21">
        <f t="shared" si="1459"/>
        <v>215.91666666665247</v>
      </c>
      <c r="S5180" s="21">
        <f t="shared" si="1460"/>
        <v>16.900860069345701</v>
      </c>
      <c r="T5180" s="21">
        <f t="shared" si="1451"/>
        <v>86.147999999999996</v>
      </c>
      <c r="U5180" s="37">
        <f>VLOOKUP(Time_Zone, 'LSTM LookUp'!$B$5:$D$8, 3, FALSE)</f>
        <v>-75</v>
      </c>
      <c r="V5180" s="21">
        <f t="shared" si="1461"/>
        <v>-5.8013546490424108</v>
      </c>
      <c r="W5180" s="21">
        <f t="shared" si="1452"/>
        <v>324.69766133773936</v>
      </c>
      <c r="X5180" s="21">
        <f t="shared" si="1453"/>
        <v>0</v>
      </c>
      <c r="Y5180" s="21">
        <f t="shared" si="1454"/>
        <v>0</v>
      </c>
      <c r="Z5180" s="21">
        <f t="shared" si="1462"/>
        <v>0</v>
      </c>
      <c r="AA5180" s="21">
        <f t="shared" si="1455"/>
        <v>0</v>
      </c>
      <c r="AB5180" s="21">
        <f t="shared" si="1456"/>
        <v>0</v>
      </c>
      <c r="AC5180" s="21">
        <f t="shared" si="1457"/>
        <v>77</v>
      </c>
      <c r="AD5180" s="21">
        <f t="shared" si="1463"/>
        <v>0</v>
      </c>
      <c r="AE5180" s="21" t="str">
        <f t="shared" si="1458"/>
        <v>8/3/23:00</v>
      </c>
    </row>
    <row r="5181" spans="2:31">
      <c r="B5181" s="37">
        <v>8</v>
      </c>
      <c r="C5181" s="38">
        <v>3</v>
      </c>
      <c r="D5181" s="39">
        <v>24</v>
      </c>
      <c r="E5181" s="17">
        <v>23.3</v>
      </c>
      <c r="F5181" s="17">
        <v>0</v>
      </c>
      <c r="G5181" s="17">
        <v>0</v>
      </c>
      <c r="H5181" s="37">
        <f t="shared" si="1446"/>
        <v>73.94</v>
      </c>
      <c r="I5181" s="37">
        <f>IF(H5181&lt;'Roof Calculator'!$G$8, 1, 0)</f>
        <v>0</v>
      </c>
      <c r="J5181" s="37">
        <f>IF(H5181&gt;='Roof Calculator'!$G$8, 1, 0)</f>
        <v>1</v>
      </c>
      <c r="K5181" s="37">
        <f t="shared" si="1447"/>
        <v>0</v>
      </c>
      <c r="L5181" s="37">
        <f t="shared" si="1448"/>
        <v>73.94</v>
      </c>
      <c r="M5181" s="37">
        <v>0</v>
      </c>
      <c r="N5181" s="37">
        <f t="shared" si="1449"/>
        <v>0</v>
      </c>
      <c r="O5181" s="37">
        <v>0</v>
      </c>
      <c r="P5181" s="37">
        <v>0</v>
      </c>
      <c r="Q5181" s="21">
        <f t="shared" si="1450"/>
        <v>39.790999999999997</v>
      </c>
      <c r="R5181" s="21">
        <f t="shared" si="1459"/>
        <v>215.95833333331913</v>
      </c>
      <c r="S5181" s="21">
        <f t="shared" si="1460"/>
        <v>16.889184110007822</v>
      </c>
      <c r="T5181" s="21">
        <f t="shared" si="1451"/>
        <v>86.147999999999996</v>
      </c>
      <c r="U5181" s="37">
        <f>VLOOKUP(Time_Zone, 'LSTM LookUp'!$B$5:$D$8, 3, FALSE)</f>
        <v>-75</v>
      </c>
      <c r="V5181" s="21">
        <f t="shared" si="1461"/>
        <v>-5.7976191478623207</v>
      </c>
      <c r="W5181" s="21">
        <f t="shared" si="1452"/>
        <v>339.69859521303442</v>
      </c>
      <c r="X5181" s="21">
        <f t="shared" si="1453"/>
        <v>0</v>
      </c>
      <c r="Y5181" s="21">
        <f t="shared" si="1454"/>
        <v>0</v>
      </c>
      <c r="Z5181" s="21">
        <f t="shared" si="1462"/>
        <v>0</v>
      </c>
      <c r="AA5181" s="21">
        <f t="shared" si="1455"/>
        <v>0</v>
      </c>
      <c r="AB5181" s="21">
        <f t="shared" si="1456"/>
        <v>0</v>
      </c>
      <c r="AC5181" s="21">
        <f t="shared" si="1457"/>
        <v>73.94</v>
      </c>
      <c r="AD5181" s="21">
        <f t="shared" si="1463"/>
        <v>0</v>
      </c>
      <c r="AE5181" s="21" t="str">
        <f t="shared" si="1458"/>
        <v>8/3/24:00</v>
      </c>
    </row>
    <row r="5182" spans="2:31">
      <c r="B5182" s="37">
        <v>8</v>
      </c>
      <c r="C5182" s="38">
        <v>4</v>
      </c>
      <c r="D5182" s="39">
        <v>1</v>
      </c>
      <c r="E5182" s="17">
        <v>24.4</v>
      </c>
      <c r="F5182" s="17">
        <v>0</v>
      </c>
      <c r="G5182" s="17">
        <v>0</v>
      </c>
      <c r="H5182" s="37">
        <f t="shared" si="1446"/>
        <v>75.92</v>
      </c>
      <c r="I5182" s="37">
        <f>IF(H5182&lt;'Roof Calculator'!$G$8, 1, 0)</f>
        <v>0</v>
      </c>
      <c r="J5182" s="37">
        <f>IF(H5182&gt;='Roof Calculator'!$G$8, 1, 0)</f>
        <v>1</v>
      </c>
      <c r="K5182" s="37">
        <f t="shared" si="1447"/>
        <v>0</v>
      </c>
      <c r="L5182" s="37">
        <f t="shared" si="1448"/>
        <v>75.92</v>
      </c>
      <c r="M5182" s="37">
        <v>0</v>
      </c>
      <c r="N5182" s="37">
        <f t="shared" si="1449"/>
        <v>0</v>
      </c>
      <c r="O5182" s="37">
        <v>0</v>
      </c>
      <c r="P5182" s="37">
        <v>0</v>
      </c>
      <c r="Q5182" s="21">
        <f t="shared" si="1450"/>
        <v>39.790999999999997</v>
      </c>
      <c r="R5182" s="21">
        <f t="shared" si="1459"/>
        <v>215.99999999998579</v>
      </c>
      <c r="S5182" s="21">
        <f t="shared" si="1460"/>
        <v>16.87749992406594</v>
      </c>
      <c r="T5182" s="21">
        <f t="shared" si="1451"/>
        <v>86.147999999999996</v>
      </c>
      <c r="U5182" s="37">
        <f>VLOOKUP(Time_Zone, 'LSTM LookUp'!$B$5:$D$8, 3, FALSE)</f>
        <v>-75</v>
      </c>
      <c r="V5182" s="21">
        <f t="shared" si="1461"/>
        <v>-5.7938654640391176</v>
      </c>
      <c r="W5182" s="21">
        <f t="shared" si="1452"/>
        <v>-5.3004663660097595</v>
      </c>
      <c r="X5182" s="21">
        <f t="shared" si="1453"/>
        <v>0</v>
      </c>
      <c r="Y5182" s="21">
        <f t="shared" si="1454"/>
        <v>0</v>
      </c>
      <c r="Z5182" s="21">
        <f t="shared" si="1462"/>
        <v>0</v>
      </c>
      <c r="AA5182" s="21">
        <f t="shared" si="1455"/>
        <v>0</v>
      </c>
      <c r="AB5182" s="21">
        <f t="shared" si="1456"/>
        <v>0</v>
      </c>
      <c r="AC5182" s="21">
        <f t="shared" si="1457"/>
        <v>75.92</v>
      </c>
      <c r="AD5182" s="21">
        <f t="shared" si="1463"/>
        <v>0</v>
      </c>
      <c r="AE5182" s="21" t="str">
        <f t="shared" si="1458"/>
        <v>8/4/1:00</v>
      </c>
    </row>
    <row r="5183" spans="2:31">
      <c r="B5183" s="37">
        <v>8</v>
      </c>
      <c r="C5183" s="38">
        <v>4</v>
      </c>
      <c r="D5183" s="39">
        <v>2</v>
      </c>
      <c r="E5183" s="17">
        <v>22.8</v>
      </c>
      <c r="F5183" s="17">
        <v>0</v>
      </c>
      <c r="G5183" s="17">
        <v>0</v>
      </c>
      <c r="H5183" s="37">
        <f t="shared" si="1446"/>
        <v>73.040000000000006</v>
      </c>
      <c r="I5183" s="37">
        <f>IF(H5183&lt;'Roof Calculator'!$G$8, 1, 0)</f>
        <v>0</v>
      </c>
      <c r="J5183" s="37">
        <f>IF(H5183&gt;='Roof Calculator'!$G$8, 1, 0)</f>
        <v>1</v>
      </c>
      <c r="K5183" s="37">
        <f t="shared" si="1447"/>
        <v>0</v>
      </c>
      <c r="L5183" s="37">
        <f t="shared" si="1448"/>
        <v>73.040000000000006</v>
      </c>
      <c r="M5183" s="37">
        <v>0</v>
      </c>
      <c r="N5183" s="37">
        <f t="shared" si="1449"/>
        <v>0</v>
      </c>
      <c r="O5183" s="37">
        <v>0</v>
      </c>
      <c r="P5183" s="37">
        <v>0</v>
      </c>
      <c r="Q5183" s="21">
        <f t="shared" si="1450"/>
        <v>39.790999999999997</v>
      </c>
      <c r="R5183" s="21">
        <f t="shared" si="1459"/>
        <v>216.04166666665245</v>
      </c>
      <c r="S5183" s="21">
        <f t="shared" si="1460"/>
        <v>16.865807518572083</v>
      </c>
      <c r="T5183" s="21">
        <f t="shared" si="1451"/>
        <v>86.147999999999996</v>
      </c>
      <c r="U5183" s="37">
        <f>VLOOKUP(Time_Zone, 'LSTM LookUp'!$B$5:$D$8, 3, FALSE)</f>
        <v>-75</v>
      </c>
      <c r="V5183" s="21">
        <f t="shared" si="1461"/>
        <v>-5.7900935980786254</v>
      </c>
      <c r="W5183" s="21">
        <f t="shared" si="1452"/>
        <v>9.7004766004803322</v>
      </c>
      <c r="X5183" s="21">
        <f t="shared" si="1453"/>
        <v>0</v>
      </c>
      <c r="Y5183" s="21">
        <f t="shared" si="1454"/>
        <v>0</v>
      </c>
      <c r="Z5183" s="21">
        <f t="shared" si="1462"/>
        <v>0</v>
      </c>
      <c r="AA5183" s="21">
        <f t="shared" si="1455"/>
        <v>0</v>
      </c>
      <c r="AB5183" s="21">
        <f t="shared" si="1456"/>
        <v>0</v>
      </c>
      <c r="AC5183" s="21">
        <f t="shared" si="1457"/>
        <v>73.040000000000006</v>
      </c>
      <c r="AD5183" s="21">
        <f t="shared" si="1463"/>
        <v>0</v>
      </c>
      <c r="AE5183" s="21" t="str">
        <f t="shared" si="1458"/>
        <v>8/4/2:00</v>
      </c>
    </row>
    <row r="5184" spans="2:31">
      <c r="B5184" s="37">
        <v>8</v>
      </c>
      <c r="C5184" s="38">
        <v>4</v>
      </c>
      <c r="D5184" s="39">
        <v>3</v>
      </c>
      <c r="E5184" s="17">
        <v>22.2</v>
      </c>
      <c r="F5184" s="17">
        <v>0</v>
      </c>
      <c r="G5184" s="17">
        <v>0</v>
      </c>
      <c r="H5184" s="37">
        <f t="shared" si="1446"/>
        <v>71.959999999999994</v>
      </c>
      <c r="I5184" s="37">
        <f>IF(H5184&lt;'Roof Calculator'!$G$8, 1, 0)</f>
        <v>0</v>
      </c>
      <c r="J5184" s="37">
        <f>IF(H5184&gt;='Roof Calculator'!$G$8, 1, 0)</f>
        <v>1</v>
      </c>
      <c r="K5184" s="37">
        <f t="shared" si="1447"/>
        <v>0</v>
      </c>
      <c r="L5184" s="37">
        <f t="shared" si="1448"/>
        <v>71.959999999999994</v>
      </c>
      <c r="M5184" s="37">
        <v>0</v>
      </c>
      <c r="N5184" s="37">
        <f t="shared" si="1449"/>
        <v>0</v>
      </c>
      <c r="O5184" s="37">
        <v>0</v>
      </c>
      <c r="P5184" s="37">
        <v>0</v>
      </c>
      <c r="Q5184" s="21">
        <f t="shared" si="1450"/>
        <v>39.790999999999997</v>
      </c>
      <c r="R5184" s="21">
        <f t="shared" si="1459"/>
        <v>216.0833333333191</v>
      </c>
      <c r="S5184" s="21">
        <f t="shared" si="1460"/>
        <v>16.854106900580042</v>
      </c>
      <c r="T5184" s="21">
        <f t="shared" si="1451"/>
        <v>86.147999999999996</v>
      </c>
      <c r="U5184" s="37">
        <f>VLOOKUP(Time_Zone, 'LSTM LookUp'!$B$5:$D$8, 3, FALSE)</f>
        <v>-75</v>
      </c>
      <c r="V5184" s="21">
        <f t="shared" si="1461"/>
        <v>-5.7863035505273022</v>
      </c>
      <c r="W5184" s="21">
        <f t="shared" si="1452"/>
        <v>24.701424112368162</v>
      </c>
      <c r="X5184" s="21">
        <f t="shared" si="1453"/>
        <v>0</v>
      </c>
      <c r="Y5184" s="21">
        <f t="shared" si="1454"/>
        <v>0</v>
      </c>
      <c r="Z5184" s="21">
        <f t="shared" si="1462"/>
        <v>0</v>
      </c>
      <c r="AA5184" s="21">
        <f t="shared" si="1455"/>
        <v>0</v>
      </c>
      <c r="AB5184" s="21">
        <f t="shared" si="1456"/>
        <v>0</v>
      </c>
      <c r="AC5184" s="21">
        <f t="shared" si="1457"/>
        <v>71.959999999999994</v>
      </c>
      <c r="AD5184" s="21">
        <f t="shared" si="1463"/>
        <v>0</v>
      </c>
      <c r="AE5184" s="21" t="str">
        <f t="shared" si="1458"/>
        <v>8/4/3:00</v>
      </c>
    </row>
    <row r="5185" spans="2:31">
      <c r="B5185" s="37">
        <v>8</v>
      </c>
      <c r="C5185" s="38">
        <v>4</v>
      </c>
      <c r="D5185" s="39">
        <v>4</v>
      </c>
      <c r="E5185" s="17">
        <v>22.2</v>
      </c>
      <c r="F5185" s="17">
        <v>0</v>
      </c>
      <c r="G5185" s="17">
        <v>0</v>
      </c>
      <c r="H5185" s="37">
        <f t="shared" si="1446"/>
        <v>71.959999999999994</v>
      </c>
      <c r="I5185" s="37">
        <f>IF(H5185&lt;'Roof Calculator'!$G$8, 1, 0)</f>
        <v>0</v>
      </c>
      <c r="J5185" s="37">
        <f>IF(H5185&gt;='Roof Calculator'!$G$8, 1, 0)</f>
        <v>1</v>
      </c>
      <c r="K5185" s="37">
        <f t="shared" si="1447"/>
        <v>0</v>
      </c>
      <c r="L5185" s="37">
        <f t="shared" si="1448"/>
        <v>71.959999999999994</v>
      </c>
      <c r="M5185" s="37">
        <v>0</v>
      </c>
      <c r="N5185" s="37">
        <f t="shared" si="1449"/>
        <v>0</v>
      </c>
      <c r="O5185" s="37">
        <v>0</v>
      </c>
      <c r="P5185" s="37">
        <v>0</v>
      </c>
      <c r="Q5185" s="21">
        <f t="shared" si="1450"/>
        <v>39.790999999999997</v>
      </c>
      <c r="R5185" s="21">
        <f t="shared" si="1459"/>
        <v>216.12499999998576</v>
      </c>
      <c r="S5185" s="21">
        <f t="shared" si="1460"/>
        <v>16.842398077145528</v>
      </c>
      <c r="T5185" s="21">
        <f t="shared" si="1451"/>
        <v>86.147999999999996</v>
      </c>
      <c r="U5185" s="37">
        <f>VLOOKUP(Time_Zone, 'LSTM LookUp'!$B$5:$D$8, 3, FALSE)</f>
        <v>-75</v>
      </c>
      <c r="V5185" s="21">
        <f t="shared" si="1461"/>
        <v>-5.7824953219722506</v>
      </c>
      <c r="W5185" s="21">
        <f t="shared" si="1452"/>
        <v>39.702376169506913</v>
      </c>
      <c r="X5185" s="21">
        <f t="shared" si="1453"/>
        <v>0</v>
      </c>
      <c r="Y5185" s="21">
        <f t="shared" si="1454"/>
        <v>0</v>
      </c>
      <c r="Z5185" s="21">
        <f t="shared" si="1462"/>
        <v>0</v>
      </c>
      <c r="AA5185" s="21">
        <f t="shared" si="1455"/>
        <v>0</v>
      </c>
      <c r="AB5185" s="21">
        <f t="shared" si="1456"/>
        <v>0</v>
      </c>
      <c r="AC5185" s="21">
        <f t="shared" si="1457"/>
        <v>71.959999999999994</v>
      </c>
      <c r="AD5185" s="21">
        <f t="shared" si="1463"/>
        <v>0</v>
      </c>
      <c r="AE5185" s="21" t="str">
        <f t="shared" si="1458"/>
        <v>8/4/4:00</v>
      </c>
    </row>
    <row r="5186" spans="2:31">
      <c r="B5186" s="37">
        <v>8</v>
      </c>
      <c r="C5186" s="38">
        <v>4</v>
      </c>
      <c r="D5186" s="39">
        <v>5</v>
      </c>
      <c r="E5186" s="17">
        <v>22.8</v>
      </c>
      <c r="F5186" s="17">
        <v>0</v>
      </c>
      <c r="G5186" s="17">
        <v>0</v>
      </c>
      <c r="H5186" s="37">
        <f t="shared" si="1446"/>
        <v>73.040000000000006</v>
      </c>
      <c r="I5186" s="37">
        <f>IF(H5186&lt;'Roof Calculator'!$G$8, 1, 0)</f>
        <v>0</v>
      </c>
      <c r="J5186" s="37">
        <f>IF(H5186&gt;='Roof Calculator'!$G$8, 1, 0)</f>
        <v>1</v>
      </c>
      <c r="K5186" s="37">
        <f t="shared" si="1447"/>
        <v>0</v>
      </c>
      <c r="L5186" s="37">
        <f t="shared" si="1448"/>
        <v>73.040000000000006</v>
      </c>
      <c r="M5186" s="37">
        <v>0</v>
      </c>
      <c r="N5186" s="37">
        <f t="shared" si="1449"/>
        <v>0</v>
      </c>
      <c r="O5186" s="37">
        <v>0</v>
      </c>
      <c r="P5186" s="37">
        <v>0</v>
      </c>
      <c r="Q5186" s="21">
        <f t="shared" si="1450"/>
        <v>39.790999999999997</v>
      </c>
      <c r="R5186" s="21">
        <f t="shared" si="1459"/>
        <v>216.16666666665242</v>
      </c>
      <c r="S5186" s="21">
        <f t="shared" si="1460"/>
        <v>16.830681055326053</v>
      </c>
      <c r="T5186" s="21">
        <f t="shared" si="1451"/>
        <v>86.147999999999996</v>
      </c>
      <c r="U5186" s="37">
        <f>VLOOKUP(Time_Zone, 'LSTM LookUp'!$B$5:$D$8, 3, FALSE)</f>
        <v>-75</v>
      </c>
      <c r="V5186" s="21">
        <f t="shared" si="1461"/>
        <v>-5.7786689130412148</v>
      </c>
      <c r="W5186" s="21">
        <f t="shared" si="1452"/>
        <v>54.703332771739703</v>
      </c>
      <c r="X5186" s="21">
        <f t="shared" si="1453"/>
        <v>0</v>
      </c>
      <c r="Y5186" s="21">
        <f t="shared" si="1454"/>
        <v>0</v>
      </c>
      <c r="Z5186" s="21">
        <f t="shared" si="1462"/>
        <v>0</v>
      </c>
      <c r="AA5186" s="21">
        <f t="shared" si="1455"/>
        <v>0</v>
      </c>
      <c r="AB5186" s="21">
        <f t="shared" si="1456"/>
        <v>0</v>
      </c>
      <c r="AC5186" s="21">
        <f t="shared" si="1457"/>
        <v>73.040000000000006</v>
      </c>
      <c r="AD5186" s="21">
        <f t="shared" si="1463"/>
        <v>0</v>
      </c>
      <c r="AE5186" s="21" t="str">
        <f t="shared" si="1458"/>
        <v>8/4/5:00</v>
      </c>
    </row>
    <row r="5187" spans="2:31">
      <c r="B5187" s="37">
        <v>8</v>
      </c>
      <c r="C5187" s="38">
        <v>4</v>
      </c>
      <c r="D5187" s="39">
        <v>6</v>
      </c>
      <c r="E5187" s="17">
        <v>23.3</v>
      </c>
      <c r="F5187" s="17">
        <v>2</v>
      </c>
      <c r="G5187" s="17">
        <v>5</v>
      </c>
      <c r="H5187" s="37">
        <f t="shared" si="1446"/>
        <v>73.94</v>
      </c>
      <c r="I5187" s="37">
        <f>IF(H5187&lt;'Roof Calculator'!$G$8, 1, 0)</f>
        <v>0</v>
      </c>
      <c r="J5187" s="37">
        <f>IF(H5187&gt;='Roof Calculator'!$G$8, 1, 0)</f>
        <v>1</v>
      </c>
      <c r="K5187" s="37">
        <f t="shared" si="1447"/>
        <v>0</v>
      </c>
      <c r="L5187" s="37">
        <f t="shared" si="1448"/>
        <v>73.94</v>
      </c>
      <c r="M5187" s="37">
        <v>0</v>
      </c>
      <c r="N5187" s="37">
        <f t="shared" si="1449"/>
        <v>2</v>
      </c>
      <c r="O5187" s="37">
        <v>0</v>
      </c>
      <c r="P5187" s="37">
        <v>0</v>
      </c>
      <c r="Q5187" s="21">
        <f t="shared" si="1450"/>
        <v>39.790999999999997</v>
      </c>
      <c r="R5187" s="21">
        <f t="shared" si="1459"/>
        <v>216.20833333331908</v>
      </c>
      <c r="S5187" s="21">
        <f t="shared" si="1460"/>
        <v>16.818955842180962</v>
      </c>
      <c r="T5187" s="21">
        <f t="shared" si="1451"/>
        <v>86.147999999999996</v>
      </c>
      <c r="U5187" s="37">
        <f>VLOOKUP(Time_Zone, 'LSTM LookUp'!$B$5:$D$8, 3, FALSE)</f>
        <v>-75</v>
      </c>
      <c r="V5187" s="21">
        <f t="shared" si="1461"/>
        <v>-5.7748243244025836</v>
      </c>
      <c r="W5187" s="21">
        <f t="shared" si="1452"/>
        <v>69.704293918899353</v>
      </c>
      <c r="X5187" s="21">
        <f t="shared" si="1453"/>
        <v>2.2015236094663311</v>
      </c>
      <c r="Y5187" s="21">
        <f t="shared" si="1454"/>
        <v>4.2015236094663315</v>
      </c>
      <c r="Z5187" s="21">
        <f t="shared" si="1462"/>
        <v>1.3318096019601564</v>
      </c>
      <c r="AA5187" s="21">
        <f t="shared" si="1455"/>
        <v>0</v>
      </c>
      <c r="AB5187" s="21">
        <f t="shared" si="1456"/>
        <v>1.3318096019601564</v>
      </c>
      <c r="AC5187" s="21">
        <f t="shared" si="1457"/>
        <v>73.94</v>
      </c>
      <c r="AD5187" s="21">
        <f t="shared" si="1463"/>
        <v>1.3318096019601564</v>
      </c>
      <c r="AE5187" s="21" t="str">
        <f t="shared" si="1458"/>
        <v>8/4/6:00</v>
      </c>
    </row>
    <row r="5188" spans="2:31">
      <c r="B5188" s="37">
        <v>8</v>
      </c>
      <c r="C5188" s="38">
        <v>4</v>
      </c>
      <c r="D5188" s="39">
        <v>7</v>
      </c>
      <c r="E5188" s="17">
        <v>23.9</v>
      </c>
      <c r="F5188" s="17">
        <v>41</v>
      </c>
      <c r="G5188" s="17">
        <v>142</v>
      </c>
      <c r="H5188" s="37">
        <f t="shared" si="1446"/>
        <v>75.02</v>
      </c>
      <c r="I5188" s="37">
        <f>IF(H5188&lt;'Roof Calculator'!$G$8, 1, 0)</f>
        <v>0</v>
      </c>
      <c r="J5188" s="37">
        <f>IF(H5188&gt;='Roof Calculator'!$G$8, 1, 0)</f>
        <v>1</v>
      </c>
      <c r="K5188" s="37">
        <f t="shared" si="1447"/>
        <v>0</v>
      </c>
      <c r="L5188" s="37">
        <f t="shared" si="1448"/>
        <v>75.02</v>
      </c>
      <c r="M5188" s="37">
        <v>0</v>
      </c>
      <c r="N5188" s="37">
        <f t="shared" si="1449"/>
        <v>41</v>
      </c>
      <c r="O5188" s="37">
        <v>0</v>
      </c>
      <c r="P5188" s="37">
        <v>0</v>
      </c>
      <c r="Q5188" s="21">
        <f t="shared" si="1450"/>
        <v>39.790999999999997</v>
      </c>
      <c r="R5188" s="21">
        <f t="shared" si="1459"/>
        <v>216.24999999998573</v>
      </c>
      <c r="S5188" s="21">
        <f t="shared" si="1460"/>
        <v>16.807222444771384</v>
      </c>
      <c r="T5188" s="21">
        <f t="shared" si="1451"/>
        <v>86.147999999999996</v>
      </c>
      <c r="U5188" s="37">
        <f>VLOOKUP(Time_Zone, 'LSTM LookUp'!$B$5:$D$8, 3, FALSE)</f>
        <v>-75</v>
      </c>
      <c r="V5188" s="21">
        <f t="shared" si="1461"/>
        <v>-5.770961556765382</v>
      </c>
      <c r="W5188" s="21">
        <f t="shared" si="1452"/>
        <v>84.705259610808668</v>
      </c>
      <c r="X5188" s="21">
        <f t="shared" si="1453"/>
        <v>35.916255157732827</v>
      </c>
      <c r="Y5188" s="21">
        <f t="shared" si="1454"/>
        <v>76.91625515773282</v>
      </c>
      <c r="Z5188" s="21">
        <f t="shared" si="1462"/>
        <v>24.381109494442995</v>
      </c>
      <c r="AA5188" s="21">
        <f t="shared" si="1455"/>
        <v>0</v>
      </c>
      <c r="AB5188" s="21">
        <f t="shared" si="1456"/>
        <v>24.381109494442995</v>
      </c>
      <c r="AC5188" s="21">
        <f t="shared" si="1457"/>
        <v>75.02</v>
      </c>
      <c r="AD5188" s="21">
        <f t="shared" si="1463"/>
        <v>24.381109494442995</v>
      </c>
      <c r="AE5188" s="21" t="str">
        <f t="shared" si="1458"/>
        <v>8/4/7:00</v>
      </c>
    </row>
    <row r="5189" spans="2:31">
      <c r="B5189" s="37">
        <v>8</v>
      </c>
      <c r="C5189" s="38">
        <v>4</v>
      </c>
      <c r="D5189" s="39">
        <v>8</v>
      </c>
      <c r="E5189" s="17">
        <v>25.6</v>
      </c>
      <c r="F5189" s="17">
        <v>106</v>
      </c>
      <c r="G5189" s="17">
        <v>163</v>
      </c>
      <c r="H5189" s="37">
        <f t="shared" si="1446"/>
        <v>78.08</v>
      </c>
      <c r="I5189" s="37">
        <f>IF(H5189&lt;'Roof Calculator'!$G$8, 1, 0)</f>
        <v>0</v>
      </c>
      <c r="J5189" s="37">
        <f>IF(H5189&gt;='Roof Calculator'!$G$8, 1, 0)</f>
        <v>1</v>
      </c>
      <c r="K5189" s="37">
        <f t="shared" si="1447"/>
        <v>0</v>
      </c>
      <c r="L5189" s="37">
        <f t="shared" si="1448"/>
        <v>78.08</v>
      </c>
      <c r="M5189" s="37">
        <v>0</v>
      </c>
      <c r="N5189" s="37">
        <f t="shared" si="1449"/>
        <v>106</v>
      </c>
      <c r="O5189" s="37">
        <v>0</v>
      </c>
      <c r="P5189" s="37">
        <v>0</v>
      </c>
      <c r="Q5189" s="21">
        <f t="shared" si="1450"/>
        <v>39.790999999999997</v>
      </c>
      <c r="R5189" s="21">
        <f t="shared" si="1459"/>
        <v>216.29166666665239</v>
      </c>
      <c r="S5189" s="21">
        <f t="shared" si="1460"/>
        <v>16.795480870160276</v>
      </c>
      <c r="T5189" s="21">
        <f t="shared" si="1451"/>
        <v>86.147999999999996</v>
      </c>
      <c r="U5189" s="37">
        <f>VLOOKUP(Time_Zone, 'LSTM LookUp'!$B$5:$D$8, 3, FALSE)</f>
        <v>-75</v>
      </c>
      <c r="V5189" s="21">
        <f t="shared" si="1461"/>
        <v>-5.7670806108792902</v>
      </c>
      <c r="W5189" s="21">
        <f t="shared" si="1452"/>
        <v>99.706229847280213</v>
      </c>
      <c r="X5189" s="21">
        <f t="shared" si="1453"/>
        <v>9.9280230898966622</v>
      </c>
      <c r="Y5189" s="21">
        <f t="shared" si="1454"/>
        <v>115.92802308989667</v>
      </c>
      <c r="Z5189" s="21">
        <f t="shared" si="1462"/>
        <v>36.747158563984343</v>
      </c>
      <c r="AA5189" s="21">
        <f t="shared" si="1455"/>
        <v>0</v>
      </c>
      <c r="AB5189" s="21">
        <f t="shared" si="1456"/>
        <v>36.747158563984343</v>
      </c>
      <c r="AC5189" s="21">
        <f t="shared" si="1457"/>
        <v>78.08</v>
      </c>
      <c r="AD5189" s="21">
        <f t="shared" si="1463"/>
        <v>36.747158563984343</v>
      </c>
      <c r="AE5189" s="21" t="str">
        <f t="shared" si="1458"/>
        <v>8/4/8:00</v>
      </c>
    </row>
    <row r="5190" spans="2:31">
      <c r="B5190" s="37">
        <v>8</v>
      </c>
      <c r="C5190" s="38">
        <v>4</v>
      </c>
      <c r="D5190" s="39">
        <v>9</v>
      </c>
      <c r="E5190" s="17">
        <v>27.2</v>
      </c>
      <c r="F5190" s="17">
        <v>213</v>
      </c>
      <c r="G5190" s="17">
        <v>194</v>
      </c>
      <c r="H5190" s="37">
        <f t="shared" si="1446"/>
        <v>80.959999999999994</v>
      </c>
      <c r="I5190" s="37">
        <f>IF(H5190&lt;'Roof Calculator'!$G$8, 1, 0)</f>
        <v>0</v>
      </c>
      <c r="J5190" s="37">
        <f>IF(H5190&gt;='Roof Calculator'!$G$8, 1, 0)</f>
        <v>1</v>
      </c>
      <c r="K5190" s="37">
        <f t="shared" si="1447"/>
        <v>0</v>
      </c>
      <c r="L5190" s="37">
        <f t="shared" si="1448"/>
        <v>80.959999999999994</v>
      </c>
      <c r="M5190" s="37">
        <v>0</v>
      </c>
      <c r="N5190" s="37">
        <f t="shared" si="1449"/>
        <v>213</v>
      </c>
      <c r="O5190" s="37">
        <v>0</v>
      </c>
      <c r="P5190" s="37">
        <v>0</v>
      </c>
      <c r="Q5190" s="21">
        <f t="shared" si="1450"/>
        <v>39.790999999999997</v>
      </c>
      <c r="R5190" s="21">
        <f t="shared" si="1459"/>
        <v>216.33333333331905</v>
      </c>
      <c r="S5190" s="21">
        <f t="shared" si="1460"/>
        <v>16.783731125412402</v>
      </c>
      <c r="T5190" s="21">
        <f t="shared" si="1451"/>
        <v>86.147999999999996</v>
      </c>
      <c r="U5190" s="37">
        <f>VLOOKUP(Time_Zone, 'LSTM LookUp'!$B$5:$D$8, 3, FALSE)</f>
        <v>-75</v>
      </c>
      <c r="V5190" s="21">
        <f t="shared" si="1461"/>
        <v>-5.7631814875346423</v>
      </c>
      <c r="W5190" s="21">
        <f t="shared" si="1452"/>
        <v>114.7072046281163</v>
      </c>
      <c r="X5190" s="21">
        <f t="shared" si="1453"/>
        <v>-23.801009964646504</v>
      </c>
      <c r="Y5190" s="21">
        <f t="shared" si="1454"/>
        <v>189.19899003535349</v>
      </c>
      <c r="Z5190" s="21">
        <f t="shared" si="1462"/>
        <v>59.972775362377014</v>
      </c>
      <c r="AA5190" s="21">
        <f t="shared" si="1455"/>
        <v>0</v>
      </c>
      <c r="AB5190" s="21">
        <f t="shared" si="1456"/>
        <v>59.972775362377014</v>
      </c>
      <c r="AC5190" s="21">
        <f t="shared" si="1457"/>
        <v>80.959999999999994</v>
      </c>
      <c r="AD5190" s="21">
        <f t="shared" si="1463"/>
        <v>59.972775362377014</v>
      </c>
      <c r="AE5190" s="21" t="str">
        <f t="shared" si="1458"/>
        <v>8/4/9:00</v>
      </c>
    </row>
    <row r="5191" spans="2:31">
      <c r="B5191" s="37">
        <v>8</v>
      </c>
      <c r="C5191" s="38">
        <v>4</v>
      </c>
      <c r="D5191" s="39">
        <v>10</v>
      </c>
      <c r="E5191" s="17">
        <v>27.8</v>
      </c>
      <c r="F5191" s="17">
        <v>225</v>
      </c>
      <c r="G5191" s="17">
        <v>4</v>
      </c>
      <c r="H5191" s="37">
        <f t="shared" si="1446"/>
        <v>82.04</v>
      </c>
      <c r="I5191" s="37">
        <f>IF(H5191&lt;'Roof Calculator'!$G$8, 1, 0)</f>
        <v>0</v>
      </c>
      <c r="J5191" s="37">
        <f>IF(H5191&gt;='Roof Calculator'!$G$8, 1, 0)</f>
        <v>1</v>
      </c>
      <c r="K5191" s="37">
        <f t="shared" si="1447"/>
        <v>0</v>
      </c>
      <c r="L5191" s="37">
        <f t="shared" si="1448"/>
        <v>82.04</v>
      </c>
      <c r="M5191" s="37">
        <v>0</v>
      </c>
      <c r="N5191" s="37">
        <f t="shared" si="1449"/>
        <v>225</v>
      </c>
      <c r="O5191" s="37">
        <v>0</v>
      </c>
      <c r="P5191" s="37">
        <v>0</v>
      </c>
      <c r="Q5191" s="21">
        <f t="shared" si="1450"/>
        <v>39.790999999999997</v>
      </c>
      <c r="R5191" s="21">
        <f t="shared" si="1459"/>
        <v>216.3749999999857</v>
      </c>
      <c r="S5191" s="21">
        <f t="shared" si="1460"/>
        <v>16.771973217594311</v>
      </c>
      <c r="T5191" s="21">
        <f t="shared" si="1451"/>
        <v>86.147999999999996</v>
      </c>
      <c r="U5191" s="37">
        <f>VLOOKUP(Time_Zone, 'LSTM LookUp'!$B$5:$D$8, 3, FALSE)</f>
        <v>-75</v>
      </c>
      <c r="V5191" s="21">
        <f t="shared" si="1461"/>
        <v>-5.7592641875624189</v>
      </c>
      <c r="W5191" s="21">
        <f t="shared" si="1452"/>
        <v>129.7081839531094</v>
      </c>
      <c r="X5191" s="21">
        <f t="shared" si="1453"/>
        <v>-1.1413733476947794</v>
      </c>
      <c r="Y5191" s="21">
        <f t="shared" si="1454"/>
        <v>223.85862665230522</v>
      </c>
      <c r="Z5191" s="21">
        <f t="shared" si="1462"/>
        <v>70.959274817694677</v>
      </c>
      <c r="AA5191" s="21">
        <f t="shared" si="1455"/>
        <v>0</v>
      </c>
      <c r="AB5191" s="21">
        <f t="shared" si="1456"/>
        <v>70.959274817694677</v>
      </c>
      <c r="AC5191" s="21">
        <f t="shared" si="1457"/>
        <v>82.04</v>
      </c>
      <c r="AD5191" s="21">
        <f t="shared" si="1463"/>
        <v>70.959274817694677</v>
      </c>
      <c r="AE5191" s="21" t="str">
        <f t="shared" si="1458"/>
        <v>8/4/10:00</v>
      </c>
    </row>
    <row r="5192" spans="2:31">
      <c r="B5192" s="37">
        <v>8</v>
      </c>
      <c r="C5192" s="38">
        <v>4</v>
      </c>
      <c r="D5192" s="39">
        <v>11</v>
      </c>
      <c r="E5192" s="17">
        <v>29.4</v>
      </c>
      <c r="F5192" s="17">
        <v>367</v>
      </c>
      <c r="G5192" s="17">
        <v>12</v>
      </c>
      <c r="H5192" s="37">
        <f t="shared" si="1446"/>
        <v>84.919999999999987</v>
      </c>
      <c r="I5192" s="37">
        <f>IF(H5192&lt;'Roof Calculator'!$G$8, 1, 0)</f>
        <v>0</v>
      </c>
      <c r="J5192" s="37">
        <f>IF(H5192&gt;='Roof Calculator'!$G$8, 1, 0)</f>
        <v>1</v>
      </c>
      <c r="K5192" s="37">
        <f t="shared" si="1447"/>
        <v>0</v>
      </c>
      <c r="L5192" s="37">
        <f t="shared" si="1448"/>
        <v>84.919999999999987</v>
      </c>
      <c r="M5192" s="37">
        <v>0</v>
      </c>
      <c r="N5192" s="37">
        <f t="shared" si="1449"/>
        <v>367</v>
      </c>
      <c r="O5192" s="37">
        <v>0</v>
      </c>
      <c r="P5192" s="37">
        <v>0</v>
      </c>
      <c r="Q5192" s="21">
        <f t="shared" si="1450"/>
        <v>39.790999999999997</v>
      </c>
      <c r="R5192" s="21">
        <f t="shared" si="1459"/>
        <v>216.41666666665236</v>
      </c>
      <c r="S5192" s="21">
        <f t="shared" si="1460"/>
        <v>16.760207153774338</v>
      </c>
      <c r="T5192" s="21">
        <f t="shared" si="1451"/>
        <v>86.147999999999996</v>
      </c>
      <c r="U5192" s="37">
        <f>VLOOKUP(Time_Zone, 'LSTM LookUp'!$B$5:$D$8, 3, FALSE)</f>
        <v>-75</v>
      </c>
      <c r="V5192" s="21">
        <f t="shared" si="1461"/>
        <v>-5.7553287118342533</v>
      </c>
      <c r="W5192" s="21">
        <f t="shared" si="1452"/>
        <v>144.70916782204139</v>
      </c>
      <c r="X5192" s="21">
        <f t="shared" si="1453"/>
        <v>-4.9918081530829106</v>
      </c>
      <c r="Y5192" s="21">
        <f t="shared" si="1454"/>
        <v>362.0081918469171</v>
      </c>
      <c r="Z5192" s="21">
        <f t="shared" si="1462"/>
        <v>114.7502741157266</v>
      </c>
      <c r="AA5192" s="21">
        <f t="shared" si="1455"/>
        <v>0</v>
      </c>
      <c r="AB5192" s="21">
        <f t="shared" si="1456"/>
        <v>114.7502741157266</v>
      </c>
      <c r="AC5192" s="21">
        <f t="shared" si="1457"/>
        <v>84.919999999999987</v>
      </c>
      <c r="AD5192" s="21">
        <f t="shared" si="1463"/>
        <v>114.7502741157266</v>
      </c>
      <c r="AE5192" s="21" t="str">
        <f t="shared" si="1458"/>
        <v>8/4/11:00</v>
      </c>
    </row>
    <row r="5193" spans="2:31">
      <c r="B5193" s="37">
        <v>8</v>
      </c>
      <c r="C5193" s="38">
        <v>4</v>
      </c>
      <c r="D5193" s="39">
        <v>12</v>
      </c>
      <c r="E5193" s="17">
        <v>27.8</v>
      </c>
      <c r="F5193" s="17">
        <v>429</v>
      </c>
      <c r="G5193" s="17">
        <v>5</v>
      </c>
      <c r="H5193" s="37">
        <f t="shared" si="1446"/>
        <v>82.04</v>
      </c>
      <c r="I5193" s="37">
        <f>IF(H5193&lt;'Roof Calculator'!$G$8, 1, 0)</f>
        <v>0</v>
      </c>
      <c r="J5193" s="37">
        <f>IF(H5193&gt;='Roof Calculator'!$G$8, 1, 0)</f>
        <v>1</v>
      </c>
      <c r="K5193" s="37">
        <f t="shared" si="1447"/>
        <v>0</v>
      </c>
      <c r="L5193" s="37">
        <f t="shared" si="1448"/>
        <v>82.04</v>
      </c>
      <c r="M5193" s="37">
        <v>0</v>
      </c>
      <c r="N5193" s="37">
        <f t="shared" si="1449"/>
        <v>429</v>
      </c>
      <c r="O5193" s="37">
        <v>0</v>
      </c>
      <c r="P5193" s="37">
        <v>0</v>
      </c>
      <c r="Q5193" s="21">
        <f t="shared" si="1450"/>
        <v>39.790999999999997</v>
      </c>
      <c r="R5193" s="21">
        <f t="shared" si="1459"/>
        <v>216.45833333331902</v>
      </c>
      <c r="S5193" s="21">
        <f t="shared" si="1460"/>
        <v>16.748432941022589</v>
      </c>
      <c r="T5193" s="21">
        <f t="shared" si="1451"/>
        <v>86.147999999999996</v>
      </c>
      <c r="U5193" s="37">
        <f>VLOOKUP(Time_Zone, 'LSTM LookUp'!$B$5:$D$8, 3, FALSE)</f>
        <v>-75</v>
      </c>
      <c r="V5193" s="21">
        <f t="shared" si="1461"/>
        <v>-5.7513750612624426</v>
      </c>
      <c r="W5193" s="21">
        <f t="shared" si="1452"/>
        <v>159.71015623468438</v>
      </c>
      <c r="X5193" s="21">
        <f t="shared" si="1453"/>
        <v>-2.5285378419263727</v>
      </c>
      <c r="Y5193" s="21">
        <f t="shared" si="1454"/>
        <v>426.47146215807362</v>
      </c>
      <c r="Z5193" s="21">
        <f t="shared" si="1462"/>
        <v>135.18400491298286</v>
      </c>
      <c r="AA5193" s="21">
        <f t="shared" si="1455"/>
        <v>0</v>
      </c>
      <c r="AB5193" s="21">
        <f t="shared" si="1456"/>
        <v>135.18400491298286</v>
      </c>
      <c r="AC5193" s="21">
        <f t="shared" si="1457"/>
        <v>82.04</v>
      </c>
      <c r="AD5193" s="21">
        <f t="shared" si="1463"/>
        <v>135.18400491298286</v>
      </c>
      <c r="AE5193" s="21" t="str">
        <f t="shared" si="1458"/>
        <v>8/4/12:00</v>
      </c>
    </row>
    <row r="5194" spans="2:31">
      <c r="B5194" s="37">
        <v>8</v>
      </c>
      <c r="C5194" s="38">
        <v>4</v>
      </c>
      <c r="D5194" s="39">
        <v>13</v>
      </c>
      <c r="E5194" s="17">
        <v>27.2</v>
      </c>
      <c r="F5194" s="17">
        <v>380</v>
      </c>
      <c r="G5194" s="17">
        <v>2</v>
      </c>
      <c r="H5194" s="37">
        <f t="shared" si="1446"/>
        <v>80.959999999999994</v>
      </c>
      <c r="I5194" s="37">
        <f>IF(H5194&lt;'Roof Calculator'!$G$8, 1, 0)</f>
        <v>0</v>
      </c>
      <c r="J5194" s="37">
        <f>IF(H5194&gt;='Roof Calculator'!$G$8, 1, 0)</f>
        <v>1</v>
      </c>
      <c r="K5194" s="37">
        <f t="shared" si="1447"/>
        <v>0</v>
      </c>
      <c r="L5194" s="37">
        <f t="shared" si="1448"/>
        <v>80.959999999999994</v>
      </c>
      <c r="M5194" s="37">
        <v>0</v>
      </c>
      <c r="N5194" s="37">
        <f t="shared" si="1449"/>
        <v>380</v>
      </c>
      <c r="O5194" s="37">
        <v>0</v>
      </c>
      <c r="P5194" s="37">
        <v>0</v>
      </c>
      <c r="Q5194" s="21">
        <f t="shared" si="1450"/>
        <v>39.790999999999997</v>
      </c>
      <c r="R5194" s="21">
        <f t="shared" si="1459"/>
        <v>216.49999999998568</v>
      </c>
      <c r="S5194" s="21">
        <f t="shared" si="1460"/>
        <v>16.73665058641097</v>
      </c>
      <c r="T5194" s="21">
        <f t="shared" si="1451"/>
        <v>86.147999999999996</v>
      </c>
      <c r="U5194" s="37">
        <f>VLOOKUP(Time_Zone, 'LSTM LookUp'!$B$5:$D$8, 3, FALSE)</f>
        <v>-75</v>
      </c>
      <c r="V5194" s="21">
        <f t="shared" si="1461"/>
        <v>-5.7474032367999435</v>
      </c>
      <c r="W5194" s="21">
        <f t="shared" si="1452"/>
        <v>174.7111491908</v>
      </c>
      <c r="X5194" s="21">
        <f t="shared" si="1453"/>
        <v>-1.0968035843835877</v>
      </c>
      <c r="Y5194" s="21">
        <f t="shared" si="1454"/>
        <v>378.90319641561643</v>
      </c>
      <c r="Z5194" s="21">
        <f t="shared" si="1462"/>
        <v>120.10569548217052</v>
      </c>
      <c r="AA5194" s="21">
        <f t="shared" si="1455"/>
        <v>0</v>
      </c>
      <c r="AB5194" s="21">
        <f t="shared" si="1456"/>
        <v>120.10569548217052</v>
      </c>
      <c r="AC5194" s="21">
        <f t="shared" si="1457"/>
        <v>80.959999999999994</v>
      </c>
      <c r="AD5194" s="21">
        <f t="shared" si="1463"/>
        <v>120.10569548217052</v>
      </c>
      <c r="AE5194" s="21" t="str">
        <f t="shared" si="1458"/>
        <v>8/4/13:00</v>
      </c>
    </row>
    <row r="5195" spans="2:31">
      <c r="B5195" s="37">
        <v>8</v>
      </c>
      <c r="C5195" s="38">
        <v>4</v>
      </c>
      <c r="D5195" s="39">
        <v>14</v>
      </c>
      <c r="E5195" s="17">
        <v>26.7</v>
      </c>
      <c r="F5195" s="17">
        <v>440</v>
      </c>
      <c r="G5195" s="17">
        <v>1</v>
      </c>
      <c r="H5195" s="37">
        <f t="shared" si="1446"/>
        <v>80.06</v>
      </c>
      <c r="I5195" s="37">
        <f>IF(H5195&lt;'Roof Calculator'!$G$8, 1, 0)</f>
        <v>0</v>
      </c>
      <c r="J5195" s="37">
        <f>IF(H5195&gt;='Roof Calculator'!$G$8, 1, 0)</f>
        <v>1</v>
      </c>
      <c r="K5195" s="37">
        <f t="shared" si="1447"/>
        <v>0</v>
      </c>
      <c r="L5195" s="37">
        <f t="shared" si="1448"/>
        <v>80.06</v>
      </c>
      <c r="M5195" s="37">
        <v>0</v>
      </c>
      <c r="N5195" s="37">
        <f t="shared" si="1449"/>
        <v>440</v>
      </c>
      <c r="O5195" s="37">
        <v>0</v>
      </c>
      <c r="P5195" s="37">
        <v>0</v>
      </c>
      <c r="Q5195" s="21">
        <f t="shared" si="1450"/>
        <v>39.790999999999997</v>
      </c>
      <c r="R5195" s="21">
        <f t="shared" si="1459"/>
        <v>216.54166666665233</v>
      </c>
      <c r="S5195" s="21">
        <f t="shared" si="1460"/>
        <v>16.724860097013092</v>
      </c>
      <c r="T5195" s="21">
        <f t="shared" si="1451"/>
        <v>86.147999999999996</v>
      </c>
      <c r="U5195" s="37">
        <f>VLOOKUP(Time_Zone, 'LSTM LookUp'!$B$5:$D$8, 3, FALSE)</f>
        <v>-75</v>
      </c>
      <c r="V5195" s="21">
        <f t="shared" si="1461"/>
        <v>-5.7434132394403541</v>
      </c>
      <c r="W5195" s="21">
        <f t="shared" si="1452"/>
        <v>189.71214669013992</v>
      </c>
      <c r="X5195" s="21">
        <f t="shared" si="1453"/>
        <v>-0.54115930738017315</v>
      </c>
      <c r="Y5195" s="21">
        <f t="shared" si="1454"/>
        <v>439.45884069261984</v>
      </c>
      <c r="Z5195" s="21">
        <f t="shared" si="1462"/>
        <v>139.30077707573571</v>
      </c>
      <c r="AA5195" s="21">
        <f t="shared" si="1455"/>
        <v>0</v>
      </c>
      <c r="AB5195" s="21">
        <f t="shared" si="1456"/>
        <v>139.30077707573571</v>
      </c>
      <c r="AC5195" s="21">
        <f t="shared" si="1457"/>
        <v>80.06</v>
      </c>
      <c r="AD5195" s="21">
        <f t="shared" si="1463"/>
        <v>139.30077707573571</v>
      </c>
      <c r="AE5195" s="21" t="str">
        <f t="shared" si="1458"/>
        <v>8/4/14:00</v>
      </c>
    </row>
    <row r="5196" spans="2:31">
      <c r="B5196" s="37">
        <v>8</v>
      </c>
      <c r="C5196" s="38">
        <v>4</v>
      </c>
      <c r="D5196" s="39">
        <v>15</v>
      </c>
      <c r="E5196" s="17">
        <v>27.8</v>
      </c>
      <c r="F5196" s="17">
        <v>308</v>
      </c>
      <c r="G5196" s="17">
        <v>170</v>
      </c>
      <c r="H5196" s="37">
        <f t="shared" si="1446"/>
        <v>82.04</v>
      </c>
      <c r="I5196" s="37">
        <f>IF(H5196&lt;'Roof Calculator'!$G$8, 1, 0)</f>
        <v>0</v>
      </c>
      <c r="J5196" s="37">
        <f>IF(H5196&gt;='Roof Calculator'!$G$8, 1, 0)</f>
        <v>1</v>
      </c>
      <c r="K5196" s="37">
        <f t="shared" si="1447"/>
        <v>0</v>
      </c>
      <c r="L5196" s="37">
        <f t="shared" si="1448"/>
        <v>82.04</v>
      </c>
      <c r="M5196" s="37">
        <v>0</v>
      </c>
      <c r="N5196" s="37">
        <f t="shared" si="1449"/>
        <v>308</v>
      </c>
      <c r="O5196" s="37">
        <v>0</v>
      </c>
      <c r="P5196" s="37">
        <v>0</v>
      </c>
      <c r="Q5196" s="21">
        <f t="shared" si="1450"/>
        <v>39.790999999999997</v>
      </c>
      <c r="R5196" s="21">
        <f t="shared" si="1459"/>
        <v>216.58333333331899</v>
      </c>
      <c r="S5196" s="21">
        <f t="shared" si="1460"/>
        <v>16.713061479904379</v>
      </c>
      <c r="T5196" s="21">
        <f t="shared" si="1451"/>
        <v>86.147999999999996</v>
      </c>
      <c r="U5196" s="37">
        <f>VLOOKUP(Time_Zone, 'LSTM LookUp'!$B$5:$D$8, 3, FALSE)</f>
        <v>-75</v>
      </c>
      <c r="V5196" s="21">
        <f t="shared" si="1461"/>
        <v>-5.7394050702179555</v>
      </c>
      <c r="W5196" s="21">
        <f t="shared" si="1452"/>
        <v>204.71314873244549</v>
      </c>
      <c r="X5196" s="21">
        <f t="shared" si="1453"/>
        <v>-82.36094496535722</v>
      </c>
      <c r="Y5196" s="21">
        <f t="shared" si="1454"/>
        <v>225.63905503464278</v>
      </c>
      <c r="Z5196" s="21">
        <f t="shared" si="1462"/>
        <v>71.52363951859914</v>
      </c>
      <c r="AA5196" s="21">
        <f t="shared" si="1455"/>
        <v>0</v>
      </c>
      <c r="AB5196" s="21">
        <f t="shared" si="1456"/>
        <v>71.52363951859914</v>
      </c>
      <c r="AC5196" s="21">
        <f t="shared" si="1457"/>
        <v>82.04</v>
      </c>
      <c r="AD5196" s="21">
        <f t="shared" si="1463"/>
        <v>71.52363951859914</v>
      </c>
      <c r="AE5196" s="21" t="str">
        <f t="shared" si="1458"/>
        <v>8/4/15:00</v>
      </c>
    </row>
    <row r="5197" spans="2:31">
      <c r="B5197" s="37">
        <v>8</v>
      </c>
      <c r="C5197" s="38">
        <v>4</v>
      </c>
      <c r="D5197" s="39">
        <v>16</v>
      </c>
      <c r="E5197" s="17">
        <v>27.2</v>
      </c>
      <c r="F5197" s="17">
        <v>305</v>
      </c>
      <c r="G5197" s="17">
        <v>1</v>
      </c>
      <c r="H5197" s="37">
        <f t="shared" si="1446"/>
        <v>80.959999999999994</v>
      </c>
      <c r="I5197" s="37">
        <f>IF(H5197&lt;'Roof Calculator'!$G$8, 1, 0)</f>
        <v>0</v>
      </c>
      <c r="J5197" s="37">
        <f>IF(H5197&gt;='Roof Calculator'!$G$8, 1, 0)</f>
        <v>1</v>
      </c>
      <c r="K5197" s="37">
        <f t="shared" si="1447"/>
        <v>0</v>
      </c>
      <c r="L5197" s="37">
        <f t="shared" si="1448"/>
        <v>80.959999999999994</v>
      </c>
      <c r="M5197" s="37">
        <v>0</v>
      </c>
      <c r="N5197" s="37">
        <f t="shared" si="1449"/>
        <v>305</v>
      </c>
      <c r="O5197" s="37">
        <v>0</v>
      </c>
      <c r="P5197" s="37">
        <v>0</v>
      </c>
      <c r="Q5197" s="21">
        <f t="shared" si="1450"/>
        <v>39.790999999999997</v>
      </c>
      <c r="R5197" s="21">
        <f t="shared" si="1459"/>
        <v>216.62499999998565</v>
      </c>
      <c r="S5197" s="21">
        <f t="shared" si="1460"/>
        <v>16.701254742161975</v>
      </c>
      <c r="T5197" s="21">
        <f t="shared" si="1451"/>
        <v>86.147999999999996</v>
      </c>
      <c r="U5197" s="37">
        <f>VLOOKUP(Time_Zone, 'LSTM LookUp'!$B$5:$D$8, 3, FALSE)</f>
        <v>-75</v>
      </c>
      <c r="V5197" s="21">
        <f t="shared" si="1461"/>
        <v>-5.7353787302076835</v>
      </c>
      <c r="W5197" s="21">
        <f t="shared" si="1452"/>
        <v>219.71415531744807</v>
      </c>
      <c r="X5197" s="21">
        <f t="shared" si="1453"/>
        <v>-0.38221837107953027</v>
      </c>
      <c r="Y5197" s="21">
        <f t="shared" si="1454"/>
        <v>304.61778162892045</v>
      </c>
      <c r="Z5197" s="21">
        <f t="shared" si="1462"/>
        <v>96.55851643607177</v>
      </c>
      <c r="AA5197" s="21">
        <f t="shared" si="1455"/>
        <v>0</v>
      </c>
      <c r="AB5197" s="21">
        <f t="shared" si="1456"/>
        <v>96.55851643607177</v>
      </c>
      <c r="AC5197" s="21">
        <f t="shared" si="1457"/>
        <v>80.959999999999994</v>
      </c>
      <c r="AD5197" s="21">
        <f t="shared" si="1463"/>
        <v>96.55851643607177</v>
      </c>
      <c r="AE5197" s="21" t="str">
        <f t="shared" si="1458"/>
        <v>8/4/16:00</v>
      </c>
    </row>
    <row r="5198" spans="2:31">
      <c r="B5198" s="37">
        <v>8</v>
      </c>
      <c r="C5198" s="38">
        <v>4</v>
      </c>
      <c r="D5198" s="39">
        <v>17</v>
      </c>
      <c r="E5198" s="17">
        <v>27.2</v>
      </c>
      <c r="F5198" s="17">
        <v>209</v>
      </c>
      <c r="G5198" s="17">
        <v>12</v>
      </c>
      <c r="H5198" s="37">
        <f t="shared" si="1446"/>
        <v>80.959999999999994</v>
      </c>
      <c r="I5198" s="37">
        <f>IF(H5198&lt;'Roof Calculator'!$G$8, 1, 0)</f>
        <v>0</v>
      </c>
      <c r="J5198" s="37">
        <f>IF(H5198&gt;='Roof Calculator'!$G$8, 1, 0)</f>
        <v>1</v>
      </c>
      <c r="K5198" s="37">
        <f t="shared" si="1447"/>
        <v>0</v>
      </c>
      <c r="L5198" s="37">
        <f t="shared" si="1448"/>
        <v>80.959999999999994</v>
      </c>
      <c r="M5198" s="37">
        <v>0</v>
      </c>
      <c r="N5198" s="37">
        <f t="shared" si="1449"/>
        <v>209</v>
      </c>
      <c r="O5198" s="37">
        <v>0</v>
      </c>
      <c r="P5198" s="37">
        <v>0</v>
      </c>
      <c r="Q5198" s="21">
        <f t="shared" si="1450"/>
        <v>39.790999999999997</v>
      </c>
      <c r="R5198" s="21">
        <f t="shared" si="1459"/>
        <v>216.6666666666523</v>
      </c>
      <c r="S5198" s="21">
        <f t="shared" si="1460"/>
        <v>16.689439890864762</v>
      </c>
      <c r="T5198" s="21">
        <f t="shared" si="1451"/>
        <v>86.147999999999996</v>
      </c>
      <c r="U5198" s="37">
        <f>VLOOKUP(Time_Zone, 'LSTM LookUp'!$B$5:$D$8, 3, FALSE)</f>
        <v>-75</v>
      </c>
      <c r="V5198" s="21">
        <f t="shared" si="1461"/>
        <v>-5.7313342205251327</v>
      </c>
      <c r="W5198" s="21">
        <f t="shared" si="1452"/>
        <v>234.71516644486871</v>
      </c>
      <c r="X5198" s="21">
        <f t="shared" si="1453"/>
        <v>-2.8963076978205171</v>
      </c>
      <c r="Y5198" s="21">
        <f t="shared" si="1454"/>
        <v>206.1036923021795</v>
      </c>
      <c r="Z5198" s="21">
        <f t="shared" si="1462"/>
        <v>65.331270729750699</v>
      </c>
      <c r="AA5198" s="21">
        <f t="shared" si="1455"/>
        <v>0</v>
      </c>
      <c r="AB5198" s="21">
        <f t="shared" si="1456"/>
        <v>65.331270729750699</v>
      </c>
      <c r="AC5198" s="21">
        <f t="shared" si="1457"/>
        <v>80.959999999999994</v>
      </c>
      <c r="AD5198" s="21">
        <f t="shared" si="1463"/>
        <v>65.331270729750699</v>
      </c>
      <c r="AE5198" s="21" t="str">
        <f t="shared" si="1458"/>
        <v>8/4/17:00</v>
      </c>
    </row>
    <row r="5199" spans="2:31">
      <c r="B5199" s="37">
        <v>8</v>
      </c>
      <c r="C5199" s="38">
        <v>4</v>
      </c>
      <c r="D5199" s="39">
        <v>18</v>
      </c>
      <c r="E5199" s="17">
        <v>26.7</v>
      </c>
      <c r="F5199" s="17">
        <v>160</v>
      </c>
      <c r="G5199" s="17">
        <v>2</v>
      </c>
      <c r="H5199" s="37">
        <f t="shared" si="1446"/>
        <v>80.06</v>
      </c>
      <c r="I5199" s="37">
        <f>IF(H5199&lt;'Roof Calculator'!$G$8, 1, 0)</f>
        <v>0</v>
      </c>
      <c r="J5199" s="37">
        <f>IF(H5199&gt;='Roof Calculator'!$G$8, 1, 0)</f>
        <v>1</v>
      </c>
      <c r="K5199" s="37">
        <f t="shared" si="1447"/>
        <v>0</v>
      </c>
      <c r="L5199" s="37">
        <f t="shared" si="1448"/>
        <v>80.06</v>
      </c>
      <c r="M5199" s="37">
        <v>0</v>
      </c>
      <c r="N5199" s="37">
        <f t="shared" si="1449"/>
        <v>160</v>
      </c>
      <c r="O5199" s="37">
        <v>0</v>
      </c>
      <c r="P5199" s="37">
        <v>0</v>
      </c>
      <c r="Q5199" s="21">
        <f t="shared" si="1450"/>
        <v>39.790999999999997</v>
      </c>
      <c r="R5199" s="21">
        <f t="shared" si="1459"/>
        <v>216.70833333331896</v>
      </c>
      <c r="S5199" s="21">
        <f t="shared" si="1460"/>
        <v>16.677616933093365</v>
      </c>
      <c r="T5199" s="21">
        <f t="shared" si="1451"/>
        <v>86.147999999999996</v>
      </c>
      <c r="U5199" s="37">
        <f>VLOOKUP(Time_Zone, 'LSTM LookUp'!$B$5:$D$8, 3, FALSE)</f>
        <v>-75</v>
      </c>
      <c r="V5199" s="21">
        <f t="shared" si="1461"/>
        <v>-5.7272715423265748</v>
      </c>
      <c r="W5199" s="21">
        <f t="shared" si="1452"/>
        <v>249.71618211441839</v>
      </c>
      <c r="X5199" s="21">
        <f t="shared" si="1453"/>
        <v>-0.14300597296110179</v>
      </c>
      <c r="Y5199" s="21">
        <f t="shared" si="1454"/>
        <v>159.85699402703889</v>
      </c>
      <c r="Z5199" s="21">
        <f t="shared" si="1462"/>
        <v>50.671875104074388</v>
      </c>
      <c r="AA5199" s="21">
        <f t="shared" si="1455"/>
        <v>0</v>
      </c>
      <c r="AB5199" s="21">
        <f t="shared" si="1456"/>
        <v>50.671875104074388</v>
      </c>
      <c r="AC5199" s="21">
        <f t="shared" si="1457"/>
        <v>80.06</v>
      </c>
      <c r="AD5199" s="21">
        <f t="shared" si="1463"/>
        <v>50.671875104074388</v>
      </c>
      <c r="AE5199" s="21" t="str">
        <f t="shared" si="1458"/>
        <v>8/4/18:00</v>
      </c>
    </row>
    <row r="5200" spans="2:31">
      <c r="B5200" s="37">
        <v>8</v>
      </c>
      <c r="C5200" s="38">
        <v>4</v>
      </c>
      <c r="D5200" s="39">
        <v>19</v>
      </c>
      <c r="E5200" s="17">
        <v>26.1</v>
      </c>
      <c r="F5200" s="17">
        <v>73</v>
      </c>
      <c r="G5200" s="17">
        <v>1</v>
      </c>
      <c r="H5200" s="37">
        <f t="shared" si="1446"/>
        <v>78.98</v>
      </c>
      <c r="I5200" s="37">
        <f>IF(H5200&lt;'Roof Calculator'!$G$8, 1, 0)</f>
        <v>0</v>
      </c>
      <c r="J5200" s="37">
        <f>IF(H5200&gt;='Roof Calculator'!$G$8, 1, 0)</f>
        <v>1</v>
      </c>
      <c r="K5200" s="37">
        <f t="shared" si="1447"/>
        <v>0</v>
      </c>
      <c r="L5200" s="37">
        <f t="shared" si="1448"/>
        <v>78.98</v>
      </c>
      <c r="M5200" s="37">
        <v>0</v>
      </c>
      <c r="N5200" s="37">
        <f t="shared" si="1449"/>
        <v>73</v>
      </c>
      <c r="O5200" s="37">
        <v>0</v>
      </c>
      <c r="P5200" s="37">
        <v>0</v>
      </c>
      <c r="Q5200" s="21">
        <f t="shared" si="1450"/>
        <v>39.790999999999997</v>
      </c>
      <c r="R5200" s="21">
        <f t="shared" si="1459"/>
        <v>216.74999999998562</v>
      </c>
      <c r="S5200" s="21">
        <f t="shared" si="1460"/>
        <v>16.665785875930123</v>
      </c>
      <c r="T5200" s="21">
        <f t="shared" si="1451"/>
        <v>86.147999999999996</v>
      </c>
      <c r="U5200" s="37">
        <f>VLOOKUP(Time_Zone, 'LSTM LookUp'!$B$5:$D$8, 3, FALSE)</f>
        <v>-75</v>
      </c>
      <c r="V5200" s="21">
        <f t="shared" si="1461"/>
        <v>-5.7231906968089366</v>
      </c>
      <c r="W5200" s="21">
        <f t="shared" si="1452"/>
        <v>264.71720232579776</v>
      </c>
      <c r="X5200" s="21">
        <f t="shared" si="1453"/>
        <v>0.11576689675963922</v>
      </c>
      <c r="Y5200" s="21">
        <f t="shared" si="1454"/>
        <v>73.115766896759638</v>
      </c>
      <c r="Z5200" s="21">
        <f t="shared" si="1462"/>
        <v>23.176421093621691</v>
      </c>
      <c r="AA5200" s="21">
        <f t="shared" si="1455"/>
        <v>0</v>
      </c>
      <c r="AB5200" s="21">
        <f t="shared" si="1456"/>
        <v>23.176421093621691</v>
      </c>
      <c r="AC5200" s="21">
        <f t="shared" si="1457"/>
        <v>78.98</v>
      </c>
      <c r="AD5200" s="21">
        <f t="shared" si="1463"/>
        <v>23.176421093621691</v>
      </c>
      <c r="AE5200" s="21" t="str">
        <f t="shared" si="1458"/>
        <v>8/4/19:00</v>
      </c>
    </row>
    <row r="5201" spans="2:31">
      <c r="B5201" s="37">
        <v>8</v>
      </c>
      <c r="C5201" s="38">
        <v>4</v>
      </c>
      <c r="D5201" s="39">
        <v>20</v>
      </c>
      <c r="E5201" s="17">
        <v>25.6</v>
      </c>
      <c r="F5201" s="17">
        <v>30</v>
      </c>
      <c r="G5201" s="17">
        <v>0</v>
      </c>
      <c r="H5201" s="37">
        <f t="shared" si="1446"/>
        <v>78.08</v>
      </c>
      <c r="I5201" s="37">
        <f>IF(H5201&lt;'Roof Calculator'!$G$8, 1, 0)</f>
        <v>0</v>
      </c>
      <c r="J5201" s="37">
        <f>IF(H5201&gt;='Roof Calculator'!$G$8, 1, 0)</f>
        <v>1</v>
      </c>
      <c r="K5201" s="37">
        <f t="shared" si="1447"/>
        <v>0</v>
      </c>
      <c r="L5201" s="37">
        <f t="shared" si="1448"/>
        <v>78.08</v>
      </c>
      <c r="M5201" s="37">
        <v>0</v>
      </c>
      <c r="N5201" s="37">
        <f t="shared" si="1449"/>
        <v>30</v>
      </c>
      <c r="O5201" s="37">
        <v>0</v>
      </c>
      <c r="P5201" s="37">
        <v>0</v>
      </c>
      <c r="Q5201" s="21">
        <f t="shared" si="1450"/>
        <v>39.790999999999997</v>
      </c>
      <c r="R5201" s="21">
        <f t="shared" si="1459"/>
        <v>216.79166666665228</v>
      </c>
      <c r="S5201" s="21">
        <f t="shared" si="1460"/>
        <v>16.653946726459139</v>
      </c>
      <c r="T5201" s="21">
        <f t="shared" si="1451"/>
        <v>86.147999999999996</v>
      </c>
      <c r="U5201" s="37">
        <f>VLOOKUP(Time_Zone, 'LSTM LookUp'!$B$5:$D$8, 3, FALSE)</f>
        <v>-75</v>
      </c>
      <c r="V5201" s="21">
        <f t="shared" si="1461"/>
        <v>-5.7190916852098308</v>
      </c>
      <c r="W5201" s="21">
        <f t="shared" si="1452"/>
        <v>279.71822707869751</v>
      </c>
      <c r="X5201" s="21">
        <f t="shared" si="1453"/>
        <v>0</v>
      </c>
      <c r="Y5201" s="21">
        <f t="shared" si="1454"/>
        <v>30</v>
      </c>
      <c r="Z5201" s="21">
        <f t="shared" si="1462"/>
        <v>9.5094760312151614</v>
      </c>
      <c r="AA5201" s="21">
        <f t="shared" si="1455"/>
        <v>0</v>
      </c>
      <c r="AB5201" s="21">
        <f t="shared" si="1456"/>
        <v>9.5094760312151614</v>
      </c>
      <c r="AC5201" s="21">
        <f t="shared" si="1457"/>
        <v>78.08</v>
      </c>
      <c r="AD5201" s="21">
        <f t="shared" si="1463"/>
        <v>9.5094760312151614</v>
      </c>
      <c r="AE5201" s="21" t="str">
        <f t="shared" si="1458"/>
        <v>8/4/20:00</v>
      </c>
    </row>
    <row r="5202" spans="2:31">
      <c r="B5202" s="37">
        <v>8</v>
      </c>
      <c r="C5202" s="38">
        <v>4</v>
      </c>
      <c r="D5202" s="39">
        <v>21</v>
      </c>
      <c r="E5202" s="17">
        <v>23.9</v>
      </c>
      <c r="F5202" s="17">
        <v>0</v>
      </c>
      <c r="G5202" s="17">
        <v>0</v>
      </c>
      <c r="H5202" s="37">
        <f t="shared" si="1446"/>
        <v>75.02</v>
      </c>
      <c r="I5202" s="37">
        <f>IF(H5202&lt;'Roof Calculator'!$G$8, 1, 0)</f>
        <v>0</v>
      </c>
      <c r="J5202" s="37">
        <f>IF(H5202&gt;='Roof Calculator'!$G$8, 1, 0)</f>
        <v>1</v>
      </c>
      <c r="K5202" s="37">
        <f t="shared" si="1447"/>
        <v>0</v>
      </c>
      <c r="L5202" s="37">
        <f t="shared" si="1448"/>
        <v>75.02</v>
      </c>
      <c r="M5202" s="37">
        <v>0</v>
      </c>
      <c r="N5202" s="37">
        <f t="shared" si="1449"/>
        <v>0</v>
      </c>
      <c r="O5202" s="37">
        <v>0</v>
      </c>
      <c r="P5202" s="37">
        <v>0</v>
      </c>
      <c r="Q5202" s="21">
        <f t="shared" si="1450"/>
        <v>39.790999999999997</v>
      </c>
      <c r="R5202" s="21">
        <f t="shared" si="1459"/>
        <v>216.83333333331893</v>
      </c>
      <c r="S5202" s="21">
        <f t="shared" si="1460"/>
        <v>16.642099491766146</v>
      </c>
      <c r="T5202" s="21">
        <f t="shared" si="1451"/>
        <v>86.147999999999996</v>
      </c>
      <c r="U5202" s="37">
        <f>VLOOKUP(Time_Zone, 'LSTM LookUp'!$B$5:$D$8, 3, FALSE)</f>
        <v>-75</v>
      </c>
      <c r="V5202" s="21">
        <f t="shared" si="1461"/>
        <v>-5.7149745088075203</v>
      </c>
      <c r="W5202" s="21">
        <f t="shared" si="1452"/>
        <v>294.7192563727981</v>
      </c>
      <c r="X5202" s="21">
        <f t="shared" si="1453"/>
        <v>0</v>
      </c>
      <c r="Y5202" s="21">
        <f t="shared" si="1454"/>
        <v>0</v>
      </c>
      <c r="Z5202" s="21">
        <f t="shared" si="1462"/>
        <v>0</v>
      </c>
      <c r="AA5202" s="21">
        <f t="shared" si="1455"/>
        <v>0</v>
      </c>
      <c r="AB5202" s="21">
        <f t="shared" si="1456"/>
        <v>0</v>
      </c>
      <c r="AC5202" s="21">
        <f t="shared" si="1457"/>
        <v>75.02</v>
      </c>
      <c r="AD5202" s="21">
        <f t="shared" si="1463"/>
        <v>0</v>
      </c>
      <c r="AE5202" s="21" t="str">
        <f t="shared" si="1458"/>
        <v>8/4/21:00</v>
      </c>
    </row>
    <row r="5203" spans="2:31">
      <c r="B5203" s="37">
        <v>8</v>
      </c>
      <c r="C5203" s="38">
        <v>4</v>
      </c>
      <c r="D5203" s="39">
        <v>22</v>
      </c>
      <c r="E5203" s="17">
        <v>23.3</v>
      </c>
      <c r="F5203" s="17">
        <v>0</v>
      </c>
      <c r="G5203" s="17">
        <v>0</v>
      </c>
      <c r="H5203" s="37">
        <f t="shared" si="1446"/>
        <v>73.94</v>
      </c>
      <c r="I5203" s="37">
        <f>IF(H5203&lt;'Roof Calculator'!$G$8, 1, 0)</f>
        <v>0</v>
      </c>
      <c r="J5203" s="37">
        <f>IF(H5203&gt;='Roof Calculator'!$G$8, 1, 0)</f>
        <v>1</v>
      </c>
      <c r="K5203" s="37">
        <f t="shared" si="1447"/>
        <v>0</v>
      </c>
      <c r="L5203" s="37">
        <f t="shared" si="1448"/>
        <v>73.94</v>
      </c>
      <c r="M5203" s="37">
        <v>0</v>
      </c>
      <c r="N5203" s="37">
        <f t="shared" si="1449"/>
        <v>0</v>
      </c>
      <c r="O5203" s="37">
        <v>0</v>
      </c>
      <c r="P5203" s="37">
        <v>0</v>
      </c>
      <c r="Q5203" s="21">
        <f t="shared" si="1450"/>
        <v>39.790999999999997</v>
      </c>
      <c r="R5203" s="21">
        <f t="shared" si="1459"/>
        <v>216.87499999998559</v>
      </c>
      <c r="S5203" s="21">
        <f t="shared" si="1460"/>
        <v>16.630244178938629</v>
      </c>
      <c r="T5203" s="21">
        <f t="shared" si="1451"/>
        <v>86.147999999999996</v>
      </c>
      <c r="U5203" s="37">
        <f>VLOOKUP(Time_Zone, 'LSTM LookUp'!$B$5:$D$8, 3, FALSE)</f>
        <v>-75</v>
      </c>
      <c r="V5203" s="21">
        <f t="shared" si="1461"/>
        <v>-5.7108391689209483</v>
      </c>
      <c r="W5203" s="21">
        <f t="shared" si="1452"/>
        <v>309.72029020776978</v>
      </c>
      <c r="X5203" s="21">
        <f t="shared" si="1453"/>
        <v>0</v>
      </c>
      <c r="Y5203" s="21">
        <f t="shared" si="1454"/>
        <v>0</v>
      </c>
      <c r="Z5203" s="21">
        <f t="shared" si="1462"/>
        <v>0</v>
      </c>
      <c r="AA5203" s="21">
        <f t="shared" si="1455"/>
        <v>0</v>
      </c>
      <c r="AB5203" s="21">
        <f t="shared" si="1456"/>
        <v>0</v>
      </c>
      <c r="AC5203" s="21">
        <f t="shared" si="1457"/>
        <v>73.94</v>
      </c>
      <c r="AD5203" s="21">
        <f t="shared" si="1463"/>
        <v>0</v>
      </c>
      <c r="AE5203" s="21" t="str">
        <f t="shared" si="1458"/>
        <v>8/4/22:00</v>
      </c>
    </row>
    <row r="5204" spans="2:31">
      <c r="B5204" s="37">
        <v>8</v>
      </c>
      <c r="C5204" s="38">
        <v>4</v>
      </c>
      <c r="D5204" s="39">
        <v>23</v>
      </c>
      <c r="E5204" s="17">
        <v>22.2</v>
      </c>
      <c r="F5204" s="17">
        <v>0</v>
      </c>
      <c r="G5204" s="17">
        <v>0</v>
      </c>
      <c r="H5204" s="37">
        <f t="shared" si="1446"/>
        <v>71.959999999999994</v>
      </c>
      <c r="I5204" s="37">
        <f>IF(H5204&lt;'Roof Calculator'!$G$8, 1, 0)</f>
        <v>0</v>
      </c>
      <c r="J5204" s="37">
        <f>IF(H5204&gt;='Roof Calculator'!$G$8, 1, 0)</f>
        <v>1</v>
      </c>
      <c r="K5204" s="37">
        <f t="shared" si="1447"/>
        <v>0</v>
      </c>
      <c r="L5204" s="37">
        <f t="shared" si="1448"/>
        <v>71.959999999999994</v>
      </c>
      <c r="M5204" s="37">
        <v>0</v>
      </c>
      <c r="N5204" s="37">
        <f t="shared" si="1449"/>
        <v>0</v>
      </c>
      <c r="O5204" s="37">
        <v>0</v>
      </c>
      <c r="P5204" s="37">
        <v>0</v>
      </c>
      <c r="Q5204" s="21">
        <f t="shared" si="1450"/>
        <v>39.790999999999997</v>
      </c>
      <c r="R5204" s="21">
        <f t="shared" si="1459"/>
        <v>216.91666666665225</v>
      </c>
      <c r="S5204" s="21">
        <f t="shared" si="1460"/>
        <v>16.618380795065782</v>
      </c>
      <c r="T5204" s="21">
        <f t="shared" si="1451"/>
        <v>86.147999999999996</v>
      </c>
      <c r="U5204" s="37">
        <f>VLOOKUP(Time_Zone, 'LSTM LookUp'!$B$5:$D$8, 3, FALSE)</f>
        <v>-75</v>
      </c>
      <c r="V5204" s="21">
        <f t="shared" si="1461"/>
        <v>-5.7066856669097294</v>
      </c>
      <c r="W5204" s="21">
        <f t="shared" si="1452"/>
        <v>324.72132858327257</v>
      </c>
      <c r="X5204" s="21">
        <f t="shared" si="1453"/>
        <v>0</v>
      </c>
      <c r="Y5204" s="21">
        <f t="shared" si="1454"/>
        <v>0</v>
      </c>
      <c r="Z5204" s="21">
        <f t="shared" si="1462"/>
        <v>0</v>
      </c>
      <c r="AA5204" s="21">
        <f t="shared" si="1455"/>
        <v>0</v>
      </c>
      <c r="AB5204" s="21">
        <f t="shared" si="1456"/>
        <v>0</v>
      </c>
      <c r="AC5204" s="21">
        <f t="shared" si="1457"/>
        <v>71.959999999999994</v>
      </c>
      <c r="AD5204" s="21">
        <f t="shared" si="1463"/>
        <v>0</v>
      </c>
      <c r="AE5204" s="21" t="str">
        <f t="shared" si="1458"/>
        <v>8/4/23:00</v>
      </c>
    </row>
    <row r="5205" spans="2:31">
      <c r="B5205" s="37">
        <v>8</v>
      </c>
      <c r="C5205" s="38">
        <v>4</v>
      </c>
      <c r="D5205" s="39">
        <v>24</v>
      </c>
      <c r="E5205" s="17">
        <v>21.7</v>
      </c>
      <c r="F5205" s="17">
        <v>0</v>
      </c>
      <c r="G5205" s="17">
        <v>0</v>
      </c>
      <c r="H5205" s="37">
        <f t="shared" si="1446"/>
        <v>71.06</v>
      </c>
      <c r="I5205" s="37">
        <f>IF(H5205&lt;'Roof Calculator'!$G$8, 1, 0)</f>
        <v>0</v>
      </c>
      <c r="J5205" s="37">
        <f>IF(H5205&gt;='Roof Calculator'!$G$8, 1, 0)</f>
        <v>1</v>
      </c>
      <c r="K5205" s="37">
        <f t="shared" si="1447"/>
        <v>0</v>
      </c>
      <c r="L5205" s="37">
        <f t="shared" si="1448"/>
        <v>71.06</v>
      </c>
      <c r="M5205" s="37">
        <v>0</v>
      </c>
      <c r="N5205" s="37">
        <f t="shared" si="1449"/>
        <v>0</v>
      </c>
      <c r="O5205" s="37">
        <v>0</v>
      </c>
      <c r="P5205" s="37">
        <v>0</v>
      </c>
      <c r="Q5205" s="21">
        <f t="shared" si="1450"/>
        <v>39.790999999999997</v>
      </c>
      <c r="R5205" s="21">
        <f t="shared" si="1459"/>
        <v>216.9583333333189</v>
      </c>
      <c r="S5205" s="21">
        <f t="shared" si="1460"/>
        <v>16.606509347238461</v>
      </c>
      <c r="T5205" s="21">
        <f t="shared" si="1451"/>
        <v>86.147999999999996</v>
      </c>
      <c r="U5205" s="37">
        <f>VLOOKUP(Time_Zone, 'LSTM LookUp'!$B$5:$D$8, 3, FALSE)</f>
        <v>-75</v>
      </c>
      <c r="V5205" s="21">
        <f t="shared" si="1461"/>
        <v>-5.7025140041741507</v>
      </c>
      <c r="W5205" s="21">
        <f t="shared" si="1452"/>
        <v>339.72237149895642</v>
      </c>
      <c r="X5205" s="21">
        <f t="shared" si="1453"/>
        <v>0</v>
      </c>
      <c r="Y5205" s="21">
        <f t="shared" si="1454"/>
        <v>0</v>
      </c>
      <c r="Z5205" s="21">
        <f t="shared" si="1462"/>
        <v>0</v>
      </c>
      <c r="AA5205" s="21">
        <f t="shared" si="1455"/>
        <v>0</v>
      </c>
      <c r="AB5205" s="21">
        <f t="shared" si="1456"/>
        <v>0</v>
      </c>
      <c r="AC5205" s="21">
        <f t="shared" si="1457"/>
        <v>71.06</v>
      </c>
      <c r="AD5205" s="21">
        <f t="shared" si="1463"/>
        <v>0</v>
      </c>
      <c r="AE5205" s="21" t="str">
        <f t="shared" si="1458"/>
        <v>8/4/24:00</v>
      </c>
    </row>
    <row r="5206" spans="2:31">
      <c r="B5206" s="37">
        <v>8</v>
      </c>
      <c r="C5206" s="38">
        <v>5</v>
      </c>
      <c r="D5206" s="39">
        <v>1</v>
      </c>
      <c r="E5206" s="17">
        <v>20</v>
      </c>
      <c r="F5206" s="17">
        <v>0</v>
      </c>
      <c r="G5206" s="17">
        <v>0</v>
      </c>
      <c r="H5206" s="37">
        <f t="shared" ref="H5206:H5269" si="1464">E5206*9/5+32</f>
        <v>68</v>
      </c>
      <c r="I5206" s="37">
        <f>IF(H5206&lt;'Roof Calculator'!$G$8, 1, 0)</f>
        <v>0</v>
      </c>
      <c r="J5206" s="37">
        <f>IF(H5206&gt;='Roof Calculator'!$G$8, 1, 0)</f>
        <v>1</v>
      </c>
      <c r="K5206" s="37">
        <f t="shared" ref="K5206:K5269" si="1465">I5206*H5206</f>
        <v>0</v>
      </c>
      <c r="L5206" s="37">
        <f t="shared" ref="L5206:L5269" si="1466">J5206*H5206</f>
        <v>68</v>
      </c>
      <c r="M5206" s="37">
        <v>0</v>
      </c>
      <c r="N5206" s="37">
        <f t="shared" ref="N5206:N5269" si="1467">F5206*(180-M5206)/180</f>
        <v>0</v>
      </c>
      <c r="O5206" s="37">
        <v>0</v>
      </c>
      <c r="P5206" s="37">
        <v>0</v>
      </c>
      <c r="Q5206" s="21">
        <f t="shared" ref="Q5206:Q5269" si="1468">Latitude</f>
        <v>39.790999999999997</v>
      </c>
      <c r="R5206" s="21">
        <f t="shared" si="1459"/>
        <v>216.99999999998556</v>
      </c>
      <c r="S5206" s="21">
        <f t="shared" si="1460"/>
        <v>16.594629842549203</v>
      </c>
      <c r="T5206" s="21">
        <f t="shared" ref="T5206:T5269" si="1469">Longitude</f>
        <v>86.147999999999996</v>
      </c>
      <c r="U5206" s="37">
        <f>VLOOKUP(Time_Zone, 'LSTM LookUp'!$B$5:$D$8, 3, FALSE)</f>
        <v>-75</v>
      </c>
      <c r="V5206" s="21">
        <f t="shared" si="1461"/>
        <v>-5.6983241821551678</v>
      </c>
      <c r="W5206" s="21">
        <f t="shared" ref="W5206:W5269" si="1470">15*((D5206+(4*(T5206-U5206)+V5206)/60)-12)</f>
        <v>-5.2765810455387818</v>
      </c>
      <c r="X5206" s="21">
        <f t="shared" ref="X5206:X5269" si="1471">G5206*(SIN(S5206*PI()/180)*SIN(Q5206*PI()/180)*COS(O5206*PI()/180)-SIN(S5206*PI()/180)*COS(Q5206*PI()/180)*SIN(O5206*PI()/180)*COS(P5206*PI()/180)+COS(S5206*PI()/180)*COS(Q5206*PI()/180)*COS(O5206*PI()/180)*COS(W5206*PI()/180)+COS(S5206*PI()/180)*SIN(Q5206*PI()/180)*SIN(O5206*PI()/180)*COS(P5206*PI()/180)*COS(W5206*PI()/180)+COS(S5206*PI()/180)*SIN(P5206*PI()/180)*SIN(W5206*PI()/180)*SIN(O5206*PI()/180))</f>
        <v>0</v>
      </c>
      <c r="Y5206" s="21">
        <f t="shared" ref="Y5206:Y5269" si="1472">X5206+N5206</f>
        <v>0</v>
      </c>
      <c r="Z5206" s="21">
        <f t="shared" si="1462"/>
        <v>0</v>
      </c>
      <c r="AA5206" s="21">
        <f t="shared" ref="AA5206:AA5269" si="1473">Z5206*I5206</f>
        <v>0</v>
      </c>
      <c r="AB5206" s="21">
        <f t="shared" ref="AB5206:AB5269" si="1474">Z5206*J5206</f>
        <v>0</v>
      </c>
      <c r="AC5206" s="21">
        <f t="shared" ref="AC5206:AC5269" si="1475">L5206</f>
        <v>68</v>
      </c>
      <c r="AD5206" s="21">
        <f t="shared" si="1463"/>
        <v>0</v>
      </c>
      <c r="AE5206" s="21" t="str">
        <f t="shared" ref="AE5206:AE5269" si="1476">CONCATENATE(B5206, "/", C5206, "/", D5206,":00")</f>
        <v>8/5/1:00</v>
      </c>
    </row>
    <row r="5207" spans="2:31">
      <c r="B5207" s="37">
        <v>8</v>
      </c>
      <c r="C5207" s="38">
        <v>5</v>
      </c>
      <c r="D5207" s="39">
        <v>2</v>
      </c>
      <c r="E5207" s="17">
        <v>20</v>
      </c>
      <c r="F5207" s="17">
        <v>0</v>
      </c>
      <c r="G5207" s="17">
        <v>0</v>
      </c>
      <c r="H5207" s="37">
        <f t="shared" si="1464"/>
        <v>68</v>
      </c>
      <c r="I5207" s="37">
        <f>IF(H5207&lt;'Roof Calculator'!$G$8, 1, 0)</f>
        <v>0</v>
      </c>
      <c r="J5207" s="37">
        <f>IF(H5207&gt;='Roof Calculator'!$G$8, 1, 0)</f>
        <v>1</v>
      </c>
      <c r="K5207" s="37">
        <f t="shared" si="1465"/>
        <v>0</v>
      </c>
      <c r="L5207" s="37">
        <f t="shared" si="1466"/>
        <v>68</v>
      </c>
      <c r="M5207" s="37">
        <v>0</v>
      </c>
      <c r="N5207" s="37">
        <f t="shared" si="1467"/>
        <v>0</v>
      </c>
      <c r="O5207" s="37">
        <v>0</v>
      </c>
      <c r="P5207" s="37">
        <v>0</v>
      </c>
      <c r="Q5207" s="21">
        <f t="shared" si="1468"/>
        <v>39.790999999999997</v>
      </c>
      <c r="R5207" s="21">
        <f t="shared" ref="R5207:R5270" si="1477">R5206+1/24</f>
        <v>217.04166666665222</v>
      </c>
      <c r="S5207" s="21">
        <f t="shared" ref="S5207:S5270" si="1478">ASIN(SIN(23.45*PI()/180)*SIN((360/365*(R5207-81))*PI()/180))*180/PI()</f>
        <v>16.582742288092238</v>
      </c>
      <c r="T5207" s="21">
        <f t="shared" si="1469"/>
        <v>86.147999999999996</v>
      </c>
      <c r="U5207" s="37">
        <f>VLOOKUP(Time_Zone, 'LSTM LookUp'!$B$5:$D$8, 3, FALSE)</f>
        <v>-75</v>
      </c>
      <c r="V5207" s="21">
        <f t="shared" ref="V5207:V5270" si="1479">9.87*SIN(2*(360/365*(R5207-81))*PI()/180)-7.53*COS((360/365*(R5207-81))*PI()/180)-1.5*SIN((360/365*(R5207-81))*PI()/180)</f>
        <v>-5.6941162023344143</v>
      </c>
      <c r="W5207" s="21">
        <f t="shared" si="1470"/>
        <v>9.7244709494163928</v>
      </c>
      <c r="X5207" s="21">
        <f t="shared" si="1471"/>
        <v>0</v>
      </c>
      <c r="Y5207" s="21">
        <f t="shared" si="1472"/>
        <v>0</v>
      </c>
      <c r="Z5207" s="21">
        <f t="shared" ref="Z5207:Z5270" si="1480">Y5207/10.764*3.412</f>
        <v>0</v>
      </c>
      <c r="AA5207" s="21">
        <f t="shared" si="1473"/>
        <v>0</v>
      </c>
      <c r="AB5207" s="21">
        <f t="shared" si="1474"/>
        <v>0</v>
      </c>
      <c r="AC5207" s="21">
        <f t="shared" si="1475"/>
        <v>68</v>
      </c>
      <c r="AD5207" s="21">
        <f t="shared" ref="AD5207:AD5270" si="1481">AB5207</f>
        <v>0</v>
      </c>
      <c r="AE5207" s="21" t="str">
        <f t="shared" si="1476"/>
        <v>8/5/2:00</v>
      </c>
    </row>
    <row r="5208" spans="2:31">
      <c r="B5208" s="37">
        <v>8</v>
      </c>
      <c r="C5208" s="38">
        <v>5</v>
      </c>
      <c r="D5208" s="39">
        <v>3</v>
      </c>
      <c r="E5208" s="17">
        <v>18.899999999999999</v>
      </c>
      <c r="F5208" s="17">
        <v>0</v>
      </c>
      <c r="G5208" s="17">
        <v>0</v>
      </c>
      <c r="H5208" s="37">
        <f t="shared" si="1464"/>
        <v>66.02</v>
      </c>
      <c r="I5208" s="37">
        <f>IF(H5208&lt;'Roof Calculator'!$G$8, 1, 0)</f>
        <v>0</v>
      </c>
      <c r="J5208" s="37">
        <f>IF(H5208&gt;='Roof Calculator'!$G$8, 1, 0)</f>
        <v>1</v>
      </c>
      <c r="K5208" s="37">
        <f t="shared" si="1465"/>
        <v>0</v>
      </c>
      <c r="L5208" s="37">
        <f t="shared" si="1466"/>
        <v>66.02</v>
      </c>
      <c r="M5208" s="37">
        <v>0</v>
      </c>
      <c r="N5208" s="37">
        <f t="shared" si="1467"/>
        <v>0</v>
      </c>
      <c r="O5208" s="37">
        <v>0</v>
      </c>
      <c r="P5208" s="37">
        <v>0</v>
      </c>
      <c r="Q5208" s="21">
        <f t="shared" si="1468"/>
        <v>39.790999999999997</v>
      </c>
      <c r="R5208" s="21">
        <f t="shared" si="1477"/>
        <v>217.08333333331888</v>
      </c>
      <c r="S5208" s="21">
        <f t="shared" si="1478"/>
        <v>16.570846690963464</v>
      </c>
      <c r="T5208" s="21">
        <f t="shared" si="1469"/>
        <v>86.147999999999996</v>
      </c>
      <c r="U5208" s="37">
        <f>VLOOKUP(Time_Zone, 'LSTM LookUp'!$B$5:$D$8, 3, FALSE)</f>
        <v>-75</v>
      </c>
      <c r="V5208" s="21">
        <f t="shared" si="1479"/>
        <v>-5.6898900662342093</v>
      </c>
      <c r="W5208" s="21">
        <f t="shared" si="1470"/>
        <v>24.725527483441461</v>
      </c>
      <c r="X5208" s="21">
        <f t="shared" si="1471"/>
        <v>0</v>
      </c>
      <c r="Y5208" s="21">
        <f t="shared" si="1472"/>
        <v>0</v>
      </c>
      <c r="Z5208" s="21">
        <f t="shared" si="1480"/>
        <v>0</v>
      </c>
      <c r="AA5208" s="21">
        <f t="shared" si="1473"/>
        <v>0</v>
      </c>
      <c r="AB5208" s="21">
        <f t="shared" si="1474"/>
        <v>0</v>
      </c>
      <c r="AC5208" s="21">
        <f t="shared" si="1475"/>
        <v>66.02</v>
      </c>
      <c r="AD5208" s="21">
        <f t="shared" si="1481"/>
        <v>0</v>
      </c>
      <c r="AE5208" s="21" t="str">
        <f t="shared" si="1476"/>
        <v>8/5/3:00</v>
      </c>
    </row>
    <row r="5209" spans="2:31">
      <c r="B5209" s="37">
        <v>8</v>
      </c>
      <c r="C5209" s="38">
        <v>5</v>
      </c>
      <c r="D5209" s="39">
        <v>4</v>
      </c>
      <c r="E5209" s="17">
        <v>18.899999999999999</v>
      </c>
      <c r="F5209" s="17">
        <v>0</v>
      </c>
      <c r="G5209" s="17">
        <v>0</v>
      </c>
      <c r="H5209" s="37">
        <f t="shared" si="1464"/>
        <v>66.02</v>
      </c>
      <c r="I5209" s="37">
        <f>IF(H5209&lt;'Roof Calculator'!$G$8, 1, 0)</f>
        <v>0</v>
      </c>
      <c r="J5209" s="37">
        <f>IF(H5209&gt;='Roof Calculator'!$G$8, 1, 0)</f>
        <v>1</v>
      </c>
      <c r="K5209" s="37">
        <f t="shared" si="1465"/>
        <v>0</v>
      </c>
      <c r="L5209" s="37">
        <f t="shared" si="1466"/>
        <v>66.02</v>
      </c>
      <c r="M5209" s="37">
        <v>0</v>
      </c>
      <c r="N5209" s="37">
        <f t="shared" si="1467"/>
        <v>0</v>
      </c>
      <c r="O5209" s="37">
        <v>0</v>
      </c>
      <c r="P5209" s="37">
        <v>0</v>
      </c>
      <c r="Q5209" s="21">
        <f t="shared" si="1468"/>
        <v>39.790999999999997</v>
      </c>
      <c r="R5209" s="21">
        <f t="shared" si="1477"/>
        <v>217.12499999998553</v>
      </c>
      <c r="S5209" s="21">
        <f t="shared" si="1478"/>
        <v>16.558943058260397</v>
      </c>
      <c r="T5209" s="21">
        <f t="shared" si="1469"/>
        <v>86.147999999999996</v>
      </c>
      <c r="U5209" s="37">
        <f>VLOOKUP(Time_Zone, 'LSTM LookUp'!$B$5:$D$8, 3, FALSE)</f>
        <v>-75</v>
      </c>
      <c r="V5209" s="21">
        <f t="shared" si="1479"/>
        <v>-5.6856457754175196</v>
      </c>
      <c r="W5209" s="21">
        <f t="shared" si="1470"/>
        <v>39.726588556145643</v>
      </c>
      <c r="X5209" s="21">
        <f t="shared" si="1471"/>
        <v>0</v>
      </c>
      <c r="Y5209" s="21">
        <f t="shared" si="1472"/>
        <v>0</v>
      </c>
      <c r="Z5209" s="21">
        <f t="shared" si="1480"/>
        <v>0</v>
      </c>
      <c r="AA5209" s="21">
        <f t="shared" si="1473"/>
        <v>0</v>
      </c>
      <c r="AB5209" s="21">
        <f t="shared" si="1474"/>
        <v>0</v>
      </c>
      <c r="AC5209" s="21">
        <f t="shared" si="1475"/>
        <v>66.02</v>
      </c>
      <c r="AD5209" s="21">
        <f t="shared" si="1481"/>
        <v>0</v>
      </c>
      <c r="AE5209" s="21" t="str">
        <f t="shared" si="1476"/>
        <v>8/5/4:00</v>
      </c>
    </row>
    <row r="5210" spans="2:31">
      <c r="B5210" s="37">
        <v>8</v>
      </c>
      <c r="C5210" s="38">
        <v>5</v>
      </c>
      <c r="D5210" s="39">
        <v>5</v>
      </c>
      <c r="E5210" s="17">
        <v>18.3</v>
      </c>
      <c r="F5210" s="17">
        <v>0</v>
      </c>
      <c r="G5210" s="17">
        <v>0</v>
      </c>
      <c r="H5210" s="37">
        <f t="shared" si="1464"/>
        <v>64.94</v>
      </c>
      <c r="I5210" s="37">
        <f>IF(H5210&lt;'Roof Calculator'!$G$8, 1, 0)</f>
        <v>0</v>
      </c>
      <c r="J5210" s="37">
        <f>IF(H5210&gt;='Roof Calculator'!$G$8, 1, 0)</f>
        <v>1</v>
      </c>
      <c r="K5210" s="37">
        <f t="shared" si="1465"/>
        <v>0</v>
      </c>
      <c r="L5210" s="37">
        <f t="shared" si="1466"/>
        <v>64.94</v>
      </c>
      <c r="M5210" s="37">
        <v>0</v>
      </c>
      <c r="N5210" s="37">
        <f t="shared" si="1467"/>
        <v>0</v>
      </c>
      <c r="O5210" s="37">
        <v>0</v>
      </c>
      <c r="P5210" s="37">
        <v>0</v>
      </c>
      <c r="Q5210" s="21">
        <f t="shared" si="1468"/>
        <v>39.790999999999997</v>
      </c>
      <c r="R5210" s="21">
        <f t="shared" si="1477"/>
        <v>217.16666666665219</v>
      </c>
      <c r="S5210" s="21">
        <f t="shared" si="1478"/>
        <v>16.547031397082257</v>
      </c>
      <c r="T5210" s="21">
        <f t="shared" si="1469"/>
        <v>86.147999999999996</v>
      </c>
      <c r="U5210" s="37">
        <f>VLOOKUP(Time_Zone, 'LSTM LookUp'!$B$5:$D$8, 3, FALSE)</f>
        <v>-75</v>
      </c>
      <c r="V5210" s="21">
        <f t="shared" si="1479"/>
        <v>-5.6813833314880133</v>
      </c>
      <c r="W5210" s="21">
        <f t="shared" si="1470"/>
        <v>54.727654167127973</v>
      </c>
      <c r="X5210" s="21">
        <f t="shared" si="1471"/>
        <v>0</v>
      </c>
      <c r="Y5210" s="21">
        <f t="shared" si="1472"/>
        <v>0</v>
      </c>
      <c r="Z5210" s="21">
        <f t="shared" si="1480"/>
        <v>0</v>
      </c>
      <c r="AA5210" s="21">
        <f t="shared" si="1473"/>
        <v>0</v>
      </c>
      <c r="AB5210" s="21">
        <f t="shared" si="1474"/>
        <v>0</v>
      </c>
      <c r="AC5210" s="21">
        <f t="shared" si="1475"/>
        <v>64.94</v>
      </c>
      <c r="AD5210" s="21">
        <f t="shared" si="1481"/>
        <v>0</v>
      </c>
      <c r="AE5210" s="21" t="str">
        <f t="shared" si="1476"/>
        <v>8/5/5:00</v>
      </c>
    </row>
    <row r="5211" spans="2:31">
      <c r="B5211" s="37">
        <v>8</v>
      </c>
      <c r="C5211" s="38">
        <v>5</v>
      </c>
      <c r="D5211" s="39">
        <v>6</v>
      </c>
      <c r="E5211" s="17">
        <v>17.2</v>
      </c>
      <c r="F5211" s="17">
        <v>0</v>
      </c>
      <c r="G5211" s="17">
        <v>0</v>
      </c>
      <c r="H5211" s="37">
        <f t="shared" si="1464"/>
        <v>62.959999999999994</v>
      </c>
      <c r="I5211" s="37">
        <f>IF(H5211&lt;'Roof Calculator'!$G$8, 1, 0)</f>
        <v>0</v>
      </c>
      <c r="J5211" s="37">
        <f>IF(H5211&gt;='Roof Calculator'!$G$8, 1, 0)</f>
        <v>1</v>
      </c>
      <c r="K5211" s="37">
        <f t="shared" si="1465"/>
        <v>0</v>
      </c>
      <c r="L5211" s="37">
        <f t="shared" si="1466"/>
        <v>62.959999999999994</v>
      </c>
      <c r="M5211" s="37">
        <v>0</v>
      </c>
      <c r="N5211" s="37">
        <f t="shared" si="1467"/>
        <v>0</v>
      </c>
      <c r="O5211" s="37">
        <v>0</v>
      </c>
      <c r="P5211" s="37">
        <v>0</v>
      </c>
      <c r="Q5211" s="21">
        <f t="shared" si="1468"/>
        <v>39.790999999999997</v>
      </c>
      <c r="R5211" s="21">
        <f t="shared" si="1477"/>
        <v>217.20833333331885</v>
      </c>
      <c r="S5211" s="21">
        <f t="shared" si="1478"/>
        <v>16.53511171452989</v>
      </c>
      <c r="T5211" s="21">
        <f t="shared" si="1469"/>
        <v>86.147999999999996</v>
      </c>
      <c r="U5211" s="37">
        <f>VLOOKUP(Time_Zone, 'LSTM LookUp'!$B$5:$D$8, 3, FALSE)</f>
        <v>-75</v>
      </c>
      <c r="V5211" s="21">
        <f t="shared" si="1479"/>
        <v>-5.677102736090025</v>
      </c>
      <c r="W5211" s="21">
        <f t="shared" si="1470"/>
        <v>69.72872431597753</v>
      </c>
      <c r="X5211" s="21">
        <f t="shared" si="1471"/>
        <v>0</v>
      </c>
      <c r="Y5211" s="21">
        <f t="shared" si="1472"/>
        <v>0</v>
      </c>
      <c r="Z5211" s="21">
        <f t="shared" si="1480"/>
        <v>0</v>
      </c>
      <c r="AA5211" s="21">
        <f t="shared" si="1473"/>
        <v>0</v>
      </c>
      <c r="AB5211" s="21">
        <f t="shared" si="1474"/>
        <v>0</v>
      </c>
      <c r="AC5211" s="21">
        <f t="shared" si="1475"/>
        <v>62.959999999999994</v>
      </c>
      <c r="AD5211" s="21">
        <f t="shared" si="1481"/>
        <v>0</v>
      </c>
      <c r="AE5211" s="21" t="str">
        <f t="shared" si="1476"/>
        <v>8/5/6:00</v>
      </c>
    </row>
    <row r="5212" spans="2:31">
      <c r="B5212" s="37">
        <v>8</v>
      </c>
      <c r="C5212" s="38">
        <v>5</v>
      </c>
      <c r="D5212" s="39">
        <v>7</v>
      </c>
      <c r="E5212" s="17">
        <v>18.3</v>
      </c>
      <c r="F5212" s="17">
        <v>32</v>
      </c>
      <c r="G5212" s="17">
        <v>4</v>
      </c>
      <c r="H5212" s="37">
        <f t="shared" si="1464"/>
        <v>64.94</v>
      </c>
      <c r="I5212" s="37">
        <f>IF(H5212&lt;'Roof Calculator'!$G$8, 1, 0)</f>
        <v>0</v>
      </c>
      <c r="J5212" s="37">
        <f>IF(H5212&gt;='Roof Calculator'!$G$8, 1, 0)</f>
        <v>1</v>
      </c>
      <c r="K5212" s="37">
        <f t="shared" si="1465"/>
        <v>0</v>
      </c>
      <c r="L5212" s="37">
        <f t="shared" si="1466"/>
        <v>64.94</v>
      </c>
      <c r="M5212" s="37">
        <v>0</v>
      </c>
      <c r="N5212" s="37">
        <f t="shared" si="1467"/>
        <v>32</v>
      </c>
      <c r="O5212" s="37">
        <v>0</v>
      </c>
      <c r="P5212" s="37">
        <v>0</v>
      </c>
      <c r="Q5212" s="21">
        <f t="shared" si="1468"/>
        <v>39.790999999999997</v>
      </c>
      <c r="R5212" s="21">
        <f t="shared" si="1477"/>
        <v>217.2499999999855</v>
      </c>
      <c r="S5212" s="21">
        <f t="shared" si="1478"/>
        <v>16.523184017705756</v>
      </c>
      <c r="T5212" s="21">
        <f t="shared" si="1469"/>
        <v>86.147999999999996</v>
      </c>
      <c r="U5212" s="37">
        <f>VLOOKUP(Time_Zone, 'LSTM LookUp'!$B$5:$D$8, 3, FALSE)</f>
        <v>-75</v>
      </c>
      <c r="V5212" s="21">
        <f t="shared" si="1479"/>
        <v>-5.6728039909085597</v>
      </c>
      <c r="W5212" s="21">
        <f t="shared" si="1470"/>
        <v>84.729799002272898</v>
      </c>
      <c r="X5212" s="21">
        <f t="shared" si="1471"/>
        <v>0.99871438657579681</v>
      </c>
      <c r="Y5212" s="21">
        <f t="shared" si="1472"/>
        <v>32.998714386575799</v>
      </c>
      <c r="Z5212" s="21">
        <f t="shared" si="1480"/>
        <v>10.46001611733525</v>
      </c>
      <c r="AA5212" s="21">
        <f t="shared" si="1473"/>
        <v>0</v>
      </c>
      <c r="AB5212" s="21">
        <f t="shared" si="1474"/>
        <v>10.46001611733525</v>
      </c>
      <c r="AC5212" s="21">
        <f t="shared" si="1475"/>
        <v>64.94</v>
      </c>
      <c r="AD5212" s="21">
        <f t="shared" si="1481"/>
        <v>10.46001611733525</v>
      </c>
      <c r="AE5212" s="21" t="str">
        <f t="shared" si="1476"/>
        <v>8/5/7:00</v>
      </c>
    </row>
    <row r="5213" spans="2:31">
      <c r="B5213" s="37">
        <v>8</v>
      </c>
      <c r="C5213" s="38">
        <v>5</v>
      </c>
      <c r="D5213" s="39">
        <v>8</v>
      </c>
      <c r="E5213" s="17">
        <v>21.1</v>
      </c>
      <c r="F5213" s="17">
        <v>68</v>
      </c>
      <c r="G5213" s="17">
        <v>5</v>
      </c>
      <c r="H5213" s="37">
        <f t="shared" si="1464"/>
        <v>69.98</v>
      </c>
      <c r="I5213" s="37">
        <f>IF(H5213&lt;'Roof Calculator'!$G$8, 1, 0)</f>
        <v>0</v>
      </c>
      <c r="J5213" s="37">
        <f>IF(H5213&gt;='Roof Calculator'!$G$8, 1, 0)</f>
        <v>1</v>
      </c>
      <c r="K5213" s="37">
        <f t="shared" si="1465"/>
        <v>0</v>
      </c>
      <c r="L5213" s="37">
        <f t="shared" si="1466"/>
        <v>69.98</v>
      </c>
      <c r="M5213" s="37">
        <v>0</v>
      </c>
      <c r="N5213" s="37">
        <f t="shared" si="1467"/>
        <v>68</v>
      </c>
      <c r="O5213" s="37">
        <v>0</v>
      </c>
      <c r="P5213" s="37">
        <v>0</v>
      </c>
      <c r="Q5213" s="21">
        <f t="shared" si="1468"/>
        <v>39.790999999999997</v>
      </c>
      <c r="R5213" s="21">
        <f t="shared" si="1477"/>
        <v>217.29166666665216</v>
      </c>
      <c r="S5213" s="21">
        <f t="shared" si="1478"/>
        <v>16.511248313713995</v>
      </c>
      <c r="T5213" s="21">
        <f t="shared" si="1469"/>
        <v>86.147999999999996</v>
      </c>
      <c r="U5213" s="37">
        <f>VLOOKUP(Time_Zone, 'LSTM LookUp'!$B$5:$D$8, 3, FALSE)</f>
        <v>-75</v>
      </c>
      <c r="V5213" s="21">
        <f t="shared" si="1479"/>
        <v>-5.6684870976693134</v>
      </c>
      <c r="W5213" s="21">
        <f t="shared" si="1470"/>
        <v>99.730878225582671</v>
      </c>
      <c r="X5213" s="21">
        <f t="shared" si="1471"/>
        <v>0.28684941836254918</v>
      </c>
      <c r="Y5213" s="21">
        <f t="shared" si="1472"/>
        <v>68.28684941836255</v>
      </c>
      <c r="Z5213" s="21">
        <f t="shared" si="1480"/>
        <v>21.645738593037258</v>
      </c>
      <c r="AA5213" s="21">
        <f t="shared" si="1473"/>
        <v>0</v>
      </c>
      <c r="AB5213" s="21">
        <f t="shared" si="1474"/>
        <v>21.645738593037258</v>
      </c>
      <c r="AC5213" s="21">
        <f t="shared" si="1475"/>
        <v>69.98</v>
      </c>
      <c r="AD5213" s="21">
        <f t="shared" si="1481"/>
        <v>21.645738593037258</v>
      </c>
      <c r="AE5213" s="21" t="str">
        <f t="shared" si="1476"/>
        <v>8/5/8:00</v>
      </c>
    </row>
    <row r="5214" spans="2:31">
      <c r="B5214" s="37">
        <v>8</v>
      </c>
      <c r="C5214" s="38">
        <v>5</v>
      </c>
      <c r="D5214" s="39">
        <v>9</v>
      </c>
      <c r="E5214" s="17">
        <v>22.8</v>
      </c>
      <c r="F5214" s="17">
        <v>138</v>
      </c>
      <c r="G5214" s="17">
        <v>4</v>
      </c>
      <c r="H5214" s="37">
        <f t="shared" si="1464"/>
        <v>73.040000000000006</v>
      </c>
      <c r="I5214" s="37">
        <f>IF(H5214&lt;'Roof Calculator'!$G$8, 1, 0)</f>
        <v>0</v>
      </c>
      <c r="J5214" s="37">
        <f>IF(H5214&gt;='Roof Calculator'!$G$8, 1, 0)</f>
        <v>1</v>
      </c>
      <c r="K5214" s="37">
        <f t="shared" si="1465"/>
        <v>0</v>
      </c>
      <c r="L5214" s="37">
        <f t="shared" si="1466"/>
        <v>73.040000000000006</v>
      </c>
      <c r="M5214" s="37">
        <v>0</v>
      </c>
      <c r="N5214" s="37">
        <f t="shared" si="1467"/>
        <v>138</v>
      </c>
      <c r="O5214" s="37">
        <v>0</v>
      </c>
      <c r="P5214" s="37">
        <v>0</v>
      </c>
      <c r="Q5214" s="21">
        <f t="shared" si="1468"/>
        <v>39.790999999999997</v>
      </c>
      <c r="R5214" s="21">
        <f t="shared" si="1477"/>
        <v>217.33333333331882</v>
      </c>
      <c r="S5214" s="21">
        <f t="shared" si="1478"/>
        <v>16.49930460966031</v>
      </c>
      <c r="T5214" s="21">
        <f t="shared" si="1469"/>
        <v>86.147999999999996</v>
      </c>
      <c r="U5214" s="37">
        <f>VLOOKUP(Time_Zone, 'LSTM LookUp'!$B$5:$D$8, 3, FALSE)</f>
        <v>-75</v>
      </c>
      <c r="V5214" s="21">
        <f t="shared" si="1479"/>
        <v>-5.6641520581386402</v>
      </c>
      <c r="W5214" s="21">
        <f t="shared" si="1470"/>
        <v>114.73196198546535</v>
      </c>
      <c r="X5214" s="21">
        <f t="shared" si="1471"/>
        <v>-0.50590133394707859</v>
      </c>
      <c r="Y5214" s="21">
        <f t="shared" si="1472"/>
        <v>137.49409866605293</v>
      </c>
      <c r="Z5214" s="21">
        <f t="shared" si="1480"/>
        <v>43.583227856612098</v>
      </c>
      <c r="AA5214" s="21">
        <f t="shared" si="1473"/>
        <v>0</v>
      </c>
      <c r="AB5214" s="21">
        <f t="shared" si="1474"/>
        <v>43.583227856612098</v>
      </c>
      <c r="AC5214" s="21">
        <f t="shared" si="1475"/>
        <v>73.040000000000006</v>
      </c>
      <c r="AD5214" s="21">
        <f t="shared" si="1481"/>
        <v>43.583227856612098</v>
      </c>
      <c r="AE5214" s="21" t="str">
        <f t="shared" si="1476"/>
        <v>8/5/9:00</v>
      </c>
    </row>
    <row r="5215" spans="2:31">
      <c r="B5215" s="37">
        <v>8</v>
      </c>
      <c r="C5215" s="38">
        <v>5</v>
      </c>
      <c r="D5215" s="39">
        <v>10</v>
      </c>
      <c r="E5215" s="17">
        <v>23.3</v>
      </c>
      <c r="F5215" s="17">
        <v>240</v>
      </c>
      <c r="G5215" s="17">
        <v>5</v>
      </c>
      <c r="H5215" s="37">
        <f t="shared" si="1464"/>
        <v>73.94</v>
      </c>
      <c r="I5215" s="37">
        <f>IF(H5215&lt;'Roof Calculator'!$G$8, 1, 0)</f>
        <v>0</v>
      </c>
      <c r="J5215" s="37">
        <f>IF(H5215&gt;='Roof Calculator'!$G$8, 1, 0)</f>
        <v>1</v>
      </c>
      <c r="K5215" s="37">
        <f t="shared" si="1465"/>
        <v>0</v>
      </c>
      <c r="L5215" s="37">
        <f t="shared" si="1466"/>
        <v>73.94</v>
      </c>
      <c r="M5215" s="37">
        <v>0</v>
      </c>
      <c r="N5215" s="37">
        <f t="shared" si="1467"/>
        <v>240</v>
      </c>
      <c r="O5215" s="37">
        <v>0</v>
      </c>
      <c r="P5215" s="37">
        <v>0</v>
      </c>
      <c r="Q5215" s="21">
        <f t="shared" si="1468"/>
        <v>39.790999999999997</v>
      </c>
      <c r="R5215" s="21">
        <f t="shared" si="1477"/>
        <v>217.37499999998548</v>
      </c>
      <c r="S5215" s="21">
        <f t="shared" si="1478"/>
        <v>16.487352912652096</v>
      </c>
      <c r="T5215" s="21">
        <f t="shared" si="1469"/>
        <v>86.147999999999996</v>
      </c>
      <c r="U5215" s="37">
        <f>VLOOKUP(Time_Zone, 'LSTM LookUp'!$B$5:$D$8, 3, FALSE)</f>
        <v>-75</v>
      </c>
      <c r="V5215" s="21">
        <f t="shared" si="1479"/>
        <v>-5.6597988741235952</v>
      </c>
      <c r="W5215" s="21">
        <f t="shared" si="1470"/>
        <v>129.73305028146908</v>
      </c>
      <c r="X5215" s="21">
        <f t="shared" si="1471"/>
        <v>-1.4466669447490133</v>
      </c>
      <c r="Y5215" s="21">
        <f t="shared" si="1472"/>
        <v>238.55333305525099</v>
      </c>
      <c r="Z5215" s="21">
        <f t="shared" si="1480"/>
        <v>75.617240095179895</v>
      </c>
      <c r="AA5215" s="21">
        <f t="shared" si="1473"/>
        <v>0</v>
      </c>
      <c r="AB5215" s="21">
        <f t="shared" si="1474"/>
        <v>75.617240095179895</v>
      </c>
      <c r="AC5215" s="21">
        <f t="shared" si="1475"/>
        <v>73.94</v>
      </c>
      <c r="AD5215" s="21">
        <f t="shared" si="1481"/>
        <v>75.617240095179895</v>
      </c>
      <c r="AE5215" s="21" t="str">
        <f t="shared" si="1476"/>
        <v>8/5/10:00</v>
      </c>
    </row>
    <row r="5216" spans="2:31">
      <c r="B5216" s="37">
        <v>8</v>
      </c>
      <c r="C5216" s="38">
        <v>5</v>
      </c>
      <c r="D5216" s="39">
        <v>11</v>
      </c>
      <c r="E5216" s="17">
        <v>24.4</v>
      </c>
      <c r="F5216" s="17">
        <v>347</v>
      </c>
      <c r="G5216" s="17">
        <v>9</v>
      </c>
      <c r="H5216" s="37">
        <f t="shared" si="1464"/>
        <v>75.92</v>
      </c>
      <c r="I5216" s="37">
        <f>IF(H5216&lt;'Roof Calculator'!$G$8, 1, 0)</f>
        <v>0</v>
      </c>
      <c r="J5216" s="37">
        <f>IF(H5216&gt;='Roof Calculator'!$G$8, 1, 0)</f>
        <v>1</v>
      </c>
      <c r="K5216" s="37">
        <f t="shared" si="1465"/>
        <v>0</v>
      </c>
      <c r="L5216" s="37">
        <f t="shared" si="1466"/>
        <v>75.92</v>
      </c>
      <c r="M5216" s="37">
        <v>0</v>
      </c>
      <c r="N5216" s="37">
        <f t="shared" si="1467"/>
        <v>347</v>
      </c>
      <c r="O5216" s="37">
        <v>0</v>
      </c>
      <c r="P5216" s="37">
        <v>0</v>
      </c>
      <c r="Q5216" s="21">
        <f t="shared" si="1468"/>
        <v>39.790999999999997</v>
      </c>
      <c r="R5216" s="21">
        <f t="shared" si="1477"/>
        <v>217.41666666665213</v>
      </c>
      <c r="S5216" s="21">
        <f t="shared" si="1478"/>
        <v>16.475393229798275</v>
      </c>
      <c r="T5216" s="21">
        <f t="shared" si="1469"/>
        <v>86.147999999999996</v>
      </c>
      <c r="U5216" s="37">
        <f>VLOOKUP(Time_Zone, 'LSTM LookUp'!$B$5:$D$8, 3, FALSE)</f>
        <v>-75</v>
      </c>
      <c r="V5216" s="21">
        <f t="shared" si="1479"/>
        <v>-5.6554275474718825</v>
      </c>
      <c r="W5216" s="21">
        <f t="shared" si="1470"/>
        <v>144.73414311313203</v>
      </c>
      <c r="X5216" s="21">
        <f t="shared" si="1471"/>
        <v>-3.7809863427512869</v>
      </c>
      <c r="Y5216" s="21">
        <f t="shared" si="1472"/>
        <v>343.21901365724869</v>
      </c>
      <c r="Z5216" s="21">
        <f t="shared" si="1480"/>
        <v>108.79443279436386</v>
      </c>
      <c r="AA5216" s="21">
        <f t="shared" si="1473"/>
        <v>0</v>
      </c>
      <c r="AB5216" s="21">
        <f t="shared" si="1474"/>
        <v>108.79443279436386</v>
      </c>
      <c r="AC5216" s="21">
        <f t="shared" si="1475"/>
        <v>75.92</v>
      </c>
      <c r="AD5216" s="21">
        <f t="shared" si="1481"/>
        <v>108.79443279436386</v>
      </c>
      <c r="AE5216" s="21" t="str">
        <f t="shared" si="1476"/>
        <v>8/5/11:00</v>
      </c>
    </row>
    <row r="5217" spans="2:31">
      <c r="B5217" s="37">
        <v>8</v>
      </c>
      <c r="C5217" s="38">
        <v>5</v>
      </c>
      <c r="D5217" s="39">
        <v>12</v>
      </c>
      <c r="E5217" s="17">
        <v>23.9</v>
      </c>
      <c r="F5217" s="17">
        <v>346</v>
      </c>
      <c r="G5217" s="17">
        <v>5</v>
      </c>
      <c r="H5217" s="37">
        <f t="shared" si="1464"/>
        <v>75.02</v>
      </c>
      <c r="I5217" s="37">
        <f>IF(H5217&lt;'Roof Calculator'!$G$8, 1, 0)</f>
        <v>0</v>
      </c>
      <c r="J5217" s="37">
        <f>IF(H5217&gt;='Roof Calculator'!$G$8, 1, 0)</f>
        <v>1</v>
      </c>
      <c r="K5217" s="37">
        <f t="shared" si="1465"/>
        <v>0</v>
      </c>
      <c r="L5217" s="37">
        <f t="shared" si="1466"/>
        <v>75.02</v>
      </c>
      <c r="M5217" s="37">
        <v>0</v>
      </c>
      <c r="N5217" s="37">
        <f t="shared" si="1467"/>
        <v>346</v>
      </c>
      <c r="O5217" s="37">
        <v>0</v>
      </c>
      <c r="P5217" s="37">
        <v>0</v>
      </c>
      <c r="Q5217" s="21">
        <f t="shared" si="1468"/>
        <v>39.790999999999997</v>
      </c>
      <c r="R5217" s="21">
        <f t="shared" si="1477"/>
        <v>217.45833333331879</v>
      </c>
      <c r="S5217" s="21">
        <f t="shared" si="1478"/>
        <v>16.463425568209416</v>
      </c>
      <c r="T5217" s="21">
        <f t="shared" si="1469"/>
        <v>86.147999999999996</v>
      </c>
      <c r="U5217" s="37">
        <f>VLOOKUP(Time_Zone, 'LSTM LookUp'!$B$5:$D$8, 3, FALSE)</f>
        <v>-75</v>
      </c>
      <c r="V5217" s="21">
        <f t="shared" si="1479"/>
        <v>-5.6510380800718982</v>
      </c>
      <c r="W5217" s="21">
        <f t="shared" si="1470"/>
        <v>159.73524047998202</v>
      </c>
      <c r="X5217" s="21">
        <f t="shared" si="1471"/>
        <v>-2.5494732832834877</v>
      </c>
      <c r="Y5217" s="21">
        <f t="shared" si="1472"/>
        <v>343.45052671671652</v>
      </c>
      <c r="Z5217" s="21">
        <f t="shared" si="1480"/>
        <v>108.86781839069461</v>
      </c>
      <c r="AA5217" s="21">
        <f t="shared" si="1473"/>
        <v>0</v>
      </c>
      <c r="AB5217" s="21">
        <f t="shared" si="1474"/>
        <v>108.86781839069461</v>
      </c>
      <c r="AC5217" s="21">
        <f t="shared" si="1475"/>
        <v>75.02</v>
      </c>
      <c r="AD5217" s="21">
        <f t="shared" si="1481"/>
        <v>108.86781839069461</v>
      </c>
      <c r="AE5217" s="21" t="str">
        <f t="shared" si="1476"/>
        <v>8/5/12:00</v>
      </c>
    </row>
    <row r="5218" spans="2:31">
      <c r="B5218" s="37">
        <v>8</v>
      </c>
      <c r="C5218" s="38">
        <v>5</v>
      </c>
      <c r="D5218" s="39">
        <v>13</v>
      </c>
      <c r="E5218" s="17">
        <v>25</v>
      </c>
      <c r="F5218" s="17">
        <v>428</v>
      </c>
      <c r="G5218" s="17">
        <v>6</v>
      </c>
      <c r="H5218" s="37">
        <f t="shared" si="1464"/>
        <v>77</v>
      </c>
      <c r="I5218" s="37">
        <f>IF(H5218&lt;'Roof Calculator'!$G$8, 1, 0)</f>
        <v>0</v>
      </c>
      <c r="J5218" s="37">
        <f>IF(H5218&gt;='Roof Calculator'!$G$8, 1, 0)</f>
        <v>1</v>
      </c>
      <c r="K5218" s="37">
        <f t="shared" si="1465"/>
        <v>0</v>
      </c>
      <c r="L5218" s="37">
        <f t="shared" si="1466"/>
        <v>77</v>
      </c>
      <c r="M5218" s="37">
        <v>0</v>
      </c>
      <c r="N5218" s="37">
        <f t="shared" si="1467"/>
        <v>428</v>
      </c>
      <c r="O5218" s="37">
        <v>0</v>
      </c>
      <c r="P5218" s="37">
        <v>0</v>
      </c>
      <c r="Q5218" s="21">
        <f t="shared" si="1468"/>
        <v>39.790999999999997</v>
      </c>
      <c r="R5218" s="21">
        <f t="shared" si="1477"/>
        <v>217.49999999998545</v>
      </c>
      <c r="S5218" s="21">
        <f t="shared" si="1478"/>
        <v>16.45144993499769</v>
      </c>
      <c r="T5218" s="21">
        <f t="shared" si="1469"/>
        <v>86.147999999999996</v>
      </c>
      <c r="U5218" s="37">
        <f>VLOOKUP(Time_Zone, 'LSTM LookUp'!$B$5:$D$8, 3, FALSE)</f>
        <v>-75</v>
      </c>
      <c r="V5218" s="21">
        <f t="shared" si="1479"/>
        <v>-5.6466304738527171</v>
      </c>
      <c r="W5218" s="21">
        <f t="shared" si="1470"/>
        <v>174.73634238153682</v>
      </c>
      <c r="X5218" s="21">
        <f t="shared" si="1471"/>
        <v>-3.315433438939567</v>
      </c>
      <c r="Y5218" s="21">
        <f t="shared" si="1472"/>
        <v>424.68456656106042</v>
      </c>
      <c r="Z5218" s="21">
        <f t="shared" si="1480"/>
        <v>134.61759021798014</v>
      </c>
      <c r="AA5218" s="21">
        <f t="shared" si="1473"/>
        <v>0</v>
      </c>
      <c r="AB5218" s="21">
        <f t="shared" si="1474"/>
        <v>134.61759021798014</v>
      </c>
      <c r="AC5218" s="21">
        <f t="shared" si="1475"/>
        <v>77</v>
      </c>
      <c r="AD5218" s="21">
        <f t="shared" si="1481"/>
        <v>134.61759021798014</v>
      </c>
      <c r="AE5218" s="21" t="str">
        <f t="shared" si="1476"/>
        <v>8/5/13:00</v>
      </c>
    </row>
    <row r="5219" spans="2:31">
      <c r="B5219" s="37">
        <v>8</v>
      </c>
      <c r="C5219" s="38">
        <v>5</v>
      </c>
      <c r="D5219" s="39">
        <v>14</v>
      </c>
      <c r="E5219" s="17">
        <v>25.6</v>
      </c>
      <c r="F5219" s="17">
        <v>430</v>
      </c>
      <c r="G5219" s="17">
        <v>25</v>
      </c>
      <c r="H5219" s="37">
        <f t="shared" si="1464"/>
        <v>78.08</v>
      </c>
      <c r="I5219" s="37">
        <f>IF(H5219&lt;'Roof Calculator'!$G$8, 1, 0)</f>
        <v>0</v>
      </c>
      <c r="J5219" s="37">
        <f>IF(H5219&gt;='Roof Calculator'!$G$8, 1, 0)</f>
        <v>1</v>
      </c>
      <c r="K5219" s="37">
        <f t="shared" si="1465"/>
        <v>0</v>
      </c>
      <c r="L5219" s="37">
        <f t="shared" si="1466"/>
        <v>78.08</v>
      </c>
      <c r="M5219" s="37">
        <v>0</v>
      </c>
      <c r="N5219" s="37">
        <f t="shared" si="1467"/>
        <v>430</v>
      </c>
      <c r="O5219" s="37">
        <v>0</v>
      </c>
      <c r="P5219" s="37">
        <v>0</v>
      </c>
      <c r="Q5219" s="21">
        <f t="shared" si="1468"/>
        <v>39.790999999999997</v>
      </c>
      <c r="R5219" s="21">
        <f t="shared" si="1477"/>
        <v>217.54166666665211</v>
      </c>
      <c r="S5219" s="21">
        <f t="shared" si="1478"/>
        <v>16.439466337276833</v>
      </c>
      <c r="T5219" s="21">
        <f t="shared" si="1469"/>
        <v>86.147999999999996</v>
      </c>
      <c r="U5219" s="37">
        <f>VLOOKUP(Time_Zone, 'LSTM LookUp'!$B$5:$D$8, 3, FALSE)</f>
        <v>-75</v>
      </c>
      <c r="V5219" s="21">
        <f t="shared" si="1479"/>
        <v>-5.6422047307840817</v>
      </c>
      <c r="W5219" s="21">
        <f t="shared" si="1470"/>
        <v>189.73744881730394</v>
      </c>
      <c r="X5219" s="21">
        <f t="shared" si="1471"/>
        <v>-13.630905349697159</v>
      </c>
      <c r="Y5219" s="21">
        <f t="shared" si="1472"/>
        <v>416.36909465030283</v>
      </c>
      <c r="Z5219" s="21">
        <f t="shared" si="1480"/>
        <v>131.98173085719375</v>
      </c>
      <c r="AA5219" s="21">
        <f t="shared" si="1473"/>
        <v>0</v>
      </c>
      <c r="AB5219" s="21">
        <f t="shared" si="1474"/>
        <v>131.98173085719375</v>
      </c>
      <c r="AC5219" s="21">
        <f t="shared" si="1475"/>
        <v>78.08</v>
      </c>
      <c r="AD5219" s="21">
        <f t="shared" si="1481"/>
        <v>131.98173085719375</v>
      </c>
      <c r="AE5219" s="21" t="str">
        <f t="shared" si="1476"/>
        <v>8/5/14:00</v>
      </c>
    </row>
    <row r="5220" spans="2:31">
      <c r="B5220" s="37">
        <v>8</v>
      </c>
      <c r="C5220" s="38">
        <v>5</v>
      </c>
      <c r="D5220" s="39">
        <v>15</v>
      </c>
      <c r="E5220" s="17">
        <v>26.7</v>
      </c>
      <c r="F5220" s="17">
        <v>381</v>
      </c>
      <c r="G5220" s="17">
        <v>191</v>
      </c>
      <c r="H5220" s="37">
        <f t="shared" si="1464"/>
        <v>80.06</v>
      </c>
      <c r="I5220" s="37">
        <f>IF(H5220&lt;'Roof Calculator'!$G$8, 1, 0)</f>
        <v>0</v>
      </c>
      <c r="J5220" s="37">
        <f>IF(H5220&gt;='Roof Calculator'!$G$8, 1, 0)</f>
        <v>1</v>
      </c>
      <c r="K5220" s="37">
        <f t="shared" si="1465"/>
        <v>0</v>
      </c>
      <c r="L5220" s="37">
        <f t="shared" si="1466"/>
        <v>80.06</v>
      </c>
      <c r="M5220" s="37">
        <v>0</v>
      </c>
      <c r="N5220" s="37">
        <f t="shared" si="1467"/>
        <v>381</v>
      </c>
      <c r="O5220" s="37">
        <v>0</v>
      </c>
      <c r="P5220" s="37">
        <v>0</v>
      </c>
      <c r="Q5220" s="21">
        <f t="shared" si="1468"/>
        <v>39.790999999999997</v>
      </c>
      <c r="R5220" s="21">
        <f t="shared" si="1477"/>
        <v>217.58333333331876</v>
      </c>
      <c r="S5220" s="21">
        <f t="shared" si="1478"/>
        <v>16.427474782162161</v>
      </c>
      <c r="T5220" s="21">
        <f t="shared" si="1469"/>
        <v>86.147999999999996</v>
      </c>
      <c r="U5220" s="37">
        <f>VLOOKUP(Time_Zone, 'LSTM LookUp'!$B$5:$D$8, 3, FALSE)</f>
        <v>-75</v>
      </c>
      <c r="V5220" s="21">
        <f t="shared" si="1479"/>
        <v>-5.6377608528764078</v>
      </c>
      <c r="W5220" s="21">
        <f t="shared" si="1470"/>
        <v>204.73855978678088</v>
      </c>
      <c r="X5220" s="21">
        <f t="shared" si="1471"/>
        <v>-93.28232796926757</v>
      </c>
      <c r="Y5220" s="21">
        <f t="shared" si="1472"/>
        <v>287.71767203073244</v>
      </c>
      <c r="Z5220" s="21">
        <f t="shared" si="1480"/>
        <v>91.201476864442512</v>
      </c>
      <c r="AA5220" s="21">
        <f t="shared" si="1473"/>
        <v>0</v>
      </c>
      <c r="AB5220" s="21">
        <f t="shared" si="1474"/>
        <v>91.201476864442512</v>
      </c>
      <c r="AC5220" s="21">
        <f t="shared" si="1475"/>
        <v>80.06</v>
      </c>
      <c r="AD5220" s="21">
        <f t="shared" si="1481"/>
        <v>91.201476864442512</v>
      </c>
      <c r="AE5220" s="21" t="str">
        <f t="shared" si="1476"/>
        <v>8/5/15:00</v>
      </c>
    </row>
    <row r="5221" spans="2:31">
      <c r="B5221" s="37">
        <v>8</v>
      </c>
      <c r="C5221" s="38">
        <v>5</v>
      </c>
      <c r="D5221" s="39">
        <v>16</v>
      </c>
      <c r="E5221" s="17">
        <v>27.2</v>
      </c>
      <c r="F5221" s="17">
        <v>259</v>
      </c>
      <c r="G5221" s="17">
        <v>517</v>
      </c>
      <c r="H5221" s="37">
        <f t="shared" si="1464"/>
        <v>80.959999999999994</v>
      </c>
      <c r="I5221" s="37">
        <f>IF(H5221&lt;'Roof Calculator'!$G$8, 1, 0)</f>
        <v>0</v>
      </c>
      <c r="J5221" s="37">
        <f>IF(H5221&gt;='Roof Calculator'!$G$8, 1, 0)</f>
        <v>1</v>
      </c>
      <c r="K5221" s="37">
        <f t="shared" si="1465"/>
        <v>0</v>
      </c>
      <c r="L5221" s="37">
        <f t="shared" si="1466"/>
        <v>80.959999999999994</v>
      </c>
      <c r="M5221" s="37">
        <v>0</v>
      </c>
      <c r="N5221" s="37">
        <f t="shared" si="1467"/>
        <v>259</v>
      </c>
      <c r="O5221" s="37">
        <v>0</v>
      </c>
      <c r="P5221" s="37">
        <v>0</v>
      </c>
      <c r="Q5221" s="21">
        <f t="shared" si="1468"/>
        <v>39.790999999999997</v>
      </c>
      <c r="R5221" s="21">
        <f t="shared" si="1477"/>
        <v>217.62499999998542</v>
      </c>
      <c r="S5221" s="21">
        <f t="shared" si="1478"/>
        <v>16.415475276770572</v>
      </c>
      <c r="T5221" s="21">
        <f t="shared" si="1469"/>
        <v>86.147999999999996</v>
      </c>
      <c r="U5221" s="37">
        <f>VLOOKUP(Time_Zone, 'LSTM LookUp'!$B$5:$D$8, 3, FALSE)</f>
        <v>-75</v>
      </c>
      <c r="V5221" s="21">
        <f t="shared" si="1479"/>
        <v>-5.6332988421807979</v>
      </c>
      <c r="W5221" s="21">
        <f t="shared" si="1470"/>
        <v>219.73967528945479</v>
      </c>
      <c r="X5221" s="21">
        <f t="shared" si="1471"/>
        <v>-199.51469372449523</v>
      </c>
      <c r="Y5221" s="21">
        <f t="shared" si="1472"/>
        <v>59.485306275504769</v>
      </c>
      <c r="Z5221" s="21">
        <f t="shared" si="1480"/>
        <v>18.855803141213514</v>
      </c>
      <c r="AA5221" s="21">
        <f t="shared" si="1473"/>
        <v>0</v>
      </c>
      <c r="AB5221" s="21">
        <f t="shared" si="1474"/>
        <v>18.855803141213514</v>
      </c>
      <c r="AC5221" s="21">
        <f t="shared" si="1475"/>
        <v>80.959999999999994</v>
      </c>
      <c r="AD5221" s="21">
        <f t="shared" si="1481"/>
        <v>18.855803141213514</v>
      </c>
      <c r="AE5221" s="21" t="str">
        <f t="shared" si="1476"/>
        <v>8/5/16:00</v>
      </c>
    </row>
    <row r="5222" spans="2:31">
      <c r="B5222" s="37">
        <v>8</v>
      </c>
      <c r="C5222" s="38">
        <v>5</v>
      </c>
      <c r="D5222" s="39">
        <v>17</v>
      </c>
      <c r="E5222" s="17">
        <v>27.8</v>
      </c>
      <c r="F5222" s="17">
        <v>186</v>
      </c>
      <c r="G5222" s="17">
        <v>495</v>
      </c>
      <c r="H5222" s="37">
        <f t="shared" si="1464"/>
        <v>82.04</v>
      </c>
      <c r="I5222" s="37">
        <f>IF(H5222&lt;'Roof Calculator'!$G$8, 1, 0)</f>
        <v>0</v>
      </c>
      <c r="J5222" s="37">
        <f>IF(H5222&gt;='Roof Calculator'!$G$8, 1, 0)</f>
        <v>1</v>
      </c>
      <c r="K5222" s="37">
        <f t="shared" si="1465"/>
        <v>0</v>
      </c>
      <c r="L5222" s="37">
        <f t="shared" si="1466"/>
        <v>82.04</v>
      </c>
      <c r="M5222" s="37">
        <v>0</v>
      </c>
      <c r="N5222" s="37">
        <f t="shared" si="1467"/>
        <v>186</v>
      </c>
      <c r="O5222" s="37">
        <v>0</v>
      </c>
      <c r="P5222" s="37">
        <v>0</v>
      </c>
      <c r="Q5222" s="21">
        <f t="shared" si="1468"/>
        <v>39.790999999999997</v>
      </c>
      <c r="R5222" s="21">
        <f t="shared" si="1477"/>
        <v>217.66666666665208</v>
      </c>
      <c r="S5222" s="21">
        <f t="shared" si="1478"/>
        <v>16.403467828220553</v>
      </c>
      <c r="T5222" s="21">
        <f t="shared" si="1469"/>
        <v>86.147999999999996</v>
      </c>
      <c r="U5222" s="37">
        <f>VLOOKUP(Time_Zone, 'LSTM LookUp'!$B$5:$D$8, 3, FALSE)</f>
        <v>-75</v>
      </c>
      <c r="V5222" s="21">
        <f t="shared" si="1479"/>
        <v>-5.6288187007890267</v>
      </c>
      <c r="W5222" s="21">
        <f t="shared" si="1470"/>
        <v>234.74079532480278</v>
      </c>
      <c r="X5222" s="21">
        <f t="shared" si="1471"/>
        <v>-121.16743640556379</v>
      </c>
      <c r="Y5222" s="21">
        <f t="shared" si="1472"/>
        <v>64.832563594436209</v>
      </c>
      <c r="Z5222" s="21">
        <f t="shared" si="1480"/>
        <v>20.55079031811746</v>
      </c>
      <c r="AA5222" s="21">
        <f t="shared" si="1473"/>
        <v>0</v>
      </c>
      <c r="AB5222" s="21">
        <f t="shared" si="1474"/>
        <v>20.55079031811746</v>
      </c>
      <c r="AC5222" s="21">
        <f t="shared" si="1475"/>
        <v>82.04</v>
      </c>
      <c r="AD5222" s="21">
        <f t="shared" si="1481"/>
        <v>20.55079031811746</v>
      </c>
      <c r="AE5222" s="21" t="str">
        <f t="shared" si="1476"/>
        <v>8/5/17:00</v>
      </c>
    </row>
    <row r="5223" spans="2:31">
      <c r="B5223" s="37">
        <v>8</v>
      </c>
      <c r="C5223" s="38">
        <v>5</v>
      </c>
      <c r="D5223" s="39">
        <v>18</v>
      </c>
      <c r="E5223" s="17">
        <v>27.2</v>
      </c>
      <c r="F5223" s="17">
        <v>185</v>
      </c>
      <c r="G5223" s="17">
        <v>127</v>
      </c>
      <c r="H5223" s="37">
        <f t="shared" si="1464"/>
        <v>80.959999999999994</v>
      </c>
      <c r="I5223" s="37">
        <f>IF(H5223&lt;'Roof Calculator'!$G$8, 1, 0)</f>
        <v>0</v>
      </c>
      <c r="J5223" s="37">
        <f>IF(H5223&gt;='Roof Calculator'!$G$8, 1, 0)</f>
        <v>1</v>
      </c>
      <c r="K5223" s="37">
        <f t="shared" si="1465"/>
        <v>0</v>
      </c>
      <c r="L5223" s="37">
        <f t="shared" si="1466"/>
        <v>80.959999999999994</v>
      </c>
      <c r="M5223" s="37">
        <v>0</v>
      </c>
      <c r="N5223" s="37">
        <f t="shared" si="1467"/>
        <v>185</v>
      </c>
      <c r="O5223" s="37">
        <v>0</v>
      </c>
      <c r="P5223" s="37">
        <v>0</v>
      </c>
      <c r="Q5223" s="21">
        <f t="shared" si="1468"/>
        <v>39.790999999999997</v>
      </c>
      <c r="R5223" s="21">
        <f t="shared" si="1477"/>
        <v>217.70833333331873</v>
      </c>
      <c r="S5223" s="21">
        <f t="shared" si="1478"/>
        <v>16.391452443632101</v>
      </c>
      <c r="T5223" s="21">
        <f t="shared" si="1469"/>
        <v>86.147999999999996</v>
      </c>
      <c r="U5223" s="37">
        <f>VLOOKUP(Time_Zone, 'LSTM LookUp'!$B$5:$D$8, 3, FALSE)</f>
        <v>-75</v>
      </c>
      <c r="V5223" s="21">
        <f t="shared" si="1479"/>
        <v>-5.6243204308335262</v>
      </c>
      <c r="W5223" s="21">
        <f t="shared" si="1470"/>
        <v>249.74191989229161</v>
      </c>
      <c r="X5223" s="21">
        <f t="shared" si="1471"/>
        <v>-9.4786754286660866</v>
      </c>
      <c r="Y5223" s="21">
        <f t="shared" si="1472"/>
        <v>175.52132457133391</v>
      </c>
      <c r="Z5223" s="21">
        <f t="shared" si="1480"/>
        <v>55.637194299274562</v>
      </c>
      <c r="AA5223" s="21">
        <f t="shared" si="1473"/>
        <v>0</v>
      </c>
      <c r="AB5223" s="21">
        <f t="shared" si="1474"/>
        <v>55.637194299274562</v>
      </c>
      <c r="AC5223" s="21">
        <f t="shared" si="1475"/>
        <v>80.959999999999994</v>
      </c>
      <c r="AD5223" s="21">
        <f t="shared" si="1481"/>
        <v>55.637194299274562</v>
      </c>
      <c r="AE5223" s="21" t="str">
        <f t="shared" si="1476"/>
        <v>8/5/18:00</v>
      </c>
    </row>
    <row r="5224" spans="2:31">
      <c r="B5224" s="37">
        <v>8</v>
      </c>
      <c r="C5224" s="38">
        <v>5</v>
      </c>
      <c r="D5224" s="39">
        <v>19</v>
      </c>
      <c r="E5224" s="17">
        <v>26.1</v>
      </c>
      <c r="F5224" s="17">
        <v>100</v>
      </c>
      <c r="G5224" s="17">
        <v>224</v>
      </c>
      <c r="H5224" s="37">
        <f t="shared" si="1464"/>
        <v>78.98</v>
      </c>
      <c r="I5224" s="37">
        <f>IF(H5224&lt;'Roof Calculator'!$G$8, 1, 0)</f>
        <v>0</v>
      </c>
      <c r="J5224" s="37">
        <f>IF(H5224&gt;='Roof Calculator'!$G$8, 1, 0)</f>
        <v>1</v>
      </c>
      <c r="K5224" s="37">
        <f t="shared" si="1465"/>
        <v>0</v>
      </c>
      <c r="L5224" s="37">
        <f t="shared" si="1466"/>
        <v>78.98</v>
      </c>
      <c r="M5224" s="37">
        <v>0</v>
      </c>
      <c r="N5224" s="37">
        <f t="shared" si="1467"/>
        <v>100</v>
      </c>
      <c r="O5224" s="37">
        <v>0</v>
      </c>
      <c r="P5224" s="37">
        <v>0</v>
      </c>
      <c r="Q5224" s="21">
        <f t="shared" si="1468"/>
        <v>39.790999999999997</v>
      </c>
      <c r="R5224" s="21">
        <f t="shared" si="1477"/>
        <v>217.74999999998539</v>
      </c>
      <c r="S5224" s="21">
        <f t="shared" si="1478"/>
        <v>16.379429130126795</v>
      </c>
      <c r="T5224" s="21">
        <f t="shared" si="1469"/>
        <v>86.147999999999996</v>
      </c>
      <c r="U5224" s="37">
        <f>VLOOKUP(Time_Zone, 'LSTM LookUp'!$B$5:$D$8, 3, FALSE)</f>
        <v>-75</v>
      </c>
      <c r="V5224" s="21">
        <f t="shared" si="1479"/>
        <v>-5.6198040344874256</v>
      </c>
      <c r="W5224" s="21">
        <f t="shared" si="1470"/>
        <v>264.74304899137815</v>
      </c>
      <c r="X5224" s="21">
        <f t="shared" si="1471"/>
        <v>25.296542259849495</v>
      </c>
      <c r="Y5224" s="21">
        <f t="shared" si="1472"/>
        <v>125.2965422598495</v>
      </c>
      <c r="Z5224" s="21">
        <f t="shared" si="1480"/>
        <v>39.716815513805884</v>
      </c>
      <c r="AA5224" s="21">
        <f t="shared" si="1473"/>
        <v>0</v>
      </c>
      <c r="AB5224" s="21">
        <f t="shared" si="1474"/>
        <v>39.716815513805884</v>
      </c>
      <c r="AC5224" s="21">
        <f t="shared" si="1475"/>
        <v>78.98</v>
      </c>
      <c r="AD5224" s="21">
        <f t="shared" si="1481"/>
        <v>39.716815513805884</v>
      </c>
      <c r="AE5224" s="21" t="str">
        <f t="shared" si="1476"/>
        <v>8/5/19:00</v>
      </c>
    </row>
    <row r="5225" spans="2:31">
      <c r="B5225" s="37">
        <v>8</v>
      </c>
      <c r="C5225" s="38">
        <v>5</v>
      </c>
      <c r="D5225" s="39">
        <v>20</v>
      </c>
      <c r="E5225" s="17">
        <v>24.4</v>
      </c>
      <c r="F5225" s="17">
        <v>22</v>
      </c>
      <c r="G5225" s="17">
        <v>25</v>
      </c>
      <c r="H5225" s="37">
        <f t="shared" si="1464"/>
        <v>75.92</v>
      </c>
      <c r="I5225" s="37">
        <f>IF(H5225&lt;'Roof Calculator'!$G$8, 1, 0)</f>
        <v>0</v>
      </c>
      <c r="J5225" s="37">
        <f>IF(H5225&gt;='Roof Calculator'!$G$8, 1, 0)</f>
        <v>1</v>
      </c>
      <c r="K5225" s="37">
        <f t="shared" si="1465"/>
        <v>0</v>
      </c>
      <c r="L5225" s="37">
        <f t="shared" si="1466"/>
        <v>75.92</v>
      </c>
      <c r="M5225" s="37">
        <v>0</v>
      </c>
      <c r="N5225" s="37">
        <f t="shared" si="1467"/>
        <v>22</v>
      </c>
      <c r="O5225" s="37">
        <v>0</v>
      </c>
      <c r="P5225" s="37">
        <v>0</v>
      </c>
      <c r="Q5225" s="21">
        <f t="shared" si="1468"/>
        <v>39.790999999999997</v>
      </c>
      <c r="R5225" s="21">
        <f t="shared" si="1477"/>
        <v>217.79166666665205</v>
      </c>
      <c r="S5225" s="21">
        <f t="shared" si="1478"/>
        <v>16.367397894827764</v>
      </c>
      <c r="T5225" s="21">
        <f t="shared" si="1469"/>
        <v>86.147999999999996</v>
      </c>
      <c r="U5225" s="37">
        <f>VLOOKUP(Time_Zone, 'LSTM LookUp'!$B$5:$D$8, 3, FALSE)</f>
        <v>-75</v>
      </c>
      <c r="V5225" s="21">
        <f t="shared" si="1479"/>
        <v>-5.6152695139645061</v>
      </c>
      <c r="W5225" s="21">
        <f t="shared" si="1470"/>
        <v>279.74418262150886</v>
      </c>
      <c r="X5225" s="21">
        <f t="shared" si="1471"/>
        <v>7.6281084317570356</v>
      </c>
      <c r="Y5225" s="21">
        <f t="shared" si="1472"/>
        <v>29.628108431757035</v>
      </c>
      <c r="Z5225" s="21">
        <f t="shared" si="1480"/>
        <v>9.3915928994012443</v>
      </c>
      <c r="AA5225" s="21">
        <f t="shared" si="1473"/>
        <v>0</v>
      </c>
      <c r="AB5225" s="21">
        <f t="shared" si="1474"/>
        <v>9.3915928994012443</v>
      </c>
      <c r="AC5225" s="21">
        <f t="shared" si="1475"/>
        <v>75.92</v>
      </c>
      <c r="AD5225" s="21">
        <f t="shared" si="1481"/>
        <v>9.3915928994012443</v>
      </c>
      <c r="AE5225" s="21" t="str">
        <f t="shared" si="1476"/>
        <v>8/5/20:00</v>
      </c>
    </row>
    <row r="5226" spans="2:31">
      <c r="B5226" s="37">
        <v>8</v>
      </c>
      <c r="C5226" s="38">
        <v>5</v>
      </c>
      <c r="D5226" s="39">
        <v>21</v>
      </c>
      <c r="E5226" s="17">
        <v>23.3</v>
      </c>
      <c r="F5226" s="17">
        <v>0</v>
      </c>
      <c r="G5226" s="17">
        <v>0</v>
      </c>
      <c r="H5226" s="37">
        <f t="shared" si="1464"/>
        <v>73.94</v>
      </c>
      <c r="I5226" s="37">
        <f>IF(H5226&lt;'Roof Calculator'!$G$8, 1, 0)</f>
        <v>0</v>
      </c>
      <c r="J5226" s="37">
        <f>IF(H5226&gt;='Roof Calculator'!$G$8, 1, 0)</f>
        <v>1</v>
      </c>
      <c r="K5226" s="37">
        <f t="shared" si="1465"/>
        <v>0</v>
      </c>
      <c r="L5226" s="37">
        <f t="shared" si="1466"/>
        <v>73.94</v>
      </c>
      <c r="M5226" s="37">
        <v>0</v>
      </c>
      <c r="N5226" s="37">
        <f t="shared" si="1467"/>
        <v>0</v>
      </c>
      <c r="O5226" s="37">
        <v>0</v>
      </c>
      <c r="P5226" s="37">
        <v>0</v>
      </c>
      <c r="Q5226" s="21">
        <f t="shared" si="1468"/>
        <v>39.790999999999997</v>
      </c>
      <c r="R5226" s="21">
        <f t="shared" si="1477"/>
        <v>217.83333333331871</v>
      </c>
      <c r="S5226" s="21">
        <f t="shared" si="1478"/>
        <v>16.355358744859654</v>
      </c>
      <c r="T5226" s="21">
        <f t="shared" si="1469"/>
        <v>86.147999999999996</v>
      </c>
      <c r="U5226" s="37">
        <f>VLOOKUP(Time_Zone, 'LSTM LookUp'!$B$5:$D$8, 3, FALSE)</f>
        <v>-75</v>
      </c>
      <c r="V5226" s="21">
        <f t="shared" si="1479"/>
        <v>-5.6107168715192284</v>
      </c>
      <c r="W5226" s="21">
        <f t="shared" si="1470"/>
        <v>294.74532078212019</v>
      </c>
      <c r="X5226" s="21">
        <f t="shared" si="1471"/>
        <v>0</v>
      </c>
      <c r="Y5226" s="21">
        <f t="shared" si="1472"/>
        <v>0</v>
      </c>
      <c r="Z5226" s="21">
        <f t="shared" si="1480"/>
        <v>0</v>
      </c>
      <c r="AA5226" s="21">
        <f t="shared" si="1473"/>
        <v>0</v>
      </c>
      <c r="AB5226" s="21">
        <f t="shared" si="1474"/>
        <v>0</v>
      </c>
      <c r="AC5226" s="21">
        <f t="shared" si="1475"/>
        <v>73.94</v>
      </c>
      <c r="AD5226" s="21">
        <f t="shared" si="1481"/>
        <v>0</v>
      </c>
      <c r="AE5226" s="21" t="str">
        <f t="shared" si="1476"/>
        <v>8/5/21:00</v>
      </c>
    </row>
    <row r="5227" spans="2:31">
      <c r="B5227" s="37">
        <v>8</v>
      </c>
      <c r="C5227" s="38">
        <v>5</v>
      </c>
      <c r="D5227" s="39">
        <v>22</v>
      </c>
      <c r="E5227" s="17">
        <v>22.8</v>
      </c>
      <c r="F5227" s="17">
        <v>0</v>
      </c>
      <c r="G5227" s="17">
        <v>0</v>
      </c>
      <c r="H5227" s="37">
        <f t="shared" si="1464"/>
        <v>73.040000000000006</v>
      </c>
      <c r="I5227" s="37">
        <f>IF(H5227&lt;'Roof Calculator'!$G$8, 1, 0)</f>
        <v>0</v>
      </c>
      <c r="J5227" s="37">
        <f>IF(H5227&gt;='Roof Calculator'!$G$8, 1, 0)</f>
        <v>1</v>
      </c>
      <c r="K5227" s="37">
        <f t="shared" si="1465"/>
        <v>0</v>
      </c>
      <c r="L5227" s="37">
        <f t="shared" si="1466"/>
        <v>73.040000000000006</v>
      </c>
      <c r="M5227" s="37">
        <v>0</v>
      </c>
      <c r="N5227" s="37">
        <f t="shared" si="1467"/>
        <v>0</v>
      </c>
      <c r="O5227" s="37">
        <v>0</v>
      </c>
      <c r="P5227" s="37">
        <v>0</v>
      </c>
      <c r="Q5227" s="21">
        <f t="shared" si="1468"/>
        <v>39.790999999999997</v>
      </c>
      <c r="R5227" s="21">
        <f t="shared" si="1477"/>
        <v>217.87499999998536</v>
      </c>
      <c r="S5227" s="21">
        <f t="shared" si="1478"/>
        <v>16.343311687348663</v>
      </c>
      <c r="T5227" s="21">
        <f t="shared" si="1469"/>
        <v>86.147999999999996</v>
      </c>
      <c r="U5227" s="37">
        <f>VLOOKUP(Time_Zone, 'LSTM LookUp'!$B$5:$D$8, 3, FALSE)</f>
        <v>-75</v>
      </c>
      <c r="V5227" s="21">
        <f t="shared" si="1479"/>
        <v>-5.6061461094467289</v>
      </c>
      <c r="W5227" s="21">
        <f t="shared" si="1470"/>
        <v>309.74646347263837</v>
      </c>
      <c r="X5227" s="21">
        <f t="shared" si="1471"/>
        <v>0</v>
      </c>
      <c r="Y5227" s="21">
        <f t="shared" si="1472"/>
        <v>0</v>
      </c>
      <c r="Z5227" s="21">
        <f t="shared" si="1480"/>
        <v>0</v>
      </c>
      <c r="AA5227" s="21">
        <f t="shared" si="1473"/>
        <v>0</v>
      </c>
      <c r="AB5227" s="21">
        <f t="shared" si="1474"/>
        <v>0</v>
      </c>
      <c r="AC5227" s="21">
        <f t="shared" si="1475"/>
        <v>73.040000000000006</v>
      </c>
      <c r="AD5227" s="21">
        <f t="shared" si="1481"/>
        <v>0</v>
      </c>
      <c r="AE5227" s="21" t="str">
        <f t="shared" si="1476"/>
        <v>8/5/22:00</v>
      </c>
    </row>
    <row r="5228" spans="2:31">
      <c r="B5228" s="37">
        <v>8</v>
      </c>
      <c r="C5228" s="38">
        <v>5</v>
      </c>
      <c r="D5228" s="39">
        <v>23</v>
      </c>
      <c r="E5228" s="17">
        <v>21.7</v>
      </c>
      <c r="F5228" s="17">
        <v>0</v>
      </c>
      <c r="G5228" s="17">
        <v>0</v>
      </c>
      <c r="H5228" s="37">
        <f t="shared" si="1464"/>
        <v>71.06</v>
      </c>
      <c r="I5228" s="37">
        <f>IF(H5228&lt;'Roof Calculator'!$G$8, 1, 0)</f>
        <v>0</v>
      </c>
      <c r="J5228" s="37">
        <f>IF(H5228&gt;='Roof Calculator'!$G$8, 1, 0)</f>
        <v>1</v>
      </c>
      <c r="K5228" s="37">
        <f t="shared" si="1465"/>
        <v>0</v>
      </c>
      <c r="L5228" s="37">
        <f t="shared" si="1466"/>
        <v>71.06</v>
      </c>
      <c r="M5228" s="37">
        <v>0</v>
      </c>
      <c r="N5228" s="37">
        <f t="shared" si="1467"/>
        <v>0</v>
      </c>
      <c r="O5228" s="37">
        <v>0</v>
      </c>
      <c r="P5228" s="37">
        <v>0</v>
      </c>
      <c r="Q5228" s="21">
        <f t="shared" si="1468"/>
        <v>39.790999999999997</v>
      </c>
      <c r="R5228" s="21">
        <f t="shared" si="1477"/>
        <v>217.91666666665202</v>
      </c>
      <c r="S5228" s="21">
        <f t="shared" si="1478"/>
        <v>16.331256729422471</v>
      </c>
      <c r="T5228" s="21">
        <f t="shared" si="1469"/>
        <v>86.147999999999996</v>
      </c>
      <c r="U5228" s="37">
        <f>VLOOKUP(Time_Zone, 'LSTM LookUp'!$B$5:$D$8, 3, FALSE)</f>
        <v>-75</v>
      </c>
      <c r="V5228" s="21">
        <f t="shared" si="1479"/>
        <v>-5.6015572300827987</v>
      </c>
      <c r="W5228" s="21">
        <f t="shared" si="1470"/>
        <v>324.74761069247927</v>
      </c>
      <c r="X5228" s="21">
        <f t="shared" si="1471"/>
        <v>0</v>
      </c>
      <c r="Y5228" s="21">
        <f t="shared" si="1472"/>
        <v>0</v>
      </c>
      <c r="Z5228" s="21">
        <f t="shared" si="1480"/>
        <v>0</v>
      </c>
      <c r="AA5228" s="21">
        <f t="shared" si="1473"/>
        <v>0</v>
      </c>
      <c r="AB5228" s="21">
        <f t="shared" si="1474"/>
        <v>0</v>
      </c>
      <c r="AC5228" s="21">
        <f t="shared" si="1475"/>
        <v>71.06</v>
      </c>
      <c r="AD5228" s="21">
        <f t="shared" si="1481"/>
        <v>0</v>
      </c>
      <c r="AE5228" s="21" t="str">
        <f t="shared" si="1476"/>
        <v>8/5/23:00</v>
      </c>
    </row>
    <row r="5229" spans="2:31">
      <c r="B5229" s="37">
        <v>8</v>
      </c>
      <c r="C5229" s="38">
        <v>5</v>
      </c>
      <c r="D5229" s="39">
        <v>24</v>
      </c>
      <c r="E5229" s="17">
        <v>21.7</v>
      </c>
      <c r="F5229" s="17">
        <v>0</v>
      </c>
      <c r="G5229" s="17">
        <v>0</v>
      </c>
      <c r="H5229" s="37">
        <f t="shared" si="1464"/>
        <v>71.06</v>
      </c>
      <c r="I5229" s="37">
        <f>IF(H5229&lt;'Roof Calculator'!$G$8, 1, 0)</f>
        <v>0</v>
      </c>
      <c r="J5229" s="37">
        <f>IF(H5229&gt;='Roof Calculator'!$G$8, 1, 0)</f>
        <v>1</v>
      </c>
      <c r="K5229" s="37">
        <f t="shared" si="1465"/>
        <v>0</v>
      </c>
      <c r="L5229" s="37">
        <f t="shared" si="1466"/>
        <v>71.06</v>
      </c>
      <c r="M5229" s="37">
        <v>0</v>
      </c>
      <c r="N5229" s="37">
        <f t="shared" si="1467"/>
        <v>0</v>
      </c>
      <c r="O5229" s="37">
        <v>0</v>
      </c>
      <c r="P5229" s="37">
        <v>0</v>
      </c>
      <c r="Q5229" s="21">
        <f t="shared" si="1468"/>
        <v>39.790999999999997</v>
      </c>
      <c r="R5229" s="21">
        <f t="shared" si="1477"/>
        <v>217.95833333331868</v>
      </c>
      <c r="S5229" s="21">
        <f t="shared" si="1478"/>
        <v>16.319193878210363</v>
      </c>
      <c r="T5229" s="21">
        <f t="shared" si="1469"/>
        <v>86.147999999999996</v>
      </c>
      <c r="U5229" s="37">
        <f>VLOOKUP(Time_Zone, 'LSTM LookUp'!$B$5:$D$8, 3, FALSE)</f>
        <v>-75</v>
      </c>
      <c r="V5229" s="21">
        <f t="shared" si="1479"/>
        <v>-5.5969502358039191</v>
      </c>
      <c r="W5229" s="21">
        <f t="shared" si="1470"/>
        <v>339.748762441049</v>
      </c>
      <c r="X5229" s="21">
        <f t="shared" si="1471"/>
        <v>0</v>
      </c>
      <c r="Y5229" s="21">
        <f t="shared" si="1472"/>
        <v>0</v>
      </c>
      <c r="Z5229" s="21">
        <f t="shared" si="1480"/>
        <v>0</v>
      </c>
      <c r="AA5229" s="21">
        <f t="shared" si="1473"/>
        <v>0</v>
      </c>
      <c r="AB5229" s="21">
        <f t="shared" si="1474"/>
        <v>0</v>
      </c>
      <c r="AC5229" s="21">
        <f t="shared" si="1475"/>
        <v>71.06</v>
      </c>
      <c r="AD5229" s="21">
        <f t="shared" si="1481"/>
        <v>0</v>
      </c>
      <c r="AE5229" s="21" t="str">
        <f t="shared" si="1476"/>
        <v>8/5/24:00</v>
      </c>
    </row>
    <row r="5230" spans="2:31">
      <c r="B5230" s="37">
        <v>8</v>
      </c>
      <c r="C5230" s="38">
        <v>6</v>
      </c>
      <c r="D5230" s="39">
        <v>1</v>
      </c>
      <c r="E5230" s="17">
        <v>20.6</v>
      </c>
      <c r="F5230" s="17">
        <v>0</v>
      </c>
      <c r="G5230" s="17">
        <v>0</v>
      </c>
      <c r="H5230" s="37">
        <f t="shared" si="1464"/>
        <v>69.08</v>
      </c>
      <c r="I5230" s="37">
        <f>IF(H5230&lt;'Roof Calculator'!$G$8, 1, 0)</f>
        <v>0</v>
      </c>
      <c r="J5230" s="37">
        <f>IF(H5230&gt;='Roof Calculator'!$G$8, 1, 0)</f>
        <v>1</v>
      </c>
      <c r="K5230" s="37">
        <f t="shared" si="1465"/>
        <v>0</v>
      </c>
      <c r="L5230" s="37">
        <f t="shared" si="1466"/>
        <v>69.08</v>
      </c>
      <c r="M5230" s="37">
        <v>0</v>
      </c>
      <c r="N5230" s="37">
        <f t="shared" si="1467"/>
        <v>0</v>
      </c>
      <c r="O5230" s="37">
        <v>0</v>
      </c>
      <c r="P5230" s="37">
        <v>0</v>
      </c>
      <c r="Q5230" s="21">
        <f t="shared" si="1468"/>
        <v>39.790999999999997</v>
      </c>
      <c r="R5230" s="21">
        <f t="shared" si="1477"/>
        <v>217.99999999998533</v>
      </c>
      <c r="S5230" s="21">
        <f t="shared" si="1478"/>
        <v>16.307123140843036</v>
      </c>
      <c r="T5230" s="21">
        <f t="shared" si="1469"/>
        <v>86.147999999999996</v>
      </c>
      <c r="U5230" s="37">
        <f>VLOOKUP(Time_Zone, 'LSTM LookUp'!$B$5:$D$8, 3, FALSE)</f>
        <v>-75</v>
      </c>
      <c r="V5230" s="21">
        <f t="shared" si="1479"/>
        <v>-5.5923251290272145</v>
      </c>
      <c r="W5230" s="21">
        <f t="shared" si="1470"/>
        <v>-5.2500812822568133</v>
      </c>
      <c r="X5230" s="21">
        <f t="shared" si="1471"/>
        <v>0</v>
      </c>
      <c r="Y5230" s="21">
        <f t="shared" si="1472"/>
        <v>0</v>
      </c>
      <c r="Z5230" s="21">
        <f t="shared" si="1480"/>
        <v>0</v>
      </c>
      <c r="AA5230" s="21">
        <f t="shared" si="1473"/>
        <v>0</v>
      </c>
      <c r="AB5230" s="21">
        <f t="shared" si="1474"/>
        <v>0</v>
      </c>
      <c r="AC5230" s="21">
        <f t="shared" si="1475"/>
        <v>69.08</v>
      </c>
      <c r="AD5230" s="21">
        <f t="shared" si="1481"/>
        <v>0</v>
      </c>
      <c r="AE5230" s="21" t="str">
        <f t="shared" si="1476"/>
        <v>8/6/1:00</v>
      </c>
    </row>
    <row r="5231" spans="2:31">
      <c r="B5231" s="37">
        <v>8</v>
      </c>
      <c r="C5231" s="38">
        <v>6</v>
      </c>
      <c r="D5231" s="39">
        <v>2</v>
      </c>
      <c r="E5231" s="17">
        <v>20.6</v>
      </c>
      <c r="F5231" s="17">
        <v>0</v>
      </c>
      <c r="G5231" s="17">
        <v>0</v>
      </c>
      <c r="H5231" s="37">
        <f t="shared" si="1464"/>
        <v>69.08</v>
      </c>
      <c r="I5231" s="37">
        <f>IF(H5231&lt;'Roof Calculator'!$G$8, 1, 0)</f>
        <v>0</v>
      </c>
      <c r="J5231" s="37">
        <f>IF(H5231&gt;='Roof Calculator'!$G$8, 1, 0)</f>
        <v>1</v>
      </c>
      <c r="K5231" s="37">
        <f t="shared" si="1465"/>
        <v>0</v>
      </c>
      <c r="L5231" s="37">
        <f t="shared" si="1466"/>
        <v>69.08</v>
      </c>
      <c r="M5231" s="37">
        <v>0</v>
      </c>
      <c r="N5231" s="37">
        <f t="shared" si="1467"/>
        <v>0</v>
      </c>
      <c r="O5231" s="37">
        <v>0</v>
      </c>
      <c r="P5231" s="37">
        <v>0</v>
      </c>
      <c r="Q5231" s="21">
        <f t="shared" si="1468"/>
        <v>39.790999999999997</v>
      </c>
      <c r="R5231" s="21">
        <f t="shared" si="1477"/>
        <v>218.04166666665199</v>
      </c>
      <c r="S5231" s="21">
        <f t="shared" si="1478"/>
        <v>16.295044524452731</v>
      </c>
      <c r="T5231" s="21">
        <f t="shared" si="1469"/>
        <v>86.147999999999996</v>
      </c>
      <c r="U5231" s="37">
        <f>VLOOKUP(Time_Zone, 'LSTM LookUp'!$B$5:$D$8, 3, FALSE)</f>
        <v>-75</v>
      </c>
      <c r="V5231" s="21">
        <f t="shared" si="1479"/>
        <v>-5.5876819122104866</v>
      </c>
      <c r="W5231" s="21">
        <f t="shared" si="1470"/>
        <v>9.7510795219473589</v>
      </c>
      <c r="X5231" s="21">
        <f t="shared" si="1471"/>
        <v>0</v>
      </c>
      <c r="Y5231" s="21">
        <f t="shared" si="1472"/>
        <v>0</v>
      </c>
      <c r="Z5231" s="21">
        <f t="shared" si="1480"/>
        <v>0</v>
      </c>
      <c r="AA5231" s="21">
        <f t="shared" si="1473"/>
        <v>0</v>
      </c>
      <c r="AB5231" s="21">
        <f t="shared" si="1474"/>
        <v>0</v>
      </c>
      <c r="AC5231" s="21">
        <f t="shared" si="1475"/>
        <v>69.08</v>
      </c>
      <c r="AD5231" s="21">
        <f t="shared" si="1481"/>
        <v>0</v>
      </c>
      <c r="AE5231" s="21" t="str">
        <f t="shared" si="1476"/>
        <v>8/6/2:00</v>
      </c>
    </row>
    <row r="5232" spans="2:31">
      <c r="B5232" s="37">
        <v>8</v>
      </c>
      <c r="C5232" s="38">
        <v>6</v>
      </c>
      <c r="D5232" s="39">
        <v>3</v>
      </c>
      <c r="E5232" s="17">
        <v>20</v>
      </c>
      <c r="F5232" s="17">
        <v>0</v>
      </c>
      <c r="G5232" s="17">
        <v>0</v>
      </c>
      <c r="H5232" s="37">
        <f t="shared" si="1464"/>
        <v>68</v>
      </c>
      <c r="I5232" s="37">
        <f>IF(H5232&lt;'Roof Calculator'!$G$8, 1, 0)</f>
        <v>0</v>
      </c>
      <c r="J5232" s="37">
        <f>IF(H5232&gt;='Roof Calculator'!$G$8, 1, 0)</f>
        <v>1</v>
      </c>
      <c r="K5232" s="37">
        <f t="shared" si="1465"/>
        <v>0</v>
      </c>
      <c r="L5232" s="37">
        <f t="shared" si="1466"/>
        <v>68</v>
      </c>
      <c r="M5232" s="37">
        <v>0</v>
      </c>
      <c r="N5232" s="37">
        <f t="shared" si="1467"/>
        <v>0</v>
      </c>
      <c r="O5232" s="37">
        <v>0</v>
      </c>
      <c r="P5232" s="37">
        <v>0</v>
      </c>
      <c r="Q5232" s="21">
        <f t="shared" si="1468"/>
        <v>39.790999999999997</v>
      </c>
      <c r="R5232" s="21">
        <f t="shared" si="1477"/>
        <v>218.08333333331865</v>
      </c>
      <c r="S5232" s="21">
        <f t="shared" si="1478"/>
        <v>16.282958036173191</v>
      </c>
      <c r="T5232" s="21">
        <f t="shared" si="1469"/>
        <v>86.147999999999996</v>
      </c>
      <c r="U5232" s="37">
        <f>VLOOKUP(Time_Zone, 'LSTM LookUp'!$B$5:$D$8, 3, FALSE)</f>
        <v>-75</v>
      </c>
      <c r="V5232" s="21">
        <f t="shared" si="1479"/>
        <v>-5.5830205878522001</v>
      </c>
      <c r="W5232" s="21">
        <f t="shared" si="1470"/>
        <v>24.752244853036956</v>
      </c>
      <c r="X5232" s="21">
        <f t="shared" si="1471"/>
        <v>0</v>
      </c>
      <c r="Y5232" s="21">
        <f t="shared" si="1472"/>
        <v>0</v>
      </c>
      <c r="Z5232" s="21">
        <f t="shared" si="1480"/>
        <v>0</v>
      </c>
      <c r="AA5232" s="21">
        <f t="shared" si="1473"/>
        <v>0</v>
      </c>
      <c r="AB5232" s="21">
        <f t="shared" si="1474"/>
        <v>0</v>
      </c>
      <c r="AC5232" s="21">
        <f t="shared" si="1475"/>
        <v>68</v>
      </c>
      <c r="AD5232" s="21">
        <f t="shared" si="1481"/>
        <v>0</v>
      </c>
      <c r="AE5232" s="21" t="str">
        <f t="shared" si="1476"/>
        <v>8/6/3:00</v>
      </c>
    </row>
    <row r="5233" spans="2:31">
      <c r="B5233" s="37">
        <v>8</v>
      </c>
      <c r="C5233" s="38">
        <v>6</v>
      </c>
      <c r="D5233" s="39">
        <v>4</v>
      </c>
      <c r="E5233" s="17">
        <v>18.3</v>
      </c>
      <c r="F5233" s="17">
        <v>0</v>
      </c>
      <c r="G5233" s="17">
        <v>0</v>
      </c>
      <c r="H5233" s="37">
        <f t="shared" si="1464"/>
        <v>64.94</v>
      </c>
      <c r="I5233" s="37">
        <f>IF(H5233&lt;'Roof Calculator'!$G$8, 1, 0)</f>
        <v>0</v>
      </c>
      <c r="J5233" s="37">
        <f>IF(H5233&gt;='Roof Calculator'!$G$8, 1, 0)</f>
        <v>1</v>
      </c>
      <c r="K5233" s="37">
        <f t="shared" si="1465"/>
        <v>0</v>
      </c>
      <c r="L5233" s="37">
        <f t="shared" si="1466"/>
        <v>64.94</v>
      </c>
      <c r="M5233" s="37">
        <v>0</v>
      </c>
      <c r="N5233" s="37">
        <f t="shared" si="1467"/>
        <v>0</v>
      </c>
      <c r="O5233" s="37">
        <v>0</v>
      </c>
      <c r="P5233" s="37">
        <v>0</v>
      </c>
      <c r="Q5233" s="21">
        <f t="shared" si="1468"/>
        <v>39.790999999999997</v>
      </c>
      <c r="R5233" s="21">
        <f t="shared" si="1477"/>
        <v>218.12499999998531</v>
      </c>
      <c r="S5233" s="21">
        <f t="shared" si="1478"/>
        <v>16.270863683139645</v>
      </c>
      <c r="T5233" s="21">
        <f t="shared" si="1469"/>
        <v>86.147999999999996</v>
      </c>
      <c r="U5233" s="37">
        <f>VLOOKUP(Time_Zone, 'LSTM LookUp'!$B$5:$D$8, 3, FALSE)</f>
        <v>-75</v>
      </c>
      <c r="V5233" s="21">
        <f t="shared" si="1479"/>
        <v>-5.5783411584914848</v>
      </c>
      <c r="W5233" s="21">
        <f t="shared" si="1470"/>
        <v>39.753414710377101</v>
      </c>
      <c r="X5233" s="21">
        <f t="shared" si="1471"/>
        <v>0</v>
      </c>
      <c r="Y5233" s="21">
        <f t="shared" si="1472"/>
        <v>0</v>
      </c>
      <c r="Z5233" s="21">
        <f t="shared" si="1480"/>
        <v>0</v>
      </c>
      <c r="AA5233" s="21">
        <f t="shared" si="1473"/>
        <v>0</v>
      </c>
      <c r="AB5233" s="21">
        <f t="shared" si="1474"/>
        <v>0</v>
      </c>
      <c r="AC5233" s="21">
        <f t="shared" si="1475"/>
        <v>64.94</v>
      </c>
      <c r="AD5233" s="21">
        <f t="shared" si="1481"/>
        <v>0</v>
      </c>
      <c r="AE5233" s="21" t="str">
        <f t="shared" si="1476"/>
        <v>8/6/4:00</v>
      </c>
    </row>
    <row r="5234" spans="2:31">
      <c r="B5234" s="37">
        <v>8</v>
      </c>
      <c r="C5234" s="38">
        <v>6</v>
      </c>
      <c r="D5234" s="39">
        <v>5</v>
      </c>
      <c r="E5234" s="17">
        <v>18.899999999999999</v>
      </c>
      <c r="F5234" s="17">
        <v>0</v>
      </c>
      <c r="G5234" s="17">
        <v>0</v>
      </c>
      <c r="H5234" s="37">
        <f t="shared" si="1464"/>
        <v>66.02</v>
      </c>
      <c r="I5234" s="37">
        <f>IF(H5234&lt;'Roof Calculator'!$G$8, 1, 0)</f>
        <v>0</v>
      </c>
      <c r="J5234" s="37">
        <f>IF(H5234&gt;='Roof Calculator'!$G$8, 1, 0)</f>
        <v>1</v>
      </c>
      <c r="K5234" s="37">
        <f t="shared" si="1465"/>
        <v>0</v>
      </c>
      <c r="L5234" s="37">
        <f t="shared" si="1466"/>
        <v>66.02</v>
      </c>
      <c r="M5234" s="37">
        <v>0</v>
      </c>
      <c r="N5234" s="37">
        <f t="shared" si="1467"/>
        <v>0</v>
      </c>
      <c r="O5234" s="37">
        <v>0</v>
      </c>
      <c r="P5234" s="37">
        <v>0</v>
      </c>
      <c r="Q5234" s="21">
        <f t="shared" si="1468"/>
        <v>39.790999999999997</v>
      </c>
      <c r="R5234" s="21">
        <f t="shared" si="1477"/>
        <v>218.16666666665196</v>
      </c>
      <c r="S5234" s="21">
        <f t="shared" si="1478"/>
        <v>16.258761472488779</v>
      </c>
      <c r="T5234" s="21">
        <f t="shared" si="1469"/>
        <v>86.147999999999996</v>
      </c>
      <c r="U5234" s="37">
        <f>VLOOKUP(Time_Zone, 'LSTM LookUp'!$B$5:$D$8, 3, FALSE)</f>
        <v>-75</v>
      </c>
      <c r="V5234" s="21">
        <f t="shared" si="1479"/>
        <v>-5.5736436267081206</v>
      </c>
      <c r="W5234" s="21">
        <f t="shared" si="1470"/>
        <v>54.754589093322977</v>
      </c>
      <c r="X5234" s="21">
        <f t="shared" si="1471"/>
        <v>0</v>
      </c>
      <c r="Y5234" s="21">
        <f t="shared" si="1472"/>
        <v>0</v>
      </c>
      <c r="Z5234" s="21">
        <f t="shared" si="1480"/>
        <v>0</v>
      </c>
      <c r="AA5234" s="21">
        <f t="shared" si="1473"/>
        <v>0</v>
      </c>
      <c r="AB5234" s="21">
        <f t="shared" si="1474"/>
        <v>0</v>
      </c>
      <c r="AC5234" s="21">
        <f t="shared" si="1475"/>
        <v>66.02</v>
      </c>
      <c r="AD5234" s="21">
        <f t="shared" si="1481"/>
        <v>0</v>
      </c>
      <c r="AE5234" s="21" t="str">
        <f t="shared" si="1476"/>
        <v>8/6/5:00</v>
      </c>
    </row>
    <row r="5235" spans="2:31">
      <c r="B5235" s="37">
        <v>8</v>
      </c>
      <c r="C5235" s="38">
        <v>6</v>
      </c>
      <c r="D5235" s="39">
        <v>6</v>
      </c>
      <c r="E5235" s="17">
        <v>18.3</v>
      </c>
      <c r="F5235" s="17">
        <v>0</v>
      </c>
      <c r="G5235" s="17">
        <v>0</v>
      </c>
      <c r="H5235" s="37">
        <f t="shared" si="1464"/>
        <v>64.94</v>
      </c>
      <c r="I5235" s="37">
        <f>IF(H5235&lt;'Roof Calculator'!$G$8, 1, 0)</f>
        <v>0</v>
      </c>
      <c r="J5235" s="37">
        <f>IF(H5235&gt;='Roof Calculator'!$G$8, 1, 0)</f>
        <v>1</v>
      </c>
      <c r="K5235" s="37">
        <f t="shared" si="1465"/>
        <v>0</v>
      </c>
      <c r="L5235" s="37">
        <f t="shared" si="1466"/>
        <v>64.94</v>
      </c>
      <c r="M5235" s="37">
        <v>0</v>
      </c>
      <c r="N5235" s="37">
        <f t="shared" si="1467"/>
        <v>0</v>
      </c>
      <c r="O5235" s="37">
        <v>0</v>
      </c>
      <c r="P5235" s="37">
        <v>0</v>
      </c>
      <c r="Q5235" s="21">
        <f t="shared" si="1468"/>
        <v>39.790999999999997</v>
      </c>
      <c r="R5235" s="21">
        <f t="shared" si="1477"/>
        <v>218.20833333331862</v>
      </c>
      <c r="S5235" s="21">
        <f t="shared" si="1478"/>
        <v>16.246651411358801</v>
      </c>
      <c r="T5235" s="21">
        <f t="shared" si="1469"/>
        <v>86.147999999999996</v>
      </c>
      <c r="U5235" s="37">
        <f>VLOOKUP(Time_Zone, 'LSTM LookUp'!$B$5:$D$8, 3, FALSE)</f>
        <v>-75</v>
      </c>
      <c r="V5235" s="21">
        <f t="shared" si="1479"/>
        <v>-5.5689279951225643</v>
      </c>
      <c r="W5235" s="21">
        <f t="shared" si="1470"/>
        <v>69.755768001219352</v>
      </c>
      <c r="X5235" s="21">
        <f t="shared" si="1471"/>
        <v>0</v>
      </c>
      <c r="Y5235" s="21">
        <f t="shared" si="1472"/>
        <v>0</v>
      </c>
      <c r="Z5235" s="21">
        <f t="shared" si="1480"/>
        <v>0</v>
      </c>
      <c r="AA5235" s="21">
        <f t="shared" si="1473"/>
        <v>0</v>
      </c>
      <c r="AB5235" s="21">
        <f t="shared" si="1474"/>
        <v>0</v>
      </c>
      <c r="AC5235" s="21">
        <f t="shared" si="1475"/>
        <v>64.94</v>
      </c>
      <c r="AD5235" s="21">
        <f t="shared" si="1481"/>
        <v>0</v>
      </c>
      <c r="AE5235" s="21" t="str">
        <f t="shared" si="1476"/>
        <v>8/6/6:00</v>
      </c>
    </row>
    <row r="5236" spans="2:31">
      <c r="B5236" s="37">
        <v>8</v>
      </c>
      <c r="C5236" s="38">
        <v>6</v>
      </c>
      <c r="D5236" s="39">
        <v>7</v>
      </c>
      <c r="E5236" s="17">
        <v>19.399999999999999</v>
      </c>
      <c r="F5236" s="17">
        <v>23</v>
      </c>
      <c r="G5236" s="17">
        <v>3</v>
      </c>
      <c r="H5236" s="37">
        <f t="shared" si="1464"/>
        <v>66.92</v>
      </c>
      <c r="I5236" s="37">
        <f>IF(H5236&lt;'Roof Calculator'!$G$8, 1, 0)</f>
        <v>0</v>
      </c>
      <c r="J5236" s="37">
        <f>IF(H5236&gt;='Roof Calculator'!$G$8, 1, 0)</f>
        <v>1</v>
      </c>
      <c r="K5236" s="37">
        <f t="shared" si="1465"/>
        <v>0</v>
      </c>
      <c r="L5236" s="37">
        <f t="shared" si="1466"/>
        <v>66.92</v>
      </c>
      <c r="M5236" s="37">
        <v>0</v>
      </c>
      <c r="N5236" s="37">
        <f t="shared" si="1467"/>
        <v>23</v>
      </c>
      <c r="O5236" s="37">
        <v>0</v>
      </c>
      <c r="P5236" s="37">
        <v>0</v>
      </c>
      <c r="Q5236" s="21">
        <f t="shared" si="1468"/>
        <v>39.790999999999997</v>
      </c>
      <c r="R5236" s="21">
        <f t="shared" si="1477"/>
        <v>218.24999999998528</v>
      </c>
      <c r="S5236" s="21">
        <f t="shared" si="1478"/>
        <v>16.234533506889345</v>
      </c>
      <c r="T5236" s="21">
        <f t="shared" si="1469"/>
        <v>86.147999999999996</v>
      </c>
      <c r="U5236" s="37">
        <f>VLOOKUP(Time_Zone, 'LSTM LookUp'!$B$5:$D$8, 3, FALSE)</f>
        <v>-75</v>
      </c>
      <c r="V5236" s="21">
        <f t="shared" si="1479"/>
        <v>-5.564194266395913</v>
      </c>
      <c r="W5236" s="21">
        <f t="shared" si="1470"/>
        <v>84.756951433401042</v>
      </c>
      <c r="X5236" s="21">
        <f t="shared" si="1471"/>
        <v>0.73901208271654351</v>
      </c>
      <c r="Y5236" s="21">
        <f t="shared" si="1472"/>
        <v>23.739012082716542</v>
      </c>
      <c r="Z5236" s="21">
        <f t="shared" si="1480"/>
        <v>7.5248522135106697</v>
      </c>
      <c r="AA5236" s="21">
        <f t="shared" si="1473"/>
        <v>0</v>
      </c>
      <c r="AB5236" s="21">
        <f t="shared" si="1474"/>
        <v>7.5248522135106697</v>
      </c>
      <c r="AC5236" s="21">
        <f t="shared" si="1475"/>
        <v>66.92</v>
      </c>
      <c r="AD5236" s="21">
        <f t="shared" si="1481"/>
        <v>7.5248522135106697</v>
      </c>
      <c r="AE5236" s="21" t="str">
        <f t="shared" si="1476"/>
        <v>8/6/7:00</v>
      </c>
    </row>
    <row r="5237" spans="2:31">
      <c r="B5237" s="37">
        <v>8</v>
      </c>
      <c r="C5237" s="38">
        <v>6</v>
      </c>
      <c r="D5237" s="39">
        <v>8</v>
      </c>
      <c r="E5237" s="17">
        <v>21.1</v>
      </c>
      <c r="F5237" s="17">
        <v>118</v>
      </c>
      <c r="G5237" s="17">
        <v>213</v>
      </c>
      <c r="H5237" s="37">
        <f t="shared" si="1464"/>
        <v>69.98</v>
      </c>
      <c r="I5237" s="37">
        <f>IF(H5237&lt;'Roof Calculator'!$G$8, 1, 0)</f>
        <v>0</v>
      </c>
      <c r="J5237" s="37">
        <f>IF(H5237&gt;='Roof Calculator'!$G$8, 1, 0)</f>
        <v>1</v>
      </c>
      <c r="K5237" s="37">
        <f t="shared" si="1465"/>
        <v>0</v>
      </c>
      <c r="L5237" s="37">
        <f t="shared" si="1466"/>
        <v>69.98</v>
      </c>
      <c r="M5237" s="37">
        <v>0</v>
      </c>
      <c r="N5237" s="37">
        <f t="shared" si="1467"/>
        <v>118</v>
      </c>
      <c r="O5237" s="37">
        <v>0</v>
      </c>
      <c r="P5237" s="37">
        <v>0</v>
      </c>
      <c r="Q5237" s="21">
        <f t="shared" si="1468"/>
        <v>39.790999999999997</v>
      </c>
      <c r="R5237" s="21">
        <f t="shared" si="1477"/>
        <v>218.29166666665193</v>
      </c>
      <c r="S5237" s="21">
        <f t="shared" si="1478"/>
        <v>16.222407766221512</v>
      </c>
      <c r="T5237" s="21">
        <f t="shared" si="1469"/>
        <v>86.147999999999996</v>
      </c>
      <c r="U5237" s="37">
        <f>VLOOKUP(Time_Zone, 'LSTM LookUp'!$B$5:$D$8, 3, FALSE)</f>
        <v>-75</v>
      </c>
      <c r="V5237" s="21">
        <f t="shared" si="1479"/>
        <v>-5.5594424432299236</v>
      </c>
      <c r="W5237" s="21">
        <f t="shared" si="1470"/>
        <v>99.758139389192479</v>
      </c>
      <c r="X5237" s="21">
        <f t="shared" si="1471"/>
        <v>11.447437546508539</v>
      </c>
      <c r="Y5237" s="21">
        <f t="shared" si="1472"/>
        <v>129.44743754650852</v>
      </c>
      <c r="Z5237" s="21">
        <f t="shared" si="1480"/>
        <v>41.032576821691478</v>
      </c>
      <c r="AA5237" s="21">
        <f t="shared" si="1473"/>
        <v>0</v>
      </c>
      <c r="AB5237" s="21">
        <f t="shared" si="1474"/>
        <v>41.032576821691478</v>
      </c>
      <c r="AC5237" s="21">
        <f t="shared" si="1475"/>
        <v>69.98</v>
      </c>
      <c r="AD5237" s="21">
        <f t="shared" si="1481"/>
        <v>41.032576821691478</v>
      </c>
      <c r="AE5237" s="21" t="str">
        <f t="shared" si="1476"/>
        <v>8/6/8:00</v>
      </c>
    </row>
    <row r="5238" spans="2:31">
      <c r="B5238" s="37">
        <v>8</v>
      </c>
      <c r="C5238" s="38">
        <v>6</v>
      </c>
      <c r="D5238" s="39">
        <v>9</v>
      </c>
      <c r="E5238" s="17">
        <v>23.3</v>
      </c>
      <c r="F5238" s="17">
        <v>161</v>
      </c>
      <c r="G5238" s="17">
        <v>419</v>
      </c>
      <c r="H5238" s="37">
        <f t="shared" si="1464"/>
        <v>73.94</v>
      </c>
      <c r="I5238" s="37">
        <f>IF(H5238&lt;'Roof Calculator'!$G$8, 1, 0)</f>
        <v>0</v>
      </c>
      <c r="J5238" s="37">
        <f>IF(H5238&gt;='Roof Calculator'!$G$8, 1, 0)</f>
        <v>1</v>
      </c>
      <c r="K5238" s="37">
        <f t="shared" si="1465"/>
        <v>0</v>
      </c>
      <c r="L5238" s="37">
        <f t="shared" si="1466"/>
        <v>73.94</v>
      </c>
      <c r="M5238" s="37">
        <v>0</v>
      </c>
      <c r="N5238" s="37">
        <f t="shared" si="1467"/>
        <v>161</v>
      </c>
      <c r="O5238" s="37">
        <v>0</v>
      </c>
      <c r="P5238" s="37">
        <v>0</v>
      </c>
      <c r="Q5238" s="21">
        <f t="shared" si="1468"/>
        <v>39.790999999999997</v>
      </c>
      <c r="R5238" s="21">
        <f t="shared" si="1477"/>
        <v>218.33333333331859</v>
      </c>
      <c r="S5238" s="21">
        <f t="shared" si="1478"/>
        <v>16.210274196497888</v>
      </c>
      <c r="T5238" s="21">
        <f t="shared" si="1469"/>
        <v>86.147999999999996</v>
      </c>
      <c r="U5238" s="37">
        <f>VLOOKUP(Time_Zone, 'LSTM LookUp'!$B$5:$D$8, 3, FALSE)</f>
        <v>-75</v>
      </c>
      <c r="V5238" s="21">
        <f t="shared" si="1479"/>
        <v>-5.5546725283670195</v>
      </c>
      <c r="W5238" s="21">
        <f t="shared" si="1470"/>
        <v>114.75933186790826</v>
      </c>
      <c r="X5238" s="21">
        <f t="shared" si="1471"/>
        <v>-54.616597421192495</v>
      </c>
      <c r="Y5238" s="21">
        <f t="shared" si="1472"/>
        <v>106.38340257880751</v>
      </c>
      <c r="Z5238" s="21">
        <f t="shared" si="1480"/>
        <v>33.721680564742776</v>
      </c>
      <c r="AA5238" s="21">
        <f t="shared" si="1473"/>
        <v>0</v>
      </c>
      <c r="AB5238" s="21">
        <f t="shared" si="1474"/>
        <v>33.721680564742776</v>
      </c>
      <c r="AC5238" s="21">
        <f t="shared" si="1475"/>
        <v>73.94</v>
      </c>
      <c r="AD5238" s="21">
        <f t="shared" si="1481"/>
        <v>33.721680564742776</v>
      </c>
      <c r="AE5238" s="21" t="str">
        <f t="shared" si="1476"/>
        <v>8/6/9:00</v>
      </c>
    </row>
    <row r="5239" spans="2:31">
      <c r="B5239" s="37">
        <v>8</v>
      </c>
      <c r="C5239" s="38">
        <v>6</v>
      </c>
      <c r="D5239" s="39">
        <v>10</v>
      </c>
      <c r="E5239" s="17">
        <v>25</v>
      </c>
      <c r="F5239" s="17">
        <v>231</v>
      </c>
      <c r="G5239" s="17">
        <v>565</v>
      </c>
      <c r="H5239" s="37">
        <f t="shared" si="1464"/>
        <v>77</v>
      </c>
      <c r="I5239" s="37">
        <f>IF(H5239&lt;'Roof Calculator'!$G$8, 1, 0)</f>
        <v>0</v>
      </c>
      <c r="J5239" s="37">
        <f>IF(H5239&gt;='Roof Calculator'!$G$8, 1, 0)</f>
        <v>1</v>
      </c>
      <c r="K5239" s="37">
        <f t="shared" si="1465"/>
        <v>0</v>
      </c>
      <c r="L5239" s="37">
        <f t="shared" si="1466"/>
        <v>77</v>
      </c>
      <c r="M5239" s="37">
        <v>0</v>
      </c>
      <c r="N5239" s="37">
        <f t="shared" si="1467"/>
        <v>231</v>
      </c>
      <c r="O5239" s="37">
        <v>0</v>
      </c>
      <c r="P5239" s="37">
        <v>0</v>
      </c>
      <c r="Q5239" s="21">
        <f t="shared" si="1468"/>
        <v>39.790999999999997</v>
      </c>
      <c r="R5239" s="21">
        <f t="shared" si="1477"/>
        <v>218.37499999998525</v>
      </c>
      <c r="S5239" s="21">
        <f t="shared" si="1478"/>
        <v>16.198132804862471</v>
      </c>
      <c r="T5239" s="21">
        <f t="shared" si="1469"/>
        <v>86.147999999999996</v>
      </c>
      <c r="U5239" s="37">
        <f>VLOOKUP(Time_Zone, 'LSTM LookUp'!$B$5:$D$8, 3, FALSE)</f>
        <v>-75</v>
      </c>
      <c r="V5239" s="21">
        <f t="shared" si="1479"/>
        <v>-5.5498845245902597</v>
      </c>
      <c r="W5239" s="21">
        <f t="shared" si="1470"/>
        <v>129.76052886885239</v>
      </c>
      <c r="X5239" s="21">
        <f t="shared" si="1471"/>
        <v>-165.77277613556225</v>
      </c>
      <c r="Y5239" s="21">
        <f t="shared" si="1472"/>
        <v>65.227223864437747</v>
      </c>
      <c r="Z5239" s="21">
        <f t="shared" si="1480"/>
        <v>20.67589073071921</v>
      </c>
      <c r="AA5239" s="21">
        <f t="shared" si="1473"/>
        <v>0</v>
      </c>
      <c r="AB5239" s="21">
        <f t="shared" si="1474"/>
        <v>20.67589073071921</v>
      </c>
      <c r="AC5239" s="21">
        <f t="shared" si="1475"/>
        <v>77</v>
      </c>
      <c r="AD5239" s="21">
        <f t="shared" si="1481"/>
        <v>20.67589073071921</v>
      </c>
      <c r="AE5239" s="21" t="str">
        <f t="shared" si="1476"/>
        <v>8/6/10:00</v>
      </c>
    </row>
    <row r="5240" spans="2:31">
      <c r="B5240" s="37">
        <v>8</v>
      </c>
      <c r="C5240" s="38">
        <v>6</v>
      </c>
      <c r="D5240" s="39">
        <v>11</v>
      </c>
      <c r="E5240" s="17">
        <v>26.7</v>
      </c>
      <c r="F5240" s="17">
        <v>237</v>
      </c>
      <c r="G5240" s="17">
        <v>646</v>
      </c>
      <c r="H5240" s="37">
        <f t="shared" si="1464"/>
        <v>80.06</v>
      </c>
      <c r="I5240" s="37">
        <f>IF(H5240&lt;'Roof Calculator'!$G$8, 1, 0)</f>
        <v>0</v>
      </c>
      <c r="J5240" s="37">
        <f>IF(H5240&gt;='Roof Calculator'!$G$8, 1, 0)</f>
        <v>1</v>
      </c>
      <c r="K5240" s="37">
        <f t="shared" si="1465"/>
        <v>0</v>
      </c>
      <c r="L5240" s="37">
        <f t="shared" si="1466"/>
        <v>80.06</v>
      </c>
      <c r="M5240" s="37">
        <v>0</v>
      </c>
      <c r="N5240" s="37">
        <f t="shared" si="1467"/>
        <v>237</v>
      </c>
      <c r="O5240" s="37">
        <v>0</v>
      </c>
      <c r="P5240" s="37">
        <v>0</v>
      </c>
      <c r="Q5240" s="21">
        <f t="shared" si="1468"/>
        <v>39.790999999999997</v>
      </c>
      <c r="R5240" s="21">
        <f t="shared" si="1477"/>
        <v>218.41666666665191</v>
      </c>
      <c r="S5240" s="21">
        <f t="shared" si="1478"/>
        <v>16.185983598460695</v>
      </c>
      <c r="T5240" s="21">
        <f t="shared" si="1469"/>
        <v>86.147999999999996</v>
      </c>
      <c r="U5240" s="37">
        <f>VLOOKUP(Time_Zone, 'LSTM LookUp'!$B$5:$D$8, 3, FALSE)</f>
        <v>-75</v>
      </c>
      <c r="V5240" s="21">
        <f t="shared" si="1479"/>
        <v>-5.5450784347233544</v>
      </c>
      <c r="W5240" s="21">
        <f t="shared" si="1470"/>
        <v>144.76173039131919</v>
      </c>
      <c r="X5240" s="21">
        <f t="shared" si="1471"/>
        <v>-274.1029466403952</v>
      </c>
      <c r="Y5240" s="21">
        <f t="shared" si="1472"/>
        <v>-37.102946640395203</v>
      </c>
      <c r="Z5240" s="21">
        <f t="shared" si="1480"/>
        <v>-11.760986058809777</v>
      </c>
      <c r="AA5240" s="21">
        <f t="shared" si="1473"/>
        <v>0</v>
      </c>
      <c r="AB5240" s="21">
        <f t="shared" si="1474"/>
        <v>-11.760986058809777</v>
      </c>
      <c r="AC5240" s="21">
        <f t="shared" si="1475"/>
        <v>80.06</v>
      </c>
      <c r="AD5240" s="21">
        <f t="shared" si="1481"/>
        <v>-11.760986058809777</v>
      </c>
      <c r="AE5240" s="21" t="str">
        <f t="shared" si="1476"/>
        <v>8/6/11:00</v>
      </c>
    </row>
    <row r="5241" spans="2:31">
      <c r="B5241" s="37">
        <v>8</v>
      </c>
      <c r="C5241" s="38">
        <v>6</v>
      </c>
      <c r="D5241" s="39">
        <v>12</v>
      </c>
      <c r="E5241" s="17">
        <v>26.7</v>
      </c>
      <c r="F5241" s="17">
        <v>273</v>
      </c>
      <c r="G5241" s="17">
        <v>627</v>
      </c>
      <c r="H5241" s="37">
        <f t="shared" si="1464"/>
        <v>80.06</v>
      </c>
      <c r="I5241" s="37">
        <f>IF(H5241&lt;'Roof Calculator'!$G$8, 1, 0)</f>
        <v>0</v>
      </c>
      <c r="J5241" s="37">
        <f>IF(H5241&gt;='Roof Calculator'!$G$8, 1, 0)</f>
        <v>1</v>
      </c>
      <c r="K5241" s="37">
        <f t="shared" si="1465"/>
        <v>0</v>
      </c>
      <c r="L5241" s="37">
        <f t="shared" si="1466"/>
        <v>80.06</v>
      </c>
      <c r="M5241" s="37">
        <v>0</v>
      </c>
      <c r="N5241" s="37">
        <f t="shared" si="1467"/>
        <v>273</v>
      </c>
      <c r="O5241" s="37">
        <v>0</v>
      </c>
      <c r="P5241" s="37">
        <v>0</v>
      </c>
      <c r="Q5241" s="21">
        <f t="shared" si="1468"/>
        <v>39.790999999999997</v>
      </c>
      <c r="R5241" s="21">
        <f t="shared" si="1477"/>
        <v>218.45833333331856</v>
      </c>
      <c r="S5241" s="21">
        <f t="shared" si="1478"/>
        <v>16.173826584439478</v>
      </c>
      <c r="T5241" s="21">
        <f t="shared" si="1469"/>
        <v>86.147999999999996</v>
      </c>
      <c r="U5241" s="37">
        <f>VLOOKUP(Time_Zone, 'LSTM LookUp'!$B$5:$D$8, 3, FALSE)</f>
        <v>-75</v>
      </c>
      <c r="V5241" s="21">
        <f t="shared" si="1479"/>
        <v>-5.5402542616306745</v>
      </c>
      <c r="W5241" s="21">
        <f t="shared" si="1470"/>
        <v>159.76293643459232</v>
      </c>
      <c r="X5241" s="21">
        <f t="shared" si="1471"/>
        <v>-322.36973879420799</v>
      </c>
      <c r="Y5241" s="21">
        <f t="shared" si="1472"/>
        <v>-49.36973879420799</v>
      </c>
      <c r="Z5241" s="21">
        <f t="shared" si="1480"/>
        <v>-15.649344924362474</v>
      </c>
      <c r="AA5241" s="21">
        <f t="shared" si="1473"/>
        <v>0</v>
      </c>
      <c r="AB5241" s="21">
        <f t="shared" si="1474"/>
        <v>-15.649344924362474</v>
      </c>
      <c r="AC5241" s="21">
        <f t="shared" si="1475"/>
        <v>80.06</v>
      </c>
      <c r="AD5241" s="21">
        <f t="shared" si="1481"/>
        <v>-15.649344924362474</v>
      </c>
      <c r="AE5241" s="21" t="str">
        <f t="shared" si="1476"/>
        <v>8/6/12:00</v>
      </c>
    </row>
    <row r="5242" spans="2:31">
      <c r="B5242" s="37">
        <v>8</v>
      </c>
      <c r="C5242" s="38">
        <v>6</v>
      </c>
      <c r="D5242" s="39">
        <v>13</v>
      </c>
      <c r="E5242" s="17">
        <v>28.3</v>
      </c>
      <c r="F5242" s="17">
        <v>341</v>
      </c>
      <c r="G5242" s="17">
        <v>574</v>
      </c>
      <c r="H5242" s="37">
        <f t="shared" si="1464"/>
        <v>82.94</v>
      </c>
      <c r="I5242" s="37">
        <f>IF(H5242&lt;'Roof Calculator'!$G$8, 1, 0)</f>
        <v>0</v>
      </c>
      <c r="J5242" s="37">
        <f>IF(H5242&gt;='Roof Calculator'!$G$8, 1, 0)</f>
        <v>1</v>
      </c>
      <c r="K5242" s="37">
        <f t="shared" si="1465"/>
        <v>0</v>
      </c>
      <c r="L5242" s="37">
        <f t="shared" si="1466"/>
        <v>82.94</v>
      </c>
      <c r="M5242" s="37">
        <v>0</v>
      </c>
      <c r="N5242" s="37">
        <f t="shared" si="1467"/>
        <v>341</v>
      </c>
      <c r="O5242" s="37">
        <v>0</v>
      </c>
      <c r="P5242" s="37">
        <v>0</v>
      </c>
      <c r="Q5242" s="21">
        <f t="shared" si="1468"/>
        <v>39.790999999999997</v>
      </c>
      <c r="R5242" s="21">
        <f t="shared" si="1477"/>
        <v>218.49999999998522</v>
      </c>
      <c r="S5242" s="21">
        <f t="shared" si="1478"/>
        <v>16.161661769947109</v>
      </c>
      <c r="T5242" s="21">
        <f t="shared" si="1469"/>
        <v>86.147999999999996</v>
      </c>
      <c r="U5242" s="37">
        <f>VLOOKUP(Time_Zone, 'LSTM LookUp'!$B$5:$D$8, 3, FALSE)</f>
        <v>-75</v>
      </c>
      <c r="V5242" s="21">
        <f t="shared" si="1479"/>
        <v>-5.5354120082172198</v>
      </c>
      <c r="W5242" s="21">
        <f t="shared" si="1470"/>
        <v>174.76414699794566</v>
      </c>
      <c r="X5242" s="21">
        <f t="shared" si="1471"/>
        <v>-319.60221503516459</v>
      </c>
      <c r="Y5242" s="21">
        <f t="shared" si="1472"/>
        <v>21.397784964835409</v>
      </c>
      <c r="Z5242" s="21">
        <f t="shared" si="1480"/>
        <v>6.7827241081399494</v>
      </c>
      <c r="AA5242" s="21">
        <f t="shared" si="1473"/>
        <v>0</v>
      </c>
      <c r="AB5242" s="21">
        <f t="shared" si="1474"/>
        <v>6.7827241081399494</v>
      </c>
      <c r="AC5242" s="21">
        <f t="shared" si="1475"/>
        <v>82.94</v>
      </c>
      <c r="AD5242" s="21">
        <f t="shared" si="1481"/>
        <v>6.7827241081399494</v>
      </c>
      <c r="AE5242" s="21" t="str">
        <f t="shared" si="1476"/>
        <v>8/6/13:00</v>
      </c>
    </row>
    <row r="5243" spans="2:31">
      <c r="B5243" s="37">
        <v>8</v>
      </c>
      <c r="C5243" s="38">
        <v>6</v>
      </c>
      <c r="D5243" s="39">
        <v>14</v>
      </c>
      <c r="E5243" s="17">
        <v>29.4</v>
      </c>
      <c r="F5243" s="17">
        <v>365</v>
      </c>
      <c r="G5243" s="17">
        <v>443</v>
      </c>
      <c r="H5243" s="37">
        <f t="shared" si="1464"/>
        <v>84.919999999999987</v>
      </c>
      <c r="I5243" s="37">
        <f>IF(H5243&lt;'Roof Calculator'!$G$8, 1, 0)</f>
        <v>0</v>
      </c>
      <c r="J5243" s="37">
        <f>IF(H5243&gt;='Roof Calculator'!$G$8, 1, 0)</f>
        <v>1</v>
      </c>
      <c r="K5243" s="37">
        <f t="shared" si="1465"/>
        <v>0</v>
      </c>
      <c r="L5243" s="37">
        <f t="shared" si="1466"/>
        <v>84.919999999999987</v>
      </c>
      <c r="M5243" s="37">
        <v>0</v>
      </c>
      <c r="N5243" s="37">
        <f t="shared" si="1467"/>
        <v>365</v>
      </c>
      <c r="O5243" s="37">
        <v>0</v>
      </c>
      <c r="P5243" s="37">
        <v>0</v>
      </c>
      <c r="Q5243" s="21">
        <f t="shared" si="1468"/>
        <v>39.790999999999997</v>
      </c>
      <c r="R5243" s="21">
        <f t="shared" si="1477"/>
        <v>218.54166666665188</v>
      </c>
      <c r="S5243" s="21">
        <f t="shared" si="1478"/>
        <v>16.149489162133317</v>
      </c>
      <c r="T5243" s="21">
        <f t="shared" si="1469"/>
        <v>86.147999999999996</v>
      </c>
      <c r="U5243" s="37">
        <f>VLOOKUP(Time_Zone, 'LSTM LookUp'!$B$5:$D$8, 3, FALSE)</f>
        <v>-75</v>
      </c>
      <c r="V5243" s="21">
        <f t="shared" si="1479"/>
        <v>-5.5305516774286403</v>
      </c>
      <c r="W5243" s="21">
        <f t="shared" si="1470"/>
        <v>189.76536208064286</v>
      </c>
      <c r="X5243" s="21">
        <f t="shared" si="1471"/>
        <v>-243.3663081681978</v>
      </c>
      <c r="Y5243" s="21">
        <f t="shared" si="1472"/>
        <v>121.6336918318022</v>
      </c>
      <c r="Z5243" s="21">
        <f t="shared" si="1480"/>
        <v>38.55575590209115</v>
      </c>
      <c r="AA5243" s="21">
        <f t="shared" si="1473"/>
        <v>0</v>
      </c>
      <c r="AB5243" s="21">
        <f t="shared" si="1474"/>
        <v>38.55575590209115</v>
      </c>
      <c r="AC5243" s="21">
        <f t="shared" si="1475"/>
        <v>84.919999999999987</v>
      </c>
      <c r="AD5243" s="21">
        <f t="shared" si="1481"/>
        <v>38.55575590209115</v>
      </c>
      <c r="AE5243" s="21" t="str">
        <f t="shared" si="1476"/>
        <v>8/6/14:00</v>
      </c>
    </row>
    <row r="5244" spans="2:31">
      <c r="B5244" s="37">
        <v>8</v>
      </c>
      <c r="C5244" s="38">
        <v>6</v>
      </c>
      <c r="D5244" s="39">
        <v>15</v>
      </c>
      <c r="E5244" s="17">
        <v>27.8</v>
      </c>
      <c r="F5244" s="17">
        <v>320</v>
      </c>
      <c r="G5244" s="17">
        <v>529</v>
      </c>
      <c r="H5244" s="37">
        <f t="shared" si="1464"/>
        <v>82.04</v>
      </c>
      <c r="I5244" s="37">
        <f>IF(H5244&lt;'Roof Calculator'!$G$8, 1, 0)</f>
        <v>0</v>
      </c>
      <c r="J5244" s="37">
        <f>IF(H5244&gt;='Roof Calculator'!$G$8, 1, 0)</f>
        <v>1</v>
      </c>
      <c r="K5244" s="37">
        <f t="shared" si="1465"/>
        <v>0</v>
      </c>
      <c r="L5244" s="37">
        <f t="shared" si="1466"/>
        <v>82.04</v>
      </c>
      <c r="M5244" s="37">
        <v>0</v>
      </c>
      <c r="N5244" s="37">
        <f t="shared" si="1467"/>
        <v>320</v>
      </c>
      <c r="O5244" s="37">
        <v>0</v>
      </c>
      <c r="P5244" s="37">
        <v>0</v>
      </c>
      <c r="Q5244" s="21">
        <f t="shared" si="1468"/>
        <v>39.790999999999997</v>
      </c>
      <c r="R5244" s="21">
        <f t="shared" si="1477"/>
        <v>218.58333333331854</v>
      </c>
      <c r="S5244" s="21">
        <f t="shared" si="1478"/>
        <v>16.137308768149261</v>
      </c>
      <c r="T5244" s="21">
        <f t="shared" si="1469"/>
        <v>86.147999999999996</v>
      </c>
      <c r="U5244" s="37">
        <f>VLOOKUP(Time_Zone, 'LSTM LookUp'!$B$5:$D$8, 3, FALSE)</f>
        <v>-75</v>
      </c>
      <c r="V5244" s="21">
        <f t="shared" si="1479"/>
        <v>-5.5256732722512298</v>
      </c>
      <c r="W5244" s="21">
        <f t="shared" si="1470"/>
        <v>204.7665816819372</v>
      </c>
      <c r="X5244" s="21">
        <f t="shared" si="1471"/>
        <v>-260.44787891318515</v>
      </c>
      <c r="Y5244" s="21">
        <f t="shared" si="1472"/>
        <v>59.55212108681485</v>
      </c>
      <c r="Z5244" s="21">
        <f t="shared" si="1480"/>
        <v>18.876982269436294</v>
      </c>
      <c r="AA5244" s="21">
        <f t="shared" si="1473"/>
        <v>0</v>
      </c>
      <c r="AB5244" s="21">
        <f t="shared" si="1474"/>
        <v>18.876982269436294</v>
      </c>
      <c r="AC5244" s="21">
        <f t="shared" si="1475"/>
        <v>82.04</v>
      </c>
      <c r="AD5244" s="21">
        <f t="shared" si="1481"/>
        <v>18.876982269436294</v>
      </c>
      <c r="AE5244" s="21" t="str">
        <f t="shared" si="1476"/>
        <v>8/6/15:00</v>
      </c>
    </row>
    <row r="5245" spans="2:31">
      <c r="B5245" s="37">
        <v>8</v>
      </c>
      <c r="C5245" s="38">
        <v>6</v>
      </c>
      <c r="D5245" s="39">
        <v>16</v>
      </c>
      <c r="E5245" s="17">
        <v>29.4</v>
      </c>
      <c r="F5245" s="17">
        <v>336</v>
      </c>
      <c r="G5245" s="17">
        <v>379</v>
      </c>
      <c r="H5245" s="37">
        <f t="shared" si="1464"/>
        <v>84.919999999999987</v>
      </c>
      <c r="I5245" s="37">
        <f>IF(H5245&lt;'Roof Calculator'!$G$8, 1, 0)</f>
        <v>0</v>
      </c>
      <c r="J5245" s="37">
        <f>IF(H5245&gt;='Roof Calculator'!$G$8, 1, 0)</f>
        <v>1</v>
      </c>
      <c r="K5245" s="37">
        <f t="shared" si="1465"/>
        <v>0</v>
      </c>
      <c r="L5245" s="37">
        <f t="shared" si="1466"/>
        <v>84.919999999999987</v>
      </c>
      <c r="M5245" s="37">
        <v>0</v>
      </c>
      <c r="N5245" s="37">
        <f t="shared" si="1467"/>
        <v>336</v>
      </c>
      <c r="O5245" s="37">
        <v>0</v>
      </c>
      <c r="P5245" s="37">
        <v>0</v>
      </c>
      <c r="Q5245" s="21">
        <f t="shared" si="1468"/>
        <v>39.790999999999997</v>
      </c>
      <c r="R5245" s="21">
        <f t="shared" si="1477"/>
        <v>218.62499999998519</v>
      </c>
      <c r="S5245" s="21">
        <f t="shared" si="1478"/>
        <v>16.125120595147468</v>
      </c>
      <c r="T5245" s="21">
        <f t="shared" si="1469"/>
        <v>86.147999999999996</v>
      </c>
      <c r="U5245" s="37">
        <f>VLOOKUP(Time_Zone, 'LSTM LookUp'!$B$5:$D$8, 3, FALSE)</f>
        <v>-75</v>
      </c>
      <c r="V5245" s="21">
        <f t="shared" si="1479"/>
        <v>-5.5207767957119085</v>
      </c>
      <c r="W5245" s="21">
        <f t="shared" si="1470"/>
        <v>219.76780580107206</v>
      </c>
      <c r="X5245" s="21">
        <f t="shared" si="1471"/>
        <v>-147.66938242758658</v>
      </c>
      <c r="Y5245" s="21">
        <f t="shared" si="1472"/>
        <v>188.33061757241342</v>
      </c>
      <c r="Z5245" s="21">
        <f t="shared" si="1480"/>
        <v>59.697516458293819</v>
      </c>
      <c r="AA5245" s="21">
        <f t="shared" si="1473"/>
        <v>0</v>
      </c>
      <c r="AB5245" s="21">
        <f t="shared" si="1474"/>
        <v>59.697516458293819</v>
      </c>
      <c r="AC5245" s="21">
        <f t="shared" si="1475"/>
        <v>84.919999999999987</v>
      </c>
      <c r="AD5245" s="21">
        <f t="shared" si="1481"/>
        <v>59.697516458293819</v>
      </c>
      <c r="AE5245" s="21" t="str">
        <f t="shared" si="1476"/>
        <v>8/6/16:00</v>
      </c>
    </row>
    <row r="5246" spans="2:31">
      <c r="B5246" s="37">
        <v>8</v>
      </c>
      <c r="C5246" s="38">
        <v>6</v>
      </c>
      <c r="D5246" s="39">
        <v>17</v>
      </c>
      <c r="E5246" s="17">
        <v>29.4</v>
      </c>
      <c r="F5246" s="17">
        <v>273</v>
      </c>
      <c r="G5246" s="17">
        <v>229</v>
      </c>
      <c r="H5246" s="37">
        <f t="shared" si="1464"/>
        <v>84.919999999999987</v>
      </c>
      <c r="I5246" s="37">
        <f>IF(H5246&lt;'Roof Calculator'!$G$8, 1, 0)</f>
        <v>0</v>
      </c>
      <c r="J5246" s="37">
        <f>IF(H5246&gt;='Roof Calculator'!$G$8, 1, 0)</f>
        <v>1</v>
      </c>
      <c r="K5246" s="37">
        <f t="shared" si="1465"/>
        <v>0</v>
      </c>
      <c r="L5246" s="37">
        <f t="shared" si="1466"/>
        <v>84.919999999999987</v>
      </c>
      <c r="M5246" s="37">
        <v>0</v>
      </c>
      <c r="N5246" s="37">
        <f t="shared" si="1467"/>
        <v>273</v>
      </c>
      <c r="O5246" s="37">
        <v>0</v>
      </c>
      <c r="P5246" s="37">
        <v>0</v>
      </c>
      <c r="Q5246" s="21">
        <f t="shared" si="1468"/>
        <v>39.790999999999997</v>
      </c>
      <c r="R5246" s="21">
        <f t="shared" si="1477"/>
        <v>218.66666666665185</v>
      </c>
      <c r="S5246" s="21">
        <f t="shared" si="1478"/>
        <v>16.112924650281911</v>
      </c>
      <c r="T5246" s="21">
        <f t="shared" si="1469"/>
        <v>86.147999999999996</v>
      </c>
      <c r="U5246" s="37">
        <f>VLOOKUP(Time_Zone, 'LSTM LookUp'!$B$5:$D$8, 3, FALSE)</f>
        <v>-75</v>
      </c>
      <c r="V5246" s="21">
        <f t="shared" si="1479"/>
        <v>-5.5158622508782482</v>
      </c>
      <c r="W5246" s="21">
        <f t="shared" si="1470"/>
        <v>234.76903443728042</v>
      </c>
      <c r="X5246" s="21">
        <f t="shared" si="1471"/>
        <v>-56.844864627169784</v>
      </c>
      <c r="Y5246" s="21">
        <f t="shared" si="1472"/>
        <v>216.15513537283022</v>
      </c>
      <c r="Z5246" s="21">
        <f t="shared" si="1480"/>
        <v>68.517402628399921</v>
      </c>
      <c r="AA5246" s="21">
        <f t="shared" si="1473"/>
        <v>0</v>
      </c>
      <c r="AB5246" s="21">
        <f t="shared" si="1474"/>
        <v>68.517402628399921</v>
      </c>
      <c r="AC5246" s="21">
        <f t="shared" si="1475"/>
        <v>84.919999999999987</v>
      </c>
      <c r="AD5246" s="21">
        <f t="shared" si="1481"/>
        <v>68.517402628399921</v>
      </c>
      <c r="AE5246" s="21" t="str">
        <f t="shared" si="1476"/>
        <v>8/6/17:00</v>
      </c>
    </row>
    <row r="5247" spans="2:31">
      <c r="B5247" s="37">
        <v>8</v>
      </c>
      <c r="C5247" s="38">
        <v>6</v>
      </c>
      <c r="D5247" s="39">
        <v>18</v>
      </c>
      <c r="E5247" s="17">
        <v>27.8</v>
      </c>
      <c r="F5247" s="17">
        <v>174</v>
      </c>
      <c r="G5247" s="17">
        <v>255</v>
      </c>
      <c r="H5247" s="37">
        <f t="shared" si="1464"/>
        <v>82.04</v>
      </c>
      <c r="I5247" s="37">
        <f>IF(H5247&lt;'Roof Calculator'!$G$8, 1, 0)</f>
        <v>0</v>
      </c>
      <c r="J5247" s="37">
        <f>IF(H5247&gt;='Roof Calculator'!$G$8, 1, 0)</f>
        <v>1</v>
      </c>
      <c r="K5247" s="37">
        <f t="shared" si="1465"/>
        <v>0</v>
      </c>
      <c r="L5247" s="37">
        <f t="shared" si="1466"/>
        <v>82.04</v>
      </c>
      <c r="M5247" s="37">
        <v>0</v>
      </c>
      <c r="N5247" s="37">
        <f t="shared" si="1467"/>
        <v>174</v>
      </c>
      <c r="O5247" s="37">
        <v>0</v>
      </c>
      <c r="P5247" s="37">
        <v>0</v>
      </c>
      <c r="Q5247" s="21">
        <f t="shared" si="1468"/>
        <v>39.790999999999997</v>
      </c>
      <c r="R5247" s="21">
        <f t="shared" si="1477"/>
        <v>218.70833333331851</v>
      </c>
      <c r="S5247" s="21">
        <f t="shared" si="1478"/>
        <v>16.100720940707912</v>
      </c>
      <c r="T5247" s="21">
        <f t="shared" si="1469"/>
        <v>86.147999999999996</v>
      </c>
      <c r="U5247" s="37">
        <f>VLOOKUP(Time_Zone, 'LSTM LookUp'!$B$5:$D$8, 3, FALSE)</f>
        <v>-75</v>
      </c>
      <c r="V5247" s="21">
        <f t="shared" si="1479"/>
        <v>-5.5109296408584374</v>
      </c>
      <c r="W5247" s="21">
        <f t="shared" si="1470"/>
        <v>249.77026758978542</v>
      </c>
      <c r="X5247" s="21">
        <f t="shared" si="1471"/>
        <v>-19.835939880359579</v>
      </c>
      <c r="Y5247" s="21">
        <f t="shared" si="1472"/>
        <v>154.16406011964042</v>
      </c>
      <c r="Z5247" s="21">
        <f t="shared" si="1480"/>
        <v>48.86731448608446</v>
      </c>
      <c r="AA5247" s="21">
        <f t="shared" si="1473"/>
        <v>0</v>
      </c>
      <c r="AB5247" s="21">
        <f t="shared" si="1474"/>
        <v>48.86731448608446</v>
      </c>
      <c r="AC5247" s="21">
        <f t="shared" si="1475"/>
        <v>82.04</v>
      </c>
      <c r="AD5247" s="21">
        <f t="shared" si="1481"/>
        <v>48.86731448608446</v>
      </c>
      <c r="AE5247" s="21" t="str">
        <f t="shared" si="1476"/>
        <v>8/6/18:00</v>
      </c>
    </row>
    <row r="5248" spans="2:31">
      <c r="B5248" s="37">
        <v>8</v>
      </c>
      <c r="C5248" s="38">
        <v>6</v>
      </c>
      <c r="D5248" s="39">
        <v>19</v>
      </c>
      <c r="E5248" s="17">
        <v>27.2</v>
      </c>
      <c r="F5248" s="17">
        <v>82</v>
      </c>
      <c r="G5248" s="17">
        <v>217</v>
      </c>
      <c r="H5248" s="37">
        <f t="shared" si="1464"/>
        <v>80.959999999999994</v>
      </c>
      <c r="I5248" s="37">
        <f>IF(H5248&lt;'Roof Calculator'!$G$8, 1, 0)</f>
        <v>0</v>
      </c>
      <c r="J5248" s="37">
        <f>IF(H5248&gt;='Roof Calculator'!$G$8, 1, 0)</f>
        <v>1</v>
      </c>
      <c r="K5248" s="37">
        <f t="shared" si="1465"/>
        <v>0</v>
      </c>
      <c r="L5248" s="37">
        <f t="shared" si="1466"/>
        <v>80.959999999999994</v>
      </c>
      <c r="M5248" s="37">
        <v>0</v>
      </c>
      <c r="N5248" s="37">
        <f t="shared" si="1467"/>
        <v>82</v>
      </c>
      <c r="O5248" s="37">
        <v>0</v>
      </c>
      <c r="P5248" s="37">
        <v>0</v>
      </c>
      <c r="Q5248" s="21">
        <f t="shared" si="1468"/>
        <v>39.790999999999997</v>
      </c>
      <c r="R5248" s="21">
        <f t="shared" si="1477"/>
        <v>218.74999999998516</v>
      </c>
      <c r="S5248" s="21">
        <f t="shared" si="1478"/>
        <v>16.08850947358221</v>
      </c>
      <c r="T5248" s="21">
        <f t="shared" si="1469"/>
        <v>86.147999999999996</v>
      </c>
      <c r="U5248" s="37">
        <f>VLOOKUP(Time_Zone, 'LSTM LookUp'!$B$5:$D$8, 3, FALSE)</f>
        <v>-75</v>
      </c>
      <c r="V5248" s="21">
        <f t="shared" si="1479"/>
        <v>-5.5059789688012977</v>
      </c>
      <c r="W5248" s="21">
        <f t="shared" si="1470"/>
        <v>264.77150525779967</v>
      </c>
      <c r="X5248" s="21">
        <f t="shared" si="1471"/>
        <v>23.88654036457838</v>
      </c>
      <c r="Y5248" s="21">
        <f t="shared" si="1472"/>
        <v>105.88654036457838</v>
      </c>
      <c r="Z5248" s="21">
        <f t="shared" si="1480"/>
        <v>33.564183920841835</v>
      </c>
      <c r="AA5248" s="21">
        <f t="shared" si="1473"/>
        <v>0</v>
      </c>
      <c r="AB5248" s="21">
        <f t="shared" si="1474"/>
        <v>33.564183920841835</v>
      </c>
      <c r="AC5248" s="21">
        <f t="shared" si="1475"/>
        <v>80.959999999999994</v>
      </c>
      <c r="AD5248" s="21">
        <f t="shared" si="1481"/>
        <v>33.564183920841835</v>
      </c>
      <c r="AE5248" s="21" t="str">
        <f t="shared" si="1476"/>
        <v>8/6/19:00</v>
      </c>
    </row>
    <row r="5249" spans="2:31">
      <c r="B5249" s="37">
        <v>8</v>
      </c>
      <c r="C5249" s="38">
        <v>6</v>
      </c>
      <c r="D5249" s="39">
        <v>20</v>
      </c>
      <c r="E5249" s="17">
        <v>25.6</v>
      </c>
      <c r="F5249" s="17">
        <v>23</v>
      </c>
      <c r="G5249" s="17">
        <v>14</v>
      </c>
      <c r="H5249" s="37">
        <f t="shared" si="1464"/>
        <v>78.08</v>
      </c>
      <c r="I5249" s="37">
        <f>IF(H5249&lt;'Roof Calculator'!$G$8, 1, 0)</f>
        <v>0</v>
      </c>
      <c r="J5249" s="37">
        <f>IF(H5249&gt;='Roof Calculator'!$G$8, 1, 0)</f>
        <v>1</v>
      </c>
      <c r="K5249" s="37">
        <f t="shared" si="1465"/>
        <v>0</v>
      </c>
      <c r="L5249" s="37">
        <f t="shared" si="1466"/>
        <v>78.08</v>
      </c>
      <c r="M5249" s="37">
        <v>0</v>
      </c>
      <c r="N5249" s="37">
        <f t="shared" si="1467"/>
        <v>23</v>
      </c>
      <c r="O5249" s="37">
        <v>0</v>
      </c>
      <c r="P5249" s="37">
        <v>0</v>
      </c>
      <c r="Q5249" s="21">
        <f t="shared" si="1468"/>
        <v>39.790999999999997</v>
      </c>
      <c r="R5249" s="21">
        <f t="shared" si="1477"/>
        <v>218.79166666665182</v>
      </c>
      <c r="S5249" s="21">
        <f t="shared" si="1478"/>
        <v>16.076290256062901</v>
      </c>
      <c r="T5249" s="21">
        <f t="shared" si="1469"/>
        <v>86.147999999999996</v>
      </c>
      <c r="U5249" s="37">
        <f>VLOOKUP(Time_Zone, 'LSTM LookUp'!$B$5:$D$8, 3, FALSE)</f>
        <v>-75</v>
      </c>
      <c r="V5249" s="21">
        <f t="shared" si="1479"/>
        <v>-5.5010102378962866</v>
      </c>
      <c r="W5249" s="21">
        <f t="shared" si="1470"/>
        <v>279.77274744052596</v>
      </c>
      <c r="X5249" s="21">
        <f t="shared" si="1471"/>
        <v>4.2356930847162646</v>
      </c>
      <c r="Y5249" s="21">
        <f t="shared" si="1472"/>
        <v>27.235693084716264</v>
      </c>
      <c r="Z5249" s="21">
        <f t="shared" si="1480"/>
        <v>8.6332390194213957</v>
      </c>
      <c r="AA5249" s="21">
        <f t="shared" si="1473"/>
        <v>0</v>
      </c>
      <c r="AB5249" s="21">
        <f t="shared" si="1474"/>
        <v>8.6332390194213957</v>
      </c>
      <c r="AC5249" s="21">
        <f t="shared" si="1475"/>
        <v>78.08</v>
      </c>
      <c r="AD5249" s="21">
        <f t="shared" si="1481"/>
        <v>8.6332390194213957</v>
      </c>
      <c r="AE5249" s="21" t="str">
        <f t="shared" si="1476"/>
        <v>8/6/20:00</v>
      </c>
    </row>
    <row r="5250" spans="2:31">
      <c r="B5250" s="37">
        <v>8</v>
      </c>
      <c r="C5250" s="38">
        <v>6</v>
      </c>
      <c r="D5250" s="39">
        <v>21</v>
      </c>
      <c r="E5250" s="17">
        <v>24.4</v>
      </c>
      <c r="F5250" s="17">
        <v>0</v>
      </c>
      <c r="G5250" s="17">
        <v>0</v>
      </c>
      <c r="H5250" s="37">
        <f t="shared" si="1464"/>
        <v>75.92</v>
      </c>
      <c r="I5250" s="37">
        <f>IF(H5250&lt;'Roof Calculator'!$G$8, 1, 0)</f>
        <v>0</v>
      </c>
      <c r="J5250" s="37">
        <f>IF(H5250&gt;='Roof Calculator'!$G$8, 1, 0)</f>
        <v>1</v>
      </c>
      <c r="K5250" s="37">
        <f t="shared" si="1465"/>
        <v>0</v>
      </c>
      <c r="L5250" s="37">
        <f t="shared" si="1466"/>
        <v>75.92</v>
      </c>
      <c r="M5250" s="37">
        <v>0</v>
      </c>
      <c r="N5250" s="37">
        <f t="shared" si="1467"/>
        <v>0</v>
      </c>
      <c r="O5250" s="37">
        <v>0</v>
      </c>
      <c r="P5250" s="37">
        <v>0</v>
      </c>
      <c r="Q5250" s="21">
        <f t="shared" si="1468"/>
        <v>39.790999999999997</v>
      </c>
      <c r="R5250" s="21">
        <f t="shared" si="1477"/>
        <v>218.83333333331848</v>
      </c>
      <c r="S5250" s="21">
        <f t="shared" si="1478"/>
        <v>16.064063295309474</v>
      </c>
      <c r="T5250" s="21">
        <f t="shared" si="1469"/>
        <v>86.147999999999996</v>
      </c>
      <c r="U5250" s="37">
        <f>VLOOKUP(Time_Zone, 'LSTM LookUp'!$B$5:$D$8, 3, FALSE)</f>
        <v>-75</v>
      </c>
      <c r="V5250" s="21">
        <f t="shared" si="1479"/>
        <v>-5.4960234513734783</v>
      </c>
      <c r="W5250" s="21">
        <f t="shared" si="1470"/>
        <v>294.77399413715659</v>
      </c>
      <c r="X5250" s="21">
        <f t="shared" si="1471"/>
        <v>0</v>
      </c>
      <c r="Y5250" s="21">
        <f t="shared" si="1472"/>
        <v>0</v>
      </c>
      <c r="Z5250" s="21">
        <f t="shared" si="1480"/>
        <v>0</v>
      </c>
      <c r="AA5250" s="21">
        <f t="shared" si="1473"/>
        <v>0</v>
      </c>
      <c r="AB5250" s="21">
        <f t="shared" si="1474"/>
        <v>0</v>
      </c>
      <c r="AC5250" s="21">
        <f t="shared" si="1475"/>
        <v>75.92</v>
      </c>
      <c r="AD5250" s="21">
        <f t="shared" si="1481"/>
        <v>0</v>
      </c>
      <c r="AE5250" s="21" t="str">
        <f t="shared" si="1476"/>
        <v>8/6/21:00</v>
      </c>
    </row>
    <row r="5251" spans="2:31">
      <c r="B5251" s="37">
        <v>8</v>
      </c>
      <c r="C5251" s="38">
        <v>6</v>
      </c>
      <c r="D5251" s="39">
        <v>22</v>
      </c>
      <c r="E5251" s="17">
        <v>23.3</v>
      </c>
      <c r="F5251" s="17">
        <v>0</v>
      </c>
      <c r="G5251" s="17">
        <v>0</v>
      </c>
      <c r="H5251" s="37">
        <f t="shared" si="1464"/>
        <v>73.94</v>
      </c>
      <c r="I5251" s="37">
        <f>IF(H5251&lt;'Roof Calculator'!$G$8, 1, 0)</f>
        <v>0</v>
      </c>
      <c r="J5251" s="37">
        <f>IF(H5251&gt;='Roof Calculator'!$G$8, 1, 0)</f>
        <v>1</v>
      </c>
      <c r="K5251" s="37">
        <f t="shared" si="1465"/>
        <v>0</v>
      </c>
      <c r="L5251" s="37">
        <f t="shared" si="1466"/>
        <v>73.94</v>
      </c>
      <c r="M5251" s="37">
        <v>0</v>
      </c>
      <c r="N5251" s="37">
        <f t="shared" si="1467"/>
        <v>0</v>
      </c>
      <c r="O5251" s="37">
        <v>0</v>
      </c>
      <c r="P5251" s="37">
        <v>0</v>
      </c>
      <c r="Q5251" s="21">
        <f t="shared" si="1468"/>
        <v>39.790999999999997</v>
      </c>
      <c r="R5251" s="21">
        <f t="shared" si="1477"/>
        <v>218.87499999998514</v>
      </c>
      <c r="S5251" s="21">
        <f t="shared" si="1478"/>
        <v>16.051828598482764</v>
      </c>
      <c r="T5251" s="21">
        <f t="shared" si="1469"/>
        <v>86.147999999999996</v>
      </c>
      <c r="U5251" s="37">
        <f>VLOOKUP(Time_Zone, 'LSTM LookUp'!$B$5:$D$8, 3, FALSE)</f>
        <v>-75</v>
      </c>
      <c r="V5251" s="21">
        <f t="shared" si="1479"/>
        <v>-5.4910186125035594</v>
      </c>
      <c r="W5251" s="21">
        <f t="shared" si="1470"/>
        <v>309.7752453468741</v>
      </c>
      <c r="X5251" s="21">
        <f t="shared" si="1471"/>
        <v>0</v>
      </c>
      <c r="Y5251" s="21">
        <f t="shared" si="1472"/>
        <v>0</v>
      </c>
      <c r="Z5251" s="21">
        <f t="shared" si="1480"/>
        <v>0</v>
      </c>
      <c r="AA5251" s="21">
        <f t="shared" si="1473"/>
        <v>0</v>
      </c>
      <c r="AB5251" s="21">
        <f t="shared" si="1474"/>
        <v>0</v>
      </c>
      <c r="AC5251" s="21">
        <f t="shared" si="1475"/>
        <v>73.94</v>
      </c>
      <c r="AD5251" s="21">
        <f t="shared" si="1481"/>
        <v>0</v>
      </c>
      <c r="AE5251" s="21" t="str">
        <f t="shared" si="1476"/>
        <v>8/6/22:00</v>
      </c>
    </row>
    <row r="5252" spans="2:31">
      <c r="B5252" s="37">
        <v>8</v>
      </c>
      <c r="C5252" s="38">
        <v>6</v>
      </c>
      <c r="D5252" s="39">
        <v>23</v>
      </c>
      <c r="E5252" s="17">
        <v>22.8</v>
      </c>
      <c r="F5252" s="17">
        <v>0</v>
      </c>
      <c r="G5252" s="17">
        <v>0</v>
      </c>
      <c r="H5252" s="37">
        <f t="shared" si="1464"/>
        <v>73.040000000000006</v>
      </c>
      <c r="I5252" s="37">
        <f>IF(H5252&lt;'Roof Calculator'!$G$8, 1, 0)</f>
        <v>0</v>
      </c>
      <c r="J5252" s="37">
        <f>IF(H5252&gt;='Roof Calculator'!$G$8, 1, 0)</f>
        <v>1</v>
      </c>
      <c r="K5252" s="37">
        <f t="shared" si="1465"/>
        <v>0</v>
      </c>
      <c r="L5252" s="37">
        <f t="shared" si="1466"/>
        <v>73.040000000000006</v>
      </c>
      <c r="M5252" s="37">
        <v>0</v>
      </c>
      <c r="N5252" s="37">
        <f t="shared" si="1467"/>
        <v>0</v>
      </c>
      <c r="O5252" s="37">
        <v>0</v>
      </c>
      <c r="P5252" s="37">
        <v>0</v>
      </c>
      <c r="Q5252" s="21">
        <f t="shared" si="1468"/>
        <v>39.790999999999997</v>
      </c>
      <c r="R5252" s="21">
        <f t="shared" si="1477"/>
        <v>218.91666666665179</v>
      </c>
      <c r="S5252" s="21">
        <f t="shared" si="1478"/>
        <v>16.039586172744976</v>
      </c>
      <c r="T5252" s="21">
        <f t="shared" si="1469"/>
        <v>86.147999999999996</v>
      </c>
      <c r="U5252" s="37">
        <f>VLOOKUP(Time_Zone, 'LSTM LookUp'!$B$5:$D$8, 3, FALSE)</f>
        <v>-75</v>
      </c>
      <c r="V5252" s="21">
        <f t="shared" si="1479"/>
        <v>-5.4859957245978519</v>
      </c>
      <c r="W5252" s="21">
        <f t="shared" si="1470"/>
        <v>324.77650106885051</v>
      </c>
      <c r="X5252" s="21">
        <f t="shared" si="1471"/>
        <v>0</v>
      </c>
      <c r="Y5252" s="21">
        <f t="shared" si="1472"/>
        <v>0</v>
      </c>
      <c r="Z5252" s="21">
        <f t="shared" si="1480"/>
        <v>0</v>
      </c>
      <c r="AA5252" s="21">
        <f t="shared" si="1473"/>
        <v>0</v>
      </c>
      <c r="AB5252" s="21">
        <f t="shared" si="1474"/>
        <v>0</v>
      </c>
      <c r="AC5252" s="21">
        <f t="shared" si="1475"/>
        <v>73.040000000000006</v>
      </c>
      <c r="AD5252" s="21">
        <f t="shared" si="1481"/>
        <v>0</v>
      </c>
      <c r="AE5252" s="21" t="str">
        <f t="shared" si="1476"/>
        <v>8/6/23:00</v>
      </c>
    </row>
    <row r="5253" spans="2:31">
      <c r="B5253" s="37">
        <v>8</v>
      </c>
      <c r="C5253" s="38">
        <v>6</v>
      </c>
      <c r="D5253" s="39">
        <v>24</v>
      </c>
      <c r="E5253" s="17">
        <v>22.2</v>
      </c>
      <c r="F5253" s="17">
        <v>0</v>
      </c>
      <c r="G5253" s="17">
        <v>0</v>
      </c>
      <c r="H5253" s="37">
        <f t="shared" si="1464"/>
        <v>71.959999999999994</v>
      </c>
      <c r="I5253" s="37">
        <f>IF(H5253&lt;'Roof Calculator'!$G$8, 1, 0)</f>
        <v>0</v>
      </c>
      <c r="J5253" s="37">
        <f>IF(H5253&gt;='Roof Calculator'!$G$8, 1, 0)</f>
        <v>1</v>
      </c>
      <c r="K5253" s="37">
        <f t="shared" si="1465"/>
        <v>0</v>
      </c>
      <c r="L5253" s="37">
        <f t="shared" si="1466"/>
        <v>71.959999999999994</v>
      </c>
      <c r="M5253" s="37">
        <v>0</v>
      </c>
      <c r="N5253" s="37">
        <f t="shared" si="1467"/>
        <v>0</v>
      </c>
      <c r="O5253" s="37">
        <v>0</v>
      </c>
      <c r="P5253" s="37">
        <v>0</v>
      </c>
      <c r="Q5253" s="21">
        <f t="shared" si="1468"/>
        <v>39.790999999999997</v>
      </c>
      <c r="R5253" s="21">
        <f t="shared" si="1477"/>
        <v>218.95833333331845</v>
      </c>
      <c r="S5253" s="21">
        <f t="shared" si="1478"/>
        <v>16.027336025259661</v>
      </c>
      <c r="T5253" s="21">
        <f t="shared" si="1469"/>
        <v>86.147999999999996</v>
      </c>
      <c r="U5253" s="37">
        <f>VLOOKUP(Time_Zone, 'LSTM LookUp'!$B$5:$D$8, 3, FALSE)</f>
        <v>-75</v>
      </c>
      <c r="V5253" s="21">
        <f t="shared" si="1479"/>
        <v>-5.480954791008279</v>
      </c>
      <c r="W5253" s="21">
        <f t="shared" si="1470"/>
        <v>339.77776130224794</v>
      </c>
      <c r="X5253" s="21">
        <f t="shared" si="1471"/>
        <v>0</v>
      </c>
      <c r="Y5253" s="21">
        <f t="shared" si="1472"/>
        <v>0</v>
      </c>
      <c r="Z5253" s="21">
        <f t="shared" si="1480"/>
        <v>0</v>
      </c>
      <c r="AA5253" s="21">
        <f t="shared" si="1473"/>
        <v>0</v>
      </c>
      <c r="AB5253" s="21">
        <f t="shared" si="1474"/>
        <v>0</v>
      </c>
      <c r="AC5253" s="21">
        <f t="shared" si="1475"/>
        <v>71.959999999999994</v>
      </c>
      <c r="AD5253" s="21">
        <f t="shared" si="1481"/>
        <v>0</v>
      </c>
      <c r="AE5253" s="21" t="str">
        <f t="shared" si="1476"/>
        <v>8/6/24:00</v>
      </c>
    </row>
    <row r="5254" spans="2:31">
      <c r="B5254" s="37">
        <v>8</v>
      </c>
      <c r="C5254" s="38">
        <v>7</v>
      </c>
      <c r="D5254" s="39">
        <v>1</v>
      </c>
      <c r="E5254" s="17">
        <v>21.7</v>
      </c>
      <c r="F5254" s="17">
        <v>0</v>
      </c>
      <c r="G5254" s="17">
        <v>0</v>
      </c>
      <c r="H5254" s="37">
        <f t="shared" si="1464"/>
        <v>71.06</v>
      </c>
      <c r="I5254" s="37">
        <f>IF(H5254&lt;'Roof Calculator'!$G$8, 1, 0)</f>
        <v>0</v>
      </c>
      <c r="J5254" s="37">
        <f>IF(H5254&gt;='Roof Calculator'!$G$8, 1, 0)</f>
        <v>1</v>
      </c>
      <c r="K5254" s="37">
        <f t="shared" si="1465"/>
        <v>0</v>
      </c>
      <c r="L5254" s="37">
        <f t="shared" si="1466"/>
        <v>71.06</v>
      </c>
      <c r="M5254" s="37">
        <v>0</v>
      </c>
      <c r="N5254" s="37">
        <f t="shared" si="1467"/>
        <v>0</v>
      </c>
      <c r="O5254" s="37">
        <v>0</v>
      </c>
      <c r="P5254" s="37">
        <v>0</v>
      </c>
      <c r="Q5254" s="21">
        <f t="shared" si="1468"/>
        <v>39.790999999999997</v>
      </c>
      <c r="R5254" s="21">
        <f t="shared" si="1477"/>
        <v>218.99999999998511</v>
      </c>
      <c r="S5254" s="21">
        <f t="shared" si="1478"/>
        <v>16.015078163191724</v>
      </c>
      <c r="T5254" s="21">
        <f t="shared" si="1469"/>
        <v>86.147999999999996</v>
      </c>
      <c r="U5254" s="37">
        <f>VLOOKUP(Time_Zone, 'LSTM LookUp'!$B$5:$D$8, 3, FALSE)</f>
        <v>-75</v>
      </c>
      <c r="V5254" s="21">
        <f t="shared" si="1479"/>
        <v>-5.4758958151273802</v>
      </c>
      <c r="W5254" s="21">
        <f t="shared" si="1470"/>
        <v>-5.2209739537818489</v>
      </c>
      <c r="X5254" s="21">
        <f t="shared" si="1471"/>
        <v>0</v>
      </c>
      <c r="Y5254" s="21">
        <f t="shared" si="1472"/>
        <v>0</v>
      </c>
      <c r="Z5254" s="21">
        <f t="shared" si="1480"/>
        <v>0</v>
      </c>
      <c r="AA5254" s="21">
        <f t="shared" si="1473"/>
        <v>0</v>
      </c>
      <c r="AB5254" s="21">
        <f t="shared" si="1474"/>
        <v>0</v>
      </c>
      <c r="AC5254" s="21">
        <f t="shared" si="1475"/>
        <v>71.06</v>
      </c>
      <c r="AD5254" s="21">
        <f t="shared" si="1481"/>
        <v>0</v>
      </c>
      <c r="AE5254" s="21" t="str">
        <f t="shared" si="1476"/>
        <v>8/7/1:00</v>
      </c>
    </row>
    <row r="5255" spans="2:31">
      <c r="B5255" s="37">
        <v>8</v>
      </c>
      <c r="C5255" s="38">
        <v>7</v>
      </c>
      <c r="D5255" s="39">
        <v>2</v>
      </c>
      <c r="E5255" s="17">
        <v>21.1</v>
      </c>
      <c r="F5255" s="17">
        <v>0</v>
      </c>
      <c r="G5255" s="17">
        <v>0</v>
      </c>
      <c r="H5255" s="37">
        <f t="shared" si="1464"/>
        <v>69.98</v>
      </c>
      <c r="I5255" s="37">
        <f>IF(H5255&lt;'Roof Calculator'!$G$8, 1, 0)</f>
        <v>0</v>
      </c>
      <c r="J5255" s="37">
        <f>IF(H5255&gt;='Roof Calculator'!$G$8, 1, 0)</f>
        <v>1</v>
      </c>
      <c r="K5255" s="37">
        <f t="shared" si="1465"/>
        <v>0</v>
      </c>
      <c r="L5255" s="37">
        <f t="shared" si="1466"/>
        <v>69.98</v>
      </c>
      <c r="M5255" s="37">
        <v>0</v>
      </c>
      <c r="N5255" s="37">
        <f t="shared" si="1467"/>
        <v>0</v>
      </c>
      <c r="O5255" s="37">
        <v>0</v>
      </c>
      <c r="P5255" s="37">
        <v>0</v>
      </c>
      <c r="Q5255" s="21">
        <f t="shared" si="1468"/>
        <v>39.790999999999997</v>
      </c>
      <c r="R5255" s="21">
        <f t="shared" si="1477"/>
        <v>219.04166666665176</v>
      </c>
      <c r="S5255" s="21">
        <f t="shared" si="1478"/>
        <v>16.002812593707404</v>
      </c>
      <c r="T5255" s="21">
        <f t="shared" si="1469"/>
        <v>86.147999999999996</v>
      </c>
      <c r="U5255" s="37">
        <f>VLOOKUP(Time_Zone, 'LSTM LookUp'!$B$5:$D$8, 3, FALSE)</f>
        <v>-75</v>
      </c>
      <c r="V5255" s="21">
        <f t="shared" si="1479"/>
        <v>-5.4708188003883</v>
      </c>
      <c r="W5255" s="21">
        <f t="shared" si="1470"/>
        <v>9.7802952999029191</v>
      </c>
      <c r="X5255" s="21">
        <f t="shared" si="1471"/>
        <v>0</v>
      </c>
      <c r="Y5255" s="21">
        <f t="shared" si="1472"/>
        <v>0</v>
      </c>
      <c r="Z5255" s="21">
        <f t="shared" si="1480"/>
        <v>0</v>
      </c>
      <c r="AA5255" s="21">
        <f t="shared" si="1473"/>
        <v>0</v>
      </c>
      <c r="AB5255" s="21">
        <f t="shared" si="1474"/>
        <v>0</v>
      </c>
      <c r="AC5255" s="21">
        <f t="shared" si="1475"/>
        <v>69.98</v>
      </c>
      <c r="AD5255" s="21">
        <f t="shared" si="1481"/>
        <v>0</v>
      </c>
      <c r="AE5255" s="21" t="str">
        <f t="shared" si="1476"/>
        <v>8/7/2:00</v>
      </c>
    </row>
    <row r="5256" spans="2:31">
      <c r="B5256" s="37">
        <v>8</v>
      </c>
      <c r="C5256" s="38">
        <v>7</v>
      </c>
      <c r="D5256" s="39">
        <v>3</v>
      </c>
      <c r="E5256" s="17">
        <v>20</v>
      </c>
      <c r="F5256" s="17">
        <v>0</v>
      </c>
      <c r="G5256" s="17">
        <v>0</v>
      </c>
      <c r="H5256" s="37">
        <f t="shared" si="1464"/>
        <v>68</v>
      </c>
      <c r="I5256" s="37">
        <f>IF(H5256&lt;'Roof Calculator'!$G$8, 1, 0)</f>
        <v>0</v>
      </c>
      <c r="J5256" s="37">
        <f>IF(H5256&gt;='Roof Calculator'!$G$8, 1, 0)</f>
        <v>1</v>
      </c>
      <c r="K5256" s="37">
        <f t="shared" si="1465"/>
        <v>0</v>
      </c>
      <c r="L5256" s="37">
        <f t="shared" si="1466"/>
        <v>68</v>
      </c>
      <c r="M5256" s="37">
        <v>0</v>
      </c>
      <c r="N5256" s="37">
        <f t="shared" si="1467"/>
        <v>0</v>
      </c>
      <c r="O5256" s="37">
        <v>0</v>
      </c>
      <c r="P5256" s="37">
        <v>0</v>
      </c>
      <c r="Q5256" s="21">
        <f t="shared" si="1468"/>
        <v>39.790999999999997</v>
      </c>
      <c r="R5256" s="21">
        <f t="shared" si="1477"/>
        <v>219.08333333331842</v>
      </c>
      <c r="S5256" s="21">
        <f t="shared" si="1478"/>
        <v>15.990539323974268</v>
      </c>
      <c r="T5256" s="21">
        <f t="shared" si="1469"/>
        <v>86.147999999999996</v>
      </c>
      <c r="U5256" s="37">
        <f>VLOOKUP(Time_Zone, 'LSTM LookUp'!$B$5:$D$8, 3, FALSE)</f>
        <v>-75</v>
      </c>
      <c r="V5256" s="21">
        <f t="shared" si="1479"/>
        <v>-5.4657237502647913</v>
      </c>
      <c r="W5256" s="21">
        <f t="shared" si="1470"/>
        <v>24.781569062433782</v>
      </c>
      <c r="X5256" s="21">
        <f t="shared" si="1471"/>
        <v>0</v>
      </c>
      <c r="Y5256" s="21">
        <f t="shared" si="1472"/>
        <v>0</v>
      </c>
      <c r="Z5256" s="21">
        <f t="shared" si="1480"/>
        <v>0</v>
      </c>
      <c r="AA5256" s="21">
        <f t="shared" si="1473"/>
        <v>0</v>
      </c>
      <c r="AB5256" s="21">
        <f t="shared" si="1474"/>
        <v>0</v>
      </c>
      <c r="AC5256" s="21">
        <f t="shared" si="1475"/>
        <v>68</v>
      </c>
      <c r="AD5256" s="21">
        <f t="shared" si="1481"/>
        <v>0</v>
      </c>
      <c r="AE5256" s="21" t="str">
        <f t="shared" si="1476"/>
        <v>8/7/3:00</v>
      </c>
    </row>
    <row r="5257" spans="2:31">
      <c r="B5257" s="37">
        <v>8</v>
      </c>
      <c r="C5257" s="38">
        <v>7</v>
      </c>
      <c r="D5257" s="39">
        <v>4</v>
      </c>
      <c r="E5257" s="17">
        <v>18.899999999999999</v>
      </c>
      <c r="F5257" s="17">
        <v>0</v>
      </c>
      <c r="G5257" s="17">
        <v>0</v>
      </c>
      <c r="H5257" s="37">
        <f t="shared" si="1464"/>
        <v>66.02</v>
      </c>
      <c r="I5257" s="37">
        <f>IF(H5257&lt;'Roof Calculator'!$G$8, 1, 0)</f>
        <v>0</v>
      </c>
      <c r="J5257" s="37">
        <f>IF(H5257&gt;='Roof Calculator'!$G$8, 1, 0)</f>
        <v>1</v>
      </c>
      <c r="K5257" s="37">
        <f t="shared" si="1465"/>
        <v>0</v>
      </c>
      <c r="L5257" s="37">
        <f t="shared" si="1466"/>
        <v>66.02</v>
      </c>
      <c r="M5257" s="37">
        <v>0</v>
      </c>
      <c r="N5257" s="37">
        <f t="shared" si="1467"/>
        <v>0</v>
      </c>
      <c r="O5257" s="37">
        <v>0</v>
      </c>
      <c r="P5257" s="37">
        <v>0</v>
      </c>
      <c r="Q5257" s="21">
        <f t="shared" si="1468"/>
        <v>39.790999999999997</v>
      </c>
      <c r="R5257" s="21">
        <f t="shared" si="1477"/>
        <v>219.12499999998508</v>
      </c>
      <c r="S5257" s="21">
        <f t="shared" si="1478"/>
        <v>15.978258361161203</v>
      </c>
      <c r="T5257" s="21">
        <f t="shared" si="1469"/>
        <v>86.147999999999996</v>
      </c>
      <c r="U5257" s="37">
        <f>VLOOKUP(Time_Zone, 'LSTM LookUp'!$B$5:$D$8, 3, FALSE)</f>
        <v>-75</v>
      </c>
      <c r="V5257" s="21">
        <f t="shared" si="1479"/>
        <v>-5.4606106682711975</v>
      </c>
      <c r="W5257" s="21">
        <f t="shared" si="1470"/>
        <v>39.782847332932192</v>
      </c>
      <c r="X5257" s="21">
        <f t="shared" si="1471"/>
        <v>0</v>
      </c>
      <c r="Y5257" s="21">
        <f t="shared" si="1472"/>
        <v>0</v>
      </c>
      <c r="Z5257" s="21">
        <f t="shared" si="1480"/>
        <v>0</v>
      </c>
      <c r="AA5257" s="21">
        <f t="shared" si="1473"/>
        <v>0</v>
      </c>
      <c r="AB5257" s="21">
        <f t="shared" si="1474"/>
        <v>0</v>
      </c>
      <c r="AC5257" s="21">
        <f t="shared" si="1475"/>
        <v>66.02</v>
      </c>
      <c r="AD5257" s="21">
        <f t="shared" si="1481"/>
        <v>0</v>
      </c>
      <c r="AE5257" s="21" t="str">
        <f t="shared" si="1476"/>
        <v>8/7/4:00</v>
      </c>
    </row>
    <row r="5258" spans="2:31">
      <c r="B5258" s="37">
        <v>8</v>
      </c>
      <c r="C5258" s="38">
        <v>7</v>
      </c>
      <c r="D5258" s="39">
        <v>5</v>
      </c>
      <c r="E5258" s="17">
        <v>18.3</v>
      </c>
      <c r="F5258" s="17">
        <v>0</v>
      </c>
      <c r="G5258" s="17">
        <v>0</v>
      </c>
      <c r="H5258" s="37">
        <f t="shared" si="1464"/>
        <v>64.94</v>
      </c>
      <c r="I5258" s="37">
        <f>IF(H5258&lt;'Roof Calculator'!$G$8, 1, 0)</f>
        <v>0</v>
      </c>
      <c r="J5258" s="37">
        <f>IF(H5258&gt;='Roof Calculator'!$G$8, 1, 0)</f>
        <v>1</v>
      </c>
      <c r="K5258" s="37">
        <f t="shared" si="1465"/>
        <v>0</v>
      </c>
      <c r="L5258" s="37">
        <f t="shared" si="1466"/>
        <v>64.94</v>
      </c>
      <c r="M5258" s="37">
        <v>0</v>
      </c>
      <c r="N5258" s="37">
        <f t="shared" si="1467"/>
        <v>0</v>
      </c>
      <c r="O5258" s="37">
        <v>0</v>
      </c>
      <c r="P5258" s="37">
        <v>0</v>
      </c>
      <c r="Q5258" s="21">
        <f t="shared" si="1468"/>
        <v>39.790999999999997</v>
      </c>
      <c r="R5258" s="21">
        <f t="shared" si="1477"/>
        <v>219.16666666665174</v>
      </c>
      <c r="S5258" s="21">
        <f t="shared" si="1478"/>
        <v>15.965969712438444</v>
      </c>
      <c r="T5258" s="21">
        <f t="shared" si="1469"/>
        <v>86.147999999999996</v>
      </c>
      <c r="U5258" s="37">
        <f>VLOOKUP(Time_Zone, 'LSTM LookUp'!$B$5:$D$8, 3, FALSE)</f>
        <v>-75</v>
      </c>
      <c r="V5258" s="21">
        <f t="shared" si="1479"/>
        <v>-5.455479557962474</v>
      </c>
      <c r="W5258" s="21">
        <f t="shared" si="1470"/>
        <v>54.784130110509366</v>
      </c>
      <c r="X5258" s="21">
        <f t="shared" si="1471"/>
        <v>0</v>
      </c>
      <c r="Y5258" s="21">
        <f t="shared" si="1472"/>
        <v>0</v>
      </c>
      <c r="Z5258" s="21">
        <f t="shared" si="1480"/>
        <v>0</v>
      </c>
      <c r="AA5258" s="21">
        <f t="shared" si="1473"/>
        <v>0</v>
      </c>
      <c r="AB5258" s="21">
        <f t="shared" si="1474"/>
        <v>0</v>
      </c>
      <c r="AC5258" s="21">
        <f t="shared" si="1475"/>
        <v>64.94</v>
      </c>
      <c r="AD5258" s="21">
        <f t="shared" si="1481"/>
        <v>0</v>
      </c>
      <c r="AE5258" s="21" t="str">
        <f t="shared" si="1476"/>
        <v>8/7/5:00</v>
      </c>
    </row>
    <row r="5259" spans="2:31">
      <c r="B5259" s="37">
        <v>8</v>
      </c>
      <c r="C5259" s="38">
        <v>7</v>
      </c>
      <c r="D5259" s="39">
        <v>6</v>
      </c>
      <c r="E5259" s="17">
        <v>18.3</v>
      </c>
      <c r="F5259" s="17">
        <v>1</v>
      </c>
      <c r="G5259" s="17">
        <v>0</v>
      </c>
      <c r="H5259" s="37">
        <f t="shared" si="1464"/>
        <v>64.94</v>
      </c>
      <c r="I5259" s="37">
        <f>IF(H5259&lt;'Roof Calculator'!$G$8, 1, 0)</f>
        <v>0</v>
      </c>
      <c r="J5259" s="37">
        <f>IF(H5259&gt;='Roof Calculator'!$G$8, 1, 0)</f>
        <v>1</v>
      </c>
      <c r="K5259" s="37">
        <f t="shared" si="1465"/>
        <v>0</v>
      </c>
      <c r="L5259" s="37">
        <f t="shared" si="1466"/>
        <v>64.94</v>
      </c>
      <c r="M5259" s="37">
        <v>0</v>
      </c>
      <c r="N5259" s="37">
        <f t="shared" si="1467"/>
        <v>1</v>
      </c>
      <c r="O5259" s="37">
        <v>0</v>
      </c>
      <c r="P5259" s="37">
        <v>0</v>
      </c>
      <c r="Q5259" s="21">
        <f t="shared" si="1468"/>
        <v>39.790999999999997</v>
      </c>
      <c r="R5259" s="21">
        <f t="shared" si="1477"/>
        <v>219.20833333331839</v>
      </c>
      <c r="S5259" s="21">
        <f t="shared" si="1478"/>
        <v>15.953673384977497</v>
      </c>
      <c r="T5259" s="21">
        <f t="shared" si="1469"/>
        <v>86.147999999999996</v>
      </c>
      <c r="U5259" s="37">
        <f>VLOOKUP(Time_Zone, 'LSTM LookUp'!$B$5:$D$8, 3, FALSE)</f>
        <v>-75</v>
      </c>
      <c r="V5259" s="21">
        <f t="shared" si="1479"/>
        <v>-5.4503304229341545</v>
      </c>
      <c r="W5259" s="21">
        <f t="shared" si="1470"/>
        <v>69.785417394266432</v>
      </c>
      <c r="X5259" s="21">
        <f t="shared" si="1471"/>
        <v>0</v>
      </c>
      <c r="Y5259" s="21">
        <f t="shared" si="1472"/>
        <v>1</v>
      </c>
      <c r="Z5259" s="21">
        <f t="shared" si="1480"/>
        <v>0.31698253437383872</v>
      </c>
      <c r="AA5259" s="21">
        <f t="shared" si="1473"/>
        <v>0</v>
      </c>
      <c r="AB5259" s="21">
        <f t="shared" si="1474"/>
        <v>0.31698253437383872</v>
      </c>
      <c r="AC5259" s="21">
        <f t="shared" si="1475"/>
        <v>64.94</v>
      </c>
      <c r="AD5259" s="21">
        <f t="shared" si="1481"/>
        <v>0.31698253437383872</v>
      </c>
      <c r="AE5259" s="21" t="str">
        <f t="shared" si="1476"/>
        <v>8/7/6:00</v>
      </c>
    </row>
    <row r="5260" spans="2:31">
      <c r="B5260" s="37">
        <v>8</v>
      </c>
      <c r="C5260" s="38">
        <v>7</v>
      </c>
      <c r="D5260" s="39">
        <v>7</v>
      </c>
      <c r="E5260" s="17">
        <v>18.899999999999999</v>
      </c>
      <c r="F5260" s="17">
        <v>39</v>
      </c>
      <c r="G5260" s="17">
        <v>128</v>
      </c>
      <c r="H5260" s="37">
        <f t="shared" si="1464"/>
        <v>66.02</v>
      </c>
      <c r="I5260" s="37">
        <f>IF(H5260&lt;'Roof Calculator'!$G$8, 1, 0)</f>
        <v>0</v>
      </c>
      <c r="J5260" s="37">
        <f>IF(H5260&gt;='Roof Calculator'!$G$8, 1, 0)</f>
        <v>1</v>
      </c>
      <c r="K5260" s="37">
        <f t="shared" si="1465"/>
        <v>0</v>
      </c>
      <c r="L5260" s="37">
        <f t="shared" si="1466"/>
        <v>66.02</v>
      </c>
      <c r="M5260" s="37">
        <v>0</v>
      </c>
      <c r="N5260" s="37">
        <f t="shared" si="1467"/>
        <v>39</v>
      </c>
      <c r="O5260" s="37">
        <v>0</v>
      </c>
      <c r="P5260" s="37">
        <v>0</v>
      </c>
      <c r="Q5260" s="21">
        <f t="shared" si="1468"/>
        <v>39.790999999999997</v>
      </c>
      <c r="R5260" s="21">
        <f t="shared" si="1477"/>
        <v>219.24999999998505</v>
      </c>
      <c r="S5260" s="21">
        <f t="shared" si="1478"/>
        <v>15.941369385951212</v>
      </c>
      <c r="T5260" s="21">
        <f t="shared" si="1469"/>
        <v>86.147999999999996</v>
      </c>
      <c r="U5260" s="37">
        <f>VLOOKUP(Time_Zone, 'LSTM LookUp'!$B$5:$D$8, 3, FALSE)</f>
        <v>-75</v>
      </c>
      <c r="V5260" s="21">
        <f t="shared" si="1479"/>
        <v>-5.4451632668223766</v>
      </c>
      <c r="W5260" s="21">
        <f t="shared" si="1470"/>
        <v>84.786709183294391</v>
      </c>
      <c r="X5260" s="21">
        <f t="shared" si="1471"/>
        <v>31.092276992303784</v>
      </c>
      <c r="Y5260" s="21">
        <f t="shared" si="1472"/>
        <v>70.092276992303781</v>
      </c>
      <c r="Z5260" s="21">
        <f t="shared" si="1480"/>
        <v>22.21802760105356</v>
      </c>
      <c r="AA5260" s="21">
        <f t="shared" si="1473"/>
        <v>0</v>
      </c>
      <c r="AB5260" s="21">
        <f t="shared" si="1474"/>
        <v>22.21802760105356</v>
      </c>
      <c r="AC5260" s="21">
        <f t="shared" si="1475"/>
        <v>66.02</v>
      </c>
      <c r="AD5260" s="21">
        <f t="shared" si="1481"/>
        <v>22.21802760105356</v>
      </c>
      <c r="AE5260" s="21" t="str">
        <f t="shared" si="1476"/>
        <v>8/7/7:00</v>
      </c>
    </row>
    <row r="5261" spans="2:31">
      <c r="B5261" s="37">
        <v>8</v>
      </c>
      <c r="C5261" s="38">
        <v>7</v>
      </c>
      <c r="D5261" s="39">
        <v>8</v>
      </c>
      <c r="E5261" s="17">
        <v>22.2</v>
      </c>
      <c r="F5261" s="17">
        <v>82</v>
      </c>
      <c r="G5261" s="17">
        <v>437</v>
      </c>
      <c r="H5261" s="37">
        <f t="shared" si="1464"/>
        <v>71.959999999999994</v>
      </c>
      <c r="I5261" s="37">
        <f>IF(H5261&lt;'Roof Calculator'!$G$8, 1, 0)</f>
        <v>0</v>
      </c>
      <c r="J5261" s="37">
        <f>IF(H5261&gt;='Roof Calculator'!$G$8, 1, 0)</f>
        <v>1</v>
      </c>
      <c r="K5261" s="37">
        <f t="shared" si="1465"/>
        <v>0</v>
      </c>
      <c r="L5261" s="37">
        <f t="shared" si="1466"/>
        <v>71.959999999999994</v>
      </c>
      <c r="M5261" s="37">
        <v>0</v>
      </c>
      <c r="N5261" s="37">
        <f t="shared" si="1467"/>
        <v>82</v>
      </c>
      <c r="O5261" s="37">
        <v>0</v>
      </c>
      <c r="P5261" s="37">
        <v>0</v>
      </c>
      <c r="Q5261" s="21">
        <f t="shared" si="1468"/>
        <v>39.790999999999997</v>
      </c>
      <c r="R5261" s="21">
        <f t="shared" si="1477"/>
        <v>219.29166666665171</v>
      </c>
      <c r="S5261" s="21">
        <f t="shared" si="1478"/>
        <v>15.92905772253371</v>
      </c>
      <c r="T5261" s="21">
        <f t="shared" si="1469"/>
        <v>86.147999999999996</v>
      </c>
      <c r="U5261" s="37">
        <f>VLOOKUP(Time_Zone, 'LSTM LookUp'!$B$5:$D$8, 3, FALSE)</f>
        <v>-75</v>
      </c>
      <c r="V5261" s="21">
        <f t="shared" si="1479"/>
        <v>-5.4399780933038517</v>
      </c>
      <c r="W5261" s="21">
        <f t="shared" si="1470"/>
        <v>99.788005476674016</v>
      </c>
      <c r="X5261" s="21">
        <f t="shared" si="1471"/>
        <v>21.863581606865299</v>
      </c>
      <c r="Y5261" s="21">
        <f t="shared" si="1472"/>
        <v>103.8635816068653</v>
      </c>
      <c r="Z5261" s="21">
        <f t="shared" si="1480"/>
        <v>32.922941326888186</v>
      </c>
      <c r="AA5261" s="21">
        <f t="shared" si="1473"/>
        <v>0</v>
      </c>
      <c r="AB5261" s="21">
        <f t="shared" si="1474"/>
        <v>32.922941326888186</v>
      </c>
      <c r="AC5261" s="21">
        <f t="shared" si="1475"/>
        <v>71.959999999999994</v>
      </c>
      <c r="AD5261" s="21">
        <f t="shared" si="1481"/>
        <v>32.922941326888186</v>
      </c>
      <c r="AE5261" s="21" t="str">
        <f t="shared" si="1476"/>
        <v>8/7/8:00</v>
      </c>
    </row>
    <row r="5262" spans="2:31">
      <c r="B5262" s="37">
        <v>8</v>
      </c>
      <c r="C5262" s="38">
        <v>7</v>
      </c>
      <c r="D5262" s="39">
        <v>9</v>
      </c>
      <c r="E5262" s="17">
        <v>25</v>
      </c>
      <c r="F5262" s="17">
        <v>119</v>
      </c>
      <c r="G5262" s="17">
        <v>600</v>
      </c>
      <c r="H5262" s="37">
        <f t="shared" si="1464"/>
        <v>77</v>
      </c>
      <c r="I5262" s="37">
        <f>IF(H5262&lt;'Roof Calculator'!$G$8, 1, 0)</f>
        <v>0</v>
      </c>
      <c r="J5262" s="37">
        <f>IF(H5262&gt;='Roof Calculator'!$G$8, 1, 0)</f>
        <v>1</v>
      </c>
      <c r="K5262" s="37">
        <f t="shared" si="1465"/>
        <v>0</v>
      </c>
      <c r="L5262" s="37">
        <f t="shared" si="1466"/>
        <v>77</v>
      </c>
      <c r="M5262" s="37">
        <v>0</v>
      </c>
      <c r="N5262" s="37">
        <f t="shared" si="1467"/>
        <v>119</v>
      </c>
      <c r="O5262" s="37">
        <v>0</v>
      </c>
      <c r="P5262" s="37">
        <v>0</v>
      </c>
      <c r="Q5262" s="21">
        <f t="shared" si="1468"/>
        <v>39.790999999999997</v>
      </c>
      <c r="R5262" s="21">
        <f t="shared" si="1477"/>
        <v>219.33333333331836</v>
      </c>
      <c r="S5262" s="21">
        <f t="shared" si="1478"/>
        <v>15.916738401900403</v>
      </c>
      <c r="T5262" s="21">
        <f t="shared" si="1469"/>
        <v>86.147999999999996</v>
      </c>
      <c r="U5262" s="37">
        <f>VLOOKUP(Time_Zone, 'LSTM LookUp'!$B$5:$D$8, 3, FALSE)</f>
        <v>-75</v>
      </c>
      <c r="V5262" s="21">
        <f t="shared" si="1479"/>
        <v>-5.434774906095873</v>
      </c>
      <c r="W5262" s="21">
        <f t="shared" si="1470"/>
        <v>114.78930627347602</v>
      </c>
      <c r="X5262" s="21">
        <f t="shared" si="1471"/>
        <v>-80.584682510535373</v>
      </c>
      <c r="Y5262" s="21">
        <f t="shared" si="1472"/>
        <v>38.415317489464627</v>
      </c>
      <c r="Z5262" s="21">
        <f t="shared" si="1480"/>
        <v>12.17698469658615</v>
      </c>
      <c r="AA5262" s="21">
        <f t="shared" si="1473"/>
        <v>0</v>
      </c>
      <c r="AB5262" s="21">
        <f t="shared" si="1474"/>
        <v>12.17698469658615</v>
      </c>
      <c r="AC5262" s="21">
        <f t="shared" si="1475"/>
        <v>77</v>
      </c>
      <c r="AD5262" s="21">
        <f t="shared" si="1481"/>
        <v>12.17698469658615</v>
      </c>
      <c r="AE5262" s="21" t="str">
        <f t="shared" si="1476"/>
        <v>8/7/9:00</v>
      </c>
    </row>
    <row r="5263" spans="2:31">
      <c r="B5263" s="37">
        <v>8</v>
      </c>
      <c r="C5263" s="38">
        <v>7</v>
      </c>
      <c r="D5263" s="39">
        <v>10</v>
      </c>
      <c r="E5263" s="17">
        <v>27.2</v>
      </c>
      <c r="F5263" s="17">
        <v>148</v>
      </c>
      <c r="G5263" s="17">
        <v>691</v>
      </c>
      <c r="H5263" s="37">
        <f t="shared" si="1464"/>
        <v>80.959999999999994</v>
      </c>
      <c r="I5263" s="37">
        <f>IF(H5263&lt;'Roof Calculator'!$G$8, 1, 0)</f>
        <v>0</v>
      </c>
      <c r="J5263" s="37">
        <f>IF(H5263&gt;='Roof Calculator'!$G$8, 1, 0)</f>
        <v>1</v>
      </c>
      <c r="K5263" s="37">
        <f t="shared" si="1465"/>
        <v>0</v>
      </c>
      <c r="L5263" s="37">
        <f t="shared" si="1466"/>
        <v>80.959999999999994</v>
      </c>
      <c r="M5263" s="37">
        <v>0</v>
      </c>
      <c r="N5263" s="37">
        <f t="shared" si="1467"/>
        <v>148</v>
      </c>
      <c r="O5263" s="37">
        <v>0</v>
      </c>
      <c r="P5263" s="37">
        <v>0</v>
      </c>
      <c r="Q5263" s="21">
        <f t="shared" si="1468"/>
        <v>39.790999999999997</v>
      </c>
      <c r="R5263" s="21">
        <f t="shared" si="1477"/>
        <v>219.37499999998502</v>
      </c>
      <c r="S5263" s="21">
        <f t="shared" si="1478"/>
        <v>15.904411431228038</v>
      </c>
      <c r="T5263" s="21">
        <f t="shared" si="1469"/>
        <v>86.147999999999996</v>
      </c>
      <c r="U5263" s="37">
        <f>VLOOKUP(Time_Zone, 'LSTM LookUp'!$B$5:$D$8, 3, FALSE)</f>
        <v>-75</v>
      </c>
      <c r="V5263" s="21">
        <f t="shared" si="1479"/>
        <v>-5.4295537089563251</v>
      </c>
      <c r="W5263" s="21">
        <f t="shared" si="1470"/>
        <v>129.79061157276089</v>
      </c>
      <c r="X5263" s="21">
        <f t="shared" si="1471"/>
        <v>-205.60764465146204</v>
      </c>
      <c r="Y5263" s="21">
        <f t="shared" si="1472"/>
        <v>-57.607644651462039</v>
      </c>
      <c r="Z5263" s="21">
        <f t="shared" si="1480"/>
        <v>-18.260617200927953</v>
      </c>
      <c r="AA5263" s="21">
        <f t="shared" si="1473"/>
        <v>0</v>
      </c>
      <c r="AB5263" s="21">
        <f t="shared" si="1474"/>
        <v>-18.260617200927953</v>
      </c>
      <c r="AC5263" s="21">
        <f t="shared" si="1475"/>
        <v>80.959999999999994</v>
      </c>
      <c r="AD5263" s="21">
        <f t="shared" si="1481"/>
        <v>-18.260617200927953</v>
      </c>
      <c r="AE5263" s="21" t="str">
        <f t="shared" si="1476"/>
        <v>8/7/10:00</v>
      </c>
    </row>
    <row r="5264" spans="2:31">
      <c r="B5264" s="37">
        <v>8</v>
      </c>
      <c r="C5264" s="38">
        <v>7</v>
      </c>
      <c r="D5264" s="39">
        <v>11</v>
      </c>
      <c r="E5264" s="17">
        <v>28.9</v>
      </c>
      <c r="F5264" s="17">
        <v>249</v>
      </c>
      <c r="G5264" s="17">
        <v>670</v>
      </c>
      <c r="H5264" s="37">
        <f t="shared" si="1464"/>
        <v>84.02</v>
      </c>
      <c r="I5264" s="37">
        <f>IF(H5264&lt;'Roof Calculator'!$G$8, 1, 0)</f>
        <v>0</v>
      </c>
      <c r="J5264" s="37">
        <f>IF(H5264&gt;='Roof Calculator'!$G$8, 1, 0)</f>
        <v>1</v>
      </c>
      <c r="K5264" s="37">
        <f t="shared" si="1465"/>
        <v>0</v>
      </c>
      <c r="L5264" s="37">
        <f t="shared" si="1466"/>
        <v>84.02</v>
      </c>
      <c r="M5264" s="37">
        <v>0</v>
      </c>
      <c r="N5264" s="37">
        <f t="shared" si="1467"/>
        <v>249</v>
      </c>
      <c r="O5264" s="37">
        <v>0</v>
      </c>
      <c r="P5264" s="37">
        <v>0</v>
      </c>
      <c r="Q5264" s="21">
        <f t="shared" si="1468"/>
        <v>39.790999999999997</v>
      </c>
      <c r="R5264" s="21">
        <f t="shared" si="1477"/>
        <v>219.41666666665168</v>
      </c>
      <c r="S5264" s="21">
        <f t="shared" si="1478"/>
        <v>15.892076817694551</v>
      </c>
      <c r="T5264" s="21">
        <f t="shared" si="1469"/>
        <v>86.147999999999996</v>
      </c>
      <c r="U5264" s="37">
        <f>VLOOKUP(Time_Zone, 'LSTM LookUp'!$B$5:$D$8, 3, FALSE)</f>
        <v>-75</v>
      </c>
      <c r="V5264" s="21">
        <f t="shared" si="1479"/>
        <v>-5.4243145056836397</v>
      </c>
      <c r="W5264" s="21">
        <f t="shared" si="1470"/>
        <v>144.7919213735791</v>
      </c>
      <c r="X5264" s="21">
        <f t="shared" si="1471"/>
        <v>-287.14668780721576</v>
      </c>
      <c r="Y5264" s="21">
        <f t="shared" si="1472"/>
        <v>-38.146687807215756</v>
      </c>
      <c r="Z5264" s="21">
        <f t="shared" si="1480"/>
        <v>-12.091833779098863</v>
      </c>
      <c r="AA5264" s="21">
        <f t="shared" si="1473"/>
        <v>0</v>
      </c>
      <c r="AB5264" s="21">
        <f t="shared" si="1474"/>
        <v>-12.091833779098863</v>
      </c>
      <c r="AC5264" s="21">
        <f t="shared" si="1475"/>
        <v>84.02</v>
      </c>
      <c r="AD5264" s="21">
        <f t="shared" si="1481"/>
        <v>-12.091833779098863</v>
      </c>
      <c r="AE5264" s="21" t="str">
        <f t="shared" si="1476"/>
        <v>8/7/11:00</v>
      </c>
    </row>
    <row r="5265" spans="2:31">
      <c r="B5265" s="37">
        <v>8</v>
      </c>
      <c r="C5265" s="38">
        <v>7</v>
      </c>
      <c r="D5265" s="39">
        <v>12</v>
      </c>
      <c r="E5265" s="17">
        <v>29.4</v>
      </c>
      <c r="F5265" s="17">
        <v>298</v>
      </c>
      <c r="G5265" s="17">
        <v>599</v>
      </c>
      <c r="H5265" s="37">
        <f t="shared" si="1464"/>
        <v>84.919999999999987</v>
      </c>
      <c r="I5265" s="37">
        <f>IF(H5265&lt;'Roof Calculator'!$G$8, 1, 0)</f>
        <v>0</v>
      </c>
      <c r="J5265" s="37">
        <f>IF(H5265&gt;='Roof Calculator'!$G$8, 1, 0)</f>
        <v>1</v>
      </c>
      <c r="K5265" s="37">
        <f t="shared" si="1465"/>
        <v>0</v>
      </c>
      <c r="L5265" s="37">
        <f t="shared" si="1466"/>
        <v>84.919999999999987</v>
      </c>
      <c r="M5265" s="37">
        <v>0</v>
      </c>
      <c r="N5265" s="37">
        <f t="shared" si="1467"/>
        <v>298</v>
      </c>
      <c r="O5265" s="37">
        <v>0</v>
      </c>
      <c r="P5265" s="37">
        <v>0</v>
      </c>
      <c r="Q5265" s="21">
        <f t="shared" si="1468"/>
        <v>39.790999999999997</v>
      </c>
      <c r="R5265" s="21">
        <f t="shared" si="1477"/>
        <v>219.45833333331834</v>
      </c>
      <c r="S5265" s="21">
        <f t="shared" si="1478"/>
        <v>15.879734568479238</v>
      </c>
      <c r="T5265" s="21">
        <f t="shared" si="1469"/>
        <v>86.147999999999996</v>
      </c>
      <c r="U5265" s="37">
        <f>VLOOKUP(Time_Zone, 'LSTM LookUp'!$B$5:$D$8, 3, FALSE)</f>
        <v>-75</v>
      </c>
      <c r="V5265" s="21">
        <f t="shared" si="1479"/>
        <v>-5.4190573001168474</v>
      </c>
      <c r="W5265" s="21">
        <f t="shared" si="1470"/>
        <v>159.79323567497076</v>
      </c>
      <c r="X5265" s="21">
        <f t="shared" si="1471"/>
        <v>-310.55776798405583</v>
      </c>
      <c r="Y5265" s="21">
        <f t="shared" si="1472"/>
        <v>-12.557767984055829</v>
      </c>
      <c r="Z5265" s="21">
        <f t="shared" si="1480"/>
        <v>-3.9805931216646684</v>
      </c>
      <c r="AA5265" s="21">
        <f t="shared" si="1473"/>
        <v>0</v>
      </c>
      <c r="AB5265" s="21">
        <f t="shared" si="1474"/>
        <v>-3.9805931216646684</v>
      </c>
      <c r="AC5265" s="21">
        <f t="shared" si="1475"/>
        <v>84.919999999999987</v>
      </c>
      <c r="AD5265" s="21">
        <f t="shared" si="1481"/>
        <v>-3.9805931216646684</v>
      </c>
      <c r="AE5265" s="21" t="str">
        <f t="shared" si="1476"/>
        <v>8/7/12:00</v>
      </c>
    </row>
    <row r="5266" spans="2:31">
      <c r="B5266" s="37">
        <v>8</v>
      </c>
      <c r="C5266" s="38">
        <v>7</v>
      </c>
      <c r="D5266" s="39">
        <v>13</v>
      </c>
      <c r="E5266" s="17">
        <v>28.9</v>
      </c>
      <c r="F5266" s="17">
        <v>307</v>
      </c>
      <c r="G5266" s="17">
        <v>628</v>
      </c>
      <c r="H5266" s="37">
        <f t="shared" si="1464"/>
        <v>84.02</v>
      </c>
      <c r="I5266" s="37">
        <f>IF(H5266&lt;'Roof Calculator'!$G$8, 1, 0)</f>
        <v>0</v>
      </c>
      <c r="J5266" s="37">
        <f>IF(H5266&gt;='Roof Calculator'!$G$8, 1, 0)</f>
        <v>1</v>
      </c>
      <c r="K5266" s="37">
        <f t="shared" si="1465"/>
        <v>0</v>
      </c>
      <c r="L5266" s="37">
        <f t="shared" si="1466"/>
        <v>84.02</v>
      </c>
      <c r="M5266" s="37">
        <v>0</v>
      </c>
      <c r="N5266" s="37">
        <f t="shared" si="1467"/>
        <v>307</v>
      </c>
      <c r="O5266" s="37">
        <v>0</v>
      </c>
      <c r="P5266" s="37">
        <v>0</v>
      </c>
      <c r="Q5266" s="21">
        <f t="shared" si="1468"/>
        <v>39.790999999999997</v>
      </c>
      <c r="R5266" s="21">
        <f t="shared" si="1477"/>
        <v>219.49999999998499</v>
      </c>
      <c r="S5266" s="21">
        <f t="shared" si="1478"/>
        <v>15.867384690762615</v>
      </c>
      <c r="T5266" s="21">
        <f t="shared" si="1469"/>
        <v>86.147999999999996</v>
      </c>
      <c r="U5266" s="37">
        <f>VLOOKUP(Time_Zone, 'LSTM LookUp'!$B$5:$D$8, 3, FALSE)</f>
        <v>-75</v>
      </c>
      <c r="V5266" s="21">
        <f t="shared" si="1479"/>
        <v>-5.4137820961355256</v>
      </c>
      <c r="W5266" s="21">
        <f t="shared" si="1470"/>
        <v>174.79455447596609</v>
      </c>
      <c r="X5266" s="21">
        <f t="shared" si="1471"/>
        <v>-352.35678185999041</v>
      </c>
      <c r="Y5266" s="21">
        <f t="shared" si="1472"/>
        <v>-45.356781859990406</v>
      </c>
      <c r="Z5266" s="21">
        <f t="shared" si="1480"/>
        <v>-14.377307665021112</v>
      </c>
      <c r="AA5266" s="21">
        <f t="shared" si="1473"/>
        <v>0</v>
      </c>
      <c r="AB5266" s="21">
        <f t="shared" si="1474"/>
        <v>-14.377307665021112</v>
      </c>
      <c r="AC5266" s="21">
        <f t="shared" si="1475"/>
        <v>84.02</v>
      </c>
      <c r="AD5266" s="21">
        <f t="shared" si="1481"/>
        <v>-14.377307665021112</v>
      </c>
      <c r="AE5266" s="21" t="str">
        <f t="shared" si="1476"/>
        <v>8/7/13:00</v>
      </c>
    </row>
    <row r="5267" spans="2:31">
      <c r="B5267" s="37">
        <v>8</v>
      </c>
      <c r="C5267" s="38">
        <v>7</v>
      </c>
      <c r="D5267" s="39">
        <v>14</v>
      </c>
      <c r="E5267" s="17">
        <v>30.6</v>
      </c>
      <c r="F5267" s="17">
        <v>276</v>
      </c>
      <c r="G5267" s="17">
        <v>609</v>
      </c>
      <c r="H5267" s="37">
        <f t="shared" si="1464"/>
        <v>87.080000000000013</v>
      </c>
      <c r="I5267" s="37">
        <f>IF(H5267&lt;'Roof Calculator'!$G$8, 1, 0)</f>
        <v>0</v>
      </c>
      <c r="J5267" s="37">
        <f>IF(H5267&gt;='Roof Calculator'!$G$8, 1, 0)</f>
        <v>1</v>
      </c>
      <c r="K5267" s="37">
        <f t="shared" si="1465"/>
        <v>0</v>
      </c>
      <c r="L5267" s="37">
        <f t="shared" si="1466"/>
        <v>87.080000000000013</v>
      </c>
      <c r="M5267" s="37">
        <v>0</v>
      </c>
      <c r="N5267" s="37">
        <f t="shared" si="1467"/>
        <v>276</v>
      </c>
      <c r="O5267" s="37">
        <v>0</v>
      </c>
      <c r="P5267" s="37">
        <v>0</v>
      </c>
      <c r="Q5267" s="21">
        <f t="shared" si="1468"/>
        <v>39.790999999999997</v>
      </c>
      <c r="R5267" s="21">
        <f t="shared" si="1477"/>
        <v>219.54166666665165</v>
      </c>
      <c r="S5267" s="21">
        <f t="shared" si="1478"/>
        <v>15.855027191726478</v>
      </c>
      <c r="T5267" s="21">
        <f t="shared" si="1469"/>
        <v>86.147999999999996</v>
      </c>
      <c r="U5267" s="37">
        <f>VLOOKUP(Time_Zone, 'LSTM LookUp'!$B$5:$D$8, 3, FALSE)</f>
        <v>-75</v>
      </c>
      <c r="V5267" s="21">
        <f t="shared" si="1479"/>
        <v>-5.408488897659816</v>
      </c>
      <c r="W5267" s="21">
        <f t="shared" si="1470"/>
        <v>189.79587777558504</v>
      </c>
      <c r="X5267" s="21">
        <f t="shared" si="1471"/>
        <v>-337.09810083300323</v>
      </c>
      <c r="Y5267" s="21">
        <f t="shared" si="1472"/>
        <v>-61.09810083300323</v>
      </c>
      <c r="Z5267" s="21">
        <f t="shared" si="1480"/>
        <v>-19.367030847473711</v>
      </c>
      <c r="AA5267" s="21">
        <f t="shared" si="1473"/>
        <v>0</v>
      </c>
      <c r="AB5267" s="21">
        <f t="shared" si="1474"/>
        <v>-19.367030847473711</v>
      </c>
      <c r="AC5267" s="21">
        <f t="shared" si="1475"/>
        <v>87.080000000000013</v>
      </c>
      <c r="AD5267" s="21">
        <f t="shared" si="1481"/>
        <v>-19.367030847473711</v>
      </c>
      <c r="AE5267" s="21" t="str">
        <f t="shared" si="1476"/>
        <v>8/7/14:00</v>
      </c>
    </row>
    <row r="5268" spans="2:31">
      <c r="B5268" s="37">
        <v>8</v>
      </c>
      <c r="C5268" s="38">
        <v>7</v>
      </c>
      <c r="D5268" s="39">
        <v>15</v>
      </c>
      <c r="E5268" s="17">
        <v>30.6</v>
      </c>
      <c r="F5268" s="17">
        <v>267</v>
      </c>
      <c r="G5268" s="17">
        <v>589</v>
      </c>
      <c r="H5268" s="37">
        <f t="shared" si="1464"/>
        <v>87.080000000000013</v>
      </c>
      <c r="I5268" s="37">
        <f>IF(H5268&lt;'Roof Calculator'!$G$8, 1, 0)</f>
        <v>0</v>
      </c>
      <c r="J5268" s="37">
        <f>IF(H5268&gt;='Roof Calculator'!$G$8, 1, 0)</f>
        <v>1</v>
      </c>
      <c r="K5268" s="37">
        <f t="shared" si="1465"/>
        <v>0</v>
      </c>
      <c r="L5268" s="37">
        <f t="shared" si="1466"/>
        <v>87.080000000000013</v>
      </c>
      <c r="M5268" s="37">
        <v>0</v>
      </c>
      <c r="N5268" s="37">
        <f t="shared" si="1467"/>
        <v>267</v>
      </c>
      <c r="O5268" s="37">
        <v>0</v>
      </c>
      <c r="P5268" s="37">
        <v>0</v>
      </c>
      <c r="Q5268" s="21">
        <f t="shared" si="1468"/>
        <v>39.790999999999997</v>
      </c>
      <c r="R5268" s="21">
        <f t="shared" si="1477"/>
        <v>219.58333333331831</v>
      </c>
      <c r="S5268" s="21">
        <f t="shared" si="1478"/>
        <v>15.842662078553854</v>
      </c>
      <c r="T5268" s="21">
        <f t="shared" si="1469"/>
        <v>86.147999999999996</v>
      </c>
      <c r="U5268" s="37">
        <f>VLOOKUP(Time_Zone, 'LSTM LookUp'!$B$5:$D$8, 3, FALSE)</f>
        <v>-75</v>
      </c>
      <c r="V5268" s="21">
        <f t="shared" si="1479"/>
        <v>-5.4031777086504116</v>
      </c>
      <c r="W5268" s="21">
        <f t="shared" si="1470"/>
        <v>204.79720557283741</v>
      </c>
      <c r="X5268" s="21">
        <f t="shared" si="1471"/>
        <v>-292.33639781404258</v>
      </c>
      <c r="Y5268" s="21">
        <f t="shared" si="1472"/>
        <v>-25.336397814042584</v>
      </c>
      <c r="Z5268" s="21">
        <f t="shared" si="1480"/>
        <v>-8.0311955909990065</v>
      </c>
      <c r="AA5268" s="21">
        <f t="shared" si="1473"/>
        <v>0</v>
      </c>
      <c r="AB5268" s="21">
        <f t="shared" si="1474"/>
        <v>-8.0311955909990065</v>
      </c>
      <c r="AC5268" s="21">
        <f t="shared" si="1475"/>
        <v>87.080000000000013</v>
      </c>
      <c r="AD5268" s="21">
        <f t="shared" si="1481"/>
        <v>-8.0311955909990065</v>
      </c>
      <c r="AE5268" s="21" t="str">
        <f t="shared" si="1476"/>
        <v>8/7/15:00</v>
      </c>
    </row>
    <row r="5269" spans="2:31">
      <c r="B5269" s="37">
        <v>8</v>
      </c>
      <c r="C5269" s="38">
        <v>7</v>
      </c>
      <c r="D5269" s="39">
        <v>16</v>
      </c>
      <c r="E5269" s="17">
        <v>30</v>
      </c>
      <c r="F5269" s="17">
        <v>158</v>
      </c>
      <c r="G5269" s="17">
        <v>727</v>
      </c>
      <c r="H5269" s="37">
        <f t="shared" si="1464"/>
        <v>86</v>
      </c>
      <c r="I5269" s="37">
        <f>IF(H5269&lt;'Roof Calculator'!$G$8, 1, 0)</f>
        <v>0</v>
      </c>
      <c r="J5269" s="37">
        <f>IF(H5269&gt;='Roof Calculator'!$G$8, 1, 0)</f>
        <v>1</v>
      </c>
      <c r="K5269" s="37">
        <f t="shared" si="1465"/>
        <v>0</v>
      </c>
      <c r="L5269" s="37">
        <f t="shared" si="1466"/>
        <v>86</v>
      </c>
      <c r="M5269" s="37">
        <v>0</v>
      </c>
      <c r="N5269" s="37">
        <f t="shared" si="1467"/>
        <v>158</v>
      </c>
      <c r="O5269" s="37">
        <v>0</v>
      </c>
      <c r="P5269" s="37">
        <v>0</v>
      </c>
      <c r="Q5269" s="21">
        <f t="shared" si="1468"/>
        <v>39.790999999999997</v>
      </c>
      <c r="R5269" s="21">
        <f t="shared" si="1477"/>
        <v>219.62499999998496</v>
      </c>
      <c r="S5269" s="21">
        <f t="shared" si="1478"/>
        <v>15.830289358429035</v>
      </c>
      <c r="T5269" s="21">
        <f t="shared" si="1469"/>
        <v>86.147999999999996</v>
      </c>
      <c r="U5269" s="37">
        <f>VLOOKUP(Time_Zone, 'LSTM LookUp'!$B$5:$D$8, 3, FALSE)</f>
        <v>-75</v>
      </c>
      <c r="V5269" s="21">
        <f t="shared" si="1479"/>
        <v>-5.3978485331085695</v>
      </c>
      <c r="W5269" s="21">
        <f t="shared" si="1470"/>
        <v>219.79853786672288</v>
      </c>
      <c r="X5269" s="21">
        <f t="shared" si="1471"/>
        <v>-285.98568954990378</v>
      </c>
      <c r="Y5269" s="21">
        <f t="shared" si="1472"/>
        <v>-127.98568954990378</v>
      </c>
      <c r="Z5269" s="21">
        <f t="shared" si="1480"/>
        <v>-40.56922823711183</v>
      </c>
      <c r="AA5269" s="21">
        <f t="shared" si="1473"/>
        <v>0</v>
      </c>
      <c r="AB5269" s="21">
        <f t="shared" si="1474"/>
        <v>-40.56922823711183</v>
      </c>
      <c r="AC5269" s="21">
        <f t="shared" si="1475"/>
        <v>86</v>
      </c>
      <c r="AD5269" s="21">
        <f t="shared" si="1481"/>
        <v>-40.56922823711183</v>
      </c>
      <c r="AE5269" s="21" t="str">
        <f t="shared" si="1476"/>
        <v>8/7/16:00</v>
      </c>
    </row>
    <row r="5270" spans="2:31">
      <c r="B5270" s="37">
        <v>8</v>
      </c>
      <c r="C5270" s="38">
        <v>7</v>
      </c>
      <c r="D5270" s="39">
        <v>17</v>
      </c>
      <c r="E5270" s="17">
        <v>30</v>
      </c>
      <c r="F5270" s="17">
        <v>148</v>
      </c>
      <c r="G5270" s="17">
        <v>640</v>
      </c>
      <c r="H5270" s="37">
        <f t="shared" ref="H5270:H5333" si="1482">E5270*9/5+32</f>
        <v>86</v>
      </c>
      <c r="I5270" s="37">
        <f>IF(H5270&lt;'Roof Calculator'!$G$8, 1, 0)</f>
        <v>0</v>
      </c>
      <c r="J5270" s="37">
        <f>IF(H5270&gt;='Roof Calculator'!$G$8, 1, 0)</f>
        <v>1</v>
      </c>
      <c r="K5270" s="37">
        <f t="shared" ref="K5270:K5333" si="1483">I5270*H5270</f>
        <v>0</v>
      </c>
      <c r="L5270" s="37">
        <f t="shared" ref="L5270:L5333" si="1484">J5270*H5270</f>
        <v>86</v>
      </c>
      <c r="M5270" s="37">
        <v>0</v>
      </c>
      <c r="N5270" s="37">
        <f t="shared" ref="N5270:N5333" si="1485">F5270*(180-M5270)/180</f>
        <v>148</v>
      </c>
      <c r="O5270" s="37">
        <v>0</v>
      </c>
      <c r="P5270" s="37">
        <v>0</v>
      </c>
      <c r="Q5270" s="21">
        <f t="shared" ref="Q5270:Q5333" si="1486">Latitude</f>
        <v>39.790999999999997</v>
      </c>
      <c r="R5270" s="21">
        <f t="shared" si="1477"/>
        <v>219.66666666665162</v>
      </c>
      <c r="S5270" s="21">
        <f t="shared" si="1478"/>
        <v>15.817909038537548</v>
      </c>
      <c r="T5270" s="21">
        <f t="shared" ref="T5270:T5333" si="1487">Longitude</f>
        <v>86.147999999999996</v>
      </c>
      <c r="U5270" s="37">
        <f>VLOOKUP(Time_Zone, 'LSTM LookUp'!$B$5:$D$8, 3, FALSE)</f>
        <v>-75</v>
      </c>
      <c r="V5270" s="21">
        <f t="shared" si="1479"/>
        <v>-5.392501375076078</v>
      </c>
      <c r="W5270" s="21">
        <f t="shared" ref="W5270:W5333" si="1488">15*((D5270+(4*(T5270-U5270)+V5270)/60)-12)</f>
        <v>234.79987465623097</v>
      </c>
      <c r="X5270" s="21">
        <f t="shared" ref="X5270:X5333" si="1489">G5270*(SIN(S5270*PI()/180)*SIN(Q5270*PI()/180)*COS(O5270*PI()/180)-SIN(S5270*PI()/180)*COS(Q5270*PI()/180)*SIN(O5270*PI()/180)*COS(P5270*PI()/180)+COS(S5270*PI()/180)*COS(Q5270*PI()/180)*COS(O5270*PI()/180)*COS(W5270*PI()/180)+COS(S5270*PI()/180)*SIN(Q5270*PI()/180)*SIN(O5270*PI()/180)*COS(P5270*PI()/180)*COS(W5270*PI()/180)+COS(S5270*PI()/180)*SIN(P5270*PI()/180)*SIN(W5270*PI()/180)*SIN(O5270*PI()/180))</f>
        <v>-161.08909358495475</v>
      </c>
      <c r="Y5270" s="21">
        <f t="shared" ref="Y5270:Y5333" si="1490">X5270+N5270</f>
        <v>-13.089093584954753</v>
      </c>
      <c r="Z5270" s="21">
        <f t="shared" si="1480"/>
        <v>-4.1490140572153118</v>
      </c>
      <c r="AA5270" s="21">
        <f t="shared" ref="AA5270:AA5333" si="1491">Z5270*I5270</f>
        <v>0</v>
      </c>
      <c r="AB5270" s="21">
        <f t="shared" ref="AB5270:AB5333" si="1492">Z5270*J5270</f>
        <v>-4.1490140572153118</v>
      </c>
      <c r="AC5270" s="21">
        <f t="shared" ref="AC5270:AC5333" si="1493">L5270</f>
        <v>86</v>
      </c>
      <c r="AD5270" s="21">
        <f t="shared" si="1481"/>
        <v>-4.1490140572153118</v>
      </c>
      <c r="AE5270" s="21" t="str">
        <f t="shared" ref="AE5270:AE5333" si="1494">CONCATENATE(B5270, "/", C5270, "/", D5270,":00")</f>
        <v>8/7/17:00</v>
      </c>
    </row>
    <row r="5271" spans="2:31">
      <c r="B5271" s="37">
        <v>8</v>
      </c>
      <c r="C5271" s="38">
        <v>7</v>
      </c>
      <c r="D5271" s="39">
        <v>18</v>
      </c>
      <c r="E5271" s="17">
        <v>29.4</v>
      </c>
      <c r="F5271" s="17">
        <v>109</v>
      </c>
      <c r="G5271" s="17">
        <v>541</v>
      </c>
      <c r="H5271" s="37">
        <f t="shared" si="1482"/>
        <v>84.919999999999987</v>
      </c>
      <c r="I5271" s="37">
        <f>IF(H5271&lt;'Roof Calculator'!$G$8, 1, 0)</f>
        <v>0</v>
      </c>
      <c r="J5271" s="37">
        <f>IF(H5271&gt;='Roof Calculator'!$G$8, 1, 0)</f>
        <v>1</v>
      </c>
      <c r="K5271" s="37">
        <f t="shared" si="1483"/>
        <v>0</v>
      </c>
      <c r="L5271" s="37">
        <f t="shared" si="1484"/>
        <v>84.919999999999987</v>
      </c>
      <c r="M5271" s="37">
        <v>0</v>
      </c>
      <c r="N5271" s="37">
        <f t="shared" si="1485"/>
        <v>109</v>
      </c>
      <c r="O5271" s="37">
        <v>0</v>
      </c>
      <c r="P5271" s="37">
        <v>0</v>
      </c>
      <c r="Q5271" s="21">
        <f t="shared" si="1486"/>
        <v>39.790999999999997</v>
      </c>
      <c r="R5271" s="21">
        <f t="shared" ref="R5271:R5334" si="1495">R5270+1/24</f>
        <v>219.70833333331828</v>
      </c>
      <c r="S5271" s="21">
        <f t="shared" ref="S5271:S5334" si="1496">ASIN(SIN(23.45*PI()/180)*SIN((360/365*(R5271-81))*PI()/180))*180/PI()</f>
        <v>15.805521126066145</v>
      </c>
      <c r="T5271" s="21">
        <f t="shared" si="1487"/>
        <v>86.147999999999996</v>
      </c>
      <c r="U5271" s="37">
        <f>VLOOKUP(Time_Zone, 'LSTM LookUp'!$B$5:$D$8, 3, FALSE)</f>
        <v>-75</v>
      </c>
      <c r="V5271" s="21">
        <f t="shared" ref="V5271:V5334" si="1497">9.87*SIN(2*(360/365*(R5271-81))*PI()/180)-7.53*COS((360/365*(R5271-81))*PI()/180)-1.5*SIN((360/365*(R5271-81))*PI()/180)</f>
        <v>-5.3871362386352732</v>
      </c>
      <c r="W5271" s="21">
        <f t="shared" si="1488"/>
        <v>249.80121594034119</v>
      </c>
      <c r="X5271" s="21">
        <f t="shared" si="1489"/>
        <v>-43.79928211874573</v>
      </c>
      <c r="Y5271" s="21">
        <f t="shared" si="1490"/>
        <v>65.200717881254263</v>
      </c>
      <c r="Z5271" s="21">
        <f t="shared" ref="Z5271:Z5334" si="1498">Y5271/10.764*3.412</f>
        <v>20.667488796993641</v>
      </c>
      <c r="AA5271" s="21">
        <f t="shared" si="1491"/>
        <v>0</v>
      </c>
      <c r="AB5271" s="21">
        <f t="shared" si="1492"/>
        <v>20.667488796993641</v>
      </c>
      <c r="AC5271" s="21">
        <f t="shared" si="1493"/>
        <v>84.919999999999987</v>
      </c>
      <c r="AD5271" s="21">
        <f t="shared" ref="AD5271:AD5334" si="1499">AB5271</f>
        <v>20.667488796993641</v>
      </c>
      <c r="AE5271" s="21" t="str">
        <f t="shared" si="1494"/>
        <v>8/7/18:00</v>
      </c>
    </row>
    <row r="5272" spans="2:31">
      <c r="B5272" s="37">
        <v>8</v>
      </c>
      <c r="C5272" s="38">
        <v>7</v>
      </c>
      <c r="D5272" s="39">
        <v>19</v>
      </c>
      <c r="E5272" s="17">
        <v>27.8</v>
      </c>
      <c r="F5272" s="17">
        <v>75</v>
      </c>
      <c r="G5272" s="17">
        <v>345</v>
      </c>
      <c r="H5272" s="37">
        <f t="shared" si="1482"/>
        <v>82.04</v>
      </c>
      <c r="I5272" s="37">
        <f>IF(H5272&lt;'Roof Calculator'!$G$8, 1, 0)</f>
        <v>0</v>
      </c>
      <c r="J5272" s="37">
        <f>IF(H5272&gt;='Roof Calculator'!$G$8, 1, 0)</f>
        <v>1</v>
      </c>
      <c r="K5272" s="37">
        <f t="shared" si="1483"/>
        <v>0</v>
      </c>
      <c r="L5272" s="37">
        <f t="shared" si="1484"/>
        <v>82.04</v>
      </c>
      <c r="M5272" s="37">
        <v>0</v>
      </c>
      <c r="N5272" s="37">
        <f t="shared" si="1485"/>
        <v>75</v>
      </c>
      <c r="O5272" s="37">
        <v>0</v>
      </c>
      <c r="P5272" s="37">
        <v>0</v>
      </c>
      <c r="Q5272" s="21">
        <f t="shared" si="1486"/>
        <v>39.790999999999997</v>
      </c>
      <c r="R5272" s="21">
        <f t="shared" si="1495"/>
        <v>219.74999999998494</v>
      </c>
      <c r="S5272" s="21">
        <f t="shared" si="1496"/>
        <v>15.793125628202828</v>
      </c>
      <c r="T5272" s="21">
        <f t="shared" si="1487"/>
        <v>86.147999999999996</v>
      </c>
      <c r="U5272" s="37">
        <f>VLOOKUP(Time_Zone, 'LSTM LookUp'!$B$5:$D$8, 3, FALSE)</f>
        <v>-75</v>
      </c>
      <c r="V5272" s="21">
        <f t="shared" si="1497"/>
        <v>-5.381753127909036</v>
      </c>
      <c r="W5272" s="21">
        <f t="shared" si="1488"/>
        <v>264.80256171802273</v>
      </c>
      <c r="X5272" s="21">
        <f t="shared" si="1489"/>
        <v>36.98526248967179</v>
      </c>
      <c r="Y5272" s="21">
        <f t="shared" si="1490"/>
        <v>111.98526248967178</v>
      </c>
      <c r="Z5272" s="21">
        <f t="shared" si="1498"/>
        <v>35.497372316495742</v>
      </c>
      <c r="AA5272" s="21">
        <f t="shared" si="1491"/>
        <v>0</v>
      </c>
      <c r="AB5272" s="21">
        <f t="shared" si="1492"/>
        <v>35.497372316495742</v>
      </c>
      <c r="AC5272" s="21">
        <f t="shared" si="1493"/>
        <v>82.04</v>
      </c>
      <c r="AD5272" s="21">
        <f t="shared" si="1499"/>
        <v>35.497372316495742</v>
      </c>
      <c r="AE5272" s="21" t="str">
        <f t="shared" si="1494"/>
        <v>8/7/19:00</v>
      </c>
    </row>
    <row r="5273" spans="2:31">
      <c r="B5273" s="37">
        <v>8</v>
      </c>
      <c r="C5273" s="38">
        <v>7</v>
      </c>
      <c r="D5273" s="39">
        <v>20</v>
      </c>
      <c r="E5273" s="17">
        <v>25.6</v>
      </c>
      <c r="F5273" s="17">
        <v>31</v>
      </c>
      <c r="G5273" s="17">
        <v>27</v>
      </c>
      <c r="H5273" s="37">
        <f t="shared" si="1482"/>
        <v>78.08</v>
      </c>
      <c r="I5273" s="37">
        <f>IF(H5273&lt;'Roof Calculator'!$G$8, 1, 0)</f>
        <v>0</v>
      </c>
      <c r="J5273" s="37">
        <f>IF(H5273&gt;='Roof Calculator'!$G$8, 1, 0)</f>
        <v>1</v>
      </c>
      <c r="K5273" s="37">
        <f t="shared" si="1483"/>
        <v>0</v>
      </c>
      <c r="L5273" s="37">
        <f t="shared" si="1484"/>
        <v>78.08</v>
      </c>
      <c r="M5273" s="37">
        <v>0</v>
      </c>
      <c r="N5273" s="37">
        <f t="shared" si="1485"/>
        <v>31</v>
      </c>
      <c r="O5273" s="37">
        <v>0</v>
      </c>
      <c r="P5273" s="37">
        <v>0</v>
      </c>
      <c r="Q5273" s="21">
        <f t="shared" si="1486"/>
        <v>39.790999999999997</v>
      </c>
      <c r="R5273" s="21">
        <f t="shared" si="1495"/>
        <v>219.79166666665159</v>
      </c>
      <c r="S5273" s="21">
        <f t="shared" si="1496"/>
        <v>15.780722552136785</v>
      </c>
      <c r="T5273" s="21">
        <f t="shared" si="1487"/>
        <v>86.147999999999996</v>
      </c>
      <c r="U5273" s="37">
        <f>VLOOKUP(Time_Zone, 'LSTM LookUp'!$B$5:$D$8, 3, FALSE)</f>
        <v>-75</v>
      </c>
      <c r="V5273" s="21">
        <f t="shared" si="1497"/>
        <v>-5.3763520470607649</v>
      </c>
      <c r="W5273" s="21">
        <f t="shared" si="1488"/>
        <v>279.80391198823486</v>
      </c>
      <c r="X5273" s="21">
        <f t="shared" si="1489"/>
        <v>8.098806212186922</v>
      </c>
      <c r="Y5273" s="21">
        <f t="shared" si="1490"/>
        <v>39.098806212186922</v>
      </c>
      <c r="Z5273" s="21">
        <f t="shared" si="1498"/>
        <v>12.3936386841306</v>
      </c>
      <c r="AA5273" s="21">
        <f t="shared" si="1491"/>
        <v>0</v>
      </c>
      <c r="AB5273" s="21">
        <f t="shared" si="1492"/>
        <v>12.3936386841306</v>
      </c>
      <c r="AC5273" s="21">
        <f t="shared" si="1493"/>
        <v>78.08</v>
      </c>
      <c r="AD5273" s="21">
        <f t="shared" si="1499"/>
        <v>12.3936386841306</v>
      </c>
      <c r="AE5273" s="21" t="str">
        <f t="shared" si="1494"/>
        <v>8/7/20:00</v>
      </c>
    </row>
    <row r="5274" spans="2:31">
      <c r="B5274" s="37">
        <v>8</v>
      </c>
      <c r="C5274" s="38">
        <v>7</v>
      </c>
      <c r="D5274" s="39">
        <v>21</v>
      </c>
      <c r="E5274" s="17">
        <v>25</v>
      </c>
      <c r="F5274" s="17">
        <v>0</v>
      </c>
      <c r="G5274" s="17">
        <v>0</v>
      </c>
      <c r="H5274" s="37">
        <f t="shared" si="1482"/>
        <v>77</v>
      </c>
      <c r="I5274" s="37">
        <f>IF(H5274&lt;'Roof Calculator'!$G$8, 1, 0)</f>
        <v>0</v>
      </c>
      <c r="J5274" s="37">
        <f>IF(H5274&gt;='Roof Calculator'!$G$8, 1, 0)</f>
        <v>1</v>
      </c>
      <c r="K5274" s="37">
        <f t="shared" si="1483"/>
        <v>0</v>
      </c>
      <c r="L5274" s="37">
        <f t="shared" si="1484"/>
        <v>77</v>
      </c>
      <c r="M5274" s="37">
        <v>0</v>
      </c>
      <c r="N5274" s="37">
        <f t="shared" si="1485"/>
        <v>0</v>
      </c>
      <c r="O5274" s="37">
        <v>0</v>
      </c>
      <c r="P5274" s="37">
        <v>0</v>
      </c>
      <c r="Q5274" s="21">
        <f t="shared" si="1486"/>
        <v>39.790999999999997</v>
      </c>
      <c r="R5274" s="21">
        <f t="shared" si="1495"/>
        <v>219.83333333331825</v>
      </c>
      <c r="S5274" s="21">
        <f t="shared" si="1496"/>
        <v>15.768311905058471</v>
      </c>
      <c r="T5274" s="21">
        <f t="shared" si="1487"/>
        <v>86.147999999999996</v>
      </c>
      <c r="U5274" s="37">
        <f>VLOOKUP(Time_Zone, 'LSTM LookUp'!$B$5:$D$8, 3, FALSE)</f>
        <v>-75</v>
      </c>
      <c r="V5274" s="21">
        <f t="shared" si="1497"/>
        <v>-5.3709330002944018</v>
      </c>
      <c r="W5274" s="21">
        <f t="shared" si="1488"/>
        <v>294.80526674992643</v>
      </c>
      <c r="X5274" s="21">
        <f t="shared" si="1489"/>
        <v>0</v>
      </c>
      <c r="Y5274" s="21">
        <f t="shared" si="1490"/>
        <v>0</v>
      </c>
      <c r="Z5274" s="21">
        <f t="shared" si="1498"/>
        <v>0</v>
      </c>
      <c r="AA5274" s="21">
        <f t="shared" si="1491"/>
        <v>0</v>
      </c>
      <c r="AB5274" s="21">
        <f t="shared" si="1492"/>
        <v>0</v>
      </c>
      <c r="AC5274" s="21">
        <f t="shared" si="1493"/>
        <v>77</v>
      </c>
      <c r="AD5274" s="21">
        <f t="shared" si="1499"/>
        <v>0</v>
      </c>
      <c r="AE5274" s="21" t="str">
        <f t="shared" si="1494"/>
        <v>8/7/21:00</v>
      </c>
    </row>
    <row r="5275" spans="2:31">
      <c r="B5275" s="37">
        <v>8</v>
      </c>
      <c r="C5275" s="38">
        <v>7</v>
      </c>
      <c r="D5275" s="39">
        <v>22</v>
      </c>
      <c r="E5275" s="17">
        <v>22.8</v>
      </c>
      <c r="F5275" s="17">
        <v>0</v>
      </c>
      <c r="G5275" s="17">
        <v>0</v>
      </c>
      <c r="H5275" s="37">
        <f t="shared" si="1482"/>
        <v>73.040000000000006</v>
      </c>
      <c r="I5275" s="37">
        <f>IF(H5275&lt;'Roof Calculator'!$G$8, 1, 0)</f>
        <v>0</v>
      </c>
      <c r="J5275" s="37">
        <f>IF(H5275&gt;='Roof Calculator'!$G$8, 1, 0)</f>
        <v>1</v>
      </c>
      <c r="K5275" s="37">
        <f t="shared" si="1483"/>
        <v>0</v>
      </c>
      <c r="L5275" s="37">
        <f t="shared" si="1484"/>
        <v>73.040000000000006</v>
      </c>
      <c r="M5275" s="37">
        <v>0</v>
      </c>
      <c r="N5275" s="37">
        <f t="shared" si="1485"/>
        <v>0</v>
      </c>
      <c r="O5275" s="37">
        <v>0</v>
      </c>
      <c r="P5275" s="37">
        <v>0</v>
      </c>
      <c r="Q5275" s="21">
        <f t="shared" si="1486"/>
        <v>39.790999999999997</v>
      </c>
      <c r="R5275" s="21">
        <f t="shared" si="1495"/>
        <v>219.87499999998491</v>
      </c>
      <c r="S5275" s="21">
        <f t="shared" si="1496"/>
        <v>15.755893694159472</v>
      </c>
      <c r="T5275" s="21">
        <f t="shared" si="1487"/>
        <v>86.147999999999996</v>
      </c>
      <c r="U5275" s="37">
        <f>VLOOKUP(Time_Zone, 'LSTM LookUp'!$B$5:$D$8, 3, FALSE)</f>
        <v>-75</v>
      </c>
      <c r="V5275" s="21">
        <f t="shared" si="1497"/>
        <v>-5.365495991854389</v>
      </c>
      <c r="W5275" s="21">
        <f t="shared" si="1488"/>
        <v>309.80662600203635</v>
      </c>
      <c r="X5275" s="21">
        <f t="shared" si="1489"/>
        <v>0</v>
      </c>
      <c r="Y5275" s="21">
        <f t="shared" si="1490"/>
        <v>0</v>
      </c>
      <c r="Z5275" s="21">
        <f t="shared" si="1498"/>
        <v>0</v>
      </c>
      <c r="AA5275" s="21">
        <f t="shared" si="1491"/>
        <v>0</v>
      </c>
      <c r="AB5275" s="21">
        <f t="shared" si="1492"/>
        <v>0</v>
      </c>
      <c r="AC5275" s="21">
        <f t="shared" si="1493"/>
        <v>73.040000000000006</v>
      </c>
      <c r="AD5275" s="21">
        <f t="shared" si="1499"/>
        <v>0</v>
      </c>
      <c r="AE5275" s="21" t="str">
        <f t="shared" si="1494"/>
        <v>8/7/22:00</v>
      </c>
    </row>
    <row r="5276" spans="2:31">
      <c r="B5276" s="37">
        <v>8</v>
      </c>
      <c r="C5276" s="38">
        <v>7</v>
      </c>
      <c r="D5276" s="39">
        <v>23</v>
      </c>
      <c r="E5276" s="17">
        <v>22.2</v>
      </c>
      <c r="F5276" s="17">
        <v>0</v>
      </c>
      <c r="G5276" s="17">
        <v>0</v>
      </c>
      <c r="H5276" s="37">
        <f t="shared" si="1482"/>
        <v>71.959999999999994</v>
      </c>
      <c r="I5276" s="37">
        <f>IF(H5276&lt;'Roof Calculator'!$G$8, 1, 0)</f>
        <v>0</v>
      </c>
      <c r="J5276" s="37">
        <f>IF(H5276&gt;='Roof Calculator'!$G$8, 1, 0)</f>
        <v>1</v>
      </c>
      <c r="K5276" s="37">
        <f t="shared" si="1483"/>
        <v>0</v>
      </c>
      <c r="L5276" s="37">
        <f t="shared" si="1484"/>
        <v>71.959999999999994</v>
      </c>
      <c r="M5276" s="37">
        <v>0</v>
      </c>
      <c r="N5276" s="37">
        <f t="shared" si="1485"/>
        <v>0</v>
      </c>
      <c r="O5276" s="37">
        <v>0</v>
      </c>
      <c r="P5276" s="37">
        <v>0</v>
      </c>
      <c r="Q5276" s="21">
        <f t="shared" si="1486"/>
        <v>39.790999999999997</v>
      </c>
      <c r="R5276" s="21">
        <f t="shared" si="1495"/>
        <v>219.91666666665157</v>
      </c>
      <c r="S5276" s="21">
        <f t="shared" si="1496"/>
        <v>15.743467926632643</v>
      </c>
      <c r="T5276" s="21">
        <f t="shared" si="1487"/>
        <v>86.147999999999996</v>
      </c>
      <c r="U5276" s="37">
        <f>VLOOKUP(Time_Zone, 'LSTM LookUp'!$B$5:$D$8, 3, FALSE)</f>
        <v>-75</v>
      </c>
      <c r="V5276" s="21">
        <f t="shared" si="1497"/>
        <v>-5.3600410260257068</v>
      </c>
      <c r="W5276" s="21">
        <f t="shared" si="1488"/>
        <v>324.80798974349364</v>
      </c>
      <c r="X5276" s="21">
        <f t="shared" si="1489"/>
        <v>0</v>
      </c>
      <c r="Y5276" s="21">
        <f t="shared" si="1490"/>
        <v>0</v>
      </c>
      <c r="Z5276" s="21">
        <f t="shared" si="1498"/>
        <v>0</v>
      </c>
      <c r="AA5276" s="21">
        <f t="shared" si="1491"/>
        <v>0</v>
      </c>
      <c r="AB5276" s="21">
        <f t="shared" si="1492"/>
        <v>0</v>
      </c>
      <c r="AC5276" s="21">
        <f t="shared" si="1493"/>
        <v>71.959999999999994</v>
      </c>
      <c r="AD5276" s="21">
        <f t="shared" si="1499"/>
        <v>0</v>
      </c>
      <c r="AE5276" s="21" t="str">
        <f t="shared" si="1494"/>
        <v>8/7/23:00</v>
      </c>
    </row>
    <row r="5277" spans="2:31">
      <c r="B5277" s="37">
        <v>8</v>
      </c>
      <c r="C5277" s="38">
        <v>7</v>
      </c>
      <c r="D5277" s="39">
        <v>24</v>
      </c>
      <c r="E5277" s="17">
        <v>20.6</v>
      </c>
      <c r="F5277" s="17">
        <v>0</v>
      </c>
      <c r="G5277" s="17">
        <v>0</v>
      </c>
      <c r="H5277" s="37">
        <f t="shared" si="1482"/>
        <v>69.08</v>
      </c>
      <c r="I5277" s="37">
        <f>IF(H5277&lt;'Roof Calculator'!$G$8, 1, 0)</f>
        <v>0</v>
      </c>
      <c r="J5277" s="37">
        <f>IF(H5277&gt;='Roof Calculator'!$G$8, 1, 0)</f>
        <v>1</v>
      </c>
      <c r="K5277" s="37">
        <f t="shared" si="1483"/>
        <v>0</v>
      </c>
      <c r="L5277" s="37">
        <f t="shared" si="1484"/>
        <v>69.08</v>
      </c>
      <c r="M5277" s="37">
        <v>0</v>
      </c>
      <c r="N5277" s="37">
        <f t="shared" si="1485"/>
        <v>0</v>
      </c>
      <c r="O5277" s="37">
        <v>0</v>
      </c>
      <c r="P5277" s="37">
        <v>0</v>
      </c>
      <c r="Q5277" s="21">
        <f t="shared" si="1486"/>
        <v>39.790999999999997</v>
      </c>
      <c r="R5277" s="21">
        <f t="shared" si="1495"/>
        <v>219.95833333331822</v>
      </c>
      <c r="S5277" s="21">
        <f t="shared" si="1496"/>
        <v>15.731034609672022</v>
      </c>
      <c r="T5277" s="21">
        <f t="shared" si="1487"/>
        <v>86.147999999999996</v>
      </c>
      <c r="U5277" s="37">
        <f>VLOOKUP(Time_Zone, 'LSTM LookUp'!$B$5:$D$8, 3, FALSE)</f>
        <v>-75</v>
      </c>
      <c r="V5277" s="21">
        <f t="shared" si="1497"/>
        <v>-5.35456810713384</v>
      </c>
      <c r="W5277" s="21">
        <f t="shared" si="1488"/>
        <v>339.80935797321655</v>
      </c>
      <c r="X5277" s="21">
        <f t="shared" si="1489"/>
        <v>0</v>
      </c>
      <c r="Y5277" s="21">
        <f t="shared" si="1490"/>
        <v>0</v>
      </c>
      <c r="Z5277" s="21">
        <f t="shared" si="1498"/>
        <v>0</v>
      </c>
      <c r="AA5277" s="21">
        <f t="shared" si="1491"/>
        <v>0</v>
      </c>
      <c r="AB5277" s="21">
        <f t="shared" si="1492"/>
        <v>0</v>
      </c>
      <c r="AC5277" s="21">
        <f t="shared" si="1493"/>
        <v>69.08</v>
      </c>
      <c r="AD5277" s="21">
        <f t="shared" si="1499"/>
        <v>0</v>
      </c>
      <c r="AE5277" s="21" t="str">
        <f t="shared" si="1494"/>
        <v>8/7/24:00</v>
      </c>
    </row>
    <row r="5278" spans="2:31">
      <c r="B5278" s="37">
        <v>8</v>
      </c>
      <c r="C5278" s="38">
        <v>8</v>
      </c>
      <c r="D5278" s="39">
        <v>1</v>
      </c>
      <c r="E5278" s="17">
        <v>20.6</v>
      </c>
      <c r="F5278" s="17">
        <v>0</v>
      </c>
      <c r="G5278" s="17">
        <v>0</v>
      </c>
      <c r="H5278" s="37">
        <f t="shared" si="1482"/>
        <v>69.08</v>
      </c>
      <c r="I5278" s="37">
        <f>IF(H5278&lt;'Roof Calculator'!$G$8, 1, 0)</f>
        <v>0</v>
      </c>
      <c r="J5278" s="37">
        <f>IF(H5278&gt;='Roof Calculator'!$G$8, 1, 0)</f>
        <v>1</v>
      </c>
      <c r="K5278" s="37">
        <f t="shared" si="1483"/>
        <v>0</v>
      </c>
      <c r="L5278" s="37">
        <f t="shared" si="1484"/>
        <v>69.08</v>
      </c>
      <c r="M5278" s="37">
        <v>0</v>
      </c>
      <c r="N5278" s="37">
        <f t="shared" si="1485"/>
        <v>0</v>
      </c>
      <c r="O5278" s="37">
        <v>0</v>
      </c>
      <c r="P5278" s="37">
        <v>0</v>
      </c>
      <c r="Q5278" s="21">
        <f t="shared" si="1486"/>
        <v>39.790999999999997</v>
      </c>
      <c r="R5278" s="21">
        <f t="shared" si="1495"/>
        <v>219.99999999998488</v>
      </c>
      <c r="S5278" s="21">
        <f t="shared" si="1496"/>
        <v>15.718593750472801</v>
      </c>
      <c r="T5278" s="21">
        <f t="shared" si="1487"/>
        <v>86.147999999999996</v>
      </c>
      <c r="U5278" s="37">
        <f>VLOOKUP(Time_Zone, 'LSTM LookUp'!$B$5:$D$8, 3, FALSE)</f>
        <v>-75</v>
      </c>
      <c r="V5278" s="21">
        <f t="shared" si="1497"/>
        <v>-5.3490772395447674</v>
      </c>
      <c r="W5278" s="21">
        <f t="shared" si="1488"/>
        <v>-5.1892693098861731</v>
      </c>
      <c r="X5278" s="21">
        <f t="shared" si="1489"/>
        <v>0</v>
      </c>
      <c r="Y5278" s="21">
        <f t="shared" si="1490"/>
        <v>0</v>
      </c>
      <c r="Z5278" s="21">
        <f t="shared" si="1498"/>
        <v>0</v>
      </c>
      <c r="AA5278" s="21">
        <f t="shared" si="1491"/>
        <v>0</v>
      </c>
      <c r="AB5278" s="21">
        <f t="shared" si="1492"/>
        <v>0</v>
      </c>
      <c r="AC5278" s="21">
        <f t="shared" si="1493"/>
        <v>69.08</v>
      </c>
      <c r="AD5278" s="21">
        <f t="shared" si="1499"/>
        <v>0</v>
      </c>
      <c r="AE5278" s="21" t="str">
        <f t="shared" si="1494"/>
        <v>8/8/1:00</v>
      </c>
    </row>
    <row r="5279" spans="2:31">
      <c r="B5279" s="37">
        <v>8</v>
      </c>
      <c r="C5279" s="38">
        <v>8</v>
      </c>
      <c r="D5279" s="39">
        <v>2</v>
      </c>
      <c r="E5279" s="17">
        <v>19.399999999999999</v>
      </c>
      <c r="F5279" s="17">
        <v>0</v>
      </c>
      <c r="G5279" s="17">
        <v>0</v>
      </c>
      <c r="H5279" s="37">
        <f t="shared" si="1482"/>
        <v>66.92</v>
      </c>
      <c r="I5279" s="37">
        <f>IF(H5279&lt;'Roof Calculator'!$G$8, 1, 0)</f>
        <v>0</v>
      </c>
      <c r="J5279" s="37">
        <f>IF(H5279&gt;='Roof Calculator'!$G$8, 1, 0)</f>
        <v>1</v>
      </c>
      <c r="K5279" s="37">
        <f t="shared" si="1483"/>
        <v>0</v>
      </c>
      <c r="L5279" s="37">
        <f t="shared" si="1484"/>
        <v>66.92</v>
      </c>
      <c r="M5279" s="37">
        <v>0</v>
      </c>
      <c r="N5279" s="37">
        <f t="shared" si="1485"/>
        <v>0</v>
      </c>
      <c r="O5279" s="37">
        <v>0</v>
      </c>
      <c r="P5279" s="37">
        <v>0</v>
      </c>
      <c r="Q5279" s="21">
        <f t="shared" si="1486"/>
        <v>39.790999999999997</v>
      </c>
      <c r="R5279" s="21">
        <f t="shared" si="1495"/>
        <v>220.04166666665154</v>
      </c>
      <c r="S5279" s="21">
        <f t="shared" si="1496"/>
        <v>15.706145356231383</v>
      </c>
      <c r="T5279" s="21">
        <f t="shared" si="1487"/>
        <v>86.147999999999996</v>
      </c>
      <c r="U5279" s="37">
        <f>VLOOKUP(Time_Zone, 'LSTM LookUp'!$B$5:$D$8, 3, FALSE)</f>
        <v>-75</v>
      </c>
      <c r="V5279" s="21">
        <f t="shared" si="1497"/>
        <v>-5.3435684276649855</v>
      </c>
      <c r="W5279" s="21">
        <f t="shared" si="1488"/>
        <v>9.8121078930837591</v>
      </c>
      <c r="X5279" s="21">
        <f t="shared" si="1489"/>
        <v>0</v>
      </c>
      <c r="Y5279" s="21">
        <f t="shared" si="1490"/>
        <v>0</v>
      </c>
      <c r="Z5279" s="21">
        <f t="shared" si="1498"/>
        <v>0</v>
      </c>
      <c r="AA5279" s="21">
        <f t="shared" si="1491"/>
        <v>0</v>
      </c>
      <c r="AB5279" s="21">
        <f t="shared" si="1492"/>
        <v>0</v>
      </c>
      <c r="AC5279" s="21">
        <f t="shared" si="1493"/>
        <v>66.92</v>
      </c>
      <c r="AD5279" s="21">
        <f t="shared" si="1499"/>
        <v>0</v>
      </c>
      <c r="AE5279" s="21" t="str">
        <f t="shared" si="1494"/>
        <v>8/8/2:00</v>
      </c>
    </row>
    <row r="5280" spans="2:31">
      <c r="B5280" s="37">
        <v>8</v>
      </c>
      <c r="C5280" s="38">
        <v>8</v>
      </c>
      <c r="D5280" s="39">
        <v>3</v>
      </c>
      <c r="E5280" s="17">
        <v>20.6</v>
      </c>
      <c r="F5280" s="17">
        <v>0</v>
      </c>
      <c r="G5280" s="17">
        <v>0</v>
      </c>
      <c r="H5280" s="37">
        <f t="shared" si="1482"/>
        <v>69.08</v>
      </c>
      <c r="I5280" s="37">
        <f>IF(H5280&lt;'Roof Calculator'!$G$8, 1, 0)</f>
        <v>0</v>
      </c>
      <c r="J5280" s="37">
        <f>IF(H5280&gt;='Roof Calculator'!$G$8, 1, 0)</f>
        <v>1</v>
      </c>
      <c r="K5280" s="37">
        <f t="shared" si="1483"/>
        <v>0</v>
      </c>
      <c r="L5280" s="37">
        <f t="shared" si="1484"/>
        <v>69.08</v>
      </c>
      <c r="M5280" s="37">
        <v>0</v>
      </c>
      <c r="N5280" s="37">
        <f t="shared" si="1485"/>
        <v>0</v>
      </c>
      <c r="O5280" s="37">
        <v>0</v>
      </c>
      <c r="P5280" s="37">
        <v>0</v>
      </c>
      <c r="Q5280" s="21">
        <f t="shared" si="1486"/>
        <v>39.790999999999997</v>
      </c>
      <c r="R5280" s="21">
        <f t="shared" si="1495"/>
        <v>220.08333333331819</v>
      </c>
      <c r="S5280" s="21">
        <f t="shared" si="1496"/>
        <v>15.693689434145359</v>
      </c>
      <c r="T5280" s="21">
        <f t="shared" si="1487"/>
        <v>86.147999999999996</v>
      </c>
      <c r="U5280" s="37">
        <f>VLOOKUP(Time_Zone, 'LSTM LookUp'!$B$5:$D$8, 3, FALSE)</f>
        <v>-75</v>
      </c>
      <c r="V5280" s="21">
        <f t="shared" si="1497"/>
        <v>-5.3380416759414819</v>
      </c>
      <c r="W5280" s="21">
        <f t="shared" si="1488"/>
        <v>24.813489581014629</v>
      </c>
      <c r="X5280" s="21">
        <f t="shared" si="1489"/>
        <v>0</v>
      </c>
      <c r="Y5280" s="21">
        <f t="shared" si="1490"/>
        <v>0</v>
      </c>
      <c r="Z5280" s="21">
        <f t="shared" si="1498"/>
        <v>0</v>
      </c>
      <c r="AA5280" s="21">
        <f t="shared" si="1491"/>
        <v>0</v>
      </c>
      <c r="AB5280" s="21">
        <f t="shared" si="1492"/>
        <v>0</v>
      </c>
      <c r="AC5280" s="21">
        <f t="shared" si="1493"/>
        <v>69.08</v>
      </c>
      <c r="AD5280" s="21">
        <f t="shared" si="1499"/>
        <v>0</v>
      </c>
      <c r="AE5280" s="21" t="str">
        <f t="shared" si="1494"/>
        <v>8/8/3:00</v>
      </c>
    </row>
    <row r="5281" spans="2:31">
      <c r="B5281" s="37">
        <v>8</v>
      </c>
      <c r="C5281" s="38">
        <v>8</v>
      </c>
      <c r="D5281" s="39">
        <v>4</v>
      </c>
      <c r="E5281" s="17">
        <v>20.6</v>
      </c>
      <c r="F5281" s="17">
        <v>0</v>
      </c>
      <c r="G5281" s="17">
        <v>0</v>
      </c>
      <c r="H5281" s="37">
        <f t="shared" si="1482"/>
        <v>69.08</v>
      </c>
      <c r="I5281" s="37">
        <f>IF(H5281&lt;'Roof Calculator'!$G$8, 1, 0)</f>
        <v>0</v>
      </c>
      <c r="J5281" s="37">
        <f>IF(H5281&gt;='Roof Calculator'!$G$8, 1, 0)</f>
        <v>1</v>
      </c>
      <c r="K5281" s="37">
        <f t="shared" si="1483"/>
        <v>0</v>
      </c>
      <c r="L5281" s="37">
        <f t="shared" si="1484"/>
        <v>69.08</v>
      </c>
      <c r="M5281" s="37">
        <v>0</v>
      </c>
      <c r="N5281" s="37">
        <f t="shared" si="1485"/>
        <v>0</v>
      </c>
      <c r="O5281" s="37">
        <v>0</v>
      </c>
      <c r="P5281" s="37">
        <v>0</v>
      </c>
      <c r="Q5281" s="21">
        <f t="shared" si="1486"/>
        <v>39.790999999999997</v>
      </c>
      <c r="R5281" s="21">
        <f t="shared" si="1495"/>
        <v>220.12499999998485</v>
      </c>
      <c r="S5281" s="21">
        <f t="shared" si="1496"/>
        <v>15.681225991413458</v>
      </c>
      <c r="T5281" s="21">
        <f t="shared" si="1487"/>
        <v>86.147999999999996</v>
      </c>
      <c r="U5281" s="37">
        <f>VLOOKUP(Time_Zone, 'LSTM LookUp'!$B$5:$D$8, 3, FALSE)</f>
        <v>-75</v>
      </c>
      <c r="V5281" s="21">
        <f t="shared" si="1497"/>
        <v>-5.3324969888617293</v>
      </c>
      <c r="W5281" s="21">
        <f t="shared" si="1488"/>
        <v>39.814875752784559</v>
      </c>
      <c r="X5281" s="21">
        <f t="shared" si="1489"/>
        <v>0</v>
      </c>
      <c r="Y5281" s="21">
        <f t="shared" si="1490"/>
        <v>0</v>
      </c>
      <c r="Z5281" s="21">
        <f t="shared" si="1498"/>
        <v>0</v>
      </c>
      <c r="AA5281" s="21">
        <f t="shared" si="1491"/>
        <v>0</v>
      </c>
      <c r="AB5281" s="21">
        <f t="shared" si="1492"/>
        <v>0</v>
      </c>
      <c r="AC5281" s="21">
        <f t="shared" si="1493"/>
        <v>69.08</v>
      </c>
      <c r="AD5281" s="21">
        <f t="shared" si="1499"/>
        <v>0</v>
      </c>
      <c r="AE5281" s="21" t="str">
        <f t="shared" si="1494"/>
        <v>8/8/4:00</v>
      </c>
    </row>
    <row r="5282" spans="2:31">
      <c r="B5282" s="37">
        <v>8</v>
      </c>
      <c r="C5282" s="38">
        <v>8</v>
      </c>
      <c r="D5282" s="39">
        <v>5</v>
      </c>
      <c r="E5282" s="17">
        <v>20</v>
      </c>
      <c r="F5282" s="17">
        <v>0</v>
      </c>
      <c r="G5282" s="17">
        <v>0</v>
      </c>
      <c r="H5282" s="37">
        <f t="shared" si="1482"/>
        <v>68</v>
      </c>
      <c r="I5282" s="37">
        <f>IF(H5282&lt;'Roof Calculator'!$G$8, 1, 0)</f>
        <v>0</v>
      </c>
      <c r="J5282" s="37">
        <f>IF(H5282&gt;='Roof Calculator'!$G$8, 1, 0)</f>
        <v>1</v>
      </c>
      <c r="K5282" s="37">
        <f t="shared" si="1483"/>
        <v>0</v>
      </c>
      <c r="L5282" s="37">
        <f t="shared" si="1484"/>
        <v>68</v>
      </c>
      <c r="M5282" s="37">
        <v>0</v>
      </c>
      <c r="N5282" s="37">
        <f t="shared" si="1485"/>
        <v>0</v>
      </c>
      <c r="O5282" s="37">
        <v>0</v>
      </c>
      <c r="P5282" s="37">
        <v>0</v>
      </c>
      <c r="Q5282" s="21">
        <f t="shared" si="1486"/>
        <v>39.790999999999997</v>
      </c>
      <c r="R5282" s="21">
        <f t="shared" si="1495"/>
        <v>220.16666666665151</v>
      </c>
      <c r="S5282" s="21">
        <f t="shared" si="1496"/>
        <v>15.66875503523559</v>
      </c>
      <c r="T5282" s="21">
        <f t="shared" si="1487"/>
        <v>86.147999999999996</v>
      </c>
      <c r="U5282" s="37">
        <f>VLOOKUP(Time_Zone, 'LSTM LookUp'!$B$5:$D$8, 3, FALSE)</f>
        <v>-75</v>
      </c>
      <c r="V5282" s="21">
        <f t="shared" si="1497"/>
        <v>-5.3269343709536798</v>
      </c>
      <c r="W5282" s="21">
        <f t="shared" si="1488"/>
        <v>54.816266407261566</v>
      </c>
      <c r="X5282" s="21">
        <f t="shared" si="1489"/>
        <v>0</v>
      </c>
      <c r="Y5282" s="21">
        <f t="shared" si="1490"/>
        <v>0</v>
      </c>
      <c r="Z5282" s="21">
        <f t="shared" si="1498"/>
        <v>0</v>
      </c>
      <c r="AA5282" s="21">
        <f t="shared" si="1491"/>
        <v>0</v>
      </c>
      <c r="AB5282" s="21">
        <f t="shared" si="1492"/>
        <v>0</v>
      </c>
      <c r="AC5282" s="21">
        <f t="shared" si="1493"/>
        <v>68</v>
      </c>
      <c r="AD5282" s="21">
        <f t="shared" si="1499"/>
        <v>0</v>
      </c>
      <c r="AE5282" s="21" t="str">
        <f t="shared" si="1494"/>
        <v>8/8/5:00</v>
      </c>
    </row>
    <row r="5283" spans="2:31">
      <c r="B5283" s="37">
        <v>8</v>
      </c>
      <c r="C5283" s="38">
        <v>8</v>
      </c>
      <c r="D5283" s="39">
        <v>6</v>
      </c>
      <c r="E5283" s="17">
        <v>20</v>
      </c>
      <c r="F5283" s="17">
        <v>1</v>
      </c>
      <c r="G5283" s="17">
        <v>0</v>
      </c>
      <c r="H5283" s="37">
        <f t="shared" si="1482"/>
        <v>68</v>
      </c>
      <c r="I5283" s="37">
        <f>IF(H5283&lt;'Roof Calculator'!$G$8, 1, 0)</f>
        <v>0</v>
      </c>
      <c r="J5283" s="37">
        <f>IF(H5283&gt;='Roof Calculator'!$G$8, 1, 0)</f>
        <v>1</v>
      </c>
      <c r="K5283" s="37">
        <f t="shared" si="1483"/>
        <v>0</v>
      </c>
      <c r="L5283" s="37">
        <f t="shared" si="1484"/>
        <v>68</v>
      </c>
      <c r="M5283" s="37">
        <v>0</v>
      </c>
      <c r="N5283" s="37">
        <f t="shared" si="1485"/>
        <v>1</v>
      </c>
      <c r="O5283" s="37">
        <v>0</v>
      </c>
      <c r="P5283" s="37">
        <v>0</v>
      </c>
      <c r="Q5283" s="21">
        <f t="shared" si="1486"/>
        <v>39.790999999999997</v>
      </c>
      <c r="R5283" s="21">
        <f t="shared" si="1495"/>
        <v>220.20833333331817</v>
      </c>
      <c r="S5283" s="21">
        <f t="shared" si="1496"/>
        <v>15.656276572812809</v>
      </c>
      <c r="T5283" s="21">
        <f t="shared" si="1487"/>
        <v>86.147999999999996</v>
      </c>
      <c r="U5283" s="37">
        <f>VLOOKUP(Time_Zone, 'LSTM LookUp'!$B$5:$D$8, 3, FALSE)</f>
        <v>-75</v>
      </c>
      <c r="V5283" s="21">
        <f t="shared" si="1497"/>
        <v>-5.3213538267857752</v>
      </c>
      <c r="W5283" s="21">
        <f t="shared" si="1488"/>
        <v>69.817661543303572</v>
      </c>
      <c r="X5283" s="21">
        <f t="shared" si="1489"/>
        <v>0</v>
      </c>
      <c r="Y5283" s="21">
        <f t="shared" si="1490"/>
        <v>1</v>
      </c>
      <c r="Z5283" s="21">
        <f t="shared" si="1498"/>
        <v>0.31698253437383872</v>
      </c>
      <c r="AA5283" s="21">
        <f t="shared" si="1491"/>
        <v>0</v>
      </c>
      <c r="AB5283" s="21">
        <f t="shared" si="1492"/>
        <v>0.31698253437383872</v>
      </c>
      <c r="AC5283" s="21">
        <f t="shared" si="1493"/>
        <v>68</v>
      </c>
      <c r="AD5283" s="21">
        <f t="shared" si="1499"/>
        <v>0.31698253437383872</v>
      </c>
      <c r="AE5283" s="21" t="str">
        <f t="shared" si="1494"/>
        <v>8/8/6:00</v>
      </c>
    </row>
    <row r="5284" spans="2:31">
      <c r="B5284" s="37">
        <v>8</v>
      </c>
      <c r="C5284" s="38">
        <v>8</v>
      </c>
      <c r="D5284" s="39">
        <v>7</v>
      </c>
      <c r="E5284" s="17">
        <v>20.6</v>
      </c>
      <c r="F5284" s="17">
        <v>53</v>
      </c>
      <c r="G5284" s="17">
        <v>6</v>
      </c>
      <c r="H5284" s="37">
        <f t="shared" si="1482"/>
        <v>69.08</v>
      </c>
      <c r="I5284" s="37">
        <f>IF(H5284&lt;'Roof Calculator'!$G$8, 1, 0)</f>
        <v>0</v>
      </c>
      <c r="J5284" s="37">
        <f>IF(H5284&gt;='Roof Calculator'!$G$8, 1, 0)</f>
        <v>1</v>
      </c>
      <c r="K5284" s="37">
        <f t="shared" si="1483"/>
        <v>0</v>
      </c>
      <c r="L5284" s="37">
        <f t="shared" si="1484"/>
        <v>69.08</v>
      </c>
      <c r="M5284" s="37">
        <v>0</v>
      </c>
      <c r="N5284" s="37">
        <f t="shared" si="1485"/>
        <v>53</v>
      </c>
      <c r="O5284" s="37">
        <v>0</v>
      </c>
      <c r="P5284" s="37">
        <v>0</v>
      </c>
      <c r="Q5284" s="21">
        <f t="shared" si="1486"/>
        <v>39.790999999999997</v>
      </c>
      <c r="R5284" s="21">
        <f t="shared" si="1495"/>
        <v>220.24999999998482</v>
      </c>
      <c r="S5284" s="21">
        <f t="shared" si="1496"/>
        <v>15.643790611347347</v>
      </c>
      <c r="T5284" s="21">
        <f t="shared" si="1487"/>
        <v>86.147999999999996</v>
      </c>
      <c r="U5284" s="37">
        <f>VLOOKUP(Time_Zone, 'LSTM LookUp'!$B$5:$D$8, 3, FALSE)</f>
        <v>-75</v>
      </c>
      <c r="V5284" s="21">
        <f t="shared" si="1497"/>
        <v>-5.3157553609669268</v>
      </c>
      <c r="W5284" s="21">
        <f t="shared" si="1488"/>
        <v>84.819061159758249</v>
      </c>
      <c r="X5284" s="21">
        <f t="shared" si="1489"/>
        <v>1.4363553955888602</v>
      </c>
      <c r="Y5284" s="21">
        <f t="shared" si="1490"/>
        <v>54.436355395588862</v>
      </c>
      <c r="Z5284" s="21">
        <f t="shared" si="1498"/>
        <v>17.255373895368749</v>
      </c>
      <c r="AA5284" s="21">
        <f t="shared" si="1491"/>
        <v>0</v>
      </c>
      <c r="AB5284" s="21">
        <f t="shared" si="1492"/>
        <v>17.255373895368749</v>
      </c>
      <c r="AC5284" s="21">
        <f t="shared" si="1493"/>
        <v>69.08</v>
      </c>
      <c r="AD5284" s="21">
        <f t="shared" si="1499"/>
        <v>17.255373895368749</v>
      </c>
      <c r="AE5284" s="21" t="str">
        <f t="shared" si="1494"/>
        <v>8/8/7:00</v>
      </c>
    </row>
    <row r="5285" spans="2:31">
      <c r="B5285" s="37">
        <v>8</v>
      </c>
      <c r="C5285" s="38">
        <v>8</v>
      </c>
      <c r="D5285" s="39">
        <v>8</v>
      </c>
      <c r="E5285" s="17">
        <v>22.8</v>
      </c>
      <c r="F5285" s="17">
        <v>84</v>
      </c>
      <c r="G5285" s="17">
        <v>33</v>
      </c>
      <c r="H5285" s="37">
        <f t="shared" si="1482"/>
        <v>73.040000000000006</v>
      </c>
      <c r="I5285" s="37">
        <f>IF(H5285&lt;'Roof Calculator'!$G$8, 1, 0)</f>
        <v>0</v>
      </c>
      <c r="J5285" s="37">
        <f>IF(H5285&gt;='Roof Calculator'!$G$8, 1, 0)</f>
        <v>1</v>
      </c>
      <c r="K5285" s="37">
        <f t="shared" si="1483"/>
        <v>0</v>
      </c>
      <c r="L5285" s="37">
        <f t="shared" si="1484"/>
        <v>73.040000000000006</v>
      </c>
      <c r="M5285" s="37">
        <v>0</v>
      </c>
      <c r="N5285" s="37">
        <f t="shared" si="1485"/>
        <v>84</v>
      </c>
      <c r="O5285" s="37">
        <v>0</v>
      </c>
      <c r="P5285" s="37">
        <v>0</v>
      </c>
      <c r="Q5285" s="21">
        <f t="shared" si="1486"/>
        <v>39.790999999999997</v>
      </c>
      <c r="R5285" s="21">
        <f t="shared" si="1495"/>
        <v>220.29166666665148</v>
      </c>
      <c r="S5285" s="21">
        <f t="shared" si="1496"/>
        <v>15.631297158042551</v>
      </c>
      <c r="T5285" s="21">
        <f t="shared" si="1487"/>
        <v>86.147999999999996</v>
      </c>
      <c r="U5285" s="37">
        <f>VLOOKUP(Time_Zone, 'LSTM LookUp'!$B$5:$D$8, 3, FALSE)</f>
        <v>-75</v>
      </c>
      <c r="V5285" s="21">
        <f t="shared" si="1497"/>
        <v>-5.3101389781465027</v>
      </c>
      <c r="W5285" s="21">
        <f t="shared" si="1488"/>
        <v>99.820465255463347</v>
      </c>
      <c r="X5285" s="21">
        <f t="shared" si="1489"/>
        <v>1.5256812978037764</v>
      </c>
      <c r="Y5285" s="21">
        <f t="shared" si="1490"/>
        <v>85.525681297803771</v>
      </c>
      <c r="Z5285" s="21">
        <f t="shared" si="1498"/>
        <v>27.110147211827059</v>
      </c>
      <c r="AA5285" s="21">
        <f t="shared" si="1491"/>
        <v>0</v>
      </c>
      <c r="AB5285" s="21">
        <f t="shared" si="1492"/>
        <v>27.110147211827059</v>
      </c>
      <c r="AC5285" s="21">
        <f t="shared" si="1493"/>
        <v>73.040000000000006</v>
      </c>
      <c r="AD5285" s="21">
        <f t="shared" si="1499"/>
        <v>27.110147211827059</v>
      </c>
      <c r="AE5285" s="21" t="str">
        <f t="shared" si="1494"/>
        <v>8/8/8:00</v>
      </c>
    </row>
    <row r="5286" spans="2:31">
      <c r="B5286" s="37">
        <v>8</v>
      </c>
      <c r="C5286" s="38">
        <v>8</v>
      </c>
      <c r="D5286" s="39">
        <v>9</v>
      </c>
      <c r="E5286" s="17">
        <v>24.4</v>
      </c>
      <c r="F5286" s="17">
        <v>222</v>
      </c>
      <c r="G5286" s="17">
        <v>190</v>
      </c>
      <c r="H5286" s="37">
        <f t="shared" si="1482"/>
        <v>75.92</v>
      </c>
      <c r="I5286" s="37">
        <f>IF(H5286&lt;'Roof Calculator'!$G$8, 1, 0)</f>
        <v>0</v>
      </c>
      <c r="J5286" s="37">
        <f>IF(H5286&gt;='Roof Calculator'!$G$8, 1, 0)</f>
        <v>1</v>
      </c>
      <c r="K5286" s="37">
        <f t="shared" si="1483"/>
        <v>0</v>
      </c>
      <c r="L5286" s="37">
        <f t="shared" si="1484"/>
        <v>75.92</v>
      </c>
      <c r="M5286" s="37">
        <v>0</v>
      </c>
      <c r="N5286" s="37">
        <f t="shared" si="1485"/>
        <v>222</v>
      </c>
      <c r="O5286" s="37">
        <v>0</v>
      </c>
      <c r="P5286" s="37">
        <v>0</v>
      </c>
      <c r="Q5286" s="21">
        <f t="shared" si="1486"/>
        <v>39.790999999999997</v>
      </c>
      <c r="R5286" s="21">
        <f t="shared" si="1495"/>
        <v>220.33333333331814</v>
      </c>
      <c r="S5286" s="21">
        <f t="shared" si="1496"/>
        <v>15.618796220102917</v>
      </c>
      <c r="T5286" s="21">
        <f t="shared" si="1487"/>
        <v>86.147999999999996</v>
      </c>
      <c r="U5286" s="37">
        <f>VLOOKUP(Time_Zone, 'LSTM LookUp'!$B$5:$D$8, 3, FALSE)</f>
        <v>-75</v>
      </c>
      <c r="V5286" s="21">
        <f t="shared" si="1497"/>
        <v>-5.3045046830143372</v>
      </c>
      <c r="W5286" s="21">
        <f t="shared" si="1488"/>
        <v>114.82187382924639</v>
      </c>
      <c r="X5286" s="21">
        <f t="shared" si="1489"/>
        <v>-26.286049330749506</v>
      </c>
      <c r="Y5286" s="21">
        <f t="shared" si="1490"/>
        <v>195.71395066925049</v>
      </c>
      <c r="Z5286" s="21">
        <f t="shared" si="1498"/>
        <v>62.037904095455467</v>
      </c>
      <c r="AA5286" s="21">
        <f t="shared" si="1491"/>
        <v>0</v>
      </c>
      <c r="AB5286" s="21">
        <f t="shared" si="1492"/>
        <v>62.037904095455467</v>
      </c>
      <c r="AC5286" s="21">
        <f t="shared" si="1493"/>
        <v>75.92</v>
      </c>
      <c r="AD5286" s="21">
        <f t="shared" si="1499"/>
        <v>62.037904095455467</v>
      </c>
      <c r="AE5286" s="21" t="str">
        <f t="shared" si="1494"/>
        <v>8/8/9:00</v>
      </c>
    </row>
    <row r="5287" spans="2:31">
      <c r="B5287" s="37">
        <v>8</v>
      </c>
      <c r="C5287" s="38">
        <v>8</v>
      </c>
      <c r="D5287" s="39">
        <v>10</v>
      </c>
      <c r="E5287" s="17">
        <v>26.7</v>
      </c>
      <c r="F5287" s="17">
        <v>218</v>
      </c>
      <c r="G5287" s="17">
        <v>5</v>
      </c>
      <c r="H5287" s="37">
        <f t="shared" si="1482"/>
        <v>80.06</v>
      </c>
      <c r="I5287" s="37">
        <f>IF(H5287&lt;'Roof Calculator'!$G$8, 1, 0)</f>
        <v>0</v>
      </c>
      <c r="J5287" s="37">
        <f>IF(H5287&gt;='Roof Calculator'!$G$8, 1, 0)</f>
        <v>1</v>
      </c>
      <c r="K5287" s="37">
        <f t="shared" si="1483"/>
        <v>0</v>
      </c>
      <c r="L5287" s="37">
        <f t="shared" si="1484"/>
        <v>80.06</v>
      </c>
      <c r="M5287" s="37">
        <v>0</v>
      </c>
      <c r="N5287" s="37">
        <f t="shared" si="1485"/>
        <v>218</v>
      </c>
      <c r="O5287" s="37">
        <v>0</v>
      </c>
      <c r="P5287" s="37">
        <v>0</v>
      </c>
      <c r="Q5287" s="21">
        <f t="shared" si="1486"/>
        <v>39.790999999999997</v>
      </c>
      <c r="R5287" s="21">
        <f t="shared" si="1495"/>
        <v>220.37499999998479</v>
      </c>
      <c r="S5287" s="21">
        <f t="shared" si="1496"/>
        <v>15.606287804734086</v>
      </c>
      <c r="T5287" s="21">
        <f t="shared" si="1487"/>
        <v>86.147999999999996</v>
      </c>
      <c r="U5287" s="37">
        <f>VLOOKUP(Time_Zone, 'LSTM LookUp'!$B$5:$D$8, 3, FALSE)</f>
        <v>-75</v>
      </c>
      <c r="V5287" s="21">
        <f t="shared" si="1497"/>
        <v>-5.2988524803007255</v>
      </c>
      <c r="W5287" s="21">
        <f t="shared" si="1488"/>
        <v>129.82328687992478</v>
      </c>
      <c r="X5287" s="21">
        <f t="shared" si="1489"/>
        <v>-1.508873748925418</v>
      </c>
      <c r="Y5287" s="21">
        <f t="shared" si="1490"/>
        <v>216.49112625107458</v>
      </c>
      <c r="Z5287" s="21">
        <f t="shared" si="1498"/>
        <v>68.62390586851231</v>
      </c>
      <c r="AA5287" s="21">
        <f t="shared" si="1491"/>
        <v>0</v>
      </c>
      <c r="AB5287" s="21">
        <f t="shared" si="1492"/>
        <v>68.62390586851231</v>
      </c>
      <c r="AC5287" s="21">
        <f t="shared" si="1493"/>
        <v>80.06</v>
      </c>
      <c r="AD5287" s="21">
        <f t="shared" si="1499"/>
        <v>68.62390586851231</v>
      </c>
      <c r="AE5287" s="21" t="str">
        <f t="shared" si="1494"/>
        <v>8/8/10:00</v>
      </c>
    </row>
    <row r="5288" spans="2:31">
      <c r="B5288" s="37">
        <v>8</v>
      </c>
      <c r="C5288" s="38">
        <v>8</v>
      </c>
      <c r="D5288" s="39">
        <v>11</v>
      </c>
      <c r="E5288" s="17">
        <v>27.8</v>
      </c>
      <c r="F5288" s="17">
        <v>263</v>
      </c>
      <c r="G5288" s="17">
        <v>3</v>
      </c>
      <c r="H5288" s="37">
        <f t="shared" si="1482"/>
        <v>82.04</v>
      </c>
      <c r="I5288" s="37">
        <f>IF(H5288&lt;'Roof Calculator'!$G$8, 1, 0)</f>
        <v>0</v>
      </c>
      <c r="J5288" s="37">
        <f>IF(H5288&gt;='Roof Calculator'!$G$8, 1, 0)</f>
        <v>1</v>
      </c>
      <c r="K5288" s="37">
        <f t="shared" si="1483"/>
        <v>0</v>
      </c>
      <c r="L5288" s="37">
        <f t="shared" si="1484"/>
        <v>82.04</v>
      </c>
      <c r="M5288" s="37">
        <v>0</v>
      </c>
      <c r="N5288" s="37">
        <f t="shared" si="1485"/>
        <v>263</v>
      </c>
      <c r="O5288" s="37">
        <v>0</v>
      </c>
      <c r="P5288" s="37">
        <v>0</v>
      </c>
      <c r="Q5288" s="21">
        <f t="shared" si="1486"/>
        <v>39.790999999999997</v>
      </c>
      <c r="R5288" s="21">
        <f t="shared" si="1495"/>
        <v>220.41666666665145</v>
      </c>
      <c r="S5288" s="21">
        <f t="shared" si="1496"/>
        <v>15.593771919142819</v>
      </c>
      <c r="T5288" s="21">
        <f t="shared" si="1487"/>
        <v>86.147999999999996</v>
      </c>
      <c r="U5288" s="37">
        <f>VLOOKUP(Time_Zone, 'LSTM LookUp'!$B$5:$D$8, 3, FALSE)</f>
        <v>-75</v>
      </c>
      <c r="V5288" s="21">
        <f t="shared" si="1497"/>
        <v>-5.293182374776408</v>
      </c>
      <c r="W5288" s="21">
        <f t="shared" si="1488"/>
        <v>144.8247044063059</v>
      </c>
      <c r="X5288" s="21">
        <f t="shared" si="1489"/>
        <v>-1.2987453124798303</v>
      </c>
      <c r="Y5288" s="21">
        <f t="shared" si="1490"/>
        <v>261.70125468752019</v>
      </c>
      <c r="Z5288" s="21">
        <f t="shared" si="1498"/>
        <v>82.954726959663603</v>
      </c>
      <c r="AA5288" s="21">
        <f t="shared" si="1491"/>
        <v>0</v>
      </c>
      <c r="AB5288" s="21">
        <f t="shared" si="1492"/>
        <v>82.954726959663603</v>
      </c>
      <c r="AC5288" s="21">
        <f t="shared" si="1493"/>
        <v>82.04</v>
      </c>
      <c r="AD5288" s="21">
        <f t="shared" si="1499"/>
        <v>82.954726959663603</v>
      </c>
      <c r="AE5288" s="21" t="str">
        <f t="shared" si="1494"/>
        <v>8/8/11:00</v>
      </c>
    </row>
    <row r="5289" spans="2:31">
      <c r="B5289" s="37">
        <v>8</v>
      </c>
      <c r="C5289" s="38">
        <v>8</v>
      </c>
      <c r="D5289" s="39">
        <v>12</v>
      </c>
      <c r="E5289" s="17">
        <v>29.4</v>
      </c>
      <c r="F5289" s="17">
        <v>317</v>
      </c>
      <c r="G5289" s="17">
        <v>2</v>
      </c>
      <c r="H5289" s="37">
        <f t="shared" si="1482"/>
        <v>84.919999999999987</v>
      </c>
      <c r="I5289" s="37">
        <f>IF(H5289&lt;'Roof Calculator'!$G$8, 1, 0)</f>
        <v>0</v>
      </c>
      <c r="J5289" s="37">
        <f>IF(H5289&gt;='Roof Calculator'!$G$8, 1, 0)</f>
        <v>1</v>
      </c>
      <c r="K5289" s="37">
        <f t="shared" si="1483"/>
        <v>0</v>
      </c>
      <c r="L5289" s="37">
        <f t="shared" si="1484"/>
        <v>84.919999999999987</v>
      </c>
      <c r="M5289" s="37">
        <v>0</v>
      </c>
      <c r="N5289" s="37">
        <f t="shared" si="1485"/>
        <v>317</v>
      </c>
      <c r="O5289" s="37">
        <v>0</v>
      </c>
      <c r="P5289" s="37">
        <v>0</v>
      </c>
      <c r="Q5289" s="21">
        <f t="shared" si="1486"/>
        <v>39.790999999999997</v>
      </c>
      <c r="R5289" s="21">
        <f t="shared" si="1495"/>
        <v>220.45833333331811</v>
      </c>
      <c r="S5289" s="21">
        <f t="shared" si="1496"/>
        <v>15.58124857053696</v>
      </c>
      <c r="T5289" s="21">
        <f t="shared" si="1487"/>
        <v>86.147999999999996</v>
      </c>
      <c r="U5289" s="37">
        <f>VLOOKUP(Time_Zone, 'LSTM LookUp'!$B$5:$D$8, 3, FALSE)</f>
        <v>-75</v>
      </c>
      <c r="V5289" s="21">
        <f t="shared" si="1497"/>
        <v>-5.2874943712525493</v>
      </c>
      <c r="W5289" s="21">
        <f t="shared" si="1488"/>
        <v>159.82612640718685</v>
      </c>
      <c r="X5289" s="21">
        <f t="shared" si="1489"/>
        <v>-1.0456693380095665</v>
      </c>
      <c r="Y5289" s="21">
        <f t="shared" si="1490"/>
        <v>315.95433066199041</v>
      </c>
      <c r="Z5289" s="21">
        <f t="shared" si="1498"/>
        <v>100.15200447962759</v>
      </c>
      <c r="AA5289" s="21">
        <f t="shared" si="1491"/>
        <v>0</v>
      </c>
      <c r="AB5289" s="21">
        <f t="shared" si="1492"/>
        <v>100.15200447962759</v>
      </c>
      <c r="AC5289" s="21">
        <f t="shared" si="1493"/>
        <v>84.919999999999987</v>
      </c>
      <c r="AD5289" s="21">
        <f t="shared" si="1499"/>
        <v>100.15200447962759</v>
      </c>
      <c r="AE5289" s="21" t="str">
        <f t="shared" si="1494"/>
        <v>8/8/12:00</v>
      </c>
    </row>
    <row r="5290" spans="2:31">
      <c r="B5290" s="37">
        <v>8</v>
      </c>
      <c r="C5290" s="38">
        <v>8</v>
      </c>
      <c r="D5290" s="39">
        <v>13</v>
      </c>
      <c r="E5290" s="17">
        <v>29.4</v>
      </c>
      <c r="F5290" s="17">
        <v>335</v>
      </c>
      <c r="G5290" s="17">
        <v>3</v>
      </c>
      <c r="H5290" s="37">
        <f t="shared" si="1482"/>
        <v>84.919999999999987</v>
      </c>
      <c r="I5290" s="37">
        <f>IF(H5290&lt;'Roof Calculator'!$G$8, 1, 0)</f>
        <v>0</v>
      </c>
      <c r="J5290" s="37">
        <f>IF(H5290&gt;='Roof Calculator'!$G$8, 1, 0)</f>
        <v>1</v>
      </c>
      <c r="K5290" s="37">
        <f t="shared" si="1483"/>
        <v>0</v>
      </c>
      <c r="L5290" s="37">
        <f t="shared" si="1484"/>
        <v>84.919999999999987</v>
      </c>
      <c r="M5290" s="37">
        <v>0</v>
      </c>
      <c r="N5290" s="37">
        <f t="shared" si="1485"/>
        <v>335</v>
      </c>
      <c r="O5290" s="37">
        <v>0</v>
      </c>
      <c r="P5290" s="37">
        <v>0</v>
      </c>
      <c r="Q5290" s="21">
        <f t="shared" si="1486"/>
        <v>39.790999999999997</v>
      </c>
      <c r="R5290" s="21">
        <f t="shared" si="1495"/>
        <v>220.49999999998477</v>
      </c>
      <c r="S5290" s="21">
        <f t="shared" si="1496"/>
        <v>15.568717766125516</v>
      </c>
      <c r="T5290" s="21">
        <f t="shared" si="1487"/>
        <v>86.147999999999996</v>
      </c>
      <c r="U5290" s="37">
        <f>VLOOKUP(Time_Zone, 'LSTM LookUp'!$B$5:$D$8, 3, FALSE)</f>
        <v>-75</v>
      </c>
      <c r="V5290" s="21">
        <f t="shared" si="1497"/>
        <v>-5.2817884745807717</v>
      </c>
      <c r="W5290" s="21">
        <f t="shared" si="1488"/>
        <v>174.82755288135476</v>
      </c>
      <c r="X5290" s="21">
        <f t="shared" si="1489"/>
        <v>-1.6962244778906963</v>
      </c>
      <c r="Y5290" s="21">
        <f t="shared" si="1490"/>
        <v>333.30377552210928</v>
      </c>
      <c r="Z5290" s="21">
        <f t="shared" si="1498"/>
        <v>105.65147548136724</v>
      </c>
      <c r="AA5290" s="21">
        <f t="shared" si="1491"/>
        <v>0</v>
      </c>
      <c r="AB5290" s="21">
        <f t="shared" si="1492"/>
        <v>105.65147548136724</v>
      </c>
      <c r="AC5290" s="21">
        <f t="shared" si="1493"/>
        <v>84.919999999999987</v>
      </c>
      <c r="AD5290" s="21">
        <f t="shared" si="1499"/>
        <v>105.65147548136724</v>
      </c>
      <c r="AE5290" s="21" t="str">
        <f t="shared" si="1494"/>
        <v>8/8/13:00</v>
      </c>
    </row>
    <row r="5291" spans="2:31">
      <c r="B5291" s="37">
        <v>8</v>
      </c>
      <c r="C5291" s="38">
        <v>8</v>
      </c>
      <c r="D5291" s="39">
        <v>14</v>
      </c>
      <c r="E5291" s="17">
        <v>28.9</v>
      </c>
      <c r="F5291" s="17">
        <v>496</v>
      </c>
      <c r="G5291" s="17">
        <v>4</v>
      </c>
      <c r="H5291" s="37">
        <f t="shared" si="1482"/>
        <v>84.02</v>
      </c>
      <c r="I5291" s="37">
        <f>IF(H5291&lt;'Roof Calculator'!$G$8, 1, 0)</f>
        <v>0</v>
      </c>
      <c r="J5291" s="37">
        <f>IF(H5291&gt;='Roof Calculator'!$G$8, 1, 0)</f>
        <v>1</v>
      </c>
      <c r="K5291" s="37">
        <f t="shared" si="1483"/>
        <v>0</v>
      </c>
      <c r="L5291" s="37">
        <f t="shared" si="1484"/>
        <v>84.02</v>
      </c>
      <c r="M5291" s="37">
        <v>0</v>
      </c>
      <c r="N5291" s="37">
        <f t="shared" si="1485"/>
        <v>496</v>
      </c>
      <c r="O5291" s="37">
        <v>0</v>
      </c>
      <c r="P5291" s="37">
        <v>0</v>
      </c>
      <c r="Q5291" s="21">
        <f t="shared" si="1486"/>
        <v>39.790999999999997</v>
      </c>
      <c r="R5291" s="21">
        <f t="shared" si="1495"/>
        <v>220.54166666665142</v>
      </c>
      <c r="S5291" s="21">
        <f t="shared" si="1496"/>
        <v>15.556179513118593</v>
      </c>
      <c r="T5291" s="21">
        <f t="shared" si="1487"/>
        <v>86.147999999999996</v>
      </c>
      <c r="U5291" s="37">
        <f>VLOOKUP(Time_Zone, 'LSTM LookUp'!$B$5:$D$8, 3, FALSE)</f>
        <v>-75</v>
      </c>
      <c r="V5291" s="21">
        <f t="shared" si="1497"/>
        <v>-5.2760646896531256</v>
      </c>
      <c r="W5291" s="21">
        <f t="shared" si="1488"/>
        <v>189.82898382758671</v>
      </c>
      <c r="X5291" s="21">
        <f t="shared" si="1489"/>
        <v>-2.2309476355166491</v>
      </c>
      <c r="Y5291" s="21">
        <f t="shared" si="1490"/>
        <v>493.76905236448334</v>
      </c>
      <c r="Z5291" s="21">
        <f t="shared" si="1498"/>
        <v>156.51616561386263</v>
      </c>
      <c r="AA5291" s="21">
        <f t="shared" si="1491"/>
        <v>0</v>
      </c>
      <c r="AB5291" s="21">
        <f t="shared" si="1492"/>
        <v>156.51616561386263</v>
      </c>
      <c r="AC5291" s="21">
        <f t="shared" si="1493"/>
        <v>84.02</v>
      </c>
      <c r="AD5291" s="21">
        <f t="shared" si="1499"/>
        <v>156.51616561386263</v>
      </c>
      <c r="AE5291" s="21" t="str">
        <f t="shared" si="1494"/>
        <v>8/8/14:00</v>
      </c>
    </row>
    <row r="5292" spans="2:31">
      <c r="B5292" s="37">
        <v>8</v>
      </c>
      <c r="C5292" s="38">
        <v>8</v>
      </c>
      <c r="D5292" s="39">
        <v>15</v>
      </c>
      <c r="E5292" s="17">
        <v>28.3</v>
      </c>
      <c r="F5292" s="17">
        <v>339</v>
      </c>
      <c r="G5292" s="17">
        <v>2</v>
      </c>
      <c r="H5292" s="37">
        <f t="shared" si="1482"/>
        <v>82.94</v>
      </c>
      <c r="I5292" s="37">
        <f>IF(H5292&lt;'Roof Calculator'!$G$8, 1, 0)</f>
        <v>0</v>
      </c>
      <c r="J5292" s="37">
        <f>IF(H5292&gt;='Roof Calculator'!$G$8, 1, 0)</f>
        <v>1</v>
      </c>
      <c r="K5292" s="37">
        <f t="shared" si="1483"/>
        <v>0</v>
      </c>
      <c r="L5292" s="37">
        <f t="shared" si="1484"/>
        <v>82.94</v>
      </c>
      <c r="M5292" s="37">
        <v>0</v>
      </c>
      <c r="N5292" s="37">
        <f t="shared" si="1485"/>
        <v>339</v>
      </c>
      <c r="O5292" s="37">
        <v>0</v>
      </c>
      <c r="P5292" s="37">
        <v>0</v>
      </c>
      <c r="Q5292" s="21">
        <f t="shared" si="1486"/>
        <v>39.790999999999997</v>
      </c>
      <c r="R5292" s="21">
        <f t="shared" si="1495"/>
        <v>220.58333333331808</v>
      </c>
      <c r="S5292" s="21">
        <f t="shared" si="1496"/>
        <v>15.54363381872737</v>
      </c>
      <c r="T5292" s="21">
        <f t="shared" si="1487"/>
        <v>86.147999999999996</v>
      </c>
      <c r="U5292" s="37">
        <f>VLOOKUP(Time_Zone, 'LSTM LookUp'!$B$5:$D$8, 3, FALSE)</f>
        <v>-75</v>
      </c>
      <c r="V5292" s="21">
        <f t="shared" si="1497"/>
        <v>-5.2703230214020591</v>
      </c>
      <c r="W5292" s="21">
        <f t="shared" si="1488"/>
        <v>204.83041924464948</v>
      </c>
      <c r="X5292" s="21">
        <f t="shared" si="1489"/>
        <v>-1.0006937196702188</v>
      </c>
      <c r="Y5292" s="21">
        <f t="shared" si="1490"/>
        <v>337.99930628032979</v>
      </c>
      <c r="Z5292" s="21">
        <f t="shared" si="1498"/>
        <v>107.1398767213383</v>
      </c>
      <c r="AA5292" s="21">
        <f t="shared" si="1491"/>
        <v>0</v>
      </c>
      <c r="AB5292" s="21">
        <f t="shared" si="1492"/>
        <v>107.1398767213383</v>
      </c>
      <c r="AC5292" s="21">
        <f t="shared" si="1493"/>
        <v>82.94</v>
      </c>
      <c r="AD5292" s="21">
        <f t="shared" si="1499"/>
        <v>107.1398767213383</v>
      </c>
      <c r="AE5292" s="21" t="str">
        <f t="shared" si="1494"/>
        <v>8/8/15:00</v>
      </c>
    </row>
    <row r="5293" spans="2:31">
      <c r="B5293" s="37">
        <v>8</v>
      </c>
      <c r="C5293" s="38">
        <v>8</v>
      </c>
      <c r="D5293" s="39">
        <v>16</v>
      </c>
      <c r="E5293" s="17">
        <v>28.3</v>
      </c>
      <c r="F5293" s="17">
        <v>284</v>
      </c>
      <c r="G5293" s="17">
        <v>0</v>
      </c>
      <c r="H5293" s="37">
        <f t="shared" si="1482"/>
        <v>82.94</v>
      </c>
      <c r="I5293" s="37">
        <f>IF(H5293&lt;'Roof Calculator'!$G$8, 1, 0)</f>
        <v>0</v>
      </c>
      <c r="J5293" s="37">
        <f>IF(H5293&gt;='Roof Calculator'!$G$8, 1, 0)</f>
        <v>1</v>
      </c>
      <c r="K5293" s="37">
        <f t="shared" si="1483"/>
        <v>0</v>
      </c>
      <c r="L5293" s="37">
        <f t="shared" si="1484"/>
        <v>82.94</v>
      </c>
      <c r="M5293" s="37">
        <v>0</v>
      </c>
      <c r="N5293" s="37">
        <f t="shared" si="1485"/>
        <v>284</v>
      </c>
      <c r="O5293" s="37">
        <v>0</v>
      </c>
      <c r="P5293" s="37">
        <v>0</v>
      </c>
      <c r="Q5293" s="21">
        <f t="shared" si="1486"/>
        <v>39.790999999999997</v>
      </c>
      <c r="R5293" s="21">
        <f t="shared" si="1495"/>
        <v>220.62499999998474</v>
      </c>
      <c r="S5293" s="21">
        <f t="shared" si="1496"/>
        <v>15.531080690164147</v>
      </c>
      <c r="T5293" s="21">
        <f t="shared" si="1487"/>
        <v>86.147999999999996</v>
      </c>
      <c r="U5293" s="37">
        <f>VLOOKUP(Time_Zone, 'LSTM LookUp'!$B$5:$D$8, 3, FALSE)</f>
        <v>-75</v>
      </c>
      <c r="V5293" s="21">
        <f t="shared" si="1497"/>
        <v>-5.2645634748004664</v>
      </c>
      <c r="W5293" s="21">
        <f t="shared" si="1488"/>
        <v>219.83185913129986</v>
      </c>
      <c r="X5293" s="21">
        <f t="shared" si="1489"/>
        <v>0</v>
      </c>
      <c r="Y5293" s="21">
        <f t="shared" si="1490"/>
        <v>284</v>
      </c>
      <c r="Z5293" s="21">
        <f t="shared" si="1498"/>
        <v>90.0230397621702</v>
      </c>
      <c r="AA5293" s="21">
        <f t="shared" si="1491"/>
        <v>0</v>
      </c>
      <c r="AB5293" s="21">
        <f t="shared" si="1492"/>
        <v>90.0230397621702</v>
      </c>
      <c r="AC5293" s="21">
        <f t="shared" si="1493"/>
        <v>82.94</v>
      </c>
      <c r="AD5293" s="21">
        <f t="shared" si="1499"/>
        <v>90.0230397621702</v>
      </c>
      <c r="AE5293" s="21" t="str">
        <f t="shared" si="1494"/>
        <v>8/8/16:00</v>
      </c>
    </row>
    <row r="5294" spans="2:31">
      <c r="B5294" s="37">
        <v>8</v>
      </c>
      <c r="C5294" s="38">
        <v>8</v>
      </c>
      <c r="D5294" s="39">
        <v>17</v>
      </c>
      <c r="E5294" s="17">
        <v>28.3</v>
      </c>
      <c r="F5294" s="17">
        <v>332</v>
      </c>
      <c r="G5294" s="17">
        <v>236</v>
      </c>
      <c r="H5294" s="37">
        <f t="shared" si="1482"/>
        <v>82.94</v>
      </c>
      <c r="I5294" s="37">
        <f>IF(H5294&lt;'Roof Calculator'!$G$8, 1, 0)</f>
        <v>0</v>
      </c>
      <c r="J5294" s="37">
        <f>IF(H5294&gt;='Roof Calculator'!$G$8, 1, 0)</f>
        <v>1</v>
      </c>
      <c r="K5294" s="37">
        <f t="shared" si="1483"/>
        <v>0</v>
      </c>
      <c r="L5294" s="37">
        <f t="shared" si="1484"/>
        <v>82.94</v>
      </c>
      <c r="M5294" s="37">
        <v>0</v>
      </c>
      <c r="N5294" s="37">
        <f t="shared" si="1485"/>
        <v>332</v>
      </c>
      <c r="O5294" s="37">
        <v>0</v>
      </c>
      <c r="P5294" s="37">
        <v>0</v>
      </c>
      <c r="Q5294" s="21">
        <f t="shared" si="1486"/>
        <v>39.790999999999997</v>
      </c>
      <c r="R5294" s="21">
        <f t="shared" si="1495"/>
        <v>220.66666666665139</v>
      </c>
      <c r="S5294" s="21">
        <f t="shared" si="1496"/>
        <v>15.518520134642287</v>
      </c>
      <c r="T5294" s="21">
        <f t="shared" si="1487"/>
        <v>86.147999999999996</v>
      </c>
      <c r="U5294" s="37">
        <f>VLOOKUP(Time_Zone, 'LSTM LookUp'!$B$5:$D$8, 3, FALSE)</f>
        <v>-75</v>
      </c>
      <c r="V5294" s="21">
        <f t="shared" si="1497"/>
        <v>-5.2587860548616288</v>
      </c>
      <c r="W5294" s="21">
        <f t="shared" si="1488"/>
        <v>234.83330348628459</v>
      </c>
      <c r="X5294" s="21">
        <f t="shared" si="1489"/>
        <v>-60.225686211649503</v>
      </c>
      <c r="Y5294" s="21">
        <f t="shared" si="1490"/>
        <v>271.77431378835047</v>
      </c>
      <c r="Z5294" s="21">
        <f t="shared" si="1498"/>
        <v>86.147710762342243</v>
      </c>
      <c r="AA5294" s="21">
        <f t="shared" si="1491"/>
        <v>0</v>
      </c>
      <c r="AB5294" s="21">
        <f t="shared" si="1492"/>
        <v>86.147710762342243</v>
      </c>
      <c r="AC5294" s="21">
        <f t="shared" si="1493"/>
        <v>82.94</v>
      </c>
      <c r="AD5294" s="21">
        <f t="shared" si="1499"/>
        <v>86.147710762342243</v>
      </c>
      <c r="AE5294" s="21" t="str">
        <f t="shared" si="1494"/>
        <v>8/8/17:00</v>
      </c>
    </row>
    <row r="5295" spans="2:31">
      <c r="B5295" s="37">
        <v>8</v>
      </c>
      <c r="C5295" s="38">
        <v>8</v>
      </c>
      <c r="D5295" s="39">
        <v>18</v>
      </c>
      <c r="E5295" s="17">
        <v>27.8</v>
      </c>
      <c r="F5295" s="17">
        <v>168</v>
      </c>
      <c r="G5295" s="17">
        <v>212</v>
      </c>
      <c r="H5295" s="37">
        <f t="shared" si="1482"/>
        <v>82.04</v>
      </c>
      <c r="I5295" s="37">
        <f>IF(H5295&lt;'Roof Calculator'!$G$8, 1, 0)</f>
        <v>0</v>
      </c>
      <c r="J5295" s="37">
        <f>IF(H5295&gt;='Roof Calculator'!$G$8, 1, 0)</f>
        <v>1</v>
      </c>
      <c r="K5295" s="37">
        <f t="shared" si="1483"/>
        <v>0</v>
      </c>
      <c r="L5295" s="37">
        <f t="shared" si="1484"/>
        <v>82.04</v>
      </c>
      <c r="M5295" s="37">
        <v>0</v>
      </c>
      <c r="N5295" s="37">
        <f t="shared" si="1485"/>
        <v>168</v>
      </c>
      <c r="O5295" s="37">
        <v>0</v>
      </c>
      <c r="P5295" s="37">
        <v>0</v>
      </c>
      <c r="Q5295" s="21">
        <f t="shared" si="1486"/>
        <v>39.790999999999997</v>
      </c>
      <c r="R5295" s="21">
        <f t="shared" si="1495"/>
        <v>220.70833333331805</v>
      </c>
      <c r="S5295" s="21">
        <f t="shared" si="1496"/>
        <v>15.505952159376273</v>
      </c>
      <c r="T5295" s="21">
        <f t="shared" si="1487"/>
        <v>86.147999999999996</v>
      </c>
      <c r="U5295" s="37">
        <f>VLOOKUP(Time_Zone, 'LSTM LookUp'!$B$5:$D$8, 3, FALSE)</f>
        <v>-75</v>
      </c>
      <c r="V5295" s="21">
        <f t="shared" si="1497"/>
        <v>-5.252990766639245</v>
      </c>
      <c r="W5295" s="21">
        <f t="shared" si="1488"/>
        <v>249.8347523083402</v>
      </c>
      <c r="X5295" s="21">
        <f t="shared" si="1489"/>
        <v>-17.839679053327089</v>
      </c>
      <c r="Y5295" s="21">
        <f t="shared" si="1490"/>
        <v>150.16032094667293</v>
      </c>
      <c r="Z5295" s="21">
        <f t="shared" si="1498"/>
        <v>47.598199096065407</v>
      </c>
      <c r="AA5295" s="21">
        <f t="shared" si="1491"/>
        <v>0</v>
      </c>
      <c r="AB5295" s="21">
        <f t="shared" si="1492"/>
        <v>47.598199096065407</v>
      </c>
      <c r="AC5295" s="21">
        <f t="shared" si="1493"/>
        <v>82.04</v>
      </c>
      <c r="AD5295" s="21">
        <f t="shared" si="1499"/>
        <v>47.598199096065407</v>
      </c>
      <c r="AE5295" s="21" t="str">
        <f t="shared" si="1494"/>
        <v>8/8/18:00</v>
      </c>
    </row>
    <row r="5296" spans="2:31">
      <c r="B5296" s="37">
        <v>8</v>
      </c>
      <c r="C5296" s="38">
        <v>8</v>
      </c>
      <c r="D5296" s="39">
        <v>19</v>
      </c>
      <c r="E5296" s="17">
        <v>27.2</v>
      </c>
      <c r="F5296" s="17">
        <v>78</v>
      </c>
      <c r="G5296" s="17">
        <v>29</v>
      </c>
      <c r="H5296" s="37">
        <f t="shared" si="1482"/>
        <v>80.959999999999994</v>
      </c>
      <c r="I5296" s="37">
        <f>IF(H5296&lt;'Roof Calculator'!$G$8, 1, 0)</f>
        <v>0</v>
      </c>
      <c r="J5296" s="37">
        <f>IF(H5296&gt;='Roof Calculator'!$G$8, 1, 0)</f>
        <v>1</v>
      </c>
      <c r="K5296" s="37">
        <f t="shared" si="1483"/>
        <v>0</v>
      </c>
      <c r="L5296" s="37">
        <f t="shared" si="1484"/>
        <v>80.959999999999994</v>
      </c>
      <c r="M5296" s="37">
        <v>0</v>
      </c>
      <c r="N5296" s="37">
        <f t="shared" si="1485"/>
        <v>78</v>
      </c>
      <c r="O5296" s="37">
        <v>0</v>
      </c>
      <c r="P5296" s="37">
        <v>0</v>
      </c>
      <c r="Q5296" s="21">
        <f t="shared" si="1486"/>
        <v>39.790999999999997</v>
      </c>
      <c r="R5296" s="21">
        <f t="shared" si="1495"/>
        <v>220.74999999998471</v>
      </c>
      <c r="S5296" s="21">
        <f t="shared" si="1496"/>
        <v>15.493376771581637</v>
      </c>
      <c r="T5296" s="21">
        <f t="shared" si="1487"/>
        <v>86.147999999999996</v>
      </c>
      <c r="U5296" s="37">
        <f>VLOOKUP(Time_Zone, 'LSTM LookUp'!$B$5:$D$8, 3, FALSE)</f>
        <v>-75</v>
      </c>
      <c r="V5296" s="21">
        <f t="shared" si="1497"/>
        <v>-5.247177615227395</v>
      </c>
      <c r="W5296" s="21">
        <f t="shared" si="1488"/>
        <v>264.83620559619317</v>
      </c>
      <c r="X5296" s="21">
        <f t="shared" si="1489"/>
        <v>3.0251158637762234</v>
      </c>
      <c r="Y5296" s="21">
        <f t="shared" si="1490"/>
        <v>81.025115863776222</v>
      </c>
      <c r="Z5296" s="21">
        <f t="shared" si="1498"/>
        <v>25.683546574433713</v>
      </c>
      <c r="AA5296" s="21">
        <f t="shared" si="1491"/>
        <v>0</v>
      </c>
      <c r="AB5296" s="21">
        <f t="shared" si="1492"/>
        <v>25.683546574433713</v>
      </c>
      <c r="AC5296" s="21">
        <f t="shared" si="1493"/>
        <v>80.959999999999994</v>
      </c>
      <c r="AD5296" s="21">
        <f t="shared" si="1499"/>
        <v>25.683546574433713</v>
      </c>
      <c r="AE5296" s="21" t="str">
        <f t="shared" si="1494"/>
        <v>8/8/19:00</v>
      </c>
    </row>
    <row r="5297" spans="2:31">
      <c r="B5297" s="37">
        <v>8</v>
      </c>
      <c r="C5297" s="38">
        <v>8</v>
      </c>
      <c r="D5297" s="39">
        <v>20</v>
      </c>
      <c r="E5297" s="17">
        <v>26.7</v>
      </c>
      <c r="F5297" s="17">
        <v>17</v>
      </c>
      <c r="G5297" s="17">
        <v>2</v>
      </c>
      <c r="H5297" s="37">
        <f t="shared" si="1482"/>
        <v>80.06</v>
      </c>
      <c r="I5297" s="37">
        <f>IF(H5297&lt;'Roof Calculator'!$G$8, 1, 0)</f>
        <v>0</v>
      </c>
      <c r="J5297" s="37">
        <f>IF(H5297&gt;='Roof Calculator'!$G$8, 1, 0)</f>
        <v>1</v>
      </c>
      <c r="K5297" s="37">
        <f t="shared" si="1483"/>
        <v>0</v>
      </c>
      <c r="L5297" s="37">
        <f t="shared" si="1484"/>
        <v>80.06</v>
      </c>
      <c r="M5297" s="37">
        <v>0</v>
      </c>
      <c r="N5297" s="37">
        <f t="shared" si="1485"/>
        <v>17</v>
      </c>
      <c r="O5297" s="37">
        <v>0</v>
      </c>
      <c r="P5297" s="37">
        <v>0</v>
      </c>
      <c r="Q5297" s="21">
        <f t="shared" si="1486"/>
        <v>39.790999999999997</v>
      </c>
      <c r="R5297" s="21">
        <f t="shared" si="1495"/>
        <v>220.79166666665137</v>
      </c>
      <c r="S5297" s="21">
        <f t="shared" si="1496"/>
        <v>15.480793978474974</v>
      </c>
      <c r="T5297" s="21">
        <f t="shared" si="1487"/>
        <v>86.147999999999996</v>
      </c>
      <c r="U5297" s="37">
        <f>VLOOKUP(Time_Zone, 'LSTM LookUp'!$B$5:$D$8, 3, FALSE)</f>
        <v>-75</v>
      </c>
      <c r="V5297" s="21">
        <f t="shared" si="1497"/>
        <v>-5.2413466057605564</v>
      </c>
      <c r="W5297" s="21">
        <f t="shared" si="1488"/>
        <v>279.83766334855989</v>
      </c>
      <c r="X5297" s="21">
        <f t="shared" si="1489"/>
        <v>0.5946877328679907</v>
      </c>
      <c r="Y5297" s="21">
        <f t="shared" si="1490"/>
        <v>17.594687732867989</v>
      </c>
      <c r="Z5297" s="21">
        <f t="shared" si="1498"/>
        <v>5.5772087090807858</v>
      </c>
      <c r="AA5297" s="21">
        <f t="shared" si="1491"/>
        <v>0</v>
      </c>
      <c r="AB5297" s="21">
        <f t="shared" si="1492"/>
        <v>5.5772087090807858</v>
      </c>
      <c r="AC5297" s="21">
        <f t="shared" si="1493"/>
        <v>80.06</v>
      </c>
      <c r="AD5297" s="21">
        <f t="shared" si="1499"/>
        <v>5.5772087090807858</v>
      </c>
      <c r="AE5297" s="21" t="str">
        <f t="shared" si="1494"/>
        <v>8/8/20:00</v>
      </c>
    </row>
    <row r="5298" spans="2:31">
      <c r="B5298" s="37">
        <v>8</v>
      </c>
      <c r="C5298" s="38">
        <v>8</v>
      </c>
      <c r="D5298" s="39">
        <v>21</v>
      </c>
      <c r="E5298" s="17">
        <v>26.1</v>
      </c>
      <c r="F5298" s="17">
        <v>0</v>
      </c>
      <c r="G5298" s="17">
        <v>0</v>
      </c>
      <c r="H5298" s="37">
        <f t="shared" si="1482"/>
        <v>78.98</v>
      </c>
      <c r="I5298" s="37">
        <f>IF(H5298&lt;'Roof Calculator'!$G$8, 1, 0)</f>
        <v>0</v>
      </c>
      <c r="J5298" s="37">
        <f>IF(H5298&gt;='Roof Calculator'!$G$8, 1, 0)</f>
        <v>1</v>
      </c>
      <c r="K5298" s="37">
        <f t="shared" si="1483"/>
        <v>0</v>
      </c>
      <c r="L5298" s="37">
        <f t="shared" si="1484"/>
        <v>78.98</v>
      </c>
      <c r="M5298" s="37">
        <v>0</v>
      </c>
      <c r="N5298" s="37">
        <f t="shared" si="1485"/>
        <v>0</v>
      </c>
      <c r="O5298" s="37">
        <v>0</v>
      </c>
      <c r="P5298" s="37">
        <v>0</v>
      </c>
      <c r="Q5298" s="21">
        <f t="shared" si="1486"/>
        <v>39.790999999999997</v>
      </c>
      <c r="R5298" s="21">
        <f t="shared" si="1495"/>
        <v>220.83333333331802</v>
      </c>
      <c r="S5298" s="21">
        <f t="shared" si="1496"/>
        <v>15.468203787273977</v>
      </c>
      <c r="T5298" s="21">
        <f t="shared" si="1487"/>
        <v>86.147999999999996</v>
      </c>
      <c r="U5298" s="37">
        <f>VLOOKUP(Time_Zone, 'LSTM LookUp'!$B$5:$D$8, 3, FALSE)</f>
        <v>-75</v>
      </c>
      <c r="V5298" s="21">
        <f t="shared" si="1497"/>
        <v>-5.2354977434135854</v>
      </c>
      <c r="W5298" s="21">
        <f t="shared" si="1488"/>
        <v>294.83912556414663</v>
      </c>
      <c r="X5298" s="21">
        <f t="shared" si="1489"/>
        <v>0</v>
      </c>
      <c r="Y5298" s="21">
        <f t="shared" si="1490"/>
        <v>0</v>
      </c>
      <c r="Z5298" s="21">
        <f t="shared" si="1498"/>
        <v>0</v>
      </c>
      <c r="AA5298" s="21">
        <f t="shared" si="1491"/>
        <v>0</v>
      </c>
      <c r="AB5298" s="21">
        <f t="shared" si="1492"/>
        <v>0</v>
      </c>
      <c r="AC5298" s="21">
        <f t="shared" si="1493"/>
        <v>78.98</v>
      </c>
      <c r="AD5298" s="21">
        <f t="shared" si="1499"/>
        <v>0</v>
      </c>
      <c r="AE5298" s="21" t="str">
        <f t="shared" si="1494"/>
        <v>8/8/21:00</v>
      </c>
    </row>
    <row r="5299" spans="2:31">
      <c r="B5299" s="37">
        <v>8</v>
      </c>
      <c r="C5299" s="38">
        <v>8</v>
      </c>
      <c r="D5299" s="39">
        <v>22</v>
      </c>
      <c r="E5299" s="17">
        <v>26.1</v>
      </c>
      <c r="F5299" s="17">
        <v>0</v>
      </c>
      <c r="G5299" s="17">
        <v>0</v>
      </c>
      <c r="H5299" s="37">
        <f t="shared" si="1482"/>
        <v>78.98</v>
      </c>
      <c r="I5299" s="37">
        <f>IF(H5299&lt;'Roof Calculator'!$G$8, 1, 0)</f>
        <v>0</v>
      </c>
      <c r="J5299" s="37">
        <f>IF(H5299&gt;='Roof Calculator'!$G$8, 1, 0)</f>
        <v>1</v>
      </c>
      <c r="K5299" s="37">
        <f t="shared" si="1483"/>
        <v>0</v>
      </c>
      <c r="L5299" s="37">
        <f t="shared" si="1484"/>
        <v>78.98</v>
      </c>
      <c r="M5299" s="37">
        <v>0</v>
      </c>
      <c r="N5299" s="37">
        <f t="shared" si="1485"/>
        <v>0</v>
      </c>
      <c r="O5299" s="37">
        <v>0</v>
      </c>
      <c r="P5299" s="37">
        <v>0</v>
      </c>
      <c r="Q5299" s="21">
        <f t="shared" si="1486"/>
        <v>39.790999999999997</v>
      </c>
      <c r="R5299" s="21">
        <f t="shared" si="1495"/>
        <v>220.87499999998468</v>
      </c>
      <c r="S5299" s="21">
        <f t="shared" si="1496"/>
        <v>15.455606205197368</v>
      </c>
      <c r="T5299" s="21">
        <f t="shared" si="1487"/>
        <v>86.147999999999996</v>
      </c>
      <c r="U5299" s="37">
        <f>VLOOKUP(Time_Zone, 'LSTM LookUp'!$B$5:$D$8, 3, FALSE)</f>
        <v>-75</v>
      </c>
      <c r="V5299" s="21">
        <f t="shared" si="1497"/>
        <v>-5.2296310334017155</v>
      </c>
      <c r="W5299" s="21">
        <f t="shared" si="1488"/>
        <v>309.84059224164952</v>
      </c>
      <c r="X5299" s="21">
        <f t="shared" si="1489"/>
        <v>0</v>
      </c>
      <c r="Y5299" s="21">
        <f t="shared" si="1490"/>
        <v>0</v>
      </c>
      <c r="Z5299" s="21">
        <f t="shared" si="1498"/>
        <v>0</v>
      </c>
      <c r="AA5299" s="21">
        <f t="shared" si="1491"/>
        <v>0</v>
      </c>
      <c r="AB5299" s="21">
        <f t="shared" si="1492"/>
        <v>0</v>
      </c>
      <c r="AC5299" s="21">
        <f t="shared" si="1493"/>
        <v>78.98</v>
      </c>
      <c r="AD5299" s="21">
        <f t="shared" si="1499"/>
        <v>0</v>
      </c>
      <c r="AE5299" s="21" t="str">
        <f t="shared" si="1494"/>
        <v>8/8/22:00</v>
      </c>
    </row>
    <row r="5300" spans="2:31">
      <c r="B5300" s="37">
        <v>8</v>
      </c>
      <c r="C5300" s="38">
        <v>8</v>
      </c>
      <c r="D5300" s="39">
        <v>23</v>
      </c>
      <c r="E5300" s="17">
        <v>25.6</v>
      </c>
      <c r="F5300" s="17">
        <v>0</v>
      </c>
      <c r="G5300" s="17">
        <v>0</v>
      </c>
      <c r="H5300" s="37">
        <f t="shared" si="1482"/>
        <v>78.08</v>
      </c>
      <c r="I5300" s="37">
        <f>IF(H5300&lt;'Roof Calculator'!$G$8, 1, 0)</f>
        <v>0</v>
      </c>
      <c r="J5300" s="37">
        <f>IF(H5300&gt;='Roof Calculator'!$G$8, 1, 0)</f>
        <v>1</v>
      </c>
      <c r="K5300" s="37">
        <f t="shared" si="1483"/>
        <v>0</v>
      </c>
      <c r="L5300" s="37">
        <f t="shared" si="1484"/>
        <v>78.08</v>
      </c>
      <c r="M5300" s="37">
        <v>0</v>
      </c>
      <c r="N5300" s="37">
        <f t="shared" si="1485"/>
        <v>0</v>
      </c>
      <c r="O5300" s="37">
        <v>0</v>
      </c>
      <c r="P5300" s="37">
        <v>0</v>
      </c>
      <c r="Q5300" s="21">
        <f t="shared" si="1486"/>
        <v>39.790999999999997</v>
      </c>
      <c r="R5300" s="21">
        <f t="shared" si="1495"/>
        <v>220.91666666665134</v>
      </c>
      <c r="S5300" s="21">
        <f t="shared" si="1496"/>
        <v>15.443001239464913</v>
      </c>
      <c r="T5300" s="21">
        <f t="shared" si="1487"/>
        <v>86.147999999999996</v>
      </c>
      <c r="U5300" s="37">
        <f>VLOOKUP(Time_Zone, 'LSTM LookUp'!$B$5:$D$8, 3, FALSE)</f>
        <v>-75</v>
      </c>
      <c r="V5300" s="21">
        <f t="shared" si="1497"/>
        <v>-5.2237464809805356</v>
      </c>
      <c r="W5300" s="21">
        <f t="shared" si="1488"/>
        <v>324.8420633797549</v>
      </c>
      <c r="X5300" s="21">
        <f t="shared" si="1489"/>
        <v>0</v>
      </c>
      <c r="Y5300" s="21">
        <f t="shared" si="1490"/>
        <v>0</v>
      </c>
      <c r="Z5300" s="21">
        <f t="shared" si="1498"/>
        <v>0</v>
      </c>
      <c r="AA5300" s="21">
        <f t="shared" si="1491"/>
        <v>0</v>
      </c>
      <c r="AB5300" s="21">
        <f t="shared" si="1492"/>
        <v>0</v>
      </c>
      <c r="AC5300" s="21">
        <f t="shared" si="1493"/>
        <v>78.08</v>
      </c>
      <c r="AD5300" s="21">
        <f t="shared" si="1499"/>
        <v>0</v>
      </c>
      <c r="AE5300" s="21" t="str">
        <f t="shared" si="1494"/>
        <v>8/8/23:00</v>
      </c>
    </row>
    <row r="5301" spans="2:31">
      <c r="B5301" s="37">
        <v>8</v>
      </c>
      <c r="C5301" s="38">
        <v>8</v>
      </c>
      <c r="D5301" s="39">
        <v>24</v>
      </c>
      <c r="E5301" s="17">
        <v>24.4</v>
      </c>
      <c r="F5301" s="17">
        <v>0</v>
      </c>
      <c r="G5301" s="17">
        <v>0</v>
      </c>
      <c r="H5301" s="37">
        <f t="shared" si="1482"/>
        <v>75.92</v>
      </c>
      <c r="I5301" s="37">
        <f>IF(H5301&lt;'Roof Calculator'!$G$8, 1, 0)</f>
        <v>0</v>
      </c>
      <c r="J5301" s="37">
        <f>IF(H5301&gt;='Roof Calculator'!$G$8, 1, 0)</f>
        <v>1</v>
      </c>
      <c r="K5301" s="37">
        <f t="shared" si="1483"/>
        <v>0</v>
      </c>
      <c r="L5301" s="37">
        <f t="shared" si="1484"/>
        <v>75.92</v>
      </c>
      <c r="M5301" s="37">
        <v>0</v>
      </c>
      <c r="N5301" s="37">
        <f t="shared" si="1485"/>
        <v>0</v>
      </c>
      <c r="O5301" s="37">
        <v>0</v>
      </c>
      <c r="P5301" s="37">
        <v>0</v>
      </c>
      <c r="Q5301" s="21">
        <f t="shared" si="1486"/>
        <v>39.790999999999997</v>
      </c>
      <c r="R5301" s="21">
        <f t="shared" si="1495"/>
        <v>220.958333333318</v>
      </c>
      <c r="S5301" s="21">
        <f t="shared" si="1496"/>
        <v>15.430388897297473</v>
      </c>
      <c r="T5301" s="21">
        <f t="shared" si="1487"/>
        <v>86.147999999999996</v>
      </c>
      <c r="U5301" s="37">
        <f>VLOOKUP(Time_Zone, 'LSTM LookUp'!$B$5:$D$8, 3, FALSE)</f>
        <v>-75</v>
      </c>
      <c r="V5301" s="21">
        <f t="shared" si="1497"/>
        <v>-5.2178440914460102</v>
      </c>
      <c r="W5301" s="21">
        <f t="shared" si="1488"/>
        <v>339.84353897713851</v>
      </c>
      <c r="X5301" s="21">
        <f t="shared" si="1489"/>
        <v>0</v>
      </c>
      <c r="Y5301" s="21">
        <f t="shared" si="1490"/>
        <v>0</v>
      </c>
      <c r="Z5301" s="21">
        <f t="shared" si="1498"/>
        <v>0</v>
      </c>
      <c r="AA5301" s="21">
        <f t="shared" si="1491"/>
        <v>0</v>
      </c>
      <c r="AB5301" s="21">
        <f t="shared" si="1492"/>
        <v>0</v>
      </c>
      <c r="AC5301" s="21">
        <f t="shared" si="1493"/>
        <v>75.92</v>
      </c>
      <c r="AD5301" s="21">
        <f t="shared" si="1499"/>
        <v>0</v>
      </c>
      <c r="AE5301" s="21" t="str">
        <f t="shared" si="1494"/>
        <v>8/8/24:00</v>
      </c>
    </row>
    <row r="5302" spans="2:31">
      <c r="B5302" s="37">
        <v>8</v>
      </c>
      <c r="C5302" s="38">
        <v>9</v>
      </c>
      <c r="D5302" s="39">
        <v>1</v>
      </c>
      <c r="E5302" s="17">
        <v>24.4</v>
      </c>
      <c r="F5302" s="17">
        <v>0</v>
      </c>
      <c r="G5302" s="17">
        <v>0</v>
      </c>
      <c r="H5302" s="37">
        <f t="shared" si="1482"/>
        <v>75.92</v>
      </c>
      <c r="I5302" s="37">
        <f>IF(H5302&lt;'Roof Calculator'!$G$8, 1, 0)</f>
        <v>0</v>
      </c>
      <c r="J5302" s="37">
        <f>IF(H5302&gt;='Roof Calculator'!$G$8, 1, 0)</f>
        <v>1</v>
      </c>
      <c r="K5302" s="37">
        <f t="shared" si="1483"/>
        <v>0</v>
      </c>
      <c r="L5302" s="37">
        <f t="shared" si="1484"/>
        <v>75.92</v>
      </c>
      <c r="M5302" s="37">
        <v>0</v>
      </c>
      <c r="N5302" s="37">
        <f t="shared" si="1485"/>
        <v>0</v>
      </c>
      <c r="O5302" s="37">
        <v>0</v>
      </c>
      <c r="P5302" s="37">
        <v>0</v>
      </c>
      <c r="Q5302" s="21">
        <f t="shared" si="1486"/>
        <v>39.790999999999997</v>
      </c>
      <c r="R5302" s="21">
        <f t="shared" si="1495"/>
        <v>220.99999999998465</v>
      </c>
      <c r="S5302" s="21">
        <f t="shared" si="1496"/>
        <v>15.417769185916889</v>
      </c>
      <c r="T5302" s="21">
        <f t="shared" si="1487"/>
        <v>86.147999999999996</v>
      </c>
      <c r="U5302" s="37">
        <f>VLOOKUP(Time_Zone, 'LSTM LookUp'!$B$5:$D$8, 3, FALSE)</f>
        <v>-75</v>
      </c>
      <c r="V5302" s="21">
        <f t="shared" si="1497"/>
        <v>-5.2119238701344477</v>
      </c>
      <c r="W5302" s="21">
        <f t="shared" si="1488"/>
        <v>-5.1549809675336089</v>
      </c>
      <c r="X5302" s="21">
        <f t="shared" si="1489"/>
        <v>0</v>
      </c>
      <c r="Y5302" s="21">
        <f t="shared" si="1490"/>
        <v>0</v>
      </c>
      <c r="Z5302" s="21">
        <f t="shared" si="1498"/>
        <v>0</v>
      </c>
      <c r="AA5302" s="21">
        <f t="shared" si="1491"/>
        <v>0</v>
      </c>
      <c r="AB5302" s="21">
        <f t="shared" si="1492"/>
        <v>0</v>
      </c>
      <c r="AC5302" s="21">
        <f t="shared" si="1493"/>
        <v>75.92</v>
      </c>
      <c r="AD5302" s="21">
        <f t="shared" si="1499"/>
        <v>0</v>
      </c>
      <c r="AE5302" s="21" t="str">
        <f t="shared" si="1494"/>
        <v>8/9/1:00</v>
      </c>
    </row>
    <row r="5303" spans="2:31">
      <c r="B5303" s="37">
        <v>8</v>
      </c>
      <c r="C5303" s="38">
        <v>9</v>
      </c>
      <c r="D5303" s="39">
        <v>2</v>
      </c>
      <c r="E5303" s="17">
        <v>23.9</v>
      </c>
      <c r="F5303" s="17">
        <v>0</v>
      </c>
      <c r="G5303" s="17">
        <v>0</v>
      </c>
      <c r="H5303" s="37">
        <f t="shared" si="1482"/>
        <v>75.02</v>
      </c>
      <c r="I5303" s="37">
        <f>IF(H5303&lt;'Roof Calculator'!$G$8, 1, 0)</f>
        <v>0</v>
      </c>
      <c r="J5303" s="37">
        <f>IF(H5303&gt;='Roof Calculator'!$G$8, 1, 0)</f>
        <v>1</v>
      </c>
      <c r="K5303" s="37">
        <f t="shared" si="1483"/>
        <v>0</v>
      </c>
      <c r="L5303" s="37">
        <f t="shared" si="1484"/>
        <v>75.02</v>
      </c>
      <c r="M5303" s="37">
        <v>0</v>
      </c>
      <c r="N5303" s="37">
        <f t="shared" si="1485"/>
        <v>0</v>
      </c>
      <c r="O5303" s="37">
        <v>0</v>
      </c>
      <c r="P5303" s="37">
        <v>0</v>
      </c>
      <c r="Q5303" s="21">
        <f t="shared" si="1486"/>
        <v>39.790999999999997</v>
      </c>
      <c r="R5303" s="21">
        <f t="shared" si="1495"/>
        <v>221.04166666665131</v>
      </c>
      <c r="S5303" s="21">
        <f t="shared" si="1496"/>
        <v>15.405142112546063</v>
      </c>
      <c r="T5303" s="21">
        <f t="shared" si="1487"/>
        <v>86.147999999999996</v>
      </c>
      <c r="U5303" s="37">
        <f>VLOOKUP(Time_Zone, 'LSTM LookUp'!$B$5:$D$8, 3, FALSE)</f>
        <v>-75</v>
      </c>
      <c r="V5303" s="21">
        <f t="shared" si="1497"/>
        <v>-5.2059858224224937</v>
      </c>
      <c r="W5303" s="21">
        <f t="shared" si="1488"/>
        <v>9.8465035443943894</v>
      </c>
      <c r="X5303" s="21">
        <f t="shared" si="1489"/>
        <v>0</v>
      </c>
      <c r="Y5303" s="21">
        <f t="shared" si="1490"/>
        <v>0</v>
      </c>
      <c r="Z5303" s="21">
        <f t="shared" si="1498"/>
        <v>0</v>
      </c>
      <c r="AA5303" s="21">
        <f t="shared" si="1491"/>
        <v>0</v>
      </c>
      <c r="AB5303" s="21">
        <f t="shared" si="1492"/>
        <v>0</v>
      </c>
      <c r="AC5303" s="21">
        <f t="shared" si="1493"/>
        <v>75.02</v>
      </c>
      <c r="AD5303" s="21">
        <f t="shared" si="1499"/>
        <v>0</v>
      </c>
      <c r="AE5303" s="21" t="str">
        <f t="shared" si="1494"/>
        <v>8/9/2:00</v>
      </c>
    </row>
    <row r="5304" spans="2:31">
      <c r="B5304" s="37">
        <v>8</v>
      </c>
      <c r="C5304" s="38">
        <v>9</v>
      </c>
      <c r="D5304" s="39">
        <v>3</v>
      </c>
      <c r="E5304" s="17">
        <v>23.3</v>
      </c>
      <c r="F5304" s="17">
        <v>0</v>
      </c>
      <c r="G5304" s="17">
        <v>0</v>
      </c>
      <c r="H5304" s="37">
        <f t="shared" si="1482"/>
        <v>73.94</v>
      </c>
      <c r="I5304" s="37">
        <f>IF(H5304&lt;'Roof Calculator'!$G$8, 1, 0)</f>
        <v>0</v>
      </c>
      <c r="J5304" s="37">
        <f>IF(H5304&gt;='Roof Calculator'!$G$8, 1, 0)</f>
        <v>1</v>
      </c>
      <c r="K5304" s="37">
        <f t="shared" si="1483"/>
        <v>0</v>
      </c>
      <c r="L5304" s="37">
        <f t="shared" si="1484"/>
        <v>73.94</v>
      </c>
      <c r="M5304" s="37">
        <v>0</v>
      </c>
      <c r="N5304" s="37">
        <f t="shared" si="1485"/>
        <v>0</v>
      </c>
      <c r="O5304" s="37">
        <v>0</v>
      </c>
      <c r="P5304" s="37">
        <v>0</v>
      </c>
      <c r="Q5304" s="21">
        <f t="shared" si="1486"/>
        <v>39.790999999999997</v>
      </c>
      <c r="R5304" s="21">
        <f t="shared" si="1495"/>
        <v>221.08333333331797</v>
      </c>
      <c r="S5304" s="21">
        <f t="shared" si="1496"/>
        <v>15.392507684408944</v>
      </c>
      <c r="T5304" s="21">
        <f t="shared" si="1487"/>
        <v>86.147999999999996</v>
      </c>
      <c r="U5304" s="37">
        <f>VLOOKUP(Time_Zone, 'LSTM LookUp'!$B$5:$D$8, 3, FALSE)</f>
        <v>-75</v>
      </c>
      <c r="V5304" s="21">
        <f t="shared" si="1497"/>
        <v>-5.2000299537271459</v>
      </c>
      <c r="W5304" s="21">
        <f t="shared" si="1488"/>
        <v>24.847992511568215</v>
      </c>
      <c r="X5304" s="21">
        <f t="shared" si="1489"/>
        <v>0</v>
      </c>
      <c r="Y5304" s="21">
        <f t="shared" si="1490"/>
        <v>0</v>
      </c>
      <c r="Z5304" s="21">
        <f t="shared" si="1498"/>
        <v>0</v>
      </c>
      <c r="AA5304" s="21">
        <f t="shared" si="1491"/>
        <v>0</v>
      </c>
      <c r="AB5304" s="21">
        <f t="shared" si="1492"/>
        <v>0</v>
      </c>
      <c r="AC5304" s="21">
        <f t="shared" si="1493"/>
        <v>73.94</v>
      </c>
      <c r="AD5304" s="21">
        <f t="shared" si="1499"/>
        <v>0</v>
      </c>
      <c r="AE5304" s="21" t="str">
        <f t="shared" si="1494"/>
        <v>8/9/3:00</v>
      </c>
    </row>
    <row r="5305" spans="2:31">
      <c r="B5305" s="37">
        <v>8</v>
      </c>
      <c r="C5305" s="38">
        <v>9</v>
      </c>
      <c r="D5305" s="39">
        <v>4</v>
      </c>
      <c r="E5305" s="17">
        <v>22.8</v>
      </c>
      <c r="F5305" s="17">
        <v>0</v>
      </c>
      <c r="G5305" s="17">
        <v>0</v>
      </c>
      <c r="H5305" s="37">
        <f t="shared" si="1482"/>
        <v>73.040000000000006</v>
      </c>
      <c r="I5305" s="37">
        <f>IF(H5305&lt;'Roof Calculator'!$G$8, 1, 0)</f>
        <v>0</v>
      </c>
      <c r="J5305" s="37">
        <f>IF(H5305&gt;='Roof Calculator'!$G$8, 1, 0)</f>
        <v>1</v>
      </c>
      <c r="K5305" s="37">
        <f t="shared" si="1483"/>
        <v>0</v>
      </c>
      <c r="L5305" s="37">
        <f t="shared" si="1484"/>
        <v>73.040000000000006</v>
      </c>
      <c r="M5305" s="37">
        <v>0</v>
      </c>
      <c r="N5305" s="37">
        <f t="shared" si="1485"/>
        <v>0</v>
      </c>
      <c r="O5305" s="37">
        <v>0</v>
      </c>
      <c r="P5305" s="37">
        <v>0</v>
      </c>
      <c r="Q5305" s="21">
        <f t="shared" si="1486"/>
        <v>39.790999999999997</v>
      </c>
      <c r="R5305" s="21">
        <f t="shared" si="1495"/>
        <v>221.12499999998462</v>
      </c>
      <c r="S5305" s="21">
        <f t="shared" si="1496"/>
        <v>15.379865908730469</v>
      </c>
      <c r="T5305" s="21">
        <f t="shared" si="1487"/>
        <v>86.147999999999996</v>
      </c>
      <c r="U5305" s="37">
        <f>VLOOKUP(Time_Zone, 'LSTM LookUp'!$B$5:$D$8, 3, FALSE)</f>
        <v>-75</v>
      </c>
      <c r="V5305" s="21">
        <f t="shared" si="1497"/>
        <v>-5.1940562695057242</v>
      </c>
      <c r="W5305" s="21">
        <f t="shared" si="1488"/>
        <v>39.849485932623566</v>
      </c>
      <c r="X5305" s="21">
        <f t="shared" si="1489"/>
        <v>0</v>
      </c>
      <c r="Y5305" s="21">
        <f t="shared" si="1490"/>
        <v>0</v>
      </c>
      <c r="Z5305" s="21">
        <f t="shared" si="1498"/>
        <v>0</v>
      </c>
      <c r="AA5305" s="21">
        <f t="shared" si="1491"/>
        <v>0</v>
      </c>
      <c r="AB5305" s="21">
        <f t="shared" si="1492"/>
        <v>0</v>
      </c>
      <c r="AC5305" s="21">
        <f t="shared" si="1493"/>
        <v>73.040000000000006</v>
      </c>
      <c r="AD5305" s="21">
        <f t="shared" si="1499"/>
        <v>0</v>
      </c>
      <c r="AE5305" s="21" t="str">
        <f t="shared" si="1494"/>
        <v>8/9/4:00</v>
      </c>
    </row>
    <row r="5306" spans="2:31">
      <c r="B5306" s="37">
        <v>8</v>
      </c>
      <c r="C5306" s="38">
        <v>9</v>
      </c>
      <c r="D5306" s="39">
        <v>5</v>
      </c>
      <c r="E5306" s="17">
        <v>22.2</v>
      </c>
      <c r="F5306" s="17">
        <v>0</v>
      </c>
      <c r="G5306" s="17">
        <v>0</v>
      </c>
      <c r="H5306" s="37">
        <f t="shared" si="1482"/>
        <v>71.959999999999994</v>
      </c>
      <c r="I5306" s="37">
        <f>IF(H5306&lt;'Roof Calculator'!$G$8, 1, 0)</f>
        <v>0</v>
      </c>
      <c r="J5306" s="37">
        <f>IF(H5306&gt;='Roof Calculator'!$G$8, 1, 0)</f>
        <v>1</v>
      </c>
      <c r="K5306" s="37">
        <f t="shared" si="1483"/>
        <v>0</v>
      </c>
      <c r="L5306" s="37">
        <f t="shared" si="1484"/>
        <v>71.959999999999994</v>
      </c>
      <c r="M5306" s="37">
        <v>0</v>
      </c>
      <c r="N5306" s="37">
        <f t="shared" si="1485"/>
        <v>0</v>
      </c>
      <c r="O5306" s="37">
        <v>0</v>
      </c>
      <c r="P5306" s="37">
        <v>0</v>
      </c>
      <c r="Q5306" s="21">
        <f t="shared" si="1486"/>
        <v>39.790999999999997</v>
      </c>
      <c r="R5306" s="21">
        <f t="shared" si="1495"/>
        <v>221.16666666665128</v>
      </c>
      <c r="S5306" s="21">
        <f t="shared" si="1496"/>
        <v>15.367216792736595</v>
      </c>
      <c r="T5306" s="21">
        <f t="shared" si="1487"/>
        <v>86.147999999999996</v>
      </c>
      <c r="U5306" s="37">
        <f>VLOOKUP(Time_Zone, 'LSTM LookUp'!$B$5:$D$8, 3, FALSE)</f>
        <v>-75</v>
      </c>
      <c r="V5306" s="21">
        <f t="shared" si="1497"/>
        <v>-5.1880647752558664</v>
      </c>
      <c r="W5306" s="21">
        <f t="shared" si="1488"/>
        <v>54.850983806186029</v>
      </c>
      <c r="X5306" s="21">
        <f t="shared" si="1489"/>
        <v>0</v>
      </c>
      <c r="Y5306" s="21">
        <f t="shared" si="1490"/>
        <v>0</v>
      </c>
      <c r="Z5306" s="21">
        <f t="shared" si="1498"/>
        <v>0</v>
      </c>
      <c r="AA5306" s="21">
        <f t="shared" si="1491"/>
        <v>0</v>
      </c>
      <c r="AB5306" s="21">
        <f t="shared" si="1492"/>
        <v>0</v>
      </c>
      <c r="AC5306" s="21">
        <f t="shared" si="1493"/>
        <v>71.959999999999994</v>
      </c>
      <c r="AD5306" s="21">
        <f t="shared" si="1499"/>
        <v>0</v>
      </c>
      <c r="AE5306" s="21" t="str">
        <f t="shared" si="1494"/>
        <v>8/9/5:00</v>
      </c>
    </row>
    <row r="5307" spans="2:31">
      <c r="B5307" s="37">
        <v>8</v>
      </c>
      <c r="C5307" s="38">
        <v>9</v>
      </c>
      <c r="D5307" s="39">
        <v>6</v>
      </c>
      <c r="E5307" s="17">
        <v>22.8</v>
      </c>
      <c r="F5307" s="17">
        <v>0</v>
      </c>
      <c r="G5307" s="17">
        <v>0</v>
      </c>
      <c r="H5307" s="37">
        <f t="shared" si="1482"/>
        <v>73.040000000000006</v>
      </c>
      <c r="I5307" s="37">
        <f>IF(H5307&lt;'Roof Calculator'!$G$8, 1, 0)</f>
        <v>0</v>
      </c>
      <c r="J5307" s="37">
        <f>IF(H5307&gt;='Roof Calculator'!$G$8, 1, 0)</f>
        <v>1</v>
      </c>
      <c r="K5307" s="37">
        <f t="shared" si="1483"/>
        <v>0</v>
      </c>
      <c r="L5307" s="37">
        <f t="shared" si="1484"/>
        <v>73.040000000000006</v>
      </c>
      <c r="M5307" s="37">
        <v>0</v>
      </c>
      <c r="N5307" s="37">
        <f t="shared" si="1485"/>
        <v>0</v>
      </c>
      <c r="O5307" s="37">
        <v>0</v>
      </c>
      <c r="P5307" s="37">
        <v>0</v>
      </c>
      <c r="Q5307" s="21">
        <f t="shared" si="1486"/>
        <v>39.790999999999997</v>
      </c>
      <c r="R5307" s="21">
        <f t="shared" si="1495"/>
        <v>221.20833333331794</v>
      </c>
      <c r="S5307" s="21">
        <f t="shared" si="1496"/>
        <v>15.35456034365432</v>
      </c>
      <c r="T5307" s="21">
        <f t="shared" si="1487"/>
        <v>86.147999999999996</v>
      </c>
      <c r="U5307" s="37">
        <f>VLOOKUP(Time_Zone, 'LSTM LookUp'!$B$5:$D$8, 3, FALSE)</f>
        <v>-75</v>
      </c>
      <c r="V5307" s="21">
        <f t="shared" si="1497"/>
        <v>-5.1820554765155338</v>
      </c>
      <c r="W5307" s="21">
        <f t="shared" si="1488"/>
        <v>69.852486130871085</v>
      </c>
      <c r="X5307" s="21">
        <f t="shared" si="1489"/>
        <v>0</v>
      </c>
      <c r="Y5307" s="21">
        <f t="shared" si="1490"/>
        <v>0</v>
      </c>
      <c r="Z5307" s="21">
        <f t="shared" si="1498"/>
        <v>0</v>
      </c>
      <c r="AA5307" s="21">
        <f t="shared" si="1491"/>
        <v>0</v>
      </c>
      <c r="AB5307" s="21">
        <f t="shared" si="1492"/>
        <v>0</v>
      </c>
      <c r="AC5307" s="21">
        <f t="shared" si="1493"/>
        <v>73.040000000000006</v>
      </c>
      <c r="AD5307" s="21">
        <f t="shared" si="1499"/>
        <v>0</v>
      </c>
      <c r="AE5307" s="21" t="str">
        <f t="shared" si="1494"/>
        <v>8/9/6:00</v>
      </c>
    </row>
    <row r="5308" spans="2:31">
      <c r="B5308" s="37">
        <v>8</v>
      </c>
      <c r="C5308" s="38">
        <v>9</v>
      </c>
      <c r="D5308" s="39">
        <v>7</v>
      </c>
      <c r="E5308" s="17">
        <v>23.3</v>
      </c>
      <c r="F5308" s="17">
        <v>24</v>
      </c>
      <c r="G5308" s="17">
        <v>2</v>
      </c>
      <c r="H5308" s="37">
        <f t="shared" si="1482"/>
        <v>73.94</v>
      </c>
      <c r="I5308" s="37">
        <f>IF(H5308&lt;'Roof Calculator'!$G$8, 1, 0)</f>
        <v>0</v>
      </c>
      <c r="J5308" s="37">
        <f>IF(H5308&gt;='Roof Calculator'!$G$8, 1, 0)</f>
        <v>1</v>
      </c>
      <c r="K5308" s="37">
        <f t="shared" si="1483"/>
        <v>0</v>
      </c>
      <c r="L5308" s="37">
        <f t="shared" si="1484"/>
        <v>73.94</v>
      </c>
      <c r="M5308" s="37">
        <v>0</v>
      </c>
      <c r="N5308" s="37">
        <f t="shared" si="1485"/>
        <v>24</v>
      </c>
      <c r="O5308" s="37">
        <v>0</v>
      </c>
      <c r="P5308" s="37">
        <v>0</v>
      </c>
      <c r="Q5308" s="21">
        <f t="shared" si="1486"/>
        <v>39.790999999999997</v>
      </c>
      <c r="R5308" s="21">
        <f t="shared" si="1495"/>
        <v>221.2499999999846</v>
      </c>
      <c r="S5308" s="21">
        <f t="shared" si="1496"/>
        <v>15.341896568711618</v>
      </c>
      <c r="T5308" s="21">
        <f t="shared" si="1487"/>
        <v>86.147999999999996</v>
      </c>
      <c r="U5308" s="37">
        <f>VLOOKUP(Time_Zone, 'LSTM LookUp'!$B$5:$D$8, 3, FALSE)</f>
        <v>-75</v>
      </c>
      <c r="V5308" s="21">
        <f t="shared" si="1497"/>
        <v>-5.1760283788629824</v>
      </c>
      <c r="W5308" s="21">
        <f t="shared" si="1488"/>
        <v>84.853992905284272</v>
      </c>
      <c r="X5308" s="21">
        <f t="shared" si="1489"/>
        <v>0.47158138097842595</v>
      </c>
      <c r="Y5308" s="21">
        <f t="shared" si="1490"/>
        <v>24.471581380978424</v>
      </c>
      <c r="Z5308" s="21">
        <f t="shared" si="1498"/>
        <v>7.7570638862781855</v>
      </c>
      <c r="AA5308" s="21">
        <f t="shared" si="1491"/>
        <v>0</v>
      </c>
      <c r="AB5308" s="21">
        <f t="shared" si="1492"/>
        <v>7.7570638862781855</v>
      </c>
      <c r="AC5308" s="21">
        <f t="shared" si="1493"/>
        <v>73.94</v>
      </c>
      <c r="AD5308" s="21">
        <f t="shared" si="1499"/>
        <v>7.7570638862781855</v>
      </c>
      <c r="AE5308" s="21" t="str">
        <f t="shared" si="1494"/>
        <v>8/9/7:00</v>
      </c>
    </row>
    <row r="5309" spans="2:31">
      <c r="B5309" s="37">
        <v>8</v>
      </c>
      <c r="C5309" s="38">
        <v>9</v>
      </c>
      <c r="D5309" s="39">
        <v>8</v>
      </c>
      <c r="E5309" s="17">
        <v>23.3</v>
      </c>
      <c r="F5309" s="17">
        <v>111</v>
      </c>
      <c r="G5309" s="17">
        <v>52</v>
      </c>
      <c r="H5309" s="37">
        <f t="shared" si="1482"/>
        <v>73.94</v>
      </c>
      <c r="I5309" s="37">
        <f>IF(H5309&lt;'Roof Calculator'!$G$8, 1, 0)</f>
        <v>0</v>
      </c>
      <c r="J5309" s="37">
        <f>IF(H5309&gt;='Roof Calculator'!$G$8, 1, 0)</f>
        <v>1</v>
      </c>
      <c r="K5309" s="37">
        <f t="shared" si="1483"/>
        <v>0</v>
      </c>
      <c r="L5309" s="37">
        <f t="shared" si="1484"/>
        <v>73.94</v>
      </c>
      <c r="M5309" s="37">
        <v>0</v>
      </c>
      <c r="N5309" s="37">
        <f t="shared" si="1485"/>
        <v>111</v>
      </c>
      <c r="O5309" s="37">
        <v>0</v>
      </c>
      <c r="P5309" s="37">
        <v>0</v>
      </c>
      <c r="Q5309" s="21">
        <f t="shared" si="1486"/>
        <v>39.790999999999997</v>
      </c>
      <c r="R5309" s="21">
        <f t="shared" si="1495"/>
        <v>221.29166666665125</v>
      </c>
      <c r="S5309" s="21">
        <f t="shared" si="1496"/>
        <v>15.329225475137456</v>
      </c>
      <c r="T5309" s="21">
        <f t="shared" si="1487"/>
        <v>86.147999999999996</v>
      </c>
      <c r="U5309" s="37">
        <f>VLOOKUP(Time_Zone, 'LSTM LookUp'!$B$5:$D$8, 3, FALSE)</f>
        <v>-75</v>
      </c>
      <c r="V5309" s="21">
        <f t="shared" si="1497"/>
        <v>-5.1699834879167712</v>
      </c>
      <c r="W5309" s="21">
        <f t="shared" si="1488"/>
        <v>99.855504128020826</v>
      </c>
      <c r="X5309" s="21">
        <f t="shared" si="1489"/>
        <v>2.2022063725580265</v>
      </c>
      <c r="Y5309" s="21">
        <f t="shared" si="1490"/>
        <v>113.20220637255802</v>
      </c>
      <c r="Z5309" s="21">
        <f t="shared" si="1498"/>
        <v>35.883122272683764</v>
      </c>
      <c r="AA5309" s="21">
        <f t="shared" si="1491"/>
        <v>0</v>
      </c>
      <c r="AB5309" s="21">
        <f t="shared" si="1492"/>
        <v>35.883122272683764</v>
      </c>
      <c r="AC5309" s="21">
        <f t="shared" si="1493"/>
        <v>73.94</v>
      </c>
      <c r="AD5309" s="21">
        <f t="shared" si="1499"/>
        <v>35.883122272683764</v>
      </c>
      <c r="AE5309" s="21" t="str">
        <f t="shared" si="1494"/>
        <v>8/9/8:00</v>
      </c>
    </row>
    <row r="5310" spans="2:31">
      <c r="B5310" s="37">
        <v>8</v>
      </c>
      <c r="C5310" s="38">
        <v>9</v>
      </c>
      <c r="D5310" s="39">
        <v>9</v>
      </c>
      <c r="E5310" s="17">
        <v>23.9</v>
      </c>
      <c r="F5310" s="17">
        <v>106</v>
      </c>
      <c r="G5310" s="17">
        <v>82</v>
      </c>
      <c r="H5310" s="37">
        <f t="shared" si="1482"/>
        <v>75.02</v>
      </c>
      <c r="I5310" s="37">
        <f>IF(H5310&lt;'Roof Calculator'!$G$8, 1, 0)</f>
        <v>0</v>
      </c>
      <c r="J5310" s="37">
        <f>IF(H5310&gt;='Roof Calculator'!$G$8, 1, 0)</f>
        <v>1</v>
      </c>
      <c r="K5310" s="37">
        <f t="shared" si="1483"/>
        <v>0</v>
      </c>
      <c r="L5310" s="37">
        <f t="shared" si="1484"/>
        <v>75.02</v>
      </c>
      <c r="M5310" s="37">
        <v>0</v>
      </c>
      <c r="N5310" s="37">
        <f t="shared" si="1485"/>
        <v>106</v>
      </c>
      <c r="O5310" s="37">
        <v>0</v>
      </c>
      <c r="P5310" s="37">
        <v>0</v>
      </c>
      <c r="Q5310" s="21">
        <f t="shared" si="1486"/>
        <v>39.790999999999997</v>
      </c>
      <c r="R5310" s="21">
        <f t="shared" si="1495"/>
        <v>221.33333333331791</v>
      </c>
      <c r="S5310" s="21">
        <f t="shared" si="1496"/>
        <v>15.316547070161818</v>
      </c>
      <c r="T5310" s="21">
        <f t="shared" si="1487"/>
        <v>86.147999999999996</v>
      </c>
      <c r="U5310" s="37">
        <f>VLOOKUP(Time_Zone, 'LSTM LookUp'!$B$5:$D$8, 3, FALSE)</f>
        <v>-75</v>
      </c>
      <c r="V5310" s="21">
        <f t="shared" si="1497"/>
        <v>-5.1639208093357549</v>
      </c>
      <c r="W5310" s="21">
        <f t="shared" si="1488"/>
        <v>114.85701979766603</v>
      </c>
      <c r="X5310" s="21">
        <f t="shared" si="1489"/>
        <v>-11.682359167384599</v>
      </c>
      <c r="Y5310" s="21">
        <f t="shared" si="1490"/>
        <v>94.317640832615396</v>
      </c>
      <c r="Z5310" s="21">
        <f t="shared" si="1498"/>
        <v>29.897044827283882</v>
      </c>
      <c r="AA5310" s="21">
        <f t="shared" si="1491"/>
        <v>0</v>
      </c>
      <c r="AB5310" s="21">
        <f t="shared" si="1492"/>
        <v>29.897044827283882</v>
      </c>
      <c r="AC5310" s="21">
        <f t="shared" si="1493"/>
        <v>75.02</v>
      </c>
      <c r="AD5310" s="21">
        <f t="shared" si="1499"/>
        <v>29.897044827283882</v>
      </c>
      <c r="AE5310" s="21" t="str">
        <f t="shared" si="1494"/>
        <v>8/9/9:00</v>
      </c>
    </row>
    <row r="5311" spans="2:31">
      <c r="B5311" s="37">
        <v>8</v>
      </c>
      <c r="C5311" s="38">
        <v>9</v>
      </c>
      <c r="D5311" s="39">
        <v>10</v>
      </c>
      <c r="E5311" s="17">
        <v>23.3</v>
      </c>
      <c r="F5311" s="17">
        <v>230</v>
      </c>
      <c r="G5311" s="17">
        <v>6</v>
      </c>
      <c r="H5311" s="37">
        <f t="shared" si="1482"/>
        <v>73.94</v>
      </c>
      <c r="I5311" s="37">
        <f>IF(H5311&lt;'Roof Calculator'!$G$8, 1, 0)</f>
        <v>0</v>
      </c>
      <c r="J5311" s="37">
        <f>IF(H5311&gt;='Roof Calculator'!$G$8, 1, 0)</f>
        <v>1</v>
      </c>
      <c r="K5311" s="37">
        <f t="shared" si="1483"/>
        <v>0</v>
      </c>
      <c r="L5311" s="37">
        <f t="shared" si="1484"/>
        <v>73.94</v>
      </c>
      <c r="M5311" s="37">
        <v>0</v>
      </c>
      <c r="N5311" s="37">
        <f t="shared" si="1485"/>
        <v>230</v>
      </c>
      <c r="O5311" s="37">
        <v>0</v>
      </c>
      <c r="P5311" s="37">
        <v>0</v>
      </c>
      <c r="Q5311" s="21">
        <f t="shared" si="1486"/>
        <v>39.790999999999997</v>
      </c>
      <c r="R5311" s="21">
        <f t="shared" si="1495"/>
        <v>221.37499999998457</v>
      </c>
      <c r="S5311" s="21">
        <f t="shared" si="1496"/>
        <v>15.303861361015638</v>
      </c>
      <c r="T5311" s="21">
        <f t="shared" si="1487"/>
        <v>86.147999999999996</v>
      </c>
      <c r="U5311" s="37">
        <f>VLOOKUP(Time_Zone, 'LSTM LookUp'!$B$5:$D$8, 3, FALSE)</f>
        <v>-75</v>
      </c>
      <c r="V5311" s="21">
        <f t="shared" si="1497"/>
        <v>-5.1578403488190592</v>
      </c>
      <c r="W5311" s="21">
        <f t="shared" si="1488"/>
        <v>129.85853991279527</v>
      </c>
      <c r="X5311" s="21">
        <f t="shared" si="1489"/>
        <v>-1.8364378327800823</v>
      </c>
      <c r="Y5311" s="21">
        <f t="shared" si="1490"/>
        <v>228.16356216721991</v>
      </c>
      <c r="Z5311" s="21">
        <f t="shared" si="1498"/>
        <v>72.323864187528272</v>
      </c>
      <c r="AA5311" s="21">
        <f t="shared" si="1491"/>
        <v>0</v>
      </c>
      <c r="AB5311" s="21">
        <f t="shared" si="1492"/>
        <v>72.323864187528272</v>
      </c>
      <c r="AC5311" s="21">
        <f t="shared" si="1493"/>
        <v>73.94</v>
      </c>
      <c r="AD5311" s="21">
        <f t="shared" si="1499"/>
        <v>72.323864187528272</v>
      </c>
      <c r="AE5311" s="21" t="str">
        <f t="shared" si="1494"/>
        <v>8/9/10:00</v>
      </c>
    </row>
    <row r="5312" spans="2:31">
      <c r="B5312" s="37">
        <v>8</v>
      </c>
      <c r="C5312" s="38">
        <v>9</v>
      </c>
      <c r="D5312" s="39">
        <v>11</v>
      </c>
      <c r="E5312" s="17">
        <v>25</v>
      </c>
      <c r="F5312" s="17">
        <v>300</v>
      </c>
      <c r="G5312" s="17">
        <v>11</v>
      </c>
      <c r="H5312" s="37">
        <f t="shared" si="1482"/>
        <v>77</v>
      </c>
      <c r="I5312" s="37">
        <f>IF(H5312&lt;'Roof Calculator'!$G$8, 1, 0)</f>
        <v>0</v>
      </c>
      <c r="J5312" s="37">
        <f>IF(H5312&gt;='Roof Calculator'!$G$8, 1, 0)</f>
        <v>1</v>
      </c>
      <c r="K5312" s="37">
        <f t="shared" si="1483"/>
        <v>0</v>
      </c>
      <c r="L5312" s="37">
        <f t="shared" si="1484"/>
        <v>77</v>
      </c>
      <c r="M5312" s="37">
        <v>0</v>
      </c>
      <c r="N5312" s="37">
        <f t="shared" si="1485"/>
        <v>300</v>
      </c>
      <c r="O5312" s="37">
        <v>0</v>
      </c>
      <c r="P5312" s="37">
        <v>0</v>
      </c>
      <c r="Q5312" s="21">
        <f t="shared" si="1486"/>
        <v>39.790999999999997</v>
      </c>
      <c r="R5312" s="21">
        <f t="shared" si="1495"/>
        <v>221.41666666665122</v>
      </c>
      <c r="S5312" s="21">
        <f t="shared" si="1496"/>
        <v>15.291168354930878</v>
      </c>
      <c r="T5312" s="21">
        <f t="shared" si="1487"/>
        <v>86.147999999999996</v>
      </c>
      <c r="U5312" s="37">
        <f>VLOOKUP(Time_Zone, 'LSTM LookUp'!$B$5:$D$8, 3, FALSE)</f>
        <v>-75</v>
      </c>
      <c r="V5312" s="21">
        <f t="shared" si="1497"/>
        <v>-5.1517421121060964</v>
      </c>
      <c r="W5312" s="21">
        <f t="shared" si="1488"/>
        <v>144.86006447197349</v>
      </c>
      <c r="X5312" s="21">
        <f t="shared" si="1489"/>
        <v>-4.8105175360915124</v>
      </c>
      <c r="Y5312" s="21">
        <f t="shared" si="1490"/>
        <v>295.18948246390846</v>
      </c>
      <c r="Z5312" s="21">
        <f t="shared" si="1498"/>
        <v>93.569910271911525</v>
      </c>
      <c r="AA5312" s="21">
        <f t="shared" si="1491"/>
        <v>0</v>
      </c>
      <c r="AB5312" s="21">
        <f t="shared" si="1492"/>
        <v>93.569910271911525</v>
      </c>
      <c r="AC5312" s="21">
        <f t="shared" si="1493"/>
        <v>77</v>
      </c>
      <c r="AD5312" s="21">
        <f t="shared" si="1499"/>
        <v>93.569910271911525</v>
      </c>
      <c r="AE5312" s="21" t="str">
        <f t="shared" si="1494"/>
        <v>8/9/11:00</v>
      </c>
    </row>
    <row r="5313" spans="2:31">
      <c r="B5313" s="37">
        <v>8</v>
      </c>
      <c r="C5313" s="38">
        <v>9</v>
      </c>
      <c r="D5313" s="39">
        <v>12</v>
      </c>
      <c r="E5313" s="17">
        <v>26.1</v>
      </c>
      <c r="F5313" s="17">
        <v>392</v>
      </c>
      <c r="G5313" s="17">
        <v>11</v>
      </c>
      <c r="H5313" s="37">
        <f t="shared" si="1482"/>
        <v>78.98</v>
      </c>
      <c r="I5313" s="37">
        <f>IF(H5313&lt;'Roof Calculator'!$G$8, 1, 0)</f>
        <v>0</v>
      </c>
      <c r="J5313" s="37">
        <f>IF(H5313&gt;='Roof Calculator'!$G$8, 1, 0)</f>
        <v>1</v>
      </c>
      <c r="K5313" s="37">
        <f t="shared" si="1483"/>
        <v>0</v>
      </c>
      <c r="L5313" s="37">
        <f t="shared" si="1484"/>
        <v>78.98</v>
      </c>
      <c r="M5313" s="37">
        <v>0</v>
      </c>
      <c r="N5313" s="37">
        <f t="shared" si="1485"/>
        <v>392</v>
      </c>
      <c r="O5313" s="37">
        <v>0</v>
      </c>
      <c r="P5313" s="37">
        <v>0</v>
      </c>
      <c r="Q5313" s="21">
        <f t="shared" si="1486"/>
        <v>39.790999999999997</v>
      </c>
      <c r="R5313" s="21">
        <f t="shared" si="1495"/>
        <v>221.45833333331788</v>
      </c>
      <c r="S5313" s="21">
        <f t="shared" si="1496"/>
        <v>15.278468059140442</v>
      </c>
      <c r="T5313" s="21">
        <f t="shared" si="1487"/>
        <v>86.147999999999996</v>
      </c>
      <c r="U5313" s="37">
        <f>VLOOKUP(Time_Zone, 'LSTM LookUp'!$B$5:$D$8, 3, FALSE)</f>
        <v>-75</v>
      </c>
      <c r="V5313" s="21">
        <f t="shared" si="1497"/>
        <v>-5.1456261049765306</v>
      </c>
      <c r="W5313" s="21">
        <f t="shared" si="1488"/>
        <v>159.86159347375587</v>
      </c>
      <c r="X5313" s="21">
        <f t="shared" si="1489"/>
        <v>-5.7999366060564554</v>
      </c>
      <c r="Y5313" s="21">
        <f t="shared" si="1490"/>
        <v>386.20006339394354</v>
      </c>
      <c r="Z5313" s="21">
        <f t="shared" si="1498"/>
        <v>122.41867486994941</v>
      </c>
      <c r="AA5313" s="21">
        <f t="shared" si="1491"/>
        <v>0</v>
      </c>
      <c r="AB5313" s="21">
        <f t="shared" si="1492"/>
        <v>122.41867486994941</v>
      </c>
      <c r="AC5313" s="21">
        <f t="shared" si="1493"/>
        <v>78.98</v>
      </c>
      <c r="AD5313" s="21">
        <f t="shared" si="1499"/>
        <v>122.41867486994941</v>
      </c>
      <c r="AE5313" s="21" t="str">
        <f t="shared" si="1494"/>
        <v>8/9/12:00</v>
      </c>
    </row>
    <row r="5314" spans="2:31">
      <c r="B5314" s="37">
        <v>8</v>
      </c>
      <c r="C5314" s="38">
        <v>9</v>
      </c>
      <c r="D5314" s="39">
        <v>13</v>
      </c>
      <c r="E5314" s="17">
        <v>26.7</v>
      </c>
      <c r="F5314" s="17">
        <v>419</v>
      </c>
      <c r="G5314" s="17">
        <v>1</v>
      </c>
      <c r="H5314" s="37">
        <f t="shared" si="1482"/>
        <v>80.06</v>
      </c>
      <c r="I5314" s="37">
        <f>IF(H5314&lt;'Roof Calculator'!$G$8, 1, 0)</f>
        <v>0</v>
      </c>
      <c r="J5314" s="37">
        <f>IF(H5314&gt;='Roof Calculator'!$G$8, 1, 0)</f>
        <v>1</v>
      </c>
      <c r="K5314" s="37">
        <f t="shared" si="1483"/>
        <v>0</v>
      </c>
      <c r="L5314" s="37">
        <f t="shared" si="1484"/>
        <v>80.06</v>
      </c>
      <c r="M5314" s="37">
        <v>0</v>
      </c>
      <c r="N5314" s="37">
        <f t="shared" si="1485"/>
        <v>419</v>
      </c>
      <c r="O5314" s="37">
        <v>0</v>
      </c>
      <c r="P5314" s="37">
        <v>0</v>
      </c>
      <c r="Q5314" s="21">
        <f t="shared" si="1486"/>
        <v>39.790999999999997</v>
      </c>
      <c r="R5314" s="21">
        <f t="shared" si="1495"/>
        <v>221.49999999998454</v>
      </c>
      <c r="S5314" s="21">
        <f t="shared" si="1496"/>
        <v>15.265760480878189</v>
      </c>
      <c r="T5314" s="21">
        <f t="shared" si="1487"/>
        <v>86.147999999999996</v>
      </c>
      <c r="U5314" s="37">
        <f>VLOOKUP(Time_Zone, 'LSTM LookUp'!$B$5:$D$8, 3, FALSE)</f>
        <v>-75</v>
      </c>
      <c r="V5314" s="21">
        <f t="shared" si="1497"/>
        <v>-5.1394923332502875</v>
      </c>
      <c r="W5314" s="21">
        <f t="shared" si="1488"/>
        <v>174.86312691668741</v>
      </c>
      <c r="X5314" s="21">
        <f t="shared" si="1489"/>
        <v>-0.56978745045136225</v>
      </c>
      <c r="Y5314" s="21">
        <f t="shared" si="1490"/>
        <v>418.43021254954863</v>
      </c>
      <c r="Z5314" s="21">
        <f t="shared" si="1498"/>
        <v>132.63506923253993</v>
      </c>
      <c r="AA5314" s="21">
        <f t="shared" si="1491"/>
        <v>0</v>
      </c>
      <c r="AB5314" s="21">
        <f t="shared" si="1492"/>
        <v>132.63506923253993</v>
      </c>
      <c r="AC5314" s="21">
        <f t="shared" si="1493"/>
        <v>80.06</v>
      </c>
      <c r="AD5314" s="21">
        <f t="shared" si="1499"/>
        <v>132.63506923253993</v>
      </c>
      <c r="AE5314" s="21" t="str">
        <f t="shared" si="1494"/>
        <v>8/9/13:00</v>
      </c>
    </row>
    <row r="5315" spans="2:31">
      <c r="B5315" s="37">
        <v>8</v>
      </c>
      <c r="C5315" s="38">
        <v>9</v>
      </c>
      <c r="D5315" s="39">
        <v>14</v>
      </c>
      <c r="E5315" s="17">
        <v>27.8</v>
      </c>
      <c r="F5315" s="17">
        <v>248</v>
      </c>
      <c r="G5315" s="17">
        <v>705</v>
      </c>
      <c r="H5315" s="37">
        <f t="shared" si="1482"/>
        <v>82.04</v>
      </c>
      <c r="I5315" s="37">
        <f>IF(H5315&lt;'Roof Calculator'!$G$8, 1, 0)</f>
        <v>0</v>
      </c>
      <c r="J5315" s="37">
        <f>IF(H5315&gt;='Roof Calculator'!$G$8, 1, 0)</f>
        <v>1</v>
      </c>
      <c r="K5315" s="37">
        <f t="shared" si="1483"/>
        <v>0</v>
      </c>
      <c r="L5315" s="37">
        <f t="shared" si="1484"/>
        <v>82.04</v>
      </c>
      <c r="M5315" s="37">
        <v>0</v>
      </c>
      <c r="N5315" s="37">
        <f t="shared" si="1485"/>
        <v>248</v>
      </c>
      <c r="O5315" s="37">
        <v>0</v>
      </c>
      <c r="P5315" s="37">
        <v>0</v>
      </c>
      <c r="Q5315" s="21">
        <f t="shared" si="1486"/>
        <v>39.790999999999997</v>
      </c>
      <c r="R5315" s="21">
        <f t="shared" si="1495"/>
        <v>221.5416666666512</v>
      </c>
      <c r="S5315" s="21">
        <f t="shared" si="1496"/>
        <v>15.253045627378976</v>
      </c>
      <c r="T5315" s="21">
        <f t="shared" si="1487"/>
        <v>86.147999999999996</v>
      </c>
      <c r="U5315" s="37">
        <f>VLOOKUP(Time_Zone, 'LSTM LookUp'!$B$5:$D$8, 3, FALSE)</f>
        <v>-75</v>
      </c>
      <c r="V5315" s="21">
        <f t="shared" si="1497"/>
        <v>-5.1333408027875471</v>
      </c>
      <c r="W5315" s="21">
        <f t="shared" si="1488"/>
        <v>189.86466479930311</v>
      </c>
      <c r="X5315" s="21">
        <f t="shared" si="1489"/>
        <v>-396.2003508740533</v>
      </c>
      <c r="Y5315" s="21">
        <f t="shared" si="1490"/>
        <v>-148.2003508740533</v>
      </c>
      <c r="Z5315" s="21">
        <f t="shared" si="1498"/>
        <v>-46.976922815149564</v>
      </c>
      <c r="AA5315" s="21">
        <f t="shared" si="1491"/>
        <v>0</v>
      </c>
      <c r="AB5315" s="21">
        <f t="shared" si="1492"/>
        <v>-46.976922815149564</v>
      </c>
      <c r="AC5315" s="21">
        <f t="shared" si="1493"/>
        <v>82.04</v>
      </c>
      <c r="AD5315" s="21">
        <f t="shared" si="1499"/>
        <v>-46.976922815149564</v>
      </c>
      <c r="AE5315" s="21" t="str">
        <f t="shared" si="1494"/>
        <v>8/9/14:00</v>
      </c>
    </row>
    <row r="5316" spans="2:31">
      <c r="B5316" s="37">
        <v>8</v>
      </c>
      <c r="C5316" s="38">
        <v>9</v>
      </c>
      <c r="D5316" s="39">
        <v>15</v>
      </c>
      <c r="E5316" s="17">
        <v>28.9</v>
      </c>
      <c r="F5316" s="17">
        <v>292</v>
      </c>
      <c r="G5316" s="17">
        <v>530</v>
      </c>
      <c r="H5316" s="37">
        <f t="shared" si="1482"/>
        <v>84.02</v>
      </c>
      <c r="I5316" s="37">
        <f>IF(H5316&lt;'Roof Calculator'!$G$8, 1, 0)</f>
        <v>0</v>
      </c>
      <c r="J5316" s="37">
        <f>IF(H5316&gt;='Roof Calculator'!$G$8, 1, 0)</f>
        <v>1</v>
      </c>
      <c r="K5316" s="37">
        <f t="shared" si="1483"/>
        <v>0</v>
      </c>
      <c r="L5316" s="37">
        <f t="shared" si="1484"/>
        <v>84.02</v>
      </c>
      <c r="M5316" s="37">
        <v>0</v>
      </c>
      <c r="N5316" s="37">
        <f t="shared" si="1485"/>
        <v>292</v>
      </c>
      <c r="O5316" s="37">
        <v>0</v>
      </c>
      <c r="P5316" s="37">
        <v>0</v>
      </c>
      <c r="Q5316" s="21">
        <f t="shared" si="1486"/>
        <v>39.790999999999997</v>
      </c>
      <c r="R5316" s="21">
        <f t="shared" si="1495"/>
        <v>221.58333333331785</v>
      </c>
      <c r="S5316" s="21">
        <f t="shared" si="1496"/>
        <v>15.240323505878603</v>
      </c>
      <c r="T5316" s="21">
        <f t="shared" si="1487"/>
        <v>86.147999999999996</v>
      </c>
      <c r="U5316" s="37">
        <f>VLOOKUP(Time_Zone, 'LSTM LookUp'!$B$5:$D$8, 3, FALSE)</f>
        <v>-75</v>
      </c>
      <c r="V5316" s="21">
        <f t="shared" si="1497"/>
        <v>-5.1271715194887246</v>
      </c>
      <c r="W5316" s="21">
        <f t="shared" si="1488"/>
        <v>204.86620712012783</v>
      </c>
      <c r="X5316" s="21">
        <f t="shared" si="1489"/>
        <v>-267.33122135699756</v>
      </c>
      <c r="Y5316" s="21">
        <f t="shared" si="1490"/>
        <v>24.66877864300244</v>
      </c>
      <c r="Z5316" s="21">
        <f t="shared" si="1498"/>
        <v>7.8195719741661405</v>
      </c>
      <c r="AA5316" s="21">
        <f t="shared" si="1491"/>
        <v>0</v>
      </c>
      <c r="AB5316" s="21">
        <f t="shared" si="1492"/>
        <v>7.8195719741661405</v>
      </c>
      <c r="AC5316" s="21">
        <f t="shared" si="1493"/>
        <v>84.02</v>
      </c>
      <c r="AD5316" s="21">
        <f t="shared" si="1499"/>
        <v>7.8195719741661405</v>
      </c>
      <c r="AE5316" s="21" t="str">
        <f t="shared" si="1494"/>
        <v>8/9/15:00</v>
      </c>
    </row>
    <row r="5317" spans="2:31">
      <c r="B5317" s="37">
        <v>8</v>
      </c>
      <c r="C5317" s="38">
        <v>9</v>
      </c>
      <c r="D5317" s="39">
        <v>16</v>
      </c>
      <c r="E5317" s="17">
        <v>29.4</v>
      </c>
      <c r="F5317" s="17">
        <v>234</v>
      </c>
      <c r="G5317" s="17">
        <v>520</v>
      </c>
      <c r="H5317" s="37">
        <f t="shared" si="1482"/>
        <v>84.919999999999987</v>
      </c>
      <c r="I5317" s="37">
        <f>IF(H5317&lt;'Roof Calculator'!$G$8, 1, 0)</f>
        <v>0</v>
      </c>
      <c r="J5317" s="37">
        <f>IF(H5317&gt;='Roof Calculator'!$G$8, 1, 0)</f>
        <v>1</v>
      </c>
      <c r="K5317" s="37">
        <f t="shared" si="1483"/>
        <v>0</v>
      </c>
      <c r="L5317" s="37">
        <f t="shared" si="1484"/>
        <v>84.919999999999987</v>
      </c>
      <c r="M5317" s="37">
        <v>0</v>
      </c>
      <c r="N5317" s="37">
        <f t="shared" si="1485"/>
        <v>234</v>
      </c>
      <c r="O5317" s="37">
        <v>0</v>
      </c>
      <c r="P5317" s="37">
        <v>0</v>
      </c>
      <c r="Q5317" s="21">
        <f t="shared" si="1486"/>
        <v>39.790999999999997</v>
      </c>
      <c r="R5317" s="21">
        <f t="shared" si="1495"/>
        <v>221.62499999998451</v>
      </c>
      <c r="S5317" s="21">
        <f t="shared" si="1496"/>
        <v>15.227594123613796</v>
      </c>
      <c r="T5317" s="21">
        <f t="shared" si="1487"/>
        <v>86.147999999999996</v>
      </c>
      <c r="U5317" s="37">
        <f>VLOOKUP(Time_Zone, 'LSTM LookUp'!$B$5:$D$8, 3, FALSE)</f>
        <v>-75</v>
      </c>
      <c r="V5317" s="21">
        <f t="shared" si="1497"/>
        <v>-5.1209844892944592</v>
      </c>
      <c r="W5317" s="21">
        <f t="shared" si="1488"/>
        <v>219.86775387767636</v>
      </c>
      <c r="X5317" s="21">
        <f t="shared" si="1489"/>
        <v>-208.49552657591556</v>
      </c>
      <c r="Y5317" s="21">
        <f t="shared" si="1490"/>
        <v>25.504473424084438</v>
      </c>
      <c r="Z5317" s="21">
        <f t="shared" si="1498"/>
        <v>8.0844726238365023</v>
      </c>
      <c r="AA5317" s="21">
        <f t="shared" si="1491"/>
        <v>0</v>
      </c>
      <c r="AB5317" s="21">
        <f t="shared" si="1492"/>
        <v>8.0844726238365023</v>
      </c>
      <c r="AC5317" s="21">
        <f t="shared" si="1493"/>
        <v>84.919999999999987</v>
      </c>
      <c r="AD5317" s="21">
        <f t="shared" si="1499"/>
        <v>8.0844726238365023</v>
      </c>
      <c r="AE5317" s="21" t="str">
        <f t="shared" si="1494"/>
        <v>8/9/16:00</v>
      </c>
    </row>
    <row r="5318" spans="2:31">
      <c r="B5318" s="37">
        <v>8</v>
      </c>
      <c r="C5318" s="38">
        <v>9</v>
      </c>
      <c r="D5318" s="39">
        <v>17</v>
      </c>
      <c r="E5318" s="17">
        <v>28.3</v>
      </c>
      <c r="F5318" s="17">
        <v>256</v>
      </c>
      <c r="G5318" s="17">
        <v>391</v>
      </c>
      <c r="H5318" s="37">
        <f t="shared" si="1482"/>
        <v>82.94</v>
      </c>
      <c r="I5318" s="37">
        <f>IF(H5318&lt;'Roof Calculator'!$G$8, 1, 0)</f>
        <v>0</v>
      </c>
      <c r="J5318" s="37">
        <f>IF(H5318&gt;='Roof Calculator'!$G$8, 1, 0)</f>
        <v>1</v>
      </c>
      <c r="K5318" s="37">
        <f t="shared" si="1483"/>
        <v>0</v>
      </c>
      <c r="L5318" s="37">
        <f t="shared" si="1484"/>
        <v>82.94</v>
      </c>
      <c r="M5318" s="37">
        <v>0</v>
      </c>
      <c r="N5318" s="37">
        <f t="shared" si="1485"/>
        <v>256</v>
      </c>
      <c r="O5318" s="37">
        <v>0</v>
      </c>
      <c r="P5318" s="37">
        <v>0</v>
      </c>
      <c r="Q5318" s="21">
        <f t="shared" si="1486"/>
        <v>39.790999999999997</v>
      </c>
      <c r="R5318" s="21">
        <f t="shared" si="1495"/>
        <v>221.66666666665117</v>
      </c>
      <c r="S5318" s="21">
        <f t="shared" si="1496"/>
        <v>15.214857487822275</v>
      </c>
      <c r="T5318" s="21">
        <f t="shared" si="1487"/>
        <v>86.147999999999996</v>
      </c>
      <c r="U5318" s="37">
        <f>VLOOKUP(Time_Zone, 'LSTM LookUp'!$B$5:$D$8, 3, FALSE)</f>
        <v>-75</v>
      </c>
      <c r="V5318" s="21">
        <f t="shared" si="1497"/>
        <v>-5.1147797181856252</v>
      </c>
      <c r="W5318" s="21">
        <f t="shared" si="1488"/>
        <v>234.86930507045358</v>
      </c>
      <c r="X5318" s="21">
        <f t="shared" si="1489"/>
        <v>-101.15358365836077</v>
      </c>
      <c r="Y5318" s="21">
        <f t="shared" si="1490"/>
        <v>154.84641634163921</v>
      </c>
      <c r="Z5318" s="21">
        <f t="shared" si="1498"/>
        <v>49.083609490679393</v>
      </c>
      <c r="AA5318" s="21">
        <f t="shared" si="1491"/>
        <v>0</v>
      </c>
      <c r="AB5318" s="21">
        <f t="shared" si="1492"/>
        <v>49.083609490679393</v>
      </c>
      <c r="AC5318" s="21">
        <f t="shared" si="1493"/>
        <v>82.94</v>
      </c>
      <c r="AD5318" s="21">
        <f t="shared" si="1499"/>
        <v>49.083609490679393</v>
      </c>
      <c r="AE5318" s="21" t="str">
        <f t="shared" si="1494"/>
        <v>8/9/17:00</v>
      </c>
    </row>
    <row r="5319" spans="2:31">
      <c r="B5319" s="37">
        <v>8</v>
      </c>
      <c r="C5319" s="38">
        <v>9</v>
      </c>
      <c r="D5319" s="39">
        <v>18</v>
      </c>
      <c r="E5319" s="17">
        <v>27.8</v>
      </c>
      <c r="F5319" s="17">
        <v>161</v>
      </c>
      <c r="G5319" s="17">
        <v>420</v>
      </c>
      <c r="H5319" s="37">
        <f t="shared" si="1482"/>
        <v>82.04</v>
      </c>
      <c r="I5319" s="37">
        <f>IF(H5319&lt;'Roof Calculator'!$G$8, 1, 0)</f>
        <v>0</v>
      </c>
      <c r="J5319" s="37">
        <f>IF(H5319&gt;='Roof Calculator'!$G$8, 1, 0)</f>
        <v>1</v>
      </c>
      <c r="K5319" s="37">
        <f t="shared" si="1483"/>
        <v>0</v>
      </c>
      <c r="L5319" s="37">
        <f t="shared" si="1484"/>
        <v>82.04</v>
      </c>
      <c r="M5319" s="37">
        <v>0</v>
      </c>
      <c r="N5319" s="37">
        <f t="shared" si="1485"/>
        <v>161</v>
      </c>
      <c r="O5319" s="37">
        <v>0</v>
      </c>
      <c r="P5319" s="37">
        <v>0</v>
      </c>
      <c r="Q5319" s="21">
        <f t="shared" si="1486"/>
        <v>39.790999999999997</v>
      </c>
      <c r="R5319" s="21">
        <f t="shared" si="1495"/>
        <v>221.70833333331782</v>
      </c>
      <c r="S5319" s="21">
        <f t="shared" si="1496"/>
        <v>15.202113605742651</v>
      </c>
      <c r="T5319" s="21">
        <f t="shared" si="1487"/>
        <v>86.147999999999996</v>
      </c>
      <c r="U5319" s="37">
        <f>VLOOKUP(Time_Zone, 'LSTM LookUp'!$B$5:$D$8, 3, FALSE)</f>
        <v>-75</v>
      </c>
      <c r="V5319" s="21">
        <f t="shared" si="1497"/>
        <v>-5.1085572121833049</v>
      </c>
      <c r="W5319" s="21">
        <f t="shared" si="1488"/>
        <v>249.87086069695414</v>
      </c>
      <c r="X5319" s="21">
        <f t="shared" si="1489"/>
        <v>-36.689256416441069</v>
      </c>
      <c r="Y5319" s="21">
        <f t="shared" si="1490"/>
        <v>124.31074358355893</v>
      </c>
      <c r="Z5319" s="21">
        <f t="shared" si="1498"/>
        <v>39.404334551012923</v>
      </c>
      <c r="AA5319" s="21">
        <f t="shared" si="1491"/>
        <v>0</v>
      </c>
      <c r="AB5319" s="21">
        <f t="shared" si="1492"/>
        <v>39.404334551012923</v>
      </c>
      <c r="AC5319" s="21">
        <f t="shared" si="1493"/>
        <v>82.04</v>
      </c>
      <c r="AD5319" s="21">
        <f t="shared" si="1499"/>
        <v>39.404334551012923</v>
      </c>
      <c r="AE5319" s="21" t="str">
        <f t="shared" si="1494"/>
        <v>8/9/18:00</v>
      </c>
    </row>
    <row r="5320" spans="2:31">
      <c r="B5320" s="37">
        <v>8</v>
      </c>
      <c r="C5320" s="38">
        <v>9</v>
      </c>
      <c r="D5320" s="39">
        <v>19</v>
      </c>
      <c r="E5320" s="17">
        <v>25</v>
      </c>
      <c r="F5320" s="17">
        <v>83</v>
      </c>
      <c r="G5320" s="17">
        <v>263</v>
      </c>
      <c r="H5320" s="37">
        <f t="shared" si="1482"/>
        <v>77</v>
      </c>
      <c r="I5320" s="37">
        <f>IF(H5320&lt;'Roof Calculator'!$G$8, 1, 0)</f>
        <v>0</v>
      </c>
      <c r="J5320" s="37">
        <f>IF(H5320&gt;='Roof Calculator'!$G$8, 1, 0)</f>
        <v>1</v>
      </c>
      <c r="K5320" s="37">
        <f t="shared" si="1483"/>
        <v>0</v>
      </c>
      <c r="L5320" s="37">
        <f t="shared" si="1484"/>
        <v>77</v>
      </c>
      <c r="M5320" s="37">
        <v>0</v>
      </c>
      <c r="N5320" s="37">
        <f t="shared" si="1485"/>
        <v>83</v>
      </c>
      <c r="O5320" s="37">
        <v>0</v>
      </c>
      <c r="P5320" s="37">
        <v>0</v>
      </c>
      <c r="Q5320" s="21">
        <f t="shared" si="1486"/>
        <v>39.790999999999997</v>
      </c>
      <c r="R5320" s="21">
        <f t="shared" si="1495"/>
        <v>221.74999999998448</v>
      </c>
      <c r="S5320" s="21">
        <f t="shared" si="1496"/>
        <v>15.189362484614488</v>
      </c>
      <c r="T5320" s="21">
        <f t="shared" si="1487"/>
        <v>86.147999999999996</v>
      </c>
      <c r="U5320" s="37">
        <f>VLOOKUP(Time_Zone, 'LSTM LookUp'!$B$5:$D$8, 3, FALSE)</f>
        <v>-75</v>
      </c>
      <c r="V5320" s="21">
        <f t="shared" si="1497"/>
        <v>-5.1023169773487762</v>
      </c>
      <c r="W5320" s="21">
        <f t="shared" si="1488"/>
        <v>264.8724207556628</v>
      </c>
      <c r="X5320" s="21">
        <f t="shared" si="1489"/>
        <v>26.670637995050964</v>
      </c>
      <c r="Y5320" s="21">
        <f t="shared" si="1490"/>
        <v>109.67063799505097</v>
      </c>
      <c r="Z5320" s="21">
        <f t="shared" si="1498"/>
        <v>34.763676778067065</v>
      </c>
      <c r="AA5320" s="21">
        <f t="shared" si="1491"/>
        <v>0</v>
      </c>
      <c r="AB5320" s="21">
        <f t="shared" si="1492"/>
        <v>34.763676778067065</v>
      </c>
      <c r="AC5320" s="21">
        <f t="shared" si="1493"/>
        <v>77</v>
      </c>
      <c r="AD5320" s="21">
        <f t="shared" si="1499"/>
        <v>34.763676778067065</v>
      </c>
      <c r="AE5320" s="21" t="str">
        <f t="shared" si="1494"/>
        <v>8/9/19:00</v>
      </c>
    </row>
    <row r="5321" spans="2:31">
      <c r="B5321" s="37">
        <v>8</v>
      </c>
      <c r="C5321" s="38">
        <v>9</v>
      </c>
      <c r="D5321" s="39">
        <v>20</v>
      </c>
      <c r="E5321" s="17">
        <v>22.8</v>
      </c>
      <c r="F5321" s="17">
        <v>26</v>
      </c>
      <c r="G5321" s="17">
        <v>71</v>
      </c>
      <c r="H5321" s="37">
        <f t="shared" si="1482"/>
        <v>73.040000000000006</v>
      </c>
      <c r="I5321" s="37">
        <f>IF(H5321&lt;'Roof Calculator'!$G$8, 1, 0)</f>
        <v>0</v>
      </c>
      <c r="J5321" s="37">
        <f>IF(H5321&gt;='Roof Calculator'!$G$8, 1, 0)</f>
        <v>1</v>
      </c>
      <c r="K5321" s="37">
        <f t="shared" si="1483"/>
        <v>0</v>
      </c>
      <c r="L5321" s="37">
        <f t="shared" si="1484"/>
        <v>73.040000000000006</v>
      </c>
      <c r="M5321" s="37">
        <v>0</v>
      </c>
      <c r="N5321" s="37">
        <f t="shared" si="1485"/>
        <v>26</v>
      </c>
      <c r="O5321" s="37">
        <v>0</v>
      </c>
      <c r="P5321" s="37">
        <v>0</v>
      </c>
      <c r="Q5321" s="21">
        <f t="shared" si="1486"/>
        <v>39.790999999999997</v>
      </c>
      <c r="R5321" s="21">
        <f t="shared" si="1495"/>
        <v>221.79166666665114</v>
      </c>
      <c r="S5321" s="21">
        <f t="shared" si="1496"/>
        <v>15.176604131678292</v>
      </c>
      <c r="T5321" s="21">
        <f t="shared" si="1487"/>
        <v>86.147999999999996</v>
      </c>
      <c r="U5321" s="37">
        <f>VLOOKUP(Time_Zone, 'LSTM LookUp'!$B$5:$D$8, 3, FALSE)</f>
        <v>-75</v>
      </c>
      <c r="V5321" s="21">
        <f t="shared" si="1497"/>
        <v>-5.0960590197835316</v>
      </c>
      <c r="W5321" s="21">
        <f t="shared" si="1488"/>
        <v>279.87398524505409</v>
      </c>
      <c r="X5321" s="21">
        <f t="shared" si="1489"/>
        <v>20.924722920655093</v>
      </c>
      <c r="Y5321" s="21">
        <f t="shared" si="1490"/>
        <v>46.924722920655093</v>
      </c>
      <c r="Z5321" s="21">
        <f t="shared" si="1498"/>
        <v>14.874317596179411</v>
      </c>
      <c r="AA5321" s="21">
        <f t="shared" si="1491"/>
        <v>0</v>
      </c>
      <c r="AB5321" s="21">
        <f t="shared" si="1492"/>
        <v>14.874317596179411</v>
      </c>
      <c r="AC5321" s="21">
        <f t="shared" si="1493"/>
        <v>73.040000000000006</v>
      </c>
      <c r="AD5321" s="21">
        <f t="shared" si="1499"/>
        <v>14.874317596179411</v>
      </c>
      <c r="AE5321" s="21" t="str">
        <f t="shared" si="1494"/>
        <v>8/9/20:00</v>
      </c>
    </row>
    <row r="5322" spans="2:31">
      <c r="B5322" s="37">
        <v>8</v>
      </c>
      <c r="C5322" s="38">
        <v>9</v>
      </c>
      <c r="D5322" s="39">
        <v>21</v>
      </c>
      <c r="E5322" s="17">
        <v>21.1</v>
      </c>
      <c r="F5322" s="17">
        <v>0</v>
      </c>
      <c r="G5322" s="17">
        <v>0</v>
      </c>
      <c r="H5322" s="37">
        <f t="shared" si="1482"/>
        <v>69.98</v>
      </c>
      <c r="I5322" s="37">
        <f>IF(H5322&lt;'Roof Calculator'!$G$8, 1, 0)</f>
        <v>0</v>
      </c>
      <c r="J5322" s="37">
        <f>IF(H5322&gt;='Roof Calculator'!$G$8, 1, 0)</f>
        <v>1</v>
      </c>
      <c r="K5322" s="37">
        <f t="shared" si="1483"/>
        <v>0</v>
      </c>
      <c r="L5322" s="37">
        <f t="shared" si="1484"/>
        <v>69.98</v>
      </c>
      <c r="M5322" s="37">
        <v>0</v>
      </c>
      <c r="N5322" s="37">
        <f t="shared" si="1485"/>
        <v>0</v>
      </c>
      <c r="O5322" s="37">
        <v>0</v>
      </c>
      <c r="P5322" s="37">
        <v>0</v>
      </c>
      <c r="Q5322" s="21">
        <f t="shared" si="1486"/>
        <v>39.790999999999997</v>
      </c>
      <c r="R5322" s="21">
        <f t="shared" si="1495"/>
        <v>221.8333333333178</v>
      </c>
      <c r="S5322" s="21">
        <f t="shared" si="1496"/>
        <v>15.163838554175465</v>
      </c>
      <c r="T5322" s="21">
        <f t="shared" si="1487"/>
        <v>86.147999999999996</v>
      </c>
      <c r="U5322" s="37">
        <f>VLOOKUP(Time_Zone, 'LSTM LookUp'!$B$5:$D$8, 3, FALSE)</f>
        <v>-75</v>
      </c>
      <c r="V5322" s="21">
        <f t="shared" si="1497"/>
        <v>-5.0897833456292361</v>
      </c>
      <c r="W5322" s="21">
        <f t="shared" si="1488"/>
        <v>294.87555416359271</v>
      </c>
      <c r="X5322" s="21">
        <f t="shared" si="1489"/>
        <v>0</v>
      </c>
      <c r="Y5322" s="21">
        <f t="shared" si="1490"/>
        <v>0</v>
      </c>
      <c r="Z5322" s="21">
        <f t="shared" si="1498"/>
        <v>0</v>
      </c>
      <c r="AA5322" s="21">
        <f t="shared" si="1491"/>
        <v>0</v>
      </c>
      <c r="AB5322" s="21">
        <f t="shared" si="1492"/>
        <v>0</v>
      </c>
      <c r="AC5322" s="21">
        <f t="shared" si="1493"/>
        <v>69.98</v>
      </c>
      <c r="AD5322" s="21">
        <f t="shared" si="1499"/>
        <v>0</v>
      </c>
      <c r="AE5322" s="21" t="str">
        <f t="shared" si="1494"/>
        <v>8/9/21:00</v>
      </c>
    </row>
    <row r="5323" spans="2:31">
      <c r="B5323" s="37">
        <v>8</v>
      </c>
      <c r="C5323" s="38">
        <v>9</v>
      </c>
      <c r="D5323" s="39">
        <v>22</v>
      </c>
      <c r="E5323" s="17">
        <v>20.6</v>
      </c>
      <c r="F5323" s="17">
        <v>0</v>
      </c>
      <c r="G5323" s="17">
        <v>0</v>
      </c>
      <c r="H5323" s="37">
        <f t="shared" si="1482"/>
        <v>69.08</v>
      </c>
      <c r="I5323" s="37">
        <f>IF(H5323&lt;'Roof Calculator'!$G$8, 1, 0)</f>
        <v>0</v>
      </c>
      <c r="J5323" s="37">
        <f>IF(H5323&gt;='Roof Calculator'!$G$8, 1, 0)</f>
        <v>1</v>
      </c>
      <c r="K5323" s="37">
        <f t="shared" si="1483"/>
        <v>0</v>
      </c>
      <c r="L5323" s="37">
        <f t="shared" si="1484"/>
        <v>69.08</v>
      </c>
      <c r="M5323" s="37">
        <v>0</v>
      </c>
      <c r="N5323" s="37">
        <f t="shared" si="1485"/>
        <v>0</v>
      </c>
      <c r="O5323" s="37">
        <v>0</v>
      </c>
      <c r="P5323" s="37">
        <v>0</v>
      </c>
      <c r="Q5323" s="21">
        <f t="shared" si="1486"/>
        <v>39.790999999999997</v>
      </c>
      <c r="R5323" s="21">
        <f t="shared" si="1495"/>
        <v>221.87499999998445</v>
      </c>
      <c r="S5323" s="21">
        <f t="shared" si="1496"/>
        <v>15.151065759348329</v>
      </c>
      <c r="T5323" s="21">
        <f t="shared" si="1487"/>
        <v>86.147999999999996</v>
      </c>
      <c r="U5323" s="37">
        <f>VLOOKUP(Time_Zone, 'LSTM LookUp'!$B$5:$D$8, 3, FALSE)</f>
        <v>-75</v>
      </c>
      <c r="V5323" s="21">
        <f t="shared" si="1497"/>
        <v>-5.0834899610677287</v>
      </c>
      <c r="W5323" s="21">
        <f t="shared" si="1488"/>
        <v>309.87712750973304</v>
      </c>
      <c r="X5323" s="21">
        <f t="shared" si="1489"/>
        <v>0</v>
      </c>
      <c r="Y5323" s="21">
        <f t="shared" si="1490"/>
        <v>0</v>
      </c>
      <c r="Z5323" s="21">
        <f t="shared" si="1498"/>
        <v>0</v>
      </c>
      <c r="AA5323" s="21">
        <f t="shared" si="1491"/>
        <v>0</v>
      </c>
      <c r="AB5323" s="21">
        <f t="shared" si="1492"/>
        <v>0</v>
      </c>
      <c r="AC5323" s="21">
        <f t="shared" si="1493"/>
        <v>69.08</v>
      </c>
      <c r="AD5323" s="21">
        <f t="shared" si="1499"/>
        <v>0</v>
      </c>
      <c r="AE5323" s="21" t="str">
        <f t="shared" si="1494"/>
        <v>8/9/22:00</v>
      </c>
    </row>
    <row r="5324" spans="2:31">
      <c r="B5324" s="37">
        <v>8</v>
      </c>
      <c r="C5324" s="38">
        <v>9</v>
      </c>
      <c r="D5324" s="39">
        <v>23</v>
      </c>
      <c r="E5324" s="17">
        <v>20</v>
      </c>
      <c r="F5324" s="17">
        <v>0</v>
      </c>
      <c r="G5324" s="17">
        <v>0</v>
      </c>
      <c r="H5324" s="37">
        <f t="shared" si="1482"/>
        <v>68</v>
      </c>
      <c r="I5324" s="37">
        <f>IF(H5324&lt;'Roof Calculator'!$G$8, 1, 0)</f>
        <v>0</v>
      </c>
      <c r="J5324" s="37">
        <f>IF(H5324&gt;='Roof Calculator'!$G$8, 1, 0)</f>
        <v>1</v>
      </c>
      <c r="K5324" s="37">
        <f t="shared" si="1483"/>
        <v>0</v>
      </c>
      <c r="L5324" s="37">
        <f t="shared" si="1484"/>
        <v>68</v>
      </c>
      <c r="M5324" s="37">
        <v>0</v>
      </c>
      <c r="N5324" s="37">
        <f t="shared" si="1485"/>
        <v>0</v>
      </c>
      <c r="O5324" s="37">
        <v>0</v>
      </c>
      <c r="P5324" s="37">
        <v>0</v>
      </c>
      <c r="Q5324" s="21">
        <f t="shared" si="1486"/>
        <v>39.790999999999997</v>
      </c>
      <c r="R5324" s="21">
        <f t="shared" si="1495"/>
        <v>221.91666666665111</v>
      </c>
      <c r="S5324" s="21">
        <f t="shared" si="1496"/>
        <v>15.138285754440144</v>
      </c>
      <c r="T5324" s="21">
        <f t="shared" si="1487"/>
        <v>86.147999999999996</v>
      </c>
      <c r="U5324" s="37">
        <f>VLOOKUP(Time_Zone, 'LSTM LookUp'!$B$5:$D$8, 3, FALSE)</f>
        <v>-75</v>
      </c>
      <c r="V5324" s="21">
        <f t="shared" si="1497"/>
        <v>-5.0771788723210323</v>
      </c>
      <c r="W5324" s="21">
        <f t="shared" si="1488"/>
        <v>324.87870528191979</v>
      </c>
      <c r="X5324" s="21">
        <f t="shared" si="1489"/>
        <v>0</v>
      </c>
      <c r="Y5324" s="21">
        <f t="shared" si="1490"/>
        <v>0</v>
      </c>
      <c r="Z5324" s="21">
        <f t="shared" si="1498"/>
        <v>0</v>
      </c>
      <c r="AA5324" s="21">
        <f t="shared" si="1491"/>
        <v>0</v>
      </c>
      <c r="AB5324" s="21">
        <f t="shared" si="1492"/>
        <v>0</v>
      </c>
      <c r="AC5324" s="21">
        <f t="shared" si="1493"/>
        <v>68</v>
      </c>
      <c r="AD5324" s="21">
        <f t="shared" si="1499"/>
        <v>0</v>
      </c>
      <c r="AE5324" s="21" t="str">
        <f t="shared" si="1494"/>
        <v>8/9/23:00</v>
      </c>
    </row>
    <row r="5325" spans="2:31">
      <c r="B5325" s="37">
        <v>8</v>
      </c>
      <c r="C5325" s="38">
        <v>9</v>
      </c>
      <c r="D5325" s="39">
        <v>24</v>
      </c>
      <c r="E5325" s="17">
        <v>20.6</v>
      </c>
      <c r="F5325" s="17">
        <v>0</v>
      </c>
      <c r="G5325" s="17">
        <v>0</v>
      </c>
      <c r="H5325" s="37">
        <f t="shared" si="1482"/>
        <v>69.08</v>
      </c>
      <c r="I5325" s="37">
        <f>IF(H5325&lt;'Roof Calculator'!$G$8, 1, 0)</f>
        <v>0</v>
      </c>
      <c r="J5325" s="37">
        <f>IF(H5325&gt;='Roof Calculator'!$G$8, 1, 0)</f>
        <v>1</v>
      </c>
      <c r="K5325" s="37">
        <f t="shared" si="1483"/>
        <v>0</v>
      </c>
      <c r="L5325" s="37">
        <f t="shared" si="1484"/>
        <v>69.08</v>
      </c>
      <c r="M5325" s="37">
        <v>0</v>
      </c>
      <c r="N5325" s="37">
        <f t="shared" si="1485"/>
        <v>0</v>
      </c>
      <c r="O5325" s="37">
        <v>0</v>
      </c>
      <c r="P5325" s="37">
        <v>0</v>
      </c>
      <c r="Q5325" s="21">
        <f t="shared" si="1486"/>
        <v>39.790999999999997</v>
      </c>
      <c r="R5325" s="21">
        <f t="shared" si="1495"/>
        <v>221.95833333331777</v>
      </c>
      <c r="S5325" s="21">
        <f t="shared" si="1496"/>
        <v>15.125498546695026</v>
      </c>
      <c r="T5325" s="21">
        <f t="shared" si="1487"/>
        <v>86.147999999999996</v>
      </c>
      <c r="U5325" s="37">
        <f>VLOOKUP(Time_Zone, 'LSTM LookUp'!$B$5:$D$8, 3, FALSE)</f>
        <v>-75</v>
      </c>
      <c r="V5325" s="21">
        <f t="shared" si="1497"/>
        <v>-5.0708500856513101</v>
      </c>
      <c r="W5325" s="21">
        <f t="shared" si="1488"/>
        <v>339.88028747858721</v>
      </c>
      <c r="X5325" s="21">
        <f t="shared" si="1489"/>
        <v>0</v>
      </c>
      <c r="Y5325" s="21">
        <f t="shared" si="1490"/>
        <v>0</v>
      </c>
      <c r="Z5325" s="21">
        <f t="shared" si="1498"/>
        <v>0</v>
      </c>
      <c r="AA5325" s="21">
        <f t="shared" si="1491"/>
        <v>0</v>
      </c>
      <c r="AB5325" s="21">
        <f t="shared" si="1492"/>
        <v>0</v>
      </c>
      <c r="AC5325" s="21">
        <f t="shared" si="1493"/>
        <v>69.08</v>
      </c>
      <c r="AD5325" s="21">
        <f t="shared" si="1499"/>
        <v>0</v>
      </c>
      <c r="AE5325" s="21" t="str">
        <f t="shared" si="1494"/>
        <v>8/9/24:00</v>
      </c>
    </row>
    <row r="5326" spans="2:31">
      <c r="B5326" s="37">
        <v>8</v>
      </c>
      <c r="C5326" s="38">
        <v>10</v>
      </c>
      <c r="D5326" s="39">
        <v>1</v>
      </c>
      <c r="E5326" s="17">
        <v>20</v>
      </c>
      <c r="F5326" s="17">
        <v>0</v>
      </c>
      <c r="G5326" s="17">
        <v>0</v>
      </c>
      <c r="H5326" s="37">
        <f t="shared" si="1482"/>
        <v>68</v>
      </c>
      <c r="I5326" s="37">
        <f>IF(H5326&lt;'Roof Calculator'!$G$8, 1, 0)</f>
        <v>0</v>
      </c>
      <c r="J5326" s="37">
        <f>IF(H5326&gt;='Roof Calculator'!$G$8, 1, 0)</f>
        <v>1</v>
      </c>
      <c r="K5326" s="37">
        <f t="shared" si="1483"/>
        <v>0</v>
      </c>
      <c r="L5326" s="37">
        <f t="shared" si="1484"/>
        <v>68</v>
      </c>
      <c r="M5326" s="37">
        <v>0</v>
      </c>
      <c r="N5326" s="37">
        <f t="shared" si="1485"/>
        <v>0</v>
      </c>
      <c r="O5326" s="37">
        <v>0</v>
      </c>
      <c r="P5326" s="37">
        <v>0</v>
      </c>
      <c r="Q5326" s="21">
        <f t="shared" si="1486"/>
        <v>39.790999999999997</v>
      </c>
      <c r="R5326" s="21">
        <f t="shared" si="1495"/>
        <v>221.99999999998442</v>
      </c>
      <c r="S5326" s="21">
        <f t="shared" si="1496"/>
        <v>15.112704143358039</v>
      </c>
      <c r="T5326" s="21">
        <f t="shared" si="1487"/>
        <v>86.147999999999996</v>
      </c>
      <c r="U5326" s="37">
        <f>VLOOKUP(Time_Zone, 'LSTM LookUp'!$B$5:$D$8, 3, FALSE)</f>
        <v>-75</v>
      </c>
      <c r="V5326" s="21">
        <f t="shared" si="1497"/>
        <v>-5.0645036073608951</v>
      </c>
      <c r="W5326" s="21">
        <f t="shared" si="1488"/>
        <v>-5.1181259018402159</v>
      </c>
      <c r="X5326" s="21">
        <f t="shared" si="1489"/>
        <v>0</v>
      </c>
      <c r="Y5326" s="21">
        <f t="shared" si="1490"/>
        <v>0</v>
      </c>
      <c r="Z5326" s="21">
        <f t="shared" si="1498"/>
        <v>0</v>
      </c>
      <c r="AA5326" s="21">
        <f t="shared" si="1491"/>
        <v>0</v>
      </c>
      <c r="AB5326" s="21">
        <f t="shared" si="1492"/>
        <v>0</v>
      </c>
      <c r="AC5326" s="21">
        <f t="shared" si="1493"/>
        <v>68</v>
      </c>
      <c r="AD5326" s="21">
        <f t="shared" si="1499"/>
        <v>0</v>
      </c>
      <c r="AE5326" s="21" t="str">
        <f t="shared" si="1494"/>
        <v>8/10/1:00</v>
      </c>
    </row>
    <row r="5327" spans="2:31">
      <c r="B5327" s="37">
        <v>8</v>
      </c>
      <c r="C5327" s="38">
        <v>10</v>
      </c>
      <c r="D5327" s="39">
        <v>2</v>
      </c>
      <c r="E5327" s="17">
        <v>19.399999999999999</v>
      </c>
      <c r="F5327" s="17">
        <v>0</v>
      </c>
      <c r="G5327" s="17">
        <v>0</v>
      </c>
      <c r="H5327" s="37">
        <f t="shared" si="1482"/>
        <v>66.92</v>
      </c>
      <c r="I5327" s="37">
        <f>IF(H5327&lt;'Roof Calculator'!$G$8, 1, 0)</f>
        <v>0</v>
      </c>
      <c r="J5327" s="37">
        <f>IF(H5327&gt;='Roof Calculator'!$G$8, 1, 0)</f>
        <v>1</v>
      </c>
      <c r="K5327" s="37">
        <f t="shared" si="1483"/>
        <v>0</v>
      </c>
      <c r="L5327" s="37">
        <f t="shared" si="1484"/>
        <v>66.92</v>
      </c>
      <c r="M5327" s="37">
        <v>0</v>
      </c>
      <c r="N5327" s="37">
        <f t="shared" si="1485"/>
        <v>0</v>
      </c>
      <c r="O5327" s="37">
        <v>0</v>
      </c>
      <c r="P5327" s="37">
        <v>0</v>
      </c>
      <c r="Q5327" s="21">
        <f t="shared" si="1486"/>
        <v>39.790999999999997</v>
      </c>
      <c r="R5327" s="21">
        <f t="shared" si="1495"/>
        <v>222.04166666665108</v>
      </c>
      <c r="S5327" s="21">
        <f t="shared" si="1496"/>
        <v>15.099902551675111</v>
      </c>
      <c r="T5327" s="21">
        <f t="shared" si="1487"/>
        <v>86.147999999999996</v>
      </c>
      <c r="U5327" s="37">
        <f>VLOOKUP(Time_Zone, 'LSTM LookUp'!$B$5:$D$8, 3, FALSE)</f>
        <v>-75</v>
      </c>
      <c r="V5327" s="21">
        <f t="shared" si="1497"/>
        <v>-5.0581394437922427</v>
      </c>
      <c r="W5327" s="21">
        <f t="shared" si="1488"/>
        <v>9.883465139051939</v>
      </c>
      <c r="X5327" s="21">
        <f t="shared" si="1489"/>
        <v>0</v>
      </c>
      <c r="Y5327" s="21">
        <f t="shared" si="1490"/>
        <v>0</v>
      </c>
      <c r="Z5327" s="21">
        <f t="shared" si="1498"/>
        <v>0</v>
      </c>
      <c r="AA5327" s="21">
        <f t="shared" si="1491"/>
        <v>0</v>
      </c>
      <c r="AB5327" s="21">
        <f t="shared" si="1492"/>
        <v>0</v>
      </c>
      <c r="AC5327" s="21">
        <f t="shared" si="1493"/>
        <v>66.92</v>
      </c>
      <c r="AD5327" s="21">
        <f t="shared" si="1499"/>
        <v>0</v>
      </c>
      <c r="AE5327" s="21" t="str">
        <f t="shared" si="1494"/>
        <v>8/10/2:00</v>
      </c>
    </row>
    <row r="5328" spans="2:31">
      <c r="B5328" s="37">
        <v>8</v>
      </c>
      <c r="C5328" s="38">
        <v>10</v>
      </c>
      <c r="D5328" s="39">
        <v>3</v>
      </c>
      <c r="E5328" s="17">
        <v>18.899999999999999</v>
      </c>
      <c r="F5328" s="17">
        <v>0</v>
      </c>
      <c r="G5328" s="17">
        <v>0</v>
      </c>
      <c r="H5328" s="37">
        <f t="shared" si="1482"/>
        <v>66.02</v>
      </c>
      <c r="I5328" s="37">
        <f>IF(H5328&lt;'Roof Calculator'!$G$8, 1, 0)</f>
        <v>0</v>
      </c>
      <c r="J5328" s="37">
        <f>IF(H5328&gt;='Roof Calculator'!$G$8, 1, 0)</f>
        <v>1</v>
      </c>
      <c r="K5328" s="37">
        <f t="shared" si="1483"/>
        <v>0</v>
      </c>
      <c r="L5328" s="37">
        <f t="shared" si="1484"/>
        <v>66.02</v>
      </c>
      <c r="M5328" s="37">
        <v>0</v>
      </c>
      <c r="N5328" s="37">
        <f t="shared" si="1485"/>
        <v>0</v>
      </c>
      <c r="O5328" s="37">
        <v>0</v>
      </c>
      <c r="P5328" s="37">
        <v>0</v>
      </c>
      <c r="Q5328" s="21">
        <f t="shared" si="1486"/>
        <v>39.790999999999997</v>
      </c>
      <c r="R5328" s="21">
        <f t="shared" si="1495"/>
        <v>222.08333333331774</v>
      </c>
      <c r="S5328" s="21">
        <f t="shared" si="1496"/>
        <v>15.087093778893047</v>
      </c>
      <c r="T5328" s="21">
        <f t="shared" si="1487"/>
        <v>86.147999999999996</v>
      </c>
      <c r="U5328" s="37">
        <f>VLOOKUP(Time_Zone, 'LSTM LookUp'!$B$5:$D$8, 3, FALSE)</f>
        <v>-75</v>
      </c>
      <c r="V5328" s="21">
        <f t="shared" si="1497"/>
        <v>-5.0517576013279379</v>
      </c>
      <c r="W5328" s="21">
        <f t="shared" si="1488"/>
        <v>24.885060599668016</v>
      </c>
      <c r="X5328" s="21">
        <f t="shared" si="1489"/>
        <v>0</v>
      </c>
      <c r="Y5328" s="21">
        <f t="shared" si="1490"/>
        <v>0</v>
      </c>
      <c r="Z5328" s="21">
        <f t="shared" si="1498"/>
        <v>0</v>
      </c>
      <c r="AA5328" s="21">
        <f t="shared" si="1491"/>
        <v>0</v>
      </c>
      <c r="AB5328" s="21">
        <f t="shared" si="1492"/>
        <v>0</v>
      </c>
      <c r="AC5328" s="21">
        <f t="shared" si="1493"/>
        <v>66.02</v>
      </c>
      <c r="AD5328" s="21">
        <f t="shared" si="1499"/>
        <v>0</v>
      </c>
      <c r="AE5328" s="21" t="str">
        <f t="shared" si="1494"/>
        <v>8/10/3:00</v>
      </c>
    </row>
    <row r="5329" spans="2:31">
      <c r="B5329" s="37">
        <v>8</v>
      </c>
      <c r="C5329" s="38">
        <v>10</v>
      </c>
      <c r="D5329" s="39">
        <v>4</v>
      </c>
      <c r="E5329" s="17">
        <v>19.399999999999999</v>
      </c>
      <c r="F5329" s="17">
        <v>0</v>
      </c>
      <c r="G5329" s="17">
        <v>0</v>
      </c>
      <c r="H5329" s="37">
        <f t="shared" si="1482"/>
        <v>66.92</v>
      </c>
      <c r="I5329" s="37">
        <f>IF(H5329&lt;'Roof Calculator'!$G$8, 1, 0)</f>
        <v>0</v>
      </c>
      <c r="J5329" s="37">
        <f>IF(H5329&gt;='Roof Calculator'!$G$8, 1, 0)</f>
        <v>1</v>
      </c>
      <c r="K5329" s="37">
        <f t="shared" si="1483"/>
        <v>0</v>
      </c>
      <c r="L5329" s="37">
        <f t="shared" si="1484"/>
        <v>66.92</v>
      </c>
      <c r="M5329" s="37">
        <v>0</v>
      </c>
      <c r="N5329" s="37">
        <f t="shared" si="1485"/>
        <v>0</v>
      </c>
      <c r="O5329" s="37">
        <v>0</v>
      </c>
      <c r="P5329" s="37">
        <v>0</v>
      </c>
      <c r="Q5329" s="21">
        <f t="shared" si="1486"/>
        <v>39.790999999999997</v>
      </c>
      <c r="R5329" s="21">
        <f t="shared" si="1495"/>
        <v>222.1249999999844</v>
      </c>
      <c r="S5329" s="21">
        <f t="shared" si="1496"/>
        <v>15.074277832259572</v>
      </c>
      <c r="T5329" s="21">
        <f t="shared" si="1487"/>
        <v>86.147999999999996</v>
      </c>
      <c r="U5329" s="37">
        <f>VLOOKUP(Time_Zone, 'LSTM LookUp'!$B$5:$D$8, 3, FALSE)</f>
        <v>-75</v>
      </c>
      <c r="V5329" s="21">
        <f t="shared" si="1497"/>
        <v>-5.0453580863907055</v>
      </c>
      <c r="W5329" s="21">
        <f t="shared" si="1488"/>
        <v>39.886660478402305</v>
      </c>
      <c r="X5329" s="21">
        <f t="shared" si="1489"/>
        <v>0</v>
      </c>
      <c r="Y5329" s="21">
        <f t="shared" si="1490"/>
        <v>0</v>
      </c>
      <c r="Z5329" s="21">
        <f t="shared" si="1498"/>
        <v>0</v>
      </c>
      <c r="AA5329" s="21">
        <f t="shared" si="1491"/>
        <v>0</v>
      </c>
      <c r="AB5329" s="21">
        <f t="shared" si="1492"/>
        <v>0</v>
      </c>
      <c r="AC5329" s="21">
        <f t="shared" si="1493"/>
        <v>66.92</v>
      </c>
      <c r="AD5329" s="21">
        <f t="shared" si="1499"/>
        <v>0</v>
      </c>
      <c r="AE5329" s="21" t="str">
        <f t="shared" si="1494"/>
        <v>8/10/4:00</v>
      </c>
    </row>
    <row r="5330" spans="2:31">
      <c r="B5330" s="37">
        <v>8</v>
      </c>
      <c r="C5330" s="38">
        <v>10</v>
      </c>
      <c r="D5330" s="39">
        <v>5</v>
      </c>
      <c r="E5330" s="17">
        <v>20</v>
      </c>
      <c r="F5330" s="17">
        <v>0</v>
      </c>
      <c r="G5330" s="17">
        <v>0</v>
      </c>
      <c r="H5330" s="37">
        <f t="shared" si="1482"/>
        <v>68</v>
      </c>
      <c r="I5330" s="37">
        <f>IF(H5330&lt;'Roof Calculator'!$G$8, 1, 0)</f>
        <v>0</v>
      </c>
      <c r="J5330" s="37">
        <f>IF(H5330&gt;='Roof Calculator'!$G$8, 1, 0)</f>
        <v>1</v>
      </c>
      <c r="K5330" s="37">
        <f t="shared" si="1483"/>
        <v>0</v>
      </c>
      <c r="L5330" s="37">
        <f t="shared" si="1484"/>
        <v>68</v>
      </c>
      <c r="M5330" s="37">
        <v>0</v>
      </c>
      <c r="N5330" s="37">
        <f t="shared" si="1485"/>
        <v>0</v>
      </c>
      <c r="O5330" s="37">
        <v>0</v>
      </c>
      <c r="P5330" s="37">
        <v>0</v>
      </c>
      <c r="Q5330" s="21">
        <f t="shared" si="1486"/>
        <v>39.790999999999997</v>
      </c>
      <c r="R5330" s="21">
        <f t="shared" si="1495"/>
        <v>222.16666666665105</v>
      </c>
      <c r="S5330" s="21">
        <f t="shared" si="1496"/>
        <v>15.061454719023256</v>
      </c>
      <c r="T5330" s="21">
        <f t="shared" si="1487"/>
        <v>86.147999999999996</v>
      </c>
      <c r="U5330" s="37">
        <f>VLOOKUP(Time_Zone, 'LSTM LookUp'!$B$5:$D$8, 3, FALSE)</f>
        <v>-75</v>
      </c>
      <c r="V5330" s="21">
        <f t="shared" si="1497"/>
        <v>-5.0389409054433614</v>
      </c>
      <c r="W5330" s="21">
        <f t="shared" si="1488"/>
        <v>54.88826477363915</v>
      </c>
      <c r="X5330" s="21">
        <f t="shared" si="1489"/>
        <v>0</v>
      </c>
      <c r="Y5330" s="21">
        <f t="shared" si="1490"/>
        <v>0</v>
      </c>
      <c r="Z5330" s="21">
        <f t="shared" si="1498"/>
        <v>0</v>
      </c>
      <c r="AA5330" s="21">
        <f t="shared" si="1491"/>
        <v>0</v>
      </c>
      <c r="AB5330" s="21">
        <f t="shared" si="1492"/>
        <v>0</v>
      </c>
      <c r="AC5330" s="21">
        <f t="shared" si="1493"/>
        <v>68</v>
      </c>
      <c r="AD5330" s="21">
        <f t="shared" si="1499"/>
        <v>0</v>
      </c>
      <c r="AE5330" s="21" t="str">
        <f t="shared" si="1494"/>
        <v>8/10/5:00</v>
      </c>
    </row>
    <row r="5331" spans="2:31">
      <c r="B5331" s="37">
        <v>8</v>
      </c>
      <c r="C5331" s="38">
        <v>10</v>
      </c>
      <c r="D5331" s="39">
        <v>6</v>
      </c>
      <c r="E5331" s="17">
        <v>20</v>
      </c>
      <c r="F5331" s="17">
        <v>0</v>
      </c>
      <c r="G5331" s="17">
        <v>0</v>
      </c>
      <c r="H5331" s="37">
        <f t="shared" si="1482"/>
        <v>68</v>
      </c>
      <c r="I5331" s="37">
        <f>IF(H5331&lt;'Roof Calculator'!$G$8, 1, 0)</f>
        <v>0</v>
      </c>
      <c r="J5331" s="37">
        <f>IF(H5331&gt;='Roof Calculator'!$G$8, 1, 0)</f>
        <v>1</v>
      </c>
      <c r="K5331" s="37">
        <f t="shared" si="1483"/>
        <v>0</v>
      </c>
      <c r="L5331" s="37">
        <f t="shared" si="1484"/>
        <v>68</v>
      </c>
      <c r="M5331" s="37">
        <v>0</v>
      </c>
      <c r="N5331" s="37">
        <f t="shared" si="1485"/>
        <v>0</v>
      </c>
      <c r="O5331" s="37">
        <v>0</v>
      </c>
      <c r="P5331" s="37">
        <v>0</v>
      </c>
      <c r="Q5331" s="21">
        <f t="shared" si="1486"/>
        <v>39.790999999999997</v>
      </c>
      <c r="R5331" s="21">
        <f t="shared" si="1495"/>
        <v>222.20833333331771</v>
      </c>
      <c r="S5331" s="21">
        <f t="shared" si="1496"/>
        <v>15.048624446433532</v>
      </c>
      <c r="T5331" s="21">
        <f t="shared" si="1487"/>
        <v>86.147999999999996</v>
      </c>
      <c r="U5331" s="37">
        <f>VLOOKUP(Time_Zone, 'LSTM LookUp'!$B$5:$D$8, 3, FALSE)</f>
        <v>-75</v>
      </c>
      <c r="V5331" s="21">
        <f t="shared" si="1497"/>
        <v>-5.0325060649888229</v>
      </c>
      <c r="W5331" s="21">
        <f t="shared" si="1488"/>
        <v>69.889873483752751</v>
      </c>
      <c r="X5331" s="21">
        <f t="shared" si="1489"/>
        <v>0</v>
      </c>
      <c r="Y5331" s="21">
        <f t="shared" si="1490"/>
        <v>0</v>
      </c>
      <c r="Z5331" s="21">
        <f t="shared" si="1498"/>
        <v>0</v>
      </c>
      <c r="AA5331" s="21">
        <f t="shared" si="1491"/>
        <v>0</v>
      </c>
      <c r="AB5331" s="21">
        <f t="shared" si="1492"/>
        <v>0</v>
      </c>
      <c r="AC5331" s="21">
        <f t="shared" si="1493"/>
        <v>68</v>
      </c>
      <c r="AD5331" s="21">
        <f t="shared" si="1499"/>
        <v>0</v>
      </c>
      <c r="AE5331" s="21" t="str">
        <f t="shared" si="1494"/>
        <v>8/10/6:00</v>
      </c>
    </row>
    <row r="5332" spans="2:31">
      <c r="B5332" s="37">
        <v>8</v>
      </c>
      <c r="C5332" s="38">
        <v>10</v>
      </c>
      <c r="D5332" s="39">
        <v>7</v>
      </c>
      <c r="E5332" s="17">
        <v>20</v>
      </c>
      <c r="F5332" s="17">
        <v>33</v>
      </c>
      <c r="G5332" s="17">
        <v>1</v>
      </c>
      <c r="H5332" s="37">
        <f t="shared" si="1482"/>
        <v>68</v>
      </c>
      <c r="I5332" s="37">
        <f>IF(H5332&lt;'Roof Calculator'!$G$8, 1, 0)</f>
        <v>0</v>
      </c>
      <c r="J5332" s="37">
        <f>IF(H5332&gt;='Roof Calculator'!$G$8, 1, 0)</f>
        <v>1</v>
      </c>
      <c r="K5332" s="37">
        <f t="shared" si="1483"/>
        <v>0</v>
      </c>
      <c r="L5332" s="37">
        <f t="shared" si="1484"/>
        <v>68</v>
      </c>
      <c r="M5332" s="37">
        <v>0</v>
      </c>
      <c r="N5332" s="37">
        <f t="shared" si="1485"/>
        <v>33</v>
      </c>
      <c r="O5332" s="37">
        <v>0</v>
      </c>
      <c r="P5332" s="37">
        <v>0</v>
      </c>
      <c r="Q5332" s="21">
        <f t="shared" si="1486"/>
        <v>39.790999999999997</v>
      </c>
      <c r="R5332" s="21">
        <f t="shared" si="1495"/>
        <v>222.24999999998437</v>
      </c>
      <c r="S5332" s="21">
        <f t="shared" si="1496"/>
        <v>15.03578702174074</v>
      </c>
      <c r="T5332" s="21">
        <f t="shared" si="1487"/>
        <v>86.147999999999996</v>
      </c>
      <c r="U5332" s="37">
        <f>VLOOKUP(Time_Zone, 'LSTM LookUp'!$B$5:$D$8, 3, FALSE)</f>
        <v>-75</v>
      </c>
      <c r="V5332" s="21">
        <f t="shared" si="1497"/>
        <v>-5.0260535715701185</v>
      </c>
      <c r="W5332" s="21">
        <f t="shared" si="1488"/>
        <v>84.891486607107424</v>
      </c>
      <c r="X5332" s="21">
        <f t="shared" si="1489"/>
        <v>0.23210372586428998</v>
      </c>
      <c r="Y5332" s="21">
        <f t="shared" si="1490"/>
        <v>33.232103725864292</v>
      </c>
      <c r="Z5332" s="21">
        <f t="shared" si="1498"/>
        <v>10.533996461598752</v>
      </c>
      <c r="AA5332" s="21">
        <f t="shared" si="1491"/>
        <v>0</v>
      </c>
      <c r="AB5332" s="21">
        <f t="shared" si="1492"/>
        <v>10.533996461598752</v>
      </c>
      <c r="AC5332" s="21">
        <f t="shared" si="1493"/>
        <v>68</v>
      </c>
      <c r="AD5332" s="21">
        <f t="shared" si="1499"/>
        <v>10.533996461598752</v>
      </c>
      <c r="AE5332" s="21" t="str">
        <f t="shared" si="1494"/>
        <v>8/10/7:00</v>
      </c>
    </row>
    <row r="5333" spans="2:31">
      <c r="B5333" s="37">
        <v>8</v>
      </c>
      <c r="C5333" s="38">
        <v>10</v>
      </c>
      <c r="D5333" s="39">
        <v>8</v>
      </c>
      <c r="E5333" s="17">
        <v>20.6</v>
      </c>
      <c r="F5333" s="17">
        <v>68</v>
      </c>
      <c r="G5333" s="17">
        <v>4</v>
      </c>
      <c r="H5333" s="37">
        <f t="shared" si="1482"/>
        <v>69.08</v>
      </c>
      <c r="I5333" s="37">
        <f>IF(H5333&lt;'Roof Calculator'!$G$8, 1, 0)</f>
        <v>0</v>
      </c>
      <c r="J5333" s="37">
        <f>IF(H5333&gt;='Roof Calculator'!$G$8, 1, 0)</f>
        <v>1</v>
      </c>
      <c r="K5333" s="37">
        <f t="shared" si="1483"/>
        <v>0</v>
      </c>
      <c r="L5333" s="37">
        <f t="shared" si="1484"/>
        <v>69.08</v>
      </c>
      <c r="M5333" s="37">
        <v>0</v>
      </c>
      <c r="N5333" s="37">
        <f t="shared" si="1485"/>
        <v>68</v>
      </c>
      <c r="O5333" s="37">
        <v>0</v>
      </c>
      <c r="P5333" s="37">
        <v>0</v>
      </c>
      <c r="Q5333" s="21">
        <f t="shared" si="1486"/>
        <v>39.790999999999997</v>
      </c>
      <c r="R5333" s="21">
        <f t="shared" si="1495"/>
        <v>222.29166666665103</v>
      </c>
      <c r="S5333" s="21">
        <f t="shared" si="1496"/>
        <v>15.02294245219603</v>
      </c>
      <c r="T5333" s="21">
        <f t="shared" si="1487"/>
        <v>86.147999999999996</v>
      </c>
      <c r="U5333" s="37">
        <f>VLOOKUP(Time_Zone, 'LSTM LookUp'!$B$5:$D$8, 3, FALSE)</f>
        <v>-75</v>
      </c>
      <c r="V5333" s="21">
        <f t="shared" si="1497"/>
        <v>-5.0195834317703349</v>
      </c>
      <c r="W5333" s="21">
        <f t="shared" si="1488"/>
        <v>99.89310414205741</v>
      </c>
      <c r="X5333" s="21">
        <f t="shared" si="1489"/>
        <v>0.15353772510997166</v>
      </c>
      <c r="Y5333" s="21">
        <f t="shared" si="1490"/>
        <v>68.15353772510997</v>
      </c>
      <c r="Z5333" s="21">
        <f t="shared" si="1498"/>
        <v>21.603481114648389</v>
      </c>
      <c r="AA5333" s="21">
        <f t="shared" si="1491"/>
        <v>0</v>
      </c>
      <c r="AB5333" s="21">
        <f t="shared" si="1492"/>
        <v>21.603481114648389</v>
      </c>
      <c r="AC5333" s="21">
        <f t="shared" si="1493"/>
        <v>69.08</v>
      </c>
      <c r="AD5333" s="21">
        <f t="shared" si="1499"/>
        <v>21.603481114648389</v>
      </c>
      <c r="AE5333" s="21" t="str">
        <f t="shared" si="1494"/>
        <v>8/10/8:00</v>
      </c>
    </row>
    <row r="5334" spans="2:31">
      <c r="B5334" s="37">
        <v>8</v>
      </c>
      <c r="C5334" s="38">
        <v>10</v>
      </c>
      <c r="D5334" s="39">
        <v>9</v>
      </c>
      <c r="E5334" s="17">
        <v>21.7</v>
      </c>
      <c r="F5334" s="17">
        <v>187</v>
      </c>
      <c r="G5334" s="17">
        <v>8</v>
      </c>
      <c r="H5334" s="37">
        <f t="shared" ref="H5334:H5397" si="1500">E5334*9/5+32</f>
        <v>71.06</v>
      </c>
      <c r="I5334" s="37">
        <f>IF(H5334&lt;'Roof Calculator'!$G$8, 1, 0)</f>
        <v>0</v>
      </c>
      <c r="J5334" s="37">
        <f>IF(H5334&gt;='Roof Calculator'!$G$8, 1, 0)</f>
        <v>1</v>
      </c>
      <c r="K5334" s="37">
        <f t="shared" ref="K5334:K5397" si="1501">I5334*H5334</f>
        <v>0</v>
      </c>
      <c r="L5334" s="37">
        <f t="shared" ref="L5334:L5397" si="1502">J5334*H5334</f>
        <v>71.06</v>
      </c>
      <c r="M5334" s="37">
        <v>0</v>
      </c>
      <c r="N5334" s="37">
        <f t="shared" ref="N5334:N5397" si="1503">F5334*(180-M5334)/180</f>
        <v>187</v>
      </c>
      <c r="O5334" s="37">
        <v>0</v>
      </c>
      <c r="P5334" s="37">
        <v>0</v>
      </c>
      <c r="Q5334" s="21">
        <f t="shared" ref="Q5334:Q5397" si="1504">Latitude</f>
        <v>39.790999999999997</v>
      </c>
      <c r="R5334" s="21">
        <f t="shared" si="1495"/>
        <v>222.33333333331768</v>
      </c>
      <c r="S5334" s="21">
        <f t="shared" si="1496"/>
        <v>15.010090745051437</v>
      </c>
      <c r="T5334" s="21">
        <f t="shared" ref="T5334:T5397" si="1505">Longitude</f>
        <v>86.147999999999996</v>
      </c>
      <c r="U5334" s="37">
        <f>VLOOKUP(Time_Zone, 'LSTM LookUp'!$B$5:$D$8, 3, FALSE)</f>
        <v>-75</v>
      </c>
      <c r="V5334" s="21">
        <f t="shared" si="1497"/>
        <v>-5.013095652212634</v>
      </c>
      <c r="W5334" s="21">
        <f t="shared" ref="W5334:W5397" si="1506">15*((D5334+(4*(T5334-U5334)+V5334)/60)-12)</f>
        <v>114.8947260869468</v>
      </c>
      <c r="X5334" s="21">
        <f t="shared" ref="X5334:X5397" si="1507">G5334*(SIN(S5334*PI()/180)*SIN(Q5334*PI()/180)*COS(O5334*PI()/180)-SIN(S5334*PI()/180)*COS(Q5334*PI()/180)*SIN(O5334*PI()/180)*COS(P5334*PI()/180)+COS(S5334*PI()/180)*COS(Q5334*PI()/180)*COS(O5334*PI()/180)*COS(W5334*PI()/180)+COS(S5334*PI()/180)*SIN(Q5334*PI()/180)*SIN(O5334*PI()/180)*COS(P5334*PI()/180)*COS(W5334*PI()/180)+COS(S5334*PI()/180)*SIN(P5334*PI()/180)*SIN(W5334*PI()/180)*SIN(O5334*PI()/180))</f>
        <v>-1.1733335687406292</v>
      </c>
      <c r="Y5334" s="21">
        <f t="shared" ref="Y5334:Y5397" si="1508">X5334+N5334</f>
        <v>185.82666643125938</v>
      </c>
      <c r="Z5334" s="21">
        <f t="shared" si="1498"/>
        <v>58.903807679622545</v>
      </c>
      <c r="AA5334" s="21">
        <f t="shared" ref="AA5334:AA5397" si="1509">Z5334*I5334</f>
        <v>0</v>
      </c>
      <c r="AB5334" s="21">
        <f t="shared" ref="AB5334:AB5397" si="1510">Z5334*J5334</f>
        <v>58.903807679622545</v>
      </c>
      <c r="AC5334" s="21">
        <f t="shared" ref="AC5334:AC5397" si="1511">L5334</f>
        <v>71.06</v>
      </c>
      <c r="AD5334" s="21">
        <f t="shared" si="1499"/>
        <v>58.903807679622545</v>
      </c>
      <c r="AE5334" s="21" t="str">
        <f t="shared" ref="AE5334:AE5397" si="1512">CONCATENATE(B5334, "/", C5334, "/", D5334,":00")</f>
        <v>8/10/9:00</v>
      </c>
    </row>
    <row r="5335" spans="2:31">
      <c r="B5335" s="37">
        <v>8</v>
      </c>
      <c r="C5335" s="38">
        <v>10</v>
      </c>
      <c r="D5335" s="39">
        <v>10</v>
      </c>
      <c r="E5335" s="17">
        <v>22.8</v>
      </c>
      <c r="F5335" s="17">
        <v>269</v>
      </c>
      <c r="G5335" s="17">
        <v>6</v>
      </c>
      <c r="H5335" s="37">
        <f t="shared" si="1500"/>
        <v>73.040000000000006</v>
      </c>
      <c r="I5335" s="37">
        <f>IF(H5335&lt;'Roof Calculator'!$G$8, 1, 0)</f>
        <v>0</v>
      </c>
      <c r="J5335" s="37">
        <f>IF(H5335&gt;='Roof Calculator'!$G$8, 1, 0)</f>
        <v>1</v>
      </c>
      <c r="K5335" s="37">
        <f t="shared" si="1501"/>
        <v>0</v>
      </c>
      <c r="L5335" s="37">
        <f t="shared" si="1502"/>
        <v>73.040000000000006</v>
      </c>
      <c r="M5335" s="37">
        <v>0</v>
      </c>
      <c r="N5335" s="37">
        <f t="shared" si="1503"/>
        <v>269</v>
      </c>
      <c r="O5335" s="37">
        <v>0</v>
      </c>
      <c r="P5335" s="37">
        <v>0</v>
      </c>
      <c r="Q5335" s="21">
        <f t="shared" si="1504"/>
        <v>39.790999999999997</v>
      </c>
      <c r="R5335" s="21">
        <f t="shared" ref="R5335:R5398" si="1513">R5334+1/24</f>
        <v>222.37499999998434</v>
      </c>
      <c r="S5335" s="21">
        <f t="shared" ref="S5335:S5398" si="1514">ASIN(SIN(23.45*PI()/180)*SIN((360/365*(R5335-81))*PI()/180))*180/PI()</f>
        <v>14.997231907559833</v>
      </c>
      <c r="T5335" s="21">
        <f t="shared" si="1505"/>
        <v>86.147999999999996</v>
      </c>
      <c r="U5335" s="37">
        <f>VLOOKUP(Time_Zone, 'LSTM LookUp'!$B$5:$D$8, 3, FALSE)</f>
        <v>-75</v>
      </c>
      <c r="V5335" s="21">
        <f t="shared" ref="V5335:V5398" si="1515">9.87*SIN(2*(360/365*(R5335-81))*PI()/180)-7.53*COS((360/365*(R5335-81))*PI()/180)-1.5*SIN((360/365*(R5335-81))*PI()/180)</f>
        <v>-5.0065902395602535</v>
      </c>
      <c r="W5335" s="21">
        <f t="shared" si="1506"/>
        <v>129.89635244010992</v>
      </c>
      <c r="X5335" s="21">
        <f t="shared" si="1507"/>
        <v>-1.8626618407563031</v>
      </c>
      <c r="Y5335" s="21">
        <f t="shared" si="1508"/>
        <v>267.13733815924371</v>
      </c>
      <c r="Z5335" s="21">
        <f t="shared" ref="Z5335:Z5398" si="1516">Y5335/10.764*3.412</f>
        <v>84.677870475598255</v>
      </c>
      <c r="AA5335" s="21">
        <f t="shared" si="1509"/>
        <v>0</v>
      </c>
      <c r="AB5335" s="21">
        <f t="shared" si="1510"/>
        <v>84.677870475598255</v>
      </c>
      <c r="AC5335" s="21">
        <f t="shared" si="1511"/>
        <v>73.040000000000006</v>
      </c>
      <c r="AD5335" s="21">
        <f t="shared" ref="AD5335:AD5398" si="1517">AB5335</f>
        <v>84.677870475598255</v>
      </c>
      <c r="AE5335" s="21" t="str">
        <f t="shared" si="1512"/>
        <v>8/10/10:00</v>
      </c>
    </row>
    <row r="5336" spans="2:31">
      <c r="B5336" s="37">
        <v>8</v>
      </c>
      <c r="C5336" s="38">
        <v>10</v>
      </c>
      <c r="D5336" s="39">
        <v>11</v>
      </c>
      <c r="E5336" s="17">
        <v>23.3</v>
      </c>
      <c r="F5336" s="17">
        <v>316</v>
      </c>
      <c r="G5336" s="17">
        <v>1</v>
      </c>
      <c r="H5336" s="37">
        <f t="shared" si="1500"/>
        <v>73.94</v>
      </c>
      <c r="I5336" s="37">
        <f>IF(H5336&lt;'Roof Calculator'!$G$8, 1, 0)</f>
        <v>0</v>
      </c>
      <c r="J5336" s="37">
        <f>IF(H5336&gt;='Roof Calculator'!$G$8, 1, 0)</f>
        <v>1</v>
      </c>
      <c r="K5336" s="37">
        <f t="shared" si="1501"/>
        <v>0</v>
      </c>
      <c r="L5336" s="37">
        <f t="shared" si="1502"/>
        <v>73.94</v>
      </c>
      <c r="M5336" s="37">
        <v>0</v>
      </c>
      <c r="N5336" s="37">
        <f t="shared" si="1503"/>
        <v>316</v>
      </c>
      <c r="O5336" s="37">
        <v>0</v>
      </c>
      <c r="P5336" s="37">
        <v>0</v>
      </c>
      <c r="Q5336" s="21">
        <f t="shared" si="1504"/>
        <v>39.790999999999997</v>
      </c>
      <c r="R5336" s="21">
        <f t="shared" si="1513"/>
        <v>222.416666666651</v>
      </c>
      <c r="S5336" s="21">
        <f t="shared" si="1514"/>
        <v>14.984365946974924</v>
      </c>
      <c r="T5336" s="21">
        <f t="shared" si="1505"/>
        <v>86.147999999999996</v>
      </c>
      <c r="U5336" s="37">
        <f>VLOOKUP(Time_Zone, 'LSTM LookUp'!$B$5:$D$8, 3, FALSE)</f>
        <v>-75</v>
      </c>
      <c r="V5336" s="21">
        <f t="shared" si="1515"/>
        <v>-5.0000672005164652</v>
      </c>
      <c r="W5336" s="21">
        <f t="shared" si="1506"/>
        <v>144.89798319987091</v>
      </c>
      <c r="X5336" s="21">
        <f t="shared" si="1507"/>
        <v>-0.44178905835617432</v>
      </c>
      <c r="Y5336" s="21">
        <f t="shared" si="1508"/>
        <v>315.55821094164384</v>
      </c>
      <c r="Z5336" s="21">
        <f t="shared" si="1516"/>
        <v>100.02644144675666</v>
      </c>
      <c r="AA5336" s="21">
        <f t="shared" si="1509"/>
        <v>0</v>
      </c>
      <c r="AB5336" s="21">
        <f t="shared" si="1510"/>
        <v>100.02644144675666</v>
      </c>
      <c r="AC5336" s="21">
        <f t="shared" si="1511"/>
        <v>73.94</v>
      </c>
      <c r="AD5336" s="21">
        <f t="shared" si="1517"/>
        <v>100.02644144675666</v>
      </c>
      <c r="AE5336" s="21" t="str">
        <f t="shared" si="1512"/>
        <v>8/10/11:00</v>
      </c>
    </row>
    <row r="5337" spans="2:31">
      <c r="B5337" s="37">
        <v>8</v>
      </c>
      <c r="C5337" s="38">
        <v>10</v>
      </c>
      <c r="D5337" s="39">
        <v>12</v>
      </c>
      <c r="E5337" s="17">
        <v>23.9</v>
      </c>
      <c r="F5337" s="17">
        <v>356</v>
      </c>
      <c r="G5337" s="17">
        <v>3</v>
      </c>
      <c r="H5337" s="37">
        <f t="shared" si="1500"/>
        <v>75.02</v>
      </c>
      <c r="I5337" s="37">
        <f>IF(H5337&lt;'Roof Calculator'!$G$8, 1, 0)</f>
        <v>0</v>
      </c>
      <c r="J5337" s="37">
        <f>IF(H5337&gt;='Roof Calculator'!$G$8, 1, 0)</f>
        <v>1</v>
      </c>
      <c r="K5337" s="37">
        <f t="shared" si="1501"/>
        <v>0</v>
      </c>
      <c r="L5337" s="37">
        <f t="shared" si="1502"/>
        <v>75.02</v>
      </c>
      <c r="M5337" s="37">
        <v>0</v>
      </c>
      <c r="N5337" s="37">
        <f t="shared" si="1503"/>
        <v>356</v>
      </c>
      <c r="O5337" s="37">
        <v>0</v>
      </c>
      <c r="P5337" s="37">
        <v>0</v>
      </c>
      <c r="Q5337" s="21">
        <f t="shared" si="1504"/>
        <v>39.790999999999997</v>
      </c>
      <c r="R5337" s="21">
        <f t="shared" si="1513"/>
        <v>222.45833333331765</v>
      </c>
      <c r="S5337" s="21">
        <f t="shared" si="1514"/>
        <v>14.971492870551256</v>
      </c>
      <c r="T5337" s="21">
        <f t="shared" si="1505"/>
        <v>86.147999999999996</v>
      </c>
      <c r="U5337" s="37">
        <f>VLOOKUP(Time_Zone, 'LSTM LookUp'!$B$5:$D$8, 3, FALSE)</f>
        <v>-75</v>
      </c>
      <c r="V5337" s="21">
        <f t="shared" si="1515"/>
        <v>-4.9935265418245827</v>
      </c>
      <c r="W5337" s="21">
        <f t="shared" si="1506"/>
        <v>159.89961836454381</v>
      </c>
      <c r="X5337" s="21">
        <f t="shared" si="1507"/>
        <v>-1.595265077373792</v>
      </c>
      <c r="Y5337" s="21">
        <f t="shared" si="1508"/>
        <v>354.40473492262623</v>
      </c>
      <c r="Z5337" s="21">
        <f t="shared" si="1516"/>
        <v>112.34011106986257</v>
      </c>
      <c r="AA5337" s="21">
        <f t="shared" si="1509"/>
        <v>0</v>
      </c>
      <c r="AB5337" s="21">
        <f t="shared" si="1510"/>
        <v>112.34011106986257</v>
      </c>
      <c r="AC5337" s="21">
        <f t="shared" si="1511"/>
        <v>75.02</v>
      </c>
      <c r="AD5337" s="21">
        <f t="shared" si="1517"/>
        <v>112.34011106986257</v>
      </c>
      <c r="AE5337" s="21" t="str">
        <f t="shared" si="1512"/>
        <v>8/10/12:00</v>
      </c>
    </row>
    <row r="5338" spans="2:31">
      <c r="B5338" s="37">
        <v>8</v>
      </c>
      <c r="C5338" s="38">
        <v>10</v>
      </c>
      <c r="D5338" s="39">
        <v>13</v>
      </c>
      <c r="E5338" s="17">
        <v>24.4</v>
      </c>
      <c r="F5338" s="17">
        <v>384</v>
      </c>
      <c r="G5338" s="17">
        <v>3</v>
      </c>
      <c r="H5338" s="37">
        <f t="shared" si="1500"/>
        <v>75.92</v>
      </c>
      <c r="I5338" s="37">
        <f>IF(H5338&lt;'Roof Calculator'!$G$8, 1, 0)</f>
        <v>0</v>
      </c>
      <c r="J5338" s="37">
        <f>IF(H5338&gt;='Roof Calculator'!$G$8, 1, 0)</f>
        <v>1</v>
      </c>
      <c r="K5338" s="37">
        <f t="shared" si="1501"/>
        <v>0</v>
      </c>
      <c r="L5338" s="37">
        <f t="shared" si="1502"/>
        <v>75.92</v>
      </c>
      <c r="M5338" s="37">
        <v>0</v>
      </c>
      <c r="N5338" s="37">
        <f t="shared" si="1503"/>
        <v>384</v>
      </c>
      <c r="O5338" s="37">
        <v>0</v>
      </c>
      <c r="P5338" s="37">
        <v>0</v>
      </c>
      <c r="Q5338" s="21">
        <f t="shared" si="1504"/>
        <v>39.790999999999997</v>
      </c>
      <c r="R5338" s="21">
        <f t="shared" si="1513"/>
        <v>222.49999999998431</v>
      </c>
      <c r="S5338" s="21">
        <f t="shared" si="1514"/>
        <v>14.958612685544233</v>
      </c>
      <c r="T5338" s="21">
        <f t="shared" si="1505"/>
        <v>86.147999999999996</v>
      </c>
      <c r="U5338" s="37">
        <f>VLOOKUP(Time_Zone, 'LSTM LookUp'!$B$5:$D$8, 3, FALSE)</f>
        <v>-75</v>
      </c>
      <c r="V5338" s="21">
        <f t="shared" si="1515"/>
        <v>-4.986968270267961</v>
      </c>
      <c r="W5338" s="21">
        <f t="shared" si="1506"/>
        <v>174.901257932433</v>
      </c>
      <c r="X5338" s="21">
        <f t="shared" si="1507"/>
        <v>-1.7226397857874933</v>
      </c>
      <c r="Y5338" s="21">
        <f t="shared" si="1508"/>
        <v>382.27736021421248</v>
      </c>
      <c r="Z5338" s="21">
        <f t="shared" si="1516"/>
        <v>121.17524647444193</v>
      </c>
      <c r="AA5338" s="21">
        <f t="shared" si="1509"/>
        <v>0</v>
      </c>
      <c r="AB5338" s="21">
        <f t="shared" si="1510"/>
        <v>121.17524647444193</v>
      </c>
      <c r="AC5338" s="21">
        <f t="shared" si="1511"/>
        <v>75.92</v>
      </c>
      <c r="AD5338" s="21">
        <f t="shared" si="1517"/>
        <v>121.17524647444193</v>
      </c>
      <c r="AE5338" s="21" t="str">
        <f t="shared" si="1512"/>
        <v>8/10/13:00</v>
      </c>
    </row>
    <row r="5339" spans="2:31">
      <c r="B5339" s="37">
        <v>8</v>
      </c>
      <c r="C5339" s="38">
        <v>10</v>
      </c>
      <c r="D5339" s="39">
        <v>14</v>
      </c>
      <c r="E5339" s="17">
        <v>25</v>
      </c>
      <c r="F5339" s="17">
        <v>447</v>
      </c>
      <c r="G5339" s="17">
        <v>1</v>
      </c>
      <c r="H5339" s="37">
        <f t="shared" si="1500"/>
        <v>77</v>
      </c>
      <c r="I5339" s="37">
        <f>IF(H5339&lt;'Roof Calculator'!$G$8, 1, 0)</f>
        <v>0</v>
      </c>
      <c r="J5339" s="37">
        <f>IF(H5339&gt;='Roof Calculator'!$G$8, 1, 0)</f>
        <v>1</v>
      </c>
      <c r="K5339" s="37">
        <f t="shared" si="1501"/>
        <v>0</v>
      </c>
      <c r="L5339" s="37">
        <f t="shared" si="1502"/>
        <v>77</v>
      </c>
      <c r="M5339" s="37">
        <v>0</v>
      </c>
      <c r="N5339" s="37">
        <f t="shared" si="1503"/>
        <v>447</v>
      </c>
      <c r="O5339" s="37">
        <v>0</v>
      </c>
      <c r="P5339" s="37">
        <v>0</v>
      </c>
      <c r="Q5339" s="21">
        <f t="shared" si="1504"/>
        <v>39.790999999999997</v>
      </c>
      <c r="R5339" s="21">
        <f t="shared" si="1513"/>
        <v>222.54166666665097</v>
      </c>
      <c r="S5339" s="21">
        <f t="shared" si="1514"/>
        <v>14.945725399210035</v>
      </c>
      <c r="T5339" s="21">
        <f t="shared" si="1505"/>
        <v>86.147999999999996</v>
      </c>
      <c r="U5339" s="37">
        <f>VLOOKUP(Time_Zone, 'LSTM LookUp'!$B$5:$D$8, 3, FALSE)</f>
        <v>-75</v>
      </c>
      <c r="V5339" s="21">
        <f t="shared" si="1515"/>
        <v>-4.9803923926699545</v>
      </c>
      <c r="W5339" s="21">
        <f t="shared" si="1506"/>
        <v>189.90290190183248</v>
      </c>
      <c r="X5339" s="21">
        <f t="shared" si="1507"/>
        <v>-0.56627322470955432</v>
      </c>
      <c r="Y5339" s="21">
        <f t="shared" si="1508"/>
        <v>446.43372677529044</v>
      </c>
      <c r="Z5339" s="21">
        <f t="shared" si="1516"/>
        <v>141.51169414318943</v>
      </c>
      <c r="AA5339" s="21">
        <f t="shared" si="1509"/>
        <v>0</v>
      </c>
      <c r="AB5339" s="21">
        <f t="shared" si="1510"/>
        <v>141.51169414318943</v>
      </c>
      <c r="AC5339" s="21">
        <f t="shared" si="1511"/>
        <v>77</v>
      </c>
      <c r="AD5339" s="21">
        <f t="shared" si="1517"/>
        <v>141.51169414318943</v>
      </c>
      <c r="AE5339" s="21" t="str">
        <f t="shared" si="1512"/>
        <v>8/10/14:00</v>
      </c>
    </row>
    <row r="5340" spans="2:31">
      <c r="B5340" s="37">
        <v>8</v>
      </c>
      <c r="C5340" s="38">
        <v>10</v>
      </c>
      <c r="D5340" s="39">
        <v>15</v>
      </c>
      <c r="E5340" s="17">
        <v>25.6</v>
      </c>
      <c r="F5340" s="17">
        <v>435</v>
      </c>
      <c r="G5340" s="17">
        <v>366</v>
      </c>
      <c r="H5340" s="37">
        <f t="shared" si="1500"/>
        <v>78.08</v>
      </c>
      <c r="I5340" s="37">
        <f>IF(H5340&lt;'Roof Calculator'!$G$8, 1, 0)</f>
        <v>0</v>
      </c>
      <c r="J5340" s="37">
        <f>IF(H5340&gt;='Roof Calculator'!$G$8, 1, 0)</f>
        <v>1</v>
      </c>
      <c r="K5340" s="37">
        <f t="shared" si="1501"/>
        <v>0</v>
      </c>
      <c r="L5340" s="37">
        <f t="shared" si="1502"/>
        <v>78.08</v>
      </c>
      <c r="M5340" s="37">
        <v>0</v>
      </c>
      <c r="N5340" s="37">
        <f t="shared" si="1503"/>
        <v>435</v>
      </c>
      <c r="O5340" s="37">
        <v>0</v>
      </c>
      <c r="P5340" s="37">
        <v>0</v>
      </c>
      <c r="Q5340" s="21">
        <f t="shared" si="1504"/>
        <v>39.790999999999997</v>
      </c>
      <c r="R5340" s="21">
        <f t="shared" si="1513"/>
        <v>222.58333333331763</v>
      </c>
      <c r="S5340" s="21">
        <f t="shared" si="1514"/>
        <v>14.932831018805702</v>
      </c>
      <c r="T5340" s="21">
        <f t="shared" si="1505"/>
        <v>86.147999999999996</v>
      </c>
      <c r="U5340" s="37">
        <f>VLOOKUP(Time_Zone, 'LSTM LookUp'!$B$5:$D$8, 3, FALSE)</f>
        <v>-75</v>
      </c>
      <c r="V5340" s="21">
        <f t="shared" si="1515"/>
        <v>-4.9737989158939513</v>
      </c>
      <c r="W5340" s="21">
        <f t="shared" si="1506"/>
        <v>204.90455027102649</v>
      </c>
      <c r="X5340" s="21">
        <f t="shared" si="1507"/>
        <v>-186.10351428818012</v>
      </c>
      <c r="Y5340" s="21">
        <f t="shared" si="1508"/>
        <v>248.89648571181988</v>
      </c>
      <c r="Z5340" s="21">
        <f t="shared" si="1516"/>
        <v>78.895838837674603</v>
      </c>
      <c r="AA5340" s="21">
        <f t="shared" si="1509"/>
        <v>0</v>
      </c>
      <c r="AB5340" s="21">
        <f t="shared" si="1510"/>
        <v>78.895838837674603</v>
      </c>
      <c r="AC5340" s="21">
        <f t="shared" si="1511"/>
        <v>78.08</v>
      </c>
      <c r="AD5340" s="21">
        <f t="shared" si="1517"/>
        <v>78.895838837674603</v>
      </c>
      <c r="AE5340" s="21" t="str">
        <f t="shared" si="1512"/>
        <v>8/10/15:00</v>
      </c>
    </row>
    <row r="5341" spans="2:31">
      <c r="B5341" s="37">
        <v>8</v>
      </c>
      <c r="C5341" s="38">
        <v>10</v>
      </c>
      <c r="D5341" s="39">
        <v>16</v>
      </c>
      <c r="E5341" s="17">
        <v>25</v>
      </c>
      <c r="F5341" s="17">
        <v>367</v>
      </c>
      <c r="G5341" s="17">
        <v>214</v>
      </c>
      <c r="H5341" s="37">
        <f t="shared" si="1500"/>
        <v>77</v>
      </c>
      <c r="I5341" s="37">
        <f>IF(H5341&lt;'Roof Calculator'!$G$8, 1, 0)</f>
        <v>0</v>
      </c>
      <c r="J5341" s="37">
        <f>IF(H5341&gt;='Roof Calculator'!$G$8, 1, 0)</f>
        <v>1</v>
      </c>
      <c r="K5341" s="37">
        <f t="shared" si="1501"/>
        <v>0</v>
      </c>
      <c r="L5341" s="37">
        <f t="shared" si="1502"/>
        <v>77</v>
      </c>
      <c r="M5341" s="37">
        <v>0</v>
      </c>
      <c r="N5341" s="37">
        <f t="shared" si="1503"/>
        <v>367</v>
      </c>
      <c r="O5341" s="37">
        <v>0</v>
      </c>
      <c r="P5341" s="37">
        <v>0</v>
      </c>
      <c r="Q5341" s="21">
        <f t="shared" si="1504"/>
        <v>39.790999999999997</v>
      </c>
      <c r="R5341" s="21">
        <f t="shared" si="1513"/>
        <v>222.62499999998428</v>
      </c>
      <c r="S5341" s="21">
        <f t="shared" si="1514"/>
        <v>14.919929551589073</v>
      </c>
      <c r="T5341" s="21">
        <f t="shared" si="1505"/>
        <v>86.147999999999996</v>
      </c>
      <c r="U5341" s="37">
        <f>VLOOKUP(Time_Zone, 'LSTM LookUp'!$B$5:$D$8, 3, FALSE)</f>
        <v>-75</v>
      </c>
      <c r="V5341" s="21">
        <f t="shared" si="1515"/>
        <v>-4.9671878468433164</v>
      </c>
      <c r="W5341" s="21">
        <f t="shared" si="1506"/>
        <v>219.90620303828916</v>
      </c>
      <c r="X5341" s="21">
        <f t="shared" si="1507"/>
        <v>-86.621920885447125</v>
      </c>
      <c r="Y5341" s="21">
        <f t="shared" si="1508"/>
        <v>280.37807911455286</v>
      </c>
      <c r="Z5341" s="21">
        <f t="shared" si="1516"/>
        <v>88.874954100599624</v>
      </c>
      <c r="AA5341" s="21">
        <f t="shared" si="1509"/>
        <v>0</v>
      </c>
      <c r="AB5341" s="21">
        <f t="shared" si="1510"/>
        <v>88.874954100599624</v>
      </c>
      <c r="AC5341" s="21">
        <f t="shared" si="1511"/>
        <v>77</v>
      </c>
      <c r="AD5341" s="21">
        <f t="shared" si="1517"/>
        <v>88.874954100599624</v>
      </c>
      <c r="AE5341" s="21" t="str">
        <f t="shared" si="1512"/>
        <v>8/10/16:00</v>
      </c>
    </row>
    <row r="5342" spans="2:31">
      <c r="B5342" s="37">
        <v>8</v>
      </c>
      <c r="C5342" s="38">
        <v>10</v>
      </c>
      <c r="D5342" s="39">
        <v>17</v>
      </c>
      <c r="E5342" s="17">
        <v>25</v>
      </c>
      <c r="F5342" s="17">
        <v>277</v>
      </c>
      <c r="G5342" s="17">
        <v>405</v>
      </c>
      <c r="H5342" s="37">
        <f t="shared" si="1500"/>
        <v>77</v>
      </c>
      <c r="I5342" s="37">
        <f>IF(H5342&lt;'Roof Calculator'!$G$8, 1, 0)</f>
        <v>0</v>
      </c>
      <c r="J5342" s="37">
        <f>IF(H5342&gt;='Roof Calculator'!$G$8, 1, 0)</f>
        <v>1</v>
      </c>
      <c r="K5342" s="37">
        <f t="shared" si="1501"/>
        <v>0</v>
      </c>
      <c r="L5342" s="37">
        <f t="shared" si="1502"/>
        <v>77</v>
      </c>
      <c r="M5342" s="37">
        <v>0</v>
      </c>
      <c r="N5342" s="37">
        <f t="shared" si="1503"/>
        <v>277</v>
      </c>
      <c r="O5342" s="37">
        <v>0</v>
      </c>
      <c r="P5342" s="37">
        <v>0</v>
      </c>
      <c r="Q5342" s="21">
        <f t="shared" si="1504"/>
        <v>39.790999999999997</v>
      </c>
      <c r="R5342" s="21">
        <f t="shared" si="1513"/>
        <v>222.66666666665094</v>
      </c>
      <c r="S5342" s="21">
        <f t="shared" si="1514"/>
        <v>14.907021004818786</v>
      </c>
      <c r="T5342" s="21">
        <f t="shared" si="1505"/>
        <v>86.147999999999996</v>
      </c>
      <c r="U5342" s="37">
        <f>VLOOKUP(Time_Zone, 'LSTM LookUp'!$B$5:$D$8, 3, FALSE)</f>
        <v>-75</v>
      </c>
      <c r="V5342" s="21">
        <f t="shared" si="1515"/>
        <v>-4.9605591924614014</v>
      </c>
      <c r="W5342" s="21">
        <f t="shared" si="1506"/>
        <v>234.90786020188463</v>
      </c>
      <c r="X5342" s="21">
        <f t="shared" si="1507"/>
        <v>-106.20467709642888</v>
      </c>
      <c r="Y5342" s="21">
        <f t="shared" si="1508"/>
        <v>170.7953229035711</v>
      </c>
      <c r="Z5342" s="21">
        <f t="shared" si="1516"/>
        <v>54.139134313172114</v>
      </c>
      <c r="AA5342" s="21">
        <f t="shared" si="1509"/>
        <v>0</v>
      </c>
      <c r="AB5342" s="21">
        <f t="shared" si="1510"/>
        <v>54.139134313172114</v>
      </c>
      <c r="AC5342" s="21">
        <f t="shared" si="1511"/>
        <v>77</v>
      </c>
      <c r="AD5342" s="21">
        <f t="shared" si="1517"/>
        <v>54.139134313172114</v>
      </c>
      <c r="AE5342" s="21" t="str">
        <f t="shared" si="1512"/>
        <v>8/10/17:00</v>
      </c>
    </row>
    <row r="5343" spans="2:31">
      <c r="B5343" s="37">
        <v>8</v>
      </c>
      <c r="C5343" s="38">
        <v>10</v>
      </c>
      <c r="D5343" s="39">
        <v>18</v>
      </c>
      <c r="E5343" s="17">
        <v>23.9</v>
      </c>
      <c r="F5343" s="17">
        <v>190</v>
      </c>
      <c r="G5343" s="17">
        <v>154</v>
      </c>
      <c r="H5343" s="37">
        <f t="shared" si="1500"/>
        <v>75.02</v>
      </c>
      <c r="I5343" s="37">
        <f>IF(H5343&lt;'Roof Calculator'!$G$8, 1, 0)</f>
        <v>0</v>
      </c>
      <c r="J5343" s="37">
        <f>IF(H5343&gt;='Roof Calculator'!$G$8, 1, 0)</f>
        <v>1</v>
      </c>
      <c r="K5343" s="37">
        <f t="shared" si="1501"/>
        <v>0</v>
      </c>
      <c r="L5343" s="37">
        <f t="shared" si="1502"/>
        <v>75.02</v>
      </c>
      <c r="M5343" s="37">
        <v>0</v>
      </c>
      <c r="N5343" s="37">
        <f t="shared" si="1503"/>
        <v>190</v>
      </c>
      <c r="O5343" s="37">
        <v>0</v>
      </c>
      <c r="P5343" s="37">
        <v>0</v>
      </c>
      <c r="Q5343" s="21">
        <f t="shared" si="1504"/>
        <v>39.790999999999997</v>
      </c>
      <c r="R5343" s="21">
        <f t="shared" si="1513"/>
        <v>222.7083333333176</v>
      </c>
      <c r="S5343" s="21">
        <f t="shared" si="1514"/>
        <v>14.894105385754306</v>
      </c>
      <c r="T5343" s="21">
        <f t="shared" si="1505"/>
        <v>86.147999999999996</v>
      </c>
      <c r="U5343" s="37">
        <f>VLOOKUP(Time_Zone, 'LSTM LookUp'!$B$5:$D$8, 3, FALSE)</f>
        <v>-75</v>
      </c>
      <c r="V5343" s="21">
        <f t="shared" si="1515"/>
        <v>-4.9539129597315537</v>
      </c>
      <c r="W5343" s="21">
        <f t="shared" si="1506"/>
        <v>249.90952176006709</v>
      </c>
      <c r="X5343" s="21">
        <f t="shared" si="1507"/>
        <v>-13.948761130042195</v>
      </c>
      <c r="Y5343" s="21">
        <f t="shared" si="1508"/>
        <v>176.05123886995781</v>
      </c>
      <c r="Z5343" s="21">
        <f t="shared" si="1516"/>
        <v>55.805167876653293</v>
      </c>
      <c r="AA5343" s="21">
        <f t="shared" si="1509"/>
        <v>0</v>
      </c>
      <c r="AB5343" s="21">
        <f t="shared" si="1510"/>
        <v>55.805167876653293</v>
      </c>
      <c r="AC5343" s="21">
        <f t="shared" si="1511"/>
        <v>75.02</v>
      </c>
      <c r="AD5343" s="21">
        <f t="shared" si="1517"/>
        <v>55.805167876653293</v>
      </c>
      <c r="AE5343" s="21" t="str">
        <f t="shared" si="1512"/>
        <v>8/10/18:00</v>
      </c>
    </row>
    <row r="5344" spans="2:31">
      <c r="B5344" s="37">
        <v>8</v>
      </c>
      <c r="C5344" s="38">
        <v>10</v>
      </c>
      <c r="D5344" s="39">
        <v>19</v>
      </c>
      <c r="E5344" s="17">
        <v>23.9</v>
      </c>
      <c r="F5344" s="17">
        <v>92</v>
      </c>
      <c r="G5344" s="17">
        <v>68</v>
      </c>
      <c r="H5344" s="37">
        <f t="shared" si="1500"/>
        <v>75.02</v>
      </c>
      <c r="I5344" s="37">
        <f>IF(H5344&lt;'Roof Calculator'!$G$8, 1, 0)</f>
        <v>0</v>
      </c>
      <c r="J5344" s="37">
        <f>IF(H5344&gt;='Roof Calculator'!$G$8, 1, 0)</f>
        <v>1</v>
      </c>
      <c r="K5344" s="37">
        <f t="shared" si="1501"/>
        <v>0</v>
      </c>
      <c r="L5344" s="37">
        <f t="shared" si="1502"/>
        <v>75.02</v>
      </c>
      <c r="M5344" s="37">
        <v>0</v>
      </c>
      <c r="N5344" s="37">
        <f t="shared" si="1503"/>
        <v>92</v>
      </c>
      <c r="O5344" s="37">
        <v>0</v>
      </c>
      <c r="P5344" s="37">
        <v>0</v>
      </c>
      <c r="Q5344" s="21">
        <f t="shared" si="1504"/>
        <v>39.790999999999997</v>
      </c>
      <c r="R5344" s="21">
        <f t="shared" si="1513"/>
        <v>222.74999999998425</v>
      </c>
      <c r="S5344" s="21">
        <f t="shared" si="1514"/>
        <v>14.881182701655874</v>
      </c>
      <c r="T5344" s="21">
        <f t="shared" si="1505"/>
        <v>86.147999999999996</v>
      </c>
      <c r="U5344" s="37">
        <f>VLOOKUP(Time_Zone, 'LSTM LookUp'!$B$5:$D$8, 3, FALSE)</f>
        <v>-75</v>
      </c>
      <c r="V5344" s="21">
        <f t="shared" si="1515"/>
        <v>-4.9472491556770679</v>
      </c>
      <c r="W5344" s="21">
        <f t="shared" si="1506"/>
        <v>264.91118771108074</v>
      </c>
      <c r="X5344" s="21">
        <f t="shared" si="1507"/>
        <v>6.697280494616523</v>
      </c>
      <c r="Y5344" s="21">
        <f t="shared" si="1508"/>
        <v>98.697280494616521</v>
      </c>
      <c r="Z5344" s="21">
        <f t="shared" si="1516"/>
        <v>31.285314106989183</v>
      </c>
      <c r="AA5344" s="21">
        <f t="shared" si="1509"/>
        <v>0</v>
      </c>
      <c r="AB5344" s="21">
        <f t="shared" si="1510"/>
        <v>31.285314106989183</v>
      </c>
      <c r="AC5344" s="21">
        <f t="shared" si="1511"/>
        <v>75.02</v>
      </c>
      <c r="AD5344" s="21">
        <f t="shared" si="1517"/>
        <v>31.285314106989183</v>
      </c>
      <c r="AE5344" s="21" t="str">
        <f t="shared" si="1512"/>
        <v>8/10/19:00</v>
      </c>
    </row>
    <row r="5345" spans="2:31">
      <c r="B5345" s="37">
        <v>8</v>
      </c>
      <c r="C5345" s="38">
        <v>10</v>
      </c>
      <c r="D5345" s="39">
        <v>20</v>
      </c>
      <c r="E5345" s="17">
        <v>22.8</v>
      </c>
      <c r="F5345" s="17">
        <v>29</v>
      </c>
      <c r="G5345" s="17">
        <v>5</v>
      </c>
      <c r="H5345" s="37">
        <f t="shared" si="1500"/>
        <v>73.040000000000006</v>
      </c>
      <c r="I5345" s="37">
        <f>IF(H5345&lt;'Roof Calculator'!$G$8, 1, 0)</f>
        <v>0</v>
      </c>
      <c r="J5345" s="37">
        <f>IF(H5345&gt;='Roof Calculator'!$G$8, 1, 0)</f>
        <v>1</v>
      </c>
      <c r="K5345" s="37">
        <f t="shared" si="1501"/>
        <v>0</v>
      </c>
      <c r="L5345" s="37">
        <f t="shared" si="1502"/>
        <v>73.040000000000006</v>
      </c>
      <c r="M5345" s="37">
        <v>0</v>
      </c>
      <c r="N5345" s="37">
        <f t="shared" si="1503"/>
        <v>29</v>
      </c>
      <c r="O5345" s="37">
        <v>0</v>
      </c>
      <c r="P5345" s="37">
        <v>0</v>
      </c>
      <c r="Q5345" s="21">
        <f t="shared" si="1504"/>
        <v>39.790999999999997</v>
      </c>
      <c r="R5345" s="21">
        <f t="shared" si="1513"/>
        <v>222.79166666665091</v>
      </c>
      <c r="S5345" s="21">
        <f t="shared" si="1514"/>
        <v>14.868252959784531</v>
      </c>
      <c r="T5345" s="21">
        <f t="shared" si="1505"/>
        <v>86.147999999999996</v>
      </c>
      <c r="U5345" s="37">
        <f>VLOOKUP(Time_Zone, 'LSTM LookUp'!$B$5:$D$8, 3, FALSE)</f>
        <v>-75</v>
      </c>
      <c r="V5345" s="21">
        <f t="shared" si="1515"/>
        <v>-4.9405677873611964</v>
      </c>
      <c r="W5345" s="21">
        <f t="shared" si="1506"/>
        <v>279.91285805315971</v>
      </c>
      <c r="X5345" s="21">
        <f t="shared" si="1507"/>
        <v>1.4603401750246459</v>
      </c>
      <c r="Y5345" s="21">
        <f t="shared" si="1508"/>
        <v>30.460340175024648</v>
      </c>
      <c r="Z5345" s="21">
        <f t="shared" si="1516"/>
        <v>9.6553958265685704</v>
      </c>
      <c r="AA5345" s="21">
        <f t="shared" si="1509"/>
        <v>0</v>
      </c>
      <c r="AB5345" s="21">
        <f t="shared" si="1510"/>
        <v>9.6553958265685704</v>
      </c>
      <c r="AC5345" s="21">
        <f t="shared" si="1511"/>
        <v>73.040000000000006</v>
      </c>
      <c r="AD5345" s="21">
        <f t="shared" si="1517"/>
        <v>9.6553958265685704</v>
      </c>
      <c r="AE5345" s="21" t="str">
        <f t="shared" si="1512"/>
        <v>8/10/20:00</v>
      </c>
    </row>
    <row r="5346" spans="2:31">
      <c r="B5346" s="37">
        <v>8</v>
      </c>
      <c r="C5346" s="38">
        <v>10</v>
      </c>
      <c r="D5346" s="39">
        <v>21</v>
      </c>
      <c r="E5346" s="17">
        <v>21.7</v>
      </c>
      <c r="F5346" s="17">
        <v>0</v>
      </c>
      <c r="G5346" s="17">
        <v>0</v>
      </c>
      <c r="H5346" s="37">
        <f t="shared" si="1500"/>
        <v>71.06</v>
      </c>
      <c r="I5346" s="37">
        <f>IF(H5346&lt;'Roof Calculator'!$G$8, 1, 0)</f>
        <v>0</v>
      </c>
      <c r="J5346" s="37">
        <f>IF(H5346&gt;='Roof Calculator'!$G$8, 1, 0)</f>
        <v>1</v>
      </c>
      <c r="K5346" s="37">
        <f t="shared" si="1501"/>
        <v>0</v>
      </c>
      <c r="L5346" s="37">
        <f t="shared" si="1502"/>
        <v>71.06</v>
      </c>
      <c r="M5346" s="37">
        <v>0</v>
      </c>
      <c r="N5346" s="37">
        <f t="shared" si="1503"/>
        <v>0</v>
      </c>
      <c r="O5346" s="37">
        <v>0</v>
      </c>
      <c r="P5346" s="37">
        <v>0</v>
      </c>
      <c r="Q5346" s="21">
        <f t="shared" si="1504"/>
        <v>39.790999999999997</v>
      </c>
      <c r="R5346" s="21">
        <f t="shared" si="1513"/>
        <v>222.83333333331757</v>
      </c>
      <c r="S5346" s="21">
        <f t="shared" si="1514"/>
        <v>14.855316167402107</v>
      </c>
      <c r="T5346" s="21">
        <f t="shared" si="1505"/>
        <v>86.147999999999996</v>
      </c>
      <c r="U5346" s="37">
        <f>VLOOKUP(Time_Zone, 'LSTM LookUp'!$B$5:$D$8, 3, FALSE)</f>
        <v>-75</v>
      </c>
      <c r="V5346" s="21">
        <f t="shared" si="1515"/>
        <v>-4.9338688618871398</v>
      </c>
      <c r="W5346" s="21">
        <f t="shared" si="1506"/>
        <v>294.91453278452821</v>
      </c>
      <c r="X5346" s="21">
        <f t="shared" si="1507"/>
        <v>0</v>
      </c>
      <c r="Y5346" s="21">
        <f t="shared" si="1508"/>
        <v>0</v>
      </c>
      <c r="Z5346" s="21">
        <f t="shared" si="1516"/>
        <v>0</v>
      </c>
      <c r="AA5346" s="21">
        <f t="shared" si="1509"/>
        <v>0</v>
      </c>
      <c r="AB5346" s="21">
        <f t="shared" si="1510"/>
        <v>0</v>
      </c>
      <c r="AC5346" s="21">
        <f t="shared" si="1511"/>
        <v>71.06</v>
      </c>
      <c r="AD5346" s="21">
        <f t="shared" si="1517"/>
        <v>0</v>
      </c>
      <c r="AE5346" s="21" t="str">
        <f t="shared" si="1512"/>
        <v>8/10/21:00</v>
      </c>
    </row>
    <row r="5347" spans="2:31">
      <c r="B5347" s="37">
        <v>8</v>
      </c>
      <c r="C5347" s="38">
        <v>10</v>
      </c>
      <c r="D5347" s="39">
        <v>22</v>
      </c>
      <c r="E5347" s="17">
        <v>21.1</v>
      </c>
      <c r="F5347" s="17">
        <v>0</v>
      </c>
      <c r="G5347" s="17">
        <v>0</v>
      </c>
      <c r="H5347" s="37">
        <f t="shared" si="1500"/>
        <v>69.98</v>
      </c>
      <c r="I5347" s="37">
        <f>IF(H5347&lt;'Roof Calculator'!$G$8, 1, 0)</f>
        <v>0</v>
      </c>
      <c r="J5347" s="37">
        <f>IF(H5347&gt;='Roof Calculator'!$G$8, 1, 0)</f>
        <v>1</v>
      </c>
      <c r="K5347" s="37">
        <f t="shared" si="1501"/>
        <v>0</v>
      </c>
      <c r="L5347" s="37">
        <f t="shared" si="1502"/>
        <v>69.98</v>
      </c>
      <c r="M5347" s="37">
        <v>0</v>
      </c>
      <c r="N5347" s="37">
        <f t="shared" si="1503"/>
        <v>0</v>
      </c>
      <c r="O5347" s="37">
        <v>0</v>
      </c>
      <c r="P5347" s="37">
        <v>0</v>
      </c>
      <c r="Q5347" s="21">
        <f t="shared" si="1504"/>
        <v>39.790999999999997</v>
      </c>
      <c r="R5347" s="21">
        <f t="shared" si="1513"/>
        <v>222.87499999998423</v>
      </c>
      <c r="S5347" s="21">
        <f t="shared" si="1514"/>
        <v>14.842372331771216</v>
      </c>
      <c r="T5347" s="21">
        <f t="shared" si="1505"/>
        <v>86.147999999999996</v>
      </c>
      <c r="U5347" s="37">
        <f>VLOOKUP(Time_Zone, 'LSTM LookUp'!$B$5:$D$8, 3, FALSE)</f>
        <v>-75</v>
      </c>
      <c r="V5347" s="21">
        <f t="shared" si="1515"/>
        <v>-4.9271523863980287</v>
      </c>
      <c r="W5347" s="21">
        <f t="shared" si="1506"/>
        <v>309.91621190340049</v>
      </c>
      <c r="X5347" s="21">
        <f t="shared" si="1507"/>
        <v>0</v>
      </c>
      <c r="Y5347" s="21">
        <f t="shared" si="1508"/>
        <v>0</v>
      </c>
      <c r="Z5347" s="21">
        <f t="shared" si="1516"/>
        <v>0</v>
      </c>
      <c r="AA5347" s="21">
        <f t="shared" si="1509"/>
        <v>0</v>
      </c>
      <c r="AB5347" s="21">
        <f t="shared" si="1510"/>
        <v>0</v>
      </c>
      <c r="AC5347" s="21">
        <f t="shared" si="1511"/>
        <v>69.98</v>
      </c>
      <c r="AD5347" s="21">
        <f t="shared" si="1517"/>
        <v>0</v>
      </c>
      <c r="AE5347" s="21" t="str">
        <f t="shared" si="1512"/>
        <v>8/10/22:00</v>
      </c>
    </row>
    <row r="5348" spans="2:31">
      <c r="B5348" s="37">
        <v>8</v>
      </c>
      <c r="C5348" s="38">
        <v>10</v>
      </c>
      <c r="D5348" s="39">
        <v>23</v>
      </c>
      <c r="E5348" s="17">
        <v>20.6</v>
      </c>
      <c r="F5348" s="17">
        <v>0</v>
      </c>
      <c r="G5348" s="17">
        <v>0</v>
      </c>
      <c r="H5348" s="37">
        <f t="shared" si="1500"/>
        <v>69.08</v>
      </c>
      <c r="I5348" s="37">
        <f>IF(H5348&lt;'Roof Calculator'!$G$8, 1, 0)</f>
        <v>0</v>
      </c>
      <c r="J5348" s="37">
        <f>IF(H5348&gt;='Roof Calculator'!$G$8, 1, 0)</f>
        <v>1</v>
      </c>
      <c r="K5348" s="37">
        <f t="shared" si="1501"/>
        <v>0</v>
      </c>
      <c r="L5348" s="37">
        <f t="shared" si="1502"/>
        <v>69.08</v>
      </c>
      <c r="M5348" s="37">
        <v>0</v>
      </c>
      <c r="N5348" s="37">
        <f t="shared" si="1503"/>
        <v>0</v>
      </c>
      <c r="O5348" s="37">
        <v>0</v>
      </c>
      <c r="P5348" s="37">
        <v>0</v>
      </c>
      <c r="Q5348" s="21">
        <f t="shared" si="1504"/>
        <v>39.790999999999997</v>
      </c>
      <c r="R5348" s="21">
        <f t="shared" si="1513"/>
        <v>222.91666666665088</v>
      </c>
      <c r="S5348" s="21">
        <f t="shared" si="1514"/>
        <v>14.829421460155222</v>
      </c>
      <c r="T5348" s="21">
        <f t="shared" si="1505"/>
        <v>86.147999999999996</v>
      </c>
      <c r="U5348" s="37">
        <f>VLOOKUP(Time_Zone, 'LSTM LookUp'!$B$5:$D$8, 3, FALSE)</f>
        <v>-75</v>
      </c>
      <c r="V5348" s="21">
        <f t="shared" si="1515"/>
        <v>-4.9204183680769029</v>
      </c>
      <c r="W5348" s="21">
        <f t="shared" si="1506"/>
        <v>324.91789540798084</v>
      </c>
      <c r="X5348" s="21">
        <f t="shared" si="1507"/>
        <v>0</v>
      </c>
      <c r="Y5348" s="21">
        <f t="shared" si="1508"/>
        <v>0</v>
      </c>
      <c r="Z5348" s="21">
        <f t="shared" si="1516"/>
        <v>0</v>
      </c>
      <c r="AA5348" s="21">
        <f t="shared" si="1509"/>
        <v>0</v>
      </c>
      <c r="AB5348" s="21">
        <f t="shared" si="1510"/>
        <v>0</v>
      </c>
      <c r="AC5348" s="21">
        <f t="shared" si="1511"/>
        <v>69.08</v>
      </c>
      <c r="AD5348" s="21">
        <f t="shared" si="1517"/>
        <v>0</v>
      </c>
      <c r="AE5348" s="21" t="str">
        <f t="shared" si="1512"/>
        <v>8/10/23:00</v>
      </c>
    </row>
    <row r="5349" spans="2:31">
      <c r="B5349" s="37">
        <v>8</v>
      </c>
      <c r="C5349" s="38">
        <v>10</v>
      </c>
      <c r="D5349" s="39">
        <v>24</v>
      </c>
      <c r="E5349" s="17">
        <v>20</v>
      </c>
      <c r="F5349" s="17">
        <v>0</v>
      </c>
      <c r="G5349" s="17">
        <v>0</v>
      </c>
      <c r="H5349" s="37">
        <f t="shared" si="1500"/>
        <v>68</v>
      </c>
      <c r="I5349" s="37">
        <f>IF(H5349&lt;'Roof Calculator'!$G$8, 1, 0)</f>
        <v>0</v>
      </c>
      <c r="J5349" s="37">
        <f>IF(H5349&gt;='Roof Calculator'!$G$8, 1, 0)</f>
        <v>1</v>
      </c>
      <c r="K5349" s="37">
        <f t="shared" si="1501"/>
        <v>0</v>
      </c>
      <c r="L5349" s="37">
        <f t="shared" si="1502"/>
        <v>68</v>
      </c>
      <c r="M5349" s="37">
        <v>0</v>
      </c>
      <c r="N5349" s="37">
        <f t="shared" si="1503"/>
        <v>0</v>
      </c>
      <c r="O5349" s="37">
        <v>0</v>
      </c>
      <c r="P5349" s="37">
        <v>0</v>
      </c>
      <c r="Q5349" s="21">
        <f t="shared" si="1504"/>
        <v>39.790999999999997</v>
      </c>
      <c r="R5349" s="21">
        <f t="shared" si="1513"/>
        <v>222.95833333331754</v>
      </c>
      <c r="S5349" s="21">
        <f t="shared" si="1514"/>
        <v>14.816463559818304</v>
      </c>
      <c r="T5349" s="21">
        <f t="shared" si="1505"/>
        <v>86.147999999999996</v>
      </c>
      <c r="U5349" s="37">
        <f>VLOOKUP(Time_Zone, 'LSTM LookUp'!$B$5:$D$8, 3, FALSE)</f>
        <v>-75</v>
      </c>
      <c r="V5349" s="21">
        <f t="shared" si="1515"/>
        <v>-4.9136668141467332</v>
      </c>
      <c r="W5349" s="21">
        <f t="shared" si="1506"/>
        <v>339.91958329646332</v>
      </c>
      <c r="X5349" s="21">
        <f t="shared" si="1507"/>
        <v>0</v>
      </c>
      <c r="Y5349" s="21">
        <f t="shared" si="1508"/>
        <v>0</v>
      </c>
      <c r="Z5349" s="21">
        <f t="shared" si="1516"/>
        <v>0</v>
      </c>
      <c r="AA5349" s="21">
        <f t="shared" si="1509"/>
        <v>0</v>
      </c>
      <c r="AB5349" s="21">
        <f t="shared" si="1510"/>
        <v>0</v>
      </c>
      <c r="AC5349" s="21">
        <f t="shared" si="1511"/>
        <v>68</v>
      </c>
      <c r="AD5349" s="21">
        <f t="shared" si="1517"/>
        <v>0</v>
      </c>
      <c r="AE5349" s="21" t="str">
        <f t="shared" si="1512"/>
        <v>8/10/24:00</v>
      </c>
    </row>
    <row r="5350" spans="2:31">
      <c r="B5350" s="37">
        <v>8</v>
      </c>
      <c r="C5350" s="38">
        <v>11</v>
      </c>
      <c r="D5350" s="39">
        <v>1</v>
      </c>
      <c r="E5350" s="17">
        <v>19.399999999999999</v>
      </c>
      <c r="F5350" s="17">
        <v>0</v>
      </c>
      <c r="G5350" s="17">
        <v>0</v>
      </c>
      <c r="H5350" s="37">
        <f t="shared" si="1500"/>
        <v>66.92</v>
      </c>
      <c r="I5350" s="37">
        <f>IF(H5350&lt;'Roof Calculator'!$G$8, 1, 0)</f>
        <v>0</v>
      </c>
      <c r="J5350" s="37">
        <f>IF(H5350&gt;='Roof Calculator'!$G$8, 1, 0)</f>
        <v>1</v>
      </c>
      <c r="K5350" s="37">
        <f t="shared" si="1501"/>
        <v>0</v>
      </c>
      <c r="L5350" s="37">
        <f t="shared" si="1502"/>
        <v>66.92</v>
      </c>
      <c r="M5350" s="37">
        <v>0</v>
      </c>
      <c r="N5350" s="37">
        <f t="shared" si="1503"/>
        <v>0</v>
      </c>
      <c r="O5350" s="37">
        <v>0</v>
      </c>
      <c r="P5350" s="37">
        <v>0</v>
      </c>
      <c r="Q5350" s="21">
        <f t="shared" si="1504"/>
        <v>39.790999999999997</v>
      </c>
      <c r="R5350" s="21">
        <f t="shared" si="1513"/>
        <v>222.9999999999842</v>
      </c>
      <c r="S5350" s="21">
        <f t="shared" si="1514"/>
        <v>14.803498638025367</v>
      </c>
      <c r="T5350" s="21">
        <f t="shared" si="1505"/>
        <v>86.147999999999996</v>
      </c>
      <c r="U5350" s="37">
        <f>VLOOKUP(Time_Zone, 'LSTM LookUp'!$B$5:$D$8, 3, FALSE)</f>
        <v>-75</v>
      </c>
      <c r="V5350" s="21">
        <f t="shared" si="1515"/>
        <v>-4.9068977318703713</v>
      </c>
      <c r="W5350" s="21">
        <f t="shared" si="1506"/>
        <v>-5.0787244329676007</v>
      </c>
      <c r="X5350" s="21">
        <f t="shared" si="1507"/>
        <v>0</v>
      </c>
      <c r="Y5350" s="21">
        <f t="shared" si="1508"/>
        <v>0</v>
      </c>
      <c r="Z5350" s="21">
        <f t="shared" si="1516"/>
        <v>0</v>
      </c>
      <c r="AA5350" s="21">
        <f t="shared" si="1509"/>
        <v>0</v>
      </c>
      <c r="AB5350" s="21">
        <f t="shared" si="1510"/>
        <v>0</v>
      </c>
      <c r="AC5350" s="21">
        <f t="shared" si="1511"/>
        <v>66.92</v>
      </c>
      <c r="AD5350" s="21">
        <f t="shared" si="1517"/>
        <v>0</v>
      </c>
      <c r="AE5350" s="21" t="str">
        <f t="shared" si="1512"/>
        <v>8/11/1:00</v>
      </c>
    </row>
    <row r="5351" spans="2:31">
      <c r="B5351" s="37">
        <v>8</v>
      </c>
      <c r="C5351" s="38">
        <v>11</v>
      </c>
      <c r="D5351" s="39">
        <v>2</v>
      </c>
      <c r="E5351" s="17">
        <v>18.3</v>
      </c>
      <c r="F5351" s="17">
        <v>0</v>
      </c>
      <c r="G5351" s="17">
        <v>0</v>
      </c>
      <c r="H5351" s="37">
        <f t="shared" si="1500"/>
        <v>64.94</v>
      </c>
      <c r="I5351" s="37">
        <f>IF(H5351&lt;'Roof Calculator'!$G$8, 1, 0)</f>
        <v>0</v>
      </c>
      <c r="J5351" s="37">
        <f>IF(H5351&gt;='Roof Calculator'!$G$8, 1, 0)</f>
        <v>1</v>
      </c>
      <c r="K5351" s="37">
        <f t="shared" si="1501"/>
        <v>0</v>
      </c>
      <c r="L5351" s="37">
        <f t="shared" si="1502"/>
        <v>64.94</v>
      </c>
      <c r="M5351" s="37">
        <v>0</v>
      </c>
      <c r="N5351" s="37">
        <f t="shared" si="1503"/>
        <v>0</v>
      </c>
      <c r="O5351" s="37">
        <v>0</v>
      </c>
      <c r="P5351" s="37">
        <v>0</v>
      </c>
      <c r="Q5351" s="21">
        <f t="shared" si="1504"/>
        <v>39.790999999999997</v>
      </c>
      <c r="R5351" s="21">
        <f t="shared" si="1513"/>
        <v>223.04166666665085</v>
      </c>
      <c r="S5351" s="21">
        <f t="shared" si="1514"/>
        <v>14.790526702042087</v>
      </c>
      <c r="T5351" s="21">
        <f t="shared" si="1505"/>
        <v>86.147999999999996</v>
      </c>
      <c r="U5351" s="37">
        <f>VLOOKUP(Time_Zone, 'LSTM LookUp'!$B$5:$D$8, 3, FALSE)</f>
        <v>-75</v>
      </c>
      <c r="V5351" s="21">
        <f t="shared" si="1515"/>
        <v>-4.9001111285505541</v>
      </c>
      <c r="W5351" s="21">
        <f t="shared" si="1506"/>
        <v>9.9229722178623625</v>
      </c>
      <c r="X5351" s="21">
        <f t="shared" si="1507"/>
        <v>0</v>
      </c>
      <c r="Y5351" s="21">
        <f t="shared" si="1508"/>
        <v>0</v>
      </c>
      <c r="Z5351" s="21">
        <f t="shared" si="1516"/>
        <v>0</v>
      </c>
      <c r="AA5351" s="21">
        <f t="shared" si="1509"/>
        <v>0</v>
      </c>
      <c r="AB5351" s="21">
        <f t="shared" si="1510"/>
        <v>0</v>
      </c>
      <c r="AC5351" s="21">
        <f t="shared" si="1511"/>
        <v>64.94</v>
      </c>
      <c r="AD5351" s="21">
        <f t="shared" si="1517"/>
        <v>0</v>
      </c>
      <c r="AE5351" s="21" t="str">
        <f t="shared" si="1512"/>
        <v>8/11/2:00</v>
      </c>
    </row>
    <row r="5352" spans="2:31">
      <c r="B5352" s="37">
        <v>8</v>
      </c>
      <c r="C5352" s="38">
        <v>11</v>
      </c>
      <c r="D5352" s="39">
        <v>3</v>
      </c>
      <c r="E5352" s="17">
        <v>17.8</v>
      </c>
      <c r="F5352" s="17">
        <v>0</v>
      </c>
      <c r="G5352" s="17">
        <v>0</v>
      </c>
      <c r="H5352" s="37">
        <f t="shared" si="1500"/>
        <v>64.040000000000006</v>
      </c>
      <c r="I5352" s="37">
        <f>IF(H5352&lt;'Roof Calculator'!$G$8, 1, 0)</f>
        <v>0</v>
      </c>
      <c r="J5352" s="37">
        <f>IF(H5352&gt;='Roof Calculator'!$G$8, 1, 0)</f>
        <v>1</v>
      </c>
      <c r="K5352" s="37">
        <f t="shared" si="1501"/>
        <v>0</v>
      </c>
      <c r="L5352" s="37">
        <f t="shared" si="1502"/>
        <v>64.040000000000006</v>
      </c>
      <c r="M5352" s="37">
        <v>0</v>
      </c>
      <c r="N5352" s="37">
        <f t="shared" si="1503"/>
        <v>0</v>
      </c>
      <c r="O5352" s="37">
        <v>0</v>
      </c>
      <c r="P5352" s="37">
        <v>0</v>
      </c>
      <c r="Q5352" s="21">
        <f t="shared" si="1504"/>
        <v>39.790999999999997</v>
      </c>
      <c r="R5352" s="21">
        <f t="shared" si="1513"/>
        <v>223.08333333331751</v>
      </c>
      <c r="S5352" s="21">
        <f t="shared" si="1514"/>
        <v>14.777547759134915</v>
      </c>
      <c r="T5352" s="21">
        <f t="shared" si="1505"/>
        <v>86.147999999999996</v>
      </c>
      <c r="U5352" s="37">
        <f>VLOOKUP(Time_Zone, 'LSTM LookUp'!$B$5:$D$8, 3, FALSE)</f>
        <v>-75</v>
      </c>
      <c r="V5352" s="21">
        <f t="shared" si="1515"/>
        <v>-4.8933070115299087</v>
      </c>
      <c r="W5352" s="21">
        <f t="shared" si="1506"/>
        <v>24.924673247117521</v>
      </c>
      <c r="X5352" s="21">
        <f t="shared" si="1507"/>
        <v>0</v>
      </c>
      <c r="Y5352" s="21">
        <f t="shared" si="1508"/>
        <v>0</v>
      </c>
      <c r="Z5352" s="21">
        <f t="shared" si="1516"/>
        <v>0</v>
      </c>
      <c r="AA5352" s="21">
        <f t="shared" si="1509"/>
        <v>0</v>
      </c>
      <c r="AB5352" s="21">
        <f t="shared" si="1510"/>
        <v>0</v>
      </c>
      <c r="AC5352" s="21">
        <f t="shared" si="1511"/>
        <v>64.040000000000006</v>
      </c>
      <c r="AD5352" s="21">
        <f t="shared" si="1517"/>
        <v>0</v>
      </c>
      <c r="AE5352" s="21" t="str">
        <f t="shared" si="1512"/>
        <v>8/11/3:00</v>
      </c>
    </row>
    <row r="5353" spans="2:31">
      <c r="B5353" s="37">
        <v>8</v>
      </c>
      <c r="C5353" s="38">
        <v>11</v>
      </c>
      <c r="D5353" s="39">
        <v>4</v>
      </c>
      <c r="E5353" s="17">
        <v>17.8</v>
      </c>
      <c r="F5353" s="17">
        <v>0</v>
      </c>
      <c r="G5353" s="17">
        <v>0</v>
      </c>
      <c r="H5353" s="37">
        <f t="shared" si="1500"/>
        <v>64.040000000000006</v>
      </c>
      <c r="I5353" s="37">
        <f>IF(H5353&lt;'Roof Calculator'!$G$8, 1, 0)</f>
        <v>0</v>
      </c>
      <c r="J5353" s="37">
        <f>IF(H5353&gt;='Roof Calculator'!$G$8, 1, 0)</f>
        <v>1</v>
      </c>
      <c r="K5353" s="37">
        <f t="shared" si="1501"/>
        <v>0</v>
      </c>
      <c r="L5353" s="37">
        <f t="shared" si="1502"/>
        <v>64.040000000000006</v>
      </c>
      <c r="M5353" s="37">
        <v>0</v>
      </c>
      <c r="N5353" s="37">
        <f t="shared" si="1503"/>
        <v>0</v>
      </c>
      <c r="O5353" s="37">
        <v>0</v>
      </c>
      <c r="P5353" s="37">
        <v>0</v>
      </c>
      <c r="Q5353" s="21">
        <f t="shared" si="1504"/>
        <v>39.790999999999997</v>
      </c>
      <c r="R5353" s="21">
        <f t="shared" si="1513"/>
        <v>223.12499999998417</v>
      </c>
      <c r="S5353" s="21">
        <f t="shared" si="1514"/>
        <v>14.764561816571007</v>
      </c>
      <c r="T5353" s="21">
        <f t="shared" si="1505"/>
        <v>86.147999999999996</v>
      </c>
      <c r="U5353" s="37">
        <f>VLOOKUP(Time_Zone, 'LSTM LookUp'!$B$5:$D$8, 3, FALSE)</f>
        <v>-75</v>
      </c>
      <c r="V5353" s="21">
        <f t="shared" si="1515"/>
        <v>-4.8864853881909056</v>
      </c>
      <c r="W5353" s="21">
        <f t="shared" si="1506"/>
        <v>39.926378652952287</v>
      </c>
      <c r="X5353" s="21">
        <f t="shared" si="1507"/>
        <v>0</v>
      </c>
      <c r="Y5353" s="21">
        <f t="shared" si="1508"/>
        <v>0</v>
      </c>
      <c r="Z5353" s="21">
        <f t="shared" si="1516"/>
        <v>0</v>
      </c>
      <c r="AA5353" s="21">
        <f t="shared" si="1509"/>
        <v>0</v>
      </c>
      <c r="AB5353" s="21">
        <f t="shared" si="1510"/>
        <v>0</v>
      </c>
      <c r="AC5353" s="21">
        <f t="shared" si="1511"/>
        <v>64.040000000000006</v>
      </c>
      <c r="AD5353" s="21">
        <f t="shared" si="1517"/>
        <v>0</v>
      </c>
      <c r="AE5353" s="21" t="str">
        <f t="shared" si="1512"/>
        <v>8/11/4:00</v>
      </c>
    </row>
    <row r="5354" spans="2:31">
      <c r="B5354" s="37">
        <v>8</v>
      </c>
      <c r="C5354" s="38">
        <v>11</v>
      </c>
      <c r="D5354" s="39">
        <v>5</v>
      </c>
      <c r="E5354" s="17">
        <v>17.8</v>
      </c>
      <c r="F5354" s="17">
        <v>0</v>
      </c>
      <c r="G5354" s="17">
        <v>0</v>
      </c>
      <c r="H5354" s="37">
        <f t="shared" si="1500"/>
        <v>64.040000000000006</v>
      </c>
      <c r="I5354" s="37">
        <f>IF(H5354&lt;'Roof Calculator'!$G$8, 1, 0)</f>
        <v>0</v>
      </c>
      <c r="J5354" s="37">
        <f>IF(H5354&gt;='Roof Calculator'!$G$8, 1, 0)</f>
        <v>1</v>
      </c>
      <c r="K5354" s="37">
        <f t="shared" si="1501"/>
        <v>0</v>
      </c>
      <c r="L5354" s="37">
        <f t="shared" si="1502"/>
        <v>64.040000000000006</v>
      </c>
      <c r="M5354" s="37">
        <v>0</v>
      </c>
      <c r="N5354" s="37">
        <f t="shared" si="1503"/>
        <v>0</v>
      </c>
      <c r="O5354" s="37">
        <v>0</v>
      </c>
      <c r="P5354" s="37">
        <v>0</v>
      </c>
      <c r="Q5354" s="21">
        <f t="shared" si="1504"/>
        <v>39.790999999999997</v>
      </c>
      <c r="R5354" s="21">
        <f t="shared" si="1513"/>
        <v>223.16666666665083</v>
      </c>
      <c r="S5354" s="21">
        <f t="shared" si="1514"/>
        <v>14.751568881618317</v>
      </c>
      <c r="T5354" s="21">
        <f t="shared" si="1505"/>
        <v>86.147999999999996</v>
      </c>
      <c r="U5354" s="37">
        <f>VLOOKUP(Time_Zone, 'LSTM LookUp'!$B$5:$D$8, 3, FALSE)</f>
        <v>-75</v>
      </c>
      <c r="V5354" s="21">
        <f t="shared" si="1515"/>
        <v>-4.8796462659558841</v>
      </c>
      <c r="W5354" s="21">
        <f t="shared" si="1506"/>
        <v>54.928088433511022</v>
      </c>
      <c r="X5354" s="21">
        <f t="shared" si="1507"/>
        <v>0</v>
      </c>
      <c r="Y5354" s="21">
        <f t="shared" si="1508"/>
        <v>0</v>
      </c>
      <c r="Z5354" s="21">
        <f t="shared" si="1516"/>
        <v>0</v>
      </c>
      <c r="AA5354" s="21">
        <f t="shared" si="1509"/>
        <v>0</v>
      </c>
      <c r="AB5354" s="21">
        <f t="shared" si="1510"/>
        <v>0</v>
      </c>
      <c r="AC5354" s="21">
        <f t="shared" si="1511"/>
        <v>64.040000000000006</v>
      </c>
      <c r="AD5354" s="21">
        <f t="shared" si="1517"/>
        <v>0</v>
      </c>
      <c r="AE5354" s="21" t="str">
        <f t="shared" si="1512"/>
        <v>8/11/5:00</v>
      </c>
    </row>
    <row r="5355" spans="2:31">
      <c r="B5355" s="37">
        <v>8</v>
      </c>
      <c r="C5355" s="38">
        <v>11</v>
      </c>
      <c r="D5355" s="39">
        <v>6</v>
      </c>
      <c r="E5355" s="17">
        <v>16.7</v>
      </c>
      <c r="F5355" s="17">
        <v>0</v>
      </c>
      <c r="G5355" s="17">
        <v>0</v>
      </c>
      <c r="H5355" s="37">
        <f t="shared" si="1500"/>
        <v>62.059999999999995</v>
      </c>
      <c r="I5355" s="37">
        <f>IF(H5355&lt;'Roof Calculator'!$G$8, 1, 0)</f>
        <v>0</v>
      </c>
      <c r="J5355" s="37">
        <f>IF(H5355&gt;='Roof Calculator'!$G$8, 1, 0)</f>
        <v>1</v>
      </c>
      <c r="K5355" s="37">
        <f t="shared" si="1501"/>
        <v>0</v>
      </c>
      <c r="L5355" s="37">
        <f t="shared" si="1502"/>
        <v>62.059999999999995</v>
      </c>
      <c r="M5355" s="37">
        <v>0</v>
      </c>
      <c r="N5355" s="37">
        <f t="shared" si="1503"/>
        <v>0</v>
      </c>
      <c r="O5355" s="37">
        <v>0</v>
      </c>
      <c r="P5355" s="37">
        <v>0</v>
      </c>
      <c r="Q5355" s="21">
        <f t="shared" si="1504"/>
        <v>39.790999999999997</v>
      </c>
      <c r="R5355" s="21">
        <f t="shared" si="1513"/>
        <v>223.20833333331748</v>
      </c>
      <c r="S5355" s="21">
        <f t="shared" si="1514"/>
        <v>14.738568961545491</v>
      </c>
      <c r="T5355" s="21">
        <f t="shared" si="1505"/>
        <v>86.147999999999996</v>
      </c>
      <c r="U5355" s="37">
        <f>VLOOKUP(Time_Zone, 'LSTM LookUp'!$B$5:$D$8, 3, FALSE)</f>
        <v>-75</v>
      </c>
      <c r="V5355" s="21">
        <f t="shared" si="1515"/>
        <v>-4.8727896522870129</v>
      </c>
      <c r="W5355" s="21">
        <f t="shared" si="1506"/>
        <v>69.929802586928275</v>
      </c>
      <c r="X5355" s="21">
        <f t="shared" si="1507"/>
        <v>0</v>
      </c>
      <c r="Y5355" s="21">
        <f t="shared" si="1508"/>
        <v>0</v>
      </c>
      <c r="Z5355" s="21">
        <f t="shared" si="1516"/>
        <v>0</v>
      </c>
      <c r="AA5355" s="21">
        <f t="shared" si="1509"/>
        <v>0</v>
      </c>
      <c r="AB5355" s="21">
        <f t="shared" si="1510"/>
        <v>0</v>
      </c>
      <c r="AC5355" s="21">
        <f t="shared" si="1511"/>
        <v>62.059999999999995</v>
      </c>
      <c r="AD5355" s="21">
        <f t="shared" si="1517"/>
        <v>0</v>
      </c>
      <c r="AE5355" s="21" t="str">
        <f t="shared" si="1512"/>
        <v>8/11/6:00</v>
      </c>
    </row>
    <row r="5356" spans="2:31">
      <c r="B5356" s="37">
        <v>8</v>
      </c>
      <c r="C5356" s="38">
        <v>11</v>
      </c>
      <c r="D5356" s="39">
        <v>7</v>
      </c>
      <c r="E5356" s="17">
        <v>17.8</v>
      </c>
      <c r="F5356" s="17">
        <v>39</v>
      </c>
      <c r="G5356" s="17">
        <v>70</v>
      </c>
      <c r="H5356" s="37">
        <f t="shared" si="1500"/>
        <v>64.040000000000006</v>
      </c>
      <c r="I5356" s="37">
        <f>IF(H5356&lt;'Roof Calculator'!$G$8, 1, 0)</f>
        <v>0</v>
      </c>
      <c r="J5356" s="37">
        <f>IF(H5356&gt;='Roof Calculator'!$G$8, 1, 0)</f>
        <v>1</v>
      </c>
      <c r="K5356" s="37">
        <f t="shared" si="1501"/>
        <v>0</v>
      </c>
      <c r="L5356" s="37">
        <f t="shared" si="1502"/>
        <v>64.040000000000006</v>
      </c>
      <c r="M5356" s="37">
        <v>0</v>
      </c>
      <c r="N5356" s="37">
        <f t="shared" si="1503"/>
        <v>39</v>
      </c>
      <c r="O5356" s="37">
        <v>0</v>
      </c>
      <c r="P5356" s="37">
        <v>0</v>
      </c>
      <c r="Q5356" s="21">
        <f t="shared" si="1504"/>
        <v>39.790999999999997</v>
      </c>
      <c r="R5356" s="21">
        <f t="shared" si="1513"/>
        <v>223.24999999998414</v>
      </c>
      <c r="S5356" s="21">
        <f t="shared" si="1514"/>
        <v>14.725562063621911</v>
      </c>
      <c r="T5356" s="21">
        <f t="shared" si="1505"/>
        <v>86.147999999999996</v>
      </c>
      <c r="U5356" s="37">
        <f>VLOOKUP(Time_Zone, 'LSTM LookUp'!$B$5:$D$8, 3, FALSE)</f>
        <v>-75</v>
      </c>
      <c r="V5356" s="21">
        <f t="shared" si="1515"/>
        <v>-4.865915554686282</v>
      </c>
      <c r="W5356" s="21">
        <f t="shared" si="1506"/>
        <v>84.931521111328408</v>
      </c>
      <c r="X5356" s="21">
        <f t="shared" si="1507"/>
        <v>15.983287260454413</v>
      </c>
      <c r="Y5356" s="21">
        <f t="shared" si="1508"/>
        <v>54.983287260454411</v>
      </c>
      <c r="Z5356" s="21">
        <f t="shared" si="1516"/>
        <v>17.42874174402364</v>
      </c>
      <c r="AA5356" s="21">
        <f t="shared" si="1509"/>
        <v>0</v>
      </c>
      <c r="AB5356" s="21">
        <f t="shared" si="1510"/>
        <v>17.42874174402364</v>
      </c>
      <c r="AC5356" s="21">
        <f t="shared" si="1511"/>
        <v>64.040000000000006</v>
      </c>
      <c r="AD5356" s="21">
        <f t="shared" si="1517"/>
        <v>17.42874174402364</v>
      </c>
      <c r="AE5356" s="21" t="str">
        <f t="shared" si="1512"/>
        <v>8/11/7:00</v>
      </c>
    </row>
    <row r="5357" spans="2:31">
      <c r="B5357" s="37">
        <v>8</v>
      </c>
      <c r="C5357" s="38">
        <v>11</v>
      </c>
      <c r="D5357" s="39">
        <v>8</v>
      </c>
      <c r="E5357" s="17">
        <v>19.399999999999999</v>
      </c>
      <c r="F5357" s="17">
        <v>117</v>
      </c>
      <c r="G5357" s="17">
        <v>266</v>
      </c>
      <c r="H5357" s="37">
        <f t="shared" si="1500"/>
        <v>66.92</v>
      </c>
      <c r="I5357" s="37">
        <f>IF(H5357&lt;'Roof Calculator'!$G$8, 1, 0)</f>
        <v>0</v>
      </c>
      <c r="J5357" s="37">
        <f>IF(H5357&gt;='Roof Calculator'!$G$8, 1, 0)</f>
        <v>1</v>
      </c>
      <c r="K5357" s="37">
        <f t="shared" si="1501"/>
        <v>0</v>
      </c>
      <c r="L5357" s="37">
        <f t="shared" si="1502"/>
        <v>66.92</v>
      </c>
      <c r="M5357" s="37">
        <v>0</v>
      </c>
      <c r="N5357" s="37">
        <f t="shared" si="1503"/>
        <v>117</v>
      </c>
      <c r="O5357" s="37">
        <v>0</v>
      </c>
      <c r="P5357" s="37">
        <v>0</v>
      </c>
      <c r="Q5357" s="21">
        <f t="shared" si="1504"/>
        <v>39.790999999999997</v>
      </c>
      <c r="R5357" s="21">
        <f t="shared" si="1513"/>
        <v>223.2916666666508</v>
      </c>
      <c r="S5357" s="21">
        <f t="shared" si="1514"/>
        <v>14.712548195117735</v>
      </c>
      <c r="T5357" s="21">
        <f t="shared" si="1505"/>
        <v>86.147999999999996</v>
      </c>
      <c r="U5357" s="37">
        <f>VLOOKUP(Time_Zone, 'LSTM LookUp'!$B$5:$D$8, 3, FALSE)</f>
        <v>-75</v>
      </c>
      <c r="V5357" s="21">
        <f t="shared" si="1515"/>
        <v>-4.8590239806955129</v>
      </c>
      <c r="W5357" s="21">
        <f t="shared" si="1506"/>
        <v>99.933244004826136</v>
      </c>
      <c r="X5357" s="21">
        <f t="shared" si="1507"/>
        <v>9.1336524479016852</v>
      </c>
      <c r="Y5357" s="21">
        <f t="shared" si="1508"/>
        <v>126.13365244790168</v>
      </c>
      <c r="Z5357" s="21">
        <f t="shared" si="1516"/>
        <v>39.982164822764823</v>
      </c>
      <c r="AA5357" s="21">
        <f t="shared" si="1509"/>
        <v>0</v>
      </c>
      <c r="AB5357" s="21">
        <f t="shared" si="1510"/>
        <v>39.982164822764823</v>
      </c>
      <c r="AC5357" s="21">
        <f t="shared" si="1511"/>
        <v>66.92</v>
      </c>
      <c r="AD5357" s="21">
        <f t="shared" si="1517"/>
        <v>39.982164822764823</v>
      </c>
      <c r="AE5357" s="21" t="str">
        <f t="shared" si="1512"/>
        <v>8/11/8:00</v>
      </c>
    </row>
    <row r="5358" spans="2:31">
      <c r="B5358" s="37">
        <v>8</v>
      </c>
      <c r="C5358" s="38">
        <v>11</v>
      </c>
      <c r="D5358" s="39">
        <v>9</v>
      </c>
      <c r="E5358" s="17">
        <v>20.6</v>
      </c>
      <c r="F5358" s="17">
        <v>209</v>
      </c>
      <c r="G5358" s="17">
        <v>176</v>
      </c>
      <c r="H5358" s="37">
        <f t="shared" si="1500"/>
        <v>69.08</v>
      </c>
      <c r="I5358" s="37">
        <f>IF(H5358&lt;'Roof Calculator'!$G$8, 1, 0)</f>
        <v>0</v>
      </c>
      <c r="J5358" s="37">
        <f>IF(H5358&gt;='Roof Calculator'!$G$8, 1, 0)</f>
        <v>1</v>
      </c>
      <c r="K5358" s="37">
        <f t="shared" si="1501"/>
        <v>0</v>
      </c>
      <c r="L5358" s="37">
        <f t="shared" si="1502"/>
        <v>69.08</v>
      </c>
      <c r="M5358" s="37">
        <v>0</v>
      </c>
      <c r="N5358" s="37">
        <f t="shared" si="1503"/>
        <v>209</v>
      </c>
      <c r="O5358" s="37">
        <v>0</v>
      </c>
      <c r="P5358" s="37">
        <v>0</v>
      </c>
      <c r="Q5358" s="21">
        <f t="shared" si="1504"/>
        <v>39.790999999999997</v>
      </c>
      <c r="R5358" s="21">
        <f t="shared" si="1513"/>
        <v>223.33333333331746</v>
      </c>
      <c r="S5358" s="21">
        <f t="shared" si="1514"/>
        <v>14.699527363303787</v>
      </c>
      <c r="T5358" s="21">
        <f t="shared" si="1505"/>
        <v>86.147999999999996</v>
      </c>
      <c r="U5358" s="37">
        <f>VLOOKUP(Time_Zone, 'LSTM LookUp'!$B$5:$D$8, 3, FALSE)</f>
        <v>-75</v>
      </c>
      <c r="V5358" s="21">
        <f t="shared" si="1515"/>
        <v>-4.8521149378963191</v>
      </c>
      <c r="W5358" s="21">
        <f t="shared" si="1506"/>
        <v>114.93497126552595</v>
      </c>
      <c r="X5358" s="21">
        <f t="shared" si="1507"/>
        <v>-26.565909520096451</v>
      </c>
      <c r="Y5358" s="21">
        <f t="shared" si="1508"/>
        <v>182.43409047990355</v>
      </c>
      <c r="Z5358" s="21">
        <f t="shared" si="1516"/>
        <v>57.82842035650603</v>
      </c>
      <c r="AA5358" s="21">
        <f t="shared" si="1509"/>
        <v>0</v>
      </c>
      <c r="AB5358" s="21">
        <f t="shared" si="1510"/>
        <v>57.82842035650603</v>
      </c>
      <c r="AC5358" s="21">
        <f t="shared" si="1511"/>
        <v>69.08</v>
      </c>
      <c r="AD5358" s="21">
        <f t="shared" si="1517"/>
        <v>57.82842035650603</v>
      </c>
      <c r="AE5358" s="21" t="str">
        <f t="shared" si="1512"/>
        <v>8/11/9:00</v>
      </c>
    </row>
    <row r="5359" spans="2:31">
      <c r="B5359" s="37">
        <v>8</v>
      </c>
      <c r="C5359" s="38">
        <v>11</v>
      </c>
      <c r="D5359" s="39">
        <v>10</v>
      </c>
      <c r="E5359" s="17">
        <v>22.2</v>
      </c>
      <c r="F5359" s="17">
        <v>257</v>
      </c>
      <c r="G5359" s="17">
        <v>557</v>
      </c>
      <c r="H5359" s="37">
        <f t="shared" si="1500"/>
        <v>71.959999999999994</v>
      </c>
      <c r="I5359" s="37">
        <f>IF(H5359&lt;'Roof Calculator'!$G$8, 1, 0)</f>
        <v>0</v>
      </c>
      <c r="J5359" s="37">
        <f>IF(H5359&gt;='Roof Calculator'!$G$8, 1, 0)</f>
        <v>1</v>
      </c>
      <c r="K5359" s="37">
        <f t="shared" si="1501"/>
        <v>0</v>
      </c>
      <c r="L5359" s="37">
        <f t="shared" si="1502"/>
        <v>71.959999999999994</v>
      </c>
      <c r="M5359" s="37">
        <v>0</v>
      </c>
      <c r="N5359" s="37">
        <f t="shared" si="1503"/>
        <v>257</v>
      </c>
      <c r="O5359" s="37">
        <v>0</v>
      </c>
      <c r="P5359" s="37">
        <v>0</v>
      </c>
      <c r="Q5359" s="21">
        <f t="shared" si="1504"/>
        <v>39.790999999999997</v>
      </c>
      <c r="R5359" s="21">
        <f t="shared" si="1513"/>
        <v>223.37499999998411</v>
      </c>
      <c r="S5359" s="21">
        <f t="shared" si="1514"/>
        <v>14.686499575451622</v>
      </c>
      <c r="T5359" s="21">
        <f t="shared" si="1505"/>
        <v>86.147999999999996</v>
      </c>
      <c r="U5359" s="37">
        <f>VLOOKUP(Time_Zone, 'LSTM LookUp'!$B$5:$D$8, 3, FALSE)</f>
        <v>-75</v>
      </c>
      <c r="V5359" s="21">
        <f t="shared" si="1515"/>
        <v>-4.8451884339101019</v>
      </c>
      <c r="W5359" s="21">
        <f t="shared" si="1506"/>
        <v>129.93670289152246</v>
      </c>
      <c r="X5359" s="21">
        <f t="shared" si="1507"/>
        <v>-175.39084403689401</v>
      </c>
      <c r="Y5359" s="21">
        <f t="shared" si="1508"/>
        <v>81.609155963105991</v>
      </c>
      <c r="Z5359" s="21">
        <f t="shared" si="1516"/>
        <v>25.868677085295211</v>
      </c>
      <c r="AA5359" s="21">
        <f t="shared" si="1509"/>
        <v>0</v>
      </c>
      <c r="AB5359" s="21">
        <f t="shared" si="1510"/>
        <v>25.868677085295211</v>
      </c>
      <c r="AC5359" s="21">
        <f t="shared" si="1511"/>
        <v>71.959999999999994</v>
      </c>
      <c r="AD5359" s="21">
        <f t="shared" si="1517"/>
        <v>25.868677085295211</v>
      </c>
      <c r="AE5359" s="21" t="str">
        <f t="shared" si="1512"/>
        <v>8/11/10:00</v>
      </c>
    </row>
    <row r="5360" spans="2:31">
      <c r="B5360" s="37">
        <v>8</v>
      </c>
      <c r="C5360" s="38">
        <v>11</v>
      </c>
      <c r="D5360" s="39">
        <v>11</v>
      </c>
      <c r="E5360" s="17">
        <v>23.9</v>
      </c>
      <c r="F5360" s="17">
        <v>346</v>
      </c>
      <c r="G5360" s="17">
        <v>197</v>
      </c>
      <c r="H5360" s="37">
        <f t="shared" si="1500"/>
        <v>75.02</v>
      </c>
      <c r="I5360" s="37">
        <f>IF(H5360&lt;'Roof Calculator'!$G$8, 1, 0)</f>
        <v>0</v>
      </c>
      <c r="J5360" s="37">
        <f>IF(H5360&gt;='Roof Calculator'!$G$8, 1, 0)</f>
        <v>1</v>
      </c>
      <c r="K5360" s="37">
        <f t="shared" si="1501"/>
        <v>0</v>
      </c>
      <c r="L5360" s="37">
        <f t="shared" si="1502"/>
        <v>75.02</v>
      </c>
      <c r="M5360" s="37">
        <v>0</v>
      </c>
      <c r="N5360" s="37">
        <f t="shared" si="1503"/>
        <v>346</v>
      </c>
      <c r="O5360" s="37">
        <v>0</v>
      </c>
      <c r="P5360" s="37">
        <v>0</v>
      </c>
      <c r="Q5360" s="21">
        <f t="shared" si="1504"/>
        <v>39.790999999999997</v>
      </c>
      <c r="R5360" s="21">
        <f t="shared" si="1513"/>
        <v>223.41666666665077</v>
      </c>
      <c r="S5360" s="21">
        <f t="shared" si="1514"/>
        <v>14.673464838833532</v>
      </c>
      <c r="T5360" s="21">
        <f t="shared" si="1505"/>
        <v>86.147999999999996</v>
      </c>
      <c r="U5360" s="37">
        <f>VLOOKUP(Time_Zone, 'LSTM LookUp'!$B$5:$D$8, 3, FALSE)</f>
        <v>-75</v>
      </c>
      <c r="V5360" s="21">
        <f t="shared" si="1515"/>
        <v>-4.8382444763980548</v>
      </c>
      <c r="W5360" s="21">
        <f t="shared" si="1506"/>
        <v>144.93843888090052</v>
      </c>
      <c r="X5360" s="21">
        <f t="shared" si="1507"/>
        <v>-87.925199868885471</v>
      </c>
      <c r="Y5360" s="21">
        <f t="shared" si="1508"/>
        <v>258.07480013111456</v>
      </c>
      <c r="Z5360" s="21">
        <f t="shared" si="1516"/>
        <v>81.805204203582576</v>
      </c>
      <c r="AA5360" s="21">
        <f t="shared" si="1509"/>
        <v>0</v>
      </c>
      <c r="AB5360" s="21">
        <f t="shared" si="1510"/>
        <v>81.805204203582576</v>
      </c>
      <c r="AC5360" s="21">
        <f t="shared" si="1511"/>
        <v>75.02</v>
      </c>
      <c r="AD5360" s="21">
        <f t="shared" si="1517"/>
        <v>81.805204203582576</v>
      </c>
      <c r="AE5360" s="21" t="str">
        <f t="shared" si="1512"/>
        <v>8/11/11:00</v>
      </c>
    </row>
    <row r="5361" spans="2:31">
      <c r="B5361" s="37">
        <v>8</v>
      </c>
      <c r="C5361" s="38">
        <v>11</v>
      </c>
      <c r="D5361" s="39">
        <v>12</v>
      </c>
      <c r="E5361" s="17">
        <v>25.6</v>
      </c>
      <c r="F5361" s="17">
        <v>247</v>
      </c>
      <c r="G5361" s="17">
        <v>683</v>
      </c>
      <c r="H5361" s="37">
        <f t="shared" si="1500"/>
        <v>78.08</v>
      </c>
      <c r="I5361" s="37">
        <f>IF(H5361&lt;'Roof Calculator'!$G$8, 1, 0)</f>
        <v>0</v>
      </c>
      <c r="J5361" s="37">
        <f>IF(H5361&gt;='Roof Calculator'!$G$8, 1, 0)</f>
        <v>1</v>
      </c>
      <c r="K5361" s="37">
        <f t="shared" si="1501"/>
        <v>0</v>
      </c>
      <c r="L5361" s="37">
        <f t="shared" si="1502"/>
        <v>78.08</v>
      </c>
      <c r="M5361" s="37">
        <v>0</v>
      </c>
      <c r="N5361" s="37">
        <f t="shared" si="1503"/>
        <v>247</v>
      </c>
      <c r="O5361" s="37">
        <v>0</v>
      </c>
      <c r="P5361" s="37">
        <v>0</v>
      </c>
      <c r="Q5361" s="21">
        <f t="shared" si="1504"/>
        <v>39.790999999999997</v>
      </c>
      <c r="R5361" s="21">
        <f t="shared" si="1513"/>
        <v>223.45833333331743</v>
      </c>
      <c r="S5361" s="21">
        <f t="shared" si="1514"/>
        <v>14.66042316072248</v>
      </c>
      <c r="T5361" s="21">
        <f t="shared" si="1505"/>
        <v>86.147999999999996</v>
      </c>
      <c r="U5361" s="37">
        <f>VLOOKUP(Time_Zone, 'LSTM LookUp'!$B$5:$D$8, 3, FALSE)</f>
        <v>-75</v>
      </c>
      <c r="V5361" s="21">
        <f t="shared" si="1515"/>
        <v>-4.8312830730611251</v>
      </c>
      <c r="W5361" s="21">
        <f t="shared" si="1506"/>
        <v>159.94017923173473</v>
      </c>
      <c r="X5361" s="21">
        <f t="shared" si="1507"/>
        <v>-366.29057062217532</v>
      </c>
      <c r="Y5361" s="21">
        <f t="shared" si="1508"/>
        <v>-119.29057062217532</v>
      </c>
      <c r="Z5361" s="21">
        <f t="shared" si="1516"/>
        <v>-37.813027402718532</v>
      </c>
      <c r="AA5361" s="21">
        <f t="shared" si="1509"/>
        <v>0</v>
      </c>
      <c r="AB5361" s="21">
        <f t="shared" si="1510"/>
        <v>-37.813027402718532</v>
      </c>
      <c r="AC5361" s="21">
        <f t="shared" si="1511"/>
        <v>78.08</v>
      </c>
      <c r="AD5361" s="21">
        <f t="shared" si="1517"/>
        <v>-37.813027402718532</v>
      </c>
      <c r="AE5361" s="21" t="str">
        <f t="shared" si="1512"/>
        <v>8/11/12:00</v>
      </c>
    </row>
    <row r="5362" spans="2:31">
      <c r="B5362" s="37">
        <v>8</v>
      </c>
      <c r="C5362" s="38">
        <v>11</v>
      </c>
      <c r="D5362" s="39">
        <v>13</v>
      </c>
      <c r="E5362" s="17">
        <v>26.1</v>
      </c>
      <c r="F5362" s="17">
        <v>310</v>
      </c>
      <c r="G5362" s="17">
        <v>619</v>
      </c>
      <c r="H5362" s="37">
        <f t="shared" si="1500"/>
        <v>78.98</v>
      </c>
      <c r="I5362" s="37">
        <f>IF(H5362&lt;'Roof Calculator'!$G$8, 1, 0)</f>
        <v>0</v>
      </c>
      <c r="J5362" s="37">
        <f>IF(H5362&gt;='Roof Calculator'!$G$8, 1, 0)</f>
        <v>1</v>
      </c>
      <c r="K5362" s="37">
        <f t="shared" si="1501"/>
        <v>0</v>
      </c>
      <c r="L5362" s="37">
        <f t="shared" si="1502"/>
        <v>78.98</v>
      </c>
      <c r="M5362" s="37">
        <v>0</v>
      </c>
      <c r="N5362" s="37">
        <f t="shared" si="1503"/>
        <v>310</v>
      </c>
      <c r="O5362" s="37">
        <v>0</v>
      </c>
      <c r="P5362" s="37">
        <v>0</v>
      </c>
      <c r="Q5362" s="21">
        <f t="shared" si="1504"/>
        <v>39.790999999999997</v>
      </c>
      <c r="R5362" s="21">
        <f t="shared" si="1513"/>
        <v>223.49999999998408</v>
      </c>
      <c r="S5362" s="21">
        <f t="shared" si="1514"/>
        <v>14.64737454839215</v>
      </c>
      <c r="T5362" s="21">
        <f t="shared" si="1505"/>
        <v>86.147999999999996</v>
      </c>
      <c r="U5362" s="37">
        <f>VLOOKUP(Time_Zone, 'LSTM LookUp'!$B$5:$D$8, 3, FALSE)</f>
        <v>-75</v>
      </c>
      <c r="V5362" s="21">
        <f t="shared" si="1515"/>
        <v>-4.8243042316400127</v>
      </c>
      <c r="W5362" s="21">
        <f t="shared" si="1506"/>
        <v>174.94192394209</v>
      </c>
      <c r="X5362" s="21">
        <f t="shared" si="1507"/>
        <v>-358.20495855973201</v>
      </c>
      <c r="Y5362" s="21">
        <f t="shared" si="1508"/>
        <v>-48.204958559732006</v>
      </c>
      <c r="Z5362" s="21">
        <f t="shared" si="1516"/>
        <v>-15.280129933649723</v>
      </c>
      <c r="AA5362" s="21">
        <f t="shared" si="1509"/>
        <v>0</v>
      </c>
      <c r="AB5362" s="21">
        <f t="shared" si="1510"/>
        <v>-15.280129933649723</v>
      </c>
      <c r="AC5362" s="21">
        <f t="shared" si="1511"/>
        <v>78.98</v>
      </c>
      <c r="AD5362" s="21">
        <f t="shared" si="1517"/>
        <v>-15.280129933649723</v>
      </c>
      <c r="AE5362" s="21" t="str">
        <f t="shared" si="1512"/>
        <v>8/11/13:00</v>
      </c>
    </row>
    <row r="5363" spans="2:31">
      <c r="B5363" s="37">
        <v>8</v>
      </c>
      <c r="C5363" s="38">
        <v>11</v>
      </c>
      <c r="D5363" s="39">
        <v>14</v>
      </c>
      <c r="E5363" s="17">
        <v>26.7</v>
      </c>
      <c r="F5363" s="17">
        <v>317</v>
      </c>
      <c r="G5363" s="17">
        <v>605</v>
      </c>
      <c r="H5363" s="37">
        <f t="shared" si="1500"/>
        <v>80.06</v>
      </c>
      <c r="I5363" s="37">
        <f>IF(H5363&lt;'Roof Calculator'!$G$8, 1, 0)</f>
        <v>0</v>
      </c>
      <c r="J5363" s="37">
        <f>IF(H5363&gt;='Roof Calculator'!$G$8, 1, 0)</f>
        <v>1</v>
      </c>
      <c r="K5363" s="37">
        <f t="shared" si="1501"/>
        <v>0</v>
      </c>
      <c r="L5363" s="37">
        <f t="shared" si="1502"/>
        <v>80.06</v>
      </c>
      <c r="M5363" s="37">
        <v>0</v>
      </c>
      <c r="N5363" s="37">
        <f t="shared" si="1503"/>
        <v>317</v>
      </c>
      <c r="O5363" s="37">
        <v>0</v>
      </c>
      <c r="P5363" s="37">
        <v>0</v>
      </c>
      <c r="Q5363" s="21">
        <f t="shared" si="1504"/>
        <v>39.790999999999997</v>
      </c>
      <c r="R5363" s="21">
        <f t="shared" si="1513"/>
        <v>223.54166666665074</v>
      </c>
      <c r="S5363" s="21">
        <f t="shared" si="1514"/>
        <v>14.634319009116927</v>
      </c>
      <c r="T5363" s="21">
        <f t="shared" si="1505"/>
        <v>86.147999999999996</v>
      </c>
      <c r="U5363" s="37">
        <f>VLOOKUP(Time_Zone, 'LSTM LookUp'!$B$5:$D$8, 3, FALSE)</f>
        <v>-75</v>
      </c>
      <c r="V5363" s="21">
        <f t="shared" si="1515"/>
        <v>-4.8173079599151727</v>
      </c>
      <c r="W5363" s="21">
        <f t="shared" si="1506"/>
        <v>189.9436730100212</v>
      </c>
      <c r="X5363" s="21">
        <f t="shared" si="1507"/>
        <v>-345.21021553944053</v>
      </c>
      <c r="Y5363" s="21">
        <f t="shared" si="1508"/>
        <v>-28.210215539440526</v>
      </c>
      <c r="Z5363" s="21">
        <f t="shared" si="1516"/>
        <v>-8.9421456169241065</v>
      </c>
      <c r="AA5363" s="21">
        <f t="shared" si="1509"/>
        <v>0</v>
      </c>
      <c r="AB5363" s="21">
        <f t="shared" si="1510"/>
        <v>-8.9421456169241065</v>
      </c>
      <c r="AC5363" s="21">
        <f t="shared" si="1511"/>
        <v>80.06</v>
      </c>
      <c r="AD5363" s="21">
        <f t="shared" si="1517"/>
        <v>-8.9421456169241065</v>
      </c>
      <c r="AE5363" s="21" t="str">
        <f t="shared" si="1512"/>
        <v>8/11/14:00</v>
      </c>
    </row>
    <row r="5364" spans="2:31">
      <c r="B5364" s="37">
        <v>8</v>
      </c>
      <c r="C5364" s="38">
        <v>11</v>
      </c>
      <c r="D5364" s="39">
        <v>15</v>
      </c>
      <c r="E5364" s="17">
        <v>26.7</v>
      </c>
      <c r="F5364" s="17">
        <v>278</v>
      </c>
      <c r="G5364" s="17">
        <v>584</v>
      </c>
      <c r="H5364" s="37">
        <f t="shared" si="1500"/>
        <v>80.06</v>
      </c>
      <c r="I5364" s="37">
        <f>IF(H5364&lt;'Roof Calculator'!$G$8, 1, 0)</f>
        <v>0</v>
      </c>
      <c r="J5364" s="37">
        <f>IF(H5364&gt;='Roof Calculator'!$G$8, 1, 0)</f>
        <v>1</v>
      </c>
      <c r="K5364" s="37">
        <f t="shared" si="1501"/>
        <v>0</v>
      </c>
      <c r="L5364" s="37">
        <f t="shared" si="1502"/>
        <v>80.06</v>
      </c>
      <c r="M5364" s="37">
        <v>0</v>
      </c>
      <c r="N5364" s="37">
        <f t="shared" si="1503"/>
        <v>278</v>
      </c>
      <c r="O5364" s="37">
        <v>0</v>
      </c>
      <c r="P5364" s="37">
        <v>0</v>
      </c>
      <c r="Q5364" s="21">
        <f t="shared" si="1504"/>
        <v>39.790999999999997</v>
      </c>
      <c r="R5364" s="21">
        <f t="shared" si="1513"/>
        <v>223.5833333333174</v>
      </c>
      <c r="S5364" s="21">
        <f t="shared" si="1514"/>
        <v>14.621256550171873</v>
      </c>
      <c r="T5364" s="21">
        <f t="shared" si="1505"/>
        <v>86.147999999999996</v>
      </c>
      <c r="U5364" s="37">
        <f>VLOOKUP(Time_Zone, 'LSTM LookUp'!$B$5:$D$8, 3, FALSE)</f>
        <v>-75</v>
      </c>
      <c r="V5364" s="21">
        <f t="shared" si="1515"/>
        <v>-4.8102942657067773</v>
      </c>
      <c r="W5364" s="21">
        <f t="shared" si="1506"/>
        <v>204.94542643357332</v>
      </c>
      <c r="X5364" s="21">
        <f t="shared" si="1507"/>
        <v>-299.35127837813621</v>
      </c>
      <c r="Y5364" s="21">
        <f t="shared" si="1508"/>
        <v>-21.351278378136215</v>
      </c>
      <c r="Z5364" s="21">
        <f t="shared" si="1516"/>
        <v>-6.7679823324229629</v>
      </c>
      <c r="AA5364" s="21">
        <f t="shared" si="1509"/>
        <v>0</v>
      </c>
      <c r="AB5364" s="21">
        <f t="shared" si="1510"/>
        <v>-6.7679823324229629</v>
      </c>
      <c r="AC5364" s="21">
        <f t="shared" si="1511"/>
        <v>80.06</v>
      </c>
      <c r="AD5364" s="21">
        <f t="shared" si="1517"/>
        <v>-6.7679823324229629</v>
      </c>
      <c r="AE5364" s="21" t="str">
        <f t="shared" si="1512"/>
        <v>8/11/15:00</v>
      </c>
    </row>
    <row r="5365" spans="2:31">
      <c r="B5365" s="37">
        <v>8</v>
      </c>
      <c r="C5365" s="38">
        <v>11</v>
      </c>
      <c r="D5365" s="39">
        <v>16</v>
      </c>
      <c r="E5365" s="17">
        <v>26.7</v>
      </c>
      <c r="F5365" s="17">
        <v>258</v>
      </c>
      <c r="G5365" s="17">
        <v>454</v>
      </c>
      <c r="H5365" s="37">
        <f t="shared" si="1500"/>
        <v>80.06</v>
      </c>
      <c r="I5365" s="37">
        <f>IF(H5365&lt;'Roof Calculator'!$G$8, 1, 0)</f>
        <v>0</v>
      </c>
      <c r="J5365" s="37">
        <f>IF(H5365&gt;='Roof Calculator'!$G$8, 1, 0)</f>
        <v>1</v>
      </c>
      <c r="K5365" s="37">
        <f t="shared" si="1501"/>
        <v>0</v>
      </c>
      <c r="L5365" s="37">
        <f t="shared" si="1502"/>
        <v>80.06</v>
      </c>
      <c r="M5365" s="37">
        <v>0</v>
      </c>
      <c r="N5365" s="37">
        <f t="shared" si="1503"/>
        <v>258</v>
      </c>
      <c r="O5365" s="37">
        <v>0</v>
      </c>
      <c r="P5365" s="37">
        <v>0</v>
      </c>
      <c r="Q5365" s="21">
        <f t="shared" si="1504"/>
        <v>39.790999999999997</v>
      </c>
      <c r="R5365" s="21">
        <f t="shared" si="1513"/>
        <v>223.62499999998406</v>
      </c>
      <c r="S5365" s="21">
        <f t="shared" si="1514"/>
        <v>14.608187178832729</v>
      </c>
      <c r="T5365" s="21">
        <f t="shared" si="1505"/>
        <v>86.147999999999996</v>
      </c>
      <c r="U5365" s="37">
        <f>VLOOKUP(Time_Zone, 'LSTM LookUp'!$B$5:$D$8, 3, FALSE)</f>
        <v>-75</v>
      </c>
      <c r="V5365" s="21">
        <f t="shared" si="1515"/>
        <v>-4.8032631568747126</v>
      </c>
      <c r="W5365" s="21">
        <f t="shared" si="1506"/>
        <v>219.94718421078136</v>
      </c>
      <c r="X5365" s="21">
        <f t="shared" si="1507"/>
        <v>-185.51277096531331</v>
      </c>
      <c r="Y5365" s="21">
        <f t="shared" si="1508"/>
        <v>72.487229034686692</v>
      </c>
      <c r="Z5365" s="21">
        <f t="shared" si="1516"/>
        <v>22.977185569151896</v>
      </c>
      <c r="AA5365" s="21">
        <f t="shared" si="1509"/>
        <v>0</v>
      </c>
      <c r="AB5365" s="21">
        <f t="shared" si="1510"/>
        <v>22.977185569151896</v>
      </c>
      <c r="AC5365" s="21">
        <f t="shared" si="1511"/>
        <v>80.06</v>
      </c>
      <c r="AD5365" s="21">
        <f t="shared" si="1517"/>
        <v>22.977185569151896</v>
      </c>
      <c r="AE5365" s="21" t="str">
        <f t="shared" si="1512"/>
        <v>8/11/16:00</v>
      </c>
    </row>
    <row r="5366" spans="2:31">
      <c r="B5366" s="37">
        <v>8</v>
      </c>
      <c r="C5366" s="38">
        <v>11</v>
      </c>
      <c r="D5366" s="39">
        <v>17</v>
      </c>
      <c r="E5366" s="17">
        <v>26.1</v>
      </c>
      <c r="F5366" s="17">
        <v>183</v>
      </c>
      <c r="G5366" s="17">
        <v>600</v>
      </c>
      <c r="H5366" s="37">
        <f t="shared" si="1500"/>
        <v>78.98</v>
      </c>
      <c r="I5366" s="37">
        <f>IF(H5366&lt;'Roof Calculator'!$G$8, 1, 0)</f>
        <v>0</v>
      </c>
      <c r="J5366" s="37">
        <f>IF(H5366&gt;='Roof Calculator'!$G$8, 1, 0)</f>
        <v>1</v>
      </c>
      <c r="K5366" s="37">
        <f t="shared" si="1501"/>
        <v>0</v>
      </c>
      <c r="L5366" s="37">
        <f t="shared" si="1502"/>
        <v>78.98</v>
      </c>
      <c r="M5366" s="37">
        <v>0</v>
      </c>
      <c r="N5366" s="37">
        <f t="shared" si="1503"/>
        <v>183</v>
      </c>
      <c r="O5366" s="37">
        <v>0</v>
      </c>
      <c r="P5366" s="37">
        <v>0</v>
      </c>
      <c r="Q5366" s="21">
        <f t="shared" si="1504"/>
        <v>39.790999999999997</v>
      </c>
      <c r="R5366" s="21">
        <f t="shared" si="1513"/>
        <v>223.66666666665071</v>
      </c>
      <c r="S5366" s="21">
        <f t="shared" si="1514"/>
        <v>14.595110902375936</v>
      </c>
      <c r="T5366" s="21">
        <f t="shared" si="1505"/>
        <v>86.147999999999996</v>
      </c>
      <c r="U5366" s="37">
        <f>VLOOKUP(Time_Zone, 'LSTM LookUp'!$B$5:$D$8, 3, FALSE)</f>
        <v>-75</v>
      </c>
      <c r="V5366" s="21">
        <f t="shared" si="1515"/>
        <v>-4.7962146413185822</v>
      </c>
      <c r="W5366" s="21">
        <f t="shared" si="1506"/>
        <v>234.94894633967036</v>
      </c>
      <c r="X5366" s="21">
        <f t="shared" si="1507"/>
        <v>-159.46730521608507</v>
      </c>
      <c r="Y5366" s="21">
        <f t="shared" si="1508"/>
        <v>23.532694783914934</v>
      </c>
      <c r="Z5366" s="21">
        <f t="shared" si="1516"/>
        <v>7.459453233251371</v>
      </c>
      <c r="AA5366" s="21">
        <f t="shared" si="1509"/>
        <v>0</v>
      </c>
      <c r="AB5366" s="21">
        <f t="shared" si="1510"/>
        <v>7.459453233251371</v>
      </c>
      <c r="AC5366" s="21">
        <f t="shared" si="1511"/>
        <v>78.98</v>
      </c>
      <c r="AD5366" s="21">
        <f t="shared" si="1517"/>
        <v>7.459453233251371</v>
      </c>
      <c r="AE5366" s="21" t="str">
        <f t="shared" si="1512"/>
        <v>8/11/17:00</v>
      </c>
    </row>
    <row r="5367" spans="2:31">
      <c r="B5367" s="37">
        <v>8</v>
      </c>
      <c r="C5367" s="38">
        <v>11</v>
      </c>
      <c r="D5367" s="39">
        <v>18</v>
      </c>
      <c r="E5367" s="17">
        <v>26.1</v>
      </c>
      <c r="F5367" s="17">
        <v>101</v>
      </c>
      <c r="G5367" s="17">
        <v>580</v>
      </c>
      <c r="H5367" s="37">
        <f t="shared" si="1500"/>
        <v>78.98</v>
      </c>
      <c r="I5367" s="37">
        <f>IF(H5367&lt;'Roof Calculator'!$G$8, 1, 0)</f>
        <v>0</v>
      </c>
      <c r="J5367" s="37">
        <f>IF(H5367&gt;='Roof Calculator'!$G$8, 1, 0)</f>
        <v>1</v>
      </c>
      <c r="K5367" s="37">
        <f t="shared" si="1501"/>
        <v>0</v>
      </c>
      <c r="L5367" s="37">
        <f t="shared" si="1502"/>
        <v>78.98</v>
      </c>
      <c r="M5367" s="37">
        <v>0</v>
      </c>
      <c r="N5367" s="37">
        <f t="shared" si="1503"/>
        <v>101</v>
      </c>
      <c r="O5367" s="37">
        <v>0</v>
      </c>
      <c r="P5367" s="37">
        <v>0</v>
      </c>
      <c r="Q5367" s="21">
        <f t="shared" si="1504"/>
        <v>39.790999999999997</v>
      </c>
      <c r="R5367" s="21">
        <f t="shared" si="1513"/>
        <v>223.70833333331737</v>
      </c>
      <c r="S5367" s="21">
        <f t="shared" si="1514"/>
        <v>14.582027728078598</v>
      </c>
      <c r="T5367" s="21">
        <f t="shared" si="1505"/>
        <v>86.147999999999996</v>
      </c>
      <c r="U5367" s="37">
        <f>VLOOKUP(Time_Zone, 'LSTM LookUp'!$B$5:$D$8, 3, FALSE)</f>
        <v>-75</v>
      </c>
      <c r="V5367" s="21">
        <f t="shared" si="1515"/>
        <v>-4.7891487269776558</v>
      </c>
      <c r="W5367" s="21">
        <f t="shared" si="1506"/>
        <v>249.95071281825562</v>
      </c>
      <c r="X5367" s="21">
        <f t="shared" si="1507"/>
        <v>-54.410464893645354</v>
      </c>
      <c r="Y5367" s="21">
        <f t="shared" si="1508"/>
        <v>46.589535106354646</v>
      </c>
      <c r="Z5367" s="21">
        <f t="shared" si="1516"/>
        <v>14.768068913311229</v>
      </c>
      <c r="AA5367" s="21">
        <f t="shared" si="1509"/>
        <v>0</v>
      </c>
      <c r="AB5367" s="21">
        <f t="shared" si="1510"/>
        <v>14.768068913311229</v>
      </c>
      <c r="AC5367" s="21">
        <f t="shared" si="1511"/>
        <v>78.98</v>
      </c>
      <c r="AD5367" s="21">
        <f t="shared" si="1517"/>
        <v>14.768068913311229</v>
      </c>
      <c r="AE5367" s="21" t="str">
        <f t="shared" si="1512"/>
        <v>8/11/18:00</v>
      </c>
    </row>
    <row r="5368" spans="2:31">
      <c r="B5368" s="37">
        <v>8</v>
      </c>
      <c r="C5368" s="38">
        <v>11</v>
      </c>
      <c r="D5368" s="39">
        <v>19</v>
      </c>
      <c r="E5368" s="17">
        <v>25.6</v>
      </c>
      <c r="F5368" s="17">
        <v>65</v>
      </c>
      <c r="G5368" s="17">
        <v>369</v>
      </c>
      <c r="H5368" s="37">
        <f t="shared" si="1500"/>
        <v>78.08</v>
      </c>
      <c r="I5368" s="37">
        <f>IF(H5368&lt;'Roof Calculator'!$G$8, 1, 0)</f>
        <v>0</v>
      </c>
      <c r="J5368" s="37">
        <f>IF(H5368&gt;='Roof Calculator'!$G$8, 1, 0)</f>
        <v>1</v>
      </c>
      <c r="K5368" s="37">
        <f t="shared" si="1501"/>
        <v>0</v>
      </c>
      <c r="L5368" s="37">
        <f t="shared" si="1502"/>
        <v>78.08</v>
      </c>
      <c r="M5368" s="37">
        <v>0</v>
      </c>
      <c r="N5368" s="37">
        <f t="shared" si="1503"/>
        <v>65</v>
      </c>
      <c r="O5368" s="37">
        <v>0</v>
      </c>
      <c r="P5368" s="37">
        <v>0</v>
      </c>
      <c r="Q5368" s="21">
        <f t="shared" si="1504"/>
        <v>39.790999999999997</v>
      </c>
      <c r="R5368" s="21">
        <f t="shared" si="1513"/>
        <v>223.74999999998403</v>
      </c>
      <c r="S5368" s="21">
        <f t="shared" si="1514"/>
        <v>14.568937663218511</v>
      </c>
      <c r="T5368" s="21">
        <f t="shared" si="1505"/>
        <v>86.147999999999996</v>
      </c>
      <c r="U5368" s="37">
        <f>VLOOKUP(Time_Zone, 'LSTM LookUp'!$B$5:$D$8, 3, FALSE)</f>
        <v>-75</v>
      </c>
      <c r="V5368" s="21">
        <f t="shared" si="1515"/>
        <v>-4.782065421830918</v>
      </c>
      <c r="W5368" s="21">
        <f t="shared" si="1506"/>
        <v>264.95248364454233</v>
      </c>
      <c r="X5368" s="21">
        <f t="shared" si="1507"/>
        <v>35.260061397651533</v>
      </c>
      <c r="Y5368" s="21">
        <f t="shared" si="1508"/>
        <v>100.26006139765153</v>
      </c>
      <c r="Z5368" s="21">
        <f t="shared" si="1516"/>
        <v>31.780688358304257</v>
      </c>
      <c r="AA5368" s="21">
        <f t="shared" si="1509"/>
        <v>0</v>
      </c>
      <c r="AB5368" s="21">
        <f t="shared" si="1510"/>
        <v>31.780688358304257</v>
      </c>
      <c r="AC5368" s="21">
        <f t="shared" si="1511"/>
        <v>78.08</v>
      </c>
      <c r="AD5368" s="21">
        <f t="shared" si="1517"/>
        <v>31.780688358304257</v>
      </c>
      <c r="AE5368" s="21" t="str">
        <f t="shared" si="1512"/>
        <v>8/11/19:00</v>
      </c>
    </row>
    <row r="5369" spans="2:31">
      <c r="B5369" s="37">
        <v>8</v>
      </c>
      <c r="C5369" s="38">
        <v>11</v>
      </c>
      <c r="D5369" s="39">
        <v>20</v>
      </c>
      <c r="E5369" s="17">
        <v>23.9</v>
      </c>
      <c r="F5369" s="17">
        <v>23</v>
      </c>
      <c r="G5369" s="17">
        <v>47</v>
      </c>
      <c r="H5369" s="37">
        <f t="shared" si="1500"/>
        <v>75.02</v>
      </c>
      <c r="I5369" s="37">
        <f>IF(H5369&lt;'Roof Calculator'!$G$8, 1, 0)</f>
        <v>0</v>
      </c>
      <c r="J5369" s="37">
        <f>IF(H5369&gt;='Roof Calculator'!$G$8, 1, 0)</f>
        <v>1</v>
      </c>
      <c r="K5369" s="37">
        <f t="shared" si="1501"/>
        <v>0</v>
      </c>
      <c r="L5369" s="37">
        <f t="shared" si="1502"/>
        <v>75.02</v>
      </c>
      <c r="M5369" s="37">
        <v>0</v>
      </c>
      <c r="N5369" s="37">
        <f t="shared" si="1503"/>
        <v>23</v>
      </c>
      <c r="O5369" s="37">
        <v>0</v>
      </c>
      <c r="P5369" s="37">
        <v>0</v>
      </c>
      <c r="Q5369" s="21">
        <f t="shared" si="1504"/>
        <v>39.790999999999997</v>
      </c>
      <c r="R5369" s="21">
        <f t="shared" si="1513"/>
        <v>223.79166666665068</v>
      </c>
      <c r="S5369" s="21">
        <f t="shared" si="1514"/>
        <v>14.555840715074076</v>
      </c>
      <c r="T5369" s="21">
        <f t="shared" si="1505"/>
        <v>86.147999999999996</v>
      </c>
      <c r="U5369" s="37">
        <f>VLOOKUP(Time_Zone, 'LSTM LookUp'!$B$5:$D$8, 3, FALSE)</f>
        <v>-75</v>
      </c>
      <c r="V5369" s="21">
        <f t="shared" si="1515"/>
        <v>-4.7749647338969652</v>
      </c>
      <c r="W5369" s="21">
        <f t="shared" si="1506"/>
        <v>279.95425881652579</v>
      </c>
      <c r="X5369" s="21">
        <f t="shared" si="1507"/>
        <v>13.602051133820373</v>
      </c>
      <c r="Y5369" s="21">
        <f t="shared" si="1508"/>
        <v>36.602051133820375</v>
      </c>
      <c r="Z5369" s="21">
        <f t="shared" si="1516"/>
        <v>11.60221093167922</v>
      </c>
      <c r="AA5369" s="21">
        <f t="shared" si="1509"/>
        <v>0</v>
      </c>
      <c r="AB5369" s="21">
        <f t="shared" si="1510"/>
        <v>11.60221093167922</v>
      </c>
      <c r="AC5369" s="21">
        <f t="shared" si="1511"/>
        <v>75.02</v>
      </c>
      <c r="AD5369" s="21">
        <f t="shared" si="1517"/>
        <v>11.60221093167922</v>
      </c>
      <c r="AE5369" s="21" t="str">
        <f t="shared" si="1512"/>
        <v>8/11/20:00</v>
      </c>
    </row>
    <row r="5370" spans="2:31">
      <c r="B5370" s="37">
        <v>8</v>
      </c>
      <c r="C5370" s="38">
        <v>11</v>
      </c>
      <c r="D5370" s="39">
        <v>21</v>
      </c>
      <c r="E5370" s="17">
        <v>22.2</v>
      </c>
      <c r="F5370" s="17">
        <v>0</v>
      </c>
      <c r="G5370" s="17">
        <v>0</v>
      </c>
      <c r="H5370" s="37">
        <f t="shared" si="1500"/>
        <v>71.959999999999994</v>
      </c>
      <c r="I5370" s="37">
        <f>IF(H5370&lt;'Roof Calculator'!$G$8, 1, 0)</f>
        <v>0</v>
      </c>
      <c r="J5370" s="37">
        <f>IF(H5370&gt;='Roof Calculator'!$G$8, 1, 0)</f>
        <v>1</v>
      </c>
      <c r="K5370" s="37">
        <f t="shared" si="1501"/>
        <v>0</v>
      </c>
      <c r="L5370" s="37">
        <f t="shared" si="1502"/>
        <v>71.959999999999994</v>
      </c>
      <c r="M5370" s="37">
        <v>0</v>
      </c>
      <c r="N5370" s="37">
        <f t="shared" si="1503"/>
        <v>0</v>
      </c>
      <c r="O5370" s="37">
        <v>0</v>
      </c>
      <c r="P5370" s="37">
        <v>0</v>
      </c>
      <c r="Q5370" s="21">
        <f t="shared" si="1504"/>
        <v>39.790999999999997</v>
      </c>
      <c r="R5370" s="21">
        <f t="shared" si="1513"/>
        <v>223.83333333331734</v>
      </c>
      <c r="S5370" s="21">
        <f t="shared" si="1514"/>
        <v>14.542736890924411</v>
      </c>
      <c r="T5370" s="21">
        <f t="shared" si="1505"/>
        <v>86.147999999999996</v>
      </c>
      <c r="U5370" s="37">
        <f>VLOOKUP(Time_Zone, 'LSTM LookUp'!$B$5:$D$8, 3, FALSE)</f>
        <v>-75</v>
      </c>
      <c r="V5370" s="21">
        <f t="shared" si="1515"/>
        <v>-4.767846671234091</v>
      </c>
      <c r="W5370" s="21">
        <f t="shared" si="1506"/>
        <v>294.9560383321915</v>
      </c>
      <c r="X5370" s="21">
        <f t="shared" si="1507"/>
        <v>0</v>
      </c>
      <c r="Y5370" s="21">
        <f t="shared" si="1508"/>
        <v>0</v>
      </c>
      <c r="Z5370" s="21">
        <f t="shared" si="1516"/>
        <v>0</v>
      </c>
      <c r="AA5370" s="21">
        <f t="shared" si="1509"/>
        <v>0</v>
      </c>
      <c r="AB5370" s="21">
        <f t="shared" si="1510"/>
        <v>0</v>
      </c>
      <c r="AC5370" s="21">
        <f t="shared" si="1511"/>
        <v>71.959999999999994</v>
      </c>
      <c r="AD5370" s="21">
        <f t="shared" si="1517"/>
        <v>0</v>
      </c>
      <c r="AE5370" s="21" t="str">
        <f t="shared" si="1512"/>
        <v>8/11/21:00</v>
      </c>
    </row>
    <row r="5371" spans="2:31">
      <c r="B5371" s="37">
        <v>8</v>
      </c>
      <c r="C5371" s="38">
        <v>11</v>
      </c>
      <c r="D5371" s="39">
        <v>22</v>
      </c>
      <c r="E5371" s="17">
        <v>21.7</v>
      </c>
      <c r="F5371" s="17">
        <v>0</v>
      </c>
      <c r="G5371" s="17">
        <v>0</v>
      </c>
      <c r="H5371" s="37">
        <f t="shared" si="1500"/>
        <v>71.06</v>
      </c>
      <c r="I5371" s="37">
        <f>IF(H5371&lt;'Roof Calculator'!$G$8, 1, 0)</f>
        <v>0</v>
      </c>
      <c r="J5371" s="37">
        <f>IF(H5371&gt;='Roof Calculator'!$G$8, 1, 0)</f>
        <v>1</v>
      </c>
      <c r="K5371" s="37">
        <f t="shared" si="1501"/>
        <v>0</v>
      </c>
      <c r="L5371" s="37">
        <f t="shared" si="1502"/>
        <v>71.06</v>
      </c>
      <c r="M5371" s="37">
        <v>0</v>
      </c>
      <c r="N5371" s="37">
        <f t="shared" si="1503"/>
        <v>0</v>
      </c>
      <c r="O5371" s="37">
        <v>0</v>
      </c>
      <c r="P5371" s="37">
        <v>0</v>
      </c>
      <c r="Q5371" s="21">
        <f t="shared" si="1504"/>
        <v>39.790999999999997</v>
      </c>
      <c r="R5371" s="21">
        <f t="shared" si="1513"/>
        <v>223.874999999984</v>
      </c>
      <c r="S5371" s="21">
        <f t="shared" si="1514"/>
        <v>14.5296261980493</v>
      </c>
      <c r="T5371" s="21">
        <f t="shared" si="1505"/>
        <v>86.147999999999996</v>
      </c>
      <c r="U5371" s="37">
        <f>VLOOKUP(Time_Zone, 'LSTM LookUp'!$B$5:$D$8, 3, FALSE)</f>
        <v>-75</v>
      </c>
      <c r="V5371" s="21">
        <f t="shared" si="1515"/>
        <v>-4.7607112419402151</v>
      </c>
      <c r="W5371" s="21">
        <f t="shared" si="1506"/>
        <v>309.9578221895149</v>
      </c>
      <c r="X5371" s="21">
        <f t="shared" si="1507"/>
        <v>0</v>
      </c>
      <c r="Y5371" s="21">
        <f t="shared" si="1508"/>
        <v>0</v>
      </c>
      <c r="Z5371" s="21">
        <f t="shared" si="1516"/>
        <v>0</v>
      </c>
      <c r="AA5371" s="21">
        <f t="shared" si="1509"/>
        <v>0</v>
      </c>
      <c r="AB5371" s="21">
        <f t="shared" si="1510"/>
        <v>0</v>
      </c>
      <c r="AC5371" s="21">
        <f t="shared" si="1511"/>
        <v>71.06</v>
      </c>
      <c r="AD5371" s="21">
        <f t="shared" si="1517"/>
        <v>0</v>
      </c>
      <c r="AE5371" s="21" t="str">
        <f t="shared" si="1512"/>
        <v>8/11/22:00</v>
      </c>
    </row>
    <row r="5372" spans="2:31">
      <c r="B5372" s="37">
        <v>8</v>
      </c>
      <c r="C5372" s="38">
        <v>11</v>
      </c>
      <c r="D5372" s="39">
        <v>23</v>
      </c>
      <c r="E5372" s="17">
        <v>21.1</v>
      </c>
      <c r="F5372" s="17">
        <v>0</v>
      </c>
      <c r="G5372" s="17">
        <v>0</v>
      </c>
      <c r="H5372" s="37">
        <f t="shared" si="1500"/>
        <v>69.98</v>
      </c>
      <c r="I5372" s="37">
        <f>IF(H5372&lt;'Roof Calculator'!$G$8, 1, 0)</f>
        <v>0</v>
      </c>
      <c r="J5372" s="37">
        <f>IF(H5372&gt;='Roof Calculator'!$G$8, 1, 0)</f>
        <v>1</v>
      </c>
      <c r="K5372" s="37">
        <f t="shared" si="1501"/>
        <v>0</v>
      </c>
      <c r="L5372" s="37">
        <f t="shared" si="1502"/>
        <v>69.98</v>
      </c>
      <c r="M5372" s="37">
        <v>0</v>
      </c>
      <c r="N5372" s="37">
        <f t="shared" si="1503"/>
        <v>0</v>
      </c>
      <c r="O5372" s="37">
        <v>0</v>
      </c>
      <c r="P5372" s="37">
        <v>0</v>
      </c>
      <c r="Q5372" s="21">
        <f t="shared" si="1504"/>
        <v>39.790999999999997</v>
      </c>
      <c r="R5372" s="21">
        <f t="shared" si="1513"/>
        <v>223.91666666665066</v>
      </c>
      <c r="S5372" s="21">
        <f t="shared" si="1514"/>
        <v>14.516508643729093</v>
      </c>
      <c r="T5372" s="21">
        <f t="shared" si="1505"/>
        <v>86.147999999999996</v>
      </c>
      <c r="U5372" s="37">
        <f>VLOOKUP(Time_Zone, 'LSTM LookUp'!$B$5:$D$8, 3, FALSE)</f>
        <v>-75</v>
      </c>
      <c r="V5372" s="21">
        <f t="shared" si="1515"/>
        <v>-4.7535584541528602</v>
      </c>
      <c r="W5372" s="21">
        <f t="shared" si="1506"/>
        <v>324.9596103864618</v>
      </c>
      <c r="X5372" s="21">
        <f t="shared" si="1507"/>
        <v>0</v>
      </c>
      <c r="Y5372" s="21">
        <f t="shared" si="1508"/>
        <v>0</v>
      </c>
      <c r="Z5372" s="21">
        <f t="shared" si="1516"/>
        <v>0</v>
      </c>
      <c r="AA5372" s="21">
        <f t="shared" si="1509"/>
        <v>0</v>
      </c>
      <c r="AB5372" s="21">
        <f t="shared" si="1510"/>
        <v>0</v>
      </c>
      <c r="AC5372" s="21">
        <f t="shared" si="1511"/>
        <v>69.98</v>
      </c>
      <c r="AD5372" s="21">
        <f t="shared" si="1517"/>
        <v>0</v>
      </c>
      <c r="AE5372" s="21" t="str">
        <f t="shared" si="1512"/>
        <v>8/11/23:00</v>
      </c>
    </row>
    <row r="5373" spans="2:31">
      <c r="B5373" s="37">
        <v>8</v>
      </c>
      <c r="C5373" s="38">
        <v>11</v>
      </c>
      <c r="D5373" s="39">
        <v>24</v>
      </c>
      <c r="E5373" s="17">
        <v>21.1</v>
      </c>
      <c r="F5373" s="17">
        <v>0</v>
      </c>
      <c r="G5373" s="17">
        <v>0</v>
      </c>
      <c r="H5373" s="37">
        <f t="shared" si="1500"/>
        <v>69.98</v>
      </c>
      <c r="I5373" s="37">
        <f>IF(H5373&lt;'Roof Calculator'!$G$8, 1, 0)</f>
        <v>0</v>
      </c>
      <c r="J5373" s="37">
        <f>IF(H5373&gt;='Roof Calculator'!$G$8, 1, 0)</f>
        <v>1</v>
      </c>
      <c r="K5373" s="37">
        <f t="shared" si="1501"/>
        <v>0</v>
      </c>
      <c r="L5373" s="37">
        <f t="shared" si="1502"/>
        <v>69.98</v>
      </c>
      <c r="M5373" s="37">
        <v>0</v>
      </c>
      <c r="N5373" s="37">
        <f t="shared" si="1503"/>
        <v>0</v>
      </c>
      <c r="O5373" s="37">
        <v>0</v>
      </c>
      <c r="P5373" s="37">
        <v>0</v>
      </c>
      <c r="Q5373" s="21">
        <f t="shared" si="1504"/>
        <v>39.790999999999997</v>
      </c>
      <c r="R5373" s="21">
        <f t="shared" si="1513"/>
        <v>223.95833333331731</v>
      </c>
      <c r="S5373" s="21">
        <f t="shared" si="1514"/>
        <v>14.503384235244869</v>
      </c>
      <c r="T5373" s="21">
        <f t="shared" si="1505"/>
        <v>86.147999999999996</v>
      </c>
      <c r="U5373" s="37">
        <f>VLOOKUP(Time_Zone, 'LSTM LookUp'!$B$5:$D$8, 3, FALSE)</f>
        <v>-75</v>
      </c>
      <c r="V5373" s="21">
        <f t="shared" si="1515"/>
        <v>-4.7463883160491864</v>
      </c>
      <c r="W5373" s="21">
        <f t="shared" si="1506"/>
        <v>339.96140292098772</v>
      </c>
      <c r="X5373" s="21">
        <f t="shared" si="1507"/>
        <v>0</v>
      </c>
      <c r="Y5373" s="21">
        <f t="shared" si="1508"/>
        <v>0</v>
      </c>
      <c r="Z5373" s="21">
        <f t="shared" si="1516"/>
        <v>0</v>
      </c>
      <c r="AA5373" s="21">
        <f t="shared" si="1509"/>
        <v>0</v>
      </c>
      <c r="AB5373" s="21">
        <f t="shared" si="1510"/>
        <v>0</v>
      </c>
      <c r="AC5373" s="21">
        <f t="shared" si="1511"/>
        <v>69.98</v>
      </c>
      <c r="AD5373" s="21">
        <f t="shared" si="1517"/>
        <v>0</v>
      </c>
      <c r="AE5373" s="21" t="str">
        <f t="shared" si="1512"/>
        <v>8/11/24:00</v>
      </c>
    </row>
    <row r="5374" spans="2:31">
      <c r="B5374" s="37">
        <v>8</v>
      </c>
      <c r="C5374" s="38">
        <v>12</v>
      </c>
      <c r="D5374" s="39">
        <v>1</v>
      </c>
      <c r="E5374" s="17">
        <v>20.6</v>
      </c>
      <c r="F5374" s="17">
        <v>0</v>
      </c>
      <c r="G5374" s="17">
        <v>0</v>
      </c>
      <c r="H5374" s="37">
        <f t="shared" si="1500"/>
        <v>69.08</v>
      </c>
      <c r="I5374" s="37">
        <f>IF(H5374&lt;'Roof Calculator'!$G$8, 1, 0)</f>
        <v>0</v>
      </c>
      <c r="J5374" s="37">
        <f>IF(H5374&gt;='Roof Calculator'!$G$8, 1, 0)</f>
        <v>1</v>
      </c>
      <c r="K5374" s="37">
        <f t="shared" si="1501"/>
        <v>0</v>
      </c>
      <c r="L5374" s="37">
        <f t="shared" si="1502"/>
        <v>69.08</v>
      </c>
      <c r="M5374" s="37">
        <v>0</v>
      </c>
      <c r="N5374" s="37">
        <f t="shared" si="1503"/>
        <v>0</v>
      </c>
      <c r="O5374" s="37">
        <v>0</v>
      </c>
      <c r="P5374" s="37">
        <v>0</v>
      </c>
      <c r="Q5374" s="21">
        <f t="shared" si="1504"/>
        <v>39.790999999999997</v>
      </c>
      <c r="R5374" s="21">
        <f t="shared" si="1513"/>
        <v>223.99999999998397</v>
      </c>
      <c r="S5374" s="21">
        <f t="shared" si="1514"/>
        <v>14.490252979878317</v>
      </c>
      <c r="T5374" s="21">
        <f t="shared" si="1505"/>
        <v>86.147999999999996</v>
      </c>
      <c r="U5374" s="37">
        <f>VLOOKUP(Time_Zone, 'LSTM LookUp'!$B$5:$D$8, 3, FALSE)</f>
        <v>-75</v>
      </c>
      <c r="V5374" s="21">
        <f t="shared" si="1515"/>
        <v>-4.7392008358459474</v>
      </c>
      <c r="W5374" s="21">
        <f t="shared" si="1506"/>
        <v>-5.0368002089614983</v>
      </c>
      <c r="X5374" s="21">
        <f t="shared" si="1507"/>
        <v>0</v>
      </c>
      <c r="Y5374" s="21">
        <f t="shared" si="1508"/>
        <v>0</v>
      </c>
      <c r="Z5374" s="21">
        <f t="shared" si="1516"/>
        <v>0</v>
      </c>
      <c r="AA5374" s="21">
        <f t="shared" si="1509"/>
        <v>0</v>
      </c>
      <c r="AB5374" s="21">
        <f t="shared" si="1510"/>
        <v>0</v>
      </c>
      <c r="AC5374" s="21">
        <f t="shared" si="1511"/>
        <v>69.08</v>
      </c>
      <c r="AD5374" s="21">
        <f t="shared" si="1517"/>
        <v>0</v>
      </c>
      <c r="AE5374" s="21" t="str">
        <f t="shared" si="1512"/>
        <v>8/12/1:00</v>
      </c>
    </row>
    <row r="5375" spans="2:31">
      <c r="B5375" s="37">
        <v>8</v>
      </c>
      <c r="C5375" s="38">
        <v>12</v>
      </c>
      <c r="D5375" s="39">
        <v>2</v>
      </c>
      <c r="E5375" s="17">
        <v>16.7</v>
      </c>
      <c r="F5375" s="17">
        <v>0</v>
      </c>
      <c r="G5375" s="17">
        <v>0</v>
      </c>
      <c r="H5375" s="37">
        <f t="shared" si="1500"/>
        <v>62.059999999999995</v>
      </c>
      <c r="I5375" s="37">
        <f>IF(H5375&lt;'Roof Calculator'!$G$8, 1, 0)</f>
        <v>0</v>
      </c>
      <c r="J5375" s="37">
        <f>IF(H5375&gt;='Roof Calculator'!$G$8, 1, 0)</f>
        <v>1</v>
      </c>
      <c r="K5375" s="37">
        <f t="shared" si="1501"/>
        <v>0</v>
      </c>
      <c r="L5375" s="37">
        <f t="shared" si="1502"/>
        <v>62.059999999999995</v>
      </c>
      <c r="M5375" s="37">
        <v>0</v>
      </c>
      <c r="N5375" s="37">
        <f t="shared" si="1503"/>
        <v>0</v>
      </c>
      <c r="O5375" s="37">
        <v>0</v>
      </c>
      <c r="P5375" s="37">
        <v>0</v>
      </c>
      <c r="Q5375" s="21">
        <f t="shared" si="1504"/>
        <v>39.790999999999997</v>
      </c>
      <c r="R5375" s="21">
        <f t="shared" si="1513"/>
        <v>224.04166666665063</v>
      </c>
      <c r="S5375" s="21">
        <f t="shared" si="1514"/>
        <v>14.477114884911739</v>
      </c>
      <c r="T5375" s="21">
        <f t="shared" si="1505"/>
        <v>86.147999999999996</v>
      </c>
      <c r="U5375" s="37">
        <f>VLOOKUP(Time_Zone, 'LSTM LookUp'!$B$5:$D$8, 3, FALSE)</f>
        <v>-75</v>
      </c>
      <c r="V5375" s="21">
        <f t="shared" si="1515"/>
        <v>-4.7319960217994588</v>
      </c>
      <c r="W5375" s="21">
        <f t="shared" si="1506"/>
        <v>9.9650009945501505</v>
      </c>
      <c r="X5375" s="21">
        <f t="shared" si="1507"/>
        <v>0</v>
      </c>
      <c r="Y5375" s="21">
        <f t="shared" si="1508"/>
        <v>0</v>
      </c>
      <c r="Z5375" s="21">
        <f t="shared" si="1516"/>
        <v>0</v>
      </c>
      <c r="AA5375" s="21">
        <f t="shared" si="1509"/>
        <v>0</v>
      </c>
      <c r="AB5375" s="21">
        <f t="shared" si="1510"/>
        <v>0</v>
      </c>
      <c r="AC5375" s="21">
        <f t="shared" si="1511"/>
        <v>62.059999999999995</v>
      </c>
      <c r="AD5375" s="21">
        <f t="shared" si="1517"/>
        <v>0</v>
      </c>
      <c r="AE5375" s="21" t="str">
        <f t="shared" si="1512"/>
        <v>8/12/2:00</v>
      </c>
    </row>
    <row r="5376" spans="2:31">
      <c r="B5376" s="37">
        <v>8</v>
      </c>
      <c r="C5376" s="38">
        <v>12</v>
      </c>
      <c r="D5376" s="39">
        <v>3</v>
      </c>
      <c r="E5376" s="17">
        <v>17.2</v>
      </c>
      <c r="F5376" s="17">
        <v>0</v>
      </c>
      <c r="G5376" s="17">
        <v>0</v>
      </c>
      <c r="H5376" s="37">
        <f t="shared" si="1500"/>
        <v>62.959999999999994</v>
      </c>
      <c r="I5376" s="37">
        <f>IF(H5376&lt;'Roof Calculator'!$G$8, 1, 0)</f>
        <v>0</v>
      </c>
      <c r="J5376" s="37">
        <f>IF(H5376&gt;='Roof Calculator'!$G$8, 1, 0)</f>
        <v>1</v>
      </c>
      <c r="K5376" s="37">
        <f t="shared" si="1501"/>
        <v>0</v>
      </c>
      <c r="L5376" s="37">
        <f t="shared" si="1502"/>
        <v>62.959999999999994</v>
      </c>
      <c r="M5376" s="37">
        <v>0</v>
      </c>
      <c r="N5376" s="37">
        <f t="shared" si="1503"/>
        <v>0</v>
      </c>
      <c r="O5376" s="37">
        <v>0</v>
      </c>
      <c r="P5376" s="37">
        <v>0</v>
      </c>
      <c r="Q5376" s="21">
        <f t="shared" si="1504"/>
        <v>39.790999999999997</v>
      </c>
      <c r="R5376" s="21">
        <f t="shared" si="1513"/>
        <v>224.08333333331728</v>
      </c>
      <c r="S5376" s="21">
        <f t="shared" si="1514"/>
        <v>14.463969957628089</v>
      </c>
      <c r="T5376" s="21">
        <f t="shared" si="1505"/>
        <v>86.147999999999996</v>
      </c>
      <c r="U5376" s="37">
        <f>VLOOKUP(Time_Zone, 'LSTM LookUp'!$B$5:$D$8, 3, FALSE)</f>
        <v>-75</v>
      </c>
      <c r="V5376" s="21">
        <f t="shared" si="1515"/>
        <v>-4.7247738822056338</v>
      </c>
      <c r="W5376" s="21">
        <f t="shared" si="1506"/>
        <v>24.966806529448569</v>
      </c>
      <c r="X5376" s="21">
        <f t="shared" si="1507"/>
        <v>0</v>
      </c>
      <c r="Y5376" s="21">
        <f t="shared" si="1508"/>
        <v>0</v>
      </c>
      <c r="Z5376" s="21">
        <f t="shared" si="1516"/>
        <v>0</v>
      </c>
      <c r="AA5376" s="21">
        <f t="shared" si="1509"/>
        <v>0</v>
      </c>
      <c r="AB5376" s="21">
        <f t="shared" si="1510"/>
        <v>0</v>
      </c>
      <c r="AC5376" s="21">
        <f t="shared" si="1511"/>
        <v>62.959999999999994</v>
      </c>
      <c r="AD5376" s="21">
        <f t="shared" si="1517"/>
        <v>0</v>
      </c>
      <c r="AE5376" s="21" t="str">
        <f t="shared" si="1512"/>
        <v>8/12/3:00</v>
      </c>
    </row>
    <row r="5377" spans="2:31">
      <c r="B5377" s="37">
        <v>8</v>
      </c>
      <c r="C5377" s="38">
        <v>12</v>
      </c>
      <c r="D5377" s="39">
        <v>4</v>
      </c>
      <c r="E5377" s="17">
        <v>17.2</v>
      </c>
      <c r="F5377" s="17">
        <v>0</v>
      </c>
      <c r="G5377" s="17">
        <v>0</v>
      </c>
      <c r="H5377" s="37">
        <f t="shared" si="1500"/>
        <v>62.959999999999994</v>
      </c>
      <c r="I5377" s="37">
        <f>IF(H5377&lt;'Roof Calculator'!$G$8, 1, 0)</f>
        <v>0</v>
      </c>
      <c r="J5377" s="37">
        <f>IF(H5377&gt;='Roof Calculator'!$G$8, 1, 0)</f>
        <v>1</v>
      </c>
      <c r="K5377" s="37">
        <f t="shared" si="1501"/>
        <v>0</v>
      </c>
      <c r="L5377" s="37">
        <f t="shared" si="1502"/>
        <v>62.959999999999994</v>
      </c>
      <c r="M5377" s="37">
        <v>0</v>
      </c>
      <c r="N5377" s="37">
        <f t="shared" si="1503"/>
        <v>0</v>
      </c>
      <c r="O5377" s="37">
        <v>0</v>
      </c>
      <c r="P5377" s="37">
        <v>0</v>
      </c>
      <c r="Q5377" s="21">
        <f t="shared" si="1504"/>
        <v>39.790999999999997</v>
      </c>
      <c r="R5377" s="21">
        <f t="shared" si="1513"/>
        <v>224.12499999998394</v>
      </c>
      <c r="S5377" s="21">
        <f t="shared" si="1514"/>
        <v>14.45081820531095</v>
      </c>
      <c r="T5377" s="21">
        <f t="shared" si="1505"/>
        <v>86.147999999999996</v>
      </c>
      <c r="U5377" s="37">
        <f>VLOOKUP(Time_Zone, 'LSTM LookUp'!$B$5:$D$8, 3, FALSE)</f>
        <v>-75</v>
      </c>
      <c r="V5377" s="21">
        <f t="shared" si="1515"/>
        <v>-4.7175344253999363</v>
      </c>
      <c r="W5377" s="21">
        <f t="shared" si="1506"/>
        <v>39.968616393650038</v>
      </c>
      <c r="X5377" s="21">
        <f t="shared" si="1507"/>
        <v>0</v>
      </c>
      <c r="Y5377" s="21">
        <f t="shared" si="1508"/>
        <v>0</v>
      </c>
      <c r="Z5377" s="21">
        <f t="shared" si="1516"/>
        <v>0</v>
      </c>
      <c r="AA5377" s="21">
        <f t="shared" si="1509"/>
        <v>0</v>
      </c>
      <c r="AB5377" s="21">
        <f t="shared" si="1510"/>
        <v>0</v>
      </c>
      <c r="AC5377" s="21">
        <f t="shared" si="1511"/>
        <v>62.959999999999994</v>
      </c>
      <c r="AD5377" s="21">
        <f t="shared" si="1517"/>
        <v>0</v>
      </c>
      <c r="AE5377" s="21" t="str">
        <f t="shared" si="1512"/>
        <v>8/12/4:00</v>
      </c>
    </row>
    <row r="5378" spans="2:31">
      <c r="B5378" s="37">
        <v>8</v>
      </c>
      <c r="C5378" s="38">
        <v>12</v>
      </c>
      <c r="D5378" s="39">
        <v>5</v>
      </c>
      <c r="E5378" s="17">
        <v>17.2</v>
      </c>
      <c r="F5378" s="17">
        <v>0</v>
      </c>
      <c r="G5378" s="17">
        <v>0</v>
      </c>
      <c r="H5378" s="37">
        <f t="shared" si="1500"/>
        <v>62.959999999999994</v>
      </c>
      <c r="I5378" s="37">
        <f>IF(H5378&lt;'Roof Calculator'!$G$8, 1, 0)</f>
        <v>0</v>
      </c>
      <c r="J5378" s="37">
        <f>IF(H5378&gt;='Roof Calculator'!$G$8, 1, 0)</f>
        <v>1</v>
      </c>
      <c r="K5378" s="37">
        <f t="shared" si="1501"/>
        <v>0</v>
      </c>
      <c r="L5378" s="37">
        <f t="shared" si="1502"/>
        <v>62.959999999999994</v>
      </c>
      <c r="M5378" s="37">
        <v>0</v>
      </c>
      <c r="N5378" s="37">
        <f t="shared" si="1503"/>
        <v>0</v>
      </c>
      <c r="O5378" s="37">
        <v>0</v>
      </c>
      <c r="P5378" s="37">
        <v>0</v>
      </c>
      <c r="Q5378" s="21">
        <f t="shared" si="1504"/>
        <v>39.790999999999997</v>
      </c>
      <c r="R5378" s="21">
        <f t="shared" si="1513"/>
        <v>224.1666666666506</v>
      </c>
      <c r="S5378" s="21">
        <f t="shared" si="1514"/>
        <v>14.437659635244506</v>
      </c>
      <c r="T5378" s="21">
        <f t="shared" si="1505"/>
        <v>86.147999999999996</v>
      </c>
      <c r="U5378" s="37">
        <f>VLOOKUP(Time_Zone, 'LSTM LookUp'!$B$5:$D$8, 3, FALSE)</f>
        <v>-75</v>
      </c>
      <c r="V5378" s="21">
        <f t="shared" si="1515"/>
        <v>-4.7102776597573621</v>
      </c>
      <c r="W5378" s="21">
        <f t="shared" si="1506"/>
        <v>54.970430585060654</v>
      </c>
      <c r="X5378" s="21">
        <f t="shared" si="1507"/>
        <v>0</v>
      </c>
      <c r="Y5378" s="21">
        <f t="shared" si="1508"/>
        <v>0</v>
      </c>
      <c r="Z5378" s="21">
        <f t="shared" si="1516"/>
        <v>0</v>
      </c>
      <c r="AA5378" s="21">
        <f t="shared" si="1509"/>
        <v>0</v>
      </c>
      <c r="AB5378" s="21">
        <f t="shared" si="1510"/>
        <v>0</v>
      </c>
      <c r="AC5378" s="21">
        <f t="shared" si="1511"/>
        <v>62.959999999999994</v>
      </c>
      <c r="AD5378" s="21">
        <f t="shared" si="1517"/>
        <v>0</v>
      </c>
      <c r="AE5378" s="21" t="str">
        <f t="shared" si="1512"/>
        <v>8/12/5:00</v>
      </c>
    </row>
    <row r="5379" spans="2:31">
      <c r="B5379" s="37">
        <v>8</v>
      </c>
      <c r="C5379" s="38">
        <v>12</v>
      </c>
      <c r="D5379" s="39">
        <v>6</v>
      </c>
      <c r="E5379" s="17">
        <v>16.7</v>
      </c>
      <c r="F5379" s="17">
        <v>1</v>
      </c>
      <c r="G5379" s="17">
        <v>0</v>
      </c>
      <c r="H5379" s="37">
        <f t="shared" si="1500"/>
        <v>62.059999999999995</v>
      </c>
      <c r="I5379" s="37">
        <f>IF(H5379&lt;'Roof Calculator'!$G$8, 1, 0)</f>
        <v>0</v>
      </c>
      <c r="J5379" s="37">
        <f>IF(H5379&gt;='Roof Calculator'!$G$8, 1, 0)</f>
        <v>1</v>
      </c>
      <c r="K5379" s="37">
        <f t="shared" si="1501"/>
        <v>0</v>
      </c>
      <c r="L5379" s="37">
        <f t="shared" si="1502"/>
        <v>62.059999999999995</v>
      </c>
      <c r="M5379" s="37">
        <v>0</v>
      </c>
      <c r="N5379" s="37">
        <f t="shared" si="1503"/>
        <v>1</v>
      </c>
      <c r="O5379" s="37">
        <v>0</v>
      </c>
      <c r="P5379" s="37">
        <v>0</v>
      </c>
      <c r="Q5379" s="21">
        <f t="shared" si="1504"/>
        <v>39.790999999999997</v>
      </c>
      <c r="R5379" s="21">
        <f t="shared" si="1513"/>
        <v>224.20833333331726</v>
      </c>
      <c r="S5379" s="21">
        <f t="shared" si="1514"/>
        <v>14.424494254713558</v>
      </c>
      <c r="T5379" s="21">
        <f t="shared" si="1505"/>
        <v>86.147999999999996</v>
      </c>
      <c r="U5379" s="37">
        <f>VLOOKUP(Time_Zone, 'LSTM LookUp'!$B$5:$D$8, 3, FALSE)</f>
        <v>-75</v>
      </c>
      <c r="V5379" s="21">
        <f t="shared" si="1515"/>
        <v>-4.7030035936924435</v>
      </c>
      <c r="W5379" s="21">
        <f t="shared" si="1506"/>
        <v>69.972249101576907</v>
      </c>
      <c r="X5379" s="21">
        <f t="shared" si="1507"/>
        <v>0</v>
      </c>
      <c r="Y5379" s="21">
        <f t="shared" si="1508"/>
        <v>1</v>
      </c>
      <c r="Z5379" s="21">
        <f t="shared" si="1516"/>
        <v>0.31698253437383872</v>
      </c>
      <c r="AA5379" s="21">
        <f t="shared" si="1509"/>
        <v>0</v>
      </c>
      <c r="AB5379" s="21">
        <f t="shared" si="1510"/>
        <v>0.31698253437383872</v>
      </c>
      <c r="AC5379" s="21">
        <f t="shared" si="1511"/>
        <v>62.059999999999995</v>
      </c>
      <c r="AD5379" s="21">
        <f t="shared" si="1517"/>
        <v>0.31698253437383872</v>
      </c>
      <c r="AE5379" s="21" t="str">
        <f t="shared" si="1512"/>
        <v>8/12/6:00</v>
      </c>
    </row>
    <row r="5380" spans="2:31">
      <c r="B5380" s="37">
        <v>8</v>
      </c>
      <c r="C5380" s="38">
        <v>12</v>
      </c>
      <c r="D5380" s="39">
        <v>7</v>
      </c>
      <c r="E5380" s="17">
        <v>17.8</v>
      </c>
      <c r="F5380" s="17">
        <v>32</v>
      </c>
      <c r="G5380" s="17">
        <v>76</v>
      </c>
      <c r="H5380" s="37">
        <f t="shared" si="1500"/>
        <v>64.040000000000006</v>
      </c>
      <c r="I5380" s="37">
        <f>IF(H5380&lt;'Roof Calculator'!$G$8, 1, 0)</f>
        <v>0</v>
      </c>
      <c r="J5380" s="37">
        <f>IF(H5380&gt;='Roof Calculator'!$G$8, 1, 0)</f>
        <v>1</v>
      </c>
      <c r="K5380" s="37">
        <f t="shared" si="1501"/>
        <v>0</v>
      </c>
      <c r="L5380" s="37">
        <f t="shared" si="1502"/>
        <v>64.040000000000006</v>
      </c>
      <c r="M5380" s="37">
        <v>0</v>
      </c>
      <c r="N5380" s="37">
        <f t="shared" si="1503"/>
        <v>32</v>
      </c>
      <c r="O5380" s="37">
        <v>0</v>
      </c>
      <c r="P5380" s="37">
        <v>0</v>
      </c>
      <c r="Q5380" s="21">
        <f t="shared" si="1504"/>
        <v>39.790999999999997</v>
      </c>
      <c r="R5380" s="21">
        <f t="shared" si="1513"/>
        <v>224.24999999998391</v>
      </c>
      <c r="S5380" s="21">
        <f t="shared" si="1514"/>
        <v>14.411322071003516</v>
      </c>
      <c r="T5380" s="21">
        <f t="shared" si="1505"/>
        <v>86.147999999999996</v>
      </c>
      <c r="U5380" s="37">
        <f>VLOOKUP(Time_Zone, 'LSTM LookUp'!$B$5:$D$8, 3, FALSE)</f>
        <v>-75</v>
      </c>
      <c r="V5380" s="21">
        <f t="shared" si="1515"/>
        <v>-4.695712235659224</v>
      </c>
      <c r="W5380" s="21">
        <f t="shared" si="1506"/>
        <v>84.974071941085157</v>
      </c>
      <c r="X5380" s="21">
        <f t="shared" si="1507"/>
        <v>17.060374114314978</v>
      </c>
      <c r="Y5380" s="21">
        <f t="shared" si="1508"/>
        <v>49.060374114314982</v>
      </c>
      <c r="Z5380" s="21">
        <f t="shared" si="1516"/>
        <v>15.551281724084236</v>
      </c>
      <c r="AA5380" s="21">
        <f t="shared" si="1509"/>
        <v>0</v>
      </c>
      <c r="AB5380" s="21">
        <f t="shared" si="1510"/>
        <v>15.551281724084236</v>
      </c>
      <c r="AC5380" s="21">
        <f t="shared" si="1511"/>
        <v>64.040000000000006</v>
      </c>
      <c r="AD5380" s="21">
        <f t="shared" si="1517"/>
        <v>15.551281724084236</v>
      </c>
      <c r="AE5380" s="21" t="str">
        <f t="shared" si="1512"/>
        <v>8/12/7:00</v>
      </c>
    </row>
    <row r="5381" spans="2:31">
      <c r="B5381" s="37">
        <v>8</v>
      </c>
      <c r="C5381" s="38">
        <v>12</v>
      </c>
      <c r="D5381" s="39">
        <v>8</v>
      </c>
      <c r="E5381" s="17">
        <v>20</v>
      </c>
      <c r="F5381" s="17">
        <v>88</v>
      </c>
      <c r="G5381" s="17">
        <v>327</v>
      </c>
      <c r="H5381" s="37">
        <f t="shared" si="1500"/>
        <v>68</v>
      </c>
      <c r="I5381" s="37">
        <f>IF(H5381&lt;'Roof Calculator'!$G$8, 1, 0)</f>
        <v>0</v>
      </c>
      <c r="J5381" s="37">
        <f>IF(H5381&gt;='Roof Calculator'!$G$8, 1, 0)</f>
        <v>1</v>
      </c>
      <c r="K5381" s="37">
        <f t="shared" si="1501"/>
        <v>0</v>
      </c>
      <c r="L5381" s="37">
        <f t="shared" si="1502"/>
        <v>68</v>
      </c>
      <c r="M5381" s="37">
        <v>0</v>
      </c>
      <c r="N5381" s="37">
        <f t="shared" si="1503"/>
        <v>88</v>
      </c>
      <c r="O5381" s="37">
        <v>0</v>
      </c>
      <c r="P5381" s="37">
        <v>0</v>
      </c>
      <c r="Q5381" s="21">
        <f t="shared" si="1504"/>
        <v>39.790999999999997</v>
      </c>
      <c r="R5381" s="21">
        <f t="shared" si="1513"/>
        <v>224.29166666665057</v>
      </c>
      <c r="S5381" s="21">
        <f t="shared" si="1514"/>
        <v>14.398143091400405</v>
      </c>
      <c r="T5381" s="21">
        <f t="shared" si="1505"/>
        <v>86.147999999999996</v>
      </c>
      <c r="U5381" s="37">
        <f>VLOOKUP(Time_Zone, 'LSTM LookUp'!$B$5:$D$8, 3, FALSE)</f>
        <v>-75</v>
      </c>
      <c r="V5381" s="21">
        <f t="shared" si="1515"/>
        <v>-4.6884035941512607</v>
      </c>
      <c r="W5381" s="21">
        <f t="shared" si="1506"/>
        <v>99.975899101462176</v>
      </c>
      <c r="X5381" s="21">
        <f t="shared" si="1507"/>
        <v>9.8784591858744708</v>
      </c>
      <c r="Y5381" s="21">
        <f t="shared" si="1508"/>
        <v>97.878459185874476</v>
      </c>
      <c r="Z5381" s="21">
        <f t="shared" si="1516"/>
        <v>31.025762053344831</v>
      </c>
      <c r="AA5381" s="21">
        <f t="shared" si="1509"/>
        <v>0</v>
      </c>
      <c r="AB5381" s="21">
        <f t="shared" si="1510"/>
        <v>31.025762053344831</v>
      </c>
      <c r="AC5381" s="21">
        <f t="shared" si="1511"/>
        <v>68</v>
      </c>
      <c r="AD5381" s="21">
        <f t="shared" si="1517"/>
        <v>31.025762053344831</v>
      </c>
      <c r="AE5381" s="21" t="str">
        <f t="shared" si="1512"/>
        <v>8/12/8:00</v>
      </c>
    </row>
    <row r="5382" spans="2:31">
      <c r="B5382" s="37">
        <v>8</v>
      </c>
      <c r="C5382" s="38">
        <v>12</v>
      </c>
      <c r="D5382" s="39">
        <v>9</v>
      </c>
      <c r="E5382" s="17">
        <v>23.3</v>
      </c>
      <c r="F5382" s="17">
        <v>117</v>
      </c>
      <c r="G5382" s="17">
        <v>588</v>
      </c>
      <c r="H5382" s="37">
        <f t="shared" si="1500"/>
        <v>73.94</v>
      </c>
      <c r="I5382" s="37">
        <f>IF(H5382&lt;'Roof Calculator'!$G$8, 1, 0)</f>
        <v>0</v>
      </c>
      <c r="J5382" s="37">
        <f>IF(H5382&gt;='Roof Calculator'!$G$8, 1, 0)</f>
        <v>1</v>
      </c>
      <c r="K5382" s="37">
        <f t="shared" si="1501"/>
        <v>0</v>
      </c>
      <c r="L5382" s="37">
        <f t="shared" si="1502"/>
        <v>73.94</v>
      </c>
      <c r="M5382" s="37">
        <v>0</v>
      </c>
      <c r="N5382" s="37">
        <f t="shared" si="1503"/>
        <v>117</v>
      </c>
      <c r="O5382" s="37">
        <v>0</v>
      </c>
      <c r="P5382" s="37">
        <v>0</v>
      </c>
      <c r="Q5382" s="21">
        <f t="shared" si="1504"/>
        <v>39.790999999999997</v>
      </c>
      <c r="R5382" s="21">
        <f t="shared" si="1513"/>
        <v>224.33333333331723</v>
      </c>
      <c r="S5382" s="21">
        <f t="shared" si="1514"/>
        <v>14.384957323190834</v>
      </c>
      <c r="T5382" s="21">
        <f t="shared" si="1505"/>
        <v>86.147999999999996</v>
      </c>
      <c r="U5382" s="37">
        <f>VLOOKUP(Time_Zone, 'LSTM LookUp'!$B$5:$D$8, 3, FALSE)</f>
        <v>-75</v>
      </c>
      <c r="V5382" s="21">
        <f t="shared" si="1515"/>
        <v>-4.6810776777015839</v>
      </c>
      <c r="W5382" s="21">
        <f t="shared" si="1506"/>
        <v>114.9777305805746</v>
      </c>
      <c r="X5382" s="21">
        <f t="shared" si="1507"/>
        <v>-91.312865697271391</v>
      </c>
      <c r="Y5382" s="21">
        <f t="shared" si="1508"/>
        <v>25.687134302728609</v>
      </c>
      <c r="Z5382" s="21">
        <f t="shared" si="1516"/>
        <v>8.1423729320800842</v>
      </c>
      <c r="AA5382" s="21">
        <f t="shared" si="1509"/>
        <v>0</v>
      </c>
      <c r="AB5382" s="21">
        <f t="shared" si="1510"/>
        <v>8.1423729320800842</v>
      </c>
      <c r="AC5382" s="21">
        <f t="shared" si="1511"/>
        <v>73.94</v>
      </c>
      <c r="AD5382" s="21">
        <f t="shared" si="1517"/>
        <v>8.1423729320800842</v>
      </c>
      <c r="AE5382" s="21" t="str">
        <f t="shared" si="1512"/>
        <v>8/12/9:00</v>
      </c>
    </row>
    <row r="5383" spans="2:31">
      <c r="B5383" s="37">
        <v>8</v>
      </c>
      <c r="C5383" s="38">
        <v>12</v>
      </c>
      <c r="D5383" s="39">
        <v>10</v>
      </c>
      <c r="E5383" s="17">
        <v>26.1</v>
      </c>
      <c r="F5383" s="17">
        <v>147</v>
      </c>
      <c r="G5383" s="17">
        <v>691</v>
      </c>
      <c r="H5383" s="37">
        <f t="shared" si="1500"/>
        <v>78.98</v>
      </c>
      <c r="I5383" s="37">
        <f>IF(H5383&lt;'Roof Calculator'!$G$8, 1, 0)</f>
        <v>0</v>
      </c>
      <c r="J5383" s="37">
        <f>IF(H5383&gt;='Roof Calculator'!$G$8, 1, 0)</f>
        <v>1</v>
      </c>
      <c r="K5383" s="37">
        <f t="shared" si="1501"/>
        <v>0</v>
      </c>
      <c r="L5383" s="37">
        <f t="shared" si="1502"/>
        <v>78.98</v>
      </c>
      <c r="M5383" s="37">
        <v>0</v>
      </c>
      <c r="N5383" s="37">
        <f t="shared" si="1503"/>
        <v>147</v>
      </c>
      <c r="O5383" s="37">
        <v>0</v>
      </c>
      <c r="P5383" s="37">
        <v>0</v>
      </c>
      <c r="Q5383" s="21">
        <f t="shared" si="1504"/>
        <v>39.790999999999997</v>
      </c>
      <c r="R5383" s="21">
        <f t="shared" si="1513"/>
        <v>224.37499999998388</v>
      </c>
      <c r="S5383" s="21">
        <f t="shared" si="1514"/>
        <v>14.37176477366201</v>
      </c>
      <c r="T5383" s="21">
        <f t="shared" si="1505"/>
        <v>86.147999999999996</v>
      </c>
      <c r="U5383" s="37">
        <f>VLOOKUP(Time_Zone, 'LSTM LookUp'!$B$5:$D$8, 3, FALSE)</f>
        <v>-75</v>
      </c>
      <c r="V5383" s="21">
        <f t="shared" si="1515"/>
        <v>-4.6737344948826962</v>
      </c>
      <c r="W5383" s="21">
        <f t="shared" si="1506"/>
        <v>129.97956637627934</v>
      </c>
      <c r="X5383" s="21">
        <f t="shared" si="1507"/>
        <v>-220.70161761730085</v>
      </c>
      <c r="Y5383" s="21">
        <f t="shared" si="1508"/>
        <v>-73.701617617300855</v>
      </c>
      <c r="Z5383" s="21">
        <f t="shared" si="1516"/>
        <v>-23.362125539783587</v>
      </c>
      <c r="AA5383" s="21">
        <f t="shared" si="1509"/>
        <v>0</v>
      </c>
      <c r="AB5383" s="21">
        <f t="shared" si="1510"/>
        <v>-23.362125539783587</v>
      </c>
      <c r="AC5383" s="21">
        <f t="shared" si="1511"/>
        <v>78.98</v>
      </c>
      <c r="AD5383" s="21">
        <f t="shared" si="1517"/>
        <v>-23.362125539783587</v>
      </c>
      <c r="AE5383" s="21" t="str">
        <f t="shared" si="1512"/>
        <v>8/12/10:00</v>
      </c>
    </row>
    <row r="5384" spans="2:31">
      <c r="B5384" s="37">
        <v>8</v>
      </c>
      <c r="C5384" s="38">
        <v>12</v>
      </c>
      <c r="D5384" s="39">
        <v>11</v>
      </c>
      <c r="E5384" s="17">
        <v>27.8</v>
      </c>
      <c r="F5384" s="17">
        <v>168</v>
      </c>
      <c r="G5384" s="17">
        <v>756</v>
      </c>
      <c r="H5384" s="37">
        <f t="shared" si="1500"/>
        <v>82.04</v>
      </c>
      <c r="I5384" s="37">
        <f>IF(H5384&lt;'Roof Calculator'!$G$8, 1, 0)</f>
        <v>0</v>
      </c>
      <c r="J5384" s="37">
        <f>IF(H5384&gt;='Roof Calculator'!$G$8, 1, 0)</f>
        <v>1</v>
      </c>
      <c r="K5384" s="37">
        <f t="shared" si="1501"/>
        <v>0</v>
      </c>
      <c r="L5384" s="37">
        <f t="shared" si="1502"/>
        <v>82.04</v>
      </c>
      <c r="M5384" s="37">
        <v>0</v>
      </c>
      <c r="N5384" s="37">
        <f t="shared" si="1503"/>
        <v>168</v>
      </c>
      <c r="O5384" s="37">
        <v>0</v>
      </c>
      <c r="P5384" s="37">
        <v>0</v>
      </c>
      <c r="Q5384" s="21">
        <f t="shared" si="1504"/>
        <v>39.790999999999997</v>
      </c>
      <c r="R5384" s="21">
        <f t="shared" si="1513"/>
        <v>224.41666666665054</v>
      </c>
      <c r="S5384" s="21">
        <f t="shared" si="1514"/>
        <v>14.358565450101727</v>
      </c>
      <c r="T5384" s="21">
        <f t="shared" si="1505"/>
        <v>86.147999999999996</v>
      </c>
      <c r="U5384" s="37">
        <f>VLOOKUP(Time_Zone, 'LSTM LookUp'!$B$5:$D$8, 3, FALSE)</f>
        <v>-75</v>
      </c>
      <c r="V5384" s="21">
        <f t="shared" si="1515"/>
        <v>-4.6663740543065684</v>
      </c>
      <c r="W5384" s="21">
        <f t="shared" si="1506"/>
        <v>144.98140648642337</v>
      </c>
      <c r="X5384" s="21">
        <f t="shared" si="1507"/>
        <v>-340.8901225564228</v>
      </c>
      <c r="Y5384" s="21">
        <f t="shared" si="1508"/>
        <v>-172.8901225564228</v>
      </c>
      <c r="Z5384" s="21">
        <f t="shared" si="1516"/>
        <v>-54.803149216138479</v>
      </c>
      <c r="AA5384" s="21">
        <f t="shared" si="1509"/>
        <v>0</v>
      </c>
      <c r="AB5384" s="21">
        <f t="shared" si="1510"/>
        <v>-54.803149216138479</v>
      </c>
      <c r="AC5384" s="21">
        <f t="shared" si="1511"/>
        <v>82.04</v>
      </c>
      <c r="AD5384" s="21">
        <f t="shared" si="1517"/>
        <v>-54.803149216138479</v>
      </c>
      <c r="AE5384" s="21" t="str">
        <f t="shared" si="1512"/>
        <v>8/12/11:00</v>
      </c>
    </row>
    <row r="5385" spans="2:31">
      <c r="B5385" s="37">
        <v>8</v>
      </c>
      <c r="C5385" s="38">
        <v>12</v>
      </c>
      <c r="D5385" s="39">
        <v>12</v>
      </c>
      <c r="E5385" s="17">
        <v>28.9</v>
      </c>
      <c r="F5385" s="17">
        <v>244</v>
      </c>
      <c r="G5385" s="17">
        <v>691</v>
      </c>
      <c r="H5385" s="37">
        <f t="shared" si="1500"/>
        <v>84.02</v>
      </c>
      <c r="I5385" s="37">
        <f>IF(H5385&lt;'Roof Calculator'!$G$8, 1, 0)</f>
        <v>0</v>
      </c>
      <c r="J5385" s="37">
        <f>IF(H5385&gt;='Roof Calculator'!$G$8, 1, 0)</f>
        <v>1</v>
      </c>
      <c r="K5385" s="37">
        <f t="shared" si="1501"/>
        <v>0</v>
      </c>
      <c r="L5385" s="37">
        <f t="shared" si="1502"/>
        <v>84.02</v>
      </c>
      <c r="M5385" s="37">
        <v>0</v>
      </c>
      <c r="N5385" s="37">
        <f t="shared" si="1503"/>
        <v>244</v>
      </c>
      <c r="O5385" s="37">
        <v>0</v>
      </c>
      <c r="P5385" s="37">
        <v>0</v>
      </c>
      <c r="Q5385" s="21">
        <f t="shared" si="1504"/>
        <v>39.790999999999997</v>
      </c>
      <c r="R5385" s="21">
        <f t="shared" si="1513"/>
        <v>224.4583333333172</v>
      </c>
      <c r="S5385" s="21">
        <f t="shared" si="1514"/>
        <v>14.345359359798392</v>
      </c>
      <c r="T5385" s="21">
        <f t="shared" si="1505"/>
        <v>86.147999999999996</v>
      </c>
      <c r="U5385" s="37">
        <f>VLOOKUP(Time_Zone, 'LSTM LookUp'!$B$5:$D$8, 3, FALSE)</f>
        <v>-75</v>
      </c>
      <c r="V5385" s="21">
        <f t="shared" si="1515"/>
        <v>-4.6589963646246213</v>
      </c>
      <c r="W5385" s="21">
        <f t="shared" si="1506"/>
        <v>159.98325090884381</v>
      </c>
      <c r="X5385" s="21">
        <f t="shared" si="1507"/>
        <v>-373.75455366822985</v>
      </c>
      <c r="Y5385" s="21">
        <f t="shared" si="1508"/>
        <v>-129.75455366822985</v>
      </c>
      <c r="Z5385" s="21">
        <f t="shared" si="1516"/>
        <v>-41.12992726830177</v>
      </c>
      <c r="AA5385" s="21">
        <f t="shared" si="1509"/>
        <v>0</v>
      </c>
      <c r="AB5385" s="21">
        <f t="shared" si="1510"/>
        <v>-41.12992726830177</v>
      </c>
      <c r="AC5385" s="21">
        <f t="shared" si="1511"/>
        <v>84.02</v>
      </c>
      <c r="AD5385" s="21">
        <f t="shared" si="1517"/>
        <v>-41.12992726830177</v>
      </c>
      <c r="AE5385" s="21" t="str">
        <f t="shared" si="1512"/>
        <v>8/12/12:00</v>
      </c>
    </row>
    <row r="5386" spans="2:31">
      <c r="B5386" s="37">
        <v>8</v>
      </c>
      <c r="C5386" s="38">
        <v>12</v>
      </c>
      <c r="D5386" s="39">
        <v>13</v>
      </c>
      <c r="E5386" s="17">
        <v>30.6</v>
      </c>
      <c r="F5386" s="17">
        <v>327</v>
      </c>
      <c r="G5386" s="17">
        <v>554</v>
      </c>
      <c r="H5386" s="37">
        <f t="shared" si="1500"/>
        <v>87.080000000000013</v>
      </c>
      <c r="I5386" s="37">
        <f>IF(H5386&lt;'Roof Calculator'!$G$8, 1, 0)</f>
        <v>0</v>
      </c>
      <c r="J5386" s="37">
        <f>IF(H5386&gt;='Roof Calculator'!$G$8, 1, 0)</f>
        <v>1</v>
      </c>
      <c r="K5386" s="37">
        <f t="shared" si="1501"/>
        <v>0</v>
      </c>
      <c r="L5386" s="37">
        <f t="shared" si="1502"/>
        <v>87.080000000000013</v>
      </c>
      <c r="M5386" s="37">
        <v>0</v>
      </c>
      <c r="N5386" s="37">
        <f t="shared" si="1503"/>
        <v>327</v>
      </c>
      <c r="O5386" s="37">
        <v>0</v>
      </c>
      <c r="P5386" s="37">
        <v>0</v>
      </c>
      <c r="Q5386" s="21">
        <f t="shared" si="1504"/>
        <v>39.790999999999997</v>
      </c>
      <c r="R5386" s="21">
        <f t="shared" si="1513"/>
        <v>224.49999999998386</v>
      </c>
      <c r="S5386" s="21">
        <f t="shared" si="1514"/>
        <v>14.33214651004092</v>
      </c>
      <c r="T5386" s="21">
        <f t="shared" si="1505"/>
        <v>86.147999999999996</v>
      </c>
      <c r="U5386" s="37">
        <f>VLOOKUP(Time_Zone, 'LSTM LookUp'!$B$5:$D$8, 3, FALSE)</f>
        <v>-75</v>
      </c>
      <c r="V5386" s="21">
        <f t="shared" si="1515"/>
        <v>-4.651601434527679</v>
      </c>
      <c r="W5386" s="21">
        <f t="shared" si="1506"/>
        <v>174.98509964136807</v>
      </c>
      <c r="X5386" s="21">
        <f t="shared" si="1507"/>
        <v>-323.09016030258772</v>
      </c>
      <c r="Y5386" s="21">
        <f t="shared" si="1508"/>
        <v>3.9098396974122807</v>
      </c>
      <c r="Z5386" s="21">
        <f t="shared" si="1516"/>
        <v>1.2393508962811874</v>
      </c>
      <c r="AA5386" s="21">
        <f t="shared" si="1509"/>
        <v>0</v>
      </c>
      <c r="AB5386" s="21">
        <f t="shared" si="1510"/>
        <v>1.2393508962811874</v>
      </c>
      <c r="AC5386" s="21">
        <f t="shared" si="1511"/>
        <v>87.080000000000013</v>
      </c>
      <c r="AD5386" s="21">
        <f t="shared" si="1517"/>
        <v>1.2393508962811874</v>
      </c>
      <c r="AE5386" s="21" t="str">
        <f t="shared" si="1512"/>
        <v>8/12/13:00</v>
      </c>
    </row>
    <row r="5387" spans="2:31">
      <c r="B5387" s="37">
        <v>8</v>
      </c>
      <c r="C5387" s="38">
        <v>12</v>
      </c>
      <c r="D5387" s="39">
        <v>14</v>
      </c>
      <c r="E5387" s="17">
        <v>28.9</v>
      </c>
      <c r="F5387" s="17">
        <v>324</v>
      </c>
      <c r="G5387" s="17">
        <v>549</v>
      </c>
      <c r="H5387" s="37">
        <f t="shared" si="1500"/>
        <v>84.02</v>
      </c>
      <c r="I5387" s="37">
        <f>IF(H5387&lt;'Roof Calculator'!$G$8, 1, 0)</f>
        <v>0</v>
      </c>
      <c r="J5387" s="37">
        <f>IF(H5387&gt;='Roof Calculator'!$G$8, 1, 0)</f>
        <v>1</v>
      </c>
      <c r="K5387" s="37">
        <f t="shared" si="1501"/>
        <v>0</v>
      </c>
      <c r="L5387" s="37">
        <f t="shared" si="1502"/>
        <v>84.02</v>
      </c>
      <c r="M5387" s="37">
        <v>0</v>
      </c>
      <c r="N5387" s="37">
        <f t="shared" si="1503"/>
        <v>324</v>
      </c>
      <c r="O5387" s="37">
        <v>0</v>
      </c>
      <c r="P5387" s="37">
        <v>0</v>
      </c>
      <c r="Q5387" s="21">
        <f t="shared" si="1504"/>
        <v>39.790999999999997</v>
      </c>
      <c r="R5387" s="21">
        <f t="shared" si="1513"/>
        <v>224.54166666665051</v>
      </c>
      <c r="S5387" s="21">
        <f t="shared" si="1514"/>
        <v>14.318926908118883</v>
      </c>
      <c r="T5387" s="21">
        <f t="shared" si="1505"/>
        <v>86.147999999999996</v>
      </c>
      <c r="U5387" s="37">
        <f>VLOOKUP(Time_Zone, 'LSTM LookUp'!$B$5:$D$8, 3, FALSE)</f>
        <v>-75</v>
      </c>
      <c r="V5387" s="21">
        <f t="shared" si="1515"/>
        <v>-4.6441892727460061</v>
      </c>
      <c r="W5387" s="21">
        <f t="shared" si="1506"/>
        <v>189.98695268181348</v>
      </c>
      <c r="X5387" s="21">
        <f t="shared" si="1507"/>
        <v>-315.64787417730173</v>
      </c>
      <c r="Y5387" s="21">
        <f t="shared" si="1508"/>
        <v>8.3521258226982695</v>
      </c>
      <c r="Z5387" s="21">
        <f t="shared" si="1516"/>
        <v>2.6474780106880802</v>
      </c>
      <c r="AA5387" s="21">
        <f t="shared" si="1509"/>
        <v>0</v>
      </c>
      <c r="AB5387" s="21">
        <f t="shared" si="1510"/>
        <v>2.6474780106880802</v>
      </c>
      <c r="AC5387" s="21">
        <f t="shared" si="1511"/>
        <v>84.02</v>
      </c>
      <c r="AD5387" s="21">
        <f t="shared" si="1517"/>
        <v>2.6474780106880802</v>
      </c>
      <c r="AE5387" s="21" t="str">
        <f t="shared" si="1512"/>
        <v>8/12/14:00</v>
      </c>
    </row>
    <row r="5388" spans="2:31">
      <c r="B5388" s="37">
        <v>8</v>
      </c>
      <c r="C5388" s="38">
        <v>12</v>
      </c>
      <c r="D5388" s="39">
        <v>15</v>
      </c>
      <c r="E5388" s="17">
        <v>28.9</v>
      </c>
      <c r="F5388" s="17">
        <v>343</v>
      </c>
      <c r="G5388" s="17">
        <v>336</v>
      </c>
      <c r="H5388" s="37">
        <f t="shared" si="1500"/>
        <v>84.02</v>
      </c>
      <c r="I5388" s="37">
        <f>IF(H5388&lt;'Roof Calculator'!$G$8, 1, 0)</f>
        <v>0</v>
      </c>
      <c r="J5388" s="37">
        <f>IF(H5388&gt;='Roof Calculator'!$G$8, 1, 0)</f>
        <v>1</v>
      </c>
      <c r="K5388" s="37">
        <f t="shared" si="1501"/>
        <v>0</v>
      </c>
      <c r="L5388" s="37">
        <f t="shared" si="1502"/>
        <v>84.02</v>
      </c>
      <c r="M5388" s="37">
        <v>0</v>
      </c>
      <c r="N5388" s="37">
        <f t="shared" si="1503"/>
        <v>343</v>
      </c>
      <c r="O5388" s="37">
        <v>0</v>
      </c>
      <c r="P5388" s="37">
        <v>0</v>
      </c>
      <c r="Q5388" s="21">
        <f t="shared" si="1504"/>
        <v>39.790999999999997</v>
      </c>
      <c r="R5388" s="21">
        <f t="shared" si="1513"/>
        <v>224.58333333331717</v>
      </c>
      <c r="S5388" s="21">
        <f t="shared" si="1514"/>
        <v>14.305700561322363</v>
      </c>
      <c r="T5388" s="21">
        <f t="shared" si="1505"/>
        <v>86.147999999999996</v>
      </c>
      <c r="U5388" s="37">
        <f>VLOOKUP(Time_Zone, 'LSTM LookUp'!$B$5:$D$8, 3, FALSE)</f>
        <v>-75</v>
      </c>
      <c r="V5388" s="21">
        <f t="shared" si="1515"/>
        <v>-4.6367598880492578</v>
      </c>
      <c r="W5388" s="21">
        <f t="shared" si="1506"/>
        <v>204.98881002798771</v>
      </c>
      <c r="X5388" s="21">
        <f t="shared" si="1507"/>
        <v>-173.61832920470766</v>
      </c>
      <c r="Y5388" s="21">
        <f t="shared" si="1508"/>
        <v>169.38167079529234</v>
      </c>
      <c r="Z5388" s="21">
        <f t="shared" si="1516"/>
        <v>53.691031285166993</v>
      </c>
      <c r="AA5388" s="21">
        <f t="shared" si="1509"/>
        <v>0</v>
      </c>
      <c r="AB5388" s="21">
        <f t="shared" si="1510"/>
        <v>53.691031285166993</v>
      </c>
      <c r="AC5388" s="21">
        <f t="shared" si="1511"/>
        <v>84.02</v>
      </c>
      <c r="AD5388" s="21">
        <f t="shared" si="1517"/>
        <v>53.691031285166993</v>
      </c>
      <c r="AE5388" s="21" t="str">
        <f t="shared" si="1512"/>
        <v>8/12/15:00</v>
      </c>
    </row>
    <row r="5389" spans="2:31">
      <c r="B5389" s="37">
        <v>8</v>
      </c>
      <c r="C5389" s="38">
        <v>12</v>
      </c>
      <c r="D5389" s="39">
        <v>16</v>
      </c>
      <c r="E5389" s="17">
        <v>29.4</v>
      </c>
      <c r="F5389" s="17">
        <v>242</v>
      </c>
      <c r="G5389" s="17">
        <v>553</v>
      </c>
      <c r="H5389" s="37">
        <f t="shared" si="1500"/>
        <v>84.919999999999987</v>
      </c>
      <c r="I5389" s="37">
        <f>IF(H5389&lt;'Roof Calculator'!$G$8, 1, 0)</f>
        <v>0</v>
      </c>
      <c r="J5389" s="37">
        <f>IF(H5389&gt;='Roof Calculator'!$G$8, 1, 0)</f>
        <v>1</v>
      </c>
      <c r="K5389" s="37">
        <f t="shared" si="1501"/>
        <v>0</v>
      </c>
      <c r="L5389" s="37">
        <f t="shared" si="1502"/>
        <v>84.919999999999987</v>
      </c>
      <c r="M5389" s="37">
        <v>0</v>
      </c>
      <c r="N5389" s="37">
        <f t="shared" si="1503"/>
        <v>242</v>
      </c>
      <c r="O5389" s="37">
        <v>0</v>
      </c>
      <c r="P5389" s="37">
        <v>0</v>
      </c>
      <c r="Q5389" s="21">
        <f t="shared" si="1504"/>
        <v>39.790999999999997</v>
      </c>
      <c r="R5389" s="21">
        <f t="shared" si="1513"/>
        <v>224.62499999998383</v>
      </c>
      <c r="S5389" s="21">
        <f t="shared" si="1514"/>
        <v>14.292467476942027</v>
      </c>
      <c r="T5389" s="21">
        <f t="shared" si="1505"/>
        <v>86.147999999999996</v>
      </c>
      <c r="U5389" s="37">
        <f>VLOOKUP(Time_Zone, 'LSTM LookUp'!$B$5:$D$8, 3, FALSE)</f>
        <v>-75</v>
      </c>
      <c r="V5389" s="21">
        <f t="shared" si="1515"/>
        <v>-4.6293132892464683</v>
      </c>
      <c r="W5389" s="21">
        <f t="shared" si="1506"/>
        <v>219.99067167768834</v>
      </c>
      <c r="X5389" s="21">
        <f t="shared" si="1507"/>
        <v>-228.10166018889763</v>
      </c>
      <c r="Y5389" s="21">
        <f t="shared" si="1508"/>
        <v>13.898339811102375</v>
      </c>
      <c r="Z5389" s="21">
        <f t="shared" si="1516"/>
        <v>4.4055309769120505</v>
      </c>
      <c r="AA5389" s="21">
        <f t="shared" si="1509"/>
        <v>0</v>
      </c>
      <c r="AB5389" s="21">
        <f t="shared" si="1510"/>
        <v>4.4055309769120505</v>
      </c>
      <c r="AC5389" s="21">
        <f t="shared" si="1511"/>
        <v>84.919999999999987</v>
      </c>
      <c r="AD5389" s="21">
        <f t="shared" si="1517"/>
        <v>4.4055309769120505</v>
      </c>
      <c r="AE5389" s="21" t="str">
        <f t="shared" si="1512"/>
        <v>8/12/16:00</v>
      </c>
    </row>
    <row r="5390" spans="2:31">
      <c r="B5390" s="37">
        <v>8</v>
      </c>
      <c r="C5390" s="38">
        <v>12</v>
      </c>
      <c r="D5390" s="39">
        <v>17</v>
      </c>
      <c r="E5390" s="17">
        <v>30</v>
      </c>
      <c r="F5390" s="17">
        <v>264</v>
      </c>
      <c r="G5390" s="17">
        <v>366</v>
      </c>
      <c r="H5390" s="37">
        <f t="shared" si="1500"/>
        <v>86</v>
      </c>
      <c r="I5390" s="37">
        <f>IF(H5390&lt;'Roof Calculator'!$G$8, 1, 0)</f>
        <v>0</v>
      </c>
      <c r="J5390" s="37">
        <f>IF(H5390&gt;='Roof Calculator'!$G$8, 1, 0)</f>
        <v>1</v>
      </c>
      <c r="K5390" s="37">
        <f t="shared" si="1501"/>
        <v>0</v>
      </c>
      <c r="L5390" s="37">
        <f t="shared" si="1502"/>
        <v>86</v>
      </c>
      <c r="M5390" s="37">
        <v>0</v>
      </c>
      <c r="N5390" s="37">
        <f t="shared" si="1503"/>
        <v>264</v>
      </c>
      <c r="O5390" s="37">
        <v>0</v>
      </c>
      <c r="P5390" s="37">
        <v>0</v>
      </c>
      <c r="Q5390" s="21">
        <f t="shared" si="1504"/>
        <v>39.790999999999997</v>
      </c>
      <c r="R5390" s="21">
        <f t="shared" si="1513"/>
        <v>224.66666666665049</v>
      </c>
      <c r="S5390" s="21">
        <f t="shared" si="1514"/>
        <v>14.279227662269102</v>
      </c>
      <c r="T5390" s="21">
        <f t="shared" si="1505"/>
        <v>86.147999999999996</v>
      </c>
      <c r="U5390" s="37">
        <f>VLOOKUP(Time_Zone, 'LSTM LookUp'!$B$5:$D$8, 3, FALSE)</f>
        <v>-75</v>
      </c>
      <c r="V5390" s="21">
        <f t="shared" si="1515"/>
        <v>-4.6218494851860612</v>
      </c>
      <c r="W5390" s="21">
        <f t="shared" si="1506"/>
        <v>234.9925376287035</v>
      </c>
      <c r="X5390" s="21">
        <f t="shared" si="1507"/>
        <v>-98.577876945146045</v>
      </c>
      <c r="Y5390" s="21">
        <f t="shared" si="1508"/>
        <v>165.42212305485396</v>
      </c>
      <c r="Z5390" s="21">
        <f t="shared" si="1516"/>
        <v>52.435923807428622</v>
      </c>
      <c r="AA5390" s="21">
        <f t="shared" si="1509"/>
        <v>0</v>
      </c>
      <c r="AB5390" s="21">
        <f t="shared" si="1510"/>
        <v>52.435923807428622</v>
      </c>
      <c r="AC5390" s="21">
        <f t="shared" si="1511"/>
        <v>86</v>
      </c>
      <c r="AD5390" s="21">
        <f t="shared" si="1517"/>
        <v>52.435923807428622</v>
      </c>
      <c r="AE5390" s="21" t="str">
        <f t="shared" si="1512"/>
        <v>8/12/17:00</v>
      </c>
    </row>
    <row r="5391" spans="2:31">
      <c r="B5391" s="37">
        <v>8</v>
      </c>
      <c r="C5391" s="38">
        <v>12</v>
      </c>
      <c r="D5391" s="39">
        <v>18</v>
      </c>
      <c r="E5391" s="17">
        <v>28.9</v>
      </c>
      <c r="F5391" s="17">
        <v>141</v>
      </c>
      <c r="G5391" s="17">
        <v>335</v>
      </c>
      <c r="H5391" s="37">
        <f t="shared" si="1500"/>
        <v>84.02</v>
      </c>
      <c r="I5391" s="37">
        <f>IF(H5391&lt;'Roof Calculator'!$G$8, 1, 0)</f>
        <v>0</v>
      </c>
      <c r="J5391" s="37">
        <f>IF(H5391&gt;='Roof Calculator'!$G$8, 1, 0)</f>
        <v>1</v>
      </c>
      <c r="K5391" s="37">
        <f t="shared" si="1501"/>
        <v>0</v>
      </c>
      <c r="L5391" s="37">
        <f t="shared" si="1502"/>
        <v>84.02</v>
      </c>
      <c r="M5391" s="37">
        <v>0</v>
      </c>
      <c r="N5391" s="37">
        <f t="shared" si="1503"/>
        <v>141</v>
      </c>
      <c r="O5391" s="37">
        <v>0</v>
      </c>
      <c r="P5391" s="37">
        <v>0</v>
      </c>
      <c r="Q5391" s="21">
        <f t="shared" si="1504"/>
        <v>39.790999999999997</v>
      </c>
      <c r="R5391" s="21">
        <f t="shared" si="1513"/>
        <v>224.70833333331714</v>
      </c>
      <c r="S5391" s="21">
        <f t="shared" si="1514"/>
        <v>14.265981124595363</v>
      </c>
      <c r="T5391" s="21">
        <f t="shared" si="1505"/>
        <v>86.147999999999996</v>
      </c>
      <c r="U5391" s="37">
        <f>VLOOKUP(Time_Zone, 'LSTM LookUp'!$B$5:$D$8, 3, FALSE)</f>
        <v>-75</v>
      </c>
      <c r="V5391" s="21">
        <f t="shared" si="1515"/>
        <v>-4.6143684847557971</v>
      </c>
      <c r="W5391" s="21">
        <f t="shared" si="1506"/>
        <v>249.99440787881102</v>
      </c>
      <c r="X5391" s="21">
        <f t="shared" si="1507"/>
        <v>-32.51458282416597</v>
      </c>
      <c r="Y5391" s="21">
        <f t="shared" si="1508"/>
        <v>108.48541717583403</v>
      </c>
      <c r="Z5391" s="21">
        <f t="shared" si="1516"/>
        <v>34.387982478999049</v>
      </c>
      <c r="AA5391" s="21">
        <f t="shared" si="1509"/>
        <v>0</v>
      </c>
      <c r="AB5391" s="21">
        <f t="shared" si="1510"/>
        <v>34.387982478999049</v>
      </c>
      <c r="AC5391" s="21">
        <f t="shared" si="1511"/>
        <v>84.02</v>
      </c>
      <c r="AD5391" s="21">
        <f t="shared" si="1517"/>
        <v>34.387982478999049</v>
      </c>
      <c r="AE5391" s="21" t="str">
        <f t="shared" si="1512"/>
        <v>8/12/18:00</v>
      </c>
    </row>
    <row r="5392" spans="2:31">
      <c r="B5392" s="37">
        <v>8</v>
      </c>
      <c r="C5392" s="38">
        <v>12</v>
      </c>
      <c r="D5392" s="39">
        <v>19</v>
      </c>
      <c r="E5392" s="17">
        <v>27.2</v>
      </c>
      <c r="F5392" s="17">
        <v>99</v>
      </c>
      <c r="G5392" s="17">
        <v>223</v>
      </c>
      <c r="H5392" s="37">
        <f t="shared" si="1500"/>
        <v>80.959999999999994</v>
      </c>
      <c r="I5392" s="37">
        <f>IF(H5392&lt;'Roof Calculator'!$G$8, 1, 0)</f>
        <v>0</v>
      </c>
      <c r="J5392" s="37">
        <f>IF(H5392&gt;='Roof Calculator'!$G$8, 1, 0)</f>
        <v>1</v>
      </c>
      <c r="K5392" s="37">
        <f t="shared" si="1501"/>
        <v>0</v>
      </c>
      <c r="L5392" s="37">
        <f t="shared" si="1502"/>
        <v>80.959999999999994</v>
      </c>
      <c r="M5392" s="37">
        <v>0</v>
      </c>
      <c r="N5392" s="37">
        <f t="shared" si="1503"/>
        <v>99</v>
      </c>
      <c r="O5392" s="37">
        <v>0</v>
      </c>
      <c r="P5392" s="37">
        <v>0</v>
      </c>
      <c r="Q5392" s="21">
        <f t="shared" si="1504"/>
        <v>39.790999999999997</v>
      </c>
      <c r="R5392" s="21">
        <f t="shared" si="1513"/>
        <v>224.7499999999838</v>
      </c>
      <c r="S5392" s="21">
        <f t="shared" si="1514"/>
        <v>14.252727871213153</v>
      </c>
      <c r="T5392" s="21">
        <f t="shared" si="1505"/>
        <v>86.147999999999996</v>
      </c>
      <c r="U5392" s="37">
        <f>VLOOKUP(Time_Zone, 'LSTM LookUp'!$B$5:$D$8, 3, FALSE)</f>
        <v>-75</v>
      </c>
      <c r="V5392" s="21">
        <f t="shared" si="1515"/>
        <v>-4.606870296882791</v>
      </c>
      <c r="W5392" s="21">
        <f t="shared" si="1506"/>
        <v>264.99628242577927</v>
      </c>
      <c r="X5392" s="21">
        <f t="shared" si="1507"/>
        <v>20.651824069378989</v>
      </c>
      <c r="Y5392" s="21">
        <f t="shared" si="1508"/>
        <v>119.65182406937899</v>
      </c>
      <c r="Z5392" s="21">
        <f t="shared" si="1516"/>
        <v>37.927538435964429</v>
      </c>
      <c r="AA5392" s="21">
        <f t="shared" si="1509"/>
        <v>0</v>
      </c>
      <c r="AB5392" s="21">
        <f t="shared" si="1510"/>
        <v>37.927538435964429</v>
      </c>
      <c r="AC5392" s="21">
        <f t="shared" si="1511"/>
        <v>80.959999999999994</v>
      </c>
      <c r="AD5392" s="21">
        <f t="shared" si="1517"/>
        <v>37.927538435964429</v>
      </c>
      <c r="AE5392" s="21" t="str">
        <f t="shared" si="1512"/>
        <v>8/12/19:00</v>
      </c>
    </row>
    <row r="5393" spans="2:31">
      <c r="B5393" s="37">
        <v>8</v>
      </c>
      <c r="C5393" s="38">
        <v>12</v>
      </c>
      <c r="D5393" s="39">
        <v>20</v>
      </c>
      <c r="E5393" s="17">
        <v>25.6</v>
      </c>
      <c r="F5393" s="17">
        <v>25</v>
      </c>
      <c r="G5393" s="17">
        <v>18</v>
      </c>
      <c r="H5393" s="37">
        <f t="shared" si="1500"/>
        <v>78.08</v>
      </c>
      <c r="I5393" s="37">
        <f>IF(H5393&lt;'Roof Calculator'!$G$8, 1, 0)</f>
        <v>0</v>
      </c>
      <c r="J5393" s="37">
        <f>IF(H5393&gt;='Roof Calculator'!$G$8, 1, 0)</f>
        <v>1</v>
      </c>
      <c r="K5393" s="37">
        <f t="shared" si="1501"/>
        <v>0</v>
      </c>
      <c r="L5393" s="37">
        <f t="shared" si="1502"/>
        <v>78.08</v>
      </c>
      <c r="M5393" s="37">
        <v>0</v>
      </c>
      <c r="N5393" s="37">
        <f t="shared" si="1503"/>
        <v>25</v>
      </c>
      <c r="O5393" s="37">
        <v>0</v>
      </c>
      <c r="P5393" s="37">
        <v>0</v>
      </c>
      <c r="Q5393" s="21">
        <f t="shared" si="1504"/>
        <v>39.790999999999997</v>
      </c>
      <c r="R5393" s="21">
        <f t="shared" si="1513"/>
        <v>224.79166666665046</v>
      </c>
      <c r="S5393" s="21">
        <f t="shared" si="1514"/>
        <v>14.239467909415332</v>
      </c>
      <c r="T5393" s="21">
        <f t="shared" si="1505"/>
        <v>86.147999999999996</v>
      </c>
      <c r="U5393" s="37">
        <f>VLOOKUP(Time_Zone, 'LSTM LookUp'!$B$5:$D$8, 3, FALSE)</f>
        <v>-75</v>
      </c>
      <c r="V5393" s="21">
        <f t="shared" si="1515"/>
        <v>-4.5993549305334795</v>
      </c>
      <c r="W5393" s="21">
        <f t="shared" si="1506"/>
        <v>279.99816126736664</v>
      </c>
      <c r="X5393" s="21">
        <f t="shared" si="1507"/>
        <v>5.1610840660904946</v>
      </c>
      <c r="Y5393" s="21">
        <f t="shared" si="1508"/>
        <v>30.161084066090496</v>
      </c>
      <c r="Z5393" s="21">
        <f t="shared" si="1516"/>
        <v>9.5605368667317716</v>
      </c>
      <c r="AA5393" s="21">
        <f t="shared" si="1509"/>
        <v>0</v>
      </c>
      <c r="AB5393" s="21">
        <f t="shared" si="1510"/>
        <v>9.5605368667317716</v>
      </c>
      <c r="AC5393" s="21">
        <f t="shared" si="1511"/>
        <v>78.08</v>
      </c>
      <c r="AD5393" s="21">
        <f t="shared" si="1517"/>
        <v>9.5605368667317716</v>
      </c>
      <c r="AE5393" s="21" t="str">
        <f t="shared" si="1512"/>
        <v>8/12/20:00</v>
      </c>
    </row>
    <row r="5394" spans="2:31">
      <c r="B5394" s="37">
        <v>8</v>
      </c>
      <c r="C5394" s="38">
        <v>12</v>
      </c>
      <c r="D5394" s="39">
        <v>21</v>
      </c>
      <c r="E5394" s="17">
        <v>24.4</v>
      </c>
      <c r="F5394" s="17">
        <v>0</v>
      </c>
      <c r="G5394" s="17">
        <v>0</v>
      </c>
      <c r="H5394" s="37">
        <f t="shared" si="1500"/>
        <v>75.92</v>
      </c>
      <c r="I5394" s="37">
        <f>IF(H5394&lt;'Roof Calculator'!$G$8, 1, 0)</f>
        <v>0</v>
      </c>
      <c r="J5394" s="37">
        <f>IF(H5394&gt;='Roof Calculator'!$G$8, 1, 0)</f>
        <v>1</v>
      </c>
      <c r="K5394" s="37">
        <f t="shared" si="1501"/>
        <v>0</v>
      </c>
      <c r="L5394" s="37">
        <f t="shared" si="1502"/>
        <v>75.92</v>
      </c>
      <c r="M5394" s="37">
        <v>0</v>
      </c>
      <c r="N5394" s="37">
        <f t="shared" si="1503"/>
        <v>0</v>
      </c>
      <c r="O5394" s="37">
        <v>0</v>
      </c>
      <c r="P5394" s="37">
        <v>0</v>
      </c>
      <c r="Q5394" s="21">
        <f t="shared" si="1504"/>
        <v>39.790999999999997</v>
      </c>
      <c r="R5394" s="21">
        <f t="shared" si="1513"/>
        <v>224.83333333331711</v>
      </c>
      <c r="S5394" s="21">
        <f t="shared" si="1514"/>
        <v>14.226201246495309</v>
      </c>
      <c r="T5394" s="21">
        <f t="shared" si="1505"/>
        <v>86.147999999999996</v>
      </c>
      <c r="U5394" s="37">
        <f>VLOOKUP(Time_Zone, 'LSTM LookUp'!$B$5:$D$8, 3, FALSE)</f>
        <v>-75</v>
      </c>
      <c r="V5394" s="21">
        <f t="shared" si="1515"/>
        <v>-4.5918223947136028</v>
      </c>
      <c r="W5394" s="21">
        <f t="shared" si="1506"/>
        <v>295.00004440132165</v>
      </c>
      <c r="X5394" s="21">
        <f t="shared" si="1507"/>
        <v>0</v>
      </c>
      <c r="Y5394" s="21">
        <f t="shared" si="1508"/>
        <v>0</v>
      </c>
      <c r="Z5394" s="21">
        <f t="shared" si="1516"/>
        <v>0</v>
      </c>
      <c r="AA5394" s="21">
        <f t="shared" si="1509"/>
        <v>0</v>
      </c>
      <c r="AB5394" s="21">
        <f t="shared" si="1510"/>
        <v>0</v>
      </c>
      <c r="AC5394" s="21">
        <f t="shared" si="1511"/>
        <v>75.92</v>
      </c>
      <c r="AD5394" s="21">
        <f t="shared" si="1517"/>
        <v>0</v>
      </c>
      <c r="AE5394" s="21" t="str">
        <f t="shared" si="1512"/>
        <v>8/12/21:00</v>
      </c>
    </row>
    <row r="5395" spans="2:31">
      <c r="B5395" s="37">
        <v>8</v>
      </c>
      <c r="C5395" s="38">
        <v>12</v>
      </c>
      <c r="D5395" s="39">
        <v>22</v>
      </c>
      <c r="E5395" s="17">
        <v>22.8</v>
      </c>
      <c r="F5395" s="17">
        <v>0</v>
      </c>
      <c r="G5395" s="17">
        <v>0</v>
      </c>
      <c r="H5395" s="37">
        <f t="shared" si="1500"/>
        <v>73.040000000000006</v>
      </c>
      <c r="I5395" s="37">
        <f>IF(H5395&lt;'Roof Calculator'!$G$8, 1, 0)</f>
        <v>0</v>
      </c>
      <c r="J5395" s="37">
        <f>IF(H5395&gt;='Roof Calculator'!$G$8, 1, 0)</f>
        <v>1</v>
      </c>
      <c r="K5395" s="37">
        <f t="shared" si="1501"/>
        <v>0</v>
      </c>
      <c r="L5395" s="37">
        <f t="shared" si="1502"/>
        <v>73.040000000000006</v>
      </c>
      <c r="M5395" s="37">
        <v>0</v>
      </c>
      <c r="N5395" s="37">
        <f t="shared" si="1503"/>
        <v>0</v>
      </c>
      <c r="O5395" s="37">
        <v>0</v>
      </c>
      <c r="P5395" s="37">
        <v>0</v>
      </c>
      <c r="Q5395" s="21">
        <f t="shared" si="1504"/>
        <v>39.790999999999997</v>
      </c>
      <c r="R5395" s="21">
        <f t="shared" si="1513"/>
        <v>224.87499999998377</v>
      </c>
      <c r="S5395" s="21">
        <f t="shared" si="1514"/>
        <v>14.212927889747045</v>
      </c>
      <c r="T5395" s="21">
        <f t="shared" si="1505"/>
        <v>86.147999999999996</v>
      </c>
      <c r="U5395" s="37">
        <f>VLOOKUP(Time_Zone, 'LSTM LookUp'!$B$5:$D$8, 3, FALSE)</f>
        <v>-75</v>
      </c>
      <c r="V5395" s="21">
        <f t="shared" si="1515"/>
        <v>-4.5842726984682134</v>
      </c>
      <c r="W5395" s="21">
        <f t="shared" si="1506"/>
        <v>310.00193182538294</v>
      </c>
      <c r="X5395" s="21">
        <f t="shared" si="1507"/>
        <v>0</v>
      </c>
      <c r="Y5395" s="21">
        <f t="shared" si="1508"/>
        <v>0</v>
      </c>
      <c r="Z5395" s="21">
        <f t="shared" si="1516"/>
        <v>0</v>
      </c>
      <c r="AA5395" s="21">
        <f t="shared" si="1509"/>
        <v>0</v>
      </c>
      <c r="AB5395" s="21">
        <f t="shared" si="1510"/>
        <v>0</v>
      </c>
      <c r="AC5395" s="21">
        <f t="shared" si="1511"/>
        <v>73.040000000000006</v>
      </c>
      <c r="AD5395" s="21">
        <f t="shared" si="1517"/>
        <v>0</v>
      </c>
      <c r="AE5395" s="21" t="str">
        <f t="shared" si="1512"/>
        <v>8/12/22:00</v>
      </c>
    </row>
    <row r="5396" spans="2:31">
      <c r="B5396" s="37">
        <v>8</v>
      </c>
      <c r="C5396" s="38">
        <v>12</v>
      </c>
      <c r="D5396" s="39">
        <v>23</v>
      </c>
      <c r="E5396" s="17">
        <v>22.8</v>
      </c>
      <c r="F5396" s="17">
        <v>0</v>
      </c>
      <c r="G5396" s="17">
        <v>0</v>
      </c>
      <c r="H5396" s="37">
        <f t="shared" si="1500"/>
        <v>73.040000000000006</v>
      </c>
      <c r="I5396" s="37">
        <f>IF(H5396&lt;'Roof Calculator'!$G$8, 1, 0)</f>
        <v>0</v>
      </c>
      <c r="J5396" s="37">
        <f>IF(H5396&gt;='Roof Calculator'!$G$8, 1, 0)</f>
        <v>1</v>
      </c>
      <c r="K5396" s="37">
        <f t="shared" si="1501"/>
        <v>0</v>
      </c>
      <c r="L5396" s="37">
        <f t="shared" si="1502"/>
        <v>73.040000000000006</v>
      </c>
      <c r="M5396" s="37">
        <v>0</v>
      </c>
      <c r="N5396" s="37">
        <f t="shared" si="1503"/>
        <v>0</v>
      </c>
      <c r="O5396" s="37">
        <v>0</v>
      </c>
      <c r="P5396" s="37">
        <v>0</v>
      </c>
      <c r="Q5396" s="21">
        <f t="shared" si="1504"/>
        <v>39.790999999999997</v>
      </c>
      <c r="R5396" s="21">
        <f t="shared" si="1513"/>
        <v>224.91666666665043</v>
      </c>
      <c r="S5396" s="21">
        <f t="shared" si="1514"/>
        <v>14.199647846465005</v>
      </c>
      <c r="T5396" s="21">
        <f t="shared" si="1505"/>
        <v>86.147999999999996</v>
      </c>
      <c r="U5396" s="37">
        <f>VLOOKUP(Time_Zone, 'LSTM LookUp'!$B$5:$D$8, 3, FALSE)</f>
        <v>-75</v>
      </c>
      <c r="V5396" s="21">
        <f t="shared" si="1515"/>
        <v>-4.5767058508816305</v>
      </c>
      <c r="W5396" s="21">
        <f t="shared" si="1506"/>
        <v>325.00382353727963</v>
      </c>
      <c r="X5396" s="21">
        <f t="shared" si="1507"/>
        <v>0</v>
      </c>
      <c r="Y5396" s="21">
        <f t="shared" si="1508"/>
        <v>0</v>
      </c>
      <c r="Z5396" s="21">
        <f t="shared" si="1516"/>
        <v>0</v>
      </c>
      <c r="AA5396" s="21">
        <f t="shared" si="1509"/>
        <v>0</v>
      </c>
      <c r="AB5396" s="21">
        <f t="shared" si="1510"/>
        <v>0</v>
      </c>
      <c r="AC5396" s="21">
        <f t="shared" si="1511"/>
        <v>73.040000000000006</v>
      </c>
      <c r="AD5396" s="21">
        <f t="shared" si="1517"/>
        <v>0</v>
      </c>
      <c r="AE5396" s="21" t="str">
        <f t="shared" si="1512"/>
        <v>8/12/23:00</v>
      </c>
    </row>
    <row r="5397" spans="2:31">
      <c r="B5397" s="37">
        <v>8</v>
      </c>
      <c r="C5397" s="38">
        <v>12</v>
      </c>
      <c r="D5397" s="39">
        <v>24</v>
      </c>
      <c r="E5397" s="17">
        <v>20</v>
      </c>
      <c r="F5397" s="17">
        <v>0</v>
      </c>
      <c r="G5397" s="17">
        <v>0</v>
      </c>
      <c r="H5397" s="37">
        <f t="shared" si="1500"/>
        <v>68</v>
      </c>
      <c r="I5397" s="37">
        <f>IF(H5397&lt;'Roof Calculator'!$G$8, 1, 0)</f>
        <v>0</v>
      </c>
      <c r="J5397" s="37">
        <f>IF(H5397&gt;='Roof Calculator'!$G$8, 1, 0)</f>
        <v>1</v>
      </c>
      <c r="K5397" s="37">
        <f t="shared" si="1501"/>
        <v>0</v>
      </c>
      <c r="L5397" s="37">
        <f t="shared" si="1502"/>
        <v>68</v>
      </c>
      <c r="M5397" s="37">
        <v>0</v>
      </c>
      <c r="N5397" s="37">
        <f t="shared" si="1503"/>
        <v>0</v>
      </c>
      <c r="O5397" s="37">
        <v>0</v>
      </c>
      <c r="P5397" s="37">
        <v>0</v>
      </c>
      <c r="Q5397" s="21">
        <f t="shared" si="1504"/>
        <v>39.790999999999997</v>
      </c>
      <c r="R5397" s="21">
        <f t="shared" si="1513"/>
        <v>224.95833333331709</v>
      </c>
      <c r="S5397" s="21">
        <f t="shared" si="1514"/>
        <v>14.186361123944192</v>
      </c>
      <c r="T5397" s="21">
        <f t="shared" si="1505"/>
        <v>86.147999999999996</v>
      </c>
      <c r="U5397" s="37">
        <f>VLOOKUP(Time_Zone, 'LSTM LookUp'!$B$5:$D$8, 3, FALSE)</f>
        <v>-75</v>
      </c>
      <c r="V5397" s="21">
        <f t="shared" si="1515"/>
        <v>-4.5691218610774369</v>
      </c>
      <c r="W5397" s="21">
        <f t="shared" si="1506"/>
        <v>340.0057195347307</v>
      </c>
      <c r="X5397" s="21">
        <f t="shared" si="1507"/>
        <v>0</v>
      </c>
      <c r="Y5397" s="21">
        <f t="shared" si="1508"/>
        <v>0</v>
      </c>
      <c r="Z5397" s="21">
        <f t="shared" si="1516"/>
        <v>0</v>
      </c>
      <c r="AA5397" s="21">
        <f t="shared" si="1509"/>
        <v>0</v>
      </c>
      <c r="AB5397" s="21">
        <f t="shared" si="1510"/>
        <v>0</v>
      </c>
      <c r="AC5397" s="21">
        <f t="shared" si="1511"/>
        <v>68</v>
      </c>
      <c r="AD5397" s="21">
        <f t="shared" si="1517"/>
        <v>0</v>
      </c>
      <c r="AE5397" s="21" t="str">
        <f t="shared" si="1512"/>
        <v>8/12/24:00</v>
      </c>
    </row>
    <row r="5398" spans="2:31">
      <c r="B5398" s="37">
        <v>8</v>
      </c>
      <c r="C5398" s="38">
        <v>13</v>
      </c>
      <c r="D5398" s="39">
        <v>1</v>
      </c>
      <c r="E5398" s="17">
        <v>18.3</v>
      </c>
      <c r="F5398" s="17">
        <v>0</v>
      </c>
      <c r="G5398" s="17">
        <v>0</v>
      </c>
      <c r="H5398" s="37">
        <f t="shared" ref="H5398:H5461" si="1518">E5398*9/5+32</f>
        <v>64.94</v>
      </c>
      <c r="I5398" s="37">
        <f>IF(H5398&lt;'Roof Calculator'!$G$8, 1, 0)</f>
        <v>0</v>
      </c>
      <c r="J5398" s="37">
        <f>IF(H5398&gt;='Roof Calculator'!$G$8, 1, 0)</f>
        <v>1</v>
      </c>
      <c r="K5398" s="37">
        <f t="shared" ref="K5398:K5461" si="1519">I5398*H5398</f>
        <v>0</v>
      </c>
      <c r="L5398" s="37">
        <f t="shared" ref="L5398:L5461" si="1520">J5398*H5398</f>
        <v>64.94</v>
      </c>
      <c r="M5398" s="37">
        <v>0</v>
      </c>
      <c r="N5398" s="37">
        <f t="shared" ref="N5398:N5461" si="1521">F5398*(180-M5398)/180</f>
        <v>0</v>
      </c>
      <c r="O5398" s="37">
        <v>0</v>
      </c>
      <c r="P5398" s="37">
        <v>0</v>
      </c>
      <c r="Q5398" s="21">
        <f t="shared" ref="Q5398:Q5461" si="1522">Latitude</f>
        <v>39.790999999999997</v>
      </c>
      <c r="R5398" s="21">
        <f t="shared" si="1513"/>
        <v>224.99999999998374</v>
      </c>
      <c r="S5398" s="21">
        <f t="shared" si="1514"/>
        <v>14.173067729480136</v>
      </c>
      <c r="T5398" s="21">
        <f t="shared" ref="T5398:T5461" si="1523">Longitude</f>
        <v>86.147999999999996</v>
      </c>
      <c r="U5398" s="37">
        <f>VLOOKUP(Time_Zone, 'LSTM LookUp'!$B$5:$D$8, 3, FALSE)</f>
        <v>-75</v>
      </c>
      <c r="V5398" s="21">
        <f t="shared" si="1515"/>
        <v>-4.5615207382184817</v>
      </c>
      <c r="W5398" s="21">
        <f t="shared" ref="W5398:W5461" si="1524">15*((D5398+(4*(T5398-U5398)+V5398)/60)-12)</f>
        <v>-4.9923801845546212</v>
      </c>
      <c r="X5398" s="21">
        <f t="shared" ref="X5398:X5461" si="1525">G5398*(SIN(S5398*PI()/180)*SIN(Q5398*PI()/180)*COS(O5398*PI()/180)-SIN(S5398*PI()/180)*COS(Q5398*PI()/180)*SIN(O5398*PI()/180)*COS(P5398*PI()/180)+COS(S5398*PI()/180)*COS(Q5398*PI()/180)*COS(O5398*PI()/180)*COS(W5398*PI()/180)+COS(S5398*PI()/180)*SIN(Q5398*PI()/180)*SIN(O5398*PI()/180)*COS(P5398*PI()/180)*COS(W5398*PI()/180)+COS(S5398*PI()/180)*SIN(P5398*PI()/180)*SIN(W5398*PI()/180)*SIN(O5398*PI()/180))</f>
        <v>0</v>
      </c>
      <c r="Y5398" s="21">
        <f t="shared" ref="Y5398:Y5461" si="1526">X5398+N5398</f>
        <v>0</v>
      </c>
      <c r="Z5398" s="21">
        <f t="shared" si="1516"/>
        <v>0</v>
      </c>
      <c r="AA5398" s="21">
        <f t="shared" ref="AA5398:AA5461" si="1527">Z5398*I5398</f>
        <v>0</v>
      </c>
      <c r="AB5398" s="21">
        <f t="shared" ref="AB5398:AB5461" si="1528">Z5398*J5398</f>
        <v>0</v>
      </c>
      <c r="AC5398" s="21">
        <f t="shared" ref="AC5398:AC5461" si="1529">L5398</f>
        <v>64.94</v>
      </c>
      <c r="AD5398" s="21">
        <f t="shared" si="1517"/>
        <v>0</v>
      </c>
      <c r="AE5398" s="21" t="str">
        <f t="shared" ref="AE5398:AE5461" si="1530">CONCATENATE(B5398, "/", C5398, "/", D5398,":00")</f>
        <v>8/13/1:00</v>
      </c>
    </row>
    <row r="5399" spans="2:31">
      <c r="B5399" s="37">
        <v>8</v>
      </c>
      <c r="C5399" s="38">
        <v>13</v>
      </c>
      <c r="D5399" s="39">
        <v>2</v>
      </c>
      <c r="E5399" s="17">
        <v>18.3</v>
      </c>
      <c r="F5399" s="17">
        <v>0</v>
      </c>
      <c r="G5399" s="17">
        <v>0</v>
      </c>
      <c r="H5399" s="37">
        <f t="shared" si="1518"/>
        <v>64.94</v>
      </c>
      <c r="I5399" s="37">
        <f>IF(H5399&lt;'Roof Calculator'!$G$8, 1, 0)</f>
        <v>0</v>
      </c>
      <c r="J5399" s="37">
        <f>IF(H5399&gt;='Roof Calculator'!$G$8, 1, 0)</f>
        <v>1</v>
      </c>
      <c r="K5399" s="37">
        <f t="shared" si="1519"/>
        <v>0</v>
      </c>
      <c r="L5399" s="37">
        <f t="shared" si="1520"/>
        <v>64.94</v>
      </c>
      <c r="M5399" s="37">
        <v>0</v>
      </c>
      <c r="N5399" s="37">
        <f t="shared" si="1521"/>
        <v>0</v>
      </c>
      <c r="O5399" s="37">
        <v>0</v>
      </c>
      <c r="P5399" s="37">
        <v>0</v>
      </c>
      <c r="Q5399" s="21">
        <f t="shared" si="1522"/>
        <v>39.790999999999997</v>
      </c>
      <c r="R5399" s="21">
        <f t="shared" ref="R5399:R5462" si="1531">R5398+1/24</f>
        <v>225.0416666666504</v>
      </c>
      <c r="S5399" s="21">
        <f t="shared" ref="S5399:S5462" si="1532">ASIN(SIN(23.45*PI()/180)*SIN((360/365*(R5399-81))*PI()/180))*180/PI()</f>
        <v>14.159767670368872</v>
      </c>
      <c r="T5399" s="21">
        <f t="shared" si="1523"/>
        <v>86.147999999999996</v>
      </c>
      <c r="U5399" s="37">
        <f>VLOOKUP(Time_Zone, 'LSTM LookUp'!$B$5:$D$8, 3, FALSE)</f>
        <v>-75</v>
      </c>
      <c r="V5399" s="21">
        <f t="shared" ref="V5399:V5462" si="1533">9.87*SIN(2*(360/365*(R5399-81))*PI()/180)-7.53*COS((360/365*(R5399-81))*PI()/180)-1.5*SIN((360/365*(R5399-81))*PI()/180)</f>
        <v>-4.5539024915068307</v>
      </c>
      <c r="W5399" s="21">
        <f t="shared" si="1524"/>
        <v>10.009524377123293</v>
      </c>
      <c r="X5399" s="21">
        <f t="shared" si="1525"/>
        <v>0</v>
      </c>
      <c r="Y5399" s="21">
        <f t="shared" si="1526"/>
        <v>0</v>
      </c>
      <c r="Z5399" s="21">
        <f t="shared" ref="Z5399:Z5462" si="1534">Y5399/10.764*3.412</f>
        <v>0</v>
      </c>
      <c r="AA5399" s="21">
        <f t="shared" si="1527"/>
        <v>0</v>
      </c>
      <c r="AB5399" s="21">
        <f t="shared" si="1528"/>
        <v>0</v>
      </c>
      <c r="AC5399" s="21">
        <f t="shared" si="1529"/>
        <v>64.94</v>
      </c>
      <c r="AD5399" s="21">
        <f t="shared" ref="AD5399:AD5462" si="1535">AB5399</f>
        <v>0</v>
      </c>
      <c r="AE5399" s="21" t="str">
        <f t="shared" si="1530"/>
        <v>8/13/2:00</v>
      </c>
    </row>
    <row r="5400" spans="2:31">
      <c r="B5400" s="37">
        <v>8</v>
      </c>
      <c r="C5400" s="38">
        <v>13</v>
      </c>
      <c r="D5400" s="39">
        <v>3</v>
      </c>
      <c r="E5400" s="17">
        <v>18.3</v>
      </c>
      <c r="F5400" s="17">
        <v>0</v>
      </c>
      <c r="G5400" s="17">
        <v>0</v>
      </c>
      <c r="H5400" s="37">
        <f t="shared" si="1518"/>
        <v>64.94</v>
      </c>
      <c r="I5400" s="37">
        <f>IF(H5400&lt;'Roof Calculator'!$G$8, 1, 0)</f>
        <v>0</v>
      </c>
      <c r="J5400" s="37">
        <f>IF(H5400&gt;='Roof Calculator'!$G$8, 1, 0)</f>
        <v>1</v>
      </c>
      <c r="K5400" s="37">
        <f t="shared" si="1519"/>
        <v>0</v>
      </c>
      <c r="L5400" s="37">
        <f t="shared" si="1520"/>
        <v>64.94</v>
      </c>
      <c r="M5400" s="37">
        <v>0</v>
      </c>
      <c r="N5400" s="37">
        <f t="shared" si="1521"/>
        <v>0</v>
      </c>
      <c r="O5400" s="37">
        <v>0</v>
      </c>
      <c r="P5400" s="37">
        <v>0</v>
      </c>
      <c r="Q5400" s="21">
        <f t="shared" si="1522"/>
        <v>39.790999999999997</v>
      </c>
      <c r="R5400" s="21">
        <f t="shared" si="1531"/>
        <v>225.08333333331706</v>
      </c>
      <c r="S5400" s="21">
        <f t="shared" si="1532"/>
        <v>14.146460953906939</v>
      </c>
      <c r="T5400" s="21">
        <f t="shared" si="1523"/>
        <v>86.147999999999996</v>
      </c>
      <c r="U5400" s="37">
        <f>VLOOKUP(Time_Zone, 'LSTM LookUp'!$B$5:$D$8, 3, FALSE)</f>
        <v>-75</v>
      </c>
      <c r="V5400" s="21">
        <f t="shared" si="1533"/>
        <v>-4.5462671301837698</v>
      </c>
      <c r="W5400" s="21">
        <f t="shared" si="1524"/>
        <v>25.011433217454055</v>
      </c>
      <c r="X5400" s="21">
        <f t="shared" si="1525"/>
        <v>0</v>
      </c>
      <c r="Y5400" s="21">
        <f t="shared" si="1526"/>
        <v>0</v>
      </c>
      <c r="Z5400" s="21">
        <f t="shared" si="1534"/>
        <v>0</v>
      </c>
      <c r="AA5400" s="21">
        <f t="shared" si="1527"/>
        <v>0</v>
      </c>
      <c r="AB5400" s="21">
        <f t="shared" si="1528"/>
        <v>0</v>
      </c>
      <c r="AC5400" s="21">
        <f t="shared" si="1529"/>
        <v>64.94</v>
      </c>
      <c r="AD5400" s="21">
        <f t="shared" si="1535"/>
        <v>0</v>
      </c>
      <c r="AE5400" s="21" t="str">
        <f t="shared" si="1530"/>
        <v>8/13/3:00</v>
      </c>
    </row>
    <row r="5401" spans="2:31">
      <c r="B5401" s="37">
        <v>8</v>
      </c>
      <c r="C5401" s="38">
        <v>13</v>
      </c>
      <c r="D5401" s="39">
        <v>4</v>
      </c>
      <c r="E5401" s="17">
        <v>20</v>
      </c>
      <c r="F5401" s="17">
        <v>0</v>
      </c>
      <c r="G5401" s="17">
        <v>0</v>
      </c>
      <c r="H5401" s="37">
        <f t="shared" si="1518"/>
        <v>68</v>
      </c>
      <c r="I5401" s="37">
        <f>IF(H5401&lt;'Roof Calculator'!$G$8, 1, 0)</f>
        <v>0</v>
      </c>
      <c r="J5401" s="37">
        <f>IF(H5401&gt;='Roof Calculator'!$G$8, 1, 0)</f>
        <v>1</v>
      </c>
      <c r="K5401" s="37">
        <f t="shared" si="1519"/>
        <v>0</v>
      </c>
      <c r="L5401" s="37">
        <f t="shared" si="1520"/>
        <v>68</v>
      </c>
      <c r="M5401" s="37">
        <v>0</v>
      </c>
      <c r="N5401" s="37">
        <f t="shared" si="1521"/>
        <v>0</v>
      </c>
      <c r="O5401" s="37">
        <v>0</v>
      </c>
      <c r="P5401" s="37">
        <v>0</v>
      </c>
      <c r="Q5401" s="21">
        <f t="shared" si="1522"/>
        <v>39.790999999999997</v>
      </c>
      <c r="R5401" s="21">
        <f t="shared" si="1531"/>
        <v>225.12499999998371</v>
      </c>
      <c r="S5401" s="21">
        <f t="shared" si="1532"/>
        <v>14.133147587391408</v>
      </c>
      <c r="T5401" s="21">
        <f t="shared" si="1523"/>
        <v>86.147999999999996</v>
      </c>
      <c r="U5401" s="37">
        <f>VLOOKUP(Time_Zone, 'LSTM LookUp'!$B$5:$D$8, 3, FALSE)</f>
        <v>-75</v>
      </c>
      <c r="V5401" s="21">
        <f t="shared" si="1533"/>
        <v>-4.5386146635298052</v>
      </c>
      <c r="W5401" s="21">
        <f t="shared" si="1524"/>
        <v>40.013346334117571</v>
      </c>
      <c r="X5401" s="21">
        <f t="shared" si="1525"/>
        <v>0</v>
      </c>
      <c r="Y5401" s="21">
        <f t="shared" si="1526"/>
        <v>0</v>
      </c>
      <c r="Z5401" s="21">
        <f t="shared" si="1534"/>
        <v>0</v>
      </c>
      <c r="AA5401" s="21">
        <f t="shared" si="1527"/>
        <v>0</v>
      </c>
      <c r="AB5401" s="21">
        <f t="shared" si="1528"/>
        <v>0</v>
      </c>
      <c r="AC5401" s="21">
        <f t="shared" si="1529"/>
        <v>68</v>
      </c>
      <c r="AD5401" s="21">
        <f t="shared" si="1535"/>
        <v>0</v>
      </c>
      <c r="AE5401" s="21" t="str">
        <f t="shared" si="1530"/>
        <v>8/13/4:00</v>
      </c>
    </row>
    <row r="5402" spans="2:31">
      <c r="B5402" s="37">
        <v>8</v>
      </c>
      <c r="C5402" s="38">
        <v>13</v>
      </c>
      <c r="D5402" s="39">
        <v>5</v>
      </c>
      <c r="E5402" s="17">
        <v>19.399999999999999</v>
      </c>
      <c r="F5402" s="17">
        <v>0</v>
      </c>
      <c r="G5402" s="17">
        <v>0</v>
      </c>
      <c r="H5402" s="37">
        <f t="shared" si="1518"/>
        <v>66.92</v>
      </c>
      <c r="I5402" s="37">
        <f>IF(H5402&lt;'Roof Calculator'!$G$8, 1, 0)</f>
        <v>0</v>
      </c>
      <c r="J5402" s="37">
        <f>IF(H5402&gt;='Roof Calculator'!$G$8, 1, 0)</f>
        <v>1</v>
      </c>
      <c r="K5402" s="37">
        <f t="shared" si="1519"/>
        <v>0</v>
      </c>
      <c r="L5402" s="37">
        <f t="shared" si="1520"/>
        <v>66.92</v>
      </c>
      <c r="M5402" s="37">
        <v>0</v>
      </c>
      <c r="N5402" s="37">
        <f t="shared" si="1521"/>
        <v>0</v>
      </c>
      <c r="O5402" s="37">
        <v>0</v>
      </c>
      <c r="P5402" s="37">
        <v>0</v>
      </c>
      <c r="Q5402" s="21">
        <f t="shared" si="1522"/>
        <v>39.790999999999997</v>
      </c>
      <c r="R5402" s="21">
        <f t="shared" si="1531"/>
        <v>225.16666666665037</v>
      </c>
      <c r="S5402" s="21">
        <f t="shared" si="1532"/>
        <v>14.11982757811983</v>
      </c>
      <c r="T5402" s="21">
        <f t="shared" si="1523"/>
        <v>86.147999999999996</v>
      </c>
      <c r="U5402" s="37">
        <f>VLOOKUP(Time_Zone, 'LSTM LookUp'!$B$5:$D$8, 3, FALSE)</f>
        <v>-75</v>
      </c>
      <c r="V5402" s="21">
        <f t="shared" si="1533"/>
        <v>-4.5309451008646109</v>
      </c>
      <c r="W5402" s="21">
        <f t="shared" si="1524"/>
        <v>55.015263724783836</v>
      </c>
      <c r="X5402" s="21">
        <f t="shared" si="1525"/>
        <v>0</v>
      </c>
      <c r="Y5402" s="21">
        <f t="shared" si="1526"/>
        <v>0</v>
      </c>
      <c r="Z5402" s="21">
        <f t="shared" si="1534"/>
        <v>0</v>
      </c>
      <c r="AA5402" s="21">
        <f t="shared" si="1527"/>
        <v>0</v>
      </c>
      <c r="AB5402" s="21">
        <f t="shared" si="1528"/>
        <v>0</v>
      </c>
      <c r="AC5402" s="21">
        <f t="shared" si="1529"/>
        <v>66.92</v>
      </c>
      <c r="AD5402" s="21">
        <f t="shared" si="1535"/>
        <v>0</v>
      </c>
      <c r="AE5402" s="21" t="str">
        <f t="shared" si="1530"/>
        <v>8/13/5:00</v>
      </c>
    </row>
    <row r="5403" spans="2:31">
      <c r="B5403" s="37">
        <v>8</v>
      </c>
      <c r="C5403" s="38">
        <v>13</v>
      </c>
      <c r="D5403" s="39">
        <v>6</v>
      </c>
      <c r="E5403" s="17">
        <v>19.399999999999999</v>
      </c>
      <c r="F5403" s="17">
        <v>0</v>
      </c>
      <c r="G5403" s="17">
        <v>0</v>
      </c>
      <c r="H5403" s="37">
        <f t="shared" si="1518"/>
        <v>66.92</v>
      </c>
      <c r="I5403" s="37">
        <f>IF(H5403&lt;'Roof Calculator'!$G$8, 1, 0)</f>
        <v>0</v>
      </c>
      <c r="J5403" s="37">
        <f>IF(H5403&gt;='Roof Calculator'!$G$8, 1, 0)</f>
        <v>1</v>
      </c>
      <c r="K5403" s="37">
        <f t="shared" si="1519"/>
        <v>0</v>
      </c>
      <c r="L5403" s="37">
        <f t="shared" si="1520"/>
        <v>66.92</v>
      </c>
      <c r="M5403" s="37">
        <v>0</v>
      </c>
      <c r="N5403" s="37">
        <f t="shared" si="1521"/>
        <v>0</v>
      </c>
      <c r="O5403" s="37">
        <v>0</v>
      </c>
      <c r="P5403" s="37">
        <v>0</v>
      </c>
      <c r="Q5403" s="21">
        <f t="shared" si="1522"/>
        <v>39.790999999999997</v>
      </c>
      <c r="R5403" s="21">
        <f t="shared" si="1531"/>
        <v>225.20833333331703</v>
      </c>
      <c r="S5403" s="21">
        <f t="shared" si="1532"/>
        <v>14.106500933390258</v>
      </c>
      <c r="T5403" s="21">
        <f t="shared" si="1523"/>
        <v>86.147999999999996</v>
      </c>
      <c r="U5403" s="37">
        <f>VLOOKUP(Time_Zone, 'LSTM LookUp'!$B$5:$D$8, 3, FALSE)</f>
        <v>-75</v>
      </c>
      <c r="V5403" s="21">
        <f t="shared" si="1533"/>
        <v>-4.5232584515470338</v>
      </c>
      <c r="W5403" s="21">
        <f t="shared" si="1524"/>
        <v>70.01718538711323</v>
      </c>
      <c r="X5403" s="21">
        <f t="shared" si="1525"/>
        <v>0</v>
      </c>
      <c r="Y5403" s="21">
        <f t="shared" si="1526"/>
        <v>0</v>
      </c>
      <c r="Z5403" s="21">
        <f t="shared" si="1534"/>
        <v>0</v>
      </c>
      <c r="AA5403" s="21">
        <f t="shared" si="1527"/>
        <v>0</v>
      </c>
      <c r="AB5403" s="21">
        <f t="shared" si="1528"/>
        <v>0</v>
      </c>
      <c r="AC5403" s="21">
        <f t="shared" si="1529"/>
        <v>66.92</v>
      </c>
      <c r="AD5403" s="21">
        <f t="shared" si="1535"/>
        <v>0</v>
      </c>
      <c r="AE5403" s="21" t="str">
        <f t="shared" si="1530"/>
        <v>8/13/6:00</v>
      </c>
    </row>
    <row r="5404" spans="2:31">
      <c r="B5404" s="37">
        <v>8</v>
      </c>
      <c r="C5404" s="38">
        <v>13</v>
      </c>
      <c r="D5404" s="39">
        <v>7</v>
      </c>
      <c r="E5404" s="17">
        <v>20.6</v>
      </c>
      <c r="F5404" s="17">
        <v>24</v>
      </c>
      <c r="G5404" s="17">
        <v>7</v>
      </c>
      <c r="H5404" s="37">
        <f t="shared" si="1518"/>
        <v>69.08</v>
      </c>
      <c r="I5404" s="37">
        <f>IF(H5404&lt;'Roof Calculator'!$G$8, 1, 0)</f>
        <v>0</v>
      </c>
      <c r="J5404" s="37">
        <f>IF(H5404&gt;='Roof Calculator'!$G$8, 1, 0)</f>
        <v>1</v>
      </c>
      <c r="K5404" s="37">
        <f t="shared" si="1519"/>
        <v>0</v>
      </c>
      <c r="L5404" s="37">
        <f t="shared" si="1520"/>
        <v>69.08</v>
      </c>
      <c r="M5404" s="37">
        <v>0</v>
      </c>
      <c r="N5404" s="37">
        <f t="shared" si="1521"/>
        <v>24</v>
      </c>
      <c r="O5404" s="37">
        <v>0</v>
      </c>
      <c r="P5404" s="37">
        <v>0</v>
      </c>
      <c r="Q5404" s="21">
        <f t="shared" si="1522"/>
        <v>39.790999999999997</v>
      </c>
      <c r="R5404" s="21">
        <f t="shared" si="1531"/>
        <v>225.24999999998369</v>
      </c>
      <c r="S5404" s="21">
        <f t="shared" si="1532"/>
        <v>14.093167660501233</v>
      </c>
      <c r="T5404" s="21">
        <f t="shared" si="1523"/>
        <v>86.147999999999996</v>
      </c>
      <c r="U5404" s="37">
        <f>VLOOKUP(Time_Zone, 'LSTM LookUp'!$B$5:$D$8, 3, FALSE)</f>
        <v>-75</v>
      </c>
      <c r="V5404" s="21">
        <f t="shared" si="1533"/>
        <v>-4.5155547249750887</v>
      </c>
      <c r="W5404" s="21">
        <f t="shared" si="1524"/>
        <v>85.019111318756188</v>
      </c>
      <c r="X5404" s="21">
        <f t="shared" si="1525"/>
        <v>1.5437985836597907</v>
      </c>
      <c r="Y5404" s="21">
        <f t="shared" si="1526"/>
        <v>25.54379858365979</v>
      </c>
      <c r="Z5404" s="21">
        <f t="shared" si="1534"/>
        <v>8.0969380125833528</v>
      </c>
      <c r="AA5404" s="21">
        <f t="shared" si="1527"/>
        <v>0</v>
      </c>
      <c r="AB5404" s="21">
        <f t="shared" si="1528"/>
        <v>8.0969380125833528</v>
      </c>
      <c r="AC5404" s="21">
        <f t="shared" si="1529"/>
        <v>69.08</v>
      </c>
      <c r="AD5404" s="21">
        <f t="shared" si="1535"/>
        <v>8.0969380125833528</v>
      </c>
      <c r="AE5404" s="21" t="str">
        <f t="shared" si="1530"/>
        <v>8/13/7:00</v>
      </c>
    </row>
    <row r="5405" spans="2:31">
      <c r="B5405" s="37">
        <v>8</v>
      </c>
      <c r="C5405" s="38">
        <v>13</v>
      </c>
      <c r="D5405" s="39">
        <v>8</v>
      </c>
      <c r="E5405" s="17">
        <v>22.8</v>
      </c>
      <c r="F5405" s="17">
        <v>111</v>
      </c>
      <c r="G5405" s="17">
        <v>202</v>
      </c>
      <c r="H5405" s="37">
        <f t="shared" si="1518"/>
        <v>73.040000000000006</v>
      </c>
      <c r="I5405" s="37">
        <f>IF(H5405&lt;'Roof Calculator'!$G$8, 1, 0)</f>
        <v>0</v>
      </c>
      <c r="J5405" s="37">
        <f>IF(H5405&gt;='Roof Calculator'!$G$8, 1, 0)</f>
        <v>1</v>
      </c>
      <c r="K5405" s="37">
        <f t="shared" si="1519"/>
        <v>0</v>
      </c>
      <c r="L5405" s="37">
        <f t="shared" si="1520"/>
        <v>73.040000000000006</v>
      </c>
      <c r="M5405" s="37">
        <v>0</v>
      </c>
      <c r="N5405" s="37">
        <f t="shared" si="1521"/>
        <v>111</v>
      </c>
      <c r="O5405" s="37">
        <v>0</v>
      </c>
      <c r="P5405" s="37">
        <v>0</v>
      </c>
      <c r="Q5405" s="21">
        <f t="shared" si="1522"/>
        <v>39.790999999999997</v>
      </c>
      <c r="R5405" s="21">
        <f t="shared" si="1531"/>
        <v>225.29166666665034</v>
      </c>
      <c r="S5405" s="21">
        <f t="shared" si="1532"/>
        <v>14.079827766751793</v>
      </c>
      <c r="T5405" s="21">
        <f t="shared" si="1523"/>
        <v>86.147999999999996</v>
      </c>
      <c r="U5405" s="37">
        <f>VLOOKUP(Time_Zone, 'LSTM LookUp'!$B$5:$D$8, 3, FALSE)</f>
        <v>-75</v>
      </c>
      <c r="V5405" s="21">
        <f t="shared" si="1533"/>
        <v>-4.5078339305859174</v>
      </c>
      <c r="W5405" s="21">
        <f t="shared" si="1524"/>
        <v>100.02104151735352</v>
      </c>
      <c r="X5405" s="21">
        <f t="shared" si="1525"/>
        <v>5.2525757641470472</v>
      </c>
      <c r="Y5405" s="21">
        <f t="shared" si="1526"/>
        <v>116.25257576414705</v>
      </c>
      <c r="Z5405" s="21">
        <f t="shared" si="1534"/>
        <v>36.850036093206036</v>
      </c>
      <c r="AA5405" s="21">
        <f t="shared" si="1527"/>
        <v>0</v>
      </c>
      <c r="AB5405" s="21">
        <f t="shared" si="1528"/>
        <v>36.850036093206036</v>
      </c>
      <c r="AC5405" s="21">
        <f t="shared" si="1529"/>
        <v>73.040000000000006</v>
      </c>
      <c r="AD5405" s="21">
        <f t="shared" si="1535"/>
        <v>36.850036093206036</v>
      </c>
      <c r="AE5405" s="21" t="str">
        <f t="shared" si="1530"/>
        <v>8/13/8:00</v>
      </c>
    </row>
    <row r="5406" spans="2:31">
      <c r="B5406" s="37">
        <v>8</v>
      </c>
      <c r="C5406" s="38">
        <v>13</v>
      </c>
      <c r="D5406" s="39">
        <v>9</v>
      </c>
      <c r="E5406" s="17">
        <v>23.3</v>
      </c>
      <c r="F5406" s="17">
        <v>177</v>
      </c>
      <c r="G5406" s="17">
        <v>227</v>
      </c>
      <c r="H5406" s="37">
        <f t="shared" si="1518"/>
        <v>73.94</v>
      </c>
      <c r="I5406" s="37">
        <f>IF(H5406&lt;'Roof Calculator'!$G$8, 1, 0)</f>
        <v>0</v>
      </c>
      <c r="J5406" s="37">
        <f>IF(H5406&gt;='Roof Calculator'!$G$8, 1, 0)</f>
        <v>1</v>
      </c>
      <c r="K5406" s="37">
        <f t="shared" si="1519"/>
        <v>0</v>
      </c>
      <c r="L5406" s="37">
        <f t="shared" si="1520"/>
        <v>73.94</v>
      </c>
      <c r="M5406" s="37">
        <v>0</v>
      </c>
      <c r="N5406" s="37">
        <f t="shared" si="1521"/>
        <v>177</v>
      </c>
      <c r="O5406" s="37">
        <v>0</v>
      </c>
      <c r="P5406" s="37">
        <v>0</v>
      </c>
      <c r="Q5406" s="21">
        <f t="shared" si="1522"/>
        <v>39.790999999999997</v>
      </c>
      <c r="R5406" s="21">
        <f t="shared" si="1531"/>
        <v>225.333333333317</v>
      </c>
      <c r="S5406" s="21">
        <f t="shared" si="1532"/>
        <v>14.066481259441455</v>
      </c>
      <c r="T5406" s="21">
        <f t="shared" si="1523"/>
        <v>86.147999999999996</v>
      </c>
      <c r="U5406" s="37">
        <f>VLOOKUP(Time_Zone, 'LSTM LookUp'!$B$5:$D$8, 3, FALSE)</f>
        <v>-75</v>
      </c>
      <c r="V5406" s="21">
        <f t="shared" si="1533"/>
        <v>-4.5000960778557912</v>
      </c>
      <c r="W5406" s="21">
        <f t="shared" si="1524"/>
        <v>115.02297598053602</v>
      </c>
      <c r="X5406" s="21">
        <f t="shared" si="1525"/>
        <v>-36.256186893074336</v>
      </c>
      <c r="Y5406" s="21">
        <f t="shared" si="1526"/>
        <v>140.74381310692567</v>
      </c>
      <c r="Z5406" s="21">
        <f t="shared" si="1534"/>
        <v>44.613330576071199</v>
      </c>
      <c r="AA5406" s="21">
        <f t="shared" si="1527"/>
        <v>0</v>
      </c>
      <c r="AB5406" s="21">
        <f t="shared" si="1528"/>
        <v>44.613330576071199</v>
      </c>
      <c r="AC5406" s="21">
        <f t="shared" si="1529"/>
        <v>73.94</v>
      </c>
      <c r="AD5406" s="21">
        <f t="shared" si="1535"/>
        <v>44.613330576071199</v>
      </c>
      <c r="AE5406" s="21" t="str">
        <f t="shared" si="1530"/>
        <v>8/13/9:00</v>
      </c>
    </row>
    <row r="5407" spans="2:31">
      <c r="B5407" s="37">
        <v>8</v>
      </c>
      <c r="C5407" s="38">
        <v>13</v>
      </c>
      <c r="D5407" s="39">
        <v>10</v>
      </c>
      <c r="E5407" s="17">
        <v>26.1</v>
      </c>
      <c r="F5407" s="17">
        <v>218</v>
      </c>
      <c r="G5407" s="17">
        <v>11</v>
      </c>
      <c r="H5407" s="37">
        <f t="shared" si="1518"/>
        <v>78.98</v>
      </c>
      <c r="I5407" s="37">
        <f>IF(H5407&lt;'Roof Calculator'!$G$8, 1, 0)</f>
        <v>0</v>
      </c>
      <c r="J5407" s="37">
        <f>IF(H5407&gt;='Roof Calculator'!$G$8, 1, 0)</f>
        <v>1</v>
      </c>
      <c r="K5407" s="37">
        <f t="shared" si="1519"/>
        <v>0</v>
      </c>
      <c r="L5407" s="37">
        <f t="shared" si="1520"/>
        <v>78.98</v>
      </c>
      <c r="M5407" s="37">
        <v>0</v>
      </c>
      <c r="N5407" s="37">
        <f t="shared" si="1521"/>
        <v>218</v>
      </c>
      <c r="O5407" s="37">
        <v>0</v>
      </c>
      <c r="P5407" s="37">
        <v>0</v>
      </c>
      <c r="Q5407" s="21">
        <f t="shared" si="1522"/>
        <v>39.790999999999997</v>
      </c>
      <c r="R5407" s="21">
        <f t="shared" si="1531"/>
        <v>225.37499999998366</v>
      </c>
      <c r="S5407" s="21">
        <f t="shared" si="1532"/>
        <v>14.053128145870211</v>
      </c>
      <c r="T5407" s="21">
        <f t="shared" si="1523"/>
        <v>86.147999999999996</v>
      </c>
      <c r="U5407" s="37">
        <f>VLOOKUP(Time_Zone, 'LSTM LookUp'!$B$5:$D$8, 3, FALSE)</f>
        <v>-75</v>
      </c>
      <c r="V5407" s="21">
        <f t="shared" si="1533"/>
        <v>-4.4923411763000889</v>
      </c>
      <c r="W5407" s="21">
        <f t="shared" si="1524"/>
        <v>130.024914705925</v>
      </c>
      <c r="X5407" s="21">
        <f t="shared" si="1525"/>
        <v>-3.563678085314514</v>
      </c>
      <c r="Y5407" s="21">
        <f t="shared" si="1526"/>
        <v>214.43632191468549</v>
      </c>
      <c r="Z5407" s="21">
        <f t="shared" si="1534"/>
        <v>67.972568782321332</v>
      </c>
      <c r="AA5407" s="21">
        <f t="shared" si="1527"/>
        <v>0</v>
      </c>
      <c r="AB5407" s="21">
        <f t="shared" si="1528"/>
        <v>67.972568782321332</v>
      </c>
      <c r="AC5407" s="21">
        <f t="shared" si="1529"/>
        <v>78.98</v>
      </c>
      <c r="AD5407" s="21">
        <f t="shared" si="1535"/>
        <v>67.972568782321332</v>
      </c>
      <c r="AE5407" s="21" t="str">
        <f t="shared" si="1530"/>
        <v>8/13/10:00</v>
      </c>
    </row>
    <row r="5408" spans="2:31">
      <c r="B5408" s="37">
        <v>8</v>
      </c>
      <c r="C5408" s="38">
        <v>13</v>
      </c>
      <c r="D5408" s="39">
        <v>11</v>
      </c>
      <c r="E5408" s="17">
        <v>27.8</v>
      </c>
      <c r="F5408" s="17">
        <v>334</v>
      </c>
      <c r="G5408" s="17">
        <v>372</v>
      </c>
      <c r="H5408" s="37">
        <f t="shared" si="1518"/>
        <v>82.04</v>
      </c>
      <c r="I5408" s="37">
        <f>IF(H5408&lt;'Roof Calculator'!$G$8, 1, 0)</f>
        <v>0</v>
      </c>
      <c r="J5408" s="37">
        <f>IF(H5408&gt;='Roof Calculator'!$G$8, 1, 0)</f>
        <v>1</v>
      </c>
      <c r="K5408" s="37">
        <f t="shared" si="1519"/>
        <v>0</v>
      </c>
      <c r="L5408" s="37">
        <f t="shared" si="1520"/>
        <v>82.04</v>
      </c>
      <c r="M5408" s="37">
        <v>0</v>
      </c>
      <c r="N5408" s="37">
        <f t="shared" si="1521"/>
        <v>334</v>
      </c>
      <c r="O5408" s="37">
        <v>0</v>
      </c>
      <c r="P5408" s="37">
        <v>0</v>
      </c>
      <c r="Q5408" s="21">
        <f t="shared" si="1522"/>
        <v>39.790999999999997</v>
      </c>
      <c r="R5408" s="21">
        <f t="shared" si="1531"/>
        <v>225.41666666665031</v>
      </c>
      <c r="S5408" s="21">
        <f t="shared" si="1532"/>
        <v>14.039768433338516</v>
      </c>
      <c r="T5408" s="21">
        <f t="shared" si="1523"/>
        <v>86.147999999999996</v>
      </c>
      <c r="U5408" s="37">
        <f>VLOOKUP(Time_Zone, 'LSTM LookUp'!$B$5:$D$8, 3, FALSE)</f>
        <v>-75</v>
      </c>
      <c r="V5408" s="21">
        <f t="shared" si="1533"/>
        <v>-4.4845692354732662</v>
      </c>
      <c r="W5408" s="21">
        <f t="shared" si="1524"/>
        <v>145.02685769113168</v>
      </c>
      <c r="X5408" s="21">
        <f t="shared" si="1525"/>
        <v>-169.46943466595206</v>
      </c>
      <c r="Y5408" s="21">
        <f t="shared" si="1526"/>
        <v>164.53056533404794</v>
      </c>
      <c r="Z5408" s="21">
        <f t="shared" si="1534"/>
        <v>52.15331558154697</v>
      </c>
      <c r="AA5408" s="21">
        <f t="shared" si="1527"/>
        <v>0</v>
      </c>
      <c r="AB5408" s="21">
        <f t="shared" si="1528"/>
        <v>52.15331558154697</v>
      </c>
      <c r="AC5408" s="21">
        <f t="shared" si="1529"/>
        <v>82.04</v>
      </c>
      <c r="AD5408" s="21">
        <f t="shared" si="1535"/>
        <v>52.15331558154697</v>
      </c>
      <c r="AE5408" s="21" t="str">
        <f t="shared" si="1530"/>
        <v>8/13/11:00</v>
      </c>
    </row>
    <row r="5409" spans="2:31">
      <c r="B5409" s="37">
        <v>8</v>
      </c>
      <c r="C5409" s="38">
        <v>13</v>
      </c>
      <c r="D5409" s="39">
        <v>12</v>
      </c>
      <c r="E5409" s="17">
        <v>28.3</v>
      </c>
      <c r="F5409" s="17">
        <v>335</v>
      </c>
      <c r="G5409" s="17">
        <v>51</v>
      </c>
      <c r="H5409" s="37">
        <f t="shared" si="1518"/>
        <v>82.94</v>
      </c>
      <c r="I5409" s="37">
        <f>IF(H5409&lt;'Roof Calculator'!$G$8, 1, 0)</f>
        <v>0</v>
      </c>
      <c r="J5409" s="37">
        <f>IF(H5409&gt;='Roof Calculator'!$G$8, 1, 0)</f>
        <v>1</v>
      </c>
      <c r="K5409" s="37">
        <f t="shared" si="1519"/>
        <v>0</v>
      </c>
      <c r="L5409" s="37">
        <f t="shared" si="1520"/>
        <v>82.94</v>
      </c>
      <c r="M5409" s="37">
        <v>0</v>
      </c>
      <c r="N5409" s="37">
        <f t="shared" si="1521"/>
        <v>335</v>
      </c>
      <c r="O5409" s="37">
        <v>0</v>
      </c>
      <c r="P5409" s="37">
        <v>0</v>
      </c>
      <c r="Q5409" s="21">
        <f t="shared" si="1522"/>
        <v>39.790999999999997</v>
      </c>
      <c r="R5409" s="21">
        <f t="shared" si="1531"/>
        <v>225.45833333331697</v>
      </c>
      <c r="S5409" s="21">
        <f t="shared" si="1532"/>
        <v>14.02640212914732</v>
      </c>
      <c r="T5409" s="21">
        <f t="shared" si="1523"/>
        <v>86.147999999999996</v>
      </c>
      <c r="U5409" s="37">
        <f>VLOOKUP(Time_Zone, 'LSTM LookUp'!$B$5:$D$8, 3, FALSE)</f>
        <v>-75</v>
      </c>
      <c r="V5409" s="21">
        <f t="shared" si="1533"/>
        <v>-4.4767802649688768</v>
      </c>
      <c r="W5409" s="21">
        <f t="shared" si="1524"/>
        <v>160.02880493375778</v>
      </c>
      <c r="X5409" s="21">
        <f t="shared" si="1525"/>
        <v>-27.822083825905121</v>
      </c>
      <c r="Y5409" s="21">
        <f t="shared" si="1526"/>
        <v>307.17791617409489</v>
      </c>
      <c r="Z5409" s="21">
        <f t="shared" si="1534"/>
        <v>97.37003437253918</v>
      </c>
      <c r="AA5409" s="21">
        <f t="shared" si="1527"/>
        <v>0</v>
      </c>
      <c r="AB5409" s="21">
        <f t="shared" si="1528"/>
        <v>97.37003437253918</v>
      </c>
      <c r="AC5409" s="21">
        <f t="shared" si="1529"/>
        <v>82.94</v>
      </c>
      <c r="AD5409" s="21">
        <f t="shared" si="1535"/>
        <v>97.37003437253918</v>
      </c>
      <c r="AE5409" s="21" t="str">
        <f t="shared" si="1530"/>
        <v>8/13/12:00</v>
      </c>
    </row>
    <row r="5410" spans="2:31">
      <c r="B5410" s="37">
        <v>8</v>
      </c>
      <c r="C5410" s="38">
        <v>13</v>
      </c>
      <c r="D5410" s="39">
        <v>13</v>
      </c>
      <c r="E5410" s="17">
        <v>28.9</v>
      </c>
      <c r="F5410" s="17">
        <v>387</v>
      </c>
      <c r="G5410" s="17">
        <v>7</v>
      </c>
      <c r="H5410" s="37">
        <f t="shared" si="1518"/>
        <v>84.02</v>
      </c>
      <c r="I5410" s="37">
        <f>IF(H5410&lt;'Roof Calculator'!$G$8, 1, 0)</f>
        <v>0</v>
      </c>
      <c r="J5410" s="37">
        <f>IF(H5410&gt;='Roof Calculator'!$G$8, 1, 0)</f>
        <v>1</v>
      </c>
      <c r="K5410" s="37">
        <f t="shared" si="1519"/>
        <v>0</v>
      </c>
      <c r="L5410" s="37">
        <f t="shared" si="1520"/>
        <v>84.02</v>
      </c>
      <c r="M5410" s="37">
        <v>0</v>
      </c>
      <c r="N5410" s="37">
        <f t="shared" si="1521"/>
        <v>387</v>
      </c>
      <c r="O5410" s="37">
        <v>0</v>
      </c>
      <c r="P5410" s="37">
        <v>0</v>
      </c>
      <c r="Q5410" s="21">
        <f t="shared" si="1522"/>
        <v>39.790999999999997</v>
      </c>
      <c r="R5410" s="21">
        <f t="shared" si="1531"/>
        <v>225.49999999998363</v>
      </c>
      <c r="S5410" s="21">
        <f t="shared" si="1532"/>
        <v>14.013029240598021</v>
      </c>
      <c r="T5410" s="21">
        <f t="shared" si="1523"/>
        <v>86.147999999999996</v>
      </c>
      <c r="U5410" s="37">
        <f>VLOOKUP(Time_Zone, 'LSTM LookUp'!$B$5:$D$8, 3, FALSE)</f>
        <v>-75</v>
      </c>
      <c r="V5410" s="21">
        <f t="shared" si="1533"/>
        <v>-4.4689742744195105</v>
      </c>
      <c r="W5410" s="21">
        <f t="shared" si="1524"/>
        <v>175.03075643139508</v>
      </c>
      <c r="X5410" s="21">
        <f t="shared" si="1525"/>
        <v>-4.114227397192729</v>
      </c>
      <c r="Y5410" s="21">
        <f t="shared" si="1526"/>
        <v>382.88577260280726</v>
      </c>
      <c r="Z5410" s="21">
        <f t="shared" si="1534"/>
        <v>121.36810257532316</v>
      </c>
      <c r="AA5410" s="21">
        <f t="shared" si="1527"/>
        <v>0</v>
      </c>
      <c r="AB5410" s="21">
        <f t="shared" si="1528"/>
        <v>121.36810257532316</v>
      </c>
      <c r="AC5410" s="21">
        <f t="shared" si="1529"/>
        <v>84.02</v>
      </c>
      <c r="AD5410" s="21">
        <f t="shared" si="1535"/>
        <v>121.36810257532316</v>
      </c>
      <c r="AE5410" s="21" t="str">
        <f t="shared" si="1530"/>
        <v>8/13/13:00</v>
      </c>
    </row>
    <row r="5411" spans="2:31">
      <c r="B5411" s="37">
        <v>8</v>
      </c>
      <c r="C5411" s="38">
        <v>13</v>
      </c>
      <c r="D5411" s="39">
        <v>14</v>
      </c>
      <c r="E5411" s="17">
        <v>29.4</v>
      </c>
      <c r="F5411" s="17">
        <v>429</v>
      </c>
      <c r="G5411" s="17">
        <v>79</v>
      </c>
      <c r="H5411" s="37">
        <f t="shared" si="1518"/>
        <v>84.919999999999987</v>
      </c>
      <c r="I5411" s="37">
        <f>IF(H5411&lt;'Roof Calculator'!$G$8, 1, 0)</f>
        <v>0</v>
      </c>
      <c r="J5411" s="37">
        <f>IF(H5411&gt;='Roof Calculator'!$G$8, 1, 0)</f>
        <v>1</v>
      </c>
      <c r="K5411" s="37">
        <f t="shared" si="1519"/>
        <v>0</v>
      </c>
      <c r="L5411" s="37">
        <f t="shared" si="1520"/>
        <v>84.919999999999987</v>
      </c>
      <c r="M5411" s="37">
        <v>0</v>
      </c>
      <c r="N5411" s="37">
        <f t="shared" si="1521"/>
        <v>429</v>
      </c>
      <c r="O5411" s="37">
        <v>0</v>
      </c>
      <c r="P5411" s="37">
        <v>0</v>
      </c>
      <c r="Q5411" s="21">
        <f t="shared" si="1522"/>
        <v>39.790999999999997</v>
      </c>
      <c r="R5411" s="21">
        <f t="shared" si="1531"/>
        <v>225.54166666665029</v>
      </c>
      <c r="S5411" s="21">
        <f t="shared" si="1532"/>
        <v>13.999649774992458</v>
      </c>
      <c r="T5411" s="21">
        <f t="shared" si="1523"/>
        <v>86.147999999999996</v>
      </c>
      <c r="U5411" s="37">
        <f>VLOOKUP(Time_Zone, 'LSTM LookUp'!$B$5:$D$8, 3, FALSE)</f>
        <v>-75</v>
      </c>
      <c r="V5411" s="21">
        <f t="shared" si="1533"/>
        <v>-4.4611512734968066</v>
      </c>
      <c r="W5411" s="21">
        <f t="shared" si="1524"/>
        <v>190.03271218162578</v>
      </c>
      <c r="X5411" s="21">
        <f t="shared" si="1525"/>
        <v>-45.767588869409039</v>
      </c>
      <c r="Y5411" s="21">
        <f t="shared" si="1526"/>
        <v>383.23241113059095</v>
      </c>
      <c r="Z5411" s="21">
        <f t="shared" si="1534"/>
        <v>121.47798093437164</v>
      </c>
      <c r="AA5411" s="21">
        <f t="shared" si="1527"/>
        <v>0</v>
      </c>
      <c r="AB5411" s="21">
        <f t="shared" si="1528"/>
        <v>121.47798093437164</v>
      </c>
      <c r="AC5411" s="21">
        <f t="shared" si="1529"/>
        <v>84.919999999999987</v>
      </c>
      <c r="AD5411" s="21">
        <f t="shared" si="1535"/>
        <v>121.47798093437164</v>
      </c>
      <c r="AE5411" s="21" t="str">
        <f t="shared" si="1530"/>
        <v>8/13/14:00</v>
      </c>
    </row>
    <row r="5412" spans="2:31">
      <c r="B5412" s="37">
        <v>8</v>
      </c>
      <c r="C5412" s="38">
        <v>13</v>
      </c>
      <c r="D5412" s="39">
        <v>15</v>
      </c>
      <c r="E5412" s="17">
        <v>29.4</v>
      </c>
      <c r="F5412" s="17">
        <v>406</v>
      </c>
      <c r="G5412" s="17">
        <v>119</v>
      </c>
      <c r="H5412" s="37">
        <f t="shared" si="1518"/>
        <v>84.919999999999987</v>
      </c>
      <c r="I5412" s="37">
        <f>IF(H5412&lt;'Roof Calculator'!$G$8, 1, 0)</f>
        <v>0</v>
      </c>
      <c r="J5412" s="37">
        <f>IF(H5412&gt;='Roof Calculator'!$G$8, 1, 0)</f>
        <v>1</v>
      </c>
      <c r="K5412" s="37">
        <f t="shared" si="1519"/>
        <v>0</v>
      </c>
      <c r="L5412" s="37">
        <f t="shared" si="1520"/>
        <v>84.919999999999987</v>
      </c>
      <c r="M5412" s="37">
        <v>0</v>
      </c>
      <c r="N5412" s="37">
        <f t="shared" si="1521"/>
        <v>406</v>
      </c>
      <c r="O5412" s="37">
        <v>0</v>
      </c>
      <c r="P5412" s="37">
        <v>0</v>
      </c>
      <c r="Q5412" s="21">
        <f t="shared" si="1522"/>
        <v>39.790999999999997</v>
      </c>
      <c r="R5412" s="21">
        <f t="shared" si="1531"/>
        <v>225.58333333331694</v>
      </c>
      <c r="S5412" s="21">
        <f t="shared" si="1532"/>
        <v>13.986263739632969</v>
      </c>
      <c r="T5412" s="21">
        <f t="shared" si="1523"/>
        <v>86.147999999999996</v>
      </c>
      <c r="U5412" s="37">
        <f>VLOOKUP(Time_Zone, 'LSTM LookUp'!$B$5:$D$8, 3, FALSE)</f>
        <v>-75</v>
      </c>
      <c r="V5412" s="21">
        <f t="shared" si="1533"/>
        <v>-4.4533112719114367</v>
      </c>
      <c r="W5412" s="21">
        <f t="shared" si="1524"/>
        <v>205.03467218202218</v>
      </c>
      <c r="X5412" s="21">
        <f t="shared" si="1525"/>
        <v>-61.984448050267474</v>
      </c>
      <c r="Y5412" s="21">
        <f t="shared" si="1526"/>
        <v>344.01555194973253</v>
      </c>
      <c r="Z5412" s="21">
        <f t="shared" si="1534"/>
        <v>109.0469215210412</v>
      </c>
      <c r="AA5412" s="21">
        <f t="shared" si="1527"/>
        <v>0</v>
      </c>
      <c r="AB5412" s="21">
        <f t="shared" si="1528"/>
        <v>109.0469215210412</v>
      </c>
      <c r="AC5412" s="21">
        <f t="shared" si="1529"/>
        <v>84.919999999999987</v>
      </c>
      <c r="AD5412" s="21">
        <f t="shared" si="1535"/>
        <v>109.0469215210412</v>
      </c>
      <c r="AE5412" s="21" t="str">
        <f t="shared" si="1530"/>
        <v>8/13/15:00</v>
      </c>
    </row>
    <row r="5413" spans="2:31">
      <c r="B5413" s="37">
        <v>8</v>
      </c>
      <c r="C5413" s="38">
        <v>13</v>
      </c>
      <c r="D5413" s="39">
        <v>16</v>
      </c>
      <c r="E5413" s="17">
        <v>30</v>
      </c>
      <c r="F5413" s="17">
        <v>333</v>
      </c>
      <c r="G5413" s="17">
        <v>186</v>
      </c>
      <c r="H5413" s="37">
        <f t="shared" si="1518"/>
        <v>86</v>
      </c>
      <c r="I5413" s="37">
        <f>IF(H5413&lt;'Roof Calculator'!$G$8, 1, 0)</f>
        <v>0</v>
      </c>
      <c r="J5413" s="37">
        <f>IF(H5413&gt;='Roof Calculator'!$G$8, 1, 0)</f>
        <v>1</v>
      </c>
      <c r="K5413" s="37">
        <f t="shared" si="1519"/>
        <v>0</v>
      </c>
      <c r="L5413" s="37">
        <f t="shared" si="1520"/>
        <v>86</v>
      </c>
      <c r="M5413" s="37">
        <v>0</v>
      </c>
      <c r="N5413" s="37">
        <f t="shared" si="1521"/>
        <v>333</v>
      </c>
      <c r="O5413" s="37">
        <v>0</v>
      </c>
      <c r="P5413" s="37">
        <v>0</v>
      </c>
      <c r="Q5413" s="21">
        <f t="shared" si="1522"/>
        <v>39.790999999999997</v>
      </c>
      <c r="R5413" s="21">
        <f t="shared" si="1531"/>
        <v>225.6249999999836</v>
      </c>
      <c r="S5413" s="21">
        <f t="shared" si="1532"/>
        <v>13.972871141822308</v>
      </c>
      <c r="T5413" s="21">
        <f t="shared" si="1523"/>
        <v>86.147999999999996</v>
      </c>
      <c r="U5413" s="37">
        <f>VLOOKUP(Time_Zone, 'LSTM LookUp'!$B$5:$D$8, 3, FALSE)</f>
        <v>-75</v>
      </c>
      <c r="V5413" s="21">
        <f t="shared" si="1533"/>
        <v>-4.4454542794130685</v>
      </c>
      <c r="W5413" s="21">
        <f t="shared" si="1524"/>
        <v>220.03663643014676</v>
      </c>
      <c r="X5413" s="21">
        <f t="shared" si="1525"/>
        <v>-77.442844650471699</v>
      </c>
      <c r="Y5413" s="21">
        <f t="shared" si="1526"/>
        <v>255.5571553495283</v>
      </c>
      <c r="Z5413" s="21">
        <f t="shared" si="1534"/>
        <v>81.007154780062308</v>
      </c>
      <c r="AA5413" s="21">
        <f t="shared" si="1527"/>
        <v>0</v>
      </c>
      <c r="AB5413" s="21">
        <f t="shared" si="1528"/>
        <v>81.007154780062308</v>
      </c>
      <c r="AC5413" s="21">
        <f t="shared" si="1529"/>
        <v>86</v>
      </c>
      <c r="AD5413" s="21">
        <f t="shared" si="1535"/>
        <v>81.007154780062308</v>
      </c>
      <c r="AE5413" s="21" t="str">
        <f t="shared" si="1530"/>
        <v>8/13/16:00</v>
      </c>
    </row>
    <row r="5414" spans="2:31">
      <c r="B5414" s="37">
        <v>8</v>
      </c>
      <c r="C5414" s="38">
        <v>13</v>
      </c>
      <c r="D5414" s="39">
        <v>17</v>
      </c>
      <c r="E5414" s="17">
        <v>29.4</v>
      </c>
      <c r="F5414" s="17">
        <v>308</v>
      </c>
      <c r="G5414" s="17">
        <v>65</v>
      </c>
      <c r="H5414" s="37">
        <f t="shared" si="1518"/>
        <v>84.919999999999987</v>
      </c>
      <c r="I5414" s="37">
        <f>IF(H5414&lt;'Roof Calculator'!$G$8, 1, 0)</f>
        <v>0</v>
      </c>
      <c r="J5414" s="37">
        <f>IF(H5414&gt;='Roof Calculator'!$G$8, 1, 0)</f>
        <v>1</v>
      </c>
      <c r="K5414" s="37">
        <f t="shared" si="1519"/>
        <v>0</v>
      </c>
      <c r="L5414" s="37">
        <f t="shared" si="1520"/>
        <v>84.919999999999987</v>
      </c>
      <c r="M5414" s="37">
        <v>0</v>
      </c>
      <c r="N5414" s="37">
        <f t="shared" si="1521"/>
        <v>308</v>
      </c>
      <c r="O5414" s="37">
        <v>0</v>
      </c>
      <c r="P5414" s="37">
        <v>0</v>
      </c>
      <c r="Q5414" s="21">
        <f t="shared" si="1522"/>
        <v>39.790999999999997</v>
      </c>
      <c r="R5414" s="21">
        <f t="shared" si="1531"/>
        <v>225.66666666665026</v>
      </c>
      <c r="S5414" s="21">
        <f t="shared" si="1532"/>
        <v>13.959471988863676</v>
      </c>
      <c r="T5414" s="21">
        <f t="shared" si="1523"/>
        <v>86.147999999999996</v>
      </c>
      <c r="U5414" s="37">
        <f>VLOOKUP(Time_Zone, 'LSTM LookUp'!$B$5:$D$8, 3, FALSE)</f>
        <v>-75</v>
      </c>
      <c r="V5414" s="21">
        <f t="shared" si="1533"/>
        <v>-4.4375803057903589</v>
      </c>
      <c r="W5414" s="21">
        <f t="shared" si="1524"/>
        <v>235.03860492355241</v>
      </c>
      <c r="X5414" s="21">
        <f t="shared" si="1525"/>
        <v>-17.73922106516531</v>
      </c>
      <c r="Y5414" s="21">
        <f t="shared" si="1526"/>
        <v>290.26077893483466</v>
      </c>
      <c r="Z5414" s="21">
        <f t="shared" si="1534"/>
        <v>92.007597336088438</v>
      </c>
      <c r="AA5414" s="21">
        <f t="shared" si="1527"/>
        <v>0</v>
      </c>
      <c r="AB5414" s="21">
        <f t="shared" si="1528"/>
        <v>92.007597336088438</v>
      </c>
      <c r="AC5414" s="21">
        <f t="shared" si="1529"/>
        <v>84.919999999999987</v>
      </c>
      <c r="AD5414" s="21">
        <f t="shared" si="1535"/>
        <v>92.007597336088438</v>
      </c>
      <c r="AE5414" s="21" t="str">
        <f t="shared" si="1530"/>
        <v>8/13/17:00</v>
      </c>
    </row>
    <row r="5415" spans="2:31">
      <c r="B5415" s="37">
        <v>8</v>
      </c>
      <c r="C5415" s="38">
        <v>13</v>
      </c>
      <c r="D5415" s="39">
        <v>18</v>
      </c>
      <c r="E5415" s="17">
        <v>30</v>
      </c>
      <c r="F5415" s="17">
        <v>125</v>
      </c>
      <c r="G5415" s="17">
        <v>58</v>
      </c>
      <c r="H5415" s="37">
        <f t="shared" si="1518"/>
        <v>86</v>
      </c>
      <c r="I5415" s="37">
        <f>IF(H5415&lt;'Roof Calculator'!$G$8, 1, 0)</f>
        <v>0</v>
      </c>
      <c r="J5415" s="37">
        <f>IF(H5415&gt;='Roof Calculator'!$G$8, 1, 0)</f>
        <v>1</v>
      </c>
      <c r="K5415" s="37">
        <f t="shared" si="1519"/>
        <v>0</v>
      </c>
      <c r="L5415" s="37">
        <f t="shared" si="1520"/>
        <v>86</v>
      </c>
      <c r="M5415" s="37">
        <v>0</v>
      </c>
      <c r="N5415" s="37">
        <f t="shared" si="1521"/>
        <v>125</v>
      </c>
      <c r="O5415" s="37">
        <v>0</v>
      </c>
      <c r="P5415" s="37">
        <v>0</v>
      </c>
      <c r="Q5415" s="21">
        <f t="shared" si="1522"/>
        <v>39.790999999999997</v>
      </c>
      <c r="R5415" s="21">
        <f t="shared" si="1531"/>
        <v>225.70833333331692</v>
      </c>
      <c r="S5415" s="21">
        <f t="shared" si="1532"/>
        <v>13.946066288060727</v>
      </c>
      <c r="T5415" s="21">
        <f t="shared" si="1523"/>
        <v>86.147999999999996</v>
      </c>
      <c r="U5415" s="37">
        <f>VLOOKUP(Time_Zone, 'LSTM LookUp'!$B$5:$D$8, 3, FALSE)</f>
        <v>-75</v>
      </c>
      <c r="V5415" s="21">
        <f t="shared" si="1533"/>
        <v>-4.4296893608709569</v>
      </c>
      <c r="W5415" s="21">
        <f t="shared" si="1524"/>
        <v>250.04057765978226</v>
      </c>
      <c r="X5415" s="21">
        <f t="shared" si="1525"/>
        <v>-5.8183915487610296</v>
      </c>
      <c r="Y5415" s="21">
        <f t="shared" si="1526"/>
        <v>119.18160845123897</v>
      </c>
      <c r="Z5415" s="21">
        <f t="shared" si="1534"/>
        <v>37.77848829762425</v>
      </c>
      <c r="AA5415" s="21">
        <f t="shared" si="1527"/>
        <v>0</v>
      </c>
      <c r="AB5415" s="21">
        <f t="shared" si="1528"/>
        <v>37.77848829762425</v>
      </c>
      <c r="AC5415" s="21">
        <f t="shared" si="1529"/>
        <v>86</v>
      </c>
      <c r="AD5415" s="21">
        <f t="shared" si="1535"/>
        <v>37.77848829762425</v>
      </c>
      <c r="AE5415" s="21" t="str">
        <f t="shared" si="1530"/>
        <v>8/13/18:00</v>
      </c>
    </row>
    <row r="5416" spans="2:31">
      <c r="B5416" s="37">
        <v>8</v>
      </c>
      <c r="C5416" s="38">
        <v>13</v>
      </c>
      <c r="D5416" s="39">
        <v>19</v>
      </c>
      <c r="E5416" s="17">
        <v>28.3</v>
      </c>
      <c r="F5416" s="17">
        <v>77</v>
      </c>
      <c r="G5416" s="17">
        <v>68</v>
      </c>
      <c r="H5416" s="37">
        <f t="shared" si="1518"/>
        <v>82.94</v>
      </c>
      <c r="I5416" s="37">
        <f>IF(H5416&lt;'Roof Calculator'!$G$8, 1, 0)</f>
        <v>0</v>
      </c>
      <c r="J5416" s="37">
        <f>IF(H5416&gt;='Roof Calculator'!$G$8, 1, 0)</f>
        <v>1</v>
      </c>
      <c r="K5416" s="37">
        <f t="shared" si="1519"/>
        <v>0</v>
      </c>
      <c r="L5416" s="37">
        <f t="shared" si="1520"/>
        <v>82.94</v>
      </c>
      <c r="M5416" s="37">
        <v>0</v>
      </c>
      <c r="N5416" s="37">
        <f t="shared" si="1521"/>
        <v>77</v>
      </c>
      <c r="O5416" s="37">
        <v>0</v>
      </c>
      <c r="P5416" s="37">
        <v>0</v>
      </c>
      <c r="Q5416" s="21">
        <f t="shared" si="1522"/>
        <v>39.790999999999997</v>
      </c>
      <c r="R5416" s="21">
        <f t="shared" si="1531"/>
        <v>225.74999999998357</v>
      </c>
      <c r="S5416" s="21">
        <f t="shared" si="1532"/>
        <v>13.932654046717559</v>
      </c>
      <c r="T5416" s="21">
        <f t="shared" si="1523"/>
        <v>86.147999999999996</v>
      </c>
      <c r="U5416" s="37">
        <f>VLOOKUP(Time_Zone, 'LSTM LookUp'!$B$5:$D$8, 3, FALSE)</f>
        <v>-75</v>
      </c>
      <c r="V5416" s="21">
        <f t="shared" si="1533"/>
        <v>-4.4217814545214509</v>
      </c>
      <c r="W5416" s="21">
        <f t="shared" si="1524"/>
        <v>265.04255463636969</v>
      </c>
      <c r="X5416" s="21">
        <f t="shared" si="1525"/>
        <v>6.0962233368184275</v>
      </c>
      <c r="Y5416" s="21">
        <f t="shared" si="1526"/>
        <v>83.096223336818426</v>
      </c>
      <c r="Z5416" s="21">
        <f t="shared" si="1534"/>
        <v>26.340051470199228</v>
      </c>
      <c r="AA5416" s="21">
        <f t="shared" si="1527"/>
        <v>0</v>
      </c>
      <c r="AB5416" s="21">
        <f t="shared" si="1528"/>
        <v>26.340051470199228</v>
      </c>
      <c r="AC5416" s="21">
        <f t="shared" si="1529"/>
        <v>82.94</v>
      </c>
      <c r="AD5416" s="21">
        <f t="shared" si="1535"/>
        <v>26.340051470199228</v>
      </c>
      <c r="AE5416" s="21" t="str">
        <f t="shared" si="1530"/>
        <v>8/13/19:00</v>
      </c>
    </row>
    <row r="5417" spans="2:31">
      <c r="B5417" s="37">
        <v>8</v>
      </c>
      <c r="C5417" s="38">
        <v>13</v>
      </c>
      <c r="D5417" s="39">
        <v>20</v>
      </c>
      <c r="E5417" s="17">
        <v>26.7</v>
      </c>
      <c r="F5417" s="17">
        <v>22</v>
      </c>
      <c r="G5417" s="17">
        <v>28</v>
      </c>
      <c r="H5417" s="37">
        <f t="shared" si="1518"/>
        <v>80.06</v>
      </c>
      <c r="I5417" s="37">
        <f>IF(H5417&lt;'Roof Calculator'!$G$8, 1, 0)</f>
        <v>0</v>
      </c>
      <c r="J5417" s="37">
        <f>IF(H5417&gt;='Roof Calculator'!$G$8, 1, 0)</f>
        <v>1</v>
      </c>
      <c r="K5417" s="37">
        <f t="shared" si="1519"/>
        <v>0</v>
      </c>
      <c r="L5417" s="37">
        <f t="shared" si="1520"/>
        <v>80.06</v>
      </c>
      <c r="M5417" s="37">
        <v>0</v>
      </c>
      <c r="N5417" s="37">
        <f t="shared" si="1521"/>
        <v>22</v>
      </c>
      <c r="O5417" s="37">
        <v>0</v>
      </c>
      <c r="P5417" s="37">
        <v>0</v>
      </c>
      <c r="Q5417" s="21">
        <f t="shared" si="1522"/>
        <v>39.790999999999997</v>
      </c>
      <c r="R5417" s="21">
        <f t="shared" si="1531"/>
        <v>225.79166666665023</v>
      </c>
      <c r="S5417" s="21">
        <f t="shared" si="1532"/>
        <v>13.919235272138671</v>
      </c>
      <c r="T5417" s="21">
        <f t="shared" si="1523"/>
        <v>86.147999999999996</v>
      </c>
      <c r="U5417" s="37">
        <f>VLOOKUP(Time_Zone, 'LSTM LookUp'!$B$5:$D$8, 3, FALSE)</f>
        <v>-75</v>
      </c>
      <c r="V5417" s="21">
        <f t="shared" si="1533"/>
        <v>-4.4138565966473706</v>
      </c>
      <c r="W5417" s="21">
        <f t="shared" si="1524"/>
        <v>280.04453585083814</v>
      </c>
      <c r="X5417" s="21">
        <f t="shared" si="1525"/>
        <v>7.9529298637642354</v>
      </c>
      <c r="Y5417" s="21">
        <f t="shared" si="1526"/>
        <v>29.952929863764236</v>
      </c>
      <c r="Z5417" s="21">
        <f t="shared" si="1534"/>
        <v>9.4945556201378274</v>
      </c>
      <c r="AA5417" s="21">
        <f t="shared" si="1527"/>
        <v>0</v>
      </c>
      <c r="AB5417" s="21">
        <f t="shared" si="1528"/>
        <v>9.4945556201378274</v>
      </c>
      <c r="AC5417" s="21">
        <f t="shared" si="1529"/>
        <v>80.06</v>
      </c>
      <c r="AD5417" s="21">
        <f t="shared" si="1535"/>
        <v>9.4945556201378274</v>
      </c>
      <c r="AE5417" s="21" t="str">
        <f t="shared" si="1530"/>
        <v>8/13/20:00</v>
      </c>
    </row>
    <row r="5418" spans="2:31">
      <c r="B5418" s="37">
        <v>8</v>
      </c>
      <c r="C5418" s="38">
        <v>13</v>
      </c>
      <c r="D5418" s="39">
        <v>21</v>
      </c>
      <c r="E5418" s="17">
        <v>26.1</v>
      </c>
      <c r="F5418" s="17">
        <v>0</v>
      </c>
      <c r="G5418" s="17">
        <v>0</v>
      </c>
      <c r="H5418" s="37">
        <f t="shared" si="1518"/>
        <v>78.98</v>
      </c>
      <c r="I5418" s="37">
        <f>IF(H5418&lt;'Roof Calculator'!$G$8, 1, 0)</f>
        <v>0</v>
      </c>
      <c r="J5418" s="37">
        <f>IF(H5418&gt;='Roof Calculator'!$G$8, 1, 0)</f>
        <v>1</v>
      </c>
      <c r="K5418" s="37">
        <f t="shared" si="1519"/>
        <v>0</v>
      </c>
      <c r="L5418" s="37">
        <f t="shared" si="1520"/>
        <v>78.98</v>
      </c>
      <c r="M5418" s="37">
        <v>0</v>
      </c>
      <c r="N5418" s="37">
        <f t="shared" si="1521"/>
        <v>0</v>
      </c>
      <c r="O5418" s="37">
        <v>0</v>
      </c>
      <c r="P5418" s="37">
        <v>0</v>
      </c>
      <c r="Q5418" s="21">
        <f t="shared" si="1522"/>
        <v>39.790999999999997</v>
      </c>
      <c r="R5418" s="21">
        <f t="shared" si="1531"/>
        <v>225.83333333331689</v>
      </c>
      <c r="S5418" s="21">
        <f t="shared" si="1532"/>
        <v>13.905809971629026</v>
      </c>
      <c r="T5418" s="21">
        <f t="shared" si="1523"/>
        <v>86.147999999999996</v>
      </c>
      <c r="U5418" s="37">
        <f>VLOOKUP(Time_Zone, 'LSTM LookUp'!$B$5:$D$8, 3, FALSE)</f>
        <v>-75</v>
      </c>
      <c r="V5418" s="21">
        <f t="shared" si="1533"/>
        <v>-4.4059147971931854</v>
      </c>
      <c r="W5418" s="21">
        <f t="shared" si="1524"/>
        <v>295.04652130070167</v>
      </c>
      <c r="X5418" s="21">
        <f t="shared" si="1525"/>
        <v>0</v>
      </c>
      <c r="Y5418" s="21">
        <f t="shared" si="1526"/>
        <v>0</v>
      </c>
      <c r="Z5418" s="21">
        <f t="shared" si="1534"/>
        <v>0</v>
      </c>
      <c r="AA5418" s="21">
        <f t="shared" si="1527"/>
        <v>0</v>
      </c>
      <c r="AB5418" s="21">
        <f t="shared" si="1528"/>
        <v>0</v>
      </c>
      <c r="AC5418" s="21">
        <f t="shared" si="1529"/>
        <v>78.98</v>
      </c>
      <c r="AD5418" s="21">
        <f t="shared" si="1535"/>
        <v>0</v>
      </c>
      <c r="AE5418" s="21" t="str">
        <f t="shared" si="1530"/>
        <v>8/13/21:00</v>
      </c>
    </row>
    <row r="5419" spans="2:31">
      <c r="B5419" s="37">
        <v>8</v>
      </c>
      <c r="C5419" s="38">
        <v>13</v>
      </c>
      <c r="D5419" s="39">
        <v>22</v>
      </c>
      <c r="E5419" s="17">
        <v>25.6</v>
      </c>
      <c r="F5419" s="17">
        <v>0</v>
      </c>
      <c r="G5419" s="17">
        <v>0</v>
      </c>
      <c r="H5419" s="37">
        <f t="shared" si="1518"/>
        <v>78.08</v>
      </c>
      <c r="I5419" s="37">
        <f>IF(H5419&lt;'Roof Calculator'!$G$8, 1, 0)</f>
        <v>0</v>
      </c>
      <c r="J5419" s="37">
        <f>IF(H5419&gt;='Roof Calculator'!$G$8, 1, 0)</f>
        <v>1</v>
      </c>
      <c r="K5419" s="37">
        <f t="shared" si="1519"/>
        <v>0</v>
      </c>
      <c r="L5419" s="37">
        <f t="shared" si="1520"/>
        <v>78.08</v>
      </c>
      <c r="M5419" s="37">
        <v>0</v>
      </c>
      <c r="N5419" s="37">
        <f t="shared" si="1521"/>
        <v>0</v>
      </c>
      <c r="O5419" s="37">
        <v>0</v>
      </c>
      <c r="P5419" s="37">
        <v>0</v>
      </c>
      <c r="Q5419" s="21">
        <f t="shared" si="1522"/>
        <v>39.790999999999997</v>
      </c>
      <c r="R5419" s="21">
        <f t="shared" si="1531"/>
        <v>225.87499999998354</v>
      </c>
      <c r="S5419" s="21">
        <f t="shared" si="1532"/>
        <v>13.892378152493974</v>
      </c>
      <c r="T5419" s="21">
        <f t="shared" si="1523"/>
        <v>86.147999999999996</v>
      </c>
      <c r="U5419" s="37">
        <f>VLOOKUP(Time_Zone, 'LSTM LookUp'!$B$5:$D$8, 3, FALSE)</f>
        <v>-75</v>
      </c>
      <c r="V5419" s="21">
        <f t="shared" si="1533"/>
        <v>-4.3979560661422497</v>
      </c>
      <c r="W5419" s="21">
        <f t="shared" si="1524"/>
        <v>310.04851098346444</v>
      </c>
      <c r="X5419" s="21">
        <f t="shared" si="1525"/>
        <v>0</v>
      </c>
      <c r="Y5419" s="21">
        <f t="shared" si="1526"/>
        <v>0</v>
      </c>
      <c r="Z5419" s="21">
        <f t="shared" si="1534"/>
        <v>0</v>
      </c>
      <c r="AA5419" s="21">
        <f t="shared" si="1527"/>
        <v>0</v>
      </c>
      <c r="AB5419" s="21">
        <f t="shared" si="1528"/>
        <v>0</v>
      </c>
      <c r="AC5419" s="21">
        <f t="shared" si="1529"/>
        <v>78.08</v>
      </c>
      <c r="AD5419" s="21">
        <f t="shared" si="1535"/>
        <v>0</v>
      </c>
      <c r="AE5419" s="21" t="str">
        <f t="shared" si="1530"/>
        <v>8/13/22:00</v>
      </c>
    </row>
    <row r="5420" spans="2:31">
      <c r="B5420" s="37">
        <v>8</v>
      </c>
      <c r="C5420" s="38">
        <v>13</v>
      </c>
      <c r="D5420" s="39">
        <v>23</v>
      </c>
      <c r="E5420" s="17">
        <v>25.6</v>
      </c>
      <c r="F5420" s="17">
        <v>0</v>
      </c>
      <c r="G5420" s="17">
        <v>0</v>
      </c>
      <c r="H5420" s="37">
        <f t="shared" si="1518"/>
        <v>78.08</v>
      </c>
      <c r="I5420" s="37">
        <f>IF(H5420&lt;'Roof Calculator'!$G$8, 1, 0)</f>
        <v>0</v>
      </c>
      <c r="J5420" s="37">
        <f>IF(H5420&gt;='Roof Calculator'!$G$8, 1, 0)</f>
        <v>1</v>
      </c>
      <c r="K5420" s="37">
        <f t="shared" si="1519"/>
        <v>0</v>
      </c>
      <c r="L5420" s="37">
        <f t="shared" si="1520"/>
        <v>78.08</v>
      </c>
      <c r="M5420" s="37">
        <v>0</v>
      </c>
      <c r="N5420" s="37">
        <f t="shared" si="1521"/>
        <v>0</v>
      </c>
      <c r="O5420" s="37">
        <v>0</v>
      </c>
      <c r="P5420" s="37">
        <v>0</v>
      </c>
      <c r="Q5420" s="21">
        <f t="shared" si="1522"/>
        <v>39.790999999999997</v>
      </c>
      <c r="R5420" s="21">
        <f t="shared" si="1531"/>
        <v>225.9166666666502</v>
      </c>
      <c r="S5420" s="21">
        <f t="shared" si="1532"/>
        <v>13.878939822039323</v>
      </c>
      <c r="T5420" s="21">
        <f t="shared" si="1523"/>
        <v>86.147999999999996</v>
      </c>
      <c r="U5420" s="37">
        <f>VLOOKUP(Time_Zone, 'LSTM LookUp'!$B$5:$D$8, 3, FALSE)</f>
        <v>-75</v>
      </c>
      <c r="V5420" s="21">
        <f t="shared" si="1533"/>
        <v>-4.3899804135168239</v>
      </c>
      <c r="W5420" s="21">
        <f t="shared" si="1524"/>
        <v>325.05050489662074</v>
      </c>
      <c r="X5420" s="21">
        <f t="shared" si="1525"/>
        <v>0</v>
      </c>
      <c r="Y5420" s="21">
        <f t="shared" si="1526"/>
        <v>0</v>
      </c>
      <c r="Z5420" s="21">
        <f t="shared" si="1534"/>
        <v>0</v>
      </c>
      <c r="AA5420" s="21">
        <f t="shared" si="1527"/>
        <v>0</v>
      </c>
      <c r="AB5420" s="21">
        <f t="shared" si="1528"/>
        <v>0</v>
      </c>
      <c r="AC5420" s="21">
        <f t="shared" si="1529"/>
        <v>78.08</v>
      </c>
      <c r="AD5420" s="21">
        <f t="shared" si="1535"/>
        <v>0</v>
      </c>
      <c r="AE5420" s="21" t="str">
        <f t="shared" si="1530"/>
        <v>8/13/23:00</v>
      </c>
    </row>
    <row r="5421" spans="2:31">
      <c r="B5421" s="37">
        <v>8</v>
      </c>
      <c r="C5421" s="38">
        <v>13</v>
      </c>
      <c r="D5421" s="39">
        <v>24</v>
      </c>
      <c r="E5421" s="17">
        <v>25</v>
      </c>
      <c r="F5421" s="17">
        <v>0</v>
      </c>
      <c r="G5421" s="17">
        <v>0</v>
      </c>
      <c r="H5421" s="37">
        <f t="shared" si="1518"/>
        <v>77</v>
      </c>
      <c r="I5421" s="37">
        <f>IF(H5421&lt;'Roof Calculator'!$G$8, 1, 0)</f>
        <v>0</v>
      </c>
      <c r="J5421" s="37">
        <f>IF(H5421&gt;='Roof Calculator'!$G$8, 1, 0)</f>
        <v>1</v>
      </c>
      <c r="K5421" s="37">
        <f t="shared" si="1519"/>
        <v>0</v>
      </c>
      <c r="L5421" s="37">
        <f t="shared" si="1520"/>
        <v>77</v>
      </c>
      <c r="M5421" s="37">
        <v>0</v>
      </c>
      <c r="N5421" s="37">
        <f t="shared" si="1521"/>
        <v>0</v>
      </c>
      <c r="O5421" s="37">
        <v>0</v>
      </c>
      <c r="P5421" s="37">
        <v>0</v>
      </c>
      <c r="Q5421" s="21">
        <f t="shared" si="1522"/>
        <v>39.790999999999997</v>
      </c>
      <c r="R5421" s="21">
        <f t="shared" si="1531"/>
        <v>225.95833333331686</v>
      </c>
      <c r="S5421" s="21">
        <f t="shared" si="1532"/>
        <v>13.865494987571262</v>
      </c>
      <c r="T5421" s="21">
        <f t="shared" si="1523"/>
        <v>86.147999999999996</v>
      </c>
      <c r="U5421" s="37">
        <f>VLOOKUP(Time_Zone, 'LSTM LookUp'!$B$5:$D$8, 3, FALSE)</f>
        <v>-75</v>
      </c>
      <c r="V5421" s="21">
        <f t="shared" si="1533"/>
        <v>-4.3819878493780271</v>
      </c>
      <c r="W5421" s="21">
        <f t="shared" si="1524"/>
        <v>340.05250303765547</v>
      </c>
      <c r="X5421" s="21">
        <f t="shared" si="1525"/>
        <v>0</v>
      </c>
      <c r="Y5421" s="21">
        <f t="shared" si="1526"/>
        <v>0</v>
      </c>
      <c r="Z5421" s="21">
        <f t="shared" si="1534"/>
        <v>0</v>
      </c>
      <c r="AA5421" s="21">
        <f t="shared" si="1527"/>
        <v>0</v>
      </c>
      <c r="AB5421" s="21">
        <f t="shared" si="1528"/>
        <v>0</v>
      </c>
      <c r="AC5421" s="21">
        <f t="shared" si="1529"/>
        <v>77</v>
      </c>
      <c r="AD5421" s="21">
        <f t="shared" si="1535"/>
        <v>0</v>
      </c>
      <c r="AE5421" s="21" t="str">
        <f t="shared" si="1530"/>
        <v>8/13/24:00</v>
      </c>
    </row>
    <row r="5422" spans="2:31">
      <c r="B5422" s="37">
        <v>8</v>
      </c>
      <c r="C5422" s="38">
        <v>14</v>
      </c>
      <c r="D5422" s="39">
        <v>1</v>
      </c>
      <c r="E5422" s="17">
        <v>23.9</v>
      </c>
      <c r="F5422" s="17">
        <v>0</v>
      </c>
      <c r="G5422" s="17">
        <v>0</v>
      </c>
      <c r="H5422" s="37">
        <f t="shared" si="1518"/>
        <v>75.02</v>
      </c>
      <c r="I5422" s="37">
        <f>IF(H5422&lt;'Roof Calculator'!$G$8, 1, 0)</f>
        <v>0</v>
      </c>
      <c r="J5422" s="37">
        <f>IF(H5422&gt;='Roof Calculator'!$G$8, 1, 0)</f>
        <v>1</v>
      </c>
      <c r="K5422" s="37">
        <f t="shared" si="1519"/>
        <v>0</v>
      </c>
      <c r="L5422" s="37">
        <f t="shared" si="1520"/>
        <v>75.02</v>
      </c>
      <c r="M5422" s="37">
        <v>0</v>
      </c>
      <c r="N5422" s="37">
        <f t="shared" si="1521"/>
        <v>0</v>
      </c>
      <c r="O5422" s="37">
        <v>0</v>
      </c>
      <c r="P5422" s="37">
        <v>0</v>
      </c>
      <c r="Q5422" s="21">
        <f t="shared" si="1522"/>
        <v>39.790999999999997</v>
      </c>
      <c r="R5422" s="21">
        <f t="shared" si="1531"/>
        <v>225.99999999998352</v>
      </c>
      <c r="S5422" s="21">
        <f t="shared" si="1532"/>
        <v>13.852043656396397</v>
      </c>
      <c r="T5422" s="21">
        <f t="shared" si="1523"/>
        <v>86.147999999999996</v>
      </c>
      <c r="U5422" s="37">
        <f>VLOOKUP(Time_Zone, 'LSTM LookUp'!$B$5:$D$8, 3, FALSE)</f>
        <v>-75</v>
      </c>
      <c r="V5422" s="21">
        <f t="shared" si="1533"/>
        <v>-4.3739783838258361</v>
      </c>
      <c r="W5422" s="21">
        <f t="shared" si="1524"/>
        <v>-4.9454945959564522</v>
      </c>
      <c r="X5422" s="21">
        <f t="shared" si="1525"/>
        <v>0</v>
      </c>
      <c r="Y5422" s="21">
        <f t="shared" si="1526"/>
        <v>0</v>
      </c>
      <c r="Z5422" s="21">
        <f t="shared" si="1534"/>
        <v>0</v>
      </c>
      <c r="AA5422" s="21">
        <f t="shared" si="1527"/>
        <v>0</v>
      </c>
      <c r="AB5422" s="21">
        <f t="shared" si="1528"/>
        <v>0</v>
      </c>
      <c r="AC5422" s="21">
        <f t="shared" si="1529"/>
        <v>75.02</v>
      </c>
      <c r="AD5422" s="21">
        <f t="shared" si="1535"/>
        <v>0</v>
      </c>
      <c r="AE5422" s="21" t="str">
        <f t="shared" si="1530"/>
        <v>8/14/1:00</v>
      </c>
    </row>
    <row r="5423" spans="2:31">
      <c r="B5423" s="37">
        <v>8</v>
      </c>
      <c r="C5423" s="38">
        <v>14</v>
      </c>
      <c r="D5423" s="39">
        <v>2</v>
      </c>
      <c r="E5423" s="17">
        <v>23.3</v>
      </c>
      <c r="F5423" s="17">
        <v>0</v>
      </c>
      <c r="G5423" s="17">
        <v>0</v>
      </c>
      <c r="H5423" s="37">
        <f t="shared" si="1518"/>
        <v>73.94</v>
      </c>
      <c r="I5423" s="37">
        <f>IF(H5423&lt;'Roof Calculator'!$G$8, 1, 0)</f>
        <v>0</v>
      </c>
      <c r="J5423" s="37">
        <f>IF(H5423&gt;='Roof Calculator'!$G$8, 1, 0)</f>
        <v>1</v>
      </c>
      <c r="K5423" s="37">
        <f t="shared" si="1519"/>
        <v>0</v>
      </c>
      <c r="L5423" s="37">
        <f t="shared" si="1520"/>
        <v>73.94</v>
      </c>
      <c r="M5423" s="37">
        <v>0</v>
      </c>
      <c r="N5423" s="37">
        <f t="shared" si="1521"/>
        <v>0</v>
      </c>
      <c r="O5423" s="37">
        <v>0</v>
      </c>
      <c r="P5423" s="37">
        <v>0</v>
      </c>
      <c r="Q5423" s="21">
        <f t="shared" si="1522"/>
        <v>39.790999999999997</v>
      </c>
      <c r="R5423" s="21">
        <f t="shared" si="1531"/>
        <v>226.04166666665017</v>
      </c>
      <c r="S5423" s="21">
        <f t="shared" si="1532"/>
        <v>13.838585835821757</v>
      </c>
      <c r="T5423" s="21">
        <f t="shared" si="1523"/>
        <v>86.147999999999996</v>
      </c>
      <c r="U5423" s="37">
        <f>VLOOKUP(Time_Zone, 'LSTM LookUp'!$B$5:$D$8, 3, FALSE)</f>
        <v>-75</v>
      </c>
      <c r="V5423" s="21">
        <f t="shared" si="1533"/>
        <v>-4.3659520269990715</v>
      </c>
      <c r="W5423" s="21">
        <f t="shared" si="1524"/>
        <v>10.056511993250234</v>
      </c>
      <c r="X5423" s="21">
        <f t="shared" si="1525"/>
        <v>0</v>
      </c>
      <c r="Y5423" s="21">
        <f t="shared" si="1526"/>
        <v>0</v>
      </c>
      <c r="Z5423" s="21">
        <f t="shared" si="1534"/>
        <v>0</v>
      </c>
      <c r="AA5423" s="21">
        <f t="shared" si="1527"/>
        <v>0</v>
      </c>
      <c r="AB5423" s="21">
        <f t="shared" si="1528"/>
        <v>0</v>
      </c>
      <c r="AC5423" s="21">
        <f t="shared" si="1529"/>
        <v>73.94</v>
      </c>
      <c r="AD5423" s="21">
        <f t="shared" si="1535"/>
        <v>0</v>
      </c>
      <c r="AE5423" s="21" t="str">
        <f t="shared" si="1530"/>
        <v>8/14/2:00</v>
      </c>
    </row>
    <row r="5424" spans="2:31">
      <c r="B5424" s="37">
        <v>8</v>
      </c>
      <c r="C5424" s="38">
        <v>14</v>
      </c>
      <c r="D5424" s="39">
        <v>3</v>
      </c>
      <c r="E5424" s="17">
        <v>23.3</v>
      </c>
      <c r="F5424" s="17">
        <v>0</v>
      </c>
      <c r="G5424" s="17">
        <v>0</v>
      </c>
      <c r="H5424" s="37">
        <f t="shared" si="1518"/>
        <v>73.94</v>
      </c>
      <c r="I5424" s="37">
        <f>IF(H5424&lt;'Roof Calculator'!$G$8, 1, 0)</f>
        <v>0</v>
      </c>
      <c r="J5424" s="37">
        <f>IF(H5424&gt;='Roof Calculator'!$G$8, 1, 0)</f>
        <v>1</v>
      </c>
      <c r="K5424" s="37">
        <f t="shared" si="1519"/>
        <v>0</v>
      </c>
      <c r="L5424" s="37">
        <f t="shared" si="1520"/>
        <v>73.94</v>
      </c>
      <c r="M5424" s="37">
        <v>0</v>
      </c>
      <c r="N5424" s="37">
        <f t="shared" si="1521"/>
        <v>0</v>
      </c>
      <c r="O5424" s="37">
        <v>0</v>
      </c>
      <c r="P5424" s="37">
        <v>0</v>
      </c>
      <c r="Q5424" s="21">
        <f t="shared" si="1522"/>
        <v>39.790999999999997</v>
      </c>
      <c r="R5424" s="21">
        <f t="shared" si="1531"/>
        <v>226.08333333331683</v>
      </c>
      <c r="S5424" s="21">
        <f t="shared" si="1532"/>
        <v>13.825121533154752</v>
      </c>
      <c r="T5424" s="21">
        <f t="shared" si="1523"/>
        <v>86.147999999999996</v>
      </c>
      <c r="U5424" s="37">
        <f>VLOOKUP(Time_Zone, 'LSTM LookUp'!$B$5:$D$8, 3, FALSE)</f>
        <v>-75</v>
      </c>
      <c r="V5424" s="21">
        <f t="shared" si="1533"/>
        <v>-4.3579087890753625</v>
      </c>
      <c r="W5424" s="21">
        <f t="shared" si="1524"/>
        <v>25.058522802731158</v>
      </c>
      <c r="X5424" s="21">
        <f t="shared" si="1525"/>
        <v>0</v>
      </c>
      <c r="Y5424" s="21">
        <f t="shared" si="1526"/>
        <v>0</v>
      </c>
      <c r="Z5424" s="21">
        <f t="shared" si="1534"/>
        <v>0</v>
      </c>
      <c r="AA5424" s="21">
        <f t="shared" si="1527"/>
        <v>0</v>
      </c>
      <c r="AB5424" s="21">
        <f t="shared" si="1528"/>
        <v>0</v>
      </c>
      <c r="AC5424" s="21">
        <f t="shared" si="1529"/>
        <v>73.94</v>
      </c>
      <c r="AD5424" s="21">
        <f t="shared" si="1535"/>
        <v>0</v>
      </c>
      <c r="AE5424" s="21" t="str">
        <f t="shared" si="1530"/>
        <v>8/14/3:00</v>
      </c>
    </row>
    <row r="5425" spans="2:31">
      <c r="B5425" s="37">
        <v>8</v>
      </c>
      <c r="C5425" s="38">
        <v>14</v>
      </c>
      <c r="D5425" s="39">
        <v>4</v>
      </c>
      <c r="E5425" s="17">
        <v>23.3</v>
      </c>
      <c r="F5425" s="17">
        <v>0</v>
      </c>
      <c r="G5425" s="17">
        <v>0</v>
      </c>
      <c r="H5425" s="37">
        <f t="shared" si="1518"/>
        <v>73.94</v>
      </c>
      <c r="I5425" s="37">
        <f>IF(H5425&lt;'Roof Calculator'!$G$8, 1, 0)</f>
        <v>0</v>
      </c>
      <c r="J5425" s="37">
        <f>IF(H5425&gt;='Roof Calculator'!$G$8, 1, 0)</f>
        <v>1</v>
      </c>
      <c r="K5425" s="37">
        <f t="shared" si="1519"/>
        <v>0</v>
      </c>
      <c r="L5425" s="37">
        <f t="shared" si="1520"/>
        <v>73.94</v>
      </c>
      <c r="M5425" s="37">
        <v>0</v>
      </c>
      <c r="N5425" s="37">
        <f t="shared" si="1521"/>
        <v>0</v>
      </c>
      <c r="O5425" s="37">
        <v>0</v>
      </c>
      <c r="P5425" s="37">
        <v>0</v>
      </c>
      <c r="Q5425" s="21">
        <f t="shared" si="1522"/>
        <v>39.790999999999997</v>
      </c>
      <c r="R5425" s="21">
        <f t="shared" si="1531"/>
        <v>226.12499999998349</v>
      </c>
      <c r="S5425" s="21">
        <f t="shared" si="1532"/>
        <v>13.811650755703178</v>
      </c>
      <c r="T5425" s="21">
        <f t="shared" si="1523"/>
        <v>86.147999999999996</v>
      </c>
      <c r="U5425" s="37">
        <f>VLOOKUP(Time_Zone, 'LSTM LookUp'!$B$5:$D$8, 3, FALSE)</f>
        <v>-75</v>
      </c>
      <c r="V5425" s="21">
        <f t="shared" si="1533"/>
        <v>-4.3498486802711378</v>
      </c>
      <c r="W5425" s="21">
        <f t="shared" si="1524"/>
        <v>40.060537829932201</v>
      </c>
      <c r="X5425" s="21">
        <f t="shared" si="1525"/>
        <v>0</v>
      </c>
      <c r="Y5425" s="21">
        <f t="shared" si="1526"/>
        <v>0</v>
      </c>
      <c r="Z5425" s="21">
        <f t="shared" si="1534"/>
        <v>0</v>
      </c>
      <c r="AA5425" s="21">
        <f t="shared" si="1527"/>
        <v>0</v>
      </c>
      <c r="AB5425" s="21">
        <f t="shared" si="1528"/>
        <v>0</v>
      </c>
      <c r="AC5425" s="21">
        <f t="shared" si="1529"/>
        <v>73.94</v>
      </c>
      <c r="AD5425" s="21">
        <f t="shared" si="1535"/>
        <v>0</v>
      </c>
      <c r="AE5425" s="21" t="str">
        <f t="shared" si="1530"/>
        <v>8/14/4:00</v>
      </c>
    </row>
    <row r="5426" spans="2:31">
      <c r="B5426" s="37">
        <v>8</v>
      </c>
      <c r="C5426" s="38">
        <v>14</v>
      </c>
      <c r="D5426" s="39">
        <v>5</v>
      </c>
      <c r="E5426" s="17">
        <v>22.8</v>
      </c>
      <c r="F5426" s="17">
        <v>0</v>
      </c>
      <c r="G5426" s="17">
        <v>0</v>
      </c>
      <c r="H5426" s="37">
        <f t="shared" si="1518"/>
        <v>73.040000000000006</v>
      </c>
      <c r="I5426" s="37">
        <f>IF(H5426&lt;'Roof Calculator'!$G$8, 1, 0)</f>
        <v>0</v>
      </c>
      <c r="J5426" s="37">
        <f>IF(H5426&gt;='Roof Calculator'!$G$8, 1, 0)</f>
        <v>1</v>
      </c>
      <c r="K5426" s="37">
        <f t="shared" si="1519"/>
        <v>0</v>
      </c>
      <c r="L5426" s="37">
        <f t="shared" si="1520"/>
        <v>73.040000000000006</v>
      </c>
      <c r="M5426" s="37">
        <v>0</v>
      </c>
      <c r="N5426" s="37">
        <f t="shared" si="1521"/>
        <v>0</v>
      </c>
      <c r="O5426" s="37">
        <v>0</v>
      </c>
      <c r="P5426" s="37">
        <v>0</v>
      </c>
      <c r="Q5426" s="21">
        <f t="shared" si="1522"/>
        <v>39.790999999999997</v>
      </c>
      <c r="R5426" s="21">
        <f t="shared" si="1531"/>
        <v>226.16666666665014</v>
      </c>
      <c r="S5426" s="21">
        <f t="shared" si="1532"/>
        <v>13.798173510775264</v>
      </c>
      <c r="T5426" s="21">
        <f t="shared" si="1523"/>
        <v>86.147999999999996</v>
      </c>
      <c r="U5426" s="37">
        <f>VLOOKUP(Time_Zone, 'LSTM LookUp'!$B$5:$D$8, 3, FALSE)</f>
        <v>-75</v>
      </c>
      <c r="V5426" s="21">
        <f t="shared" si="1533"/>
        <v>-4.3417717108416252</v>
      </c>
      <c r="W5426" s="21">
        <f t="shared" si="1524"/>
        <v>55.0625570722896</v>
      </c>
      <c r="X5426" s="21">
        <f t="shared" si="1525"/>
        <v>0</v>
      </c>
      <c r="Y5426" s="21">
        <f t="shared" si="1526"/>
        <v>0</v>
      </c>
      <c r="Z5426" s="21">
        <f t="shared" si="1534"/>
        <v>0</v>
      </c>
      <c r="AA5426" s="21">
        <f t="shared" si="1527"/>
        <v>0</v>
      </c>
      <c r="AB5426" s="21">
        <f t="shared" si="1528"/>
        <v>0</v>
      </c>
      <c r="AC5426" s="21">
        <f t="shared" si="1529"/>
        <v>73.040000000000006</v>
      </c>
      <c r="AD5426" s="21">
        <f t="shared" si="1535"/>
        <v>0</v>
      </c>
      <c r="AE5426" s="21" t="str">
        <f t="shared" si="1530"/>
        <v>8/14/5:00</v>
      </c>
    </row>
    <row r="5427" spans="2:31">
      <c r="B5427" s="37">
        <v>8</v>
      </c>
      <c r="C5427" s="38">
        <v>14</v>
      </c>
      <c r="D5427" s="39">
        <v>6</v>
      </c>
      <c r="E5427" s="17">
        <v>22.2</v>
      </c>
      <c r="F5427" s="17">
        <v>0</v>
      </c>
      <c r="G5427" s="17">
        <v>0</v>
      </c>
      <c r="H5427" s="37">
        <f t="shared" si="1518"/>
        <v>71.959999999999994</v>
      </c>
      <c r="I5427" s="37">
        <f>IF(H5427&lt;'Roof Calculator'!$G$8, 1, 0)</f>
        <v>0</v>
      </c>
      <c r="J5427" s="37">
        <f>IF(H5427&gt;='Roof Calculator'!$G$8, 1, 0)</f>
        <v>1</v>
      </c>
      <c r="K5427" s="37">
        <f t="shared" si="1519"/>
        <v>0</v>
      </c>
      <c r="L5427" s="37">
        <f t="shared" si="1520"/>
        <v>71.959999999999994</v>
      </c>
      <c r="M5427" s="37">
        <v>0</v>
      </c>
      <c r="N5427" s="37">
        <f t="shared" si="1521"/>
        <v>0</v>
      </c>
      <c r="O5427" s="37">
        <v>0</v>
      </c>
      <c r="P5427" s="37">
        <v>0</v>
      </c>
      <c r="Q5427" s="21">
        <f t="shared" si="1522"/>
        <v>39.790999999999997</v>
      </c>
      <c r="R5427" s="21">
        <f t="shared" si="1531"/>
        <v>226.2083333333168</v>
      </c>
      <c r="S5427" s="21">
        <f t="shared" si="1532"/>
        <v>13.784689805679589</v>
      </c>
      <c r="T5427" s="21">
        <f t="shared" si="1523"/>
        <v>86.147999999999996</v>
      </c>
      <c r="U5427" s="37">
        <f>VLOOKUP(Time_Zone, 'LSTM LookUp'!$B$5:$D$8, 3, FALSE)</f>
        <v>-75</v>
      </c>
      <c r="V5427" s="21">
        <f t="shared" si="1533"/>
        <v>-4.3336778910808036</v>
      </c>
      <c r="W5427" s="21">
        <f t="shared" si="1524"/>
        <v>70.064580527229765</v>
      </c>
      <c r="X5427" s="21">
        <f t="shared" si="1525"/>
        <v>0</v>
      </c>
      <c r="Y5427" s="21">
        <f t="shared" si="1526"/>
        <v>0</v>
      </c>
      <c r="Z5427" s="21">
        <f t="shared" si="1534"/>
        <v>0</v>
      </c>
      <c r="AA5427" s="21">
        <f t="shared" si="1527"/>
        <v>0</v>
      </c>
      <c r="AB5427" s="21">
        <f t="shared" si="1528"/>
        <v>0</v>
      </c>
      <c r="AC5427" s="21">
        <f t="shared" si="1529"/>
        <v>71.959999999999994</v>
      </c>
      <c r="AD5427" s="21">
        <f t="shared" si="1535"/>
        <v>0</v>
      </c>
      <c r="AE5427" s="21" t="str">
        <f t="shared" si="1530"/>
        <v>8/14/6:00</v>
      </c>
    </row>
    <row r="5428" spans="2:31">
      <c r="B5428" s="37">
        <v>8</v>
      </c>
      <c r="C5428" s="38">
        <v>14</v>
      </c>
      <c r="D5428" s="39">
        <v>7</v>
      </c>
      <c r="E5428" s="17">
        <v>22.8</v>
      </c>
      <c r="F5428" s="17">
        <v>44</v>
      </c>
      <c r="G5428" s="17">
        <v>38</v>
      </c>
      <c r="H5428" s="37">
        <f t="shared" si="1518"/>
        <v>73.040000000000006</v>
      </c>
      <c r="I5428" s="37">
        <f>IF(H5428&lt;'Roof Calculator'!$G$8, 1, 0)</f>
        <v>0</v>
      </c>
      <c r="J5428" s="37">
        <f>IF(H5428&gt;='Roof Calculator'!$G$8, 1, 0)</f>
        <v>1</v>
      </c>
      <c r="K5428" s="37">
        <f t="shared" si="1519"/>
        <v>0</v>
      </c>
      <c r="L5428" s="37">
        <f t="shared" si="1520"/>
        <v>73.040000000000006</v>
      </c>
      <c r="M5428" s="37">
        <v>0</v>
      </c>
      <c r="N5428" s="37">
        <f t="shared" si="1521"/>
        <v>44</v>
      </c>
      <c r="O5428" s="37">
        <v>0</v>
      </c>
      <c r="P5428" s="37">
        <v>0</v>
      </c>
      <c r="Q5428" s="21">
        <f t="shared" si="1522"/>
        <v>39.790999999999997</v>
      </c>
      <c r="R5428" s="21">
        <f t="shared" si="1531"/>
        <v>226.24999999998346</v>
      </c>
      <c r="S5428" s="21">
        <f t="shared" si="1532"/>
        <v>13.771199647725121</v>
      </c>
      <c r="T5428" s="21">
        <f t="shared" si="1523"/>
        <v>86.147999999999996</v>
      </c>
      <c r="U5428" s="37">
        <f>VLOOKUP(Time_Zone, 'LSTM LookUp'!$B$5:$D$8, 3, FALSE)</f>
        <v>-75</v>
      </c>
      <c r="V5428" s="21">
        <f t="shared" si="1533"/>
        <v>-4.3255672313213998</v>
      </c>
      <c r="W5428" s="21">
        <f t="shared" si="1524"/>
        <v>85.06660819216961</v>
      </c>
      <c r="X5428" s="21">
        <f t="shared" si="1525"/>
        <v>8.2279887324657199</v>
      </c>
      <c r="Y5428" s="21">
        <f t="shared" si="1526"/>
        <v>52.227988732465718</v>
      </c>
      <c r="Z5428" s="21">
        <f t="shared" si="1534"/>
        <v>16.555360233665276</v>
      </c>
      <c r="AA5428" s="21">
        <f t="shared" si="1527"/>
        <v>0</v>
      </c>
      <c r="AB5428" s="21">
        <f t="shared" si="1528"/>
        <v>16.555360233665276</v>
      </c>
      <c r="AC5428" s="21">
        <f t="shared" si="1529"/>
        <v>73.040000000000006</v>
      </c>
      <c r="AD5428" s="21">
        <f t="shared" si="1535"/>
        <v>16.555360233665276</v>
      </c>
      <c r="AE5428" s="21" t="str">
        <f t="shared" si="1530"/>
        <v>8/14/7:00</v>
      </c>
    </row>
    <row r="5429" spans="2:31">
      <c r="B5429" s="37">
        <v>8</v>
      </c>
      <c r="C5429" s="38">
        <v>14</v>
      </c>
      <c r="D5429" s="39">
        <v>8</v>
      </c>
      <c r="E5429" s="17">
        <v>24.4</v>
      </c>
      <c r="F5429" s="17">
        <v>99</v>
      </c>
      <c r="G5429" s="17">
        <v>336</v>
      </c>
      <c r="H5429" s="37">
        <f t="shared" si="1518"/>
        <v>75.92</v>
      </c>
      <c r="I5429" s="37">
        <f>IF(H5429&lt;'Roof Calculator'!$G$8, 1, 0)</f>
        <v>0</v>
      </c>
      <c r="J5429" s="37">
        <f>IF(H5429&gt;='Roof Calculator'!$G$8, 1, 0)</f>
        <v>1</v>
      </c>
      <c r="K5429" s="37">
        <f t="shared" si="1519"/>
        <v>0</v>
      </c>
      <c r="L5429" s="37">
        <f t="shared" si="1520"/>
        <v>75.92</v>
      </c>
      <c r="M5429" s="37">
        <v>0</v>
      </c>
      <c r="N5429" s="37">
        <f t="shared" si="1521"/>
        <v>99</v>
      </c>
      <c r="O5429" s="37">
        <v>0</v>
      </c>
      <c r="P5429" s="37">
        <v>0</v>
      </c>
      <c r="Q5429" s="21">
        <f t="shared" si="1522"/>
        <v>39.790999999999997</v>
      </c>
      <c r="R5429" s="21">
        <f t="shared" si="1531"/>
        <v>226.29166666665012</v>
      </c>
      <c r="S5429" s="21">
        <f t="shared" si="1532"/>
        <v>13.757703044221223</v>
      </c>
      <c r="T5429" s="21">
        <f t="shared" si="1523"/>
        <v>86.147999999999996</v>
      </c>
      <c r="U5429" s="37">
        <f>VLOOKUP(Time_Zone, 'LSTM LookUp'!$B$5:$D$8, 3, FALSE)</f>
        <v>-75</v>
      </c>
      <c r="V5429" s="21">
        <f t="shared" si="1533"/>
        <v>-4.3174397419348791</v>
      </c>
      <c r="W5429" s="21">
        <f t="shared" si="1524"/>
        <v>100.06864006451625</v>
      </c>
      <c r="X5429" s="21">
        <f t="shared" si="1525"/>
        <v>7.2976032451751882</v>
      </c>
      <c r="Y5429" s="21">
        <f t="shared" si="1526"/>
        <v>106.29760324517518</v>
      </c>
      <c r="Z5429" s="21">
        <f t="shared" si="1534"/>
        <v>33.69448367452042</v>
      </c>
      <c r="AA5429" s="21">
        <f t="shared" si="1527"/>
        <v>0</v>
      </c>
      <c r="AB5429" s="21">
        <f t="shared" si="1528"/>
        <v>33.69448367452042</v>
      </c>
      <c r="AC5429" s="21">
        <f t="shared" si="1529"/>
        <v>75.92</v>
      </c>
      <c r="AD5429" s="21">
        <f t="shared" si="1535"/>
        <v>33.69448367452042</v>
      </c>
      <c r="AE5429" s="21" t="str">
        <f t="shared" si="1530"/>
        <v>8/14/8:00</v>
      </c>
    </row>
    <row r="5430" spans="2:31">
      <c r="B5430" s="37">
        <v>8</v>
      </c>
      <c r="C5430" s="38">
        <v>14</v>
      </c>
      <c r="D5430" s="39">
        <v>9</v>
      </c>
      <c r="E5430" s="17">
        <v>26.7</v>
      </c>
      <c r="F5430" s="17">
        <v>182</v>
      </c>
      <c r="G5430" s="17">
        <v>272</v>
      </c>
      <c r="H5430" s="37">
        <f t="shared" si="1518"/>
        <v>80.06</v>
      </c>
      <c r="I5430" s="37">
        <f>IF(H5430&lt;'Roof Calculator'!$G$8, 1, 0)</f>
        <v>0</v>
      </c>
      <c r="J5430" s="37">
        <f>IF(H5430&gt;='Roof Calculator'!$G$8, 1, 0)</f>
        <v>1</v>
      </c>
      <c r="K5430" s="37">
        <f t="shared" si="1519"/>
        <v>0</v>
      </c>
      <c r="L5430" s="37">
        <f t="shared" si="1520"/>
        <v>80.06</v>
      </c>
      <c r="M5430" s="37">
        <v>0</v>
      </c>
      <c r="N5430" s="37">
        <f t="shared" si="1521"/>
        <v>182</v>
      </c>
      <c r="O5430" s="37">
        <v>0</v>
      </c>
      <c r="P5430" s="37">
        <v>0</v>
      </c>
      <c r="Q5430" s="21">
        <f t="shared" si="1522"/>
        <v>39.790999999999997</v>
      </c>
      <c r="R5430" s="21">
        <f t="shared" si="1531"/>
        <v>226.33333333331677</v>
      </c>
      <c r="S5430" s="21">
        <f t="shared" si="1532"/>
        <v>13.744200002477612</v>
      </c>
      <c r="T5430" s="21">
        <f t="shared" si="1523"/>
        <v>86.147999999999996</v>
      </c>
      <c r="U5430" s="37">
        <f>VLOOKUP(Time_Zone, 'LSTM LookUp'!$B$5:$D$8, 3, FALSE)</f>
        <v>-75</v>
      </c>
      <c r="V5430" s="21">
        <f t="shared" si="1533"/>
        <v>-4.3092954333314122</v>
      </c>
      <c r="W5430" s="21">
        <f t="shared" si="1524"/>
        <v>115.07067614166718</v>
      </c>
      <c r="X5430" s="21">
        <f t="shared" si="1525"/>
        <v>-44.666622601621121</v>
      </c>
      <c r="Y5430" s="21">
        <f t="shared" si="1526"/>
        <v>137.33337739837887</v>
      </c>
      <c r="Z5430" s="21">
        <f t="shared" si="1534"/>
        <v>43.532282021857</v>
      </c>
      <c r="AA5430" s="21">
        <f t="shared" si="1527"/>
        <v>0</v>
      </c>
      <c r="AB5430" s="21">
        <f t="shared" si="1528"/>
        <v>43.532282021857</v>
      </c>
      <c r="AC5430" s="21">
        <f t="shared" si="1529"/>
        <v>80.06</v>
      </c>
      <c r="AD5430" s="21">
        <f t="shared" si="1535"/>
        <v>43.532282021857</v>
      </c>
      <c r="AE5430" s="21" t="str">
        <f t="shared" si="1530"/>
        <v>8/14/9:00</v>
      </c>
    </row>
    <row r="5431" spans="2:31">
      <c r="B5431" s="37">
        <v>8</v>
      </c>
      <c r="C5431" s="38">
        <v>14</v>
      </c>
      <c r="D5431" s="39">
        <v>10</v>
      </c>
      <c r="E5431" s="17">
        <v>27.8</v>
      </c>
      <c r="F5431" s="17">
        <v>173</v>
      </c>
      <c r="G5431" s="17">
        <v>597</v>
      </c>
      <c r="H5431" s="37">
        <f t="shared" si="1518"/>
        <v>82.04</v>
      </c>
      <c r="I5431" s="37">
        <f>IF(H5431&lt;'Roof Calculator'!$G$8, 1, 0)</f>
        <v>0</v>
      </c>
      <c r="J5431" s="37">
        <f>IF(H5431&gt;='Roof Calculator'!$G$8, 1, 0)</f>
        <v>1</v>
      </c>
      <c r="K5431" s="37">
        <f t="shared" si="1519"/>
        <v>0</v>
      </c>
      <c r="L5431" s="37">
        <f t="shared" si="1520"/>
        <v>82.04</v>
      </c>
      <c r="M5431" s="37">
        <v>0</v>
      </c>
      <c r="N5431" s="37">
        <f t="shared" si="1521"/>
        <v>173</v>
      </c>
      <c r="O5431" s="37">
        <v>0</v>
      </c>
      <c r="P5431" s="37">
        <v>0</v>
      </c>
      <c r="Q5431" s="21">
        <f t="shared" si="1522"/>
        <v>39.790999999999997</v>
      </c>
      <c r="R5431" s="21">
        <f t="shared" si="1531"/>
        <v>226.37499999998343</v>
      </c>
      <c r="S5431" s="21">
        <f t="shared" si="1532"/>
        <v>13.730690529804383</v>
      </c>
      <c r="T5431" s="21">
        <f t="shared" si="1523"/>
        <v>86.147999999999996</v>
      </c>
      <c r="U5431" s="37">
        <f>VLOOKUP(Time_Zone, 'LSTM LookUp'!$B$5:$D$8, 3, FALSE)</f>
        <v>-75</v>
      </c>
      <c r="V5431" s="21">
        <f t="shared" si="1533"/>
        <v>-4.3011343159598594</v>
      </c>
      <c r="W5431" s="21">
        <f t="shared" si="1524"/>
        <v>130.07271642101</v>
      </c>
      <c r="X5431" s="21">
        <f t="shared" si="1525"/>
        <v>-196.18098956910762</v>
      </c>
      <c r="Y5431" s="21">
        <f t="shared" si="1526"/>
        <v>-23.180989569107624</v>
      </c>
      <c r="Z5431" s="21">
        <f t="shared" si="1534"/>
        <v>-7.3479688229092552</v>
      </c>
      <c r="AA5431" s="21">
        <f t="shared" si="1527"/>
        <v>0</v>
      </c>
      <c r="AB5431" s="21">
        <f t="shared" si="1528"/>
        <v>-7.3479688229092552</v>
      </c>
      <c r="AC5431" s="21">
        <f t="shared" si="1529"/>
        <v>82.04</v>
      </c>
      <c r="AD5431" s="21">
        <f t="shared" si="1535"/>
        <v>-7.3479688229092552</v>
      </c>
      <c r="AE5431" s="21" t="str">
        <f t="shared" si="1530"/>
        <v>8/14/10:00</v>
      </c>
    </row>
    <row r="5432" spans="2:31">
      <c r="B5432" s="37">
        <v>8</v>
      </c>
      <c r="C5432" s="38">
        <v>14</v>
      </c>
      <c r="D5432" s="39">
        <v>11</v>
      </c>
      <c r="E5432" s="17">
        <v>29.4</v>
      </c>
      <c r="F5432" s="17">
        <v>114</v>
      </c>
      <c r="G5432" s="17">
        <v>737</v>
      </c>
      <c r="H5432" s="37">
        <f t="shared" si="1518"/>
        <v>84.919999999999987</v>
      </c>
      <c r="I5432" s="37">
        <f>IF(H5432&lt;'Roof Calculator'!$G$8, 1, 0)</f>
        <v>0</v>
      </c>
      <c r="J5432" s="37">
        <f>IF(H5432&gt;='Roof Calculator'!$G$8, 1, 0)</f>
        <v>1</v>
      </c>
      <c r="K5432" s="37">
        <f t="shared" si="1519"/>
        <v>0</v>
      </c>
      <c r="L5432" s="37">
        <f t="shared" si="1520"/>
        <v>84.919999999999987</v>
      </c>
      <c r="M5432" s="37">
        <v>0</v>
      </c>
      <c r="N5432" s="37">
        <f t="shared" si="1521"/>
        <v>114</v>
      </c>
      <c r="O5432" s="37">
        <v>0</v>
      </c>
      <c r="P5432" s="37">
        <v>0</v>
      </c>
      <c r="Q5432" s="21">
        <f t="shared" si="1522"/>
        <v>39.790999999999997</v>
      </c>
      <c r="R5432" s="21">
        <f t="shared" si="1531"/>
        <v>226.41666666665009</v>
      </c>
      <c r="S5432" s="21">
        <f t="shared" si="1532"/>
        <v>13.717174633512009</v>
      </c>
      <c r="T5432" s="21">
        <f t="shared" si="1523"/>
        <v>86.147999999999996</v>
      </c>
      <c r="U5432" s="37">
        <f>VLOOKUP(Time_Zone, 'LSTM LookUp'!$B$5:$D$8, 3, FALSE)</f>
        <v>-75</v>
      </c>
      <c r="V5432" s="21">
        <f t="shared" si="1533"/>
        <v>-4.2929564003077694</v>
      </c>
      <c r="W5432" s="21">
        <f t="shared" si="1524"/>
        <v>145.07476089992309</v>
      </c>
      <c r="X5432" s="21">
        <f t="shared" si="1525"/>
        <v>-339.21823645998359</v>
      </c>
      <c r="Y5432" s="21">
        <f t="shared" si="1526"/>
        <v>-225.21823645998359</v>
      </c>
      <c r="Z5432" s="21">
        <f t="shared" si="1534"/>
        <v>-71.390247380292081</v>
      </c>
      <c r="AA5432" s="21">
        <f t="shared" si="1527"/>
        <v>0</v>
      </c>
      <c r="AB5432" s="21">
        <f t="shared" si="1528"/>
        <v>-71.390247380292081</v>
      </c>
      <c r="AC5432" s="21">
        <f t="shared" si="1529"/>
        <v>84.919999999999987</v>
      </c>
      <c r="AD5432" s="21">
        <f t="shared" si="1535"/>
        <v>-71.390247380292081</v>
      </c>
      <c r="AE5432" s="21" t="str">
        <f t="shared" si="1530"/>
        <v>8/14/11:00</v>
      </c>
    </row>
    <row r="5433" spans="2:31">
      <c r="B5433" s="37">
        <v>8</v>
      </c>
      <c r="C5433" s="38">
        <v>14</v>
      </c>
      <c r="D5433" s="39">
        <v>12</v>
      </c>
      <c r="E5433" s="17">
        <v>30.6</v>
      </c>
      <c r="F5433" s="17">
        <v>144</v>
      </c>
      <c r="G5433" s="17">
        <v>840</v>
      </c>
      <c r="H5433" s="37">
        <f t="shared" si="1518"/>
        <v>87.080000000000013</v>
      </c>
      <c r="I5433" s="37">
        <f>IF(H5433&lt;'Roof Calculator'!$G$8, 1, 0)</f>
        <v>0</v>
      </c>
      <c r="J5433" s="37">
        <f>IF(H5433&gt;='Roof Calculator'!$G$8, 1, 0)</f>
        <v>1</v>
      </c>
      <c r="K5433" s="37">
        <f t="shared" si="1519"/>
        <v>0</v>
      </c>
      <c r="L5433" s="37">
        <f t="shared" si="1520"/>
        <v>87.080000000000013</v>
      </c>
      <c r="M5433" s="37">
        <v>0</v>
      </c>
      <c r="N5433" s="37">
        <f t="shared" si="1521"/>
        <v>144</v>
      </c>
      <c r="O5433" s="37">
        <v>0</v>
      </c>
      <c r="P5433" s="37">
        <v>0</v>
      </c>
      <c r="Q5433" s="21">
        <f t="shared" si="1522"/>
        <v>39.790999999999997</v>
      </c>
      <c r="R5433" s="21">
        <f t="shared" si="1531"/>
        <v>226.45833333331674</v>
      </c>
      <c r="S5433" s="21">
        <f t="shared" si="1532"/>
        <v>13.703652320911299</v>
      </c>
      <c r="T5433" s="21">
        <f t="shared" si="1523"/>
        <v>86.147999999999996</v>
      </c>
      <c r="U5433" s="37">
        <f>VLOOKUP(Time_Zone, 'LSTM LookUp'!$B$5:$D$8, 3, FALSE)</f>
        <v>-75</v>
      </c>
      <c r="V5433" s="21">
        <f t="shared" si="1533"/>
        <v>-4.2847616969013291</v>
      </c>
      <c r="W5433" s="21">
        <f t="shared" si="1524"/>
        <v>160.07680957577466</v>
      </c>
      <c r="X5433" s="21">
        <f t="shared" si="1525"/>
        <v>-462.18423156849775</v>
      </c>
      <c r="Y5433" s="21">
        <f t="shared" si="1526"/>
        <v>-318.18423156849775</v>
      </c>
      <c r="Z5433" s="21">
        <f t="shared" si="1534"/>
        <v>-100.8588441203748</v>
      </c>
      <c r="AA5433" s="21">
        <f t="shared" si="1527"/>
        <v>0</v>
      </c>
      <c r="AB5433" s="21">
        <f t="shared" si="1528"/>
        <v>-100.8588441203748</v>
      </c>
      <c r="AC5433" s="21">
        <f t="shared" si="1529"/>
        <v>87.080000000000013</v>
      </c>
      <c r="AD5433" s="21">
        <f t="shared" si="1535"/>
        <v>-100.8588441203748</v>
      </c>
      <c r="AE5433" s="21" t="str">
        <f t="shared" si="1530"/>
        <v>8/14/12:00</v>
      </c>
    </row>
    <row r="5434" spans="2:31">
      <c r="B5434" s="37">
        <v>8</v>
      </c>
      <c r="C5434" s="38">
        <v>14</v>
      </c>
      <c r="D5434" s="39">
        <v>13</v>
      </c>
      <c r="E5434" s="17">
        <v>31.1</v>
      </c>
      <c r="F5434" s="17">
        <v>163</v>
      </c>
      <c r="G5434" s="17">
        <v>788</v>
      </c>
      <c r="H5434" s="37">
        <f t="shared" si="1518"/>
        <v>87.98</v>
      </c>
      <c r="I5434" s="37">
        <f>IF(H5434&lt;'Roof Calculator'!$G$8, 1, 0)</f>
        <v>0</v>
      </c>
      <c r="J5434" s="37">
        <f>IF(H5434&gt;='Roof Calculator'!$G$8, 1, 0)</f>
        <v>1</v>
      </c>
      <c r="K5434" s="37">
        <f t="shared" si="1519"/>
        <v>0</v>
      </c>
      <c r="L5434" s="37">
        <f t="shared" si="1520"/>
        <v>87.98</v>
      </c>
      <c r="M5434" s="37">
        <v>0</v>
      </c>
      <c r="N5434" s="37">
        <f t="shared" si="1521"/>
        <v>163</v>
      </c>
      <c r="O5434" s="37">
        <v>0</v>
      </c>
      <c r="P5434" s="37">
        <v>0</v>
      </c>
      <c r="Q5434" s="21">
        <f t="shared" si="1522"/>
        <v>39.790999999999997</v>
      </c>
      <c r="R5434" s="21">
        <f t="shared" si="1531"/>
        <v>226.4999999999834</v>
      </c>
      <c r="S5434" s="21">
        <f t="shared" si="1532"/>
        <v>13.690123599313445</v>
      </c>
      <c r="T5434" s="21">
        <f t="shared" si="1523"/>
        <v>86.147999999999996</v>
      </c>
      <c r="U5434" s="37">
        <f>VLOOKUP(Time_Zone, 'LSTM LookUp'!$B$5:$D$8, 3, FALSE)</f>
        <v>-75</v>
      </c>
      <c r="V5434" s="21">
        <f t="shared" si="1533"/>
        <v>-4.2765502163053837</v>
      </c>
      <c r="W5434" s="21">
        <f t="shared" si="1524"/>
        <v>175.07886244592362</v>
      </c>
      <c r="X5434" s="21">
        <f t="shared" si="1525"/>
        <v>-466.76043611192273</v>
      </c>
      <c r="Y5434" s="21">
        <f t="shared" si="1526"/>
        <v>-303.76043611192273</v>
      </c>
      <c r="Z5434" s="21">
        <f t="shared" si="1534"/>
        <v>-96.286752881259801</v>
      </c>
      <c r="AA5434" s="21">
        <f t="shared" si="1527"/>
        <v>0</v>
      </c>
      <c r="AB5434" s="21">
        <f t="shared" si="1528"/>
        <v>-96.286752881259801</v>
      </c>
      <c r="AC5434" s="21">
        <f t="shared" si="1529"/>
        <v>87.98</v>
      </c>
      <c r="AD5434" s="21">
        <f t="shared" si="1535"/>
        <v>-96.286752881259801</v>
      </c>
      <c r="AE5434" s="21" t="str">
        <f t="shared" si="1530"/>
        <v>8/14/13:00</v>
      </c>
    </row>
    <row r="5435" spans="2:31">
      <c r="B5435" s="37">
        <v>8</v>
      </c>
      <c r="C5435" s="38">
        <v>14</v>
      </c>
      <c r="D5435" s="39">
        <v>14</v>
      </c>
      <c r="E5435" s="17">
        <v>31.1</v>
      </c>
      <c r="F5435" s="17">
        <v>176</v>
      </c>
      <c r="G5435" s="17">
        <v>764</v>
      </c>
      <c r="H5435" s="37">
        <f t="shared" si="1518"/>
        <v>87.98</v>
      </c>
      <c r="I5435" s="37">
        <f>IF(H5435&lt;'Roof Calculator'!$G$8, 1, 0)</f>
        <v>0</v>
      </c>
      <c r="J5435" s="37">
        <f>IF(H5435&gt;='Roof Calculator'!$G$8, 1, 0)</f>
        <v>1</v>
      </c>
      <c r="K5435" s="37">
        <f t="shared" si="1519"/>
        <v>0</v>
      </c>
      <c r="L5435" s="37">
        <f t="shared" si="1520"/>
        <v>87.98</v>
      </c>
      <c r="M5435" s="37">
        <v>0</v>
      </c>
      <c r="N5435" s="37">
        <f t="shared" si="1521"/>
        <v>176</v>
      </c>
      <c r="O5435" s="37">
        <v>0</v>
      </c>
      <c r="P5435" s="37">
        <v>0</v>
      </c>
      <c r="Q5435" s="21">
        <f t="shared" si="1522"/>
        <v>39.790999999999997</v>
      </c>
      <c r="R5435" s="21">
        <f t="shared" si="1531"/>
        <v>226.54166666665006</v>
      </c>
      <c r="S5435" s="21">
        <f t="shared" si="1532"/>
        <v>13.67658847602997</v>
      </c>
      <c r="T5435" s="21">
        <f t="shared" si="1523"/>
        <v>86.147999999999996</v>
      </c>
      <c r="U5435" s="37">
        <f>VLOOKUP(Time_Zone, 'LSTM LookUp'!$B$5:$D$8, 3, FALSE)</f>
        <v>-75</v>
      </c>
      <c r="V5435" s="21">
        <f t="shared" si="1533"/>
        <v>-4.2683219691233836</v>
      </c>
      <c r="W5435" s="21">
        <f t="shared" si="1524"/>
        <v>190.08091950771916</v>
      </c>
      <c r="X5435" s="21">
        <f t="shared" si="1525"/>
        <v>-445.98584227550123</v>
      </c>
      <c r="Y5435" s="21">
        <f t="shared" si="1526"/>
        <v>-269.98584227550123</v>
      </c>
      <c r="Z5435" s="21">
        <f t="shared" si="1534"/>
        <v>-85.580796529543875</v>
      </c>
      <c r="AA5435" s="21">
        <f t="shared" si="1527"/>
        <v>0</v>
      </c>
      <c r="AB5435" s="21">
        <f t="shared" si="1528"/>
        <v>-85.580796529543875</v>
      </c>
      <c r="AC5435" s="21">
        <f t="shared" si="1529"/>
        <v>87.98</v>
      </c>
      <c r="AD5435" s="21">
        <f t="shared" si="1535"/>
        <v>-85.580796529543875</v>
      </c>
      <c r="AE5435" s="21" t="str">
        <f t="shared" si="1530"/>
        <v>8/14/14:00</v>
      </c>
    </row>
    <row r="5436" spans="2:31">
      <c r="B5436" s="37">
        <v>8</v>
      </c>
      <c r="C5436" s="38">
        <v>14</v>
      </c>
      <c r="D5436" s="39">
        <v>15</v>
      </c>
      <c r="E5436" s="17">
        <v>31.7</v>
      </c>
      <c r="F5436" s="17">
        <v>184</v>
      </c>
      <c r="G5436" s="17">
        <v>748</v>
      </c>
      <c r="H5436" s="37">
        <f t="shared" si="1518"/>
        <v>89.06</v>
      </c>
      <c r="I5436" s="37">
        <f>IF(H5436&lt;'Roof Calculator'!$G$8, 1, 0)</f>
        <v>0</v>
      </c>
      <c r="J5436" s="37">
        <f>IF(H5436&gt;='Roof Calculator'!$G$8, 1, 0)</f>
        <v>1</v>
      </c>
      <c r="K5436" s="37">
        <f t="shared" si="1519"/>
        <v>0</v>
      </c>
      <c r="L5436" s="37">
        <f t="shared" si="1520"/>
        <v>89.06</v>
      </c>
      <c r="M5436" s="37">
        <v>0</v>
      </c>
      <c r="N5436" s="37">
        <f t="shared" si="1521"/>
        <v>184</v>
      </c>
      <c r="O5436" s="37">
        <v>0</v>
      </c>
      <c r="P5436" s="37">
        <v>0</v>
      </c>
      <c r="Q5436" s="21">
        <f t="shared" si="1522"/>
        <v>39.790999999999997</v>
      </c>
      <c r="R5436" s="21">
        <f t="shared" si="1531"/>
        <v>226.58333333331672</v>
      </c>
      <c r="S5436" s="21">
        <f t="shared" si="1532"/>
        <v>13.663046958372743</v>
      </c>
      <c r="T5436" s="21">
        <f t="shared" si="1523"/>
        <v>86.147999999999996</v>
      </c>
      <c r="U5436" s="37">
        <f>VLOOKUP(Time_Zone, 'LSTM LookUp'!$B$5:$D$8, 3, FALSE)</f>
        <v>-75</v>
      </c>
      <c r="V5436" s="21">
        <f t="shared" si="1533"/>
        <v>-4.2600769659973743</v>
      </c>
      <c r="W5436" s="21">
        <f t="shared" si="1524"/>
        <v>205.08298075850067</v>
      </c>
      <c r="X5436" s="21">
        <f t="shared" si="1525"/>
        <v>-392.74132384921006</v>
      </c>
      <c r="Y5436" s="21">
        <f t="shared" si="1526"/>
        <v>-208.74132384921006</v>
      </c>
      <c r="Z5436" s="21">
        <f t="shared" si="1534"/>
        <v>-66.167353862272833</v>
      </c>
      <c r="AA5436" s="21">
        <f t="shared" si="1527"/>
        <v>0</v>
      </c>
      <c r="AB5436" s="21">
        <f t="shared" si="1528"/>
        <v>-66.167353862272833</v>
      </c>
      <c r="AC5436" s="21">
        <f t="shared" si="1529"/>
        <v>89.06</v>
      </c>
      <c r="AD5436" s="21">
        <f t="shared" si="1535"/>
        <v>-66.167353862272833</v>
      </c>
      <c r="AE5436" s="21" t="str">
        <f t="shared" si="1530"/>
        <v>8/14/15:00</v>
      </c>
    </row>
    <row r="5437" spans="2:31">
      <c r="B5437" s="37">
        <v>8</v>
      </c>
      <c r="C5437" s="38">
        <v>14</v>
      </c>
      <c r="D5437" s="39">
        <v>16</v>
      </c>
      <c r="E5437" s="17">
        <v>30.6</v>
      </c>
      <c r="F5437" s="17">
        <v>228</v>
      </c>
      <c r="G5437" s="17">
        <v>536</v>
      </c>
      <c r="H5437" s="37">
        <f t="shared" si="1518"/>
        <v>87.080000000000013</v>
      </c>
      <c r="I5437" s="37">
        <f>IF(H5437&lt;'Roof Calculator'!$G$8, 1, 0)</f>
        <v>0</v>
      </c>
      <c r="J5437" s="37">
        <f>IF(H5437&gt;='Roof Calculator'!$G$8, 1, 0)</f>
        <v>1</v>
      </c>
      <c r="K5437" s="37">
        <f t="shared" si="1519"/>
        <v>0</v>
      </c>
      <c r="L5437" s="37">
        <f t="shared" si="1520"/>
        <v>87.080000000000013</v>
      </c>
      <c r="M5437" s="37">
        <v>0</v>
      </c>
      <c r="N5437" s="37">
        <f t="shared" si="1521"/>
        <v>228</v>
      </c>
      <c r="O5437" s="37">
        <v>0</v>
      </c>
      <c r="P5437" s="37">
        <v>0</v>
      </c>
      <c r="Q5437" s="21">
        <f t="shared" si="1522"/>
        <v>39.790999999999997</v>
      </c>
      <c r="R5437" s="21">
        <f t="shared" si="1531"/>
        <v>226.62499999998337</v>
      </c>
      <c r="S5437" s="21">
        <f t="shared" si="1532"/>
        <v>13.649499053654017</v>
      </c>
      <c r="T5437" s="21">
        <f t="shared" si="1523"/>
        <v>86.147999999999996</v>
      </c>
      <c r="U5437" s="37">
        <f>VLOOKUP(Time_Zone, 'LSTM LookUp'!$B$5:$D$8, 3, FALSE)</f>
        <v>-75</v>
      </c>
      <c r="V5437" s="21">
        <f t="shared" si="1533"/>
        <v>-4.2518152176080122</v>
      </c>
      <c r="W5437" s="21">
        <f t="shared" si="1524"/>
        <v>220.08504619559798</v>
      </c>
      <c r="X5437" s="21">
        <f t="shared" si="1525"/>
        <v>-225.25591953712129</v>
      </c>
      <c r="Y5437" s="21">
        <f t="shared" si="1526"/>
        <v>2.7440804628787134</v>
      </c>
      <c r="Z5437" s="21">
        <f t="shared" si="1534"/>
        <v>0.86982557964903118</v>
      </c>
      <c r="AA5437" s="21">
        <f t="shared" si="1527"/>
        <v>0</v>
      </c>
      <c r="AB5437" s="21">
        <f t="shared" si="1528"/>
        <v>0.86982557964903118</v>
      </c>
      <c r="AC5437" s="21">
        <f t="shared" si="1529"/>
        <v>87.080000000000013</v>
      </c>
      <c r="AD5437" s="21">
        <f t="shared" si="1535"/>
        <v>0.86982557964903118</v>
      </c>
      <c r="AE5437" s="21" t="str">
        <f t="shared" si="1530"/>
        <v>8/14/16:00</v>
      </c>
    </row>
    <row r="5438" spans="2:31">
      <c r="B5438" s="37">
        <v>8</v>
      </c>
      <c r="C5438" s="38">
        <v>14</v>
      </c>
      <c r="D5438" s="39">
        <v>17</v>
      </c>
      <c r="E5438" s="17">
        <v>30</v>
      </c>
      <c r="F5438" s="17">
        <v>241</v>
      </c>
      <c r="G5438" s="17">
        <v>134</v>
      </c>
      <c r="H5438" s="37">
        <f t="shared" si="1518"/>
        <v>86</v>
      </c>
      <c r="I5438" s="37">
        <f>IF(H5438&lt;'Roof Calculator'!$G$8, 1, 0)</f>
        <v>0</v>
      </c>
      <c r="J5438" s="37">
        <f>IF(H5438&gt;='Roof Calculator'!$G$8, 1, 0)</f>
        <v>1</v>
      </c>
      <c r="K5438" s="37">
        <f t="shared" si="1519"/>
        <v>0</v>
      </c>
      <c r="L5438" s="37">
        <f t="shared" si="1520"/>
        <v>86</v>
      </c>
      <c r="M5438" s="37">
        <v>0</v>
      </c>
      <c r="N5438" s="37">
        <f t="shared" si="1521"/>
        <v>241</v>
      </c>
      <c r="O5438" s="37">
        <v>0</v>
      </c>
      <c r="P5438" s="37">
        <v>0</v>
      </c>
      <c r="Q5438" s="21">
        <f t="shared" si="1522"/>
        <v>39.790999999999997</v>
      </c>
      <c r="R5438" s="21">
        <f t="shared" si="1531"/>
        <v>226.66666666665003</v>
      </c>
      <c r="S5438" s="21">
        <f t="shared" si="1532"/>
        <v>13.635944769186331</v>
      </c>
      <c r="T5438" s="21">
        <f t="shared" si="1523"/>
        <v>86.147999999999996</v>
      </c>
      <c r="U5438" s="37">
        <f>VLOOKUP(Time_Zone, 'LSTM LookUp'!$B$5:$D$8, 3, FALSE)</f>
        <v>-75</v>
      </c>
      <c r="V5438" s="21">
        <f t="shared" si="1533"/>
        <v>-4.2435367346744899</v>
      </c>
      <c r="W5438" s="21">
        <f t="shared" si="1524"/>
        <v>235.08711581633133</v>
      </c>
      <c r="X5438" s="21">
        <f t="shared" si="1525"/>
        <v>-37.050361733383802</v>
      </c>
      <c r="Y5438" s="21">
        <f t="shared" si="1526"/>
        <v>203.9496382666162</v>
      </c>
      <c r="Z5438" s="21">
        <f t="shared" si="1534"/>
        <v>64.64847322237965</v>
      </c>
      <c r="AA5438" s="21">
        <f t="shared" si="1527"/>
        <v>0</v>
      </c>
      <c r="AB5438" s="21">
        <f t="shared" si="1528"/>
        <v>64.64847322237965</v>
      </c>
      <c r="AC5438" s="21">
        <f t="shared" si="1529"/>
        <v>86</v>
      </c>
      <c r="AD5438" s="21">
        <f t="shared" si="1535"/>
        <v>64.64847322237965</v>
      </c>
      <c r="AE5438" s="21" t="str">
        <f t="shared" si="1530"/>
        <v>8/14/17:00</v>
      </c>
    </row>
    <row r="5439" spans="2:31">
      <c r="B5439" s="37">
        <v>8</v>
      </c>
      <c r="C5439" s="38">
        <v>14</v>
      </c>
      <c r="D5439" s="39">
        <v>18</v>
      </c>
      <c r="E5439" s="17">
        <v>30</v>
      </c>
      <c r="F5439" s="17">
        <v>118</v>
      </c>
      <c r="G5439" s="17">
        <v>512</v>
      </c>
      <c r="H5439" s="37">
        <f t="shared" si="1518"/>
        <v>86</v>
      </c>
      <c r="I5439" s="37">
        <f>IF(H5439&lt;'Roof Calculator'!$G$8, 1, 0)</f>
        <v>0</v>
      </c>
      <c r="J5439" s="37">
        <f>IF(H5439&gt;='Roof Calculator'!$G$8, 1, 0)</f>
        <v>1</v>
      </c>
      <c r="K5439" s="37">
        <f t="shared" si="1519"/>
        <v>0</v>
      </c>
      <c r="L5439" s="37">
        <f t="shared" si="1520"/>
        <v>86</v>
      </c>
      <c r="M5439" s="37">
        <v>0</v>
      </c>
      <c r="N5439" s="37">
        <f t="shared" si="1521"/>
        <v>118</v>
      </c>
      <c r="O5439" s="37">
        <v>0</v>
      </c>
      <c r="P5439" s="37">
        <v>0</v>
      </c>
      <c r="Q5439" s="21">
        <f t="shared" si="1522"/>
        <v>39.790999999999997</v>
      </c>
      <c r="R5439" s="21">
        <f t="shared" si="1531"/>
        <v>226.70833333331669</v>
      </c>
      <c r="S5439" s="21">
        <f t="shared" si="1532"/>
        <v>13.62238411228258</v>
      </c>
      <c r="T5439" s="21">
        <f t="shared" si="1523"/>
        <v>86.147999999999996</v>
      </c>
      <c r="U5439" s="37">
        <f>VLOOKUP(Time_Zone, 'LSTM LookUp'!$B$5:$D$8, 3, FALSE)</f>
        <v>-75</v>
      </c>
      <c r="V5439" s="21">
        <f t="shared" si="1533"/>
        <v>-4.2352415279545506</v>
      </c>
      <c r="W5439" s="21">
        <f t="shared" si="1524"/>
        <v>250.08918961801135</v>
      </c>
      <c r="X5439" s="21">
        <f t="shared" si="1525"/>
        <v>-53.035980201041255</v>
      </c>
      <c r="Y5439" s="21">
        <f t="shared" si="1526"/>
        <v>64.964019798958745</v>
      </c>
      <c r="Z5439" s="21">
        <f t="shared" si="1534"/>
        <v>20.592459638986181</v>
      </c>
      <c r="AA5439" s="21">
        <f t="shared" si="1527"/>
        <v>0</v>
      </c>
      <c r="AB5439" s="21">
        <f t="shared" si="1528"/>
        <v>20.592459638986181</v>
      </c>
      <c r="AC5439" s="21">
        <f t="shared" si="1529"/>
        <v>86</v>
      </c>
      <c r="AD5439" s="21">
        <f t="shared" si="1535"/>
        <v>20.592459638986181</v>
      </c>
      <c r="AE5439" s="21" t="str">
        <f t="shared" si="1530"/>
        <v>8/14/18:00</v>
      </c>
    </row>
    <row r="5440" spans="2:31">
      <c r="B5440" s="37">
        <v>8</v>
      </c>
      <c r="C5440" s="38">
        <v>14</v>
      </c>
      <c r="D5440" s="39">
        <v>19</v>
      </c>
      <c r="E5440" s="17">
        <v>28.9</v>
      </c>
      <c r="F5440" s="17">
        <v>50</v>
      </c>
      <c r="G5440" s="17">
        <v>465</v>
      </c>
      <c r="H5440" s="37">
        <f t="shared" si="1518"/>
        <v>84.02</v>
      </c>
      <c r="I5440" s="37">
        <f>IF(H5440&lt;'Roof Calculator'!$G$8, 1, 0)</f>
        <v>0</v>
      </c>
      <c r="J5440" s="37">
        <f>IF(H5440&gt;='Roof Calculator'!$G$8, 1, 0)</f>
        <v>1</v>
      </c>
      <c r="K5440" s="37">
        <f t="shared" si="1519"/>
        <v>0</v>
      </c>
      <c r="L5440" s="37">
        <f t="shared" si="1520"/>
        <v>84.02</v>
      </c>
      <c r="M5440" s="37">
        <v>0</v>
      </c>
      <c r="N5440" s="37">
        <f t="shared" si="1521"/>
        <v>50</v>
      </c>
      <c r="O5440" s="37">
        <v>0</v>
      </c>
      <c r="P5440" s="37">
        <v>0</v>
      </c>
      <c r="Q5440" s="21">
        <f t="shared" si="1522"/>
        <v>39.790999999999997</v>
      </c>
      <c r="R5440" s="21">
        <f t="shared" si="1531"/>
        <v>226.74999999998334</v>
      </c>
      <c r="S5440" s="21">
        <f t="shared" si="1532"/>
        <v>13.608817090256013</v>
      </c>
      <c r="T5440" s="21">
        <f t="shared" si="1523"/>
        <v>86.147999999999996</v>
      </c>
      <c r="U5440" s="37">
        <f>VLOOKUP(Time_Zone, 'LSTM LookUp'!$B$5:$D$8, 3, FALSE)</f>
        <v>-75</v>
      </c>
      <c r="V5440" s="21">
        <f t="shared" si="1533"/>
        <v>-4.2269296082444789</v>
      </c>
      <c r="W5440" s="21">
        <f t="shared" si="1524"/>
        <v>265.0912675979389</v>
      </c>
      <c r="X5440" s="21">
        <f t="shared" si="1525"/>
        <v>40.306359914079465</v>
      </c>
      <c r="Y5440" s="21">
        <f t="shared" si="1526"/>
        <v>90.306359914079465</v>
      </c>
      <c r="Z5440" s="21">
        <f t="shared" si="1534"/>
        <v>28.625538835640949</v>
      </c>
      <c r="AA5440" s="21">
        <f t="shared" si="1527"/>
        <v>0</v>
      </c>
      <c r="AB5440" s="21">
        <f t="shared" si="1528"/>
        <v>28.625538835640949</v>
      </c>
      <c r="AC5440" s="21">
        <f t="shared" si="1529"/>
        <v>84.02</v>
      </c>
      <c r="AD5440" s="21">
        <f t="shared" si="1535"/>
        <v>28.625538835640949</v>
      </c>
      <c r="AE5440" s="21" t="str">
        <f t="shared" si="1530"/>
        <v>8/14/19:00</v>
      </c>
    </row>
    <row r="5441" spans="2:31">
      <c r="B5441" s="37">
        <v>8</v>
      </c>
      <c r="C5441" s="38">
        <v>14</v>
      </c>
      <c r="D5441" s="39">
        <v>20</v>
      </c>
      <c r="E5441" s="17">
        <v>26.7</v>
      </c>
      <c r="F5441" s="17">
        <v>19</v>
      </c>
      <c r="G5441" s="17">
        <v>99</v>
      </c>
      <c r="H5441" s="37">
        <f t="shared" si="1518"/>
        <v>80.06</v>
      </c>
      <c r="I5441" s="37">
        <f>IF(H5441&lt;'Roof Calculator'!$G$8, 1, 0)</f>
        <v>0</v>
      </c>
      <c r="J5441" s="37">
        <f>IF(H5441&gt;='Roof Calculator'!$G$8, 1, 0)</f>
        <v>1</v>
      </c>
      <c r="K5441" s="37">
        <f t="shared" si="1519"/>
        <v>0</v>
      </c>
      <c r="L5441" s="37">
        <f t="shared" si="1520"/>
        <v>80.06</v>
      </c>
      <c r="M5441" s="37">
        <v>0</v>
      </c>
      <c r="N5441" s="37">
        <f t="shared" si="1521"/>
        <v>19</v>
      </c>
      <c r="O5441" s="37">
        <v>0</v>
      </c>
      <c r="P5441" s="37">
        <v>0</v>
      </c>
      <c r="Q5441" s="21">
        <f t="shared" si="1522"/>
        <v>39.790999999999997</v>
      </c>
      <c r="R5441" s="21">
        <f t="shared" si="1531"/>
        <v>226.79166666665</v>
      </c>
      <c r="S5441" s="21">
        <f t="shared" si="1532"/>
        <v>13.595243710420176</v>
      </c>
      <c r="T5441" s="21">
        <f t="shared" si="1523"/>
        <v>86.147999999999996</v>
      </c>
      <c r="U5441" s="37">
        <f>VLOOKUP(Time_Zone, 'LSTM LookUp'!$B$5:$D$8, 3, FALSE)</f>
        <v>-75</v>
      </c>
      <c r="V5441" s="21">
        <f t="shared" si="1533"/>
        <v>-4.2186009863790463</v>
      </c>
      <c r="W5441" s="21">
        <f t="shared" si="1524"/>
        <v>280.09334975340516</v>
      </c>
      <c r="X5441" s="21">
        <f t="shared" si="1525"/>
        <v>27.851153828043223</v>
      </c>
      <c r="Y5441" s="21">
        <f t="shared" si="1526"/>
        <v>46.851153828043223</v>
      </c>
      <c r="Z5441" s="21">
        <f t="shared" si="1534"/>
        <v>14.850997478751719</v>
      </c>
      <c r="AA5441" s="21">
        <f t="shared" si="1527"/>
        <v>0</v>
      </c>
      <c r="AB5441" s="21">
        <f t="shared" si="1528"/>
        <v>14.850997478751719</v>
      </c>
      <c r="AC5441" s="21">
        <f t="shared" si="1529"/>
        <v>80.06</v>
      </c>
      <c r="AD5441" s="21">
        <f t="shared" si="1535"/>
        <v>14.850997478751719</v>
      </c>
      <c r="AE5441" s="21" t="str">
        <f t="shared" si="1530"/>
        <v>8/14/20:00</v>
      </c>
    </row>
    <row r="5442" spans="2:31">
      <c r="B5442" s="37">
        <v>8</v>
      </c>
      <c r="C5442" s="38">
        <v>14</v>
      </c>
      <c r="D5442" s="39">
        <v>21</v>
      </c>
      <c r="E5442" s="17">
        <v>26.1</v>
      </c>
      <c r="F5442" s="17">
        <v>0</v>
      </c>
      <c r="G5442" s="17">
        <v>0</v>
      </c>
      <c r="H5442" s="37">
        <f t="shared" si="1518"/>
        <v>78.98</v>
      </c>
      <c r="I5442" s="37">
        <f>IF(H5442&lt;'Roof Calculator'!$G$8, 1, 0)</f>
        <v>0</v>
      </c>
      <c r="J5442" s="37">
        <f>IF(H5442&gt;='Roof Calculator'!$G$8, 1, 0)</f>
        <v>1</v>
      </c>
      <c r="K5442" s="37">
        <f t="shared" si="1519"/>
        <v>0</v>
      </c>
      <c r="L5442" s="37">
        <f t="shared" si="1520"/>
        <v>78.98</v>
      </c>
      <c r="M5442" s="37">
        <v>0</v>
      </c>
      <c r="N5442" s="37">
        <f t="shared" si="1521"/>
        <v>0</v>
      </c>
      <c r="O5442" s="37">
        <v>0</v>
      </c>
      <c r="P5442" s="37">
        <v>0</v>
      </c>
      <c r="Q5442" s="21">
        <f t="shared" si="1522"/>
        <v>39.790999999999997</v>
      </c>
      <c r="R5442" s="21">
        <f t="shared" si="1531"/>
        <v>226.83333333331666</v>
      </c>
      <c r="S5442" s="21">
        <f t="shared" si="1532"/>
        <v>13.581663980088935</v>
      </c>
      <c r="T5442" s="21">
        <f t="shared" si="1523"/>
        <v>86.147999999999996</v>
      </c>
      <c r="U5442" s="37">
        <f>VLOOKUP(Time_Zone, 'LSTM LookUp'!$B$5:$D$8, 3, FALSE)</f>
        <v>-75</v>
      </c>
      <c r="V5442" s="21">
        <f t="shared" si="1533"/>
        <v>-4.2102556732315213</v>
      </c>
      <c r="W5442" s="21">
        <f t="shared" si="1524"/>
        <v>295.09543608169213</v>
      </c>
      <c r="X5442" s="21">
        <f t="shared" si="1525"/>
        <v>0</v>
      </c>
      <c r="Y5442" s="21">
        <f t="shared" si="1526"/>
        <v>0</v>
      </c>
      <c r="Z5442" s="21">
        <f t="shared" si="1534"/>
        <v>0</v>
      </c>
      <c r="AA5442" s="21">
        <f t="shared" si="1527"/>
        <v>0</v>
      </c>
      <c r="AB5442" s="21">
        <f t="shared" si="1528"/>
        <v>0</v>
      </c>
      <c r="AC5442" s="21">
        <f t="shared" si="1529"/>
        <v>78.98</v>
      </c>
      <c r="AD5442" s="21">
        <f t="shared" si="1535"/>
        <v>0</v>
      </c>
      <c r="AE5442" s="21" t="str">
        <f t="shared" si="1530"/>
        <v>8/14/21:00</v>
      </c>
    </row>
    <row r="5443" spans="2:31">
      <c r="B5443" s="37">
        <v>8</v>
      </c>
      <c r="C5443" s="38">
        <v>14</v>
      </c>
      <c r="D5443" s="39">
        <v>22</v>
      </c>
      <c r="E5443" s="17">
        <v>23.9</v>
      </c>
      <c r="F5443" s="17">
        <v>0</v>
      </c>
      <c r="G5443" s="17">
        <v>0</v>
      </c>
      <c r="H5443" s="37">
        <f t="shared" si="1518"/>
        <v>75.02</v>
      </c>
      <c r="I5443" s="37">
        <f>IF(H5443&lt;'Roof Calculator'!$G$8, 1, 0)</f>
        <v>0</v>
      </c>
      <c r="J5443" s="37">
        <f>IF(H5443&gt;='Roof Calculator'!$G$8, 1, 0)</f>
        <v>1</v>
      </c>
      <c r="K5443" s="37">
        <f t="shared" si="1519"/>
        <v>0</v>
      </c>
      <c r="L5443" s="37">
        <f t="shared" si="1520"/>
        <v>75.02</v>
      </c>
      <c r="M5443" s="37">
        <v>0</v>
      </c>
      <c r="N5443" s="37">
        <f t="shared" si="1521"/>
        <v>0</v>
      </c>
      <c r="O5443" s="37">
        <v>0</v>
      </c>
      <c r="P5443" s="37">
        <v>0</v>
      </c>
      <c r="Q5443" s="21">
        <f t="shared" si="1522"/>
        <v>39.790999999999997</v>
      </c>
      <c r="R5443" s="21">
        <f t="shared" si="1531"/>
        <v>226.87499999998332</v>
      </c>
      <c r="S5443" s="21">
        <f t="shared" si="1532"/>
        <v>13.56807790657651</v>
      </c>
      <c r="T5443" s="21">
        <f t="shared" si="1523"/>
        <v>86.147999999999996</v>
      </c>
      <c r="U5443" s="37">
        <f>VLOOKUP(Time_Zone, 'LSTM LookUp'!$B$5:$D$8, 3, FALSE)</f>
        <v>-75</v>
      </c>
      <c r="V5443" s="21">
        <f t="shared" si="1533"/>
        <v>-4.2018936797136455</v>
      </c>
      <c r="W5443" s="21">
        <f t="shared" si="1524"/>
        <v>310.09752658007159</v>
      </c>
      <c r="X5443" s="21">
        <f t="shared" si="1525"/>
        <v>0</v>
      </c>
      <c r="Y5443" s="21">
        <f t="shared" si="1526"/>
        <v>0</v>
      </c>
      <c r="Z5443" s="21">
        <f t="shared" si="1534"/>
        <v>0</v>
      </c>
      <c r="AA5443" s="21">
        <f t="shared" si="1527"/>
        <v>0</v>
      </c>
      <c r="AB5443" s="21">
        <f t="shared" si="1528"/>
        <v>0</v>
      </c>
      <c r="AC5443" s="21">
        <f t="shared" si="1529"/>
        <v>75.02</v>
      </c>
      <c r="AD5443" s="21">
        <f t="shared" si="1535"/>
        <v>0</v>
      </c>
      <c r="AE5443" s="21" t="str">
        <f t="shared" si="1530"/>
        <v>8/14/22:00</v>
      </c>
    </row>
    <row r="5444" spans="2:31">
      <c r="B5444" s="37">
        <v>8</v>
      </c>
      <c r="C5444" s="38">
        <v>14</v>
      </c>
      <c r="D5444" s="39">
        <v>23</v>
      </c>
      <c r="E5444" s="17">
        <v>24.4</v>
      </c>
      <c r="F5444" s="17">
        <v>0</v>
      </c>
      <c r="G5444" s="17">
        <v>0</v>
      </c>
      <c r="H5444" s="37">
        <f t="shared" si="1518"/>
        <v>75.92</v>
      </c>
      <c r="I5444" s="37">
        <f>IF(H5444&lt;'Roof Calculator'!$G$8, 1, 0)</f>
        <v>0</v>
      </c>
      <c r="J5444" s="37">
        <f>IF(H5444&gt;='Roof Calculator'!$G$8, 1, 0)</f>
        <v>1</v>
      </c>
      <c r="K5444" s="37">
        <f t="shared" si="1519"/>
        <v>0</v>
      </c>
      <c r="L5444" s="37">
        <f t="shared" si="1520"/>
        <v>75.92</v>
      </c>
      <c r="M5444" s="37">
        <v>0</v>
      </c>
      <c r="N5444" s="37">
        <f t="shared" si="1521"/>
        <v>0</v>
      </c>
      <c r="O5444" s="37">
        <v>0</v>
      </c>
      <c r="P5444" s="37">
        <v>0</v>
      </c>
      <c r="Q5444" s="21">
        <f t="shared" si="1522"/>
        <v>39.790999999999997</v>
      </c>
      <c r="R5444" s="21">
        <f t="shared" si="1531"/>
        <v>226.91666666664997</v>
      </c>
      <c r="S5444" s="21">
        <f t="shared" si="1532"/>
        <v>13.554485497197401</v>
      </c>
      <c r="T5444" s="21">
        <f t="shared" si="1523"/>
        <v>86.147999999999996</v>
      </c>
      <c r="U5444" s="37">
        <f>VLOOKUP(Time_Zone, 'LSTM LookUp'!$B$5:$D$8, 3, FALSE)</f>
        <v>-75</v>
      </c>
      <c r="V5444" s="21">
        <f t="shared" si="1533"/>
        <v>-4.1935150167756072</v>
      </c>
      <c r="W5444" s="21">
        <f t="shared" si="1524"/>
        <v>325.09962124580613</v>
      </c>
      <c r="X5444" s="21">
        <f t="shared" si="1525"/>
        <v>0</v>
      </c>
      <c r="Y5444" s="21">
        <f t="shared" si="1526"/>
        <v>0</v>
      </c>
      <c r="Z5444" s="21">
        <f t="shared" si="1534"/>
        <v>0</v>
      </c>
      <c r="AA5444" s="21">
        <f t="shared" si="1527"/>
        <v>0</v>
      </c>
      <c r="AB5444" s="21">
        <f t="shared" si="1528"/>
        <v>0</v>
      </c>
      <c r="AC5444" s="21">
        <f t="shared" si="1529"/>
        <v>75.92</v>
      </c>
      <c r="AD5444" s="21">
        <f t="shared" si="1535"/>
        <v>0</v>
      </c>
      <c r="AE5444" s="21" t="str">
        <f t="shared" si="1530"/>
        <v>8/14/23:00</v>
      </c>
    </row>
    <row r="5445" spans="2:31">
      <c r="B5445" s="37">
        <v>8</v>
      </c>
      <c r="C5445" s="38">
        <v>14</v>
      </c>
      <c r="D5445" s="39">
        <v>24</v>
      </c>
      <c r="E5445" s="17">
        <v>24.4</v>
      </c>
      <c r="F5445" s="17">
        <v>0</v>
      </c>
      <c r="G5445" s="17">
        <v>0</v>
      </c>
      <c r="H5445" s="37">
        <f t="shared" si="1518"/>
        <v>75.92</v>
      </c>
      <c r="I5445" s="37">
        <f>IF(H5445&lt;'Roof Calculator'!$G$8, 1, 0)</f>
        <v>0</v>
      </c>
      <c r="J5445" s="37">
        <f>IF(H5445&gt;='Roof Calculator'!$G$8, 1, 0)</f>
        <v>1</v>
      </c>
      <c r="K5445" s="37">
        <f t="shared" si="1519"/>
        <v>0</v>
      </c>
      <c r="L5445" s="37">
        <f t="shared" si="1520"/>
        <v>75.92</v>
      </c>
      <c r="M5445" s="37">
        <v>0</v>
      </c>
      <c r="N5445" s="37">
        <f t="shared" si="1521"/>
        <v>0</v>
      </c>
      <c r="O5445" s="37">
        <v>0</v>
      </c>
      <c r="P5445" s="37">
        <v>0</v>
      </c>
      <c r="Q5445" s="21">
        <f t="shared" si="1522"/>
        <v>39.790999999999997</v>
      </c>
      <c r="R5445" s="21">
        <f t="shared" si="1531"/>
        <v>226.95833333331663</v>
      </c>
      <c r="S5445" s="21">
        <f t="shared" si="1532"/>
        <v>13.540886759266423</v>
      </c>
      <c r="T5445" s="21">
        <f t="shared" si="1523"/>
        <v>86.147999999999996</v>
      </c>
      <c r="U5445" s="37">
        <f>VLOOKUP(Time_Zone, 'LSTM LookUp'!$B$5:$D$8, 3, FALSE)</f>
        <v>-75</v>
      </c>
      <c r="V5445" s="21">
        <f t="shared" si="1533"/>
        <v>-4.1851196954060104</v>
      </c>
      <c r="W5445" s="21">
        <f t="shared" si="1524"/>
        <v>340.10172007614847</v>
      </c>
      <c r="X5445" s="21">
        <f t="shared" si="1525"/>
        <v>0</v>
      </c>
      <c r="Y5445" s="21">
        <f t="shared" si="1526"/>
        <v>0</v>
      </c>
      <c r="Z5445" s="21">
        <f t="shared" si="1534"/>
        <v>0</v>
      </c>
      <c r="AA5445" s="21">
        <f t="shared" si="1527"/>
        <v>0</v>
      </c>
      <c r="AB5445" s="21">
        <f t="shared" si="1528"/>
        <v>0</v>
      </c>
      <c r="AC5445" s="21">
        <f t="shared" si="1529"/>
        <v>75.92</v>
      </c>
      <c r="AD5445" s="21">
        <f t="shared" si="1535"/>
        <v>0</v>
      </c>
      <c r="AE5445" s="21" t="str">
        <f t="shared" si="1530"/>
        <v>8/14/24:00</v>
      </c>
    </row>
    <row r="5446" spans="2:31">
      <c r="B5446" s="37">
        <v>8</v>
      </c>
      <c r="C5446" s="38">
        <v>15</v>
      </c>
      <c r="D5446" s="39">
        <v>1</v>
      </c>
      <c r="E5446" s="17">
        <v>23.9</v>
      </c>
      <c r="F5446" s="17">
        <v>0</v>
      </c>
      <c r="G5446" s="17">
        <v>0</v>
      </c>
      <c r="H5446" s="37">
        <f t="shared" si="1518"/>
        <v>75.02</v>
      </c>
      <c r="I5446" s="37">
        <f>IF(H5446&lt;'Roof Calculator'!$G$8, 1, 0)</f>
        <v>0</v>
      </c>
      <c r="J5446" s="37">
        <f>IF(H5446&gt;='Roof Calculator'!$G$8, 1, 0)</f>
        <v>1</v>
      </c>
      <c r="K5446" s="37">
        <f t="shared" si="1519"/>
        <v>0</v>
      </c>
      <c r="L5446" s="37">
        <f t="shared" si="1520"/>
        <v>75.02</v>
      </c>
      <c r="M5446" s="37">
        <v>0</v>
      </c>
      <c r="N5446" s="37">
        <f t="shared" si="1521"/>
        <v>0</v>
      </c>
      <c r="O5446" s="37">
        <v>0</v>
      </c>
      <c r="P5446" s="37">
        <v>0</v>
      </c>
      <c r="Q5446" s="21">
        <f t="shared" si="1522"/>
        <v>39.790999999999997</v>
      </c>
      <c r="R5446" s="21">
        <f t="shared" si="1531"/>
        <v>226.99999999998329</v>
      </c>
      <c r="S5446" s="21">
        <f t="shared" si="1532"/>
        <v>13.527281700098715</v>
      </c>
      <c r="T5446" s="21">
        <f t="shared" si="1523"/>
        <v>86.147999999999996</v>
      </c>
      <c r="U5446" s="37">
        <f>VLOOKUP(Time_Zone, 'LSTM LookUp'!$B$5:$D$8, 3, FALSE)</f>
        <v>-75</v>
      </c>
      <c r="V5446" s="21">
        <f t="shared" si="1533"/>
        <v>-4.1767077266318999</v>
      </c>
      <c r="W5446" s="21">
        <f t="shared" si="1524"/>
        <v>-4.8961769316579851</v>
      </c>
      <c r="X5446" s="21">
        <f t="shared" si="1525"/>
        <v>0</v>
      </c>
      <c r="Y5446" s="21">
        <f t="shared" si="1526"/>
        <v>0</v>
      </c>
      <c r="Z5446" s="21">
        <f t="shared" si="1534"/>
        <v>0</v>
      </c>
      <c r="AA5446" s="21">
        <f t="shared" si="1527"/>
        <v>0</v>
      </c>
      <c r="AB5446" s="21">
        <f t="shared" si="1528"/>
        <v>0</v>
      </c>
      <c r="AC5446" s="21">
        <f t="shared" si="1529"/>
        <v>75.02</v>
      </c>
      <c r="AD5446" s="21">
        <f t="shared" si="1535"/>
        <v>0</v>
      </c>
      <c r="AE5446" s="21" t="str">
        <f t="shared" si="1530"/>
        <v>8/15/1:00</v>
      </c>
    </row>
    <row r="5447" spans="2:31">
      <c r="B5447" s="37">
        <v>8</v>
      </c>
      <c r="C5447" s="38">
        <v>15</v>
      </c>
      <c r="D5447" s="39">
        <v>2</v>
      </c>
      <c r="E5447" s="17">
        <v>22.2</v>
      </c>
      <c r="F5447" s="17">
        <v>0</v>
      </c>
      <c r="G5447" s="17">
        <v>0</v>
      </c>
      <c r="H5447" s="37">
        <f t="shared" si="1518"/>
        <v>71.959999999999994</v>
      </c>
      <c r="I5447" s="37">
        <f>IF(H5447&lt;'Roof Calculator'!$G$8, 1, 0)</f>
        <v>0</v>
      </c>
      <c r="J5447" s="37">
        <f>IF(H5447&gt;='Roof Calculator'!$G$8, 1, 0)</f>
        <v>1</v>
      </c>
      <c r="K5447" s="37">
        <f t="shared" si="1519"/>
        <v>0</v>
      </c>
      <c r="L5447" s="37">
        <f t="shared" si="1520"/>
        <v>71.959999999999994</v>
      </c>
      <c r="M5447" s="37">
        <v>0</v>
      </c>
      <c r="N5447" s="37">
        <f t="shared" si="1521"/>
        <v>0</v>
      </c>
      <c r="O5447" s="37">
        <v>0</v>
      </c>
      <c r="P5447" s="37">
        <v>0</v>
      </c>
      <c r="Q5447" s="21">
        <f t="shared" si="1522"/>
        <v>39.790999999999997</v>
      </c>
      <c r="R5447" s="21">
        <f t="shared" si="1531"/>
        <v>227.04166666664995</v>
      </c>
      <c r="S5447" s="21">
        <f t="shared" si="1532"/>
        <v>13.513670327009702</v>
      </c>
      <c r="T5447" s="21">
        <f t="shared" si="1523"/>
        <v>86.147999999999996</v>
      </c>
      <c r="U5447" s="37">
        <f>VLOOKUP(Time_Zone, 'LSTM LookUp'!$B$5:$D$8, 3, FALSE)</f>
        <v>-75</v>
      </c>
      <c r="V5447" s="21">
        <f t="shared" si="1533"/>
        <v>-4.1682791215186858</v>
      </c>
      <c r="W5447" s="21">
        <f t="shared" si="1524"/>
        <v>10.105930219620332</v>
      </c>
      <c r="X5447" s="21">
        <f t="shared" si="1525"/>
        <v>0</v>
      </c>
      <c r="Y5447" s="21">
        <f t="shared" si="1526"/>
        <v>0</v>
      </c>
      <c r="Z5447" s="21">
        <f t="shared" si="1534"/>
        <v>0</v>
      </c>
      <c r="AA5447" s="21">
        <f t="shared" si="1527"/>
        <v>0</v>
      </c>
      <c r="AB5447" s="21">
        <f t="shared" si="1528"/>
        <v>0</v>
      </c>
      <c r="AC5447" s="21">
        <f t="shared" si="1529"/>
        <v>71.959999999999994</v>
      </c>
      <c r="AD5447" s="21">
        <f t="shared" si="1535"/>
        <v>0</v>
      </c>
      <c r="AE5447" s="21" t="str">
        <f t="shared" si="1530"/>
        <v>8/15/2:00</v>
      </c>
    </row>
    <row r="5448" spans="2:31">
      <c r="B5448" s="37">
        <v>8</v>
      </c>
      <c r="C5448" s="38">
        <v>15</v>
      </c>
      <c r="D5448" s="39">
        <v>3</v>
      </c>
      <c r="E5448" s="17">
        <v>21.7</v>
      </c>
      <c r="F5448" s="17">
        <v>0</v>
      </c>
      <c r="G5448" s="17">
        <v>0</v>
      </c>
      <c r="H5448" s="37">
        <f t="shared" si="1518"/>
        <v>71.06</v>
      </c>
      <c r="I5448" s="37">
        <f>IF(H5448&lt;'Roof Calculator'!$G$8, 1, 0)</f>
        <v>0</v>
      </c>
      <c r="J5448" s="37">
        <f>IF(H5448&gt;='Roof Calculator'!$G$8, 1, 0)</f>
        <v>1</v>
      </c>
      <c r="K5448" s="37">
        <f t="shared" si="1519"/>
        <v>0</v>
      </c>
      <c r="L5448" s="37">
        <f t="shared" si="1520"/>
        <v>71.06</v>
      </c>
      <c r="M5448" s="37">
        <v>0</v>
      </c>
      <c r="N5448" s="37">
        <f t="shared" si="1521"/>
        <v>0</v>
      </c>
      <c r="O5448" s="37">
        <v>0</v>
      </c>
      <c r="P5448" s="37">
        <v>0</v>
      </c>
      <c r="Q5448" s="21">
        <f t="shared" si="1522"/>
        <v>39.790999999999997</v>
      </c>
      <c r="R5448" s="21">
        <f t="shared" si="1531"/>
        <v>227.0833333333166</v>
      </c>
      <c r="S5448" s="21">
        <f t="shared" si="1532"/>
        <v>13.500052647315103</v>
      </c>
      <c r="T5448" s="21">
        <f t="shared" si="1523"/>
        <v>86.147999999999996</v>
      </c>
      <c r="U5448" s="37">
        <f>VLOOKUP(Time_Zone, 'LSTM LookUp'!$B$5:$D$8, 3, FALSE)</f>
        <v>-75</v>
      </c>
      <c r="V5448" s="21">
        <f t="shared" si="1533"/>
        <v>-4.1598338911701571</v>
      </c>
      <c r="W5448" s="21">
        <f t="shared" si="1524"/>
        <v>25.108041527207465</v>
      </c>
      <c r="X5448" s="21">
        <f t="shared" si="1525"/>
        <v>0</v>
      </c>
      <c r="Y5448" s="21">
        <f t="shared" si="1526"/>
        <v>0</v>
      </c>
      <c r="Z5448" s="21">
        <f t="shared" si="1534"/>
        <v>0</v>
      </c>
      <c r="AA5448" s="21">
        <f t="shared" si="1527"/>
        <v>0</v>
      </c>
      <c r="AB5448" s="21">
        <f t="shared" si="1528"/>
        <v>0</v>
      </c>
      <c r="AC5448" s="21">
        <f t="shared" si="1529"/>
        <v>71.06</v>
      </c>
      <c r="AD5448" s="21">
        <f t="shared" si="1535"/>
        <v>0</v>
      </c>
      <c r="AE5448" s="21" t="str">
        <f t="shared" si="1530"/>
        <v>8/15/3:00</v>
      </c>
    </row>
    <row r="5449" spans="2:31">
      <c r="B5449" s="37">
        <v>8</v>
      </c>
      <c r="C5449" s="38">
        <v>15</v>
      </c>
      <c r="D5449" s="39">
        <v>4</v>
      </c>
      <c r="E5449" s="17">
        <v>21.7</v>
      </c>
      <c r="F5449" s="17">
        <v>0</v>
      </c>
      <c r="G5449" s="17">
        <v>0</v>
      </c>
      <c r="H5449" s="37">
        <f t="shared" si="1518"/>
        <v>71.06</v>
      </c>
      <c r="I5449" s="37">
        <f>IF(H5449&lt;'Roof Calculator'!$G$8, 1, 0)</f>
        <v>0</v>
      </c>
      <c r="J5449" s="37">
        <f>IF(H5449&gt;='Roof Calculator'!$G$8, 1, 0)</f>
        <v>1</v>
      </c>
      <c r="K5449" s="37">
        <f t="shared" si="1519"/>
        <v>0</v>
      </c>
      <c r="L5449" s="37">
        <f t="shared" si="1520"/>
        <v>71.06</v>
      </c>
      <c r="M5449" s="37">
        <v>0</v>
      </c>
      <c r="N5449" s="37">
        <f t="shared" si="1521"/>
        <v>0</v>
      </c>
      <c r="O5449" s="37">
        <v>0</v>
      </c>
      <c r="P5449" s="37">
        <v>0</v>
      </c>
      <c r="Q5449" s="21">
        <f t="shared" si="1522"/>
        <v>39.790999999999997</v>
      </c>
      <c r="R5449" s="21">
        <f t="shared" si="1531"/>
        <v>227.12499999998326</v>
      </c>
      <c r="S5449" s="21">
        <f t="shared" si="1532"/>
        <v>13.486428668330946</v>
      </c>
      <c r="T5449" s="21">
        <f t="shared" si="1523"/>
        <v>86.147999999999996</v>
      </c>
      <c r="U5449" s="37">
        <f>VLOOKUP(Time_Zone, 'LSTM LookUp'!$B$5:$D$8, 3, FALSE)</f>
        <v>-75</v>
      </c>
      <c r="V5449" s="21">
        <f t="shared" si="1533"/>
        <v>-4.1513720467284676</v>
      </c>
      <c r="W5449" s="21">
        <f t="shared" si="1524"/>
        <v>40.110156988317854</v>
      </c>
      <c r="X5449" s="21">
        <f t="shared" si="1525"/>
        <v>0</v>
      </c>
      <c r="Y5449" s="21">
        <f t="shared" si="1526"/>
        <v>0</v>
      </c>
      <c r="Z5449" s="21">
        <f t="shared" si="1534"/>
        <v>0</v>
      </c>
      <c r="AA5449" s="21">
        <f t="shared" si="1527"/>
        <v>0</v>
      </c>
      <c r="AB5449" s="21">
        <f t="shared" si="1528"/>
        <v>0</v>
      </c>
      <c r="AC5449" s="21">
        <f t="shared" si="1529"/>
        <v>71.06</v>
      </c>
      <c r="AD5449" s="21">
        <f t="shared" si="1535"/>
        <v>0</v>
      </c>
      <c r="AE5449" s="21" t="str">
        <f t="shared" si="1530"/>
        <v>8/15/4:00</v>
      </c>
    </row>
    <row r="5450" spans="2:31">
      <c r="B5450" s="37">
        <v>8</v>
      </c>
      <c r="C5450" s="38">
        <v>15</v>
      </c>
      <c r="D5450" s="39">
        <v>5</v>
      </c>
      <c r="E5450" s="17">
        <v>21.1</v>
      </c>
      <c r="F5450" s="17">
        <v>0</v>
      </c>
      <c r="G5450" s="17">
        <v>0</v>
      </c>
      <c r="H5450" s="37">
        <f t="shared" si="1518"/>
        <v>69.98</v>
      </c>
      <c r="I5450" s="37">
        <f>IF(H5450&lt;'Roof Calculator'!$G$8, 1, 0)</f>
        <v>0</v>
      </c>
      <c r="J5450" s="37">
        <f>IF(H5450&gt;='Roof Calculator'!$G$8, 1, 0)</f>
        <v>1</v>
      </c>
      <c r="K5450" s="37">
        <f t="shared" si="1519"/>
        <v>0</v>
      </c>
      <c r="L5450" s="37">
        <f t="shared" si="1520"/>
        <v>69.98</v>
      </c>
      <c r="M5450" s="37">
        <v>0</v>
      </c>
      <c r="N5450" s="37">
        <f t="shared" si="1521"/>
        <v>0</v>
      </c>
      <c r="O5450" s="37">
        <v>0</v>
      </c>
      <c r="P5450" s="37">
        <v>0</v>
      </c>
      <c r="Q5450" s="21">
        <f t="shared" si="1522"/>
        <v>39.790999999999997</v>
      </c>
      <c r="R5450" s="21">
        <f t="shared" si="1531"/>
        <v>227.16666666664992</v>
      </c>
      <c r="S5450" s="21">
        <f t="shared" si="1532"/>
        <v>13.472798397373532</v>
      </c>
      <c r="T5450" s="21">
        <f t="shared" si="1523"/>
        <v>86.147999999999996</v>
      </c>
      <c r="U5450" s="37">
        <f>VLOOKUP(Time_Zone, 'LSTM LookUp'!$B$5:$D$8, 3, FALSE)</f>
        <v>-75</v>
      </c>
      <c r="V5450" s="21">
        <f t="shared" si="1533"/>
        <v>-4.1428935993740783</v>
      </c>
      <c r="W5450" s="21">
        <f t="shared" si="1524"/>
        <v>55.112276600156463</v>
      </c>
      <c r="X5450" s="21">
        <f t="shared" si="1525"/>
        <v>0</v>
      </c>
      <c r="Y5450" s="21">
        <f t="shared" si="1526"/>
        <v>0</v>
      </c>
      <c r="Z5450" s="21">
        <f t="shared" si="1534"/>
        <v>0</v>
      </c>
      <c r="AA5450" s="21">
        <f t="shared" si="1527"/>
        <v>0</v>
      </c>
      <c r="AB5450" s="21">
        <f t="shared" si="1528"/>
        <v>0</v>
      </c>
      <c r="AC5450" s="21">
        <f t="shared" si="1529"/>
        <v>69.98</v>
      </c>
      <c r="AD5450" s="21">
        <f t="shared" si="1535"/>
        <v>0</v>
      </c>
      <c r="AE5450" s="21" t="str">
        <f t="shared" si="1530"/>
        <v>8/15/5:00</v>
      </c>
    </row>
    <row r="5451" spans="2:31">
      <c r="B5451" s="37">
        <v>8</v>
      </c>
      <c r="C5451" s="38">
        <v>15</v>
      </c>
      <c r="D5451" s="39">
        <v>6</v>
      </c>
      <c r="E5451" s="17">
        <v>20.6</v>
      </c>
      <c r="F5451" s="17">
        <v>0</v>
      </c>
      <c r="G5451" s="17">
        <v>0</v>
      </c>
      <c r="H5451" s="37">
        <f t="shared" si="1518"/>
        <v>69.08</v>
      </c>
      <c r="I5451" s="37">
        <f>IF(H5451&lt;'Roof Calculator'!$G$8, 1, 0)</f>
        <v>0</v>
      </c>
      <c r="J5451" s="37">
        <f>IF(H5451&gt;='Roof Calculator'!$G$8, 1, 0)</f>
        <v>1</v>
      </c>
      <c r="K5451" s="37">
        <f t="shared" si="1519"/>
        <v>0</v>
      </c>
      <c r="L5451" s="37">
        <f t="shared" si="1520"/>
        <v>69.08</v>
      </c>
      <c r="M5451" s="37">
        <v>0</v>
      </c>
      <c r="N5451" s="37">
        <f t="shared" si="1521"/>
        <v>0</v>
      </c>
      <c r="O5451" s="37">
        <v>0</v>
      </c>
      <c r="P5451" s="37">
        <v>0</v>
      </c>
      <c r="Q5451" s="21">
        <f t="shared" si="1522"/>
        <v>39.790999999999997</v>
      </c>
      <c r="R5451" s="21">
        <f t="shared" si="1531"/>
        <v>227.20833333331657</v>
      </c>
      <c r="S5451" s="21">
        <f t="shared" si="1532"/>
        <v>13.459161841759471</v>
      </c>
      <c r="T5451" s="21">
        <f t="shared" si="1523"/>
        <v>86.147999999999996</v>
      </c>
      <c r="U5451" s="37">
        <f>VLOOKUP(Time_Zone, 'LSTM LookUp'!$B$5:$D$8, 3, FALSE)</f>
        <v>-75</v>
      </c>
      <c r="V5451" s="21">
        <f t="shared" si="1533"/>
        <v>-4.1343985603257938</v>
      </c>
      <c r="W5451" s="21">
        <f t="shared" si="1524"/>
        <v>70.114400359918562</v>
      </c>
      <c r="X5451" s="21">
        <f t="shared" si="1525"/>
        <v>0</v>
      </c>
      <c r="Y5451" s="21">
        <f t="shared" si="1526"/>
        <v>0</v>
      </c>
      <c r="Z5451" s="21">
        <f t="shared" si="1534"/>
        <v>0</v>
      </c>
      <c r="AA5451" s="21">
        <f t="shared" si="1527"/>
        <v>0</v>
      </c>
      <c r="AB5451" s="21">
        <f t="shared" si="1528"/>
        <v>0</v>
      </c>
      <c r="AC5451" s="21">
        <f t="shared" si="1529"/>
        <v>69.08</v>
      </c>
      <c r="AD5451" s="21">
        <f t="shared" si="1535"/>
        <v>0</v>
      </c>
      <c r="AE5451" s="21" t="str">
        <f t="shared" si="1530"/>
        <v>8/15/6:00</v>
      </c>
    </row>
    <row r="5452" spans="2:31">
      <c r="B5452" s="37">
        <v>8</v>
      </c>
      <c r="C5452" s="38">
        <v>15</v>
      </c>
      <c r="D5452" s="39">
        <v>7</v>
      </c>
      <c r="E5452" s="17">
        <v>21.7</v>
      </c>
      <c r="F5452" s="17">
        <v>32</v>
      </c>
      <c r="G5452" s="17">
        <v>23</v>
      </c>
      <c r="H5452" s="37">
        <f t="shared" si="1518"/>
        <v>71.06</v>
      </c>
      <c r="I5452" s="37">
        <f>IF(H5452&lt;'Roof Calculator'!$G$8, 1, 0)</f>
        <v>0</v>
      </c>
      <c r="J5452" s="37">
        <f>IF(H5452&gt;='Roof Calculator'!$G$8, 1, 0)</f>
        <v>1</v>
      </c>
      <c r="K5452" s="37">
        <f t="shared" si="1519"/>
        <v>0</v>
      </c>
      <c r="L5452" s="37">
        <f t="shared" si="1520"/>
        <v>71.06</v>
      </c>
      <c r="M5452" s="37">
        <v>0</v>
      </c>
      <c r="N5452" s="37">
        <f t="shared" si="1521"/>
        <v>32</v>
      </c>
      <c r="O5452" s="37">
        <v>0</v>
      </c>
      <c r="P5452" s="37">
        <v>0</v>
      </c>
      <c r="Q5452" s="21">
        <f t="shared" si="1522"/>
        <v>39.790999999999997</v>
      </c>
      <c r="R5452" s="21">
        <f t="shared" si="1531"/>
        <v>227.24999999998323</v>
      </c>
      <c r="S5452" s="21">
        <f t="shared" si="1532"/>
        <v>13.445519008805622</v>
      </c>
      <c r="T5452" s="21">
        <f t="shared" si="1523"/>
        <v>86.147999999999996</v>
      </c>
      <c r="U5452" s="37">
        <f>VLOOKUP(Time_Zone, 'LSTM LookUp'!$B$5:$D$8, 3, FALSE)</f>
        <v>-75</v>
      </c>
      <c r="V5452" s="21">
        <f t="shared" si="1533"/>
        <v>-4.1258869408406875</v>
      </c>
      <c r="W5452" s="21">
        <f t="shared" si="1524"/>
        <v>85.116528264789807</v>
      </c>
      <c r="X5452" s="21">
        <f t="shared" si="1525"/>
        <v>4.8858892233033497</v>
      </c>
      <c r="Y5452" s="21">
        <f t="shared" si="1526"/>
        <v>36.885889223303352</v>
      </c>
      <c r="Z5452" s="21">
        <f t="shared" si="1534"/>
        <v>11.692182648635363</v>
      </c>
      <c r="AA5452" s="21">
        <f t="shared" si="1527"/>
        <v>0</v>
      </c>
      <c r="AB5452" s="21">
        <f t="shared" si="1528"/>
        <v>11.692182648635363</v>
      </c>
      <c r="AC5452" s="21">
        <f t="shared" si="1529"/>
        <v>71.06</v>
      </c>
      <c r="AD5452" s="21">
        <f t="shared" si="1535"/>
        <v>11.692182648635363</v>
      </c>
      <c r="AE5452" s="21" t="str">
        <f t="shared" si="1530"/>
        <v>8/15/7:00</v>
      </c>
    </row>
    <row r="5453" spans="2:31">
      <c r="B5453" s="37">
        <v>8</v>
      </c>
      <c r="C5453" s="38">
        <v>15</v>
      </c>
      <c r="D5453" s="39">
        <v>8</v>
      </c>
      <c r="E5453" s="17">
        <v>23.9</v>
      </c>
      <c r="F5453" s="17">
        <v>127</v>
      </c>
      <c r="G5453" s="17">
        <v>117</v>
      </c>
      <c r="H5453" s="37">
        <f t="shared" si="1518"/>
        <v>75.02</v>
      </c>
      <c r="I5453" s="37">
        <f>IF(H5453&lt;'Roof Calculator'!$G$8, 1, 0)</f>
        <v>0</v>
      </c>
      <c r="J5453" s="37">
        <f>IF(H5453&gt;='Roof Calculator'!$G$8, 1, 0)</f>
        <v>1</v>
      </c>
      <c r="K5453" s="37">
        <f t="shared" si="1519"/>
        <v>0</v>
      </c>
      <c r="L5453" s="37">
        <f t="shared" si="1520"/>
        <v>75.02</v>
      </c>
      <c r="M5453" s="37">
        <v>0</v>
      </c>
      <c r="N5453" s="37">
        <f t="shared" si="1521"/>
        <v>127</v>
      </c>
      <c r="O5453" s="37">
        <v>0</v>
      </c>
      <c r="P5453" s="37">
        <v>0</v>
      </c>
      <c r="Q5453" s="21">
        <f t="shared" si="1522"/>
        <v>39.790999999999997</v>
      </c>
      <c r="R5453" s="21">
        <f t="shared" si="1531"/>
        <v>227.29166666664989</v>
      </c>
      <c r="S5453" s="21">
        <f t="shared" si="1532"/>
        <v>13.431869905829137</v>
      </c>
      <c r="T5453" s="21">
        <f t="shared" si="1523"/>
        <v>86.147999999999996</v>
      </c>
      <c r="U5453" s="37">
        <f>VLOOKUP(Time_Zone, 'LSTM LookUp'!$B$5:$D$8, 3, FALSE)</f>
        <v>-75</v>
      </c>
      <c r="V5453" s="21">
        <f t="shared" si="1533"/>
        <v>-4.1173587522141091</v>
      </c>
      <c r="W5453" s="21">
        <f t="shared" si="1524"/>
        <v>100.11866031194644</v>
      </c>
      <c r="X5453" s="21">
        <f t="shared" si="1525"/>
        <v>2.0310697982855559</v>
      </c>
      <c r="Y5453" s="21">
        <f t="shared" si="1526"/>
        <v>129.03106979828556</v>
      </c>
      <c r="Z5453" s="21">
        <f t="shared" si="1534"/>
        <v>40.90059551762824</v>
      </c>
      <c r="AA5453" s="21">
        <f t="shared" si="1527"/>
        <v>0</v>
      </c>
      <c r="AB5453" s="21">
        <f t="shared" si="1528"/>
        <v>40.90059551762824</v>
      </c>
      <c r="AC5453" s="21">
        <f t="shared" si="1529"/>
        <v>75.02</v>
      </c>
      <c r="AD5453" s="21">
        <f t="shared" si="1535"/>
        <v>40.90059551762824</v>
      </c>
      <c r="AE5453" s="21" t="str">
        <f t="shared" si="1530"/>
        <v>8/15/8:00</v>
      </c>
    </row>
    <row r="5454" spans="2:31">
      <c r="B5454" s="37">
        <v>8</v>
      </c>
      <c r="C5454" s="38">
        <v>15</v>
      </c>
      <c r="D5454" s="39">
        <v>9</v>
      </c>
      <c r="E5454" s="17">
        <v>26.1</v>
      </c>
      <c r="F5454" s="17">
        <v>143</v>
      </c>
      <c r="G5454" s="17">
        <v>485</v>
      </c>
      <c r="H5454" s="37">
        <f t="shared" si="1518"/>
        <v>78.98</v>
      </c>
      <c r="I5454" s="37">
        <f>IF(H5454&lt;'Roof Calculator'!$G$8, 1, 0)</f>
        <v>0</v>
      </c>
      <c r="J5454" s="37">
        <f>IF(H5454&gt;='Roof Calculator'!$G$8, 1, 0)</f>
        <v>1</v>
      </c>
      <c r="K5454" s="37">
        <f t="shared" si="1519"/>
        <v>0</v>
      </c>
      <c r="L5454" s="37">
        <f t="shared" si="1520"/>
        <v>78.98</v>
      </c>
      <c r="M5454" s="37">
        <v>0</v>
      </c>
      <c r="N5454" s="37">
        <f t="shared" si="1521"/>
        <v>143</v>
      </c>
      <c r="O5454" s="37">
        <v>0</v>
      </c>
      <c r="P5454" s="37">
        <v>0</v>
      </c>
      <c r="Q5454" s="21">
        <f t="shared" si="1522"/>
        <v>39.790999999999997</v>
      </c>
      <c r="R5454" s="21">
        <f t="shared" si="1531"/>
        <v>227.33333333331655</v>
      </c>
      <c r="S5454" s="21">
        <f t="shared" si="1532"/>
        <v>13.418214540147467</v>
      </c>
      <c r="T5454" s="21">
        <f t="shared" si="1523"/>
        <v>86.147999999999996</v>
      </c>
      <c r="U5454" s="37">
        <f>VLOOKUP(Time_Zone, 'LSTM LookUp'!$B$5:$D$8, 3, FALSE)</f>
        <v>-75</v>
      </c>
      <c r="V5454" s="21">
        <f t="shared" si="1533"/>
        <v>-4.1088140057796823</v>
      </c>
      <c r="W5454" s="21">
        <f t="shared" si="1524"/>
        <v>115.12079649855511</v>
      </c>
      <c r="X5454" s="21">
        <f t="shared" si="1525"/>
        <v>-81.859280849660749</v>
      </c>
      <c r="Y5454" s="21">
        <f t="shared" si="1526"/>
        <v>61.140719150339251</v>
      </c>
      <c r="Z5454" s="21">
        <f t="shared" si="1534"/>
        <v>19.380540109713632</v>
      </c>
      <c r="AA5454" s="21">
        <f t="shared" si="1527"/>
        <v>0</v>
      </c>
      <c r="AB5454" s="21">
        <f t="shared" si="1528"/>
        <v>19.380540109713632</v>
      </c>
      <c r="AC5454" s="21">
        <f t="shared" si="1529"/>
        <v>78.98</v>
      </c>
      <c r="AD5454" s="21">
        <f t="shared" si="1535"/>
        <v>19.380540109713632</v>
      </c>
      <c r="AE5454" s="21" t="str">
        <f t="shared" si="1530"/>
        <v>8/15/9:00</v>
      </c>
    </row>
    <row r="5455" spans="2:31">
      <c r="B5455" s="37">
        <v>8</v>
      </c>
      <c r="C5455" s="38">
        <v>15</v>
      </c>
      <c r="D5455" s="39">
        <v>10</v>
      </c>
      <c r="E5455" s="17">
        <v>27.2</v>
      </c>
      <c r="F5455" s="17">
        <v>279</v>
      </c>
      <c r="G5455" s="17">
        <v>233</v>
      </c>
      <c r="H5455" s="37">
        <f t="shared" si="1518"/>
        <v>80.959999999999994</v>
      </c>
      <c r="I5455" s="37">
        <f>IF(H5455&lt;'Roof Calculator'!$G$8, 1, 0)</f>
        <v>0</v>
      </c>
      <c r="J5455" s="37">
        <f>IF(H5455&gt;='Roof Calculator'!$G$8, 1, 0)</f>
        <v>1</v>
      </c>
      <c r="K5455" s="37">
        <f t="shared" si="1519"/>
        <v>0</v>
      </c>
      <c r="L5455" s="37">
        <f t="shared" si="1520"/>
        <v>80.959999999999994</v>
      </c>
      <c r="M5455" s="37">
        <v>0</v>
      </c>
      <c r="N5455" s="37">
        <f t="shared" si="1521"/>
        <v>279</v>
      </c>
      <c r="O5455" s="37">
        <v>0</v>
      </c>
      <c r="P5455" s="37">
        <v>0</v>
      </c>
      <c r="Q5455" s="21">
        <f t="shared" si="1522"/>
        <v>39.790999999999997</v>
      </c>
      <c r="R5455" s="21">
        <f t="shared" si="1531"/>
        <v>227.3749999999832</v>
      </c>
      <c r="S5455" s="21">
        <f t="shared" si="1532"/>
        <v>13.404552919078267</v>
      </c>
      <c r="T5455" s="21">
        <f t="shared" si="1523"/>
        <v>86.147999999999996</v>
      </c>
      <c r="U5455" s="37">
        <f>VLOOKUP(Time_Zone, 'LSTM LookUp'!$B$5:$D$8, 3, FALSE)</f>
        <v>-75</v>
      </c>
      <c r="V5455" s="21">
        <f t="shared" si="1533"/>
        <v>-4.1002527129092217</v>
      </c>
      <c r="W5455" s="21">
        <f t="shared" si="1524"/>
        <v>130.1229368217727</v>
      </c>
      <c r="X5455" s="21">
        <f t="shared" si="1525"/>
        <v>-77.662237365183501</v>
      </c>
      <c r="Y5455" s="21">
        <f t="shared" si="1526"/>
        <v>201.3377626348165</v>
      </c>
      <c r="Z5455" s="21">
        <f t="shared" si="1534"/>
        <v>63.820554265142505</v>
      </c>
      <c r="AA5455" s="21">
        <f t="shared" si="1527"/>
        <v>0</v>
      </c>
      <c r="AB5455" s="21">
        <f t="shared" si="1528"/>
        <v>63.820554265142505</v>
      </c>
      <c r="AC5455" s="21">
        <f t="shared" si="1529"/>
        <v>80.959999999999994</v>
      </c>
      <c r="AD5455" s="21">
        <f t="shared" si="1535"/>
        <v>63.820554265142505</v>
      </c>
      <c r="AE5455" s="21" t="str">
        <f t="shared" si="1530"/>
        <v>8/15/10:00</v>
      </c>
    </row>
    <row r="5456" spans="2:31">
      <c r="B5456" s="37">
        <v>8</v>
      </c>
      <c r="C5456" s="38">
        <v>15</v>
      </c>
      <c r="D5456" s="39">
        <v>11</v>
      </c>
      <c r="E5456" s="17">
        <v>29.4</v>
      </c>
      <c r="F5456" s="17">
        <v>212</v>
      </c>
      <c r="G5456" s="17">
        <v>648</v>
      </c>
      <c r="H5456" s="37">
        <f t="shared" si="1518"/>
        <v>84.919999999999987</v>
      </c>
      <c r="I5456" s="37">
        <f>IF(H5456&lt;'Roof Calculator'!$G$8, 1, 0)</f>
        <v>0</v>
      </c>
      <c r="J5456" s="37">
        <f>IF(H5456&gt;='Roof Calculator'!$G$8, 1, 0)</f>
        <v>1</v>
      </c>
      <c r="K5456" s="37">
        <f t="shared" si="1519"/>
        <v>0</v>
      </c>
      <c r="L5456" s="37">
        <f t="shared" si="1520"/>
        <v>84.919999999999987</v>
      </c>
      <c r="M5456" s="37">
        <v>0</v>
      </c>
      <c r="N5456" s="37">
        <f t="shared" si="1521"/>
        <v>212</v>
      </c>
      <c r="O5456" s="37">
        <v>0</v>
      </c>
      <c r="P5456" s="37">
        <v>0</v>
      </c>
      <c r="Q5456" s="21">
        <f t="shared" si="1522"/>
        <v>39.790999999999997</v>
      </c>
      <c r="R5456" s="21">
        <f t="shared" si="1531"/>
        <v>227.41666666664986</v>
      </c>
      <c r="S5456" s="21">
        <f t="shared" si="1532"/>
        <v>13.390885049939513</v>
      </c>
      <c r="T5456" s="21">
        <f t="shared" si="1523"/>
        <v>86.147999999999996</v>
      </c>
      <c r="U5456" s="37">
        <f>VLOOKUP(Time_Zone, 'LSTM LookUp'!$B$5:$D$8, 3, FALSE)</f>
        <v>-75</v>
      </c>
      <c r="V5456" s="21">
        <f t="shared" si="1533"/>
        <v>-4.0916748850127966</v>
      </c>
      <c r="W5456" s="21">
        <f t="shared" si="1524"/>
        <v>145.12508127874679</v>
      </c>
      <c r="X5456" s="21">
        <f t="shared" si="1525"/>
        <v>-301.33848811799442</v>
      </c>
      <c r="Y5456" s="21">
        <f t="shared" si="1526"/>
        <v>-89.338488117994416</v>
      </c>
      <c r="Z5456" s="21">
        <f t="shared" si="1534"/>
        <v>-28.318740380768951</v>
      </c>
      <c r="AA5456" s="21">
        <f t="shared" si="1527"/>
        <v>0</v>
      </c>
      <c r="AB5456" s="21">
        <f t="shared" si="1528"/>
        <v>-28.318740380768951</v>
      </c>
      <c r="AC5456" s="21">
        <f t="shared" si="1529"/>
        <v>84.919999999999987</v>
      </c>
      <c r="AD5456" s="21">
        <f t="shared" si="1535"/>
        <v>-28.318740380768951</v>
      </c>
      <c r="AE5456" s="21" t="str">
        <f t="shared" si="1530"/>
        <v>8/15/11:00</v>
      </c>
    </row>
    <row r="5457" spans="2:31">
      <c r="B5457" s="37">
        <v>8</v>
      </c>
      <c r="C5457" s="38">
        <v>15</v>
      </c>
      <c r="D5457" s="39">
        <v>12</v>
      </c>
      <c r="E5457" s="17">
        <v>30.6</v>
      </c>
      <c r="F5457" s="17">
        <v>229</v>
      </c>
      <c r="G5457" s="17">
        <v>699</v>
      </c>
      <c r="H5457" s="37">
        <f t="shared" si="1518"/>
        <v>87.080000000000013</v>
      </c>
      <c r="I5457" s="37">
        <f>IF(H5457&lt;'Roof Calculator'!$G$8, 1, 0)</f>
        <v>0</v>
      </c>
      <c r="J5457" s="37">
        <f>IF(H5457&gt;='Roof Calculator'!$G$8, 1, 0)</f>
        <v>1</v>
      </c>
      <c r="K5457" s="37">
        <f t="shared" si="1519"/>
        <v>0</v>
      </c>
      <c r="L5457" s="37">
        <f t="shared" si="1520"/>
        <v>87.080000000000013</v>
      </c>
      <c r="M5457" s="37">
        <v>0</v>
      </c>
      <c r="N5457" s="37">
        <f t="shared" si="1521"/>
        <v>229</v>
      </c>
      <c r="O5457" s="37">
        <v>0</v>
      </c>
      <c r="P5457" s="37">
        <v>0</v>
      </c>
      <c r="Q5457" s="21">
        <f t="shared" si="1522"/>
        <v>39.790999999999997</v>
      </c>
      <c r="R5457" s="21">
        <f t="shared" si="1531"/>
        <v>227.45833333331652</v>
      </c>
      <c r="S5457" s="21">
        <f t="shared" si="1532"/>
        <v>13.377210940049444</v>
      </c>
      <c r="T5457" s="21">
        <f t="shared" si="1523"/>
        <v>86.147999999999996</v>
      </c>
      <c r="U5457" s="37">
        <f>VLOOKUP(Time_Zone, 'LSTM LookUp'!$B$5:$D$8, 3, FALSE)</f>
        <v>-75</v>
      </c>
      <c r="V5457" s="21">
        <f t="shared" si="1533"/>
        <v>-4.0830805335386522</v>
      </c>
      <c r="W5457" s="21">
        <f t="shared" si="1524"/>
        <v>160.12722986661532</v>
      </c>
      <c r="X5457" s="21">
        <f t="shared" si="1525"/>
        <v>-387.9113276731768</v>
      </c>
      <c r="Y5457" s="21">
        <f t="shared" si="1526"/>
        <v>-158.9113276731768</v>
      </c>
      <c r="Z5457" s="21">
        <f t="shared" si="1534"/>
        <v>-50.372115386555109</v>
      </c>
      <c r="AA5457" s="21">
        <f t="shared" si="1527"/>
        <v>0</v>
      </c>
      <c r="AB5457" s="21">
        <f t="shared" si="1528"/>
        <v>-50.372115386555109</v>
      </c>
      <c r="AC5457" s="21">
        <f t="shared" si="1529"/>
        <v>87.080000000000013</v>
      </c>
      <c r="AD5457" s="21">
        <f t="shared" si="1535"/>
        <v>-50.372115386555109</v>
      </c>
      <c r="AE5457" s="21" t="str">
        <f t="shared" si="1530"/>
        <v>8/15/12:00</v>
      </c>
    </row>
    <row r="5458" spans="2:31">
      <c r="B5458" s="37">
        <v>8</v>
      </c>
      <c r="C5458" s="38">
        <v>15</v>
      </c>
      <c r="D5458" s="39">
        <v>13</v>
      </c>
      <c r="E5458" s="17">
        <v>31.7</v>
      </c>
      <c r="F5458" s="17">
        <v>267</v>
      </c>
      <c r="G5458" s="17">
        <v>643</v>
      </c>
      <c r="H5458" s="37">
        <f t="shared" si="1518"/>
        <v>89.06</v>
      </c>
      <c r="I5458" s="37">
        <f>IF(H5458&lt;'Roof Calculator'!$G$8, 1, 0)</f>
        <v>0</v>
      </c>
      <c r="J5458" s="37">
        <f>IF(H5458&gt;='Roof Calculator'!$G$8, 1, 0)</f>
        <v>1</v>
      </c>
      <c r="K5458" s="37">
        <f t="shared" si="1519"/>
        <v>0</v>
      </c>
      <c r="L5458" s="37">
        <f t="shared" si="1520"/>
        <v>89.06</v>
      </c>
      <c r="M5458" s="37">
        <v>0</v>
      </c>
      <c r="N5458" s="37">
        <f t="shared" si="1521"/>
        <v>267</v>
      </c>
      <c r="O5458" s="37">
        <v>0</v>
      </c>
      <c r="P5458" s="37">
        <v>0</v>
      </c>
      <c r="Q5458" s="21">
        <f t="shared" si="1522"/>
        <v>39.790999999999997</v>
      </c>
      <c r="R5458" s="21">
        <f t="shared" si="1531"/>
        <v>227.49999999998317</v>
      </c>
      <c r="S5458" s="21">
        <f t="shared" si="1532"/>
        <v>13.363530596726513</v>
      </c>
      <c r="T5458" s="21">
        <f t="shared" si="1523"/>
        <v>86.147999999999996</v>
      </c>
      <c r="U5458" s="37">
        <f>VLOOKUP(Time_Zone, 'LSTM LookUp'!$B$5:$D$8, 3, FALSE)</f>
        <v>-75</v>
      </c>
      <c r="V5458" s="21">
        <f t="shared" si="1533"/>
        <v>-4.0744696699732019</v>
      </c>
      <c r="W5458" s="21">
        <f t="shared" si="1524"/>
        <v>175.12938258250668</v>
      </c>
      <c r="X5458" s="21">
        <f t="shared" si="1525"/>
        <v>-383.84485114574323</v>
      </c>
      <c r="Y5458" s="21">
        <f t="shared" si="1526"/>
        <v>-116.84485114574323</v>
      </c>
      <c r="Z5458" s="21">
        <f t="shared" si="1534"/>
        <v>-37.037777044711625</v>
      </c>
      <c r="AA5458" s="21">
        <f t="shared" si="1527"/>
        <v>0</v>
      </c>
      <c r="AB5458" s="21">
        <f t="shared" si="1528"/>
        <v>-37.037777044711625</v>
      </c>
      <c r="AC5458" s="21">
        <f t="shared" si="1529"/>
        <v>89.06</v>
      </c>
      <c r="AD5458" s="21">
        <f t="shared" si="1535"/>
        <v>-37.037777044711625</v>
      </c>
      <c r="AE5458" s="21" t="str">
        <f t="shared" si="1530"/>
        <v>8/15/13:00</v>
      </c>
    </row>
    <row r="5459" spans="2:31">
      <c r="B5459" s="37">
        <v>8</v>
      </c>
      <c r="C5459" s="38">
        <v>15</v>
      </c>
      <c r="D5459" s="39">
        <v>14</v>
      </c>
      <c r="E5459" s="17">
        <v>32.200000000000003</v>
      </c>
      <c r="F5459" s="17">
        <v>335</v>
      </c>
      <c r="G5459" s="17">
        <v>448</v>
      </c>
      <c r="H5459" s="37">
        <f t="shared" si="1518"/>
        <v>89.960000000000008</v>
      </c>
      <c r="I5459" s="37">
        <f>IF(H5459&lt;'Roof Calculator'!$G$8, 1, 0)</f>
        <v>0</v>
      </c>
      <c r="J5459" s="37">
        <f>IF(H5459&gt;='Roof Calculator'!$G$8, 1, 0)</f>
        <v>1</v>
      </c>
      <c r="K5459" s="37">
        <f t="shared" si="1519"/>
        <v>0</v>
      </c>
      <c r="L5459" s="37">
        <f t="shared" si="1520"/>
        <v>89.960000000000008</v>
      </c>
      <c r="M5459" s="37">
        <v>0</v>
      </c>
      <c r="N5459" s="37">
        <f t="shared" si="1521"/>
        <v>335</v>
      </c>
      <c r="O5459" s="37">
        <v>0</v>
      </c>
      <c r="P5459" s="37">
        <v>0</v>
      </c>
      <c r="Q5459" s="21">
        <f t="shared" si="1522"/>
        <v>39.790999999999997</v>
      </c>
      <c r="R5459" s="21">
        <f t="shared" si="1531"/>
        <v>227.54166666664983</v>
      </c>
      <c r="S5459" s="21">
        <f t="shared" si="1532"/>
        <v>13.349844027289448</v>
      </c>
      <c r="T5459" s="21">
        <f t="shared" si="1523"/>
        <v>86.147999999999996</v>
      </c>
      <c r="U5459" s="37">
        <f>VLOOKUP(Time_Zone, 'LSTM LookUp'!$B$5:$D$8, 3, FALSE)</f>
        <v>-75</v>
      </c>
      <c r="V5459" s="21">
        <f t="shared" si="1533"/>
        <v>-4.0658423058410049</v>
      </c>
      <c r="W5459" s="21">
        <f t="shared" si="1524"/>
        <v>190.13153942353975</v>
      </c>
      <c r="X5459" s="21">
        <f t="shared" si="1525"/>
        <v>-263.5100052977873</v>
      </c>
      <c r="Y5459" s="21">
        <f t="shared" si="1526"/>
        <v>71.489994702212698</v>
      </c>
      <c r="Z5459" s="21">
        <f t="shared" si="1534"/>
        <v>22.661079703079686</v>
      </c>
      <c r="AA5459" s="21">
        <f t="shared" si="1527"/>
        <v>0</v>
      </c>
      <c r="AB5459" s="21">
        <f t="shared" si="1528"/>
        <v>22.661079703079686</v>
      </c>
      <c r="AC5459" s="21">
        <f t="shared" si="1529"/>
        <v>89.960000000000008</v>
      </c>
      <c r="AD5459" s="21">
        <f t="shared" si="1535"/>
        <v>22.661079703079686</v>
      </c>
      <c r="AE5459" s="21" t="str">
        <f t="shared" si="1530"/>
        <v>8/15/14:00</v>
      </c>
    </row>
    <row r="5460" spans="2:31">
      <c r="B5460" s="37">
        <v>8</v>
      </c>
      <c r="C5460" s="38">
        <v>15</v>
      </c>
      <c r="D5460" s="39">
        <v>15</v>
      </c>
      <c r="E5460" s="17">
        <v>32.200000000000003</v>
      </c>
      <c r="F5460" s="17">
        <v>255</v>
      </c>
      <c r="G5460" s="17">
        <v>632</v>
      </c>
      <c r="H5460" s="37">
        <f t="shared" si="1518"/>
        <v>89.960000000000008</v>
      </c>
      <c r="I5460" s="37">
        <f>IF(H5460&lt;'Roof Calculator'!$G$8, 1, 0)</f>
        <v>0</v>
      </c>
      <c r="J5460" s="37">
        <f>IF(H5460&gt;='Roof Calculator'!$G$8, 1, 0)</f>
        <v>1</v>
      </c>
      <c r="K5460" s="37">
        <f t="shared" si="1519"/>
        <v>0</v>
      </c>
      <c r="L5460" s="37">
        <f t="shared" si="1520"/>
        <v>89.960000000000008</v>
      </c>
      <c r="M5460" s="37">
        <v>0</v>
      </c>
      <c r="N5460" s="37">
        <f t="shared" si="1521"/>
        <v>255</v>
      </c>
      <c r="O5460" s="37">
        <v>0</v>
      </c>
      <c r="P5460" s="37">
        <v>0</v>
      </c>
      <c r="Q5460" s="21">
        <f t="shared" si="1522"/>
        <v>39.790999999999997</v>
      </c>
      <c r="R5460" s="21">
        <f t="shared" si="1531"/>
        <v>227.58333333331649</v>
      </c>
      <c r="S5460" s="21">
        <f t="shared" si="1532"/>
        <v>13.336151239057243</v>
      </c>
      <c r="T5460" s="21">
        <f t="shared" si="1523"/>
        <v>86.147999999999996</v>
      </c>
      <c r="U5460" s="37">
        <f>VLOOKUP(Time_Zone, 'LSTM LookUp'!$B$5:$D$8, 3, FALSE)</f>
        <v>-75</v>
      </c>
      <c r="V5460" s="21">
        <f t="shared" si="1533"/>
        <v>-4.0571984527047738</v>
      </c>
      <c r="W5460" s="21">
        <f t="shared" si="1524"/>
        <v>205.13370038682379</v>
      </c>
      <c r="X5460" s="21">
        <f t="shared" si="1525"/>
        <v>-334.48712647971496</v>
      </c>
      <c r="Y5460" s="21">
        <f t="shared" si="1526"/>
        <v>-79.487126479714959</v>
      </c>
      <c r="Z5460" s="21">
        <f t="shared" si="1534"/>
        <v>-25.196030801633913</v>
      </c>
      <c r="AA5460" s="21">
        <f t="shared" si="1527"/>
        <v>0</v>
      </c>
      <c r="AB5460" s="21">
        <f t="shared" si="1528"/>
        <v>-25.196030801633913</v>
      </c>
      <c r="AC5460" s="21">
        <f t="shared" si="1529"/>
        <v>89.960000000000008</v>
      </c>
      <c r="AD5460" s="21">
        <f t="shared" si="1535"/>
        <v>-25.196030801633913</v>
      </c>
      <c r="AE5460" s="21" t="str">
        <f t="shared" si="1530"/>
        <v>8/15/15:00</v>
      </c>
    </row>
    <row r="5461" spans="2:31">
      <c r="B5461" s="37">
        <v>8</v>
      </c>
      <c r="C5461" s="38">
        <v>15</v>
      </c>
      <c r="D5461" s="39">
        <v>16</v>
      </c>
      <c r="E5461" s="17">
        <v>32.200000000000003</v>
      </c>
      <c r="F5461" s="17">
        <v>207</v>
      </c>
      <c r="G5461" s="17">
        <v>608</v>
      </c>
      <c r="H5461" s="37">
        <f t="shared" si="1518"/>
        <v>89.960000000000008</v>
      </c>
      <c r="I5461" s="37">
        <f>IF(H5461&lt;'Roof Calculator'!$G$8, 1, 0)</f>
        <v>0</v>
      </c>
      <c r="J5461" s="37">
        <f>IF(H5461&gt;='Roof Calculator'!$G$8, 1, 0)</f>
        <v>1</v>
      </c>
      <c r="K5461" s="37">
        <f t="shared" si="1519"/>
        <v>0</v>
      </c>
      <c r="L5461" s="37">
        <f t="shared" si="1520"/>
        <v>89.960000000000008</v>
      </c>
      <c r="M5461" s="37">
        <v>0</v>
      </c>
      <c r="N5461" s="37">
        <f t="shared" si="1521"/>
        <v>207</v>
      </c>
      <c r="O5461" s="37">
        <v>0</v>
      </c>
      <c r="P5461" s="37">
        <v>0</v>
      </c>
      <c r="Q5461" s="21">
        <f t="shared" si="1522"/>
        <v>39.790999999999997</v>
      </c>
      <c r="R5461" s="21">
        <f t="shared" si="1531"/>
        <v>227.62499999998315</v>
      </c>
      <c r="S5461" s="21">
        <f t="shared" si="1532"/>
        <v>13.322452239349113</v>
      </c>
      <c r="T5461" s="21">
        <f t="shared" si="1523"/>
        <v>86.147999999999996</v>
      </c>
      <c r="U5461" s="37">
        <f>VLOOKUP(Time_Zone, 'LSTM LookUp'!$B$5:$D$8, 3, FALSE)</f>
        <v>-75</v>
      </c>
      <c r="V5461" s="21">
        <f t="shared" si="1533"/>
        <v>-4.0485381221653114</v>
      </c>
      <c r="W5461" s="21">
        <f t="shared" si="1524"/>
        <v>220.13586546945868</v>
      </c>
      <c r="X5461" s="21">
        <f t="shared" si="1525"/>
        <v>-257.89002849818144</v>
      </c>
      <c r="Y5461" s="21">
        <f t="shared" si="1526"/>
        <v>-50.890028498181437</v>
      </c>
      <c r="Z5461" s="21">
        <f t="shared" si="1534"/>
        <v>-16.13125020771043</v>
      </c>
      <c r="AA5461" s="21">
        <f t="shared" si="1527"/>
        <v>0</v>
      </c>
      <c r="AB5461" s="21">
        <f t="shared" si="1528"/>
        <v>-16.13125020771043</v>
      </c>
      <c r="AC5461" s="21">
        <f t="shared" si="1529"/>
        <v>89.960000000000008</v>
      </c>
      <c r="AD5461" s="21">
        <f t="shared" si="1535"/>
        <v>-16.13125020771043</v>
      </c>
      <c r="AE5461" s="21" t="str">
        <f t="shared" si="1530"/>
        <v>8/15/16:00</v>
      </c>
    </row>
    <row r="5462" spans="2:31">
      <c r="B5462" s="37">
        <v>8</v>
      </c>
      <c r="C5462" s="38">
        <v>15</v>
      </c>
      <c r="D5462" s="39">
        <v>17</v>
      </c>
      <c r="E5462" s="17">
        <v>31.7</v>
      </c>
      <c r="F5462" s="17">
        <v>207</v>
      </c>
      <c r="G5462" s="17">
        <v>483</v>
      </c>
      <c r="H5462" s="37">
        <f t="shared" ref="H5462:H5525" si="1536">E5462*9/5+32</f>
        <v>89.06</v>
      </c>
      <c r="I5462" s="37">
        <f>IF(H5462&lt;'Roof Calculator'!$G$8, 1, 0)</f>
        <v>0</v>
      </c>
      <c r="J5462" s="37">
        <f>IF(H5462&gt;='Roof Calculator'!$G$8, 1, 0)</f>
        <v>1</v>
      </c>
      <c r="K5462" s="37">
        <f t="shared" ref="K5462:K5525" si="1537">I5462*H5462</f>
        <v>0</v>
      </c>
      <c r="L5462" s="37">
        <f t="shared" ref="L5462:L5525" si="1538">J5462*H5462</f>
        <v>89.06</v>
      </c>
      <c r="M5462" s="37">
        <v>0</v>
      </c>
      <c r="N5462" s="37">
        <f t="shared" ref="N5462:N5525" si="1539">F5462*(180-M5462)/180</f>
        <v>207</v>
      </c>
      <c r="O5462" s="37">
        <v>0</v>
      </c>
      <c r="P5462" s="37">
        <v>0</v>
      </c>
      <c r="Q5462" s="21">
        <f t="shared" ref="Q5462:Q5525" si="1540">Latitude</f>
        <v>39.790999999999997</v>
      </c>
      <c r="R5462" s="21">
        <f t="shared" si="1531"/>
        <v>227.6666666666498</v>
      </c>
      <c r="S5462" s="21">
        <f t="shared" si="1532"/>
        <v>13.308747035484515</v>
      </c>
      <c r="T5462" s="21">
        <f t="shared" ref="T5462:T5525" si="1541">Longitude</f>
        <v>86.147999999999996</v>
      </c>
      <c r="U5462" s="37">
        <f>VLOOKUP(Time_Zone, 'LSTM LookUp'!$B$5:$D$8, 3, FALSE)</f>
        <v>-75</v>
      </c>
      <c r="V5462" s="21">
        <f t="shared" si="1533"/>
        <v>-4.0398613258615095</v>
      </c>
      <c r="W5462" s="21">
        <f t="shared" ref="W5462:W5525" si="1542">15*((D5462+(4*(T5462-U5462)+V5462)/60)-12)</f>
        <v>235.13803466853463</v>
      </c>
      <c r="X5462" s="21">
        <f t="shared" ref="X5462:X5525" si="1543">G5462*(SIN(S5462*PI()/180)*SIN(Q5462*PI()/180)*COS(O5462*PI()/180)-SIN(S5462*PI()/180)*COS(Q5462*PI()/180)*SIN(O5462*PI()/180)*COS(P5462*PI()/180)+COS(S5462*PI()/180)*COS(Q5462*PI()/180)*COS(O5462*PI()/180)*COS(W5462*PI()/180)+COS(S5462*PI()/180)*SIN(Q5462*PI()/180)*SIN(O5462*PI()/180)*COS(P5462*PI()/180)*COS(W5462*PI()/180)+COS(S5462*PI()/180)*SIN(P5462*PI()/180)*SIN(W5462*PI()/180)*SIN(O5462*PI()/180))</f>
        <v>-135.28319413473426</v>
      </c>
      <c r="Y5462" s="21">
        <f t="shared" ref="Y5462:Y5525" si="1544">X5462+N5462</f>
        <v>71.716805865265741</v>
      </c>
      <c r="Z5462" s="21">
        <f t="shared" si="1534"/>
        <v>22.732974880368516</v>
      </c>
      <c r="AA5462" s="21">
        <f t="shared" ref="AA5462:AA5525" si="1545">Z5462*I5462</f>
        <v>0</v>
      </c>
      <c r="AB5462" s="21">
        <f t="shared" ref="AB5462:AB5525" si="1546">Z5462*J5462</f>
        <v>22.732974880368516</v>
      </c>
      <c r="AC5462" s="21">
        <f t="shared" ref="AC5462:AC5525" si="1547">L5462</f>
        <v>89.06</v>
      </c>
      <c r="AD5462" s="21">
        <f t="shared" si="1535"/>
        <v>22.732974880368516</v>
      </c>
      <c r="AE5462" s="21" t="str">
        <f t="shared" ref="AE5462:AE5525" si="1548">CONCATENATE(B5462, "/", C5462, "/", D5462,":00")</f>
        <v>8/15/17:00</v>
      </c>
    </row>
    <row r="5463" spans="2:31">
      <c r="B5463" s="37">
        <v>8</v>
      </c>
      <c r="C5463" s="38">
        <v>15</v>
      </c>
      <c r="D5463" s="39">
        <v>18</v>
      </c>
      <c r="E5463" s="17">
        <v>30.6</v>
      </c>
      <c r="F5463" s="17">
        <v>136</v>
      </c>
      <c r="G5463" s="17">
        <v>423</v>
      </c>
      <c r="H5463" s="37">
        <f t="shared" si="1536"/>
        <v>87.080000000000013</v>
      </c>
      <c r="I5463" s="37">
        <f>IF(H5463&lt;'Roof Calculator'!$G$8, 1, 0)</f>
        <v>0</v>
      </c>
      <c r="J5463" s="37">
        <f>IF(H5463&gt;='Roof Calculator'!$G$8, 1, 0)</f>
        <v>1</v>
      </c>
      <c r="K5463" s="37">
        <f t="shared" si="1537"/>
        <v>0</v>
      </c>
      <c r="L5463" s="37">
        <f t="shared" si="1538"/>
        <v>87.080000000000013</v>
      </c>
      <c r="M5463" s="37">
        <v>0</v>
      </c>
      <c r="N5463" s="37">
        <f t="shared" si="1539"/>
        <v>136</v>
      </c>
      <c r="O5463" s="37">
        <v>0</v>
      </c>
      <c r="P5463" s="37">
        <v>0</v>
      </c>
      <c r="Q5463" s="21">
        <f t="shared" si="1540"/>
        <v>39.790999999999997</v>
      </c>
      <c r="R5463" s="21">
        <f t="shared" ref="R5463:R5526" si="1549">R5462+1/24</f>
        <v>227.70833333331646</v>
      </c>
      <c r="S5463" s="21">
        <f t="shared" ref="S5463:S5526" si="1550">ASIN(SIN(23.45*PI()/180)*SIN((360/365*(R5463-81))*PI()/180))*180/PI()</f>
        <v>13.295035634783163</v>
      </c>
      <c r="T5463" s="21">
        <f t="shared" si="1541"/>
        <v>86.147999999999996</v>
      </c>
      <c r="U5463" s="37">
        <f>VLOOKUP(Time_Zone, 'LSTM LookUp'!$B$5:$D$8, 3, FALSE)</f>
        <v>-75</v>
      </c>
      <c r="V5463" s="21">
        <f t="shared" ref="V5463:V5526" si="1551">9.87*SIN(2*(360/365*(R5463-81))*PI()/180)-7.53*COS((360/365*(R5463-81))*PI()/180)-1.5*SIN((360/365*(R5463-81))*PI()/180)</f>
        <v>-4.0311680754703456</v>
      </c>
      <c r="W5463" s="21">
        <f t="shared" si="1542"/>
        <v>250.14020798113239</v>
      </c>
      <c r="X5463" s="21">
        <f t="shared" si="1543"/>
        <v>-45.203361851350977</v>
      </c>
      <c r="Y5463" s="21">
        <f t="shared" si="1544"/>
        <v>90.796638148649023</v>
      </c>
      <c r="Z5463" s="21">
        <f t="shared" ref="Z5463:Z5526" si="1552">Y5463/10.764*3.412</f>
        <v>28.780948472983138</v>
      </c>
      <c r="AA5463" s="21">
        <f t="shared" si="1545"/>
        <v>0</v>
      </c>
      <c r="AB5463" s="21">
        <f t="shared" si="1546"/>
        <v>28.780948472983138</v>
      </c>
      <c r="AC5463" s="21">
        <f t="shared" si="1547"/>
        <v>87.080000000000013</v>
      </c>
      <c r="AD5463" s="21">
        <f t="shared" ref="AD5463:AD5526" si="1553">AB5463</f>
        <v>28.780948472983138</v>
      </c>
      <c r="AE5463" s="21" t="str">
        <f t="shared" si="1548"/>
        <v>8/15/18:00</v>
      </c>
    </row>
    <row r="5464" spans="2:31">
      <c r="B5464" s="37">
        <v>8</v>
      </c>
      <c r="C5464" s="38">
        <v>15</v>
      </c>
      <c r="D5464" s="39">
        <v>19</v>
      </c>
      <c r="E5464" s="17">
        <v>29.4</v>
      </c>
      <c r="F5464" s="17">
        <v>79</v>
      </c>
      <c r="G5464" s="17">
        <v>209</v>
      </c>
      <c r="H5464" s="37">
        <f t="shared" si="1536"/>
        <v>84.919999999999987</v>
      </c>
      <c r="I5464" s="37">
        <f>IF(H5464&lt;'Roof Calculator'!$G$8, 1, 0)</f>
        <v>0</v>
      </c>
      <c r="J5464" s="37">
        <f>IF(H5464&gt;='Roof Calculator'!$G$8, 1, 0)</f>
        <v>1</v>
      </c>
      <c r="K5464" s="37">
        <f t="shared" si="1537"/>
        <v>0</v>
      </c>
      <c r="L5464" s="37">
        <f t="shared" si="1538"/>
        <v>84.919999999999987</v>
      </c>
      <c r="M5464" s="37">
        <v>0</v>
      </c>
      <c r="N5464" s="37">
        <f t="shared" si="1539"/>
        <v>79</v>
      </c>
      <c r="O5464" s="37">
        <v>0</v>
      </c>
      <c r="P5464" s="37">
        <v>0</v>
      </c>
      <c r="Q5464" s="21">
        <f t="shared" si="1540"/>
        <v>39.790999999999997</v>
      </c>
      <c r="R5464" s="21">
        <f t="shared" si="1549"/>
        <v>227.74999999998312</v>
      </c>
      <c r="S5464" s="21">
        <f t="shared" si="1550"/>
        <v>13.281318044564973</v>
      </c>
      <c r="T5464" s="21">
        <f t="shared" si="1541"/>
        <v>86.147999999999996</v>
      </c>
      <c r="U5464" s="37">
        <f>VLOOKUP(Time_Zone, 'LSTM LookUp'!$B$5:$D$8, 3, FALSE)</f>
        <v>-75</v>
      </c>
      <c r="V5464" s="21">
        <f t="shared" si="1551"/>
        <v>-4.0224583827068257</v>
      </c>
      <c r="W5464" s="21">
        <f t="shared" si="1542"/>
        <v>265.14238540432325</v>
      </c>
      <c r="X5464" s="21">
        <f t="shared" si="1543"/>
        <v>17.493271089099657</v>
      </c>
      <c r="Y5464" s="21">
        <f t="shared" si="1544"/>
        <v>96.493271089099665</v>
      </c>
      <c r="Z5464" s="21">
        <f t="shared" si="1552"/>
        <v>30.586681619844676</v>
      </c>
      <c r="AA5464" s="21">
        <f t="shared" si="1545"/>
        <v>0</v>
      </c>
      <c r="AB5464" s="21">
        <f t="shared" si="1546"/>
        <v>30.586681619844676</v>
      </c>
      <c r="AC5464" s="21">
        <f t="shared" si="1547"/>
        <v>84.919999999999987</v>
      </c>
      <c r="AD5464" s="21">
        <f t="shared" si="1553"/>
        <v>30.586681619844676</v>
      </c>
      <c r="AE5464" s="21" t="str">
        <f t="shared" si="1548"/>
        <v>8/15/19:00</v>
      </c>
    </row>
    <row r="5465" spans="2:31">
      <c r="B5465" s="37">
        <v>8</v>
      </c>
      <c r="C5465" s="38">
        <v>15</v>
      </c>
      <c r="D5465" s="39">
        <v>20</v>
      </c>
      <c r="E5465" s="17">
        <v>26.7</v>
      </c>
      <c r="F5465" s="17">
        <v>17</v>
      </c>
      <c r="G5465" s="17">
        <v>7</v>
      </c>
      <c r="H5465" s="37">
        <f t="shared" si="1536"/>
        <v>80.06</v>
      </c>
      <c r="I5465" s="37">
        <f>IF(H5465&lt;'Roof Calculator'!$G$8, 1, 0)</f>
        <v>0</v>
      </c>
      <c r="J5465" s="37">
        <f>IF(H5465&gt;='Roof Calculator'!$G$8, 1, 0)</f>
        <v>1</v>
      </c>
      <c r="K5465" s="37">
        <f t="shared" si="1537"/>
        <v>0</v>
      </c>
      <c r="L5465" s="37">
        <f t="shared" si="1538"/>
        <v>80.06</v>
      </c>
      <c r="M5465" s="37">
        <v>0</v>
      </c>
      <c r="N5465" s="37">
        <f t="shared" si="1539"/>
        <v>17</v>
      </c>
      <c r="O5465" s="37">
        <v>0</v>
      </c>
      <c r="P5465" s="37">
        <v>0</v>
      </c>
      <c r="Q5465" s="21">
        <f t="shared" si="1540"/>
        <v>39.790999999999997</v>
      </c>
      <c r="R5465" s="21">
        <f t="shared" si="1549"/>
        <v>227.79166666664977</v>
      </c>
      <c r="S5465" s="21">
        <f t="shared" si="1550"/>
        <v>13.267594272150138</v>
      </c>
      <c r="T5465" s="21">
        <f t="shared" si="1541"/>
        <v>86.147999999999996</v>
      </c>
      <c r="U5465" s="37">
        <f>VLOOKUP(Time_Zone, 'LSTM LookUp'!$B$5:$D$8, 3, FALSE)</f>
        <v>-75</v>
      </c>
      <c r="V5465" s="21">
        <f t="shared" si="1551"/>
        <v>-4.0137322593240077</v>
      </c>
      <c r="W5465" s="21">
        <f t="shared" si="1542"/>
        <v>280.144566935169</v>
      </c>
      <c r="X5465" s="21">
        <f t="shared" si="1543"/>
        <v>1.9502145631605905</v>
      </c>
      <c r="Y5465" s="21">
        <f t="shared" si="1544"/>
        <v>18.950214563160589</v>
      </c>
      <c r="Z5465" s="21">
        <f t="shared" si="1552"/>
        <v>6.0068870391586708</v>
      </c>
      <c r="AA5465" s="21">
        <f t="shared" si="1545"/>
        <v>0</v>
      </c>
      <c r="AB5465" s="21">
        <f t="shared" si="1546"/>
        <v>6.0068870391586708</v>
      </c>
      <c r="AC5465" s="21">
        <f t="shared" si="1547"/>
        <v>80.06</v>
      </c>
      <c r="AD5465" s="21">
        <f t="shared" si="1553"/>
        <v>6.0068870391586708</v>
      </c>
      <c r="AE5465" s="21" t="str">
        <f t="shared" si="1548"/>
        <v>8/15/20:00</v>
      </c>
    </row>
    <row r="5466" spans="2:31">
      <c r="B5466" s="37">
        <v>8</v>
      </c>
      <c r="C5466" s="38">
        <v>15</v>
      </c>
      <c r="D5466" s="39">
        <v>21</v>
      </c>
      <c r="E5466" s="17">
        <v>25.6</v>
      </c>
      <c r="F5466" s="17">
        <v>0</v>
      </c>
      <c r="G5466" s="17">
        <v>0</v>
      </c>
      <c r="H5466" s="37">
        <f t="shared" si="1536"/>
        <v>78.08</v>
      </c>
      <c r="I5466" s="37">
        <f>IF(H5466&lt;'Roof Calculator'!$G$8, 1, 0)</f>
        <v>0</v>
      </c>
      <c r="J5466" s="37">
        <f>IF(H5466&gt;='Roof Calculator'!$G$8, 1, 0)</f>
        <v>1</v>
      </c>
      <c r="K5466" s="37">
        <f t="shared" si="1537"/>
        <v>0</v>
      </c>
      <c r="L5466" s="37">
        <f t="shared" si="1538"/>
        <v>78.08</v>
      </c>
      <c r="M5466" s="37">
        <v>0</v>
      </c>
      <c r="N5466" s="37">
        <f t="shared" si="1539"/>
        <v>0</v>
      </c>
      <c r="O5466" s="37">
        <v>0</v>
      </c>
      <c r="P5466" s="37">
        <v>0</v>
      </c>
      <c r="Q5466" s="21">
        <f t="shared" si="1540"/>
        <v>39.790999999999997</v>
      </c>
      <c r="R5466" s="21">
        <f t="shared" si="1549"/>
        <v>227.83333333331643</v>
      </c>
      <c r="S5466" s="21">
        <f t="shared" si="1550"/>
        <v>13.253864324859006</v>
      </c>
      <c r="T5466" s="21">
        <f t="shared" si="1541"/>
        <v>86.147999999999996</v>
      </c>
      <c r="U5466" s="37">
        <f>VLOOKUP(Time_Zone, 'LSTM LookUp'!$B$5:$D$8, 3, FALSE)</f>
        <v>-75</v>
      </c>
      <c r="V5466" s="21">
        <f t="shared" si="1551"/>
        <v>-4.004989717112915</v>
      </c>
      <c r="W5466" s="21">
        <f t="shared" si="1542"/>
        <v>295.14675257072173</v>
      </c>
      <c r="X5466" s="21">
        <f t="shared" si="1543"/>
        <v>0</v>
      </c>
      <c r="Y5466" s="21">
        <f t="shared" si="1544"/>
        <v>0</v>
      </c>
      <c r="Z5466" s="21">
        <f t="shared" si="1552"/>
        <v>0</v>
      </c>
      <c r="AA5466" s="21">
        <f t="shared" si="1545"/>
        <v>0</v>
      </c>
      <c r="AB5466" s="21">
        <f t="shared" si="1546"/>
        <v>0</v>
      </c>
      <c r="AC5466" s="21">
        <f t="shared" si="1547"/>
        <v>78.08</v>
      </c>
      <c r="AD5466" s="21">
        <f t="shared" si="1553"/>
        <v>0</v>
      </c>
      <c r="AE5466" s="21" t="str">
        <f t="shared" si="1548"/>
        <v>8/15/21:00</v>
      </c>
    </row>
    <row r="5467" spans="2:31">
      <c r="B5467" s="37">
        <v>8</v>
      </c>
      <c r="C5467" s="38">
        <v>15</v>
      </c>
      <c r="D5467" s="39">
        <v>22</v>
      </c>
      <c r="E5467" s="17">
        <v>25.6</v>
      </c>
      <c r="F5467" s="17">
        <v>0</v>
      </c>
      <c r="G5467" s="17">
        <v>0</v>
      </c>
      <c r="H5467" s="37">
        <f t="shared" si="1536"/>
        <v>78.08</v>
      </c>
      <c r="I5467" s="37">
        <f>IF(H5467&lt;'Roof Calculator'!$G$8, 1, 0)</f>
        <v>0</v>
      </c>
      <c r="J5467" s="37">
        <f>IF(H5467&gt;='Roof Calculator'!$G$8, 1, 0)</f>
        <v>1</v>
      </c>
      <c r="K5467" s="37">
        <f t="shared" si="1537"/>
        <v>0</v>
      </c>
      <c r="L5467" s="37">
        <f t="shared" si="1538"/>
        <v>78.08</v>
      </c>
      <c r="M5467" s="37">
        <v>0</v>
      </c>
      <c r="N5467" s="37">
        <f t="shared" si="1539"/>
        <v>0</v>
      </c>
      <c r="O5467" s="37">
        <v>0</v>
      </c>
      <c r="P5467" s="37">
        <v>0</v>
      </c>
      <c r="Q5467" s="21">
        <f t="shared" si="1540"/>
        <v>39.790999999999997</v>
      </c>
      <c r="R5467" s="21">
        <f t="shared" si="1549"/>
        <v>227.87499999998309</v>
      </c>
      <c r="S5467" s="21">
        <f t="shared" si="1550"/>
        <v>13.240128210012211</v>
      </c>
      <c r="T5467" s="21">
        <f t="shared" si="1541"/>
        <v>86.147999999999996</v>
      </c>
      <c r="U5467" s="37">
        <f>VLOOKUP(Time_Zone, 'LSTM LookUp'!$B$5:$D$8, 3, FALSE)</f>
        <v>-75</v>
      </c>
      <c r="V5467" s="21">
        <f t="shared" si="1551"/>
        <v>-3.9962307679025968</v>
      </c>
      <c r="W5467" s="21">
        <f t="shared" si="1542"/>
        <v>310.14894230802435</v>
      </c>
      <c r="X5467" s="21">
        <f t="shared" si="1543"/>
        <v>0</v>
      </c>
      <c r="Y5467" s="21">
        <f t="shared" si="1544"/>
        <v>0</v>
      </c>
      <c r="Z5467" s="21">
        <f t="shared" si="1552"/>
        <v>0</v>
      </c>
      <c r="AA5467" s="21">
        <f t="shared" si="1545"/>
        <v>0</v>
      </c>
      <c r="AB5467" s="21">
        <f t="shared" si="1546"/>
        <v>0</v>
      </c>
      <c r="AC5467" s="21">
        <f t="shared" si="1547"/>
        <v>78.08</v>
      </c>
      <c r="AD5467" s="21">
        <f t="shared" si="1553"/>
        <v>0</v>
      </c>
      <c r="AE5467" s="21" t="str">
        <f t="shared" si="1548"/>
        <v>8/15/22:00</v>
      </c>
    </row>
    <row r="5468" spans="2:31">
      <c r="B5468" s="37">
        <v>8</v>
      </c>
      <c r="C5468" s="38">
        <v>15</v>
      </c>
      <c r="D5468" s="39">
        <v>23</v>
      </c>
      <c r="E5468" s="17">
        <v>23.9</v>
      </c>
      <c r="F5468" s="17">
        <v>0</v>
      </c>
      <c r="G5468" s="17">
        <v>0</v>
      </c>
      <c r="H5468" s="37">
        <f t="shared" si="1536"/>
        <v>75.02</v>
      </c>
      <c r="I5468" s="37">
        <f>IF(H5468&lt;'Roof Calculator'!$G$8, 1, 0)</f>
        <v>0</v>
      </c>
      <c r="J5468" s="37">
        <f>IF(H5468&gt;='Roof Calculator'!$G$8, 1, 0)</f>
        <v>1</v>
      </c>
      <c r="K5468" s="37">
        <f t="shared" si="1537"/>
        <v>0</v>
      </c>
      <c r="L5468" s="37">
        <f t="shared" si="1538"/>
        <v>75.02</v>
      </c>
      <c r="M5468" s="37">
        <v>0</v>
      </c>
      <c r="N5468" s="37">
        <f t="shared" si="1539"/>
        <v>0</v>
      </c>
      <c r="O5468" s="37">
        <v>0</v>
      </c>
      <c r="P5468" s="37">
        <v>0</v>
      </c>
      <c r="Q5468" s="21">
        <f t="shared" si="1540"/>
        <v>39.790999999999997</v>
      </c>
      <c r="R5468" s="21">
        <f t="shared" si="1549"/>
        <v>227.91666666664975</v>
      </c>
      <c r="S5468" s="21">
        <f t="shared" si="1550"/>
        <v>13.226385934930583</v>
      </c>
      <c r="T5468" s="21">
        <f t="shared" si="1541"/>
        <v>86.147999999999996</v>
      </c>
      <c r="U5468" s="37">
        <f>VLOOKUP(Time_Zone, 'LSTM LookUp'!$B$5:$D$8, 3, FALSE)</f>
        <v>-75</v>
      </c>
      <c r="V5468" s="21">
        <f t="shared" si="1551"/>
        <v>-3.9874554235600566</v>
      </c>
      <c r="W5468" s="21">
        <f t="shared" si="1542"/>
        <v>325.15113614410996</v>
      </c>
      <c r="X5468" s="21">
        <f t="shared" si="1543"/>
        <v>0</v>
      </c>
      <c r="Y5468" s="21">
        <f t="shared" si="1544"/>
        <v>0</v>
      </c>
      <c r="Z5468" s="21">
        <f t="shared" si="1552"/>
        <v>0</v>
      </c>
      <c r="AA5468" s="21">
        <f t="shared" si="1545"/>
        <v>0</v>
      </c>
      <c r="AB5468" s="21">
        <f t="shared" si="1546"/>
        <v>0</v>
      </c>
      <c r="AC5468" s="21">
        <f t="shared" si="1547"/>
        <v>75.02</v>
      </c>
      <c r="AD5468" s="21">
        <f t="shared" si="1553"/>
        <v>0</v>
      </c>
      <c r="AE5468" s="21" t="str">
        <f t="shared" si="1548"/>
        <v>8/15/23:00</v>
      </c>
    </row>
    <row r="5469" spans="2:31">
      <c r="B5469" s="37">
        <v>8</v>
      </c>
      <c r="C5469" s="38">
        <v>15</v>
      </c>
      <c r="D5469" s="39">
        <v>24</v>
      </c>
      <c r="E5469" s="17">
        <v>23.3</v>
      </c>
      <c r="F5469" s="17">
        <v>0</v>
      </c>
      <c r="G5469" s="17">
        <v>0</v>
      </c>
      <c r="H5469" s="37">
        <f t="shared" si="1536"/>
        <v>73.94</v>
      </c>
      <c r="I5469" s="37">
        <f>IF(H5469&lt;'Roof Calculator'!$G$8, 1, 0)</f>
        <v>0</v>
      </c>
      <c r="J5469" s="37">
        <f>IF(H5469&gt;='Roof Calculator'!$G$8, 1, 0)</f>
        <v>1</v>
      </c>
      <c r="K5469" s="37">
        <f t="shared" si="1537"/>
        <v>0</v>
      </c>
      <c r="L5469" s="37">
        <f t="shared" si="1538"/>
        <v>73.94</v>
      </c>
      <c r="M5469" s="37">
        <v>0</v>
      </c>
      <c r="N5469" s="37">
        <f t="shared" si="1539"/>
        <v>0</v>
      </c>
      <c r="O5469" s="37">
        <v>0</v>
      </c>
      <c r="P5469" s="37">
        <v>0</v>
      </c>
      <c r="Q5469" s="21">
        <f t="shared" si="1540"/>
        <v>39.790999999999997</v>
      </c>
      <c r="R5469" s="21">
        <f t="shared" si="1549"/>
        <v>227.9583333333164</v>
      </c>
      <c r="S5469" s="21">
        <f t="shared" si="1550"/>
        <v>13.212637506935138</v>
      </c>
      <c r="T5469" s="21">
        <f t="shared" si="1541"/>
        <v>86.147999999999996</v>
      </c>
      <c r="U5469" s="37">
        <f>VLOOKUP(Time_Zone, 'LSTM LookUp'!$B$5:$D$8, 3, FALSE)</f>
        <v>-75</v>
      </c>
      <c r="V5469" s="21">
        <f t="shared" si="1551"/>
        <v>-3.9786636959902131</v>
      </c>
      <c r="W5469" s="21">
        <f t="shared" si="1542"/>
        <v>340.15333407600241</v>
      </c>
      <c r="X5469" s="21">
        <f t="shared" si="1543"/>
        <v>0</v>
      </c>
      <c r="Y5469" s="21">
        <f t="shared" si="1544"/>
        <v>0</v>
      </c>
      <c r="Z5469" s="21">
        <f t="shared" si="1552"/>
        <v>0</v>
      </c>
      <c r="AA5469" s="21">
        <f t="shared" si="1545"/>
        <v>0</v>
      </c>
      <c r="AB5469" s="21">
        <f t="shared" si="1546"/>
        <v>0</v>
      </c>
      <c r="AC5469" s="21">
        <f t="shared" si="1547"/>
        <v>73.94</v>
      </c>
      <c r="AD5469" s="21">
        <f t="shared" si="1553"/>
        <v>0</v>
      </c>
      <c r="AE5469" s="21" t="str">
        <f t="shared" si="1548"/>
        <v>8/15/24:00</v>
      </c>
    </row>
    <row r="5470" spans="2:31">
      <c r="B5470" s="37">
        <v>8</v>
      </c>
      <c r="C5470" s="38">
        <v>16</v>
      </c>
      <c r="D5470" s="39">
        <v>1</v>
      </c>
      <c r="E5470" s="17">
        <v>22.2</v>
      </c>
      <c r="F5470" s="17">
        <v>0</v>
      </c>
      <c r="G5470" s="17">
        <v>0</v>
      </c>
      <c r="H5470" s="37">
        <f t="shared" si="1536"/>
        <v>71.959999999999994</v>
      </c>
      <c r="I5470" s="37">
        <f>IF(H5470&lt;'Roof Calculator'!$G$8, 1, 0)</f>
        <v>0</v>
      </c>
      <c r="J5470" s="37">
        <f>IF(H5470&gt;='Roof Calculator'!$G$8, 1, 0)</f>
        <v>1</v>
      </c>
      <c r="K5470" s="37">
        <f t="shared" si="1537"/>
        <v>0</v>
      </c>
      <c r="L5470" s="37">
        <f t="shared" si="1538"/>
        <v>71.959999999999994</v>
      </c>
      <c r="M5470" s="37">
        <v>0</v>
      </c>
      <c r="N5470" s="37">
        <f t="shared" si="1539"/>
        <v>0</v>
      </c>
      <c r="O5470" s="37">
        <v>0</v>
      </c>
      <c r="P5470" s="37">
        <v>0</v>
      </c>
      <c r="Q5470" s="21">
        <f t="shared" si="1540"/>
        <v>39.790999999999997</v>
      </c>
      <c r="R5470" s="21">
        <f t="shared" si="1549"/>
        <v>227.99999999998306</v>
      </c>
      <c r="S5470" s="21">
        <f t="shared" si="1550"/>
        <v>13.198882933347139</v>
      </c>
      <c r="T5470" s="21">
        <f t="shared" si="1541"/>
        <v>86.147999999999996</v>
      </c>
      <c r="U5470" s="37">
        <f>VLOOKUP(Time_Zone, 'LSTM LookUp'!$B$5:$D$8, 3, FALSE)</f>
        <v>-75</v>
      </c>
      <c r="V5470" s="21">
        <f t="shared" si="1551"/>
        <v>-3.9698555971359362</v>
      </c>
      <c r="W5470" s="21">
        <f t="shared" si="1542"/>
        <v>-4.8444638992839995</v>
      </c>
      <c r="X5470" s="21">
        <f t="shared" si="1543"/>
        <v>0</v>
      </c>
      <c r="Y5470" s="21">
        <f t="shared" si="1544"/>
        <v>0</v>
      </c>
      <c r="Z5470" s="21">
        <f t="shared" si="1552"/>
        <v>0</v>
      </c>
      <c r="AA5470" s="21">
        <f t="shared" si="1545"/>
        <v>0</v>
      </c>
      <c r="AB5470" s="21">
        <f t="shared" si="1546"/>
        <v>0</v>
      </c>
      <c r="AC5470" s="21">
        <f t="shared" si="1547"/>
        <v>71.959999999999994</v>
      </c>
      <c r="AD5470" s="21">
        <f t="shared" si="1553"/>
        <v>0</v>
      </c>
      <c r="AE5470" s="21" t="str">
        <f t="shared" si="1548"/>
        <v>8/16/1:00</v>
      </c>
    </row>
    <row r="5471" spans="2:31">
      <c r="B5471" s="37">
        <v>8</v>
      </c>
      <c r="C5471" s="38">
        <v>16</v>
      </c>
      <c r="D5471" s="39">
        <v>2</v>
      </c>
      <c r="E5471" s="17">
        <v>23.3</v>
      </c>
      <c r="F5471" s="17">
        <v>0</v>
      </c>
      <c r="G5471" s="17">
        <v>0</v>
      </c>
      <c r="H5471" s="37">
        <f t="shared" si="1536"/>
        <v>73.94</v>
      </c>
      <c r="I5471" s="37">
        <f>IF(H5471&lt;'Roof Calculator'!$G$8, 1, 0)</f>
        <v>0</v>
      </c>
      <c r="J5471" s="37">
        <f>IF(H5471&gt;='Roof Calculator'!$G$8, 1, 0)</f>
        <v>1</v>
      </c>
      <c r="K5471" s="37">
        <f t="shared" si="1537"/>
        <v>0</v>
      </c>
      <c r="L5471" s="37">
        <f t="shared" si="1538"/>
        <v>73.94</v>
      </c>
      <c r="M5471" s="37">
        <v>0</v>
      </c>
      <c r="N5471" s="37">
        <f t="shared" si="1539"/>
        <v>0</v>
      </c>
      <c r="O5471" s="37">
        <v>0</v>
      </c>
      <c r="P5471" s="37">
        <v>0</v>
      </c>
      <c r="Q5471" s="21">
        <f t="shared" si="1540"/>
        <v>39.790999999999997</v>
      </c>
      <c r="R5471" s="21">
        <f t="shared" si="1549"/>
        <v>228.04166666664972</v>
      </c>
      <c r="S5471" s="21">
        <f t="shared" si="1550"/>
        <v>13.185122221488053</v>
      </c>
      <c r="T5471" s="21">
        <f t="shared" si="1541"/>
        <v>86.147999999999996</v>
      </c>
      <c r="U5471" s="37">
        <f>VLOOKUP(Time_Zone, 'LSTM LookUp'!$B$5:$D$8, 3, FALSE)</f>
        <v>-75</v>
      </c>
      <c r="V5471" s="21">
        <f t="shared" si="1551"/>
        <v>-3.9610311389779924</v>
      </c>
      <c r="W5471" s="21">
        <f t="shared" si="1542"/>
        <v>10.157742215255503</v>
      </c>
      <c r="X5471" s="21">
        <f t="shared" si="1543"/>
        <v>0</v>
      </c>
      <c r="Y5471" s="21">
        <f t="shared" si="1544"/>
        <v>0</v>
      </c>
      <c r="Z5471" s="21">
        <f t="shared" si="1552"/>
        <v>0</v>
      </c>
      <c r="AA5471" s="21">
        <f t="shared" si="1545"/>
        <v>0</v>
      </c>
      <c r="AB5471" s="21">
        <f t="shared" si="1546"/>
        <v>0</v>
      </c>
      <c r="AC5471" s="21">
        <f t="shared" si="1547"/>
        <v>73.94</v>
      </c>
      <c r="AD5471" s="21">
        <f t="shared" si="1553"/>
        <v>0</v>
      </c>
      <c r="AE5471" s="21" t="str">
        <f t="shared" si="1548"/>
        <v>8/16/2:00</v>
      </c>
    </row>
    <row r="5472" spans="2:31">
      <c r="B5472" s="37">
        <v>8</v>
      </c>
      <c r="C5472" s="38">
        <v>16</v>
      </c>
      <c r="D5472" s="39">
        <v>3</v>
      </c>
      <c r="E5472" s="17">
        <v>22.2</v>
      </c>
      <c r="F5472" s="17">
        <v>0</v>
      </c>
      <c r="G5472" s="17">
        <v>0</v>
      </c>
      <c r="H5472" s="37">
        <f t="shared" si="1536"/>
        <v>71.959999999999994</v>
      </c>
      <c r="I5472" s="37">
        <f>IF(H5472&lt;'Roof Calculator'!$G$8, 1, 0)</f>
        <v>0</v>
      </c>
      <c r="J5472" s="37">
        <f>IF(H5472&gt;='Roof Calculator'!$G$8, 1, 0)</f>
        <v>1</v>
      </c>
      <c r="K5472" s="37">
        <f t="shared" si="1537"/>
        <v>0</v>
      </c>
      <c r="L5472" s="37">
        <f t="shared" si="1538"/>
        <v>71.959999999999994</v>
      </c>
      <c r="M5472" s="37">
        <v>0</v>
      </c>
      <c r="N5472" s="37">
        <f t="shared" si="1539"/>
        <v>0</v>
      </c>
      <c r="O5472" s="37">
        <v>0</v>
      </c>
      <c r="P5472" s="37">
        <v>0</v>
      </c>
      <c r="Q5472" s="21">
        <f t="shared" si="1540"/>
        <v>39.790999999999997</v>
      </c>
      <c r="R5472" s="21">
        <f t="shared" si="1549"/>
        <v>228.08333333331638</v>
      </c>
      <c r="S5472" s="21">
        <f t="shared" si="1550"/>
        <v>13.17135537867952</v>
      </c>
      <c r="T5472" s="21">
        <f t="shared" si="1541"/>
        <v>86.147999999999996</v>
      </c>
      <c r="U5472" s="37">
        <f>VLOOKUP(Time_Zone, 'LSTM LookUp'!$B$5:$D$8, 3, FALSE)</f>
        <v>-75</v>
      </c>
      <c r="V5472" s="21">
        <f t="shared" si="1551"/>
        <v>-3.9521903335350155</v>
      </c>
      <c r="W5472" s="21">
        <f t="shared" si="1542"/>
        <v>25.15995241661626</v>
      </c>
      <c r="X5472" s="21">
        <f t="shared" si="1543"/>
        <v>0</v>
      </c>
      <c r="Y5472" s="21">
        <f t="shared" si="1544"/>
        <v>0</v>
      </c>
      <c r="Z5472" s="21">
        <f t="shared" si="1552"/>
        <v>0</v>
      </c>
      <c r="AA5472" s="21">
        <f t="shared" si="1545"/>
        <v>0</v>
      </c>
      <c r="AB5472" s="21">
        <f t="shared" si="1546"/>
        <v>0</v>
      </c>
      <c r="AC5472" s="21">
        <f t="shared" si="1547"/>
        <v>71.959999999999994</v>
      </c>
      <c r="AD5472" s="21">
        <f t="shared" si="1553"/>
        <v>0</v>
      </c>
      <c r="AE5472" s="21" t="str">
        <f t="shared" si="1548"/>
        <v>8/16/3:00</v>
      </c>
    </row>
    <row r="5473" spans="2:31">
      <c r="B5473" s="37">
        <v>8</v>
      </c>
      <c r="C5473" s="38">
        <v>16</v>
      </c>
      <c r="D5473" s="39">
        <v>4</v>
      </c>
      <c r="E5473" s="17">
        <v>22.2</v>
      </c>
      <c r="F5473" s="17">
        <v>0</v>
      </c>
      <c r="G5473" s="17">
        <v>0</v>
      </c>
      <c r="H5473" s="37">
        <f t="shared" si="1536"/>
        <v>71.959999999999994</v>
      </c>
      <c r="I5473" s="37">
        <f>IF(H5473&lt;'Roof Calculator'!$G$8, 1, 0)</f>
        <v>0</v>
      </c>
      <c r="J5473" s="37">
        <f>IF(H5473&gt;='Roof Calculator'!$G$8, 1, 0)</f>
        <v>1</v>
      </c>
      <c r="K5473" s="37">
        <f t="shared" si="1537"/>
        <v>0</v>
      </c>
      <c r="L5473" s="37">
        <f t="shared" si="1538"/>
        <v>71.959999999999994</v>
      </c>
      <c r="M5473" s="37">
        <v>0</v>
      </c>
      <c r="N5473" s="37">
        <f t="shared" si="1539"/>
        <v>0</v>
      </c>
      <c r="O5473" s="37">
        <v>0</v>
      </c>
      <c r="P5473" s="37">
        <v>0</v>
      </c>
      <c r="Q5473" s="21">
        <f t="shared" si="1540"/>
        <v>39.790999999999997</v>
      </c>
      <c r="R5473" s="21">
        <f t="shared" si="1549"/>
        <v>228.12499999998303</v>
      </c>
      <c r="S5473" s="21">
        <f t="shared" si="1550"/>
        <v>13.157582412243396</v>
      </c>
      <c r="T5473" s="21">
        <f t="shared" si="1541"/>
        <v>86.147999999999996</v>
      </c>
      <c r="U5473" s="37">
        <f>VLOOKUP(Time_Zone, 'LSTM LookUp'!$B$5:$D$8, 3, FALSE)</f>
        <v>-75</v>
      </c>
      <c r="V5473" s="21">
        <f t="shared" si="1551"/>
        <v>-3.9433331928634985</v>
      </c>
      <c r="W5473" s="21">
        <f t="shared" si="1542"/>
        <v>40.162166701784123</v>
      </c>
      <c r="X5473" s="21">
        <f t="shared" si="1543"/>
        <v>0</v>
      </c>
      <c r="Y5473" s="21">
        <f t="shared" si="1544"/>
        <v>0</v>
      </c>
      <c r="Z5473" s="21">
        <f t="shared" si="1552"/>
        <v>0</v>
      </c>
      <c r="AA5473" s="21">
        <f t="shared" si="1545"/>
        <v>0</v>
      </c>
      <c r="AB5473" s="21">
        <f t="shared" si="1546"/>
        <v>0</v>
      </c>
      <c r="AC5473" s="21">
        <f t="shared" si="1547"/>
        <v>71.959999999999994</v>
      </c>
      <c r="AD5473" s="21">
        <f t="shared" si="1553"/>
        <v>0</v>
      </c>
      <c r="AE5473" s="21" t="str">
        <f t="shared" si="1548"/>
        <v>8/16/4:00</v>
      </c>
    </row>
    <row r="5474" spans="2:31">
      <c r="B5474" s="37">
        <v>8</v>
      </c>
      <c r="C5474" s="38">
        <v>16</v>
      </c>
      <c r="D5474" s="39">
        <v>5</v>
      </c>
      <c r="E5474" s="17">
        <v>21.7</v>
      </c>
      <c r="F5474" s="17">
        <v>0</v>
      </c>
      <c r="G5474" s="17">
        <v>0</v>
      </c>
      <c r="H5474" s="37">
        <f t="shared" si="1536"/>
        <v>71.06</v>
      </c>
      <c r="I5474" s="37">
        <f>IF(H5474&lt;'Roof Calculator'!$G$8, 1, 0)</f>
        <v>0</v>
      </c>
      <c r="J5474" s="37">
        <f>IF(H5474&gt;='Roof Calculator'!$G$8, 1, 0)</f>
        <v>1</v>
      </c>
      <c r="K5474" s="37">
        <f t="shared" si="1537"/>
        <v>0</v>
      </c>
      <c r="L5474" s="37">
        <f t="shared" si="1538"/>
        <v>71.06</v>
      </c>
      <c r="M5474" s="37">
        <v>0</v>
      </c>
      <c r="N5474" s="37">
        <f t="shared" si="1539"/>
        <v>0</v>
      </c>
      <c r="O5474" s="37">
        <v>0</v>
      </c>
      <c r="P5474" s="37">
        <v>0</v>
      </c>
      <c r="Q5474" s="21">
        <f t="shared" si="1540"/>
        <v>39.790999999999997</v>
      </c>
      <c r="R5474" s="21">
        <f t="shared" si="1549"/>
        <v>228.16666666664969</v>
      </c>
      <c r="S5474" s="21">
        <f t="shared" si="1550"/>
        <v>13.143803329501727</v>
      </c>
      <c r="T5474" s="21">
        <f t="shared" si="1541"/>
        <v>86.147999999999996</v>
      </c>
      <c r="U5474" s="37">
        <f>VLOOKUP(Time_Zone, 'LSTM LookUp'!$B$5:$D$8, 3, FALSE)</f>
        <v>-75</v>
      </c>
      <c r="V5474" s="21">
        <f t="shared" si="1551"/>
        <v>-3.9344597290577665</v>
      </c>
      <c r="W5474" s="21">
        <f t="shared" si="1542"/>
        <v>55.164385067735566</v>
      </c>
      <c r="X5474" s="21">
        <f t="shared" si="1543"/>
        <v>0</v>
      </c>
      <c r="Y5474" s="21">
        <f t="shared" si="1544"/>
        <v>0</v>
      </c>
      <c r="Z5474" s="21">
        <f t="shared" si="1552"/>
        <v>0</v>
      </c>
      <c r="AA5474" s="21">
        <f t="shared" si="1545"/>
        <v>0</v>
      </c>
      <c r="AB5474" s="21">
        <f t="shared" si="1546"/>
        <v>0</v>
      </c>
      <c r="AC5474" s="21">
        <f t="shared" si="1547"/>
        <v>71.06</v>
      </c>
      <c r="AD5474" s="21">
        <f t="shared" si="1553"/>
        <v>0</v>
      </c>
      <c r="AE5474" s="21" t="str">
        <f t="shared" si="1548"/>
        <v>8/16/5:00</v>
      </c>
    </row>
    <row r="5475" spans="2:31">
      <c r="B5475" s="37">
        <v>8</v>
      </c>
      <c r="C5475" s="38">
        <v>16</v>
      </c>
      <c r="D5475" s="39">
        <v>6</v>
      </c>
      <c r="E5475" s="17">
        <v>22.8</v>
      </c>
      <c r="F5475" s="17">
        <v>0</v>
      </c>
      <c r="G5475" s="17">
        <v>0</v>
      </c>
      <c r="H5475" s="37">
        <f t="shared" si="1536"/>
        <v>73.040000000000006</v>
      </c>
      <c r="I5475" s="37">
        <f>IF(H5475&lt;'Roof Calculator'!$G$8, 1, 0)</f>
        <v>0</v>
      </c>
      <c r="J5475" s="37">
        <f>IF(H5475&gt;='Roof Calculator'!$G$8, 1, 0)</f>
        <v>1</v>
      </c>
      <c r="K5475" s="37">
        <f t="shared" si="1537"/>
        <v>0</v>
      </c>
      <c r="L5475" s="37">
        <f t="shared" si="1538"/>
        <v>73.040000000000006</v>
      </c>
      <c r="M5475" s="37">
        <v>0</v>
      </c>
      <c r="N5475" s="37">
        <f t="shared" si="1539"/>
        <v>0</v>
      </c>
      <c r="O5475" s="37">
        <v>0</v>
      </c>
      <c r="P5475" s="37">
        <v>0</v>
      </c>
      <c r="Q5475" s="21">
        <f t="shared" si="1540"/>
        <v>39.790999999999997</v>
      </c>
      <c r="R5475" s="21">
        <f t="shared" si="1549"/>
        <v>228.20833333331635</v>
      </c>
      <c r="S5475" s="21">
        <f t="shared" si="1550"/>
        <v>13.130018137776768</v>
      </c>
      <c r="T5475" s="21">
        <f t="shared" si="1541"/>
        <v>86.147999999999996</v>
      </c>
      <c r="U5475" s="37">
        <f>VLOOKUP(Time_Zone, 'LSTM LookUp'!$B$5:$D$8, 3, FALSE)</f>
        <v>-75</v>
      </c>
      <c r="V5475" s="21">
        <f t="shared" si="1551"/>
        <v>-3.9255699542499727</v>
      </c>
      <c r="W5475" s="21">
        <f t="shared" si="1542"/>
        <v>70.166607511437462</v>
      </c>
      <c r="X5475" s="21">
        <f t="shared" si="1543"/>
        <v>0</v>
      </c>
      <c r="Y5475" s="21">
        <f t="shared" si="1544"/>
        <v>0</v>
      </c>
      <c r="Z5475" s="21">
        <f t="shared" si="1552"/>
        <v>0</v>
      </c>
      <c r="AA5475" s="21">
        <f t="shared" si="1545"/>
        <v>0</v>
      </c>
      <c r="AB5475" s="21">
        <f t="shared" si="1546"/>
        <v>0</v>
      </c>
      <c r="AC5475" s="21">
        <f t="shared" si="1547"/>
        <v>73.040000000000006</v>
      </c>
      <c r="AD5475" s="21">
        <f t="shared" si="1553"/>
        <v>0</v>
      </c>
      <c r="AE5475" s="21" t="str">
        <f t="shared" si="1548"/>
        <v>8/16/6:00</v>
      </c>
    </row>
    <row r="5476" spans="2:31">
      <c r="B5476" s="37">
        <v>8</v>
      </c>
      <c r="C5476" s="38">
        <v>16</v>
      </c>
      <c r="D5476" s="39">
        <v>7</v>
      </c>
      <c r="E5476" s="17">
        <v>23.9</v>
      </c>
      <c r="F5476" s="17">
        <v>38</v>
      </c>
      <c r="G5476" s="17">
        <v>18</v>
      </c>
      <c r="H5476" s="37">
        <f t="shared" si="1536"/>
        <v>75.02</v>
      </c>
      <c r="I5476" s="37">
        <f>IF(H5476&lt;'Roof Calculator'!$G$8, 1, 0)</f>
        <v>0</v>
      </c>
      <c r="J5476" s="37">
        <f>IF(H5476&gt;='Roof Calculator'!$G$8, 1, 0)</f>
        <v>1</v>
      </c>
      <c r="K5476" s="37">
        <f t="shared" si="1537"/>
        <v>0</v>
      </c>
      <c r="L5476" s="37">
        <f t="shared" si="1538"/>
        <v>75.02</v>
      </c>
      <c r="M5476" s="37">
        <v>0</v>
      </c>
      <c r="N5476" s="37">
        <f t="shared" si="1539"/>
        <v>38</v>
      </c>
      <c r="O5476" s="37">
        <v>0</v>
      </c>
      <c r="P5476" s="37">
        <v>0</v>
      </c>
      <c r="Q5476" s="21">
        <f t="shared" si="1540"/>
        <v>39.790999999999997</v>
      </c>
      <c r="R5476" s="21">
        <f t="shared" si="1549"/>
        <v>228.249999999983</v>
      </c>
      <c r="S5476" s="21">
        <f t="shared" si="1550"/>
        <v>13.116226844390928</v>
      </c>
      <c r="T5476" s="21">
        <f t="shared" si="1541"/>
        <v>86.147999999999996</v>
      </c>
      <c r="U5476" s="37">
        <f>VLOOKUP(Time_Zone, 'LSTM LookUp'!$B$5:$D$8, 3, FALSE)</f>
        <v>-75</v>
      </c>
      <c r="V5476" s="21">
        <f t="shared" si="1551"/>
        <v>-3.91666388061005</v>
      </c>
      <c r="W5476" s="21">
        <f t="shared" si="1542"/>
        <v>85.168834029847474</v>
      </c>
      <c r="X5476" s="21">
        <f t="shared" si="1543"/>
        <v>3.7486049012301352</v>
      </c>
      <c r="Y5476" s="21">
        <f t="shared" si="1544"/>
        <v>41.748604901230138</v>
      </c>
      <c r="Z5476" s="21">
        <f t="shared" si="1552"/>
        <v>13.233578588163994</v>
      </c>
      <c r="AA5476" s="21">
        <f t="shared" si="1545"/>
        <v>0</v>
      </c>
      <c r="AB5476" s="21">
        <f t="shared" si="1546"/>
        <v>13.233578588163994</v>
      </c>
      <c r="AC5476" s="21">
        <f t="shared" si="1547"/>
        <v>75.02</v>
      </c>
      <c r="AD5476" s="21">
        <f t="shared" si="1553"/>
        <v>13.233578588163994</v>
      </c>
      <c r="AE5476" s="21" t="str">
        <f t="shared" si="1548"/>
        <v>8/16/7:00</v>
      </c>
    </row>
    <row r="5477" spans="2:31">
      <c r="B5477" s="37">
        <v>8</v>
      </c>
      <c r="C5477" s="38">
        <v>16</v>
      </c>
      <c r="D5477" s="39">
        <v>8</v>
      </c>
      <c r="E5477" s="17">
        <v>26.1</v>
      </c>
      <c r="F5477" s="17">
        <v>118</v>
      </c>
      <c r="G5477" s="17">
        <v>154</v>
      </c>
      <c r="H5477" s="37">
        <f t="shared" si="1536"/>
        <v>78.98</v>
      </c>
      <c r="I5477" s="37">
        <f>IF(H5477&lt;'Roof Calculator'!$G$8, 1, 0)</f>
        <v>0</v>
      </c>
      <c r="J5477" s="37">
        <f>IF(H5477&gt;='Roof Calculator'!$G$8, 1, 0)</f>
        <v>1</v>
      </c>
      <c r="K5477" s="37">
        <f t="shared" si="1537"/>
        <v>0</v>
      </c>
      <c r="L5477" s="37">
        <f t="shared" si="1538"/>
        <v>78.98</v>
      </c>
      <c r="M5477" s="37">
        <v>0</v>
      </c>
      <c r="N5477" s="37">
        <f t="shared" si="1539"/>
        <v>118</v>
      </c>
      <c r="O5477" s="37">
        <v>0</v>
      </c>
      <c r="P5477" s="37">
        <v>0</v>
      </c>
      <c r="Q5477" s="21">
        <f t="shared" si="1540"/>
        <v>39.790999999999997</v>
      </c>
      <c r="R5477" s="21">
        <f t="shared" si="1549"/>
        <v>228.29166666664966</v>
      </c>
      <c r="S5477" s="21">
        <f t="shared" si="1550"/>
        <v>13.102429456666815</v>
      </c>
      <c r="T5477" s="21">
        <f t="shared" si="1541"/>
        <v>86.147999999999996</v>
      </c>
      <c r="U5477" s="37">
        <f>VLOOKUP(Time_Zone, 'LSTM LookUp'!$B$5:$D$8, 3, FALSE)</f>
        <v>-75</v>
      </c>
      <c r="V5477" s="21">
        <f t="shared" si="1551"/>
        <v>-3.9077415203456933</v>
      </c>
      <c r="W5477" s="21">
        <f t="shared" si="1542"/>
        <v>100.17106461991358</v>
      </c>
      <c r="X5477" s="21">
        <f t="shared" si="1543"/>
        <v>1.9906113013193654</v>
      </c>
      <c r="Y5477" s="21">
        <f t="shared" si="1544"/>
        <v>119.99061130131936</v>
      </c>
      <c r="Z5477" s="21">
        <f t="shared" si="1552"/>
        <v>38.034928071358387</v>
      </c>
      <c r="AA5477" s="21">
        <f t="shared" si="1545"/>
        <v>0</v>
      </c>
      <c r="AB5477" s="21">
        <f t="shared" si="1546"/>
        <v>38.034928071358387</v>
      </c>
      <c r="AC5477" s="21">
        <f t="shared" si="1547"/>
        <v>78.98</v>
      </c>
      <c r="AD5477" s="21">
        <f t="shared" si="1553"/>
        <v>38.034928071358387</v>
      </c>
      <c r="AE5477" s="21" t="str">
        <f t="shared" si="1548"/>
        <v>8/16/8:00</v>
      </c>
    </row>
    <row r="5478" spans="2:31">
      <c r="B5478" s="37">
        <v>8</v>
      </c>
      <c r="C5478" s="38">
        <v>16</v>
      </c>
      <c r="D5478" s="39">
        <v>9</v>
      </c>
      <c r="E5478" s="17">
        <v>26.7</v>
      </c>
      <c r="F5478" s="17">
        <v>157</v>
      </c>
      <c r="G5478" s="17">
        <v>286</v>
      </c>
      <c r="H5478" s="37">
        <f t="shared" si="1536"/>
        <v>80.06</v>
      </c>
      <c r="I5478" s="37">
        <f>IF(H5478&lt;'Roof Calculator'!$G$8, 1, 0)</f>
        <v>0</v>
      </c>
      <c r="J5478" s="37">
        <f>IF(H5478&gt;='Roof Calculator'!$G$8, 1, 0)</f>
        <v>1</v>
      </c>
      <c r="K5478" s="37">
        <f t="shared" si="1537"/>
        <v>0</v>
      </c>
      <c r="L5478" s="37">
        <f t="shared" si="1538"/>
        <v>80.06</v>
      </c>
      <c r="M5478" s="37">
        <v>0</v>
      </c>
      <c r="N5478" s="37">
        <f t="shared" si="1539"/>
        <v>157</v>
      </c>
      <c r="O5478" s="37">
        <v>0</v>
      </c>
      <c r="P5478" s="37">
        <v>0</v>
      </c>
      <c r="Q5478" s="21">
        <f t="shared" si="1540"/>
        <v>39.790999999999997</v>
      </c>
      <c r="R5478" s="21">
        <f t="shared" si="1549"/>
        <v>228.33333333331632</v>
      </c>
      <c r="S5478" s="21">
        <f t="shared" si="1550"/>
        <v>13.088625981927223</v>
      </c>
      <c r="T5478" s="21">
        <f t="shared" si="1541"/>
        <v>86.147999999999996</v>
      </c>
      <c r="U5478" s="37">
        <f>VLOOKUP(Time_Zone, 'LSTM LookUp'!$B$5:$D$8, 3, FALSE)</f>
        <v>-75</v>
      </c>
      <c r="V5478" s="21">
        <f t="shared" si="1551"/>
        <v>-3.8988028857023593</v>
      </c>
      <c r="W5478" s="21">
        <f t="shared" si="1542"/>
        <v>115.1732992785744</v>
      </c>
      <c r="X5478" s="21">
        <f t="shared" si="1543"/>
        <v>-49.597102165217365</v>
      </c>
      <c r="Y5478" s="21">
        <f t="shared" si="1544"/>
        <v>107.40289783478264</v>
      </c>
      <c r="Z5478" s="21">
        <f t="shared" si="1552"/>
        <v>34.044842754763877</v>
      </c>
      <c r="AA5478" s="21">
        <f t="shared" si="1545"/>
        <v>0</v>
      </c>
      <c r="AB5478" s="21">
        <f t="shared" si="1546"/>
        <v>34.044842754763877</v>
      </c>
      <c r="AC5478" s="21">
        <f t="shared" si="1547"/>
        <v>80.06</v>
      </c>
      <c r="AD5478" s="21">
        <f t="shared" si="1553"/>
        <v>34.044842754763877</v>
      </c>
      <c r="AE5478" s="21" t="str">
        <f t="shared" si="1548"/>
        <v>8/16/9:00</v>
      </c>
    </row>
    <row r="5479" spans="2:31">
      <c r="B5479" s="37">
        <v>8</v>
      </c>
      <c r="C5479" s="38">
        <v>16</v>
      </c>
      <c r="D5479" s="39">
        <v>10</v>
      </c>
      <c r="E5479" s="17">
        <v>28.3</v>
      </c>
      <c r="F5479" s="17">
        <v>170</v>
      </c>
      <c r="G5479" s="17">
        <v>616</v>
      </c>
      <c r="H5479" s="37">
        <f t="shared" si="1536"/>
        <v>82.94</v>
      </c>
      <c r="I5479" s="37">
        <f>IF(H5479&lt;'Roof Calculator'!$G$8, 1, 0)</f>
        <v>0</v>
      </c>
      <c r="J5479" s="37">
        <f>IF(H5479&gt;='Roof Calculator'!$G$8, 1, 0)</f>
        <v>1</v>
      </c>
      <c r="K5479" s="37">
        <f t="shared" si="1537"/>
        <v>0</v>
      </c>
      <c r="L5479" s="37">
        <f t="shared" si="1538"/>
        <v>82.94</v>
      </c>
      <c r="M5479" s="37">
        <v>0</v>
      </c>
      <c r="N5479" s="37">
        <f t="shared" si="1539"/>
        <v>170</v>
      </c>
      <c r="O5479" s="37">
        <v>0</v>
      </c>
      <c r="P5479" s="37">
        <v>0</v>
      </c>
      <c r="Q5479" s="21">
        <f t="shared" si="1540"/>
        <v>39.790999999999997</v>
      </c>
      <c r="R5479" s="21">
        <f t="shared" si="1549"/>
        <v>228.37499999998298</v>
      </c>
      <c r="S5479" s="21">
        <f t="shared" si="1550"/>
        <v>13.074816427495129</v>
      </c>
      <c r="T5479" s="21">
        <f t="shared" si="1541"/>
        <v>86.147999999999996</v>
      </c>
      <c r="U5479" s="37">
        <f>VLOOKUP(Time_Zone, 'LSTM LookUp'!$B$5:$D$8, 3, FALSE)</f>
        <v>-75</v>
      </c>
      <c r="V5479" s="21">
        <f t="shared" si="1551"/>
        <v>-3.8898479889632398</v>
      </c>
      <c r="W5479" s="21">
        <f t="shared" si="1542"/>
        <v>130.17553800275917</v>
      </c>
      <c r="X5479" s="21">
        <f t="shared" si="1543"/>
        <v>-208.25569577349754</v>
      </c>
      <c r="Y5479" s="21">
        <f t="shared" si="1544"/>
        <v>-38.255695773497536</v>
      </c>
      <c r="Z5479" s="21">
        <f t="shared" si="1552"/>
        <v>-12.1263874005178</v>
      </c>
      <c r="AA5479" s="21">
        <f t="shared" si="1545"/>
        <v>0</v>
      </c>
      <c r="AB5479" s="21">
        <f t="shared" si="1546"/>
        <v>-12.1263874005178</v>
      </c>
      <c r="AC5479" s="21">
        <f t="shared" si="1547"/>
        <v>82.94</v>
      </c>
      <c r="AD5479" s="21">
        <f t="shared" si="1553"/>
        <v>-12.1263874005178</v>
      </c>
      <c r="AE5479" s="21" t="str">
        <f t="shared" si="1548"/>
        <v>8/16/10:00</v>
      </c>
    </row>
    <row r="5480" spans="2:31">
      <c r="B5480" s="37">
        <v>8</v>
      </c>
      <c r="C5480" s="38">
        <v>16</v>
      </c>
      <c r="D5480" s="39">
        <v>11</v>
      </c>
      <c r="E5480" s="17">
        <v>29.4</v>
      </c>
      <c r="F5480" s="17">
        <v>144</v>
      </c>
      <c r="G5480" s="17">
        <v>671</v>
      </c>
      <c r="H5480" s="37">
        <f t="shared" si="1536"/>
        <v>84.919999999999987</v>
      </c>
      <c r="I5480" s="37">
        <f>IF(H5480&lt;'Roof Calculator'!$G$8, 1, 0)</f>
        <v>0</v>
      </c>
      <c r="J5480" s="37">
        <f>IF(H5480&gt;='Roof Calculator'!$G$8, 1, 0)</f>
        <v>1</v>
      </c>
      <c r="K5480" s="37">
        <f t="shared" si="1537"/>
        <v>0</v>
      </c>
      <c r="L5480" s="37">
        <f t="shared" si="1538"/>
        <v>84.919999999999987</v>
      </c>
      <c r="M5480" s="37">
        <v>0</v>
      </c>
      <c r="N5480" s="37">
        <f t="shared" si="1539"/>
        <v>144</v>
      </c>
      <c r="O5480" s="37">
        <v>0</v>
      </c>
      <c r="P5480" s="37">
        <v>0</v>
      </c>
      <c r="Q5480" s="21">
        <f t="shared" si="1540"/>
        <v>39.790999999999997</v>
      </c>
      <c r="R5480" s="21">
        <f t="shared" si="1549"/>
        <v>228.41666666664963</v>
      </c>
      <c r="S5480" s="21">
        <f t="shared" si="1550"/>
        <v>13.061000800693638</v>
      </c>
      <c r="T5480" s="21">
        <f t="shared" si="1541"/>
        <v>86.147999999999996</v>
      </c>
      <c r="U5480" s="37">
        <f>VLOOKUP(Time_Zone, 'LSTM LookUp'!$B$5:$D$8, 3, FALSE)</f>
        <v>-75</v>
      </c>
      <c r="V5480" s="21">
        <f t="shared" si="1551"/>
        <v>-3.8808768424491906</v>
      </c>
      <c r="W5480" s="21">
        <f t="shared" si="1542"/>
        <v>145.17778078938767</v>
      </c>
      <c r="X5480" s="21">
        <f t="shared" si="1543"/>
        <v>-315.26220661580055</v>
      </c>
      <c r="Y5480" s="21">
        <f t="shared" si="1544"/>
        <v>-171.26220661580055</v>
      </c>
      <c r="Z5480" s="21">
        <f t="shared" si="1552"/>
        <v>-54.287128295532469</v>
      </c>
      <c r="AA5480" s="21">
        <f t="shared" si="1545"/>
        <v>0</v>
      </c>
      <c r="AB5480" s="21">
        <f t="shared" si="1546"/>
        <v>-54.287128295532469</v>
      </c>
      <c r="AC5480" s="21">
        <f t="shared" si="1547"/>
        <v>84.919999999999987</v>
      </c>
      <c r="AD5480" s="21">
        <f t="shared" si="1553"/>
        <v>-54.287128295532469</v>
      </c>
      <c r="AE5480" s="21" t="str">
        <f t="shared" si="1548"/>
        <v>8/16/11:00</v>
      </c>
    </row>
    <row r="5481" spans="2:31">
      <c r="B5481" s="37">
        <v>8</v>
      </c>
      <c r="C5481" s="38">
        <v>16</v>
      </c>
      <c r="D5481" s="39">
        <v>12</v>
      </c>
      <c r="E5481" s="17">
        <v>30.6</v>
      </c>
      <c r="F5481" s="17">
        <v>137</v>
      </c>
      <c r="G5481" s="17">
        <v>842</v>
      </c>
      <c r="H5481" s="37">
        <f t="shared" si="1536"/>
        <v>87.080000000000013</v>
      </c>
      <c r="I5481" s="37">
        <f>IF(H5481&lt;'Roof Calculator'!$G$8, 1, 0)</f>
        <v>0</v>
      </c>
      <c r="J5481" s="37">
        <f>IF(H5481&gt;='Roof Calculator'!$G$8, 1, 0)</f>
        <v>1</v>
      </c>
      <c r="K5481" s="37">
        <f t="shared" si="1537"/>
        <v>0</v>
      </c>
      <c r="L5481" s="37">
        <f t="shared" si="1538"/>
        <v>87.080000000000013</v>
      </c>
      <c r="M5481" s="37">
        <v>0</v>
      </c>
      <c r="N5481" s="37">
        <f t="shared" si="1539"/>
        <v>137</v>
      </c>
      <c r="O5481" s="37">
        <v>0</v>
      </c>
      <c r="P5481" s="37">
        <v>0</v>
      </c>
      <c r="Q5481" s="21">
        <f t="shared" si="1540"/>
        <v>39.790999999999997</v>
      </c>
      <c r="R5481" s="21">
        <f t="shared" si="1549"/>
        <v>228.45833333331629</v>
      </c>
      <c r="S5481" s="21">
        <f t="shared" si="1550"/>
        <v>13.047179108846063</v>
      </c>
      <c r="T5481" s="21">
        <f t="shared" si="1541"/>
        <v>86.147999999999996</v>
      </c>
      <c r="U5481" s="37">
        <f>VLOOKUP(Time_Zone, 'LSTM LookUp'!$B$5:$D$8, 3, FALSE)</f>
        <v>-75</v>
      </c>
      <c r="V5481" s="21">
        <f t="shared" si="1551"/>
        <v>-3.8718894585187851</v>
      </c>
      <c r="W5481" s="21">
        <f t="shared" si="1542"/>
        <v>160.18002763537029</v>
      </c>
      <c r="X5481" s="21">
        <f t="shared" si="1543"/>
        <v>-471.28946784226969</v>
      </c>
      <c r="Y5481" s="21">
        <f t="shared" si="1544"/>
        <v>-334.28946784226969</v>
      </c>
      <c r="Z5481" s="21">
        <f t="shared" si="1552"/>
        <v>-105.96392273112451</v>
      </c>
      <c r="AA5481" s="21">
        <f t="shared" si="1545"/>
        <v>0</v>
      </c>
      <c r="AB5481" s="21">
        <f t="shared" si="1546"/>
        <v>-105.96392273112451</v>
      </c>
      <c r="AC5481" s="21">
        <f t="shared" si="1547"/>
        <v>87.080000000000013</v>
      </c>
      <c r="AD5481" s="21">
        <f t="shared" si="1553"/>
        <v>-105.96392273112451</v>
      </c>
      <c r="AE5481" s="21" t="str">
        <f t="shared" si="1548"/>
        <v>8/16/12:00</v>
      </c>
    </row>
    <row r="5482" spans="2:31">
      <c r="B5482" s="37">
        <v>8</v>
      </c>
      <c r="C5482" s="38">
        <v>16</v>
      </c>
      <c r="D5482" s="39">
        <v>13</v>
      </c>
      <c r="E5482" s="17">
        <v>31.7</v>
      </c>
      <c r="F5482" s="17">
        <v>141</v>
      </c>
      <c r="G5482" s="17">
        <v>845</v>
      </c>
      <c r="H5482" s="37">
        <f t="shared" si="1536"/>
        <v>89.06</v>
      </c>
      <c r="I5482" s="37">
        <f>IF(H5482&lt;'Roof Calculator'!$G$8, 1, 0)</f>
        <v>0</v>
      </c>
      <c r="J5482" s="37">
        <f>IF(H5482&gt;='Roof Calculator'!$G$8, 1, 0)</f>
        <v>1</v>
      </c>
      <c r="K5482" s="37">
        <f t="shared" si="1537"/>
        <v>0</v>
      </c>
      <c r="L5482" s="37">
        <f t="shared" si="1538"/>
        <v>89.06</v>
      </c>
      <c r="M5482" s="37">
        <v>0</v>
      </c>
      <c r="N5482" s="37">
        <f t="shared" si="1539"/>
        <v>141</v>
      </c>
      <c r="O5482" s="37">
        <v>0</v>
      </c>
      <c r="P5482" s="37">
        <v>0</v>
      </c>
      <c r="Q5482" s="21">
        <f t="shared" si="1540"/>
        <v>39.790999999999997</v>
      </c>
      <c r="R5482" s="21">
        <f t="shared" si="1549"/>
        <v>228.49999999998295</v>
      </c>
      <c r="S5482" s="21">
        <f t="shared" si="1550"/>
        <v>13.033351359275896</v>
      </c>
      <c r="T5482" s="21">
        <f t="shared" si="1541"/>
        <v>86.147999999999996</v>
      </c>
      <c r="U5482" s="37">
        <f>VLOOKUP(Time_Zone, 'LSTM LookUp'!$B$5:$D$8, 3, FALSE)</f>
        <v>-75</v>
      </c>
      <c r="V5482" s="21">
        <f t="shared" si="1551"/>
        <v>-3.8628858495682561</v>
      </c>
      <c r="W5482" s="21">
        <f t="shared" si="1542"/>
        <v>175.18227853760794</v>
      </c>
      <c r="X5482" s="21">
        <f t="shared" si="1543"/>
        <v>-508.365271873778</v>
      </c>
      <c r="Y5482" s="21">
        <f t="shared" si="1544"/>
        <v>-367.365271873778</v>
      </c>
      <c r="Z5482" s="21">
        <f t="shared" si="1552"/>
        <v>-116.44837491948444</v>
      </c>
      <c r="AA5482" s="21">
        <f t="shared" si="1545"/>
        <v>0</v>
      </c>
      <c r="AB5482" s="21">
        <f t="shared" si="1546"/>
        <v>-116.44837491948444</v>
      </c>
      <c r="AC5482" s="21">
        <f t="shared" si="1547"/>
        <v>89.06</v>
      </c>
      <c r="AD5482" s="21">
        <f t="shared" si="1553"/>
        <v>-116.44837491948444</v>
      </c>
      <c r="AE5482" s="21" t="str">
        <f t="shared" si="1548"/>
        <v>8/16/13:00</v>
      </c>
    </row>
    <row r="5483" spans="2:31">
      <c r="B5483" s="37">
        <v>8</v>
      </c>
      <c r="C5483" s="38">
        <v>16</v>
      </c>
      <c r="D5483" s="39">
        <v>14</v>
      </c>
      <c r="E5483" s="17">
        <v>32.799999999999997</v>
      </c>
      <c r="F5483" s="17">
        <v>136</v>
      </c>
      <c r="G5483" s="17">
        <v>783</v>
      </c>
      <c r="H5483" s="37">
        <f t="shared" si="1536"/>
        <v>91.039999999999992</v>
      </c>
      <c r="I5483" s="37">
        <f>IF(H5483&lt;'Roof Calculator'!$G$8, 1, 0)</f>
        <v>0</v>
      </c>
      <c r="J5483" s="37">
        <f>IF(H5483&gt;='Roof Calculator'!$G$8, 1, 0)</f>
        <v>1</v>
      </c>
      <c r="K5483" s="37">
        <f t="shared" si="1537"/>
        <v>0</v>
      </c>
      <c r="L5483" s="37">
        <f t="shared" si="1538"/>
        <v>91.039999999999992</v>
      </c>
      <c r="M5483" s="37">
        <v>0</v>
      </c>
      <c r="N5483" s="37">
        <f t="shared" si="1539"/>
        <v>136</v>
      </c>
      <c r="O5483" s="37">
        <v>0</v>
      </c>
      <c r="P5483" s="37">
        <v>0</v>
      </c>
      <c r="Q5483" s="21">
        <f t="shared" si="1540"/>
        <v>39.790999999999997</v>
      </c>
      <c r="R5483" s="21">
        <f t="shared" si="1549"/>
        <v>228.5416666666496</v>
      </c>
      <c r="S5483" s="21">
        <f t="shared" si="1550"/>
        <v>13.019517559306717</v>
      </c>
      <c r="T5483" s="21">
        <f t="shared" si="1541"/>
        <v>86.147999999999996</v>
      </c>
      <c r="U5483" s="37">
        <f>VLOOKUP(Time_Zone, 'LSTM LookUp'!$B$5:$D$8, 3, FALSE)</f>
        <v>-75</v>
      </c>
      <c r="V5483" s="21">
        <f t="shared" si="1551"/>
        <v>-3.8538660280314403</v>
      </c>
      <c r="W5483" s="21">
        <f t="shared" si="1542"/>
        <v>190.18453349299213</v>
      </c>
      <c r="X5483" s="21">
        <f t="shared" si="1543"/>
        <v>-464.05041742890035</v>
      </c>
      <c r="Y5483" s="21">
        <f t="shared" si="1544"/>
        <v>-328.05041742890035</v>
      </c>
      <c r="Z5483" s="21">
        <f t="shared" si="1552"/>
        <v>-103.98625271900855</v>
      </c>
      <c r="AA5483" s="21">
        <f t="shared" si="1545"/>
        <v>0</v>
      </c>
      <c r="AB5483" s="21">
        <f t="shared" si="1546"/>
        <v>-103.98625271900855</v>
      </c>
      <c r="AC5483" s="21">
        <f t="shared" si="1547"/>
        <v>91.039999999999992</v>
      </c>
      <c r="AD5483" s="21">
        <f t="shared" si="1553"/>
        <v>-103.98625271900855</v>
      </c>
      <c r="AE5483" s="21" t="str">
        <f t="shared" si="1548"/>
        <v>8/16/14:00</v>
      </c>
    </row>
    <row r="5484" spans="2:31">
      <c r="B5484" s="37">
        <v>8</v>
      </c>
      <c r="C5484" s="38">
        <v>16</v>
      </c>
      <c r="D5484" s="39">
        <v>15</v>
      </c>
      <c r="E5484" s="17">
        <v>33.299999999999997</v>
      </c>
      <c r="F5484" s="17">
        <v>203</v>
      </c>
      <c r="G5484" s="17">
        <v>701</v>
      </c>
      <c r="H5484" s="37">
        <f t="shared" si="1536"/>
        <v>91.94</v>
      </c>
      <c r="I5484" s="37">
        <f>IF(H5484&lt;'Roof Calculator'!$G$8, 1, 0)</f>
        <v>0</v>
      </c>
      <c r="J5484" s="37">
        <f>IF(H5484&gt;='Roof Calculator'!$G$8, 1, 0)</f>
        <v>1</v>
      </c>
      <c r="K5484" s="37">
        <f t="shared" si="1537"/>
        <v>0</v>
      </c>
      <c r="L5484" s="37">
        <f t="shared" si="1538"/>
        <v>91.94</v>
      </c>
      <c r="M5484" s="37">
        <v>0</v>
      </c>
      <c r="N5484" s="37">
        <f t="shared" si="1539"/>
        <v>203</v>
      </c>
      <c r="O5484" s="37">
        <v>0</v>
      </c>
      <c r="P5484" s="37">
        <v>0</v>
      </c>
      <c r="Q5484" s="21">
        <f t="shared" si="1540"/>
        <v>39.790999999999997</v>
      </c>
      <c r="R5484" s="21">
        <f t="shared" si="1549"/>
        <v>228.58333333331626</v>
      </c>
      <c r="S5484" s="21">
        <f t="shared" si="1550"/>
        <v>13.005677716262344</v>
      </c>
      <c r="T5484" s="21">
        <f t="shared" si="1541"/>
        <v>86.147999999999996</v>
      </c>
      <c r="U5484" s="37">
        <f>VLOOKUP(Time_Zone, 'LSTM LookUp'!$B$5:$D$8, 3, FALSE)</f>
        <v>-75</v>
      </c>
      <c r="V5484" s="21">
        <f t="shared" si="1551"/>
        <v>-3.8448300063798229</v>
      </c>
      <c r="W5484" s="21">
        <f t="shared" si="1542"/>
        <v>205.18679249840505</v>
      </c>
      <c r="X5484" s="21">
        <f t="shared" si="1543"/>
        <v>-373.95918867379675</v>
      </c>
      <c r="Y5484" s="21">
        <f t="shared" si="1544"/>
        <v>-170.95918867379675</v>
      </c>
      <c r="Z5484" s="21">
        <f t="shared" si="1552"/>
        <v>-54.191076900315359</v>
      </c>
      <c r="AA5484" s="21">
        <f t="shared" si="1545"/>
        <v>0</v>
      </c>
      <c r="AB5484" s="21">
        <f t="shared" si="1546"/>
        <v>-54.191076900315359</v>
      </c>
      <c r="AC5484" s="21">
        <f t="shared" si="1547"/>
        <v>91.94</v>
      </c>
      <c r="AD5484" s="21">
        <f t="shared" si="1553"/>
        <v>-54.191076900315359</v>
      </c>
      <c r="AE5484" s="21" t="str">
        <f t="shared" si="1548"/>
        <v>8/16/15:00</v>
      </c>
    </row>
    <row r="5485" spans="2:31">
      <c r="B5485" s="37">
        <v>8</v>
      </c>
      <c r="C5485" s="38">
        <v>16</v>
      </c>
      <c r="D5485" s="39">
        <v>16</v>
      </c>
      <c r="E5485" s="17">
        <v>32.799999999999997</v>
      </c>
      <c r="F5485" s="17">
        <v>157</v>
      </c>
      <c r="G5485" s="17">
        <v>697</v>
      </c>
      <c r="H5485" s="37">
        <f t="shared" si="1536"/>
        <v>91.039999999999992</v>
      </c>
      <c r="I5485" s="37">
        <f>IF(H5485&lt;'Roof Calculator'!$G$8, 1, 0)</f>
        <v>0</v>
      </c>
      <c r="J5485" s="37">
        <f>IF(H5485&gt;='Roof Calculator'!$G$8, 1, 0)</f>
        <v>1</v>
      </c>
      <c r="K5485" s="37">
        <f t="shared" si="1537"/>
        <v>0</v>
      </c>
      <c r="L5485" s="37">
        <f t="shared" si="1538"/>
        <v>91.039999999999992</v>
      </c>
      <c r="M5485" s="37">
        <v>0</v>
      </c>
      <c r="N5485" s="37">
        <f t="shared" si="1539"/>
        <v>157</v>
      </c>
      <c r="O5485" s="37">
        <v>0</v>
      </c>
      <c r="P5485" s="37">
        <v>0</v>
      </c>
      <c r="Q5485" s="21">
        <f t="shared" si="1540"/>
        <v>39.790999999999997</v>
      </c>
      <c r="R5485" s="21">
        <f t="shared" si="1549"/>
        <v>228.62499999998292</v>
      </c>
      <c r="S5485" s="21">
        <f t="shared" si="1550"/>
        <v>12.991831837466689</v>
      </c>
      <c r="T5485" s="21">
        <f t="shared" si="1541"/>
        <v>86.147999999999996</v>
      </c>
      <c r="U5485" s="37">
        <f>VLOOKUP(Time_Zone, 'LSTM LookUp'!$B$5:$D$8, 3, FALSE)</f>
        <v>-75</v>
      </c>
      <c r="V5485" s="21">
        <f t="shared" si="1551"/>
        <v>-3.8357777971224563</v>
      </c>
      <c r="W5485" s="21">
        <f t="shared" si="1542"/>
        <v>220.18905555071939</v>
      </c>
      <c r="X5485" s="21">
        <f t="shared" si="1543"/>
        <v>-298.37217161205166</v>
      </c>
      <c r="Y5485" s="21">
        <f t="shared" si="1544"/>
        <v>-141.37217161205166</v>
      </c>
      <c r="Z5485" s="21">
        <f t="shared" si="1552"/>
        <v>-44.81250924752139</v>
      </c>
      <c r="AA5485" s="21">
        <f t="shared" si="1545"/>
        <v>0</v>
      </c>
      <c r="AB5485" s="21">
        <f t="shared" si="1546"/>
        <v>-44.81250924752139</v>
      </c>
      <c r="AC5485" s="21">
        <f t="shared" si="1547"/>
        <v>91.039999999999992</v>
      </c>
      <c r="AD5485" s="21">
        <f t="shared" si="1553"/>
        <v>-44.81250924752139</v>
      </c>
      <c r="AE5485" s="21" t="str">
        <f t="shared" si="1548"/>
        <v>8/16/16:00</v>
      </c>
    </row>
    <row r="5486" spans="2:31">
      <c r="B5486" s="37">
        <v>8</v>
      </c>
      <c r="C5486" s="38">
        <v>16</v>
      </c>
      <c r="D5486" s="39">
        <v>17</v>
      </c>
      <c r="E5486" s="17">
        <v>32.200000000000003</v>
      </c>
      <c r="F5486" s="17">
        <v>101</v>
      </c>
      <c r="G5486" s="17">
        <v>696</v>
      </c>
      <c r="H5486" s="37">
        <f t="shared" si="1536"/>
        <v>89.960000000000008</v>
      </c>
      <c r="I5486" s="37">
        <f>IF(H5486&lt;'Roof Calculator'!$G$8, 1, 0)</f>
        <v>0</v>
      </c>
      <c r="J5486" s="37">
        <f>IF(H5486&gt;='Roof Calculator'!$G$8, 1, 0)</f>
        <v>1</v>
      </c>
      <c r="K5486" s="37">
        <f t="shared" si="1537"/>
        <v>0</v>
      </c>
      <c r="L5486" s="37">
        <f t="shared" si="1538"/>
        <v>89.960000000000008</v>
      </c>
      <c r="M5486" s="37">
        <v>0</v>
      </c>
      <c r="N5486" s="37">
        <f t="shared" si="1539"/>
        <v>101</v>
      </c>
      <c r="O5486" s="37">
        <v>0</v>
      </c>
      <c r="P5486" s="37">
        <v>0</v>
      </c>
      <c r="Q5486" s="21">
        <f t="shared" si="1540"/>
        <v>39.790999999999997</v>
      </c>
      <c r="R5486" s="21">
        <f t="shared" si="1549"/>
        <v>228.66666666664958</v>
      </c>
      <c r="S5486" s="21">
        <f t="shared" si="1550"/>
        <v>12.977979930243865</v>
      </c>
      <c r="T5486" s="21">
        <f t="shared" si="1541"/>
        <v>86.147999999999996</v>
      </c>
      <c r="U5486" s="37">
        <f>VLOOKUP(Time_Zone, 'LSTM LookUp'!$B$5:$D$8, 3, FALSE)</f>
        <v>-75</v>
      </c>
      <c r="V5486" s="21">
        <f t="shared" si="1551"/>
        <v>-3.8267094128059833</v>
      </c>
      <c r="W5486" s="21">
        <f t="shared" si="1542"/>
        <v>235.19132264679851</v>
      </c>
      <c r="X5486" s="21">
        <f t="shared" si="1543"/>
        <v>-197.44980220889681</v>
      </c>
      <c r="Y5486" s="21">
        <f t="shared" si="1544"/>
        <v>-96.449802208896813</v>
      </c>
      <c r="Z5486" s="21">
        <f t="shared" si="1552"/>
        <v>-30.57290274403158</v>
      </c>
      <c r="AA5486" s="21">
        <f t="shared" si="1545"/>
        <v>0</v>
      </c>
      <c r="AB5486" s="21">
        <f t="shared" si="1546"/>
        <v>-30.57290274403158</v>
      </c>
      <c r="AC5486" s="21">
        <f t="shared" si="1547"/>
        <v>89.960000000000008</v>
      </c>
      <c r="AD5486" s="21">
        <f t="shared" si="1553"/>
        <v>-30.57290274403158</v>
      </c>
      <c r="AE5486" s="21" t="str">
        <f t="shared" si="1548"/>
        <v>8/16/17:00</v>
      </c>
    </row>
    <row r="5487" spans="2:31">
      <c r="B5487" s="37">
        <v>8</v>
      </c>
      <c r="C5487" s="38">
        <v>16</v>
      </c>
      <c r="D5487" s="39">
        <v>18</v>
      </c>
      <c r="E5487" s="17">
        <v>31.7</v>
      </c>
      <c r="F5487" s="17">
        <v>83</v>
      </c>
      <c r="G5487" s="17">
        <v>625</v>
      </c>
      <c r="H5487" s="37">
        <f t="shared" si="1536"/>
        <v>89.06</v>
      </c>
      <c r="I5487" s="37">
        <f>IF(H5487&lt;'Roof Calculator'!$G$8, 1, 0)</f>
        <v>0</v>
      </c>
      <c r="J5487" s="37">
        <f>IF(H5487&gt;='Roof Calculator'!$G$8, 1, 0)</f>
        <v>1</v>
      </c>
      <c r="K5487" s="37">
        <f t="shared" si="1537"/>
        <v>0</v>
      </c>
      <c r="L5487" s="37">
        <f t="shared" si="1538"/>
        <v>89.06</v>
      </c>
      <c r="M5487" s="37">
        <v>0</v>
      </c>
      <c r="N5487" s="37">
        <f t="shared" si="1539"/>
        <v>83</v>
      </c>
      <c r="O5487" s="37">
        <v>0</v>
      </c>
      <c r="P5487" s="37">
        <v>0</v>
      </c>
      <c r="Q5487" s="21">
        <f t="shared" si="1540"/>
        <v>39.790999999999997</v>
      </c>
      <c r="R5487" s="21">
        <f t="shared" si="1549"/>
        <v>228.70833333331623</v>
      </c>
      <c r="S5487" s="21">
        <f t="shared" si="1550"/>
        <v>12.964122001918083</v>
      </c>
      <c r="T5487" s="21">
        <f t="shared" si="1541"/>
        <v>86.147999999999996</v>
      </c>
      <c r="U5487" s="37">
        <f>VLOOKUP(Time_Zone, 'LSTM LookUp'!$B$5:$D$8, 3, FALSE)</f>
        <v>-75</v>
      </c>
      <c r="V5487" s="21">
        <f t="shared" si="1551"/>
        <v>-3.8176248660145795</v>
      </c>
      <c r="W5487" s="21">
        <f t="shared" si="1542"/>
        <v>250.19359378349637</v>
      </c>
      <c r="X5487" s="21">
        <f t="shared" si="1543"/>
        <v>-68.843457996385951</v>
      </c>
      <c r="Y5487" s="21">
        <f t="shared" si="1544"/>
        <v>14.156542003614049</v>
      </c>
      <c r="Z5487" s="21">
        <f t="shared" si="1552"/>
        <v>4.4873765622752826</v>
      </c>
      <c r="AA5487" s="21">
        <f t="shared" si="1545"/>
        <v>0</v>
      </c>
      <c r="AB5487" s="21">
        <f t="shared" si="1546"/>
        <v>4.4873765622752826</v>
      </c>
      <c r="AC5487" s="21">
        <f t="shared" si="1547"/>
        <v>89.06</v>
      </c>
      <c r="AD5487" s="21">
        <f t="shared" si="1553"/>
        <v>4.4873765622752826</v>
      </c>
      <c r="AE5487" s="21" t="str">
        <f t="shared" si="1548"/>
        <v>8/16/18:00</v>
      </c>
    </row>
    <row r="5488" spans="2:31">
      <c r="B5488" s="37">
        <v>8</v>
      </c>
      <c r="C5488" s="38">
        <v>16</v>
      </c>
      <c r="D5488" s="39">
        <v>19</v>
      </c>
      <c r="E5488" s="17">
        <v>30</v>
      </c>
      <c r="F5488" s="17">
        <v>52</v>
      </c>
      <c r="G5488" s="17">
        <v>418</v>
      </c>
      <c r="H5488" s="37">
        <f t="shared" si="1536"/>
        <v>86</v>
      </c>
      <c r="I5488" s="37">
        <f>IF(H5488&lt;'Roof Calculator'!$G$8, 1, 0)</f>
        <v>0</v>
      </c>
      <c r="J5488" s="37">
        <f>IF(H5488&gt;='Roof Calculator'!$G$8, 1, 0)</f>
        <v>1</v>
      </c>
      <c r="K5488" s="37">
        <f t="shared" si="1537"/>
        <v>0</v>
      </c>
      <c r="L5488" s="37">
        <f t="shared" si="1538"/>
        <v>86</v>
      </c>
      <c r="M5488" s="37">
        <v>0</v>
      </c>
      <c r="N5488" s="37">
        <f t="shared" si="1539"/>
        <v>52</v>
      </c>
      <c r="O5488" s="37">
        <v>0</v>
      </c>
      <c r="P5488" s="37">
        <v>0</v>
      </c>
      <c r="Q5488" s="21">
        <f t="shared" si="1540"/>
        <v>39.790999999999997</v>
      </c>
      <c r="R5488" s="21">
        <f t="shared" si="1549"/>
        <v>228.74999999998289</v>
      </c>
      <c r="S5488" s="21">
        <f t="shared" si="1550"/>
        <v>12.950258059813716</v>
      </c>
      <c r="T5488" s="21">
        <f t="shared" si="1541"/>
        <v>86.147999999999996</v>
      </c>
      <c r="U5488" s="37">
        <f>VLOOKUP(Time_Zone, 'LSTM LookUp'!$B$5:$D$8, 3, FALSE)</f>
        <v>-75</v>
      </c>
      <c r="V5488" s="21">
        <f t="shared" si="1551"/>
        <v>-3.808524169369937</v>
      </c>
      <c r="W5488" s="21">
        <f t="shared" si="1542"/>
        <v>265.19586895765758</v>
      </c>
      <c r="X5488" s="21">
        <f t="shared" si="1543"/>
        <v>33.736629449887545</v>
      </c>
      <c r="Y5488" s="21">
        <f t="shared" si="1544"/>
        <v>85.736629449887545</v>
      </c>
      <c r="Z5488" s="21">
        <f t="shared" si="1552"/>
        <v>27.177014091696051</v>
      </c>
      <c r="AA5488" s="21">
        <f t="shared" si="1545"/>
        <v>0</v>
      </c>
      <c r="AB5488" s="21">
        <f t="shared" si="1546"/>
        <v>27.177014091696051</v>
      </c>
      <c r="AC5488" s="21">
        <f t="shared" si="1547"/>
        <v>86</v>
      </c>
      <c r="AD5488" s="21">
        <f t="shared" si="1553"/>
        <v>27.177014091696051</v>
      </c>
      <c r="AE5488" s="21" t="str">
        <f t="shared" si="1548"/>
        <v>8/16/19:00</v>
      </c>
    </row>
    <row r="5489" spans="2:31">
      <c r="B5489" s="37">
        <v>8</v>
      </c>
      <c r="C5489" s="38">
        <v>16</v>
      </c>
      <c r="D5489" s="39">
        <v>20</v>
      </c>
      <c r="E5489" s="17">
        <v>27.8</v>
      </c>
      <c r="F5489" s="17">
        <v>18</v>
      </c>
      <c r="G5489" s="17">
        <v>59</v>
      </c>
      <c r="H5489" s="37">
        <f t="shared" si="1536"/>
        <v>82.04</v>
      </c>
      <c r="I5489" s="37">
        <f>IF(H5489&lt;'Roof Calculator'!$G$8, 1, 0)</f>
        <v>0</v>
      </c>
      <c r="J5489" s="37">
        <f>IF(H5489&gt;='Roof Calculator'!$G$8, 1, 0)</f>
        <v>1</v>
      </c>
      <c r="K5489" s="37">
        <f t="shared" si="1537"/>
        <v>0</v>
      </c>
      <c r="L5489" s="37">
        <f t="shared" si="1538"/>
        <v>82.04</v>
      </c>
      <c r="M5489" s="37">
        <v>0</v>
      </c>
      <c r="N5489" s="37">
        <f t="shared" si="1539"/>
        <v>18</v>
      </c>
      <c r="O5489" s="37">
        <v>0</v>
      </c>
      <c r="P5489" s="37">
        <v>0</v>
      </c>
      <c r="Q5489" s="21">
        <f t="shared" si="1540"/>
        <v>39.790999999999997</v>
      </c>
      <c r="R5489" s="21">
        <f t="shared" si="1549"/>
        <v>228.79166666664955</v>
      </c>
      <c r="S5489" s="21">
        <f t="shared" si="1550"/>
        <v>12.936388111255296</v>
      </c>
      <c r="T5489" s="21">
        <f t="shared" si="1541"/>
        <v>86.147999999999996</v>
      </c>
      <c r="U5489" s="37">
        <f>VLOOKUP(Time_Zone, 'LSTM LookUp'!$B$5:$D$8, 3, FALSE)</f>
        <v>-75</v>
      </c>
      <c r="V5489" s="21">
        <f t="shared" si="1551"/>
        <v>-3.7994073355312743</v>
      </c>
      <c r="W5489" s="21">
        <f t="shared" si="1542"/>
        <v>280.19814816611716</v>
      </c>
      <c r="X5489" s="21">
        <f t="shared" si="1543"/>
        <v>16.276065402480814</v>
      </c>
      <c r="Y5489" s="21">
        <f t="shared" si="1544"/>
        <v>34.27606540248081</v>
      </c>
      <c r="Z5489" s="21">
        <f t="shared" si="1552"/>
        <v>10.864914079641817</v>
      </c>
      <c r="AA5489" s="21">
        <f t="shared" si="1545"/>
        <v>0</v>
      </c>
      <c r="AB5489" s="21">
        <f t="shared" si="1546"/>
        <v>10.864914079641817</v>
      </c>
      <c r="AC5489" s="21">
        <f t="shared" si="1547"/>
        <v>82.04</v>
      </c>
      <c r="AD5489" s="21">
        <f t="shared" si="1553"/>
        <v>10.864914079641817</v>
      </c>
      <c r="AE5489" s="21" t="str">
        <f t="shared" si="1548"/>
        <v>8/16/20:00</v>
      </c>
    </row>
    <row r="5490" spans="2:31">
      <c r="B5490" s="37">
        <v>8</v>
      </c>
      <c r="C5490" s="38">
        <v>16</v>
      </c>
      <c r="D5490" s="39">
        <v>21</v>
      </c>
      <c r="E5490" s="17">
        <v>27.2</v>
      </c>
      <c r="F5490" s="17">
        <v>0</v>
      </c>
      <c r="G5490" s="17">
        <v>0</v>
      </c>
      <c r="H5490" s="37">
        <f t="shared" si="1536"/>
        <v>80.959999999999994</v>
      </c>
      <c r="I5490" s="37">
        <f>IF(H5490&lt;'Roof Calculator'!$G$8, 1, 0)</f>
        <v>0</v>
      </c>
      <c r="J5490" s="37">
        <f>IF(H5490&gt;='Roof Calculator'!$G$8, 1, 0)</f>
        <v>1</v>
      </c>
      <c r="K5490" s="37">
        <f t="shared" si="1537"/>
        <v>0</v>
      </c>
      <c r="L5490" s="37">
        <f t="shared" si="1538"/>
        <v>80.959999999999994</v>
      </c>
      <c r="M5490" s="37">
        <v>0</v>
      </c>
      <c r="N5490" s="37">
        <f t="shared" si="1539"/>
        <v>0</v>
      </c>
      <c r="O5490" s="37">
        <v>0</v>
      </c>
      <c r="P5490" s="37">
        <v>0</v>
      </c>
      <c r="Q5490" s="21">
        <f t="shared" si="1540"/>
        <v>39.790999999999997</v>
      </c>
      <c r="R5490" s="21">
        <f t="shared" si="1549"/>
        <v>228.8333333333162</v>
      </c>
      <c r="S5490" s="21">
        <f t="shared" si="1550"/>
        <v>12.922512163567434</v>
      </c>
      <c r="T5490" s="21">
        <f t="shared" si="1541"/>
        <v>86.147999999999996</v>
      </c>
      <c r="U5490" s="37">
        <f>VLOOKUP(Time_Zone, 'LSTM LookUp'!$B$5:$D$8, 3, FALSE)</f>
        <v>-75</v>
      </c>
      <c r="V5490" s="21">
        <f t="shared" si="1551"/>
        <v>-3.7902743771952543</v>
      </c>
      <c r="W5490" s="21">
        <f t="shared" si="1542"/>
        <v>295.20043140570118</v>
      </c>
      <c r="X5490" s="21">
        <f t="shared" si="1543"/>
        <v>0</v>
      </c>
      <c r="Y5490" s="21">
        <f t="shared" si="1544"/>
        <v>0</v>
      </c>
      <c r="Z5490" s="21">
        <f t="shared" si="1552"/>
        <v>0</v>
      </c>
      <c r="AA5490" s="21">
        <f t="shared" si="1545"/>
        <v>0</v>
      </c>
      <c r="AB5490" s="21">
        <f t="shared" si="1546"/>
        <v>0</v>
      </c>
      <c r="AC5490" s="21">
        <f t="shared" si="1547"/>
        <v>80.959999999999994</v>
      </c>
      <c r="AD5490" s="21">
        <f t="shared" si="1553"/>
        <v>0</v>
      </c>
      <c r="AE5490" s="21" t="str">
        <f t="shared" si="1548"/>
        <v>8/16/21:00</v>
      </c>
    </row>
    <row r="5491" spans="2:31">
      <c r="B5491" s="37">
        <v>8</v>
      </c>
      <c r="C5491" s="38">
        <v>16</v>
      </c>
      <c r="D5491" s="39">
        <v>22</v>
      </c>
      <c r="E5491" s="17">
        <v>26.1</v>
      </c>
      <c r="F5491" s="17">
        <v>0</v>
      </c>
      <c r="G5491" s="17">
        <v>0</v>
      </c>
      <c r="H5491" s="37">
        <f t="shared" si="1536"/>
        <v>78.98</v>
      </c>
      <c r="I5491" s="37">
        <f>IF(H5491&lt;'Roof Calculator'!$G$8, 1, 0)</f>
        <v>0</v>
      </c>
      <c r="J5491" s="37">
        <f>IF(H5491&gt;='Roof Calculator'!$G$8, 1, 0)</f>
        <v>1</v>
      </c>
      <c r="K5491" s="37">
        <f t="shared" si="1537"/>
        <v>0</v>
      </c>
      <c r="L5491" s="37">
        <f t="shared" si="1538"/>
        <v>78.98</v>
      </c>
      <c r="M5491" s="37">
        <v>0</v>
      </c>
      <c r="N5491" s="37">
        <f t="shared" si="1539"/>
        <v>0</v>
      </c>
      <c r="O5491" s="37">
        <v>0</v>
      </c>
      <c r="P5491" s="37">
        <v>0</v>
      </c>
      <c r="Q5491" s="21">
        <f t="shared" si="1540"/>
        <v>39.790999999999997</v>
      </c>
      <c r="R5491" s="21">
        <f t="shared" si="1549"/>
        <v>228.87499999998286</v>
      </c>
      <c r="S5491" s="21">
        <f t="shared" si="1550"/>
        <v>12.908630224074924</v>
      </c>
      <c r="T5491" s="21">
        <f t="shared" si="1541"/>
        <v>86.147999999999996</v>
      </c>
      <c r="U5491" s="37">
        <f>VLOOKUP(Time_Zone, 'LSTM LookUp'!$B$5:$D$8, 3, FALSE)</f>
        <v>-75</v>
      </c>
      <c r="V5491" s="21">
        <f t="shared" si="1551"/>
        <v>-3.7811253070960196</v>
      </c>
      <c r="W5491" s="21">
        <f t="shared" si="1542"/>
        <v>310.20271867322606</v>
      </c>
      <c r="X5491" s="21">
        <f t="shared" si="1543"/>
        <v>0</v>
      </c>
      <c r="Y5491" s="21">
        <f t="shared" si="1544"/>
        <v>0</v>
      </c>
      <c r="Z5491" s="21">
        <f t="shared" si="1552"/>
        <v>0</v>
      </c>
      <c r="AA5491" s="21">
        <f t="shared" si="1545"/>
        <v>0</v>
      </c>
      <c r="AB5491" s="21">
        <f t="shared" si="1546"/>
        <v>0</v>
      </c>
      <c r="AC5491" s="21">
        <f t="shared" si="1547"/>
        <v>78.98</v>
      </c>
      <c r="AD5491" s="21">
        <f t="shared" si="1553"/>
        <v>0</v>
      </c>
      <c r="AE5491" s="21" t="str">
        <f t="shared" si="1548"/>
        <v>8/16/22:00</v>
      </c>
    </row>
    <row r="5492" spans="2:31">
      <c r="B5492" s="37">
        <v>8</v>
      </c>
      <c r="C5492" s="38">
        <v>16</v>
      </c>
      <c r="D5492" s="39">
        <v>23</v>
      </c>
      <c r="E5492" s="17">
        <v>25.6</v>
      </c>
      <c r="F5492" s="17">
        <v>0</v>
      </c>
      <c r="G5492" s="17">
        <v>0</v>
      </c>
      <c r="H5492" s="37">
        <f t="shared" si="1536"/>
        <v>78.08</v>
      </c>
      <c r="I5492" s="37">
        <f>IF(H5492&lt;'Roof Calculator'!$G$8, 1, 0)</f>
        <v>0</v>
      </c>
      <c r="J5492" s="37">
        <f>IF(H5492&gt;='Roof Calculator'!$G$8, 1, 0)</f>
        <v>1</v>
      </c>
      <c r="K5492" s="37">
        <f t="shared" si="1537"/>
        <v>0</v>
      </c>
      <c r="L5492" s="37">
        <f t="shared" si="1538"/>
        <v>78.08</v>
      </c>
      <c r="M5492" s="37">
        <v>0</v>
      </c>
      <c r="N5492" s="37">
        <f t="shared" si="1539"/>
        <v>0</v>
      </c>
      <c r="O5492" s="37">
        <v>0</v>
      </c>
      <c r="P5492" s="37">
        <v>0</v>
      </c>
      <c r="Q5492" s="21">
        <f t="shared" si="1540"/>
        <v>39.790999999999997</v>
      </c>
      <c r="R5492" s="21">
        <f t="shared" si="1549"/>
        <v>228.91666666664952</v>
      </c>
      <c r="S5492" s="21">
        <f t="shared" si="1550"/>
        <v>12.894742300102687</v>
      </c>
      <c r="T5492" s="21">
        <f t="shared" si="1541"/>
        <v>86.147999999999996</v>
      </c>
      <c r="U5492" s="37">
        <f>VLOOKUP(Time_Zone, 'LSTM LookUp'!$B$5:$D$8, 3, FALSE)</f>
        <v>-75</v>
      </c>
      <c r="V5492" s="21">
        <f t="shared" si="1551"/>
        <v>-3.7719601380051397</v>
      </c>
      <c r="W5492" s="21">
        <f t="shared" si="1542"/>
        <v>325.20500996549868</v>
      </c>
      <c r="X5492" s="21">
        <f t="shared" si="1543"/>
        <v>0</v>
      </c>
      <c r="Y5492" s="21">
        <f t="shared" si="1544"/>
        <v>0</v>
      </c>
      <c r="Z5492" s="21">
        <f t="shared" si="1552"/>
        <v>0</v>
      </c>
      <c r="AA5492" s="21">
        <f t="shared" si="1545"/>
        <v>0</v>
      </c>
      <c r="AB5492" s="21">
        <f t="shared" si="1546"/>
        <v>0</v>
      </c>
      <c r="AC5492" s="21">
        <f t="shared" si="1547"/>
        <v>78.08</v>
      </c>
      <c r="AD5492" s="21">
        <f t="shared" si="1553"/>
        <v>0</v>
      </c>
      <c r="AE5492" s="21" t="str">
        <f t="shared" si="1548"/>
        <v>8/16/23:00</v>
      </c>
    </row>
    <row r="5493" spans="2:31">
      <c r="B5493" s="37">
        <v>8</v>
      </c>
      <c r="C5493" s="38">
        <v>16</v>
      </c>
      <c r="D5493" s="39">
        <v>24</v>
      </c>
      <c r="E5493" s="17">
        <v>25</v>
      </c>
      <c r="F5493" s="17">
        <v>0</v>
      </c>
      <c r="G5493" s="17">
        <v>0</v>
      </c>
      <c r="H5493" s="37">
        <f t="shared" si="1536"/>
        <v>77</v>
      </c>
      <c r="I5493" s="37">
        <f>IF(H5493&lt;'Roof Calculator'!$G$8, 1, 0)</f>
        <v>0</v>
      </c>
      <c r="J5493" s="37">
        <f>IF(H5493&gt;='Roof Calculator'!$G$8, 1, 0)</f>
        <v>1</v>
      </c>
      <c r="K5493" s="37">
        <f t="shared" si="1537"/>
        <v>0</v>
      </c>
      <c r="L5493" s="37">
        <f t="shared" si="1538"/>
        <v>77</v>
      </c>
      <c r="M5493" s="37">
        <v>0</v>
      </c>
      <c r="N5493" s="37">
        <f t="shared" si="1539"/>
        <v>0</v>
      </c>
      <c r="O5493" s="37">
        <v>0</v>
      </c>
      <c r="P5493" s="37">
        <v>0</v>
      </c>
      <c r="Q5493" s="21">
        <f t="shared" si="1540"/>
        <v>39.790999999999997</v>
      </c>
      <c r="R5493" s="21">
        <f t="shared" si="1549"/>
        <v>228.95833333331618</v>
      </c>
      <c r="S5493" s="21">
        <f t="shared" si="1550"/>
        <v>12.880848398975735</v>
      </c>
      <c r="T5493" s="21">
        <f t="shared" si="1541"/>
        <v>86.147999999999996</v>
      </c>
      <c r="U5493" s="37">
        <f>VLOOKUP(Time_Zone, 'LSTM LookUp'!$B$5:$D$8, 3, FALSE)</f>
        <v>-75</v>
      </c>
      <c r="V5493" s="21">
        <f t="shared" si="1551"/>
        <v>-3.7627788827315882</v>
      </c>
      <c r="W5493" s="21">
        <f t="shared" si="1542"/>
        <v>340.20730527931704</v>
      </c>
      <c r="X5493" s="21">
        <f t="shared" si="1543"/>
        <v>0</v>
      </c>
      <c r="Y5493" s="21">
        <f t="shared" si="1544"/>
        <v>0</v>
      </c>
      <c r="Z5493" s="21">
        <f t="shared" si="1552"/>
        <v>0</v>
      </c>
      <c r="AA5493" s="21">
        <f t="shared" si="1545"/>
        <v>0</v>
      </c>
      <c r="AB5493" s="21">
        <f t="shared" si="1546"/>
        <v>0</v>
      </c>
      <c r="AC5493" s="21">
        <f t="shared" si="1547"/>
        <v>77</v>
      </c>
      <c r="AD5493" s="21">
        <f t="shared" si="1553"/>
        <v>0</v>
      </c>
      <c r="AE5493" s="21" t="str">
        <f t="shared" si="1548"/>
        <v>8/16/24:00</v>
      </c>
    </row>
    <row r="5494" spans="2:31">
      <c r="B5494" s="37">
        <v>8</v>
      </c>
      <c r="C5494" s="38">
        <v>17</v>
      </c>
      <c r="D5494" s="39">
        <v>1</v>
      </c>
      <c r="E5494" s="17">
        <v>24.4</v>
      </c>
      <c r="F5494" s="17">
        <v>0</v>
      </c>
      <c r="G5494" s="17">
        <v>0</v>
      </c>
      <c r="H5494" s="37">
        <f t="shared" si="1536"/>
        <v>75.92</v>
      </c>
      <c r="I5494" s="37">
        <f>IF(H5494&lt;'Roof Calculator'!$G$8, 1, 0)</f>
        <v>0</v>
      </c>
      <c r="J5494" s="37">
        <f>IF(H5494&gt;='Roof Calculator'!$G$8, 1, 0)</f>
        <v>1</v>
      </c>
      <c r="K5494" s="37">
        <f t="shared" si="1537"/>
        <v>0</v>
      </c>
      <c r="L5494" s="37">
        <f t="shared" si="1538"/>
        <v>75.92</v>
      </c>
      <c r="M5494" s="37">
        <v>0</v>
      </c>
      <c r="N5494" s="37">
        <f t="shared" si="1539"/>
        <v>0</v>
      </c>
      <c r="O5494" s="37">
        <v>0</v>
      </c>
      <c r="P5494" s="37">
        <v>0</v>
      </c>
      <c r="Q5494" s="21">
        <f t="shared" si="1540"/>
        <v>39.790999999999997</v>
      </c>
      <c r="R5494" s="21">
        <f t="shared" si="1549"/>
        <v>228.99999999998283</v>
      </c>
      <c r="S5494" s="21">
        <f t="shared" si="1550"/>
        <v>12.86694852801921</v>
      </c>
      <c r="T5494" s="21">
        <f t="shared" si="1541"/>
        <v>86.147999999999996</v>
      </c>
      <c r="U5494" s="37">
        <f>VLOOKUP(Time_Zone, 'LSTM LookUp'!$B$5:$D$8, 3, FALSE)</f>
        <v>-75</v>
      </c>
      <c r="V5494" s="21">
        <f t="shared" si="1551"/>
        <v>-3.7535815541217148</v>
      </c>
      <c r="W5494" s="21">
        <f t="shared" si="1542"/>
        <v>-4.7903953885304418</v>
      </c>
      <c r="X5494" s="21">
        <f t="shared" si="1543"/>
        <v>0</v>
      </c>
      <c r="Y5494" s="21">
        <f t="shared" si="1544"/>
        <v>0</v>
      </c>
      <c r="Z5494" s="21">
        <f t="shared" si="1552"/>
        <v>0</v>
      </c>
      <c r="AA5494" s="21">
        <f t="shared" si="1545"/>
        <v>0</v>
      </c>
      <c r="AB5494" s="21">
        <f t="shared" si="1546"/>
        <v>0</v>
      </c>
      <c r="AC5494" s="21">
        <f t="shared" si="1547"/>
        <v>75.92</v>
      </c>
      <c r="AD5494" s="21">
        <f t="shared" si="1553"/>
        <v>0</v>
      </c>
      <c r="AE5494" s="21" t="str">
        <f t="shared" si="1548"/>
        <v>8/17/1:00</v>
      </c>
    </row>
    <row r="5495" spans="2:31">
      <c r="B5495" s="37">
        <v>8</v>
      </c>
      <c r="C5495" s="38">
        <v>17</v>
      </c>
      <c r="D5495" s="39">
        <v>2</v>
      </c>
      <c r="E5495" s="17">
        <v>23.3</v>
      </c>
      <c r="F5495" s="17">
        <v>0</v>
      </c>
      <c r="G5495" s="17">
        <v>0</v>
      </c>
      <c r="H5495" s="37">
        <f t="shared" si="1536"/>
        <v>73.94</v>
      </c>
      <c r="I5495" s="37">
        <f>IF(H5495&lt;'Roof Calculator'!$G$8, 1, 0)</f>
        <v>0</v>
      </c>
      <c r="J5495" s="37">
        <f>IF(H5495&gt;='Roof Calculator'!$G$8, 1, 0)</f>
        <v>1</v>
      </c>
      <c r="K5495" s="37">
        <f t="shared" si="1537"/>
        <v>0</v>
      </c>
      <c r="L5495" s="37">
        <f t="shared" si="1538"/>
        <v>73.94</v>
      </c>
      <c r="M5495" s="37">
        <v>0</v>
      </c>
      <c r="N5495" s="37">
        <f t="shared" si="1539"/>
        <v>0</v>
      </c>
      <c r="O5495" s="37">
        <v>0</v>
      </c>
      <c r="P5495" s="37">
        <v>0</v>
      </c>
      <c r="Q5495" s="21">
        <f t="shared" si="1540"/>
        <v>39.790999999999997</v>
      </c>
      <c r="R5495" s="21">
        <f t="shared" si="1549"/>
        <v>229.04166666664949</v>
      </c>
      <c r="S5495" s="21">
        <f t="shared" si="1550"/>
        <v>12.853042694558392</v>
      </c>
      <c r="T5495" s="21">
        <f t="shared" si="1541"/>
        <v>86.147999999999996</v>
      </c>
      <c r="U5495" s="37">
        <f>VLOOKUP(Time_Zone, 'LSTM LookUp'!$B$5:$D$8, 3, FALSE)</f>
        <v>-75</v>
      </c>
      <c r="V5495" s="21">
        <f t="shared" si="1551"/>
        <v>-3.7443681650592575</v>
      </c>
      <c r="W5495" s="21">
        <f t="shared" si="1542"/>
        <v>10.211907958735171</v>
      </c>
      <c r="X5495" s="21">
        <f t="shared" si="1543"/>
        <v>0</v>
      </c>
      <c r="Y5495" s="21">
        <f t="shared" si="1544"/>
        <v>0</v>
      </c>
      <c r="Z5495" s="21">
        <f t="shared" si="1552"/>
        <v>0</v>
      </c>
      <c r="AA5495" s="21">
        <f t="shared" si="1545"/>
        <v>0</v>
      </c>
      <c r="AB5495" s="21">
        <f t="shared" si="1546"/>
        <v>0</v>
      </c>
      <c r="AC5495" s="21">
        <f t="shared" si="1547"/>
        <v>73.94</v>
      </c>
      <c r="AD5495" s="21">
        <f t="shared" si="1553"/>
        <v>0</v>
      </c>
      <c r="AE5495" s="21" t="str">
        <f t="shared" si="1548"/>
        <v>8/17/2:00</v>
      </c>
    </row>
    <row r="5496" spans="2:31">
      <c r="B5496" s="37">
        <v>8</v>
      </c>
      <c r="C5496" s="38">
        <v>17</v>
      </c>
      <c r="D5496" s="39">
        <v>3</v>
      </c>
      <c r="E5496" s="17">
        <v>24.4</v>
      </c>
      <c r="F5496" s="17">
        <v>0</v>
      </c>
      <c r="G5496" s="17">
        <v>0</v>
      </c>
      <c r="H5496" s="37">
        <f t="shared" si="1536"/>
        <v>75.92</v>
      </c>
      <c r="I5496" s="37">
        <f>IF(H5496&lt;'Roof Calculator'!$G$8, 1, 0)</f>
        <v>0</v>
      </c>
      <c r="J5496" s="37">
        <f>IF(H5496&gt;='Roof Calculator'!$G$8, 1, 0)</f>
        <v>1</v>
      </c>
      <c r="K5496" s="37">
        <f t="shared" si="1537"/>
        <v>0</v>
      </c>
      <c r="L5496" s="37">
        <f t="shared" si="1538"/>
        <v>75.92</v>
      </c>
      <c r="M5496" s="37">
        <v>0</v>
      </c>
      <c r="N5496" s="37">
        <f t="shared" si="1539"/>
        <v>0</v>
      </c>
      <c r="O5496" s="37">
        <v>0</v>
      </c>
      <c r="P5496" s="37">
        <v>0</v>
      </c>
      <c r="Q5496" s="21">
        <f t="shared" si="1540"/>
        <v>39.790999999999997</v>
      </c>
      <c r="R5496" s="21">
        <f t="shared" si="1549"/>
        <v>229.08333333331615</v>
      </c>
      <c r="S5496" s="21">
        <f t="shared" si="1550"/>
        <v>12.83913090591866</v>
      </c>
      <c r="T5496" s="21">
        <f t="shared" si="1541"/>
        <v>86.147999999999996</v>
      </c>
      <c r="U5496" s="37">
        <f>VLOOKUP(Time_Zone, 'LSTM LookUp'!$B$5:$D$8, 3, FALSE)</f>
        <v>-75</v>
      </c>
      <c r="V5496" s="21">
        <f t="shared" si="1551"/>
        <v>-3.7351387284652673</v>
      </c>
      <c r="W5496" s="21">
        <f t="shared" si="1542"/>
        <v>25.214215317883692</v>
      </c>
      <c r="X5496" s="21">
        <f t="shared" si="1543"/>
        <v>0</v>
      </c>
      <c r="Y5496" s="21">
        <f t="shared" si="1544"/>
        <v>0</v>
      </c>
      <c r="Z5496" s="21">
        <f t="shared" si="1552"/>
        <v>0</v>
      </c>
      <c r="AA5496" s="21">
        <f t="shared" si="1545"/>
        <v>0</v>
      </c>
      <c r="AB5496" s="21">
        <f t="shared" si="1546"/>
        <v>0</v>
      </c>
      <c r="AC5496" s="21">
        <f t="shared" si="1547"/>
        <v>75.92</v>
      </c>
      <c r="AD5496" s="21">
        <f t="shared" si="1553"/>
        <v>0</v>
      </c>
      <c r="AE5496" s="21" t="str">
        <f t="shared" si="1548"/>
        <v>8/17/3:00</v>
      </c>
    </row>
    <row r="5497" spans="2:31">
      <c r="B5497" s="37">
        <v>8</v>
      </c>
      <c r="C5497" s="38">
        <v>17</v>
      </c>
      <c r="D5497" s="39">
        <v>4</v>
      </c>
      <c r="E5497" s="17">
        <v>22.2</v>
      </c>
      <c r="F5497" s="17">
        <v>0</v>
      </c>
      <c r="G5497" s="17">
        <v>0</v>
      </c>
      <c r="H5497" s="37">
        <f t="shared" si="1536"/>
        <v>71.959999999999994</v>
      </c>
      <c r="I5497" s="37">
        <f>IF(H5497&lt;'Roof Calculator'!$G$8, 1, 0)</f>
        <v>0</v>
      </c>
      <c r="J5497" s="37">
        <f>IF(H5497&gt;='Roof Calculator'!$G$8, 1, 0)</f>
        <v>1</v>
      </c>
      <c r="K5497" s="37">
        <f t="shared" si="1537"/>
        <v>0</v>
      </c>
      <c r="L5497" s="37">
        <f t="shared" si="1538"/>
        <v>71.959999999999994</v>
      </c>
      <c r="M5497" s="37">
        <v>0</v>
      </c>
      <c r="N5497" s="37">
        <f t="shared" si="1539"/>
        <v>0</v>
      </c>
      <c r="O5497" s="37">
        <v>0</v>
      </c>
      <c r="P5497" s="37">
        <v>0</v>
      </c>
      <c r="Q5497" s="21">
        <f t="shared" si="1540"/>
        <v>39.790999999999997</v>
      </c>
      <c r="R5497" s="21">
        <f t="shared" si="1549"/>
        <v>229.1249999999828</v>
      </c>
      <c r="S5497" s="21">
        <f t="shared" si="1550"/>
        <v>12.825213169425487</v>
      </c>
      <c r="T5497" s="21">
        <f t="shared" si="1541"/>
        <v>86.147999999999996</v>
      </c>
      <c r="U5497" s="37">
        <f>VLOOKUP(Time_Zone, 'LSTM LookUp'!$B$5:$D$8, 3, FALSE)</f>
        <v>-75</v>
      </c>
      <c r="V5497" s="21">
        <f t="shared" si="1551"/>
        <v>-3.7258932572981149</v>
      </c>
      <c r="W5497" s="21">
        <f t="shared" si="1542"/>
        <v>40.216526685675468</v>
      </c>
      <c r="X5497" s="21">
        <f t="shared" si="1543"/>
        <v>0</v>
      </c>
      <c r="Y5497" s="21">
        <f t="shared" si="1544"/>
        <v>0</v>
      </c>
      <c r="Z5497" s="21">
        <f t="shared" si="1552"/>
        <v>0</v>
      </c>
      <c r="AA5497" s="21">
        <f t="shared" si="1545"/>
        <v>0</v>
      </c>
      <c r="AB5497" s="21">
        <f t="shared" si="1546"/>
        <v>0</v>
      </c>
      <c r="AC5497" s="21">
        <f t="shared" si="1547"/>
        <v>71.959999999999994</v>
      </c>
      <c r="AD5497" s="21">
        <f t="shared" si="1553"/>
        <v>0</v>
      </c>
      <c r="AE5497" s="21" t="str">
        <f t="shared" si="1548"/>
        <v>8/17/4:00</v>
      </c>
    </row>
    <row r="5498" spans="2:31">
      <c r="B5498" s="37">
        <v>8</v>
      </c>
      <c r="C5498" s="38">
        <v>17</v>
      </c>
      <c r="D5498" s="39">
        <v>5</v>
      </c>
      <c r="E5498" s="17">
        <v>22.2</v>
      </c>
      <c r="F5498" s="17">
        <v>0</v>
      </c>
      <c r="G5498" s="17">
        <v>0</v>
      </c>
      <c r="H5498" s="37">
        <f t="shared" si="1536"/>
        <v>71.959999999999994</v>
      </c>
      <c r="I5498" s="37">
        <f>IF(H5498&lt;'Roof Calculator'!$G$8, 1, 0)</f>
        <v>0</v>
      </c>
      <c r="J5498" s="37">
        <f>IF(H5498&gt;='Roof Calculator'!$G$8, 1, 0)</f>
        <v>1</v>
      </c>
      <c r="K5498" s="37">
        <f t="shared" si="1537"/>
        <v>0</v>
      </c>
      <c r="L5498" s="37">
        <f t="shared" si="1538"/>
        <v>71.959999999999994</v>
      </c>
      <c r="M5498" s="37">
        <v>0</v>
      </c>
      <c r="N5498" s="37">
        <f t="shared" si="1539"/>
        <v>0</v>
      </c>
      <c r="O5498" s="37">
        <v>0</v>
      </c>
      <c r="P5498" s="37">
        <v>0</v>
      </c>
      <c r="Q5498" s="21">
        <f t="shared" si="1540"/>
        <v>39.790999999999997</v>
      </c>
      <c r="R5498" s="21">
        <f t="shared" si="1549"/>
        <v>229.16666666664946</v>
      </c>
      <c r="S5498" s="21">
        <f t="shared" si="1550"/>
        <v>12.811289492404486</v>
      </c>
      <c r="T5498" s="21">
        <f t="shared" si="1541"/>
        <v>86.147999999999996</v>
      </c>
      <c r="U5498" s="37">
        <f>VLOOKUP(Time_Zone, 'LSTM LookUp'!$B$5:$D$8, 3, FALSE)</f>
        <v>-75</v>
      </c>
      <c r="V5498" s="21">
        <f t="shared" si="1551"/>
        <v>-3.716631764553477</v>
      </c>
      <c r="W5498" s="21">
        <f t="shared" si="1542"/>
        <v>55.218842058861632</v>
      </c>
      <c r="X5498" s="21">
        <f t="shared" si="1543"/>
        <v>0</v>
      </c>
      <c r="Y5498" s="21">
        <f t="shared" si="1544"/>
        <v>0</v>
      </c>
      <c r="Z5498" s="21">
        <f t="shared" si="1552"/>
        <v>0</v>
      </c>
      <c r="AA5498" s="21">
        <f t="shared" si="1545"/>
        <v>0</v>
      </c>
      <c r="AB5498" s="21">
        <f t="shared" si="1546"/>
        <v>0</v>
      </c>
      <c r="AC5498" s="21">
        <f t="shared" si="1547"/>
        <v>71.959999999999994</v>
      </c>
      <c r="AD5498" s="21">
        <f t="shared" si="1553"/>
        <v>0</v>
      </c>
      <c r="AE5498" s="21" t="str">
        <f t="shared" si="1548"/>
        <v>8/17/5:00</v>
      </c>
    </row>
    <row r="5499" spans="2:31">
      <c r="B5499" s="37">
        <v>8</v>
      </c>
      <c r="C5499" s="38">
        <v>17</v>
      </c>
      <c r="D5499" s="39">
        <v>6</v>
      </c>
      <c r="E5499" s="17">
        <v>22.2</v>
      </c>
      <c r="F5499" s="17">
        <v>0</v>
      </c>
      <c r="G5499" s="17">
        <v>0</v>
      </c>
      <c r="H5499" s="37">
        <f t="shared" si="1536"/>
        <v>71.959999999999994</v>
      </c>
      <c r="I5499" s="37">
        <f>IF(H5499&lt;'Roof Calculator'!$G$8, 1, 0)</f>
        <v>0</v>
      </c>
      <c r="J5499" s="37">
        <f>IF(H5499&gt;='Roof Calculator'!$G$8, 1, 0)</f>
        <v>1</v>
      </c>
      <c r="K5499" s="37">
        <f t="shared" si="1537"/>
        <v>0</v>
      </c>
      <c r="L5499" s="37">
        <f t="shared" si="1538"/>
        <v>71.959999999999994</v>
      </c>
      <c r="M5499" s="37">
        <v>0</v>
      </c>
      <c r="N5499" s="37">
        <f t="shared" si="1539"/>
        <v>0</v>
      </c>
      <c r="O5499" s="37">
        <v>0</v>
      </c>
      <c r="P5499" s="37">
        <v>0</v>
      </c>
      <c r="Q5499" s="21">
        <f t="shared" si="1540"/>
        <v>39.790999999999997</v>
      </c>
      <c r="R5499" s="21">
        <f t="shared" si="1549"/>
        <v>229.20833333331612</v>
      </c>
      <c r="S5499" s="21">
        <f t="shared" si="1550"/>
        <v>12.797359882181343</v>
      </c>
      <c r="T5499" s="21">
        <f t="shared" si="1541"/>
        <v>86.147999999999996</v>
      </c>
      <c r="U5499" s="37">
        <f>VLOOKUP(Time_Zone, 'LSTM LookUp'!$B$5:$D$8, 3, FALSE)</f>
        <v>-75</v>
      </c>
      <c r="V5499" s="21">
        <f t="shared" si="1551"/>
        <v>-3.7073542632642793</v>
      </c>
      <c r="W5499" s="21">
        <f t="shared" si="1542"/>
        <v>70.221161434183941</v>
      </c>
      <c r="X5499" s="21">
        <f t="shared" si="1543"/>
        <v>0</v>
      </c>
      <c r="Y5499" s="21">
        <f t="shared" si="1544"/>
        <v>0</v>
      </c>
      <c r="Z5499" s="21">
        <f t="shared" si="1552"/>
        <v>0</v>
      </c>
      <c r="AA5499" s="21">
        <f t="shared" si="1545"/>
        <v>0</v>
      </c>
      <c r="AB5499" s="21">
        <f t="shared" si="1546"/>
        <v>0</v>
      </c>
      <c r="AC5499" s="21">
        <f t="shared" si="1547"/>
        <v>71.959999999999994</v>
      </c>
      <c r="AD5499" s="21">
        <f t="shared" si="1553"/>
        <v>0</v>
      </c>
      <c r="AE5499" s="21" t="str">
        <f t="shared" si="1548"/>
        <v>8/17/6:00</v>
      </c>
    </row>
    <row r="5500" spans="2:31">
      <c r="B5500" s="37">
        <v>8</v>
      </c>
      <c r="C5500" s="38">
        <v>17</v>
      </c>
      <c r="D5500" s="39">
        <v>7</v>
      </c>
      <c r="E5500" s="17">
        <v>22.2</v>
      </c>
      <c r="F5500" s="17">
        <v>27</v>
      </c>
      <c r="G5500" s="17">
        <v>1</v>
      </c>
      <c r="H5500" s="37">
        <f t="shared" si="1536"/>
        <v>71.959999999999994</v>
      </c>
      <c r="I5500" s="37">
        <f>IF(H5500&lt;'Roof Calculator'!$G$8, 1, 0)</f>
        <v>0</v>
      </c>
      <c r="J5500" s="37">
        <f>IF(H5500&gt;='Roof Calculator'!$G$8, 1, 0)</f>
        <v>1</v>
      </c>
      <c r="K5500" s="37">
        <f t="shared" si="1537"/>
        <v>0</v>
      </c>
      <c r="L5500" s="37">
        <f t="shared" si="1538"/>
        <v>71.959999999999994</v>
      </c>
      <c r="M5500" s="37">
        <v>0</v>
      </c>
      <c r="N5500" s="37">
        <f t="shared" si="1539"/>
        <v>27</v>
      </c>
      <c r="O5500" s="37">
        <v>0</v>
      </c>
      <c r="P5500" s="37">
        <v>0</v>
      </c>
      <c r="Q5500" s="21">
        <f t="shared" si="1540"/>
        <v>39.790999999999997</v>
      </c>
      <c r="R5500" s="21">
        <f t="shared" si="1549"/>
        <v>229.24999999998278</v>
      </c>
      <c r="S5500" s="21">
        <f t="shared" si="1550"/>
        <v>12.783424346081864</v>
      </c>
      <c r="T5500" s="21">
        <f t="shared" si="1541"/>
        <v>86.147999999999996</v>
      </c>
      <c r="U5500" s="37">
        <f>VLOOKUP(Time_Zone, 'LSTM LookUp'!$B$5:$D$8, 3, FALSE)</f>
        <v>-75</v>
      </c>
      <c r="V5500" s="21">
        <f t="shared" si="1551"/>
        <v>-3.6980607665007081</v>
      </c>
      <c r="W5500" s="21">
        <f t="shared" si="1542"/>
        <v>85.223484808374792</v>
      </c>
      <c r="X5500" s="21">
        <f t="shared" si="1543"/>
        <v>0.20400500235048241</v>
      </c>
      <c r="Y5500" s="21">
        <f t="shared" si="1544"/>
        <v>27.204005002350481</v>
      </c>
      <c r="Z5500" s="21">
        <f t="shared" si="1552"/>
        <v>8.6231944507636413</v>
      </c>
      <c r="AA5500" s="21">
        <f t="shared" si="1545"/>
        <v>0</v>
      </c>
      <c r="AB5500" s="21">
        <f t="shared" si="1546"/>
        <v>8.6231944507636413</v>
      </c>
      <c r="AC5500" s="21">
        <f t="shared" si="1547"/>
        <v>71.959999999999994</v>
      </c>
      <c r="AD5500" s="21">
        <f t="shared" si="1553"/>
        <v>8.6231944507636413</v>
      </c>
      <c r="AE5500" s="21" t="str">
        <f t="shared" si="1548"/>
        <v>8/17/7:00</v>
      </c>
    </row>
    <row r="5501" spans="2:31">
      <c r="B5501" s="37">
        <v>8</v>
      </c>
      <c r="C5501" s="38">
        <v>17</v>
      </c>
      <c r="D5501" s="39">
        <v>8</v>
      </c>
      <c r="E5501" s="17">
        <v>23.9</v>
      </c>
      <c r="F5501" s="17">
        <v>88</v>
      </c>
      <c r="G5501" s="17">
        <v>17</v>
      </c>
      <c r="H5501" s="37">
        <f t="shared" si="1536"/>
        <v>75.02</v>
      </c>
      <c r="I5501" s="37">
        <f>IF(H5501&lt;'Roof Calculator'!$G$8, 1, 0)</f>
        <v>0</v>
      </c>
      <c r="J5501" s="37">
        <f>IF(H5501&gt;='Roof Calculator'!$G$8, 1, 0)</f>
        <v>1</v>
      </c>
      <c r="K5501" s="37">
        <f t="shared" si="1537"/>
        <v>0</v>
      </c>
      <c r="L5501" s="37">
        <f t="shared" si="1538"/>
        <v>75.02</v>
      </c>
      <c r="M5501" s="37">
        <v>0</v>
      </c>
      <c r="N5501" s="37">
        <f t="shared" si="1539"/>
        <v>88</v>
      </c>
      <c r="O5501" s="37">
        <v>0</v>
      </c>
      <c r="P5501" s="37">
        <v>0</v>
      </c>
      <c r="Q5501" s="21">
        <f t="shared" si="1540"/>
        <v>39.790999999999997</v>
      </c>
      <c r="R5501" s="21">
        <f t="shared" si="1549"/>
        <v>229.29166666664943</v>
      </c>
      <c r="S5501" s="21">
        <f t="shared" si="1550"/>
        <v>12.76948289143194</v>
      </c>
      <c r="T5501" s="21">
        <f t="shared" si="1541"/>
        <v>86.147999999999996</v>
      </c>
      <c r="U5501" s="37">
        <f>VLOOKUP(Time_Zone, 'LSTM LookUp'!$B$5:$D$8, 3, FALSE)</f>
        <v>-75</v>
      </c>
      <c r="V5501" s="21">
        <f t="shared" si="1551"/>
        <v>-3.6887512873701587</v>
      </c>
      <c r="W5501" s="21">
        <f t="shared" si="1542"/>
        <v>100.22581217815744</v>
      </c>
      <c r="X5501" s="21">
        <f t="shared" si="1543"/>
        <v>0.14314346531136024</v>
      </c>
      <c r="Y5501" s="21">
        <f t="shared" si="1544"/>
        <v>88.143143465311354</v>
      </c>
      <c r="Z5501" s="21">
        <f t="shared" si="1552"/>
        <v>27.939837003311254</v>
      </c>
      <c r="AA5501" s="21">
        <f t="shared" si="1545"/>
        <v>0</v>
      </c>
      <c r="AB5501" s="21">
        <f t="shared" si="1546"/>
        <v>27.939837003311254</v>
      </c>
      <c r="AC5501" s="21">
        <f t="shared" si="1547"/>
        <v>75.02</v>
      </c>
      <c r="AD5501" s="21">
        <f t="shared" si="1553"/>
        <v>27.939837003311254</v>
      </c>
      <c r="AE5501" s="21" t="str">
        <f t="shared" si="1548"/>
        <v>8/17/8:00</v>
      </c>
    </row>
    <row r="5502" spans="2:31">
      <c r="B5502" s="37">
        <v>8</v>
      </c>
      <c r="C5502" s="38">
        <v>17</v>
      </c>
      <c r="D5502" s="39">
        <v>9</v>
      </c>
      <c r="E5502" s="17">
        <v>25</v>
      </c>
      <c r="F5502" s="17">
        <v>211</v>
      </c>
      <c r="G5502" s="17">
        <v>7</v>
      </c>
      <c r="H5502" s="37">
        <f t="shared" si="1536"/>
        <v>77</v>
      </c>
      <c r="I5502" s="37">
        <f>IF(H5502&lt;'Roof Calculator'!$G$8, 1, 0)</f>
        <v>0</v>
      </c>
      <c r="J5502" s="37">
        <f>IF(H5502&gt;='Roof Calculator'!$G$8, 1, 0)</f>
        <v>1</v>
      </c>
      <c r="K5502" s="37">
        <f t="shared" si="1537"/>
        <v>0</v>
      </c>
      <c r="L5502" s="37">
        <f t="shared" si="1538"/>
        <v>77</v>
      </c>
      <c r="M5502" s="37">
        <v>0</v>
      </c>
      <c r="N5502" s="37">
        <f t="shared" si="1539"/>
        <v>211</v>
      </c>
      <c r="O5502" s="37">
        <v>0</v>
      </c>
      <c r="P5502" s="37">
        <v>0</v>
      </c>
      <c r="Q5502" s="21">
        <f t="shared" si="1540"/>
        <v>39.790999999999997</v>
      </c>
      <c r="R5502" s="21">
        <f t="shared" si="1549"/>
        <v>229.33333333331609</v>
      </c>
      <c r="S5502" s="21">
        <f t="shared" si="1550"/>
        <v>12.755535525557535</v>
      </c>
      <c r="T5502" s="21">
        <f t="shared" si="1541"/>
        <v>86.147999999999996</v>
      </c>
      <c r="U5502" s="37">
        <f>VLOOKUP(Time_Zone, 'LSTM LookUp'!$B$5:$D$8, 3, FALSE)</f>
        <v>-75</v>
      </c>
      <c r="V5502" s="21">
        <f t="shared" si="1551"/>
        <v>-3.6794258390172221</v>
      </c>
      <c r="W5502" s="21">
        <f t="shared" si="1542"/>
        <v>115.22814354024568</v>
      </c>
      <c r="X5502" s="21">
        <f t="shared" si="1543"/>
        <v>-1.246817528972431</v>
      </c>
      <c r="Y5502" s="21">
        <f t="shared" si="1544"/>
        <v>209.75318247102757</v>
      </c>
      <c r="Z5502" s="21">
        <f t="shared" si="1552"/>
        <v>66.488095372644565</v>
      </c>
      <c r="AA5502" s="21">
        <f t="shared" si="1545"/>
        <v>0</v>
      </c>
      <c r="AB5502" s="21">
        <f t="shared" si="1546"/>
        <v>66.488095372644565</v>
      </c>
      <c r="AC5502" s="21">
        <f t="shared" si="1547"/>
        <v>77</v>
      </c>
      <c r="AD5502" s="21">
        <f t="shared" si="1553"/>
        <v>66.488095372644565</v>
      </c>
      <c r="AE5502" s="21" t="str">
        <f t="shared" si="1548"/>
        <v>8/17/9:00</v>
      </c>
    </row>
    <row r="5503" spans="2:31">
      <c r="B5503" s="37">
        <v>8</v>
      </c>
      <c r="C5503" s="38">
        <v>17</v>
      </c>
      <c r="D5503" s="39">
        <v>10</v>
      </c>
      <c r="E5503" s="17">
        <v>25</v>
      </c>
      <c r="F5503" s="17">
        <v>213</v>
      </c>
      <c r="G5503" s="17">
        <v>9</v>
      </c>
      <c r="H5503" s="37">
        <f t="shared" si="1536"/>
        <v>77</v>
      </c>
      <c r="I5503" s="37">
        <f>IF(H5503&lt;'Roof Calculator'!$G$8, 1, 0)</f>
        <v>0</v>
      </c>
      <c r="J5503" s="37">
        <f>IF(H5503&gt;='Roof Calculator'!$G$8, 1, 0)</f>
        <v>1</v>
      </c>
      <c r="K5503" s="37">
        <f t="shared" si="1537"/>
        <v>0</v>
      </c>
      <c r="L5503" s="37">
        <f t="shared" si="1538"/>
        <v>77</v>
      </c>
      <c r="M5503" s="37">
        <v>0</v>
      </c>
      <c r="N5503" s="37">
        <f t="shared" si="1539"/>
        <v>213</v>
      </c>
      <c r="O5503" s="37">
        <v>0</v>
      </c>
      <c r="P5503" s="37">
        <v>0</v>
      </c>
      <c r="Q5503" s="21">
        <f t="shared" si="1540"/>
        <v>39.790999999999997</v>
      </c>
      <c r="R5503" s="21">
        <f t="shared" si="1549"/>
        <v>229.37499999998275</v>
      </c>
      <c r="S5503" s="21">
        <f t="shared" si="1550"/>
        <v>12.741582255784765</v>
      </c>
      <c r="T5503" s="21">
        <f t="shared" si="1541"/>
        <v>86.147999999999996</v>
      </c>
      <c r="U5503" s="37">
        <f>VLOOKUP(Time_Zone, 'LSTM LookUp'!$B$5:$D$8, 3, FALSE)</f>
        <v>-75</v>
      </c>
      <c r="V5503" s="21">
        <f t="shared" si="1551"/>
        <v>-3.6700844346236781</v>
      </c>
      <c r="W5503" s="21">
        <f t="shared" si="1542"/>
        <v>130.23047889134406</v>
      </c>
      <c r="X5503" s="21">
        <f t="shared" si="1543"/>
        <v>-3.0860863817117767</v>
      </c>
      <c r="Y5503" s="21">
        <f t="shared" si="1544"/>
        <v>209.91391361828823</v>
      </c>
      <c r="Z5503" s="21">
        <f t="shared" si="1552"/>
        <v>66.539044339056062</v>
      </c>
      <c r="AA5503" s="21">
        <f t="shared" si="1545"/>
        <v>0</v>
      </c>
      <c r="AB5503" s="21">
        <f t="shared" si="1546"/>
        <v>66.539044339056062</v>
      </c>
      <c r="AC5503" s="21">
        <f t="shared" si="1547"/>
        <v>77</v>
      </c>
      <c r="AD5503" s="21">
        <f t="shared" si="1553"/>
        <v>66.539044339056062</v>
      </c>
      <c r="AE5503" s="21" t="str">
        <f t="shared" si="1548"/>
        <v>8/17/10:00</v>
      </c>
    </row>
    <row r="5504" spans="2:31">
      <c r="B5504" s="37">
        <v>8</v>
      </c>
      <c r="C5504" s="38">
        <v>17</v>
      </c>
      <c r="D5504" s="39">
        <v>11</v>
      </c>
      <c r="E5504" s="17">
        <v>27.2</v>
      </c>
      <c r="F5504" s="17">
        <v>347</v>
      </c>
      <c r="G5504" s="17">
        <v>386</v>
      </c>
      <c r="H5504" s="37">
        <f t="shared" si="1536"/>
        <v>80.959999999999994</v>
      </c>
      <c r="I5504" s="37">
        <f>IF(H5504&lt;'Roof Calculator'!$G$8, 1, 0)</f>
        <v>0</v>
      </c>
      <c r="J5504" s="37">
        <f>IF(H5504&gt;='Roof Calculator'!$G$8, 1, 0)</f>
        <v>1</v>
      </c>
      <c r="K5504" s="37">
        <f t="shared" si="1537"/>
        <v>0</v>
      </c>
      <c r="L5504" s="37">
        <f t="shared" si="1538"/>
        <v>80.959999999999994</v>
      </c>
      <c r="M5504" s="37">
        <v>0</v>
      </c>
      <c r="N5504" s="37">
        <f t="shared" si="1539"/>
        <v>347</v>
      </c>
      <c r="O5504" s="37">
        <v>0</v>
      </c>
      <c r="P5504" s="37">
        <v>0</v>
      </c>
      <c r="Q5504" s="21">
        <f t="shared" si="1540"/>
        <v>39.790999999999997</v>
      </c>
      <c r="R5504" s="21">
        <f t="shared" si="1549"/>
        <v>229.41666666664941</v>
      </c>
      <c r="S5504" s="21">
        <f t="shared" si="1550"/>
        <v>12.727623089439739</v>
      </c>
      <c r="T5504" s="21">
        <f t="shared" si="1541"/>
        <v>86.147999999999996</v>
      </c>
      <c r="U5504" s="37">
        <f>VLOOKUP(Time_Zone, 'LSTM LookUp'!$B$5:$D$8, 3, FALSE)</f>
        <v>-75</v>
      </c>
      <c r="V5504" s="21">
        <f t="shared" si="1551"/>
        <v>-3.6607270874084241</v>
      </c>
      <c r="W5504" s="21">
        <f t="shared" si="1542"/>
        <v>145.23281822814789</v>
      </c>
      <c r="X5504" s="21">
        <f t="shared" si="1543"/>
        <v>-183.2338586455646</v>
      </c>
      <c r="Y5504" s="21">
        <f t="shared" si="1544"/>
        <v>163.7661413544354</v>
      </c>
      <c r="Z5504" s="21">
        <f t="shared" si="1552"/>
        <v>51.911006531153255</v>
      </c>
      <c r="AA5504" s="21">
        <f t="shared" si="1545"/>
        <v>0</v>
      </c>
      <c r="AB5504" s="21">
        <f t="shared" si="1546"/>
        <v>51.911006531153255</v>
      </c>
      <c r="AC5504" s="21">
        <f t="shared" si="1547"/>
        <v>80.959999999999994</v>
      </c>
      <c r="AD5504" s="21">
        <f t="shared" si="1553"/>
        <v>51.911006531153255</v>
      </c>
      <c r="AE5504" s="21" t="str">
        <f t="shared" si="1548"/>
        <v>8/17/11:00</v>
      </c>
    </row>
    <row r="5505" spans="2:31">
      <c r="B5505" s="37">
        <v>8</v>
      </c>
      <c r="C5505" s="38">
        <v>17</v>
      </c>
      <c r="D5505" s="39">
        <v>12</v>
      </c>
      <c r="E5505" s="17">
        <v>29.4</v>
      </c>
      <c r="F5505" s="17">
        <v>267</v>
      </c>
      <c r="G5505" s="17">
        <v>660</v>
      </c>
      <c r="H5505" s="37">
        <f t="shared" si="1536"/>
        <v>84.919999999999987</v>
      </c>
      <c r="I5505" s="37">
        <f>IF(H5505&lt;'Roof Calculator'!$G$8, 1, 0)</f>
        <v>0</v>
      </c>
      <c r="J5505" s="37">
        <f>IF(H5505&gt;='Roof Calculator'!$G$8, 1, 0)</f>
        <v>1</v>
      </c>
      <c r="K5505" s="37">
        <f t="shared" si="1537"/>
        <v>0</v>
      </c>
      <c r="L5505" s="37">
        <f t="shared" si="1538"/>
        <v>84.919999999999987</v>
      </c>
      <c r="M5505" s="37">
        <v>0</v>
      </c>
      <c r="N5505" s="37">
        <f t="shared" si="1539"/>
        <v>267</v>
      </c>
      <c r="O5505" s="37">
        <v>0</v>
      </c>
      <c r="P5505" s="37">
        <v>0</v>
      </c>
      <c r="Q5505" s="21">
        <f t="shared" si="1540"/>
        <v>39.790999999999997</v>
      </c>
      <c r="R5505" s="21">
        <f t="shared" si="1549"/>
        <v>229.45833333331606</v>
      </c>
      <c r="S5505" s="21">
        <f t="shared" si="1550"/>
        <v>12.713658033848724</v>
      </c>
      <c r="T5505" s="21">
        <f t="shared" si="1541"/>
        <v>86.147999999999996</v>
      </c>
      <c r="U5505" s="37">
        <f>VLOOKUP(Time_Zone, 'LSTM LookUp'!$B$5:$D$8, 3, FALSE)</f>
        <v>-75</v>
      </c>
      <c r="V5505" s="21">
        <f t="shared" si="1551"/>
        <v>-3.6513538106275085</v>
      </c>
      <c r="W5505" s="21">
        <f t="shared" si="1542"/>
        <v>160.23516154734313</v>
      </c>
      <c r="X5505" s="21">
        <f t="shared" si="1543"/>
        <v>-372.5964605609592</v>
      </c>
      <c r="Y5505" s="21">
        <f t="shared" si="1544"/>
        <v>-105.5964605609592</v>
      </c>
      <c r="Z5505" s="21">
        <f t="shared" si="1552"/>
        <v>-33.472233689519953</v>
      </c>
      <c r="AA5505" s="21">
        <f t="shared" si="1545"/>
        <v>0</v>
      </c>
      <c r="AB5505" s="21">
        <f t="shared" si="1546"/>
        <v>-33.472233689519953</v>
      </c>
      <c r="AC5505" s="21">
        <f t="shared" si="1547"/>
        <v>84.919999999999987</v>
      </c>
      <c r="AD5505" s="21">
        <f t="shared" si="1553"/>
        <v>-33.472233689519953</v>
      </c>
      <c r="AE5505" s="21" t="str">
        <f t="shared" si="1548"/>
        <v>8/17/12:00</v>
      </c>
    </row>
    <row r="5506" spans="2:31">
      <c r="B5506" s="37">
        <v>8</v>
      </c>
      <c r="C5506" s="38">
        <v>17</v>
      </c>
      <c r="D5506" s="39">
        <v>13</v>
      </c>
      <c r="E5506" s="17">
        <v>30</v>
      </c>
      <c r="F5506" s="17">
        <v>221</v>
      </c>
      <c r="G5506" s="17">
        <v>714</v>
      </c>
      <c r="H5506" s="37">
        <f t="shared" si="1536"/>
        <v>86</v>
      </c>
      <c r="I5506" s="37">
        <f>IF(H5506&lt;'Roof Calculator'!$G$8, 1, 0)</f>
        <v>0</v>
      </c>
      <c r="J5506" s="37">
        <f>IF(H5506&gt;='Roof Calculator'!$G$8, 1, 0)</f>
        <v>1</v>
      </c>
      <c r="K5506" s="37">
        <f t="shared" si="1537"/>
        <v>0</v>
      </c>
      <c r="L5506" s="37">
        <f t="shared" si="1538"/>
        <v>86</v>
      </c>
      <c r="M5506" s="37">
        <v>0</v>
      </c>
      <c r="N5506" s="37">
        <f t="shared" si="1539"/>
        <v>221</v>
      </c>
      <c r="O5506" s="37">
        <v>0</v>
      </c>
      <c r="P5506" s="37">
        <v>0</v>
      </c>
      <c r="Q5506" s="21">
        <f t="shared" si="1540"/>
        <v>39.790999999999997</v>
      </c>
      <c r="R5506" s="21">
        <f t="shared" si="1549"/>
        <v>229.49999999998272</v>
      </c>
      <c r="S5506" s="21">
        <f t="shared" si="1550"/>
        <v>12.699687096338042</v>
      </c>
      <c r="T5506" s="21">
        <f t="shared" si="1541"/>
        <v>86.147999999999996</v>
      </c>
      <c r="U5506" s="37">
        <f>VLOOKUP(Time_Zone, 'LSTM LookUp'!$B$5:$D$8, 3, FALSE)</f>
        <v>-75</v>
      </c>
      <c r="V5506" s="21">
        <f t="shared" si="1551"/>
        <v>-3.6419646175740796</v>
      </c>
      <c r="W5506" s="21">
        <f t="shared" si="1542"/>
        <v>175.23750884560644</v>
      </c>
      <c r="X5506" s="21">
        <f t="shared" si="1543"/>
        <v>-432.89989323233448</v>
      </c>
      <c r="Y5506" s="21">
        <f t="shared" si="1544"/>
        <v>-211.89989323233448</v>
      </c>
      <c r="Z5506" s="21">
        <f t="shared" si="1552"/>
        <v>-67.168565190331222</v>
      </c>
      <c r="AA5506" s="21">
        <f t="shared" si="1545"/>
        <v>0</v>
      </c>
      <c r="AB5506" s="21">
        <f t="shared" si="1546"/>
        <v>-67.168565190331222</v>
      </c>
      <c r="AC5506" s="21">
        <f t="shared" si="1547"/>
        <v>86</v>
      </c>
      <c r="AD5506" s="21">
        <f t="shared" si="1553"/>
        <v>-67.168565190331222</v>
      </c>
      <c r="AE5506" s="21" t="str">
        <f t="shared" si="1548"/>
        <v>8/17/13:00</v>
      </c>
    </row>
    <row r="5507" spans="2:31">
      <c r="B5507" s="37">
        <v>8</v>
      </c>
      <c r="C5507" s="38">
        <v>17</v>
      </c>
      <c r="D5507" s="39">
        <v>14</v>
      </c>
      <c r="E5507" s="17">
        <v>31.1</v>
      </c>
      <c r="F5507" s="17">
        <v>226</v>
      </c>
      <c r="G5507" s="17">
        <v>712</v>
      </c>
      <c r="H5507" s="37">
        <f t="shared" si="1536"/>
        <v>87.98</v>
      </c>
      <c r="I5507" s="37">
        <f>IF(H5507&lt;'Roof Calculator'!$G$8, 1, 0)</f>
        <v>0</v>
      </c>
      <c r="J5507" s="37">
        <f>IF(H5507&gt;='Roof Calculator'!$G$8, 1, 0)</f>
        <v>1</v>
      </c>
      <c r="K5507" s="37">
        <f t="shared" si="1537"/>
        <v>0</v>
      </c>
      <c r="L5507" s="37">
        <f t="shared" si="1538"/>
        <v>87.98</v>
      </c>
      <c r="M5507" s="37">
        <v>0</v>
      </c>
      <c r="N5507" s="37">
        <f t="shared" si="1539"/>
        <v>226</v>
      </c>
      <c r="O5507" s="37">
        <v>0</v>
      </c>
      <c r="P5507" s="37">
        <v>0</v>
      </c>
      <c r="Q5507" s="21">
        <f t="shared" si="1540"/>
        <v>39.790999999999997</v>
      </c>
      <c r="R5507" s="21">
        <f t="shared" si="1549"/>
        <v>229.54166666664938</v>
      </c>
      <c r="S5507" s="21">
        <f t="shared" si="1550"/>
        <v>12.685710284234087</v>
      </c>
      <c r="T5507" s="21">
        <f t="shared" si="1541"/>
        <v>86.147999999999996</v>
      </c>
      <c r="U5507" s="37">
        <f>VLOOKUP(Time_Zone, 'LSTM LookUp'!$B$5:$D$8, 3, FALSE)</f>
        <v>-75</v>
      </c>
      <c r="V5507" s="21">
        <f t="shared" si="1551"/>
        <v>-3.6325595215783464</v>
      </c>
      <c r="W5507" s="21">
        <f t="shared" si="1542"/>
        <v>190.23986011960542</v>
      </c>
      <c r="X5507" s="21">
        <f t="shared" si="1543"/>
        <v>-425.16647761862328</v>
      </c>
      <c r="Y5507" s="21">
        <f t="shared" si="1544"/>
        <v>-199.16647761862328</v>
      </c>
      <c r="Z5507" s="21">
        <f t="shared" si="1552"/>
        <v>-63.132294837861643</v>
      </c>
      <c r="AA5507" s="21">
        <f t="shared" si="1545"/>
        <v>0</v>
      </c>
      <c r="AB5507" s="21">
        <f t="shared" si="1546"/>
        <v>-63.132294837861643</v>
      </c>
      <c r="AC5507" s="21">
        <f t="shared" si="1547"/>
        <v>87.98</v>
      </c>
      <c r="AD5507" s="21">
        <f t="shared" si="1553"/>
        <v>-63.132294837861643</v>
      </c>
      <c r="AE5507" s="21" t="str">
        <f t="shared" si="1548"/>
        <v>8/17/14:00</v>
      </c>
    </row>
    <row r="5508" spans="2:31">
      <c r="B5508" s="37">
        <v>8</v>
      </c>
      <c r="C5508" s="38">
        <v>17</v>
      </c>
      <c r="D5508" s="39">
        <v>15</v>
      </c>
      <c r="E5508" s="17">
        <v>30.6</v>
      </c>
      <c r="F5508" s="17">
        <v>281</v>
      </c>
      <c r="G5508" s="17">
        <v>557</v>
      </c>
      <c r="H5508" s="37">
        <f t="shared" si="1536"/>
        <v>87.080000000000013</v>
      </c>
      <c r="I5508" s="37">
        <f>IF(H5508&lt;'Roof Calculator'!$G$8, 1, 0)</f>
        <v>0</v>
      </c>
      <c r="J5508" s="37">
        <f>IF(H5508&gt;='Roof Calculator'!$G$8, 1, 0)</f>
        <v>1</v>
      </c>
      <c r="K5508" s="37">
        <f t="shared" si="1537"/>
        <v>0</v>
      </c>
      <c r="L5508" s="37">
        <f t="shared" si="1538"/>
        <v>87.080000000000013</v>
      </c>
      <c r="M5508" s="37">
        <v>0</v>
      </c>
      <c r="N5508" s="37">
        <f t="shared" si="1539"/>
        <v>281</v>
      </c>
      <c r="O5508" s="37">
        <v>0</v>
      </c>
      <c r="P5508" s="37">
        <v>0</v>
      </c>
      <c r="Q5508" s="21">
        <f t="shared" si="1540"/>
        <v>39.790999999999997</v>
      </c>
      <c r="R5508" s="21">
        <f t="shared" si="1549"/>
        <v>229.58333333331603</v>
      </c>
      <c r="S5508" s="21">
        <f t="shared" si="1550"/>
        <v>12.671727604863305</v>
      </c>
      <c r="T5508" s="21">
        <f t="shared" si="1541"/>
        <v>86.147999999999996</v>
      </c>
      <c r="U5508" s="37">
        <f>VLOOKUP(Time_Zone, 'LSTM LookUp'!$B$5:$D$8, 3, FALSE)</f>
        <v>-75</v>
      </c>
      <c r="V5508" s="21">
        <f t="shared" si="1551"/>
        <v>-3.6231385360075725</v>
      </c>
      <c r="W5508" s="21">
        <f t="shared" si="1542"/>
        <v>205.24221536599811</v>
      </c>
      <c r="X5508" s="21">
        <f t="shared" si="1543"/>
        <v>-299.49548852471872</v>
      </c>
      <c r="Y5508" s="21">
        <f t="shared" si="1544"/>
        <v>-18.495488524718724</v>
      </c>
      <c r="Z5508" s="21">
        <f t="shared" si="1552"/>
        <v>-5.8627468270475926</v>
      </c>
      <c r="AA5508" s="21">
        <f t="shared" si="1545"/>
        <v>0</v>
      </c>
      <c r="AB5508" s="21">
        <f t="shared" si="1546"/>
        <v>-5.8627468270475926</v>
      </c>
      <c r="AC5508" s="21">
        <f t="shared" si="1547"/>
        <v>87.080000000000013</v>
      </c>
      <c r="AD5508" s="21">
        <f t="shared" si="1553"/>
        <v>-5.8627468270475926</v>
      </c>
      <c r="AE5508" s="21" t="str">
        <f t="shared" si="1548"/>
        <v>8/17/15:00</v>
      </c>
    </row>
    <row r="5509" spans="2:31">
      <c r="B5509" s="37">
        <v>8</v>
      </c>
      <c r="C5509" s="38">
        <v>17</v>
      </c>
      <c r="D5509" s="39">
        <v>16</v>
      </c>
      <c r="E5509" s="17">
        <v>30.6</v>
      </c>
      <c r="F5509" s="17">
        <v>154</v>
      </c>
      <c r="G5509" s="17">
        <v>732</v>
      </c>
      <c r="H5509" s="37">
        <f t="shared" si="1536"/>
        <v>87.080000000000013</v>
      </c>
      <c r="I5509" s="37">
        <f>IF(H5509&lt;'Roof Calculator'!$G$8, 1, 0)</f>
        <v>0</v>
      </c>
      <c r="J5509" s="37">
        <f>IF(H5509&gt;='Roof Calculator'!$G$8, 1, 0)</f>
        <v>1</v>
      </c>
      <c r="K5509" s="37">
        <f t="shared" si="1537"/>
        <v>0</v>
      </c>
      <c r="L5509" s="37">
        <f t="shared" si="1538"/>
        <v>87.080000000000013</v>
      </c>
      <c r="M5509" s="37">
        <v>0</v>
      </c>
      <c r="N5509" s="37">
        <f t="shared" si="1539"/>
        <v>154</v>
      </c>
      <c r="O5509" s="37">
        <v>0</v>
      </c>
      <c r="P5509" s="37">
        <v>0</v>
      </c>
      <c r="Q5509" s="21">
        <f t="shared" si="1540"/>
        <v>39.790999999999997</v>
      </c>
      <c r="R5509" s="21">
        <f t="shared" si="1549"/>
        <v>229.62499999998269</v>
      </c>
      <c r="S5509" s="21">
        <f t="shared" si="1550"/>
        <v>12.657739065552255</v>
      </c>
      <c r="T5509" s="21">
        <f t="shared" si="1541"/>
        <v>86.147999999999996</v>
      </c>
      <c r="U5509" s="37">
        <f>VLOOKUP(Time_Zone, 'LSTM LookUp'!$B$5:$D$8, 3, FALSE)</f>
        <v>-75</v>
      </c>
      <c r="V5509" s="21">
        <f t="shared" si="1551"/>
        <v>-3.6137016742660624</v>
      </c>
      <c r="W5509" s="21">
        <f t="shared" si="1542"/>
        <v>220.24457458143348</v>
      </c>
      <c r="X5509" s="21">
        <f t="shared" si="1543"/>
        <v>-316.23128681342928</v>
      </c>
      <c r="Y5509" s="21">
        <f t="shared" si="1544"/>
        <v>-162.23128681342928</v>
      </c>
      <c r="Z5509" s="21">
        <f t="shared" si="1552"/>
        <v>-51.424484448849938</v>
      </c>
      <c r="AA5509" s="21">
        <f t="shared" si="1545"/>
        <v>0</v>
      </c>
      <c r="AB5509" s="21">
        <f t="shared" si="1546"/>
        <v>-51.424484448849938</v>
      </c>
      <c r="AC5509" s="21">
        <f t="shared" si="1547"/>
        <v>87.080000000000013</v>
      </c>
      <c r="AD5509" s="21">
        <f t="shared" si="1553"/>
        <v>-51.424484448849938</v>
      </c>
      <c r="AE5509" s="21" t="str">
        <f t="shared" si="1548"/>
        <v>8/17/16:00</v>
      </c>
    </row>
    <row r="5510" spans="2:31">
      <c r="B5510" s="37">
        <v>8</v>
      </c>
      <c r="C5510" s="38">
        <v>17</v>
      </c>
      <c r="D5510" s="39">
        <v>17</v>
      </c>
      <c r="E5510" s="17">
        <v>30</v>
      </c>
      <c r="F5510" s="17">
        <v>129</v>
      </c>
      <c r="G5510" s="17">
        <v>688</v>
      </c>
      <c r="H5510" s="37">
        <f t="shared" si="1536"/>
        <v>86</v>
      </c>
      <c r="I5510" s="37">
        <f>IF(H5510&lt;'Roof Calculator'!$G$8, 1, 0)</f>
        <v>0</v>
      </c>
      <c r="J5510" s="37">
        <f>IF(H5510&gt;='Roof Calculator'!$G$8, 1, 0)</f>
        <v>1</v>
      </c>
      <c r="K5510" s="37">
        <f t="shared" si="1537"/>
        <v>0</v>
      </c>
      <c r="L5510" s="37">
        <f t="shared" si="1538"/>
        <v>86</v>
      </c>
      <c r="M5510" s="37">
        <v>0</v>
      </c>
      <c r="N5510" s="37">
        <f t="shared" si="1539"/>
        <v>129</v>
      </c>
      <c r="O5510" s="37">
        <v>0</v>
      </c>
      <c r="P5510" s="37">
        <v>0</v>
      </c>
      <c r="Q5510" s="21">
        <f t="shared" si="1540"/>
        <v>39.790999999999997</v>
      </c>
      <c r="R5510" s="21">
        <f t="shared" si="1549"/>
        <v>229.66666666664935</v>
      </c>
      <c r="S5510" s="21">
        <f t="shared" si="1550"/>
        <v>12.64374467362752</v>
      </c>
      <c r="T5510" s="21">
        <f t="shared" si="1541"/>
        <v>86.147999999999996</v>
      </c>
      <c r="U5510" s="37">
        <f>VLOOKUP(Time_Zone, 'LSTM LookUp'!$B$5:$D$8, 3, FALSE)</f>
        <v>-75</v>
      </c>
      <c r="V5510" s="21">
        <f t="shared" si="1551"/>
        <v>-3.6042489497951076</v>
      </c>
      <c r="W5510" s="21">
        <f t="shared" si="1542"/>
        <v>235.24693776255123</v>
      </c>
      <c r="X5510" s="21">
        <f t="shared" si="1543"/>
        <v>-197.66398151717823</v>
      </c>
      <c r="Y5510" s="21">
        <f t="shared" si="1544"/>
        <v>-68.663981517178229</v>
      </c>
      <c r="Z5510" s="21">
        <f t="shared" si="1552"/>
        <v>-21.765282881513574</v>
      </c>
      <c r="AA5510" s="21">
        <f t="shared" si="1545"/>
        <v>0</v>
      </c>
      <c r="AB5510" s="21">
        <f t="shared" si="1546"/>
        <v>-21.765282881513574</v>
      </c>
      <c r="AC5510" s="21">
        <f t="shared" si="1547"/>
        <v>86</v>
      </c>
      <c r="AD5510" s="21">
        <f t="shared" si="1553"/>
        <v>-21.765282881513574</v>
      </c>
      <c r="AE5510" s="21" t="str">
        <f t="shared" si="1548"/>
        <v>8/17/17:00</v>
      </c>
    </row>
    <row r="5511" spans="2:31">
      <c r="B5511" s="37">
        <v>8</v>
      </c>
      <c r="C5511" s="38">
        <v>17</v>
      </c>
      <c r="D5511" s="39">
        <v>18</v>
      </c>
      <c r="E5511" s="17">
        <v>28.9</v>
      </c>
      <c r="F5511" s="17">
        <v>98</v>
      </c>
      <c r="G5511" s="17">
        <v>566</v>
      </c>
      <c r="H5511" s="37">
        <f t="shared" si="1536"/>
        <v>84.02</v>
      </c>
      <c r="I5511" s="37">
        <f>IF(H5511&lt;'Roof Calculator'!$G$8, 1, 0)</f>
        <v>0</v>
      </c>
      <c r="J5511" s="37">
        <f>IF(H5511&gt;='Roof Calculator'!$G$8, 1, 0)</f>
        <v>1</v>
      </c>
      <c r="K5511" s="37">
        <f t="shared" si="1537"/>
        <v>0</v>
      </c>
      <c r="L5511" s="37">
        <f t="shared" si="1538"/>
        <v>84.02</v>
      </c>
      <c r="M5511" s="37">
        <v>0</v>
      </c>
      <c r="N5511" s="37">
        <f t="shared" si="1539"/>
        <v>98</v>
      </c>
      <c r="O5511" s="37">
        <v>0</v>
      </c>
      <c r="P5511" s="37">
        <v>0</v>
      </c>
      <c r="Q5511" s="21">
        <f t="shared" si="1540"/>
        <v>39.790999999999997</v>
      </c>
      <c r="R5511" s="21">
        <f t="shared" si="1549"/>
        <v>229.70833333331601</v>
      </c>
      <c r="S5511" s="21">
        <f t="shared" si="1550"/>
        <v>12.629744436415757</v>
      </c>
      <c r="T5511" s="21">
        <f t="shared" si="1541"/>
        <v>86.147999999999996</v>
      </c>
      <c r="U5511" s="37">
        <f>VLOOKUP(Time_Zone, 'LSTM LookUp'!$B$5:$D$8, 3, FALSE)</f>
        <v>-75</v>
      </c>
      <c r="V5511" s="21">
        <f t="shared" si="1551"/>
        <v>-3.5947803760729764</v>
      </c>
      <c r="W5511" s="21">
        <f t="shared" si="1542"/>
        <v>250.24930490598177</v>
      </c>
      <c r="X5511" s="21">
        <f t="shared" si="1543"/>
        <v>-64.208305017047522</v>
      </c>
      <c r="Y5511" s="21">
        <f t="shared" si="1544"/>
        <v>33.791694982952478</v>
      </c>
      <c r="Z5511" s="21">
        <f t="shared" si="1552"/>
        <v>10.711377116484007</v>
      </c>
      <c r="AA5511" s="21">
        <f t="shared" si="1545"/>
        <v>0</v>
      </c>
      <c r="AB5511" s="21">
        <f t="shared" si="1546"/>
        <v>10.711377116484007</v>
      </c>
      <c r="AC5511" s="21">
        <f t="shared" si="1547"/>
        <v>84.02</v>
      </c>
      <c r="AD5511" s="21">
        <f t="shared" si="1553"/>
        <v>10.711377116484007</v>
      </c>
      <c r="AE5511" s="21" t="str">
        <f t="shared" si="1548"/>
        <v>8/17/18:00</v>
      </c>
    </row>
    <row r="5512" spans="2:31">
      <c r="B5512" s="37">
        <v>8</v>
      </c>
      <c r="C5512" s="38">
        <v>17</v>
      </c>
      <c r="D5512" s="39">
        <v>19</v>
      </c>
      <c r="E5512" s="17">
        <v>27.2</v>
      </c>
      <c r="F5512" s="17">
        <v>61</v>
      </c>
      <c r="G5512" s="17">
        <v>332</v>
      </c>
      <c r="H5512" s="37">
        <f t="shared" si="1536"/>
        <v>80.959999999999994</v>
      </c>
      <c r="I5512" s="37">
        <f>IF(H5512&lt;'Roof Calculator'!$G$8, 1, 0)</f>
        <v>0</v>
      </c>
      <c r="J5512" s="37">
        <f>IF(H5512&gt;='Roof Calculator'!$G$8, 1, 0)</f>
        <v>1</v>
      </c>
      <c r="K5512" s="37">
        <f t="shared" si="1537"/>
        <v>0</v>
      </c>
      <c r="L5512" s="37">
        <f t="shared" si="1538"/>
        <v>80.959999999999994</v>
      </c>
      <c r="M5512" s="37">
        <v>0</v>
      </c>
      <c r="N5512" s="37">
        <f t="shared" si="1539"/>
        <v>61</v>
      </c>
      <c r="O5512" s="37">
        <v>0</v>
      </c>
      <c r="P5512" s="37">
        <v>0</v>
      </c>
      <c r="Q5512" s="21">
        <f t="shared" si="1540"/>
        <v>39.790999999999997</v>
      </c>
      <c r="R5512" s="21">
        <f t="shared" si="1549"/>
        <v>229.74999999998266</v>
      </c>
      <c r="S5512" s="21">
        <f t="shared" si="1550"/>
        <v>12.615738361243697</v>
      </c>
      <c r="T5512" s="21">
        <f t="shared" si="1541"/>
        <v>86.147999999999996</v>
      </c>
      <c r="U5512" s="37">
        <f>VLOOKUP(Time_Zone, 'LSTM LookUp'!$B$5:$D$8, 3, FALSE)</f>
        <v>-75</v>
      </c>
      <c r="V5512" s="21">
        <f t="shared" si="1551"/>
        <v>-3.5852959666149102</v>
      </c>
      <c r="W5512" s="21">
        <f t="shared" si="1542"/>
        <v>265.25167600834624</v>
      </c>
      <c r="X5512" s="21">
        <f t="shared" si="1543"/>
        <v>25.799846675434612</v>
      </c>
      <c r="Y5512" s="21">
        <f t="shared" si="1544"/>
        <v>86.799846675434608</v>
      </c>
      <c r="Z5512" s="21">
        <f t="shared" si="1552"/>
        <v>27.514035382439882</v>
      </c>
      <c r="AA5512" s="21">
        <f t="shared" si="1545"/>
        <v>0</v>
      </c>
      <c r="AB5512" s="21">
        <f t="shared" si="1546"/>
        <v>27.514035382439882</v>
      </c>
      <c r="AC5512" s="21">
        <f t="shared" si="1547"/>
        <v>80.959999999999994</v>
      </c>
      <c r="AD5512" s="21">
        <f t="shared" si="1553"/>
        <v>27.514035382439882</v>
      </c>
      <c r="AE5512" s="21" t="str">
        <f t="shared" si="1548"/>
        <v>8/17/19:00</v>
      </c>
    </row>
    <row r="5513" spans="2:31">
      <c r="B5513" s="37">
        <v>8</v>
      </c>
      <c r="C5513" s="38">
        <v>17</v>
      </c>
      <c r="D5513" s="39">
        <v>20</v>
      </c>
      <c r="E5513" s="17">
        <v>22.8</v>
      </c>
      <c r="F5513" s="17">
        <v>19</v>
      </c>
      <c r="G5513" s="17">
        <v>27</v>
      </c>
      <c r="H5513" s="37">
        <f t="shared" si="1536"/>
        <v>73.040000000000006</v>
      </c>
      <c r="I5513" s="37">
        <f>IF(H5513&lt;'Roof Calculator'!$G$8, 1, 0)</f>
        <v>0</v>
      </c>
      <c r="J5513" s="37">
        <f>IF(H5513&gt;='Roof Calculator'!$G$8, 1, 0)</f>
        <v>1</v>
      </c>
      <c r="K5513" s="37">
        <f t="shared" si="1537"/>
        <v>0</v>
      </c>
      <c r="L5513" s="37">
        <f t="shared" si="1538"/>
        <v>73.040000000000006</v>
      </c>
      <c r="M5513" s="37">
        <v>0</v>
      </c>
      <c r="N5513" s="37">
        <f t="shared" si="1539"/>
        <v>19</v>
      </c>
      <c r="O5513" s="37">
        <v>0</v>
      </c>
      <c r="P5513" s="37">
        <v>0</v>
      </c>
      <c r="Q5513" s="21">
        <f t="shared" si="1540"/>
        <v>39.790999999999997</v>
      </c>
      <c r="R5513" s="21">
        <f t="shared" si="1549"/>
        <v>229.79166666664932</v>
      </c>
      <c r="S5513" s="21">
        <f t="shared" si="1550"/>
        <v>12.601726455438115</v>
      </c>
      <c r="T5513" s="21">
        <f t="shared" si="1541"/>
        <v>86.147999999999996</v>
      </c>
      <c r="U5513" s="37">
        <f>VLOOKUP(Time_Zone, 'LSTM LookUp'!$B$5:$D$8, 3, FALSE)</f>
        <v>-75</v>
      </c>
      <c r="V5513" s="21">
        <f t="shared" si="1551"/>
        <v>-3.5757957349730658</v>
      </c>
      <c r="W5513" s="21">
        <f t="shared" si="1542"/>
        <v>280.25405106625669</v>
      </c>
      <c r="X5513" s="21">
        <f t="shared" si="1543"/>
        <v>7.3741179254939437</v>
      </c>
      <c r="Y5513" s="21">
        <f t="shared" si="1544"/>
        <v>26.374117925493945</v>
      </c>
      <c r="Z5513" s="21">
        <f t="shared" si="1552"/>
        <v>8.3601347418975607</v>
      </c>
      <c r="AA5513" s="21">
        <f t="shared" si="1545"/>
        <v>0</v>
      </c>
      <c r="AB5513" s="21">
        <f t="shared" si="1546"/>
        <v>8.3601347418975607</v>
      </c>
      <c r="AC5513" s="21">
        <f t="shared" si="1547"/>
        <v>73.040000000000006</v>
      </c>
      <c r="AD5513" s="21">
        <f t="shared" si="1553"/>
        <v>8.3601347418975607</v>
      </c>
      <c r="AE5513" s="21" t="str">
        <f t="shared" si="1548"/>
        <v>8/17/20:00</v>
      </c>
    </row>
    <row r="5514" spans="2:31">
      <c r="B5514" s="37">
        <v>8</v>
      </c>
      <c r="C5514" s="38">
        <v>17</v>
      </c>
      <c r="D5514" s="39">
        <v>21</v>
      </c>
      <c r="E5514" s="17">
        <v>21.1</v>
      </c>
      <c r="F5514" s="17">
        <v>0</v>
      </c>
      <c r="G5514" s="17">
        <v>0</v>
      </c>
      <c r="H5514" s="37">
        <f t="shared" si="1536"/>
        <v>69.98</v>
      </c>
      <c r="I5514" s="37">
        <f>IF(H5514&lt;'Roof Calculator'!$G$8, 1, 0)</f>
        <v>0</v>
      </c>
      <c r="J5514" s="37">
        <f>IF(H5514&gt;='Roof Calculator'!$G$8, 1, 0)</f>
        <v>1</v>
      </c>
      <c r="K5514" s="37">
        <f t="shared" si="1537"/>
        <v>0</v>
      </c>
      <c r="L5514" s="37">
        <f t="shared" si="1538"/>
        <v>69.98</v>
      </c>
      <c r="M5514" s="37">
        <v>0</v>
      </c>
      <c r="N5514" s="37">
        <f t="shared" si="1539"/>
        <v>0</v>
      </c>
      <c r="O5514" s="37">
        <v>0</v>
      </c>
      <c r="P5514" s="37">
        <v>0</v>
      </c>
      <c r="Q5514" s="21">
        <f t="shared" si="1540"/>
        <v>39.790999999999997</v>
      </c>
      <c r="R5514" s="21">
        <f t="shared" si="1549"/>
        <v>229.83333333331598</v>
      </c>
      <c r="S5514" s="21">
        <f t="shared" si="1550"/>
        <v>12.587708726325804</v>
      </c>
      <c r="T5514" s="21">
        <f t="shared" si="1541"/>
        <v>86.147999999999996</v>
      </c>
      <c r="U5514" s="37">
        <f>VLOOKUP(Time_Zone, 'LSTM LookUp'!$B$5:$D$8, 3, FALSE)</f>
        <v>-75</v>
      </c>
      <c r="V5514" s="21">
        <f t="shared" si="1551"/>
        <v>-3.5662796947364801</v>
      </c>
      <c r="W5514" s="21">
        <f t="shared" si="1542"/>
        <v>295.25643007631584</v>
      </c>
      <c r="X5514" s="21">
        <f t="shared" si="1543"/>
        <v>0</v>
      </c>
      <c r="Y5514" s="21">
        <f t="shared" si="1544"/>
        <v>0</v>
      </c>
      <c r="Z5514" s="21">
        <f t="shared" si="1552"/>
        <v>0</v>
      </c>
      <c r="AA5514" s="21">
        <f t="shared" si="1545"/>
        <v>0</v>
      </c>
      <c r="AB5514" s="21">
        <f t="shared" si="1546"/>
        <v>0</v>
      </c>
      <c r="AC5514" s="21">
        <f t="shared" si="1547"/>
        <v>69.98</v>
      </c>
      <c r="AD5514" s="21">
        <f t="shared" si="1553"/>
        <v>0</v>
      </c>
      <c r="AE5514" s="21" t="str">
        <f t="shared" si="1548"/>
        <v>8/17/21:00</v>
      </c>
    </row>
    <row r="5515" spans="2:31">
      <c r="B5515" s="37">
        <v>8</v>
      </c>
      <c r="C5515" s="38">
        <v>17</v>
      </c>
      <c r="D5515" s="39">
        <v>22</v>
      </c>
      <c r="E5515" s="17">
        <v>20</v>
      </c>
      <c r="F5515" s="17">
        <v>0</v>
      </c>
      <c r="G5515" s="17">
        <v>0</v>
      </c>
      <c r="H5515" s="37">
        <f t="shared" si="1536"/>
        <v>68</v>
      </c>
      <c r="I5515" s="37">
        <f>IF(H5515&lt;'Roof Calculator'!$G$8, 1, 0)</f>
        <v>0</v>
      </c>
      <c r="J5515" s="37">
        <f>IF(H5515&gt;='Roof Calculator'!$G$8, 1, 0)</f>
        <v>1</v>
      </c>
      <c r="K5515" s="37">
        <f t="shared" si="1537"/>
        <v>0</v>
      </c>
      <c r="L5515" s="37">
        <f t="shared" si="1538"/>
        <v>68</v>
      </c>
      <c r="M5515" s="37">
        <v>0</v>
      </c>
      <c r="N5515" s="37">
        <f t="shared" si="1539"/>
        <v>0</v>
      </c>
      <c r="O5515" s="37">
        <v>0</v>
      </c>
      <c r="P5515" s="37">
        <v>0</v>
      </c>
      <c r="Q5515" s="21">
        <f t="shared" si="1540"/>
        <v>39.790999999999997</v>
      </c>
      <c r="R5515" s="21">
        <f t="shared" si="1549"/>
        <v>229.87499999998263</v>
      </c>
      <c r="S5515" s="21">
        <f t="shared" si="1550"/>
        <v>12.573685181233675</v>
      </c>
      <c r="T5515" s="21">
        <f t="shared" si="1541"/>
        <v>86.147999999999996</v>
      </c>
      <c r="U5515" s="37">
        <f>VLOOKUP(Time_Zone, 'LSTM LookUp'!$B$5:$D$8, 3, FALSE)</f>
        <v>-75</v>
      </c>
      <c r="V5515" s="21">
        <f t="shared" si="1551"/>
        <v>-3.5567478595311228</v>
      </c>
      <c r="W5515" s="21">
        <f t="shared" si="1542"/>
        <v>310.25881303511721</v>
      </c>
      <c r="X5515" s="21">
        <f t="shared" si="1543"/>
        <v>0</v>
      </c>
      <c r="Y5515" s="21">
        <f t="shared" si="1544"/>
        <v>0</v>
      </c>
      <c r="Z5515" s="21">
        <f t="shared" si="1552"/>
        <v>0</v>
      </c>
      <c r="AA5515" s="21">
        <f t="shared" si="1545"/>
        <v>0</v>
      </c>
      <c r="AB5515" s="21">
        <f t="shared" si="1546"/>
        <v>0</v>
      </c>
      <c r="AC5515" s="21">
        <f t="shared" si="1547"/>
        <v>68</v>
      </c>
      <c r="AD5515" s="21">
        <f t="shared" si="1553"/>
        <v>0</v>
      </c>
      <c r="AE5515" s="21" t="str">
        <f t="shared" si="1548"/>
        <v>8/17/22:00</v>
      </c>
    </row>
    <row r="5516" spans="2:31">
      <c r="B5516" s="37">
        <v>8</v>
      </c>
      <c r="C5516" s="38">
        <v>17</v>
      </c>
      <c r="D5516" s="39">
        <v>23</v>
      </c>
      <c r="E5516" s="17">
        <v>18.3</v>
      </c>
      <c r="F5516" s="17">
        <v>0</v>
      </c>
      <c r="G5516" s="17">
        <v>0</v>
      </c>
      <c r="H5516" s="37">
        <f t="shared" si="1536"/>
        <v>64.94</v>
      </c>
      <c r="I5516" s="37">
        <f>IF(H5516&lt;'Roof Calculator'!$G$8, 1, 0)</f>
        <v>0</v>
      </c>
      <c r="J5516" s="37">
        <f>IF(H5516&gt;='Roof Calculator'!$G$8, 1, 0)</f>
        <v>1</v>
      </c>
      <c r="K5516" s="37">
        <f t="shared" si="1537"/>
        <v>0</v>
      </c>
      <c r="L5516" s="37">
        <f t="shared" si="1538"/>
        <v>64.94</v>
      </c>
      <c r="M5516" s="37">
        <v>0</v>
      </c>
      <c r="N5516" s="37">
        <f t="shared" si="1539"/>
        <v>0</v>
      </c>
      <c r="O5516" s="37">
        <v>0</v>
      </c>
      <c r="P5516" s="37">
        <v>0</v>
      </c>
      <c r="Q5516" s="21">
        <f t="shared" si="1540"/>
        <v>39.790999999999997</v>
      </c>
      <c r="R5516" s="21">
        <f t="shared" si="1549"/>
        <v>229.91666666664929</v>
      </c>
      <c r="S5516" s="21">
        <f t="shared" si="1550"/>
        <v>12.559655827488623</v>
      </c>
      <c r="T5516" s="21">
        <f t="shared" si="1541"/>
        <v>86.147999999999996</v>
      </c>
      <c r="U5516" s="37">
        <f>VLOOKUP(Time_Zone, 'LSTM LookUp'!$B$5:$D$8, 3, FALSE)</f>
        <v>-75</v>
      </c>
      <c r="V5516" s="21">
        <f t="shared" si="1551"/>
        <v>-3.5472002430197671</v>
      </c>
      <c r="W5516" s="21">
        <f t="shared" si="1542"/>
        <v>325.2611999392451</v>
      </c>
      <c r="X5516" s="21">
        <f t="shared" si="1543"/>
        <v>0</v>
      </c>
      <c r="Y5516" s="21">
        <f t="shared" si="1544"/>
        <v>0</v>
      </c>
      <c r="Z5516" s="21">
        <f t="shared" si="1552"/>
        <v>0</v>
      </c>
      <c r="AA5516" s="21">
        <f t="shared" si="1545"/>
        <v>0</v>
      </c>
      <c r="AB5516" s="21">
        <f t="shared" si="1546"/>
        <v>0</v>
      </c>
      <c r="AC5516" s="21">
        <f t="shared" si="1547"/>
        <v>64.94</v>
      </c>
      <c r="AD5516" s="21">
        <f t="shared" si="1553"/>
        <v>0</v>
      </c>
      <c r="AE5516" s="21" t="str">
        <f t="shared" si="1548"/>
        <v>8/17/23:00</v>
      </c>
    </row>
    <row r="5517" spans="2:31">
      <c r="B5517" s="37">
        <v>8</v>
      </c>
      <c r="C5517" s="38">
        <v>17</v>
      </c>
      <c r="D5517" s="39">
        <v>24</v>
      </c>
      <c r="E5517" s="17">
        <v>18.3</v>
      </c>
      <c r="F5517" s="17">
        <v>0</v>
      </c>
      <c r="G5517" s="17">
        <v>0</v>
      </c>
      <c r="H5517" s="37">
        <f t="shared" si="1536"/>
        <v>64.94</v>
      </c>
      <c r="I5517" s="37">
        <f>IF(H5517&lt;'Roof Calculator'!$G$8, 1, 0)</f>
        <v>0</v>
      </c>
      <c r="J5517" s="37">
        <f>IF(H5517&gt;='Roof Calculator'!$G$8, 1, 0)</f>
        <v>1</v>
      </c>
      <c r="K5517" s="37">
        <f t="shared" si="1537"/>
        <v>0</v>
      </c>
      <c r="L5517" s="37">
        <f t="shared" si="1538"/>
        <v>64.94</v>
      </c>
      <c r="M5517" s="37">
        <v>0</v>
      </c>
      <c r="N5517" s="37">
        <f t="shared" si="1539"/>
        <v>0</v>
      </c>
      <c r="O5517" s="37">
        <v>0</v>
      </c>
      <c r="P5517" s="37">
        <v>0</v>
      </c>
      <c r="Q5517" s="21">
        <f t="shared" si="1540"/>
        <v>39.790999999999997</v>
      </c>
      <c r="R5517" s="21">
        <f t="shared" si="1549"/>
        <v>229.95833333331595</v>
      </c>
      <c r="S5517" s="21">
        <f t="shared" si="1550"/>
        <v>12.545620672417627</v>
      </c>
      <c r="T5517" s="21">
        <f t="shared" si="1541"/>
        <v>86.147999999999996</v>
      </c>
      <c r="U5517" s="37">
        <f>VLOOKUP(Time_Zone, 'LSTM LookUp'!$B$5:$D$8, 3, FALSE)</f>
        <v>-75</v>
      </c>
      <c r="V5517" s="21">
        <f t="shared" si="1551"/>
        <v>-3.537636858902053</v>
      </c>
      <c r="W5517" s="21">
        <f t="shared" si="1542"/>
        <v>340.26359078527452</v>
      </c>
      <c r="X5517" s="21">
        <f t="shared" si="1543"/>
        <v>0</v>
      </c>
      <c r="Y5517" s="21">
        <f t="shared" si="1544"/>
        <v>0</v>
      </c>
      <c r="Z5517" s="21">
        <f t="shared" si="1552"/>
        <v>0</v>
      </c>
      <c r="AA5517" s="21">
        <f t="shared" si="1545"/>
        <v>0</v>
      </c>
      <c r="AB5517" s="21">
        <f t="shared" si="1546"/>
        <v>0</v>
      </c>
      <c r="AC5517" s="21">
        <f t="shared" si="1547"/>
        <v>64.94</v>
      </c>
      <c r="AD5517" s="21">
        <f t="shared" si="1553"/>
        <v>0</v>
      </c>
      <c r="AE5517" s="21" t="str">
        <f t="shared" si="1548"/>
        <v>8/17/24:00</v>
      </c>
    </row>
    <row r="5518" spans="2:31">
      <c r="B5518" s="37">
        <v>8</v>
      </c>
      <c r="C5518" s="38">
        <v>18</v>
      </c>
      <c r="D5518" s="39">
        <v>1</v>
      </c>
      <c r="E5518" s="17">
        <v>17.2</v>
      </c>
      <c r="F5518" s="17">
        <v>0</v>
      </c>
      <c r="G5518" s="17">
        <v>0</v>
      </c>
      <c r="H5518" s="37">
        <f t="shared" si="1536"/>
        <v>62.959999999999994</v>
      </c>
      <c r="I5518" s="37">
        <f>IF(H5518&lt;'Roof Calculator'!$G$8, 1, 0)</f>
        <v>0</v>
      </c>
      <c r="J5518" s="37">
        <f>IF(H5518&gt;='Roof Calculator'!$G$8, 1, 0)</f>
        <v>1</v>
      </c>
      <c r="K5518" s="37">
        <f t="shared" si="1537"/>
        <v>0</v>
      </c>
      <c r="L5518" s="37">
        <f t="shared" si="1538"/>
        <v>62.959999999999994</v>
      </c>
      <c r="M5518" s="37">
        <v>0</v>
      </c>
      <c r="N5518" s="37">
        <f t="shared" si="1539"/>
        <v>0</v>
      </c>
      <c r="O5518" s="37">
        <v>0</v>
      </c>
      <c r="P5518" s="37">
        <v>0</v>
      </c>
      <c r="Q5518" s="21">
        <f t="shared" si="1540"/>
        <v>39.790999999999997</v>
      </c>
      <c r="R5518" s="21">
        <f t="shared" si="1549"/>
        <v>229.99999999998261</v>
      </c>
      <c r="S5518" s="21">
        <f t="shared" si="1550"/>
        <v>12.531579723347649</v>
      </c>
      <c r="T5518" s="21">
        <f t="shared" si="1541"/>
        <v>86.147999999999996</v>
      </c>
      <c r="U5518" s="37">
        <f>VLOOKUP(Time_Zone, 'LSTM LookUp'!$B$5:$D$8, 3, FALSE)</f>
        <v>-75</v>
      </c>
      <c r="V5518" s="21">
        <f t="shared" si="1551"/>
        <v>-3.5280577209143855</v>
      </c>
      <c r="W5518" s="21">
        <f t="shared" si="1542"/>
        <v>-4.7340144302286102</v>
      </c>
      <c r="X5518" s="21">
        <f t="shared" si="1543"/>
        <v>0</v>
      </c>
      <c r="Y5518" s="21">
        <f t="shared" si="1544"/>
        <v>0</v>
      </c>
      <c r="Z5518" s="21">
        <f t="shared" si="1552"/>
        <v>0</v>
      </c>
      <c r="AA5518" s="21">
        <f t="shared" si="1545"/>
        <v>0</v>
      </c>
      <c r="AB5518" s="21">
        <f t="shared" si="1546"/>
        <v>0</v>
      </c>
      <c r="AC5518" s="21">
        <f t="shared" si="1547"/>
        <v>62.959999999999994</v>
      </c>
      <c r="AD5518" s="21">
        <f t="shared" si="1553"/>
        <v>0</v>
      </c>
      <c r="AE5518" s="21" t="str">
        <f t="shared" si="1548"/>
        <v>8/18/1:00</v>
      </c>
    </row>
    <row r="5519" spans="2:31">
      <c r="B5519" s="37">
        <v>8</v>
      </c>
      <c r="C5519" s="38">
        <v>18</v>
      </c>
      <c r="D5519" s="39">
        <v>2</v>
      </c>
      <c r="E5519" s="17">
        <v>16.7</v>
      </c>
      <c r="F5519" s="17">
        <v>0</v>
      </c>
      <c r="G5519" s="17">
        <v>0</v>
      </c>
      <c r="H5519" s="37">
        <f t="shared" si="1536"/>
        <v>62.059999999999995</v>
      </c>
      <c r="I5519" s="37">
        <f>IF(H5519&lt;'Roof Calculator'!$G$8, 1, 0)</f>
        <v>0</v>
      </c>
      <c r="J5519" s="37">
        <f>IF(H5519&gt;='Roof Calculator'!$G$8, 1, 0)</f>
        <v>1</v>
      </c>
      <c r="K5519" s="37">
        <f t="shared" si="1537"/>
        <v>0</v>
      </c>
      <c r="L5519" s="37">
        <f t="shared" si="1538"/>
        <v>62.059999999999995</v>
      </c>
      <c r="M5519" s="37">
        <v>0</v>
      </c>
      <c r="N5519" s="37">
        <f t="shared" si="1539"/>
        <v>0</v>
      </c>
      <c r="O5519" s="37">
        <v>0</v>
      </c>
      <c r="P5519" s="37">
        <v>0</v>
      </c>
      <c r="Q5519" s="21">
        <f t="shared" si="1540"/>
        <v>39.790999999999997</v>
      </c>
      <c r="R5519" s="21">
        <f t="shared" si="1549"/>
        <v>230.04166666664926</v>
      </c>
      <c r="S5519" s="21">
        <f t="shared" si="1550"/>
        <v>12.517532987605742</v>
      </c>
      <c r="T5519" s="21">
        <f t="shared" si="1541"/>
        <v>86.147999999999996</v>
      </c>
      <c r="U5519" s="37">
        <f>VLOOKUP(Time_Zone, 'LSTM LookUp'!$B$5:$D$8, 3, FALSE)</f>
        <v>-75</v>
      </c>
      <c r="V5519" s="21">
        <f t="shared" si="1551"/>
        <v>-3.5184628428299787</v>
      </c>
      <c r="W5519" s="21">
        <f t="shared" si="1542"/>
        <v>10.268384289292509</v>
      </c>
      <c r="X5519" s="21">
        <f t="shared" si="1543"/>
        <v>0</v>
      </c>
      <c r="Y5519" s="21">
        <f t="shared" si="1544"/>
        <v>0</v>
      </c>
      <c r="Z5519" s="21">
        <f t="shared" si="1552"/>
        <v>0</v>
      </c>
      <c r="AA5519" s="21">
        <f t="shared" si="1545"/>
        <v>0</v>
      </c>
      <c r="AB5519" s="21">
        <f t="shared" si="1546"/>
        <v>0</v>
      </c>
      <c r="AC5519" s="21">
        <f t="shared" si="1547"/>
        <v>62.059999999999995</v>
      </c>
      <c r="AD5519" s="21">
        <f t="shared" si="1553"/>
        <v>0</v>
      </c>
      <c r="AE5519" s="21" t="str">
        <f t="shared" si="1548"/>
        <v>8/18/2:00</v>
      </c>
    </row>
    <row r="5520" spans="2:31">
      <c r="B5520" s="37">
        <v>8</v>
      </c>
      <c r="C5520" s="38">
        <v>18</v>
      </c>
      <c r="D5520" s="39">
        <v>3</v>
      </c>
      <c r="E5520" s="17">
        <v>16.100000000000001</v>
      </c>
      <c r="F5520" s="17">
        <v>0</v>
      </c>
      <c r="G5520" s="17">
        <v>0</v>
      </c>
      <c r="H5520" s="37">
        <f t="shared" si="1536"/>
        <v>60.980000000000004</v>
      </c>
      <c r="I5520" s="37">
        <f>IF(H5520&lt;'Roof Calculator'!$G$8, 1, 0)</f>
        <v>0</v>
      </c>
      <c r="J5520" s="37">
        <f>IF(H5520&gt;='Roof Calculator'!$G$8, 1, 0)</f>
        <v>1</v>
      </c>
      <c r="K5520" s="37">
        <f t="shared" si="1537"/>
        <v>0</v>
      </c>
      <c r="L5520" s="37">
        <f t="shared" si="1538"/>
        <v>60.980000000000004</v>
      </c>
      <c r="M5520" s="37">
        <v>0</v>
      </c>
      <c r="N5520" s="37">
        <f t="shared" si="1539"/>
        <v>0</v>
      </c>
      <c r="O5520" s="37">
        <v>0</v>
      </c>
      <c r="P5520" s="37">
        <v>0</v>
      </c>
      <c r="Q5520" s="21">
        <f t="shared" si="1540"/>
        <v>39.790999999999997</v>
      </c>
      <c r="R5520" s="21">
        <f t="shared" si="1549"/>
        <v>230.08333333331592</v>
      </c>
      <c r="S5520" s="21">
        <f t="shared" si="1550"/>
        <v>12.503480472518989</v>
      </c>
      <c r="T5520" s="21">
        <f t="shared" si="1541"/>
        <v>86.147999999999996</v>
      </c>
      <c r="U5520" s="37">
        <f>VLOOKUP(Time_Zone, 'LSTM LookUp'!$B$5:$D$8, 3, FALSE)</f>
        <v>-75</v>
      </c>
      <c r="V5520" s="21">
        <f t="shared" si="1551"/>
        <v>-3.5088522384588021</v>
      </c>
      <c r="W5520" s="21">
        <f t="shared" si="1542"/>
        <v>25.27078694038531</v>
      </c>
      <c r="X5520" s="21">
        <f t="shared" si="1543"/>
        <v>0</v>
      </c>
      <c r="Y5520" s="21">
        <f t="shared" si="1544"/>
        <v>0</v>
      </c>
      <c r="Z5520" s="21">
        <f t="shared" si="1552"/>
        <v>0</v>
      </c>
      <c r="AA5520" s="21">
        <f t="shared" si="1545"/>
        <v>0</v>
      </c>
      <c r="AB5520" s="21">
        <f t="shared" si="1546"/>
        <v>0</v>
      </c>
      <c r="AC5520" s="21">
        <f t="shared" si="1547"/>
        <v>60.980000000000004</v>
      </c>
      <c r="AD5520" s="21">
        <f t="shared" si="1553"/>
        <v>0</v>
      </c>
      <c r="AE5520" s="21" t="str">
        <f t="shared" si="1548"/>
        <v>8/18/3:00</v>
      </c>
    </row>
    <row r="5521" spans="2:31">
      <c r="B5521" s="37">
        <v>8</v>
      </c>
      <c r="C5521" s="38">
        <v>18</v>
      </c>
      <c r="D5521" s="39">
        <v>4</v>
      </c>
      <c r="E5521" s="17">
        <v>15.6</v>
      </c>
      <c r="F5521" s="17">
        <v>0</v>
      </c>
      <c r="G5521" s="17">
        <v>0</v>
      </c>
      <c r="H5521" s="37">
        <f t="shared" si="1536"/>
        <v>60.08</v>
      </c>
      <c r="I5521" s="37">
        <f>IF(H5521&lt;'Roof Calculator'!$G$8, 1, 0)</f>
        <v>0</v>
      </c>
      <c r="J5521" s="37">
        <f>IF(H5521&gt;='Roof Calculator'!$G$8, 1, 0)</f>
        <v>1</v>
      </c>
      <c r="K5521" s="37">
        <f t="shared" si="1537"/>
        <v>0</v>
      </c>
      <c r="L5521" s="37">
        <f t="shared" si="1538"/>
        <v>60.08</v>
      </c>
      <c r="M5521" s="37">
        <v>0</v>
      </c>
      <c r="N5521" s="37">
        <f t="shared" si="1539"/>
        <v>0</v>
      </c>
      <c r="O5521" s="37">
        <v>0</v>
      </c>
      <c r="P5521" s="37">
        <v>0</v>
      </c>
      <c r="Q5521" s="21">
        <f t="shared" si="1540"/>
        <v>39.790999999999997</v>
      </c>
      <c r="R5521" s="21">
        <f t="shared" si="1549"/>
        <v>230.12499999998258</v>
      </c>
      <c r="S5521" s="21">
        <f t="shared" si="1550"/>
        <v>12.489422185414439</v>
      </c>
      <c r="T5521" s="21">
        <f t="shared" si="1541"/>
        <v>86.147999999999996</v>
      </c>
      <c r="U5521" s="37">
        <f>VLOOKUP(Time_Zone, 'LSTM LookUp'!$B$5:$D$8, 3, FALSE)</f>
        <v>-75</v>
      </c>
      <c r="V5521" s="21">
        <f t="shared" si="1551"/>
        <v>-3.4992259216475166</v>
      </c>
      <c r="W5521" s="21">
        <f t="shared" si="1542"/>
        <v>40.273193519588105</v>
      </c>
      <c r="X5521" s="21">
        <f t="shared" si="1543"/>
        <v>0</v>
      </c>
      <c r="Y5521" s="21">
        <f t="shared" si="1544"/>
        <v>0</v>
      </c>
      <c r="Z5521" s="21">
        <f t="shared" si="1552"/>
        <v>0</v>
      </c>
      <c r="AA5521" s="21">
        <f t="shared" si="1545"/>
        <v>0</v>
      </c>
      <c r="AB5521" s="21">
        <f t="shared" si="1546"/>
        <v>0</v>
      </c>
      <c r="AC5521" s="21">
        <f t="shared" si="1547"/>
        <v>60.08</v>
      </c>
      <c r="AD5521" s="21">
        <f t="shared" si="1553"/>
        <v>0</v>
      </c>
      <c r="AE5521" s="21" t="str">
        <f t="shared" si="1548"/>
        <v>8/18/4:00</v>
      </c>
    </row>
    <row r="5522" spans="2:31">
      <c r="B5522" s="37">
        <v>8</v>
      </c>
      <c r="C5522" s="38">
        <v>18</v>
      </c>
      <c r="D5522" s="39">
        <v>5</v>
      </c>
      <c r="E5522" s="17">
        <v>16.7</v>
      </c>
      <c r="F5522" s="17">
        <v>0</v>
      </c>
      <c r="G5522" s="17">
        <v>0</v>
      </c>
      <c r="H5522" s="37">
        <f t="shared" si="1536"/>
        <v>62.059999999999995</v>
      </c>
      <c r="I5522" s="37">
        <f>IF(H5522&lt;'Roof Calculator'!$G$8, 1, 0)</f>
        <v>0</v>
      </c>
      <c r="J5522" s="37">
        <f>IF(H5522&gt;='Roof Calculator'!$G$8, 1, 0)</f>
        <v>1</v>
      </c>
      <c r="K5522" s="37">
        <f t="shared" si="1537"/>
        <v>0</v>
      </c>
      <c r="L5522" s="37">
        <f t="shared" si="1538"/>
        <v>62.059999999999995</v>
      </c>
      <c r="M5522" s="37">
        <v>0</v>
      </c>
      <c r="N5522" s="37">
        <f t="shared" si="1539"/>
        <v>0</v>
      </c>
      <c r="O5522" s="37">
        <v>0</v>
      </c>
      <c r="P5522" s="37">
        <v>0</v>
      </c>
      <c r="Q5522" s="21">
        <f t="shared" si="1540"/>
        <v>39.790999999999997</v>
      </c>
      <c r="R5522" s="21">
        <f t="shared" si="1549"/>
        <v>230.16666666664923</v>
      </c>
      <c r="S5522" s="21">
        <f t="shared" si="1550"/>
        <v>12.475358133619233</v>
      </c>
      <c r="T5522" s="21">
        <f t="shared" si="1541"/>
        <v>86.147999999999996</v>
      </c>
      <c r="U5522" s="37">
        <f>VLOOKUP(Time_Zone, 'LSTM LookUp'!$B$5:$D$8, 3, FALSE)</f>
        <v>-75</v>
      </c>
      <c r="V5522" s="21">
        <f t="shared" si="1551"/>
        <v>-3.4895839062795195</v>
      </c>
      <c r="W5522" s="21">
        <f t="shared" si="1542"/>
        <v>55.275604023430105</v>
      </c>
      <c r="X5522" s="21">
        <f t="shared" si="1543"/>
        <v>0</v>
      </c>
      <c r="Y5522" s="21">
        <f t="shared" si="1544"/>
        <v>0</v>
      </c>
      <c r="Z5522" s="21">
        <f t="shared" si="1552"/>
        <v>0</v>
      </c>
      <c r="AA5522" s="21">
        <f t="shared" si="1545"/>
        <v>0</v>
      </c>
      <c r="AB5522" s="21">
        <f t="shared" si="1546"/>
        <v>0</v>
      </c>
      <c r="AC5522" s="21">
        <f t="shared" si="1547"/>
        <v>62.059999999999995</v>
      </c>
      <c r="AD5522" s="21">
        <f t="shared" si="1553"/>
        <v>0</v>
      </c>
      <c r="AE5522" s="21" t="str">
        <f t="shared" si="1548"/>
        <v>8/18/5:00</v>
      </c>
    </row>
    <row r="5523" spans="2:31">
      <c r="B5523" s="37">
        <v>8</v>
      </c>
      <c r="C5523" s="38">
        <v>18</v>
      </c>
      <c r="D5523" s="39">
        <v>6</v>
      </c>
      <c r="E5523" s="17">
        <v>15.6</v>
      </c>
      <c r="F5523" s="17">
        <v>0</v>
      </c>
      <c r="G5523" s="17">
        <v>0</v>
      </c>
      <c r="H5523" s="37">
        <f t="shared" si="1536"/>
        <v>60.08</v>
      </c>
      <c r="I5523" s="37">
        <f>IF(H5523&lt;'Roof Calculator'!$G$8, 1, 0)</f>
        <v>0</v>
      </c>
      <c r="J5523" s="37">
        <f>IF(H5523&gt;='Roof Calculator'!$G$8, 1, 0)</f>
        <v>1</v>
      </c>
      <c r="K5523" s="37">
        <f t="shared" si="1537"/>
        <v>0</v>
      </c>
      <c r="L5523" s="37">
        <f t="shared" si="1538"/>
        <v>60.08</v>
      </c>
      <c r="M5523" s="37">
        <v>0</v>
      </c>
      <c r="N5523" s="37">
        <f t="shared" si="1539"/>
        <v>0</v>
      </c>
      <c r="O5523" s="37">
        <v>0</v>
      </c>
      <c r="P5523" s="37">
        <v>0</v>
      </c>
      <c r="Q5523" s="21">
        <f t="shared" si="1540"/>
        <v>39.790999999999997</v>
      </c>
      <c r="R5523" s="21">
        <f t="shared" si="1549"/>
        <v>230.20833333331589</v>
      </c>
      <c r="S5523" s="21">
        <f t="shared" si="1550"/>
        <v>12.461288324460517</v>
      </c>
      <c r="T5523" s="21">
        <f t="shared" si="1541"/>
        <v>86.147999999999996</v>
      </c>
      <c r="U5523" s="37">
        <f>VLOOKUP(Time_Zone, 'LSTM LookUp'!$B$5:$D$8, 3, FALSE)</f>
        <v>-75</v>
      </c>
      <c r="V5523" s="21">
        <f t="shared" si="1551"/>
        <v>-3.4799262062748868</v>
      </c>
      <c r="W5523" s="21">
        <f t="shared" si="1542"/>
        <v>70.278018448431283</v>
      </c>
      <c r="X5523" s="21">
        <f t="shared" si="1543"/>
        <v>0</v>
      </c>
      <c r="Y5523" s="21">
        <f t="shared" si="1544"/>
        <v>0</v>
      </c>
      <c r="Z5523" s="21">
        <f t="shared" si="1552"/>
        <v>0</v>
      </c>
      <c r="AA5523" s="21">
        <f t="shared" si="1545"/>
        <v>0</v>
      </c>
      <c r="AB5523" s="21">
        <f t="shared" si="1546"/>
        <v>0</v>
      </c>
      <c r="AC5523" s="21">
        <f t="shared" si="1547"/>
        <v>60.08</v>
      </c>
      <c r="AD5523" s="21">
        <f t="shared" si="1553"/>
        <v>0</v>
      </c>
      <c r="AE5523" s="21" t="str">
        <f t="shared" si="1548"/>
        <v>8/18/6:00</v>
      </c>
    </row>
    <row r="5524" spans="2:31">
      <c r="B5524" s="37">
        <v>8</v>
      </c>
      <c r="C5524" s="38">
        <v>18</v>
      </c>
      <c r="D5524" s="39">
        <v>7</v>
      </c>
      <c r="E5524" s="17">
        <v>16.100000000000001</v>
      </c>
      <c r="F5524" s="17">
        <v>28</v>
      </c>
      <c r="G5524" s="17">
        <v>201</v>
      </c>
      <c r="H5524" s="37">
        <f t="shared" si="1536"/>
        <v>60.980000000000004</v>
      </c>
      <c r="I5524" s="37">
        <f>IF(H5524&lt;'Roof Calculator'!$G$8, 1, 0)</f>
        <v>0</v>
      </c>
      <c r="J5524" s="37">
        <f>IF(H5524&gt;='Roof Calculator'!$G$8, 1, 0)</f>
        <v>1</v>
      </c>
      <c r="K5524" s="37">
        <f t="shared" si="1537"/>
        <v>0</v>
      </c>
      <c r="L5524" s="37">
        <f t="shared" si="1538"/>
        <v>60.980000000000004</v>
      </c>
      <c r="M5524" s="37">
        <v>0</v>
      </c>
      <c r="N5524" s="37">
        <f t="shared" si="1539"/>
        <v>28</v>
      </c>
      <c r="O5524" s="37">
        <v>0</v>
      </c>
      <c r="P5524" s="37">
        <v>0</v>
      </c>
      <c r="Q5524" s="21">
        <f t="shared" si="1540"/>
        <v>39.790999999999997</v>
      </c>
      <c r="R5524" s="21">
        <f t="shared" si="1549"/>
        <v>230.24999999998255</v>
      </c>
      <c r="S5524" s="21">
        <f t="shared" si="1550"/>
        <v>12.447212765265446</v>
      </c>
      <c r="T5524" s="21">
        <f t="shared" si="1541"/>
        <v>86.147999999999996</v>
      </c>
      <c r="U5524" s="37">
        <f>VLOOKUP(Time_Zone, 'LSTM LookUp'!$B$5:$D$8, 3, FALSE)</f>
        <v>-75</v>
      </c>
      <c r="V5524" s="21">
        <f t="shared" si="1551"/>
        <v>-3.4702528355903306</v>
      </c>
      <c r="W5524" s="21">
        <f t="shared" si="1542"/>
        <v>85.280436791102375</v>
      </c>
      <c r="X5524" s="21">
        <f t="shared" si="1543"/>
        <v>40.135469728015906</v>
      </c>
      <c r="Y5524" s="21">
        <f t="shared" si="1544"/>
        <v>68.135469728015906</v>
      </c>
      <c r="Z5524" s="21">
        <f t="shared" si="1552"/>
        <v>21.597753875138451</v>
      </c>
      <c r="AA5524" s="21">
        <f t="shared" si="1545"/>
        <v>0</v>
      </c>
      <c r="AB5524" s="21">
        <f t="shared" si="1546"/>
        <v>21.597753875138451</v>
      </c>
      <c r="AC5524" s="21">
        <f t="shared" si="1547"/>
        <v>60.980000000000004</v>
      </c>
      <c r="AD5524" s="21">
        <f t="shared" si="1553"/>
        <v>21.597753875138451</v>
      </c>
      <c r="AE5524" s="21" t="str">
        <f t="shared" si="1548"/>
        <v>8/18/7:00</v>
      </c>
    </row>
    <row r="5525" spans="2:31">
      <c r="B5525" s="37">
        <v>8</v>
      </c>
      <c r="C5525" s="38">
        <v>18</v>
      </c>
      <c r="D5525" s="39">
        <v>8</v>
      </c>
      <c r="E5525" s="17">
        <v>20.6</v>
      </c>
      <c r="F5525" s="17">
        <v>53</v>
      </c>
      <c r="G5525" s="17">
        <v>570</v>
      </c>
      <c r="H5525" s="37">
        <f t="shared" si="1536"/>
        <v>69.08</v>
      </c>
      <c r="I5525" s="37">
        <f>IF(H5525&lt;'Roof Calculator'!$G$8, 1, 0)</f>
        <v>0</v>
      </c>
      <c r="J5525" s="37">
        <f>IF(H5525&gt;='Roof Calculator'!$G$8, 1, 0)</f>
        <v>1</v>
      </c>
      <c r="K5525" s="37">
        <f t="shared" si="1537"/>
        <v>0</v>
      </c>
      <c r="L5525" s="37">
        <f t="shared" si="1538"/>
        <v>69.08</v>
      </c>
      <c r="M5525" s="37">
        <v>0</v>
      </c>
      <c r="N5525" s="37">
        <f t="shared" si="1539"/>
        <v>53</v>
      </c>
      <c r="O5525" s="37">
        <v>0</v>
      </c>
      <c r="P5525" s="37">
        <v>0</v>
      </c>
      <c r="Q5525" s="21">
        <f t="shared" si="1540"/>
        <v>39.790999999999997</v>
      </c>
      <c r="R5525" s="21">
        <f t="shared" si="1549"/>
        <v>230.29166666664921</v>
      </c>
      <c r="S5525" s="21">
        <f t="shared" si="1550"/>
        <v>12.433131463361164</v>
      </c>
      <c r="T5525" s="21">
        <f t="shared" si="1541"/>
        <v>86.147999999999996</v>
      </c>
      <c r="U5525" s="37">
        <f>VLOOKUP(Time_Zone, 'LSTM LookUp'!$B$5:$D$8, 3, FALSE)</f>
        <v>-75</v>
      </c>
      <c r="V5525" s="21">
        <f t="shared" si="1551"/>
        <v>-3.4605638082191668</v>
      </c>
      <c r="W5525" s="21">
        <f t="shared" si="1542"/>
        <v>100.28285904794521</v>
      </c>
      <c r="X5525" s="21">
        <f t="shared" si="1543"/>
        <v>2.1909761065826596</v>
      </c>
      <c r="Y5525" s="21">
        <f t="shared" si="1544"/>
        <v>55.19097610658266</v>
      </c>
      <c r="Z5525" s="21">
        <f t="shared" si="1552"/>
        <v>17.494575480830552</v>
      </c>
      <c r="AA5525" s="21">
        <f t="shared" si="1545"/>
        <v>0</v>
      </c>
      <c r="AB5525" s="21">
        <f t="shared" si="1546"/>
        <v>17.494575480830552</v>
      </c>
      <c r="AC5525" s="21">
        <f t="shared" si="1547"/>
        <v>69.08</v>
      </c>
      <c r="AD5525" s="21">
        <f t="shared" si="1553"/>
        <v>17.494575480830552</v>
      </c>
      <c r="AE5525" s="21" t="str">
        <f t="shared" si="1548"/>
        <v>8/18/8:00</v>
      </c>
    </row>
    <row r="5526" spans="2:31">
      <c r="B5526" s="37">
        <v>8</v>
      </c>
      <c r="C5526" s="38">
        <v>18</v>
      </c>
      <c r="D5526" s="39">
        <v>9</v>
      </c>
      <c r="E5526" s="17">
        <v>22.8</v>
      </c>
      <c r="F5526" s="17">
        <v>87</v>
      </c>
      <c r="G5526" s="17">
        <v>712</v>
      </c>
      <c r="H5526" s="37">
        <f t="shared" ref="H5526:H5589" si="1554">E5526*9/5+32</f>
        <v>73.040000000000006</v>
      </c>
      <c r="I5526" s="37">
        <f>IF(H5526&lt;'Roof Calculator'!$G$8, 1, 0)</f>
        <v>0</v>
      </c>
      <c r="J5526" s="37">
        <f>IF(H5526&gt;='Roof Calculator'!$G$8, 1, 0)</f>
        <v>1</v>
      </c>
      <c r="K5526" s="37">
        <f t="shared" ref="K5526:K5589" si="1555">I5526*H5526</f>
        <v>0</v>
      </c>
      <c r="L5526" s="37">
        <f t="shared" ref="L5526:L5589" si="1556">J5526*H5526</f>
        <v>73.040000000000006</v>
      </c>
      <c r="M5526" s="37">
        <v>0</v>
      </c>
      <c r="N5526" s="37">
        <f t="shared" ref="N5526:N5589" si="1557">F5526*(180-M5526)/180</f>
        <v>87</v>
      </c>
      <c r="O5526" s="37">
        <v>0</v>
      </c>
      <c r="P5526" s="37">
        <v>0</v>
      </c>
      <c r="Q5526" s="21">
        <f t="shared" ref="Q5526:Q5589" si="1558">Latitude</f>
        <v>39.790999999999997</v>
      </c>
      <c r="R5526" s="21">
        <f t="shared" si="1549"/>
        <v>230.33333333331586</v>
      </c>
      <c r="S5526" s="21">
        <f t="shared" si="1550"/>
        <v>12.419044426074892</v>
      </c>
      <c r="T5526" s="21">
        <f t="shared" ref="T5526:T5589" si="1559">Longitude</f>
        <v>86.147999999999996</v>
      </c>
      <c r="U5526" s="37">
        <f>VLOOKUP(Time_Zone, 'LSTM LookUp'!$B$5:$D$8, 3, FALSE)</f>
        <v>-75</v>
      </c>
      <c r="V5526" s="21">
        <f t="shared" si="1551"/>
        <v>-3.4508591381913689</v>
      </c>
      <c r="W5526" s="21">
        <f t="shared" ref="W5526:W5589" si="1560">15*((D5526+(4*(T5526-U5526)+V5526)/60)-12)</f>
        <v>115.28528521545215</v>
      </c>
      <c r="X5526" s="21">
        <f t="shared" ref="X5526:X5589" si="1561">G5526*(SIN(S5526*PI()/180)*SIN(Q5526*PI()/180)*COS(O5526*PI()/180)-SIN(S5526*PI()/180)*COS(Q5526*PI()/180)*SIN(O5526*PI()/180)*COS(P5526*PI()/180)+COS(S5526*PI()/180)*COS(Q5526*PI()/180)*COS(O5526*PI()/180)*COS(W5526*PI()/180)+COS(S5526*PI()/180)*SIN(Q5526*PI()/180)*SIN(O5526*PI()/180)*COS(P5526*PI()/180)*COS(W5526*PI()/180)+COS(S5526*PI()/180)*SIN(P5526*PI()/180)*SIN(W5526*PI()/180)*SIN(O5526*PI()/180))</f>
        <v>-130.2112906319577</v>
      </c>
      <c r="Y5526" s="21">
        <f t="shared" ref="Y5526:Y5589" si="1562">X5526+N5526</f>
        <v>-43.211290631957695</v>
      </c>
      <c r="Z5526" s="21">
        <f t="shared" si="1552"/>
        <v>-13.697224418082467</v>
      </c>
      <c r="AA5526" s="21">
        <f t="shared" ref="AA5526:AA5589" si="1563">Z5526*I5526</f>
        <v>0</v>
      </c>
      <c r="AB5526" s="21">
        <f t="shared" ref="AB5526:AB5589" si="1564">Z5526*J5526</f>
        <v>-13.697224418082467</v>
      </c>
      <c r="AC5526" s="21">
        <f t="shared" ref="AC5526:AC5589" si="1565">L5526</f>
        <v>73.040000000000006</v>
      </c>
      <c r="AD5526" s="21">
        <f t="shared" si="1553"/>
        <v>-13.697224418082467</v>
      </c>
      <c r="AE5526" s="21" t="str">
        <f t="shared" ref="AE5526:AE5589" si="1566">CONCATENATE(B5526, "/", C5526, "/", D5526,":00")</f>
        <v>8/18/9:00</v>
      </c>
    </row>
    <row r="5527" spans="2:31">
      <c r="B5527" s="37">
        <v>8</v>
      </c>
      <c r="C5527" s="38">
        <v>18</v>
      </c>
      <c r="D5527" s="39">
        <v>10</v>
      </c>
      <c r="E5527" s="17">
        <v>25.6</v>
      </c>
      <c r="F5527" s="17">
        <v>116</v>
      </c>
      <c r="G5527" s="17">
        <v>708</v>
      </c>
      <c r="H5527" s="37">
        <f t="shared" si="1554"/>
        <v>78.08</v>
      </c>
      <c r="I5527" s="37">
        <f>IF(H5527&lt;'Roof Calculator'!$G$8, 1, 0)</f>
        <v>0</v>
      </c>
      <c r="J5527" s="37">
        <f>IF(H5527&gt;='Roof Calculator'!$G$8, 1, 0)</f>
        <v>1</v>
      </c>
      <c r="K5527" s="37">
        <f t="shared" si="1555"/>
        <v>0</v>
      </c>
      <c r="L5527" s="37">
        <f t="shared" si="1556"/>
        <v>78.08</v>
      </c>
      <c r="M5527" s="37">
        <v>0</v>
      </c>
      <c r="N5527" s="37">
        <f t="shared" si="1557"/>
        <v>116</v>
      </c>
      <c r="O5527" s="37">
        <v>0</v>
      </c>
      <c r="P5527" s="37">
        <v>0</v>
      </c>
      <c r="Q5527" s="21">
        <f t="shared" si="1558"/>
        <v>39.790999999999997</v>
      </c>
      <c r="R5527" s="21">
        <f t="shared" ref="R5527:R5590" si="1567">R5526+1/24</f>
        <v>230.37499999998252</v>
      </c>
      <c r="S5527" s="21">
        <f t="shared" ref="S5527:S5590" si="1568">ASIN(SIN(23.45*PI()/180)*SIN((360/365*(R5527-81))*PI()/180))*180/PI()</f>
        <v>12.404951660733824</v>
      </c>
      <c r="T5527" s="21">
        <f t="shared" si="1559"/>
        <v>86.147999999999996</v>
      </c>
      <c r="U5527" s="37">
        <f>VLOOKUP(Time_Zone, 'LSTM LookUp'!$B$5:$D$8, 3, FALSE)</f>
        <v>-75</v>
      </c>
      <c r="V5527" s="21">
        <f t="shared" ref="V5527:V5590" si="1569">9.87*SIN(2*(360/365*(R5527-81))*PI()/180)-7.53*COS((360/365*(R5527-81))*PI()/180)-1.5*SIN((360/365*(R5527-81))*PI()/180)</f>
        <v>-3.441138839573445</v>
      </c>
      <c r="W5527" s="21">
        <f t="shared" si="1560"/>
        <v>130.28771529010663</v>
      </c>
      <c r="X5527" s="21">
        <f t="shared" si="1561"/>
        <v>-246.22488339759917</v>
      </c>
      <c r="Y5527" s="21">
        <f t="shared" si="1562"/>
        <v>-130.22488339759917</v>
      </c>
      <c r="Z5527" s="21">
        <f t="shared" ref="Z5527:Z5590" si="1570">Y5527/10.764*3.412</f>
        <v>-41.279013577908621</v>
      </c>
      <c r="AA5527" s="21">
        <f t="shared" si="1563"/>
        <v>0</v>
      </c>
      <c r="AB5527" s="21">
        <f t="shared" si="1564"/>
        <v>-41.279013577908621</v>
      </c>
      <c r="AC5527" s="21">
        <f t="shared" si="1565"/>
        <v>78.08</v>
      </c>
      <c r="AD5527" s="21">
        <f t="shared" ref="AD5527:AD5590" si="1571">AB5527</f>
        <v>-41.279013577908621</v>
      </c>
      <c r="AE5527" s="21" t="str">
        <f t="shared" si="1566"/>
        <v>8/18/10:00</v>
      </c>
    </row>
    <row r="5528" spans="2:31">
      <c r="B5528" s="37">
        <v>8</v>
      </c>
      <c r="C5528" s="38">
        <v>18</v>
      </c>
      <c r="D5528" s="39">
        <v>11</v>
      </c>
      <c r="E5528" s="17">
        <v>27.2</v>
      </c>
      <c r="F5528" s="17">
        <v>155</v>
      </c>
      <c r="G5528" s="17">
        <v>735</v>
      </c>
      <c r="H5528" s="37">
        <f t="shared" si="1554"/>
        <v>80.959999999999994</v>
      </c>
      <c r="I5528" s="37">
        <f>IF(H5528&lt;'Roof Calculator'!$G$8, 1, 0)</f>
        <v>0</v>
      </c>
      <c r="J5528" s="37">
        <f>IF(H5528&gt;='Roof Calculator'!$G$8, 1, 0)</f>
        <v>1</v>
      </c>
      <c r="K5528" s="37">
        <f t="shared" si="1555"/>
        <v>0</v>
      </c>
      <c r="L5528" s="37">
        <f t="shared" si="1556"/>
        <v>80.959999999999994</v>
      </c>
      <c r="M5528" s="37">
        <v>0</v>
      </c>
      <c r="N5528" s="37">
        <f t="shared" si="1557"/>
        <v>155</v>
      </c>
      <c r="O5528" s="37">
        <v>0</v>
      </c>
      <c r="P5528" s="37">
        <v>0</v>
      </c>
      <c r="Q5528" s="21">
        <f t="shared" si="1558"/>
        <v>39.790999999999997</v>
      </c>
      <c r="R5528" s="21">
        <f t="shared" si="1567"/>
        <v>230.41666666664918</v>
      </c>
      <c r="S5528" s="21">
        <f t="shared" si="1568"/>
        <v>12.390853174665116</v>
      </c>
      <c r="T5528" s="21">
        <f t="shared" si="1559"/>
        <v>86.147999999999996</v>
      </c>
      <c r="U5528" s="37">
        <f>VLOOKUP(Time_Zone, 'LSTM LookUp'!$B$5:$D$8, 3, FALSE)</f>
        <v>-75</v>
      </c>
      <c r="V5528" s="21">
        <f t="shared" si="1569"/>
        <v>-3.4314029264684334</v>
      </c>
      <c r="W5528" s="21">
        <f t="shared" si="1560"/>
        <v>145.29014926838289</v>
      </c>
      <c r="X5528" s="21">
        <f t="shared" si="1561"/>
        <v>-352.5100114202271</v>
      </c>
      <c r="Y5528" s="21">
        <f t="shared" si="1562"/>
        <v>-197.5100114202271</v>
      </c>
      <c r="Z5528" s="21">
        <f t="shared" si="1570"/>
        <v>-62.607223984189417</v>
      </c>
      <c r="AA5528" s="21">
        <f t="shared" si="1563"/>
        <v>0</v>
      </c>
      <c r="AB5528" s="21">
        <f t="shared" si="1564"/>
        <v>-62.607223984189417</v>
      </c>
      <c r="AC5528" s="21">
        <f t="shared" si="1565"/>
        <v>80.959999999999994</v>
      </c>
      <c r="AD5528" s="21">
        <f t="shared" si="1571"/>
        <v>-62.607223984189417</v>
      </c>
      <c r="AE5528" s="21" t="str">
        <f t="shared" si="1566"/>
        <v>8/18/11:00</v>
      </c>
    </row>
    <row r="5529" spans="2:31">
      <c r="B5529" s="37">
        <v>8</v>
      </c>
      <c r="C5529" s="38">
        <v>18</v>
      </c>
      <c r="D5529" s="39">
        <v>12</v>
      </c>
      <c r="E5529" s="17">
        <v>27.8</v>
      </c>
      <c r="F5529" s="17">
        <v>193</v>
      </c>
      <c r="G5529" s="17">
        <v>715</v>
      </c>
      <c r="H5529" s="37">
        <f t="shared" si="1554"/>
        <v>82.04</v>
      </c>
      <c r="I5529" s="37">
        <f>IF(H5529&lt;'Roof Calculator'!$G$8, 1, 0)</f>
        <v>0</v>
      </c>
      <c r="J5529" s="37">
        <f>IF(H5529&gt;='Roof Calculator'!$G$8, 1, 0)</f>
        <v>1</v>
      </c>
      <c r="K5529" s="37">
        <f t="shared" si="1555"/>
        <v>0</v>
      </c>
      <c r="L5529" s="37">
        <f t="shared" si="1556"/>
        <v>82.04</v>
      </c>
      <c r="M5529" s="37">
        <v>0</v>
      </c>
      <c r="N5529" s="37">
        <f t="shared" si="1557"/>
        <v>193</v>
      </c>
      <c r="O5529" s="37">
        <v>0</v>
      </c>
      <c r="P5529" s="37">
        <v>0</v>
      </c>
      <c r="Q5529" s="21">
        <f t="shared" si="1558"/>
        <v>39.790999999999997</v>
      </c>
      <c r="R5529" s="21">
        <f t="shared" si="1567"/>
        <v>230.45833333331584</v>
      </c>
      <c r="S5529" s="21">
        <f t="shared" si="1568"/>
        <v>12.376748975196024</v>
      </c>
      <c r="T5529" s="21">
        <f t="shared" si="1559"/>
        <v>86.147999999999996</v>
      </c>
      <c r="U5529" s="37">
        <f>VLOOKUP(Time_Zone, 'LSTM LookUp'!$B$5:$D$8, 3, FALSE)</f>
        <v>-75</v>
      </c>
      <c r="V5529" s="21">
        <f t="shared" si="1569"/>
        <v>-3.4216514130159488</v>
      </c>
      <c r="W5529" s="21">
        <f t="shared" si="1560"/>
        <v>160.292587146746</v>
      </c>
      <c r="X5529" s="21">
        <f t="shared" si="1561"/>
        <v>-407.11462909426808</v>
      </c>
      <c r="Y5529" s="21">
        <f t="shared" si="1562"/>
        <v>-214.11462909426808</v>
      </c>
      <c r="Z5529" s="21">
        <f t="shared" si="1570"/>
        <v>-67.870597776815558</v>
      </c>
      <c r="AA5529" s="21">
        <f t="shared" si="1563"/>
        <v>0</v>
      </c>
      <c r="AB5529" s="21">
        <f t="shared" si="1564"/>
        <v>-67.870597776815558</v>
      </c>
      <c r="AC5529" s="21">
        <f t="shared" si="1565"/>
        <v>82.04</v>
      </c>
      <c r="AD5529" s="21">
        <f t="shared" si="1571"/>
        <v>-67.870597776815558</v>
      </c>
      <c r="AE5529" s="21" t="str">
        <f t="shared" si="1566"/>
        <v>8/18/12:00</v>
      </c>
    </row>
    <row r="5530" spans="2:31">
      <c r="B5530" s="37">
        <v>8</v>
      </c>
      <c r="C5530" s="38">
        <v>18</v>
      </c>
      <c r="D5530" s="39">
        <v>13</v>
      </c>
      <c r="E5530" s="17">
        <v>28.9</v>
      </c>
      <c r="F5530" s="17">
        <v>204</v>
      </c>
      <c r="G5530" s="17">
        <v>757</v>
      </c>
      <c r="H5530" s="37">
        <f t="shared" si="1554"/>
        <v>84.02</v>
      </c>
      <c r="I5530" s="37">
        <f>IF(H5530&lt;'Roof Calculator'!$G$8, 1, 0)</f>
        <v>0</v>
      </c>
      <c r="J5530" s="37">
        <f>IF(H5530&gt;='Roof Calculator'!$G$8, 1, 0)</f>
        <v>1</v>
      </c>
      <c r="K5530" s="37">
        <f t="shared" si="1555"/>
        <v>0</v>
      </c>
      <c r="L5530" s="37">
        <f t="shared" si="1556"/>
        <v>84.02</v>
      </c>
      <c r="M5530" s="37">
        <v>0</v>
      </c>
      <c r="N5530" s="37">
        <f t="shared" si="1557"/>
        <v>204</v>
      </c>
      <c r="O5530" s="37">
        <v>0</v>
      </c>
      <c r="P5530" s="37">
        <v>0</v>
      </c>
      <c r="Q5530" s="21">
        <f t="shared" si="1558"/>
        <v>39.790999999999997</v>
      </c>
      <c r="R5530" s="21">
        <f t="shared" si="1567"/>
        <v>230.49999999998249</v>
      </c>
      <c r="S5530" s="21">
        <f t="shared" si="1568"/>
        <v>12.362639069653724</v>
      </c>
      <c r="T5530" s="21">
        <f t="shared" si="1559"/>
        <v>86.147999999999996</v>
      </c>
      <c r="U5530" s="37">
        <f>VLOOKUP(Time_Zone, 'LSTM LookUp'!$B$5:$D$8, 3, FALSE)</f>
        <v>-75</v>
      </c>
      <c r="V5530" s="21">
        <f t="shared" si="1569"/>
        <v>-3.4118843133920569</v>
      </c>
      <c r="W5530" s="21">
        <f t="shared" si="1560"/>
        <v>175.295028921652</v>
      </c>
      <c r="X5530" s="21">
        <f t="shared" si="1561"/>
        <v>-462.53987120320204</v>
      </c>
      <c r="Y5530" s="21">
        <f t="shared" si="1562"/>
        <v>-258.53987120320204</v>
      </c>
      <c r="Z5530" s="21">
        <f t="shared" si="1570"/>
        <v>-81.952623610676824</v>
      </c>
      <c r="AA5530" s="21">
        <f t="shared" si="1563"/>
        <v>0</v>
      </c>
      <c r="AB5530" s="21">
        <f t="shared" si="1564"/>
        <v>-81.952623610676824</v>
      </c>
      <c r="AC5530" s="21">
        <f t="shared" si="1565"/>
        <v>84.02</v>
      </c>
      <c r="AD5530" s="21">
        <f t="shared" si="1571"/>
        <v>-81.952623610676824</v>
      </c>
      <c r="AE5530" s="21" t="str">
        <f t="shared" si="1566"/>
        <v>8/18/13:00</v>
      </c>
    </row>
    <row r="5531" spans="2:31">
      <c r="B5531" s="37">
        <v>8</v>
      </c>
      <c r="C5531" s="38">
        <v>18</v>
      </c>
      <c r="D5531" s="39">
        <v>14</v>
      </c>
      <c r="E5531" s="17">
        <v>30</v>
      </c>
      <c r="F5531" s="17">
        <v>107</v>
      </c>
      <c r="G5531" s="17">
        <v>842</v>
      </c>
      <c r="H5531" s="37">
        <f t="shared" si="1554"/>
        <v>86</v>
      </c>
      <c r="I5531" s="37">
        <f>IF(H5531&lt;'Roof Calculator'!$G$8, 1, 0)</f>
        <v>0</v>
      </c>
      <c r="J5531" s="37">
        <f>IF(H5531&gt;='Roof Calculator'!$G$8, 1, 0)</f>
        <v>1</v>
      </c>
      <c r="K5531" s="37">
        <f t="shared" si="1555"/>
        <v>0</v>
      </c>
      <c r="L5531" s="37">
        <f t="shared" si="1556"/>
        <v>86</v>
      </c>
      <c r="M5531" s="37">
        <v>0</v>
      </c>
      <c r="N5531" s="37">
        <f t="shared" si="1557"/>
        <v>107</v>
      </c>
      <c r="O5531" s="37">
        <v>0</v>
      </c>
      <c r="P5531" s="37">
        <v>0</v>
      </c>
      <c r="Q5531" s="21">
        <f t="shared" si="1558"/>
        <v>39.790999999999997</v>
      </c>
      <c r="R5531" s="21">
        <f t="shared" si="1567"/>
        <v>230.54166666664915</v>
      </c>
      <c r="S5531" s="21">
        <f t="shared" si="1568"/>
        <v>12.348523465365439</v>
      </c>
      <c r="T5531" s="21">
        <f t="shared" si="1559"/>
        <v>86.147999999999996</v>
      </c>
      <c r="U5531" s="37">
        <f>VLOOKUP(Time_Zone, 'LSTM LookUp'!$B$5:$D$8, 3, FALSE)</f>
        <v>-75</v>
      </c>
      <c r="V5531" s="21">
        <f t="shared" si="1569"/>
        <v>-3.4021016418093248</v>
      </c>
      <c r="W5531" s="21">
        <f t="shared" si="1560"/>
        <v>190.29747458954768</v>
      </c>
      <c r="X5531" s="21">
        <f t="shared" si="1561"/>
        <v>-506.58983728882674</v>
      </c>
      <c r="Y5531" s="21">
        <f t="shared" si="1562"/>
        <v>-399.58983728882674</v>
      </c>
      <c r="Z5531" s="21">
        <f t="shared" si="1570"/>
        <v>-126.66299933384215</v>
      </c>
      <c r="AA5531" s="21">
        <f t="shared" si="1563"/>
        <v>0</v>
      </c>
      <c r="AB5531" s="21">
        <f t="shared" si="1564"/>
        <v>-126.66299933384215</v>
      </c>
      <c r="AC5531" s="21">
        <f t="shared" si="1565"/>
        <v>86</v>
      </c>
      <c r="AD5531" s="21">
        <f t="shared" si="1571"/>
        <v>-126.66299933384215</v>
      </c>
      <c r="AE5531" s="21" t="str">
        <f t="shared" si="1566"/>
        <v>8/18/14:00</v>
      </c>
    </row>
    <row r="5532" spans="2:31">
      <c r="B5532" s="37">
        <v>8</v>
      </c>
      <c r="C5532" s="38">
        <v>18</v>
      </c>
      <c r="D5532" s="39">
        <v>15</v>
      </c>
      <c r="E5532" s="17">
        <v>30.6</v>
      </c>
      <c r="F5532" s="17">
        <v>199</v>
      </c>
      <c r="G5532" s="17">
        <v>702</v>
      </c>
      <c r="H5532" s="37">
        <f t="shared" si="1554"/>
        <v>87.080000000000013</v>
      </c>
      <c r="I5532" s="37">
        <f>IF(H5532&lt;'Roof Calculator'!$G$8, 1, 0)</f>
        <v>0</v>
      </c>
      <c r="J5532" s="37">
        <f>IF(H5532&gt;='Roof Calculator'!$G$8, 1, 0)</f>
        <v>1</v>
      </c>
      <c r="K5532" s="37">
        <f t="shared" si="1555"/>
        <v>0</v>
      </c>
      <c r="L5532" s="37">
        <f t="shared" si="1556"/>
        <v>87.080000000000013</v>
      </c>
      <c r="M5532" s="37">
        <v>0</v>
      </c>
      <c r="N5532" s="37">
        <f t="shared" si="1557"/>
        <v>199</v>
      </c>
      <c r="O5532" s="37">
        <v>0</v>
      </c>
      <c r="P5532" s="37">
        <v>0</v>
      </c>
      <c r="Q5532" s="21">
        <f t="shared" si="1558"/>
        <v>39.790999999999997</v>
      </c>
      <c r="R5532" s="21">
        <f t="shared" si="1567"/>
        <v>230.58333333331581</v>
      </c>
      <c r="S5532" s="21">
        <f t="shared" si="1568"/>
        <v>12.334402169658324</v>
      </c>
      <c r="T5532" s="21">
        <f t="shared" si="1559"/>
        <v>86.147999999999996</v>
      </c>
      <c r="U5532" s="37">
        <f>VLOOKUP(Time_Zone, 'LSTM LookUp'!$B$5:$D$8, 3, FALSE)</f>
        <v>-75</v>
      </c>
      <c r="V5532" s="21">
        <f t="shared" si="1569"/>
        <v>-3.3923034125167213</v>
      </c>
      <c r="W5532" s="21">
        <f t="shared" si="1560"/>
        <v>205.29992414687081</v>
      </c>
      <c r="X5532" s="21">
        <f t="shared" si="1561"/>
        <v>-380.43871892457952</v>
      </c>
      <c r="Y5532" s="21">
        <f t="shared" si="1562"/>
        <v>-181.43871892457952</v>
      </c>
      <c r="Z5532" s="21">
        <f t="shared" si="1570"/>
        <v>-57.512904958255795</v>
      </c>
      <c r="AA5532" s="21">
        <f t="shared" si="1563"/>
        <v>0</v>
      </c>
      <c r="AB5532" s="21">
        <f t="shared" si="1564"/>
        <v>-57.512904958255795</v>
      </c>
      <c r="AC5532" s="21">
        <f t="shared" si="1565"/>
        <v>87.080000000000013</v>
      </c>
      <c r="AD5532" s="21">
        <f t="shared" si="1571"/>
        <v>-57.512904958255795</v>
      </c>
      <c r="AE5532" s="21" t="str">
        <f t="shared" si="1566"/>
        <v>8/18/15:00</v>
      </c>
    </row>
    <row r="5533" spans="2:31">
      <c r="B5533" s="37">
        <v>8</v>
      </c>
      <c r="C5533" s="38">
        <v>18</v>
      </c>
      <c r="D5533" s="39">
        <v>16</v>
      </c>
      <c r="E5533" s="17">
        <v>29.4</v>
      </c>
      <c r="F5533" s="17">
        <v>273</v>
      </c>
      <c r="G5533" s="17">
        <v>431</v>
      </c>
      <c r="H5533" s="37">
        <f t="shared" si="1554"/>
        <v>84.919999999999987</v>
      </c>
      <c r="I5533" s="37">
        <f>IF(H5533&lt;'Roof Calculator'!$G$8, 1, 0)</f>
        <v>0</v>
      </c>
      <c r="J5533" s="37">
        <f>IF(H5533&gt;='Roof Calculator'!$G$8, 1, 0)</f>
        <v>1</v>
      </c>
      <c r="K5533" s="37">
        <f t="shared" si="1555"/>
        <v>0</v>
      </c>
      <c r="L5533" s="37">
        <f t="shared" si="1556"/>
        <v>84.919999999999987</v>
      </c>
      <c r="M5533" s="37">
        <v>0</v>
      </c>
      <c r="N5533" s="37">
        <f t="shared" si="1557"/>
        <v>273</v>
      </c>
      <c r="O5533" s="37">
        <v>0</v>
      </c>
      <c r="P5533" s="37">
        <v>0</v>
      </c>
      <c r="Q5533" s="21">
        <f t="shared" si="1558"/>
        <v>39.790999999999997</v>
      </c>
      <c r="R5533" s="21">
        <f t="shared" si="1567"/>
        <v>230.62499999998246</v>
      </c>
      <c r="S5533" s="21">
        <f t="shared" si="1568"/>
        <v>12.32027518985959</v>
      </c>
      <c r="T5533" s="21">
        <f t="shared" si="1559"/>
        <v>86.147999999999996</v>
      </c>
      <c r="U5533" s="37">
        <f>VLOOKUP(Time_Zone, 'LSTM LookUp'!$B$5:$D$8, 3, FALSE)</f>
        <v>-75</v>
      </c>
      <c r="V5533" s="21">
        <f t="shared" si="1569"/>
        <v>-3.3824896397996742</v>
      </c>
      <c r="W5533" s="21">
        <f t="shared" si="1560"/>
        <v>220.30237759005007</v>
      </c>
      <c r="X5533" s="21">
        <f t="shared" si="1561"/>
        <v>-187.89343879752232</v>
      </c>
      <c r="Y5533" s="21">
        <f t="shared" si="1562"/>
        <v>85.106561202477678</v>
      </c>
      <c r="Z5533" s="21">
        <f t="shared" si="1570"/>
        <v>26.97729346180359</v>
      </c>
      <c r="AA5533" s="21">
        <f t="shared" si="1563"/>
        <v>0</v>
      </c>
      <c r="AB5533" s="21">
        <f t="shared" si="1564"/>
        <v>26.97729346180359</v>
      </c>
      <c r="AC5533" s="21">
        <f t="shared" si="1565"/>
        <v>84.919999999999987</v>
      </c>
      <c r="AD5533" s="21">
        <f t="shared" si="1571"/>
        <v>26.97729346180359</v>
      </c>
      <c r="AE5533" s="21" t="str">
        <f t="shared" si="1566"/>
        <v>8/18/16:00</v>
      </c>
    </row>
    <row r="5534" spans="2:31">
      <c r="B5534" s="37">
        <v>8</v>
      </c>
      <c r="C5534" s="38">
        <v>18</v>
      </c>
      <c r="D5534" s="39">
        <v>17</v>
      </c>
      <c r="E5534" s="17">
        <v>30</v>
      </c>
      <c r="F5534" s="17">
        <v>149</v>
      </c>
      <c r="G5534" s="17">
        <v>600</v>
      </c>
      <c r="H5534" s="37">
        <f t="shared" si="1554"/>
        <v>86</v>
      </c>
      <c r="I5534" s="37">
        <f>IF(H5534&lt;'Roof Calculator'!$G$8, 1, 0)</f>
        <v>0</v>
      </c>
      <c r="J5534" s="37">
        <f>IF(H5534&gt;='Roof Calculator'!$G$8, 1, 0)</f>
        <v>1</v>
      </c>
      <c r="K5534" s="37">
        <f t="shared" si="1555"/>
        <v>0</v>
      </c>
      <c r="L5534" s="37">
        <f t="shared" si="1556"/>
        <v>86</v>
      </c>
      <c r="M5534" s="37">
        <v>0</v>
      </c>
      <c r="N5534" s="37">
        <f t="shared" si="1557"/>
        <v>149</v>
      </c>
      <c r="O5534" s="37">
        <v>0</v>
      </c>
      <c r="P5534" s="37">
        <v>0</v>
      </c>
      <c r="Q5534" s="21">
        <f t="shared" si="1558"/>
        <v>39.790999999999997</v>
      </c>
      <c r="R5534" s="21">
        <f t="shared" si="1567"/>
        <v>230.66666666664912</v>
      </c>
      <c r="S5534" s="21">
        <f t="shared" si="1568"/>
        <v>12.306142533296414</v>
      </c>
      <c r="T5534" s="21">
        <f t="shared" si="1559"/>
        <v>86.147999999999996</v>
      </c>
      <c r="U5534" s="37">
        <f>VLOOKUP(Time_Zone, 'LSTM LookUp'!$B$5:$D$8, 3, FALSE)</f>
        <v>-75</v>
      </c>
      <c r="V5534" s="21">
        <f t="shared" si="1569"/>
        <v>-3.3726603379799971</v>
      </c>
      <c r="W5534" s="21">
        <f t="shared" si="1560"/>
        <v>235.30483491550498</v>
      </c>
      <c r="X5534" s="21">
        <f t="shared" si="1561"/>
        <v>-174.55094816695367</v>
      </c>
      <c r="Y5534" s="21">
        <f t="shared" si="1562"/>
        <v>-25.550948166953674</v>
      </c>
      <c r="Z5534" s="21">
        <f t="shared" si="1570"/>
        <v>-8.0992043056155651</v>
      </c>
      <c r="AA5534" s="21">
        <f t="shared" si="1563"/>
        <v>0</v>
      </c>
      <c r="AB5534" s="21">
        <f t="shared" si="1564"/>
        <v>-8.0992043056155651</v>
      </c>
      <c r="AC5534" s="21">
        <f t="shared" si="1565"/>
        <v>86</v>
      </c>
      <c r="AD5534" s="21">
        <f t="shared" si="1571"/>
        <v>-8.0992043056155651</v>
      </c>
      <c r="AE5534" s="21" t="str">
        <f t="shared" si="1566"/>
        <v>8/18/17:00</v>
      </c>
    </row>
    <row r="5535" spans="2:31">
      <c r="B5535" s="37">
        <v>8</v>
      </c>
      <c r="C5535" s="38">
        <v>18</v>
      </c>
      <c r="D5535" s="39">
        <v>18</v>
      </c>
      <c r="E5535" s="17">
        <v>29.4</v>
      </c>
      <c r="F5535" s="17">
        <v>67</v>
      </c>
      <c r="G5535" s="17">
        <v>648</v>
      </c>
      <c r="H5535" s="37">
        <f t="shared" si="1554"/>
        <v>84.919999999999987</v>
      </c>
      <c r="I5535" s="37">
        <f>IF(H5535&lt;'Roof Calculator'!$G$8, 1, 0)</f>
        <v>0</v>
      </c>
      <c r="J5535" s="37">
        <f>IF(H5535&gt;='Roof Calculator'!$G$8, 1, 0)</f>
        <v>1</v>
      </c>
      <c r="K5535" s="37">
        <f t="shared" si="1555"/>
        <v>0</v>
      </c>
      <c r="L5535" s="37">
        <f t="shared" si="1556"/>
        <v>84.919999999999987</v>
      </c>
      <c r="M5535" s="37">
        <v>0</v>
      </c>
      <c r="N5535" s="37">
        <f t="shared" si="1557"/>
        <v>67</v>
      </c>
      <c r="O5535" s="37">
        <v>0</v>
      </c>
      <c r="P5535" s="37">
        <v>0</v>
      </c>
      <c r="Q5535" s="21">
        <f t="shared" si="1558"/>
        <v>39.790999999999997</v>
      </c>
      <c r="R5535" s="21">
        <f t="shared" si="1567"/>
        <v>230.70833333331578</v>
      </c>
      <c r="S5535" s="21">
        <f t="shared" si="1568"/>
        <v>12.292004207295927</v>
      </c>
      <c r="T5535" s="21">
        <f t="shared" si="1559"/>
        <v>86.147999999999996</v>
      </c>
      <c r="U5535" s="37">
        <f>VLOOKUP(Time_Zone, 'LSTM LookUp'!$B$5:$D$8, 3, FALSE)</f>
        <v>-75</v>
      </c>
      <c r="V5535" s="21">
        <f t="shared" si="1569"/>
        <v>-3.3628155214158304</v>
      </c>
      <c r="W5535" s="21">
        <f t="shared" si="1560"/>
        <v>250.30729611964605</v>
      </c>
      <c r="X5535" s="21">
        <f t="shared" si="1561"/>
        <v>-75.648067856427105</v>
      </c>
      <c r="Y5535" s="21">
        <f t="shared" si="1562"/>
        <v>-8.6480678564271045</v>
      </c>
      <c r="Z5535" s="21">
        <f t="shared" si="1570"/>
        <v>-2.7412864665671943</v>
      </c>
      <c r="AA5535" s="21">
        <f t="shared" si="1563"/>
        <v>0</v>
      </c>
      <c r="AB5535" s="21">
        <f t="shared" si="1564"/>
        <v>-2.7412864665671943</v>
      </c>
      <c r="AC5535" s="21">
        <f t="shared" si="1565"/>
        <v>84.919999999999987</v>
      </c>
      <c r="AD5535" s="21">
        <f t="shared" si="1571"/>
        <v>-2.7412864665671943</v>
      </c>
      <c r="AE5535" s="21" t="str">
        <f t="shared" si="1566"/>
        <v>8/18/18:00</v>
      </c>
    </row>
    <row r="5536" spans="2:31">
      <c r="B5536" s="37">
        <v>8</v>
      </c>
      <c r="C5536" s="38">
        <v>18</v>
      </c>
      <c r="D5536" s="39">
        <v>19</v>
      </c>
      <c r="E5536" s="17">
        <v>27.8</v>
      </c>
      <c r="F5536" s="17">
        <v>48</v>
      </c>
      <c r="G5536" s="17">
        <v>450</v>
      </c>
      <c r="H5536" s="37">
        <f t="shared" si="1554"/>
        <v>82.04</v>
      </c>
      <c r="I5536" s="37">
        <f>IF(H5536&lt;'Roof Calculator'!$G$8, 1, 0)</f>
        <v>0</v>
      </c>
      <c r="J5536" s="37">
        <f>IF(H5536&gt;='Roof Calculator'!$G$8, 1, 0)</f>
        <v>1</v>
      </c>
      <c r="K5536" s="37">
        <f t="shared" si="1555"/>
        <v>0</v>
      </c>
      <c r="L5536" s="37">
        <f t="shared" si="1556"/>
        <v>82.04</v>
      </c>
      <c r="M5536" s="37">
        <v>0</v>
      </c>
      <c r="N5536" s="37">
        <f t="shared" si="1557"/>
        <v>48</v>
      </c>
      <c r="O5536" s="37">
        <v>0</v>
      </c>
      <c r="P5536" s="37">
        <v>0</v>
      </c>
      <c r="Q5536" s="21">
        <f t="shared" si="1558"/>
        <v>39.790999999999997</v>
      </c>
      <c r="R5536" s="21">
        <f t="shared" si="1567"/>
        <v>230.74999999998244</v>
      </c>
      <c r="S5536" s="21">
        <f t="shared" si="1568"/>
        <v>12.277860219185271</v>
      </c>
      <c r="T5536" s="21">
        <f t="shared" si="1559"/>
        <v>86.147999999999996</v>
      </c>
      <c r="U5536" s="37">
        <f>VLOOKUP(Time_Zone, 'LSTM LookUp'!$B$5:$D$8, 3, FALSE)</f>
        <v>-75</v>
      </c>
      <c r="V5536" s="21">
        <f t="shared" si="1569"/>
        <v>-3.352955204501697</v>
      </c>
      <c r="W5536" s="21">
        <f t="shared" si="1560"/>
        <v>265.30976119887458</v>
      </c>
      <c r="X5536" s="21">
        <f t="shared" si="1561"/>
        <v>33.616237231846483</v>
      </c>
      <c r="Y5536" s="21">
        <f t="shared" si="1562"/>
        <v>81.616237231846483</v>
      </c>
      <c r="Z5536" s="21">
        <f t="shared" si="1570"/>
        <v>25.870921723807154</v>
      </c>
      <c r="AA5536" s="21">
        <f t="shared" si="1563"/>
        <v>0</v>
      </c>
      <c r="AB5536" s="21">
        <f t="shared" si="1564"/>
        <v>25.870921723807154</v>
      </c>
      <c r="AC5536" s="21">
        <f t="shared" si="1565"/>
        <v>82.04</v>
      </c>
      <c r="AD5536" s="21">
        <f t="shared" si="1571"/>
        <v>25.870921723807154</v>
      </c>
      <c r="AE5536" s="21" t="str">
        <f t="shared" si="1566"/>
        <v>8/18/19:00</v>
      </c>
    </row>
    <row r="5537" spans="2:31">
      <c r="B5537" s="37">
        <v>8</v>
      </c>
      <c r="C5537" s="38">
        <v>18</v>
      </c>
      <c r="D5537" s="39">
        <v>20</v>
      </c>
      <c r="E5537" s="17">
        <v>23.9</v>
      </c>
      <c r="F5537" s="17">
        <v>15</v>
      </c>
      <c r="G5537" s="17">
        <v>86</v>
      </c>
      <c r="H5537" s="37">
        <f t="shared" si="1554"/>
        <v>75.02</v>
      </c>
      <c r="I5537" s="37">
        <f>IF(H5537&lt;'Roof Calculator'!$G$8, 1, 0)</f>
        <v>0</v>
      </c>
      <c r="J5537" s="37">
        <f>IF(H5537&gt;='Roof Calculator'!$G$8, 1, 0)</f>
        <v>1</v>
      </c>
      <c r="K5537" s="37">
        <f t="shared" si="1555"/>
        <v>0</v>
      </c>
      <c r="L5537" s="37">
        <f t="shared" si="1556"/>
        <v>75.02</v>
      </c>
      <c r="M5537" s="37">
        <v>0</v>
      </c>
      <c r="N5537" s="37">
        <f t="shared" si="1557"/>
        <v>15</v>
      </c>
      <c r="O5537" s="37">
        <v>0</v>
      </c>
      <c r="P5537" s="37">
        <v>0</v>
      </c>
      <c r="Q5537" s="21">
        <f t="shared" si="1558"/>
        <v>39.790999999999997</v>
      </c>
      <c r="R5537" s="21">
        <f t="shared" si="1567"/>
        <v>230.79166666664909</v>
      </c>
      <c r="S5537" s="21">
        <f t="shared" si="1568"/>
        <v>12.263710576291574</v>
      </c>
      <c r="T5537" s="21">
        <f t="shared" si="1559"/>
        <v>86.147999999999996</v>
      </c>
      <c r="U5537" s="37">
        <f>VLOOKUP(Time_Zone, 'LSTM LookUp'!$B$5:$D$8, 3, FALSE)</f>
        <v>-75</v>
      </c>
      <c r="V5537" s="21">
        <f t="shared" si="1569"/>
        <v>-3.3430794016684153</v>
      </c>
      <c r="W5537" s="21">
        <f t="shared" si="1560"/>
        <v>280.31223014958289</v>
      </c>
      <c r="X5537" s="21">
        <f t="shared" si="1561"/>
        <v>23.25029985060231</v>
      </c>
      <c r="Y5537" s="21">
        <f t="shared" si="1562"/>
        <v>38.25029985060231</v>
      </c>
      <c r="Z5537" s="21">
        <f t="shared" si="1570"/>
        <v>12.124676987203186</v>
      </c>
      <c r="AA5537" s="21">
        <f t="shared" si="1563"/>
        <v>0</v>
      </c>
      <c r="AB5537" s="21">
        <f t="shared" si="1564"/>
        <v>12.124676987203186</v>
      </c>
      <c r="AC5537" s="21">
        <f t="shared" si="1565"/>
        <v>75.02</v>
      </c>
      <c r="AD5537" s="21">
        <f t="shared" si="1571"/>
        <v>12.124676987203186</v>
      </c>
      <c r="AE5537" s="21" t="str">
        <f t="shared" si="1566"/>
        <v>8/18/20:00</v>
      </c>
    </row>
    <row r="5538" spans="2:31">
      <c r="B5538" s="37">
        <v>8</v>
      </c>
      <c r="C5538" s="38">
        <v>18</v>
      </c>
      <c r="D5538" s="39">
        <v>21</v>
      </c>
      <c r="E5538" s="17">
        <v>21.7</v>
      </c>
      <c r="F5538" s="17">
        <v>0</v>
      </c>
      <c r="G5538" s="17">
        <v>0</v>
      </c>
      <c r="H5538" s="37">
        <f t="shared" si="1554"/>
        <v>71.06</v>
      </c>
      <c r="I5538" s="37">
        <f>IF(H5538&lt;'Roof Calculator'!$G$8, 1, 0)</f>
        <v>0</v>
      </c>
      <c r="J5538" s="37">
        <f>IF(H5538&gt;='Roof Calculator'!$G$8, 1, 0)</f>
        <v>1</v>
      </c>
      <c r="K5538" s="37">
        <f t="shared" si="1555"/>
        <v>0</v>
      </c>
      <c r="L5538" s="37">
        <f t="shared" si="1556"/>
        <v>71.06</v>
      </c>
      <c r="M5538" s="37">
        <v>0</v>
      </c>
      <c r="N5538" s="37">
        <f t="shared" si="1557"/>
        <v>0</v>
      </c>
      <c r="O5538" s="37">
        <v>0</v>
      </c>
      <c r="P5538" s="37">
        <v>0</v>
      </c>
      <c r="Q5538" s="21">
        <f t="shared" si="1558"/>
        <v>39.790999999999997</v>
      </c>
      <c r="R5538" s="21">
        <f t="shared" si="1567"/>
        <v>230.83333333331575</v>
      </c>
      <c r="S5538" s="21">
        <f t="shared" si="1568"/>
        <v>12.249555285941929</v>
      </c>
      <c r="T5538" s="21">
        <f t="shared" si="1559"/>
        <v>86.147999999999996</v>
      </c>
      <c r="U5538" s="37">
        <f>VLOOKUP(Time_Zone, 'LSTM LookUp'!$B$5:$D$8, 3, FALSE)</f>
        <v>-75</v>
      </c>
      <c r="V5538" s="21">
        <f t="shared" si="1569"/>
        <v>-3.3331881273830906</v>
      </c>
      <c r="W5538" s="21">
        <f t="shared" si="1560"/>
        <v>295.31470296815422</v>
      </c>
      <c r="X5538" s="21">
        <f t="shared" si="1561"/>
        <v>0</v>
      </c>
      <c r="Y5538" s="21">
        <f t="shared" si="1562"/>
        <v>0</v>
      </c>
      <c r="Z5538" s="21">
        <f t="shared" si="1570"/>
        <v>0</v>
      </c>
      <c r="AA5538" s="21">
        <f t="shared" si="1563"/>
        <v>0</v>
      </c>
      <c r="AB5538" s="21">
        <f t="shared" si="1564"/>
        <v>0</v>
      </c>
      <c r="AC5538" s="21">
        <f t="shared" si="1565"/>
        <v>71.06</v>
      </c>
      <c r="AD5538" s="21">
        <f t="shared" si="1571"/>
        <v>0</v>
      </c>
      <c r="AE5538" s="21" t="str">
        <f t="shared" si="1566"/>
        <v>8/18/21:00</v>
      </c>
    </row>
    <row r="5539" spans="2:31">
      <c r="B5539" s="37">
        <v>8</v>
      </c>
      <c r="C5539" s="38">
        <v>18</v>
      </c>
      <c r="D5539" s="39">
        <v>22</v>
      </c>
      <c r="E5539" s="17">
        <v>20.6</v>
      </c>
      <c r="F5539" s="17">
        <v>0</v>
      </c>
      <c r="G5539" s="17">
        <v>0</v>
      </c>
      <c r="H5539" s="37">
        <f t="shared" si="1554"/>
        <v>69.08</v>
      </c>
      <c r="I5539" s="37">
        <f>IF(H5539&lt;'Roof Calculator'!$G$8, 1, 0)</f>
        <v>0</v>
      </c>
      <c r="J5539" s="37">
        <f>IF(H5539&gt;='Roof Calculator'!$G$8, 1, 0)</f>
        <v>1</v>
      </c>
      <c r="K5539" s="37">
        <f t="shared" si="1555"/>
        <v>0</v>
      </c>
      <c r="L5539" s="37">
        <f t="shared" si="1556"/>
        <v>69.08</v>
      </c>
      <c r="M5539" s="37">
        <v>0</v>
      </c>
      <c r="N5539" s="37">
        <f t="shared" si="1557"/>
        <v>0</v>
      </c>
      <c r="O5539" s="37">
        <v>0</v>
      </c>
      <c r="P5539" s="37">
        <v>0</v>
      </c>
      <c r="Q5539" s="21">
        <f t="shared" si="1558"/>
        <v>39.790999999999997</v>
      </c>
      <c r="R5539" s="21">
        <f t="shared" si="1567"/>
        <v>230.87499999998241</v>
      </c>
      <c r="S5539" s="21">
        <f t="shared" si="1568"/>
        <v>12.235394355463356</v>
      </c>
      <c r="T5539" s="21">
        <f t="shared" si="1559"/>
        <v>86.147999999999996</v>
      </c>
      <c r="U5539" s="37">
        <f>VLOOKUP(Time_Zone, 'LSTM LookUp'!$B$5:$D$8, 3, FALSE)</f>
        <v>-75</v>
      </c>
      <c r="V5539" s="21">
        <f t="shared" si="1569"/>
        <v>-3.3232813961490559</v>
      </c>
      <c r="W5539" s="21">
        <f t="shared" si="1560"/>
        <v>310.31717965096271</v>
      </c>
      <c r="X5539" s="21">
        <f t="shared" si="1561"/>
        <v>0</v>
      </c>
      <c r="Y5539" s="21">
        <f t="shared" si="1562"/>
        <v>0</v>
      </c>
      <c r="Z5539" s="21">
        <f t="shared" si="1570"/>
        <v>0</v>
      </c>
      <c r="AA5539" s="21">
        <f t="shared" si="1563"/>
        <v>0</v>
      </c>
      <c r="AB5539" s="21">
        <f t="shared" si="1564"/>
        <v>0</v>
      </c>
      <c r="AC5539" s="21">
        <f t="shared" si="1565"/>
        <v>69.08</v>
      </c>
      <c r="AD5539" s="21">
        <f t="shared" si="1571"/>
        <v>0</v>
      </c>
      <c r="AE5539" s="21" t="str">
        <f t="shared" si="1566"/>
        <v>8/18/22:00</v>
      </c>
    </row>
    <row r="5540" spans="2:31">
      <c r="B5540" s="37">
        <v>8</v>
      </c>
      <c r="C5540" s="38">
        <v>18</v>
      </c>
      <c r="D5540" s="39">
        <v>23</v>
      </c>
      <c r="E5540" s="17">
        <v>20.6</v>
      </c>
      <c r="F5540" s="17">
        <v>0</v>
      </c>
      <c r="G5540" s="17">
        <v>0</v>
      </c>
      <c r="H5540" s="37">
        <f t="shared" si="1554"/>
        <v>69.08</v>
      </c>
      <c r="I5540" s="37">
        <f>IF(H5540&lt;'Roof Calculator'!$G$8, 1, 0)</f>
        <v>0</v>
      </c>
      <c r="J5540" s="37">
        <f>IF(H5540&gt;='Roof Calculator'!$G$8, 1, 0)</f>
        <v>1</v>
      </c>
      <c r="K5540" s="37">
        <f t="shared" si="1555"/>
        <v>0</v>
      </c>
      <c r="L5540" s="37">
        <f t="shared" si="1556"/>
        <v>69.08</v>
      </c>
      <c r="M5540" s="37">
        <v>0</v>
      </c>
      <c r="N5540" s="37">
        <f t="shared" si="1557"/>
        <v>0</v>
      </c>
      <c r="O5540" s="37">
        <v>0</v>
      </c>
      <c r="P5540" s="37">
        <v>0</v>
      </c>
      <c r="Q5540" s="21">
        <f t="shared" si="1558"/>
        <v>39.790999999999997</v>
      </c>
      <c r="R5540" s="21">
        <f t="shared" si="1567"/>
        <v>230.91666666664906</v>
      </c>
      <c r="S5540" s="21">
        <f t="shared" si="1568"/>
        <v>12.221227792182935</v>
      </c>
      <c r="T5540" s="21">
        <f t="shared" si="1559"/>
        <v>86.147999999999996</v>
      </c>
      <c r="U5540" s="37">
        <f>VLOOKUP(Time_Zone, 'LSTM LookUp'!$B$5:$D$8, 3, FALSE)</f>
        <v>-75</v>
      </c>
      <c r="V5540" s="21">
        <f t="shared" si="1569"/>
        <v>-3.3133592225059321</v>
      </c>
      <c r="W5540" s="21">
        <f t="shared" si="1560"/>
        <v>325.31966019437351</v>
      </c>
      <c r="X5540" s="21">
        <f t="shared" si="1561"/>
        <v>0</v>
      </c>
      <c r="Y5540" s="21">
        <f t="shared" si="1562"/>
        <v>0</v>
      </c>
      <c r="Z5540" s="21">
        <f t="shared" si="1570"/>
        <v>0</v>
      </c>
      <c r="AA5540" s="21">
        <f t="shared" si="1563"/>
        <v>0</v>
      </c>
      <c r="AB5540" s="21">
        <f t="shared" si="1564"/>
        <v>0</v>
      </c>
      <c r="AC5540" s="21">
        <f t="shared" si="1565"/>
        <v>69.08</v>
      </c>
      <c r="AD5540" s="21">
        <f t="shared" si="1571"/>
        <v>0</v>
      </c>
      <c r="AE5540" s="21" t="str">
        <f t="shared" si="1566"/>
        <v>8/18/23:00</v>
      </c>
    </row>
    <row r="5541" spans="2:31">
      <c r="B5541" s="37">
        <v>8</v>
      </c>
      <c r="C5541" s="38">
        <v>18</v>
      </c>
      <c r="D5541" s="39">
        <v>24</v>
      </c>
      <c r="E5541" s="17">
        <v>20.6</v>
      </c>
      <c r="F5541" s="17">
        <v>0</v>
      </c>
      <c r="G5541" s="17">
        <v>0</v>
      </c>
      <c r="H5541" s="37">
        <f t="shared" si="1554"/>
        <v>69.08</v>
      </c>
      <c r="I5541" s="37">
        <f>IF(H5541&lt;'Roof Calculator'!$G$8, 1, 0)</f>
        <v>0</v>
      </c>
      <c r="J5541" s="37">
        <f>IF(H5541&gt;='Roof Calculator'!$G$8, 1, 0)</f>
        <v>1</v>
      </c>
      <c r="K5541" s="37">
        <f t="shared" si="1555"/>
        <v>0</v>
      </c>
      <c r="L5541" s="37">
        <f t="shared" si="1556"/>
        <v>69.08</v>
      </c>
      <c r="M5541" s="37">
        <v>0</v>
      </c>
      <c r="N5541" s="37">
        <f t="shared" si="1557"/>
        <v>0</v>
      </c>
      <c r="O5541" s="37">
        <v>0</v>
      </c>
      <c r="P5541" s="37">
        <v>0</v>
      </c>
      <c r="Q5541" s="21">
        <f t="shared" si="1558"/>
        <v>39.790999999999997</v>
      </c>
      <c r="R5541" s="21">
        <f t="shared" si="1567"/>
        <v>230.95833333331572</v>
      </c>
      <c r="S5541" s="21">
        <f t="shared" si="1568"/>
        <v>12.207055603427641</v>
      </c>
      <c r="T5541" s="21">
        <f t="shared" si="1559"/>
        <v>86.147999999999996</v>
      </c>
      <c r="U5541" s="37">
        <f>VLOOKUP(Time_Zone, 'LSTM LookUp'!$B$5:$D$8, 3, FALSE)</f>
        <v>-75</v>
      </c>
      <c r="V5541" s="21">
        <f t="shared" si="1569"/>
        <v>-3.3034216210295093</v>
      </c>
      <c r="W5541" s="21">
        <f t="shared" si="1560"/>
        <v>340.32214459474255</v>
      </c>
      <c r="X5541" s="21">
        <f t="shared" si="1561"/>
        <v>0</v>
      </c>
      <c r="Y5541" s="21">
        <f t="shared" si="1562"/>
        <v>0</v>
      </c>
      <c r="Z5541" s="21">
        <f t="shared" si="1570"/>
        <v>0</v>
      </c>
      <c r="AA5541" s="21">
        <f t="shared" si="1563"/>
        <v>0</v>
      </c>
      <c r="AB5541" s="21">
        <f t="shared" si="1564"/>
        <v>0</v>
      </c>
      <c r="AC5541" s="21">
        <f t="shared" si="1565"/>
        <v>69.08</v>
      </c>
      <c r="AD5541" s="21">
        <f t="shared" si="1571"/>
        <v>0</v>
      </c>
      <c r="AE5541" s="21" t="str">
        <f t="shared" si="1566"/>
        <v>8/18/24:00</v>
      </c>
    </row>
    <row r="5542" spans="2:31">
      <c r="B5542" s="37">
        <v>8</v>
      </c>
      <c r="C5542" s="38">
        <v>19</v>
      </c>
      <c r="D5542" s="39">
        <v>1</v>
      </c>
      <c r="E5542" s="17">
        <v>20</v>
      </c>
      <c r="F5542" s="17">
        <v>0</v>
      </c>
      <c r="G5542" s="17">
        <v>0</v>
      </c>
      <c r="H5542" s="37">
        <f t="shared" si="1554"/>
        <v>68</v>
      </c>
      <c r="I5542" s="37">
        <f>IF(H5542&lt;'Roof Calculator'!$G$8, 1, 0)</f>
        <v>0</v>
      </c>
      <c r="J5542" s="37">
        <f>IF(H5542&gt;='Roof Calculator'!$G$8, 1, 0)</f>
        <v>1</v>
      </c>
      <c r="K5542" s="37">
        <f t="shared" si="1555"/>
        <v>0</v>
      </c>
      <c r="L5542" s="37">
        <f t="shared" si="1556"/>
        <v>68</v>
      </c>
      <c r="M5542" s="37">
        <v>0</v>
      </c>
      <c r="N5542" s="37">
        <f t="shared" si="1557"/>
        <v>0</v>
      </c>
      <c r="O5542" s="37">
        <v>0</v>
      </c>
      <c r="P5542" s="37">
        <v>0</v>
      </c>
      <c r="Q5542" s="21">
        <f t="shared" si="1558"/>
        <v>39.790999999999997</v>
      </c>
      <c r="R5542" s="21">
        <f t="shared" si="1567"/>
        <v>230.99999999998238</v>
      </c>
      <c r="S5542" s="21">
        <f t="shared" si="1568"/>
        <v>12.192877796524414</v>
      </c>
      <c r="T5542" s="21">
        <f t="shared" si="1559"/>
        <v>86.147999999999996</v>
      </c>
      <c r="U5542" s="37">
        <f>VLOOKUP(Time_Zone, 'LSTM LookUp'!$B$5:$D$8, 3, FALSE)</f>
        <v>-75</v>
      </c>
      <c r="V5542" s="21">
        <f t="shared" si="1569"/>
        <v>-3.2934686063317349</v>
      </c>
      <c r="W5542" s="21">
        <f t="shared" si="1560"/>
        <v>-4.6753671515829343</v>
      </c>
      <c r="X5542" s="21">
        <f t="shared" si="1561"/>
        <v>0</v>
      </c>
      <c r="Y5542" s="21">
        <f t="shared" si="1562"/>
        <v>0</v>
      </c>
      <c r="Z5542" s="21">
        <f t="shared" si="1570"/>
        <v>0</v>
      </c>
      <c r="AA5542" s="21">
        <f t="shared" si="1563"/>
        <v>0</v>
      </c>
      <c r="AB5542" s="21">
        <f t="shared" si="1564"/>
        <v>0</v>
      </c>
      <c r="AC5542" s="21">
        <f t="shared" si="1565"/>
        <v>68</v>
      </c>
      <c r="AD5542" s="21">
        <f t="shared" si="1571"/>
        <v>0</v>
      </c>
      <c r="AE5542" s="21" t="str">
        <f t="shared" si="1566"/>
        <v>8/19/1:00</v>
      </c>
    </row>
    <row r="5543" spans="2:31">
      <c r="B5543" s="37">
        <v>8</v>
      </c>
      <c r="C5543" s="38">
        <v>19</v>
      </c>
      <c r="D5543" s="39">
        <v>2</v>
      </c>
      <c r="E5543" s="17">
        <v>18.3</v>
      </c>
      <c r="F5543" s="17">
        <v>0</v>
      </c>
      <c r="G5543" s="17">
        <v>0</v>
      </c>
      <c r="H5543" s="37">
        <f t="shared" si="1554"/>
        <v>64.94</v>
      </c>
      <c r="I5543" s="37">
        <f>IF(H5543&lt;'Roof Calculator'!$G$8, 1, 0)</f>
        <v>0</v>
      </c>
      <c r="J5543" s="37">
        <f>IF(H5543&gt;='Roof Calculator'!$G$8, 1, 0)</f>
        <v>1</v>
      </c>
      <c r="K5543" s="37">
        <f t="shared" si="1555"/>
        <v>0</v>
      </c>
      <c r="L5543" s="37">
        <f t="shared" si="1556"/>
        <v>64.94</v>
      </c>
      <c r="M5543" s="37">
        <v>0</v>
      </c>
      <c r="N5543" s="37">
        <f t="shared" si="1557"/>
        <v>0</v>
      </c>
      <c r="O5543" s="37">
        <v>0</v>
      </c>
      <c r="P5543" s="37">
        <v>0</v>
      </c>
      <c r="Q5543" s="21">
        <f t="shared" si="1558"/>
        <v>39.790999999999997</v>
      </c>
      <c r="R5543" s="21">
        <f t="shared" si="1567"/>
        <v>231.04166666664904</v>
      </c>
      <c r="S5543" s="21">
        <f t="shared" si="1568"/>
        <v>12.178694378800202</v>
      </c>
      <c r="T5543" s="21">
        <f t="shared" si="1559"/>
        <v>86.147999999999996</v>
      </c>
      <c r="U5543" s="37">
        <f>VLOOKUP(Time_Zone, 'LSTM LookUp'!$B$5:$D$8, 3, FALSE)</f>
        <v>-75</v>
      </c>
      <c r="V5543" s="21">
        <f t="shared" si="1569"/>
        <v>-3.2835001930607621</v>
      </c>
      <c r="W5543" s="21">
        <f t="shared" si="1560"/>
        <v>10.327124951734827</v>
      </c>
      <c r="X5543" s="21">
        <f t="shared" si="1561"/>
        <v>0</v>
      </c>
      <c r="Y5543" s="21">
        <f t="shared" si="1562"/>
        <v>0</v>
      </c>
      <c r="Z5543" s="21">
        <f t="shared" si="1570"/>
        <v>0</v>
      </c>
      <c r="AA5543" s="21">
        <f t="shared" si="1563"/>
        <v>0</v>
      </c>
      <c r="AB5543" s="21">
        <f t="shared" si="1564"/>
        <v>0</v>
      </c>
      <c r="AC5543" s="21">
        <f t="shared" si="1565"/>
        <v>64.94</v>
      </c>
      <c r="AD5543" s="21">
        <f t="shared" si="1571"/>
        <v>0</v>
      </c>
      <c r="AE5543" s="21" t="str">
        <f t="shared" si="1566"/>
        <v>8/19/2:00</v>
      </c>
    </row>
    <row r="5544" spans="2:31">
      <c r="B5544" s="37">
        <v>8</v>
      </c>
      <c r="C5544" s="38">
        <v>19</v>
      </c>
      <c r="D5544" s="39">
        <v>3</v>
      </c>
      <c r="E5544" s="17">
        <v>18.3</v>
      </c>
      <c r="F5544" s="17">
        <v>0</v>
      </c>
      <c r="G5544" s="17">
        <v>0</v>
      </c>
      <c r="H5544" s="37">
        <f t="shared" si="1554"/>
        <v>64.94</v>
      </c>
      <c r="I5544" s="37">
        <f>IF(H5544&lt;'Roof Calculator'!$G$8, 1, 0)</f>
        <v>0</v>
      </c>
      <c r="J5544" s="37">
        <f>IF(H5544&gt;='Roof Calculator'!$G$8, 1, 0)</f>
        <v>1</v>
      </c>
      <c r="K5544" s="37">
        <f t="shared" si="1555"/>
        <v>0</v>
      </c>
      <c r="L5544" s="37">
        <f t="shared" si="1556"/>
        <v>64.94</v>
      </c>
      <c r="M5544" s="37">
        <v>0</v>
      </c>
      <c r="N5544" s="37">
        <f t="shared" si="1557"/>
        <v>0</v>
      </c>
      <c r="O5544" s="37">
        <v>0</v>
      </c>
      <c r="P5544" s="37">
        <v>0</v>
      </c>
      <c r="Q5544" s="21">
        <f t="shared" si="1558"/>
        <v>39.790999999999997</v>
      </c>
      <c r="R5544" s="21">
        <f t="shared" si="1567"/>
        <v>231.08333333331569</v>
      </c>
      <c r="S5544" s="21">
        <f t="shared" si="1568"/>
        <v>12.164505357581861</v>
      </c>
      <c r="T5544" s="21">
        <f t="shared" si="1559"/>
        <v>86.147999999999996</v>
      </c>
      <c r="U5544" s="37">
        <f>VLOOKUP(Time_Zone, 'LSTM LookUp'!$B$5:$D$8, 3, FALSE)</f>
        <v>-75</v>
      </c>
      <c r="V5544" s="21">
        <f t="shared" si="1569"/>
        <v>-3.2735163959008187</v>
      </c>
      <c r="W5544" s="21">
        <f t="shared" si="1560"/>
        <v>25.329620901024768</v>
      </c>
      <c r="X5544" s="21">
        <f t="shared" si="1561"/>
        <v>0</v>
      </c>
      <c r="Y5544" s="21">
        <f t="shared" si="1562"/>
        <v>0</v>
      </c>
      <c r="Z5544" s="21">
        <f t="shared" si="1570"/>
        <v>0</v>
      </c>
      <c r="AA5544" s="21">
        <f t="shared" si="1563"/>
        <v>0</v>
      </c>
      <c r="AB5544" s="21">
        <f t="shared" si="1564"/>
        <v>0</v>
      </c>
      <c r="AC5544" s="21">
        <f t="shared" si="1565"/>
        <v>64.94</v>
      </c>
      <c r="AD5544" s="21">
        <f t="shared" si="1571"/>
        <v>0</v>
      </c>
      <c r="AE5544" s="21" t="str">
        <f t="shared" si="1566"/>
        <v>8/19/3:00</v>
      </c>
    </row>
    <row r="5545" spans="2:31">
      <c r="B5545" s="37">
        <v>8</v>
      </c>
      <c r="C5545" s="38">
        <v>19</v>
      </c>
      <c r="D5545" s="39">
        <v>4</v>
      </c>
      <c r="E5545" s="17">
        <v>18.3</v>
      </c>
      <c r="F5545" s="17">
        <v>0</v>
      </c>
      <c r="G5545" s="17">
        <v>0</v>
      </c>
      <c r="H5545" s="37">
        <f t="shared" si="1554"/>
        <v>64.94</v>
      </c>
      <c r="I5545" s="37">
        <f>IF(H5545&lt;'Roof Calculator'!$G$8, 1, 0)</f>
        <v>0</v>
      </c>
      <c r="J5545" s="37">
        <f>IF(H5545&gt;='Roof Calculator'!$G$8, 1, 0)</f>
        <v>1</v>
      </c>
      <c r="K5545" s="37">
        <f t="shared" si="1555"/>
        <v>0</v>
      </c>
      <c r="L5545" s="37">
        <f t="shared" si="1556"/>
        <v>64.94</v>
      </c>
      <c r="M5545" s="37">
        <v>0</v>
      </c>
      <c r="N5545" s="37">
        <f t="shared" si="1557"/>
        <v>0</v>
      </c>
      <c r="O5545" s="37">
        <v>0</v>
      </c>
      <c r="P5545" s="37">
        <v>0</v>
      </c>
      <c r="Q5545" s="21">
        <f t="shared" si="1558"/>
        <v>39.790999999999997</v>
      </c>
      <c r="R5545" s="21">
        <f t="shared" si="1567"/>
        <v>231.12499999998235</v>
      </c>
      <c r="S5545" s="21">
        <f t="shared" si="1568"/>
        <v>12.150310740196245</v>
      </c>
      <c r="T5545" s="21">
        <f t="shared" si="1559"/>
        <v>86.147999999999996</v>
      </c>
      <c r="U5545" s="37">
        <f>VLOOKUP(Time_Zone, 'LSTM LookUp'!$B$5:$D$8, 3, FALSE)</f>
        <v>-75</v>
      </c>
      <c r="V5545" s="21">
        <f t="shared" si="1569"/>
        <v>-3.2635172295722601</v>
      </c>
      <c r="W5545" s="21">
        <f t="shared" si="1560"/>
        <v>40.332120692606928</v>
      </c>
      <c r="X5545" s="21">
        <f t="shared" si="1561"/>
        <v>0</v>
      </c>
      <c r="Y5545" s="21">
        <f t="shared" si="1562"/>
        <v>0</v>
      </c>
      <c r="Z5545" s="21">
        <f t="shared" si="1570"/>
        <v>0</v>
      </c>
      <c r="AA5545" s="21">
        <f t="shared" si="1563"/>
        <v>0</v>
      </c>
      <c r="AB5545" s="21">
        <f t="shared" si="1564"/>
        <v>0</v>
      </c>
      <c r="AC5545" s="21">
        <f t="shared" si="1565"/>
        <v>64.94</v>
      </c>
      <c r="AD5545" s="21">
        <f t="shared" si="1571"/>
        <v>0</v>
      </c>
      <c r="AE5545" s="21" t="str">
        <f t="shared" si="1566"/>
        <v>8/19/4:00</v>
      </c>
    </row>
    <row r="5546" spans="2:31">
      <c r="B5546" s="37">
        <v>8</v>
      </c>
      <c r="C5546" s="38">
        <v>19</v>
      </c>
      <c r="D5546" s="39">
        <v>5</v>
      </c>
      <c r="E5546" s="17">
        <v>17.8</v>
      </c>
      <c r="F5546" s="17">
        <v>0</v>
      </c>
      <c r="G5546" s="17">
        <v>0</v>
      </c>
      <c r="H5546" s="37">
        <f t="shared" si="1554"/>
        <v>64.040000000000006</v>
      </c>
      <c r="I5546" s="37">
        <f>IF(H5546&lt;'Roof Calculator'!$G$8, 1, 0)</f>
        <v>0</v>
      </c>
      <c r="J5546" s="37">
        <f>IF(H5546&gt;='Roof Calculator'!$G$8, 1, 0)</f>
        <v>1</v>
      </c>
      <c r="K5546" s="37">
        <f t="shared" si="1555"/>
        <v>0</v>
      </c>
      <c r="L5546" s="37">
        <f t="shared" si="1556"/>
        <v>64.040000000000006</v>
      </c>
      <c r="M5546" s="37">
        <v>0</v>
      </c>
      <c r="N5546" s="37">
        <f t="shared" si="1557"/>
        <v>0</v>
      </c>
      <c r="O5546" s="37">
        <v>0</v>
      </c>
      <c r="P5546" s="37">
        <v>0</v>
      </c>
      <c r="Q5546" s="21">
        <f t="shared" si="1558"/>
        <v>39.790999999999997</v>
      </c>
      <c r="R5546" s="21">
        <f t="shared" si="1567"/>
        <v>231.16666666664901</v>
      </c>
      <c r="S5546" s="21">
        <f t="shared" si="1568"/>
        <v>12.136110533970099</v>
      </c>
      <c r="T5546" s="21">
        <f t="shared" si="1559"/>
        <v>86.147999999999996</v>
      </c>
      <c r="U5546" s="37">
        <f>VLOOKUP(Time_Zone, 'LSTM LookUp'!$B$5:$D$8, 3, FALSE)</f>
        <v>-75</v>
      </c>
      <c r="V5546" s="21">
        <f t="shared" si="1569"/>
        <v>-3.2535027088314772</v>
      </c>
      <c r="W5546" s="21">
        <f t="shared" si="1560"/>
        <v>55.334624322792124</v>
      </c>
      <c r="X5546" s="21">
        <f t="shared" si="1561"/>
        <v>0</v>
      </c>
      <c r="Y5546" s="21">
        <f t="shared" si="1562"/>
        <v>0</v>
      </c>
      <c r="Z5546" s="21">
        <f t="shared" si="1570"/>
        <v>0</v>
      </c>
      <c r="AA5546" s="21">
        <f t="shared" si="1563"/>
        <v>0</v>
      </c>
      <c r="AB5546" s="21">
        <f t="shared" si="1564"/>
        <v>0</v>
      </c>
      <c r="AC5546" s="21">
        <f t="shared" si="1565"/>
        <v>64.040000000000006</v>
      </c>
      <c r="AD5546" s="21">
        <f t="shared" si="1571"/>
        <v>0</v>
      </c>
      <c r="AE5546" s="21" t="str">
        <f t="shared" si="1566"/>
        <v>8/19/5:00</v>
      </c>
    </row>
    <row r="5547" spans="2:31">
      <c r="B5547" s="37">
        <v>8</v>
      </c>
      <c r="C5547" s="38">
        <v>19</v>
      </c>
      <c r="D5547" s="39">
        <v>6</v>
      </c>
      <c r="E5547" s="17">
        <v>17.2</v>
      </c>
      <c r="F5547" s="17">
        <v>0</v>
      </c>
      <c r="G5547" s="17">
        <v>0</v>
      </c>
      <c r="H5547" s="37">
        <f t="shared" si="1554"/>
        <v>62.959999999999994</v>
      </c>
      <c r="I5547" s="37">
        <f>IF(H5547&lt;'Roof Calculator'!$G$8, 1, 0)</f>
        <v>0</v>
      </c>
      <c r="J5547" s="37">
        <f>IF(H5547&gt;='Roof Calculator'!$G$8, 1, 0)</f>
        <v>1</v>
      </c>
      <c r="K5547" s="37">
        <f t="shared" si="1555"/>
        <v>0</v>
      </c>
      <c r="L5547" s="37">
        <f t="shared" si="1556"/>
        <v>62.959999999999994</v>
      </c>
      <c r="M5547" s="37">
        <v>0</v>
      </c>
      <c r="N5547" s="37">
        <f t="shared" si="1557"/>
        <v>0</v>
      </c>
      <c r="O5547" s="37">
        <v>0</v>
      </c>
      <c r="P5547" s="37">
        <v>0</v>
      </c>
      <c r="Q5547" s="21">
        <f t="shared" si="1558"/>
        <v>39.790999999999997</v>
      </c>
      <c r="R5547" s="21">
        <f t="shared" si="1567"/>
        <v>231.20833333331566</v>
      </c>
      <c r="S5547" s="21">
        <f t="shared" si="1568"/>
        <v>12.12190474623017</v>
      </c>
      <c r="T5547" s="21">
        <f t="shared" si="1559"/>
        <v>86.147999999999996</v>
      </c>
      <c r="U5547" s="37">
        <f>VLOOKUP(Time_Zone, 'LSTM LookUp'!$B$5:$D$8, 3, FALSE)</f>
        <v>-75</v>
      </c>
      <c r="V5547" s="21">
        <f t="shared" si="1569"/>
        <v>-3.2434728484709288</v>
      </c>
      <c r="W5547" s="21">
        <f t="shared" si="1560"/>
        <v>70.337131787882271</v>
      </c>
      <c r="X5547" s="21">
        <f t="shared" si="1561"/>
        <v>0</v>
      </c>
      <c r="Y5547" s="21">
        <f t="shared" si="1562"/>
        <v>0</v>
      </c>
      <c r="Z5547" s="21">
        <f t="shared" si="1570"/>
        <v>0</v>
      </c>
      <c r="AA5547" s="21">
        <f t="shared" si="1563"/>
        <v>0</v>
      </c>
      <c r="AB5547" s="21">
        <f t="shared" si="1564"/>
        <v>0</v>
      </c>
      <c r="AC5547" s="21">
        <f t="shared" si="1565"/>
        <v>62.959999999999994</v>
      </c>
      <c r="AD5547" s="21">
        <f t="shared" si="1571"/>
        <v>0</v>
      </c>
      <c r="AE5547" s="21" t="str">
        <f t="shared" si="1566"/>
        <v>8/19/6:00</v>
      </c>
    </row>
    <row r="5548" spans="2:31">
      <c r="B5548" s="37">
        <v>8</v>
      </c>
      <c r="C5548" s="38">
        <v>19</v>
      </c>
      <c r="D5548" s="39">
        <v>7</v>
      </c>
      <c r="E5548" s="17">
        <v>18.3</v>
      </c>
      <c r="F5548" s="17">
        <v>31</v>
      </c>
      <c r="G5548" s="17">
        <v>37</v>
      </c>
      <c r="H5548" s="37">
        <f t="shared" si="1554"/>
        <v>64.94</v>
      </c>
      <c r="I5548" s="37">
        <f>IF(H5548&lt;'Roof Calculator'!$G$8, 1, 0)</f>
        <v>0</v>
      </c>
      <c r="J5548" s="37">
        <f>IF(H5548&gt;='Roof Calculator'!$G$8, 1, 0)</f>
        <v>1</v>
      </c>
      <c r="K5548" s="37">
        <f t="shared" si="1555"/>
        <v>0</v>
      </c>
      <c r="L5548" s="37">
        <f t="shared" si="1556"/>
        <v>64.94</v>
      </c>
      <c r="M5548" s="37">
        <v>0</v>
      </c>
      <c r="N5548" s="37">
        <f t="shared" si="1557"/>
        <v>31</v>
      </c>
      <c r="O5548" s="37">
        <v>0</v>
      </c>
      <c r="P5548" s="37">
        <v>0</v>
      </c>
      <c r="Q5548" s="21">
        <f t="shared" si="1558"/>
        <v>39.790999999999997</v>
      </c>
      <c r="R5548" s="21">
        <f t="shared" si="1567"/>
        <v>231.24999999998232</v>
      </c>
      <c r="S5548" s="21">
        <f t="shared" si="1568"/>
        <v>12.107693384303149</v>
      </c>
      <c r="T5548" s="21">
        <f t="shared" si="1559"/>
        <v>86.147999999999996</v>
      </c>
      <c r="U5548" s="37">
        <f>VLOOKUP(Time_Zone, 'LSTM LookUp'!$B$5:$D$8, 3, FALSE)</f>
        <v>-75</v>
      </c>
      <c r="V5548" s="21">
        <f t="shared" si="1569"/>
        <v>-3.2334276633190946</v>
      </c>
      <c r="W5548" s="21">
        <f t="shared" si="1560"/>
        <v>85.339643084170262</v>
      </c>
      <c r="X5548" s="21">
        <f t="shared" si="1561"/>
        <v>7.2253308502035631</v>
      </c>
      <c r="Y5548" s="21">
        <f t="shared" si="1562"/>
        <v>38.225330850203562</v>
      </c>
      <c r="Z5548" s="21">
        <f t="shared" si="1570"/>
        <v>12.116762250176009</v>
      </c>
      <c r="AA5548" s="21">
        <f t="shared" si="1563"/>
        <v>0</v>
      </c>
      <c r="AB5548" s="21">
        <f t="shared" si="1564"/>
        <v>12.116762250176009</v>
      </c>
      <c r="AC5548" s="21">
        <f t="shared" si="1565"/>
        <v>64.94</v>
      </c>
      <c r="AD5548" s="21">
        <f t="shared" si="1571"/>
        <v>12.116762250176009</v>
      </c>
      <c r="AE5548" s="21" t="str">
        <f t="shared" si="1566"/>
        <v>8/19/7:00</v>
      </c>
    </row>
    <row r="5549" spans="2:31">
      <c r="B5549" s="37">
        <v>8</v>
      </c>
      <c r="C5549" s="38">
        <v>19</v>
      </c>
      <c r="D5549" s="39">
        <v>8</v>
      </c>
      <c r="E5549" s="17">
        <v>21.7</v>
      </c>
      <c r="F5549" s="17">
        <v>88</v>
      </c>
      <c r="G5549" s="17">
        <v>307</v>
      </c>
      <c r="H5549" s="37">
        <f t="shared" si="1554"/>
        <v>71.06</v>
      </c>
      <c r="I5549" s="37">
        <f>IF(H5549&lt;'Roof Calculator'!$G$8, 1, 0)</f>
        <v>0</v>
      </c>
      <c r="J5549" s="37">
        <f>IF(H5549&gt;='Roof Calculator'!$G$8, 1, 0)</f>
        <v>1</v>
      </c>
      <c r="K5549" s="37">
        <f t="shared" si="1555"/>
        <v>0</v>
      </c>
      <c r="L5549" s="37">
        <f t="shared" si="1556"/>
        <v>71.06</v>
      </c>
      <c r="M5549" s="37">
        <v>0</v>
      </c>
      <c r="N5549" s="37">
        <f t="shared" si="1557"/>
        <v>88</v>
      </c>
      <c r="O5549" s="37">
        <v>0</v>
      </c>
      <c r="P5549" s="37">
        <v>0</v>
      </c>
      <c r="Q5549" s="21">
        <f t="shared" si="1558"/>
        <v>39.790999999999997</v>
      </c>
      <c r="R5549" s="21">
        <f t="shared" si="1567"/>
        <v>231.29166666664898</v>
      </c>
      <c r="S5549" s="21">
        <f t="shared" si="1568"/>
        <v>12.093476455515615</v>
      </c>
      <c r="T5549" s="21">
        <f t="shared" si="1559"/>
        <v>86.147999999999996</v>
      </c>
      <c r="U5549" s="37">
        <f>VLOOKUP(Time_Zone, 'LSTM LookUp'!$B$5:$D$8, 3, FALSE)</f>
        <v>-75</v>
      </c>
      <c r="V5549" s="21">
        <f t="shared" si="1569"/>
        <v>-3.2233671682403986</v>
      </c>
      <c r="W5549" s="21">
        <f t="shared" si="1560"/>
        <v>100.34215820793989</v>
      </c>
      <c r="X5549" s="21">
        <f t="shared" si="1561"/>
        <v>-0.24599101300324983</v>
      </c>
      <c r="Y5549" s="21">
        <f t="shared" si="1562"/>
        <v>87.754008986996752</v>
      </c>
      <c r="Z5549" s="21">
        <f t="shared" si="1570"/>
        <v>27.816488170162852</v>
      </c>
      <c r="AA5549" s="21">
        <f t="shared" si="1563"/>
        <v>0</v>
      </c>
      <c r="AB5549" s="21">
        <f t="shared" si="1564"/>
        <v>27.816488170162852</v>
      </c>
      <c r="AC5549" s="21">
        <f t="shared" si="1565"/>
        <v>71.06</v>
      </c>
      <c r="AD5549" s="21">
        <f t="shared" si="1571"/>
        <v>27.816488170162852</v>
      </c>
      <c r="AE5549" s="21" t="str">
        <f t="shared" si="1566"/>
        <v>8/19/8:00</v>
      </c>
    </row>
    <row r="5550" spans="2:31">
      <c r="B5550" s="37">
        <v>8</v>
      </c>
      <c r="C5550" s="38">
        <v>19</v>
      </c>
      <c r="D5550" s="39">
        <v>9</v>
      </c>
      <c r="E5550" s="17">
        <v>23.9</v>
      </c>
      <c r="F5550" s="17">
        <v>137</v>
      </c>
      <c r="G5550" s="17">
        <v>507</v>
      </c>
      <c r="H5550" s="37">
        <f t="shared" si="1554"/>
        <v>75.02</v>
      </c>
      <c r="I5550" s="37">
        <f>IF(H5550&lt;'Roof Calculator'!$G$8, 1, 0)</f>
        <v>0</v>
      </c>
      <c r="J5550" s="37">
        <f>IF(H5550&gt;='Roof Calculator'!$G$8, 1, 0)</f>
        <v>1</v>
      </c>
      <c r="K5550" s="37">
        <f t="shared" si="1555"/>
        <v>0</v>
      </c>
      <c r="L5550" s="37">
        <f t="shared" si="1556"/>
        <v>75.02</v>
      </c>
      <c r="M5550" s="37">
        <v>0</v>
      </c>
      <c r="N5550" s="37">
        <f t="shared" si="1557"/>
        <v>137</v>
      </c>
      <c r="O5550" s="37">
        <v>0</v>
      </c>
      <c r="P5550" s="37">
        <v>0</v>
      </c>
      <c r="Q5550" s="21">
        <f t="shared" si="1558"/>
        <v>39.790999999999997</v>
      </c>
      <c r="R5550" s="21">
        <f t="shared" si="1567"/>
        <v>231.33333333331564</v>
      </c>
      <c r="S5550" s="21">
        <f t="shared" si="1568"/>
        <v>12.079253967194139</v>
      </c>
      <c r="T5550" s="21">
        <f t="shared" si="1559"/>
        <v>86.147999999999996</v>
      </c>
      <c r="U5550" s="37">
        <f>VLOOKUP(Time_Zone, 'LSTM LookUp'!$B$5:$D$8, 3, FALSE)</f>
        <v>-75</v>
      </c>
      <c r="V5550" s="21">
        <f t="shared" si="1569"/>
        <v>-3.2132913781352634</v>
      </c>
      <c r="W5550" s="21">
        <f t="shared" si="1560"/>
        <v>115.34467715546619</v>
      </c>
      <c r="X5550" s="21">
        <f t="shared" si="1561"/>
        <v>-95.167477960790592</v>
      </c>
      <c r="Y5550" s="21">
        <f t="shared" si="1562"/>
        <v>41.832522039209408</v>
      </c>
      <c r="Z5550" s="21">
        <f t="shared" si="1570"/>
        <v>13.260178855238063</v>
      </c>
      <c r="AA5550" s="21">
        <f t="shared" si="1563"/>
        <v>0</v>
      </c>
      <c r="AB5550" s="21">
        <f t="shared" si="1564"/>
        <v>13.260178855238063</v>
      </c>
      <c r="AC5550" s="21">
        <f t="shared" si="1565"/>
        <v>75.02</v>
      </c>
      <c r="AD5550" s="21">
        <f t="shared" si="1571"/>
        <v>13.260178855238063</v>
      </c>
      <c r="AE5550" s="21" t="str">
        <f t="shared" si="1566"/>
        <v>8/19/9:00</v>
      </c>
    </row>
    <row r="5551" spans="2:31">
      <c r="B5551" s="37">
        <v>8</v>
      </c>
      <c r="C5551" s="38">
        <v>19</v>
      </c>
      <c r="D5551" s="39">
        <v>10</v>
      </c>
      <c r="E5551" s="17">
        <v>25.6</v>
      </c>
      <c r="F5551" s="17">
        <v>198</v>
      </c>
      <c r="G5551" s="17">
        <v>484</v>
      </c>
      <c r="H5551" s="37">
        <f t="shared" si="1554"/>
        <v>78.08</v>
      </c>
      <c r="I5551" s="37">
        <f>IF(H5551&lt;'Roof Calculator'!$G$8, 1, 0)</f>
        <v>0</v>
      </c>
      <c r="J5551" s="37">
        <f>IF(H5551&gt;='Roof Calculator'!$G$8, 1, 0)</f>
        <v>1</v>
      </c>
      <c r="K5551" s="37">
        <f t="shared" si="1555"/>
        <v>0</v>
      </c>
      <c r="L5551" s="37">
        <f t="shared" si="1556"/>
        <v>78.08</v>
      </c>
      <c r="M5551" s="37">
        <v>0</v>
      </c>
      <c r="N5551" s="37">
        <f t="shared" si="1557"/>
        <v>198</v>
      </c>
      <c r="O5551" s="37">
        <v>0</v>
      </c>
      <c r="P5551" s="37">
        <v>0</v>
      </c>
      <c r="Q5551" s="21">
        <f t="shared" si="1558"/>
        <v>39.790999999999997</v>
      </c>
      <c r="R5551" s="21">
        <f t="shared" si="1567"/>
        <v>231.37499999998229</v>
      </c>
      <c r="S5551" s="21">
        <f t="shared" si="1568"/>
        <v>12.06502592666523</v>
      </c>
      <c r="T5551" s="21">
        <f t="shared" si="1559"/>
        <v>86.147999999999996</v>
      </c>
      <c r="U5551" s="37">
        <f>VLOOKUP(Time_Zone, 'LSTM LookUp'!$B$5:$D$8, 3, FALSE)</f>
        <v>-75</v>
      </c>
      <c r="V5551" s="21">
        <f t="shared" si="1569"/>
        <v>-3.2032003079400364</v>
      </c>
      <c r="W5551" s="21">
        <f t="shared" si="1560"/>
        <v>130.34719992301495</v>
      </c>
      <c r="X5551" s="21">
        <f t="shared" si="1561"/>
        <v>-170.7094453129663</v>
      </c>
      <c r="Y5551" s="21">
        <f t="shared" si="1562"/>
        <v>27.290554687033705</v>
      </c>
      <c r="Z5551" s="21">
        <f t="shared" si="1570"/>
        <v>8.6506291891637872</v>
      </c>
      <c r="AA5551" s="21">
        <f t="shared" si="1563"/>
        <v>0</v>
      </c>
      <c r="AB5551" s="21">
        <f t="shared" si="1564"/>
        <v>8.6506291891637872</v>
      </c>
      <c r="AC5551" s="21">
        <f t="shared" si="1565"/>
        <v>78.08</v>
      </c>
      <c r="AD5551" s="21">
        <f t="shared" si="1571"/>
        <v>8.6506291891637872</v>
      </c>
      <c r="AE5551" s="21" t="str">
        <f t="shared" si="1566"/>
        <v>8/19/10:00</v>
      </c>
    </row>
    <row r="5552" spans="2:31">
      <c r="B5552" s="37">
        <v>8</v>
      </c>
      <c r="C5552" s="38">
        <v>19</v>
      </c>
      <c r="D5552" s="39">
        <v>11</v>
      </c>
      <c r="E5552" s="17">
        <v>26.7</v>
      </c>
      <c r="F5552" s="17">
        <v>259</v>
      </c>
      <c r="G5552" s="17">
        <v>504</v>
      </c>
      <c r="H5552" s="37">
        <f t="shared" si="1554"/>
        <v>80.06</v>
      </c>
      <c r="I5552" s="37">
        <f>IF(H5552&lt;'Roof Calculator'!$G$8, 1, 0)</f>
        <v>0</v>
      </c>
      <c r="J5552" s="37">
        <f>IF(H5552&gt;='Roof Calculator'!$G$8, 1, 0)</f>
        <v>1</v>
      </c>
      <c r="K5552" s="37">
        <f t="shared" si="1555"/>
        <v>0</v>
      </c>
      <c r="L5552" s="37">
        <f t="shared" si="1556"/>
        <v>80.06</v>
      </c>
      <c r="M5552" s="37">
        <v>0</v>
      </c>
      <c r="N5552" s="37">
        <f t="shared" si="1557"/>
        <v>259</v>
      </c>
      <c r="O5552" s="37">
        <v>0</v>
      </c>
      <c r="P5552" s="37">
        <v>0</v>
      </c>
      <c r="Q5552" s="21">
        <f t="shared" si="1558"/>
        <v>39.790999999999997</v>
      </c>
      <c r="R5552" s="21">
        <f t="shared" si="1567"/>
        <v>231.41666666664895</v>
      </c>
      <c r="S5552" s="21">
        <f t="shared" si="1568"/>
        <v>12.050792341255299</v>
      </c>
      <c r="T5552" s="21">
        <f t="shared" si="1559"/>
        <v>86.147999999999996</v>
      </c>
      <c r="U5552" s="37">
        <f>VLOOKUP(Time_Zone, 'LSTM LookUp'!$B$5:$D$8, 3, FALSE)</f>
        <v>-75</v>
      </c>
      <c r="V5552" s="21">
        <f t="shared" si="1569"/>
        <v>-3.1930939726269574</v>
      </c>
      <c r="W5552" s="21">
        <f t="shared" si="1560"/>
        <v>145.34972650684327</v>
      </c>
      <c r="X5552" s="21">
        <f t="shared" si="1561"/>
        <v>-244.21622252977707</v>
      </c>
      <c r="Y5552" s="21">
        <f t="shared" si="1562"/>
        <v>14.78377747022293</v>
      </c>
      <c r="Z5552" s="21">
        <f t="shared" si="1570"/>
        <v>4.6861992501301222</v>
      </c>
      <c r="AA5552" s="21">
        <f t="shared" si="1563"/>
        <v>0</v>
      </c>
      <c r="AB5552" s="21">
        <f t="shared" si="1564"/>
        <v>4.6861992501301222</v>
      </c>
      <c r="AC5552" s="21">
        <f t="shared" si="1565"/>
        <v>80.06</v>
      </c>
      <c r="AD5552" s="21">
        <f t="shared" si="1571"/>
        <v>4.6861992501301222</v>
      </c>
      <c r="AE5552" s="21" t="str">
        <f t="shared" si="1566"/>
        <v>8/19/11:00</v>
      </c>
    </row>
    <row r="5553" spans="2:31">
      <c r="B5553" s="37">
        <v>8</v>
      </c>
      <c r="C5553" s="38">
        <v>19</v>
      </c>
      <c r="D5553" s="39">
        <v>12</v>
      </c>
      <c r="E5553" s="17">
        <v>26.7</v>
      </c>
      <c r="F5553" s="17">
        <v>252</v>
      </c>
      <c r="G5553" s="17">
        <v>646</v>
      </c>
      <c r="H5553" s="37">
        <f t="shared" si="1554"/>
        <v>80.06</v>
      </c>
      <c r="I5553" s="37">
        <f>IF(H5553&lt;'Roof Calculator'!$G$8, 1, 0)</f>
        <v>0</v>
      </c>
      <c r="J5553" s="37">
        <f>IF(H5553&gt;='Roof Calculator'!$G$8, 1, 0)</f>
        <v>1</v>
      </c>
      <c r="K5553" s="37">
        <f t="shared" si="1555"/>
        <v>0</v>
      </c>
      <c r="L5553" s="37">
        <f t="shared" si="1556"/>
        <v>80.06</v>
      </c>
      <c r="M5553" s="37">
        <v>0</v>
      </c>
      <c r="N5553" s="37">
        <f t="shared" si="1557"/>
        <v>252</v>
      </c>
      <c r="O5553" s="37">
        <v>0</v>
      </c>
      <c r="P5553" s="37">
        <v>0</v>
      </c>
      <c r="Q5553" s="21">
        <f t="shared" si="1558"/>
        <v>39.790999999999997</v>
      </c>
      <c r="R5553" s="21">
        <f t="shared" si="1567"/>
        <v>231.45833333331561</v>
      </c>
      <c r="S5553" s="21">
        <f t="shared" si="1568"/>
        <v>12.036553218290678</v>
      </c>
      <c r="T5553" s="21">
        <f t="shared" si="1559"/>
        <v>86.147999999999996</v>
      </c>
      <c r="U5553" s="37">
        <f>VLOOKUP(Time_Zone, 'LSTM LookUp'!$B$5:$D$8, 3, FALSE)</f>
        <v>-75</v>
      </c>
      <c r="V5553" s="21">
        <f t="shared" si="1569"/>
        <v>-3.1829723872041225</v>
      </c>
      <c r="W5553" s="21">
        <f t="shared" si="1560"/>
        <v>160.35225690319896</v>
      </c>
      <c r="X5553" s="21">
        <f t="shared" si="1561"/>
        <v>-370.98281587200813</v>
      </c>
      <c r="Y5553" s="21">
        <f t="shared" si="1562"/>
        <v>-118.98281587200813</v>
      </c>
      <c r="Z5553" s="21">
        <f t="shared" si="1570"/>
        <v>-37.715474522044943</v>
      </c>
      <c r="AA5553" s="21">
        <f t="shared" si="1563"/>
        <v>0</v>
      </c>
      <c r="AB5553" s="21">
        <f t="shared" si="1564"/>
        <v>-37.715474522044943</v>
      </c>
      <c r="AC5553" s="21">
        <f t="shared" si="1565"/>
        <v>80.06</v>
      </c>
      <c r="AD5553" s="21">
        <f t="shared" si="1571"/>
        <v>-37.715474522044943</v>
      </c>
      <c r="AE5553" s="21" t="str">
        <f t="shared" si="1566"/>
        <v>8/19/12:00</v>
      </c>
    </row>
    <row r="5554" spans="2:31">
      <c r="B5554" s="37">
        <v>8</v>
      </c>
      <c r="C5554" s="38">
        <v>19</v>
      </c>
      <c r="D5554" s="39">
        <v>13</v>
      </c>
      <c r="E5554" s="17">
        <v>27.8</v>
      </c>
      <c r="F5554" s="17">
        <v>225</v>
      </c>
      <c r="G5554" s="17">
        <v>744</v>
      </c>
      <c r="H5554" s="37">
        <f t="shared" si="1554"/>
        <v>82.04</v>
      </c>
      <c r="I5554" s="37">
        <f>IF(H5554&lt;'Roof Calculator'!$G$8, 1, 0)</f>
        <v>0</v>
      </c>
      <c r="J5554" s="37">
        <f>IF(H5554&gt;='Roof Calculator'!$G$8, 1, 0)</f>
        <v>1</v>
      </c>
      <c r="K5554" s="37">
        <f t="shared" si="1555"/>
        <v>0</v>
      </c>
      <c r="L5554" s="37">
        <f t="shared" si="1556"/>
        <v>82.04</v>
      </c>
      <c r="M5554" s="37">
        <v>0</v>
      </c>
      <c r="N5554" s="37">
        <f t="shared" si="1557"/>
        <v>225</v>
      </c>
      <c r="O5554" s="37">
        <v>0</v>
      </c>
      <c r="P5554" s="37">
        <v>0</v>
      </c>
      <c r="Q5554" s="21">
        <f t="shared" si="1558"/>
        <v>39.790999999999997</v>
      </c>
      <c r="R5554" s="21">
        <f t="shared" si="1567"/>
        <v>231.49999999998226</v>
      </c>
      <c r="S5554" s="21">
        <f t="shared" si="1568"/>
        <v>12.022308565097685</v>
      </c>
      <c r="T5554" s="21">
        <f t="shared" si="1559"/>
        <v>86.147999999999996</v>
      </c>
      <c r="U5554" s="37">
        <f>VLOOKUP(Time_Zone, 'LSTM LookUp'!$B$5:$D$8, 3, FALSE)</f>
        <v>-75</v>
      </c>
      <c r="V5554" s="21">
        <f t="shared" si="1569"/>
        <v>-3.1728355667155279</v>
      </c>
      <c r="W5554" s="21">
        <f t="shared" si="1560"/>
        <v>175.35479110832114</v>
      </c>
      <c r="X5554" s="21">
        <f t="shared" si="1561"/>
        <v>-458.12341544565402</v>
      </c>
      <c r="Y5554" s="21">
        <f t="shared" si="1562"/>
        <v>-233.12341544565402</v>
      </c>
      <c r="Z5554" s="21">
        <f t="shared" si="1570"/>
        <v>-73.896051049848722</v>
      </c>
      <c r="AA5554" s="21">
        <f t="shared" si="1563"/>
        <v>0</v>
      </c>
      <c r="AB5554" s="21">
        <f t="shared" si="1564"/>
        <v>-73.896051049848722</v>
      </c>
      <c r="AC5554" s="21">
        <f t="shared" si="1565"/>
        <v>82.04</v>
      </c>
      <c r="AD5554" s="21">
        <f t="shared" si="1571"/>
        <v>-73.896051049848722</v>
      </c>
      <c r="AE5554" s="21" t="str">
        <f t="shared" si="1566"/>
        <v>8/19/13:00</v>
      </c>
    </row>
    <row r="5555" spans="2:31">
      <c r="B5555" s="37">
        <v>8</v>
      </c>
      <c r="C5555" s="38">
        <v>19</v>
      </c>
      <c r="D5555" s="39">
        <v>14</v>
      </c>
      <c r="E5555" s="17">
        <v>27.8</v>
      </c>
      <c r="F5555" s="17">
        <v>225</v>
      </c>
      <c r="G5555" s="17">
        <v>719</v>
      </c>
      <c r="H5555" s="37">
        <f t="shared" si="1554"/>
        <v>82.04</v>
      </c>
      <c r="I5555" s="37">
        <f>IF(H5555&lt;'Roof Calculator'!$G$8, 1, 0)</f>
        <v>0</v>
      </c>
      <c r="J5555" s="37">
        <f>IF(H5555&gt;='Roof Calculator'!$G$8, 1, 0)</f>
        <v>1</v>
      </c>
      <c r="K5555" s="37">
        <f t="shared" si="1555"/>
        <v>0</v>
      </c>
      <c r="L5555" s="37">
        <f t="shared" si="1556"/>
        <v>82.04</v>
      </c>
      <c r="M5555" s="37">
        <v>0</v>
      </c>
      <c r="N5555" s="37">
        <f t="shared" si="1557"/>
        <v>225</v>
      </c>
      <c r="O5555" s="37">
        <v>0</v>
      </c>
      <c r="P5555" s="37">
        <v>0</v>
      </c>
      <c r="Q5555" s="21">
        <f t="shared" si="1558"/>
        <v>39.790999999999997</v>
      </c>
      <c r="R5555" s="21">
        <f t="shared" si="1567"/>
        <v>231.54166666664892</v>
      </c>
      <c r="S5555" s="21">
        <f t="shared" si="1568"/>
        <v>12.00805838900253</v>
      </c>
      <c r="T5555" s="21">
        <f t="shared" si="1559"/>
        <v>86.147999999999996</v>
      </c>
      <c r="U5555" s="37">
        <f>VLOOKUP(Time_Zone, 'LSTM LookUp'!$B$5:$D$8, 3, FALSE)</f>
        <v>-75</v>
      </c>
      <c r="V5555" s="21">
        <f t="shared" si="1569"/>
        <v>-3.1626835262409543</v>
      </c>
      <c r="W5555" s="21">
        <f t="shared" si="1560"/>
        <v>190.35732911843979</v>
      </c>
      <c r="X5555" s="21">
        <f t="shared" si="1561"/>
        <v>-435.83978796382945</v>
      </c>
      <c r="Y5555" s="21">
        <f t="shared" si="1562"/>
        <v>-210.83978796382945</v>
      </c>
      <c r="Z5555" s="21">
        <f t="shared" si="1570"/>
        <v>-66.832530335617435</v>
      </c>
      <c r="AA5555" s="21">
        <f t="shared" si="1563"/>
        <v>0</v>
      </c>
      <c r="AB5555" s="21">
        <f t="shared" si="1564"/>
        <v>-66.832530335617435</v>
      </c>
      <c r="AC5555" s="21">
        <f t="shared" si="1565"/>
        <v>82.04</v>
      </c>
      <c r="AD5555" s="21">
        <f t="shared" si="1571"/>
        <v>-66.832530335617435</v>
      </c>
      <c r="AE5555" s="21" t="str">
        <f t="shared" si="1566"/>
        <v>8/19/14:00</v>
      </c>
    </row>
    <row r="5556" spans="2:31">
      <c r="B5556" s="37">
        <v>8</v>
      </c>
      <c r="C5556" s="38">
        <v>19</v>
      </c>
      <c r="D5556" s="39">
        <v>15</v>
      </c>
      <c r="E5556" s="17">
        <v>28.3</v>
      </c>
      <c r="F5556" s="17">
        <v>215</v>
      </c>
      <c r="G5556" s="17">
        <v>714</v>
      </c>
      <c r="H5556" s="37">
        <f t="shared" si="1554"/>
        <v>82.94</v>
      </c>
      <c r="I5556" s="37">
        <f>IF(H5556&lt;'Roof Calculator'!$G$8, 1, 0)</f>
        <v>0</v>
      </c>
      <c r="J5556" s="37">
        <f>IF(H5556&gt;='Roof Calculator'!$G$8, 1, 0)</f>
        <v>1</v>
      </c>
      <c r="K5556" s="37">
        <f t="shared" si="1555"/>
        <v>0</v>
      </c>
      <c r="L5556" s="37">
        <f t="shared" si="1556"/>
        <v>82.94</v>
      </c>
      <c r="M5556" s="37">
        <v>0</v>
      </c>
      <c r="N5556" s="37">
        <f t="shared" si="1557"/>
        <v>215</v>
      </c>
      <c r="O5556" s="37">
        <v>0</v>
      </c>
      <c r="P5556" s="37">
        <v>0</v>
      </c>
      <c r="Q5556" s="21">
        <f t="shared" si="1558"/>
        <v>39.790999999999997</v>
      </c>
      <c r="R5556" s="21">
        <f t="shared" si="1567"/>
        <v>231.58333333331558</v>
      </c>
      <c r="S5556" s="21">
        <f t="shared" si="1568"/>
        <v>11.993802697331301</v>
      </c>
      <c r="T5556" s="21">
        <f t="shared" si="1559"/>
        <v>86.147999999999996</v>
      </c>
      <c r="U5556" s="37">
        <f>VLOOKUP(Time_Zone, 'LSTM LookUp'!$B$5:$D$8, 3, FALSE)</f>
        <v>-75</v>
      </c>
      <c r="V5556" s="21">
        <f t="shared" si="1569"/>
        <v>-3.152516280895953</v>
      </c>
      <c r="W5556" s="21">
        <f t="shared" si="1560"/>
        <v>205.35987092977604</v>
      </c>
      <c r="X5556" s="21">
        <f t="shared" si="1561"/>
        <v>-389.97841670355234</v>
      </c>
      <c r="Y5556" s="21">
        <f t="shared" si="1562"/>
        <v>-174.97841670355234</v>
      </c>
      <c r="Z5556" s="21">
        <f t="shared" si="1570"/>
        <v>-55.465101987413661</v>
      </c>
      <c r="AA5556" s="21">
        <f t="shared" si="1563"/>
        <v>0</v>
      </c>
      <c r="AB5556" s="21">
        <f t="shared" si="1564"/>
        <v>-55.465101987413661</v>
      </c>
      <c r="AC5556" s="21">
        <f t="shared" si="1565"/>
        <v>82.94</v>
      </c>
      <c r="AD5556" s="21">
        <f t="shared" si="1571"/>
        <v>-55.465101987413661</v>
      </c>
      <c r="AE5556" s="21" t="str">
        <f t="shared" si="1566"/>
        <v>8/19/15:00</v>
      </c>
    </row>
    <row r="5557" spans="2:31">
      <c r="B5557" s="37">
        <v>8</v>
      </c>
      <c r="C5557" s="38">
        <v>19</v>
      </c>
      <c r="D5557" s="39">
        <v>16</v>
      </c>
      <c r="E5557" s="17">
        <v>28.9</v>
      </c>
      <c r="F5557" s="17">
        <v>194</v>
      </c>
      <c r="G5557" s="17">
        <v>661</v>
      </c>
      <c r="H5557" s="37">
        <f t="shared" si="1554"/>
        <v>84.02</v>
      </c>
      <c r="I5557" s="37">
        <f>IF(H5557&lt;'Roof Calculator'!$G$8, 1, 0)</f>
        <v>0</v>
      </c>
      <c r="J5557" s="37">
        <f>IF(H5557&gt;='Roof Calculator'!$G$8, 1, 0)</f>
        <v>1</v>
      </c>
      <c r="K5557" s="37">
        <f t="shared" si="1555"/>
        <v>0</v>
      </c>
      <c r="L5557" s="37">
        <f t="shared" si="1556"/>
        <v>84.02</v>
      </c>
      <c r="M5557" s="37">
        <v>0</v>
      </c>
      <c r="N5557" s="37">
        <f t="shared" si="1557"/>
        <v>194</v>
      </c>
      <c r="O5557" s="37">
        <v>0</v>
      </c>
      <c r="P5557" s="37">
        <v>0</v>
      </c>
      <c r="Q5557" s="21">
        <f t="shared" si="1558"/>
        <v>39.790999999999997</v>
      </c>
      <c r="R5557" s="21">
        <f t="shared" si="1567"/>
        <v>231.62499999998224</v>
      </c>
      <c r="S5557" s="21">
        <f t="shared" si="1568"/>
        <v>11.979541497410088</v>
      </c>
      <c r="T5557" s="21">
        <f t="shared" si="1559"/>
        <v>86.147999999999996</v>
      </c>
      <c r="U5557" s="37">
        <f>VLOOKUP(Time_Zone, 'LSTM LookUp'!$B$5:$D$8, 3, FALSE)</f>
        <v>-75</v>
      </c>
      <c r="V5557" s="21">
        <f t="shared" si="1569"/>
        <v>-3.1423338458318946</v>
      </c>
      <c r="W5557" s="21">
        <f t="shared" si="1560"/>
        <v>220.36241653854205</v>
      </c>
      <c r="X5557" s="21">
        <f t="shared" si="1561"/>
        <v>-290.76864845629501</v>
      </c>
      <c r="Y5557" s="21">
        <f t="shared" si="1562"/>
        <v>-96.768648456295011</v>
      </c>
      <c r="Z5557" s="21">
        <f t="shared" si="1570"/>
        <v>-30.673971435607452</v>
      </c>
      <c r="AA5557" s="21">
        <f t="shared" si="1563"/>
        <v>0</v>
      </c>
      <c r="AB5557" s="21">
        <f t="shared" si="1564"/>
        <v>-30.673971435607452</v>
      </c>
      <c r="AC5557" s="21">
        <f t="shared" si="1565"/>
        <v>84.02</v>
      </c>
      <c r="AD5557" s="21">
        <f t="shared" si="1571"/>
        <v>-30.673971435607452</v>
      </c>
      <c r="AE5557" s="21" t="str">
        <f t="shared" si="1566"/>
        <v>8/19/16:00</v>
      </c>
    </row>
    <row r="5558" spans="2:31">
      <c r="B5558" s="37">
        <v>8</v>
      </c>
      <c r="C5558" s="38">
        <v>19</v>
      </c>
      <c r="D5558" s="39">
        <v>17</v>
      </c>
      <c r="E5558" s="17">
        <v>28.3</v>
      </c>
      <c r="F5558" s="17">
        <v>163</v>
      </c>
      <c r="G5558" s="17">
        <v>592</v>
      </c>
      <c r="H5558" s="37">
        <f t="shared" si="1554"/>
        <v>82.94</v>
      </c>
      <c r="I5558" s="37">
        <f>IF(H5558&lt;'Roof Calculator'!$G$8, 1, 0)</f>
        <v>0</v>
      </c>
      <c r="J5558" s="37">
        <f>IF(H5558&gt;='Roof Calculator'!$G$8, 1, 0)</f>
        <v>1</v>
      </c>
      <c r="K5558" s="37">
        <f t="shared" si="1555"/>
        <v>0</v>
      </c>
      <c r="L5558" s="37">
        <f t="shared" si="1556"/>
        <v>82.94</v>
      </c>
      <c r="M5558" s="37">
        <v>0</v>
      </c>
      <c r="N5558" s="37">
        <f t="shared" si="1557"/>
        <v>163</v>
      </c>
      <c r="O5558" s="37">
        <v>0</v>
      </c>
      <c r="P5558" s="37">
        <v>0</v>
      </c>
      <c r="Q5558" s="21">
        <f t="shared" si="1558"/>
        <v>39.790999999999997</v>
      </c>
      <c r="R5558" s="21">
        <f t="shared" si="1567"/>
        <v>231.66666666664889</v>
      </c>
      <c r="S5558" s="21">
        <f t="shared" si="1568"/>
        <v>11.965274796564835</v>
      </c>
      <c r="T5558" s="21">
        <f t="shared" si="1559"/>
        <v>86.147999999999996</v>
      </c>
      <c r="U5558" s="37">
        <f>VLOOKUP(Time_Zone, 'LSTM LookUp'!$B$5:$D$8, 3, FALSE)</f>
        <v>-75</v>
      </c>
      <c r="V5558" s="21">
        <f t="shared" si="1569"/>
        <v>-3.1321362362358336</v>
      </c>
      <c r="W5558" s="21">
        <f t="shared" si="1560"/>
        <v>235.364965940941</v>
      </c>
      <c r="X5558" s="21">
        <f t="shared" si="1561"/>
        <v>-174.36696173805166</v>
      </c>
      <c r="Y5558" s="21">
        <f t="shared" si="1562"/>
        <v>-11.366961738051657</v>
      </c>
      <c r="Z5558" s="21">
        <f t="shared" si="1570"/>
        <v>-3.6031283398580691</v>
      </c>
      <c r="AA5558" s="21">
        <f t="shared" si="1563"/>
        <v>0</v>
      </c>
      <c r="AB5558" s="21">
        <f t="shared" si="1564"/>
        <v>-3.6031283398580691</v>
      </c>
      <c r="AC5558" s="21">
        <f t="shared" si="1565"/>
        <v>82.94</v>
      </c>
      <c r="AD5558" s="21">
        <f t="shared" si="1571"/>
        <v>-3.6031283398580691</v>
      </c>
      <c r="AE5558" s="21" t="str">
        <f t="shared" si="1566"/>
        <v>8/19/17:00</v>
      </c>
    </row>
    <row r="5559" spans="2:31">
      <c r="B5559" s="37">
        <v>8</v>
      </c>
      <c r="C5559" s="38">
        <v>19</v>
      </c>
      <c r="D5559" s="39">
        <v>18</v>
      </c>
      <c r="E5559" s="17">
        <v>27.2</v>
      </c>
      <c r="F5559" s="17">
        <v>124</v>
      </c>
      <c r="G5559" s="17">
        <v>417</v>
      </c>
      <c r="H5559" s="37">
        <f t="shared" si="1554"/>
        <v>80.959999999999994</v>
      </c>
      <c r="I5559" s="37">
        <f>IF(H5559&lt;'Roof Calculator'!$G$8, 1, 0)</f>
        <v>0</v>
      </c>
      <c r="J5559" s="37">
        <f>IF(H5559&gt;='Roof Calculator'!$G$8, 1, 0)</f>
        <v>1</v>
      </c>
      <c r="K5559" s="37">
        <f t="shared" si="1555"/>
        <v>0</v>
      </c>
      <c r="L5559" s="37">
        <f t="shared" si="1556"/>
        <v>80.959999999999994</v>
      </c>
      <c r="M5559" s="37">
        <v>0</v>
      </c>
      <c r="N5559" s="37">
        <f t="shared" si="1557"/>
        <v>124</v>
      </c>
      <c r="O5559" s="37">
        <v>0</v>
      </c>
      <c r="P5559" s="37">
        <v>0</v>
      </c>
      <c r="Q5559" s="21">
        <f t="shared" si="1558"/>
        <v>39.790999999999997</v>
      </c>
      <c r="R5559" s="21">
        <f t="shared" si="1567"/>
        <v>231.70833333331555</v>
      </c>
      <c r="S5559" s="21">
        <f t="shared" si="1568"/>
        <v>11.95100260212145</v>
      </c>
      <c r="T5559" s="21">
        <f t="shared" si="1559"/>
        <v>86.147999999999996</v>
      </c>
      <c r="U5559" s="37">
        <f>VLOOKUP(Time_Zone, 'LSTM LookUp'!$B$5:$D$8, 3, FALSE)</f>
        <v>-75</v>
      </c>
      <c r="V5559" s="21">
        <f t="shared" si="1569"/>
        <v>-3.1219234673305718</v>
      </c>
      <c r="W5559" s="21">
        <f t="shared" si="1560"/>
        <v>250.36751913316738</v>
      </c>
      <c r="X5559" s="21">
        <f t="shared" si="1561"/>
        <v>-50.058517567554212</v>
      </c>
      <c r="Y5559" s="21">
        <f t="shared" si="1562"/>
        <v>73.941482432445781</v>
      </c>
      <c r="Z5559" s="21">
        <f t="shared" si="1570"/>
        <v>23.438158496795339</v>
      </c>
      <c r="AA5559" s="21">
        <f t="shared" si="1563"/>
        <v>0</v>
      </c>
      <c r="AB5559" s="21">
        <f t="shared" si="1564"/>
        <v>23.438158496795339</v>
      </c>
      <c r="AC5559" s="21">
        <f t="shared" si="1565"/>
        <v>80.959999999999994</v>
      </c>
      <c r="AD5559" s="21">
        <f t="shared" si="1571"/>
        <v>23.438158496795339</v>
      </c>
      <c r="AE5559" s="21" t="str">
        <f t="shared" si="1566"/>
        <v>8/19/18:00</v>
      </c>
    </row>
    <row r="5560" spans="2:31">
      <c r="B5560" s="37">
        <v>8</v>
      </c>
      <c r="C5560" s="38">
        <v>19</v>
      </c>
      <c r="D5560" s="39">
        <v>19</v>
      </c>
      <c r="E5560" s="17">
        <v>25</v>
      </c>
      <c r="F5560" s="17">
        <v>60</v>
      </c>
      <c r="G5560" s="17">
        <v>139</v>
      </c>
      <c r="H5560" s="37">
        <f t="shared" si="1554"/>
        <v>77</v>
      </c>
      <c r="I5560" s="37">
        <f>IF(H5560&lt;'Roof Calculator'!$G$8, 1, 0)</f>
        <v>0</v>
      </c>
      <c r="J5560" s="37">
        <f>IF(H5560&gt;='Roof Calculator'!$G$8, 1, 0)</f>
        <v>1</v>
      </c>
      <c r="K5560" s="37">
        <f t="shared" si="1555"/>
        <v>0</v>
      </c>
      <c r="L5560" s="37">
        <f t="shared" si="1556"/>
        <v>77</v>
      </c>
      <c r="M5560" s="37">
        <v>0</v>
      </c>
      <c r="N5560" s="37">
        <f t="shared" si="1557"/>
        <v>60</v>
      </c>
      <c r="O5560" s="37">
        <v>0</v>
      </c>
      <c r="P5560" s="37">
        <v>0</v>
      </c>
      <c r="Q5560" s="21">
        <f t="shared" si="1558"/>
        <v>39.790999999999997</v>
      </c>
      <c r="R5560" s="21">
        <f t="shared" si="1567"/>
        <v>231.74999999998221</v>
      </c>
      <c r="S5560" s="21">
        <f t="shared" si="1568"/>
        <v>11.936724921405684</v>
      </c>
      <c r="T5560" s="21">
        <f t="shared" si="1559"/>
        <v>86.147999999999996</v>
      </c>
      <c r="U5560" s="37">
        <f>VLOOKUP(Time_Zone, 'LSTM LookUp'!$B$5:$D$8, 3, FALSE)</f>
        <v>-75</v>
      </c>
      <c r="V5560" s="21">
        <f t="shared" si="1569"/>
        <v>-3.1116955543745446</v>
      </c>
      <c r="W5560" s="21">
        <f t="shared" si="1560"/>
        <v>265.37007611140632</v>
      </c>
      <c r="X5560" s="21">
        <f t="shared" si="1561"/>
        <v>9.9645437415097344</v>
      </c>
      <c r="Y5560" s="21">
        <f t="shared" si="1562"/>
        <v>69.964543741509729</v>
      </c>
      <c r="Z5560" s="21">
        <f t="shared" si="1570"/>
        <v>22.177538391493052</v>
      </c>
      <c r="AA5560" s="21">
        <f t="shared" si="1563"/>
        <v>0</v>
      </c>
      <c r="AB5560" s="21">
        <f t="shared" si="1564"/>
        <v>22.177538391493052</v>
      </c>
      <c r="AC5560" s="21">
        <f t="shared" si="1565"/>
        <v>77</v>
      </c>
      <c r="AD5560" s="21">
        <f t="shared" si="1571"/>
        <v>22.177538391493052</v>
      </c>
      <c r="AE5560" s="21" t="str">
        <f t="shared" si="1566"/>
        <v>8/19/19:00</v>
      </c>
    </row>
    <row r="5561" spans="2:31">
      <c r="B5561" s="37">
        <v>8</v>
      </c>
      <c r="C5561" s="38">
        <v>19</v>
      </c>
      <c r="D5561" s="39">
        <v>20</v>
      </c>
      <c r="E5561" s="17">
        <v>21.7</v>
      </c>
      <c r="F5561" s="17">
        <v>12</v>
      </c>
      <c r="G5561" s="17">
        <v>4</v>
      </c>
      <c r="H5561" s="37">
        <f t="shared" si="1554"/>
        <v>71.06</v>
      </c>
      <c r="I5561" s="37">
        <f>IF(H5561&lt;'Roof Calculator'!$G$8, 1, 0)</f>
        <v>0</v>
      </c>
      <c r="J5561" s="37">
        <f>IF(H5561&gt;='Roof Calculator'!$G$8, 1, 0)</f>
        <v>1</v>
      </c>
      <c r="K5561" s="37">
        <f t="shared" si="1555"/>
        <v>0</v>
      </c>
      <c r="L5561" s="37">
        <f t="shared" si="1556"/>
        <v>71.06</v>
      </c>
      <c r="M5561" s="37">
        <v>0</v>
      </c>
      <c r="N5561" s="37">
        <f t="shared" si="1557"/>
        <v>12</v>
      </c>
      <c r="O5561" s="37">
        <v>0</v>
      </c>
      <c r="P5561" s="37">
        <v>0</v>
      </c>
      <c r="Q5561" s="21">
        <f t="shared" si="1558"/>
        <v>39.790999999999997</v>
      </c>
      <c r="R5561" s="21">
        <f t="shared" si="1567"/>
        <v>231.79166666664887</v>
      </c>
      <c r="S5561" s="21">
        <f t="shared" si="1568"/>
        <v>11.922441761743254</v>
      </c>
      <c r="T5561" s="21">
        <f t="shared" si="1559"/>
        <v>86.147999999999996</v>
      </c>
      <c r="U5561" s="37">
        <f>VLOOKUP(Time_Zone, 'LSTM LookUp'!$B$5:$D$8, 3, FALSE)</f>
        <v>-75</v>
      </c>
      <c r="V5561" s="21">
        <f t="shared" si="1569"/>
        <v>-3.1014525126618762</v>
      </c>
      <c r="W5561" s="21">
        <f t="shared" si="1560"/>
        <v>280.37263687183452</v>
      </c>
      <c r="X5561" s="21">
        <f t="shared" si="1561"/>
        <v>1.0703054756593848</v>
      </c>
      <c r="Y5561" s="21">
        <f t="shared" si="1562"/>
        <v>13.070305475659385</v>
      </c>
      <c r="Z5561" s="21">
        <f t="shared" si="1570"/>
        <v>4.1430585547147736</v>
      </c>
      <c r="AA5561" s="21">
        <f t="shared" si="1563"/>
        <v>0</v>
      </c>
      <c r="AB5561" s="21">
        <f t="shared" si="1564"/>
        <v>4.1430585547147736</v>
      </c>
      <c r="AC5561" s="21">
        <f t="shared" si="1565"/>
        <v>71.06</v>
      </c>
      <c r="AD5561" s="21">
        <f t="shared" si="1571"/>
        <v>4.1430585547147736</v>
      </c>
      <c r="AE5561" s="21" t="str">
        <f t="shared" si="1566"/>
        <v>8/19/20:00</v>
      </c>
    </row>
    <row r="5562" spans="2:31">
      <c r="B5562" s="37">
        <v>8</v>
      </c>
      <c r="C5562" s="38">
        <v>19</v>
      </c>
      <c r="D5562" s="39">
        <v>21</v>
      </c>
      <c r="E5562" s="17">
        <v>20.6</v>
      </c>
      <c r="F5562" s="17">
        <v>0</v>
      </c>
      <c r="G5562" s="17">
        <v>0</v>
      </c>
      <c r="H5562" s="37">
        <f t="shared" si="1554"/>
        <v>69.08</v>
      </c>
      <c r="I5562" s="37">
        <f>IF(H5562&lt;'Roof Calculator'!$G$8, 1, 0)</f>
        <v>0</v>
      </c>
      <c r="J5562" s="37">
        <f>IF(H5562&gt;='Roof Calculator'!$G$8, 1, 0)</f>
        <v>1</v>
      </c>
      <c r="K5562" s="37">
        <f t="shared" si="1555"/>
        <v>0</v>
      </c>
      <c r="L5562" s="37">
        <f t="shared" si="1556"/>
        <v>69.08</v>
      </c>
      <c r="M5562" s="37">
        <v>0</v>
      </c>
      <c r="N5562" s="37">
        <f t="shared" si="1557"/>
        <v>0</v>
      </c>
      <c r="O5562" s="37">
        <v>0</v>
      </c>
      <c r="P5562" s="37">
        <v>0</v>
      </c>
      <c r="Q5562" s="21">
        <f t="shared" si="1558"/>
        <v>39.790999999999997</v>
      </c>
      <c r="R5562" s="21">
        <f t="shared" si="1567"/>
        <v>231.83333333331552</v>
      </c>
      <c r="S5562" s="21">
        <f t="shared" si="1568"/>
        <v>11.908153130459779</v>
      </c>
      <c r="T5562" s="21">
        <f t="shared" si="1559"/>
        <v>86.147999999999996</v>
      </c>
      <c r="U5562" s="37">
        <f>VLOOKUP(Time_Zone, 'LSTM LookUp'!$B$5:$D$8, 3, FALSE)</f>
        <v>-75</v>
      </c>
      <c r="V5562" s="21">
        <f t="shared" si="1569"/>
        <v>-3.0911943575223058</v>
      </c>
      <c r="W5562" s="21">
        <f t="shared" si="1560"/>
        <v>295.37520141061941</v>
      </c>
      <c r="X5562" s="21">
        <f t="shared" si="1561"/>
        <v>0</v>
      </c>
      <c r="Y5562" s="21">
        <f t="shared" si="1562"/>
        <v>0</v>
      </c>
      <c r="Z5562" s="21">
        <f t="shared" si="1570"/>
        <v>0</v>
      </c>
      <c r="AA5562" s="21">
        <f t="shared" si="1563"/>
        <v>0</v>
      </c>
      <c r="AB5562" s="21">
        <f t="shared" si="1564"/>
        <v>0</v>
      </c>
      <c r="AC5562" s="21">
        <f t="shared" si="1565"/>
        <v>69.08</v>
      </c>
      <c r="AD5562" s="21">
        <f t="shared" si="1571"/>
        <v>0</v>
      </c>
      <c r="AE5562" s="21" t="str">
        <f t="shared" si="1566"/>
        <v>8/19/21:00</v>
      </c>
    </row>
    <row r="5563" spans="2:31">
      <c r="B5563" s="37">
        <v>8</v>
      </c>
      <c r="C5563" s="38">
        <v>19</v>
      </c>
      <c r="D5563" s="39">
        <v>22</v>
      </c>
      <c r="E5563" s="17">
        <v>18.3</v>
      </c>
      <c r="F5563" s="17">
        <v>0</v>
      </c>
      <c r="G5563" s="17">
        <v>0</v>
      </c>
      <c r="H5563" s="37">
        <f t="shared" si="1554"/>
        <v>64.94</v>
      </c>
      <c r="I5563" s="37">
        <f>IF(H5563&lt;'Roof Calculator'!$G$8, 1, 0)</f>
        <v>0</v>
      </c>
      <c r="J5563" s="37">
        <f>IF(H5563&gt;='Roof Calculator'!$G$8, 1, 0)</f>
        <v>1</v>
      </c>
      <c r="K5563" s="37">
        <f t="shared" si="1555"/>
        <v>0</v>
      </c>
      <c r="L5563" s="37">
        <f t="shared" si="1556"/>
        <v>64.94</v>
      </c>
      <c r="M5563" s="37">
        <v>0</v>
      </c>
      <c r="N5563" s="37">
        <f t="shared" si="1557"/>
        <v>0</v>
      </c>
      <c r="O5563" s="37">
        <v>0</v>
      </c>
      <c r="P5563" s="37">
        <v>0</v>
      </c>
      <c r="Q5563" s="21">
        <f t="shared" si="1558"/>
        <v>39.790999999999997</v>
      </c>
      <c r="R5563" s="21">
        <f t="shared" si="1567"/>
        <v>231.87499999998218</v>
      </c>
      <c r="S5563" s="21">
        <f t="shared" si="1568"/>
        <v>11.893859034880736</v>
      </c>
      <c r="T5563" s="21">
        <f t="shared" si="1559"/>
        <v>86.147999999999996</v>
      </c>
      <c r="U5563" s="37">
        <f>VLOOKUP(Time_Zone, 'LSTM LookUp'!$B$5:$D$8, 3, FALSE)</f>
        <v>-75</v>
      </c>
      <c r="V5563" s="21">
        <f t="shared" si="1569"/>
        <v>-3.0809211043211362</v>
      </c>
      <c r="W5563" s="21">
        <f t="shared" si="1560"/>
        <v>310.3777697239197</v>
      </c>
      <c r="X5563" s="21">
        <f t="shared" si="1561"/>
        <v>0</v>
      </c>
      <c r="Y5563" s="21">
        <f t="shared" si="1562"/>
        <v>0</v>
      </c>
      <c r="Z5563" s="21">
        <f t="shared" si="1570"/>
        <v>0</v>
      </c>
      <c r="AA5563" s="21">
        <f t="shared" si="1563"/>
        <v>0</v>
      </c>
      <c r="AB5563" s="21">
        <f t="shared" si="1564"/>
        <v>0</v>
      </c>
      <c r="AC5563" s="21">
        <f t="shared" si="1565"/>
        <v>64.94</v>
      </c>
      <c r="AD5563" s="21">
        <f t="shared" si="1571"/>
        <v>0</v>
      </c>
      <c r="AE5563" s="21" t="str">
        <f t="shared" si="1566"/>
        <v>8/19/22:00</v>
      </c>
    </row>
    <row r="5564" spans="2:31">
      <c r="B5564" s="37">
        <v>8</v>
      </c>
      <c r="C5564" s="38">
        <v>19</v>
      </c>
      <c r="D5564" s="39">
        <v>23</v>
      </c>
      <c r="E5564" s="17">
        <v>18.3</v>
      </c>
      <c r="F5564" s="17">
        <v>0</v>
      </c>
      <c r="G5564" s="17">
        <v>0</v>
      </c>
      <c r="H5564" s="37">
        <f t="shared" si="1554"/>
        <v>64.94</v>
      </c>
      <c r="I5564" s="37">
        <f>IF(H5564&lt;'Roof Calculator'!$G$8, 1, 0)</f>
        <v>0</v>
      </c>
      <c r="J5564" s="37">
        <f>IF(H5564&gt;='Roof Calculator'!$G$8, 1, 0)</f>
        <v>1</v>
      </c>
      <c r="K5564" s="37">
        <f t="shared" si="1555"/>
        <v>0</v>
      </c>
      <c r="L5564" s="37">
        <f t="shared" si="1556"/>
        <v>64.94</v>
      </c>
      <c r="M5564" s="37">
        <v>0</v>
      </c>
      <c r="N5564" s="37">
        <f t="shared" si="1557"/>
        <v>0</v>
      </c>
      <c r="O5564" s="37">
        <v>0</v>
      </c>
      <c r="P5564" s="37">
        <v>0</v>
      </c>
      <c r="Q5564" s="21">
        <f t="shared" si="1558"/>
        <v>39.790999999999997</v>
      </c>
      <c r="R5564" s="21">
        <f t="shared" si="1567"/>
        <v>231.91666666664884</v>
      </c>
      <c r="S5564" s="21">
        <f t="shared" si="1568"/>
        <v>11.879559482331537</v>
      </c>
      <c r="T5564" s="21">
        <f t="shared" si="1559"/>
        <v>86.147999999999996</v>
      </c>
      <c r="U5564" s="37">
        <f>VLOOKUP(Time_Zone, 'LSTM LookUp'!$B$5:$D$8, 3, FALSE)</f>
        <v>-75</v>
      </c>
      <c r="V5564" s="21">
        <f t="shared" si="1569"/>
        <v>-3.0706327684592676</v>
      </c>
      <c r="W5564" s="21">
        <f t="shared" si="1560"/>
        <v>325.38034180788515</v>
      </c>
      <c r="X5564" s="21">
        <f t="shared" si="1561"/>
        <v>0</v>
      </c>
      <c r="Y5564" s="21">
        <f t="shared" si="1562"/>
        <v>0</v>
      </c>
      <c r="Z5564" s="21">
        <f t="shared" si="1570"/>
        <v>0</v>
      </c>
      <c r="AA5564" s="21">
        <f t="shared" si="1563"/>
        <v>0</v>
      </c>
      <c r="AB5564" s="21">
        <f t="shared" si="1564"/>
        <v>0</v>
      </c>
      <c r="AC5564" s="21">
        <f t="shared" si="1565"/>
        <v>64.94</v>
      </c>
      <c r="AD5564" s="21">
        <f t="shared" si="1571"/>
        <v>0</v>
      </c>
      <c r="AE5564" s="21" t="str">
        <f t="shared" si="1566"/>
        <v>8/19/23:00</v>
      </c>
    </row>
    <row r="5565" spans="2:31">
      <c r="B5565" s="37">
        <v>8</v>
      </c>
      <c r="C5565" s="38">
        <v>19</v>
      </c>
      <c r="D5565" s="39">
        <v>24</v>
      </c>
      <c r="E5565" s="17">
        <v>17.2</v>
      </c>
      <c r="F5565" s="17">
        <v>0</v>
      </c>
      <c r="G5565" s="17">
        <v>0</v>
      </c>
      <c r="H5565" s="37">
        <f t="shared" si="1554"/>
        <v>62.959999999999994</v>
      </c>
      <c r="I5565" s="37">
        <f>IF(H5565&lt;'Roof Calculator'!$G$8, 1, 0)</f>
        <v>0</v>
      </c>
      <c r="J5565" s="37">
        <f>IF(H5565&gt;='Roof Calculator'!$G$8, 1, 0)</f>
        <v>1</v>
      </c>
      <c r="K5565" s="37">
        <f t="shared" si="1555"/>
        <v>0</v>
      </c>
      <c r="L5565" s="37">
        <f t="shared" si="1556"/>
        <v>62.959999999999994</v>
      </c>
      <c r="M5565" s="37">
        <v>0</v>
      </c>
      <c r="N5565" s="37">
        <f t="shared" si="1557"/>
        <v>0</v>
      </c>
      <c r="O5565" s="37">
        <v>0</v>
      </c>
      <c r="P5565" s="37">
        <v>0</v>
      </c>
      <c r="Q5565" s="21">
        <f t="shared" si="1558"/>
        <v>39.790999999999997</v>
      </c>
      <c r="R5565" s="21">
        <f t="shared" si="1567"/>
        <v>231.95833333331549</v>
      </c>
      <c r="S5565" s="21">
        <f t="shared" si="1568"/>
        <v>11.865254480137507</v>
      </c>
      <c r="T5565" s="21">
        <f t="shared" si="1559"/>
        <v>86.147999999999996</v>
      </c>
      <c r="U5565" s="37">
        <f>VLOOKUP(Time_Zone, 'LSTM LookUp'!$B$5:$D$8, 3, FALSE)</f>
        <v>-75</v>
      </c>
      <c r="V5565" s="21">
        <f t="shared" si="1569"/>
        <v>-3.0603293653731298</v>
      </c>
      <c r="W5565" s="21">
        <f t="shared" si="1560"/>
        <v>340.38291765865665</v>
      </c>
      <c r="X5565" s="21">
        <f t="shared" si="1561"/>
        <v>0</v>
      </c>
      <c r="Y5565" s="21">
        <f t="shared" si="1562"/>
        <v>0</v>
      </c>
      <c r="Z5565" s="21">
        <f t="shared" si="1570"/>
        <v>0</v>
      </c>
      <c r="AA5565" s="21">
        <f t="shared" si="1563"/>
        <v>0</v>
      </c>
      <c r="AB5565" s="21">
        <f t="shared" si="1564"/>
        <v>0</v>
      </c>
      <c r="AC5565" s="21">
        <f t="shared" si="1565"/>
        <v>62.959999999999994</v>
      </c>
      <c r="AD5565" s="21">
        <f t="shared" si="1571"/>
        <v>0</v>
      </c>
      <c r="AE5565" s="21" t="str">
        <f t="shared" si="1566"/>
        <v>8/19/24:00</v>
      </c>
    </row>
    <row r="5566" spans="2:31">
      <c r="B5566" s="37">
        <v>8</v>
      </c>
      <c r="C5566" s="38">
        <v>20</v>
      </c>
      <c r="D5566" s="39">
        <v>1</v>
      </c>
      <c r="E5566" s="17">
        <v>16.7</v>
      </c>
      <c r="F5566" s="17">
        <v>0</v>
      </c>
      <c r="G5566" s="17">
        <v>0</v>
      </c>
      <c r="H5566" s="37">
        <f t="shared" si="1554"/>
        <v>62.059999999999995</v>
      </c>
      <c r="I5566" s="37">
        <f>IF(H5566&lt;'Roof Calculator'!$G$8, 1, 0)</f>
        <v>0</v>
      </c>
      <c r="J5566" s="37">
        <f>IF(H5566&gt;='Roof Calculator'!$G$8, 1, 0)</f>
        <v>1</v>
      </c>
      <c r="K5566" s="37">
        <f t="shared" si="1555"/>
        <v>0</v>
      </c>
      <c r="L5566" s="37">
        <f t="shared" si="1556"/>
        <v>62.059999999999995</v>
      </c>
      <c r="M5566" s="37">
        <v>0</v>
      </c>
      <c r="N5566" s="37">
        <f t="shared" si="1557"/>
        <v>0</v>
      </c>
      <c r="O5566" s="37">
        <v>0</v>
      </c>
      <c r="P5566" s="37">
        <v>0</v>
      </c>
      <c r="Q5566" s="21">
        <f t="shared" si="1558"/>
        <v>39.790999999999997</v>
      </c>
      <c r="R5566" s="21">
        <f t="shared" si="1567"/>
        <v>231.99999999998215</v>
      </c>
      <c r="S5566" s="21">
        <f t="shared" si="1568"/>
        <v>11.850944035623831</v>
      </c>
      <c r="T5566" s="21">
        <f t="shared" si="1559"/>
        <v>86.147999999999996</v>
      </c>
      <c r="U5566" s="37">
        <f>VLOOKUP(Time_Zone, 'LSTM LookUp'!$B$5:$D$8, 3, FALSE)</f>
        <v>-75</v>
      </c>
      <c r="V5566" s="21">
        <f t="shared" si="1569"/>
        <v>-3.0500109105346516</v>
      </c>
      <c r="W5566" s="21">
        <f t="shared" si="1560"/>
        <v>-4.614502727633667</v>
      </c>
      <c r="X5566" s="21">
        <f t="shared" si="1561"/>
        <v>0</v>
      </c>
      <c r="Y5566" s="21">
        <f t="shared" si="1562"/>
        <v>0</v>
      </c>
      <c r="Z5566" s="21">
        <f t="shared" si="1570"/>
        <v>0</v>
      </c>
      <c r="AA5566" s="21">
        <f t="shared" si="1563"/>
        <v>0</v>
      </c>
      <c r="AB5566" s="21">
        <f t="shared" si="1564"/>
        <v>0</v>
      </c>
      <c r="AC5566" s="21">
        <f t="shared" si="1565"/>
        <v>62.059999999999995</v>
      </c>
      <c r="AD5566" s="21">
        <f t="shared" si="1571"/>
        <v>0</v>
      </c>
      <c r="AE5566" s="21" t="str">
        <f t="shared" si="1566"/>
        <v>8/20/1:00</v>
      </c>
    </row>
    <row r="5567" spans="2:31">
      <c r="B5567" s="37">
        <v>8</v>
      </c>
      <c r="C5567" s="38">
        <v>20</v>
      </c>
      <c r="D5567" s="39">
        <v>2</v>
      </c>
      <c r="E5567" s="17">
        <v>16.7</v>
      </c>
      <c r="F5567" s="17">
        <v>0</v>
      </c>
      <c r="G5567" s="17">
        <v>0</v>
      </c>
      <c r="H5567" s="37">
        <f t="shared" si="1554"/>
        <v>62.059999999999995</v>
      </c>
      <c r="I5567" s="37">
        <f>IF(H5567&lt;'Roof Calculator'!$G$8, 1, 0)</f>
        <v>0</v>
      </c>
      <c r="J5567" s="37">
        <f>IF(H5567&gt;='Roof Calculator'!$G$8, 1, 0)</f>
        <v>1</v>
      </c>
      <c r="K5567" s="37">
        <f t="shared" si="1555"/>
        <v>0</v>
      </c>
      <c r="L5567" s="37">
        <f t="shared" si="1556"/>
        <v>62.059999999999995</v>
      </c>
      <c r="M5567" s="37">
        <v>0</v>
      </c>
      <c r="N5567" s="37">
        <f t="shared" si="1557"/>
        <v>0</v>
      </c>
      <c r="O5567" s="37">
        <v>0</v>
      </c>
      <c r="P5567" s="37">
        <v>0</v>
      </c>
      <c r="Q5567" s="21">
        <f t="shared" si="1558"/>
        <v>39.790999999999997</v>
      </c>
      <c r="R5567" s="21">
        <f t="shared" si="1567"/>
        <v>232.04166666664881</v>
      </c>
      <c r="S5567" s="21">
        <f t="shared" si="1568"/>
        <v>11.836628156115573</v>
      </c>
      <c r="T5567" s="21">
        <f t="shared" si="1559"/>
        <v>86.147999999999996</v>
      </c>
      <c r="U5567" s="37">
        <f>VLOOKUP(Time_Zone, 'LSTM LookUp'!$B$5:$D$8, 3, FALSE)</f>
        <v>-75</v>
      </c>
      <c r="V5567" s="21">
        <f t="shared" si="1569"/>
        <v>-3.0396774194512184</v>
      </c>
      <c r="W5567" s="21">
        <f t="shared" si="1560"/>
        <v>10.388080645137183</v>
      </c>
      <c r="X5567" s="21">
        <f t="shared" si="1561"/>
        <v>0</v>
      </c>
      <c r="Y5567" s="21">
        <f t="shared" si="1562"/>
        <v>0</v>
      </c>
      <c r="Z5567" s="21">
        <f t="shared" si="1570"/>
        <v>0</v>
      </c>
      <c r="AA5567" s="21">
        <f t="shared" si="1563"/>
        <v>0</v>
      </c>
      <c r="AB5567" s="21">
        <f t="shared" si="1564"/>
        <v>0</v>
      </c>
      <c r="AC5567" s="21">
        <f t="shared" si="1565"/>
        <v>62.059999999999995</v>
      </c>
      <c r="AD5567" s="21">
        <f t="shared" si="1571"/>
        <v>0</v>
      </c>
      <c r="AE5567" s="21" t="str">
        <f t="shared" si="1566"/>
        <v>8/20/2:00</v>
      </c>
    </row>
    <row r="5568" spans="2:31">
      <c r="B5568" s="37">
        <v>8</v>
      </c>
      <c r="C5568" s="38">
        <v>20</v>
      </c>
      <c r="D5568" s="39">
        <v>3</v>
      </c>
      <c r="E5568" s="17">
        <v>16.7</v>
      </c>
      <c r="F5568" s="17">
        <v>0</v>
      </c>
      <c r="G5568" s="17">
        <v>0</v>
      </c>
      <c r="H5568" s="37">
        <f t="shared" si="1554"/>
        <v>62.059999999999995</v>
      </c>
      <c r="I5568" s="37">
        <f>IF(H5568&lt;'Roof Calculator'!$G$8, 1, 0)</f>
        <v>0</v>
      </c>
      <c r="J5568" s="37">
        <f>IF(H5568&gt;='Roof Calculator'!$G$8, 1, 0)</f>
        <v>1</v>
      </c>
      <c r="K5568" s="37">
        <f t="shared" si="1555"/>
        <v>0</v>
      </c>
      <c r="L5568" s="37">
        <f t="shared" si="1556"/>
        <v>62.059999999999995</v>
      </c>
      <c r="M5568" s="37">
        <v>0</v>
      </c>
      <c r="N5568" s="37">
        <f t="shared" si="1557"/>
        <v>0</v>
      </c>
      <c r="O5568" s="37">
        <v>0</v>
      </c>
      <c r="P5568" s="37">
        <v>0</v>
      </c>
      <c r="Q5568" s="21">
        <f t="shared" si="1558"/>
        <v>39.790999999999997</v>
      </c>
      <c r="R5568" s="21">
        <f t="shared" si="1567"/>
        <v>232.08333333331547</v>
      </c>
      <c r="S5568" s="21">
        <f t="shared" si="1568"/>
        <v>11.822306848937744</v>
      </c>
      <c r="T5568" s="21">
        <f t="shared" si="1559"/>
        <v>86.147999999999996</v>
      </c>
      <c r="U5568" s="37">
        <f>VLOOKUP(Time_Zone, 'LSTM LookUp'!$B$5:$D$8, 3, FALSE)</f>
        <v>-75</v>
      </c>
      <c r="V5568" s="21">
        <f t="shared" si="1569"/>
        <v>-3.0293289076657159</v>
      </c>
      <c r="W5568" s="21">
        <f t="shared" si="1560"/>
        <v>25.390667773083592</v>
      </c>
      <c r="X5568" s="21">
        <f t="shared" si="1561"/>
        <v>0</v>
      </c>
      <c r="Y5568" s="21">
        <f t="shared" si="1562"/>
        <v>0</v>
      </c>
      <c r="Z5568" s="21">
        <f t="shared" si="1570"/>
        <v>0</v>
      </c>
      <c r="AA5568" s="21">
        <f t="shared" si="1563"/>
        <v>0</v>
      </c>
      <c r="AB5568" s="21">
        <f t="shared" si="1564"/>
        <v>0</v>
      </c>
      <c r="AC5568" s="21">
        <f t="shared" si="1565"/>
        <v>62.059999999999995</v>
      </c>
      <c r="AD5568" s="21">
        <f t="shared" si="1571"/>
        <v>0</v>
      </c>
      <c r="AE5568" s="21" t="str">
        <f t="shared" si="1566"/>
        <v>8/20/3:00</v>
      </c>
    </row>
    <row r="5569" spans="2:31">
      <c r="B5569" s="37">
        <v>8</v>
      </c>
      <c r="C5569" s="38">
        <v>20</v>
      </c>
      <c r="D5569" s="39">
        <v>4</v>
      </c>
      <c r="E5569" s="17">
        <v>17.2</v>
      </c>
      <c r="F5569" s="17">
        <v>0</v>
      </c>
      <c r="G5569" s="17">
        <v>0</v>
      </c>
      <c r="H5569" s="37">
        <f t="shared" si="1554"/>
        <v>62.959999999999994</v>
      </c>
      <c r="I5569" s="37">
        <f>IF(H5569&lt;'Roof Calculator'!$G$8, 1, 0)</f>
        <v>0</v>
      </c>
      <c r="J5569" s="37">
        <f>IF(H5569&gt;='Roof Calculator'!$G$8, 1, 0)</f>
        <v>1</v>
      </c>
      <c r="K5569" s="37">
        <f t="shared" si="1555"/>
        <v>0</v>
      </c>
      <c r="L5569" s="37">
        <f t="shared" si="1556"/>
        <v>62.959999999999994</v>
      </c>
      <c r="M5569" s="37">
        <v>0</v>
      </c>
      <c r="N5569" s="37">
        <f t="shared" si="1557"/>
        <v>0</v>
      </c>
      <c r="O5569" s="37">
        <v>0</v>
      </c>
      <c r="P5569" s="37">
        <v>0</v>
      </c>
      <c r="Q5569" s="21">
        <f t="shared" si="1558"/>
        <v>39.790999999999997</v>
      </c>
      <c r="R5569" s="21">
        <f t="shared" si="1567"/>
        <v>232.12499999998212</v>
      </c>
      <c r="S5569" s="21">
        <f t="shared" si="1568"/>
        <v>11.807980121415202</v>
      </c>
      <c r="T5569" s="21">
        <f t="shared" si="1559"/>
        <v>86.147999999999996</v>
      </c>
      <c r="U5569" s="37">
        <f>VLOOKUP(Time_Zone, 'LSTM LookUp'!$B$5:$D$8, 3, FALSE)</f>
        <v>-75</v>
      </c>
      <c r="V5569" s="21">
        <f t="shared" si="1569"/>
        <v>-3.0189653907564171</v>
      </c>
      <c r="W5569" s="21">
        <f t="shared" si="1560"/>
        <v>40.393258652310884</v>
      </c>
      <c r="X5569" s="21">
        <f t="shared" si="1561"/>
        <v>0</v>
      </c>
      <c r="Y5569" s="21">
        <f t="shared" si="1562"/>
        <v>0</v>
      </c>
      <c r="Z5569" s="21">
        <f t="shared" si="1570"/>
        <v>0</v>
      </c>
      <c r="AA5569" s="21">
        <f t="shared" si="1563"/>
        <v>0</v>
      </c>
      <c r="AB5569" s="21">
        <f t="shared" si="1564"/>
        <v>0</v>
      </c>
      <c r="AC5569" s="21">
        <f t="shared" si="1565"/>
        <v>62.959999999999994</v>
      </c>
      <c r="AD5569" s="21">
        <f t="shared" si="1571"/>
        <v>0</v>
      </c>
      <c r="AE5569" s="21" t="str">
        <f t="shared" si="1566"/>
        <v>8/20/4:00</v>
      </c>
    </row>
    <row r="5570" spans="2:31">
      <c r="B5570" s="37">
        <v>8</v>
      </c>
      <c r="C5570" s="38">
        <v>20</v>
      </c>
      <c r="D5570" s="39">
        <v>5</v>
      </c>
      <c r="E5570" s="17">
        <v>18.3</v>
      </c>
      <c r="F5570" s="17">
        <v>0</v>
      </c>
      <c r="G5570" s="17">
        <v>0</v>
      </c>
      <c r="H5570" s="37">
        <f t="shared" si="1554"/>
        <v>64.94</v>
      </c>
      <c r="I5570" s="37">
        <f>IF(H5570&lt;'Roof Calculator'!$G$8, 1, 0)</f>
        <v>0</v>
      </c>
      <c r="J5570" s="37">
        <f>IF(H5570&gt;='Roof Calculator'!$G$8, 1, 0)</f>
        <v>1</v>
      </c>
      <c r="K5570" s="37">
        <f t="shared" si="1555"/>
        <v>0</v>
      </c>
      <c r="L5570" s="37">
        <f t="shared" si="1556"/>
        <v>64.94</v>
      </c>
      <c r="M5570" s="37">
        <v>0</v>
      </c>
      <c r="N5570" s="37">
        <f t="shared" si="1557"/>
        <v>0</v>
      </c>
      <c r="O5570" s="37">
        <v>0</v>
      </c>
      <c r="P5570" s="37">
        <v>0</v>
      </c>
      <c r="Q5570" s="21">
        <f t="shared" si="1558"/>
        <v>39.790999999999997</v>
      </c>
      <c r="R5570" s="21">
        <f t="shared" si="1567"/>
        <v>232.16666666664878</v>
      </c>
      <c r="S5570" s="21">
        <f t="shared" si="1568"/>
        <v>11.793647980872672</v>
      </c>
      <c r="T5570" s="21">
        <f t="shared" si="1559"/>
        <v>86.147999999999996</v>
      </c>
      <c r="U5570" s="37">
        <f>VLOOKUP(Time_Zone, 'LSTM LookUp'!$B$5:$D$8, 3, FALSE)</f>
        <v>-75</v>
      </c>
      <c r="V5570" s="21">
        <f t="shared" si="1569"/>
        <v>-3.0085868843369683</v>
      </c>
      <c r="W5570" s="21">
        <f t="shared" si="1560"/>
        <v>55.395853278915759</v>
      </c>
      <c r="X5570" s="21">
        <f t="shared" si="1561"/>
        <v>0</v>
      </c>
      <c r="Y5570" s="21">
        <f t="shared" si="1562"/>
        <v>0</v>
      </c>
      <c r="Z5570" s="21">
        <f t="shared" si="1570"/>
        <v>0</v>
      </c>
      <c r="AA5570" s="21">
        <f t="shared" si="1563"/>
        <v>0</v>
      </c>
      <c r="AB5570" s="21">
        <f t="shared" si="1564"/>
        <v>0</v>
      </c>
      <c r="AC5570" s="21">
        <f t="shared" si="1565"/>
        <v>64.94</v>
      </c>
      <c r="AD5570" s="21">
        <f t="shared" si="1571"/>
        <v>0</v>
      </c>
      <c r="AE5570" s="21" t="str">
        <f t="shared" si="1566"/>
        <v>8/20/5:00</v>
      </c>
    </row>
    <row r="5571" spans="2:31">
      <c r="B5571" s="37">
        <v>8</v>
      </c>
      <c r="C5571" s="38">
        <v>20</v>
      </c>
      <c r="D5571" s="39">
        <v>6</v>
      </c>
      <c r="E5571" s="17">
        <v>18.3</v>
      </c>
      <c r="F5571" s="17">
        <v>0</v>
      </c>
      <c r="G5571" s="17">
        <v>0</v>
      </c>
      <c r="H5571" s="37">
        <f t="shared" si="1554"/>
        <v>64.94</v>
      </c>
      <c r="I5571" s="37">
        <f>IF(H5571&lt;'Roof Calculator'!$G$8, 1, 0)</f>
        <v>0</v>
      </c>
      <c r="J5571" s="37">
        <f>IF(H5571&gt;='Roof Calculator'!$G$8, 1, 0)</f>
        <v>1</v>
      </c>
      <c r="K5571" s="37">
        <f t="shared" si="1555"/>
        <v>0</v>
      </c>
      <c r="L5571" s="37">
        <f t="shared" si="1556"/>
        <v>64.94</v>
      </c>
      <c r="M5571" s="37">
        <v>0</v>
      </c>
      <c r="N5571" s="37">
        <f t="shared" si="1557"/>
        <v>0</v>
      </c>
      <c r="O5571" s="37">
        <v>0</v>
      </c>
      <c r="P5571" s="37">
        <v>0</v>
      </c>
      <c r="Q5571" s="21">
        <f t="shared" si="1558"/>
        <v>39.790999999999997</v>
      </c>
      <c r="R5571" s="21">
        <f t="shared" si="1567"/>
        <v>232.20833333331544</v>
      </c>
      <c r="S5571" s="21">
        <f t="shared" si="1568"/>
        <v>11.779310434634793</v>
      </c>
      <c r="T5571" s="21">
        <f t="shared" si="1559"/>
        <v>86.147999999999996</v>
      </c>
      <c r="U5571" s="37">
        <f>VLOOKUP(Time_Zone, 'LSTM LookUp'!$B$5:$D$8, 3, FALSE)</f>
        <v>-75</v>
      </c>
      <c r="V5571" s="21">
        <f t="shared" si="1569"/>
        <v>-2.9981934040564115</v>
      </c>
      <c r="W5571" s="21">
        <f t="shared" si="1560"/>
        <v>70.398451648985912</v>
      </c>
      <c r="X5571" s="21">
        <f t="shared" si="1561"/>
        <v>0</v>
      </c>
      <c r="Y5571" s="21">
        <f t="shared" si="1562"/>
        <v>0</v>
      </c>
      <c r="Z5571" s="21">
        <f t="shared" si="1570"/>
        <v>0</v>
      </c>
      <c r="AA5571" s="21">
        <f t="shared" si="1563"/>
        <v>0</v>
      </c>
      <c r="AB5571" s="21">
        <f t="shared" si="1564"/>
        <v>0</v>
      </c>
      <c r="AC5571" s="21">
        <f t="shared" si="1565"/>
        <v>64.94</v>
      </c>
      <c r="AD5571" s="21">
        <f t="shared" si="1571"/>
        <v>0</v>
      </c>
      <c r="AE5571" s="21" t="str">
        <f t="shared" si="1566"/>
        <v>8/20/6:00</v>
      </c>
    </row>
    <row r="5572" spans="2:31">
      <c r="B5572" s="37">
        <v>8</v>
      </c>
      <c r="C5572" s="38">
        <v>20</v>
      </c>
      <c r="D5572" s="39">
        <v>7</v>
      </c>
      <c r="E5572" s="17">
        <v>18.3</v>
      </c>
      <c r="F5572" s="17">
        <v>17</v>
      </c>
      <c r="G5572" s="17">
        <v>0</v>
      </c>
      <c r="H5572" s="37">
        <f t="shared" si="1554"/>
        <v>64.94</v>
      </c>
      <c r="I5572" s="37">
        <f>IF(H5572&lt;'Roof Calculator'!$G$8, 1, 0)</f>
        <v>0</v>
      </c>
      <c r="J5572" s="37">
        <f>IF(H5572&gt;='Roof Calculator'!$G$8, 1, 0)</f>
        <v>1</v>
      </c>
      <c r="K5572" s="37">
        <f t="shared" si="1555"/>
        <v>0</v>
      </c>
      <c r="L5572" s="37">
        <f t="shared" si="1556"/>
        <v>64.94</v>
      </c>
      <c r="M5572" s="37">
        <v>0</v>
      </c>
      <c r="N5572" s="37">
        <f t="shared" si="1557"/>
        <v>17</v>
      </c>
      <c r="O5572" s="37">
        <v>0</v>
      </c>
      <c r="P5572" s="37">
        <v>0</v>
      </c>
      <c r="Q5572" s="21">
        <f t="shared" si="1558"/>
        <v>39.790999999999997</v>
      </c>
      <c r="R5572" s="21">
        <f t="shared" si="1567"/>
        <v>232.24999999998209</v>
      </c>
      <c r="S5572" s="21">
        <f t="shared" si="1568"/>
        <v>11.764967490026072</v>
      </c>
      <c r="T5572" s="21">
        <f t="shared" si="1559"/>
        <v>86.147999999999996</v>
      </c>
      <c r="U5572" s="37">
        <f>VLOOKUP(Time_Zone, 'LSTM LookUp'!$B$5:$D$8, 3, FALSE)</f>
        <v>-75</v>
      </c>
      <c r="V5572" s="21">
        <f t="shared" si="1569"/>
        <v>-2.9877849655991073</v>
      </c>
      <c r="W5572" s="21">
        <f t="shared" si="1560"/>
        <v>85.401053758600199</v>
      </c>
      <c r="X5572" s="21">
        <f t="shared" si="1561"/>
        <v>0</v>
      </c>
      <c r="Y5572" s="21">
        <f t="shared" si="1562"/>
        <v>17</v>
      </c>
      <c r="Z5572" s="21">
        <f t="shared" si="1570"/>
        <v>5.3887030843552584</v>
      </c>
      <c r="AA5572" s="21">
        <f t="shared" si="1563"/>
        <v>0</v>
      </c>
      <c r="AB5572" s="21">
        <f t="shared" si="1564"/>
        <v>5.3887030843552584</v>
      </c>
      <c r="AC5572" s="21">
        <f t="shared" si="1565"/>
        <v>64.94</v>
      </c>
      <c r="AD5572" s="21">
        <f t="shared" si="1571"/>
        <v>5.3887030843552584</v>
      </c>
      <c r="AE5572" s="21" t="str">
        <f t="shared" si="1566"/>
        <v>8/20/7:00</v>
      </c>
    </row>
    <row r="5573" spans="2:31">
      <c r="B5573" s="37">
        <v>8</v>
      </c>
      <c r="C5573" s="38">
        <v>20</v>
      </c>
      <c r="D5573" s="39">
        <v>8</v>
      </c>
      <c r="E5573" s="17">
        <v>19.399999999999999</v>
      </c>
      <c r="F5573" s="17">
        <v>87</v>
      </c>
      <c r="G5573" s="17">
        <v>97</v>
      </c>
      <c r="H5573" s="37">
        <f t="shared" si="1554"/>
        <v>66.92</v>
      </c>
      <c r="I5573" s="37">
        <f>IF(H5573&lt;'Roof Calculator'!$G$8, 1, 0)</f>
        <v>0</v>
      </c>
      <c r="J5573" s="37">
        <f>IF(H5573&gt;='Roof Calculator'!$G$8, 1, 0)</f>
        <v>1</v>
      </c>
      <c r="K5573" s="37">
        <f t="shared" si="1555"/>
        <v>0</v>
      </c>
      <c r="L5573" s="37">
        <f t="shared" si="1556"/>
        <v>66.92</v>
      </c>
      <c r="M5573" s="37">
        <v>0</v>
      </c>
      <c r="N5573" s="37">
        <f t="shared" si="1557"/>
        <v>87</v>
      </c>
      <c r="O5573" s="37">
        <v>0</v>
      </c>
      <c r="P5573" s="37">
        <v>0</v>
      </c>
      <c r="Q5573" s="21">
        <f t="shared" si="1558"/>
        <v>39.790999999999997</v>
      </c>
      <c r="R5573" s="21">
        <f t="shared" si="1567"/>
        <v>232.29166666664875</v>
      </c>
      <c r="S5573" s="21">
        <f t="shared" si="1568"/>
        <v>11.750619154370911</v>
      </c>
      <c r="T5573" s="21">
        <f t="shared" si="1559"/>
        <v>86.147999999999996</v>
      </c>
      <c r="U5573" s="37">
        <f>VLOOKUP(Time_Zone, 'LSTM LookUp'!$B$5:$D$8, 3, FALSE)</f>
        <v>-75</v>
      </c>
      <c r="V5573" s="21">
        <f t="shared" si="1569"/>
        <v>-2.9773615846847292</v>
      </c>
      <c r="W5573" s="21">
        <f t="shared" si="1560"/>
        <v>100.40365960382886</v>
      </c>
      <c r="X5573" s="21">
        <f t="shared" si="1561"/>
        <v>-0.53477788471137855</v>
      </c>
      <c r="Y5573" s="21">
        <f t="shared" si="1562"/>
        <v>86.465222115288626</v>
      </c>
      <c r="Z5573" s="21">
        <f t="shared" si="1570"/>
        <v>27.407965241301078</v>
      </c>
      <c r="AA5573" s="21">
        <f t="shared" si="1563"/>
        <v>0</v>
      </c>
      <c r="AB5573" s="21">
        <f t="shared" si="1564"/>
        <v>27.407965241301078</v>
      </c>
      <c r="AC5573" s="21">
        <f t="shared" si="1565"/>
        <v>66.92</v>
      </c>
      <c r="AD5573" s="21">
        <f t="shared" si="1571"/>
        <v>27.407965241301078</v>
      </c>
      <c r="AE5573" s="21" t="str">
        <f t="shared" si="1566"/>
        <v>8/20/8:00</v>
      </c>
    </row>
    <row r="5574" spans="2:31">
      <c r="B5574" s="37">
        <v>8</v>
      </c>
      <c r="C5574" s="38">
        <v>20</v>
      </c>
      <c r="D5574" s="39">
        <v>9</v>
      </c>
      <c r="E5574" s="17">
        <v>22.8</v>
      </c>
      <c r="F5574" s="17">
        <v>153</v>
      </c>
      <c r="G5574" s="17">
        <v>497</v>
      </c>
      <c r="H5574" s="37">
        <f t="shared" si="1554"/>
        <v>73.040000000000006</v>
      </c>
      <c r="I5574" s="37">
        <f>IF(H5574&lt;'Roof Calculator'!$G$8, 1, 0)</f>
        <v>0</v>
      </c>
      <c r="J5574" s="37">
        <f>IF(H5574&gt;='Roof Calculator'!$G$8, 1, 0)</f>
        <v>1</v>
      </c>
      <c r="K5574" s="37">
        <f t="shared" si="1555"/>
        <v>0</v>
      </c>
      <c r="L5574" s="37">
        <f t="shared" si="1556"/>
        <v>73.040000000000006</v>
      </c>
      <c r="M5574" s="37">
        <v>0</v>
      </c>
      <c r="N5574" s="37">
        <f t="shared" si="1557"/>
        <v>153</v>
      </c>
      <c r="O5574" s="37">
        <v>0</v>
      </c>
      <c r="P5574" s="37">
        <v>0</v>
      </c>
      <c r="Q5574" s="21">
        <f t="shared" si="1558"/>
        <v>39.790999999999997</v>
      </c>
      <c r="R5574" s="21">
        <f t="shared" si="1567"/>
        <v>232.33333333331541</v>
      </c>
      <c r="S5574" s="21">
        <f t="shared" si="1568"/>
        <v>11.736265434993525</v>
      </c>
      <c r="T5574" s="21">
        <f t="shared" si="1559"/>
        <v>86.147999999999996</v>
      </c>
      <c r="U5574" s="37">
        <f>VLOOKUP(Time_Zone, 'LSTM LookUp'!$B$5:$D$8, 3, FALSE)</f>
        <v>-75</v>
      </c>
      <c r="V5574" s="21">
        <f t="shared" si="1569"/>
        <v>-2.9669232770681937</v>
      </c>
      <c r="W5574" s="21">
        <f t="shared" si="1560"/>
        <v>115.40626918073298</v>
      </c>
      <c r="X5574" s="21">
        <f t="shared" si="1561"/>
        <v>-95.718591906629328</v>
      </c>
      <c r="Y5574" s="21">
        <f t="shared" si="1562"/>
        <v>57.281408093370672</v>
      </c>
      <c r="Z5574" s="21">
        <f t="shared" si="1570"/>
        <v>18.157205909938753</v>
      </c>
      <c r="AA5574" s="21">
        <f t="shared" si="1563"/>
        <v>0</v>
      </c>
      <c r="AB5574" s="21">
        <f t="shared" si="1564"/>
        <v>18.157205909938753</v>
      </c>
      <c r="AC5574" s="21">
        <f t="shared" si="1565"/>
        <v>73.040000000000006</v>
      </c>
      <c r="AD5574" s="21">
        <f t="shared" si="1571"/>
        <v>18.157205909938753</v>
      </c>
      <c r="AE5574" s="21" t="str">
        <f t="shared" si="1566"/>
        <v>8/20/9:00</v>
      </c>
    </row>
    <row r="5575" spans="2:31">
      <c r="B5575" s="37">
        <v>8</v>
      </c>
      <c r="C5575" s="38">
        <v>20</v>
      </c>
      <c r="D5575" s="39">
        <v>10</v>
      </c>
      <c r="E5575" s="17">
        <v>24.4</v>
      </c>
      <c r="F5575" s="17">
        <v>144</v>
      </c>
      <c r="G5575" s="17">
        <v>696</v>
      </c>
      <c r="H5575" s="37">
        <f t="shared" si="1554"/>
        <v>75.92</v>
      </c>
      <c r="I5575" s="37">
        <f>IF(H5575&lt;'Roof Calculator'!$G$8, 1, 0)</f>
        <v>0</v>
      </c>
      <c r="J5575" s="37">
        <f>IF(H5575&gt;='Roof Calculator'!$G$8, 1, 0)</f>
        <v>1</v>
      </c>
      <c r="K5575" s="37">
        <f t="shared" si="1555"/>
        <v>0</v>
      </c>
      <c r="L5575" s="37">
        <f t="shared" si="1556"/>
        <v>75.92</v>
      </c>
      <c r="M5575" s="37">
        <v>0</v>
      </c>
      <c r="N5575" s="37">
        <f t="shared" si="1557"/>
        <v>144</v>
      </c>
      <c r="O5575" s="37">
        <v>0</v>
      </c>
      <c r="P5575" s="37">
        <v>0</v>
      </c>
      <c r="Q5575" s="21">
        <f t="shared" si="1558"/>
        <v>39.790999999999997</v>
      </c>
      <c r="R5575" s="21">
        <f t="shared" si="1567"/>
        <v>232.37499999998207</v>
      </c>
      <c r="S5575" s="21">
        <f t="shared" si="1568"/>
        <v>11.721906339218062</v>
      </c>
      <c r="T5575" s="21">
        <f t="shared" si="1559"/>
        <v>86.147999999999996</v>
      </c>
      <c r="U5575" s="37">
        <f>VLOOKUP(Time_Zone, 'LSTM LookUp'!$B$5:$D$8, 3, FALSE)</f>
        <v>-75</v>
      </c>
      <c r="V5575" s="21">
        <f t="shared" si="1569"/>
        <v>-2.9564700585396908</v>
      </c>
      <c r="W5575" s="21">
        <f t="shared" si="1560"/>
        <v>130.40888248536507</v>
      </c>
      <c r="X5575" s="21">
        <f t="shared" si="1561"/>
        <v>-248.95000561033098</v>
      </c>
      <c r="Y5575" s="21">
        <f t="shared" si="1562"/>
        <v>-104.95000561033098</v>
      </c>
      <c r="Z5575" s="21">
        <f t="shared" si="1570"/>
        <v>-33.267318760911309</v>
      </c>
      <c r="AA5575" s="21">
        <f t="shared" si="1563"/>
        <v>0</v>
      </c>
      <c r="AB5575" s="21">
        <f t="shared" si="1564"/>
        <v>-33.267318760911309</v>
      </c>
      <c r="AC5575" s="21">
        <f t="shared" si="1565"/>
        <v>75.92</v>
      </c>
      <c r="AD5575" s="21">
        <f t="shared" si="1571"/>
        <v>-33.267318760911309</v>
      </c>
      <c r="AE5575" s="21" t="str">
        <f t="shared" si="1566"/>
        <v>8/20/10:00</v>
      </c>
    </row>
    <row r="5576" spans="2:31">
      <c r="B5576" s="37">
        <v>8</v>
      </c>
      <c r="C5576" s="38">
        <v>20</v>
      </c>
      <c r="D5576" s="39">
        <v>11</v>
      </c>
      <c r="E5576" s="17">
        <v>26.1</v>
      </c>
      <c r="F5576" s="17">
        <v>165</v>
      </c>
      <c r="G5576" s="17">
        <v>756</v>
      </c>
      <c r="H5576" s="37">
        <f t="shared" si="1554"/>
        <v>78.98</v>
      </c>
      <c r="I5576" s="37">
        <f>IF(H5576&lt;'Roof Calculator'!$G$8, 1, 0)</f>
        <v>0</v>
      </c>
      <c r="J5576" s="37">
        <f>IF(H5576&gt;='Roof Calculator'!$G$8, 1, 0)</f>
        <v>1</v>
      </c>
      <c r="K5576" s="37">
        <f t="shared" si="1555"/>
        <v>0</v>
      </c>
      <c r="L5576" s="37">
        <f t="shared" si="1556"/>
        <v>78.98</v>
      </c>
      <c r="M5576" s="37">
        <v>0</v>
      </c>
      <c r="N5576" s="37">
        <f t="shared" si="1557"/>
        <v>165</v>
      </c>
      <c r="O5576" s="37">
        <v>0</v>
      </c>
      <c r="P5576" s="37">
        <v>0</v>
      </c>
      <c r="Q5576" s="21">
        <f t="shared" si="1558"/>
        <v>39.790999999999997</v>
      </c>
      <c r="R5576" s="21">
        <f t="shared" si="1567"/>
        <v>232.41666666664872</v>
      </c>
      <c r="S5576" s="21">
        <f t="shared" si="1568"/>
        <v>11.707541874368529</v>
      </c>
      <c r="T5576" s="21">
        <f t="shared" si="1559"/>
        <v>86.147999999999996</v>
      </c>
      <c r="U5576" s="37">
        <f>VLOOKUP(Time_Zone, 'LSTM LookUp'!$B$5:$D$8, 3, FALSE)</f>
        <v>-75</v>
      </c>
      <c r="V5576" s="21">
        <f t="shared" si="1569"/>
        <v>-2.9460019449246264</v>
      </c>
      <c r="W5576" s="21">
        <f t="shared" si="1560"/>
        <v>145.41149951376883</v>
      </c>
      <c r="X5576" s="21">
        <f t="shared" si="1561"/>
        <v>-370.09853518316368</v>
      </c>
      <c r="Y5576" s="21">
        <f t="shared" si="1562"/>
        <v>-205.09853518316368</v>
      </c>
      <c r="Z5576" s="21">
        <f t="shared" si="1570"/>
        <v>-65.012653478721163</v>
      </c>
      <c r="AA5576" s="21">
        <f t="shared" si="1563"/>
        <v>0</v>
      </c>
      <c r="AB5576" s="21">
        <f t="shared" si="1564"/>
        <v>-65.012653478721163</v>
      </c>
      <c r="AC5576" s="21">
        <f t="shared" si="1565"/>
        <v>78.98</v>
      </c>
      <c r="AD5576" s="21">
        <f t="shared" si="1571"/>
        <v>-65.012653478721163</v>
      </c>
      <c r="AE5576" s="21" t="str">
        <f t="shared" si="1566"/>
        <v>8/20/11:00</v>
      </c>
    </row>
    <row r="5577" spans="2:31">
      <c r="B5577" s="37">
        <v>8</v>
      </c>
      <c r="C5577" s="38">
        <v>20</v>
      </c>
      <c r="D5577" s="39">
        <v>12</v>
      </c>
      <c r="E5577" s="17">
        <v>27.2</v>
      </c>
      <c r="F5577" s="17">
        <v>178</v>
      </c>
      <c r="G5577" s="17">
        <v>791</v>
      </c>
      <c r="H5577" s="37">
        <f t="shared" si="1554"/>
        <v>80.959999999999994</v>
      </c>
      <c r="I5577" s="37">
        <f>IF(H5577&lt;'Roof Calculator'!$G$8, 1, 0)</f>
        <v>0</v>
      </c>
      <c r="J5577" s="37">
        <f>IF(H5577&gt;='Roof Calculator'!$G$8, 1, 0)</f>
        <v>1</v>
      </c>
      <c r="K5577" s="37">
        <f t="shared" si="1555"/>
        <v>0</v>
      </c>
      <c r="L5577" s="37">
        <f t="shared" si="1556"/>
        <v>80.959999999999994</v>
      </c>
      <c r="M5577" s="37">
        <v>0</v>
      </c>
      <c r="N5577" s="37">
        <f t="shared" si="1557"/>
        <v>178</v>
      </c>
      <c r="O5577" s="37">
        <v>0</v>
      </c>
      <c r="P5577" s="37">
        <v>0</v>
      </c>
      <c r="Q5577" s="21">
        <f t="shared" si="1558"/>
        <v>39.790999999999997</v>
      </c>
      <c r="R5577" s="21">
        <f t="shared" si="1567"/>
        <v>232.45833333331538</v>
      </c>
      <c r="S5577" s="21">
        <f t="shared" si="1568"/>
        <v>11.693172047768739</v>
      </c>
      <c r="T5577" s="21">
        <f t="shared" si="1559"/>
        <v>86.147999999999996</v>
      </c>
      <c r="U5577" s="37">
        <f>VLOOKUP(Time_Zone, 'LSTM LookUp'!$B$5:$D$8, 3, FALSE)</f>
        <v>-75</v>
      </c>
      <c r="V5577" s="21">
        <f t="shared" si="1569"/>
        <v>-2.9355189520835587</v>
      </c>
      <c r="W5577" s="21">
        <f t="shared" si="1560"/>
        <v>160.41412026197912</v>
      </c>
      <c r="X5577" s="21">
        <f t="shared" si="1561"/>
        <v>-458.14311082748304</v>
      </c>
      <c r="Y5577" s="21">
        <f t="shared" si="1562"/>
        <v>-280.14311082748304</v>
      </c>
      <c r="Z5577" s="21">
        <f t="shared" si="1570"/>
        <v>-88.800473257466763</v>
      </c>
      <c r="AA5577" s="21">
        <f t="shared" si="1563"/>
        <v>0</v>
      </c>
      <c r="AB5577" s="21">
        <f t="shared" si="1564"/>
        <v>-88.800473257466763</v>
      </c>
      <c r="AC5577" s="21">
        <f t="shared" si="1565"/>
        <v>80.959999999999994</v>
      </c>
      <c r="AD5577" s="21">
        <f t="shared" si="1571"/>
        <v>-88.800473257466763</v>
      </c>
      <c r="AE5577" s="21" t="str">
        <f t="shared" si="1566"/>
        <v>8/20/12:00</v>
      </c>
    </row>
    <row r="5578" spans="2:31">
      <c r="B5578" s="37">
        <v>8</v>
      </c>
      <c r="C5578" s="38">
        <v>20</v>
      </c>
      <c r="D5578" s="39">
        <v>13</v>
      </c>
      <c r="E5578" s="17">
        <v>28.9</v>
      </c>
      <c r="F5578" s="17">
        <v>184</v>
      </c>
      <c r="G5578" s="17">
        <v>797</v>
      </c>
      <c r="H5578" s="37">
        <f t="shared" si="1554"/>
        <v>84.02</v>
      </c>
      <c r="I5578" s="37">
        <f>IF(H5578&lt;'Roof Calculator'!$G$8, 1, 0)</f>
        <v>0</v>
      </c>
      <c r="J5578" s="37">
        <f>IF(H5578&gt;='Roof Calculator'!$G$8, 1, 0)</f>
        <v>1</v>
      </c>
      <c r="K5578" s="37">
        <f t="shared" si="1555"/>
        <v>0</v>
      </c>
      <c r="L5578" s="37">
        <f t="shared" si="1556"/>
        <v>84.02</v>
      </c>
      <c r="M5578" s="37">
        <v>0</v>
      </c>
      <c r="N5578" s="37">
        <f t="shared" si="1557"/>
        <v>184</v>
      </c>
      <c r="O5578" s="37">
        <v>0</v>
      </c>
      <c r="P5578" s="37">
        <v>0</v>
      </c>
      <c r="Q5578" s="21">
        <f t="shared" si="1558"/>
        <v>39.790999999999997</v>
      </c>
      <c r="R5578" s="21">
        <f t="shared" si="1567"/>
        <v>232.49999999998204</v>
      </c>
      <c r="S5578" s="21">
        <f t="shared" si="1568"/>
        <v>11.678796866742447</v>
      </c>
      <c r="T5578" s="21">
        <f t="shared" si="1559"/>
        <v>86.147999999999996</v>
      </c>
      <c r="U5578" s="37">
        <f>VLOOKUP(Time_Zone, 'LSTM LookUp'!$B$5:$D$8, 3, FALSE)</f>
        <v>-75</v>
      </c>
      <c r="V5578" s="21">
        <f t="shared" si="1569"/>
        <v>-2.92502109591224</v>
      </c>
      <c r="W5578" s="21">
        <f t="shared" si="1560"/>
        <v>175.41674472602193</v>
      </c>
      <c r="X5578" s="21">
        <f t="shared" si="1561"/>
        <v>-494.55514359200981</v>
      </c>
      <c r="Y5578" s="21">
        <f t="shared" si="1562"/>
        <v>-310.55514359200981</v>
      </c>
      <c r="Z5578" s="21">
        <f t="shared" si="1570"/>
        <v>-98.440556478626675</v>
      </c>
      <c r="AA5578" s="21">
        <f t="shared" si="1563"/>
        <v>0</v>
      </c>
      <c r="AB5578" s="21">
        <f t="shared" si="1564"/>
        <v>-98.440556478626675</v>
      </c>
      <c r="AC5578" s="21">
        <f t="shared" si="1565"/>
        <v>84.02</v>
      </c>
      <c r="AD5578" s="21">
        <f t="shared" si="1571"/>
        <v>-98.440556478626675</v>
      </c>
      <c r="AE5578" s="21" t="str">
        <f t="shared" si="1566"/>
        <v>8/20/13:00</v>
      </c>
    </row>
    <row r="5579" spans="2:31">
      <c r="B5579" s="37">
        <v>8</v>
      </c>
      <c r="C5579" s="38">
        <v>20</v>
      </c>
      <c r="D5579" s="39">
        <v>14</v>
      </c>
      <c r="E5579" s="17">
        <v>29.4</v>
      </c>
      <c r="F5579" s="17">
        <v>183</v>
      </c>
      <c r="G5579" s="17">
        <v>801</v>
      </c>
      <c r="H5579" s="37">
        <f t="shared" si="1554"/>
        <v>84.919999999999987</v>
      </c>
      <c r="I5579" s="37">
        <f>IF(H5579&lt;'Roof Calculator'!$G$8, 1, 0)</f>
        <v>0</v>
      </c>
      <c r="J5579" s="37">
        <f>IF(H5579&gt;='Roof Calculator'!$G$8, 1, 0)</f>
        <v>1</v>
      </c>
      <c r="K5579" s="37">
        <f t="shared" si="1555"/>
        <v>0</v>
      </c>
      <c r="L5579" s="37">
        <f t="shared" si="1556"/>
        <v>84.919999999999987</v>
      </c>
      <c r="M5579" s="37">
        <v>0</v>
      </c>
      <c r="N5579" s="37">
        <f t="shared" si="1557"/>
        <v>183</v>
      </c>
      <c r="O5579" s="37">
        <v>0</v>
      </c>
      <c r="P5579" s="37">
        <v>0</v>
      </c>
      <c r="Q5579" s="21">
        <f t="shared" si="1558"/>
        <v>39.790999999999997</v>
      </c>
      <c r="R5579" s="21">
        <f t="shared" si="1567"/>
        <v>232.54166666664869</v>
      </c>
      <c r="S5579" s="21">
        <f t="shared" si="1568"/>
        <v>11.664416338613218</v>
      </c>
      <c r="T5579" s="21">
        <f t="shared" si="1559"/>
        <v>86.147999999999996</v>
      </c>
      <c r="U5579" s="37">
        <f>VLOOKUP(Time_Zone, 'LSTM LookUp'!$B$5:$D$8, 3, FALSE)</f>
        <v>-75</v>
      </c>
      <c r="V5579" s="21">
        <f t="shared" si="1569"/>
        <v>-2.9145083923415149</v>
      </c>
      <c r="W5579" s="21">
        <f t="shared" si="1560"/>
        <v>190.41937290191458</v>
      </c>
      <c r="X5579" s="21">
        <f t="shared" si="1561"/>
        <v>-489.18248930932884</v>
      </c>
      <c r="Y5579" s="21">
        <f t="shared" si="1562"/>
        <v>-306.18248930932884</v>
      </c>
      <c r="Z5579" s="21">
        <f t="shared" si="1570"/>
        <v>-97.054501442161836</v>
      </c>
      <c r="AA5579" s="21">
        <f t="shared" si="1563"/>
        <v>0</v>
      </c>
      <c r="AB5579" s="21">
        <f t="shared" si="1564"/>
        <v>-97.054501442161836</v>
      </c>
      <c r="AC5579" s="21">
        <f t="shared" si="1565"/>
        <v>84.919999999999987</v>
      </c>
      <c r="AD5579" s="21">
        <f t="shared" si="1571"/>
        <v>-97.054501442161836</v>
      </c>
      <c r="AE5579" s="21" t="str">
        <f t="shared" si="1566"/>
        <v>8/20/14:00</v>
      </c>
    </row>
    <row r="5580" spans="2:31">
      <c r="B5580" s="37">
        <v>8</v>
      </c>
      <c r="C5580" s="38">
        <v>20</v>
      </c>
      <c r="D5580" s="39">
        <v>15</v>
      </c>
      <c r="E5580" s="17">
        <v>30.6</v>
      </c>
      <c r="F5580" s="17">
        <v>240</v>
      </c>
      <c r="G5580" s="17">
        <v>649</v>
      </c>
      <c r="H5580" s="37">
        <f t="shared" si="1554"/>
        <v>87.080000000000013</v>
      </c>
      <c r="I5580" s="37">
        <f>IF(H5580&lt;'Roof Calculator'!$G$8, 1, 0)</f>
        <v>0</v>
      </c>
      <c r="J5580" s="37">
        <f>IF(H5580&gt;='Roof Calculator'!$G$8, 1, 0)</f>
        <v>1</v>
      </c>
      <c r="K5580" s="37">
        <f t="shared" si="1555"/>
        <v>0</v>
      </c>
      <c r="L5580" s="37">
        <f t="shared" si="1556"/>
        <v>87.080000000000013</v>
      </c>
      <c r="M5580" s="37">
        <v>0</v>
      </c>
      <c r="N5580" s="37">
        <f t="shared" si="1557"/>
        <v>240</v>
      </c>
      <c r="O5580" s="37">
        <v>0</v>
      </c>
      <c r="P5580" s="37">
        <v>0</v>
      </c>
      <c r="Q5580" s="21">
        <f t="shared" si="1558"/>
        <v>39.790999999999997</v>
      </c>
      <c r="R5580" s="21">
        <f t="shared" si="1567"/>
        <v>232.58333333331535</v>
      </c>
      <c r="S5580" s="21">
        <f t="shared" si="1568"/>
        <v>11.650030470704504</v>
      </c>
      <c r="T5580" s="21">
        <f t="shared" si="1559"/>
        <v>86.147999999999996</v>
      </c>
      <c r="U5580" s="37">
        <f>VLOOKUP(Time_Zone, 'LSTM LookUp'!$B$5:$D$8, 3, FALSE)</f>
        <v>-75</v>
      </c>
      <c r="V5580" s="21">
        <f t="shared" si="1569"/>
        <v>-2.9039808573373618</v>
      </c>
      <c r="W5580" s="21">
        <f t="shared" si="1560"/>
        <v>205.42200478566565</v>
      </c>
      <c r="X5580" s="21">
        <f t="shared" si="1561"/>
        <v>-357.24222150782128</v>
      </c>
      <c r="Y5580" s="21">
        <f t="shared" si="1562"/>
        <v>-117.24222150782128</v>
      </c>
      <c r="Z5580" s="21">
        <f t="shared" si="1570"/>
        <v>-37.163736509168174</v>
      </c>
      <c r="AA5580" s="21">
        <f t="shared" si="1563"/>
        <v>0</v>
      </c>
      <c r="AB5580" s="21">
        <f t="shared" si="1564"/>
        <v>-37.163736509168174</v>
      </c>
      <c r="AC5580" s="21">
        <f t="shared" si="1565"/>
        <v>87.080000000000013</v>
      </c>
      <c r="AD5580" s="21">
        <f t="shared" si="1571"/>
        <v>-37.163736509168174</v>
      </c>
      <c r="AE5580" s="21" t="str">
        <f t="shared" si="1566"/>
        <v>8/20/15:00</v>
      </c>
    </row>
    <row r="5581" spans="2:31">
      <c r="B5581" s="37">
        <v>8</v>
      </c>
      <c r="C5581" s="38">
        <v>20</v>
      </c>
      <c r="D5581" s="39">
        <v>16</v>
      </c>
      <c r="E5581" s="17">
        <v>30.6</v>
      </c>
      <c r="F5581" s="17">
        <v>195</v>
      </c>
      <c r="G5581" s="17">
        <v>658</v>
      </c>
      <c r="H5581" s="37">
        <f t="shared" si="1554"/>
        <v>87.080000000000013</v>
      </c>
      <c r="I5581" s="37">
        <f>IF(H5581&lt;'Roof Calculator'!$G$8, 1, 0)</f>
        <v>0</v>
      </c>
      <c r="J5581" s="37">
        <f>IF(H5581&gt;='Roof Calculator'!$G$8, 1, 0)</f>
        <v>1</v>
      </c>
      <c r="K5581" s="37">
        <f t="shared" si="1555"/>
        <v>0</v>
      </c>
      <c r="L5581" s="37">
        <f t="shared" si="1556"/>
        <v>87.080000000000013</v>
      </c>
      <c r="M5581" s="37">
        <v>0</v>
      </c>
      <c r="N5581" s="37">
        <f t="shared" si="1557"/>
        <v>195</v>
      </c>
      <c r="O5581" s="37">
        <v>0</v>
      </c>
      <c r="P5581" s="37">
        <v>0</v>
      </c>
      <c r="Q5581" s="21">
        <f t="shared" si="1558"/>
        <v>39.790999999999997</v>
      </c>
      <c r="R5581" s="21">
        <f t="shared" si="1567"/>
        <v>232.62499999998201</v>
      </c>
      <c r="S5581" s="21">
        <f t="shared" si="1568"/>
        <v>11.635639270339565</v>
      </c>
      <c r="T5581" s="21">
        <f t="shared" si="1559"/>
        <v>86.147999999999996</v>
      </c>
      <c r="U5581" s="37">
        <f>VLOOKUP(Time_Zone, 'LSTM LookUp'!$B$5:$D$8, 3, FALSE)</f>
        <v>-75</v>
      </c>
      <c r="V5581" s="21">
        <f t="shared" si="1569"/>
        <v>-2.8934385069007726</v>
      </c>
      <c r="W5581" s="21">
        <f t="shared" si="1560"/>
        <v>220.4246403732748</v>
      </c>
      <c r="X5581" s="21">
        <f t="shared" si="1561"/>
        <v>-292.04774899004752</v>
      </c>
      <c r="Y5581" s="21">
        <f t="shared" si="1562"/>
        <v>-97.047748990047523</v>
      </c>
      <c r="Z5581" s="21">
        <f t="shared" si="1570"/>
        <v>-30.762441430141415</v>
      </c>
      <c r="AA5581" s="21">
        <f t="shared" si="1563"/>
        <v>0</v>
      </c>
      <c r="AB5581" s="21">
        <f t="shared" si="1564"/>
        <v>-30.762441430141415</v>
      </c>
      <c r="AC5581" s="21">
        <f t="shared" si="1565"/>
        <v>87.080000000000013</v>
      </c>
      <c r="AD5581" s="21">
        <f t="shared" si="1571"/>
        <v>-30.762441430141415</v>
      </c>
      <c r="AE5581" s="21" t="str">
        <f t="shared" si="1566"/>
        <v>8/20/16:00</v>
      </c>
    </row>
    <row r="5582" spans="2:31">
      <c r="B5582" s="37">
        <v>8</v>
      </c>
      <c r="C5582" s="38">
        <v>20</v>
      </c>
      <c r="D5582" s="39">
        <v>17</v>
      </c>
      <c r="E5582" s="17">
        <v>30</v>
      </c>
      <c r="F5582" s="17">
        <v>153</v>
      </c>
      <c r="G5582" s="17">
        <v>574</v>
      </c>
      <c r="H5582" s="37">
        <f t="shared" si="1554"/>
        <v>86</v>
      </c>
      <c r="I5582" s="37">
        <f>IF(H5582&lt;'Roof Calculator'!$G$8, 1, 0)</f>
        <v>0</v>
      </c>
      <c r="J5582" s="37">
        <f>IF(H5582&gt;='Roof Calculator'!$G$8, 1, 0)</f>
        <v>1</v>
      </c>
      <c r="K5582" s="37">
        <f t="shared" si="1555"/>
        <v>0</v>
      </c>
      <c r="L5582" s="37">
        <f t="shared" si="1556"/>
        <v>86</v>
      </c>
      <c r="M5582" s="37">
        <v>0</v>
      </c>
      <c r="N5582" s="37">
        <f t="shared" si="1557"/>
        <v>153</v>
      </c>
      <c r="O5582" s="37">
        <v>0</v>
      </c>
      <c r="P5582" s="37">
        <v>0</v>
      </c>
      <c r="Q5582" s="21">
        <f t="shared" si="1558"/>
        <v>39.790999999999997</v>
      </c>
      <c r="R5582" s="21">
        <f t="shared" si="1567"/>
        <v>232.66666666664867</v>
      </c>
      <c r="S5582" s="21">
        <f t="shared" si="1568"/>
        <v>11.621242744841568</v>
      </c>
      <c r="T5582" s="21">
        <f t="shared" si="1559"/>
        <v>86.147999999999996</v>
      </c>
      <c r="U5582" s="37">
        <f>VLOOKUP(Time_Zone, 'LSTM LookUp'!$B$5:$D$8, 3, FALSE)</f>
        <v>-75</v>
      </c>
      <c r="V5582" s="21">
        <f t="shared" si="1569"/>
        <v>-2.8828813570678173</v>
      </c>
      <c r="W5582" s="21">
        <f t="shared" si="1560"/>
        <v>235.42727966073303</v>
      </c>
      <c r="X5582" s="21">
        <f t="shared" si="1561"/>
        <v>-171.14536590983042</v>
      </c>
      <c r="Y5582" s="21">
        <f t="shared" si="1562"/>
        <v>-18.145365909830417</v>
      </c>
      <c r="Z5582" s="21">
        <f t="shared" si="1570"/>
        <v>-5.7517640732387019</v>
      </c>
      <c r="AA5582" s="21">
        <f t="shared" si="1563"/>
        <v>0</v>
      </c>
      <c r="AB5582" s="21">
        <f t="shared" si="1564"/>
        <v>-5.7517640732387019</v>
      </c>
      <c r="AC5582" s="21">
        <f t="shared" si="1565"/>
        <v>86</v>
      </c>
      <c r="AD5582" s="21">
        <f t="shared" si="1571"/>
        <v>-5.7517640732387019</v>
      </c>
      <c r="AE5582" s="21" t="str">
        <f t="shared" si="1566"/>
        <v>8/20/17:00</v>
      </c>
    </row>
    <row r="5583" spans="2:31">
      <c r="B5583" s="37">
        <v>8</v>
      </c>
      <c r="C5583" s="38">
        <v>20</v>
      </c>
      <c r="D5583" s="39">
        <v>18</v>
      </c>
      <c r="E5583" s="17">
        <v>28.9</v>
      </c>
      <c r="F5583" s="17">
        <v>133</v>
      </c>
      <c r="G5583" s="17">
        <v>400</v>
      </c>
      <c r="H5583" s="37">
        <f t="shared" si="1554"/>
        <v>84.02</v>
      </c>
      <c r="I5583" s="37">
        <f>IF(H5583&lt;'Roof Calculator'!$G$8, 1, 0)</f>
        <v>0</v>
      </c>
      <c r="J5583" s="37">
        <f>IF(H5583&gt;='Roof Calculator'!$G$8, 1, 0)</f>
        <v>1</v>
      </c>
      <c r="K5583" s="37">
        <f t="shared" si="1555"/>
        <v>0</v>
      </c>
      <c r="L5583" s="37">
        <f t="shared" si="1556"/>
        <v>84.02</v>
      </c>
      <c r="M5583" s="37">
        <v>0</v>
      </c>
      <c r="N5583" s="37">
        <f t="shared" si="1557"/>
        <v>133</v>
      </c>
      <c r="O5583" s="37">
        <v>0</v>
      </c>
      <c r="P5583" s="37">
        <v>0</v>
      </c>
      <c r="Q5583" s="21">
        <f t="shared" si="1558"/>
        <v>39.790999999999997</v>
      </c>
      <c r="R5583" s="21">
        <f t="shared" si="1567"/>
        <v>232.70833333331532</v>
      </c>
      <c r="S5583" s="21">
        <f t="shared" si="1568"/>
        <v>11.606840901533513</v>
      </c>
      <c r="T5583" s="21">
        <f t="shared" si="1559"/>
        <v>86.147999999999996</v>
      </c>
      <c r="U5583" s="37">
        <f>VLOOKUP(Time_Zone, 'LSTM LookUp'!$B$5:$D$8, 3, FALSE)</f>
        <v>-75</v>
      </c>
      <c r="V5583" s="21">
        <f t="shared" si="1569"/>
        <v>-2.872309423909571</v>
      </c>
      <c r="W5583" s="21">
        <f t="shared" si="1560"/>
        <v>250.42992264402261</v>
      </c>
      <c r="X5583" s="21">
        <f t="shared" si="1561"/>
        <v>-49.340801988644799</v>
      </c>
      <c r="Y5583" s="21">
        <f t="shared" si="1562"/>
        <v>83.659198011355201</v>
      </c>
      <c r="Z5583" s="21">
        <f t="shared" si="1570"/>
        <v>26.518504609322179</v>
      </c>
      <c r="AA5583" s="21">
        <f t="shared" si="1563"/>
        <v>0</v>
      </c>
      <c r="AB5583" s="21">
        <f t="shared" si="1564"/>
        <v>26.518504609322179</v>
      </c>
      <c r="AC5583" s="21">
        <f t="shared" si="1565"/>
        <v>84.02</v>
      </c>
      <c r="AD5583" s="21">
        <f t="shared" si="1571"/>
        <v>26.518504609322179</v>
      </c>
      <c r="AE5583" s="21" t="str">
        <f t="shared" si="1566"/>
        <v>8/20/18:00</v>
      </c>
    </row>
    <row r="5584" spans="2:31">
      <c r="B5584" s="37">
        <v>8</v>
      </c>
      <c r="C5584" s="38">
        <v>20</v>
      </c>
      <c r="D5584" s="39">
        <v>19</v>
      </c>
      <c r="E5584" s="17">
        <v>25</v>
      </c>
      <c r="F5584" s="17">
        <v>83</v>
      </c>
      <c r="G5584" s="17">
        <v>80</v>
      </c>
      <c r="H5584" s="37">
        <f t="shared" si="1554"/>
        <v>77</v>
      </c>
      <c r="I5584" s="37">
        <f>IF(H5584&lt;'Roof Calculator'!$G$8, 1, 0)</f>
        <v>0</v>
      </c>
      <c r="J5584" s="37">
        <f>IF(H5584&gt;='Roof Calculator'!$G$8, 1, 0)</f>
        <v>1</v>
      </c>
      <c r="K5584" s="37">
        <f t="shared" si="1555"/>
        <v>0</v>
      </c>
      <c r="L5584" s="37">
        <f t="shared" si="1556"/>
        <v>77</v>
      </c>
      <c r="M5584" s="37">
        <v>0</v>
      </c>
      <c r="N5584" s="37">
        <f t="shared" si="1557"/>
        <v>83</v>
      </c>
      <c r="O5584" s="37">
        <v>0</v>
      </c>
      <c r="P5584" s="37">
        <v>0</v>
      </c>
      <c r="Q5584" s="21">
        <f t="shared" si="1558"/>
        <v>39.790999999999997</v>
      </c>
      <c r="R5584" s="21">
        <f t="shared" si="1567"/>
        <v>232.74999999998198</v>
      </c>
      <c r="S5584" s="21">
        <f t="shared" si="1568"/>
        <v>11.592433747738212</v>
      </c>
      <c r="T5584" s="21">
        <f t="shared" si="1559"/>
        <v>86.147999999999996</v>
      </c>
      <c r="U5584" s="37">
        <f>VLOOKUP(Time_Zone, 'LSTM LookUp'!$B$5:$D$8, 3, FALSE)</f>
        <v>-75</v>
      </c>
      <c r="V5584" s="21">
        <f t="shared" si="1569"/>
        <v>-2.861722723532039</v>
      </c>
      <c r="W5584" s="21">
        <f t="shared" si="1560"/>
        <v>265.43256931911696</v>
      </c>
      <c r="X5584" s="21">
        <f t="shared" si="1561"/>
        <v>5.4931847207367124</v>
      </c>
      <c r="Y5584" s="21">
        <f t="shared" si="1562"/>
        <v>88.493184720736707</v>
      </c>
      <c r="Z5584" s="21">
        <f t="shared" si="1570"/>
        <v>28.050793967591385</v>
      </c>
      <c r="AA5584" s="21">
        <f t="shared" si="1563"/>
        <v>0</v>
      </c>
      <c r="AB5584" s="21">
        <f t="shared" si="1564"/>
        <v>28.050793967591385</v>
      </c>
      <c r="AC5584" s="21">
        <f t="shared" si="1565"/>
        <v>77</v>
      </c>
      <c r="AD5584" s="21">
        <f t="shared" si="1571"/>
        <v>28.050793967591385</v>
      </c>
      <c r="AE5584" s="21" t="str">
        <f t="shared" si="1566"/>
        <v>8/20/19:00</v>
      </c>
    </row>
    <row r="5585" spans="2:31">
      <c r="B5585" s="37">
        <v>8</v>
      </c>
      <c r="C5585" s="38">
        <v>20</v>
      </c>
      <c r="D5585" s="39">
        <v>20</v>
      </c>
      <c r="E5585" s="17">
        <v>23.9</v>
      </c>
      <c r="F5585" s="17">
        <v>15</v>
      </c>
      <c r="G5585" s="17">
        <v>5</v>
      </c>
      <c r="H5585" s="37">
        <f t="shared" si="1554"/>
        <v>75.02</v>
      </c>
      <c r="I5585" s="37">
        <f>IF(H5585&lt;'Roof Calculator'!$G$8, 1, 0)</f>
        <v>0</v>
      </c>
      <c r="J5585" s="37">
        <f>IF(H5585&gt;='Roof Calculator'!$G$8, 1, 0)</f>
        <v>1</v>
      </c>
      <c r="K5585" s="37">
        <f t="shared" si="1555"/>
        <v>0</v>
      </c>
      <c r="L5585" s="37">
        <f t="shared" si="1556"/>
        <v>75.02</v>
      </c>
      <c r="M5585" s="37">
        <v>0</v>
      </c>
      <c r="N5585" s="37">
        <f t="shared" si="1557"/>
        <v>15</v>
      </c>
      <c r="O5585" s="37">
        <v>0</v>
      </c>
      <c r="P5585" s="37">
        <v>0</v>
      </c>
      <c r="Q5585" s="21">
        <f t="shared" si="1558"/>
        <v>39.790999999999997</v>
      </c>
      <c r="R5585" s="21">
        <f t="shared" si="1567"/>
        <v>232.79166666664864</v>
      </c>
      <c r="S5585" s="21">
        <f t="shared" si="1568"/>
        <v>11.578021290778365</v>
      </c>
      <c r="T5585" s="21">
        <f t="shared" si="1559"/>
        <v>86.147999999999996</v>
      </c>
      <c r="U5585" s="37">
        <f>VLOOKUP(Time_Zone, 'LSTM LookUp'!$B$5:$D$8, 3, FALSE)</f>
        <v>-75</v>
      </c>
      <c r="V5585" s="21">
        <f t="shared" si="1569"/>
        <v>-2.851121272076222</v>
      </c>
      <c r="W5585" s="21">
        <f t="shared" si="1560"/>
        <v>280.43521968198093</v>
      </c>
      <c r="X5585" s="21">
        <f t="shared" si="1561"/>
        <v>1.3239394874296304</v>
      </c>
      <c r="Y5585" s="21">
        <f t="shared" si="1562"/>
        <v>16.32393948742963</v>
      </c>
      <c r="Z5585" s="21">
        <f t="shared" si="1570"/>
        <v>5.1744037096906261</v>
      </c>
      <c r="AA5585" s="21">
        <f t="shared" si="1563"/>
        <v>0</v>
      </c>
      <c r="AB5585" s="21">
        <f t="shared" si="1564"/>
        <v>5.1744037096906261</v>
      </c>
      <c r="AC5585" s="21">
        <f t="shared" si="1565"/>
        <v>75.02</v>
      </c>
      <c r="AD5585" s="21">
        <f t="shared" si="1571"/>
        <v>5.1744037096906261</v>
      </c>
      <c r="AE5585" s="21" t="str">
        <f t="shared" si="1566"/>
        <v>8/20/20:00</v>
      </c>
    </row>
    <row r="5586" spans="2:31">
      <c r="B5586" s="37">
        <v>8</v>
      </c>
      <c r="C5586" s="38">
        <v>20</v>
      </c>
      <c r="D5586" s="39">
        <v>21</v>
      </c>
      <c r="E5586" s="17">
        <v>24.4</v>
      </c>
      <c r="F5586" s="17">
        <v>0</v>
      </c>
      <c r="G5586" s="17">
        <v>0</v>
      </c>
      <c r="H5586" s="37">
        <f t="shared" si="1554"/>
        <v>75.92</v>
      </c>
      <c r="I5586" s="37">
        <f>IF(H5586&lt;'Roof Calculator'!$G$8, 1, 0)</f>
        <v>0</v>
      </c>
      <c r="J5586" s="37">
        <f>IF(H5586&gt;='Roof Calculator'!$G$8, 1, 0)</f>
        <v>1</v>
      </c>
      <c r="K5586" s="37">
        <f t="shared" si="1555"/>
        <v>0</v>
      </c>
      <c r="L5586" s="37">
        <f t="shared" si="1556"/>
        <v>75.92</v>
      </c>
      <c r="M5586" s="37">
        <v>0</v>
      </c>
      <c r="N5586" s="37">
        <f t="shared" si="1557"/>
        <v>0</v>
      </c>
      <c r="O5586" s="37">
        <v>0</v>
      </c>
      <c r="P5586" s="37">
        <v>0</v>
      </c>
      <c r="Q5586" s="21">
        <f t="shared" si="1558"/>
        <v>39.790999999999997</v>
      </c>
      <c r="R5586" s="21">
        <f t="shared" si="1567"/>
        <v>232.8333333333153</v>
      </c>
      <c r="S5586" s="21">
        <f t="shared" si="1568"/>
        <v>11.563603537976515</v>
      </c>
      <c r="T5586" s="21">
        <f t="shared" si="1559"/>
        <v>86.147999999999996</v>
      </c>
      <c r="U5586" s="37">
        <f>VLOOKUP(Time_Zone, 'LSTM LookUp'!$B$5:$D$8, 3, FALSE)</f>
        <v>-75</v>
      </c>
      <c r="V5586" s="21">
        <f t="shared" si="1569"/>
        <v>-2.8405050857180227</v>
      </c>
      <c r="W5586" s="21">
        <f t="shared" si="1560"/>
        <v>295.43787372857048</v>
      </c>
      <c r="X5586" s="21">
        <f t="shared" si="1561"/>
        <v>0</v>
      </c>
      <c r="Y5586" s="21">
        <f t="shared" si="1562"/>
        <v>0</v>
      </c>
      <c r="Z5586" s="21">
        <f t="shared" si="1570"/>
        <v>0</v>
      </c>
      <c r="AA5586" s="21">
        <f t="shared" si="1563"/>
        <v>0</v>
      </c>
      <c r="AB5586" s="21">
        <f t="shared" si="1564"/>
        <v>0</v>
      </c>
      <c r="AC5586" s="21">
        <f t="shared" si="1565"/>
        <v>75.92</v>
      </c>
      <c r="AD5586" s="21">
        <f t="shared" si="1571"/>
        <v>0</v>
      </c>
      <c r="AE5586" s="21" t="str">
        <f t="shared" si="1566"/>
        <v>8/20/21:00</v>
      </c>
    </row>
    <row r="5587" spans="2:31">
      <c r="B5587" s="37">
        <v>8</v>
      </c>
      <c r="C5587" s="38">
        <v>20</v>
      </c>
      <c r="D5587" s="39">
        <v>22</v>
      </c>
      <c r="E5587" s="17">
        <v>23.3</v>
      </c>
      <c r="F5587" s="17">
        <v>0</v>
      </c>
      <c r="G5587" s="17">
        <v>0</v>
      </c>
      <c r="H5587" s="37">
        <f t="shared" si="1554"/>
        <v>73.94</v>
      </c>
      <c r="I5587" s="37">
        <f>IF(H5587&lt;'Roof Calculator'!$G$8, 1, 0)</f>
        <v>0</v>
      </c>
      <c r="J5587" s="37">
        <f>IF(H5587&gt;='Roof Calculator'!$G$8, 1, 0)</f>
        <v>1</v>
      </c>
      <c r="K5587" s="37">
        <f t="shared" si="1555"/>
        <v>0</v>
      </c>
      <c r="L5587" s="37">
        <f t="shared" si="1556"/>
        <v>73.94</v>
      </c>
      <c r="M5587" s="37">
        <v>0</v>
      </c>
      <c r="N5587" s="37">
        <f t="shared" si="1557"/>
        <v>0</v>
      </c>
      <c r="O5587" s="37">
        <v>0</v>
      </c>
      <c r="P5587" s="37">
        <v>0</v>
      </c>
      <c r="Q5587" s="21">
        <f t="shared" si="1558"/>
        <v>39.790999999999997</v>
      </c>
      <c r="R5587" s="21">
        <f t="shared" si="1567"/>
        <v>232.87499999998195</v>
      </c>
      <c r="S5587" s="21">
        <f t="shared" si="1568"/>
        <v>11.549180496654996</v>
      </c>
      <c r="T5587" s="21">
        <f t="shared" si="1559"/>
        <v>86.147999999999996</v>
      </c>
      <c r="U5587" s="37">
        <f>VLOOKUP(Time_Zone, 'LSTM LookUp'!$B$5:$D$8, 3, FALSE)</f>
        <v>-75</v>
      </c>
      <c r="V5587" s="21">
        <f t="shared" si="1569"/>
        <v>-2.8298741806681997</v>
      </c>
      <c r="W5587" s="21">
        <f t="shared" si="1560"/>
        <v>310.44053145483298</v>
      </c>
      <c r="X5587" s="21">
        <f t="shared" si="1561"/>
        <v>0</v>
      </c>
      <c r="Y5587" s="21">
        <f t="shared" si="1562"/>
        <v>0</v>
      </c>
      <c r="Z5587" s="21">
        <f t="shared" si="1570"/>
        <v>0</v>
      </c>
      <c r="AA5587" s="21">
        <f t="shared" si="1563"/>
        <v>0</v>
      </c>
      <c r="AB5587" s="21">
        <f t="shared" si="1564"/>
        <v>0</v>
      </c>
      <c r="AC5587" s="21">
        <f t="shared" si="1565"/>
        <v>73.94</v>
      </c>
      <c r="AD5587" s="21">
        <f t="shared" si="1571"/>
        <v>0</v>
      </c>
      <c r="AE5587" s="21" t="str">
        <f t="shared" si="1566"/>
        <v>8/20/22:00</v>
      </c>
    </row>
    <row r="5588" spans="2:31">
      <c r="B5588" s="37">
        <v>8</v>
      </c>
      <c r="C5588" s="38">
        <v>20</v>
      </c>
      <c r="D5588" s="39">
        <v>23</v>
      </c>
      <c r="E5588" s="17">
        <v>21.1</v>
      </c>
      <c r="F5588" s="17">
        <v>0</v>
      </c>
      <c r="G5588" s="17">
        <v>0</v>
      </c>
      <c r="H5588" s="37">
        <f t="shared" si="1554"/>
        <v>69.98</v>
      </c>
      <c r="I5588" s="37">
        <f>IF(H5588&lt;'Roof Calculator'!$G$8, 1, 0)</f>
        <v>0</v>
      </c>
      <c r="J5588" s="37">
        <f>IF(H5588&gt;='Roof Calculator'!$G$8, 1, 0)</f>
        <v>1</v>
      </c>
      <c r="K5588" s="37">
        <f t="shared" si="1555"/>
        <v>0</v>
      </c>
      <c r="L5588" s="37">
        <f t="shared" si="1556"/>
        <v>69.98</v>
      </c>
      <c r="M5588" s="37">
        <v>0</v>
      </c>
      <c r="N5588" s="37">
        <f t="shared" si="1557"/>
        <v>0</v>
      </c>
      <c r="O5588" s="37">
        <v>0</v>
      </c>
      <c r="P5588" s="37">
        <v>0</v>
      </c>
      <c r="Q5588" s="21">
        <f t="shared" si="1558"/>
        <v>39.790999999999997</v>
      </c>
      <c r="R5588" s="21">
        <f t="shared" si="1567"/>
        <v>232.91666666664861</v>
      </c>
      <c r="S5588" s="21">
        <f t="shared" si="1568"/>
        <v>11.534752174136024</v>
      </c>
      <c r="T5588" s="21">
        <f t="shared" si="1559"/>
        <v>86.147999999999996</v>
      </c>
      <c r="U5588" s="37">
        <f>VLOOKUP(Time_Zone, 'LSTM LookUp'!$B$5:$D$8, 3, FALSE)</f>
        <v>-75</v>
      </c>
      <c r="V5588" s="21">
        <f t="shared" si="1569"/>
        <v>-2.8192285731723961</v>
      </c>
      <c r="W5588" s="21">
        <f t="shared" si="1560"/>
        <v>325.4431928567069</v>
      </c>
      <c r="X5588" s="21">
        <f t="shared" si="1561"/>
        <v>0</v>
      </c>
      <c r="Y5588" s="21">
        <f t="shared" si="1562"/>
        <v>0</v>
      </c>
      <c r="Z5588" s="21">
        <f t="shared" si="1570"/>
        <v>0</v>
      </c>
      <c r="AA5588" s="21">
        <f t="shared" si="1563"/>
        <v>0</v>
      </c>
      <c r="AB5588" s="21">
        <f t="shared" si="1564"/>
        <v>0</v>
      </c>
      <c r="AC5588" s="21">
        <f t="shared" si="1565"/>
        <v>69.98</v>
      </c>
      <c r="AD5588" s="21">
        <f t="shared" si="1571"/>
        <v>0</v>
      </c>
      <c r="AE5588" s="21" t="str">
        <f t="shared" si="1566"/>
        <v>8/20/23:00</v>
      </c>
    </row>
    <row r="5589" spans="2:31">
      <c r="B5589" s="37">
        <v>8</v>
      </c>
      <c r="C5589" s="38">
        <v>20</v>
      </c>
      <c r="D5589" s="39">
        <v>24</v>
      </c>
      <c r="E5589" s="17">
        <v>21.1</v>
      </c>
      <c r="F5589" s="17">
        <v>0</v>
      </c>
      <c r="G5589" s="17">
        <v>0</v>
      </c>
      <c r="H5589" s="37">
        <f t="shared" si="1554"/>
        <v>69.98</v>
      </c>
      <c r="I5589" s="37">
        <f>IF(H5589&lt;'Roof Calculator'!$G$8, 1, 0)</f>
        <v>0</v>
      </c>
      <c r="J5589" s="37">
        <f>IF(H5589&gt;='Roof Calculator'!$G$8, 1, 0)</f>
        <v>1</v>
      </c>
      <c r="K5589" s="37">
        <f t="shared" si="1555"/>
        <v>0</v>
      </c>
      <c r="L5589" s="37">
        <f t="shared" si="1556"/>
        <v>69.98</v>
      </c>
      <c r="M5589" s="37">
        <v>0</v>
      </c>
      <c r="N5589" s="37">
        <f t="shared" si="1557"/>
        <v>0</v>
      </c>
      <c r="O5589" s="37">
        <v>0</v>
      </c>
      <c r="P5589" s="37">
        <v>0</v>
      </c>
      <c r="Q5589" s="21">
        <f t="shared" si="1558"/>
        <v>39.790999999999997</v>
      </c>
      <c r="R5589" s="21">
        <f t="shared" si="1567"/>
        <v>232.95833333331527</v>
      </c>
      <c r="S5589" s="21">
        <f t="shared" si="1568"/>
        <v>11.520318577741653</v>
      </c>
      <c r="T5589" s="21">
        <f t="shared" si="1559"/>
        <v>86.147999999999996</v>
      </c>
      <c r="U5589" s="37">
        <f>VLOOKUP(Time_Zone, 'LSTM LookUp'!$B$5:$D$8, 3, FALSE)</f>
        <v>-75</v>
      </c>
      <c r="V5589" s="21">
        <f t="shared" si="1569"/>
        <v>-2.8085682795110749</v>
      </c>
      <c r="W5589" s="21">
        <f t="shared" si="1560"/>
        <v>340.4458579301222</v>
      </c>
      <c r="X5589" s="21">
        <f t="shared" si="1561"/>
        <v>0</v>
      </c>
      <c r="Y5589" s="21">
        <f t="shared" si="1562"/>
        <v>0</v>
      </c>
      <c r="Z5589" s="21">
        <f t="shared" si="1570"/>
        <v>0</v>
      </c>
      <c r="AA5589" s="21">
        <f t="shared" si="1563"/>
        <v>0</v>
      </c>
      <c r="AB5589" s="21">
        <f t="shared" si="1564"/>
        <v>0</v>
      </c>
      <c r="AC5589" s="21">
        <f t="shared" si="1565"/>
        <v>69.98</v>
      </c>
      <c r="AD5589" s="21">
        <f t="shared" si="1571"/>
        <v>0</v>
      </c>
      <c r="AE5589" s="21" t="str">
        <f t="shared" si="1566"/>
        <v>8/20/24:00</v>
      </c>
    </row>
    <row r="5590" spans="2:31">
      <c r="B5590" s="37">
        <v>8</v>
      </c>
      <c r="C5590" s="38">
        <v>21</v>
      </c>
      <c r="D5590" s="39">
        <v>1</v>
      </c>
      <c r="E5590" s="17">
        <v>20.6</v>
      </c>
      <c r="F5590" s="17">
        <v>0</v>
      </c>
      <c r="G5590" s="17">
        <v>0</v>
      </c>
      <c r="H5590" s="37">
        <f t="shared" ref="H5590:H5653" si="1572">E5590*9/5+32</f>
        <v>69.08</v>
      </c>
      <c r="I5590" s="37">
        <f>IF(H5590&lt;'Roof Calculator'!$G$8, 1, 0)</f>
        <v>0</v>
      </c>
      <c r="J5590" s="37">
        <f>IF(H5590&gt;='Roof Calculator'!$G$8, 1, 0)</f>
        <v>1</v>
      </c>
      <c r="K5590" s="37">
        <f t="shared" ref="K5590:K5653" si="1573">I5590*H5590</f>
        <v>0</v>
      </c>
      <c r="L5590" s="37">
        <f t="shared" ref="L5590:L5653" si="1574">J5590*H5590</f>
        <v>69.08</v>
      </c>
      <c r="M5590" s="37">
        <v>0</v>
      </c>
      <c r="N5590" s="37">
        <f t="shared" ref="N5590:N5653" si="1575">F5590*(180-M5590)/180</f>
        <v>0</v>
      </c>
      <c r="O5590" s="37">
        <v>0</v>
      </c>
      <c r="P5590" s="37">
        <v>0</v>
      </c>
      <c r="Q5590" s="21">
        <f t="shared" ref="Q5590:Q5653" si="1576">Latitude</f>
        <v>39.790999999999997</v>
      </c>
      <c r="R5590" s="21">
        <f t="shared" si="1567"/>
        <v>232.99999999998192</v>
      </c>
      <c r="S5590" s="21">
        <f t="shared" si="1568"/>
        <v>11.505879714793734</v>
      </c>
      <c r="T5590" s="21">
        <f t="shared" ref="T5590:T5653" si="1577">Longitude</f>
        <v>86.147999999999996</v>
      </c>
      <c r="U5590" s="37">
        <f>VLOOKUP(Time_Zone, 'LSTM LookUp'!$B$5:$D$8, 3, FALSE)</f>
        <v>-75</v>
      </c>
      <c r="V5590" s="21">
        <f t="shared" si="1569"/>
        <v>-2.7978933159994819</v>
      </c>
      <c r="W5590" s="21">
        <f t="shared" ref="W5590:W5653" si="1578">15*((D5590+(4*(T5590-U5590)+V5590)/60)-12)</f>
        <v>-4.5514733289998599</v>
      </c>
      <c r="X5590" s="21">
        <f t="shared" ref="X5590:X5653" si="1579">G5590*(SIN(S5590*PI()/180)*SIN(Q5590*PI()/180)*COS(O5590*PI()/180)-SIN(S5590*PI()/180)*COS(Q5590*PI()/180)*SIN(O5590*PI()/180)*COS(P5590*PI()/180)+COS(S5590*PI()/180)*COS(Q5590*PI()/180)*COS(O5590*PI()/180)*COS(W5590*PI()/180)+COS(S5590*PI()/180)*SIN(Q5590*PI()/180)*SIN(O5590*PI()/180)*COS(P5590*PI()/180)*COS(W5590*PI()/180)+COS(S5590*PI()/180)*SIN(P5590*PI()/180)*SIN(W5590*PI()/180)*SIN(O5590*PI()/180))</f>
        <v>0</v>
      </c>
      <c r="Y5590" s="21">
        <f t="shared" ref="Y5590:Y5653" si="1580">X5590+N5590</f>
        <v>0</v>
      </c>
      <c r="Z5590" s="21">
        <f t="shared" si="1570"/>
        <v>0</v>
      </c>
      <c r="AA5590" s="21">
        <f t="shared" ref="AA5590:AA5653" si="1581">Z5590*I5590</f>
        <v>0</v>
      </c>
      <c r="AB5590" s="21">
        <f t="shared" ref="AB5590:AB5653" si="1582">Z5590*J5590</f>
        <v>0</v>
      </c>
      <c r="AC5590" s="21">
        <f t="shared" ref="AC5590:AC5653" si="1583">L5590</f>
        <v>69.08</v>
      </c>
      <c r="AD5590" s="21">
        <f t="shared" si="1571"/>
        <v>0</v>
      </c>
      <c r="AE5590" s="21" t="str">
        <f t="shared" ref="AE5590:AE5653" si="1584">CONCATENATE(B5590, "/", C5590, "/", D5590,":00")</f>
        <v>8/21/1:00</v>
      </c>
    </row>
    <row r="5591" spans="2:31">
      <c r="B5591" s="37">
        <v>8</v>
      </c>
      <c r="C5591" s="38">
        <v>21</v>
      </c>
      <c r="D5591" s="39">
        <v>2</v>
      </c>
      <c r="E5591" s="17">
        <v>20.6</v>
      </c>
      <c r="F5591" s="17">
        <v>0</v>
      </c>
      <c r="G5591" s="17">
        <v>0</v>
      </c>
      <c r="H5591" s="37">
        <f t="shared" si="1572"/>
        <v>69.08</v>
      </c>
      <c r="I5591" s="37">
        <f>IF(H5591&lt;'Roof Calculator'!$G$8, 1, 0)</f>
        <v>0</v>
      </c>
      <c r="J5591" s="37">
        <f>IF(H5591&gt;='Roof Calculator'!$G$8, 1, 0)</f>
        <v>1</v>
      </c>
      <c r="K5591" s="37">
        <f t="shared" si="1573"/>
        <v>0</v>
      </c>
      <c r="L5591" s="37">
        <f t="shared" si="1574"/>
        <v>69.08</v>
      </c>
      <c r="M5591" s="37">
        <v>0</v>
      </c>
      <c r="N5591" s="37">
        <f t="shared" si="1575"/>
        <v>0</v>
      </c>
      <c r="O5591" s="37">
        <v>0</v>
      </c>
      <c r="P5591" s="37">
        <v>0</v>
      </c>
      <c r="Q5591" s="21">
        <f t="shared" si="1576"/>
        <v>39.790999999999997</v>
      </c>
      <c r="R5591" s="21">
        <f t="shared" ref="R5591:R5654" si="1585">R5590+1/24</f>
        <v>233.04166666664858</v>
      </c>
      <c r="S5591" s="21">
        <f t="shared" ref="S5591:S5654" si="1586">ASIN(SIN(23.45*PI()/180)*SIN((360/365*(R5591-81))*PI()/180))*180/PI()</f>
        <v>11.491435592613964</v>
      </c>
      <c r="T5591" s="21">
        <f t="shared" si="1577"/>
        <v>86.147999999999996</v>
      </c>
      <c r="U5591" s="37">
        <f>VLOOKUP(Time_Zone, 'LSTM LookUp'!$B$5:$D$8, 3, FALSE)</f>
        <v>-75</v>
      </c>
      <c r="V5591" s="21">
        <f t="shared" ref="V5591:V5654" si="1587">9.87*SIN(2*(360/365*(R5591-81))*PI()/180)-7.53*COS((360/365*(R5591-81))*PI()/180)-1.5*SIN((360/365*(R5591-81))*PI()/180)</f>
        <v>-2.7872036989876188</v>
      </c>
      <c r="W5591" s="21">
        <f t="shared" si="1578"/>
        <v>10.451199075253097</v>
      </c>
      <c r="X5591" s="21">
        <f t="shared" si="1579"/>
        <v>0</v>
      </c>
      <c r="Y5591" s="21">
        <f t="shared" si="1580"/>
        <v>0</v>
      </c>
      <c r="Z5591" s="21">
        <f t="shared" ref="Z5591:Z5654" si="1588">Y5591/10.764*3.412</f>
        <v>0</v>
      </c>
      <c r="AA5591" s="21">
        <f t="shared" si="1581"/>
        <v>0</v>
      </c>
      <c r="AB5591" s="21">
        <f t="shared" si="1582"/>
        <v>0</v>
      </c>
      <c r="AC5591" s="21">
        <f t="shared" si="1583"/>
        <v>69.08</v>
      </c>
      <c r="AD5591" s="21">
        <f t="shared" ref="AD5591:AD5654" si="1589">AB5591</f>
        <v>0</v>
      </c>
      <c r="AE5591" s="21" t="str">
        <f t="shared" si="1584"/>
        <v>8/21/2:00</v>
      </c>
    </row>
    <row r="5592" spans="2:31">
      <c r="B5592" s="37">
        <v>8</v>
      </c>
      <c r="C5592" s="38">
        <v>21</v>
      </c>
      <c r="D5592" s="39">
        <v>3</v>
      </c>
      <c r="E5592" s="17">
        <v>19.399999999999999</v>
      </c>
      <c r="F5592" s="17">
        <v>0</v>
      </c>
      <c r="G5592" s="17">
        <v>0</v>
      </c>
      <c r="H5592" s="37">
        <f t="shared" si="1572"/>
        <v>66.92</v>
      </c>
      <c r="I5592" s="37">
        <f>IF(H5592&lt;'Roof Calculator'!$G$8, 1, 0)</f>
        <v>0</v>
      </c>
      <c r="J5592" s="37">
        <f>IF(H5592&gt;='Roof Calculator'!$G$8, 1, 0)</f>
        <v>1</v>
      </c>
      <c r="K5592" s="37">
        <f t="shared" si="1573"/>
        <v>0</v>
      </c>
      <c r="L5592" s="37">
        <f t="shared" si="1574"/>
        <v>66.92</v>
      </c>
      <c r="M5592" s="37">
        <v>0</v>
      </c>
      <c r="N5592" s="37">
        <f t="shared" si="1575"/>
        <v>0</v>
      </c>
      <c r="O5592" s="37">
        <v>0</v>
      </c>
      <c r="P5592" s="37">
        <v>0</v>
      </c>
      <c r="Q5592" s="21">
        <f t="shared" si="1576"/>
        <v>39.790999999999997</v>
      </c>
      <c r="R5592" s="21">
        <f t="shared" si="1585"/>
        <v>233.08333333331524</v>
      </c>
      <c r="S5592" s="21">
        <f t="shared" si="1586"/>
        <v>11.476986218523885</v>
      </c>
      <c r="T5592" s="21">
        <f t="shared" si="1577"/>
        <v>86.147999999999996</v>
      </c>
      <c r="U5592" s="37">
        <f>VLOOKUP(Time_Zone, 'LSTM LookUp'!$B$5:$D$8, 3, FALSE)</f>
        <v>-75</v>
      </c>
      <c r="V5592" s="21">
        <f t="shared" si="1587"/>
        <v>-2.7764994448602405</v>
      </c>
      <c r="W5592" s="21">
        <f t="shared" si="1578"/>
        <v>25.453875138784934</v>
      </c>
      <c r="X5592" s="21">
        <f t="shared" si="1579"/>
        <v>0</v>
      </c>
      <c r="Y5592" s="21">
        <f t="shared" si="1580"/>
        <v>0</v>
      </c>
      <c r="Z5592" s="21">
        <f t="shared" si="1588"/>
        <v>0</v>
      </c>
      <c r="AA5592" s="21">
        <f t="shared" si="1581"/>
        <v>0</v>
      </c>
      <c r="AB5592" s="21">
        <f t="shared" si="1582"/>
        <v>0</v>
      </c>
      <c r="AC5592" s="21">
        <f t="shared" si="1583"/>
        <v>66.92</v>
      </c>
      <c r="AD5592" s="21">
        <f t="shared" si="1589"/>
        <v>0</v>
      </c>
      <c r="AE5592" s="21" t="str">
        <f t="shared" si="1584"/>
        <v>8/21/3:00</v>
      </c>
    </row>
    <row r="5593" spans="2:31">
      <c r="B5593" s="37">
        <v>8</v>
      </c>
      <c r="C5593" s="38">
        <v>21</v>
      </c>
      <c r="D5593" s="39">
        <v>4</v>
      </c>
      <c r="E5593" s="17">
        <v>21.1</v>
      </c>
      <c r="F5593" s="17">
        <v>0</v>
      </c>
      <c r="G5593" s="17">
        <v>0</v>
      </c>
      <c r="H5593" s="37">
        <f t="shared" si="1572"/>
        <v>69.98</v>
      </c>
      <c r="I5593" s="37">
        <f>IF(H5593&lt;'Roof Calculator'!$G$8, 1, 0)</f>
        <v>0</v>
      </c>
      <c r="J5593" s="37">
        <f>IF(H5593&gt;='Roof Calculator'!$G$8, 1, 0)</f>
        <v>1</v>
      </c>
      <c r="K5593" s="37">
        <f t="shared" si="1573"/>
        <v>0</v>
      </c>
      <c r="L5593" s="37">
        <f t="shared" si="1574"/>
        <v>69.98</v>
      </c>
      <c r="M5593" s="37">
        <v>0</v>
      </c>
      <c r="N5593" s="37">
        <f t="shared" si="1575"/>
        <v>0</v>
      </c>
      <c r="O5593" s="37">
        <v>0</v>
      </c>
      <c r="P5593" s="37">
        <v>0</v>
      </c>
      <c r="Q5593" s="21">
        <f t="shared" si="1576"/>
        <v>39.790999999999997</v>
      </c>
      <c r="R5593" s="21">
        <f t="shared" si="1585"/>
        <v>233.1249999999819</v>
      </c>
      <c r="S5593" s="21">
        <f t="shared" si="1586"/>
        <v>11.462531599844844</v>
      </c>
      <c r="T5593" s="21">
        <f t="shared" si="1577"/>
        <v>86.147999999999996</v>
      </c>
      <c r="U5593" s="37">
        <f>VLOOKUP(Time_Zone, 'LSTM LookUp'!$B$5:$D$8, 3, FALSE)</f>
        <v>-75</v>
      </c>
      <c r="V5593" s="21">
        <f t="shared" si="1587"/>
        <v>-2.7657805700367861</v>
      </c>
      <c r="W5593" s="21">
        <f t="shared" si="1578"/>
        <v>40.456554857490801</v>
      </c>
      <c r="X5593" s="21">
        <f t="shared" si="1579"/>
        <v>0</v>
      </c>
      <c r="Y5593" s="21">
        <f t="shared" si="1580"/>
        <v>0</v>
      </c>
      <c r="Z5593" s="21">
        <f t="shared" si="1588"/>
        <v>0</v>
      </c>
      <c r="AA5593" s="21">
        <f t="shared" si="1581"/>
        <v>0</v>
      </c>
      <c r="AB5593" s="21">
        <f t="shared" si="1582"/>
        <v>0</v>
      </c>
      <c r="AC5593" s="21">
        <f t="shared" si="1583"/>
        <v>69.98</v>
      </c>
      <c r="AD5593" s="21">
        <f t="shared" si="1589"/>
        <v>0</v>
      </c>
      <c r="AE5593" s="21" t="str">
        <f t="shared" si="1584"/>
        <v>8/21/4:00</v>
      </c>
    </row>
    <row r="5594" spans="2:31">
      <c r="B5594" s="37">
        <v>8</v>
      </c>
      <c r="C5594" s="38">
        <v>21</v>
      </c>
      <c r="D5594" s="39">
        <v>5</v>
      </c>
      <c r="E5594" s="17">
        <v>20</v>
      </c>
      <c r="F5594" s="17">
        <v>0</v>
      </c>
      <c r="G5594" s="17">
        <v>0</v>
      </c>
      <c r="H5594" s="37">
        <f t="shared" si="1572"/>
        <v>68</v>
      </c>
      <c r="I5594" s="37">
        <f>IF(H5594&lt;'Roof Calculator'!$G$8, 1, 0)</f>
        <v>0</v>
      </c>
      <c r="J5594" s="37">
        <f>IF(H5594&gt;='Roof Calculator'!$G$8, 1, 0)</f>
        <v>1</v>
      </c>
      <c r="K5594" s="37">
        <f t="shared" si="1573"/>
        <v>0</v>
      </c>
      <c r="L5594" s="37">
        <f t="shared" si="1574"/>
        <v>68</v>
      </c>
      <c r="M5594" s="37">
        <v>0</v>
      </c>
      <c r="N5594" s="37">
        <f t="shared" si="1575"/>
        <v>0</v>
      </c>
      <c r="O5594" s="37">
        <v>0</v>
      </c>
      <c r="P5594" s="37">
        <v>0</v>
      </c>
      <c r="Q5594" s="21">
        <f t="shared" si="1576"/>
        <v>39.790999999999997</v>
      </c>
      <c r="R5594" s="21">
        <f t="shared" si="1585"/>
        <v>233.16666666664855</v>
      </c>
      <c r="S5594" s="21">
        <f t="shared" si="1586"/>
        <v>11.448071743898012</v>
      </c>
      <c r="T5594" s="21">
        <f t="shared" si="1577"/>
        <v>86.147999999999996</v>
      </c>
      <c r="U5594" s="37">
        <f>VLOOKUP(Time_Zone, 'LSTM LookUp'!$B$5:$D$8, 3, FALSE)</f>
        <v>-75</v>
      </c>
      <c r="V5594" s="21">
        <f t="shared" si="1587"/>
        <v>-2.7550470909713631</v>
      </c>
      <c r="W5594" s="21">
        <f t="shared" si="1578"/>
        <v>55.459238227257131</v>
      </c>
      <c r="X5594" s="21">
        <f t="shared" si="1579"/>
        <v>0</v>
      </c>
      <c r="Y5594" s="21">
        <f t="shared" si="1580"/>
        <v>0</v>
      </c>
      <c r="Z5594" s="21">
        <f t="shared" si="1588"/>
        <v>0</v>
      </c>
      <c r="AA5594" s="21">
        <f t="shared" si="1581"/>
        <v>0</v>
      </c>
      <c r="AB5594" s="21">
        <f t="shared" si="1582"/>
        <v>0</v>
      </c>
      <c r="AC5594" s="21">
        <f t="shared" si="1583"/>
        <v>68</v>
      </c>
      <c r="AD5594" s="21">
        <f t="shared" si="1589"/>
        <v>0</v>
      </c>
      <c r="AE5594" s="21" t="str">
        <f t="shared" si="1584"/>
        <v>8/21/5:00</v>
      </c>
    </row>
    <row r="5595" spans="2:31">
      <c r="B5595" s="37">
        <v>8</v>
      </c>
      <c r="C5595" s="38">
        <v>21</v>
      </c>
      <c r="D5595" s="39">
        <v>6</v>
      </c>
      <c r="E5595" s="17">
        <v>20</v>
      </c>
      <c r="F5595" s="17">
        <v>0</v>
      </c>
      <c r="G5595" s="17">
        <v>0</v>
      </c>
      <c r="H5595" s="37">
        <f t="shared" si="1572"/>
        <v>68</v>
      </c>
      <c r="I5595" s="37">
        <f>IF(H5595&lt;'Roof Calculator'!$G$8, 1, 0)</f>
        <v>0</v>
      </c>
      <c r="J5595" s="37">
        <f>IF(H5595&gt;='Roof Calculator'!$G$8, 1, 0)</f>
        <v>1</v>
      </c>
      <c r="K5595" s="37">
        <f t="shared" si="1573"/>
        <v>0</v>
      </c>
      <c r="L5595" s="37">
        <f t="shared" si="1574"/>
        <v>68</v>
      </c>
      <c r="M5595" s="37">
        <v>0</v>
      </c>
      <c r="N5595" s="37">
        <f t="shared" si="1575"/>
        <v>0</v>
      </c>
      <c r="O5595" s="37">
        <v>0</v>
      </c>
      <c r="P5595" s="37">
        <v>0</v>
      </c>
      <c r="Q5595" s="21">
        <f t="shared" si="1576"/>
        <v>39.790999999999997</v>
      </c>
      <c r="R5595" s="21">
        <f t="shared" si="1585"/>
        <v>233.20833333331521</v>
      </c>
      <c r="S5595" s="21">
        <f t="shared" si="1586"/>
        <v>11.433606658004374</v>
      </c>
      <c r="T5595" s="21">
        <f t="shared" si="1577"/>
        <v>86.147999999999996</v>
      </c>
      <c r="U5595" s="37">
        <f>VLOOKUP(Time_Zone, 'LSTM LookUp'!$B$5:$D$8, 3, FALSE)</f>
        <v>-75</v>
      </c>
      <c r="V5595" s="21">
        <f t="shared" si="1587"/>
        <v>-2.7442990241527196</v>
      </c>
      <c r="W5595" s="21">
        <f t="shared" si="1578"/>
        <v>70.461925243961787</v>
      </c>
      <c r="X5595" s="21">
        <f t="shared" si="1579"/>
        <v>0</v>
      </c>
      <c r="Y5595" s="21">
        <f t="shared" si="1580"/>
        <v>0</v>
      </c>
      <c r="Z5595" s="21">
        <f t="shared" si="1588"/>
        <v>0</v>
      </c>
      <c r="AA5595" s="21">
        <f t="shared" si="1581"/>
        <v>0</v>
      </c>
      <c r="AB5595" s="21">
        <f t="shared" si="1582"/>
        <v>0</v>
      </c>
      <c r="AC5595" s="21">
        <f t="shared" si="1583"/>
        <v>68</v>
      </c>
      <c r="AD5595" s="21">
        <f t="shared" si="1589"/>
        <v>0</v>
      </c>
      <c r="AE5595" s="21" t="str">
        <f t="shared" si="1584"/>
        <v>8/21/6:00</v>
      </c>
    </row>
    <row r="5596" spans="2:31">
      <c r="B5596" s="37">
        <v>8</v>
      </c>
      <c r="C5596" s="38">
        <v>21</v>
      </c>
      <c r="D5596" s="39">
        <v>7</v>
      </c>
      <c r="E5596" s="17">
        <v>21.1</v>
      </c>
      <c r="F5596" s="17">
        <v>12</v>
      </c>
      <c r="G5596" s="17">
        <v>1</v>
      </c>
      <c r="H5596" s="37">
        <f t="shared" si="1572"/>
        <v>69.98</v>
      </c>
      <c r="I5596" s="37">
        <f>IF(H5596&lt;'Roof Calculator'!$G$8, 1, 0)</f>
        <v>0</v>
      </c>
      <c r="J5596" s="37">
        <f>IF(H5596&gt;='Roof Calculator'!$G$8, 1, 0)</f>
        <v>1</v>
      </c>
      <c r="K5596" s="37">
        <f t="shared" si="1573"/>
        <v>0</v>
      </c>
      <c r="L5596" s="37">
        <f t="shared" si="1574"/>
        <v>69.98</v>
      </c>
      <c r="M5596" s="37">
        <v>0</v>
      </c>
      <c r="N5596" s="37">
        <f t="shared" si="1575"/>
        <v>12</v>
      </c>
      <c r="O5596" s="37">
        <v>0</v>
      </c>
      <c r="P5596" s="37">
        <v>0</v>
      </c>
      <c r="Q5596" s="21">
        <f t="shared" si="1576"/>
        <v>39.790999999999997</v>
      </c>
      <c r="R5596" s="21">
        <f t="shared" si="1585"/>
        <v>233.24999999998187</v>
      </c>
      <c r="S5596" s="21">
        <f t="shared" si="1586"/>
        <v>11.419136349484752</v>
      </c>
      <c r="T5596" s="21">
        <f t="shared" si="1577"/>
        <v>86.147999999999996</v>
      </c>
      <c r="U5596" s="37">
        <f>VLOOKUP(Time_Zone, 'LSTM LookUp'!$B$5:$D$8, 3, FALSE)</f>
        <v>-75</v>
      </c>
      <c r="V5596" s="21">
        <f t="shared" si="1587"/>
        <v>-2.7335363861042166</v>
      </c>
      <c r="W5596" s="21">
        <f t="shared" si="1578"/>
        <v>85.464615903473941</v>
      </c>
      <c r="X5596" s="21">
        <f t="shared" si="1579"/>
        <v>0.18626509394937008</v>
      </c>
      <c r="Y5596" s="21">
        <f t="shared" si="1580"/>
        <v>12.18626509394937</v>
      </c>
      <c r="Z5596" s="21">
        <f t="shared" si="1588"/>
        <v>3.8628331940315177</v>
      </c>
      <c r="AA5596" s="21">
        <f t="shared" si="1581"/>
        <v>0</v>
      </c>
      <c r="AB5596" s="21">
        <f t="shared" si="1582"/>
        <v>3.8628331940315177</v>
      </c>
      <c r="AC5596" s="21">
        <f t="shared" si="1583"/>
        <v>69.98</v>
      </c>
      <c r="AD5596" s="21">
        <f t="shared" si="1589"/>
        <v>3.8628331940315177</v>
      </c>
      <c r="AE5596" s="21" t="str">
        <f t="shared" si="1584"/>
        <v>8/21/7:00</v>
      </c>
    </row>
    <row r="5597" spans="2:31">
      <c r="B5597" s="37">
        <v>8</v>
      </c>
      <c r="C5597" s="38">
        <v>21</v>
      </c>
      <c r="D5597" s="39">
        <v>8</v>
      </c>
      <c r="E5597" s="17">
        <v>21.7</v>
      </c>
      <c r="F5597" s="17">
        <v>65</v>
      </c>
      <c r="G5597" s="17">
        <v>3</v>
      </c>
      <c r="H5597" s="37">
        <f t="shared" si="1572"/>
        <v>71.06</v>
      </c>
      <c r="I5597" s="37">
        <f>IF(H5597&lt;'Roof Calculator'!$G$8, 1, 0)</f>
        <v>0</v>
      </c>
      <c r="J5597" s="37">
        <f>IF(H5597&gt;='Roof Calculator'!$G$8, 1, 0)</f>
        <v>1</v>
      </c>
      <c r="K5597" s="37">
        <f t="shared" si="1573"/>
        <v>0</v>
      </c>
      <c r="L5597" s="37">
        <f t="shared" si="1574"/>
        <v>71.06</v>
      </c>
      <c r="M5597" s="37">
        <v>0</v>
      </c>
      <c r="N5597" s="37">
        <f t="shared" si="1575"/>
        <v>65</v>
      </c>
      <c r="O5597" s="37">
        <v>0</v>
      </c>
      <c r="P5597" s="37">
        <v>0</v>
      </c>
      <c r="Q5597" s="21">
        <f t="shared" si="1576"/>
        <v>39.790999999999997</v>
      </c>
      <c r="R5597" s="21">
        <f t="shared" si="1585"/>
        <v>233.29166666664852</v>
      </c>
      <c r="S5597" s="21">
        <f t="shared" si="1586"/>
        <v>11.404660825659791</v>
      </c>
      <c r="T5597" s="21">
        <f t="shared" si="1577"/>
        <v>86.147999999999996</v>
      </c>
      <c r="U5597" s="37">
        <f>VLOOKUP(Time_Zone, 'LSTM LookUp'!$B$5:$D$8, 3, FALSE)</f>
        <v>-75</v>
      </c>
      <c r="V5597" s="21">
        <f t="shared" si="1587"/>
        <v>-2.7227591933838031</v>
      </c>
      <c r="W5597" s="21">
        <f t="shared" si="1578"/>
        <v>100.46731020165403</v>
      </c>
      <c r="X5597" s="21">
        <f t="shared" si="1579"/>
        <v>-3.0869787358432377E-2</v>
      </c>
      <c r="Y5597" s="21">
        <f t="shared" si="1580"/>
        <v>64.969130212641574</v>
      </c>
      <c r="Z5597" s="21">
        <f t="shared" si="1588"/>
        <v>20.594079550867065</v>
      </c>
      <c r="AA5597" s="21">
        <f t="shared" si="1581"/>
        <v>0</v>
      </c>
      <c r="AB5597" s="21">
        <f t="shared" si="1582"/>
        <v>20.594079550867065</v>
      </c>
      <c r="AC5597" s="21">
        <f t="shared" si="1583"/>
        <v>71.06</v>
      </c>
      <c r="AD5597" s="21">
        <f t="shared" si="1589"/>
        <v>20.594079550867065</v>
      </c>
      <c r="AE5597" s="21" t="str">
        <f t="shared" si="1584"/>
        <v>8/21/8:00</v>
      </c>
    </row>
    <row r="5598" spans="2:31">
      <c r="B5598" s="37">
        <v>8</v>
      </c>
      <c r="C5598" s="38">
        <v>21</v>
      </c>
      <c r="D5598" s="39">
        <v>9</v>
      </c>
      <c r="E5598" s="17">
        <v>21.1</v>
      </c>
      <c r="F5598" s="17">
        <v>119</v>
      </c>
      <c r="G5598" s="17">
        <v>12</v>
      </c>
      <c r="H5598" s="37">
        <f t="shared" si="1572"/>
        <v>69.98</v>
      </c>
      <c r="I5598" s="37">
        <f>IF(H5598&lt;'Roof Calculator'!$G$8, 1, 0)</f>
        <v>0</v>
      </c>
      <c r="J5598" s="37">
        <f>IF(H5598&gt;='Roof Calculator'!$G$8, 1, 0)</f>
        <v>1</v>
      </c>
      <c r="K5598" s="37">
        <f t="shared" si="1573"/>
        <v>0</v>
      </c>
      <c r="L5598" s="37">
        <f t="shared" si="1574"/>
        <v>69.98</v>
      </c>
      <c r="M5598" s="37">
        <v>0</v>
      </c>
      <c r="N5598" s="37">
        <f t="shared" si="1575"/>
        <v>119</v>
      </c>
      <c r="O5598" s="37">
        <v>0</v>
      </c>
      <c r="P5598" s="37">
        <v>0</v>
      </c>
      <c r="Q5598" s="21">
        <f t="shared" si="1576"/>
        <v>39.790999999999997</v>
      </c>
      <c r="R5598" s="21">
        <f t="shared" si="1585"/>
        <v>233.33333333331518</v>
      </c>
      <c r="S5598" s="21">
        <f t="shared" si="1586"/>
        <v>11.390180093849894</v>
      </c>
      <c r="T5598" s="21">
        <f t="shared" si="1577"/>
        <v>86.147999999999996</v>
      </c>
      <c r="U5598" s="37">
        <f>VLOOKUP(Time_Zone, 'LSTM LookUp'!$B$5:$D$8, 3, FALSE)</f>
        <v>-75</v>
      </c>
      <c r="V5598" s="21">
        <f t="shared" si="1587"/>
        <v>-2.7119674625839303</v>
      </c>
      <c r="W5598" s="21">
        <f t="shared" si="1578"/>
        <v>115.470008134354</v>
      </c>
      <c r="X5598" s="21">
        <f t="shared" si="1579"/>
        <v>-2.3704306177990904</v>
      </c>
      <c r="Y5598" s="21">
        <f t="shared" si="1580"/>
        <v>116.62956938220091</v>
      </c>
      <c r="Z5598" s="21">
        <f t="shared" si="1588"/>
        <v>36.969536485699507</v>
      </c>
      <c r="AA5598" s="21">
        <f t="shared" si="1581"/>
        <v>0</v>
      </c>
      <c r="AB5598" s="21">
        <f t="shared" si="1582"/>
        <v>36.969536485699507</v>
      </c>
      <c r="AC5598" s="21">
        <f t="shared" si="1583"/>
        <v>69.98</v>
      </c>
      <c r="AD5598" s="21">
        <f t="shared" si="1589"/>
        <v>36.969536485699507</v>
      </c>
      <c r="AE5598" s="21" t="str">
        <f t="shared" si="1584"/>
        <v>8/21/9:00</v>
      </c>
    </row>
    <row r="5599" spans="2:31">
      <c r="B5599" s="37">
        <v>8</v>
      </c>
      <c r="C5599" s="38">
        <v>21</v>
      </c>
      <c r="D5599" s="39">
        <v>10</v>
      </c>
      <c r="E5599" s="17">
        <v>21.1</v>
      </c>
      <c r="F5599" s="17">
        <v>125</v>
      </c>
      <c r="G5599" s="17">
        <v>2</v>
      </c>
      <c r="H5599" s="37">
        <f t="shared" si="1572"/>
        <v>69.98</v>
      </c>
      <c r="I5599" s="37">
        <f>IF(H5599&lt;'Roof Calculator'!$G$8, 1, 0)</f>
        <v>0</v>
      </c>
      <c r="J5599" s="37">
        <f>IF(H5599&gt;='Roof Calculator'!$G$8, 1, 0)</f>
        <v>1</v>
      </c>
      <c r="K5599" s="37">
        <f t="shared" si="1573"/>
        <v>0</v>
      </c>
      <c r="L5599" s="37">
        <f t="shared" si="1574"/>
        <v>69.98</v>
      </c>
      <c r="M5599" s="37">
        <v>0</v>
      </c>
      <c r="N5599" s="37">
        <f t="shared" si="1575"/>
        <v>125</v>
      </c>
      <c r="O5599" s="37">
        <v>0</v>
      </c>
      <c r="P5599" s="37">
        <v>0</v>
      </c>
      <c r="Q5599" s="21">
        <f t="shared" si="1576"/>
        <v>39.790999999999997</v>
      </c>
      <c r="R5599" s="21">
        <f t="shared" si="1585"/>
        <v>233.37499999998184</v>
      </c>
      <c r="S5599" s="21">
        <f t="shared" si="1586"/>
        <v>11.375694161375328</v>
      </c>
      <c r="T5599" s="21">
        <f t="shared" si="1577"/>
        <v>86.147999999999996</v>
      </c>
      <c r="U5599" s="37">
        <f>VLOOKUP(Time_Zone, 'LSTM LookUp'!$B$5:$D$8, 3, FALSE)</f>
        <v>-75</v>
      </c>
      <c r="V5599" s="21">
        <f t="shared" si="1587"/>
        <v>-2.7011612103316045</v>
      </c>
      <c r="W5599" s="21">
        <f t="shared" si="1578"/>
        <v>130.47270969741706</v>
      </c>
      <c r="X5599" s="21">
        <f t="shared" si="1579"/>
        <v>-0.725433757780647</v>
      </c>
      <c r="Y5599" s="21">
        <f t="shared" si="1580"/>
        <v>124.27456624221935</v>
      </c>
      <c r="Z5599" s="21">
        <f t="shared" si="1588"/>
        <v>39.39286696566819</v>
      </c>
      <c r="AA5599" s="21">
        <f t="shared" si="1581"/>
        <v>0</v>
      </c>
      <c r="AB5599" s="21">
        <f t="shared" si="1582"/>
        <v>39.39286696566819</v>
      </c>
      <c r="AC5599" s="21">
        <f t="shared" si="1583"/>
        <v>69.98</v>
      </c>
      <c r="AD5599" s="21">
        <f t="shared" si="1589"/>
        <v>39.39286696566819</v>
      </c>
      <c r="AE5599" s="21" t="str">
        <f t="shared" si="1584"/>
        <v>8/21/10:00</v>
      </c>
    </row>
    <row r="5600" spans="2:31">
      <c r="B5600" s="37">
        <v>8</v>
      </c>
      <c r="C5600" s="38">
        <v>21</v>
      </c>
      <c r="D5600" s="39">
        <v>11</v>
      </c>
      <c r="E5600" s="17">
        <v>21.1</v>
      </c>
      <c r="F5600" s="17">
        <v>233</v>
      </c>
      <c r="G5600" s="17">
        <v>4</v>
      </c>
      <c r="H5600" s="37">
        <f t="shared" si="1572"/>
        <v>69.98</v>
      </c>
      <c r="I5600" s="37">
        <f>IF(H5600&lt;'Roof Calculator'!$G$8, 1, 0)</f>
        <v>0</v>
      </c>
      <c r="J5600" s="37">
        <f>IF(H5600&gt;='Roof Calculator'!$G$8, 1, 0)</f>
        <v>1</v>
      </c>
      <c r="K5600" s="37">
        <f t="shared" si="1573"/>
        <v>0</v>
      </c>
      <c r="L5600" s="37">
        <f t="shared" si="1574"/>
        <v>69.98</v>
      </c>
      <c r="M5600" s="37">
        <v>0</v>
      </c>
      <c r="N5600" s="37">
        <f t="shared" si="1575"/>
        <v>233</v>
      </c>
      <c r="O5600" s="37">
        <v>0</v>
      </c>
      <c r="P5600" s="37">
        <v>0</v>
      </c>
      <c r="Q5600" s="21">
        <f t="shared" si="1576"/>
        <v>39.790999999999997</v>
      </c>
      <c r="R5600" s="21">
        <f t="shared" si="1585"/>
        <v>233.4166666666485</v>
      </c>
      <c r="S5600" s="21">
        <f t="shared" si="1586"/>
        <v>11.361203035556173</v>
      </c>
      <c r="T5600" s="21">
        <f t="shared" si="1577"/>
        <v>86.147999999999996</v>
      </c>
      <c r="U5600" s="37">
        <f>VLOOKUP(Time_Zone, 'LSTM LookUp'!$B$5:$D$8, 3, FALSE)</f>
        <v>-75</v>
      </c>
      <c r="V5600" s="21">
        <f t="shared" si="1587"/>
        <v>-2.6903404532883144</v>
      </c>
      <c r="W5600" s="21">
        <f t="shared" si="1578"/>
        <v>145.47541488667792</v>
      </c>
      <c r="X5600" s="21">
        <f t="shared" si="1579"/>
        <v>-1.9783200744925598</v>
      </c>
      <c r="Y5600" s="21">
        <f t="shared" si="1580"/>
        <v>231.02167992550744</v>
      </c>
      <c r="Z5600" s="21">
        <f t="shared" si="1588"/>
        <v>73.229837598089134</v>
      </c>
      <c r="AA5600" s="21">
        <f t="shared" si="1581"/>
        <v>0</v>
      </c>
      <c r="AB5600" s="21">
        <f t="shared" si="1582"/>
        <v>73.229837598089134</v>
      </c>
      <c r="AC5600" s="21">
        <f t="shared" si="1583"/>
        <v>69.98</v>
      </c>
      <c r="AD5600" s="21">
        <f t="shared" si="1589"/>
        <v>73.229837598089134</v>
      </c>
      <c r="AE5600" s="21" t="str">
        <f t="shared" si="1584"/>
        <v>8/21/11:00</v>
      </c>
    </row>
    <row r="5601" spans="2:31">
      <c r="B5601" s="37">
        <v>8</v>
      </c>
      <c r="C5601" s="38">
        <v>21</v>
      </c>
      <c r="D5601" s="39">
        <v>12</v>
      </c>
      <c r="E5601" s="17">
        <v>22.8</v>
      </c>
      <c r="F5601" s="17">
        <v>339</v>
      </c>
      <c r="G5601" s="17">
        <v>1</v>
      </c>
      <c r="H5601" s="37">
        <f t="shared" si="1572"/>
        <v>73.040000000000006</v>
      </c>
      <c r="I5601" s="37">
        <f>IF(H5601&lt;'Roof Calculator'!$G$8, 1, 0)</f>
        <v>0</v>
      </c>
      <c r="J5601" s="37">
        <f>IF(H5601&gt;='Roof Calculator'!$G$8, 1, 0)</f>
        <v>1</v>
      </c>
      <c r="K5601" s="37">
        <f t="shared" si="1573"/>
        <v>0</v>
      </c>
      <c r="L5601" s="37">
        <f t="shared" si="1574"/>
        <v>73.040000000000006</v>
      </c>
      <c r="M5601" s="37">
        <v>0</v>
      </c>
      <c r="N5601" s="37">
        <f t="shared" si="1575"/>
        <v>339</v>
      </c>
      <c r="O5601" s="37">
        <v>0</v>
      </c>
      <c r="P5601" s="37">
        <v>0</v>
      </c>
      <c r="Q5601" s="21">
        <f t="shared" si="1576"/>
        <v>39.790999999999997</v>
      </c>
      <c r="R5601" s="21">
        <f t="shared" si="1585"/>
        <v>233.45833333331515</v>
      </c>
      <c r="S5601" s="21">
        <f t="shared" si="1586"/>
        <v>11.346706723712252</v>
      </c>
      <c r="T5601" s="21">
        <f t="shared" si="1577"/>
        <v>86.147999999999996</v>
      </c>
      <c r="U5601" s="37">
        <f>VLOOKUP(Time_Zone, 'LSTM LookUp'!$B$5:$D$8, 3, FALSE)</f>
        <v>-75</v>
      </c>
      <c r="V5601" s="21">
        <f t="shared" si="1587"/>
        <v>-2.6795052081499602</v>
      </c>
      <c r="W5601" s="21">
        <f t="shared" si="1578"/>
        <v>160.4781236979625</v>
      </c>
      <c r="X5601" s="21">
        <f t="shared" si="1579"/>
        <v>-0.58414275258316128</v>
      </c>
      <c r="Y5601" s="21">
        <f t="shared" si="1580"/>
        <v>338.41585724741685</v>
      </c>
      <c r="Z5601" s="21">
        <f t="shared" si="1588"/>
        <v>107.27191610258141</v>
      </c>
      <c r="AA5601" s="21">
        <f t="shared" si="1581"/>
        <v>0</v>
      </c>
      <c r="AB5601" s="21">
        <f t="shared" si="1582"/>
        <v>107.27191610258141</v>
      </c>
      <c r="AC5601" s="21">
        <f t="shared" si="1583"/>
        <v>73.040000000000006</v>
      </c>
      <c r="AD5601" s="21">
        <f t="shared" si="1589"/>
        <v>107.27191610258141</v>
      </c>
      <c r="AE5601" s="21" t="str">
        <f t="shared" si="1584"/>
        <v>8/21/12:00</v>
      </c>
    </row>
    <row r="5602" spans="2:31">
      <c r="B5602" s="37">
        <v>8</v>
      </c>
      <c r="C5602" s="38">
        <v>21</v>
      </c>
      <c r="D5602" s="39">
        <v>13</v>
      </c>
      <c r="E5602" s="17">
        <v>22.2</v>
      </c>
      <c r="F5602" s="17">
        <v>223</v>
      </c>
      <c r="G5602" s="17">
        <v>2</v>
      </c>
      <c r="H5602" s="37">
        <f t="shared" si="1572"/>
        <v>71.959999999999994</v>
      </c>
      <c r="I5602" s="37">
        <f>IF(H5602&lt;'Roof Calculator'!$G$8, 1, 0)</f>
        <v>0</v>
      </c>
      <c r="J5602" s="37">
        <f>IF(H5602&gt;='Roof Calculator'!$G$8, 1, 0)</f>
        <v>1</v>
      </c>
      <c r="K5602" s="37">
        <f t="shared" si="1573"/>
        <v>0</v>
      </c>
      <c r="L5602" s="37">
        <f t="shared" si="1574"/>
        <v>71.959999999999994</v>
      </c>
      <c r="M5602" s="37">
        <v>0</v>
      </c>
      <c r="N5602" s="37">
        <f t="shared" si="1575"/>
        <v>223</v>
      </c>
      <c r="O5602" s="37">
        <v>0</v>
      </c>
      <c r="P5602" s="37">
        <v>0</v>
      </c>
      <c r="Q5602" s="21">
        <f t="shared" si="1576"/>
        <v>39.790999999999997</v>
      </c>
      <c r="R5602" s="21">
        <f t="shared" si="1585"/>
        <v>233.49999999998181</v>
      </c>
      <c r="S5602" s="21">
        <f t="shared" si="1586"/>
        <v>11.332205233163256</v>
      </c>
      <c r="T5602" s="21">
        <f t="shared" si="1577"/>
        <v>86.147999999999996</v>
      </c>
      <c r="U5602" s="37">
        <f>VLOOKUP(Time_Zone, 'LSTM LookUp'!$B$5:$D$8, 3, FALSE)</f>
        <v>-75</v>
      </c>
      <c r="V5602" s="21">
        <f t="shared" si="1587"/>
        <v>-2.668655491646899</v>
      </c>
      <c r="W5602" s="21">
        <f t="shared" si="1578"/>
        <v>175.48083612708828</v>
      </c>
      <c r="X5602" s="21">
        <f t="shared" si="1579"/>
        <v>-1.2506110112836528</v>
      </c>
      <c r="Y5602" s="21">
        <f t="shared" si="1580"/>
        <v>221.74938898871633</v>
      </c>
      <c r="Z5602" s="21">
        <f t="shared" si="1588"/>
        <v>70.290683317493517</v>
      </c>
      <c r="AA5602" s="21">
        <f t="shared" si="1581"/>
        <v>0</v>
      </c>
      <c r="AB5602" s="21">
        <f t="shared" si="1582"/>
        <v>70.290683317493517</v>
      </c>
      <c r="AC5602" s="21">
        <f t="shared" si="1583"/>
        <v>71.959999999999994</v>
      </c>
      <c r="AD5602" s="21">
        <f t="shared" si="1589"/>
        <v>70.290683317493517</v>
      </c>
      <c r="AE5602" s="21" t="str">
        <f t="shared" si="1584"/>
        <v>8/21/13:00</v>
      </c>
    </row>
    <row r="5603" spans="2:31">
      <c r="B5603" s="37">
        <v>8</v>
      </c>
      <c r="C5603" s="38">
        <v>21</v>
      </c>
      <c r="D5603" s="39">
        <v>14</v>
      </c>
      <c r="E5603" s="17">
        <v>25</v>
      </c>
      <c r="F5603" s="17">
        <v>384</v>
      </c>
      <c r="G5603" s="17">
        <v>3</v>
      </c>
      <c r="H5603" s="37">
        <f t="shared" si="1572"/>
        <v>77</v>
      </c>
      <c r="I5603" s="37">
        <f>IF(H5603&lt;'Roof Calculator'!$G$8, 1, 0)</f>
        <v>0</v>
      </c>
      <c r="J5603" s="37">
        <f>IF(H5603&gt;='Roof Calculator'!$G$8, 1, 0)</f>
        <v>1</v>
      </c>
      <c r="K5603" s="37">
        <f t="shared" si="1573"/>
        <v>0</v>
      </c>
      <c r="L5603" s="37">
        <f t="shared" si="1574"/>
        <v>77</v>
      </c>
      <c r="M5603" s="37">
        <v>0</v>
      </c>
      <c r="N5603" s="37">
        <f t="shared" si="1575"/>
        <v>384</v>
      </c>
      <c r="O5603" s="37">
        <v>0</v>
      </c>
      <c r="P5603" s="37">
        <v>0</v>
      </c>
      <c r="Q5603" s="21">
        <f t="shared" si="1576"/>
        <v>39.790999999999997</v>
      </c>
      <c r="R5603" s="21">
        <f t="shared" si="1585"/>
        <v>233.54166666664847</v>
      </c>
      <c r="S5603" s="21">
        <f t="shared" si="1586"/>
        <v>11.317698571228663</v>
      </c>
      <c r="T5603" s="21">
        <f t="shared" si="1577"/>
        <v>86.147999999999996</v>
      </c>
      <c r="U5603" s="37">
        <f>VLOOKUP(Time_Zone, 'LSTM LookUp'!$B$5:$D$8, 3, FALSE)</f>
        <v>-75</v>
      </c>
      <c r="V5603" s="21">
        <f t="shared" si="1587"/>
        <v>-2.6577913205438719</v>
      </c>
      <c r="W5603" s="21">
        <f t="shared" si="1578"/>
        <v>190.48355216986403</v>
      </c>
      <c r="X5603" s="21">
        <f t="shared" si="1579"/>
        <v>-1.8458034766983931</v>
      </c>
      <c r="Y5603" s="21">
        <f t="shared" si="1580"/>
        <v>382.15419652330161</v>
      </c>
      <c r="Z5603" s="21">
        <f t="shared" si="1588"/>
        <v>121.13620573555417</v>
      </c>
      <c r="AA5603" s="21">
        <f t="shared" si="1581"/>
        <v>0</v>
      </c>
      <c r="AB5603" s="21">
        <f t="shared" si="1582"/>
        <v>121.13620573555417</v>
      </c>
      <c r="AC5603" s="21">
        <f t="shared" si="1583"/>
        <v>77</v>
      </c>
      <c r="AD5603" s="21">
        <f t="shared" si="1589"/>
        <v>121.13620573555417</v>
      </c>
      <c r="AE5603" s="21" t="str">
        <f t="shared" si="1584"/>
        <v>8/21/14:00</v>
      </c>
    </row>
    <row r="5604" spans="2:31">
      <c r="B5604" s="37">
        <v>8</v>
      </c>
      <c r="C5604" s="38">
        <v>21</v>
      </c>
      <c r="D5604" s="39">
        <v>15</v>
      </c>
      <c r="E5604" s="17">
        <v>27.8</v>
      </c>
      <c r="F5604" s="17">
        <v>341</v>
      </c>
      <c r="G5604" s="17">
        <v>436</v>
      </c>
      <c r="H5604" s="37">
        <f t="shared" si="1572"/>
        <v>82.04</v>
      </c>
      <c r="I5604" s="37">
        <f>IF(H5604&lt;'Roof Calculator'!$G$8, 1, 0)</f>
        <v>0</v>
      </c>
      <c r="J5604" s="37">
        <f>IF(H5604&gt;='Roof Calculator'!$G$8, 1, 0)</f>
        <v>1</v>
      </c>
      <c r="K5604" s="37">
        <f t="shared" si="1573"/>
        <v>0</v>
      </c>
      <c r="L5604" s="37">
        <f t="shared" si="1574"/>
        <v>82.04</v>
      </c>
      <c r="M5604" s="37">
        <v>0</v>
      </c>
      <c r="N5604" s="37">
        <f t="shared" si="1575"/>
        <v>341</v>
      </c>
      <c r="O5604" s="37">
        <v>0</v>
      </c>
      <c r="P5604" s="37">
        <v>0</v>
      </c>
      <c r="Q5604" s="21">
        <f t="shared" si="1576"/>
        <v>39.790999999999997</v>
      </c>
      <c r="R5604" s="21">
        <f t="shared" si="1585"/>
        <v>233.58333333331512</v>
      </c>
      <c r="S5604" s="21">
        <f t="shared" si="1586"/>
        <v>11.303186745227725</v>
      </c>
      <c r="T5604" s="21">
        <f t="shared" si="1577"/>
        <v>86.147999999999996</v>
      </c>
      <c r="U5604" s="37">
        <f>VLOOKUP(Time_Zone, 'LSTM LookUp'!$B$5:$D$8, 3, FALSE)</f>
        <v>-75</v>
      </c>
      <c r="V5604" s="21">
        <f t="shared" si="1587"/>
        <v>-2.6469127116399642</v>
      </c>
      <c r="W5604" s="21">
        <f t="shared" si="1578"/>
        <v>205.48627182209</v>
      </c>
      <c r="X5604" s="21">
        <f t="shared" si="1579"/>
        <v>-241.85776701071305</v>
      </c>
      <c r="Y5604" s="21">
        <f t="shared" si="1580"/>
        <v>99.142232989286953</v>
      </c>
      <c r="Z5604" s="21">
        <f t="shared" si="1588"/>
        <v>31.426356276425778</v>
      </c>
      <c r="AA5604" s="21">
        <f t="shared" si="1581"/>
        <v>0</v>
      </c>
      <c r="AB5604" s="21">
        <f t="shared" si="1582"/>
        <v>31.426356276425778</v>
      </c>
      <c r="AC5604" s="21">
        <f t="shared" si="1583"/>
        <v>82.04</v>
      </c>
      <c r="AD5604" s="21">
        <f t="shared" si="1589"/>
        <v>31.426356276425778</v>
      </c>
      <c r="AE5604" s="21" t="str">
        <f t="shared" si="1584"/>
        <v>8/21/15:00</v>
      </c>
    </row>
    <row r="5605" spans="2:31">
      <c r="B5605" s="37">
        <v>8</v>
      </c>
      <c r="C5605" s="38">
        <v>21</v>
      </c>
      <c r="D5605" s="39">
        <v>16</v>
      </c>
      <c r="E5605" s="17">
        <v>29.4</v>
      </c>
      <c r="F5605" s="17">
        <v>150</v>
      </c>
      <c r="G5605" s="17">
        <v>697</v>
      </c>
      <c r="H5605" s="37">
        <f t="shared" si="1572"/>
        <v>84.919999999999987</v>
      </c>
      <c r="I5605" s="37">
        <f>IF(H5605&lt;'Roof Calculator'!$G$8, 1, 0)</f>
        <v>0</v>
      </c>
      <c r="J5605" s="37">
        <f>IF(H5605&gt;='Roof Calculator'!$G$8, 1, 0)</f>
        <v>1</v>
      </c>
      <c r="K5605" s="37">
        <f t="shared" si="1573"/>
        <v>0</v>
      </c>
      <c r="L5605" s="37">
        <f t="shared" si="1574"/>
        <v>84.919999999999987</v>
      </c>
      <c r="M5605" s="37">
        <v>0</v>
      </c>
      <c r="N5605" s="37">
        <f t="shared" si="1575"/>
        <v>150</v>
      </c>
      <c r="O5605" s="37">
        <v>0</v>
      </c>
      <c r="P5605" s="37">
        <v>0</v>
      </c>
      <c r="Q5605" s="21">
        <f t="shared" si="1576"/>
        <v>39.790999999999997</v>
      </c>
      <c r="R5605" s="21">
        <f t="shared" si="1585"/>
        <v>233.62499999998178</v>
      </c>
      <c r="S5605" s="21">
        <f t="shared" si="1586"/>
        <v>11.288669762479515</v>
      </c>
      <c r="T5605" s="21">
        <f t="shared" si="1577"/>
        <v>86.147999999999996</v>
      </c>
      <c r="U5605" s="37">
        <f>VLOOKUP(Time_Zone, 'LSTM LookUp'!$B$5:$D$8, 3, FALSE)</f>
        <v>-75</v>
      </c>
      <c r="V5605" s="21">
        <f t="shared" si="1587"/>
        <v>-2.6360196817685866</v>
      </c>
      <c r="W5605" s="21">
        <f t="shared" si="1578"/>
        <v>220.48899507955781</v>
      </c>
      <c r="X5605" s="21">
        <f t="shared" si="1579"/>
        <v>-312.11285308144124</v>
      </c>
      <c r="Y5605" s="21">
        <f t="shared" si="1580"/>
        <v>-162.11285308144124</v>
      </c>
      <c r="Z5605" s="21">
        <f t="shared" si="1588"/>
        <v>-51.386943024329014</v>
      </c>
      <c r="AA5605" s="21">
        <f t="shared" si="1581"/>
        <v>0</v>
      </c>
      <c r="AB5605" s="21">
        <f t="shared" si="1582"/>
        <v>-51.386943024329014</v>
      </c>
      <c r="AC5605" s="21">
        <f t="shared" si="1583"/>
        <v>84.919999999999987</v>
      </c>
      <c r="AD5605" s="21">
        <f t="shared" si="1589"/>
        <v>-51.386943024329014</v>
      </c>
      <c r="AE5605" s="21" t="str">
        <f t="shared" si="1584"/>
        <v>8/21/16:00</v>
      </c>
    </row>
    <row r="5606" spans="2:31">
      <c r="B5606" s="37">
        <v>8</v>
      </c>
      <c r="C5606" s="38">
        <v>21</v>
      </c>
      <c r="D5606" s="39">
        <v>17</v>
      </c>
      <c r="E5606" s="17">
        <v>29.4</v>
      </c>
      <c r="F5606" s="17">
        <v>127</v>
      </c>
      <c r="G5606" s="17">
        <v>626</v>
      </c>
      <c r="H5606" s="37">
        <f t="shared" si="1572"/>
        <v>84.919999999999987</v>
      </c>
      <c r="I5606" s="37">
        <f>IF(H5606&lt;'Roof Calculator'!$G$8, 1, 0)</f>
        <v>0</v>
      </c>
      <c r="J5606" s="37">
        <f>IF(H5606&gt;='Roof Calculator'!$G$8, 1, 0)</f>
        <v>1</v>
      </c>
      <c r="K5606" s="37">
        <f t="shared" si="1573"/>
        <v>0</v>
      </c>
      <c r="L5606" s="37">
        <f t="shared" si="1574"/>
        <v>84.919999999999987</v>
      </c>
      <c r="M5606" s="37">
        <v>0</v>
      </c>
      <c r="N5606" s="37">
        <f t="shared" si="1575"/>
        <v>127</v>
      </c>
      <c r="O5606" s="37">
        <v>0</v>
      </c>
      <c r="P5606" s="37">
        <v>0</v>
      </c>
      <c r="Q5606" s="21">
        <f t="shared" si="1576"/>
        <v>39.790999999999997</v>
      </c>
      <c r="R5606" s="21">
        <f t="shared" si="1585"/>
        <v>233.66666666664844</v>
      </c>
      <c r="S5606" s="21">
        <f t="shared" si="1586"/>
        <v>11.274147630302879</v>
      </c>
      <c r="T5606" s="21">
        <f t="shared" si="1577"/>
        <v>86.147999999999996</v>
      </c>
      <c r="U5606" s="37">
        <f>VLOOKUP(Time_Zone, 'LSTM LookUp'!$B$5:$D$8, 3, FALSE)</f>
        <v>-75</v>
      </c>
      <c r="V5606" s="21">
        <f t="shared" si="1587"/>
        <v>-2.6251122477974409</v>
      </c>
      <c r="W5606" s="21">
        <f t="shared" si="1578"/>
        <v>235.49172193805063</v>
      </c>
      <c r="X5606" s="21">
        <f t="shared" si="1579"/>
        <v>-188.91969239656174</v>
      </c>
      <c r="Y5606" s="21">
        <f t="shared" si="1580"/>
        <v>-61.919692396561743</v>
      </c>
      <c r="Z5606" s="21">
        <f t="shared" si="1588"/>
        <v>-19.627461023510655</v>
      </c>
      <c r="AA5606" s="21">
        <f t="shared" si="1581"/>
        <v>0</v>
      </c>
      <c r="AB5606" s="21">
        <f t="shared" si="1582"/>
        <v>-19.627461023510655</v>
      </c>
      <c r="AC5606" s="21">
        <f t="shared" si="1583"/>
        <v>84.919999999999987</v>
      </c>
      <c r="AD5606" s="21">
        <f t="shared" si="1589"/>
        <v>-19.627461023510655</v>
      </c>
      <c r="AE5606" s="21" t="str">
        <f t="shared" si="1584"/>
        <v>8/21/17:00</v>
      </c>
    </row>
    <row r="5607" spans="2:31">
      <c r="B5607" s="37">
        <v>8</v>
      </c>
      <c r="C5607" s="38">
        <v>21</v>
      </c>
      <c r="D5607" s="39">
        <v>18</v>
      </c>
      <c r="E5607" s="17">
        <v>28.9</v>
      </c>
      <c r="F5607" s="17">
        <v>99</v>
      </c>
      <c r="G5607" s="17">
        <v>531</v>
      </c>
      <c r="H5607" s="37">
        <f t="shared" si="1572"/>
        <v>84.02</v>
      </c>
      <c r="I5607" s="37">
        <f>IF(H5607&lt;'Roof Calculator'!$G$8, 1, 0)</f>
        <v>0</v>
      </c>
      <c r="J5607" s="37">
        <f>IF(H5607&gt;='Roof Calculator'!$G$8, 1, 0)</f>
        <v>1</v>
      </c>
      <c r="K5607" s="37">
        <f t="shared" si="1573"/>
        <v>0</v>
      </c>
      <c r="L5607" s="37">
        <f t="shared" si="1574"/>
        <v>84.02</v>
      </c>
      <c r="M5607" s="37">
        <v>0</v>
      </c>
      <c r="N5607" s="37">
        <f t="shared" si="1575"/>
        <v>99</v>
      </c>
      <c r="O5607" s="37">
        <v>0</v>
      </c>
      <c r="P5607" s="37">
        <v>0</v>
      </c>
      <c r="Q5607" s="21">
        <f t="shared" si="1576"/>
        <v>39.790999999999997</v>
      </c>
      <c r="R5607" s="21">
        <f t="shared" si="1585"/>
        <v>233.7083333333151</v>
      </c>
      <c r="S5607" s="21">
        <f t="shared" si="1586"/>
        <v>11.259620356016493</v>
      </c>
      <c r="T5607" s="21">
        <f t="shared" si="1577"/>
        <v>86.147999999999996</v>
      </c>
      <c r="U5607" s="37">
        <f>VLOOKUP(Time_Zone, 'LSTM LookUp'!$B$5:$D$8, 3, FALSE)</f>
        <v>-75</v>
      </c>
      <c r="V5607" s="21">
        <f t="shared" si="1587"/>
        <v>-2.6141904266285176</v>
      </c>
      <c r="W5607" s="21">
        <f t="shared" si="1578"/>
        <v>250.4944523933429</v>
      </c>
      <c r="X5607" s="21">
        <f t="shared" si="1579"/>
        <v>-67.257931560522394</v>
      </c>
      <c r="Y5607" s="21">
        <f t="shared" si="1580"/>
        <v>31.742068439477606</v>
      </c>
      <c r="Z5607" s="21">
        <f t="shared" si="1588"/>
        <v>10.061681300213452</v>
      </c>
      <c r="AA5607" s="21">
        <f t="shared" si="1581"/>
        <v>0</v>
      </c>
      <c r="AB5607" s="21">
        <f t="shared" si="1582"/>
        <v>10.061681300213452</v>
      </c>
      <c r="AC5607" s="21">
        <f t="shared" si="1583"/>
        <v>84.02</v>
      </c>
      <c r="AD5607" s="21">
        <f t="shared" si="1589"/>
        <v>10.061681300213452</v>
      </c>
      <c r="AE5607" s="21" t="str">
        <f t="shared" si="1584"/>
        <v>8/21/18:00</v>
      </c>
    </row>
    <row r="5608" spans="2:31">
      <c r="B5608" s="37">
        <v>8</v>
      </c>
      <c r="C5608" s="38">
        <v>21</v>
      </c>
      <c r="D5608" s="39">
        <v>19</v>
      </c>
      <c r="E5608" s="17">
        <v>27.2</v>
      </c>
      <c r="F5608" s="17">
        <v>61</v>
      </c>
      <c r="G5608" s="17">
        <v>256</v>
      </c>
      <c r="H5608" s="37">
        <f t="shared" si="1572"/>
        <v>80.959999999999994</v>
      </c>
      <c r="I5608" s="37">
        <f>IF(H5608&lt;'Roof Calculator'!$G$8, 1, 0)</f>
        <v>0</v>
      </c>
      <c r="J5608" s="37">
        <f>IF(H5608&gt;='Roof Calculator'!$G$8, 1, 0)</f>
        <v>1</v>
      </c>
      <c r="K5608" s="37">
        <f t="shared" si="1573"/>
        <v>0</v>
      </c>
      <c r="L5608" s="37">
        <f t="shared" si="1574"/>
        <v>80.959999999999994</v>
      </c>
      <c r="M5608" s="37">
        <v>0</v>
      </c>
      <c r="N5608" s="37">
        <f t="shared" si="1575"/>
        <v>61</v>
      </c>
      <c r="O5608" s="37">
        <v>0</v>
      </c>
      <c r="P5608" s="37">
        <v>0</v>
      </c>
      <c r="Q5608" s="21">
        <f t="shared" si="1576"/>
        <v>39.790999999999997</v>
      </c>
      <c r="R5608" s="21">
        <f t="shared" si="1585"/>
        <v>233.74999999998175</v>
      </c>
      <c r="S5608" s="21">
        <f t="shared" si="1586"/>
        <v>11.245087946938762</v>
      </c>
      <c r="T5608" s="21">
        <f t="shared" si="1577"/>
        <v>86.147999999999996</v>
      </c>
      <c r="U5608" s="37">
        <f>VLOOKUP(Time_Zone, 'LSTM LookUp'!$B$5:$D$8, 3, FALSE)</f>
        <v>-75</v>
      </c>
      <c r="V5608" s="21">
        <f t="shared" si="1587"/>
        <v>-2.603254235197987</v>
      </c>
      <c r="W5608" s="21">
        <f t="shared" si="1578"/>
        <v>265.49718644120048</v>
      </c>
      <c r="X5608" s="21">
        <f t="shared" si="1579"/>
        <v>16.802718867155143</v>
      </c>
      <c r="Y5608" s="21">
        <f t="shared" si="1580"/>
        <v>77.802718867155136</v>
      </c>
      <c r="Z5608" s="21">
        <f t="shared" si="1588"/>
        <v>24.662103007686113</v>
      </c>
      <c r="AA5608" s="21">
        <f t="shared" si="1581"/>
        <v>0</v>
      </c>
      <c r="AB5608" s="21">
        <f t="shared" si="1582"/>
        <v>24.662103007686113</v>
      </c>
      <c r="AC5608" s="21">
        <f t="shared" si="1583"/>
        <v>80.959999999999994</v>
      </c>
      <c r="AD5608" s="21">
        <f t="shared" si="1589"/>
        <v>24.662103007686113</v>
      </c>
      <c r="AE5608" s="21" t="str">
        <f t="shared" si="1584"/>
        <v>8/21/19:00</v>
      </c>
    </row>
    <row r="5609" spans="2:31">
      <c r="B5609" s="37">
        <v>8</v>
      </c>
      <c r="C5609" s="38">
        <v>21</v>
      </c>
      <c r="D5609" s="39">
        <v>20</v>
      </c>
      <c r="E5609" s="17">
        <v>25.6</v>
      </c>
      <c r="F5609" s="17">
        <v>17</v>
      </c>
      <c r="G5609" s="17">
        <v>15</v>
      </c>
      <c r="H5609" s="37">
        <f t="shared" si="1572"/>
        <v>78.08</v>
      </c>
      <c r="I5609" s="37">
        <f>IF(H5609&lt;'Roof Calculator'!$G$8, 1, 0)</f>
        <v>0</v>
      </c>
      <c r="J5609" s="37">
        <f>IF(H5609&gt;='Roof Calculator'!$G$8, 1, 0)</f>
        <v>1</v>
      </c>
      <c r="K5609" s="37">
        <f t="shared" si="1573"/>
        <v>0</v>
      </c>
      <c r="L5609" s="37">
        <f t="shared" si="1574"/>
        <v>78.08</v>
      </c>
      <c r="M5609" s="37">
        <v>0</v>
      </c>
      <c r="N5609" s="37">
        <f t="shared" si="1575"/>
        <v>17</v>
      </c>
      <c r="O5609" s="37">
        <v>0</v>
      </c>
      <c r="P5609" s="37">
        <v>0</v>
      </c>
      <c r="Q5609" s="21">
        <f t="shared" si="1576"/>
        <v>39.790999999999997</v>
      </c>
      <c r="R5609" s="21">
        <f t="shared" si="1585"/>
        <v>233.79166666664841</v>
      </c>
      <c r="S5609" s="21">
        <f t="shared" si="1586"/>
        <v>11.230550410387936</v>
      </c>
      <c r="T5609" s="21">
        <f t="shared" si="1577"/>
        <v>86.147999999999996</v>
      </c>
      <c r="U5609" s="37">
        <f>VLOOKUP(Time_Zone, 'LSTM LookUp'!$B$5:$D$8, 3, FALSE)</f>
        <v>-75</v>
      </c>
      <c r="V5609" s="21">
        <f t="shared" si="1587"/>
        <v>-2.5923036904762533</v>
      </c>
      <c r="W5609" s="21">
        <f t="shared" si="1578"/>
        <v>280.49992407738091</v>
      </c>
      <c r="X5609" s="21">
        <f t="shared" si="1579"/>
        <v>3.9298073800754461</v>
      </c>
      <c r="Y5609" s="21">
        <f t="shared" si="1580"/>
        <v>20.929807380075445</v>
      </c>
      <c r="Z5609" s="21">
        <f t="shared" si="1588"/>
        <v>6.6343833872925879</v>
      </c>
      <c r="AA5609" s="21">
        <f t="shared" si="1581"/>
        <v>0</v>
      </c>
      <c r="AB5609" s="21">
        <f t="shared" si="1582"/>
        <v>6.6343833872925879</v>
      </c>
      <c r="AC5609" s="21">
        <f t="shared" si="1583"/>
        <v>78.08</v>
      </c>
      <c r="AD5609" s="21">
        <f t="shared" si="1589"/>
        <v>6.6343833872925879</v>
      </c>
      <c r="AE5609" s="21" t="str">
        <f t="shared" si="1584"/>
        <v>8/21/20:00</v>
      </c>
    </row>
    <row r="5610" spans="2:31">
      <c r="B5610" s="37">
        <v>8</v>
      </c>
      <c r="C5610" s="38">
        <v>21</v>
      </c>
      <c r="D5610" s="39">
        <v>21</v>
      </c>
      <c r="E5610" s="17">
        <v>25.6</v>
      </c>
      <c r="F5610" s="17">
        <v>0</v>
      </c>
      <c r="G5610" s="17">
        <v>0</v>
      </c>
      <c r="H5610" s="37">
        <f t="shared" si="1572"/>
        <v>78.08</v>
      </c>
      <c r="I5610" s="37">
        <f>IF(H5610&lt;'Roof Calculator'!$G$8, 1, 0)</f>
        <v>0</v>
      </c>
      <c r="J5610" s="37">
        <f>IF(H5610&gt;='Roof Calculator'!$G$8, 1, 0)</f>
        <v>1</v>
      </c>
      <c r="K5610" s="37">
        <f t="shared" si="1573"/>
        <v>0</v>
      </c>
      <c r="L5610" s="37">
        <f t="shared" si="1574"/>
        <v>78.08</v>
      </c>
      <c r="M5610" s="37">
        <v>0</v>
      </c>
      <c r="N5610" s="37">
        <f t="shared" si="1575"/>
        <v>0</v>
      </c>
      <c r="O5610" s="37">
        <v>0</v>
      </c>
      <c r="P5610" s="37">
        <v>0</v>
      </c>
      <c r="Q5610" s="21">
        <f t="shared" si="1576"/>
        <v>39.790999999999997</v>
      </c>
      <c r="R5610" s="21">
        <f t="shared" si="1585"/>
        <v>233.83333333331507</v>
      </c>
      <c r="S5610" s="21">
        <f t="shared" si="1586"/>
        <v>11.216007753682021</v>
      </c>
      <c r="T5610" s="21">
        <f t="shared" si="1577"/>
        <v>86.147999999999996</v>
      </c>
      <c r="U5610" s="37">
        <f>VLOOKUP(Time_Zone, 'LSTM LookUp'!$B$5:$D$8, 3, FALSE)</f>
        <v>-75</v>
      </c>
      <c r="V5610" s="21">
        <f t="shared" si="1587"/>
        <v>-2.5813388094678782</v>
      </c>
      <c r="W5610" s="21">
        <f t="shared" si="1578"/>
        <v>295.50266529763303</v>
      </c>
      <c r="X5610" s="21">
        <f t="shared" si="1579"/>
        <v>0</v>
      </c>
      <c r="Y5610" s="21">
        <f t="shared" si="1580"/>
        <v>0</v>
      </c>
      <c r="Z5610" s="21">
        <f t="shared" si="1588"/>
        <v>0</v>
      </c>
      <c r="AA5610" s="21">
        <f t="shared" si="1581"/>
        <v>0</v>
      </c>
      <c r="AB5610" s="21">
        <f t="shared" si="1582"/>
        <v>0</v>
      </c>
      <c r="AC5610" s="21">
        <f t="shared" si="1583"/>
        <v>78.08</v>
      </c>
      <c r="AD5610" s="21">
        <f t="shared" si="1589"/>
        <v>0</v>
      </c>
      <c r="AE5610" s="21" t="str">
        <f t="shared" si="1584"/>
        <v>8/21/21:00</v>
      </c>
    </row>
    <row r="5611" spans="2:31">
      <c r="B5611" s="37">
        <v>8</v>
      </c>
      <c r="C5611" s="38">
        <v>21</v>
      </c>
      <c r="D5611" s="39">
        <v>22</v>
      </c>
      <c r="E5611" s="17">
        <v>24.4</v>
      </c>
      <c r="F5611" s="17">
        <v>0</v>
      </c>
      <c r="G5611" s="17">
        <v>0</v>
      </c>
      <c r="H5611" s="37">
        <f t="shared" si="1572"/>
        <v>75.92</v>
      </c>
      <c r="I5611" s="37">
        <f>IF(H5611&lt;'Roof Calculator'!$G$8, 1, 0)</f>
        <v>0</v>
      </c>
      <c r="J5611" s="37">
        <f>IF(H5611&gt;='Roof Calculator'!$G$8, 1, 0)</f>
        <v>1</v>
      </c>
      <c r="K5611" s="37">
        <f t="shared" si="1573"/>
        <v>0</v>
      </c>
      <c r="L5611" s="37">
        <f t="shared" si="1574"/>
        <v>75.92</v>
      </c>
      <c r="M5611" s="37">
        <v>0</v>
      </c>
      <c r="N5611" s="37">
        <f t="shared" si="1575"/>
        <v>0</v>
      </c>
      <c r="O5611" s="37">
        <v>0</v>
      </c>
      <c r="P5611" s="37">
        <v>0</v>
      </c>
      <c r="Q5611" s="21">
        <f t="shared" si="1576"/>
        <v>39.790999999999997</v>
      </c>
      <c r="R5611" s="21">
        <f t="shared" si="1585"/>
        <v>233.87499999998172</v>
      </c>
      <c r="S5611" s="21">
        <f t="shared" si="1586"/>
        <v>11.201459984138834</v>
      </c>
      <c r="T5611" s="21">
        <f t="shared" si="1577"/>
        <v>86.147999999999996</v>
      </c>
      <c r="U5611" s="37">
        <f>VLOOKUP(Time_Zone, 'LSTM LookUp'!$B$5:$D$8, 3, FALSE)</f>
        <v>-75</v>
      </c>
      <c r="V5611" s="21">
        <f t="shared" si="1587"/>
        <v>-2.5703596092115673</v>
      </c>
      <c r="W5611" s="21">
        <f t="shared" si="1578"/>
        <v>310.50541009769711</v>
      </c>
      <c r="X5611" s="21">
        <f t="shared" si="1579"/>
        <v>0</v>
      </c>
      <c r="Y5611" s="21">
        <f t="shared" si="1580"/>
        <v>0</v>
      </c>
      <c r="Z5611" s="21">
        <f t="shared" si="1588"/>
        <v>0</v>
      </c>
      <c r="AA5611" s="21">
        <f t="shared" si="1581"/>
        <v>0</v>
      </c>
      <c r="AB5611" s="21">
        <f t="shared" si="1582"/>
        <v>0</v>
      </c>
      <c r="AC5611" s="21">
        <f t="shared" si="1583"/>
        <v>75.92</v>
      </c>
      <c r="AD5611" s="21">
        <f t="shared" si="1589"/>
        <v>0</v>
      </c>
      <c r="AE5611" s="21" t="str">
        <f t="shared" si="1584"/>
        <v>8/21/22:00</v>
      </c>
    </row>
    <row r="5612" spans="2:31">
      <c r="B5612" s="37">
        <v>8</v>
      </c>
      <c r="C5612" s="38">
        <v>21</v>
      </c>
      <c r="D5612" s="39">
        <v>23</v>
      </c>
      <c r="E5612" s="17">
        <v>22.8</v>
      </c>
      <c r="F5612" s="17">
        <v>0</v>
      </c>
      <c r="G5612" s="17">
        <v>0</v>
      </c>
      <c r="H5612" s="37">
        <f t="shared" si="1572"/>
        <v>73.040000000000006</v>
      </c>
      <c r="I5612" s="37">
        <f>IF(H5612&lt;'Roof Calculator'!$G$8, 1, 0)</f>
        <v>0</v>
      </c>
      <c r="J5612" s="37">
        <f>IF(H5612&gt;='Roof Calculator'!$G$8, 1, 0)</f>
        <v>1</v>
      </c>
      <c r="K5612" s="37">
        <f t="shared" si="1573"/>
        <v>0</v>
      </c>
      <c r="L5612" s="37">
        <f t="shared" si="1574"/>
        <v>73.040000000000006</v>
      </c>
      <c r="M5612" s="37">
        <v>0</v>
      </c>
      <c r="N5612" s="37">
        <f t="shared" si="1575"/>
        <v>0</v>
      </c>
      <c r="O5612" s="37">
        <v>0</v>
      </c>
      <c r="P5612" s="37">
        <v>0</v>
      </c>
      <c r="Q5612" s="21">
        <f t="shared" si="1576"/>
        <v>39.790999999999997</v>
      </c>
      <c r="R5612" s="21">
        <f t="shared" si="1585"/>
        <v>233.91666666664838</v>
      </c>
      <c r="S5612" s="21">
        <f t="shared" si="1586"/>
        <v>11.186907109075921</v>
      </c>
      <c r="T5612" s="21">
        <f t="shared" si="1577"/>
        <v>86.147999999999996</v>
      </c>
      <c r="U5612" s="37">
        <f>VLOOKUP(Time_Zone, 'LSTM LookUp'!$B$5:$D$8, 3, FALSE)</f>
        <v>-75</v>
      </c>
      <c r="V5612" s="21">
        <f t="shared" si="1587"/>
        <v>-2.5593661067800868</v>
      </c>
      <c r="W5612" s="21">
        <f t="shared" si="1578"/>
        <v>325.508158473305</v>
      </c>
      <c r="X5612" s="21">
        <f t="shared" si="1579"/>
        <v>0</v>
      </c>
      <c r="Y5612" s="21">
        <f t="shared" si="1580"/>
        <v>0</v>
      </c>
      <c r="Z5612" s="21">
        <f t="shared" si="1588"/>
        <v>0</v>
      </c>
      <c r="AA5612" s="21">
        <f t="shared" si="1581"/>
        <v>0</v>
      </c>
      <c r="AB5612" s="21">
        <f t="shared" si="1582"/>
        <v>0</v>
      </c>
      <c r="AC5612" s="21">
        <f t="shared" si="1583"/>
        <v>73.040000000000006</v>
      </c>
      <c r="AD5612" s="21">
        <f t="shared" si="1589"/>
        <v>0</v>
      </c>
      <c r="AE5612" s="21" t="str">
        <f t="shared" si="1584"/>
        <v>8/21/23:00</v>
      </c>
    </row>
    <row r="5613" spans="2:31">
      <c r="B5613" s="37">
        <v>8</v>
      </c>
      <c r="C5613" s="38">
        <v>21</v>
      </c>
      <c r="D5613" s="39">
        <v>24</v>
      </c>
      <c r="E5613" s="17">
        <v>26.1</v>
      </c>
      <c r="F5613" s="17">
        <v>0</v>
      </c>
      <c r="G5613" s="17">
        <v>0</v>
      </c>
      <c r="H5613" s="37">
        <f t="shared" si="1572"/>
        <v>78.98</v>
      </c>
      <c r="I5613" s="37">
        <f>IF(H5613&lt;'Roof Calculator'!$G$8, 1, 0)</f>
        <v>0</v>
      </c>
      <c r="J5613" s="37">
        <f>IF(H5613&gt;='Roof Calculator'!$G$8, 1, 0)</f>
        <v>1</v>
      </c>
      <c r="K5613" s="37">
        <f t="shared" si="1573"/>
        <v>0</v>
      </c>
      <c r="L5613" s="37">
        <f t="shared" si="1574"/>
        <v>78.98</v>
      </c>
      <c r="M5613" s="37">
        <v>0</v>
      </c>
      <c r="N5613" s="37">
        <f t="shared" si="1575"/>
        <v>0</v>
      </c>
      <c r="O5613" s="37">
        <v>0</v>
      </c>
      <c r="P5613" s="37">
        <v>0</v>
      </c>
      <c r="Q5613" s="21">
        <f t="shared" si="1576"/>
        <v>39.790999999999997</v>
      </c>
      <c r="R5613" s="21">
        <f t="shared" si="1585"/>
        <v>233.95833333331504</v>
      </c>
      <c r="S5613" s="21">
        <f t="shared" si="1586"/>
        <v>11.172349135810647</v>
      </c>
      <c r="T5613" s="21">
        <f t="shared" si="1577"/>
        <v>86.147999999999996</v>
      </c>
      <c r="U5613" s="37">
        <f>VLOOKUP(Time_Zone, 'LSTM LookUp'!$B$5:$D$8, 3, FALSE)</f>
        <v>-75</v>
      </c>
      <c r="V5613" s="21">
        <f t="shared" si="1587"/>
        <v>-2.5483583192803101</v>
      </c>
      <c r="W5613" s="21">
        <f t="shared" si="1578"/>
        <v>340.51091042017993</v>
      </c>
      <c r="X5613" s="21">
        <f t="shared" si="1579"/>
        <v>0</v>
      </c>
      <c r="Y5613" s="21">
        <f t="shared" si="1580"/>
        <v>0</v>
      </c>
      <c r="Z5613" s="21">
        <f t="shared" si="1588"/>
        <v>0</v>
      </c>
      <c r="AA5613" s="21">
        <f t="shared" si="1581"/>
        <v>0</v>
      </c>
      <c r="AB5613" s="21">
        <f t="shared" si="1582"/>
        <v>0</v>
      </c>
      <c r="AC5613" s="21">
        <f t="shared" si="1583"/>
        <v>78.98</v>
      </c>
      <c r="AD5613" s="21">
        <f t="shared" si="1589"/>
        <v>0</v>
      </c>
      <c r="AE5613" s="21" t="str">
        <f t="shared" si="1584"/>
        <v>8/21/24:00</v>
      </c>
    </row>
    <row r="5614" spans="2:31">
      <c r="B5614" s="37">
        <v>8</v>
      </c>
      <c r="C5614" s="38">
        <v>22</v>
      </c>
      <c r="D5614" s="39">
        <v>1</v>
      </c>
      <c r="E5614" s="17">
        <v>26.7</v>
      </c>
      <c r="F5614" s="17">
        <v>0</v>
      </c>
      <c r="G5614" s="17">
        <v>0</v>
      </c>
      <c r="H5614" s="37">
        <f t="shared" si="1572"/>
        <v>80.06</v>
      </c>
      <c r="I5614" s="37">
        <f>IF(H5614&lt;'Roof Calculator'!$G$8, 1, 0)</f>
        <v>0</v>
      </c>
      <c r="J5614" s="37">
        <f>IF(H5614&gt;='Roof Calculator'!$G$8, 1, 0)</f>
        <v>1</v>
      </c>
      <c r="K5614" s="37">
        <f t="shared" si="1573"/>
        <v>0</v>
      </c>
      <c r="L5614" s="37">
        <f t="shared" si="1574"/>
        <v>80.06</v>
      </c>
      <c r="M5614" s="37">
        <v>0</v>
      </c>
      <c r="N5614" s="37">
        <f t="shared" si="1575"/>
        <v>0</v>
      </c>
      <c r="O5614" s="37">
        <v>0</v>
      </c>
      <c r="P5614" s="37">
        <v>0</v>
      </c>
      <c r="Q5614" s="21">
        <f t="shared" si="1576"/>
        <v>39.790999999999997</v>
      </c>
      <c r="R5614" s="21">
        <f t="shared" si="1585"/>
        <v>233.9999999999817</v>
      </c>
      <c r="S5614" s="21">
        <f t="shared" si="1586"/>
        <v>11.157786071660169</v>
      </c>
      <c r="T5614" s="21">
        <f t="shared" si="1577"/>
        <v>86.147999999999996</v>
      </c>
      <c r="U5614" s="37">
        <f>VLOOKUP(Time_Zone, 'LSTM LookUp'!$B$5:$D$8, 3, FALSE)</f>
        <v>-75</v>
      </c>
      <c r="V5614" s="21">
        <f t="shared" si="1587"/>
        <v>-2.5373362638531489</v>
      </c>
      <c r="W5614" s="21">
        <f t="shared" si="1578"/>
        <v>-4.4863340659632911</v>
      </c>
      <c r="X5614" s="21">
        <f t="shared" si="1579"/>
        <v>0</v>
      </c>
      <c r="Y5614" s="21">
        <f t="shared" si="1580"/>
        <v>0</v>
      </c>
      <c r="Z5614" s="21">
        <f t="shared" si="1588"/>
        <v>0</v>
      </c>
      <c r="AA5614" s="21">
        <f t="shared" si="1581"/>
        <v>0</v>
      </c>
      <c r="AB5614" s="21">
        <f t="shared" si="1582"/>
        <v>0</v>
      </c>
      <c r="AC5614" s="21">
        <f t="shared" si="1583"/>
        <v>80.06</v>
      </c>
      <c r="AD5614" s="21">
        <f t="shared" si="1589"/>
        <v>0</v>
      </c>
      <c r="AE5614" s="21" t="str">
        <f t="shared" si="1584"/>
        <v>8/22/1:00</v>
      </c>
    </row>
    <row r="5615" spans="2:31">
      <c r="B5615" s="37">
        <v>8</v>
      </c>
      <c r="C5615" s="38">
        <v>22</v>
      </c>
      <c r="D5615" s="39">
        <v>2</v>
      </c>
      <c r="E5615" s="17">
        <v>27.2</v>
      </c>
      <c r="F5615" s="17">
        <v>0</v>
      </c>
      <c r="G5615" s="17">
        <v>0</v>
      </c>
      <c r="H5615" s="37">
        <f t="shared" si="1572"/>
        <v>80.959999999999994</v>
      </c>
      <c r="I5615" s="37">
        <f>IF(H5615&lt;'Roof Calculator'!$G$8, 1, 0)</f>
        <v>0</v>
      </c>
      <c r="J5615" s="37">
        <f>IF(H5615&gt;='Roof Calculator'!$G$8, 1, 0)</f>
        <v>1</v>
      </c>
      <c r="K5615" s="37">
        <f t="shared" si="1573"/>
        <v>0</v>
      </c>
      <c r="L5615" s="37">
        <f t="shared" si="1574"/>
        <v>80.959999999999994</v>
      </c>
      <c r="M5615" s="37">
        <v>0</v>
      </c>
      <c r="N5615" s="37">
        <f t="shared" si="1575"/>
        <v>0</v>
      </c>
      <c r="O5615" s="37">
        <v>0</v>
      </c>
      <c r="P5615" s="37">
        <v>0</v>
      </c>
      <c r="Q5615" s="21">
        <f t="shared" si="1576"/>
        <v>39.790999999999997</v>
      </c>
      <c r="R5615" s="21">
        <f t="shared" si="1585"/>
        <v>234.04166666664835</v>
      </c>
      <c r="S5615" s="21">
        <f t="shared" si="1586"/>
        <v>11.143217923941352</v>
      </c>
      <c r="T5615" s="21">
        <f t="shared" si="1577"/>
        <v>86.147999999999996</v>
      </c>
      <c r="U5615" s="37">
        <f>VLOOKUP(Time_Zone, 'LSTM LookUp'!$B$5:$D$8, 3, FALSE)</f>
        <v>-75</v>
      </c>
      <c r="V5615" s="21">
        <f t="shared" si="1587"/>
        <v>-2.5262999576734746</v>
      </c>
      <c r="W5615" s="21">
        <f t="shared" si="1578"/>
        <v>10.516425010581623</v>
      </c>
      <c r="X5615" s="21">
        <f t="shared" si="1579"/>
        <v>0</v>
      </c>
      <c r="Y5615" s="21">
        <f t="shared" si="1580"/>
        <v>0</v>
      </c>
      <c r="Z5615" s="21">
        <f t="shared" si="1588"/>
        <v>0</v>
      </c>
      <c r="AA5615" s="21">
        <f t="shared" si="1581"/>
        <v>0</v>
      </c>
      <c r="AB5615" s="21">
        <f t="shared" si="1582"/>
        <v>0</v>
      </c>
      <c r="AC5615" s="21">
        <f t="shared" si="1583"/>
        <v>80.959999999999994</v>
      </c>
      <c r="AD5615" s="21">
        <f t="shared" si="1589"/>
        <v>0</v>
      </c>
      <c r="AE5615" s="21" t="str">
        <f t="shared" si="1584"/>
        <v>8/22/2:00</v>
      </c>
    </row>
    <row r="5616" spans="2:31">
      <c r="B5616" s="37">
        <v>8</v>
      </c>
      <c r="C5616" s="38">
        <v>22</v>
      </c>
      <c r="D5616" s="39">
        <v>3</v>
      </c>
      <c r="E5616" s="17">
        <v>26.1</v>
      </c>
      <c r="F5616" s="17">
        <v>0</v>
      </c>
      <c r="G5616" s="17">
        <v>0</v>
      </c>
      <c r="H5616" s="37">
        <f t="shared" si="1572"/>
        <v>78.98</v>
      </c>
      <c r="I5616" s="37">
        <f>IF(H5616&lt;'Roof Calculator'!$G$8, 1, 0)</f>
        <v>0</v>
      </c>
      <c r="J5616" s="37">
        <f>IF(H5616&gt;='Roof Calculator'!$G$8, 1, 0)</f>
        <v>1</v>
      </c>
      <c r="K5616" s="37">
        <f t="shared" si="1573"/>
        <v>0</v>
      </c>
      <c r="L5616" s="37">
        <f t="shared" si="1574"/>
        <v>78.98</v>
      </c>
      <c r="M5616" s="37">
        <v>0</v>
      </c>
      <c r="N5616" s="37">
        <f t="shared" si="1575"/>
        <v>0</v>
      </c>
      <c r="O5616" s="37">
        <v>0</v>
      </c>
      <c r="P5616" s="37">
        <v>0</v>
      </c>
      <c r="Q5616" s="21">
        <f t="shared" si="1576"/>
        <v>39.790999999999997</v>
      </c>
      <c r="R5616" s="21">
        <f t="shared" si="1585"/>
        <v>234.08333333331501</v>
      </c>
      <c r="S5616" s="21">
        <f t="shared" si="1586"/>
        <v>11.128644699970897</v>
      </c>
      <c r="T5616" s="21">
        <f t="shared" si="1577"/>
        <v>86.147999999999996</v>
      </c>
      <c r="U5616" s="37">
        <f>VLOOKUP(Time_Zone, 'LSTM LookUp'!$B$5:$D$8, 3, FALSE)</f>
        <v>-75</v>
      </c>
      <c r="V5616" s="21">
        <f t="shared" si="1587"/>
        <v>-2.5152494179501748</v>
      </c>
      <c r="W5616" s="21">
        <f t="shared" si="1578"/>
        <v>25.519187645512467</v>
      </c>
      <c r="X5616" s="21">
        <f t="shared" si="1579"/>
        <v>0</v>
      </c>
      <c r="Y5616" s="21">
        <f t="shared" si="1580"/>
        <v>0</v>
      </c>
      <c r="Z5616" s="21">
        <f t="shared" si="1588"/>
        <v>0</v>
      </c>
      <c r="AA5616" s="21">
        <f t="shared" si="1581"/>
        <v>0</v>
      </c>
      <c r="AB5616" s="21">
        <f t="shared" si="1582"/>
        <v>0</v>
      </c>
      <c r="AC5616" s="21">
        <f t="shared" si="1583"/>
        <v>78.98</v>
      </c>
      <c r="AD5616" s="21">
        <f t="shared" si="1589"/>
        <v>0</v>
      </c>
      <c r="AE5616" s="21" t="str">
        <f t="shared" si="1584"/>
        <v>8/22/3:00</v>
      </c>
    </row>
    <row r="5617" spans="2:31">
      <c r="B5617" s="37">
        <v>8</v>
      </c>
      <c r="C5617" s="38">
        <v>22</v>
      </c>
      <c r="D5617" s="39">
        <v>4</v>
      </c>
      <c r="E5617" s="17">
        <v>26.1</v>
      </c>
      <c r="F5617" s="17">
        <v>0</v>
      </c>
      <c r="G5617" s="17">
        <v>0</v>
      </c>
      <c r="H5617" s="37">
        <f t="shared" si="1572"/>
        <v>78.98</v>
      </c>
      <c r="I5617" s="37">
        <f>IF(H5617&lt;'Roof Calculator'!$G$8, 1, 0)</f>
        <v>0</v>
      </c>
      <c r="J5617" s="37">
        <f>IF(H5617&gt;='Roof Calculator'!$G$8, 1, 0)</f>
        <v>1</v>
      </c>
      <c r="K5617" s="37">
        <f t="shared" si="1573"/>
        <v>0</v>
      </c>
      <c r="L5617" s="37">
        <f t="shared" si="1574"/>
        <v>78.98</v>
      </c>
      <c r="M5617" s="37">
        <v>0</v>
      </c>
      <c r="N5617" s="37">
        <f t="shared" si="1575"/>
        <v>0</v>
      </c>
      <c r="O5617" s="37">
        <v>0</v>
      </c>
      <c r="P5617" s="37">
        <v>0</v>
      </c>
      <c r="Q5617" s="21">
        <f t="shared" si="1576"/>
        <v>39.790999999999997</v>
      </c>
      <c r="R5617" s="21">
        <f t="shared" si="1585"/>
        <v>234.12499999998167</v>
      </c>
      <c r="S5617" s="21">
        <f t="shared" si="1586"/>
        <v>11.11406640706525</v>
      </c>
      <c r="T5617" s="21">
        <f t="shared" si="1577"/>
        <v>86.147999999999996</v>
      </c>
      <c r="U5617" s="37">
        <f>VLOOKUP(Time_Zone, 'LSTM LookUp'!$B$5:$D$8, 3, FALSE)</f>
        <v>-75</v>
      </c>
      <c r="V5617" s="21">
        <f t="shared" si="1587"/>
        <v>-2.5041846619260641</v>
      </c>
      <c r="W5617" s="21">
        <f t="shared" si="1578"/>
        <v>40.521953834518484</v>
      </c>
      <c r="X5617" s="21">
        <f t="shared" si="1579"/>
        <v>0</v>
      </c>
      <c r="Y5617" s="21">
        <f t="shared" si="1580"/>
        <v>0</v>
      </c>
      <c r="Z5617" s="21">
        <f t="shared" si="1588"/>
        <v>0</v>
      </c>
      <c r="AA5617" s="21">
        <f t="shared" si="1581"/>
        <v>0</v>
      </c>
      <c r="AB5617" s="21">
        <f t="shared" si="1582"/>
        <v>0</v>
      </c>
      <c r="AC5617" s="21">
        <f t="shared" si="1583"/>
        <v>78.98</v>
      </c>
      <c r="AD5617" s="21">
        <f t="shared" si="1589"/>
        <v>0</v>
      </c>
      <c r="AE5617" s="21" t="str">
        <f t="shared" si="1584"/>
        <v>8/22/4:00</v>
      </c>
    </row>
    <row r="5618" spans="2:31">
      <c r="B5618" s="37">
        <v>8</v>
      </c>
      <c r="C5618" s="38">
        <v>22</v>
      </c>
      <c r="D5618" s="39">
        <v>5</v>
      </c>
      <c r="E5618" s="17">
        <v>25.6</v>
      </c>
      <c r="F5618" s="17">
        <v>0</v>
      </c>
      <c r="G5618" s="17">
        <v>0</v>
      </c>
      <c r="H5618" s="37">
        <f t="shared" si="1572"/>
        <v>78.08</v>
      </c>
      <c r="I5618" s="37">
        <f>IF(H5618&lt;'Roof Calculator'!$G$8, 1, 0)</f>
        <v>0</v>
      </c>
      <c r="J5618" s="37">
        <f>IF(H5618&gt;='Roof Calculator'!$G$8, 1, 0)</f>
        <v>1</v>
      </c>
      <c r="K5618" s="37">
        <f t="shared" si="1573"/>
        <v>0</v>
      </c>
      <c r="L5618" s="37">
        <f t="shared" si="1574"/>
        <v>78.08</v>
      </c>
      <c r="M5618" s="37">
        <v>0</v>
      </c>
      <c r="N5618" s="37">
        <f t="shared" si="1575"/>
        <v>0</v>
      </c>
      <c r="O5618" s="37">
        <v>0</v>
      </c>
      <c r="P5618" s="37">
        <v>0</v>
      </c>
      <c r="Q5618" s="21">
        <f t="shared" si="1576"/>
        <v>39.790999999999997</v>
      </c>
      <c r="R5618" s="21">
        <f t="shared" si="1585"/>
        <v>234.16666666664833</v>
      </c>
      <c r="S5618" s="21">
        <f t="shared" si="1586"/>
        <v>11.09948305254064</v>
      </c>
      <c r="T5618" s="21">
        <f t="shared" si="1577"/>
        <v>86.147999999999996</v>
      </c>
      <c r="U5618" s="37">
        <f>VLOOKUP(Time_Zone, 'LSTM LookUp'!$B$5:$D$8, 3, FALSE)</f>
        <v>-75</v>
      </c>
      <c r="V5618" s="21">
        <f t="shared" si="1587"/>
        <v>-2.4931057068778575</v>
      </c>
      <c r="W5618" s="21">
        <f t="shared" si="1578"/>
        <v>55.524723573280532</v>
      </c>
      <c r="X5618" s="21">
        <f t="shared" si="1579"/>
        <v>0</v>
      </c>
      <c r="Y5618" s="21">
        <f t="shared" si="1580"/>
        <v>0</v>
      </c>
      <c r="Z5618" s="21">
        <f t="shared" si="1588"/>
        <v>0</v>
      </c>
      <c r="AA5618" s="21">
        <f t="shared" si="1581"/>
        <v>0</v>
      </c>
      <c r="AB5618" s="21">
        <f t="shared" si="1582"/>
        <v>0</v>
      </c>
      <c r="AC5618" s="21">
        <f t="shared" si="1583"/>
        <v>78.08</v>
      </c>
      <c r="AD5618" s="21">
        <f t="shared" si="1589"/>
        <v>0</v>
      </c>
      <c r="AE5618" s="21" t="str">
        <f t="shared" si="1584"/>
        <v>8/22/5:00</v>
      </c>
    </row>
    <row r="5619" spans="2:31">
      <c r="B5619" s="37">
        <v>8</v>
      </c>
      <c r="C5619" s="38">
        <v>22</v>
      </c>
      <c r="D5619" s="39">
        <v>6</v>
      </c>
      <c r="E5619" s="17">
        <v>25.6</v>
      </c>
      <c r="F5619" s="17">
        <v>0</v>
      </c>
      <c r="G5619" s="17">
        <v>0</v>
      </c>
      <c r="H5619" s="37">
        <f t="shared" si="1572"/>
        <v>78.08</v>
      </c>
      <c r="I5619" s="37">
        <f>IF(H5619&lt;'Roof Calculator'!$G$8, 1, 0)</f>
        <v>0</v>
      </c>
      <c r="J5619" s="37">
        <f>IF(H5619&gt;='Roof Calculator'!$G$8, 1, 0)</f>
        <v>1</v>
      </c>
      <c r="K5619" s="37">
        <f t="shared" si="1573"/>
        <v>0</v>
      </c>
      <c r="L5619" s="37">
        <f t="shared" si="1574"/>
        <v>78.08</v>
      </c>
      <c r="M5619" s="37">
        <v>0</v>
      </c>
      <c r="N5619" s="37">
        <f t="shared" si="1575"/>
        <v>0</v>
      </c>
      <c r="O5619" s="37">
        <v>0</v>
      </c>
      <c r="P5619" s="37">
        <v>0</v>
      </c>
      <c r="Q5619" s="21">
        <f t="shared" si="1576"/>
        <v>39.790999999999997</v>
      </c>
      <c r="R5619" s="21">
        <f t="shared" si="1585"/>
        <v>234.20833333331498</v>
      </c>
      <c r="S5619" s="21">
        <f t="shared" si="1586"/>
        <v>11.084894643713014</v>
      </c>
      <c r="T5619" s="21">
        <f t="shared" si="1577"/>
        <v>86.147999999999996</v>
      </c>
      <c r="U5619" s="37">
        <f>VLOOKUP(Time_Zone, 'LSTM LookUp'!$B$5:$D$8, 3, FALSE)</f>
        <v>-75</v>
      </c>
      <c r="V5619" s="21">
        <f t="shared" si="1587"/>
        <v>-2.4820125701161251</v>
      </c>
      <c r="W5619" s="21">
        <f t="shared" si="1578"/>
        <v>70.527496857470993</v>
      </c>
      <c r="X5619" s="21">
        <f t="shared" si="1579"/>
        <v>0</v>
      </c>
      <c r="Y5619" s="21">
        <f t="shared" si="1580"/>
        <v>0</v>
      </c>
      <c r="Z5619" s="21">
        <f t="shared" si="1588"/>
        <v>0</v>
      </c>
      <c r="AA5619" s="21">
        <f t="shared" si="1581"/>
        <v>0</v>
      </c>
      <c r="AB5619" s="21">
        <f t="shared" si="1582"/>
        <v>0</v>
      </c>
      <c r="AC5619" s="21">
        <f t="shared" si="1583"/>
        <v>78.08</v>
      </c>
      <c r="AD5619" s="21">
        <f t="shared" si="1589"/>
        <v>0</v>
      </c>
      <c r="AE5619" s="21" t="str">
        <f t="shared" si="1584"/>
        <v>8/22/6:00</v>
      </c>
    </row>
    <row r="5620" spans="2:31">
      <c r="B5620" s="37">
        <v>8</v>
      </c>
      <c r="C5620" s="38">
        <v>22</v>
      </c>
      <c r="D5620" s="39">
        <v>7</v>
      </c>
      <c r="E5620" s="17">
        <v>25.6</v>
      </c>
      <c r="F5620" s="17">
        <v>27</v>
      </c>
      <c r="G5620" s="17">
        <v>66</v>
      </c>
      <c r="H5620" s="37">
        <f t="shared" si="1572"/>
        <v>78.08</v>
      </c>
      <c r="I5620" s="37">
        <f>IF(H5620&lt;'Roof Calculator'!$G$8, 1, 0)</f>
        <v>0</v>
      </c>
      <c r="J5620" s="37">
        <f>IF(H5620&gt;='Roof Calculator'!$G$8, 1, 0)</f>
        <v>1</v>
      </c>
      <c r="K5620" s="37">
        <f t="shared" si="1573"/>
        <v>0</v>
      </c>
      <c r="L5620" s="37">
        <f t="shared" si="1574"/>
        <v>78.08</v>
      </c>
      <c r="M5620" s="37">
        <v>0</v>
      </c>
      <c r="N5620" s="37">
        <f t="shared" si="1575"/>
        <v>27</v>
      </c>
      <c r="O5620" s="37">
        <v>0</v>
      </c>
      <c r="P5620" s="37">
        <v>0</v>
      </c>
      <c r="Q5620" s="21">
        <f t="shared" si="1576"/>
        <v>39.790999999999997</v>
      </c>
      <c r="R5620" s="21">
        <f t="shared" si="1585"/>
        <v>234.24999999998164</v>
      </c>
      <c r="S5620" s="21">
        <f t="shared" si="1586"/>
        <v>11.070301187898133</v>
      </c>
      <c r="T5620" s="21">
        <f t="shared" si="1577"/>
        <v>86.147999999999996</v>
      </c>
      <c r="U5620" s="37">
        <f>VLOOKUP(Time_Zone, 'LSTM LookUp'!$B$5:$D$8, 3, FALSE)</f>
        <v>-75</v>
      </c>
      <c r="V5620" s="21">
        <f t="shared" si="1587"/>
        <v>-2.4709052689853093</v>
      </c>
      <c r="W5620" s="21">
        <f t="shared" si="1578"/>
        <v>85.530273682753659</v>
      </c>
      <c r="X5620" s="21">
        <f t="shared" si="1579"/>
        <v>11.989170679456835</v>
      </c>
      <c r="Y5620" s="21">
        <f t="shared" si="1580"/>
        <v>38.989170679456834</v>
      </c>
      <c r="Z5620" s="21">
        <f t="shared" si="1588"/>
        <v>12.35888613510839</v>
      </c>
      <c r="AA5620" s="21">
        <f t="shared" si="1581"/>
        <v>0</v>
      </c>
      <c r="AB5620" s="21">
        <f t="shared" si="1582"/>
        <v>12.35888613510839</v>
      </c>
      <c r="AC5620" s="21">
        <f t="shared" si="1583"/>
        <v>78.08</v>
      </c>
      <c r="AD5620" s="21">
        <f t="shared" si="1589"/>
        <v>12.35888613510839</v>
      </c>
      <c r="AE5620" s="21" t="str">
        <f t="shared" si="1584"/>
        <v>8/22/7:00</v>
      </c>
    </row>
    <row r="5621" spans="2:31">
      <c r="B5621" s="37">
        <v>8</v>
      </c>
      <c r="C5621" s="38">
        <v>22</v>
      </c>
      <c r="D5621" s="39">
        <v>8</v>
      </c>
      <c r="E5621" s="17">
        <v>26.7</v>
      </c>
      <c r="F5621" s="17">
        <v>56</v>
      </c>
      <c r="G5621" s="17">
        <v>501</v>
      </c>
      <c r="H5621" s="37">
        <f t="shared" si="1572"/>
        <v>80.06</v>
      </c>
      <c r="I5621" s="37">
        <f>IF(H5621&lt;'Roof Calculator'!$G$8, 1, 0)</f>
        <v>0</v>
      </c>
      <c r="J5621" s="37">
        <f>IF(H5621&gt;='Roof Calculator'!$G$8, 1, 0)</f>
        <v>1</v>
      </c>
      <c r="K5621" s="37">
        <f t="shared" si="1573"/>
        <v>0</v>
      </c>
      <c r="L5621" s="37">
        <f t="shared" si="1574"/>
        <v>80.06</v>
      </c>
      <c r="M5621" s="37">
        <v>0</v>
      </c>
      <c r="N5621" s="37">
        <f t="shared" si="1575"/>
        <v>56</v>
      </c>
      <c r="O5621" s="37">
        <v>0</v>
      </c>
      <c r="P5621" s="37">
        <v>0</v>
      </c>
      <c r="Q5621" s="21">
        <f t="shared" si="1576"/>
        <v>39.790999999999997</v>
      </c>
      <c r="R5621" s="21">
        <f t="shared" si="1585"/>
        <v>234.2916666666483</v>
      </c>
      <c r="S5621" s="21">
        <f t="shared" si="1586"/>
        <v>11.055702692411526</v>
      </c>
      <c r="T5621" s="21">
        <f t="shared" si="1577"/>
        <v>86.147999999999996</v>
      </c>
      <c r="U5621" s="37">
        <f>VLOOKUP(Time_Zone, 'LSTM LookUp'!$B$5:$D$8, 3, FALSE)</f>
        <v>-75</v>
      </c>
      <c r="V5621" s="21">
        <f t="shared" si="1587"/>
        <v>-2.4597838208636582</v>
      </c>
      <c r="W5621" s="21">
        <f t="shared" si="1578"/>
        <v>100.53305404478408</v>
      </c>
      <c r="X5621" s="21">
        <f t="shared" si="1579"/>
        <v>-7.5798931609999993</v>
      </c>
      <c r="Y5621" s="21">
        <f t="shared" si="1580"/>
        <v>48.420106838999999</v>
      </c>
      <c r="Z5621" s="21">
        <f t="shared" si="1588"/>
        <v>15.34832818047826</v>
      </c>
      <c r="AA5621" s="21">
        <f t="shared" si="1581"/>
        <v>0</v>
      </c>
      <c r="AB5621" s="21">
        <f t="shared" si="1582"/>
        <v>15.34832818047826</v>
      </c>
      <c r="AC5621" s="21">
        <f t="shared" si="1583"/>
        <v>80.06</v>
      </c>
      <c r="AD5621" s="21">
        <f t="shared" si="1589"/>
        <v>15.34832818047826</v>
      </c>
      <c r="AE5621" s="21" t="str">
        <f t="shared" si="1584"/>
        <v>8/22/8:00</v>
      </c>
    </row>
    <row r="5622" spans="2:31">
      <c r="B5622" s="37">
        <v>8</v>
      </c>
      <c r="C5622" s="38">
        <v>22</v>
      </c>
      <c r="D5622" s="39">
        <v>9</v>
      </c>
      <c r="E5622" s="17">
        <v>28.9</v>
      </c>
      <c r="F5622" s="17">
        <v>88</v>
      </c>
      <c r="G5622" s="17">
        <v>594</v>
      </c>
      <c r="H5622" s="37">
        <f t="shared" si="1572"/>
        <v>84.02</v>
      </c>
      <c r="I5622" s="37">
        <f>IF(H5622&lt;'Roof Calculator'!$G$8, 1, 0)</f>
        <v>0</v>
      </c>
      <c r="J5622" s="37">
        <f>IF(H5622&gt;='Roof Calculator'!$G$8, 1, 0)</f>
        <v>1</v>
      </c>
      <c r="K5622" s="37">
        <f t="shared" si="1573"/>
        <v>0</v>
      </c>
      <c r="L5622" s="37">
        <f t="shared" si="1574"/>
        <v>84.02</v>
      </c>
      <c r="M5622" s="37">
        <v>0</v>
      </c>
      <c r="N5622" s="37">
        <f t="shared" si="1575"/>
        <v>88</v>
      </c>
      <c r="O5622" s="37">
        <v>0</v>
      </c>
      <c r="P5622" s="37">
        <v>0</v>
      </c>
      <c r="Q5622" s="21">
        <f t="shared" si="1576"/>
        <v>39.790999999999997</v>
      </c>
      <c r="R5622" s="21">
        <f t="shared" si="1585"/>
        <v>234.33333333331495</v>
      </c>
      <c r="S5622" s="21">
        <f t="shared" si="1586"/>
        <v>11.041099164568417</v>
      </c>
      <c r="T5622" s="21">
        <f t="shared" si="1577"/>
        <v>86.147999999999996</v>
      </c>
      <c r="U5622" s="37">
        <f>VLOOKUP(Time_Zone, 'LSTM LookUp'!$B$5:$D$8, 3, FALSE)</f>
        <v>-75</v>
      </c>
      <c r="V5622" s="21">
        <f t="shared" si="1587"/>
        <v>-2.4486482431631553</v>
      </c>
      <c r="W5622" s="21">
        <f t="shared" si="1578"/>
        <v>115.53583793920924</v>
      </c>
      <c r="X5622" s="21">
        <f t="shared" si="1579"/>
        <v>-120.30534631915006</v>
      </c>
      <c r="Y5622" s="21">
        <f t="shared" si="1580"/>
        <v>-32.305346319150061</v>
      </c>
      <c r="Z5622" s="21">
        <f t="shared" si="1588"/>
        <v>-10.240230550068748</v>
      </c>
      <c r="AA5622" s="21">
        <f t="shared" si="1581"/>
        <v>0</v>
      </c>
      <c r="AB5622" s="21">
        <f t="shared" si="1582"/>
        <v>-10.240230550068748</v>
      </c>
      <c r="AC5622" s="21">
        <f t="shared" si="1583"/>
        <v>84.02</v>
      </c>
      <c r="AD5622" s="21">
        <f t="shared" si="1589"/>
        <v>-10.240230550068748</v>
      </c>
      <c r="AE5622" s="21" t="str">
        <f t="shared" si="1584"/>
        <v>8/22/9:00</v>
      </c>
    </row>
    <row r="5623" spans="2:31">
      <c r="B5623" s="37">
        <v>8</v>
      </c>
      <c r="C5623" s="38">
        <v>22</v>
      </c>
      <c r="D5623" s="39">
        <v>10</v>
      </c>
      <c r="E5623" s="17">
        <v>30</v>
      </c>
      <c r="F5623" s="17">
        <v>345</v>
      </c>
      <c r="G5623" s="17">
        <v>220</v>
      </c>
      <c r="H5623" s="37">
        <f t="shared" si="1572"/>
        <v>86</v>
      </c>
      <c r="I5623" s="37">
        <f>IF(H5623&lt;'Roof Calculator'!$G$8, 1, 0)</f>
        <v>0</v>
      </c>
      <c r="J5623" s="37">
        <f>IF(H5623&gt;='Roof Calculator'!$G$8, 1, 0)</f>
        <v>1</v>
      </c>
      <c r="K5623" s="37">
        <f t="shared" si="1573"/>
        <v>0</v>
      </c>
      <c r="L5623" s="37">
        <f t="shared" si="1574"/>
        <v>86</v>
      </c>
      <c r="M5623" s="37">
        <v>0</v>
      </c>
      <c r="N5623" s="37">
        <f t="shared" si="1575"/>
        <v>345</v>
      </c>
      <c r="O5623" s="37">
        <v>0</v>
      </c>
      <c r="P5623" s="37">
        <v>0</v>
      </c>
      <c r="Q5623" s="21">
        <f t="shared" si="1576"/>
        <v>39.790999999999997</v>
      </c>
      <c r="R5623" s="21">
        <f t="shared" si="1585"/>
        <v>234.37499999998161</v>
      </c>
      <c r="S5623" s="21">
        <f t="shared" si="1586"/>
        <v>11.026490611683847</v>
      </c>
      <c r="T5623" s="21">
        <f t="shared" si="1577"/>
        <v>86.147999999999996</v>
      </c>
      <c r="U5623" s="37">
        <f>VLOOKUP(Time_Zone, 'LSTM LookUp'!$B$5:$D$8, 3, FALSE)</f>
        <v>-75</v>
      </c>
      <c r="V5623" s="21">
        <f t="shared" si="1587"/>
        <v>-2.4374985533295668</v>
      </c>
      <c r="W5623" s="21">
        <f t="shared" si="1578"/>
        <v>130.53862536166764</v>
      </c>
      <c r="X5623" s="21">
        <f t="shared" si="1579"/>
        <v>-80.914536166827048</v>
      </c>
      <c r="Y5623" s="21">
        <f t="shared" si="1580"/>
        <v>264.08546383317298</v>
      </c>
      <c r="Z5623" s="21">
        <f t="shared" si="1588"/>
        <v>83.710479617129906</v>
      </c>
      <c r="AA5623" s="21">
        <f t="shared" si="1581"/>
        <v>0</v>
      </c>
      <c r="AB5623" s="21">
        <f t="shared" si="1582"/>
        <v>83.710479617129906</v>
      </c>
      <c r="AC5623" s="21">
        <f t="shared" si="1583"/>
        <v>86</v>
      </c>
      <c r="AD5623" s="21">
        <f t="shared" si="1589"/>
        <v>83.710479617129906</v>
      </c>
      <c r="AE5623" s="21" t="str">
        <f t="shared" si="1584"/>
        <v>8/22/10:00</v>
      </c>
    </row>
    <row r="5624" spans="2:31">
      <c r="B5624" s="37">
        <v>8</v>
      </c>
      <c r="C5624" s="38">
        <v>22</v>
      </c>
      <c r="D5624" s="39">
        <v>11</v>
      </c>
      <c r="E5624" s="17">
        <v>30.6</v>
      </c>
      <c r="F5624" s="17">
        <v>282</v>
      </c>
      <c r="G5624" s="17">
        <v>116</v>
      </c>
      <c r="H5624" s="37">
        <f t="shared" si="1572"/>
        <v>87.080000000000013</v>
      </c>
      <c r="I5624" s="37">
        <f>IF(H5624&lt;'Roof Calculator'!$G$8, 1, 0)</f>
        <v>0</v>
      </c>
      <c r="J5624" s="37">
        <f>IF(H5624&gt;='Roof Calculator'!$G$8, 1, 0)</f>
        <v>1</v>
      </c>
      <c r="K5624" s="37">
        <f t="shared" si="1573"/>
        <v>0</v>
      </c>
      <c r="L5624" s="37">
        <f t="shared" si="1574"/>
        <v>87.080000000000013</v>
      </c>
      <c r="M5624" s="37">
        <v>0</v>
      </c>
      <c r="N5624" s="37">
        <f t="shared" si="1575"/>
        <v>282</v>
      </c>
      <c r="O5624" s="37">
        <v>0</v>
      </c>
      <c r="P5624" s="37">
        <v>0</v>
      </c>
      <c r="Q5624" s="21">
        <f t="shared" si="1576"/>
        <v>39.790999999999997</v>
      </c>
      <c r="R5624" s="21">
        <f t="shared" si="1585"/>
        <v>234.41666666664827</v>
      </c>
      <c r="S5624" s="21">
        <f t="shared" si="1586"/>
        <v>11.011877041072598</v>
      </c>
      <c r="T5624" s="21">
        <f t="shared" si="1577"/>
        <v>86.147999999999996</v>
      </c>
      <c r="U5624" s="37">
        <f>VLOOKUP(Time_Zone, 'LSTM LookUp'!$B$5:$D$8, 3, FALSE)</f>
        <v>-75</v>
      </c>
      <c r="V5624" s="21">
        <f t="shared" si="1587"/>
        <v>-2.4263347688423531</v>
      </c>
      <c r="W5624" s="21">
        <f t="shared" si="1578"/>
        <v>145.54141630778943</v>
      </c>
      <c r="X5624" s="21">
        <f t="shared" si="1579"/>
        <v>-57.959240285292942</v>
      </c>
      <c r="Y5624" s="21">
        <f t="shared" si="1580"/>
        <v>224.04075971470706</v>
      </c>
      <c r="Z5624" s="21">
        <f t="shared" si="1588"/>
        <v>71.017007817408071</v>
      </c>
      <c r="AA5624" s="21">
        <f t="shared" si="1581"/>
        <v>0</v>
      </c>
      <c r="AB5624" s="21">
        <f t="shared" si="1582"/>
        <v>71.017007817408071</v>
      </c>
      <c r="AC5624" s="21">
        <f t="shared" si="1583"/>
        <v>87.080000000000013</v>
      </c>
      <c r="AD5624" s="21">
        <f t="shared" si="1589"/>
        <v>71.017007817408071</v>
      </c>
      <c r="AE5624" s="21" t="str">
        <f t="shared" si="1584"/>
        <v>8/22/11:00</v>
      </c>
    </row>
    <row r="5625" spans="2:31">
      <c r="B5625" s="37">
        <v>8</v>
      </c>
      <c r="C5625" s="38">
        <v>22</v>
      </c>
      <c r="D5625" s="39">
        <v>12</v>
      </c>
      <c r="E5625" s="17">
        <v>30</v>
      </c>
      <c r="F5625" s="17">
        <v>338</v>
      </c>
      <c r="G5625" s="17">
        <v>12</v>
      </c>
      <c r="H5625" s="37">
        <f t="shared" si="1572"/>
        <v>86</v>
      </c>
      <c r="I5625" s="37">
        <f>IF(H5625&lt;'Roof Calculator'!$G$8, 1, 0)</f>
        <v>0</v>
      </c>
      <c r="J5625" s="37">
        <f>IF(H5625&gt;='Roof Calculator'!$G$8, 1, 0)</f>
        <v>1</v>
      </c>
      <c r="K5625" s="37">
        <f t="shared" si="1573"/>
        <v>0</v>
      </c>
      <c r="L5625" s="37">
        <f t="shared" si="1574"/>
        <v>86</v>
      </c>
      <c r="M5625" s="37">
        <v>0</v>
      </c>
      <c r="N5625" s="37">
        <f t="shared" si="1575"/>
        <v>338</v>
      </c>
      <c r="O5625" s="37">
        <v>0</v>
      </c>
      <c r="P5625" s="37">
        <v>0</v>
      </c>
      <c r="Q5625" s="21">
        <f t="shared" si="1576"/>
        <v>39.790999999999997</v>
      </c>
      <c r="R5625" s="21">
        <f t="shared" si="1585"/>
        <v>234.45833333331493</v>
      </c>
      <c r="S5625" s="21">
        <f t="shared" si="1586"/>
        <v>10.99725846004921</v>
      </c>
      <c r="T5625" s="21">
        <f t="shared" si="1577"/>
        <v>86.147999999999996</v>
      </c>
      <c r="U5625" s="37">
        <f>VLOOKUP(Time_Zone, 'LSTM LookUp'!$B$5:$D$8, 3, FALSE)</f>
        <v>-75</v>
      </c>
      <c r="V5625" s="21">
        <f t="shared" si="1587"/>
        <v>-2.415156907214663</v>
      </c>
      <c r="W5625" s="21">
        <f t="shared" si="1578"/>
        <v>160.54421077319634</v>
      </c>
      <c r="X5625" s="21">
        <f t="shared" si="1579"/>
        <v>-7.0694178248142627</v>
      </c>
      <c r="Y5625" s="21">
        <f t="shared" si="1580"/>
        <v>330.93058217518575</v>
      </c>
      <c r="Z5625" s="21">
        <f t="shared" si="1588"/>
        <v>104.89921463970028</v>
      </c>
      <c r="AA5625" s="21">
        <f t="shared" si="1581"/>
        <v>0</v>
      </c>
      <c r="AB5625" s="21">
        <f t="shared" si="1582"/>
        <v>104.89921463970028</v>
      </c>
      <c r="AC5625" s="21">
        <f t="shared" si="1583"/>
        <v>86</v>
      </c>
      <c r="AD5625" s="21">
        <f t="shared" si="1589"/>
        <v>104.89921463970028</v>
      </c>
      <c r="AE5625" s="21" t="str">
        <f t="shared" si="1584"/>
        <v>8/22/12:00</v>
      </c>
    </row>
    <row r="5626" spans="2:31">
      <c r="B5626" s="37">
        <v>8</v>
      </c>
      <c r="C5626" s="38">
        <v>22</v>
      </c>
      <c r="D5626" s="39">
        <v>13</v>
      </c>
      <c r="E5626" s="17">
        <v>28.9</v>
      </c>
      <c r="F5626" s="17">
        <v>310</v>
      </c>
      <c r="G5626" s="17">
        <v>10</v>
      </c>
      <c r="H5626" s="37">
        <f t="shared" si="1572"/>
        <v>84.02</v>
      </c>
      <c r="I5626" s="37">
        <f>IF(H5626&lt;'Roof Calculator'!$G$8, 1, 0)</f>
        <v>0</v>
      </c>
      <c r="J5626" s="37">
        <f>IF(H5626&gt;='Roof Calculator'!$G$8, 1, 0)</f>
        <v>1</v>
      </c>
      <c r="K5626" s="37">
        <f t="shared" si="1573"/>
        <v>0</v>
      </c>
      <c r="L5626" s="37">
        <f t="shared" si="1574"/>
        <v>84.02</v>
      </c>
      <c r="M5626" s="37">
        <v>0</v>
      </c>
      <c r="N5626" s="37">
        <f t="shared" si="1575"/>
        <v>310</v>
      </c>
      <c r="O5626" s="37">
        <v>0</v>
      </c>
      <c r="P5626" s="37">
        <v>0</v>
      </c>
      <c r="Q5626" s="21">
        <f t="shared" si="1576"/>
        <v>39.790999999999997</v>
      </c>
      <c r="R5626" s="21">
        <f t="shared" si="1585"/>
        <v>234.49999999998158</v>
      </c>
      <c r="S5626" s="21">
        <f t="shared" si="1586"/>
        <v>10.982634875927937</v>
      </c>
      <c r="T5626" s="21">
        <f t="shared" si="1577"/>
        <v>86.147999999999996</v>
      </c>
      <c r="U5626" s="37">
        <f>VLOOKUP(Time_Zone, 'LSTM LookUp'!$B$5:$D$8, 3, FALSE)</f>
        <v>-75</v>
      </c>
      <c r="V5626" s="21">
        <f t="shared" si="1587"/>
        <v>-2.4039649859932526</v>
      </c>
      <c r="W5626" s="21">
        <f t="shared" si="1578"/>
        <v>175.54700875350167</v>
      </c>
      <c r="X5626" s="21">
        <f t="shared" si="1579"/>
        <v>-6.3010884715890372</v>
      </c>
      <c r="Y5626" s="21">
        <f t="shared" si="1580"/>
        <v>303.69891152841097</v>
      </c>
      <c r="Z5626" s="21">
        <f t="shared" si="1588"/>
        <v>96.26725066285195</v>
      </c>
      <c r="AA5626" s="21">
        <f t="shared" si="1581"/>
        <v>0</v>
      </c>
      <c r="AB5626" s="21">
        <f t="shared" si="1582"/>
        <v>96.26725066285195</v>
      </c>
      <c r="AC5626" s="21">
        <f t="shared" si="1583"/>
        <v>84.02</v>
      </c>
      <c r="AD5626" s="21">
        <f t="shared" si="1589"/>
        <v>96.26725066285195</v>
      </c>
      <c r="AE5626" s="21" t="str">
        <f t="shared" si="1584"/>
        <v>8/22/13:00</v>
      </c>
    </row>
    <row r="5627" spans="2:31">
      <c r="B5627" s="37">
        <v>8</v>
      </c>
      <c r="C5627" s="38">
        <v>22</v>
      </c>
      <c r="D5627" s="39">
        <v>14</v>
      </c>
      <c r="E5627" s="17">
        <v>26.1</v>
      </c>
      <c r="F5627" s="17">
        <v>309</v>
      </c>
      <c r="G5627" s="17">
        <v>5</v>
      </c>
      <c r="H5627" s="37">
        <f t="shared" si="1572"/>
        <v>78.98</v>
      </c>
      <c r="I5627" s="37">
        <f>IF(H5627&lt;'Roof Calculator'!$G$8, 1, 0)</f>
        <v>0</v>
      </c>
      <c r="J5627" s="37">
        <f>IF(H5627&gt;='Roof Calculator'!$G$8, 1, 0)</f>
        <v>1</v>
      </c>
      <c r="K5627" s="37">
        <f t="shared" si="1573"/>
        <v>0</v>
      </c>
      <c r="L5627" s="37">
        <f t="shared" si="1574"/>
        <v>78.98</v>
      </c>
      <c r="M5627" s="37">
        <v>0</v>
      </c>
      <c r="N5627" s="37">
        <f t="shared" si="1575"/>
        <v>309</v>
      </c>
      <c r="O5627" s="37">
        <v>0</v>
      </c>
      <c r="P5627" s="37">
        <v>0</v>
      </c>
      <c r="Q5627" s="21">
        <f t="shared" si="1576"/>
        <v>39.790999999999997</v>
      </c>
      <c r="R5627" s="21">
        <f t="shared" si="1585"/>
        <v>234.54166666664824</v>
      </c>
      <c r="S5627" s="21">
        <f t="shared" si="1586"/>
        <v>10.968006296022805</v>
      </c>
      <c r="T5627" s="21">
        <f t="shared" si="1577"/>
        <v>86.147999999999996</v>
      </c>
      <c r="U5627" s="37">
        <f>VLOOKUP(Time_Zone, 'LSTM LookUp'!$B$5:$D$8, 3, FALSE)</f>
        <v>-75</v>
      </c>
      <c r="V5627" s="21">
        <f t="shared" si="1587"/>
        <v>-2.3927590227585025</v>
      </c>
      <c r="W5627" s="21">
        <f t="shared" si="1578"/>
        <v>190.54981024431038</v>
      </c>
      <c r="X5627" s="21">
        <f t="shared" si="1579"/>
        <v>-3.0991608534069948</v>
      </c>
      <c r="Y5627" s="21">
        <f t="shared" si="1580"/>
        <v>305.900839146593</v>
      </c>
      <c r="Z5627" s="21">
        <f t="shared" si="1588"/>
        <v>96.965223259771022</v>
      </c>
      <c r="AA5627" s="21">
        <f t="shared" si="1581"/>
        <v>0</v>
      </c>
      <c r="AB5627" s="21">
        <f t="shared" si="1582"/>
        <v>96.965223259771022</v>
      </c>
      <c r="AC5627" s="21">
        <f t="shared" si="1583"/>
        <v>78.98</v>
      </c>
      <c r="AD5627" s="21">
        <f t="shared" si="1589"/>
        <v>96.965223259771022</v>
      </c>
      <c r="AE5627" s="21" t="str">
        <f t="shared" si="1584"/>
        <v>8/22/14:00</v>
      </c>
    </row>
    <row r="5628" spans="2:31">
      <c r="B5628" s="37">
        <v>8</v>
      </c>
      <c r="C5628" s="38">
        <v>22</v>
      </c>
      <c r="D5628" s="39">
        <v>15</v>
      </c>
      <c r="E5628" s="17">
        <v>24.4</v>
      </c>
      <c r="F5628" s="17">
        <v>296</v>
      </c>
      <c r="G5628" s="17">
        <v>11</v>
      </c>
      <c r="H5628" s="37">
        <f t="shared" si="1572"/>
        <v>75.92</v>
      </c>
      <c r="I5628" s="37">
        <f>IF(H5628&lt;'Roof Calculator'!$G$8, 1, 0)</f>
        <v>0</v>
      </c>
      <c r="J5628" s="37">
        <f>IF(H5628&gt;='Roof Calculator'!$G$8, 1, 0)</f>
        <v>1</v>
      </c>
      <c r="K5628" s="37">
        <f t="shared" si="1573"/>
        <v>0</v>
      </c>
      <c r="L5628" s="37">
        <f t="shared" si="1574"/>
        <v>75.92</v>
      </c>
      <c r="M5628" s="37">
        <v>0</v>
      </c>
      <c r="N5628" s="37">
        <f t="shared" si="1575"/>
        <v>296</v>
      </c>
      <c r="O5628" s="37">
        <v>0</v>
      </c>
      <c r="P5628" s="37">
        <v>0</v>
      </c>
      <c r="Q5628" s="21">
        <f t="shared" si="1576"/>
        <v>39.790999999999997</v>
      </c>
      <c r="R5628" s="21">
        <f t="shared" si="1585"/>
        <v>234.5833333333149</v>
      </c>
      <c r="S5628" s="21">
        <f t="shared" si="1586"/>
        <v>10.953372727647631</v>
      </c>
      <c r="T5628" s="21">
        <f t="shared" si="1577"/>
        <v>86.147999999999996</v>
      </c>
      <c r="U5628" s="37">
        <f>VLOOKUP(Time_Zone, 'LSTM LookUp'!$B$5:$D$8, 3, FALSE)</f>
        <v>-75</v>
      </c>
      <c r="V5628" s="21">
        <f t="shared" si="1587"/>
        <v>-2.3815390351244066</v>
      </c>
      <c r="W5628" s="21">
        <f t="shared" si="1578"/>
        <v>205.55261524121889</v>
      </c>
      <c r="X5628" s="21">
        <f t="shared" si="1579"/>
        <v>-6.1489403938716114</v>
      </c>
      <c r="Y5628" s="21">
        <f t="shared" si="1580"/>
        <v>289.85105960612839</v>
      </c>
      <c r="Z5628" s="21">
        <f t="shared" si="1588"/>
        <v>91.877723464893165</v>
      </c>
      <c r="AA5628" s="21">
        <f t="shared" si="1581"/>
        <v>0</v>
      </c>
      <c r="AB5628" s="21">
        <f t="shared" si="1582"/>
        <v>91.877723464893165</v>
      </c>
      <c r="AC5628" s="21">
        <f t="shared" si="1583"/>
        <v>75.92</v>
      </c>
      <c r="AD5628" s="21">
        <f t="shared" si="1589"/>
        <v>91.877723464893165</v>
      </c>
      <c r="AE5628" s="21" t="str">
        <f t="shared" si="1584"/>
        <v>8/22/15:00</v>
      </c>
    </row>
    <row r="5629" spans="2:31">
      <c r="B5629" s="37">
        <v>8</v>
      </c>
      <c r="C5629" s="38">
        <v>22</v>
      </c>
      <c r="D5629" s="39">
        <v>16</v>
      </c>
      <c r="E5629" s="17">
        <v>25</v>
      </c>
      <c r="F5629" s="17">
        <v>305</v>
      </c>
      <c r="G5629" s="17">
        <v>4</v>
      </c>
      <c r="H5629" s="37">
        <f t="shared" si="1572"/>
        <v>77</v>
      </c>
      <c r="I5629" s="37">
        <f>IF(H5629&lt;'Roof Calculator'!$G$8, 1, 0)</f>
        <v>0</v>
      </c>
      <c r="J5629" s="37">
        <f>IF(H5629&gt;='Roof Calculator'!$G$8, 1, 0)</f>
        <v>1</v>
      </c>
      <c r="K5629" s="37">
        <f t="shared" si="1573"/>
        <v>0</v>
      </c>
      <c r="L5629" s="37">
        <f t="shared" si="1574"/>
        <v>77</v>
      </c>
      <c r="M5629" s="37">
        <v>0</v>
      </c>
      <c r="N5629" s="37">
        <f t="shared" si="1575"/>
        <v>305</v>
      </c>
      <c r="O5629" s="37">
        <v>0</v>
      </c>
      <c r="P5629" s="37">
        <v>0</v>
      </c>
      <c r="Q5629" s="21">
        <f t="shared" si="1576"/>
        <v>39.790999999999997</v>
      </c>
      <c r="R5629" s="21">
        <f t="shared" si="1585"/>
        <v>234.62499999998155</v>
      </c>
      <c r="S5629" s="21">
        <f t="shared" si="1586"/>
        <v>10.938734178115901</v>
      </c>
      <c r="T5629" s="21">
        <f t="shared" si="1577"/>
        <v>86.147999999999996</v>
      </c>
      <c r="U5629" s="37">
        <f>VLOOKUP(Time_Zone, 'LSTM LookUp'!$B$5:$D$8, 3, FALSE)</f>
        <v>-75</v>
      </c>
      <c r="V5629" s="21">
        <f t="shared" si="1587"/>
        <v>-2.3703050407384398</v>
      </c>
      <c r="W5629" s="21">
        <f t="shared" si="1578"/>
        <v>220.55542373981535</v>
      </c>
      <c r="X5629" s="21">
        <f t="shared" si="1579"/>
        <v>-1.8069988847064722</v>
      </c>
      <c r="Y5629" s="21">
        <f t="shared" si="1580"/>
        <v>303.19300111529355</v>
      </c>
      <c r="Z5629" s="21">
        <f t="shared" si="1588"/>
        <v>96.106885897935868</v>
      </c>
      <c r="AA5629" s="21">
        <f t="shared" si="1581"/>
        <v>0</v>
      </c>
      <c r="AB5629" s="21">
        <f t="shared" si="1582"/>
        <v>96.106885897935868</v>
      </c>
      <c r="AC5629" s="21">
        <f t="shared" si="1583"/>
        <v>77</v>
      </c>
      <c r="AD5629" s="21">
        <f t="shared" si="1589"/>
        <v>96.106885897935868</v>
      </c>
      <c r="AE5629" s="21" t="str">
        <f t="shared" si="1584"/>
        <v>8/22/16:00</v>
      </c>
    </row>
    <row r="5630" spans="2:31">
      <c r="B5630" s="37">
        <v>8</v>
      </c>
      <c r="C5630" s="38">
        <v>22</v>
      </c>
      <c r="D5630" s="39">
        <v>17</v>
      </c>
      <c r="E5630" s="17">
        <v>26.1</v>
      </c>
      <c r="F5630" s="17">
        <v>213</v>
      </c>
      <c r="G5630" s="17">
        <v>7</v>
      </c>
      <c r="H5630" s="37">
        <f t="shared" si="1572"/>
        <v>78.98</v>
      </c>
      <c r="I5630" s="37">
        <f>IF(H5630&lt;'Roof Calculator'!$G$8, 1, 0)</f>
        <v>0</v>
      </c>
      <c r="J5630" s="37">
        <f>IF(H5630&gt;='Roof Calculator'!$G$8, 1, 0)</f>
        <v>1</v>
      </c>
      <c r="K5630" s="37">
        <f t="shared" si="1573"/>
        <v>0</v>
      </c>
      <c r="L5630" s="37">
        <f t="shared" si="1574"/>
        <v>78.98</v>
      </c>
      <c r="M5630" s="37">
        <v>0</v>
      </c>
      <c r="N5630" s="37">
        <f t="shared" si="1575"/>
        <v>213</v>
      </c>
      <c r="O5630" s="37">
        <v>0</v>
      </c>
      <c r="P5630" s="37">
        <v>0</v>
      </c>
      <c r="Q5630" s="21">
        <f t="shared" si="1576"/>
        <v>39.790999999999997</v>
      </c>
      <c r="R5630" s="21">
        <f t="shared" si="1585"/>
        <v>234.66666666664821</v>
      </c>
      <c r="S5630" s="21">
        <f t="shared" si="1586"/>
        <v>10.924090654740867</v>
      </c>
      <c r="T5630" s="21">
        <f t="shared" si="1577"/>
        <v>86.147999999999996</v>
      </c>
      <c r="U5630" s="37">
        <f>VLOOKUP(Time_Zone, 'LSTM LookUp'!$B$5:$D$8, 3, FALSE)</f>
        <v>-75</v>
      </c>
      <c r="V5630" s="21">
        <f t="shared" si="1587"/>
        <v>-2.3590570572816105</v>
      </c>
      <c r="W5630" s="21">
        <f t="shared" si="1578"/>
        <v>235.5582357356796</v>
      </c>
      <c r="X5630" s="21">
        <f t="shared" si="1579"/>
        <v>-2.1379090472875006</v>
      </c>
      <c r="Y5630" s="21">
        <f t="shared" si="1580"/>
        <v>210.86209095271249</v>
      </c>
      <c r="Z5630" s="21">
        <f t="shared" si="1588"/>
        <v>66.839599993557698</v>
      </c>
      <c r="AA5630" s="21">
        <f t="shared" si="1581"/>
        <v>0</v>
      </c>
      <c r="AB5630" s="21">
        <f t="shared" si="1582"/>
        <v>66.839599993557698</v>
      </c>
      <c r="AC5630" s="21">
        <f t="shared" si="1583"/>
        <v>78.98</v>
      </c>
      <c r="AD5630" s="21">
        <f t="shared" si="1589"/>
        <v>66.839599993557698</v>
      </c>
      <c r="AE5630" s="21" t="str">
        <f t="shared" si="1584"/>
        <v>8/22/17:00</v>
      </c>
    </row>
    <row r="5631" spans="2:31">
      <c r="B5631" s="37">
        <v>8</v>
      </c>
      <c r="C5631" s="38">
        <v>22</v>
      </c>
      <c r="D5631" s="39">
        <v>18</v>
      </c>
      <c r="E5631" s="17">
        <v>25</v>
      </c>
      <c r="F5631" s="17">
        <v>176</v>
      </c>
      <c r="G5631" s="17">
        <v>1</v>
      </c>
      <c r="H5631" s="37">
        <f t="shared" si="1572"/>
        <v>77</v>
      </c>
      <c r="I5631" s="37">
        <f>IF(H5631&lt;'Roof Calculator'!$G$8, 1, 0)</f>
        <v>0</v>
      </c>
      <c r="J5631" s="37">
        <f>IF(H5631&gt;='Roof Calculator'!$G$8, 1, 0)</f>
        <v>1</v>
      </c>
      <c r="K5631" s="37">
        <f t="shared" si="1573"/>
        <v>0</v>
      </c>
      <c r="L5631" s="37">
        <f t="shared" si="1574"/>
        <v>77</v>
      </c>
      <c r="M5631" s="37">
        <v>0</v>
      </c>
      <c r="N5631" s="37">
        <f t="shared" si="1575"/>
        <v>176</v>
      </c>
      <c r="O5631" s="37">
        <v>0</v>
      </c>
      <c r="P5631" s="37">
        <v>0</v>
      </c>
      <c r="Q5631" s="21">
        <f t="shared" si="1576"/>
        <v>39.790999999999997</v>
      </c>
      <c r="R5631" s="21">
        <f t="shared" si="1585"/>
        <v>234.70833333331487</v>
      </c>
      <c r="S5631" s="21">
        <f t="shared" si="1586"/>
        <v>10.909442164835573</v>
      </c>
      <c r="T5631" s="21">
        <f t="shared" si="1577"/>
        <v>86.147999999999996</v>
      </c>
      <c r="U5631" s="37">
        <f>VLOOKUP(Time_Zone, 'LSTM LookUp'!$B$5:$D$8, 3, FALSE)</f>
        <v>-75</v>
      </c>
      <c r="V5631" s="21">
        <f t="shared" si="1587"/>
        <v>-2.3477951024684263</v>
      </c>
      <c r="W5631" s="21">
        <f t="shared" si="1578"/>
        <v>250.56105122438285</v>
      </c>
      <c r="X5631" s="21">
        <f t="shared" si="1579"/>
        <v>-0.12997588127845289</v>
      </c>
      <c r="Y5631" s="21">
        <f t="shared" si="1580"/>
        <v>175.87002411872155</v>
      </c>
      <c r="Z5631" s="21">
        <f t="shared" si="1588"/>
        <v>55.747725965540496</v>
      </c>
      <c r="AA5631" s="21">
        <f t="shared" si="1581"/>
        <v>0</v>
      </c>
      <c r="AB5631" s="21">
        <f t="shared" si="1582"/>
        <v>55.747725965540496</v>
      </c>
      <c r="AC5631" s="21">
        <f t="shared" si="1583"/>
        <v>77</v>
      </c>
      <c r="AD5631" s="21">
        <f t="shared" si="1589"/>
        <v>55.747725965540496</v>
      </c>
      <c r="AE5631" s="21" t="str">
        <f t="shared" si="1584"/>
        <v>8/22/18:00</v>
      </c>
    </row>
    <row r="5632" spans="2:31">
      <c r="B5632" s="37">
        <v>8</v>
      </c>
      <c r="C5632" s="38">
        <v>22</v>
      </c>
      <c r="D5632" s="39">
        <v>19</v>
      </c>
      <c r="E5632" s="17">
        <v>22.2</v>
      </c>
      <c r="F5632" s="17">
        <v>75</v>
      </c>
      <c r="G5632" s="17">
        <v>224</v>
      </c>
      <c r="H5632" s="37">
        <f t="shared" si="1572"/>
        <v>71.959999999999994</v>
      </c>
      <c r="I5632" s="37">
        <f>IF(H5632&lt;'Roof Calculator'!$G$8, 1, 0)</f>
        <v>0</v>
      </c>
      <c r="J5632" s="37">
        <f>IF(H5632&gt;='Roof Calculator'!$G$8, 1, 0)</f>
        <v>1</v>
      </c>
      <c r="K5632" s="37">
        <f t="shared" si="1573"/>
        <v>0</v>
      </c>
      <c r="L5632" s="37">
        <f t="shared" si="1574"/>
        <v>71.959999999999994</v>
      </c>
      <c r="M5632" s="37">
        <v>0</v>
      </c>
      <c r="N5632" s="37">
        <f t="shared" si="1575"/>
        <v>75</v>
      </c>
      <c r="O5632" s="37">
        <v>0</v>
      </c>
      <c r="P5632" s="37">
        <v>0</v>
      </c>
      <c r="Q5632" s="21">
        <f t="shared" si="1576"/>
        <v>39.790999999999997</v>
      </c>
      <c r="R5632" s="21">
        <f t="shared" si="1585"/>
        <v>234.74999999998153</v>
      </c>
      <c r="S5632" s="21">
        <f t="shared" si="1586"/>
        <v>10.89478871571275</v>
      </c>
      <c r="T5632" s="21">
        <f t="shared" si="1577"/>
        <v>86.147999999999996</v>
      </c>
      <c r="U5632" s="37">
        <f>VLOOKUP(Time_Zone, 'LSTM LookUp'!$B$5:$D$8, 3, FALSE)</f>
        <v>-75</v>
      </c>
      <c r="V5632" s="21">
        <f t="shared" si="1587"/>
        <v>-2.3365191940468097</v>
      </c>
      <c r="W5632" s="21">
        <f t="shared" si="1578"/>
        <v>265.56387020148833</v>
      </c>
      <c r="X5632" s="21">
        <f t="shared" si="1579"/>
        <v>14.022466701516404</v>
      </c>
      <c r="Y5632" s="21">
        <f t="shared" si="1580"/>
        <v>89.022466701516407</v>
      </c>
      <c r="Z5632" s="21">
        <f t="shared" si="1588"/>
        <v>28.218567111257336</v>
      </c>
      <c r="AA5632" s="21">
        <f t="shared" si="1581"/>
        <v>0</v>
      </c>
      <c r="AB5632" s="21">
        <f t="shared" si="1582"/>
        <v>28.218567111257336</v>
      </c>
      <c r="AC5632" s="21">
        <f t="shared" si="1583"/>
        <v>71.959999999999994</v>
      </c>
      <c r="AD5632" s="21">
        <f t="shared" si="1589"/>
        <v>28.218567111257336</v>
      </c>
      <c r="AE5632" s="21" t="str">
        <f t="shared" si="1584"/>
        <v>8/22/19:00</v>
      </c>
    </row>
    <row r="5633" spans="2:31">
      <c r="B5633" s="37">
        <v>8</v>
      </c>
      <c r="C5633" s="38">
        <v>22</v>
      </c>
      <c r="D5633" s="39">
        <v>20</v>
      </c>
      <c r="E5633" s="17">
        <v>20</v>
      </c>
      <c r="F5633" s="17">
        <v>16</v>
      </c>
      <c r="G5633" s="17">
        <v>20</v>
      </c>
      <c r="H5633" s="37">
        <f t="shared" si="1572"/>
        <v>68</v>
      </c>
      <c r="I5633" s="37">
        <f>IF(H5633&lt;'Roof Calculator'!$G$8, 1, 0)</f>
        <v>0</v>
      </c>
      <c r="J5633" s="37">
        <f>IF(H5633&gt;='Roof Calculator'!$G$8, 1, 0)</f>
        <v>1</v>
      </c>
      <c r="K5633" s="37">
        <f t="shared" si="1573"/>
        <v>0</v>
      </c>
      <c r="L5633" s="37">
        <f t="shared" si="1574"/>
        <v>68</v>
      </c>
      <c r="M5633" s="37">
        <v>0</v>
      </c>
      <c r="N5633" s="37">
        <f t="shared" si="1575"/>
        <v>16</v>
      </c>
      <c r="O5633" s="37">
        <v>0</v>
      </c>
      <c r="P5633" s="37">
        <v>0</v>
      </c>
      <c r="Q5633" s="21">
        <f t="shared" si="1576"/>
        <v>39.790999999999997</v>
      </c>
      <c r="R5633" s="21">
        <f t="shared" si="1585"/>
        <v>234.79166666664818</v>
      </c>
      <c r="S5633" s="21">
        <f t="shared" si="1586"/>
        <v>10.880130314684846</v>
      </c>
      <c r="T5633" s="21">
        <f t="shared" si="1577"/>
        <v>86.147999999999996</v>
      </c>
      <c r="U5633" s="37">
        <f>VLOOKUP(Time_Zone, 'LSTM LookUp'!$B$5:$D$8, 3, FALSE)</f>
        <v>-75</v>
      </c>
      <c r="V5633" s="21">
        <f t="shared" si="1587"/>
        <v>-2.3252293497980769</v>
      </c>
      <c r="W5633" s="21">
        <f t="shared" si="1578"/>
        <v>280.56669266255045</v>
      </c>
      <c r="X5633" s="21">
        <f t="shared" si="1579"/>
        <v>5.1834873501988676</v>
      </c>
      <c r="Y5633" s="21">
        <f t="shared" si="1580"/>
        <v>21.183487350198867</v>
      </c>
      <c r="Z5633" s="21">
        <f t="shared" si="1588"/>
        <v>6.7147955071421901</v>
      </c>
      <c r="AA5633" s="21">
        <f t="shared" si="1581"/>
        <v>0</v>
      </c>
      <c r="AB5633" s="21">
        <f t="shared" si="1582"/>
        <v>6.7147955071421901</v>
      </c>
      <c r="AC5633" s="21">
        <f t="shared" si="1583"/>
        <v>68</v>
      </c>
      <c r="AD5633" s="21">
        <f t="shared" si="1589"/>
        <v>6.7147955071421901</v>
      </c>
      <c r="AE5633" s="21" t="str">
        <f t="shared" si="1584"/>
        <v>8/22/20:00</v>
      </c>
    </row>
    <row r="5634" spans="2:31">
      <c r="B5634" s="37">
        <v>8</v>
      </c>
      <c r="C5634" s="38">
        <v>22</v>
      </c>
      <c r="D5634" s="39">
        <v>21</v>
      </c>
      <c r="E5634" s="17">
        <v>18.3</v>
      </c>
      <c r="F5634" s="17">
        <v>0</v>
      </c>
      <c r="G5634" s="17">
        <v>0</v>
      </c>
      <c r="H5634" s="37">
        <f t="shared" si="1572"/>
        <v>64.94</v>
      </c>
      <c r="I5634" s="37">
        <f>IF(H5634&lt;'Roof Calculator'!$G$8, 1, 0)</f>
        <v>0</v>
      </c>
      <c r="J5634" s="37">
        <f>IF(H5634&gt;='Roof Calculator'!$G$8, 1, 0)</f>
        <v>1</v>
      </c>
      <c r="K5634" s="37">
        <f t="shared" si="1573"/>
        <v>0</v>
      </c>
      <c r="L5634" s="37">
        <f t="shared" si="1574"/>
        <v>64.94</v>
      </c>
      <c r="M5634" s="37">
        <v>0</v>
      </c>
      <c r="N5634" s="37">
        <f t="shared" si="1575"/>
        <v>0</v>
      </c>
      <c r="O5634" s="37">
        <v>0</v>
      </c>
      <c r="P5634" s="37">
        <v>0</v>
      </c>
      <c r="Q5634" s="21">
        <f t="shared" si="1576"/>
        <v>39.790999999999997</v>
      </c>
      <c r="R5634" s="21">
        <f t="shared" si="1585"/>
        <v>234.83333333331484</v>
      </c>
      <c r="S5634" s="21">
        <f t="shared" si="1586"/>
        <v>10.865466969064096</v>
      </c>
      <c r="T5634" s="21">
        <f t="shared" si="1577"/>
        <v>86.147999999999996</v>
      </c>
      <c r="U5634" s="37">
        <f>VLOOKUP(Time_Zone, 'LSTM LookUp'!$B$5:$D$8, 3, FALSE)</f>
        <v>-75</v>
      </c>
      <c r="V5634" s="21">
        <f t="shared" si="1587"/>
        <v>-2.3139255875369455</v>
      </c>
      <c r="W5634" s="21">
        <f t="shared" si="1578"/>
        <v>295.56951860311574</v>
      </c>
      <c r="X5634" s="21">
        <f t="shared" si="1579"/>
        <v>0</v>
      </c>
      <c r="Y5634" s="21">
        <f t="shared" si="1580"/>
        <v>0</v>
      </c>
      <c r="Z5634" s="21">
        <f t="shared" si="1588"/>
        <v>0</v>
      </c>
      <c r="AA5634" s="21">
        <f t="shared" si="1581"/>
        <v>0</v>
      </c>
      <c r="AB5634" s="21">
        <f t="shared" si="1582"/>
        <v>0</v>
      </c>
      <c r="AC5634" s="21">
        <f t="shared" si="1583"/>
        <v>64.94</v>
      </c>
      <c r="AD5634" s="21">
        <f t="shared" si="1589"/>
        <v>0</v>
      </c>
      <c r="AE5634" s="21" t="str">
        <f t="shared" si="1584"/>
        <v>8/22/21:00</v>
      </c>
    </row>
    <row r="5635" spans="2:31">
      <c r="B5635" s="37">
        <v>8</v>
      </c>
      <c r="C5635" s="38">
        <v>22</v>
      </c>
      <c r="D5635" s="39">
        <v>22</v>
      </c>
      <c r="E5635" s="17">
        <v>17.8</v>
      </c>
      <c r="F5635" s="17">
        <v>0</v>
      </c>
      <c r="G5635" s="17">
        <v>0</v>
      </c>
      <c r="H5635" s="37">
        <f t="shared" si="1572"/>
        <v>64.040000000000006</v>
      </c>
      <c r="I5635" s="37">
        <f>IF(H5635&lt;'Roof Calculator'!$G$8, 1, 0)</f>
        <v>0</v>
      </c>
      <c r="J5635" s="37">
        <f>IF(H5635&gt;='Roof Calculator'!$G$8, 1, 0)</f>
        <v>1</v>
      </c>
      <c r="K5635" s="37">
        <f t="shared" si="1573"/>
        <v>0</v>
      </c>
      <c r="L5635" s="37">
        <f t="shared" si="1574"/>
        <v>64.040000000000006</v>
      </c>
      <c r="M5635" s="37">
        <v>0</v>
      </c>
      <c r="N5635" s="37">
        <f t="shared" si="1575"/>
        <v>0</v>
      </c>
      <c r="O5635" s="37">
        <v>0</v>
      </c>
      <c r="P5635" s="37">
        <v>0</v>
      </c>
      <c r="Q5635" s="21">
        <f t="shared" si="1576"/>
        <v>39.790999999999997</v>
      </c>
      <c r="R5635" s="21">
        <f t="shared" si="1585"/>
        <v>234.8749999999815</v>
      </c>
      <c r="S5635" s="21">
        <f t="shared" si="1586"/>
        <v>10.850798686162465</v>
      </c>
      <c r="T5635" s="21">
        <f t="shared" si="1577"/>
        <v>86.147999999999996</v>
      </c>
      <c r="U5635" s="37">
        <f>VLOOKUP(Time_Zone, 'LSTM LookUp'!$B$5:$D$8, 3, FALSE)</f>
        <v>-75</v>
      </c>
      <c r="V5635" s="21">
        <f t="shared" si="1587"/>
        <v>-2.3026079251114786</v>
      </c>
      <c r="W5635" s="21">
        <f t="shared" si="1578"/>
        <v>310.5723480187221</v>
      </c>
      <c r="X5635" s="21">
        <f t="shared" si="1579"/>
        <v>0</v>
      </c>
      <c r="Y5635" s="21">
        <f t="shared" si="1580"/>
        <v>0</v>
      </c>
      <c r="Z5635" s="21">
        <f t="shared" si="1588"/>
        <v>0</v>
      </c>
      <c r="AA5635" s="21">
        <f t="shared" si="1581"/>
        <v>0</v>
      </c>
      <c r="AB5635" s="21">
        <f t="shared" si="1582"/>
        <v>0</v>
      </c>
      <c r="AC5635" s="21">
        <f t="shared" si="1583"/>
        <v>64.040000000000006</v>
      </c>
      <c r="AD5635" s="21">
        <f t="shared" si="1589"/>
        <v>0</v>
      </c>
      <c r="AE5635" s="21" t="str">
        <f t="shared" si="1584"/>
        <v>8/22/22:00</v>
      </c>
    </row>
    <row r="5636" spans="2:31">
      <c r="B5636" s="37">
        <v>8</v>
      </c>
      <c r="C5636" s="38">
        <v>22</v>
      </c>
      <c r="D5636" s="39">
        <v>23</v>
      </c>
      <c r="E5636" s="17">
        <v>18.3</v>
      </c>
      <c r="F5636" s="17">
        <v>0</v>
      </c>
      <c r="G5636" s="17">
        <v>0</v>
      </c>
      <c r="H5636" s="37">
        <f t="shared" si="1572"/>
        <v>64.94</v>
      </c>
      <c r="I5636" s="37">
        <f>IF(H5636&lt;'Roof Calculator'!$G$8, 1, 0)</f>
        <v>0</v>
      </c>
      <c r="J5636" s="37">
        <f>IF(H5636&gt;='Roof Calculator'!$G$8, 1, 0)</f>
        <v>1</v>
      </c>
      <c r="K5636" s="37">
        <f t="shared" si="1573"/>
        <v>0</v>
      </c>
      <c r="L5636" s="37">
        <f t="shared" si="1574"/>
        <v>64.94</v>
      </c>
      <c r="M5636" s="37">
        <v>0</v>
      </c>
      <c r="N5636" s="37">
        <f t="shared" si="1575"/>
        <v>0</v>
      </c>
      <c r="O5636" s="37">
        <v>0</v>
      </c>
      <c r="P5636" s="37">
        <v>0</v>
      </c>
      <c r="Q5636" s="21">
        <f t="shared" si="1576"/>
        <v>39.790999999999997</v>
      </c>
      <c r="R5636" s="21">
        <f t="shared" si="1585"/>
        <v>234.91666666664815</v>
      </c>
      <c r="S5636" s="21">
        <f t="shared" si="1586"/>
        <v>10.83612547329159</v>
      </c>
      <c r="T5636" s="21">
        <f t="shared" si="1577"/>
        <v>86.147999999999996</v>
      </c>
      <c r="U5636" s="37">
        <f>VLOOKUP(Time_Zone, 'LSTM LookUp'!$B$5:$D$8, 3, FALSE)</f>
        <v>-75</v>
      </c>
      <c r="V5636" s="21">
        <f t="shared" si="1587"/>
        <v>-2.2912763804029996</v>
      </c>
      <c r="W5636" s="21">
        <f t="shared" si="1578"/>
        <v>325.57518090489924</v>
      </c>
      <c r="X5636" s="21">
        <f t="shared" si="1579"/>
        <v>0</v>
      </c>
      <c r="Y5636" s="21">
        <f t="shared" si="1580"/>
        <v>0</v>
      </c>
      <c r="Z5636" s="21">
        <f t="shared" si="1588"/>
        <v>0</v>
      </c>
      <c r="AA5636" s="21">
        <f t="shared" si="1581"/>
        <v>0</v>
      </c>
      <c r="AB5636" s="21">
        <f t="shared" si="1582"/>
        <v>0</v>
      </c>
      <c r="AC5636" s="21">
        <f t="shared" si="1583"/>
        <v>64.94</v>
      </c>
      <c r="AD5636" s="21">
        <f t="shared" si="1589"/>
        <v>0</v>
      </c>
      <c r="AE5636" s="21" t="str">
        <f t="shared" si="1584"/>
        <v>8/22/23:00</v>
      </c>
    </row>
    <row r="5637" spans="2:31">
      <c r="B5637" s="37">
        <v>8</v>
      </c>
      <c r="C5637" s="38">
        <v>22</v>
      </c>
      <c r="D5637" s="39">
        <v>24</v>
      </c>
      <c r="E5637" s="17">
        <v>18.3</v>
      </c>
      <c r="F5637" s="17">
        <v>0</v>
      </c>
      <c r="G5637" s="17">
        <v>0</v>
      </c>
      <c r="H5637" s="37">
        <f t="shared" si="1572"/>
        <v>64.94</v>
      </c>
      <c r="I5637" s="37">
        <f>IF(H5637&lt;'Roof Calculator'!$G$8, 1, 0)</f>
        <v>0</v>
      </c>
      <c r="J5637" s="37">
        <f>IF(H5637&gt;='Roof Calculator'!$G$8, 1, 0)</f>
        <v>1</v>
      </c>
      <c r="K5637" s="37">
        <f t="shared" si="1573"/>
        <v>0</v>
      </c>
      <c r="L5637" s="37">
        <f t="shared" si="1574"/>
        <v>64.94</v>
      </c>
      <c r="M5637" s="37">
        <v>0</v>
      </c>
      <c r="N5637" s="37">
        <f t="shared" si="1575"/>
        <v>0</v>
      </c>
      <c r="O5637" s="37">
        <v>0</v>
      </c>
      <c r="P5637" s="37">
        <v>0</v>
      </c>
      <c r="Q5637" s="21">
        <f t="shared" si="1576"/>
        <v>39.790999999999997</v>
      </c>
      <c r="R5637" s="21">
        <f t="shared" si="1585"/>
        <v>234.95833333331481</v>
      </c>
      <c r="S5637" s="21">
        <f t="shared" si="1586"/>
        <v>10.821447337762901</v>
      </c>
      <c r="T5637" s="21">
        <f t="shared" si="1577"/>
        <v>86.147999999999996</v>
      </c>
      <c r="U5637" s="37">
        <f>VLOOKUP(Time_Zone, 'LSTM LookUp'!$B$5:$D$8, 3, FALSE)</f>
        <v>-75</v>
      </c>
      <c r="V5637" s="21">
        <f t="shared" si="1587"/>
        <v>-2.2799309713261513</v>
      </c>
      <c r="W5637" s="21">
        <f t="shared" si="1578"/>
        <v>340.57801725716848</v>
      </c>
      <c r="X5637" s="21">
        <f t="shared" si="1579"/>
        <v>0</v>
      </c>
      <c r="Y5637" s="21">
        <f t="shared" si="1580"/>
        <v>0</v>
      </c>
      <c r="Z5637" s="21">
        <f t="shared" si="1588"/>
        <v>0</v>
      </c>
      <c r="AA5637" s="21">
        <f t="shared" si="1581"/>
        <v>0</v>
      </c>
      <c r="AB5637" s="21">
        <f t="shared" si="1582"/>
        <v>0</v>
      </c>
      <c r="AC5637" s="21">
        <f t="shared" si="1583"/>
        <v>64.94</v>
      </c>
      <c r="AD5637" s="21">
        <f t="shared" si="1589"/>
        <v>0</v>
      </c>
      <c r="AE5637" s="21" t="str">
        <f t="shared" si="1584"/>
        <v>8/22/24:00</v>
      </c>
    </row>
    <row r="5638" spans="2:31">
      <c r="B5638" s="37">
        <v>8</v>
      </c>
      <c r="C5638" s="38">
        <v>23</v>
      </c>
      <c r="D5638" s="39">
        <v>1</v>
      </c>
      <c r="E5638" s="17">
        <v>18.3</v>
      </c>
      <c r="F5638" s="17">
        <v>0</v>
      </c>
      <c r="G5638" s="17">
        <v>0</v>
      </c>
      <c r="H5638" s="37">
        <f t="shared" si="1572"/>
        <v>64.94</v>
      </c>
      <c r="I5638" s="37">
        <f>IF(H5638&lt;'Roof Calculator'!$G$8, 1, 0)</f>
        <v>0</v>
      </c>
      <c r="J5638" s="37">
        <f>IF(H5638&gt;='Roof Calculator'!$G$8, 1, 0)</f>
        <v>1</v>
      </c>
      <c r="K5638" s="37">
        <f t="shared" si="1573"/>
        <v>0</v>
      </c>
      <c r="L5638" s="37">
        <f t="shared" si="1574"/>
        <v>64.94</v>
      </c>
      <c r="M5638" s="37">
        <v>0</v>
      </c>
      <c r="N5638" s="37">
        <f t="shared" si="1575"/>
        <v>0</v>
      </c>
      <c r="O5638" s="37">
        <v>0</v>
      </c>
      <c r="P5638" s="37">
        <v>0</v>
      </c>
      <c r="Q5638" s="21">
        <f t="shared" si="1576"/>
        <v>39.790999999999997</v>
      </c>
      <c r="R5638" s="21">
        <f t="shared" si="1585"/>
        <v>234.99999999998147</v>
      </c>
      <c r="S5638" s="21">
        <f t="shared" si="1586"/>
        <v>10.806764286887521</v>
      </c>
      <c r="T5638" s="21">
        <f t="shared" si="1577"/>
        <v>86.147999999999996</v>
      </c>
      <c r="U5638" s="37">
        <f>VLOOKUP(Time_Zone, 'LSTM LookUp'!$B$5:$D$8, 3, FALSE)</f>
        <v>-75</v>
      </c>
      <c r="V5638" s="21">
        <f t="shared" si="1587"/>
        <v>-2.2685717158287932</v>
      </c>
      <c r="W5638" s="21">
        <f t="shared" si="1578"/>
        <v>-4.4191429289571893</v>
      </c>
      <c r="X5638" s="21">
        <f t="shared" si="1579"/>
        <v>0</v>
      </c>
      <c r="Y5638" s="21">
        <f t="shared" si="1580"/>
        <v>0</v>
      </c>
      <c r="Z5638" s="21">
        <f t="shared" si="1588"/>
        <v>0</v>
      </c>
      <c r="AA5638" s="21">
        <f t="shared" si="1581"/>
        <v>0</v>
      </c>
      <c r="AB5638" s="21">
        <f t="shared" si="1582"/>
        <v>0</v>
      </c>
      <c r="AC5638" s="21">
        <f t="shared" si="1583"/>
        <v>64.94</v>
      </c>
      <c r="AD5638" s="21">
        <f t="shared" si="1589"/>
        <v>0</v>
      </c>
      <c r="AE5638" s="21" t="str">
        <f t="shared" si="1584"/>
        <v>8/23/1:00</v>
      </c>
    </row>
    <row r="5639" spans="2:31">
      <c r="B5639" s="37">
        <v>8</v>
      </c>
      <c r="C5639" s="38">
        <v>23</v>
      </c>
      <c r="D5639" s="39">
        <v>2</v>
      </c>
      <c r="E5639" s="17">
        <v>16.7</v>
      </c>
      <c r="F5639" s="17">
        <v>0</v>
      </c>
      <c r="G5639" s="17">
        <v>0</v>
      </c>
      <c r="H5639" s="37">
        <f t="shared" si="1572"/>
        <v>62.059999999999995</v>
      </c>
      <c r="I5639" s="37">
        <f>IF(H5639&lt;'Roof Calculator'!$G$8, 1, 0)</f>
        <v>0</v>
      </c>
      <c r="J5639" s="37">
        <f>IF(H5639&gt;='Roof Calculator'!$G$8, 1, 0)</f>
        <v>1</v>
      </c>
      <c r="K5639" s="37">
        <f t="shared" si="1573"/>
        <v>0</v>
      </c>
      <c r="L5639" s="37">
        <f t="shared" si="1574"/>
        <v>62.059999999999995</v>
      </c>
      <c r="M5639" s="37">
        <v>0</v>
      </c>
      <c r="N5639" s="37">
        <f t="shared" si="1575"/>
        <v>0</v>
      </c>
      <c r="O5639" s="37">
        <v>0</v>
      </c>
      <c r="P5639" s="37">
        <v>0</v>
      </c>
      <c r="Q5639" s="21">
        <f t="shared" si="1576"/>
        <v>39.790999999999997</v>
      </c>
      <c r="R5639" s="21">
        <f t="shared" si="1585"/>
        <v>235.04166666664813</v>
      </c>
      <c r="S5639" s="21">
        <f t="shared" si="1586"/>
        <v>10.792076327976336</v>
      </c>
      <c r="T5639" s="21">
        <f t="shared" si="1577"/>
        <v>86.147999999999996</v>
      </c>
      <c r="U5639" s="37">
        <f>VLOOKUP(Time_Zone, 'LSTM LookUp'!$B$5:$D$8, 3, FALSE)</f>
        <v>-75</v>
      </c>
      <c r="V5639" s="21">
        <f t="shared" si="1587"/>
        <v>-2.2571986318920043</v>
      </c>
      <c r="W5639" s="21">
        <f t="shared" si="1578"/>
        <v>10.583700342026985</v>
      </c>
      <c r="X5639" s="21">
        <f t="shared" si="1579"/>
        <v>0</v>
      </c>
      <c r="Y5639" s="21">
        <f t="shared" si="1580"/>
        <v>0</v>
      </c>
      <c r="Z5639" s="21">
        <f t="shared" si="1588"/>
        <v>0</v>
      </c>
      <c r="AA5639" s="21">
        <f t="shared" si="1581"/>
        <v>0</v>
      </c>
      <c r="AB5639" s="21">
        <f t="shared" si="1582"/>
        <v>0</v>
      </c>
      <c r="AC5639" s="21">
        <f t="shared" si="1583"/>
        <v>62.059999999999995</v>
      </c>
      <c r="AD5639" s="21">
        <f t="shared" si="1589"/>
        <v>0</v>
      </c>
      <c r="AE5639" s="21" t="str">
        <f t="shared" si="1584"/>
        <v>8/23/2:00</v>
      </c>
    </row>
    <row r="5640" spans="2:31">
      <c r="B5640" s="37">
        <v>8</v>
      </c>
      <c r="C5640" s="38">
        <v>23</v>
      </c>
      <c r="D5640" s="39">
        <v>3</v>
      </c>
      <c r="E5640" s="17">
        <v>15</v>
      </c>
      <c r="F5640" s="17">
        <v>0</v>
      </c>
      <c r="G5640" s="17">
        <v>0</v>
      </c>
      <c r="H5640" s="37">
        <f t="shared" si="1572"/>
        <v>59</v>
      </c>
      <c r="I5640" s="37">
        <f>IF(H5640&lt;'Roof Calculator'!$G$8, 1, 0)</f>
        <v>0</v>
      </c>
      <c r="J5640" s="37">
        <f>IF(H5640&gt;='Roof Calculator'!$G$8, 1, 0)</f>
        <v>1</v>
      </c>
      <c r="K5640" s="37">
        <f t="shared" si="1573"/>
        <v>0</v>
      </c>
      <c r="L5640" s="37">
        <f t="shared" si="1574"/>
        <v>59</v>
      </c>
      <c r="M5640" s="37">
        <v>0</v>
      </c>
      <c r="N5640" s="37">
        <f t="shared" si="1575"/>
        <v>0</v>
      </c>
      <c r="O5640" s="37">
        <v>0</v>
      </c>
      <c r="P5640" s="37">
        <v>0</v>
      </c>
      <c r="Q5640" s="21">
        <f t="shared" si="1576"/>
        <v>39.790999999999997</v>
      </c>
      <c r="R5640" s="21">
        <f t="shared" si="1585"/>
        <v>235.08333333331478</v>
      </c>
      <c r="S5640" s="21">
        <f t="shared" si="1586"/>
        <v>10.777383468339892</v>
      </c>
      <c r="T5640" s="21">
        <f t="shared" si="1577"/>
        <v>86.147999999999996</v>
      </c>
      <c r="U5640" s="37">
        <f>VLOOKUP(Time_Zone, 'LSTM LookUp'!$B$5:$D$8, 3, FALSE)</f>
        <v>-75</v>
      </c>
      <c r="V5640" s="21">
        <f t="shared" si="1587"/>
        <v>-2.24581173753</v>
      </c>
      <c r="W5640" s="21">
        <f t="shared" si="1578"/>
        <v>25.58654706561752</v>
      </c>
      <c r="X5640" s="21">
        <f t="shared" si="1579"/>
        <v>0</v>
      </c>
      <c r="Y5640" s="21">
        <f t="shared" si="1580"/>
        <v>0</v>
      </c>
      <c r="Z5640" s="21">
        <f t="shared" si="1588"/>
        <v>0</v>
      </c>
      <c r="AA5640" s="21">
        <f t="shared" si="1581"/>
        <v>0</v>
      </c>
      <c r="AB5640" s="21">
        <f t="shared" si="1582"/>
        <v>0</v>
      </c>
      <c r="AC5640" s="21">
        <f t="shared" si="1583"/>
        <v>59</v>
      </c>
      <c r="AD5640" s="21">
        <f t="shared" si="1589"/>
        <v>0</v>
      </c>
      <c r="AE5640" s="21" t="str">
        <f t="shared" si="1584"/>
        <v>8/23/3:00</v>
      </c>
    </row>
    <row r="5641" spans="2:31">
      <c r="B5641" s="37">
        <v>8</v>
      </c>
      <c r="C5641" s="38">
        <v>23</v>
      </c>
      <c r="D5641" s="39">
        <v>4</v>
      </c>
      <c r="E5641" s="17">
        <v>12.8</v>
      </c>
      <c r="F5641" s="17">
        <v>0</v>
      </c>
      <c r="G5641" s="17">
        <v>0</v>
      </c>
      <c r="H5641" s="37">
        <f t="shared" si="1572"/>
        <v>55.04</v>
      </c>
      <c r="I5641" s="37">
        <f>IF(H5641&lt;'Roof Calculator'!$G$8, 1, 0)</f>
        <v>0</v>
      </c>
      <c r="J5641" s="37">
        <f>IF(H5641&gt;='Roof Calculator'!$G$8, 1, 0)</f>
        <v>1</v>
      </c>
      <c r="K5641" s="37">
        <f t="shared" si="1573"/>
        <v>0</v>
      </c>
      <c r="L5641" s="37">
        <f t="shared" si="1574"/>
        <v>55.04</v>
      </c>
      <c r="M5641" s="37">
        <v>0</v>
      </c>
      <c r="N5641" s="37">
        <f t="shared" si="1575"/>
        <v>0</v>
      </c>
      <c r="O5641" s="37">
        <v>0</v>
      </c>
      <c r="P5641" s="37">
        <v>0</v>
      </c>
      <c r="Q5641" s="21">
        <f t="shared" si="1576"/>
        <v>39.790999999999997</v>
      </c>
      <c r="R5641" s="21">
        <f t="shared" si="1585"/>
        <v>235.12499999998144</v>
      </c>
      <c r="S5641" s="21">
        <f t="shared" si="1586"/>
        <v>10.762685715288477</v>
      </c>
      <c r="T5641" s="21">
        <f t="shared" si="1577"/>
        <v>86.147999999999996</v>
      </c>
      <c r="U5641" s="37">
        <f>VLOOKUP(Time_Zone, 'LSTM LookUp'!$B$5:$D$8, 3, FALSE)</f>
        <v>-75</v>
      </c>
      <c r="V5641" s="21">
        <f t="shared" si="1587"/>
        <v>-2.2344110507901429</v>
      </c>
      <c r="W5641" s="21">
        <f t="shared" si="1578"/>
        <v>40.58939723730245</v>
      </c>
      <c r="X5641" s="21">
        <f t="shared" si="1579"/>
        <v>0</v>
      </c>
      <c r="Y5641" s="21">
        <f t="shared" si="1580"/>
        <v>0</v>
      </c>
      <c r="Z5641" s="21">
        <f t="shared" si="1588"/>
        <v>0</v>
      </c>
      <c r="AA5641" s="21">
        <f t="shared" si="1581"/>
        <v>0</v>
      </c>
      <c r="AB5641" s="21">
        <f t="shared" si="1582"/>
        <v>0</v>
      </c>
      <c r="AC5641" s="21">
        <f t="shared" si="1583"/>
        <v>55.04</v>
      </c>
      <c r="AD5641" s="21">
        <f t="shared" si="1589"/>
        <v>0</v>
      </c>
      <c r="AE5641" s="21" t="str">
        <f t="shared" si="1584"/>
        <v>8/23/4:00</v>
      </c>
    </row>
    <row r="5642" spans="2:31">
      <c r="B5642" s="37">
        <v>8</v>
      </c>
      <c r="C5642" s="38">
        <v>23</v>
      </c>
      <c r="D5642" s="39">
        <v>5</v>
      </c>
      <c r="E5642" s="17">
        <v>11.7</v>
      </c>
      <c r="F5642" s="17">
        <v>0</v>
      </c>
      <c r="G5642" s="17">
        <v>0</v>
      </c>
      <c r="H5642" s="37">
        <f t="shared" si="1572"/>
        <v>53.06</v>
      </c>
      <c r="I5642" s="37">
        <f>IF(H5642&lt;'Roof Calculator'!$G$8, 1, 0)</f>
        <v>1</v>
      </c>
      <c r="J5642" s="37">
        <f>IF(H5642&gt;='Roof Calculator'!$G$8, 1, 0)</f>
        <v>0</v>
      </c>
      <c r="K5642" s="37">
        <f t="shared" si="1573"/>
        <v>53.06</v>
      </c>
      <c r="L5642" s="37">
        <f t="shared" si="1574"/>
        <v>0</v>
      </c>
      <c r="M5642" s="37">
        <v>0</v>
      </c>
      <c r="N5642" s="37">
        <f t="shared" si="1575"/>
        <v>0</v>
      </c>
      <c r="O5642" s="37">
        <v>0</v>
      </c>
      <c r="P5642" s="37">
        <v>0</v>
      </c>
      <c r="Q5642" s="21">
        <f t="shared" si="1576"/>
        <v>39.790999999999997</v>
      </c>
      <c r="R5642" s="21">
        <f t="shared" si="1585"/>
        <v>235.1666666666481</v>
      </c>
      <c r="S5642" s="21">
        <f t="shared" si="1586"/>
        <v>10.747983076132162</v>
      </c>
      <c r="T5642" s="21">
        <f t="shared" si="1577"/>
        <v>86.147999999999996</v>
      </c>
      <c r="U5642" s="37">
        <f>VLOOKUP(Time_Zone, 'LSTM LookUp'!$B$5:$D$8, 3, FALSE)</f>
        <v>-75</v>
      </c>
      <c r="V5642" s="21">
        <f t="shared" si="1587"/>
        <v>-2.2229965897529356</v>
      </c>
      <c r="W5642" s="21">
        <f t="shared" si="1578"/>
        <v>55.592250852561769</v>
      </c>
      <c r="X5642" s="21">
        <f t="shared" si="1579"/>
        <v>0</v>
      </c>
      <c r="Y5642" s="21">
        <f t="shared" si="1580"/>
        <v>0</v>
      </c>
      <c r="Z5642" s="21">
        <f t="shared" si="1588"/>
        <v>0</v>
      </c>
      <c r="AA5642" s="21">
        <f t="shared" si="1581"/>
        <v>0</v>
      </c>
      <c r="AB5642" s="21">
        <f t="shared" si="1582"/>
        <v>0</v>
      </c>
      <c r="AC5642" s="21">
        <f t="shared" si="1583"/>
        <v>0</v>
      </c>
      <c r="AD5642" s="21">
        <f t="shared" si="1589"/>
        <v>0</v>
      </c>
      <c r="AE5642" s="21" t="str">
        <f t="shared" si="1584"/>
        <v>8/23/5:00</v>
      </c>
    </row>
    <row r="5643" spans="2:31">
      <c r="B5643" s="37">
        <v>8</v>
      </c>
      <c r="C5643" s="38">
        <v>23</v>
      </c>
      <c r="D5643" s="39">
        <v>6</v>
      </c>
      <c r="E5643" s="17">
        <v>11.7</v>
      </c>
      <c r="F5643" s="17">
        <v>0</v>
      </c>
      <c r="G5643" s="17">
        <v>0</v>
      </c>
      <c r="H5643" s="37">
        <f t="shared" si="1572"/>
        <v>53.06</v>
      </c>
      <c r="I5643" s="37">
        <f>IF(H5643&lt;'Roof Calculator'!$G$8, 1, 0)</f>
        <v>1</v>
      </c>
      <c r="J5643" s="37">
        <f>IF(H5643&gt;='Roof Calculator'!$G$8, 1, 0)</f>
        <v>0</v>
      </c>
      <c r="K5643" s="37">
        <f t="shared" si="1573"/>
        <v>53.06</v>
      </c>
      <c r="L5643" s="37">
        <f t="shared" si="1574"/>
        <v>0</v>
      </c>
      <c r="M5643" s="37">
        <v>0</v>
      </c>
      <c r="N5643" s="37">
        <f t="shared" si="1575"/>
        <v>0</v>
      </c>
      <c r="O5643" s="37">
        <v>0</v>
      </c>
      <c r="P5643" s="37">
        <v>0</v>
      </c>
      <c r="Q5643" s="21">
        <f t="shared" si="1576"/>
        <v>39.790999999999997</v>
      </c>
      <c r="R5643" s="21">
        <f t="shared" si="1585"/>
        <v>235.20833333331476</v>
      </c>
      <c r="S5643" s="21">
        <f t="shared" si="1586"/>
        <v>10.733275558180646</v>
      </c>
      <c r="T5643" s="21">
        <f t="shared" si="1577"/>
        <v>86.147999999999996</v>
      </c>
      <c r="U5643" s="37">
        <f>VLOOKUP(Time_Zone, 'LSTM LookUp'!$B$5:$D$8, 3, FALSE)</f>
        <v>-75</v>
      </c>
      <c r="V5643" s="21">
        <f t="shared" si="1587"/>
        <v>-2.2115683725318904</v>
      </c>
      <c r="W5643" s="21">
        <f t="shared" si="1578"/>
        <v>70.595107906867014</v>
      </c>
      <c r="X5643" s="21">
        <f t="shared" si="1579"/>
        <v>0</v>
      </c>
      <c r="Y5643" s="21">
        <f t="shared" si="1580"/>
        <v>0</v>
      </c>
      <c r="Z5643" s="21">
        <f t="shared" si="1588"/>
        <v>0</v>
      </c>
      <c r="AA5643" s="21">
        <f t="shared" si="1581"/>
        <v>0</v>
      </c>
      <c r="AB5643" s="21">
        <f t="shared" si="1582"/>
        <v>0</v>
      </c>
      <c r="AC5643" s="21">
        <f t="shared" si="1583"/>
        <v>0</v>
      </c>
      <c r="AD5643" s="21">
        <f t="shared" si="1589"/>
        <v>0</v>
      </c>
      <c r="AE5643" s="21" t="str">
        <f t="shared" si="1584"/>
        <v>8/23/6:00</v>
      </c>
    </row>
    <row r="5644" spans="2:31">
      <c r="B5644" s="37">
        <v>8</v>
      </c>
      <c r="C5644" s="38">
        <v>23</v>
      </c>
      <c r="D5644" s="39">
        <v>7</v>
      </c>
      <c r="E5644" s="17">
        <v>13.3</v>
      </c>
      <c r="F5644" s="17">
        <v>30</v>
      </c>
      <c r="G5644" s="17">
        <v>93</v>
      </c>
      <c r="H5644" s="37">
        <f t="shared" si="1572"/>
        <v>55.94</v>
      </c>
      <c r="I5644" s="37">
        <f>IF(H5644&lt;'Roof Calculator'!$G$8, 1, 0)</f>
        <v>0</v>
      </c>
      <c r="J5644" s="37">
        <f>IF(H5644&gt;='Roof Calculator'!$G$8, 1, 0)</f>
        <v>1</v>
      </c>
      <c r="K5644" s="37">
        <f t="shared" si="1573"/>
        <v>0</v>
      </c>
      <c r="L5644" s="37">
        <f t="shared" si="1574"/>
        <v>55.94</v>
      </c>
      <c r="M5644" s="37">
        <v>0</v>
      </c>
      <c r="N5644" s="37">
        <f t="shared" si="1575"/>
        <v>30</v>
      </c>
      <c r="O5644" s="37">
        <v>0</v>
      </c>
      <c r="P5644" s="37">
        <v>0</v>
      </c>
      <c r="Q5644" s="21">
        <f t="shared" si="1576"/>
        <v>39.790999999999997</v>
      </c>
      <c r="R5644" s="21">
        <f t="shared" si="1585"/>
        <v>235.24999999998141</v>
      </c>
      <c r="S5644" s="21">
        <f t="shared" si="1586"/>
        <v>10.718563168743373</v>
      </c>
      <c r="T5644" s="21">
        <f t="shared" si="1577"/>
        <v>86.147999999999996</v>
      </c>
      <c r="U5644" s="37">
        <f>VLOOKUP(Time_Zone, 'LSTM LookUp'!$B$5:$D$8, 3, FALSE)</f>
        <v>-75</v>
      </c>
      <c r="V5644" s="21">
        <f t="shared" si="1587"/>
        <v>-2.2001264172735668</v>
      </c>
      <c r="W5644" s="21">
        <f t="shared" si="1578"/>
        <v>85.597968395681576</v>
      </c>
      <c r="X5644" s="21">
        <f t="shared" si="1579"/>
        <v>16.458784876479854</v>
      </c>
      <c r="Y5644" s="21">
        <f t="shared" si="1580"/>
        <v>46.458784876479854</v>
      </c>
      <c r="Z5644" s="21">
        <f t="shared" si="1588"/>
        <v>14.726623374075555</v>
      </c>
      <c r="AA5644" s="21">
        <f t="shared" si="1581"/>
        <v>0</v>
      </c>
      <c r="AB5644" s="21">
        <f t="shared" si="1582"/>
        <v>14.726623374075555</v>
      </c>
      <c r="AC5644" s="21">
        <f t="shared" si="1583"/>
        <v>55.94</v>
      </c>
      <c r="AD5644" s="21">
        <f t="shared" si="1589"/>
        <v>14.726623374075555</v>
      </c>
      <c r="AE5644" s="21" t="str">
        <f t="shared" si="1584"/>
        <v>8/23/7:00</v>
      </c>
    </row>
    <row r="5645" spans="2:31">
      <c r="B5645" s="37">
        <v>8</v>
      </c>
      <c r="C5645" s="38">
        <v>23</v>
      </c>
      <c r="D5645" s="39">
        <v>8</v>
      </c>
      <c r="E5645" s="17">
        <v>17.2</v>
      </c>
      <c r="F5645" s="17">
        <v>77</v>
      </c>
      <c r="G5645" s="17">
        <v>284</v>
      </c>
      <c r="H5645" s="37">
        <f t="shared" si="1572"/>
        <v>62.959999999999994</v>
      </c>
      <c r="I5645" s="37">
        <f>IF(H5645&lt;'Roof Calculator'!$G$8, 1, 0)</f>
        <v>0</v>
      </c>
      <c r="J5645" s="37">
        <f>IF(H5645&gt;='Roof Calculator'!$G$8, 1, 0)</f>
        <v>1</v>
      </c>
      <c r="K5645" s="37">
        <f t="shared" si="1573"/>
        <v>0</v>
      </c>
      <c r="L5645" s="37">
        <f t="shared" si="1574"/>
        <v>62.959999999999994</v>
      </c>
      <c r="M5645" s="37">
        <v>0</v>
      </c>
      <c r="N5645" s="37">
        <f t="shared" si="1575"/>
        <v>77</v>
      </c>
      <c r="O5645" s="37">
        <v>0</v>
      </c>
      <c r="P5645" s="37">
        <v>0</v>
      </c>
      <c r="Q5645" s="21">
        <f t="shared" si="1576"/>
        <v>39.790999999999997</v>
      </c>
      <c r="R5645" s="21">
        <f t="shared" si="1585"/>
        <v>235.29166666664807</v>
      </c>
      <c r="S5645" s="21">
        <f t="shared" si="1586"/>
        <v>10.70384591512954</v>
      </c>
      <c r="T5645" s="21">
        <f t="shared" si="1577"/>
        <v>86.147999999999996</v>
      </c>
      <c r="U5645" s="37">
        <f>VLOOKUP(Time_Zone, 'LSTM LookUp'!$B$5:$D$8, 3, FALSE)</f>
        <v>-75</v>
      </c>
      <c r="V5645" s="21">
        <f t="shared" si="1587"/>
        <v>-2.1886707421575577</v>
      </c>
      <c r="W5645" s="21">
        <f t="shared" si="1578"/>
        <v>100.6008323144606</v>
      </c>
      <c r="X5645" s="21">
        <f t="shared" si="1579"/>
        <v>-5.6884918526498236</v>
      </c>
      <c r="Y5645" s="21">
        <f t="shared" si="1580"/>
        <v>71.311508147350182</v>
      </c>
      <c r="Z5645" s="21">
        <f t="shared" si="1588"/>
        <v>22.604502582567708</v>
      </c>
      <c r="AA5645" s="21">
        <f t="shared" si="1581"/>
        <v>0</v>
      </c>
      <c r="AB5645" s="21">
        <f t="shared" si="1582"/>
        <v>22.604502582567708</v>
      </c>
      <c r="AC5645" s="21">
        <f t="shared" si="1583"/>
        <v>62.959999999999994</v>
      </c>
      <c r="AD5645" s="21">
        <f t="shared" si="1589"/>
        <v>22.604502582567708</v>
      </c>
      <c r="AE5645" s="21" t="str">
        <f t="shared" si="1584"/>
        <v>8/23/8:00</v>
      </c>
    </row>
    <row r="5646" spans="2:31">
      <c r="B5646" s="37">
        <v>8</v>
      </c>
      <c r="C5646" s="38">
        <v>23</v>
      </c>
      <c r="D5646" s="39">
        <v>9</v>
      </c>
      <c r="E5646" s="17">
        <v>20</v>
      </c>
      <c r="F5646" s="17">
        <v>119</v>
      </c>
      <c r="G5646" s="17">
        <v>480</v>
      </c>
      <c r="H5646" s="37">
        <f t="shared" si="1572"/>
        <v>68</v>
      </c>
      <c r="I5646" s="37">
        <f>IF(H5646&lt;'Roof Calculator'!$G$8, 1, 0)</f>
        <v>0</v>
      </c>
      <c r="J5646" s="37">
        <f>IF(H5646&gt;='Roof Calculator'!$G$8, 1, 0)</f>
        <v>1</v>
      </c>
      <c r="K5646" s="37">
        <f t="shared" si="1573"/>
        <v>0</v>
      </c>
      <c r="L5646" s="37">
        <f t="shared" si="1574"/>
        <v>68</v>
      </c>
      <c r="M5646" s="37">
        <v>0</v>
      </c>
      <c r="N5646" s="37">
        <f t="shared" si="1575"/>
        <v>119</v>
      </c>
      <c r="O5646" s="37">
        <v>0</v>
      </c>
      <c r="P5646" s="37">
        <v>0</v>
      </c>
      <c r="Q5646" s="21">
        <f t="shared" si="1576"/>
        <v>39.790999999999997</v>
      </c>
      <c r="R5646" s="21">
        <f t="shared" si="1585"/>
        <v>235.33333333331473</v>
      </c>
      <c r="S5646" s="21">
        <f t="shared" si="1586"/>
        <v>10.689123804648025</v>
      </c>
      <c r="T5646" s="21">
        <f t="shared" si="1577"/>
        <v>86.147999999999996</v>
      </c>
      <c r="U5646" s="37">
        <f>VLOOKUP(Time_Zone, 'LSTM LookUp'!$B$5:$D$8, 3, FALSE)</f>
        <v>-75</v>
      </c>
      <c r="V5646" s="21">
        <f t="shared" si="1587"/>
        <v>-2.1772013653963831</v>
      </c>
      <c r="W5646" s="21">
        <f t="shared" si="1578"/>
        <v>115.60369965865091</v>
      </c>
      <c r="X5646" s="21">
        <f t="shared" si="1579"/>
        <v>-99.64106958911151</v>
      </c>
      <c r="Y5646" s="21">
        <f t="shared" si="1580"/>
        <v>19.35893041088849</v>
      </c>
      <c r="Z5646" s="21">
        <f t="shared" si="1588"/>
        <v>6.1364428244102127</v>
      </c>
      <c r="AA5646" s="21">
        <f t="shared" si="1581"/>
        <v>0</v>
      </c>
      <c r="AB5646" s="21">
        <f t="shared" si="1582"/>
        <v>6.1364428244102127</v>
      </c>
      <c r="AC5646" s="21">
        <f t="shared" si="1583"/>
        <v>68</v>
      </c>
      <c r="AD5646" s="21">
        <f t="shared" si="1589"/>
        <v>6.1364428244102127</v>
      </c>
      <c r="AE5646" s="21" t="str">
        <f t="shared" si="1584"/>
        <v>8/23/9:00</v>
      </c>
    </row>
    <row r="5647" spans="2:31">
      <c r="B5647" s="37">
        <v>8</v>
      </c>
      <c r="C5647" s="38">
        <v>23</v>
      </c>
      <c r="D5647" s="39">
        <v>10</v>
      </c>
      <c r="E5647" s="17">
        <v>21.7</v>
      </c>
      <c r="F5647" s="17">
        <v>101</v>
      </c>
      <c r="G5647" s="17">
        <v>754</v>
      </c>
      <c r="H5647" s="37">
        <f t="shared" si="1572"/>
        <v>71.06</v>
      </c>
      <c r="I5647" s="37">
        <f>IF(H5647&lt;'Roof Calculator'!$G$8, 1, 0)</f>
        <v>0</v>
      </c>
      <c r="J5647" s="37">
        <f>IF(H5647&gt;='Roof Calculator'!$G$8, 1, 0)</f>
        <v>1</v>
      </c>
      <c r="K5647" s="37">
        <f t="shared" si="1573"/>
        <v>0</v>
      </c>
      <c r="L5647" s="37">
        <f t="shared" si="1574"/>
        <v>71.06</v>
      </c>
      <c r="M5647" s="37">
        <v>0</v>
      </c>
      <c r="N5647" s="37">
        <f t="shared" si="1575"/>
        <v>101</v>
      </c>
      <c r="O5647" s="37">
        <v>0</v>
      </c>
      <c r="P5647" s="37">
        <v>0</v>
      </c>
      <c r="Q5647" s="21">
        <f t="shared" si="1576"/>
        <v>39.790999999999997</v>
      </c>
      <c r="R5647" s="21">
        <f t="shared" si="1585"/>
        <v>235.37499999998138</v>
      </c>
      <c r="S5647" s="21">
        <f t="shared" si="1586"/>
        <v>10.674396844607378</v>
      </c>
      <c r="T5647" s="21">
        <f t="shared" si="1577"/>
        <v>86.147999999999996</v>
      </c>
      <c r="U5647" s="37">
        <f>VLOOKUP(Time_Zone, 'LSTM LookUp'!$B$5:$D$8, 3, FALSE)</f>
        <v>-75</v>
      </c>
      <c r="V5647" s="21">
        <f t="shared" si="1587"/>
        <v>-2.1657183052354791</v>
      </c>
      <c r="W5647" s="21">
        <f t="shared" si="1578"/>
        <v>130.60657042369115</v>
      </c>
      <c r="X5647" s="21">
        <f t="shared" si="1579"/>
        <v>-281.17698402386998</v>
      </c>
      <c r="Y5647" s="21">
        <f t="shared" si="1580"/>
        <v>-180.17698402386998</v>
      </c>
      <c r="Z5647" s="21">
        <f t="shared" si="1588"/>
        <v>-57.112957031720953</v>
      </c>
      <c r="AA5647" s="21">
        <f t="shared" si="1581"/>
        <v>0</v>
      </c>
      <c r="AB5647" s="21">
        <f t="shared" si="1582"/>
        <v>-57.112957031720953</v>
      </c>
      <c r="AC5647" s="21">
        <f t="shared" si="1583"/>
        <v>71.06</v>
      </c>
      <c r="AD5647" s="21">
        <f t="shared" si="1589"/>
        <v>-57.112957031720953</v>
      </c>
      <c r="AE5647" s="21" t="str">
        <f t="shared" si="1584"/>
        <v>8/23/10:00</v>
      </c>
    </row>
    <row r="5648" spans="2:31">
      <c r="B5648" s="37">
        <v>8</v>
      </c>
      <c r="C5648" s="38">
        <v>23</v>
      </c>
      <c r="D5648" s="39">
        <v>11</v>
      </c>
      <c r="E5648" s="17">
        <v>23.3</v>
      </c>
      <c r="F5648" s="17">
        <v>340</v>
      </c>
      <c r="G5648" s="17">
        <v>216</v>
      </c>
      <c r="H5648" s="37">
        <f t="shared" si="1572"/>
        <v>73.94</v>
      </c>
      <c r="I5648" s="37">
        <f>IF(H5648&lt;'Roof Calculator'!$G$8, 1, 0)</f>
        <v>0</v>
      </c>
      <c r="J5648" s="37">
        <f>IF(H5648&gt;='Roof Calculator'!$G$8, 1, 0)</f>
        <v>1</v>
      </c>
      <c r="K5648" s="37">
        <f t="shared" si="1573"/>
        <v>0</v>
      </c>
      <c r="L5648" s="37">
        <f t="shared" si="1574"/>
        <v>73.94</v>
      </c>
      <c r="M5648" s="37">
        <v>0</v>
      </c>
      <c r="N5648" s="37">
        <f t="shared" si="1575"/>
        <v>340</v>
      </c>
      <c r="O5648" s="37">
        <v>0</v>
      </c>
      <c r="P5648" s="37">
        <v>0</v>
      </c>
      <c r="Q5648" s="21">
        <f t="shared" si="1576"/>
        <v>39.790999999999997</v>
      </c>
      <c r="R5648" s="21">
        <f t="shared" si="1585"/>
        <v>235.41666666664804</v>
      </c>
      <c r="S5648" s="21">
        <f t="shared" si="1586"/>
        <v>10.659665042315913</v>
      </c>
      <c r="T5648" s="21">
        <f t="shared" si="1577"/>
        <v>86.147999999999996</v>
      </c>
      <c r="U5648" s="37">
        <f>VLOOKUP(Time_Zone, 'LSTM LookUp'!$B$5:$D$8, 3, FALSE)</f>
        <v>-75</v>
      </c>
      <c r="V5648" s="21">
        <f t="shared" si="1587"/>
        <v>-2.1542215799532052</v>
      </c>
      <c r="W5648" s="21">
        <f t="shared" si="1578"/>
        <v>145.60944460501173</v>
      </c>
      <c r="X5648" s="21">
        <f t="shared" si="1579"/>
        <v>-109.026361414211</v>
      </c>
      <c r="Y5648" s="21">
        <f t="shared" si="1580"/>
        <v>230.97363858578899</v>
      </c>
      <c r="Z5648" s="21">
        <f t="shared" si="1588"/>
        <v>73.214609332470459</v>
      </c>
      <c r="AA5648" s="21">
        <f t="shared" si="1581"/>
        <v>0</v>
      </c>
      <c r="AB5648" s="21">
        <f t="shared" si="1582"/>
        <v>73.214609332470459</v>
      </c>
      <c r="AC5648" s="21">
        <f t="shared" si="1583"/>
        <v>73.94</v>
      </c>
      <c r="AD5648" s="21">
        <f t="shared" si="1589"/>
        <v>73.214609332470459</v>
      </c>
      <c r="AE5648" s="21" t="str">
        <f t="shared" si="1584"/>
        <v>8/23/11:00</v>
      </c>
    </row>
    <row r="5649" spans="2:31">
      <c r="B5649" s="37">
        <v>8</v>
      </c>
      <c r="C5649" s="38">
        <v>23</v>
      </c>
      <c r="D5649" s="39">
        <v>12</v>
      </c>
      <c r="E5649" s="17">
        <v>23.3</v>
      </c>
      <c r="F5649" s="17">
        <v>235</v>
      </c>
      <c r="G5649" s="17">
        <v>747</v>
      </c>
      <c r="H5649" s="37">
        <f t="shared" si="1572"/>
        <v>73.94</v>
      </c>
      <c r="I5649" s="37">
        <f>IF(H5649&lt;'Roof Calculator'!$G$8, 1, 0)</f>
        <v>0</v>
      </c>
      <c r="J5649" s="37">
        <f>IF(H5649&gt;='Roof Calculator'!$G$8, 1, 0)</f>
        <v>1</v>
      </c>
      <c r="K5649" s="37">
        <f t="shared" si="1573"/>
        <v>0</v>
      </c>
      <c r="L5649" s="37">
        <f t="shared" si="1574"/>
        <v>73.94</v>
      </c>
      <c r="M5649" s="37">
        <v>0</v>
      </c>
      <c r="N5649" s="37">
        <f t="shared" si="1575"/>
        <v>235</v>
      </c>
      <c r="O5649" s="37">
        <v>0</v>
      </c>
      <c r="P5649" s="37">
        <v>0</v>
      </c>
      <c r="Q5649" s="21">
        <f t="shared" si="1576"/>
        <v>39.790999999999997</v>
      </c>
      <c r="R5649" s="21">
        <f t="shared" si="1585"/>
        <v>235.4583333333147</v>
      </c>
      <c r="S5649" s="21">
        <f t="shared" si="1586"/>
        <v>10.644928405081655</v>
      </c>
      <c r="T5649" s="21">
        <f t="shared" si="1577"/>
        <v>86.147999999999996</v>
      </c>
      <c r="U5649" s="37">
        <f>VLOOKUP(Time_Zone, 'LSTM LookUp'!$B$5:$D$8, 3, FALSE)</f>
        <v>-75</v>
      </c>
      <c r="V5649" s="21">
        <f t="shared" si="1587"/>
        <v>-2.1427112078607822</v>
      </c>
      <c r="W5649" s="21">
        <f t="shared" si="1578"/>
        <v>160.6123221980348</v>
      </c>
      <c r="X5649" s="21">
        <f t="shared" si="1579"/>
        <v>-443.80659865537098</v>
      </c>
      <c r="Y5649" s="21">
        <f t="shared" si="1580"/>
        <v>-208.80659865537098</v>
      </c>
      <c r="Z5649" s="21">
        <f t="shared" si="1588"/>
        <v>-66.188044835760479</v>
      </c>
      <c r="AA5649" s="21">
        <f t="shared" si="1581"/>
        <v>0</v>
      </c>
      <c r="AB5649" s="21">
        <f t="shared" si="1582"/>
        <v>-66.188044835760479</v>
      </c>
      <c r="AC5649" s="21">
        <f t="shared" si="1583"/>
        <v>73.94</v>
      </c>
      <c r="AD5649" s="21">
        <f t="shared" si="1589"/>
        <v>-66.188044835760479</v>
      </c>
      <c r="AE5649" s="21" t="str">
        <f t="shared" si="1584"/>
        <v>8/23/12:00</v>
      </c>
    </row>
    <row r="5650" spans="2:31">
      <c r="B5650" s="37">
        <v>8</v>
      </c>
      <c r="C5650" s="38">
        <v>23</v>
      </c>
      <c r="D5650" s="39">
        <v>13</v>
      </c>
      <c r="E5650" s="17">
        <v>23.9</v>
      </c>
      <c r="F5650" s="17">
        <v>387</v>
      </c>
      <c r="G5650" s="17">
        <v>210</v>
      </c>
      <c r="H5650" s="37">
        <f t="shared" si="1572"/>
        <v>75.02</v>
      </c>
      <c r="I5650" s="37">
        <f>IF(H5650&lt;'Roof Calculator'!$G$8, 1, 0)</f>
        <v>0</v>
      </c>
      <c r="J5650" s="37">
        <f>IF(H5650&gt;='Roof Calculator'!$G$8, 1, 0)</f>
        <v>1</v>
      </c>
      <c r="K5650" s="37">
        <f t="shared" si="1573"/>
        <v>0</v>
      </c>
      <c r="L5650" s="37">
        <f t="shared" si="1574"/>
        <v>75.02</v>
      </c>
      <c r="M5650" s="37">
        <v>0</v>
      </c>
      <c r="N5650" s="37">
        <f t="shared" si="1575"/>
        <v>387</v>
      </c>
      <c r="O5650" s="37">
        <v>0</v>
      </c>
      <c r="P5650" s="37">
        <v>0</v>
      </c>
      <c r="Q5650" s="21">
        <f t="shared" si="1576"/>
        <v>39.790999999999997</v>
      </c>
      <c r="R5650" s="21">
        <f t="shared" si="1585"/>
        <v>235.49999999998136</v>
      </c>
      <c r="S5650" s="21">
        <f t="shared" si="1586"/>
        <v>10.630186940212266</v>
      </c>
      <c r="T5650" s="21">
        <f t="shared" si="1577"/>
        <v>86.147999999999996</v>
      </c>
      <c r="U5650" s="37">
        <f>VLOOKUP(Time_Zone, 'LSTM LookUp'!$B$5:$D$8, 3, FALSE)</f>
        <v>-75</v>
      </c>
      <c r="V5650" s="21">
        <f t="shared" si="1587"/>
        <v>-2.1311872073022116</v>
      </c>
      <c r="W5650" s="21">
        <f t="shared" si="1578"/>
        <v>175.61520319817447</v>
      </c>
      <c r="X5650" s="21">
        <f t="shared" si="1579"/>
        <v>-133.33500976812303</v>
      </c>
      <c r="Y5650" s="21">
        <f t="shared" si="1580"/>
        <v>253.66499023187697</v>
      </c>
      <c r="Z5650" s="21">
        <f t="shared" si="1588"/>
        <v>80.4073714856154</v>
      </c>
      <c r="AA5650" s="21">
        <f t="shared" si="1581"/>
        <v>0</v>
      </c>
      <c r="AB5650" s="21">
        <f t="shared" si="1582"/>
        <v>80.4073714856154</v>
      </c>
      <c r="AC5650" s="21">
        <f t="shared" si="1583"/>
        <v>75.02</v>
      </c>
      <c r="AD5650" s="21">
        <f t="shared" si="1589"/>
        <v>80.4073714856154</v>
      </c>
      <c r="AE5650" s="21" t="str">
        <f t="shared" si="1584"/>
        <v>8/23/13:00</v>
      </c>
    </row>
    <row r="5651" spans="2:31">
      <c r="B5651" s="37">
        <v>8</v>
      </c>
      <c r="C5651" s="38">
        <v>23</v>
      </c>
      <c r="D5651" s="39">
        <v>14</v>
      </c>
      <c r="E5651" s="17">
        <v>24.4</v>
      </c>
      <c r="F5651" s="17">
        <v>243</v>
      </c>
      <c r="G5651" s="17">
        <v>549</v>
      </c>
      <c r="H5651" s="37">
        <f t="shared" si="1572"/>
        <v>75.92</v>
      </c>
      <c r="I5651" s="37">
        <f>IF(H5651&lt;'Roof Calculator'!$G$8, 1, 0)</f>
        <v>0</v>
      </c>
      <c r="J5651" s="37">
        <f>IF(H5651&gt;='Roof Calculator'!$G$8, 1, 0)</f>
        <v>1</v>
      </c>
      <c r="K5651" s="37">
        <f t="shared" si="1573"/>
        <v>0</v>
      </c>
      <c r="L5651" s="37">
        <f t="shared" si="1574"/>
        <v>75.92</v>
      </c>
      <c r="M5651" s="37">
        <v>0</v>
      </c>
      <c r="N5651" s="37">
        <f t="shared" si="1575"/>
        <v>243</v>
      </c>
      <c r="O5651" s="37">
        <v>0</v>
      </c>
      <c r="P5651" s="37">
        <v>0</v>
      </c>
      <c r="Q5651" s="21">
        <f t="shared" si="1576"/>
        <v>39.790999999999997</v>
      </c>
      <c r="R5651" s="21">
        <f t="shared" si="1585"/>
        <v>235.54166666664801</v>
      </c>
      <c r="S5651" s="21">
        <f t="shared" si="1586"/>
        <v>10.615440655015174</v>
      </c>
      <c r="T5651" s="21">
        <f t="shared" si="1577"/>
        <v>86.147999999999996</v>
      </c>
      <c r="U5651" s="37">
        <f>VLOOKUP(Time_Zone, 'LSTM LookUp'!$B$5:$D$8, 3, FALSE)</f>
        <v>-75</v>
      </c>
      <c r="V5651" s="21">
        <f t="shared" si="1587"/>
        <v>-2.1196495966543205</v>
      </c>
      <c r="W5651" s="21">
        <f t="shared" si="1578"/>
        <v>190.61808760083642</v>
      </c>
      <c r="X5651" s="21">
        <f t="shared" si="1579"/>
        <v>-342.79871690236695</v>
      </c>
      <c r="Y5651" s="21">
        <f t="shared" si="1580"/>
        <v>-99.798716902366948</v>
      </c>
      <c r="Z5651" s="21">
        <f t="shared" si="1588"/>
        <v>-31.634450210969533</v>
      </c>
      <c r="AA5651" s="21">
        <f t="shared" si="1581"/>
        <v>0</v>
      </c>
      <c r="AB5651" s="21">
        <f t="shared" si="1582"/>
        <v>-31.634450210969533</v>
      </c>
      <c r="AC5651" s="21">
        <f t="shared" si="1583"/>
        <v>75.92</v>
      </c>
      <c r="AD5651" s="21">
        <f t="shared" si="1589"/>
        <v>-31.634450210969533</v>
      </c>
      <c r="AE5651" s="21" t="str">
        <f t="shared" si="1584"/>
        <v>8/23/14:00</v>
      </c>
    </row>
    <row r="5652" spans="2:31">
      <c r="B5652" s="37">
        <v>8</v>
      </c>
      <c r="C5652" s="38">
        <v>23</v>
      </c>
      <c r="D5652" s="39">
        <v>15</v>
      </c>
      <c r="E5652" s="17">
        <v>25.6</v>
      </c>
      <c r="F5652" s="17">
        <v>223</v>
      </c>
      <c r="G5652" s="17">
        <v>732</v>
      </c>
      <c r="H5652" s="37">
        <f t="shared" si="1572"/>
        <v>78.08</v>
      </c>
      <c r="I5652" s="37">
        <f>IF(H5652&lt;'Roof Calculator'!$G$8, 1, 0)</f>
        <v>0</v>
      </c>
      <c r="J5652" s="37">
        <f>IF(H5652&gt;='Roof Calculator'!$G$8, 1, 0)</f>
        <v>1</v>
      </c>
      <c r="K5652" s="37">
        <f t="shared" si="1573"/>
        <v>0</v>
      </c>
      <c r="L5652" s="37">
        <f t="shared" si="1574"/>
        <v>78.08</v>
      </c>
      <c r="M5652" s="37">
        <v>0</v>
      </c>
      <c r="N5652" s="37">
        <f t="shared" si="1575"/>
        <v>223</v>
      </c>
      <c r="O5652" s="37">
        <v>0</v>
      </c>
      <c r="P5652" s="37">
        <v>0</v>
      </c>
      <c r="Q5652" s="21">
        <f t="shared" si="1576"/>
        <v>39.790999999999997</v>
      </c>
      <c r="R5652" s="21">
        <f t="shared" si="1585"/>
        <v>235.58333333331467</v>
      </c>
      <c r="S5652" s="21">
        <f t="shared" si="1586"/>
        <v>10.600689556797503</v>
      </c>
      <c r="T5652" s="21">
        <f t="shared" si="1577"/>
        <v>86.147999999999996</v>
      </c>
      <c r="U5652" s="37">
        <f>VLOOKUP(Time_Zone, 'LSTM LookUp'!$B$5:$D$8, 3, FALSE)</f>
        <v>-75</v>
      </c>
      <c r="V5652" s="21">
        <f t="shared" si="1587"/>
        <v>-2.1080983943267011</v>
      </c>
      <c r="W5652" s="21">
        <f t="shared" si="1578"/>
        <v>205.62097540141832</v>
      </c>
      <c r="X5652" s="21">
        <f t="shared" si="1579"/>
        <v>-412.31602841127335</v>
      </c>
      <c r="Y5652" s="21">
        <f t="shared" si="1580"/>
        <v>-189.31602841127335</v>
      </c>
      <c r="Z5652" s="21">
        <f t="shared" si="1588"/>
        <v>-60.00987448339508</v>
      </c>
      <c r="AA5652" s="21">
        <f t="shared" si="1581"/>
        <v>0</v>
      </c>
      <c r="AB5652" s="21">
        <f t="shared" si="1582"/>
        <v>-60.00987448339508</v>
      </c>
      <c r="AC5652" s="21">
        <f t="shared" si="1583"/>
        <v>78.08</v>
      </c>
      <c r="AD5652" s="21">
        <f t="shared" si="1589"/>
        <v>-60.00987448339508</v>
      </c>
      <c r="AE5652" s="21" t="str">
        <f t="shared" si="1584"/>
        <v>8/23/15:00</v>
      </c>
    </row>
    <row r="5653" spans="2:31">
      <c r="B5653" s="37">
        <v>8</v>
      </c>
      <c r="C5653" s="38">
        <v>23</v>
      </c>
      <c r="D5653" s="39">
        <v>16</v>
      </c>
      <c r="E5653" s="17">
        <v>25.6</v>
      </c>
      <c r="F5653" s="17">
        <v>176</v>
      </c>
      <c r="G5653" s="17">
        <v>711</v>
      </c>
      <c r="H5653" s="37">
        <f t="shared" si="1572"/>
        <v>78.08</v>
      </c>
      <c r="I5653" s="37">
        <f>IF(H5653&lt;'Roof Calculator'!$G$8, 1, 0)</f>
        <v>0</v>
      </c>
      <c r="J5653" s="37">
        <f>IF(H5653&gt;='Roof Calculator'!$G$8, 1, 0)</f>
        <v>1</v>
      </c>
      <c r="K5653" s="37">
        <f t="shared" si="1573"/>
        <v>0</v>
      </c>
      <c r="L5653" s="37">
        <f t="shared" si="1574"/>
        <v>78.08</v>
      </c>
      <c r="M5653" s="37">
        <v>0</v>
      </c>
      <c r="N5653" s="37">
        <f t="shared" si="1575"/>
        <v>176</v>
      </c>
      <c r="O5653" s="37">
        <v>0</v>
      </c>
      <c r="P5653" s="37">
        <v>0</v>
      </c>
      <c r="Q5653" s="21">
        <f t="shared" si="1576"/>
        <v>39.790999999999997</v>
      </c>
      <c r="R5653" s="21">
        <f t="shared" si="1585"/>
        <v>235.62499999998133</v>
      </c>
      <c r="S5653" s="21">
        <f t="shared" si="1586"/>
        <v>10.585933652866023</v>
      </c>
      <c r="T5653" s="21">
        <f t="shared" si="1577"/>
        <v>86.147999999999996</v>
      </c>
      <c r="U5653" s="37">
        <f>VLOOKUP(Time_Zone, 'LSTM LookUp'!$B$5:$D$8, 3, FALSE)</f>
        <v>-75</v>
      </c>
      <c r="V5653" s="21">
        <f t="shared" si="1587"/>
        <v>-2.0965336187616046</v>
      </c>
      <c r="W5653" s="21">
        <f t="shared" si="1578"/>
        <v>220.62386659530961</v>
      </c>
      <c r="X5653" s="21">
        <f t="shared" si="1579"/>
        <v>-324.00652584858932</v>
      </c>
      <c r="Y5653" s="21">
        <f t="shared" si="1580"/>
        <v>-148.00652584858932</v>
      </c>
      <c r="Z5653" s="21">
        <f t="shared" si="1588"/>
        <v>-46.915483667352916</v>
      </c>
      <c r="AA5653" s="21">
        <f t="shared" si="1581"/>
        <v>0</v>
      </c>
      <c r="AB5653" s="21">
        <f t="shared" si="1582"/>
        <v>-46.915483667352916</v>
      </c>
      <c r="AC5653" s="21">
        <f t="shared" si="1583"/>
        <v>78.08</v>
      </c>
      <c r="AD5653" s="21">
        <f t="shared" si="1589"/>
        <v>-46.915483667352916</v>
      </c>
      <c r="AE5653" s="21" t="str">
        <f t="shared" si="1584"/>
        <v>8/23/16:00</v>
      </c>
    </row>
    <row r="5654" spans="2:31">
      <c r="B5654" s="37">
        <v>8</v>
      </c>
      <c r="C5654" s="38">
        <v>23</v>
      </c>
      <c r="D5654" s="39">
        <v>17</v>
      </c>
      <c r="E5654" s="17">
        <v>25</v>
      </c>
      <c r="F5654" s="17">
        <v>158</v>
      </c>
      <c r="G5654" s="17">
        <v>595</v>
      </c>
      <c r="H5654" s="37">
        <f t="shared" ref="H5654:H5717" si="1590">E5654*9/5+32</f>
        <v>77</v>
      </c>
      <c r="I5654" s="37">
        <f>IF(H5654&lt;'Roof Calculator'!$G$8, 1, 0)</f>
        <v>0</v>
      </c>
      <c r="J5654" s="37">
        <f>IF(H5654&gt;='Roof Calculator'!$G$8, 1, 0)</f>
        <v>1</v>
      </c>
      <c r="K5654" s="37">
        <f t="shared" ref="K5654:K5717" si="1591">I5654*H5654</f>
        <v>0</v>
      </c>
      <c r="L5654" s="37">
        <f t="shared" ref="L5654:L5717" si="1592">J5654*H5654</f>
        <v>77</v>
      </c>
      <c r="M5654" s="37">
        <v>0</v>
      </c>
      <c r="N5654" s="37">
        <f t="shared" ref="N5654:N5717" si="1593">F5654*(180-M5654)/180</f>
        <v>158</v>
      </c>
      <c r="O5654" s="37">
        <v>0</v>
      </c>
      <c r="P5654" s="37">
        <v>0</v>
      </c>
      <c r="Q5654" s="21">
        <f t="shared" ref="Q5654:Q5717" si="1594">Latitude</f>
        <v>39.790999999999997</v>
      </c>
      <c r="R5654" s="21">
        <f t="shared" si="1585"/>
        <v>235.66666666664798</v>
      </c>
      <c r="S5654" s="21">
        <f t="shared" si="1586"/>
        <v>10.571172950527268</v>
      </c>
      <c r="T5654" s="21">
        <f t="shared" ref="T5654:T5717" si="1595">Longitude</f>
        <v>86.147999999999996</v>
      </c>
      <c r="U5654" s="37">
        <f>VLOOKUP(Time_Zone, 'LSTM LookUp'!$B$5:$D$8, 3, FALSE)</f>
        <v>-75</v>
      </c>
      <c r="V5654" s="21">
        <f t="shared" si="1587"/>
        <v>-2.0849552884340281</v>
      </c>
      <c r="W5654" s="21">
        <f t="shared" ref="W5654:W5717" si="1596">15*((D5654+(4*(T5654-U5654)+V5654)/60)-12)</f>
        <v>235.6267611778915</v>
      </c>
      <c r="X5654" s="21">
        <f t="shared" ref="X5654:X5717" si="1597">G5654*(SIN(S5654*PI()/180)*SIN(Q5654*PI()/180)*COS(O5654*PI()/180)-SIN(S5654*PI()/180)*COS(Q5654*PI()/180)*SIN(O5654*PI()/180)*COS(P5654*PI()/180)+COS(S5654*PI()/180)*COS(Q5654*PI()/180)*COS(O5654*PI()/180)*COS(W5654*PI()/180)+COS(S5654*PI()/180)*SIN(Q5654*PI()/180)*SIN(O5654*PI()/180)*COS(P5654*PI()/180)*COS(W5654*PI()/180)+COS(S5654*PI()/180)*SIN(P5654*PI()/180)*SIN(W5654*PI()/180)*SIN(O5654*PI()/180))</f>
        <v>-183.88018559953753</v>
      </c>
      <c r="Y5654" s="21">
        <f t="shared" ref="Y5654:Y5717" si="1598">X5654+N5654</f>
        <v>-25.880185599537526</v>
      </c>
      <c r="Z5654" s="21">
        <f t="shared" si="1588"/>
        <v>-8.2035668214067297</v>
      </c>
      <c r="AA5654" s="21">
        <f t="shared" ref="AA5654:AA5717" si="1599">Z5654*I5654</f>
        <v>0</v>
      </c>
      <c r="AB5654" s="21">
        <f t="shared" ref="AB5654:AB5717" si="1600">Z5654*J5654</f>
        <v>-8.2035668214067297</v>
      </c>
      <c r="AC5654" s="21">
        <f t="shared" ref="AC5654:AC5717" si="1601">L5654</f>
        <v>77</v>
      </c>
      <c r="AD5654" s="21">
        <f t="shared" si="1589"/>
        <v>-8.2035668214067297</v>
      </c>
      <c r="AE5654" s="21" t="str">
        <f t="shared" ref="AE5654:AE5717" si="1602">CONCATENATE(B5654, "/", C5654, "/", D5654,":00")</f>
        <v>8/23/17:00</v>
      </c>
    </row>
    <row r="5655" spans="2:31">
      <c r="B5655" s="37">
        <v>8</v>
      </c>
      <c r="C5655" s="38">
        <v>23</v>
      </c>
      <c r="D5655" s="39">
        <v>18</v>
      </c>
      <c r="E5655" s="17">
        <v>23.9</v>
      </c>
      <c r="F5655" s="17">
        <v>90</v>
      </c>
      <c r="G5655" s="17">
        <v>560</v>
      </c>
      <c r="H5655" s="37">
        <f t="shared" si="1590"/>
        <v>75.02</v>
      </c>
      <c r="I5655" s="37">
        <f>IF(H5655&lt;'Roof Calculator'!$G$8, 1, 0)</f>
        <v>0</v>
      </c>
      <c r="J5655" s="37">
        <f>IF(H5655&gt;='Roof Calculator'!$G$8, 1, 0)</f>
        <v>1</v>
      </c>
      <c r="K5655" s="37">
        <f t="shared" si="1591"/>
        <v>0</v>
      </c>
      <c r="L5655" s="37">
        <f t="shared" si="1592"/>
        <v>75.02</v>
      </c>
      <c r="M5655" s="37">
        <v>0</v>
      </c>
      <c r="N5655" s="37">
        <f t="shared" si="1593"/>
        <v>90</v>
      </c>
      <c r="O5655" s="37">
        <v>0</v>
      </c>
      <c r="P5655" s="37">
        <v>0</v>
      </c>
      <c r="Q5655" s="21">
        <f t="shared" si="1594"/>
        <v>39.790999999999997</v>
      </c>
      <c r="R5655" s="21">
        <f t="shared" ref="R5655:R5718" si="1603">R5654+1/24</f>
        <v>235.70833333331464</v>
      </c>
      <c r="S5655" s="21">
        <f t="shared" ref="S5655:S5718" si="1604">ASIN(SIN(23.45*PI()/180)*SIN((360/365*(R5655-81))*PI()/180))*180/PI()</f>
        <v>10.556407457087406</v>
      </c>
      <c r="T5655" s="21">
        <f t="shared" si="1595"/>
        <v>86.147999999999996</v>
      </c>
      <c r="U5655" s="37">
        <f>VLOOKUP(Time_Zone, 'LSTM LookUp'!$B$5:$D$8, 3, FALSE)</f>
        <v>-75</v>
      </c>
      <c r="V5655" s="21">
        <f t="shared" ref="V5655:V5718" si="1605">9.87*SIN(2*(360/365*(R5655-81))*PI()/180)-7.53*COS((360/365*(R5655-81))*PI()/180)-1.5*SIN((360/365*(R5655-81))*PI()/180)</f>
        <v>-2.0733634218515653</v>
      </c>
      <c r="W5655" s="21">
        <f t="shared" si="1596"/>
        <v>250.6296591445371</v>
      </c>
      <c r="X5655" s="21">
        <f t="shared" si="1597"/>
        <v>-74.642711175172252</v>
      </c>
      <c r="Y5655" s="21">
        <f t="shared" si="1598"/>
        <v>15.357288824827748</v>
      </c>
      <c r="Z5655" s="21">
        <f t="shared" ref="Z5655:Z5718" si="1606">Y5655/10.764*3.412</f>
        <v>4.8679923328049304</v>
      </c>
      <c r="AA5655" s="21">
        <f t="shared" si="1599"/>
        <v>0</v>
      </c>
      <c r="AB5655" s="21">
        <f t="shared" si="1600"/>
        <v>4.8679923328049304</v>
      </c>
      <c r="AC5655" s="21">
        <f t="shared" si="1601"/>
        <v>75.02</v>
      </c>
      <c r="AD5655" s="21">
        <f t="shared" ref="AD5655:AD5718" si="1607">AB5655</f>
        <v>4.8679923328049304</v>
      </c>
      <c r="AE5655" s="21" t="str">
        <f t="shared" si="1602"/>
        <v>8/23/18:00</v>
      </c>
    </row>
    <row r="5656" spans="2:31">
      <c r="B5656" s="37">
        <v>8</v>
      </c>
      <c r="C5656" s="38">
        <v>23</v>
      </c>
      <c r="D5656" s="39">
        <v>19</v>
      </c>
      <c r="E5656" s="17">
        <v>21.7</v>
      </c>
      <c r="F5656" s="17">
        <v>47</v>
      </c>
      <c r="G5656" s="17">
        <v>371</v>
      </c>
      <c r="H5656" s="37">
        <f t="shared" si="1590"/>
        <v>71.06</v>
      </c>
      <c r="I5656" s="37">
        <f>IF(H5656&lt;'Roof Calculator'!$G$8, 1, 0)</f>
        <v>0</v>
      </c>
      <c r="J5656" s="37">
        <f>IF(H5656&gt;='Roof Calculator'!$G$8, 1, 0)</f>
        <v>1</v>
      </c>
      <c r="K5656" s="37">
        <f t="shared" si="1591"/>
        <v>0</v>
      </c>
      <c r="L5656" s="37">
        <f t="shared" si="1592"/>
        <v>71.06</v>
      </c>
      <c r="M5656" s="37">
        <v>0</v>
      </c>
      <c r="N5656" s="37">
        <f t="shared" si="1593"/>
        <v>47</v>
      </c>
      <c r="O5656" s="37">
        <v>0</v>
      </c>
      <c r="P5656" s="37">
        <v>0</v>
      </c>
      <c r="Q5656" s="21">
        <f t="shared" si="1594"/>
        <v>39.790999999999997</v>
      </c>
      <c r="R5656" s="21">
        <f t="shared" si="1603"/>
        <v>235.7499999999813</v>
      </c>
      <c r="S5656" s="21">
        <f t="shared" si="1604"/>
        <v>10.541637179852374</v>
      </c>
      <c r="T5656" s="21">
        <f t="shared" si="1595"/>
        <v>86.147999999999996</v>
      </c>
      <c r="U5656" s="37">
        <f>VLOOKUP(Time_Zone, 'LSTM LookUp'!$B$5:$D$8, 3, FALSE)</f>
        <v>-75</v>
      </c>
      <c r="V5656" s="21">
        <f t="shared" si="1605"/>
        <v>-2.0617580375544824</v>
      </c>
      <c r="W5656" s="21">
        <f t="shared" si="1596"/>
        <v>265.63256049061141</v>
      </c>
      <c r="X5656" s="21">
        <f t="shared" si="1597"/>
        <v>22.096499367367397</v>
      </c>
      <c r="Y5656" s="21">
        <f t="shared" si="1598"/>
        <v>69.0964993673674</v>
      </c>
      <c r="Z5656" s="21">
        <f t="shared" si="1606"/>
        <v>21.902383485828466</v>
      </c>
      <c r="AA5656" s="21">
        <f t="shared" si="1599"/>
        <v>0</v>
      </c>
      <c r="AB5656" s="21">
        <f t="shared" si="1600"/>
        <v>21.902383485828466</v>
      </c>
      <c r="AC5656" s="21">
        <f t="shared" si="1601"/>
        <v>71.06</v>
      </c>
      <c r="AD5656" s="21">
        <f t="shared" si="1607"/>
        <v>21.902383485828466</v>
      </c>
      <c r="AE5656" s="21" t="str">
        <f t="shared" si="1602"/>
        <v>8/23/19:00</v>
      </c>
    </row>
    <row r="5657" spans="2:31">
      <c r="B5657" s="37">
        <v>8</v>
      </c>
      <c r="C5657" s="38">
        <v>23</v>
      </c>
      <c r="D5657" s="39">
        <v>20</v>
      </c>
      <c r="E5657" s="17">
        <v>19.399999999999999</v>
      </c>
      <c r="F5657" s="17">
        <v>11</v>
      </c>
      <c r="G5657" s="17">
        <v>41</v>
      </c>
      <c r="H5657" s="37">
        <f t="shared" si="1590"/>
        <v>66.92</v>
      </c>
      <c r="I5657" s="37">
        <f>IF(H5657&lt;'Roof Calculator'!$G$8, 1, 0)</f>
        <v>0</v>
      </c>
      <c r="J5657" s="37">
        <f>IF(H5657&gt;='Roof Calculator'!$G$8, 1, 0)</f>
        <v>1</v>
      </c>
      <c r="K5657" s="37">
        <f t="shared" si="1591"/>
        <v>0</v>
      </c>
      <c r="L5657" s="37">
        <f t="shared" si="1592"/>
        <v>66.92</v>
      </c>
      <c r="M5657" s="37">
        <v>0</v>
      </c>
      <c r="N5657" s="37">
        <f t="shared" si="1593"/>
        <v>11</v>
      </c>
      <c r="O5657" s="37">
        <v>0</v>
      </c>
      <c r="P5657" s="37">
        <v>0</v>
      </c>
      <c r="Q5657" s="21">
        <f t="shared" si="1594"/>
        <v>39.790999999999997</v>
      </c>
      <c r="R5657" s="21">
        <f t="shared" si="1603"/>
        <v>235.79166666664796</v>
      </c>
      <c r="S5657" s="21">
        <f t="shared" si="1604"/>
        <v>10.526862126127721</v>
      </c>
      <c r="T5657" s="21">
        <f t="shared" si="1595"/>
        <v>86.147999999999996</v>
      </c>
      <c r="U5657" s="37">
        <f>VLOOKUP(Time_Zone, 'LSTM LookUp'!$B$5:$D$8, 3, FALSE)</f>
        <v>-75</v>
      </c>
      <c r="V5657" s="21">
        <f t="shared" si="1605"/>
        <v>-2.0501391541155565</v>
      </c>
      <c r="W5657" s="21">
        <f t="shared" si="1596"/>
        <v>280.63546521147111</v>
      </c>
      <c r="X5657" s="21">
        <f t="shared" si="1597"/>
        <v>10.510337922346315</v>
      </c>
      <c r="Y5657" s="21">
        <f t="shared" si="1598"/>
        <v>21.510337922346316</v>
      </c>
      <c r="Z5657" s="21">
        <f t="shared" si="1606"/>
        <v>6.8184014298630284</v>
      </c>
      <c r="AA5657" s="21">
        <f t="shared" si="1599"/>
        <v>0</v>
      </c>
      <c r="AB5657" s="21">
        <f t="shared" si="1600"/>
        <v>6.8184014298630284</v>
      </c>
      <c r="AC5657" s="21">
        <f t="shared" si="1601"/>
        <v>66.92</v>
      </c>
      <c r="AD5657" s="21">
        <f t="shared" si="1607"/>
        <v>6.8184014298630284</v>
      </c>
      <c r="AE5657" s="21" t="str">
        <f t="shared" si="1602"/>
        <v>8/23/20:00</v>
      </c>
    </row>
    <row r="5658" spans="2:31">
      <c r="B5658" s="37">
        <v>8</v>
      </c>
      <c r="C5658" s="38">
        <v>23</v>
      </c>
      <c r="D5658" s="39">
        <v>21</v>
      </c>
      <c r="E5658" s="17">
        <v>17.8</v>
      </c>
      <c r="F5658" s="17">
        <v>0</v>
      </c>
      <c r="G5658" s="17">
        <v>0</v>
      </c>
      <c r="H5658" s="37">
        <f t="shared" si="1590"/>
        <v>64.040000000000006</v>
      </c>
      <c r="I5658" s="37">
        <f>IF(H5658&lt;'Roof Calculator'!$G$8, 1, 0)</f>
        <v>0</v>
      </c>
      <c r="J5658" s="37">
        <f>IF(H5658&gt;='Roof Calculator'!$G$8, 1, 0)</f>
        <v>1</v>
      </c>
      <c r="K5658" s="37">
        <f t="shared" si="1591"/>
        <v>0</v>
      </c>
      <c r="L5658" s="37">
        <f t="shared" si="1592"/>
        <v>64.040000000000006</v>
      </c>
      <c r="M5658" s="37">
        <v>0</v>
      </c>
      <c r="N5658" s="37">
        <f t="shared" si="1593"/>
        <v>0</v>
      </c>
      <c r="O5658" s="37">
        <v>0</v>
      </c>
      <c r="P5658" s="37">
        <v>0</v>
      </c>
      <c r="Q5658" s="21">
        <f t="shared" si="1594"/>
        <v>39.790999999999997</v>
      </c>
      <c r="R5658" s="21">
        <f t="shared" si="1603"/>
        <v>235.83333333331461</v>
      </c>
      <c r="S5658" s="21">
        <f t="shared" si="1604"/>
        <v>10.51208230321871</v>
      </c>
      <c r="T5658" s="21">
        <f t="shared" si="1595"/>
        <v>86.147999999999996</v>
      </c>
      <c r="U5658" s="37">
        <f>VLOOKUP(Time_Zone, 'LSTM LookUp'!$B$5:$D$8, 3, FALSE)</f>
        <v>-75</v>
      </c>
      <c r="V5658" s="21">
        <f t="shared" si="1605"/>
        <v>-2.0385067901401301</v>
      </c>
      <c r="W5658" s="21">
        <f t="shared" si="1596"/>
        <v>295.63837330246497</v>
      </c>
      <c r="X5658" s="21">
        <f t="shared" si="1597"/>
        <v>0</v>
      </c>
      <c r="Y5658" s="21">
        <f t="shared" si="1598"/>
        <v>0</v>
      </c>
      <c r="Z5658" s="21">
        <f t="shared" si="1606"/>
        <v>0</v>
      </c>
      <c r="AA5658" s="21">
        <f t="shared" si="1599"/>
        <v>0</v>
      </c>
      <c r="AB5658" s="21">
        <f t="shared" si="1600"/>
        <v>0</v>
      </c>
      <c r="AC5658" s="21">
        <f t="shared" si="1601"/>
        <v>64.040000000000006</v>
      </c>
      <c r="AD5658" s="21">
        <f t="shared" si="1607"/>
        <v>0</v>
      </c>
      <c r="AE5658" s="21" t="str">
        <f t="shared" si="1602"/>
        <v>8/23/21:00</v>
      </c>
    </row>
    <row r="5659" spans="2:31">
      <c r="B5659" s="37">
        <v>8</v>
      </c>
      <c r="C5659" s="38">
        <v>23</v>
      </c>
      <c r="D5659" s="39">
        <v>22</v>
      </c>
      <c r="E5659" s="17">
        <v>16.7</v>
      </c>
      <c r="F5659" s="17">
        <v>0</v>
      </c>
      <c r="G5659" s="17">
        <v>0</v>
      </c>
      <c r="H5659" s="37">
        <f t="shared" si="1590"/>
        <v>62.059999999999995</v>
      </c>
      <c r="I5659" s="37">
        <f>IF(H5659&lt;'Roof Calculator'!$G$8, 1, 0)</f>
        <v>0</v>
      </c>
      <c r="J5659" s="37">
        <f>IF(H5659&gt;='Roof Calculator'!$G$8, 1, 0)</f>
        <v>1</v>
      </c>
      <c r="K5659" s="37">
        <f t="shared" si="1591"/>
        <v>0</v>
      </c>
      <c r="L5659" s="37">
        <f t="shared" si="1592"/>
        <v>62.059999999999995</v>
      </c>
      <c r="M5659" s="37">
        <v>0</v>
      </c>
      <c r="N5659" s="37">
        <f t="shared" si="1593"/>
        <v>0</v>
      </c>
      <c r="O5659" s="37">
        <v>0</v>
      </c>
      <c r="P5659" s="37">
        <v>0</v>
      </c>
      <c r="Q5659" s="21">
        <f t="shared" si="1594"/>
        <v>39.790999999999997</v>
      </c>
      <c r="R5659" s="21">
        <f t="shared" si="1603"/>
        <v>235.87499999998127</v>
      </c>
      <c r="S5659" s="21">
        <f t="shared" si="1604"/>
        <v>10.497297718430346</v>
      </c>
      <c r="T5659" s="21">
        <f t="shared" si="1595"/>
        <v>86.147999999999996</v>
      </c>
      <c r="U5659" s="37">
        <f>VLOOKUP(Time_Zone, 'LSTM LookUp'!$B$5:$D$8, 3, FALSE)</f>
        <v>-75</v>
      </c>
      <c r="V5659" s="21">
        <f t="shared" si="1605"/>
        <v>-2.0268609642660902</v>
      </c>
      <c r="W5659" s="21">
        <f t="shared" si="1596"/>
        <v>310.64128475893347</v>
      </c>
      <c r="X5659" s="21">
        <f t="shared" si="1597"/>
        <v>0</v>
      </c>
      <c r="Y5659" s="21">
        <f t="shared" si="1598"/>
        <v>0</v>
      </c>
      <c r="Z5659" s="21">
        <f t="shared" si="1606"/>
        <v>0</v>
      </c>
      <c r="AA5659" s="21">
        <f t="shared" si="1599"/>
        <v>0</v>
      </c>
      <c r="AB5659" s="21">
        <f t="shared" si="1600"/>
        <v>0</v>
      </c>
      <c r="AC5659" s="21">
        <f t="shared" si="1601"/>
        <v>62.059999999999995</v>
      </c>
      <c r="AD5659" s="21">
        <f t="shared" si="1607"/>
        <v>0</v>
      </c>
      <c r="AE5659" s="21" t="str">
        <f t="shared" si="1602"/>
        <v>8/23/22:00</v>
      </c>
    </row>
    <row r="5660" spans="2:31">
      <c r="B5660" s="37">
        <v>8</v>
      </c>
      <c r="C5660" s="38">
        <v>23</v>
      </c>
      <c r="D5660" s="39">
        <v>23</v>
      </c>
      <c r="E5660" s="17">
        <v>15.6</v>
      </c>
      <c r="F5660" s="17">
        <v>0</v>
      </c>
      <c r="G5660" s="17">
        <v>0</v>
      </c>
      <c r="H5660" s="37">
        <f t="shared" si="1590"/>
        <v>60.08</v>
      </c>
      <c r="I5660" s="37">
        <f>IF(H5660&lt;'Roof Calculator'!$G$8, 1, 0)</f>
        <v>0</v>
      </c>
      <c r="J5660" s="37">
        <f>IF(H5660&gt;='Roof Calculator'!$G$8, 1, 0)</f>
        <v>1</v>
      </c>
      <c r="K5660" s="37">
        <f t="shared" si="1591"/>
        <v>0</v>
      </c>
      <c r="L5660" s="37">
        <f t="shared" si="1592"/>
        <v>60.08</v>
      </c>
      <c r="M5660" s="37">
        <v>0</v>
      </c>
      <c r="N5660" s="37">
        <f t="shared" si="1593"/>
        <v>0</v>
      </c>
      <c r="O5660" s="37">
        <v>0</v>
      </c>
      <c r="P5660" s="37">
        <v>0</v>
      </c>
      <c r="Q5660" s="21">
        <f t="shared" si="1594"/>
        <v>39.790999999999997</v>
      </c>
      <c r="R5660" s="21">
        <f t="shared" si="1603"/>
        <v>235.91666666664793</v>
      </c>
      <c r="S5660" s="21">
        <f t="shared" si="1604"/>
        <v>10.482508379067244</v>
      </c>
      <c r="T5660" s="21">
        <f t="shared" si="1595"/>
        <v>86.147999999999996</v>
      </c>
      <c r="U5660" s="37">
        <f>VLOOKUP(Time_Zone, 'LSTM LookUp'!$B$5:$D$8, 3, FALSE)</f>
        <v>-75</v>
      </c>
      <c r="V5660" s="21">
        <f t="shared" si="1605"/>
        <v>-2.0152016951637295</v>
      </c>
      <c r="W5660" s="21">
        <f t="shared" si="1596"/>
        <v>325.64419957620913</v>
      </c>
      <c r="X5660" s="21">
        <f t="shared" si="1597"/>
        <v>0</v>
      </c>
      <c r="Y5660" s="21">
        <f t="shared" si="1598"/>
        <v>0</v>
      </c>
      <c r="Z5660" s="21">
        <f t="shared" si="1606"/>
        <v>0</v>
      </c>
      <c r="AA5660" s="21">
        <f t="shared" si="1599"/>
        <v>0</v>
      </c>
      <c r="AB5660" s="21">
        <f t="shared" si="1600"/>
        <v>0</v>
      </c>
      <c r="AC5660" s="21">
        <f t="shared" si="1601"/>
        <v>60.08</v>
      </c>
      <c r="AD5660" s="21">
        <f t="shared" si="1607"/>
        <v>0</v>
      </c>
      <c r="AE5660" s="21" t="str">
        <f t="shared" si="1602"/>
        <v>8/23/23:00</v>
      </c>
    </row>
    <row r="5661" spans="2:31">
      <c r="B5661" s="37">
        <v>8</v>
      </c>
      <c r="C5661" s="38">
        <v>23</v>
      </c>
      <c r="D5661" s="39">
        <v>24</v>
      </c>
      <c r="E5661" s="17">
        <v>14.4</v>
      </c>
      <c r="F5661" s="17">
        <v>0</v>
      </c>
      <c r="G5661" s="17">
        <v>0</v>
      </c>
      <c r="H5661" s="37">
        <f t="shared" si="1590"/>
        <v>57.92</v>
      </c>
      <c r="I5661" s="37">
        <f>IF(H5661&lt;'Roof Calculator'!$G$8, 1, 0)</f>
        <v>0</v>
      </c>
      <c r="J5661" s="37">
        <f>IF(H5661&gt;='Roof Calculator'!$G$8, 1, 0)</f>
        <v>1</v>
      </c>
      <c r="K5661" s="37">
        <f t="shared" si="1591"/>
        <v>0</v>
      </c>
      <c r="L5661" s="37">
        <f t="shared" si="1592"/>
        <v>57.92</v>
      </c>
      <c r="M5661" s="37">
        <v>0</v>
      </c>
      <c r="N5661" s="37">
        <f t="shared" si="1593"/>
        <v>0</v>
      </c>
      <c r="O5661" s="37">
        <v>0</v>
      </c>
      <c r="P5661" s="37">
        <v>0</v>
      </c>
      <c r="Q5661" s="21">
        <f t="shared" si="1594"/>
        <v>39.790999999999997</v>
      </c>
      <c r="R5661" s="21">
        <f t="shared" si="1603"/>
        <v>235.95833333331458</v>
      </c>
      <c r="S5661" s="21">
        <f t="shared" si="1604"/>
        <v>10.467714292433737</v>
      </c>
      <c r="T5661" s="21">
        <f t="shared" si="1595"/>
        <v>86.147999999999996</v>
      </c>
      <c r="U5661" s="37">
        <f>VLOOKUP(Time_Zone, 'LSTM LookUp'!$B$5:$D$8, 3, FALSE)</f>
        <v>-75</v>
      </c>
      <c r="V5661" s="21">
        <f t="shared" si="1605"/>
        <v>-2.0035290015358087</v>
      </c>
      <c r="W5661" s="21">
        <f t="shared" si="1596"/>
        <v>340.64711774961603</v>
      </c>
      <c r="X5661" s="21">
        <f t="shared" si="1597"/>
        <v>0</v>
      </c>
      <c r="Y5661" s="21">
        <f t="shared" si="1598"/>
        <v>0</v>
      </c>
      <c r="Z5661" s="21">
        <f t="shared" si="1606"/>
        <v>0</v>
      </c>
      <c r="AA5661" s="21">
        <f t="shared" si="1599"/>
        <v>0</v>
      </c>
      <c r="AB5661" s="21">
        <f t="shared" si="1600"/>
        <v>0</v>
      </c>
      <c r="AC5661" s="21">
        <f t="shared" si="1601"/>
        <v>57.92</v>
      </c>
      <c r="AD5661" s="21">
        <f t="shared" si="1607"/>
        <v>0</v>
      </c>
      <c r="AE5661" s="21" t="str">
        <f t="shared" si="1602"/>
        <v>8/23/24:00</v>
      </c>
    </row>
    <row r="5662" spans="2:31">
      <c r="B5662" s="37">
        <v>8</v>
      </c>
      <c r="C5662" s="38">
        <v>24</v>
      </c>
      <c r="D5662" s="39">
        <v>1</v>
      </c>
      <c r="E5662" s="17">
        <v>12.8</v>
      </c>
      <c r="F5662" s="17">
        <v>0</v>
      </c>
      <c r="G5662" s="17">
        <v>0</v>
      </c>
      <c r="H5662" s="37">
        <f t="shared" si="1590"/>
        <v>55.04</v>
      </c>
      <c r="I5662" s="37">
        <f>IF(H5662&lt;'Roof Calculator'!$G$8, 1, 0)</f>
        <v>0</v>
      </c>
      <c r="J5662" s="37">
        <f>IF(H5662&gt;='Roof Calculator'!$G$8, 1, 0)</f>
        <v>1</v>
      </c>
      <c r="K5662" s="37">
        <f t="shared" si="1591"/>
        <v>0</v>
      </c>
      <c r="L5662" s="37">
        <f t="shared" si="1592"/>
        <v>55.04</v>
      </c>
      <c r="M5662" s="37">
        <v>0</v>
      </c>
      <c r="N5662" s="37">
        <f t="shared" si="1593"/>
        <v>0</v>
      </c>
      <c r="O5662" s="37">
        <v>0</v>
      </c>
      <c r="P5662" s="37">
        <v>0</v>
      </c>
      <c r="Q5662" s="21">
        <f t="shared" si="1594"/>
        <v>39.790999999999997</v>
      </c>
      <c r="R5662" s="21">
        <f t="shared" si="1603"/>
        <v>235.99999999998124</v>
      </c>
      <c r="S5662" s="21">
        <f t="shared" si="1604"/>
        <v>10.452915465833847</v>
      </c>
      <c r="T5662" s="21">
        <f t="shared" si="1595"/>
        <v>86.147999999999996</v>
      </c>
      <c r="U5662" s="37">
        <f>VLOOKUP(Time_Zone, 'LSTM LookUp'!$B$5:$D$8, 3, FALSE)</f>
        <v>-75</v>
      </c>
      <c r="V5662" s="21">
        <f t="shared" si="1605"/>
        <v>-1.9918429021174893</v>
      </c>
      <c r="W5662" s="21">
        <f t="shared" si="1596"/>
        <v>-4.3499607255293782</v>
      </c>
      <c r="X5662" s="21">
        <f t="shared" si="1597"/>
        <v>0</v>
      </c>
      <c r="Y5662" s="21">
        <f t="shared" si="1598"/>
        <v>0</v>
      </c>
      <c r="Z5662" s="21">
        <f t="shared" si="1606"/>
        <v>0</v>
      </c>
      <c r="AA5662" s="21">
        <f t="shared" si="1599"/>
        <v>0</v>
      </c>
      <c r="AB5662" s="21">
        <f t="shared" si="1600"/>
        <v>0</v>
      </c>
      <c r="AC5662" s="21">
        <f t="shared" si="1601"/>
        <v>55.04</v>
      </c>
      <c r="AD5662" s="21">
        <f t="shared" si="1607"/>
        <v>0</v>
      </c>
      <c r="AE5662" s="21" t="str">
        <f t="shared" si="1602"/>
        <v>8/24/1:00</v>
      </c>
    </row>
    <row r="5663" spans="2:31">
      <c r="B5663" s="37">
        <v>8</v>
      </c>
      <c r="C5663" s="38">
        <v>24</v>
      </c>
      <c r="D5663" s="39">
        <v>2</v>
      </c>
      <c r="E5663" s="17">
        <v>12.2</v>
      </c>
      <c r="F5663" s="17">
        <v>0</v>
      </c>
      <c r="G5663" s="17">
        <v>0</v>
      </c>
      <c r="H5663" s="37">
        <f t="shared" si="1590"/>
        <v>53.96</v>
      </c>
      <c r="I5663" s="37">
        <f>IF(H5663&lt;'Roof Calculator'!$G$8, 1, 0)</f>
        <v>1</v>
      </c>
      <c r="J5663" s="37">
        <f>IF(H5663&gt;='Roof Calculator'!$G$8, 1, 0)</f>
        <v>0</v>
      </c>
      <c r="K5663" s="37">
        <f t="shared" si="1591"/>
        <v>53.96</v>
      </c>
      <c r="L5663" s="37">
        <f t="shared" si="1592"/>
        <v>0</v>
      </c>
      <c r="M5663" s="37">
        <v>0</v>
      </c>
      <c r="N5663" s="37">
        <f t="shared" si="1593"/>
        <v>0</v>
      </c>
      <c r="O5663" s="37">
        <v>0</v>
      </c>
      <c r="P5663" s="37">
        <v>0</v>
      </c>
      <c r="Q5663" s="21">
        <f t="shared" si="1594"/>
        <v>39.790999999999997</v>
      </c>
      <c r="R5663" s="21">
        <f t="shared" si="1603"/>
        <v>236.0416666666479</v>
      </c>
      <c r="S5663" s="21">
        <f t="shared" si="1604"/>
        <v>10.438111906571292</v>
      </c>
      <c r="T5663" s="21">
        <f t="shared" si="1595"/>
        <v>86.147999999999996</v>
      </c>
      <c r="U5663" s="37">
        <f>VLOOKUP(Time_Zone, 'LSTM LookUp'!$B$5:$D$8, 3, FALSE)</f>
        <v>-75</v>
      </c>
      <c r="V5663" s="21">
        <f t="shared" si="1605"/>
        <v>-1.9801434156763034</v>
      </c>
      <c r="W5663" s="21">
        <f t="shared" si="1596"/>
        <v>10.652964146080945</v>
      </c>
      <c r="X5663" s="21">
        <f t="shared" si="1597"/>
        <v>0</v>
      </c>
      <c r="Y5663" s="21">
        <f t="shared" si="1598"/>
        <v>0</v>
      </c>
      <c r="Z5663" s="21">
        <f t="shared" si="1606"/>
        <v>0</v>
      </c>
      <c r="AA5663" s="21">
        <f t="shared" si="1599"/>
        <v>0</v>
      </c>
      <c r="AB5663" s="21">
        <f t="shared" si="1600"/>
        <v>0</v>
      </c>
      <c r="AC5663" s="21">
        <f t="shared" si="1601"/>
        <v>0</v>
      </c>
      <c r="AD5663" s="21">
        <f t="shared" si="1607"/>
        <v>0</v>
      </c>
      <c r="AE5663" s="21" t="str">
        <f t="shared" si="1602"/>
        <v>8/24/2:00</v>
      </c>
    </row>
    <row r="5664" spans="2:31">
      <c r="B5664" s="37">
        <v>8</v>
      </c>
      <c r="C5664" s="38">
        <v>24</v>
      </c>
      <c r="D5664" s="39">
        <v>3</v>
      </c>
      <c r="E5664" s="17">
        <v>11.7</v>
      </c>
      <c r="F5664" s="17">
        <v>0</v>
      </c>
      <c r="G5664" s="17">
        <v>0</v>
      </c>
      <c r="H5664" s="37">
        <f t="shared" si="1590"/>
        <v>53.06</v>
      </c>
      <c r="I5664" s="37">
        <f>IF(H5664&lt;'Roof Calculator'!$G$8, 1, 0)</f>
        <v>1</v>
      </c>
      <c r="J5664" s="37">
        <f>IF(H5664&gt;='Roof Calculator'!$G$8, 1, 0)</f>
        <v>0</v>
      </c>
      <c r="K5664" s="37">
        <f t="shared" si="1591"/>
        <v>53.06</v>
      </c>
      <c r="L5664" s="37">
        <f t="shared" si="1592"/>
        <v>0</v>
      </c>
      <c r="M5664" s="37">
        <v>0</v>
      </c>
      <c r="N5664" s="37">
        <f t="shared" si="1593"/>
        <v>0</v>
      </c>
      <c r="O5664" s="37">
        <v>0</v>
      </c>
      <c r="P5664" s="37">
        <v>0</v>
      </c>
      <c r="Q5664" s="21">
        <f t="shared" si="1594"/>
        <v>39.790999999999997</v>
      </c>
      <c r="R5664" s="21">
        <f t="shared" si="1603"/>
        <v>236.08333333331456</v>
      </c>
      <c r="S5664" s="21">
        <f t="shared" si="1604"/>
        <v>10.42330362194941</v>
      </c>
      <c r="T5664" s="21">
        <f t="shared" si="1595"/>
        <v>86.147999999999996</v>
      </c>
      <c r="U5664" s="37">
        <f>VLOOKUP(Time_Zone, 'LSTM LookUp'!$B$5:$D$8, 3, FALSE)</f>
        <v>-75</v>
      </c>
      <c r="V5664" s="21">
        <f t="shared" si="1605"/>
        <v>-1.968430561012068</v>
      </c>
      <c r="W5664" s="21">
        <f t="shared" si="1596"/>
        <v>25.655892359746993</v>
      </c>
      <c r="X5664" s="21">
        <f t="shared" si="1597"/>
        <v>0</v>
      </c>
      <c r="Y5664" s="21">
        <f t="shared" si="1598"/>
        <v>0</v>
      </c>
      <c r="Z5664" s="21">
        <f t="shared" si="1606"/>
        <v>0</v>
      </c>
      <c r="AA5664" s="21">
        <f t="shared" si="1599"/>
        <v>0</v>
      </c>
      <c r="AB5664" s="21">
        <f t="shared" si="1600"/>
        <v>0</v>
      </c>
      <c r="AC5664" s="21">
        <f t="shared" si="1601"/>
        <v>0</v>
      </c>
      <c r="AD5664" s="21">
        <f t="shared" si="1607"/>
        <v>0</v>
      </c>
      <c r="AE5664" s="21" t="str">
        <f t="shared" si="1602"/>
        <v>8/24/3:00</v>
      </c>
    </row>
    <row r="5665" spans="2:31">
      <c r="B5665" s="37">
        <v>8</v>
      </c>
      <c r="C5665" s="38">
        <v>24</v>
      </c>
      <c r="D5665" s="39">
        <v>4</v>
      </c>
      <c r="E5665" s="17">
        <v>11.1</v>
      </c>
      <c r="F5665" s="17">
        <v>0</v>
      </c>
      <c r="G5665" s="17">
        <v>0</v>
      </c>
      <c r="H5665" s="37">
        <f t="shared" si="1590"/>
        <v>51.98</v>
      </c>
      <c r="I5665" s="37">
        <f>IF(H5665&lt;'Roof Calculator'!$G$8, 1, 0)</f>
        <v>1</v>
      </c>
      <c r="J5665" s="37">
        <f>IF(H5665&gt;='Roof Calculator'!$G$8, 1, 0)</f>
        <v>0</v>
      </c>
      <c r="K5665" s="37">
        <f t="shared" si="1591"/>
        <v>51.98</v>
      </c>
      <c r="L5665" s="37">
        <f t="shared" si="1592"/>
        <v>0</v>
      </c>
      <c r="M5665" s="37">
        <v>0</v>
      </c>
      <c r="N5665" s="37">
        <f t="shared" si="1593"/>
        <v>0</v>
      </c>
      <c r="O5665" s="37">
        <v>0</v>
      </c>
      <c r="P5665" s="37">
        <v>0</v>
      </c>
      <c r="Q5665" s="21">
        <f t="shared" si="1594"/>
        <v>39.790999999999997</v>
      </c>
      <c r="R5665" s="21">
        <f t="shared" si="1603"/>
        <v>236.12499999998121</v>
      </c>
      <c r="S5665" s="21">
        <f t="shared" si="1604"/>
        <v>10.40849061927128</v>
      </c>
      <c r="T5665" s="21">
        <f t="shared" si="1595"/>
        <v>86.147999999999996</v>
      </c>
      <c r="U5665" s="37">
        <f>VLOOKUP(Time_Zone, 'LSTM LookUp'!$B$5:$D$8, 3, FALSE)</f>
        <v>-75</v>
      </c>
      <c r="V5665" s="21">
        <f t="shared" si="1605"/>
        <v>-1.9567043569569307</v>
      </c>
      <c r="W5665" s="21">
        <f t="shared" si="1596"/>
        <v>40.658823910760745</v>
      </c>
      <c r="X5665" s="21">
        <f t="shared" si="1597"/>
        <v>0</v>
      </c>
      <c r="Y5665" s="21">
        <f t="shared" si="1598"/>
        <v>0</v>
      </c>
      <c r="Z5665" s="21">
        <f t="shared" si="1606"/>
        <v>0</v>
      </c>
      <c r="AA5665" s="21">
        <f t="shared" si="1599"/>
        <v>0</v>
      </c>
      <c r="AB5665" s="21">
        <f t="shared" si="1600"/>
        <v>0</v>
      </c>
      <c r="AC5665" s="21">
        <f t="shared" si="1601"/>
        <v>0</v>
      </c>
      <c r="AD5665" s="21">
        <f t="shared" si="1607"/>
        <v>0</v>
      </c>
      <c r="AE5665" s="21" t="str">
        <f t="shared" si="1602"/>
        <v>8/24/4:00</v>
      </c>
    </row>
    <row r="5666" spans="2:31">
      <c r="B5666" s="37">
        <v>8</v>
      </c>
      <c r="C5666" s="38">
        <v>24</v>
      </c>
      <c r="D5666" s="39">
        <v>5</v>
      </c>
      <c r="E5666" s="17">
        <v>10.6</v>
      </c>
      <c r="F5666" s="17">
        <v>0</v>
      </c>
      <c r="G5666" s="17">
        <v>0</v>
      </c>
      <c r="H5666" s="37">
        <f t="shared" si="1590"/>
        <v>51.08</v>
      </c>
      <c r="I5666" s="37">
        <f>IF(H5666&lt;'Roof Calculator'!$G$8, 1, 0)</f>
        <v>1</v>
      </c>
      <c r="J5666" s="37">
        <f>IF(H5666&gt;='Roof Calculator'!$G$8, 1, 0)</f>
        <v>0</v>
      </c>
      <c r="K5666" s="37">
        <f t="shared" si="1591"/>
        <v>51.08</v>
      </c>
      <c r="L5666" s="37">
        <f t="shared" si="1592"/>
        <v>0</v>
      </c>
      <c r="M5666" s="37">
        <v>0</v>
      </c>
      <c r="N5666" s="37">
        <f t="shared" si="1593"/>
        <v>0</v>
      </c>
      <c r="O5666" s="37">
        <v>0</v>
      </c>
      <c r="P5666" s="37">
        <v>0</v>
      </c>
      <c r="Q5666" s="21">
        <f t="shared" si="1594"/>
        <v>39.790999999999997</v>
      </c>
      <c r="R5666" s="21">
        <f t="shared" si="1603"/>
        <v>236.16666666664787</v>
      </c>
      <c r="S5666" s="21">
        <f t="shared" si="1604"/>
        <v>10.393672905839646</v>
      </c>
      <c r="T5666" s="21">
        <f t="shared" si="1595"/>
        <v>86.147999999999996</v>
      </c>
      <c r="U5666" s="37">
        <f>VLOOKUP(Time_Zone, 'LSTM LookUp'!$B$5:$D$8, 3, FALSE)</f>
        <v>-75</v>
      </c>
      <c r="V5666" s="21">
        <f t="shared" si="1605"/>
        <v>-1.9449648223752989</v>
      </c>
      <c r="W5666" s="21">
        <f t="shared" si="1596"/>
        <v>55.661758794406197</v>
      </c>
      <c r="X5666" s="21">
        <f t="shared" si="1597"/>
        <v>0</v>
      </c>
      <c r="Y5666" s="21">
        <f t="shared" si="1598"/>
        <v>0</v>
      </c>
      <c r="Z5666" s="21">
        <f t="shared" si="1606"/>
        <v>0</v>
      </c>
      <c r="AA5666" s="21">
        <f t="shared" si="1599"/>
        <v>0</v>
      </c>
      <c r="AB5666" s="21">
        <f t="shared" si="1600"/>
        <v>0</v>
      </c>
      <c r="AC5666" s="21">
        <f t="shared" si="1601"/>
        <v>0</v>
      </c>
      <c r="AD5666" s="21">
        <f t="shared" si="1607"/>
        <v>0</v>
      </c>
      <c r="AE5666" s="21" t="str">
        <f t="shared" si="1602"/>
        <v>8/24/5:00</v>
      </c>
    </row>
    <row r="5667" spans="2:31">
      <c r="B5667" s="37">
        <v>8</v>
      </c>
      <c r="C5667" s="38">
        <v>24</v>
      </c>
      <c r="D5667" s="39">
        <v>6</v>
      </c>
      <c r="E5667" s="17">
        <v>10</v>
      </c>
      <c r="F5667" s="17">
        <v>0</v>
      </c>
      <c r="G5667" s="17">
        <v>0</v>
      </c>
      <c r="H5667" s="37">
        <f t="shared" si="1590"/>
        <v>50</v>
      </c>
      <c r="I5667" s="37">
        <f>IF(H5667&lt;'Roof Calculator'!$G$8, 1, 0)</f>
        <v>1</v>
      </c>
      <c r="J5667" s="37">
        <f>IF(H5667&gt;='Roof Calculator'!$G$8, 1, 0)</f>
        <v>0</v>
      </c>
      <c r="K5667" s="37">
        <f t="shared" si="1591"/>
        <v>50</v>
      </c>
      <c r="L5667" s="37">
        <f t="shared" si="1592"/>
        <v>0</v>
      </c>
      <c r="M5667" s="37">
        <v>0</v>
      </c>
      <c r="N5667" s="37">
        <f t="shared" si="1593"/>
        <v>0</v>
      </c>
      <c r="O5667" s="37">
        <v>0</v>
      </c>
      <c r="P5667" s="37">
        <v>0</v>
      </c>
      <c r="Q5667" s="21">
        <f t="shared" si="1594"/>
        <v>39.790999999999997</v>
      </c>
      <c r="R5667" s="21">
        <f t="shared" si="1603"/>
        <v>236.20833333331453</v>
      </c>
      <c r="S5667" s="21">
        <f t="shared" si="1604"/>
        <v>10.378850488956875</v>
      </c>
      <c r="T5667" s="21">
        <f t="shared" si="1595"/>
        <v>86.147999999999996</v>
      </c>
      <c r="U5667" s="37">
        <f>VLOOKUP(Time_Zone, 'LSTM LookUp'!$B$5:$D$8, 3, FALSE)</f>
        <v>-75</v>
      </c>
      <c r="V5667" s="21">
        <f t="shared" si="1605"/>
        <v>-1.9332119761637516</v>
      </c>
      <c r="W5667" s="21">
        <f t="shared" si="1596"/>
        <v>70.664697005959027</v>
      </c>
      <c r="X5667" s="21">
        <f t="shared" si="1597"/>
        <v>0</v>
      </c>
      <c r="Y5667" s="21">
        <f t="shared" si="1598"/>
        <v>0</v>
      </c>
      <c r="Z5667" s="21">
        <f t="shared" si="1606"/>
        <v>0</v>
      </c>
      <c r="AA5667" s="21">
        <f t="shared" si="1599"/>
        <v>0</v>
      </c>
      <c r="AB5667" s="21">
        <f t="shared" si="1600"/>
        <v>0</v>
      </c>
      <c r="AC5667" s="21">
        <f t="shared" si="1601"/>
        <v>0</v>
      </c>
      <c r="AD5667" s="21">
        <f t="shared" si="1607"/>
        <v>0</v>
      </c>
      <c r="AE5667" s="21" t="str">
        <f t="shared" si="1602"/>
        <v>8/24/6:00</v>
      </c>
    </row>
    <row r="5668" spans="2:31">
      <c r="B5668" s="37">
        <v>8</v>
      </c>
      <c r="C5668" s="38">
        <v>24</v>
      </c>
      <c r="D5668" s="39">
        <v>7</v>
      </c>
      <c r="E5668" s="17">
        <v>11.7</v>
      </c>
      <c r="F5668" s="17">
        <v>30</v>
      </c>
      <c r="G5668" s="17">
        <v>48</v>
      </c>
      <c r="H5668" s="37">
        <f t="shared" si="1590"/>
        <v>53.06</v>
      </c>
      <c r="I5668" s="37">
        <f>IF(H5668&lt;'Roof Calculator'!$G$8, 1, 0)</f>
        <v>1</v>
      </c>
      <c r="J5668" s="37">
        <f>IF(H5668&gt;='Roof Calculator'!$G$8, 1, 0)</f>
        <v>0</v>
      </c>
      <c r="K5668" s="37">
        <f t="shared" si="1591"/>
        <v>53.06</v>
      </c>
      <c r="L5668" s="37">
        <f t="shared" si="1592"/>
        <v>0</v>
      </c>
      <c r="M5668" s="37">
        <v>0</v>
      </c>
      <c r="N5668" s="37">
        <f t="shared" si="1593"/>
        <v>30</v>
      </c>
      <c r="O5668" s="37">
        <v>0</v>
      </c>
      <c r="P5668" s="37">
        <v>0</v>
      </c>
      <c r="Q5668" s="21">
        <f t="shared" si="1594"/>
        <v>39.790999999999997</v>
      </c>
      <c r="R5668" s="21">
        <f t="shared" si="1603"/>
        <v>236.24999999998118</v>
      </c>
      <c r="S5668" s="21">
        <f t="shared" si="1604"/>
        <v>10.364023375925075</v>
      </c>
      <c r="T5668" s="21">
        <f t="shared" si="1595"/>
        <v>86.147999999999996</v>
      </c>
      <c r="U5668" s="37">
        <f>VLOOKUP(Time_Zone, 'LSTM LookUp'!$B$5:$D$8, 3, FALSE)</f>
        <v>-75</v>
      </c>
      <c r="V5668" s="21">
        <f t="shared" si="1605"/>
        <v>-1.9214458372511027</v>
      </c>
      <c r="W5668" s="21">
        <f t="shared" si="1596"/>
        <v>85.66763854068725</v>
      </c>
      <c r="X5668" s="21">
        <f t="shared" si="1597"/>
        <v>8.267192871653819</v>
      </c>
      <c r="Y5668" s="21">
        <f t="shared" si="1598"/>
        <v>38.267192871653819</v>
      </c>
      <c r="Z5668" s="21">
        <f t="shared" si="1606"/>
        <v>12.130031779829324</v>
      </c>
      <c r="AA5668" s="21">
        <f t="shared" si="1599"/>
        <v>12.130031779829324</v>
      </c>
      <c r="AB5668" s="21">
        <f t="shared" si="1600"/>
        <v>0</v>
      </c>
      <c r="AC5668" s="21">
        <f t="shared" si="1601"/>
        <v>0</v>
      </c>
      <c r="AD5668" s="21">
        <f t="shared" si="1607"/>
        <v>0</v>
      </c>
      <c r="AE5668" s="21" t="str">
        <f t="shared" si="1602"/>
        <v>8/24/7:00</v>
      </c>
    </row>
    <row r="5669" spans="2:31">
      <c r="B5669" s="37">
        <v>8</v>
      </c>
      <c r="C5669" s="38">
        <v>24</v>
      </c>
      <c r="D5669" s="39">
        <v>8</v>
      </c>
      <c r="E5669" s="17">
        <v>15.6</v>
      </c>
      <c r="F5669" s="17">
        <v>96</v>
      </c>
      <c r="G5669" s="17">
        <v>267</v>
      </c>
      <c r="H5669" s="37">
        <f t="shared" si="1590"/>
        <v>60.08</v>
      </c>
      <c r="I5669" s="37">
        <f>IF(H5669&lt;'Roof Calculator'!$G$8, 1, 0)</f>
        <v>0</v>
      </c>
      <c r="J5669" s="37">
        <f>IF(H5669&gt;='Roof Calculator'!$G$8, 1, 0)</f>
        <v>1</v>
      </c>
      <c r="K5669" s="37">
        <f t="shared" si="1591"/>
        <v>0</v>
      </c>
      <c r="L5669" s="37">
        <f t="shared" si="1592"/>
        <v>60.08</v>
      </c>
      <c r="M5669" s="37">
        <v>0</v>
      </c>
      <c r="N5669" s="37">
        <f t="shared" si="1593"/>
        <v>96</v>
      </c>
      <c r="O5669" s="37">
        <v>0</v>
      </c>
      <c r="P5669" s="37">
        <v>0</v>
      </c>
      <c r="Q5669" s="21">
        <f t="shared" si="1594"/>
        <v>39.790999999999997</v>
      </c>
      <c r="R5669" s="21">
        <f t="shared" si="1603"/>
        <v>236.29166666664784</v>
      </c>
      <c r="S5669" s="21">
        <f t="shared" si="1604"/>
        <v>10.349191574045975</v>
      </c>
      <c r="T5669" s="21">
        <f t="shared" si="1595"/>
        <v>86.147999999999996</v>
      </c>
      <c r="U5669" s="37">
        <f>VLOOKUP(Time_Zone, 'LSTM LookUp'!$B$5:$D$8, 3, FALSE)</f>
        <v>-75</v>
      </c>
      <c r="V5669" s="21">
        <f t="shared" si="1605"/>
        <v>-1.9096664245982669</v>
      </c>
      <c r="W5669" s="21">
        <f t="shared" si="1596"/>
        <v>100.67058339385039</v>
      </c>
      <c r="X5669" s="21">
        <f t="shared" si="1597"/>
        <v>-6.6720436325355639</v>
      </c>
      <c r="Y5669" s="21">
        <f t="shared" si="1598"/>
        <v>89.327956367464438</v>
      </c>
      <c r="Z5669" s="21">
        <f t="shared" si="1606"/>
        <v>28.315401999794563</v>
      </c>
      <c r="AA5669" s="21">
        <f t="shared" si="1599"/>
        <v>0</v>
      </c>
      <c r="AB5669" s="21">
        <f t="shared" si="1600"/>
        <v>28.315401999794563</v>
      </c>
      <c r="AC5669" s="21">
        <f t="shared" si="1601"/>
        <v>60.08</v>
      </c>
      <c r="AD5669" s="21">
        <f t="shared" si="1607"/>
        <v>28.315401999794563</v>
      </c>
      <c r="AE5669" s="21" t="str">
        <f t="shared" si="1602"/>
        <v>8/24/8:00</v>
      </c>
    </row>
    <row r="5670" spans="2:31">
      <c r="B5670" s="37">
        <v>8</v>
      </c>
      <c r="C5670" s="38">
        <v>24</v>
      </c>
      <c r="D5670" s="39">
        <v>9</v>
      </c>
      <c r="E5670" s="17">
        <v>18.3</v>
      </c>
      <c r="F5670" s="17">
        <v>152</v>
      </c>
      <c r="G5670" s="17">
        <v>474</v>
      </c>
      <c r="H5670" s="37">
        <f t="shared" si="1590"/>
        <v>64.94</v>
      </c>
      <c r="I5670" s="37">
        <f>IF(H5670&lt;'Roof Calculator'!$G$8, 1, 0)</f>
        <v>0</v>
      </c>
      <c r="J5670" s="37">
        <f>IF(H5670&gt;='Roof Calculator'!$G$8, 1, 0)</f>
        <v>1</v>
      </c>
      <c r="K5670" s="37">
        <f t="shared" si="1591"/>
        <v>0</v>
      </c>
      <c r="L5670" s="37">
        <f t="shared" si="1592"/>
        <v>64.94</v>
      </c>
      <c r="M5670" s="37">
        <v>0</v>
      </c>
      <c r="N5670" s="37">
        <f t="shared" si="1593"/>
        <v>152</v>
      </c>
      <c r="O5670" s="37">
        <v>0</v>
      </c>
      <c r="P5670" s="37">
        <v>0</v>
      </c>
      <c r="Q5670" s="21">
        <f t="shared" si="1594"/>
        <v>39.790999999999997</v>
      </c>
      <c r="R5670" s="21">
        <f t="shared" si="1603"/>
        <v>236.3333333333145</v>
      </c>
      <c r="S5670" s="21">
        <f t="shared" si="1604"/>
        <v>10.334355090621035</v>
      </c>
      <c r="T5670" s="21">
        <f t="shared" si="1595"/>
        <v>86.147999999999996</v>
      </c>
      <c r="U5670" s="37">
        <f>VLOOKUP(Time_Zone, 'LSTM LookUp'!$B$5:$D$8, 3, FALSE)</f>
        <v>-75</v>
      </c>
      <c r="V5670" s="21">
        <f t="shared" si="1605"/>
        <v>-1.8978737571983286</v>
      </c>
      <c r="W5670" s="21">
        <f t="shared" si="1596"/>
        <v>115.67353156070044</v>
      </c>
      <c r="X5670" s="21">
        <f t="shared" si="1597"/>
        <v>-100.8138669848492</v>
      </c>
      <c r="Y5670" s="21">
        <f t="shared" si="1598"/>
        <v>51.186133015150801</v>
      </c>
      <c r="Z5670" s="21">
        <f t="shared" si="1606"/>
        <v>16.225110167938919</v>
      </c>
      <c r="AA5670" s="21">
        <f t="shared" si="1599"/>
        <v>0</v>
      </c>
      <c r="AB5670" s="21">
        <f t="shared" si="1600"/>
        <v>16.225110167938919</v>
      </c>
      <c r="AC5670" s="21">
        <f t="shared" si="1601"/>
        <v>64.94</v>
      </c>
      <c r="AD5670" s="21">
        <f t="shared" si="1607"/>
        <v>16.225110167938919</v>
      </c>
      <c r="AE5670" s="21" t="str">
        <f t="shared" si="1602"/>
        <v>8/24/9:00</v>
      </c>
    </row>
    <row r="5671" spans="2:31">
      <c r="B5671" s="37">
        <v>8</v>
      </c>
      <c r="C5671" s="38">
        <v>24</v>
      </c>
      <c r="D5671" s="39">
        <v>10</v>
      </c>
      <c r="E5671" s="17">
        <v>20</v>
      </c>
      <c r="F5671" s="17">
        <v>126</v>
      </c>
      <c r="G5671" s="17">
        <v>707</v>
      </c>
      <c r="H5671" s="37">
        <f t="shared" si="1590"/>
        <v>68</v>
      </c>
      <c r="I5671" s="37">
        <f>IF(H5671&lt;'Roof Calculator'!$G$8, 1, 0)</f>
        <v>0</v>
      </c>
      <c r="J5671" s="37">
        <f>IF(H5671&gt;='Roof Calculator'!$G$8, 1, 0)</f>
        <v>1</v>
      </c>
      <c r="K5671" s="37">
        <f t="shared" si="1591"/>
        <v>0</v>
      </c>
      <c r="L5671" s="37">
        <f t="shared" si="1592"/>
        <v>68</v>
      </c>
      <c r="M5671" s="37">
        <v>0</v>
      </c>
      <c r="N5671" s="37">
        <f t="shared" si="1593"/>
        <v>126</v>
      </c>
      <c r="O5671" s="37">
        <v>0</v>
      </c>
      <c r="P5671" s="37">
        <v>0</v>
      </c>
      <c r="Q5671" s="21">
        <f t="shared" si="1594"/>
        <v>39.790999999999997</v>
      </c>
      <c r="R5671" s="21">
        <f t="shared" si="1603"/>
        <v>236.37499999998116</v>
      </c>
      <c r="S5671" s="21">
        <f t="shared" si="1604"/>
        <v>10.319513932951306</v>
      </c>
      <c r="T5671" s="21">
        <f t="shared" si="1595"/>
        <v>86.147999999999996</v>
      </c>
      <c r="U5671" s="37">
        <f>VLOOKUP(Time_Zone, 'LSTM LookUp'!$B$5:$D$8, 3, FALSE)</f>
        <v>-75</v>
      </c>
      <c r="V5671" s="21">
        <f t="shared" si="1605"/>
        <v>-1.8860678540763791</v>
      </c>
      <c r="W5671" s="21">
        <f t="shared" si="1596"/>
        <v>130.67648303648093</v>
      </c>
      <c r="X5671" s="21">
        <f t="shared" si="1597"/>
        <v>-267.29952359344901</v>
      </c>
      <c r="Y5671" s="21">
        <f t="shared" si="1598"/>
        <v>-141.29952359344901</v>
      </c>
      <c r="Z5671" s="21">
        <f t="shared" si="1606"/>
        <v>-44.78948109446749</v>
      </c>
      <c r="AA5671" s="21">
        <f t="shared" si="1599"/>
        <v>0</v>
      </c>
      <c r="AB5671" s="21">
        <f t="shared" si="1600"/>
        <v>-44.78948109446749</v>
      </c>
      <c r="AC5671" s="21">
        <f t="shared" si="1601"/>
        <v>68</v>
      </c>
      <c r="AD5671" s="21">
        <f t="shared" si="1607"/>
        <v>-44.78948109446749</v>
      </c>
      <c r="AE5671" s="21" t="str">
        <f t="shared" si="1602"/>
        <v>8/24/10:00</v>
      </c>
    </row>
    <row r="5672" spans="2:31">
      <c r="B5672" s="37">
        <v>8</v>
      </c>
      <c r="C5672" s="38">
        <v>24</v>
      </c>
      <c r="D5672" s="39">
        <v>11</v>
      </c>
      <c r="E5672" s="17">
        <v>21.1</v>
      </c>
      <c r="F5672" s="17">
        <v>248</v>
      </c>
      <c r="G5672" s="17">
        <v>562</v>
      </c>
      <c r="H5672" s="37">
        <f t="shared" si="1590"/>
        <v>69.98</v>
      </c>
      <c r="I5672" s="37">
        <f>IF(H5672&lt;'Roof Calculator'!$G$8, 1, 0)</f>
        <v>0</v>
      </c>
      <c r="J5672" s="37">
        <f>IF(H5672&gt;='Roof Calculator'!$G$8, 1, 0)</f>
        <v>1</v>
      </c>
      <c r="K5672" s="37">
        <f t="shared" si="1591"/>
        <v>0</v>
      </c>
      <c r="L5672" s="37">
        <f t="shared" si="1592"/>
        <v>69.98</v>
      </c>
      <c r="M5672" s="37">
        <v>0</v>
      </c>
      <c r="N5672" s="37">
        <f t="shared" si="1593"/>
        <v>248</v>
      </c>
      <c r="O5672" s="37">
        <v>0</v>
      </c>
      <c r="P5672" s="37">
        <v>0</v>
      </c>
      <c r="Q5672" s="21">
        <f t="shared" si="1594"/>
        <v>39.790999999999997</v>
      </c>
      <c r="R5672" s="21">
        <f t="shared" si="1603"/>
        <v>236.41666666664781</v>
      </c>
      <c r="S5672" s="21">
        <f t="shared" si="1604"/>
        <v>10.304668108337536</v>
      </c>
      <c r="T5672" s="21">
        <f t="shared" si="1595"/>
        <v>86.147999999999996</v>
      </c>
      <c r="U5672" s="37">
        <f>VLOOKUP(Time_Zone, 'LSTM LookUp'!$B$5:$D$8, 3, FALSE)</f>
        <v>-75</v>
      </c>
      <c r="V5672" s="21">
        <f t="shared" si="1605"/>
        <v>-1.8742487342895693</v>
      </c>
      <c r="W5672" s="21">
        <f t="shared" si="1596"/>
        <v>145.67943781642759</v>
      </c>
      <c r="X5672" s="21">
        <f t="shared" si="1597"/>
        <v>-286.55631691996206</v>
      </c>
      <c r="Y5672" s="21">
        <f t="shared" si="1598"/>
        <v>-38.556316919962057</v>
      </c>
      <c r="Z5672" s="21">
        <f t="shared" si="1606"/>
        <v>-12.221679053410494</v>
      </c>
      <c r="AA5672" s="21">
        <f t="shared" si="1599"/>
        <v>0</v>
      </c>
      <c r="AB5672" s="21">
        <f t="shared" si="1600"/>
        <v>-12.221679053410494</v>
      </c>
      <c r="AC5672" s="21">
        <f t="shared" si="1601"/>
        <v>69.98</v>
      </c>
      <c r="AD5672" s="21">
        <f t="shared" si="1607"/>
        <v>-12.221679053410494</v>
      </c>
      <c r="AE5672" s="21" t="str">
        <f t="shared" si="1602"/>
        <v>8/24/11:00</v>
      </c>
    </row>
    <row r="5673" spans="2:31">
      <c r="B5673" s="37">
        <v>8</v>
      </c>
      <c r="C5673" s="38">
        <v>24</v>
      </c>
      <c r="D5673" s="39">
        <v>12</v>
      </c>
      <c r="E5673" s="17">
        <v>22.2</v>
      </c>
      <c r="F5673" s="17">
        <v>224</v>
      </c>
      <c r="G5673" s="17">
        <v>709</v>
      </c>
      <c r="H5673" s="37">
        <f t="shared" si="1590"/>
        <v>71.959999999999994</v>
      </c>
      <c r="I5673" s="37">
        <f>IF(H5673&lt;'Roof Calculator'!$G$8, 1, 0)</f>
        <v>0</v>
      </c>
      <c r="J5673" s="37">
        <f>IF(H5673&gt;='Roof Calculator'!$G$8, 1, 0)</f>
        <v>1</v>
      </c>
      <c r="K5673" s="37">
        <f t="shared" si="1591"/>
        <v>0</v>
      </c>
      <c r="L5673" s="37">
        <f t="shared" si="1592"/>
        <v>71.959999999999994</v>
      </c>
      <c r="M5673" s="37">
        <v>0</v>
      </c>
      <c r="N5673" s="37">
        <f t="shared" si="1593"/>
        <v>224</v>
      </c>
      <c r="O5673" s="37">
        <v>0</v>
      </c>
      <c r="P5673" s="37">
        <v>0</v>
      </c>
      <c r="Q5673" s="21">
        <f t="shared" si="1594"/>
        <v>39.790999999999997</v>
      </c>
      <c r="R5673" s="21">
        <f t="shared" si="1603"/>
        <v>236.45833333331447</v>
      </c>
      <c r="S5673" s="21">
        <f t="shared" si="1604"/>
        <v>10.28981762408019</v>
      </c>
      <c r="T5673" s="21">
        <f t="shared" si="1595"/>
        <v>86.147999999999996</v>
      </c>
      <c r="U5673" s="37">
        <f>VLOOKUP(Time_Zone, 'LSTM LookUp'!$B$5:$D$8, 3, FALSE)</f>
        <v>-75</v>
      </c>
      <c r="V5673" s="21">
        <f t="shared" si="1605"/>
        <v>-1.8624164169270938</v>
      </c>
      <c r="W5673" s="21">
        <f t="shared" si="1596"/>
        <v>160.68239589576822</v>
      </c>
      <c r="X5673" s="21">
        <f t="shared" si="1597"/>
        <v>-424.79145799586223</v>
      </c>
      <c r="Y5673" s="21">
        <f t="shared" si="1598"/>
        <v>-200.79145799586223</v>
      </c>
      <c r="Z5673" s="21">
        <f t="shared" si="1606"/>
        <v>-63.64738523614659</v>
      </c>
      <c r="AA5673" s="21">
        <f t="shared" si="1599"/>
        <v>0</v>
      </c>
      <c r="AB5673" s="21">
        <f t="shared" si="1600"/>
        <v>-63.64738523614659</v>
      </c>
      <c r="AC5673" s="21">
        <f t="shared" si="1601"/>
        <v>71.959999999999994</v>
      </c>
      <c r="AD5673" s="21">
        <f t="shared" si="1607"/>
        <v>-63.64738523614659</v>
      </c>
      <c r="AE5673" s="21" t="str">
        <f t="shared" si="1602"/>
        <v>8/24/12:00</v>
      </c>
    </row>
    <row r="5674" spans="2:31">
      <c r="B5674" s="37">
        <v>8</v>
      </c>
      <c r="C5674" s="38">
        <v>24</v>
      </c>
      <c r="D5674" s="39">
        <v>13</v>
      </c>
      <c r="E5674" s="17">
        <v>22.8</v>
      </c>
      <c r="F5674" s="17">
        <v>269</v>
      </c>
      <c r="G5674" s="17">
        <v>683</v>
      </c>
      <c r="H5674" s="37">
        <f t="shared" si="1590"/>
        <v>73.040000000000006</v>
      </c>
      <c r="I5674" s="37">
        <f>IF(H5674&lt;'Roof Calculator'!$G$8, 1, 0)</f>
        <v>0</v>
      </c>
      <c r="J5674" s="37">
        <f>IF(H5674&gt;='Roof Calculator'!$G$8, 1, 0)</f>
        <v>1</v>
      </c>
      <c r="K5674" s="37">
        <f t="shared" si="1591"/>
        <v>0</v>
      </c>
      <c r="L5674" s="37">
        <f t="shared" si="1592"/>
        <v>73.040000000000006</v>
      </c>
      <c r="M5674" s="37">
        <v>0</v>
      </c>
      <c r="N5674" s="37">
        <f t="shared" si="1593"/>
        <v>269</v>
      </c>
      <c r="O5674" s="37">
        <v>0</v>
      </c>
      <c r="P5674" s="37">
        <v>0</v>
      </c>
      <c r="Q5674" s="21">
        <f t="shared" si="1594"/>
        <v>39.790999999999997</v>
      </c>
      <c r="R5674" s="21">
        <f t="shared" si="1603"/>
        <v>236.49999999998113</v>
      </c>
      <c r="S5674" s="21">
        <f t="shared" si="1604"/>
        <v>10.274962487479311</v>
      </c>
      <c r="T5674" s="21">
        <f t="shared" si="1595"/>
        <v>86.147999999999996</v>
      </c>
      <c r="U5674" s="37">
        <f>VLOOKUP(Time_Zone, 'LSTM LookUp'!$B$5:$D$8, 3, FALSE)</f>
        <v>-75</v>
      </c>
      <c r="V5674" s="21">
        <f t="shared" si="1605"/>
        <v>-1.8505709211100443</v>
      </c>
      <c r="W5674" s="21">
        <f t="shared" si="1596"/>
        <v>175.68535726972249</v>
      </c>
      <c r="X5674" s="21">
        <f t="shared" si="1597"/>
        <v>-436.95781559348893</v>
      </c>
      <c r="Y5674" s="21">
        <f t="shared" si="1598"/>
        <v>-167.95781559348893</v>
      </c>
      <c r="Z5674" s="21">
        <f t="shared" si="1606"/>
        <v>-53.239694054717972</v>
      </c>
      <c r="AA5674" s="21">
        <f t="shared" si="1599"/>
        <v>0</v>
      </c>
      <c r="AB5674" s="21">
        <f t="shared" si="1600"/>
        <v>-53.239694054717972</v>
      </c>
      <c r="AC5674" s="21">
        <f t="shared" si="1601"/>
        <v>73.040000000000006</v>
      </c>
      <c r="AD5674" s="21">
        <f t="shared" si="1607"/>
        <v>-53.239694054717972</v>
      </c>
      <c r="AE5674" s="21" t="str">
        <f t="shared" si="1602"/>
        <v>8/24/13:00</v>
      </c>
    </row>
    <row r="5675" spans="2:31">
      <c r="B5675" s="37">
        <v>8</v>
      </c>
      <c r="C5675" s="38">
        <v>24</v>
      </c>
      <c r="D5675" s="39">
        <v>14</v>
      </c>
      <c r="E5675" s="17">
        <v>23.3</v>
      </c>
      <c r="F5675" s="17">
        <v>273</v>
      </c>
      <c r="G5675" s="17">
        <v>662</v>
      </c>
      <c r="H5675" s="37">
        <f t="shared" si="1590"/>
        <v>73.94</v>
      </c>
      <c r="I5675" s="37">
        <f>IF(H5675&lt;'Roof Calculator'!$G$8, 1, 0)</f>
        <v>0</v>
      </c>
      <c r="J5675" s="37">
        <f>IF(H5675&gt;='Roof Calculator'!$G$8, 1, 0)</f>
        <v>1</v>
      </c>
      <c r="K5675" s="37">
        <f t="shared" si="1591"/>
        <v>0</v>
      </c>
      <c r="L5675" s="37">
        <f t="shared" si="1592"/>
        <v>73.94</v>
      </c>
      <c r="M5675" s="37">
        <v>0</v>
      </c>
      <c r="N5675" s="37">
        <f t="shared" si="1593"/>
        <v>273</v>
      </c>
      <c r="O5675" s="37">
        <v>0</v>
      </c>
      <c r="P5675" s="37">
        <v>0</v>
      </c>
      <c r="Q5675" s="21">
        <f t="shared" si="1594"/>
        <v>39.790999999999997</v>
      </c>
      <c r="R5675" s="21">
        <f t="shared" si="1603"/>
        <v>236.54166666664779</v>
      </c>
      <c r="S5675" s="21">
        <f t="shared" si="1604"/>
        <v>10.260102705834647</v>
      </c>
      <c r="T5675" s="21">
        <f t="shared" si="1595"/>
        <v>86.147999999999996</v>
      </c>
      <c r="U5675" s="37">
        <f>VLOOKUP(Time_Zone, 'LSTM LookUp'!$B$5:$D$8, 3, FALSE)</f>
        <v>-75</v>
      </c>
      <c r="V5675" s="21">
        <f t="shared" si="1605"/>
        <v>-1.8387122659914725</v>
      </c>
      <c r="W5675" s="21">
        <f t="shared" si="1596"/>
        <v>190.68832193350215</v>
      </c>
      <c r="X5675" s="21">
        <f t="shared" si="1597"/>
        <v>-416.38892716494962</v>
      </c>
      <c r="Y5675" s="21">
        <f t="shared" si="1598"/>
        <v>-143.38892716494962</v>
      </c>
      <c r="Z5675" s="21">
        <f t="shared" si="1606"/>
        <v>-45.451785533891503</v>
      </c>
      <c r="AA5675" s="21">
        <f t="shared" si="1599"/>
        <v>0</v>
      </c>
      <c r="AB5675" s="21">
        <f t="shared" si="1600"/>
        <v>-45.451785533891503</v>
      </c>
      <c r="AC5675" s="21">
        <f t="shared" si="1601"/>
        <v>73.94</v>
      </c>
      <c r="AD5675" s="21">
        <f t="shared" si="1607"/>
        <v>-45.451785533891503</v>
      </c>
      <c r="AE5675" s="21" t="str">
        <f t="shared" si="1602"/>
        <v>8/24/14:00</v>
      </c>
    </row>
    <row r="5676" spans="2:31">
      <c r="B5676" s="37">
        <v>8</v>
      </c>
      <c r="C5676" s="38">
        <v>24</v>
      </c>
      <c r="D5676" s="39">
        <v>15</v>
      </c>
      <c r="E5676" s="17">
        <v>23.9</v>
      </c>
      <c r="F5676" s="17">
        <v>350</v>
      </c>
      <c r="G5676" s="17">
        <v>333</v>
      </c>
      <c r="H5676" s="37">
        <f t="shared" si="1590"/>
        <v>75.02</v>
      </c>
      <c r="I5676" s="37">
        <f>IF(H5676&lt;'Roof Calculator'!$G$8, 1, 0)</f>
        <v>0</v>
      </c>
      <c r="J5676" s="37">
        <f>IF(H5676&gt;='Roof Calculator'!$G$8, 1, 0)</f>
        <v>1</v>
      </c>
      <c r="K5676" s="37">
        <f t="shared" si="1591"/>
        <v>0</v>
      </c>
      <c r="L5676" s="37">
        <f t="shared" si="1592"/>
        <v>75.02</v>
      </c>
      <c r="M5676" s="37">
        <v>0</v>
      </c>
      <c r="N5676" s="37">
        <f t="shared" si="1593"/>
        <v>350</v>
      </c>
      <c r="O5676" s="37">
        <v>0</v>
      </c>
      <c r="P5676" s="37">
        <v>0</v>
      </c>
      <c r="Q5676" s="21">
        <f t="shared" si="1594"/>
        <v>39.790999999999997</v>
      </c>
      <c r="R5676" s="21">
        <f t="shared" si="1603"/>
        <v>236.58333333331444</v>
      </c>
      <c r="S5676" s="21">
        <f t="shared" si="1604"/>
        <v>10.245238286445611</v>
      </c>
      <c r="T5676" s="21">
        <f t="shared" si="1595"/>
        <v>86.147999999999996</v>
      </c>
      <c r="U5676" s="37">
        <f>VLOOKUP(Time_Zone, 'LSTM LookUp'!$B$5:$D$8, 3, FALSE)</f>
        <v>-75</v>
      </c>
      <c r="V5676" s="21">
        <f t="shared" si="1605"/>
        <v>-1.8268404707563239</v>
      </c>
      <c r="W5676" s="21">
        <f t="shared" si="1596"/>
        <v>205.69128988231088</v>
      </c>
      <c r="X5676" s="21">
        <f t="shared" si="1597"/>
        <v>-188.99545916254417</v>
      </c>
      <c r="Y5676" s="21">
        <f t="shared" si="1598"/>
        <v>161.00454083745583</v>
      </c>
      <c r="Z5676" s="21">
        <f t="shared" si="1606"/>
        <v>51.035627400352965</v>
      </c>
      <c r="AA5676" s="21">
        <f t="shared" si="1599"/>
        <v>0</v>
      </c>
      <c r="AB5676" s="21">
        <f t="shared" si="1600"/>
        <v>51.035627400352965</v>
      </c>
      <c r="AC5676" s="21">
        <f t="shared" si="1601"/>
        <v>75.02</v>
      </c>
      <c r="AD5676" s="21">
        <f t="shared" si="1607"/>
        <v>51.035627400352965</v>
      </c>
      <c r="AE5676" s="21" t="str">
        <f t="shared" si="1602"/>
        <v>8/24/15:00</v>
      </c>
    </row>
    <row r="5677" spans="2:31">
      <c r="B5677" s="37">
        <v>8</v>
      </c>
      <c r="C5677" s="38">
        <v>24</v>
      </c>
      <c r="D5677" s="39">
        <v>16</v>
      </c>
      <c r="E5677" s="17">
        <v>22.8</v>
      </c>
      <c r="F5677" s="17">
        <v>322</v>
      </c>
      <c r="G5677" s="17">
        <v>261</v>
      </c>
      <c r="H5677" s="37">
        <f t="shared" si="1590"/>
        <v>73.040000000000006</v>
      </c>
      <c r="I5677" s="37">
        <f>IF(H5677&lt;'Roof Calculator'!$G$8, 1, 0)</f>
        <v>0</v>
      </c>
      <c r="J5677" s="37">
        <f>IF(H5677&gt;='Roof Calculator'!$G$8, 1, 0)</f>
        <v>1</v>
      </c>
      <c r="K5677" s="37">
        <f t="shared" si="1591"/>
        <v>0</v>
      </c>
      <c r="L5677" s="37">
        <f t="shared" si="1592"/>
        <v>73.040000000000006</v>
      </c>
      <c r="M5677" s="37">
        <v>0</v>
      </c>
      <c r="N5677" s="37">
        <f t="shared" si="1593"/>
        <v>322</v>
      </c>
      <c r="O5677" s="37">
        <v>0</v>
      </c>
      <c r="P5677" s="37">
        <v>0</v>
      </c>
      <c r="Q5677" s="21">
        <f t="shared" si="1594"/>
        <v>39.790999999999997</v>
      </c>
      <c r="R5677" s="21">
        <f t="shared" si="1603"/>
        <v>236.6249999999811</v>
      </c>
      <c r="S5677" s="21">
        <f t="shared" si="1604"/>
        <v>10.230369236611287</v>
      </c>
      <c r="T5677" s="21">
        <f t="shared" si="1595"/>
        <v>86.147999999999996</v>
      </c>
      <c r="U5677" s="37">
        <f>VLOOKUP(Time_Zone, 'LSTM LookUp'!$B$5:$D$8, 3, FALSE)</f>
        <v>-75</v>
      </c>
      <c r="V5677" s="21">
        <f t="shared" si="1605"/>
        <v>-1.814955554621408</v>
      </c>
      <c r="W5677" s="21">
        <f t="shared" si="1596"/>
        <v>220.69426111134464</v>
      </c>
      <c r="X5677" s="21">
        <f t="shared" si="1597"/>
        <v>-119.97130494072483</v>
      </c>
      <c r="Y5677" s="21">
        <f t="shared" si="1598"/>
        <v>202.02869505927515</v>
      </c>
      <c r="Z5677" s="21">
        <f t="shared" si="1606"/>
        <v>64.039567776128465</v>
      </c>
      <c r="AA5677" s="21">
        <f t="shared" si="1599"/>
        <v>0</v>
      </c>
      <c r="AB5677" s="21">
        <f t="shared" si="1600"/>
        <v>64.039567776128465</v>
      </c>
      <c r="AC5677" s="21">
        <f t="shared" si="1601"/>
        <v>73.040000000000006</v>
      </c>
      <c r="AD5677" s="21">
        <f t="shared" si="1607"/>
        <v>64.039567776128465</v>
      </c>
      <c r="AE5677" s="21" t="str">
        <f t="shared" si="1602"/>
        <v>8/24/16:00</v>
      </c>
    </row>
    <row r="5678" spans="2:31">
      <c r="B5678" s="37">
        <v>8</v>
      </c>
      <c r="C5678" s="38">
        <v>24</v>
      </c>
      <c r="D5678" s="39">
        <v>17</v>
      </c>
      <c r="E5678" s="17">
        <v>23.3</v>
      </c>
      <c r="F5678" s="17">
        <v>210</v>
      </c>
      <c r="G5678" s="17">
        <v>185</v>
      </c>
      <c r="H5678" s="37">
        <f t="shared" si="1590"/>
        <v>73.94</v>
      </c>
      <c r="I5678" s="37">
        <f>IF(H5678&lt;'Roof Calculator'!$G$8, 1, 0)</f>
        <v>0</v>
      </c>
      <c r="J5678" s="37">
        <f>IF(H5678&gt;='Roof Calculator'!$G$8, 1, 0)</f>
        <v>1</v>
      </c>
      <c r="K5678" s="37">
        <f t="shared" si="1591"/>
        <v>0</v>
      </c>
      <c r="L5678" s="37">
        <f t="shared" si="1592"/>
        <v>73.94</v>
      </c>
      <c r="M5678" s="37">
        <v>0</v>
      </c>
      <c r="N5678" s="37">
        <f t="shared" si="1593"/>
        <v>210</v>
      </c>
      <c r="O5678" s="37">
        <v>0</v>
      </c>
      <c r="P5678" s="37">
        <v>0</v>
      </c>
      <c r="Q5678" s="21">
        <f t="shared" si="1594"/>
        <v>39.790999999999997</v>
      </c>
      <c r="R5678" s="21">
        <f t="shared" si="1603"/>
        <v>236.66666666664776</v>
      </c>
      <c r="S5678" s="21">
        <f t="shared" si="1604"/>
        <v>10.215495563630355</v>
      </c>
      <c r="T5678" s="21">
        <f t="shared" si="1595"/>
        <v>86.147999999999996</v>
      </c>
      <c r="U5678" s="37">
        <f>VLOOKUP(Time_Zone, 'LSTM LookUp'!$B$5:$D$8, 3, FALSE)</f>
        <v>-75</v>
      </c>
      <c r="V5678" s="21">
        <f t="shared" si="1605"/>
        <v>-1.8030575368353046</v>
      </c>
      <c r="W5678" s="21">
        <f t="shared" si="1596"/>
        <v>235.69723561579116</v>
      </c>
      <c r="X5678" s="21">
        <f t="shared" si="1597"/>
        <v>-57.843546195227582</v>
      </c>
      <c r="Y5678" s="21">
        <f t="shared" si="1598"/>
        <v>152.15645380477241</v>
      </c>
      <c r="Z5678" s="21">
        <f t="shared" si="1606"/>
        <v>48.230938348372675</v>
      </c>
      <c r="AA5678" s="21">
        <f t="shared" si="1599"/>
        <v>0</v>
      </c>
      <c r="AB5678" s="21">
        <f t="shared" si="1600"/>
        <v>48.230938348372675</v>
      </c>
      <c r="AC5678" s="21">
        <f t="shared" si="1601"/>
        <v>73.94</v>
      </c>
      <c r="AD5678" s="21">
        <f t="shared" si="1607"/>
        <v>48.230938348372675</v>
      </c>
      <c r="AE5678" s="21" t="str">
        <f t="shared" si="1602"/>
        <v>8/24/17:00</v>
      </c>
    </row>
    <row r="5679" spans="2:31">
      <c r="B5679" s="37">
        <v>8</v>
      </c>
      <c r="C5679" s="38">
        <v>24</v>
      </c>
      <c r="D5679" s="39">
        <v>18</v>
      </c>
      <c r="E5679" s="17">
        <v>22.2</v>
      </c>
      <c r="F5679" s="17">
        <v>114</v>
      </c>
      <c r="G5679" s="17">
        <v>20</v>
      </c>
      <c r="H5679" s="37">
        <f t="shared" si="1590"/>
        <v>71.959999999999994</v>
      </c>
      <c r="I5679" s="37">
        <f>IF(H5679&lt;'Roof Calculator'!$G$8, 1, 0)</f>
        <v>0</v>
      </c>
      <c r="J5679" s="37">
        <f>IF(H5679&gt;='Roof Calculator'!$G$8, 1, 0)</f>
        <v>1</v>
      </c>
      <c r="K5679" s="37">
        <f t="shared" si="1591"/>
        <v>0</v>
      </c>
      <c r="L5679" s="37">
        <f t="shared" si="1592"/>
        <v>71.959999999999994</v>
      </c>
      <c r="M5679" s="37">
        <v>0</v>
      </c>
      <c r="N5679" s="37">
        <f t="shared" si="1593"/>
        <v>114</v>
      </c>
      <c r="O5679" s="37">
        <v>0</v>
      </c>
      <c r="P5679" s="37">
        <v>0</v>
      </c>
      <c r="Q5679" s="21">
        <f t="shared" si="1594"/>
        <v>39.790999999999997</v>
      </c>
      <c r="R5679" s="21">
        <f t="shared" si="1603"/>
        <v>236.70833333331441</v>
      </c>
      <c r="S5679" s="21">
        <f t="shared" si="1604"/>
        <v>10.200617274801216</v>
      </c>
      <c r="T5679" s="21">
        <f t="shared" si="1595"/>
        <v>86.147999999999996</v>
      </c>
      <c r="U5679" s="37">
        <f>VLOOKUP(Time_Zone, 'LSTM LookUp'!$B$5:$D$8, 3, FALSE)</f>
        <v>-75</v>
      </c>
      <c r="V5679" s="21">
        <f t="shared" si="1605"/>
        <v>-1.7911464366784191</v>
      </c>
      <c r="W5679" s="21">
        <f t="shared" si="1596"/>
        <v>250.70021339083041</v>
      </c>
      <c r="X5679" s="21">
        <f t="shared" si="1597"/>
        <v>-2.7321212106526027</v>
      </c>
      <c r="Y5679" s="21">
        <f t="shared" si="1598"/>
        <v>111.26787878934739</v>
      </c>
      <c r="Z5679" s="21">
        <f t="shared" si="1606"/>
        <v>35.269974213048428</v>
      </c>
      <c r="AA5679" s="21">
        <f t="shared" si="1599"/>
        <v>0</v>
      </c>
      <c r="AB5679" s="21">
        <f t="shared" si="1600"/>
        <v>35.269974213048428</v>
      </c>
      <c r="AC5679" s="21">
        <f t="shared" si="1601"/>
        <v>71.959999999999994</v>
      </c>
      <c r="AD5679" s="21">
        <f t="shared" si="1607"/>
        <v>35.269974213048428</v>
      </c>
      <c r="AE5679" s="21" t="str">
        <f t="shared" si="1602"/>
        <v>8/24/18:00</v>
      </c>
    </row>
    <row r="5680" spans="2:31">
      <c r="B5680" s="37">
        <v>8</v>
      </c>
      <c r="C5680" s="38">
        <v>24</v>
      </c>
      <c r="D5680" s="39">
        <v>19</v>
      </c>
      <c r="E5680" s="17">
        <v>20.6</v>
      </c>
      <c r="F5680" s="17">
        <v>33</v>
      </c>
      <c r="G5680" s="17">
        <v>7</v>
      </c>
      <c r="H5680" s="37">
        <f t="shared" si="1590"/>
        <v>69.08</v>
      </c>
      <c r="I5680" s="37">
        <f>IF(H5680&lt;'Roof Calculator'!$G$8, 1, 0)</f>
        <v>0</v>
      </c>
      <c r="J5680" s="37">
        <f>IF(H5680&gt;='Roof Calculator'!$G$8, 1, 0)</f>
        <v>1</v>
      </c>
      <c r="K5680" s="37">
        <f t="shared" si="1591"/>
        <v>0</v>
      </c>
      <c r="L5680" s="37">
        <f t="shared" si="1592"/>
        <v>69.08</v>
      </c>
      <c r="M5680" s="37">
        <v>0</v>
      </c>
      <c r="N5680" s="37">
        <f t="shared" si="1593"/>
        <v>33</v>
      </c>
      <c r="O5680" s="37">
        <v>0</v>
      </c>
      <c r="P5680" s="37">
        <v>0</v>
      </c>
      <c r="Q5680" s="21">
        <f t="shared" si="1594"/>
        <v>39.790999999999997</v>
      </c>
      <c r="R5680" s="21">
        <f t="shared" si="1603"/>
        <v>236.74999999998107</v>
      </c>
      <c r="S5680" s="21">
        <f t="shared" si="1604"/>
        <v>10.185734377421912</v>
      </c>
      <c r="T5680" s="21">
        <f t="shared" si="1595"/>
        <v>86.147999999999996</v>
      </c>
      <c r="U5680" s="37">
        <f>VLOOKUP(Time_Zone, 'LSTM LookUp'!$B$5:$D$8, 3, FALSE)</f>
        <v>-75</v>
      </c>
      <c r="V5680" s="21">
        <f t="shared" si="1605"/>
        <v>-1.7792222734629015</v>
      </c>
      <c r="W5680" s="21">
        <f t="shared" si="1596"/>
        <v>265.7031944316343</v>
      </c>
      <c r="X5680" s="21">
        <f t="shared" si="1597"/>
        <v>0.39559124948416285</v>
      </c>
      <c r="Y5680" s="21">
        <f t="shared" si="1598"/>
        <v>33.395591249484163</v>
      </c>
      <c r="Z5680" s="21">
        <f t="shared" si="1606"/>
        <v>10.585819151174281</v>
      </c>
      <c r="AA5680" s="21">
        <f t="shared" si="1599"/>
        <v>0</v>
      </c>
      <c r="AB5680" s="21">
        <f t="shared" si="1600"/>
        <v>10.585819151174281</v>
      </c>
      <c r="AC5680" s="21">
        <f t="shared" si="1601"/>
        <v>69.08</v>
      </c>
      <c r="AD5680" s="21">
        <f t="shared" si="1607"/>
        <v>10.585819151174281</v>
      </c>
      <c r="AE5680" s="21" t="str">
        <f t="shared" si="1602"/>
        <v>8/24/19:00</v>
      </c>
    </row>
    <row r="5681" spans="2:31">
      <c r="B5681" s="37">
        <v>8</v>
      </c>
      <c r="C5681" s="38">
        <v>24</v>
      </c>
      <c r="D5681" s="39">
        <v>20</v>
      </c>
      <c r="E5681" s="17">
        <v>20</v>
      </c>
      <c r="F5681" s="17">
        <v>9</v>
      </c>
      <c r="G5681" s="17">
        <v>0</v>
      </c>
      <c r="H5681" s="37">
        <f t="shared" si="1590"/>
        <v>68</v>
      </c>
      <c r="I5681" s="37">
        <f>IF(H5681&lt;'Roof Calculator'!$G$8, 1, 0)</f>
        <v>0</v>
      </c>
      <c r="J5681" s="37">
        <f>IF(H5681&gt;='Roof Calculator'!$G$8, 1, 0)</f>
        <v>1</v>
      </c>
      <c r="K5681" s="37">
        <f t="shared" si="1591"/>
        <v>0</v>
      </c>
      <c r="L5681" s="37">
        <f t="shared" si="1592"/>
        <v>68</v>
      </c>
      <c r="M5681" s="37">
        <v>0</v>
      </c>
      <c r="N5681" s="37">
        <f t="shared" si="1593"/>
        <v>9</v>
      </c>
      <c r="O5681" s="37">
        <v>0</v>
      </c>
      <c r="P5681" s="37">
        <v>0</v>
      </c>
      <c r="Q5681" s="21">
        <f t="shared" si="1594"/>
        <v>39.790999999999997</v>
      </c>
      <c r="R5681" s="21">
        <f t="shared" si="1603"/>
        <v>236.79166666664773</v>
      </c>
      <c r="S5681" s="21">
        <f t="shared" si="1604"/>
        <v>10.170846878790096</v>
      </c>
      <c r="T5681" s="21">
        <f t="shared" si="1595"/>
        <v>86.147999999999996</v>
      </c>
      <c r="U5681" s="37">
        <f>VLOOKUP(Time_Zone, 'LSTM LookUp'!$B$5:$D$8, 3, FALSE)</f>
        <v>-75</v>
      </c>
      <c r="V5681" s="21">
        <f t="shared" si="1605"/>
        <v>-1.7672850665325581</v>
      </c>
      <c r="W5681" s="21">
        <f t="shared" si="1596"/>
        <v>280.70617873336681</v>
      </c>
      <c r="X5681" s="21">
        <f t="shared" si="1597"/>
        <v>0</v>
      </c>
      <c r="Y5681" s="21">
        <f t="shared" si="1598"/>
        <v>9</v>
      </c>
      <c r="Z5681" s="21">
        <f t="shared" si="1606"/>
        <v>2.8528428093645486</v>
      </c>
      <c r="AA5681" s="21">
        <f t="shared" si="1599"/>
        <v>0</v>
      </c>
      <c r="AB5681" s="21">
        <f t="shared" si="1600"/>
        <v>2.8528428093645486</v>
      </c>
      <c r="AC5681" s="21">
        <f t="shared" si="1601"/>
        <v>68</v>
      </c>
      <c r="AD5681" s="21">
        <f t="shared" si="1607"/>
        <v>2.8528428093645486</v>
      </c>
      <c r="AE5681" s="21" t="str">
        <f t="shared" si="1602"/>
        <v>8/24/20:00</v>
      </c>
    </row>
    <row r="5682" spans="2:31">
      <c r="B5682" s="37">
        <v>8</v>
      </c>
      <c r="C5682" s="38">
        <v>24</v>
      </c>
      <c r="D5682" s="39">
        <v>21</v>
      </c>
      <c r="E5682" s="17">
        <v>20</v>
      </c>
      <c r="F5682" s="17">
        <v>0</v>
      </c>
      <c r="G5682" s="17">
        <v>0</v>
      </c>
      <c r="H5682" s="37">
        <f t="shared" si="1590"/>
        <v>68</v>
      </c>
      <c r="I5682" s="37">
        <f>IF(H5682&lt;'Roof Calculator'!$G$8, 1, 0)</f>
        <v>0</v>
      </c>
      <c r="J5682" s="37">
        <f>IF(H5682&gt;='Roof Calculator'!$G$8, 1, 0)</f>
        <v>1</v>
      </c>
      <c r="K5682" s="37">
        <f t="shared" si="1591"/>
        <v>0</v>
      </c>
      <c r="L5682" s="37">
        <f t="shared" si="1592"/>
        <v>68</v>
      </c>
      <c r="M5682" s="37">
        <v>0</v>
      </c>
      <c r="N5682" s="37">
        <f t="shared" si="1593"/>
        <v>0</v>
      </c>
      <c r="O5682" s="37">
        <v>0</v>
      </c>
      <c r="P5682" s="37">
        <v>0</v>
      </c>
      <c r="Q5682" s="21">
        <f t="shared" si="1594"/>
        <v>39.790999999999997</v>
      </c>
      <c r="R5682" s="21">
        <f t="shared" si="1603"/>
        <v>236.83333333331439</v>
      </c>
      <c r="S5682" s="21">
        <f t="shared" si="1604"/>
        <v>10.155954786203123</v>
      </c>
      <c r="T5682" s="21">
        <f t="shared" si="1595"/>
        <v>86.147999999999996</v>
      </c>
      <c r="U5682" s="37">
        <f>VLOOKUP(Time_Zone, 'LSTM LookUp'!$B$5:$D$8, 3, FALSE)</f>
        <v>-75</v>
      </c>
      <c r="V5682" s="21">
        <f t="shared" si="1605"/>
        <v>-1.7553348352629223</v>
      </c>
      <c r="W5682" s="21">
        <f t="shared" si="1596"/>
        <v>295.70916629118426</v>
      </c>
      <c r="X5682" s="21">
        <f t="shared" si="1597"/>
        <v>0</v>
      </c>
      <c r="Y5682" s="21">
        <f t="shared" si="1598"/>
        <v>0</v>
      </c>
      <c r="Z5682" s="21">
        <f t="shared" si="1606"/>
        <v>0</v>
      </c>
      <c r="AA5682" s="21">
        <f t="shared" si="1599"/>
        <v>0</v>
      </c>
      <c r="AB5682" s="21">
        <f t="shared" si="1600"/>
        <v>0</v>
      </c>
      <c r="AC5682" s="21">
        <f t="shared" si="1601"/>
        <v>68</v>
      </c>
      <c r="AD5682" s="21">
        <f t="shared" si="1607"/>
        <v>0</v>
      </c>
      <c r="AE5682" s="21" t="str">
        <f t="shared" si="1602"/>
        <v>8/24/21:00</v>
      </c>
    </row>
    <row r="5683" spans="2:31">
      <c r="B5683" s="37">
        <v>8</v>
      </c>
      <c r="C5683" s="38">
        <v>24</v>
      </c>
      <c r="D5683" s="39">
        <v>22</v>
      </c>
      <c r="E5683" s="17">
        <v>19.399999999999999</v>
      </c>
      <c r="F5683" s="17">
        <v>0</v>
      </c>
      <c r="G5683" s="17">
        <v>0</v>
      </c>
      <c r="H5683" s="37">
        <f t="shared" si="1590"/>
        <v>66.92</v>
      </c>
      <c r="I5683" s="37">
        <f>IF(H5683&lt;'Roof Calculator'!$G$8, 1, 0)</f>
        <v>0</v>
      </c>
      <c r="J5683" s="37">
        <f>IF(H5683&gt;='Roof Calculator'!$G$8, 1, 0)</f>
        <v>1</v>
      </c>
      <c r="K5683" s="37">
        <f t="shared" si="1591"/>
        <v>0</v>
      </c>
      <c r="L5683" s="37">
        <f t="shared" si="1592"/>
        <v>66.92</v>
      </c>
      <c r="M5683" s="37">
        <v>0</v>
      </c>
      <c r="N5683" s="37">
        <f t="shared" si="1593"/>
        <v>0</v>
      </c>
      <c r="O5683" s="37">
        <v>0</v>
      </c>
      <c r="P5683" s="37">
        <v>0</v>
      </c>
      <c r="Q5683" s="21">
        <f t="shared" si="1594"/>
        <v>39.790999999999997</v>
      </c>
      <c r="R5683" s="21">
        <f t="shared" si="1603"/>
        <v>236.87499999998104</v>
      </c>
      <c r="S5683" s="21">
        <f t="shared" si="1604"/>
        <v>10.14105810695796</v>
      </c>
      <c r="T5683" s="21">
        <f t="shared" si="1595"/>
        <v>86.147999999999996</v>
      </c>
      <c r="U5683" s="37">
        <f>VLOOKUP(Time_Zone, 'LSTM LookUp'!$B$5:$D$8, 3, FALSE)</f>
        <v>-75</v>
      </c>
      <c r="V5683" s="21">
        <f t="shared" si="1605"/>
        <v>-1.7433715990611176</v>
      </c>
      <c r="W5683" s="21">
        <f t="shared" si="1596"/>
        <v>310.71215710023472</v>
      </c>
      <c r="X5683" s="21">
        <f t="shared" si="1597"/>
        <v>0</v>
      </c>
      <c r="Y5683" s="21">
        <f t="shared" si="1598"/>
        <v>0</v>
      </c>
      <c r="Z5683" s="21">
        <f t="shared" si="1606"/>
        <v>0</v>
      </c>
      <c r="AA5683" s="21">
        <f t="shared" si="1599"/>
        <v>0</v>
      </c>
      <c r="AB5683" s="21">
        <f t="shared" si="1600"/>
        <v>0</v>
      </c>
      <c r="AC5683" s="21">
        <f t="shared" si="1601"/>
        <v>66.92</v>
      </c>
      <c r="AD5683" s="21">
        <f t="shared" si="1607"/>
        <v>0</v>
      </c>
      <c r="AE5683" s="21" t="str">
        <f t="shared" si="1602"/>
        <v>8/24/22:00</v>
      </c>
    </row>
    <row r="5684" spans="2:31">
      <c r="B5684" s="37">
        <v>8</v>
      </c>
      <c r="C5684" s="38">
        <v>24</v>
      </c>
      <c r="D5684" s="39">
        <v>23</v>
      </c>
      <c r="E5684" s="17">
        <v>18.3</v>
      </c>
      <c r="F5684" s="17">
        <v>0</v>
      </c>
      <c r="G5684" s="17">
        <v>0</v>
      </c>
      <c r="H5684" s="37">
        <f t="shared" si="1590"/>
        <v>64.94</v>
      </c>
      <c r="I5684" s="37">
        <f>IF(H5684&lt;'Roof Calculator'!$G$8, 1, 0)</f>
        <v>0</v>
      </c>
      <c r="J5684" s="37">
        <f>IF(H5684&gt;='Roof Calculator'!$G$8, 1, 0)</f>
        <v>1</v>
      </c>
      <c r="K5684" s="37">
        <f t="shared" si="1591"/>
        <v>0</v>
      </c>
      <c r="L5684" s="37">
        <f t="shared" si="1592"/>
        <v>64.94</v>
      </c>
      <c r="M5684" s="37">
        <v>0</v>
      </c>
      <c r="N5684" s="37">
        <f t="shared" si="1593"/>
        <v>0</v>
      </c>
      <c r="O5684" s="37">
        <v>0</v>
      </c>
      <c r="P5684" s="37">
        <v>0</v>
      </c>
      <c r="Q5684" s="21">
        <f t="shared" si="1594"/>
        <v>39.790999999999997</v>
      </c>
      <c r="R5684" s="21">
        <f t="shared" si="1603"/>
        <v>236.9166666666477</v>
      </c>
      <c r="S5684" s="21">
        <f t="shared" si="1604"/>
        <v>10.126156848351258</v>
      </c>
      <c r="T5684" s="21">
        <f t="shared" si="1595"/>
        <v>86.147999999999996</v>
      </c>
      <c r="U5684" s="37">
        <f>VLOOKUP(Time_Zone, 'LSTM LookUp'!$B$5:$D$8, 3, FALSE)</f>
        <v>-75</v>
      </c>
      <c r="V5684" s="21">
        <f t="shared" si="1605"/>
        <v>-1.7313953773658901</v>
      </c>
      <c r="W5684" s="21">
        <f t="shared" si="1596"/>
        <v>325.71515115565859</v>
      </c>
      <c r="X5684" s="21">
        <f t="shared" si="1597"/>
        <v>0</v>
      </c>
      <c r="Y5684" s="21">
        <f t="shared" si="1598"/>
        <v>0</v>
      </c>
      <c r="Z5684" s="21">
        <f t="shared" si="1606"/>
        <v>0</v>
      </c>
      <c r="AA5684" s="21">
        <f t="shared" si="1599"/>
        <v>0</v>
      </c>
      <c r="AB5684" s="21">
        <f t="shared" si="1600"/>
        <v>0</v>
      </c>
      <c r="AC5684" s="21">
        <f t="shared" si="1601"/>
        <v>64.94</v>
      </c>
      <c r="AD5684" s="21">
        <f t="shared" si="1607"/>
        <v>0</v>
      </c>
      <c r="AE5684" s="21" t="str">
        <f t="shared" si="1602"/>
        <v>8/24/23:00</v>
      </c>
    </row>
    <row r="5685" spans="2:31">
      <c r="B5685" s="37">
        <v>8</v>
      </c>
      <c r="C5685" s="38">
        <v>24</v>
      </c>
      <c r="D5685" s="39">
        <v>24</v>
      </c>
      <c r="E5685" s="17">
        <v>18.3</v>
      </c>
      <c r="F5685" s="17">
        <v>0</v>
      </c>
      <c r="G5685" s="17">
        <v>0</v>
      </c>
      <c r="H5685" s="37">
        <f t="shared" si="1590"/>
        <v>64.94</v>
      </c>
      <c r="I5685" s="37">
        <f>IF(H5685&lt;'Roof Calculator'!$G$8, 1, 0)</f>
        <v>0</v>
      </c>
      <c r="J5685" s="37">
        <f>IF(H5685&gt;='Roof Calculator'!$G$8, 1, 0)</f>
        <v>1</v>
      </c>
      <c r="K5685" s="37">
        <f t="shared" si="1591"/>
        <v>0</v>
      </c>
      <c r="L5685" s="37">
        <f t="shared" si="1592"/>
        <v>64.94</v>
      </c>
      <c r="M5685" s="37">
        <v>0</v>
      </c>
      <c r="N5685" s="37">
        <f t="shared" si="1593"/>
        <v>0</v>
      </c>
      <c r="O5685" s="37">
        <v>0</v>
      </c>
      <c r="P5685" s="37">
        <v>0</v>
      </c>
      <c r="Q5685" s="21">
        <f t="shared" si="1594"/>
        <v>39.790999999999997</v>
      </c>
      <c r="R5685" s="21">
        <f t="shared" si="1603"/>
        <v>236.95833333331436</v>
      </c>
      <c r="S5685" s="21">
        <f t="shared" si="1604"/>
        <v>10.111251017679288</v>
      </c>
      <c r="T5685" s="21">
        <f t="shared" si="1595"/>
        <v>86.147999999999996</v>
      </c>
      <c r="U5685" s="37">
        <f>VLOOKUP(Time_Zone, 'LSTM LookUp'!$B$5:$D$8, 3, FALSE)</f>
        <v>-75</v>
      </c>
      <c r="V5685" s="21">
        <f t="shared" si="1605"/>
        <v>-1.7194061896475259</v>
      </c>
      <c r="W5685" s="21">
        <f t="shared" si="1596"/>
        <v>340.71814845258808</v>
      </c>
      <c r="X5685" s="21">
        <f t="shared" si="1597"/>
        <v>0</v>
      </c>
      <c r="Y5685" s="21">
        <f t="shared" si="1598"/>
        <v>0</v>
      </c>
      <c r="Z5685" s="21">
        <f t="shared" si="1606"/>
        <v>0</v>
      </c>
      <c r="AA5685" s="21">
        <f t="shared" si="1599"/>
        <v>0</v>
      </c>
      <c r="AB5685" s="21">
        <f t="shared" si="1600"/>
        <v>0</v>
      </c>
      <c r="AC5685" s="21">
        <f t="shared" si="1601"/>
        <v>64.94</v>
      </c>
      <c r="AD5685" s="21">
        <f t="shared" si="1607"/>
        <v>0</v>
      </c>
      <c r="AE5685" s="21" t="str">
        <f t="shared" si="1602"/>
        <v>8/24/24:00</v>
      </c>
    </row>
    <row r="5686" spans="2:31">
      <c r="B5686" s="37">
        <v>8</v>
      </c>
      <c r="C5686" s="38">
        <v>25</v>
      </c>
      <c r="D5686" s="39">
        <v>1</v>
      </c>
      <c r="E5686" s="17">
        <v>18.3</v>
      </c>
      <c r="F5686" s="17">
        <v>0</v>
      </c>
      <c r="G5686" s="17">
        <v>0</v>
      </c>
      <c r="H5686" s="37">
        <f t="shared" si="1590"/>
        <v>64.94</v>
      </c>
      <c r="I5686" s="37">
        <f>IF(H5686&lt;'Roof Calculator'!$G$8, 1, 0)</f>
        <v>0</v>
      </c>
      <c r="J5686" s="37">
        <f>IF(H5686&gt;='Roof Calculator'!$G$8, 1, 0)</f>
        <v>1</v>
      </c>
      <c r="K5686" s="37">
        <f t="shared" si="1591"/>
        <v>0</v>
      </c>
      <c r="L5686" s="37">
        <f t="shared" si="1592"/>
        <v>64.94</v>
      </c>
      <c r="M5686" s="37">
        <v>0</v>
      </c>
      <c r="N5686" s="37">
        <f t="shared" si="1593"/>
        <v>0</v>
      </c>
      <c r="O5686" s="37">
        <v>0</v>
      </c>
      <c r="P5686" s="37">
        <v>0</v>
      </c>
      <c r="Q5686" s="21">
        <f t="shared" si="1594"/>
        <v>39.790999999999997</v>
      </c>
      <c r="R5686" s="21">
        <f t="shared" si="1603"/>
        <v>236.99999999998101</v>
      </c>
      <c r="S5686" s="21">
        <f t="shared" si="1604"/>
        <v>10.096340622237959</v>
      </c>
      <c r="T5686" s="21">
        <f t="shared" si="1595"/>
        <v>86.147999999999996</v>
      </c>
      <c r="U5686" s="37">
        <f>VLOOKUP(Time_Zone, 'LSTM LookUp'!$B$5:$D$8, 3, FALSE)</f>
        <v>-75</v>
      </c>
      <c r="V5686" s="21">
        <f t="shared" si="1605"/>
        <v>-1.707404055407828</v>
      </c>
      <c r="W5686" s="21">
        <f t="shared" si="1596"/>
        <v>-4.2788510138519431</v>
      </c>
      <c r="X5686" s="21">
        <f t="shared" si="1597"/>
        <v>0</v>
      </c>
      <c r="Y5686" s="21">
        <f t="shared" si="1598"/>
        <v>0</v>
      </c>
      <c r="Z5686" s="21">
        <f t="shared" si="1606"/>
        <v>0</v>
      </c>
      <c r="AA5686" s="21">
        <f t="shared" si="1599"/>
        <v>0</v>
      </c>
      <c r="AB5686" s="21">
        <f t="shared" si="1600"/>
        <v>0</v>
      </c>
      <c r="AC5686" s="21">
        <f t="shared" si="1601"/>
        <v>64.94</v>
      </c>
      <c r="AD5686" s="21">
        <f t="shared" si="1607"/>
        <v>0</v>
      </c>
      <c r="AE5686" s="21" t="str">
        <f t="shared" si="1602"/>
        <v>8/25/1:00</v>
      </c>
    </row>
    <row r="5687" spans="2:31">
      <c r="B5687" s="37">
        <v>8</v>
      </c>
      <c r="C5687" s="38">
        <v>25</v>
      </c>
      <c r="D5687" s="39">
        <v>2</v>
      </c>
      <c r="E5687" s="17">
        <v>18.3</v>
      </c>
      <c r="F5687" s="17">
        <v>0</v>
      </c>
      <c r="G5687" s="17">
        <v>0</v>
      </c>
      <c r="H5687" s="37">
        <f t="shared" si="1590"/>
        <v>64.94</v>
      </c>
      <c r="I5687" s="37">
        <f>IF(H5687&lt;'Roof Calculator'!$G$8, 1, 0)</f>
        <v>0</v>
      </c>
      <c r="J5687" s="37">
        <f>IF(H5687&gt;='Roof Calculator'!$G$8, 1, 0)</f>
        <v>1</v>
      </c>
      <c r="K5687" s="37">
        <f t="shared" si="1591"/>
        <v>0</v>
      </c>
      <c r="L5687" s="37">
        <f t="shared" si="1592"/>
        <v>64.94</v>
      </c>
      <c r="M5687" s="37">
        <v>0</v>
      </c>
      <c r="N5687" s="37">
        <f t="shared" si="1593"/>
        <v>0</v>
      </c>
      <c r="O5687" s="37">
        <v>0</v>
      </c>
      <c r="P5687" s="37">
        <v>0</v>
      </c>
      <c r="Q5687" s="21">
        <f t="shared" si="1594"/>
        <v>39.790999999999997</v>
      </c>
      <c r="R5687" s="21">
        <f t="shared" si="1603"/>
        <v>237.04166666664767</v>
      </c>
      <c r="S5687" s="21">
        <f t="shared" si="1604"/>
        <v>10.081425669322858</v>
      </c>
      <c r="T5687" s="21">
        <f t="shared" si="1595"/>
        <v>86.147999999999996</v>
      </c>
      <c r="U5687" s="37">
        <f>VLOOKUP(Time_Zone, 'LSTM LookUp'!$B$5:$D$8, 3, FALSE)</f>
        <v>-75</v>
      </c>
      <c r="V5687" s="21">
        <f t="shared" si="1605"/>
        <v>-1.6953889941800986</v>
      </c>
      <c r="W5687" s="21">
        <f t="shared" si="1596"/>
        <v>10.724152751454969</v>
      </c>
      <c r="X5687" s="21">
        <f t="shared" si="1597"/>
        <v>0</v>
      </c>
      <c r="Y5687" s="21">
        <f t="shared" si="1598"/>
        <v>0</v>
      </c>
      <c r="Z5687" s="21">
        <f t="shared" si="1606"/>
        <v>0</v>
      </c>
      <c r="AA5687" s="21">
        <f t="shared" si="1599"/>
        <v>0</v>
      </c>
      <c r="AB5687" s="21">
        <f t="shared" si="1600"/>
        <v>0</v>
      </c>
      <c r="AC5687" s="21">
        <f t="shared" si="1601"/>
        <v>64.94</v>
      </c>
      <c r="AD5687" s="21">
        <f t="shared" si="1607"/>
        <v>0</v>
      </c>
      <c r="AE5687" s="21" t="str">
        <f t="shared" si="1602"/>
        <v>8/25/2:00</v>
      </c>
    </row>
    <row r="5688" spans="2:31">
      <c r="B5688" s="37">
        <v>8</v>
      </c>
      <c r="C5688" s="38">
        <v>25</v>
      </c>
      <c r="D5688" s="39">
        <v>3</v>
      </c>
      <c r="E5688" s="17">
        <v>18.3</v>
      </c>
      <c r="F5688" s="17">
        <v>0</v>
      </c>
      <c r="G5688" s="17">
        <v>0</v>
      </c>
      <c r="H5688" s="37">
        <f t="shared" si="1590"/>
        <v>64.94</v>
      </c>
      <c r="I5688" s="37">
        <f>IF(H5688&lt;'Roof Calculator'!$G$8, 1, 0)</f>
        <v>0</v>
      </c>
      <c r="J5688" s="37">
        <f>IF(H5688&gt;='Roof Calculator'!$G$8, 1, 0)</f>
        <v>1</v>
      </c>
      <c r="K5688" s="37">
        <f t="shared" si="1591"/>
        <v>0</v>
      </c>
      <c r="L5688" s="37">
        <f t="shared" si="1592"/>
        <v>64.94</v>
      </c>
      <c r="M5688" s="37">
        <v>0</v>
      </c>
      <c r="N5688" s="37">
        <f t="shared" si="1593"/>
        <v>0</v>
      </c>
      <c r="O5688" s="37">
        <v>0</v>
      </c>
      <c r="P5688" s="37">
        <v>0</v>
      </c>
      <c r="Q5688" s="21">
        <f t="shared" si="1594"/>
        <v>39.790999999999997</v>
      </c>
      <c r="R5688" s="21">
        <f t="shared" si="1603"/>
        <v>237.08333333331433</v>
      </c>
      <c r="S5688" s="21">
        <f t="shared" si="1604"/>
        <v>10.066506166229185</v>
      </c>
      <c r="T5688" s="21">
        <f t="shared" si="1595"/>
        <v>86.147999999999996</v>
      </c>
      <c r="U5688" s="37">
        <f>VLOOKUP(Time_Zone, 'LSTM LookUp'!$B$5:$D$8, 3, FALSE)</f>
        <v>-75</v>
      </c>
      <c r="V5688" s="21">
        <f t="shared" si="1605"/>
        <v>-1.6833610255290727</v>
      </c>
      <c r="W5688" s="21">
        <f t="shared" si="1596"/>
        <v>25.727159743617733</v>
      </c>
      <c r="X5688" s="21">
        <f t="shared" si="1597"/>
        <v>0</v>
      </c>
      <c r="Y5688" s="21">
        <f t="shared" si="1598"/>
        <v>0</v>
      </c>
      <c r="Z5688" s="21">
        <f t="shared" si="1606"/>
        <v>0</v>
      </c>
      <c r="AA5688" s="21">
        <f t="shared" si="1599"/>
        <v>0</v>
      </c>
      <c r="AB5688" s="21">
        <f t="shared" si="1600"/>
        <v>0</v>
      </c>
      <c r="AC5688" s="21">
        <f t="shared" si="1601"/>
        <v>64.94</v>
      </c>
      <c r="AD5688" s="21">
        <f t="shared" si="1607"/>
        <v>0</v>
      </c>
      <c r="AE5688" s="21" t="str">
        <f t="shared" si="1602"/>
        <v>8/25/3:00</v>
      </c>
    </row>
    <row r="5689" spans="2:31">
      <c r="B5689" s="37">
        <v>8</v>
      </c>
      <c r="C5689" s="38">
        <v>25</v>
      </c>
      <c r="D5689" s="39">
        <v>4</v>
      </c>
      <c r="E5689" s="17">
        <v>17.2</v>
      </c>
      <c r="F5689" s="17">
        <v>0</v>
      </c>
      <c r="G5689" s="17">
        <v>0</v>
      </c>
      <c r="H5689" s="37">
        <f t="shared" si="1590"/>
        <v>62.959999999999994</v>
      </c>
      <c r="I5689" s="37">
        <f>IF(H5689&lt;'Roof Calculator'!$G$8, 1, 0)</f>
        <v>0</v>
      </c>
      <c r="J5689" s="37">
        <f>IF(H5689&gt;='Roof Calculator'!$G$8, 1, 0)</f>
        <v>1</v>
      </c>
      <c r="K5689" s="37">
        <f t="shared" si="1591"/>
        <v>0</v>
      </c>
      <c r="L5689" s="37">
        <f t="shared" si="1592"/>
        <v>62.959999999999994</v>
      </c>
      <c r="M5689" s="37">
        <v>0</v>
      </c>
      <c r="N5689" s="37">
        <f t="shared" si="1593"/>
        <v>0</v>
      </c>
      <c r="O5689" s="37">
        <v>0</v>
      </c>
      <c r="P5689" s="37">
        <v>0</v>
      </c>
      <c r="Q5689" s="21">
        <f t="shared" si="1594"/>
        <v>39.790999999999997</v>
      </c>
      <c r="R5689" s="21">
        <f t="shared" si="1603"/>
        <v>237.12499999998099</v>
      </c>
      <c r="S5689" s="21">
        <f t="shared" si="1604"/>
        <v>10.051582120251782</v>
      </c>
      <c r="T5689" s="21">
        <f t="shared" si="1595"/>
        <v>86.147999999999996</v>
      </c>
      <c r="U5689" s="37">
        <f>VLOOKUP(Time_Zone, 'LSTM LookUp'!$B$5:$D$8, 3, FALSE)</f>
        <v>-75</v>
      </c>
      <c r="V5689" s="21">
        <f t="shared" si="1605"/>
        <v>-1.6713201690508832</v>
      </c>
      <c r="W5689" s="21">
        <f t="shared" si="1596"/>
        <v>40.730169957737274</v>
      </c>
      <c r="X5689" s="21">
        <f t="shared" si="1597"/>
        <v>0</v>
      </c>
      <c r="Y5689" s="21">
        <f t="shared" si="1598"/>
        <v>0</v>
      </c>
      <c r="Z5689" s="21">
        <f t="shared" si="1606"/>
        <v>0</v>
      </c>
      <c r="AA5689" s="21">
        <f t="shared" si="1599"/>
        <v>0</v>
      </c>
      <c r="AB5689" s="21">
        <f t="shared" si="1600"/>
        <v>0</v>
      </c>
      <c r="AC5689" s="21">
        <f t="shared" si="1601"/>
        <v>62.959999999999994</v>
      </c>
      <c r="AD5689" s="21">
        <f t="shared" si="1607"/>
        <v>0</v>
      </c>
      <c r="AE5689" s="21" t="str">
        <f t="shared" si="1602"/>
        <v>8/25/4:00</v>
      </c>
    </row>
    <row r="5690" spans="2:31">
      <c r="B5690" s="37">
        <v>8</v>
      </c>
      <c r="C5690" s="38">
        <v>25</v>
      </c>
      <c r="D5690" s="39">
        <v>5</v>
      </c>
      <c r="E5690" s="17">
        <v>17.8</v>
      </c>
      <c r="F5690" s="17">
        <v>0</v>
      </c>
      <c r="G5690" s="17">
        <v>0</v>
      </c>
      <c r="H5690" s="37">
        <f t="shared" si="1590"/>
        <v>64.040000000000006</v>
      </c>
      <c r="I5690" s="37">
        <f>IF(H5690&lt;'Roof Calculator'!$G$8, 1, 0)</f>
        <v>0</v>
      </c>
      <c r="J5690" s="37">
        <f>IF(H5690&gt;='Roof Calculator'!$G$8, 1, 0)</f>
        <v>1</v>
      </c>
      <c r="K5690" s="37">
        <f t="shared" si="1591"/>
        <v>0</v>
      </c>
      <c r="L5690" s="37">
        <f t="shared" si="1592"/>
        <v>64.040000000000006</v>
      </c>
      <c r="M5690" s="37">
        <v>0</v>
      </c>
      <c r="N5690" s="37">
        <f t="shared" si="1593"/>
        <v>0</v>
      </c>
      <c r="O5690" s="37">
        <v>0</v>
      </c>
      <c r="P5690" s="37">
        <v>0</v>
      </c>
      <c r="Q5690" s="21">
        <f t="shared" si="1594"/>
        <v>39.790999999999997</v>
      </c>
      <c r="R5690" s="21">
        <f t="shared" si="1603"/>
        <v>237.16666666664764</v>
      </c>
      <c r="S5690" s="21">
        <f t="shared" si="1604"/>
        <v>10.036653538685146</v>
      </c>
      <c r="T5690" s="21">
        <f t="shared" si="1595"/>
        <v>86.147999999999996</v>
      </c>
      <c r="U5690" s="37">
        <f>VLOOKUP(Time_Zone, 'LSTM LookUp'!$B$5:$D$8, 3, FALSE)</f>
        <v>-75</v>
      </c>
      <c r="V5690" s="21">
        <f t="shared" si="1605"/>
        <v>-1.6592664443730487</v>
      </c>
      <c r="W5690" s="21">
        <f t="shared" si="1596"/>
        <v>55.733183388906724</v>
      </c>
      <c r="X5690" s="21">
        <f t="shared" si="1597"/>
        <v>0</v>
      </c>
      <c r="Y5690" s="21">
        <f t="shared" si="1598"/>
        <v>0</v>
      </c>
      <c r="Z5690" s="21">
        <f t="shared" si="1606"/>
        <v>0</v>
      </c>
      <c r="AA5690" s="21">
        <f t="shared" si="1599"/>
        <v>0</v>
      </c>
      <c r="AB5690" s="21">
        <f t="shared" si="1600"/>
        <v>0</v>
      </c>
      <c r="AC5690" s="21">
        <f t="shared" si="1601"/>
        <v>64.040000000000006</v>
      </c>
      <c r="AD5690" s="21">
        <f t="shared" si="1607"/>
        <v>0</v>
      </c>
      <c r="AE5690" s="21" t="str">
        <f t="shared" si="1602"/>
        <v>8/25/5:00</v>
      </c>
    </row>
    <row r="5691" spans="2:31">
      <c r="B5691" s="37">
        <v>8</v>
      </c>
      <c r="C5691" s="38">
        <v>25</v>
      </c>
      <c r="D5691" s="39">
        <v>6</v>
      </c>
      <c r="E5691" s="17">
        <v>17.2</v>
      </c>
      <c r="F5691" s="17">
        <v>0</v>
      </c>
      <c r="G5691" s="17">
        <v>0</v>
      </c>
      <c r="H5691" s="37">
        <f t="shared" si="1590"/>
        <v>62.959999999999994</v>
      </c>
      <c r="I5691" s="37">
        <f>IF(H5691&lt;'Roof Calculator'!$G$8, 1, 0)</f>
        <v>0</v>
      </c>
      <c r="J5691" s="37">
        <f>IF(H5691&gt;='Roof Calculator'!$G$8, 1, 0)</f>
        <v>1</v>
      </c>
      <c r="K5691" s="37">
        <f t="shared" si="1591"/>
        <v>0</v>
      </c>
      <c r="L5691" s="37">
        <f t="shared" si="1592"/>
        <v>62.959999999999994</v>
      </c>
      <c r="M5691" s="37">
        <v>0</v>
      </c>
      <c r="N5691" s="37">
        <f t="shared" si="1593"/>
        <v>0</v>
      </c>
      <c r="O5691" s="37">
        <v>0</v>
      </c>
      <c r="P5691" s="37">
        <v>0</v>
      </c>
      <c r="Q5691" s="21">
        <f t="shared" si="1594"/>
        <v>39.790999999999997</v>
      </c>
      <c r="R5691" s="21">
        <f t="shared" si="1603"/>
        <v>237.2083333333143</v>
      </c>
      <c r="S5691" s="21">
        <f t="shared" si="1604"/>
        <v>10.02172042882342</v>
      </c>
      <c r="T5691" s="21">
        <f t="shared" si="1595"/>
        <v>86.147999999999996</v>
      </c>
      <c r="U5691" s="37">
        <f>VLOOKUP(Time_Zone, 'LSTM LookUp'!$B$5:$D$8, 3, FALSE)</f>
        <v>-75</v>
      </c>
      <c r="V5691" s="21">
        <f t="shared" si="1605"/>
        <v>-1.6471998711544324</v>
      </c>
      <c r="W5691" s="21">
        <f t="shared" si="1596"/>
        <v>70.736200032211372</v>
      </c>
      <c r="X5691" s="21">
        <f t="shared" si="1597"/>
        <v>0</v>
      </c>
      <c r="Y5691" s="21">
        <f t="shared" si="1598"/>
        <v>0</v>
      </c>
      <c r="Z5691" s="21">
        <f t="shared" si="1606"/>
        <v>0</v>
      </c>
      <c r="AA5691" s="21">
        <f t="shared" si="1599"/>
        <v>0</v>
      </c>
      <c r="AB5691" s="21">
        <f t="shared" si="1600"/>
        <v>0</v>
      </c>
      <c r="AC5691" s="21">
        <f t="shared" si="1601"/>
        <v>62.959999999999994</v>
      </c>
      <c r="AD5691" s="21">
        <f t="shared" si="1607"/>
        <v>0</v>
      </c>
      <c r="AE5691" s="21" t="str">
        <f t="shared" si="1602"/>
        <v>8/25/6:00</v>
      </c>
    </row>
    <row r="5692" spans="2:31">
      <c r="B5692" s="37">
        <v>8</v>
      </c>
      <c r="C5692" s="38">
        <v>25</v>
      </c>
      <c r="D5692" s="39">
        <v>7</v>
      </c>
      <c r="E5692" s="17">
        <v>17.2</v>
      </c>
      <c r="F5692" s="17">
        <v>29</v>
      </c>
      <c r="G5692" s="17">
        <v>0</v>
      </c>
      <c r="H5692" s="37">
        <f t="shared" si="1590"/>
        <v>62.959999999999994</v>
      </c>
      <c r="I5692" s="37">
        <f>IF(H5692&lt;'Roof Calculator'!$G$8, 1, 0)</f>
        <v>0</v>
      </c>
      <c r="J5692" s="37">
        <f>IF(H5692&gt;='Roof Calculator'!$G$8, 1, 0)</f>
        <v>1</v>
      </c>
      <c r="K5692" s="37">
        <f t="shared" si="1591"/>
        <v>0</v>
      </c>
      <c r="L5692" s="37">
        <f t="shared" si="1592"/>
        <v>62.959999999999994</v>
      </c>
      <c r="M5692" s="37">
        <v>0</v>
      </c>
      <c r="N5692" s="37">
        <f t="shared" si="1593"/>
        <v>29</v>
      </c>
      <c r="O5692" s="37">
        <v>0</v>
      </c>
      <c r="P5692" s="37">
        <v>0</v>
      </c>
      <c r="Q5692" s="21">
        <f t="shared" si="1594"/>
        <v>39.790999999999997</v>
      </c>
      <c r="R5692" s="21">
        <f t="shared" si="1603"/>
        <v>237.24999999998096</v>
      </c>
      <c r="S5692" s="21">
        <f t="shared" si="1604"/>
        <v>10.006782797960335</v>
      </c>
      <c r="T5692" s="21">
        <f t="shared" si="1595"/>
        <v>86.147999999999996</v>
      </c>
      <c r="U5692" s="37">
        <f>VLOOKUP(Time_Zone, 'LSTM LookUp'!$B$5:$D$8, 3, FALSE)</f>
        <v>-75</v>
      </c>
      <c r="V5692" s="21">
        <f t="shared" si="1605"/>
        <v>-1.6351204690851397</v>
      </c>
      <c r="W5692" s="21">
        <f t="shared" si="1596"/>
        <v>85.739219882728747</v>
      </c>
      <c r="X5692" s="21">
        <f t="shared" si="1597"/>
        <v>0</v>
      </c>
      <c r="Y5692" s="21">
        <f t="shared" si="1598"/>
        <v>29</v>
      </c>
      <c r="Z5692" s="21">
        <f t="shared" si="1606"/>
        <v>9.1924934968413226</v>
      </c>
      <c r="AA5692" s="21">
        <f t="shared" si="1599"/>
        <v>0</v>
      </c>
      <c r="AB5692" s="21">
        <f t="shared" si="1600"/>
        <v>9.1924934968413226</v>
      </c>
      <c r="AC5692" s="21">
        <f t="shared" si="1601"/>
        <v>62.959999999999994</v>
      </c>
      <c r="AD5692" s="21">
        <f t="shared" si="1607"/>
        <v>9.1924934968413226</v>
      </c>
      <c r="AE5692" s="21" t="str">
        <f t="shared" si="1602"/>
        <v>8/25/7:00</v>
      </c>
    </row>
    <row r="5693" spans="2:31">
      <c r="B5693" s="37">
        <v>8</v>
      </c>
      <c r="C5693" s="38">
        <v>25</v>
      </c>
      <c r="D5693" s="39">
        <v>8</v>
      </c>
      <c r="E5693" s="17">
        <v>16.100000000000001</v>
      </c>
      <c r="F5693" s="17">
        <v>47</v>
      </c>
      <c r="G5693" s="17">
        <v>4</v>
      </c>
      <c r="H5693" s="37">
        <f t="shared" si="1590"/>
        <v>60.980000000000004</v>
      </c>
      <c r="I5693" s="37">
        <f>IF(H5693&lt;'Roof Calculator'!$G$8, 1, 0)</f>
        <v>0</v>
      </c>
      <c r="J5693" s="37">
        <f>IF(H5693&gt;='Roof Calculator'!$G$8, 1, 0)</f>
        <v>1</v>
      </c>
      <c r="K5693" s="37">
        <f t="shared" si="1591"/>
        <v>0</v>
      </c>
      <c r="L5693" s="37">
        <f t="shared" si="1592"/>
        <v>60.980000000000004</v>
      </c>
      <c r="M5693" s="37">
        <v>0</v>
      </c>
      <c r="N5693" s="37">
        <f t="shared" si="1593"/>
        <v>47</v>
      </c>
      <c r="O5693" s="37">
        <v>0</v>
      </c>
      <c r="P5693" s="37">
        <v>0</v>
      </c>
      <c r="Q5693" s="21">
        <f t="shared" si="1594"/>
        <v>39.790999999999997</v>
      </c>
      <c r="R5693" s="21">
        <f t="shared" si="1603"/>
        <v>237.29166666664761</v>
      </c>
      <c r="S5693" s="21">
        <f t="shared" si="1604"/>
        <v>9.9918406533893052</v>
      </c>
      <c r="T5693" s="21">
        <f t="shared" si="1595"/>
        <v>86.147999999999996</v>
      </c>
      <c r="U5693" s="37">
        <f>VLOOKUP(Time_Zone, 'LSTM LookUp'!$B$5:$D$8, 3, FALSE)</f>
        <v>-75</v>
      </c>
      <c r="V5693" s="21">
        <f t="shared" si="1605"/>
        <v>-1.6230282578865793</v>
      </c>
      <c r="W5693" s="21">
        <f t="shared" si="1596"/>
        <v>100.74224293552831</v>
      </c>
      <c r="X5693" s="21">
        <f t="shared" si="1597"/>
        <v>-0.12001772340974859</v>
      </c>
      <c r="Y5693" s="21">
        <f t="shared" si="1598"/>
        <v>46.879982276590255</v>
      </c>
      <c r="Z5693" s="21">
        <f t="shared" si="1606"/>
        <v>14.860135593434221</v>
      </c>
      <c r="AA5693" s="21">
        <f t="shared" si="1599"/>
        <v>0</v>
      </c>
      <c r="AB5693" s="21">
        <f t="shared" si="1600"/>
        <v>14.860135593434221</v>
      </c>
      <c r="AC5693" s="21">
        <f t="shared" si="1601"/>
        <v>60.980000000000004</v>
      </c>
      <c r="AD5693" s="21">
        <f t="shared" si="1607"/>
        <v>14.860135593434221</v>
      </c>
      <c r="AE5693" s="21" t="str">
        <f t="shared" si="1602"/>
        <v>8/25/8:00</v>
      </c>
    </row>
    <row r="5694" spans="2:31">
      <c r="B5694" s="37">
        <v>8</v>
      </c>
      <c r="C5694" s="38">
        <v>25</v>
      </c>
      <c r="D5694" s="39">
        <v>9</v>
      </c>
      <c r="E5694" s="17">
        <v>16.7</v>
      </c>
      <c r="F5694" s="17">
        <v>172</v>
      </c>
      <c r="G5694" s="17">
        <v>1</v>
      </c>
      <c r="H5694" s="37">
        <f t="shared" si="1590"/>
        <v>62.059999999999995</v>
      </c>
      <c r="I5694" s="37">
        <f>IF(H5694&lt;'Roof Calculator'!$G$8, 1, 0)</f>
        <v>0</v>
      </c>
      <c r="J5694" s="37">
        <f>IF(H5694&gt;='Roof Calculator'!$G$8, 1, 0)</f>
        <v>1</v>
      </c>
      <c r="K5694" s="37">
        <f t="shared" si="1591"/>
        <v>0</v>
      </c>
      <c r="L5694" s="37">
        <f t="shared" si="1592"/>
        <v>62.059999999999995</v>
      </c>
      <c r="M5694" s="37">
        <v>0</v>
      </c>
      <c r="N5694" s="37">
        <f t="shared" si="1593"/>
        <v>172</v>
      </c>
      <c r="O5694" s="37">
        <v>0</v>
      </c>
      <c r="P5694" s="37">
        <v>0</v>
      </c>
      <c r="Q5694" s="21">
        <f t="shared" si="1594"/>
        <v>39.790999999999997</v>
      </c>
      <c r="R5694" s="21">
        <f t="shared" si="1603"/>
        <v>237.33333333331427</v>
      </c>
      <c r="S5694" s="21">
        <f t="shared" si="1604"/>
        <v>9.9768940024033803</v>
      </c>
      <c r="T5694" s="21">
        <f t="shared" si="1595"/>
        <v>86.147999999999996</v>
      </c>
      <c r="U5694" s="37">
        <f>VLOOKUP(Time_Zone, 'LSTM LookUp'!$B$5:$D$8, 3, FALSE)</f>
        <v>-75</v>
      </c>
      <c r="V5694" s="21">
        <f t="shared" si="1605"/>
        <v>-1.6109232573113788</v>
      </c>
      <c r="W5694" s="21">
        <f t="shared" si="1596"/>
        <v>115.74526918567213</v>
      </c>
      <c r="X5694" s="21">
        <f t="shared" si="1597"/>
        <v>-0.2178376473825249</v>
      </c>
      <c r="Y5694" s="21">
        <f t="shared" si="1598"/>
        <v>171.78216235261746</v>
      </c>
      <c r="Z5694" s="21">
        <f t="shared" si="1606"/>
        <v>54.451945182750912</v>
      </c>
      <c r="AA5694" s="21">
        <f t="shared" si="1599"/>
        <v>0</v>
      </c>
      <c r="AB5694" s="21">
        <f t="shared" si="1600"/>
        <v>54.451945182750912</v>
      </c>
      <c r="AC5694" s="21">
        <f t="shared" si="1601"/>
        <v>62.059999999999995</v>
      </c>
      <c r="AD5694" s="21">
        <f t="shared" si="1607"/>
        <v>54.451945182750912</v>
      </c>
      <c r="AE5694" s="21" t="str">
        <f t="shared" si="1602"/>
        <v>8/25/9:00</v>
      </c>
    </row>
    <row r="5695" spans="2:31">
      <c r="B5695" s="37">
        <v>8</v>
      </c>
      <c r="C5695" s="38">
        <v>25</v>
      </c>
      <c r="D5695" s="39">
        <v>10</v>
      </c>
      <c r="E5695" s="17">
        <v>16.7</v>
      </c>
      <c r="F5695" s="17">
        <v>227</v>
      </c>
      <c r="G5695" s="17">
        <v>3</v>
      </c>
      <c r="H5695" s="37">
        <f t="shared" si="1590"/>
        <v>62.059999999999995</v>
      </c>
      <c r="I5695" s="37">
        <f>IF(H5695&lt;'Roof Calculator'!$G$8, 1, 0)</f>
        <v>0</v>
      </c>
      <c r="J5695" s="37">
        <f>IF(H5695&gt;='Roof Calculator'!$G$8, 1, 0)</f>
        <v>1</v>
      </c>
      <c r="K5695" s="37">
        <f t="shared" si="1591"/>
        <v>0</v>
      </c>
      <c r="L5695" s="37">
        <f t="shared" si="1592"/>
        <v>62.059999999999995</v>
      </c>
      <c r="M5695" s="37">
        <v>0</v>
      </c>
      <c r="N5695" s="37">
        <f t="shared" si="1593"/>
        <v>227</v>
      </c>
      <c r="O5695" s="37">
        <v>0</v>
      </c>
      <c r="P5695" s="37">
        <v>0</v>
      </c>
      <c r="Q5695" s="21">
        <f t="shared" si="1594"/>
        <v>39.790999999999997</v>
      </c>
      <c r="R5695" s="21">
        <f t="shared" si="1603"/>
        <v>237.37499999998093</v>
      </c>
      <c r="S5695" s="21">
        <f t="shared" si="1604"/>
        <v>9.9619428522951932</v>
      </c>
      <c r="T5695" s="21">
        <f t="shared" si="1595"/>
        <v>86.147999999999996</v>
      </c>
      <c r="U5695" s="37">
        <f>VLOOKUP(Time_Zone, 'LSTM LookUp'!$B$5:$D$8, 3, FALSE)</f>
        <v>-75</v>
      </c>
      <c r="V5695" s="21">
        <f t="shared" si="1605"/>
        <v>-1.5988054871432984</v>
      </c>
      <c r="W5695" s="21">
        <f t="shared" si="1596"/>
        <v>130.74829862821417</v>
      </c>
      <c r="X5695" s="21">
        <f t="shared" si="1597"/>
        <v>-1.1498299982695626</v>
      </c>
      <c r="Y5695" s="21">
        <f t="shared" si="1598"/>
        <v>225.85017000173045</v>
      </c>
      <c r="Z5695" s="21">
        <f t="shared" si="1606"/>
        <v>71.590559275910849</v>
      </c>
      <c r="AA5695" s="21">
        <f t="shared" si="1599"/>
        <v>0</v>
      </c>
      <c r="AB5695" s="21">
        <f t="shared" si="1600"/>
        <v>71.590559275910849</v>
      </c>
      <c r="AC5695" s="21">
        <f t="shared" si="1601"/>
        <v>62.059999999999995</v>
      </c>
      <c r="AD5695" s="21">
        <f t="shared" si="1607"/>
        <v>71.590559275910849</v>
      </c>
      <c r="AE5695" s="21" t="str">
        <f t="shared" si="1602"/>
        <v>8/25/10:00</v>
      </c>
    </row>
    <row r="5696" spans="2:31">
      <c r="B5696" s="37">
        <v>8</v>
      </c>
      <c r="C5696" s="38">
        <v>25</v>
      </c>
      <c r="D5696" s="39">
        <v>11</v>
      </c>
      <c r="E5696" s="17">
        <v>17.2</v>
      </c>
      <c r="F5696" s="17">
        <v>335</v>
      </c>
      <c r="G5696" s="17">
        <v>1</v>
      </c>
      <c r="H5696" s="37">
        <f t="shared" si="1590"/>
        <v>62.959999999999994</v>
      </c>
      <c r="I5696" s="37">
        <f>IF(H5696&lt;'Roof Calculator'!$G$8, 1, 0)</f>
        <v>0</v>
      </c>
      <c r="J5696" s="37">
        <f>IF(H5696&gt;='Roof Calculator'!$G$8, 1, 0)</f>
        <v>1</v>
      </c>
      <c r="K5696" s="37">
        <f t="shared" si="1591"/>
        <v>0</v>
      </c>
      <c r="L5696" s="37">
        <f t="shared" si="1592"/>
        <v>62.959999999999994</v>
      </c>
      <c r="M5696" s="37">
        <v>0</v>
      </c>
      <c r="N5696" s="37">
        <f t="shared" si="1593"/>
        <v>335</v>
      </c>
      <c r="O5696" s="37">
        <v>0</v>
      </c>
      <c r="P5696" s="37">
        <v>0</v>
      </c>
      <c r="Q5696" s="21">
        <f t="shared" si="1594"/>
        <v>39.790999999999997</v>
      </c>
      <c r="R5696" s="21">
        <f t="shared" si="1603"/>
        <v>237.41666666664759</v>
      </c>
      <c r="S5696" s="21">
        <f t="shared" si="1604"/>
        <v>9.9469872103570598</v>
      </c>
      <c r="T5696" s="21">
        <f t="shared" si="1595"/>
        <v>86.147999999999996</v>
      </c>
      <c r="U5696" s="37">
        <f>VLOOKUP(Time_Zone, 'LSTM LookUp'!$B$5:$D$8, 3, FALSE)</f>
        <v>-75</v>
      </c>
      <c r="V5696" s="21">
        <f t="shared" si="1605"/>
        <v>-1.5866749671972933</v>
      </c>
      <c r="W5696" s="21">
        <f t="shared" si="1596"/>
        <v>145.75133125820065</v>
      </c>
      <c r="X5696" s="21">
        <f t="shared" si="1597"/>
        <v>-0.5150511596233498</v>
      </c>
      <c r="Y5696" s="21">
        <f t="shared" si="1598"/>
        <v>334.48494884037666</v>
      </c>
      <c r="Z5696" s="21">
        <f t="shared" si="1606"/>
        <v>106.02588679332639</v>
      </c>
      <c r="AA5696" s="21">
        <f t="shared" si="1599"/>
        <v>0</v>
      </c>
      <c r="AB5696" s="21">
        <f t="shared" si="1600"/>
        <v>106.02588679332639</v>
      </c>
      <c r="AC5696" s="21">
        <f t="shared" si="1601"/>
        <v>62.959999999999994</v>
      </c>
      <c r="AD5696" s="21">
        <f t="shared" si="1607"/>
        <v>106.02588679332639</v>
      </c>
      <c r="AE5696" s="21" t="str">
        <f t="shared" si="1602"/>
        <v>8/25/11:00</v>
      </c>
    </row>
    <row r="5697" spans="2:31">
      <c r="B5697" s="37">
        <v>8</v>
      </c>
      <c r="C5697" s="38">
        <v>25</v>
      </c>
      <c r="D5697" s="39">
        <v>12</v>
      </c>
      <c r="E5697" s="17">
        <v>16.7</v>
      </c>
      <c r="F5697" s="17">
        <v>218</v>
      </c>
      <c r="G5697" s="17">
        <v>1</v>
      </c>
      <c r="H5697" s="37">
        <f t="shared" si="1590"/>
        <v>62.059999999999995</v>
      </c>
      <c r="I5697" s="37">
        <f>IF(H5697&lt;'Roof Calculator'!$G$8, 1, 0)</f>
        <v>0</v>
      </c>
      <c r="J5697" s="37">
        <f>IF(H5697&gt;='Roof Calculator'!$G$8, 1, 0)</f>
        <v>1</v>
      </c>
      <c r="K5697" s="37">
        <f t="shared" si="1591"/>
        <v>0</v>
      </c>
      <c r="L5697" s="37">
        <f t="shared" si="1592"/>
        <v>62.059999999999995</v>
      </c>
      <c r="M5697" s="37">
        <v>0</v>
      </c>
      <c r="N5697" s="37">
        <f t="shared" si="1593"/>
        <v>218</v>
      </c>
      <c r="O5697" s="37">
        <v>0</v>
      </c>
      <c r="P5697" s="37">
        <v>0</v>
      </c>
      <c r="Q5697" s="21">
        <f t="shared" si="1594"/>
        <v>39.790999999999997</v>
      </c>
      <c r="R5697" s="21">
        <f t="shared" si="1603"/>
        <v>237.45833333331424</v>
      </c>
      <c r="S5697" s="21">
        <f t="shared" si="1604"/>
        <v>9.9320270838808913</v>
      </c>
      <c r="T5697" s="21">
        <f t="shared" si="1595"/>
        <v>86.147999999999996</v>
      </c>
      <c r="U5697" s="37">
        <f>VLOOKUP(Time_Zone, 'LSTM LookUp'!$B$5:$D$8, 3, FALSE)</f>
        <v>-75</v>
      </c>
      <c r="V5697" s="21">
        <f t="shared" si="1605"/>
        <v>-1.5745317173193862</v>
      </c>
      <c r="W5697" s="21">
        <f t="shared" si="1596"/>
        <v>160.75436707067013</v>
      </c>
      <c r="X5697" s="21">
        <f t="shared" si="1597"/>
        <v>-0.60418497884864009</v>
      </c>
      <c r="Y5697" s="21">
        <f t="shared" si="1598"/>
        <v>217.39581502115135</v>
      </c>
      <c r="Z5697" s="21">
        <f t="shared" si="1606"/>
        <v>68.910676407670792</v>
      </c>
      <c r="AA5697" s="21">
        <f t="shared" si="1599"/>
        <v>0</v>
      </c>
      <c r="AB5697" s="21">
        <f t="shared" si="1600"/>
        <v>68.910676407670792</v>
      </c>
      <c r="AC5697" s="21">
        <f t="shared" si="1601"/>
        <v>62.059999999999995</v>
      </c>
      <c r="AD5697" s="21">
        <f t="shared" si="1607"/>
        <v>68.910676407670792</v>
      </c>
      <c r="AE5697" s="21" t="str">
        <f t="shared" si="1602"/>
        <v>8/25/12:00</v>
      </c>
    </row>
    <row r="5698" spans="2:31">
      <c r="B5698" s="37">
        <v>8</v>
      </c>
      <c r="C5698" s="38">
        <v>25</v>
      </c>
      <c r="D5698" s="39">
        <v>13</v>
      </c>
      <c r="E5698" s="17">
        <v>18.3</v>
      </c>
      <c r="F5698" s="17">
        <v>459</v>
      </c>
      <c r="G5698" s="17">
        <v>1</v>
      </c>
      <c r="H5698" s="37">
        <f t="shared" si="1590"/>
        <v>64.94</v>
      </c>
      <c r="I5698" s="37">
        <f>IF(H5698&lt;'Roof Calculator'!$G$8, 1, 0)</f>
        <v>0</v>
      </c>
      <c r="J5698" s="37">
        <f>IF(H5698&gt;='Roof Calculator'!$G$8, 1, 0)</f>
        <v>1</v>
      </c>
      <c r="K5698" s="37">
        <f t="shared" si="1591"/>
        <v>0</v>
      </c>
      <c r="L5698" s="37">
        <f t="shared" si="1592"/>
        <v>64.94</v>
      </c>
      <c r="M5698" s="37">
        <v>0</v>
      </c>
      <c r="N5698" s="37">
        <f t="shared" si="1593"/>
        <v>459</v>
      </c>
      <c r="O5698" s="37">
        <v>0</v>
      </c>
      <c r="P5698" s="37">
        <v>0</v>
      </c>
      <c r="Q5698" s="21">
        <f t="shared" si="1594"/>
        <v>39.790999999999997</v>
      </c>
      <c r="R5698" s="21">
        <f t="shared" si="1603"/>
        <v>237.4999999999809</v>
      </c>
      <c r="S5698" s="21">
        <f t="shared" si="1604"/>
        <v>9.9170624801582576</v>
      </c>
      <c r="T5698" s="21">
        <f t="shared" si="1595"/>
        <v>86.147999999999996</v>
      </c>
      <c r="U5698" s="37">
        <f>VLOOKUP(Time_Zone, 'LSTM LookUp'!$B$5:$D$8, 3, FALSE)</f>
        <v>-75</v>
      </c>
      <c r="V5698" s="21">
        <f t="shared" si="1605"/>
        <v>-1.562375757386693</v>
      </c>
      <c r="W5698" s="21">
        <f t="shared" si="1596"/>
        <v>175.7574060606533</v>
      </c>
      <c r="X5698" s="21">
        <f t="shared" si="1597"/>
        <v>-0.64460835415808815</v>
      </c>
      <c r="Y5698" s="21">
        <f t="shared" si="1598"/>
        <v>458.35539164584191</v>
      </c>
      <c r="Z5698" s="21">
        <f t="shared" si="1606"/>
        <v>145.29065368781238</v>
      </c>
      <c r="AA5698" s="21">
        <f t="shared" si="1599"/>
        <v>0</v>
      </c>
      <c r="AB5698" s="21">
        <f t="shared" si="1600"/>
        <v>145.29065368781238</v>
      </c>
      <c r="AC5698" s="21">
        <f t="shared" si="1601"/>
        <v>64.94</v>
      </c>
      <c r="AD5698" s="21">
        <f t="shared" si="1607"/>
        <v>145.29065368781238</v>
      </c>
      <c r="AE5698" s="21" t="str">
        <f t="shared" si="1602"/>
        <v>8/25/13:00</v>
      </c>
    </row>
    <row r="5699" spans="2:31">
      <c r="B5699" s="37">
        <v>8</v>
      </c>
      <c r="C5699" s="38">
        <v>25</v>
      </c>
      <c r="D5699" s="39">
        <v>14</v>
      </c>
      <c r="E5699" s="17">
        <v>16.7</v>
      </c>
      <c r="F5699" s="17">
        <v>436</v>
      </c>
      <c r="G5699" s="17">
        <v>1</v>
      </c>
      <c r="H5699" s="37">
        <f t="shared" si="1590"/>
        <v>62.059999999999995</v>
      </c>
      <c r="I5699" s="37">
        <f>IF(H5699&lt;'Roof Calculator'!$G$8, 1, 0)</f>
        <v>0</v>
      </c>
      <c r="J5699" s="37">
        <f>IF(H5699&gt;='Roof Calculator'!$G$8, 1, 0)</f>
        <v>1</v>
      </c>
      <c r="K5699" s="37">
        <f t="shared" si="1591"/>
        <v>0</v>
      </c>
      <c r="L5699" s="37">
        <f t="shared" si="1592"/>
        <v>62.059999999999995</v>
      </c>
      <c r="M5699" s="37">
        <v>0</v>
      </c>
      <c r="N5699" s="37">
        <f t="shared" si="1593"/>
        <v>436</v>
      </c>
      <c r="O5699" s="37">
        <v>0</v>
      </c>
      <c r="P5699" s="37">
        <v>0</v>
      </c>
      <c r="Q5699" s="21">
        <f t="shared" si="1594"/>
        <v>39.790999999999997</v>
      </c>
      <c r="R5699" s="21">
        <f t="shared" si="1603"/>
        <v>237.54166666664756</v>
      </c>
      <c r="S5699" s="21">
        <f t="shared" si="1604"/>
        <v>9.9020934064803257</v>
      </c>
      <c r="T5699" s="21">
        <f t="shared" si="1595"/>
        <v>86.147999999999996</v>
      </c>
      <c r="U5699" s="37">
        <f>VLOOKUP(Time_Zone, 'LSTM LookUp'!$B$5:$D$8, 3, FALSE)</f>
        <v>-75</v>
      </c>
      <c r="V5699" s="21">
        <f t="shared" si="1605"/>
        <v>-1.5502071073073365</v>
      </c>
      <c r="W5699" s="21">
        <f t="shared" si="1596"/>
        <v>190.76044822317317</v>
      </c>
      <c r="X5699" s="21">
        <f t="shared" si="1597"/>
        <v>-0.63357199863714619</v>
      </c>
      <c r="Y5699" s="21">
        <f t="shared" si="1598"/>
        <v>435.36642800136286</v>
      </c>
      <c r="Z5699" s="21">
        <f t="shared" si="1606"/>
        <v>138.00355372915737</v>
      </c>
      <c r="AA5699" s="21">
        <f t="shared" si="1599"/>
        <v>0</v>
      </c>
      <c r="AB5699" s="21">
        <f t="shared" si="1600"/>
        <v>138.00355372915737</v>
      </c>
      <c r="AC5699" s="21">
        <f t="shared" si="1601"/>
        <v>62.059999999999995</v>
      </c>
      <c r="AD5699" s="21">
        <f t="shared" si="1607"/>
        <v>138.00355372915737</v>
      </c>
      <c r="AE5699" s="21" t="str">
        <f t="shared" si="1602"/>
        <v>8/25/14:00</v>
      </c>
    </row>
    <row r="5700" spans="2:31">
      <c r="B5700" s="37">
        <v>8</v>
      </c>
      <c r="C5700" s="38">
        <v>25</v>
      </c>
      <c r="D5700" s="39">
        <v>15</v>
      </c>
      <c r="E5700" s="17">
        <v>16.7</v>
      </c>
      <c r="F5700" s="17">
        <v>359</v>
      </c>
      <c r="G5700" s="17">
        <v>1</v>
      </c>
      <c r="H5700" s="37">
        <f t="shared" si="1590"/>
        <v>62.059999999999995</v>
      </c>
      <c r="I5700" s="37">
        <f>IF(H5700&lt;'Roof Calculator'!$G$8, 1, 0)</f>
        <v>0</v>
      </c>
      <c r="J5700" s="37">
        <f>IF(H5700&gt;='Roof Calculator'!$G$8, 1, 0)</f>
        <v>1</v>
      </c>
      <c r="K5700" s="37">
        <f t="shared" si="1591"/>
        <v>0</v>
      </c>
      <c r="L5700" s="37">
        <f t="shared" si="1592"/>
        <v>62.059999999999995</v>
      </c>
      <c r="M5700" s="37">
        <v>0</v>
      </c>
      <c r="N5700" s="37">
        <f t="shared" si="1593"/>
        <v>359</v>
      </c>
      <c r="O5700" s="37">
        <v>0</v>
      </c>
      <c r="P5700" s="37">
        <v>0</v>
      </c>
      <c r="Q5700" s="21">
        <f t="shared" si="1594"/>
        <v>39.790999999999997</v>
      </c>
      <c r="R5700" s="21">
        <f t="shared" si="1603"/>
        <v>237.58333333331421</v>
      </c>
      <c r="S5700" s="21">
        <f t="shared" si="1604"/>
        <v>9.8871198701379015</v>
      </c>
      <c r="T5700" s="21">
        <f t="shared" si="1595"/>
        <v>86.147999999999996</v>
      </c>
      <c r="U5700" s="37">
        <f>VLOOKUP(Time_Zone, 'LSTM LookUp'!$B$5:$D$8, 3, FALSE)</f>
        <v>-75</v>
      </c>
      <c r="V5700" s="21">
        <f t="shared" si="1605"/>
        <v>-1.5380257870204272</v>
      </c>
      <c r="W5700" s="21">
        <f t="shared" si="1596"/>
        <v>205.76349355324493</v>
      </c>
      <c r="X5700" s="21">
        <f t="shared" si="1597"/>
        <v>-0.57183486110673987</v>
      </c>
      <c r="Y5700" s="21">
        <f t="shared" si="1598"/>
        <v>358.42816513889323</v>
      </c>
      <c r="Z5700" s="21">
        <f t="shared" si="1606"/>
        <v>113.61546817669118</v>
      </c>
      <c r="AA5700" s="21">
        <f t="shared" si="1599"/>
        <v>0</v>
      </c>
      <c r="AB5700" s="21">
        <f t="shared" si="1600"/>
        <v>113.61546817669118</v>
      </c>
      <c r="AC5700" s="21">
        <f t="shared" si="1601"/>
        <v>62.059999999999995</v>
      </c>
      <c r="AD5700" s="21">
        <f t="shared" si="1607"/>
        <v>113.61546817669118</v>
      </c>
      <c r="AE5700" s="21" t="str">
        <f t="shared" si="1602"/>
        <v>8/25/15:00</v>
      </c>
    </row>
    <row r="5701" spans="2:31">
      <c r="B5701" s="37">
        <v>8</v>
      </c>
      <c r="C5701" s="38">
        <v>25</v>
      </c>
      <c r="D5701" s="39">
        <v>16</v>
      </c>
      <c r="E5701" s="17">
        <v>16.7</v>
      </c>
      <c r="F5701" s="17">
        <v>185</v>
      </c>
      <c r="G5701" s="17">
        <v>1</v>
      </c>
      <c r="H5701" s="37">
        <f t="shared" si="1590"/>
        <v>62.059999999999995</v>
      </c>
      <c r="I5701" s="37">
        <f>IF(H5701&lt;'Roof Calculator'!$G$8, 1, 0)</f>
        <v>0</v>
      </c>
      <c r="J5701" s="37">
        <f>IF(H5701&gt;='Roof Calculator'!$G$8, 1, 0)</f>
        <v>1</v>
      </c>
      <c r="K5701" s="37">
        <f t="shared" si="1591"/>
        <v>0</v>
      </c>
      <c r="L5701" s="37">
        <f t="shared" si="1592"/>
        <v>62.059999999999995</v>
      </c>
      <c r="M5701" s="37">
        <v>0</v>
      </c>
      <c r="N5701" s="37">
        <f t="shared" si="1593"/>
        <v>185</v>
      </c>
      <c r="O5701" s="37">
        <v>0</v>
      </c>
      <c r="P5701" s="37">
        <v>0</v>
      </c>
      <c r="Q5701" s="21">
        <f t="shared" si="1594"/>
        <v>39.790999999999997</v>
      </c>
      <c r="R5701" s="21">
        <f t="shared" si="1603"/>
        <v>237.62499999998087</v>
      </c>
      <c r="S5701" s="21">
        <f t="shared" si="1604"/>
        <v>9.8721418784214237</v>
      </c>
      <c r="T5701" s="21">
        <f t="shared" si="1595"/>
        <v>86.147999999999996</v>
      </c>
      <c r="U5701" s="37">
        <f>VLOOKUP(Time_Zone, 'LSTM LookUp'!$B$5:$D$8, 3, FALSE)</f>
        <v>-75</v>
      </c>
      <c r="V5701" s="21">
        <f t="shared" si="1605"/>
        <v>-1.5258318164960485</v>
      </c>
      <c r="W5701" s="21">
        <f t="shared" si="1596"/>
        <v>220.76654204587595</v>
      </c>
      <c r="X5701" s="21">
        <f t="shared" si="1597"/>
        <v>-0.46361270689175754</v>
      </c>
      <c r="Y5701" s="21">
        <f t="shared" si="1598"/>
        <v>184.53638729310825</v>
      </c>
      <c r="Z5701" s="21">
        <f t="shared" si="1606"/>
        <v>58.494811728361697</v>
      </c>
      <c r="AA5701" s="21">
        <f t="shared" si="1599"/>
        <v>0</v>
      </c>
      <c r="AB5701" s="21">
        <f t="shared" si="1600"/>
        <v>58.494811728361697</v>
      </c>
      <c r="AC5701" s="21">
        <f t="shared" si="1601"/>
        <v>62.059999999999995</v>
      </c>
      <c r="AD5701" s="21">
        <f t="shared" si="1607"/>
        <v>58.494811728361697</v>
      </c>
      <c r="AE5701" s="21" t="str">
        <f t="shared" si="1602"/>
        <v>8/25/16:00</v>
      </c>
    </row>
    <row r="5702" spans="2:31">
      <c r="B5702" s="37">
        <v>8</v>
      </c>
      <c r="C5702" s="38">
        <v>25</v>
      </c>
      <c r="D5702" s="39">
        <v>17</v>
      </c>
      <c r="E5702" s="17">
        <v>16.7</v>
      </c>
      <c r="F5702" s="17">
        <v>231</v>
      </c>
      <c r="G5702" s="17">
        <v>0</v>
      </c>
      <c r="H5702" s="37">
        <f t="shared" si="1590"/>
        <v>62.059999999999995</v>
      </c>
      <c r="I5702" s="37">
        <f>IF(H5702&lt;'Roof Calculator'!$G$8, 1, 0)</f>
        <v>0</v>
      </c>
      <c r="J5702" s="37">
        <f>IF(H5702&gt;='Roof Calculator'!$G$8, 1, 0)</f>
        <v>1</v>
      </c>
      <c r="K5702" s="37">
        <f t="shared" si="1591"/>
        <v>0</v>
      </c>
      <c r="L5702" s="37">
        <f t="shared" si="1592"/>
        <v>62.059999999999995</v>
      </c>
      <c r="M5702" s="37">
        <v>0</v>
      </c>
      <c r="N5702" s="37">
        <f t="shared" si="1593"/>
        <v>231</v>
      </c>
      <c r="O5702" s="37">
        <v>0</v>
      </c>
      <c r="P5702" s="37">
        <v>0</v>
      </c>
      <c r="Q5702" s="21">
        <f t="shared" si="1594"/>
        <v>39.790999999999997</v>
      </c>
      <c r="R5702" s="21">
        <f t="shared" si="1603"/>
        <v>237.66666666664753</v>
      </c>
      <c r="S5702" s="21">
        <f t="shared" si="1604"/>
        <v>9.8571594386209398</v>
      </c>
      <c r="T5702" s="21">
        <f t="shared" si="1595"/>
        <v>86.147999999999996</v>
      </c>
      <c r="U5702" s="37">
        <f>VLOOKUP(Time_Zone, 'LSTM LookUp'!$B$5:$D$8, 3, FALSE)</f>
        <v>-75</v>
      </c>
      <c r="V5702" s="21">
        <f t="shared" si="1605"/>
        <v>-1.5136252157351739</v>
      </c>
      <c r="W5702" s="21">
        <f t="shared" si="1596"/>
        <v>235.76959369606618</v>
      </c>
      <c r="X5702" s="21">
        <f t="shared" si="1597"/>
        <v>0</v>
      </c>
      <c r="Y5702" s="21">
        <f t="shared" si="1598"/>
        <v>231</v>
      </c>
      <c r="Z5702" s="21">
        <f t="shared" si="1606"/>
        <v>73.222965440356745</v>
      </c>
      <c r="AA5702" s="21">
        <f t="shared" si="1599"/>
        <v>0</v>
      </c>
      <c r="AB5702" s="21">
        <f t="shared" si="1600"/>
        <v>73.222965440356745</v>
      </c>
      <c r="AC5702" s="21">
        <f t="shared" si="1601"/>
        <v>62.059999999999995</v>
      </c>
      <c r="AD5702" s="21">
        <f t="shared" si="1607"/>
        <v>73.222965440356745</v>
      </c>
      <c r="AE5702" s="21" t="str">
        <f t="shared" si="1602"/>
        <v>8/25/17:00</v>
      </c>
    </row>
    <row r="5703" spans="2:31">
      <c r="B5703" s="37">
        <v>8</v>
      </c>
      <c r="C5703" s="38">
        <v>25</v>
      </c>
      <c r="D5703" s="39">
        <v>18</v>
      </c>
      <c r="E5703" s="17">
        <v>16.100000000000001</v>
      </c>
      <c r="F5703" s="17">
        <v>145</v>
      </c>
      <c r="G5703" s="17">
        <v>1</v>
      </c>
      <c r="H5703" s="37">
        <f t="shared" si="1590"/>
        <v>60.980000000000004</v>
      </c>
      <c r="I5703" s="37">
        <f>IF(H5703&lt;'Roof Calculator'!$G$8, 1, 0)</f>
        <v>0</v>
      </c>
      <c r="J5703" s="37">
        <f>IF(H5703&gt;='Roof Calculator'!$G$8, 1, 0)</f>
        <v>1</v>
      </c>
      <c r="K5703" s="37">
        <f t="shared" si="1591"/>
        <v>0</v>
      </c>
      <c r="L5703" s="37">
        <f t="shared" si="1592"/>
        <v>60.980000000000004</v>
      </c>
      <c r="M5703" s="37">
        <v>0</v>
      </c>
      <c r="N5703" s="37">
        <f t="shared" si="1593"/>
        <v>145</v>
      </c>
      <c r="O5703" s="37">
        <v>0</v>
      </c>
      <c r="P5703" s="37">
        <v>0</v>
      </c>
      <c r="Q5703" s="21">
        <f t="shared" si="1594"/>
        <v>39.790999999999997</v>
      </c>
      <c r="R5703" s="21">
        <f t="shared" si="1603"/>
        <v>237.70833333331419</v>
      </c>
      <c r="S5703" s="21">
        <f t="shared" si="1604"/>
        <v>9.8421725580261157</v>
      </c>
      <c r="T5703" s="21">
        <f t="shared" si="1595"/>
        <v>86.147999999999996</v>
      </c>
      <c r="U5703" s="37">
        <f>VLOOKUP(Time_Zone, 'LSTM LookUp'!$B$5:$D$8, 3, FALSE)</f>
        <v>-75</v>
      </c>
      <c r="V5703" s="21">
        <f t="shared" si="1605"/>
        <v>-1.5014060047696454</v>
      </c>
      <c r="W5703" s="21">
        <f t="shared" si="1596"/>
        <v>250.77264849880763</v>
      </c>
      <c r="X5703" s="21">
        <f t="shared" si="1597"/>
        <v>-0.13992170729314846</v>
      </c>
      <c r="Y5703" s="21">
        <f t="shared" si="1598"/>
        <v>144.86007829270685</v>
      </c>
      <c r="Z5703" s="21">
        <f t="shared" si="1606"/>
        <v>45.918114746814915</v>
      </c>
      <c r="AA5703" s="21">
        <f t="shared" si="1599"/>
        <v>0</v>
      </c>
      <c r="AB5703" s="21">
        <f t="shared" si="1600"/>
        <v>45.918114746814915</v>
      </c>
      <c r="AC5703" s="21">
        <f t="shared" si="1601"/>
        <v>60.980000000000004</v>
      </c>
      <c r="AD5703" s="21">
        <f t="shared" si="1607"/>
        <v>45.918114746814915</v>
      </c>
      <c r="AE5703" s="21" t="str">
        <f t="shared" si="1602"/>
        <v>8/25/18:00</v>
      </c>
    </row>
    <row r="5704" spans="2:31">
      <c r="B5704" s="37">
        <v>8</v>
      </c>
      <c r="C5704" s="38">
        <v>25</v>
      </c>
      <c r="D5704" s="39">
        <v>19</v>
      </c>
      <c r="E5704" s="17">
        <v>15.6</v>
      </c>
      <c r="F5704" s="17">
        <v>59</v>
      </c>
      <c r="G5704" s="17">
        <v>0</v>
      </c>
      <c r="H5704" s="37">
        <f t="shared" si="1590"/>
        <v>60.08</v>
      </c>
      <c r="I5704" s="37">
        <f>IF(H5704&lt;'Roof Calculator'!$G$8, 1, 0)</f>
        <v>0</v>
      </c>
      <c r="J5704" s="37">
        <f>IF(H5704&gt;='Roof Calculator'!$G$8, 1, 0)</f>
        <v>1</v>
      </c>
      <c r="K5704" s="37">
        <f t="shared" si="1591"/>
        <v>0</v>
      </c>
      <c r="L5704" s="37">
        <f t="shared" si="1592"/>
        <v>60.08</v>
      </c>
      <c r="M5704" s="37">
        <v>0</v>
      </c>
      <c r="N5704" s="37">
        <f t="shared" si="1593"/>
        <v>59</v>
      </c>
      <c r="O5704" s="37">
        <v>0</v>
      </c>
      <c r="P5704" s="37">
        <v>0</v>
      </c>
      <c r="Q5704" s="21">
        <f t="shared" si="1594"/>
        <v>39.790999999999997</v>
      </c>
      <c r="R5704" s="21">
        <f t="shared" si="1603"/>
        <v>237.74999999998084</v>
      </c>
      <c r="S5704" s="21">
        <f t="shared" si="1604"/>
        <v>9.8271812439262511</v>
      </c>
      <c r="T5704" s="21">
        <f t="shared" si="1595"/>
        <v>86.147999999999996</v>
      </c>
      <c r="U5704" s="37">
        <f>VLOOKUP(Time_Zone, 'LSTM LookUp'!$B$5:$D$8, 3, FALSE)</f>
        <v>-75</v>
      </c>
      <c r="V5704" s="21">
        <f t="shared" si="1605"/>
        <v>-1.4891742036621669</v>
      </c>
      <c r="W5704" s="21">
        <f t="shared" si="1596"/>
        <v>265.77570644908445</v>
      </c>
      <c r="X5704" s="21">
        <f t="shared" si="1597"/>
        <v>0</v>
      </c>
      <c r="Y5704" s="21">
        <f t="shared" si="1598"/>
        <v>59</v>
      </c>
      <c r="Z5704" s="21">
        <f t="shared" si="1606"/>
        <v>18.701969528056484</v>
      </c>
      <c r="AA5704" s="21">
        <f t="shared" si="1599"/>
        <v>0</v>
      </c>
      <c r="AB5704" s="21">
        <f t="shared" si="1600"/>
        <v>18.701969528056484</v>
      </c>
      <c r="AC5704" s="21">
        <f t="shared" si="1601"/>
        <v>60.08</v>
      </c>
      <c r="AD5704" s="21">
        <f t="shared" si="1607"/>
        <v>18.701969528056484</v>
      </c>
      <c r="AE5704" s="21" t="str">
        <f t="shared" si="1602"/>
        <v>8/25/19:00</v>
      </c>
    </row>
    <row r="5705" spans="2:31">
      <c r="B5705" s="37">
        <v>8</v>
      </c>
      <c r="C5705" s="38">
        <v>25</v>
      </c>
      <c r="D5705" s="39">
        <v>20</v>
      </c>
      <c r="E5705" s="17">
        <v>15.6</v>
      </c>
      <c r="F5705" s="17">
        <v>13</v>
      </c>
      <c r="G5705" s="17">
        <v>0</v>
      </c>
      <c r="H5705" s="37">
        <f t="shared" si="1590"/>
        <v>60.08</v>
      </c>
      <c r="I5705" s="37">
        <f>IF(H5705&lt;'Roof Calculator'!$G$8, 1, 0)</f>
        <v>0</v>
      </c>
      <c r="J5705" s="37">
        <f>IF(H5705&gt;='Roof Calculator'!$G$8, 1, 0)</f>
        <v>1</v>
      </c>
      <c r="K5705" s="37">
        <f t="shared" si="1591"/>
        <v>0</v>
      </c>
      <c r="L5705" s="37">
        <f t="shared" si="1592"/>
        <v>60.08</v>
      </c>
      <c r="M5705" s="37">
        <v>0</v>
      </c>
      <c r="N5705" s="37">
        <f t="shared" si="1593"/>
        <v>13</v>
      </c>
      <c r="O5705" s="37">
        <v>0</v>
      </c>
      <c r="P5705" s="37">
        <v>0</v>
      </c>
      <c r="Q5705" s="21">
        <f t="shared" si="1594"/>
        <v>39.790999999999997</v>
      </c>
      <c r="R5705" s="21">
        <f t="shared" si="1603"/>
        <v>237.7916666666475</v>
      </c>
      <c r="S5705" s="21">
        <f t="shared" si="1604"/>
        <v>9.8121855036102801</v>
      </c>
      <c r="T5705" s="21">
        <f t="shared" si="1595"/>
        <v>86.147999999999996</v>
      </c>
      <c r="U5705" s="37">
        <f>VLOOKUP(Time_Zone, 'LSTM LookUp'!$B$5:$D$8, 3, FALSE)</f>
        <v>-75</v>
      </c>
      <c r="V5705" s="21">
        <f t="shared" si="1605"/>
        <v>-1.476929832506231</v>
      </c>
      <c r="W5705" s="21">
        <f t="shared" si="1596"/>
        <v>280.77876754187349</v>
      </c>
      <c r="X5705" s="21">
        <f t="shared" si="1597"/>
        <v>0</v>
      </c>
      <c r="Y5705" s="21">
        <f t="shared" si="1598"/>
        <v>13</v>
      </c>
      <c r="Z5705" s="21">
        <f t="shared" si="1606"/>
        <v>4.120772946859903</v>
      </c>
      <c r="AA5705" s="21">
        <f t="shared" si="1599"/>
        <v>0</v>
      </c>
      <c r="AB5705" s="21">
        <f t="shared" si="1600"/>
        <v>4.120772946859903</v>
      </c>
      <c r="AC5705" s="21">
        <f t="shared" si="1601"/>
        <v>60.08</v>
      </c>
      <c r="AD5705" s="21">
        <f t="shared" si="1607"/>
        <v>4.120772946859903</v>
      </c>
      <c r="AE5705" s="21" t="str">
        <f t="shared" si="1602"/>
        <v>8/25/20:00</v>
      </c>
    </row>
    <row r="5706" spans="2:31">
      <c r="B5706" s="37">
        <v>8</v>
      </c>
      <c r="C5706" s="38">
        <v>25</v>
      </c>
      <c r="D5706" s="39">
        <v>21</v>
      </c>
      <c r="E5706" s="17">
        <v>15</v>
      </c>
      <c r="F5706" s="17">
        <v>0</v>
      </c>
      <c r="G5706" s="17">
        <v>0</v>
      </c>
      <c r="H5706" s="37">
        <f t="shared" si="1590"/>
        <v>59</v>
      </c>
      <c r="I5706" s="37">
        <f>IF(H5706&lt;'Roof Calculator'!$G$8, 1, 0)</f>
        <v>0</v>
      </c>
      <c r="J5706" s="37">
        <f>IF(H5706&gt;='Roof Calculator'!$G$8, 1, 0)</f>
        <v>1</v>
      </c>
      <c r="K5706" s="37">
        <f t="shared" si="1591"/>
        <v>0</v>
      </c>
      <c r="L5706" s="37">
        <f t="shared" si="1592"/>
        <v>59</v>
      </c>
      <c r="M5706" s="37">
        <v>0</v>
      </c>
      <c r="N5706" s="37">
        <f t="shared" si="1593"/>
        <v>0</v>
      </c>
      <c r="O5706" s="37">
        <v>0</v>
      </c>
      <c r="P5706" s="37">
        <v>0</v>
      </c>
      <c r="Q5706" s="21">
        <f t="shared" si="1594"/>
        <v>39.790999999999997</v>
      </c>
      <c r="R5706" s="21">
        <f t="shared" si="1603"/>
        <v>237.83333333331416</v>
      </c>
      <c r="S5706" s="21">
        <f t="shared" si="1604"/>
        <v>9.797185344366703</v>
      </c>
      <c r="T5706" s="21">
        <f t="shared" si="1595"/>
        <v>86.147999999999996</v>
      </c>
      <c r="U5706" s="37">
        <f>VLOOKUP(Time_Zone, 'LSTM LookUp'!$B$5:$D$8, 3, FALSE)</f>
        <v>-75</v>
      </c>
      <c r="V5706" s="21">
        <f t="shared" si="1605"/>
        <v>-1.4646729114260519</v>
      </c>
      <c r="W5706" s="21">
        <f t="shared" si="1596"/>
        <v>295.78183177214345</v>
      </c>
      <c r="X5706" s="21">
        <f t="shared" si="1597"/>
        <v>0</v>
      </c>
      <c r="Y5706" s="21">
        <f t="shared" si="1598"/>
        <v>0</v>
      </c>
      <c r="Z5706" s="21">
        <f t="shared" si="1606"/>
        <v>0</v>
      </c>
      <c r="AA5706" s="21">
        <f t="shared" si="1599"/>
        <v>0</v>
      </c>
      <c r="AB5706" s="21">
        <f t="shared" si="1600"/>
        <v>0</v>
      </c>
      <c r="AC5706" s="21">
        <f t="shared" si="1601"/>
        <v>59</v>
      </c>
      <c r="AD5706" s="21">
        <f t="shared" si="1607"/>
        <v>0</v>
      </c>
      <c r="AE5706" s="21" t="str">
        <f t="shared" si="1602"/>
        <v>8/25/21:00</v>
      </c>
    </row>
    <row r="5707" spans="2:31">
      <c r="B5707" s="37">
        <v>8</v>
      </c>
      <c r="C5707" s="38">
        <v>25</v>
      </c>
      <c r="D5707" s="39">
        <v>22</v>
      </c>
      <c r="E5707" s="17">
        <v>15</v>
      </c>
      <c r="F5707" s="17">
        <v>0</v>
      </c>
      <c r="G5707" s="17">
        <v>0</v>
      </c>
      <c r="H5707" s="37">
        <f t="shared" si="1590"/>
        <v>59</v>
      </c>
      <c r="I5707" s="37">
        <f>IF(H5707&lt;'Roof Calculator'!$G$8, 1, 0)</f>
        <v>0</v>
      </c>
      <c r="J5707" s="37">
        <f>IF(H5707&gt;='Roof Calculator'!$G$8, 1, 0)</f>
        <v>1</v>
      </c>
      <c r="K5707" s="37">
        <f t="shared" si="1591"/>
        <v>0</v>
      </c>
      <c r="L5707" s="37">
        <f t="shared" si="1592"/>
        <v>59</v>
      </c>
      <c r="M5707" s="37">
        <v>0</v>
      </c>
      <c r="N5707" s="37">
        <f t="shared" si="1593"/>
        <v>0</v>
      </c>
      <c r="O5707" s="37">
        <v>0</v>
      </c>
      <c r="P5707" s="37">
        <v>0</v>
      </c>
      <c r="Q5707" s="21">
        <f t="shared" si="1594"/>
        <v>39.790999999999997</v>
      </c>
      <c r="R5707" s="21">
        <f t="shared" si="1603"/>
        <v>237.87499999998082</v>
      </c>
      <c r="S5707" s="21">
        <f t="shared" si="1604"/>
        <v>9.7821807734836828</v>
      </c>
      <c r="T5707" s="21">
        <f t="shared" si="1595"/>
        <v>86.147999999999996</v>
      </c>
      <c r="U5707" s="37">
        <f>VLOOKUP(Time_Zone, 'LSTM LookUp'!$B$5:$D$8, 3, FALSE)</f>
        <v>-75</v>
      </c>
      <c r="V5707" s="21">
        <f t="shared" si="1605"/>
        <v>-1.4524034605766147</v>
      </c>
      <c r="W5707" s="21">
        <f t="shared" si="1596"/>
        <v>310.78489913485583</v>
      </c>
      <c r="X5707" s="21">
        <f t="shared" si="1597"/>
        <v>0</v>
      </c>
      <c r="Y5707" s="21">
        <f t="shared" si="1598"/>
        <v>0</v>
      </c>
      <c r="Z5707" s="21">
        <f t="shared" si="1606"/>
        <v>0</v>
      </c>
      <c r="AA5707" s="21">
        <f t="shared" si="1599"/>
        <v>0</v>
      </c>
      <c r="AB5707" s="21">
        <f t="shared" si="1600"/>
        <v>0</v>
      </c>
      <c r="AC5707" s="21">
        <f t="shared" si="1601"/>
        <v>59</v>
      </c>
      <c r="AD5707" s="21">
        <f t="shared" si="1607"/>
        <v>0</v>
      </c>
      <c r="AE5707" s="21" t="str">
        <f t="shared" si="1602"/>
        <v>8/25/22:00</v>
      </c>
    </row>
    <row r="5708" spans="2:31">
      <c r="B5708" s="37">
        <v>8</v>
      </c>
      <c r="C5708" s="38">
        <v>25</v>
      </c>
      <c r="D5708" s="39">
        <v>23</v>
      </c>
      <c r="E5708" s="17">
        <v>15</v>
      </c>
      <c r="F5708" s="17">
        <v>0</v>
      </c>
      <c r="G5708" s="17">
        <v>0</v>
      </c>
      <c r="H5708" s="37">
        <f t="shared" si="1590"/>
        <v>59</v>
      </c>
      <c r="I5708" s="37">
        <f>IF(H5708&lt;'Roof Calculator'!$G$8, 1, 0)</f>
        <v>0</v>
      </c>
      <c r="J5708" s="37">
        <f>IF(H5708&gt;='Roof Calculator'!$G$8, 1, 0)</f>
        <v>1</v>
      </c>
      <c r="K5708" s="37">
        <f t="shared" si="1591"/>
        <v>0</v>
      </c>
      <c r="L5708" s="37">
        <f t="shared" si="1592"/>
        <v>59</v>
      </c>
      <c r="M5708" s="37">
        <v>0</v>
      </c>
      <c r="N5708" s="37">
        <f t="shared" si="1593"/>
        <v>0</v>
      </c>
      <c r="O5708" s="37">
        <v>0</v>
      </c>
      <c r="P5708" s="37">
        <v>0</v>
      </c>
      <c r="Q5708" s="21">
        <f t="shared" si="1594"/>
        <v>39.790999999999997</v>
      </c>
      <c r="R5708" s="21">
        <f t="shared" si="1603"/>
        <v>237.91666666664747</v>
      </c>
      <c r="S5708" s="21">
        <f t="shared" si="1604"/>
        <v>9.7671717982489827</v>
      </c>
      <c r="T5708" s="21">
        <f t="shared" si="1595"/>
        <v>86.147999999999996</v>
      </c>
      <c r="U5708" s="37">
        <f>VLOOKUP(Time_Zone, 'LSTM LookUp'!$B$5:$D$8, 3, FALSE)</f>
        <v>-75</v>
      </c>
      <c r="V5708" s="21">
        <f t="shared" si="1605"/>
        <v>-1.4401215001435486</v>
      </c>
      <c r="W5708" s="21">
        <f t="shared" si="1596"/>
        <v>325.78796962496409</v>
      </c>
      <c r="X5708" s="21">
        <f t="shared" si="1597"/>
        <v>0</v>
      </c>
      <c r="Y5708" s="21">
        <f t="shared" si="1598"/>
        <v>0</v>
      </c>
      <c r="Z5708" s="21">
        <f t="shared" si="1606"/>
        <v>0</v>
      </c>
      <c r="AA5708" s="21">
        <f t="shared" si="1599"/>
        <v>0</v>
      </c>
      <c r="AB5708" s="21">
        <f t="shared" si="1600"/>
        <v>0</v>
      </c>
      <c r="AC5708" s="21">
        <f t="shared" si="1601"/>
        <v>59</v>
      </c>
      <c r="AD5708" s="21">
        <f t="shared" si="1607"/>
        <v>0</v>
      </c>
      <c r="AE5708" s="21" t="str">
        <f t="shared" si="1602"/>
        <v>8/25/23:00</v>
      </c>
    </row>
    <row r="5709" spans="2:31">
      <c r="B5709" s="37">
        <v>8</v>
      </c>
      <c r="C5709" s="38">
        <v>25</v>
      </c>
      <c r="D5709" s="39">
        <v>24</v>
      </c>
      <c r="E5709" s="17">
        <v>15.6</v>
      </c>
      <c r="F5709" s="17">
        <v>0</v>
      </c>
      <c r="G5709" s="17">
        <v>0</v>
      </c>
      <c r="H5709" s="37">
        <f t="shared" si="1590"/>
        <v>60.08</v>
      </c>
      <c r="I5709" s="37">
        <f>IF(H5709&lt;'Roof Calculator'!$G$8, 1, 0)</f>
        <v>0</v>
      </c>
      <c r="J5709" s="37">
        <f>IF(H5709&gt;='Roof Calculator'!$G$8, 1, 0)</f>
        <v>1</v>
      </c>
      <c r="K5709" s="37">
        <f t="shared" si="1591"/>
        <v>0</v>
      </c>
      <c r="L5709" s="37">
        <f t="shared" si="1592"/>
        <v>60.08</v>
      </c>
      <c r="M5709" s="37">
        <v>0</v>
      </c>
      <c r="N5709" s="37">
        <f t="shared" si="1593"/>
        <v>0</v>
      </c>
      <c r="O5709" s="37">
        <v>0</v>
      </c>
      <c r="P5709" s="37">
        <v>0</v>
      </c>
      <c r="Q5709" s="21">
        <f t="shared" si="1594"/>
        <v>39.790999999999997</v>
      </c>
      <c r="R5709" s="21">
        <f t="shared" si="1603"/>
        <v>237.95833333331413</v>
      </c>
      <c r="S5709" s="21">
        <f t="shared" si="1604"/>
        <v>9.7521584259499665</v>
      </c>
      <c r="T5709" s="21">
        <f t="shared" si="1595"/>
        <v>86.147999999999996</v>
      </c>
      <c r="U5709" s="37">
        <f>VLOOKUP(Time_Zone, 'LSTM LookUp'!$B$5:$D$8, 3, FALSE)</f>
        <v>-75</v>
      </c>
      <c r="V5709" s="21">
        <f t="shared" si="1605"/>
        <v>-1.4278270503431301</v>
      </c>
      <c r="W5709" s="21">
        <f t="shared" si="1596"/>
        <v>340.79104323741421</v>
      </c>
      <c r="X5709" s="21">
        <f t="shared" si="1597"/>
        <v>0</v>
      </c>
      <c r="Y5709" s="21">
        <f t="shared" si="1598"/>
        <v>0</v>
      </c>
      <c r="Z5709" s="21">
        <f t="shared" si="1606"/>
        <v>0</v>
      </c>
      <c r="AA5709" s="21">
        <f t="shared" si="1599"/>
        <v>0</v>
      </c>
      <c r="AB5709" s="21">
        <f t="shared" si="1600"/>
        <v>0</v>
      </c>
      <c r="AC5709" s="21">
        <f t="shared" si="1601"/>
        <v>60.08</v>
      </c>
      <c r="AD5709" s="21">
        <f t="shared" si="1607"/>
        <v>0</v>
      </c>
      <c r="AE5709" s="21" t="str">
        <f t="shared" si="1602"/>
        <v>8/25/24:00</v>
      </c>
    </row>
    <row r="5710" spans="2:31">
      <c r="B5710" s="37">
        <v>8</v>
      </c>
      <c r="C5710" s="38">
        <v>26</v>
      </c>
      <c r="D5710" s="39">
        <v>1</v>
      </c>
      <c r="E5710" s="17">
        <v>15.6</v>
      </c>
      <c r="F5710" s="17">
        <v>0</v>
      </c>
      <c r="G5710" s="17">
        <v>0</v>
      </c>
      <c r="H5710" s="37">
        <f t="shared" si="1590"/>
        <v>60.08</v>
      </c>
      <c r="I5710" s="37">
        <f>IF(H5710&lt;'Roof Calculator'!$G$8, 1, 0)</f>
        <v>0</v>
      </c>
      <c r="J5710" s="37">
        <f>IF(H5710&gt;='Roof Calculator'!$G$8, 1, 0)</f>
        <v>1</v>
      </c>
      <c r="K5710" s="37">
        <f t="shared" si="1591"/>
        <v>0</v>
      </c>
      <c r="L5710" s="37">
        <f t="shared" si="1592"/>
        <v>60.08</v>
      </c>
      <c r="M5710" s="37">
        <v>0</v>
      </c>
      <c r="N5710" s="37">
        <f t="shared" si="1593"/>
        <v>0</v>
      </c>
      <c r="O5710" s="37">
        <v>0</v>
      </c>
      <c r="P5710" s="37">
        <v>0</v>
      </c>
      <c r="Q5710" s="21">
        <f t="shared" si="1594"/>
        <v>39.790999999999997</v>
      </c>
      <c r="R5710" s="21">
        <f t="shared" si="1603"/>
        <v>237.99999999998079</v>
      </c>
      <c r="S5710" s="21">
        <f t="shared" si="1604"/>
        <v>9.737140663873646</v>
      </c>
      <c r="T5710" s="21">
        <f t="shared" si="1595"/>
        <v>86.147999999999996</v>
      </c>
      <c r="U5710" s="37">
        <f>VLOOKUP(Time_Zone, 'LSTM LookUp'!$B$5:$D$8, 3, FALSE)</f>
        <v>-75</v>
      </c>
      <c r="V5710" s="21">
        <f t="shared" si="1605"/>
        <v>-1.4155201314222574</v>
      </c>
      <c r="W5710" s="21">
        <f t="shared" si="1596"/>
        <v>-4.2058800328555712</v>
      </c>
      <c r="X5710" s="21">
        <f t="shared" si="1597"/>
        <v>0</v>
      </c>
      <c r="Y5710" s="21">
        <f t="shared" si="1598"/>
        <v>0</v>
      </c>
      <c r="Z5710" s="21">
        <f t="shared" si="1606"/>
        <v>0</v>
      </c>
      <c r="AA5710" s="21">
        <f t="shared" si="1599"/>
        <v>0</v>
      </c>
      <c r="AB5710" s="21">
        <f t="shared" si="1600"/>
        <v>0</v>
      </c>
      <c r="AC5710" s="21">
        <f t="shared" si="1601"/>
        <v>60.08</v>
      </c>
      <c r="AD5710" s="21">
        <f t="shared" si="1607"/>
        <v>0</v>
      </c>
      <c r="AE5710" s="21" t="str">
        <f t="shared" si="1602"/>
        <v>8/26/1:00</v>
      </c>
    </row>
    <row r="5711" spans="2:31">
      <c r="B5711" s="37">
        <v>8</v>
      </c>
      <c r="C5711" s="38">
        <v>26</v>
      </c>
      <c r="D5711" s="39">
        <v>2</v>
      </c>
      <c r="E5711" s="17">
        <v>15.6</v>
      </c>
      <c r="F5711" s="17">
        <v>0</v>
      </c>
      <c r="G5711" s="17">
        <v>0</v>
      </c>
      <c r="H5711" s="37">
        <f t="shared" si="1590"/>
        <v>60.08</v>
      </c>
      <c r="I5711" s="37">
        <f>IF(H5711&lt;'Roof Calculator'!$G$8, 1, 0)</f>
        <v>0</v>
      </c>
      <c r="J5711" s="37">
        <f>IF(H5711&gt;='Roof Calculator'!$G$8, 1, 0)</f>
        <v>1</v>
      </c>
      <c r="K5711" s="37">
        <f t="shared" si="1591"/>
        <v>0</v>
      </c>
      <c r="L5711" s="37">
        <f t="shared" si="1592"/>
        <v>60.08</v>
      </c>
      <c r="M5711" s="37">
        <v>0</v>
      </c>
      <c r="N5711" s="37">
        <f t="shared" si="1593"/>
        <v>0</v>
      </c>
      <c r="O5711" s="37">
        <v>0</v>
      </c>
      <c r="P5711" s="37">
        <v>0</v>
      </c>
      <c r="Q5711" s="21">
        <f t="shared" si="1594"/>
        <v>39.790999999999997</v>
      </c>
      <c r="R5711" s="21">
        <f t="shared" si="1603"/>
        <v>238.04166666664744</v>
      </c>
      <c r="S5711" s="21">
        <f t="shared" si="1604"/>
        <v>9.7221185193065942</v>
      </c>
      <c r="T5711" s="21">
        <f t="shared" si="1595"/>
        <v>86.147999999999996</v>
      </c>
      <c r="U5711" s="37">
        <f>VLOOKUP(Time_Zone, 'LSTM LookUp'!$B$5:$D$8, 3, FALSE)</f>
        <v>-75</v>
      </c>
      <c r="V5711" s="21">
        <f t="shared" si="1605"/>
        <v>-1.4032007636583586</v>
      </c>
      <c r="W5711" s="21">
        <f t="shared" si="1596"/>
        <v>10.7971998090854</v>
      </c>
      <c r="X5711" s="21">
        <f t="shared" si="1597"/>
        <v>0</v>
      </c>
      <c r="Y5711" s="21">
        <f t="shared" si="1598"/>
        <v>0</v>
      </c>
      <c r="Z5711" s="21">
        <f t="shared" si="1606"/>
        <v>0</v>
      </c>
      <c r="AA5711" s="21">
        <f t="shared" si="1599"/>
        <v>0</v>
      </c>
      <c r="AB5711" s="21">
        <f t="shared" si="1600"/>
        <v>0</v>
      </c>
      <c r="AC5711" s="21">
        <f t="shared" si="1601"/>
        <v>60.08</v>
      </c>
      <c r="AD5711" s="21">
        <f t="shared" si="1607"/>
        <v>0</v>
      </c>
      <c r="AE5711" s="21" t="str">
        <f t="shared" si="1602"/>
        <v>8/26/2:00</v>
      </c>
    </row>
    <row r="5712" spans="2:31">
      <c r="B5712" s="37">
        <v>8</v>
      </c>
      <c r="C5712" s="38">
        <v>26</v>
      </c>
      <c r="D5712" s="39">
        <v>3</v>
      </c>
      <c r="E5712" s="17">
        <v>15.6</v>
      </c>
      <c r="F5712" s="17">
        <v>0</v>
      </c>
      <c r="G5712" s="17">
        <v>0</v>
      </c>
      <c r="H5712" s="37">
        <f t="shared" si="1590"/>
        <v>60.08</v>
      </c>
      <c r="I5712" s="37">
        <f>IF(H5712&lt;'Roof Calculator'!$G$8, 1, 0)</f>
        <v>0</v>
      </c>
      <c r="J5712" s="37">
        <f>IF(H5712&gt;='Roof Calculator'!$G$8, 1, 0)</f>
        <v>1</v>
      </c>
      <c r="K5712" s="37">
        <f t="shared" si="1591"/>
        <v>0</v>
      </c>
      <c r="L5712" s="37">
        <f t="shared" si="1592"/>
        <v>60.08</v>
      </c>
      <c r="M5712" s="37">
        <v>0</v>
      </c>
      <c r="N5712" s="37">
        <f t="shared" si="1593"/>
        <v>0</v>
      </c>
      <c r="O5712" s="37">
        <v>0</v>
      </c>
      <c r="P5712" s="37">
        <v>0</v>
      </c>
      <c r="Q5712" s="21">
        <f t="shared" si="1594"/>
        <v>39.790999999999997</v>
      </c>
      <c r="R5712" s="21">
        <f t="shared" si="1603"/>
        <v>238.0833333333141</v>
      </c>
      <c r="S5712" s="21">
        <f t="shared" si="1604"/>
        <v>9.7070919995350611</v>
      </c>
      <c r="T5712" s="21">
        <f t="shared" si="1595"/>
        <v>86.147999999999996</v>
      </c>
      <c r="U5712" s="37">
        <f>VLOOKUP(Time_Zone, 'LSTM LookUp'!$B$5:$D$8, 3, FALSE)</f>
        <v>-75</v>
      </c>
      <c r="V5712" s="21">
        <f t="shared" si="1605"/>
        <v>-1.3908689673594252</v>
      </c>
      <c r="W5712" s="21">
        <f t="shared" si="1596"/>
        <v>25.800282758160151</v>
      </c>
      <c r="X5712" s="21">
        <f t="shared" si="1597"/>
        <v>0</v>
      </c>
      <c r="Y5712" s="21">
        <f t="shared" si="1598"/>
        <v>0</v>
      </c>
      <c r="Z5712" s="21">
        <f t="shared" si="1606"/>
        <v>0</v>
      </c>
      <c r="AA5712" s="21">
        <f t="shared" si="1599"/>
        <v>0</v>
      </c>
      <c r="AB5712" s="21">
        <f t="shared" si="1600"/>
        <v>0</v>
      </c>
      <c r="AC5712" s="21">
        <f t="shared" si="1601"/>
        <v>60.08</v>
      </c>
      <c r="AD5712" s="21">
        <f t="shared" si="1607"/>
        <v>0</v>
      </c>
      <c r="AE5712" s="21" t="str">
        <f t="shared" si="1602"/>
        <v>8/26/3:00</v>
      </c>
    </row>
    <row r="5713" spans="2:31">
      <c r="B5713" s="37">
        <v>8</v>
      </c>
      <c r="C5713" s="38">
        <v>26</v>
      </c>
      <c r="D5713" s="39">
        <v>4</v>
      </c>
      <c r="E5713" s="17">
        <v>16.100000000000001</v>
      </c>
      <c r="F5713" s="17">
        <v>0</v>
      </c>
      <c r="G5713" s="17">
        <v>0</v>
      </c>
      <c r="H5713" s="37">
        <f t="shared" si="1590"/>
        <v>60.980000000000004</v>
      </c>
      <c r="I5713" s="37">
        <f>IF(H5713&lt;'Roof Calculator'!$G$8, 1, 0)</f>
        <v>0</v>
      </c>
      <c r="J5713" s="37">
        <f>IF(H5713&gt;='Roof Calculator'!$G$8, 1, 0)</f>
        <v>1</v>
      </c>
      <c r="K5713" s="37">
        <f t="shared" si="1591"/>
        <v>0</v>
      </c>
      <c r="L5713" s="37">
        <f t="shared" si="1592"/>
        <v>60.980000000000004</v>
      </c>
      <c r="M5713" s="37">
        <v>0</v>
      </c>
      <c r="N5713" s="37">
        <f t="shared" si="1593"/>
        <v>0</v>
      </c>
      <c r="O5713" s="37">
        <v>0</v>
      </c>
      <c r="P5713" s="37">
        <v>0</v>
      </c>
      <c r="Q5713" s="21">
        <f t="shared" si="1594"/>
        <v>39.790999999999997</v>
      </c>
      <c r="R5713" s="21">
        <f t="shared" si="1603"/>
        <v>238.12499999998076</v>
      </c>
      <c r="S5713" s="21">
        <f t="shared" si="1604"/>
        <v>9.6920611118448221</v>
      </c>
      <c r="T5713" s="21">
        <f t="shared" si="1595"/>
        <v>86.147999999999996</v>
      </c>
      <c r="U5713" s="37">
        <f>VLOOKUP(Time_Zone, 'LSTM LookUp'!$B$5:$D$8, 3, FALSE)</f>
        <v>-75</v>
      </c>
      <c r="V5713" s="21">
        <f t="shared" si="1605"/>
        <v>-1.3785247628638828</v>
      </c>
      <c r="W5713" s="21">
        <f t="shared" si="1596"/>
        <v>40.803368809284024</v>
      </c>
      <c r="X5713" s="21">
        <f t="shared" si="1597"/>
        <v>0</v>
      </c>
      <c r="Y5713" s="21">
        <f t="shared" si="1598"/>
        <v>0</v>
      </c>
      <c r="Z5713" s="21">
        <f t="shared" si="1606"/>
        <v>0</v>
      </c>
      <c r="AA5713" s="21">
        <f t="shared" si="1599"/>
        <v>0</v>
      </c>
      <c r="AB5713" s="21">
        <f t="shared" si="1600"/>
        <v>0</v>
      </c>
      <c r="AC5713" s="21">
        <f t="shared" si="1601"/>
        <v>60.980000000000004</v>
      </c>
      <c r="AD5713" s="21">
        <f t="shared" si="1607"/>
        <v>0</v>
      </c>
      <c r="AE5713" s="21" t="str">
        <f t="shared" si="1602"/>
        <v>8/26/4:00</v>
      </c>
    </row>
    <row r="5714" spans="2:31">
      <c r="B5714" s="37">
        <v>8</v>
      </c>
      <c r="C5714" s="38">
        <v>26</v>
      </c>
      <c r="D5714" s="39">
        <v>5</v>
      </c>
      <c r="E5714" s="17">
        <v>16.100000000000001</v>
      </c>
      <c r="F5714" s="17">
        <v>0</v>
      </c>
      <c r="G5714" s="17">
        <v>0</v>
      </c>
      <c r="H5714" s="37">
        <f t="shared" si="1590"/>
        <v>60.980000000000004</v>
      </c>
      <c r="I5714" s="37">
        <f>IF(H5714&lt;'Roof Calculator'!$G$8, 1, 0)</f>
        <v>0</v>
      </c>
      <c r="J5714" s="37">
        <f>IF(H5714&gt;='Roof Calculator'!$G$8, 1, 0)</f>
        <v>1</v>
      </c>
      <c r="K5714" s="37">
        <f t="shared" si="1591"/>
        <v>0</v>
      </c>
      <c r="L5714" s="37">
        <f t="shared" si="1592"/>
        <v>60.980000000000004</v>
      </c>
      <c r="M5714" s="37">
        <v>0</v>
      </c>
      <c r="N5714" s="37">
        <f t="shared" si="1593"/>
        <v>0</v>
      </c>
      <c r="O5714" s="37">
        <v>0</v>
      </c>
      <c r="P5714" s="37">
        <v>0</v>
      </c>
      <c r="Q5714" s="21">
        <f t="shared" si="1594"/>
        <v>39.790999999999997</v>
      </c>
      <c r="R5714" s="21">
        <f t="shared" si="1603"/>
        <v>238.16666666664742</v>
      </c>
      <c r="S5714" s="21">
        <f t="shared" si="1604"/>
        <v>9.6770258635213242</v>
      </c>
      <c r="T5714" s="21">
        <f t="shared" si="1595"/>
        <v>86.147999999999996</v>
      </c>
      <c r="U5714" s="37">
        <f>VLOOKUP(Time_Zone, 'LSTM LookUp'!$B$5:$D$8, 3, FALSE)</f>
        <v>-75</v>
      </c>
      <c r="V5714" s="21">
        <f t="shared" si="1605"/>
        <v>-1.3661681705406441</v>
      </c>
      <c r="W5714" s="21">
        <f t="shared" si="1596"/>
        <v>55.806457957364856</v>
      </c>
      <c r="X5714" s="21">
        <f t="shared" si="1597"/>
        <v>0</v>
      </c>
      <c r="Y5714" s="21">
        <f t="shared" si="1598"/>
        <v>0</v>
      </c>
      <c r="Z5714" s="21">
        <f t="shared" si="1606"/>
        <v>0</v>
      </c>
      <c r="AA5714" s="21">
        <f t="shared" si="1599"/>
        <v>0</v>
      </c>
      <c r="AB5714" s="21">
        <f t="shared" si="1600"/>
        <v>0</v>
      </c>
      <c r="AC5714" s="21">
        <f t="shared" si="1601"/>
        <v>60.980000000000004</v>
      </c>
      <c r="AD5714" s="21">
        <f t="shared" si="1607"/>
        <v>0</v>
      </c>
      <c r="AE5714" s="21" t="str">
        <f t="shared" si="1602"/>
        <v>8/26/5:00</v>
      </c>
    </row>
    <row r="5715" spans="2:31">
      <c r="B5715" s="37">
        <v>8</v>
      </c>
      <c r="C5715" s="38">
        <v>26</v>
      </c>
      <c r="D5715" s="39">
        <v>6</v>
      </c>
      <c r="E5715" s="17">
        <v>16.100000000000001</v>
      </c>
      <c r="F5715" s="17">
        <v>0</v>
      </c>
      <c r="G5715" s="17">
        <v>0</v>
      </c>
      <c r="H5715" s="37">
        <f t="shared" si="1590"/>
        <v>60.980000000000004</v>
      </c>
      <c r="I5715" s="37">
        <f>IF(H5715&lt;'Roof Calculator'!$G$8, 1, 0)</f>
        <v>0</v>
      </c>
      <c r="J5715" s="37">
        <f>IF(H5715&gt;='Roof Calculator'!$G$8, 1, 0)</f>
        <v>1</v>
      </c>
      <c r="K5715" s="37">
        <f t="shared" si="1591"/>
        <v>0</v>
      </c>
      <c r="L5715" s="37">
        <f t="shared" si="1592"/>
        <v>60.980000000000004</v>
      </c>
      <c r="M5715" s="37">
        <v>0</v>
      </c>
      <c r="N5715" s="37">
        <f t="shared" si="1593"/>
        <v>0</v>
      </c>
      <c r="O5715" s="37">
        <v>0</v>
      </c>
      <c r="P5715" s="37">
        <v>0</v>
      </c>
      <c r="Q5715" s="21">
        <f t="shared" si="1594"/>
        <v>39.790999999999997</v>
      </c>
      <c r="R5715" s="21">
        <f t="shared" si="1603"/>
        <v>238.20833333331407</v>
      </c>
      <c r="S5715" s="21">
        <f t="shared" si="1604"/>
        <v>9.6619862618496235</v>
      </c>
      <c r="T5715" s="21">
        <f t="shared" si="1595"/>
        <v>86.147999999999996</v>
      </c>
      <c r="U5715" s="37">
        <f>VLOOKUP(Time_Zone, 'LSTM LookUp'!$B$5:$D$8, 3, FALSE)</f>
        <v>-75</v>
      </c>
      <c r="V5715" s="21">
        <f t="shared" si="1605"/>
        <v>-1.3537992107890291</v>
      </c>
      <c r="W5715" s="21">
        <f t="shared" si="1596"/>
        <v>70.809550197302713</v>
      </c>
      <c r="X5715" s="21">
        <f t="shared" si="1597"/>
        <v>0</v>
      </c>
      <c r="Y5715" s="21">
        <f t="shared" si="1598"/>
        <v>0</v>
      </c>
      <c r="Z5715" s="21">
        <f t="shared" si="1606"/>
        <v>0</v>
      </c>
      <c r="AA5715" s="21">
        <f t="shared" si="1599"/>
        <v>0</v>
      </c>
      <c r="AB5715" s="21">
        <f t="shared" si="1600"/>
        <v>0</v>
      </c>
      <c r="AC5715" s="21">
        <f t="shared" si="1601"/>
        <v>60.980000000000004</v>
      </c>
      <c r="AD5715" s="21">
        <f t="shared" si="1607"/>
        <v>0</v>
      </c>
      <c r="AE5715" s="21" t="str">
        <f t="shared" si="1602"/>
        <v>8/26/6:00</v>
      </c>
    </row>
    <row r="5716" spans="2:31">
      <c r="B5716" s="37">
        <v>8</v>
      </c>
      <c r="C5716" s="38">
        <v>26</v>
      </c>
      <c r="D5716" s="39">
        <v>7</v>
      </c>
      <c r="E5716" s="17">
        <v>16.100000000000001</v>
      </c>
      <c r="F5716" s="17">
        <v>24</v>
      </c>
      <c r="G5716" s="17">
        <v>0</v>
      </c>
      <c r="H5716" s="37">
        <f t="shared" si="1590"/>
        <v>60.980000000000004</v>
      </c>
      <c r="I5716" s="37">
        <f>IF(H5716&lt;'Roof Calculator'!$G$8, 1, 0)</f>
        <v>0</v>
      </c>
      <c r="J5716" s="37">
        <f>IF(H5716&gt;='Roof Calculator'!$G$8, 1, 0)</f>
        <v>1</v>
      </c>
      <c r="K5716" s="37">
        <f t="shared" si="1591"/>
        <v>0</v>
      </c>
      <c r="L5716" s="37">
        <f t="shared" si="1592"/>
        <v>60.980000000000004</v>
      </c>
      <c r="M5716" s="37">
        <v>0</v>
      </c>
      <c r="N5716" s="37">
        <f t="shared" si="1593"/>
        <v>24</v>
      </c>
      <c r="O5716" s="37">
        <v>0</v>
      </c>
      <c r="P5716" s="37">
        <v>0</v>
      </c>
      <c r="Q5716" s="21">
        <f t="shared" si="1594"/>
        <v>39.790999999999997</v>
      </c>
      <c r="R5716" s="21">
        <f t="shared" si="1603"/>
        <v>238.24999999998073</v>
      </c>
      <c r="S5716" s="21">
        <f t="shared" si="1604"/>
        <v>9.6469423141143231</v>
      </c>
      <c r="T5716" s="21">
        <f t="shared" si="1595"/>
        <v>86.147999999999996</v>
      </c>
      <c r="U5716" s="37">
        <f>VLOOKUP(Time_Zone, 'LSTM LookUp'!$B$5:$D$8, 3, FALSE)</f>
        <v>-75</v>
      </c>
      <c r="V5716" s="21">
        <f t="shared" si="1605"/>
        <v>-1.341417904038676</v>
      </c>
      <c r="W5716" s="21">
        <f t="shared" si="1596"/>
        <v>85.812645523990369</v>
      </c>
      <c r="X5716" s="21">
        <f t="shared" si="1597"/>
        <v>0</v>
      </c>
      <c r="Y5716" s="21">
        <f t="shared" si="1598"/>
        <v>24</v>
      </c>
      <c r="Z5716" s="21">
        <f t="shared" si="1606"/>
        <v>7.6075808249721293</v>
      </c>
      <c r="AA5716" s="21">
        <f t="shared" si="1599"/>
        <v>0</v>
      </c>
      <c r="AB5716" s="21">
        <f t="shared" si="1600"/>
        <v>7.6075808249721293</v>
      </c>
      <c r="AC5716" s="21">
        <f t="shared" si="1601"/>
        <v>60.980000000000004</v>
      </c>
      <c r="AD5716" s="21">
        <f t="shared" si="1607"/>
        <v>7.6075808249721293</v>
      </c>
      <c r="AE5716" s="21" t="str">
        <f t="shared" si="1602"/>
        <v>8/26/7:00</v>
      </c>
    </row>
    <row r="5717" spans="2:31">
      <c r="B5717" s="37">
        <v>8</v>
      </c>
      <c r="C5717" s="38">
        <v>26</v>
      </c>
      <c r="D5717" s="39">
        <v>8</v>
      </c>
      <c r="E5717" s="17">
        <v>17.2</v>
      </c>
      <c r="F5717" s="17">
        <v>105</v>
      </c>
      <c r="G5717" s="17">
        <v>0</v>
      </c>
      <c r="H5717" s="37">
        <f t="shared" si="1590"/>
        <v>62.959999999999994</v>
      </c>
      <c r="I5717" s="37">
        <f>IF(H5717&lt;'Roof Calculator'!$G$8, 1, 0)</f>
        <v>0</v>
      </c>
      <c r="J5717" s="37">
        <f>IF(H5717&gt;='Roof Calculator'!$G$8, 1, 0)</f>
        <v>1</v>
      </c>
      <c r="K5717" s="37">
        <f t="shared" si="1591"/>
        <v>0</v>
      </c>
      <c r="L5717" s="37">
        <f t="shared" si="1592"/>
        <v>62.959999999999994</v>
      </c>
      <c r="M5717" s="37">
        <v>0</v>
      </c>
      <c r="N5717" s="37">
        <f t="shared" si="1593"/>
        <v>105</v>
      </c>
      <c r="O5717" s="37">
        <v>0</v>
      </c>
      <c r="P5717" s="37">
        <v>0</v>
      </c>
      <c r="Q5717" s="21">
        <f t="shared" si="1594"/>
        <v>39.790999999999997</v>
      </c>
      <c r="R5717" s="21">
        <f t="shared" si="1603"/>
        <v>238.29166666664739</v>
      </c>
      <c r="S5717" s="21">
        <f t="shared" si="1604"/>
        <v>9.6318940275996798</v>
      </c>
      <c r="T5717" s="21">
        <f t="shared" si="1595"/>
        <v>86.147999999999996</v>
      </c>
      <c r="U5717" s="37">
        <f>VLOOKUP(Time_Zone, 'LSTM LookUp'!$B$5:$D$8, 3, FALSE)</f>
        <v>-75</v>
      </c>
      <c r="V5717" s="21">
        <f t="shared" si="1605"/>
        <v>-1.3290242707496001</v>
      </c>
      <c r="W5717" s="21">
        <f t="shared" si="1596"/>
        <v>100.81574393231261</v>
      </c>
      <c r="X5717" s="21">
        <f t="shared" si="1597"/>
        <v>0</v>
      </c>
      <c r="Y5717" s="21">
        <f t="shared" si="1598"/>
        <v>105</v>
      </c>
      <c r="Z5717" s="21">
        <f t="shared" si="1606"/>
        <v>33.283166109253067</v>
      </c>
      <c r="AA5717" s="21">
        <f t="shared" si="1599"/>
        <v>0</v>
      </c>
      <c r="AB5717" s="21">
        <f t="shared" si="1600"/>
        <v>33.283166109253067</v>
      </c>
      <c r="AC5717" s="21">
        <f t="shared" si="1601"/>
        <v>62.959999999999994</v>
      </c>
      <c r="AD5717" s="21">
        <f t="shared" si="1607"/>
        <v>33.283166109253067</v>
      </c>
      <c r="AE5717" s="21" t="str">
        <f t="shared" si="1602"/>
        <v>8/26/8:00</v>
      </c>
    </row>
    <row r="5718" spans="2:31">
      <c r="B5718" s="37">
        <v>8</v>
      </c>
      <c r="C5718" s="38">
        <v>26</v>
      </c>
      <c r="D5718" s="39">
        <v>9</v>
      </c>
      <c r="E5718" s="17">
        <v>20.6</v>
      </c>
      <c r="F5718" s="17">
        <v>189</v>
      </c>
      <c r="G5718" s="17">
        <v>0</v>
      </c>
      <c r="H5718" s="37">
        <f t="shared" ref="H5718:H5781" si="1608">E5718*9/5+32</f>
        <v>69.08</v>
      </c>
      <c r="I5718" s="37">
        <f>IF(H5718&lt;'Roof Calculator'!$G$8, 1, 0)</f>
        <v>0</v>
      </c>
      <c r="J5718" s="37">
        <f>IF(H5718&gt;='Roof Calculator'!$G$8, 1, 0)</f>
        <v>1</v>
      </c>
      <c r="K5718" s="37">
        <f t="shared" ref="K5718:K5781" si="1609">I5718*H5718</f>
        <v>0</v>
      </c>
      <c r="L5718" s="37">
        <f t="shared" ref="L5718:L5781" si="1610">J5718*H5718</f>
        <v>69.08</v>
      </c>
      <c r="M5718" s="37">
        <v>0</v>
      </c>
      <c r="N5718" s="37">
        <f t="shared" ref="N5718:N5781" si="1611">F5718*(180-M5718)/180</f>
        <v>189</v>
      </c>
      <c r="O5718" s="37">
        <v>0</v>
      </c>
      <c r="P5718" s="37">
        <v>0</v>
      </c>
      <c r="Q5718" s="21">
        <f t="shared" ref="Q5718:Q5781" si="1612">Latitude</f>
        <v>39.790999999999997</v>
      </c>
      <c r="R5718" s="21">
        <f t="shared" si="1603"/>
        <v>238.33333333331404</v>
      </c>
      <c r="S5718" s="21">
        <f t="shared" si="1604"/>
        <v>9.6168414095895489</v>
      </c>
      <c r="T5718" s="21">
        <f t="shared" ref="T5718:T5781" si="1613">Longitude</f>
        <v>86.147999999999996</v>
      </c>
      <c r="U5718" s="37">
        <f>VLOOKUP(Time_Zone, 'LSTM LookUp'!$B$5:$D$8, 3, FALSE)</f>
        <v>-75</v>
      </c>
      <c r="V5718" s="21">
        <f t="shared" si="1605"/>
        <v>-1.3166183314120861</v>
      </c>
      <c r="W5718" s="21">
        <f t="shared" ref="W5718:W5781" si="1614">15*((D5718+(4*(T5718-U5718)+V5718)/60)-12)</f>
        <v>115.818845417147</v>
      </c>
      <c r="X5718" s="21">
        <f t="shared" ref="X5718:X5781" si="1615">G5718*(SIN(S5718*PI()/180)*SIN(Q5718*PI()/180)*COS(O5718*PI()/180)-SIN(S5718*PI()/180)*COS(Q5718*PI()/180)*SIN(O5718*PI()/180)*COS(P5718*PI()/180)+COS(S5718*PI()/180)*COS(Q5718*PI()/180)*COS(O5718*PI()/180)*COS(W5718*PI()/180)+COS(S5718*PI()/180)*SIN(Q5718*PI()/180)*SIN(O5718*PI()/180)*COS(P5718*PI()/180)*COS(W5718*PI()/180)+COS(S5718*PI()/180)*SIN(P5718*PI()/180)*SIN(W5718*PI()/180)*SIN(O5718*PI()/180))</f>
        <v>0</v>
      </c>
      <c r="Y5718" s="21">
        <f t="shared" ref="Y5718:Y5781" si="1616">X5718+N5718</f>
        <v>189</v>
      </c>
      <c r="Z5718" s="21">
        <f t="shared" si="1606"/>
        <v>59.909698996655514</v>
      </c>
      <c r="AA5718" s="21">
        <f t="shared" ref="AA5718:AA5781" si="1617">Z5718*I5718</f>
        <v>0</v>
      </c>
      <c r="AB5718" s="21">
        <f t="shared" ref="AB5718:AB5781" si="1618">Z5718*J5718</f>
        <v>59.909698996655514</v>
      </c>
      <c r="AC5718" s="21">
        <f t="shared" ref="AC5718:AC5781" si="1619">L5718</f>
        <v>69.08</v>
      </c>
      <c r="AD5718" s="21">
        <f t="shared" si="1607"/>
        <v>59.909698996655514</v>
      </c>
      <c r="AE5718" s="21" t="str">
        <f t="shared" ref="AE5718:AE5781" si="1620">CONCATENATE(B5718, "/", C5718, "/", D5718,":00")</f>
        <v>8/26/9:00</v>
      </c>
    </row>
    <row r="5719" spans="2:31">
      <c r="B5719" s="37">
        <v>8</v>
      </c>
      <c r="C5719" s="38">
        <v>26</v>
      </c>
      <c r="D5719" s="39">
        <v>10</v>
      </c>
      <c r="E5719" s="17">
        <v>23.9</v>
      </c>
      <c r="F5719" s="17">
        <v>285</v>
      </c>
      <c r="G5719" s="17">
        <v>1</v>
      </c>
      <c r="H5719" s="37">
        <f t="shared" si="1608"/>
        <v>75.02</v>
      </c>
      <c r="I5719" s="37">
        <f>IF(H5719&lt;'Roof Calculator'!$G$8, 1, 0)</f>
        <v>0</v>
      </c>
      <c r="J5719" s="37">
        <f>IF(H5719&gt;='Roof Calculator'!$G$8, 1, 0)</f>
        <v>1</v>
      </c>
      <c r="K5719" s="37">
        <f t="shared" si="1609"/>
        <v>0</v>
      </c>
      <c r="L5719" s="37">
        <f t="shared" si="1610"/>
        <v>75.02</v>
      </c>
      <c r="M5719" s="37">
        <v>0</v>
      </c>
      <c r="N5719" s="37">
        <f t="shared" si="1611"/>
        <v>285</v>
      </c>
      <c r="O5719" s="37">
        <v>0</v>
      </c>
      <c r="P5719" s="37">
        <v>0</v>
      </c>
      <c r="Q5719" s="21">
        <f t="shared" si="1612"/>
        <v>39.790999999999997</v>
      </c>
      <c r="R5719" s="21">
        <f t="shared" ref="R5719:R5782" si="1621">R5718+1/24</f>
        <v>238.3749999999807</v>
      </c>
      <c r="S5719" s="21">
        <f t="shared" ref="S5719:S5782" si="1622">ASIN(SIN(23.45*PI()/180)*SIN((360/365*(R5719-81))*PI()/180))*180/PI()</f>
        <v>9.6017844673673931</v>
      </c>
      <c r="T5719" s="21">
        <f t="shared" si="1613"/>
        <v>86.147999999999996</v>
      </c>
      <c r="U5719" s="37">
        <f>VLOOKUP(Time_Zone, 'LSTM LookUp'!$B$5:$D$8, 3, FALSE)</f>
        <v>-75</v>
      </c>
      <c r="V5719" s="21">
        <f t="shared" ref="V5719:V5782" si="1623">9.87*SIN(2*(360/365*(R5719-81))*PI()/180)-7.53*COS((360/365*(R5719-81))*PI()/180)-1.5*SIN((360/365*(R5719-81))*PI()/180)</f>
        <v>-1.3042001065466804</v>
      </c>
      <c r="W5719" s="21">
        <f t="shared" si="1614"/>
        <v>130.82194997336333</v>
      </c>
      <c r="X5719" s="21">
        <f t="shared" si="1615"/>
        <v>-0.38851414702364517</v>
      </c>
      <c r="Y5719" s="21">
        <f t="shared" si="1616"/>
        <v>284.61148585297633</v>
      </c>
      <c r="Z5719" s="21">
        <f t="shared" ref="Z5719:Z5782" si="1624">Y5719/10.764*3.412</f>
        <v>90.216870097580383</v>
      </c>
      <c r="AA5719" s="21">
        <f t="shared" si="1617"/>
        <v>0</v>
      </c>
      <c r="AB5719" s="21">
        <f t="shared" si="1618"/>
        <v>90.216870097580383</v>
      </c>
      <c r="AC5719" s="21">
        <f t="shared" si="1619"/>
        <v>75.02</v>
      </c>
      <c r="AD5719" s="21">
        <f t="shared" ref="AD5719:AD5782" si="1625">AB5719</f>
        <v>90.216870097580383</v>
      </c>
      <c r="AE5719" s="21" t="str">
        <f t="shared" si="1620"/>
        <v>8/26/10:00</v>
      </c>
    </row>
    <row r="5720" spans="2:31">
      <c r="B5720" s="37">
        <v>8</v>
      </c>
      <c r="C5720" s="38">
        <v>26</v>
      </c>
      <c r="D5720" s="39">
        <v>11</v>
      </c>
      <c r="E5720" s="17">
        <v>27.2</v>
      </c>
      <c r="F5720" s="17">
        <v>282</v>
      </c>
      <c r="G5720" s="17">
        <v>284</v>
      </c>
      <c r="H5720" s="37">
        <f t="shared" si="1608"/>
        <v>80.959999999999994</v>
      </c>
      <c r="I5720" s="37">
        <f>IF(H5720&lt;'Roof Calculator'!$G$8, 1, 0)</f>
        <v>0</v>
      </c>
      <c r="J5720" s="37">
        <f>IF(H5720&gt;='Roof Calculator'!$G$8, 1, 0)</f>
        <v>1</v>
      </c>
      <c r="K5720" s="37">
        <f t="shared" si="1609"/>
        <v>0</v>
      </c>
      <c r="L5720" s="37">
        <f t="shared" si="1610"/>
        <v>80.959999999999994</v>
      </c>
      <c r="M5720" s="37">
        <v>0</v>
      </c>
      <c r="N5720" s="37">
        <f t="shared" si="1611"/>
        <v>282</v>
      </c>
      <c r="O5720" s="37">
        <v>0</v>
      </c>
      <c r="P5720" s="37">
        <v>0</v>
      </c>
      <c r="Q5720" s="21">
        <f t="shared" si="1612"/>
        <v>39.790999999999997</v>
      </c>
      <c r="R5720" s="21">
        <f t="shared" si="1621"/>
        <v>238.41666666664736</v>
      </c>
      <c r="S5720" s="21">
        <f t="shared" si="1622"/>
        <v>9.5867232082162257</v>
      </c>
      <c r="T5720" s="21">
        <f t="shared" si="1613"/>
        <v>86.147999999999996</v>
      </c>
      <c r="U5720" s="37">
        <f>VLOOKUP(Time_Zone, 'LSTM LookUp'!$B$5:$D$8, 3, FALSE)</f>
        <v>-75</v>
      </c>
      <c r="V5720" s="21">
        <f t="shared" si="1623"/>
        <v>-1.2917696167040975</v>
      </c>
      <c r="W5720" s="21">
        <f t="shared" si="1614"/>
        <v>145.82505759582398</v>
      </c>
      <c r="X5720" s="21">
        <f t="shared" si="1615"/>
        <v>-147.74889440614649</v>
      </c>
      <c r="Y5720" s="21">
        <f t="shared" si="1616"/>
        <v>134.25110559385351</v>
      </c>
      <c r="Z5720" s="21">
        <f t="shared" si="1624"/>
        <v>42.555255693629526</v>
      </c>
      <c r="AA5720" s="21">
        <f t="shared" si="1617"/>
        <v>0</v>
      </c>
      <c r="AB5720" s="21">
        <f t="shared" si="1618"/>
        <v>42.555255693629526</v>
      </c>
      <c r="AC5720" s="21">
        <f t="shared" si="1619"/>
        <v>80.959999999999994</v>
      </c>
      <c r="AD5720" s="21">
        <f t="shared" si="1625"/>
        <v>42.555255693629526</v>
      </c>
      <c r="AE5720" s="21" t="str">
        <f t="shared" si="1620"/>
        <v>8/26/11:00</v>
      </c>
    </row>
    <row r="5721" spans="2:31">
      <c r="B5721" s="37">
        <v>8</v>
      </c>
      <c r="C5721" s="38">
        <v>26</v>
      </c>
      <c r="D5721" s="39">
        <v>12</v>
      </c>
      <c r="E5721" s="17">
        <v>30</v>
      </c>
      <c r="F5721" s="17">
        <v>284</v>
      </c>
      <c r="G5721" s="17">
        <v>461</v>
      </c>
      <c r="H5721" s="37">
        <f t="shared" si="1608"/>
        <v>86</v>
      </c>
      <c r="I5721" s="37">
        <f>IF(H5721&lt;'Roof Calculator'!$G$8, 1, 0)</f>
        <v>0</v>
      </c>
      <c r="J5721" s="37">
        <f>IF(H5721&gt;='Roof Calculator'!$G$8, 1, 0)</f>
        <v>1</v>
      </c>
      <c r="K5721" s="37">
        <f t="shared" si="1609"/>
        <v>0</v>
      </c>
      <c r="L5721" s="37">
        <f t="shared" si="1610"/>
        <v>86</v>
      </c>
      <c r="M5721" s="37">
        <v>0</v>
      </c>
      <c r="N5721" s="37">
        <f t="shared" si="1611"/>
        <v>284</v>
      </c>
      <c r="O5721" s="37">
        <v>0</v>
      </c>
      <c r="P5721" s="37">
        <v>0</v>
      </c>
      <c r="Q5721" s="21">
        <f t="shared" si="1612"/>
        <v>39.790999999999997</v>
      </c>
      <c r="R5721" s="21">
        <f t="shared" si="1621"/>
        <v>238.45833333331402</v>
      </c>
      <c r="S5721" s="21">
        <f t="shared" si="1622"/>
        <v>9.5716576394187225</v>
      </c>
      <c r="T5721" s="21">
        <f t="shared" si="1613"/>
        <v>86.147999999999996</v>
      </c>
      <c r="U5721" s="37">
        <f>VLOOKUP(Time_Zone, 'LSTM LookUp'!$B$5:$D$8, 3, FALSE)</f>
        <v>-75</v>
      </c>
      <c r="V5721" s="21">
        <f t="shared" si="1623"/>
        <v>-1.2793268824652648</v>
      </c>
      <c r="W5721" s="21">
        <f t="shared" si="1614"/>
        <v>160.82816827938365</v>
      </c>
      <c r="X5721" s="21">
        <f t="shared" si="1615"/>
        <v>-280.86242952360323</v>
      </c>
      <c r="Y5721" s="21">
        <f t="shared" si="1616"/>
        <v>3.1375704763967747</v>
      </c>
      <c r="Z5721" s="21">
        <f t="shared" si="1624"/>
        <v>0.99455504138478223</v>
      </c>
      <c r="AA5721" s="21">
        <f t="shared" si="1617"/>
        <v>0</v>
      </c>
      <c r="AB5721" s="21">
        <f t="shared" si="1618"/>
        <v>0.99455504138478223</v>
      </c>
      <c r="AC5721" s="21">
        <f t="shared" si="1619"/>
        <v>86</v>
      </c>
      <c r="AD5721" s="21">
        <f t="shared" si="1625"/>
        <v>0.99455504138478223</v>
      </c>
      <c r="AE5721" s="21" t="str">
        <f t="shared" si="1620"/>
        <v>8/26/12:00</v>
      </c>
    </row>
    <row r="5722" spans="2:31">
      <c r="B5722" s="37">
        <v>8</v>
      </c>
      <c r="C5722" s="38">
        <v>26</v>
      </c>
      <c r="D5722" s="39">
        <v>13</v>
      </c>
      <c r="E5722" s="17">
        <v>30.6</v>
      </c>
      <c r="F5722" s="17">
        <v>289</v>
      </c>
      <c r="G5722" s="17">
        <v>540</v>
      </c>
      <c r="H5722" s="37">
        <f t="shared" si="1608"/>
        <v>87.080000000000013</v>
      </c>
      <c r="I5722" s="37">
        <f>IF(H5722&lt;'Roof Calculator'!$G$8, 1, 0)</f>
        <v>0</v>
      </c>
      <c r="J5722" s="37">
        <f>IF(H5722&gt;='Roof Calculator'!$G$8, 1, 0)</f>
        <v>1</v>
      </c>
      <c r="K5722" s="37">
        <f t="shared" si="1609"/>
        <v>0</v>
      </c>
      <c r="L5722" s="37">
        <f t="shared" si="1610"/>
        <v>87.080000000000013</v>
      </c>
      <c r="M5722" s="37">
        <v>0</v>
      </c>
      <c r="N5722" s="37">
        <f t="shared" si="1611"/>
        <v>289</v>
      </c>
      <c r="O5722" s="37">
        <v>0</v>
      </c>
      <c r="P5722" s="37">
        <v>0</v>
      </c>
      <c r="Q5722" s="21">
        <f t="shared" si="1612"/>
        <v>39.790999999999997</v>
      </c>
      <c r="R5722" s="21">
        <f t="shared" si="1621"/>
        <v>238.49999999998067</v>
      </c>
      <c r="S5722" s="21">
        <f t="shared" si="1622"/>
        <v>9.5565877682571276</v>
      </c>
      <c r="T5722" s="21">
        <f t="shared" si="1613"/>
        <v>86.147999999999996</v>
      </c>
      <c r="U5722" s="37">
        <f>VLOOKUP(Time_Zone, 'LSTM LookUp'!$B$5:$D$8, 3, FALSE)</f>
        <v>-75</v>
      </c>
      <c r="V5722" s="21">
        <f t="shared" si="1623"/>
        <v>-1.2668719244412174</v>
      </c>
      <c r="W5722" s="21">
        <f t="shared" si="1614"/>
        <v>175.83128201888968</v>
      </c>
      <c r="X5722" s="21">
        <f t="shared" si="1615"/>
        <v>-350.71045765938936</v>
      </c>
      <c r="Y5722" s="21">
        <f t="shared" si="1616"/>
        <v>-61.710457659389363</v>
      </c>
      <c r="Z5722" s="21">
        <f t="shared" si="1624"/>
        <v>-19.561137266242707</v>
      </c>
      <c r="AA5722" s="21">
        <f t="shared" si="1617"/>
        <v>0</v>
      </c>
      <c r="AB5722" s="21">
        <f t="shared" si="1618"/>
        <v>-19.561137266242707</v>
      </c>
      <c r="AC5722" s="21">
        <f t="shared" si="1619"/>
        <v>87.080000000000013</v>
      </c>
      <c r="AD5722" s="21">
        <f t="shared" si="1625"/>
        <v>-19.561137266242707</v>
      </c>
      <c r="AE5722" s="21" t="str">
        <f t="shared" si="1620"/>
        <v>8/26/13:00</v>
      </c>
    </row>
    <row r="5723" spans="2:31">
      <c r="B5723" s="37">
        <v>8</v>
      </c>
      <c r="C5723" s="38">
        <v>26</v>
      </c>
      <c r="D5723" s="39">
        <v>14</v>
      </c>
      <c r="E5723" s="17">
        <v>32.200000000000003</v>
      </c>
      <c r="F5723" s="17">
        <v>287</v>
      </c>
      <c r="G5723" s="17">
        <v>613</v>
      </c>
      <c r="H5723" s="37">
        <f t="shared" si="1608"/>
        <v>89.960000000000008</v>
      </c>
      <c r="I5723" s="37">
        <f>IF(H5723&lt;'Roof Calculator'!$G$8, 1, 0)</f>
        <v>0</v>
      </c>
      <c r="J5723" s="37">
        <f>IF(H5723&gt;='Roof Calculator'!$G$8, 1, 0)</f>
        <v>1</v>
      </c>
      <c r="K5723" s="37">
        <f t="shared" si="1609"/>
        <v>0</v>
      </c>
      <c r="L5723" s="37">
        <f t="shared" si="1610"/>
        <v>89.960000000000008</v>
      </c>
      <c r="M5723" s="37">
        <v>0</v>
      </c>
      <c r="N5723" s="37">
        <f t="shared" si="1611"/>
        <v>287</v>
      </c>
      <c r="O5723" s="37">
        <v>0</v>
      </c>
      <c r="P5723" s="37">
        <v>0</v>
      </c>
      <c r="Q5723" s="21">
        <f t="shared" si="1612"/>
        <v>39.790999999999997</v>
      </c>
      <c r="R5723" s="21">
        <f t="shared" si="1621"/>
        <v>238.54166666664733</v>
      </c>
      <c r="S5723" s="21">
        <f t="shared" si="1622"/>
        <v>9.541513602013282</v>
      </c>
      <c r="T5723" s="21">
        <f t="shared" si="1613"/>
        <v>86.147999999999996</v>
      </c>
      <c r="U5723" s="37">
        <f>VLOOKUP(Time_Zone, 'LSTM LookUp'!$B$5:$D$8, 3, FALSE)</f>
        <v>-75</v>
      </c>
      <c r="V5723" s="21">
        <f t="shared" si="1623"/>
        <v>-1.254404763273079</v>
      </c>
      <c r="W5723" s="21">
        <f t="shared" si="1614"/>
        <v>190.83439880918172</v>
      </c>
      <c r="X5723" s="21">
        <f t="shared" si="1615"/>
        <v>-391.19256605029631</v>
      </c>
      <c r="Y5723" s="21">
        <f t="shared" si="1616"/>
        <v>-104.19256605029631</v>
      </c>
      <c r="Z5723" s="21">
        <f t="shared" si="1624"/>
        <v>-33.027223649536509</v>
      </c>
      <c r="AA5723" s="21">
        <f t="shared" si="1617"/>
        <v>0</v>
      </c>
      <c r="AB5723" s="21">
        <f t="shared" si="1618"/>
        <v>-33.027223649536509</v>
      </c>
      <c r="AC5723" s="21">
        <f t="shared" si="1619"/>
        <v>89.960000000000008</v>
      </c>
      <c r="AD5723" s="21">
        <f t="shared" si="1625"/>
        <v>-33.027223649536509</v>
      </c>
      <c r="AE5723" s="21" t="str">
        <f t="shared" si="1620"/>
        <v>8/26/14:00</v>
      </c>
    </row>
    <row r="5724" spans="2:31">
      <c r="B5724" s="37">
        <v>8</v>
      </c>
      <c r="C5724" s="38">
        <v>26</v>
      </c>
      <c r="D5724" s="39">
        <v>15</v>
      </c>
      <c r="E5724" s="17">
        <v>32.799999999999997</v>
      </c>
      <c r="F5724" s="17">
        <v>226</v>
      </c>
      <c r="G5724" s="17">
        <v>496</v>
      </c>
      <c r="H5724" s="37">
        <f t="shared" si="1608"/>
        <v>91.039999999999992</v>
      </c>
      <c r="I5724" s="37">
        <f>IF(H5724&lt;'Roof Calculator'!$G$8, 1, 0)</f>
        <v>0</v>
      </c>
      <c r="J5724" s="37">
        <f>IF(H5724&gt;='Roof Calculator'!$G$8, 1, 0)</f>
        <v>1</v>
      </c>
      <c r="K5724" s="37">
        <f t="shared" si="1609"/>
        <v>0</v>
      </c>
      <c r="L5724" s="37">
        <f t="shared" si="1610"/>
        <v>91.039999999999992</v>
      </c>
      <c r="M5724" s="37">
        <v>0</v>
      </c>
      <c r="N5724" s="37">
        <f t="shared" si="1611"/>
        <v>226</v>
      </c>
      <c r="O5724" s="37">
        <v>0</v>
      </c>
      <c r="P5724" s="37">
        <v>0</v>
      </c>
      <c r="Q5724" s="21">
        <f t="shared" si="1612"/>
        <v>39.790999999999997</v>
      </c>
      <c r="R5724" s="21">
        <f t="shared" si="1621"/>
        <v>238.58333333331399</v>
      </c>
      <c r="S5724" s="21">
        <f t="shared" si="1622"/>
        <v>9.526435147968618</v>
      </c>
      <c r="T5724" s="21">
        <f t="shared" si="1613"/>
        <v>86.147999999999996</v>
      </c>
      <c r="U5724" s="37">
        <f>VLOOKUP(Time_Zone, 'LSTM LookUp'!$B$5:$D$8, 3, FALSE)</f>
        <v>-75</v>
      </c>
      <c r="V5724" s="21">
        <f t="shared" si="1623"/>
        <v>-1.2419254196320213</v>
      </c>
      <c r="W5724" s="21">
        <f t="shared" si="1614"/>
        <v>205.83751864509199</v>
      </c>
      <c r="X5724" s="21">
        <f t="shared" si="1615"/>
        <v>-285.75272448731869</v>
      </c>
      <c r="Y5724" s="21">
        <f t="shared" si="1616"/>
        <v>-59.752724487318687</v>
      </c>
      <c r="Z5724" s="21">
        <f t="shared" si="1624"/>
        <v>-18.940570043732013</v>
      </c>
      <c r="AA5724" s="21">
        <f t="shared" si="1617"/>
        <v>0</v>
      </c>
      <c r="AB5724" s="21">
        <f t="shared" si="1618"/>
        <v>-18.940570043732013</v>
      </c>
      <c r="AC5724" s="21">
        <f t="shared" si="1619"/>
        <v>91.039999999999992</v>
      </c>
      <c r="AD5724" s="21">
        <f t="shared" si="1625"/>
        <v>-18.940570043732013</v>
      </c>
      <c r="AE5724" s="21" t="str">
        <f t="shared" si="1620"/>
        <v>8/26/15:00</v>
      </c>
    </row>
    <row r="5725" spans="2:31">
      <c r="B5725" s="37">
        <v>8</v>
      </c>
      <c r="C5725" s="38">
        <v>26</v>
      </c>
      <c r="D5725" s="39">
        <v>16</v>
      </c>
      <c r="E5725" s="17">
        <v>32.799999999999997</v>
      </c>
      <c r="F5725" s="17">
        <v>316</v>
      </c>
      <c r="G5725" s="17">
        <v>278</v>
      </c>
      <c r="H5725" s="37">
        <f t="shared" si="1608"/>
        <v>91.039999999999992</v>
      </c>
      <c r="I5725" s="37">
        <f>IF(H5725&lt;'Roof Calculator'!$G$8, 1, 0)</f>
        <v>0</v>
      </c>
      <c r="J5725" s="37">
        <f>IF(H5725&gt;='Roof Calculator'!$G$8, 1, 0)</f>
        <v>1</v>
      </c>
      <c r="K5725" s="37">
        <f t="shared" si="1609"/>
        <v>0</v>
      </c>
      <c r="L5725" s="37">
        <f t="shared" si="1610"/>
        <v>91.039999999999992</v>
      </c>
      <c r="M5725" s="37">
        <v>0</v>
      </c>
      <c r="N5725" s="37">
        <f t="shared" si="1611"/>
        <v>316</v>
      </c>
      <c r="O5725" s="37">
        <v>0</v>
      </c>
      <c r="P5725" s="37">
        <v>0</v>
      </c>
      <c r="Q5725" s="21">
        <f t="shared" si="1612"/>
        <v>39.790999999999997</v>
      </c>
      <c r="R5725" s="21">
        <f t="shared" si="1621"/>
        <v>238.62499999998064</v>
      </c>
      <c r="S5725" s="21">
        <f t="shared" si="1622"/>
        <v>9.5113524134041949</v>
      </c>
      <c r="T5725" s="21">
        <f t="shared" si="1613"/>
        <v>86.147999999999996</v>
      </c>
      <c r="U5725" s="37">
        <f>VLOOKUP(Time_Zone, 'LSTM LookUp'!$B$5:$D$8, 3, FALSE)</f>
        <v>-75</v>
      </c>
      <c r="V5725" s="21">
        <f t="shared" si="1623"/>
        <v>-1.229433914219241</v>
      </c>
      <c r="W5725" s="21">
        <f t="shared" si="1614"/>
        <v>220.84064152144518</v>
      </c>
      <c r="X5725" s="21">
        <f t="shared" si="1615"/>
        <v>-129.98213623259082</v>
      </c>
      <c r="Y5725" s="21">
        <f t="shared" si="1616"/>
        <v>186.01786376740918</v>
      </c>
      <c r="Z5725" s="21">
        <f t="shared" si="1624"/>
        <v>58.964413895800831</v>
      </c>
      <c r="AA5725" s="21">
        <f t="shared" si="1617"/>
        <v>0</v>
      </c>
      <c r="AB5725" s="21">
        <f t="shared" si="1618"/>
        <v>58.964413895800831</v>
      </c>
      <c r="AC5725" s="21">
        <f t="shared" si="1619"/>
        <v>91.039999999999992</v>
      </c>
      <c r="AD5725" s="21">
        <f t="shared" si="1625"/>
        <v>58.964413895800831</v>
      </c>
      <c r="AE5725" s="21" t="str">
        <f t="shared" si="1620"/>
        <v>8/26/16:00</v>
      </c>
    </row>
    <row r="5726" spans="2:31">
      <c r="B5726" s="37">
        <v>8</v>
      </c>
      <c r="C5726" s="38">
        <v>26</v>
      </c>
      <c r="D5726" s="39">
        <v>17</v>
      </c>
      <c r="E5726" s="17">
        <v>32.799999999999997</v>
      </c>
      <c r="F5726" s="17">
        <v>102</v>
      </c>
      <c r="G5726" s="17">
        <v>753</v>
      </c>
      <c r="H5726" s="37">
        <f t="shared" si="1608"/>
        <v>91.039999999999992</v>
      </c>
      <c r="I5726" s="37">
        <f>IF(H5726&lt;'Roof Calculator'!$G$8, 1, 0)</f>
        <v>0</v>
      </c>
      <c r="J5726" s="37">
        <f>IF(H5726&gt;='Roof Calculator'!$G$8, 1, 0)</f>
        <v>1</v>
      </c>
      <c r="K5726" s="37">
        <f t="shared" si="1609"/>
        <v>0</v>
      </c>
      <c r="L5726" s="37">
        <f t="shared" si="1610"/>
        <v>91.039999999999992</v>
      </c>
      <c r="M5726" s="37">
        <v>0</v>
      </c>
      <c r="N5726" s="37">
        <f t="shared" si="1611"/>
        <v>102</v>
      </c>
      <c r="O5726" s="37">
        <v>0</v>
      </c>
      <c r="P5726" s="37">
        <v>0</v>
      </c>
      <c r="Q5726" s="21">
        <f t="shared" si="1612"/>
        <v>39.790999999999997</v>
      </c>
      <c r="R5726" s="21">
        <f t="shared" si="1621"/>
        <v>238.6666666666473</v>
      </c>
      <c r="S5726" s="21">
        <f t="shared" si="1622"/>
        <v>9.4962654056006262</v>
      </c>
      <c r="T5726" s="21">
        <f t="shared" si="1613"/>
        <v>86.147999999999996</v>
      </c>
      <c r="U5726" s="37">
        <f>VLOOKUP(Time_Zone, 'LSTM LookUp'!$B$5:$D$8, 3, FALSE)</f>
        <v>-75</v>
      </c>
      <c r="V5726" s="21">
        <f t="shared" si="1623"/>
        <v>-1.2169302677658869</v>
      </c>
      <c r="W5726" s="21">
        <f t="shared" si="1614"/>
        <v>235.84376743305856</v>
      </c>
      <c r="X5726" s="21">
        <f t="shared" si="1615"/>
        <v>-240.89292161290817</v>
      </c>
      <c r="Y5726" s="21">
        <f t="shared" si="1616"/>
        <v>-138.89292161290817</v>
      </c>
      <c r="Z5726" s="21">
        <f t="shared" si="1624"/>
        <v>-44.026630299446552</v>
      </c>
      <c r="AA5726" s="21">
        <f t="shared" si="1617"/>
        <v>0</v>
      </c>
      <c r="AB5726" s="21">
        <f t="shared" si="1618"/>
        <v>-44.026630299446552</v>
      </c>
      <c r="AC5726" s="21">
        <f t="shared" si="1619"/>
        <v>91.039999999999992</v>
      </c>
      <c r="AD5726" s="21">
        <f t="shared" si="1625"/>
        <v>-44.026630299446552</v>
      </c>
      <c r="AE5726" s="21" t="str">
        <f t="shared" si="1620"/>
        <v>8/26/17:00</v>
      </c>
    </row>
    <row r="5727" spans="2:31">
      <c r="B5727" s="37">
        <v>8</v>
      </c>
      <c r="C5727" s="38">
        <v>26</v>
      </c>
      <c r="D5727" s="39">
        <v>18</v>
      </c>
      <c r="E5727" s="17">
        <v>31.7</v>
      </c>
      <c r="F5727" s="17">
        <v>65</v>
      </c>
      <c r="G5727" s="17">
        <v>662</v>
      </c>
      <c r="H5727" s="37">
        <f t="shared" si="1608"/>
        <v>89.06</v>
      </c>
      <c r="I5727" s="37">
        <f>IF(H5727&lt;'Roof Calculator'!$G$8, 1, 0)</f>
        <v>0</v>
      </c>
      <c r="J5727" s="37">
        <f>IF(H5727&gt;='Roof Calculator'!$G$8, 1, 0)</f>
        <v>1</v>
      </c>
      <c r="K5727" s="37">
        <f t="shared" si="1609"/>
        <v>0</v>
      </c>
      <c r="L5727" s="37">
        <f t="shared" si="1610"/>
        <v>89.06</v>
      </c>
      <c r="M5727" s="37">
        <v>0</v>
      </c>
      <c r="N5727" s="37">
        <f t="shared" si="1611"/>
        <v>65</v>
      </c>
      <c r="O5727" s="37">
        <v>0</v>
      </c>
      <c r="P5727" s="37">
        <v>0</v>
      </c>
      <c r="Q5727" s="21">
        <f t="shared" si="1612"/>
        <v>39.790999999999997</v>
      </c>
      <c r="R5727" s="21">
        <f t="shared" si="1621"/>
        <v>238.70833333331396</v>
      </c>
      <c r="S5727" s="21">
        <f t="shared" si="1622"/>
        <v>9.4811741318381344</v>
      </c>
      <c r="T5727" s="21">
        <f t="shared" si="1613"/>
        <v>86.147999999999996</v>
      </c>
      <c r="U5727" s="37">
        <f>VLOOKUP(Time_Zone, 'LSTM LookUp'!$B$5:$D$8, 3, FALSE)</f>
        <v>-75</v>
      </c>
      <c r="V5727" s="21">
        <f t="shared" si="1623"/>
        <v>-1.204414501033034</v>
      </c>
      <c r="W5727" s="21">
        <f t="shared" si="1614"/>
        <v>250.8468963747417</v>
      </c>
      <c r="X5727" s="21">
        <f t="shared" si="1615"/>
        <v>-94.822796495923328</v>
      </c>
      <c r="Y5727" s="21">
        <f t="shared" si="1616"/>
        <v>-29.822796495923328</v>
      </c>
      <c r="Z5727" s="21">
        <f t="shared" si="1624"/>
        <v>-9.4533056153930133</v>
      </c>
      <c r="AA5727" s="21">
        <f t="shared" si="1617"/>
        <v>0</v>
      </c>
      <c r="AB5727" s="21">
        <f t="shared" si="1618"/>
        <v>-9.4533056153930133</v>
      </c>
      <c r="AC5727" s="21">
        <f t="shared" si="1619"/>
        <v>89.06</v>
      </c>
      <c r="AD5727" s="21">
        <f t="shared" si="1625"/>
        <v>-9.4533056153930133</v>
      </c>
      <c r="AE5727" s="21" t="str">
        <f t="shared" si="1620"/>
        <v>8/26/18:00</v>
      </c>
    </row>
    <row r="5728" spans="2:31">
      <c r="B5728" s="37">
        <v>8</v>
      </c>
      <c r="C5728" s="38">
        <v>26</v>
      </c>
      <c r="D5728" s="39">
        <v>19</v>
      </c>
      <c r="E5728" s="17">
        <v>29.4</v>
      </c>
      <c r="F5728" s="17">
        <v>65</v>
      </c>
      <c r="G5728" s="17">
        <v>256</v>
      </c>
      <c r="H5728" s="37">
        <f t="shared" si="1608"/>
        <v>84.919999999999987</v>
      </c>
      <c r="I5728" s="37">
        <f>IF(H5728&lt;'Roof Calculator'!$G$8, 1, 0)</f>
        <v>0</v>
      </c>
      <c r="J5728" s="37">
        <f>IF(H5728&gt;='Roof Calculator'!$G$8, 1, 0)</f>
        <v>1</v>
      </c>
      <c r="K5728" s="37">
        <f t="shared" si="1609"/>
        <v>0</v>
      </c>
      <c r="L5728" s="37">
        <f t="shared" si="1610"/>
        <v>84.919999999999987</v>
      </c>
      <c r="M5728" s="37">
        <v>0</v>
      </c>
      <c r="N5728" s="37">
        <f t="shared" si="1611"/>
        <v>65</v>
      </c>
      <c r="O5728" s="37">
        <v>0</v>
      </c>
      <c r="P5728" s="37">
        <v>0</v>
      </c>
      <c r="Q5728" s="21">
        <f t="shared" si="1612"/>
        <v>39.790999999999997</v>
      </c>
      <c r="R5728" s="21">
        <f t="shared" si="1621"/>
        <v>238.74999999998062</v>
      </c>
      <c r="S5728" s="21">
        <f t="shared" si="1622"/>
        <v>9.4660785993965408</v>
      </c>
      <c r="T5728" s="21">
        <f t="shared" si="1613"/>
        <v>86.147999999999996</v>
      </c>
      <c r="U5728" s="37">
        <f>VLOOKUP(Time_Zone, 'LSTM LookUp'!$B$5:$D$8, 3, FALSE)</f>
        <v>-75</v>
      </c>
      <c r="V5728" s="21">
        <f t="shared" si="1623"/>
        <v>-1.1918866348116612</v>
      </c>
      <c r="W5728" s="21">
        <f t="shared" si="1614"/>
        <v>265.8500283412971</v>
      </c>
      <c r="X5728" s="21">
        <f t="shared" si="1615"/>
        <v>12.903984197145281</v>
      </c>
      <c r="Y5728" s="21">
        <f t="shared" si="1616"/>
        <v>77.903984197145277</v>
      </c>
      <c r="Z5728" s="21">
        <f t="shared" si="1624"/>
        <v>24.694202348630593</v>
      </c>
      <c r="AA5728" s="21">
        <f t="shared" si="1617"/>
        <v>0</v>
      </c>
      <c r="AB5728" s="21">
        <f t="shared" si="1618"/>
        <v>24.694202348630593</v>
      </c>
      <c r="AC5728" s="21">
        <f t="shared" si="1619"/>
        <v>84.919999999999987</v>
      </c>
      <c r="AD5728" s="21">
        <f t="shared" si="1625"/>
        <v>24.694202348630593</v>
      </c>
      <c r="AE5728" s="21" t="str">
        <f t="shared" si="1620"/>
        <v>8/26/19:00</v>
      </c>
    </row>
    <row r="5729" spans="2:31">
      <c r="B5729" s="37">
        <v>8</v>
      </c>
      <c r="C5729" s="38">
        <v>26</v>
      </c>
      <c r="D5729" s="39">
        <v>20</v>
      </c>
      <c r="E5729" s="17">
        <v>27.8</v>
      </c>
      <c r="F5729" s="17">
        <v>16</v>
      </c>
      <c r="G5729" s="17">
        <v>7</v>
      </c>
      <c r="H5729" s="37">
        <f t="shared" si="1608"/>
        <v>82.04</v>
      </c>
      <c r="I5729" s="37">
        <f>IF(H5729&lt;'Roof Calculator'!$G$8, 1, 0)</f>
        <v>0</v>
      </c>
      <c r="J5729" s="37">
        <f>IF(H5729&gt;='Roof Calculator'!$G$8, 1, 0)</f>
        <v>1</v>
      </c>
      <c r="K5729" s="37">
        <f t="shared" si="1609"/>
        <v>0</v>
      </c>
      <c r="L5729" s="37">
        <f t="shared" si="1610"/>
        <v>82.04</v>
      </c>
      <c r="M5729" s="37">
        <v>0</v>
      </c>
      <c r="N5729" s="37">
        <f t="shared" si="1611"/>
        <v>16</v>
      </c>
      <c r="O5729" s="37">
        <v>0</v>
      </c>
      <c r="P5729" s="37">
        <v>0</v>
      </c>
      <c r="Q5729" s="21">
        <f t="shared" si="1612"/>
        <v>39.790999999999997</v>
      </c>
      <c r="R5729" s="21">
        <f t="shared" si="1621"/>
        <v>238.79166666664727</v>
      </c>
      <c r="S5729" s="21">
        <f t="shared" si="1622"/>
        <v>9.4509788155552705</v>
      </c>
      <c r="T5729" s="21">
        <f t="shared" si="1613"/>
        <v>86.147999999999996</v>
      </c>
      <c r="U5729" s="37">
        <f>VLOOKUP(Time_Zone, 'LSTM LookUp'!$B$5:$D$8, 3, FALSE)</f>
        <v>-75</v>
      </c>
      <c r="V5729" s="21">
        <f t="shared" si="1623"/>
        <v>-1.1793466899226015</v>
      </c>
      <c r="W5729" s="21">
        <f t="shared" si="1614"/>
        <v>280.85316332751933</v>
      </c>
      <c r="X5729" s="21">
        <f t="shared" si="1615"/>
        <v>1.7346407125880923</v>
      </c>
      <c r="Y5729" s="21">
        <f t="shared" si="1616"/>
        <v>17.734640712588092</v>
      </c>
      <c r="Z5729" s="21">
        <f t="shared" si="1624"/>
        <v>5.6215713592856345</v>
      </c>
      <c r="AA5729" s="21">
        <f t="shared" si="1617"/>
        <v>0</v>
      </c>
      <c r="AB5729" s="21">
        <f t="shared" si="1618"/>
        <v>5.6215713592856345</v>
      </c>
      <c r="AC5729" s="21">
        <f t="shared" si="1619"/>
        <v>82.04</v>
      </c>
      <c r="AD5729" s="21">
        <f t="shared" si="1625"/>
        <v>5.6215713592856345</v>
      </c>
      <c r="AE5729" s="21" t="str">
        <f t="shared" si="1620"/>
        <v>8/26/20:00</v>
      </c>
    </row>
    <row r="5730" spans="2:31">
      <c r="B5730" s="37">
        <v>8</v>
      </c>
      <c r="C5730" s="38">
        <v>26</v>
      </c>
      <c r="D5730" s="39">
        <v>21</v>
      </c>
      <c r="E5730" s="17">
        <v>21.1</v>
      </c>
      <c r="F5730" s="17">
        <v>0</v>
      </c>
      <c r="G5730" s="17">
        <v>0</v>
      </c>
      <c r="H5730" s="37">
        <f t="shared" si="1608"/>
        <v>69.98</v>
      </c>
      <c r="I5730" s="37">
        <f>IF(H5730&lt;'Roof Calculator'!$G$8, 1, 0)</f>
        <v>0</v>
      </c>
      <c r="J5730" s="37">
        <f>IF(H5730&gt;='Roof Calculator'!$G$8, 1, 0)</f>
        <v>1</v>
      </c>
      <c r="K5730" s="37">
        <f t="shared" si="1609"/>
        <v>0</v>
      </c>
      <c r="L5730" s="37">
        <f t="shared" si="1610"/>
        <v>69.98</v>
      </c>
      <c r="M5730" s="37">
        <v>0</v>
      </c>
      <c r="N5730" s="37">
        <f t="shared" si="1611"/>
        <v>0</v>
      </c>
      <c r="O5730" s="37">
        <v>0</v>
      </c>
      <c r="P5730" s="37">
        <v>0</v>
      </c>
      <c r="Q5730" s="21">
        <f t="shared" si="1612"/>
        <v>39.790999999999997</v>
      </c>
      <c r="R5730" s="21">
        <f t="shared" si="1621"/>
        <v>238.83333333331393</v>
      </c>
      <c r="S5730" s="21">
        <f t="shared" si="1622"/>
        <v>9.4358747875932867</v>
      </c>
      <c r="T5730" s="21">
        <f t="shared" si="1613"/>
        <v>86.147999999999996</v>
      </c>
      <c r="U5730" s="37">
        <f>VLOOKUP(Time_Zone, 'LSTM LookUp'!$B$5:$D$8, 3, FALSE)</f>
        <v>-75</v>
      </c>
      <c r="V5730" s="21">
        <f t="shared" si="1623"/>
        <v>-1.1667946872164547</v>
      </c>
      <c r="W5730" s="21">
        <f t="shared" si="1614"/>
        <v>295.85630132819591</v>
      </c>
      <c r="X5730" s="21">
        <f t="shared" si="1615"/>
        <v>0</v>
      </c>
      <c r="Y5730" s="21">
        <f t="shared" si="1616"/>
        <v>0</v>
      </c>
      <c r="Z5730" s="21">
        <f t="shared" si="1624"/>
        <v>0</v>
      </c>
      <c r="AA5730" s="21">
        <f t="shared" si="1617"/>
        <v>0</v>
      </c>
      <c r="AB5730" s="21">
        <f t="shared" si="1618"/>
        <v>0</v>
      </c>
      <c r="AC5730" s="21">
        <f t="shared" si="1619"/>
        <v>69.98</v>
      </c>
      <c r="AD5730" s="21">
        <f t="shared" si="1625"/>
        <v>0</v>
      </c>
      <c r="AE5730" s="21" t="str">
        <f t="shared" si="1620"/>
        <v>8/26/21:00</v>
      </c>
    </row>
    <row r="5731" spans="2:31">
      <c r="B5731" s="37">
        <v>8</v>
      </c>
      <c r="C5731" s="38">
        <v>26</v>
      </c>
      <c r="D5731" s="39">
        <v>22</v>
      </c>
      <c r="E5731" s="17">
        <v>21.1</v>
      </c>
      <c r="F5731" s="17">
        <v>0</v>
      </c>
      <c r="G5731" s="17">
        <v>0</v>
      </c>
      <c r="H5731" s="37">
        <f t="shared" si="1608"/>
        <v>69.98</v>
      </c>
      <c r="I5731" s="37">
        <f>IF(H5731&lt;'Roof Calculator'!$G$8, 1, 0)</f>
        <v>0</v>
      </c>
      <c r="J5731" s="37">
        <f>IF(H5731&gt;='Roof Calculator'!$G$8, 1, 0)</f>
        <v>1</v>
      </c>
      <c r="K5731" s="37">
        <f t="shared" si="1609"/>
        <v>0</v>
      </c>
      <c r="L5731" s="37">
        <f t="shared" si="1610"/>
        <v>69.98</v>
      </c>
      <c r="M5731" s="37">
        <v>0</v>
      </c>
      <c r="N5731" s="37">
        <f t="shared" si="1611"/>
        <v>0</v>
      </c>
      <c r="O5731" s="37">
        <v>0</v>
      </c>
      <c r="P5731" s="37">
        <v>0</v>
      </c>
      <c r="Q5731" s="21">
        <f t="shared" si="1612"/>
        <v>39.790999999999997</v>
      </c>
      <c r="R5731" s="21">
        <f t="shared" si="1621"/>
        <v>238.87499999998059</v>
      </c>
      <c r="S5731" s="21">
        <f t="shared" si="1622"/>
        <v>9.4207665227891955</v>
      </c>
      <c r="T5731" s="21">
        <f t="shared" si="1613"/>
        <v>86.147999999999996</v>
      </c>
      <c r="U5731" s="37">
        <f>VLOOKUP(Time_Zone, 'LSTM LookUp'!$B$5:$D$8, 3, FALSE)</f>
        <v>-75</v>
      </c>
      <c r="V5731" s="21">
        <f t="shared" si="1623"/>
        <v>-1.1542306475736397</v>
      </c>
      <c r="W5731" s="21">
        <f t="shared" si="1614"/>
        <v>310.85944233810665</v>
      </c>
      <c r="X5731" s="21">
        <f t="shared" si="1615"/>
        <v>0</v>
      </c>
      <c r="Y5731" s="21">
        <f t="shared" si="1616"/>
        <v>0</v>
      </c>
      <c r="Z5731" s="21">
        <f t="shared" si="1624"/>
        <v>0</v>
      </c>
      <c r="AA5731" s="21">
        <f t="shared" si="1617"/>
        <v>0</v>
      </c>
      <c r="AB5731" s="21">
        <f t="shared" si="1618"/>
        <v>0</v>
      </c>
      <c r="AC5731" s="21">
        <f t="shared" si="1619"/>
        <v>69.98</v>
      </c>
      <c r="AD5731" s="21">
        <f t="shared" si="1625"/>
        <v>0</v>
      </c>
      <c r="AE5731" s="21" t="str">
        <f t="shared" si="1620"/>
        <v>8/26/22:00</v>
      </c>
    </row>
    <row r="5732" spans="2:31">
      <c r="B5732" s="37">
        <v>8</v>
      </c>
      <c r="C5732" s="38">
        <v>26</v>
      </c>
      <c r="D5732" s="39">
        <v>23</v>
      </c>
      <c r="E5732" s="17">
        <v>20.6</v>
      </c>
      <c r="F5732" s="17">
        <v>0</v>
      </c>
      <c r="G5732" s="17">
        <v>0</v>
      </c>
      <c r="H5732" s="37">
        <f t="shared" si="1608"/>
        <v>69.08</v>
      </c>
      <c r="I5732" s="37">
        <f>IF(H5732&lt;'Roof Calculator'!$G$8, 1, 0)</f>
        <v>0</v>
      </c>
      <c r="J5732" s="37">
        <f>IF(H5732&gt;='Roof Calculator'!$G$8, 1, 0)</f>
        <v>1</v>
      </c>
      <c r="K5732" s="37">
        <f t="shared" si="1609"/>
        <v>0</v>
      </c>
      <c r="L5732" s="37">
        <f t="shared" si="1610"/>
        <v>69.08</v>
      </c>
      <c r="M5732" s="37">
        <v>0</v>
      </c>
      <c r="N5732" s="37">
        <f t="shared" si="1611"/>
        <v>0</v>
      </c>
      <c r="O5732" s="37">
        <v>0</v>
      </c>
      <c r="P5732" s="37">
        <v>0</v>
      </c>
      <c r="Q5732" s="21">
        <f t="shared" si="1612"/>
        <v>39.790999999999997</v>
      </c>
      <c r="R5732" s="21">
        <f t="shared" si="1621"/>
        <v>238.91666666664725</v>
      </c>
      <c r="S5732" s="21">
        <f t="shared" si="1622"/>
        <v>9.4056540284211643</v>
      </c>
      <c r="T5732" s="21">
        <f t="shared" si="1613"/>
        <v>86.147999999999996</v>
      </c>
      <c r="U5732" s="37">
        <f>VLOOKUP(Time_Zone, 'LSTM LookUp'!$B$5:$D$8, 3, FALSE)</f>
        <v>-75</v>
      </c>
      <c r="V5732" s="21">
        <f t="shared" si="1623"/>
        <v>-1.1416545919042682</v>
      </c>
      <c r="W5732" s="21">
        <f t="shared" si="1614"/>
        <v>325.86258635202392</v>
      </c>
      <c r="X5732" s="21">
        <f t="shared" si="1615"/>
        <v>0</v>
      </c>
      <c r="Y5732" s="21">
        <f t="shared" si="1616"/>
        <v>0</v>
      </c>
      <c r="Z5732" s="21">
        <f t="shared" si="1624"/>
        <v>0</v>
      </c>
      <c r="AA5732" s="21">
        <f t="shared" si="1617"/>
        <v>0</v>
      </c>
      <c r="AB5732" s="21">
        <f t="shared" si="1618"/>
        <v>0</v>
      </c>
      <c r="AC5732" s="21">
        <f t="shared" si="1619"/>
        <v>69.08</v>
      </c>
      <c r="AD5732" s="21">
        <f t="shared" si="1625"/>
        <v>0</v>
      </c>
      <c r="AE5732" s="21" t="str">
        <f t="shared" si="1620"/>
        <v>8/26/23:00</v>
      </c>
    </row>
    <row r="5733" spans="2:31">
      <c r="B5733" s="37">
        <v>8</v>
      </c>
      <c r="C5733" s="38">
        <v>26</v>
      </c>
      <c r="D5733" s="39">
        <v>24</v>
      </c>
      <c r="E5733" s="17">
        <v>21.7</v>
      </c>
      <c r="F5733" s="17">
        <v>0</v>
      </c>
      <c r="G5733" s="17">
        <v>0</v>
      </c>
      <c r="H5733" s="37">
        <f t="shared" si="1608"/>
        <v>71.06</v>
      </c>
      <c r="I5733" s="37">
        <f>IF(H5733&lt;'Roof Calculator'!$G$8, 1, 0)</f>
        <v>0</v>
      </c>
      <c r="J5733" s="37">
        <f>IF(H5733&gt;='Roof Calculator'!$G$8, 1, 0)</f>
        <v>1</v>
      </c>
      <c r="K5733" s="37">
        <f t="shared" si="1609"/>
        <v>0</v>
      </c>
      <c r="L5733" s="37">
        <f t="shared" si="1610"/>
        <v>71.06</v>
      </c>
      <c r="M5733" s="37">
        <v>0</v>
      </c>
      <c r="N5733" s="37">
        <f t="shared" si="1611"/>
        <v>0</v>
      </c>
      <c r="O5733" s="37">
        <v>0</v>
      </c>
      <c r="P5733" s="37">
        <v>0</v>
      </c>
      <c r="Q5733" s="21">
        <f t="shared" si="1612"/>
        <v>39.790999999999997</v>
      </c>
      <c r="R5733" s="21">
        <f t="shared" si="1621"/>
        <v>238.9583333333139</v>
      </c>
      <c r="S5733" s="21">
        <f t="shared" si="1622"/>
        <v>9.3905373117669413</v>
      </c>
      <c r="T5733" s="21">
        <f t="shared" si="1613"/>
        <v>86.147999999999996</v>
      </c>
      <c r="U5733" s="37">
        <f>VLOOKUP(Time_Zone, 'LSTM LookUp'!$B$5:$D$8, 3, FALSE)</f>
        <v>-75</v>
      </c>
      <c r="V5733" s="21">
        <f t="shared" si="1623"/>
        <v>-1.1290665411481469</v>
      </c>
      <c r="W5733" s="21">
        <f t="shared" si="1614"/>
        <v>340.86573336471298</v>
      </c>
      <c r="X5733" s="21">
        <f t="shared" si="1615"/>
        <v>0</v>
      </c>
      <c r="Y5733" s="21">
        <f t="shared" si="1616"/>
        <v>0</v>
      </c>
      <c r="Z5733" s="21">
        <f t="shared" si="1624"/>
        <v>0</v>
      </c>
      <c r="AA5733" s="21">
        <f t="shared" si="1617"/>
        <v>0</v>
      </c>
      <c r="AB5733" s="21">
        <f t="shared" si="1618"/>
        <v>0</v>
      </c>
      <c r="AC5733" s="21">
        <f t="shared" si="1619"/>
        <v>71.06</v>
      </c>
      <c r="AD5733" s="21">
        <f t="shared" si="1625"/>
        <v>0</v>
      </c>
      <c r="AE5733" s="21" t="str">
        <f t="shared" si="1620"/>
        <v>8/26/24:00</v>
      </c>
    </row>
    <row r="5734" spans="2:31">
      <c r="B5734" s="37">
        <v>8</v>
      </c>
      <c r="C5734" s="38">
        <v>27</v>
      </c>
      <c r="D5734" s="39">
        <v>1</v>
      </c>
      <c r="E5734" s="17">
        <v>21.1</v>
      </c>
      <c r="F5734" s="17">
        <v>0</v>
      </c>
      <c r="G5734" s="17">
        <v>0</v>
      </c>
      <c r="H5734" s="37">
        <f t="shared" si="1608"/>
        <v>69.98</v>
      </c>
      <c r="I5734" s="37">
        <f>IF(H5734&lt;'Roof Calculator'!$G$8, 1, 0)</f>
        <v>0</v>
      </c>
      <c r="J5734" s="37">
        <f>IF(H5734&gt;='Roof Calculator'!$G$8, 1, 0)</f>
        <v>1</v>
      </c>
      <c r="K5734" s="37">
        <f t="shared" si="1609"/>
        <v>0</v>
      </c>
      <c r="L5734" s="37">
        <f t="shared" si="1610"/>
        <v>69.98</v>
      </c>
      <c r="M5734" s="37">
        <v>0</v>
      </c>
      <c r="N5734" s="37">
        <f t="shared" si="1611"/>
        <v>0</v>
      </c>
      <c r="O5734" s="37">
        <v>0</v>
      </c>
      <c r="P5734" s="37">
        <v>0</v>
      </c>
      <c r="Q5734" s="21">
        <f t="shared" si="1612"/>
        <v>39.790999999999997</v>
      </c>
      <c r="R5734" s="21">
        <f t="shared" si="1621"/>
        <v>238.99999999998056</v>
      </c>
      <c r="S5734" s="21">
        <f t="shared" si="1622"/>
        <v>9.375416380103891</v>
      </c>
      <c r="T5734" s="21">
        <f t="shared" si="1613"/>
        <v>86.147999999999996</v>
      </c>
      <c r="U5734" s="37">
        <f>VLOOKUP(Time_Zone, 'LSTM LookUp'!$B$5:$D$8, 3, FALSE)</f>
        <v>-75</v>
      </c>
      <c r="V5734" s="21">
        <f t="shared" si="1623"/>
        <v>-1.1164665162747467</v>
      </c>
      <c r="W5734" s="21">
        <f t="shared" si="1614"/>
        <v>-4.1311166290686874</v>
      </c>
      <c r="X5734" s="21">
        <f t="shared" si="1615"/>
        <v>0</v>
      </c>
      <c r="Y5734" s="21">
        <f t="shared" si="1616"/>
        <v>0</v>
      </c>
      <c r="Z5734" s="21">
        <f t="shared" si="1624"/>
        <v>0</v>
      </c>
      <c r="AA5734" s="21">
        <f t="shared" si="1617"/>
        <v>0</v>
      </c>
      <c r="AB5734" s="21">
        <f t="shared" si="1618"/>
        <v>0</v>
      </c>
      <c r="AC5734" s="21">
        <f t="shared" si="1619"/>
        <v>69.98</v>
      </c>
      <c r="AD5734" s="21">
        <f t="shared" si="1625"/>
        <v>0</v>
      </c>
      <c r="AE5734" s="21" t="str">
        <f t="shared" si="1620"/>
        <v>8/27/1:00</v>
      </c>
    </row>
    <row r="5735" spans="2:31">
      <c r="B5735" s="37">
        <v>8</v>
      </c>
      <c r="C5735" s="38">
        <v>27</v>
      </c>
      <c r="D5735" s="39">
        <v>2</v>
      </c>
      <c r="E5735" s="17">
        <v>20.6</v>
      </c>
      <c r="F5735" s="17">
        <v>0</v>
      </c>
      <c r="G5735" s="17">
        <v>0</v>
      </c>
      <c r="H5735" s="37">
        <f t="shared" si="1608"/>
        <v>69.08</v>
      </c>
      <c r="I5735" s="37">
        <f>IF(H5735&lt;'Roof Calculator'!$G$8, 1, 0)</f>
        <v>0</v>
      </c>
      <c r="J5735" s="37">
        <f>IF(H5735&gt;='Roof Calculator'!$G$8, 1, 0)</f>
        <v>1</v>
      </c>
      <c r="K5735" s="37">
        <f t="shared" si="1609"/>
        <v>0</v>
      </c>
      <c r="L5735" s="37">
        <f t="shared" si="1610"/>
        <v>69.08</v>
      </c>
      <c r="M5735" s="37">
        <v>0</v>
      </c>
      <c r="N5735" s="37">
        <f t="shared" si="1611"/>
        <v>0</v>
      </c>
      <c r="O5735" s="37">
        <v>0</v>
      </c>
      <c r="P5735" s="37">
        <v>0</v>
      </c>
      <c r="Q5735" s="21">
        <f t="shared" si="1612"/>
        <v>39.790999999999997</v>
      </c>
      <c r="R5735" s="21">
        <f t="shared" si="1621"/>
        <v>239.04166666664722</v>
      </c>
      <c r="S5735" s="21">
        <f t="shared" si="1622"/>
        <v>9.3602912407089249</v>
      </c>
      <c r="T5735" s="21">
        <f t="shared" si="1613"/>
        <v>86.147999999999996</v>
      </c>
      <c r="U5735" s="37">
        <f>VLOOKUP(Time_Zone, 'LSTM LookUp'!$B$5:$D$8, 3, FALSE)</f>
        <v>-75</v>
      </c>
      <c r="V5735" s="21">
        <f t="shared" si="1623"/>
        <v>-1.1038545382831111</v>
      </c>
      <c r="W5735" s="21">
        <f t="shared" si="1614"/>
        <v>10.872036365429203</v>
      </c>
      <c r="X5735" s="21">
        <f t="shared" si="1615"/>
        <v>0</v>
      </c>
      <c r="Y5735" s="21">
        <f t="shared" si="1616"/>
        <v>0</v>
      </c>
      <c r="Z5735" s="21">
        <f t="shared" si="1624"/>
        <v>0</v>
      </c>
      <c r="AA5735" s="21">
        <f t="shared" si="1617"/>
        <v>0</v>
      </c>
      <c r="AB5735" s="21">
        <f t="shared" si="1618"/>
        <v>0</v>
      </c>
      <c r="AC5735" s="21">
        <f t="shared" si="1619"/>
        <v>69.08</v>
      </c>
      <c r="AD5735" s="21">
        <f t="shared" si="1625"/>
        <v>0</v>
      </c>
      <c r="AE5735" s="21" t="str">
        <f t="shared" si="1620"/>
        <v>8/27/2:00</v>
      </c>
    </row>
    <row r="5736" spans="2:31">
      <c r="B5736" s="37">
        <v>8</v>
      </c>
      <c r="C5736" s="38">
        <v>27</v>
      </c>
      <c r="D5736" s="39">
        <v>3</v>
      </c>
      <c r="E5736" s="17">
        <v>19.399999999999999</v>
      </c>
      <c r="F5736" s="17">
        <v>0</v>
      </c>
      <c r="G5736" s="17">
        <v>0</v>
      </c>
      <c r="H5736" s="37">
        <f t="shared" si="1608"/>
        <v>66.92</v>
      </c>
      <c r="I5736" s="37">
        <f>IF(H5736&lt;'Roof Calculator'!$G$8, 1, 0)</f>
        <v>0</v>
      </c>
      <c r="J5736" s="37">
        <f>IF(H5736&gt;='Roof Calculator'!$G$8, 1, 0)</f>
        <v>1</v>
      </c>
      <c r="K5736" s="37">
        <f t="shared" si="1609"/>
        <v>0</v>
      </c>
      <c r="L5736" s="37">
        <f t="shared" si="1610"/>
        <v>66.92</v>
      </c>
      <c r="M5736" s="37">
        <v>0</v>
      </c>
      <c r="N5736" s="37">
        <f t="shared" si="1611"/>
        <v>0</v>
      </c>
      <c r="O5736" s="37">
        <v>0</v>
      </c>
      <c r="P5736" s="37">
        <v>0</v>
      </c>
      <c r="Q5736" s="21">
        <f t="shared" si="1612"/>
        <v>39.790999999999997</v>
      </c>
      <c r="R5736" s="21">
        <f t="shared" si="1621"/>
        <v>239.08333333331387</v>
      </c>
      <c r="S5736" s="21">
        <f t="shared" si="1622"/>
        <v>9.3451619008585727</v>
      </c>
      <c r="T5736" s="21">
        <f t="shared" si="1613"/>
        <v>86.147999999999996</v>
      </c>
      <c r="U5736" s="37">
        <f>VLOOKUP(Time_Zone, 'LSTM LookUp'!$B$5:$D$8, 3, FALSE)</f>
        <v>-75</v>
      </c>
      <c r="V5736" s="21">
        <f t="shared" si="1623"/>
        <v>-1.0912306282018842</v>
      </c>
      <c r="W5736" s="21">
        <f t="shared" si="1614"/>
        <v>25.875192342949536</v>
      </c>
      <c r="X5736" s="21">
        <f t="shared" si="1615"/>
        <v>0</v>
      </c>
      <c r="Y5736" s="21">
        <f t="shared" si="1616"/>
        <v>0</v>
      </c>
      <c r="Z5736" s="21">
        <f t="shared" si="1624"/>
        <v>0</v>
      </c>
      <c r="AA5736" s="21">
        <f t="shared" si="1617"/>
        <v>0</v>
      </c>
      <c r="AB5736" s="21">
        <f t="shared" si="1618"/>
        <v>0</v>
      </c>
      <c r="AC5736" s="21">
        <f t="shared" si="1619"/>
        <v>66.92</v>
      </c>
      <c r="AD5736" s="21">
        <f t="shared" si="1625"/>
        <v>0</v>
      </c>
      <c r="AE5736" s="21" t="str">
        <f t="shared" si="1620"/>
        <v>8/27/3:00</v>
      </c>
    </row>
    <row r="5737" spans="2:31">
      <c r="B5737" s="37">
        <v>8</v>
      </c>
      <c r="C5737" s="38">
        <v>27</v>
      </c>
      <c r="D5737" s="39">
        <v>4</v>
      </c>
      <c r="E5737" s="17">
        <v>20.6</v>
      </c>
      <c r="F5737" s="17">
        <v>0</v>
      </c>
      <c r="G5737" s="17">
        <v>0</v>
      </c>
      <c r="H5737" s="37">
        <f t="shared" si="1608"/>
        <v>69.08</v>
      </c>
      <c r="I5737" s="37">
        <f>IF(H5737&lt;'Roof Calculator'!$G$8, 1, 0)</f>
        <v>0</v>
      </c>
      <c r="J5737" s="37">
        <f>IF(H5737&gt;='Roof Calculator'!$G$8, 1, 0)</f>
        <v>1</v>
      </c>
      <c r="K5737" s="37">
        <f t="shared" si="1609"/>
        <v>0</v>
      </c>
      <c r="L5737" s="37">
        <f t="shared" si="1610"/>
        <v>69.08</v>
      </c>
      <c r="M5737" s="37">
        <v>0</v>
      </c>
      <c r="N5737" s="37">
        <f t="shared" si="1611"/>
        <v>0</v>
      </c>
      <c r="O5737" s="37">
        <v>0</v>
      </c>
      <c r="P5737" s="37">
        <v>0</v>
      </c>
      <c r="Q5737" s="21">
        <f t="shared" si="1612"/>
        <v>39.790999999999997</v>
      </c>
      <c r="R5737" s="21">
        <f t="shared" si="1621"/>
        <v>239.12499999998053</v>
      </c>
      <c r="S5737" s="21">
        <f t="shared" si="1622"/>
        <v>9.3300283678289215</v>
      </c>
      <c r="T5737" s="21">
        <f t="shared" si="1613"/>
        <v>86.147999999999996</v>
      </c>
      <c r="U5737" s="37">
        <f>VLOOKUP(Time_Zone, 'LSTM LookUp'!$B$5:$D$8, 3, FALSE)</f>
        <v>-75</v>
      </c>
      <c r="V5737" s="21">
        <f t="shared" si="1623"/>
        <v>-1.07859480708921</v>
      </c>
      <c r="W5737" s="21">
        <f t="shared" si="1614"/>
        <v>40.878351298227699</v>
      </c>
      <c r="X5737" s="21">
        <f t="shared" si="1615"/>
        <v>0</v>
      </c>
      <c r="Y5737" s="21">
        <f t="shared" si="1616"/>
        <v>0</v>
      </c>
      <c r="Z5737" s="21">
        <f t="shared" si="1624"/>
        <v>0</v>
      </c>
      <c r="AA5737" s="21">
        <f t="shared" si="1617"/>
        <v>0</v>
      </c>
      <c r="AB5737" s="21">
        <f t="shared" si="1618"/>
        <v>0</v>
      </c>
      <c r="AC5737" s="21">
        <f t="shared" si="1619"/>
        <v>69.08</v>
      </c>
      <c r="AD5737" s="21">
        <f t="shared" si="1625"/>
        <v>0</v>
      </c>
      <c r="AE5737" s="21" t="str">
        <f t="shared" si="1620"/>
        <v>8/27/4:00</v>
      </c>
    </row>
    <row r="5738" spans="2:31">
      <c r="B5738" s="37">
        <v>8</v>
      </c>
      <c r="C5738" s="38">
        <v>27</v>
      </c>
      <c r="D5738" s="39">
        <v>5</v>
      </c>
      <c r="E5738" s="17">
        <v>20.6</v>
      </c>
      <c r="F5738" s="17">
        <v>0</v>
      </c>
      <c r="G5738" s="17">
        <v>0</v>
      </c>
      <c r="H5738" s="37">
        <f t="shared" si="1608"/>
        <v>69.08</v>
      </c>
      <c r="I5738" s="37">
        <f>IF(H5738&lt;'Roof Calculator'!$G$8, 1, 0)</f>
        <v>0</v>
      </c>
      <c r="J5738" s="37">
        <f>IF(H5738&gt;='Roof Calculator'!$G$8, 1, 0)</f>
        <v>1</v>
      </c>
      <c r="K5738" s="37">
        <f t="shared" si="1609"/>
        <v>0</v>
      </c>
      <c r="L5738" s="37">
        <f t="shared" si="1610"/>
        <v>69.08</v>
      </c>
      <c r="M5738" s="37">
        <v>0</v>
      </c>
      <c r="N5738" s="37">
        <f t="shared" si="1611"/>
        <v>0</v>
      </c>
      <c r="O5738" s="37">
        <v>0</v>
      </c>
      <c r="P5738" s="37">
        <v>0</v>
      </c>
      <c r="Q5738" s="21">
        <f t="shared" si="1612"/>
        <v>39.790999999999997</v>
      </c>
      <c r="R5738" s="21">
        <f t="shared" si="1621"/>
        <v>239.16666666664719</v>
      </c>
      <c r="S5738" s="21">
        <f t="shared" si="1622"/>
        <v>9.3148906488956396</v>
      </c>
      <c r="T5738" s="21">
        <f t="shared" si="1613"/>
        <v>86.147999999999996</v>
      </c>
      <c r="U5738" s="37">
        <f>VLOOKUP(Time_Zone, 'LSTM LookUp'!$B$5:$D$8, 3, FALSE)</f>
        <v>-75</v>
      </c>
      <c r="V5738" s="21">
        <f t="shared" si="1623"/>
        <v>-1.0659470960327158</v>
      </c>
      <c r="W5738" s="21">
        <f t="shared" si="1614"/>
        <v>55.881513225991817</v>
      </c>
      <c r="X5738" s="21">
        <f t="shared" si="1615"/>
        <v>0</v>
      </c>
      <c r="Y5738" s="21">
        <f t="shared" si="1616"/>
        <v>0</v>
      </c>
      <c r="Z5738" s="21">
        <f t="shared" si="1624"/>
        <v>0</v>
      </c>
      <c r="AA5738" s="21">
        <f t="shared" si="1617"/>
        <v>0</v>
      </c>
      <c r="AB5738" s="21">
        <f t="shared" si="1618"/>
        <v>0</v>
      </c>
      <c r="AC5738" s="21">
        <f t="shared" si="1619"/>
        <v>69.08</v>
      </c>
      <c r="AD5738" s="21">
        <f t="shared" si="1625"/>
        <v>0</v>
      </c>
      <c r="AE5738" s="21" t="str">
        <f t="shared" si="1620"/>
        <v>8/27/5:00</v>
      </c>
    </row>
    <row r="5739" spans="2:31">
      <c r="B5739" s="37">
        <v>8</v>
      </c>
      <c r="C5739" s="38">
        <v>27</v>
      </c>
      <c r="D5739" s="39">
        <v>6</v>
      </c>
      <c r="E5739" s="17">
        <v>21.1</v>
      </c>
      <c r="F5739" s="17">
        <v>0</v>
      </c>
      <c r="G5739" s="17">
        <v>0</v>
      </c>
      <c r="H5739" s="37">
        <f t="shared" si="1608"/>
        <v>69.98</v>
      </c>
      <c r="I5739" s="37">
        <f>IF(H5739&lt;'Roof Calculator'!$G$8, 1, 0)</f>
        <v>0</v>
      </c>
      <c r="J5739" s="37">
        <f>IF(H5739&gt;='Roof Calculator'!$G$8, 1, 0)</f>
        <v>1</v>
      </c>
      <c r="K5739" s="37">
        <f t="shared" si="1609"/>
        <v>0</v>
      </c>
      <c r="L5739" s="37">
        <f t="shared" si="1610"/>
        <v>69.98</v>
      </c>
      <c r="M5739" s="37">
        <v>0</v>
      </c>
      <c r="N5739" s="37">
        <f t="shared" si="1611"/>
        <v>0</v>
      </c>
      <c r="O5739" s="37">
        <v>0</v>
      </c>
      <c r="P5739" s="37">
        <v>0</v>
      </c>
      <c r="Q5739" s="21">
        <f t="shared" si="1612"/>
        <v>39.790999999999997</v>
      </c>
      <c r="R5739" s="21">
        <f t="shared" si="1621"/>
        <v>239.20833333331385</v>
      </c>
      <c r="S5739" s="21">
        <f t="shared" si="1622"/>
        <v>9.299748751334004</v>
      </c>
      <c r="T5739" s="21">
        <f t="shared" si="1613"/>
        <v>86.147999999999996</v>
      </c>
      <c r="U5739" s="37">
        <f>VLOOKUP(Time_Zone, 'LSTM LookUp'!$B$5:$D$8, 3, FALSE)</f>
        <v>-75</v>
      </c>
      <c r="V5739" s="21">
        <f t="shared" si="1623"/>
        <v>-1.0532875161494935</v>
      </c>
      <c r="W5739" s="21">
        <f t="shared" si="1614"/>
        <v>70.884678120962633</v>
      </c>
      <c r="X5739" s="21">
        <f t="shared" si="1615"/>
        <v>0</v>
      </c>
      <c r="Y5739" s="21">
        <f t="shared" si="1616"/>
        <v>0</v>
      </c>
      <c r="Z5739" s="21">
        <f t="shared" si="1624"/>
        <v>0</v>
      </c>
      <c r="AA5739" s="21">
        <f t="shared" si="1617"/>
        <v>0</v>
      </c>
      <c r="AB5739" s="21">
        <f t="shared" si="1618"/>
        <v>0</v>
      </c>
      <c r="AC5739" s="21">
        <f t="shared" si="1619"/>
        <v>69.98</v>
      </c>
      <c r="AD5739" s="21">
        <f t="shared" si="1625"/>
        <v>0</v>
      </c>
      <c r="AE5739" s="21" t="str">
        <f t="shared" si="1620"/>
        <v>8/27/6:00</v>
      </c>
    </row>
    <row r="5740" spans="2:31">
      <c r="B5740" s="37">
        <v>8</v>
      </c>
      <c r="C5740" s="38">
        <v>27</v>
      </c>
      <c r="D5740" s="39">
        <v>7</v>
      </c>
      <c r="E5740" s="17">
        <v>20.6</v>
      </c>
      <c r="F5740" s="17">
        <v>25</v>
      </c>
      <c r="G5740" s="17">
        <v>10</v>
      </c>
      <c r="H5740" s="37">
        <f t="shared" si="1608"/>
        <v>69.08</v>
      </c>
      <c r="I5740" s="37">
        <f>IF(H5740&lt;'Roof Calculator'!$G$8, 1, 0)</f>
        <v>0</v>
      </c>
      <c r="J5740" s="37">
        <f>IF(H5740&gt;='Roof Calculator'!$G$8, 1, 0)</f>
        <v>1</v>
      </c>
      <c r="K5740" s="37">
        <f t="shared" si="1609"/>
        <v>0</v>
      </c>
      <c r="L5740" s="37">
        <f t="shared" si="1610"/>
        <v>69.08</v>
      </c>
      <c r="M5740" s="37">
        <v>0</v>
      </c>
      <c r="N5740" s="37">
        <f t="shared" si="1611"/>
        <v>25</v>
      </c>
      <c r="O5740" s="37">
        <v>0</v>
      </c>
      <c r="P5740" s="37">
        <v>0</v>
      </c>
      <c r="Q5740" s="21">
        <f t="shared" si="1612"/>
        <v>39.790999999999997</v>
      </c>
      <c r="R5740" s="21">
        <f t="shared" si="1621"/>
        <v>239.2499999999805</v>
      </c>
      <c r="S5740" s="21">
        <f t="shared" si="1622"/>
        <v>9.284602682418841</v>
      </c>
      <c r="T5740" s="21">
        <f t="shared" si="1613"/>
        <v>86.147999999999996</v>
      </c>
      <c r="U5740" s="37">
        <f>VLOOKUP(Time_Zone, 'LSTM LookUp'!$B$5:$D$8, 3, FALSE)</f>
        <v>-75</v>
      </c>
      <c r="V5740" s="21">
        <f t="shared" si="1623"/>
        <v>-1.0406160885860138</v>
      </c>
      <c r="W5740" s="21">
        <f t="shared" si="1614"/>
        <v>85.887845977853516</v>
      </c>
      <c r="X5740" s="21">
        <f t="shared" si="1615"/>
        <v>1.5763315347668083</v>
      </c>
      <c r="Y5740" s="21">
        <f t="shared" si="1616"/>
        <v>26.576331534766808</v>
      </c>
      <c r="Z5740" s="21">
        <f t="shared" si="1624"/>
        <v>8.424232924249754</v>
      </c>
      <c r="AA5740" s="21">
        <f t="shared" si="1617"/>
        <v>0</v>
      </c>
      <c r="AB5740" s="21">
        <f t="shared" si="1618"/>
        <v>8.424232924249754</v>
      </c>
      <c r="AC5740" s="21">
        <f t="shared" si="1619"/>
        <v>69.08</v>
      </c>
      <c r="AD5740" s="21">
        <f t="shared" si="1625"/>
        <v>8.424232924249754</v>
      </c>
      <c r="AE5740" s="21" t="str">
        <f t="shared" si="1620"/>
        <v>8/27/7:00</v>
      </c>
    </row>
    <row r="5741" spans="2:31">
      <c r="B5741" s="37">
        <v>8</v>
      </c>
      <c r="C5741" s="38">
        <v>27</v>
      </c>
      <c r="D5741" s="39">
        <v>8</v>
      </c>
      <c r="E5741" s="17">
        <v>21.1</v>
      </c>
      <c r="F5741" s="17">
        <v>108</v>
      </c>
      <c r="G5741" s="17">
        <v>3</v>
      </c>
      <c r="H5741" s="37">
        <f t="shared" si="1608"/>
        <v>69.98</v>
      </c>
      <c r="I5741" s="37">
        <f>IF(H5741&lt;'Roof Calculator'!$G$8, 1, 0)</f>
        <v>0</v>
      </c>
      <c r="J5741" s="37">
        <f>IF(H5741&gt;='Roof Calculator'!$G$8, 1, 0)</f>
        <v>1</v>
      </c>
      <c r="K5741" s="37">
        <f t="shared" si="1609"/>
        <v>0</v>
      </c>
      <c r="L5741" s="37">
        <f t="shared" si="1610"/>
        <v>69.98</v>
      </c>
      <c r="M5741" s="37">
        <v>0</v>
      </c>
      <c r="N5741" s="37">
        <f t="shared" si="1611"/>
        <v>108</v>
      </c>
      <c r="O5741" s="37">
        <v>0</v>
      </c>
      <c r="P5741" s="37">
        <v>0</v>
      </c>
      <c r="Q5741" s="21">
        <f t="shared" si="1612"/>
        <v>39.790999999999997</v>
      </c>
      <c r="R5741" s="21">
        <f t="shared" si="1621"/>
        <v>239.29166666664716</v>
      </c>
      <c r="S5741" s="21">
        <f t="shared" si="1622"/>
        <v>9.2694524494245591</v>
      </c>
      <c r="T5741" s="21">
        <f t="shared" si="1613"/>
        <v>86.147999999999996</v>
      </c>
      <c r="U5741" s="37">
        <f>VLOOKUP(Time_Zone, 'LSTM LookUp'!$B$5:$D$8, 3, FALSE)</f>
        <v>-75</v>
      </c>
      <c r="V5741" s="21">
        <f t="shared" si="1623"/>
        <v>-1.0279328345181078</v>
      </c>
      <c r="W5741" s="21">
        <f t="shared" si="1614"/>
        <v>100.89101679137045</v>
      </c>
      <c r="X5741" s="21">
        <f t="shared" si="1615"/>
        <v>-0.12058771188377594</v>
      </c>
      <c r="Y5741" s="21">
        <f t="shared" si="1616"/>
        <v>107.87941228811623</v>
      </c>
      <c r="Z5741" s="21">
        <f t="shared" si="1624"/>
        <v>34.195889513847327</v>
      </c>
      <c r="AA5741" s="21">
        <f t="shared" si="1617"/>
        <v>0</v>
      </c>
      <c r="AB5741" s="21">
        <f t="shared" si="1618"/>
        <v>34.195889513847327</v>
      </c>
      <c r="AC5741" s="21">
        <f t="shared" si="1619"/>
        <v>69.98</v>
      </c>
      <c r="AD5741" s="21">
        <f t="shared" si="1625"/>
        <v>34.195889513847327</v>
      </c>
      <c r="AE5741" s="21" t="str">
        <f t="shared" si="1620"/>
        <v>8/27/8:00</v>
      </c>
    </row>
    <row r="5742" spans="2:31">
      <c r="B5742" s="37">
        <v>8</v>
      </c>
      <c r="C5742" s="38">
        <v>27</v>
      </c>
      <c r="D5742" s="39">
        <v>9</v>
      </c>
      <c r="E5742" s="17">
        <v>21.7</v>
      </c>
      <c r="F5742" s="17">
        <v>133</v>
      </c>
      <c r="G5742" s="17">
        <v>2</v>
      </c>
      <c r="H5742" s="37">
        <f t="shared" si="1608"/>
        <v>71.06</v>
      </c>
      <c r="I5742" s="37">
        <f>IF(H5742&lt;'Roof Calculator'!$G$8, 1, 0)</f>
        <v>0</v>
      </c>
      <c r="J5742" s="37">
        <f>IF(H5742&gt;='Roof Calculator'!$G$8, 1, 0)</f>
        <v>1</v>
      </c>
      <c r="K5742" s="37">
        <f t="shared" si="1609"/>
        <v>0</v>
      </c>
      <c r="L5742" s="37">
        <f t="shared" si="1610"/>
        <v>71.06</v>
      </c>
      <c r="M5742" s="37">
        <v>0</v>
      </c>
      <c r="N5742" s="37">
        <f t="shared" si="1611"/>
        <v>133</v>
      </c>
      <c r="O5742" s="37">
        <v>0</v>
      </c>
      <c r="P5742" s="37">
        <v>0</v>
      </c>
      <c r="Q5742" s="21">
        <f t="shared" si="1612"/>
        <v>39.790999999999997</v>
      </c>
      <c r="R5742" s="21">
        <f t="shared" si="1621"/>
        <v>239.33333333331382</v>
      </c>
      <c r="S5742" s="21">
        <f t="shared" si="1622"/>
        <v>9.2542980596251656</v>
      </c>
      <c r="T5742" s="21">
        <f t="shared" si="1613"/>
        <v>86.147999999999996</v>
      </c>
      <c r="U5742" s="37">
        <f>VLOOKUP(Time_Zone, 'LSTM LookUp'!$B$5:$D$8, 3, FALSE)</f>
        <v>-75</v>
      </c>
      <c r="V5742" s="21">
        <f t="shared" si="1623"/>
        <v>-1.0152377751509534</v>
      </c>
      <c r="W5742" s="21">
        <f t="shared" si="1614"/>
        <v>115.89419055621227</v>
      </c>
      <c r="X5742" s="21">
        <f t="shared" si="1615"/>
        <v>-0.45654604349871564</v>
      </c>
      <c r="Y5742" s="21">
        <f t="shared" si="1616"/>
        <v>132.54345395650128</v>
      </c>
      <c r="Z5742" s="21">
        <f t="shared" si="1624"/>
        <v>42.013959949793978</v>
      </c>
      <c r="AA5742" s="21">
        <f t="shared" si="1617"/>
        <v>0</v>
      </c>
      <c r="AB5742" s="21">
        <f t="shared" si="1618"/>
        <v>42.013959949793978</v>
      </c>
      <c r="AC5742" s="21">
        <f t="shared" si="1619"/>
        <v>71.06</v>
      </c>
      <c r="AD5742" s="21">
        <f t="shared" si="1625"/>
        <v>42.013959949793978</v>
      </c>
      <c r="AE5742" s="21" t="str">
        <f t="shared" si="1620"/>
        <v>8/27/9:00</v>
      </c>
    </row>
    <row r="5743" spans="2:31">
      <c r="B5743" s="37">
        <v>8</v>
      </c>
      <c r="C5743" s="38">
        <v>27</v>
      </c>
      <c r="D5743" s="39">
        <v>10</v>
      </c>
      <c r="E5743" s="17">
        <v>21.7</v>
      </c>
      <c r="F5743" s="17">
        <v>268</v>
      </c>
      <c r="G5743" s="17">
        <v>10</v>
      </c>
      <c r="H5743" s="37">
        <f t="shared" si="1608"/>
        <v>71.06</v>
      </c>
      <c r="I5743" s="37">
        <f>IF(H5743&lt;'Roof Calculator'!$G$8, 1, 0)</f>
        <v>0</v>
      </c>
      <c r="J5743" s="37">
        <f>IF(H5743&gt;='Roof Calculator'!$G$8, 1, 0)</f>
        <v>1</v>
      </c>
      <c r="K5743" s="37">
        <f t="shared" si="1609"/>
        <v>0</v>
      </c>
      <c r="L5743" s="37">
        <f t="shared" si="1610"/>
        <v>71.06</v>
      </c>
      <c r="M5743" s="37">
        <v>0</v>
      </c>
      <c r="N5743" s="37">
        <f t="shared" si="1611"/>
        <v>268</v>
      </c>
      <c r="O5743" s="37">
        <v>0</v>
      </c>
      <c r="P5743" s="37">
        <v>0</v>
      </c>
      <c r="Q5743" s="21">
        <f t="shared" si="1612"/>
        <v>39.790999999999997</v>
      </c>
      <c r="R5743" s="21">
        <f t="shared" si="1621"/>
        <v>239.37499999998047</v>
      </c>
      <c r="S5743" s="21">
        <f t="shared" si="1622"/>
        <v>9.2391395202942306</v>
      </c>
      <c r="T5743" s="21">
        <f t="shared" si="1613"/>
        <v>86.147999999999996</v>
      </c>
      <c r="U5743" s="37">
        <f>VLOOKUP(Time_Zone, 'LSTM LookUp'!$B$5:$D$8, 3, FALSE)</f>
        <v>-75</v>
      </c>
      <c r="V5743" s="21">
        <f t="shared" si="1623"/>
        <v>-1.0025309317189781</v>
      </c>
      <c r="W5743" s="21">
        <f t="shared" si="1614"/>
        <v>130.89736726707025</v>
      </c>
      <c r="X5743" s="21">
        <f t="shared" si="1615"/>
        <v>-3.9378561500503877</v>
      </c>
      <c r="Y5743" s="21">
        <f t="shared" si="1616"/>
        <v>264.06214384994962</v>
      </c>
      <c r="Z5743" s="21">
        <f t="shared" si="1624"/>
        <v>83.703087589746204</v>
      </c>
      <c r="AA5743" s="21">
        <f t="shared" si="1617"/>
        <v>0</v>
      </c>
      <c r="AB5743" s="21">
        <f t="shared" si="1618"/>
        <v>83.703087589746204</v>
      </c>
      <c r="AC5743" s="21">
        <f t="shared" si="1619"/>
        <v>71.06</v>
      </c>
      <c r="AD5743" s="21">
        <f t="shared" si="1625"/>
        <v>83.703087589746204</v>
      </c>
      <c r="AE5743" s="21" t="str">
        <f t="shared" si="1620"/>
        <v>8/27/10:00</v>
      </c>
    </row>
    <row r="5744" spans="2:31">
      <c r="B5744" s="37">
        <v>8</v>
      </c>
      <c r="C5744" s="38">
        <v>27</v>
      </c>
      <c r="D5744" s="39">
        <v>11</v>
      </c>
      <c r="E5744" s="17">
        <v>21.7</v>
      </c>
      <c r="F5744" s="17">
        <v>179</v>
      </c>
      <c r="G5744" s="17">
        <v>3</v>
      </c>
      <c r="H5744" s="37">
        <f t="shared" si="1608"/>
        <v>71.06</v>
      </c>
      <c r="I5744" s="37">
        <f>IF(H5744&lt;'Roof Calculator'!$G$8, 1, 0)</f>
        <v>0</v>
      </c>
      <c r="J5744" s="37">
        <f>IF(H5744&gt;='Roof Calculator'!$G$8, 1, 0)</f>
        <v>1</v>
      </c>
      <c r="K5744" s="37">
        <f t="shared" si="1609"/>
        <v>0</v>
      </c>
      <c r="L5744" s="37">
        <f t="shared" si="1610"/>
        <v>71.06</v>
      </c>
      <c r="M5744" s="37">
        <v>0</v>
      </c>
      <c r="N5744" s="37">
        <f t="shared" si="1611"/>
        <v>179</v>
      </c>
      <c r="O5744" s="37">
        <v>0</v>
      </c>
      <c r="P5744" s="37">
        <v>0</v>
      </c>
      <c r="Q5744" s="21">
        <f t="shared" si="1612"/>
        <v>39.790999999999997</v>
      </c>
      <c r="R5744" s="21">
        <f t="shared" si="1621"/>
        <v>239.41666666664713</v>
      </c>
      <c r="S5744" s="21">
        <f t="shared" si="1622"/>
        <v>9.2239768387048855</v>
      </c>
      <c r="T5744" s="21">
        <f t="shared" si="1613"/>
        <v>86.147999999999996</v>
      </c>
      <c r="U5744" s="37">
        <f>VLOOKUP(Time_Zone, 'LSTM LookUp'!$B$5:$D$8, 3, FALSE)</f>
        <v>-75</v>
      </c>
      <c r="V5744" s="21">
        <f t="shared" si="1623"/>
        <v>-0.98981232548585218</v>
      </c>
      <c r="W5744" s="21">
        <f t="shared" si="1614"/>
        <v>145.90054691862852</v>
      </c>
      <c r="X5744" s="21">
        <f t="shared" si="1615"/>
        <v>-1.576375324780853</v>
      </c>
      <c r="Y5744" s="21">
        <f t="shared" si="1616"/>
        <v>177.42362467521914</v>
      </c>
      <c r="Z5744" s="21">
        <f t="shared" si="1624"/>
        <v>56.240190207343716</v>
      </c>
      <c r="AA5744" s="21">
        <f t="shared" si="1617"/>
        <v>0</v>
      </c>
      <c r="AB5744" s="21">
        <f t="shared" si="1618"/>
        <v>56.240190207343716</v>
      </c>
      <c r="AC5744" s="21">
        <f t="shared" si="1619"/>
        <v>71.06</v>
      </c>
      <c r="AD5744" s="21">
        <f t="shared" si="1625"/>
        <v>56.240190207343716</v>
      </c>
      <c r="AE5744" s="21" t="str">
        <f t="shared" si="1620"/>
        <v>8/27/11:00</v>
      </c>
    </row>
    <row r="5745" spans="2:31">
      <c r="B5745" s="37">
        <v>8</v>
      </c>
      <c r="C5745" s="38">
        <v>27</v>
      </c>
      <c r="D5745" s="39">
        <v>12</v>
      </c>
      <c r="E5745" s="17">
        <v>22.2</v>
      </c>
      <c r="F5745" s="17">
        <v>209</v>
      </c>
      <c r="G5745" s="17">
        <v>1</v>
      </c>
      <c r="H5745" s="37">
        <f t="shared" si="1608"/>
        <v>71.959999999999994</v>
      </c>
      <c r="I5745" s="37">
        <f>IF(H5745&lt;'Roof Calculator'!$G$8, 1, 0)</f>
        <v>0</v>
      </c>
      <c r="J5745" s="37">
        <f>IF(H5745&gt;='Roof Calculator'!$G$8, 1, 0)</f>
        <v>1</v>
      </c>
      <c r="K5745" s="37">
        <f t="shared" si="1609"/>
        <v>0</v>
      </c>
      <c r="L5745" s="37">
        <f t="shared" si="1610"/>
        <v>71.959999999999994</v>
      </c>
      <c r="M5745" s="37">
        <v>0</v>
      </c>
      <c r="N5745" s="37">
        <f t="shared" si="1611"/>
        <v>209</v>
      </c>
      <c r="O5745" s="37">
        <v>0</v>
      </c>
      <c r="P5745" s="37">
        <v>0</v>
      </c>
      <c r="Q5745" s="21">
        <f t="shared" si="1612"/>
        <v>39.790999999999997</v>
      </c>
      <c r="R5745" s="21">
        <f t="shared" si="1621"/>
        <v>239.45833333331379</v>
      </c>
      <c r="S5745" s="21">
        <f t="shared" si="1622"/>
        <v>9.208810022129871</v>
      </c>
      <c r="T5745" s="21">
        <f t="shared" si="1613"/>
        <v>86.147999999999996</v>
      </c>
      <c r="U5745" s="37">
        <f>VLOOKUP(Time_Zone, 'LSTM LookUp'!$B$5:$D$8, 3, FALSE)</f>
        <v>-75</v>
      </c>
      <c r="V5745" s="21">
        <f t="shared" si="1623"/>
        <v>-0.97708197774445971</v>
      </c>
      <c r="W5745" s="21">
        <f t="shared" si="1614"/>
        <v>160.90372950556389</v>
      </c>
      <c r="X5745" s="21">
        <f t="shared" si="1615"/>
        <v>-0.61432248776300358</v>
      </c>
      <c r="Y5745" s="21">
        <f t="shared" si="1616"/>
        <v>208.38567751223701</v>
      </c>
      <c r="Z5745" s="21">
        <f t="shared" si="1624"/>
        <v>66.054620185038345</v>
      </c>
      <c r="AA5745" s="21">
        <f t="shared" si="1617"/>
        <v>0</v>
      </c>
      <c r="AB5745" s="21">
        <f t="shared" si="1618"/>
        <v>66.054620185038345</v>
      </c>
      <c r="AC5745" s="21">
        <f t="shared" si="1619"/>
        <v>71.959999999999994</v>
      </c>
      <c r="AD5745" s="21">
        <f t="shared" si="1625"/>
        <v>66.054620185038345</v>
      </c>
      <c r="AE5745" s="21" t="str">
        <f t="shared" si="1620"/>
        <v>8/27/12:00</v>
      </c>
    </row>
    <row r="5746" spans="2:31">
      <c r="B5746" s="37">
        <v>8</v>
      </c>
      <c r="C5746" s="38">
        <v>27</v>
      </c>
      <c r="D5746" s="39">
        <v>13</v>
      </c>
      <c r="E5746" s="17">
        <v>21.7</v>
      </c>
      <c r="F5746" s="17">
        <v>364</v>
      </c>
      <c r="G5746" s="17">
        <v>7</v>
      </c>
      <c r="H5746" s="37">
        <f t="shared" si="1608"/>
        <v>71.06</v>
      </c>
      <c r="I5746" s="37">
        <f>IF(H5746&lt;'Roof Calculator'!$G$8, 1, 0)</f>
        <v>0</v>
      </c>
      <c r="J5746" s="37">
        <f>IF(H5746&gt;='Roof Calculator'!$G$8, 1, 0)</f>
        <v>1</v>
      </c>
      <c r="K5746" s="37">
        <f t="shared" si="1609"/>
        <v>0</v>
      </c>
      <c r="L5746" s="37">
        <f t="shared" si="1610"/>
        <v>71.06</v>
      </c>
      <c r="M5746" s="37">
        <v>0</v>
      </c>
      <c r="N5746" s="37">
        <f t="shared" si="1611"/>
        <v>364</v>
      </c>
      <c r="O5746" s="37">
        <v>0</v>
      </c>
      <c r="P5746" s="37">
        <v>0</v>
      </c>
      <c r="Q5746" s="21">
        <f t="shared" si="1612"/>
        <v>39.790999999999997</v>
      </c>
      <c r="R5746" s="21">
        <f t="shared" si="1621"/>
        <v>239.49999999998045</v>
      </c>
      <c r="S5746" s="21">
        <f t="shared" si="1622"/>
        <v>9.1936390778414747</v>
      </c>
      <c r="T5746" s="21">
        <f t="shared" si="1613"/>
        <v>86.147999999999996</v>
      </c>
      <c r="U5746" s="37">
        <f>VLOOKUP(Time_Zone, 'LSTM LookUp'!$B$5:$D$8, 3, FALSE)</f>
        <v>-75</v>
      </c>
      <c r="V5746" s="21">
        <f t="shared" si="1623"/>
        <v>-0.96433990981681794</v>
      </c>
      <c r="W5746" s="21">
        <f t="shared" si="1614"/>
        <v>175.90691502254583</v>
      </c>
      <c r="X5746" s="21">
        <f t="shared" si="1615"/>
        <v>-4.5802867691092199</v>
      </c>
      <c r="Y5746" s="21">
        <f t="shared" si="1616"/>
        <v>359.41971323089081</v>
      </c>
      <c r="Z5746" s="21">
        <f t="shared" si="1624"/>
        <v>113.92977160384611</v>
      </c>
      <c r="AA5746" s="21">
        <f t="shared" si="1617"/>
        <v>0</v>
      </c>
      <c r="AB5746" s="21">
        <f t="shared" si="1618"/>
        <v>113.92977160384611</v>
      </c>
      <c r="AC5746" s="21">
        <f t="shared" si="1619"/>
        <v>71.06</v>
      </c>
      <c r="AD5746" s="21">
        <f t="shared" si="1625"/>
        <v>113.92977160384611</v>
      </c>
      <c r="AE5746" s="21" t="str">
        <f t="shared" si="1620"/>
        <v>8/27/13:00</v>
      </c>
    </row>
    <row r="5747" spans="2:31">
      <c r="B5747" s="37">
        <v>8</v>
      </c>
      <c r="C5747" s="38">
        <v>27</v>
      </c>
      <c r="D5747" s="39">
        <v>14</v>
      </c>
      <c r="E5747" s="17">
        <v>22.2</v>
      </c>
      <c r="F5747" s="17">
        <v>218</v>
      </c>
      <c r="G5747" s="17">
        <v>7</v>
      </c>
      <c r="H5747" s="37">
        <f t="shared" si="1608"/>
        <v>71.959999999999994</v>
      </c>
      <c r="I5747" s="37">
        <f>IF(H5747&lt;'Roof Calculator'!$G$8, 1, 0)</f>
        <v>0</v>
      </c>
      <c r="J5747" s="37">
        <f>IF(H5747&gt;='Roof Calculator'!$G$8, 1, 0)</f>
        <v>1</v>
      </c>
      <c r="K5747" s="37">
        <f t="shared" si="1609"/>
        <v>0</v>
      </c>
      <c r="L5747" s="37">
        <f t="shared" si="1610"/>
        <v>71.959999999999994</v>
      </c>
      <c r="M5747" s="37">
        <v>0</v>
      </c>
      <c r="N5747" s="37">
        <f t="shared" si="1611"/>
        <v>218</v>
      </c>
      <c r="O5747" s="37">
        <v>0</v>
      </c>
      <c r="P5747" s="37">
        <v>0</v>
      </c>
      <c r="Q5747" s="21">
        <f t="shared" si="1612"/>
        <v>39.790999999999997</v>
      </c>
      <c r="R5747" s="21">
        <f t="shared" si="1621"/>
        <v>239.5416666666471</v>
      </c>
      <c r="S5747" s="21">
        <f t="shared" si="1622"/>
        <v>9.1784640131115527</v>
      </c>
      <c r="T5747" s="21">
        <f t="shared" si="1613"/>
        <v>86.147999999999996</v>
      </c>
      <c r="U5747" s="37">
        <f>VLOOKUP(Time_Zone, 'LSTM LookUp'!$B$5:$D$8, 3, FALSE)</f>
        <v>-75</v>
      </c>
      <c r="V5747" s="21">
        <f t="shared" si="1623"/>
        <v>-0.95158614305405886</v>
      </c>
      <c r="W5747" s="21">
        <f t="shared" si="1614"/>
        <v>190.91010346423644</v>
      </c>
      <c r="X5747" s="21">
        <f t="shared" si="1615"/>
        <v>-4.4992549790888861</v>
      </c>
      <c r="Y5747" s="21">
        <f t="shared" si="1616"/>
        <v>213.50074502091113</v>
      </c>
      <c r="Z5747" s="21">
        <f t="shared" si="1624"/>
        <v>67.676007247431144</v>
      </c>
      <c r="AA5747" s="21">
        <f t="shared" si="1617"/>
        <v>0</v>
      </c>
      <c r="AB5747" s="21">
        <f t="shared" si="1618"/>
        <v>67.676007247431144</v>
      </c>
      <c r="AC5747" s="21">
        <f t="shared" si="1619"/>
        <v>71.959999999999994</v>
      </c>
      <c r="AD5747" s="21">
        <f t="shared" si="1625"/>
        <v>67.676007247431144</v>
      </c>
      <c r="AE5747" s="21" t="str">
        <f t="shared" si="1620"/>
        <v>8/27/14:00</v>
      </c>
    </row>
    <row r="5748" spans="2:31">
      <c r="B5748" s="37">
        <v>8</v>
      </c>
      <c r="C5748" s="38">
        <v>27</v>
      </c>
      <c r="D5748" s="39">
        <v>15</v>
      </c>
      <c r="E5748" s="17">
        <v>22.2</v>
      </c>
      <c r="F5748" s="17">
        <v>219</v>
      </c>
      <c r="G5748" s="17">
        <v>3</v>
      </c>
      <c r="H5748" s="37">
        <f t="shared" si="1608"/>
        <v>71.959999999999994</v>
      </c>
      <c r="I5748" s="37">
        <f>IF(H5748&lt;'Roof Calculator'!$G$8, 1, 0)</f>
        <v>0</v>
      </c>
      <c r="J5748" s="37">
        <f>IF(H5748&gt;='Roof Calculator'!$G$8, 1, 0)</f>
        <v>1</v>
      </c>
      <c r="K5748" s="37">
        <f t="shared" si="1609"/>
        <v>0</v>
      </c>
      <c r="L5748" s="37">
        <f t="shared" si="1610"/>
        <v>71.959999999999994</v>
      </c>
      <c r="M5748" s="37">
        <v>0</v>
      </c>
      <c r="N5748" s="37">
        <f t="shared" si="1611"/>
        <v>219</v>
      </c>
      <c r="O5748" s="37">
        <v>0</v>
      </c>
      <c r="P5748" s="37">
        <v>0</v>
      </c>
      <c r="Q5748" s="21">
        <f t="shared" si="1612"/>
        <v>39.790999999999997</v>
      </c>
      <c r="R5748" s="21">
        <f t="shared" si="1621"/>
        <v>239.58333333331376</v>
      </c>
      <c r="S5748" s="21">
        <f t="shared" si="1622"/>
        <v>9.1632848352115683</v>
      </c>
      <c r="T5748" s="21">
        <f t="shared" si="1613"/>
        <v>86.147999999999996</v>
      </c>
      <c r="U5748" s="37">
        <f>VLOOKUP(Time_Zone, 'LSTM LookUp'!$B$5:$D$8, 3, FALSE)</f>
        <v>-75</v>
      </c>
      <c r="V5748" s="21">
        <f t="shared" si="1623"/>
        <v>-0.93882069883641484</v>
      </c>
      <c r="W5748" s="21">
        <f t="shared" si="1614"/>
        <v>205.9132948252909</v>
      </c>
      <c r="X5748" s="21">
        <f t="shared" si="1615"/>
        <v>-1.741172371882779</v>
      </c>
      <c r="Y5748" s="21">
        <f t="shared" si="1616"/>
        <v>217.25882762811722</v>
      </c>
      <c r="Z5748" s="21">
        <f t="shared" si="1624"/>
        <v>68.867253796649578</v>
      </c>
      <c r="AA5748" s="21">
        <f t="shared" si="1617"/>
        <v>0</v>
      </c>
      <c r="AB5748" s="21">
        <f t="shared" si="1618"/>
        <v>68.867253796649578</v>
      </c>
      <c r="AC5748" s="21">
        <f t="shared" si="1619"/>
        <v>71.959999999999994</v>
      </c>
      <c r="AD5748" s="21">
        <f t="shared" si="1625"/>
        <v>68.867253796649578</v>
      </c>
      <c r="AE5748" s="21" t="str">
        <f t="shared" si="1620"/>
        <v>8/27/15:00</v>
      </c>
    </row>
    <row r="5749" spans="2:31">
      <c r="B5749" s="37">
        <v>8</v>
      </c>
      <c r="C5749" s="38">
        <v>27</v>
      </c>
      <c r="D5749" s="39">
        <v>16</v>
      </c>
      <c r="E5749" s="17">
        <v>22.2</v>
      </c>
      <c r="F5749" s="17">
        <v>350</v>
      </c>
      <c r="G5749" s="17">
        <v>0</v>
      </c>
      <c r="H5749" s="37">
        <f t="shared" si="1608"/>
        <v>71.959999999999994</v>
      </c>
      <c r="I5749" s="37">
        <f>IF(H5749&lt;'Roof Calculator'!$G$8, 1, 0)</f>
        <v>0</v>
      </c>
      <c r="J5749" s="37">
        <f>IF(H5749&gt;='Roof Calculator'!$G$8, 1, 0)</f>
        <v>1</v>
      </c>
      <c r="K5749" s="37">
        <f t="shared" si="1609"/>
        <v>0</v>
      </c>
      <c r="L5749" s="37">
        <f t="shared" si="1610"/>
        <v>71.959999999999994</v>
      </c>
      <c r="M5749" s="37">
        <v>0</v>
      </c>
      <c r="N5749" s="37">
        <f t="shared" si="1611"/>
        <v>350</v>
      </c>
      <c r="O5749" s="37">
        <v>0</v>
      </c>
      <c r="P5749" s="37">
        <v>0</v>
      </c>
      <c r="Q5749" s="21">
        <f t="shared" si="1612"/>
        <v>39.790999999999997</v>
      </c>
      <c r="R5749" s="21">
        <f t="shared" si="1621"/>
        <v>239.62499999998042</v>
      </c>
      <c r="S5749" s="21">
        <f t="shared" si="1622"/>
        <v>9.1481015514125108</v>
      </c>
      <c r="T5749" s="21">
        <f t="shared" si="1613"/>
        <v>86.147999999999996</v>
      </c>
      <c r="U5749" s="37">
        <f>VLOOKUP(Time_Zone, 'LSTM LookUp'!$B$5:$D$8, 3, FALSE)</f>
        <v>-75</v>
      </c>
      <c r="V5749" s="21">
        <f t="shared" si="1623"/>
        <v>-0.92604359857310414</v>
      </c>
      <c r="W5749" s="21">
        <f t="shared" si="1614"/>
        <v>220.9164891003567</v>
      </c>
      <c r="X5749" s="21">
        <f t="shared" si="1615"/>
        <v>0</v>
      </c>
      <c r="Y5749" s="21">
        <f t="shared" si="1616"/>
        <v>350</v>
      </c>
      <c r="Z5749" s="21">
        <f t="shared" si="1624"/>
        <v>110.94388703084356</v>
      </c>
      <c r="AA5749" s="21">
        <f t="shared" si="1617"/>
        <v>0</v>
      </c>
      <c r="AB5749" s="21">
        <f t="shared" si="1618"/>
        <v>110.94388703084356</v>
      </c>
      <c r="AC5749" s="21">
        <f t="shared" si="1619"/>
        <v>71.959999999999994</v>
      </c>
      <c r="AD5749" s="21">
        <f t="shared" si="1625"/>
        <v>110.94388703084356</v>
      </c>
      <c r="AE5749" s="21" t="str">
        <f t="shared" si="1620"/>
        <v>8/27/16:00</v>
      </c>
    </row>
    <row r="5750" spans="2:31">
      <c r="B5750" s="37">
        <v>8</v>
      </c>
      <c r="C5750" s="38">
        <v>27</v>
      </c>
      <c r="D5750" s="39">
        <v>17</v>
      </c>
      <c r="E5750" s="17">
        <v>21.7</v>
      </c>
      <c r="F5750" s="17">
        <v>272</v>
      </c>
      <c r="G5750" s="17">
        <v>0</v>
      </c>
      <c r="H5750" s="37">
        <f t="shared" si="1608"/>
        <v>71.06</v>
      </c>
      <c r="I5750" s="37">
        <f>IF(H5750&lt;'Roof Calculator'!$G$8, 1, 0)</f>
        <v>0</v>
      </c>
      <c r="J5750" s="37">
        <f>IF(H5750&gt;='Roof Calculator'!$G$8, 1, 0)</f>
        <v>1</v>
      </c>
      <c r="K5750" s="37">
        <f t="shared" si="1609"/>
        <v>0</v>
      </c>
      <c r="L5750" s="37">
        <f t="shared" si="1610"/>
        <v>71.06</v>
      </c>
      <c r="M5750" s="37">
        <v>0</v>
      </c>
      <c r="N5750" s="37">
        <f t="shared" si="1611"/>
        <v>272</v>
      </c>
      <c r="O5750" s="37">
        <v>0</v>
      </c>
      <c r="P5750" s="37">
        <v>0</v>
      </c>
      <c r="Q5750" s="21">
        <f t="shared" si="1612"/>
        <v>39.790999999999997</v>
      </c>
      <c r="R5750" s="21">
        <f t="shared" si="1621"/>
        <v>239.66666666664707</v>
      </c>
      <c r="S5750" s="21">
        <f t="shared" si="1622"/>
        <v>9.1329141689849855</v>
      </c>
      <c r="T5750" s="21">
        <f t="shared" si="1613"/>
        <v>86.147999999999996</v>
      </c>
      <c r="U5750" s="37">
        <f>VLOOKUP(Time_Zone, 'LSTM LookUp'!$B$5:$D$8, 3, FALSE)</f>
        <v>-75</v>
      </c>
      <c r="V5750" s="21">
        <f t="shared" si="1623"/>
        <v>-0.91325486370237952</v>
      </c>
      <c r="W5750" s="21">
        <f t="shared" si="1614"/>
        <v>235.9196862840744</v>
      </c>
      <c r="X5750" s="21">
        <f t="shared" si="1615"/>
        <v>0</v>
      </c>
      <c r="Y5750" s="21">
        <f t="shared" si="1616"/>
        <v>272</v>
      </c>
      <c r="Z5750" s="21">
        <f t="shared" si="1624"/>
        <v>86.219249349684134</v>
      </c>
      <c r="AA5750" s="21">
        <f t="shared" si="1617"/>
        <v>0</v>
      </c>
      <c r="AB5750" s="21">
        <f t="shared" si="1618"/>
        <v>86.219249349684134</v>
      </c>
      <c r="AC5750" s="21">
        <f t="shared" si="1619"/>
        <v>71.06</v>
      </c>
      <c r="AD5750" s="21">
        <f t="shared" si="1625"/>
        <v>86.219249349684134</v>
      </c>
      <c r="AE5750" s="21" t="str">
        <f t="shared" si="1620"/>
        <v>8/27/17:00</v>
      </c>
    </row>
    <row r="5751" spans="2:31">
      <c r="B5751" s="37">
        <v>8</v>
      </c>
      <c r="C5751" s="38">
        <v>27</v>
      </c>
      <c r="D5751" s="39">
        <v>18</v>
      </c>
      <c r="E5751" s="17">
        <v>21.7</v>
      </c>
      <c r="F5751" s="17">
        <v>160</v>
      </c>
      <c r="G5751" s="17">
        <v>0</v>
      </c>
      <c r="H5751" s="37">
        <f t="shared" si="1608"/>
        <v>71.06</v>
      </c>
      <c r="I5751" s="37">
        <f>IF(H5751&lt;'Roof Calculator'!$G$8, 1, 0)</f>
        <v>0</v>
      </c>
      <c r="J5751" s="37">
        <f>IF(H5751&gt;='Roof Calculator'!$G$8, 1, 0)</f>
        <v>1</v>
      </c>
      <c r="K5751" s="37">
        <f t="shared" si="1609"/>
        <v>0</v>
      </c>
      <c r="L5751" s="37">
        <f t="shared" si="1610"/>
        <v>71.06</v>
      </c>
      <c r="M5751" s="37">
        <v>0</v>
      </c>
      <c r="N5751" s="37">
        <f t="shared" si="1611"/>
        <v>160</v>
      </c>
      <c r="O5751" s="37">
        <v>0</v>
      </c>
      <c r="P5751" s="37">
        <v>0</v>
      </c>
      <c r="Q5751" s="21">
        <f t="shared" si="1612"/>
        <v>39.790999999999997</v>
      </c>
      <c r="R5751" s="21">
        <f t="shared" si="1621"/>
        <v>239.70833333331373</v>
      </c>
      <c r="S5751" s="21">
        <f t="shared" si="1622"/>
        <v>9.1177226951991308</v>
      </c>
      <c r="T5751" s="21">
        <f t="shared" si="1613"/>
        <v>86.147999999999996</v>
      </c>
      <c r="U5751" s="37">
        <f>VLOOKUP(Time_Zone, 'LSTM LookUp'!$B$5:$D$8, 3, FALSE)</f>
        <v>-75</v>
      </c>
      <c r="V5751" s="21">
        <f t="shared" si="1623"/>
        <v>-0.90045451569140811</v>
      </c>
      <c r="W5751" s="21">
        <f t="shared" si="1614"/>
        <v>250.92288637107711</v>
      </c>
      <c r="X5751" s="21">
        <f t="shared" si="1615"/>
        <v>0</v>
      </c>
      <c r="Y5751" s="21">
        <f t="shared" si="1616"/>
        <v>160</v>
      </c>
      <c r="Z5751" s="21">
        <f t="shared" si="1624"/>
        <v>50.717205499814199</v>
      </c>
      <c r="AA5751" s="21">
        <f t="shared" si="1617"/>
        <v>0</v>
      </c>
      <c r="AB5751" s="21">
        <f t="shared" si="1618"/>
        <v>50.717205499814199</v>
      </c>
      <c r="AC5751" s="21">
        <f t="shared" si="1619"/>
        <v>71.06</v>
      </c>
      <c r="AD5751" s="21">
        <f t="shared" si="1625"/>
        <v>50.717205499814199</v>
      </c>
      <c r="AE5751" s="21" t="str">
        <f t="shared" si="1620"/>
        <v>8/27/18:00</v>
      </c>
    </row>
    <row r="5752" spans="2:31">
      <c r="B5752" s="37">
        <v>8</v>
      </c>
      <c r="C5752" s="38">
        <v>27</v>
      </c>
      <c r="D5752" s="39">
        <v>19</v>
      </c>
      <c r="E5752" s="17">
        <v>20.6</v>
      </c>
      <c r="F5752" s="17">
        <v>38</v>
      </c>
      <c r="G5752" s="17">
        <v>1</v>
      </c>
      <c r="H5752" s="37">
        <f t="shared" si="1608"/>
        <v>69.08</v>
      </c>
      <c r="I5752" s="37">
        <f>IF(H5752&lt;'Roof Calculator'!$G$8, 1, 0)</f>
        <v>0</v>
      </c>
      <c r="J5752" s="37">
        <f>IF(H5752&gt;='Roof Calculator'!$G$8, 1, 0)</f>
        <v>1</v>
      </c>
      <c r="K5752" s="37">
        <f t="shared" si="1609"/>
        <v>0</v>
      </c>
      <c r="L5752" s="37">
        <f t="shared" si="1610"/>
        <v>69.08</v>
      </c>
      <c r="M5752" s="37">
        <v>0</v>
      </c>
      <c r="N5752" s="37">
        <f t="shared" si="1611"/>
        <v>38</v>
      </c>
      <c r="O5752" s="37">
        <v>0</v>
      </c>
      <c r="P5752" s="37">
        <v>0</v>
      </c>
      <c r="Q5752" s="21">
        <f t="shared" si="1612"/>
        <v>39.790999999999997</v>
      </c>
      <c r="R5752" s="21">
        <f t="shared" si="1621"/>
        <v>239.74999999998039</v>
      </c>
      <c r="S5752" s="21">
        <f t="shared" si="1622"/>
        <v>9.1025271373246603</v>
      </c>
      <c r="T5752" s="21">
        <f t="shared" si="1613"/>
        <v>86.147999999999996</v>
      </c>
      <c r="U5752" s="37">
        <f>VLOOKUP(Time_Zone, 'LSTM LookUp'!$B$5:$D$8, 3, FALSE)</f>
        <v>-75</v>
      </c>
      <c r="V5752" s="21">
        <f t="shared" si="1623"/>
        <v>-0.88764257603626606</v>
      </c>
      <c r="W5752" s="21">
        <f t="shared" si="1614"/>
        <v>265.92608935599094</v>
      </c>
      <c r="X5752" s="21">
        <f t="shared" si="1615"/>
        <v>4.7346233253140163E-2</v>
      </c>
      <c r="Y5752" s="21">
        <f t="shared" si="1616"/>
        <v>38.047346233253137</v>
      </c>
      <c r="Z5752" s="21">
        <f t="shared" si="1624"/>
        <v>12.060344235215506</v>
      </c>
      <c r="AA5752" s="21">
        <f t="shared" si="1617"/>
        <v>0</v>
      </c>
      <c r="AB5752" s="21">
        <f t="shared" si="1618"/>
        <v>12.060344235215506</v>
      </c>
      <c r="AC5752" s="21">
        <f t="shared" si="1619"/>
        <v>69.08</v>
      </c>
      <c r="AD5752" s="21">
        <f t="shared" si="1625"/>
        <v>12.060344235215506</v>
      </c>
      <c r="AE5752" s="21" t="str">
        <f t="shared" si="1620"/>
        <v>8/27/19:00</v>
      </c>
    </row>
    <row r="5753" spans="2:31">
      <c r="B5753" s="37">
        <v>8</v>
      </c>
      <c r="C5753" s="38">
        <v>27</v>
      </c>
      <c r="D5753" s="39">
        <v>20</v>
      </c>
      <c r="E5753" s="17">
        <v>20</v>
      </c>
      <c r="F5753" s="17">
        <v>7</v>
      </c>
      <c r="G5753" s="17">
        <v>0</v>
      </c>
      <c r="H5753" s="37">
        <f t="shared" si="1608"/>
        <v>68</v>
      </c>
      <c r="I5753" s="37">
        <f>IF(H5753&lt;'Roof Calculator'!$G$8, 1, 0)</f>
        <v>0</v>
      </c>
      <c r="J5753" s="37">
        <f>IF(H5753&gt;='Roof Calculator'!$G$8, 1, 0)</f>
        <v>1</v>
      </c>
      <c r="K5753" s="37">
        <f t="shared" si="1609"/>
        <v>0</v>
      </c>
      <c r="L5753" s="37">
        <f t="shared" si="1610"/>
        <v>68</v>
      </c>
      <c r="M5753" s="37">
        <v>0</v>
      </c>
      <c r="N5753" s="37">
        <f t="shared" si="1611"/>
        <v>7</v>
      </c>
      <c r="O5753" s="37">
        <v>0</v>
      </c>
      <c r="P5753" s="37">
        <v>0</v>
      </c>
      <c r="Q5753" s="21">
        <f t="shared" si="1612"/>
        <v>39.790999999999997</v>
      </c>
      <c r="R5753" s="21">
        <f t="shared" si="1621"/>
        <v>239.79166666664705</v>
      </c>
      <c r="S5753" s="21">
        <f t="shared" si="1622"/>
        <v>9.0873275026308811</v>
      </c>
      <c r="T5753" s="21">
        <f t="shared" si="1613"/>
        <v>86.147999999999996</v>
      </c>
      <c r="U5753" s="37">
        <f>VLOOKUP(Time_Zone, 'LSTM LookUp'!$B$5:$D$8, 3, FALSE)</f>
        <v>-75</v>
      </c>
      <c r="V5753" s="21">
        <f t="shared" si="1623"/>
        <v>-0.87481906626191641</v>
      </c>
      <c r="W5753" s="21">
        <f t="shared" si="1614"/>
        <v>280.92929523343452</v>
      </c>
      <c r="X5753" s="21">
        <f t="shared" si="1615"/>
        <v>0</v>
      </c>
      <c r="Y5753" s="21">
        <f t="shared" si="1616"/>
        <v>7</v>
      </c>
      <c r="Z5753" s="21">
        <f t="shared" si="1624"/>
        <v>2.2188777406168709</v>
      </c>
      <c r="AA5753" s="21">
        <f t="shared" si="1617"/>
        <v>0</v>
      </c>
      <c r="AB5753" s="21">
        <f t="shared" si="1618"/>
        <v>2.2188777406168709</v>
      </c>
      <c r="AC5753" s="21">
        <f t="shared" si="1619"/>
        <v>68</v>
      </c>
      <c r="AD5753" s="21">
        <f t="shared" si="1625"/>
        <v>2.2188777406168709</v>
      </c>
      <c r="AE5753" s="21" t="str">
        <f t="shared" si="1620"/>
        <v>8/27/20:00</v>
      </c>
    </row>
    <row r="5754" spans="2:31">
      <c r="B5754" s="37">
        <v>8</v>
      </c>
      <c r="C5754" s="38">
        <v>27</v>
      </c>
      <c r="D5754" s="39">
        <v>21</v>
      </c>
      <c r="E5754" s="17">
        <v>19.399999999999999</v>
      </c>
      <c r="F5754" s="17">
        <v>0</v>
      </c>
      <c r="G5754" s="17">
        <v>0</v>
      </c>
      <c r="H5754" s="37">
        <f t="shared" si="1608"/>
        <v>66.92</v>
      </c>
      <c r="I5754" s="37">
        <f>IF(H5754&lt;'Roof Calculator'!$G$8, 1, 0)</f>
        <v>0</v>
      </c>
      <c r="J5754" s="37">
        <f>IF(H5754&gt;='Roof Calculator'!$G$8, 1, 0)</f>
        <v>1</v>
      </c>
      <c r="K5754" s="37">
        <f t="shared" si="1609"/>
        <v>0</v>
      </c>
      <c r="L5754" s="37">
        <f t="shared" si="1610"/>
        <v>66.92</v>
      </c>
      <c r="M5754" s="37">
        <v>0</v>
      </c>
      <c r="N5754" s="37">
        <f t="shared" si="1611"/>
        <v>0</v>
      </c>
      <c r="O5754" s="37">
        <v>0</v>
      </c>
      <c r="P5754" s="37">
        <v>0</v>
      </c>
      <c r="Q5754" s="21">
        <f t="shared" si="1612"/>
        <v>39.790999999999997</v>
      </c>
      <c r="R5754" s="21">
        <f t="shared" si="1621"/>
        <v>239.8333333333137</v>
      </c>
      <c r="S5754" s="21">
        <f t="shared" si="1622"/>
        <v>9.0721237983866381</v>
      </c>
      <c r="T5754" s="21">
        <f t="shared" si="1613"/>
        <v>86.147999999999996</v>
      </c>
      <c r="U5754" s="37">
        <f>VLOOKUP(Time_Zone, 'LSTM LookUp'!$B$5:$D$8, 3, FALSE)</f>
        <v>-75</v>
      </c>
      <c r="V5754" s="21">
        <f t="shared" si="1623"/>
        <v>-0.86198400792212426</v>
      </c>
      <c r="W5754" s="21">
        <f t="shared" si="1614"/>
        <v>295.9325039980194</v>
      </c>
      <c r="X5754" s="21">
        <f t="shared" si="1615"/>
        <v>0</v>
      </c>
      <c r="Y5754" s="21">
        <f t="shared" si="1616"/>
        <v>0</v>
      </c>
      <c r="Z5754" s="21">
        <f t="shared" si="1624"/>
        <v>0</v>
      </c>
      <c r="AA5754" s="21">
        <f t="shared" si="1617"/>
        <v>0</v>
      </c>
      <c r="AB5754" s="21">
        <f t="shared" si="1618"/>
        <v>0</v>
      </c>
      <c r="AC5754" s="21">
        <f t="shared" si="1619"/>
        <v>66.92</v>
      </c>
      <c r="AD5754" s="21">
        <f t="shared" si="1625"/>
        <v>0</v>
      </c>
      <c r="AE5754" s="21" t="str">
        <f t="shared" si="1620"/>
        <v>8/27/21:00</v>
      </c>
    </row>
    <row r="5755" spans="2:31">
      <c r="B5755" s="37">
        <v>8</v>
      </c>
      <c r="C5755" s="38">
        <v>27</v>
      </c>
      <c r="D5755" s="39">
        <v>22</v>
      </c>
      <c r="E5755" s="17">
        <v>18.899999999999999</v>
      </c>
      <c r="F5755" s="17">
        <v>0</v>
      </c>
      <c r="G5755" s="17">
        <v>0</v>
      </c>
      <c r="H5755" s="37">
        <f t="shared" si="1608"/>
        <v>66.02</v>
      </c>
      <c r="I5755" s="37">
        <f>IF(H5755&lt;'Roof Calculator'!$G$8, 1, 0)</f>
        <v>0</v>
      </c>
      <c r="J5755" s="37">
        <f>IF(H5755&gt;='Roof Calculator'!$G$8, 1, 0)</f>
        <v>1</v>
      </c>
      <c r="K5755" s="37">
        <f t="shared" si="1609"/>
        <v>0</v>
      </c>
      <c r="L5755" s="37">
        <f t="shared" si="1610"/>
        <v>66.02</v>
      </c>
      <c r="M5755" s="37">
        <v>0</v>
      </c>
      <c r="N5755" s="37">
        <f t="shared" si="1611"/>
        <v>0</v>
      </c>
      <c r="O5755" s="37">
        <v>0</v>
      </c>
      <c r="P5755" s="37">
        <v>0</v>
      </c>
      <c r="Q5755" s="21">
        <f t="shared" si="1612"/>
        <v>39.790999999999997</v>
      </c>
      <c r="R5755" s="21">
        <f t="shared" si="1621"/>
        <v>239.87499999998036</v>
      </c>
      <c r="S5755" s="21">
        <f t="shared" si="1622"/>
        <v>9.0569160318603448</v>
      </c>
      <c r="T5755" s="21">
        <f t="shared" si="1613"/>
        <v>86.147999999999996</v>
      </c>
      <c r="U5755" s="37">
        <f>VLOOKUP(Time_Zone, 'LSTM LookUp'!$B$5:$D$8, 3, FALSE)</f>
        <v>-75</v>
      </c>
      <c r="V5755" s="21">
        <f t="shared" si="1623"/>
        <v>-0.84913742259942671</v>
      </c>
      <c r="W5755" s="21">
        <f t="shared" si="1614"/>
        <v>310.93571564435018</v>
      </c>
      <c r="X5755" s="21">
        <f t="shared" si="1615"/>
        <v>0</v>
      </c>
      <c r="Y5755" s="21">
        <f t="shared" si="1616"/>
        <v>0</v>
      </c>
      <c r="Z5755" s="21">
        <f t="shared" si="1624"/>
        <v>0</v>
      </c>
      <c r="AA5755" s="21">
        <f t="shared" si="1617"/>
        <v>0</v>
      </c>
      <c r="AB5755" s="21">
        <f t="shared" si="1618"/>
        <v>0</v>
      </c>
      <c r="AC5755" s="21">
        <f t="shared" si="1619"/>
        <v>66.02</v>
      </c>
      <c r="AD5755" s="21">
        <f t="shared" si="1625"/>
        <v>0</v>
      </c>
      <c r="AE5755" s="21" t="str">
        <f t="shared" si="1620"/>
        <v>8/27/22:00</v>
      </c>
    </row>
    <row r="5756" spans="2:31">
      <c r="B5756" s="37">
        <v>8</v>
      </c>
      <c r="C5756" s="38">
        <v>27</v>
      </c>
      <c r="D5756" s="39">
        <v>23</v>
      </c>
      <c r="E5756" s="17">
        <v>18.899999999999999</v>
      </c>
      <c r="F5756" s="17">
        <v>0</v>
      </c>
      <c r="G5756" s="17">
        <v>0</v>
      </c>
      <c r="H5756" s="37">
        <f t="shared" si="1608"/>
        <v>66.02</v>
      </c>
      <c r="I5756" s="37">
        <f>IF(H5756&lt;'Roof Calculator'!$G$8, 1, 0)</f>
        <v>0</v>
      </c>
      <c r="J5756" s="37">
        <f>IF(H5756&gt;='Roof Calculator'!$G$8, 1, 0)</f>
        <v>1</v>
      </c>
      <c r="K5756" s="37">
        <f t="shared" si="1609"/>
        <v>0</v>
      </c>
      <c r="L5756" s="37">
        <f t="shared" si="1610"/>
        <v>66.02</v>
      </c>
      <c r="M5756" s="37">
        <v>0</v>
      </c>
      <c r="N5756" s="37">
        <f t="shared" si="1611"/>
        <v>0</v>
      </c>
      <c r="O5756" s="37">
        <v>0</v>
      </c>
      <c r="P5756" s="37">
        <v>0</v>
      </c>
      <c r="Q5756" s="21">
        <f t="shared" si="1612"/>
        <v>39.790999999999997</v>
      </c>
      <c r="R5756" s="21">
        <f t="shared" si="1621"/>
        <v>239.91666666664702</v>
      </c>
      <c r="S5756" s="21">
        <f t="shared" si="1622"/>
        <v>9.0417042103200025</v>
      </c>
      <c r="T5756" s="21">
        <f t="shared" si="1613"/>
        <v>86.147999999999996</v>
      </c>
      <c r="U5756" s="37">
        <f>VLOOKUP(Time_Zone, 'LSTM LookUp'!$B$5:$D$8, 3, FALSE)</f>
        <v>-75</v>
      </c>
      <c r="V5756" s="21">
        <f t="shared" si="1623"/>
        <v>-0.83627933190513104</v>
      </c>
      <c r="W5756" s="21">
        <f t="shared" si="1614"/>
        <v>325.93893016702373</v>
      </c>
      <c r="X5756" s="21">
        <f t="shared" si="1615"/>
        <v>0</v>
      </c>
      <c r="Y5756" s="21">
        <f t="shared" si="1616"/>
        <v>0</v>
      </c>
      <c r="Z5756" s="21">
        <f t="shared" si="1624"/>
        <v>0</v>
      </c>
      <c r="AA5756" s="21">
        <f t="shared" si="1617"/>
        <v>0</v>
      </c>
      <c r="AB5756" s="21">
        <f t="shared" si="1618"/>
        <v>0</v>
      </c>
      <c r="AC5756" s="21">
        <f t="shared" si="1619"/>
        <v>66.02</v>
      </c>
      <c r="AD5756" s="21">
        <f t="shared" si="1625"/>
        <v>0</v>
      </c>
      <c r="AE5756" s="21" t="str">
        <f t="shared" si="1620"/>
        <v>8/27/23:00</v>
      </c>
    </row>
    <row r="5757" spans="2:31">
      <c r="B5757" s="37">
        <v>8</v>
      </c>
      <c r="C5757" s="38">
        <v>27</v>
      </c>
      <c r="D5757" s="39">
        <v>24</v>
      </c>
      <c r="E5757" s="17">
        <v>18.3</v>
      </c>
      <c r="F5757" s="17">
        <v>0</v>
      </c>
      <c r="G5757" s="17">
        <v>0</v>
      </c>
      <c r="H5757" s="37">
        <f t="shared" si="1608"/>
        <v>64.94</v>
      </c>
      <c r="I5757" s="37">
        <f>IF(H5757&lt;'Roof Calculator'!$G$8, 1, 0)</f>
        <v>0</v>
      </c>
      <c r="J5757" s="37">
        <f>IF(H5757&gt;='Roof Calculator'!$G$8, 1, 0)</f>
        <v>1</v>
      </c>
      <c r="K5757" s="37">
        <f t="shared" si="1609"/>
        <v>0</v>
      </c>
      <c r="L5757" s="37">
        <f t="shared" si="1610"/>
        <v>64.94</v>
      </c>
      <c r="M5757" s="37">
        <v>0</v>
      </c>
      <c r="N5757" s="37">
        <f t="shared" si="1611"/>
        <v>0</v>
      </c>
      <c r="O5757" s="37">
        <v>0</v>
      </c>
      <c r="P5757" s="37">
        <v>0</v>
      </c>
      <c r="Q5757" s="21">
        <f t="shared" si="1612"/>
        <v>39.790999999999997</v>
      </c>
      <c r="R5757" s="21">
        <f t="shared" si="1621"/>
        <v>239.95833333331367</v>
      </c>
      <c r="S5757" s="21">
        <f t="shared" si="1622"/>
        <v>9.0264883410331578</v>
      </c>
      <c r="T5757" s="21">
        <f t="shared" si="1613"/>
        <v>86.147999999999996</v>
      </c>
      <c r="U5757" s="37">
        <f>VLOOKUP(Time_Zone, 'LSTM LookUp'!$B$5:$D$8, 3, FALSE)</f>
        <v>-75</v>
      </c>
      <c r="V5757" s="21">
        <f t="shared" si="1623"/>
        <v>-0.82340975747921541</v>
      </c>
      <c r="W5757" s="21">
        <f t="shared" si="1614"/>
        <v>340.94214756063019</v>
      </c>
      <c r="X5757" s="21">
        <f t="shared" si="1615"/>
        <v>0</v>
      </c>
      <c r="Y5757" s="21">
        <f t="shared" si="1616"/>
        <v>0</v>
      </c>
      <c r="Z5757" s="21">
        <f t="shared" si="1624"/>
        <v>0</v>
      </c>
      <c r="AA5757" s="21">
        <f t="shared" si="1617"/>
        <v>0</v>
      </c>
      <c r="AB5757" s="21">
        <f t="shared" si="1618"/>
        <v>0</v>
      </c>
      <c r="AC5757" s="21">
        <f t="shared" si="1619"/>
        <v>64.94</v>
      </c>
      <c r="AD5757" s="21">
        <f t="shared" si="1625"/>
        <v>0</v>
      </c>
      <c r="AE5757" s="21" t="str">
        <f t="shared" si="1620"/>
        <v>8/27/24:00</v>
      </c>
    </row>
    <row r="5758" spans="2:31">
      <c r="B5758" s="37">
        <v>8</v>
      </c>
      <c r="C5758" s="38">
        <v>28</v>
      </c>
      <c r="D5758" s="39">
        <v>1</v>
      </c>
      <c r="E5758" s="17">
        <v>18.3</v>
      </c>
      <c r="F5758" s="17">
        <v>0</v>
      </c>
      <c r="G5758" s="17">
        <v>0</v>
      </c>
      <c r="H5758" s="37">
        <f t="shared" si="1608"/>
        <v>64.94</v>
      </c>
      <c r="I5758" s="37">
        <f>IF(H5758&lt;'Roof Calculator'!$G$8, 1, 0)</f>
        <v>0</v>
      </c>
      <c r="J5758" s="37">
        <f>IF(H5758&gt;='Roof Calculator'!$G$8, 1, 0)</f>
        <v>1</v>
      </c>
      <c r="K5758" s="37">
        <f t="shared" si="1609"/>
        <v>0</v>
      </c>
      <c r="L5758" s="37">
        <f t="shared" si="1610"/>
        <v>64.94</v>
      </c>
      <c r="M5758" s="37">
        <v>0</v>
      </c>
      <c r="N5758" s="37">
        <f t="shared" si="1611"/>
        <v>0</v>
      </c>
      <c r="O5758" s="37">
        <v>0</v>
      </c>
      <c r="P5758" s="37">
        <v>0</v>
      </c>
      <c r="Q5758" s="21">
        <f t="shared" si="1612"/>
        <v>39.790999999999997</v>
      </c>
      <c r="R5758" s="21">
        <f t="shared" si="1621"/>
        <v>239.99999999998033</v>
      </c>
      <c r="S5758" s="21">
        <f t="shared" si="1622"/>
        <v>9.0112684312669131</v>
      </c>
      <c r="T5758" s="21">
        <f t="shared" si="1613"/>
        <v>86.147999999999996</v>
      </c>
      <c r="U5758" s="37">
        <f>VLOOKUP(Time_Zone, 'LSTM LookUp'!$B$5:$D$8, 3, FALSE)</f>
        <v>-75</v>
      </c>
      <c r="V5758" s="21">
        <f t="shared" si="1623"/>
        <v>-0.81052872099030426</v>
      </c>
      <c r="W5758" s="21">
        <f t="shared" si="1614"/>
        <v>-4.0546321802475838</v>
      </c>
      <c r="X5758" s="21">
        <f t="shared" si="1615"/>
        <v>0</v>
      </c>
      <c r="Y5758" s="21">
        <f t="shared" si="1616"/>
        <v>0</v>
      </c>
      <c r="Z5758" s="21">
        <f t="shared" si="1624"/>
        <v>0</v>
      </c>
      <c r="AA5758" s="21">
        <f t="shared" si="1617"/>
        <v>0</v>
      </c>
      <c r="AB5758" s="21">
        <f t="shared" si="1618"/>
        <v>0</v>
      </c>
      <c r="AC5758" s="21">
        <f t="shared" si="1619"/>
        <v>64.94</v>
      </c>
      <c r="AD5758" s="21">
        <f t="shared" si="1625"/>
        <v>0</v>
      </c>
      <c r="AE5758" s="21" t="str">
        <f t="shared" si="1620"/>
        <v>8/28/1:00</v>
      </c>
    </row>
    <row r="5759" spans="2:31">
      <c r="B5759" s="37">
        <v>8</v>
      </c>
      <c r="C5759" s="38">
        <v>28</v>
      </c>
      <c r="D5759" s="39">
        <v>2</v>
      </c>
      <c r="E5759" s="17">
        <v>18.3</v>
      </c>
      <c r="F5759" s="17">
        <v>0</v>
      </c>
      <c r="G5759" s="17">
        <v>0</v>
      </c>
      <c r="H5759" s="37">
        <f t="shared" si="1608"/>
        <v>64.94</v>
      </c>
      <c r="I5759" s="37">
        <f>IF(H5759&lt;'Roof Calculator'!$G$8, 1, 0)</f>
        <v>0</v>
      </c>
      <c r="J5759" s="37">
        <f>IF(H5759&gt;='Roof Calculator'!$G$8, 1, 0)</f>
        <v>1</v>
      </c>
      <c r="K5759" s="37">
        <f t="shared" si="1609"/>
        <v>0</v>
      </c>
      <c r="L5759" s="37">
        <f t="shared" si="1610"/>
        <v>64.94</v>
      </c>
      <c r="M5759" s="37">
        <v>0</v>
      </c>
      <c r="N5759" s="37">
        <f t="shared" si="1611"/>
        <v>0</v>
      </c>
      <c r="O5759" s="37">
        <v>0</v>
      </c>
      <c r="P5759" s="37">
        <v>0</v>
      </c>
      <c r="Q5759" s="21">
        <f t="shared" si="1612"/>
        <v>39.790999999999997</v>
      </c>
      <c r="R5759" s="21">
        <f t="shared" si="1621"/>
        <v>240.04166666664699</v>
      </c>
      <c r="S5759" s="21">
        <f t="shared" si="1622"/>
        <v>8.9960444882879642</v>
      </c>
      <c r="T5759" s="21">
        <f t="shared" si="1613"/>
        <v>86.147999999999996</v>
      </c>
      <c r="U5759" s="37">
        <f>VLOOKUP(Time_Zone, 'LSTM LookUp'!$B$5:$D$8, 3, FALSE)</f>
        <v>-75</v>
      </c>
      <c r="V5759" s="21">
        <f t="shared" si="1623"/>
        <v>-0.79763624413567102</v>
      </c>
      <c r="W5759" s="21">
        <f t="shared" si="1614"/>
        <v>10.948590938966074</v>
      </c>
      <c r="X5759" s="21">
        <f t="shared" si="1615"/>
        <v>0</v>
      </c>
      <c r="Y5759" s="21">
        <f t="shared" si="1616"/>
        <v>0</v>
      </c>
      <c r="Z5759" s="21">
        <f t="shared" si="1624"/>
        <v>0</v>
      </c>
      <c r="AA5759" s="21">
        <f t="shared" si="1617"/>
        <v>0</v>
      </c>
      <c r="AB5759" s="21">
        <f t="shared" si="1618"/>
        <v>0</v>
      </c>
      <c r="AC5759" s="21">
        <f t="shared" si="1619"/>
        <v>64.94</v>
      </c>
      <c r="AD5759" s="21">
        <f t="shared" si="1625"/>
        <v>0</v>
      </c>
      <c r="AE5759" s="21" t="str">
        <f t="shared" si="1620"/>
        <v>8/28/2:00</v>
      </c>
    </row>
    <row r="5760" spans="2:31">
      <c r="B5760" s="37">
        <v>8</v>
      </c>
      <c r="C5760" s="38">
        <v>28</v>
      </c>
      <c r="D5760" s="39">
        <v>3</v>
      </c>
      <c r="E5760" s="17">
        <v>18.3</v>
      </c>
      <c r="F5760" s="17">
        <v>0</v>
      </c>
      <c r="G5760" s="17">
        <v>0</v>
      </c>
      <c r="H5760" s="37">
        <f t="shared" si="1608"/>
        <v>64.94</v>
      </c>
      <c r="I5760" s="37">
        <f>IF(H5760&lt;'Roof Calculator'!$G$8, 1, 0)</f>
        <v>0</v>
      </c>
      <c r="J5760" s="37">
        <f>IF(H5760&gt;='Roof Calculator'!$G$8, 1, 0)</f>
        <v>1</v>
      </c>
      <c r="K5760" s="37">
        <f t="shared" si="1609"/>
        <v>0</v>
      </c>
      <c r="L5760" s="37">
        <f t="shared" si="1610"/>
        <v>64.94</v>
      </c>
      <c r="M5760" s="37">
        <v>0</v>
      </c>
      <c r="N5760" s="37">
        <f t="shared" si="1611"/>
        <v>0</v>
      </c>
      <c r="O5760" s="37">
        <v>0</v>
      </c>
      <c r="P5760" s="37">
        <v>0</v>
      </c>
      <c r="Q5760" s="21">
        <f t="shared" si="1612"/>
        <v>39.790999999999997</v>
      </c>
      <c r="R5760" s="21">
        <f t="shared" si="1621"/>
        <v>240.08333333331365</v>
      </c>
      <c r="S5760" s="21">
        <f t="shared" si="1622"/>
        <v>8.9808165193625467</v>
      </c>
      <c r="T5760" s="21">
        <f t="shared" si="1613"/>
        <v>86.147999999999996</v>
      </c>
      <c r="U5760" s="37">
        <f>VLOOKUP(Time_Zone, 'LSTM LookUp'!$B$5:$D$8, 3, FALSE)</f>
        <v>-75</v>
      </c>
      <c r="V5760" s="21">
        <f t="shared" si="1623"/>
        <v>-0.78473234864112573</v>
      </c>
      <c r="W5760" s="21">
        <f t="shared" si="1614"/>
        <v>25.951816912839707</v>
      </c>
      <c r="X5760" s="21">
        <f t="shared" si="1615"/>
        <v>0</v>
      </c>
      <c r="Y5760" s="21">
        <f t="shared" si="1616"/>
        <v>0</v>
      </c>
      <c r="Z5760" s="21">
        <f t="shared" si="1624"/>
        <v>0</v>
      </c>
      <c r="AA5760" s="21">
        <f t="shared" si="1617"/>
        <v>0</v>
      </c>
      <c r="AB5760" s="21">
        <f t="shared" si="1618"/>
        <v>0</v>
      </c>
      <c r="AC5760" s="21">
        <f t="shared" si="1619"/>
        <v>64.94</v>
      </c>
      <c r="AD5760" s="21">
        <f t="shared" si="1625"/>
        <v>0</v>
      </c>
      <c r="AE5760" s="21" t="str">
        <f t="shared" si="1620"/>
        <v>8/28/3:00</v>
      </c>
    </row>
    <row r="5761" spans="2:31">
      <c r="B5761" s="37">
        <v>8</v>
      </c>
      <c r="C5761" s="38">
        <v>28</v>
      </c>
      <c r="D5761" s="39">
        <v>4</v>
      </c>
      <c r="E5761" s="17">
        <v>17.8</v>
      </c>
      <c r="F5761" s="17">
        <v>0</v>
      </c>
      <c r="G5761" s="17">
        <v>0</v>
      </c>
      <c r="H5761" s="37">
        <f t="shared" si="1608"/>
        <v>64.040000000000006</v>
      </c>
      <c r="I5761" s="37">
        <f>IF(H5761&lt;'Roof Calculator'!$G$8, 1, 0)</f>
        <v>0</v>
      </c>
      <c r="J5761" s="37">
        <f>IF(H5761&gt;='Roof Calculator'!$G$8, 1, 0)</f>
        <v>1</v>
      </c>
      <c r="K5761" s="37">
        <f t="shared" si="1609"/>
        <v>0</v>
      </c>
      <c r="L5761" s="37">
        <f t="shared" si="1610"/>
        <v>64.040000000000006</v>
      </c>
      <c r="M5761" s="37">
        <v>0</v>
      </c>
      <c r="N5761" s="37">
        <f t="shared" si="1611"/>
        <v>0</v>
      </c>
      <c r="O5761" s="37">
        <v>0</v>
      </c>
      <c r="P5761" s="37">
        <v>0</v>
      </c>
      <c r="Q5761" s="21">
        <f t="shared" si="1612"/>
        <v>39.790999999999997</v>
      </c>
      <c r="R5761" s="21">
        <f t="shared" si="1621"/>
        <v>240.1249999999803</v>
      </c>
      <c r="S5761" s="21">
        <f t="shared" si="1622"/>
        <v>8.9655845317564484</v>
      </c>
      <c r="T5761" s="21">
        <f t="shared" si="1613"/>
        <v>86.147999999999996</v>
      </c>
      <c r="U5761" s="37">
        <f>VLOOKUP(Time_Zone, 'LSTM LookUp'!$B$5:$D$8, 3, FALSE)</f>
        <v>-75</v>
      </c>
      <c r="V5761" s="21">
        <f t="shared" si="1623"/>
        <v>-0.77181705626100849</v>
      </c>
      <c r="W5761" s="21">
        <f t="shared" si="1614"/>
        <v>40.955045735934732</v>
      </c>
      <c r="X5761" s="21">
        <f t="shared" si="1615"/>
        <v>0</v>
      </c>
      <c r="Y5761" s="21">
        <f t="shared" si="1616"/>
        <v>0</v>
      </c>
      <c r="Z5761" s="21">
        <f t="shared" si="1624"/>
        <v>0</v>
      </c>
      <c r="AA5761" s="21">
        <f t="shared" si="1617"/>
        <v>0</v>
      </c>
      <c r="AB5761" s="21">
        <f t="shared" si="1618"/>
        <v>0</v>
      </c>
      <c r="AC5761" s="21">
        <f t="shared" si="1619"/>
        <v>64.040000000000006</v>
      </c>
      <c r="AD5761" s="21">
        <f t="shared" si="1625"/>
        <v>0</v>
      </c>
      <c r="AE5761" s="21" t="str">
        <f t="shared" si="1620"/>
        <v>8/28/4:00</v>
      </c>
    </row>
    <row r="5762" spans="2:31">
      <c r="B5762" s="37">
        <v>8</v>
      </c>
      <c r="C5762" s="38">
        <v>28</v>
      </c>
      <c r="D5762" s="39">
        <v>5</v>
      </c>
      <c r="E5762" s="17">
        <v>17.8</v>
      </c>
      <c r="F5762" s="17">
        <v>0</v>
      </c>
      <c r="G5762" s="17">
        <v>0</v>
      </c>
      <c r="H5762" s="37">
        <f t="shared" si="1608"/>
        <v>64.040000000000006</v>
      </c>
      <c r="I5762" s="37">
        <f>IF(H5762&lt;'Roof Calculator'!$G$8, 1, 0)</f>
        <v>0</v>
      </c>
      <c r="J5762" s="37">
        <f>IF(H5762&gt;='Roof Calculator'!$G$8, 1, 0)</f>
        <v>1</v>
      </c>
      <c r="K5762" s="37">
        <f t="shared" si="1609"/>
        <v>0</v>
      </c>
      <c r="L5762" s="37">
        <f t="shared" si="1610"/>
        <v>64.040000000000006</v>
      </c>
      <c r="M5762" s="37">
        <v>0</v>
      </c>
      <c r="N5762" s="37">
        <f t="shared" si="1611"/>
        <v>0</v>
      </c>
      <c r="O5762" s="37">
        <v>0</v>
      </c>
      <c r="P5762" s="37">
        <v>0</v>
      </c>
      <c r="Q5762" s="21">
        <f t="shared" si="1612"/>
        <v>39.790999999999997</v>
      </c>
      <c r="R5762" s="21">
        <f t="shared" si="1621"/>
        <v>240.16666666664696</v>
      </c>
      <c r="S5762" s="21">
        <f t="shared" si="1622"/>
        <v>8.9503485327350472</v>
      </c>
      <c r="T5762" s="21">
        <f t="shared" si="1613"/>
        <v>86.147999999999996</v>
      </c>
      <c r="U5762" s="37">
        <f>VLOOKUP(Time_Zone, 'LSTM LookUp'!$B$5:$D$8, 3, FALSE)</f>
        <v>-75</v>
      </c>
      <c r="V5762" s="21">
        <f t="shared" si="1623"/>
        <v>-0.75889038877816895</v>
      </c>
      <c r="W5762" s="21">
        <f t="shared" si="1614"/>
        <v>55.95827740280545</v>
      </c>
      <c r="X5762" s="21">
        <f t="shared" si="1615"/>
        <v>0</v>
      </c>
      <c r="Y5762" s="21">
        <f t="shared" si="1616"/>
        <v>0</v>
      </c>
      <c r="Z5762" s="21">
        <f t="shared" si="1624"/>
        <v>0</v>
      </c>
      <c r="AA5762" s="21">
        <f t="shared" si="1617"/>
        <v>0</v>
      </c>
      <c r="AB5762" s="21">
        <f t="shared" si="1618"/>
        <v>0</v>
      </c>
      <c r="AC5762" s="21">
        <f t="shared" si="1619"/>
        <v>64.040000000000006</v>
      </c>
      <c r="AD5762" s="21">
        <f t="shared" si="1625"/>
        <v>0</v>
      </c>
      <c r="AE5762" s="21" t="str">
        <f t="shared" si="1620"/>
        <v>8/28/5:00</v>
      </c>
    </row>
    <row r="5763" spans="2:31">
      <c r="B5763" s="37">
        <v>8</v>
      </c>
      <c r="C5763" s="38">
        <v>28</v>
      </c>
      <c r="D5763" s="39">
        <v>6</v>
      </c>
      <c r="E5763" s="17">
        <v>17.2</v>
      </c>
      <c r="F5763" s="17">
        <v>0</v>
      </c>
      <c r="G5763" s="17">
        <v>0</v>
      </c>
      <c r="H5763" s="37">
        <f t="shared" si="1608"/>
        <v>62.959999999999994</v>
      </c>
      <c r="I5763" s="37">
        <f>IF(H5763&lt;'Roof Calculator'!$G$8, 1, 0)</f>
        <v>0</v>
      </c>
      <c r="J5763" s="37">
        <f>IF(H5763&gt;='Roof Calculator'!$G$8, 1, 0)</f>
        <v>1</v>
      </c>
      <c r="K5763" s="37">
        <f t="shared" si="1609"/>
        <v>0</v>
      </c>
      <c r="L5763" s="37">
        <f t="shared" si="1610"/>
        <v>62.959999999999994</v>
      </c>
      <c r="M5763" s="37">
        <v>0</v>
      </c>
      <c r="N5763" s="37">
        <f t="shared" si="1611"/>
        <v>0</v>
      </c>
      <c r="O5763" s="37">
        <v>0</v>
      </c>
      <c r="P5763" s="37">
        <v>0</v>
      </c>
      <c r="Q5763" s="21">
        <f t="shared" si="1612"/>
        <v>39.790999999999997</v>
      </c>
      <c r="R5763" s="21">
        <f t="shared" si="1621"/>
        <v>240.20833333331362</v>
      </c>
      <c r="S5763" s="21">
        <f t="shared" si="1622"/>
        <v>8.9351085295632497</v>
      </c>
      <c r="T5763" s="21">
        <f t="shared" si="1613"/>
        <v>86.147999999999996</v>
      </c>
      <c r="U5763" s="37">
        <f>VLOOKUP(Time_Zone, 'LSTM LookUp'!$B$5:$D$8, 3, FALSE)</f>
        <v>-75</v>
      </c>
      <c r="V5763" s="21">
        <f t="shared" si="1623"/>
        <v>-0.74595236800387055</v>
      </c>
      <c r="W5763" s="21">
        <f t="shared" si="1614"/>
        <v>70.961511907999025</v>
      </c>
      <c r="X5763" s="21">
        <f t="shared" si="1615"/>
        <v>0</v>
      </c>
      <c r="Y5763" s="21">
        <f t="shared" si="1616"/>
        <v>0</v>
      </c>
      <c r="Z5763" s="21">
        <f t="shared" si="1624"/>
        <v>0</v>
      </c>
      <c r="AA5763" s="21">
        <f t="shared" si="1617"/>
        <v>0</v>
      </c>
      <c r="AB5763" s="21">
        <f t="shared" si="1618"/>
        <v>0</v>
      </c>
      <c r="AC5763" s="21">
        <f t="shared" si="1619"/>
        <v>62.959999999999994</v>
      </c>
      <c r="AD5763" s="21">
        <f t="shared" si="1625"/>
        <v>0</v>
      </c>
      <c r="AE5763" s="21" t="str">
        <f t="shared" si="1620"/>
        <v>8/28/6:00</v>
      </c>
    </row>
    <row r="5764" spans="2:31">
      <c r="B5764" s="37">
        <v>8</v>
      </c>
      <c r="C5764" s="38">
        <v>28</v>
      </c>
      <c r="D5764" s="39">
        <v>7</v>
      </c>
      <c r="E5764" s="17">
        <v>17.8</v>
      </c>
      <c r="F5764" s="17">
        <v>17</v>
      </c>
      <c r="G5764" s="17">
        <v>0</v>
      </c>
      <c r="H5764" s="37">
        <f t="shared" si="1608"/>
        <v>64.040000000000006</v>
      </c>
      <c r="I5764" s="37">
        <f>IF(H5764&lt;'Roof Calculator'!$G$8, 1, 0)</f>
        <v>0</v>
      </c>
      <c r="J5764" s="37">
        <f>IF(H5764&gt;='Roof Calculator'!$G$8, 1, 0)</f>
        <v>1</v>
      </c>
      <c r="K5764" s="37">
        <f t="shared" si="1609"/>
        <v>0</v>
      </c>
      <c r="L5764" s="37">
        <f t="shared" si="1610"/>
        <v>64.040000000000006</v>
      </c>
      <c r="M5764" s="37">
        <v>0</v>
      </c>
      <c r="N5764" s="37">
        <f t="shared" si="1611"/>
        <v>17</v>
      </c>
      <c r="O5764" s="37">
        <v>0</v>
      </c>
      <c r="P5764" s="37">
        <v>0</v>
      </c>
      <c r="Q5764" s="21">
        <f t="shared" si="1612"/>
        <v>39.790999999999997</v>
      </c>
      <c r="R5764" s="21">
        <f t="shared" si="1621"/>
        <v>240.24999999998028</v>
      </c>
      <c r="S5764" s="21">
        <f t="shared" si="1622"/>
        <v>8.919864529505551</v>
      </c>
      <c r="T5764" s="21">
        <f t="shared" si="1613"/>
        <v>86.147999999999996</v>
      </c>
      <c r="U5764" s="37">
        <f>VLOOKUP(Time_Zone, 'LSTM LookUp'!$B$5:$D$8, 3, FALSE)</f>
        <v>-75</v>
      </c>
      <c r="V5764" s="21">
        <f t="shared" si="1623"/>
        <v>-0.73300301577780513</v>
      </c>
      <c r="W5764" s="21">
        <f t="shared" si="1614"/>
        <v>85.964749246055533</v>
      </c>
      <c r="X5764" s="21">
        <f t="shared" si="1615"/>
        <v>0</v>
      </c>
      <c r="Y5764" s="21">
        <f t="shared" si="1616"/>
        <v>17</v>
      </c>
      <c r="Z5764" s="21">
        <f t="shared" si="1624"/>
        <v>5.3887030843552584</v>
      </c>
      <c r="AA5764" s="21">
        <f t="shared" si="1617"/>
        <v>0</v>
      </c>
      <c r="AB5764" s="21">
        <f t="shared" si="1618"/>
        <v>5.3887030843552584</v>
      </c>
      <c r="AC5764" s="21">
        <f t="shared" si="1619"/>
        <v>64.040000000000006</v>
      </c>
      <c r="AD5764" s="21">
        <f t="shared" si="1625"/>
        <v>5.3887030843552584</v>
      </c>
      <c r="AE5764" s="21" t="str">
        <f t="shared" si="1620"/>
        <v>8/28/7:00</v>
      </c>
    </row>
    <row r="5765" spans="2:31">
      <c r="B5765" s="37">
        <v>8</v>
      </c>
      <c r="C5765" s="38">
        <v>28</v>
      </c>
      <c r="D5765" s="39">
        <v>8</v>
      </c>
      <c r="E5765" s="17">
        <v>17.8</v>
      </c>
      <c r="F5765" s="17">
        <v>112</v>
      </c>
      <c r="G5765" s="17">
        <v>1</v>
      </c>
      <c r="H5765" s="37">
        <f t="shared" si="1608"/>
        <v>64.040000000000006</v>
      </c>
      <c r="I5765" s="37">
        <f>IF(H5765&lt;'Roof Calculator'!$G$8, 1, 0)</f>
        <v>0</v>
      </c>
      <c r="J5765" s="37">
        <f>IF(H5765&gt;='Roof Calculator'!$G$8, 1, 0)</f>
        <v>1</v>
      </c>
      <c r="K5765" s="37">
        <f t="shared" si="1609"/>
        <v>0</v>
      </c>
      <c r="L5765" s="37">
        <f t="shared" si="1610"/>
        <v>64.040000000000006</v>
      </c>
      <c r="M5765" s="37">
        <v>0</v>
      </c>
      <c r="N5765" s="37">
        <f t="shared" si="1611"/>
        <v>112</v>
      </c>
      <c r="O5765" s="37">
        <v>0</v>
      </c>
      <c r="P5765" s="37">
        <v>0</v>
      </c>
      <c r="Q5765" s="21">
        <f t="shared" si="1612"/>
        <v>39.790999999999997</v>
      </c>
      <c r="R5765" s="21">
        <f t="shared" si="1621"/>
        <v>240.29166666664693</v>
      </c>
      <c r="S5765" s="21">
        <f t="shared" si="1622"/>
        <v>8.9046165398259838</v>
      </c>
      <c r="T5765" s="21">
        <f t="shared" si="1613"/>
        <v>86.147999999999996</v>
      </c>
      <c r="U5765" s="37">
        <f>VLOOKUP(Time_Zone, 'LSTM LookUp'!$B$5:$D$8, 3, FALSE)</f>
        <v>-75</v>
      </c>
      <c r="V5765" s="21">
        <f t="shared" si="1623"/>
        <v>-0.72004235396800065</v>
      </c>
      <c r="W5765" s="21">
        <f t="shared" si="1614"/>
        <v>100.96798941150801</v>
      </c>
      <c r="X5765" s="21">
        <f t="shared" si="1615"/>
        <v>-4.5367266428960967E-2</v>
      </c>
      <c r="Y5765" s="21">
        <f t="shared" si="1616"/>
        <v>111.95463273357105</v>
      </c>
      <c r="Z5765" s="21">
        <f t="shared" si="1624"/>
        <v>35.48766321877968</v>
      </c>
      <c r="AA5765" s="21">
        <f t="shared" si="1617"/>
        <v>0</v>
      </c>
      <c r="AB5765" s="21">
        <f t="shared" si="1618"/>
        <v>35.48766321877968</v>
      </c>
      <c r="AC5765" s="21">
        <f t="shared" si="1619"/>
        <v>64.040000000000006</v>
      </c>
      <c r="AD5765" s="21">
        <f t="shared" si="1625"/>
        <v>35.48766321877968</v>
      </c>
      <c r="AE5765" s="21" t="str">
        <f t="shared" si="1620"/>
        <v>8/28/8:00</v>
      </c>
    </row>
    <row r="5766" spans="2:31">
      <c r="B5766" s="37">
        <v>8</v>
      </c>
      <c r="C5766" s="38">
        <v>28</v>
      </c>
      <c r="D5766" s="39">
        <v>9</v>
      </c>
      <c r="E5766" s="17">
        <v>18.3</v>
      </c>
      <c r="F5766" s="17">
        <v>205</v>
      </c>
      <c r="G5766" s="17">
        <v>0</v>
      </c>
      <c r="H5766" s="37">
        <f t="shared" si="1608"/>
        <v>64.94</v>
      </c>
      <c r="I5766" s="37">
        <f>IF(H5766&lt;'Roof Calculator'!$G$8, 1, 0)</f>
        <v>0</v>
      </c>
      <c r="J5766" s="37">
        <f>IF(H5766&gt;='Roof Calculator'!$G$8, 1, 0)</f>
        <v>1</v>
      </c>
      <c r="K5766" s="37">
        <f t="shared" si="1609"/>
        <v>0</v>
      </c>
      <c r="L5766" s="37">
        <f t="shared" si="1610"/>
        <v>64.94</v>
      </c>
      <c r="M5766" s="37">
        <v>0</v>
      </c>
      <c r="N5766" s="37">
        <f t="shared" si="1611"/>
        <v>205</v>
      </c>
      <c r="O5766" s="37">
        <v>0</v>
      </c>
      <c r="P5766" s="37">
        <v>0</v>
      </c>
      <c r="Q5766" s="21">
        <f t="shared" si="1612"/>
        <v>39.790999999999997</v>
      </c>
      <c r="R5766" s="21">
        <f t="shared" si="1621"/>
        <v>240.33333333331359</v>
      </c>
      <c r="S5766" s="21">
        <f t="shared" si="1622"/>
        <v>8.8893645677881334</v>
      </c>
      <c r="T5766" s="21">
        <f t="shared" si="1613"/>
        <v>86.147999999999996</v>
      </c>
      <c r="U5766" s="37">
        <f>VLOOKUP(Time_Zone, 'LSTM LookUp'!$B$5:$D$8, 3, FALSE)</f>
        <v>-75</v>
      </c>
      <c r="V5766" s="21">
        <f t="shared" si="1623"/>
        <v>-0.70707040447080161</v>
      </c>
      <c r="W5766" s="21">
        <f t="shared" si="1614"/>
        <v>115.97123239888234</v>
      </c>
      <c r="X5766" s="21">
        <f t="shared" si="1615"/>
        <v>0</v>
      </c>
      <c r="Y5766" s="21">
        <f t="shared" si="1616"/>
        <v>205</v>
      </c>
      <c r="Z5766" s="21">
        <f t="shared" si="1624"/>
        <v>64.981419546636943</v>
      </c>
      <c r="AA5766" s="21">
        <f t="shared" si="1617"/>
        <v>0</v>
      </c>
      <c r="AB5766" s="21">
        <f t="shared" si="1618"/>
        <v>64.981419546636943</v>
      </c>
      <c r="AC5766" s="21">
        <f t="shared" si="1619"/>
        <v>64.94</v>
      </c>
      <c r="AD5766" s="21">
        <f t="shared" si="1625"/>
        <v>64.981419546636943</v>
      </c>
      <c r="AE5766" s="21" t="str">
        <f t="shared" si="1620"/>
        <v>8/28/9:00</v>
      </c>
    </row>
    <row r="5767" spans="2:31">
      <c r="B5767" s="37">
        <v>8</v>
      </c>
      <c r="C5767" s="38">
        <v>28</v>
      </c>
      <c r="D5767" s="39">
        <v>10</v>
      </c>
      <c r="E5767" s="17">
        <v>19.399999999999999</v>
      </c>
      <c r="F5767" s="17">
        <v>288</v>
      </c>
      <c r="G5767" s="17">
        <v>1</v>
      </c>
      <c r="H5767" s="37">
        <f t="shared" si="1608"/>
        <v>66.92</v>
      </c>
      <c r="I5767" s="37">
        <f>IF(H5767&lt;'Roof Calculator'!$G$8, 1, 0)</f>
        <v>0</v>
      </c>
      <c r="J5767" s="37">
        <f>IF(H5767&gt;='Roof Calculator'!$G$8, 1, 0)</f>
        <v>1</v>
      </c>
      <c r="K5767" s="37">
        <f t="shared" si="1609"/>
        <v>0</v>
      </c>
      <c r="L5767" s="37">
        <f t="shared" si="1610"/>
        <v>66.92</v>
      </c>
      <c r="M5767" s="37">
        <v>0</v>
      </c>
      <c r="N5767" s="37">
        <f t="shared" si="1611"/>
        <v>288</v>
      </c>
      <c r="O5767" s="37">
        <v>0</v>
      </c>
      <c r="P5767" s="37">
        <v>0</v>
      </c>
      <c r="Q5767" s="21">
        <f t="shared" si="1612"/>
        <v>39.790999999999997</v>
      </c>
      <c r="R5767" s="21">
        <f t="shared" si="1621"/>
        <v>240.37499999998025</v>
      </c>
      <c r="S5767" s="21">
        <f t="shared" si="1622"/>
        <v>8.874108620655166</v>
      </c>
      <c r="T5767" s="21">
        <f t="shared" si="1613"/>
        <v>86.147999999999996</v>
      </c>
      <c r="U5767" s="37">
        <f>VLOOKUP(Time_Zone, 'LSTM LookUp'!$B$5:$D$8, 3, FALSE)</f>
        <v>-75</v>
      </c>
      <c r="V5767" s="21">
        <f t="shared" si="1623"/>
        <v>-0.69408718921084678</v>
      </c>
      <c r="W5767" s="21">
        <f t="shared" si="1614"/>
        <v>130.9744782026973</v>
      </c>
      <c r="X5767" s="21">
        <f t="shared" si="1615"/>
        <v>-0.39908851345157054</v>
      </c>
      <c r="Y5767" s="21">
        <f t="shared" si="1616"/>
        <v>287.60091148654845</v>
      </c>
      <c r="Z5767" s="21">
        <f t="shared" si="1624"/>
        <v>91.164465811232205</v>
      </c>
      <c r="AA5767" s="21">
        <f t="shared" si="1617"/>
        <v>0</v>
      </c>
      <c r="AB5767" s="21">
        <f t="shared" si="1618"/>
        <v>91.164465811232205</v>
      </c>
      <c r="AC5767" s="21">
        <f t="shared" si="1619"/>
        <v>66.92</v>
      </c>
      <c r="AD5767" s="21">
        <f t="shared" si="1625"/>
        <v>91.164465811232205</v>
      </c>
      <c r="AE5767" s="21" t="str">
        <f t="shared" si="1620"/>
        <v>8/28/10:00</v>
      </c>
    </row>
    <row r="5768" spans="2:31">
      <c r="B5768" s="37">
        <v>8</v>
      </c>
      <c r="C5768" s="38">
        <v>28</v>
      </c>
      <c r="D5768" s="39">
        <v>11</v>
      </c>
      <c r="E5768" s="17">
        <v>18.899999999999999</v>
      </c>
      <c r="F5768" s="17">
        <v>389</v>
      </c>
      <c r="G5768" s="17">
        <v>1</v>
      </c>
      <c r="H5768" s="37">
        <f t="shared" si="1608"/>
        <v>66.02</v>
      </c>
      <c r="I5768" s="37">
        <f>IF(H5768&lt;'Roof Calculator'!$G$8, 1, 0)</f>
        <v>0</v>
      </c>
      <c r="J5768" s="37">
        <f>IF(H5768&gt;='Roof Calculator'!$G$8, 1, 0)</f>
        <v>1</v>
      </c>
      <c r="K5768" s="37">
        <f t="shared" si="1609"/>
        <v>0</v>
      </c>
      <c r="L5768" s="37">
        <f t="shared" si="1610"/>
        <v>66.02</v>
      </c>
      <c r="M5768" s="37">
        <v>0</v>
      </c>
      <c r="N5768" s="37">
        <f t="shared" si="1611"/>
        <v>389</v>
      </c>
      <c r="O5768" s="37">
        <v>0</v>
      </c>
      <c r="P5768" s="37">
        <v>0</v>
      </c>
      <c r="Q5768" s="21">
        <f t="shared" si="1612"/>
        <v>39.790999999999997</v>
      </c>
      <c r="R5768" s="21">
        <f t="shared" si="1621"/>
        <v>240.4166666666469</v>
      </c>
      <c r="S5768" s="21">
        <f t="shared" si="1622"/>
        <v>8.8588487056897858</v>
      </c>
      <c r="T5768" s="21">
        <f t="shared" si="1613"/>
        <v>86.147999999999996</v>
      </c>
      <c r="U5768" s="37">
        <f>VLOOKUP(Time_Zone, 'LSTM LookUp'!$B$5:$D$8, 3, FALSE)</f>
        <v>-75</v>
      </c>
      <c r="V5768" s="21">
        <f t="shared" si="1623"/>
        <v>-0.68109273014098437</v>
      </c>
      <c r="W5768" s="21">
        <f t="shared" si="1614"/>
        <v>145.97772681746477</v>
      </c>
      <c r="X5768" s="21">
        <f t="shared" si="1615"/>
        <v>-0.53069619547870828</v>
      </c>
      <c r="Y5768" s="21">
        <f t="shared" si="1616"/>
        <v>388.4693038045213</v>
      </c>
      <c r="Z5768" s="21">
        <f t="shared" si="1624"/>
        <v>123.13798444639788</v>
      </c>
      <c r="AA5768" s="21">
        <f t="shared" si="1617"/>
        <v>0</v>
      </c>
      <c r="AB5768" s="21">
        <f t="shared" si="1618"/>
        <v>123.13798444639788</v>
      </c>
      <c r="AC5768" s="21">
        <f t="shared" si="1619"/>
        <v>66.02</v>
      </c>
      <c r="AD5768" s="21">
        <f t="shared" si="1625"/>
        <v>123.13798444639788</v>
      </c>
      <c r="AE5768" s="21" t="str">
        <f t="shared" si="1620"/>
        <v>8/28/11:00</v>
      </c>
    </row>
    <row r="5769" spans="2:31">
      <c r="B5769" s="37">
        <v>8</v>
      </c>
      <c r="C5769" s="38">
        <v>28</v>
      </c>
      <c r="D5769" s="39">
        <v>12</v>
      </c>
      <c r="E5769" s="17">
        <v>18.899999999999999</v>
      </c>
      <c r="F5769" s="17">
        <v>387</v>
      </c>
      <c r="G5769" s="17">
        <v>0</v>
      </c>
      <c r="H5769" s="37">
        <f t="shared" si="1608"/>
        <v>66.02</v>
      </c>
      <c r="I5769" s="37">
        <f>IF(H5769&lt;'Roof Calculator'!$G$8, 1, 0)</f>
        <v>0</v>
      </c>
      <c r="J5769" s="37">
        <f>IF(H5769&gt;='Roof Calculator'!$G$8, 1, 0)</f>
        <v>1</v>
      </c>
      <c r="K5769" s="37">
        <f t="shared" si="1609"/>
        <v>0</v>
      </c>
      <c r="L5769" s="37">
        <f t="shared" si="1610"/>
        <v>66.02</v>
      </c>
      <c r="M5769" s="37">
        <v>0</v>
      </c>
      <c r="N5769" s="37">
        <f t="shared" si="1611"/>
        <v>387</v>
      </c>
      <c r="O5769" s="37">
        <v>0</v>
      </c>
      <c r="P5769" s="37">
        <v>0</v>
      </c>
      <c r="Q5769" s="21">
        <f t="shared" si="1612"/>
        <v>39.790999999999997</v>
      </c>
      <c r="R5769" s="21">
        <f t="shared" si="1621"/>
        <v>240.45833333331356</v>
      </c>
      <c r="S5769" s="21">
        <f t="shared" si="1622"/>
        <v>8.8435848301542439</v>
      </c>
      <c r="T5769" s="21">
        <f t="shared" si="1613"/>
        <v>86.147999999999996</v>
      </c>
      <c r="U5769" s="37">
        <f>VLOOKUP(Time_Zone, 'LSTM LookUp'!$B$5:$D$8, 3, FALSE)</f>
        <v>-75</v>
      </c>
      <c r="V5769" s="21">
        <f t="shared" si="1623"/>
        <v>-0.66808704924224882</v>
      </c>
      <c r="W5769" s="21">
        <f t="shared" si="1614"/>
        <v>160.98097823768944</v>
      </c>
      <c r="X5769" s="21">
        <f t="shared" si="1615"/>
        <v>0</v>
      </c>
      <c r="Y5769" s="21">
        <f t="shared" si="1616"/>
        <v>387</v>
      </c>
      <c r="Z5769" s="21">
        <f t="shared" si="1624"/>
        <v>122.67224080267559</v>
      </c>
      <c r="AA5769" s="21">
        <f t="shared" si="1617"/>
        <v>0</v>
      </c>
      <c r="AB5769" s="21">
        <f t="shared" si="1618"/>
        <v>122.67224080267559</v>
      </c>
      <c r="AC5769" s="21">
        <f t="shared" si="1619"/>
        <v>66.02</v>
      </c>
      <c r="AD5769" s="21">
        <f t="shared" si="1625"/>
        <v>122.67224080267559</v>
      </c>
      <c r="AE5769" s="21" t="str">
        <f t="shared" si="1620"/>
        <v>8/28/12:00</v>
      </c>
    </row>
    <row r="5770" spans="2:31">
      <c r="B5770" s="37">
        <v>8</v>
      </c>
      <c r="C5770" s="38">
        <v>28</v>
      </c>
      <c r="D5770" s="39">
        <v>13</v>
      </c>
      <c r="E5770" s="17">
        <v>18.899999999999999</v>
      </c>
      <c r="F5770" s="17">
        <v>460</v>
      </c>
      <c r="G5770" s="17">
        <v>0</v>
      </c>
      <c r="H5770" s="37">
        <f t="shared" si="1608"/>
        <v>66.02</v>
      </c>
      <c r="I5770" s="37">
        <f>IF(H5770&lt;'Roof Calculator'!$G$8, 1, 0)</f>
        <v>0</v>
      </c>
      <c r="J5770" s="37">
        <f>IF(H5770&gt;='Roof Calculator'!$G$8, 1, 0)</f>
        <v>1</v>
      </c>
      <c r="K5770" s="37">
        <f t="shared" si="1609"/>
        <v>0</v>
      </c>
      <c r="L5770" s="37">
        <f t="shared" si="1610"/>
        <v>66.02</v>
      </c>
      <c r="M5770" s="37">
        <v>0</v>
      </c>
      <c r="N5770" s="37">
        <f t="shared" si="1611"/>
        <v>460</v>
      </c>
      <c r="O5770" s="37">
        <v>0</v>
      </c>
      <c r="P5770" s="37">
        <v>0</v>
      </c>
      <c r="Q5770" s="21">
        <f t="shared" si="1612"/>
        <v>39.790999999999997</v>
      </c>
      <c r="R5770" s="21">
        <f t="shared" si="1621"/>
        <v>240.49999999998022</v>
      </c>
      <c r="S5770" s="21">
        <f t="shared" si="1622"/>
        <v>8.828317001310376</v>
      </c>
      <c r="T5770" s="21">
        <f t="shared" si="1613"/>
        <v>86.147999999999996</v>
      </c>
      <c r="U5770" s="37">
        <f>VLOOKUP(Time_Zone, 'LSTM LookUp'!$B$5:$D$8, 3, FALSE)</f>
        <v>-75</v>
      </c>
      <c r="V5770" s="21">
        <f t="shared" si="1623"/>
        <v>-0.6550701685238427</v>
      </c>
      <c r="W5770" s="21">
        <f t="shared" si="1614"/>
        <v>175.98423245786907</v>
      </c>
      <c r="X5770" s="21">
        <f t="shared" si="1615"/>
        <v>0</v>
      </c>
      <c r="Y5770" s="21">
        <f t="shared" si="1616"/>
        <v>460</v>
      </c>
      <c r="Z5770" s="21">
        <f t="shared" si="1624"/>
        <v>145.81196581196582</v>
      </c>
      <c r="AA5770" s="21">
        <f t="shared" si="1617"/>
        <v>0</v>
      </c>
      <c r="AB5770" s="21">
        <f t="shared" si="1618"/>
        <v>145.81196581196582</v>
      </c>
      <c r="AC5770" s="21">
        <f t="shared" si="1619"/>
        <v>66.02</v>
      </c>
      <c r="AD5770" s="21">
        <f t="shared" si="1625"/>
        <v>145.81196581196582</v>
      </c>
      <c r="AE5770" s="21" t="str">
        <f t="shared" si="1620"/>
        <v>8/28/13:00</v>
      </c>
    </row>
    <row r="5771" spans="2:31">
      <c r="B5771" s="37">
        <v>8</v>
      </c>
      <c r="C5771" s="38">
        <v>28</v>
      </c>
      <c r="D5771" s="39">
        <v>14</v>
      </c>
      <c r="E5771" s="17">
        <v>20.6</v>
      </c>
      <c r="F5771" s="17">
        <v>418</v>
      </c>
      <c r="G5771" s="17">
        <v>1</v>
      </c>
      <c r="H5771" s="37">
        <f t="shared" si="1608"/>
        <v>69.08</v>
      </c>
      <c r="I5771" s="37">
        <f>IF(H5771&lt;'Roof Calculator'!$G$8, 1, 0)</f>
        <v>0</v>
      </c>
      <c r="J5771" s="37">
        <f>IF(H5771&gt;='Roof Calculator'!$G$8, 1, 0)</f>
        <v>1</v>
      </c>
      <c r="K5771" s="37">
        <f t="shared" si="1609"/>
        <v>0</v>
      </c>
      <c r="L5771" s="37">
        <f t="shared" si="1610"/>
        <v>69.08</v>
      </c>
      <c r="M5771" s="37">
        <v>0</v>
      </c>
      <c r="N5771" s="37">
        <f t="shared" si="1611"/>
        <v>418</v>
      </c>
      <c r="O5771" s="37">
        <v>0</v>
      </c>
      <c r="P5771" s="37">
        <v>0</v>
      </c>
      <c r="Q5771" s="21">
        <f t="shared" si="1612"/>
        <v>39.790999999999997</v>
      </c>
      <c r="R5771" s="21">
        <f t="shared" si="1621"/>
        <v>240.54166666664688</v>
      </c>
      <c r="S5771" s="21">
        <f t="shared" si="1622"/>
        <v>8.8130452264195487</v>
      </c>
      <c r="T5771" s="21">
        <f t="shared" si="1613"/>
        <v>86.147999999999996</v>
      </c>
      <c r="U5771" s="37">
        <f>VLOOKUP(Time_Zone, 'LSTM LookUp'!$B$5:$D$8, 3, FALSE)</f>
        <v>-75</v>
      </c>
      <c r="V5771" s="21">
        <f t="shared" si="1623"/>
        <v>-0.64204211002304823</v>
      </c>
      <c r="W5771" s="21">
        <f t="shared" si="1614"/>
        <v>190.98748947249422</v>
      </c>
      <c r="X5771" s="21">
        <f t="shared" si="1615"/>
        <v>-0.64733981857902345</v>
      </c>
      <c r="Y5771" s="21">
        <f t="shared" si="1616"/>
        <v>417.35266018142096</v>
      </c>
      <c r="Z5771" s="21">
        <f t="shared" si="1624"/>
        <v>132.29350395197031</v>
      </c>
      <c r="AA5771" s="21">
        <f t="shared" si="1617"/>
        <v>0</v>
      </c>
      <c r="AB5771" s="21">
        <f t="shared" si="1618"/>
        <v>132.29350395197031</v>
      </c>
      <c r="AC5771" s="21">
        <f t="shared" si="1619"/>
        <v>69.08</v>
      </c>
      <c r="AD5771" s="21">
        <f t="shared" si="1625"/>
        <v>132.29350395197031</v>
      </c>
      <c r="AE5771" s="21" t="str">
        <f t="shared" si="1620"/>
        <v>8/28/14:00</v>
      </c>
    </row>
    <row r="5772" spans="2:31">
      <c r="B5772" s="37">
        <v>8</v>
      </c>
      <c r="C5772" s="38">
        <v>28</v>
      </c>
      <c r="D5772" s="39">
        <v>15</v>
      </c>
      <c r="E5772" s="17">
        <v>21.7</v>
      </c>
      <c r="F5772" s="17">
        <v>401</v>
      </c>
      <c r="G5772" s="17">
        <v>0</v>
      </c>
      <c r="H5772" s="37">
        <f t="shared" si="1608"/>
        <v>71.06</v>
      </c>
      <c r="I5772" s="37">
        <f>IF(H5772&lt;'Roof Calculator'!$G$8, 1, 0)</f>
        <v>0</v>
      </c>
      <c r="J5772" s="37">
        <f>IF(H5772&gt;='Roof Calculator'!$G$8, 1, 0)</f>
        <v>1</v>
      </c>
      <c r="K5772" s="37">
        <f t="shared" si="1609"/>
        <v>0</v>
      </c>
      <c r="L5772" s="37">
        <f t="shared" si="1610"/>
        <v>71.06</v>
      </c>
      <c r="M5772" s="37">
        <v>0</v>
      </c>
      <c r="N5772" s="37">
        <f t="shared" si="1611"/>
        <v>401</v>
      </c>
      <c r="O5772" s="37">
        <v>0</v>
      </c>
      <c r="P5772" s="37">
        <v>0</v>
      </c>
      <c r="Q5772" s="21">
        <f t="shared" si="1612"/>
        <v>39.790999999999997</v>
      </c>
      <c r="R5772" s="21">
        <f t="shared" si="1621"/>
        <v>240.58333333331353</v>
      </c>
      <c r="S5772" s="21">
        <f t="shared" si="1622"/>
        <v>8.7977695127426774</v>
      </c>
      <c r="T5772" s="21">
        <f t="shared" si="1613"/>
        <v>86.147999999999996</v>
      </c>
      <c r="U5772" s="37">
        <f>VLOOKUP(Time_Zone, 'LSTM LookUp'!$B$5:$D$8, 3, FALSE)</f>
        <v>-75</v>
      </c>
      <c r="V5772" s="21">
        <f t="shared" si="1623"/>
        <v>-0.62900289580520463</v>
      </c>
      <c r="W5772" s="21">
        <f t="shared" si="1614"/>
        <v>205.99074927604869</v>
      </c>
      <c r="X5772" s="21">
        <f t="shared" si="1615"/>
        <v>0</v>
      </c>
      <c r="Y5772" s="21">
        <f t="shared" si="1616"/>
        <v>401</v>
      </c>
      <c r="Z5772" s="21">
        <f t="shared" si="1624"/>
        <v>127.10999628390934</v>
      </c>
      <c r="AA5772" s="21">
        <f t="shared" si="1617"/>
        <v>0</v>
      </c>
      <c r="AB5772" s="21">
        <f t="shared" si="1618"/>
        <v>127.10999628390934</v>
      </c>
      <c r="AC5772" s="21">
        <f t="shared" si="1619"/>
        <v>71.06</v>
      </c>
      <c r="AD5772" s="21">
        <f t="shared" si="1625"/>
        <v>127.10999628390934</v>
      </c>
      <c r="AE5772" s="21" t="str">
        <f t="shared" si="1620"/>
        <v>8/28/15:00</v>
      </c>
    </row>
    <row r="5773" spans="2:31">
      <c r="B5773" s="37">
        <v>8</v>
      </c>
      <c r="C5773" s="38">
        <v>28</v>
      </c>
      <c r="D5773" s="39">
        <v>16</v>
      </c>
      <c r="E5773" s="17">
        <v>20.6</v>
      </c>
      <c r="F5773" s="17">
        <v>316</v>
      </c>
      <c r="G5773" s="17">
        <v>2</v>
      </c>
      <c r="H5773" s="37">
        <f t="shared" si="1608"/>
        <v>69.08</v>
      </c>
      <c r="I5773" s="37">
        <f>IF(H5773&lt;'Roof Calculator'!$G$8, 1, 0)</f>
        <v>0</v>
      </c>
      <c r="J5773" s="37">
        <f>IF(H5773&gt;='Roof Calculator'!$G$8, 1, 0)</f>
        <v>1</v>
      </c>
      <c r="K5773" s="37">
        <f t="shared" si="1609"/>
        <v>0</v>
      </c>
      <c r="L5773" s="37">
        <f t="shared" si="1610"/>
        <v>69.08</v>
      </c>
      <c r="M5773" s="37">
        <v>0</v>
      </c>
      <c r="N5773" s="37">
        <f t="shared" si="1611"/>
        <v>316</v>
      </c>
      <c r="O5773" s="37">
        <v>0</v>
      </c>
      <c r="P5773" s="37">
        <v>0</v>
      </c>
      <c r="Q5773" s="21">
        <f t="shared" si="1612"/>
        <v>39.790999999999997</v>
      </c>
      <c r="R5773" s="21">
        <f t="shared" si="1621"/>
        <v>240.62499999998019</v>
      </c>
      <c r="S5773" s="21">
        <f t="shared" si="1622"/>
        <v>8.7824898675402583</v>
      </c>
      <c r="T5773" s="21">
        <f t="shared" si="1613"/>
        <v>86.147999999999996</v>
      </c>
      <c r="U5773" s="37">
        <f>VLOOKUP(Time_Zone, 'LSTM LookUp'!$B$5:$D$8, 3, FALSE)</f>
        <v>-75</v>
      </c>
      <c r="V5773" s="21">
        <f t="shared" si="1623"/>
        <v>-0.61595254796369348</v>
      </c>
      <c r="W5773" s="21">
        <f t="shared" si="1614"/>
        <v>220.99401186300906</v>
      </c>
      <c r="X5773" s="21">
        <f t="shared" si="1615"/>
        <v>-0.95088711404385129</v>
      </c>
      <c r="Y5773" s="21">
        <f t="shared" si="1616"/>
        <v>315.04911288595616</v>
      </c>
      <c r="Z5773" s="21">
        <f t="shared" si="1624"/>
        <v>99.865066254819993</v>
      </c>
      <c r="AA5773" s="21">
        <f t="shared" si="1617"/>
        <v>0</v>
      </c>
      <c r="AB5773" s="21">
        <f t="shared" si="1618"/>
        <v>99.865066254819993</v>
      </c>
      <c r="AC5773" s="21">
        <f t="shared" si="1619"/>
        <v>69.08</v>
      </c>
      <c r="AD5773" s="21">
        <f t="shared" si="1625"/>
        <v>99.865066254819993</v>
      </c>
      <c r="AE5773" s="21" t="str">
        <f t="shared" si="1620"/>
        <v>8/28/16:00</v>
      </c>
    </row>
    <row r="5774" spans="2:31">
      <c r="B5774" s="37">
        <v>8</v>
      </c>
      <c r="C5774" s="38">
        <v>28</v>
      </c>
      <c r="D5774" s="39">
        <v>17</v>
      </c>
      <c r="E5774" s="17">
        <v>20.6</v>
      </c>
      <c r="F5774" s="17">
        <v>257</v>
      </c>
      <c r="G5774" s="17">
        <v>1</v>
      </c>
      <c r="H5774" s="37">
        <f t="shared" si="1608"/>
        <v>69.08</v>
      </c>
      <c r="I5774" s="37">
        <f>IF(H5774&lt;'Roof Calculator'!$G$8, 1, 0)</f>
        <v>0</v>
      </c>
      <c r="J5774" s="37">
        <f>IF(H5774&gt;='Roof Calculator'!$G$8, 1, 0)</f>
        <v>1</v>
      </c>
      <c r="K5774" s="37">
        <f t="shared" si="1609"/>
        <v>0</v>
      </c>
      <c r="L5774" s="37">
        <f t="shared" si="1610"/>
        <v>69.08</v>
      </c>
      <c r="M5774" s="37">
        <v>0</v>
      </c>
      <c r="N5774" s="37">
        <f t="shared" si="1611"/>
        <v>257</v>
      </c>
      <c r="O5774" s="37">
        <v>0</v>
      </c>
      <c r="P5774" s="37">
        <v>0</v>
      </c>
      <c r="Q5774" s="21">
        <f t="shared" si="1612"/>
        <v>39.790999999999997</v>
      </c>
      <c r="R5774" s="21">
        <f t="shared" si="1621"/>
        <v>240.66666666664685</v>
      </c>
      <c r="S5774" s="21">
        <f t="shared" si="1622"/>
        <v>8.7672062980723027</v>
      </c>
      <c r="T5774" s="21">
        <f t="shared" si="1613"/>
        <v>86.147999999999996</v>
      </c>
      <c r="U5774" s="37">
        <f>VLOOKUP(Time_Zone, 'LSTM LookUp'!$B$5:$D$8, 3, FALSE)</f>
        <v>-75</v>
      </c>
      <c r="V5774" s="21">
        <f t="shared" si="1623"/>
        <v>-0.60289108861984397</v>
      </c>
      <c r="W5774" s="21">
        <f t="shared" si="1614"/>
        <v>235.99727722784507</v>
      </c>
      <c r="X5774" s="21">
        <f t="shared" si="1615"/>
        <v>-0.32713717036738399</v>
      </c>
      <c r="Y5774" s="21">
        <f t="shared" si="1616"/>
        <v>256.67286282963261</v>
      </c>
      <c r="Z5774" s="21">
        <f t="shared" si="1624"/>
        <v>81.360814564725615</v>
      </c>
      <c r="AA5774" s="21">
        <f t="shared" si="1617"/>
        <v>0</v>
      </c>
      <c r="AB5774" s="21">
        <f t="shared" si="1618"/>
        <v>81.360814564725615</v>
      </c>
      <c r="AC5774" s="21">
        <f t="shared" si="1619"/>
        <v>69.08</v>
      </c>
      <c r="AD5774" s="21">
        <f t="shared" si="1625"/>
        <v>81.360814564725615</v>
      </c>
      <c r="AE5774" s="21" t="str">
        <f t="shared" si="1620"/>
        <v>8/28/17:00</v>
      </c>
    </row>
    <row r="5775" spans="2:31">
      <c r="B5775" s="37">
        <v>8</v>
      </c>
      <c r="C5775" s="38">
        <v>28</v>
      </c>
      <c r="D5775" s="39">
        <v>18</v>
      </c>
      <c r="E5775" s="17">
        <v>21.7</v>
      </c>
      <c r="F5775" s="17">
        <v>122</v>
      </c>
      <c r="G5775" s="17">
        <v>268</v>
      </c>
      <c r="H5775" s="37">
        <f t="shared" si="1608"/>
        <v>71.06</v>
      </c>
      <c r="I5775" s="37">
        <f>IF(H5775&lt;'Roof Calculator'!$G$8, 1, 0)</f>
        <v>0</v>
      </c>
      <c r="J5775" s="37">
        <f>IF(H5775&gt;='Roof Calculator'!$G$8, 1, 0)</f>
        <v>1</v>
      </c>
      <c r="K5775" s="37">
        <f t="shared" si="1609"/>
        <v>0</v>
      </c>
      <c r="L5775" s="37">
        <f t="shared" si="1610"/>
        <v>71.06</v>
      </c>
      <c r="M5775" s="37">
        <v>0</v>
      </c>
      <c r="N5775" s="37">
        <f t="shared" si="1611"/>
        <v>122</v>
      </c>
      <c r="O5775" s="37">
        <v>0</v>
      </c>
      <c r="P5775" s="37">
        <v>0</v>
      </c>
      <c r="Q5775" s="21">
        <f t="shared" si="1612"/>
        <v>39.790999999999997</v>
      </c>
      <c r="R5775" s="21">
        <f t="shared" si="1621"/>
        <v>240.7083333333135</v>
      </c>
      <c r="S5775" s="21">
        <f t="shared" si="1622"/>
        <v>8.7519188115983884</v>
      </c>
      <c r="T5775" s="21">
        <f t="shared" si="1613"/>
        <v>86.147999999999996</v>
      </c>
      <c r="U5775" s="37">
        <f>VLOOKUP(Time_Zone, 'LSTM LookUp'!$B$5:$D$8, 3, FALSE)</f>
        <v>-75</v>
      </c>
      <c r="V5775" s="21">
        <f t="shared" si="1623"/>
        <v>-0.58981853992291677</v>
      </c>
      <c r="W5775" s="21">
        <f t="shared" si="1614"/>
        <v>251.00054536501929</v>
      </c>
      <c r="X5775" s="21">
        <f t="shared" si="1615"/>
        <v>-40.163362329121604</v>
      </c>
      <c r="Y5775" s="21">
        <f t="shared" si="1616"/>
        <v>81.836637670878389</v>
      </c>
      <c r="Z5775" s="21">
        <f t="shared" si="1624"/>
        <v>25.940784813548596</v>
      </c>
      <c r="AA5775" s="21">
        <f t="shared" si="1617"/>
        <v>0</v>
      </c>
      <c r="AB5775" s="21">
        <f t="shared" si="1618"/>
        <v>25.940784813548596</v>
      </c>
      <c r="AC5775" s="21">
        <f t="shared" si="1619"/>
        <v>71.06</v>
      </c>
      <c r="AD5775" s="21">
        <f t="shared" si="1625"/>
        <v>25.940784813548596</v>
      </c>
      <c r="AE5775" s="21" t="str">
        <f t="shared" si="1620"/>
        <v>8/28/18:00</v>
      </c>
    </row>
    <row r="5776" spans="2:31">
      <c r="B5776" s="37">
        <v>8</v>
      </c>
      <c r="C5776" s="38">
        <v>28</v>
      </c>
      <c r="D5776" s="39">
        <v>19</v>
      </c>
      <c r="E5776" s="17">
        <v>20</v>
      </c>
      <c r="F5776" s="17">
        <v>47</v>
      </c>
      <c r="G5776" s="17">
        <v>391</v>
      </c>
      <c r="H5776" s="37">
        <f t="shared" si="1608"/>
        <v>68</v>
      </c>
      <c r="I5776" s="37">
        <f>IF(H5776&lt;'Roof Calculator'!$G$8, 1, 0)</f>
        <v>0</v>
      </c>
      <c r="J5776" s="37">
        <f>IF(H5776&gt;='Roof Calculator'!$G$8, 1, 0)</f>
        <v>1</v>
      </c>
      <c r="K5776" s="37">
        <f t="shared" si="1609"/>
        <v>0</v>
      </c>
      <c r="L5776" s="37">
        <f t="shared" si="1610"/>
        <v>68</v>
      </c>
      <c r="M5776" s="37">
        <v>0</v>
      </c>
      <c r="N5776" s="37">
        <f t="shared" si="1611"/>
        <v>47</v>
      </c>
      <c r="O5776" s="37">
        <v>0</v>
      </c>
      <c r="P5776" s="37">
        <v>0</v>
      </c>
      <c r="Q5776" s="21">
        <f t="shared" si="1612"/>
        <v>39.790999999999997</v>
      </c>
      <c r="R5776" s="21">
        <f t="shared" si="1621"/>
        <v>240.74999999998016</v>
      </c>
      <c r="S5776" s="21">
        <f t="shared" si="1622"/>
        <v>8.7366274153776651</v>
      </c>
      <c r="T5776" s="21">
        <f t="shared" si="1613"/>
        <v>86.147999999999996</v>
      </c>
      <c r="U5776" s="37">
        <f>VLOOKUP(Time_Zone, 'LSTM LookUp'!$B$5:$D$8, 3, FALSE)</f>
        <v>-75</v>
      </c>
      <c r="V5776" s="21">
        <f t="shared" si="1623"/>
        <v>-0.57673492405007953</v>
      </c>
      <c r="W5776" s="21">
        <f t="shared" si="1614"/>
        <v>266.00381626898746</v>
      </c>
      <c r="X5776" s="21">
        <f t="shared" si="1615"/>
        <v>17.314371036312117</v>
      </c>
      <c r="Y5776" s="21">
        <f t="shared" si="1616"/>
        <v>64.31437103631211</v>
      </c>
      <c r="Z5776" s="21">
        <f t="shared" si="1624"/>
        <v>20.38653232774962</v>
      </c>
      <c r="AA5776" s="21">
        <f t="shared" si="1617"/>
        <v>0</v>
      </c>
      <c r="AB5776" s="21">
        <f t="shared" si="1618"/>
        <v>20.38653232774962</v>
      </c>
      <c r="AC5776" s="21">
        <f t="shared" si="1619"/>
        <v>68</v>
      </c>
      <c r="AD5776" s="21">
        <f t="shared" si="1625"/>
        <v>20.38653232774962</v>
      </c>
      <c r="AE5776" s="21" t="str">
        <f t="shared" si="1620"/>
        <v>8/28/19:00</v>
      </c>
    </row>
    <row r="5777" spans="2:31">
      <c r="B5777" s="37">
        <v>8</v>
      </c>
      <c r="C5777" s="38">
        <v>28</v>
      </c>
      <c r="D5777" s="39">
        <v>20</v>
      </c>
      <c r="E5777" s="17">
        <v>18.3</v>
      </c>
      <c r="F5777" s="17">
        <v>10</v>
      </c>
      <c r="G5777" s="17">
        <v>7</v>
      </c>
      <c r="H5777" s="37">
        <f t="shared" si="1608"/>
        <v>64.94</v>
      </c>
      <c r="I5777" s="37">
        <f>IF(H5777&lt;'Roof Calculator'!$G$8, 1, 0)</f>
        <v>0</v>
      </c>
      <c r="J5777" s="37">
        <f>IF(H5777&gt;='Roof Calculator'!$G$8, 1, 0)</f>
        <v>1</v>
      </c>
      <c r="K5777" s="37">
        <f t="shared" si="1609"/>
        <v>0</v>
      </c>
      <c r="L5777" s="37">
        <f t="shared" si="1610"/>
        <v>64.94</v>
      </c>
      <c r="M5777" s="37">
        <v>0</v>
      </c>
      <c r="N5777" s="37">
        <f t="shared" si="1611"/>
        <v>10</v>
      </c>
      <c r="O5777" s="37">
        <v>0</v>
      </c>
      <c r="P5777" s="37">
        <v>0</v>
      </c>
      <c r="Q5777" s="21">
        <f t="shared" si="1612"/>
        <v>39.790999999999997</v>
      </c>
      <c r="R5777" s="21">
        <f t="shared" si="1621"/>
        <v>240.79166666664682</v>
      </c>
      <c r="S5777" s="21">
        <f t="shared" si="1622"/>
        <v>8.7213321166687958</v>
      </c>
      <c r="T5777" s="21">
        <f t="shared" si="1613"/>
        <v>86.147999999999996</v>
      </c>
      <c r="U5777" s="37">
        <f>VLOOKUP(Time_Zone, 'LSTM LookUp'!$B$5:$D$8, 3, FALSE)</f>
        <v>-75</v>
      </c>
      <c r="V5777" s="21">
        <f t="shared" si="1623"/>
        <v>-0.56364026320631799</v>
      </c>
      <c r="W5777" s="21">
        <f t="shared" si="1614"/>
        <v>281.0070899341984</v>
      </c>
      <c r="X5777" s="21">
        <f t="shared" si="1615"/>
        <v>1.6943668480306568</v>
      </c>
      <c r="Y5777" s="21">
        <f t="shared" si="1616"/>
        <v>11.694366848030658</v>
      </c>
      <c r="Z5777" s="21">
        <f t="shared" si="1624"/>
        <v>3.7069100413861582</v>
      </c>
      <c r="AA5777" s="21">
        <f t="shared" si="1617"/>
        <v>0</v>
      </c>
      <c r="AB5777" s="21">
        <f t="shared" si="1618"/>
        <v>3.7069100413861582</v>
      </c>
      <c r="AC5777" s="21">
        <f t="shared" si="1619"/>
        <v>64.94</v>
      </c>
      <c r="AD5777" s="21">
        <f t="shared" si="1625"/>
        <v>3.7069100413861582</v>
      </c>
      <c r="AE5777" s="21" t="str">
        <f t="shared" si="1620"/>
        <v>8/28/20:00</v>
      </c>
    </row>
    <row r="5778" spans="2:31">
      <c r="B5778" s="37">
        <v>8</v>
      </c>
      <c r="C5778" s="38">
        <v>28</v>
      </c>
      <c r="D5778" s="39">
        <v>21</v>
      </c>
      <c r="E5778" s="17">
        <v>17.2</v>
      </c>
      <c r="F5778" s="17">
        <v>0</v>
      </c>
      <c r="G5778" s="17">
        <v>0</v>
      </c>
      <c r="H5778" s="37">
        <f t="shared" si="1608"/>
        <v>62.959999999999994</v>
      </c>
      <c r="I5778" s="37">
        <f>IF(H5778&lt;'Roof Calculator'!$G$8, 1, 0)</f>
        <v>0</v>
      </c>
      <c r="J5778" s="37">
        <f>IF(H5778&gt;='Roof Calculator'!$G$8, 1, 0)</f>
        <v>1</v>
      </c>
      <c r="K5778" s="37">
        <f t="shared" si="1609"/>
        <v>0</v>
      </c>
      <c r="L5778" s="37">
        <f t="shared" si="1610"/>
        <v>62.959999999999994</v>
      </c>
      <c r="M5778" s="37">
        <v>0</v>
      </c>
      <c r="N5778" s="37">
        <f t="shared" si="1611"/>
        <v>0</v>
      </c>
      <c r="O5778" s="37">
        <v>0</v>
      </c>
      <c r="P5778" s="37">
        <v>0</v>
      </c>
      <c r="Q5778" s="21">
        <f t="shared" si="1612"/>
        <v>39.790999999999997</v>
      </c>
      <c r="R5778" s="21">
        <f t="shared" si="1621"/>
        <v>240.83333333331348</v>
      </c>
      <c r="S5778" s="21">
        <f t="shared" si="1622"/>
        <v>8.7060329227300244</v>
      </c>
      <c r="T5778" s="21">
        <f t="shared" si="1613"/>
        <v>86.147999999999996</v>
      </c>
      <c r="U5778" s="37">
        <f>VLOOKUP(Time_Zone, 'LSTM LookUp'!$B$5:$D$8, 3, FALSE)</f>
        <v>-75</v>
      </c>
      <c r="V5778" s="21">
        <f t="shared" si="1623"/>
        <v>-0.55053457962444352</v>
      </c>
      <c r="W5778" s="21">
        <f t="shared" si="1614"/>
        <v>296.01036635509394</v>
      </c>
      <c r="X5778" s="21">
        <f t="shared" si="1615"/>
        <v>0</v>
      </c>
      <c r="Y5778" s="21">
        <f t="shared" si="1616"/>
        <v>0</v>
      </c>
      <c r="Z5778" s="21">
        <f t="shared" si="1624"/>
        <v>0</v>
      </c>
      <c r="AA5778" s="21">
        <f t="shared" si="1617"/>
        <v>0</v>
      </c>
      <c r="AB5778" s="21">
        <f t="shared" si="1618"/>
        <v>0</v>
      </c>
      <c r="AC5778" s="21">
        <f t="shared" si="1619"/>
        <v>62.959999999999994</v>
      </c>
      <c r="AD5778" s="21">
        <f t="shared" si="1625"/>
        <v>0</v>
      </c>
      <c r="AE5778" s="21" t="str">
        <f t="shared" si="1620"/>
        <v>8/28/21:00</v>
      </c>
    </row>
    <row r="5779" spans="2:31">
      <c r="B5779" s="37">
        <v>8</v>
      </c>
      <c r="C5779" s="38">
        <v>28</v>
      </c>
      <c r="D5779" s="39">
        <v>22</v>
      </c>
      <c r="E5779" s="17">
        <v>16.100000000000001</v>
      </c>
      <c r="F5779" s="17">
        <v>0</v>
      </c>
      <c r="G5779" s="17">
        <v>0</v>
      </c>
      <c r="H5779" s="37">
        <f t="shared" si="1608"/>
        <v>60.980000000000004</v>
      </c>
      <c r="I5779" s="37">
        <f>IF(H5779&lt;'Roof Calculator'!$G$8, 1, 0)</f>
        <v>0</v>
      </c>
      <c r="J5779" s="37">
        <f>IF(H5779&gt;='Roof Calculator'!$G$8, 1, 0)</f>
        <v>1</v>
      </c>
      <c r="K5779" s="37">
        <f t="shared" si="1609"/>
        <v>0</v>
      </c>
      <c r="L5779" s="37">
        <f t="shared" si="1610"/>
        <v>60.980000000000004</v>
      </c>
      <c r="M5779" s="37">
        <v>0</v>
      </c>
      <c r="N5779" s="37">
        <f t="shared" si="1611"/>
        <v>0</v>
      </c>
      <c r="O5779" s="37">
        <v>0</v>
      </c>
      <c r="P5779" s="37">
        <v>0</v>
      </c>
      <c r="Q5779" s="21">
        <f t="shared" si="1612"/>
        <v>39.790999999999997</v>
      </c>
      <c r="R5779" s="21">
        <f t="shared" si="1621"/>
        <v>240.87499999998013</v>
      </c>
      <c r="S5779" s="21">
        <f t="shared" si="1622"/>
        <v>8.6907298408191185</v>
      </c>
      <c r="T5779" s="21">
        <f t="shared" si="1613"/>
        <v>86.147999999999996</v>
      </c>
      <c r="U5779" s="37">
        <f>VLOOKUP(Time_Zone, 'LSTM LookUp'!$B$5:$D$8, 3, FALSE)</f>
        <v>-75</v>
      </c>
      <c r="V5779" s="21">
        <f t="shared" si="1623"/>
        <v>-0.53741789556500574</v>
      </c>
      <c r="W5779" s="21">
        <f t="shared" si="1614"/>
        <v>311.01364552610875</v>
      </c>
      <c r="X5779" s="21">
        <f t="shared" si="1615"/>
        <v>0</v>
      </c>
      <c r="Y5779" s="21">
        <f t="shared" si="1616"/>
        <v>0</v>
      </c>
      <c r="Z5779" s="21">
        <f t="shared" si="1624"/>
        <v>0</v>
      </c>
      <c r="AA5779" s="21">
        <f t="shared" si="1617"/>
        <v>0</v>
      </c>
      <c r="AB5779" s="21">
        <f t="shared" si="1618"/>
        <v>0</v>
      </c>
      <c r="AC5779" s="21">
        <f t="shared" si="1619"/>
        <v>60.980000000000004</v>
      </c>
      <c r="AD5779" s="21">
        <f t="shared" si="1625"/>
        <v>0</v>
      </c>
      <c r="AE5779" s="21" t="str">
        <f t="shared" si="1620"/>
        <v>8/28/22:00</v>
      </c>
    </row>
    <row r="5780" spans="2:31">
      <c r="B5780" s="37">
        <v>8</v>
      </c>
      <c r="C5780" s="38">
        <v>28</v>
      </c>
      <c r="D5780" s="39">
        <v>23</v>
      </c>
      <c r="E5780" s="17">
        <v>15.6</v>
      </c>
      <c r="F5780" s="17">
        <v>0</v>
      </c>
      <c r="G5780" s="17">
        <v>0</v>
      </c>
      <c r="H5780" s="37">
        <f t="shared" si="1608"/>
        <v>60.08</v>
      </c>
      <c r="I5780" s="37">
        <f>IF(H5780&lt;'Roof Calculator'!$G$8, 1, 0)</f>
        <v>0</v>
      </c>
      <c r="J5780" s="37">
        <f>IF(H5780&gt;='Roof Calculator'!$G$8, 1, 0)</f>
        <v>1</v>
      </c>
      <c r="K5780" s="37">
        <f t="shared" si="1609"/>
        <v>0</v>
      </c>
      <c r="L5780" s="37">
        <f t="shared" si="1610"/>
        <v>60.08</v>
      </c>
      <c r="M5780" s="37">
        <v>0</v>
      </c>
      <c r="N5780" s="37">
        <f t="shared" si="1611"/>
        <v>0</v>
      </c>
      <c r="O5780" s="37">
        <v>0</v>
      </c>
      <c r="P5780" s="37">
        <v>0</v>
      </c>
      <c r="Q5780" s="21">
        <f t="shared" si="1612"/>
        <v>39.790999999999997</v>
      </c>
      <c r="R5780" s="21">
        <f t="shared" si="1621"/>
        <v>240.91666666664679</v>
      </c>
      <c r="S5780" s="21">
        <f t="shared" si="1622"/>
        <v>8.6754228781934017</v>
      </c>
      <c r="T5780" s="21">
        <f t="shared" si="1613"/>
        <v>86.147999999999996</v>
      </c>
      <c r="U5780" s="37">
        <f>VLOOKUP(Time_Zone, 'LSTM LookUp'!$B$5:$D$8, 3, FALSE)</f>
        <v>-75</v>
      </c>
      <c r="V5780" s="21">
        <f t="shared" si="1623"/>
        <v>-0.52429023331626468</v>
      </c>
      <c r="W5780" s="21">
        <f t="shared" si="1614"/>
        <v>326.01692744167087</v>
      </c>
      <c r="X5780" s="21">
        <f t="shared" si="1615"/>
        <v>0</v>
      </c>
      <c r="Y5780" s="21">
        <f t="shared" si="1616"/>
        <v>0</v>
      </c>
      <c r="Z5780" s="21">
        <f t="shared" si="1624"/>
        <v>0</v>
      </c>
      <c r="AA5780" s="21">
        <f t="shared" si="1617"/>
        <v>0</v>
      </c>
      <c r="AB5780" s="21">
        <f t="shared" si="1618"/>
        <v>0</v>
      </c>
      <c r="AC5780" s="21">
        <f t="shared" si="1619"/>
        <v>60.08</v>
      </c>
      <c r="AD5780" s="21">
        <f t="shared" si="1625"/>
        <v>0</v>
      </c>
      <c r="AE5780" s="21" t="str">
        <f t="shared" si="1620"/>
        <v>8/28/23:00</v>
      </c>
    </row>
    <row r="5781" spans="2:31">
      <c r="B5781" s="37">
        <v>8</v>
      </c>
      <c r="C5781" s="38">
        <v>28</v>
      </c>
      <c r="D5781" s="39">
        <v>24</v>
      </c>
      <c r="E5781" s="17">
        <v>14.4</v>
      </c>
      <c r="F5781" s="17">
        <v>0</v>
      </c>
      <c r="G5781" s="17">
        <v>0</v>
      </c>
      <c r="H5781" s="37">
        <f t="shared" si="1608"/>
        <v>57.92</v>
      </c>
      <c r="I5781" s="37">
        <f>IF(H5781&lt;'Roof Calculator'!$G$8, 1, 0)</f>
        <v>0</v>
      </c>
      <c r="J5781" s="37">
        <f>IF(H5781&gt;='Roof Calculator'!$G$8, 1, 0)</f>
        <v>1</v>
      </c>
      <c r="K5781" s="37">
        <f t="shared" si="1609"/>
        <v>0</v>
      </c>
      <c r="L5781" s="37">
        <f t="shared" si="1610"/>
        <v>57.92</v>
      </c>
      <c r="M5781" s="37">
        <v>0</v>
      </c>
      <c r="N5781" s="37">
        <f t="shared" si="1611"/>
        <v>0</v>
      </c>
      <c r="O5781" s="37">
        <v>0</v>
      </c>
      <c r="P5781" s="37">
        <v>0</v>
      </c>
      <c r="Q5781" s="21">
        <f t="shared" si="1612"/>
        <v>39.790999999999997</v>
      </c>
      <c r="R5781" s="21">
        <f t="shared" si="1621"/>
        <v>240.95833333331345</v>
      </c>
      <c r="S5781" s="21">
        <f t="shared" si="1622"/>
        <v>8.6601120421097555</v>
      </c>
      <c r="T5781" s="21">
        <f t="shared" si="1613"/>
        <v>86.147999999999996</v>
      </c>
      <c r="U5781" s="37">
        <f>VLOOKUP(Time_Zone, 'LSTM LookUp'!$B$5:$D$8, 3, FALSE)</f>
        <v>-75</v>
      </c>
      <c r="V5781" s="21">
        <f t="shared" si="1623"/>
        <v>-0.51115161519417796</v>
      </c>
      <c r="W5781" s="21">
        <f t="shared" si="1614"/>
        <v>341.02021209620142</v>
      </c>
      <c r="X5781" s="21">
        <f t="shared" si="1615"/>
        <v>0</v>
      </c>
      <c r="Y5781" s="21">
        <f t="shared" si="1616"/>
        <v>0</v>
      </c>
      <c r="Z5781" s="21">
        <f t="shared" si="1624"/>
        <v>0</v>
      </c>
      <c r="AA5781" s="21">
        <f t="shared" si="1617"/>
        <v>0</v>
      </c>
      <c r="AB5781" s="21">
        <f t="shared" si="1618"/>
        <v>0</v>
      </c>
      <c r="AC5781" s="21">
        <f t="shared" si="1619"/>
        <v>57.92</v>
      </c>
      <c r="AD5781" s="21">
        <f t="shared" si="1625"/>
        <v>0</v>
      </c>
      <c r="AE5781" s="21" t="str">
        <f t="shared" si="1620"/>
        <v>8/28/24:00</v>
      </c>
    </row>
    <row r="5782" spans="2:31">
      <c r="B5782" s="37">
        <v>8</v>
      </c>
      <c r="C5782" s="38">
        <v>29</v>
      </c>
      <c r="D5782" s="39">
        <v>1</v>
      </c>
      <c r="E5782" s="17">
        <v>12.8</v>
      </c>
      <c r="F5782" s="17">
        <v>0</v>
      </c>
      <c r="G5782" s="17">
        <v>0</v>
      </c>
      <c r="H5782" s="37">
        <f t="shared" ref="H5782:H5845" si="1626">E5782*9/5+32</f>
        <v>55.04</v>
      </c>
      <c r="I5782" s="37">
        <f>IF(H5782&lt;'Roof Calculator'!$G$8, 1, 0)</f>
        <v>0</v>
      </c>
      <c r="J5782" s="37">
        <f>IF(H5782&gt;='Roof Calculator'!$G$8, 1, 0)</f>
        <v>1</v>
      </c>
      <c r="K5782" s="37">
        <f t="shared" ref="K5782:K5845" si="1627">I5782*H5782</f>
        <v>0</v>
      </c>
      <c r="L5782" s="37">
        <f t="shared" ref="L5782:L5845" si="1628">J5782*H5782</f>
        <v>55.04</v>
      </c>
      <c r="M5782" s="37">
        <v>0</v>
      </c>
      <c r="N5782" s="37">
        <f t="shared" ref="N5782:N5845" si="1629">F5782*(180-M5782)/180</f>
        <v>0</v>
      </c>
      <c r="O5782" s="37">
        <v>0</v>
      </c>
      <c r="P5782" s="37">
        <v>0</v>
      </c>
      <c r="Q5782" s="21">
        <f t="shared" ref="Q5782:Q5845" si="1630">Latitude</f>
        <v>39.790999999999997</v>
      </c>
      <c r="R5782" s="21">
        <f t="shared" si="1621"/>
        <v>240.9999999999801</v>
      </c>
      <c r="S5782" s="21">
        <f t="shared" si="1622"/>
        <v>8.6447973398245992</v>
      </c>
      <c r="T5782" s="21">
        <f t="shared" ref="T5782:T5845" si="1631">Longitude</f>
        <v>86.147999999999996</v>
      </c>
      <c r="U5782" s="37">
        <f>VLOOKUP(Time_Zone, 'LSTM LookUp'!$B$5:$D$8, 3, FALSE)</f>
        <v>-75</v>
      </c>
      <c r="V5782" s="21">
        <f t="shared" si="1623"/>
        <v>-0.49800206354230248</v>
      </c>
      <c r="W5782" s="21">
        <f t="shared" ref="W5782:W5845" si="1632">15*((D5782+(4*(T5782-U5782)+V5782)/60)-12)</f>
        <v>-3.9765005158855793</v>
      </c>
      <c r="X5782" s="21">
        <f t="shared" ref="X5782:X5845" si="1633">G5782*(SIN(S5782*PI()/180)*SIN(Q5782*PI()/180)*COS(O5782*PI()/180)-SIN(S5782*PI()/180)*COS(Q5782*PI()/180)*SIN(O5782*PI()/180)*COS(P5782*PI()/180)+COS(S5782*PI()/180)*COS(Q5782*PI()/180)*COS(O5782*PI()/180)*COS(W5782*PI()/180)+COS(S5782*PI()/180)*SIN(Q5782*PI()/180)*SIN(O5782*PI()/180)*COS(P5782*PI()/180)*COS(W5782*PI()/180)+COS(S5782*PI()/180)*SIN(P5782*PI()/180)*SIN(W5782*PI()/180)*SIN(O5782*PI()/180))</f>
        <v>0</v>
      </c>
      <c r="Y5782" s="21">
        <f t="shared" ref="Y5782:Y5845" si="1634">X5782+N5782</f>
        <v>0</v>
      </c>
      <c r="Z5782" s="21">
        <f t="shared" si="1624"/>
        <v>0</v>
      </c>
      <c r="AA5782" s="21">
        <f t="shared" ref="AA5782:AA5845" si="1635">Z5782*I5782</f>
        <v>0</v>
      </c>
      <c r="AB5782" s="21">
        <f t="shared" ref="AB5782:AB5845" si="1636">Z5782*J5782</f>
        <v>0</v>
      </c>
      <c r="AC5782" s="21">
        <f t="shared" ref="AC5782:AC5845" si="1637">L5782</f>
        <v>55.04</v>
      </c>
      <c r="AD5782" s="21">
        <f t="shared" si="1625"/>
        <v>0</v>
      </c>
      <c r="AE5782" s="21" t="str">
        <f t="shared" ref="AE5782:AE5845" si="1638">CONCATENATE(B5782, "/", C5782, "/", D5782,":00")</f>
        <v>8/29/1:00</v>
      </c>
    </row>
    <row r="5783" spans="2:31">
      <c r="B5783" s="37">
        <v>8</v>
      </c>
      <c r="C5783" s="38">
        <v>29</v>
      </c>
      <c r="D5783" s="39">
        <v>2</v>
      </c>
      <c r="E5783" s="17">
        <v>12.2</v>
      </c>
      <c r="F5783" s="17">
        <v>0</v>
      </c>
      <c r="G5783" s="17">
        <v>0</v>
      </c>
      <c r="H5783" s="37">
        <f t="shared" si="1626"/>
        <v>53.96</v>
      </c>
      <c r="I5783" s="37">
        <f>IF(H5783&lt;'Roof Calculator'!$G$8, 1, 0)</f>
        <v>1</v>
      </c>
      <c r="J5783" s="37">
        <f>IF(H5783&gt;='Roof Calculator'!$G$8, 1, 0)</f>
        <v>0</v>
      </c>
      <c r="K5783" s="37">
        <f t="shared" si="1627"/>
        <v>53.96</v>
      </c>
      <c r="L5783" s="37">
        <f t="shared" si="1628"/>
        <v>0</v>
      </c>
      <c r="M5783" s="37">
        <v>0</v>
      </c>
      <c r="N5783" s="37">
        <f t="shared" si="1629"/>
        <v>0</v>
      </c>
      <c r="O5783" s="37">
        <v>0</v>
      </c>
      <c r="P5783" s="37">
        <v>0</v>
      </c>
      <c r="Q5783" s="21">
        <f t="shared" si="1630"/>
        <v>39.790999999999997</v>
      </c>
      <c r="R5783" s="21">
        <f t="shared" ref="R5783:R5846" si="1639">R5782+1/24</f>
        <v>241.04166666664676</v>
      </c>
      <c r="S5783" s="21">
        <f t="shared" ref="S5783:S5846" si="1640">ASIN(SIN(23.45*PI()/180)*SIN((360/365*(R5783-81))*PI()/180))*180/PI()</f>
        <v>8.6294787785938816</v>
      </c>
      <c r="T5783" s="21">
        <f t="shared" si="1631"/>
        <v>86.147999999999996</v>
      </c>
      <c r="U5783" s="37">
        <f>VLOOKUP(Time_Zone, 'LSTM LookUp'!$B$5:$D$8, 3, FALSE)</f>
        <v>-75</v>
      </c>
      <c r="V5783" s="21">
        <f t="shared" ref="V5783:V5846" si="1641">9.87*SIN(2*(360/365*(R5783-81))*PI()/180)-7.53*COS((360/365*(R5783-81))*PI()/180)-1.5*SIN((360/365*(R5783-81))*PI()/180)</f>
        <v>-0.48484160073177973</v>
      </c>
      <c r="W5783" s="21">
        <f t="shared" si="1632"/>
        <v>11.026789599817048</v>
      </c>
      <c r="X5783" s="21">
        <f t="shared" si="1633"/>
        <v>0</v>
      </c>
      <c r="Y5783" s="21">
        <f t="shared" si="1634"/>
        <v>0</v>
      </c>
      <c r="Z5783" s="21">
        <f t="shared" ref="Z5783:Z5846" si="1642">Y5783/10.764*3.412</f>
        <v>0</v>
      </c>
      <c r="AA5783" s="21">
        <f t="shared" si="1635"/>
        <v>0</v>
      </c>
      <c r="AB5783" s="21">
        <f t="shared" si="1636"/>
        <v>0</v>
      </c>
      <c r="AC5783" s="21">
        <f t="shared" si="1637"/>
        <v>0</v>
      </c>
      <c r="AD5783" s="21">
        <f t="shared" ref="AD5783:AD5846" si="1643">AB5783</f>
        <v>0</v>
      </c>
      <c r="AE5783" s="21" t="str">
        <f t="shared" si="1638"/>
        <v>8/29/2:00</v>
      </c>
    </row>
    <row r="5784" spans="2:31">
      <c r="B5784" s="37">
        <v>8</v>
      </c>
      <c r="C5784" s="38">
        <v>29</v>
      </c>
      <c r="D5784" s="39">
        <v>3</v>
      </c>
      <c r="E5784" s="17">
        <v>11.7</v>
      </c>
      <c r="F5784" s="17">
        <v>0</v>
      </c>
      <c r="G5784" s="17">
        <v>0</v>
      </c>
      <c r="H5784" s="37">
        <f t="shared" si="1626"/>
        <v>53.06</v>
      </c>
      <c r="I5784" s="37">
        <f>IF(H5784&lt;'Roof Calculator'!$G$8, 1, 0)</f>
        <v>1</v>
      </c>
      <c r="J5784" s="37">
        <f>IF(H5784&gt;='Roof Calculator'!$G$8, 1, 0)</f>
        <v>0</v>
      </c>
      <c r="K5784" s="37">
        <f t="shared" si="1627"/>
        <v>53.06</v>
      </c>
      <c r="L5784" s="37">
        <f t="shared" si="1628"/>
        <v>0</v>
      </c>
      <c r="M5784" s="37">
        <v>0</v>
      </c>
      <c r="N5784" s="37">
        <f t="shared" si="1629"/>
        <v>0</v>
      </c>
      <c r="O5784" s="37">
        <v>0</v>
      </c>
      <c r="P5784" s="37">
        <v>0</v>
      </c>
      <c r="Q5784" s="21">
        <f t="shared" si="1630"/>
        <v>39.790999999999997</v>
      </c>
      <c r="R5784" s="21">
        <f t="shared" si="1639"/>
        <v>241.08333333331342</v>
      </c>
      <c r="S5784" s="21">
        <f t="shared" si="1640"/>
        <v>8.6141563656731357</v>
      </c>
      <c r="T5784" s="21">
        <f t="shared" si="1631"/>
        <v>86.147999999999996</v>
      </c>
      <c r="U5784" s="37">
        <f>VLOOKUP(Time_Zone, 'LSTM LookUp'!$B$5:$D$8, 3, FALSE)</f>
        <v>-75</v>
      </c>
      <c r="V5784" s="21">
        <f t="shared" si="1641"/>
        <v>-0.47167024916131406</v>
      </c>
      <c r="W5784" s="21">
        <f t="shared" si="1632"/>
        <v>26.03008243770967</v>
      </c>
      <c r="X5784" s="21">
        <f t="shared" si="1633"/>
        <v>0</v>
      </c>
      <c r="Y5784" s="21">
        <f t="shared" si="1634"/>
        <v>0</v>
      </c>
      <c r="Z5784" s="21">
        <f t="shared" si="1642"/>
        <v>0</v>
      </c>
      <c r="AA5784" s="21">
        <f t="shared" si="1635"/>
        <v>0</v>
      </c>
      <c r="AB5784" s="21">
        <f t="shared" si="1636"/>
        <v>0</v>
      </c>
      <c r="AC5784" s="21">
        <f t="shared" si="1637"/>
        <v>0</v>
      </c>
      <c r="AD5784" s="21">
        <f t="shared" si="1643"/>
        <v>0</v>
      </c>
      <c r="AE5784" s="21" t="str">
        <f t="shared" si="1638"/>
        <v>8/29/3:00</v>
      </c>
    </row>
    <row r="5785" spans="2:31">
      <c r="B5785" s="37">
        <v>8</v>
      </c>
      <c r="C5785" s="38">
        <v>29</v>
      </c>
      <c r="D5785" s="39">
        <v>4</v>
      </c>
      <c r="E5785" s="17">
        <v>12.8</v>
      </c>
      <c r="F5785" s="17">
        <v>0</v>
      </c>
      <c r="G5785" s="17">
        <v>0</v>
      </c>
      <c r="H5785" s="37">
        <f t="shared" si="1626"/>
        <v>55.04</v>
      </c>
      <c r="I5785" s="37">
        <f>IF(H5785&lt;'Roof Calculator'!$G$8, 1, 0)</f>
        <v>0</v>
      </c>
      <c r="J5785" s="37">
        <f>IF(H5785&gt;='Roof Calculator'!$G$8, 1, 0)</f>
        <v>1</v>
      </c>
      <c r="K5785" s="37">
        <f t="shared" si="1627"/>
        <v>0</v>
      </c>
      <c r="L5785" s="37">
        <f t="shared" si="1628"/>
        <v>55.04</v>
      </c>
      <c r="M5785" s="37">
        <v>0</v>
      </c>
      <c r="N5785" s="37">
        <f t="shared" si="1629"/>
        <v>0</v>
      </c>
      <c r="O5785" s="37">
        <v>0</v>
      </c>
      <c r="P5785" s="37">
        <v>0</v>
      </c>
      <c r="Q5785" s="21">
        <f t="shared" si="1630"/>
        <v>39.790999999999997</v>
      </c>
      <c r="R5785" s="21">
        <f t="shared" si="1639"/>
        <v>241.12499999998008</v>
      </c>
      <c r="S5785" s="21">
        <f t="shared" si="1640"/>
        <v>8.5988301083174061</v>
      </c>
      <c r="T5785" s="21">
        <f t="shared" si="1631"/>
        <v>86.147999999999996</v>
      </c>
      <c r="U5785" s="37">
        <f>VLOOKUP(Time_Zone, 'LSTM LookUp'!$B$5:$D$8, 3, FALSE)</f>
        <v>-75</v>
      </c>
      <c r="V5785" s="21">
        <f t="shared" si="1641"/>
        <v>-0.45848803125708382</v>
      </c>
      <c r="W5785" s="21">
        <f t="shared" si="1632"/>
        <v>41.033377992185727</v>
      </c>
      <c r="X5785" s="21">
        <f t="shared" si="1633"/>
        <v>0</v>
      </c>
      <c r="Y5785" s="21">
        <f t="shared" si="1634"/>
        <v>0</v>
      </c>
      <c r="Z5785" s="21">
        <f t="shared" si="1642"/>
        <v>0</v>
      </c>
      <c r="AA5785" s="21">
        <f t="shared" si="1635"/>
        <v>0</v>
      </c>
      <c r="AB5785" s="21">
        <f t="shared" si="1636"/>
        <v>0</v>
      </c>
      <c r="AC5785" s="21">
        <f t="shared" si="1637"/>
        <v>55.04</v>
      </c>
      <c r="AD5785" s="21">
        <f t="shared" si="1643"/>
        <v>0</v>
      </c>
      <c r="AE5785" s="21" t="str">
        <f t="shared" si="1638"/>
        <v>8/29/4:00</v>
      </c>
    </row>
    <row r="5786" spans="2:31">
      <c r="B5786" s="37">
        <v>8</v>
      </c>
      <c r="C5786" s="38">
        <v>29</v>
      </c>
      <c r="D5786" s="39">
        <v>5</v>
      </c>
      <c r="E5786" s="17">
        <v>12.8</v>
      </c>
      <c r="F5786" s="17">
        <v>0</v>
      </c>
      <c r="G5786" s="17">
        <v>0</v>
      </c>
      <c r="H5786" s="37">
        <f t="shared" si="1626"/>
        <v>55.04</v>
      </c>
      <c r="I5786" s="37">
        <f>IF(H5786&lt;'Roof Calculator'!$G$8, 1, 0)</f>
        <v>0</v>
      </c>
      <c r="J5786" s="37">
        <f>IF(H5786&gt;='Roof Calculator'!$G$8, 1, 0)</f>
        <v>1</v>
      </c>
      <c r="K5786" s="37">
        <f t="shared" si="1627"/>
        <v>0</v>
      </c>
      <c r="L5786" s="37">
        <f t="shared" si="1628"/>
        <v>55.04</v>
      </c>
      <c r="M5786" s="37">
        <v>0</v>
      </c>
      <c r="N5786" s="37">
        <f t="shared" si="1629"/>
        <v>0</v>
      </c>
      <c r="O5786" s="37">
        <v>0</v>
      </c>
      <c r="P5786" s="37">
        <v>0</v>
      </c>
      <c r="Q5786" s="21">
        <f t="shared" si="1630"/>
        <v>39.790999999999997</v>
      </c>
      <c r="R5786" s="21">
        <f t="shared" si="1639"/>
        <v>241.16666666664673</v>
      </c>
      <c r="S5786" s="21">
        <f t="shared" si="1640"/>
        <v>8.5835000137812862</v>
      </c>
      <c r="T5786" s="21">
        <f t="shared" si="1631"/>
        <v>86.147999999999996</v>
      </c>
      <c r="U5786" s="37">
        <f>VLOOKUP(Time_Zone, 'LSTM LookUp'!$B$5:$D$8, 3, FALSE)</f>
        <v>-75</v>
      </c>
      <c r="V5786" s="21">
        <f t="shared" si="1641"/>
        <v>-0.4452949694727163</v>
      </c>
      <c r="W5786" s="21">
        <f t="shared" si="1632"/>
        <v>56.036676257631825</v>
      </c>
      <c r="X5786" s="21">
        <f t="shared" si="1633"/>
        <v>0</v>
      </c>
      <c r="Y5786" s="21">
        <f t="shared" si="1634"/>
        <v>0</v>
      </c>
      <c r="Z5786" s="21">
        <f t="shared" si="1642"/>
        <v>0</v>
      </c>
      <c r="AA5786" s="21">
        <f t="shared" si="1635"/>
        <v>0</v>
      </c>
      <c r="AB5786" s="21">
        <f t="shared" si="1636"/>
        <v>0</v>
      </c>
      <c r="AC5786" s="21">
        <f t="shared" si="1637"/>
        <v>55.04</v>
      </c>
      <c r="AD5786" s="21">
        <f t="shared" si="1643"/>
        <v>0</v>
      </c>
      <c r="AE5786" s="21" t="str">
        <f t="shared" si="1638"/>
        <v>8/29/5:00</v>
      </c>
    </row>
    <row r="5787" spans="2:31">
      <c r="B5787" s="37">
        <v>8</v>
      </c>
      <c r="C5787" s="38">
        <v>29</v>
      </c>
      <c r="D5787" s="39">
        <v>6</v>
      </c>
      <c r="E5787" s="17">
        <v>11.1</v>
      </c>
      <c r="F5787" s="17">
        <v>0</v>
      </c>
      <c r="G5787" s="17">
        <v>0</v>
      </c>
      <c r="H5787" s="37">
        <f t="shared" si="1626"/>
        <v>51.98</v>
      </c>
      <c r="I5787" s="37">
        <f>IF(H5787&lt;'Roof Calculator'!$G$8, 1, 0)</f>
        <v>1</v>
      </c>
      <c r="J5787" s="37">
        <f>IF(H5787&gt;='Roof Calculator'!$G$8, 1, 0)</f>
        <v>0</v>
      </c>
      <c r="K5787" s="37">
        <f t="shared" si="1627"/>
        <v>51.98</v>
      </c>
      <c r="L5787" s="37">
        <f t="shared" si="1628"/>
        <v>0</v>
      </c>
      <c r="M5787" s="37">
        <v>0</v>
      </c>
      <c r="N5787" s="37">
        <f t="shared" si="1629"/>
        <v>0</v>
      </c>
      <c r="O5787" s="37">
        <v>0</v>
      </c>
      <c r="P5787" s="37">
        <v>0</v>
      </c>
      <c r="Q5787" s="21">
        <f t="shared" si="1630"/>
        <v>39.790999999999997</v>
      </c>
      <c r="R5787" s="21">
        <f t="shared" si="1639"/>
        <v>241.20833333331339</v>
      </c>
      <c r="S5787" s="21">
        <f t="shared" si="1640"/>
        <v>8.568166089318936</v>
      </c>
      <c r="T5787" s="21">
        <f t="shared" si="1631"/>
        <v>86.147999999999996</v>
      </c>
      <c r="U5787" s="37">
        <f>VLOOKUP(Time_Zone, 'LSTM LookUp'!$B$5:$D$8, 3, FALSE)</f>
        <v>-75</v>
      </c>
      <c r="V5787" s="21">
        <f t="shared" si="1641"/>
        <v>-0.43209108628927428</v>
      </c>
      <c r="W5787" s="21">
        <f t="shared" si="1632"/>
        <v>71.039977228427702</v>
      </c>
      <c r="X5787" s="21">
        <f t="shared" si="1633"/>
        <v>0</v>
      </c>
      <c r="Y5787" s="21">
        <f t="shared" si="1634"/>
        <v>0</v>
      </c>
      <c r="Z5787" s="21">
        <f t="shared" si="1642"/>
        <v>0</v>
      </c>
      <c r="AA5787" s="21">
        <f t="shared" si="1635"/>
        <v>0</v>
      </c>
      <c r="AB5787" s="21">
        <f t="shared" si="1636"/>
        <v>0</v>
      </c>
      <c r="AC5787" s="21">
        <f t="shared" si="1637"/>
        <v>0</v>
      </c>
      <c r="AD5787" s="21">
        <f t="shared" si="1643"/>
        <v>0</v>
      </c>
      <c r="AE5787" s="21" t="str">
        <f t="shared" si="1638"/>
        <v>8/29/6:00</v>
      </c>
    </row>
    <row r="5788" spans="2:31">
      <c r="B5788" s="37">
        <v>8</v>
      </c>
      <c r="C5788" s="38">
        <v>29</v>
      </c>
      <c r="D5788" s="39">
        <v>7</v>
      </c>
      <c r="E5788" s="17">
        <v>13.9</v>
      </c>
      <c r="F5788" s="17">
        <v>24</v>
      </c>
      <c r="G5788" s="17">
        <v>85</v>
      </c>
      <c r="H5788" s="37">
        <f t="shared" si="1626"/>
        <v>57.02</v>
      </c>
      <c r="I5788" s="37">
        <f>IF(H5788&lt;'Roof Calculator'!$G$8, 1, 0)</f>
        <v>0</v>
      </c>
      <c r="J5788" s="37">
        <f>IF(H5788&gt;='Roof Calculator'!$G$8, 1, 0)</f>
        <v>1</v>
      </c>
      <c r="K5788" s="37">
        <f t="shared" si="1627"/>
        <v>0</v>
      </c>
      <c r="L5788" s="37">
        <f t="shared" si="1628"/>
        <v>57.02</v>
      </c>
      <c r="M5788" s="37">
        <v>0</v>
      </c>
      <c r="N5788" s="37">
        <f t="shared" si="1629"/>
        <v>24</v>
      </c>
      <c r="O5788" s="37">
        <v>0</v>
      </c>
      <c r="P5788" s="37">
        <v>0</v>
      </c>
      <c r="Q5788" s="21">
        <f t="shared" si="1630"/>
        <v>39.790999999999997</v>
      </c>
      <c r="R5788" s="21">
        <f t="shared" si="1639"/>
        <v>241.24999999998005</v>
      </c>
      <c r="S5788" s="21">
        <f t="shared" si="1640"/>
        <v>8.5528283421840339</v>
      </c>
      <c r="T5788" s="21">
        <f t="shared" si="1631"/>
        <v>86.147999999999996</v>
      </c>
      <c r="U5788" s="37">
        <f>VLOOKUP(Time_Zone, 'LSTM LookUp'!$B$5:$D$8, 3, FALSE)</f>
        <v>-75</v>
      </c>
      <c r="V5788" s="21">
        <f t="shared" si="1641"/>
        <v>-0.41887640421515937</v>
      </c>
      <c r="W5788" s="21">
        <f t="shared" si="1632"/>
        <v>86.043280898946193</v>
      </c>
      <c r="X5788" s="21">
        <f t="shared" si="1633"/>
        <v>12.54693995169294</v>
      </c>
      <c r="Y5788" s="21">
        <f t="shared" si="1634"/>
        <v>36.546939951692941</v>
      </c>
      <c r="Z5788" s="21">
        <f t="shared" si="1642"/>
        <v>11.584741649496129</v>
      </c>
      <c r="AA5788" s="21">
        <f t="shared" si="1635"/>
        <v>0</v>
      </c>
      <c r="AB5788" s="21">
        <f t="shared" si="1636"/>
        <v>11.584741649496129</v>
      </c>
      <c r="AC5788" s="21">
        <f t="shared" si="1637"/>
        <v>57.02</v>
      </c>
      <c r="AD5788" s="21">
        <f t="shared" si="1643"/>
        <v>11.584741649496129</v>
      </c>
      <c r="AE5788" s="21" t="str">
        <f t="shared" si="1638"/>
        <v>8/29/7:00</v>
      </c>
    </row>
    <row r="5789" spans="2:31">
      <c r="B5789" s="37">
        <v>8</v>
      </c>
      <c r="C5789" s="38">
        <v>29</v>
      </c>
      <c r="D5789" s="39">
        <v>8</v>
      </c>
      <c r="E5789" s="17">
        <v>13.9</v>
      </c>
      <c r="F5789" s="17">
        <v>58</v>
      </c>
      <c r="G5789" s="17">
        <v>442</v>
      </c>
      <c r="H5789" s="37">
        <f t="shared" si="1626"/>
        <v>57.02</v>
      </c>
      <c r="I5789" s="37">
        <f>IF(H5789&lt;'Roof Calculator'!$G$8, 1, 0)</f>
        <v>0</v>
      </c>
      <c r="J5789" s="37">
        <f>IF(H5789&gt;='Roof Calculator'!$G$8, 1, 0)</f>
        <v>1</v>
      </c>
      <c r="K5789" s="37">
        <f t="shared" si="1627"/>
        <v>0</v>
      </c>
      <c r="L5789" s="37">
        <f t="shared" si="1628"/>
        <v>57.02</v>
      </c>
      <c r="M5789" s="37">
        <v>0</v>
      </c>
      <c r="N5789" s="37">
        <f t="shared" si="1629"/>
        <v>58</v>
      </c>
      <c r="O5789" s="37">
        <v>0</v>
      </c>
      <c r="P5789" s="37">
        <v>0</v>
      </c>
      <c r="Q5789" s="21">
        <f t="shared" si="1630"/>
        <v>39.790999999999997</v>
      </c>
      <c r="R5789" s="21">
        <f t="shared" si="1639"/>
        <v>241.29166666664671</v>
      </c>
      <c r="S5789" s="21">
        <f t="shared" si="1640"/>
        <v>8.5374867796298002</v>
      </c>
      <c r="T5789" s="21">
        <f t="shared" si="1631"/>
        <v>86.147999999999996</v>
      </c>
      <c r="U5789" s="37">
        <f>VLOOKUP(Time_Zone, 'LSTM LookUp'!$B$5:$D$8, 3, FALSE)</f>
        <v>-75</v>
      </c>
      <c r="V5789" s="21">
        <f t="shared" si="1641"/>
        <v>-0.40565094578609195</v>
      </c>
      <c r="W5789" s="21">
        <f t="shared" si="1632"/>
        <v>101.04658726355346</v>
      </c>
      <c r="X5789" s="21">
        <f t="shared" si="1633"/>
        <v>-22.358965376813838</v>
      </c>
      <c r="Y5789" s="21">
        <f t="shared" si="1634"/>
        <v>35.641034623186158</v>
      </c>
      <c r="Z5789" s="21">
        <f t="shared" si="1642"/>
        <v>11.297585482563283</v>
      </c>
      <c r="AA5789" s="21">
        <f t="shared" si="1635"/>
        <v>0</v>
      </c>
      <c r="AB5789" s="21">
        <f t="shared" si="1636"/>
        <v>11.297585482563283</v>
      </c>
      <c r="AC5789" s="21">
        <f t="shared" si="1637"/>
        <v>57.02</v>
      </c>
      <c r="AD5789" s="21">
        <f t="shared" si="1643"/>
        <v>11.297585482563283</v>
      </c>
      <c r="AE5789" s="21" t="str">
        <f t="shared" si="1638"/>
        <v>8/29/8:00</v>
      </c>
    </row>
    <row r="5790" spans="2:31">
      <c r="B5790" s="37">
        <v>8</v>
      </c>
      <c r="C5790" s="38">
        <v>29</v>
      </c>
      <c r="D5790" s="39">
        <v>9</v>
      </c>
      <c r="E5790" s="17">
        <v>16.7</v>
      </c>
      <c r="F5790" s="17">
        <v>113</v>
      </c>
      <c r="G5790" s="17">
        <v>571</v>
      </c>
      <c r="H5790" s="37">
        <f t="shared" si="1626"/>
        <v>62.059999999999995</v>
      </c>
      <c r="I5790" s="37">
        <f>IF(H5790&lt;'Roof Calculator'!$G$8, 1, 0)</f>
        <v>0</v>
      </c>
      <c r="J5790" s="37">
        <f>IF(H5790&gt;='Roof Calculator'!$G$8, 1, 0)</f>
        <v>1</v>
      </c>
      <c r="K5790" s="37">
        <f t="shared" si="1627"/>
        <v>0</v>
      </c>
      <c r="L5790" s="37">
        <f t="shared" si="1628"/>
        <v>62.059999999999995</v>
      </c>
      <c r="M5790" s="37">
        <v>0</v>
      </c>
      <c r="N5790" s="37">
        <f t="shared" si="1629"/>
        <v>113</v>
      </c>
      <c r="O5790" s="37">
        <v>0</v>
      </c>
      <c r="P5790" s="37">
        <v>0</v>
      </c>
      <c r="Q5790" s="21">
        <f t="shared" si="1630"/>
        <v>39.790999999999997</v>
      </c>
      <c r="R5790" s="21">
        <f t="shared" si="1639"/>
        <v>241.33333333331336</v>
      </c>
      <c r="S5790" s="21">
        <f t="shared" si="1640"/>
        <v>8.5221414089090182</v>
      </c>
      <c r="T5790" s="21">
        <f t="shared" si="1631"/>
        <v>86.147999999999996</v>
      </c>
      <c r="U5790" s="37">
        <f>VLOOKUP(Time_Zone, 'LSTM LookUp'!$B$5:$D$8, 3, FALSE)</f>
        <v>-75</v>
      </c>
      <c r="V5790" s="21">
        <f t="shared" si="1641"/>
        <v>-0.39241473356509604</v>
      </c>
      <c r="W5790" s="21">
        <f t="shared" si="1632"/>
        <v>116.04989631660871</v>
      </c>
      <c r="X5790" s="21">
        <f t="shared" si="1633"/>
        <v>-136.39587717058475</v>
      </c>
      <c r="Y5790" s="21">
        <f t="shared" si="1634"/>
        <v>-23.395877170584754</v>
      </c>
      <c r="Z5790" s="21">
        <f t="shared" si="1642"/>
        <v>-7.4160844394309908</v>
      </c>
      <c r="AA5790" s="21">
        <f t="shared" si="1635"/>
        <v>0</v>
      </c>
      <c r="AB5790" s="21">
        <f t="shared" si="1636"/>
        <v>-7.4160844394309908</v>
      </c>
      <c r="AC5790" s="21">
        <f t="shared" si="1637"/>
        <v>62.059999999999995</v>
      </c>
      <c r="AD5790" s="21">
        <f t="shared" si="1643"/>
        <v>-7.4160844394309908</v>
      </c>
      <c r="AE5790" s="21" t="str">
        <f t="shared" si="1638"/>
        <v>8/29/9:00</v>
      </c>
    </row>
    <row r="5791" spans="2:31">
      <c r="B5791" s="37">
        <v>8</v>
      </c>
      <c r="C5791" s="38">
        <v>29</v>
      </c>
      <c r="D5791" s="39">
        <v>10</v>
      </c>
      <c r="E5791" s="17">
        <v>19.399999999999999</v>
      </c>
      <c r="F5791" s="17">
        <v>110</v>
      </c>
      <c r="G5791" s="17">
        <v>758</v>
      </c>
      <c r="H5791" s="37">
        <f t="shared" si="1626"/>
        <v>66.92</v>
      </c>
      <c r="I5791" s="37">
        <f>IF(H5791&lt;'Roof Calculator'!$G$8, 1, 0)</f>
        <v>0</v>
      </c>
      <c r="J5791" s="37">
        <f>IF(H5791&gt;='Roof Calculator'!$G$8, 1, 0)</f>
        <v>1</v>
      </c>
      <c r="K5791" s="37">
        <f t="shared" si="1627"/>
        <v>0</v>
      </c>
      <c r="L5791" s="37">
        <f t="shared" si="1628"/>
        <v>66.92</v>
      </c>
      <c r="M5791" s="37">
        <v>0</v>
      </c>
      <c r="N5791" s="37">
        <f t="shared" si="1629"/>
        <v>110</v>
      </c>
      <c r="O5791" s="37">
        <v>0</v>
      </c>
      <c r="P5791" s="37">
        <v>0</v>
      </c>
      <c r="Q5791" s="21">
        <f t="shared" si="1630"/>
        <v>39.790999999999997</v>
      </c>
      <c r="R5791" s="21">
        <f t="shared" si="1639"/>
        <v>241.37499999998002</v>
      </c>
      <c r="S5791" s="21">
        <f t="shared" si="1640"/>
        <v>8.506792237273995</v>
      </c>
      <c r="T5791" s="21">
        <f t="shared" si="1631"/>
        <v>86.147999999999996</v>
      </c>
      <c r="U5791" s="37">
        <f>VLOOKUP(Time_Zone, 'LSTM LookUp'!$B$5:$D$8, 3, FALSE)</f>
        <v>-75</v>
      </c>
      <c r="V5791" s="21">
        <f t="shared" si="1641"/>
        <v>-0.37916779014240309</v>
      </c>
      <c r="W5791" s="21">
        <f t="shared" si="1632"/>
        <v>131.05320805246438</v>
      </c>
      <c r="X5791" s="21">
        <f t="shared" si="1633"/>
        <v>-306.55056030140253</v>
      </c>
      <c r="Y5791" s="21">
        <f t="shared" si="1634"/>
        <v>-196.55056030140253</v>
      </c>
      <c r="Z5791" s="21">
        <f t="shared" si="1642"/>
        <v>-62.303094736936586</v>
      </c>
      <c r="AA5791" s="21">
        <f t="shared" si="1635"/>
        <v>0</v>
      </c>
      <c r="AB5791" s="21">
        <f t="shared" si="1636"/>
        <v>-62.303094736936586</v>
      </c>
      <c r="AC5791" s="21">
        <f t="shared" si="1637"/>
        <v>66.92</v>
      </c>
      <c r="AD5791" s="21">
        <f t="shared" si="1643"/>
        <v>-62.303094736936586</v>
      </c>
      <c r="AE5791" s="21" t="str">
        <f t="shared" si="1638"/>
        <v>8/29/10:00</v>
      </c>
    </row>
    <row r="5792" spans="2:31">
      <c r="B5792" s="37">
        <v>8</v>
      </c>
      <c r="C5792" s="38">
        <v>29</v>
      </c>
      <c r="D5792" s="39">
        <v>11</v>
      </c>
      <c r="E5792" s="17">
        <v>21.1</v>
      </c>
      <c r="F5792" s="17">
        <v>126</v>
      </c>
      <c r="G5792" s="17">
        <v>821</v>
      </c>
      <c r="H5792" s="37">
        <f t="shared" si="1626"/>
        <v>69.98</v>
      </c>
      <c r="I5792" s="37">
        <f>IF(H5792&lt;'Roof Calculator'!$G$8, 1, 0)</f>
        <v>0</v>
      </c>
      <c r="J5792" s="37">
        <f>IF(H5792&gt;='Roof Calculator'!$G$8, 1, 0)</f>
        <v>1</v>
      </c>
      <c r="K5792" s="37">
        <f t="shared" si="1627"/>
        <v>0</v>
      </c>
      <c r="L5792" s="37">
        <f t="shared" si="1628"/>
        <v>69.98</v>
      </c>
      <c r="M5792" s="37">
        <v>0</v>
      </c>
      <c r="N5792" s="37">
        <f t="shared" si="1629"/>
        <v>126</v>
      </c>
      <c r="O5792" s="37">
        <v>0</v>
      </c>
      <c r="P5792" s="37">
        <v>0</v>
      </c>
      <c r="Q5792" s="21">
        <f t="shared" si="1630"/>
        <v>39.790999999999997</v>
      </c>
      <c r="R5792" s="21">
        <f t="shared" si="1639"/>
        <v>241.41666666664668</v>
      </c>
      <c r="S5792" s="21">
        <f t="shared" si="1640"/>
        <v>8.4914392719765779</v>
      </c>
      <c r="T5792" s="21">
        <f t="shared" si="1631"/>
        <v>86.147999999999996</v>
      </c>
      <c r="U5792" s="37">
        <f>VLOOKUP(Time_Zone, 'LSTM LookUp'!$B$5:$D$8, 3, FALSE)</f>
        <v>-75</v>
      </c>
      <c r="V5792" s="21">
        <f t="shared" si="1641"/>
        <v>-0.36591013813543283</v>
      </c>
      <c r="W5792" s="21">
        <f t="shared" si="1632"/>
        <v>146.05652246546614</v>
      </c>
      <c r="X5792" s="21">
        <f t="shared" si="1633"/>
        <v>-440.01766721968335</v>
      </c>
      <c r="Y5792" s="21">
        <f t="shared" si="1634"/>
        <v>-314.01766721968335</v>
      </c>
      <c r="Z5792" s="21">
        <f t="shared" si="1642"/>
        <v>-99.538115993455932</v>
      </c>
      <c r="AA5792" s="21">
        <f t="shared" si="1635"/>
        <v>0</v>
      </c>
      <c r="AB5792" s="21">
        <f t="shared" si="1636"/>
        <v>-99.538115993455932</v>
      </c>
      <c r="AC5792" s="21">
        <f t="shared" si="1637"/>
        <v>69.98</v>
      </c>
      <c r="AD5792" s="21">
        <f t="shared" si="1643"/>
        <v>-99.538115993455932</v>
      </c>
      <c r="AE5792" s="21" t="str">
        <f t="shared" si="1638"/>
        <v>8/29/11:00</v>
      </c>
    </row>
    <row r="5793" spans="2:31">
      <c r="B5793" s="37">
        <v>8</v>
      </c>
      <c r="C5793" s="38">
        <v>29</v>
      </c>
      <c r="D5793" s="39">
        <v>12</v>
      </c>
      <c r="E5793" s="17">
        <v>22.8</v>
      </c>
      <c r="F5793" s="17">
        <v>136</v>
      </c>
      <c r="G5793" s="17">
        <v>838</v>
      </c>
      <c r="H5793" s="37">
        <f t="shared" si="1626"/>
        <v>73.040000000000006</v>
      </c>
      <c r="I5793" s="37">
        <f>IF(H5793&lt;'Roof Calculator'!$G$8, 1, 0)</f>
        <v>0</v>
      </c>
      <c r="J5793" s="37">
        <f>IF(H5793&gt;='Roof Calculator'!$G$8, 1, 0)</f>
        <v>1</v>
      </c>
      <c r="K5793" s="37">
        <f t="shared" si="1627"/>
        <v>0</v>
      </c>
      <c r="L5793" s="37">
        <f t="shared" si="1628"/>
        <v>73.040000000000006</v>
      </c>
      <c r="M5793" s="37">
        <v>0</v>
      </c>
      <c r="N5793" s="37">
        <f t="shared" si="1629"/>
        <v>136</v>
      </c>
      <c r="O5793" s="37">
        <v>0</v>
      </c>
      <c r="P5793" s="37">
        <v>0</v>
      </c>
      <c r="Q5793" s="21">
        <f t="shared" si="1630"/>
        <v>39.790999999999997</v>
      </c>
      <c r="R5793" s="21">
        <f t="shared" si="1639"/>
        <v>241.45833333331333</v>
      </c>
      <c r="S5793" s="21">
        <f t="shared" si="1640"/>
        <v>8.4760825202681751</v>
      </c>
      <c r="T5793" s="21">
        <f t="shared" si="1631"/>
        <v>86.147999999999996</v>
      </c>
      <c r="U5793" s="37">
        <f>VLOOKUP(Time_Zone, 'LSTM LookUp'!$B$5:$D$8, 3, FALSE)</f>
        <v>-75</v>
      </c>
      <c r="V5793" s="21">
        <f t="shared" si="1641"/>
        <v>-0.35264180018877378</v>
      </c>
      <c r="W5793" s="21">
        <f t="shared" si="1632"/>
        <v>161.05983954995281</v>
      </c>
      <c r="X5793" s="21">
        <f t="shared" si="1633"/>
        <v>-523.34089844201219</v>
      </c>
      <c r="Y5793" s="21">
        <f t="shared" si="1634"/>
        <v>-387.34089844201219</v>
      </c>
      <c r="Z5793" s="21">
        <f t="shared" si="1642"/>
        <v>-122.78029965478872</v>
      </c>
      <c r="AA5793" s="21">
        <f t="shared" si="1635"/>
        <v>0</v>
      </c>
      <c r="AB5793" s="21">
        <f t="shared" si="1636"/>
        <v>-122.78029965478872</v>
      </c>
      <c r="AC5793" s="21">
        <f t="shared" si="1637"/>
        <v>73.040000000000006</v>
      </c>
      <c r="AD5793" s="21">
        <f t="shared" si="1643"/>
        <v>-122.78029965478872</v>
      </c>
      <c r="AE5793" s="21" t="str">
        <f t="shared" si="1638"/>
        <v>8/29/12:00</v>
      </c>
    </row>
    <row r="5794" spans="2:31">
      <c r="B5794" s="37">
        <v>8</v>
      </c>
      <c r="C5794" s="38">
        <v>29</v>
      </c>
      <c r="D5794" s="39">
        <v>13</v>
      </c>
      <c r="E5794" s="17">
        <v>23.3</v>
      </c>
      <c r="F5794" s="17">
        <v>141</v>
      </c>
      <c r="G5794" s="17">
        <v>864</v>
      </c>
      <c r="H5794" s="37">
        <f t="shared" si="1626"/>
        <v>73.94</v>
      </c>
      <c r="I5794" s="37">
        <f>IF(H5794&lt;'Roof Calculator'!$G$8, 1, 0)</f>
        <v>0</v>
      </c>
      <c r="J5794" s="37">
        <f>IF(H5794&gt;='Roof Calculator'!$G$8, 1, 0)</f>
        <v>1</v>
      </c>
      <c r="K5794" s="37">
        <f t="shared" si="1627"/>
        <v>0</v>
      </c>
      <c r="L5794" s="37">
        <f t="shared" si="1628"/>
        <v>73.94</v>
      </c>
      <c r="M5794" s="37">
        <v>0</v>
      </c>
      <c r="N5794" s="37">
        <f t="shared" si="1629"/>
        <v>141</v>
      </c>
      <c r="O5794" s="37">
        <v>0</v>
      </c>
      <c r="P5794" s="37">
        <v>0</v>
      </c>
      <c r="Q5794" s="21">
        <f t="shared" si="1630"/>
        <v>39.790999999999997</v>
      </c>
      <c r="R5794" s="21">
        <f t="shared" si="1639"/>
        <v>241.49999999997999</v>
      </c>
      <c r="S5794" s="21">
        <f t="shared" si="1640"/>
        <v>8.4607219893997012</v>
      </c>
      <c r="T5794" s="21">
        <f t="shared" si="1631"/>
        <v>86.147999999999996</v>
      </c>
      <c r="U5794" s="37">
        <f>VLOOKUP(Time_Zone, 'LSTM LookUp'!$B$5:$D$8, 3, FALSE)</f>
        <v>-75</v>
      </c>
      <c r="V5794" s="21">
        <f t="shared" si="1641"/>
        <v>-0.33936279897408073</v>
      </c>
      <c r="W5794" s="21">
        <f t="shared" si="1632"/>
        <v>176.06315930025647</v>
      </c>
      <c r="X5794" s="21">
        <f t="shared" si="1633"/>
        <v>-573.75289447353202</v>
      </c>
      <c r="Y5794" s="21">
        <f t="shared" si="1634"/>
        <v>-432.75289447353202</v>
      </c>
      <c r="Z5794" s="21">
        <f t="shared" si="1642"/>
        <v>-137.17510924783457</v>
      </c>
      <c r="AA5794" s="21">
        <f t="shared" si="1635"/>
        <v>0</v>
      </c>
      <c r="AB5794" s="21">
        <f t="shared" si="1636"/>
        <v>-137.17510924783457</v>
      </c>
      <c r="AC5794" s="21">
        <f t="shared" si="1637"/>
        <v>73.94</v>
      </c>
      <c r="AD5794" s="21">
        <f t="shared" si="1643"/>
        <v>-137.17510924783457</v>
      </c>
      <c r="AE5794" s="21" t="str">
        <f t="shared" si="1638"/>
        <v>8/29/13:00</v>
      </c>
    </row>
    <row r="5795" spans="2:31">
      <c r="B5795" s="37">
        <v>8</v>
      </c>
      <c r="C5795" s="38">
        <v>29</v>
      </c>
      <c r="D5795" s="39">
        <v>14</v>
      </c>
      <c r="E5795" s="17">
        <v>24.4</v>
      </c>
      <c r="F5795" s="17">
        <v>170</v>
      </c>
      <c r="G5795" s="17">
        <v>769</v>
      </c>
      <c r="H5795" s="37">
        <f t="shared" si="1626"/>
        <v>75.92</v>
      </c>
      <c r="I5795" s="37">
        <f>IF(H5795&lt;'Roof Calculator'!$G$8, 1, 0)</f>
        <v>0</v>
      </c>
      <c r="J5795" s="37">
        <f>IF(H5795&gt;='Roof Calculator'!$G$8, 1, 0)</f>
        <v>1</v>
      </c>
      <c r="K5795" s="37">
        <f t="shared" si="1627"/>
        <v>0</v>
      </c>
      <c r="L5795" s="37">
        <f t="shared" si="1628"/>
        <v>75.92</v>
      </c>
      <c r="M5795" s="37">
        <v>0</v>
      </c>
      <c r="N5795" s="37">
        <f t="shared" si="1629"/>
        <v>170</v>
      </c>
      <c r="O5795" s="37">
        <v>0</v>
      </c>
      <c r="P5795" s="37">
        <v>0</v>
      </c>
      <c r="Q5795" s="21">
        <f t="shared" si="1630"/>
        <v>39.790999999999997</v>
      </c>
      <c r="R5795" s="21">
        <f t="shared" si="1639"/>
        <v>241.54166666664665</v>
      </c>
      <c r="S5795" s="21">
        <f t="shared" si="1640"/>
        <v>8.4453576866216515</v>
      </c>
      <c r="T5795" s="21">
        <f t="shared" si="1631"/>
        <v>86.147999999999996</v>
      </c>
      <c r="U5795" s="37">
        <f>VLOOKUP(Time_Zone, 'LSTM LookUp'!$B$5:$D$8, 3, FALSE)</f>
        <v>-75</v>
      </c>
      <c r="V5795" s="21">
        <f t="shared" si="1641"/>
        <v>-0.32607315719009833</v>
      </c>
      <c r="W5795" s="21">
        <f t="shared" si="1632"/>
        <v>191.06648171070245</v>
      </c>
      <c r="X5795" s="21">
        <f t="shared" si="1633"/>
        <v>-501.33125696822543</v>
      </c>
      <c r="Y5795" s="21">
        <f t="shared" si="1634"/>
        <v>-331.33125696822543</v>
      </c>
      <c r="Z5795" s="21">
        <f t="shared" si="1642"/>
        <v>-105.02622155105772</v>
      </c>
      <c r="AA5795" s="21">
        <f t="shared" si="1635"/>
        <v>0</v>
      </c>
      <c r="AB5795" s="21">
        <f t="shared" si="1636"/>
        <v>-105.02622155105772</v>
      </c>
      <c r="AC5795" s="21">
        <f t="shared" si="1637"/>
        <v>75.92</v>
      </c>
      <c r="AD5795" s="21">
        <f t="shared" si="1643"/>
        <v>-105.02622155105772</v>
      </c>
      <c r="AE5795" s="21" t="str">
        <f t="shared" si="1638"/>
        <v>8/29/14:00</v>
      </c>
    </row>
    <row r="5796" spans="2:31">
      <c r="B5796" s="37">
        <v>8</v>
      </c>
      <c r="C5796" s="38">
        <v>29</v>
      </c>
      <c r="D5796" s="39">
        <v>15</v>
      </c>
      <c r="E5796" s="17">
        <v>25.6</v>
      </c>
      <c r="F5796" s="17">
        <v>274</v>
      </c>
      <c r="G5796" s="17">
        <v>395</v>
      </c>
      <c r="H5796" s="37">
        <f t="shared" si="1626"/>
        <v>78.08</v>
      </c>
      <c r="I5796" s="37">
        <f>IF(H5796&lt;'Roof Calculator'!$G$8, 1, 0)</f>
        <v>0</v>
      </c>
      <c r="J5796" s="37">
        <f>IF(H5796&gt;='Roof Calculator'!$G$8, 1, 0)</f>
        <v>1</v>
      </c>
      <c r="K5796" s="37">
        <f t="shared" si="1627"/>
        <v>0</v>
      </c>
      <c r="L5796" s="37">
        <f t="shared" si="1628"/>
        <v>78.08</v>
      </c>
      <c r="M5796" s="37">
        <v>0</v>
      </c>
      <c r="N5796" s="37">
        <f t="shared" si="1629"/>
        <v>274</v>
      </c>
      <c r="O5796" s="37">
        <v>0</v>
      </c>
      <c r="P5796" s="37">
        <v>0</v>
      </c>
      <c r="Q5796" s="21">
        <f t="shared" si="1630"/>
        <v>39.790999999999997</v>
      </c>
      <c r="R5796" s="21">
        <f t="shared" si="1639"/>
        <v>241.58333333331331</v>
      </c>
      <c r="S5796" s="21">
        <f t="shared" si="1640"/>
        <v>8.429989619184024</v>
      </c>
      <c r="T5796" s="21">
        <f t="shared" si="1631"/>
        <v>86.147999999999996</v>
      </c>
      <c r="U5796" s="37">
        <f>VLOOKUP(Time_Zone, 'LSTM LookUp'!$B$5:$D$8, 3, FALSE)</f>
        <v>-75</v>
      </c>
      <c r="V5796" s="21">
        <f t="shared" si="1641"/>
        <v>-0.31277289756255855</v>
      </c>
      <c r="W5796" s="21">
        <f t="shared" si="1632"/>
        <v>206.06980677560938</v>
      </c>
      <c r="X5796" s="21">
        <f t="shared" si="1633"/>
        <v>-232.62656793690536</v>
      </c>
      <c r="Y5796" s="21">
        <f t="shared" si="1634"/>
        <v>41.37343206309464</v>
      </c>
      <c r="Z5796" s="21">
        <f t="shared" si="1642"/>
        <v>13.114655351103579</v>
      </c>
      <c r="AA5796" s="21">
        <f t="shared" si="1635"/>
        <v>0</v>
      </c>
      <c r="AB5796" s="21">
        <f t="shared" si="1636"/>
        <v>13.114655351103579</v>
      </c>
      <c r="AC5796" s="21">
        <f t="shared" si="1637"/>
        <v>78.08</v>
      </c>
      <c r="AD5796" s="21">
        <f t="shared" si="1643"/>
        <v>13.114655351103579</v>
      </c>
      <c r="AE5796" s="21" t="str">
        <f t="shared" si="1638"/>
        <v>8/29/15:00</v>
      </c>
    </row>
    <row r="5797" spans="2:31">
      <c r="B5797" s="37">
        <v>8</v>
      </c>
      <c r="C5797" s="38">
        <v>29</v>
      </c>
      <c r="D5797" s="39">
        <v>16</v>
      </c>
      <c r="E5797" s="17">
        <v>25.6</v>
      </c>
      <c r="F5797" s="17">
        <v>211</v>
      </c>
      <c r="G5797" s="17">
        <v>452</v>
      </c>
      <c r="H5797" s="37">
        <f t="shared" si="1626"/>
        <v>78.08</v>
      </c>
      <c r="I5797" s="37">
        <f>IF(H5797&lt;'Roof Calculator'!$G$8, 1, 0)</f>
        <v>0</v>
      </c>
      <c r="J5797" s="37">
        <f>IF(H5797&gt;='Roof Calculator'!$G$8, 1, 0)</f>
        <v>1</v>
      </c>
      <c r="K5797" s="37">
        <f t="shared" si="1627"/>
        <v>0</v>
      </c>
      <c r="L5797" s="37">
        <f t="shared" si="1628"/>
        <v>78.08</v>
      </c>
      <c r="M5797" s="37">
        <v>0</v>
      </c>
      <c r="N5797" s="37">
        <f t="shared" si="1629"/>
        <v>211</v>
      </c>
      <c r="O5797" s="37">
        <v>0</v>
      </c>
      <c r="P5797" s="37">
        <v>0</v>
      </c>
      <c r="Q5797" s="21">
        <f t="shared" si="1630"/>
        <v>39.790999999999997</v>
      </c>
      <c r="R5797" s="21">
        <f t="shared" si="1639"/>
        <v>241.62499999997996</v>
      </c>
      <c r="S5797" s="21">
        <f t="shared" si="1640"/>
        <v>8.4146177943363618</v>
      </c>
      <c r="T5797" s="21">
        <f t="shared" si="1631"/>
        <v>86.147999999999996</v>
      </c>
      <c r="U5797" s="37">
        <f>VLOOKUP(Time_Zone, 'LSTM LookUp'!$B$5:$D$8, 3, FALSE)</f>
        <v>-75</v>
      </c>
      <c r="V5797" s="21">
        <f t="shared" si="1641"/>
        <v>-0.29946204284415867</v>
      </c>
      <c r="W5797" s="21">
        <f t="shared" si="1632"/>
        <v>221.07313448928892</v>
      </c>
      <c r="X5797" s="21">
        <f t="shared" si="1633"/>
        <v>-216.6770828615729</v>
      </c>
      <c r="Y5797" s="21">
        <f t="shared" si="1634"/>
        <v>-5.6770828615728988</v>
      </c>
      <c r="Z5797" s="21">
        <f t="shared" si="1642"/>
        <v>-1.7995361133116623</v>
      </c>
      <c r="AA5797" s="21">
        <f t="shared" si="1635"/>
        <v>0</v>
      </c>
      <c r="AB5797" s="21">
        <f t="shared" si="1636"/>
        <v>-1.7995361133116623</v>
      </c>
      <c r="AC5797" s="21">
        <f t="shared" si="1637"/>
        <v>78.08</v>
      </c>
      <c r="AD5797" s="21">
        <f t="shared" si="1643"/>
        <v>-1.7995361133116623</v>
      </c>
      <c r="AE5797" s="21" t="str">
        <f t="shared" si="1638"/>
        <v>8/29/16:00</v>
      </c>
    </row>
    <row r="5798" spans="2:31">
      <c r="B5798" s="37">
        <v>8</v>
      </c>
      <c r="C5798" s="38">
        <v>29</v>
      </c>
      <c r="D5798" s="39">
        <v>17</v>
      </c>
      <c r="E5798" s="17">
        <v>25</v>
      </c>
      <c r="F5798" s="17">
        <v>135</v>
      </c>
      <c r="G5798" s="17">
        <v>649</v>
      </c>
      <c r="H5798" s="37">
        <f t="shared" si="1626"/>
        <v>77</v>
      </c>
      <c r="I5798" s="37">
        <f>IF(H5798&lt;'Roof Calculator'!$G$8, 1, 0)</f>
        <v>0</v>
      </c>
      <c r="J5798" s="37">
        <f>IF(H5798&gt;='Roof Calculator'!$G$8, 1, 0)</f>
        <v>1</v>
      </c>
      <c r="K5798" s="37">
        <f t="shared" si="1627"/>
        <v>0</v>
      </c>
      <c r="L5798" s="37">
        <f t="shared" si="1628"/>
        <v>77</v>
      </c>
      <c r="M5798" s="37">
        <v>0</v>
      </c>
      <c r="N5798" s="37">
        <f t="shared" si="1629"/>
        <v>135</v>
      </c>
      <c r="O5798" s="37">
        <v>0</v>
      </c>
      <c r="P5798" s="37">
        <v>0</v>
      </c>
      <c r="Q5798" s="21">
        <f t="shared" si="1630"/>
        <v>39.790999999999997</v>
      </c>
      <c r="R5798" s="21">
        <f t="shared" si="1639"/>
        <v>241.66666666664662</v>
      </c>
      <c r="S5798" s="21">
        <f t="shared" si="1640"/>
        <v>8.3992422193277783</v>
      </c>
      <c r="T5798" s="21">
        <f t="shared" si="1631"/>
        <v>86.147999999999996</v>
      </c>
      <c r="U5798" s="37">
        <f>VLOOKUP(Time_Zone, 'LSTM LookUp'!$B$5:$D$8, 3, FALSE)</f>
        <v>-75</v>
      </c>
      <c r="V5798" s="21">
        <f t="shared" si="1641"/>
        <v>-0.28614061581455075</v>
      </c>
      <c r="W5798" s="21">
        <f t="shared" si="1632"/>
        <v>236.07646484604632</v>
      </c>
      <c r="X5798" s="21">
        <f t="shared" si="1633"/>
        <v>-214.65141119918664</v>
      </c>
      <c r="Y5798" s="21">
        <f t="shared" si="1634"/>
        <v>-79.65141119918664</v>
      </c>
      <c r="Z5798" s="21">
        <f t="shared" si="1642"/>
        <v>-25.24810618837094</v>
      </c>
      <c r="AA5798" s="21">
        <f t="shared" si="1635"/>
        <v>0</v>
      </c>
      <c r="AB5798" s="21">
        <f t="shared" si="1636"/>
        <v>-25.24810618837094</v>
      </c>
      <c r="AC5798" s="21">
        <f t="shared" si="1637"/>
        <v>77</v>
      </c>
      <c r="AD5798" s="21">
        <f t="shared" si="1643"/>
        <v>-25.24810618837094</v>
      </c>
      <c r="AE5798" s="21" t="str">
        <f t="shared" si="1638"/>
        <v>8/29/17:00</v>
      </c>
    </row>
    <row r="5799" spans="2:31">
      <c r="B5799" s="37">
        <v>8</v>
      </c>
      <c r="C5799" s="38">
        <v>29</v>
      </c>
      <c r="D5799" s="39">
        <v>18</v>
      </c>
      <c r="E5799" s="17">
        <v>24.4</v>
      </c>
      <c r="F5799" s="17">
        <v>95</v>
      </c>
      <c r="G5799" s="17">
        <v>508</v>
      </c>
      <c r="H5799" s="37">
        <f t="shared" si="1626"/>
        <v>75.92</v>
      </c>
      <c r="I5799" s="37">
        <f>IF(H5799&lt;'Roof Calculator'!$G$8, 1, 0)</f>
        <v>0</v>
      </c>
      <c r="J5799" s="37">
        <f>IF(H5799&gt;='Roof Calculator'!$G$8, 1, 0)</f>
        <v>1</v>
      </c>
      <c r="K5799" s="37">
        <f t="shared" si="1627"/>
        <v>0</v>
      </c>
      <c r="L5799" s="37">
        <f t="shared" si="1628"/>
        <v>75.92</v>
      </c>
      <c r="M5799" s="37">
        <v>0</v>
      </c>
      <c r="N5799" s="37">
        <f t="shared" si="1629"/>
        <v>95</v>
      </c>
      <c r="O5799" s="37">
        <v>0</v>
      </c>
      <c r="P5799" s="37">
        <v>0</v>
      </c>
      <c r="Q5799" s="21">
        <f t="shared" si="1630"/>
        <v>39.790999999999997</v>
      </c>
      <c r="R5799" s="21">
        <f t="shared" si="1639"/>
        <v>241.70833333331328</v>
      </c>
      <c r="S5799" s="21">
        <f t="shared" si="1640"/>
        <v>8.3838629014068609</v>
      </c>
      <c r="T5799" s="21">
        <f t="shared" si="1631"/>
        <v>86.147999999999996</v>
      </c>
      <c r="U5799" s="37">
        <f>VLOOKUP(Time_Zone, 'LSTM LookUp'!$B$5:$D$8, 3, FALSE)</f>
        <v>-75</v>
      </c>
      <c r="V5799" s="21">
        <f t="shared" si="1641"/>
        <v>-0.27280863928021259</v>
      </c>
      <c r="W5799" s="21">
        <f t="shared" si="1632"/>
        <v>251.07979784017994</v>
      </c>
      <c r="X5799" s="21">
        <f t="shared" si="1633"/>
        <v>-77.812150577967202</v>
      </c>
      <c r="Y5799" s="21">
        <f t="shared" si="1634"/>
        <v>17.187849422032798</v>
      </c>
      <c r="Z5799" s="21">
        <f t="shared" si="1642"/>
        <v>5.4482480702318759</v>
      </c>
      <c r="AA5799" s="21">
        <f t="shared" si="1635"/>
        <v>0</v>
      </c>
      <c r="AB5799" s="21">
        <f t="shared" si="1636"/>
        <v>5.4482480702318759</v>
      </c>
      <c r="AC5799" s="21">
        <f t="shared" si="1637"/>
        <v>75.92</v>
      </c>
      <c r="AD5799" s="21">
        <f t="shared" si="1643"/>
        <v>5.4482480702318759</v>
      </c>
      <c r="AE5799" s="21" t="str">
        <f t="shared" si="1638"/>
        <v>8/29/18:00</v>
      </c>
    </row>
    <row r="5800" spans="2:31">
      <c r="B5800" s="37">
        <v>8</v>
      </c>
      <c r="C5800" s="38">
        <v>29</v>
      </c>
      <c r="D5800" s="39">
        <v>19</v>
      </c>
      <c r="E5800" s="17">
        <v>22.8</v>
      </c>
      <c r="F5800" s="17">
        <v>51</v>
      </c>
      <c r="G5800" s="17">
        <v>268</v>
      </c>
      <c r="H5800" s="37">
        <f t="shared" si="1626"/>
        <v>73.040000000000006</v>
      </c>
      <c r="I5800" s="37">
        <f>IF(H5800&lt;'Roof Calculator'!$G$8, 1, 0)</f>
        <v>0</v>
      </c>
      <c r="J5800" s="37">
        <f>IF(H5800&gt;='Roof Calculator'!$G$8, 1, 0)</f>
        <v>1</v>
      </c>
      <c r="K5800" s="37">
        <f t="shared" si="1627"/>
        <v>0</v>
      </c>
      <c r="L5800" s="37">
        <f t="shared" si="1628"/>
        <v>73.040000000000006</v>
      </c>
      <c r="M5800" s="37">
        <v>0</v>
      </c>
      <c r="N5800" s="37">
        <f t="shared" si="1629"/>
        <v>51</v>
      </c>
      <c r="O5800" s="37">
        <v>0</v>
      </c>
      <c r="P5800" s="37">
        <v>0</v>
      </c>
      <c r="Q5800" s="21">
        <f t="shared" si="1630"/>
        <v>39.790999999999997</v>
      </c>
      <c r="R5800" s="21">
        <f t="shared" si="1639"/>
        <v>241.74999999997993</v>
      </c>
      <c r="S5800" s="21">
        <f t="shared" si="1640"/>
        <v>8.3684798478217903</v>
      </c>
      <c r="T5800" s="21">
        <f t="shared" si="1631"/>
        <v>86.147999999999996</v>
      </c>
      <c r="U5800" s="37">
        <f>VLOOKUP(Time_Zone, 'LSTM LookUp'!$B$5:$D$8, 3, FALSE)</f>
        <v>-75</v>
      </c>
      <c r="V5800" s="21">
        <f t="shared" si="1641"/>
        <v>-0.2594661360744982</v>
      </c>
      <c r="W5800" s="21">
        <f t="shared" si="1632"/>
        <v>266.0831334659814</v>
      </c>
      <c r="X5800" s="21">
        <f t="shared" si="1633"/>
        <v>11.045497575556109</v>
      </c>
      <c r="Y5800" s="21">
        <f t="shared" si="1634"/>
        <v>62.045497575556112</v>
      </c>
      <c r="Z5800" s="21">
        <f t="shared" si="1642"/>
        <v>19.667339067985644</v>
      </c>
      <c r="AA5800" s="21">
        <f t="shared" si="1635"/>
        <v>0</v>
      </c>
      <c r="AB5800" s="21">
        <f t="shared" si="1636"/>
        <v>19.667339067985644</v>
      </c>
      <c r="AC5800" s="21">
        <f t="shared" si="1637"/>
        <v>73.040000000000006</v>
      </c>
      <c r="AD5800" s="21">
        <f t="shared" si="1643"/>
        <v>19.667339067985644</v>
      </c>
      <c r="AE5800" s="21" t="str">
        <f t="shared" si="1638"/>
        <v>8/29/19:00</v>
      </c>
    </row>
    <row r="5801" spans="2:31">
      <c r="B5801" s="37">
        <v>8</v>
      </c>
      <c r="C5801" s="38">
        <v>29</v>
      </c>
      <c r="D5801" s="39">
        <v>20</v>
      </c>
      <c r="E5801" s="17">
        <v>18.899999999999999</v>
      </c>
      <c r="F5801" s="17">
        <v>8</v>
      </c>
      <c r="G5801" s="17">
        <v>13</v>
      </c>
      <c r="H5801" s="37">
        <f t="shared" si="1626"/>
        <v>66.02</v>
      </c>
      <c r="I5801" s="37">
        <f>IF(H5801&lt;'Roof Calculator'!$G$8, 1, 0)</f>
        <v>0</v>
      </c>
      <c r="J5801" s="37">
        <f>IF(H5801&gt;='Roof Calculator'!$G$8, 1, 0)</f>
        <v>1</v>
      </c>
      <c r="K5801" s="37">
        <f t="shared" si="1627"/>
        <v>0</v>
      </c>
      <c r="L5801" s="37">
        <f t="shared" si="1628"/>
        <v>66.02</v>
      </c>
      <c r="M5801" s="37">
        <v>0</v>
      </c>
      <c r="N5801" s="37">
        <f t="shared" si="1629"/>
        <v>8</v>
      </c>
      <c r="O5801" s="37">
        <v>0</v>
      </c>
      <c r="P5801" s="37">
        <v>0</v>
      </c>
      <c r="Q5801" s="21">
        <f t="shared" si="1630"/>
        <v>39.790999999999997</v>
      </c>
      <c r="R5801" s="21">
        <f t="shared" si="1639"/>
        <v>241.79166666664659</v>
      </c>
      <c r="S5801" s="21">
        <f t="shared" si="1640"/>
        <v>8.3530930658202784</v>
      </c>
      <c r="T5801" s="21">
        <f t="shared" si="1631"/>
        <v>86.147999999999996</v>
      </c>
      <c r="U5801" s="37">
        <f>VLOOKUP(Time_Zone, 'LSTM LookUp'!$B$5:$D$8, 3, FALSE)</f>
        <v>-75</v>
      </c>
      <c r="V5801" s="21">
        <f t="shared" si="1641"/>
        <v>-0.2461131290575469</v>
      </c>
      <c r="W5801" s="21">
        <f t="shared" si="1632"/>
        <v>281.08647171773561</v>
      </c>
      <c r="X5801" s="21">
        <f t="shared" si="1633"/>
        <v>3.1090608877594619</v>
      </c>
      <c r="Y5801" s="21">
        <f t="shared" si="1634"/>
        <v>11.109060887759462</v>
      </c>
      <c r="Z5801" s="21">
        <f t="shared" si="1642"/>
        <v>3.5213782747152811</v>
      </c>
      <c r="AA5801" s="21">
        <f t="shared" si="1635"/>
        <v>0</v>
      </c>
      <c r="AB5801" s="21">
        <f t="shared" si="1636"/>
        <v>3.5213782747152811</v>
      </c>
      <c r="AC5801" s="21">
        <f t="shared" si="1637"/>
        <v>66.02</v>
      </c>
      <c r="AD5801" s="21">
        <f t="shared" si="1643"/>
        <v>3.5213782747152811</v>
      </c>
      <c r="AE5801" s="21" t="str">
        <f t="shared" si="1638"/>
        <v>8/29/20:00</v>
      </c>
    </row>
    <row r="5802" spans="2:31">
      <c r="B5802" s="37">
        <v>8</v>
      </c>
      <c r="C5802" s="38">
        <v>29</v>
      </c>
      <c r="D5802" s="39">
        <v>21</v>
      </c>
      <c r="E5802" s="17">
        <v>17.8</v>
      </c>
      <c r="F5802" s="17">
        <v>0</v>
      </c>
      <c r="G5802" s="17">
        <v>0</v>
      </c>
      <c r="H5802" s="37">
        <f t="shared" si="1626"/>
        <v>64.040000000000006</v>
      </c>
      <c r="I5802" s="37">
        <f>IF(H5802&lt;'Roof Calculator'!$G$8, 1, 0)</f>
        <v>0</v>
      </c>
      <c r="J5802" s="37">
        <f>IF(H5802&gt;='Roof Calculator'!$G$8, 1, 0)</f>
        <v>1</v>
      </c>
      <c r="K5802" s="37">
        <f t="shared" si="1627"/>
        <v>0</v>
      </c>
      <c r="L5802" s="37">
        <f t="shared" si="1628"/>
        <v>64.040000000000006</v>
      </c>
      <c r="M5802" s="37">
        <v>0</v>
      </c>
      <c r="N5802" s="37">
        <f t="shared" si="1629"/>
        <v>0</v>
      </c>
      <c r="O5802" s="37">
        <v>0</v>
      </c>
      <c r="P5802" s="37">
        <v>0</v>
      </c>
      <c r="Q5802" s="21">
        <f t="shared" si="1630"/>
        <v>39.790999999999997</v>
      </c>
      <c r="R5802" s="21">
        <f t="shared" si="1639"/>
        <v>241.83333333331325</v>
      </c>
      <c r="S5802" s="21">
        <f t="shared" si="1640"/>
        <v>8.3377025626495467</v>
      </c>
      <c r="T5802" s="21">
        <f t="shared" si="1631"/>
        <v>86.147999999999996</v>
      </c>
      <c r="U5802" s="37">
        <f>VLOOKUP(Time_Zone, 'LSTM LookUp'!$B$5:$D$8, 3, FALSE)</f>
        <v>-75</v>
      </c>
      <c r="V5802" s="21">
        <f t="shared" si="1641"/>
        <v>-0.23274964111622332</v>
      </c>
      <c r="W5802" s="21">
        <f t="shared" si="1632"/>
        <v>296.08981258972096</v>
      </c>
      <c r="X5802" s="21">
        <f t="shared" si="1633"/>
        <v>0</v>
      </c>
      <c r="Y5802" s="21">
        <f t="shared" si="1634"/>
        <v>0</v>
      </c>
      <c r="Z5802" s="21">
        <f t="shared" si="1642"/>
        <v>0</v>
      </c>
      <c r="AA5802" s="21">
        <f t="shared" si="1635"/>
        <v>0</v>
      </c>
      <c r="AB5802" s="21">
        <f t="shared" si="1636"/>
        <v>0</v>
      </c>
      <c r="AC5802" s="21">
        <f t="shared" si="1637"/>
        <v>64.040000000000006</v>
      </c>
      <c r="AD5802" s="21">
        <f t="shared" si="1643"/>
        <v>0</v>
      </c>
      <c r="AE5802" s="21" t="str">
        <f t="shared" si="1638"/>
        <v>8/29/21:00</v>
      </c>
    </row>
    <row r="5803" spans="2:31">
      <c r="B5803" s="37">
        <v>8</v>
      </c>
      <c r="C5803" s="38">
        <v>29</v>
      </c>
      <c r="D5803" s="39">
        <v>22</v>
      </c>
      <c r="E5803" s="17">
        <v>18.899999999999999</v>
      </c>
      <c r="F5803" s="17">
        <v>0</v>
      </c>
      <c r="G5803" s="17">
        <v>0</v>
      </c>
      <c r="H5803" s="37">
        <f t="shared" si="1626"/>
        <v>66.02</v>
      </c>
      <c r="I5803" s="37">
        <f>IF(H5803&lt;'Roof Calculator'!$G$8, 1, 0)</f>
        <v>0</v>
      </c>
      <c r="J5803" s="37">
        <f>IF(H5803&gt;='Roof Calculator'!$G$8, 1, 0)</f>
        <v>1</v>
      </c>
      <c r="K5803" s="37">
        <f t="shared" si="1627"/>
        <v>0</v>
      </c>
      <c r="L5803" s="37">
        <f t="shared" si="1628"/>
        <v>66.02</v>
      </c>
      <c r="M5803" s="37">
        <v>0</v>
      </c>
      <c r="N5803" s="37">
        <f t="shared" si="1629"/>
        <v>0</v>
      </c>
      <c r="O5803" s="37">
        <v>0</v>
      </c>
      <c r="P5803" s="37">
        <v>0</v>
      </c>
      <c r="Q5803" s="21">
        <f t="shared" si="1630"/>
        <v>39.790999999999997</v>
      </c>
      <c r="R5803" s="21">
        <f t="shared" si="1639"/>
        <v>241.87499999997991</v>
      </c>
      <c r="S5803" s="21">
        <f t="shared" si="1640"/>
        <v>8.3223083455563565</v>
      </c>
      <c r="T5803" s="21">
        <f t="shared" si="1631"/>
        <v>86.147999999999996</v>
      </c>
      <c r="U5803" s="37">
        <f>VLOOKUP(Time_Zone, 'LSTM LookUp'!$B$5:$D$8, 3, FALSE)</f>
        <v>-75</v>
      </c>
      <c r="V5803" s="21">
        <f t="shared" si="1641"/>
        <v>-0.21937569516409394</v>
      </c>
      <c r="W5803" s="21">
        <f t="shared" si="1632"/>
        <v>311.09315607620891</v>
      </c>
      <c r="X5803" s="21">
        <f t="shared" si="1633"/>
        <v>0</v>
      </c>
      <c r="Y5803" s="21">
        <f t="shared" si="1634"/>
        <v>0</v>
      </c>
      <c r="Z5803" s="21">
        <f t="shared" si="1642"/>
        <v>0</v>
      </c>
      <c r="AA5803" s="21">
        <f t="shared" si="1635"/>
        <v>0</v>
      </c>
      <c r="AB5803" s="21">
        <f t="shared" si="1636"/>
        <v>0</v>
      </c>
      <c r="AC5803" s="21">
        <f t="shared" si="1637"/>
        <v>66.02</v>
      </c>
      <c r="AD5803" s="21">
        <f t="shared" si="1643"/>
        <v>0</v>
      </c>
      <c r="AE5803" s="21" t="str">
        <f t="shared" si="1638"/>
        <v>8/29/22:00</v>
      </c>
    </row>
    <row r="5804" spans="2:31">
      <c r="B5804" s="37">
        <v>8</v>
      </c>
      <c r="C5804" s="38">
        <v>29</v>
      </c>
      <c r="D5804" s="39">
        <v>23</v>
      </c>
      <c r="E5804" s="17">
        <v>16.7</v>
      </c>
      <c r="F5804" s="17">
        <v>0</v>
      </c>
      <c r="G5804" s="17">
        <v>0</v>
      </c>
      <c r="H5804" s="37">
        <f t="shared" si="1626"/>
        <v>62.059999999999995</v>
      </c>
      <c r="I5804" s="37">
        <f>IF(H5804&lt;'Roof Calculator'!$G$8, 1, 0)</f>
        <v>0</v>
      </c>
      <c r="J5804" s="37">
        <f>IF(H5804&gt;='Roof Calculator'!$G$8, 1, 0)</f>
        <v>1</v>
      </c>
      <c r="K5804" s="37">
        <f t="shared" si="1627"/>
        <v>0</v>
      </c>
      <c r="L5804" s="37">
        <f t="shared" si="1628"/>
        <v>62.059999999999995</v>
      </c>
      <c r="M5804" s="37">
        <v>0</v>
      </c>
      <c r="N5804" s="37">
        <f t="shared" si="1629"/>
        <v>0</v>
      </c>
      <c r="O5804" s="37">
        <v>0</v>
      </c>
      <c r="P5804" s="37">
        <v>0</v>
      </c>
      <c r="Q5804" s="21">
        <f t="shared" si="1630"/>
        <v>39.790999999999997</v>
      </c>
      <c r="R5804" s="21">
        <f t="shared" si="1639"/>
        <v>241.91666666664656</v>
      </c>
      <c r="S5804" s="21">
        <f t="shared" si="1640"/>
        <v>8.3069104217870269</v>
      </c>
      <c r="T5804" s="21">
        <f t="shared" si="1631"/>
        <v>86.147999999999996</v>
      </c>
      <c r="U5804" s="37">
        <f>VLOOKUP(Time_Zone, 'LSTM LookUp'!$B$5:$D$8, 3, FALSE)</f>
        <v>-75</v>
      </c>
      <c r="V5804" s="21">
        <f t="shared" si="1641"/>
        <v>-0.20599131414140137</v>
      </c>
      <c r="W5804" s="21">
        <f t="shared" si="1632"/>
        <v>326.09650217146464</v>
      </c>
      <c r="X5804" s="21">
        <f t="shared" si="1633"/>
        <v>0</v>
      </c>
      <c r="Y5804" s="21">
        <f t="shared" si="1634"/>
        <v>0</v>
      </c>
      <c r="Z5804" s="21">
        <f t="shared" si="1642"/>
        <v>0</v>
      </c>
      <c r="AA5804" s="21">
        <f t="shared" si="1635"/>
        <v>0</v>
      </c>
      <c r="AB5804" s="21">
        <f t="shared" si="1636"/>
        <v>0</v>
      </c>
      <c r="AC5804" s="21">
        <f t="shared" si="1637"/>
        <v>62.059999999999995</v>
      </c>
      <c r="AD5804" s="21">
        <f t="shared" si="1643"/>
        <v>0</v>
      </c>
      <c r="AE5804" s="21" t="str">
        <f t="shared" si="1638"/>
        <v>8/29/23:00</v>
      </c>
    </row>
    <row r="5805" spans="2:31">
      <c r="B5805" s="37">
        <v>8</v>
      </c>
      <c r="C5805" s="38">
        <v>29</v>
      </c>
      <c r="D5805" s="39">
        <v>24</v>
      </c>
      <c r="E5805" s="17">
        <v>16.7</v>
      </c>
      <c r="F5805" s="17">
        <v>0</v>
      </c>
      <c r="G5805" s="17">
        <v>0</v>
      </c>
      <c r="H5805" s="37">
        <f t="shared" si="1626"/>
        <v>62.059999999999995</v>
      </c>
      <c r="I5805" s="37">
        <f>IF(H5805&lt;'Roof Calculator'!$G$8, 1, 0)</f>
        <v>0</v>
      </c>
      <c r="J5805" s="37">
        <f>IF(H5805&gt;='Roof Calculator'!$G$8, 1, 0)</f>
        <v>1</v>
      </c>
      <c r="K5805" s="37">
        <f t="shared" si="1627"/>
        <v>0</v>
      </c>
      <c r="L5805" s="37">
        <f t="shared" si="1628"/>
        <v>62.059999999999995</v>
      </c>
      <c r="M5805" s="37">
        <v>0</v>
      </c>
      <c r="N5805" s="37">
        <f t="shared" si="1629"/>
        <v>0</v>
      </c>
      <c r="O5805" s="37">
        <v>0</v>
      </c>
      <c r="P5805" s="37">
        <v>0</v>
      </c>
      <c r="Q5805" s="21">
        <f t="shared" si="1630"/>
        <v>39.790999999999997</v>
      </c>
      <c r="R5805" s="21">
        <f t="shared" si="1639"/>
        <v>241.95833333331322</v>
      </c>
      <c r="S5805" s="21">
        <f t="shared" si="1640"/>
        <v>8.2915087985873956</v>
      </c>
      <c r="T5805" s="21">
        <f t="shared" si="1631"/>
        <v>86.147999999999996</v>
      </c>
      <c r="U5805" s="37">
        <f>VLOOKUP(Time_Zone, 'LSTM LookUp'!$B$5:$D$8, 3, FALSE)</f>
        <v>-75</v>
      </c>
      <c r="V5805" s="21">
        <f t="shared" si="1641"/>
        <v>-0.19259652101497715</v>
      </c>
      <c r="W5805" s="21">
        <f t="shared" si="1632"/>
        <v>341.09985086974626</v>
      </c>
      <c r="X5805" s="21">
        <f t="shared" si="1633"/>
        <v>0</v>
      </c>
      <c r="Y5805" s="21">
        <f t="shared" si="1634"/>
        <v>0</v>
      </c>
      <c r="Z5805" s="21">
        <f t="shared" si="1642"/>
        <v>0</v>
      </c>
      <c r="AA5805" s="21">
        <f t="shared" si="1635"/>
        <v>0</v>
      </c>
      <c r="AB5805" s="21">
        <f t="shared" si="1636"/>
        <v>0</v>
      </c>
      <c r="AC5805" s="21">
        <f t="shared" si="1637"/>
        <v>62.059999999999995</v>
      </c>
      <c r="AD5805" s="21">
        <f t="shared" si="1643"/>
        <v>0</v>
      </c>
      <c r="AE5805" s="21" t="str">
        <f t="shared" si="1638"/>
        <v>8/29/24:00</v>
      </c>
    </row>
    <row r="5806" spans="2:31">
      <c r="B5806" s="37">
        <v>8</v>
      </c>
      <c r="C5806" s="38">
        <v>30</v>
      </c>
      <c r="D5806" s="39">
        <v>1</v>
      </c>
      <c r="E5806" s="17">
        <v>16.100000000000001</v>
      </c>
      <c r="F5806" s="17">
        <v>0</v>
      </c>
      <c r="G5806" s="17">
        <v>0</v>
      </c>
      <c r="H5806" s="37">
        <f t="shared" si="1626"/>
        <v>60.980000000000004</v>
      </c>
      <c r="I5806" s="37">
        <f>IF(H5806&lt;'Roof Calculator'!$G$8, 1, 0)</f>
        <v>0</v>
      </c>
      <c r="J5806" s="37">
        <f>IF(H5806&gt;='Roof Calculator'!$G$8, 1, 0)</f>
        <v>1</v>
      </c>
      <c r="K5806" s="37">
        <f t="shared" si="1627"/>
        <v>0</v>
      </c>
      <c r="L5806" s="37">
        <f t="shared" si="1628"/>
        <v>60.980000000000004</v>
      </c>
      <c r="M5806" s="37">
        <v>0</v>
      </c>
      <c r="N5806" s="37">
        <f t="shared" si="1629"/>
        <v>0</v>
      </c>
      <c r="O5806" s="37">
        <v>0</v>
      </c>
      <c r="P5806" s="37">
        <v>0</v>
      </c>
      <c r="Q5806" s="21">
        <f t="shared" si="1630"/>
        <v>39.790999999999997</v>
      </c>
      <c r="R5806" s="21">
        <f t="shared" si="1639"/>
        <v>241.99999999997988</v>
      </c>
      <c r="S5806" s="21">
        <f t="shared" si="1640"/>
        <v>8.2761034832028191</v>
      </c>
      <c r="T5806" s="21">
        <f t="shared" si="1631"/>
        <v>86.147999999999996</v>
      </c>
      <c r="U5806" s="37">
        <f>VLOOKUP(Time_Zone, 'LSTM LookUp'!$B$5:$D$8, 3, FALSE)</f>
        <v>-75</v>
      </c>
      <c r="V5806" s="21">
        <f t="shared" si="1641"/>
        <v>-0.17919133877821591</v>
      </c>
      <c r="W5806" s="21">
        <f t="shared" si="1632"/>
        <v>-3.8967978346945475</v>
      </c>
      <c r="X5806" s="21">
        <f t="shared" si="1633"/>
        <v>0</v>
      </c>
      <c r="Y5806" s="21">
        <f t="shared" si="1634"/>
        <v>0</v>
      </c>
      <c r="Z5806" s="21">
        <f t="shared" si="1642"/>
        <v>0</v>
      </c>
      <c r="AA5806" s="21">
        <f t="shared" si="1635"/>
        <v>0</v>
      </c>
      <c r="AB5806" s="21">
        <f t="shared" si="1636"/>
        <v>0</v>
      </c>
      <c r="AC5806" s="21">
        <f t="shared" si="1637"/>
        <v>60.980000000000004</v>
      </c>
      <c r="AD5806" s="21">
        <f t="shared" si="1643"/>
        <v>0</v>
      </c>
      <c r="AE5806" s="21" t="str">
        <f t="shared" si="1638"/>
        <v>8/30/1:00</v>
      </c>
    </row>
    <row r="5807" spans="2:31">
      <c r="B5807" s="37">
        <v>8</v>
      </c>
      <c r="C5807" s="38">
        <v>30</v>
      </c>
      <c r="D5807" s="39">
        <v>2</v>
      </c>
      <c r="E5807" s="17">
        <v>15.6</v>
      </c>
      <c r="F5807" s="17">
        <v>0</v>
      </c>
      <c r="G5807" s="17">
        <v>0</v>
      </c>
      <c r="H5807" s="37">
        <f t="shared" si="1626"/>
        <v>60.08</v>
      </c>
      <c r="I5807" s="37">
        <f>IF(H5807&lt;'Roof Calculator'!$G$8, 1, 0)</f>
        <v>0</v>
      </c>
      <c r="J5807" s="37">
        <f>IF(H5807&gt;='Roof Calculator'!$G$8, 1, 0)</f>
        <v>1</v>
      </c>
      <c r="K5807" s="37">
        <f t="shared" si="1627"/>
        <v>0</v>
      </c>
      <c r="L5807" s="37">
        <f t="shared" si="1628"/>
        <v>60.08</v>
      </c>
      <c r="M5807" s="37">
        <v>0</v>
      </c>
      <c r="N5807" s="37">
        <f t="shared" si="1629"/>
        <v>0</v>
      </c>
      <c r="O5807" s="37">
        <v>0</v>
      </c>
      <c r="P5807" s="37">
        <v>0</v>
      </c>
      <c r="Q5807" s="21">
        <f t="shared" si="1630"/>
        <v>39.790999999999997</v>
      </c>
      <c r="R5807" s="21">
        <f t="shared" si="1639"/>
        <v>242.04166666664653</v>
      </c>
      <c r="S5807" s="21">
        <f t="shared" si="1640"/>
        <v>8.2606944828782307</v>
      </c>
      <c r="T5807" s="21">
        <f t="shared" si="1631"/>
        <v>86.147999999999996</v>
      </c>
      <c r="U5807" s="37">
        <f>VLOOKUP(Time_Zone, 'LSTM LookUp'!$B$5:$D$8, 3, FALSE)</f>
        <v>-75</v>
      </c>
      <c r="V5807" s="21">
        <f t="shared" si="1641"/>
        <v>-0.16577579045105573</v>
      </c>
      <c r="W5807" s="21">
        <f t="shared" si="1632"/>
        <v>11.106556052387218</v>
      </c>
      <c r="X5807" s="21">
        <f t="shared" si="1633"/>
        <v>0</v>
      </c>
      <c r="Y5807" s="21">
        <f t="shared" si="1634"/>
        <v>0</v>
      </c>
      <c r="Z5807" s="21">
        <f t="shared" si="1642"/>
        <v>0</v>
      </c>
      <c r="AA5807" s="21">
        <f t="shared" si="1635"/>
        <v>0</v>
      </c>
      <c r="AB5807" s="21">
        <f t="shared" si="1636"/>
        <v>0</v>
      </c>
      <c r="AC5807" s="21">
        <f t="shared" si="1637"/>
        <v>60.08</v>
      </c>
      <c r="AD5807" s="21">
        <f t="shared" si="1643"/>
        <v>0</v>
      </c>
      <c r="AE5807" s="21" t="str">
        <f t="shared" si="1638"/>
        <v>8/30/2:00</v>
      </c>
    </row>
    <row r="5808" spans="2:31">
      <c r="B5808" s="37">
        <v>8</v>
      </c>
      <c r="C5808" s="38">
        <v>30</v>
      </c>
      <c r="D5808" s="39">
        <v>3</v>
      </c>
      <c r="E5808" s="17">
        <v>15</v>
      </c>
      <c r="F5808" s="17">
        <v>0</v>
      </c>
      <c r="G5808" s="17">
        <v>0</v>
      </c>
      <c r="H5808" s="37">
        <f t="shared" si="1626"/>
        <v>59</v>
      </c>
      <c r="I5808" s="37">
        <f>IF(H5808&lt;'Roof Calculator'!$G$8, 1, 0)</f>
        <v>0</v>
      </c>
      <c r="J5808" s="37">
        <f>IF(H5808&gt;='Roof Calculator'!$G$8, 1, 0)</f>
        <v>1</v>
      </c>
      <c r="K5808" s="37">
        <f t="shared" si="1627"/>
        <v>0</v>
      </c>
      <c r="L5808" s="37">
        <f t="shared" si="1628"/>
        <v>59</v>
      </c>
      <c r="M5808" s="37">
        <v>0</v>
      </c>
      <c r="N5808" s="37">
        <f t="shared" si="1629"/>
        <v>0</v>
      </c>
      <c r="O5808" s="37">
        <v>0</v>
      </c>
      <c r="P5808" s="37">
        <v>0</v>
      </c>
      <c r="Q5808" s="21">
        <f t="shared" si="1630"/>
        <v>39.790999999999997</v>
      </c>
      <c r="R5808" s="21">
        <f t="shared" si="1639"/>
        <v>242.08333333331319</v>
      </c>
      <c r="S5808" s="21">
        <f t="shared" si="1640"/>
        <v>8.2452818048580507</v>
      </c>
      <c r="T5808" s="21">
        <f t="shared" si="1631"/>
        <v>86.147999999999996</v>
      </c>
      <c r="U5808" s="37">
        <f>VLOOKUP(Time_Zone, 'LSTM LookUp'!$B$5:$D$8, 3, FALSE)</f>
        <v>-75</v>
      </c>
      <c r="V5808" s="21">
        <f t="shared" si="1641"/>
        <v>-0.15234989907987873</v>
      </c>
      <c r="W5808" s="21">
        <f t="shared" si="1632"/>
        <v>26.10991252523003</v>
      </c>
      <c r="X5808" s="21">
        <f t="shared" si="1633"/>
        <v>0</v>
      </c>
      <c r="Y5808" s="21">
        <f t="shared" si="1634"/>
        <v>0</v>
      </c>
      <c r="Z5808" s="21">
        <f t="shared" si="1642"/>
        <v>0</v>
      </c>
      <c r="AA5808" s="21">
        <f t="shared" si="1635"/>
        <v>0</v>
      </c>
      <c r="AB5808" s="21">
        <f t="shared" si="1636"/>
        <v>0</v>
      </c>
      <c r="AC5808" s="21">
        <f t="shared" si="1637"/>
        <v>59</v>
      </c>
      <c r="AD5808" s="21">
        <f t="shared" si="1643"/>
        <v>0</v>
      </c>
      <c r="AE5808" s="21" t="str">
        <f t="shared" si="1638"/>
        <v>8/30/3:00</v>
      </c>
    </row>
    <row r="5809" spans="2:31">
      <c r="B5809" s="37">
        <v>8</v>
      </c>
      <c r="C5809" s="38">
        <v>30</v>
      </c>
      <c r="D5809" s="39">
        <v>4</v>
      </c>
      <c r="E5809" s="17">
        <v>14.4</v>
      </c>
      <c r="F5809" s="17">
        <v>0</v>
      </c>
      <c r="G5809" s="17">
        <v>0</v>
      </c>
      <c r="H5809" s="37">
        <f t="shared" si="1626"/>
        <v>57.92</v>
      </c>
      <c r="I5809" s="37">
        <f>IF(H5809&lt;'Roof Calculator'!$G$8, 1, 0)</f>
        <v>0</v>
      </c>
      <c r="J5809" s="37">
        <f>IF(H5809&gt;='Roof Calculator'!$G$8, 1, 0)</f>
        <v>1</v>
      </c>
      <c r="K5809" s="37">
        <f t="shared" si="1627"/>
        <v>0</v>
      </c>
      <c r="L5809" s="37">
        <f t="shared" si="1628"/>
        <v>57.92</v>
      </c>
      <c r="M5809" s="37">
        <v>0</v>
      </c>
      <c r="N5809" s="37">
        <f t="shared" si="1629"/>
        <v>0</v>
      </c>
      <c r="O5809" s="37">
        <v>0</v>
      </c>
      <c r="P5809" s="37">
        <v>0</v>
      </c>
      <c r="Q5809" s="21">
        <f t="shared" si="1630"/>
        <v>39.790999999999997</v>
      </c>
      <c r="R5809" s="21">
        <f t="shared" si="1639"/>
        <v>242.12499999997985</v>
      </c>
      <c r="S5809" s="21">
        <f t="shared" si="1640"/>
        <v>8.2298654563862801</v>
      </c>
      <c r="T5809" s="21">
        <f t="shared" si="1631"/>
        <v>86.147999999999996</v>
      </c>
      <c r="U5809" s="37">
        <f>VLOOKUP(Time_Zone, 'LSTM LookUp'!$B$5:$D$8, 3, FALSE)</f>
        <v>-75</v>
      </c>
      <c r="V5809" s="21">
        <f t="shared" si="1641"/>
        <v>-0.13891368773753698</v>
      </c>
      <c r="W5809" s="21">
        <f t="shared" si="1632"/>
        <v>41.113271578065621</v>
      </c>
      <c r="X5809" s="21">
        <f t="shared" si="1633"/>
        <v>0</v>
      </c>
      <c r="Y5809" s="21">
        <f t="shared" si="1634"/>
        <v>0</v>
      </c>
      <c r="Z5809" s="21">
        <f t="shared" si="1642"/>
        <v>0</v>
      </c>
      <c r="AA5809" s="21">
        <f t="shared" si="1635"/>
        <v>0</v>
      </c>
      <c r="AB5809" s="21">
        <f t="shared" si="1636"/>
        <v>0</v>
      </c>
      <c r="AC5809" s="21">
        <f t="shared" si="1637"/>
        <v>57.92</v>
      </c>
      <c r="AD5809" s="21">
        <f t="shared" si="1643"/>
        <v>0</v>
      </c>
      <c r="AE5809" s="21" t="str">
        <f t="shared" si="1638"/>
        <v>8/30/4:00</v>
      </c>
    </row>
    <row r="5810" spans="2:31">
      <c r="B5810" s="37">
        <v>8</v>
      </c>
      <c r="C5810" s="38">
        <v>30</v>
      </c>
      <c r="D5810" s="39">
        <v>5</v>
      </c>
      <c r="E5810" s="17">
        <v>13.3</v>
      </c>
      <c r="F5810" s="17">
        <v>0</v>
      </c>
      <c r="G5810" s="17">
        <v>0</v>
      </c>
      <c r="H5810" s="37">
        <f t="shared" si="1626"/>
        <v>55.94</v>
      </c>
      <c r="I5810" s="37">
        <f>IF(H5810&lt;'Roof Calculator'!$G$8, 1, 0)</f>
        <v>0</v>
      </c>
      <c r="J5810" s="37">
        <f>IF(H5810&gt;='Roof Calculator'!$G$8, 1, 0)</f>
        <v>1</v>
      </c>
      <c r="K5810" s="37">
        <f t="shared" si="1627"/>
        <v>0</v>
      </c>
      <c r="L5810" s="37">
        <f t="shared" si="1628"/>
        <v>55.94</v>
      </c>
      <c r="M5810" s="37">
        <v>0</v>
      </c>
      <c r="N5810" s="37">
        <f t="shared" si="1629"/>
        <v>0</v>
      </c>
      <c r="O5810" s="37">
        <v>0</v>
      </c>
      <c r="P5810" s="37">
        <v>0</v>
      </c>
      <c r="Q5810" s="21">
        <f t="shared" si="1630"/>
        <v>39.790999999999997</v>
      </c>
      <c r="R5810" s="21">
        <f t="shared" si="1639"/>
        <v>242.16666666664651</v>
      </c>
      <c r="S5810" s="21">
        <f t="shared" si="1640"/>
        <v>8.214445444706385</v>
      </c>
      <c r="T5810" s="21">
        <f t="shared" si="1631"/>
        <v>86.147999999999996</v>
      </c>
      <c r="U5810" s="37">
        <f>VLOOKUP(Time_Zone, 'LSTM LookUp'!$B$5:$D$8, 3, FALSE)</f>
        <v>-75</v>
      </c>
      <c r="V5810" s="21">
        <f t="shared" si="1641"/>
        <v>-0.12546717952321029</v>
      </c>
      <c r="W5810" s="21">
        <f t="shared" si="1632"/>
        <v>56.116633205119193</v>
      </c>
      <c r="X5810" s="21">
        <f t="shared" si="1633"/>
        <v>0</v>
      </c>
      <c r="Y5810" s="21">
        <f t="shared" si="1634"/>
        <v>0</v>
      </c>
      <c r="Z5810" s="21">
        <f t="shared" si="1642"/>
        <v>0</v>
      </c>
      <c r="AA5810" s="21">
        <f t="shared" si="1635"/>
        <v>0</v>
      </c>
      <c r="AB5810" s="21">
        <f t="shared" si="1636"/>
        <v>0</v>
      </c>
      <c r="AC5810" s="21">
        <f t="shared" si="1637"/>
        <v>55.94</v>
      </c>
      <c r="AD5810" s="21">
        <f t="shared" si="1643"/>
        <v>0</v>
      </c>
      <c r="AE5810" s="21" t="str">
        <f t="shared" si="1638"/>
        <v>8/30/5:00</v>
      </c>
    </row>
    <row r="5811" spans="2:31">
      <c r="B5811" s="37">
        <v>8</v>
      </c>
      <c r="C5811" s="38">
        <v>30</v>
      </c>
      <c r="D5811" s="39">
        <v>6</v>
      </c>
      <c r="E5811" s="17">
        <v>14.4</v>
      </c>
      <c r="F5811" s="17">
        <v>0</v>
      </c>
      <c r="G5811" s="17">
        <v>0</v>
      </c>
      <c r="H5811" s="37">
        <f t="shared" si="1626"/>
        <v>57.92</v>
      </c>
      <c r="I5811" s="37">
        <f>IF(H5811&lt;'Roof Calculator'!$G$8, 1, 0)</f>
        <v>0</v>
      </c>
      <c r="J5811" s="37">
        <f>IF(H5811&gt;='Roof Calculator'!$G$8, 1, 0)</f>
        <v>1</v>
      </c>
      <c r="K5811" s="37">
        <f t="shared" si="1627"/>
        <v>0</v>
      </c>
      <c r="L5811" s="37">
        <f t="shared" si="1628"/>
        <v>57.92</v>
      </c>
      <c r="M5811" s="37">
        <v>0</v>
      </c>
      <c r="N5811" s="37">
        <f t="shared" si="1629"/>
        <v>0</v>
      </c>
      <c r="O5811" s="37">
        <v>0</v>
      </c>
      <c r="P5811" s="37">
        <v>0</v>
      </c>
      <c r="Q5811" s="21">
        <f t="shared" si="1630"/>
        <v>39.790999999999997</v>
      </c>
      <c r="R5811" s="21">
        <f t="shared" si="1639"/>
        <v>242.20833333331316</v>
      </c>
      <c r="S5811" s="21">
        <f t="shared" si="1640"/>
        <v>8.1990217770614287</v>
      </c>
      <c r="T5811" s="21">
        <f t="shared" si="1631"/>
        <v>86.147999999999996</v>
      </c>
      <c r="U5811" s="37">
        <f>VLOOKUP(Time_Zone, 'LSTM LookUp'!$B$5:$D$8, 3, FALSE)</f>
        <v>-75</v>
      </c>
      <c r="V5811" s="21">
        <f t="shared" si="1641"/>
        <v>-0.11201039756246811</v>
      </c>
      <c r="W5811" s="21">
        <f t="shared" si="1632"/>
        <v>71.119997400609378</v>
      </c>
      <c r="X5811" s="21">
        <f t="shared" si="1633"/>
        <v>0</v>
      </c>
      <c r="Y5811" s="21">
        <f t="shared" si="1634"/>
        <v>0</v>
      </c>
      <c r="Z5811" s="21">
        <f t="shared" si="1642"/>
        <v>0</v>
      </c>
      <c r="AA5811" s="21">
        <f t="shared" si="1635"/>
        <v>0</v>
      </c>
      <c r="AB5811" s="21">
        <f t="shared" si="1636"/>
        <v>0</v>
      </c>
      <c r="AC5811" s="21">
        <f t="shared" si="1637"/>
        <v>57.92</v>
      </c>
      <c r="AD5811" s="21">
        <f t="shared" si="1643"/>
        <v>0</v>
      </c>
      <c r="AE5811" s="21" t="str">
        <f t="shared" si="1638"/>
        <v>8/30/6:00</v>
      </c>
    </row>
    <row r="5812" spans="2:31">
      <c r="B5812" s="37">
        <v>8</v>
      </c>
      <c r="C5812" s="38">
        <v>30</v>
      </c>
      <c r="D5812" s="39">
        <v>7</v>
      </c>
      <c r="E5812" s="17">
        <v>13.9</v>
      </c>
      <c r="F5812" s="17">
        <v>23</v>
      </c>
      <c r="G5812" s="17">
        <v>102</v>
      </c>
      <c r="H5812" s="37">
        <f t="shared" si="1626"/>
        <v>57.02</v>
      </c>
      <c r="I5812" s="37">
        <f>IF(H5812&lt;'Roof Calculator'!$G$8, 1, 0)</f>
        <v>0</v>
      </c>
      <c r="J5812" s="37">
        <f>IF(H5812&gt;='Roof Calculator'!$G$8, 1, 0)</f>
        <v>1</v>
      </c>
      <c r="K5812" s="37">
        <f t="shared" si="1627"/>
        <v>0</v>
      </c>
      <c r="L5812" s="37">
        <f t="shared" si="1628"/>
        <v>57.02</v>
      </c>
      <c r="M5812" s="37">
        <v>0</v>
      </c>
      <c r="N5812" s="37">
        <f t="shared" si="1629"/>
        <v>23</v>
      </c>
      <c r="O5812" s="37">
        <v>0</v>
      </c>
      <c r="P5812" s="37">
        <v>0</v>
      </c>
      <c r="Q5812" s="21">
        <f t="shared" si="1630"/>
        <v>39.790999999999997</v>
      </c>
      <c r="R5812" s="21">
        <f t="shared" si="1639"/>
        <v>242.24999999997982</v>
      </c>
      <c r="S5812" s="21">
        <f t="shared" si="1640"/>
        <v>8.1835944606939961</v>
      </c>
      <c r="T5812" s="21">
        <f t="shared" si="1631"/>
        <v>86.147999999999996</v>
      </c>
      <c r="U5812" s="37">
        <f>VLOOKUP(Time_Zone, 'LSTM LookUp'!$B$5:$D$8, 3, FALSE)</f>
        <v>-75</v>
      </c>
      <c r="V5812" s="21">
        <f t="shared" si="1641"/>
        <v>-9.8543365007172978E-2</v>
      </c>
      <c r="W5812" s="21">
        <f t="shared" si="1632"/>
        <v>86.123364158748217</v>
      </c>
      <c r="X5812" s="21">
        <f t="shared" si="1633"/>
        <v>14.537022394391562</v>
      </c>
      <c r="Y5812" s="21">
        <f t="shared" si="1634"/>
        <v>37.537022394391563</v>
      </c>
      <c r="Z5812" s="21">
        <f t="shared" si="1642"/>
        <v>11.898580491421777</v>
      </c>
      <c r="AA5812" s="21">
        <f t="shared" si="1635"/>
        <v>0</v>
      </c>
      <c r="AB5812" s="21">
        <f t="shared" si="1636"/>
        <v>11.898580491421777</v>
      </c>
      <c r="AC5812" s="21">
        <f t="shared" si="1637"/>
        <v>57.02</v>
      </c>
      <c r="AD5812" s="21">
        <f t="shared" si="1643"/>
        <v>11.898580491421777</v>
      </c>
      <c r="AE5812" s="21" t="str">
        <f t="shared" si="1638"/>
        <v>8/30/7:00</v>
      </c>
    </row>
    <row r="5813" spans="2:31">
      <c r="B5813" s="37">
        <v>8</v>
      </c>
      <c r="C5813" s="38">
        <v>30</v>
      </c>
      <c r="D5813" s="39">
        <v>8</v>
      </c>
      <c r="E5813" s="17">
        <v>16.7</v>
      </c>
      <c r="F5813" s="17">
        <v>76</v>
      </c>
      <c r="G5813" s="17">
        <v>307</v>
      </c>
      <c r="H5813" s="37">
        <f t="shared" si="1626"/>
        <v>62.059999999999995</v>
      </c>
      <c r="I5813" s="37">
        <f>IF(H5813&lt;'Roof Calculator'!$G$8, 1, 0)</f>
        <v>0</v>
      </c>
      <c r="J5813" s="37">
        <f>IF(H5813&gt;='Roof Calculator'!$G$8, 1, 0)</f>
        <v>1</v>
      </c>
      <c r="K5813" s="37">
        <f t="shared" si="1627"/>
        <v>0</v>
      </c>
      <c r="L5813" s="37">
        <f t="shared" si="1628"/>
        <v>62.059999999999995</v>
      </c>
      <c r="M5813" s="37">
        <v>0</v>
      </c>
      <c r="N5813" s="37">
        <f t="shared" si="1629"/>
        <v>76</v>
      </c>
      <c r="O5813" s="37">
        <v>0</v>
      </c>
      <c r="P5813" s="37">
        <v>0</v>
      </c>
      <c r="Q5813" s="21">
        <f t="shared" si="1630"/>
        <v>39.790999999999997</v>
      </c>
      <c r="R5813" s="21">
        <f t="shared" si="1639"/>
        <v>242.29166666664648</v>
      </c>
      <c r="S5813" s="21">
        <f t="shared" si="1640"/>
        <v>8.1681635028461503</v>
      </c>
      <c r="T5813" s="21">
        <f t="shared" si="1631"/>
        <v>86.147999999999996</v>
      </c>
      <c r="U5813" s="37">
        <f>VLOOKUP(Time_Zone, 'LSTM LookUp'!$B$5:$D$8, 3, FALSE)</f>
        <v>-75</v>
      </c>
      <c r="V5813" s="21">
        <f t="shared" si="1641"/>
        <v>-8.5066105035385808E-2</v>
      </c>
      <c r="W5813" s="21">
        <f t="shared" si="1632"/>
        <v>101.12673347374114</v>
      </c>
      <c r="X5813" s="21">
        <f t="shared" si="1633"/>
        <v>-17.145755677525425</v>
      </c>
      <c r="Y5813" s="21">
        <f t="shared" si="1634"/>
        <v>58.854244322474571</v>
      </c>
      <c r="Z5813" s="21">
        <f t="shared" si="1642"/>
        <v>18.655767523995099</v>
      </c>
      <c r="AA5813" s="21">
        <f t="shared" si="1635"/>
        <v>0</v>
      </c>
      <c r="AB5813" s="21">
        <f t="shared" si="1636"/>
        <v>18.655767523995099</v>
      </c>
      <c r="AC5813" s="21">
        <f t="shared" si="1637"/>
        <v>62.059999999999995</v>
      </c>
      <c r="AD5813" s="21">
        <f t="shared" si="1643"/>
        <v>18.655767523995099</v>
      </c>
      <c r="AE5813" s="21" t="str">
        <f t="shared" si="1638"/>
        <v>8/30/8:00</v>
      </c>
    </row>
    <row r="5814" spans="2:31">
      <c r="B5814" s="37">
        <v>8</v>
      </c>
      <c r="C5814" s="38">
        <v>30</v>
      </c>
      <c r="D5814" s="39">
        <v>9</v>
      </c>
      <c r="E5814" s="17">
        <v>19.399999999999999</v>
      </c>
      <c r="F5814" s="17">
        <v>89</v>
      </c>
      <c r="G5814" s="17">
        <v>622</v>
      </c>
      <c r="H5814" s="37">
        <f t="shared" si="1626"/>
        <v>66.92</v>
      </c>
      <c r="I5814" s="37">
        <f>IF(H5814&lt;'Roof Calculator'!$G$8, 1, 0)</f>
        <v>0</v>
      </c>
      <c r="J5814" s="37">
        <f>IF(H5814&gt;='Roof Calculator'!$G$8, 1, 0)</f>
        <v>1</v>
      </c>
      <c r="K5814" s="37">
        <f t="shared" si="1627"/>
        <v>0</v>
      </c>
      <c r="L5814" s="37">
        <f t="shared" si="1628"/>
        <v>66.92</v>
      </c>
      <c r="M5814" s="37">
        <v>0</v>
      </c>
      <c r="N5814" s="37">
        <f t="shared" si="1629"/>
        <v>89</v>
      </c>
      <c r="O5814" s="37">
        <v>0</v>
      </c>
      <c r="P5814" s="37">
        <v>0</v>
      </c>
      <c r="Q5814" s="21">
        <f t="shared" si="1630"/>
        <v>39.790999999999997</v>
      </c>
      <c r="R5814" s="21">
        <f t="shared" si="1639"/>
        <v>242.33333333331313</v>
      </c>
      <c r="S5814" s="21">
        <f t="shared" si="1640"/>
        <v>8.1527289107595511</v>
      </c>
      <c r="T5814" s="21">
        <f t="shared" si="1631"/>
        <v>86.147999999999996</v>
      </c>
      <c r="U5814" s="37">
        <f>VLOOKUP(Time_Zone, 'LSTM LookUp'!$B$5:$D$8, 3, FALSE)</f>
        <v>-75</v>
      </c>
      <c r="V5814" s="21">
        <f t="shared" si="1641"/>
        <v>-7.1578640851423403E-2</v>
      </c>
      <c r="W5814" s="21">
        <f t="shared" si="1632"/>
        <v>116.13010533978715</v>
      </c>
      <c r="X5814" s="21">
        <f t="shared" si="1633"/>
        <v>-151.90882038387446</v>
      </c>
      <c r="Y5814" s="21">
        <f t="shared" si="1634"/>
        <v>-62.908820383874456</v>
      </c>
      <c r="Z5814" s="21">
        <f t="shared" si="1642"/>
        <v>-19.940997319749133</v>
      </c>
      <c r="AA5814" s="21">
        <f t="shared" si="1635"/>
        <v>0</v>
      </c>
      <c r="AB5814" s="21">
        <f t="shared" si="1636"/>
        <v>-19.940997319749133</v>
      </c>
      <c r="AC5814" s="21">
        <f t="shared" si="1637"/>
        <v>66.92</v>
      </c>
      <c r="AD5814" s="21">
        <f t="shared" si="1643"/>
        <v>-19.940997319749133</v>
      </c>
      <c r="AE5814" s="21" t="str">
        <f t="shared" si="1638"/>
        <v>8/30/9:00</v>
      </c>
    </row>
    <row r="5815" spans="2:31">
      <c r="B5815" s="37">
        <v>8</v>
      </c>
      <c r="C5815" s="38">
        <v>30</v>
      </c>
      <c r="D5815" s="39">
        <v>10</v>
      </c>
      <c r="E5815" s="17">
        <v>22.2</v>
      </c>
      <c r="F5815" s="17">
        <v>145</v>
      </c>
      <c r="G5815" s="17">
        <v>642</v>
      </c>
      <c r="H5815" s="37">
        <f t="shared" si="1626"/>
        <v>71.959999999999994</v>
      </c>
      <c r="I5815" s="37">
        <f>IF(H5815&lt;'Roof Calculator'!$G$8, 1, 0)</f>
        <v>0</v>
      </c>
      <c r="J5815" s="37">
        <f>IF(H5815&gt;='Roof Calculator'!$G$8, 1, 0)</f>
        <v>1</v>
      </c>
      <c r="K5815" s="37">
        <f t="shared" si="1627"/>
        <v>0</v>
      </c>
      <c r="L5815" s="37">
        <f t="shared" si="1628"/>
        <v>71.959999999999994</v>
      </c>
      <c r="M5815" s="37">
        <v>0</v>
      </c>
      <c r="N5815" s="37">
        <f t="shared" si="1629"/>
        <v>145</v>
      </c>
      <c r="O5815" s="37">
        <v>0</v>
      </c>
      <c r="P5815" s="37">
        <v>0</v>
      </c>
      <c r="Q5815" s="21">
        <f t="shared" si="1630"/>
        <v>39.790999999999997</v>
      </c>
      <c r="R5815" s="21">
        <f t="shared" si="1639"/>
        <v>242.37499999997979</v>
      </c>
      <c r="S5815" s="21">
        <f t="shared" si="1640"/>
        <v>8.1372906916753642</v>
      </c>
      <c r="T5815" s="21">
        <f t="shared" si="1631"/>
        <v>86.147999999999996</v>
      </c>
      <c r="U5815" s="37">
        <f>VLOOKUP(Time_Zone, 'LSTM LookUp'!$B$5:$D$8, 3, FALSE)</f>
        <v>-75</v>
      </c>
      <c r="V5815" s="21">
        <f t="shared" si="1641"/>
        <v>-5.8080995685751757E-2</v>
      </c>
      <c r="W5815" s="21">
        <f t="shared" si="1632"/>
        <v>131.1334797510786</v>
      </c>
      <c r="X5815" s="21">
        <f t="shared" si="1633"/>
        <v>-263.07764924054254</v>
      </c>
      <c r="Y5815" s="21">
        <f t="shared" si="1634"/>
        <v>-118.07764924054254</v>
      </c>
      <c r="Z5815" s="21">
        <f t="shared" si="1642"/>
        <v>-37.428552509172349</v>
      </c>
      <c r="AA5815" s="21">
        <f t="shared" si="1635"/>
        <v>0</v>
      </c>
      <c r="AB5815" s="21">
        <f t="shared" si="1636"/>
        <v>-37.428552509172349</v>
      </c>
      <c r="AC5815" s="21">
        <f t="shared" si="1637"/>
        <v>71.959999999999994</v>
      </c>
      <c r="AD5815" s="21">
        <f t="shared" si="1643"/>
        <v>-37.428552509172349</v>
      </c>
      <c r="AE5815" s="21" t="str">
        <f t="shared" si="1638"/>
        <v>8/30/10:00</v>
      </c>
    </row>
    <row r="5816" spans="2:31">
      <c r="B5816" s="37">
        <v>8</v>
      </c>
      <c r="C5816" s="38">
        <v>30</v>
      </c>
      <c r="D5816" s="39">
        <v>11</v>
      </c>
      <c r="E5816" s="17">
        <v>23.3</v>
      </c>
      <c r="F5816" s="17">
        <v>240</v>
      </c>
      <c r="G5816" s="17">
        <v>561</v>
      </c>
      <c r="H5816" s="37">
        <f t="shared" si="1626"/>
        <v>73.94</v>
      </c>
      <c r="I5816" s="37">
        <f>IF(H5816&lt;'Roof Calculator'!$G$8, 1, 0)</f>
        <v>0</v>
      </c>
      <c r="J5816" s="37">
        <f>IF(H5816&gt;='Roof Calculator'!$G$8, 1, 0)</f>
        <v>1</v>
      </c>
      <c r="K5816" s="37">
        <f t="shared" si="1627"/>
        <v>0</v>
      </c>
      <c r="L5816" s="37">
        <f t="shared" si="1628"/>
        <v>73.94</v>
      </c>
      <c r="M5816" s="37">
        <v>0</v>
      </c>
      <c r="N5816" s="37">
        <f t="shared" si="1629"/>
        <v>240</v>
      </c>
      <c r="O5816" s="37">
        <v>0</v>
      </c>
      <c r="P5816" s="37">
        <v>0</v>
      </c>
      <c r="Q5816" s="21">
        <f t="shared" si="1630"/>
        <v>39.790999999999997</v>
      </c>
      <c r="R5816" s="21">
        <f t="shared" si="1639"/>
        <v>242.41666666664645</v>
      </c>
      <c r="S5816" s="21">
        <f t="shared" si="1640"/>
        <v>8.1218488528342778</v>
      </c>
      <c r="T5816" s="21">
        <f t="shared" si="1631"/>
        <v>86.147999999999996</v>
      </c>
      <c r="U5816" s="37">
        <f>VLOOKUP(Time_Zone, 'LSTM LookUp'!$B$5:$D$8, 3, FALSE)</f>
        <v>-75</v>
      </c>
      <c r="V5816" s="21">
        <f t="shared" si="1641"/>
        <v>-4.4573192794933991E-2</v>
      </c>
      <c r="W5816" s="21">
        <f t="shared" si="1632"/>
        <v>146.13685670180129</v>
      </c>
      <c r="X5816" s="21">
        <f t="shared" si="1633"/>
        <v>-303.62848241035164</v>
      </c>
      <c r="Y5816" s="21">
        <f t="shared" si="1634"/>
        <v>-63.628482410351637</v>
      </c>
      <c r="Z5816" s="21">
        <f t="shared" si="1642"/>
        <v>-20.16911761279448</v>
      </c>
      <c r="AA5816" s="21">
        <f t="shared" si="1635"/>
        <v>0</v>
      </c>
      <c r="AB5816" s="21">
        <f t="shared" si="1636"/>
        <v>-20.16911761279448</v>
      </c>
      <c r="AC5816" s="21">
        <f t="shared" si="1637"/>
        <v>73.94</v>
      </c>
      <c r="AD5816" s="21">
        <f t="shared" si="1643"/>
        <v>-20.16911761279448</v>
      </c>
      <c r="AE5816" s="21" t="str">
        <f t="shared" si="1638"/>
        <v>8/30/11:00</v>
      </c>
    </row>
    <row r="5817" spans="2:31">
      <c r="B5817" s="37">
        <v>8</v>
      </c>
      <c r="C5817" s="38">
        <v>30</v>
      </c>
      <c r="D5817" s="39">
        <v>12</v>
      </c>
      <c r="E5817" s="17">
        <v>25</v>
      </c>
      <c r="F5817" s="17">
        <v>244</v>
      </c>
      <c r="G5817" s="17">
        <v>453</v>
      </c>
      <c r="H5817" s="37">
        <f t="shared" si="1626"/>
        <v>77</v>
      </c>
      <c r="I5817" s="37">
        <f>IF(H5817&lt;'Roof Calculator'!$G$8, 1, 0)</f>
        <v>0</v>
      </c>
      <c r="J5817" s="37">
        <f>IF(H5817&gt;='Roof Calculator'!$G$8, 1, 0)</f>
        <v>1</v>
      </c>
      <c r="K5817" s="37">
        <f t="shared" si="1627"/>
        <v>0</v>
      </c>
      <c r="L5817" s="37">
        <f t="shared" si="1628"/>
        <v>77</v>
      </c>
      <c r="M5817" s="37">
        <v>0</v>
      </c>
      <c r="N5817" s="37">
        <f t="shared" si="1629"/>
        <v>244</v>
      </c>
      <c r="O5817" s="37">
        <v>0</v>
      </c>
      <c r="P5817" s="37">
        <v>0</v>
      </c>
      <c r="Q5817" s="21">
        <f t="shared" si="1630"/>
        <v>39.790999999999997</v>
      </c>
      <c r="R5817" s="21">
        <f t="shared" si="1639"/>
        <v>242.45833333331311</v>
      </c>
      <c r="S5817" s="21">
        <f t="shared" si="1640"/>
        <v>8.106403401476511</v>
      </c>
      <c r="T5817" s="21">
        <f t="shared" si="1631"/>
        <v>86.147999999999996</v>
      </c>
      <c r="U5817" s="37">
        <f>VLOOKUP(Time_Zone, 'LSTM LookUp'!$B$5:$D$8, 3, FALSE)</f>
        <v>-75</v>
      </c>
      <c r="V5817" s="21">
        <f t="shared" si="1641"/>
        <v>-3.1055255461605036E-2</v>
      </c>
      <c r="W5817" s="21">
        <f t="shared" si="1632"/>
        <v>161.14023618613462</v>
      </c>
      <c r="X5817" s="21">
        <f t="shared" si="1633"/>
        <v>-285.2178143323402</v>
      </c>
      <c r="Y5817" s="21">
        <f t="shared" si="1634"/>
        <v>-41.217814332340197</v>
      </c>
      <c r="Z5817" s="21">
        <f t="shared" si="1642"/>
        <v>-13.06532724841553</v>
      </c>
      <c r="AA5817" s="21">
        <f t="shared" si="1635"/>
        <v>0</v>
      </c>
      <c r="AB5817" s="21">
        <f t="shared" si="1636"/>
        <v>-13.06532724841553</v>
      </c>
      <c r="AC5817" s="21">
        <f t="shared" si="1637"/>
        <v>77</v>
      </c>
      <c r="AD5817" s="21">
        <f t="shared" si="1643"/>
        <v>-13.06532724841553</v>
      </c>
      <c r="AE5817" s="21" t="str">
        <f t="shared" si="1638"/>
        <v>8/30/12:00</v>
      </c>
    </row>
    <row r="5818" spans="2:31">
      <c r="B5818" s="37">
        <v>8</v>
      </c>
      <c r="C5818" s="38">
        <v>30</v>
      </c>
      <c r="D5818" s="39">
        <v>13</v>
      </c>
      <c r="E5818" s="17">
        <v>26.1</v>
      </c>
      <c r="F5818" s="17">
        <v>291</v>
      </c>
      <c r="G5818" s="17">
        <v>521</v>
      </c>
      <c r="H5818" s="37">
        <f t="shared" si="1626"/>
        <v>78.98</v>
      </c>
      <c r="I5818" s="37">
        <f>IF(H5818&lt;'Roof Calculator'!$G$8, 1, 0)</f>
        <v>0</v>
      </c>
      <c r="J5818" s="37">
        <f>IF(H5818&gt;='Roof Calculator'!$G$8, 1, 0)</f>
        <v>1</v>
      </c>
      <c r="K5818" s="37">
        <f t="shared" si="1627"/>
        <v>0</v>
      </c>
      <c r="L5818" s="37">
        <f t="shared" si="1628"/>
        <v>78.98</v>
      </c>
      <c r="M5818" s="37">
        <v>0</v>
      </c>
      <c r="N5818" s="37">
        <f t="shared" si="1629"/>
        <v>291</v>
      </c>
      <c r="O5818" s="37">
        <v>0</v>
      </c>
      <c r="P5818" s="37">
        <v>0</v>
      </c>
      <c r="Q5818" s="21">
        <f t="shared" si="1630"/>
        <v>39.790999999999997</v>
      </c>
      <c r="R5818" s="21">
        <f t="shared" si="1639"/>
        <v>242.49999999997976</v>
      </c>
      <c r="S5818" s="21">
        <f t="shared" si="1640"/>
        <v>8.0909543448418155</v>
      </c>
      <c r="T5818" s="21">
        <f t="shared" si="1631"/>
        <v>86.147999999999996</v>
      </c>
      <c r="U5818" s="37">
        <f>VLOOKUP(Time_Zone, 'LSTM LookUp'!$B$5:$D$8, 3, FALSE)</f>
        <v>-75</v>
      </c>
      <c r="V5818" s="21">
        <f t="shared" si="1641"/>
        <v>-1.7527206994415234E-2</v>
      </c>
      <c r="W5818" s="21">
        <f t="shared" si="1632"/>
        <v>176.14361819825137</v>
      </c>
      <c r="X5818" s="21">
        <f t="shared" si="1633"/>
        <v>-348.51659081200529</v>
      </c>
      <c r="Y5818" s="21">
        <f t="shared" si="1634"/>
        <v>-57.51659081200529</v>
      </c>
      <c r="Z5818" s="21">
        <f t="shared" si="1642"/>
        <v>-18.231754724132482</v>
      </c>
      <c r="AA5818" s="21">
        <f t="shared" si="1635"/>
        <v>0</v>
      </c>
      <c r="AB5818" s="21">
        <f t="shared" si="1636"/>
        <v>-18.231754724132482</v>
      </c>
      <c r="AC5818" s="21">
        <f t="shared" si="1637"/>
        <v>78.98</v>
      </c>
      <c r="AD5818" s="21">
        <f t="shared" si="1643"/>
        <v>-18.231754724132482</v>
      </c>
      <c r="AE5818" s="21" t="str">
        <f t="shared" si="1638"/>
        <v>8/30/13:00</v>
      </c>
    </row>
    <row r="5819" spans="2:31">
      <c r="B5819" s="37">
        <v>8</v>
      </c>
      <c r="C5819" s="38">
        <v>30</v>
      </c>
      <c r="D5819" s="39">
        <v>14</v>
      </c>
      <c r="E5819" s="17">
        <v>26.7</v>
      </c>
      <c r="F5819" s="17">
        <v>269</v>
      </c>
      <c r="G5819" s="17">
        <v>513</v>
      </c>
      <c r="H5819" s="37">
        <f t="shared" si="1626"/>
        <v>80.06</v>
      </c>
      <c r="I5819" s="37">
        <f>IF(H5819&lt;'Roof Calculator'!$G$8, 1, 0)</f>
        <v>0</v>
      </c>
      <c r="J5819" s="37">
        <f>IF(H5819&gt;='Roof Calculator'!$G$8, 1, 0)</f>
        <v>1</v>
      </c>
      <c r="K5819" s="37">
        <f t="shared" si="1627"/>
        <v>0</v>
      </c>
      <c r="L5819" s="37">
        <f t="shared" si="1628"/>
        <v>80.06</v>
      </c>
      <c r="M5819" s="37">
        <v>0</v>
      </c>
      <c r="N5819" s="37">
        <f t="shared" si="1629"/>
        <v>269</v>
      </c>
      <c r="O5819" s="37">
        <v>0</v>
      </c>
      <c r="P5819" s="37">
        <v>0</v>
      </c>
      <c r="Q5819" s="21">
        <f t="shared" si="1630"/>
        <v>39.790999999999997</v>
      </c>
      <c r="R5819" s="21">
        <f t="shared" si="1639"/>
        <v>242.54166666664642</v>
      </c>
      <c r="S5819" s="21">
        <f t="shared" si="1640"/>
        <v>8.0755016901694905</v>
      </c>
      <c r="T5819" s="21">
        <f t="shared" si="1631"/>
        <v>86.147999999999996</v>
      </c>
      <c r="U5819" s="37">
        <f>VLOOKUP(Time_Zone, 'LSTM LookUp'!$B$5:$D$8, 3, FALSE)</f>
        <v>-75</v>
      </c>
      <c r="V5819" s="21">
        <f t="shared" si="1641"/>
        <v>-3.9890707280163529E-3</v>
      </c>
      <c r="W5819" s="21">
        <f t="shared" si="1632"/>
        <v>191.14700273231799</v>
      </c>
      <c r="X5819" s="21">
        <f t="shared" si="1633"/>
        <v>-336.78861539392375</v>
      </c>
      <c r="Y5819" s="21">
        <f t="shared" si="1634"/>
        <v>-67.788615393923749</v>
      </c>
      <c r="Z5819" s="21">
        <f t="shared" si="1642"/>
        <v>-21.487807109259368</v>
      </c>
      <c r="AA5819" s="21">
        <f t="shared" si="1635"/>
        <v>0</v>
      </c>
      <c r="AB5819" s="21">
        <f t="shared" si="1636"/>
        <v>-21.487807109259368</v>
      </c>
      <c r="AC5819" s="21">
        <f t="shared" si="1637"/>
        <v>80.06</v>
      </c>
      <c r="AD5819" s="21">
        <f t="shared" si="1643"/>
        <v>-21.487807109259368</v>
      </c>
      <c r="AE5819" s="21" t="str">
        <f t="shared" si="1638"/>
        <v>8/30/14:00</v>
      </c>
    </row>
    <row r="5820" spans="2:31">
      <c r="B5820" s="37">
        <v>8</v>
      </c>
      <c r="C5820" s="38">
        <v>30</v>
      </c>
      <c r="D5820" s="39">
        <v>15</v>
      </c>
      <c r="E5820" s="17">
        <v>26.7</v>
      </c>
      <c r="F5820" s="17">
        <v>234</v>
      </c>
      <c r="G5820" s="17">
        <v>680</v>
      </c>
      <c r="H5820" s="37">
        <f t="shared" si="1626"/>
        <v>80.06</v>
      </c>
      <c r="I5820" s="37">
        <f>IF(H5820&lt;'Roof Calculator'!$G$8, 1, 0)</f>
        <v>0</v>
      </c>
      <c r="J5820" s="37">
        <f>IF(H5820&gt;='Roof Calculator'!$G$8, 1, 0)</f>
        <v>1</v>
      </c>
      <c r="K5820" s="37">
        <f t="shared" si="1627"/>
        <v>0</v>
      </c>
      <c r="L5820" s="37">
        <f t="shared" si="1628"/>
        <v>80.06</v>
      </c>
      <c r="M5820" s="37">
        <v>0</v>
      </c>
      <c r="N5820" s="37">
        <f t="shared" si="1629"/>
        <v>234</v>
      </c>
      <c r="O5820" s="37">
        <v>0</v>
      </c>
      <c r="P5820" s="37">
        <v>0</v>
      </c>
      <c r="Q5820" s="21">
        <f t="shared" si="1630"/>
        <v>39.790999999999997</v>
      </c>
      <c r="R5820" s="21">
        <f t="shared" si="1639"/>
        <v>242.58333333331308</v>
      </c>
      <c r="S5820" s="21">
        <f t="shared" si="1640"/>
        <v>8.0600454446983374</v>
      </c>
      <c r="T5820" s="21">
        <f t="shared" si="1631"/>
        <v>86.147999999999996</v>
      </c>
      <c r="U5820" s="37">
        <f>VLOOKUP(Time_Zone, 'LSTM LookUp'!$B$5:$D$8, 3, FALSE)</f>
        <v>-75</v>
      </c>
      <c r="V5820" s="21">
        <f t="shared" si="1641"/>
        <v>9.5591299770333427E-3</v>
      </c>
      <c r="W5820" s="21">
        <f t="shared" si="1632"/>
        <v>206.15038978249427</v>
      </c>
      <c r="X5820" s="21">
        <f t="shared" si="1633"/>
        <v>-403.36629499895804</v>
      </c>
      <c r="Y5820" s="21">
        <f t="shared" si="1634"/>
        <v>-169.36629499895804</v>
      </c>
      <c r="Z5820" s="21">
        <f t="shared" si="1642"/>
        <v>-53.686157426276928</v>
      </c>
      <c r="AA5820" s="21">
        <f t="shared" si="1635"/>
        <v>0</v>
      </c>
      <c r="AB5820" s="21">
        <f t="shared" si="1636"/>
        <v>-53.686157426276928</v>
      </c>
      <c r="AC5820" s="21">
        <f t="shared" si="1637"/>
        <v>80.06</v>
      </c>
      <c r="AD5820" s="21">
        <f t="shared" si="1643"/>
        <v>-53.686157426276928</v>
      </c>
      <c r="AE5820" s="21" t="str">
        <f t="shared" si="1638"/>
        <v>8/30/15:00</v>
      </c>
    </row>
    <row r="5821" spans="2:31">
      <c r="B5821" s="37">
        <v>8</v>
      </c>
      <c r="C5821" s="38">
        <v>30</v>
      </c>
      <c r="D5821" s="39">
        <v>16</v>
      </c>
      <c r="E5821" s="17">
        <v>26.7</v>
      </c>
      <c r="F5821" s="17">
        <v>191</v>
      </c>
      <c r="G5821" s="17">
        <v>651</v>
      </c>
      <c r="H5821" s="37">
        <f t="shared" si="1626"/>
        <v>80.06</v>
      </c>
      <c r="I5821" s="37">
        <f>IF(H5821&lt;'Roof Calculator'!$G$8, 1, 0)</f>
        <v>0</v>
      </c>
      <c r="J5821" s="37">
        <f>IF(H5821&gt;='Roof Calculator'!$G$8, 1, 0)</f>
        <v>1</v>
      </c>
      <c r="K5821" s="37">
        <f t="shared" si="1627"/>
        <v>0</v>
      </c>
      <c r="L5821" s="37">
        <f t="shared" si="1628"/>
        <v>80.06</v>
      </c>
      <c r="M5821" s="37">
        <v>0</v>
      </c>
      <c r="N5821" s="37">
        <f t="shared" si="1629"/>
        <v>191</v>
      </c>
      <c r="O5821" s="37">
        <v>0</v>
      </c>
      <c r="P5821" s="37">
        <v>0</v>
      </c>
      <c r="Q5821" s="21">
        <f t="shared" si="1630"/>
        <v>39.790999999999997</v>
      </c>
      <c r="R5821" s="21">
        <f t="shared" si="1639"/>
        <v>242.62499999997974</v>
      </c>
      <c r="S5821" s="21">
        <f t="shared" si="1640"/>
        <v>8.0445856156666924</v>
      </c>
      <c r="T5821" s="21">
        <f t="shared" si="1631"/>
        <v>86.147999999999996</v>
      </c>
      <c r="U5821" s="37">
        <f>VLOOKUP(Time_Zone, 'LSTM LookUp'!$B$5:$D$8, 3, FALSE)</f>
        <v>-75</v>
      </c>
      <c r="V5821" s="21">
        <f t="shared" si="1641"/>
        <v>2.3117371734292624E-2</v>
      </c>
      <c r="W5821" s="21">
        <f t="shared" si="1632"/>
        <v>221.15377934293357</v>
      </c>
      <c r="X5821" s="21">
        <f t="shared" si="1633"/>
        <v>-314.62574454752917</v>
      </c>
      <c r="Y5821" s="21">
        <f t="shared" si="1634"/>
        <v>-123.62574454752917</v>
      </c>
      <c r="Z5821" s="21">
        <f t="shared" si="1642"/>
        <v>-39.187201820528571</v>
      </c>
      <c r="AA5821" s="21">
        <f t="shared" si="1635"/>
        <v>0</v>
      </c>
      <c r="AB5821" s="21">
        <f t="shared" si="1636"/>
        <v>-39.187201820528571</v>
      </c>
      <c r="AC5821" s="21">
        <f t="shared" si="1637"/>
        <v>80.06</v>
      </c>
      <c r="AD5821" s="21">
        <f t="shared" si="1643"/>
        <v>-39.187201820528571</v>
      </c>
      <c r="AE5821" s="21" t="str">
        <f t="shared" si="1638"/>
        <v>8/30/16:00</v>
      </c>
    </row>
    <row r="5822" spans="2:31">
      <c r="B5822" s="37">
        <v>8</v>
      </c>
      <c r="C5822" s="38">
        <v>30</v>
      </c>
      <c r="D5822" s="39">
        <v>17</v>
      </c>
      <c r="E5822" s="17">
        <v>26.1</v>
      </c>
      <c r="F5822" s="17">
        <v>161</v>
      </c>
      <c r="G5822" s="17">
        <v>542</v>
      </c>
      <c r="H5822" s="37">
        <f t="shared" si="1626"/>
        <v>78.98</v>
      </c>
      <c r="I5822" s="37">
        <f>IF(H5822&lt;'Roof Calculator'!$G$8, 1, 0)</f>
        <v>0</v>
      </c>
      <c r="J5822" s="37">
        <f>IF(H5822&gt;='Roof Calculator'!$G$8, 1, 0)</f>
        <v>1</v>
      </c>
      <c r="K5822" s="37">
        <f t="shared" si="1627"/>
        <v>0</v>
      </c>
      <c r="L5822" s="37">
        <f t="shared" si="1628"/>
        <v>78.98</v>
      </c>
      <c r="M5822" s="37">
        <v>0</v>
      </c>
      <c r="N5822" s="37">
        <f t="shared" si="1629"/>
        <v>161</v>
      </c>
      <c r="O5822" s="37">
        <v>0</v>
      </c>
      <c r="P5822" s="37">
        <v>0</v>
      </c>
      <c r="Q5822" s="21">
        <f t="shared" si="1630"/>
        <v>39.790999999999997</v>
      </c>
      <c r="R5822" s="21">
        <f t="shared" si="1639"/>
        <v>242.66666666664639</v>
      </c>
      <c r="S5822" s="21">
        <f t="shared" si="1640"/>
        <v>8.029122210312428</v>
      </c>
      <c r="T5822" s="21">
        <f t="shared" si="1631"/>
        <v>86.147999999999996</v>
      </c>
      <c r="U5822" s="37">
        <f>VLOOKUP(Time_Zone, 'LSTM LookUp'!$B$5:$D$8, 3, FALSE)</f>
        <v>-75</v>
      </c>
      <c r="V5822" s="21">
        <f t="shared" si="1641"/>
        <v>3.6685631131464391E-2</v>
      </c>
      <c r="W5822" s="21">
        <f t="shared" si="1632"/>
        <v>236.1571714077829</v>
      </c>
      <c r="X5822" s="21">
        <f t="shared" si="1633"/>
        <v>-181.21207099738203</v>
      </c>
      <c r="Y5822" s="21">
        <f t="shared" si="1634"/>
        <v>-20.212070997382028</v>
      </c>
      <c r="Z5822" s="21">
        <f t="shared" si="1642"/>
        <v>-6.4068734896941182</v>
      </c>
      <c r="AA5822" s="21">
        <f t="shared" si="1635"/>
        <v>0</v>
      </c>
      <c r="AB5822" s="21">
        <f t="shared" si="1636"/>
        <v>-6.4068734896941182</v>
      </c>
      <c r="AC5822" s="21">
        <f t="shared" si="1637"/>
        <v>78.98</v>
      </c>
      <c r="AD5822" s="21">
        <f t="shared" si="1643"/>
        <v>-6.4068734896941182</v>
      </c>
      <c r="AE5822" s="21" t="str">
        <f t="shared" si="1638"/>
        <v>8/30/17:00</v>
      </c>
    </row>
    <row r="5823" spans="2:31">
      <c r="B5823" s="37">
        <v>8</v>
      </c>
      <c r="C5823" s="38">
        <v>30</v>
      </c>
      <c r="D5823" s="39">
        <v>18</v>
      </c>
      <c r="E5823" s="17">
        <v>25.6</v>
      </c>
      <c r="F5823" s="17">
        <v>130</v>
      </c>
      <c r="G5823" s="17">
        <v>347</v>
      </c>
      <c r="H5823" s="37">
        <f t="shared" si="1626"/>
        <v>78.08</v>
      </c>
      <c r="I5823" s="37">
        <f>IF(H5823&lt;'Roof Calculator'!$G$8, 1, 0)</f>
        <v>0</v>
      </c>
      <c r="J5823" s="37">
        <f>IF(H5823&gt;='Roof Calculator'!$G$8, 1, 0)</f>
        <v>1</v>
      </c>
      <c r="K5823" s="37">
        <f t="shared" si="1627"/>
        <v>0</v>
      </c>
      <c r="L5823" s="37">
        <f t="shared" si="1628"/>
        <v>78.08</v>
      </c>
      <c r="M5823" s="37">
        <v>0</v>
      </c>
      <c r="N5823" s="37">
        <f t="shared" si="1629"/>
        <v>130</v>
      </c>
      <c r="O5823" s="37">
        <v>0</v>
      </c>
      <c r="P5823" s="37">
        <v>0</v>
      </c>
      <c r="Q5823" s="21">
        <f t="shared" si="1630"/>
        <v>39.790999999999997</v>
      </c>
      <c r="R5823" s="21">
        <f t="shared" si="1639"/>
        <v>242.70833333331305</v>
      </c>
      <c r="S5823" s="21">
        <f t="shared" si="1640"/>
        <v>8.0136552358729691</v>
      </c>
      <c r="T5823" s="21">
        <f t="shared" si="1631"/>
        <v>86.147999999999996</v>
      </c>
      <c r="U5823" s="37">
        <f>VLOOKUP(Time_Zone, 'LSTM LookUp'!$B$5:$D$8, 3, FALSE)</f>
        <v>-75</v>
      </c>
      <c r="V5823" s="21">
        <f t="shared" si="1641"/>
        <v>5.0263884730451069E-2</v>
      </c>
      <c r="W5823" s="21">
        <f t="shared" si="1632"/>
        <v>251.16056597118262</v>
      </c>
      <c r="X5823" s="21">
        <f t="shared" si="1633"/>
        <v>-54.29895272107462</v>
      </c>
      <c r="Y5823" s="21">
        <f t="shared" si="1634"/>
        <v>75.701047278925387</v>
      </c>
      <c r="Z5823" s="21">
        <f t="shared" si="1642"/>
        <v>23.995909821227556</v>
      </c>
      <c r="AA5823" s="21">
        <f t="shared" si="1635"/>
        <v>0</v>
      </c>
      <c r="AB5823" s="21">
        <f t="shared" si="1636"/>
        <v>23.995909821227556</v>
      </c>
      <c r="AC5823" s="21">
        <f t="shared" si="1637"/>
        <v>78.08</v>
      </c>
      <c r="AD5823" s="21">
        <f t="shared" si="1643"/>
        <v>23.995909821227556</v>
      </c>
      <c r="AE5823" s="21" t="str">
        <f t="shared" si="1638"/>
        <v>8/30/18:00</v>
      </c>
    </row>
    <row r="5824" spans="2:31">
      <c r="B5824" s="37">
        <v>8</v>
      </c>
      <c r="C5824" s="38">
        <v>30</v>
      </c>
      <c r="D5824" s="39">
        <v>19</v>
      </c>
      <c r="E5824" s="17">
        <v>23.9</v>
      </c>
      <c r="F5824" s="17">
        <v>55</v>
      </c>
      <c r="G5824" s="17">
        <v>254</v>
      </c>
      <c r="H5824" s="37">
        <f t="shared" si="1626"/>
        <v>75.02</v>
      </c>
      <c r="I5824" s="37">
        <f>IF(H5824&lt;'Roof Calculator'!$G$8, 1, 0)</f>
        <v>0</v>
      </c>
      <c r="J5824" s="37">
        <f>IF(H5824&gt;='Roof Calculator'!$G$8, 1, 0)</f>
        <v>1</v>
      </c>
      <c r="K5824" s="37">
        <f t="shared" si="1627"/>
        <v>0</v>
      </c>
      <c r="L5824" s="37">
        <f t="shared" si="1628"/>
        <v>75.02</v>
      </c>
      <c r="M5824" s="37">
        <v>0</v>
      </c>
      <c r="N5824" s="37">
        <f t="shared" si="1629"/>
        <v>55</v>
      </c>
      <c r="O5824" s="37">
        <v>0</v>
      </c>
      <c r="P5824" s="37">
        <v>0</v>
      </c>
      <c r="Q5824" s="21">
        <f t="shared" si="1630"/>
        <v>39.790999999999997</v>
      </c>
      <c r="R5824" s="21">
        <f t="shared" si="1639"/>
        <v>242.74999999997971</v>
      </c>
      <c r="S5824" s="21">
        <f t="shared" si="1640"/>
        <v>7.9981846995851944</v>
      </c>
      <c r="T5824" s="21">
        <f t="shared" si="1631"/>
        <v>86.147999999999996</v>
      </c>
      <c r="U5824" s="37">
        <f>VLOOKUP(Time_Zone, 'LSTM LookUp'!$B$5:$D$8, 3, FALSE)</f>
        <v>-75</v>
      </c>
      <c r="V5824" s="21">
        <f t="shared" si="1641"/>
        <v>6.3852109067460416E-2</v>
      </c>
      <c r="W5824" s="21">
        <f t="shared" si="1632"/>
        <v>266.1639630272669</v>
      </c>
      <c r="X5824" s="21">
        <f t="shared" si="1633"/>
        <v>9.6883745471278999</v>
      </c>
      <c r="Y5824" s="21">
        <f t="shared" si="1634"/>
        <v>64.688374547127893</v>
      </c>
      <c r="Z5824" s="21">
        <f t="shared" si="1642"/>
        <v>20.505084908472721</v>
      </c>
      <c r="AA5824" s="21">
        <f t="shared" si="1635"/>
        <v>0</v>
      </c>
      <c r="AB5824" s="21">
        <f t="shared" si="1636"/>
        <v>20.505084908472721</v>
      </c>
      <c r="AC5824" s="21">
        <f t="shared" si="1637"/>
        <v>75.02</v>
      </c>
      <c r="AD5824" s="21">
        <f t="shared" si="1643"/>
        <v>20.505084908472721</v>
      </c>
      <c r="AE5824" s="21" t="str">
        <f t="shared" si="1638"/>
        <v>8/30/19:00</v>
      </c>
    </row>
    <row r="5825" spans="2:31">
      <c r="B5825" s="37">
        <v>8</v>
      </c>
      <c r="C5825" s="38">
        <v>30</v>
      </c>
      <c r="D5825" s="39">
        <v>20</v>
      </c>
      <c r="E5825" s="17">
        <v>19.399999999999999</v>
      </c>
      <c r="F5825" s="17">
        <v>8</v>
      </c>
      <c r="G5825" s="17">
        <v>11</v>
      </c>
      <c r="H5825" s="37">
        <f t="shared" si="1626"/>
        <v>66.92</v>
      </c>
      <c r="I5825" s="37">
        <f>IF(H5825&lt;'Roof Calculator'!$G$8, 1, 0)</f>
        <v>0</v>
      </c>
      <c r="J5825" s="37">
        <f>IF(H5825&gt;='Roof Calculator'!$G$8, 1, 0)</f>
        <v>1</v>
      </c>
      <c r="K5825" s="37">
        <f t="shared" si="1627"/>
        <v>0</v>
      </c>
      <c r="L5825" s="37">
        <f t="shared" si="1628"/>
        <v>66.92</v>
      </c>
      <c r="M5825" s="37">
        <v>0</v>
      </c>
      <c r="N5825" s="37">
        <f t="shared" si="1629"/>
        <v>8</v>
      </c>
      <c r="O5825" s="37">
        <v>0</v>
      </c>
      <c r="P5825" s="37">
        <v>0</v>
      </c>
      <c r="Q5825" s="21">
        <f t="shared" si="1630"/>
        <v>39.790999999999997</v>
      </c>
      <c r="R5825" s="21">
        <f t="shared" si="1639"/>
        <v>242.79166666664636</v>
      </c>
      <c r="S5825" s="21">
        <f t="shared" si="1640"/>
        <v>7.9827106086855855</v>
      </c>
      <c r="T5825" s="21">
        <f t="shared" si="1631"/>
        <v>86.147999999999996</v>
      </c>
      <c r="U5825" s="37">
        <f>VLOOKUP(Time_Zone, 'LSTM LookUp'!$B$5:$D$8, 3, FALSE)</f>
        <v>-75</v>
      </c>
      <c r="V5825" s="21">
        <f t="shared" si="1641"/>
        <v>7.7450280652943904E-2</v>
      </c>
      <c r="W5825" s="21">
        <f t="shared" si="1632"/>
        <v>281.16736257016322</v>
      </c>
      <c r="X5825" s="21">
        <f t="shared" si="1633"/>
        <v>2.5987848720519349</v>
      </c>
      <c r="Y5825" s="21">
        <f t="shared" si="1634"/>
        <v>10.598784872051935</v>
      </c>
      <c r="Z5825" s="21">
        <f t="shared" si="1642"/>
        <v>3.3596296900261242</v>
      </c>
      <c r="AA5825" s="21">
        <f t="shared" si="1635"/>
        <v>0</v>
      </c>
      <c r="AB5825" s="21">
        <f t="shared" si="1636"/>
        <v>3.3596296900261242</v>
      </c>
      <c r="AC5825" s="21">
        <f t="shared" si="1637"/>
        <v>66.92</v>
      </c>
      <c r="AD5825" s="21">
        <f t="shared" si="1643"/>
        <v>3.3596296900261242</v>
      </c>
      <c r="AE5825" s="21" t="str">
        <f t="shared" si="1638"/>
        <v>8/30/20:00</v>
      </c>
    </row>
    <row r="5826" spans="2:31">
      <c r="B5826" s="37">
        <v>8</v>
      </c>
      <c r="C5826" s="38">
        <v>30</v>
      </c>
      <c r="D5826" s="39">
        <v>21</v>
      </c>
      <c r="E5826" s="17">
        <v>19.399999999999999</v>
      </c>
      <c r="F5826" s="17">
        <v>0</v>
      </c>
      <c r="G5826" s="17">
        <v>0</v>
      </c>
      <c r="H5826" s="37">
        <f t="shared" si="1626"/>
        <v>66.92</v>
      </c>
      <c r="I5826" s="37">
        <f>IF(H5826&lt;'Roof Calculator'!$G$8, 1, 0)</f>
        <v>0</v>
      </c>
      <c r="J5826" s="37">
        <f>IF(H5826&gt;='Roof Calculator'!$G$8, 1, 0)</f>
        <v>1</v>
      </c>
      <c r="K5826" s="37">
        <f t="shared" si="1627"/>
        <v>0</v>
      </c>
      <c r="L5826" s="37">
        <f t="shared" si="1628"/>
        <v>66.92</v>
      </c>
      <c r="M5826" s="37">
        <v>0</v>
      </c>
      <c r="N5826" s="37">
        <f t="shared" si="1629"/>
        <v>0</v>
      </c>
      <c r="O5826" s="37">
        <v>0</v>
      </c>
      <c r="P5826" s="37">
        <v>0</v>
      </c>
      <c r="Q5826" s="21">
        <f t="shared" si="1630"/>
        <v>39.790999999999997</v>
      </c>
      <c r="R5826" s="21">
        <f t="shared" si="1639"/>
        <v>242.83333333331302</v>
      </c>
      <c r="S5826" s="21">
        <f t="shared" si="1640"/>
        <v>7.9672329704101346</v>
      </c>
      <c r="T5826" s="21">
        <f t="shared" si="1631"/>
        <v>86.147999999999996</v>
      </c>
      <c r="U5826" s="37">
        <f>VLOOKUP(Time_Zone, 'LSTM LookUp'!$B$5:$D$8, 3, FALSE)</f>
        <v>-75</v>
      </c>
      <c r="V5826" s="21">
        <f t="shared" si="1641"/>
        <v>9.1058375971701411E-2</v>
      </c>
      <c r="W5826" s="21">
        <f t="shared" si="1632"/>
        <v>296.17076459399294</v>
      </c>
      <c r="X5826" s="21">
        <f t="shared" si="1633"/>
        <v>0</v>
      </c>
      <c r="Y5826" s="21">
        <f t="shared" si="1634"/>
        <v>0</v>
      </c>
      <c r="Z5826" s="21">
        <f t="shared" si="1642"/>
        <v>0</v>
      </c>
      <c r="AA5826" s="21">
        <f t="shared" si="1635"/>
        <v>0</v>
      </c>
      <c r="AB5826" s="21">
        <f t="shared" si="1636"/>
        <v>0</v>
      </c>
      <c r="AC5826" s="21">
        <f t="shared" si="1637"/>
        <v>66.92</v>
      </c>
      <c r="AD5826" s="21">
        <f t="shared" si="1643"/>
        <v>0</v>
      </c>
      <c r="AE5826" s="21" t="str">
        <f t="shared" si="1638"/>
        <v>8/30/21:00</v>
      </c>
    </row>
    <row r="5827" spans="2:31">
      <c r="B5827" s="37">
        <v>8</v>
      </c>
      <c r="C5827" s="38">
        <v>30</v>
      </c>
      <c r="D5827" s="39">
        <v>22</v>
      </c>
      <c r="E5827" s="17">
        <v>18.899999999999999</v>
      </c>
      <c r="F5827" s="17">
        <v>0</v>
      </c>
      <c r="G5827" s="17">
        <v>0</v>
      </c>
      <c r="H5827" s="37">
        <f t="shared" si="1626"/>
        <v>66.02</v>
      </c>
      <c r="I5827" s="37">
        <f>IF(H5827&lt;'Roof Calculator'!$G$8, 1, 0)</f>
        <v>0</v>
      </c>
      <c r="J5827" s="37">
        <f>IF(H5827&gt;='Roof Calculator'!$G$8, 1, 0)</f>
        <v>1</v>
      </c>
      <c r="K5827" s="37">
        <f t="shared" si="1627"/>
        <v>0</v>
      </c>
      <c r="L5827" s="37">
        <f t="shared" si="1628"/>
        <v>66.02</v>
      </c>
      <c r="M5827" s="37">
        <v>0</v>
      </c>
      <c r="N5827" s="37">
        <f t="shared" si="1629"/>
        <v>0</v>
      </c>
      <c r="O5827" s="37">
        <v>0</v>
      </c>
      <c r="P5827" s="37">
        <v>0</v>
      </c>
      <c r="Q5827" s="21">
        <f t="shared" si="1630"/>
        <v>39.790999999999997</v>
      </c>
      <c r="R5827" s="21">
        <f t="shared" si="1639"/>
        <v>242.87499999997968</v>
      </c>
      <c r="S5827" s="21">
        <f t="shared" si="1640"/>
        <v>7.9517517919943161</v>
      </c>
      <c r="T5827" s="21">
        <f t="shared" si="1631"/>
        <v>86.147999999999996</v>
      </c>
      <c r="U5827" s="37">
        <f>VLOOKUP(Time_Zone, 'LSTM LookUp'!$B$5:$D$8, 3, FALSE)</f>
        <v>-75</v>
      </c>
      <c r="V5827" s="21">
        <f t="shared" si="1641"/>
        <v>0.10467637148297293</v>
      </c>
      <c r="W5827" s="21">
        <f t="shared" si="1632"/>
        <v>311.17416909287073</v>
      </c>
      <c r="X5827" s="21">
        <f t="shared" si="1633"/>
        <v>0</v>
      </c>
      <c r="Y5827" s="21">
        <f t="shared" si="1634"/>
        <v>0</v>
      </c>
      <c r="Z5827" s="21">
        <f t="shared" si="1642"/>
        <v>0</v>
      </c>
      <c r="AA5827" s="21">
        <f t="shared" si="1635"/>
        <v>0</v>
      </c>
      <c r="AB5827" s="21">
        <f t="shared" si="1636"/>
        <v>0</v>
      </c>
      <c r="AC5827" s="21">
        <f t="shared" si="1637"/>
        <v>66.02</v>
      </c>
      <c r="AD5827" s="21">
        <f t="shared" si="1643"/>
        <v>0</v>
      </c>
      <c r="AE5827" s="21" t="str">
        <f t="shared" si="1638"/>
        <v>8/30/22:00</v>
      </c>
    </row>
    <row r="5828" spans="2:31">
      <c r="B5828" s="37">
        <v>8</v>
      </c>
      <c r="C5828" s="38">
        <v>30</v>
      </c>
      <c r="D5828" s="39">
        <v>23</v>
      </c>
      <c r="E5828" s="17">
        <v>17.2</v>
      </c>
      <c r="F5828" s="17">
        <v>0</v>
      </c>
      <c r="G5828" s="17">
        <v>0</v>
      </c>
      <c r="H5828" s="37">
        <f t="shared" si="1626"/>
        <v>62.959999999999994</v>
      </c>
      <c r="I5828" s="37">
        <f>IF(H5828&lt;'Roof Calculator'!$G$8, 1, 0)</f>
        <v>0</v>
      </c>
      <c r="J5828" s="37">
        <f>IF(H5828&gt;='Roof Calculator'!$G$8, 1, 0)</f>
        <v>1</v>
      </c>
      <c r="K5828" s="37">
        <f t="shared" si="1627"/>
        <v>0</v>
      </c>
      <c r="L5828" s="37">
        <f t="shared" si="1628"/>
        <v>62.959999999999994</v>
      </c>
      <c r="M5828" s="37">
        <v>0</v>
      </c>
      <c r="N5828" s="37">
        <f t="shared" si="1629"/>
        <v>0</v>
      </c>
      <c r="O5828" s="37">
        <v>0</v>
      </c>
      <c r="P5828" s="37">
        <v>0</v>
      </c>
      <c r="Q5828" s="21">
        <f t="shared" si="1630"/>
        <v>39.790999999999997</v>
      </c>
      <c r="R5828" s="21">
        <f t="shared" si="1639"/>
        <v>242.91666666664634</v>
      </c>
      <c r="S5828" s="21">
        <f t="shared" si="1640"/>
        <v>7.9362670806731899</v>
      </c>
      <c r="T5828" s="21">
        <f t="shared" si="1631"/>
        <v>86.147999999999996</v>
      </c>
      <c r="U5828" s="37">
        <f>VLOOKUP(Time_Zone, 'LSTM LookUp'!$B$5:$D$8, 3, FALSE)</f>
        <v>-75</v>
      </c>
      <c r="V5828" s="21">
        <f t="shared" si="1641"/>
        <v>0.1183042436203785</v>
      </c>
      <c r="W5828" s="21">
        <f t="shared" si="1632"/>
        <v>326.17757606090515</v>
      </c>
      <c r="X5828" s="21">
        <f t="shared" si="1633"/>
        <v>0</v>
      </c>
      <c r="Y5828" s="21">
        <f t="shared" si="1634"/>
        <v>0</v>
      </c>
      <c r="Z5828" s="21">
        <f t="shared" si="1642"/>
        <v>0</v>
      </c>
      <c r="AA5828" s="21">
        <f t="shared" si="1635"/>
        <v>0</v>
      </c>
      <c r="AB5828" s="21">
        <f t="shared" si="1636"/>
        <v>0</v>
      </c>
      <c r="AC5828" s="21">
        <f t="shared" si="1637"/>
        <v>62.959999999999994</v>
      </c>
      <c r="AD5828" s="21">
        <f t="shared" si="1643"/>
        <v>0</v>
      </c>
      <c r="AE5828" s="21" t="str">
        <f t="shared" si="1638"/>
        <v>8/30/23:00</v>
      </c>
    </row>
    <row r="5829" spans="2:31">
      <c r="B5829" s="37">
        <v>8</v>
      </c>
      <c r="C5829" s="38">
        <v>30</v>
      </c>
      <c r="D5829" s="39">
        <v>24</v>
      </c>
      <c r="E5829" s="17">
        <v>17.2</v>
      </c>
      <c r="F5829" s="17">
        <v>0</v>
      </c>
      <c r="G5829" s="17">
        <v>0</v>
      </c>
      <c r="H5829" s="37">
        <f t="shared" si="1626"/>
        <v>62.959999999999994</v>
      </c>
      <c r="I5829" s="37">
        <f>IF(H5829&lt;'Roof Calculator'!$G$8, 1, 0)</f>
        <v>0</v>
      </c>
      <c r="J5829" s="37">
        <f>IF(H5829&gt;='Roof Calculator'!$G$8, 1, 0)</f>
        <v>1</v>
      </c>
      <c r="K5829" s="37">
        <f t="shared" si="1627"/>
        <v>0</v>
      </c>
      <c r="L5829" s="37">
        <f t="shared" si="1628"/>
        <v>62.959999999999994</v>
      </c>
      <c r="M5829" s="37">
        <v>0</v>
      </c>
      <c r="N5829" s="37">
        <f t="shared" si="1629"/>
        <v>0</v>
      </c>
      <c r="O5829" s="37">
        <v>0</v>
      </c>
      <c r="P5829" s="37">
        <v>0</v>
      </c>
      <c r="Q5829" s="21">
        <f t="shared" si="1630"/>
        <v>39.790999999999997</v>
      </c>
      <c r="R5829" s="21">
        <f t="shared" si="1639"/>
        <v>242.95833333331299</v>
      </c>
      <c r="S5829" s="21">
        <f t="shared" si="1640"/>
        <v>7.920778843681302</v>
      </c>
      <c r="T5829" s="21">
        <f t="shared" si="1631"/>
        <v>86.147999999999996</v>
      </c>
      <c r="U5829" s="37">
        <f>VLOOKUP(Time_Zone, 'LSTM LookUp'!$B$5:$D$8, 3, FALSE)</f>
        <v>-75</v>
      </c>
      <c r="V5829" s="21">
        <f t="shared" si="1641"/>
        <v>0.13194196879206266</v>
      </c>
      <c r="W5829" s="21">
        <f t="shared" si="1632"/>
        <v>341.18098549219792</v>
      </c>
      <c r="X5829" s="21">
        <f t="shared" si="1633"/>
        <v>0</v>
      </c>
      <c r="Y5829" s="21">
        <f t="shared" si="1634"/>
        <v>0</v>
      </c>
      <c r="Z5829" s="21">
        <f t="shared" si="1642"/>
        <v>0</v>
      </c>
      <c r="AA5829" s="21">
        <f t="shared" si="1635"/>
        <v>0</v>
      </c>
      <c r="AB5829" s="21">
        <f t="shared" si="1636"/>
        <v>0</v>
      </c>
      <c r="AC5829" s="21">
        <f t="shared" si="1637"/>
        <v>62.959999999999994</v>
      </c>
      <c r="AD5829" s="21">
        <f t="shared" si="1643"/>
        <v>0</v>
      </c>
      <c r="AE5829" s="21" t="str">
        <f t="shared" si="1638"/>
        <v>8/30/24:00</v>
      </c>
    </row>
    <row r="5830" spans="2:31">
      <c r="B5830" s="37">
        <v>8</v>
      </c>
      <c r="C5830" s="38">
        <v>31</v>
      </c>
      <c r="D5830" s="39">
        <v>1</v>
      </c>
      <c r="E5830" s="17">
        <v>18.3</v>
      </c>
      <c r="F5830" s="17">
        <v>0</v>
      </c>
      <c r="G5830" s="17">
        <v>0</v>
      </c>
      <c r="H5830" s="37">
        <f t="shared" si="1626"/>
        <v>64.94</v>
      </c>
      <c r="I5830" s="37">
        <f>IF(H5830&lt;'Roof Calculator'!$G$8, 1, 0)</f>
        <v>0</v>
      </c>
      <c r="J5830" s="37">
        <f>IF(H5830&gt;='Roof Calculator'!$G$8, 1, 0)</f>
        <v>1</v>
      </c>
      <c r="K5830" s="37">
        <f t="shared" si="1627"/>
        <v>0</v>
      </c>
      <c r="L5830" s="37">
        <f t="shared" si="1628"/>
        <v>64.94</v>
      </c>
      <c r="M5830" s="37">
        <v>0</v>
      </c>
      <c r="N5830" s="37">
        <f t="shared" si="1629"/>
        <v>0</v>
      </c>
      <c r="O5830" s="37">
        <v>0</v>
      </c>
      <c r="P5830" s="37">
        <v>0</v>
      </c>
      <c r="Q5830" s="21">
        <f t="shared" si="1630"/>
        <v>39.790999999999997</v>
      </c>
      <c r="R5830" s="21">
        <f t="shared" si="1639"/>
        <v>242.99999999997965</v>
      </c>
      <c r="S5830" s="21">
        <f t="shared" si="1640"/>
        <v>7.9052870882527531</v>
      </c>
      <c r="T5830" s="21">
        <f t="shared" si="1631"/>
        <v>86.147999999999996</v>
      </c>
      <c r="U5830" s="37">
        <f>VLOOKUP(Time_Zone, 'LSTM LookUp'!$B$5:$D$8, 3, FALSE)</f>
        <v>-75</v>
      </c>
      <c r="V5830" s="21">
        <f t="shared" si="1641"/>
        <v>0.14558952338066766</v>
      </c>
      <c r="W5830" s="21">
        <f t="shared" si="1632"/>
        <v>-3.8156026191548431</v>
      </c>
      <c r="X5830" s="21">
        <f t="shared" si="1633"/>
        <v>0</v>
      </c>
      <c r="Y5830" s="21">
        <f t="shared" si="1634"/>
        <v>0</v>
      </c>
      <c r="Z5830" s="21">
        <f t="shared" si="1642"/>
        <v>0</v>
      </c>
      <c r="AA5830" s="21">
        <f t="shared" si="1635"/>
        <v>0</v>
      </c>
      <c r="AB5830" s="21">
        <f t="shared" si="1636"/>
        <v>0</v>
      </c>
      <c r="AC5830" s="21">
        <f t="shared" si="1637"/>
        <v>64.94</v>
      </c>
      <c r="AD5830" s="21">
        <f t="shared" si="1643"/>
        <v>0</v>
      </c>
      <c r="AE5830" s="21" t="str">
        <f t="shared" si="1638"/>
        <v>8/31/1:00</v>
      </c>
    </row>
    <row r="5831" spans="2:31">
      <c r="B5831" s="37">
        <v>8</v>
      </c>
      <c r="C5831" s="38">
        <v>31</v>
      </c>
      <c r="D5831" s="39">
        <v>2</v>
      </c>
      <c r="E5831" s="17">
        <v>17.8</v>
      </c>
      <c r="F5831" s="17">
        <v>0</v>
      </c>
      <c r="G5831" s="17">
        <v>0</v>
      </c>
      <c r="H5831" s="37">
        <f t="shared" si="1626"/>
        <v>64.040000000000006</v>
      </c>
      <c r="I5831" s="37">
        <f>IF(H5831&lt;'Roof Calculator'!$G$8, 1, 0)</f>
        <v>0</v>
      </c>
      <c r="J5831" s="37">
        <f>IF(H5831&gt;='Roof Calculator'!$G$8, 1, 0)</f>
        <v>1</v>
      </c>
      <c r="K5831" s="37">
        <f t="shared" si="1627"/>
        <v>0</v>
      </c>
      <c r="L5831" s="37">
        <f t="shared" si="1628"/>
        <v>64.040000000000006</v>
      </c>
      <c r="M5831" s="37">
        <v>0</v>
      </c>
      <c r="N5831" s="37">
        <f t="shared" si="1629"/>
        <v>0</v>
      </c>
      <c r="O5831" s="37">
        <v>0</v>
      </c>
      <c r="P5831" s="37">
        <v>0</v>
      </c>
      <c r="Q5831" s="21">
        <f t="shared" si="1630"/>
        <v>39.790999999999997</v>
      </c>
      <c r="R5831" s="21">
        <f t="shared" si="1639"/>
        <v>243.04166666664631</v>
      </c>
      <c r="S5831" s="21">
        <f t="shared" si="1640"/>
        <v>7.8897918216211549</v>
      </c>
      <c r="T5831" s="21">
        <f t="shared" si="1631"/>
        <v>86.147999999999996</v>
      </c>
      <c r="U5831" s="37">
        <f>VLOOKUP(Time_Zone, 'LSTM LookUp'!$B$5:$D$8, 3, FALSE)</f>
        <v>-75</v>
      </c>
      <c r="V5831" s="21">
        <f t="shared" si="1641"/>
        <v>0.1592468837434341</v>
      </c>
      <c r="W5831" s="21">
        <f t="shared" si="1632"/>
        <v>11.187811720935867</v>
      </c>
      <c r="X5831" s="21">
        <f t="shared" si="1633"/>
        <v>0</v>
      </c>
      <c r="Y5831" s="21">
        <f t="shared" si="1634"/>
        <v>0</v>
      </c>
      <c r="Z5831" s="21">
        <f t="shared" si="1642"/>
        <v>0</v>
      </c>
      <c r="AA5831" s="21">
        <f t="shared" si="1635"/>
        <v>0</v>
      </c>
      <c r="AB5831" s="21">
        <f t="shared" si="1636"/>
        <v>0</v>
      </c>
      <c r="AC5831" s="21">
        <f t="shared" si="1637"/>
        <v>64.040000000000006</v>
      </c>
      <c r="AD5831" s="21">
        <f t="shared" si="1643"/>
        <v>0</v>
      </c>
      <c r="AE5831" s="21" t="str">
        <f t="shared" si="1638"/>
        <v>8/31/2:00</v>
      </c>
    </row>
    <row r="5832" spans="2:31">
      <c r="B5832" s="37">
        <v>8</v>
      </c>
      <c r="C5832" s="38">
        <v>31</v>
      </c>
      <c r="D5832" s="39">
        <v>3</v>
      </c>
      <c r="E5832" s="17">
        <v>18.3</v>
      </c>
      <c r="F5832" s="17">
        <v>0</v>
      </c>
      <c r="G5832" s="17">
        <v>0</v>
      </c>
      <c r="H5832" s="37">
        <f t="shared" si="1626"/>
        <v>64.94</v>
      </c>
      <c r="I5832" s="37">
        <f>IF(H5832&lt;'Roof Calculator'!$G$8, 1, 0)</f>
        <v>0</v>
      </c>
      <c r="J5832" s="37">
        <f>IF(H5832&gt;='Roof Calculator'!$G$8, 1, 0)</f>
        <v>1</v>
      </c>
      <c r="K5832" s="37">
        <f t="shared" si="1627"/>
        <v>0</v>
      </c>
      <c r="L5832" s="37">
        <f t="shared" si="1628"/>
        <v>64.94</v>
      </c>
      <c r="M5832" s="37">
        <v>0</v>
      </c>
      <c r="N5832" s="37">
        <f t="shared" si="1629"/>
        <v>0</v>
      </c>
      <c r="O5832" s="37">
        <v>0</v>
      </c>
      <c r="P5832" s="37">
        <v>0</v>
      </c>
      <c r="Q5832" s="21">
        <f t="shared" si="1630"/>
        <v>39.790999999999997</v>
      </c>
      <c r="R5832" s="21">
        <f t="shared" si="1639"/>
        <v>243.08333333331296</v>
      </c>
      <c r="S5832" s="21">
        <f t="shared" si="1640"/>
        <v>7.874293051019631</v>
      </c>
      <c r="T5832" s="21">
        <f t="shared" si="1631"/>
        <v>86.147999999999996</v>
      </c>
      <c r="U5832" s="37">
        <f>VLOOKUP(Time_Zone, 'LSTM LookUp'!$B$5:$D$8, 3, FALSE)</f>
        <v>-75</v>
      </c>
      <c r="V5832" s="21">
        <f t="shared" si="1641"/>
        <v>0.17291402621222807</v>
      </c>
      <c r="W5832" s="21">
        <f t="shared" si="1632"/>
        <v>26.191228506553053</v>
      </c>
      <c r="X5832" s="21">
        <f t="shared" si="1633"/>
        <v>0</v>
      </c>
      <c r="Y5832" s="21">
        <f t="shared" si="1634"/>
        <v>0</v>
      </c>
      <c r="Z5832" s="21">
        <f t="shared" si="1642"/>
        <v>0</v>
      </c>
      <c r="AA5832" s="21">
        <f t="shared" si="1635"/>
        <v>0</v>
      </c>
      <c r="AB5832" s="21">
        <f t="shared" si="1636"/>
        <v>0</v>
      </c>
      <c r="AC5832" s="21">
        <f t="shared" si="1637"/>
        <v>64.94</v>
      </c>
      <c r="AD5832" s="21">
        <f t="shared" si="1643"/>
        <v>0</v>
      </c>
      <c r="AE5832" s="21" t="str">
        <f t="shared" si="1638"/>
        <v>8/31/3:00</v>
      </c>
    </row>
    <row r="5833" spans="2:31">
      <c r="B5833" s="37">
        <v>8</v>
      </c>
      <c r="C5833" s="38">
        <v>31</v>
      </c>
      <c r="D5833" s="39">
        <v>4</v>
      </c>
      <c r="E5833" s="17">
        <v>17.2</v>
      </c>
      <c r="F5833" s="17">
        <v>0</v>
      </c>
      <c r="G5833" s="17">
        <v>0</v>
      </c>
      <c r="H5833" s="37">
        <f t="shared" si="1626"/>
        <v>62.959999999999994</v>
      </c>
      <c r="I5833" s="37">
        <f>IF(H5833&lt;'Roof Calculator'!$G$8, 1, 0)</f>
        <v>0</v>
      </c>
      <c r="J5833" s="37">
        <f>IF(H5833&gt;='Roof Calculator'!$G$8, 1, 0)</f>
        <v>1</v>
      </c>
      <c r="K5833" s="37">
        <f t="shared" si="1627"/>
        <v>0</v>
      </c>
      <c r="L5833" s="37">
        <f t="shared" si="1628"/>
        <v>62.959999999999994</v>
      </c>
      <c r="M5833" s="37">
        <v>0</v>
      </c>
      <c r="N5833" s="37">
        <f t="shared" si="1629"/>
        <v>0</v>
      </c>
      <c r="O5833" s="37">
        <v>0</v>
      </c>
      <c r="P5833" s="37">
        <v>0</v>
      </c>
      <c r="Q5833" s="21">
        <f t="shared" si="1630"/>
        <v>39.790999999999997</v>
      </c>
      <c r="R5833" s="21">
        <f t="shared" si="1639"/>
        <v>243.12499999997962</v>
      </c>
      <c r="S5833" s="21">
        <f t="shared" si="1640"/>
        <v>7.8587907836808686</v>
      </c>
      <c r="T5833" s="21">
        <f t="shared" si="1631"/>
        <v>86.147999999999996</v>
      </c>
      <c r="U5833" s="37">
        <f>VLOOKUP(Time_Zone, 'LSTM LookUp'!$B$5:$D$8, 3, FALSE)</f>
        <v>-75</v>
      </c>
      <c r="V5833" s="21">
        <f t="shared" si="1641"/>
        <v>0.18659092709355851</v>
      </c>
      <c r="W5833" s="21">
        <f t="shared" si="1632"/>
        <v>41.194647731773401</v>
      </c>
      <c r="X5833" s="21">
        <f t="shared" si="1633"/>
        <v>0</v>
      </c>
      <c r="Y5833" s="21">
        <f t="shared" si="1634"/>
        <v>0</v>
      </c>
      <c r="Z5833" s="21">
        <f t="shared" si="1642"/>
        <v>0</v>
      </c>
      <c r="AA5833" s="21">
        <f t="shared" si="1635"/>
        <v>0</v>
      </c>
      <c r="AB5833" s="21">
        <f t="shared" si="1636"/>
        <v>0</v>
      </c>
      <c r="AC5833" s="21">
        <f t="shared" si="1637"/>
        <v>62.959999999999994</v>
      </c>
      <c r="AD5833" s="21">
        <f t="shared" si="1643"/>
        <v>0</v>
      </c>
      <c r="AE5833" s="21" t="str">
        <f t="shared" si="1638"/>
        <v>8/31/4:00</v>
      </c>
    </row>
    <row r="5834" spans="2:31">
      <c r="B5834" s="37">
        <v>8</v>
      </c>
      <c r="C5834" s="38">
        <v>31</v>
      </c>
      <c r="D5834" s="39">
        <v>5</v>
      </c>
      <c r="E5834" s="17">
        <v>17.8</v>
      </c>
      <c r="F5834" s="17">
        <v>0</v>
      </c>
      <c r="G5834" s="17">
        <v>0</v>
      </c>
      <c r="H5834" s="37">
        <f t="shared" si="1626"/>
        <v>64.040000000000006</v>
      </c>
      <c r="I5834" s="37">
        <f>IF(H5834&lt;'Roof Calculator'!$G$8, 1, 0)</f>
        <v>0</v>
      </c>
      <c r="J5834" s="37">
        <f>IF(H5834&gt;='Roof Calculator'!$G$8, 1, 0)</f>
        <v>1</v>
      </c>
      <c r="K5834" s="37">
        <f t="shared" si="1627"/>
        <v>0</v>
      </c>
      <c r="L5834" s="37">
        <f t="shared" si="1628"/>
        <v>64.040000000000006</v>
      </c>
      <c r="M5834" s="37">
        <v>0</v>
      </c>
      <c r="N5834" s="37">
        <f t="shared" si="1629"/>
        <v>0</v>
      </c>
      <c r="O5834" s="37">
        <v>0</v>
      </c>
      <c r="P5834" s="37">
        <v>0</v>
      </c>
      <c r="Q5834" s="21">
        <f t="shared" si="1630"/>
        <v>39.790999999999997</v>
      </c>
      <c r="R5834" s="21">
        <f t="shared" si="1639"/>
        <v>243.16666666664628</v>
      </c>
      <c r="S5834" s="21">
        <f t="shared" si="1640"/>
        <v>7.8432850268370444</v>
      </c>
      <c r="T5834" s="21">
        <f t="shared" si="1631"/>
        <v>86.147999999999996</v>
      </c>
      <c r="U5834" s="37">
        <f>VLOOKUP(Time_Zone, 'LSTM LookUp'!$B$5:$D$8, 3, FALSE)</f>
        <v>-75</v>
      </c>
      <c r="V5834" s="21">
        <f t="shared" si="1641"/>
        <v>0.20027756266867303</v>
      </c>
      <c r="W5834" s="21">
        <f t="shared" si="1632"/>
        <v>56.198069390667165</v>
      </c>
      <c r="X5834" s="21">
        <f t="shared" si="1633"/>
        <v>0</v>
      </c>
      <c r="Y5834" s="21">
        <f t="shared" si="1634"/>
        <v>0</v>
      </c>
      <c r="Z5834" s="21">
        <f t="shared" si="1642"/>
        <v>0</v>
      </c>
      <c r="AA5834" s="21">
        <f t="shared" si="1635"/>
        <v>0</v>
      </c>
      <c r="AB5834" s="21">
        <f t="shared" si="1636"/>
        <v>0</v>
      </c>
      <c r="AC5834" s="21">
        <f t="shared" si="1637"/>
        <v>64.040000000000006</v>
      </c>
      <c r="AD5834" s="21">
        <f t="shared" si="1643"/>
        <v>0</v>
      </c>
      <c r="AE5834" s="21" t="str">
        <f t="shared" si="1638"/>
        <v>8/31/5:00</v>
      </c>
    </row>
    <row r="5835" spans="2:31">
      <c r="B5835" s="37">
        <v>8</v>
      </c>
      <c r="C5835" s="38">
        <v>31</v>
      </c>
      <c r="D5835" s="39">
        <v>6</v>
      </c>
      <c r="E5835" s="17">
        <v>17.2</v>
      </c>
      <c r="F5835" s="17">
        <v>0</v>
      </c>
      <c r="G5835" s="17">
        <v>0</v>
      </c>
      <c r="H5835" s="37">
        <f t="shared" si="1626"/>
        <v>62.959999999999994</v>
      </c>
      <c r="I5835" s="37">
        <f>IF(H5835&lt;'Roof Calculator'!$G$8, 1, 0)</f>
        <v>0</v>
      </c>
      <c r="J5835" s="37">
        <f>IF(H5835&gt;='Roof Calculator'!$G$8, 1, 0)</f>
        <v>1</v>
      </c>
      <c r="K5835" s="37">
        <f t="shared" si="1627"/>
        <v>0</v>
      </c>
      <c r="L5835" s="37">
        <f t="shared" si="1628"/>
        <v>62.959999999999994</v>
      </c>
      <c r="M5835" s="37">
        <v>0</v>
      </c>
      <c r="N5835" s="37">
        <f t="shared" si="1629"/>
        <v>0</v>
      </c>
      <c r="O5835" s="37">
        <v>0</v>
      </c>
      <c r="P5835" s="37">
        <v>0</v>
      </c>
      <c r="Q5835" s="21">
        <f t="shared" si="1630"/>
        <v>39.790999999999997</v>
      </c>
      <c r="R5835" s="21">
        <f t="shared" si="1639"/>
        <v>243.20833333331294</v>
      </c>
      <c r="S5835" s="21">
        <f t="shared" si="1640"/>
        <v>7.8277757877198724</v>
      </c>
      <c r="T5835" s="21">
        <f t="shared" si="1631"/>
        <v>86.147999999999996</v>
      </c>
      <c r="U5835" s="37">
        <f>VLOOKUP(Time_Zone, 'LSTM LookUp'!$B$5:$D$8, 3, FALSE)</f>
        <v>-75</v>
      </c>
      <c r="V5835" s="21">
        <f t="shared" si="1641"/>
        <v>0.21397390919358406</v>
      </c>
      <c r="W5835" s="21">
        <f t="shared" si="1632"/>
        <v>71.201493477298357</v>
      </c>
      <c r="X5835" s="21">
        <f t="shared" si="1633"/>
        <v>0</v>
      </c>
      <c r="Y5835" s="21">
        <f t="shared" si="1634"/>
        <v>0</v>
      </c>
      <c r="Z5835" s="21">
        <f t="shared" si="1642"/>
        <v>0</v>
      </c>
      <c r="AA5835" s="21">
        <f t="shared" si="1635"/>
        <v>0</v>
      </c>
      <c r="AB5835" s="21">
        <f t="shared" si="1636"/>
        <v>0</v>
      </c>
      <c r="AC5835" s="21">
        <f t="shared" si="1637"/>
        <v>62.959999999999994</v>
      </c>
      <c r="AD5835" s="21">
        <f t="shared" si="1643"/>
        <v>0</v>
      </c>
      <c r="AE5835" s="21" t="str">
        <f t="shared" si="1638"/>
        <v>8/31/6:00</v>
      </c>
    </row>
    <row r="5836" spans="2:31">
      <c r="B5836" s="37">
        <v>8</v>
      </c>
      <c r="C5836" s="38">
        <v>31</v>
      </c>
      <c r="D5836" s="39">
        <v>7</v>
      </c>
      <c r="E5836" s="17">
        <v>17.2</v>
      </c>
      <c r="F5836" s="17">
        <v>10</v>
      </c>
      <c r="G5836" s="17">
        <v>0</v>
      </c>
      <c r="H5836" s="37">
        <f t="shared" si="1626"/>
        <v>62.959999999999994</v>
      </c>
      <c r="I5836" s="37">
        <f>IF(H5836&lt;'Roof Calculator'!$G$8, 1, 0)</f>
        <v>0</v>
      </c>
      <c r="J5836" s="37">
        <f>IF(H5836&gt;='Roof Calculator'!$G$8, 1, 0)</f>
        <v>1</v>
      </c>
      <c r="K5836" s="37">
        <f t="shared" si="1627"/>
        <v>0</v>
      </c>
      <c r="L5836" s="37">
        <f t="shared" si="1628"/>
        <v>62.959999999999994</v>
      </c>
      <c r="M5836" s="37">
        <v>0</v>
      </c>
      <c r="N5836" s="37">
        <f t="shared" si="1629"/>
        <v>10</v>
      </c>
      <c r="O5836" s="37">
        <v>0</v>
      </c>
      <c r="P5836" s="37">
        <v>0</v>
      </c>
      <c r="Q5836" s="21">
        <f t="shared" si="1630"/>
        <v>39.790999999999997</v>
      </c>
      <c r="R5836" s="21">
        <f t="shared" si="1639"/>
        <v>243.24999999997959</v>
      </c>
      <c r="S5836" s="21">
        <f t="shared" si="1640"/>
        <v>7.8122630735606045</v>
      </c>
      <c r="T5836" s="21">
        <f t="shared" si="1631"/>
        <v>86.147999999999996</v>
      </c>
      <c r="U5836" s="37">
        <f>VLOOKUP(Time_Zone, 'LSTM LookUp'!$B$5:$D$8, 3, FALSE)</f>
        <v>-75</v>
      </c>
      <c r="V5836" s="21">
        <f t="shared" si="1641"/>
        <v>0.227679942899086</v>
      </c>
      <c r="W5836" s="21">
        <f t="shared" si="1632"/>
        <v>86.204919985724786</v>
      </c>
      <c r="X5836" s="21">
        <f t="shared" si="1633"/>
        <v>0</v>
      </c>
      <c r="Y5836" s="21">
        <f t="shared" si="1634"/>
        <v>10</v>
      </c>
      <c r="Z5836" s="21">
        <f t="shared" si="1642"/>
        <v>3.1698253437383874</v>
      </c>
      <c r="AA5836" s="21">
        <f t="shared" si="1635"/>
        <v>0</v>
      </c>
      <c r="AB5836" s="21">
        <f t="shared" si="1636"/>
        <v>3.1698253437383874</v>
      </c>
      <c r="AC5836" s="21">
        <f t="shared" si="1637"/>
        <v>62.959999999999994</v>
      </c>
      <c r="AD5836" s="21">
        <f t="shared" si="1643"/>
        <v>3.1698253437383874</v>
      </c>
      <c r="AE5836" s="21" t="str">
        <f t="shared" si="1638"/>
        <v>8/31/7:00</v>
      </c>
    </row>
    <row r="5837" spans="2:31">
      <c r="B5837" s="37">
        <v>8</v>
      </c>
      <c r="C5837" s="38">
        <v>31</v>
      </c>
      <c r="D5837" s="39">
        <v>8</v>
      </c>
      <c r="E5837" s="17">
        <v>17.8</v>
      </c>
      <c r="F5837" s="17">
        <v>86</v>
      </c>
      <c r="G5837" s="17">
        <v>3</v>
      </c>
      <c r="H5837" s="37">
        <f t="shared" si="1626"/>
        <v>64.040000000000006</v>
      </c>
      <c r="I5837" s="37">
        <f>IF(H5837&lt;'Roof Calculator'!$G$8, 1, 0)</f>
        <v>0</v>
      </c>
      <c r="J5837" s="37">
        <f>IF(H5837&gt;='Roof Calculator'!$G$8, 1, 0)</f>
        <v>1</v>
      </c>
      <c r="K5837" s="37">
        <f t="shared" si="1627"/>
        <v>0</v>
      </c>
      <c r="L5837" s="37">
        <f t="shared" si="1628"/>
        <v>64.040000000000006</v>
      </c>
      <c r="M5837" s="37">
        <v>0</v>
      </c>
      <c r="N5837" s="37">
        <f t="shared" si="1629"/>
        <v>86</v>
      </c>
      <c r="O5837" s="37">
        <v>0</v>
      </c>
      <c r="P5837" s="37">
        <v>0</v>
      </c>
      <c r="Q5837" s="21">
        <f t="shared" si="1630"/>
        <v>39.790999999999997</v>
      </c>
      <c r="R5837" s="21">
        <f t="shared" si="1639"/>
        <v>243.29166666664625</v>
      </c>
      <c r="S5837" s="21">
        <f t="shared" si="1640"/>
        <v>7.7967468915899989</v>
      </c>
      <c r="T5837" s="21">
        <f t="shared" si="1631"/>
        <v>86.147999999999996</v>
      </c>
      <c r="U5837" s="37">
        <f>VLOOKUP(Time_Zone, 'LSTM LookUp'!$B$5:$D$8, 3, FALSE)</f>
        <v>-75</v>
      </c>
      <c r="V5837" s="21">
        <f t="shared" si="1641"/>
        <v>0.24139563999085278</v>
      </c>
      <c r="W5837" s="21">
        <f t="shared" si="1632"/>
        <v>101.20834890999774</v>
      </c>
      <c r="X5837" s="21">
        <f t="shared" si="1633"/>
        <v>-0.18346565716527824</v>
      </c>
      <c r="Y5837" s="21">
        <f t="shared" si="1634"/>
        <v>85.816534342834728</v>
      </c>
      <c r="Z5837" s="21">
        <f t="shared" si="1642"/>
        <v>27.20234254717132</v>
      </c>
      <c r="AA5837" s="21">
        <f t="shared" si="1635"/>
        <v>0</v>
      </c>
      <c r="AB5837" s="21">
        <f t="shared" si="1636"/>
        <v>27.20234254717132</v>
      </c>
      <c r="AC5837" s="21">
        <f t="shared" si="1637"/>
        <v>64.040000000000006</v>
      </c>
      <c r="AD5837" s="21">
        <f t="shared" si="1643"/>
        <v>27.20234254717132</v>
      </c>
      <c r="AE5837" s="21" t="str">
        <f t="shared" si="1638"/>
        <v>8/31/8:00</v>
      </c>
    </row>
    <row r="5838" spans="2:31">
      <c r="B5838" s="37">
        <v>8</v>
      </c>
      <c r="C5838" s="38">
        <v>31</v>
      </c>
      <c r="D5838" s="39">
        <v>9</v>
      </c>
      <c r="E5838" s="17">
        <v>18.3</v>
      </c>
      <c r="F5838" s="17">
        <v>146</v>
      </c>
      <c r="G5838" s="17">
        <v>11</v>
      </c>
      <c r="H5838" s="37">
        <f t="shared" si="1626"/>
        <v>64.94</v>
      </c>
      <c r="I5838" s="37">
        <f>IF(H5838&lt;'Roof Calculator'!$G$8, 1, 0)</f>
        <v>0</v>
      </c>
      <c r="J5838" s="37">
        <f>IF(H5838&gt;='Roof Calculator'!$G$8, 1, 0)</f>
        <v>1</v>
      </c>
      <c r="K5838" s="37">
        <f t="shared" si="1627"/>
        <v>0</v>
      </c>
      <c r="L5838" s="37">
        <f t="shared" si="1628"/>
        <v>64.94</v>
      </c>
      <c r="M5838" s="37">
        <v>0</v>
      </c>
      <c r="N5838" s="37">
        <f t="shared" si="1629"/>
        <v>146</v>
      </c>
      <c r="O5838" s="37">
        <v>0</v>
      </c>
      <c r="P5838" s="37">
        <v>0</v>
      </c>
      <c r="Q5838" s="21">
        <f t="shared" si="1630"/>
        <v>39.790999999999997</v>
      </c>
      <c r="R5838" s="21">
        <f t="shared" si="1639"/>
        <v>243.33333333331291</v>
      </c>
      <c r="S5838" s="21">
        <f t="shared" si="1640"/>
        <v>7.7812272490383396</v>
      </c>
      <c r="T5838" s="21">
        <f t="shared" si="1631"/>
        <v>86.147999999999996</v>
      </c>
      <c r="U5838" s="37">
        <f>VLOOKUP(Time_Zone, 'LSTM LookUp'!$B$5:$D$8, 3, FALSE)</f>
        <v>-75</v>
      </c>
      <c r="V5838" s="21">
        <f t="shared" si="1641"/>
        <v>0.25512097664945899</v>
      </c>
      <c r="W5838" s="21">
        <f t="shared" si="1632"/>
        <v>116.21178024416238</v>
      </c>
      <c r="X5838" s="21">
        <f t="shared" si="1633"/>
        <v>-2.7457549687130869</v>
      </c>
      <c r="Y5838" s="21">
        <f t="shared" si="1634"/>
        <v>143.2542450312869</v>
      </c>
      <c r="Z5838" s="21">
        <f t="shared" si="1642"/>
        <v>45.409093649828215</v>
      </c>
      <c r="AA5838" s="21">
        <f t="shared" si="1635"/>
        <v>0</v>
      </c>
      <c r="AB5838" s="21">
        <f t="shared" si="1636"/>
        <v>45.409093649828215</v>
      </c>
      <c r="AC5838" s="21">
        <f t="shared" si="1637"/>
        <v>64.94</v>
      </c>
      <c r="AD5838" s="21">
        <f t="shared" si="1643"/>
        <v>45.409093649828215</v>
      </c>
      <c r="AE5838" s="21" t="str">
        <f t="shared" si="1638"/>
        <v>8/31/9:00</v>
      </c>
    </row>
    <row r="5839" spans="2:31">
      <c r="B5839" s="37">
        <v>8</v>
      </c>
      <c r="C5839" s="38">
        <v>31</v>
      </c>
      <c r="D5839" s="39">
        <v>10</v>
      </c>
      <c r="E5839" s="17">
        <v>22.2</v>
      </c>
      <c r="F5839" s="17">
        <v>247</v>
      </c>
      <c r="G5839" s="17">
        <v>348</v>
      </c>
      <c r="H5839" s="37">
        <f t="shared" si="1626"/>
        <v>71.959999999999994</v>
      </c>
      <c r="I5839" s="37">
        <f>IF(H5839&lt;'Roof Calculator'!$G$8, 1, 0)</f>
        <v>0</v>
      </c>
      <c r="J5839" s="37">
        <f>IF(H5839&gt;='Roof Calculator'!$G$8, 1, 0)</f>
        <v>1</v>
      </c>
      <c r="K5839" s="37">
        <f t="shared" si="1627"/>
        <v>0</v>
      </c>
      <c r="L5839" s="37">
        <f t="shared" si="1628"/>
        <v>71.959999999999994</v>
      </c>
      <c r="M5839" s="37">
        <v>0</v>
      </c>
      <c r="N5839" s="37">
        <f t="shared" si="1629"/>
        <v>247</v>
      </c>
      <c r="O5839" s="37">
        <v>0</v>
      </c>
      <c r="P5839" s="37">
        <v>0</v>
      </c>
      <c r="Q5839" s="21">
        <f t="shared" si="1630"/>
        <v>39.790999999999997</v>
      </c>
      <c r="R5839" s="21">
        <f t="shared" si="1639"/>
        <v>243.37499999997956</v>
      </c>
      <c r="S5839" s="21">
        <f t="shared" si="1640"/>
        <v>7.7657041531354567</v>
      </c>
      <c r="T5839" s="21">
        <f t="shared" si="1631"/>
        <v>86.147999999999996</v>
      </c>
      <c r="U5839" s="37">
        <f>VLOOKUP(Time_Zone, 'LSTM LookUp'!$B$5:$D$8, 3, FALSE)</f>
        <v>-75</v>
      </c>
      <c r="V5839" s="21">
        <f t="shared" si="1641"/>
        <v>0.26885592903040934</v>
      </c>
      <c r="W5839" s="21">
        <f t="shared" si="1632"/>
        <v>131.21521398225764</v>
      </c>
      <c r="X5839" s="21">
        <f t="shared" si="1633"/>
        <v>-144.47565055410607</v>
      </c>
      <c r="Y5839" s="21">
        <f t="shared" si="1634"/>
        <v>102.52434944589393</v>
      </c>
      <c r="Z5839" s="21">
        <f t="shared" si="1642"/>
        <v>32.498428122388532</v>
      </c>
      <c r="AA5839" s="21">
        <f t="shared" si="1635"/>
        <v>0</v>
      </c>
      <c r="AB5839" s="21">
        <f t="shared" si="1636"/>
        <v>32.498428122388532</v>
      </c>
      <c r="AC5839" s="21">
        <f t="shared" si="1637"/>
        <v>71.959999999999994</v>
      </c>
      <c r="AD5839" s="21">
        <f t="shared" si="1643"/>
        <v>32.498428122388532</v>
      </c>
      <c r="AE5839" s="21" t="str">
        <f t="shared" si="1638"/>
        <v>8/31/10:00</v>
      </c>
    </row>
    <row r="5840" spans="2:31">
      <c r="B5840" s="37">
        <v>8</v>
      </c>
      <c r="C5840" s="38">
        <v>31</v>
      </c>
      <c r="D5840" s="39">
        <v>11</v>
      </c>
      <c r="E5840" s="17">
        <v>22.8</v>
      </c>
      <c r="F5840" s="17">
        <v>222</v>
      </c>
      <c r="G5840" s="17">
        <v>630</v>
      </c>
      <c r="H5840" s="37">
        <f t="shared" si="1626"/>
        <v>73.040000000000006</v>
      </c>
      <c r="I5840" s="37">
        <f>IF(H5840&lt;'Roof Calculator'!$G$8, 1, 0)</f>
        <v>0</v>
      </c>
      <c r="J5840" s="37">
        <f>IF(H5840&gt;='Roof Calculator'!$G$8, 1, 0)</f>
        <v>1</v>
      </c>
      <c r="K5840" s="37">
        <f t="shared" si="1627"/>
        <v>0</v>
      </c>
      <c r="L5840" s="37">
        <f t="shared" si="1628"/>
        <v>73.040000000000006</v>
      </c>
      <c r="M5840" s="37">
        <v>0</v>
      </c>
      <c r="N5840" s="37">
        <f t="shared" si="1629"/>
        <v>222</v>
      </c>
      <c r="O5840" s="37">
        <v>0</v>
      </c>
      <c r="P5840" s="37">
        <v>0</v>
      </c>
      <c r="Q5840" s="21">
        <f t="shared" si="1630"/>
        <v>39.790999999999997</v>
      </c>
      <c r="R5840" s="21">
        <f t="shared" si="1639"/>
        <v>243.41666666664622</v>
      </c>
      <c r="S5840" s="21">
        <f t="shared" si="1640"/>
        <v>7.750177611110681</v>
      </c>
      <c r="T5840" s="21">
        <f t="shared" si="1631"/>
        <v>86.147999999999996</v>
      </c>
      <c r="U5840" s="37">
        <f>VLOOKUP(Time_Zone, 'LSTM LookUp'!$B$5:$D$8, 3, FALSE)</f>
        <v>-75</v>
      </c>
      <c r="V5840" s="21">
        <f t="shared" si="1641"/>
        <v>0.28260047326422255</v>
      </c>
      <c r="W5840" s="21">
        <f t="shared" si="1632"/>
        <v>146.21865011831605</v>
      </c>
      <c r="X5840" s="21">
        <f t="shared" si="1633"/>
        <v>-344.30473050142336</v>
      </c>
      <c r="Y5840" s="21">
        <f t="shared" si="1634"/>
        <v>-122.30473050142336</v>
      </c>
      <c r="Z5840" s="21">
        <f t="shared" si="1642"/>
        <v>-38.768463440250514</v>
      </c>
      <c r="AA5840" s="21">
        <f t="shared" si="1635"/>
        <v>0</v>
      </c>
      <c r="AB5840" s="21">
        <f t="shared" si="1636"/>
        <v>-38.768463440250514</v>
      </c>
      <c r="AC5840" s="21">
        <f t="shared" si="1637"/>
        <v>73.040000000000006</v>
      </c>
      <c r="AD5840" s="21">
        <f t="shared" si="1643"/>
        <v>-38.768463440250514</v>
      </c>
      <c r="AE5840" s="21" t="str">
        <f t="shared" si="1638"/>
        <v>8/31/11:00</v>
      </c>
    </row>
    <row r="5841" spans="2:31">
      <c r="B5841" s="37">
        <v>8</v>
      </c>
      <c r="C5841" s="38">
        <v>31</v>
      </c>
      <c r="D5841" s="39">
        <v>12</v>
      </c>
      <c r="E5841" s="17">
        <v>23.9</v>
      </c>
      <c r="F5841" s="17">
        <v>230</v>
      </c>
      <c r="G5841" s="17">
        <v>819</v>
      </c>
      <c r="H5841" s="37">
        <f t="shared" si="1626"/>
        <v>75.02</v>
      </c>
      <c r="I5841" s="37">
        <f>IF(H5841&lt;'Roof Calculator'!$G$8, 1, 0)</f>
        <v>0</v>
      </c>
      <c r="J5841" s="37">
        <f>IF(H5841&gt;='Roof Calculator'!$G$8, 1, 0)</f>
        <v>1</v>
      </c>
      <c r="K5841" s="37">
        <f t="shared" si="1627"/>
        <v>0</v>
      </c>
      <c r="L5841" s="37">
        <f t="shared" si="1628"/>
        <v>75.02</v>
      </c>
      <c r="M5841" s="37">
        <v>0</v>
      </c>
      <c r="N5841" s="37">
        <f t="shared" si="1629"/>
        <v>230</v>
      </c>
      <c r="O5841" s="37">
        <v>0</v>
      </c>
      <c r="P5841" s="37">
        <v>0</v>
      </c>
      <c r="Q5841" s="21">
        <f t="shared" si="1630"/>
        <v>39.790999999999997</v>
      </c>
      <c r="R5841" s="21">
        <f t="shared" si="1639"/>
        <v>243.45833333331288</v>
      </c>
      <c r="S5841" s="21">
        <f t="shared" si="1640"/>
        <v>7.7346476301928639</v>
      </c>
      <c r="T5841" s="21">
        <f t="shared" si="1631"/>
        <v>86.147999999999996</v>
      </c>
      <c r="U5841" s="37">
        <f>VLOOKUP(Time_Zone, 'LSTM LookUp'!$B$5:$D$8, 3, FALSE)</f>
        <v>-75</v>
      </c>
      <c r="V5841" s="21">
        <f t="shared" si="1641"/>
        <v>0.29635458545645832</v>
      </c>
      <c r="W5841" s="21">
        <f t="shared" si="1632"/>
        <v>161.22208864636409</v>
      </c>
      <c r="X5841" s="21">
        <f t="shared" si="1633"/>
        <v>-519.84694468369241</v>
      </c>
      <c r="Y5841" s="21">
        <f t="shared" si="1634"/>
        <v>-289.84694468369241</v>
      </c>
      <c r="Z5841" s="21">
        <f t="shared" si="1642"/>
        <v>-91.876419106350667</v>
      </c>
      <c r="AA5841" s="21">
        <f t="shared" si="1635"/>
        <v>0</v>
      </c>
      <c r="AB5841" s="21">
        <f t="shared" si="1636"/>
        <v>-91.876419106350667</v>
      </c>
      <c r="AC5841" s="21">
        <f t="shared" si="1637"/>
        <v>75.02</v>
      </c>
      <c r="AD5841" s="21">
        <f t="shared" si="1643"/>
        <v>-91.876419106350667</v>
      </c>
      <c r="AE5841" s="21" t="str">
        <f t="shared" si="1638"/>
        <v>8/31/12:00</v>
      </c>
    </row>
    <row r="5842" spans="2:31">
      <c r="B5842" s="37">
        <v>8</v>
      </c>
      <c r="C5842" s="38">
        <v>31</v>
      </c>
      <c r="D5842" s="39">
        <v>13</v>
      </c>
      <c r="E5842" s="17">
        <v>25</v>
      </c>
      <c r="F5842" s="17">
        <v>246</v>
      </c>
      <c r="G5842" s="17">
        <v>827</v>
      </c>
      <c r="H5842" s="37">
        <f t="shared" si="1626"/>
        <v>77</v>
      </c>
      <c r="I5842" s="37">
        <f>IF(H5842&lt;'Roof Calculator'!$G$8, 1, 0)</f>
        <v>0</v>
      </c>
      <c r="J5842" s="37">
        <f>IF(H5842&gt;='Roof Calculator'!$G$8, 1, 0)</f>
        <v>1</v>
      </c>
      <c r="K5842" s="37">
        <f t="shared" si="1627"/>
        <v>0</v>
      </c>
      <c r="L5842" s="37">
        <f t="shared" si="1628"/>
        <v>77</v>
      </c>
      <c r="M5842" s="37">
        <v>0</v>
      </c>
      <c r="N5842" s="37">
        <f t="shared" si="1629"/>
        <v>246</v>
      </c>
      <c r="O5842" s="37">
        <v>0</v>
      </c>
      <c r="P5842" s="37">
        <v>0</v>
      </c>
      <c r="Q5842" s="21">
        <f t="shared" si="1630"/>
        <v>39.790999999999997</v>
      </c>
      <c r="R5842" s="21">
        <f t="shared" si="1639"/>
        <v>243.49999999997954</v>
      </c>
      <c r="S5842" s="21">
        <f t="shared" si="1640"/>
        <v>7.7191142176104162</v>
      </c>
      <c r="T5842" s="21">
        <f t="shared" si="1631"/>
        <v>86.147999999999996</v>
      </c>
      <c r="U5842" s="37">
        <f>VLOOKUP(Time_Zone, 'LSTM LookUp'!$B$5:$D$8, 3, FALSE)</f>
        <v>-75</v>
      </c>
      <c r="V5842" s="21">
        <f t="shared" si="1641"/>
        <v>0.31011824168774871</v>
      </c>
      <c r="W5842" s="21">
        <f t="shared" si="1632"/>
        <v>176.22552956042193</v>
      </c>
      <c r="X5842" s="21">
        <f t="shared" si="1633"/>
        <v>-557.23958701500692</v>
      </c>
      <c r="Y5842" s="21">
        <f t="shared" si="1634"/>
        <v>-311.23958701500692</v>
      </c>
      <c r="Z5842" s="21">
        <f t="shared" si="1642"/>
        <v>-98.6575130894838</v>
      </c>
      <c r="AA5842" s="21">
        <f t="shared" si="1635"/>
        <v>0</v>
      </c>
      <c r="AB5842" s="21">
        <f t="shared" si="1636"/>
        <v>-98.6575130894838</v>
      </c>
      <c r="AC5842" s="21">
        <f t="shared" si="1637"/>
        <v>77</v>
      </c>
      <c r="AD5842" s="21">
        <f t="shared" si="1643"/>
        <v>-98.6575130894838</v>
      </c>
      <c r="AE5842" s="21" t="str">
        <f t="shared" si="1638"/>
        <v>8/31/13:00</v>
      </c>
    </row>
    <row r="5843" spans="2:31">
      <c r="B5843" s="37">
        <v>8</v>
      </c>
      <c r="C5843" s="38">
        <v>31</v>
      </c>
      <c r="D5843" s="39">
        <v>14</v>
      </c>
      <c r="E5843" s="17">
        <v>24.4</v>
      </c>
      <c r="F5843" s="17">
        <v>217</v>
      </c>
      <c r="G5843" s="17">
        <v>604</v>
      </c>
      <c r="H5843" s="37">
        <f t="shared" si="1626"/>
        <v>75.92</v>
      </c>
      <c r="I5843" s="37">
        <f>IF(H5843&lt;'Roof Calculator'!$G$8, 1, 0)</f>
        <v>0</v>
      </c>
      <c r="J5843" s="37">
        <f>IF(H5843&gt;='Roof Calculator'!$G$8, 1, 0)</f>
        <v>1</v>
      </c>
      <c r="K5843" s="37">
        <f t="shared" si="1627"/>
        <v>0</v>
      </c>
      <c r="L5843" s="37">
        <f t="shared" si="1628"/>
        <v>75.92</v>
      </c>
      <c r="M5843" s="37">
        <v>0</v>
      </c>
      <c r="N5843" s="37">
        <f t="shared" si="1629"/>
        <v>217</v>
      </c>
      <c r="O5843" s="37">
        <v>0</v>
      </c>
      <c r="P5843" s="37">
        <v>0</v>
      </c>
      <c r="Q5843" s="21">
        <f t="shared" si="1630"/>
        <v>39.790999999999997</v>
      </c>
      <c r="R5843" s="21">
        <f t="shared" si="1639"/>
        <v>243.54166666664619</v>
      </c>
      <c r="S5843" s="21">
        <f t="shared" si="1640"/>
        <v>7.7035773805912253</v>
      </c>
      <c r="T5843" s="21">
        <f t="shared" si="1631"/>
        <v>86.147999999999996</v>
      </c>
      <c r="U5843" s="37">
        <f>VLOOKUP(Time_Zone, 'LSTM LookUp'!$B$5:$D$8, 3, FALSE)</f>
        <v>-75</v>
      </c>
      <c r="V5843" s="21">
        <f t="shared" si="1641"/>
        <v>0.32389141801388632</v>
      </c>
      <c r="W5843" s="21">
        <f t="shared" si="1632"/>
        <v>191.22897285450347</v>
      </c>
      <c r="X5843" s="21">
        <f t="shared" si="1633"/>
        <v>-399.29438281951673</v>
      </c>
      <c r="Y5843" s="21">
        <f t="shared" si="1634"/>
        <v>-182.29438281951673</v>
      </c>
      <c r="Z5843" s="21">
        <f t="shared" si="1642"/>
        <v>-57.784135468245182</v>
      </c>
      <c r="AA5843" s="21">
        <f t="shared" si="1635"/>
        <v>0</v>
      </c>
      <c r="AB5843" s="21">
        <f t="shared" si="1636"/>
        <v>-57.784135468245182</v>
      </c>
      <c r="AC5843" s="21">
        <f t="shared" si="1637"/>
        <v>75.92</v>
      </c>
      <c r="AD5843" s="21">
        <f t="shared" si="1643"/>
        <v>-57.784135468245182</v>
      </c>
      <c r="AE5843" s="21" t="str">
        <f t="shared" si="1638"/>
        <v>8/31/14:00</v>
      </c>
    </row>
    <row r="5844" spans="2:31">
      <c r="B5844" s="37">
        <v>8</v>
      </c>
      <c r="C5844" s="38">
        <v>31</v>
      </c>
      <c r="D5844" s="39">
        <v>15</v>
      </c>
      <c r="E5844" s="17">
        <v>25</v>
      </c>
      <c r="F5844" s="17">
        <v>210</v>
      </c>
      <c r="G5844" s="17">
        <v>587</v>
      </c>
      <c r="H5844" s="37">
        <f t="shared" si="1626"/>
        <v>77</v>
      </c>
      <c r="I5844" s="37">
        <f>IF(H5844&lt;'Roof Calculator'!$G$8, 1, 0)</f>
        <v>0</v>
      </c>
      <c r="J5844" s="37">
        <f>IF(H5844&gt;='Roof Calculator'!$G$8, 1, 0)</f>
        <v>1</v>
      </c>
      <c r="K5844" s="37">
        <f t="shared" si="1627"/>
        <v>0</v>
      </c>
      <c r="L5844" s="37">
        <f t="shared" si="1628"/>
        <v>77</v>
      </c>
      <c r="M5844" s="37">
        <v>0</v>
      </c>
      <c r="N5844" s="37">
        <f t="shared" si="1629"/>
        <v>210</v>
      </c>
      <c r="O5844" s="37">
        <v>0</v>
      </c>
      <c r="P5844" s="37">
        <v>0</v>
      </c>
      <c r="Q5844" s="21">
        <f t="shared" si="1630"/>
        <v>39.790999999999997</v>
      </c>
      <c r="R5844" s="21">
        <f t="shared" si="1639"/>
        <v>243.58333333331285</v>
      </c>
      <c r="S5844" s="21">
        <f t="shared" si="1640"/>
        <v>7.6880371263627429</v>
      </c>
      <c r="T5844" s="21">
        <f t="shared" si="1631"/>
        <v>86.147999999999996</v>
      </c>
      <c r="U5844" s="37">
        <f>VLOOKUP(Time_Zone, 'LSTM LookUp'!$B$5:$D$8, 3, FALSE)</f>
        <v>-75</v>
      </c>
      <c r="V5844" s="21">
        <f t="shared" si="1641"/>
        <v>0.33767409046581665</v>
      </c>
      <c r="W5844" s="21">
        <f t="shared" si="1632"/>
        <v>206.23241852261646</v>
      </c>
      <c r="X5844" s="21">
        <f t="shared" si="1633"/>
        <v>-350.69385876370723</v>
      </c>
      <c r="Y5844" s="21">
        <f t="shared" si="1634"/>
        <v>-140.69385876370723</v>
      </c>
      <c r="Z5844" s="21">
        <f t="shared" si="1642"/>
        <v>-44.597495921754842</v>
      </c>
      <c r="AA5844" s="21">
        <f t="shared" si="1635"/>
        <v>0</v>
      </c>
      <c r="AB5844" s="21">
        <f t="shared" si="1636"/>
        <v>-44.597495921754842</v>
      </c>
      <c r="AC5844" s="21">
        <f t="shared" si="1637"/>
        <v>77</v>
      </c>
      <c r="AD5844" s="21">
        <f t="shared" si="1643"/>
        <v>-44.597495921754842</v>
      </c>
      <c r="AE5844" s="21" t="str">
        <f t="shared" si="1638"/>
        <v>8/31/15:00</v>
      </c>
    </row>
    <row r="5845" spans="2:31">
      <c r="B5845" s="37">
        <v>8</v>
      </c>
      <c r="C5845" s="38">
        <v>31</v>
      </c>
      <c r="D5845" s="39">
        <v>16</v>
      </c>
      <c r="E5845" s="17">
        <v>24.4</v>
      </c>
      <c r="F5845" s="17">
        <v>106</v>
      </c>
      <c r="G5845" s="17">
        <v>831</v>
      </c>
      <c r="H5845" s="37">
        <f t="shared" si="1626"/>
        <v>75.92</v>
      </c>
      <c r="I5845" s="37">
        <f>IF(H5845&lt;'Roof Calculator'!$G$8, 1, 0)</f>
        <v>0</v>
      </c>
      <c r="J5845" s="37">
        <f>IF(H5845&gt;='Roof Calculator'!$G$8, 1, 0)</f>
        <v>1</v>
      </c>
      <c r="K5845" s="37">
        <f t="shared" si="1627"/>
        <v>0</v>
      </c>
      <c r="L5845" s="37">
        <f t="shared" si="1628"/>
        <v>75.92</v>
      </c>
      <c r="M5845" s="37">
        <v>0</v>
      </c>
      <c r="N5845" s="37">
        <f t="shared" si="1629"/>
        <v>106</v>
      </c>
      <c r="O5845" s="37">
        <v>0</v>
      </c>
      <c r="P5845" s="37">
        <v>0</v>
      </c>
      <c r="Q5845" s="21">
        <f t="shared" si="1630"/>
        <v>39.790999999999997</v>
      </c>
      <c r="R5845" s="21">
        <f t="shared" si="1639"/>
        <v>243.62499999997951</v>
      </c>
      <c r="S5845" s="21">
        <f t="shared" si="1640"/>
        <v>7.6724934621519241</v>
      </c>
      <c r="T5845" s="21">
        <f t="shared" si="1631"/>
        <v>86.147999999999996</v>
      </c>
      <c r="U5845" s="37">
        <f>VLOOKUP(Time_Zone, 'LSTM LookUp'!$B$5:$D$8, 3, FALSE)</f>
        <v>-75</v>
      </c>
      <c r="V5845" s="21">
        <f t="shared" si="1641"/>
        <v>0.35146623504974428</v>
      </c>
      <c r="W5845" s="21">
        <f t="shared" si="1632"/>
        <v>221.23586655876244</v>
      </c>
      <c r="X5845" s="21">
        <f t="shared" si="1633"/>
        <v>-404.87020909227761</v>
      </c>
      <c r="Y5845" s="21">
        <f t="shared" si="1634"/>
        <v>-298.87020909227761</v>
      </c>
      <c r="Z5845" s="21">
        <f t="shared" si="1642"/>
        <v>-94.736636326909263</v>
      </c>
      <c r="AA5845" s="21">
        <f t="shared" si="1635"/>
        <v>0</v>
      </c>
      <c r="AB5845" s="21">
        <f t="shared" si="1636"/>
        <v>-94.736636326909263</v>
      </c>
      <c r="AC5845" s="21">
        <f t="shared" si="1637"/>
        <v>75.92</v>
      </c>
      <c r="AD5845" s="21">
        <f t="shared" si="1643"/>
        <v>-94.736636326909263</v>
      </c>
      <c r="AE5845" s="21" t="str">
        <f t="shared" si="1638"/>
        <v>8/31/16:00</v>
      </c>
    </row>
    <row r="5846" spans="2:31">
      <c r="B5846" s="37">
        <v>8</v>
      </c>
      <c r="C5846" s="38">
        <v>31</v>
      </c>
      <c r="D5846" s="39">
        <v>17</v>
      </c>
      <c r="E5846" s="17">
        <v>24.4</v>
      </c>
      <c r="F5846" s="17">
        <v>88</v>
      </c>
      <c r="G5846" s="17">
        <v>762</v>
      </c>
      <c r="H5846" s="37">
        <f t="shared" ref="H5846:H5909" si="1644">E5846*9/5+32</f>
        <v>75.92</v>
      </c>
      <c r="I5846" s="37">
        <f>IF(H5846&lt;'Roof Calculator'!$G$8, 1, 0)</f>
        <v>0</v>
      </c>
      <c r="J5846" s="37">
        <f>IF(H5846&gt;='Roof Calculator'!$G$8, 1, 0)</f>
        <v>1</v>
      </c>
      <c r="K5846" s="37">
        <f t="shared" ref="K5846:K5909" si="1645">I5846*H5846</f>
        <v>0</v>
      </c>
      <c r="L5846" s="37">
        <f t="shared" ref="L5846:L5909" si="1646">J5846*H5846</f>
        <v>75.92</v>
      </c>
      <c r="M5846" s="37">
        <v>0</v>
      </c>
      <c r="N5846" s="37">
        <f t="shared" ref="N5846:N5909" si="1647">F5846*(180-M5846)/180</f>
        <v>88</v>
      </c>
      <c r="O5846" s="37">
        <v>0</v>
      </c>
      <c r="P5846" s="37">
        <v>0</v>
      </c>
      <c r="Q5846" s="21">
        <f t="shared" ref="Q5846:Q5909" si="1648">Latitude</f>
        <v>39.790999999999997</v>
      </c>
      <c r="R5846" s="21">
        <f t="shared" si="1639"/>
        <v>243.66666666664617</v>
      </c>
      <c r="S5846" s="21">
        <f t="shared" si="1640"/>
        <v>7.656946395185237</v>
      </c>
      <c r="T5846" s="21">
        <f t="shared" ref="T5846:T5909" si="1649">Longitude</f>
        <v>86.147999999999996</v>
      </c>
      <c r="U5846" s="37">
        <f>VLOOKUP(Time_Zone, 'LSTM LookUp'!$B$5:$D$8, 3, FALSE)</f>
        <v>-75</v>
      </c>
      <c r="V5846" s="21">
        <f t="shared" si="1641"/>
        <v>0.36526782774714595</v>
      </c>
      <c r="W5846" s="21">
        <f t="shared" ref="W5846:W5909" si="1650">15*((D5846+(4*(T5846-U5846)+V5846)/60)-12)</f>
        <v>236.23931695693682</v>
      </c>
      <c r="X5846" s="21">
        <f t="shared" ref="X5846:X5909" si="1651">G5846*(SIN(S5846*PI()/180)*SIN(Q5846*PI()/180)*COS(O5846*PI()/180)-SIN(S5846*PI()/180)*COS(Q5846*PI()/180)*SIN(O5846*PI()/180)*COS(P5846*PI()/180)+COS(S5846*PI()/180)*COS(Q5846*PI()/180)*COS(O5846*PI()/180)*COS(W5846*PI()/180)+COS(S5846*PI()/180)*SIN(Q5846*PI()/180)*SIN(O5846*PI()/180)*COS(P5846*PI()/180)*COS(W5846*PI()/180)+COS(S5846*PI()/180)*SIN(P5846*PI()/180)*SIN(W5846*PI()/180)*SIN(O5846*PI()/180))</f>
        <v>-257.50261427460424</v>
      </c>
      <c r="Y5846" s="21">
        <f t="shared" ref="Y5846:Y5909" si="1652">X5846+N5846</f>
        <v>-169.50261427460424</v>
      </c>
      <c r="Z5846" s="21">
        <f t="shared" si="1642"/>
        <v>-53.729368255755261</v>
      </c>
      <c r="AA5846" s="21">
        <f t="shared" ref="AA5846:AA5909" si="1653">Z5846*I5846</f>
        <v>0</v>
      </c>
      <c r="AB5846" s="21">
        <f t="shared" ref="AB5846:AB5909" si="1654">Z5846*J5846</f>
        <v>-53.729368255755261</v>
      </c>
      <c r="AC5846" s="21">
        <f t="shared" ref="AC5846:AC5909" si="1655">L5846</f>
        <v>75.92</v>
      </c>
      <c r="AD5846" s="21">
        <f t="shared" si="1643"/>
        <v>-53.729368255755261</v>
      </c>
      <c r="AE5846" s="21" t="str">
        <f t="shared" ref="AE5846:AE5909" si="1656">CONCATENATE(B5846, "/", C5846, "/", D5846,":00")</f>
        <v>8/31/17:00</v>
      </c>
    </row>
    <row r="5847" spans="2:31">
      <c r="B5847" s="37">
        <v>8</v>
      </c>
      <c r="C5847" s="38">
        <v>31</v>
      </c>
      <c r="D5847" s="39">
        <v>18</v>
      </c>
      <c r="E5847" s="17">
        <v>23.3</v>
      </c>
      <c r="F5847" s="17">
        <v>65</v>
      </c>
      <c r="G5847" s="17">
        <v>633</v>
      </c>
      <c r="H5847" s="37">
        <f t="shared" si="1644"/>
        <v>73.94</v>
      </c>
      <c r="I5847" s="37">
        <f>IF(H5847&lt;'Roof Calculator'!$G$8, 1, 0)</f>
        <v>0</v>
      </c>
      <c r="J5847" s="37">
        <f>IF(H5847&gt;='Roof Calculator'!$G$8, 1, 0)</f>
        <v>1</v>
      </c>
      <c r="K5847" s="37">
        <f t="shared" si="1645"/>
        <v>0</v>
      </c>
      <c r="L5847" s="37">
        <f t="shared" si="1646"/>
        <v>73.94</v>
      </c>
      <c r="M5847" s="37">
        <v>0</v>
      </c>
      <c r="N5847" s="37">
        <f t="shared" si="1647"/>
        <v>65</v>
      </c>
      <c r="O5847" s="37">
        <v>0</v>
      </c>
      <c r="P5847" s="37">
        <v>0</v>
      </c>
      <c r="Q5847" s="21">
        <f t="shared" si="1648"/>
        <v>39.790999999999997</v>
      </c>
      <c r="R5847" s="21">
        <f t="shared" ref="R5847:R5910" si="1657">R5846+1/24</f>
        <v>243.70833333331282</v>
      </c>
      <c r="S5847" s="21">
        <f t="shared" ref="S5847:S5910" si="1658">ASIN(SIN(23.45*PI()/180)*SIN((360/365*(R5847-81))*PI()/180))*180/PI()</f>
        <v>7.6413959326887069</v>
      </c>
      <c r="T5847" s="21">
        <f t="shared" si="1649"/>
        <v>86.147999999999996</v>
      </c>
      <c r="U5847" s="37">
        <f>VLOOKUP(Time_Zone, 'LSTM LookUp'!$B$5:$D$8, 3, FALSE)</f>
        <v>-75</v>
      </c>
      <c r="V5847" s="21">
        <f t="shared" ref="V5847:V5910" si="1659">9.87*SIN(2*(360/365*(R5847-81))*PI()/180)-7.53*COS((360/365*(R5847-81))*PI()/180)-1.5*SIN((360/365*(R5847-81))*PI()/180)</f>
        <v>0.37907884451480167</v>
      </c>
      <c r="W5847" s="21">
        <f t="shared" si="1650"/>
        <v>251.24276971112869</v>
      </c>
      <c r="X5847" s="21">
        <f t="shared" si="1651"/>
        <v>-101.14434325658553</v>
      </c>
      <c r="Y5847" s="21">
        <f t="shared" si="1652"/>
        <v>-36.144343256585529</v>
      </c>
      <c r="Z5847" s="21">
        <f t="shared" ref="Z5847:Z5910" si="1660">Y5847/10.764*3.412</f>
        <v>-11.457125528750447</v>
      </c>
      <c r="AA5847" s="21">
        <f t="shared" si="1653"/>
        <v>0</v>
      </c>
      <c r="AB5847" s="21">
        <f t="shared" si="1654"/>
        <v>-11.457125528750447</v>
      </c>
      <c r="AC5847" s="21">
        <f t="shared" si="1655"/>
        <v>73.94</v>
      </c>
      <c r="AD5847" s="21">
        <f t="shared" ref="AD5847:AD5910" si="1661">AB5847</f>
        <v>-11.457125528750447</v>
      </c>
      <c r="AE5847" s="21" t="str">
        <f t="shared" si="1656"/>
        <v>8/31/18:00</v>
      </c>
    </row>
    <row r="5848" spans="2:31">
      <c r="B5848" s="37">
        <v>8</v>
      </c>
      <c r="C5848" s="38">
        <v>31</v>
      </c>
      <c r="D5848" s="39">
        <v>19</v>
      </c>
      <c r="E5848" s="17">
        <v>21.1</v>
      </c>
      <c r="F5848" s="17">
        <v>39</v>
      </c>
      <c r="G5848" s="17">
        <v>354</v>
      </c>
      <c r="H5848" s="37">
        <f t="shared" si="1644"/>
        <v>69.98</v>
      </c>
      <c r="I5848" s="37">
        <f>IF(H5848&lt;'Roof Calculator'!$G$8, 1, 0)</f>
        <v>0</v>
      </c>
      <c r="J5848" s="37">
        <f>IF(H5848&gt;='Roof Calculator'!$G$8, 1, 0)</f>
        <v>1</v>
      </c>
      <c r="K5848" s="37">
        <f t="shared" si="1645"/>
        <v>0</v>
      </c>
      <c r="L5848" s="37">
        <f t="shared" si="1646"/>
        <v>69.98</v>
      </c>
      <c r="M5848" s="37">
        <v>0</v>
      </c>
      <c r="N5848" s="37">
        <f t="shared" si="1647"/>
        <v>39</v>
      </c>
      <c r="O5848" s="37">
        <v>0</v>
      </c>
      <c r="P5848" s="37">
        <v>0</v>
      </c>
      <c r="Q5848" s="21">
        <f t="shared" si="1648"/>
        <v>39.790999999999997</v>
      </c>
      <c r="R5848" s="21">
        <f t="shared" si="1657"/>
        <v>243.74999999997948</v>
      </c>
      <c r="S5848" s="21">
        <f t="shared" si="1658"/>
        <v>7.6258420818878481</v>
      </c>
      <c r="T5848" s="21">
        <f t="shared" si="1649"/>
        <v>86.147999999999996</v>
      </c>
      <c r="U5848" s="37">
        <f>VLOOKUP(Time_Zone, 'LSTM LookUp'!$B$5:$D$8, 3, FALSE)</f>
        <v>-75</v>
      </c>
      <c r="V5848" s="21">
        <f t="shared" si="1659"/>
        <v>0.39289926128488573</v>
      </c>
      <c r="W5848" s="21">
        <f t="shared" si="1650"/>
        <v>266.24622481532123</v>
      </c>
      <c r="X5848" s="21">
        <f t="shared" si="1651"/>
        <v>12.414218584026159</v>
      </c>
      <c r="Y5848" s="21">
        <f t="shared" si="1652"/>
        <v>51.414218584026159</v>
      </c>
      <c r="Z5848" s="21">
        <f t="shared" si="1660"/>
        <v>16.29740930961513</v>
      </c>
      <c r="AA5848" s="21">
        <f t="shared" si="1653"/>
        <v>0</v>
      </c>
      <c r="AB5848" s="21">
        <f t="shared" si="1654"/>
        <v>16.29740930961513</v>
      </c>
      <c r="AC5848" s="21">
        <f t="shared" si="1655"/>
        <v>69.98</v>
      </c>
      <c r="AD5848" s="21">
        <f t="shared" si="1661"/>
        <v>16.29740930961513</v>
      </c>
      <c r="AE5848" s="21" t="str">
        <f t="shared" si="1656"/>
        <v>8/31/19:00</v>
      </c>
    </row>
    <row r="5849" spans="2:31">
      <c r="B5849" s="37">
        <v>8</v>
      </c>
      <c r="C5849" s="38">
        <v>31</v>
      </c>
      <c r="D5849" s="39">
        <v>20</v>
      </c>
      <c r="E5849" s="17">
        <v>17.2</v>
      </c>
      <c r="F5849" s="17">
        <v>6</v>
      </c>
      <c r="G5849" s="17">
        <v>15</v>
      </c>
      <c r="H5849" s="37">
        <f t="shared" si="1644"/>
        <v>62.959999999999994</v>
      </c>
      <c r="I5849" s="37">
        <f>IF(H5849&lt;'Roof Calculator'!$G$8, 1, 0)</f>
        <v>0</v>
      </c>
      <c r="J5849" s="37">
        <f>IF(H5849&gt;='Roof Calculator'!$G$8, 1, 0)</f>
        <v>1</v>
      </c>
      <c r="K5849" s="37">
        <f t="shared" si="1645"/>
        <v>0</v>
      </c>
      <c r="L5849" s="37">
        <f t="shared" si="1646"/>
        <v>62.959999999999994</v>
      </c>
      <c r="M5849" s="37">
        <v>0</v>
      </c>
      <c r="N5849" s="37">
        <f t="shared" si="1647"/>
        <v>6</v>
      </c>
      <c r="O5849" s="37">
        <v>0</v>
      </c>
      <c r="P5849" s="37">
        <v>0</v>
      </c>
      <c r="Q5849" s="21">
        <f t="shared" si="1648"/>
        <v>39.790999999999997</v>
      </c>
      <c r="R5849" s="21">
        <f t="shared" si="1657"/>
        <v>243.79166666664614</v>
      </c>
      <c r="S5849" s="21">
        <f t="shared" si="1658"/>
        <v>7.6102848500077087</v>
      </c>
      <c r="T5849" s="21">
        <f t="shared" si="1649"/>
        <v>86.147999999999996</v>
      </c>
      <c r="U5849" s="37">
        <f>VLOOKUP(Time_Zone, 'LSTM LookUp'!$B$5:$D$8, 3, FALSE)</f>
        <v>-75</v>
      </c>
      <c r="V5849" s="21">
        <f t="shared" si="1659"/>
        <v>0.40672905396499082</v>
      </c>
      <c r="W5849" s="21">
        <f t="shared" si="1650"/>
        <v>281.2496822634912</v>
      </c>
      <c r="X5849" s="21">
        <f t="shared" si="1651"/>
        <v>3.5000440334545404</v>
      </c>
      <c r="Y5849" s="21">
        <f t="shared" si="1652"/>
        <v>9.5000440334545395</v>
      </c>
      <c r="Z5849" s="21">
        <f t="shared" si="1660"/>
        <v>3.0113480343874852</v>
      </c>
      <c r="AA5849" s="21">
        <f t="shared" si="1653"/>
        <v>0</v>
      </c>
      <c r="AB5849" s="21">
        <f t="shared" si="1654"/>
        <v>3.0113480343874852</v>
      </c>
      <c r="AC5849" s="21">
        <f t="shared" si="1655"/>
        <v>62.959999999999994</v>
      </c>
      <c r="AD5849" s="21">
        <f t="shared" si="1661"/>
        <v>3.0113480343874852</v>
      </c>
      <c r="AE5849" s="21" t="str">
        <f t="shared" si="1656"/>
        <v>8/31/20:00</v>
      </c>
    </row>
    <row r="5850" spans="2:31">
      <c r="B5850" s="37">
        <v>8</v>
      </c>
      <c r="C5850" s="38">
        <v>31</v>
      </c>
      <c r="D5850" s="39">
        <v>21</v>
      </c>
      <c r="E5850" s="17">
        <v>14.4</v>
      </c>
      <c r="F5850" s="17">
        <v>0</v>
      </c>
      <c r="G5850" s="17">
        <v>0</v>
      </c>
      <c r="H5850" s="37">
        <f t="shared" si="1644"/>
        <v>57.92</v>
      </c>
      <c r="I5850" s="37">
        <f>IF(H5850&lt;'Roof Calculator'!$G$8, 1, 0)</f>
        <v>0</v>
      </c>
      <c r="J5850" s="37">
        <f>IF(H5850&gt;='Roof Calculator'!$G$8, 1, 0)</f>
        <v>1</v>
      </c>
      <c r="K5850" s="37">
        <f t="shared" si="1645"/>
        <v>0</v>
      </c>
      <c r="L5850" s="37">
        <f t="shared" si="1646"/>
        <v>57.92</v>
      </c>
      <c r="M5850" s="37">
        <v>0</v>
      </c>
      <c r="N5850" s="37">
        <f t="shared" si="1647"/>
        <v>0</v>
      </c>
      <c r="O5850" s="37">
        <v>0</v>
      </c>
      <c r="P5850" s="37">
        <v>0</v>
      </c>
      <c r="Q5850" s="21">
        <f t="shared" si="1648"/>
        <v>39.790999999999997</v>
      </c>
      <c r="R5850" s="21">
        <f t="shared" si="1657"/>
        <v>243.83333333331279</v>
      </c>
      <c r="S5850" s="21">
        <f t="shared" si="1658"/>
        <v>7.5947242442728777</v>
      </c>
      <c r="T5850" s="21">
        <f t="shared" si="1649"/>
        <v>86.147999999999996</v>
      </c>
      <c r="U5850" s="37">
        <f>VLOOKUP(Time_Zone, 'LSTM LookUp'!$B$5:$D$8, 3, FALSE)</f>
        <v>-75</v>
      </c>
      <c r="V5850" s="21">
        <f t="shared" si="1659"/>
        <v>0.42056819843815318</v>
      </c>
      <c r="W5850" s="21">
        <f t="shared" si="1650"/>
        <v>296.25314204960949</v>
      </c>
      <c r="X5850" s="21">
        <f t="shared" si="1651"/>
        <v>0</v>
      </c>
      <c r="Y5850" s="21">
        <f t="shared" si="1652"/>
        <v>0</v>
      </c>
      <c r="Z5850" s="21">
        <f t="shared" si="1660"/>
        <v>0</v>
      </c>
      <c r="AA5850" s="21">
        <f t="shared" si="1653"/>
        <v>0</v>
      </c>
      <c r="AB5850" s="21">
        <f t="shared" si="1654"/>
        <v>0</v>
      </c>
      <c r="AC5850" s="21">
        <f t="shared" si="1655"/>
        <v>57.92</v>
      </c>
      <c r="AD5850" s="21">
        <f t="shared" si="1661"/>
        <v>0</v>
      </c>
      <c r="AE5850" s="21" t="str">
        <f t="shared" si="1656"/>
        <v>8/31/21:00</v>
      </c>
    </row>
    <row r="5851" spans="2:31">
      <c r="B5851" s="37">
        <v>8</v>
      </c>
      <c r="C5851" s="38">
        <v>31</v>
      </c>
      <c r="D5851" s="39">
        <v>22</v>
      </c>
      <c r="E5851" s="17">
        <v>14.6</v>
      </c>
      <c r="F5851" s="17">
        <v>0</v>
      </c>
      <c r="G5851" s="17">
        <v>0</v>
      </c>
      <c r="H5851" s="37">
        <f t="shared" si="1644"/>
        <v>58.28</v>
      </c>
      <c r="I5851" s="37">
        <f>IF(H5851&lt;'Roof Calculator'!$G$8, 1, 0)</f>
        <v>0</v>
      </c>
      <c r="J5851" s="37">
        <f>IF(H5851&gt;='Roof Calculator'!$G$8, 1, 0)</f>
        <v>1</v>
      </c>
      <c r="K5851" s="37">
        <f t="shared" si="1645"/>
        <v>0</v>
      </c>
      <c r="L5851" s="37">
        <f t="shared" si="1646"/>
        <v>58.28</v>
      </c>
      <c r="M5851" s="37">
        <v>0</v>
      </c>
      <c r="N5851" s="37">
        <f t="shared" si="1647"/>
        <v>0</v>
      </c>
      <c r="O5851" s="37">
        <v>0</v>
      </c>
      <c r="P5851" s="37">
        <v>0</v>
      </c>
      <c r="Q5851" s="21">
        <f t="shared" si="1648"/>
        <v>39.790999999999997</v>
      </c>
      <c r="R5851" s="21">
        <f t="shared" si="1657"/>
        <v>243.87499999997945</v>
      </c>
      <c r="S5851" s="21">
        <f t="shared" si="1658"/>
        <v>7.579160271907444</v>
      </c>
      <c r="T5851" s="21">
        <f t="shared" si="1649"/>
        <v>86.147999999999996</v>
      </c>
      <c r="U5851" s="37">
        <f>VLOOKUP(Time_Zone, 'LSTM LookUp'!$B$5:$D$8, 3, FALSE)</f>
        <v>-75</v>
      </c>
      <c r="V5851" s="21">
        <f t="shared" si="1659"/>
        <v>0.43441667056294886</v>
      </c>
      <c r="W5851" s="21">
        <f t="shared" si="1650"/>
        <v>311.25660416764072</v>
      </c>
      <c r="X5851" s="21">
        <f t="shared" si="1651"/>
        <v>0</v>
      </c>
      <c r="Y5851" s="21">
        <f t="shared" si="1652"/>
        <v>0</v>
      </c>
      <c r="Z5851" s="21">
        <f t="shared" si="1660"/>
        <v>0</v>
      </c>
      <c r="AA5851" s="21">
        <f t="shared" si="1653"/>
        <v>0</v>
      </c>
      <c r="AB5851" s="21">
        <f t="shared" si="1654"/>
        <v>0</v>
      </c>
      <c r="AC5851" s="21">
        <f t="shared" si="1655"/>
        <v>58.28</v>
      </c>
      <c r="AD5851" s="21">
        <f t="shared" si="1661"/>
        <v>0</v>
      </c>
      <c r="AE5851" s="21" t="str">
        <f t="shared" si="1656"/>
        <v>8/31/22:00</v>
      </c>
    </row>
    <row r="5852" spans="2:31">
      <c r="B5852" s="37">
        <v>8</v>
      </c>
      <c r="C5852" s="38">
        <v>31</v>
      </c>
      <c r="D5852" s="39">
        <v>23</v>
      </c>
      <c r="E5852" s="17">
        <v>14.7</v>
      </c>
      <c r="F5852" s="17">
        <v>0</v>
      </c>
      <c r="G5852" s="17">
        <v>0</v>
      </c>
      <c r="H5852" s="37">
        <f t="shared" si="1644"/>
        <v>58.459999999999994</v>
      </c>
      <c r="I5852" s="37">
        <f>IF(H5852&lt;'Roof Calculator'!$G$8, 1, 0)</f>
        <v>0</v>
      </c>
      <c r="J5852" s="37">
        <f>IF(H5852&gt;='Roof Calculator'!$G$8, 1, 0)</f>
        <v>1</v>
      </c>
      <c r="K5852" s="37">
        <f t="shared" si="1645"/>
        <v>0</v>
      </c>
      <c r="L5852" s="37">
        <f t="shared" si="1646"/>
        <v>58.459999999999994</v>
      </c>
      <c r="M5852" s="37">
        <v>0</v>
      </c>
      <c r="N5852" s="37">
        <f t="shared" si="1647"/>
        <v>0</v>
      </c>
      <c r="O5852" s="37">
        <v>0</v>
      </c>
      <c r="P5852" s="37">
        <v>0</v>
      </c>
      <c r="Q5852" s="21">
        <f t="shared" si="1648"/>
        <v>39.790999999999997</v>
      </c>
      <c r="R5852" s="21">
        <f t="shared" si="1657"/>
        <v>243.91666666664611</v>
      </c>
      <c r="S5852" s="21">
        <f t="shared" si="1658"/>
        <v>7.5635929401350159</v>
      </c>
      <c r="T5852" s="21">
        <f t="shared" si="1649"/>
        <v>86.147999999999996</v>
      </c>
      <c r="U5852" s="37">
        <f>VLOOKUP(Time_Zone, 'LSTM LookUp'!$B$5:$D$8, 3, FALSE)</f>
        <v>-75</v>
      </c>
      <c r="V5852" s="21">
        <f t="shared" si="1659"/>
        <v>0.44827444617351275</v>
      </c>
      <c r="W5852" s="21">
        <f t="shared" si="1650"/>
        <v>326.26006861154332</v>
      </c>
      <c r="X5852" s="21">
        <f t="shared" si="1651"/>
        <v>0</v>
      </c>
      <c r="Y5852" s="21">
        <f t="shared" si="1652"/>
        <v>0</v>
      </c>
      <c r="Z5852" s="21">
        <f t="shared" si="1660"/>
        <v>0</v>
      </c>
      <c r="AA5852" s="21">
        <f t="shared" si="1653"/>
        <v>0</v>
      </c>
      <c r="AB5852" s="21">
        <f t="shared" si="1654"/>
        <v>0</v>
      </c>
      <c r="AC5852" s="21">
        <f t="shared" si="1655"/>
        <v>58.459999999999994</v>
      </c>
      <c r="AD5852" s="21">
        <f t="shared" si="1661"/>
        <v>0</v>
      </c>
      <c r="AE5852" s="21" t="str">
        <f t="shared" si="1656"/>
        <v>8/31/23:00</v>
      </c>
    </row>
    <row r="5853" spans="2:31">
      <c r="B5853" s="37">
        <v>8</v>
      </c>
      <c r="C5853" s="38">
        <v>31</v>
      </c>
      <c r="D5853" s="39">
        <v>24</v>
      </c>
      <c r="E5853" s="17">
        <v>14.9</v>
      </c>
      <c r="F5853" s="17">
        <v>0</v>
      </c>
      <c r="G5853" s="17">
        <v>0</v>
      </c>
      <c r="H5853" s="37">
        <f t="shared" si="1644"/>
        <v>58.82</v>
      </c>
      <c r="I5853" s="37">
        <f>IF(H5853&lt;'Roof Calculator'!$G$8, 1, 0)</f>
        <v>0</v>
      </c>
      <c r="J5853" s="37">
        <f>IF(H5853&gt;='Roof Calculator'!$G$8, 1, 0)</f>
        <v>1</v>
      </c>
      <c r="K5853" s="37">
        <f t="shared" si="1645"/>
        <v>0</v>
      </c>
      <c r="L5853" s="37">
        <f t="shared" si="1646"/>
        <v>58.82</v>
      </c>
      <c r="M5853" s="37">
        <v>0</v>
      </c>
      <c r="N5853" s="37">
        <f t="shared" si="1647"/>
        <v>0</v>
      </c>
      <c r="O5853" s="37">
        <v>0</v>
      </c>
      <c r="P5853" s="37">
        <v>0</v>
      </c>
      <c r="Q5853" s="21">
        <f t="shared" si="1648"/>
        <v>39.790999999999997</v>
      </c>
      <c r="R5853" s="21">
        <f t="shared" si="1657"/>
        <v>243.95833333331277</v>
      </c>
      <c r="S5853" s="21">
        <f t="shared" si="1658"/>
        <v>7.5480222561787569</v>
      </c>
      <c r="T5853" s="21">
        <f t="shared" si="1649"/>
        <v>86.147999999999996</v>
      </c>
      <c r="U5853" s="37">
        <f>VLOOKUP(Time_Zone, 'LSTM LookUp'!$B$5:$D$8, 3, FALSE)</f>
        <v>-75</v>
      </c>
      <c r="V5853" s="21">
        <f t="shared" si="1659"/>
        <v>0.46214150107956159</v>
      </c>
      <c r="W5853" s="21">
        <f t="shared" si="1650"/>
        <v>341.2635353752699</v>
      </c>
      <c r="X5853" s="21">
        <f t="shared" si="1651"/>
        <v>0</v>
      </c>
      <c r="Y5853" s="21">
        <f t="shared" si="1652"/>
        <v>0</v>
      </c>
      <c r="Z5853" s="21">
        <f t="shared" si="1660"/>
        <v>0</v>
      </c>
      <c r="AA5853" s="21">
        <f t="shared" si="1653"/>
        <v>0</v>
      </c>
      <c r="AB5853" s="21">
        <f t="shared" si="1654"/>
        <v>0</v>
      </c>
      <c r="AC5853" s="21">
        <f t="shared" si="1655"/>
        <v>58.82</v>
      </c>
      <c r="AD5853" s="21">
        <f t="shared" si="1661"/>
        <v>0</v>
      </c>
      <c r="AE5853" s="21" t="str">
        <f t="shared" si="1656"/>
        <v>8/31/24:00</v>
      </c>
    </row>
    <row r="5854" spans="2:31">
      <c r="B5854" s="37">
        <v>9</v>
      </c>
      <c r="C5854" s="38">
        <v>1</v>
      </c>
      <c r="D5854" s="39">
        <v>1</v>
      </c>
      <c r="E5854" s="17">
        <v>15.1</v>
      </c>
      <c r="F5854" s="17">
        <v>0</v>
      </c>
      <c r="G5854" s="17">
        <v>0</v>
      </c>
      <c r="H5854" s="37">
        <f t="shared" si="1644"/>
        <v>59.18</v>
      </c>
      <c r="I5854" s="37">
        <f>IF(H5854&lt;'Roof Calculator'!$G$8, 1, 0)</f>
        <v>0</v>
      </c>
      <c r="J5854" s="37">
        <f>IF(H5854&gt;='Roof Calculator'!$G$8, 1, 0)</f>
        <v>1</v>
      </c>
      <c r="K5854" s="37">
        <f t="shared" si="1645"/>
        <v>0</v>
      </c>
      <c r="L5854" s="37">
        <f t="shared" si="1646"/>
        <v>59.18</v>
      </c>
      <c r="M5854" s="37">
        <v>0</v>
      </c>
      <c r="N5854" s="37">
        <f t="shared" si="1647"/>
        <v>0</v>
      </c>
      <c r="O5854" s="37">
        <v>0</v>
      </c>
      <c r="P5854" s="37">
        <v>0</v>
      </c>
      <c r="Q5854" s="21">
        <f t="shared" si="1648"/>
        <v>39.790999999999997</v>
      </c>
      <c r="R5854" s="21">
        <f t="shared" si="1657"/>
        <v>243.99999999997942</v>
      </c>
      <c r="S5854" s="21">
        <f t="shared" si="1658"/>
        <v>7.5324482272613231</v>
      </c>
      <c r="T5854" s="21">
        <f t="shared" si="1649"/>
        <v>86.147999999999996</v>
      </c>
      <c r="U5854" s="37">
        <f>VLOOKUP(Time_Zone, 'LSTM LookUp'!$B$5:$D$8, 3, FALSE)</f>
        <v>-75</v>
      </c>
      <c r="V5854" s="21">
        <f t="shared" si="1659"/>
        <v>0.47601781106650032</v>
      </c>
      <c r="W5854" s="21">
        <f t="shared" si="1650"/>
        <v>-3.7329955472333598</v>
      </c>
      <c r="X5854" s="21">
        <f t="shared" si="1651"/>
        <v>0</v>
      </c>
      <c r="Y5854" s="21">
        <f t="shared" si="1652"/>
        <v>0</v>
      </c>
      <c r="Z5854" s="21">
        <f t="shared" si="1660"/>
        <v>0</v>
      </c>
      <c r="AA5854" s="21">
        <f t="shared" si="1653"/>
        <v>0</v>
      </c>
      <c r="AB5854" s="21">
        <f t="shared" si="1654"/>
        <v>0</v>
      </c>
      <c r="AC5854" s="21">
        <f t="shared" si="1655"/>
        <v>59.18</v>
      </c>
      <c r="AD5854" s="21">
        <f t="shared" si="1661"/>
        <v>0</v>
      </c>
      <c r="AE5854" s="21" t="str">
        <f t="shared" si="1656"/>
        <v>9/1/1:00</v>
      </c>
    </row>
    <row r="5855" spans="2:31">
      <c r="B5855" s="37">
        <v>9</v>
      </c>
      <c r="C5855" s="38">
        <v>1</v>
      </c>
      <c r="D5855" s="39">
        <v>2</v>
      </c>
      <c r="E5855" s="17">
        <v>15.3</v>
      </c>
      <c r="F5855" s="17">
        <v>0</v>
      </c>
      <c r="G5855" s="17">
        <v>0</v>
      </c>
      <c r="H5855" s="37">
        <f t="shared" si="1644"/>
        <v>59.540000000000006</v>
      </c>
      <c r="I5855" s="37">
        <f>IF(H5855&lt;'Roof Calculator'!$G$8, 1, 0)</f>
        <v>0</v>
      </c>
      <c r="J5855" s="37">
        <f>IF(H5855&gt;='Roof Calculator'!$G$8, 1, 0)</f>
        <v>1</v>
      </c>
      <c r="K5855" s="37">
        <f t="shared" si="1645"/>
        <v>0</v>
      </c>
      <c r="L5855" s="37">
        <f t="shared" si="1646"/>
        <v>59.540000000000006</v>
      </c>
      <c r="M5855" s="37">
        <v>0</v>
      </c>
      <c r="N5855" s="37">
        <f t="shared" si="1647"/>
        <v>0</v>
      </c>
      <c r="O5855" s="37">
        <v>0</v>
      </c>
      <c r="P5855" s="37">
        <v>0</v>
      </c>
      <c r="Q5855" s="21">
        <f t="shared" si="1648"/>
        <v>39.790999999999997</v>
      </c>
      <c r="R5855" s="21">
        <f t="shared" si="1657"/>
        <v>244.04166666664608</v>
      </c>
      <c r="S5855" s="21">
        <f t="shared" si="1658"/>
        <v>7.5168708606048904</v>
      </c>
      <c r="T5855" s="21">
        <f t="shared" si="1649"/>
        <v>86.147999999999996</v>
      </c>
      <c r="U5855" s="37">
        <f>VLOOKUP(Time_Zone, 'LSTM LookUp'!$B$5:$D$8, 3, FALSE)</f>
        <v>-75</v>
      </c>
      <c r="V5855" s="21">
        <f t="shared" si="1659"/>
        <v>0.48990335189543183</v>
      </c>
      <c r="W5855" s="21">
        <f t="shared" si="1650"/>
        <v>11.270475837973875</v>
      </c>
      <c r="X5855" s="21">
        <f t="shared" si="1651"/>
        <v>0</v>
      </c>
      <c r="Y5855" s="21">
        <f t="shared" si="1652"/>
        <v>0</v>
      </c>
      <c r="Z5855" s="21">
        <f t="shared" si="1660"/>
        <v>0</v>
      </c>
      <c r="AA5855" s="21">
        <f t="shared" si="1653"/>
        <v>0</v>
      </c>
      <c r="AB5855" s="21">
        <f t="shared" si="1654"/>
        <v>0</v>
      </c>
      <c r="AC5855" s="21">
        <f t="shared" si="1655"/>
        <v>59.540000000000006</v>
      </c>
      <c r="AD5855" s="21">
        <f t="shared" si="1661"/>
        <v>0</v>
      </c>
      <c r="AE5855" s="21" t="str">
        <f t="shared" si="1656"/>
        <v>9/1/2:00</v>
      </c>
    </row>
    <row r="5856" spans="2:31">
      <c r="B5856" s="37">
        <v>9</v>
      </c>
      <c r="C5856" s="38">
        <v>1</v>
      </c>
      <c r="D5856" s="39">
        <v>3</v>
      </c>
      <c r="E5856" s="17">
        <v>15.4</v>
      </c>
      <c r="F5856" s="17">
        <v>0</v>
      </c>
      <c r="G5856" s="17">
        <v>0</v>
      </c>
      <c r="H5856" s="37">
        <f t="shared" si="1644"/>
        <v>59.72</v>
      </c>
      <c r="I5856" s="37">
        <f>IF(H5856&lt;'Roof Calculator'!$G$8, 1, 0)</f>
        <v>0</v>
      </c>
      <c r="J5856" s="37">
        <f>IF(H5856&gt;='Roof Calculator'!$G$8, 1, 0)</f>
        <v>1</v>
      </c>
      <c r="K5856" s="37">
        <f t="shared" si="1645"/>
        <v>0</v>
      </c>
      <c r="L5856" s="37">
        <f t="shared" si="1646"/>
        <v>59.72</v>
      </c>
      <c r="M5856" s="37">
        <v>0</v>
      </c>
      <c r="N5856" s="37">
        <f t="shared" si="1647"/>
        <v>0</v>
      </c>
      <c r="O5856" s="37">
        <v>0</v>
      </c>
      <c r="P5856" s="37">
        <v>0</v>
      </c>
      <c r="Q5856" s="21">
        <f t="shared" si="1648"/>
        <v>39.790999999999997</v>
      </c>
      <c r="R5856" s="21">
        <f t="shared" si="1657"/>
        <v>244.08333333331274</v>
      </c>
      <c r="S5856" s="21">
        <f t="shared" si="1658"/>
        <v>7.5012901634311913</v>
      </c>
      <c r="T5856" s="21">
        <f t="shared" si="1649"/>
        <v>86.147999999999996</v>
      </c>
      <c r="U5856" s="37">
        <f>VLOOKUP(Time_Zone, 'LSTM LookUp'!$B$5:$D$8, 3, FALSE)</f>
        <v>-75</v>
      </c>
      <c r="V5856" s="21">
        <f t="shared" si="1659"/>
        <v>0.50379809930318398</v>
      </c>
      <c r="W5856" s="21">
        <f t="shared" si="1650"/>
        <v>26.27394952482577</v>
      </c>
      <c r="X5856" s="21">
        <f t="shared" si="1651"/>
        <v>0</v>
      </c>
      <c r="Y5856" s="21">
        <f t="shared" si="1652"/>
        <v>0</v>
      </c>
      <c r="Z5856" s="21">
        <f t="shared" si="1660"/>
        <v>0</v>
      </c>
      <c r="AA5856" s="21">
        <f t="shared" si="1653"/>
        <v>0</v>
      </c>
      <c r="AB5856" s="21">
        <f t="shared" si="1654"/>
        <v>0</v>
      </c>
      <c r="AC5856" s="21">
        <f t="shared" si="1655"/>
        <v>59.72</v>
      </c>
      <c r="AD5856" s="21">
        <f t="shared" si="1661"/>
        <v>0</v>
      </c>
      <c r="AE5856" s="21" t="str">
        <f t="shared" si="1656"/>
        <v>9/1/3:00</v>
      </c>
    </row>
    <row r="5857" spans="2:31">
      <c r="B5857" s="37">
        <v>9</v>
      </c>
      <c r="C5857" s="38">
        <v>1</v>
      </c>
      <c r="D5857" s="39">
        <v>4</v>
      </c>
      <c r="E5857" s="17">
        <v>15.6</v>
      </c>
      <c r="F5857" s="17">
        <v>0</v>
      </c>
      <c r="G5857" s="17">
        <v>0</v>
      </c>
      <c r="H5857" s="37">
        <f t="shared" si="1644"/>
        <v>60.08</v>
      </c>
      <c r="I5857" s="37">
        <f>IF(H5857&lt;'Roof Calculator'!$G$8, 1, 0)</f>
        <v>0</v>
      </c>
      <c r="J5857" s="37">
        <f>IF(H5857&gt;='Roof Calculator'!$G$8, 1, 0)</f>
        <v>1</v>
      </c>
      <c r="K5857" s="37">
        <f t="shared" si="1645"/>
        <v>0</v>
      </c>
      <c r="L5857" s="37">
        <f t="shared" si="1646"/>
        <v>60.08</v>
      </c>
      <c r="M5857" s="37">
        <v>0</v>
      </c>
      <c r="N5857" s="37">
        <f t="shared" si="1647"/>
        <v>0</v>
      </c>
      <c r="O5857" s="37">
        <v>0</v>
      </c>
      <c r="P5857" s="37">
        <v>0</v>
      </c>
      <c r="Q5857" s="21">
        <f t="shared" si="1648"/>
        <v>39.790999999999997</v>
      </c>
      <c r="R5857" s="21">
        <f t="shared" si="1657"/>
        <v>244.12499999997939</v>
      </c>
      <c r="S5857" s="21">
        <f t="shared" si="1658"/>
        <v>7.4857061429614378</v>
      </c>
      <c r="T5857" s="21">
        <f t="shared" si="1649"/>
        <v>86.147999999999996</v>
      </c>
      <c r="U5857" s="37">
        <f>VLOOKUP(Time_Zone, 'LSTM LookUp'!$B$5:$D$8, 3, FALSE)</f>
        <v>-75</v>
      </c>
      <c r="V5857" s="21">
        <f t="shared" si="1659"/>
        <v>0.51770202900242435</v>
      </c>
      <c r="W5857" s="21">
        <f t="shared" si="1650"/>
        <v>41.277425507250598</v>
      </c>
      <c r="X5857" s="21">
        <f t="shared" si="1651"/>
        <v>0</v>
      </c>
      <c r="Y5857" s="21">
        <f t="shared" si="1652"/>
        <v>0</v>
      </c>
      <c r="Z5857" s="21">
        <f t="shared" si="1660"/>
        <v>0</v>
      </c>
      <c r="AA5857" s="21">
        <f t="shared" si="1653"/>
        <v>0</v>
      </c>
      <c r="AB5857" s="21">
        <f t="shared" si="1654"/>
        <v>0</v>
      </c>
      <c r="AC5857" s="21">
        <f t="shared" si="1655"/>
        <v>60.08</v>
      </c>
      <c r="AD5857" s="21">
        <f t="shared" si="1661"/>
        <v>0</v>
      </c>
      <c r="AE5857" s="21" t="str">
        <f t="shared" si="1656"/>
        <v>9/1/4:00</v>
      </c>
    </row>
    <row r="5858" spans="2:31">
      <c r="B5858" s="37">
        <v>9</v>
      </c>
      <c r="C5858" s="38">
        <v>1</v>
      </c>
      <c r="D5858" s="39">
        <v>5</v>
      </c>
      <c r="E5858" s="17">
        <v>15</v>
      </c>
      <c r="F5858" s="17">
        <v>0</v>
      </c>
      <c r="G5858" s="17">
        <v>0</v>
      </c>
      <c r="H5858" s="37">
        <f t="shared" si="1644"/>
        <v>59</v>
      </c>
      <c r="I5858" s="37">
        <f>IF(H5858&lt;'Roof Calculator'!$G$8, 1, 0)</f>
        <v>0</v>
      </c>
      <c r="J5858" s="37">
        <f>IF(H5858&gt;='Roof Calculator'!$G$8, 1, 0)</f>
        <v>1</v>
      </c>
      <c r="K5858" s="37">
        <f t="shared" si="1645"/>
        <v>0</v>
      </c>
      <c r="L5858" s="37">
        <f t="shared" si="1646"/>
        <v>59</v>
      </c>
      <c r="M5858" s="37">
        <v>0</v>
      </c>
      <c r="N5858" s="37">
        <f t="shared" si="1647"/>
        <v>0</v>
      </c>
      <c r="O5858" s="37">
        <v>0</v>
      </c>
      <c r="P5858" s="37">
        <v>0</v>
      </c>
      <c r="Q5858" s="21">
        <f t="shared" si="1648"/>
        <v>39.790999999999997</v>
      </c>
      <c r="R5858" s="21">
        <f t="shared" si="1657"/>
        <v>244.16666666664605</v>
      </c>
      <c r="S5858" s="21">
        <f t="shared" si="1658"/>
        <v>7.4701188064164059</v>
      </c>
      <c r="T5858" s="21">
        <f t="shared" si="1649"/>
        <v>86.147999999999996</v>
      </c>
      <c r="U5858" s="37">
        <f>VLOOKUP(Time_Zone, 'LSTM LookUp'!$B$5:$D$8, 3, FALSE)</f>
        <v>-75</v>
      </c>
      <c r="V5858" s="21">
        <f t="shared" si="1659"/>
        <v>0.53161511668163053</v>
      </c>
      <c r="W5858" s="21">
        <f t="shared" si="1650"/>
        <v>56.280903779170416</v>
      </c>
      <c r="X5858" s="21">
        <f t="shared" si="1651"/>
        <v>0</v>
      </c>
      <c r="Y5858" s="21">
        <f t="shared" si="1652"/>
        <v>0</v>
      </c>
      <c r="Z5858" s="21">
        <f t="shared" si="1660"/>
        <v>0</v>
      </c>
      <c r="AA5858" s="21">
        <f t="shared" si="1653"/>
        <v>0</v>
      </c>
      <c r="AB5858" s="21">
        <f t="shared" si="1654"/>
        <v>0</v>
      </c>
      <c r="AC5858" s="21">
        <f t="shared" si="1655"/>
        <v>59</v>
      </c>
      <c r="AD5858" s="21">
        <f t="shared" si="1661"/>
        <v>0</v>
      </c>
      <c r="AE5858" s="21" t="str">
        <f t="shared" si="1656"/>
        <v>9/1/5:00</v>
      </c>
    </row>
    <row r="5859" spans="2:31">
      <c r="B5859" s="37">
        <v>9</v>
      </c>
      <c r="C5859" s="38">
        <v>1</v>
      </c>
      <c r="D5859" s="39">
        <v>6</v>
      </c>
      <c r="E5859" s="17">
        <v>14.4</v>
      </c>
      <c r="F5859" s="17">
        <v>0</v>
      </c>
      <c r="G5859" s="17">
        <v>0</v>
      </c>
      <c r="H5859" s="37">
        <f t="shared" si="1644"/>
        <v>57.92</v>
      </c>
      <c r="I5859" s="37">
        <f>IF(H5859&lt;'Roof Calculator'!$G$8, 1, 0)</f>
        <v>0</v>
      </c>
      <c r="J5859" s="37">
        <f>IF(H5859&gt;='Roof Calculator'!$G$8, 1, 0)</f>
        <v>1</v>
      </c>
      <c r="K5859" s="37">
        <f t="shared" si="1645"/>
        <v>0</v>
      </c>
      <c r="L5859" s="37">
        <f t="shared" si="1646"/>
        <v>57.92</v>
      </c>
      <c r="M5859" s="37">
        <v>0</v>
      </c>
      <c r="N5859" s="37">
        <f t="shared" si="1647"/>
        <v>0</v>
      </c>
      <c r="O5859" s="37">
        <v>0</v>
      </c>
      <c r="P5859" s="37">
        <v>0</v>
      </c>
      <c r="Q5859" s="21">
        <f t="shared" si="1648"/>
        <v>39.790999999999997</v>
      </c>
      <c r="R5859" s="21">
        <f t="shared" si="1657"/>
        <v>244.20833333331271</v>
      </c>
      <c r="S5859" s="21">
        <f t="shared" si="1658"/>
        <v>7.4545281610163618</v>
      </c>
      <c r="T5859" s="21">
        <f t="shared" si="1649"/>
        <v>86.147999999999996</v>
      </c>
      <c r="U5859" s="37">
        <f>VLOOKUP(Time_Zone, 'LSTM LookUp'!$B$5:$D$8, 3, FALSE)</f>
        <v>-75</v>
      </c>
      <c r="V5859" s="21">
        <f t="shared" si="1659"/>
        <v>0.54553733800519688</v>
      </c>
      <c r="W5859" s="21">
        <f t="shared" si="1650"/>
        <v>71.284384334501254</v>
      </c>
      <c r="X5859" s="21">
        <f t="shared" si="1651"/>
        <v>0</v>
      </c>
      <c r="Y5859" s="21">
        <f t="shared" si="1652"/>
        <v>0</v>
      </c>
      <c r="Z5859" s="21">
        <f t="shared" si="1660"/>
        <v>0</v>
      </c>
      <c r="AA5859" s="21">
        <f t="shared" si="1653"/>
        <v>0</v>
      </c>
      <c r="AB5859" s="21">
        <f t="shared" si="1654"/>
        <v>0</v>
      </c>
      <c r="AC5859" s="21">
        <f t="shared" si="1655"/>
        <v>57.92</v>
      </c>
      <c r="AD5859" s="21">
        <f t="shared" si="1661"/>
        <v>0</v>
      </c>
      <c r="AE5859" s="21" t="str">
        <f t="shared" si="1656"/>
        <v>9/1/6:00</v>
      </c>
    </row>
    <row r="5860" spans="2:31">
      <c r="B5860" s="37">
        <v>9</v>
      </c>
      <c r="C5860" s="38">
        <v>1</v>
      </c>
      <c r="D5860" s="39">
        <v>7</v>
      </c>
      <c r="E5860" s="17">
        <v>15</v>
      </c>
      <c r="F5860" s="17">
        <v>0</v>
      </c>
      <c r="G5860" s="17">
        <v>0</v>
      </c>
      <c r="H5860" s="37">
        <f t="shared" si="1644"/>
        <v>59</v>
      </c>
      <c r="I5860" s="37">
        <f>IF(H5860&lt;'Roof Calculator'!$G$8, 1, 0)</f>
        <v>0</v>
      </c>
      <c r="J5860" s="37">
        <f>IF(H5860&gt;='Roof Calculator'!$G$8, 1, 0)</f>
        <v>1</v>
      </c>
      <c r="K5860" s="37">
        <f t="shared" si="1645"/>
        <v>0</v>
      </c>
      <c r="L5860" s="37">
        <f t="shared" si="1646"/>
        <v>59</v>
      </c>
      <c r="M5860" s="37">
        <v>0</v>
      </c>
      <c r="N5860" s="37">
        <f t="shared" si="1647"/>
        <v>0</v>
      </c>
      <c r="O5860" s="37">
        <v>0</v>
      </c>
      <c r="P5860" s="37">
        <v>0</v>
      </c>
      <c r="Q5860" s="21">
        <f t="shared" si="1648"/>
        <v>39.790999999999997</v>
      </c>
      <c r="R5860" s="21">
        <f t="shared" si="1657"/>
        <v>244.24999999997937</v>
      </c>
      <c r="S5860" s="21">
        <f t="shared" si="1658"/>
        <v>7.4389342139810948</v>
      </c>
      <c r="T5860" s="21">
        <f t="shared" si="1649"/>
        <v>86.147999999999996</v>
      </c>
      <c r="U5860" s="37">
        <f>VLOOKUP(Time_Zone, 'LSTM LookUp'!$B$5:$D$8, 3, FALSE)</f>
        <v>-75</v>
      </c>
      <c r="V5860" s="21">
        <f t="shared" si="1659"/>
        <v>0.55946866861346689</v>
      </c>
      <c r="W5860" s="21">
        <f t="shared" si="1650"/>
        <v>86.287867167153394</v>
      </c>
      <c r="X5860" s="21">
        <f t="shared" si="1651"/>
        <v>0</v>
      </c>
      <c r="Y5860" s="21">
        <f t="shared" si="1652"/>
        <v>0</v>
      </c>
      <c r="Z5860" s="21">
        <f t="shared" si="1660"/>
        <v>0</v>
      </c>
      <c r="AA5860" s="21">
        <f t="shared" si="1653"/>
        <v>0</v>
      </c>
      <c r="AB5860" s="21">
        <f t="shared" si="1654"/>
        <v>0</v>
      </c>
      <c r="AC5860" s="21">
        <f t="shared" si="1655"/>
        <v>59</v>
      </c>
      <c r="AD5860" s="21">
        <f t="shared" si="1661"/>
        <v>0</v>
      </c>
      <c r="AE5860" s="21" t="str">
        <f t="shared" si="1656"/>
        <v>9/1/7:00</v>
      </c>
    </row>
    <row r="5861" spans="2:31">
      <c r="B5861" s="37">
        <v>9</v>
      </c>
      <c r="C5861" s="38">
        <v>1</v>
      </c>
      <c r="D5861" s="39">
        <v>8</v>
      </c>
      <c r="E5861" s="17">
        <v>15.6</v>
      </c>
      <c r="F5861" s="17">
        <v>116</v>
      </c>
      <c r="G5861" s="17">
        <v>256</v>
      </c>
      <c r="H5861" s="37">
        <f t="shared" si="1644"/>
        <v>60.08</v>
      </c>
      <c r="I5861" s="37">
        <f>IF(H5861&lt;'Roof Calculator'!$G$8, 1, 0)</f>
        <v>0</v>
      </c>
      <c r="J5861" s="37">
        <f>IF(H5861&gt;='Roof Calculator'!$G$8, 1, 0)</f>
        <v>1</v>
      </c>
      <c r="K5861" s="37">
        <f t="shared" si="1645"/>
        <v>0</v>
      </c>
      <c r="L5861" s="37">
        <f t="shared" si="1646"/>
        <v>60.08</v>
      </c>
      <c r="M5861" s="37">
        <v>0</v>
      </c>
      <c r="N5861" s="37">
        <f t="shared" si="1647"/>
        <v>116</v>
      </c>
      <c r="O5861" s="37">
        <v>0</v>
      </c>
      <c r="P5861" s="37">
        <v>0</v>
      </c>
      <c r="Q5861" s="21">
        <f t="shared" si="1648"/>
        <v>39.790999999999997</v>
      </c>
      <c r="R5861" s="21">
        <f t="shared" si="1657"/>
        <v>244.29166666664602</v>
      </c>
      <c r="S5861" s="21">
        <f t="shared" si="1658"/>
        <v>7.4233369725299516</v>
      </c>
      <c r="T5861" s="21">
        <f t="shared" si="1649"/>
        <v>86.147999999999996</v>
      </c>
      <c r="U5861" s="37">
        <f>VLOOKUP(Time_Zone, 'LSTM LookUp'!$B$5:$D$8, 3, FALSE)</f>
        <v>-75</v>
      </c>
      <c r="V5861" s="21">
        <f t="shared" si="1659"/>
        <v>0.57340908412274372</v>
      </c>
      <c r="W5861" s="21">
        <f t="shared" si="1650"/>
        <v>101.29135227103066</v>
      </c>
      <c r="X5861" s="21">
        <f t="shared" si="1651"/>
        <v>-17.024241660770485</v>
      </c>
      <c r="Y5861" s="21">
        <f t="shared" si="1652"/>
        <v>98.975758339229515</v>
      </c>
      <c r="Z5861" s="21">
        <f t="shared" si="1660"/>
        <v>31.373586719941574</v>
      </c>
      <c r="AA5861" s="21">
        <f t="shared" si="1653"/>
        <v>0</v>
      </c>
      <c r="AB5861" s="21">
        <f t="shared" si="1654"/>
        <v>31.373586719941574</v>
      </c>
      <c r="AC5861" s="21">
        <f t="shared" si="1655"/>
        <v>60.08</v>
      </c>
      <c r="AD5861" s="21">
        <f t="shared" si="1661"/>
        <v>31.373586719941574</v>
      </c>
      <c r="AE5861" s="21" t="str">
        <f t="shared" si="1656"/>
        <v>9/1/8:00</v>
      </c>
    </row>
    <row r="5862" spans="2:31">
      <c r="B5862" s="37">
        <v>9</v>
      </c>
      <c r="C5862" s="38">
        <v>1</v>
      </c>
      <c r="D5862" s="39">
        <v>9</v>
      </c>
      <c r="E5862" s="17">
        <v>17.2</v>
      </c>
      <c r="F5862" s="17">
        <v>187</v>
      </c>
      <c r="G5862" s="17">
        <v>69</v>
      </c>
      <c r="H5862" s="37">
        <f t="shared" si="1644"/>
        <v>62.959999999999994</v>
      </c>
      <c r="I5862" s="37">
        <f>IF(H5862&lt;'Roof Calculator'!$G$8, 1, 0)</f>
        <v>0</v>
      </c>
      <c r="J5862" s="37">
        <f>IF(H5862&gt;='Roof Calculator'!$G$8, 1, 0)</f>
        <v>1</v>
      </c>
      <c r="K5862" s="37">
        <f t="shared" si="1645"/>
        <v>0</v>
      </c>
      <c r="L5862" s="37">
        <f t="shared" si="1646"/>
        <v>62.959999999999994</v>
      </c>
      <c r="M5862" s="37">
        <v>0</v>
      </c>
      <c r="N5862" s="37">
        <f t="shared" si="1647"/>
        <v>187</v>
      </c>
      <c r="O5862" s="37">
        <v>0</v>
      </c>
      <c r="P5862" s="37">
        <v>0</v>
      </c>
      <c r="Q5862" s="21">
        <f t="shared" si="1648"/>
        <v>39.790999999999997</v>
      </c>
      <c r="R5862" s="21">
        <f t="shared" si="1657"/>
        <v>244.33333333331268</v>
      </c>
      <c r="S5862" s="21">
        <f t="shared" si="1658"/>
        <v>7.4077364438817641</v>
      </c>
      <c r="T5862" s="21">
        <f t="shared" si="1649"/>
        <v>86.147999999999996</v>
      </c>
      <c r="U5862" s="37">
        <f>VLOOKUP(Time_Zone, 'LSTM LookUp'!$B$5:$D$8, 3, FALSE)</f>
        <v>-75</v>
      </c>
      <c r="V5862" s="21">
        <f t="shared" si="1659"/>
        <v>0.58735856012539667</v>
      </c>
      <c r="W5862" s="21">
        <f t="shared" si="1650"/>
        <v>116.29483964003134</v>
      </c>
      <c r="X5862" s="21">
        <f t="shared" si="1651"/>
        <v>-17.597234820764321</v>
      </c>
      <c r="Y5862" s="21">
        <f t="shared" si="1652"/>
        <v>169.40276517923567</v>
      </c>
      <c r="Z5862" s="21">
        <f t="shared" si="1660"/>
        <v>53.697717836450401</v>
      </c>
      <c r="AA5862" s="21">
        <f t="shared" si="1653"/>
        <v>0</v>
      </c>
      <c r="AB5862" s="21">
        <f t="shared" si="1654"/>
        <v>53.697717836450401</v>
      </c>
      <c r="AC5862" s="21">
        <f t="shared" si="1655"/>
        <v>62.959999999999994</v>
      </c>
      <c r="AD5862" s="21">
        <f t="shared" si="1661"/>
        <v>53.697717836450401</v>
      </c>
      <c r="AE5862" s="21" t="str">
        <f t="shared" si="1656"/>
        <v>9/1/9:00</v>
      </c>
    </row>
    <row r="5863" spans="2:31">
      <c r="B5863" s="37">
        <v>9</v>
      </c>
      <c r="C5863" s="38">
        <v>1</v>
      </c>
      <c r="D5863" s="39">
        <v>10</v>
      </c>
      <c r="E5863" s="17">
        <v>18.899999999999999</v>
      </c>
      <c r="F5863" s="17">
        <v>277</v>
      </c>
      <c r="G5863" s="17">
        <v>73</v>
      </c>
      <c r="H5863" s="37">
        <f t="shared" si="1644"/>
        <v>66.02</v>
      </c>
      <c r="I5863" s="37">
        <f>IF(H5863&lt;'Roof Calculator'!$G$8, 1, 0)</f>
        <v>0</v>
      </c>
      <c r="J5863" s="37">
        <f>IF(H5863&gt;='Roof Calculator'!$G$8, 1, 0)</f>
        <v>1</v>
      </c>
      <c r="K5863" s="37">
        <f t="shared" si="1645"/>
        <v>0</v>
      </c>
      <c r="L5863" s="37">
        <f t="shared" si="1646"/>
        <v>66.02</v>
      </c>
      <c r="M5863" s="37">
        <v>0</v>
      </c>
      <c r="N5863" s="37">
        <f t="shared" si="1647"/>
        <v>277</v>
      </c>
      <c r="O5863" s="37">
        <v>0</v>
      </c>
      <c r="P5863" s="37">
        <v>0</v>
      </c>
      <c r="Q5863" s="21">
        <f t="shared" si="1648"/>
        <v>39.790999999999997</v>
      </c>
      <c r="R5863" s="21">
        <f t="shared" si="1657"/>
        <v>244.37499999997934</v>
      </c>
      <c r="S5863" s="21">
        <f t="shared" si="1658"/>
        <v>7.3921326352548915</v>
      </c>
      <c r="T5863" s="21">
        <f t="shared" si="1649"/>
        <v>86.147999999999996</v>
      </c>
      <c r="U5863" s="37">
        <f>VLOOKUP(Time_Zone, 'LSTM LookUp'!$B$5:$D$8, 3, FALSE)</f>
        <v>-75</v>
      </c>
      <c r="V5863" s="21">
        <f t="shared" si="1659"/>
        <v>0.60131707218988228</v>
      </c>
      <c r="W5863" s="21">
        <f t="shared" si="1650"/>
        <v>131.2983292680475</v>
      </c>
      <c r="X5863" s="21">
        <f t="shared" si="1651"/>
        <v>-30.701067677018841</v>
      </c>
      <c r="Y5863" s="21">
        <f t="shared" si="1652"/>
        <v>246.29893232298116</v>
      </c>
      <c r="Z5863" s="21">
        <f t="shared" si="1660"/>
        <v>78.072459781309163</v>
      </c>
      <c r="AA5863" s="21">
        <f t="shared" si="1653"/>
        <v>0</v>
      </c>
      <c r="AB5863" s="21">
        <f t="shared" si="1654"/>
        <v>78.072459781309163</v>
      </c>
      <c r="AC5863" s="21">
        <f t="shared" si="1655"/>
        <v>66.02</v>
      </c>
      <c r="AD5863" s="21">
        <f t="shared" si="1661"/>
        <v>78.072459781309163</v>
      </c>
      <c r="AE5863" s="21" t="str">
        <f t="shared" si="1656"/>
        <v>9/1/10:00</v>
      </c>
    </row>
    <row r="5864" spans="2:31">
      <c r="B5864" s="37">
        <v>9</v>
      </c>
      <c r="C5864" s="38">
        <v>1</v>
      </c>
      <c r="D5864" s="39">
        <v>11</v>
      </c>
      <c r="E5864" s="17">
        <v>20.6</v>
      </c>
      <c r="F5864" s="17">
        <v>242</v>
      </c>
      <c r="G5864" s="17">
        <v>563</v>
      </c>
      <c r="H5864" s="37">
        <f t="shared" si="1644"/>
        <v>69.08</v>
      </c>
      <c r="I5864" s="37">
        <f>IF(H5864&lt;'Roof Calculator'!$G$8, 1, 0)</f>
        <v>0</v>
      </c>
      <c r="J5864" s="37">
        <f>IF(H5864&gt;='Roof Calculator'!$G$8, 1, 0)</f>
        <v>1</v>
      </c>
      <c r="K5864" s="37">
        <f t="shared" si="1645"/>
        <v>0</v>
      </c>
      <c r="L5864" s="37">
        <f t="shared" si="1646"/>
        <v>69.08</v>
      </c>
      <c r="M5864" s="37">
        <v>0</v>
      </c>
      <c r="N5864" s="37">
        <f t="shared" si="1647"/>
        <v>242</v>
      </c>
      <c r="O5864" s="37">
        <v>0</v>
      </c>
      <c r="P5864" s="37">
        <v>0</v>
      </c>
      <c r="Q5864" s="21">
        <f t="shared" si="1648"/>
        <v>39.790999999999997</v>
      </c>
      <c r="R5864" s="21">
        <f t="shared" si="1657"/>
        <v>244.41666666664599</v>
      </c>
      <c r="S5864" s="21">
        <f t="shared" si="1658"/>
        <v>7.376525553867241</v>
      </c>
      <c r="T5864" s="21">
        <f t="shared" si="1649"/>
        <v>86.147999999999996</v>
      </c>
      <c r="U5864" s="37">
        <f>VLOOKUP(Time_Zone, 'LSTM LookUp'!$B$5:$D$8, 3, FALSE)</f>
        <v>-75</v>
      </c>
      <c r="V5864" s="21">
        <f t="shared" si="1659"/>
        <v>0.61528459586076623</v>
      </c>
      <c r="W5864" s="21">
        <f t="shared" si="1650"/>
        <v>146.30182114896519</v>
      </c>
      <c r="X5864" s="21">
        <f t="shared" si="1651"/>
        <v>-310.67205626034962</v>
      </c>
      <c r="Y5864" s="21">
        <f t="shared" si="1652"/>
        <v>-68.672056260349621</v>
      </c>
      <c r="Z5864" s="21">
        <f t="shared" si="1660"/>
        <v>-21.767842434068463</v>
      </c>
      <c r="AA5864" s="21">
        <f t="shared" si="1653"/>
        <v>0</v>
      </c>
      <c r="AB5864" s="21">
        <f t="shared" si="1654"/>
        <v>-21.767842434068463</v>
      </c>
      <c r="AC5864" s="21">
        <f t="shared" si="1655"/>
        <v>69.08</v>
      </c>
      <c r="AD5864" s="21">
        <f t="shared" si="1661"/>
        <v>-21.767842434068463</v>
      </c>
      <c r="AE5864" s="21" t="str">
        <f t="shared" si="1656"/>
        <v>9/1/11:00</v>
      </c>
    </row>
    <row r="5865" spans="2:31">
      <c r="B5865" s="37">
        <v>9</v>
      </c>
      <c r="C5865" s="38">
        <v>1</v>
      </c>
      <c r="D5865" s="39">
        <v>12</v>
      </c>
      <c r="E5865" s="17">
        <v>21.1</v>
      </c>
      <c r="F5865" s="17">
        <v>377</v>
      </c>
      <c r="G5865" s="17">
        <v>241</v>
      </c>
      <c r="H5865" s="37">
        <f t="shared" si="1644"/>
        <v>69.98</v>
      </c>
      <c r="I5865" s="37">
        <f>IF(H5865&lt;'Roof Calculator'!$G$8, 1, 0)</f>
        <v>0</v>
      </c>
      <c r="J5865" s="37">
        <f>IF(H5865&gt;='Roof Calculator'!$G$8, 1, 0)</f>
        <v>1</v>
      </c>
      <c r="K5865" s="37">
        <f t="shared" si="1645"/>
        <v>0</v>
      </c>
      <c r="L5865" s="37">
        <f t="shared" si="1646"/>
        <v>69.98</v>
      </c>
      <c r="M5865" s="37">
        <v>0</v>
      </c>
      <c r="N5865" s="37">
        <f t="shared" si="1647"/>
        <v>377</v>
      </c>
      <c r="O5865" s="37">
        <v>0</v>
      </c>
      <c r="P5865" s="37">
        <v>0</v>
      </c>
      <c r="Q5865" s="21">
        <f t="shared" si="1648"/>
        <v>39.790999999999997</v>
      </c>
      <c r="R5865" s="21">
        <f t="shared" si="1657"/>
        <v>244.45833333331265</v>
      </c>
      <c r="S5865" s="21">
        <f t="shared" si="1658"/>
        <v>7.360915206936216</v>
      </c>
      <c r="T5865" s="21">
        <f t="shared" si="1649"/>
        <v>86.147999999999996</v>
      </c>
      <c r="U5865" s="37">
        <f>VLOOKUP(Time_Zone, 'LSTM LookUp'!$B$5:$D$8, 3, FALSE)</f>
        <v>-75</v>
      </c>
      <c r="V5865" s="21">
        <f t="shared" si="1659"/>
        <v>0.62926110665882307</v>
      </c>
      <c r="W5865" s="21">
        <f t="shared" si="1650"/>
        <v>161.30531527666474</v>
      </c>
      <c r="X5865" s="21">
        <f t="shared" si="1651"/>
        <v>-154.20409258686229</v>
      </c>
      <c r="Y5865" s="21">
        <f t="shared" si="1652"/>
        <v>222.79590741313771</v>
      </c>
      <c r="Z5865" s="21">
        <f t="shared" si="1660"/>
        <v>70.622411379935514</v>
      </c>
      <c r="AA5865" s="21">
        <f t="shared" si="1653"/>
        <v>0</v>
      </c>
      <c r="AB5865" s="21">
        <f t="shared" si="1654"/>
        <v>70.622411379935514</v>
      </c>
      <c r="AC5865" s="21">
        <f t="shared" si="1655"/>
        <v>69.98</v>
      </c>
      <c r="AD5865" s="21">
        <f t="shared" si="1661"/>
        <v>70.622411379935514</v>
      </c>
      <c r="AE5865" s="21" t="str">
        <f t="shared" si="1656"/>
        <v>9/1/12:00</v>
      </c>
    </row>
    <row r="5866" spans="2:31">
      <c r="B5866" s="37">
        <v>9</v>
      </c>
      <c r="C5866" s="38">
        <v>1</v>
      </c>
      <c r="D5866" s="39">
        <v>13</v>
      </c>
      <c r="E5866" s="17">
        <v>22.2</v>
      </c>
      <c r="F5866" s="17">
        <v>386</v>
      </c>
      <c r="G5866" s="17">
        <v>264</v>
      </c>
      <c r="H5866" s="37">
        <f t="shared" si="1644"/>
        <v>71.959999999999994</v>
      </c>
      <c r="I5866" s="37">
        <f>IF(H5866&lt;'Roof Calculator'!$G$8, 1, 0)</f>
        <v>0</v>
      </c>
      <c r="J5866" s="37">
        <f>IF(H5866&gt;='Roof Calculator'!$G$8, 1, 0)</f>
        <v>1</v>
      </c>
      <c r="K5866" s="37">
        <f t="shared" si="1645"/>
        <v>0</v>
      </c>
      <c r="L5866" s="37">
        <f t="shared" si="1646"/>
        <v>71.959999999999994</v>
      </c>
      <c r="M5866" s="37">
        <v>0</v>
      </c>
      <c r="N5866" s="37">
        <f t="shared" si="1647"/>
        <v>386</v>
      </c>
      <c r="O5866" s="37">
        <v>0</v>
      </c>
      <c r="P5866" s="37">
        <v>0</v>
      </c>
      <c r="Q5866" s="21">
        <f t="shared" si="1648"/>
        <v>39.790999999999997</v>
      </c>
      <c r="R5866" s="21">
        <f t="shared" si="1657"/>
        <v>244.49999999997931</v>
      </c>
      <c r="S5866" s="21">
        <f t="shared" si="1658"/>
        <v>7.3453016016787416</v>
      </c>
      <c r="T5866" s="21">
        <f t="shared" si="1649"/>
        <v>86.147999999999996</v>
      </c>
      <c r="U5866" s="37">
        <f>VLOOKUP(Time_Zone, 'LSTM LookUp'!$B$5:$D$8, 3, FALSE)</f>
        <v>-75</v>
      </c>
      <c r="V5866" s="21">
        <f t="shared" si="1659"/>
        <v>0.64324658008105695</v>
      </c>
      <c r="W5866" s="21">
        <f t="shared" si="1650"/>
        <v>176.30881164502026</v>
      </c>
      <c r="X5866" s="21">
        <f t="shared" si="1651"/>
        <v>-179.17038425438903</v>
      </c>
      <c r="Y5866" s="21">
        <f t="shared" si="1652"/>
        <v>206.82961574561097</v>
      </c>
      <c r="Z5866" s="21">
        <f t="shared" si="1660"/>
        <v>65.561375782610995</v>
      </c>
      <c r="AA5866" s="21">
        <f t="shared" si="1653"/>
        <v>0</v>
      </c>
      <c r="AB5866" s="21">
        <f t="shared" si="1654"/>
        <v>65.561375782610995</v>
      </c>
      <c r="AC5866" s="21">
        <f t="shared" si="1655"/>
        <v>71.959999999999994</v>
      </c>
      <c r="AD5866" s="21">
        <f t="shared" si="1661"/>
        <v>65.561375782610995</v>
      </c>
      <c r="AE5866" s="21" t="str">
        <f t="shared" si="1656"/>
        <v>9/1/13:00</v>
      </c>
    </row>
    <row r="5867" spans="2:31">
      <c r="B5867" s="37">
        <v>9</v>
      </c>
      <c r="C5867" s="38">
        <v>1</v>
      </c>
      <c r="D5867" s="39">
        <v>14</v>
      </c>
      <c r="E5867" s="17">
        <v>22.8</v>
      </c>
      <c r="F5867" s="17">
        <v>364</v>
      </c>
      <c r="G5867" s="17">
        <v>359</v>
      </c>
      <c r="H5867" s="37">
        <f t="shared" si="1644"/>
        <v>73.040000000000006</v>
      </c>
      <c r="I5867" s="37">
        <f>IF(H5867&lt;'Roof Calculator'!$G$8, 1, 0)</f>
        <v>0</v>
      </c>
      <c r="J5867" s="37">
        <f>IF(H5867&gt;='Roof Calculator'!$G$8, 1, 0)</f>
        <v>1</v>
      </c>
      <c r="K5867" s="37">
        <f t="shared" si="1645"/>
        <v>0</v>
      </c>
      <c r="L5867" s="37">
        <f t="shared" si="1646"/>
        <v>73.040000000000006</v>
      </c>
      <c r="M5867" s="37">
        <v>0</v>
      </c>
      <c r="N5867" s="37">
        <f t="shared" si="1647"/>
        <v>364</v>
      </c>
      <c r="O5867" s="37">
        <v>0</v>
      </c>
      <c r="P5867" s="37">
        <v>0</v>
      </c>
      <c r="Q5867" s="21">
        <f t="shared" si="1648"/>
        <v>39.790999999999997</v>
      </c>
      <c r="R5867" s="21">
        <f t="shared" si="1657"/>
        <v>244.54166666664597</v>
      </c>
      <c r="S5867" s="21">
        <f t="shared" si="1658"/>
        <v>7.3296847453112921</v>
      </c>
      <c r="T5867" s="21">
        <f t="shared" si="1649"/>
        <v>86.147999999999996</v>
      </c>
      <c r="U5867" s="37">
        <f>VLOOKUP(Time_Zone, 'LSTM LookUp'!$B$5:$D$8, 3, FALSE)</f>
        <v>-75</v>
      </c>
      <c r="V5867" s="21">
        <f t="shared" si="1659"/>
        <v>0.65724099160072258</v>
      </c>
      <c r="W5867" s="21">
        <f t="shared" si="1650"/>
        <v>191.31231024790014</v>
      </c>
      <c r="X5867" s="21">
        <f t="shared" si="1651"/>
        <v>-238.96856289285199</v>
      </c>
      <c r="Y5867" s="21">
        <f t="shared" si="1652"/>
        <v>125.03143710714801</v>
      </c>
      <c r="Z5867" s="21">
        <f t="shared" si="1660"/>
        <v>39.632781810627002</v>
      </c>
      <c r="AA5867" s="21">
        <f t="shared" si="1653"/>
        <v>0</v>
      </c>
      <c r="AB5867" s="21">
        <f t="shared" si="1654"/>
        <v>39.632781810627002</v>
      </c>
      <c r="AC5867" s="21">
        <f t="shared" si="1655"/>
        <v>73.040000000000006</v>
      </c>
      <c r="AD5867" s="21">
        <f t="shared" si="1661"/>
        <v>39.632781810627002</v>
      </c>
      <c r="AE5867" s="21" t="str">
        <f t="shared" si="1656"/>
        <v>9/1/14:00</v>
      </c>
    </row>
    <row r="5868" spans="2:31">
      <c r="B5868" s="37">
        <v>9</v>
      </c>
      <c r="C5868" s="38">
        <v>1</v>
      </c>
      <c r="D5868" s="39">
        <v>15</v>
      </c>
      <c r="E5868" s="17">
        <v>23.9</v>
      </c>
      <c r="F5868" s="17">
        <v>331</v>
      </c>
      <c r="G5868" s="17">
        <v>346</v>
      </c>
      <c r="H5868" s="37">
        <f t="shared" si="1644"/>
        <v>75.02</v>
      </c>
      <c r="I5868" s="37">
        <f>IF(H5868&lt;'Roof Calculator'!$G$8, 1, 0)</f>
        <v>0</v>
      </c>
      <c r="J5868" s="37">
        <f>IF(H5868&gt;='Roof Calculator'!$G$8, 1, 0)</f>
        <v>1</v>
      </c>
      <c r="K5868" s="37">
        <f t="shared" si="1645"/>
        <v>0</v>
      </c>
      <c r="L5868" s="37">
        <f t="shared" si="1646"/>
        <v>75.02</v>
      </c>
      <c r="M5868" s="37">
        <v>0</v>
      </c>
      <c r="N5868" s="37">
        <f t="shared" si="1647"/>
        <v>331</v>
      </c>
      <c r="O5868" s="37">
        <v>0</v>
      </c>
      <c r="P5868" s="37">
        <v>0</v>
      </c>
      <c r="Q5868" s="21">
        <f t="shared" si="1648"/>
        <v>39.790999999999997</v>
      </c>
      <c r="R5868" s="21">
        <f t="shared" si="1657"/>
        <v>244.58333333331262</v>
      </c>
      <c r="S5868" s="21">
        <f t="shared" si="1658"/>
        <v>7.3140646450498403</v>
      </c>
      <c r="T5868" s="21">
        <f t="shared" si="1649"/>
        <v>86.147999999999996</v>
      </c>
      <c r="U5868" s="37">
        <f>VLOOKUP(Time_Zone, 'LSTM LookUp'!$B$5:$D$8, 3, FALSE)</f>
        <v>-75</v>
      </c>
      <c r="V5868" s="21">
        <f t="shared" si="1659"/>
        <v>0.67124431666743845</v>
      </c>
      <c r="W5868" s="21">
        <f t="shared" si="1650"/>
        <v>206.31581107916685</v>
      </c>
      <c r="X5868" s="21">
        <f t="shared" si="1651"/>
        <v>-208.17848103129947</v>
      </c>
      <c r="Y5868" s="21">
        <f t="shared" si="1652"/>
        <v>122.82151896870053</v>
      </c>
      <c r="Z5868" s="21">
        <f t="shared" si="1660"/>
        <v>38.932276358343202</v>
      </c>
      <c r="AA5868" s="21">
        <f t="shared" si="1653"/>
        <v>0</v>
      </c>
      <c r="AB5868" s="21">
        <f t="shared" si="1654"/>
        <v>38.932276358343202</v>
      </c>
      <c r="AC5868" s="21">
        <f t="shared" si="1655"/>
        <v>75.02</v>
      </c>
      <c r="AD5868" s="21">
        <f t="shared" si="1661"/>
        <v>38.932276358343202</v>
      </c>
      <c r="AE5868" s="21" t="str">
        <f t="shared" si="1656"/>
        <v>9/1/15:00</v>
      </c>
    </row>
    <row r="5869" spans="2:31">
      <c r="B5869" s="37">
        <v>9</v>
      </c>
      <c r="C5869" s="38">
        <v>1</v>
      </c>
      <c r="D5869" s="39">
        <v>16</v>
      </c>
      <c r="E5869" s="17">
        <v>25</v>
      </c>
      <c r="F5869" s="17">
        <v>236</v>
      </c>
      <c r="G5869" s="17">
        <v>498</v>
      </c>
      <c r="H5869" s="37">
        <f t="shared" si="1644"/>
        <v>77</v>
      </c>
      <c r="I5869" s="37">
        <f>IF(H5869&lt;'Roof Calculator'!$G$8, 1, 0)</f>
        <v>0</v>
      </c>
      <c r="J5869" s="37">
        <f>IF(H5869&gt;='Roof Calculator'!$G$8, 1, 0)</f>
        <v>1</v>
      </c>
      <c r="K5869" s="37">
        <f t="shared" si="1645"/>
        <v>0</v>
      </c>
      <c r="L5869" s="37">
        <f t="shared" si="1646"/>
        <v>77</v>
      </c>
      <c r="M5869" s="37">
        <v>0</v>
      </c>
      <c r="N5869" s="37">
        <f t="shared" si="1647"/>
        <v>236</v>
      </c>
      <c r="O5869" s="37">
        <v>0</v>
      </c>
      <c r="P5869" s="37">
        <v>0</v>
      </c>
      <c r="Q5869" s="21">
        <f t="shared" si="1648"/>
        <v>39.790999999999997</v>
      </c>
      <c r="R5869" s="21">
        <f t="shared" si="1657"/>
        <v>244.62499999997928</v>
      </c>
      <c r="S5869" s="21">
        <f t="shared" si="1658"/>
        <v>7.2984413081098776</v>
      </c>
      <c r="T5869" s="21">
        <f t="shared" si="1649"/>
        <v>86.147999999999996</v>
      </c>
      <c r="U5869" s="37">
        <f>VLOOKUP(Time_Zone, 'LSTM LookUp'!$B$5:$D$8, 3, FALSE)</f>
        <v>-75</v>
      </c>
      <c r="V5869" s="21">
        <f t="shared" si="1659"/>
        <v>0.68525653070718573</v>
      </c>
      <c r="W5869" s="21">
        <f t="shared" si="1650"/>
        <v>221.31931413267682</v>
      </c>
      <c r="X5869" s="21">
        <f t="shared" si="1651"/>
        <v>-244.5728243400591</v>
      </c>
      <c r="Y5869" s="21">
        <f t="shared" si="1652"/>
        <v>-8.5728243400590998</v>
      </c>
      <c r="Z5869" s="21">
        <f t="shared" si="1660"/>
        <v>-2.7174355860536652</v>
      </c>
      <c r="AA5869" s="21">
        <f t="shared" si="1653"/>
        <v>0</v>
      </c>
      <c r="AB5869" s="21">
        <f t="shared" si="1654"/>
        <v>-2.7174355860536652</v>
      </c>
      <c r="AC5869" s="21">
        <f t="shared" si="1655"/>
        <v>77</v>
      </c>
      <c r="AD5869" s="21">
        <f t="shared" si="1661"/>
        <v>-2.7174355860536652</v>
      </c>
      <c r="AE5869" s="21" t="str">
        <f t="shared" si="1656"/>
        <v>9/1/16:00</v>
      </c>
    </row>
    <row r="5870" spans="2:31">
      <c r="B5870" s="37">
        <v>9</v>
      </c>
      <c r="C5870" s="38">
        <v>1</v>
      </c>
      <c r="D5870" s="39">
        <v>17</v>
      </c>
      <c r="E5870" s="17">
        <v>24.4</v>
      </c>
      <c r="F5870" s="17">
        <v>240</v>
      </c>
      <c r="G5870" s="17">
        <v>211</v>
      </c>
      <c r="H5870" s="37">
        <f t="shared" si="1644"/>
        <v>75.92</v>
      </c>
      <c r="I5870" s="37">
        <f>IF(H5870&lt;'Roof Calculator'!$G$8, 1, 0)</f>
        <v>0</v>
      </c>
      <c r="J5870" s="37">
        <f>IF(H5870&gt;='Roof Calculator'!$G$8, 1, 0)</f>
        <v>1</v>
      </c>
      <c r="K5870" s="37">
        <f t="shared" si="1645"/>
        <v>0</v>
      </c>
      <c r="L5870" s="37">
        <f t="shared" si="1646"/>
        <v>75.92</v>
      </c>
      <c r="M5870" s="37">
        <v>0</v>
      </c>
      <c r="N5870" s="37">
        <f t="shared" si="1647"/>
        <v>240</v>
      </c>
      <c r="O5870" s="37">
        <v>0</v>
      </c>
      <c r="P5870" s="37">
        <v>0</v>
      </c>
      <c r="Q5870" s="21">
        <f t="shared" si="1648"/>
        <v>39.790999999999997</v>
      </c>
      <c r="R5870" s="21">
        <f t="shared" si="1657"/>
        <v>244.66666666664594</v>
      </c>
      <c r="S5870" s="21">
        <f t="shared" si="1658"/>
        <v>7.2828147417064422</v>
      </c>
      <c r="T5870" s="21">
        <f t="shared" si="1649"/>
        <v>86.147999999999996</v>
      </c>
      <c r="U5870" s="37">
        <f>VLOOKUP(Time_Zone, 'LSTM LookUp'!$B$5:$D$8, 3, FALSE)</f>
        <v>-75</v>
      </c>
      <c r="V5870" s="21">
        <f t="shared" si="1659"/>
        <v>0.69927760912235604</v>
      </c>
      <c r="W5870" s="21">
        <f t="shared" si="1650"/>
        <v>236.32281940228057</v>
      </c>
      <c r="X5870" s="21">
        <f t="shared" si="1651"/>
        <v>-72.059041545091446</v>
      </c>
      <c r="Y5870" s="21">
        <f t="shared" si="1652"/>
        <v>167.94095845490855</v>
      </c>
      <c r="Z5870" s="21">
        <f t="shared" si="1660"/>
        <v>53.234350636208475</v>
      </c>
      <c r="AA5870" s="21">
        <f t="shared" si="1653"/>
        <v>0</v>
      </c>
      <c r="AB5870" s="21">
        <f t="shared" si="1654"/>
        <v>53.234350636208475</v>
      </c>
      <c r="AC5870" s="21">
        <f t="shared" si="1655"/>
        <v>75.92</v>
      </c>
      <c r="AD5870" s="21">
        <f t="shared" si="1661"/>
        <v>53.234350636208475</v>
      </c>
      <c r="AE5870" s="21" t="str">
        <f t="shared" si="1656"/>
        <v>9/1/17:00</v>
      </c>
    </row>
    <row r="5871" spans="2:31">
      <c r="B5871" s="37">
        <v>9</v>
      </c>
      <c r="C5871" s="38">
        <v>1</v>
      </c>
      <c r="D5871" s="39">
        <v>18</v>
      </c>
      <c r="E5871" s="17">
        <v>23.3</v>
      </c>
      <c r="F5871" s="17">
        <v>115</v>
      </c>
      <c r="G5871" s="17">
        <v>451</v>
      </c>
      <c r="H5871" s="37">
        <f t="shared" si="1644"/>
        <v>73.94</v>
      </c>
      <c r="I5871" s="37">
        <f>IF(H5871&lt;'Roof Calculator'!$G$8, 1, 0)</f>
        <v>0</v>
      </c>
      <c r="J5871" s="37">
        <f>IF(H5871&gt;='Roof Calculator'!$G$8, 1, 0)</f>
        <v>1</v>
      </c>
      <c r="K5871" s="37">
        <f t="shared" si="1645"/>
        <v>0</v>
      </c>
      <c r="L5871" s="37">
        <f t="shared" si="1646"/>
        <v>73.94</v>
      </c>
      <c r="M5871" s="37">
        <v>0</v>
      </c>
      <c r="N5871" s="37">
        <f t="shared" si="1647"/>
        <v>115</v>
      </c>
      <c r="O5871" s="37">
        <v>0</v>
      </c>
      <c r="P5871" s="37">
        <v>0</v>
      </c>
      <c r="Q5871" s="21">
        <f t="shared" si="1648"/>
        <v>39.790999999999997</v>
      </c>
      <c r="R5871" s="21">
        <f t="shared" si="1657"/>
        <v>244.70833333331259</v>
      </c>
      <c r="S5871" s="21">
        <f t="shared" si="1658"/>
        <v>7.2671849530540769</v>
      </c>
      <c r="T5871" s="21">
        <f t="shared" si="1649"/>
        <v>86.147999999999996</v>
      </c>
      <c r="U5871" s="37">
        <f>VLOOKUP(Time_Zone, 'LSTM LookUp'!$B$5:$D$8, 3, FALSE)</f>
        <v>-75</v>
      </c>
      <c r="V5871" s="21">
        <f t="shared" si="1659"/>
        <v>0.71330752729182778</v>
      </c>
      <c r="W5871" s="21">
        <f t="shared" si="1650"/>
        <v>251.32632688182295</v>
      </c>
      <c r="X5871" s="21">
        <f t="shared" si="1651"/>
        <v>-73.552159617267776</v>
      </c>
      <c r="Y5871" s="21">
        <f t="shared" si="1652"/>
        <v>41.447840382732224</v>
      </c>
      <c r="Z5871" s="21">
        <f t="shared" si="1660"/>
        <v>13.138241488840798</v>
      </c>
      <c r="AA5871" s="21">
        <f t="shared" si="1653"/>
        <v>0</v>
      </c>
      <c r="AB5871" s="21">
        <f t="shared" si="1654"/>
        <v>13.138241488840798</v>
      </c>
      <c r="AC5871" s="21">
        <f t="shared" si="1655"/>
        <v>73.94</v>
      </c>
      <c r="AD5871" s="21">
        <f t="shared" si="1661"/>
        <v>13.138241488840798</v>
      </c>
      <c r="AE5871" s="21" t="str">
        <f t="shared" si="1656"/>
        <v>9/1/18:00</v>
      </c>
    </row>
    <row r="5872" spans="2:31">
      <c r="B5872" s="37">
        <v>9</v>
      </c>
      <c r="C5872" s="38">
        <v>1</v>
      </c>
      <c r="D5872" s="39">
        <v>19</v>
      </c>
      <c r="E5872" s="17">
        <v>21.7</v>
      </c>
      <c r="F5872" s="17">
        <v>51</v>
      </c>
      <c r="G5872" s="17">
        <v>141</v>
      </c>
      <c r="H5872" s="37">
        <f t="shared" si="1644"/>
        <v>71.06</v>
      </c>
      <c r="I5872" s="37">
        <f>IF(H5872&lt;'Roof Calculator'!$G$8, 1, 0)</f>
        <v>0</v>
      </c>
      <c r="J5872" s="37">
        <f>IF(H5872&gt;='Roof Calculator'!$G$8, 1, 0)</f>
        <v>1</v>
      </c>
      <c r="K5872" s="37">
        <f t="shared" si="1645"/>
        <v>0</v>
      </c>
      <c r="L5872" s="37">
        <f t="shared" si="1646"/>
        <v>71.06</v>
      </c>
      <c r="M5872" s="37">
        <v>0</v>
      </c>
      <c r="N5872" s="37">
        <f t="shared" si="1647"/>
        <v>51</v>
      </c>
      <c r="O5872" s="37">
        <v>0</v>
      </c>
      <c r="P5872" s="37">
        <v>0</v>
      </c>
      <c r="Q5872" s="21">
        <f t="shared" si="1648"/>
        <v>39.790999999999997</v>
      </c>
      <c r="R5872" s="21">
        <f t="shared" si="1657"/>
        <v>244.74999999997925</v>
      </c>
      <c r="S5872" s="21">
        <f t="shared" si="1658"/>
        <v>7.2515519493668403</v>
      </c>
      <c r="T5872" s="21">
        <f t="shared" si="1649"/>
        <v>86.147999999999996</v>
      </c>
      <c r="U5872" s="37">
        <f>VLOOKUP(Time_Zone, 'LSTM LookUp'!$B$5:$D$8, 3, FALSE)</f>
        <v>-75</v>
      </c>
      <c r="V5872" s="21">
        <f t="shared" si="1659"/>
        <v>0.72734626057101104</v>
      </c>
      <c r="W5872" s="21">
        <f t="shared" si="1650"/>
        <v>266.32983656514278</v>
      </c>
      <c r="X5872" s="21">
        <f t="shared" si="1651"/>
        <v>4.5106285659075196</v>
      </c>
      <c r="Y5872" s="21">
        <f t="shared" si="1652"/>
        <v>55.510628565907517</v>
      </c>
      <c r="Z5872" s="21">
        <f t="shared" si="1660"/>
        <v>17.595899727506175</v>
      </c>
      <c r="AA5872" s="21">
        <f t="shared" si="1653"/>
        <v>0</v>
      </c>
      <c r="AB5872" s="21">
        <f t="shared" si="1654"/>
        <v>17.595899727506175</v>
      </c>
      <c r="AC5872" s="21">
        <f t="shared" si="1655"/>
        <v>71.06</v>
      </c>
      <c r="AD5872" s="21">
        <f t="shared" si="1661"/>
        <v>17.595899727506175</v>
      </c>
      <c r="AE5872" s="21" t="str">
        <f t="shared" si="1656"/>
        <v>9/1/19:00</v>
      </c>
    </row>
    <row r="5873" spans="2:31">
      <c r="B5873" s="37">
        <v>9</v>
      </c>
      <c r="C5873" s="38">
        <v>1</v>
      </c>
      <c r="D5873" s="39">
        <v>20</v>
      </c>
      <c r="E5873" s="17">
        <v>20</v>
      </c>
      <c r="F5873" s="17">
        <v>0</v>
      </c>
      <c r="G5873" s="17">
        <v>0</v>
      </c>
      <c r="H5873" s="37">
        <f t="shared" si="1644"/>
        <v>68</v>
      </c>
      <c r="I5873" s="37">
        <f>IF(H5873&lt;'Roof Calculator'!$G$8, 1, 0)</f>
        <v>0</v>
      </c>
      <c r="J5873" s="37">
        <f>IF(H5873&gt;='Roof Calculator'!$G$8, 1, 0)</f>
        <v>1</v>
      </c>
      <c r="K5873" s="37">
        <f t="shared" si="1645"/>
        <v>0</v>
      </c>
      <c r="L5873" s="37">
        <f t="shared" si="1646"/>
        <v>68</v>
      </c>
      <c r="M5873" s="37">
        <v>0</v>
      </c>
      <c r="N5873" s="37">
        <f t="shared" si="1647"/>
        <v>0</v>
      </c>
      <c r="O5873" s="37">
        <v>0</v>
      </c>
      <c r="P5873" s="37">
        <v>0</v>
      </c>
      <c r="Q5873" s="21">
        <f t="shared" si="1648"/>
        <v>39.790999999999997</v>
      </c>
      <c r="R5873" s="21">
        <f t="shared" si="1657"/>
        <v>244.79166666664591</v>
      </c>
      <c r="S5873" s="21">
        <f t="shared" si="1658"/>
        <v>7.2359157378583445</v>
      </c>
      <c r="T5873" s="21">
        <f t="shared" si="1649"/>
        <v>86.147999999999996</v>
      </c>
      <c r="U5873" s="37">
        <f>VLOOKUP(Time_Zone, 'LSTM LookUp'!$B$5:$D$8, 3, FALSE)</f>
        <v>-75</v>
      </c>
      <c r="V5873" s="21">
        <f t="shared" si="1659"/>
        <v>0.74139378429185665</v>
      </c>
      <c r="W5873" s="21">
        <f t="shared" si="1650"/>
        <v>281.33334844607293</v>
      </c>
      <c r="X5873" s="21">
        <f t="shared" si="1651"/>
        <v>0</v>
      </c>
      <c r="Y5873" s="21">
        <f t="shared" si="1652"/>
        <v>0</v>
      </c>
      <c r="Z5873" s="21">
        <f t="shared" si="1660"/>
        <v>0</v>
      </c>
      <c r="AA5873" s="21">
        <f t="shared" si="1653"/>
        <v>0</v>
      </c>
      <c r="AB5873" s="21">
        <f t="shared" si="1654"/>
        <v>0</v>
      </c>
      <c r="AC5873" s="21">
        <f t="shared" si="1655"/>
        <v>68</v>
      </c>
      <c r="AD5873" s="21">
        <f t="shared" si="1661"/>
        <v>0</v>
      </c>
      <c r="AE5873" s="21" t="str">
        <f t="shared" si="1656"/>
        <v>9/1/20:00</v>
      </c>
    </row>
    <row r="5874" spans="2:31">
      <c r="B5874" s="37">
        <v>9</v>
      </c>
      <c r="C5874" s="38">
        <v>1</v>
      </c>
      <c r="D5874" s="39">
        <v>21</v>
      </c>
      <c r="E5874" s="17">
        <v>19.399999999999999</v>
      </c>
      <c r="F5874" s="17">
        <v>0</v>
      </c>
      <c r="G5874" s="17">
        <v>0</v>
      </c>
      <c r="H5874" s="37">
        <f t="shared" si="1644"/>
        <v>66.92</v>
      </c>
      <c r="I5874" s="37">
        <f>IF(H5874&lt;'Roof Calculator'!$G$8, 1, 0)</f>
        <v>0</v>
      </c>
      <c r="J5874" s="37">
        <f>IF(H5874&gt;='Roof Calculator'!$G$8, 1, 0)</f>
        <v>1</v>
      </c>
      <c r="K5874" s="37">
        <f t="shared" si="1645"/>
        <v>0</v>
      </c>
      <c r="L5874" s="37">
        <f t="shared" si="1646"/>
        <v>66.92</v>
      </c>
      <c r="M5874" s="37">
        <v>0</v>
      </c>
      <c r="N5874" s="37">
        <f t="shared" si="1647"/>
        <v>0</v>
      </c>
      <c r="O5874" s="37">
        <v>0</v>
      </c>
      <c r="P5874" s="37">
        <v>0</v>
      </c>
      <c r="Q5874" s="21">
        <f t="shared" si="1648"/>
        <v>39.790999999999997</v>
      </c>
      <c r="R5874" s="21">
        <f t="shared" si="1657"/>
        <v>244.83333333331257</v>
      </c>
      <c r="S5874" s="21">
        <f t="shared" si="1658"/>
        <v>7.2202763257416782</v>
      </c>
      <c r="T5874" s="21">
        <f t="shared" si="1649"/>
        <v>86.147999999999996</v>
      </c>
      <c r="U5874" s="37">
        <f>VLOOKUP(Time_Zone, 'LSTM LookUp'!$B$5:$D$8, 3, FALSE)</f>
        <v>-75</v>
      </c>
      <c r="V5874" s="21">
        <f t="shared" si="1659"/>
        <v>0.75545007376296036</v>
      </c>
      <c r="W5874" s="21">
        <f t="shared" si="1650"/>
        <v>296.33686251844074</v>
      </c>
      <c r="X5874" s="21">
        <f t="shared" si="1651"/>
        <v>0</v>
      </c>
      <c r="Y5874" s="21">
        <f t="shared" si="1652"/>
        <v>0</v>
      </c>
      <c r="Z5874" s="21">
        <f t="shared" si="1660"/>
        <v>0</v>
      </c>
      <c r="AA5874" s="21">
        <f t="shared" si="1653"/>
        <v>0</v>
      </c>
      <c r="AB5874" s="21">
        <f t="shared" si="1654"/>
        <v>0</v>
      </c>
      <c r="AC5874" s="21">
        <f t="shared" si="1655"/>
        <v>66.92</v>
      </c>
      <c r="AD5874" s="21">
        <f t="shared" si="1661"/>
        <v>0</v>
      </c>
      <c r="AE5874" s="21" t="str">
        <f t="shared" si="1656"/>
        <v>9/1/21:00</v>
      </c>
    </row>
    <row r="5875" spans="2:31">
      <c r="B5875" s="37">
        <v>9</v>
      </c>
      <c r="C5875" s="38">
        <v>1</v>
      </c>
      <c r="D5875" s="39">
        <v>22</v>
      </c>
      <c r="E5875" s="17">
        <v>19.399999999999999</v>
      </c>
      <c r="F5875" s="17">
        <v>0</v>
      </c>
      <c r="G5875" s="17">
        <v>0</v>
      </c>
      <c r="H5875" s="37">
        <f t="shared" si="1644"/>
        <v>66.92</v>
      </c>
      <c r="I5875" s="37">
        <f>IF(H5875&lt;'Roof Calculator'!$G$8, 1, 0)</f>
        <v>0</v>
      </c>
      <c r="J5875" s="37">
        <f>IF(H5875&gt;='Roof Calculator'!$G$8, 1, 0)</f>
        <v>1</v>
      </c>
      <c r="K5875" s="37">
        <f t="shared" si="1645"/>
        <v>0</v>
      </c>
      <c r="L5875" s="37">
        <f t="shared" si="1646"/>
        <v>66.92</v>
      </c>
      <c r="M5875" s="37">
        <v>0</v>
      </c>
      <c r="N5875" s="37">
        <f t="shared" si="1647"/>
        <v>0</v>
      </c>
      <c r="O5875" s="37">
        <v>0</v>
      </c>
      <c r="P5875" s="37">
        <v>0</v>
      </c>
      <c r="Q5875" s="21">
        <f t="shared" si="1648"/>
        <v>39.790999999999997</v>
      </c>
      <c r="R5875" s="21">
        <f t="shared" si="1657"/>
        <v>244.87499999997922</v>
      </c>
      <c r="S5875" s="21">
        <f t="shared" si="1658"/>
        <v>7.2046337202295101</v>
      </c>
      <c r="T5875" s="21">
        <f t="shared" si="1649"/>
        <v>86.147999999999996</v>
      </c>
      <c r="U5875" s="37">
        <f>VLOOKUP(Time_Zone, 'LSTM LookUp'!$B$5:$D$8, 3, FALSE)</f>
        <v>-75</v>
      </c>
      <c r="V5875" s="21">
        <f t="shared" si="1659"/>
        <v>0.7695151042695646</v>
      </c>
      <c r="W5875" s="21">
        <f t="shared" si="1650"/>
        <v>311.34037877606738</v>
      </c>
      <c r="X5875" s="21">
        <f t="shared" si="1651"/>
        <v>0</v>
      </c>
      <c r="Y5875" s="21">
        <f t="shared" si="1652"/>
        <v>0</v>
      </c>
      <c r="Z5875" s="21">
        <f t="shared" si="1660"/>
        <v>0</v>
      </c>
      <c r="AA5875" s="21">
        <f t="shared" si="1653"/>
        <v>0</v>
      </c>
      <c r="AB5875" s="21">
        <f t="shared" si="1654"/>
        <v>0</v>
      </c>
      <c r="AC5875" s="21">
        <f t="shared" si="1655"/>
        <v>66.92</v>
      </c>
      <c r="AD5875" s="21">
        <f t="shared" si="1661"/>
        <v>0</v>
      </c>
      <c r="AE5875" s="21" t="str">
        <f t="shared" si="1656"/>
        <v>9/1/22:00</v>
      </c>
    </row>
    <row r="5876" spans="2:31">
      <c r="B5876" s="37">
        <v>9</v>
      </c>
      <c r="C5876" s="38">
        <v>1</v>
      </c>
      <c r="D5876" s="39">
        <v>23</v>
      </c>
      <c r="E5876" s="17">
        <v>18.899999999999999</v>
      </c>
      <c r="F5876" s="17">
        <v>0</v>
      </c>
      <c r="G5876" s="17">
        <v>0</v>
      </c>
      <c r="H5876" s="37">
        <f t="shared" si="1644"/>
        <v>66.02</v>
      </c>
      <c r="I5876" s="37">
        <f>IF(H5876&lt;'Roof Calculator'!$G$8, 1, 0)</f>
        <v>0</v>
      </c>
      <c r="J5876" s="37">
        <f>IF(H5876&gt;='Roof Calculator'!$G$8, 1, 0)</f>
        <v>1</v>
      </c>
      <c r="K5876" s="37">
        <f t="shared" si="1645"/>
        <v>0</v>
      </c>
      <c r="L5876" s="37">
        <f t="shared" si="1646"/>
        <v>66.02</v>
      </c>
      <c r="M5876" s="37">
        <v>0</v>
      </c>
      <c r="N5876" s="37">
        <f t="shared" si="1647"/>
        <v>0</v>
      </c>
      <c r="O5876" s="37">
        <v>0</v>
      </c>
      <c r="P5876" s="37">
        <v>0</v>
      </c>
      <c r="Q5876" s="21">
        <f t="shared" si="1648"/>
        <v>39.790999999999997</v>
      </c>
      <c r="R5876" s="21">
        <f t="shared" si="1657"/>
        <v>244.91666666664588</v>
      </c>
      <c r="S5876" s="21">
        <f t="shared" si="1658"/>
        <v>7.1889879285339804</v>
      </c>
      <c r="T5876" s="21">
        <f t="shared" si="1649"/>
        <v>86.147999999999996</v>
      </c>
      <c r="U5876" s="37">
        <f>VLOOKUP(Time_Zone, 'LSTM LookUp'!$B$5:$D$8, 3, FALSE)</f>
        <v>-75</v>
      </c>
      <c r="V5876" s="21">
        <f t="shared" si="1659"/>
        <v>0.78358885107364051</v>
      </c>
      <c r="W5876" s="21">
        <f t="shared" si="1650"/>
        <v>326.34389721276841</v>
      </c>
      <c r="X5876" s="21">
        <f t="shared" si="1651"/>
        <v>0</v>
      </c>
      <c r="Y5876" s="21">
        <f t="shared" si="1652"/>
        <v>0</v>
      </c>
      <c r="Z5876" s="21">
        <f t="shared" si="1660"/>
        <v>0</v>
      </c>
      <c r="AA5876" s="21">
        <f t="shared" si="1653"/>
        <v>0</v>
      </c>
      <c r="AB5876" s="21">
        <f t="shared" si="1654"/>
        <v>0</v>
      </c>
      <c r="AC5876" s="21">
        <f t="shared" si="1655"/>
        <v>66.02</v>
      </c>
      <c r="AD5876" s="21">
        <f t="shared" si="1661"/>
        <v>0</v>
      </c>
      <c r="AE5876" s="21" t="str">
        <f t="shared" si="1656"/>
        <v>9/1/23:00</v>
      </c>
    </row>
    <row r="5877" spans="2:31">
      <c r="B5877" s="37">
        <v>9</v>
      </c>
      <c r="C5877" s="38">
        <v>1</v>
      </c>
      <c r="D5877" s="39">
        <v>24</v>
      </c>
      <c r="E5877" s="17">
        <v>17.8</v>
      </c>
      <c r="F5877" s="17">
        <v>0</v>
      </c>
      <c r="G5877" s="17">
        <v>0</v>
      </c>
      <c r="H5877" s="37">
        <f t="shared" si="1644"/>
        <v>64.040000000000006</v>
      </c>
      <c r="I5877" s="37">
        <f>IF(H5877&lt;'Roof Calculator'!$G$8, 1, 0)</f>
        <v>0</v>
      </c>
      <c r="J5877" s="37">
        <f>IF(H5877&gt;='Roof Calculator'!$G$8, 1, 0)</f>
        <v>1</v>
      </c>
      <c r="K5877" s="37">
        <f t="shared" si="1645"/>
        <v>0</v>
      </c>
      <c r="L5877" s="37">
        <f t="shared" si="1646"/>
        <v>64.040000000000006</v>
      </c>
      <c r="M5877" s="37">
        <v>0</v>
      </c>
      <c r="N5877" s="37">
        <f t="shared" si="1647"/>
        <v>0</v>
      </c>
      <c r="O5877" s="37">
        <v>0</v>
      </c>
      <c r="P5877" s="37">
        <v>0</v>
      </c>
      <c r="Q5877" s="21">
        <f t="shared" si="1648"/>
        <v>39.790999999999997</v>
      </c>
      <c r="R5877" s="21">
        <f t="shared" si="1657"/>
        <v>244.95833333331254</v>
      </c>
      <c r="S5877" s="21">
        <f t="shared" si="1658"/>
        <v>7.1733389578667683</v>
      </c>
      <c r="T5877" s="21">
        <f t="shared" si="1649"/>
        <v>86.147999999999996</v>
      </c>
      <c r="U5877" s="37">
        <f>VLOOKUP(Time_Zone, 'LSTM LookUp'!$B$5:$D$8, 3, FALSE)</f>
        <v>-75</v>
      </c>
      <c r="V5877" s="21">
        <f t="shared" si="1659"/>
        <v>0.79767128941393184</v>
      </c>
      <c r="W5877" s="21">
        <f t="shared" si="1650"/>
        <v>341.34741782235346</v>
      </c>
      <c r="X5877" s="21">
        <f t="shared" si="1651"/>
        <v>0</v>
      </c>
      <c r="Y5877" s="21">
        <f t="shared" si="1652"/>
        <v>0</v>
      </c>
      <c r="Z5877" s="21">
        <f t="shared" si="1660"/>
        <v>0</v>
      </c>
      <c r="AA5877" s="21">
        <f t="shared" si="1653"/>
        <v>0</v>
      </c>
      <c r="AB5877" s="21">
        <f t="shared" si="1654"/>
        <v>0</v>
      </c>
      <c r="AC5877" s="21">
        <f t="shared" si="1655"/>
        <v>64.040000000000006</v>
      </c>
      <c r="AD5877" s="21">
        <f t="shared" si="1661"/>
        <v>0</v>
      </c>
      <c r="AE5877" s="21" t="str">
        <f t="shared" si="1656"/>
        <v>9/1/24:00</v>
      </c>
    </row>
    <row r="5878" spans="2:31">
      <c r="B5878" s="37">
        <v>9</v>
      </c>
      <c r="C5878" s="38">
        <v>2</v>
      </c>
      <c r="D5878" s="39">
        <v>1</v>
      </c>
      <c r="E5878" s="17">
        <v>17.8</v>
      </c>
      <c r="F5878" s="17">
        <v>0</v>
      </c>
      <c r="G5878" s="17">
        <v>0</v>
      </c>
      <c r="H5878" s="37">
        <f t="shared" si="1644"/>
        <v>64.040000000000006</v>
      </c>
      <c r="I5878" s="37">
        <f>IF(H5878&lt;'Roof Calculator'!$G$8, 1, 0)</f>
        <v>0</v>
      </c>
      <c r="J5878" s="37">
        <f>IF(H5878&gt;='Roof Calculator'!$G$8, 1, 0)</f>
        <v>1</v>
      </c>
      <c r="K5878" s="37">
        <f t="shared" si="1645"/>
        <v>0</v>
      </c>
      <c r="L5878" s="37">
        <f t="shared" si="1646"/>
        <v>64.040000000000006</v>
      </c>
      <c r="M5878" s="37">
        <v>0</v>
      </c>
      <c r="N5878" s="37">
        <f t="shared" si="1647"/>
        <v>0</v>
      </c>
      <c r="O5878" s="37">
        <v>0</v>
      </c>
      <c r="P5878" s="37">
        <v>0</v>
      </c>
      <c r="Q5878" s="21">
        <f t="shared" si="1648"/>
        <v>39.790999999999997</v>
      </c>
      <c r="R5878" s="21">
        <f t="shared" si="1657"/>
        <v>244.9999999999792</v>
      </c>
      <c r="S5878" s="21">
        <f t="shared" si="1658"/>
        <v>7.1576868154390976</v>
      </c>
      <c r="T5878" s="21">
        <f t="shared" si="1649"/>
        <v>86.147999999999996</v>
      </c>
      <c r="U5878" s="37">
        <f>VLOOKUP(Time_Zone, 'LSTM LookUp'!$B$5:$D$8, 3, FALSE)</f>
        <v>-75</v>
      </c>
      <c r="V5878" s="21">
        <f t="shared" si="1659"/>
        <v>0.81176239450596566</v>
      </c>
      <c r="W5878" s="21">
        <f t="shared" si="1650"/>
        <v>-3.6490594013735045</v>
      </c>
      <c r="X5878" s="21">
        <f t="shared" si="1651"/>
        <v>0</v>
      </c>
      <c r="Y5878" s="21">
        <f t="shared" si="1652"/>
        <v>0</v>
      </c>
      <c r="Z5878" s="21">
        <f t="shared" si="1660"/>
        <v>0</v>
      </c>
      <c r="AA5878" s="21">
        <f t="shared" si="1653"/>
        <v>0</v>
      </c>
      <c r="AB5878" s="21">
        <f t="shared" si="1654"/>
        <v>0</v>
      </c>
      <c r="AC5878" s="21">
        <f t="shared" si="1655"/>
        <v>64.040000000000006</v>
      </c>
      <c r="AD5878" s="21">
        <f t="shared" si="1661"/>
        <v>0</v>
      </c>
      <c r="AE5878" s="21" t="str">
        <f t="shared" si="1656"/>
        <v>9/2/1:00</v>
      </c>
    </row>
    <row r="5879" spans="2:31">
      <c r="B5879" s="37">
        <v>9</v>
      </c>
      <c r="C5879" s="38">
        <v>2</v>
      </c>
      <c r="D5879" s="39">
        <v>2</v>
      </c>
      <c r="E5879" s="17">
        <v>17.8</v>
      </c>
      <c r="F5879" s="17">
        <v>0</v>
      </c>
      <c r="G5879" s="17">
        <v>0</v>
      </c>
      <c r="H5879" s="37">
        <f t="shared" si="1644"/>
        <v>64.040000000000006</v>
      </c>
      <c r="I5879" s="37">
        <f>IF(H5879&lt;'Roof Calculator'!$G$8, 1, 0)</f>
        <v>0</v>
      </c>
      <c r="J5879" s="37">
        <f>IF(H5879&gt;='Roof Calculator'!$G$8, 1, 0)</f>
        <v>1</v>
      </c>
      <c r="K5879" s="37">
        <f t="shared" si="1645"/>
        <v>0</v>
      </c>
      <c r="L5879" s="37">
        <f t="shared" si="1646"/>
        <v>64.040000000000006</v>
      </c>
      <c r="M5879" s="37">
        <v>0</v>
      </c>
      <c r="N5879" s="37">
        <f t="shared" si="1647"/>
        <v>0</v>
      </c>
      <c r="O5879" s="37">
        <v>0</v>
      </c>
      <c r="P5879" s="37">
        <v>0</v>
      </c>
      <c r="Q5879" s="21">
        <f t="shared" si="1648"/>
        <v>39.790999999999997</v>
      </c>
      <c r="R5879" s="21">
        <f t="shared" si="1657"/>
        <v>245.04166666664585</v>
      </c>
      <c r="S5879" s="21">
        <f t="shared" si="1658"/>
        <v>7.142031508461689</v>
      </c>
      <c r="T5879" s="21">
        <f t="shared" si="1649"/>
        <v>86.147999999999996</v>
      </c>
      <c r="U5879" s="37">
        <f>VLOOKUP(Time_Zone, 'LSTM LookUp'!$B$5:$D$8, 3, FALSE)</f>
        <v>-75</v>
      </c>
      <c r="V5879" s="21">
        <f t="shared" si="1659"/>
        <v>0.82586214154215831</v>
      </c>
      <c r="W5879" s="21">
        <f t="shared" si="1650"/>
        <v>11.354465535385536</v>
      </c>
      <c r="X5879" s="21">
        <f t="shared" si="1651"/>
        <v>0</v>
      </c>
      <c r="Y5879" s="21">
        <f t="shared" si="1652"/>
        <v>0</v>
      </c>
      <c r="Z5879" s="21">
        <f t="shared" si="1660"/>
        <v>0</v>
      </c>
      <c r="AA5879" s="21">
        <f t="shared" si="1653"/>
        <v>0</v>
      </c>
      <c r="AB5879" s="21">
        <f t="shared" si="1654"/>
        <v>0</v>
      </c>
      <c r="AC5879" s="21">
        <f t="shared" si="1655"/>
        <v>64.040000000000006</v>
      </c>
      <c r="AD5879" s="21">
        <f t="shared" si="1661"/>
        <v>0</v>
      </c>
      <c r="AE5879" s="21" t="str">
        <f t="shared" si="1656"/>
        <v>9/2/2:00</v>
      </c>
    </row>
    <row r="5880" spans="2:31">
      <c r="B5880" s="37">
        <v>9</v>
      </c>
      <c r="C5880" s="38">
        <v>2</v>
      </c>
      <c r="D5880" s="39">
        <v>3</v>
      </c>
      <c r="E5880" s="17">
        <v>17.2</v>
      </c>
      <c r="F5880" s="17">
        <v>0</v>
      </c>
      <c r="G5880" s="17">
        <v>0</v>
      </c>
      <c r="H5880" s="37">
        <f t="shared" si="1644"/>
        <v>62.959999999999994</v>
      </c>
      <c r="I5880" s="37">
        <f>IF(H5880&lt;'Roof Calculator'!$G$8, 1, 0)</f>
        <v>0</v>
      </c>
      <c r="J5880" s="37">
        <f>IF(H5880&gt;='Roof Calculator'!$G$8, 1, 0)</f>
        <v>1</v>
      </c>
      <c r="K5880" s="37">
        <f t="shared" si="1645"/>
        <v>0</v>
      </c>
      <c r="L5880" s="37">
        <f t="shared" si="1646"/>
        <v>62.959999999999994</v>
      </c>
      <c r="M5880" s="37">
        <v>0</v>
      </c>
      <c r="N5880" s="37">
        <f t="shared" si="1647"/>
        <v>0</v>
      </c>
      <c r="O5880" s="37">
        <v>0</v>
      </c>
      <c r="P5880" s="37">
        <v>0</v>
      </c>
      <c r="Q5880" s="21">
        <f t="shared" si="1648"/>
        <v>39.790999999999997</v>
      </c>
      <c r="R5880" s="21">
        <f t="shared" si="1657"/>
        <v>245.08333333331251</v>
      </c>
      <c r="S5880" s="21">
        <f t="shared" si="1658"/>
        <v>7.1263730441447866</v>
      </c>
      <c r="T5880" s="21">
        <f t="shared" si="1649"/>
        <v>86.147999999999996</v>
      </c>
      <c r="U5880" s="37">
        <f>VLOOKUP(Time_Zone, 'LSTM LookUp'!$B$5:$D$8, 3, FALSE)</f>
        <v>-75</v>
      </c>
      <c r="V5880" s="21">
        <f t="shared" si="1659"/>
        <v>0.83997050569183651</v>
      </c>
      <c r="W5880" s="21">
        <f t="shared" si="1650"/>
        <v>26.357992626422934</v>
      </c>
      <c r="X5880" s="21">
        <f t="shared" si="1651"/>
        <v>0</v>
      </c>
      <c r="Y5880" s="21">
        <f t="shared" si="1652"/>
        <v>0</v>
      </c>
      <c r="Z5880" s="21">
        <f t="shared" si="1660"/>
        <v>0</v>
      </c>
      <c r="AA5880" s="21">
        <f t="shared" si="1653"/>
        <v>0</v>
      </c>
      <c r="AB5880" s="21">
        <f t="shared" si="1654"/>
        <v>0</v>
      </c>
      <c r="AC5880" s="21">
        <f t="shared" si="1655"/>
        <v>62.959999999999994</v>
      </c>
      <c r="AD5880" s="21">
        <f t="shared" si="1661"/>
        <v>0</v>
      </c>
      <c r="AE5880" s="21" t="str">
        <f t="shared" si="1656"/>
        <v>9/2/3:00</v>
      </c>
    </row>
    <row r="5881" spans="2:31">
      <c r="B5881" s="37">
        <v>9</v>
      </c>
      <c r="C5881" s="38">
        <v>2</v>
      </c>
      <c r="D5881" s="39">
        <v>4</v>
      </c>
      <c r="E5881" s="17">
        <v>16.7</v>
      </c>
      <c r="F5881" s="17">
        <v>0</v>
      </c>
      <c r="G5881" s="17">
        <v>0</v>
      </c>
      <c r="H5881" s="37">
        <f t="shared" si="1644"/>
        <v>62.059999999999995</v>
      </c>
      <c r="I5881" s="37">
        <f>IF(H5881&lt;'Roof Calculator'!$G$8, 1, 0)</f>
        <v>0</v>
      </c>
      <c r="J5881" s="37">
        <f>IF(H5881&gt;='Roof Calculator'!$G$8, 1, 0)</f>
        <v>1</v>
      </c>
      <c r="K5881" s="37">
        <f t="shared" si="1645"/>
        <v>0</v>
      </c>
      <c r="L5881" s="37">
        <f t="shared" si="1646"/>
        <v>62.059999999999995</v>
      </c>
      <c r="M5881" s="37">
        <v>0</v>
      </c>
      <c r="N5881" s="37">
        <f t="shared" si="1647"/>
        <v>0</v>
      </c>
      <c r="O5881" s="37">
        <v>0</v>
      </c>
      <c r="P5881" s="37">
        <v>0</v>
      </c>
      <c r="Q5881" s="21">
        <f t="shared" si="1648"/>
        <v>39.790999999999997</v>
      </c>
      <c r="R5881" s="21">
        <f t="shared" si="1657"/>
        <v>245.12499999997917</v>
      </c>
      <c r="S5881" s="21">
        <f t="shared" si="1658"/>
        <v>7.1107114296981822</v>
      </c>
      <c r="T5881" s="21">
        <f t="shared" si="1649"/>
        <v>86.147999999999996</v>
      </c>
      <c r="U5881" s="37">
        <f>VLOOKUP(Time_Zone, 'LSTM LookUp'!$B$5:$D$8, 3, FALSE)</f>
        <v>-75</v>
      </c>
      <c r="V5881" s="21">
        <f t="shared" si="1659"/>
        <v>0.85408746210126185</v>
      </c>
      <c r="W5881" s="21">
        <f t="shared" si="1650"/>
        <v>41.361521865525305</v>
      </c>
      <c r="X5881" s="21">
        <f t="shared" si="1651"/>
        <v>0</v>
      </c>
      <c r="Y5881" s="21">
        <f t="shared" si="1652"/>
        <v>0</v>
      </c>
      <c r="Z5881" s="21">
        <f t="shared" si="1660"/>
        <v>0</v>
      </c>
      <c r="AA5881" s="21">
        <f t="shared" si="1653"/>
        <v>0</v>
      </c>
      <c r="AB5881" s="21">
        <f t="shared" si="1654"/>
        <v>0</v>
      </c>
      <c r="AC5881" s="21">
        <f t="shared" si="1655"/>
        <v>62.059999999999995</v>
      </c>
      <c r="AD5881" s="21">
        <f t="shared" si="1661"/>
        <v>0</v>
      </c>
      <c r="AE5881" s="21" t="str">
        <f t="shared" si="1656"/>
        <v>9/2/4:00</v>
      </c>
    </row>
    <row r="5882" spans="2:31">
      <c r="B5882" s="37">
        <v>9</v>
      </c>
      <c r="C5882" s="38">
        <v>2</v>
      </c>
      <c r="D5882" s="39">
        <v>5</v>
      </c>
      <c r="E5882" s="17">
        <v>15.6</v>
      </c>
      <c r="F5882" s="17">
        <v>0</v>
      </c>
      <c r="G5882" s="17">
        <v>0</v>
      </c>
      <c r="H5882" s="37">
        <f t="shared" si="1644"/>
        <v>60.08</v>
      </c>
      <c r="I5882" s="37">
        <f>IF(H5882&lt;'Roof Calculator'!$G$8, 1, 0)</f>
        <v>0</v>
      </c>
      <c r="J5882" s="37">
        <f>IF(H5882&gt;='Roof Calculator'!$G$8, 1, 0)</f>
        <v>1</v>
      </c>
      <c r="K5882" s="37">
        <f t="shared" si="1645"/>
        <v>0</v>
      </c>
      <c r="L5882" s="37">
        <f t="shared" si="1646"/>
        <v>60.08</v>
      </c>
      <c r="M5882" s="37">
        <v>0</v>
      </c>
      <c r="N5882" s="37">
        <f t="shared" si="1647"/>
        <v>0</v>
      </c>
      <c r="O5882" s="37">
        <v>0</v>
      </c>
      <c r="P5882" s="37">
        <v>0</v>
      </c>
      <c r="Q5882" s="21">
        <f t="shared" si="1648"/>
        <v>39.790999999999997</v>
      </c>
      <c r="R5882" s="21">
        <f t="shared" si="1657"/>
        <v>245.16666666664582</v>
      </c>
      <c r="S5882" s="21">
        <f t="shared" si="1658"/>
        <v>7.0950466723311703</v>
      </c>
      <c r="T5882" s="21">
        <f t="shared" si="1649"/>
        <v>86.147999999999996</v>
      </c>
      <c r="U5882" s="37">
        <f>VLOOKUP(Time_Zone, 'LSTM LookUp'!$B$5:$D$8, 3, FALSE)</f>
        <v>-75</v>
      </c>
      <c r="V5882" s="21">
        <f t="shared" si="1659"/>
        <v>0.8682129858937282</v>
      </c>
      <c r="W5882" s="21">
        <f t="shared" si="1650"/>
        <v>56.365053246473423</v>
      </c>
      <c r="X5882" s="21">
        <f t="shared" si="1651"/>
        <v>0</v>
      </c>
      <c r="Y5882" s="21">
        <f t="shared" si="1652"/>
        <v>0</v>
      </c>
      <c r="Z5882" s="21">
        <f t="shared" si="1660"/>
        <v>0</v>
      </c>
      <c r="AA5882" s="21">
        <f t="shared" si="1653"/>
        <v>0</v>
      </c>
      <c r="AB5882" s="21">
        <f t="shared" si="1654"/>
        <v>0</v>
      </c>
      <c r="AC5882" s="21">
        <f t="shared" si="1655"/>
        <v>60.08</v>
      </c>
      <c r="AD5882" s="21">
        <f t="shared" si="1661"/>
        <v>0</v>
      </c>
      <c r="AE5882" s="21" t="str">
        <f t="shared" si="1656"/>
        <v>9/2/5:00</v>
      </c>
    </row>
    <row r="5883" spans="2:31">
      <c r="B5883" s="37">
        <v>9</v>
      </c>
      <c r="C5883" s="38">
        <v>2</v>
      </c>
      <c r="D5883" s="39">
        <v>6</v>
      </c>
      <c r="E5883" s="17">
        <v>15.6</v>
      </c>
      <c r="F5883" s="17">
        <v>0</v>
      </c>
      <c r="G5883" s="17">
        <v>0</v>
      </c>
      <c r="H5883" s="37">
        <f t="shared" si="1644"/>
        <v>60.08</v>
      </c>
      <c r="I5883" s="37">
        <f>IF(H5883&lt;'Roof Calculator'!$G$8, 1, 0)</f>
        <v>0</v>
      </c>
      <c r="J5883" s="37">
        <f>IF(H5883&gt;='Roof Calculator'!$G$8, 1, 0)</f>
        <v>1</v>
      </c>
      <c r="K5883" s="37">
        <f t="shared" si="1645"/>
        <v>0</v>
      </c>
      <c r="L5883" s="37">
        <f t="shared" si="1646"/>
        <v>60.08</v>
      </c>
      <c r="M5883" s="37">
        <v>0</v>
      </c>
      <c r="N5883" s="37">
        <f t="shared" si="1647"/>
        <v>0</v>
      </c>
      <c r="O5883" s="37">
        <v>0</v>
      </c>
      <c r="P5883" s="37">
        <v>0</v>
      </c>
      <c r="Q5883" s="21">
        <f t="shared" si="1648"/>
        <v>39.790999999999997</v>
      </c>
      <c r="R5883" s="21">
        <f t="shared" si="1657"/>
        <v>245.20833333331248</v>
      </c>
      <c r="S5883" s="21">
        <f t="shared" si="1658"/>
        <v>7.0793787792525631</v>
      </c>
      <c r="T5883" s="21">
        <f t="shared" si="1649"/>
        <v>86.147999999999996</v>
      </c>
      <c r="U5883" s="37">
        <f>VLOOKUP(Time_Zone, 'LSTM LookUp'!$B$5:$D$8, 3, FALSE)</f>
        <v>-75</v>
      </c>
      <c r="V5883" s="21">
        <f t="shared" si="1659"/>
        <v>0.8823470521695933</v>
      </c>
      <c r="W5883" s="21">
        <f t="shared" si="1650"/>
        <v>71.368586763042401</v>
      </c>
      <c r="X5883" s="21">
        <f t="shared" si="1651"/>
        <v>0</v>
      </c>
      <c r="Y5883" s="21">
        <f t="shared" si="1652"/>
        <v>0</v>
      </c>
      <c r="Z5883" s="21">
        <f t="shared" si="1660"/>
        <v>0</v>
      </c>
      <c r="AA5883" s="21">
        <f t="shared" si="1653"/>
        <v>0</v>
      </c>
      <c r="AB5883" s="21">
        <f t="shared" si="1654"/>
        <v>0</v>
      </c>
      <c r="AC5883" s="21">
        <f t="shared" si="1655"/>
        <v>60.08</v>
      </c>
      <c r="AD5883" s="21">
        <f t="shared" si="1661"/>
        <v>0</v>
      </c>
      <c r="AE5883" s="21" t="str">
        <f t="shared" si="1656"/>
        <v>9/2/6:00</v>
      </c>
    </row>
    <row r="5884" spans="2:31">
      <c r="B5884" s="37">
        <v>9</v>
      </c>
      <c r="C5884" s="38">
        <v>2</v>
      </c>
      <c r="D5884" s="39">
        <v>7</v>
      </c>
      <c r="E5884" s="17">
        <v>16.100000000000001</v>
      </c>
      <c r="F5884" s="17">
        <v>6</v>
      </c>
      <c r="G5884" s="17">
        <v>106</v>
      </c>
      <c r="H5884" s="37">
        <f t="shared" si="1644"/>
        <v>60.980000000000004</v>
      </c>
      <c r="I5884" s="37">
        <f>IF(H5884&lt;'Roof Calculator'!$G$8, 1, 0)</f>
        <v>0</v>
      </c>
      <c r="J5884" s="37">
        <f>IF(H5884&gt;='Roof Calculator'!$G$8, 1, 0)</f>
        <v>1</v>
      </c>
      <c r="K5884" s="37">
        <f t="shared" si="1645"/>
        <v>0</v>
      </c>
      <c r="L5884" s="37">
        <f t="shared" si="1646"/>
        <v>60.980000000000004</v>
      </c>
      <c r="M5884" s="37">
        <v>0</v>
      </c>
      <c r="N5884" s="37">
        <f t="shared" si="1647"/>
        <v>6</v>
      </c>
      <c r="O5884" s="37">
        <v>0</v>
      </c>
      <c r="P5884" s="37">
        <v>0</v>
      </c>
      <c r="Q5884" s="21">
        <f t="shared" si="1648"/>
        <v>39.790999999999997</v>
      </c>
      <c r="R5884" s="21">
        <f t="shared" si="1657"/>
        <v>245.24999999997914</v>
      </c>
      <c r="S5884" s="21">
        <f t="shared" si="1658"/>
        <v>7.0637077576707261</v>
      </c>
      <c r="T5884" s="21">
        <f t="shared" si="1649"/>
        <v>86.147999999999996</v>
      </c>
      <c r="U5884" s="37">
        <f>VLOOKUP(Time_Zone, 'LSTM LookUp'!$B$5:$D$8, 3, FALSE)</f>
        <v>-75</v>
      </c>
      <c r="V5884" s="21">
        <f t="shared" si="1659"/>
        <v>0.89648963600628861</v>
      </c>
      <c r="W5884" s="21">
        <f t="shared" si="1650"/>
        <v>86.372122409001548</v>
      </c>
      <c r="X5884" s="21">
        <f t="shared" si="1651"/>
        <v>13.456978121509145</v>
      </c>
      <c r="Y5884" s="21">
        <f t="shared" si="1652"/>
        <v>19.456978121509145</v>
      </c>
      <c r="Z5884" s="21">
        <f t="shared" si="1660"/>
        <v>6.1675222362123003</v>
      </c>
      <c r="AA5884" s="21">
        <f t="shared" si="1653"/>
        <v>0</v>
      </c>
      <c r="AB5884" s="21">
        <f t="shared" si="1654"/>
        <v>6.1675222362123003</v>
      </c>
      <c r="AC5884" s="21">
        <f t="shared" si="1655"/>
        <v>60.980000000000004</v>
      </c>
      <c r="AD5884" s="21">
        <f t="shared" si="1661"/>
        <v>6.1675222362123003</v>
      </c>
      <c r="AE5884" s="21" t="str">
        <f t="shared" si="1656"/>
        <v>9/2/7:00</v>
      </c>
    </row>
    <row r="5885" spans="2:31">
      <c r="B5885" s="37">
        <v>9</v>
      </c>
      <c r="C5885" s="38">
        <v>2</v>
      </c>
      <c r="D5885" s="39">
        <v>8</v>
      </c>
      <c r="E5885" s="17">
        <v>17.2</v>
      </c>
      <c r="F5885" s="17">
        <v>105</v>
      </c>
      <c r="G5885" s="17">
        <v>311</v>
      </c>
      <c r="H5885" s="37">
        <f t="shared" si="1644"/>
        <v>62.959999999999994</v>
      </c>
      <c r="I5885" s="37">
        <f>IF(H5885&lt;'Roof Calculator'!$G$8, 1, 0)</f>
        <v>0</v>
      </c>
      <c r="J5885" s="37">
        <f>IF(H5885&gt;='Roof Calculator'!$G$8, 1, 0)</f>
        <v>1</v>
      </c>
      <c r="K5885" s="37">
        <f t="shared" si="1645"/>
        <v>0</v>
      </c>
      <c r="L5885" s="37">
        <f t="shared" si="1646"/>
        <v>62.959999999999994</v>
      </c>
      <c r="M5885" s="37">
        <v>0</v>
      </c>
      <c r="N5885" s="37">
        <f t="shared" si="1647"/>
        <v>105</v>
      </c>
      <c r="O5885" s="37">
        <v>0</v>
      </c>
      <c r="P5885" s="37">
        <v>0</v>
      </c>
      <c r="Q5885" s="21">
        <f t="shared" si="1648"/>
        <v>39.790999999999997</v>
      </c>
      <c r="R5885" s="21">
        <f t="shared" si="1657"/>
        <v>245.2916666666458</v>
      </c>
      <c r="S5885" s="21">
        <f t="shared" si="1658"/>
        <v>7.0480336147935212</v>
      </c>
      <c r="T5885" s="21">
        <f t="shared" si="1649"/>
        <v>86.147999999999996</v>
      </c>
      <c r="U5885" s="37">
        <f>VLOOKUP(Time_Zone, 'LSTM LookUp'!$B$5:$D$8, 3, FALSE)</f>
        <v>-75</v>
      </c>
      <c r="V5885" s="21">
        <f t="shared" si="1659"/>
        <v>0.91064071245843126</v>
      </c>
      <c r="W5885" s="21">
        <f t="shared" si="1650"/>
        <v>101.37566017811463</v>
      </c>
      <c r="X5885" s="21">
        <f t="shared" si="1651"/>
        <v>-22.355922629214678</v>
      </c>
      <c r="Y5885" s="21">
        <f t="shared" si="1652"/>
        <v>82.644077370785325</v>
      </c>
      <c r="Z5885" s="21">
        <f t="shared" si="1660"/>
        <v>26.196729095979148</v>
      </c>
      <c r="AA5885" s="21">
        <f t="shared" si="1653"/>
        <v>0</v>
      </c>
      <c r="AB5885" s="21">
        <f t="shared" si="1654"/>
        <v>26.196729095979148</v>
      </c>
      <c r="AC5885" s="21">
        <f t="shared" si="1655"/>
        <v>62.959999999999994</v>
      </c>
      <c r="AD5885" s="21">
        <f t="shared" si="1661"/>
        <v>26.196729095979148</v>
      </c>
      <c r="AE5885" s="21" t="str">
        <f t="shared" si="1656"/>
        <v>9/2/8:00</v>
      </c>
    </row>
    <row r="5886" spans="2:31">
      <c r="B5886" s="37">
        <v>9</v>
      </c>
      <c r="C5886" s="38">
        <v>2</v>
      </c>
      <c r="D5886" s="39">
        <v>9</v>
      </c>
      <c r="E5886" s="17">
        <v>19.399999999999999</v>
      </c>
      <c r="F5886" s="17">
        <v>139</v>
      </c>
      <c r="G5886" s="17">
        <v>512</v>
      </c>
      <c r="H5886" s="37">
        <f t="shared" si="1644"/>
        <v>66.92</v>
      </c>
      <c r="I5886" s="37">
        <f>IF(H5886&lt;'Roof Calculator'!$G$8, 1, 0)</f>
        <v>0</v>
      </c>
      <c r="J5886" s="37">
        <f>IF(H5886&gt;='Roof Calculator'!$G$8, 1, 0)</f>
        <v>1</v>
      </c>
      <c r="K5886" s="37">
        <f t="shared" si="1645"/>
        <v>0</v>
      </c>
      <c r="L5886" s="37">
        <f t="shared" si="1646"/>
        <v>66.92</v>
      </c>
      <c r="M5886" s="37">
        <v>0</v>
      </c>
      <c r="N5886" s="37">
        <f t="shared" si="1647"/>
        <v>139</v>
      </c>
      <c r="O5886" s="37">
        <v>0</v>
      </c>
      <c r="P5886" s="37">
        <v>0</v>
      </c>
      <c r="Q5886" s="21">
        <f t="shared" si="1648"/>
        <v>39.790999999999997</v>
      </c>
      <c r="R5886" s="21">
        <f t="shared" si="1657"/>
        <v>245.33333333331245</v>
      </c>
      <c r="S5886" s="21">
        <f t="shared" si="1658"/>
        <v>7.0323563578283332</v>
      </c>
      <c r="T5886" s="21">
        <f t="shared" si="1649"/>
        <v>86.147999999999996</v>
      </c>
      <c r="U5886" s="37">
        <f>VLOOKUP(Time_Zone, 'LSTM LookUp'!$B$5:$D$8, 3, FALSE)</f>
        <v>-75</v>
      </c>
      <c r="V5886" s="21">
        <f t="shared" si="1659"/>
        <v>0.92480025655784504</v>
      </c>
      <c r="W5886" s="21">
        <f t="shared" si="1650"/>
        <v>116.37920006413947</v>
      </c>
      <c r="X5886" s="21">
        <f t="shared" si="1651"/>
        <v>-133.36507282469191</v>
      </c>
      <c r="Y5886" s="21">
        <f t="shared" si="1652"/>
        <v>5.6349271753080927</v>
      </c>
      <c r="Z5886" s="21">
        <f t="shared" si="1660"/>
        <v>1.7861734970411756</v>
      </c>
      <c r="AA5886" s="21">
        <f t="shared" si="1653"/>
        <v>0</v>
      </c>
      <c r="AB5886" s="21">
        <f t="shared" si="1654"/>
        <v>1.7861734970411756</v>
      </c>
      <c r="AC5886" s="21">
        <f t="shared" si="1655"/>
        <v>66.92</v>
      </c>
      <c r="AD5886" s="21">
        <f t="shared" si="1661"/>
        <v>1.7861734970411756</v>
      </c>
      <c r="AE5886" s="21" t="str">
        <f t="shared" si="1656"/>
        <v>9/2/9:00</v>
      </c>
    </row>
    <row r="5887" spans="2:31">
      <c r="B5887" s="37">
        <v>9</v>
      </c>
      <c r="C5887" s="38">
        <v>2</v>
      </c>
      <c r="D5887" s="39">
        <v>10</v>
      </c>
      <c r="E5887" s="17">
        <v>21.7</v>
      </c>
      <c r="F5887" s="17">
        <v>144</v>
      </c>
      <c r="G5887" s="17">
        <v>654</v>
      </c>
      <c r="H5887" s="37">
        <f t="shared" si="1644"/>
        <v>71.06</v>
      </c>
      <c r="I5887" s="37">
        <f>IF(H5887&lt;'Roof Calculator'!$G$8, 1, 0)</f>
        <v>0</v>
      </c>
      <c r="J5887" s="37">
        <f>IF(H5887&gt;='Roof Calculator'!$G$8, 1, 0)</f>
        <v>1</v>
      </c>
      <c r="K5887" s="37">
        <f t="shared" si="1645"/>
        <v>0</v>
      </c>
      <c r="L5887" s="37">
        <f t="shared" si="1646"/>
        <v>71.06</v>
      </c>
      <c r="M5887" s="37">
        <v>0</v>
      </c>
      <c r="N5887" s="37">
        <f t="shared" si="1647"/>
        <v>144</v>
      </c>
      <c r="O5887" s="37">
        <v>0</v>
      </c>
      <c r="P5887" s="37">
        <v>0</v>
      </c>
      <c r="Q5887" s="21">
        <f t="shared" si="1648"/>
        <v>39.790999999999997</v>
      </c>
      <c r="R5887" s="21">
        <f t="shared" si="1657"/>
        <v>245.37499999997911</v>
      </c>
      <c r="S5887" s="21">
        <f t="shared" si="1658"/>
        <v>7.0166759939821048</v>
      </c>
      <c r="T5887" s="21">
        <f t="shared" si="1649"/>
        <v>86.147999999999996</v>
      </c>
      <c r="U5887" s="37">
        <f>VLOOKUP(Time_Zone, 'LSTM LookUp'!$B$5:$D$8, 3, FALSE)</f>
        <v>-75</v>
      </c>
      <c r="V5887" s="21">
        <f t="shared" si="1659"/>
        <v>0.93896824331357986</v>
      </c>
      <c r="W5887" s="21">
        <f t="shared" si="1650"/>
        <v>131.38274206082838</v>
      </c>
      <c r="X5887" s="21">
        <f t="shared" si="1651"/>
        <v>-278.59327023652679</v>
      </c>
      <c r="Y5887" s="21">
        <f t="shared" si="1652"/>
        <v>-134.59327023652679</v>
      </c>
      <c r="Z5887" s="21">
        <f t="shared" si="1660"/>
        <v>-42.663715909237219</v>
      </c>
      <c r="AA5887" s="21">
        <f t="shared" si="1653"/>
        <v>0</v>
      </c>
      <c r="AB5887" s="21">
        <f t="shared" si="1654"/>
        <v>-42.663715909237219</v>
      </c>
      <c r="AC5887" s="21">
        <f t="shared" si="1655"/>
        <v>71.06</v>
      </c>
      <c r="AD5887" s="21">
        <f t="shared" si="1661"/>
        <v>-42.663715909237219</v>
      </c>
      <c r="AE5887" s="21" t="str">
        <f t="shared" si="1656"/>
        <v>9/2/10:00</v>
      </c>
    </row>
    <row r="5888" spans="2:31">
      <c r="B5888" s="37">
        <v>9</v>
      </c>
      <c r="C5888" s="38">
        <v>2</v>
      </c>
      <c r="D5888" s="39">
        <v>11</v>
      </c>
      <c r="E5888" s="17">
        <v>22.8</v>
      </c>
      <c r="F5888" s="17">
        <v>199</v>
      </c>
      <c r="G5888" s="17">
        <v>600</v>
      </c>
      <c r="H5888" s="37">
        <f t="shared" si="1644"/>
        <v>73.040000000000006</v>
      </c>
      <c r="I5888" s="37">
        <f>IF(H5888&lt;'Roof Calculator'!$G$8, 1, 0)</f>
        <v>0</v>
      </c>
      <c r="J5888" s="37">
        <f>IF(H5888&gt;='Roof Calculator'!$G$8, 1, 0)</f>
        <v>1</v>
      </c>
      <c r="K5888" s="37">
        <f t="shared" si="1645"/>
        <v>0</v>
      </c>
      <c r="L5888" s="37">
        <f t="shared" si="1646"/>
        <v>73.040000000000006</v>
      </c>
      <c r="M5888" s="37">
        <v>0</v>
      </c>
      <c r="N5888" s="37">
        <f t="shared" si="1647"/>
        <v>199</v>
      </c>
      <c r="O5888" s="37">
        <v>0</v>
      </c>
      <c r="P5888" s="37">
        <v>0</v>
      </c>
      <c r="Q5888" s="21">
        <f t="shared" si="1648"/>
        <v>39.790999999999997</v>
      </c>
      <c r="R5888" s="21">
        <f t="shared" si="1657"/>
        <v>245.41666666664577</v>
      </c>
      <c r="S5888" s="21">
        <f t="shared" si="1658"/>
        <v>7.0009925304612564</v>
      </c>
      <c r="T5888" s="21">
        <f t="shared" si="1649"/>
        <v>86.147999999999996</v>
      </c>
      <c r="U5888" s="37">
        <f>VLOOKUP(Time_Zone, 'LSTM LookUp'!$B$5:$D$8, 3, FALSE)</f>
        <v>-75</v>
      </c>
      <c r="V5888" s="21">
        <f t="shared" si="1659"/>
        <v>0.95314464771202523</v>
      </c>
      <c r="W5888" s="21">
        <f t="shared" si="1650"/>
        <v>146.38628616192801</v>
      </c>
      <c r="X5888" s="21">
        <f t="shared" si="1651"/>
        <v>-334.27469214242001</v>
      </c>
      <c r="Y5888" s="21">
        <f t="shared" si="1652"/>
        <v>-135.27469214242001</v>
      </c>
      <c r="Z5888" s="21">
        <f t="shared" si="1660"/>
        <v>-42.879714751945102</v>
      </c>
      <c r="AA5888" s="21">
        <f t="shared" si="1653"/>
        <v>0</v>
      </c>
      <c r="AB5888" s="21">
        <f t="shared" si="1654"/>
        <v>-42.879714751945102</v>
      </c>
      <c r="AC5888" s="21">
        <f t="shared" si="1655"/>
        <v>73.040000000000006</v>
      </c>
      <c r="AD5888" s="21">
        <f t="shared" si="1661"/>
        <v>-42.879714751945102</v>
      </c>
      <c r="AE5888" s="21" t="str">
        <f t="shared" si="1656"/>
        <v>9/2/11:00</v>
      </c>
    </row>
    <row r="5889" spans="2:31">
      <c r="B5889" s="37">
        <v>9</v>
      </c>
      <c r="C5889" s="38">
        <v>2</v>
      </c>
      <c r="D5889" s="39">
        <v>12</v>
      </c>
      <c r="E5889" s="17">
        <v>23.9</v>
      </c>
      <c r="F5889" s="17">
        <v>279</v>
      </c>
      <c r="G5889" s="17">
        <v>524</v>
      </c>
      <c r="H5889" s="37">
        <f t="shared" si="1644"/>
        <v>75.02</v>
      </c>
      <c r="I5889" s="37">
        <f>IF(H5889&lt;'Roof Calculator'!$G$8, 1, 0)</f>
        <v>0</v>
      </c>
      <c r="J5889" s="37">
        <f>IF(H5889&gt;='Roof Calculator'!$G$8, 1, 0)</f>
        <v>1</v>
      </c>
      <c r="K5889" s="37">
        <f t="shared" si="1645"/>
        <v>0</v>
      </c>
      <c r="L5889" s="37">
        <f t="shared" si="1646"/>
        <v>75.02</v>
      </c>
      <c r="M5889" s="37">
        <v>0</v>
      </c>
      <c r="N5889" s="37">
        <f t="shared" si="1647"/>
        <v>279</v>
      </c>
      <c r="O5889" s="37">
        <v>0</v>
      </c>
      <c r="P5889" s="37">
        <v>0</v>
      </c>
      <c r="Q5889" s="21">
        <f t="shared" si="1648"/>
        <v>39.790999999999997</v>
      </c>
      <c r="R5889" s="21">
        <f t="shared" si="1657"/>
        <v>245.45833333331242</v>
      </c>
      <c r="S5889" s="21">
        <f t="shared" si="1658"/>
        <v>6.9853059744717747</v>
      </c>
      <c r="T5889" s="21">
        <f t="shared" si="1649"/>
        <v>86.147999999999996</v>
      </c>
      <c r="U5889" s="37">
        <f>VLOOKUP(Time_Zone, 'LSTM LookUp'!$B$5:$D$8, 3, FALSE)</f>
        <v>-75</v>
      </c>
      <c r="V5889" s="21">
        <f t="shared" si="1659"/>
        <v>0.96732944471689086</v>
      </c>
      <c r="W5889" s="21">
        <f t="shared" si="1650"/>
        <v>161.38983236117926</v>
      </c>
      <c r="X5889" s="21">
        <f t="shared" si="1651"/>
        <v>-337.96391385435749</v>
      </c>
      <c r="Y5889" s="21">
        <f t="shared" si="1652"/>
        <v>-58.963913854357486</v>
      </c>
      <c r="Z5889" s="21">
        <f t="shared" si="1660"/>
        <v>-18.690530850154936</v>
      </c>
      <c r="AA5889" s="21">
        <f t="shared" si="1653"/>
        <v>0</v>
      </c>
      <c r="AB5889" s="21">
        <f t="shared" si="1654"/>
        <v>-18.690530850154936</v>
      </c>
      <c r="AC5889" s="21">
        <f t="shared" si="1655"/>
        <v>75.02</v>
      </c>
      <c r="AD5889" s="21">
        <f t="shared" si="1661"/>
        <v>-18.690530850154936</v>
      </c>
      <c r="AE5889" s="21" t="str">
        <f t="shared" si="1656"/>
        <v>9/2/12:00</v>
      </c>
    </row>
    <row r="5890" spans="2:31">
      <c r="B5890" s="37">
        <v>9</v>
      </c>
      <c r="C5890" s="38">
        <v>2</v>
      </c>
      <c r="D5890" s="39">
        <v>13</v>
      </c>
      <c r="E5890" s="17">
        <v>25</v>
      </c>
      <c r="F5890" s="17">
        <v>330</v>
      </c>
      <c r="G5890" s="17">
        <v>438</v>
      </c>
      <c r="H5890" s="37">
        <f t="shared" si="1644"/>
        <v>77</v>
      </c>
      <c r="I5890" s="37">
        <f>IF(H5890&lt;'Roof Calculator'!$G$8, 1, 0)</f>
        <v>0</v>
      </c>
      <c r="J5890" s="37">
        <f>IF(H5890&gt;='Roof Calculator'!$G$8, 1, 0)</f>
        <v>1</v>
      </c>
      <c r="K5890" s="37">
        <f t="shared" si="1645"/>
        <v>0</v>
      </c>
      <c r="L5890" s="37">
        <f t="shared" si="1646"/>
        <v>77</v>
      </c>
      <c r="M5890" s="37">
        <v>0</v>
      </c>
      <c r="N5890" s="37">
        <f t="shared" si="1647"/>
        <v>330</v>
      </c>
      <c r="O5890" s="37">
        <v>0</v>
      </c>
      <c r="P5890" s="37">
        <v>0</v>
      </c>
      <c r="Q5890" s="21">
        <f t="shared" si="1648"/>
        <v>39.790999999999997</v>
      </c>
      <c r="R5890" s="21">
        <f t="shared" si="1657"/>
        <v>245.49999999997908</v>
      </c>
      <c r="S5890" s="21">
        <f t="shared" si="1658"/>
        <v>6.9696163332191476</v>
      </c>
      <c r="T5890" s="21">
        <f t="shared" si="1649"/>
        <v>86.147999999999996</v>
      </c>
      <c r="U5890" s="37">
        <f>VLOOKUP(Time_Zone, 'LSTM LookUp'!$B$5:$D$8, 3, FALSE)</f>
        <v>-75</v>
      </c>
      <c r="V5890" s="21">
        <f t="shared" si="1659"/>
        <v>0.98152260926931167</v>
      </c>
      <c r="W5890" s="21">
        <f t="shared" si="1650"/>
        <v>176.39338065231729</v>
      </c>
      <c r="X5890" s="21">
        <f t="shared" si="1651"/>
        <v>-299.38940503254804</v>
      </c>
      <c r="Y5890" s="21">
        <f t="shared" si="1652"/>
        <v>30.610594967451959</v>
      </c>
      <c r="Z5890" s="21">
        <f t="shared" si="1660"/>
        <v>9.7030239714739963</v>
      </c>
      <c r="AA5890" s="21">
        <f t="shared" si="1653"/>
        <v>0</v>
      </c>
      <c r="AB5890" s="21">
        <f t="shared" si="1654"/>
        <v>9.7030239714739963</v>
      </c>
      <c r="AC5890" s="21">
        <f t="shared" si="1655"/>
        <v>77</v>
      </c>
      <c r="AD5890" s="21">
        <f t="shared" si="1661"/>
        <v>9.7030239714739963</v>
      </c>
      <c r="AE5890" s="21" t="str">
        <f t="shared" si="1656"/>
        <v>9/2/13:00</v>
      </c>
    </row>
    <row r="5891" spans="2:31">
      <c r="B5891" s="37">
        <v>9</v>
      </c>
      <c r="C5891" s="38">
        <v>2</v>
      </c>
      <c r="D5891" s="39">
        <v>14</v>
      </c>
      <c r="E5891" s="17">
        <v>25.6</v>
      </c>
      <c r="F5891" s="17">
        <v>273</v>
      </c>
      <c r="G5891" s="17">
        <v>569</v>
      </c>
      <c r="H5891" s="37">
        <f t="shared" si="1644"/>
        <v>78.08</v>
      </c>
      <c r="I5891" s="37">
        <f>IF(H5891&lt;'Roof Calculator'!$G$8, 1, 0)</f>
        <v>0</v>
      </c>
      <c r="J5891" s="37">
        <f>IF(H5891&gt;='Roof Calculator'!$G$8, 1, 0)</f>
        <v>1</v>
      </c>
      <c r="K5891" s="37">
        <f t="shared" si="1645"/>
        <v>0</v>
      </c>
      <c r="L5891" s="37">
        <f t="shared" si="1646"/>
        <v>78.08</v>
      </c>
      <c r="M5891" s="37">
        <v>0</v>
      </c>
      <c r="N5891" s="37">
        <f t="shared" si="1647"/>
        <v>273</v>
      </c>
      <c r="O5891" s="37">
        <v>0</v>
      </c>
      <c r="P5891" s="37">
        <v>0</v>
      </c>
      <c r="Q5891" s="21">
        <f t="shared" si="1648"/>
        <v>39.790999999999997</v>
      </c>
      <c r="R5891" s="21">
        <f t="shared" si="1657"/>
        <v>245.54166666664574</v>
      </c>
      <c r="S5891" s="21">
        <f t="shared" si="1658"/>
        <v>6.9539236139083771</v>
      </c>
      <c r="T5891" s="21">
        <f t="shared" si="1649"/>
        <v>86.147999999999996</v>
      </c>
      <c r="U5891" s="37">
        <f>VLOOKUP(Time_Zone, 'LSTM LookUp'!$B$5:$D$8, 3, FALSE)</f>
        <v>-75</v>
      </c>
      <c r="V5891" s="21">
        <f t="shared" si="1659"/>
        <v>0.99572411628787605</v>
      </c>
      <c r="W5891" s="21">
        <f t="shared" si="1650"/>
        <v>191.39693102907196</v>
      </c>
      <c r="X5891" s="21">
        <f t="shared" si="1651"/>
        <v>-381.34823514131159</v>
      </c>
      <c r="Y5891" s="21">
        <f t="shared" si="1652"/>
        <v>-108.34823514131159</v>
      </c>
      <c r="Z5891" s="21">
        <f t="shared" si="1660"/>
        <v>-34.34449817002556</v>
      </c>
      <c r="AA5891" s="21">
        <f t="shared" si="1653"/>
        <v>0</v>
      </c>
      <c r="AB5891" s="21">
        <f t="shared" si="1654"/>
        <v>-34.34449817002556</v>
      </c>
      <c r="AC5891" s="21">
        <f t="shared" si="1655"/>
        <v>78.08</v>
      </c>
      <c r="AD5891" s="21">
        <f t="shared" si="1661"/>
        <v>-34.34449817002556</v>
      </c>
      <c r="AE5891" s="21" t="str">
        <f t="shared" si="1656"/>
        <v>9/2/14:00</v>
      </c>
    </row>
    <row r="5892" spans="2:31">
      <c r="B5892" s="37">
        <v>9</v>
      </c>
      <c r="C5892" s="38">
        <v>2</v>
      </c>
      <c r="D5892" s="39">
        <v>15</v>
      </c>
      <c r="E5892" s="17">
        <v>26.1</v>
      </c>
      <c r="F5892" s="17">
        <v>195</v>
      </c>
      <c r="G5892" s="17">
        <v>722</v>
      </c>
      <c r="H5892" s="37">
        <f t="shared" si="1644"/>
        <v>78.98</v>
      </c>
      <c r="I5892" s="37">
        <f>IF(H5892&lt;'Roof Calculator'!$G$8, 1, 0)</f>
        <v>0</v>
      </c>
      <c r="J5892" s="37">
        <f>IF(H5892&gt;='Roof Calculator'!$G$8, 1, 0)</f>
        <v>1</v>
      </c>
      <c r="K5892" s="37">
        <f t="shared" si="1645"/>
        <v>0</v>
      </c>
      <c r="L5892" s="37">
        <f t="shared" si="1646"/>
        <v>78.98</v>
      </c>
      <c r="M5892" s="37">
        <v>0</v>
      </c>
      <c r="N5892" s="37">
        <f t="shared" si="1647"/>
        <v>195</v>
      </c>
      <c r="O5892" s="37">
        <v>0</v>
      </c>
      <c r="P5892" s="37">
        <v>0</v>
      </c>
      <c r="Q5892" s="21">
        <f t="shared" si="1648"/>
        <v>39.790999999999997</v>
      </c>
      <c r="R5892" s="21">
        <f t="shared" si="1657"/>
        <v>245.5833333333124</v>
      </c>
      <c r="S5892" s="21">
        <f t="shared" si="1658"/>
        <v>6.9382278237440316</v>
      </c>
      <c r="T5892" s="21">
        <f t="shared" si="1649"/>
        <v>86.147999999999996</v>
      </c>
      <c r="U5892" s="37">
        <f>VLOOKUP(Time_Zone, 'LSTM LookUp'!$B$5:$D$8, 3, FALSE)</f>
        <v>-75</v>
      </c>
      <c r="V5892" s="21">
        <f t="shared" si="1659"/>
        <v>1.0099339406686498</v>
      </c>
      <c r="W5892" s="21">
        <f t="shared" si="1650"/>
        <v>206.40048348516717</v>
      </c>
      <c r="X5892" s="21">
        <f t="shared" si="1651"/>
        <v>-437.45802935492901</v>
      </c>
      <c r="Y5892" s="21">
        <f t="shared" si="1652"/>
        <v>-242.45802935492901</v>
      </c>
      <c r="Z5892" s="21">
        <f t="shared" si="1660"/>
        <v>-76.854960624211984</v>
      </c>
      <c r="AA5892" s="21">
        <f t="shared" si="1653"/>
        <v>0</v>
      </c>
      <c r="AB5892" s="21">
        <f t="shared" si="1654"/>
        <v>-76.854960624211984</v>
      </c>
      <c r="AC5892" s="21">
        <f t="shared" si="1655"/>
        <v>78.98</v>
      </c>
      <c r="AD5892" s="21">
        <f t="shared" si="1661"/>
        <v>-76.854960624211984</v>
      </c>
      <c r="AE5892" s="21" t="str">
        <f t="shared" si="1656"/>
        <v>9/2/15:00</v>
      </c>
    </row>
    <row r="5893" spans="2:31">
      <c r="B5893" s="37">
        <v>9</v>
      </c>
      <c r="C5893" s="38">
        <v>2</v>
      </c>
      <c r="D5893" s="39">
        <v>16</v>
      </c>
      <c r="E5893" s="17">
        <v>26.1</v>
      </c>
      <c r="F5893" s="17">
        <v>145</v>
      </c>
      <c r="G5893" s="17">
        <v>718</v>
      </c>
      <c r="H5893" s="37">
        <f t="shared" si="1644"/>
        <v>78.98</v>
      </c>
      <c r="I5893" s="37">
        <f>IF(H5893&lt;'Roof Calculator'!$G$8, 1, 0)</f>
        <v>0</v>
      </c>
      <c r="J5893" s="37">
        <f>IF(H5893&gt;='Roof Calculator'!$G$8, 1, 0)</f>
        <v>1</v>
      </c>
      <c r="K5893" s="37">
        <f t="shared" si="1645"/>
        <v>0</v>
      </c>
      <c r="L5893" s="37">
        <f t="shared" si="1646"/>
        <v>78.98</v>
      </c>
      <c r="M5893" s="37">
        <v>0</v>
      </c>
      <c r="N5893" s="37">
        <f t="shared" si="1647"/>
        <v>145</v>
      </c>
      <c r="O5893" s="37">
        <v>0</v>
      </c>
      <c r="P5893" s="37">
        <v>0</v>
      </c>
      <c r="Q5893" s="21">
        <f t="shared" si="1648"/>
        <v>39.790999999999997</v>
      </c>
      <c r="R5893" s="21">
        <f t="shared" si="1657"/>
        <v>245.62499999997905</v>
      </c>
      <c r="S5893" s="21">
        <f t="shared" si="1658"/>
        <v>6.9225289699301644</v>
      </c>
      <c r="T5893" s="21">
        <f t="shared" si="1649"/>
        <v>86.147999999999996</v>
      </c>
      <c r="U5893" s="37">
        <f>VLOOKUP(Time_Zone, 'LSTM LookUp'!$B$5:$D$8, 3, FALSE)</f>
        <v>-75</v>
      </c>
      <c r="V5893" s="21">
        <f t="shared" si="1659"/>
        <v>1.0241520572852729</v>
      </c>
      <c r="W5893" s="21">
        <f t="shared" si="1650"/>
        <v>221.40403801432129</v>
      </c>
      <c r="X5893" s="21">
        <f t="shared" si="1651"/>
        <v>-355.41001232035427</v>
      </c>
      <c r="Y5893" s="21">
        <f t="shared" si="1652"/>
        <v>-210.41001232035427</v>
      </c>
      <c r="Z5893" s="21">
        <f t="shared" si="1660"/>
        <v>-66.696298962936524</v>
      </c>
      <c r="AA5893" s="21">
        <f t="shared" si="1653"/>
        <v>0</v>
      </c>
      <c r="AB5893" s="21">
        <f t="shared" si="1654"/>
        <v>-66.696298962936524</v>
      </c>
      <c r="AC5893" s="21">
        <f t="shared" si="1655"/>
        <v>78.98</v>
      </c>
      <c r="AD5893" s="21">
        <f t="shared" si="1661"/>
        <v>-66.696298962936524</v>
      </c>
      <c r="AE5893" s="21" t="str">
        <f t="shared" si="1656"/>
        <v>9/2/16:00</v>
      </c>
    </row>
    <row r="5894" spans="2:31">
      <c r="B5894" s="37">
        <v>9</v>
      </c>
      <c r="C5894" s="38">
        <v>2</v>
      </c>
      <c r="D5894" s="39">
        <v>17</v>
      </c>
      <c r="E5894" s="17">
        <v>25.6</v>
      </c>
      <c r="F5894" s="17">
        <v>111</v>
      </c>
      <c r="G5894" s="17">
        <v>681</v>
      </c>
      <c r="H5894" s="37">
        <f t="shared" si="1644"/>
        <v>78.08</v>
      </c>
      <c r="I5894" s="37">
        <f>IF(H5894&lt;'Roof Calculator'!$G$8, 1, 0)</f>
        <v>0</v>
      </c>
      <c r="J5894" s="37">
        <f>IF(H5894&gt;='Roof Calculator'!$G$8, 1, 0)</f>
        <v>1</v>
      </c>
      <c r="K5894" s="37">
        <f t="shared" si="1645"/>
        <v>0</v>
      </c>
      <c r="L5894" s="37">
        <f t="shared" si="1646"/>
        <v>78.08</v>
      </c>
      <c r="M5894" s="37">
        <v>0</v>
      </c>
      <c r="N5894" s="37">
        <f t="shared" si="1647"/>
        <v>111</v>
      </c>
      <c r="O5894" s="37">
        <v>0</v>
      </c>
      <c r="P5894" s="37">
        <v>0</v>
      </c>
      <c r="Q5894" s="21">
        <f t="shared" si="1648"/>
        <v>39.790999999999997</v>
      </c>
      <c r="R5894" s="21">
        <f t="shared" si="1657"/>
        <v>245.66666666664571</v>
      </c>
      <c r="S5894" s="21">
        <f t="shared" si="1658"/>
        <v>6.9068270596703645</v>
      </c>
      <c r="T5894" s="21">
        <f t="shared" si="1649"/>
        <v>86.147999999999996</v>
      </c>
      <c r="U5894" s="37">
        <f>VLOOKUP(Time_Zone, 'LSTM LookUp'!$B$5:$D$8, 3, FALSE)</f>
        <v>-75</v>
      </c>
      <c r="V5894" s="21">
        <f t="shared" si="1659"/>
        <v>1.0383784409889902</v>
      </c>
      <c r="W5894" s="21">
        <f t="shared" si="1650"/>
        <v>236.4075946102472</v>
      </c>
      <c r="X5894" s="21">
        <f t="shared" si="1651"/>
        <v>-235.00306962448238</v>
      </c>
      <c r="Y5894" s="21">
        <f t="shared" si="1652"/>
        <v>-124.00306962448238</v>
      </c>
      <c r="Z5894" s="21">
        <f t="shared" si="1660"/>
        <v>-39.306807279704003</v>
      </c>
      <c r="AA5894" s="21">
        <f t="shared" si="1653"/>
        <v>0</v>
      </c>
      <c r="AB5894" s="21">
        <f t="shared" si="1654"/>
        <v>-39.306807279704003</v>
      </c>
      <c r="AC5894" s="21">
        <f t="shared" si="1655"/>
        <v>78.08</v>
      </c>
      <c r="AD5894" s="21">
        <f t="shared" si="1661"/>
        <v>-39.306807279704003</v>
      </c>
      <c r="AE5894" s="21" t="str">
        <f t="shared" si="1656"/>
        <v>9/2/17:00</v>
      </c>
    </row>
    <row r="5895" spans="2:31">
      <c r="B5895" s="37">
        <v>9</v>
      </c>
      <c r="C5895" s="38">
        <v>2</v>
      </c>
      <c r="D5895" s="39">
        <v>18</v>
      </c>
      <c r="E5895" s="17">
        <v>25</v>
      </c>
      <c r="F5895" s="17">
        <v>87</v>
      </c>
      <c r="G5895" s="17">
        <v>479</v>
      </c>
      <c r="H5895" s="37">
        <f t="shared" si="1644"/>
        <v>77</v>
      </c>
      <c r="I5895" s="37">
        <f>IF(H5895&lt;'Roof Calculator'!$G$8, 1, 0)</f>
        <v>0</v>
      </c>
      <c r="J5895" s="37">
        <f>IF(H5895&gt;='Roof Calculator'!$G$8, 1, 0)</f>
        <v>1</v>
      </c>
      <c r="K5895" s="37">
        <f t="shared" si="1645"/>
        <v>0</v>
      </c>
      <c r="L5895" s="37">
        <f t="shared" si="1646"/>
        <v>77</v>
      </c>
      <c r="M5895" s="37">
        <v>0</v>
      </c>
      <c r="N5895" s="37">
        <f t="shared" si="1647"/>
        <v>87</v>
      </c>
      <c r="O5895" s="37">
        <v>0</v>
      </c>
      <c r="P5895" s="37">
        <v>0</v>
      </c>
      <c r="Q5895" s="21">
        <f t="shared" si="1648"/>
        <v>39.790999999999997</v>
      </c>
      <c r="R5895" s="21">
        <f t="shared" si="1657"/>
        <v>245.70833333331237</v>
      </c>
      <c r="S5895" s="21">
        <f t="shared" si="1658"/>
        <v>6.8911221001677676</v>
      </c>
      <c r="T5895" s="21">
        <f t="shared" si="1649"/>
        <v>86.147999999999996</v>
      </c>
      <c r="U5895" s="37">
        <f>VLOOKUP(Time_Zone, 'LSTM LookUp'!$B$5:$D$8, 3, FALSE)</f>
        <v>-75</v>
      </c>
      <c r="V5895" s="21">
        <f t="shared" si="1659"/>
        <v>1.0526130666086644</v>
      </c>
      <c r="W5895" s="21">
        <f t="shared" si="1650"/>
        <v>251.41115326665218</v>
      </c>
      <c r="X5895" s="21">
        <f t="shared" si="1651"/>
        <v>-79.698033669216954</v>
      </c>
      <c r="Y5895" s="21">
        <f t="shared" si="1652"/>
        <v>7.3019663307830456</v>
      </c>
      <c r="Z5895" s="21">
        <f t="shared" si="1660"/>
        <v>2.3145957934440498</v>
      </c>
      <c r="AA5895" s="21">
        <f t="shared" si="1653"/>
        <v>0</v>
      </c>
      <c r="AB5895" s="21">
        <f t="shared" si="1654"/>
        <v>2.3145957934440498</v>
      </c>
      <c r="AC5895" s="21">
        <f t="shared" si="1655"/>
        <v>77</v>
      </c>
      <c r="AD5895" s="21">
        <f t="shared" si="1661"/>
        <v>2.3145957934440498</v>
      </c>
      <c r="AE5895" s="21" t="str">
        <f t="shared" si="1656"/>
        <v>9/2/18:00</v>
      </c>
    </row>
    <row r="5896" spans="2:31">
      <c r="B5896" s="37">
        <v>9</v>
      </c>
      <c r="C5896" s="38">
        <v>2</v>
      </c>
      <c r="D5896" s="39">
        <v>19</v>
      </c>
      <c r="E5896" s="17">
        <v>23.3</v>
      </c>
      <c r="F5896" s="17">
        <v>40</v>
      </c>
      <c r="G5896" s="17">
        <v>275</v>
      </c>
      <c r="H5896" s="37">
        <f t="shared" si="1644"/>
        <v>73.94</v>
      </c>
      <c r="I5896" s="37">
        <f>IF(H5896&lt;'Roof Calculator'!$G$8, 1, 0)</f>
        <v>0</v>
      </c>
      <c r="J5896" s="37">
        <f>IF(H5896&gt;='Roof Calculator'!$G$8, 1, 0)</f>
        <v>1</v>
      </c>
      <c r="K5896" s="37">
        <f t="shared" si="1645"/>
        <v>0</v>
      </c>
      <c r="L5896" s="37">
        <f t="shared" si="1646"/>
        <v>73.94</v>
      </c>
      <c r="M5896" s="37">
        <v>0</v>
      </c>
      <c r="N5896" s="37">
        <f t="shared" si="1647"/>
        <v>40</v>
      </c>
      <c r="O5896" s="37">
        <v>0</v>
      </c>
      <c r="P5896" s="37">
        <v>0</v>
      </c>
      <c r="Q5896" s="21">
        <f t="shared" si="1648"/>
        <v>39.790999999999997</v>
      </c>
      <c r="R5896" s="21">
        <f t="shared" si="1657"/>
        <v>245.74999999997902</v>
      </c>
      <c r="S5896" s="21">
        <f t="shared" si="1658"/>
        <v>6.8754140986250087</v>
      </c>
      <c r="T5896" s="21">
        <f t="shared" si="1649"/>
        <v>86.147999999999996</v>
      </c>
      <c r="U5896" s="37">
        <f>VLOOKUP(Time_Zone, 'LSTM LookUp'!$B$5:$D$8, 3, FALSE)</f>
        <v>-75</v>
      </c>
      <c r="V5896" s="21">
        <f t="shared" si="1659"/>
        <v>1.0668559089508904</v>
      </c>
      <c r="W5896" s="21">
        <f t="shared" si="1650"/>
        <v>266.41471397723774</v>
      </c>
      <c r="X5896" s="21">
        <f t="shared" si="1651"/>
        <v>7.9499363998543018</v>
      </c>
      <c r="Y5896" s="21">
        <f t="shared" si="1652"/>
        <v>47.949936399854302</v>
      </c>
      <c r="Z5896" s="21">
        <f t="shared" si="1660"/>
        <v>15.199292363090196</v>
      </c>
      <c r="AA5896" s="21">
        <f t="shared" si="1653"/>
        <v>0</v>
      </c>
      <c r="AB5896" s="21">
        <f t="shared" si="1654"/>
        <v>15.199292363090196</v>
      </c>
      <c r="AC5896" s="21">
        <f t="shared" si="1655"/>
        <v>73.94</v>
      </c>
      <c r="AD5896" s="21">
        <f t="shared" si="1661"/>
        <v>15.199292363090196</v>
      </c>
      <c r="AE5896" s="21" t="str">
        <f t="shared" si="1656"/>
        <v>9/2/19:00</v>
      </c>
    </row>
    <row r="5897" spans="2:31">
      <c r="B5897" s="37">
        <v>9</v>
      </c>
      <c r="C5897" s="38">
        <v>2</v>
      </c>
      <c r="D5897" s="39">
        <v>20</v>
      </c>
      <c r="E5897" s="17">
        <v>22.8</v>
      </c>
      <c r="F5897" s="17">
        <v>0</v>
      </c>
      <c r="G5897" s="17">
        <v>0</v>
      </c>
      <c r="H5897" s="37">
        <f t="shared" si="1644"/>
        <v>73.040000000000006</v>
      </c>
      <c r="I5897" s="37">
        <f>IF(H5897&lt;'Roof Calculator'!$G$8, 1, 0)</f>
        <v>0</v>
      </c>
      <c r="J5897" s="37">
        <f>IF(H5897&gt;='Roof Calculator'!$G$8, 1, 0)</f>
        <v>1</v>
      </c>
      <c r="K5897" s="37">
        <f t="shared" si="1645"/>
        <v>0</v>
      </c>
      <c r="L5897" s="37">
        <f t="shared" si="1646"/>
        <v>73.040000000000006</v>
      </c>
      <c r="M5897" s="37">
        <v>0</v>
      </c>
      <c r="N5897" s="37">
        <f t="shared" si="1647"/>
        <v>0</v>
      </c>
      <c r="O5897" s="37">
        <v>0</v>
      </c>
      <c r="P5897" s="37">
        <v>0</v>
      </c>
      <c r="Q5897" s="21">
        <f t="shared" si="1648"/>
        <v>39.790999999999997</v>
      </c>
      <c r="R5897" s="21">
        <f t="shared" si="1657"/>
        <v>245.79166666664568</v>
      </c>
      <c r="S5897" s="21">
        <f t="shared" si="1658"/>
        <v>6.8597030622442485</v>
      </c>
      <c r="T5897" s="21">
        <f t="shared" si="1649"/>
        <v>86.147999999999996</v>
      </c>
      <c r="U5897" s="37">
        <f>VLOOKUP(Time_Zone, 'LSTM LookUp'!$B$5:$D$8, 3, FALSE)</f>
        <v>-75</v>
      </c>
      <c r="V5897" s="21">
        <f t="shared" si="1659"/>
        <v>1.0811069428000106</v>
      </c>
      <c r="W5897" s="21">
        <f t="shared" si="1650"/>
        <v>281.41827673569998</v>
      </c>
      <c r="X5897" s="21">
        <f t="shared" si="1651"/>
        <v>0</v>
      </c>
      <c r="Y5897" s="21">
        <f t="shared" si="1652"/>
        <v>0</v>
      </c>
      <c r="Z5897" s="21">
        <f t="shared" si="1660"/>
        <v>0</v>
      </c>
      <c r="AA5897" s="21">
        <f t="shared" si="1653"/>
        <v>0</v>
      </c>
      <c r="AB5897" s="21">
        <f t="shared" si="1654"/>
        <v>0</v>
      </c>
      <c r="AC5897" s="21">
        <f t="shared" si="1655"/>
        <v>73.040000000000006</v>
      </c>
      <c r="AD5897" s="21">
        <f t="shared" si="1661"/>
        <v>0</v>
      </c>
      <c r="AE5897" s="21" t="str">
        <f t="shared" si="1656"/>
        <v>9/2/20:00</v>
      </c>
    </row>
    <row r="5898" spans="2:31">
      <c r="B5898" s="37">
        <v>9</v>
      </c>
      <c r="C5898" s="38">
        <v>2</v>
      </c>
      <c r="D5898" s="39">
        <v>21</v>
      </c>
      <c r="E5898" s="17">
        <v>21.1</v>
      </c>
      <c r="F5898" s="17">
        <v>0</v>
      </c>
      <c r="G5898" s="17">
        <v>0</v>
      </c>
      <c r="H5898" s="37">
        <f t="shared" si="1644"/>
        <v>69.98</v>
      </c>
      <c r="I5898" s="37">
        <f>IF(H5898&lt;'Roof Calculator'!$G$8, 1, 0)</f>
        <v>0</v>
      </c>
      <c r="J5898" s="37">
        <f>IF(H5898&gt;='Roof Calculator'!$G$8, 1, 0)</f>
        <v>1</v>
      </c>
      <c r="K5898" s="37">
        <f t="shared" si="1645"/>
        <v>0</v>
      </c>
      <c r="L5898" s="37">
        <f t="shared" si="1646"/>
        <v>69.98</v>
      </c>
      <c r="M5898" s="37">
        <v>0</v>
      </c>
      <c r="N5898" s="37">
        <f t="shared" si="1647"/>
        <v>0</v>
      </c>
      <c r="O5898" s="37">
        <v>0</v>
      </c>
      <c r="P5898" s="37">
        <v>0</v>
      </c>
      <c r="Q5898" s="21">
        <f t="shared" si="1648"/>
        <v>39.790999999999997</v>
      </c>
      <c r="R5898" s="21">
        <f t="shared" si="1657"/>
        <v>245.83333333331234</v>
      </c>
      <c r="S5898" s="21">
        <f t="shared" si="1658"/>
        <v>6.8439889982272062</v>
      </c>
      <c r="T5898" s="21">
        <f t="shared" si="1649"/>
        <v>86.147999999999996</v>
      </c>
      <c r="U5898" s="37">
        <f>VLOOKUP(Time_Zone, 'LSTM LookUp'!$B$5:$D$8, 3, FALSE)</f>
        <v>-75</v>
      </c>
      <c r="V5898" s="21">
        <f t="shared" si="1659"/>
        <v>1.0953661429181394</v>
      </c>
      <c r="W5898" s="21">
        <f t="shared" si="1650"/>
        <v>296.42184153572953</v>
      </c>
      <c r="X5898" s="21">
        <f t="shared" si="1651"/>
        <v>0</v>
      </c>
      <c r="Y5898" s="21">
        <f t="shared" si="1652"/>
        <v>0</v>
      </c>
      <c r="Z5898" s="21">
        <f t="shared" si="1660"/>
        <v>0</v>
      </c>
      <c r="AA5898" s="21">
        <f t="shared" si="1653"/>
        <v>0</v>
      </c>
      <c r="AB5898" s="21">
        <f t="shared" si="1654"/>
        <v>0</v>
      </c>
      <c r="AC5898" s="21">
        <f t="shared" si="1655"/>
        <v>69.98</v>
      </c>
      <c r="AD5898" s="21">
        <f t="shared" si="1661"/>
        <v>0</v>
      </c>
      <c r="AE5898" s="21" t="str">
        <f t="shared" si="1656"/>
        <v>9/2/21:00</v>
      </c>
    </row>
    <row r="5899" spans="2:31">
      <c r="B5899" s="37">
        <v>9</v>
      </c>
      <c r="C5899" s="38">
        <v>2</v>
      </c>
      <c r="D5899" s="39">
        <v>22</v>
      </c>
      <c r="E5899" s="17">
        <v>19.399999999999999</v>
      </c>
      <c r="F5899" s="17">
        <v>0</v>
      </c>
      <c r="G5899" s="17">
        <v>0</v>
      </c>
      <c r="H5899" s="37">
        <f t="shared" si="1644"/>
        <v>66.92</v>
      </c>
      <c r="I5899" s="37">
        <f>IF(H5899&lt;'Roof Calculator'!$G$8, 1, 0)</f>
        <v>0</v>
      </c>
      <c r="J5899" s="37">
        <f>IF(H5899&gt;='Roof Calculator'!$G$8, 1, 0)</f>
        <v>1</v>
      </c>
      <c r="K5899" s="37">
        <f t="shared" si="1645"/>
        <v>0</v>
      </c>
      <c r="L5899" s="37">
        <f t="shared" si="1646"/>
        <v>66.92</v>
      </c>
      <c r="M5899" s="37">
        <v>0</v>
      </c>
      <c r="N5899" s="37">
        <f t="shared" si="1647"/>
        <v>0</v>
      </c>
      <c r="O5899" s="37">
        <v>0</v>
      </c>
      <c r="P5899" s="37">
        <v>0</v>
      </c>
      <c r="Q5899" s="21">
        <f t="shared" si="1648"/>
        <v>39.790999999999997</v>
      </c>
      <c r="R5899" s="21">
        <f t="shared" si="1657"/>
        <v>245.874999999979</v>
      </c>
      <c r="S5899" s="21">
        <f t="shared" si="1658"/>
        <v>6.8282719137750965</v>
      </c>
      <c r="T5899" s="21">
        <f t="shared" si="1649"/>
        <v>86.147999999999996</v>
      </c>
      <c r="U5899" s="37">
        <f>VLOOKUP(Time_Zone, 'LSTM LookUp'!$B$5:$D$8, 3, FALSE)</f>
        <v>-75</v>
      </c>
      <c r="V5899" s="21">
        <f t="shared" si="1659"/>
        <v>1.1096334840452688</v>
      </c>
      <c r="W5899" s="21">
        <f t="shared" si="1650"/>
        <v>311.42540837101132</v>
      </c>
      <c r="X5899" s="21">
        <f t="shared" si="1651"/>
        <v>0</v>
      </c>
      <c r="Y5899" s="21">
        <f t="shared" si="1652"/>
        <v>0</v>
      </c>
      <c r="Z5899" s="21">
        <f t="shared" si="1660"/>
        <v>0</v>
      </c>
      <c r="AA5899" s="21">
        <f t="shared" si="1653"/>
        <v>0</v>
      </c>
      <c r="AB5899" s="21">
        <f t="shared" si="1654"/>
        <v>0</v>
      </c>
      <c r="AC5899" s="21">
        <f t="shared" si="1655"/>
        <v>66.92</v>
      </c>
      <c r="AD5899" s="21">
        <f t="shared" si="1661"/>
        <v>0</v>
      </c>
      <c r="AE5899" s="21" t="str">
        <f t="shared" si="1656"/>
        <v>9/2/22:00</v>
      </c>
    </row>
    <row r="5900" spans="2:31">
      <c r="B5900" s="37">
        <v>9</v>
      </c>
      <c r="C5900" s="38">
        <v>2</v>
      </c>
      <c r="D5900" s="39">
        <v>23</v>
      </c>
      <c r="E5900" s="17">
        <v>19.399999999999999</v>
      </c>
      <c r="F5900" s="17">
        <v>0</v>
      </c>
      <c r="G5900" s="17">
        <v>0</v>
      </c>
      <c r="H5900" s="37">
        <f t="shared" si="1644"/>
        <v>66.92</v>
      </c>
      <c r="I5900" s="37">
        <f>IF(H5900&lt;'Roof Calculator'!$G$8, 1, 0)</f>
        <v>0</v>
      </c>
      <c r="J5900" s="37">
        <f>IF(H5900&gt;='Roof Calculator'!$G$8, 1, 0)</f>
        <v>1</v>
      </c>
      <c r="K5900" s="37">
        <f t="shared" si="1645"/>
        <v>0</v>
      </c>
      <c r="L5900" s="37">
        <f t="shared" si="1646"/>
        <v>66.92</v>
      </c>
      <c r="M5900" s="37">
        <v>0</v>
      </c>
      <c r="N5900" s="37">
        <f t="shared" si="1647"/>
        <v>0</v>
      </c>
      <c r="O5900" s="37">
        <v>0</v>
      </c>
      <c r="P5900" s="37">
        <v>0</v>
      </c>
      <c r="Q5900" s="21">
        <f t="shared" si="1648"/>
        <v>39.790999999999997</v>
      </c>
      <c r="R5900" s="21">
        <f t="shared" si="1657"/>
        <v>245.91666666664565</v>
      </c>
      <c r="S5900" s="21">
        <f t="shared" si="1658"/>
        <v>6.8125518160886607</v>
      </c>
      <c r="T5900" s="21">
        <f t="shared" si="1649"/>
        <v>86.147999999999996</v>
      </c>
      <c r="U5900" s="37">
        <f>VLOOKUP(Time_Zone, 'LSTM LookUp'!$B$5:$D$8, 3, FALSE)</f>
        <v>-75</v>
      </c>
      <c r="V5900" s="21">
        <f t="shared" si="1659"/>
        <v>1.1239089408992897</v>
      </c>
      <c r="W5900" s="21">
        <f t="shared" si="1650"/>
        <v>326.42897723522486</v>
      </c>
      <c r="X5900" s="21">
        <f t="shared" si="1651"/>
        <v>0</v>
      </c>
      <c r="Y5900" s="21">
        <f t="shared" si="1652"/>
        <v>0</v>
      </c>
      <c r="Z5900" s="21">
        <f t="shared" si="1660"/>
        <v>0</v>
      </c>
      <c r="AA5900" s="21">
        <f t="shared" si="1653"/>
        <v>0</v>
      </c>
      <c r="AB5900" s="21">
        <f t="shared" si="1654"/>
        <v>0</v>
      </c>
      <c r="AC5900" s="21">
        <f t="shared" si="1655"/>
        <v>66.92</v>
      </c>
      <c r="AD5900" s="21">
        <f t="shared" si="1661"/>
        <v>0</v>
      </c>
      <c r="AE5900" s="21" t="str">
        <f t="shared" si="1656"/>
        <v>9/2/23:00</v>
      </c>
    </row>
    <row r="5901" spans="2:31">
      <c r="B5901" s="37">
        <v>9</v>
      </c>
      <c r="C5901" s="38">
        <v>2</v>
      </c>
      <c r="D5901" s="39">
        <v>24</v>
      </c>
      <c r="E5901" s="17">
        <v>18.899999999999999</v>
      </c>
      <c r="F5901" s="17">
        <v>0</v>
      </c>
      <c r="G5901" s="17">
        <v>0</v>
      </c>
      <c r="H5901" s="37">
        <f t="shared" si="1644"/>
        <v>66.02</v>
      </c>
      <c r="I5901" s="37">
        <f>IF(H5901&lt;'Roof Calculator'!$G$8, 1, 0)</f>
        <v>0</v>
      </c>
      <c r="J5901" s="37">
        <f>IF(H5901&gt;='Roof Calculator'!$G$8, 1, 0)</f>
        <v>1</v>
      </c>
      <c r="K5901" s="37">
        <f t="shared" si="1645"/>
        <v>0</v>
      </c>
      <c r="L5901" s="37">
        <f t="shared" si="1646"/>
        <v>66.02</v>
      </c>
      <c r="M5901" s="37">
        <v>0</v>
      </c>
      <c r="N5901" s="37">
        <f t="shared" si="1647"/>
        <v>0</v>
      </c>
      <c r="O5901" s="37">
        <v>0</v>
      </c>
      <c r="P5901" s="37">
        <v>0</v>
      </c>
      <c r="Q5901" s="21">
        <f t="shared" si="1648"/>
        <v>39.790999999999997</v>
      </c>
      <c r="R5901" s="21">
        <f t="shared" si="1657"/>
        <v>245.95833333331231</v>
      </c>
      <c r="S5901" s="21">
        <f t="shared" si="1658"/>
        <v>6.7968287123681934</v>
      </c>
      <c r="T5901" s="21">
        <f t="shared" si="1649"/>
        <v>86.147999999999996</v>
      </c>
      <c r="U5901" s="37">
        <f>VLOOKUP(Time_Zone, 'LSTM LookUp'!$B$5:$D$8, 3, FALSE)</f>
        <v>-75</v>
      </c>
      <c r="V5901" s="21">
        <f t="shared" si="1659"/>
        <v>1.1381924881760139</v>
      </c>
      <c r="W5901" s="21">
        <f t="shared" si="1650"/>
        <v>341.43254812204407</v>
      </c>
      <c r="X5901" s="21">
        <f t="shared" si="1651"/>
        <v>0</v>
      </c>
      <c r="Y5901" s="21">
        <f t="shared" si="1652"/>
        <v>0</v>
      </c>
      <c r="Z5901" s="21">
        <f t="shared" si="1660"/>
        <v>0</v>
      </c>
      <c r="AA5901" s="21">
        <f t="shared" si="1653"/>
        <v>0</v>
      </c>
      <c r="AB5901" s="21">
        <f t="shared" si="1654"/>
        <v>0</v>
      </c>
      <c r="AC5901" s="21">
        <f t="shared" si="1655"/>
        <v>66.02</v>
      </c>
      <c r="AD5901" s="21">
        <f t="shared" si="1661"/>
        <v>0</v>
      </c>
      <c r="AE5901" s="21" t="str">
        <f t="shared" si="1656"/>
        <v>9/2/24:00</v>
      </c>
    </row>
    <row r="5902" spans="2:31">
      <c r="B5902" s="37">
        <v>9</v>
      </c>
      <c r="C5902" s="38">
        <v>3</v>
      </c>
      <c r="D5902" s="39">
        <v>1</v>
      </c>
      <c r="E5902" s="17">
        <v>18.899999999999999</v>
      </c>
      <c r="F5902" s="17">
        <v>0</v>
      </c>
      <c r="G5902" s="17">
        <v>0</v>
      </c>
      <c r="H5902" s="37">
        <f t="shared" si="1644"/>
        <v>66.02</v>
      </c>
      <c r="I5902" s="37">
        <f>IF(H5902&lt;'Roof Calculator'!$G$8, 1, 0)</f>
        <v>0</v>
      </c>
      <c r="J5902" s="37">
        <f>IF(H5902&gt;='Roof Calculator'!$G$8, 1, 0)</f>
        <v>1</v>
      </c>
      <c r="K5902" s="37">
        <f t="shared" si="1645"/>
        <v>0</v>
      </c>
      <c r="L5902" s="37">
        <f t="shared" si="1646"/>
        <v>66.02</v>
      </c>
      <c r="M5902" s="37">
        <v>0</v>
      </c>
      <c r="N5902" s="37">
        <f t="shared" si="1647"/>
        <v>0</v>
      </c>
      <c r="O5902" s="37">
        <v>0</v>
      </c>
      <c r="P5902" s="37">
        <v>0</v>
      </c>
      <c r="Q5902" s="21">
        <f t="shared" si="1648"/>
        <v>39.790999999999997</v>
      </c>
      <c r="R5902" s="21">
        <f t="shared" si="1657"/>
        <v>245.99999999997897</v>
      </c>
      <c r="S5902" s="21">
        <f t="shared" si="1658"/>
        <v>6.7811026098134866</v>
      </c>
      <c r="T5902" s="21">
        <f t="shared" si="1649"/>
        <v>86.147999999999996</v>
      </c>
      <c r="U5902" s="37">
        <f>VLOOKUP(Time_Zone, 'LSTM LookUp'!$B$5:$D$8, 3, FALSE)</f>
        <v>-75</v>
      </c>
      <c r="V5902" s="21">
        <f t="shared" si="1659"/>
        <v>1.1524841005492914</v>
      </c>
      <c r="W5902" s="21">
        <f t="shared" si="1650"/>
        <v>-3.563878974862682</v>
      </c>
      <c r="X5902" s="21">
        <f t="shared" si="1651"/>
        <v>0</v>
      </c>
      <c r="Y5902" s="21">
        <f t="shared" si="1652"/>
        <v>0</v>
      </c>
      <c r="Z5902" s="21">
        <f t="shared" si="1660"/>
        <v>0</v>
      </c>
      <c r="AA5902" s="21">
        <f t="shared" si="1653"/>
        <v>0</v>
      </c>
      <c r="AB5902" s="21">
        <f t="shared" si="1654"/>
        <v>0</v>
      </c>
      <c r="AC5902" s="21">
        <f t="shared" si="1655"/>
        <v>66.02</v>
      </c>
      <c r="AD5902" s="21">
        <f t="shared" si="1661"/>
        <v>0</v>
      </c>
      <c r="AE5902" s="21" t="str">
        <f t="shared" si="1656"/>
        <v>9/3/1:00</v>
      </c>
    </row>
    <row r="5903" spans="2:31">
      <c r="B5903" s="37">
        <v>9</v>
      </c>
      <c r="C5903" s="38">
        <v>3</v>
      </c>
      <c r="D5903" s="39">
        <v>2</v>
      </c>
      <c r="E5903" s="17">
        <v>18.899999999999999</v>
      </c>
      <c r="F5903" s="17">
        <v>0</v>
      </c>
      <c r="G5903" s="17">
        <v>0</v>
      </c>
      <c r="H5903" s="37">
        <f t="shared" si="1644"/>
        <v>66.02</v>
      </c>
      <c r="I5903" s="37">
        <f>IF(H5903&lt;'Roof Calculator'!$G$8, 1, 0)</f>
        <v>0</v>
      </c>
      <c r="J5903" s="37">
        <f>IF(H5903&gt;='Roof Calculator'!$G$8, 1, 0)</f>
        <v>1</v>
      </c>
      <c r="K5903" s="37">
        <f t="shared" si="1645"/>
        <v>0</v>
      </c>
      <c r="L5903" s="37">
        <f t="shared" si="1646"/>
        <v>66.02</v>
      </c>
      <c r="M5903" s="37">
        <v>0</v>
      </c>
      <c r="N5903" s="37">
        <f t="shared" si="1647"/>
        <v>0</v>
      </c>
      <c r="O5903" s="37">
        <v>0</v>
      </c>
      <c r="P5903" s="37">
        <v>0</v>
      </c>
      <c r="Q5903" s="21">
        <f t="shared" si="1648"/>
        <v>39.790999999999997</v>
      </c>
      <c r="R5903" s="21">
        <f t="shared" si="1657"/>
        <v>246.04166666664563</v>
      </c>
      <c r="S5903" s="21">
        <f t="shared" si="1658"/>
        <v>6.7653735156238941</v>
      </c>
      <c r="T5903" s="21">
        <f t="shared" si="1649"/>
        <v>86.147999999999996</v>
      </c>
      <c r="U5903" s="37">
        <f>VLOOKUP(Time_Zone, 'LSTM LookUp'!$B$5:$D$8, 3, FALSE)</f>
        <v>-75</v>
      </c>
      <c r="V5903" s="21">
        <f t="shared" si="1659"/>
        <v>1.1667837526709737</v>
      </c>
      <c r="W5903" s="21">
        <f t="shared" si="1650"/>
        <v>11.439695938167747</v>
      </c>
      <c r="X5903" s="21">
        <f t="shared" si="1651"/>
        <v>0</v>
      </c>
      <c r="Y5903" s="21">
        <f t="shared" si="1652"/>
        <v>0</v>
      </c>
      <c r="Z5903" s="21">
        <f t="shared" si="1660"/>
        <v>0</v>
      </c>
      <c r="AA5903" s="21">
        <f t="shared" si="1653"/>
        <v>0</v>
      </c>
      <c r="AB5903" s="21">
        <f t="shared" si="1654"/>
        <v>0</v>
      </c>
      <c r="AC5903" s="21">
        <f t="shared" si="1655"/>
        <v>66.02</v>
      </c>
      <c r="AD5903" s="21">
        <f t="shared" si="1661"/>
        <v>0</v>
      </c>
      <c r="AE5903" s="21" t="str">
        <f t="shared" si="1656"/>
        <v>9/3/2:00</v>
      </c>
    </row>
    <row r="5904" spans="2:31">
      <c r="B5904" s="37">
        <v>9</v>
      </c>
      <c r="C5904" s="38">
        <v>3</v>
      </c>
      <c r="D5904" s="39">
        <v>3</v>
      </c>
      <c r="E5904" s="17">
        <v>18.899999999999999</v>
      </c>
      <c r="F5904" s="17">
        <v>0</v>
      </c>
      <c r="G5904" s="17">
        <v>0</v>
      </c>
      <c r="H5904" s="37">
        <f t="shared" si="1644"/>
        <v>66.02</v>
      </c>
      <c r="I5904" s="37">
        <f>IF(H5904&lt;'Roof Calculator'!$G$8, 1, 0)</f>
        <v>0</v>
      </c>
      <c r="J5904" s="37">
        <f>IF(H5904&gt;='Roof Calculator'!$G$8, 1, 0)</f>
        <v>1</v>
      </c>
      <c r="K5904" s="37">
        <f t="shared" si="1645"/>
        <v>0</v>
      </c>
      <c r="L5904" s="37">
        <f t="shared" si="1646"/>
        <v>66.02</v>
      </c>
      <c r="M5904" s="37">
        <v>0</v>
      </c>
      <c r="N5904" s="37">
        <f t="shared" si="1647"/>
        <v>0</v>
      </c>
      <c r="O5904" s="37">
        <v>0</v>
      </c>
      <c r="P5904" s="37">
        <v>0</v>
      </c>
      <c r="Q5904" s="21">
        <f t="shared" si="1648"/>
        <v>39.790999999999997</v>
      </c>
      <c r="R5904" s="21">
        <f t="shared" si="1657"/>
        <v>246.08333333331228</v>
      </c>
      <c r="S5904" s="21">
        <f t="shared" si="1658"/>
        <v>6.7496414369982416</v>
      </c>
      <c r="T5904" s="21">
        <f t="shared" si="1649"/>
        <v>86.147999999999996</v>
      </c>
      <c r="U5904" s="37">
        <f>VLOOKUP(Time_Zone, 'LSTM LookUp'!$B$5:$D$8, 3, FALSE)</f>
        <v>-75</v>
      </c>
      <c r="V5904" s="21">
        <f t="shared" si="1659"/>
        <v>1.1810914191710746</v>
      </c>
      <c r="W5904" s="21">
        <f t="shared" si="1650"/>
        <v>26.443272854792745</v>
      </c>
      <c r="X5904" s="21">
        <f t="shared" si="1651"/>
        <v>0</v>
      </c>
      <c r="Y5904" s="21">
        <f t="shared" si="1652"/>
        <v>0</v>
      </c>
      <c r="Z5904" s="21">
        <f t="shared" si="1660"/>
        <v>0</v>
      </c>
      <c r="AA5904" s="21">
        <f t="shared" si="1653"/>
        <v>0</v>
      </c>
      <c r="AB5904" s="21">
        <f t="shared" si="1654"/>
        <v>0</v>
      </c>
      <c r="AC5904" s="21">
        <f t="shared" si="1655"/>
        <v>66.02</v>
      </c>
      <c r="AD5904" s="21">
        <f t="shared" si="1661"/>
        <v>0</v>
      </c>
      <c r="AE5904" s="21" t="str">
        <f t="shared" si="1656"/>
        <v>9/3/3:00</v>
      </c>
    </row>
    <row r="5905" spans="2:31">
      <c r="B5905" s="37">
        <v>9</v>
      </c>
      <c r="C5905" s="38">
        <v>3</v>
      </c>
      <c r="D5905" s="39">
        <v>4</v>
      </c>
      <c r="E5905" s="17">
        <v>18.899999999999999</v>
      </c>
      <c r="F5905" s="17">
        <v>0</v>
      </c>
      <c r="G5905" s="17">
        <v>0</v>
      </c>
      <c r="H5905" s="37">
        <f t="shared" si="1644"/>
        <v>66.02</v>
      </c>
      <c r="I5905" s="37">
        <f>IF(H5905&lt;'Roof Calculator'!$G$8, 1, 0)</f>
        <v>0</v>
      </c>
      <c r="J5905" s="37">
        <f>IF(H5905&gt;='Roof Calculator'!$G$8, 1, 0)</f>
        <v>1</v>
      </c>
      <c r="K5905" s="37">
        <f t="shared" si="1645"/>
        <v>0</v>
      </c>
      <c r="L5905" s="37">
        <f t="shared" si="1646"/>
        <v>66.02</v>
      </c>
      <c r="M5905" s="37">
        <v>0</v>
      </c>
      <c r="N5905" s="37">
        <f t="shared" si="1647"/>
        <v>0</v>
      </c>
      <c r="O5905" s="37">
        <v>0</v>
      </c>
      <c r="P5905" s="37">
        <v>0</v>
      </c>
      <c r="Q5905" s="21">
        <f t="shared" si="1648"/>
        <v>39.790999999999997</v>
      </c>
      <c r="R5905" s="21">
        <f t="shared" si="1657"/>
        <v>246.12499999997894</v>
      </c>
      <c r="S5905" s="21">
        <f t="shared" si="1658"/>
        <v>6.7339063811349371</v>
      </c>
      <c r="T5905" s="21">
        <f t="shared" si="1649"/>
        <v>86.147999999999996</v>
      </c>
      <c r="U5905" s="37">
        <f>VLOOKUP(Time_Zone, 'LSTM LookUp'!$B$5:$D$8, 3, FALSE)</f>
        <v>-75</v>
      </c>
      <c r="V5905" s="21">
        <f t="shared" si="1659"/>
        <v>1.1954070746577048</v>
      </c>
      <c r="W5905" s="21">
        <f t="shared" si="1650"/>
        <v>41.44685176866443</v>
      </c>
      <c r="X5905" s="21">
        <f t="shared" si="1651"/>
        <v>0</v>
      </c>
      <c r="Y5905" s="21">
        <f t="shared" si="1652"/>
        <v>0</v>
      </c>
      <c r="Z5905" s="21">
        <f t="shared" si="1660"/>
        <v>0</v>
      </c>
      <c r="AA5905" s="21">
        <f t="shared" si="1653"/>
        <v>0</v>
      </c>
      <c r="AB5905" s="21">
        <f t="shared" si="1654"/>
        <v>0</v>
      </c>
      <c r="AC5905" s="21">
        <f t="shared" si="1655"/>
        <v>66.02</v>
      </c>
      <c r="AD5905" s="21">
        <f t="shared" si="1661"/>
        <v>0</v>
      </c>
      <c r="AE5905" s="21" t="str">
        <f t="shared" si="1656"/>
        <v>9/3/4:00</v>
      </c>
    </row>
    <row r="5906" spans="2:31">
      <c r="B5906" s="37">
        <v>9</v>
      </c>
      <c r="C5906" s="38">
        <v>3</v>
      </c>
      <c r="D5906" s="39">
        <v>5</v>
      </c>
      <c r="E5906" s="17">
        <v>18.899999999999999</v>
      </c>
      <c r="F5906" s="17">
        <v>0</v>
      </c>
      <c r="G5906" s="17">
        <v>0</v>
      </c>
      <c r="H5906" s="37">
        <f t="shared" si="1644"/>
        <v>66.02</v>
      </c>
      <c r="I5906" s="37">
        <f>IF(H5906&lt;'Roof Calculator'!$G$8, 1, 0)</f>
        <v>0</v>
      </c>
      <c r="J5906" s="37">
        <f>IF(H5906&gt;='Roof Calculator'!$G$8, 1, 0)</f>
        <v>1</v>
      </c>
      <c r="K5906" s="37">
        <f t="shared" si="1645"/>
        <v>0</v>
      </c>
      <c r="L5906" s="37">
        <f t="shared" si="1646"/>
        <v>66.02</v>
      </c>
      <c r="M5906" s="37">
        <v>0</v>
      </c>
      <c r="N5906" s="37">
        <f t="shared" si="1647"/>
        <v>0</v>
      </c>
      <c r="O5906" s="37">
        <v>0</v>
      </c>
      <c r="P5906" s="37">
        <v>0</v>
      </c>
      <c r="Q5906" s="21">
        <f t="shared" si="1648"/>
        <v>39.790999999999997</v>
      </c>
      <c r="R5906" s="21">
        <f t="shared" si="1657"/>
        <v>246.1666666666456</v>
      </c>
      <c r="S5906" s="21">
        <f t="shared" si="1658"/>
        <v>6.7181683552319171</v>
      </c>
      <c r="T5906" s="21">
        <f t="shared" si="1649"/>
        <v>86.147999999999996</v>
      </c>
      <c r="U5906" s="37">
        <f>VLOOKUP(Time_Zone, 'LSTM LookUp'!$B$5:$D$8, 3, FALSE)</f>
        <v>-75</v>
      </c>
      <c r="V5906" s="21">
        <f t="shared" si="1659"/>
        <v>1.2097306937171739</v>
      </c>
      <c r="W5906" s="21">
        <f t="shared" si="1650"/>
        <v>56.450432673429276</v>
      </c>
      <c r="X5906" s="21">
        <f t="shared" si="1651"/>
        <v>0</v>
      </c>
      <c r="Y5906" s="21">
        <f t="shared" si="1652"/>
        <v>0</v>
      </c>
      <c r="Z5906" s="21">
        <f t="shared" si="1660"/>
        <v>0</v>
      </c>
      <c r="AA5906" s="21">
        <f t="shared" si="1653"/>
        <v>0</v>
      </c>
      <c r="AB5906" s="21">
        <f t="shared" si="1654"/>
        <v>0</v>
      </c>
      <c r="AC5906" s="21">
        <f t="shared" si="1655"/>
        <v>66.02</v>
      </c>
      <c r="AD5906" s="21">
        <f t="shared" si="1661"/>
        <v>0</v>
      </c>
      <c r="AE5906" s="21" t="str">
        <f t="shared" si="1656"/>
        <v>9/3/5:00</v>
      </c>
    </row>
    <row r="5907" spans="2:31">
      <c r="B5907" s="37">
        <v>9</v>
      </c>
      <c r="C5907" s="38">
        <v>3</v>
      </c>
      <c r="D5907" s="39">
        <v>6</v>
      </c>
      <c r="E5907" s="17">
        <v>17.8</v>
      </c>
      <c r="F5907" s="17">
        <v>0</v>
      </c>
      <c r="G5907" s="17">
        <v>0</v>
      </c>
      <c r="H5907" s="37">
        <f t="shared" si="1644"/>
        <v>64.040000000000006</v>
      </c>
      <c r="I5907" s="37">
        <f>IF(H5907&lt;'Roof Calculator'!$G$8, 1, 0)</f>
        <v>0</v>
      </c>
      <c r="J5907" s="37">
        <f>IF(H5907&gt;='Roof Calculator'!$G$8, 1, 0)</f>
        <v>1</v>
      </c>
      <c r="K5907" s="37">
        <f t="shared" si="1645"/>
        <v>0</v>
      </c>
      <c r="L5907" s="37">
        <f t="shared" si="1646"/>
        <v>64.040000000000006</v>
      </c>
      <c r="M5907" s="37">
        <v>0</v>
      </c>
      <c r="N5907" s="37">
        <f t="shared" si="1647"/>
        <v>0</v>
      </c>
      <c r="O5907" s="37">
        <v>0</v>
      </c>
      <c r="P5907" s="37">
        <v>0</v>
      </c>
      <c r="Q5907" s="21">
        <f t="shared" si="1648"/>
        <v>39.790999999999997</v>
      </c>
      <c r="R5907" s="21">
        <f t="shared" si="1657"/>
        <v>246.20833333331225</v>
      </c>
      <c r="S5907" s="21">
        <f t="shared" si="1658"/>
        <v>6.7024273664865888</v>
      </c>
      <c r="T5907" s="21">
        <f t="shared" si="1649"/>
        <v>86.147999999999996</v>
      </c>
      <c r="U5907" s="37">
        <f>VLOOKUP(Time_Zone, 'LSTM LookUp'!$B$5:$D$8, 3, FALSE)</f>
        <v>-75</v>
      </c>
      <c r="V5907" s="21">
        <f t="shared" si="1659"/>
        <v>1.2240622509140926</v>
      </c>
      <c r="W5907" s="21">
        <f t="shared" si="1650"/>
        <v>71.454015562728557</v>
      </c>
      <c r="X5907" s="21">
        <f t="shared" si="1651"/>
        <v>0</v>
      </c>
      <c r="Y5907" s="21">
        <f t="shared" si="1652"/>
        <v>0</v>
      </c>
      <c r="Z5907" s="21">
        <f t="shared" si="1660"/>
        <v>0</v>
      </c>
      <c r="AA5907" s="21">
        <f t="shared" si="1653"/>
        <v>0</v>
      </c>
      <c r="AB5907" s="21">
        <f t="shared" si="1654"/>
        <v>0</v>
      </c>
      <c r="AC5907" s="21">
        <f t="shared" si="1655"/>
        <v>64.040000000000006</v>
      </c>
      <c r="AD5907" s="21">
        <f t="shared" si="1661"/>
        <v>0</v>
      </c>
      <c r="AE5907" s="21" t="str">
        <f t="shared" si="1656"/>
        <v>9/3/6:00</v>
      </c>
    </row>
    <row r="5908" spans="2:31">
      <c r="B5908" s="37">
        <v>9</v>
      </c>
      <c r="C5908" s="38">
        <v>3</v>
      </c>
      <c r="D5908" s="39">
        <v>7</v>
      </c>
      <c r="E5908" s="17">
        <v>18.899999999999999</v>
      </c>
      <c r="F5908" s="17">
        <v>6</v>
      </c>
      <c r="G5908" s="17">
        <v>89</v>
      </c>
      <c r="H5908" s="37">
        <f t="shared" si="1644"/>
        <v>66.02</v>
      </c>
      <c r="I5908" s="37">
        <f>IF(H5908&lt;'Roof Calculator'!$G$8, 1, 0)</f>
        <v>0</v>
      </c>
      <c r="J5908" s="37">
        <f>IF(H5908&gt;='Roof Calculator'!$G$8, 1, 0)</f>
        <v>1</v>
      </c>
      <c r="K5908" s="37">
        <f t="shared" si="1645"/>
        <v>0</v>
      </c>
      <c r="L5908" s="37">
        <f t="shared" si="1646"/>
        <v>66.02</v>
      </c>
      <c r="M5908" s="37">
        <v>0</v>
      </c>
      <c r="N5908" s="37">
        <f t="shared" si="1647"/>
        <v>6</v>
      </c>
      <c r="O5908" s="37">
        <v>0</v>
      </c>
      <c r="P5908" s="37">
        <v>0</v>
      </c>
      <c r="Q5908" s="21">
        <f t="shared" si="1648"/>
        <v>39.790999999999997</v>
      </c>
      <c r="R5908" s="21">
        <f t="shared" si="1657"/>
        <v>246.24999999997891</v>
      </c>
      <c r="S5908" s="21">
        <f t="shared" si="1658"/>
        <v>6.6866834220959452</v>
      </c>
      <c r="T5908" s="21">
        <f t="shared" si="1649"/>
        <v>86.147999999999996</v>
      </c>
      <c r="U5908" s="37">
        <f>VLOOKUP(Time_Zone, 'LSTM LookUp'!$B$5:$D$8, 3, FALSE)</f>
        <v>-75</v>
      </c>
      <c r="V5908" s="21">
        <f t="shared" si="1659"/>
        <v>1.2384017207913245</v>
      </c>
      <c r="W5908" s="21">
        <f t="shared" si="1650"/>
        <v>86.457600430197829</v>
      </c>
      <c r="X5908" s="21">
        <f t="shared" si="1651"/>
        <v>10.828948368937896</v>
      </c>
      <c r="Y5908" s="21">
        <f t="shared" si="1652"/>
        <v>16.828948368937894</v>
      </c>
      <c r="Z5908" s="21">
        <f t="shared" si="1660"/>
        <v>5.3344827048324133</v>
      </c>
      <c r="AA5908" s="21">
        <f t="shared" si="1653"/>
        <v>0</v>
      </c>
      <c r="AB5908" s="21">
        <f t="shared" si="1654"/>
        <v>5.3344827048324133</v>
      </c>
      <c r="AC5908" s="21">
        <f t="shared" si="1655"/>
        <v>66.02</v>
      </c>
      <c r="AD5908" s="21">
        <f t="shared" si="1661"/>
        <v>5.3344827048324133</v>
      </c>
      <c r="AE5908" s="21" t="str">
        <f t="shared" si="1656"/>
        <v>9/3/7:00</v>
      </c>
    </row>
    <row r="5909" spans="2:31">
      <c r="B5909" s="37">
        <v>9</v>
      </c>
      <c r="C5909" s="38">
        <v>3</v>
      </c>
      <c r="D5909" s="39">
        <v>8</v>
      </c>
      <c r="E5909" s="17">
        <v>19.399999999999999</v>
      </c>
      <c r="F5909" s="17">
        <v>108</v>
      </c>
      <c r="G5909" s="17">
        <v>271</v>
      </c>
      <c r="H5909" s="37">
        <f t="shared" si="1644"/>
        <v>66.92</v>
      </c>
      <c r="I5909" s="37">
        <f>IF(H5909&lt;'Roof Calculator'!$G$8, 1, 0)</f>
        <v>0</v>
      </c>
      <c r="J5909" s="37">
        <f>IF(H5909&gt;='Roof Calculator'!$G$8, 1, 0)</f>
        <v>1</v>
      </c>
      <c r="K5909" s="37">
        <f t="shared" si="1645"/>
        <v>0</v>
      </c>
      <c r="L5909" s="37">
        <f t="shared" si="1646"/>
        <v>66.92</v>
      </c>
      <c r="M5909" s="37">
        <v>0</v>
      </c>
      <c r="N5909" s="37">
        <f t="shared" si="1647"/>
        <v>108</v>
      </c>
      <c r="O5909" s="37">
        <v>0</v>
      </c>
      <c r="P5909" s="37">
        <v>0</v>
      </c>
      <c r="Q5909" s="21">
        <f t="shared" si="1648"/>
        <v>39.790999999999997</v>
      </c>
      <c r="R5909" s="21">
        <f t="shared" si="1657"/>
        <v>246.29166666664557</v>
      </c>
      <c r="S5909" s="21">
        <f t="shared" si="1658"/>
        <v>6.6709365292564984</v>
      </c>
      <c r="T5909" s="21">
        <f t="shared" si="1649"/>
        <v>86.147999999999996</v>
      </c>
      <c r="U5909" s="37">
        <f>VLOOKUP(Time_Zone, 'LSTM LookUp'!$B$5:$D$8, 3, FALSE)</f>
        <v>-75</v>
      </c>
      <c r="V5909" s="21">
        <f t="shared" si="1659"/>
        <v>1.2527490778700852</v>
      </c>
      <c r="W5909" s="21">
        <f t="shared" si="1650"/>
        <v>101.46118726946753</v>
      </c>
      <c r="X5909" s="21">
        <f t="shared" si="1651"/>
        <v>-20.948785142547912</v>
      </c>
      <c r="Y5909" s="21">
        <f t="shared" si="1652"/>
        <v>87.051214857452095</v>
      </c>
      <c r="Z5909" s="21">
        <f t="shared" si="1660"/>
        <v>27.593714705836732</v>
      </c>
      <c r="AA5909" s="21">
        <f t="shared" si="1653"/>
        <v>0</v>
      </c>
      <c r="AB5909" s="21">
        <f t="shared" si="1654"/>
        <v>27.593714705836732</v>
      </c>
      <c r="AC5909" s="21">
        <f t="shared" si="1655"/>
        <v>66.92</v>
      </c>
      <c r="AD5909" s="21">
        <f t="shared" si="1661"/>
        <v>27.593714705836732</v>
      </c>
      <c r="AE5909" s="21" t="str">
        <f t="shared" si="1656"/>
        <v>9/3/8:00</v>
      </c>
    </row>
    <row r="5910" spans="2:31">
      <c r="B5910" s="37">
        <v>9</v>
      </c>
      <c r="C5910" s="38">
        <v>3</v>
      </c>
      <c r="D5910" s="39">
        <v>9</v>
      </c>
      <c r="E5910" s="17">
        <v>21.1</v>
      </c>
      <c r="F5910" s="17">
        <v>140</v>
      </c>
      <c r="G5910" s="17">
        <v>481</v>
      </c>
      <c r="H5910" s="37">
        <f t="shared" ref="H5910:H5973" si="1662">E5910*9/5+32</f>
        <v>69.98</v>
      </c>
      <c r="I5910" s="37">
        <f>IF(H5910&lt;'Roof Calculator'!$G$8, 1, 0)</f>
        <v>0</v>
      </c>
      <c r="J5910" s="37">
        <f>IF(H5910&gt;='Roof Calculator'!$G$8, 1, 0)</f>
        <v>1</v>
      </c>
      <c r="K5910" s="37">
        <f t="shared" ref="K5910:K5973" si="1663">I5910*H5910</f>
        <v>0</v>
      </c>
      <c r="L5910" s="37">
        <f t="shared" ref="L5910:L5973" si="1664">J5910*H5910</f>
        <v>69.98</v>
      </c>
      <c r="M5910" s="37">
        <v>0</v>
      </c>
      <c r="N5910" s="37">
        <f t="shared" ref="N5910:N5973" si="1665">F5910*(180-M5910)/180</f>
        <v>140</v>
      </c>
      <c r="O5910" s="37">
        <v>0</v>
      </c>
      <c r="P5910" s="37">
        <v>0</v>
      </c>
      <c r="Q5910" s="21">
        <f t="shared" ref="Q5910:Q5973" si="1666">Latitude</f>
        <v>39.790999999999997</v>
      </c>
      <c r="R5910" s="21">
        <f t="shared" si="1657"/>
        <v>246.33333333331223</v>
      </c>
      <c r="S5910" s="21">
        <f t="shared" si="1658"/>
        <v>6.655186695164284</v>
      </c>
      <c r="T5910" s="21">
        <f t="shared" ref="T5910:T5973" si="1667">Longitude</f>
        <v>86.147999999999996</v>
      </c>
      <c r="U5910" s="37">
        <f>VLOOKUP(Time_Zone, 'LSTM LookUp'!$B$5:$D$8, 3, FALSE)</f>
        <v>-75</v>
      </c>
      <c r="V5910" s="21">
        <f t="shared" si="1659"/>
        <v>1.2671042966500035</v>
      </c>
      <c r="W5910" s="21">
        <f t="shared" ref="W5910:W5973" si="1668">15*((D5910+(4*(T5910-U5910)+V5910)/60)-12)</f>
        <v>116.4647760741625</v>
      </c>
      <c r="X5910" s="21">
        <f t="shared" ref="X5910:X5973" si="1669">G5910*(SIN(S5910*PI()/180)*SIN(Q5910*PI()/180)*COS(O5910*PI()/180)-SIN(S5910*PI()/180)*COS(Q5910*PI()/180)*SIN(O5910*PI()/180)*COS(P5910*PI()/180)+COS(S5910*PI()/180)*COS(Q5910*PI()/180)*COS(O5910*PI()/180)*COS(W5910*PI()/180)+COS(S5910*PI()/180)*SIN(Q5910*PI()/180)*SIN(O5910*PI()/180)*COS(P5910*PI()/180)*COS(W5910*PI()/180)+COS(S5910*PI()/180)*SIN(P5910*PI()/180)*SIN(W5910*PI()/180)*SIN(O5910*PI()/180))</f>
        <v>-127.9220594426688</v>
      </c>
      <c r="Y5910" s="21">
        <f t="shared" ref="Y5910:Y5973" si="1670">X5910+N5910</f>
        <v>12.077940557331203</v>
      </c>
      <c r="Z5910" s="21">
        <f t="shared" si="1660"/>
        <v>3.8284962078794189</v>
      </c>
      <c r="AA5910" s="21">
        <f t="shared" ref="AA5910:AA5973" si="1671">Z5910*I5910</f>
        <v>0</v>
      </c>
      <c r="AB5910" s="21">
        <f t="shared" ref="AB5910:AB5973" si="1672">Z5910*J5910</f>
        <v>3.8284962078794189</v>
      </c>
      <c r="AC5910" s="21">
        <f t="shared" ref="AC5910:AC5973" si="1673">L5910</f>
        <v>69.98</v>
      </c>
      <c r="AD5910" s="21">
        <f t="shared" si="1661"/>
        <v>3.8284962078794189</v>
      </c>
      <c r="AE5910" s="21" t="str">
        <f t="shared" ref="AE5910:AE5973" si="1674">CONCATENATE(B5910, "/", C5910, "/", D5910,":00")</f>
        <v>9/3/9:00</v>
      </c>
    </row>
    <row r="5911" spans="2:31">
      <c r="B5911" s="37">
        <v>9</v>
      </c>
      <c r="C5911" s="38">
        <v>3</v>
      </c>
      <c r="D5911" s="39">
        <v>10</v>
      </c>
      <c r="E5911" s="17">
        <v>23.9</v>
      </c>
      <c r="F5911" s="17">
        <v>150</v>
      </c>
      <c r="G5911" s="17">
        <v>636</v>
      </c>
      <c r="H5911" s="37">
        <f t="shared" si="1662"/>
        <v>75.02</v>
      </c>
      <c r="I5911" s="37">
        <f>IF(H5911&lt;'Roof Calculator'!$G$8, 1, 0)</f>
        <v>0</v>
      </c>
      <c r="J5911" s="37">
        <f>IF(H5911&gt;='Roof Calculator'!$G$8, 1, 0)</f>
        <v>1</v>
      </c>
      <c r="K5911" s="37">
        <f t="shared" si="1663"/>
        <v>0</v>
      </c>
      <c r="L5911" s="37">
        <f t="shared" si="1664"/>
        <v>75.02</v>
      </c>
      <c r="M5911" s="37">
        <v>0</v>
      </c>
      <c r="N5911" s="37">
        <f t="shared" si="1665"/>
        <v>150</v>
      </c>
      <c r="O5911" s="37">
        <v>0</v>
      </c>
      <c r="P5911" s="37">
        <v>0</v>
      </c>
      <c r="Q5911" s="21">
        <f t="shared" si="1666"/>
        <v>39.790999999999997</v>
      </c>
      <c r="R5911" s="21">
        <f t="shared" ref="R5911:R5974" si="1675">R5910+1/24</f>
        <v>246.37499999997888</v>
      </c>
      <c r="S5911" s="21">
        <f t="shared" ref="S5911:S5974" si="1676">ASIN(SIN(23.45*PI()/180)*SIN((360/365*(R5911-81))*PI()/180))*180/PI()</f>
        <v>6.6394339270148324</v>
      </c>
      <c r="T5911" s="21">
        <f t="shared" si="1667"/>
        <v>86.147999999999996</v>
      </c>
      <c r="U5911" s="37">
        <f>VLOOKUP(Time_Zone, 'LSTM LookUp'!$B$5:$D$8, 3, FALSE)</f>
        <v>-75</v>
      </c>
      <c r="V5911" s="21">
        <f t="shared" ref="V5911:V5974" si="1677">9.87*SIN(2*(360/365*(R5911-81))*PI()/180)-7.53*COS((360/365*(R5911-81))*PI()/180)-1.5*SIN((360/365*(R5911-81))*PI()/180)</f>
        <v>1.2814673516091868</v>
      </c>
      <c r="W5911" s="21">
        <f t="shared" si="1668"/>
        <v>131.46836683790229</v>
      </c>
      <c r="X5911" s="21">
        <f t="shared" si="1669"/>
        <v>-274.38332997836591</v>
      </c>
      <c r="Y5911" s="21">
        <f t="shared" si="1670"/>
        <v>-124.38332997836591</v>
      </c>
      <c r="Z5911" s="21">
        <f t="shared" ref="Z5911:Z5974" si="1678">Y5911/10.764*3.412</f>
        <v>-39.427343170399901</v>
      </c>
      <c r="AA5911" s="21">
        <f t="shared" si="1671"/>
        <v>0</v>
      </c>
      <c r="AB5911" s="21">
        <f t="shared" si="1672"/>
        <v>-39.427343170399901</v>
      </c>
      <c r="AC5911" s="21">
        <f t="shared" si="1673"/>
        <v>75.02</v>
      </c>
      <c r="AD5911" s="21">
        <f t="shared" ref="AD5911:AD5974" si="1679">AB5911</f>
        <v>-39.427343170399901</v>
      </c>
      <c r="AE5911" s="21" t="str">
        <f t="shared" si="1674"/>
        <v>9/3/10:00</v>
      </c>
    </row>
    <row r="5912" spans="2:31">
      <c r="B5912" s="37">
        <v>9</v>
      </c>
      <c r="C5912" s="38">
        <v>3</v>
      </c>
      <c r="D5912" s="39">
        <v>11</v>
      </c>
      <c r="E5912" s="17">
        <v>26.1</v>
      </c>
      <c r="F5912" s="17">
        <v>160</v>
      </c>
      <c r="G5912" s="17">
        <v>709</v>
      </c>
      <c r="H5912" s="37">
        <f t="shared" si="1662"/>
        <v>78.98</v>
      </c>
      <c r="I5912" s="37">
        <f>IF(H5912&lt;'Roof Calculator'!$G$8, 1, 0)</f>
        <v>0</v>
      </c>
      <c r="J5912" s="37">
        <f>IF(H5912&gt;='Roof Calculator'!$G$8, 1, 0)</f>
        <v>1</v>
      </c>
      <c r="K5912" s="37">
        <f t="shared" si="1663"/>
        <v>0</v>
      </c>
      <c r="L5912" s="37">
        <f t="shared" si="1664"/>
        <v>78.98</v>
      </c>
      <c r="M5912" s="37">
        <v>0</v>
      </c>
      <c r="N5912" s="37">
        <f t="shared" si="1665"/>
        <v>160</v>
      </c>
      <c r="O5912" s="37">
        <v>0</v>
      </c>
      <c r="P5912" s="37">
        <v>0</v>
      </c>
      <c r="Q5912" s="21">
        <f t="shared" si="1666"/>
        <v>39.790999999999997</v>
      </c>
      <c r="R5912" s="21">
        <f t="shared" si="1675"/>
        <v>246.41666666664554</v>
      </c>
      <c r="S5912" s="21">
        <f t="shared" si="1676"/>
        <v>6.6236782320032521</v>
      </c>
      <c r="T5912" s="21">
        <f t="shared" si="1667"/>
        <v>86.147999999999996</v>
      </c>
      <c r="U5912" s="37">
        <f>VLOOKUP(Time_Zone, 'LSTM LookUp'!$B$5:$D$8, 3, FALSE)</f>
        <v>-75</v>
      </c>
      <c r="V5912" s="21">
        <f t="shared" si="1677"/>
        <v>1.2958382172042058</v>
      </c>
      <c r="W5912" s="21">
        <f t="shared" si="1668"/>
        <v>146.47195955430107</v>
      </c>
      <c r="X5912" s="21">
        <f t="shared" si="1669"/>
        <v>-398.77012976569551</v>
      </c>
      <c r="Y5912" s="21">
        <f t="shared" si="1670"/>
        <v>-238.77012976569551</v>
      </c>
      <c r="Z5912" s="21">
        <f t="shared" si="1678"/>
        <v>-75.685960865900512</v>
      </c>
      <c r="AA5912" s="21">
        <f t="shared" si="1671"/>
        <v>0</v>
      </c>
      <c r="AB5912" s="21">
        <f t="shared" si="1672"/>
        <v>-75.685960865900512</v>
      </c>
      <c r="AC5912" s="21">
        <f t="shared" si="1673"/>
        <v>78.98</v>
      </c>
      <c r="AD5912" s="21">
        <f t="shared" si="1679"/>
        <v>-75.685960865900512</v>
      </c>
      <c r="AE5912" s="21" t="str">
        <f t="shared" si="1674"/>
        <v>9/3/11:00</v>
      </c>
    </row>
    <row r="5913" spans="2:31">
      <c r="B5913" s="37">
        <v>9</v>
      </c>
      <c r="C5913" s="38">
        <v>3</v>
      </c>
      <c r="D5913" s="39">
        <v>12</v>
      </c>
      <c r="E5913" s="17">
        <v>26.7</v>
      </c>
      <c r="F5913" s="17">
        <v>235</v>
      </c>
      <c r="G5913" s="17">
        <v>627</v>
      </c>
      <c r="H5913" s="37">
        <f t="shared" si="1662"/>
        <v>80.06</v>
      </c>
      <c r="I5913" s="37">
        <f>IF(H5913&lt;'Roof Calculator'!$G$8, 1, 0)</f>
        <v>0</v>
      </c>
      <c r="J5913" s="37">
        <f>IF(H5913&gt;='Roof Calculator'!$G$8, 1, 0)</f>
        <v>1</v>
      </c>
      <c r="K5913" s="37">
        <f t="shared" si="1663"/>
        <v>0</v>
      </c>
      <c r="L5913" s="37">
        <f t="shared" si="1664"/>
        <v>80.06</v>
      </c>
      <c r="M5913" s="37">
        <v>0</v>
      </c>
      <c r="N5913" s="37">
        <f t="shared" si="1665"/>
        <v>235</v>
      </c>
      <c r="O5913" s="37">
        <v>0</v>
      </c>
      <c r="P5913" s="37">
        <v>0</v>
      </c>
      <c r="Q5913" s="21">
        <f t="shared" si="1666"/>
        <v>39.790999999999997</v>
      </c>
      <c r="R5913" s="21">
        <f t="shared" si="1675"/>
        <v>246.4583333333122</v>
      </c>
      <c r="S5913" s="21">
        <f t="shared" si="1676"/>
        <v>6.6079196173241996</v>
      </c>
      <c r="T5913" s="21">
        <f t="shared" si="1667"/>
        <v>86.147999999999996</v>
      </c>
      <c r="U5913" s="37">
        <f>VLOOKUP(Time_Zone, 'LSTM LookUp'!$B$5:$D$8, 3, FALSE)</f>
        <v>-75</v>
      </c>
      <c r="V5913" s="21">
        <f t="shared" si="1677"/>
        <v>1.3102168678701576</v>
      </c>
      <c r="W5913" s="21">
        <f t="shared" si="1668"/>
        <v>161.47555421696754</v>
      </c>
      <c r="X5913" s="21">
        <f t="shared" si="1669"/>
        <v>-407.60411025140905</v>
      </c>
      <c r="Y5913" s="21">
        <f t="shared" si="1670"/>
        <v>-172.60411025140905</v>
      </c>
      <c r="Z5913" s="21">
        <f t="shared" si="1678"/>
        <v>-54.712488310833123</v>
      </c>
      <c r="AA5913" s="21">
        <f t="shared" si="1671"/>
        <v>0</v>
      </c>
      <c r="AB5913" s="21">
        <f t="shared" si="1672"/>
        <v>-54.712488310833123</v>
      </c>
      <c r="AC5913" s="21">
        <f t="shared" si="1673"/>
        <v>80.06</v>
      </c>
      <c r="AD5913" s="21">
        <f t="shared" si="1679"/>
        <v>-54.712488310833123</v>
      </c>
      <c r="AE5913" s="21" t="str">
        <f t="shared" si="1674"/>
        <v>9/3/12:00</v>
      </c>
    </row>
    <row r="5914" spans="2:31">
      <c r="B5914" s="37">
        <v>9</v>
      </c>
      <c r="C5914" s="38">
        <v>3</v>
      </c>
      <c r="D5914" s="39">
        <v>13</v>
      </c>
      <c r="E5914" s="17">
        <v>27.8</v>
      </c>
      <c r="F5914" s="17">
        <v>257</v>
      </c>
      <c r="G5914" s="17">
        <v>613</v>
      </c>
      <c r="H5914" s="37">
        <f t="shared" si="1662"/>
        <v>82.04</v>
      </c>
      <c r="I5914" s="37">
        <f>IF(H5914&lt;'Roof Calculator'!$G$8, 1, 0)</f>
        <v>0</v>
      </c>
      <c r="J5914" s="37">
        <f>IF(H5914&gt;='Roof Calculator'!$G$8, 1, 0)</f>
        <v>1</v>
      </c>
      <c r="K5914" s="37">
        <f t="shared" si="1663"/>
        <v>0</v>
      </c>
      <c r="L5914" s="37">
        <f t="shared" si="1664"/>
        <v>82.04</v>
      </c>
      <c r="M5914" s="37">
        <v>0</v>
      </c>
      <c r="N5914" s="37">
        <f t="shared" si="1665"/>
        <v>257</v>
      </c>
      <c r="O5914" s="37">
        <v>0</v>
      </c>
      <c r="P5914" s="37">
        <v>0</v>
      </c>
      <c r="Q5914" s="21">
        <f t="shared" si="1666"/>
        <v>39.790999999999997</v>
      </c>
      <c r="R5914" s="21">
        <f t="shared" si="1675"/>
        <v>246.49999999997885</v>
      </c>
      <c r="S5914" s="21">
        <f t="shared" si="1676"/>
        <v>6.5921580901717958</v>
      </c>
      <c r="T5914" s="21">
        <f t="shared" si="1667"/>
        <v>86.147999999999996</v>
      </c>
      <c r="U5914" s="37">
        <f>VLOOKUP(Time_Zone, 'LSTM LookUp'!$B$5:$D$8, 3, FALSE)</f>
        <v>-75</v>
      </c>
      <c r="V5914" s="21">
        <f t="shared" si="1677"/>
        <v>1.324603278020813</v>
      </c>
      <c r="W5914" s="21">
        <f t="shared" si="1668"/>
        <v>176.47915081950518</v>
      </c>
      <c r="X5914" s="21">
        <f t="shared" si="1669"/>
        <v>-421.98408713066556</v>
      </c>
      <c r="Y5914" s="21">
        <f t="shared" si="1670"/>
        <v>-164.98408713066556</v>
      </c>
      <c r="Z5914" s="21">
        <f t="shared" si="1678"/>
        <v>-52.2970740700326</v>
      </c>
      <c r="AA5914" s="21">
        <f t="shared" si="1671"/>
        <v>0</v>
      </c>
      <c r="AB5914" s="21">
        <f t="shared" si="1672"/>
        <v>-52.2970740700326</v>
      </c>
      <c r="AC5914" s="21">
        <f t="shared" si="1673"/>
        <v>82.04</v>
      </c>
      <c r="AD5914" s="21">
        <f t="shared" si="1679"/>
        <v>-52.2970740700326</v>
      </c>
      <c r="AE5914" s="21" t="str">
        <f t="shared" si="1674"/>
        <v>9/3/13:00</v>
      </c>
    </row>
    <row r="5915" spans="2:31">
      <c r="B5915" s="37">
        <v>9</v>
      </c>
      <c r="C5915" s="38">
        <v>3</v>
      </c>
      <c r="D5915" s="39">
        <v>14</v>
      </c>
      <c r="E5915" s="17">
        <v>28.3</v>
      </c>
      <c r="F5915" s="17">
        <v>232</v>
      </c>
      <c r="G5915" s="17">
        <v>671</v>
      </c>
      <c r="H5915" s="37">
        <f t="shared" si="1662"/>
        <v>82.94</v>
      </c>
      <c r="I5915" s="37">
        <f>IF(H5915&lt;'Roof Calculator'!$G$8, 1, 0)</f>
        <v>0</v>
      </c>
      <c r="J5915" s="37">
        <f>IF(H5915&gt;='Roof Calculator'!$G$8, 1, 0)</f>
        <v>1</v>
      </c>
      <c r="K5915" s="37">
        <f t="shared" si="1663"/>
        <v>0</v>
      </c>
      <c r="L5915" s="37">
        <f t="shared" si="1664"/>
        <v>82.94</v>
      </c>
      <c r="M5915" s="37">
        <v>0</v>
      </c>
      <c r="N5915" s="37">
        <f t="shared" si="1665"/>
        <v>232</v>
      </c>
      <c r="O5915" s="37">
        <v>0</v>
      </c>
      <c r="P5915" s="37">
        <v>0</v>
      </c>
      <c r="Q5915" s="21">
        <f t="shared" si="1666"/>
        <v>39.790999999999997</v>
      </c>
      <c r="R5915" s="21">
        <f t="shared" si="1675"/>
        <v>246.54166666664551</v>
      </c>
      <c r="S5915" s="21">
        <f t="shared" si="1676"/>
        <v>6.5763936577397191</v>
      </c>
      <c r="T5915" s="21">
        <f t="shared" si="1667"/>
        <v>86.147999999999996</v>
      </c>
      <c r="U5915" s="37">
        <f>VLOOKUP(Time_Zone, 'LSTM LookUp'!$B$5:$D$8, 3, FALSE)</f>
        <v>-75</v>
      </c>
      <c r="V5915" s="21">
        <f t="shared" si="1677"/>
        <v>1.3389974220485628</v>
      </c>
      <c r="W5915" s="21">
        <f t="shared" si="1668"/>
        <v>191.48274935551217</v>
      </c>
      <c r="X5915" s="21">
        <f t="shared" si="1669"/>
        <v>-452.75946263589395</v>
      </c>
      <c r="Y5915" s="21">
        <f t="shared" si="1670"/>
        <v>-220.75946263589395</v>
      </c>
      <c r="Z5915" s="21">
        <f t="shared" si="1678"/>
        <v>-69.976893953332421</v>
      </c>
      <c r="AA5915" s="21">
        <f t="shared" si="1671"/>
        <v>0</v>
      </c>
      <c r="AB5915" s="21">
        <f t="shared" si="1672"/>
        <v>-69.976893953332421</v>
      </c>
      <c r="AC5915" s="21">
        <f t="shared" si="1673"/>
        <v>82.94</v>
      </c>
      <c r="AD5915" s="21">
        <f t="shared" si="1679"/>
        <v>-69.976893953332421</v>
      </c>
      <c r="AE5915" s="21" t="str">
        <f t="shared" si="1674"/>
        <v>9/3/14:00</v>
      </c>
    </row>
    <row r="5916" spans="2:31">
      <c r="B5916" s="37">
        <v>9</v>
      </c>
      <c r="C5916" s="38">
        <v>3</v>
      </c>
      <c r="D5916" s="39">
        <v>15</v>
      </c>
      <c r="E5916" s="17">
        <v>28.9</v>
      </c>
      <c r="F5916" s="17">
        <v>183</v>
      </c>
      <c r="G5916" s="17">
        <v>680</v>
      </c>
      <c r="H5916" s="37">
        <f t="shared" si="1662"/>
        <v>84.02</v>
      </c>
      <c r="I5916" s="37">
        <f>IF(H5916&lt;'Roof Calculator'!$G$8, 1, 0)</f>
        <v>0</v>
      </c>
      <c r="J5916" s="37">
        <f>IF(H5916&gt;='Roof Calculator'!$G$8, 1, 0)</f>
        <v>1</v>
      </c>
      <c r="K5916" s="37">
        <f t="shared" si="1663"/>
        <v>0</v>
      </c>
      <c r="L5916" s="37">
        <f t="shared" si="1664"/>
        <v>84.02</v>
      </c>
      <c r="M5916" s="37">
        <v>0</v>
      </c>
      <c r="N5916" s="37">
        <f t="shared" si="1665"/>
        <v>183</v>
      </c>
      <c r="O5916" s="37">
        <v>0</v>
      </c>
      <c r="P5916" s="37">
        <v>0</v>
      </c>
      <c r="Q5916" s="21">
        <f t="shared" si="1666"/>
        <v>39.790999999999997</v>
      </c>
      <c r="R5916" s="21">
        <f t="shared" si="1675"/>
        <v>246.58333333331217</v>
      </c>
      <c r="S5916" s="21">
        <f t="shared" si="1676"/>
        <v>6.5606263272212013</v>
      </c>
      <c r="T5916" s="21">
        <f t="shared" si="1667"/>
        <v>86.147999999999996</v>
      </c>
      <c r="U5916" s="37">
        <f>VLOOKUP(Time_Zone, 'LSTM LookUp'!$B$5:$D$8, 3, FALSE)</f>
        <v>-75</v>
      </c>
      <c r="V5916" s="21">
        <f t="shared" si="1677"/>
        <v>1.3533992743244911</v>
      </c>
      <c r="W5916" s="21">
        <f t="shared" si="1668"/>
        <v>206.48634981858109</v>
      </c>
      <c r="X5916" s="21">
        <f t="shared" si="1669"/>
        <v>-414.87461673658129</v>
      </c>
      <c r="Y5916" s="21">
        <f t="shared" si="1670"/>
        <v>-231.87461673658129</v>
      </c>
      <c r="Z5916" s="21">
        <f t="shared" si="1678"/>
        <v>-73.500203670124066</v>
      </c>
      <c r="AA5916" s="21">
        <f t="shared" si="1671"/>
        <v>0</v>
      </c>
      <c r="AB5916" s="21">
        <f t="shared" si="1672"/>
        <v>-73.500203670124066</v>
      </c>
      <c r="AC5916" s="21">
        <f t="shared" si="1673"/>
        <v>84.02</v>
      </c>
      <c r="AD5916" s="21">
        <f t="shared" si="1679"/>
        <v>-73.500203670124066</v>
      </c>
      <c r="AE5916" s="21" t="str">
        <f t="shared" si="1674"/>
        <v>9/3/15:00</v>
      </c>
    </row>
    <row r="5917" spans="2:31">
      <c r="B5917" s="37">
        <v>9</v>
      </c>
      <c r="C5917" s="38">
        <v>3</v>
      </c>
      <c r="D5917" s="39">
        <v>16</v>
      </c>
      <c r="E5917" s="17">
        <v>28.9</v>
      </c>
      <c r="F5917" s="17">
        <v>194</v>
      </c>
      <c r="G5917" s="17">
        <v>629</v>
      </c>
      <c r="H5917" s="37">
        <f t="shared" si="1662"/>
        <v>84.02</v>
      </c>
      <c r="I5917" s="37">
        <f>IF(H5917&lt;'Roof Calculator'!$G$8, 1, 0)</f>
        <v>0</v>
      </c>
      <c r="J5917" s="37">
        <f>IF(H5917&gt;='Roof Calculator'!$G$8, 1, 0)</f>
        <v>1</v>
      </c>
      <c r="K5917" s="37">
        <f t="shared" si="1663"/>
        <v>0</v>
      </c>
      <c r="L5917" s="37">
        <f t="shared" si="1664"/>
        <v>84.02</v>
      </c>
      <c r="M5917" s="37">
        <v>0</v>
      </c>
      <c r="N5917" s="37">
        <f t="shared" si="1665"/>
        <v>194</v>
      </c>
      <c r="O5917" s="37">
        <v>0</v>
      </c>
      <c r="P5917" s="37">
        <v>0</v>
      </c>
      <c r="Q5917" s="21">
        <f t="shared" si="1666"/>
        <v>39.790999999999997</v>
      </c>
      <c r="R5917" s="21">
        <f t="shared" si="1675"/>
        <v>246.62499999997883</v>
      </c>
      <c r="S5917" s="21">
        <f t="shared" si="1676"/>
        <v>6.544856105809008</v>
      </c>
      <c r="T5917" s="21">
        <f t="shared" si="1667"/>
        <v>86.147999999999996</v>
      </c>
      <c r="U5917" s="37">
        <f>VLOOKUP(Time_Zone, 'LSTM LookUp'!$B$5:$D$8, 3, FALSE)</f>
        <v>-75</v>
      </c>
      <c r="V5917" s="21">
        <f t="shared" si="1677"/>
        <v>1.3678088091984231</v>
      </c>
      <c r="W5917" s="21">
        <f t="shared" si="1668"/>
        <v>221.48995220229961</v>
      </c>
      <c r="X5917" s="21">
        <f t="shared" si="1669"/>
        <v>-313.7937871040649</v>
      </c>
      <c r="Y5917" s="21">
        <f t="shared" si="1670"/>
        <v>-119.7937871040649</v>
      </c>
      <c r="Z5917" s="21">
        <f t="shared" si="1678"/>
        <v>-37.972538238486571</v>
      </c>
      <c r="AA5917" s="21">
        <f t="shared" si="1671"/>
        <v>0</v>
      </c>
      <c r="AB5917" s="21">
        <f t="shared" si="1672"/>
        <v>-37.972538238486571</v>
      </c>
      <c r="AC5917" s="21">
        <f t="shared" si="1673"/>
        <v>84.02</v>
      </c>
      <c r="AD5917" s="21">
        <f t="shared" si="1679"/>
        <v>-37.972538238486571</v>
      </c>
      <c r="AE5917" s="21" t="str">
        <f t="shared" si="1674"/>
        <v>9/3/16:00</v>
      </c>
    </row>
    <row r="5918" spans="2:31">
      <c r="B5918" s="37">
        <v>9</v>
      </c>
      <c r="C5918" s="38">
        <v>3</v>
      </c>
      <c r="D5918" s="39">
        <v>17</v>
      </c>
      <c r="E5918" s="17">
        <v>28.3</v>
      </c>
      <c r="F5918" s="17">
        <v>232</v>
      </c>
      <c r="G5918" s="17">
        <v>176</v>
      </c>
      <c r="H5918" s="37">
        <f t="shared" si="1662"/>
        <v>82.94</v>
      </c>
      <c r="I5918" s="37">
        <f>IF(H5918&lt;'Roof Calculator'!$G$8, 1, 0)</f>
        <v>0</v>
      </c>
      <c r="J5918" s="37">
        <f>IF(H5918&gt;='Roof Calculator'!$G$8, 1, 0)</f>
        <v>1</v>
      </c>
      <c r="K5918" s="37">
        <f t="shared" si="1663"/>
        <v>0</v>
      </c>
      <c r="L5918" s="37">
        <f t="shared" si="1664"/>
        <v>82.94</v>
      </c>
      <c r="M5918" s="37">
        <v>0</v>
      </c>
      <c r="N5918" s="37">
        <f t="shared" si="1665"/>
        <v>232</v>
      </c>
      <c r="O5918" s="37">
        <v>0</v>
      </c>
      <c r="P5918" s="37">
        <v>0</v>
      </c>
      <c r="Q5918" s="21">
        <f t="shared" si="1666"/>
        <v>39.790999999999997</v>
      </c>
      <c r="R5918" s="21">
        <f t="shared" si="1675"/>
        <v>246.66666666664548</v>
      </c>
      <c r="S5918" s="21">
        <f t="shared" si="1676"/>
        <v>6.5290830006953913</v>
      </c>
      <c r="T5918" s="21">
        <f t="shared" si="1667"/>
        <v>86.147999999999996</v>
      </c>
      <c r="U5918" s="37">
        <f>VLOOKUP(Time_Zone, 'LSTM LookUp'!$B$5:$D$8, 3, FALSE)</f>
        <v>-75</v>
      </c>
      <c r="V5918" s="21">
        <f t="shared" si="1677"/>
        <v>1.3822260009990408</v>
      </c>
      <c r="W5918" s="21">
        <f t="shared" si="1668"/>
        <v>236.49355650024975</v>
      </c>
      <c r="X5918" s="21">
        <f t="shared" si="1669"/>
        <v>-61.362224793093681</v>
      </c>
      <c r="Y5918" s="21">
        <f t="shared" si="1670"/>
        <v>170.63777520690633</v>
      </c>
      <c r="Z5918" s="21">
        <f t="shared" si="1678"/>
        <v>54.089194444998554</v>
      </c>
      <c r="AA5918" s="21">
        <f t="shared" si="1671"/>
        <v>0</v>
      </c>
      <c r="AB5918" s="21">
        <f t="shared" si="1672"/>
        <v>54.089194444998554</v>
      </c>
      <c r="AC5918" s="21">
        <f t="shared" si="1673"/>
        <v>82.94</v>
      </c>
      <c r="AD5918" s="21">
        <f t="shared" si="1679"/>
        <v>54.089194444998554</v>
      </c>
      <c r="AE5918" s="21" t="str">
        <f t="shared" si="1674"/>
        <v>9/3/17:00</v>
      </c>
    </row>
    <row r="5919" spans="2:31">
      <c r="B5919" s="37">
        <v>9</v>
      </c>
      <c r="C5919" s="38">
        <v>3</v>
      </c>
      <c r="D5919" s="39">
        <v>18</v>
      </c>
      <c r="E5919" s="17">
        <v>28.3</v>
      </c>
      <c r="F5919" s="17">
        <v>146</v>
      </c>
      <c r="G5919" s="17">
        <v>148</v>
      </c>
      <c r="H5919" s="37">
        <f t="shared" si="1662"/>
        <v>82.94</v>
      </c>
      <c r="I5919" s="37">
        <f>IF(H5919&lt;'Roof Calculator'!$G$8, 1, 0)</f>
        <v>0</v>
      </c>
      <c r="J5919" s="37">
        <f>IF(H5919&gt;='Roof Calculator'!$G$8, 1, 0)</f>
        <v>1</v>
      </c>
      <c r="K5919" s="37">
        <f t="shared" si="1663"/>
        <v>0</v>
      </c>
      <c r="L5919" s="37">
        <f t="shared" si="1664"/>
        <v>82.94</v>
      </c>
      <c r="M5919" s="37">
        <v>0</v>
      </c>
      <c r="N5919" s="37">
        <f t="shared" si="1665"/>
        <v>146</v>
      </c>
      <c r="O5919" s="37">
        <v>0</v>
      </c>
      <c r="P5919" s="37">
        <v>0</v>
      </c>
      <c r="Q5919" s="21">
        <f t="shared" si="1666"/>
        <v>39.790999999999997</v>
      </c>
      <c r="R5919" s="21">
        <f t="shared" si="1675"/>
        <v>246.70833333331214</v>
      </c>
      <c r="S5919" s="21">
        <f t="shared" si="1676"/>
        <v>6.5133070190721529</v>
      </c>
      <c r="T5919" s="21">
        <f t="shared" si="1667"/>
        <v>86.147999999999996</v>
      </c>
      <c r="U5919" s="37">
        <f>VLOOKUP(Time_Zone, 'LSTM LookUp'!$B$5:$D$8, 3, FALSE)</f>
        <v>-75</v>
      </c>
      <c r="V5919" s="21">
        <f t="shared" si="1677"/>
        <v>1.3966508240338606</v>
      </c>
      <c r="W5919" s="21">
        <f t="shared" si="1668"/>
        <v>251.49716270600845</v>
      </c>
      <c r="X5919" s="21">
        <f t="shared" si="1669"/>
        <v>-25.112273530567599</v>
      </c>
      <c r="Y5919" s="21">
        <f t="shared" si="1670"/>
        <v>120.88772646943241</v>
      </c>
      <c r="Z5919" s="21">
        <f t="shared" si="1678"/>
        <v>38.319297910972075</v>
      </c>
      <c r="AA5919" s="21">
        <f t="shared" si="1671"/>
        <v>0</v>
      </c>
      <c r="AB5919" s="21">
        <f t="shared" si="1672"/>
        <v>38.319297910972075</v>
      </c>
      <c r="AC5919" s="21">
        <f t="shared" si="1673"/>
        <v>82.94</v>
      </c>
      <c r="AD5919" s="21">
        <f t="shared" si="1679"/>
        <v>38.319297910972075</v>
      </c>
      <c r="AE5919" s="21" t="str">
        <f t="shared" si="1674"/>
        <v>9/3/18:00</v>
      </c>
    </row>
    <row r="5920" spans="2:31">
      <c r="B5920" s="37">
        <v>9</v>
      </c>
      <c r="C5920" s="38">
        <v>3</v>
      </c>
      <c r="D5920" s="39">
        <v>19</v>
      </c>
      <c r="E5920" s="17">
        <v>25.6</v>
      </c>
      <c r="F5920" s="17">
        <v>39</v>
      </c>
      <c r="G5920" s="17">
        <v>168</v>
      </c>
      <c r="H5920" s="37">
        <f t="shared" si="1662"/>
        <v>78.08</v>
      </c>
      <c r="I5920" s="37">
        <f>IF(H5920&lt;'Roof Calculator'!$G$8, 1, 0)</f>
        <v>0</v>
      </c>
      <c r="J5920" s="37">
        <f>IF(H5920&gt;='Roof Calculator'!$G$8, 1, 0)</f>
        <v>1</v>
      </c>
      <c r="K5920" s="37">
        <f t="shared" si="1663"/>
        <v>0</v>
      </c>
      <c r="L5920" s="37">
        <f t="shared" si="1664"/>
        <v>78.08</v>
      </c>
      <c r="M5920" s="37">
        <v>0</v>
      </c>
      <c r="N5920" s="37">
        <f t="shared" si="1665"/>
        <v>39</v>
      </c>
      <c r="O5920" s="37">
        <v>0</v>
      </c>
      <c r="P5920" s="37">
        <v>0</v>
      </c>
      <c r="Q5920" s="21">
        <f t="shared" si="1666"/>
        <v>39.790999999999997</v>
      </c>
      <c r="R5920" s="21">
        <f t="shared" si="1675"/>
        <v>246.7499999999788</v>
      </c>
      <c r="S5920" s="21">
        <f t="shared" si="1676"/>
        <v>6.4975281681306907</v>
      </c>
      <c r="T5920" s="21">
        <f t="shared" si="1667"/>
        <v>86.147999999999996</v>
      </c>
      <c r="U5920" s="37">
        <f>VLOOKUP(Time_Zone, 'LSTM LookUp'!$B$5:$D$8, 3, FALSE)</f>
        <v>-75</v>
      </c>
      <c r="V5920" s="21">
        <f t="shared" si="1677"/>
        <v>1.4110832525892558</v>
      </c>
      <c r="W5920" s="21">
        <f t="shared" si="1668"/>
        <v>266.50077081314731</v>
      </c>
      <c r="X5920" s="21">
        <f t="shared" si="1669"/>
        <v>4.338467926935289</v>
      </c>
      <c r="Y5920" s="21">
        <f t="shared" si="1670"/>
        <v>43.338467926935287</v>
      </c>
      <c r="Z5920" s="21">
        <f t="shared" si="1678"/>
        <v>13.737537399359271</v>
      </c>
      <c r="AA5920" s="21">
        <f t="shared" si="1671"/>
        <v>0</v>
      </c>
      <c r="AB5920" s="21">
        <f t="shared" si="1672"/>
        <v>13.737537399359271</v>
      </c>
      <c r="AC5920" s="21">
        <f t="shared" si="1673"/>
        <v>78.08</v>
      </c>
      <c r="AD5920" s="21">
        <f t="shared" si="1679"/>
        <v>13.737537399359271</v>
      </c>
      <c r="AE5920" s="21" t="str">
        <f t="shared" si="1674"/>
        <v>9/3/19:00</v>
      </c>
    </row>
    <row r="5921" spans="2:31">
      <c r="B5921" s="37">
        <v>9</v>
      </c>
      <c r="C5921" s="38">
        <v>3</v>
      </c>
      <c r="D5921" s="39">
        <v>20</v>
      </c>
      <c r="E5921" s="17">
        <v>23.9</v>
      </c>
      <c r="F5921" s="17">
        <v>0</v>
      </c>
      <c r="G5921" s="17">
        <v>0</v>
      </c>
      <c r="H5921" s="37">
        <f t="shared" si="1662"/>
        <v>75.02</v>
      </c>
      <c r="I5921" s="37">
        <f>IF(H5921&lt;'Roof Calculator'!$G$8, 1, 0)</f>
        <v>0</v>
      </c>
      <c r="J5921" s="37">
        <f>IF(H5921&gt;='Roof Calculator'!$G$8, 1, 0)</f>
        <v>1</v>
      </c>
      <c r="K5921" s="37">
        <f t="shared" si="1663"/>
        <v>0</v>
      </c>
      <c r="L5921" s="37">
        <f t="shared" si="1664"/>
        <v>75.02</v>
      </c>
      <c r="M5921" s="37">
        <v>0</v>
      </c>
      <c r="N5921" s="37">
        <f t="shared" si="1665"/>
        <v>0</v>
      </c>
      <c r="O5921" s="37">
        <v>0</v>
      </c>
      <c r="P5921" s="37">
        <v>0</v>
      </c>
      <c r="Q5921" s="21">
        <f t="shared" si="1666"/>
        <v>39.790999999999997</v>
      </c>
      <c r="R5921" s="21">
        <f t="shared" si="1675"/>
        <v>246.79166666664545</v>
      </c>
      <c r="S5921" s="21">
        <f t="shared" si="1676"/>
        <v>6.4817464550618329</v>
      </c>
      <c r="T5921" s="21">
        <f t="shared" si="1667"/>
        <v>86.147999999999996</v>
      </c>
      <c r="U5921" s="37">
        <f>VLOOKUP(Time_Zone, 'LSTM LookUp'!$B$5:$D$8, 3, FALSE)</f>
        <v>-75</v>
      </c>
      <c r="V5921" s="21">
        <f t="shared" si="1677"/>
        <v>1.4255232609306401</v>
      </c>
      <c r="W5921" s="21">
        <f t="shared" si="1668"/>
        <v>281.50438081523265</v>
      </c>
      <c r="X5921" s="21">
        <f t="shared" si="1669"/>
        <v>0</v>
      </c>
      <c r="Y5921" s="21">
        <f t="shared" si="1670"/>
        <v>0</v>
      </c>
      <c r="Z5921" s="21">
        <f t="shared" si="1678"/>
        <v>0</v>
      </c>
      <c r="AA5921" s="21">
        <f t="shared" si="1671"/>
        <v>0</v>
      </c>
      <c r="AB5921" s="21">
        <f t="shared" si="1672"/>
        <v>0</v>
      </c>
      <c r="AC5921" s="21">
        <f t="shared" si="1673"/>
        <v>75.02</v>
      </c>
      <c r="AD5921" s="21">
        <f t="shared" si="1679"/>
        <v>0</v>
      </c>
      <c r="AE5921" s="21" t="str">
        <f t="shared" si="1674"/>
        <v>9/3/20:00</v>
      </c>
    </row>
    <row r="5922" spans="2:31">
      <c r="B5922" s="37">
        <v>9</v>
      </c>
      <c r="C5922" s="38">
        <v>3</v>
      </c>
      <c r="D5922" s="39">
        <v>21</v>
      </c>
      <c r="E5922" s="17">
        <v>23.9</v>
      </c>
      <c r="F5922" s="17">
        <v>0</v>
      </c>
      <c r="G5922" s="17">
        <v>0</v>
      </c>
      <c r="H5922" s="37">
        <f t="shared" si="1662"/>
        <v>75.02</v>
      </c>
      <c r="I5922" s="37">
        <f>IF(H5922&lt;'Roof Calculator'!$G$8, 1, 0)</f>
        <v>0</v>
      </c>
      <c r="J5922" s="37">
        <f>IF(H5922&gt;='Roof Calculator'!$G$8, 1, 0)</f>
        <v>1</v>
      </c>
      <c r="K5922" s="37">
        <f t="shared" si="1663"/>
        <v>0</v>
      </c>
      <c r="L5922" s="37">
        <f t="shared" si="1664"/>
        <v>75.02</v>
      </c>
      <c r="M5922" s="37">
        <v>0</v>
      </c>
      <c r="N5922" s="37">
        <f t="shared" si="1665"/>
        <v>0</v>
      </c>
      <c r="O5922" s="37">
        <v>0</v>
      </c>
      <c r="P5922" s="37">
        <v>0</v>
      </c>
      <c r="Q5922" s="21">
        <f t="shared" si="1666"/>
        <v>39.790999999999997</v>
      </c>
      <c r="R5922" s="21">
        <f t="shared" si="1675"/>
        <v>246.83333333331211</v>
      </c>
      <c r="S5922" s="21">
        <f t="shared" si="1676"/>
        <v>6.4659618870560207</v>
      </c>
      <c r="T5922" s="21">
        <f t="shared" si="1667"/>
        <v>86.147999999999996</v>
      </c>
      <c r="U5922" s="37">
        <f>VLOOKUP(Time_Zone, 'LSTM LookUp'!$B$5:$D$8, 3, FALSE)</f>
        <v>-75</v>
      </c>
      <c r="V5922" s="21">
        <f t="shared" si="1677"/>
        <v>1.4399708233023696</v>
      </c>
      <c r="W5922" s="21">
        <f t="shared" si="1668"/>
        <v>296.50799270582559</v>
      </c>
      <c r="X5922" s="21">
        <f t="shared" si="1669"/>
        <v>0</v>
      </c>
      <c r="Y5922" s="21">
        <f t="shared" si="1670"/>
        <v>0</v>
      </c>
      <c r="Z5922" s="21">
        <f t="shared" si="1678"/>
        <v>0</v>
      </c>
      <c r="AA5922" s="21">
        <f t="shared" si="1671"/>
        <v>0</v>
      </c>
      <c r="AB5922" s="21">
        <f t="shared" si="1672"/>
        <v>0</v>
      </c>
      <c r="AC5922" s="21">
        <f t="shared" si="1673"/>
        <v>75.02</v>
      </c>
      <c r="AD5922" s="21">
        <f t="shared" si="1679"/>
        <v>0</v>
      </c>
      <c r="AE5922" s="21" t="str">
        <f t="shared" si="1674"/>
        <v>9/3/21:00</v>
      </c>
    </row>
    <row r="5923" spans="2:31">
      <c r="B5923" s="37">
        <v>9</v>
      </c>
      <c r="C5923" s="38">
        <v>3</v>
      </c>
      <c r="D5923" s="39">
        <v>22</v>
      </c>
      <c r="E5923" s="17">
        <v>22.8</v>
      </c>
      <c r="F5923" s="17">
        <v>0</v>
      </c>
      <c r="G5923" s="17">
        <v>0</v>
      </c>
      <c r="H5923" s="37">
        <f t="shared" si="1662"/>
        <v>73.040000000000006</v>
      </c>
      <c r="I5923" s="37">
        <f>IF(H5923&lt;'Roof Calculator'!$G$8, 1, 0)</f>
        <v>0</v>
      </c>
      <c r="J5923" s="37">
        <f>IF(H5923&gt;='Roof Calculator'!$G$8, 1, 0)</f>
        <v>1</v>
      </c>
      <c r="K5923" s="37">
        <f t="shared" si="1663"/>
        <v>0</v>
      </c>
      <c r="L5923" s="37">
        <f t="shared" si="1664"/>
        <v>73.040000000000006</v>
      </c>
      <c r="M5923" s="37">
        <v>0</v>
      </c>
      <c r="N5923" s="37">
        <f t="shared" si="1665"/>
        <v>0</v>
      </c>
      <c r="O5923" s="37">
        <v>0</v>
      </c>
      <c r="P5923" s="37">
        <v>0</v>
      </c>
      <c r="Q5923" s="21">
        <f t="shared" si="1666"/>
        <v>39.790999999999997</v>
      </c>
      <c r="R5923" s="21">
        <f t="shared" si="1675"/>
        <v>246.87499999997877</v>
      </c>
      <c r="S5923" s="21">
        <f t="shared" si="1676"/>
        <v>6.450174471303181</v>
      </c>
      <c r="T5923" s="21">
        <f t="shared" si="1667"/>
        <v>86.147999999999996</v>
      </c>
      <c r="U5923" s="37">
        <f>VLOOKUP(Time_Zone, 'LSTM LookUp'!$B$5:$D$8, 3, FALSE)</f>
        <v>-75</v>
      </c>
      <c r="V5923" s="21">
        <f t="shared" si="1677"/>
        <v>1.4544259139279043</v>
      </c>
      <c r="W5923" s="21">
        <f t="shared" si="1668"/>
        <v>311.51160647848195</v>
      </c>
      <c r="X5923" s="21">
        <f t="shared" si="1669"/>
        <v>0</v>
      </c>
      <c r="Y5923" s="21">
        <f t="shared" si="1670"/>
        <v>0</v>
      </c>
      <c r="Z5923" s="21">
        <f t="shared" si="1678"/>
        <v>0</v>
      </c>
      <c r="AA5923" s="21">
        <f t="shared" si="1671"/>
        <v>0</v>
      </c>
      <c r="AB5923" s="21">
        <f t="shared" si="1672"/>
        <v>0</v>
      </c>
      <c r="AC5923" s="21">
        <f t="shared" si="1673"/>
        <v>73.040000000000006</v>
      </c>
      <c r="AD5923" s="21">
        <f t="shared" si="1679"/>
        <v>0</v>
      </c>
      <c r="AE5923" s="21" t="str">
        <f t="shared" si="1674"/>
        <v>9/3/22:00</v>
      </c>
    </row>
    <row r="5924" spans="2:31">
      <c r="B5924" s="37">
        <v>9</v>
      </c>
      <c r="C5924" s="38">
        <v>3</v>
      </c>
      <c r="D5924" s="39">
        <v>23</v>
      </c>
      <c r="E5924" s="17">
        <v>20</v>
      </c>
      <c r="F5924" s="17">
        <v>0</v>
      </c>
      <c r="G5924" s="17">
        <v>0</v>
      </c>
      <c r="H5924" s="37">
        <f t="shared" si="1662"/>
        <v>68</v>
      </c>
      <c r="I5924" s="37">
        <f>IF(H5924&lt;'Roof Calculator'!$G$8, 1, 0)</f>
        <v>0</v>
      </c>
      <c r="J5924" s="37">
        <f>IF(H5924&gt;='Roof Calculator'!$G$8, 1, 0)</f>
        <v>1</v>
      </c>
      <c r="K5924" s="37">
        <f t="shared" si="1663"/>
        <v>0</v>
      </c>
      <c r="L5924" s="37">
        <f t="shared" si="1664"/>
        <v>68</v>
      </c>
      <c r="M5924" s="37">
        <v>0</v>
      </c>
      <c r="N5924" s="37">
        <f t="shared" si="1665"/>
        <v>0</v>
      </c>
      <c r="O5924" s="37">
        <v>0</v>
      </c>
      <c r="P5924" s="37">
        <v>0</v>
      </c>
      <c r="Q5924" s="21">
        <f t="shared" si="1666"/>
        <v>39.790999999999997</v>
      </c>
      <c r="R5924" s="21">
        <f t="shared" si="1675"/>
        <v>246.91666666664543</v>
      </c>
      <c r="S5924" s="21">
        <f t="shared" si="1676"/>
        <v>6.4343842149928259</v>
      </c>
      <c r="T5924" s="21">
        <f t="shared" si="1667"/>
        <v>86.147999999999996</v>
      </c>
      <c r="U5924" s="37">
        <f>VLOOKUP(Time_Zone, 'LSTM LookUp'!$B$5:$D$8, 3, FALSE)</f>
        <v>-75</v>
      </c>
      <c r="V5924" s="21">
        <f t="shared" si="1677"/>
        <v>1.4688885070097701</v>
      </c>
      <c r="W5924" s="21">
        <f t="shared" si="1668"/>
        <v>326.51522212675246</v>
      </c>
      <c r="X5924" s="21">
        <f t="shared" si="1669"/>
        <v>0</v>
      </c>
      <c r="Y5924" s="21">
        <f t="shared" si="1670"/>
        <v>0</v>
      </c>
      <c r="Z5924" s="21">
        <f t="shared" si="1678"/>
        <v>0</v>
      </c>
      <c r="AA5924" s="21">
        <f t="shared" si="1671"/>
        <v>0</v>
      </c>
      <c r="AB5924" s="21">
        <f t="shared" si="1672"/>
        <v>0</v>
      </c>
      <c r="AC5924" s="21">
        <f t="shared" si="1673"/>
        <v>68</v>
      </c>
      <c r="AD5924" s="21">
        <f t="shared" si="1679"/>
        <v>0</v>
      </c>
      <c r="AE5924" s="21" t="str">
        <f t="shared" si="1674"/>
        <v>9/3/23:00</v>
      </c>
    </row>
    <row r="5925" spans="2:31">
      <c r="B5925" s="37">
        <v>9</v>
      </c>
      <c r="C5925" s="38">
        <v>3</v>
      </c>
      <c r="D5925" s="39">
        <v>24</v>
      </c>
      <c r="E5925" s="17">
        <v>20</v>
      </c>
      <c r="F5925" s="17">
        <v>0</v>
      </c>
      <c r="G5925" s="17">
        <v>0</v>
      </c>
      <c r="H5925" s="37">
        <f t="shared" si="1662"/>
        <v>68</v>
      </c>
      <c r="I5925" s="37">
        <f>IF(H5925&lt;'Roof Calculator'!$G$8, 1, 0)</f>
        <v>0</v>
      </c>
      <c r="J5925" s="37">
        <f>IF(H5925&gt;='Roof Calculator'!$G$8, 1, 0)</f>
        <v>1</v>
      </c>
      <c r="K5925" s="37">
        <f t="shared" si="1663"/>
        <v>0</v>
      </c>
      <c r="L5925" s="37">
        <f t="shared" si="1664"/>
        <v>68</v>
      </c>
      <c r="M5925" s="37">
        <v>0</v>
      </c>
      <c r="N5925" s="37">
        <f t="shared" si="1665"/>
        <v>0</v>
      </c>
      <c r="O5925" s="37">
        <v>0</v>
      </c>
      <c r="P5925" s="37">
        <v>0</v>
      </c>
      <c r="Q5925" s="21">
        <f t="shared" si="1666"/>
        <v>39.790999999999997</v>
      </c>
      <c r="R5925" s="21">
        <f t="shared" si="1675"/>
        <v>246.95833333331208</v>
      </c>
      <c r="S5925" s="21">
        <f t="shared" si="1676"/>
        <v>6.4185911253139301</v>
      </c>
      <c r="T5925" s="21">
        <f t="shared" si="1667"/>
        <v>86.147999999999996</v>
      </c>
      <c r="U5925" s="37">
        <f>VLOOKUP(Time_Zone, 'LSTM LookUp'!$B$5:$D$8, 3, FALSE)</f>
        <v>-75</v>
      </c>
      <c r="V5925" s="21">
        <f t="shared" si="1677"/>
        <v>1.4833585767297137</v>
      </c>
      <c r="W5925" s="21">
        <f t="shared" si="1668"/>
        <v>341.51883964418238</v>
      </c>
      <c r="X5925" s="21">
        <f t="shared" si="1669"/>
        <v>0</v>
      </c>
      <c r="Y5925" s="21">
        <f t="shared" si="1670"/>
        <v>0</v>
      </c>
      <c r="Z5925" s="21">
        <f t="shared" si="1678"/>
        <v>0</v>
      </c>
      <c r="AA5925" s="21">
        <f t="shared" si="1671"/>
        <v>0</v>
      </c>
      <c r="AB5925" s="21">
        <f t="shared" si="1672"/>
        <v>0</v>
      </c>
      <c r="AC5925" s="21">
        <f t="shared" si="1673"/>
        <v>68</v>
      </c>
      <c r="AD5925" s="21">
        <f t="shared" si="1679"/>
        <v>0</v>
      </c>
      <c r="AE5925" s="21" t="str">
        <f t="shared" si="1674"/>
        <v>9/3/24:00</v>
      </c>
    </row>
    <row r="5926" spans="2:31">
      <c r="B5926" s="37">
        <v>9</v>
      </c>
      <c r="C5926" s="38">
        <v>4</v>
      </c>
      <c r="D5926" s="39">
        <v>1</v>
      </c>
      <c r="E5926" s="17">
        <v>20.6</v>
      </c>
      <c r="F5926" s="17">
        <v>0</v>
      </c>
      <c r="G5926" s="17">
        <v>0</v>
      </c>
      <c r="H5926" s="37">
        <f t="shared" si="1662"/>
        <v>69.08</v>
      </c>
      <c r="I5926" s="37">
        <f>IF(H5926&lt;'Roof Calculator'!$G$8, 1, 0)</f>
        <v>0</v>
      </c>
      <c r="J5926" s="37">
        <f>IF(H5926&gt;='Roof Calculator'!$G$8, 1, 0)</f>
        <v>1</v>
      </c>
      <c r="K5926" s="37">
        <f t="shared" si="1663"/>
        <v>0</v>
      </c>
      <c r="L5926" s="37">
        <f t="shared" si="1664"/>
        <v>69.08</v>
      </c>
      <c r="M5926" s="37">
        <v>0</v>
      </c>
      <c r="N5926" s="37">
        <f t="shared" si="1665"/>
        <v>0</v>
      </c>
      <c r="O5926" s="37">
        <v>0</v>
      </c>
      <c r="P5926" s="37">
        <v>0</v>
      </c>
      <c r="Q5926" s="21">
        <f t="shared" si="1666"/>
        <v>39.790999999999997</v>
      </c>
      <c r="R5926" s="21">
        <f t="shared" si="1675"/>
        <v>246.99999999997874</v>
      </c>
      <c r="S5926" s="21">
        <f t="shared" si="1676"/>
        <v>6.4027952094550535</v>
      </c>
      <c r="T5926" s="21">
        <f t="shared" si="1667"/>
        <v>86.147999999999996</v>
      </c>
      <c r="U5926" s="37">
        <f>VLOOKUP(Time_Zone, 'LSTM LookUp'!$B$5:$D$8, 3, FALSE)</f>
        <v>-75</v>
      </c>
      <c r="V5926" s="21">
        <f t="shared" si="1677"/>
        <v>1.4978360972486517</v>
      </c>
      <c r="W5926" s="21">
        <f t="shared" si="1668"/>
        <v>-3.4775409756878428</v>
      </c>
      <c r="X5926" s="21">
        <f t="shared" si="1669"/>
        <v>0</v>
      </c>
      <c r="Y5926" s="21">
        <f t="shared" si="1670"/>
        <v>0</v>
      </c>
      <c r="Z5926" s="21">
        <f t="shared" si="1678"/>
        <v>0</v>
      </c>
      <c r="AA5926" s="21">
        <f t="shared" si="1671"/>
        <v>0</v>
      </c>
      <c r="AB5926" s="21">
        <f t="shared" si="1672"/>
        <v>0</v>
      </c>
      <c r="AC5926" s="21">
        <f t="shared" si="1673"/>
        <v>69.08</v>
      </c>
      <c r="AD5926" s="21">
        <f t="shared" si="1679"/>
        <v>0</v>
      </c>
      <c r="AE5926" s="21" t="str">
        <f t="shared" si="1674"/>
        <v>9/4/1:00</v>
      </c>
    </row>
    <row r="5927" spans="2:31">
      <c r="B5927" s="37">
        <v>9</v>
      </c>
      <c r="C5927" s="38">
        <v>4</v>
      </c>
      <c r="D5927" s="39">
        <v>2</v>
      </c>
      <c r="E5927" s="17">
        <v>20</v>
      </c>
      <c r="F5927" s="17">
        <v>0</v>
      </c>
      <c r="G5927" s="17">
        <v>0</v>
      </c>
      <c r="H5927" s="37">
        <f t="shared" si="1662"/>
        <v>68</v>
      </c>
      <c r="I5927" s="37">
        <f>IF(H5927&lt;'Roof Calculator'!$G$8, 1, 0)</f>
        <v>0</v>
      </c>
      <c r="J5927" s="37">
        <f>IF(H5927&gt;='Roof Calculator'!$G$8, 1, 0)</f>
        <v>1</v>
      </c>
      <c r="K5927" s="37">
        <f t="shared" si="1663"/>
        <v>0</v>
      </c>
      <c r="L5927" s="37">
        <f t="shared" si="1664"/>
        <v>68</v>
      </c>
      <c r="M5927" s="37">
        <v>0</v>
      </c>
      <c r="N5927" s="37">
        <f t="shared" si="1665"/>
        <v>0</v>
      </c>
      <c r="O5927" s="37">
        <v>0</v>
      </c>
      <c r="P5927" s="37">
        <v>0</v>
      </c>
      <c r="Q5927" s="21">
        <f t="shared" si="1666"/>
        <v>39.790999999999997</v>
      </c>
      <c r="R5927" s="21">
        <f t="shared" si="1675"/>
        <v>247.0416666666454</v>
      </c>
      <c r="S5927" s="21">
        <f t="shared" si="1676"/>
        <v>6.3869964746043228</v>
      </c>
      <c r="T5927" s="21">
        <f t="shared" si="1667"/>
        <v>86.147999999999996</v>
      </c>
      <c r="U5927" s="37">
        <f>VLOOKUP(Time_Zone, 'LSTM LookUp'!$B$5:$D$8, 3, FALSE)</f>
        <v>-75</v>
      </c>
      <c r="V5927" s="21">
        <f t="shared" si="1677"/>
        <v>1.5123210427067437</v>
      </c>
      <c r="W5927" s="21">
        <f t="shared" si="1668"/>
        <v>11.526080260676688</v>
      </c>
      <c r="X5927" s="21">
        <f t="shared" si="1669"/>
        <v>0</v>
      </c>
      <c r="Y5927" s="21">
        <f t="shared" si="1670"/>
        <v>0</v>
      </c>
      <c r="Z5927" s="21">
        <f t="shared" si="1678"/>
        <v>0</v>
      </c>
      <c r="AA5927" s="21">
        <f t="shared" si="1671"/>
        <v>0</v>
      </c>
      <c r="AB5927" s="21">
        <f t="shared" si="1672"/>
        <v>0</v>
      </c>
      <c r="AC5927" s="21">
        <f t="shared" si="1673"/>
        <v>68</v>
      </c>
      <c r="AD5927" s="21">
        <f t="shared" si="1679"/>
        <v>0</v>
      </c>
      <c r="AE5927" s="21" t="str">
        <f t="shared" si="1674"/>
        <v>9/4/2:00</v>
      </c>
    </row>
    <row r="5928" spans="2:31">
      <c r="B5928" s="37">
        <v>9</v>
      </c>
      <c r="C5928" s="38">
        <v>4</v>
      </c>
      <c r="D5928" s="39">
        <v>3</v>
      </c>
      <c r="E5928" s="17">
        <v>19.399999999999999</v>
      </c>
      <c r="F5928" s="17">
        <v>0</v>
      </c>
      <c r="G5928" s="17">
        <v>0</v>
      </c>
      <c r="H5928" s="37">
        <f t="shared" si="1662"/>
        <v>66.92</v>
      </c>
      <c r="I5928" s="37">
        <f>IF(H5928&lt;'Roof Calculator'!$G$8, 1, 0)</f>
        <v>0</v>
      </c>
      <c r="J5928" s="37">
        <f>IF(H5928&gt;='Roof Calculator'!$G$8, 1, 0)</f>
        <v>1</v>
      </c>
      <c r="K5928" s="37">
        <f t="shared" si="1663"/>
        <v>0</v>
      </c>
      <c r="L5928" s="37">
        <f t="shared" si="1664"/>
        <v>66.92</v>
      </c>
      <c r="M5928" s="37">
        <v>0</v>
      </c>
      <c r="N5928" s="37">
        <f t="shared" si="1665"/>
        <v>0</v>
      </c>
      <c r="O5928" s="37">
        <v>0</v>
      </c>
      <c r="P5928" s="37">
        <v>0</v>
      </c>
      <c r="Q5928" s="21">
        <f t="shared" si="1666"/>
        <v>39.790999999999997</v>
      </c>
      <c r="R5928" s="21">
        <f t="shared" si="1675"/>
        <v>247.08333333331205</v>
      </c>
      <c r="S5928" s="21">
        <f t="shared" si="1676"/>
        <v>6.3711949279493219</v>
      </c>
      <c r="T5928" s="21">
        <f t="shared" si="1667"/>
        <v>86.147999999999996</v>
      </c>
      <c r="U5928" s="37">
        <f>VLOOKUP(Time_Zone, 'LSTM LookUp'!$B$5:$D$8, 3, FALSE)</f>
        <v>-75</v>
      </c>
      <c r="V5928" s="21">
        <f t="shared" si="1677"/>
        <v>1.5268133872235259</v>
      </c>
      <c r="W5928" s="21">
        <f t="shared" si="1668"/>
        <v>26.529703346805881</v>
      </c>
      <c r="X5928" s="21">
        <f t="shared" si="1669"/>
        <v>0</v>
      </c>
      <c r="Y5928" s="21">
        <f t="shared" si="1670"/>
        <v>0</v>
      </c>
      <c r="Z5928" s="21">
        <f t="shared" si="1678"/>
        <v>0</v>
      </c>
      <c r="AA5928" s="21">
        <f t="shared" si="1671"/>
        <v>0</v>
      </c>
      <c r="AB5928" s="21">
        <f t="shared" si="1672"/>
        <v>0</v>
      </c>
      <c r="AC5928" s="21">
        <f t="shared" si="1673"/>
        <v>66.92</v>
      </c>
      <c r="AD5928" s="21">
        <f t="shared" si="1679"/>
        <v>0</v>
      </c>
      <c r="AE5928" s="21" t="str">
        <f t="shared" si="1674"/>
        <v>9/4/3:00</v>
      </c>
    </row>
    <row r="5929" spans="2:31">
      <c r="B5929" s="37">
        <v>9</v>
      </c>
      <c r="C5929" s="38">
        <v>4</v>
      </c>
      <c r="D5929" s="39">
        <v>4</v>
      </c>
      <c r="E5929" s="17">
        <v>18.899999999999999</v>
      </c>
      <c r="F5929" s="17">
        <v>0</v>
      </c>
      <c r="G5929" s="17">
        <v>0</v>
      </c>
      <c r="H5929" s="37">
        <f t="shared" si="1662"/>
        <v>66.02</v>
      </c>
      <c r="I5929" s="37">
        <f>IF(H5929&lt;'Roof Calculator'!$G$8, 1, 0)</f>
        <v>0</v>
      </c>
      <c r="J5929" s="37">
        <f>IF(H5929&gt;='Roof Calculator'!$G$8, 1, 0)</f>
        <v>1</v>
      </c>
      <c r="K5929" s="37">
        <f t="shared" si="1663"/>
        <v>0</v>
      </c>
      <c r="L5929" s="37">
        <f t="shared" si="1664"/>
        <v>66.02</v>
      </c>
      <c r="M5929" s="37">
        <v>0</v>
      </c>
      <c r="N5929" s="37">
        <f t="shared" si="1665"/>
        <v>0</v>
      </c>
      <c r="O5929" s="37">
        <v>0</v>
      </c>
      <c r="P5929" s="37">
        <v>0</v>
      </c>
      <c r="Q5929" s="21">
        <f t="shared" si="1666"/>
        <v>39.790999999999997</v>
      </c>
      <c r="R5929" s="21">
        <f t="shared" si="1675"/>
        <v>247.12499999997871</v>
      </c>
      <c r="S5929" s="21">
        <f t="shared" si="1676"/>
        <v>6.3553905766772036</v>
      </c>
      <c r="T5929" s="21">
        <f t="shared" si="1667"/>
        <v>86.147999999999996</v>
      </c>
      <c r="U5929" s="37">
        <f>VLOOKUP(Time_Zone, 'LSTM LookUp'!$B$5:$D$8, 3, FALSE)</f>
        <v>-75</v>
      </c>
      <c r="V5929" s="21">
        <f t="shared" si="1677"/>
        <v>1.541313104897871</v>
      </c>
      <c r="W5929" s="21">
        <f t="shared" si="1668"/>
        <v>41.533328276224459</v>
      </c>
      <c r="X5929" s="21">
        <f t="shared" si="1669"/>
        <v>0</v>
      </c>
      <c r="Y5929" s="21">
        <f t="shared" si="1670"/>
        <v>0</v>
      </c>
      <c r="Z5929" s="21">
        <f t="shared" si="1678"/>
        <v>0</v>
      </c>
      <c r="AA5929" s="21">
        <f t="shared" si="1671"/>
        <v>0</v>
      </c>
      <c r="AB5929" s="21">
        <f t="shared" si="1672"/>
        <v>0</v>
      </c>
      <c r="AC5929" s="21">
        <f t="shared" si="1673"/>
        <v>66.02</v>
      </c>
      <c r="AD5929" s="21">
        <f t="shared" si="1679"/>
        <v>0</v>
      </c>
      <c r="AE5929" s="21" t="str">
        <f t="shared" si="1674"/>
        <v>9/4/4:00</v>
      </c>
    </row>
    <row r="5930" spans="2:31">
      <c r="B5930" s="37">
        <v>9</v>
      </c>
      <c r="C5930" s="38">
        <v>4</v>
      </c>
      <c r="D5930" s="39">
        <v>5</v>
      </c>
      <c r="E5930" s="17">
        <v>19.399999999999999</v>
      </c>
      <c r="F5930" s="17">
        <v>0</v>
      </c>
      <c r="G5930" s="17">
        <v>0</v>
      </c>
      <c r="H5930" s="37">
        <f t="shared" si="1662"/>
        <v>66.92</v>
      </c>
      <c r="I5930" s="37">
        <f>IF(H5930&lt;'Roof Calculator'!$G$8, 1, 0)</f>
        <v>0</v>
      </c>
      <c r="J5930" s="37">
        <f>IF(H5930&gt;='Roof Calculator'!$G$8, 1, 0)</f>
        <v>1</v>
      </c>
      <c r="K5930" s="37">
        <f t="shared" si="1663"/>
        <v>0</v>
      </c>
      <c r="L5930" s="37">
        <f t="shared" si="1664"/>
        <v>66.92</v>
      </c>
      <c r="M5930" s="37">
        <v>0</v>
      </c>
      <c r="N5930" s="37">
        <f t="shared" si="1665"/>
        <v>0</v>
      </c>
      <c r="O5930" s="37">
        <v>0</v>
      </c>
      <c r="P5930" s="37">
        <v>0</v>
      </c>
      <c r="Q5930" s="21">
        <f t="shared" si="1666"/>
        <v>39.790999999999997</v>
      </c>
      <c r="R5930" s="21">
        <f t="shared" si="1675"/>
        <v>247.16666666664537</v>
      </c>
      <c r="S5930" s="21">
        <f t="shared" si="1676"/>
        <v>6.3395834279746781</v>
      </c>
      <c r="T5930" s="21">
        <f t="shared" si="1667"/>
        <v>86.147999999999996</v>
      </c>
      <c r="U5930" s="37">
        <f>VLOOKUP(Time_Zone, 'LSTM LookUp'!$B$5:$D$8, 3, FALSE)</f>
        <v>-75</v>
      </c>
      <c r="V5930" s="21">
        <f t="shared" si="1677"/>
        <v>1.5558201698080598</v>
      </c>
      <c r="W5930" s="21">
        <f t="shared" si="1668"/>
        <v>56.536955042452007</v>
      </c>
      <c r="X5930" s="21">
        <f t="shared" si="1669"/>
        <v>0</v>
      </c>
      <c r="Y5930" s="21">
        <f t="shared" si="1670"/>
        <v>0</v>
      </c>
      <c r="Z5930" s="21">
        <f t="shared" si="1678"/>
        <v>0</v>
      </c>
      <c r="AA5930" s="21">
        <f t="shared" si="1671"/>
        <v>0</v>
      </c>
      <c r="AB5930" s="21">
        <f t="shared" si="1672"/>
        <v>0</v>
      </c>
      <c r="AC5930" s="21">
        <f t="shared" si="1673"/>
        <v>66.92</v>
      </c>
      <c r="AD5930" s="21">
        <f t="shared" si="1679"/>
        <v>0</v>
      </c>
      <c r="AE5930" s="21" t="str">
        <f t="shared" si="1674"/>
        <v>9/4/5:00</v>
      </c>
    </row>
    <row r="5931" spans="2:31">
      <c r="B5931" s="37">
        <v>9</v>
      </c>
      <c r="C5931" s="38">
        <v>4</v>
      </c>
      <c r="D5931" s="39">
        <v>6</v>
      </c>
      <c r="E5931" s="17">
        <v>18.899999999999999</v>
      </c>
      <c r="F5931" s="17">
        <v>0</v>
      </c>
      <c r="G5931" s="17">
        <v>0</v>
      </c>
      <c r="H5931" s="37">
        <f t="shared" si="1662"/>
        <v>66.02</v>
      </c>
      <c r="I5931" s="37">
        <f>IF(H5931&lt;'Roof Calculator'!$G$8, 1, 0)</f>
        <v>0</v>
      </c>
      <c r="J5931" s="37">
        <f>IF(H5931&gt;='Roof Calculator'!$G$8, 1, 0)</f>
        <v>1</v>
      </c>
      <c r="K5931" s="37">
        <f t="shared" si="1663"/>
        <v>0</v>
      </c>
      <c r="L5931" s="37">
        <f t="shared" si="1664"/>
        <v>66.02</v>
      </c>
      <c r="M5931" s="37">
        <v>0</v>
      </c>
      <c r="N5931" s="37">
        <f t="shared" si="1665"/>
        <v>0</v>
      </c>
      <c r="O5931" s="37">
        <v>0</v>
      </c>
      <c r="P5931" s="37">
        <v>0</v>
      </c>
      <c r="Q5931" s="21">
        <f t="shared" si="1666"/>
        <v>39.790999999999997</v>
      </c>
      <c r="R5931" s="21">
        <f t="shared" si="1675"/>
        <v>247.20833333331203</v>
      </c>
      <c r="S5931" s="21">
        <f t="shared" si="1676"/>
        <v>6.3237734890279951</v>
      </c>
      <c r="T5931" s="21">
        <f t="shared" si="1667"/>
        <v>86.147999999999996</v>
      </c>
      <c r="U5931" s="37">
        <f>VLOOKUP(Time_Zone, 'LSTM LookUp'!$B$5:$D$8, 3, FALSE)</f>
        <v>-75</v>
      </c>
      <c r="V5931" s="21">
        <f t="shared" si="1677"/>
        <v>1.5703345560118338</v>
      </c>
      <c r="W5931" s="21">
        <f t="shared" si="1668"/>
        <v>71.540583639002975</v>
      </c>
      <c r="X5931" s="21">
        <f t="shared" si="1669"/>
        <v>0</v>
      </c>
      <c r="Y5931" s="21">
        <f t="shared" si="1670"/>
        <v>0</v>
      </c>
      <c r="Z5931" s="21">
        <f t="shared" si="1678"/>
        <v>0</v>
      </c>
      <c r="AA5931" s="21">
        <f t="shared" si="1671"/>
        <v>0</v>
      </c>
      <c r="AB5931" s="21">
        <f t="shared" si="1672"/>
        <v>0</v>
      </c>
      <c r="AC5931" s="21">
        <f t="shared" si="1673"/>
        <v>66.02</v>
      </c>
      <c r="AD5931" s="21">
        <f t="shared" si="1679"/>
        <v>0</v>
      </c>
      <c r="AE5931" s="21" t="str">
        <f t="shared" si="1674"/>
        <v>9/4/6:00</v>
      </c>
    </row>
    <row r="5932" spans="2:31">
      <c r="B5932" s="37">
        <v>9</v>
      </c>
      <c r="C5932" s="38">
        <v>4</v>
      </c>
      <c r="D5932" s="39">
        <v>7</v>
      </c>
      <c r="E5932" s="17">
        <v>20.6</v>
      </c>
      <c r="F5932" s="17">
        <v>5</v>
      </c>
      <c r="G5932" s="17">
        <v>92</v>
      </c>
      <c r="H5932" s="37">
        <f t="shared" si="1662"/>
        <v>69.08</v>
      </c>
      <c r="I5932" s="37">
        <f>IF(H5932&lt;'Roof Calculator'!$G$8, 1, 0)</f>
        <v>0</v>
      </c>
      <c r="J5932" s="37">
        <f>IF(H5932&gt;='Roof Calculator'!$G$8, 1, 0)</f>
        <v>1</v>
      </c>
      <c r="K5932" s="37">
        <f t="shared" si="1663"/>
        <v>0</v>
      </c>
      <c r="L5932" s="37">
        <f t="shared" si="1664"/>
        <v>69.08</v>
      </c>
      <c r="M5932" s="37">
        <v>0</v>
      </c>
      <c r="N5932" s="37">
        <f t="shared" si="1665"/>
        <v>5</v>
      </c>
      <c r="O5932" s="37">
        <v>0</v>
      </c>
      <c r="P5932" s="37">
        <v>0</v>
      </c>
      <c r="Q5932" s="21">
        <f t="shared" si="1666"/>
        <v>39.790999999999997</v>
      </c>
      <c r="R5932" s="21">
        <f t="shared" si="1675"/>
        <v>247.24999999997868</v>
      </c>
      <c r="S5932" s="21">
        <f t="shared" si="1676"/>
        <v>6.3079607670228954</v>
      </c>
      <c r="T5932" s="21">
        <f t="shared" si="1667"/>
        <v>86.147999999999996</v>
      </c>
      <c r="U5932" s="37">
        <f>VLOOKUP(Time_Zone, 'LSTM LookUp'!$B$5:$D$8, 3, FALSE)</f>
        <v>-75</v>
      </c>
      <c r="V5932" s="21">
        <f t="shared" si="1677"/>
        <v>1.584856237546497</v>
      </c>
      <c r="W5932" s="21">
        <f t="shared" si="1668"/>
        <v>86.544214059386604</v>
      </c>
      <c r="X5932" s="21">
        <f t="shared" si="1669"/>
        <v>10.704530262888884</v>
      </c>
      <c r="Y5932" s="21">
        <f t="shared" si="1670"/>
        <v>15.704530262888884</v>
      </c>
      <c r="Z5932" s="21">
        <f t="shared" si="1678"/>
        <v>4.9780618038811664</v>
      </c>
      <c r="AA5932" s="21">
        <f t="shared" si="1671"/>
        <v>0</v>
      </c>
      <c r="AB5932" s="21">
        <f t="shared" si="1672"/>
        <v>4.9780618038811664</v>
      </c>
      <c r="AC5932" s="21">
        <f t="shared" si="1673"/>
        <v>69.08</v>
      </c>
      <c r="AD5932" s="21">
        <f t="shared" si="1679"/>
        <v>4.9780618038811664</v>
      </c>
      <c r="AE5932" s="21" t="str">
        <f t="shared" si="1674"/>
        <v>9/4/7:00</v>
      </c>
    </row>
    <row r="5933" spans="2:31">
      <c r="B5933" s="37">
        <v>9</v>
      </c>
      <c r="C5933" s="38">
        <v>4</v>
      </c>
      <c r="D5933" s="39">
        <v>8</v>
      </c>
      <c r="E5933" s="17">
        <v>22.2</v>
      </c>
      <c r="F5933" s="17">
        <v>105</v>
      </c>
      <c r="G5933" s="17">
        <v>292</v>
      </c>
      <c r="H5933" s="37">
        <f t="shared" si="1662"/>
        <v>71.959999999999994</v>
      </c>
      <c r="I5933" s="37">
        <f>IF(H5933&lt;'Roof Calculator'!$G$8, 1, 0)</f>
        <v>0</v>
      </c>
      <c r="J5933" s="37">
        <f>IF(H5933&gt;='Roof Calculator'!$G$8, 1, 0)</f>
        <v>1</v>
      </c>
      <c r="K5933" s="37">
        <f t="shared" si="1663"/>
        <v>0</v>
      </c>
      <c r="L5933" s="37">
        <f t="shared" si="1664"/>
        <v>71.959999999999994</v>
      </c>
      <c r="M5933" s="37">
        <v>0</v>
      </c>
      <c r="N5933" s="37">
        <f t="shared" si="1665"/>
        <v>105</v>
      </c>
      <c r="O5933" s="37">
        <v>0</v>
      </c>
      <c r="P5933" s="37">
        <v>0</v>
      </c>
      <c r="Q5933" s="21">
        <f t="shared" si="1666"/>
        <v>39.790999999999997</v>
      </c>
      <c r="R5933" s="21">
        <f t="shared" si="1675"/>
        <v>247.29166666664534</v>
      </c>
      <c r="S5933" s="21">
        <f t="shared" si="1676"/>
        <v>6.2921452691446751</v>
      </c>
      <c r="T5933" s="21">
        <f t="shared" si="1667"/>
        <v>86.147999999999996</v>
      </c>
      <c r="U5933" s="37">
        <f>VLOOKUP(Time_Zone, 'LSTM LookUp'!$B$5:$D$8, 3, FALSE)</f>
        <v>-75</v>
      </c>
      <c r="V5933" s="21">
        <f t="shared" si="1677"/>
        <v>1.5993851884289092</v>
      </c>
      <c r="W5933" s="21">
        <f t="shared" si="1668"/>
        <v>101.54784629710721</v>
      </c>
      <c r="X5933" s="21">
        <f t="shared" si="1669"/>
        <v>-24.163499008533996</v>
      </c>
      <c r="Y5933" s="21">
        <f t="shared" si="1670"/>
        <v>80.836500991466011</v>
      </c>
      <c r="Z5933" s="21">
        <f t="shared" si="1678"/>
        <v>25.623758954188222</v>
      </c>
      <c r="AA5933" s="21">
        <f t="shared" si="1671"/>
        <v>0</v>
      </c>
      <c r="AB5933" s="21">
        <f t="shared" si="1672"/>
        <v>25.623758954188222</v>
      </c>
      <c r="AC5933" s="21">
        <f t="shared" si="1673"/>
        <v>71.959999999999994</v>
      </c>
      <c r="AD5933" s="21">
        <f t="shared" si="1679"/>
        <v>25.623758954188222</v>
      </c>
      <c r="AE5933" s="21" t="str">
        <f t="shared" si="1674"/>
        <v>9/4/8:00</v>
      </c>
    </row>
    <row r="5934" spans="2:31">
      <c r="B5934" s="37">
        <v>9</v>
      </c>
      <c r="C5934" s="38">
        <v>4</v>
      </c>
      <c r="D5934" s="39">
        <v>9</v>
      </c>
      <c r="E5934" s="17">
        <v>24.4</v>
      </c>
      <c r="F5934" s="17">
        <v>134</v>
      </c>
      <c r="G5934" s="17">
        <v>500</v>
      </c>
      <c r="H5934" s="37">
        <f t="shared" si="1662"/>
        <v>75.92</v>
      </c>
      <c r="I5934" s="37">
        <f>IF(H5934&lt;'Roof Calculator'!$G$8, 1, 0)</f>
        <v>0</v>
      </c>
      <c r="J5934" s="37">
        <f>IF(H5934&gt;='Roof Calculator'!$G$8, 1, 0)</f>
        <v>1</v>
      </c>
      <c r="K5934" s="37">
        <f t="shared" si="1663"/>
        <v>0</v>
      </c>
      <c r="L5934" s="37">
        <f t="shared" si="1664"/>
        <v>75.92</v>
      </c>
      <c r="M5934" s="37">
        <v>0</v>
      </c>
      <c r="N5934" s="37">
        <f t="shared" si="1665"/>
        <v>134</v>
      </c>
      <c r="O5934" s="37">
        <v>0</v>
      </c>
      <c r="P5934" s="37">
        <v>0</v>
      </c>
      <c r="Q5934" s="21">
        <f t="shared" si="1666"/>
        <v>39.790999999999997</v>
      </c>
      <c r="R5934" s="21">
        <f t="shared" si="1675"/>
        <v>247.333333333312</v>
      </c>
      <c r="S5934" s="21">
        <f t="shared" si="1676"/>
        <v>6.2763270025782312</v>
      </c>
      <c r="T5934" s="21">
        <f t="shared" si="1667"/>
        <v>86.147999999999996</v>
      </c>
      <c r="U5934" s="37">
        <f>VLOOKUP(Time_Zone, 'LSTM LookUp'!$B$5:$D$8, 3, FALSE)</f>
        <v>-75</v>
      </c>
      <c r="V5934" s="21">
        <f t="shared" si="1677"/>
        <v>1.6139213826554983</v>
      </c>
      <c r="W5934" s="21">
        <f t="shared" si="1668"/>
        <v>116.55148034566386</v>
      </c>
      <c r="X5934" s="21">
        <f t="shared" si="1669"/>
        <v>-135.72220374400354</v>
      </c>
      <c r="Y5934" s="21">
        <f t="shared" si="1670"/>
        <v>-1.7222037440035365</v>
      </c>
      <c r="Z5934" s="21">
        <f t="shared" si="1678"/>
        <v>-0.54590850748235475</v>
      </c>
      <c r="AA5934" s="21">
        <f t="shared" si="1671"/>
        <v>0</v>
      </c>
      <c r="AB5934" s="21">
        <f t="shared" si="1672"/>
        <v>-0.54590850748235475</v>
      </c>
      <c r="AC5934" s="21">
        <f t="shared" si="1673"/>
        <v>75.92</v>
      </c>
      <c r="AD5934" s="21">
        <f t="shared" si="1679"/>
        <v>-0.54590850748235475</v>
      </c>
      <c r="AE5934" s="21" t="str">
        <f t="shared" si="1674"/>
        <v>9/4/9:00</v>
      </c>
    </row>
    <row r="5935" spans="2:31">
      <c r="B5935" s="37">
        <v>9</v>
      </c>
      <c r="C5935" s="38">
        <v>4</v>
      </c>
      <c r="D5935" s="39">
        <v>10</v>
      </c>
      <c r="E5935" s="17">
        <v>26.1</v>
      </c>
      <c r="F5935" s="17">
        <v>171</v>
      </c>
      <c r="G5935" s="17">
        <v>581</v>
      </c>
      <c r="H5935" s="37">
        <f t="shared" si="1662"/>
        <v>78.98</v>
      </c>
      <c r="I5935" s="37">
        <f>IF(H5935&lt;'Roof Calculator'!$G$8, 1, 0)</f>
        <v>0</v>
      </c>
      <c r="J5935" s="37">
        <f>IF(H5935&gt;='Roof Calculator'!$G$8, 1, 0)</f>
        <v>1</v>
      </c>
      <c r="K5935" s="37">
        <f t="shared" si="1663"/>
        <v>0</v>
      </c>
      <c r="L5935" s="37">
        <f t="shared" si="1664"/>
        <v>78.98</v>
      </c>
      <c r="M5935" s="37">
        <v>0</v>
      </c>
      <c r="N5935" s="37">
        <f t="shared" si="1665"/>
        <v>171</v>
      </c>
      <c r="O5935" s="37">
        <v>0</v>
      </c>
      <c r="P5935" s="37">
        <v>0</v>
      </c>
      <c r="Q5935" s="21">
        <f t="shared" si="1666"/>
        <v>39.790999999999997</v>
      </c>
      <c r="R5935" s="21">
        <f t="shared" si="1675"/>
        <v>247.37499999997866</v>
      </c>
      <c r="S5935" s="21">
        <f t="shared" si="1676"/>
        <v>6.2605059745078995</v>
      </c>
      <c r="T5935" s="21">
        <f t="shared" si="1667"/>
        <v>86.147999999999996</v>
      </c>
      <c r="U5935" s="37">
        <f>VLOOKUP(Time_Zone, 'LSTM LookUp'!$B$5:$D$8, 3, FALSE)</f>
        <v>-75</v>
      </c>
      <c r="V5935" s="21">
        <f t="shared" si="1677"/>
        <v>1.6284647942024584</v>
      </c>
      <c r="W5935" s="21">
        <f t="shared" si="1668"/>
        <v>131.55511619855062</v>
      </c>
      <c r="X5935" s="21">
        <f t="shared" si="1669"/>
        <v>-253.82153905869822</v>
      </c>
      <c r="Y5935" s="21">
        <f t="shared" si="1670"/>
        <v>-82.821539058698221</v>
      </c>
      <c r="Z5935" s="21">
        <f t="shared" si="1678"/>
        <v>-26.252981351568039</v>
      </c>
      <c r="AA5935" s="21">
        <f t="shared" si="1671"/>
        <v>0</v>
      </c>
      <c r="AB5935" s="21">
        <f t="shared" si="1672"/>
        <v>-26.252981351568039</v>
      </c>
      <c r="AC5935" s="21">
        <f t="shared" si="1673"/>
        <v>78.98</v>
      </c>
      <c r="AD5935" s="21">
        <f t="shared" si="1679"/>
        <v>-26.252981351568039</v>
      </c>
      <c r="AE5935" s="21" t="str">
        <f t="shared" si="1674"/>
        <v>9/4/10:00</v>
      </c>
    </row>
    <row r="5936" spans="2:31">
      <c r="B5936" s="37">
        <v>9</v>
      </c>
      <c r="C5936" s="38">
        <v>4</v>
      </c>
      <c r="D5936" s="39">
        <v>11</v>
      </c>
      <c r="E5936" s="17">
        <v>27.8</v>
      </c>
      <c r="F5936" s="17">
        <v>154</v>
      </c>
      <c r="G5936" s="17">
        <v>703</v>
      </c>
      <c r="H5936" s="37">
        <f t="shared" si="1662"/>
        <v>82.04</v>
      </c>
      <c r="I5936" s="37">
        <f>IF(H5936&lt;'Roof Calculator'!$G$8, 1, 0)</f>
        <v>0</v>
      </c>
      <c r="J5936" s="37">
        <f>IF(H5936&gt;='Roof Calculator'!$G$8, 1, 0)</f>
        <v>1</v>
      </c>
      <c r="K5936" s="37">
        <f t="shared" si="1663"/>
        <v>0</v>
      </c>
      <c r="L5936" s="37">
        <f t="shared" si="1664"/>
        <v>82.04</v>
      </c>
      <c r="M5936" s="37">
        <v>0</v>
      </c>
      <c r="N5936" s="37">
        <f t="shared" si="1665"/>
        <v>154</v>
      </c>
      <c r="O5936" s="37">
        <v>0</v>
      </c>
      <c r="P5936" s="37">
        <v>0</v>
      </c>
      <c r="Q5936" s="21">
        <f t="shared" si="1666"/>
        <v>39.790999999999997</v>
      </c>
      <c r="R5936" s="21">
        <f t="shared" si="1675"/>
        <v>247.41666666664531</v>
      </c>
      <c r="S5936" s="21">
        <f t="shared" si="1676"/>
        <v>6.2446821921176348</v>
      </c>
      <c r="T5936" s="21">
        <f t="shared" si="1667"/>
        <v>86.147999999999996</v>
      </c>
      <c r="U5936" s="37">
        <f>VLOOKUP(Time_Zone, 'LSTM LookUp'!$B$5:$D$8, 3, FALSE)</f>
        <v>-75</v>
      </c>
      <c r="V5936" s="21">
        <f t="shared" si="1677"/>
        <v>1.6430153970256365</v>
      </c>
      <c r="W5936" s="21">
        <f t="shared" si="1668"/>
        <v>146.55875384925639</v>
      </c>
      <c r="X5936" s="21">
        <f t="shared" si="1669"/>
        <v>-399.13534883133491</v>
      </c>
      <c r="Y5936" s="21">
        <f t="shared" si="1670"/>
        <v>-245.13534883133491</v>
      </c>
      <c r="Z5936" s="21">
        <f t="shared" si="1678"/>
        <v>-77.703624137171573</v>
      </c>
      <c r="AA5936" s="21">
        <f t="shared" si="1671"/>
        <v>0</v>
      </c>
      <c r="AB5936" s="21">
        <f t="shared" si="1672"/>
        <v>-77.703624137171573</v>
      </c>
      <c r="AC5936" s="21">
        <f t="shared" si="1673"/>
        <v>82.04</v>
      </c>
      <c r="AD5936" s="21">
        <f t="shared" si="1679"/>
        <v>-77.703624137171573</v>
      </c>
      <c r="AE5936" s="21" t="str">
        <f t="shared" si="1674"/>
        <v>9/4/11:00</v>
      </c>
    </row>
    <row r="5937" spans="2:31">
      <c r="B5937" s="37">
        <v>9</v>
      </c>
      <c r="C5937" s="38">
        <v>4</v>
      </c>
      <c r="D5937" s="39">
        <v>12</v>
      </c>
      <c r="E5937" s="17">
        <v>28.9</v>
      </c>
      <c r="F5937" s="17">
        <v>227</v>
      </c>
      <c r="G5937" s="17">
        <v>693</v>
      </c>
      <c r="H5937" s="37">
        <f t="shared" si="1662"/>
        <v>84.02</v>
      </c>
      <c r="I5937" s="37">
        <f>IF(H5937&lt;'Roof Calculator'!$G$8, 1, 0)</f>
        <v>0</v>
      </c>
      <c r="J5937" s="37">
        <f>IF(H5937&gt;='Roof Calculator'!$G$8, 1, 0)</f>
        <v>1</v>
      </c>
      <c r="K5937" s="37">
        <f t="shared" si="1663"/>
        <v>0</v>
      </c>
      <c r="L5937" s="37">
        <f t="shared" si="1664"/>
        <v>84.02</v>
      </c>
      <c r="M5937" s="37">
        <v>0</v>
      </c>
      <c r="N5937" s="37">
        <f t="shared" si="1665"/>
        <v>227</v>
      </c>
      <c r="O5937" s="37">
        <v>0</v>
      </c>
      <c r="P5937" s="37">
        <v>0</v>
      </c>
      <c r="Q5937" s="21">
        <f t="shared" si="1666"/>
        <v>39.790999999999997</v>
      </c>
      <c r="R5937" s="21">
        <f t="shared" si="1675"/>
        <v>247.45833333331197</v>
      </c>
      <c r="S5937" s="21">
        <f t="shared" si="1676"/>
        <v>6.2288556625908909</v>
      </c>
      <c r="T5937" s="21">
        <f t="shared" si="1667"/>
        <v>86.147999999999996</v>
      </c>
      <c r="U5937" s="37">
        <f>VLOOKUP(Time_Zone, 'LSTM LookUp'!$B$5:$D$8, 3, FALSE)</f>
        <v>-75</v>
      </c>
      <c r="V5937" s="21">
        <f t="shared" si="1677"/>
        <v>1.6575731650606937</v>
      </c>
      <c r="W5937" s="21">
        <f t="shared" si="1668"/>
        <v>161.56239329126518</v>
      </c>
      <c r="X5937" s="21">
        <f t="shared" si="1669"/>
        <v>-454.05338146308156</v>
      </c>
      <c r="Y5937" s="21">
        <f t="shared" si="1670"/>
        <v>-227.05338146308156</v>
      </c>
      <c r="Z5937" s="21">
        <f t="shared" si="1678"/>
        <v>-71.971956294317579</v>
      </c>
      <c r="AA5937" s="21">
        <f t="shared" si="1671"/>
        <v>0</v>
      </c>
      <c r="AB5937" s="21">
        <f t="shared" si="1672"/>
        <v>-71.971956294317579</v>
      </c>
      <c r="AC5937" s="21">
        <f t="shared" si="1673"/>
        <v>84.02</v>
      </c>
      <c r="AD5937" s="21">
        <f t="shared" si="1679"/>
        <v>-71.971956294317579</v>
      </c>
      <c r="AE5937" s="21" t="str">
        <f t="shared" si="1674"/>
        <v>9/4/12:00</v>
      </c>
    </row>
    <row r="5938" spans="2:31">
      <c r="B5938" s="37">
        <v>9</v>
      </c>
      <c r="C5938" s="38">
        <v>4</v>
      </c>
      <c r="D5938" s="39">
        <v>13</v>
      </c>
      <c r="E5938" s="17">
        <v>28.3</v>
      </c>
      <c r="F5938" s="17">
        <v>383</v>
      </c>
      <c r="G5938" s="17">
        <v>342</v>
      </c>
      <c r="H5938" s="37">
        <f t="shared" si="1662"/>
        <v>82.94</v>
      </c>
      <c r="I5938" s="37">
        <f>IF(H5938&lt;'Roof Calculator'!$G$8, 1, 0)</f>
        <v>0</v>
      </c>
      <c r="J5938" s="37">
        <f>IF(H5938&gt;='Roof Calculator'!$G$8, 1, 0)</f>
        <v>1</v>
      </c>
      <c r="K5938" s="37">
        <f t="shared" si="1663"/>
        <v>0</v>
      </c>
      <c r="L5938" s="37">
        <f t="shared" si="1664"/>
        <v>82.94</v>
      </c>
      <c r="M5938" s="37">
        <v>0</v>
      </c>
      <c r="N5938" s="37">
        <f t="shared" si="1665"/>
        <v>383</v>
      </c>
      <c r="O5938" s="37">
        <v>0</v>
      </c>
      <c r="P5938" s="37">
        <v>0</v>
      </c>
      <c r="Q5938" s="21">
        <f t="shared" si="1666"/>
        <v>39.790999999999997</v>
      </c>
      <c r="R5938" s="21">
        <f t="shared" si="1675"/>
        <v>247.49999999997863</v>
      </c>
      <c r="S5938" s="21">
        <f t="shared" si="1676"/>
        <v>6.2130263931106695</v>
      </c>
      <c r="T5938" s="21">
        <f t="shared" si="1667"/>
        <v>86.147999999999996</v>
      </c>
      <c r="U5938" s="37">
        <f>VLOOKUP(Time_Zone, 'LSTM LookUp'!$B$5:$D$8, 3, FALSE)</f>
        <v>-75</v>
      </c>
      <c r="V5938" s="21">
        <f t="shared" si="1677"/>
        <v>1.6721380722231136</v>
      </c>
      <c r="W5938" s="21">
        <f t="shared" si="1668"/>
        <v>176.56603451805577</v>
      </c>
      <c r="X5938" s="21">
        <f t="shared" si="1669"/>
        <v>-237.08680917366854</v>
      </c>
      <c r="Y5938" s="21">
        <f t="shared" si="1670"/>
        <v>145.91319082633146</v>
      </c>
      <c r="Z5938" s="21">
        <f t="shared" si="1678"/>
        <v>46.251933026704101</v>
      </c>
      <c r="AA5938" s="21">
        <f t="shared" si="1671"/>
        <v>0</v>
      </c>
      <c r="AB5938" s="21">
        <f t="shared" si="1672"/>
        <v>46.251933026704101</v>
      </c>
      <c r="AC5938" s="21">
        <f t="shared" si="1673"/>
        <v>82.94</v>
      </c>
      <c r="AD5938" s="21">
        <f t="shared" si="1679"/>
        <v>46.251933026704101</v>
      </c>
      <c r="AE5938" s="21" t="str">
        <f t="shared" si="1674"/>
        <v>9/4/13:00</v>
      </c>
    </row>
    <row r="5939" spans="2:31">
      <c r="B5939" s="37">
        <v>9</v>
      </c>
      <c r="C5939" s="38">
        <v>4</v>
      </c>
      <c r="D5939" s="39">
        <v>14</v>
      </c>
      <c r="E5939" s="17">
        <v>28.9</v>
      </c>
      <c r="F5939" s="17">
        <v>292</v>
      </c>
      <c r="G5939" s="17">
        <v>84</v>
      </c>
      <c r="H5939" s="37">
        <f t="shared" si="1662"/>
        <v>84.02</v>
      </c>
      <c r="I5939" s="37">
        <f>IF(H5939&lt;'Roof Calculator'!$G$8, 1, 0)</f>
        <v>0</v>
      </c>
      <c r="J5939" s="37">
        <f>IF(H5939&gt;='Roof Calculator'!$G$8, 1, 0)</f>
        <v>1</v>
      </c>
      <c r="K5939" s="37">
        <f t="shared" si="1663"/>
        <v>0</v>
      </c>
      <c r="L5939" s="37">
        <f t="shared" si="1664"/>
        <v>84.02</v>
      </c>
      <c r="M5939" s="37">
        <v>0</v>
      </c>
      <c r="N5939" s="37">
        <f t="shared" si="1665"/>
        <v>292</v>
      </c>
      <c r="O5939" s="37">
        <v>0</v>
      </c>
      <c r="P5939" s="37">
        <v>0</v>
      </c>
      <c r="Q5939" s="21">
        <f t="shared" si="1666"/>
        <v>39.790999999999997</v>
      </c>
      <c r="R5939" s="21">
        <f t="shared" si="1675"/>
        <v>247.54166666664528</v>
      </c>
      <c r="S5939" s="21">
        <f t="shared" si="1676"/>
        <v>6.1971943908595115</v>
      </c>
      <c r="T5939" s="21">
        <f t="shared" si="1667"/>
        <v>86.147999999999996</v>
      </c>
      <c r="U5939" s="37">
        <f>VLOOKUP(Time_Zone, 'LSTM LookUp'!$B$5:$D$8, 3, FALSE)</f>
        <v>-75</v>
      </c>
      <c r="V5939" s="21">
        <f t="shared" si="1677"/>
        <v>1.6867100924082674</v>
      </c>
      <c r="W5939" s="21">
        <f t="shared" si="1668"/>
        <v>191.56967752310209</v>
      </c>
      <c r="X5939" s="21">
        <f t="shared" si="1669"/>
        <v>-57.059975144960994</v>
      </c>
      <c r="Y5939" s="21">
        <f t="shared" si="1670"/>
        <v>234.94002485503901</v>
      </c>
      <c r="Z5939" s="21">
        <f t="shared" si="1678"/>
        <v>74.471884504402922</v>
      </c>
      <c r="AA5939" s="21">
        <f t="shared" si="1671"/>
        <v>0</v>
      </c>
      <c r="AB5939" s="21">
        <f t="shared" si="1672"/>
        <v>74.471884504402922</v>
      </c>
      <c r="AC5939" s="21">
        <f t="shared" si="1673"/>
        <v>84.02</v>
      </c>
      <c r="AD5939" s="21">
        <f t="shared" si="1679"/>
        <v>74.471884504402922</v>
      </c>
      <c r="AE5939" s="21" t="str">
        <f t="shared" si="1674"/>
        <v>9/4/14:00</v>
      </c>
    </row>
    <row r="5940" spans="2:31">
      <c r="B5940" s="37">
        <v>9</v>
      </c>
      <c r="C5940" s="38">
        <v>4</v>
      </c>
      <c r="D5940" s="39">
        <v>15</v>
      </c>
      <c r="E5940" s="17">
        <v>28.9</v>
      </c>
      <c r="F5940" s="17">
        <v>277</v>
      </c>
      <c r="G5940" s="17">
        <v>567</v>
      </c>
      <c r="H5940" s="37">
        <f t="shared" si="1662"/>
        <v>84.02</v>
      </c>
      <c r="I5940" s="37">
        <f>IF(H5940&lt;'Roof Calculator'!$G$8, 1, 0)</f>
        <v>0</v>
      </c>
      <c r="J5940" s="37">
        <f>IF(H5940&gt;='Roof Calculator'!$G$8, 1, 0)</f>
        <v>1</v>
      </c>
      <c r="K5940" s="37">
        <f t="shared" si="1663"/>
        <v>0</v>
      </c>
      <c r="L5940" s="37">
        <f t="shared" si="1664"/>
        <v>84.02</v>
      </c>
      <c r="M5940" s="37">
        <v>0</v>
      </c>
      <c r="N5940" s="37">
        <f t="shared" si="1665"/>
        <v>277</v>
      </c>
      <c r="O5940" s="37">
        <v>0</v>
      </c>
      <c r="P5940" s="37">
        <v>0</v>
      </c>
      <c r="Q5940" s="21">
        <f t="shared" si="1666"/>
        <v>39.790999999999997</v>
      </c>
      <c r="R5940" s="21">
        <f t="shared" si="1675"/>
        <v>247.58333333331194</v>
      </c>
      <c r="S5940" s="21">
        <f t="shared" si="1676"/>
        <v>6.1813596630194976</v>
      </c>
      <c r="T5940" s="21">
        <f t="shared" si="1667"/>
        <v>86.147999999999996</v>
      </c>
      <c r="U5940" s="37">
        <f>VLOOKUP(Time_Zone, 'LSTM LookUp'!$B$5:$D$8, 3, FALSE)</f>
        <v>-75</v>
      </c>
      <c r="V5940" s="21">
        <f t="shared" si="1677"/>
        <v>1.7012891994914501</v>
      </c>
      <c r="W5940" s="21">
        <f t="shared" si="1668"/>
        <v>206.57332229987287</v>
      </c>
      <c r="X5940" s="21">
        <f t="shared" si="1669"/>
        <v>-348.31215501681623</v>
      </c>
      <c r="Y5940" s="21">
        <f t="shared" si="1670"/>
        <v>-71.312155016816234</v>
      </c>
      <c r="Z5940" s="21">
        <f t="shared" si="1678"/>
        <v>-22.60470762889047</v>
      </c>
      <c r="AA5940" s="21">
        <f t="shared" si="1671"/>
        <v>0</v>
      </c>
      <c r="AB5940" s="21">
        <f t="shared" si="1672"/>
        <v>-22.60470762889047</v>
      </c>
      <c r="AC5940" s="21">
        <f t="shared" si="1673"/>
        <v>84.02</v>
      </c>
      <c r="AD5940" s="21">
        <f t="shared" si="1679"/>
        <v>-22.60470762889047</v>
      </c>
      <c r="AE5940" s="21" t="str">
        <f t="shared" si="1674"/>
        <v>9/4/15:00</v>
      </c>
    </row>
    <row r="5941" spans="2:31">
      <c r="B5941" s="37">
        <v>9</v>
      </c>
      <c r="C5941" s="38">
        <v>4</v>
      </c>
      <c r="D5941" s="39">
        <v>16</v>
      </c>
      <c r="E5941" s="17">
        <v>29.4</v>
      </c>
      <c r="F5941" s="17">
        <v>135</v>
      </c>
      <c r="G5941" s="17">
        <v>724</v>
      </c>
      <c r="H5941" s="37">
        <f t="shared" si="1662"/>
        <v>84.919999999999987</v>
      </c>
      <c r="I5941" s="37">
        <f>IF(H5941&lt;'Roof Calculator'!$G$8, 1, 0)</f>
        <v>0</v>
      </c>
      <c r="J5941" s="37">
        <f>IF(H5941&gt;='Roof Calculator'!$G$8, 1, 0)</f>
        <v>1</v>
      </c>
      <c r="K5941" s="37">
        <f t="shared" si="1663"/>
        <v>0</v>
      </c>
      <c r="L5941" s="37">
        <f t="shared" si="1664"/>
        <v>84.919999999999987</v>
      </c>
      <c r="M5941" s="37">
        <v>0</v>
      </c>
      <c r="N5941" s="37">
        <f t="shared" si="1665"/>
        <v>135</v>
      </c>
      <c r="O5941" s="37">
        <v>0</v>
      </c>
      <c r="P5941" s="37">
        <v>0</v>
      </c>
      <c r="Q5941" s="21">
        <f t="shared" si="1666"/>
        <v>39.790999999999997</v>
      </c>
      <c r="R5941" s="21">
        <f t="shared" si="1675"/>
        <v>247.6249999999786</v>
      </c>
      <c r="S5941" s="21">
        <f t="shared" si="1676"/>
        <v>6.1655222167722998</v>
      </c>
      <c r="T5941" s="21">
        <f t="shared" si="1667"/>
        <v>86.147999999999996</v>
      </c>
      <c r="U5941" s="37">
        <f>VLOOKUP(Time_Zone, 'LSTM LookUp'!$B$5:$D$8, 3, FALSE)</f>
        <v>-75</v>
      </c>
      <c r="V5941" s="21">
        <f t="shared" si="1677"/>
        <v>1.7158753673279086</v>
      </c>
      <c r="W5941" s="21">
        <f t="shared" si="1668"/>
        <v>221.57696884183198</v>
      </c>
      <c r="X5941" s="21">
        <f t="shared" si="1669"/>
        <v>-363.98437223946382</v>
      </c>
      <c r="Y5941" s="21">
        <f t="shared" si="1670"/>
        <v>-228.98437223946382</v>
      </c>
      <c r="Z5941" s="21">
        <f t="shared" si="1678"/>
        <v>-72.584046644467733</v>
      </c>
      <c r="AA5941" s="21">
        <f t="shared" si="1671"/>
        <v>0</v>
      </c>
      <c r="AB5941" s="21">
        <f t="shared" si="1672"/>
        <v>-72.584046644467733</v>
      </c>
      <c r="AC5941" s="21">
        <f t="shared" si="1673"/>
        <v>84.919999999999987</v>
      </c>
      <c r="AD5941" s="21">
        <f t="shared" si="1679"/>
        <v>-72.584046644467733</v>
      </c>
      <c r="AE5941" s="21" t="str">
        <f t="shared" si="1674"/>
        <v>9/4/16:00</v>
      </c>
    </row>
    <row r="5942" spans="2:31">
      <c r="B5942" s="37">
        <v>9</v>
      </c>
      <c r="C5942" s="38">
        <v>4</v>
      </c>
      <c r="D5942" s="39">
        <v>17</v>
      </c>
      <c r="E5942" s="17">
        <v>28.9</v>
      </c>
      <c r="F5942" s="17">
        <v>109</v>
      </c>
      <c r="G5942" s="17">
        <v>663</v>
      </c>
      <c r="H5942" s="37">
        <f t="shared" si="1662"/>
        <v>84.02</v>
      </c>
      <c r="I5942" s="37">
        <f>IF(H5942&lt;'Roof Calculator'!$G$8, 1, 0)</f>
        <v>0</v>
      </c>
      <c r="J5942" s="37">
        <f>IF(H5942&gt;='Roof Calculator'!$G$8, 1, 0)</f>
        <v>1</v>
      </c>
      <c r="K5942" s="37">
        <f t="shared" si="1663"/>
        <v>0</v>
      </c>
      <c r="L5942" s="37">
        <f t="shared" si="1664"/>
        <v>84.02</v>
      </c>
      <c r="M5942" s="37">
        <v>0</v>
      </c>
      <c r="N5942" s="37">
        <f t="shared" si="1665"/>
        <v>109</v>
      </c>
      <c r="O5942" s="37">
        <v>0</v>
      </c>
      <c r="P5942" s="37">
        <v>0</v>
      </c>
      <c r="Q5942" s="21">
        <f t="shared" si="1666"/>
        <v>39.790999999999997</v>
      </c>
      <c r="R5942" s="21">
        <f t="shared" si="1675"/>
        <v>247.66666666664526</v>
      </c>
      <c r="S5942" s="21">
        <f t="shared" si="1676"/>
        <v>6.1496820592990469</v>
      </c>
      <c r="T5942" s="21">
        <f t="shared" si="1667"/>
        <v>86.147999999999996</v>
      </c>
      <c r="U5942" s="37">
        <f>VLOOKUP(Time_Zone, 'LSTM LookUp'!$B$5:$D$8, 3, FALSE)</f>
        <v>-75</v>
      </c>
      <c r="V5942" s="21">
        <f t="shared" si="1677"/>
        <v>1.7304685697529942</v>
      </c>
      <c r="W5942" s="21">
        <f t="shared" si="1668"/>
        <v>236.58061714243826</v>
      </c>
      <c r="X5942" s="21">
        <f t="shared" si="1669"/>
        <v>-233.51037530404281</v>
      </c>
      <c r="Y5942" s="21">
        <f t="shared" si="1670"/>
        <v>-124.51037530404281</v>
      </c>
      <c r="Z5942" s="21">
        <f t="shared" si="1678"/>
        <v>-39.467614319713313</v>
      </c>
      <c r="AA5942" s="21">
        <f t="shared" si="1671"/>
        <v>0</v>
      </c>
      <c r="AB5942" s="21">
        <f t="shared" si="1672"/>
        <v>-39.467614319713313</v>
      </c>
      <c r="AC5942" s="21">
        <f t="shared" si="1673"/>
        <v>84.02</v>
      </c>
      <c r="AD5942" s="21">
        <f t="shared" si="1679"/>
        <v>-39.467614319713313</v>
      </c>
      <c r="AE5942" s="21" t="str">
        <f t="shared" si="1674"/>
        <v>9/4/17:00</v>
      </c>
    </row>
    <row r="5943" spans="2:31">
      <c r="B5943" s="37">
        <v>9</v>
      </c>
      <c r="C5943" s="38">
        <v>4</v>
      </c>
      <c r="D5943" s="39">
        <v>18</v>
      </c>
      <c r="E5943" s="17">
        <v>27.8</v>
      </c>
      <c r="F5943" s="17">
        <v>84</v>
      </c>
      <c r="G5943" s="17">
        <v>483</v>
      </c>
      <c r="H5943" s="37">
        <f t="shared" si="1662"/>
        <v>82.04</v>
      </c>
      <c r="I5943" s="37">
        <f>IF(H5943&lt;'Roof Calculator'!$G$8, 1, 0)</f>
        <v>0</v>
      </c>
      <c r="J5943" s="37">
        <f>IF(H5943&gt;='Roof Calculator'!$G$8, 1, 0)</f>
        <v>1</v>
      </c>
      <c r="K5943" s="37">
        <f t="shared" si="1663"/>
        <v>0</v>
      </c>
      <c r="L5943" s="37">
        <f t="shared" si="1664"/>
        <v>82.04</v>
      </c>
      <c r="M5943" s="37">
        <v>0</v>
      </c>
      <c r="N5943" s="37">
        <f t="shared" si="1665"/>
        <v>84</v>
      </c>
      <c r="O5943" s="37">
        <v>0</v>
      </c>
      <c r="P5943" s="37">
        <v>0</v>
      </c>
      <c r="Q5943" s="21">
        <f t="shared" si="1666"/>
        <v>39.790999999999997</v>
      </c>
      <c r="R5943" s="21">
        <f t="shared" si="1675"/>
        <v>247.70833333331191</v>
      </c>
      <c r="S5943" s="21">
        <f t="shared" si="1676"/>
        <v>6.1338391977804516</v>
      </c>
      <c r="T5943" s="21">
        <f t="shared" si="1667"/>
        <v>86.147999999999996</v>
      </c>
      <c r="U5943" s="37">
        <f>VLOOKUP(Time_Zone, 'LSTM LookUp'!$B$5:$D$8, 3, FALSE)</f>
        <v>-75</v>
      </c>
      <c r="V5943" s="21">
        <f t="shared" si="1677"/>
        <v>1.7450687805821126</v>
      </c>
      <c r="W5943" s="21">
        <f t="shared" si="1668"/>
        <v>251.58426719514549</v>
      </c>
      <c r="X5943" s="21">
        <f t="shared" si="1669"/>
        <v>-83.542835664509283</v>
      </c>
      <c r="Y5943" s="21">
        <f t="shared" si="1670"/>
        <v>0.45716433549071667</v>
      </c>
      <c r="Z5943" s="21">
        <f t="shared" si="1678"/>
        <v>0.14491310968917925</v>
      </c>
      <c r="AA5943" s="21">
        <f t="shared" si="1671"/>
        <v>0</v>
      </c>
      <c r="AB5943" s="21">
        <f t="shared" si="1672"/>
        <v>0.14491310968917925</v>
      </c>
      <c r="AC5943" s="21">
        <f t="shared" si="1673"/>
        <v>82.04</v>
      </c>
      <c r="AD5943" s="21">
        <f t="shared" si="1679"/>
        <v>0.14491310968917925</v>
      </c>
      <c r="AE5943" s="21" t="str">
        <f t="shared" si="1674"/>
        <v>9/4/18:00</v>
      </c>
    </row>
    <row r="5944" spans="2:31">
      <c r="B5944" s="37">
        <v>9</v>
      </c>
      <c r="C5944" s="38">
        <v>4</v>
      </c>
      <c r="D5944" s="39">
        <v>19</v>
      </c>
      <c r="E5944" s="17">
        <v>26.1</v>
      </c>
      <c r="F5944" s="17">
        <v>36</v>
      </c>
      <c r="G5944" s="17">
        <v>275</v>
      </c>
      <c r="H5944" s="37">
        <f t="shared" si="1662"/>
        <v>78.98</v>
      </c>
      <c r="I5944" s="37">
        <f>IF(H5944&lt;'Roof Calculator'!$G$8, 1, 0)</f>
        <v>0</v>
      </c>
      <c r="J5944" s="37">
        <f>IF(H5944&gt;='Roof Calculator'!$G$8, 1, 0)</f>
        <v>1</v>
      </c>
      <c r="K5944" s="37">
        <f t="shared" si="1663"/>
        <v>0</v>
      </c>
      <c r="L5944" s="37">
        <f t="shared" si="1664"/>
        <v>78.98</v>
      </c>
      <c r="M5944" s="37">
        <v>0</v>
      </c>
      <c r="N5944" s="37">
        <f t="shared" si="1665"/>
        <v>36</v>
      </c>
      <c r="O5944" s="37">
        <v>0</v>
      </c>
      <c r="P5944" s="37">
        <v>0</v>
      </c>
      <c r="Q5944" s="21">
        <f t="shared" si="1666"/>
        <v>39.790999999999997</v>
      </c>
      <c r="R5944" s="21">
        <f t="shared" si="1675"/>
        <v>247.74999999997857</v>
      </c>
      <c r="S5944" s="21">
        <f t="shared" si="1676"/>
        <v>6.1179936393968042</v>
      </c>
      <c r="T5944" s="21">
        <f t="shared" si="1667"/>
        <v>86.147999999999996</v>
      </c>
      <c r="U5944" s="37">
        <f>VLOOKUP(Time_Zone, 'LSTM LookUp'!$B$5:$D$8, 3, FALSE)</f>
        <v>-75</v>
      </c>
      <c r="V5944" s="21">
        <f t="shared" si="1677"/>
        <v>1.759675973610785</v>
      </c>
      <c r="W5944" s="21">
        <f t="shared" si="1668"/>
        <v>266.5879189934027</v>
      </c>
      <c r="X5944" s="21">
        <f t="shared" si="1669"/>
        <v>6.2524951205735055</v>
      </c>
      <c r="Y5944" s="21">
        <f t="shared" si="1670"/>
        <v>42.252495120573506</v>
      </c>
      <c r="Z5944" s="21">
        <f t="shared" si="1678"/>
        <v>13.393302986937645</v>
      </c>
      <c r="AA5944" s="21">
        <f t="shared" si="1671"/>
        <v>0</v>
      </c>
      <c r="AB5944" s="21">
        <f t="shared" si="1672"/>
        <v>13.393302986937645</v>
      </c>
      <c r="AC5944" s="21">
        <f t="shared" si="1673"/>
        <v>78.98</v>
      </c>
      <c r="AD5944" s="21">
        <f t="shared" si="1679"/>
        <v>13.393302986937645</v>
      </c>
      <c r="AE5944" s="21" t="str">
        <f t="shared" si="1674"/>
        <v>9/4/19:00</v>
      </c>
    </row>
    <row r="5945" spans="2:31">
      <c r="B5945" s="37">
        <v>9</v>
      </c>
      <c r="C5945" s="38">
        <v>4</v>
      </c>
      <c r="D5945" s="39">
        <v>20</v>
      </c>
      <c r="E5945" s="17">
        <v>23.9</v>
      </c>
      <c r="F5945" s="17">
        <v>0</v>
      </c>
      <c r="G5945" s="17">
        <v>0</v>
      </c>
      <c r="H5945" s="37">
        <f t="shared" si="1662"/>
        <v>75.02</v>
      </c>
      <c r="I5945" s="37">
        <f>IF(H5945&lt;'Roof Calculator'!$G$8, 1, 0)</f>
        <v>0</v>
      </c>
      <c r="J5945" s="37">
        <f>IF(H5945&gt;='Roof Calculator'!$G$8, 1, 0)</f>
        <v>1</v>
      </c>
      <c r="K5945" s="37">
        <f t="shared" si="1663"/>
        <v>0</v>
      </c>
      <c r="L5945" s="37">
        <f t="shared" si="1664"/>
        <v>75.02</v>
      </c>
      <c r="M5945" s="37">
        <v>0</v>
      </c>
      <c r="N5945" s="37">
        <f t="shared" si="1665"/>
        <v>0</v>
      </c>
      <c r="O5945" s="37">
        <v>0</v>
      </c>
      <c r="P5945" s="37">
        <v>0</v>
      </c>
      <c r="Q5945" s="21">
        <f t="shared" si="1666"/>
        <v>39.790999999999997</v>
      </c>
      <c r="R5945" s="21">
        <f t="shared" si="1675"/>
        <v>247.79166666664523</v>
      </c>
      <c r="S5945" s="21">
        <f t="shared" si="1676"/>
        <v>6.10214539132786</v>
      </c>
      <c r="T5945" s="21">
        <f t="shared" si="1667"/>
        <v>86.147999999999996</v>
      </c>
      <c r="U5945" s="37">
        <f>VLOOKUP(Time_Zone, 'LSTM LookUp'!$B$5:$D$8, 3, FALSE)</f>
        <v>-75</v>
      </c>
      <c r="V5945" s="21">
        <f t="shared" si="1677"/>
        <v>1.7742901226147829</v>
      </c>
      <c r="W5945" s="21">
        <f t="shared" si="1668"/>
        <v>281.59157253065371</v>
      </c>
      <c r="X5945" s="21">
        <f t="shared" si="1669"/>
        <v>0</v>
      </c>
      <c r="Y5945" s="21">
        <f t="shared" si="1670"/>
        <v>0</v>
      </c>
      <c r="Z5945" s="21">
        <f t="shared" si="1678"/>
        <v>0</v>
      </c>
      <c r="AA5945" s="21">
        <f t="shared" si="1671"/>
        <v>0</v>
      </c>
      <c r="AB5945" s="21">
        <f t="shared" si="1672"/>
        <v>0</v>
      </c>
      <c r="AC5945" s="21">
        <f t="shared" si="1673"/>
        <v>75.02</v>
      </c>
      <c r="AD5945" s="21">
        <f t="shared" si="1679"/>
        <v>0</v>
      </c>
      <c r="AE5945" s="21" t="str">
        <f t="shared" si="1674"/>
        <v>9/4/20:00</v>
      </c>
    </row>
    <row r="5946" spans="2:31">
      <c r="B5946" s="37">
        <v>9</v>
      </c>
      <c r="C5946" s="38">
        <v>4</v>
      </c>
      <c r="D5946" s="39">
        <v>21</v>
      </c>
      <c r="E5946" s="17">
        <v>22.2</v>
      </c>
      <c r="F5946" s="17">
        <v>0</v>
      </c>
      <c r="G5946" s="17">
        <v>0</v>
      </c>
      <c r="H5946" s="37">
        <f t="shared" si="1662"/>
        <v>71.959999999999994</v>
      </c>
      <c r="I5946" s="37">
        <f>IF(H5946&lt;'Roof Calculator'!$G$8, 1, 0)</f>
        <v>0</v>
      </c>
      <c r="J5946" s="37">
        <f>IF(H5946&gt;='Roof Calculator'!$G$8, 1, 0)</f>
        <v>1</v>
      </c>
      <c r="K5946" s="37">
        <f t="shared" si="1663"/>
        <v>0</v>
      </c>
      <c r="L5946" s="37">
        <f t="shared" si="1664"/>
        <v>71.959999999999994</v>
      </c>
      <c r="M5946" s="37">
        <v>0</v>
      </c>
      <c r="N5946" s="37">
        <f t="shared" si="1665"/>
        <v>0</v>
      </c>
      <c r="O5946" s="37">
        <v>0</v>
      </c>
      <c r="P5946" s="37">
        <v>0</v>
      </c>
      <c r="Q5946" s="21">
        <f t="shared" si="1666"/>
        <v>39.790999999999997</v>
      </c>
      <c r="R5946" s="21">
        <f t="shared" si="1675"/>
        <v>247.83333333331188</v>
      </c>
      <c r="S5946" s="21">
        <f t="shared" si="1676"/>
        <v>6.0862944607529945</v>
      </c>
      <c r="T5946" s="21">
        <f t="shared" si="1667"/>
        <v>86.147999999999996</v>
      </c>
      <c r="U5946" s="37">
        <f>VLOOKUP(Time_Zone, 'LSTM LookUp'!$B$5:$D$8, 3, FALSE)</f>
        <v>-75</v>
      </c>
      <c r="V5946" s="21">
        <f t="shared" si="1677"/>
        <v>1.7889112013500637</v>
      </c>
      <c r="W5946" s="21">
        <f t="shared" si="1668"/>
        <v>296.59522780033751</v>
      </c>
      <c r="X5946" s="21">
        <f t="shared" si="1669"/>
        <v>0</v>
      </c>
      <c r="Y5946" s="21">
        <f t="shared" si="1670"/>
        <v>0</v>
      </c>
      <c r="Z5946" s="21">
        <f t="shared" si="1678"/>
        <v>0</v>
      </c>
      <c r="AA5946" s="21">
        <f t="shared" si="1671"/>
        <v>0</v>
      </c>
      <c r="AB5946" s="21">
        <f t="shared" si="1672"/>
        <v>0</v>
      </c>
      <c r="AC5946" s="21">
        <f t="shared" si="1673"/>
        <v>71.959999999999994</v>
      </c>
      <c r="AD5946" s="21">
        <f t="shared" si="1679"/>
        <v>0</v>
      </c>
      <c r="AE5946" s="21" t="str">
        <f t="shared" si="1674"/>
        <v>9/4/21:00</v>
      </c>
    </row>
    <row r="5947" spans="2:31">
      <c r="B5947" s="37">
        <v>9</v>
      </c>
      <c r="C5947" s="38">
        <v>4</v>
      </c>
      <c r="D5947" s="39">
        <v>22</v>
      </c>
      <c r="E5947" s="17">
        <v>20.6</v>
      </c>
      <c r="F5947" s="17">
        <v>0</v>
      </c>
      <c r="G5947" s="17">
        <v>0</v>
      </c>
      <c r="H5947" s="37">
        <f t="shared" si="1662"/>
        <v>69.08</v>
      </c>
      <c r="I5947" s="37">
        <f>IF(H5947&lt;'Roof Calculator'!$G$8, 1, 0)</f>
        <v>0</v>
      </c>
      <c r="J5947" s="37">
        <f>IF(H5947&gt;='Roof Calculator'!$G$8, 1, 0)</f>
        <v>1</v>
      </c>
      <c r="K5947" s="37">
        <f t="shared" si="1663"/>
        <v>0</v>
      </c>
      <c r="L5947" s="37">
        <f t="shared" si="1664"/>
        <v>69.08</v>
      </c>
      <c r="M5947" s="37">
        <v>0</v>
      </c>
      <c r="N5947" s="37">
        <f t="shared" si="1665"/>
        <v>0</v>
      </c>
      <c r="O5947" s="37">
        <v>0</v>
      </c>
      <c r="P5947" s="37">
        <v>0</v>
      </c>
      <c r="Q5947" s="21">
        <f t="shared" si="1666"/>
        <v>39.790999999999997</v>
      </c>
      <c r="R5947" s="21">
        <f t="shared" si="1675"/>
        <v>247.87499999997854</v>
      </c>
      <c r="S5947" s="21">
        <f t="shared" si="1676"/>
        <v>6.070440854851066</v>
      </c>
      <c r="T5947" s="21">
        <f t="shared" si="1667"/>
        <v>86.147999999999996</v>
      </c>
      <c r="U5947" s="37">
        <f>VLOOKUP(Time_Zone, 'LSTM LookUp'!$B$5:$D$8, 3, FALSE)</f>
        <v>-75</v>
      </c>
      <c r="V5947" s="21">
        <f t="shared" si="1677"/>
        <v>1.80353918355293</v>
      </c>
      <c r="W5947" s="21">
        <f t="shared" si="1668"/>
        <v>311.59888479588824</v>
      </c>
      <c r="X5947" s="21">
        <f t="shared" si="1669"/>
        <v>0</v>
      </c>
      <c r="Y5947" s="21">
        <f t="shared" si="1670"/>
        <v>0</v>
      </c>
      <c r="Z5947" s="21">
        <f t="shared" si="1678"/>
        <v>0</v>
      </c>
      <c r="AA5947" s="21">
        <f t="shared" si="1671"/>
        <v>0</v>
      </c>
      <c r="AB5947" s="21">
        <f t="shared" si="1672"/>
        <v>0</v>
      </c>
      <c r="AC5947" s="21">
        <f t="shared" si="1673"/>
        <v>69.08</v>
      </c>
      <c r="AD5947" s="21">
        <f t="shared" si="1679"/>
        <v>0</v>
      </c>
      <c r="AE5947" s="21" t="str">
        <f t="shared" si="1674"/>
        <v>9/4/22:00</v>
      </c>
    </row>
    <row r="5948" spans="2:31">
      <c r="B5948" s="37">
        <v>9</v>
      </c>
      <c r="C5948" s="38">
        <v>4</v>
      </c>
      <c r="D5948" s="39">
        <v>23</v>
      </c>
      <c r="E5948" s="17">
        <v>20</v>
      </c>
      <c r="F5948" s="17">
        <v>0</v>
      </c>
      <c r="G5948" s="17">
        <v>0</v>
      </c>
      <c r="H5948" s="37">
        <f t="shared" si="1662"/>
        <v>68</v>
      </c>
      <c r="I5948" s="37">
        <f>IF(H5948&lt;'Roof Calculator'!$G$8, 1, 0)</f>
        <v>0</v>
      </c>
      <c r="J5948" s="37">
        <f>IF(H5948&gt;='Roof Calculator'!$G$8, 1, 0)</f>
        <v>1</v>
      </c>
      <c r="K5948" s="37">
        <f t="shared" si="1663"/>
        <v>0</v>
      </c>
      <c r="L5948" s="37">
        <f t="shared" si="1664"/>
        <v>68</v>
      </c>
      <c r="M5948" s="37">
        <v>0</v>
      </c>
      <c r="N5948" s="37">
        <f t="shared" si="1665"/>
        <v>0</v>
      </c>
      <c r="O5948" s="37">
        <v>0</v>
      </c>
      <c r="P5948" s="37">
        <v>0</v>
      </c>
      <c r="Q5948" s="21">
        <f t="shared" si="1666"/>
        <v>39.790999999999997</v>
      </c>
      <c r="R5948" s="21">
        <f t="shared" si="1675"/>
        <v>247.9166666666452</v>
      </c>
      <c r="S5948" s="21">
        <f t="shared" si="1676"/>
        <v>6.0545845808005607</v>
      </c>
      <c r="T5948" s="21">
        <f t="shared" si="1667"/>
        <v>86.147999999999996</v>
      </c>
      <c r="U5948" s="37">
        <f>VLOOKUP(Time_Zone, 'LSTM LookUp'!$B$5:$D$8, 3, FALSE)</f>
        <v>-75</v>
      </c>
      <c r="V5948" s="21">
        <f t="shared" si="1677"/>
        <v>1.8181740429399667</v>
      </c>
      <c r="W5948" s="21">
        <f t="shared" si="1668"/>
        <v>326.60254351073502</v>
      </c>
      <c r="X5948" s="21">
        <f t="shared" si="1669"/>
        <v>0</v>
      </c>
      <c r="Y5948" s="21">
        <f t="shared" si="1670"/>
        <v>0</v>
      </c>
      <c r="Z5948" s="21">
        <f t="shared" si="1678"/>
        <v>0</v>
      </c>
      <c r="AA5948" s="21">
        <f t="shared" si="1671"/>
        <v>0</v>
      </c>
      <c r="AB5948" s="21">
        <f t="shared" si="1672"/>
        <v>0</v>
      </c>
      <c r="AC5948" s="21">
        <f t="shared" si="1673"/>
        <v>68</v>
      </c>
      <c r="AD5948" s="21">
        <f t="shared" si="1679"/>
        <v>0</v>
      </c>
      <c r="AE5948" s="21" t="str">
        <f t="shared" si="1674"/>
        <v>9/4/23:00</v>
      </c>
    </row>
    <row r="5949" spans="2:31">
      <c r="B5949" s="37">
        <v>9</v>
      </c>
      <c r="C5949" s="38">
        <v>4</v>
      </c>
      <c r="D5949" s="39">
        <v>24</v>
      </c>
      <c r="E5949" s="17">
        <v>19.399999999999999</v>
      </c>
      <c r="F5949" s="17">
        <v>0</v>
      </c>
      <c r="G5949" s="17">
        <v>0</v>
      </c>
      <c r="H5949" s="37">
        <f t="shared" si="1662"/>
        <v>66.92</v>
      </c>
      <c r="I5949" s="37">
        <f>IF(H5949&lt;'Roof Calculator'!$G$8, 1, 0)</f>
        <v>0</v>
      </c>
      <c r="J5949" s="37">
        <f>IF(H5949&gt;='Roof Calculator'!$G$8, 1, 0)</f>
        <v>1</v>
      </c>
      <c r="K5949" s="37">
        <f t="shared" si="1663"/>
        <v>0</v>
      </c>
      <c r="L5949" s="37">
        <f t="shared" si="1664"/>
        <v>66.92</v>
      </c>
      <c r="M5949" s="37">
        <v>0</v>
      </c>
      <c r="N5949" s="37">
        <f t="shared" si="1665"/>
        <v>0</v>
      </c>
      <c r="O5949" s="37">
        <v>0</v>
      </c>
      <c r="P5949" s="37">
        <v>0</v>
      </c>
      <c r="Q5949" s="21">
        <f t="shared" si="1666"/>
        <v>39.790999999999997</v>
      </c>
      <c r="R5949" s="21">
        <f t="shared" si="1675"/>
        <v>247.95833333331186</v>
      </c>
      <c r="S5949" s="21">
        <f t="shared" si="1676"/>
        <v>6.0387256457794072</v>
      </c>
      <c r="T5949" s="21">
        <f t="shared" si="1667"/>
        <v>86.147999999999996</v>
      </c>
      <c r="U5949" s="37">
        <f>VLOOKUP(Time_Zone, 'LSTM LookUp'!$B$5:$D$8, 3, FALSE)</f>
        <v>-75</v>
      </c>
      <c r="V5949" s="21">
        <f t="shared" si="1677"/>
        <v>1.8328157532082465</v>
      </c>
      <c r="W5949" s="21">
        <f t="shared" si="1668"/>
        <v>341.60620393830209</v>
      </c>
      <c r="X5949" s="21">
        <f t="shared" si="1669"/>
        <v>0</v>
      </c>
      <c r="Y5949" s="21">
        <f t="shared" si="1670"/>
        <v>0</v>
      </c>
      <c r="Z5949" s="21">
        <f t="shared" si="1678"/>
        <v>0</v>
      </c>
      <c r="AA5949" s="21">
        <f t="shared" si="1671"/>
        <v>0</v>
      </c>
      <c r="AB5949" s="21">
        <f t="shared" si="1672"/>
        <v>0</v>
      </c>
      <c r="AC5949" s="21">
        <f t="shared" si="1673"/>
        <v>66.92</v>
      </c>
      <c r="AD5949" s="21">
        <f t="shared" si="1679"/>
        <v>0</v>
      </c>
      <c r="AE5949" s="21" t="str">
        <f t="shared" si="1674"/>
        <v>9/4/24:00</v>
      </c>
    </row>
    <row r="5950" spans="2:31">
      <c r="B5950" s="37">
        <v>9</v>
      </c>
      <c r="C5950" s="38">
        <v>5</v>
      </c>
      <c r="D5950" s="39">
        <v>1</v>
      </c>
      <c r="E5950" s="17">
        <v>18.3</v>
      </c>
      <c r="F5950" s="17">
        <v>0</v>
      </c>
      <c r="G5950" s="17">
        <v>0</v>
      </c>
      <c r="H5950" s="37">
        <f t="shared" si="1662"/>
        <v>64.94</v>
      </c>
      <c r="I5950" s="37">
        <f>IF(H5950&lt;'Roof Calculator'!$G$8, 1, 0)</f>
        <v>0</v>
      </c>
      <c r="J5950" s="37">
        <f>IF(H5950&gt;='Roof Calculator'!$G$8, 1, 0)</f>
        <v>1</v>
      </c>
      <c r="K5950" s="37">
        <f t="shared" si="1663"/>
        <v>0</v>
      </c>
      <c r="L5950" s="37">
        <f t="shared" si="1664"/>
        <v>64.94</v>
      </c>
      <c r="M5950" s="37">
        <v>0</v>
      </c>
      <c r="N5950" s="37">
        <f t="shared" si="1665"/>
        <v>0</v>
      </c>
      <c r="O5950" s="37">
        <v>0</v>
      </c>
      <c r="P5950" s="37">
        <v>0</v>
      </c>
      <c r="Q5950" s="21">
        <f t="shared" si="1666"/>
        <v>39.790999999999997</v>
      </c>
      <c r="R5950" s="21">
        <f t="shared" si="1675"/>
        <v>247.99999999997851</v>
      </c>
      <c r="S5950" s="21">
        <f t="shared" si="1676"/>
        <v>6.0228640569651608</v>
      </c>
      <c r="T5950" s="21">
        <f t="shared" si="1667"/>
        <v>86.147999999999996</v>
      </c>
      <c r="U5950" s="37">
        <f>VLOOKUP(Time_Zone, 'LSTM LookUp'!$B$5:$D$8, 3, FALSE)</f>
        <v>-75</v>
      </c>
      <c r="V5950" s="21">
        <f t="shared" si="1677"/>
        <v>1.8474642880352201</v>
      </c>
      <c r="W5950" s="21">
        <f t="shared" si="1668"/>
        <v>-3.3901339279911902</v>
      </c>
      <c r="X5950" s="21">
        <f t="shared" si="1669"/>
        <v>0</v>
      </c>
      <c r="Y5950" s="21">
        <f t="shared" si="1670"/>
        <v>0</v>
      </c>
      <c r="Z5950" s="21">
        <f t="shared" si="1678"/>
        <v>0</v>
      </c>
      <c r="AA5950" s="21">
        <f t="shared" si="1671"/>
        <v>0</v>
      </c>
      <c r="AB5950" s="21">
        <f t="shared" si="1672"/>
        <v>0</v>
      </c>
      <c r="AC5950" s="21">
        <f t="shared" si="1673"/>
        <v>64.94</v>
      </c>
      <c r="AD5950" s="21">
        <f t="shared" si="1679"/>
        <v>0</v>
      </c>
      <c r="AE5950" s="21" t="str">
        <f t="shared" si="1674"/>
        <v>9/5/1:00</v>
      </c>
    </row>
    <row r="5951" spans="2:31">
      <c r="B5951" s="37">
        <v>9</v>
      </c>
      <c r="C5951" s="38">
        <v>5</v>
      </c>
      <c r="D5951" s="39">
        <v>2</v>
      </c>
      <c r="E5951" s="17">
        <v>17.8</v>
      </c>
      <c r="F5951" s="17">
        <v>0</v>
      </c>
      <c r="G5951" s="17">
        <v>0</v>
      </c>
      <c r="H5951" s="37">
        <f t="shared" si="1662"/>
        <v>64.040000000000006</v>
      </c>
      <c r="I5951" s="37">
        <f>IF(H5951&lt;'Roof Calculator'!$G$8, 1, 0)</f>
        <v>0</v>
      </c>
      <c r="J5951" s="37">
        <f>IF(H5951&gt;='Roof Calculator'!$G$8, 1, 0)</f>
        <v>1</v>
      </c>
      <c r="K5951" s="37">
        <f t="shared" si="1663"/>
        <v>0</v>
      </c>
      <c r="L5951" s="37">
        <f t="shared" si="1664"/>
        <v>64.040000000000006</v>
      </c>
      <c r="M5951" s="37">
        <v>0</v>
      </c>
      <c r="N5951" s="37">
        <f t="shared" si="1665"/>
        <v>0</v>
      </c>
      <c r="O5951" s="37">
        <v>0</v>
      </c>
      <c r="P5951" s="37">
        <v>0</v>
      </c>
      <c r="Q5951" s="21">
        <f t="shared" si="1666"/>
        <v>39.790999999999997</v>
      </c>
      <c r="R5951" s="21">
        <f t="shared" si="1675"/>
        <v>248.04166666664517</v>
      </c>
      <c r="S5951" s="21">
        <f t="shared" si="1676"/>
        <v>6.0069998215348974</v>
      </c>
      <c r="T5951" s="21">
        <f t="shared" si="1667"/>
        <v>86.147999999999996</v>
      </c>
      <c r="U5951" s="37">
        <f>VLOOKUP(Time_Zone, 'LSTM LookUp'!$B$5:$D$8, 3, FALSE)</f>
        <v>-75</v>
      </c>
      <c r="V5951" s="21">
        <f t="shared" si="1677"/>
        <v>1.8621196210788733</v>
      </c>
      <c r="W5951" s="21">
        <f t="shared" si="1668"/>
        <v>11.613529905269697</v>
      </c>
      <c r="X5951" s="21">
        <f t="shared" si="1669"/>
        <v>0</v>
      </c>
      <c r="Y5951" s="21">
        <f t="shared" si="1670"/>
        <v>0</v>
      </c>
      <c r="Z5951" s="21">
        <f t="shared" si="1678"/>
        <v>0</v>
      </c>
      <c r="AA5951" s="21">
        <f t="shared" si="1671"/>
        <v>0</v>
      </c>
      <c r="AB5951" s="21">
        <f t="shared" si="1672"/>
        <v>0</v>
      </c>
      <c r="AC5951" s="21">
        <f t="shared" si="1673"/>
        <v>64.040000000000006</v>
      </c>
      <c r="AD5951" s="21">
        <f t="shared" si="1679"/>
        <v>0</v>
      </c>
      <c r="AE5951" s="21" t="str">
        <f t="shared" si="1674"/>
        <v>9/5/2:00</v>
      </c>
    </row>
    <row r="5952" spans="2:31">
      <c r="B5952" s="37">
        <v>9</v>
      </c>
      <c r="C5952" s="38">
        <v>5</v>
      </c>
      <c r="D5952" s="39">
        <v>3</v>
      </c>
      <c r="E5952" s="17">
        <v>17.8</v>
      </c>
      <c r="F5952" s="17">
        <v>0</v>
      </c>
      <c r="G5952" s="17">
        <v>0</v>
      </c>
      <c r="H5952" s="37">
        <f t="shared" si="1662"/>
        <v>64.040000000000006</v>
      </c>
      <c r="I5952" s="37">
        <f>IF(H5952&lt;'Roof Calculator'!$G$8, 1, 0)</f>
        <v>0</v>
      </c>
      <c r="J5952" s="37">
        <f>IF(H5952&gt;='Roof Calculator'!$G$8, 1, 0)</f>
        <v>1</v>
      </c>
      <c r="K5952" s="37">
        <f t="shared" si="1663"/>
        <v>0</v>
      </c>
      <c r="L5952" s="37">
        <f t="shared" si="1664"/>
        <v>64.040000000000006</v>
      </c>
      <c r="M5952" s="37">
        <v>0</v>
      </c>
      <c r="N5952" s="37">
        <f t="shared" si="1665"/>
        <v>0</v>
      </c>
      <c r="O5952" s="37">
        <v>0</v>
      </c>
      <c r="P5952" s="37">
        <v>0</v>
      </c>
      <c r="Q5952" s="21">
        <f t="shared" si="1666"/>
        <v>39.790999999999997</v>
      </c>
      <c r="R5952" s="21">
        <f t="shared" si="1675"/>
        <v>248.08333333331183</v>
      </c>
      <c r="S5952" s="21">
        <f t="shared" si="1676"/>
        <v>5.9911329466652044</v>
      </c>
      <c r="T5952" s="21">
        <f t="shared" si="1667"/>
        <v>86.147999999999996</v>
      </c>
      <c r="U5952" s="37">
        <f>VLOOKUP(Time_Zone, 'LSTM LookUp'!$B$5:$D$8, 3, FALSE)</f>
        <v>-75</v>
      </c>
      <c r="V5952" s="21">
        <f t="shared" si="1677"/>
        <v>1.8767817259777773</v>
      </c>
      <c r="W5952" s="21">
        <f t="shared" si="1668"/>
        <v>26.617195431494459</v>
      </c>
      <c r="X5952" s="21">
        <f t="shared" si="1669"/>
        <v>0</v>
      </c>
      <c r="Y5952" s="21">
        <f t="shared" si="1670"/>
        <v>0</v>
      </c>
      <c r="Z5952" s="21">
        <f t="shared" si="1678"/>
        <v>0</v>
      </c>
      <c r="AA5952" s="21">
        <f t="shared" si="1671"/>
        <v>0</v>
      </c>
      <c r="AB5952" s="21">
        <f t="shared" si="1672"/>
        <v>0</v>
      </c>
      <c r="AC5952" s="21">
        <f t="shared" si="1673"/>
        <v>64.040000000000006</v>
      </c>
      <c r="AD5952" s="21">
        <f t="shared" si="1679"/>
        <v>0</v>
      </c>
      <c r="AE5952" s="21" t="str">
        <f t="shared" si="1674"/>
        <v>9/5/3:00</v>
      </c>
    </row>
    <row r="5953" spans="2:31">
      <c r="B5953" s="37">
        <v>9</v>
      </c>
      <c r="C5953" s="38">
        <v>5</v>
      </c>
      <c r="D5953" s="39">
        <v>4</v>
      </c>
      <c r="E5953" s="17">
        <v>18.3</v>
      </c>
      <c r="F5953" s="17">
        <v>0</v>
      </c>
      <c r="G5953" s="17">
        <v>0</v>
      </c>
      <c r="H5953" s="37">
        <f t="shared" si="1662"/>
        <v>64.94</v>
      </c>
      <c r="I5953" s="37">
        <f>IF(H5953&lt;'Roof Calculator'!$G$8, 1, 0)</f>
        <v>0</v>
      </c>
      <c r="J5953" s="37">
        <f>IF(H5953&gt;='Roof Calculator'!$G$8, 1, 0)</f>
        <v>1</v>
      </c>
      <c r="K5953" s="37">
        <f t="shared" si="1663"/>
        <v>0</v>
      </c>
      <c r="L5953" s="37">
        <f t="shared" si="1664"/>
        <v>64.94</v>
      </c>
      <c r="M5953" s="37">
        <v>0</v>
      </c>
      <c r="N5953" s="37">
        <f t="shared" si="1665"/>
        <v>0</v>
      </c>
      <c r="O5953" s="37">
        <v>0</v>
      </c>
      <c r="P5953" s="37">
        <v>0</v>
      </c>
      <c r="Q5953" s="21">
        <f t="shared" si="1666"/>
        <v>39.790999999999997</v>
      </c>
      <c r="R5953" s="21">
        <f t="shared" si="1675"/>
        <v>248.12499999997848</v>
      </c>
      <c r="S5953" s="21">
        <f t="shared" si="1676"/>
        <v>5.975263439532271</v>
      </c>
      <c r="T5953" s="21">
        <f t="shared" si="1667"/>
        <v>86.147999999999996</v>
      </c>
      <c r="U5953" s="37">
        <f>VLOOKUP(Time_Zone, 'LSTM LookUp'!$B$5:$D$8, 3, FALSE)</f>
        <v>-75</v>
      </c>
      <c r="V5953" s="21">
        <f t="shared" si="1677"/>
        <v>1.8914505763510636</v>
      </c>
      <c r="W5953" s="21">
        <f t="shared" si="1668"/>
        <v>41.620862644087765</v>
      </c>
      <c r="X5953" s="21">
        <f t="shared" si="1669"/>
        <v>0</v>
      </c>
      <c r="Y5953" s="21">
        <f t="shared" si="1670"/>
        <v>0</v>
      </c>
      <c r="Z5953" s="21">
        <f t="shared" si="1678"/>
        <v>0</v>
      </c>
      <c r="AA5953" s="21">
        <f t="shared" si="1671"/>
        <v>0</v>
      </c>
      <c r="AB5953" s="21">
        <f t="shared" si="1672"/>
        <v>0</v>
      </c>
      <c r="AC5953" s="21">
        <f t="shared" si="1673"/>
        <v>64.94</v>
      </c>
      <c r="AD5953" s="21">
        <f t="shared" si="1679"/>
        <v>0</v>
      </c>
      <c r="AE5953" s="21" t="str">
        <f t="shared" si="1674"/>
        <v>9/5/4:00</v>
      </c>
    </row>
    <row r="5954" spans="2:31">
      <c r="B5954" s="37">
        <v>9</v>
      </c>
      <c r="C5954" s="38">
        <v>5</v>
      </c>
      <c r="D5954" s="39">
        <v>5</v>
      </c>
      <c r="E5954" s="17">
        <v>17.2</v>
      </c>
      <c r="F5954" s="17">
        <v>0</v>
      </c>
      <c r="G5954" s="17">
        <v>0</v>
      </c>
      <c r="H5954" s="37">
        <f t="shared" si="1662"/>
        <v>62.959999999999994</v>
      </c>
      <c r="I5954" s="37">
        <f>IF(H5954&lt;'Roof Calculator'!$G$8, 1, 0)</f>
        <v>0</v>
      </c>
      <c r="J5954" s="37">
        <f>IF(H5954&gt;='Roof Calculator'!$G$8, 1, 0)</f>
        <v>1</v>
      </c>
      <c r="K5954" s="37">
        <f t="shared" si="1663"/>
        <v>0</v>
      </c>
      <c r="L5954" s="37">
        <f t="shared" si="1664"/>
        <v>62.959999999999994</v>
      </c>
      <c r="M5954" s="37">
        <v>0</v>
      </c>
      <c r="N5954" s="37">
        <f t="shared" si="1665"/>
        <v>0</v>
      </c>
      <c r="O5954" s="37">
        <v>0</v>
      </c>
      <c r="P5954" s="37">
        <v>0</v>
      </c>
      <c r="Q5954" s="21">
        <f t="shared" si="1666"/>
        <v>39.790999999999997</v>
      </c>
      <c r="R5954" s="21">
        <f t="shared" si="1675"/>
        <v>248.16666666664514</v>
      </c>
      <c r="S5954" s="21">
        <f t="shared" si="1676"/>
        <v>5.9593913073118037</v>
      </c>
      <c r="T5954" s="21">
        <f t="shared" si="1667"/>
        <v>86.147999999999996</v>
      </c>
      <c r="U5954" s="37">
        <f>VLOOKUP(Time_Zone, 'LSTM LookUp'!$B$5:$D$8, 3, FALSE)</f>
        <v>-75</v>
      </c>
      <c r="V5954" s="21">
        <f t="shared" si="1677"/>
        <v>1.9061261457985532</v>
      </c>
      <c r="W5954" s="21">
        <f t="shared" si="1668"/>
        <v>56.624531536449624</v>
      </c>
      <c r="X5954" s="21">
        <f t="shared" si="1669"/>
        <v>0</v>
      </c>
      <c r="Y5954" s="21">
        <f t="shared" si="1670"/>
        <v>0</v>
      </c>
      <c r="Z5954" s="21">
        <f t="shared" si="1678"/>
        <v>0</v>
      </c>
      <c r="AA5954" s="21">
        <f t="shared" si="1671"/>
        <v>0</v>
      </c>
      <c r="AB5954" s="21">
        <f t="shared" si="1672"/>
        <v>0</v>
      </c>
      <c r="AC5954" s="21">
        <f t="shared" si="1673"/>
        <v>62.959999999999994</v>
      </c>
      <c r="AD5954" s="21">
        <f t="shared" si="1679"/>
        <v>0</v>
      </c>
      <c r="AE5954" s="21" t="str">
        <f t="shared" si="1674"/>
        <v>9/5/5:00</v>
      </c>
    </row>
    <row r="5955" spans="2:31">
      <c r="B5955" s="37">
        <v>9</v>
      </c>
      <c r="C5955" s="38">
        <v>5</v>
      </c>
      <c r="D5955" s="39">
        <v>6</v>
      </c>
      <c r="E5955" s="17">
        <v>16.7</v>
      </c>
      <c r="F5955" s="17">
        <v>0</v>
      </c>
      <c r="G5955" s="17">
        <v>0</v>
      </c>
      <c r="H5955" s="37">
        <f t="shared" si="1662"/>
        <v>62.059999999999995</v>
      </c>
      <c r="I5955" s="37">
        <f>IF(H5955&lt;'Roof Calculator'!$G$8, 1, 0)</f>
        <v>0</v>
      </c>
      <c r="J5955" s="37">
        <f>IF(H5955&gt;='Roof Calculator'!$G$8, 1, 0)</f>
        <v>1</v>
      </c>
      <c r="K5955" s="37">
        <f t="shared" si="1663"/>
        <v>0</v>
      </c>
      <c r="L5955" s="37">
        <f t="shared" si="1664"/>
        <v>62.059999999999995</v>
      </c>
      <c r="M5955" s="37">
        <v>0</v>
      </c>
      <c r="N5955" s="37">
        <f t="shared" si="1665"/>
        <v>0</v>
      </c>
      <c r="O5955" s="37">
        <v>0</v>
      </c>
      <c r="P5955" s="37">
        <v>0</v>
      </c>
      <c r="Q5955" s="21">
        <f t="shared" si="1666"/>
        <v>39.790999999999997</v>
      </c>
      <c r="R5955" s="21">
        <f t="shared" si="1675"/>
        <v>248.2083333333118</v>
      </c>
      <c r="S5955" s="21">
        <f t="shared" si="1676"/>
        <v>5.9435165571791089</v>
      </c>
      <c r="T5955" s="21">
        <f t="shared" si="1667"/>
        <v>86.147999999999996</v>
      </c>
      <c r="U5955" s="37">
        <f>VLOOKUP(Time_Zone, 'LSTM LookUp'!$B$5:$D$8, 3, FALSE)</f>
        <v>-75</v>
      </c>
      <c r="V5955" s="21">
        <f t="shared" si="1677"/>
        <v>1.920808407900739</v>
      </c>
      <c r="W5955" s="21">
        <f t="shared" si="1668"/>
        <v>71.628202101975177</v>
      </c>
      <c r="X5955" s="21">
        <f t="shared" si="1669"/>
        <v>0</v>
      </c>
      <c r="Y5955" s="21">
        <f t="shared" si="1670"/>
        <v>0</v>
      </c>
      <c r="Z5955" s="21">
        <f t="shared" si="1678"/>
        <v>0</v>
      </c>
      <c r="AA5955" s="21">
        <f t="shared" si="1671"/>
        <v>0</v>
      </c>
      <c r="AB5955" s="21">
        <f t="shared" si="1672"/>
        <v>0</v>
      </c>
      <c r="AC5955" s="21">
        <f t="shared" si="1673"/>
        <v>62.059999999999995</v>
      </c>
      <c r="AD5955" s="21">
        <f t="shared" si="1679"/>
        <v>0</v>
      </c>
      <c r="AE5955" s="21" t="str">
        <f t="shared" si="1674"/>
        <v>9/5/6:00</v>
      </c>
    </row>
    <row r="5956" spans="2:31">
      <c r="B5956" s="37">
        <v>9</v>
      </c>
      <c r="C5956" s="38">
        <v>5</v>
      </c>
      <c r="D5956" s="39">
        <v>7</v>
      </c>
      <c r="E5956" s="17">
        <v>16.100000000000001</v>
      </c>
      <c r="F5956" s="17">
        <v>4</v>
      </c>
      <c r="G5956" s="17">
        <v>120</v>
      </c>
      <c r="H5956" s="37">
        <f t="shared" si="1662"/>
        <v>60.980000000000004</v>
      </c>
      <c r="I5956" s="37">
        <f>IF(H5956&lt;'Roof Calculator'!$G$8, 1, 0)</f>
        <v>0</v>
      </c>
      <c r="J5956" s="37">
        <f>IF(H5956&gt;='Roof Calculator'!$G$8, 1, 0)</f>
        <v>1</v>
      </c>
      <c r="K5956" s="37">
        <f t="shared" si="1663"/>
        <v>0</v>
      </c>
      <c r="L5956" s="37">
        <f t="shared" si="1664"/>
        <v>60.980000000000004</v>
      </c>
      <c r="M5956" s="37">
        <v>0</v>
      </c>
      <c r="N5956" s="37">
        <f t="shared" si="1665"/>
        <v>4</v>
      </c>
      <c r="O5956" s="37">
        <v>0</v>
      </c>
      <c r="P5956" s="37">
        <v>0</v>
      </c>
      <c r="Q5956" s="21">
        <f t="shared" si="1666"/>
        <v>39.790999999999997</v>
      </c>
      <c r="R5956" s="21">
        <f t="shared" si="1675"/>
        <v>248.24999999997846</v>
      </c>
      <c r="S5956" s="21">
        <f t="shared" si="1676"/>
        <v>5.9276391963089612</v>
      </c>
      <c r="T5956" s="21">
        <f t="shared" si="1667"/>
        <v>86.147999999999996</v>
      </c>
      <c r="U5956" s="37">
        <f>VLOOKUP(Time_Zone, 'LSTM LookUp'!$B$5:$D$8, 3, FALSE)</f>
        <v>-75</v>
      </c>
      <c r="V5956" s="21">
        <f t="shared" si="1677"/>
        <v>1.9354973362189505</v>
      </c>
      <c r="W5956" s="21">
        <f t="shared" si="1668"/>
        <v>86.631874334054714</v>
      </c>
      <c r="X5956" s="21">
        <f t="shared" si="1669"/>
        <v>13.319418986750172</v>
      </c>
      <c r="Y5956" s="21">
        <f t="shared" si="1670"/>
        <v>17.319418986750172</v>
      </c>
      <c r="Z5956" s="21">
        <f t="shared" si="1678"/>
        <v>5.4899533243024514</v>
      </c>
      <c r="AA5956" s="21">
        <f t="shared" si="1671"/>
        <v>0</v>
      </c>
      <c r="AB5956" s="21">
        <f t="shared" si="1672"/>
        <v>5.4899533243024514</v>
      </c>
      <c r="AC5956" s="21">
        <f t="shared" si="1673"/>
        <v>60.980000000000004</v>
      </c>
      <c r="AD5956" s="21">
        <f t="shared" si="1679"/>
        <v>5.4899533243024514</v>
      </c>
      <c r="AE5956" s="21" t="str">
        <f t="shared" si="1674"/>
        <v>9/5/7:00</v>
      </c>
    </row>
    <row r="5957" spans="2:31">
      <c r="B5957" s="37">
        <v>9</v>
      </c>
      <c r="C5957" s="38">
        <v>5</v>
      </c>
      <c r="D5957" s="39">
        <v>8</v>
      </c>
      <c r="E5957" s="17">
        <v>18.3</v>
      </c>
      <c r="F5957" s="17">
        <v>92</v>
      </c>
      <c r="G5957" s="17">
        <v>395</v>
      </c>
      <c r="H5957" s="37">
        <f t="shared" si="1662"/>
        <v>64.94</v>
      </c>
      <c r="I5957" s="37">
        <f>IF(H5957&lt;'Roof Calculator'!$G$8, 1, 0)</f>
        <v>0</v>
      </c>
      <c r="J5957" s="37">
        <f>IF(H5957&gt;='Roof Calculator'!$G$8, 1, 0)</f>
        <v>1</v>
      </c>
      <c r="K5957" s="37">
        <f t="shared" si="1663"/>
        <v>0</v>
      </c>
      <c r="L5957" s="37">
        <f t="shared" si="1664"/>
        <v>64.94</v>
      </c>
      <c r="M5957" s="37">
        <v>0</v>
      </c>
      <c r="N5957" s="37">
        <f t="shared" si="1665"/>
        <v>92</v>
      </c>
      <c r="O5957" s="37">
        <v>0</v>
      </c>
      <c r="P5957" s="37">
        <v>0</v>
      </c>
      <c r="Q5957" s="21">
        <f t="shared" si="1666"/>
        <v>39.790999999999997</v>
      </c>
      <c r="R5957" s="21">
        <f t="shared" si="1675"/>
        <v>248.29166666664511</v>
      </c>
      <c r="S5957" s="21">
        <f t="shared" si="1676"/>
        <v>5.9117592318757284</v>
      </c>
      <c r="T5957" s="21">
        <f t="shared" si="1667"/>
        <v>86.147999999999996</v>
      </c>
      <c r="U5957" s="37">
        <f>VLOOKUP(Time_Zone, 'LSTM LookUp'!$B$5:$D$8, 3, FALSE)</f>
        <v>-75</v>
      </c>
      <c r="V5957" s="21">
        <f t="shared" si="1677"/>
        <v>1.9501929042952995</v>
      </c>
      <c r="W5957" s="21">
        <f t="shared" si="1668"/>
        <v>101.63554822607381</v>
      </c>
      <c r="X5957" s="21">
        <f t="shared" si="1669"/>
        <v>-34.851284543713128</v>
      </c>
      <c r="Y5957" s="21">
        <f t="shared" si="1670"/>
        <v>57.148715456286872</v>
      </c>
      <c r="Z5957" s="21">
        <f t="shared" si="1678"/>
        <v>18.115144661543184</v>
      </c>
      <c r="AA5957" s="21">
        <f t="shared" si="1671"/>
        <v>0</v>
      </c>
      <c r="AB5957" s="21">
        <f t="shared" si="1672"/>
        <v>18.115144661543184</v>
      </c>
      <c r="AC5957" s="21">
        <f t="shared" si="1673"/>
        <v>64.94</v>
      </c>
      <c r="AD5957" s="21">
        <f t="shared" si="1679"/>
        <v>18.115144661543184</v>
      </c>
      <c r="AE5957" s="21" t="str">
        <f t="shared" si="1674"/>
        <v>9/5/8:00</v>
      </c>
    </row>
    <row r="5958" spans="2:31">
      <c r="B5958" s="37">
        <v>9</v>
      </c>
      <c r="C5958" s="38">
        <v>5</v>
      </c>
      <c r="D5958" s="39">
        <v>9</v>
      </c>
      <c r="E5958" s="17">
        <v>19.399999999999999</v>
      </c>
      <c r="F5958" s="17">
        <v>129</v>
      </c>
      <c r="G5958" s="17">
        <v>532</v>
      </c>
      <c r="H5958" s="37">
        <f t="shared" si="1662"/>
        <v>66.92</v>
      </c>
      <c r="I5958" s="37">
        <f>IF(H5958&lt;'Roof Calculator'!$G$8, 1, 0)</f>
        <v>0</v>
      </c>
      <c r="J5958" s="37">
        <f>IF(H5958&gt;='Roof Calculator'!$G$8, 1, 0)</f>
        <v>1</v>
      </c>
      <c r="K5958" s="37">
        <f t="shared" si="1663"/>
        <v>0</v>
      </c>
      <c r="L5958" s="37">
        <f t="shared" si="1664"/>
        <v>66.92</v>
      </c>
      <c r="M5958" s="37">
        <v>0</v>
      </c>
      <c r="N5958" s="37">
        <f t="shared" si="1665"/>
        <v>129</v>
      </c>
      <c r="O5958" s="37">
        <v>0</v>
      </c>
      <c r="P5958" s="37">
        <v>0</v>
      </c>
      <c r="Q5958" s="21">
        <f t="shared" si="1666"/>
        <v>39.790999999999997</v>
      </c>
      <c r="R5958" s="21">
        <f t="shared" si="1675"/>
        <v>248.33333333331177</v>
      </c>
      <c r="S5958" s="21">
        <f t="shared" si="1676"/>
        <v>5.8958766710533546</v>
      </c>
      <c r="T5958" s="21">
        <f t="shared" si="1667"/>
        <v>86.147999999999996</v>
      </c>
      <c r="U5958" s="37">
        <f>VLOOKUP(Time_Zone, 'LSTM LookUp'!$B$5:$D$8, 3, FALSE)</f>
        <v>-75</v>
      </c>
      <c r="V5958" s="21">
        <f t="shared" si="1677"/>
        <v>1.9648950856527438</v>
      </c>
      <c r="W5958" s="21">
        <f t="shared" si="1668"/>
        <v>116.63922377141316</v>
      </c>
      <c r="X5958" s="21">
        <f t="shared" si="1669"/>
        <v>-147.34191544923678</v>
      </c>
      <c r="Y5958" s="21">
        <f t="shared" si="1670"/>
        <v>-18.34191544923678</v>
      </c>
      <c r="Z5958" s="21">
        <f t="shared" si="1678"/>
        <v>-5.8140668443697407</v>
      </c>
      <c r="AA5958" s="21">
        <f t="shared" si="1671"/>
        <v>0</v>
      </c>
      <c r="AB5958" s="21">
        <f t="shared" si="1672"/>
        <v>-5.8140668443697407</v>
      </c>
      <c r="AC5958" s="21">
        <f t="shared" si="1673"/>
        <v>66.92</v>
      </c>
      <c r="AD5958" s="21">
        <f t="shared" si="1679"/>
        <v>-5.8140668443697407</v>
      </c>
      <c r="AE5958" s="21" t="str">
        <f t="shared" si="1674"/>
        <v>9/5/9:00</v>
      </c>
    </row>
    <row r="5959" spans="2:31">
      <c r="B5959" s="37">
        <v>9</v>
      </c>
      <c r="C5959" s="38">
        <v>5</v>
      </c>
      <c r="D5959" s="39">
        <v>10</v>
      </c>
      <c r="E5959" s="17">
        <v>21.7</v>
      </c>
      <c r="F5959" s="17">
        <v>132</v>
      </c>
      <c r="G5959" s="17">
        <v>697</v>
      </c>
      <c r="H5959" s="37">
        <f t="shared" si="1662"/>
        <v>71.06</v>
      </c>
      <c r="I5959" s="37">
        <f>IF(H5959&lt;'Roof Calculator'!$G$8, 1, 0)</f>
        <v>0</v>
      </c>
      <c r="J5959" s="37">
        <f>IF(H5959&gt;='Roof Calculator'!$G$8, 1, 0)</f>
        <v>1</v>
      </c>
      <c r="K5959" s="37">
        <f t="shared" si="1663"/>
        <v>0</v>
      </c>
      <c r="L5959" s="37">
        <f t="shared" si="1664"/>
        <v>71.06</v>
      </c>
      <c r="M5959" s="37">
        <v>0</v>
      </c>
      <c r="N5959" s="37">
        <f t="shared" si="1665"/>
        <v>132</v>
      </c>
      <c r="O5959" s="37">
        <v>0</v>
      </c>
      <c r="P5959" s="37">
        <v>0</v>
      </c>
      <c r="Q5959" s="21">
        <f t="shared" si="1666"/>
        <v>39.790999999999997</v>
      </c>
      <c r="R5959" s="21">
        <f t="shared" si="1675"/>
        <v>248.37499999997843</v>
      </c>
      <c r="S5959" s="21">
        <f t="shared" si="1676"/>
        <v>5.8799915210152678</v>
      </c>
      <c r="T5959" s="21">
        <f t="shared" si="1667"/>
        <v>86.147999999999996</v>
      </c>
      <c r="U5959" s="37">
        <f>VLOOKUP(Time_Zone, 'LSTM LookUp'!$B$5:$D$8, 3, FALSE)</f>
        <v>-75</v>
      </c>
      <c r="V5959" s="21">
        <f t="shared" si="1677"/>
        <v>1.9796038537952279</v>
      </c>
      <c r="W5959" s="21">
        <f t="shared" si="1668"/>
        <v>131.64290096344882</v>
      </c>
      <c r="X5959" s="21">
        <f t="shared" si="1669"/>
        <v>-308.30421370448306</v>
      </c>
      <c r="Y5959" s="21">
        <f t="shared" si="1670"/>
        <v>-176.30421370448306</v>
      </c>
      <c r="Z5959" s="21">
        <f t="shared" si="1678"/>
        <v>-55.885356480833913</v>
      </c>
      <c r="AA5959" s="21">
        <f t="shared" si="1671"/>
        <v>0</v>
      </c>
      <c r="AB5959" s="21">
        <f t="shared" si="1672"/>
        <v>-55.885356480833913</v>
      </c>
      <c r="AC5959" s="21">
        <f t="shared" si="1673"/>
        <v>71.06</v>
      </c>
      <c r="AD5959" s="21">
        <f t="shared" si="1679"/>
        <v>-55.885356480833913</v>
      </c>
      <c r="AE5959" s="21" t="str">
        <f t="shared" si="1674"/>
        <v>9/5/10:00</v>
      </c>
    </row>
    <row r="5960" spans="2:31">
      <c r="B5960" s="37">
        <v>9</v>
      </c>
      <c r="C5960" s="38">
        <v>5</v>
      </c>
      <c r="D5960" s="39">
        <v>11</v>
      </c>
      <c r="E5960" s="17">
        <v>23.3</v>
      </c>
      <c r="F5960" s="17">
        <v>145</v>
      </c>
      <c r="G5960" s="17">
        <v>745</v>
      </c>
      <c r="H5960" s="37">
        <f t="shared" si="1662"/>
        <v>73.94</v>
      </c>
      <c r="I5960" s="37">
        <f>IF(H5960&lt;'Roof Calculator'!$G$8, 1, 0)</f>
        <v>0</v>
      </c>
      <c r="J5960" s="37">
        <f>IF(H5960&gt;='Roof Calculator'!$G$8, 1, 0)</f>
        <v>1</v>
      </c>
      <c r="K5960" s="37">
        <f t="shared" si="1663"/>
        <v>0</v>
      </c>
      <c r="L5960" s="37">
        <f t="shared" si="1664"/>
        <v>73.94</v>
      </c>
      <c r="M5960" s="37">
        <v>0</v>
      </c>
      <c r="N5960" s="37">
        <f t="shared" si="1665"/>
        <v>145</v>
      </c>
      <c r="O5960" s="37">
        <v>0</v>
      </c>
      <c r="P5960" s="37">
        <v>0</v>
      </c>
      <c r="Q5960" s="21">
        <f t="shared" si="1666"/>
        <v>39.790999999999997</v>
      </c>
      <c r="R5960" s="21">
        <f t="shared" si="1675"/>
        <v>248.41666666664509</v>
      </c>
      <c r="S5960" s="21">
        <f t="shared" si="1676"/>
        <v>5.8641037889345187</v>
      </c>
      <c r="T5960" s="21">
        <f t="shared" si="1667"/>
        <v>86.147999999999996</v>
      </c>
      <c r="U5960" s="37">
        <f>VLOOKUP(Time_Zone, 'LSTM LookUp'!$B$5:$D$8, 3, FALSE)</f>
        <v>-75</v>
      </c>
      <c r="V5960" s="21">
        <f t="shared" si="1677"/>
        <v>1.9943191822076083</v>
      </c>
      <c r="W5960" s="21">
        <f t="shared" si="1668"/>
        <v>146.64657979555187</v>
      </c>
      <c r="X5960" s="21">
        <f t="shared" si="1669"/>
        <v>-426.94574384272443</v>
      </c>
      <c r="Y5960" s="21">
        <f t="shared" si="1670"/>
        <v>-281.94574384272443</v>
      </c>
      <c r="Z5960" s="21">
        <f t="shared" si="1678"/>
        <v>-89.371876439183922</v>
      </c>
      <c r="AA5960" s="21">
        <f t="shared" si="1671"/>
        <v>0</v>
      </c>
      <c r="AB5960" s="21">
        <f t="shared" si="1672"/>
        <v>-89.371876439183922</v>
      </c>
      <c r="AC5960" s="21">
        <f t="shared" si="1673"/>
        <v>73.94</v>
      </c>
      <c r="AD5960" s="21">
        <f t="shared" si="1679"/>
        <v>-89.371876439183922</v>
      </c>
      <c r="AE5960" s="21" t="str">
        <f t="shared" si="1674"/>
        <v>9/5/11:00</v>
      </c>
    </row>
    <row r="5961" spans="2:31">
      <c r="B5961" s="37">
        <v>9</v>
      </c>
      <c r="C5961" s="38">
        <v>5</v>
      </c>
      <c r="D5961" s="39">
        <v>12</v>
      </c>
      <c r="E5961" s="17">
        <v>25</v>
      </c>
      <c r="F5961" s="17">
        <v>144</v>
      </c>
      <c r="G5961" s="17">
        <v>808</v>
      </c>
      <c r="H5961" s="37">
        <f t="shared" si="1662"/>
        <v>77</v>
      </c>
      <c r="I5961" s="37">
        <f>IF(H5961&lt;'Roof Calculator'!$G$8, 1, 0)</f>
        <v>0</v>
      </c>
      <c r="J5961" s="37">
        <f>IF(H5961&gt;='Roof Calculator'!$G$8, 1, 0)</f>
        <v>1</v>
      </c>
      <c r="K5961" s="37">
        <f t="shared" si="1663"/>
        <v>0</v>
      </c>
      <c r="L5961" s="37">
        <f t="shared" si="1664"/>
        <v>77</v>
      </c>
      <c r="M5961" s="37">
        <v>0</v>
      </c>
      <c r="N5961" s="37">
        <f t="shared" si="1665"/>
        <v>144</v>
      </c>
      <c r="O5961" s="37">
        <v>0</v>
      </c>
      <c r="P5961" s="37">
        <v>0</v>
      </c>
      <c r="Q5961" s="21">
        <f t="shared" si="1666"/>
        <v>39.790999999999997</v>
      </c>
      <c r="R5961" s="21">
        <f t="shared" si="1675"/>
        <v>248.45833333331174</v>
      </c>
      <c r="S5961" s="21">
        <f t="shared" si="1676"/>
        <v>5.848213481983648</v>
      </c>
      <c r="T5961" s="21">
        <f t="shared" si="1667"/>
        <v>86.147999999999996</v>
      </c>
      <c r="U5961" s="37">
        <f>VLOOKUP(Time_Zone, 'LSTM LookUp'!$B$5:$D$8, 3, FALSE)</f>
        <v>-75</v>
      </c>
      <c r="V5961" s="21">
        <f t="shared" si="1677"/>
        <v>2.00904104435583</v>
      </c>
      <c r="W5961" s="21">
        <f t="shared" si="1668"/>
        <v>161.65026026108896</v>
      </c>
      <c r="X5961" s="21">
        <f t="shared" si="1669"/>
        <v>-533.528182403149</v>
      </c>
      <c r="Y5961" s="21">
        <f t="shared" si="1670"/>
        <v>-389.528182403149</v>
      </c>
      <c r="Z5961" s="21">
        <f t="shared" si="1678"/>
        <v>-123.47363046818511</v>
      </c>
      <c r="AA5961" s="21">
        <f t="shared" si="1671"/>
        <v>0</v>
      </c>
      <c r="AB5961" s="21">
        <f t="shared" si="1672"/>
        <v>-123.47363046818511</v>
      </c>
      <c r="AC5961" s="21">
        <f t="shared" si="1673"/>
        <v>77</v>
      </c>
      <c r="AD5961" s="21">
        <f t="shared" si="1679"/>
        <v>-123.47363046818511</v>
      </c>
      <c r="AE5961" s="21" t="str">
        <f t="shared" si="1674"/>
        <v>9/5/12:00</v>
      </c>
    </row>
    <row r="5962" spans="2:31">
      <c r="B5962" s="37">
        <v>9</v>
      </c>
      <c r="C5962" s="38">
        <v>5</v>
      </c>
      <c r="D5962" s="39">
        <v>13</v>
      </c>
      <c r="E5962" s="17">
        <v>26.1</v>
      </c>
      <c r="F5962" s="17">
        <v>177</v>
      </c>
      <c r="G5962" s="17">
        <v>763</v>
      </c>
      <c r="H5962" s="37">
        <f t="shared" si="1662"/>
        <v>78.98</v>
      </c>
      <c r="I5962" s="37">
        <f>IF(H5962&lt;'Roof Calculator'!$G$8, 1, 0)</f>
        <v>0</v>
      </c>
      <c r="J5962" s="37">
        <f>IF(H5962&gt;='Roof Calculator'!$G$8, 1, 0)</f>
        <v>1</v>
      </c>
      <c r="K5962" s="37">
        <f t="shared" si="1663"/>
        <v>0</v>
      </c>
      <c r="L5962" s="37">
        <f t="shared" si="1664"/>
        <v>78.98</v>
      </c>
      <c r="M5962" s="37">
        <v>0</v>
      </c>
      <c r="N5962" s="37">
        <f t="shared" si="1665"/>
        <v>177</v>
      </c>
      <c r="O5962" s="37">
        <v>0</v>
      </c>
      <c r="P5962" s="37">
        <v>0</v>
      </c>
      <c r="Q5962" s="21">
        <f t="shared" si="1666"/>
        <v>39.790999999999997</v>
      </c>
      <c r="R5962" s="21">
        <f t="shared" si="1675"/>
        <v>248.4999999999784</v>
      </c>
      <c r="S5962" s="21">
        <f t="shared" si="1676"/>
        <v>5.8323206073348315</v>
      </c>
      <c r="T5962" s="21">
        <f t="shared" si="1667"/>
        <v>86.147999999999996</v>
      </c>
      <c r="U5962" s="37">
        <f>VLOOKUP(Time_Zone, 'LSTM LookUp'!$B$5:$D$8, 3, FALSE)</f>
        <v>-75</v>
      </c>
      <c r="V5962" s="21">
        <f t="shared" si="1677"/>
        <v>2.0237694136868392</v>
      </c>
      <c r="W5962" s="21">
        <f t="shared" si="1668"/>
        <v>176.65394235342171</v>
      </c>
      <c r="X5962" s="21">
        <f t="shared" si="1669"/>
        <v>-532.6269006954285</v>
      </c>
      <c r="Y5962" s="21">
        <f t="shared" si="1670"/>
        <v>-355.6269006954285</v>
      </c>
      <c r="Z5962" s="21">
        <f t="shared" si="1678"/>
        <v>-112.72751627395039</v>
      </c>
      <c r="AA5962" s="21">
        <f t="shared" si="1671"/>
        <v>0</v>
      </c>
      <c r="AB5962" s="21">
        <f t="shared" si="1672"/>
        <v>-112.72751627395039</v>
      </c>
      <c r="AC5962" s="21">
        <f t="shared" si="1673"/>
        <v>78.98</v>
      </c>
      <c r="AD5962" s="21">
        <f t="shared" si="1679"/>
        <v>-112.72751627395039</v>
      </c>
      <c r="AE5962" s="21" t="str">
        <f t="shared" si="1674"/>
        <v>9/5/13:00</v>
      </c>
    </row>
    <row r="5963" spans="2:31">
      <c r="B5963" s="37">
        <v>9</v>
      </c>
      <c r="C5963" s="38">
        <v>5</v>
      </c>
      <c r="D5963" s="39">
        <v>14</v>
      </c>
      <c r="E5963" s="17">
        <v>26.7</v>
      </c>
      <c r="F5963" s="17">
        <v>225</v>
      </c>
      <c r="G5963" s="17">
        <v>671</v>
      </c>
      <c r="H5963" s="37">
        <f t="shared" si="1662"/>
        <v>80.06</v>
      </c>
      <c r="I5963" s="37">
        <f>IF(H5963&lt;'Roof Calculator'!$G$8, 1, 0)</f>
        <v>0</v>
      </c>
      <c r="J5963" s="37">
        <f>IF(H5963&gt;='Roof Calculator'!$G$8, 1, 0)</f>
        <v>1</v>
      </c>
      <c r="K5963" s="37">
        <f t="shared" si="1663"/>
        <v>0</v>
      </c>
      <c r="L5963" s="37">
        <f t="shared" si="1664"/>
        <v>80.06</v>
      </c>
      <c r="M5963" s="37">
        <v>0</v>
      </c>
      <c r="N5963" s="37">
        <f t="shared" si="1665"/>
        <v>225</v>
      </c>
      <c r="O5963" s="37">
        <v>0</v>
      </c>
      <c r="P5963" s="37">
        <v>0</v>
      </c>
      <c r="Q5963" s="21">
        <f t="shared" si="1666"/>
        <v>39.790999999999997</v>
      </c>
      <c r="R5963" s="21">
        <f t="shared" si="1675"/>
        <v>248.54166666664506</v>
      </c>
      <c r="S5963" s="21">
        <f t="shared" si="1676"/>
        <v>5.816425172159696</v>
      </c>
      <c r="T5963" s="21">
        <f t="shared" si="1667"/>
        <v>86.147999999999996</v>
      </c>
      <c r="U5963" s="37">
        <f>VLOOKUP(Time_Zone, 'LSTM LookUp'!$B$5:$D$8, 3, FALSE)</f>
        <v>-75</v>
      </c>
      <c r="V5963" s="21">
        <f t="shared" si="1677"/>
        <v>2.0385042636288144</v>
      </c>
      <c r="W5963" s="21">
        <f t="shared" si="1668"/>
        <v>191.65762606590721</v>
      </c>
      <c r="X5963" s="21">
        <f t="shared" si="1669"/>
        <v>-458.83148696555702</v>
      </c>
      <c r="Y5963" s="21">
        <f t="shared" si="1670"/>
        <v>-233.83148696555702</v>
      </c>
      <c r="Z5963" s="21">
        <f t="shared" si="1678"/>
        <v>-74.120497354745495</v>
      </c>
      <c r="AA5963" s="21">
        <f t="shared" si="1671"/>
        <v>0</v>
      </c>
      <c r="AB5963" s="21">
        <f t="shared" si="1672"/>
        <v>-74.120497354745495</v>
      </c>
      <c r="AC5963" s="21">
        <f t="shared" si="1673"/>
        <v>80.06</v>
      </c>
      <c r="AD5963" s="21">
        <f t="shared" si="1679"/>
        <v>-74.120497354745495</v>
      </c>
      <c r="AE5963" s="21" t="str">
        <f t="shared" si="1674"/>
        <v>9/5/14:00</v>
      </c>
    </row>
    <row r="5964" spans="2:31">
      <c r="B5964" s="37">
        <v>9</v>
      </c>
      <c r="C5964" s="38">
        <v>5</v>
      </c>
      <c r="D5964" s="39">
        <v>15</v>
      </c>
      <c r="E5964" s="17">
        <v>27.2</v>
      </c>
      <c r="F5964" s="17">
        <v>189</v>
      </c>
      <c r="G5964" s="17">
        <v>686</v>
      </c>
      <c r="H5964" s="37">
        <f t="shared" si="1662"/>
        <v>80.959999999999994</v>
      </c>
      <c r="I5964" s="37">
        <f>IF(H5964&lt;'Roof Calculator'!$G$8, 1, 0)</f>
        <v>0</v>
      </c>
      <c r="J5964" s="37">
        <f>IF(H5964&gt;='Roof Calculator'!$G$8, 1, 0)</f>
        <v>1</v>
      </c>
      <c r="K5964" s="37">
        <f t="shared" si="1663"/>
        <v>0</v>
      </c>
      <c r="L5964" s="37">
        <f t="shared" si="1664"/>
        <v>80.959999999999994</v>
      </c>
      <c r="M5964" s="37">
        <v>0</v>
      </c>
      <c r="N5964" s="37">
        <f t="shared" si="1665"/>
        <v>189</v>
      </c>
      <c r="O5964" s="37">
        <v>0</v>
      </c>
      <c r="P5964" s="37">
        <v>0</v>
      </c>
      <c r="Q5964" s="21">
        <f t="shared" si="1666"/>
        <v>39.790999999999997</v>
      </c>
      <c r="R5964" s="21">
        <f t="shared" si="1675"/>
        <v>248.58333333331171</v>
      </c>
      <c r="S5964" s="21">
        <f t="shared" si="1676"/>
        <v>5.8005271836295087</v>
      </c>
      <c r="T5964" s="21">
        <f t="shared" si="1667"/>
        <v>86.147999999999996</v>
      </c>
      <c r="U5964" s="37">
        <f>VLOOKUP(Time_Zone, 'LSTM LookUp'!$B$5:$D$8, 3, FALSE)</f>
        <v>-75</v>
      </c>
      <c r="V5964" s="21">
        <f t="shared" si="1677"/>
        <v>2.0532455675910462</v>
      </c>
      <c r="W5964" s="21">
        <f t="shared" si="1668"/>
        <v>206.66131139189775</v>
      </c>
      <c r="X5964" s="21">
        <f t="shared" si="1669"/>
        <v>-424.2831445923303</v>
      </c>
      <c r="Y5964" s="21">
        <f t="shared" si="1670"/>
        <v>-235.2831445923303</v>
      </c>
      <c r="Z5964" s="21">
        <f t="shared" si="1678"/>
        <v>-74.580647468323207</v>
      </c>
      <c r="AA5964" s="21">
        <f t="shared" si="1671"/>
        <v>0</v>
      </c>
      <c r="AB5964" s="21">
        <f t="shared" si="1672"/>
        <v>-74.580647468323207</v>
      </c>
      <c r="AC5964" s="21">
        <f t="shared" si="1673"/>
        <v>80.959999999999994</v>
      </c>
      <c r="AD5964" s="21">
        <f t="shared" si="1679"/>
        <v>-74.580647468323207</v>
      </c>
      <c r="AE5964" s="21" t="str">
        <f t="shared" si="1674"/>
        <v>9/5/15:00</v>
      </c>
    </row>
    <row r="5965" spans="2:31">
      <c r="B5965" s="37">
        <v>9</v>
      </c>
      <c r="C5965" s="38">
        <v>5</v>
      </c>
      <c r="D5965" s="39">
        <v>16</v>
      </c>
      <c r="E5965" s="17">
        <v>27.8</v>
      </c>
      <c r="F5965" s="17">
        <v>131</v>
      </c>
      <c r="G5965" s="17">
        <v>735</v>
      </c>
      <c r="H5965" s="37">
        <f t="shared" si="1662"/>
        <v>82.04</v>
      </c>
      <c r="I5965" s="37">
        <f>IF(H5965&lt;'Roof Calculator'!$G$8, 1, 0)</f>
        <v>0</v>
      </c>
      <c r="J5965" s="37">
        <f>IF(H5965&gt;='Roof Calculator'!$G$8, 1, 0)</f>
        <v>1</v>
      </c>
      <c r="K5965" s="37">
        <f t="shared" si="1663"/>
        <v>0</v>
      </c>
      <c r="L5965" s="37">
        <f t="shared" si="1664"/>
        <v>82.04</v>
      </c>
      <c r="M5965" s="37">
        <v>0</v>
      </c>
      <c r="N5965" s="37">
        <f t="shared" si="1665"/>
        <v>131</v>
      </c>
      <c r="O5965" s="37">
        <v>0</v>
      </c>
      <c r="P5965" s="37">
        <v>0</v>
      </c>
      <c r="Q5965" s="21">
        <f t="shared" si="1666"/>
        <v>39.790999999999997</v>
      </c>
      <c r="R5965" s="21">
        <f t="shared" si="1675"/>
        <v>248.62499999997837</v>
      </c>
      <c r="S5965" s="21">
        <f t="shared" si="1676"/>
        <v>5.7846266489150517</v>
      </c>
      <c r="T5965" s="21">
        <f t="shared" si="1667"/>
        <v>86.147999999999996</v>
      </c>
      <c r="U5965" s="37">
        <f>VLOOKUP(Time_Zone, 'LSTM LookUp'!$B$5:$D$8, 3, FALSE)</f>
        <v>-75</v>
      </c>
      <c r="V5965" s="21">
        <f t="shared" si="1677"/>
        <v>2.0679932989640921</v>
      </c>
      <c r="W5965" s="21">
        <f t="shared" si="1668"/>
        <v>221.66499832474105</v>
      </c>
      <c r="X5965" s="21">
        <f t="shared" si="1669"/>
        <v>-372.34360513972757</v>
      </c>
      <c r="Y5965" s="21">
        <f t="shared" si="1670"/>
        <v>-241.34360513972757</v>
      </c>
      <c r="Z5965" s="21">
        <f t="shared" si="1678"/>
        <v>-76.501707612109854</v>
      </c>
      <c r="AA5965" s="21">
        <f t="shared" si="1671"/>
        <v>0</v>
      </c>
      <c r="AB5965" s="21">
        <f t="shared" si="1672"/>
        <v>-76.501707612109854</v>
      </c>
      <c r="AC5965" s="21">
        <f t="shared" si="1673"/>
        <v>82.04</v>
      </c>
      <c r="AD5965" s="21">
        <f t="shared" si="1679"/>
        <v>-76.501707612109854</v>
      </c>
      <c r="AE5965" s="21" t="str">
        <f t="shared" si="1674"/>
        <v>9/5/16:00</v>
      </c>
    </row>
    <row r="5966" spans="2:31">
      <c r="B5966" s="37">
        <v>9</v>
      </c>
      <c r="C5966" s="38">
        <v>5</v>
      </c>
      <c r="D5966" s="39">
        <v>17</v>
      </c>
      <c r="E5966" s="17">
        <v>27.2</v>
      </c>
      <c r="F5966" s="17">
        <v>102</v>
      </c>
      <c r="G5966" s="17">
        <v>692</v>
      </c>
      <c r="H5966" s="37">
        <f t="shared" si="1662"/>
        <v>80.959999999999994</v>
      </c>
      <c r="I5966" s="37">
        <f>IF(H5966&lt;'Roof Calculator'!$G$8, 1, 0)</f>
        <v>0</v>
      </c>
      <c r="J5966" s="37">
        <f>IF(H5966&gt;='Roof Calculator'!$G$8, 1, 0)</f>
        <v>1</v>
      </c>
      <c r="K5966" s="37">
        <f t="shared" si="1663"/>
        <v>0</v>
      </c>
      <c r="L5966" s="37">
        <f t="shared" si="1664"/>
        <v>80.959999999999994</v>
      </c>
      <c r="M5966" s="37">
        <v>0</v>
      </c>
      <c r="N5966" s="37">
        <f t="shared" si="1665"/>
        <v>102</v>
      </c>
      <c r="O5966" s="37">
        <v>0</v>
      </c>
      <c r="P5966" s="37">
        <v>0</v>
      </c>
      <c r="Q5966" s="21">
        <f t="shared" si="1666"/>
        <v>39.790999999999997</v>
      </c>
      <c r="R5966" s="21">
        <f t="shared" si="1675"/>
        <v>248.66666666664503</v>
      </c>
      <c r="S5966" s="21">
        <f t="shared" si="1676"/>
        <v>5.7687235751866455</v>
      </c>
      <c r="T5966" s="21">
        <f t="shared" si="1667"/>
        <v>86.147999999999996</v>
      </c>
      <c r="U5966" s="37">
        <f>VLOOKUP(Time_Zone, 'LSTM LookUp'!$B$5:$D$8, 3, FALSE)</f>
        <v>-75</v>
      </c>
      <c r="V5966" s="21">
        <f t="shared" si="1677"/>
        <v>2.0827474311198322</v>
      </c>
      <c r="W5966" s="21">
        <f t="shared" si="1668"/>
        <v>236.66868685777996</v>
      </c>
      <c r="X5966" s="21">
        <f t="shared" si="1669"/>
        <v>-246.17607116092131</v>
      </c>
      <c r="Y5966" s="21">
        <f t="shared" si="1670"/>
        <v>-144.17607116092131</v>
      </c>
      <c r="Z5966" s="21">
        <f t="shared" si="1678"/>
        <v>-45.701296432651759</v>
      </c>
      <c r="AA5966" s="21">
        <f t="shared" si="1671"/>
        <v>0</v>
      </c>
      <c r="AB5966" s="21">
        <f t="shared" si="1672"/>
        <v>-45.701296432651759</v>
      </c>
      <c r="AC5966" s="21">
        <f t="shared" si="1673"/>
        <v>80.959999999999994</v>
      </c>
      <c r="AD5966" s="21">
        <f t="shared" si="1679"/>
        <v>-45.701296432651759</v>
      </c>
      <c r="AE5966" s="21" t="str">
        <f t="shared" si="1674"/>
        <v>9/5/17:00</v>
      </c>
    </row>
    <row r="5967" spans="2:31">
      <c r="B5967" s="37">
        <v>9</v>
      </c>
      <c r="C5967" s="38">
        <v>5</v>
      </c>
      <c r="D5967" s="39">
        <v>18</v>
      </c>
      <c r="E5967" s="17">
        <v>26.7</v>
      </c>
      <c r="F5967" s="17">
        <v>82</v>
      </c>
      <c r="G5967" s="17">
        <v>477</v>
      </c>
      <c r="H5967" s="37">
        <f t="shared" si="1662"/>
        <v>80.06</v>
      </c>
      <c r="I5967" s="37">
        <f>IF(H5967&lt;'Roof Calculator'!$G$8, 1, 0)</f>
        <v>0</v>
      </c>
      <c r="J5967" s="37">
        <f>IF(H5967&gt;='Roof Calculator'!$G$8, 1, 0)</f>
        <v>1</v>
      </c>
      <c r="K5967" s="37">
        <f t="shared" si="1663"/>
        <v>0</v>
      </c>
      <c r="L5967" s="37">
        <f t="shared" si="1664"/>
        <v>80.06</v>
      </c>
      <c r="M5967" s="37">
        <v>0</v>
      </c>
      <c r="N5967" s="37">
        <f t="shared" si="1665"/>
        <v>82</v>
      </c>
      <c r="O5967" s="37">
        <v>0</v>
      </c>
      <c r="P5967" s="37">
        <v>0</v>
      </c>
      <c r="Q5967" s="21">
        <f t="shared" si="1666"/>
        <v>39.790999999999997</v>
      </c>
      <c r="R5967" s="21">
        <f t="shared" si="1675"/>
        <v>248.70833333331169</v>
      </c>
      <c r="S5967" s="21">
        <f t="shared" si="1676"/>
        <v>5.752817969614207</v>
      </c>
      <c r="T5967" s="21">
        <f t="shared" si="1667"/>
        <v>86.147999999999996</v>
      </c>
      <c r="U5967" s="37">
        <f>VLOOKUP(Time_Zone, 'LSTM LookUp'!$B$5:$D$8, 3, FALSE)</f>
        <v>-75</v>
      </c>
      <c r="V5967" s="21">
        <f t="shared" si="1677"/>
        <v>2.0975079374114451</v>
      </c>
      <c r="W5967" s="21">
        <f t="shared" si="1668"/>
        <v>251.67237698435289</v>
      </c>
      <c r="X5967" s="21">
        <f t="shared" si="1669"/>
        <v>-84.071735087960846</v>
      </c>
      <c r="Y5967" s="21">
        <f t="shared" si="1670"/>
        <v>-2.071735087960846</v>
      </c>
      <c r="Z5967" s="21">
        <f t="shared" si="1678"/>
        <v>-0.65670383873303673</v>
      </c>
      <c r="AA5967" s="21">
        <f t="shared" si="1671"/>
        <v>0</v>
      </c>
      <c r="AB5967" s="21">
        <f t="shared" si="1672"/>
        <v>-0.65670383873303673</v>
      </c>
      <c r="AC5967" s="21">
        <f t="shared" si="1673"/>
        <v>80.06</v>
      </c>
      <c r="AD5967" s="21">
        <f t="shared" si="1679"/>
        <v>-0.65670383873303673</v>
      </c>
      <c r="AE5967" s="21" t="str">
        <f t="shared" si="1674"/>
        <v>9/5/18:00</v>
      </c>
    </row>
    <row r="5968" spans="2:31">
      <c r="B5968" s="37">
        <v>9</v>
      </c>
      <c r="C5968" s="38">
        <v>5</v>
      </c>
      <c r="D5968" s="39">
        <v>19</v>
      </c>
      <c r="E5968" s="17">
        <v>25.6</v>
      </c>
      <c r="F5968" s="17">
        <v>37</v>
      </c>
      <c r="G5968" s="17">
        <v>238</v>
      </c>
      <c r="H5968" s="37">
        <f t="shared" si="1662"/>
        <v>78.08</v>
      </c>
      <c r="I5968" s="37">
        <f>IF(H5968&lt;'Roof Calculator'!$G$8, 1, 0)</f>
        <v>0</v>
      </c>
      <c r="J5968" s="37">
        <f>IF(H5968&gt;='Roof Calculator'!$G$8, 1, 0)</f>
        <v>1</v>
      </c>
      <c r="K5968" s="37">
        <f t="shared" si="1663"/>
        <v>0</v>
      </c>
      <c r="L5968" s="37">
        <f t="shared" si="1664"/>
        <v>78.08</v>
      </c>
      <c r="M5968" s="37">
        <v>0</v>
      </c>
      <c r="N5968" s="37">
        <f t="shared" si="1665"/>
        <v>37</v>
      </c>
      <c r="O5968" s="37">
        <v>0</v>
      </c>
      <c r="P5968" s="37">
        <v>0</v>
      </c>
      <c r="Q5968" s="21">
        <f t="shared" si="1666"/>
        <v>39.790999999999997</v>
      </c>
      <c r="R5968" s="21">
        <f t="shared" si="1675"/>
        <v>248.74999999997834</v>
      </c>
      <c r="S5968" s="21">
        <f t="shared" si="1676"/>
        <v>5.73690983936718</v>
      </c>
      <c r="T5968" s="21">
        <f t="shared" si="1667"/>
        <v>86.147999999999996</v>
      </c>
      <c r="U5968" s="37">
        <f>VLOOKUP(Time_Zone, 'LSTM LookUp'!$B$5:$D$8, 3, FALSE)</f>
        <v>-75</v>
      </c>
      <c r="V5968" s="21">
        <f t="shared" si="1677"/>
        <v>2.1122747911735358</v>
      </c>
      <c r="W5968" s="21">
        <f t="shared" si="1668"/>
        <v>266.67606869779331</v>
      </c>
      <c r="X5968" s="21">
        <f t="shared" si="1669"/>
        <v>4.6755659878388167</v>
      </c>
      <c r="Y5968" s="21">
        <f t="shared" si="1670"/>
        <v>41.675565987838816</v>
      </c>
      <c r="Z5968" s="21">
        <f t="shared" si="1678"/>
        <v>13.210426528289302</v>
      </c>
      <c r="AA5968" s="21">
        <f t="shared" si="1671"/>
        <v>0</v>
      </c>
      <c r="AB5968" s="21">
        <f t="shared" si="1672"/>
        <v>13.210426528289302</v>
      </c>
      <c r="AC5968" s="21">
        <f t="shared" si="1673"/>
        <v>78.08</v>
      </c>
      <c r="AD5968" s="21">
        <f t="shared" si="1679"/>
        <v>13.210426528289302</v>
      </c>
      <c r="AE5968" s="21" t="str">
        <f t="shared" si="1674"/>
        <v>9/5/19:00</v>
      </c>
    </row>
    <row r="5969" spans="2:31">
      <c r="B5969" s="37">
        <v>9</v>
      </c>
      <c r="C5969" s="38">
        <v>5</v>
      </c>
      <c r="D5969" s="39">
        <v>20</v>
      </c>
      <c r="E5969" s="17">
        <v>24.4</v>
      </c>
      <c r="F5969" s="17">
        <v>0</v>
      </c>
      <c r="G5969" s="17">
        <v>0</v>
      </c>
      <c r="H5969" s="37">
        <f t="shared" si="1662"/>
        <v>75.92</v>
      </c>
      <c r="I5969" s="37">
        <f>IF(H5969&lt;'Roof Calculator'!$G$8, 1, 0)</f>
        <v>0</v>
      </c>
      <c r="J5969" s="37">
        <f>IF(H5969&gt;='Roof Calculator'!$G$8, 1, 0)</f>
        <v>1</v>
      </c>
      <c r="K5969" s="37">
        <f t="shared" si="1663"/>
        <v>0</v>
      </c>
      <c r="L5969" s="37">
        <f t="shared" si="1664"/>
        <v>75.92</v>
      </c>
      <c r="M5969" s="37">
        <v>0</v>
      </c>
      <c r="N5969" s="37">
        <f t="shared" si="1665"/>
        <v>0</v>
      </c>
      <c r="O5969" s="37">
        <v>0</v>
      </c>
      <c r="P5969" s="37">
        <v>0</v>
      </c>
      <c r="Q5969" s="21">
        <f t="shared" si="1666"/>
        <v>39.790999999999997</v>
      </c>
      <c r="R5969" s="21">
        <f t="shared" si="1675"/>
        <v>248.791666666645</v>
      </c>
      <c r="S5969" s="21">
        <f t="shared" si="1676"/>
        <v>5.7209991916146228</v>
      </c>
      <c r="T5969" s="21">
        <f t="shared" si="1667"/>
        <v>86.147999999999996</v>
      </c>
      <c r="U5969" s="37">
        <f>VLOOKUP(Time_Zone, 'LSTM LookUp'!$B$5:$D$8, 3, FALSE)</f>
        <v>-75</v>
      </c>
      <c r="V5969" s="21">
        <f t="shared" si="1677"/>
        <v>2.1270479657221157</v>
      </c>
      <c r="W5969" s="21">
        <f t="shared" si="1668"/>
        <v>281.67976199143055</v>
      </c>
      <c r="X5969" s="21">
        <f t="shared" si="1669"/>
        <v>0</v>
      </c>
      <c r="Y5969" s="21">
        <f t="shared" si="1670"/>
        <v>0</v>
      </c>
      <c r="Z5969" s="21">
        <f t="shared" si="1678"/>
        <v>0</v>
      </c>
      <c r="AA5969" s="21">
        <f t="shared" si="1671"/>
        <v>0</v>
      </c>
      <c r="AB5969" s="21">
        <f t="shared" si="1672"/>
        <v>0</v>
      </c>
      <c r="AC5969" s="21">
        <f t="shared" si="1673"/>
        <v>75.92</v>
      </c>
      <c r="AD5969" s="21">
        <f t="shared" si="1679"/>
        <v>0</v>
      </c>
      <c r="AE5969" s="21" t="str">
        <f t="shared" si="1674"/>
        <v>9/5/20:00</v>
      </c>
    </row>
    <row r="5970" spans="2:31">
      <c r="B5970" s="37">
        <v>9</v>
      </c>
      <c r="C5970" s="38">
        <v>5</v>
      </c>
      <c r="D5970" s="39">
        <v>21</v>
      </c>
      <c r="E5970" s="17">
        <v>22.8</v>
      </c>
      <c r="F5970" s="17">
        <v>0</v>
      </c>
      <c r="G5970" s="17">
        <v>0</v>
      </c>
      <c r="H5970" s="37">
        <f t="shared" si="1662"/>
        <v>73.040000000000006</v>
      </c>
      <c r="I5970" s="37">
        <f>IF(H5970&lt;'Roof Calculator'!$G$8, 1, 0)</f>
        <v>0</v>
      </c>
      <c r="J5970" s="37">
        <f>IF(H5970&gt;='Roof Calculator'!$G$8, 1, 0)</f>
        <v>1</v>
      </c>
      <c r="K5970" s="37">
        <f t="shared" si="1663"/>
        <v>0</v>
      </c>
      <c r="L5970" s="37">
        <f t="shared" si="1664"/>
        <v>73.040000000000006</v>
      </c>
      <c r="M5970" s="37">
        <v>0</v>
      </c>
      <c r="N5970" s="37">
        <f t="shared" si="1665"/>
        <v>0</v>
      </c>
      <c r="O5970" s="37">
        <v>0</v>
      </c>
      <c r="P5970" s="37">
        <v>0</v>
      </c>
      <c r="Q5970" s="21">
        <f t="shared" si="1666"/>
        <v>39.790999999999997</v>
      </c>
      <c r="R5970" s="21">
        <f t="shared" si="1675"/>
        <v>248.83333333331166</v>
      </c>
      <c r="S5970" s="21">
        <f t="shared" si="1676"/>
        <v>5.705086033525065</v>
      </c>
      <c r="T5970" s="21">
        <f t="shared" si="1667"/>
        <v>86.147999999999996</v>
      </c>
      <c r="U5970" s="37">
        <f>VLOOKUP(Time_Zone, 'LSTM LookUp'!$B$5:$D$8, 3, FALSE)</f>
        <v>-75</v>
      </c>
      <c r="V5970" s="21">
        <f t="shared" si="1677"/>
        <v>2.1418274343547754</v>
      </c>
      <c r="W5970" s="21">
        <f t="shared" si="1668"/>
        <v>296.68345685858873</v>
      </c>
      <c r="X5970" s="21">
        <f t="shared" si="1669"/>
        <v>0</v>
      </c>
      <c r="Y5970" s="21">
        <f t="shared" si="1670"/>
        <v>0</v>
      </c>
      <c r="Z5970" s="21">
        <f t="shared" si="1678"/>
        <v>0</v>
      </c>
      <c r="AA5970" s="21">
        <f t="shared" si="1671"/>
        <v>0</v>
      </c>
      <c r="AB5970" s="21">
        <f t="shared" si="1672"/>
        <v>0</v>
      </c>
      <c r="AC5970" s="21">
        <f t="shared" si="1673"/>
        <v>73.040000000000006</v>
      </c>
      <c r="AD5970" s="21">
        <f t="shared" si="1679"/>
        <v>0</v>
      </c>
      <c r="AE5970" s="21" t="str">
        <f t="shared" si="1674"/>
        <v>9/5/21:00</v>
      </c>
    </row>
    <row r="5971" spans="2:31">
      <c r="B5971" s="37">
        <v>9</v>
      </c>
      <c r="C5971" s="38">
        <v>5</v>
      </c>
      <c r="D5971" s="39">
        <v>22</v>
      </c>
      <c r="E5971" s="17">
        <v>22.2</v>
      </c>
      <c r="F5971" s="17">
        <v>0</v>
      </c>
      <c r="G5971" s="17">
        <v>0</v>
      </c>
      <c r="H5971" s="37">
        <f t="shared" si="1662"/>
        <v>71.959999999999994</v>
      </c>
      <c r="I5971" s="37">
        <f>IF(H5971&lt;'Roof Calculator'!$G$8, 1, 0)</f>
        <v>0</v>
      </c>
      <c r="J5971" s="37">
        <f>IF(H5971&gt;='Roof Calculator'!$G$8, 1, 0)</f>
        <v>1</v>
      </c>
      <c r="K5971" s="37">
        <f t="shared" si="1663"/>
        <v>0</v>
      </c>
      <c r="L5971" s="37">
        <f t="shared" si="1664"/>
        <v>71.959999999999994</v>
      </c>
      <c r="M5971" s="37">
        <v>0</v>
      </c>
      <c r="N5971" s="37">
        <f t="shared" si="1665"/>
        <v>0</v>
      </c>
      <c r="O5971" s="37">
        <v>0</v>
      </c>
      <c r="P5971" s="37">
        <v>0</v>
      </c>
      <c r="Q5971" s="21">
        <f t="shared" si="1666"/>
        <v>39.790999999999997</v>
      </c>
      <c r="R5971" s="21">
        <f t="shared" si="1675"/>
        <v>248.87499999997831</v>
      </c>
      <c r="S5971" s="21">
        <f t="shared" si="1676"/>
        <v>5.6891703722666369</v>
      </c>
      <c r="T5971" s="21">
        <f t="shared" si="1667"/>
        <v>86.147999999999996</v>
      </c>
      <c r="U5971" s="37">
        <f>VLOOKUP(Time_Zone, 'LSTM LookUp'!$B$5:$D$8, 3, FALSE)</f>
        <v>-75</v>
      </c>
      <c r="V5971" s="21">
        <f t="shared" si="1677"/>
        <v>2.1566131703506231</v>
      </c>
      <c r="W5971" s="21">
        <f t="shared" si="1668"/>
        <v>311.6871532925876</v>
      </c>
      <c r="X5971" s="21">
        <f t="shared" si="1669"/>
        <v>0</v>
      </c>
      <c r="Y5971" s="21">
        <f t="shared" si="1670"/>
        <v>0</v>
      </c>
      <c r="Z5971" s="21">
        <f t="shared" si="1678"/>
        <v>0</v>
      </c>
      <c r="AA5971" s="21">
        <f t="shared" si="1671"/>
        <v>0</v>
      </c>
      <c r="AB5971" s="21">
        <f t="shared" si="1672"/>
        <v>0</v>
      </c>
      <c r="AC5971" s="21">
        <f t="shared" si="1673"/>
        <v>71.959999999999994</v>
      </c>
      <c r="AD5971" s="21">
        <f t="shared" si="1679"/>
        <v>0</v>
      </c>
      <c r="AE5971" s="21" t="str">
        <f t="shared" si="1674"/>
        <v>9/5/22:00</v>
      </c>
    </row>
    <row r="5972" spans="2:31">
      <c r="B5972" s="37">
        <v>9</v>
      </c>
      <c r="C5972" s="38">
        <v>5</v>
      </c>
      <c r="D5972" s="39">
        <v>23</v>
      </c>
      <c r="E5972" s="17">
        <v>20.6</v>
      </c>
      <c r="F5972" s="17">
        <v>0</v>
      </c>
      <c r="G5972" s="17">
        <v>0</v>
      </c>
      <c r="H5972" s="37">
        <f t="shared" si="1662"/>
        <v>69.08</v>
      </c>
      <c r="I5972" s="37">
        <f>IF(H5972&lt;'Roof Calculator'!$G$8, 1, 0)</f>
        <v>0</v>
      </c>
      <c r="J5972" s="37">
        <f>IF(H5972&gt;='Roof Calculator'!$G$8, 1, 0)</f>
        <v>1</v>
      </c>
      <c r="K5972" s="37">
        <f t="shared" si="1663"/>
        <v>0</v>
      </c>
      <c r="L5972" s="37">
        <f t="shared" si="1664"/>
        <v>69.08</v>
      </c>
      <c r="M5972" s="37">
        <v>0</v>
      </c>
      <c r="N5972" s="37">
        <f t="shared" si="1665"/>
        <v>0</v>
      </c>
      <c r="O5972" s="37">
        <v>0</v>
      </c>
      <c r="P5972" s="37">
        <v>0</v>
      </c>
      <c r="Q5972" s="21">
        <f t="shared" si="1666"/>
        <v>39.790999999999997</v>
      </c>
      <c r="R5972" s="21">
        <f t="shared" si="1675"/>
        <v>248.91666666664497</v>
      </c>
      <c r="S5972" s="21">
        <f t="shared" si="1676"/>
        <v>5.6732522150070599</v>
      </c>
      <c r="T5972" s="21">
        <f t="shared" si="1667"/>
        <v>86.147999999999996</v>
      </c>
      <c r="U5972" s="37">
        <f>VLOOKUP(Time_Zone, 'LSTM LookUp'!$B$5:$D$8, 3, FALSE)</f>
        <v>-75</v>
      </c>
      <c r="V5972" s="21">
        <f t="shared" si="1677"/>
        <v>2.1714051469703568</v>
      </c>
      <c r="W5972" s="21">
        <f t="shared" si="1668"/>
        <v>326.69085128674254</v>
      </c>
      <c r="X5972" s="21">
        <f t="shared" si="1669"/>
        <v>0</v>
      </c>
      <c r="Y5972" s="21">
        <f t="shared" si="1670"/>
        <v>0</v>
      </c>
      <c r="Z5972" s="21">
        <f t="shared" si="1678"/>
        <v>0</v>
      </c>
      <c r="AA5972" s="21">
        <f t="shared" si="1671"/>
        <v>0</v>
      </c>
      <c r="AB5972" s="21">
        <f t="shared" si="1672"/>
        <v>0</v>
      </c>
      <c r="AC5972" s="21">
        <f t="shared" si="1673"/>
        <v>69.08</v>
      </c>
      <c r="AD5972" s="21">
        <f t="shared" si="1679"/>
        <v>0</v>
      </c>
      <c r="AE5972" s="21" t="str">
        <f t="shared" si="1674"/>
        <v>9/5/23:00</v>
      </c>
    </row>
    <row r="5973" spans="2:31">
      <c r="B5973" s="37">
        <v>9</v>
      </c>
      <c r="C5973" s="38">
        <v>5</v>
      </c>
      <c r="D5973" s="39">
        <v>24</v>
      </c>
      <c r="E5973" s="17">
        <v>19.399999999999999</v>
      </c>
      <c r="F5973" s="17">
        <v>0</v>
      </c>
      <c r="G5973" s="17">
        <v>0</v>
      </c>
      <c r="H5973" s="37">
        <f t="shared" si="1662"/>
        <v>66.92</v>
      </c>
      <c r="I5973" s="37">
        <f>IF(H5973&lt;'Roof Calculator'!$G$8, 1, 0)</f>
        <v>0</v>
      </c>
      <c r="J5973" s="37">
        <f>IF(H5973&gt;='Roof Calculator'!$G$8, 1, 0)</f>
        <v>1</v>
      </c>
      <c r="K5973" s="37">
        <f t="shared" si="1663"/>
        <v>0</v>
      </c>
      <c r="L5973" s="37">
        <f t="shared" si="1664"/>
        <v>66.92</v>
      </c>
      <c r="M5973" s="37">
        <v>0</v>
      </c>
      <c r="N5973" s="37">
        <f t="shared" si="1665"/>
        <v>0</v>
      </c>
      <c r="O5973" s="37">
        <v>0</v>
      </c>
      <c r="P5973" s="37">
        <v>0</v>
      </c>
      <c r="Q5973" s="21">
        <f t="shared" si="1666"/>
        <v>39.790999999999997</v>
      </c>
      <c r="R5973" s="21">
        <f t="shared" si="1675"/>
        <v>248.95833333331163</v>
      </c>
      <c r="S5973" s="21">
        <f t="shared" si="1676"/>
        <v>5.6573315689135519</v>
      </c>
      <c r="T5973" s="21">
        <f t="shared" si="1667"/>
        <v>86.147999999999996</v>
      </c>
      <c r="U5973" s="37">
        <f>VLOOKUP(Time_Zone, 'LSTM LookUp'!$B$5:$D$8, 3, FALSE)</f>
        <v>-75</v>
      </c>
      <c r="V5973" s="21">
        <f t="shared" si="1677"/>
        <v>2.1862033374563858</v>
      </c>
      <c r="W5973" s="21">
        <f t="shared" si="1668"/>
        <v>341.69455083436407</v>
      </c>
      <c r="X5973" s="21">
        <f t="shared" si="1669"/>
        <v>0</v>
      </c>
      <c r="Y5973" s="21">
        <f t="shared" si="1670"/>
        <v>0</v>
      </c>
      <c r="Z5973" s="21">
        <f t="shared" si="1678"/>
        <v>0</v>
      </c>
      <c r="AA5973" s="21">
        <f t="shared" si="1671"/>
        <v>0</v>
      </c>
      <c r="AB5973" s="21">
        <f t="shared" si="1672"/>
        <v>0</v>
      </c>
      <c r="AC5973" s="21">
        <f t="shared" si="1673"/>
        <v>66.92</v>
      </c>
      <c r="AD5973" s="21">
        <f t="shared" si="1679"/>
        <v>0</v>
      </c>
      <c r="AE5973" s="21" t="str">
        <f t="shared" si="1674"/>
        <v>9/5/24:00</v>
      </c>
    </row>
    <row r="5974" spans="2:31">
      <c r="B5974" s="37">
        <v>9</v>
      </c>
      <c r="C5974" s="38">
        <v>6</v>
      </c>
      <c r="D5974" s="39">
        <v>1</v>
      </c>
      <c r="E5974" s="17">
        <v>18.3</v>
      </c>
      <c r="F5974" s="17">
        <v>0</v>
      </c>
      <c r="G5974" s="17">
        <v>0</v>
      </c>
      <c r="H5974" s="37">
        <f t="shared" ref="H5974:H6037" si="1680">E5974*9/5+32</f>
        <v>64.94</v>
      </c>
      <c r="I5974" s="37">
        <f>IF(H5974&lt;'Roof Calculator'!$G$8, 1, 0)</f>
        <v>0</v>
      </c>
      <c r="J5974" s="37">
        <f>IF(H5974&gt;='Roof Calculator'!$G$8, 1, 0)</f>
        <v>1</v>
      </c>
      <c r="K5974" s="37">
        <f t="shared" ref="K5974:K6037" si="1681">I5974*H5974</f>
        <v>0</v>
      </c>
      <c r="L5974" s="37">
        <f t="shared" ref="L5974:L6037" si="1682">J5974*H5974</f>
        <v>64.94</v>
      </c>
      <c r="M5974" s="37">
        <v>0</v>
      </c>
      <c r="N5974" s="37">
        <f t="shared" ref="N5974:N6037" si="1683">F5974*(180-M5974)/180</f>
        <v>0</v>
      </c>
      <c r="O5974" s="37">
        <v>0</v>
      </c>
      <c r="P5974" s="37">
        <v>0</v>
      </c>
      <c r="Q5974" s="21">
        <f t="shared" ref="Q5974:Q6037" si="1684">Latitude</f>
        <v>39.790999999999997</v>
      </c>
      <c r="R5974" s="21">
        <f t="shared" si="1675"/>
        <v>248.99999999997829</v>
      </c>
      <c r="S5974" s="21">
        <f t="shared" si="1676"/>
        <v>5.6414084411529277</v>
      </c>
      <c r="T5974" s="21">
        <f t="shared" ref="T5974:T6037" si="1685">Longitude</f>
        <v>86.147999999999996</v>
      </c>
      <c r="U5974" s="37">
        <f>VLOOKUP(Time_Zone, 'LSTM LookUp'!$B$5:$D$8, 3, FALSE)</f>
        <v>-75</v>
      </c>
      <c r="V5974" s="21">
        <f t="shared" si="1677"/>
        <v>2.2010077150328171</v>
      </c>
      <c r="W5974" s="21">
        <f t="shared" ref="W5974:W6037" si="1686">15*((D5974+(4*(T5974-U5974)+V5974)/60)-12)</f>
        <v>-3.3017480712417946</v>
      </c>
      <c r="X5974" s="21">
        <f t="shared" ref="X5974:X6037" si="1687">G5974*(SIN(S5974*PI()/180)*SIN(Q5974*PI()/180)*COS(O5974*PI()/180)-SIN(S5974*PI()/180)*COS(Q5974*PI()/180)*SIN(O5974*PI()/180)*COS(P5974*PI()/180)+COS(S5974*PI()/180)*COS(Q5974*PI()/180)*COS(O5974*PI()/180)*COS(W5974*PI()/180)+COS(S5974*PI()/180)*SIN(Q5974*PI()/180)*SIN(O5974*PI()/180)*COS(P5974*PI()/180)*COS(W5974*PI()/180)+COS(S5974*PI()/180)*SIN(P5974*PI()/180)*SIN(W5974*PI()/180)*SIN(O5974*PI()/180))</f>
        <v>0</v>
      </c>
      <c r="Y5974" s="21">
        <f t="shared" ref="Y5974:Y6037" si="1688">X5974+N5974</f>
        <v>0</v>
      </c>
      <c r="Z5974" s="21">
        <f t="shared" si="1678"/>
        <v>0</v>
      </c>
      <c r="AA5974" s="21">
        <f t="shared" ref="AA5974:AA6037" si="1689">Z5974*I5974</f>
        <v>0</v>
      </c>
      <c r="AB5974" s="21">
        <f t="shared" ref="AB5974:AB6037" si="1690">Z5974*J5974</f>
        <v>0</v>
      </c>
      <c r="AC5974" s="21">
        <f t="shared" ref="AC5974:AC6037" si="1691">L5974</f>
        <v>64.94</v>
      </c>
      <c r="AD5974" s="21">
        <f t="shared" si="1679"/>
        <v>0</v>
      </c>
      <c r="AE5974" s="21" t="str">
        <f t="shared" ref="AE5974:AE6037" si="1692">CONCATENATE(B5974, "/", C5974, "/", D5974,":00")</f>
        <v>9/6/1:00</v>
      </c>
    </row>
    <row r="5975" spans="2:31">
      <c r="B5975" s="37">
        <v>9</v>
      </c>
      <c r="C5975" s="38">
        <v>6</v>
      </c>
      <c r="D5975" s="39">
        <v>2</v>
      </c>
      <c r="E5975" s="17">
        <v>17.8</v>
      </c>
      <c r="F5975" s="17">
        <v>0</v>
      </c>
      <c r="G5975" s="17">
        <v>0</v>
      </c>
      <c r="H5975" s="37">
        <f t="shared" si="1680"/>
        <v>64.040000000000006</v>
      </c>
      <c r="I5975" s="37">
        <f>IF(H5975&lt;'Roof Calculator'!$G$8, 1, 0)</f>
        <v>0</v>
      </c>
      <c r="J5975" s="37">
        <f>IF(H5975&gt;='Roof Calculator'!$G$8, 1, 0)</f>
        <v>1</v>
      </c>
      <c r="K5975" s="37">
        <f t="shared" si="1681"/>
        <v>0</v>
      </c>
      <c r="L5975" s="37">
        <f t="shared" si="1682"/>
        <v>64.040000000000006</v>
      </c>
      <c r="M5975" s="37">
        <v>0</v>
      </c>
      <c r="N5975" s="37">
        <f t="shared" si="1683"/>
        <v>0</v>
      </c>
      <c r="O5975" s="37">
        <v>0</v>
      </c>
      <c r="P5975" s="37">
        <v>0</v>
      </c>
      <c r="Q5975" s="21">
        <f t="shared" si="1684"/>
        <v>39.790999999999997</v>
      </c>
      <c r="R5975" s="21">
        <f t="shared" ref="R5975:R6038" si="1693">R5974+1/24</f>
        <v>249.04166666664494</v>
      </c>
      <c r="S5975" s="21">
        <f t="shared" ref="S5975:S6038" si="1694">ASIN(SIN(23.45*PI()/180)*SIN((360/365*(R5975-81))*PI()/180))*180/PI()</f>
        <v>5.6254828388915561</v>
      </c>
      <c r="T5975" s="21">
        <f t="shared" si="1685"/>
        <v>86.147999999999996</v>
      </c>
      <c r="U5975" s="37">
        <f>VLOOKUP(Time_Zone, 'LSTM LookUp'!$B$5:$D$8, 3, FALSE)</f>
        <v>-75</v>
      </c>
      <c r="V5975" s="21">
        <f t="shared" ref="V5975:V6038" si="1695">9.87*SIN(2*(360/365*(R5975-81))*PI()/180)-7.53*COS((360/365*(R5975-81))*PI()/180)-1.5*SIN((360/365*(R5975-81))*PI()/180)</f>
        <v>2.215818252905521</v>
      </c>
      <c r="W5975" s="21">
        <f t="shared" si="1686"/>
        <v>11.701954563226353</v>
      </c>
      <c r="X5975" s="21">
        <f t="shared" si="1687"/>
        <v>0</v>
      </c>
      <c r="Y5975" s="21">
        <f t="shared" si="1688"/>
        <v>0</v>
      </c>
      <c r="Z5975" s="21">
        <f t="shared" ref="Z5975:Z6038" si="1696">Y5975/10.764*3.412</f>
        <v>0</v>
      </c>
      <c r="AA5975" s="21">
        <f t="shared" si="1689"/>
        <v>0</v>
      </c>
      <c r="AB5975" s="21">
        <f t="shared" si="1690"/>
        <v>0</v>
      </c>
      <c r="AC5975" s="21">
        <f t="shared" si="1691"/>
        <v>64.040000000000006</v>
      </c>
      <c r="AD5975" s="21">
        <f t="shared" ref="AD5975:AD6038" si="1697">AB5975</f>
        <v>0</v>
      </c>
      <c r="AE5975" s="21" t="str">
        <f t="shared" si="1692"/>
        <v>9/6/2:00</v>
      </c>
    </row>
    <row r="5976" spans="2:31">
      <c r="B5976" s="37">
        <v>9</v>
      </c>
      <c r="C5976" s="38">
        <v>6</v>
      </c>
      <c r="D5976" s="39">
        <v>3</v>
      </c>
      <c r="E5976" s="17">
        <v>17.2</v>
      </c>
      <c r="F5976" s="17">
        <v>0</v>
      </c>
      <c r="G5976" s="17">
        <v>0</v>
      </c>
      <c r="H5976" s="37">
        <f t="shared" si="1680"/>
        <v>62.959999999999994</v>
      </c>
      <c r="I5976" s="37">
        <f>IF(H5976&lt;'Roof Calculator'!$G$8, 1, 0)</f>
        <v>0</v>
      </c>
      <c r="J5976" s="37">
        <f>IF(H5976&gt;='Roof Calculator'!$G$8, 1, 0)</f>
        <v>1</v>
      </c>
      <c r="K5976" s="37">
        <f t="shared" si="1681"/>
        <v>0</v>
      </c>
      <c r="L5976" s="37">
        <f t="shared" si="1682"/>
        <v>62.959999999999994</v>
      </c>
      <c r="M5976" s="37">
        <v>0</v>
      </c>
      <c r="N5976" s="37">
        <f t="shared" si="1683"/>
        <v>0</v>
      </c>
      <c r="O5976" s="37">
        <v>0</v>
      </c>
      <c r="P5976" s="37">
        <v>0</v>
      </c>
      <c r="Q5976" s="21">
        <f t="shared" si="1684"/>
        <v>39.790999999999997</v>
      </c>
      <c r="R5976" s="21">
        <f t="shared" si="1693"/>
        <v>249.0833333333116</v>
      </c>
      <c r="S5976" s="21">
        <f t="shared" si="1694"/>
        <v>5.6095547692954124</v>
      </c>
      <c r="T5976" s="21">
        <f t="shared" si="1685"/>
        <v>86.147999999999996</v>
      </c>
      <c r="U5976" s="37">
        <f>VLOOKUP(Time_Zone, 'LSTM LookUp'!$B$5:$D$8, 3, FALSE)</f>
        <v>-75</v>
      </c>
      <c r="V5976" s="21">
        <f t="shared" si="1695"/>
        <v>2.2306349242621595</v>
      </c>
      <c r="W5976" s="21">
        <f t="shared" si="1686"/>
        <v>26.705658731065533</v>
      </c>
      <c r="X5976" s="21">
        <f t="shared" si="1687"/>
        <v>0</v>
      </c>
      <c r="Y5976" s="21">
        <f t="shared" si="1688"/>
        <v>0</v>
      </c>
      <c r="Z5976" s="21">
        <f t="shared" si="1696"/>
        <v>0</v>
      </c>
      <c r="AA5976" s="21">
        <f t="shared" si="1689"/>
        <v>0</v>
      </c>
      <c r="AB5976" s="21">
        <f t="shared" si="1690"/>
        <v>0</v>
      </c>
      <c r="AC5976" s="21">
        <f t="shared" si="1691"/>
        <v>62.959999999999994</v>
      </c>
      <c r="AD5976" s="21">
        <f t="shared" si="1697"/>
        <v>0</v>
      </c>
      <c r="AE5976" s="21" t="str">
        <f t="shared" si="1692"/>
        <v>9/6/3:00</v>
      </c>
    </row>
    <row r="5977" spans="2:31">
      <c r="B5977" s="37">
        <v>9</v>
      </c>
      <c r="C5977" s="38">
        <v>6</v>
      </c>
      <c r="D5977" s="39">
        <v>4</v>
      </c>
      <c r="E5977" s="17">
        <v>16.7</v>
      </c>
      <c r="F5977" s="17">
        <v>0</v>
      </c>
      <c r="G5977" s="17">
        <v>0</v>
      </c>
      <c r="H5977" s="37">
        <f t="shared" si="1680"/>
        <v>62.059999999999995</v>
      </c>
      <c r="I5977" s="37">
        <f>IF(H5977&lt;'Roof Calculator'!$G$8, 1, 0)</f>
        <v>0</v>
      </c>
      <c r="J5977" s="37">
        <f>IF(H5977&gt;='Roof Calculator'!$G$8, 1, 0)</f>
        <v>1</v>
      </c>
      <c r="K5977" s="37">
        <f t="shared" si="1681"/>
        <v>0</v>
      </c>
      <c r="L5977" s="37">
        <f t="shared" si="1682"/>
        <v>62.059999999999995</v>
      </c>
      <c r="M5977" s="37">
        <v>0</v>
      </c>
      <c r="N5977" s="37">
        <f t="shared" si="1683"/>
        <v>0</v>
      </c>
      <c r="O5977" s="37">
        <v>0</v>
      </c>
      <c r="P5977" s="37">
        <v>0</v>
      </c>
      <c r="Q5977" s="21">
        <f t="shared" si="1684"/>
        <v>39.790999999999997</v>
      </c>
      <c r="R5977" s="21">
        <f t="shared" si="1693"/>
        <v>249.12499999997826</v>
      </c>
      <c r="S5977" s="21">
        <f t="shared" si="1694"/>
        <v>5.5936242395299427</v>
      </c>
      <c r="T5977" s="21">
        <f t="shared" si="1685"/>
        <v>86.147999999999996</v>
      </c>
      <c r="U5977" s="37">
        <f>VLOOKUP(Time_Zone, 'LSTM LookUp'!$B$5:$D$8, 3, FALSE)</f>
        <v>-75</v>
      </c>
      <c r="V5977" s="21">
        <f t="shared" si="1695"/>
        <v>2.2454577022723541</v>
      </c>
      <c r="W5977" s="21">
        <f t="shared" si="1686"/>
        <v>41.70936442556809</v>
      </c>
      <c r="X5977" s="21">
        <f t="shared" si="1687"/>
        <v>0</v>
      </c>
      <c r="Y5977" s="21">
        <f t="shared" si="1688"/>
        <v>0</v>
      </c>
      <c r="Z5977" s="21">
        <f t="shared" si="1696"/>
        <v>0</v>
      </c>
      <c r="AA5977" s="21">
        <f t="shared" si="1689"/>
        <v>0</v>
      </c>
      <c r="AB5977" s="21">
        <f t="shared" si="1690"/>
        <v>0</v>
      </c>
      <c r="AC5977" s="21">
        <f t="shared" si="1691"/>
        <v>62.059999999999995</v>
      </c>
      <c r="AD5977" s="21">
        <f t="shared" si="1697"/>
        <v>0</v>
      </c>
      <c r="AE5977" s="21" t="str">
        <f t="shared" si="1692"/>
        <v>9/6/4:00</v>
      </c>
    </row>
    <row r="5978" spans="2:31">
      <c r="B5978" s="37">
        <v>9</v>
      </c>
      <c r="C5978" s="38">
        <v>6</v>
      </c>
      <c r="D5978" s="39">
        <v>5</v>
      </c>
      <c r="E5978" s="17">
        <v>16.100000000000001</v>
      </c>
      <c r="F5978" s="17">
        <v>0</v>
      </c>
      <c r="G5978" s="17">
        <v>0</v>
      </c>
      <c r="H5978" s="37">
        <f t="shared" si="1680"/>
        <v>60.980000000000004</v>
      </c>
      <c r="I5978" s="37">
        <f>IF(H5978&lt;'Roof Calculator'!$G$8, 1, 0)</f>
        <v>0</v>
      </c>
      <c r="J5978" s="37">
        <f>IF(H5978&gt;='Roof Calculator'!$G$8, 1, 0)</f>
        <v>1</v>
      </c>
      <c r="K5978" s="37">
        <f t="shared" si="1681"/>
        <v>0</v>
      </c>
      <c r="L5978" s="37">
        <f t="shared" si="1682"/>
        <v>60.980000000000004</v>
      </c>
      <c r="M5978" s="37">
        <v>0</v>
      </c>
      <c r="N5978" s="37">
        <f t="shared" si="1683"/>
        <v>0</v>
      </c>
      <c r="O5978" s="37">
        <v>0</v>
      </c>
      <c r="P5978" s="37">
        <v>0</v>
      </c>
      <c r="Q5978" s="21">
        <f t="shared" si="1684"/>
        <v>39.790999999999997</v>
      </c>
      <c r="R5978" s="21">
        <f t="shared" si="1693"/>
        <v>249.16666666664491</v>
      </c>
      <c r="S5978" s="21">
        <f t="shared" si="1694"/>
        <v>5.5776912567602386</v>
      </c>
      <c r="T5978" s="21">
        <f t="shared" si="1685"/>
        <v>86.147999999999996</v>
      </c>
      <c r="U5978" s="37">
        <f>VLOOKUP(Time_Zone, 'LSTM LookUp'!$B$5:$D$8, 3, FALSE)</f>
        <v>-75</v>
      </c>
      <c r="V5978" s="21">
        <f t="shared" si="1695"/>
        <v>2.2602865600875783</v>
      </c>
      <c r="W5978" s="21">
        <f t="shared" si="1686"/>
        <v>56.71307164002188</v>
      </c>
      <c r="X5978" s="21">
        <f t="shared" si="1687"/>
        <v>0</v>
      </c>
      <c r="Y5978" s="21">
        <f t="shared" si="1688"/>
        <v>0</v>
      </c>
      <c r="Z5978" s="21">
        <f t="shared" si="1696"/>
        <v>0</v>
      </c>
      <c r="AA5978" s="21">
        <f t="shared" si="1689"/>
        <v>0</v>
      </c>
      <c r="AB5978" s="21">
        <f t="shared" si="1690"/>
        <v>0</v>
      </c>
      <c r="AC5978" s="21">
        <f t="shared" si="1691"/>
        <v>60.980000000000004</v>
      </c>
      <c r="AD5978" s="21">
        <f t="shared" si="1697"/>
        <v>0</v>
      </c>
      <c r="AE5978" s="21" t="str">
        <f t="shared" si="1692"/>
        <v>9/6/5:00</v>
      </c>
    </row>
    <row r="5979" spans="2:31">
      <c r="B5979" s="37">
        <v>9</v>
      </c>
      <c r="C5979" s="38">
        <v>6</v>
      </c>
      <c r="D5979" s="39">
        <v>6</v>
      </c>
      <c r="E5979" s="17">
        <v>16.100000000000001</v>
      </c>
      <c r="F5979" s="17">
        <v>0</v>
      </c>
      <c r="G5979" s="17">
        <v>0</v>
      </c>
      <c r="H5979" s="37">
        <f t="shared" si="1680"/>
        <v>60.980000000000004</v>
      </c>
      <c r="I5979" s="37">
        <f>IF(H5979&lt;'Roof Calculator'!$G$8, 1, 0)</f>
        <v>0</v>
      </c>
      <c r="J5979" s="37">
        <f>IF(H5979&gt;='Roof Calculator'!$G$8, 1, 0)</f>
        <v>1</v>
      </c>
      <c r="K5979" s="37">
        <f t="shared" si="1681"/>
        <v>0</v>
      </c>
      <c r="L5979" s="37">
        <f t="shared" si="1682"/>
        <v>60.980000000000004</v>
      </c>
      <c r="M5979" s="37">
        <v>0</v>
      </c>
      <c r="N5979" s="37">
        <f t="shared" si="1683"/>
        <v>0</v>
      </c>
      <c r="O5979" s="37">
        <v>0</v>
      </c>
      <c r="P5979" s="37">
        <v>0</v>
      </c>
      <c r="Q5979" s="21">
        <f t="shared" si="1684"/>
        <v>39.790999999999997</v>
      </c>
      <c r="R5979" s="21">
        <f t="shared" si="1693"/>
        <v>249.20833333331157</v>
      </c>
      <c r="S5979" s="21">
        <f t="shared" si="1694"/>
        <v>5.5617558281509201</v>
      </c>
      <c r="T5979" s="21">
        <f t="shared" si="1685"/>
        <v>86.147999999999996</v>
      </c>
      <c r="U5979" s="37">
        <f>VLOOKUP(Time_Zone, 'LSTM LookUp'!$B$5:$D$8, 3, FALSE)</f>
        <v>-75</v>
      </c>
      <c r="V5979" s="21">
        <f t="shared" si="1695"/>
        <v>2.2751214708413245</v>
      </c>
      <c r="W5979" s="21">
        <f t="shared" si="1686"/>
        <v>71.7167803677103</v>
      </c>
      <c r="X5979" s="21">
        <f t="shared" si="1687"/>
        <v>0</v>
      </c>
      <c r="Y5979" s="21">
        <f t="shared" si="1688"/>
        <v>0</v>
      </c>
      <c r="Z5979" s="21">
        <f t="shared" si="1696"/>
        <v>0</v>
      </c>
      <c r="AA5979" s="21">
        <f t="shared" si="1689"/>
        <v>0</v>
      </c>
      <c r="AB5979" s="21">
        <f t="shared" si="1690"/>
        <v>0</v>
      </c>
      <c r="AC5979" s="21">
        <f t="shared" si="1691"/>
        <v>60.980000000000004</v>
      </c>
      <c r="AD5979" s="21">
        <f t="shared" si="1697"/>
        <v>0</v>
      </c>
      <c r="AE5979" s="21" t="str">
        <f t="shared" si="1692"/>
        <v>9/6/6:00</v>
      </c>
    </row>
    <row r="5980" spans="2:31">
      <c r="B5980" s="37">
        <v>9</v>
      </c>
      <c r="C5980" s="38">
        <v>6</v>
      </c>
      <c r="D5980" s="39">
        <v>7</v>
      </c>
      <c r="E5980" s="17">
        <v>16.100000000000001</v>
      </c>
      <c r="F5980" s="17">
        <v>4</v>
      </c>
      <c r="G5980" s="17">
        <v>78</v>
      </c>
      <c r="H5980" s="37">
        <f t="shared" si="1680"/>
        <v>60.980000000000004</v>
      </c>
      <c r="I5980" s="37">
        <f>IF(H5980&lt;'Roof Calculator'!$G$8, 1, 0)</f>
        <v>0</v>
      </c>
      <c r="J5980" s="37">
        <f>IF(H5980&gt;='Roof Calculator'!$G$8, 1, 0)</f>
        <v>1</v>
      </c>
      <c r="K5980" s="37">
        <f t="shared" si="1681"/>
        <v>0</v>
      </c>
      <c r="L5980" s="37">
        <f t="shared" si="1682"/>
        <v>60.980000000000004</v>
      </c>
      <c r="M5980" s="37">
        <v>0</v>
      </c>
      <c r="N5980" s="37">
        <f t="shared" si="1683"/>
        <v>4</v>
      </c>
      <c r="O5980" s="37">
        <v>0</v>
      </c>
      <c r="P5980" s="37">
        <v>0</v>
      </c>
      <c r="Q5980" s="21">
        <f t="shared" si="1684"/>
        <v>39.790999999999997</v>
      </c>
      <c r="R5980" s="21">
        <f t="shared" si="1693"/>
        <v>249.24999999997823</v>
      </c>
      <c r="S5980" s="21">
        <f t="shared" si="1694"/>
        <v>5.5458179608661515</v>
      </c>
      <c r="T5980" s="21">
        <f t="shared" si="1685"/>
        <v>86.147999999999996</v>
      </c>
      <c r="U5980" s="37">
        <f>VLOOKUP(Time_Zone, 'LSTM LookUp'!$B$5:$D$8, 3, FALSE)</f>
        <v>-75</v>
      </c>
      <c r="V5980" s="21">
        <f t="shared" si="1695"/>
        <v>2.2899624076491425</v>
      </c>
      <c r="W5980" s="21">
        <f t="shared" si="1686"/>
        <v>86.720490601912303</v>
      </c>
      <c r="X5980" s="21">
        <f t="shared" si="1687"/>
        <v>8.2368640212668005</v>
      </c>
      <c r="Y5980" s="21">
        <f t="shared" si="1688"/>
        <v>12.236864021266801</v>
      </c>
      <c r="Z5980" s="21">
        <f t="shared" si="1696"/>
        <v>3.8788721702491942</v>
      </c>
      <c r="AA5980" s="21">
        <f t="shared" si="1689"/>
        <v>0</v>
      </c>
      <c r="AB5980" s="21">
        <f t="shared" si="1690"/>
        <v>3.8788721702491942</v>
      </c>
      <c r="AC5980" s="21">
        <f t="shared" si="1691"/>
        <v>60.980000000000004</v>
      </c>
      <c r="AD5980" s="21">
        <f t="shared" si="1697"/>
        <v>3.8788721702491942</v>
      </c>
      <c r="AE5980" s="21" t="str">
        <f t="shared" si="1692"/>
        <v>9/6/7:00</v>
      </c>
    </row>
    <row r="5981" spans="2:31">
      <c r="B5981" s="37">
        <v>9</v>
      </c>
      <c r="C5981" s="38">
        <v>6</v>
      </c>
      <c r="D5981" s="39">
        <v>8</v>
      </c>
      <c r="E5981" s="17">
        <v>17.8</v>
      </c>
      <c r="F5981" s="17">
        <v>106</v>
      </c>
      <c r="G5981" s="17">
        <v>267</v>
      </c>
      <c r="H5981" s="37">
        <f t="shared" si="1680"/>
        <v>64.040000000000006</v>
      </c>
      <c r="I5981" s="37">
        <f>IF(H5981&lt;'Roof Calculator'!$G$8, 1, 0)</f>
        <v>0</v>
      </c>
      <c r="J5981" s="37">
        <f>IF(H5981&gt;='Roof Calculator'!$G$8, 1, 0)</f>
        <v>1</v>
      </c>
      <c r="K5981" s="37">
        <f t="shared" si="1681"/>
        <v>0</v>
      </c>
      <c r="L5981" s="37">
        <f t="shared" si="1682"/>
        <v>64.040000000000006</v>
      </c>
      <c r="M5981" s="37">
        <v>0</v>
      </c>
      <c r="N5981" s="37">
        <f t="shared" si="1683"/>
        <v>106</v>
      </c>
      <c r="O5981" s="37">
        <v>0</v>
      </c>
      <c r="P5981" s="37">
        <v>0</v>
      </c>
      <c r="Q5981" s="21">
        <f t="shared" si="1684"/>
        <v>39.790999999999997</v>
      </c>
      <c r="R5981" s="21">
        <f t="shared" si="1693"/>
        <v>249.29166666664489</v>
      </c>
      <c r="S5981" s="21">
        <f t="shared" si="1694"/>
        <v>5.5298776620697137</v>
      </c>
      <c r="T5981" s="21">
        <f t="shared" si="1685"/>
        <v>86.147999999999996</v>
      </c>
      <c r="U5981" s="37">
        <f>VLOOKUP(Time_Zone, 'LSTM LookUp'!$B$5:$D$8, 3, FALSE)</f>
        <v>-75</v>
      </c>
      <c r="V5981" s="21">
        <f t="shared" si="1695"/>
        <v>2.3048093436086226</v>
      </c>
      <c r="W5981" s="21">
        <f t="shared" si="1686"/>
        <v>101.72420233590213</v>
      </c>
      <c r="X5981" s="21">
        <f t="shared" si="1687"/>
        <v>-25.027854187897081</v>
      </c>
      <c r="Y5981" s="21">
        <f t="shared" si="1688"/>
        <v>80.972145812102923</v>
      </c>
      <c r="Z5981" s="21">
        <f t="shared" si="1696"/>
        <v>25.666755993208398</v>
      </c>
      <c r="AA5981" s="21">
        <f t="shared" si="1689"/>
        <v>0</v>
      </c>
      <c r="AB5981" s="21">
        <f t="shared" si="1690"/>
        <v>25.666755993208398</v>
      </c>
      <c r="AC5981" s="21">
        <f t="shared" si="1691"/>
        <v>64.040000000000006</v>
      </c>
      <c r="AD5981" s="21">
        <f t="shared" si="1697"/>
        <v>25.666755993208398</v>
      </c>
      <c r="AE5981" s="21" t="str">
        <f t="shared" si="1692"/>
        <v>9/6/8:00</v>
      </c>
    </row>
    <row r="5982" spans="2:31">
      <c r="B5982" s="37">
        <v>9</v>
      </c>
      <c r="C5982" s="38">
        <v>6</v>
      </c>
      <c r="D5982" s="39">
        <v>9</v>
      </c>
      <c r="E5982" s="17">
        <v>20.5</v>
      </c>
      <c r="F5982" s="17">
        <v>124</v>
      </c>
      <c r="G5982" s="17">
        <v>532</v>
      </c>
      <c r="H5982" s="37">
        <f t="shared" si="1680"/>
        <v>68.900000000000006</v>
      </c>
      <c r="I5982" s="37">
        <f>IF(H5982&lt;'Roof Calculator'!$G$8, 1, 0)</f>
        <v>0</v>
      </c>
      <c r="J5982" s="37">
        <f>IF(H5982&gt;='Roof Calculator'!$G$8, 1, 0)</f>
        <v>1</v>
      </c>
      <c r="K5982" s="37">
        <f t="shared" si="1681"/>
        <v>0</v>
      </c>
      <c r="L5982" s="37">
        <f t="shared" si="1682"/>
        <v>68.900000000000006</v>
      </c>
      <c r="M5982" s="37">
        <v>0</v>
      </c>
      <c r="N5982" s="37">
        <f t="shared" si="1683"/>
        <v>124</v>
      </c>
      <c r="O5982" s="37">
        <v>0</v>
      </c>
      <c r="P5982" s="37">
        <v>0</v>
      </c>
      <c r="Q5982" s="21">
        <f t="shared" si="1684"/>
        <v>39.790999999999997</v>
      </c>
      <c r="R5982" s="21">
        <f t="shared" si="1693"/>
        <v>249.33333333331154</v>
      </c>
      <c r="S5982" s="21">
        <f t="shared" si="1694"/>
        <v>5.5139349389248995</v>
      </c>
      <c r="T5982" s="21">
        <f t="shared" si="1685"/>
        <v>86.147999999999996</v>
      </c>
      <c r="U5982" s="37">
        <f>VLOOKUP(Time_Zone, 'LSTM LookUp'!$B$5:$D$8, 3, FALSE)</f>
        <v>-75</v>
      </c>
      <c r="V5982" s="21">
        <f t="shared" si="1695"/>
        <v>2.3196622517995511</v>
      </c>
      <c r="W5982" s="21">
        <f t="shared" si="1686"/>
        <v>116.72791556294989</v>
      </c>
      <c r="X5982" s="21">
        <f t="shared" si="1687"/>
        <v>-150.28454207893822</v>
      </c>
      <c r="Y5982" s="21">
        <f t="shared" si="1688"/>
        <v>-26.284542078938216</v>
      </c>
      <c r="Z5982" s="21">
        <f t="shared" si="1696"/>
        <v>-8.3317407630376437</v>
      </c>
      <c r="AA5982" s="21">
        <f t="shared" si="1689"/>
        <v>0</v>
      </c>
      <c r="AB5982" s="21">
        <f t="shared" si="1690"/>
        <v>-8.3317407630376437</v>
      </c>
      <c r="AC5982" s="21">
        <f t="shared" si="1691"/>
        <v>68.900000000000006</v>
      </c>
      <c r="AD5982" s="21">
        <f t="shared" si="1697"/>
        <v>-8.3317407630376437</v>
      </c>
      <c r="AE5982" s="21" t="str">
        <f t="shared" si="1692"/>
        <v>9/6/9:00</v>
      </c>
    </row>
    <row r="5983" spans="2:31">
      <c r="B5983" s="37">
        <v>9</v>
      </c>
      <c r="C5983" s="38">
        <v>6</v>
      </c>
      <c r="D5983" s="39">
        <v>10</v>
      </c>
      <c r="E5983" s="17">
        <v>23.3</v>
      </c>
      <c r="F5983" s="17">
        <v>149</v>
      </c>
      <c r="G5983" s="17">
        <v>648</v>
      </c>
      <c r="H5983" s="37">
        <f t="shared" si="1680"/>
        <v>73.94</v>
      </c>
      <c r="I5983" s="37">
        <f>IF(H5983&lt;'Roof Calculator'!$G$8, 1, 0)</f>
        <v>0</v>
      </c>
      <c r="J5983" s="37">
        <f>IF(H5983&gt;='Roof Calculator'!$G$8, 1, 0)</f>
        <v>1</v>
      </c>
      <c r="K5983" s="37">
        <f t="shared" si="1681"/>
        <v>0</v>
      </c>
      <c r="L5983" s="37">
        <f t="shared" si="1682"/>
        <v>73.94</v>
      </c>
      <c r="M5983" s="37">
        <v>0</v>
      </c>
      <c r="N5983" s="37">
        <f t="shared" si="1683"/>
        <v>149</v>
      </c>
      <c r="O5983" s="37">
        <v>0</v>
      </c>
      <c r="P5983" s="37">
        <v>0</v>
      </c>
      <c r="Q5983" s="21">
        <f t="shared" si="1684"/>
        <v>39.790999999999997</v>
      </c>
      <c r="R5983" s="21">
        <f t="shared" si="1693"/>
        <v>249.3749999999782</v>
      </c>
      <c r="S5983" s="21">
        <f t="shared" si="1694"/>
        <v>5.4979897985946327</v>
      </c>
      <c r="T5983" s="21">
        <f t="shared" si="1685"/>
        <v>86.147999999999996</v>
      </c>
      <c r="U5983" s="37">
        <f>VLOOKUP(Time_Zone, 'LSTM LookUp'!$B$5:$D$8, 3, FALSE)</f>
        <v>-75</v>
      </c>
      <c r="V5983" s="21">
        <f t="shared" si="1695"/>
        <v>2.3345211052838515</v>
      </c>
      <c r="W5983" s="21">
        <f t="shared" si="1686"/>
        <v>131.73163027632097</v>
      </c>
      <c r="X5983" s="21">
        <f t="shared" si="1687"/>
        <v>-290.17322022948889</v>
      </c>
      <c r="Y5983" s="21">
        <f t="shared" si="1688"/>
        <v>-141.17322022948889</v>
      </c>
      <c r="Z5983" s="21">
        <f t="shared" si="1696"/>
        <v>-44.749445134059471</v>
      </c>
      <c r="AA5983" s="21">
        <f t="shared" si="1689"/>
        <v>0</v>
      </c>
      <c r="AB5983" s="21">
        <f t="shared" si="1690"/>
        <v>-44.749445134059471</v>
      </c>
      <c r="AC5983" s="21">
        <f t="shared" si="1691"/>
        <v>73.94</v>
      </c>
      <c r="AD5983" s="21">
        <f t="shared" si="1697"/>
        <v>-44.749445134059471</v>
      </c>
      <c r="AE5983" s="21" t="str">
        <f t="shared" si="1692"/>
        <v>9/6/10:00</v>
      </c>
    </row>
    <row r="5984" spans="2:31">
      <c r="B5984" s="37">
        <v>9</v>
      </c>
      <c r="C5984" s="38">
        <v>6</v>
      </c>
      <c r="D5984" s="39">
        <v>11</v>
      </c>
      <c r="E5984" s="17">
        <v>25.6</v>
      </c>
      <c r="F5984" s="17">
        <v>130</v>
      </c>
      <c r="G5984" s="17">
        <v>788</v>
      </c>
      <c r="H5984" s="37">
        <f t="shared" si="1680"/>
        <v>78.08</v>
      </c>
      <c r="I5984" s="37">
        <f>IF(H5984&lt;'Roof Calculator'!$G$8, 1, 0)</f>
        <v>0</v>
      </c>
      <c r="J5984" s="37">
        <f>IF(H5984&gt;='Roof Calculator'!$G$8, 1, 0)</f>
        <v>1</v>
      </c>
      <c r="K5984" s="37">
        <f t="shared" si="1681"/>
        <v>0</v>
      </c>
      <c r="L5984" s="37">
        <f t="shared" si="1682"/>
        <v>78.08</v>
      </c>
      <c r="M5984" s="37">
        <v>0</v>
      </c>
      <c r="N5984" s="37">
        <f t="shared" si="1683"/>
        <v>130</v>
      </c>
      <c r="O5984" s="37">
        <v>0</v>
      </c>
      <c r="P5984" s="37">
        <v>0</v>
      </c>
      <c r="Q5984" s="21">
        <f t="shared" si="1684"/>
        <v>39.790999999999997</v>
      </c>
      <c r="R5984" s="21">
        <f t="shared" si="1693"/>
        <v>249.41666666664486</v>
      </c>
      <c r="S5984" s="21">
        <f t="shared" si="1694"/>
        <v>5.4820422482413527</v>
      </c>
      <c r="T5984" s="21">
        <f t="shared" si="1685"/>
        <v>86.147999999999996</v>
      </c>
      <c r="U5984" s="37">
        <f>VLOOKUP(Time_Zone, 'LSTM LookUp'!$B$5:$D$8, 3, FALSE)</f>
        <v>-75</v>
      </c>
      <c r="V5984" s="21">
        <f t="shared" si="1695"/>
        <v>2.3493858771057479</v>
      </c>
      <c r="W5984" s="21">
        <f t="shared" si="1686"/>
        <v>146.73534646927641</v>
      </c>
      <c r="X5984" s="21">
        <f t="shared" si="1687"/>
        <v>-455.78080359287469</v>
      </c>
      <c r="Y5984" s="21">
        <f t="shared" si="1688"/>
        <v>-325.78080359287469</v>
      </c>
      <c r="Z5984" s="21">
        <f t="shared" si="1696"/>
        <v>-103.26682477321521</v>
      </c>
      <c r="AA5984" s="21">
        <f t="shared" si="1689"/>
        <v>0</v>
      </c>
      <c r="AB5984" s="21">
        <f t="shared" si="1690"/>
        <v>-103.26682477321521</v>
      </c>
      <c r="AC5984" s="21">
        <f t="shared" si="1691"/>
        <v>78.08</v>
      </c>
      <c r="AD5984" s="21">
        <f t="shared" si="1697"/>
        <v>-103.26682477321521</v>
      </c>
      <c r="AE5984" s="21" t="str">
        <f t="shared" si="1692"/>
        <v>9/6/11:00</v>
      </c>
    </row>
    <row r="5985" spans="2:31">
      <c r="B5985" s="37">
        <v>9</v>
      </c>
      <c r="C5985" s="38">
        <v>6</v>
      </c>
      <c r="D5985" s="39">
        <v>12</v>
      </c>
      <c r="E5985" s="17">
        <v>26.7</v>
      </c>
      <c r="F5985" s="17">
        <v>141</v>
      </c>
      <c r="G5985" s="17">
        <v>814</v>
      </c>
      <c r="H5985" s="37">
        <f t="shared" si="1680"/>
        <v>80.06</v>
      </c>
      <c r="I5985" s="37">
        <f>IF(H5985&lt;'Roof Calculator'!$G$8, 1, 0)</f>
        <v>0</v>
      </c>
      <c r="J5985" s="37">
        <f>IF(H5985&gt;='Roof Calculator'!$G$8, 1, 0)</f>
        <v>1</v>
      </c>
      <c r="K5985" s="37">
        <f t="shared" si="1681"/>
        <v>0</v>
      </c>
      <c r="L5985" s="37">
        <f t="shared" si="1682"/>
        <v>80.06</v>
      </c>
      <c r="M5985" s="37">
        <v>0</v>
      </c>
      <c r="N5985" s="37">
        <f t="shared" si="1683"/>
        <v>141</v>
      </c>
      <c r="O5985" s="37">
        <v>0</v>
      </c>
      <c r="P5985" s="37">
        <v>0</v>
      </c>
      <c r="Q5985" s="21">
        <f t="shared" si="1684"/>
        <v>39.790999999999997</v>
      </c>
      <c r="R5985" s="21">
        <f t="shared" si="1693"/>
        <v>249.45833333331151</v>
      </c>
      <c r="S5985" s="21">
        <f t="shared" si="1694"/>
        <v>5.4660922950270656</v>
      </c>
      <c r="T5985" s="21">
        <f t="shared" si="1685"/>
        <v>86.147999999999996</v>
      </c>
      <c r="U5985" s="37">
        <f>VLOOKUP(Time_Zone, 'LSTM LookUp'!$B$5:$D$8, 3, FALSE)</f>
        <v>-75</v>
      </c>
      <c r="V5985" s="21">
        <f t="shared" si="1695"/>
        <v>2.3642565402917657</v>
      </c>
      <c r="W5985" s="21">
        <f t="shared" si="1686"/>
        <v>161.73906413507297</v>
      </c>
      <c r="X5985" s="21">
        <f t="shared" si="1687"/>
        <v>-541.64084237464579</v>
      </c>
      <c r="Y5985" s="21">
        <f t="shared" si="1688"/>
        <v>-400.64084237464579</v>
      </c>
      <c r="Z5985" s="21">
        <f t="shared" si="1696"/>
        <v>-126.99614958958486</v>
      </c>
      <c r="AA5985" s="21">
        <f t="shared" si="1689"/>
        <v>0</v>
      </c>
      <c r="AB5985" s="21">
        <f t="shared" si="1690"/>
        <v>-126.99614958958486</v>
      </c>
      <c r="AC5985" s="21">
        <f t="shared" si="1691"/>
        <v>80.06</v>
      </c>
      <c r="AD5985" s="21">
        <f t="shared" si="1697"/>
        <v>-126.99614958958486</v>
      </c>
      <c r="AE5985" s="21" t="str">
        <f t="shared" si="1692"/>
        <v>9/6/12:00</v>
      </c>
    </row>
    <row r="5986" spans="2:31">
      <c r="B5986" s="37">
        <v>9</v>
      </c>
      <c r="C5986" s="38">
        <v>6</v>
      </c>
      <c r="D5986" s="39">
        <v>13</v>
      </c>
      <c r="E5986" s="17">
        <v>28.3</v>
      </c>
      <c r="F5986" s="17">
        <v>157</v>
      </c>
      <c r="G5986" s="17">
        <v>805</v>
      </c>
      <c r="H5986" s="37">
        <f t="shared" si="1680"/>
        <v>82.94</v>
      </c>
      <c r="I5986" s="37">
        <f>IF(H5986&lt;'Roof Calculator'!$G$8, 1, 0)</f>
        <v>0</v>
      </c>
      <c r="J5986" s="37">
        <f>IF(H5986&gt;='Roof Calculator'!$G$8, 1, 0)</f>
        <v>1</v>
      </c>
      <c r="K5986" s="37">
        <f t="shared" si="1681"/>
        <v>0</v>
      </c>
      <c r="L5986" s="37">
        <f t="shared" si="1682"/>
        <v>82.94</v>
      </c>
      <c r="M5986" s="37">
        <v>0</v>
      </c>
      <c r="N5986" s="37">
        <f t="shared" si="1683"/>
        <v>157</v>
      </c>
      <c r="O5986" s="37">
        <v>0</v>
      </c>
      <c r="P5986" s="37">
        <v>0</v>
      </c>
      <c r="Q5986" s="21">
        <f t="shared" si="1684"/>
        <v>39.790999999999997</v>
      </c>
      <c r="R5986" s="21">
        <f t="shared" si="1693"/>
        <v>249.49999999997817</v>
      </c>
      <c r="S5986" s="21">
        <f t="shared" si="1694"/>
        <v>5.4501399461134028</v>
      </c>
      <c r="T5986" s="21">
        <f t="shared" si="1685"/>
        <v>86.147999999999996</v>
      </c>
      <c r="U5986" s="37">
        <f>VLOOKUP(Time_Zone, 'LSTM LookUp'!$B$5:$D$8, 3, FALSE)</f>
        <v>-75</v>
      </c>
      <c r="V5986" s="21">
        <f t="shared" si="1695"/>
        <v>2.3791330678507476</v>
      </c>
      <c r="W5986" s="21">
        <f t="shared" si="1686"/>
        <v>176.74278326696268</v>
      </c>
      <c r="X5986" s="21">
        <f t="shared" si="1687"/>
        <v>-565.82551705516107</v>
      </c>
      <c r="Y5986" s="21">
        <f t="shared" si="1688"/>
        <v>-408.82551705516107</v>
      </c>
      <c r="Z5986" s="21">
        <f t="shared" si="1696"/>
        <v>-129.59054851284</v>
      </c>
      <c r="AA5986" s="21">
        <f t="shared" si="1689"/>
        <v>0</v>
      </c>
      <c r="AB5986" s="21">
        <f t="shared" si="1690"/>
        <v>-129.59054851284</v>
      </c>
      <c r="AC5986" s="21">
        <f t="shared" si="1691"/>
        <v>82.94</v>
      </c>
      <c r="AD5986" s="21">
        <f t="shared" si="1697"/>
        <v>-129.59054851284</v>
      </c>
      <c r="AE5986" s="21" t="str">
        <f t="shared" si="1692"/>
        <v>9/6/13:00</v>
      </c>
    </row>
    <row r="5987" spans="2:31">
      <c r="B5987" s="37">
        <v>9</v>
      </c>
      <c r="C5987" s="38">
        <v>6</v>
      </c>
      <c r="D5987" s="39">
        <v>14</v>
      </c>
      <c r="E5987" s="17">
        <v>29.4</v>
      </c>
      <c r="F5987" s="17">
        <v>195</v>
      </c>
      <c r="G5987" s="17">
        <v>724</v>
      </c>
      <c r="H5987" s="37">
        <f t="shared" si="1680"/>
        <v>84.919999999999987</v>
      </c>
      <c r="I5987" s="37">
        <f>IF(H5987&lt;'Roof Calculator'!$G$8, 1, 0)</f>
        <v>0</v>
      </c>
      <c r="J5987" s="37">
        <f>IF(H5987&gt;='Roof Calculator'!$G$8, 1, 0)</f>
        <v>1</v>
      </c>
      <c r="K5987" s="37">
        <f t="shared" si="1681"/>
        <v>0</v>
      </c>
      <c r="L5987" s="37">
        <f t="shared" si="1682"/>
        <v>84.919999999999987</v>
      </c>
      <c r="M5987" s="37">
        <v>0</v>
      </c>
      <c r="N5987" s="37">
        <f t="shared" si="1683"/>
        <v>195</v>
      </c>
      <c r="O5987" s="37">
        <v>0</v>
      </c>
      <c r="P5987" s="37">
        <v>0</v>
      </c>
      <c r="Q5987" s="21">
        <f t="shared" si="1684"/>
        <v>39.790999999999997</v>
      </c>
      <c r="R5987" s="21">
        <f t="shared" si="1693"/>
        <v>249.54166666664483</v>
      </c>
      <c r="S5987" s="21">
        <f t="shared" si="1694"/>
        <v>5.4341852086614884</v>
      </c>
      <c r="T5987" s="21">
        <f t="shared" si="1685"/>
        <v>86.147999999999996</v>
      </c>
      <c r="U5987" s="37">
        <f>VLOOKUP(Time_Zone, 'LSTM LookUp'!$B$5:$D$8, 3, FALSE)</f>
        <v>-75</v>
      </c>
      <c r="V5987" s="21">
        <f t="shared" si="1695"/>
        <v>2.3940154327740046</v>
      </c>
      <c r="W5987" s="21">
        <f t="shared" si="1686"/>
        <v>191.74650385819351</v>
      </c>
      <c r="X5987" s="21">
        <f t="shared" si="1687"/>
        <v>-498.33135936723386</v>
      </c>
      <c r="Y5987" s="21">
        <f t="shared" si="1688"/>
        <v>-303.33135936723386</v>
      </c>
      <c r="Z5987" s="21">
        <f t="shared" si="1696"/>
        <v>-96.150743047287435</v>
      </c>
      <c r="AA5987" s="21">
        <f t="shared" si="1689"/>
        <v>0</v>
      </c>
      <c r="AB5987" s="21">
        <f t="shared" si="1690"/>
        <v>-96.150743047287435</v>
      </c>
      <c r="AC5987" s="21">
        <f t="shared" si="1691"/>
        <v>84.919999999999987</v>
      </c>
      <c r="AD5987" s="21">
        <f t="shared" si="1697"/>
        <v>-96.150743047287435</v>
      </c>
      <c r="AE5987" s="21" t="str">
        <f t="shared" si="1692"/>
        <v>9/6/14:00</v>
      </c>
    </row>
    <row r="5988" spans="2:31">
      <c r="B5988" s="37">
        <v>9</v>
      </c>
      <c r="C5988" s="38">
        <v>6</v>
      </c>
      <c r="D5988" s="39">
        <v>15</v>
      </c>
      <c r="E5988" s="17">
        <v>30</v>
      </c>
      <c r="F5988" s="17">
        <v>146</v>
      </c>
      <c r="G5988" s="17">
        <v>769</v>
      </c>
      <c r="H5988" s="37">
        <f t="shared" si="1680"/>
        <v>86</v>
      </c>
      <c r="I5988" s="37">
        <f>IF(H5988&lt;'Roof Calculator'!$G$8, 1, 0)</f>
        <v>0</v>
      </c>
      <c r="J5988" s="37">
        <f>IF(H5988&gt;='Roof Calculator'!$G$8, 1, 0)</f>
        <v>1</v>
      </c>
      <c r="K5988" s="37">
        <f t="shared" si="1681"/>
        <v>0</v>
      </c>
      <c r="L5988" s="37">
        <f t="shared" si="1682"/>
        <v>86</v>
      </c>
      <c r="M5988" s="37">
        <v>0</v>
      </c>
      <c r="N5988" s="37">
        <f t="shared" si="1683"/>
        <v>146</v>
      </c>
      <c r="O5988" s="37">
        <v>0</v>
      </c>
      <c r="P5988" s="37">
        <v>0</v>
      </c>
      <c r="Q5988" s="21">
        <f t="shared" si="1684"/>
        <v>39.790999999999997</v>
      </c>
      <c r="R5988" s="21">
        <f t="shared" si="1693"/>
        <v>249.58333333331149</v>
      </c>
      <c r="S5988" s="21">
        <f t="shared" si="1694"/>
        <v>5.4182280898320574</v>
      </c>
      <c r="T5988" s="21">
        <f t="shared" si="1685"/>
        <v>86.147999999999996</v>
      </c>
      <c r="U5988" s="37">
        <f>VLOOKUP(Time_Zone, 'LSTM LookUp'!$B$5:$D$8, 3, FALSE)</f>
        <v>-75</v>
      </c>
      <c r="V5988" s="21">
        <f t="shared" si="1695"/>
        <v>2.4089036080352892</v>
      </c>
      <c r="W5988" s="21">
        <f t="shared" si="1686"/>
        <v>206.75022590200885</v>
      </c>
      <c r="X5988" s="21">
        <f t="shared" si="1687"/>
        <v>-478.81993061726615</v>
      </c>
      <c r="Y5988" s="21">
        <f t="shared" si="1688"/>
        <v>-332.81993061726615</v>
      </c>
      <c r="Z5988" s="21">
        <f t="shared" si="1696"/>
        <v>-105.4981050971862</v>
      </c>
      <c r="AA5988" s="21">
        <f t="shared" si="1689"/>
        <v>0</v>
      </c>
      <c r="AB5988" s="21">
        <f t="shared" si="1690"/>
        <v>-105.4981050971862</v>
      </c>
      <c r="AC5988" s="21">
        <f t="shared" si="1691"/>
        <v>86</v>
      </c>
      <c r="AD5988" s="21">
        <f t="shared" si="1697"/>
        <v>-105.4981050971862</v>
      </c>
      <c r="AE5988" s="21" t="str">
        <f t="shared" si="1692"/>
        <v>9/6/15:00</v>
      </c>
    </row>
    <row r="5989" spans="2:31">
      <c r="B5989" s="37">
        <v>9</v>
      </c>
      <c r="C5989" s="38">
        <v>6</v>
      </c>
      <c r="D5989" s="39">
        <v>16</v>
      </c>
      <c r="E5989" s="17">
        <v>30</v>
      </c>
      <c r="F5989" s="17">
        <v>139</v>
      </c>
      <c r="G5989" s="17">
        <v>717</v>
      </c>
      <c r="H5989" s="37">
        <f t="shared" si="1680"/>
        <v>86</v>
      </c>
      <c r="I5989" s="37">
        <f>IF(H5989&lt;'Roof Calculator'!$G$8, 1, 0)</f>
        <v>0</v>
      </c>
      <c r="J5989" s="37">
        <f>IF(H5989&gt;='Roof Calculator'!$G$8, 1, 0)</f>
        <v>1</v>
      </c>
      <c r="K5989" s="37">
        <f t="shared" si="1681"/>
        <v>0</v>
      </c>
      <c r="L5989" s="37">
        <f t="shared" si="1682"/>
        <v>86</v>
      </c>
      <c r="M5989" s="37">
        <v>0</v>
      </c>
      <c r="N5989" s="37">
        <f t="shared" si="1683"/>
        <v>139</v>
      </c>
      <c r="O5989" s="37">
        <v>0</v>
      </c>
      <c r="P5989" s="37">
        <v>0</v>
      </c>
      <c r="Q5989" s="21">
        <f t="shared" si="1684"/>
        <v>39.790999999999997</v>
      </c>
      <c r="R5989" s="21">
        <f t="shared" si="1693"/>
        <v>249.62499999997814</v>
      </c>
      <c r="S5989" s="21">
        <f t="shared" si="1694"/>
        <v>5.4022685967854134</v>
      </c>
      <c r="T5989" s="21">
        <f t="shared" si="1685"/>
        <v>86.147999999999996</v>
      </c>
      <c r="U5989" s="37">
        <f>VLOOKUP(Time_Zone, 'LSTM LookUp'!$B$5:$D$8, 3, FALSE)</f>
        <v>-75</v>
      </c>
      <c r="V5989" s="21">
        <f t="shared" si="1695"/>
        <v>2.4237975665908693</v>
      </c>
      <c r="W5989" s="21">
        <f t="shared" si="1686"/>
        <v>221.75394939164772</v>
      </c>
      <c r="X5989" s="21">
        <f t="shared" si="1687"/>
        <v>-365.97378676965303</v>
      </c>
      <c r="Y5989" s="21">
        <f t="shared" si="1688"/>
        <v>-226.97378676965303</v>
      </c>
      <c r="Z5989" s="21">
        <f t="shared" si="1696"/>
        <v>-71.94672616667188</v>
      </c>
      <c r="AA5989" s="21">
        <f t="shared" si="1689"/>
        <v>0</v>
      </c>
      <c r="AB5989" s="21">
        <f t="shared" si="1690"/>
        <v>-71.94672616667188</v>
      </c>
      <c r="AC5989" s="21">
        <f t="shared" si="1691"/>
        <v>86</v>
      </c>
      <c r="AD5989" s="21">
        <f t="shared" si="1697"/>
        <v>-71.94672616667188</v>
      </c>
      <c r="AE5989" s="21" t="str">
        <f t="shared" si="1692"/>
        <v>9/6/16:00</v>
      </c>
    </row>
    <row r="5990" spans="2:31">
      <c r="B5990" s="37">
        <v>9</v>
      </c>
      <c r="C5990" s="38">
        <v>6</v>
      </c>
      <c r="D5990" s="39">
        <v>17</v>
      </c>
      <c r="E5990" s="17">
        <v>29.4</v>
      </c>
      <c r="F5990" s="17">
        <v>118</v>
      </c>
      <c r="G5990" s="17">
        <v>609</v>
      </c>
      <c r="H5990" s="37">
        <f t="shared" si="1680"/>
        <v>84.919999999999987</v>
      </c>
      <c r="I5990" s="37">
        <f>IF(H5990&lt;'Roof Calculator'!$G$8, 1, 0)</f>
        <v>0</v>
      </c>
      <c r="J5990" s="37">
        <f>IF(H5990&gt;='Roof Calculator'!$G$8, 1, 0)</f>
        <v>1</v>
      </c>
      <c r="K5990" s="37">
        <f t="shared" si="1681"/>
        <v>0</v>
      </c>
      <c r="L5990" s="37">
        <f t="shared" si="1682"/>
        <v>84.919999999999987</v>
      </c>
      <c r="M5990" s="37">
        <v>0</v>
      </c>
      <c r="N5990" s="37">
        <f t="shared" si="1683"/>
        <v>118</v>
      </c>
      <c r="O5990" s="37">
        <v>0</v>
      </c>
      <c r="P5990" s="37">
        <v>0</v>
      </c>
      <c r="Q5990" s="21">
        <f t="shared" si="1684"/>
        <v>39.790999999999997</v>
      </c>
      <c r="R5990" s="21">
        <f t="shared" si="1693"/>
        <v>249.6666666666448</v>
      </c>
      <c r="S5990" s="21">
        <f t="shared" si="1694"/>
        <v>5.3863067366814708</v>
      </c>
      <c r="T5990" s="21">
        <f t="shared" si="1685"/>
        <v>86.147999999999996</v>
      </c>
      <c r="U5990" s="37">
        <f>VLOOKUP(Time_Zone, 'LSTM LookUp'!$B$5:$D$8, 3, FALSE)</f>
        <v>-75</v>
      </c>
      <c r="V5990" s="21">
        <f t="shared" si="1695"/>
        <v>2.4386972813795502</v>
      </c>
      <c r="W5990" s="21">
        <f t="shared" si="1686"/>
        <v>236.75767432034488</v>
      </c>
      <c r="X5990" s="21">
        <f t="shared" si="1687"/>
        <v>-218.80017717282723</v>
      </c>
      <c r="Y5990" s="21">
        <f t="shared" si="1688"/>
        <v>-100.80017717282723</v>
      </c>
      <c r="Z5990" s="21">
        <f t="shared" si="1696"/>
        <v>-31.951895625574743</v>
      </c>
      <c r="AA5990" s="21">
        <f t="shared" si="1689"/>
        <v>0</v>
      </c>
      <c r="AB5990" s="21">
        <f t="shared" si="1690"/>
        <v>-31.951895625574743</v>
      </c>
      <c r="AC5990" s="21">
        <f t="shared" si="1691"/>
        <v>84.919999999999987</v>
      </c>
      <c r="AD5990" s="21">
        <f t="shared" si="1697"/>
        <v>-31.951895625574743</v>
      </c>
      <c r="AE5990" s="21" t="str">
        <f t="shared" si="1692"/>
        <v>9/6/17:00</v>
      </c>
    </row>
    <row r="5991" spans="2:31">
      <c r="B5991" s="37">
        <v>9</v>
      </c>
      <c r="C5991" s="38">
        <v>6</v>
      </c>
      <c r="D5991" s="39">
        <v>18</v>
      </c>
      <c r="E5991" s="17">
        <v>28.3</v>
      </c>
      <c r="F5991" s="17">
        <v>104</v>
      </c>
      <c r="G5991" s="17">
        <v>380</v>
      </c>
      <c r="H5991" s="37">
        <f t="shared" si="1680"/>
        <v>82.94</v>
      </c>
      <c r="I5991" s="37">
        <f>IF(H5991&lt;'Roof Calculator'!$G$8, 1, 0)</f>
        <v>0</v>
      </c>
      <c r="J5991" s="37">
        <f>IF(H5991&gt;='Roof Calculator'!$G$8, 1, 0)</f>
        <v>1</v>
      </c>
      <c r="K5991" s="37">
        <f t="shared" si="1681"/>
        <v>0</v>
      </c>
      <c r="L5991" s="37">
        <f t="shared" si="1682"/>
        <v>82.94</v>
      </c>
      <c r="M5991" s="37">
        <v>0</v>
      </c>
      <c r="N5991" s="37">
        <f t="shared" si="1683"/>
        <v>104</v>
      </c>
      <c r="O5991" s="37">
        <v>0</v>
      </c>
      <c r="P5991" s="37">
        <v>0</v>
      </c>
      <c r="Q5991" s="21">
        <f t="shared" si="1684"/>
        <v>39.790999999999997</v>
      </c>
      <c r="R5991" s="21">
        <f t="shared" si="1693"/>
        <v>249.70833333331146</v>
      </c>
      <c r="S5991" s="21">
        <f t="shared" si="1694"/>
        <v>5.3703425166796279</v>
      </c>
      <c r="T5991" s="21">
        <f t="shared" si="1685"/>
        <v>86.147999999999996</v>
      </c>
      <c r="U5991" s="37">
        <f>VLOOKUP(Time_Zone, 'LSTM LookUp'!$B$5:$D$8, 3, FALSE)</f>
        <v>-75</v>
      </c>
      <c r="V5991" s="21">
        <f t="shared" si="1695"/>
        <v>2.4536027253228507</v>
      </c>
      <c r="W5991" s="21">
        <f t="shared" si="1686"/>
        <v>251.76140068133068</v>
      </c>
      <c r="X5991" s="21">
        <f t="shared" si="1687"/>
        <v>-68.221702622060221</v>
      </c>
      <c r="Y5991" s="21">
        <f t="shared" si="1688"/>
        <v>35.778297377939779</v>
      </c>
      <c r="Z5991" s="21">
        <f t="shared" si="1696"/>
        <v>11.341095378440221</v>
      </c>
      <c r="AA5991" s="21">
        <f t="shared" si="1689"/>
        <v>0</v>
      </c>
      <c r="AB5991" s="21">
        <f t="shared" si="1690"/>
        <v>11.341095378440221</v>
      </c>
      <c r="AC5991" s="21">
        <f t="shared" si="1691"/>
        <v>82.94</v>
      </c>
      <c r="AD5991" s="21">
        <f t="shared" si="1697"/>
        <v>11.341095378440221</v>
      </c>
      <c r="AE5991" s="21" t="str">
        <f t="shared" si="1692"/>
        <v>9/6/18:00</v>
      </c>
    </row>
    <row r="5992" spans="2:31">
      <c r="B5992" s="37">
        <v>9</v>
      </c>
      <c r="C5992" s="38">
        <v>6</v>
      </c>
      <c r="D5992" s="39">
        <v>19</v>
      </c>
      <c r="E5992" s="17">
        <v>27.2</v>
      </c>
      <c r="F5992" s="17">
        <v>37</v>
      </c>
      <c r="G5992" s="17">
        <v>58</v>
      </c>
      <c r="H5992" s="37">
        <f t="shared" si="1680"/>
        <v>80.959999999999994</v>
      </c>
      <c r="I5992" s="37">
        <f>IF(H5992&lt;'Roof Calculator'!$G$8, 1, 0)</f>
        <v>0</v>
      </c>
      <c r="J5992" s="37">
        <f>IF(H5992&gt;='Roof Calculator'!$G$8, 1, 0)</f>
        <v>1</v>
      </c>
      <c r="K5992" s="37">
        <f t="shared" si="1681"/>
        <v>0</v>
      </c>
      <c r="L5992" s="37">
        <f t="shared" si="1682"/>
        <v>80.959999999999994</v>
      </c>
      <c r="M5992" s="37">
        <v>0</v>
      </c>
      <c r="N5992" s="37">
        <f t="shared" si="1683"/>
        <v>37</v>
      </c>
      <c r="O5992" s="37">
        <v>0</v>
      </c>
      <c r="P5992" s="37">
        <v>0</v>
      </c>
      <c r="Q5992" s="21">
        <f t="shared" si="1684"/>
        <v>39.790999999999997</v>
      </c>
      <c r="R5992" s="21">
        <f t="shared" si="1693"/>
        <v>249.74999999997812</v>
      </c>
      <c r="S5992" s="21">
        <f t="shared" si="1694"/>
        <v>5.3543759439389369</v>
      </c>
      <c r="T5992" s="21">
        <f t="shared" si="1685"/>
        <v>86.147999999999996</v>
      </c>
      <c r="U5992" s="37">
        <f>VLOOKUP(Time_Zone, 'LSTM LookUp'!$B$5:$D$8, 3, FALSE)</f>
        <v>-75</v>
      </c>
      <c r="V5992" s="21">
        <f t="shared" si="1695"/>
        <v>2.4685138713248933</v>
      </c>
      <c r="W5992" s="21">
        <f t="shared" si="1686"/>
        <v>266.76512846783123</v>
      </c>
      <c r="X5992" s="21">
        <f t="shared" si="1687"/>
        <v>0.95994829378500024</v>
      </c>
      <c r="Y5992" s="21">
        <f t="shared" si="1688"/>
        <v>37.959948293784997</v>
      </c>
      <c r="Z5992" s="21">
        <f t="shared" si="1696"/>
        <v>12.032640614863844</v>
      </c>
      <c r="AA5992" s="21">
        <f t="shared" si="1689"/>
        <v>0</v>
      </c>
      <c r="AB5992" s="21">
        <f t="shared" si="1690"/>
        <v>12.032640614863844</v>
      </c>
      <c r="AC5992" s="21">
        <f t="shared" si="1691"/>
        <v>80.959999999999994</v>
      </c>
      <c r="AD5992" s="21">
        <f t="shared" si="1697"/>
        <v>12.032640614863844</v>
      </c>
      <c r="AE5992" s="21" t="str">
        <f t="shared" si="1692"/>
        <v>9/6/19:00</v>
      </c>
    </row>
    <row r="5993" spans="2:31">
      <c r="B5993" s="37">
        <v>9</v>
      </c>
      <c r="C5993" s="38">
        <v>6</v>
      </c>
      <c r="D5993" s="39">
        <v>20</v>
      </c>
      <c r="E5993" s="17">
        <v>26.1</v>
      </c>
      <c r="F5993" s="17">
        <v>0</v>
      </c>
      <c r="G5993" s="17">
        <v>0</v>
      </c>
      <c r="H5993" s="37">
        <f t="shared" si="1680"/>
        <v>78.98</v>
      </c>
      <c r="I5993" s="37">
        <f>IF(H5993&lt;'Roof Calculator'!$G$8, 1, 0)</f>
        <v>0</v>
      </c>
      <c r="J5993" s="37">
        <f>IF(H5993&gt;='Roof Calculator'!$G$8, 1, 0)</f>
        <v>1</v>
      </c>
      <c r="K5993" s="37">
        <f t="shared" si="1681"/>
        <v>0</v>
      </c>
      <c r="L5993" s="37">
        <f t="shared" si="1682"/>
        <v>78.98</v>
      </c>
      <c r="M5993" s="37">
        <v>0</v>
      </c>
      <c r="N5993" s="37">
        <f t="shared" si="1683"/>
        <v>0</v>
      </c>
      <c r="O5993" s="37">
        <v>0</v>
      </c>
      <c r="P5993" s="37">
        <v>0</v>
      </c>
      <c r="Q5993" s="21">
        <f t="shared" si="1684"/>
        <v>39.790999999999997</v>
      </c>
      <c r="R5993" s="21">
        <f t="shared" si="1693"/>
        <v>249.79166666664477</v>
      </c>
      <c r="S5993" s="21">
        <f t="shared" si="1694"/>
        <v>5.3384070256179923</v>
      </c>
      <c r="T5993" s="21">
        <f t="shared" si="1685"/>
        <v>86.147999999999996</v>
      </c>
      <c r="U5993" s="37">
        <f>VLOOKUP(Time_Zone, 'LSTM LookUp'!$B$5:$D$8, 3, FALSE)</f>
        <v>-75</v>
      </c>
      <c r="V5993" s="21">
        <f t="shared" si="1695"/>
        <v>2.4834306922725626</v>
      </c>
      <c r="W5993" s="21">
        <f t="shared" si="1686"/>
        <v>281.76885767306817</v>
      </c>
      <c r="X5993" s="21">
        <f t="shared" si="1687"/>
        <v>0</v>
      </c>
      <c r="Y5993" s="21">
        <f t="shared" si="1688"/>
        <v>0</v>
      </c>
      <c r="Z5993" s="21">
        <f t="shared" si="1696"/>
        <v>0</v>
      </c>
      <c r="AA5993" s="21">
        <f t="shared" si="1689"/>
        <v>0</v>
      </c>
      <c r="AB5993" s="21">
        <f t="shared" si="1690"/>
        <v>0</v>
      </c>
      <c r="AC5993" s="21">
        <f t="shared" si="1691"/>
        <v>78.98</v>
      </c>
      <c r="AD5993" s="21">
        <f t="shared" si="1697"/>
        <v>0</v>
      </c>
      <c r="AE5993" s="21" t="str">
        <f t="shared" si="1692"/>
        <v>9/6/20:00</v>
      </c>
    </row>
    <row r="5994" spans="2:31">
      <c r="B5994" s="37">
        <v>9</v>
      </c>
      <c r="C5994" s="38">
        <v>6</v>
      </c>
      <c r="D5994" s="39">
        <v>21</v>
      </c>
      <c r="E5994" s="17">
        <v>25.6</v>
      </c>
      <c r="F5994" s="17">
        <v>0</v>
      </c>
      <c r="G5994" s="17">
        <v>0</v>
      </c>
      <c r="H5994" s="37">
        <f t="shared" si="1680"/>
        <v>78.08</v>
      </c>
      <c r="I5994" s="37">
        <f>IF(H5994&lt;'Roof Calculator'!$G$8, 1, 0)</f>
        <v>0</v>
      </c>
      <c r="J5994" s="37">
        <f>IF(H5994&gt;='Roof Calculator'!$G$8, 1, 0)</f>
        <v>1</v>
      </c>
      <c r="K5994" s="37">
        <f t="shared" si="1681"/>
        <v>0</v>
      </c>
      <c r="L5994" s="37">
        <f t="shared" si="1682"/>
        <v>78.08</v>
      </c>
      <c r="M5994" s="37">
        <v>0</v>
      </c>
      <c r="N5994" s="37">
        <f t="shared" si="1683"/>
        <v>0</v>
      </c>
      <c r="O5994" s="37">
        <v>0</v>
      </c>
      <c r="P5994" s="37">
        <v>0</v>
      </c>
      <c r="Q5994" s="21">
        <f t="shared" si="1684"/>
        <v>39.790999999999997</v>
      </c>
      <c r="R5994" s="21">
        <f t="shared" si="1693"/>
        <v>249.83333333331143</v>
      </c>
      <c r="S5994" s="21">
        <f t="shared" si="1694"/>
        <v>5.3224357688749331</v>
      </c>
      <c r="T5994" s="21">
        <f t="shared" si="1685"/>
        <v>86.147999999999996</v>
      </c>
      <c r="U5994" s="37">
        <f>VLOOKUP(Time_Zone, 'LSTM LookUp'!$B$5:$D$8, 3, FALSE)</f>
        <v>-75</v>
      </c>
      <c r="V5994" s="21">
        <f t="shared" si="1695"/>
        <v>2.4983531610355629</v>
      </c>
      <c r="W5994" s="21">
        <f t="shared" si="1686"/>
        <v>296.77258829025891</v>
      </c>
      <c r="X5994" s="21">
        <f t="shared" si="1687"/>
        <v>0</v>
      </c>
      <c r="Y5994" s="21">
        <f t="shared" si="1688"/>
        <v>0</v>
      </c>
      <c r="Z5994" s="21">
        <f t="shared" si="1696"/>
        <v>0</v>
      </c>
      <c r="AA5994" s="21">
        <f t="shared" si="1689"/>
        <v>0</v>
      </c>
      <c r="AB5994" s="21">
        <f t="shared" si="1690"/>
        <v>0</v>
      </c>
      <c r="AC5994" s="21">
        <f t="shared" si="1691"/>
        <v>78.08</v>
      </c>
      <c r="AD5994" s="21">
        <f t="shared" si="1697"/>
        <v>0</v>
      </c>
      <c r="AE5994" s="21" t="str">
        <f t="shared" si="1692"/>
        <v>9/6/21:00</v>
      </c>
    </row>
    <row r="5995" spans="2:31">
      <c r="B5995" s="37">
        <v>9</v>
      </c>
      <c r="C5995" s="38">
        <v>6</v>
      </c>
      <c r="D5995" s="39">
        <v>22</v>
      </c>
      <c r="E5995" s="17">
        <v>25</v>
      </c>
      <c r="F5995" s="17">
        <v>0</v>
      </c>
      <c r="G5995" s="17">
        <v>0</v>
      </c>
      <c r="H5995" s="37">
        <f t="shared" si="1680"/>
        <v>77</v>
      </c>
      <c r="I5995" s="37">
        <f>IF(H5995&lt;'Roof Calculator'!$G$8, 1, 0)</f>
        <v>0</v>
      </c>
      <c r="J5995" s="37">
        <f>IF(H5995&gt;='Roof Calculator'!$G$8, 1, 0)</f>
        <v>1</v>
      </c>
      <c r="K5995" s="37">
        <f t="shared" si="1681"/>
        <v>0</v>
      </c>
      <c r="L5995" s="37">
        <f t="shared" si="1682"/>
        <v>77</v>
      </c>
      <c r="M5995" s="37">
        <v>0</v>
      </c>
      <c r="N5995" s="37">
        <f t="shared" si="1683"/>
        <v>0</v>
      </c>
      <c r="O5995" s="37">
        <v>0</v>
      </c>
      <c r="P5995" s="37">
        <v>0</v>
      </c>
      <c r="Q5995" s="21">
        <f t="shared" si="1684"/>
        <v>39.790999999999997</v>
      </c>
      <c r="R5995" s="21">
        <f t="shared" si="1693"/>
        <v>249.87499999997809</v>
      </c>
      <c r="S5995" s="21">
        <f t="shared" si="1694"/>
        <v>5.3064621808675394</v>
      </c>
      <c r="T5995" s="21">
        <f t="shared" si="1685"/>
        <v>86.147999999999996</v>
      </c>
      <c r="U5995" s="37">
        <f>VLOOKUP(Time_Zone, 'LSTM LookUp'!$B$5:$D$8, 3, FALSE)</f>
        <v>-75</v>
      </c>
      <c r="V5995" s="21">
        <f t="shared" si="1695"/>
        <v>2.5132812504663846</v>
      </c>
      <c r="W5995" s="21">
        <f t="shared" si="1686"/>
        <v>311.77632031261663</v>
      </c>
      <c r="X5995" s="21">
        <f t="shared" si="1687"/>
        <v>0</v>
      </c>
      <c r="Y5995" s="21">
        <f t="shared" si="1688"/>
        <v>0</v>
      </c>
      <c r="Z5995" s="21">
        <f t="shared" si="1696"/>
        <v>0</v>
      </c>
      <c r="AA5995" s="21">
        <f t="shared" si="1689"/>
        <v>0</v>
      </c>
      <c r="AB5995" s="21">
        <f t="shared" si="1690"/>
        <v>0</v>
      </c>
      <c r="AC5995" s="21">
        <f t="shared" si="1691"/>
        <v>77</v>
      </c>
      <c r="AD5995" s="21">
        <f t="shared" si="1697"/>
        <v>0</v>
      </c>
      <c r="AE5995" s="21" t="str">
        <f t="shared" si="1692"/>
        <v>9/6/22:00</v>
      </c>
    </row>
    <row r="5996" spans="2:31">
      <c r="B5996" s="37">
        <v>9</v>
      </c>
      <c r="C5996" s="38">
        <v>6</v>
      </c>
      <c r="D5996" s="39">
        <v>23</v>
      </c>
      <c r="E5996" s="17">
        <v>25</v>
      </c>
      <c r="F5996" s="17">
        <v>0</v>
      </c>
      <c r="G5996" s="17">
        <v>0</v>
      </c>
      <c r="H5996" s="37">
        <f t="shared" si="1680"/>
        <v>77</v>
      </c>
      <c r="I5996" s="37">
        <f>IF(H5996&lt;'Roof Calculator'!$G$8, 1, 0)</f>
        <v>0</v>
      </c>
      <c r="J5996" s="37">
        <f>IF(H5996&gt;='Roof Calculator'!$G$8, 1, 0)</f>
        <v>1</v>
      </c>
      <c r="K5996" s="37">
        <f t="shared" si="1681"/>
        <v>0</v>
      </c>
      <c r="L5996" s="37">
        <f t="shared" si="1682"/>
        <v>77</v>
      </c>
      <c r="M5996" s="37">
        <v>0</v>
      </c>
      <c r="N5996" s="37">
        <f t="shared" si="1683"/>
        <v>0</v>
      </c>
      <c r="O5996" s="37">
        <v>0</v>
      </c>
      <c r="P5996" s="37">
        <v>0</v>
      </c>
      <c r="Q5996" s="21">
        <f t="shared" si="1684"/>
        <v>39.790999999999997</v>
      </c>
      <c r="R5996" s="21">
        <f t="shared" si="1693"/>
        <v>249.91666666664474</v>
      </c>
      <c r="S5996" s="21">
        <f t="shared" si="1694"/>
        <v>5.2904862687530994</v>
      </c>
      <c r="T5996" s="21">
        <f t="shared" si="1685"/>
        <v>86.147999999999996</v>
      </c>
      <c r="U5996" s="37">
        <f>VLOOKUP(Time_Zone, 'LSTM LookUp'!$B$5:$D$8, 3, FALSE)</f>
        <v>-75</v>
      </c>
      <c r="V5996" s="21">
        <f t="shared" si="1695"/>
        <v>2.5282149334004718</v>
      </c>
      <c r="W5996" s="21">
        <f t="shared" si="1686"/>
        <v>326.78005373335014</v>
      </c>
      <c r="X5996" s="21">
        <f t="shared" si="1687"/>
        <v>0</v>
      </c>
      <c r="Y5996" s="21">
        <f t="shared" si="1688"/>
        <v>0</v>
      </c>
      <c r="Z5996" s="21">
        <f t="shared" si="1696"/>
        <v>0</v>
      </c>
      <c r="AA5996" s="21">
        <f t="shared" si="1689"/>
        <v>0</v>
      </c>
      <c r="AB5996" s="21">
        <f t="shared" si="1690"/>
        <v>0</v>
      </c>
      <c r="AC5996" s="21">
        <f t="shared" si="1691"/>
        <v>77</v>
      </c>
      <c r="AD5996" s="21">
        <f t="shared" si="1697"/>
        <v>0</v>
      </c>
      <c r="AE5996" s="21" t="str">
        <f t="shared" si="1692"/>
        <v>9/6/23:00</v>
      </c>
    </row>
    <row r="5997" spans="2:31">
      <c r="B5997" s="37">
        <v>9</v>
      </c>
      <c r="C5997" s="38">
        <v>6</v>
      </c>
      <c r="D5997" s="39">
        <v>24</v>
      </c>
      <c r="E5997" s="17">
        <v>24.4</v>
      </c>
      <c r="F5997" s="17">
        <v>0</v>
      </c>
      <c r="G5997" s="17">
        <v>0</v>
      </c>
      <c r="H5997" s="37">
        <f t="shared" si="1680"/>
        <v>75.92</v>
      </c>
      <c r="I5997" s="37">
        <f>IF(H5997&lt;'Roof Calculator'!$G$8, 1, 0)</f>
        <v>0</v>
      </c>
      <c r="J5997" s="37">
        <f>IF(H5997&gt;='Roof Calculator'!$G$8, 1, 0)</f>
        <v>1</v>
      </c>
      <c r="K5997" s="37">
        <f t="shared" si="1681"/>
        <v>0</v>
      </c>
      <c r="L5997" s="37">
        <f t="shared" si="1682"/>
        <v>75.92</v>
      </c>
      <c r="M5997" s="37">
        <v>0</v>
      </c>
      <c r="N5997" s="37">
        <f t="shared" si="1683"/>
        <v>0</v>
      </c>
      <c r="O5997" s="37">
        <v>0</v>
      </c>
      <c r="P5997" s="37">
        <v>0</v>
      </c>
      <c r="Q5997" s="21">
        <f t="shared" si="1684"/>
        <v>39.790999999999997</v>
      </c>
      <c r="R5997" s="21">
        <f t="shared" si="1693"/>
        <v>249.9583333333114</v>
      </c>
      <c r="S5997" s="21">
        <f t="shared" si="1694"/>
        <v>5.2745080396885546</v>
      </c>
      <c r="T5997" s="21">
        <f t="shared" si="1685"/>
        <v>86.147999999999996</v>
      </c>
      <c r="U5997" s="37">
        <f>VLOOKUP(Time_Zone, 'LSTM LookUp'!$B$5:$D$8, 3, FALSE)</f>
        <v>-75</v>
      </c>
      <c r="V5997" s="21">
        <f t="shared" si="1695"/>
        <v>2.543154182656151</v>
      </c>
      <c r="W5997" s="21">
        <f t="shared" si="1686"/>
        <v>341.78378854566409</v>
      </c>
      <c r="X5997" s="21">
        <f t="shared" si="1687"/>
        <v>0</v>
      </c>
      <c r="Y5997" s="21">
        <f t="shared" si="1688"/>
        <v>0</v>
      </c>
      <c r="Z5997" s="21">
        <f t="shared" si="1696"/>
        <v>0</v>
      </c>
      <c r="AA5997" s="21">
        <f t="shared" si="1689"/>
        <v>0</v>
      </c>
      <c r="AB5997" s="21">
        <f t="shared" si="1690"/>
        <v>0</v>
      </c>
      <c r="AC5997" s="21">
        <f t="shared" si="1691"/>
        <v>75.92</v>
      </c>
      <c r="AD5997" s="21">
        <f t="shared" si="1697"/>
        <v>0</v>
      </c>
      <c r="AE5997" s="21" t="str">
        <f t="shared" si="1692"/>
        <v>9/6/24:00</v>
      </c>
    </row>
    <row r="5998" spans="2:31">
      <c r="B5998" s="37">
        <v>9</v>
      </c>
      <c r="C5998" s="38">
        <v>7</v>
      </c>
      <c r="D5998" s="39">
        <v>1</v>
      </c>
      <c r="E5998" s="17">
        <v>23.3</v>
      </c>
      <c r="F5998" s="17">
        <v>0</v>
      </c>
      <c r="G5998" s="17">
        <v>0</v>
      </c>
      <c r="H5998" s="37">
        <f t="shared" si="1680"/>
        <v>73.94</v>
      </c>
      <c r="I5998" s="37">
        <f>IF(H5998&lt;'Roof Calculator'!$G$8, 1, 0)</f>
        <v>0</v>
      </c>
      <c r="J5998" s="37">
        <f>IF(H5998&gt;='Roof Calculator'!$G$8, 1, 0)</f>
        <v>1</v>
      </c>
      <c r="K5998" s="37">
        <f t="shared" si="1681"/>
        <v>0</v>
      </c>
      <c r="L5998" s="37">
        <f t="shared" si="1682"/>
        <v>73.94</v>
      </c>
      <c r="M5998" s="37">
        <v>0</v>
      </c>
      <c r="N5998" s="37">
        <f t="shared" si="1683"/>
        <v>0</v>
      </c>
      <c r="O5998" s="37">
        <v>0</v>
      </c>
      <c r="P5998" s="37">
        <v>0</v>
      </c>
      <c r="Q5998" s="21">
        <f t="shared" si="1684"/>
        <v>39.790999999999997</v>
      </c>
      <c r="R5998" s="21">
        <f t="shared" si="1693"/>
        <v>249.99999999997806</v>
      </c>
      <c r="S5998" s="21">
        <f t="shared" si="1694"/>
        <v>5.2585275008303629</v>
      </c>
      <c r="T5998" s="21">
        <f t="shared" si="1685"/>
        <v>86.147999999999996</v>
      </c>
      <c r="U5998" s="37">
        <f>VLOOKUP(Time_Zone, 'LSTM LookUp'!$B$5:$D$8, 3, FALSE)</f>
        <v>-75</v>
      </c>
      <c r="V5998" s="21">
        <f t="shared" si="1695"/>
        <v>2.5580989710348159</v>
      </c>
      <c r="W5998" s="21">
        <f t="shared" si="1686"/>
        <v>-3.2124752572412874</v>
      </c>
      <c r="X5998" s="21">
        <f t="shared" si="1687"/>
        <v>0</v>
      </c>
      <c r="Y5998" s="21">
        <f t="shared" si="1688"/>
        <v>0</v>
      </c>
      <c r="Z5998" s="21">
        <f t="shared" si="1696"/>
        <v>0</v>
      </c>
      <c r="AA5998" s="21">
        <f t="shared" si="1689"/>
        <v>0</v>
      </c>
      <c r="AB5998" s="21">
        <f t="shared" si="1690"/>
        <v>0</v>
      </c>
      <c r="AC5998" s="21">
        <f t="shared" si="1691"/>
        <v>73.94</v>
      </c>
      <c r="AD5998" s="21">
        <f t="shared" si="1697"/>
        <v>0</v>
      </c>
      <c r="AE5998" s="21" t="str">
        <f t="shared" si="1692"/>
        <v>9/7/1:00</v>
      </c>
    </row>
    <row r="5999" spans="2:31">
      <c r="B5999" s="37">
        <v>9</v>
      </c>
      <c r="C5999" s="38">
        <v>7</v>
      </c>
      <c r="D5999" s="39">
        <v>2</v>
      </c>
      <c r="E5999" s="17">
        <v>23.3</v>
      </c>
      <c r="F5999" s="17">
        <v>0</v>
      </c>
      <c r="G5999" s="17">
        <v>0</v>
      </c>
      <c r="H5999" s="37">
        <f t="shared" si="1680"/>
        <v>73.94</v>
      </c>
      <c r="I5999" s="37">
        <f>IF(H5999&lt;'Roof Calculator'!$G$8, 1, 0)</f>
        <v>0</v>
      </c>
      <c r="J5999" s="37">
        <f>IF(H5999&gt;='Roof Calculator'!$G$8, 1, 0)</f>
        <v>1</v>
      </c>
      <c r="K5999" s="37">
        <f t="shared" si="1681"/>
        <v>0</v>
      </c>
      <c r="L5999" s="37">
        <f t="shared" si="1682"/>
        <v>73.94</v>
      </c>
      <c r="M5999" s="37">
        <v>0</v>
      </c>
      <c r="N5999" s="37">
        <f t="shared" si="1683"/>
        <v>0</v>
      </c>
      <c r="O5999" s="37">
        <v>0</v>
      </c>
      <c r="P5999" s="37">
        <v>0</v>
      </c>
      <c r="Q5999" s="21">
        <f t="shared" si="1684"/>
        <v>39.790999999999997</v>
      </c>
      <c r="R5999" s="21">
        <f t="shared" si="1693"/>
        <v>250.04166666664472</v>
      </c>
      <c r="S5999" s="21">
        <f t="shared" si="1694"/>
        <v>5.2425446593345706</v>
      </c>
      <c r="T5999" s="21">
        <f t="shared" si="1685"/>
        <v>86.147999999999996</v>
      </c>
      <c r="U5999" s="37">
        <f>VLOOKUP(Time_Zone, 'LSTM LookUp'!$B$5:$D$8, 3, FALSE)</f>
        <v>-75</v>
      </c>
      <c r="V5999" s="21">
        <f t="shared" si="1695"/>
        <v>2.5730492713209041</v>
      </c>
      <c r="W5999" s="21">
        <f t="shared" si="1686"/>
        <v>11.791262317830205</v>
      </c>
      <c r="X5999" s="21">
        <f t="shared" si="1687"/>
        <v>0</v>
      </c>
      <c r="Y5999" s="21">
        <f t="shared" si="1688"/>
        <v>0</v>
      </c>
      <c r="Z5999" s="21">
        <f t="shared" si="1696"/>
        <v>0</v>
      </c>
      <c r="AA5999" s="21">
        <f t="shared" si="1689"/>
        <v>0</v>
      </c>
      <c r="AB5999" s="21">
        <f t="shared" si="1690"/>
        <v>0</v>
      </c>
      <c r="AC5999" s="21">
        <f t="shared" si="1691"/>
        <v>73.94</v>
      </c>
      <c r="AD5999" s="21">
        <f t="shared" si="1697"/>
        <v>0</v>
      </c>
      <c r="AE5999" s="21" t="str">
        <f t="shared" si="1692"/>
        <v>9/7/2:00</v>
      </c>
    </row>
    <row r="6000" spans="2:31">
      <c r="B6000" s="37">
        <v>9</v>
      </c>
      <c r="C6000" s="38">
        <v>7</v>
      </c>
      <c r="D6000" s="39">
        <v>3</v>
      </c>
      <c r="E6000" s="17">
        <v>23.3</v>
      </c>
      <c r="F6000" s="17">
        <v>0</v>
      </c>
      <c r="G6000" s="17">
        <v>0</v>
      </c>
      <c r="H6000" s="37">
        <f t="shared" si="1680"/>
        <v>73.94</v>
      </c>
      <c r="I6000" s="37">
        <f>IF(H6000&lt;'Roof Calculator'!$G$8, 1, 0)</f>
        <v>0</v>
      </c>
      <c r="J6000" s="37">
        <f>IF(H6000&gt;='Roof Calculator'!$G$8, 1, 0)</f>
        <v>1</v>
      </c>
      <c r="K6000" s="37">
        <f t="shared" si="1681"/>
        <v>0</v>
      </c>
      <c r="L6000" s="37">
        <f t="shared" si="1682"/>
        <v>73.94</v>
      </c>
      <c r="M6000" s="37">
        <v>0</v>
      </c>
      <c r="N6000" s="37">
        <f t="shared" si="1683"/>
        <v>0</v>
      </c>
      <c r="O6000" s="37">
        <v>0</v>
      </c>
      <c r="P6000" s="37">
        <v>0</v>
      </c>
      <c r="Q6000" s="21">
        <f t="shared" si="1684"/>
        <v>39.790999999999997</v>
      </c>
      <c r="R6000" s="21">
        <f t="shared" si="1693"/>
        <v>250.08333333331137</v>
      </c>
      <c r="S6000" s="21">
        <f t="shared" si="1694"/>
        <v>5.226559522356844</v>
      </c>
      <c r="T6000" s="21">
        <f t="shared" si="1685"/>
        <v>86.147999999999996</v>
      </c>
      <c r="U6000" s="37">
        <f>VLOOKUP(Time_Zone, 'LSTM LookUp'!$B$5:$D$8, 3, FALSE)</f>
        <v>-75</v>
      </c>
      <c r="V6000" s="21">
        <f t="shared" si="1695"/>
        <v>2.5880050562819337</v>
      </c>
      <c r="W6000" s="21">
        <f t="shared" si="1686"/>
        <v>26.7950012640705</v>
      </c>
      <c r="X6000" s="21">
        <f t="shared" si="1687"/>
        <v>0</v>
      </c>
      <c r="Y6000" s="21">
        <f t="shared" si="1688"/>
        <v>0</v>
      </c>
      <c r="Z6000" s="21">
        <f t="shared" si="1696"/>
        <v>0</v>
      </c>
      <c r="AA6000" s="21">
        <f t="shared" si="1689"/>
        <v>0</v>
      </c>
      <c r="AB6000" s="21">
        <f t="shared" si="1690"/>
        <v>0</v>
      </c>
      <c r="AC6000" s="21">
        <f t="shared" si="1691"/>
        <v>73.94</v>
      </c>
      <c r="AD6000" s="21">
        <f t="shared" si="1697"/>
        <v>0</v>
      </c>
      <c r="AE6000" s="21" t="str">
        <f t="shared" si="1692"/>
        <v>9/7/3:00</v>
      </c>
    </row>
    <row r="6001" spans="2:31">
      <c r="B6001" s="37">
        <v>9</v>
      </c>
      <c r="C6001" s="38">
        <v>7</v>
      </c>
      <c r="D6001" s="39">
        <v>4</v>
      </c>
      <c r="E6001" s="17">
        <v>22.8</v>
      </c>
      <c r="F6001" s="17">
        <v>0</v>
      </c>
      <c r="G6001" s="17">
        <v>0</v>
      </c>
      <c r="H6001" s="37">
        <f t="shared" si="1680"/>
        <v>73.040000000000006</v>
      </c>
      <c r="I6001" s="37">
        <f>IF(H6001&lt;'Roof Calculator'!$G$8, 1, 0)</f>
        <v>0</v>
      </c>
      <c r="J6001" s="37">
        <f>IF(H6001&gt;='Roof Calculator'!$G$8, 1, 0)</f>
        <v>1</v>
      </c>
      <c r="K6001" s="37">
        <f t="shared" si="1681"/>
        <v>0</v>
      </c>
      <c r="L6001" s="37">
        <f t="shared" si="1682"/>
        <v>73.040000000000006</v>
      </c>
      <c r="M6001" s="37">
        <v>0</v>
      </c>
      <c r="N6001" s="37">
        <f t="shared" si="1683"/>
        <v>0</v>
      </c>
      <c r="O6001" s="37">
        <v>0</v>
      </c>
      <c r="P6001" s="37">
        <v>0</v>
      </c>
      <c r="Q6001" s="21">
        <f t="shared" si="1684"/>
        <v>39.790999999999997</v>
      </c>
      <c r="R6001" s="21">
        <f t="shared" si="1693"/>
        <v>250.12499999997803</v>
      </c>
      <c r="S6001" s="21">
        <f t="shared" si="1694"/>
        <v>5.2105720970523679</v>
      </c>
      <c r="T6001" s="21">
        <f t="shared" si="1685"/>
        <v>86.147999999999996</v>
      </c>
      <c r="U6001" s="37">
        <f>VLOOKUP(Time_Zone, 'LSTM LookUp'!$B$5:$D$8, 3, FALSE)</f>
        <v>-75</v>
      </c>
      <c r="V6001" s="21">
        <f t="shared" si="1695"/>
        <v>2.6029662986686426</v>
      </c>
      <c r="W6001" s="21">
        <f t="shared" si="1686"/>
        <v>41.798741574667162</v>
      </c>
      <c r="X6001" s="21">
        <f t="shared" si="1687"/>
        <v>0</v>
      </c>
      <c r="Y6001" s="21">
        <f t="shared" si="1688"/>
        <v>0</v>
      </c>
      <c r="Z6001" s="21">
        <f t="shared" si="1696"/>
        <v>0</v>
      </c>
      <c r="AA6001" s="21">
        <f t="shared" si="1689"/>
        <v>0</v>
      </c>
      <c r="AB6001" s="21">
        <f t="shared" si="1690"/>
        <v>0</v>
      </c>
      <c r="AC6001" s="21">
        <f t="shared" si="1691"/>
        <v>73.040000000000006</v>
      </c>
      <c r="AD6001" s="21">
        <f t="shared" si="1697"/>
        <v>0</v>
      </c>
      <c r="AE6001" s="21" t="str">
        <f t="shared" si="1692"/>
        <v>9/7/4:00</v>
      </c>
    </row>
    <row r="6002" spans="2:31">
      <c r="B6002" s="37">
        <v>9</v>
      </c>
      <c r="C6002" s="38">
        <v>7</v>
      </c>
      <c r="D6002" s="39">
        <v>5</v>
      </c>
      <c r="E6002" s="17">
        <v>22.2</v>
      </c>
      <c r="F6002" s="17">
        <v>0</v>
      </c>
      <c r="G6002" s="17">
        <v>0</v>
      </c>
      <c r="H6002" s="37">
        <f t="shared" si="1680"/>
        <v>71.959999999999994</v>
      </c>
      <c r="I6002" s="37">
        <f>IF(H6002&lt;'Roof Calculator'!$G$8, 1, 0)</f>
        <v>0</v>
      </c>
      <c r="J6002" s="37">
        <f>IF(H6002&gt;='Roof Calculator'!$G$8, 1, 0)</f>
        <v>1</v>
      </c>
      <c r="K6002" s="37">
        <f t="shared" si="1681"/>
        <v>0</v>
      </c>
      <c r="L6002" s="37">
        <f t="shared" si="1682"/>
        <v>71.959999999999994</v>
      </c>
      <c r="M6002" s="37">
        <v>0</v>
      </c>
      <c r="N6002" s="37">
        <f t="shared" si="1683"/>
        <v>0</v>
      </c>
      <c r="O6002" s="37">
        <v>0</v>
      </c>
      <c r="P6002" s="37">
        <v>0</v>
      </c>
      <c r="Q6002" s="21">
        <f t="shared" si="1684"/>
        <v>39.790999999999997</v>
      </c>
      <c r="R6002" s="21">
        <f t="shared" si="1693"/>
        <v>250.16666666664469</v>
      </c>
      <c r="S6002" s="21">
        <f t="shared" si="1694"/>
        <v>5.1945823905759427</v>
      </c>
      <c r="T6002" s="21">
        <f t="shared" si="1685"/>
        <v>86.147999999999996</v>
      </c>
      <c r="U6002" s="37">
        <f>VLOOKUP(Time_Zone, 'LSTM LookUp'!$B$5:$D$8, 3, FALSE)</f>
        <v>-75</v>
      </c>
      <c r="V6002" s="21">
        <f t="shared" si="1695"/>
        <v>2.6179329712149668</v>
      </c>
      <c r="W6002" s="21">
        <f t="shared" si="1686"/>
        <v>56.802483242803739</v>
      </c>
      <c r="X6002" s="21">
        <f t="shared" si="1687"/>
        <v>0</v>
      </c>
      <c r="Y6002" s="21">
        <f t="shared" si="1688"/>
        <v>0</v>
      </c>
      <c r="Z6002" s="21">
        <f t="shared" si="1696"/>
        <v>0</v>
      </c>
      <c r="AA6002" s="21">
        <f t="shared" si="1689"/>
        <v>0</v>
      </c>
      <c r="AB6002" s="21">
        <f t="shared" si="1690"/>
        <v>0</v>
      </c>
      <c r="AC6002" s="21">
        <f t="shared" si="1691"/>
        <v>71.959999999999994</v>
      </c>
      <c r="AD6002" s="21">
        <f t="shared" si="1697"/>
        <v>0</v>
      </c>
      <c r="AE6002" s="21" t="str">
        <f t="shared" si="1692"/>
        <v>9/7/5:00</v>
      </c>
    </row>
    <row r="6003" spans="2:31">
      <c r="B6003" s="37">
        <v>9</v>
      </c>
      <c r="C6003" s="38">
        <v>7</v>
      </c>
      <c r="D6003" s="39">
        <v>6</v>
      </c>
      <c r="E6003" s="17">
        <v>21.7</v>
      </c>
      <c r="F6003" s="17">
        <v>0</v>
      </c>
      <c r="G6003" s="17">
        <v>0</v>
      </c>
      <c r="H6003" s="37">
        <f t="shared" si="1680"/>
        <v>71.06</v>
      </c>
      <c r="I6003" s="37">
        <f>IF(H6003&lt;'Roof Calculator'!$G$8, 1, 0)</f>
        <v>0</v>
      </c>
      <c r="J6003" s="37">
        <f>IF(H6003&gt;='Roof Calculator'!$G$8, 1, 0)</f>
        <v>1</v>
      </c>
      <c r="K6003" s="37">
        <f t="shared" si="1681"/>
        <v>0</v>
      </c>
      <c r="L6003" s="37">
        <f t="shared" si="1682"/>
        <v>71.06</v>
      </c>
      <c r="M6003" s="37">
        <v>0</v>
      </c>
      <c r="N6003" s="37">
        <f t="shared" si="1683"/>
        <v>0</v>
      </c>
      <c r="O6003" s="37">
        <v>0</v>
      </c>
      <c r="P6003" s="37">
        <v>0</v>
      </c>
      <c r="Q6003" s="21">
        <f t="shared" si="1684"/>
        <v>39.790999999999997</v>
      </c>
      <c r="R6003" s="21">
        <f t="shared" si="1693"/>
        <v>250.20833333331134</v>
      </c>
      <c r="S6003" s="21">
        <f t="shared" si="1694"/>
        <v>5.1785904100819655</v>
      </c>
      <c r="T6003" s="21">
        <f t="shared" si="1685"/>
        <v>86.147999999999996</v>
      </c>
      <c r="U6003" s="37">
        <f>VLOOKUP(Time_Zone, 'LSTM LookUp'!$B$5:$D$8, 3, FALSE)</f>
        <v>-75</v>
      </c>
      <c r="V6003" s="21">
        <f t="shared" si="1695"/>
        <v>2.6329050466380992</v>
      </c>
      <c r="W6003" s="21">
        <f t="shared" si="1686"/>
        <v>71.80622626165956</v>
      </c>
      <c r="X6003" s="21">
        <f t="shared" si="1687"/>
        <v>0</v>
      </c>
      <c r="Y6003" s="21">
        <f t="shared" si="1688"/>
        <v>0</v>
      </c>
      <c r="Z6003" s="21">
        <f t="shared" si="1696"/>
        <v>0</v>
      </c>
      <c r="AA6003" s="21">
        <f t="shared" si="1689"/>
        <v>0</v>
      </c>
      <c r="AB6003" s="21">
        <f t="shared" si="1690"/>
        <v>0</v>
      </c>
      <c r="AC6003" s="21">
        <f t="shared" si="1691"/>
        <v>71.06</v>
      </c>
      <c r="AD6003" s="21">
        <f t="shared" si="1697"/>
        <v>0</v>
      </c>
      <c r="AE6003" s="21" t="str">
        <f t="shared" si="1692"/>
        <v>9/7/6:00</v>
      </c>
    </row>
    <row r="6004" spans="2:31">
      <c r="B6004" s="37">
        <v>9</v>
      </c>
      <c r="C6004" s="38">
        <v>7</v>
      </c>
      <c r="D6004" s="39">
        <v>7</v>
      </c>
      <c r="E6004" s="17">
        <v>22.2</v>
      </c>
      <c r="F6004" s="17">
        <v>3</v>
      </c>
      <c r="G6004" s="17">
        <v>73</v>
      </c>
      <c r="H6004" s="37">
        <f t="shared" si="1680"/>
        <v>71.959999999999994</v>
      </c>
      <c r="I6004" s="37">
        <f>IF(H6004&lt;'Roof Calculator'!$G$8, 1, 0)</f>
        <v>0</v>
      </c>
      <c r="J6004" s="37">
        <f>IF(H6004&gt;='Roof Calculator'!$G$8, 1, 0)</f>
        <v>1</v>
      </c>
      <c r="K6004" s="37">
        <f t="shared" si="1681"/>
        <v>0</v>
      </c>
      <c r="L6004" s="37">
        <f t="shared" si="1682"/>
        <v>71.959999999999994</v>
      </c>
      <c r="M6004" s="37">
        <v>0</v>
      </c>
      <c r="N6004" s="37">
        <f t="shared" si="1683"/>
        <v>3</v>
      </c>
      <c r="O6004" s="37">
        <v>0</v>
      </c>
      <c r="P6004" s="37">
        <v>0</v>
      </c>
      <c r="Q6004" s="21">
        <f t="shared" si="1684"/>
        <v>39.790999999999997</v>
      </c>
      <c r="R6004" s="21">
        <f t="shared" si="1693"/>
        <v>250.249999999978</v>
      </c>
      <c r="S6004" s="21">
        <f t="shared" si="1694"/>
        <v>5.1625961627243822</v>
      </c>
      <c r="T6004" s="21">
        <f t="shared" si="1685"/>
        <v>86.147999999999996</v>
      </c>
      <c r="U6004" s="37">
        <f>VLOOKUP(Time_Zone, 'LSTM LookUp'!$B$5:$D$8, 3, FALSE)</f>
        <v>-75</v>
      </c>
      <c r="V6004" s="21">
        <f t="shared" si="1695"/>
        <v>2.6478824976385962</v>
      </c>
      <c r="W6004" s="21">
        <f t="shared" si="1686"/>
        <v>86.809970624409658</v>
      </c>
      <c r="X6004" s="21">
        <f t="shared" si="1687"/>
        <v>7.3126403461606628</v>
      </c>
      <c r="Y6004" s="21">
        <f t="shared" si="1688"/>
        <v>10.312640346160663</v>
      </c>
      <c r="Z6004" s="21">
        <f t="shared" si="1696"/>
        <v>3.2689268730119081</v>
      </c>
      <c r="AA6004" s="21">
        <f t="shared" si="1689"/>
        <v>0</v>
      </c>
      <c r="AB6004" s="21">
        <f t="shared" si="1690"/>
        <v>3.2689268730119081</v>
      </c>
      <c r="AC6004" s="21">
        <f t="shared" si="1691"/>
        <v>71.959999999999994</v>
      </c>
      <c r="AD6004" s="21">
        <f t="shared" si="1697"/>
        <v>3.2689268730119081</v>
      </c>
      <c r="AE6004" s="21" t="str">
        <f t="shared" si="1692"/>
        <v>9/7/7:00</v>
      </c>
    </row>
    <row r="6005" spans="2:31">
      <c r="B6005" s="37">
        <v>9</v>
      </c>
      <c r="C6005" s="38">
        <v>7</v>
      </c>
      <c r="D6005" s="39">
        <v>8</v>
      </c>
      <c r="E6005" s="17">
        <v>23.9</v>
      </c>
      <c r="F6005" s="17">
        <v>91</v>
      </c>
      <c r="G6005" s="17">
        <v>261</v>
      </c>
      <c r="H6005" s="37">
        <f t="shared" si="1680"/>
        <v>75.02</v>
      </c>
      <c r="I6005" s="37">
        <f>IF(H6005&lt;'Roof Calculator'!$G$8, 1, 0)</f>
        <v>0</v>
      </c>
      <c r="J6005" s="37">
        <f>IF(H6005&gt;='Roof Calculator'!$G$8, 1, 0)</f>
        <v>1</v>
      </c>
      <c r="K6005" s="37">
        <f t="shared" si="1681"/>
        <v>0</v>
      </c>
      <c r="L6005" s="37">
        <f t="shared" si="1682"/>
        <v>75.02</v>
      </c>
      <c r="M6005" s="37">
        <v>0</v>
      </c>
      <c r="N6005" s="37">
        <f t="shared" si="1683"/>
        <v>91</v>
      </c>
      <c r="O6005" s="37">
        <v>0</v>
      </c>
      <c r="P6005" s="37">
        <v>0</v>
      </c>
      <c r="Q6005" s="21">
        <f t="shared" si="1684"/>
        <v>39.790999999999997</v>
      </c>
      <c r="R6005" s="21">
        <f t="shared" si="1693"/>
        <v>250.29166666664466</v>
      </c>
      <c r="S6005" s="21">
        <f t="shared" si="1694"/>
        <v>5.1465996556567433</v>
      </c>
      <c r="T6005" s="21">
        <f t="shared" si="1685"/>
        <v>86.147999999999996</v>
      </c>
      <c r="U6005" s="37">
        <f>VLOOKUP(Time_Zone, 'LSTM LookUp'!$B$5:$D$8, 3, FALSE)</f>
        <v>-75</v>
      </c>
      <c r="V6005" s="21">
        <f t="shared" si="1695"/>
        <v>2.6628652969003777</v>
      </c>
      <c r="W6005" s="21">
        <f t="shared" si="1686"/>
        <v>101.8137163242251</v>
      </c>
      <c r="X6005" s="21">
        <f t="shared" si="1687"/>
        <v>-25.908828814914951</v>
      </c>
      <c r="Y6005" s="21">
        <f t="shared" si="1688"/>
        <v>65.091171185085045</v>
      </c>
      <c r="Z6005" s="21">
        <f t="shared" si="1696"/>
        <v>20.632764407609642</v>
      </c>
      <c r="AA6005" s="21">
        <f t="shared" si="1689"/>
        <v>0</v>
      </c>
      <c r="AB6005" s="21">
        <f t="shared" si="1690"/>
        <v>20.632764407609642</v>
      </c>
      <c r="AC6005" s="21">
        <f t="shared" si="1691"/>
        <v>75.02</v>
      </c>
      <c r="AD6005" s="21">
        <f t="shared" si="1697"/>
        <v>20.632764407609642</v>
      </c>
      <c r="AE6005" s="21" t="str">
        <f t="shared" si="1692"/>
        <v>9/7/8:00</v>
      </c>
    </row>
    <row r="6006" spans="2:31">
      <c r="B6006" s="37">
        <v>9</v>
      </c>
      <c r="C6006" s="38">
        <v>7</v>
      </c>
      <c r="D6006" s="39">
        <v>9</v>
      </c>
      <c r="E6006" s="17">
        <v>25.6</v>
      </c>
      <c r="F6006" s="17">
        <v>161</v>
      </c>
      <c r="G6006" s="17">
        <v>413</v>
      </c>
      <c r="H6006" s="37">
        <f t="shared" si="1680"/>
        <v>78.08</v>
      </c>
      <c r="I6006" s="37">
        <f>IF(H6006&lt;'Roof Calculator'!$G$8, 1, 0)</f>
        <v>0</v>
      </c>
      <c r="J6006" s="37">
        <f>IF(H6006&gt;='Roof Calculator'!$G$8, 1, 0)</f>
        <v>1</v>
      </c>
      <c r="K6006" s="37">
        <f t="shared" si="1681"/>
        <v>0</v>
      </c>
      <c r="L6006" s="37">
        <f t="shared" si="1682"/>
        <v>78.08</v>
      </c>
      <c r="M6006" s="37">
        <v>0</v>
      </c>
      <c r="N6006" s="37">
        <f t="shared" si="1683"/>
        <v>161</v>
      </c>
      <c r="O6006" s="37">
        <v>0</v>
      </c>
      <c r="P6006" s="37">
        <v>0</v>
      </c>
      <c r="Q6006" s="21">
        <f t="shared" si="1684"/>
        <v>39.790999999999997</v>
      </c>
      <c r="R6006" s="21">
        <f t="shared" si="1693"/>
        <v>250.33333333331132</v>
      </c>
      <c r="S6006" s="21">
        <f t="shared" si="1694"/>
        <v>5.1306008960321927</v>
      </c>
      <c r="T6006" s="21">
        <f t="shared" si="1685"/>
        <v>86.147999999999996</v>
      </c>
      <c r="U6006" s="37">
        <f>VLOOKUP(Time_Zone, 'LSTM LookUp'!$B$5:$D$8, 3, FALSE)</f>
        <v>-75</v>
      </c>
      <c r="V6006" s="21">
        <f t="shared" si="1695"/>
        <v>2.6778534170907986</v>
      </c>
      <c r="W6006" s="21">
        <f t="shared" si="1686"/>
        <v>116.81746335427266</v>
      </c>
      <c r="X6006" s="21">
        <f t="shared" si="1687"/>
        <v>-118.95863031708795</v>
      </c>
      <c r="Y6006" s="21">
        <f t="shared" si="1688"/>
        <v>42.041369682912048</v>
      </c>
      <c r="Z6006" s="21">
        <f t="shared" si="1696"/>
        <v>13.326379910636929</v>
      </c>
      <c r="AA6006" s="21">
        <f t="shared" si="1689"/>
        <v>0</v>
      </c>
      <c r="AB6006" s="21">
        <f t="shared" si="1690"/>
        <v>13.326379910636929</v>
      </c>
      <c r="AC6006" s="21">
        <f t="shared" si="1691"/>
        <v>78.08</v>
      </c>
      <c r="AD6006" s="21">
        <f t="shared" si="1697"/>
        <v>13.326379910636929</v>
      </c>
      <c r="AE6006" s="21" t="str">
        <f t="shared" si="1692"/>
        <v>9/7/9:00</v>
      </c>
    </row>
    <row r="6007" spans="2:31">
      <c r="B6007" s="37">
        <v>9</v>
      </c>
      <c r="C6007" s="38">
        <v>7</v>
      </c>
      <c r="D6007" s="39">
        <v>10</v>
      </c>
      <c r="E6007" s="17">
        <v>26.1</v>
      </c>
      <c r="F6007" s="17">
        <v>193</v>
      </c>
      <c r="G6007" s="17">
        <v>6</v>
      </c>
      <c r="H6007" s="37">
        <f t="shared" si="1680"/>
        <v>78.98</v>
      </c>
      <c r="I6007" s="37">
        <f>IF(H6007&lt;'Roof Calculator'!$G$8, 1, 0)</f>
        <v>0</v>
      </c>
      <c r="J6007" s="37">
        <f>IF(H6007&gt;='Roof Calculator'!$G$8, 1, 0)</f>
        <v>1</v>
      </c>
      <c r="K6007" s="37">
        <f t="shared" si="1681"/>
        <v>0</v>
      </c>
      <c r="L6007" s="37">
        <f t="shared" si="1682"/>
        <v>78.98</v>
      </c>
      <c r="M6007" s="37">
        <v>0</v>
      </c>
      <c r="N6007" s="37">
        <f t="shared" si="1683"/>
        <v>193</v>
      </c>
      <c r="O6007" s="37">
        <v>0</v>
      </c>
      <c r="P6007" s="37">
        <v>0</v>
      </c>
      <c r="Q6007" s="21">
        <f t="shared" si="1684"/>
        <v>39.790999999999997</v>
      </c>
      <c r="R6007" s="21">
        <f t="shared" si="1693"/>
        <v>250.37499999997797</v>
      </c>
      <c r="S6007" s="21">
        <f t="shared" si="1694"/>
        <v>5.1145998910034454</v>
      </c>
      <c r="T6007" s="21">
        <f t="shared" si="1685"/>
        <v>86.147999999999996</v>
      </c>
      <c r="U6007" s="37">
        <f>VLOOKUP(Time_Zone, 'LSTM LookUp'!$B$5:$D$8, 3, FALSE)</f>
        <v>-75</v>
      </c>
      <c r="V6007" s="21">
        <f t="shared" si="1695"/>
        <v>2.6928468308607183</v>
      </c>
      <c r="W6007" s="21">
        <f t="shared" si="1686"/>
        <v>131.82121170771518</v>
      </c>
      <c r="X6007" s="21">
        <f t="shared" si="1687"/>
        <v>-2.7196266488498773</v>
      </c>
      <c r="Y6007" s="21">
        <f t="shared" si="1688"/>
        <v>190.28037335115013</v>
      </c>
      <c r="Z6007" s="21">
        <f t="shared" si="1696"/>
        <v>60.315554986447808</v>
      </c>
      <c r="AA6007" s="21">
        <f t="shared" si="1689"/>
        <v>0</v>
      </c>
      <c r="AB6007" s="21">
        <f t="shared" si="1690"/>
        <v>60.315554986447808</v>
      </c>
      <c r="AC6007" s="21">
        <f t="shared" si="1691"/>
        <v>78.98</v>
      </c>
      <c r="AD6007" s="21">
        <f t="shared" si="1697"/>
        <v>60.315554986447808</v>
      </c>
      <c r="AE6007" s="21" t="str">
        <f t="shared" si="1692"/>
        <v>9/7/10:00</v>
      </c>
    </row>
    <row r="6008" spans="2:31">
      <c r="B6008" s="37">
        <v>9</v>
      </c>
      <c r="C6008" s="38">
        <v>7</v>
      </c>
      <c r="D6008" s="39">
        <v>11</v>
      </c>
      <c r="E6008" s="17">
        <v>28.9</v>
      </c>
      <c r="F6008" s="17">
        <v>320</v>
      </c>
      <c r="G6008" s="17">
        <v>48</v>
      </c>
      <c r="H6008" s="37">
        <f t="shared" si="1680"/>
        <v>84.02</v>
      </c>
      <c r="I6008" s="37">
        <f>IF(H6008&lt;'Roof Calculator'!$G$8, 1, 0)</f>
        <v>0</v>
      </c>
      <c r="J6008" s="37">
        <f>IF(H6008&gt;='Roof Calculator'!$G$8, 1, 0)</f>
        <v>1</v>
      </c>
      <c r="K6008" s="37">
        <f t="shared" si="1681"/>
        <v>0</v>
      </c>
      <c r="L6008" s="37">
        <f t="shared" si="1682"/>
        <v>84.02</v>
      </c>
      <c r="M6008" s="37">
        <v>0</v>
      </c>
      <c r="N6008" s="37">
        <f t="shared" si="1683"/>
        <v>320</v>
      </c>
      <c r="O6008" s="37">
        <v>0</v>
      </c>
      <c r="P6008" s="37">
        <v>0</v>
      </c>
      <c r="Q6008" s="21">
        <f t="shared" si="1684"/>
        <v>39.790999999999997</v>
      </c>
      <c r="R6008" s="21">
        <f t="shared" si="1693"/>
        <v>250.41666666664463</v>
      </c>
      <c r="S6008" s="21">
        <f t="shared" si="1694"/>
        <v>5.0985966477227738</v>
      </c>
      <c r="T6008" s="21">
        <f t="shared" si="1685"/>
        <v>86.147999999999996</v>
      </c>
      <c r="U6008" s="37">
        <f>VLOOKUP(Time_Zone, 'LSTM LookUp'!$B$5:$D$8, 3, FALSE)</f>
        <v>-75</v>
      </c>
      <c r="V6008" s="21">
        <f t="shared" si="1695"/>
        <v>2.7078455108445723</v>
      </c>
      <c r="W6008" s="21">
        <f t="shared" si="1686"/>
        <v>146.82496137771113</v>
      </c>
      <c r="X6008" s="21">
        <f t="shared" si="1687"/>
        <v>-28.018516437634524</v>
      </c>
      <c r="Y6008" s="21">
        <f t="shared" si="1688"/>
        <v>291.9814835623655</v>
      </c>
      <c r="Z6008" s="21">
        <f t="shared" si="1696"/>
        <v>92.553030649831953</v>
      </c>
      <c r="AA6008" s="21">
        <f t="shared" si="1689"/>
        <v>0</v>
      </c>
      <c r="AB6008" s="21">
        <f t="shared" si="1690"/>
        <v>92.553030649831953</v>
      </c>
      <c r="AC6008" s="21">
        <f t="shared" si="1691"/>
        <v>84.02</v>
      </c>
      <c r="AD6008" s="21">
        <f t="shared" si="1697"/>
        <v>92.553030649831953</v>
      </c>
      <c r="AE6008" s="21" t="str">
        <f t="shared" si="1692"/>
        <v>9/7/11:00</v>
      </c>
    </row>
    <row r="6009" spans="2:31">
      <c r="B6009" s="37">
        <v>9</v>
      </c>
      <c r="C6009" s="38">
        <v>7</v>
      </c>
      <c r="D6009" s="39">
        <v>12</v>
      </c>
      <c r="E6009" s="17">
        <v>29.4</v>
      </c>
      <c r="F6009" s="17">
        <v>373</v>
      </c>
      <c r="G6009" s="17">
        <v>121</v>
      </c>
      <c r="H6009" s="37">
        <f t="shared" si="1680"/>
        <v>84.919999999999987</v>
      </c>
      <c r="I6009" s="37">
        <f>IF(H6009&lt;'Roof Calculator'!$G$8, 1, 0)</f>
        <v>0</v>
      </c>
      <c r="J6009" s="37">
        <f>IF(H6009&gt;='Roof Calculator'!$G$8, 1, 0)</f>
        <v>1</v>
      </c>
      <c r="K6009" s="37">
        <f t="shared" si="1681"/>
        <v>0</v>
      </c>
      <c r="L6009" s="37">
        <f t="shared" si="1682"/>
        <v>84.919999999999987</v>
      </c>
      <c r="M6009" s="37">
        <v>0</v>
      </c>
      <c r="N6009" s="37">
        <f t="shared" si="1683"/>
        <v>373</v>
      </c>
      <c r="O6009" s="37">
        <v>0</v>
      </c>
      <c r="P6009" s="37">
        <v>0</v>
      </c>
      <c r="Q6009" s="21">
        <f t="shared" si="1684"/>
        <v>39.790999999999997</v>
      </c>
      <c r="R6009" s="21">
        <f t="shared" si="1693"/>
        <v>250.45833333331129</v>
      </c>
      <c r="S6009" s="21">
        <f t="shared" si="1694"/>
        <v>5.0825911733420934</v>
      </c>
      <c r="T6009" s="21">
        <f t="shared" si="1685"/>
        <v>86.147999999999996</v>
      </c>
      <c r="U6009" s="37">
        <f>VLOOKUP(Time_Zone, 'LSTM LookUp'!$B$5:$D$8, 3, FALSE)</f>
        <v>-75</v>
      </c>
      <c r="V6009" s="21">
        <f t="shared" si="1695"/>
        <v>2.7228494296603456</v>
      </c>
      <c r="W6009" s="21">
        <f t="shared" si="1686"/>
        <v>161.8287123574151</v>
      </c>
      <c r="X6009" s="21">
        <f t="shared" si="1687"/>
        <v>-81.129929517335739</v>
      </c>
      <c r="Y6009" s="21">
        <f t="shared" si="1688"/>
        <v>291.87007048266423</v>
      </c>
      <c r="Z6009" s="21">
        <f t="shared" si="1696"/>
        <v>92.517714649465844</v>
      </c>
      <c r="AA6009" s="21">
        <f t="shared" si="1689"/>
        <v>0</v>
      </c>
      <c r="AB6009" s="21">
        <f t="shared" si="1690"/>
        <v>92.517714649465844</v>
      </c>
      <c r="AC6009" s="21">
        <f t="shared" si="1691"/>
        <v>84.919999999999987</v>
      </c>
      <c r="AD6009" s="21">
        <f t="shared" si="1697"/>
        <v>92.517714649465844</v>
      </c>
      <c r="AE6009" s="21" t="str">
        <f t="shared" si="1692"/>
        <v>9/7/12:00</v>
      </c>
    </row>
    <row r="6010" spans="2:31">
      <c r="B6010" s="37">
        <v>9</v>
      </c>
      <c r="C6010" s="38">
        <v>7</v>
      </c>
      <c r="D6010" s="39">
        <v>13</v>
      </c>
      <c r="E6010" s="17">
        <v>30</v>
      </c>
      <c r="F6010" s="17">
        <v>332</v>
      </c>
      <c r="G6010" s="17">
        <v>444</v>
      </c>
      <c r="H6010" s="37">
        <f t="shared" si="1680"/>
        <v>86</v>
      </c>
      <c r="I6010" s="37">
        <f>IF(H6010&lt;'Roof Calculator'!$G$8, 1, 0)</f>
        <v>0</v>
      </c>
      <c r="J6010" s="37">
        <f>IF(H6010&gt;='Roof Calculator'!$G$8, 1, 0)</f>
        <v>1</v>
      </c>
      <c r="K6010" s="37">
        <f t="shared" si="1681"/>
        <v>0</v>
      </c>
      <c r="L6010" s="37">
        <f t="shared" si="1682"/>
        <v>86</v>
      </c>
      <c r="M6010" s="37">
        <v>0</v>
      </c>
      <c r="N6010" s="37">
        <f t="shared" si="1683"/>
        <v>332</v>
      </c>
      <c r="O6010" s="37">
        <v>0</v>
      </c>
      <c r="P6010" s="37">
        <v>0</v>
      </c>
      <c r="Q6010" s="21">
        <f t="shared" si="1684"/>
        <v>39.790999999999997</v>
      </c>
      <c r="R6010" s="21">
        <f t="shared" si="1693"/>
        <v>250.49999999997794</v>
      </c>
      <c r="S6010" s="21">
        <f t="shared" si="1694"/>
        <v>5.0665834750128651</v>
      </c>
      <c r="T6010" s="21">
        <f t="shared" si="1685"/>
        <v>86.147999999999996</v>
      </c>
      <c r="U6010" s="37">
        <f>VLOOKUP(Time_Zone, 'LSTM LookUp'!$B$5:$D$8, 3, FALSE)</f>
        <v>-75</v>
      </c>
      <c r="V6010" s="21">
        <f t="shared" si="1695"/>
        <v>2.7378585599097205</v>
      </c>
      <c r="W6010" s="21">
        <f t="shared" si="1686"/>
        <v>176.83246463997739</v>
      </c>
      <c r="X6010" s="21">
        <f t="shared" si="1687"/>
        <v>-314.21563919527512</v>
      </c>
      <c r="Y6010" s="21">
        <f t="shared" si="1688"/>
        <v>17.784360804724884</v>
      </c>
      <c r="Z6010" s="21">
        <f t="shared" si="1696"/>
        <v>5.637331760100456</v>
      </c>
      <c r="AA6010" s="21">
        <f t="shared" si="1689"/>
        <v>0</v>
      </c>
      <c r="AB6010" s="21">
        <f t="shared" si="1690"/>
        <v>5.637331760100456</v>
      </c>
      <c r="AC6010" s="21">
        <f t="shared" si="1691"/>
        <v>86</v>
      </c>
      <c r="AD6010" s="21">
        <f t="shared" si="1697"/>
        <v>5.637331760100456</v>
      </c>
      <c r="AE6010" s="21" t="str">
        <f t="shared" si="1692"/>
        <v>9/7/13:00</v>
      </c>
    </row>
    <row r="6011" spans="2:31">
      <c r="B6011" s="37">
        <v>9</v>
      </c>
      <c r="C6011" s="38">
        <v>7</v>
      </c>
      <c r="D6011" s="39">
        <v>14</v>
      </c>
      <c r="E6011" s="17">
        <v>31.1</v>
      </c>
      <c r="F6011" s="17">
        <v>322</v>
      </c>
      <c r="G6011" s="17">
        <v>48</v>
      </c>
      <c r="H6011" s="37">
        <f t="shared" si="1680"/>
        <v>87.98</v>
      </c>
      <c r="I6011" s="37">
        <f>IF(H6011&lt;'Roof Calculator'!$G$8, 1, 0)</f>
        <v>0</v>
      </c>
      <c r="J6011" s="37">
        <f>IF(H6011&gt;='Roof Calculator'!$G$8, 1, 0)</f>
        <v>1</v>
      </c>
      <c r="K6011" s="37">
        <f t="shared" si="1681"/>
        <v>0</v>
      </c>
      <c r="L6011" s="37">
        <f t="shared" si="1682"/>
        <v>87.98</v>
      </c>
      <c r="M6011" s="37">
        <v>0</v>
      </c>
      <c r="N6011" s="37">
        <f t="shared" si="1683"/>
        <v>322</v>
      </c>
      <c r="O6011" s="37">
        <v>0</v>
      </c>
      <c r="P6011" s="37">
        <v>0</v>
      </c>
      <c r="Q6011" s="21">
        <f t="shared" si="1684"/>
        <v>39.790999999999997</v>
      </c>
      <c r="R6011" s="21">
        <f t="shared" si="1693"/>
        <v>250.5416666666446</v>
      </c>
      <c r="S6011" s="21">
        <f t="shared" si="1694"/>
        <v>5.0505735598861703</v>
      </c>
      <c r="T6011" s="21">
        <f t="shared" si="1685"/>
        <v>86.147999999999996</v>
      </c>
      <c r="U6011" s="37">
        <f>VLOOKUP(Time_Zone, 'LSTM LookUp'!$B$5:$D$8, 3, FALSE)</f>
        <v>-75</v>
      </c>
      <c r="V6011" s="21">
        <f t="shared" si="1695"/>
        <v>2.7528728741780633</v>
      </c>
      <c r="W6011" s="21">
        <f t="shared" si="1686"/>
        <v>191.8362182185445</v>
      </c>
      <c r="X6011" s="21">
        <f t="shared" si="1687"/>
        <v>-33.25369264403858</v>
      </c>
      <c r="Y6011" s="21">
        <f t="shared" si="1688"/>
        <v>288.74630735596145</v>
      </c>
      <c r="Z6011" s="21">
        <f t="shared" si="1696"/>
        <v>91.527536296780056</v>
      </c>
      <c r="AA6011" s="21">
        <f t="shared" si="1689"/>
        <v>0</v>
      </c>
      <c r="AB6011" s="21">
        <f t="shared" si="1690"/>
        <v>91.527536296780056</v>
      </c>
      <c r="AC6011" s="21">
        <f t="shared" si="1691"/>
        <v>87.98</v>
      </c>
      <c r="AD6011" s="21">
        <f t="shared" si="1697"/>
        <v>91.527536296780056</v>
      </c>
      <c r="AE6011" s="21" t="str">
        <f t="shared" si="1692"/>
        <v>9/7/14:00</v>
      </c>
    </row>
    <row r="6012" spans="2:31">
      <c r="B6012" s="37">
        <v>9</v>
      </c>
      <c r="C6012" s="38">
        <v>7</v>
      </c>
      <c r="D6012" s="39">
        <v>15</v>
      </c>
      <c r="E6012" s="17">
        <v>31.1</v>
      </c>
      <c r="F6012" s="17">
        <v>341</v>
      </c>
      <c r="G6012" s="17">
        <v>149</v>
      </c>
      <c r="H6012" s="37">
        <f t="shared" si="1680"/>
        <v>87.98</v>
      </c>
      <c r="I6012" s="37">
        <f>IF(H6012&lt;'Roof Calculator'!$G$8, 1, 0)</f>
        <v>0</v>
      </c>
      <c r="J6012" s="37">
        <f>IF(H6012&gt;='Roof Calculator'!$G$8, 1, 0)</f>
        <v>1</v>
      </c>
      <c r="K6012" s="37">
        <f t="shared" si="1681"/>
        <v>0</v>
      </c>
      <c r="L6012" s="37">
        <f t="shared" si="1682"/>
        <v>87.98</v>
      </c>
      <c r="M6012" s="37">
        <v>0</v>
      </c>
      <c r="N6012" s="37">
        <f t="shared" si="1683"/>
        <v>341</v>
      </c>
      <c r="O6012" s="37">
        <v>0</v>
      </c>
      <c r="P6012" s="37">
        <v>0</v>
      </c>
      <c r="Q6012" s="21">
        <f t="shared" si="1684"/>
        <v>39.790999999999997</v>
      </c>
      <c r="R6012" s="21">
        <f t="shared" si="1693"/>
        <v>250.58333333331126</v>
      </c>
      <c r="S6012" s="21">
        <f t="shared" si="1694"/>
        <v>5.034561435112642</v>
      </c>
      <c r="T6012" s="21">
        <f t="shared" si="1685"/>
        <v>86.147999999999996</v>
      </c>
      <c r="U6012" s="37">
        <f>VLOOKUP(Time_Zone, 'LSTM LookUp'!$B$5:$D$8, 3, FALSE)</f>
        <v>-75</v>
      </c>
      <c r="V6012" s="21">
        <f t="shared" si="1695"/>
        <v>2.767892345034535</v>
      </c>
      <c r="W6012" s="21">
        <f t="shared" si="1686"/>
        <v>206.83997308625865</v>
      </c>
      <c r="X6012" s="21">
        <f t="shared" si="1687"/>
        <v>-93.392969162372339</v>
      </c>
      <c r="Y6012" s="21">
        <f t="shared" si="1688"/>
        <v>247.60703083762766</v>
      </c>
      <c r="Z6012" s="21">
        <f t="shared" si="1696"/>
        <v>78.487104163692464</v>
      </c>
      <c r="AA6012" s="21">
        <f t="shared" si="1689"/>
        <v>0</v>
      </c>
      <c r="AB6012" s="21">
        <f t="shared" si="1690"/>
        <v>78.487104163692464</v>
      </c>
      <c r="AC6012" s="21">
        <f t="shared" si="1691"/>
        <v>87.98</v>
      </c>
      <c r="AD6012" s="21">
        <f t="shared" si="1697"/>
        <v>78.487104163692464</v>
      </c>
      <c r="AE6012" s="21" t="str">
        <f t="shared" si="1692"/>
        <v>9/7/15:00</v>
      </c>
    </row>
    <row r="6013" spans="2:31">
      <c r="B6013" s="37">
        <v>9</v>
      </c>
      <c r="C6013" s="38">
        <v>7</v>
      </c>
      <c r="D6013" s="39">
        <v>16</v>
      </c>
      <c r="E6013" s="17">
        <v>27.8</v>
      </c>
      <c r="F6013" s="17">
        <v>242</v>
      </c>
      <c r="G6013" s="17">
        <v>462</v>
      </c>
      <c r="H6013" s="37">
        <f t="shared" si="1680"/>
        <v>82.04</v>
      </c>
      <c r="I6013" s="37">
        <f>IF(H6013&lt;'Roof Calculator'!$G$8, 1, 0)</f>
        <v>0</v>
      </c>
      <c r="J6013" s="37">
        <f>IF(H6013&gt;='Roof Calculator'!$G$8, 1, 0)</f>
        <v>1</v>
      </c>
      <c r="K6013" s="37">
        <f t="shared" si="1681"/>
        <v>0</v>
      </c>
      <c r="L6013" s="37">
        <f t="shared" si="1682"/>
        <v>82.04</v>
      </c>
      <c r="M6013" s="37">
        <v>0</v>
      </c>
      <c r="N6013" s="37">
        <f t="shared" si="1683"/>
        <v>242</v>
      </c>
      <c r="O6013" s="37">
        <v>0</v>
      </c>
      <c r="P6013" s="37">
        <v>0</v>
      </c>
      <c r="Q6013" s="21">
        <f t="shared" si="1684"/>
        <v>39.790999999999997</v>
      </c>
      <c r="R6013" s="21">
        <f t="shared" si="1693"/>
        <v>250.62499999997792</v>
      </c>
      <c r="S6013" s="21">
        <f t="shared" si="1694"/>
        <v>5.0185471078425374</v>
      </c>
      <c r="T6013" s="21">
        <f t="shared" si="1685"/>
        <v>86.147999999999996</v>
      </c>
      <c r="U6013" s="37">
        <f>VLOOKUP(Time_Zone, 'LSTM LookUp'!$B$5:$D$8, 3, FALSE)</f>
        <v>-75</v>
      </c>
      <c r="V6013" s="21">
        <f t="shared" si="1695"/>
        <v>2.7829169450320999</v>
      </c>
      <c r="W6013" s="21">
        <f t="shared" si="1686"/>
        <v>221.84372923625801</v>
      </c>
      <c r="X6013" s="21">
        <f t="shared" si="1687"/>
        <v>-237.57948787874861</v>
      </c>
      <c r="Y6013" s="21">
        <f t="shared" si="1688"/>
        <v>4.4205121212513916</v>
      </c>
      <c r="Z6013" s="21">
        <f t="shared" si="1696"/>
        <v>1.40122513542454</v>
      </c>
      <c r="AA6013" s="21">
        <f t="shared" si="1689"/>
        <v>0</v>
      </c>
      <c r="AB6013" s="21">
        <f t="shared" si="1690"/>
        <v>1.40122513542454</v>
      </c>
      <c r="AC6013" s="21">
        <f t="shared" si="1691"/>
        <v>82.04</v>
      </c>
      <c r="AD6013" s="21">
        <f t="shared" si="1697"/>
        <v>1.40122513542454</v>
      </c>
      <c r="AE6013" s="21" t="str">
        <f t="shared" si="1692"/>
        <v>9/7/16:00</v>
      </c>
    </row>
    <row r="6014" spans="2:31">
      <c r="B6014" s="37">
        <v>9</v>
      </c>
      <c r="C6014" s="38">
        <v>7</v>
      </c>
      <c r="D6014" s="39">
        <v>17</v>
      </c>
      <c r="E6014" s="17">
        <v>23.9</v>
      </c>
      <c r="F6014" s="17">
        <v>159</v>
      </c>
      <c r="G6014" s="17">
        <v>6</v>
      </c>
      <c r="H6014" s="37">
        <f t="shared" si="1680"/>
        <v>75.02</v>
      </c>
      <c r="I6014" s="37">
        <f>IF(H6014&lt;'Roof Calculator'!$G$8, 1, 0)</f>
        <v>0</v>
      </c>
      <c r="J6014" s="37">
        <f>IF(H6014&gt;='Roof Calculator'!$G$8, 1, 0)</f>
        <v>1</v>
      </c>
      <c r="K6014" s="37">
        <f t="shared" si="1681"/>
        <v>0</v>
      </c>
      <c r="L6014" s="37">
        <f t="shared" si="1682"/>
        <v>75.02</v>
      </c>
      <c r="M6014" s="37">
        <v>0</v>
      </c>
      <c r="N6014" s="37">
        <f t="shared" si="1683"/>
        <v>159</v>
      </c>
      <c r="O6014" s="37">
        <v>0</v>
      </c>
      <c r="P6014" s="37">
        <v>0</v>
      </c>
      <c r="Q6014" s="21">
        <f t="shared" si="1684"/>
        <v>39.790999999999997</v>
      </c>
      <c r="R6014" s="21">
        <f t="shared" si="1693"/>
        <v>250.66666666664457</v>
      </c>
      <c r="S6014" s="21">
        <f t="shared" si="1694"/>
        <v>5.0025305852257116</v>
      </c>
      <c r="T6014" s="21">
        <f t="shared" si="1685"/>
        <v>86.147999999999996</v>
      </c>
      <c r="U6014" s="37">
        <f>VLOOKUP(Time_Zone, 'LSTM LookUp'!$B$5:$D$8, 3, FALSE)</f>
        <v>-75</v>
      </c>
      <c r="V6014" s="21">
        <f t="shared" si="1695"/>
        <v>2.7979466467075769</v>
      </c>
      <c r="W6014" s="21">
        <f t="shared" si="1686"/>
        <v>236.84748666167692</v>
      </c>
      <c r="X6014" s="21">
        <f t="shared" si="1687"/>
        <v>-2.1767899437455678</v>
      </c>
      <c r="Y6014" s="21">
        <f t="shared" si="1688"/>
        <v>156.82321005625442</v>
      </c>
      <c r="Z6014" s="21">
        <f t="shared" si="1696"/>
        <v>49.710218572272403</v>
      </c>
      <c r="AA6014" s="21">
        <f t="shared" si="1689"/>
        <v>0</v>
      </c>
      <c r="AB6014" s="21">
        <f t="shared" si="1690"/>
        <v>49.710218572272403</v>
      </c>
      <c r="AC6014" s="21">
        <f t="shared" si="1691"/>
        <v>75.02</v>
      </c>
      <c r="AD6014" s="21">
        <f t="shared" si="1697"/>
        <v>49.710218572272403</v>
      </c>
      <c r="AE6014" s="21" t="str">
        <f t="shared" si="1692"/>
        <v>9/7/17:00</v>
      </c>
    </row>
    <row r="6015" spans="2:31">
      <c r="B6015" s="37">
        <v>9</v>
      </c>
      <c r="C6015" s="38">
        <v>7</v>
      </c>
      <c r="D6015" s="39">
        <v>18</v>
      </c>
      <c r="E6015" s="17">
        <v>20.6</v>
      </c>
      <c r="F6015" s="17">
        <v>39</v>
      </c>
      <c r="G6015" s="17">
        <v>0</v>
      </c>
      <c r="H6015" s="37">
        <f t="shared" si="1680"/>
        <v>69.08</v>
      </c>
      <c r="I6015" s="37">
        <f>IF(H6015&lt;'Roof Calculator'!$G$8, 1, 0)</f>
        <v>0</v>
      </c>
      <c r="J6015" s="37">
        <f>IF(H6015&gt;='Roof Calculator'!$G$8, 1, 0)</f>
        <v>1</v>
      </c>
      <c r="K6015" s="37">
        <f t="shared" si="1681"/>
        <v>0</v>
      </c>
      <c r="L6015" s="37">
        <f t="shared" si="1682"/>
        <v>69.08</v>
      </c>
      <c r="M6015" s="37">
        <v>0</v>
      </c>
      <c r="N6015" s="37">
        <f t="shared" si="1683"/>
        <v>39</v>
      </c>
      <c r="O6015" s="37">
        <v>0</v>
      </c>
      <c r="P6015" s="37">
        <v>0</v>
      </c>
      <c r="Q6015" s="21">
        <f t="shared" si="1684"/>
        <v>39.790999999999997</v>
      </c>
      <c r="R6015" s="21">
        <f t="shared" si="1693"/>
        <v>250.70833333331123</v>
      </c>
      <c r="S6015" s="21">
        <f t="shared" si="1694"/>
        <v>4.9865118744115611</v>
      </c>
      <c r="T6015" s="21">
        <f t="shared" si="1685"/>
        <v>86.147999999999996</v>
      </c>
      <c r="U6015" s="37">
        <f>VLOOKUP(Time_Zone, 'LSTM LookUp'!$B$5:$D$8, 3, FALSE)</f>
        <v>-75</v>
      </c>
      <c r="V6015" s="21">
        <f t="shared" si="1695"/>
        <v>2.8129814225817737</v>
      </c>
      <c r="W6015" s="21">
        <f t="shared" si="1686"/>
        <v>251.85124535564543</v>
      </c>
      <c r="X6015" s="21">
        <f t="shared" si="1687"/>
        <v>0</v>
      </c>
      <c r="Y6015" s="21">
        <f t="shared" si="1688"/>
        <v>39</v>
      </c>
      <c r="Z6015" s="21">
        <f t="shared" si="1696"/>
        <v>12.362318840579711</v>
      </c>
      <c r="AA6015" s="21">
        <f t="shared" si="1689"/>
        <v>0</v>
      </c>
      <c r="AB6015" s="21">
        <f t="shared" si="1690"/>
        <v>12.362318840579711</v>
      </c>
      <c r="AC6015" s="21">
        <f t="shared" si="1691"/>
        <v>69.08</v>
      </c>
      <c r="AD6015" s="21">
        <f t="shared" si="1697"/>
        <v>12.362318840579711</v>
      </c>
      <c r="AE6015" s="21" t="str">
        <f t="shared" si="1692"/>
        <v>9/7/18:00</v>
      </c>
    </row>
    <row r="6016" spans="2:31">
      <c r="B6016" s="37">
        <v>9</v>
      </c>
      <c r="C6016" s="38">
        <v>7</v>
      </c>
      <c r="D6016" s="39">
        <v>19</v>
      </c>
      <c r="E6016" s="17">
        <v>21.1</v>
      </c>
      <c r="F6016" s="17">
        <v>10</v>
      </c>
      <c r="G6016" s="17">
        <v>0</v>
      </c>
      <c r="H6016" s="37">
        <f t="shared" si="1680"/>
        <v>69.98</v>
      </c>
      <c r="I6016" s="37">
        <f>IF(H6016&lt;'Roof Calculator'!$G$8, 1, 0)</f>
        <v>0</v>
      </c>
      <c r="J6016" s="37">
        <f>IF(H6016&gt;='Roof Calculator'!$G$8, 1, 0)</f>
        <v>1</v>
      </c>
      <c r="K6016" s="37">
        <f t="shared" si="1681"/>
        <v>0</v>
      </c>
      <c r="L6016" s="37">
        <f t="shared" si="1682"/>
        <v>69.98</v>
      </c>
      <c r="M6016" s="37">
        <v>0</v>
      </c>
      <c r="N6016" s="37">
        <f t="shared" si="1683"/>
        <v>10</v>
      </c>
      <c r="O6016" s="37">
        <v>0</v>
      </c>
      <c r="P6016" s="37">
        <v>0</v>
      </c>
      <c r="Q6016" s="21">
        <f t="shared" si="1684"/>
        <v>39.790999999999997</v>
      </c>
      <c r="R6016" s="21">
        <f t="shared" si="1693"/>
        <v>250.74999999997789</v>
      </c>
      <c r="S6016" s="21">
        <f t="shared" si="1694"/>
        <v>4.9704909825491059</v>
      </c>
      <c r="T6016" s="21">
        <f t="shared" si="1685"/>
        <v>86.147999999999996</v>
      </c>
      <c r="U6016" s="37">
        <f>VLOOKUP(Time_Zone, 'LSTM LookUp'!$B$5:$D$8, 3, FALSE)</f>
        <v>-75</v>
      </c>
      <c r="V6016" s="21">
        <f t="shared" si="1695"/>
        <v>2.8280212451594484</v>
      </c>
      <c r="W6016" s="21">
        <f t="shared" si="1686"/>
        <v>266.85500531128986</v>
      </c>
      <c r="X6016" s="21">
        <f t="shared" si="1687"/>
        <v>0</v>
      </c>
      <c r="Y6016" s="21">
        <f t="shared" si="1688"/>
        <v>10</v>
      </c>
      <c r="Z6016" s="21">
        <f t="shared" si="1696"/>
        <v>3.1698253437383874</v>
      </c>
      <c r="AA6016" s="21">
        <f t="shared" si="1689"/>
        <v>0</v>
      </c>
      <c r="AB6016" s="21">
        <f t="shared" si="1690"/>
        <v>3.1698253437383874</v>
      </c>
      <c r="AC6016" s="21">
        <f t="shared" si="1691"/>
        <v>69.98</v>
      </c>
      <c r="AD6016" s="21">
        <f t="shared" si="1697"/>
        <v>3.1698253437383874</v>
      </c>
      <c r="AE6016" s="21" t="str">
        <f t="shared" si="1692"/>
        <v>9/7/19:00</v>
      </c>
    </row>
    <row r="6017" spans="2:31">
      <c r="B6017" s="37">
        <v>9</v>
      </c>
      <c r="C6017" s="38">
        <v>7</v>
      </c>
      <c r="D6017" s="39">
        <v>20</v>
      </c>
      <c r="E6017" s="17">
        <v>21.1</v>
      </c>
      <c r="F6017" s="17">
        <v>0</v>
      </c>
      <c r="G6017" s="17">
        <v>0</v>
      </c>
      <c r="H6017" s="37">
        <f t="shared" si="1680"/>
        <v>69.98</v>
      </c>
      <c r="I6017" s="37">
        <f>IF(H6017&lt;'Roof Calculator'!$G$8, 1, 0)</f>
        <v>0</v>
      </c>
      <c r="J6017" s="37">
        <f>IF(H6017&gt;='Roof Calculator'!$G$8, 1, 0)</f>
        <v>1</v>
      </c>
      <c r="K6017" s="37">
        <f t="shared" si="1681"/>
        <v>0</v>
      </c>
      <c r="L6017" s="37">
        <f t="shared" si="1682"/>
        <v>69.98</v>
      </c>
      <c r="M6017" s="37">
        <v>0</v>
      </c>
      <c r="N6017" s="37">
        <f t="shared" si="1683"/>
        <v>0</v>
      </c>
      <c r="O6017" s="37">
        <v>0</v>
      </c>
      <c r="P6017" s="37">
        <v>0</v>
      </c>
      <c r="Q6017" s="21">
        <f t="shared" si="1684"/>
        <v>39.790999999999997</v>
      </c>
      <c r="R6017" s="21">
        <f t="shared" si="1693"/>
        <v>250.79166666664455</v>
      </c>
      <c r="S6017" s="21">
        <f t="shared" si="1694"/>
        <v>4.9544679167869816</v>
      </c>
      <c r="T6017" s="21">
        <f t="shared" si="1685"/>
        <v>86.147999999999996</v>
      </c>
      <c r="U6017" s="37">
        <f>VLOOKUP(Time_Zone, 'LSTM LookUp'!$B$5:$D$8, 3, FALSE)</f>
        <v>-75</v>
      </c>
      <c r="V6017" s="21">
        <f t="shared" si="1695"/>
        <v>2.8430660869293858</v>
      </c>
      <c r="W6017" s="21">
        <f t="shared" si="1686"/>
        <v>281.85876652173232</v>
      </c>
      <c r="X6017" s="21">
        <f t="shared" si="1687"/>
        <v>0</v>
      </c>
      <c r="Y6017" s="21">
        <f t="shared" si="1688"/>
        <v>0</v>
      </c>
      <c r="Z6017" s="21">
        <f t="shared" si="1696"/>
        <v>0</v>
      </c>
      <c r="AA6017" s="21">
        <f t="shared" si="1689"/>
        <v>0</v>
      </c>
      <c r="AB6017" s="21">
        <f t="shared" si="1690"/>
        <v>0</v>
      </c>
      <c r="AC6017" s="21">
        <f t="shared" si="1691"/>
        <v>69.98</v>
      </c>
      <c r="AD6017" s="21">
        <f t="shared" si="1697"/>
        <v>0</v>
      </c>
      <c r="AE6017" s="21" t="str">
        <f t="shared" si="1692"/>
        <v>9/7/20:00</v>
      </c>
    </row>
    <row r="6018" spans="2:31">
      <c r="B6018" s="37">
        <v>9</v>
      </c>
      <c r="C6018" s="38">
        <v>7</v>
      </c>
      <c r="D6018" s="39">
        <v>21</v>
      </c>
      <c r="E6018" s="17">
        <v>21.1</v>
      </c>
      <c r="F6018" s="17">
        <v>0</v>
      </c>
      <c r="G6018" s="17">
        <v>0</v>
      </c>
      <c r="H6018" s="37">
        <f t="shared" si="1680"/>
        <v>69.98</v>
      </c>
      <c r="I6018" s="37">
        <f>IF(H6018&lt;'Roof Calculator'!$G$8, 1, 0)</f>
        <v>0</v>
      </c>
      <c r="J6018" s="37">
        <f>IF(H6018&gt;='Roof Calculator'!$G$8, 1, 0)</f>
        <v>1</v>
      </c>
      <c r="K6018" s="37">
        <f t="shared" si="1681"/>
        <v>0</v>
      </c>
      <c r="L6018" s="37">
        <f t="shared" si="1682"/>
        <v>69.98</v>
      </c>
      <c r="M6018" s="37">
        <v>0</v>
      </c>
      <c r="N6018" s="37">
        <f t="shared" si="1683"/>
        <v>0</v>
      </c>
      <c r="O6018" s="37">
        <v>0</v>
      </c>
      <c r="P6018" s="37">
        <v>0</v>
      </c>
      <c r="Q6018" s="21">
        <f t="shared" si="1684"/>
        <v>39.790999999999997</v>
      </c>
      <c r="R6018" s="21">
        <f t="shared" si="1693"/>
        <v>250.8333333333112</v>
      </c>
      <c r="S6018" s="21">
        <f t="shared" si="1694"/>
        <v>4.938442684273376</v>
      </c>
      <c r="T6018" s="21">
        <f t="shared" si="1685"/>
        <v>86.147999999999996</v>
      </c>
      <c r="U6018" s="37">
        <f>VLOOKUP(Time_Zone, 'LSTM LookUp'!$B$5:$D$8, 3, FALSE)</f>
        <v>-75</v>
      </c>
      <c r="V6018" s="21">
        <f t="shared" si="1695"/>
        <v>2.858115920364495</v>
      </c>
      <c r="W6018" s="21">
        <f t="shared" si="1686"/>
        <v>296.86252898009116</v>
      </c>
      <c r="X6018" s="21">
        <f t="shared" si="1687"/>
        <v>0</v>
      </c>
      <c r="Y6018" s="21">
        <f t="shared" si="1688"/>
        <v>0</v>
      </c>
      <c r="Z6018" s="21">
        <f t="shared" si="1696"/>
        <v>0</v>
      </c>
      <c r="AA6018" s="21">
        <f t="shared" si="1689"/>
        <v>0</v>
      </c>
      <c r="AB6018" s="21">
        <f t="shared" si="1690"/>
        <v>0</v>
      </c>
      <c r="AC6018" s="21">
        <f t="shared" si="1691"/>
        <v>69.98</v>
      </c>
      <c r="AD6018" s="21">
        <f t="shared" si="1697"/>
        <v>0</v>
      </c>
      <c r="AE6018" s="21" t="str">
        <f t="shared" si="1692"/>
        <v>9/7/21:00</v>
      </c>
    </row>
    <row r="6019" spans="2:31">
      <c r="B6019" s="37">
        <v>9</v>
      </c>
      <c r="C6019" s="38">
        <v>7</v>
      </c>
      <c r="D6019" s="39">
        <v>22</v>
      </c>
      <c r="E6019" s="17">
        <v>21.1</v>
      </c>
      <c r="F6019" s="17">
        <v>0</v>
      </c>
      <c r="G6019" s="17">
        <v>0</v>
      </c>
      <c r="H6019" s="37">
        <f t="shared" si="1680"/>
        <v>69.98</v>
      </c>
      <c r="I6019" s="37">
        <f>IF(H6019&lt;'Roof Calculator'!$G$8, 1, 0)</f>
        <v>0</v>
      </c>
      <c r="J6019" s="37">
        <f>IF(H6019&gt;='Roof Calculator'!$G$8, 1, 0)</f>
        <v>1</v>
      </c>
      <c r="K6019" s="37">
        <f t="shared" si="1681"/>
        <v>0</v>
      </c>
      <c r="L6019" s="37">
        <f t="shared" si="1682"/>
        <v>69.98</v>
      </c>
      <c r="M6019" s="37">
        <v>0</v>
      </c>
      <c r="N6019" s="37">
        <f t="shared" si="1683"/>
        <v>0</v>
      </c>
      <c r="O6019" s="37">
        <v>0</v>
      </c>
      <c r="P6019" s="37">
        <v>0</v>
      </c>
      <c r="Q6019" s="21">
        <f t="shared" si="1684"/>
        <v>39.790999999999997</v>
      </c>
      <c r="R6019" s="21">
        <f t="shared" si="1693"/>
        <v>250.87499999997786</v>
      </c>
      <c r="S6019" s="21">
        <f t="shared" si="1694"/>
        <v>4.9224152921561108</v>
      </c>
      <c r="T6019" s="21">
        <f t="shared" si="1685"/>
        <v>86.147999999999996</v>
      </c>
      <c r="U6019" s="37">
        <f>VLOOKUP(Time_Zone, 'LSTM LookUp'!$B$5:$D$8, 3, FALSE)</f>
        <v>-75</v>
      </c>
      <c r="V6019" s="21">
        <f t="shared" si="1695"/>
        <v>2.8731707179218073</v>
      </c>
      <c r="W6019" s="21">
        <f t="shared" si="1686"/>
        <v>311.86629267948041</v>
      </c>
      <c r="X6019" s="21">
        <f t="shared" si="1687"/>
        <v>0</v>
      </c>
      <c r="Y6019" s="21">
        <f t="shared" si="1688"/>
        <v>0</v>
      </c>
      <c r="Z6019" s="21">
        <f t="shared" si="1696"/>
        <v>0</v>
      </c>
      <c r="AA6019" s="21">
        <f t="shared" si="1689"/>
        <v>0</v>
      </c>
      <c r="AB6019" s="21">
        <f t="shared" si="1690"/>
        <v>0</v>
      </c>
      <c r="AC6019" s="21">
        <f t="shared" si="1691"/>
        <v>69.98</v>
      </c>
      <c r="AD6019" s="21">
        <f t="shared" si="1697"/>
        <v>0</v>
      </c>
      <c r="AE6019" s="21" t="str">
        <f t="shared" si="1692"/>
        <v>9/7/22:00</v>
      </c>
    </row>
    <row r="6020" spans="2:31">
      <c r="B6020" s="37">
        <v>9</v>
      </c>
      <c r="C6020" s="38">
        <v>7</v>
      </c>
      <c r="D6020" s="39">
        <v>23</v>
      </c>
      <c r="E6020" s="17">
        <v>21.1</v>
      </c>
      <c r="F6020" s="17">
        <v>0</v>
      </c>
      <c r="G6020" s="17">
        <v>0</v>
      </c>
      <c r="H6020" s="37">
        <f t="shared" si="1680"/>
        <v>69.98</v>
      </c>
      <c r="I6020" s="37">
        <f>IF(H6020&lt;'Roof Calculator'!$G$8, 1, 0)</f>
        <v>0</v>
      </c>
      <c r="J6020" s="37">
        <f>IF(H6020&gt;='Roof Calculator'!$G$8, 1, 0)</f>
        <v>1</v>
      </c>
      <c r="K6020" s="37">
        <f t="shared" si="1681"/>
        <v>0</v>
      </c>
      <c r="L6020" s="37">
        <f t="shared" si="1682"/>
        <v>69.98</v>
      </c>
      <c r="M6020" s="37">
        <v>0</v>
      </c>
      <c r="N6020" s="37">
        <f t="shared" si="1683"/>
        <v>0</v>
      </c>
      <c r="O6020" s="37">
        <v>0</v>
      </c>
      <c r="P6020" s="37">
        <v>0</v>
      </c>
      <c r="Q6020" s="21">
        <f t="shared" si="1684"/>
        <v>39.790999999999997</v>
      </c>
      <c r="R6020" s="21">
        <f t="shared" si="1693"/>
        <v>250.91666666664452</v>
      </c>
      <c r="S6020" s="21">
        <f t="shared" si="1694"/>
        <v>4.9063857475825685</v>
      </c>
      <c r="T6020" s="21">
        <f t="shared" si="1685"/>
        <v>86.147999999999996</v>
      </c>
      <c r="U6020" s="37">
        <f>VLOOKUP(Time_Zone, 'LSTM LookUp'!$B$5:$D$8, 3, FALSE)</f>
        <v>-75</v>
      </c>
      <c r="V6020" s="21">
        <f t="shared" si="1695"/>
        <v>2.8882304520425928</v>
      </c>
      <c r="W6020" s="21">
        <f t="shared" si="1686"/>
        <v>326.87005761301072</v>
      </c>
      <c r="X6020" s="21">
        <f t="shared" si="1687"/>
        <v>0</v>
      </c>
      <c r="Y6020" s="21">
        <f t="shared" si="1688"/>
        <v>0</v>
      </c>
      <c r="Z6020" s="21">
        <f t="shared" si="1696"/>
        <v>0</v>
      </c>
      <c r="AA6020" s="21">
        <f t="shared" si="1689"/>
        <v>0</v>
      </c>
      <c r="AB6020" s="21">
        <f t="shared" si="1690"/>
        <v>0</v>
      </c>
      <c r="AC6020" s="21">
        <f t="shared" si="1691"/>
        <v>69.98</v>
      </c>
      <c r="AD6020" s="21">
        <f t="shared" si="1697"/>
        <v>0</v>
      </c>
      <c r="AE6020" s="21" t="str">
        <f t="shared" si="1692"/>
        <v>9/7/23:00</v>
      </c>
    </row>
    <row r="6021" spans="2:31">
      <c r="B6021" s="37">
        <v>9</v>
      </c>
      <c r="C6021" s="38">
        <v>7</v>
      </c>
      <c r="D6021" s="39">
        <v>24</v>
      </c>
      <c r="E6021" s="17">
        <v>20.6</v>
      </c>
      <c r="F6021" s="17">
        <v>0</v>
      </c>
      <c r="G6021" s="17">
        <v>0</v>
      </c>
      <c r="H6021" s="37">
        <f t="shared" si="1680"/>
        <v>69.08</v>
      </c>
      <c r="I6021" s="37">
        <f>IF(H6021&lt;'Roof Calculator'!$G$8, 1, 0)</f>
        <v>0</v>
      </c>
      <c r="J6021" s="37">
        <f>IF(H6021&gt;='Roof Calculator'!$G$8, 1, 0)</f>
        <v>1</v>
      </c>
      <c r="K6021" s="37">
        <f t="shared" si="1681"/>
        <v>0</v>
      </c>
      <c r="L6021" s="37">
        <f t="shared" si="1682"/>
        <v>69.08</v>
      </c>
      <c r="M6021" s="37">
        <v>0</v>
      </c>
      <c r="N6021" s="37">
        <f t="shared" si="1683"/>
        <v>0</v>
      </c>
      <c r="O6021" s="37">
        <v>0</v>
      </c>
      <c r="P6021" s="37">
        <v>0</v>
      </c>
      <c r="Q6021" s="21">
        <f t="shared" si="1684"/>
        <v>39.790999999999997</v>
      </c>
      <c r="R6021" s="21">
        <f t="shared" si="1693"/>
        <v>250.95833333331117</v>
      </c>
      <c r="S6021" s="21">
        <f t="shared" si="1694"/>
        <v>4.8903540576997759</v>
      </c>
      <c r="T6021" s="21">
        <f t="shared" si="1685"/>
        <v>86.147999999999996</v>
      </c>
      <c r="U6021" s="37">
        <f>VLOOKUP(Time_Zone, 'LSTM LookUp'!$B$5:$D$8, 3, FALSE)</f>
        <v>-75</v>
      </c>
      <c r="V6021" s="21">
        <f t="shared" si="1695"/>
        <v>2.9032950951523318</v>
      </c>
      <c r="W6021" s="21">
        <f t="shared" si="1686"/>
        <v>341.87382377378805</v>
      </c>
      <c r="X6021" s="21">
        <f t="shared" si="1687"/>
        <v>0</v>
      </c>
      <c r="Y6021" s="21">
        <f t="shared" si="1688"/>
        <v>0</v>
      </c>
      <c r="Z6021" s="21">
        <f t="shared" si="1696"/>
        <v>0</v>
      </c>
      <c r="AA6021" s="21">
        <f t="shared" si="1689"/>
        <v>0</v>
      </c>
      <c r="AB6021" s="21">
        <f t="shared" si="1690"/>
        <v>0</v>
      </c>
      <c r="AC6021" s="21">
        <f t="shared" si="1691"/>
        <v>69.08</v>
      </c>
      <c r="AD6021" s="21">
        <f t="shared" si="1697"/>
        <v>0</v>
      </c>
      <c r="AE6021" s="21" t="str">
        <f t="shared" si="1692"/>
        <v>9/7/24:00</v>
      </c>
    </row>
    <row r="6022" spans="2:31">
      <c r="B6022" s="37">
        <v>9</v>
      </c>
      <c r="C6022" s="38">
        <v>8</v>
      </c>
      <c r="D6022" s="39">
        <v>1</v>
      </c>
      <c r="E6022" s="17">
        <v>20.6</v>
      </c>
      <c r="F6022" s="17">
        <v>0</v>
      </c>
      <c r="G6022" s="17">
        <v>0</v>
      </c>
      <c r="H6022" s="37">
        <f t="shared" si="1680"/>
        <v>69.08</v>
      </c>
      <c r="I6022" s="37">
        <f>IF(H6022&lt;'Roof Calculator'!$G$8, 1, 0)</f>
        <v>0</v>
      </c>
      <c r="J6022" s="37">
        <f>IF(H6022&gt;='Roof Calculator'!$G$8, 1, 0)</f>
        <v>1</v>
      </c>
      <c r="K6022" s="37">
        <f t="shared" si="1681"/>
        <v>0</v>
      </c>
      <c r="L6022" s="37">
        <f t="shared" si="1682"/>
        <v>69.08</v>
      </c>
      <c r="M6022" s="37">
        <v>0</v>
      </c>
      <c r="N6022" s="37">
        <f t="shared" si="1683"/>
        <v>0</v>
      </c>
      <c r="O6022" s="37">
        <v>0</v>
      </c>
      <c r="P6022" s="37">
        <v>0</v>
      </c>
      <c r="Q6022" s="21">
        <f t="shared" si="1684"/>
        <v>39.790999999999997</v>
      </c>
      <c r="R6022" s="21">
        <f t="shared" si="1693"/>
        <v>250.99999999997783</v>
      </c>
      <c r="S6022" s="21">
        <f t="shared" si="1694"/>
        <v>4.8743202296542867</v>
      </c>
      <c r="T6022" s="21">
        <f t="shared" si="1685"/>
        <v>86.147999999999996</v>
      </c>
      <c r="U6022" s="37">
        <f>VLOOKUP(Time_Zone, 'LSTM LookUp'!$B$5:$D$8, 3, FALSE)</f>
        <v>-75</v>
      </c>
      <c r="V6022" s="21">
        <f t="shared" si="1695"/>
        <v>2.9183646196608897</v>
      </c>
      <c r="W6022" s="21">
        <f t="shared" si="1686"/>
        <v>-3.1224088450847898</v>
      </c>
      <c r="X6022" s="21">
        <f t="shared" si="1687"/>
        <v>0</v>
      </c>
      <c r="Y6022" s="21">
        <f t="shared" si="1688"/>
        <v>0</v>
      </c>
      <c r="Z6022" s="21">
        <f t="shared" si="1696"/>
        <v>0</v>
      </c>
      <c r="AA6022" s="21">
        <f t="shared" si="1689"/>
        <v>0</v>
      </c>
      <c r="AB6022" s="21">
        <f t="shared" si="1690"/>
        <v>0</v>
      </c>
      <c r="AC6022" s="21">
        <f t="shared" si="1691"/>
        <v>69.08</v>
      </c>
      <c r="AD6022" s="21">
        <f t="shared" si="1697"/>
        <v>0</v>
      </c>
      <c r="AE6022" s="21" t="str">
        <f t="shared" si="1692"/>
        <v>9/8/1:00</v>
      </c>
    </row>
    <row r="6023" spans="2:31">
      <c r="B6023" s="37">
        <v>9</v>
      </c>
      <c r="C6023" s="38">
        <v>8</v>
      </c>
      <c r="D6023" s="39">
        <v>2</v>
      </c>
      <c r="E6023" s="17">
        <v>20</v>
      </c>
      <c r="F6023" s="17">
        <v>0</v>
      </c>
      <c r="G6023" s="17">
        <v>0</v>
      </c>
      <c r="H6023" s="37">
        <f t="shared" si="1680"/>
        <v>68</v>
      </c>
      <c r="I6023" s="37">
        <f>IF(H6023&lt;'Roof Calculator'!$G$8, 1, 0)</f>
        <v>0</v>
      </c>
      <c r="J6023" s="37">
        <f>IF(H6023&gt;='Roof Calculator'!$G$8, 1, 0)</f>
        <v>1</v>
      </c>
      <c r="K6023" s="37">
        <f t="shared" si="1681"/>
        <v>0</v>
      </c>
      <c r="L6023" s="37">
        <f t="shared" si="1682"/>
        <v>68</v>
      </c>
      <c r="M6023" s="37">
        <v>0</v>
      </c>
      <c r="N6023" s="37">
        <f t="shared" si="1683"/>
        <v>0</v>
      </c>
      <c r="O6023" s="37">
        <v>0</v>
      </c>
      <c r="P6023" s="37">
        <v>0</v>
      </c>
      <c r="Q6023" s="21">
        <f t="shared" si="1684"/>
        <v>39.790999999999997</v>
      </c>
      <c r="R6023" s="21">
        <f t="shared" si="1693"/>
        <v>251.04166666664449</v>
      </c>
      <c r="S6023" s="21">
        <f t="shared" si="1694"/>
        <v>4.8582842705923301</v>
      </c>
      <c r="T6023" s="21">
        <f t="shared" si="1685"/>
        <v>86.147999999999996</v>
      </c>
      <c r="U6023" s="37">
        <f>VLOOKUP(Time_Zone, 'LSTM LookUp'!$B$5:$D$8, 3, FALSE)</f>
        <v>-75</v>
      </c>
      <c r="V6023" s="21">
        <f t="shared" si="1695"/>
        <v>2.9334389979624338</v>
      </c>
      <c r="W6023" s="21">
        <f t="shared" si="1686"/>
        <v>11.881359749490601</v>
      </c>
      <c r="X6023" s="21">
        <f t="shared" si="1687"/>
        <v>0</v>
      </c>
      <c r="Y6023" s="21">
        <f t="shared" si="1688"/>
        <v>0</v>
      </c>
      <c r="Z6023" s="21">
        <f t="shared" si="1696"/>
        <v>0</v>
      </c>
      <c r="AA6023" s="21">
        <f t="shared" si="1689"/>
        <v>0</v>
      </c>
      <c r="AB6023" s="21">
        <f t="shared" si="1690"/>
        <v>0</v>
      </c>
      <c r="AC6023" s="21">
        <f t="shared" si="1691"/>
        <v>68</v>
      </c>
      <c r="AD6023" s="21">
        <f t="shared" si="1697"/>
        <v>0</v>
      </c>
      <c r="AE6023" s="21" t="str">
        <f t="shared" si="1692"/>
        <v>9/8/2:00</v>
      </c>
    </row>
    <row r="6024" spans="2:31">
      <c r="B6024" s="37">
        <v>9</v>
      </c>
      <c r="C6024" s="38">
        <v>8</v>
      </c>
      <c r="D6024" s="39">
        <v>3</v>
      </c>
      <c r="E6024" s="17">
        <v>20.6</v>
      </c>
      <c r="F6024" s="17">
        <v>0</v>
      </c>
      <c r="G6024" s="17">
        <v>0</v>
      </c>
      <c r="H6024" s="37">
        <f t="shared" si="1680"/>
        <v>69.08</v>
      </c>
      <c r="I6024" s="37">
        <f>IF(H6024&lt;'Roof Calculator'!$G$8, 1, 0)</f>
        <v>0</v>
      </c>
      <c r="J6024" s="37">
        <f>IF(H6024&gt;='Roof Calculator'!$G$8, 1, 0)</f>
        <v>1</v>
      </c>
      <c r="K6024" s="37">
        <f t="shared" si="1681"/>
        <v>0</v>
      </c>
      <c r="L6024" s="37">
        <f t="shared" si="1682"/>
        <v>69.08</v>
      </c>
      <c r="M6024" s="37">
        <v>0</v>
      </c>
      <c r="N6024" s="37">
        <f t="shared" si="1683"/>
        <v>0</v>
      </c>
      <c r="O6024" s="37">
        <v>0</v>
      </c>
      <c r="P6024" s="37">
        <v>0</v>
      </c>
      <c r="Q6024" s="21">
        <f t="shared" si="1684"/>
        <v>39.790999999999997</v>
      </c>
      <c r="R6024" s="21">
        <f t="shared" si="1693"/>
        <v>251.08333333331115</v>
      </c>
      <c r="S6024" s="21">
        <f t="shared" si="1694"/>
        <v>4.8422461876596774</v>
      </c>
      <c r="T6024" s="21">
        <f t="shared" si="1685"/>
        <v>86.147999999999996</v>
      </c>
      <c r="U6024" s="37">
        <f>VLOOKUP(Time_Zone, 'LSTM LookUp'!$B$5:$D$8, 3, FALSE)</f>
        <v>-75</v>
      </c>
      <c r="V6024" s="21">
        <f t="shared" si="1695"/>
        <v>2.9485182024356025</v>
      </c>
      <c r="W6024" s="21">
        <f t="shared" si="1686"/>
        <v>26.885129550608884</v>
      </c>
      <c r="X6024" s="21">
        <f t="shared" si="1687"/>
        <v>0</v>
      </c>
      <c r="Y6024" s="21">
        <f t="shared" si="1688"/>
        <v>0</v>
      </c>
      <c r="Z6024" s="21">
        <f t="shared" si="1696"/>
        <v>0</v>
      </c>
      <c r="AA6024" s="21">
        <f t="shared" si="1689"/>
        <v>0</v>
      </c>
      <c r="AB6024" s="21">
        <f t="shared" si="1690"/>
        <v>0</v>
      </c>
      <c r="AC6024" s="21">
        <f t="shared" si="1691"/>
        <v>69.08</v>
      </c>
      <c r="AD6024" s="21">
        <f t="shared" si="1697"/>
        <v>0</v>
      </c>
      <c r="AE6024" s="21" t="str">
        <f t="shared" si="1692"/>
        <v>9/8/3:00</v>
      </c>
    </row>
    <row r="6025" spans="2:31">
      <c r="B6025" s="37">
        <v>9</v>
      </c>
      <c r="C6025" s="38">
        <v>8</v>
      </c>
      <c r="D6025" s="39">
        <v>4</v>
      </c>
      <c r="E6025" s="17">
        <v>21.7</v>
      </c>
      <c r="F6025" s="17">
        <v>0</v>
      </c>
      <c r="G6025" s="17">
        <v>0</v>
      </c>
      <c r="H6025" s="37">
        <f t="shared" si="1680"/>
        <v>71.06</v>
      </c>
      <c r="I6025" s="37">
        <f>IF(H6025&lt;'Roof Calculator'!$G$8, 1, 0)</f>
        <v>0</v>
      </c>
      <c r="J6025" s="37">
        <f>IF(H6025&gt;='Roof Calculator'!$G$8, 1, 0)</f>
        <v>1</v>
      </c>
      <c r="K6025" s="37">
        <f t="shared" si="1681"/>
        <v>0</v>
      </c>
      <c r="L6025" s="37">
        <f t="shared" si="1682"/>
        <v>71.06</v>
      </c>
      <c r="M6025" s="37">
        <v>0</v>
      </c>
      <c r="N6025" s="37">
        <f t="shared" si="1683"/>
        <v>0</v>
      </c>
      <c r="O6025" s="37">
        <v>0</v>
      </c>
      <c r="P6025" s="37">
        <v>0</v>
      </c>
      <c r="Q6025" s="21">
        <f t="shared" si="1684"/>
        <v>39.790999999999997</v>
      </c>
      <c r="R6025" s="21">
        <f t="shared" si="1693"/>
        <v>251.1249999999778</v>
      </c>
      <c r="S6025" s="21">
        <f t="shared" si="1694"/>
        <v>4.8262059880017434</v>
      </c>
      <c r="T6025" s="21">
        <f t="shared" si="1685"/>
        <v>86.147999999999996</v>
      </c>
      <c r="U6025" s="37">
        <f>VLOOKUP(Time_Zone, 'LSTM LookUp'!$B$5:$D$8, 3, FALSE)</f>
        <v>-75</v>
      </c>
      <c r="V6025" s="21">
        <f t="shared" si="1695"/>
        <v>2.9636022054434763</v>
      </c>
      <c r="W6025" s="21">
        <f t="shared" si="1686"/>
        <v>41.888900551360862</v>
      </c>
      <c r="X6025" s="21">
        <f t="shared" si="1687"/>
        <v>0</v>
      </c>
      <c r="Y6025" s="21">
        <f t="shared" si="1688"/>
        <v>0</v>
      </c>
      <c r="Z6025" s="21">
        <f t="shared" si="1696"/>
        <v>0</v>
      </c>
      <c r="AA6025" s="21">
        <f t="shared" si="1689"/>
        <v>0</v>
      </c>
      <c r="AB6025" s="21">
        <f t="shared" si="1690"/>
        <v>0</v>
      </c>
      <c r="AC6025" s="21">
        <f t="shared" si="1691"/>
        <v>71.06</v>
      </c>
      <c r="AD6025" s="21">
        <f t="shared" si="1697"/>
        <v>0</v>
      </c>
      <c r="AE6025" s="21" t="str">
        <f t="shared" si="1692"/>
        <v>9/8/4:00</v>
      </c>
    </row>
    <row r="6026" spans="2:31">
      <c r="B6026" s="37">
        <v>9</v>
      </c>
      <c r="C6026" s="38">
        <v>8</v>
      </c>
      <c r="D6026" s="39">
        <v>5</v>
      </c>
      <c r="E6026" s="17">
        <v>21.1</v>
      </c>
      <c r="F6026" s="17">
        <v>0</v>
      </c>
      <c r="G6026" s="17">
        <v>0</v>
      </c>
      <c r="H6026" s="37">
        <f t="shared" si="1680"/>
        <v>69.98</v>
      </c>
      <c r="I6026" s="37">
        <f>IF(H6026&lt;'Roof Calculator'!$G$8, 1, 0)</f>
        <v>0</v>
      </c>
      <c r="J6026" s="37">
        <f>IF(H6026&gt;='Roof Calculator'!$G$8, 1, 0)</f>
        <v>1</v>
      </c>
      <c r="K6026" s="37">
        <f t="shared" si="1681"/>
        <v>0</v>
      </c>
      <c r="L6026" s="37">
        <f t="shared" si="1682"/>
        <v>69.98</v>
      </c>
      <c r="M6026" s="37">
        <v>0</v>
      </c>
      <c r="N6026" s="37">
        <f t="shared" si="1683"/>
        <v>0</v>
      </c>
      <c r="O6026" s="37">
        <v>0</v>
      </c>
      <c r="P6026" s="37">
        <v>0</v>
      </c>
      <c r="Q6026" s="21">
        <f t="shared" si="1684"/>
        <v>39.790999999999997</v>
      </c>
      <c r="R6026" s="21">
        <f t="shared" si="1693"/>
        <v>251.16666666664446</v>
      </c>
      <c r="S6026" s="21">
        <f t="shared" si="1694"/>
        <v>4.8101636787635051</v>
      </c>
      <c r="T6026" s="21">
        <f t="shared" si="1685"/>
        <v>86.147999999999996</v>
      </c>
      <c r="U6026" s="37">
        <f>VLOOKUP(Time_Zone, 'LSTM LookUp'!$B$5:$D$8, 3, FALSE)</f>
        <v>-75</v>
      </c>
      <c r="V6026" s="21">
        <f t="shared" si="1695"/>
        <v>2.9786909793337135</v>
      </c>
      <c r="W6026" s="21">
        <f t="shared" si="1686"/>
        <v>56.892672744833412</v>
      </c>
      <c r="X6026" s="21">
        <f t="shared" si="1687"/>
        <v>0</v>
      </c>
      <c r="Y6026" s="21">
        <f t="shared" si="1688"/>
        <v>0</v>
      </c>
      <c r="Z6026" s="21">
        <f t="shared" si="1696"/>
        <v>0</v>
      </c>
      <c r="AA6026" s="21">
        <f t="shared" si="1689"/>
        <v>0</v>
      </c>
      <c r="AB6026" s="21">
        <f t="shared" si="1690"/>
        <v>0</v>
      </c>
      <c r="AC6026" s="21">
        <f t="shared" si="1691"/>
        <v>69.98</v>
      </c>
      <c r="AD6026" s="21">
        <f t="shared" si="1697"/>
        <v>0</v>
      </c>
      <c r="AE6026" s="21" t="str">
        <f t="shared" si="1692"/>
        <v>9/8/5:00</v>
      </c>
    </row>
    <row r="6027" spans="2:31">
      <c r="B6027" s="37">
        <v>9</v>
      </c>
      <c r="C6027" s="38">
        <v>8</v>
      </c>
      <c r="D6027" s="39">
        <v>6</v>
      </c>
      <c r="E6027" s="17">
        <v>21.7</v>
      </c>
      <c r="F6027" s="17">
        <v>0</v>
      </c>
      <c r="G6027" s="17">
        <v>0</v>
      </c>
      <c r="H6027" s="37">
        <f t="shared" si="1680"/>
        <v>71.06</v>
      </c>
      <c r="I6027" s="37">
        <f>IF(H6027&lt;'Roof Calculator'!$G$8, 1, 0)</f>
        <v>0</v>
      </c>
      <c r="J6027" s="37">
        <f>IF(H6027&gt;='Roof Calculator'!$G$8, 1, 0)</f>
        <v>1</v>
      </c>
      <c r="K6027" s="37">
        <f t="shared" si="1681"/>
        <v>0</v>
      </c>
      <c r="L6027" s="37">
        <f t="shared" si="1682"/>
        <v>71.06</v>
      </c>
      <c r="M6027" s="37">
        <v>0</v>
      </c>
      <c r="N6027" s="37">
        <f t="shared" si="1683"/>
        <v>0</v>
      </c>
      <c r="O6027" s="37">
        <v>0</v>
      </c>
      <c r="P6027" s="37">
        <v>0</v>
      </c>
      <c r="Q6027" s="21">
        <f t="shared" si="1684"/>
        <v>39.790999999999997</v>
      </c>
      <c r="R6027" s="21">
        <f t="shared" si="1693"/>
        <v>251.20833333331112</v>
      </c>
      <c r="S6027" s="21">
        <f t="shared" si="1694"/>
        <v>4.7941192670895827</v>
      </c>
      <c r="T6027" s="21">
        <f t="shared" si="1685"/>
        <v>86.147999999999996</v>
      </c>
      <c r="U6027" s="37">
        <f>VLOOKUP(Time_Zone, 'LSTM LookUp'!$B$5:$D$8, 3, FALSE)</f>
        <v>-75</v>
      </c>
      <c r="V6027" s="21">
        <f t="shared" si="1695"/>
        <v>2.9937844964385194</v>
      </c>
      <c r="W6027" s="21">
        <f t="shared" si="1686"/>
        <v>71.896446124109616</v>
      </c>
      <c r="X6027" s="21">
        <f t="shared" si="1687"/>
        <v>0</v>
      </c>
      <c r="Y6027" s="21">
        <f t="shared" si="1688"/>
        <v>0</v>
      </c>
      <c r="Z6027" s="21">
        <f t="shared" si="1696"/>
        <v>0</v>
      </c>
      <c r="AA6027" s="21">
        <f t="shared" si="1689"/>
        <v>0</v>
      </c>
      <c r="AB6027" s="21">
        <f t="shared" si="1690"/>
        <v>0</v>
      </c>
      <c r="AC6027" s="21">
        <f t="shared" si="1691"/>
        <v>71.06</v>
      </c>
      <c r="AD6027" s="21">
        <f t="shared" si="1697"/>
        <v>0</v>
      </c>
      <c r="AE6027" s="21" t="str">
        <f t="shared" si="1692"/>
        <v>9/8/6:00</v>
      </c>
    </row>
    <row r="6028" spans="2:31">
      <c r="B6028" s="37">
        <v>9</v>
      </c>
      <c r="C6028" s="38">
        <v>8</v>
      </c>
      <c r="D6028" s="39">
        <v>7</v>
      </c>
      <c r="E6028" s="17">
        <v>22.2</v>
      </c>
      <c r="F6028" s="17">
        <v>2</v>
      </c>
      <c r="G6028" s="17">
        <v>0</v>
      </c>
      <c r="H6028" s="37">
        <f t="shared" si="1680"/>
        <v>71.959999999999994</v>
      </c>
      <c r="I6028" s="37">
        <f>IF(H6028&lt;'Roof Calculator'!$G$8, 1, 0)</f>
        <v>0</v>
      </c>
      <c r="J6028" s="37">
        <f>IF(H6028&gt;='Roof Calculator'!$G$8, 1, 0)</f>
        <v>1</v>
      </c>
      <c r="K6028" s="37">
        <f t="shared" si="1681"/>
        <v>0</v>
      </c>
      <c r="L6028" s="37">
        <f t="shared" si="1682"/>
        <v>71.959999999999994</v>
      </c>
      <c r="M6028" s="37">
        <v>0</v>
      </c>
      <c r="N6028" s="37">
        <f t="shared" si="1683"/>
        <v>2</v>
      </c>
      <c r="O6028" s="37">
        <v>0</v>
      </c>
      <c r="P6028" s="37">
        <v>0</v>
      </c>
      <c r="Q6028" s="21">
        <f t="shared" si="1684"/>
        <v>39.790999999999997</v>
      </c>
      <c r="R6028" s="21">
        <f t="shared" si="1693"/>
        <v>251.24999999997777</v>
      </c>
      <c r="S6028" s="21">
        <f t="shared" si="1694"/>
        <v>4.7780727601241679</v>
      </c>
      <c r="T6028" s="21">
        <f t="shared" si="1685"/>
        <v>86.147999999999996</v>
      </c>
      <c r="U6028" s="37">
        <f>VLOOKUP(Time_Zone, 'LSTM LookUp'!$B$5:$D$8, 3, FALSE)</f>
        <v>-75</v>
      </c>
      <c r="V6028" s="21">
        <f t="shared" si="1695"/>
        <v>3.0088827290747764</v>
      </c>
      <c r="W6028" s="21">
        <f t="shared" si="1686"/>
        <v>86.900220682268667</v>
      </c>
      <c r="X6028" s="21">
        <f t="shared" si="1687"/>
        <v>0</v>
      </c>
      <c r="Y6028" s="21">
        <f t="shared" si="1688"/>
        <v>2</v>
      </c>
      <c r="Z6028" s="21">
        <f t="shared" si="1696"/>
        <v>0.63396506874767744</v>
      </c>
      <c r="AA6028" s="21">
        <f t="shared" si="1689"/>
        <v>0</v>
      </c>
      <c r="AB6028" s="21">
        <f t="shared" si="1690"/>
        <v>0.63396506874767744</v>
      </c>
      <c r="AC6028" s="21">
        <f t="shared" si="1691"/>
        <v>71.959999999999994</v>
      </c>
      <c r="AD6028" s="21">
        <f t="shared" si="1697"/>
        <v>0.63396506874767744</v>
      </c>
      <c r="AE6028" s="21" t="str">
        <f t="shared" si="1692"/>
        <v>9/8/7:00</v>
      </c>
    </row>
    <row r="6029" spans="2:31">
      <c r="B6029" s="37">
        <v>9</v>
      </c>
      <c r="C6029" s="38">
        <v>8</v>
      </c>
      <c r="D6029" s="39">
        <v>8</v>
      </c>
      <c r="E6029" s="17">
        <v>22.8</v>
      </c>
      <c r="F6029" s="17">
        <v>71</v>
      </c>
      <c r="G6029" s="17">
        <v>0</v>
      </c>
      <c r="H6029" s="37">
        <f t="shared" si="1680"/>
        <v>73.040000000000006</v>
      </c>
      <c r="I6029" s="37">
        <f>IF(H6029&lt;'Roof Calculator'!$G$8, 1, 0)</f>
        <v>0</v>
      </c>
      <c r="J6029" s="37">
        <f>IF(H6029&gt;='Roof Calculator'!$G$8, 1, 0)</f>
        <v>1</v>
      </c>
      <c r="K6029" s="37">
        <f t="shared" si="1681"/>
        <v>0</v>
      </c>
      <c r="L6029" s="37">
        <f t="shared" si="1682"/>
        <v>73.040000000000006</v>
      </c>
      <c r="M6029" s="37">
        <v>0</v>
      </c>
      <c r="N6029" s="37">
        <f t="shared" si="1683"/>
        <v>71</v>
      </c>
      <c r="O6029" s="37">
        <v>0</v>
      </c>
      <c r="P6029" s="37">
        <v>0</v>
      </c>
      <c r="Q6029" s="21">
        <f t="shared" si="1684"/>
        <v>39.790999999999997</v>
      </c>
      <c r="R6029" s="21">
        <f t="shared" si="1693"/>
        <v>251.29166666664443</v>
      </c>
      <c r="S6029" s="21">
        <f t="shared" si="1694"/>
        <v>4.7620241650110708</v>
      </c>
      <c r="T6029" s="21">
        <f t="shared" si="1685"/>
        <v>86.147999999999996</v>
      </c>
      <c r="U6029" s="37">
        <f>VLOOKUP(Time_Zone, 'LSTM LookUp'!$B$5:$D$8, 3, FALSE)</f>
        <v>-75</v>
      </c>
      <c r="V6029" s="21">
        <f t="shared" si="1695"/>
        <v>3.023985649544056</v>
      </c>
      <c r="W6029" s="21">
        <f t="shared" si="1686"/>
        <v>101.90399641238602</v>
      </c>
      <c r="X6029" s="21">
        <f t="shared" si="1687"/>
        <v>0</v>
      </c>
      <c r="Y6029" s="21">
        <f t="shared" si="1688"/>
        <v>71</v>
      </c>
      <c r="Z6029" s="21">
        <f t="shared" si="1696"/>
        <v>22.50575994054255</v>
      </c>
      <c r="AA6029" s="21">
        <f t="shared" si="1689"/>
        <v>0</v>
      </c>
      <c r="AB6029" s="21">
        <f t="shared" si="1690"/>
        <v>22.50575994054255</v>
      </c>
      <c r="AC6029" s="21">
        <f t="shared" si="1691"/>
        <v>73.040000000000006</v>
      </c>
      <c r="AD6029" s="21">
        <f t="shared" si="1697"/>
        <v>22.50575994054255</v>
      </c>
      <c r="AE6029" s="21" t="str">
        <f t="shared" si="1692"/>
        <v>9/8/8:00</v>
      </c>
    </row>
    <row r="6030" spans="2:31">
      <c r="B6030" s="37">
        <v>9</v>
      </c>
      <c r="C6030" s="38">
        <v>8</v>
      </c>
      <c r="D6030" s="39">
        <v>9</v>
      </c>
      <c r="E6030" s="17">
        <v>23.3</v>
      </c>
      <c r="F6030" s="17">
        <v>99</v>
      </c>
      <c r="G6030" s="17">
        <v>0</v>
      </c>
      <c r="H6030" s="37">
        <f t="shared" si="1680"/>
        <v>73.94</v>
      </c>
      <c r="I6030" s="37">
        <f>IF(H6030&lt;'Roof Calculator'!$G$8, 1, 0)</f>
        <v>0</v>
      </c>
      <c r="J6030" s="37">
        <f>IF(H6030&gt;='Roof Calculator'!$G$8, 1, 0)</f>
        <v>1</v>
      </c>
      <c r="K6030" s="37">
        <f t="shared" si="1681"/>
        <v>0</v>
      </c>
      <c r="L6030" s="37">
        <f t="shared" si="1682"/>
        <v>73.94</v>
      </c>
      <c r="M6030" s="37">
        <v>0</v>
      </c>
      <c r="N6030" s="37">
        <f t="shared" si="1683"/>
        <v>99</v>
      </c>
      <c r="O6030" s="37">
        <v>0</v>
      </c>
      <c r="P6030" s="37">
        <v>0</v>
      </c>
      <c r="Q6030" s="21">
        <f t="shared" si="1684"/>
        <v>39.790999999999997</v>
      </c>
      <c r="R6030" s="21">
        <f t="shared" si="1693"/>
        <v>251.33333333331109</v>
      </c>
      <c r="S6030" s="21">
        <f t="shared" si="1694"/>
        <v>4.7459734888936902</v>
      </c>
      <c r="T6030" s="21">
        <f t="shared" si="1685"/>
        <v>86.147999999999996</v>
      </c>
      <c r="U6030" s="37">
        <f>VLOOKUP(Time_Zone, 'LSTM LookUp'!$B$5:$D$8, 3, FALSE)</f>
        <v>-75</v>
      </c>
      <c r="V6030" s="21">
        <f t="shared" si="1695"/>
        <v>3.0390932301326967</v>
      </c>
      <c r="W6030" s="21">
        <f t="shared" si="1686"/>
        <v>116.90777330753318</v>
      </c>
      <c r="X6030" s="21">
        <f t="shared" si="1687"/>
        <v>0</v>
      </c>
      <c r="Y6030" s="21">
        <f t="shared" si="1688"/>
        <v>99</v>
      </c>
      <c r="Z6030" s="21">
        <f t="shared" si="1696"/>
        <v>31.381270903010034</v>
      </c>
      <c r="AA6030" s="21">
        <f t="shared" si="1689"/>
        <v>0</v>
      </c>
      <c r="AB6030" s="21">
        <f t="shared" si="1690"/>
        <v>31.381270903010034</v>
      </c>
      <c r="AC6030" s="21">
        <f t="shared" si="1691"/>
        <v>73.94</v>
      </c>
      <c r="AD6030" s="21">
        <f t="shared" si="1697"/>
        <v>31.381270903010034</v>
      </c>
      <c r="AE6030" s="21" t="str">
        <f t="shared" si="1692"/>
        <v>9/8/9:00</v>
      </c>
    </row>
    <row r="6031" spans="2:31">
      <c r="B6031" s="37">
        <v>9</v>
      </c>
      <c r="C6031" s="38">
        <v>8</v>
      </c>
      <c r="D6031" s="39">
        <v>10</v>
      </c>
      <c r="E6031" s="17">
        <v>25</v>
      </c>
      <c r="F6031" s="17">
        <v>267</v>
      </c>
      <c r="G6031" s="17">
        <v>141</v>
      </c>
      <c r="H6031" s="37">
        <f t="shared" si="1680"/>
        <v>77</v>
      </c>
      <c r="I6031" s="37">
        <f>IF(H6031&lt;'Roof Calculator'!$G$8, 1, 0)</f>
        <v>0</v>
      </c>
      <c r="J6031" s="37">
        <f>IF(H6031&gt;='Roof Calculator'!$G$8, 1, 0)</f>
        <v>1</v>
      </c>
      <c r="K6031" s="37">
        <f t="shared" si="1681"/>
        <v>0</v>
      </c>
      <c r="L6031" s="37">
        <f t="shared" si="1682"/>
        <v>77</v>
      </c>
      <c r="M6031" s="37">
        <v>0</v>
      </c>
      <c r="N6031" s="37">
        <f t="shared" si="1683"/>
        <v>267</v>
      </c>
      <c r="O6031" s="37">
        <v>0</v>
      </c>
      <c r="P6031" s="37">
        <v>0</v>
      </c>
      <c r="Q6031" s="21">
        <f t="shared" si="1684"/>
        <v>39.790999999999997</v>
      </c>
      <c r="R6031" s="21">
        <f t="shared" si="1693"/>
        <v>251.37499999997775</v>
      </c>
      <c r="S6031" s="21">
        <f t="shared" si="1694"/>
        <v>4.7299207389150677</v>
      </c>
      <c r="T6031" s="21">
        <f t="shared" si="1685"/>
        <v>86.147999999999996</v>
      </c>
      <c r="U6031" s="37">
        <f>VLOOKUP(Time_Zone, 'LSTM LookUp'!$B$5:$D$8, 3, FALSE)</f>
        <v>-75</v>
      </c>
      <c r="V6031" s="21">
        <f t="shared" si="1695"/>
        <v>3.0542054431118211</v>
      </c>
      <c r="W6031" s="21">
        <f t="shared" si="1686"/>
        <v>131.91155136077793</v>
      </c>
      <c r="X6031" s="21">
        <f t="shared" si="1687"/>
        <v>-64.6832435167005</v>
      </c>
      <c r="Y6031" s="21">
        <f t="shared" si="1688"/>
        <v>202.31675648329951</v>
      </c>
      <c r="Z6031" s="21">
        <f t="shared" si="1696"/>
        <v>64.130878216371045</v>
      </c>
      <c r="AA6031" s="21">
        <f t="shared" si="1689"/>
        <v>0</v>
      </c>
      <c r="AB6031" s="21">
        <f t="shared" si="1690"/>
        <v>64.130878216371045</v>
      </c>
      <c r="AC6031" s="21">
        <f t="shared" si="1691"/>
        <v>77</v>
      </c>
      <c r="AD6031" s="21">
        <f t="shared" si="1697"/>
        <v>64.130878216371045</v>
      </c>
      <c r="AE6031" s="21" t="str">
        <f t="shared" si="1692"/>
        <v>9/8/10:00</v>
      </c>
    </row>
    <row r="6032" spans="2:31">
      <c r="B6032" s="37">
        <v>9</v>
      </c>
      <c r="C6032" s="38">
        <v>8</v>
      </c>
      <c r="D6032" s="39">
        <v>11</v>
      </c>
      <c r="E6032" s="17">
        <v>26.1</v>
      </c>
      <c r="F6032" s="17">
        <v>309</v>
      </c>
      <c r="G6032" s="17">
        <v>370</v>
      </c>
      <c r="H6032" s="37">
        <f t="shared" si="1680"/>
        <v>78.98</v>
      </c>
      <c r="I6032" s="37">
        <f>IF(H6032&lt;'Roof Calculator'!$G$8, 1, 0)</f>
        <v>0</v>
      </c>
      <c r="J6032" s="37">
        <f>IF(H6032&gt;='Roof Calculator'!$G$8, 1, 0)</f>
        <v>1</v>
      </c>
      <c r="K6032" s="37">
        <f t="shared" si="1681"/>
        <v>0</v>
      </c>
      <c r="L6032" s="37">
        <f t="shared" si="1682"/>
        <v>78.98</v>
      </c>
      <c r="M6032" s="37">
        <v>0</v>
      </c>
      <c r="N6032" s="37">
        <f t="shared" si="1683"/>
        <v>309</v>
      </c>
      <c r="O6032" s="37">
        <v>0</v>
      </c>
      <c r="P6032" s="37">
        <v>0</v>
      </c>
      <c r="Q6032" s="21">
        <f t="shared" si="1684"/>
        <v>39.790999999999997</v>
      </c>
      <c r="R6032" s="21">
        <f t="shared" si="1693"/>
        <v>251.4166666666444</v>
      </c>
      <c r="S6032" s="21">
        <f t="shared" si="1694"/>
        <v>4.7138659222178081</v>
      </c>
      <c r="T6032" s="21">
        <f t="shared" si="1685"/>
        <v>86.147999999999996</v>
      </c>
      <c r="U6032" s="37">
        <f>VLOOKUP(Time_Zone, 'LSTM LookUp'!$B$5:$D$8, 3, FALSE)</f>
        <v>-75</v>
      </c>
      <c r="V6032" s="21">
        <f t="shared" si="1695"/>
        <v>3.0693222607374535</v>
      </c>
      <c r="W6032" s="21">
        <f t="shared" si="1686"/>
        <v>146.91533056518435</v>
      </c>
      <c r="X6032" s="21">
        <f t="shared" si="1687"/>
        <v>-217.94118056315304</v>
      </c>
      <c r="Y6032" s="21">
        <f t="shared" si="1688"/>
        <v>91.05881943684696</v>
      </c>
      <c r="Z6032" s="21">
        <f t="shared" si="1696"/>
        <v>28.864055362181517</v>
      </c>
      <c r="AA6032" s="21">
        <f t="shared" si="1689"/>
        <v>0</v>
      </c>
      <c r="AB6032" s="21">
        <f t="shared" si="1690"/>
        <v>28.864055362181517</v>
      </c>
      <c r="AC6032" s="21">
        <f t="shared" si="1691"/>
        <v>78.98</v>
      </c>
      <c r="AD6032" s="21">
        <f t="shared" si="1697"/>
        <v>28.864055362181517</v>
      </c>
      <c r="AE6032" s="21" t="str">
        <f t="shared" si="1692"/>
        <v>9/8/11:00</v>
      </c>
    </row>
    <row r="6033" spans="2:31">
      <c r="B6033" s="37">
        <v>9</v>
      </c>
      <c r="C6033" s="38">
        <v>8</v>
      </c>
      <c r="D6033" s="39">
        <v>12</v>
      </c>
      <c r="E6033" s="17">
        <v>27.2</v>
      </c>
      <c r="F6033" s="17">
        <v>201</v>
      </c>
      <c r="G6033" s="17">
        <v>18</v>
      </c>
      <c r="H6033" s="37">
        <f t="shared" si="1680"/>
        <v>80.959999999999994</v>
      </c>
      <c r="I6033" s="37">
        <f>IF(H6033&lt;'Roof Calculator'!$G$8, 1, 0)</f>
        <v>0</v>
      </c>
      <c r="J6033" s="37">
        <f>IF(H6033&gt;='Roof Calculator'!$G$8, 1, 0)</f>
        <v>1</v>
      </c>
      <c r="K6033" s="37">
        <f t="shared" si="1681"/>
        <v>0</v>
      </c>
      <c r="L6033" s="37">
        <f t="shared" si="1682"/>
        <v>80.959999999999994</v>
      </c>
      <c r="M6033" s="37">
        <v>0</v>
      </c>
      <c r="N6033" s="37">
        <f t="shared" si="1683"/>
        <v>201</v>
      </c>
      <c r="O6033" s="37">
        <v>0</v>
      </c>
      <c r="P6033" s="37">
        <v>0</v>
      </c>
      <c r="Q6033" s="21">
        <f t="shared" si="1684"/>
        <v>39.790999999999997</v>
      </c>
      <c r="R6033" s="21">
        <f t="shared" si="1693"/>
        <v>251.45833333331106</v>
      </c>
      <c r="S6033" s="21">
        <f t="shared" si="1694"/>
        <v>4.697809045944167</v>
      </c>
      <c r="T6033" s="21">
        <f t="shared" si="1685"/>
        <v>86.147999999999996</v>
      </c>
      <c r="U6033" s="37">
        <f>VLOOKUP(Time_Zone, 'LSTM LookUp'!$B$5:$D$8, 3, FALSE)</f>
        <v>-75</v>
      </c>
      <c r="V6033" s="21">
        <f t="shared" si="1695"/>
        <v>3.0844436552505043</v>
      </c>
      <c r="W6033" s="21">
        <f t="shared" si="1686"/>
        <v>161.91911091381263</v>
      </c>
      <c r="X6033" s="21">
        <f t="shared" si="1687"/>
        <v>-12.160286403222671</v>
      </c>
      <c r="Y6033" s="21">
        <f t="shared" si="1688"/>
        <v>188.83971359677733</v>
      </c>
      <c r="Z6033" s="21">
        <f t="shared" si="1696"/>
        <v>59.858891006336329</v>
      </c>
      <c r="AA6033" s="21">
        <f t="shared" si="1689"/>
        <v>0</v>
      </c>
      <c r="AB6033" s="21">
        <f t="shared" si="1690"/>
        <v>59.858891006336329</v>
      </c>
      <c r="AC6033" s="21">
        <f t="shared" si="1691"/>
        <v>80.959999999999994</v>
      </c>
      <c r="AD6033" s="21">
        <f t="shared" si="1697"/>
        <v>59.858891006336329</v>
      </c>
      <c r="AE6033" s="21" t="str">
        <f t="shared" si="1692"/>
        <v>9/8/12:00</v>
      </c>
    </row>
    <row r="6034" spans="2:31">
      <c r="B6034" s="37">
        <v>9</v>
      </c>
      <c r="C6034" s="38">
        <v>8</v>
      </c>
      <c r="D6034" s="39">
        <v>13</v>
      </c>
      <c r="E6034" s="17">
        <v>28.9</v>
      </c>
      <c r="F6034" s="17">
        <v>379</v>
      </c>
      <c r="G6034" s="17">
        <v>330</v>
      </c>
      <c r="H6034" s="37">
        <f t="shared" si="1680"/>
        <v>84.02</v>
      </c>
      <c r="I6034" s="37">
        <f>IF(H6034&lt;'Roof Calculator'!$G$8, 1, 0)</f>
        <v>0</v>
      </c>
      <c r="J6034" s="37">
        <f>IF(H6034&gt;='Roof Calculator'!$G$8, 1, 0)</f>
        <v>1</v>
      </c>
      <c r="K6034" s="37">
        <f t="shared" si="1681"/>
        <v>0</v>
      </c>
      <c r="L6034" s="37">
        <f t="shared" si="1682"/>
        <v>84.02</v>
      </c>
      <c r="M6034" s="37">
        <v>0</v>
      </c>
      <c r="N6034" s="37">
        <f t="shared" si="1683"/>
        <v>379</v>
      </c>
      <c r="O6034" s="37">
        <v>0</v>
      </c>
      <c r="P6034" s="37">
        <v>0</v>
      </c>
      <c r="Q6034" s="21">
        <f t="shared" si="1684"/>
        <v>39.790999999999997</v>
      </c>
      <c r="R6034" s="21">
        <f t="shared" si="1693"/>
        <v>251.49999999997772</v>
      </c>
      <c r="S6034" s="21">
        <f t="shared" si="1694"/>
        <v>4.6817501172359668</v>
      </c>
      <c r="T6034" s="21">
        <f t="shared" si="1685"/>
        <v>86.147999999999996</v>
      </c>
      <c r="U6034" s="37">
        <f>VLOOKUP(Time_Zone, 'LSTM LookUp'!$B$5:$D$8, 3, FALSE)</f>
        <v>-75</v>
      </c>
      <c r="V6034" s="21">
        <f t="shared" si="1695"/>
        <v>3.099569598876899</v>
      </c>
      <c r="W6034" s="21">
        <f t="shared" si="1686"/>
        <v>176.92289239971922</v>
      </c>
      <c r="X6034" s="21">
        <f t="shared" si="1687"/>
        <v>-235.11825465738559</v>
      </c>
      <c r="Y6034" s="21">
        <f t="shared" si="1688"/>
        <v>143.88174534261441</v>
      </c>
      <c r="Z6034" s="21">
        <f t="shared" si="1696"/>
        <v>45.608000288833182</v>
      </c>
      <c r="AA6034" s="21">
        <f t="shared" si="1689"/>
        <v>0</v>
      </c>
      <c r="AB6034" s="21">
        <f t="shared" si="1690"/>
        <v>45.608000288833182</v>
      </c>
      <c r="AC6034" s="21">
        <f t="shared" si="1691"/>
        <v>84.02</v>
      </c>
      <c r="AD6034" s="21">
        <f t="shared" si="1697"/>
        <v>45.608000288833182</v>
      </c>
      <c r="AE6034" s="21" t="str">
        <f t="shared" si="1692"/>
        <v>9/8/13:00</v>
      </c>
    </row>
    <row r="6035" spans="2:31">
      <c r="B6035" s="37">
        <v>9</v>
      </c>
      <c r="C6035" s="38">
        <v>8</v>
      </c>
      <c r="D6035" s="39">
        <v>14</v>
      </c>
      <c r="E6035" s="17">
        <v>30</v>
      </c>
      <c r="F6035" s="17">
        <v>382</v>
      </c>
      <c r="G6035" s="17">
        <v>216</v>
      </c>
      <c r="H6035" s="37">
        <f t="shared" si="1680"/>
        <v>86</v>
      </c>
      <c r="I6035" s="37">
        <f>IF(H6035&lt;'Roof Calculator'!$G$8, 1, 0)</f>
        <v>0</v>
      </c>
      <c r="J6035" s="37">
        <f>IF(H6035&gt;='Roof Calculator'!$G$8, 1, 0)</f>
        <v>1</v>
      </c>
      <c r="K6035" s="37">
        <f t="shared" si="1681"/>
        <v>0</v>
      </c>
      <c r="L6035" s="37">
        <f t="shared" si="1682"/>
        <v>86</v>
      </c>
      <c r="M6035" s="37">
        <v>0</v>
      </c>
      <c r="N6035" s="37">
        <f t="shared" si="1683"/>
        <v>382</v>
      </c>
      <c r="O6035" s="37">
        <v>0</v>
      </c>
      <c r="P6035" s="37">
        <v>0</v>
      </c>
      <c r="Q6035" s="21">
        <f t="shared" si="1684"/>
        <v>39.790999999999997</v>
      </c>
      <c r="R6035" s="21">
        <f t="shared" si="1693"/>
        <v>251.54166666664437</v>
      </c>
      <c r="S6035" s="21">
        <f t="shared" si="1694"/>
        <v>4.6656891432346921</v>
      </c>
      <c r="T6035" s="21">
        <f t="shared" si="1685"/>
        <v>86.147999999999996</v>
      </c>
      <c r="U6035" s="37">
        <f>VLOOKUP(Time_Zone, 'LSTM LookUp'!$B$5:$D$8, 3, FALSE)</f>
        <v>-75</v>
      </c>
      <c r="V6035" s="21">
        <f t="shared" si="1695"/>
        <v>3.1147000638275464</v>
      </c>
      <c r="W6035" s="21">
        <f t="shared" si="1686"/>
        <v>191.9266750159569</v>
      </c>
      <c r="X6035" s="21">
        <f t="shared" si="1687"/>
        <v>-150.60553320325442</v>
      </c>
      <c r="Y6035" s="21">
        <f t="shared" si="1688"/>
        <v>231.39446679674558</v>
      </c>
      <c r="Z6035" s="21">
        <f t="shared" si="1696"/>
        <v>73.348004525315488</v>
      </c>
      <c r="AA6035" s="21">
        <f t="shared" si="1689"/>
        <v>0</v>
      </c>
      <c r="AB6035" s="21">
        <f t="shared" si="1690"/>
        <v>73.348004525315488</v>
      </c>
      <c r="AC6035" s="21">
        <f t="shared" si="1691"/>
        <v>86</v>
      </c>
      <c r="AD6035" s="21">
        <f t="shared" si="1697"/>
        <v>73.348004525315488</v>
      </c>
      <c r="AE6035" s="21" t="str">
        <f t="shared" si="1692"/>
        <v>9/8/14:00</v>
      </c>
    </row>
    <row r="6036" spans="2:31">
      <c r="B6036" s="37">
        <v>9</v>
      </c>
      <c r="C6036" s="38">
        <v>8</v>
      </c>
      <c r="D6036" s="39">
        <v>15</v>
      </c>
      <c r="E6036" s="17">
        <v>29.4</v>
      </c>
      <c r="F6036" s="17">
        <v>321</v>
      </c>
      <c r="G6036" s="17">
        <v>83</v>
      </c>
      <c r="H6036" s="37">
        <f t="shared" si="1680"/>
        <v>84.919999999999987</v>
      </c>
      <c r="I6036" s="37">
        <f>IF(H6036&lt;'Roof Calculator'!$G$8, 1, 0)</f>
        <v>0</v>
      </c>
      <c r="J6036" s="37">
        <f>IF(H6036&gt;='Roof Calculator'!$G$8, 1, 0)</f>
        <v>1</v>
      </c>
      <c r="K6036" s="37">
        <f t="shared" si="1681"/>
        <v>0</v>
      </c>
      <c r="L6036" s="37">
        <f t="shared" si="1682"/>
        <v>84.919999999999987</v>
      </c>
      <c r="M6036" s="37">
        <v>0</v>
      </c>
      <c r="N6036" s="37">
        <f t="shared" si="1683"/>
        <v>321</v>
      </c>
      <c r="O6036" s="37">
        <v>0</v>
      </c>
      <c r="P6036" s="37">
        <v>0</v>
      </c>
      <c r="Q6036" s="21">
        <f t="shared" si="1684"/>
        <v>39.790999999999997</v>
      </c>
      <c r="R6036" s="21">
        <f t="shared" si="1693"/>
        <v>251.58333333331103</v>
      </c>
      <c r="S6036" s="21">
        <f t="shared" si="1694"/>
        <v>4.6496261310813658</v>
      </c>
      <c r="T6036" s="21">
        <f t="shared" si="1685"/>
        <v>86.147999999999996</v>
      </c>
      <c r="U6036" s="37">
        <f>VLOOKUP(Time_Zone, 'LSTM LookUp'!$B$5:$D$8, 3, FALSE)</f>
        <v>-75</v>
      </c>
      <c r="V6036" s="21">
        <f t="shared" si="1695"/>
        <v>3.1298350222985167</v>
      </c>
      <c r="W6036" s="21">
        <f t="shared" si="1686"/>
        <v>206.93045875557462</v>
      </c>
      <c r="X6036" s="21">
        <f t="shared" si="1687"/>
        <v>-52.366746730635832</v>
      </c>
      <c r="Y6036" s="21">
        <f t="shared" si="1688"/>
        <v>268.63325326936416</v>
      </c>
      <c r="Z6036" s="21">
        <f t="shared" si="1696"/>
        <v>85.152049438412348</v>
      </c>
      <c r="AA6036" s="21">
        <f t="shared" si="1689"/>
        <v>0</v>
      </c>
      <c r="AB6036" s="21">
        <f t="shared" si="1690"/>
        <v>85.152049438412348</v>
      </c>
      <c r="AC6036" s="21">
        <f t="shared" si="1691"/>
        <v>84.919999999999987</v>
      </c>
      <c r="AD6036" s="21">
        <f t="shared" si="1697"/>
        <v>85.152049438412348</v>
      </c>
      <c r="AE6036" s="21" t="str">
        <f t="shared" si="1692"/>
        <v>9/8/15:00</v>
      </c>
    </row>
    <row r="6037" spans="2:31">
      <c r="B6037" s="37">
        <v>9</v>
      </c>
      <c r="C6037" s="38">
        <v>8</v>
      </c>
      <c r="D6037" s="39">
        <v>16</v>
      </c>
      <c r="E6037" s="17">
        <v>28.9</v>
      </c>
      <c r="F6037" s="17">
        <v>272</v>
      </c>
      <c r="G6037" s="17">
        <v>338</v>
      </c>
      <c r="H6037" s="37">
        <f t="shared" si="1680"/>
        <v>84.02</v>
      </c>
      <c r="I6037" s="37">
        <f>IF(H6037&lt;'Roof Calculator'!$G$8, 1, 0)</f>
        <v>0</v>
      </c>
      <c r="J6037" s="37">
        <f>IF(H6037&gt;='Roof Calculator'!$G$8, 1, 0)</f>
        <v>1</v>
      </c>
      <c r="K6037" s="37">
        <f t="shared" si="1681"/>
        <v>0</v>
      </c>
      <c r="L6037" s="37">
        <f t="shared" si="1682"/>
        <v>84.02</v>
      </c>
      <c r="M6037" s="37">
        <v>0</v>
      </c>
      <c r="N6037" s="37">
        <f t="shared" si="1683"/>
        <v>272</v>
      </c>
      <c r="O6037" s="37">
        <v>0</v>
      </c>
      <c r="P6037" s="37">
        <v>0</v>
      </c>
      <c r="Q6037" s="21">
        <f t="shared" si="1684"/>
        <v>39.790999999999997</v>
      </c>
      <c r="R6037" s="21">
        <f t="shared" si="1693"/>
        <v>251.62499999997769</v>
      </c>
      <c r="S6037" s="21">
        <f t="shared" si="1694"/>
        <v>4.6335610879166946</v>
      </c>
      <c r="T6037" s="21">
        <f t="shared" si="1685"/>
        <v>86.147999999999996</v>
      </c>
      <c r="U6037" s="37">
        <f>VLOOKUP(Time_Zone, 'LSTM LookUp'!$B$5:$D$8, 3, FALSE)</f>
        <v>-75</v>
      </c>
      <c r="V6037" s="21">
        <f t="shared" si="1695"/>
        <v>3.1449744464709468</v>
      </c>
      <c r="W6037" s="21">
        <f t="shared" si="1686"/>
        <v>221.93424361161772</v>
      </c>
      <c r="X6037" s="21">
        <f t="shared" si="1687"/>
        <v>-175.09821976485924</v>
      </c>
      <c r="Y6037" s="21">
        <f t="shared" si="1688"/>
        <v>96.901780235140762</v>
      </c>
      <c r="Z6037" s="21">
        <f t="shared" si="1696"/>
        <v>30.716171884271674</v>
      </c>
      <c r="AA6037" s="21">
        <f t="shared" si="1689"/>
        <v>0</v>
      </c>
      <c r="AB6037" s="21">
        <f t="shared" si="1690"/>
        <v>30.716171884271674</v>
      </c>
      <c r="AC6037" s="21">
        <f t="shared" si="1691"/>
        <v>84.02</v>
      </c>
      <c r="AD6037" s="21">
        <f t="shared" si="1697"/>
        <v>30.716171884271674</v>
      </c>
      <c r="AE6037" s="21" t="str">
        <f t="shared" si="1692"/>
        <v>9/8/16:00</v>
      </c>
    </row>
    <row r="6038" spans="2:31">
      <c r="B6038" s="37">
        <v>9</v>
      </c>
      <c r="C6038" s="38">
        <v>8</v>
      </c>
      <c r="D6038" s="39">
        <v>17</v>
      </c>
      <c r="E6038" s="17">
        <v>28.3</v>
      </c>
      <c r="F6038" s="17">
        <v>179</v>
      </c>
      <c r="G6038" s="17">
        <v>392</v>
      </c>
      <c r="H6038" s="37">
        <f t="shared" ref="H6038:H6101" si="1698">E6038*9/5+32</f>
        <v>82.94</v>
      </c>
      <c r="I6038" s="37">
        <f>IF(H6038&lt;'Roof Calculator'!$G$8, 1, 0)</f>
        <v>0</v>
      </c>
      <c r="J6038" s="37">
        <f>IF(H6038&gt;='Roof Calculator'!$G$8, 1, 0)</f>
        <v>1</v>
      </c>
      <c r="K6038" s="37">
        <f t="shared" ref="K6038:K6101" si="1699">I6038*H6038</f>
        <v>0</v>
      </c>
      <c r="L6038" s="37">
        <f t="shared" ref="L6038:L6101" si="1700">J6038*H6038</f>
        <v>82.94</v>
      </c>
      <c r="M6038" s="37">
        <v>0</v>
      </c>
      <c r="N6038" s="37">
        <f t="shared" ref="N6038:N6101" si="1701">F6038*(180-M6038)/180</f>
        <v>179</v>
      </c>
      <c r="O6038" s="37">
        <v>0</v>
      </c>
      <c r="P6038" s="37">
        <v>0</v>
      </c>
      <c r="Q6038" s="21">
        <f t="shared" ref="Q6038:Q6101" si="1702">Latitude</f>
        <v>39.790999999999997</v>
      </c>
      <c r="R6038" s="21">
        <f t="shared" si="1693"/>
        <v>251.66666666664435</v>
      </c>
      <c r="S6038" s="21">
        <f t="shared" si="1694"/>
        <v>4.617494020880951</v>
      </c>
      <c r="T6038" s="21">
        <f t="shared" ref="T6038:T6101" si="1703">Longitude</f>
        <v>86.147999999999996</v>
      </c>
      <c r="U6038" s="37">
        <f>VLOOKUP(Time_Zone, 'LSTM LookUp'!$B$5:$D$8, 3, FALSE)</f>
        <v>-75</v>
      </c>
      <c r="V6038" s="21">
        <f t="shared" si="1695"/>
        <v>3.1601183085112314</v>
      </c>
      <c r="W6038" s="21">
        <f t="shared" ref="W6038:W6101" si="1704">15*((D6038+(4*(T6038-U6038)+V6038)/60)-12)</f>
        <v>236.93802957712776</v>
      </c>
      <c r="X6038" s="21">
        <f t="shared" ref="X6038:X6101" si="1705">G6038*(SIN(S6038*PI()/180)*SIN(Q6038*PI()/180)*COS(O6038*PI()/180)-SIN(S6038*PI()/180)*COS(Q6038*PI()/180)*SIN(O6038*PI()/180)*COS(P6038*PI()/180)+COS(S6038*PI()/180)*COS(Q6038*PI()/180)*COS(O6038*PI()/180)*COS(W6038*PI()/180)+COS(S6038*PI()/180)*SIN(Q6038*PI()/180)*SIN(O6038*PI()/180)*COS(P6038*PI()/180)*COS(W6038*PI()/180)+COS(S6038*PI()/180)*SIN(P6038*PI()/180)*SIN(W6038*PI()/180)*SIN(O6038*PI()/180))</f>
        <v>-143.59232846213717</v>
      </c>
      <c r="Y6038" s="21">
        <f t="shared" ref="Y6038:Y6101" si="1706">X6038+N6038</f>
        <v>35.407671537862825</v>
      </c>
      <c r="Z6038" s="21">
        <f t="shared" si="1696"/>
        <v>11.223613460348195</v>
      </c>
      <c r="AA6038" s="21">
        <f t="shared" ref="AA6038:AA6101" si="1707">Z6038*I6038</f>
        <v>0</v>
      </c>
      <c r="AB6038" s="21">
        <f t="shared" ref="AB6038:AB6101" si="1708">Z6038*J6038</f>
        <v>11.223613460348195</v>
      </c>
      <c r="AC6038" s="21">
        <f t="shared" ref="AC6038:AC6101" si="1709">L6038</f>
        <v>82.94</v>
      </c>
      <c r="AD6038" s="21">
        <f t="shared" si="1697"/>
        <v>11.223613460348195</v>
      </c>
      <c r="AE6038" s="21" t="str">
        <f t="shared" ref="AE6038:AE6101" si="1710">CONCATENATE(B6038, "/", C6038, "/", D6038,":00")</f>
        <v>9/8/17:00</v>
      </c>
    </row>
    <row r="6039" spans="2:31">
      <c r="B6039" s="37">
        <v>9</v>
      </c>
      <c r="C6039" s="38">
        <v>8</v>
      </c>
      <c r="D6039" s="39">
        <v>18</v>
      </c>
      <c r="E6039" s="17">
        <v>27.2</v>
      </c>
      <c r="F6039" s="17">
        <v>124</v>
      </c>
      <c r="G6039" s="17">
        <v>158</v>
      </c>
      <c r="H6039" s="37">
        <f t="shared" si="1698"/>
        <v>80.959999999999994</v>
      </c>
      <c r="I6039" s="37">
        <f>IF(H6039&lt;'Roof Calculator'!$G$8, 1, 0)</f>
        <v>0</v>
      </c>
      <c r="J6039" s="37">
        <f>IF(H6039&gt;='Roof Calculator'!$G$8, 1, 0)</f>
        <v>1</v>
      </c>
      <c r="K6039" s="37">
        <f t="shared" si="1699"/>
        <v>0</v>
      </c>
      <c r="L6039" s="37">
        <f t="shared" si="1700"/>
        <v>80.959999999999994</v>
      </c>
      <c r="M6039" s="37">
        <v>0</v>
      </c>
      <c r="N6039" s="37">
        <f t="shared" si="1701"/>
        <v>124</v>
      </c>
      <c r="O6039" s="37">
        <v>0</v>
      </c>
      <c r="P6039" s="37">
        <v>0</v>
      </c>
      <c r="Q6039" s="21">
        <f t="shared" si="1702"/>
        <v>39.790999999999997</v>
      </c>
      <c r="R6039" s="21">
        <f t="shared" ref="R6039:R6102" si="1711">R6038+1/24</f>
        <v>251.708333333311</v>
      </c>
      <c r="S6039" s="21">
        <f t="shared" ref="S6039:S6102" si="1712">ASIN(SIN(23.45*PI()/180)*SIN((360/365*(R6039-81))*PI()/180))*180/PI()</f>
        <v>4.6014249371140528</v>
      </c>
      <c r="T6039" s="21">
        <f t="shared" si="1703"/>
        <v>86.147999999999996</v>
      </c>
      <c r="U6039" s="37">
        <f>VLOOKUP(Time_Zone, 'LSTM LookUp'!$B$5:$D$8, 3, FALSE)</f>
        <v>-75</v>
      </c>
      <c r="V6039" s="21">
        <f t="shared" ref="V6039:V6102" si="1713">9.87*SIN(2*(360/365*(R6039-81))*PI()/180)-7.53*COS((360/365*(R6039-81))*PI()/180)-1.5*SIN((360/365*(R6039-81))*PI()/180)</f>
        <v>3.1752665805709759</v>
      </c>
      <c r="W6039" s="21">
        <f t="shared" si="1704"/>
        <v>251.94181664514278</v>
      </c>
      <c r="X6039" s="21">
        <f t="shared" si="1705"/>
        <v>-29.399962581399976</v>
      </c>
      <c r="Y6039" s="21">
        <f t="shared" si="1706"/>
        <v>94.600037418600024</v>
      </c>
      <c r="Z6039" s="21">
        <f t="shared" ref="Z6039:Z6102" si="1714">Y6039/10.764*3.412</f>
        <v>29.986559612807813</v>
      </c>
      <c r="AA6039" s="21">
        <f t="shared" si="1707"/>
        <v>0</v>
      </c>
      <c r="AB6039" s="21">
        <f t="shared" si="1708"/>
        <v>29.986559612807813</v>
      </c>
      <c r="AC6039" s="21">
        <f t="shared" si="1709"/>
        <v>80.959999999999994</v>
      </c>
      <c r="AD6039" s="21">
        <f t="shared" ref="AD6039:AD6102" si="1715">AB6039</f>
        <v>29.986559612807813</v>
      </c>
      <c r="AE6039" s="21" t="str">
        <f t="shared" si="1710"/>
        <v>9/8/18:00</v>
      </c>
    </row>
    <row r="6040" spans="2:31">
      <c r="B6040" s="37">
        <v>9</v>
      </c>
      <c r="C6040" s="38">
        <v>8</v>
      </c>
      <c r="D6040" s="39">
        <v>19</v>
      </c>
      <c r="E6040" s="17">
        <v>26.1</v>
      </c>
      <c r="F6040" s="17">
        <v>29</v>
      </c>
      <c r="G6040" s="17">
        <v>216</v>
      </c>
      <c r="H6040" s="37">
        <f t="shared" si="1698"/>
        <v>78.98</v>
      </c>
      <c r="I6040" s="37">
        <f>IF(H6040&lt;'Roof Calculator'!$G$8, 1, 0)</f>
        <v>0</v>
      </c>
      <c r="J6040" s="37">
        <f>IF(H6040&gt;='Roof Calculator'!$G$8, 1, 0)</f>
        <v>1</v>
      </c>
      <c r="K6040" s="37">
        <f t="shared" si="1699"/>
        <v>0</v>
      </c>
      <c r="L6040" s="37">
        <f t="shared" si="1700"/>
        <v>78.98</v>
      </c>
      <c r="M6040" s="37">
        <v>0</v>
      </c>
      <c r="N6040" s="37">
        <f t="shared" si="1701"/>
        <v>29</v>
      </c>
      <c r="O6040" s="37">
        <v>0</v>
      </c>
      <c r="P6040" s="37">
        <v>0</v>
      </c>
      <c r="Q6040" s="21">
        <f t="shared" si="1702"/>
        <v>39.790999999999997</v>
      </c>
      <c r="R6040" s="21">
        <f t="shared" si="1711"/>
        <v>251.74999999997766</v>
      </c>
      <c r="S6040" s="21">
        <f t="shared" si="1712"/>
        <v>4.5853538437555024</v>
      </c>
      <c r="T6040" s="21">
        <f t="shared" si="1703"/>
        <v>86.147999999999996</v>
      </c>
      <c r="U6040" s="37">
        <f>VLOOKUP(Time_Zone, 'LSTM LookUp'!$B$5:$D$8, 3, FALSE)</f>
        <v>-75</v>
      </c>
      <c r="V6040" s="21">
        <f t="shared" si="1713"/>
        <v>3.190419234787135</v>
      </c>
      <c r="W6040" s="21">
        <f t="shared" si="1704"/>
        <v>266.94560480869677</v>
      </c>
      <c r="X6040" s="21">
        <f t="shared" si="1705"/>
        <v>2.2359932691621642</v>
      </c>
      <c r="Y6040" s="21">
        <f t="shared" si="1706"/>
        <v>31.235993269162165</v>
      </c>
      <c r="Z6040" s="21">
        <f t="shared" si="1714"/>
        <v>9.9012643101431905</v>
      </c>
      <c r="AA6040" s="21">
        <f t="shared" si="1707"/>
        <v>0</v>
      </c>
      <c r="AB6040" s="21">
        <f t="shared" si="1708"/>
        <v>9.9012643101431905</v>
      </c>
      <c r="AC6040" s="21">
        <f t="shared" si="1709"/>
        <v>78.98</v>
      </c>
      <c r="AD6040" s="21">
        <f t="shared" si="1715"/>
        <v>9.9012643101431905</v>
      </c>
      <c r="AE6040" s="21" t="str">
        <f t="shared" si="1710"/>
        <v>9/8/19:00</v>
      </c>
    </row>
    <row r="6041" spans="2:31">
      <c r="B6041" s="37">
        <v>9</v>
      </c>
      <c r="C6041" s="38">
        <v>8</v>
      </c>
      <c r="D6041" s="39">
        <v>20</v>
      </c>
      <c r="E6041" s="17">
        <v>25</v>
      </c>
      <c r="F6041" s="17">
        <v>0</v>
      </c>
      <c r="G6041" s="17">
        <v>0</v>
      </c>
      <c r="H6041" s="37">
        <f t="shared" si="1698"/>
        <v>77</v>
      </c>
      <c r="I6041" s="37">
        <f>IF(H6041&lt;'Roof Calculator'!$G$8, 1, 0)</f>
        <v>0</v>
      </c>
      <c r="J6041" s="37">
        <f>IF(H6041&gt;='Roof Calculator'!$G$8, 1, 0)</f>
        <v>1</v>
      </c>
      <c r="K6041" s="37">
        <f t="shared" si="1699"/>
        <v>0</v>
      </c>
      <c r="L6041" s="37">
        <f t="shared" si="1700"/>
        <v>77</v>
      </c>
      <c r="M6041" s="37">
        <v>0</v>
      </c>
      <c r="N6041" s="37">
        <f t="shared" si="1701"/>
        <v>0</v>
      </c>
      <c r="O6041" s="37">
        <v>0</v>
      </c>
      <c r="P6041" s="37">
        <v>0</v>
      </c>
      <c r="Q6041" s="21">
        <f t="shared" si="1702"/>
        <v>39.790999999999997</v>
      </c>
      <c r="R6041" s="21">
        <f t="shared" si="1711"/>
        <v>251.79166666664432</v>
      </c>
      <c r="S6041" s="21">
        <f t="shared" si="1712"/>
        <v>4.5692807479444495</v>
      </c>
      <c r="T6041" s="21">
        <f t="shared" si="1703"/>
        <v>86.147999999999996</v>
      </c>
      <c r="U6041" s="37">
        <f>VLOOKUP(Time_Zone, 'LSTM LookUp'!$B$5:$D$8, 3, FALSE)</f>
        <v>-75</v>
      </c>
      <c r="V6041" s="21">
        <f t="shared" si="1713"/>
        <v>3.2055762432819916</v>
      </c>
      <c r="W6041" s="21">
        <f t="shared" si="1704"/>
        <v>281.94939406082045</v>
      </c>
      <c r="X6041" s="21">
        <f t="shared" si="1705"/>
        <v>0</v>
      </c>
      <c r="Y6041" s="21">
        <f t="shared" si="1706"/>
        <v>0</v>
      </c>
      <c r="Z6041" s="21">
        <f t="shared" si="1714"/>
        <v>0</v>
      </c>
      <c r="AA6041" s="21">
        <f t="shared" si="1707"/>
        <v>0</v>
      </c>
      <c r="AB6041" s="21">
        <f t="shared" si="1708"/>
        <v>0</v>
      </c>
      <c r="AC6041" s="21">
        <f t="shared" si="1709"/>
        <v>77</v>
      </c>
      <c r="AD6041" s="21">
        <f t="shared" si="1715"/>
        <v>0</v>
      </c>
      <c r="AE6041" s="21" t="str">
        <f t="shared" si="1710"/>
        <v>9/8/20:00</v>
      </c>
    </row>
    <row r="6042" spans="2:31">
      <c r="B6042" s="37">
        <v>9</v>
      </c>
      <c r="C6042" s="38">
        <v>8</v>
      </c>
      <c r="D6042" s="39">
        <v>21</v>
      </c>
      <c r="E6042" s="17">
        <v>23.9</v>
      </c>
      <c r="F6042" s="17">
        <v>0</v>
      </c>
      <c r="G6042" s="17">
        <v>0</v>
      </c>
      <c r="H6042" s="37">
        <f t="shared" si="1698"/>
        <v>75.02</v>
      </c>
      <c r="I6042" s="37">
        <f>IF(H6042&lt;'Roof Calculator'!$G$8, 1, 0)</f>
        <v>0</v>
      </c>
      <c r="J6042" s="37">
        <f>IF(H6042&gt;='Roof Calculator'!$G$8, 1, 0)</f>
        <v>1</v>
      </c>
      <c r="K6042" s="37">
        <f t="shared" si="1699"/>
        <v>0</v>
      </c>
      <c r="L6042" s="37">
        <f t="shared" si="1700"/>
        <v>75.02</v>
      </c>
      <c r="M6042" s="37">
        <v>0</v>
      </c>
      <c r="N6042" s="37">
        <f t="shared" si="1701"/>
        <v>0</v>
      </c>
      <c r="O6042" s="37">
        <v>0</v>
      </c>
      <c r="P6042" s="37">
        <v>0</v>
      </c>
      <c r="Q6042" s="21">
        <f t="shared" si="1702"/>
        <v>39.790999999999997</v>
      </c>
      <c r="R6042" s="21">
        <f t="shared" si="1711"/>
        <v>251.83333333331097</v>
      </c>
      <c r="S6042" s="21">
        <f t="shared" si="1712"/>
        <v>4.553205656819638</v>
      </c>
      <c r="T6042" s="21">
        <f t="shared" si="1703"/>
        <v>86.147999999999996</v>
      </c>
      <c r="U6042" s="37">
        <f>VLOOKUP(Time_Zone, 'LSTM LookUp'!$B$5:$D$8, 3, FALSE)</f>
        <v>-75</v>
      </c>
      <c r="V6042" s="21">
        <f t="shared" si="1713"/>
        <v>3.2207375781632819</v>
      </c>
      <c r="W6042" s="21">
        <f t="shared" si="1704"/>
        <v>296.95318439454081</v>
      </c>
      <c r="X6042" s="21">
        <f t="shared" si="1705"/>
        <v>0</v>
      </c>
      <c r="Y6042" s="21">
        <f t="shared" si="1706"/>
        <v>0</v>
      </c>
      <c r="Z6042" s="21">
        <f t="shared" si="1714"/>
        <v>0</v>
      </c>
      <c r="AA6042" s="21">
        <f t="shared" si="1707"/>
        <v>0</v>
      </c>
      <c r="AB6042" s="21">
        <f t="shared" si="1708"/>
        <v>0</v>
      </c>
      <c r="AC6042" s="21">
        <f t="shared" si="1709"/>
        <v>75.02</v>
      </c>
      <c r="AD6042" s="21">
        <f t="shared" si="1715"/>
        <v>0</v>
      </c>
      <c r="AE6042" s="21" t="str">
        <f t="shared" si="1710"/>
        <v>9/8/21:00</v>
      </c>
    </row>
    <row r="6043" spans="2:31">
      <c r="B6043" s="37">
        <v>9</v>
      </c>
      <c r="C6043" s="38">
        <v>8</v>
      </c>
      <c r="D6043" s="39">
        <v>22</v>
      </c>
      <c r="E6043" s="17">
        <v>23.3</v>
      </c>
      <c r="F6043" s="17">
        <v>0</v>
      </c>
      <c r="G6043" s="17">
        <v>0</v>
      </c>
      <c r="H6043" s="37">
        <f t="shared" si="1698"/>
        <v>73.94</v>
      </c>
      <c r="I6043" s="37">
        <f>IF(H6043&lt;'Roof Calculator'!$G$8, 1, 0)</f>
        <v>0</v>
      </c>
      <c r="J6043" s="37">
        <f>IF(H6043&gt;='Roof Calculator'!$G$8, 1, 0)</f>
        <v>1</v>
      </c>
      <c r="K6043" s="37">
        <f t="shared" si="1699"/>
        <v>0</v>
      </c>
      <c r="L6043" s="37">
        <f t="shared" si="1700"/>
        <v>73.94</v>
      </c>
      <c r="M6043" s="37">
        <v>0</v>
      </c>
      <c r="N6043" s="37">
        <f t="shared" si="1701"/>
        <v>0</v>
      </c>
      <c r="O6043" s="37">
        <v>0</v>
      </c>
      <c r="P6043" s="37">
        <v>0</v>
      </c>
      <c r="Q6043" s="21">
        <f t="shared" si="1702"/>
        <v>39.790999999999997</v>
      </c>
      <c r="R6043" s="21">
        <f t="shared" si="1711"/>
        <v>251.87499999997763</v>
      </c>
      <c r="S6043" s="21">
        <f t="shared" si="1712"/>
        <v>4.5371285775194341</v>
      </c>
      <c r="T6043" s="21">
        <f t="shared" si="1703"/>
        <v>86.147999999999996</v>
      </c>
      <c r="U6043" s="37">
        <f>VLOOKUP(Time_Zone, 'LSTM LookUp'!$B$5:$D$8, 3, FALSE)</f>
        <v>-75</v>
      </c>
      <c r="V6043" s="21">
        <f t="shared" si="1713"/>
        <v>3.2359032115242061</v>
      </c>
      <c r="W6043" s="21">
        <f t="shared" si="1704"/>
        <v>311.95697580288106</v>
      </c>
      <c r="X6043" s="21">
        <f t="shared" si="1705"/>
        <v>0</v>
      </c>
      <c r="Y6043" s="21">
        <f t="shared" si="1706"/>
        <v>0</v>
      </c>
      <c r="Z6043" s="21">
        <f t="shared" si="1714"/>
        <v>0</v>
      </c>
      <c r="AA6043" s="21">
        <f t="shared" si="1707"/>
        <v>0</v>
      </c>
      <c r="AB6043" s="21">
        <f t="shared" si="1708"/>
        <v>0</v>
      </c>
      <c r="AC6043" s="21">
        <f t="shared" si="1709"/>
        <v>73.94</v>
      </c>
      <c r="AD6043" s="21">
        <f t="shared" si="1715"/>
        <v>0</v>
      </c>
      <c r="AE6043" s="21" t="str">
        <f t="shared" si="1710"/>
        <v>9/8/22:00</v>
      </c>
    </row>
    <row r="6044" spans="2:31">
      <c r="B6044" s="37">
        <v>9</v>
      </c>
      <c r="C6044" s="38">
        <v>8</v>
      </c>
      <c r="D6044" s="39">
        <v>23</v>
      </c>
      <c r="E6044" s="17">
        <v>23.3</v>
      </c>
      <c r="F6044" s="17">
        <v>0</v>
      </c>
      <c r="G6044" s="17">
        <v>0</v>
      </c>
      <c r="H6044" s="37">
        <f t="shared" si="1698"/>
        <v>73.94</v>
      </c>
      <c r="I6044" s="37">
        <f>IF(H6044&lt;'Roof Calculator'!$G$8, 1, 0)</f>
        <v>0</v>
      </c>
      <c r="J6044" s="37">
        <f>IF(H6044&gt;='Roof Calculator'!$G$8, 1, 0)</f>
        <v>1</v>
      </c>
      <c r="K6044" s="37">
        <f t="shared" si="1699"/>
        <v>0</v>
      </c>
      <c r="L6044" s="37">
        <f t="shared" si="1700"/>
        <v>73.94</v>
      </c>
      <c r="M6044" s="37">
        <v>0</v>
      </c>
      <c r="N6044" s="37">
        <f t="shared" si="1701"/>
        <v>0</v>
      </c>
      <c r="O6044" s="37">
        <v>0</v>
      </c>
      <c r="P6044" s="37">
        <v>0</v>
      </c>
      <c r="Q6044" s="21">
        <f t="shared" si="1702"/>
        <v>39.790999999999997</v>
      </c>
      <c r="R6044" s="21">
        <f t="shared" si="1711"/>
        <v>251.91666666664429</v>
      </c>
      <c r="S6044" s="21">
        <f t="shared" si="1712"/>
        <v>4.5210495171818179</v>
      </c>
      <c r="T6044" s="21">
        <f t="shared" si="1703"/>
        <v>86.147999999999996</v>
      </c>
      <c r="U6044" s="37">
        <f>VLOOKUP(Time_Zone, 'LSTM LookUp'!$B$5:$D$8, 3, FALSE)</f>
        <v>-75</v>
      </c>
      <c r="V6044" s="21">
        <f t="shared" si="1713"/>
        <v>3.2510731154435106</v>
      </c>
      <c r="W6044" s="21">
        <f t="shared" si="1704"/>
        <v>326.96076827886094</v>
      </c>
      <c r="X6044" s="21">
        <f t="shared" si="1705"/>
        <v>0</v>
      </c>
      <c r="Y6044" s="21">
        <f t="shared" si="1706"/>
        <v>0</v>
      </c>
      <c r="Z6044" s="21">
        <f t="shared" si="1714"/>
        <v>0</v>
      </c>
      <c r="AA6044" s="21">
        <f t="shared" si="1707"/>
        <v>0</v>
      </c>
      <c r="AB6044" s="21">
        <f t="shared" si="1708"/>
        <v>0</v>
      </c>
      <c r="AC6044" s="21">
        <f t="shared" si="1709"/>
        <v>73.94</v>
      </c>
      <c r="AD6044" s="21">
        <f t="shared" si="1715"/>
        <v>0</v>
      </c>
      <c r="AE6044" s="21" t="str">
        <f t="shared" si="1710"/>
        <v>9/8/23:00</v>
      </c>
    </row>
    <row r="6045" spans="2:31">
      <c r="B6045" s="37">
        <v>9</v>
      </c>
      <c r="C6045" s="38">
        <v>8</v>
      </c>
      <c r="D6045" s="39">
        <v>24</v>
      </c>
      <c r="E6045" s="17">
        <v>23.3</v>
      </c>
      <c r="F6045" s="17">
        <v>0</v>
      </c>
      <c r="G6045" s="17">
        <v>0</v>
      </c>
      <c r="H6045" s="37">
        <f t="shared" si="1698"/>
        <v>73.94</v>
      </c>
      <c r="I6045" s="37">
        <f>IF(H6045&lt;'Roof Calculator'!$G$8, 1, 0)</f>
        <v>0</v>
      </c>
      <c r="J6045" s="37">
        <f>IF(H6045&gt;='Roof Calculator'!$G$8, 1, 0)</f>
        <v>1</v>
      </c>
      <c r="K6045" s="37">
        <f t="shared" si="1699"/>
        <v>0</v>
      </c>
      <c r="L6045" s="37">
        <f t="shared" si="1700"/>
        <v>73.94</v>
      </c>
      <c r="M6045" s="37">
        <v>0</v>
      </c>
      <c r="N6045" s="37">
        <f t="shared" si="1701"/>
        <v>0</v>
      </c>
      <c r="O6045" s="37">
        <v>0</v>
      </c>
      <c r="P6045" s="37">
        <v>0</v>
      </c>
      <c r="Q6045" s="21">
        <f t="shared" si="1702"/>
        <v>39.790999999999997</v>
      </c>
      <c r="R6045" s="21">
        <f t="shared" si="1711"/>
        <v>251.95833333331095</v>
      </c>
      <c r="S6045" s="21">
        <f t="shared" si="1712"/>
        <v>4.5049684829444105</v>
      </c>
      <c r="T6045" s="21">
        <f t="shared" si="1703"/>
        <v>86.147999999999996</v>
      </c>
      <c r="U6045" s="37">
        <f>VLOOKUP(Time_Zone, 'LSTM LookUp'!$B$5:$D$8, 3, FALSE)</f>
        <v>-75</v>
      </c>
      <c r="V6045" s="21">
        <f t="shared" si="1713"/>
        <v>3.2662472619854999</v>
      </c>
      <c r="W6045" s="21">
        <f t="shared" si="1704"/>
        <v>341.96456181549638</v>
      </c>
      <c r="X6045" s="21">
        <f t="shared" si="1705"/>
        <v>0</v>
      </c>
      <c r="Y6045" s="21">
        <f t="shared" si="1706"/>
        <v>0</v>
      </c>
      <c r="Z6045" s="21">
        <f t="shared" si="1714"/>
        <v>0</v>
      </c>
      <c r="AA6045" s="21">
        <f t="shared" si="1707"/>
        <v>0</v>
      </c>
      <c r="AB6045" s="21">
        <f t="shared" si="1708"/>
        <v>0</v>
      </c>
      <c r="AC6045" s="21">
        <f t="shared" si="1709"/>
        <v>73.94</v>
      </c>
      <c r="AD6045" s="21">
        <f t="shared" si="1715"/>
        <v>0</v>
      </c>
      <c r="AE6045" s="21" t="str">
        <f t="shared" si="1710"/>
        <v>9/8/24:00</v>
      </c>
    </row>
    <row r="6046" spans="2:31">
      <c r="B6046" s="37">
        <v>9</v>
      </c>
      <c r="C6046" s="38">
        <v>9</v>
      </c>
      <c r="D6046" s="39">
        <v>1</v>
      </c>
      <c r="E6046" s="17">
        <v>23.3</v>
      </c>
      <c r="F6046" s="17">
        <v>0</v>
      </c>
      <c r="G6046" s="17">
        <v>0</v>
      </c>
      <c r="H6046" s="37">
        <f t="shared" si="1698"/>
        <v>73.94</v>
      </c>
      <c r="I6046" s="37">
        <f>IF(H6046&lt;'Roof Calculator'!$G$8, 1, 0)</f>
        <v>0</v>
      </c>
      <c r="J6046" s="37">
        <f>IF(H6046&gt;='Roof Calculator'!$G$8, 1, 0)</f>
        <v>1</v>
      </c>
      <c r="K6046" s="37">
        <f t="shared" si="1699"/>
        <v>0</v>
      </c>
      <c r="L6046" s="37">
        <f t="shared" si="1700"/>
        <v>73.94</v>
      </c>
      <c r="M6046" s="37">
        <v>0</v>
      </c>
      <c r="N6046" s="37">
        <f t="shared" si="1701"/>
        <v>0</v>
      </c>
      <c r="O6046" s="37">
        <v>0</v>
      </c>
      <c r="P6046" s="37">
        <v>0</v>
      </c>
      <c r="Q6046" s="21">
        <f t="shared" si="1702"/>
        <v>39.790999999999997</v>
      </c>
      <c r="R6046" s="21">
        <f t="shared" si="1711"/>
        <v>251.9999999999776</v>
      </c>
      <c r="S6046" s="21">
        <f t="shared" si="1712"/>
        <v>4.4888854819444264</v>
      </c>
      <c r="T6046" s="21">
        <f t="shared" si="1703"/>
        <v>86.147999999999996</v>
      </c>
      <c r="U6046" s="37">
        <f>VLOOKUP(Time_Zone, 'LSTM LookUp'!$B$5:$D$8, 3, FALSE)</f>
        <v>-75</v>
      </c>
      <c r="V6046" s="21">
        <f t="shared" si="1713"/>
        <v>3.2814256232001613</v>
      </c>
      <c r="W6046" s="21">
        <f t="shared" si="1704"/>
        <v>-3.0316435941999664</v>
      </c>
      <c r="X6046" s="21">
        <f t="shared" si="1705"/>
        <v>0</v>
      </c>
      <c r="Y6046" s="21">
        <f t="shared" si="1706"/>
        <v>0</v>
      </c>
      <c r="Z6046" s="21">
        <f t="shared" si="1714"/>
        <v>0</v>
      </c>
      <c r="AA6046" s="21">
        <f t="shared" si="1707"/>
        <v>0</v>
      </c>
      <c r="AB6046" s="21">
        <f t="shared" si="1708"/>
        <v>0</v>
      </c>
      <c r="AC6046" s="21">
        <f t="shared" si="1709"/>
        <v>73.94</v>
      </c>
      <c r="AD6046" s="21">
        <f t="shared" si="1715"/>
        <v>0</v>
      </c>
      <c r="AE6046" s="21" t="str">
        <f t="shared" si="1710"/>
        <v>9/9/1:00</v>
      </c>
    </row>
    <row r="6047" spans="2:31">
      <c r="B6047" s="37">
        <v>9</v>
      </c>
      <c r="C6047" s="38">
        <v>9</v>
      </c>
      <c r="D6047" s="39">
        <v>2</v>
      </c>
      <c r="E6047" s="17">
        <v>22.8</v>
      </c>
      <c r="F6047" s="17">
        <v>0</v>
      </c>
      <c r="G6047" s="17">
        <v>0</v>
      </c>
      <c r="H6047" s="37">
        <f t="shared" si="1698"/>
        <v>73.040000000000006</v>
      </c>
      <c r="I6047" s="37">
        <f>IF(H6047&lt;'Roof Calculator'!$G$8, 1, 0)</f>
        <v>0</v>
      </c>
      <c r="J6047" s="37">
        <f>IF(H6047&gt;='Roof Calculator'!$G$8, 1, 0)</f>
        <v>1</v>
      </c>
      <c r="K6047" s="37">
        <f t="shared" si="1699"/>
        <v>0</v>
      </c>
      <c r="L6047" s="37">
        <f t="shared" si="1700"/>
        <v>73.040000000000006</v>
      </c>
      <c r="M6047" s="37">
        <v>0</v>
      </c>
      <c r="N6047" s="37">
        <f t="shared" si="1701"/>
        <v>0</v>
      </c>
      <c r="O6047" s="37">
        <v>0</v>
      </c>
      <c r="P6047" s="37">
        <v>0</v>
      </c>
      <c r="Q6047" s="21">
        <f t="shared" si="1702"/>
        <v>39.790999999999997</v>
      </c>
      <c r="R6047" s="21">
        <f t="shared" si="1711"/>
        <v>252.04166666664426</v>
      </c>
      <c r="S6047" s="21">
        <f t="shared" si="1712"/>
        <v>4.472800521318729</v>
      </c>
      <c r="T6047" s="21">
        <f t="shared" si="1703"/>
        <v>86.147999999999996</v>
      </c>
      <c r="U6047" s="37">
        <f>VLOOKUP(Time_Zone, 'LSTM LookUp'!$B$5:$D$8, 3, FALSE)</f>
        <v>-75</v>
      </c>
      <c r="V6047" s="21">
        <f t="shared" si="1713"/>
        <v>3.2966081711231467</v>
      </c>
      <c r="W6047" s="21">
        <f t="shared" si="1704"/>
        <v>11.972152042780779</v>
      </c>
      <c r="X6047" s="21">
        <f t="shared" si="1705"/>
        <v>0</v>
      </c>
      <c r="Y6047" s="21">
        <f t="shared" si="1706"/>
        <v>0</v>
      </c>
      <c r="Z6047" s="21">
        <f t="shared" si="1714"/>
        <v>0</v>
      </c>
      <c r="AA6047" s="21">
        <f t="shared" si="1707"/>
        <v>0</v>
      </c>
      <c r="AB6047" s="21">
        <f t="shared" si="1708"/>
        <v>0</v>
      </c>
      <c r="AC6047" s="21">
        <f t="shared" si="1709"/>
        <v>73.040000000000006</v>
      </c>
      <c r="AD6047" s="21">
        <f t="shared" si="1715"/>
        <v>0</v>
      </c>
      <c r="AE6047" s="21" t="str">
        <f t="shared" si="1710"/>
        <v>9/9/2:00</v>
      </c>
    </row>
    <row r="6048" spans="2:31">
      <c r="B6048" s="37">
        <v>9</v>
      </c>
      <c r="C6048" s="38">
        <v>9</v>
      </c>
      <c r="D6048" s="39">
        <v>3</v>
      </c>
      <c r="E6048" s="17">
        <v>22.8</v>
      </c>
      <c r="F6048" s="17">
        <v>0</v>
      </c>
      <c r="G6048" s="17">
        <v>0</v>
      </c>
      <c r="H6048" s="37">
        <f t="shared" si="1698"/>
        <v>73.040000000000006</v>
      </c>
      <c r="I6048" s="37">
        <f>IF(H6048&lt;'Roof Calculator'!$G$8, 1, 0)</f>
        <v>0</v>
      </c>
      <c r="J6048" s="37">
        <f>IF(H6048&gt;='Roof Calculator'!$G$8, 1, 0)</f>
        <v>1</v>
      </c>
      <c r="K6048" s="37">
        <f t="shared" si="1699"/>
        <v>0</v>
      </c>
      <c r="L6048" s="37">
        <f t="shared" si="1700"/>
        <v>73.040000000000006</v>
      </c>
      <c r="M6048" s="37">
        <v>0</v>
      </c>
      <c r="N6048" s="37">
        <f t="shared" si="1701"/>
        <v>0</v>
      </c>
      <c r="O6048" s="37">
        <v>0</v>
      </c>
      <c r="P6048" s="37">
        <v>0</v>
      </c>
      <c r="Q6048" s="21">
        <f t="shared" si="1702"/>
        <v>39.790999999999997</v>
      </c>
      <c r="R6048" s="21">
        <f t="shared" si="1711"/>
        <v>252.08333333331092</v>
      </c>
      <c r="S6048" s="21">
        <f t="shared" si="1712"/>
        <v>4.4567136082037724</v>
      </c>
      <c r="T6048" s="21">
        <f t="shared" si="1703"/>
        <v>86.147999999999996</v>
      </c>
      <c r="U6048" s="37">
        <f>VLOOKUP(Time_Zone, 'LSTM LookUp'!$B$5:$D$8, 3, FALSE)</f>
        <v>-75</v>
      </c>
      <c r="V6048" s="21">
        <f t="shared" si="1713"/>
        <v>3.3117948777759048</v>
      </c>
      <c r="W6048" s="21">
        <f t="shared" si="1704"/>
        <v>26.97594871944397</v>
      </c>
      <c r="X6048" s="21">
        <f t="shared" si="1705"/>
        <v>0</v>
      </c>
      <c r="Y6048" s="21">
        <f t="shared" si="1706"/>
        <v>0</v>
      </c>
      <c r="Z6048" s="21">
        <f t="shared" si="1714"/>
        <v>0</v>
      </c>
      <c r="AA6048" s="21">
        <f t="shared" si="1707"/>
        <v>0</v>
      </c>
      <c r="AB6048" s="21">
        <f t="shared" si="1708"/>
        <v>0</v>
      </c>
      <c r="AC6048" s="21">
        <f t="shared" si="1709"/>
        <v>73.040000000000006</v>
      </c>
      <c r="AD6048" s="21">
        <f t="shared" si="1715"/>
        <v>0</v>
      </c>
      <c r="AE6048" s="21" t="str">
        <f t="shared" si="1710"/>
        <v>9/9/3:00</v>
      </c>
    </row>
    <row r="6049" spans="2:31">
      <c r="B6049" s="37">
        <v>9</v>
      </c>
      <c r="C6049" s="38">
        <v>9</v>
      </c>
      <c r="D6049" s="39">
        <v>4</v>
      </c>
      <c r="E6049" s="17">
        <v>22.2</v>
      </c>
      <c r="F6049" s="17">
        <v>0</v>
      </c>
      <c r="G6049" s="17">
        <v>0</v>
      </c>
      <c r="H6049" s="37">
        <f t="shared" si="1698"/>
        <v>71.959999999999994</v>
      </c>
      <c r="I6049" s="37">
        <f>IF(H6049&lt;'Roof Calculator'!$G$8, 1, 0)</f>
        <v>0</v>
      </c>
      <c r="J6049" s="37">
        <f>IF(H6049&gt;='Roof Calculator'!$G$8, 1, 0)</f>
        <v>1</v>
      </c>
      <c r="K6049" s="37">
        <f t="shared" si="1699"/>
        <v>0</v>
      </c>
      <c r="L6049" s="37">
        <f t="shared" si="1700"/>
        <v>71.959999999999994</v>
      </c>
      <c r="M6049" s="37">
        <v>0</v>
      </c>
      <c r="N6049" s="37">
        <f t="shared" si="1701"/>
        <v>0</v>
      </c>
      <c r="O6049" s="37">
        <v>0</v>
      </c>
      <c r="P6049" s="37">
        <v>0</v>
      </c>
      <c r="Q6049" s="21">
        <f t="shared" si="1702"/>
        <v>39.790999999999997</v>
      </c>
      <c r="R6049" s="21">
        <f t="shared" si="1711"/>
        <v>252.12499999997758</v>
      </c>
      <c r="S6049" s="21">
        <f t="shared" si="1712"/>
        <v>4.4406247497356812</v>
      </c>
      <c r="T6049" s="21">
        <f t="shared" si="1703"/>
        <v>86.147999999999996</v>
      </c>
      <c r="U6049" s="37">
        <f>VLOOKUP(Time_Zone, 'LSTM LookUp'!$B$5:$D$8, 3, FALSE)</f>
        <v>-75</v>
      </c>
      <c r="V6049" s="21">
        <f t="shared" si="1713"/>
        <v>3.3269857151656406</v>
      </c>
      <c r="W6049" s="21">
        <f t="shared" si="1704"/>
        <v>41.979746428791394</v>
      </c>
      <c r="X6049" s="21">
        <f t="shared" si="1705"/>
        <v>0</v>
      </c>
      <c r="Y6049" s="21">
        <f t="shared" si="1706"/>
        <v>0</v>
      </c>
      <c r="Z6049" s="21">
        <f t="shared" si="1714"/>
        <v>0</v>
      </c>
      <c r="AA6049" s="21">
        <f t="shared" si="1707"/>
        <v>0</v>
      </c>
      <c r="AB6049" s="21">
        <f t="shared" si="1708"/>
        <v>0</v>
      </c>
      <c r="AC6049" s="21">
        <f t="shared" si="1709"/>
        <v>71.959999999999994</v>
      </c>
      <c r="AD6049" s="21">
        <f t="shared" si="1715"/>
        <v>0</v>
      </c>
      <c r="AE6049" s="21" t="str">
        <f t="shared" si="1710"/>
        <v>9/9/4:00</v>
      </c>
    </row>
    <row r="6050" spans="2:31">
      <c r="B6050" s="37">
        <v>9</v>
      </c>
      <c r="C6050" s="38">
        <v>9</v>
      </c>
      <c r="D6050" s="39">
        <v>5</v>
      </c>
      <c r="E6050" s="17">
        <v>22.8</v>
      </c>
      <c r="F6050" s="17">
        <v>0</v>
      </c>
      <c r="G6050" s="17">
        <v>0</v>
      </c>
      <c r="H6050" s="37">
        <f t="shared" si="1698"/>
        <v>73.040000000000006</v>
      </c>
      <c r="I6050" s="37">
        <f>IF(H6050&lt;'Roof Calculator'!$G$8, 1, 0)</f>
        <v>0</v>
      </c>
      <c r="J6050" s="37">
        <f>IF(H6050&gt;='Roof Calculator'!$G$8, 1, 0)</f>
        <v>1</v>
      </c>
      <c r="K6050" s="37">
        <f t="shared" si="1699"/>
        <v>0</v>
      </c>
      <c r="L6050" s="37">
        <f t="shared" si="1700"/>
        <v>73.040000000000006</v>
      </c>
      <c r="M6050" s="37">
        <v>0</v>
      </c>
      <c r="N6050" s="37">
        <f t="shared" si="1701"/>
        <v>0</v>
      </c>
      <c r="O6050" s="37">
        <v>0</v>
      </c>
      <c r="P6050" s="37">
        <v>0</v>
      </c>
      <c r="Q6050" s="21">
        <f t="shared" si="1702"/>
        <v>39.790999999999997</v>
      </c>
      <c r="R6050" s="21">
        <f t="shared" si="1711"/>
        <v>252.16666666664423</v>
      </c>
      <c r="S6050" s="21">
        <f t="shared" si="1712"/>
        <v>4.424533953050136</v>
      </c>
      <c r="T6050" s="21">
        <f t="shared" si="1703"/>
        <v>86.147999999999996</v>
      </c>
      <c r="U6050" s="37">
        <f>VLOOKUP(Time_Zone, 'LSTM LookUp'!$B$5:$D$8, 3, FALSE)</f>
        <v>-75</v>
      </c>
      <c r="V6050" s="21">
        <f t="shared" si="1713"/>
        <v>3.3421806552855027</v>
      </c>
      <c r="W6050" s="21">
        <f t="shared" si="1704"/>
        <v>56.983545163821375</v>
      </c>
      <c r="X6050" s="21">
        <f t="shared" si="1705"/>
        <v>0</v>
      </c>
      <c r="Y6050" s="21">
        <f t="shared" si="1706"/>
        <v>0</v>
      </c>
      <c r="Z6050" s="21">
        <f t="shared" si="1714"/>
        <v>0</v>
      </c>
      <c r="AA6050" s="21">
        <f t="shared" si="1707"/>
        <v>0</v>
      </c>
      <c r="AB6050" s="21">
        <f t="shared" si="1708"/>
        <v>0</v>
      </c>
      <c r="AC6050" s="21">
        <f t="shared" si="1709"/>
        <v>73.040000000000006</v>
      </c>
      <c r="AD6050" s="21">
        <f t="shared" si="1715"/>
        <v>0</v>
      </c>
      <c r="AE6050" s="21" t="str">
        <f t="shared" si="1710"/>
        <v>9/9/5:00</v>
      </c>
    </row>
    <row r="6051" spans="2:31">
      <c r="B6051" s="37">
        <v>9</v>
      </c>
      <c r="C6051" s="38">
        <v>9</v>
      </c>
      <c r="D6051" s="39">
        <v>6</v>
      </c>
      <c r="E6051" s="17">
        <v>21.1</v>
      </c>
      <c r="F6051" s="17">
        <v>0</v>
      </c>
      <c r="G6051" s="17">
        <v>0</v>
      </c>
      <c r="H6051" s="37">
        <f t="shared" si="1698"/>
        <v>69.98</v>
      </c>
      <c r="I6051" s="37">
        <f>IF(H6051&lt;'Roof Calculator'!$G$8, 1, 0)</f>
        <v>0</v>
      </c>
      <c r="J6051" s="37">
        <f>IF(H6051&gt;='Roof Calculator'!$G$8, 1, 0)</f>
        <v>1</v>
      </c>
      <c r="K6051" s="37">
        <f t="shared" si="1699"/>
        <v>0</v>
      </c>
      <c r="L6051" s="37">
        <f t="shared" si="1700"/>
        <v>69.98</v>
      </c>
      <c r="M6051" s="37">
        <v>0</v>
      </c>
      <c r="N6051" s="37">
        <f t="shared" si="1701"/>
        <v>0</v>
      </c>
      <c r="O6051" s="37">
        <v>0</v>
      </c>
      <c r="P6051" s="37">
        <v>0</v>
      </c>
      <c r="Q6051" s="21">
        <f t="shared" si="1702"/>
        <v>39.790999999999997</v>
      </c>
      <c r="R6051" s="21">
        <f t="shared" si="1711"/>
        <v>252.20833333331089</v>
      </c>
      <c r="S6051" s="21">
        <f t="shared" si="1712"/>
        <v>4.4084412252825134</v>
      </c>
      <c r="T6051" s="21">
        <f t="shared" si="1703"/>
        <v>86.147999999999996</v>
      </c>
      <c r="U6051" s="37">
        <f>VLOOKUP(Time_Zone, 'LSTM LookUp'!$B$5:$D$8, 3, FALSE)</f>
        <v>-75</v>
      </c>
      <c r="V6051" s="21">
        <f t="shared" si="1713"/>
        <v>3.3573796701144927</v>
      </c>
      <c r="W6051" s="21">
        <f t="shared" si="1704"/>
        <v>71.987344917528617</v>
      </c>
      <c r="X6051" s="21">
        <f t="shared" si="1705"/>
        <v>0</v>
      </c>
      <c r="Y6051" s="21">
        <f t="shared" si="1706"/>
        <v>0</v>
      </c>
      <c r="Z6051" s="21">
        <f t="shared" si="1714"/>
        <v>0</v>
      </c>
      <c r="AA6051" s="21">
        <f t="shared" si="1707"/>
        <v>0</v>
      </c>
      <c r="AB6051" s="21">
        <f t="shared" si="1708"/>
        <v>0</v>
      </c>
      <c r="AC6051" s="21">
        <f t="shared" si="1709"/>
        <v>69.98</v>
      </c>
      <c r="AD6051" s="21">
        <f t="shared" si="1715"/>
        <v>0</v>
      </c>
      <c r="AE6051" s="21" t="str">
        <f t="shared" si="1710"/>
        <v>9/9/6:00</v>
      </c>
    </row>
    <row r="6052" spans="2:31">
      <c r="B6052" s="37">
        <v>9</v>
      </c>
      <c r="C6052" s="38">
        <v>9</v>
      </c>
      <c r="D6052" s="39">
        <v>7</v>
      </c>
      <c r="E6052" s="17">
        <v>20.6</v>
      </c>
      <c r="F6052" s="17">
        <v>2</v>
      </c>
      <c r="G6052" s="17">
        <v>42</v>
      </c>
      <c r="H6052" s="37">
        <f t="shared" si="1698"/>
        <v>69.08</v>
      </c>
      <c r="I6052" s="37">
        <f>IF(H6052&lt;'Roof Calculator'!$G$8, 1, 0)</f>
        <v>0</v>
      </c>
      <c r="J6052" s="37">
        <f>IF(H6052&gt;='Roof Calculator'!$G$8, 1, 0)</f>
        <v>1</v>
      </c>
      <c r="K6052" s="37">
        <f t="shared" si="1699"/>
        <v>0</v>
      </c>
      <c r="L6052" s="37">
        <f t="shared" si="1700"/>
        <v>69.08</v>
      </c>
      <c r="M6052" s="37">
        <v>0</v>
      </c>
      <c r="N6052" s="37">
        <f t="shared" si="1701"/>
        <v>2</v>
      </c>
      <c r="O6052" s="37">
        <v>0</v>
      </c>
      <c r="P6052" s="37">
        <v>0</v>
      </c>
      <c r="Q6052" s="21">
        <f t="shared" si="1702"/>
        <v>39.790999999999997</v>
      </c>
      <c r="R6052" s="21">
        <f t="shared" si="1711"/>
        <v>252.24999999997755</v>
      </c>
      <c r="S6052" s="21">
        <f t="shared" si="1712"/>
        <v>4.3923465735677656</v>
      </c>
      <c r="T6052" s="21">
        <f t="shared" si="1703"/>
        <v>86.147999999999996</v>
      </c>
      <c r="U6052" s="37">
        <f>VLOOKUP(Time_Zone, 'LSTM LookUp'!$B$5:$D$8, 3, FALSE)</f>
        <v>-75</v>
      </c>
      <c r="V6052" s="21">
        <f t="shared" si="1713"/>
        <v>3.3725827316176438</v>
      </c>
      <c r="W6052" s="21">
        <f t="shared" si="1704"/>
        <v>86.991145682904431</v>
      </c>
      <c r="X6052" s="21">
        <f t="shared" si="1705"/>
        <v>3.7475901107166099</v>
      </c>
      <c r="Y6052" s="21">
        <f t="shared" si="1706"/>
        <v>5.7475901107166099</v>
      </c>
      <c r="Z6052" s="21">
        <f t="shared" si="1714"/>
        <v>1.8218856798369631</v>
      </c>
      <c r="AA6052" s="21">
        <f t="shared" si="1707"/>
        <v>0</v>
      </c>
      <c r="AB6052" s="21">
        <f t="shared" si="1708"/>
        <v>1.8218856798369631</v>
      </c>
      <c r="AC6052" s="21">
        <f t="shared" si="1709"/>
        <v>69.08</v>
      </c>
      <c r="AD6052" s="21">
        <f t="shared" si="1715"/>
        <v>1.8218856798369631</v>
      </c>
      <c r="AE6052" s="21" t="str">
        <f t="shared" si="1710"/>
        <v>9/9/7:00</v>
      </c>
    </row>
    <row r="6053" spans="2:31">
      <c r="B6053" s="37">
        <v>9</v>
      </c>
      <c r="C6053" s="38">
        <v>9</v>
      </c>
      <c r="D6053" s="39">
        <v>8</v>
      </c>
      <c r="E6053" s="17">
        <v>21.1</v>
      </c>
      <c r="F6053" s="17">
        <v>89</v>
      </c>
      <c r="G6053" s="17">
        <v>166</v>
      </c>
      <c r="H6053" s="37">
        <f t="shared" si="1698"/>
        <v>69.98</v>
      </c>
      <c r="I6053" s="37">
        <f>IF(H6053&lt;'Roof Calculator'!$G$8, 1, 0)</f>
        <v>0</v>
      </c>
      <c r="J6053" s="37">
        <f>IF(H6053&gt;='Roof Calculator'!$G$8, 1, 0)</f>
        <v>1</v>
      </c>
      <c r="K6053" s="37">
        <f t="shared" si="1699"/>
        <v>0</v>
      </c>
      <c r="L6053" s="37">
        <f t="shared" si="1700"/>
        <v>69.98</v>
      </c>
      <c r="M6053" s="37">
        <v>0</v>
      </c>
      <c r="N6053" s="37">
        <f t="shared" si="1701"/>
        <v>89</v>
      </c>
      <c r="O6053" s="37">
        <v>0</v>
      </c>
      <c r="P6053" s="37">
        <v>0</v>
      </c>
      <c r="Q6053" s="21">
        <f t="shared" si="1702"/>
        <v>39.790999999999997</v>
      </c>
      <c r="R6053" s="21">
        <f t="shared" si="1711"/>
        <v>252.2916666666442</v>
      </c>
      <c r="S6053" s="21">
        <f t="shared" si="1712"/>
        <v>4.3762500050405126</v>
      </c>
      <c r="T6053" s="21">
        <f t="shared" si="1703"/>
        <v>86.147999999999996</v>
      </c>
      <c r="U6053" s="37">
        <f>VLOOKUP(Time_Zone, 'LSTM LookUp'!$B$5:$D$8, 3, FALSE)</f>
        <v>-75</v>
      </c>
      <c r="V6053" s="21">
        <f t="shared" si="1713"/>
        <v>3.3877898117459844</v>
      </c>
      <c r="W6053" s="21">
        <f t="shared" si="1704"/>
        <v>101.99494745293646</v>
      </c>
      <c r="X6053" s="21">
        <f t="shared" si="1705"/>
        <v>-18.324630959300599</v>
      </c>
      <c r="Y6053" s="21">
        <f t="shared" si="1706"/>
        <v>70.675369040699394</v>
      </c>
      <c r="Z6053" s="21">
        <f t="shared" si="1714"/>
        <v>22.402857596327234</v>
      </c>
      <c r="AA6053" s="21">
        <f t="shared" si="1707"/>
        <v>0</v>
      </c>
      <c r="AB6053" s="21">
        <f t="shared" si="1708"/>
        <v>22.402857596327234</v>
      </c>
      <c r="AC6053" s="21">
        <f t="shared" si="1709"/>
        <v>69.98</v>
      </c>
      <c r="AD6053" s="21">
        <f t="shared" si="1715"/>
        <v>22.402857596327234</v>
      </c>
      <c r="AE6053" s="21" t="str">
        <f t="shared" si="1710"/>
        <v>9/9/8:00</v>
      </c>
    </row>
    <row r="6054" spans="2:31">
      <c r="B6054" s="37">
        <v>9</v>
      </c>
      <c r="C6054" s="38">
        <v>9</v>
      </c>
      <c r="D6054" s="39">
        <v>9</v>
      </c>
      <c r="E6054" s="17">
        <v>21.1</v>
      </c>
      <c r="F6054" s="17">
        <v>85</v>
      </c>
      <c r="G6054" s="17">
        <v>0</v>
      </c>
      <c r="H6054" s="37">
        <f t="shared" si="1698"/>
        <v>69.98</v>
      </c>
      <c r="I6054" s="37">
        <f>IF(H6054&lt;'Roof Calculator'!$G$8, 1, 0)</f>
        <v>0</v>
      </c>
      <c r="J6054" s="37">
        <f>IF(H6054&gt;='Roof Calculator'!$G$8, 1, 0)</f>
        <v>1</v>
      </c>
      <c r="K6054" s="37">
        <f t="shared" si="1699"/>
        <v>0</v>
      </c>
      <c r="L6054" s="37">
        <f t="shared" si="1700"/>
        <v>69.98</v>
      </c>
      <c r="M6054" s="37">
        <v>0</v>
      </c>
      <c r="N6054" s="37">
        <f t="shared" si="1701"/>
        <v>85</v>
      </c>
      <c r="O6054" s="37">
        <v>0</v>
      </c>
      <c r="P6054" s="37">
        <v>0</v>
      </c>
      <c r="Q6054" s="21">
        <f t="shared" si="1702"/>
        <v>39.790999999999997</v>
      </c>
      <c r="R6054" s="21">
        <f t="shared" si="1711"/>
        <v>252.33333333331086</v>
      </c>
      <c r="S6054" s="21">
        <f t="shared" si="1712"/>
        <v>4.3601515268349651</v>
      </c>
      <c r="T6054" s="21">
        <f t="shared" si="1703"/>
        <v>86.147999999999996</v>
      </c>
      <c r="U6054" s="37">
        <f>VLOOKUP(Time_Zone, 'LSTM LookUp'!$B$5:$D$8, 3, FALSE)</f>
        <v>-75</v>
      </c>
      <c r="V6054" s="21">
        <f t="shared" si="1713"/>
        <v>3.4030008824366753</v>
      </c>
      <c r="W6054" s="21">
        <f t="shared" si="1704"/>
        <v>116.99875022060915</v>
      </c>
      <c r="X6054" s="21">
        <f t="shared" si="1705"/>
        <v>0</v>
      </c>
      <c r="Y6054" s="21">
        <f t="shared" si="1706"/>
        <v>85</v>
      </c>
      <c r="Z6054" s="21">
        <f t="shared" si="1714"/>
        <v>26.943515421776294</v>
      </c>
      <c r="AA6054" s="21">
        <f t="shared" si="1707"/>
        <v>0</v>
      </c>
      <c r="AB6054" s="21">
        <f t="shared" si="1708"/>
        <v>26.943515421776294</v>
      </c>
      <c r="AC6054" s="21">
        <f t="shared" si="1709"/>
        <v>69.98</v>
      </c>
      <c r="AD6054" s="21">
        <f t="shared" si="1715"/>
        <v>26.943515421776294</v>
      </c>
      <c r="AE6054" s="21" t="str">
        <f t="shared" si="1710"/>
        <v>9/9/9:00</v>
      </c>
    </row>
    <row r="6055" spans="2:31">
      <c r="B6055" s="37">
        <v>9</v>
      </c>
      <c r="C6055" s="38">
        <v>9</v>
      </c>
      <c r="D6055" s="39">
        <v>10</v>
      </c>
      <c r="E6055" s="17">
        <v>21.7</v>
      </c>
      <c r="F6055" s="17">
        <v>85</v>
      </c>
      <c r="G6055" s="17">
        <v>0</v>
      </c>
      <c r="H6055" s="37">
        <f t="shared" si="1698"/>
        <v>71.06</v>
      </c>
      <c r="I6055" s="37">
        <f>IF(H6055&lt;'Roof Calculator'!$G$8, 1, 0)</f>
        <v>0</v>
      </c>
      <c r="J6055" s="37">
        <f>IF(H6055&gt;='Roof Calculator'!$G$8, 1, 0)</f>
        <v>1</v>
      </c>
      <c r="K6055" s="37">
        <f t="shared" si="1699"/>
        <v>0</v>
      </c>
      <c r="L6055" s="37">
        <f t="shared" si="1700"/>
        <v>71.06</v>
      </c>
      <c r="M6055" s="37">
        <v>0</v>
      </c>
      <c r="N6055" s="37">
        <f t="shared" si="1701"/>
        <v>85</v>
      </c>
      <c r="O6055" s="37">
        <v>0</v>
      </c>
      <c r="P6055" s="37">
        <v>0</v>
      </c>
      <c r="Q6055" s="21">
        <f t="shared" si="1702"/>
        <v>39.790999999999997</v>
      </c>
      <c r="R6055" s="21">
        <f t="shared" si="1711"/>
        <v>252.37499999997752</v>
      </c>
      <c r="S6055" s="21">
        <f t="shared" si="1712"/>
        <v>4.3440511460849995</v>
      </c>
      <c r="T6055" s="21">
        <f t="shared" si="1703"/>
        <v>86.147999999999996</v>
      </c>
      <c r="U6055" s="37">
        <f>VLOOKUP(Time_Zone, 'LSTM LookUp'!$B$5:$D$8, 3, FALSE)</f>
        <v>-75</v>
      </c>
      <c r="V6055" s="21">
        <f t="shared" si="1713"/>
        <v>3.418215915612985</v>
      </c>
      <c r="W6055" s="21">
        <f t="shared" si="1704"/>
        <v>132.00255397890325</v>
      </c>
      <c r="X6055" s="21">
        <f t="shared" si="1705"/>
        <v>0</v>
      </c>
      <c r="Y6055" s="21">
        <f t="shared" si="1706"/>
        <v>85</v>
      </c>
      <c r="Z6055" s="21">
        <f t="shared" si="1714"/>
        <v>26.943515421776294</v>
      </c>
      <c r="AA6055" s="21">
        <f t="shared" si="1707"/>
        <v>0</v>
      </c>
      <c r="AB6055" s="21">
        <f t="shared" si="1708"/>
        <v>26.943515421776294</v>
      </c>
      <c r="AC6055" s="21">
        <f t="shared" si="1709"/>
        <v>71.06</v>
      </c>
      <c r="AD6055" s="21">
        <f t="shared" si="1715"/>
        <v>26.943515421776294</v>
      </c>
      <c r="AE6055" s="21" t="str">
        <f t="shared" si="1710"/>
        <v>9/9/10:00</v>
      </c>
    </row>
    <row r="6056" spans="2:31">
      <c r="B6056" s="37">
        <v>9</v>
      </c>
      <c r="C6056" s="38">
        <v>9</v>
      </c>
      <c r="D6056" s="39">
        <v>11</v>
      </c>
      <c r="E6056" s="17">
        <v>22.8</v>
      </c>
      <c r="F6056" s="17">
        <v>107</v>
      </c>
      <c r="G6056" s="17">
        <v>0</v>
      </c>
      <c r="H6056" s="37">
        <f t="shared" si="1698"/>
        <v>73.040000000000006</v>
      </c>
      <c r="I6056" s="37">
        <f>IF(H6056&lt;'Roof Calculator'!$G$8, 1, 0)</f>
        <v>0</v>
      </c>
      <c r="J6056" s="37">
        <f>IF(H6056&gt;='Roof Calculator'!$G$8, 1, 0)</f>
        <v>1</v>
      </c>
      <c r="K6056" s="37">
        <f t="shared" si="1699"/>
        <v>0</v>
      </c>
      <c r="L6056" s="37">
        <f t="shared" si="1700"/>
        <v>73.040000000000006</v>
      </c>
      <c r="M6056" s="37">
        <v>0</v>
      </c>
      <c r="N6056" s="37">
        <f t="shared" si="1701"/>
        <v>107</v>
      </c>
      <c r="O6056" s="37">
        <v>0</v>
      </c>
      <c r="P6056" s="37">
        <v>0</v>
      </c>
      <c r="Q6056" s="21">
        <f t="shared" si="1702"/>
        <v>39.790999999999997</v>
      </c>
      <c r="R6056" s="21">
        <f t="shared" si="1711"/>
        <v>252.41666666664418</v>
      </c>
      <c r="S6056" s="21">
        <f t="shared" si="1712"/>
        <v>4.3279488699241071</v>
      </c>
      <c r="T6056" s="21">
        <f t="shared" si="1703"/>
        <v>86.147999999999996</v>
      </c>
      <c r="U6056" s="37">
        <f>VLOOKUP(Time_Zone, 'LSTM LookUp'!$B$5:$D$8, 3, FALSE)</f>
        <v>-75</v>
      </c>
      <c r="V6056" s="21">
        <f t="shared" si="1713"/>
        <v>3.4334348831844101</v>
      </c>
      <c r="W6056" s="21">
        <f t="shared" si="1704"/>
        <v>147.0063587207961</v>
      </c>
      <c r="X6056" s="21">
        <f t="shared" si="1705"/>
        <v>0</v>
      </c>
      <c r="Y6056" s="21">
        <f t="shared" si="1706"/>
        <v>107</v>
      </c>
      <c r="Z6056" s="21">
        <f t="shared" si="1714"/>
        <v>33.917131178000744</v>
      </c>
      <c r="AA6056" s="21">
        <f t="shared" si="1707"/>
        <v>0</v>
      </c>
      <c r="AB6056" s="21">
        <f t="shared" si="1708"/>
        <v>33.917131178000744</v>
      </c>
      <c r="AC6056" s="21">
        <f t="shared" si="1709"/>
        <v>73.040000000000006</v>
      </c>
      <c r="AD6056" s="21">
        <f t="shared" si="1715"/>
        <v>33.917131178000744</v>
      </c>
      <c r="AE6056" s="21" t="str">
        <f t="shared" si="1710"/>
        <v>9/9/11:00</v>
      </c>
    </row>
    <row r="6057" spans="2:31">
      <c r="B6057" s="37">
        <v>9</v>
      </c>
      <c r="C6057" s="38">
        <v>9</v>
      </c>
      <c r="D6057" s="39">
        <v>12</v>
      </c>
      <c r="E6057" s="17">
        <v>23.9</v>
      </c>
      <c r="F6057" s="17">
        <v>216</v>
      </c>
      <c r="G6057" s="17">
        <v>0</v>
      </c>
      <c r="H6057" s="37">
        <f t="shared" si="1698"/>
        <v>75.02</v>
      </c>
      <c r="I6057" s="37">
        <f>IF(H6057&lt;'Roof Calculator'!$G$8, 1, 0)</f>
        <v>0</v>
      </c>
      <c r="J6057" s="37">
        <f>IF(H6057&gt;='Roof Calculator'!$G$8, 1, 0)</f>
        <v>1</v>
      </c>
      <c r="K6057" s="37">
        <f t="shared" si="1699"/>
        <v>0</v>
      </c>
      <c r="L6057" s="37">
        <f t="shared" si="1700"/>
        <v>75.02</v>
      </c>
      <c r="M6057" s="37">
        <v>0</v>
      </c>
      <c r="N6057" s="37">
        <f t="shared" si="1701"/>
        <v>216</v>
      </c>
      <c r="O6057" s="37">
        <v>0</v>
      </c>
      <c r="P6057" s="37">
        <v>0</v>
      </c>
      <c r="Q6057" s="21">
        <f t="shared" si="1702"/>
        <v>39.790999999999997</v>
      </c>
      <c r="R6057" s="21">
        <f t="shared" si="1711"/>
        <v>252.45833333331083</v>
      </c>
      <c r="S6057" s="21">
        <f t="shared" si="1712"/>
        <v>4.3118447054853792</v>
      </c>
      <c r="T6057" s="21">
        <f t="shared" si="1703"/>
        <v>86.147999999999996</v>
      </c>
      <c r="U6057" s="37">
        <f>VLOOKUP(Time_Zone, 'LSTM LookUp'!$B$5:$D$8, 3, FALSE)</f>
        <v>-75</v>
      </c>
      <c r="V6057" s="21">
        <f t="shared" si="1713"/>
        <v>3.4486577570467314</v>
      </c>
      <c r="W6057" s="21">
        <f t="shared" si="1704"/>
        <v>162.01016443926164</v>
      </c>
      <c r="X6057" s="21">
        <f t="shared" si="1705"/>
        <v>0</v>
      </c>
      <c r="Y6057" s="21">
        <f t="shared" si="1706"/>
        <v>216</v>
      </c>
      <c r="Z6057" s="21">
        <f t="shared" si="1714"/>
        <v>68.468227424749159</v>
      </c>
      <c r="AA6057" s="21">
        <f t="shared" si="1707"/>
        <v>0</v>
      </c>
      <c r="AB6057" s="21">
        <f t="shared" si="1708"/>
        <v>68.468227424749159</v>
      </c>
      <c r="AC6057" s="21">
        <f t="shared" si="1709"/>
        <v>75.02</v>
      </c>
      <c r="AD6057" s="21">
        <f t="shared" si="1715"/>
        <v>68.468227424749159</v>
      </c>
      <c r="AE6057" s="21" t="str">
        <f t="shared" si="1710"/>
        <v>9/9/12:00</v>
      </c>
    </row>
    <row r="6058" spans="2:31">
      <c r="B6058" s="37">
        <v>9</v>
      </c>
      <c r="C6058" s="38">
        <v>9</v>
      </c>
      <c r="D6058" s="39">
        <v>13</v>
      </c>
      <c r="E6058" s="17">
        <v>25</v>
      </c>
      <c r="F6058" s="17">
        <v>262</v>
      </c>
      <c r="G6058" s="17">
        <v>12</v>
      </c>
      <c r="H6058" s="37">
        <f t="shared" si="1698"/>
        <v>77</v>
      </c>
      <c r="I6058" s="37">
        <f>IF(H6058&lt;'Roof Calculator'!$G$8, 1, 0)</f>
        <v>0</v>
      </c>
      <c r="J6058" s="37">
        <f>IF(H6058&gt;='Roof Calculator'!$G$8, 1, 0)</f>
        <v>1</v>
      </c>
      <c r="K6058" s="37">
        <f t="shared" si="1699"/>
        <v>0</v>
      </c>
      <c r="L6058" s="37">
        <f t="shared" si="1700"/>
        <v>77</v>
      </c>
      <c r="M6058" s="37">
        <v>0</v>
      </c>
      <c r="N6058" s="37">
        <f t="shared" si="1701"/>
        <v>262</v>
      </c>
      <c r="O6058" s="37">
        <v>0</v>
      </c>
      <c r="P6058" s="37">
        <v>0</v>
      </c>
      <c r="Q6058" s="21">
        <f t="shared" si="1702"/>
        <v>39.790999999999997</v>
      </c>
      <c r="R6058" s="21">
        <f t="shared" si="1711"/>
        <v>252.49999999997749</v>
      </c>
      <c r="S6058" s="21">
        <f t="shared" si="1712"/>
        <v>4.2957386599015912</v>
      </c>
      <c r="T6058" s="21">
        <f t="shared" si="1703"/>
        <v>86.147999999999996</v>
      </c>
      <c r="U6058" s="37">
        <f>VLOOKUP(Time_Zone, 'LSTM LookUp'!$B$5:$D$8, 3, FALSE)</f>
        <v>-75</v>
      </c>
      <c r="V6058" s="21">
        <f t="shared" si="1713"/>
        <v>3.4638845090820021</v>
      </c>
      <c r="W6058" s="21">
        <f t="shared" si="1704"/>
        <v>177.01397112727051</v>
      </c>
      <c r="X6058" s="21">
        <f t="shared" si="1705"/>
        <v>-8.6069642473983876</v>
      </c>
      <c r="Y6058" s="21">
        <f t="shared" si="1706"/>
        <v>253.39303575260161</v>
      </c>
      <c r="Z6058" s="21">
        <f t="shared" si="1714"/>
        <v>80.321166665540375</v>
      </c>
      <c r="AA6058" s="21">
        <f t="shared" si="1707"/>
        <v>0</v>
      </c>
      <c r="AB6058" s="21">
        <f t="shared" si="1708"/>
        <v>80.321166665540375</v>
      </c>
      <c r="AC6058" s="21">
        <f t="shared" si="1709"/>
        <v>77</v>
      </c>
      <c r="AD6058" s="21">
        <f t="shared" si="1715"/>
        <v>80.321166665540375</v>
      </c>
      <c r="AE6058" s="21" t="str">
        <f t="shared" si="1710"/>
        <v>9/9/13:00</v>
      </c>
    </row>
    <row r="6059" spans="2:31">
      <c r="B6059" s="37">
        <v>9</v>
      </c>
      <c r="C6059" s="38">
        <v>9</v>
      </c>
      <c r="D6059" s="39">
        <v>14</v>
      </c>
      <c r="E6059" s="17">
        <v>26.7</v>
      </c>
      <c r="F6059" s="17">
        <v>237</v>
      </c>
      <c r="G6059" s="17">
        <v>0</v>
      </c>
      <c r="H6059" s="37">
        <f t="shared" si="1698"/>
        <v>80.06</v>
      </c>
      <c r="I6059" s="37">
        <f>IF(H6059&lt;'Roof Calculator'!$G$8, 1, 0)</f>
        <v>0</v>
      </c>
      <c r="J6059" s="37">
        <f>IF(H6059&gt;='Roof Calculator'!$G$8, 1, 0)</f>
        <v>1</v>
      </c>
      <c r="K6059" s="37">
        <f t="shared" si="1699"/>
        <v>0</v>
      </c>
      <c r="L6059" s="37">
        <f t="shared" si="1700"/>
        <v>80.06</v>
      </c>
      <c r="M6059" s="37">
        <v>0</v>
      </c>
      <c r="N6059" s="37">
        <f t="shared" si="1701"/>
        <v>237</v>
      </c>
      <c r="O6059" s="37">
        <v>0</v>
      </c>
      <c r="P6059" s="37">
        <v>0</v>
      </c>
      <c r="Q6059" s="21">
        <f t="shared" si="1702"/>
        <v>39.790999999999997</v>
      </c>
      <c r="R6059" s="21">
        <f t="shared" si="1711"/>
        <v>252.54166666664415</v>
      </c>
      <c r="S6059" s="21">
        <f t="shared" si="1712"/>
        <v>4.2796307403051417</v>
      </c>
      <c r="T6059" s="21">
        <f t="shared" si="1703"/>
        <v>86.147999999999996</v>
      </c>
      <c r="U6059" s="37">
        <f>VLOOKUP(Time_Zone, 'LSTM LookUp'!$B$5:$D$8, 3, FALSE)</f>
        <v>-75</v>
      </c>
      <c r="V6059" s="21">
        <f t="shared" si="1713"/>
        <v>3.4791151111586593</v>
      </c>
      <c r="W6059" s="21">
        <f t="shared" si="1704"/>
        <v>192.01777877778966</v>
      </c>
      <c r="X6059" s="21">
        <f t="shared" si="1705"/>
        <v>0</v>
      </c>
      <c r="Y6059" s="21">
        <f t="shared" si="1706"/>
        <v>237</v>
      </c>
      <c r="Z6059" s="21">
        <f t="shared" si="1714"/>
        <v>75.124860646599785</v>
      </c>
      <c r="AA6059" s="21">
        <f t="shared" si="1707"/>
        <v>0</v>
      </c>
      <c r="AB6059" s="21">
        <f t="shared" si="1708"/>
        <v>75.124860646599785</v>
      </c>
      <c r="AC6059" s="21">
        <f t="shared" si="1709"/>
        <v>80.06</v>
      </c>
      <c r="AD6059" s="21">
        <f t="shared" si="1715"/>
        <v>75.124860646599785</v>
      </c>
      <c r="AE6059" s="21" t="str">
        <f t="shared" si="1710"/>
        <v>9/9/14:00</v>
      </c>
    </row>
    <row r="6060" spans="2:31">
      <c r="B6060" s="37">
        <v>9</v>
      </c>
      <c r="C6060" s="38">
        <v>9</v>
      </c>
      <c r="D6060" s="39">
        <v>15</v>
      </c>
      <c r="E6060" s="17">
        <v>26.7</v>
      </c>
      <c r="F6060" s="17">
        <v>235</v>
      </c>
      <c r="G6060" s="17">
        <v>12</v>
      </c>
      <c r="H6060" s="37">
        <f t="shared" si="1698"/>
        <v>80.06</v>
      </c>
      <c r="I6060" s="37">
        <f>IF(H6060&lt;'Roof Calculator'!$G$8, 1, 0)</f>
        <v>0</v>
      </c>
      <c r="J6060" s="37">
        <f>IF(H6060&gt;='Roof Calculator'!$G$8, 1, 0)</f>
        <v>1</v>
      </c>
      <c r="K6060" s="37">
        <f t="shared" si="1699"/>
        <v>0</v>
      </c>
      <c r="L6060" s="37">
        <f t="shared" si="1700"/>
        <v>80.06</v>
      </c>
      <c r="M6060" s="37">
        <v>0</v>
      </c>
      <c r="N6060" s="37">
        <f t="shared" si="1701"/>
        <v>235</v>
      </c>
      <c r="O6060" s="37">
        <v>0</v>
      </c>
      <c r="P6060" s="37">
        <v>0</v>
      </c>
      <c r="Q6060" s="21">
        <f t="shared" si="1702"/>
        <v>39.790999999999997</v>
      </c>
      <c r="R6060" s="21">
        <f t="shared" si="1711"/>
        <v>252.5833333333108</v>
      </c>
      <c r="S6060" s="21">
        <f t="shared" si="1712"/>
        <v>4.2635209538280305</v>
      </c>
      <c r="T6060" s="21">
        <f t="shared" si="1703"/>
        <v>86.147999999999996</v>
      </c>
      <c r="U6060" s="37">
        <f>VLOOKUP(Time_Zone, 'LSTM LookUp'!$B$5:$D$8, 3, FALSE)</f>
        <v>-75</v>
      </c>
      <c r="V6060" s="21">
        <f t="shared" si="1713"/>
        <v>3.4943495351315965</v>
      </c>
      <c r="W6060" s="21">
        <f t="shared" si="1704"/>
        <v>207.0215873837829</v>
      </c>
      <c r="X6060" s="21">
        <f t="shared" si="1705"/>
        <v>-7.6203630303060832</v>
      </c>
      <c r="Y6060" s="21">
        <f t="shared" si="1706"/>
        <v>227.37963696969391</v>
      </c>
      <c r="Z6060" s="21">
        <f t="shared" si="1714"/>
        <v>72.07537359165697</v>
      </c>
      <c r="AA6060" s="21">
        <f t="shared" si="1707"/>
        <v>0</v>
      </c>
      <c r="AB6060" s="21">
        <f t="shared" si="1708"/>
        <v>72.07537359165697</v>
      </c>
      <c r="AC6060" s="21">
        <f t="shared" si="1709"/>
        <v>80.06</v>
      </c>
      <c r="AD6060" s="21">
        <f t="shared" si="1715"/>
        <v>72.07537359165697</v>
      </c>
      <c r="AE6060" s="21" t="str">
        <f t="shared" si="1710"/>
        <v>9/9/15:00</v>
      </c>
    </row>
    <row r="6061" spans="2:31">
      <c r="B6061" s="37">
        <v>9</v>
      </c>
      <c r="C6061" s="38">
        <v>9</v>
      </c>
      <c r="D6061" s="39">
        <v>16</v>
      </c>
      <c r="E6061" s="17">
        <v>21.1</v>
      </c>
      <c r="F6061" s="17">
        <v>101</v>
      </c>
      <c r="G6061" s="17">
        <v>0</v>
      </c>
      <c r="H6061" s="37">
        <f t="shared" si="1698"/>
        <v>69.98</v>
      </c>
      <c r="I6061" s="37">
        <f>IF(H6061&lt;'Roof Calculator'!$G$8, 1, 0)</f>
        <v>0</v>
      </c>
      <c r="J6061" s="37">
        <f>IF(H6061&gt;='Roof Calculator'!$G$8, 1, 0)</f>
        <v>1</v>
      </c>
      <c r="K6061" s="37">
        <f t="shared" si="1699"/>
        <v>0</v>
      </c>
      <c r="L6061" s="37">
        <f t="shared" si="1700"/>
        <v>69.98</v>
      </c>
      <c r="M6061" s="37">
        <v>0</v>
      </c>
      <c r="N6061" s="37">
        <f t="shared" si="1701"/>
        <v>101</v>
      </c>
      <c r="O6061" s="37">
        <v>0</v>
      </c>
      <c r="P6061" s="37">
        <v>0</v>
      </c>
      <c r="Q6061" s="21">
        <f t="shared" si="1702"/>
        <v>39.790999999999997</v>
      </c>
      <c r="R6061" s="21">
        <f t="shared" si="1711"/>
        <v>252.62499999997746</v>
      </c>
      <c r="S6061" s="21">
        <f t="shared" si="1712"/>
        <v>4.2474093076019432</v>
      </c>
      <c r="T6061" s="21">
        <f t="shared" si="1703"/>
        <v>86.147999999999996</v>
      </c>
      <c r="U6061" s="37">
        <f>VLOOKUP(Time_Zone, 'LSTM LookUp'!$B$5:$D$8, 3, FALSE)</f>
        <v>-75</v>
      </c>
      <c r="V6061" s="21">
        <f t="shared" si="1713"/>
        <v>3.509587752842152</v>
      </c>
      <c r="W6061" s="21">
        <f t="shared" si="1704"/>
        <v>222.02539693821055</v>
      </c>
      <c r="X6061" s="21">
        <f t="shared" si="1705"/>
        <v>0</v>
      </c>
      <c r="Y6061" s="21">
        <f t="shared" si="1706"/>
        <v>101</v>
      </c>
      <c r="Z6061" s="21">
        <f t="shared" si="1714"/>
        <v>32.015235971757711</v>
      </c>
      <c r="AA6061" s="21">
        <f t="shared" si="1707"/>
        <v>0</v>
      </c>
      <c r="AB6061" s="21">
        <f t="shared" si="1708"/>
        <v>32.015235971757711</v>
      </c>
      <c r="AC6061" s="21">
        <f t="shared" si="1709"/>
        <v>69.98</v>
      </c>
      <c r="AD6061" s="21">
        <f t="shared" si="1715"/>
        <v>32.015235971757711</v>
      </c>
      <c r="AE6061" s="21" t="str">
        <f t="shared" si="1710"/>
        <v>9/9/16:00</v>
      </c>
    </row>
    <row r="6062" spans="2:31">
      <c r="B6062" s="37">
        <v>9</v>
      </c>
      <c r="C6062" s="38">
        <v>9</v>
      </c>
      <c r="D6062" s="39">
        <v>17</v>
      </c>
      <c r="E6062" s="17">
        <v>22.2</v>
      </c>
      <c r="F6062" s="17">
        <v>75</v>
      </c>
      <c r="G6062" s="17">
        <v>0</v>
      </c>
      <c r="H6062" s="37">
        <f t="shared" si="1698"/>
        <v>71.959999999999994</v>
      </c>
      <c r="I6062" s="37">
        <f>IF(H6062&lt;'Roof Calculator'!$G$8, 1, 0)</f>
        <v>0</v>
      </c>
      <c r="J6062" s="37">
        <f>IF(H6062&gt;='Roof Calculator'!$G$8, 1, 0)</f>
        <v>1</v>
      </c>
      <c r="K6062" s="37">
        <f t="shared" si="1699"/>
        <v>0</v>
      </c>
      <c r="L6062" s="37">
        <f t="shared" si="1700"/>
        <v>71.959999999999994</v>
      </c>
      <c r="M6062" s="37">
        <v>0</v>
      </c>
      <c r="N6062" s="37">
        <f t="shared" si="1701"/>
        <v>75</v>
      </c>
      <c r="O6062" s="37">
        <v>0</v>
      </c>
      <c r="P6062" s="37">
        <v>0</v>
      </c>
      <c r="Q6062" s="21">
        <f t="shared" si="1702"/>
        <v>39.790999999999997</v>
      </c>
      <c r="R6062" s="21">
        <f t="shared" si="1711"/>
        <v>252.66666666664412</v>
      </c>
      <c r="S6062" s="21">
        <f t="shared" si="1712"/>
        <v>4.2312958087581523</v>
      </c>
      <c r="T6062" s="21">
        <f t="shared" si="1703"/>
        <v>86.147999999999996</v>
      </c>
      <c r="U6062" s="37">
        <f>VLOOKUP(Time_Zone, 'LSTM LookUp'!$B$5:$D$8, 3, FALSE)</f>
        <v>-75</v>
      </c>
      <c r="V6062" s="21">
        <f t="shared" si="1713"/>
        <v>3.5248297361182495</v>
      </c>
      <c r="W6062" s="21">
        <f t="shared" si="1704"/>
        <v>237.02920743402959</v>
      </c>
      <c r="X6062" s="21">
        <f t="shared" si="1705"/>
        <v>0</v>
      </c>
      <c r="Y6062" s="21">
        <f t="shared" si="1706"/>
        <v>75</v>
      </c>
      <c r="Z6062" s="21">
        <f t="shared" si="1714"/>
        <v>23.773690078037905</v>
      </c>
      <c r="AA6062" s="21">
        <f t="shared" si="1707"/>
        <v>0</v>
      </c>
      <c r="AB6062" s="21">
        <f t="shared" si="1708"/>
        <v>23.773690078037905</v>
      </c>
      <c r="AC6062" s="21">
        <f t="shared" si="1709"/>
        <v>71.959999999999994</v>
      </c>
      <c r="AD6062" s="21">
        <f t="shared" si="1715"/>
        <v>23.773690078037905</v>
      </c>
      <c r="AE6062" s="21" t="str">
        <f t="shared" si="1710"/>
        <v>9/9/17:00</v>
      </c>
    </row>
    <row r="6063" spans="2:31">
      <c r="B6063" s="37">
        <v>9</v>
      </c>
      <c r="C6063" s="38">
        <v>9</v>
      </c>
      <c r="D6063" s="39">
        <v>18</v>
      </c>
      <c r="E6063" s="17">
        <v>20</v>
      </c>
      <c r="F6063" s="17">
        <v>44</v>
      </c>
      <c r="G6063" s="17">
        <v>0</v>
      </c>
      <c r="H6063" s="37">
        <f t="shared" si="1698"/>
        <v>68</v>
      </c>
      <c r="I6063" s="37">
        <f>IF(H6063&lt;'Roof Calculator'!$G$8, 1, 0)</f>
        <v>0</v>
      </c>
      <c r="J6063" s="37">
        <f>IF(H6063&gt;='Roof Calculator'!$G$8, 1, 0)</f>
        <v>1</v>
      </c>
      <c r="K6063" s="37">
        <f t="shared" si="1699"/>
        <v>0</v>
      </c>
      <c r="L6063" s="37">
        <f t="shared" si="1700"/>
        <v>68</v>
      </c>
      <c r="M6063" s="37">
        <v>0</v>
      </c>
      <c r="N6063" s="37">
        <f t="shared" si="1701"/>
        <v>44</v>
      </c>
      <c r="O6063" s="37">
        <v>0</v>
      </c>
      <c r="P6063" s="37">
        <v>0</v>
      </c>
      <c r="Q6063" s="21">
        <f t="shared" si="1702"/>
        <v>39.790999999999997</v>
      </c>
      <c r="R6063" s="21">
        <f t="shared" si="1711"/>
        <v>252.70833333331078</v>
      </c>
      <c r="S6063" s="21">
        <f t="shared" si="1712"/>
        <v>4.2151804644276236</v>
      </c>
      <c r="T6063" s="21">
        <f t="shared" si="1703"/>
        <v>86.147999999999996</v>
      </c>
      <c r="U6063" s="37">
        <f>VLOOKUP(Time_Zone, 'LSTM LookUp'!$B$5:$D$8, 3, FALSE)</f>
        <v>-75</v>
      </c>
      <c r="V6063" s="21">
        <f t="shared" si="1713"/>
        <v>3.5400754567743595</v>
      </c>
      <c r="W6063" s="21">
        <f t="shared" si="1704"/>
        <v>252.03301886419359</v>
      </c>
      <c r="X6063" s="21">
        <f t="shared" si="1705"/>
        <v>0</v>
      </c>
      <c r="Y6063" s="21">
        <f t="shared" si="1706"/>
        <v>44</v>
      </c>
      <c r="Z6063" s="21">
        <f t="shared" si="1714"/>
        <v>13.947231512448903</v>
      </c>
      <c r="AA6063" s="21">
        <f t="shared" si="1707"/>
        <v>0</v>
      </c>
      <c r="AB6063" s="21">
        <f t="shared" si="1708"/>
        <v>13.947231512448903</v>
      </c>
      <c r="AC6063" s="21">
        <f t="shared" si="1709"/>
        <v>68</v>
      </c>
      <c r="AD6063" s="21">
        <f t="shared" si="1715"/>
        <v>13.947231512448903</v>
      </c>
      <c r="AE6063" s="21" t="str">
        <f t="shared" si="1710"/>
        <v>9/9/18:00</v>
      </c>
    </row>
    <row r="6064" spans="2:31">
      <c r="B6064" s="37">
        <v>9</v>
      </c>
      <c r="C6064" s="38">
        <v>9</v>
      </c>
      <c r="D6064" s="39">
        <v>19</v>
      </c>
      <c r="E6064" s="17">
        <v>19.399999999999999</v>
      </c>
      <c r="F6064" s="17">
        <v>9</v>
      </c>
      <c r="G6064" s="17">
        <v>0</v>
      </c>
      <c r="H6064" s="37">
        <f t="shared" si="1698"/>
        <v>66.92</v>
      </c>
      <c r="I6064" s="37">
        <f>IF(H6064&lt;'Roof Calculator'!$G$8, 1, 0)</f>
        <v>0</v>
      </c>
      <c r="J6064" s="37">
        <f>IF(H6064&gt;='Roof Calculator'!$G$8, 1, 0)</f>
        <v>1</v>
      </c>
      <c r="K6064" s="37">
        <f t="shared" si="1699"/>
        <v>0</v>
      </c>
      <c r="L6064" s="37">
        <f t="shared" si="1700"/>
        <v>66.92</v>
      </c>
      <c r="M6064" s="37">
        <v>0</v>
      </c>
      <c r="N6064" s="37">
        <f t="shared" si="1701"/>
        <v>9</v>
      </c>
      <c r="O6064" s="37">
        <v>0</v>
      </c>
      <c r="P6064" s="37">
        <v>0</v>
      </c>
      <c r="Q6064" s="21">
        <f t="shared" si="1702"/>
        <v>39.790999999999997</v>
      </c>
      <c r="R6064" s="21">
        <f t="shared" si="1711"/>
        <v>252.74999999997743</v>
      </c>
      <c r="S6064" s="21">
        <f t="shared" si="1712"/>
        <v>4.1990632817408899</v>
      </c>
      <c r="T6064" s="21">
        <f t="shared" si="1703"/>
        <v>86.147999999999996</v>
      </c>
      <c r="U6064" s="37">
        <f>VLOOKUP(Time_Zone, 'LSTM LookUp'!$B$5:$D$8, 3, FALSE)</f>
        <v>-75</v>
      </c>
      <c r="V6064" s="21">
        <f t="shared" si="1713"/>
        <v>3.5553248866116758</v>
      </c>
      <c r="W6064" s="21">
        <f t="shared" si="1704"/>
        <v>267.03683122165285</v>
      </c>
      <c r="X6064" s="21">
        <f t="shared" si="1705"/>
        <v>0</v>
      </c>
      <c r="Y6064" s="21">
        <f t="shared" si="1706"/>
        <v>9</v>
      </c>
      <c r="Z6064" s="21">
        <f t="shared" si="1714"/>
        <v>2.8528428093645486</v>
      </c>
      <c r="AA6064" s="21">
        <f t="shared" si="1707"/>
        <v>0</v>
      </c>
      <c r="AB6064" s="21">
        <f t="shared" si="1708"/>
        <v>2.8528428093645486</v>
      </c>
      <c r="AC6064" s="21">
        <f t="shared" si="1709"/>
        <v>66.92</v>
      </c>
      <c r="AD6064" s="21">
        <f t="shared" si="1715"/>
        <v>2.8528428093645486</v>
      </c>
      <c r="AE6064" s="21" t="str">
        <f t="shared" si="1710"/>
        <v>9/9/19:00</v>
      </c>
    </row>
    <row r="6065" spans="2:31">
      <c r="B6065" s="37">
        <v>9</v>
      </c>
      <c r="C6065" s="38">
        <v>9</v>
      </c>
      <c r="D6065" s="39">
        <v>20</v>
      </c>
      <c r="E6065" s="17">
        <v>18.3</v>
      </c>
      <c r="F6065" s="17">
        <v>0</v>
      </c>
      <c r="G6065" s="17">
        <v>0</v>
      </c>
      <c r="H6065" s="37">
        <f t="shared" si="1698"/>
        <v>64.94</v>
      </c>
      <c r="I6065" s="37">
        <f>IF(H6065&lt;'Roof Calculator'!$G$8, 1, 0)</f>
        <v>0</v>
      </c>
      <c r="J6065" s="37">
        <f>IF(H6065&gt;='Roof Calculator'!$G$8, 1, 0)</f>
        <v>1</v>
      </c>
      <c r="K6065" s="37">
        <f t="shared" si="1699"/>
        <v>0</v>
      </c>
      <c r="L6065" s="37">
        <f t="shared" si="1700"/>
        <v>64.94</v>
      </c>
      <c r="M6065" s="37">
        <v>0</v>
      </c>
      <c r="N6065" s="37">
        <f t="shared" si="1701"/>
        <v>0</v>
      </c>
      <c r="O6065" s="37">
        <v>0</v>
      </c>
      <c r="P6065" s="37">
        <v>0</v>
      </c>
      <c r="Q6065" s="21">
        <f t="shared" si="1702"/>
        <v>39.790999999999997</v>
      </c>
      <c r="R6065" s="21">
        <f t="shared" si="1711"/>
        <v>252.79166666664409</v>
      </c>
      <c r="S6065" s="21">
        <f t="shared" si="1712"/>
        <v>4.1829442678281969</v>
      </c>
      <c r="T6065" s="21">
        <f t="shared" si="1703"/>
        <v>86.147999999999996</v>
      </c>
      <c r="U6065" s="37">
        <f>VLOOKUP(Time_Zone, 'LSTM LookUp'!$B$5:$D$8, 3, FALSE)</f>
        <v>-75</v>
      </c>
      <c r="V6065" s="21">
        <f t="shared" si="1713"/>
        <v>3.5705779974180354</v>
      </c>
      <c r="W6065" s="21">
        <f t="shared" si="1704"/>
        <v>282.04064449935447</v>
      </c>
      <c r="X6065" s="21">
        <f t="shared" si="1705"/>
        <v>0</v>
      </c>
      <c r="Y6065" s="21">
        <f t="shared" si="1706"/>
        <v>0</v>
      </c>
      <c r="Z6065" s="21">
        <f t="shared" si="1714"/>
        <v>0</v>
      </c>
      <c r="AA6065" s="21">
        <f t="shared" si="1707"/>
        <v>0</v>
      </c>
      <c r="AB6065" s="21">
        <f t="shared" si="1708"/>
        <v>0</v>
      </c>
      <c r="AC6065" s="21">
        <f t="shared" si="1709"/>
        <v>64.94</v>
      </c>
      <c r="AD6065" s="21">
        <f t="shared" si="1715"/>
        <v>0</v>
      </c>
      <c r="AE6065" s="21" t="str">
        <f t="shared" si="1710"/>
        <v>9/9/20:00</v>
      </c>
    </row>
    <row r="6066" spans="2:31">
      <c r="B6066" s="37">
        <v>9</v>
      </c>
      <c r="C6066" s="38">
        <v>9</v>
      </c>
      <c r="D6066" s="39">
        <v>21</v>
      </c>
      <c r="E6066" s="17">
        <v>17.2</v>
      </c>
      <c r="F6066" s="17">
        <v>0</v>
      </c>
      <c r="G6066" s="17">
        <v>0</v>
      </c>
      <c r="H6066" s="37">
        <f t="shared" si="1698"/>
        <v>62.959999999999994</v>
      </c>
      <c r="I6066" s="37">
        <f>IF(H6066&lt;'Roof Calculator'!$G$8, 1, 0)</f>
        <v>0</v>
      </c>
      <c r="J6066" s="37">
        <f>IF(H6066&gt;='Roof Calculator'!$G$8, 1, 0)</f>
        <v>1</v>
      </c>
      <c r="K6066" s="37">
        <f t="shared" si="1699"/>
        <v>0</v>
      </c>
      <c r="L6066" s="37">
        <f t="shared" si="1700"/>
        <v>62.959999999999994</v>
      </c>
      <c r="M6066" s="37">
        <v>0</v>
      </c>
      <c r="N6066" s="37">
        <f t="shared" si="1701"/>
        <v>0</v>
      </c>
      <c r="O6066" s="37">
        <v>0</v>
      </c>
      <c r="P6066" s="37">
        <v>0</v>
      </c>
      <c r="Q6066" s="21">
        <f t="shared" si="1702"/>
        <v>39.790999999999997</v>
      </c>
      <c r="R6066" s="21">
        <f t="shared" si="1711"/>
        <v>252.83333333331075</v>
      </c>
      <c r="S6066" s="21">
        <f t="shared" si="1712"/>
        <v>4.1668234298193818</v>
      </c>
      <c r="T6066" s="21">
        <f t="shared" si="1703"/>
        <v>86.147999999999996</v>
      </c>
      <c r="U6066" s="37">
        <f>VLOOKUP(Time_Zone, 'LSTM LookUp'!$B$5:$D$8, 3, FALSE)</f>
        <v>-75</v>
      </c>
      <c r="V6066" s="21">
        <f t="shared" si="1713"/>
        <v>3.5858347609680914</v>
      </c>
      <c r="W6066" s="21">
        <f t="shared" si="1704"/>
        <v>297.04445869024198</v>
      </c>
      <c r="X6066" s="21">
        <f t="shared" si="1705"/>
        <v>0</v>
      </c>
      <c r="Y6066" s="21">
        <f t="shared" si="1706"/>
        <v>0</v>
      </c>
      <c r="Z6066" s="21">
        <f t="shared" si="1714"/>
        <v>0</v>
      </c>
      <c r="AA6066" s="21">
        <f t="shared" si="1707"/>
        <v>0</v>
      </c>
      <c r="AB6066" s="21">
        <f t="shared" si="1708"/>
        <v>0</v>
      </c>
      <c r="AC6066" s="21">
        <f t="shared" si="1709"/>
        <v>62.959999999999994</v>
      </c>
      <c r="AD6066" s="21">
        <f t="shared" si="1715"/>
        <v>0</v>
      </c>
      <c r="AE6066" s="21" t="str">
        <f t="shared" si="1710"/>
        <v>9/9/21:00</v>
      </c>
    </row>
    <row r="6067" spans="2:31">
      <c r="B6067" s="37">
        <v>9</v>
      </c>
      <c r="C6067" s="38">
        <v>9</v>
      </c>
      <c r="D6067" s="39">
        <v>22</v>
      </c>
      <c r="E6067" s="17">
        <v>16.7</v>
      </c>
      <c r="F6067" s="17">
        <v>0</v>
      </c>
      <c r="G6067" s="17">
        <v>0</v>
      </c>
      <c r="H6067" s="37">
        <f t="shared" si="1698"/>
        <v>62.059999999999995</v>
      </c>
      <c r="I6067" s="37">
        <f>IF(H6067&lt;'Roof Calculator'!$G$8, 1, 0)</f>
        <v>0</v>
      </c>
      <c r="J6067" s="37">
        <f>IF(H6067&gt;='Roof Calculator'!$G$8, 1, 0)</f>
        <v>1</v>
      </c>
      <c r="K6067" s="37">
        <f t="shared" si="1699"/>
        <v>0</v>
      </c>
      <c r="L6067" s="37">
        <f t="shared" si="1700"/>
        <v>62.059999999999995</v>
      </c>
      <c r="M6067" s="37">
        <v>0</v>
      </c>
      <c r="N6067" s="37">
        <f t="shared" si="1701"/>
        <v>0</v>
      </c>
      <c r="O6067" s="37">
        <v>0</v>
      </c>
      <c r="P6067" s="37">
        <v>0</v>
      </c>
      <c r="Q6067" s="21">
        <f t="shared" si="1702"/>
        <v>39.790999999999997</v>
      </c>
      <c r="R6067" s="21">
        <f t="shared" si="1711"/>
        <v>252.8749999999774</v>
      </c>
      <c r="S6067" s="21">
        <f t="shared" si="1712"/>
        <v>4.1507007748439593</v>
      </c>
      <c r="T6067" s="21">
        <f t="shared" si="1703"/>
        <v>86.147999999999996</v>
      </c>
      <c r="U6067" s="37">
        <f>VLOOKUP(Time_Zone, 'LSTM LookUp'!$B$5:$D$8, 3, FALSE)</f>
        <v>-75</v>
      </c>
      <c r="V6067" s="21">
        <f t="shared" si="1713"/>
        <v>3.6010951490232816</v>
      </c>
      <c r="W6067" s="21">
        <f t="shared" si="1704"/>
        <v>312.04827378725588</v>
      </c>
      <c r="X6067" s="21">
        <f t="shared" si="1705"/>
        <v>0</v>
      </c>
      <c r="Y6067" s="21">
        <f t="shared" si="1706"/>
        <v>0</v>
      </c>
      <c r="Z6067" s="21">
        <f t="shared" si="1714"/>
        <v>0</v>
      </c>
      <c r="AA6067" s="21">
        <f t="shared" si="1707"/>
        <v>0</v>
      </c>
      <c r="AB6067" s="21">
        <f t="shared" si="1708"/>
        <v>0</v>
      </c>
      <c r="AC6067" s="21">
        <f t="shared" si="1709"/>
        <v>62.059999999999995</v>
      </c>
      <c r="AD6067" s="21">
        <f t="shared" si="1715"/>
        <v>0</v>
      </c>
      <c r="AE6067" s="21" t="str">
        <f t="shared" si="1710"/>
        <v>9/9/22:00</v>
      </c>
    </row>
    <row r="6068" spans="2:31">
      <c r="B6068" s="37">
        <v>9</v>
      </c>
      <c r="C6068" s="38">
        <v>9</v>
      </c>
      <c r="D6068" s="39">
        <v>23</v>
      </c>
      <c r="E6068" s="17">
        <v>15</v>
      </c>
      <c r="F6068" s="17">
        <v>0</v>
      </c>
      <c r="G6068" s="17">
        <v>0</v>
      </c>
      <c r="H6068" s="37">
        <f t="shared" si="1698"/>
        <v>59</v>
      </c>
      <c r="I6068" s="37">
        <f>IF(H6068&lt;'Roof Calculator'!$G$8, 1, 0)</f>
        <v>0</v>
      </c>
      <c r="J6068" s="37">
        <f>IF(H6068&gt;='Roof Calculator'!$G$8, 1, 0)</f>
        <v>1</v>
      </c>
      <c r="K6068" s="37">
        <f t="shared" si="1699"/>
        <v>0</v>
      </c>
      <c r="L6068" s="37">
        <f t="shared" si="1700"/>
        <v>59</v>
      </c>
      <c r="M6068" s="37">
        <v>0</v>
      </c>
      <c r="N6068" s="37">
        <f t="shared" si="1701"/>
        <v>0</v>
      </c>
      <c r="O6068" s="37">
        <v>0</v>
      </c>
      <c r="P6068" s="37">
        <v>0</v>
      </c>
      <c r="Q6068" s="21">
        <f t="shared" si="1702"/>
        <v>39.790999999999997</v>
      </c>
      <c r="R6068" s="21">
        <f t="shared" si="1711"/>
        <v>252.91666666664406</v>
      </c>
      <c r="S6068" s="21">
        <f t="shared" si="1712"/>
        <v>4.1345763100310524</v>
      </c>
      <c r="T6068" s="21">
        <f t="shared" si="1703"/>
        <v>86.147999999999996</v>
      </c>
      <c r="U6068" s="37">
        <f>VLOOKUP(Time_Zone, 'LSTM LookUp'!$B$5:$D$8, 3, FALSE)</f>
        <v>-75</v>
      </c>
      <c r="V6068" s="21">
        <f t="shared" si="1713"/>
        <v>3.6163591333319651</v>
      </c>
      <c r="W6068" s="21">
        <f t="shared" si="1704"/>
        <v>327.05208978333297</v>
      </c>
      <c r="X6068" s="21">
        <f t="shared" si="1705"/>
        <v>0</v>
      </c>
      <c r="Y6068" s="21">
        <f t="shared" si="1706"/>
        <v>0</v>
      </c>
      <c r="Z6068" s="21">
        <f t="shared" si="1714"/>
        <v>0</v>
      </c>
      <c r="AA6068" s="21">
        <f t="shared" si="1707"/>
        <v>0</v>
      </c>
      <c r="AB6068" s="21">
        <f t="shared" si="1708"/>
        <v>0</v>
      </c>
      <c r="AC6068" s="21">
        <f t="shared" si="1709"/>
        <v>59</v>
      </c>
      <c r="AD6068" s="21">
        <f t="shared" si="1715"/>
        <v>0</v>
      </c>
      <c r="AE6068" s="21" t="str">
        <f t="shared" si="1710"/>
        <v>9/9/23:00</v>
      </c>
    </row>
    <row r="6069" spans="2:31">
      <c r="B6069" s="37">
        <v>9</v>
      </c>
      <c r="C6069" s="38">
        <v>9</v>
      </c>
      <c r="D6069" s="39">
        <v>24</v>
      </c>
      <c r="E6069" s="17">
        <v>15</v>
      </c>
      <c r="F6069" s="17">
        <v>0</v>
      </c>
      <c r="G6069" s="17">
        <v>0</v>
      </c>
      <c r="H6069" s="37">
        <f t="shared" si="1698"/>
        <v>59</v>
      </c>
      <c r="I6069" s="37">
        <f>IF(H6069&lt;'Roof Calculator'!$G$8, 1, 0)</f>
        <v>0</v>
      </c>
      <c r="J6069" s="37">
        <f>IF(H6069&gt;='Roof Calculator'!$G$8, 1, 0)</f>
        <v>1</v>
      </c>
      <c r="K6069" s="37">
        <f t="shared" si="1699"/>
        <v>0</v>
      </c>
      <c r="L6069" s="37">
        <f t="shared" si="1700"/>
        <v>59</v>
      </c>
      <c r="M6069" s="37">
        <v>0</v>
      </c>
      <c r="N6069" s="37">
        <f t="shared" si="1701"/>
        <v>0</v>
      </c>
      <c r="O6069" s="37">
        <v>0</v>
      </c>
      <c r="P6069" s="37">
        <v>0</v>
      </c>
      <c r="Q6069" s="21">
        <f t="shared" si="1702"/>
        <v>39.790999999999997</v>
      </c>
      <c r="R6069" s="21">
        <f t="shared" si="1711"/>
        <v>252.95833333331072</v>
      </c>
      <c r="S6069" s="21">
        <f t="shared" si="1712"/>
        <v>4.1184500425094672</v>
      </c>
      <c r="T6069" s="21">
        <f t="shared" si="1703"/>
        <v>86.147999999999996</v>
      </c>
      <c r="U6069" s="37">
        <f>VLOOKUP(Time_Zone, 'LSTM LookUp'!$B$5:$D$8, 3, FALSE)</f>
        <v>-75</v>
      </c>
      <c r="V6069" s="21">
        <f t="shared" si="1713"/>
        <v>3.6316266856293957</v>
      </c>
      <c r="W6069" s="21">
        <f t="shared" si="1704"/>
        <v>342.05590667140734</v>
      </c>
      <c r="X6069" s="21">
        <f t="shared" si="1705"/>
        <v>0</v>
      </c>
      <c r="Y6069" s="21">
        <f t="shared" si="1706"/>
        <v>0</v>
      </c>
      <c r="Z6069" s="21">
        <f t="shared" si="1714"/>
        <v>0</v>
      </c>
      <c r="AA6069" s="21">
        <f t="shared" si="1707"/>
        <v>0</v>
      </c>
      <c r="AB6069" s="21">
        <f t="shared" si="1708"/>
        <v>0</v>
      </c>
      <c r="AC6069" s="21">
        <f t="shared" si="1709"/>
        <v>59</v>
      </c>
      <c r="AD6069" s="21">
        <f t="shared" si="1715"/>
        <v>0</v>
      </c>
      <c r="AE6069" s="21" t="str">
        <f t="shared" si="1710"/>
        <v>9/9/24:00</v>
      </c>
    </row>
    <row r="6070" spans="2:31">
      <c r="B6070" s="37">
        <v>9</v>
      </c>
      <c r="C6070" s="38">
        <v>10</v>
      </c>
      <c r="D6070" s="39">
        <v>1</v>
      </c>
      <c r="E6070" s="17">
        <v>13.9</v>
      </c>
      <c r="F6070" s="17">
        <v>0</v>
      </c>
      <c r="G6070" s="17">
        <v>0</v>
      </c>
      <c r="H6070" s="37">
        <f t="shared" si="1698"/>
        <v>57.02</v>
      </c>
      <c r="I6070" s="37">
        <f>IF(H6070&lt;'Roof Calculator'!$G$8, 1, 0)</f>
        <v>0</v>
      </c>
      <c r="J6070" s="37">
        <f>IF(H6070&gt;='Roof Calculator'!$G$8, 1, 0)</f>
        <v>1</v>
      </c>
      <c r="K6070" s="37">
        <f t="shared" si="1699"/>
        <v>0</v>
      </c>
      <c r="L6070" s="37">
        <f t="shared" si="1700"/>
        <v>57.02</v>
      </c>
      <c r="M6070" s="37">
        <v>0</v>
      </c>
      <c r="N6070" s="37">
        <f t="shared" si="1701"/>
        <v>0</v>
      </c>
      <c r="O6070" s="37">
        <v>0</v>
      </c>
      <c r="P6070" s="37">
        <v>0</v>
      </c>
      <c r="Q6070" s="21">
        <f t="shared" si="1702"/>
        <v>39.790999999999997</v>
      </c>
      <c r="R6070" s="21">
        <f t="shared" si="1711"/>
        <v>252.99999999997738</v>
      </c>
      <c r="S6070" s="21">
        <f t="shared" si="1712"/>
        <v>4.102321979407634</v>
      </c>
      <c r="T6070" s="21">
        <f t="shared" si="1703"/>
        <v>86.147999999999996</v>
      </c>
      <c r="U6070" s="37">
        <f>VLOOKUP(Time_Zone, 'LSTM LookUp'!$B$5:$D$8, 3, FALSE)</f>
        <v>-75</v>
      </c>
      <c r="V6070" s="21">
        <f t="shared" si="1713"/>
        <v>3.6468977776378431</v>
      </c>
      <c r="W6070" s="21">
        <f t="shared" si="1704"/>
        <v>-2.9402755555905546</v>
      </c>
      <c r="X6070" s="21">
        <f t="shared" si="1705"/>
        <v>0</v>
      </c>
      <c r="Y6070" s="21">
        <f t="shared" si="1706"/>
        <v>0</v>
      </c>
      <c r="Z6070" s="21">
        <f t="shared" si="1714"/>
        <v>0</v>
      </c>
      <c r="AA6070" s="21">
        <f t="shared" si="1707"/>
        <v>0</v>
      </c>
      <c r="AB6070" s="21">
        <f t="shared" si="1708"/>
        <v>0</v>
      </c>
      <c r="AC6070" s="21">
        <f t="shared" si="1709"/>
        <v>57.02</v>
      </c>
      <c r="AD6070" s="21">
        <f t="shared" si="1715"/>
        <v>0</v>
      </c>
      <c r="AE6070" s="21" t="str">
        <f t="shared" si="1710"/>
        <v>9/10/1:00</v>
      </c>
    </row>
    <row r="6071" spans="2:31">
      <c r="B6071" s="37">
        <v>9</v>
      </c>
      <c r="C6071" s="38">
        <v>10</v>
      </c>
      <c r="D6071" s="39">
        <v>2</v>
      </c>
      <c r="E6071" s="17">
        <v>14.4</v>
      </c>
      <c r="F6071" s="17">
        <v>0</v>
      </c>
      <c r="G6071" s="17">
        <v>0</v>
      </c>
      <c r="H6071" s="37">
        <f t="shared" si="1698"/>
        <v>57.92</v>
      </c>
      <c r="I6071" s="37">
        <f>IF(H6071&lt;'Roof Calculator'!$G$8, 1, 0)</f>
        <v>0</v>
      </c>
      <c r="J6071" s="37">
        <f>IF(H6071&gt;='Roof Calculator'!$G$8, 1, 0)</f>
        <v>1</v>
      </c>
      <c r="K6071" s="37">
        <f t="shared" si="1699"/>
        <v>0</v>
      </c>
      <c r="L6071" s="37">
        <f t="shared" si="1700"/>
        <v>57.92</v>
      </c>
      <c r="M6071" s="37">
        <v>0</v>
      </c>
      <c r="N6071" s="37">
        <f t="shared" si="1701"/>
        <v>0</v>
      </c>
      <c r="O6071" s="37">
        <v>0</v>
      </c>
      <c r="P6071" s="37">
        <v>0</v>
      </c>
      <c r="Q6071" s="21">
        <f t="shared" si="1702"/>
        <v>39.790999999999997</v>
      </c>
      <c r="R6071" s="21">
        <f t="shared" si="1711"/>
        <v>253.04166666664403</v>
      </c>
      <c r="S6071" s="21">
        <f t="shared" si="1712"/>
        <v>4.0861921278536046</v>
      </c>
      <c r="T6071" s="21">
        <f t="shared" si="1703"/>
        <v>86.147999999999996</v>
      </c>
      <c r="U6071" s="37">
        <f>VLOOKUP(Time_Zone, 'LSTM LookUp'!$B$5:$D$8, 3, FALSE)</f>
        <v>-75</v>
      </c>
      <c r="V6071" s="21">
        <f t="shared" si="1713"/>
        <v>3.6621723810666547</v>
      </c>
      <c r="W6071" s="21">
        <f t="shared" si="1704"/>
        <v>12.063543095266649</v>
      </c>
      <c r="X6071" s="21">
        <f t="shared" si="1705"/>
        <v>0</v>
      </c>
      <c r="Y6071" s="21">
        <f t="shared" si="1706"/>
        <v>0</v>
      </c>
      <c r="Z6071" s="21">
        <f t="shared" si="1714"/>
        <v>0</v>
      </c>
      <c r="AA6071" s="21">
        <f t="shared" si="1707"/>
        <v>0</v>
      </c>
      <c r="AB6071" s="21">
        <f t="shared" si="1708"/>
        <v>0</v>
      </c>
      <c r="AC6071" s="21">
        <f t="shared" si="1709"/>
        <v>57.92</v>
      </c>
      <c r="AD6071" s="21">
        <f t="shared" si="1715"/>
        <v>0</v>
      </c>
      <c r="AE6071" s="21" t="str">
        <f t="shared" si="1710"/>
        <v>9/10/2:00</v>
      </c>
    </row>
    <row r="6072" spans="2:31">
      <c r="B6072" s="37">
        <v>9</v>
      </c>
      <c r="C6072" s="38">
        <v>10</v>
      </c>
      <c r="D6072" s="39">
        <v>3</v>
      </c>
      <c r="E6072" s="17">
        <v>12.8</v>
      </c>
      <c r="F6072" s="17">
        <v>0</v>
      </c>
      <c r="G6072" s="17">
        <v>0</v>
      </c>
      <c r="H6072" s="37">
        <f t="shared" si="1698"/>
        <v>55.04</v>
      </c>
      <c r="I6072" s="37">
        <f>IF(H6072&lt;'Roof Calculator'!$G$8, 1, 0)</f>
        <v>0</v>
      </c>
      <c r="J6072" s="37">
        <f>IF(H6072&gt;='Roof Calculator'!$G$8, 1, 0)</f>
        <v>1</v>
      </c>
      <c r="K6072" s="37">
        <f t="shared" si="1699"/>
        <v>0</v>
      </c>
      <c r="L6072" s="37">
        <f t="shared" si="1700"/>
        <v>55.04</v>
      </c>
      <c r="M6072" s="37">
        <v>0</v>
      </c>
      <c r="N6072" s="37">
        <f t="shared" si="1701"/>
        <v>0</v>
      </c>
      <c r="O6072" s="37">
        <v>0</v>
      </c>
      <c r="P6072" s="37">
        <v>0</v>
      </c>
      <c r="Q6072" s="21">
        <f t="shared" si="1702"/>
        <v>39.790999999999997</v>
      </c>
      <c r="R6072" s="21">
        <f t="shared" si="1711"/>
        <v>253.08333333331069</v>
      </c>
      <c r="S6072" s="21">
        <f t="shared" si="1712"/>
        <v>4.070060494975122</v>
      </c>
      <c r="T6072" s="21">
        <f t="shared" si="1703"/>
        <v>86.147999999999996</v>
      </c>
      <c r="U6072" s="37">
        <f>VLOOKUP(Time_Zone, 'LSTM LookUp'!$B$5:$D$8, 3, FALSE)</f>
        <v>-75</v>
      </c>
      <c r="V6072" s="21">
        <f t="shared" si="1713"/>
        <v>3.6774504676122355</v>
      </c>
      <c r="W6072" s="21">
        <f t="shared" si="1704"/>
        <v>27.067362616903061</v>
      </c>
      <c r="X6072" s="21">
        <f t="shared" si="1705"/>
        <v>0</v>
      </c>
      <c r="Y6072" s="21">
        <f t="shared" si="1706"/>
        <v>0</v>
      </c>
      <c r="Z6072" s="21">
        <f t="shared" si="1714"/>
        <v>0</v>
      </c>
      <c r="AA6072" s="21">
        <f t="shared" si="1707"/>
        <v>0</v>
      </c>
      <c r="AB6072" s="21">
        <f t="shared" si="1708"/>
        <v>0</v>
      </c>
      <c r="AC6072" s="21">
        <f t="shared" si="1709"/>
        <v>55.04</v>
      </c>
      <c r="AD6072" s="21">
        <f t="shared" si="1715"/>
        <v>0</v>
      </c>
      <c r="AE6072" s="21" t="str">
        <f t="shared" si="1710"/>
        <v>9/10/3:00</v>
      </c>
    </row>
    <row r="6073" spans="2:31">
      <c r="B6073" s="37">
        <v>9</v>
      </c>
      <c r="C6073" s="38">
        <v>10</v>
      </c>
      <c r="D6073" s="39">
        <v>4</v>
      </c>
      <c r="E6073" s="17">
        <v>12.2</v>
      </c>
      <c r="F6073" s="17">
        <v>0</v>
      </c>
      <c r="G6073" s="17">
        <v>0</v>
      </c>
      <c r="H6073" s="37">
        <f t="shared" si="1698"/>
        <v>53.96</v>
      </c>
      <c r="I6073" s="37">
        <f>IF(H6073&lt;'Roof Calculator'!$G$8, 1, 0)</f>
        <v>1</v>
      </c>
      <c r="J6073" s="37">
        <f>IF(H6073&gt;='Roof Calculator'!$G$8, 1, 0)</f>
        <v>0</v>
      </c>
      <c r="K6073" s="37">
        <f t="shared" si="1699"/>
        <v>53.96</v>
      </c>
      <c r="L6073" s="37">
        <f t="shared" si="1700"/>
        <v>0</v>
      </c>
      <c r="M6073" s="37">
        <v>0</v>
      </c>
      <c r="N6073" s="37">
        <f t="shared" si="1701"/>
        <v>0</v>
      </c>
      <c r="O6073" s="37">
        <v>0</v>
      </c>
      <c r="P6073" s="37">
        <v>0</v>
      </c>
      <c r="Q6073" s="21">
        <f t="shared" si="1702"/>
        <v>39.790999999999997</v>
      </c>
      <c r="R6073" s="21">
        <f t="shared" si="1711"/>
        <v>253.12499999997735</v>
      </c>
      <c r="S6073" s="21">
        <f t="shared" si="1712"/>
        <v>4.0539270878995719</v>
      </c>
      <c r="T6073" s="21">
        <f t="shared" si="1703"/>
        <v>86.147999999999996</v>
      </c>
      <c r="U6073" s="37">
        <f>VLOOKUP(Time_Zone, 'LSTM LookUp'!$B$5:$D$8, 3, FALSE)</f>
        <v>-75</v>
      </c>
      <c r="V6073" s="21">
        <f t="shared" si="1713"/>
        <v>3.6927320089581661</v>
      </c>
      <c r="W6073" s="21">
        <f t="shared" si="1704"/>
        <v>42.071183002239543</v>
      </c>
      <c r="X6073" s="21">
        <f t="shared" si="1705"/>
        <v>0</v>
      </c>
      <c r="Y6073" s="21">
        <f t="shared" si="1706"/>
        <v>0</v>
      </c>
      <c r="Z6073" s="21">
        <f t="shared" si="1714"/>
        <v>0</v>
      </c>
      <c r="AA6073" s="21">
        <f t="shared" si="1707"/>
        <v>0</v>
      </c>
      <c r="AB6073" s="21">
        <f t="shared" si="1708"/>
        <v>0</v>
      </c>
      <c r="AC6073" s="21">
        <f t="shared" si="1709"/>
        <v>0</v>
      </c>
      <c r="AD6073" s="21">
        <f t="shared" si="1715"/>
        <v>0</v>
      </c>
      <c r="AE6073" s="21" t="str">
        <f t="shared" si="1710"/>
        <v>9/10/4:00</v>
      </c>
    </row>
    <row r="6074" spans="2:31">
      <c r="B6074" s="37">
        <v>9</v>
      </c>
      <c r="C6074" s="38">
        <v>10</v>
      </c>
      <c r="D6074" s="39">
        <v>5</v>
      </c>
      <c r="E6074" s="17">
        <v>11.1</v>
      </c>
      <c r="F6074" s="17">
        <v>0</v>
      </c>
      <c r="G6074" s="17">
        <v>0</v>
      </c>
      <c r="H6074" s="37">
        <f t="shared" si="1698"/>
        <v>51.98</v>
      </c>
      <c r="I6074" s="37">
        <f>IF(H6074&lt;'Roof Calculator'!$G$8, 1, 0)</f>
        <v>1</v>
      </c>
      <c r="J6074" s="37">
        <f>IF(H6074&gt;='Roof Calculator'!$G$8, 1, 0)</f>
        <v>0</v>
      </c>
      <c r="K6074" s="37">
        <f t="shared" si="1699"/>
        <v>51.98</v>
      </c>
      <c r="L6074" s="37">
        <f t="shared" si="1700"/>
        <v>0</v>
      </c>
      <c r="M6074" s="37">
        <v>0</v>
      </c>
      <c r="N6074" s="37">
        <f t="shared" si="1701"/>
        <v>0</v>
      </c>
      <c r="O6074" s="37">
        <v>0</v>
      </c>
      <c r="P6074" s="37">
        <v>0</v>
      </c>
      <c r="Q6074" s="21">
        <f t="shared" si="1702"/>
        <v>39.790999999999997</v>
      </c>
      <c r="R6074" s="21">
        <f t="shared" si="1711"/>
        <v>253.16666666664401</v>
      </c>
      <c r="S6074" s="21">
        <f t="shared" si="1712"/>
        <v>4.0377919137539626</v>
      </c>
      <c r="T6074" s="21">
        <f t="shared" si="1703"/>
        <v>86.147999999999996</v>
      </c>
      <c r="U6074" s="37">
        <f>VLOOKUP(Time_Zone, 'LSTM LookUp'!$B$5:$D$8, 3, FALSE)</f>
        <v>-75</v>
      </c>
      <c r="V6074" s="21">
        <f t="shared" si="1713"/>
        <v>3.7080169767752724</v>
      </c>
      <c r="W6074" s="21">
        <f t="shared" si="1704"/>
        <v>57.075004244193821</v>
      </c>
      <c r="X6074" s="21">
        <f t="shared" si="1705"/>
        <v>0</v>
      </c>
      <c r="Y6074" s="21">
        <f t="shared" si="1706"/>
        <v>0</v>
      </c>
      <c r="Z6074" s="21">
        <f t="shared" si="1714"/>
        <v>0</v>
      </c>
      <c r="AA6074" s="21">
        <f t="shared" si="1707"/>
        <v>0</v>
      </c>
      <c r="AB6074" s="21">
        <f t="shared" si="1708"/>
        <v>0</v>
      </c>
      <c r="AC6074" s="21">
        <f t="shared" si="1709"/>
        <v>0</v>
      </c>
      <c r="AD6074" s="21">
        <f t="shared" si="1715"/>
        <v>0</v>
      </c>
      <c r="AE6074" s="21" t="str">
        <f t="shared" si="1710"/>
        <v>9/10/5:00</v>
      </c>
    </row>
    <row r="6075" spans="2:31">
      <c r="B6075" s="37">
        <v>9</v>
      </c>
      <c r="C6075" s="38">
        <v>10</v>
      </c>
      <c r="D6075" s="39">
        <v>6</v>
      </c>
      <c r="E6075" s="17">
        <v>11.1</v>
      </c>
      <c r="F6075" s="17">
        <v>0</v>
      </c>
      <c r="G6075" s="17">
        <v>0</v>
      </c>
      <c r="H6075" s="37">
        <f t="shared" si="1698"/>
        <v>51.98</v>
      </c>
      <c r="I6075" s="37">
        <f>IF(H6075&lt;'Roof Calculator'!$G$8, 1, 0)</f>
        <v>1</v>
      </c>
      <c r="J6075" s="37">
        <f>IF(H6075&gt;='Roof Calculator'!$G$8, 1, 0)</f>
        <v>0</v>
      </c>
      <c r="K6075" s="37">
        <f t="shared" si="1699"/>
        <v>51.98</v>
      </c>
      <c r="L6075" s="37">
        <f t="shared" si="1700"/>
        <v>0</v>
      </c>
      <c r="M6075" s="37">
        <v>0</v>
      </c>
      <c r="N6075" s="37">
        <f t="shared" si="1701"/>
        <v>0</v>
      </c>
      <c r="O6075" s="37">
        <v>0</v>
      </c>
      <c r="P6075" s="37">
        <v>0</v>
      </c>
      <c r="Q6075" s="21">
        <f t="shared" si="1702"/>
        <v>39.790999999999997</v>
      </c>
      <c r="R6075" s="21">
        <f t="shared" si="1711"/>
        <v>253.20833333331066</v>
      </c>
      <c r="S6075" s="21">
        <f t="shared" si="1712"/>
        <v>4.0216549796649863</v>
      </c>
      <c r="T6075" s="21">
        <f t="shared" si="1703"/>
        <v>86.147999999999996</v>
      </c>
      <c r="U6075" s="37">
        <f>VLOOKUP(Time_Zone, 'LSTM LookUp'!$B$5:$D$8, 3, FALSE)</f>
        <v>-75</v>
      </c>
      <c r="V6075" s="21">
        <f t="shared" si="1713"/>
        <v>3.7233053427216221</v>
      </c>
      <c r="W6075" s="21">
        <f t="shared" si="1704"/>
        <v>72.078826335680404</v>
      </c>
      <c r="X6075" s="21">
        <f t="shared" si="1705"/>
        <v>0</v>
      </c>
      <c r="Y6075" s="21">
        <f t="shared" si="1706"/>
        <v>0</v>
      </c>
      <c r="Z6075" s="21">
        <f t="shared" si="1714"/>
        <v>0</v>
      </c>
      <c r="AA6075" s="21">
        <f t="shared" si="1707"/>
        <v>0</v>
      </c>
      <c r="AB6075" s="21">
        <f t="shared" si="1708"/>
        <v>0</v>
      </c>
      <c r="AC6075" s="21">
        <f t="shared" si="1709"/>
        <v>0</v>
      </c>
      <c r="AD6075" s="21">
        <f t="shared" si="1715"/>
        <v>0</v>
      </c>
      <c r="AE6075" s="21" t="str">
        <f t="shared" si="1710"/>
        <v>9/10/6:00</v>
      </c>
    </row>
    <row r="6076" spans="2:31">
      <c r="B6076" s="37">
        <v>9</v>
      </c>
      <c r="C6076" s="38">
        <v>10</v>
      </c>
      <c r="D6076" s="39">
        <v>7</v>
      </c>
      <c r="E6076" s="17">
        <v>11.7</v>
      </c>
      <c r="F6076" s="17">
        <v>2</v>
      </c>
      <c r="G6076" s="17">
        <v>53</v>
      </c>
      <c r="H6076" s="37">
        <f t="shared" si="1698"/>
        <v>53.06</v>
      </c>
      <c r="I6076" s="37">
        <f>IF(H6076&lt;'Roof Calculator'!$G$8, 1, 0)</f>
        <v>1</v>
      </c>
      <c r="J6076" s="37">
        <f>IF(H6076&gt;='Roof Calculator'!$G$8, 1, 0)</f>
        <v>0</v>
      </c>
      <c r="K6076" s="37">
        <f t="shared" si="1699"/>
        <v>53.06</v>
      </c>
      <c r="L6076" s="37">
        <f t="shared" si="1700"/>
        <v>0</v>
      </c>
      <c r="M6076" s="37">
        <v>0</v>
      </c>
      <c r="N6076" s="37">
        <f t="shared" si="1701"/>
        <v>2</v>
      </c>
      <c r="O6076" s="37">
        <v>0</v>
      </c>
      <c r="P6076" s="37">
        <v>0</v>
      </c>
      <c r="Q6076" s="21">
        <f t="shared" si="1702"/>
        <v>39.790999999999997</v>
      </c>
      <c r="R6076" s="21">
        <f t="shared" si="1711"/>
        <v>253.24999999997732</v>
      </c>
      <c r="S6076" s="21">
        <f t="shared" si="1712"/>
        <v>4.0055162927589745</v>
      </c>
      <c r="T6076" s="21">
        <f t="shared" si="1703"/>
        <v>86.147999999999996</v>
      </c>
      <c r="U6076" s="37">
        <f>VLOOKUP(Time_Zone, 'LSTM LookUp'!$B$5:$D$8, 3, FALSE)</f>
        <v>-75</v>
      </c>
      <c r="V6076" s="21">
        <f t="shared" si="1713"/>
        <v>3.7385970784426346</v>
      </c>
      <c r="W6076" s="21">
        <f t="shared" si="1704"/>
        <v>87.08264926961067</v>
      </c>
      <c r="X6076" s="21">
        <f t="shared" si="1705"/>
        <v>4.436975219144407</v>
      </c>
      <c r="Y6076" s="21">
        <f t="shared" si="1706"/>
        <v>6.436975219144407</v>
      </c>
      <c r="Z6076" s="21">
        <f t="shared" si="1714"/>
        <v>2.0404087186659901</v>
      </c>
      <c r="AA6076" s="21">
        <f t="shared" si="1707"/>
        <v>2.0404087186659901</v>
      </c>
      <c r="AB6076" s="21">
        <f t="shared" si="1708"/>
        <v>0</v>
      </c>
      <c r="AC6076" s="21">
        <f t="shared" si="1709"/>
        <v>0</v>
      </c>
      <c r="AD6076" s="21">
        <f t="shared" si="1715"/>
        <v>0</v>
      </c>
      <c r="AE6076" s="21" t="str">
        <f t="shared" si="1710"/>
        <v>9/10/7:00</v>
      </c>
    </row>
    <row r="6077" spans="2:31">
      <c r="B6077" s="37">
        <v>9</v>
      </c>
      <c r="C6077" s="38">
        <v>10</v>
      </c>
      <c r="D6077" s="39">
        <v>8</v>
      </c>
      <c r="E6077" s="17">
        <v>11.7</v>
      </c>
      <c r="F6077" s="17">
        <v>87</v>
      </c>
      <c r="G6077" s="17">
        <v>221</v>
      </c>
      <c r="H6077" s="37">
        <f t="shared" si="1698"/>
        <v>53.06</v>
      </c>
      <c r="I6077" s="37">
        <f>IF(H6077&lt;'Roof Calculator'!$G$8, 1, 0)</f>
        <v>1</v>
      </c>
      <c r="J6077" s="37">
        <f>IF(H6077&gt;='Roof Calculator'!$G$8, 1, 0)</f>
        <v>0</v>
      </c>
      <c r="K6077" s="37">
        <f t="shared" si="1699"/>
        <v>53.06</v>
      </c>
      <c r="L6077" s="37">
        <f t="shared" si="1700"/>
        <v>0</v>
      </c>
      <c r="M6077" s="37">
        <v>0</v>
      </c>
      <c r="N6077" s="37">
        <f t="shared" si="1701"/>
        <v>87</v>
      </c>
      <c r="O6077" s="37">
        <v>0</v>
      </c>
      <c r="P6077" s="37">
        <v>0</v>
      </c>
      <c r="Q6077" s="21">
        <f t="shared" si="1702"/>
        <v>39.790999999999997</v>
      </c>
      <c r="R6077" s="21">
        <f t="shared" si="1711"/>
        <v>253.29166666664398</v>
      </c>
      <c r="S6077" s="21">
        <f t="shared" si="1712"/>
        <v>3.9893758601618781</v>
      </c>
      <c r="T6077" s="21">
        <f t="shared" si="1703"/>
        <v>86.147999999999996</v>
      </c>
      <c r="U6077" s="37">
        <f>VLOOKUP(Time_Zone, 'LSTM LookUp'!$B$5:$D$8, 3, FALSE)</f>
        <v>-75</v>
      </c>
      <c r="V6077" s="21">
        <f t="shared" si="1713"/>
        <v>3.7538921555711458</v>
      </c>
      <c r="W6077" s="21">
        <f t="shared" si="1704"/>
        <v>102.08647303889279</v>
      </c>
      <c r="X6077" s="21">
        <f t="shared" si="1705"/>
        <v>-25.630551175308785</v>
      </c>
      <c r="Y6077" s="21">
        <f t="shared" si="1706"/>
        <v>61.369448824691219</v>
      </c>
      <c r="Z6077" s="21">
        <f t="shared" si="1714"/>
        <v>19.453043421576222</v>
      </c>
      <c r="AA6077" s="21">
        <f t="shared" si="1707"/>
        <v>19.453043421576222</v>
      </c>
      <c r="AB6077" s="21">
        <f t="shared" si="1708"/>
        <v>0</v>
      </c>
      <c r="AC6077" s="21">
        <f t="shared" si="1709"/>
        <v>0</v>
      </c>
      <c r="AD6077" s="21">
        <f t="shared" si="1715"/>
        <v>0</v>
      </c>
      <c r="AE6077" s="21" t="str">
        <f t="shared" si="1710"/>
        <v>9/10/8:00</v>
      </c>
    </row>
    <row r="6078" spans="2:31">
      <c r="B6078" s="37">
        <v>9</v>
      </c>
      <c r="C6078" s="38">
        <v>10</v>
      </c>
      <c r="D6078" s="39">
        <v>9</v>
      </c>
      <c r="E6078" s="17">
        <v>12.8</v>
      </c>
      <c r="F6078" s="17">
        <v>182</v>
      </c>
      <c r="G6078" s="17">
        <v>232</v>
      </c>
      <c r="H6078" s="37">
        <f t="shared" si="1698"/>
        <v>55.04</v>
      </c>
      <c r="I6078" s="37">
        <f>IF(H6078&lt;'Roof Calculator'!$G$8, 1, 0)</f>
        <v>0</v>
      </c>
      <c r="J6078" s="37">
        <f>IF(H6078&gt;='Roof Calculator'!$G$8, 1, 0)</f>
        <v>1</v>
      </c>
      <c r="K6078" s="37">
        <f t="shared" si="1699"/>
        <v>0</v>
      </c>
      <c r="L6078" s="37">
        <f t="shared" si="1700"/>
        <v>55.04</v>
      </c>
      <c r="M6078" s="37">
        <v>0</v>
      </c>
      <c r="N6078" s="37">
        <f t="shared" si="1701"/>
        <v>182</v>
      </c>
      <c r="O6078" s="37">
        <v>0</v>
      </c>
      <c r="P6078" s="37">
        <v>0</v>
      </c>
      <c r="Q6078" s="21">
        <f t="shared" si="1702"/>
        <v>39.790999999999997</v>
      </c>
      <c r="R6078" s="21">
        <f t="shared" si="1711"/>
        <v>253.33333333331063</v>
      </c>
      <c r="S6078" s="21">
        <f t="shared" si="1712"/>
        <v>3.9732336889993625</v>
      </c>
      <c r="T6078" s="21">
        <f t="shared" si="1703"/>
        <v>86.147999999999996</v>
      </c>
      <c r="U6078" s="37">
        <f>VLOOKUP(Time_Zone, 'LSTM LookUp'!$B$5:$D$8, 3, FALSE)</f>
        <v>-75</v>
      </c>
      <c r="V6078" s="21">
        <f t="shared" si="1713"/>
        <v>3.7691905457273833</v>
      </c>
      <c r="W6078" s="21">
        <f t="shared" si="1704"/>
        <v>117.09029763643184</v>
      </c>
      <c r="X6078" s="21">
        <f t="shared" si="1705"/>
        <v>-70.697701111785065</v>
      </c>
      <c r="Y6078" s="21">
        <f t="shared" si="1706"/>
        <v>111.30229888821493</v>
      </c>
      <c r="Z6078" s="21">
        <f t="shared" si="1714"/>
        <v>35.280884783220863</v>
      </c>
      <c r="AA6078" s="21">
        <f t="shared" si="1707"/>
        <v>0</v>
      </c>
      <c r="AB6078" s="21">
        <f t="shared" si="1708"/>
        <v>35.280884783220863</v>
      </c>
      <c r="AC6078" s="21">
        <f t="shared" si="1709"/>
        <v>55.04</v>
      </c>
      <c r="AD6078" s="21">
        <f t="shared" si="1715"/>
        <v>35.280884783220863</v>
      </c>
      <c r="AE6078" s="21" t="str">
        <f t="shared" si="1710"/>
        <v>9/10/9:00</v>
      </c>
    </row>
    <row r="6079" spans="2:31">
      <c r="B6079" s="37">
        <v>9</v>
      </c>
      <c r="C6079" s="38">
        <v>10</v>
      </c>
      <c r="D6079" s="39">
        <v>10</v>
      </c>
      <c r="E6079" s="17">
        <v>16.100000000000001</v>
      </c>
      <c r="F6079" s="17">
        <v>172</v>
      </c>
      <c r="G6079" s="17">
        <v>612</v>
      </c>
      <c r="H6079" s="37">
        <f t="shared" si="1698"/>
        <v>60.980000000000004</v>
      </c>
      <c r="I6079" s="37">
        <f>IF(H6079&lt;'Roof Calculator'!$G$8, 1, 0)</f>
        <v>0</v>
      </c>
      <c r="J6079" s="37">
        <f>IF(H6079&gt;='Roof Calculator'!$G$8, 1, 0)</f>
        <v>1</v>
      </c>
      <c r="K6079" s="37">
        <f t="shared" si="1699"/>
        <v>0</v>
      </c>
      <c r="L6079" s="37">
        <f t="shared" si="1700"/>
        <v>60.980000000000004</v>
      </c>
      <c r="M6079" s="37">
        <v>0</v>
      </c>
      <c r="N6079" s="37">
        <f t="shared" si="1701"/>
        <v>172</v>
      </c>
      <c r="O6079" s="37">
        <v>0</v>
      </c>
      <c r="P6079" s="37">
        <v>0</v>
      </c>
      <c r="Q6079" s="21">
        <f t="shared" si="1702"/>
        <v>39.790999999999997</v>
      </c>
      <c r="R6079" s="21">
        <f t="shared" si="1711"/>
        <v>253.37499999997729</v>
      </c>
      <c r="S6079" s="21">
        <f t="shared" si="1712"/>
        <v>3.9570897863967001</v>
      </c>
      <c r="T6079" s="21">
        <f t="shared" si="1703"/>
        <v>86.147999999999996</v>
      </c>
      <c r="U6079" s="37">
        <f>VLOOKUP(Time_Zone, 'LSTM LookUp'!$B$5:$D$8, 3, FALSE)</f>
        <v>-75</v>
      </c>
      <c r="V6079" s="21">
        <f t="shared" si="1713"/>
        <v>3.7844922205191276</v>
      </c>
      <c r="W6079" s="21">
        <f t="shared" si="1704"/>
        <v>132.09412305512981</v>
      </c>
      <c r="X6079" s="21">
        <f t="shared" si="1705"/>
        <v>-287.45239719899888</v>
      </c>
      <c r="Y6079" s="21">
        <f t="shared" si="1706"/>
        <v>-115.45239719899888</v>
      </c>
      <c r="Z6079" s="21">
        <f t="shared" si="1714"/>
        <v>-36.596393463673742</v>
      </c>
      <c r="AA6079" s="21">
        <f t="shared" si="1707"/>
        <v>0</v>
      </c>
      <c r="AB6079" s="21">
        <f t="shared" si="1708"/>
        <v>-36.596393463673742</v>
      </c>
      <c r="AC6079" s="21">
        <f t="shared" si="1709"/>
        <v>60.980000000000004</v>
      </c>
      <c r="AD6079" s="21">
        <f t="shared" si="1715"/>
        <v>-36.596393463673742</v>
      </c>
      <c r="AE6079" s="21" t="str">
        <f t="shared" si="1710"/>
        <v>9/10/10:00</v>
      </c>
    </row>
    <row r="6080" spans="2:31">
      <c r="B6080" s="37">
        <v>9</v>
      </c>
      <c r="C6080" s="38">
        <v>10</v>
      </c>
      <c r="D6080" s="39">
        <v>11</v>
      </c>
      <c r="E6080" s="17">
        <v>18.899999999999999</v>
      </c>
      <c r="F6080" s="17">
        <v>130</v>
      </c>
      <c r="G6080" s="17">
        <v>757</v>
      </c>
      <c r="H6080" s="37">
        <f t="shared" si="1698"/>
        <v>66.02</v>
      </c>
      <c r="I6080" s="37">
        <f>IF(H6080&lt;'Roof Calculator'!$G$8, 1, 0)</f>
        <v>0</v>
      </c>
      <c r="J6080" s="37">
        <f>IF(H6080&gt;='Roof Calculator'!$G$8, 1, 0)</f>
        <v>1</v>
      </c>
      <c r="K6080" s="37">
        <f t="shared" si="1699"/>
        <v>0</v>
      </c>
      <c r="L6080" s="37">
        <f t="shared" si="1700"/>
        <v>66.02</v>
      </c>
      <c r="M6080" s="37">
        <v>0</v>
      </c>
      <c r="N6080" s="37">
        <f t="shared" si="1701"/>
        <v>130</v>
      </c>
      <c r="O6080" s="37">
        <v>0</v>
      </c>
      <c r="P6080" s="37">
        <v>0</v>
      </c>
      <c r="Q6080" s="21">
        <f t="shared" si="1702"/>
        <v>39.790999999999997</v>
      </c>
      <c r="R6080" s="21">
        <f t="shared" si="1711"/>
        <v>253.41666666664395</v>
      </c>
      <c r="S6080" s="21">
        <f t="shared" si="1712"/>
        <v>3.9409441594788515</v>
      </c>
      <c r="T6080" s="21">
        <f t="shared" si="1703"/>
        <v>86.147999999999996</v>
      </c>
      <c r="U6080" s="37">
        <f>VLOOKUP(Time_Zone, 'LSTM LookUp'!$B$5:$D$8, 3, FALSE)</f>
        <v>-75</v>
      </c>
      <c r="V6080" s="21">
        <f t="shared" si="1713"/>
        <v>3.7997971515416857</v>
      </c>
      <c r="W6080" s="21">
        <f t="shared" si="1704"/>
        <v>147.0979492878854</v>
      </c>
      <c r="X6080" s="21">
        <f t="shared" si="1705"/>
        <v>-453.91597180768389</v>
      </c>
      <c r="Y6080" s="21">
        <f t="shared" si="1706"/>
        <v>-323.91597180768389</v>
      </c>
      <c r="Z6080" s="21">
        <f t="shared" si="1714"/>
        <v>-102.67570566776453</v>
      </c>
      <c r="AA6080" s="21">
        <f t="shared" si="1707"/>
        <v>0</v>
      </c>
      <c r="AB6080" s="21">
        <f t="shared" si="1708"/>
        <v>-102.67570566776453</v>
      </c>
      <c r="AC6080" s="21">
        <f t="shared" si="1709"/>
        <v>66.02</v>
      </c>
      <c r="AD6080" s="21">
        <f t="shared" si="1715"/>
        <v>-102.67570566776453</v>
      </c>
      <c r="AE6080" s="21" t="str">
        <f t="shared" si="1710"/>
        <v>9/10/11:00</v>
      </c>
    </row>
    <row r="6081" spans="2:31">
      <c r="B6081" s="37">
        <v>9</v>
      </c>
      <c r="C6081" s="38">
        <v>10</v>
      </c>
      <c r="D6081" s="39">
        <v>12</v>
      </c>
      <c r="E6081" s="17">
        <v>20.6</v>
      </c>
      <c r="F6081" s="17">
        <v>153</v>
      </c>
      <c r="G6081" s="17">
        <v>790</v>
      </c>
      <c r="H6081" s="37">
        <f t="shared" si="1698"/>
        <v>69.08</v>
      </c>
      <c r="I6081" s="37">
        <f>IF(H6081&lt;'Roof Calculator'!$G$8, 1, 0)</f>
        <v>0</v>
      </c>
      <c r="J6081" s="37">
        <f>IF(H6081&gt;='Roof Calculator'!$G$8, 1, 0)</f>
        <v>1</v>
      </c>
      <c r="K6081" s="37">
        <f t="shared" si="1699"/>
        <v>0</v>
      </c>
      <c r="L6081" s="37">
        <f t="shared" si="1700"/>
        <v>69.08</v>
      </c>
      <c r="M6081" s="37">
        <v>0</v>
      </c>
      <c r="N6081" s="37">
        <f t="shared" si="1701"/>
        <v>153</v>
      </c>
      <c r="O6081" s="37">
        <v>0</v>
      </c>
      <c r="P6081" s="37">
        <v>0</v>
      </c>
      <c r="Q6081" s="21">
        <f t="shared" si="1702"/>
        <v>39.790999999999997</v>
      </c>
      <c r="R6081" s="21">
        <f t="shared" si="1711"/>
        <v>253.45833333331061</v>
      </c>
      <c r="S6081" s="21">
        <f t="shared" si="1712"/>
        <v>3.9247968153704318</v>
      </c>
      <c r="T6081" s="21">
        <f t="shared" si="1703"/>
        <v>86.147999999999996</v>
      </c>
      <c r="U6081" s="37">
        <f>VLOOKUP(Time_Zone, 'LSTM LookUp'!$B$5:$D$8, 3, FALSE)</f>
        <v>-75</v>
      </c>
      <c r="V6081" s="21">
        <f t="shared" si="1713"/>
        <v>3.8151053103779895</v>
      </c>
      <c r="W6081" s="21">
        <f t="shared" si="1704"/>
        <v>162.10177632759454</v>
      </c>
      <c r="X6081" s="21">
        <f t="shared" si="1705"/>
        <v>-541.6848955040042</v>
      </c>
      <c r="Y6081" s="21">
        <f t="shared" si="1706"/>
        <v>-388.6848955040042</v>
      </c>
      <c r="Z6081" s="21">
        <f t="shared" si="1714"/>
        <v>-123.20632324968994</v>
      </c>
      <c r="AA6081" s="21">
        <f t="shared" si="1707"/>
        <v>0</v>
      </c>
      <c r="AB6081" s="21">
        <f t="shared" si="1708"/>
        <v>-123.20632324968994</v>
      </c>
      <c r="AC6081" s="21">
        <f t="shared" si="1709"/>
        <v>69.08</v>
      </c>
      <c r="AD6081" s="21">
        <f t="shared" si="1715"/>
        <v>-123.20632324968994</v>
      </c>
      <c r="AE6081" s="21" t="str">
        <f t="shared" si="1710"/>
        <v>9/10/12:00</v>
      </c>
    </row>
    <row r="6082" spans="2:31">
      <c r="B6082" s="37">
        <v>9</v>
      </c>
      <c r="C6082" s="38">
        <v>10</v>
      </c>
      <c r="D6082" s="39">
        <v>13</v>
      </c>
      <c r="E6082" s="17">
        <v>22.2</v>
      </c>
      <c r="F6082" s="17">
        <v>154</v>
      </c>
      <c r="G6082" s="17">
        <v>793</v>
      </c>
      <c r="H6082" s="37">
        <f t="shared" si="1698"/>
        <v>71.959999999999994</v>
      </c>
      <c r="I6082" s="37">
        <f>IF(H6082&lt;'Roof Calculator'!$G$8, 1, 0)</f>
        <v>0</v>
      </c>
      <c r="J6082" s="37">
        <f>IF(H6082&gt;='Roof Calculator'!$G$8, 1, 0)</f>
        <v>1</v>
      </c>
      <c r="K6082" s="37">
        <f t="shared" si="1699"/>
        <v>0</v>
      </c>
      <c r="L6082" s="37">
        <f t="shared" si="1700"/>
        <v>71.959999999999994</v>
      </c>
      <c r="M6082" s="37">
        <v>0</v>
      </c>
      <c r="N6082" s="37">
        <f t="shared" si="1701"/>
        <v>154</v>
      </c>
      <c r="O6082" s="37">
        <v>0</v>
      </c>
      <c r="P6082" s="37">
        <v>0</v>
      </c>
      <c r="Q6082" s="21">
        <f t="shared" si="1702"/>
        <v>39.790999999999997</v>
      </c>
      <c r="R6082" s="21">
        <f t="shared" si="1711"/>
        <v>253.49999999997726</v>
      </c>
      <c r="S6082" s="21">
        <f t="shared" si="1712"/>
        <v>3.9086477611956854</v>
      </c>
      <c r="T6082" s="21">
        <f t="shared" si="1703"/>
        <v>86.147999999999996</v>
      </c>
      <c r="U6082" s="37">
        <f>VLOOKUP(Time_Zone, 'LSTM LookUp'!$B$5:$D$8, 3, FALSE)</f>
        <v>-75</v>
      </c>
      <c r="V6082" s="21">
        <f t="shared" si="1713"/>
        <v>3.8304166685986676</v>
      </c>
      <c r="W6082" s="21">
        <f t="shared" si="1704"/>
        <v>177.10560416714966</v>
      </c>
      <c r="X6082" s="21">
        <f t="shared" si="1705"/>
        <v>-572.54080303366288</v>
      </c>
      <c r="Y6082" s="21">
        <f t="shared" si="1706"/>
        <v>-418.54080303366288</v>
      </c>
      <c r="Z6082" s="21">
        <f t="shared" si="1714"/>
        <v>-132.6701244844721</v>
      </c>
      <c r="AA6082" s="21">
        <f t="shared" si="1707"/>
        <v>0</v>
      </c>
      <c r="AB6082" s="21">
        <f t="shared" si="1708"/>
        <v>-132.6701244844721</v>
      </c>
      <c r="AC6082" s="21">
        <f t="shared" si="1709"/>
        <v>71.959999999999994</v>
      </c>
      <c r="AD6082" s="21">
        <f t="shared" si="1715"/>
        <v>-132.6701244844721</v>
      </c>
      <c r="AE6082" s="21" t="str">
        <f t="shared" si="1710"/>
        <v>9/10/13:00</v>
      </c>
    </row>
    <row r="6083" spans="2:31">
      <c r="B6083" s="37">
        <v>9</v>
      </c>
      <c r="C6083" s="38">
        <v>10</v>
      </c>
      <c r="D6083" s="39">
        <v>14</v>
      </c>
      <c r="E6083" s="17">
        <v>22.8</v>
      </c>
      <c r="F6083" s="17">
        <v>141</v>
      </c>
      <c r="G6083" s="17">
        <v>820</v>
      </c>
      <c r="H6083" s="37">
        <f t="shared" si="1698"/>
        <v>73.040000000000006</v>
      </c>
      <c r="I6083" s="37">
        <f>IF(H6083&lt;'Roof Calculator'!$G$8, 1, 0)</f>
        <v>0</v>
      </c>
      <c r="J6083" s="37">
        <f>IF(H6083&gt;='Roof Calculator'!$G$8, 1, 0)</f>
        <v>1</v>
      </c>
      <c r="K6083" s="37">
        <f t="shared" si="1699"/>
        <v>0</v>
      </c>
      <c r="L6083" s="37">
        <f t="shared" si="1700"/>
        <v>73.040000000000006</v>
      </c>
      <c r="M6083" s="37">
        <v>0</v>
      </c>
      <c r="N6083" s="37">
        <f t="shared" si="1701"/>
        <v>141</v>
      </c>
      <c r="O6083" s="37">
        <v>0</v>
      </c>
      <c r="P6083" s="37">
        <v>0</v>
      </c>
      <c r="Q6083" s="21">
        <f t="shared" si="1702"/>
        <v>39.790999999999997</v>
      </c>
      <c r="R6083" s="21">
        <f t="shared" si="1711"/>
        <v>253.54166666664392</v>
      </c>
      <c r="S6083" s="21">
        <f t="shared" si="1712"/>
        <v>3.8924970040785682</v>
      </c>
      <c r="T6083" s="21">
        <f t="shared" si="1703"/>
        <v>86.147999999999996</v>
      </c>
      <c r="U6083" s="37">
        <f>VLOOKUP(Time_Zone, 'LSTM LookUp'!$B$5:$D$8, 3, FALSE)</f>
        <v>-75</v>
      </c>
      <c r="V6083" s="21">
        <f t="shared" si="1713"/>
        <v>3.8457311977620359</v>
      </c>
      <c r="W6083" s="21">
        <f t="shared" si="1704"/>
        <v>192.1094327994405</v>
      </c>
      <c r="X6083" s="21">
        <f t="shared" si="1705"/>
        <v>-579.00857541956566</v>
      </c>
      <c r="Y6083" s="21">
        <f t="shared" si="1706"/>
        <v>-438.00857541956566</v>
      </c>
      <c r="Z6083" s="21">
        <f t="shared" si="1714"/>
        <v>-138.84106831396861</v>
      </c>
      <c r="AA6083" s="21">
        <f t="shared" si="1707"/>
        <v>0</v>
      </c>
      <c r="AB6083" s="21">
        <f t="shared" si="1708"/>
        <v>-138.84106831396861</v>
      </c>
      <c r="AC6083" s="21">
        <f t="shared" si="1709"/>
        <v>73.040000000000006</v>
      </c>
      <c r="AD6083" s="21">
        <f t="shared" si="1715"/>
        <v>-138.84106831396861</v>
      </c>
      <c r="AE6083" s="21" t="str">
        <f t="shared" si="1710"/>
        <v>9/10/14:00</v>
      </c>
    </row>
    <row r="6084" spans="2:31">
      <c r="B6084" s="37">
        <v>9</v>
      </c>
      <c r="C6084" s="38">
        <v>10</v>
      </c>
      <c r="D6084" s="39">
        <v>15</v>
      </c>
      <c r="E6084" s="17">
        <v>23.3</v>
      </c>
      <c r="F6084" s="17">
        <v>138</v>
      </c>
      <c r="G6084" s="17">
        <v>781</v>
      </c>
      <c r="H6084" s="37">
        <f t="shared" si="1698"/>
        <v>73.94</v>
      </c>
      <c r="I6084" s="37">
        <f>IF(H6084&lt;'Roof Calculator'!$G$8, 1, 0)</f>
        <v>0</v>
      </c>
      <c r="J6084" s="37">
        <f>IF(H6084&gt;='Roof Calculator'!$G$8, 1, 0)</f>
        <v>1</v>
      </c>
      <c r="K6084" s="37">
        <f t="shared" si="1699"/>
        <v>0</v>
      </c>
      <c r="L6084" s="37">
        <f t="shared" si="1700"/>
        <v>73.94</v>
      </c>
      <c r="M6084" s="37">
        <v>0</v>
      </c>
      <c r="N6084" s="37">
        <f t="shared" si="1701"/>
        <v>138</v>
      </c>
      <c r="O6084" s="37">
        <v>0</v>
      </c>
      <c r="P6084" s="37">
        <v>0</v>
      </c>
      <c r="Q6084" s="21">
        <f t="shared" si="1702"/>
        <v>39.790999999999997</v>
      </c>
      <c r="R6084" s="21">
        <f t="shared" si="1711"/>
        <v>253.58333333331058</v>
      </c>
      <c r="S6084" s="21">
        <f t="shared" si="1712"/>
        <v>3.8763445511426387</v>
      </c>
      <c r="T6084" s="21">
        <f t="shared" si="1703"/>
        <v>86.147999999999996</v>
      </c>
      <c r="U6084" s="37">
        <f>VLOOKUP(Time_Zone, 'LSTM LookUp'!$B$5:$D$8, 3, FALSE)</f>
        <v>-75</v>
      </c>
      <c r="V6084" s="21">
        <f t="shared" si="1713"/>
        <v>3.8610488694142537</v>
      </c>
      <c r="W6084" s="21">
        <f t="shared" si="1704"/>
        <v>207.11326221735357</v>
      </c>
      <c r="X6084" s="21">
        <f t="shared" si="1705"/>
        <v>-499.148187830339</v>
      </c>
      <c r="Y6084" s="21">
        <f t="shared" si="1706"/>
        <v>-361.148187830339</v>
      </c>
      <c r="Z6084" s="21">
        <f t="shared" si="1714"/>
        <v>-114.47766786298</v>
      </c>
      <c r="AA6084" s="21">
        <f t="shared" si="1707"/>
        <v>0</v>
      </c>
      <c r="AB6084" s="21">
        <f t="shared" si="1708"/>
        <v>-114.47766786298</v>
      </c>
      <c r="AC6084" s="21">
        <f t="shared" si="1709"/>
        <v>73.94</v>
      </c>
      <c r="AD6084" s="21">
        <f t="shared" si="1715"/>
        <v>-114.47766786298</v>
      </c>
      <c r="AE6084" s="21" t="str">
        <f t="shared" si="1710"/>
        <v>9/10/15:00</v>
      </c>
    </row>
    <row r="6085" spans="2:31">
      <c r="B6085" s="37">
        <v>9</v>
      </c>
      <c r="C6085" s="38">
        <v>10</v>
      </c>
      <c r="D6085" s="39">
        <v>16</v>
      </c>
      <c r="E6085" s="17">
        <v>23.9</v>
      </c>
      <c r="F6085" s="17">
        <v>123</v>
      </c>
      <c r="G6085" s="17">
        <v>752</v>
      </c>
      <c r="H6085" s="37">
        <f t="shared" si="1698"/>
        <v>75.02</v>
      </c>
      <c r="I6085" s="37">
        <f>IF(H6085&lt;'Roof Calculator'!$G$8, 1, 0)</f>
        <v>0</v>
      </c>
      <c r="J6085" s="37">
        <f>IF(H6085&gt;='Roof Calculator'!$G$8, 1, 0)</f>
        <v>1</v>
      </c>
      <c r="K6085" s="37">
        <f t="shared" si="1699"/>
        <v>0</v>
      </c>
      <c r="L6085" s="37">
        <f t="shared" si="1700"/>
        <v>75.02</v>
      </c>
      <c r="M6085" s="37">
        <v>0</v>
      </c>
      <c r="N6085" s="37">
        <f t="shared" si="1701"/>
        <v>123</v>
      </c>
      <c r="O6085" s="37">
        <v>0</v>
      </c>
      <c r="P6085" s="37">
        <v>0</v>
      </c>
      <c r="Q6085" s="21">
        <f t="shared" si="1702"/>
        <v>39.790999999999997</v>
      </c>
      <c r="R6085" s="21">
        <f t="shared" si="1711"/>
        <v>253.62499999997723</v>
      </c>
      <c r="S6085" s="21">
        <f t="shared" si="1712"/>
        <v>3.8601904095111426</v>
      </c>
      <c r="T6085" s="21">
        <f t="shared" si="1703"/>
        <v>86.147999999999996</v>
      </c>
      <c r="U6085" s="37">
        <f>VLOOKUP(Time_Zone, 'LSTM LookUp'!$B$5:$D$8, 3, FALSE)</f>
        <v>-75</v>
      </c>
      <c r="V6085" s="21">
        <f t="shared" si="1713"/>
        <v>3.8763696550892979</v>
      </c>
      <c r="W6085" s="21">
        <f t="shared" si="1704"/>
        <v>222.11709241377233</v>
      </c>
      <c r="X6085" s="21">
        <f t="shared" si="1705"/>
        <v>-395.24385250055684</v>
      </c>
      <c r="Y6085" s="21">
        <f t="shared" si="1706"/>
        <v>-272.24385250055684</v>
      </c>
      <c r="Z6085" s="21">
        <f t="shared" si="1714"/>
        <v>-86.296546333324031</v>
      </c>
      <c r="AA6085" s="21">
        <f t="shared" si="1707"/>
        <v>0</v>
      </c>
      <c r="AB6085" s="21">
        <f t="shared" si="1708"/>
        <v>-86.296546333324031</v>
      </c>
      <c r="AC6085" s="21">
        <f t="shared" si="1709"/>
        <v>75.02</v>
      </c>
      <c r="AD6085" s="21">
        <f t="shared" si="1715"/>
        <v>-86.296546333324031</v>
      </c>
      <c r="AE6085" s="21" t="str">
        <f t="shared" si="1710"/>
        <v>9/10/16:00</v>
      </c>
    </row>
    <row r="6086" spans="2:31">
      <c r="B6086" s="37">
        <v>9</v>
      </c>
      <c r="C6086" s="38">
        <v>10</v>
      </c>
      <c r="D6086" s="39">
        <v>17</v>
      </c>
      <c r="E6086" s="17">
        <v>23.9</v>
      </c>
      <c r="F6086" s="17">
        <v>98</v>
      </c>
      <c r="G6086" s="17">
        <v>672</v>
      </c>
      <c r="H6086" s="37">
        <f t="shared" si="1698"/>
        <v>75.02</v>
      </c>
      <c r="I6086" s="37">
        <f>IF(H6086&lt;'Roof Calculator'!$G$8, 1, 0)</f>
        <v>0</v>
      </c>
      <c r="J6086" s="37">
        <f>IF(H6086&gt;='Roof Calculator'!$G$8, 1, 0)</f>
        <v>1</v>
      </c>
      <c r="K6086" s="37">
        <f t="shared" si="1699"/>
        <v>0</v>
      </c>
      <c r="L6086" s="37">
        <f t="shared" si="1700"/>
        <v>75.02</v>
      </c>
      <c r="M6086" s="37">
        <v>0</v>
      </c>
      <c r="N6086" s="37">
        <f t="shared" si="1701"/>
        <v>98</v>
      </c>
      <c r="O6086" s="37">
        <v>0</v>
      </c>
      <c r="P6086" s="37">
        <v>0</v>
      </c>
      <c r="Q6086" s="21">
        <f t="shared" si="1702"/>
        <v>39.790999999999997</v>
      </c>
      <c r="R6086" s="21">
        <f t="shared" si="1711"/>
        <v>253.66666666664389</v>
      </c>
      <c r="S6086" s="21">
        <f t="shared" si="1712"/>
        <v>3.844034586307016</v>
      </c>
      <c r="T6086" s="21">
        <f t="shared" si="1703"/>
        <v>86.147999999999996</v>
      </c>
      <c r="U6086" s="37">
        <f>VLOOKUP(Time_Zone, 'LSTM LookUp'!$B$5:$D$8, 3, FALSE)</f>
        <v>-75</v>
      </c>
      <c r="V6086" s="21">
        <f t="shared" si="1713"/>
        <v>3.8916935263090298</v>
      </c>
      <c r="W6086" s="21">
        <f t="shared" si="1704"/>
        <v>237.12092338157728</v>
      </c>
      <c r="X6086" s="21">
        <f t="shared" si="1705"/>
        <v>-250.84898745317531</v>
      </c>
      <c r="Y6086" s="21">
        <f t="shared" si="1706"/>
        <v>-152.84898745317531</v>
      </c>
      <c r="Z6086" s="21">
        <f t="shared" si="1714"/>
        <v>-48.450459419382589</v>
      </c>
      <c r="AA6086" s="21">
        <f t="shared" si="1707"/>
        <v>0</v>
      </c>
      <c r="AB6086" s="21">
        <f t="shared" si="1708"/>
        <v>-48.450459419382589</v>
      </c>
      <c r="AC6086" s="21">
        <f t="shared" si="1709"/>
        <v>75.02</v>
      </c>
      <c r="AD6086" s="21">
        <f t="shared" si="1715"/>
        <v>-48.450459419382589</v>
      </c>
      <c r="AE6086" s="21" t="str">
        <f t="shared" si="1710"/>
        <v>9/10/17:00</v>
      </c>
    </row>
    <row r="6087" spans="2:31">
      <c r="B6087" s="37">
        <v>9</v>
      </c>
      <c r="C6087" s="38">
        <v>10</v>
      </c>
      <c r="D6087" s="39">
        <v>18</v>
      </c>
      <c r="E6087" s="17">
        <v>22.8</v>
      </c>
      <c r="F6087" s="17">
        <v>65</v>
      </c>
      <c r="G6087" s="17">
        <v>529</v>
      </c>
      <c r="H6087" s="37">
        <f t="shared" si="1698"/>
        <v>73.040000000000006</v>
      </c>
      <c r="I6087" s="37">
        <f>IF(H6087&lt;'Roof Calculator'!$G$8, 1, 0)</f>
        <v>0</v>
      </c>
      <c r="J6087" s="37">
        <f>IF(H6087&gt;='Roof Calculator'!$G$8, 1, 0)</f>
        <v>1</v>
      </c>
      <c r="K6087" s="37">
        <f t="shared" si="1699"/>
        <v>0</v>
      </c>
      <c r="L6087" s="37">
        <f t="shared" si="1700"/>
        <v>73.040000000000006</v>
      </c>
      <c r="M6087" s="37">
        <v>0</v>
      </c>
      <c r="N6087" s="37">
        <f t="shared" si="1701"/>
        <v>65</v>
      </c>
      <c r="O6087" s="37">
        <v>0</v>
      </c>
      <c r="P6087" s="37">
        <v>0</v>
      </c>
      <c r="Q6087" s="21">
        <f t="shared" si="1702"/>
        <v>39.790999999999997</v>
      </c>
      <c r="R6087" s="21">
        <f t="shared" si="1711"/>
        <v>253.70833333331055</v>
      </c>
      <c r="S6087" s="21">
        <f t="shared" si="1712"/>
        <v>3.8278770886528126</v>
      </c>
      <c r="T6087" s="21">
        <f t="shared" si="1703"/>
        <v>86.147999999999996</v>
      </c>
      <c r="U6087" s="37">
        <f>VLOOKUP(Time_Zone, 'LSTM LookUp'!$B$5:$D$8, 3, FALSE)</f>
        <v>-75</v>
      </c>
      <c r="V6087" s="21">
        <f t="shared" si="1713"/>
        <v>3.9070204545833036</v>
      </c>
      <c r="W6087" s="21">
        <f t="shared" si="1704"/>
        <v>252.12475511364582</v>
      </c>
      <c r="X6087" s="21">
        <f t="shared" si="1705"/>
        <v>-101.88569825853973</v>
      </c>
      <c r="Y6087" s="21">
        <f t="shared" si="1706"/>
        <v>-36.885698258539733</v>
      </c>
      <c r="Z6087" s="21">
        <f t="shared" si="1714"/>
        <v>-11.692122116140615</v>
      </c>
      <c r="AA6087" s="21">
        <f t="shared" si="1707"/>
        <v>0</v>
      </c>
      <c r="AB6087" s="21">
        <f t="shared" si="1708"/>
        <v>-11.692122116140615</v>
      </c>
      <c r="AC6087" s="21">
        <f t="shared" si="1709"/>
        <v>73.040000000000006</v>
      </c>
      <c r="AD6087" s="21">
        <f t="shared" si="1715"/>
        <v>-11.692122116140615</v>
      </c>
      <c r="AE6087" s="21" t="str">
        <f t="shared" si="1710"/>
        <v>9/10/18:00</v>
      </c>
    </row>
    <row r="6088" spans="2:31">
      <c r="B6088" s="37">
        <v>9</v>
      </c>
      <c r="C6088" s="38">
        <v>10</v>
      </c>
      <c r="D6088" s="39">
        <v>19</v>
      </c>
      <c r="E6088" s="17">
        <v>18.899999999999999</v>
      </c>
      <c r="F6088" s="17">
        <v>24</v>
      </c>
      <c r="G6088" s="17">
        <v>224</v>
      </c>
      <c r="H6088" s="37">
        <f t="shared" si="1698"/>
        <v>66.02</v>
      </c>
      <c r="I6088" s="37">
        <f>IF(H6088&lt;'Roof Calculator'!$G$8, 1, 0)</f>
        <v>0</v>
      </c>
      <c r="J6088" s="37">
        <f>IF(H6088&gt;='Roof Calculator'!$G$8, 1, 0)</f>
        <v>1</v>
      </c>
      <c r="K6088" s="37">
        <f t="shared" si="1699"/>
        <v>0</v>
      </c>
      <c r="L6088" s="37">
        <f t="shared" si="1700"/>
        <v>66.02</v>
      </c>
      <c r="M6088" s="37">
        <v>0</v>
      </c>
      <c r="N6088" s="37">
        <f t="shared" si="1701"/>
        <v>24</v>
      </c>
      <c r="O6088" s="37">
        <v>0</v>
      </c>
      <c r="P6088" s="37">
        <v>0</v>
      </c>
      <c r="Q6088" s="21">
        <f t="shared" si="1702"/>
        <v>39.790999999999997</v>
      </c>
      <c r="R6088" s="21">
        <f t="shared" si="1711"/>
        <v>253.74999999997721</v>
      </c>
      <c r="S6088" s="21">
        <f t="shared" si="1712"/>
        <v>3.8117179236707885</v>
      </c>
      <c r="T6088" s="21">
        <f t="shared" si="1703"/>
        <v>86.147999999999996</v>
      </c>
      <c r="U6088" s="37">
        <f>VLOOKUP(Time_Zone, 'LSTM LookUp'!$B$5:$D$8, 3, FALSE)</f>
        <v>-75</v>
      </c>
      <c r="V6088" s="21">
        <f t="shared" si="1713"/>
        <v>3.922350411409965</v>
      </c>
      <c r="W6088" s="21">
        <f t="shared" si="1704"/>
        <v>267.12858760285252</v>
      </c>
      <c r="X6088" s="21">
        <f t="shared" si="1705"/>
        <v>0.92700254932343817</v>
      </c>
      <c r="Y6088" s="21">
        <f t="shared" si="1706"/>
        <v>24.92700254932344</v>
      </c>
      <c r="Z6088" s="21">
        <f t="shared" si="1714"/>
        <v>7.9014244424276825</v>
      </c>
      <c r="AA6088" s="21">
        <f t="shared" si="1707"/>
        <v>0</v>
      </c>
      <c r="AB6088" s="21">
        <f t="shared" si="1708"/>
        <v>7.9014244424276825</v>
      </c>
      <c r="AC6088" s="21">
        <f t="shared" si="1709"/>
        <v>66.02</v>
      </c>
      <c r="AD6088" s="21">
        <f t="shared" si="1715"/>
        <v>7.9014244424276825</v>
      </c>
      <c r="AE6088" s="21" t="str">
        <f t="shared" si="1710"/>
        <v>9/10/19:00</v>
      </c>
    </row>
    <row r="6089" spans="2:31">
      <c r="B6089" s="37">
        <v>9</v>
      </c>
      <c r="C6089" s="38">
        <v>10</v>
      </c>
      <c r="D6089" s="39">
        <v>20</v>
      </c>
      <c r="E6089" s="17">
        <v>18.3</v>
      </c>
      <c r="F6089" s="17">
        <v>0</v>
      </c>
      <c r="G6089" s="17">
        <v>0</v>
      </c>
      <c r="H6089" s="37">
        <f t="shared" si="1698"/>
        <v>64.94</v>
      </c>
      <c r="I6089" s="37">
        <f>IF(H6089&lt;'Roof Calculator'!$G$8, 1, 0)</f>
        <v>0</v>
      </c>
      <c r="J6089" s="37">
        <f>IF(H6089&gt;='Roof Calculator'!$G$8, 1, 0)</f>
        <v>1</v>
      </c>
      <c r="K6089" s="37">
        <f t="shared" si="1699"/>
        <v>0</v>
      </c>
      <c r="L6089" s="37">
        <f t="shared" si="1700"/>
        <v>64.94</v>
      </c>
      <c r="M6089" s="37">
        <v>0</v>
      </c>
      <c r="N6089" s="37">
        <f t="shared" si="1701"/>
        <v>0</v>
      </c>
      <c r="O6089" s="37">
        <v>0</v>
      </c>
      <c r="P6089" s="37">
        <v>0</v>
      </c>
      <c r="Q6089" s="21">
        <f t="shared" si="1702"/>
        <v>39.790999999999997</v>
      </c>
      <c r="R6089" s="21">
        <f t="shared" si="1711"/>
        <v>253.79166666664386</v>
      </c>
      <c r="S6089" s="21">
        <f t="shared" si="1712"/>
        <v>3.7955570984828606</v>
      </c>
      <c r="T6089" s="21">
        <f t="shared" si="1703"/>
        <v>86.147999999999996</v>
      </c>
      <c r="U6089" s="37">
        <f>VLOOKUP(Time_Zone, 'LSTM LookUp'!$B$5:$D$8, 3, FALSE)</f>
        <v>-75</v>
      </c>
      <c r="V6089" s="21">
        <f t="shared" si="1713"/>
        <v>3.9376833682749344</v>
      </c>
      <c r="W6089" s="21">
        <f t="shared" si="1704"/>
        <v>282.13242084206871</v>
      </c>
      <c r="X6089" s="21">
        <f t="shared" si="1705"/>
        <v>0</v>
      </c>
      <c r="Y6089" s="21">
        <f t="shared" si="1706"/>
        <v>0</v>
      </c>
      <c r="Z6089" s="21">
        <f t="shared" si="1714"/>
        <v>0</v>
      </c>
      <c r="AA6089" s="21">
        <f t="shared" si="1707"/>
        <v>0</v>
      </c>
      <c r="AB6089" s="21">
        <f t="shared" si="1708"/>
        <v>0</v>
      </c>
      <c r="AC6089" s="21">
        <f t="shared" si="1709"/>
        <v>64.94</v>
      </c>
      <c r="AD6089" s="21">
        <f t="shared" si="1715"/>
        <v>0</v>
      </c>
      <c r="AE6089" s="21" t="str">
        <f t="shared" si="1710"/>
        <v>9/10/20:00</v>
      </c>
    </row>
    <row r="6090" spans="2:31">
      <c r="B6090" s="37">
        <v>9</v>
      </c>
      <c r="C6090" s="38">
        <v>10</v>
      </c>
      <c r="D6090" s="39">
        <v>21</v>
      </c>
      <c r="E6090" s="17">
        <v>17.2</v>
      </c>
      <c r="F6090" s="17">
        <v>0</v>
      </c>
      <c r="G6090" s="17">
        <v>0</v>
      </c>
      <c r="H6090" s="37">
        <f t="shared" si="1698"/>
        <v>62.959999999999994</v>
      </c>
      <c r="I6090" s="37">
        <f>IF(H6090&lt;'Roof Calculator'!$G$8, 1, 0)</f>
        <v>0</v>
      </c>
      <c r="J6090" s="37">
        <f>IF(H6090&gt;='Roof Calculator'!$G$8, 1, 0)</f>
        <v>1</v>
      </c>
      <c r="K6090" s="37">
        <f t="shared" si="1699"/>
        <v>0</v>
      </c>
      <c r="L6090" s="37">
        <f t="shared" si="1700"/>
        <v>62.959999999999994</v>
      </c>
      <c r="M6090" s="37">
        <v>0</v>
      </c>
      <c r="N6090" s="37">
        <f t="shared" si="1701"/>
        <v>0</v>
      </c>
      <c r="O6090" s="37">
        <v>0</v>
      </c>
      <c r="P6090" s="37">
        <v>0</v>
      </c>
      <c r="Q6090" s="21">
        <f t="shared" si="1702"/>
        <v>39.790999999999997</v>
      </c>
      <c r="R6090" s="21">
        <f t="shared" si="1711"/>
        <v>253.83333333331052</v>
      </c>
      <c r="S6090" s="21">
        <f t="shared" si="1712"/>
        <v>3.7793946202106086</v>
      </c>
      <c r="T6090" s="21">
        <f t="shared" si="1703"/>
        <v>86.147999999999996</v>
      </c>
      <c r="U6090" s="37">
        <f>VLOOKUP(Time_Zone, 'LSTM LookUp'!$B$5:$D$8, 3, FALSE)</f>
        <v>-75</v>
      </c>
      <c r="V6090" s="21">
        <f t="shared" si="1713"/>
        <v>3.9530192966522684</v>
      </c>
      <c r="W6090" s="21">
        <f t="shared" si="1704"/>
        <v>297.13625482416307</v>
      </c>
      <c r="X6090" s="21">
        <f t="shared" si="1705"/>
        <v>0</v>
      </c>
      <c r="Y6090" s="21">
        <f t="shared" si="1706"/>
        <v>0</v>
      </c>
      <c r="Z6090" s="21">
        <f t="shared" si="1714"/>
        <v>0</v>
      </c>
      <c r="AA6090" s="21">
        <f t="shared" si="1707"/>
        <v>0</v>
      </c>
      <c r="AB6090" s="21">
        <f t="shared" si="1708"/>
        <v>0</v>
      </c>
      <c r="AC6090" s="21">
        <f t="shared" si="1709"/>
        <v>62.959999999999994</v>
      </c>
      <c r="AD6090" s="21">
        <f t="shared" si="1715"/>
        <v>0</v>
      </c>
      <c r="AE6090" s="21" t="str">
        <f t="shared" si="1710"/>
        <v>9/10/21:00</v>
      </c>
    </row>
    <row r="6091" spans="2:31">
      <c r="B6091" s="37">
        <v>9</v>
      </c>
      <c r="C6091" s="38">
        <v>10</v>
      </c>
      <c r="D6091" s="39">
        <v>22</v>
      </c>
      <c r="E6091" s="17">
        <v>16.100000000000001</v>
      </c>
      <c r="F6091" s="17">
        <v>0</v>
      </c>
      <c r="G6091" s="17">
        <v>0</v>
      </c>
      <c r="H6091" s="37">
        <f t="shared" si="1698"/>
        <v>60.980000000000004</v>
      </c>
      <c r="I6091" s="37">
        <f>IF(H6091&lt;'Roof Calculator'!$G$8, 1, 0)</f>
        <v>0</v>
      </c>
      <c r="J6091" s="37">
        <f>IF(H6091&gt;='Roof Calculator'!$G$8, 1, 0)</f>
        <v>1</v>
      </c>
      <c r="K6091" s="37">
        <f t="shared" si="1699"/>
        <v>0</v>
      </c>
      <c r="L6091" s="37">
        <f t="shared" si="1700"/>
        <v>60.980000000000004</v>
      </c>
      <c r="M6091" s="37">
        <v>0</v>
      </c>
      <c r="N6091" s="37">
        <f t="shared" si="1701"/>
        <v>0</v>
      </c>
      <c r="O6091" s="37">
        <v>0</v>
      </c>
      <c r="P6091" s="37">
        <v>0</v>
      </c>
      <c r="Q6091" s="21">
        <f t="shared" si="1702"/>
        <v>39.790999999999997</v>
      </c>
      <c r="R6091" s="21">
        <f t="shared" si="1711"/>
        <v>253.87499999997718</v>
      </c>
      <c r="S6091" s="21">
        <f t="shared" si="1712"/>
        <v>3.7632304959752494</v>
      </c>
      <c r="T6091" s="21">
        <f t="shared" si="1703"/>
        <v>86.147999999999996</v>
      </c>
      <c r="U6091" s="37">
        <f>VLOOKUP(Time_Zone, 'LSTM LookUp'!$B$5:$D$8, 3, FALSE)</f>
        <v>-75</v>
      </c>
      <c r="V6091" s="21">
        <f t="shared" si="1713"/>
        <v>3.9683581680042415</v>
      </c>
      <c r="W6091" s="21">
        <f t="shared" si="1704"/>
        <v>312.14008954200102</v>
      </c>
      <c r="X6091" s="21">
        <f t="shared" si="1705"/>
        <v>0</v>
      </c>
      <c r="Y6091" s="21">
        <f t="shared" si="1706"/>
        <v>0</v>
      </c>
      <c r="Z6091" s="21">
        <f t="shared" si="1714"/>
        <v>0</v>
      </c>
      <c r="AA6091" s="21">
        <f t="shared" si="1707"/>
        <v>0</v>
      </c>
      <c r="AB6091" s="21">
        <f t="shared" si="1708"/>
        <v>0</v>
      </c>
      <c r="AC6091" s="21">
        <f t="shared" si="1709"/>
        <v>60.980000000000004</v>
      </c>
      <c r="AD6091" s="21">
        <f t="shared" si="1715"/>
        <v>0</v>
      </c>
      <c r="AE6091" s="21" t="str">
        <f t="shared" si="1710"/>
        <v>9/10/22:00</v>
      </c>
    </row>
    <row r="6092" spans="2:31">
      <c r="B6092" s="37">
        <v>9</v>
      </c>
      <c r="C6092" s="38">
        <v>10</v>
      </c>
      <c r="D6092" s="39">
        <v>23</v>
      </c>
      <c r="E6092" s="17">
        <v>15</v>
      </c>
      <c r="F6092" s="17">
        <v>0</v>
      </c>
      <c r="G6092" s="17">
        <v>0</v>
      </c>
      <c r="H6092" s="37">
        <f t="shared" si="1698"/>
        <v>59</v>
      </c>
      <c r="I6092" s="37">
        <f>IF(H6092&lt;'Roof Calculator'!$G$8, 1, 0)</f>
        <v>0</v>
      </c>
      <c r="J6092" s="37">
        <f>IF(H6092&gt;='Roof Calculator'!$G$8, 1, 0)</f>
        <v>1</v>
      </c>
      <c r="K6092" s="37">
        <f t="shared" si="1699"/>
        <v>0</v>
      </c>
      <c r="L6092" s="37">
        <f t="shared" si="1700"/>
        <v>59</v>
      </c>
      <c r="M6092" s="37">
        <v>0</v>
      </c>
      <c r="N6092" s="37">
        <f t="shared" si="1701"/>
        <v>0</v>
      </c>
      <c r="O6092" s="37">
        <v>0</v>
      </c>
      <c r="P6092" s="37">
        <v>0</v>
      </c>
      <c r="Q6092" s="21">
        <f t="shared" si="1702"/>
        <v>39.790999999999997</v>
      </c>
      <c r="R6092" s="21">
        <f t="shared" si="1711"/>
        <v>253.91666666664383</v>
      </c>
      <c r="S6092" s="21">
        <f t="shared" si="1712"/>
        <v>3.7470647328977296</v>
      </c>
      <c r="T6092" s="21">
        <f t="shared" si="1703"/>
        <v>86.147999999999996</v>
      </c>
      <c r="U6092" s="37">
        <f>VLOOKUP(Time_Zone, 'LSTM LookUp'!$B$5:$D$8, 3, FALSE)</f>
        <v>-75</v>
      </c>
      <c r="V6092" s="21">
        <f t="shared" si="1713"/>
        <v>3.9836999537813167</v>
      </c>
      <c r="W6092" s="21">
        <f t="shared" si="1704"/>
        <v>327.14392498844529</v>
      </c>
      <c r="X6092" s="21">
        <f t="shared" si="1705"/>
        <v>0</v>
      </c>
      <c r="Y6092" s="21">
        <f t="shared" si="1706"/>
        <v>0</v>
      </c>
      <c r="Z6092" s="21">
        <f t="shared" si="1714"/>
        <v>0</v>
      </c>
      <c r="AA6092" s="21">
        <f t="shared" si="1707"/>
        <v>0</v>
      </c>
      <c r="AB6092" s="21">
        <f t="shared" si="1708"/>
        <v>0</v>
      </c>
      <c r="AC6092" s="21">
        <f t="shared" si="1709"/>
        <v>59</v>
      </c>
      <c r="AD6092" s="21">
        <f t="shared" si="1715"/>
        <v>0</v>
      </c>
      <c r="AE6092" s="21" t="str">
        <f t="shared" si="1710"/>
        <v>9/10/23:00</v>
      </c>
    </row>
    <row r="6093" spans="2:31">
      <c r="B6093" s="37">
        <v>9</v>
      </c>
      <c r="C6093" s="38">
        <v>10</v>
      </c>
      <c r="D6093" s="39">
        <v>24</v>
      </c>
      <c r="E6093" s="17">
        <v>15</v>
      </c>
      <c r="F6093" s="17">
        <v>0</v>
      </c>
      <c r="G6093" s="17">
        <v>0</v>
      </c>
      <c r="H6093" s="37">
        <f t="shared" si="1698"/>
        <v>59</v>
      </c>
      <c r="I6093" s="37">
        <f>IF(H6093&lt;'Roof Calculator'!$G$8, 1, 0)</f>
        <v>0</v>
      </c>
      <c r="J6093" s="37">
        <f>IF(H6093&gt;='Roof Calculator'!$G$8, 1, 0)</f>
        <v>1</v>
      </c>
      <c r="K6093" s="37">
        <f t="shared" si="1699"/>
        <v>0</v>
      </c>
      <c r="L6093" s="37">
        <f t="shared" si="1700"/>
        <v>59</v>
      </c>
      <c r="M6093" s="37">
        <v>0</v>
      </c>
      <c r="N6093" s="37">
        <f t="shared" si="1701"/>
        <v>0</v>
      </c>
      <c r="O6093" s="37">
        <v>0</v>
      </c>
      <c r="P6093" s="37">
        <v>0</v>
      </c>
      <c r="Q6093" s="21">
        <f t="shared" si="1702"/>
        <v>39.790999999999997</v>
      </c>
      <c r="R6093" s="21">
        <f t="shared" si="1711"/>
        <v>253.95833333331049</v>
      </c>
      <c r="S6093" s="21">
        <f t="shared" si="1712"/>
        <v>3.730897338098619</v>
      </c>
      <c r="T6093" s="21">
        <f t="shared" si="1703"/>
        <v>86.147999999999996</v>
      </c>
      <c r="U6093" s="37">
        <f>VLOOKUP(Time_Zone, 'LSTM LookUp'!$B$5:$D$8, 3, FALSE)</f>
        <v>-75</v>
      </c>
      <c r="V6093" s="21">
        <f t="shared" si="1713"/>
        <v>3.9990446254223038</v>
      </c>
      <c r="W6093" s="21">
        <f t="shared" si="1704"/>
        <v>342.14776115635561</v>
      </c>
      <c r="X6093" s="21">
        <f t="shared" si="1705"/>
        <v>0</v>
      </c>
      <c r="Y6093" s="21">
        <f t="shared" si="1706"/>
        <v>0</v>
      </c>
      <c r="Z6093" s="21">
        <f t="shared" si="1714"/>
        <v>0</v>
      </c>
      <c r="AA6093" s="21">
        <f t="shared" si="1707"/>
        <v>0</v>
      </c>
      <c r="AB6093" s="21">
        <f t="shared" si="1708"/>
        <v>0</v>
      </c>
      <c r="AC6093" s="21">
        <f t="shared" si="1709"/>
        <v>59</v>
      </c>
      <c r="AD6093" s="21">
        <f t="shared" si="1715"/>
        <v>0</v>
      </c>
      <c r="AE6093" s="21" t="str">
        <f t="shared" si="1710"/>
        <v>9/10/24:00</v>
      </c>
    </row>
    <row r="6094" spans="2:31">
      <c r="B6094" s="37">
        <v>9</v>
      </c>
      <c r="C6094" s="38">
        <v>11</v>
      </c>
      <c r="D6094" s="39">
        <v>1</v>
      </c>
      <c r="E6094" s="17">
        <v>13.3</v>
      </c>
      <c r="F6094" s="17">
        <v>0</v>
      </c>
      <c r="G6094" s="17">
        <v>0</v>
      </c>
      <c r="H6094" s="37">
        <f t="shared" si="1698"/>
        <v>55.94</v>
      </c>
      <c r="I6094" s="37">
        <f>IF(H6094&lt;'Roof Calculator'!$G$8, 1, 0)</f>
        <v>0</v>
      </c>
      <c r="J6094" s="37">
        <f>IF(H6094&gt;='Roof Calculator'!$G$8, 1, 0)</f>
        <v>1</v>
      </c>
      <c r="K6094" s="37">
        <f t="shared" si="1699"/>
        <v>0</v>
      </c>
      <c r="L6094" s="37">
        <f t="shared" si="1700"/>
        <v>55.94</v>
      </c>
      <c r="M6094" s="37">
        <v>0</v>
      </c>
      <c r="N6094" s="37">
        <f t="shared" si="1701"/>
        <v>0</v>
      </c>
      <c r="O6094" s="37">
        <v>0</v>
      </c>
      <c r="P6094" s="37">
        <v>0</v>
      </c>
      <c r="Q6094" s="21">
        <f t="shared" si="1702"/>
        <v>39.790999999999997</v>
      </c>
      <c r="R6094" s="21">
        <f t="shared" si="1711"/>
        <v>253.99999999997715</v>
      </c>
      <c r="S6094" s="21">
        <f t="shared" si="1712"/>
        <v>3.7147283186981976</v>
      </c>
      <c r="T6094" s="21">
        <f t="shared" si="1703"/>
        <v>86.147999999999996</v>
      </c>
      <c r="U6094" s="37">
        <f>VLOOKUP(Time_Zone, 'LSTM LookUp'!$B$5:$D$8, 3, FALSE)</f>
        <v>-75</v>
      </c>
      <c r="V6094" s="21">
        <f t="shared" si="1713"/>
        <v>4.0143921543543373</v>
      </c>
      <c r="W6094" s="21">
        <f t="shared" si="1704"/>
        <v>-2.8484019614114153</v>
      </c>
      <c r="X6094" s="21">
        <f t="shared" si="1705"/>
        <v>0</v>
      </c>
      <c r="Y6094" s="21">
        <f t="shared" si="1706"/>
        <v>0</v>
      </c>
      <c r="Z6094" s="21">
        <f t="shared" si="1714"/>
        <v>0</v>
      </c>
      <c r="AA6094" s="21">
        <f t="shared" si="1707"/>
        <v>0</v>
      </c>
      <c r="AB6094" s="21">
        <f t="shared" si="1708"/>
        <v>0</v>
      </c>
      <c r="AC6094" s="21">
        <f t="shared" si="1709"/>
        <v>55.94</v>
      </c>
      <c r="AD6094" s="21">
        <f t="shared" si="1715"/>
        <v>0</v>
      </c>
      <c r="AE6094" s="21" t="str">
        <f t="shared" si="1710"/>
        <v>9/11/1:00</v>
      </c>
    </row>
    <row r="6095" spans="2:31">
      <c r="B6095" s="37">
        <v>9</v>
      </c>
      <c r="C6095" s="38">
        <v>11</v>
      </c>
      <c r="D6095" s="39">
        <v>2</v>
      </c>
      <c r="E6095" s="17">
        <v>15</v>
      </c>
      <c r="F6095" s="17">
        <v>0</v>
      </c>
      <c r="G6095" s="17">
        <v>0</v>
      </c>
      <c r="H6095" s="37">
        <f t="shared" si="1698"/>
        <v>59</v>
      </c>
      <c r="I6095" s="37">
        <f>IF(H6095&lt;'Roof Calculator'!$G$8, 1, 0)</f>
        <v>0</v>
      </c>
      <c r="J6095" s="37">
        <f>IF(H6095&gt;='Roof Calculator'!$G$8, 1, 0)</f>
        <v>1</v>
      </c>
      <c r="K6095" s="37">
        <f t="shared" si="1699"/>
        <v>0</v>
      </c>
      <c r="L6095" s="37">
        <f t="shared" si="1700"/>
        <v>59</v>
      </c>
      <c r="M6095" s="37">
        <v>0</v>
      </c>
      <c r="N6095" s="37">
        <f t="shared" si="1701"/>
        <v>0</v>
      </c>
      <c r="O6095" s="37">
        <v>0</v>
      </c>
      <c r="P6095" s="37">
        <v>0</v>
      </c>
      <c r="Q6095" s="21">
        <f t="shared" si="1702"/>
        <v>39.790999999999997</v>
      </c>
      <c r="R6095" s="21">
        <f t="shared" si="1711"/>
        <v>254.04166666664381</v>
      </c>
      <c r="S6095" s="21">
        <f t="shared" si="1712"/>
        <v>3.6985576818163843</v>
      </c>
      <c r="T6095" s="21">
        <f t="shared" si="1703"/>
        <v>86.147999999999996</v>
      </c>
      <c r="U6095" s="37">
        <f>VLOOKUP(Time_Zone, 'LSTM LookUp'!$B$5:$D$8, 3, FALSE)</f>
        <v>-75</v>
      </c>
      <c r="V6095" s="21">
        <f t="shared" si="1713"/>
        <v>4.0297425119930068</v>
      </c>
      <c r="W6095" s="21">
        <f t="shared" si="1704"/>
        <v>12.155435627998248</v>
      </c>
      <c r="X6095" s="21">
        <f t="shared" si="1705"/>
        <v>0</v>
      </c>
      <c r="Y6095" s="21">
        <f t="shared" si="1706"/>
        <v>0</v>
      </c>
      <c r="Z6095" s="21">
        <f t="shared" si="1714"/>
        <v>0</v>
      </c>
      <c r="AA6095" s="21">
        <f t="shared" si="1707"/>
        <v>0</v>
      </c>
      <c r="AB6095" s="21">
        <f t="shared" si="1708"/>
        <v>0</v>
      </c>
      <c r="AC6095" s="21">
        <f t="shared" si="1709"/>
        <v>59</v>
      </c>
      <c r="AD6095" s="21">
        <f t="shared" si="1715"/>
        <v>0</v>
      </c>
      <c r="AE6095" s="21" t="str">
        <f t="shared" si="1710"/>
        <v>9/11/2:00</v>
      </c>
    </row>
    <row r="6096" spans="2:31">
      <c r="B6096" s="37">
        <v>9</v>
      </c>
      <c r="C6096" s="38">
        <v>11</v>
      </c>
      <c r="D6096" s="39">
        <v>3</v>
      </c>
      <c r="E6096" s="17">
        <v>12.8</v>
      </c>
      <c r="F6096" s="17">
        <v>0</v>
      </c>
      <c r="G6096" s="17">
        <v>0</v>
      </c>
      <c r="H6096" s="37">
        <f t="shared" si="1698"/>
        <v>55.04</v>
      </c>
      <c r="I6096" s="37">
        <f>IF(H6096&lt;'Roof Calculator'!$G$8, 1, 0)</f>
        <v>0</v>
      </c>
      <c r="J6096" s="37">
        <f>IF(H6096&gt;='Roof Calculator'!$G$8, 1, 0)</f>
        <v>1</v>
      </c>
      <c r="K6096" s="37">
        <f t="shared" si="1699"/>
        <v>0</v>
      </c>
      <c r="L6096" s="37">
        <f t="shared" si="1700"/>
        <v>55.04</v>
      </c>
      <c r="M6096" s="37">
        <v>0</v>
      </c>
      <c r="N6096" s="37">
        <f t="shared" si="1701"/>
        <v>0</v>
      </c>
      <c r="O6096" s="37">
        <v>0</v>
      </c>
      <c r="P6096" s="37">
        <v>0</v>
      </c>
      <c r="Q6096" s="21">
        <f t="shared" si="1702"/>
        <v>39.790999999999997</v>
      </c>
      <c r="R6096" s="21">
        <f t="shared" si="1711"/>
        <v>254.08333333331046</v>
      </c>
      <c r="S6096" s="21">
        <f t="shared" si="1712"/>
        <v>3.6823854345727973</v>
      </c>
      <c r="T6096" s="21">
        <f t="shared" si="1703"/>
        <v>86.147999999999996</v>
      </c>
      <c r="U6096" s="37">
        <f>VLOOKUP(Time_Zone, 'LSTM LookUp'!$B$5:$D$8, 3, FALSE)</f>
        <v>-75</v>
      </c>
      <c r="V6096" s="21">
        <f t="shared" si="1713"/>
        <v>4.0450956697423406</v>
      </c>
      <c r="W6096" s="21">
        <f t="shared" si="1704"/>
        <v>27.159273917435574</v>
      </c>
      <c r="X6096" s="21">
        <f t="shared" si="1705"/>
        <v>0</v>
      </c>
      <c r="Y6096" s="21">
        <f t="shared" si="1706"/>
        <v>0</v>
      </c>
      <c r="Z6096" s="21">
        <f t="shared" si="1714"/>
        <v>0</v>
      </c>
      <c r="AA6096" s="21">
        <f t="shared" si="1707"/>
        <v>0</v>
      </c>
      <c r="AB6096" s="21">
        <f t="shared" si="1708"/>
        <v>0</v>
      </c>
      <c r="AC6096" s="21">
        <f t="shared" si="1709"/>
        <v>55.04</v>
      </c>
      <c r="AD6096" s="21">
        <f t="shared" si="1715"/>
        <v>0</v>
      </c>
      <c r="AE6096" s="21" t="str">
        <f t="shared" si="1710"/>
        <v>9/11/3:00</v>
      </c>
    </row>
    <row r="6097" spans="2:31">
      <c r="B6097" s="37">
        <v>9</v>
      </c>
      <c r="C6097" s="38">
        <v>11</v>
      </c>
      <c r="D6097" s="39">
        <v>4</v>
      </c>
      <c r="E6097" s="17">
        <v>13.9</v>
      </c>
      <c r="F6097" s="17">
        <v>0</v>
      </c>
      <c r="G6097" s="17">
        <v>0</v>
      </c>
      <c r="H6097" s="37">
        <f t="shared" si="1698"/>
        <v>57.02</v>
      </c>
      <c r="I6097" s="37">
        <f>IF(H6097&lt;'Roof Calculator'!$G$8, 1, 0)</f>
        <v>0</v>
      </c>
      <c r="J6097" s="37">
        <f>IF(H6097&gt;='Roof Calculator'!$G$8, 1, 0)</f>
        <v>1</v>
      </c>
      <c r="K6097" s="37">
        <f t="shared" si="1699"/>
        <v>0</v>
      </c>
      <c r="L6097" s="37">
        <f t="shared" si="1700"/>
        <v>57.02</v>
      </c>
      <c r="M6097" s="37">
        <v>0</v>
      </c>
      <c r="N6097" s="37">
        <f t="shared" si="1701"/>
        <v>0</v>
      </c>
      <c r="O6097" s="37">
        <v>0</v>
      </c>
      <c r="P6097" s="37">
        <v>0</v>
      </c>
      <c r="Q6097" s="21">
        <f t="shared" si="1702"/>
        <v>39.790999999999997</v>
      </c>
      <c r="R6097" s="21">
        <f t="shared" si="1711"/>
        <v>254.12499999997712</v>
      </c>
      <c r="S6097" s="21">
        <f t="shared" si="1712"/>
        <v>3.6662115840867435</v>
      </c>
      <c r="T6097" s="21">
        <f t="shared" si="1703"/>
        <v>86.147999999999996</v>
      </c>
      <c r="U6097" s="37">
        <f>VLOOKUP(Time_Zone, 'LSTM LookUp'!$B$5:$D$8, 3, FALSE)</f>
        <v>-75</v>
      </c>
      <c r="V6097" s="21">
        <f t="shared" si="1713"/>
        <v>4.0604515989948977</v>
      </c>
      <c r="W6097" s="21">
        <f t="shared" si="1704"/>
        <v>42.163112899748711</v>
      </c>
      <c r="X6097" s="21">
        <f t="shared" si="1705"/>
        <v>0</v>
      </c>
      <c r="Y6097" s="21">
        <f t="shared" si="1706"/>
        <v>0</v>
      </c>
      <c r="Z6097" s="21">
        <f t="shared" si="1714"/>
        <v>0</v>
      </c>
      <c r="AA6097" s="21">
        <f t="shared" si="1707"/>
        <v>0</v>
      </c>
      <c r="AB6097" s="21">
        <f t="shared" si="1708"/>
        <v>0</v>
      </c>
      <c r="AC6097" s="21">
        <f t="shared" si="1709"/>
        <v>57.02</v>
      </c>
      <c r="AD6097" s="21">
        <f t="shared" si="1715"/>
        <v>0</v>
      </c>
      <c r="AE6097" s="21" t="str">
        <f t="shared" si="1710"/>
        <v>9/11/4:00</v>
      </c>
    </row>
    <row r="6098" spans="2:31">
      <c r="B6098" s="37">
        <v>9</v>
      </c>
      <c r="C6098" s="38">
        <v>11</v>
      </c>
      <c r="D6098" s="39">
        <v>5</v>
      </c>
      <c r="E6098" s="17">
        <v>14.4</v>
      </c>
      <c r="F6098" s="17">
        <v>0</v>
      </c>
      <c r="G6098" s="17">
        <v>0</v>
      </c>
      <c r="H6098" s="37">
        <f t="shared" si="1698"/>
        <v>57.92</v>
      </c>
      <c r="I6098" s="37">
        <f>IF(H6098&lt;'Roof Calculator'!$G$8, 1, 0)</f>
        <v>0</v>
      </c>
      <c r="J6098" s="37">
        <f>IF(H6098&gt;='Roof Calculator'!$G$8, 1, 0)</f>
        <v>1</v>
      </c>
      <c r="K6098" s="37">
        <f t="shared" si="1699"/>
        <v>0</v>
      </c>
      <c r="L6098" s="37">
        <f t="shared" si="1700"/>
        <v>57.92</v>
      </c>
      <c r="M6098" s="37">
        <v>0</v>
      </c>
      <c r="N6098" s="37">
        <f t="shared" si="1701"/>
        <v>0</v>
      </c>
      <c r="O6098" s="37">
        <v>0</v>
      </c>
      <c r="P6098" s="37">
        <v>0</v>
      </c>
      <c r="Q6098" s="21">
        <f t="shared" si="1702"/>
        <v>39.790999999999997</v>
      </c>
      <c r="R6098" s="21">
        <f t="shared" si="1711"/>
        <v>254.16666666664378</v>
      </c>
      <c r="S6098" s="21">
        <f t="shared" si="1712"/>
        <v>3.6500361374771595</v>
      </c>
      <c r="T6098" s="21">
        <f t="shared" si="1703"/>
        <v>86.147999999999996</v>
      </c>
      <c r="U6098" s="37">
        <f>VLOOKUP(Time_Zone, 'LSTM LookUp'!$B$5:$D$8, 3, FALSE)</f>
        <v>-75</v>
      </c>
      <c r="V6098" s="21">
        <f t="shared" si="1713"/>
        <v>4.0758102711318651</v>
      </c>
      <c r="W6098" s="21">
        <f t="shared" si="1704"/>
        <v>57.166952567782978</v>
      </c>
      <c r="X6098" s="21">
        <f t="shared" si="1705"/>
        <v>0</v>
      </c>
      <c r="Y6098" s="21">
        <f t="shared" si="1706"/>
        <v>0</v>
      </c>
      <c r="Z6098" s="21">
        <f t="shared" si="1714"/>
        <v>0</v>
      </c>
      <c r="AA6098" s="21">
        <f t="shared" si="1707"/>
        <v>0</v>
      </c>
      <c r="AB6098" s="21">
        <f t="shared" si="1708"/>
        <v>0</v>
      </c>
      <c r="AC6098" s="21">
        <f t="shared" si="1709"/>
        <v>57.92</v>
      </c>
      <c r="AD6098" s="21">
        <f t="shared" si="1715"/>
        <v>0</v>
      </c>
      <c r="AE6098" s="21" t="str">
        <f t="shared" si="1710"/>
        <v>9/11/5:00</v>
      </c>
    </row>
    <row r="6099" spans="2:31">
      <c r="B6099" s="37">
        <v>9</v>
      </c>
      <c r="C6099" s="38">
        <v>11</v>
      </c>
      <c r="D6099" s="39">
        <v>6</v>
      </c>
      <c r="E6099" s="17">
        <v>13.3</v>
      </c>
      <c r="F6099" s="17">
        <v>0</v>
      </c>
      <c r="G6099" s="17">
        <v>0</v>
      </c>
      <c r="H6099" s="37">
        <f t="shared" si="1698"/>
        <v>55.94</v>
      </c>
      <c r="I6099" s="37">
        <f>IF(H6099&lt;'Roof Calculator'!$G$8, 1, 0)</f>
        <v>0</v>
      </c>
      <c r="J6099" s="37">
        <f>IF(H6099&gt;='Roof Calculator'!$G$8, 1, 0)</f>
        <v>1</v>
      </c>
      <c r="K6099" s="37">
        <f t="shared" si="1699"/>
        <v>0</v>
      </c>
      <c r="L6099" s="37">
        <f t="shared" si="1700"/>
        <v>55.94</v>
      </c>
      <c r="M6099" s="37">
        <v>0</v>
      </c>
      <c r="N6099" s="37">
        <f t="shared" si="1701"/>
        <v>0</v>
      </c>
      <c r="O6099" s="37">
        <v>0</v>
      </c>
      <c r="P6099" s="37">
        <v>0</v>
      </c>
      <c r="Q6099" s="21">
        <f t="shared" si="1702"/>
        <v>39.790999999999997</v>
      </c>
      <c r="R6099" s="21">
        <f t="shared" si="1711"/>
        <v>254.20833333331043</v>
      </c>
      <c r="S6099" s="21">
        <f t="shared" si="1712"/>
        <v>3.6338591018626865</v>
      </c>
      <c r="T6099" s="21">
        <f t="shared" si="1703"/>
        <v>86.147999999999996</v>
      </c>
      <c r="U6099" s="37">
        <f>VLOOKUP(Time_Zone, 'LSTM LookUp'!$B$5:$D$8, 3, FALSE)</f>
        <v>-75</v>
      </c>
      <c r="V6099" s="21">
        <f t="shared" si="1713"/>
        <v>4.0911716575230521</v>
      </c>
      <c r="W6099" s="21">
        <f t="shared" si="1704"/>
        <v>72.170792914380769</v>
      </c>
      <c r="X6099" s="21">
        <f t="shared" si="1705"/>
        <v>0</v>
      </c>
      <c r="Y6099" s="21">
        <f t="shared" si="1706"/>
        <v>0</v>
      </c>
      <c r="Z6099" s="21">
        <f t="shared" si="1714"/>
        <v>0</v>
      </c>
      <c r="AA6099" s="21">
        <f t="shared" si="1707"/>
        <v>0</v>
      </c>
      <c r="AB6099" s="21">
        <f t="shared" si="1708"/>
        <v>0</v>
      </c>
      <c r="AC6099" s="21">
        <f t="shared" si="1709"/>
        <v>55.94</v>
      </c>
      <c r="AD6099" s="21">
        <f t="shared" si="1715"/>
        <v>0</v>
      </c>
      <c r="AE6099" s="21" t="str">
        <f t="shared" si="1710"/>
        <v>9/11/6:00</v>
      </c>
    </row>
    <row r="6100" spans="2:31">
      <c r="B6100" s="37">
        <v>9</v>
      </c>
      <c r="C6100" s="38">
        <v>11</v>
      </c>
      <c r="D6100" s="39">
        <v>7</v>
      </c>
      <c r="E6100" s="17">
        <v>13.9</v>
      </c>
      <c r="F6100" s="17">
        <v>2</v>
      </c>
      <c r="G6100" s="17">
        <v>68</v>
      </c>
      <c r="H6100" s="37">
        <f t="shared" si="1698"/>
        <v>57.02</v>
      </c>
      <c r="I6100" s="37">
        <f>IF(H6100&lt;'Roof Calculator'!$G$8, 1, 0)</f>
        <v>0</v>
      </c>
      <c r="J6100" s="37">
        <f>IF(H6100&gt;='Roof Calculator'!$G$8, 1, 0)</f>
        <v>1</v>
      </c>
      <c r="K6100" s="37">
        <f t="shared" si="1699"/>
        <v>0</v>
      </c>
      <c r="L6100" s="37">
        <f t="shared" si="1700"/>
        <v>57.02</v>
      </c>
      <c r="M6100" s="37">
        <v>0</v>
      </c>
      <c r="N6100" s="37">
        <f t="shared" si="1701"/>
        <v>2</v>
      </c>
      <c r="O6100" s="37">
        <v>0</v>
      </c>
      <c r="P6100" s="37">
        <v>0</v>
      </c>
      <c r="Q6100" s="21">
        <f t="shared" si="1702"/>
        <v>39.790999999999997</v>
      </c>
      <c r="R6100" s="21">
        <f t="shared" si="1711"/>
        <v>254.24999999997709</v>
      </c>
      <c r="S6100" s="21">
        <f t="shared" si="1712"/>
        <v>3.6176804843616672</v>
      </c>
      <c r="T6100" s="21">
        <f t="shared" si="1703"/>
        <v>86.147999999999996</v>
      </c>
      <c r="U6100" s="37">
        <f>VLOOKUP(Time_Zone, 'LSTM LookUp'!$B$5:$D$8, 3, FALSE)</f>
        <v>-75</v>
      </c>
      <c r="V6100" s="21">
        <f t="shared" si="1713"/>
        <v>4.10653572952695</v>
      </c>
      <c r="W6100" s="21">
        <f t="shared" si="1704"/>
        <v>87.174633932381766</v>
      </c>
      <c r="X6100" s="21">
        <f t="shared" si="1705"/>
        <v>5.316377461429906</v>
      </c>
      <c r="Y6100" s="21">
        <f t="shared" si="1706"/>
        <v>7.316377461429906</v>
      </c>
      <c r="Z6100" s="21">
        <f t="shared" si="1714"/>
        <v>2.3191638701596844</v>
      </c>
      <c r="AA6100" s="21">
        <f t="shared" si="1707"/>
        <v>0</v>
      </c>
      <c r="AB6100" s="21">
        <f t="shared" si="1708"/>
        <v>2.3191638701596844</v>
      </c>
      <c r="AC6100" s="21">
        <f t="shared" si="1709"/>
        <v>57.02</v>
      </c>
      <c r="AD6100" s="21">
        <f t="shared" si="1715"/>
        <v>2.3191638701596844</v>
      </c>
      <c r="AE6100" s="21" t="str">
        <f t="shared" si="1710"/>
        <v>9/11/7:00</v>
      </c>
    </row>
    <row r="6101" spans="2:31">
      <c r="B6101" s="37">
        <v>9</v>
      </c>
      <c r="C6101" s="38">
        <v>11</v>
      </c>
      <c r="D6101" s="39">
        <v>8</v>
      </c>
      <c r="E6101" s="17">
        <v>16.7</v>
      </c>
      <c r="F6101" s="17">
        <v>82</v>
      </c>
      <c r="G6101" s="17">
        <v>299</v>
      </c>
      <c r="H6101" s="37">
        <f t="shared" si="1698"/>
        <v>62.059999999999995</v>
      </c>
      <c r="I6101" s="37">
        <f>IF(H6101&lt;'Roof Calculator'!$G$8, 1, 0)</f>
        <v>0</v>
      </c>
      <c r="J6101" s="37">
        <f>IF(H6101&gt;='Roof Calculator'!$G$8, 1, 0)</f>
        <v>1</v>
      </c>
      <c r="K6101" s="37">
        <f t="shared" si="1699"/>
        <v>0</v>
      </c>
      <c r="L6101" s="37">
        <f t="shared" si="1700"/>
        <v>62.059999999999995</v>
      </c>
      <c r="M6101" s="37">
        <v>0</v>
      </c>
      <c r="N6101" s="37">
        <f t="shared" si="1701"/>
        <v>82</v>
      </c>
      <c r="O6101" s="37">
        <v>0</v>
      </c>
      <c r="P6101" s="37">
        <v>0</v>
      </c>
      <c r="Q6101" s="21">
        <f t="shared" si="1702"/>
        <v>39.790999999999997</v>
      </c>
      <c r="R6101" s="21">
        <f t="shared" si="1711"/>
        <v>254.29166666664375</v>
      </c>
      <c r="S6101" s="21">
        <f t="shared" si="1712"/>
        <v>3.6015002920920853</v>
      </c>
      <c r="T6101" s="21">
        <f t="shared" si="1703"/>
        <v>86.147999999999996</v>
      </c>
      <c r="U6101" s="37">
        <f>VLOOKUP(Time_Zone, 'LSTM LookUp'!$B$5:$D$8, 3, FALSE)</f>
        <v>-75</v>
      </c>
      <c r="V6101" s="21">
        <f t="shared" si="1713"/>
        <v>4.1219024584908492</v>
      </c>
      <c r="W6101" s="21">
        <f t="shared" si="1704"/>
        <v>102.17847561462267</v>
      </c>
      <c r="X6101" s="21">
        <f t="shared" si="1705"/>
        <v>-36.350733328674188</v>
      </c>
      <c r="Y6101" s="21">
        <f t="shared" si="1706"/>
        <v>45.649266671325812</v>
      </c>
      <c r="Z6101" s="21">
        <f t="shared" si="1714"/>
        <v>14.470020241784065</v>
      </c>
      <c r="AA6101" s="21">
        <f t="shared" si="1707"/>
        <v>0</v>
      </c>
      <c r="AB6101" s="21">
        <f t="shared" si="1708"/>
        <v>14.470020241784065</v>
      </c>
      <c r="AC6101" s="21">
        <f t="shared" si="1709"/>
        <v>62.059999999999995</v>
      </c>
      <c r="AD6101" s="21">
        <f t="shared" si="1715"/>
        <v>14.470020241784065</v>
      </c>
      <c r="AE6101" s="21" t="str">
        <f t="shared" si="1710"/>
        <v>9/11/8:00</v>
      </c>
    </row>
    <row r="6102" spans="2:31">
      <c r="B6102" s="37">
        <v>9</v>
      </c>
      <c r="C6102" s="38">
        <v>11</v>
      </c>
      <c r="D6102" s="39">
        <v>9</v>
      </c>
      <c r="E6102" s="17">
        <v>19.399999999999999</v>
      </c>
      <c r="F6102" s="17">
        <v>109</v>
      </c>
      <c r="G6102" s="17">
        <v>615</v>
      </c>
      <c r="H6102" s="37">
        <f t="shared" ref="H6102:H6165" si="1716">E6102*9/5+32</f>
        <v>66.92</v>
      </c>
      <c r="I6102" s="37">
        <f>IF(H6102&lt;'Roof Calculator'!$G$8, 1, 0)</f>
        <v>0</v>
      </c>
      <c r="J6102" s="37">
        <f>IF(H6102&gt;='Roof Calculator'!$G$8, 1, 0)</f>
        <v>1</v>
      </c>
      <c r="K6102" s="37">
        <f t="shared" ref="K6102:K6165" si="1717">I6102*H6102</f>
        <v>0</v>
      </c>
      <c r="L6102" s="37">
        <f t="shared" ref="L6102:L6165" si="1718">J6102*H6102</f>
        <v>66.92</v>
      </c>
      <c r="M6102" s="37">
        <v>0</v>
      </c>
      <c r="N6102" s="37">
        <f t="shared" ref="N6102:N6165" si="1719">F6102*(180-M6102)/180</f>
        <v>109</v>
      </c>
      <c r="O6102" s="37">
        <v>0</v>
      </c>
      <c r="P6102" s="37">
        <v>0</v>
      </c>
      <c r="Q6102" s="21">
        <f t="shared" ref="Q6102:Q6165" si="1720">Latitude</f>
        <v>39.790999999999997</v>
      </c>
      <c r="R6102" s="21">
        <f t="shared" si="1711"/>
        <v>254.33333333331041</v>
      </c>
      <c r="S6102" s="21">
        <f t="shared" si="1712"/>
        <v>3.5853185321716388</v>
      </c>
      <c r="T6102" s="21">
        <f t="shared" ref="T6102:T6165" si="1721">Longitude</f>
        <v>86.147999999999996</v>
      </c>
      <c r="U6102" s="37">
        <f>VLOOKUP(Time_Zone, 'LSTM LookUp'!$B$5:$D$8, 3, FALSE)</f>
        <v>-75</v>
      </c>
      <c r="V6102" s="21">
        <f t="shared" si="1713"/>
        <v>4.1372718157508288</v>
      </c>
      <c r="W6102" s="21">
        <f t="shared" ref="W6102:W6165" si="1722">15*((D6102+(4*(T6102-U6102)+V6102)/60)-12)</f>
        <v>117.18231795393771</v>
      </c>
      <c r="X6102" s="21">
        <f t="shared" ref="X6102:X6165" si="1723">G6102*(SIN(S6102*PI()/180)*SIN(Q6102*PI()/180)*COS(O6102*PI()/180)-SIN(S6102*PI()/180)*COS(Q6102*PI()/180)*SIN(O6102*PI()/180)*COS(P6102*PI()/180)+COS(S6102*PI()/180)*COS(Q6102*PI()/180)*COS(O6102*PI()/180)*COS(W6102*PI()/180)+COS(S6102*PI()/180)*SIN(Q6102*PI()/180)*SIN(O6102*PI()/180)*COS(P6102*PI()/180)*COS(W6102*PI()/180)+COS(S6102*PI()/180)*SIN(P6102*PI()/180)*SIN(W6102*PI()/180)*SIN(O6102*PI()/180))</f>
        <v>-190.83895864077181</v>
      </c>
      <c r="Y6102" s="21">
        <f t="shared" ref="Y6102:Y6165" si="1724">X6102+N6102</f>
        <v>-81.838958640771807</v>
      </c>
      <c r="Z6102" s="21">
        <f t="shared" si="1714"/>
        <v>-25.941520520467616</v>
      </c>
      <c r="AA6102" s="21">
        <f t="shared" ref="AA6102:AA6165" si="1725">Z6102*I6102</f>
        <v>0</v>
      </c>
      <c r="AB6102" s="21">
        <f t="shared" ref="AB6102:AB6165" si="1726">Z6102*J6102</f>
        <v>-25.941520520467616</v>
      </c>
      <c r="AC6102" s="21">
        <f t="shared" ref="AC6102:AC6165" si="1727">L6102</f>
        <v>66.92</v>
      </c>
      <c r="AD6102" s="21">
        <f t="shared" si="1715"/>
        <v>-25.941520520467616</v>
      </c>
      <c r="AE6102" s="21" t="str">
        <f t="shared" ref="AE6102:AE6165" si="1728">CONCATENATE(B6102, "/", C6102, "/", D6102,":00")</f>
        <v>9/11/9:00</v>
      </c>
    </row>
    <row r="6103" spans="2:31">
      <c r="B6103" s="37">
        <v>9</v>
      </c>
      <c r="C6103" s="38">
        <v>11</v>
      </c>
      <c r="D6103" s="39">
        <v>10</v>
      </c>
      <c r="E6103" s="17">
        <v>21.7</v>
      </c>
      <c r="F6103" s="17">
        <v>115</v>
      </c>
      <c r="G6103" s="17">
        <v>728</v>
      </c>
      <c r="H6103" s="37">
        <f t="shared" si="1716"/>
        <v>71.06</v>
      </c>
      <c r="I6103" s="37">
        <f>IF(H6103&lt;'Roof Calculator'!$G$8, 1, 0)</f>
        <v>0</v>
      </c>
      <c r="J6103" s="37">
        <f>IF(H6103&gt;='Roof Calculator'!$G$8, 1, 0)</f>
        <v>1</v>
      </c>
      <c r="K6103" s="37">
        <f t="shared" si="1717"/>
        <v>0</v>
      </c>
      <c r="L6103" s="37">
        <f t="shared" si="1718"/>
        <v>71.06</v>
      </c>
      <c r="M6103" s="37">
        <v>0</v>
      </c>
      <c r="N6103" s="37">
        <f t="shared" si="1719"/>
        <v>115</v>
      </c>
      <c r="O6103" s="37">
        <v>0</v>
      </c>
      <c r="P6103" s="37">
        <v>0</v>
      </c>
      <c r="Q6103" s="21">
        <f t="shared" si="1720"/>
        <v>39.790999999999997</v>
      </c>
      <c r="R6103" s="21">
        <f t="shared" ref="R6103:R6166" si="1729">R6102+1/24</f>
        <v>254.37499999997706</v>
      </c>
      <c r="S6103" s="21">
        <f t="shared" ref="S6103:S6166" si="1730">ASIN(SIN(23.45*PI()/180)*SIN((360/365*(R6103-81))*PI()/180))*180/PI()</f>
        <v>3.5691352117177049</v>
      </c>
      <c r="T6103" s="21">
        <f t="shared" si="1721"/>
        <v>86.147999999999996</v>
      </c>
      <c r="U6103" s="37">
        <f>VLOOKUP(Time_Zone, 'LSTM LookUp'!$B$5:$D$8, 3, FALSE)</f>
        <v>-75</v>
      </c>
      <c r="V6103" s="21">
        <f t="shared" ref="V6103:V6166" si="1731">9.87*SIN(2*(360/365*(R6103-81))*PI()/180)-7.53*COS((360/365*(R6103-81))*PI()/180)-1.5*SIN((360/365*(R6103-81))*PI()/180)</f>
        <v>4.1526437726318459</v>
      </c>
      <c r="W6103" s="21">
        <f t="shared" si="1722"/>
        <v>132.18616094315794</v>
      </c>
      <c r="X6103" s="21">
        <f t="shared" si="1723"/>
        <v>-345.9164064603429</v>
      </c>
      <c r="Y6103" s="21">
        <f t="shared" si="1724"/>
        <v>-230.9164064603429</v>
      </c>
      <c r="Z6103" s="21">
        <f t="shared" ref="Z6103:Z6166" si="1732">Y6103/10.764*3.412</f>
        <v>-73.196467748298957</v>
      </c>
      <c r="AA6103" s="21">
        <f t="shared" si="1725"/>
        <v>0</v>
      </c>
      <c r="AB6103" s="21">
        <f t="shared" si="1726"/>
        <v>-73.196467748298957</v>
      </c>
      <c r="AC6103" s="21">
        <f t="shared" si="1727"/>
        <v>71.06</v>
      </c>
      <c r="AD6103" s="21">
        <f t="shared" ref="AD6103:AD6166" si="1733">AB6103</f>
        <v>-73.196467748298957</v>
      </c>
      <c r="AE6103" s="21" t="str">
        <f t="shared" si="1728"/>
        <v>9/11/10:00</v>
      </c>
    </row>
    <row r="6104" spans="2:31">
      <c r="B6104" s="37">
        <v>9</v>
      </c>
      <c r="C6104" s="38">
        <v>11</v>
      </c>
      <c r="D6104" s="39">
        <v>11</v>
      </c>
      <c r="E6104" s="17">
        <v>22.2</v>
      </c>
      <c r="F6104" s="17">
        <v>135</v>
      </c>
      <c r="G6104" s="17">
        <v>745</v>
      </c>
      <c r="H6104" s="37">
        <f t="shared" si="1716"/>
        <v>71.959999999999994</v>
      </c>
      <c r="I6104" s="37">
        <f>IF(H6104&lt;'Roof Calculator'!$G$8, 1, 0)</f>
        <v>0</v>
      </c>
      <c r="J6104" s="37">
        <f>IF(H6104&gt;='Roof Calculator'!$G$8, 1, 0)</f>
        <v>1</v>
      </c>
      <c r="K6104" s="37">
        <f t="shared" si="1717"/>
        <v>0</v>
      </c>
      <c r="L6104" s="37">
        <f t="shared" si="1718"/>
        <v>71.959999999999994</v>
      </c>
      <c r="M6104" s="37">
        <v>0</v>
      </c>
      <c r="N6104" s="37">
        <f t="shared" si="1719"/>
        <v>135</v>
      </c>
      <c r="O6104" s="37">
        <v>0</v>
      </c>
      <c r="P6104" s="37">
        <v>0</v>
      </c>
      <c r="Q6104" s="21">
        <f t="shared" si="1720"/>
        <v>39.790999999999997</v>
      </c>
      <c r="R6104" s="21">
        <f t="shared" si="1729"/>
        <v>254.41666666664372</v>
      </c>
      <c r="S6104" s="21">
        <f t="shared" si="1730"/>
        <v>3.5529503378473382</v>
      </c>
      <c r="T6104" s="21">
        <f t="shared" si="1721"/>
        <v>86.147999999999996</v>
      </c>
      <c r="U6104" s="37">
        <f>VLOOKUP(Time_Zone, 'LSTM LookUp'!$B$5:$D$8, 3, FALSE)</f>
        <v>-75</v>
      </c>
      <c r="V6104" s="21">
        <f t="shared" si="1731"/>
        <v>4.1680183004477973</v>
      </c>
      <c r="W6104" s="21">
        <f t="shared" si="1722"/>
        <v>147.19000457511194</v>
      </c>
      <c r="X6104" s="21">
        <f t="shared" si="1723"/>
        <v>-450.65300637138722</v>
      </c>
      <c r="Y6104" s="21">
        <f t="shared" si="1724"/>
        <v>-315.65300637138722</v>
      </c>
      <c r="Z6104" s="21">
        <f t="shared" si="1732"/>
        <v>-100.05648994232378</v>
      </c>
      <c r="AA6104" s="21">
        <f t="shared" si="1725"/>
        <v>0</v>
      </c>
      <c r="AB6104" s="21">
        <f t="shared" si="1726"/>
        <v>-100.05648994232378</v>
      </c>
      <c r="AC6104" s="21">
        <f t="shared" si="1727"/>
        <v>71.959999999999994</v>
      </c>
      <c r="AD6104" s="21">
        <f t="shared" si="1733"/>
        <v>-100.05648994232378</v>
      </c>
      <c r="AE6104" s="21" t="str">
        <f t="shared" si="1728"/>
        <v>9/11/11:00</v>
      </c>
    </row>
    <row r="6105" spans="2:31">
      <c r="B6105" s="37">
        <v>9</v>
      </c>
      <c r="C6105" s="38">
        <v>11</v>
      </c>
      <c r="D6105" s="39">
        <v>12</v>
      </c>
      <c r="E6105" s="17">
        <v>23.3</v>
      </c>
      <c r="F6105" s="17">
        <v>168</v>
      </c>
      <c r="G6105" s="17">
        <v>766</v>
      </c>
      <c r="H6105" s="37">
        <f t="shared" si="1716"/>
        <v>73.94</v>
      </c>
      <c r="I6105" s="37">
        <f>IF(H6105&lt;'Roof Calculator'!$G$8, 1, 0)</f>
        <v>0</v>
      </c>
      <c r="J6105" s="37">
        <f>IF(H6105&gt;='Roof Calculator'!$G$8, 1, 0)</f>
        <v>1</v>
      </c>
      <c r="K6105" s="37">
        <f t="shared" si="1717"/>
        <v>0</v>
      </c>
      <c r="L6105" s="37">
        <f t="shared" si="1718"/>
        <v>73.94</v>
      </c>
      <c r="M6105" s="37">
        <v>0</v>
      </c>
      <c r="N6105" s="37">
        <f t="shared" si="1719"/>
        <v>168</v>
      </c>
      <c r="O6105" s="37">
        <v>0</v>
      </c>
      <c r="P6105" s="37">
        <v>0</v>
      </c>
      <c r="Q6105" s="21">
        <f t="shared" si="1720"/>
        <v>39.790999999999997</v>
      </c>
      <c r="R6105" s="21">
        <f t="shared" si="1729"/>
        <v>254.45833333331038</v>
      </c>
      <c r="S6105" s="21">
        <f t="shared" si="1730"/>
        <v>3.536763917677249</v>
      </c>
      <c r="T6105" s="21">
        <f t="shared" si="1721"/>
        <v>86.147999999999996</v>
      </c>
      <c r="U6105" s="37">
        <f>VLOOKUP(Time_Zone, 'LSTM LookUp'!$B$5:$D$8, 3, FALSE)</f>
        <v>-75</v>
      </c>
      <c r="V6105" s="21">
        <f t="shared" si="1731"/>
        <v>4.1833953705015983</v>
      </c>
      <c r="W6105" s="21">
        <f t="shared" si="1722"/>
        <v>162.19384884262539</v>
      </c>
      <c r="X6105" s="21">
        <f t="shared" si="1723"/>
        <v>-529.07789657427634</v>
      </c>
      <c r="Y6105" s="21">
        <f t="shared" si="1724"/>
        <v>-361.07789657427634</v>
      </c>
      <c r="Z6105" s="21">
        <f t="shared" si="1732"/>
        <v>-114.45538676248894</v>
      </c>
      <c r="AA6105" s="21">
        <f t="shared" si="1725"/>
        <v>0</v>
      </c>
      <c r="AB6105" s="21">
        <f t="shared" si="1726"/>
        <v>-114.45538676248894</v>
      </c>
      <c r="AC6105" s="21">
        <f t="shared" si="1727"/>
        <v>73.94</v>
      </c>
      <c r="AD6105" s="21">
        <f t="shared" si="1733"/>
        <v>-114.45538676248894</v>
      </c>
      <c r="AE6105" s="21" t="str">
        <f t="shared" si="1728"/>
        <v>9/11/12:00</v>
      </c>
    </row>
    <row r="6106" spans="2:31">
      <c r="B6106" s="37">
        <v>9</v>
      </c>
      <c r="C6106" s="38">
        <v>11</v>
      </c>
      <c r="D6106" s="39">
        <v>13</v>
      </c>
      <c r="E6106" s="17">
        <v>23.9</v>
      </c>
      <c r="F6106" s="17">
        <v>139</v>
      </c>
      <c r="G6106" s="17">
        <v>823</v>
      </c>
      <c r="H6106" s="37">
        <f t="shared" si="1716"/>
        <v>75.02</v>
      </c>
      <c r="I6106" s="37">
        <f>IF(H6106&lt;'Roof Calculator'!$G$8, 1, 0)</f>
        <v>0</v>
      </c>
      <c r="J6106" s="37">
        <f>IF(H6106&gt;='Roof Calculator'!$G$8, 1, 0)</f>
        <v>1</v>
      </c>
      <c r="K6106" s="37">
        <f t="shared" si="1717"/>
        <v>0</v>
      </c>
      <c r="L6106" s="37">
        <f t="shared" si="1718"/>
        <v>75.02</v>
      </c>
      <c r="M6106" s="37">
        <v>0</v>
      </c>
      <c r="N6106" s="37">
        <f t="shared" si="1719"/>
        <v>139</v>
      </c>
      <c r="O6106" s="37">
        <v>0</v>
      </c>
      <c r="P6106" s="37">
        <v>0</v>
      </c>
      <c r="Q6106" s="21">
        <f t="shared" si="1720"/>
        <v>39.790999999999997</v>
      </c>
      <c r="R6106" s="21">
        <f t="shared" si="1729"/>
        <v>254.49999999997704</v>
      </c>
      <c r="S6106" s="21">
        <f t="shared" si="1730"/>
        <v>3.5205759583238931</v>
      </c>
      <c r="T6106" s="21">
        <f t="shared" si="1721"/>
        <v>86.147999999999996</v>
      </c>
      <c r="U6106" s="37">
        <f>VLOOKUP(Time_Zone, 'LSTM LookUp'!$B$5:$D$8, 3, FALSE)</f>
        <v>-75</v>
      </c>
      <c r="V6106" s="21">
        <f t="shared" si="1731"/>
        <v>4.1987749540851587</v>
      </c>
      <c r="W6106" s="21">
        <f t="shared" si="1722"/>
        <v>177.19769373852128</v>
      </c>
      <c r="X6106" s="21">
        <f t="shared" si="1723"/>
        <v>-598.08813919490126</v>
      </c>
      <c r="Y6106" s="21">
        <f t="shared" si="1724"/>
        <v>-459.08813919490126</v>
      </c>
      <c r="Z6106" s="21">
        <f t="shared" si="1732"/>
        <v>-145.52292186296944</v>
      </c>
      <c r="AA6106" s="21">
        <f t="shared" si="1725"/>
        <v>0</v>
      </c>
      <c r="AB6106" s="21">
        <f t="shared" si="1726"/>
        <v>-145.52292186296944</v>
      </c>
      <c r="AC6106" s="21">
        <f t="shared" si="1727"/>
        <v>75.02</v>
      </c>
      <c r="AD6106" s="21">
        <f t="shared" si="1733"/>
        <v>-145.52292186296944</v>
      </c>
      <c r="AE6106" s="21" t="str">
        <f t="shared" si="1728"/>
        <v>9/11/13:00</v>
      </c>
    </row>
    <row r="6107" spans="2:31">
      <c r="B6107" s="37">
        <v>9</v>
      </c>
      <c r="C6107" s="38">
        <v>11</v>
      </c>
      <c r="D6107" s="39">
        <v>14</v>
      </c>
      <c r="E6107" s="17">
        <v>25</v>
      </c>
      <c r="F6107" s="17">
        <v>158</v>
      </c>
      <c r="G6107" s="17">
        <v>796</v>
      </c>
      <c r="H6107" s="37">
        <f t="shared" si="1716"/>
        <v>77</v>
      </c>
      <c r="I6107" s="37">
        <f>IF(H6107&lt;'Roof Calculator'!$G$8, 1, 0)</f>
        <v>0</v>
      </c>
      <c r="J6107" s="37">
        <f>IF(H6107&gt;='Roof Calculator'!$G$8, 1, 0)</f>
        <v>1</v>
      </c>
      <c r="K6107" s="37">
        <f t="shared" si="1717"/>
        <v>0</v>
      </c>
      <c r="L6107" s="37">
        <f t="shared" si="1718"/>
        <v>77</v>
      </c>
      <c r="M6107" s="37">
        <v>0</v>
      </c>
      <c r="N6107" s="37">
        <f t="shared" si="1719"/>
        <v>158</v>
      </c>
      <c r="O6107" s="37">
        <v>0</v>
      </c>
      <c r="P6107" s="37">
        <v>0</v>
      </c>
      <c r="Q6107" s="21">
        <f t="shared" si="1720"/>
        <v>39.790999999999997</v>
      </c>
      <c r="R6107" s="21">
        <f t="shared" si="1729"/>
        <v>254.54166666664369</v>
      </c>
      <c r="S6107" s="21">
        <f t="shared" si="1730"/>
        <v>3.5043864669033651</v>
      </c>
      <c r="T6107" s="21">
        <f t="shared" si="1721"/>
        <v>86.147999999999996</v>
      </c>
      <c r="U6107" s="37">
        <f>VLOOKUP(Time_Zone, 'LSTM LookUp'!$B$5:$D$8, 3, FALSE)</f>
        <v>-75</v>
      </c>
      <c r="V6107" s="21">
        <f t="shared" si="1731"/>
        <v>4.214157022479541</v>
      </c>
      <c r="W6107" s="21">
        <f t="shared" si="1722"/>
        <v>192.20153925561991</v>
      </c>
      <c r="X6107" s="21">
        <f t="shared" si="1723"/>
        <v>-565.56023316969663</v>
      </c>
      <c r="Y6107" s="21">
        <f t="shared" si="1724"/>
        <v>-407.56023316969663</v>
      </c>
      <c r="Z6107" s="21">
        <f t="shared" si="1732"/>
        <v>-129.18947562012309</v>
      </c>
      <c r="AA6107" s="21">
        <f t="shared" si="1725"/>
        <v>0</v>
      </c>
      <c r="AB6107" s="21">
        <f t="shared" si="1726"/>
        <v>-129.18947562012309</v>
      </c>
      <c r="AC6107" s="21">
        <f t="shared" si="1727"/>
        <v>77</v>
      </c>
      <c r="AD6107" s="21">
        <f t="shared" si="1733"/>
        <v>-129.18947562012309</v>
      </c>
      <c r="AE6107" s="21" t="str">
        <f t="shared" si="1728"/>
        <v>9/11/14:00</v>
      </c>
    </row>
    <row r="6108" spans="2:31">
      <c r="B6108" s="37">
        <v>9</v>
      </c>
      <c r="C6108" s="38">
        <v>11</v>
      </c>
      <c r="D6108" s="39">
        <v>15</v>
      </c>
      <c r="E6108" s="17">
        <v>25.6</v>
      </c>
      <c r="F6108" s="17">
        <v>184</v>
      </c>
      <c r="G6108" s="17">
        <v>692</v>
      </c>
      <c r="H6108" s="37">
        <f t="shared" si="1716"/>
        <v>78.08</v>
      </c>
      <c r="I6108" s="37">
        <f>IF(H6108&lt;'Roof Calculator'!$G$8, 1, 0)</f>
        <v>0</v>
      </c>
      <c r="J6108" s="37">
        <f>IF(H6108&gt;='Roof Calculator'!$G$8, 1, 0)</f>
        <v>1</v>
      </c>
      <c r="K6108" s="37">
        <f t="shared" si="1717"/>
        <v>0</v>
      </c>
      <c r="L6108" s="37">
        <f t="shared" si="1718"/>
        <v>78.08</v>
      </c>
      <c r="M6108" s="37">
        <v>0</v>
      </c>
      <c r="N6108" s="37">
        <f t="shared" si="1719"/>
        <v>184</v>
      </c>
      <c r="O6108" s="37">
        <v>0</v>
      </c>
      <c r="P6108" s="37">
        <v>0</v>
      </c>
      <c r="Q6108" s="21">
        <f t="shared" si="1720"/>
        <v>39.790999999999997</v>
      </c>
      <c r="R6108" s="21">
        <f t="shared" si="1729"/>
        <v>254.58333333331035</v>
      </c>
      <c r="S6108" s="21">
        <f t="shared" si="1730"/>
        <v>3.4881954505314923</v>
      </c>
      <c r="T6108" s="21">
        <f t="shared" si="1721"/>
        <v>86.147999999999996</v>
      </c>
      <c r="U6108" s="37">
        <f>VLOOKUP(Time_Zone, 'LSTM LookUp'!$B$5:$D$8, 3, FALSE)</f>
        <v>-75</v>
      </c>
      <c r="V6108" s="21">
        <f t="shared" si="1731"/>
        <v>4.2295415469549278</v>
      </c>
      <c r="W6108" s="21">
        <f t="shared" si="1722"/>
        <v>207.20538538673873</v>
      </c>
      <c r="X6108" s="21">
        <f t="shared" si="1723"/>
        <v>-445.0774496929107</v>
      </c>
      <c r="Y6108" s="21">
        <f t="shared" si="1724"/>
        <v>-261.0774496929107</v>
      </c>
      <c r="Z6108" s="21">
        <f t="shared" si="1732"/>
        <v>-82.756991671517227</v>
      </c>
      <c r="AA6108" s="21">
        <f t="shared" si="1725"/>
        <v>0</v>
      </c>
      <c r="AB6108" s="21">
        <f t="shared" si="1726"/>
        <v>-82.756991671517227</v>
      </c>
      <c r="AC6108" s="21">
        <f t="shared" si="1727"/>
        <v>78.08</v>
      </c>
      <c r="AD6108" s="21">
        <f t="shared" si="1733"/>
        <v>-82.756991671517227</v>
      </c>
      <c r="AE6108" s="21" t="str">
        <f t="shared" si="1728"/>
        <v>9/11/15:00</v>
      </c>
    </row>
    <row r="6109" spans="2:31">
      <c r="B6109" s="37">
        <v>9</v>
      </c>
      <c r="C6109" s="38">
        <v>11</v>
      </c>
      <c r="D6109" s="39">
        <v>16</v>
      </c>
      <c r="E6109" s="17">
        <v>26.1</v>
      </c>
      <c r="F6109" s="17">
        <v>139</v>
      </c>
      <c r="G6109" s="17">
        <v>705</v>
      </c>
      <c r="H6109" s="37">
        <f t="shared" si="1716"/>
        <v>78.98</v>
      </c>
      <c r="I6109" s="37">
        <f>IF(H6109&lt;'Roof Calculator'!$G$8, 1, 0)</f>
        <v>0</v>
      </c>
      <c r="J6109" s="37">
        <f>IF(H6109&gt;='Roof Calculator'!$G$8, 1, 0)</f>
        <v>1</v>
      </c>
      <c r="K6109" s="37">
        <f t="shared" si="1717"/>
        <v>0</v>
      </c>
      <c r="L6109" s="37">
        <f t="shared" si="1718"/>
        <v>78.98</v>
      </c>
      <c r="M6109" s="37">
        <v>0</v>
      </c>
      <c r="N6109" s="37">
        <f t="shared" si="1719"/>
        <v>139</v>
      </c>
      <c r="O6109" s="37">
        <v>0</v>
      </c>
      <c r="P6109" s="37">
        <v>0</v>
      </c>
      <c r="Q6109" s="21">
        <f t="shared" si="1720"/>
        <v>39.790999999999997</v>
      </c>
      <c r="R6109" s="21">
        <f t="shared" si="1729"/>
        <v>254.62499999997701</v>
      </c>
      <c r="S6109" s="21">
        <f t="shared" si="1730"/>
        <v>3.4720029163237447</v>
      </c>
      <c r="T6109" s="21">
        <f t="shared" si="1721"/>
        <v>86.147999999999996</v>
      </c>
      <c r="U6109" s="37">
        <f>VLOOKUP(Time_Zone, 'LSTM LookUp'!$B$5:$D$8, 3, FALSE)</f>
        <v>-75</v>
      </c>
      <c r="V6109" s="21">
        <f t="shared" si="1731"/>
        <v>4.2449284987707632</v>
      </c>
      <c r="W6109" s="21">
        <f t="shared" si="1722"/>
        <v>222.20923212469268</v>
      </c>
      <c r="X6109" s="21">
        <f t="shared" si="1723"/>
        <v>-373.18214387777698</v>
      </c>
      <c r="Y6109" s="21">
        <f t="shared" si="1724"/>
        <v>-234.18214387777698</v>
      </c>
      <c r="Z6109" s="21">
        <f t="shared" si="1732"/>
        <v>-74.231649471476686</v>
      </c>
      <c r="AA6109" s="21">
        <f t="shared" si="1725"/>
        <v>0</v>
      </c>
      <c r="AB6109" s="21">
        <f t="shared" si="1726"/>
        <v>-74.231649471476686</v>
      </c>
      <c r="AC6109" s="21">
        <f t="shared" si="1727"/>
        <v>78.98</v>
      </c>
      <c r="AD6109" s="21">
        <f t="shared" si="1733"/>
        <v>-74.231649471476686</v>
      </c>
      <c r="AE6109" s="21" t="str">
        <f t="shared" si="1728"/>
        <v>9/11/16:00</v>
      </c>
    </row>
    <row r="6110" spans="2:31">
      <c r="B6110" s="37">
        <v>9</v>
      </c>
      <c r="C6110" s="38">
        <v>11</v>
      </c>
      <c r="D6110" s="39">
        <v>17</v>
      </c>
      <c r="E6110" s="17">
        <v>25.6</v>
      </c>
      <c r="F6110" s="17">
        <v>134</v>
      </c>
      <c r="G6110" s="17">
        <v>532</v>
      </c>
      <c r="H6110" s="37">
        <f t="shared" si="1716"/>
        <v>78.08</v>
      </c>
      <c r="I6110" s="37">
        <f>IF(H6110&lt;'Roof Calculator'!$G$8, 1, 0)</f>
        <v>0</v>
      </c>
      <c r="J6110" s="37">
        <f>IF(H6110&gt;='Roof Calculator'!$G$8, 1, 0)</f>
        <v>1</v>
      </c>
      <c r="K6110" s="37">
        <f t="shared" si="1717"/>
        <v>0</v>
      </c>
      <c r="L6110" s="37">
        <f t="shared" si="1718"/>
        <v>78.08</v>
      </c>
      <c r="M6110" s="37">
        <v>0</v>
      </c>
      <c r="N6110" s="37">
        <f t="shared" si="1719"/>
        <v>134</v>
      </c>
      <c r="O6110" s="37">
        <v>0</v>
      </c>
      <c r="P6110" s="37">
        <v>0</v>
      </c>
      <c r="Q6110" s="21">
        <f t="shared" si="1720"/>
        <v>39.790999999999997</v>
      </c>
      <c r="R6110" s="21">
        <f t="shared" si="1729"/>
        <v>254.66666666664366</v>
      </c>
      <c r="S6110" s="21">
        <f t="shared" si="1730"/>
        <v>3.4558088713953232</v>
      </c>
      <c r="T6110" s="21">
        <f t="shared" si="1721"/>
        <v>86.147999999999996</v>
      </c>
      <c r="U6110" s="37">
        <f>VLOOKUP(Time_Zone, 'LSTM LookUp'!$B$5:$D$8, 3, FALSE)</f>
        <v>-75</v>
      </c>
      <c r="V6110" s="21">
        <f t="shared" si="1731"/>
        <v>4.2603178491757472</v>
      </c>
      <c r="W6110" s="21">
        <f t="shared" si="1722"/>
        <v>237.2130794622939</v>
      </c>
      <c r="X6110" s="21">
        <f t="shared" si="1723"/>
        <v>-200.4353534866363</v>
      </c>
      <c r="Y6110" s="21">
        <f t="shared" si="1724"/>
        <v>-66.435353486636302</v>
      </c>
      <c r="Z6110" s="21">
        <f t="shared" si="1732"/>
        <v>-21.058846720215818</v>
      </c>
      <c r="AA6110" s="21">
        <f t="shared" si="1725"/>
        <v>0</v>
      </c>
      <c r="AB6110" s="21">
        <f t="shared" si="1726"/>
        <v>-21.058846720215818</v>
      </c>
      <c r="AC6110" s="21">
        <f t="shared" si="1727"/>
        <v>78.08</v>
      </c>
      <c r="AD6110" s="21">
        <f t="shared" si="1733"/>
        <v>-21.058846720215818</v>
      </c>
      <c r="AE6110" s="21" t="str">
        <f t="shared" si="1728"/>
        <v>9/11/17:00</v>
      </c>
    </row>
    <row r="6111" spans="2:31">
      <c r="B6111" s="37">
        <v>9</v>
      </c>
      <c r="C6111" s="38">
        <v>11</v>
      </c>
      <c r="D6111" s="39">
        <v>18</v>
      </c>
      <c r="E6111" s="17">
        <v>25</v>
      </c>
      <c r="F6111" s="17">
        <v>88</v>
      </c>
      <c r="G6111" s="17">
        <v>405</v>
      </c>
      <c r="H6111" s="37">
        <f t="shared" si="1716"/>
        <v>77</v>
      </c>
      <c r="I6111" s="37">
        <f>IF(H6111&lt;'Roof Calculator'!$G$8, 1, 0)</f>
        <v>0</v>
      </c>
      <c r="J6111" s="37">
        <f>IF(H6111&gt;='Roof Calculator'!$G$8, 1, 0)</f>
        <v>1</v>
      </c>
      <c r="K6111" s="37">
        <f t="shared" si="1717"/>
        <v>0</v>
      </c>
      <c r="L6111" s="37">
        <f t="shared" si="1718"/>
        <v>77</v>
      </c>
      <c r="M6111" s="37">
        <v>0</v>
      </c>
      <c r="N6111" s="37">
        <f t="shared" si="1719"/>
        <v>88</v>
      </c>
      <c r="O6111" s="37">
        <v>0</v>
      </c>
      <c r="P6111" s="37">
        <v>0</v>
      </c>
      <c r="Q6111" s="21">
        <f t="shared" si="1720"/>
        <v>39.790999999999997</v>
      </c>
      <c r="R6111" s="21">
        <f t="shared" si="1729"/>
        <v>254.70833333331032</v>
      </c>
      <c r="S6111" s="21">
        <f t="shared" si="1730"/>
        <v>3.4396133228611272</v>
      </c>
      <c r="T6111" s="21">
        <f t="shared" si="1721"/>
        <v>86.147999999999996</v>
      </c>
      <c r="U6111" s="37">
        <f>VLOOKUP(Time_Zone, 'LSTM LookUp'!$B$5:$D$8, 3, FALSE)</f>
        <v>-75</v>
      </c>
      <c r="V6111" s="21">
        <f t="shared" si="1731"/>
        <v>4.2757095694078968</v>
      </c>
      <c r="W6111" s="21">
        <f t="shared" si="1722"/>
        <v>252.21692739235198</v>
      </c>
      <c r="X6111" s="21">
        <f t="shared" si="1723"/>
        <v>-79.32142995498225</v>
      </c>
      <c r="Y6111" s="21">
        <f t="shared" si="1724"/>
        <v>8.6785700450177501</v>
      </c>
      <c r="Z6111" s="21">
        <f t="shared" si="1732"/>
        <v>2.7509551276106063</v>
      </c>
      <c r="AA6111" s="21">
        <f t="shared" si="1725"/>
        <v>0</v>
      </c>
      <c r="AB6111" s="21">
        <f t="shared" si="1726"/>
        <v>2.7509551276106063</v>
      </c>
      <c r="AC6111" s="21">
        <f t="shared" si="1727"/>
        <v>77</v>
      </c>
      <c r="AD6111" s="21">
        <f t="shared" si="1733"/>
        <v>2.7509551276106063</v>
      </c>
      <c r="AE6111" s="21" t="str">
        <f t="shared" si="1728"/>
        <v>9/11/18:00</v>
      </c>
    </row>
    <row r="6112" spans="2:31">
      <c r="B6112" s="37">
        <v>9</v>
      </c>
      <c r="C6112" s="38">
        <v>11</v>
      </c>
      <c r="D6112" s="39">
        <v>19</v>
      </c>
      <c r="E6112" s="17">
        <v>24.4</v>
      </c>
      <c r="F6112" s="17">
        <v>25</v>
      </c>
      <c r="G6112" s="17">
        <v>180</v>
      </c>
      <c r="H6112" s="37">
        <f t="shared" si="1716"/>
        <v>75.92</v>
      </c>
      <c r="I6112" s="37">
        <f>IF(H6112&lt;'Roof Calculator'!$G$8, 1, 0)</f>
        <v>0</v>
      </c>
      <c r="J6112" s="37">
        <f>IF(H6112&gt;='Roof Calculator'!$G$8, 1, 0)</f>
        <v>1</v>
      </c>
      <c r="K6112" s="37">
        <f t="shared" si="1717"/>
        <v>0</v>
      </c>
      <c r="L6112" s="37">
        <f t="shared" si="1718"/>
        <v>75.92</v>
      </c>
      <c r="M6112" s="37">
        <v>0</v>
      </c>
      <c r="N6112" s="37">
        <f t="shared" si="1719"/>
        <v>25</v>
      </c>
      <c r="O6112" s="37">
        <v>0</v>
      </c>
      <c r="P6112" s="37">
        <v>0</v>
      </c>
      <c r="Q6112" s="21">
        <f t="shared" si="1720"/>
        <v>39.790999999999997</v>
      </c>
      <c r="R6112" s="21">
        <f t="shared" si="1729"/>
        <v>254.74999999997698</v>
      </c>
      <c r="S6112" s="21">
        <f t="shared" si="1730"/>
        <v>3.4234162778356985</v>
      </c>
      <c r="T6112" s="21">
        <f t="shared" si="1721"/>
        <v>86.147999999999996</v>
      </c>
      <c r="U6112" s="37">
        <f>VLOOKUP(Time_Zone, 'LSTM LookUp'!$B$5:$D$8, 3, FALSE)</f>
        <v>-75</v>
      </c>
      <c r="V6112" s="21">
        <f t="shared" si="1731"/>
        <v>4.2911036306946766</v>
      </c>
      <c r="W6112" s="21">
        <f t="shared" si="1722"/>
        <v>267.22077590767367</v>
      </c>
      <c r="X6112" s="21">
        <f t="shared" si="1723"/>
        <v>0.18466453630918075</v>
      </c>
      <c r="Y6112" s="21">
        <f t="shared" si="1724"/>
        <v>25.184664536309182</v>
      </c>
      <c r="Z6112" s="21">
        <f t="shared" si="1732"/>
        <v>7.9830987920742222</v>
      </c>
      <c r="AA6112" s="21">
        <f t="shared" si="1725"/>
        <v>0</v>
      </c>
      <c r="AB6112" s="21">
        <f t="shared" si="1726"/>
        <v>7.9830987920742222</v>
      </c>
      <c r="AC6112" s="21">
        <f t="shared" si="1727"/>
        <v>75.92</v>
      </c>
      <c r="AD6112" s="21">
        <f t="shared" si="1733"/>
        <v>7.9830987920742222</v>
      </c>
      <c r="AE6112" s="21" t="str">
        <f t="shared" si="1728"/>
        <v>9/11/19:00</v>
      </c>
    </row>
    <row r="6113" spans="2:31">
      <c r="B6113" s="37">
        <v>9</v>
      </c>
      <c r="C6113" s="38">
        <v>11</v>
      </c>
      <c r="D6113" s="39">
        <v>20</v>
      </c>
      <c r="E6113" s="17">
        <v>22.2</v>
      </c>
      <c r="F6113" s="17">
        <v>0</v>
      </c>
      <c r="G6113" s="17">
        <v>0</v>
      </c>
      <c r="H6113" s="37">
        <f t="shared" si="1716"/>
        <v>71.959999999999994</v>
      </c>
      <c r="I6113" s="37">
        <f>IF(H6113&lt;'Roof Calculator'!$G$8, 1, 0)</f>
        <v>0</v>
      </c>
      <c r="J6113" s="37">
        <f>IF(H6113&gt;='Roof Calculator'!$G$8, 1, 0)</f>
        <v>1</v>
      </c>
      <c r="K6113" s="37">
        <f t="shared" si="1717"/>
        <v>0</v>
      </c>
      <c r="L6113" s="37">
        <f t="shared" si="1718"/>
        <v>71.959999999999994</v>
      </c>
      <c r="M6113" s="37">
        <v>0</v>
      </c>
      <c r="N6113" s="37">
        <f t="shared" si="1719"/>
        <v>0</v>
      </c>
      <c r="O6113" s="37">
        <v>0</v>
      </c>
      <c r="P6113" s="37">
        <v>0</v>
      </c>
      <c r="Q6113" s="21">
        <f t="shared" si="1720"/>
        <v>39.790999999999997</v>
      </c>
      <c r="R6113" s="21">
        <f t="shared" si="1729"/>
        <v>254.79166666664364</v>
      </c>
      <c r="S6113" s="21">
        <f t="shared" si="1730"/>
        <v>3.4072177434333093</v>
      </c>
      <c r="T6113" s="21">
        <f t="shared" si="1721"/>
        <v>86.147999999999996</v>
      </c>
      <c r="U6113" s="37">
        <f>VLOOKUP(Time_Zone, 'LSTM LookUp'!$B$5:$D$8, 3, FALSE)</f>
        <v>-75</v>
      </c>
      <c r="V6113" s="21">
        <f t="shared" si="1731"/>
        <v>4.3065000042529729</v>
      </c>
      <c r="W6113" s="21">
        <f t="shared" si="1722"/>
        <v>282.2246250010632</v>
      </c>
      <c r="X6113" s="21">
        <f t="shared" si="1723"/>
        <v>0</v>
      </c>
      <c r="Y6113" s="21">
        <f t="shared" si="1724"/>
        <v>0</v>
      </c>
      <c r="Z6113" s="21">
        <f t="shared" si="1732"/>
        <v>0</v>
      </c>
      <c r="AA6113" s="21">
        <f t="shared" si="1725"/>
        <v>0</v>
      </c>
      <c r="AB6113" s="21">
        <f t="shared" si="1726"/>
        <v>0</v>
      </c>
      <c r="AC6113" s="21">
        <f t="shared" si="1727"/>
        <v>71.959999999999994</v>
      </c>
      <c r="AD6113" s="21">
        <f t="shared" si="1733"/>
        <v>0</v>
      </c>
      <c r="AE6113" s="21" t="str">
        <f t="shared" si="1728"/>
        <v>9/11/20:00</v>
      </c>
    </row>
    <row r="6114" spans="2:31">
      <c r="B6114" s="37">
        <v>9</v>
      </c>
      <c r="C6114" s="38">
        <v>11</v>
      </c>
      <c r="D6114" s="39">
        <v>21</v>
      </c>
      <c r="E6114" s="17">
        <v>21.7</v>
      </c>
      <c r="F6114" s="17">
        <v>0</v>
      </c>
      <c r="G6114" s="17">
        <v>0</v>
      </c>
      <c r="H6114" s="37">
        <f t="shared" si="1716"/>
        <v>71.06</v>
      </c>
      <c r="I6114" s="37">
        <f>IF(H6114&lt;'Roof Calculator'!$G$8, 1, 0)</f>
        <v>0</v>
      </c>
      <c r="J6114" s="37">
        <f>IF(H6114&gt;='Roof Calculator'!$G$8, 1, 0)</f>
        <v>1</v>
      </c>
      <c r="K6114" s="37">
        <f t="shared" si="1717"/>
        <v>0</v>
      </c>
      <c r="L6114" s="37">
        <f t="shared" si="1718"/>
        <v>71.06</v>
      </c>
      <c r="M6114" s="37">
        <v>0</v>
      </c>
      <c r="N6114" s="37">
        <f t="shared" si="1719"/>
        <v>0</v>
      </c>
      <c r="O6114" s="37">
        <v>0</v>
      </c>
      <c r="P6114" s="37">
        <v>0</v>
      </c>
      <c r="Q6114" s="21">
        <f t="shared" si="1720"/>
        <v>39.790999999999997</v>
      </c>
      <c r="R6114" s="21">
        <f t="shared" si="1729"/>
        <v>254.83333333331029</v>
      </c>
      <c r="S6114" s="21">
        <f t="shared" si="1730"/>
        <v>3.3910177267679451</v>
      </c>
      <c r="T6114" s="21">
        <f t="shared" si="1721"/>
        <v>86.147999999999996</v>
      </c>
      <c r="U6114" s="37">
        <f>VLOOKUP(Time_Zone, 'LSTM LookUp'!$B$5:$D$8, 3, FALSE)</f>
        <v>-75</v>
      </c>
      <c r="V6114" s="21">
        <f t="shared" si="1731"/>
        <v>4.3218986612891603</v>
      </c>
      <c r="W6114" s="21">
        <f t="shared" si="1722"/>
        <v>297.22847466532227</v>
      </c>
      <c r="X6114" s="21">
        <f t="shared" si="1723"/>
        <v>0</v>
      </c>
      <c r="Y6114" s="21">
        <f t="shared" si="1724"/>
        <v>0</v>
      </c>
      <c r="Z6114" s="21">
        <f t="shared" si="1732"/>
        <v>0</v>
      </c>
      <c r="AA6114" s="21">
        <f t="shared" si="1725"/>
        <v>0</v>
      </c>
      <c r="AB6114" s="21">
        <f t="shared" si="1726"/>
        <v>0</v>
      </c>
      <c r="AC6114" s="21">
        <f t="shared" si="1727"/>
        <v>71.06</v>
      </c>
      <c r="AD6114" s="21">
        <f t="shared" si="1733"/>
        <v>0</v>
      </c>
      <c r="AE6114" s="21" t="str">
        <f t="shared" si="1728"/>
        <v>9/11/21:00</v>
      </c>
    </row>
    <row r="6115" spans="2:31">
      <c r="B6115" s="37">
        <v>9</v>
      </c>
      <c r="C6115" s="38">
        <v>11</v>
      </c>
      <c r="D6115" s="39">
        <v>22</v>
      </c>
      <c r="E6115" s="17">
        <v>20.6</v>
      </c>
      <c r="F6115" s="17">
        <v>0</v>
      </c>
      <c r="G6115" s="17">
        <v>0</v>
      </c>
      <c r="H6115" s="37">
        <f t="shared" si="1716"/>
        <v>69.08</v>
      </c>
      <c r="I6115" s="37">
        <f>IF(H6115&lt;'Roof Calculator'!$G$8, 1, 0)</f>
        <v>0</v>
      </c>
      <c r="J6115" s="37">
        <f>IF(H6115&gt;='Roof Calculator'!$G$8, 1, 0)</f>
        <v>1</v>
      </c>
      <c r="K6115" s="37">
        <f t="shared" si="1717"/>
        <v>0</v>
      </c>
      <c r="L6115" s="37">
        <f t="shared" si="1718"/>
        <v>69.08</v>
      </c>
      <c r="M6115" s="37">
        <v>0</v>
      </c>
      <c r="N6115" s="37">
        <f t="shared" si="1719"/>
        <v>0</v>
      </c>
      <c r="O6115" s="37">
        <v>0</v>
      </c>
      <c r="P6115" s="37">
        <v>0</v>
      </c>
      <c r="Q6115" s="21">
        <f t="shared" si="1720"/>
        <v>39.790999999999997</v>
      </c>
      <c r="R6115" s="21">
        <f t="shared" si="1729"/>
        <v>254.87499999997695</v>
      </c>
      <c r="S6115" s="21">
        <f t="shared" si="1730"/>
        <v>3.3748162349532502</v>
      </c>
      <c r="T6115" s="21">
        <f t="shared" si="1721"/>
        <v>86.147999999999996</v>
      </c>
      <c r="U6115" s="37">
        <f>VLOOKUP(Time_Zone, 'LSTM LookUp'!$B$5:$D$8, 3, FALSE)</f>
        <v>-75</v>
      </c>
      <c r="V6115" s="21">
        <f t="shared" si="1731"/>
        <v>4.3372995729992194</v>
      </c>
      <c r="W6115" s="21">
        <f t="shared" si="1722"/>
        <v>312.23232489324977</v>
      </c>
      <c r="X6115" s="21">
        <f t="shared" si="1723"/>
        <v>0</v>
      </c>
      <c r="Y6115" s="21">
        <f t="shared" si="1724"/>
        <v>0</v>
      </c>
      <c r="Z6115" s="21">
        <f t="shared" si="1732"/>
        <v>0</v>
      </c>
      <c r="AA6115" s="21">
        <f t="shared" si="1725"/>
        <v>0</v>
      </c>
      <c r="AB6115" s="21">
        <f t="shared" si="1726"/>
        <v>0</v>
      </c>
      <c r="AC6115" s="21">
        <f t="shared" si="1727"/>
        <v>69.08</v>
      </c>
      <c r="AD6115" s="21">
        <f t="shared" si="1733"/>
        <v>0</v>
      </c>
      <c r="AE6115" s="21" t="str">
        <f t="shared" si="1728"/>
        <v>9/11/22:00</v>
      </c>
    </row>
    <row r="6116" spans="2:31">
      <c r="B6116" s="37">
        <v>9</v>
      </c>
      <c r="C6116" s="38">
        <v>11</v>
      </c>
      <c r="D6116" s="39">
        <v>23</v>
      </c>
      <c r="E6116" s="17">
        <v>19.399999999999999</v>
      </c>
      <c r="F6116" s="17">
        <v>0</v>
      </c>
      <c r="G6116" s="17">
        <v>0</v>
      </c>
      <c r="H6116" s="37">
        <f t="shared" si="1716"/>
        <v>66.92</v>
      </c>
      <c r="I6116" s="37">
        <f>IF(H6116&lt;'Roof Calculator'!$G$8, 1, 0)</f>
        <v>0</v>
      </c>
      <c r="J6116" s="37">
        <f>IF(H6116&gt;='Roof Calculator'!$G$8, 1, 0)</f>
        <v>1</v>
      </c>
      <c r="K6116" s="37">
        <f t="shared" si="1717"/>
        <v>0</v>
      </c>
      <c r="L6116" s="37">
        <f t="shared" si="1718"/>
        <v>66.92</v>
      </c>
      <c r="M6116" s="37">
        <v>0</v>
      </c>
      <c r="N6116" s="37">
        <f t="shared" si="1719"/>
        <v>0</v>
      </c>
      <c r="O6116" s="37">
        <v>0</v>
      </c>
      <c r="P6116" s="37">
        <v>0</v>
      </c>
      <c r="Q6116" s="21">
        <f t="shared" si="1720"/>
        <v>39.790999999999997</v>
      </c>
      <c r="R6116" s="21">
        <f t="shared" si="1729"/>
        <v>254.91666666664361</v>
      </c>
      <c r="S6116" s="21">
        <f t="shared" si="1730"/>
        <v>3.358613275102607</v>
      </c>
      <c r="T6116" s="21">
        <f t="shared" si="1721"/>
        <v>86.147999999999996</v>
      </c>
      <c r="U6116" s="37">
        <f>VLOOKUP(Time_Zone, 'LSTM LookUp'!$B$5:$D$8, 3, FALSE)</f>
        <v>-75</v>
      </c>
      <c r="V6116" s="21">
        <f t="shared" si="1731"/>
        <v>4.3527027105687193</v>
      </c>
      <c r="W6116" s="21">
        <f t="shared" si="1722"/>
        <v>327.23617567764217</v>
      </c>
      <c r="X6116" s="21">
        <f t="shared" si="1723"/>
        <v>0</v>
      </c>
      <c r="Y6116" s="21">
        <f t="shared" si="1724"/>
        <v>0</v>
      </c>
      <c r="Z6116" s="21">
        <f t="shared" si="1732"/>
        <v>0</v>
      </c>
      <c r="AA6116" s="21">
        <f t="shared" si="1725"/>
        <v>0</v>
      </c>
      <c r="AB6116" s="21">
        <f t="shared" si="1726"/>
        <v>0</v>
      </c>
      <c r="AC6116" s="21">
        <f t="shared" si="1727"/>
        <v>66.92</v>
      </c>
      <c r="AD6116" s="21">
        <f t="shared" si="1733"/>
        <v>0</v>
      </c>
      <c r="AE6116" s="21" t="str">
        <f t="shared" si="1728"/>
        <v>9/11/23:00</v>
      </c>
    </row>
    <row r="6117" spans="2:31">
      <c r="B6117" s="37">
        <v>9</v>
      </c>
      <c r="C6117" s="38">
        <v>11</v>
      </c>
      <c r="D6117" s="39">
        <v>24</v>
      </c>
      <c r="E6117" s="17">
        <v>18.3</v>
      </c>
      <c r="F6117" s="17">
        <v>0</v>
      </c>
      <c r="G6117" s="17">
        <v>0</v>
      </c>
      <c r="H6117" s="37">
        <f t="shared" si="1716"/>
        <v>64.94</v>
      </c>
      <c r="I6117" s="37">
        <f>IF(H6117&lt;'Roof Calculator'!$G$8, 1, 0)</f>
        <v>0</v>
      </c>
      <c r="J6117" s="37">
        <f>IF(H6117&gt;='Roof Calculator'!$G$8, 1, 0)</f>
        <v>1</v>
      </c>
      <c r="K6117" s="37">
        <f t="shared" si="1717"/>
        <v>0</v>
      </c>
      <c r="L6117" s="37">
        <f t="shared" si="1718"/>
        <v>64.94</v>
      </c>
      <c r="M6117" s="37">
        <v>0</v>
      </c>
      <c r="N6117" s="37">
        <f t="shared" si="1719"/>
        <v>0</v>
      </c>
      <c r="O6117" s="37">
        <v>0</v>
      </c>
      <c r="P6117" s="37">
        <v>0</v>
      </c>
      <c r="Q6117" s="21">
        <f t="shared" si="1720"/>
        <v>39.790999999999997</v>
      </c>
      <c r="R6117" s="21">
        <f t="shared" si="1729"/>
        <v>254.95833333331026</v>
      </c>
      <c r="S6117" s="21">
        <f t="shared" si="1730"/>
        <v>3.3424088543290629</v>
      </c>
      <c r="T6117" s="21">
        <f t="shared" si="1721"/>
        <v>86.147999999999996</v>
      </c>
      <c r="U6117" s="37">
        <f>VLOOKUP(Time_Zone, 'LSTM LookUp'!$B$5:$D$8, 3, FALSE)</f>
        <v>-75</v>
      </c>
      <c r="V6117" s="21">
        <f t="shared" si="1731"/>
        <v>4.3681080451729493</v>
      </c>
      <c r="W6117" s="21">
        <f t="shared" si="1722"/>
        <v>342.24002701129319</v>
      </c>
      <c r="X6117" s="21">
        <f t="shared" si="1723"/>
        <v>0</v>
      </c>
      <c r="Y6117" s="21">
        <f t="shared" si="1724"/>
        <v>0</v>
      </c>
      <c r="Z6117" s="21">
        <f t="shared" si="1732"/>
        <v>0</v>
      </c>
      <c r="AA6117" s="21">
        <f t="shared" si="1725"/>
        <v>0</v>
      </c>
      <c r="AB6117" s="21">
        <f t="shared" si="1726"/>
        <v>0</v>
      </c>
      <c r="AC6117" s="21">
        <f t="shared" si="1727"/>
        <v>64.94</v>
      </c>
      <c r="AD6117" s="21">
        <f t="shared" si="1733"/>
        <v>0</v>
      </c>
      <c r="AE6117" s="21" t="str">
        <f t="shared" si="1728"/>
        <v>9/11/24:00</v>
      </c>
    </row>
    <row r="6118" spans="2:31">
      <c r="B6118" s="37">
        <v>9</v>
      </c>
      <c r="C6118" s="38">
        <v>12</v>
      </c>
      <c r="D6118" s="39">
        <v>1</v>
      </c>
      <c r="E6118" s="17">
        <v>18.3</v>
      </c>
      <c r="F6118" s="17">
        <v>0</v>
      </c>
      <c r="G6118" s="17">
        <v>0</v>
      </c>
      <c r="H6118" s="37">
        <f t="shared" si="1716"/>
        <v>64.94</v>
      </c>
      <c r="I6118" s="37">
        <f>IF(H6118&lt;'Roof Calculator'!$G$8, 1, 0)</f>
        <v>0</v>
      </c>
      <c r="J6118" s="37">
        <f>IF(H6118&gt;='Roof Calculator'!$G$8, 1, 0)</f>
        <v>1</v>
      </c>
      <c r="K6118" s="37">
        <f t="shared" si="1717"/>
        <v>0</v>
      </c>
      <c r="L6118" s="37">
        <f t="shared" si="1718"/>
        <v>64.94</v>
      </c>
      <c r="M6118" s="37">
        <v>0</v>
      </c>
      <c r="N6118" s="37">
        <f t="shared" si="1719"/>
        <v>0</v>
      </c>
      <c r="O6118" s="37">
        <v>0</v>
      </c>
      <c r="P6118" s="37">
        <v>0</v>
      </c>
      <c r="Q6118" s="21">
        <f t="shared" si="1720"/>
        <v>39.790999999999997</v>
      </c>
      <c r="R6118" s="21">
        <f t="shared" si="1729"/>
        <v>254.99999999997692</v>
      </c>
      <c r="S6118" s="21">
        <f t="shared" si="1730"/>
        <v>3.3262029797454113</v>
      </c>
      <c r="T6118" s="21">
        <f t="shared" si="1721"/>
        <v>86.147999999999996</v>
      </c>
      <c r="U6118" s="37">
        <f>VLOOKUP(Time_Zone, 'LSTM LookUp'!$B$5:$D$8, 3, FALSE)</f>
        <v>-75</v>
      </c>
      <c r="V6118" s="21">
        <f t="shared" si="1731"/>
        <v>4.3835155479768888</v>
      </c>
      <c r="W6118" s="21">
        <f t="shared" si="1722"/>
        <v>-2.7561211130057739</v>
      </c>
      <c r="X6118" s="21">
        <f t="shared" si="1723"/>
        <v>0</v>
      </c>
      <c r="Y6118" s="21">
        <f t="shared" si="1724"/>
        <v>0</v>
      </c>
      <c r="Z6118" s="21">
        <f t="shared" si="1732"/>
        <v>0</v>
      </c>
      <c r="AA6118" s="21">
        <f t="shared" si="1725"/>
        <v>0</v>
      </c>
      <c r="AB6118" s="21">
        <f t="shared" si="1726"/>
        <v>0</v>
      </c>
      <c r="AC6118" s="21">
        <f t="shared" si="1727"/>
        <v>64.94</v>
      </c>
      <c r="AD6118" s="21">
        <f t="shared" si="1733"/>
        <v>0</v>
      </c>
      <c r="AE6118" s="21" t="str">
        <f t="shared" si="1728"/>
        <v>9/12/1:00</v>
      </c>
    </row>
    <row r="6119" spans="2:31">
      <c r="B6119" s="37">
        <v>9</v>
      </c>
      <c r="C6119" s="38">
        <v>12</v>
      </c>
      <c r="D6119" s="39">
        <v>2</v>
      </c>
      <c r="E6119" s="17">
        <v>17.2</v>
      </c>
      <c r="F6119" s="17">
        <v>0</v>
      </c>
      <c r="G6119" s="17">
        <v>0</v>
      </c>
      <c r="H6119" s="37">
        <f t="shared" si="1716"/>
        <v>62.959999999999994</v>
      </c>
      <c r="I6119" s="37">
        <f>IF(H6119&lt;'Roof Calculator'!$G$8, 1, 0)</f>
        <v>0</v>
      </c>
      <c r="J6119" s="37">
        <f>IF(H6119&gt;='Roof Calculator'!$G$8, 1, 0)</f>
        <v>1</v>
      </c>
      <c r="K6119" s="37">
        <f t="shared" si="1717"/>
        <v>0</v>
      </c>
      <c r="L6119" s="37">
        <f t="shared" si="1718"/>
        <v>62.959999999999994</v>
      </c>
      <c r="M6119" s="37">
        <v>0</v>
      </c>
      <c r="N6119" s="37">
        <f t="shared" si="1719"/>
        <v>0</v>
      </c>
      <c r="O6119" s="37">
        <v>0</v>
      </c>
      <c r="P6119" s="37">
        <v>0</v>
      </c>
      <c r="Q6119" s="21">
        <f t="shared" si="1720"/>
        <v>39.790999999999997</v>
      </c>
      <c r="R6119" s="21">
        <f t="shared" si="1729"/>
        <v>255.04166666664358</v>
      </c>
      <c r="S6119" s="21">
        <f t="shared" si="1730"/>
        <v>3.3099956584640808</v>
      </c>
      <c r="T6119" s="21">
        <f t="shared" si="1721"/>
        <v>86.147999999999996</v>
      </c>
      <c r="U6119" s="37">
        <f>VLOOKUP(Time_Zone, 'LSTM LookUp'!$B$5:$D$8, 3, FALSE)</f>
        <v>-75</v>
      </c>
      <c r="V6119" s="21">
        <f t="shared" si="1731"/>
        <v>4.398925190135385</v>
      </c>
      <c r="W6119" s="21">
        <f t="shared" si="1722"/>
        <v>12.247731297533839</v>
      </c>
      <c r="X6119" s="21">
        <f t="shared" si="1723"/>
        <v>0</v>
      </c>
      <c r="Y6119" s="21">
        <f t="shared" si="1724"/>
        <v>0</v>
      </c>
      <c r="Z6119" s="21">
        <f t="shared" si="1732"/>
        <v>0</v>
      </c>
      <c r="AA6119" s="21">
        <f t="shared" si="1725"/>
        <v>0</v>
      </c>
      <c r="AB6119" s="21">
        <f t="shared" si="1726"/>
        <v>0</v>
      </c>
      <c r="AC6119" s="21">
        <f t="shared" si="1727"/>
        <v>62.959999999999994</v>
      </c>
      <c r="AD6119" s="21">
        <f t="shared" si="1733"/>
        <v>0</v>
      </c>
      <c r="AE6119" s="21" t="str">
        <f t="shared" si="1728"/>
        <v>9/12/2:00</v>
      </c>
    </row>
    <row r="6120" spans="2:31">
      <c r="B6120" s="37">
        <v>9</v>
      </c>
      <c r="C6120" s="38">
        <v>12</v>
      </c>
      <c r="D6120" s="39">
        <v>3</v>
      </c>
      <c r="E6120" s="17">
        <v>16.100000000000001</v>
      </c>
      <c r="F6120" s="17">
        <v>0</v>
      </c>
      <c r="G6120" s="17">
        <v>0</v>
      </c>
      <c r="H6120" s="37">
        <f t="shared" si="1716"/>
        <v>60.980000000000004</v>
      </c>
      <c r="I6120" s="37">
        <f>IF(H6120&lt;'Roof Calculator'!$G$8, 1, 0)</f>
        <v>0</v>
      </c>
      <c r="J6120" s="37">
        <f>IF(H6120&gt;='Roof Calculator'!$G$8, 1, 0)</f>
        <v>1</v>
      </c>
      <c r="K6120" s="37">
        <f t="shared" si="1717"/>
        <v>0</v>
      </c>
      <c r="L6120" s="37">
        <f t="shared" si="1718"/>
        <v>60.980000000000004</v>
      </c>
      <c r="M6120" s="37">
        <v>0</v>
      </c>
      <c r="N6120" s="37">
        <f t="shared" si="1719"/>
        <v>0</v>
      </c>
      <c r="O6120" s="37">
        <v>0</v>
      </c>
      <c r="P6120" s="37">
        <v>0</v>
      </c>
      <c r="Q6120" s="21">
        <f t="shared" si="1720"/>
        <v>39.790999999999997</v>
      </c>
      <c r="R6120" s="21">
        <f t="shared" si="1729"/>
        <v>255.08333333331024</v>
      </c>
      <c r="S6120" s="21">
        <f t="shared" si="1730"/>
        <v>3.2937868975972768</v>
      </c>
      <c r="T6120" s="21">
        <f t="shared" si="1721"/>
        <v>86.147999999999996</v>
      </c>
      <c r="U6120" s="37">
        <f>VLOOKUP(Time_Zone, 'LSTM LookUp'!$B$5:$D$8, 3, FALSE)</f>
        <v>-75</v>
      </c>
      <c r="V6120" s="21">
        <f t="shared" si="1731"/>
        <v>4.4143369427930734</v>
      </c>
      <c r="W6120" s="21">
        <f t="shared" si="1722"/>
        <v>27.25158423569825</v>
      </c>
      <c r="X6120" s="21">
        <f t="shared" si="1723"/>
        <v>0</v>
      </c>
      <c r="Y6120" s="21">
        <f t="shared" si="1724"/>
        <v>0</v>
      </c>
      <c r="Z6120" s="21">
        <f t="shared" si="1732"/>
        <v>0</v>
      </c>
      <c r="AA6120" s="21">
        <f t="shared" si="1725"/>
        <v>0</v>
      </c>
      <c r="AB6120" s="21">
        <f t="shared" si="1726"/>
        <v>0</v>
      </c>
      <c r="AC6120" s="21">
        <f t="shared" si="1727"/>
        <v>60.980000000000004</v>
      </c>
      <c r="AD6120" s="21">
        <f t="shared" si="1733"/>
        <v>0</v>
      </c>
      <c r="AE6120" s="21" t="str">
        <f t="shared" si="1728"/>
        <v>9/12/3:00</v>
      </c>
    </row>
    <row r="6121" spans="2:31">
      <c r="B6121" s="37">
        <v>9</v>
      </c>
      <c r="C6121" s="38">
        <v>12</v>
      </c>
      <c r="D6121" s="39">
        <v>4</v>
      </c>
      <c r="E6121" s="17">
        <v>15.6</v>
      </c>
      <c r="F6121" s="17">
        <v>0</v>
      </c>
      <c r="G6121" s="17">
        <v>0</v>
      </c>
      <c r="H6121" s="37">
        <f t="shared" si="1716"/>
        <v>60.08</v>
      </c>
      <c r="I6121" s="37">
        <f>IF(H6121&lt;'Roof Calculator'!$G$8, 1, 0)</f>
        <v>0</v>
      </c>
      <c r="J6121" s="37">
        <f>IF(H6121&gt;='Roof Calculator'!$G$8, 1, 0)</f>
        <v>1</v>
      </c>
      <c r="K6121" s="37">
        <f t="shared" si="1717"/>
        <v>0</v>
      </c>
      <c r="L6121" s="37">
        <f t="shared" si="1718"/>
        <v>60.08</v>
      </c>
      <c r="M6121" s="37">
        <v>0</v>
      </c>
      <c r="N6121" s="37">
        <f t="shared" si="1719"/>
        <v>0</v>
      </c>
      <c r="O6121" s="37">
        <v>0</v>
      </c>
      <c r="P6121" s="37">
        <v>0</v>
      </c>
      <c r="Q6121" s="21">
        <f t="shared" si="1720"/>
        <v>39.790999999999997</v>
      </c>
      <c r="R6121" s="21">
        <f t="shared" si="1729"/>
        <v>255.12499999997689</v>
      </c>
      <c r="S6121" s="21">
        <f t="shared" si="1730"/>
        <v>3.2775767042568553</v>
      </c>
      <c r="T6121" s="21">
        <f t="shared" si="1721"/>
        <v>86.147999999999996</v>
      </c>
      <c r="U6121" s="37">
        <f>VLOOKUP(Time_Zone, 'LSTM LookUp'!$B$5:$D$8, 3, FALSE)</f>
        <v>-75</v>
      </c>
      <c r="V6121" s="21">
        <f t="shared" si="1731"/>
        <v>4.4297507770845534</v>
      </c>
      <c r="W6121" s="21">
        <f t="shared" si="1722"/>
        <v>42.255437694271151</v>
      </c>
      <c r="X6121" s="21">
        <f t="shared" si="1723"/>
        <v>0</v>
      </c>
      <c r="Y6121" s="21">
        <f t="shared" si="1724"/>
        <v>0</v>
      </c>
      <c r="Z6121" s="21">
        <f t="shared" si="1732"/>
        <v>0</v>
      </c>
      <c r="AA6121" s="21">
        <f t="shared" si="1725"/>
        <v>0</v>
      </c>
      <c r="AB6121" s="21">
        <f t="shared" si="1726"/>
        <v>0</v>
      </c>
      <c r="AC6121" s="21">
        <f t="shared" si="1727"/>
        <v>60.08</v>
      </c>
      <c r="AD6121" s="21">
        <f t="shared" si="1733"/>
        <v>0</v>
      </c>
      <c r="AE6121" s="21" t="str">
        <f t="shared" si="1728"/>
        <v>9/12/4:00</v>
      </c>
    </row>
    <row r="6122" spans="2:31">
      <c r="B6122" s="37">
        <v>9</v>
      </c>
      <c r="C6122" s="38">
        <v>12</v>
      </c>
      <c r="D6122" s="39">
        <v>5</v>
      </c>
      <c r="E6122" s="17">
        <v>16.100000000000001</v>
      </c>
      <c r="F6122" s="17">
        <v>0</v>
      </c>
      <c r="G6122" s="17">
        <v>0</v>
      </c>
      <c r="H6122" s="37">
        <f t="shared" si="1716"/>
        <v>60.980000000000004</v>
      </c>
      <c r="I6122" s="37">
        <f>IF(H6122&lt;'Roof Calculator'!$G$8, 1, 0)</f>
        <v>0</v>
      </c>
      <c r="J6122" s="37">
        <f>IF(H6122&gt;='Roof Calculator'!$G$8, 1, 0)</f>
        <v>1</v>
      </c>
      <c r="K6122" s="37">
        <f t="shared" si="1717"/>
        <v>0</v>
      </c>
      <c r="L6122" s="37">
        <f t="shared" si="1718"/>
        <v>60.980000000000004</v>
      </c>
      <c r="M6122" s="37">
        <v>0</v>
      </c>
      <c r="N6122" s="37">
        <f t="shared" si="1719"/>
        <v>0</v>
      </c>
      <c r="O6122" s="37">
        <v>0</v>
      </c>
      <c r="P6122" s="37">
        <v>0</v>
      </c>
      <c r="Q6122" s="21">
        <f t="shared" si="1720"/>
        <v>39.790999999999997</v>
      </c>
      <c r="R6122" s="21">
        <f t="shared" si="1729"/>
        <v>255.16666666664355</v>
      </c>
      <c r="S6122" s="21">
        <f t="shared" si="1730"/>
        <v>3.2613650855544214</v>
      </c>
      <c r="T6122" s="21">
        <f t="shared" si="1721"/>
        <v>86.147999999999996</v>
      </c>
      <c r="U6122" s="37">
        <f>VLOOKUP(Time_Zone, 'LSTM LookUp'!$B$5:$D$8, 3, FALSE)</f>
        <v>-75</v>
      </c>
      <c r="V6122" s="21">
        <f t="shared" si="1731"/>
        <v>4.445166664134355</v>
      </c>
      <c r="W6122" s="21">
        <f t="shared" si="1722"/>
        <v>57.25929166603359</v>
      </c>
      <c r="X6122" s="21">
        <f t="shared" si="1723"/>
        <v>0</v>
      </c>
      <c r="Y6122" s="21">
        <f t="shared" si="1724"/>
        <v>0</v>
      </c>
      <c r="Z6122" s="21">
        <f t="shared" si="1732"/>
        <v>0</v>
      </c>
      <c r="AA6122" s="21">
        <f t="shared" si="1725"/>
        <v>0</v>
      </c>
      <c r="AB6122" s="21">
        <f t="shared" si="1726"/>
        <v>0</v>
      </c>
      <c r="AC6122" s="21">
        <f t="shared" si="1727"/>
        <v>60.980000000000004</v>
      </c>
      <c r="AD6122" s="21">
        <f t="shared" si="1733"/>
        <v>0</v>
      </c>
      <c r="AE6122" s="21" t="str">
        <f t="shared" si="1728"/>
        <v>9/12/5:00</v>
      </c>
    </row>
    <row r="6123" spans="2:31">
      <c r="B6123" s="37">
        <v>9</v>
      </c>
      <c r="C6123" s="38">
        <v>12</v>
      </c>
      <c r="D6123" s="39">
        <v>6</v>
      </c>
      <c r="E6123" s="17">
        <v>15.6</v>
      </c>
      <c r="F6123" s="17">
        <v>0</v>
      </c>
      <c r="G6123" s="17">
        <v>0</v>
      </c>
      <c r="H6123" s="37">
        <f t="shared" si="1716"/>
        <v>60.08</v>
      </c>
      <c r="I6123" s="37">
        <f>IF(H6123&lt;'Roof Calculator'!$G$8, 1, 0)</f>
        <v>0</v>
      </c>
      <c r="J6123" s="37">
        <f>IF(H6123&gt;='Roof Calculator'!$G$8, 1, 0)</f>
        <v>1</v>
      </c>
      <c r="K6123" s="37">
        <f t="shared" si="1717"/>
        <v>0</v>
      </c>
      <c r="L6123" s="37">
        <f t="shared" si="1718"/>
        <v>60.08</v>
      </c>
      <c r="M6123" s="37">
        <v>0</v>
      </c>
      <c r="N6123" s="37">
        <f t="shared" si="1719"/>
        <v>0</v>
      </c>
      <c r="O6123" s="37">
        <v>0</v>
      </c>
      <c r="P6123" s="37">
        <v>0</v>
      </c>
      <c r="Q6123" s="21">
        <f t="shared" si="1720"/>
        <v>39.790999999999997</v>
      </c>
      <c r="R6123" s="21">
        <f t="shared" si="1729"/>
        <v>255.20833333331021</v>
      </c>
      <c r="S6123" s="21">
        <f t="shared" si="1730"/>
        <v>3.2451520486012511</v>
      </c>
      <c r="T6123" s="21">
        <f t="shared" si="1721"/>
        <v>86.147999999999996</v>
      </c>
      <c r="U6123" s="37">
        <f>VLOOKUP(Time_Zone, 'LSTM LookUp'!$B$5:$D$8, 3, FALSE)</f>
        <v>-75</v>
      </c>
      <c r="V6123" s="21">
        <f t="shared" si="1731"/>
        <v>4.4605845750570783</v>
      </c>
      <c r="W6123" s="21">
        <f t="shared" si="1722"/>
        <v>72.263146143764232</v>
      </c>
      <c r="X6123" s="21">
        <f t="shared" si="1723"/>
        <v>0</v>
      </c>
      <c r="Y6123" s="21">
        <f t="shared" si="1724"/>
        <v>0</v>
      </c>
      <c r="Z6123" s="21">
        <f t="shared" si="1732"/>
        <v>0</v>
      </c>
      <c r="AA6123" s="21">
        <f t="shared" si="1725"/>
        <v>0</v>
      </c>
      <c r="AB6123" s="21">
        <f t="shared" si="1726"/>
        <v>0</v>
      </c>
      <c r="AC6123" s="21">
        <f t="shared" si="1727"/>
        <v>60.08</v>
      </c>
      <c r="AD6123" s="21">
        <f t="shared" si="1733"/>
        <v>0</v>
      </c>
      <c r="AE6123" s="21" t="str">
        <f t="shared" si="1728"/>
        <v>9/12/6:00</v>
      </c>
    </row>
    <row r="6124" spans="2:31">
      <c r="B6124" s="37">
        <v>9</v>
      </c>
      <c r="C6124" s="38">
        <v>12</v>
      </c>
      <c r="D6124" s="39">
        <v>7</v>
      </c>
      <c r="E6124" s="17">
        <v>15</v>
      </c>
      <c r="F6124" s="17">
        <v>1</v>
      </c>
      <c r="G6124" s="17">
        <v>54</v>
      </c>
      <c r="H6124" s="37">
        <f t="shared" si="1716"/>
        <v>59</v>
      </c>
      <c r="I6124" s="37">
        <f>IF(H6124&lt;'Roof Calculator'!$G$8, 1, 0)</f>
        <v>0</v>
      </c>
      <c r="J6124" s="37">
        <f>IF(H6124&gt;='Roof Calculator'!$G$8, 1, 0)</f>
        <v>1</v>
      </c>
      <c r="K6124" s="37">
        <f t="shared" si="1717"/>
        <v>0</v>
      </c>
      <c r="L6124" s="37">
        <f t="shared" si="1718"/>
        <v>59</v>
      </c>
      <c r="M6124" s="37">
        <v>0</v>
      </c>
      <c r="N6124" s="37">
        <f t="shared" si="1719"/>
        <v>1</v>
      </c>
      <c r="O6124" s="37">
        <v>0</v>
      </c>
      <c r="P6124" s="37">
        <v>0</v>
      </c>
      <c r="Q6124" s="21">
        <f t="shared" si="1720"/>
        <v>39.790999999999997</v>
      </c>
      <c r="R6124" s="21">
        <f t="shared" si="1729"/>
        <v>255.24999999997686</v>
      </c>
      <c r="S6124" s="21">
        <f t="shared" si="1730"/>
        <v>3.2289376005083641</v>
      </c>
      <c r="T6124" s="21">
        <f t="shared" si="1721"/>
        <v>86.147999999999996</v>
      </c>
      <c r="U6124" s="37">
        <f>VLOOKUP(Time_Zone, 'LSTM LookUp'!$B$5:$D$8, 3, FALSE)</f>
        <v>-75</v>
      </c>
      <c r="V6124" s="21">
        <f t="shared" si="1731"/>
        <v>4.4760044809573731</v>
      </c>
      <c r="W6124" s="21">
        <f t="shared" si="1722"/>
        <v>87.267001120239343</v>
      </c>
      <c r="X6124" s="21">
        <f t="shared" si="1723"/>
        <v>3.9218902956063615</v>
      </c>
      <c r="Y6124" s="21">
        <f t="shared" si="1724"/>
        <v>4.9218902956063619</v>
      </c>
      <c r="Z6124" s="21">
        <f t="shared" si="1732"/>
        <v>1.560153259811307</v>
      </c>
      <c r="AA6124" s="21">
        <f t="shared" si="1725"/>
        <v>0</v>
      </c>
      <c r="AB6124" s="21">
        <f t="shared" si="1726"/>
        <v>1.560153259811307</v>
      </c>
      <c r="AC6124" s="21">
        <f t="shared" si="1727"/>
        <v>59</v>
      </c>
      <c r="AD6124" s="21">
        <f t="shared" si="1733"/>
        <v>1.560153259811307</v>
      </c>
      <c r="AE6124" s="21" t="str">
        <f t="shared" si="1728"/>
        <v>9/12/7:00</v>
      </c>
    </row>
    <row r="6125" spans="2:31">
      <c r="B6125" s="37">
        <v>9</v>
      </c>
      <c r="C6125" s="38">
        <v>12</v>
      </c>
      <c r="D6125" s="39">
        <v>8</v>
      </c>
      <c r="E6125" s="17">
        <v>16.7</v>
      </c>
      <c r="F6125" s="17">
        <v>94</v>
      </c>
      <c r="G6125" s="17">
        <v>251</v>
      </c>
      <c r="H6125" s="37">
        <f t="shared" si="1716"/>
        <v>62.059999999999995</v>
      </c>
      <c r="I6125" s="37">
        <f>IF(H6125&lt;'Roof Calculator'!$G$8, 1, 0)</f>
        <v>0</v>
      </c>
      <c r="J6125" s="37">
        <f>IF(H6125&gt;='Roof Calculator'!$G$8, 1, 0)</f>
        <v>1</v>
      </c>
      <c r="K6125" s="37">
        <f t="shared" si="1717"/>
        <v>0</v>
      </c>
      <c r="L6125" s="37">
        <f t="shared" si="1718"/>
        <v>62.059999999999995</v>
      </c>
      <c r="M6125" s="37">
        <v>0</v>
      </c>
      <c r="N6125" s="37">
        <f t="shared" si="1719"/>
        <v>94</v>
      </c>
      <c r="O6125" s="37">
        <v>0</v>
      </c>
      <c r="P6125" s="37">
        <v>0</v>
      </c>
      <c r="Q6125" s="21">
        <f t="shared" si="1720"/>
        <v>39.790999999999997</v>
      </c>
      <c r="R6125" s="21">
        <f t="shared" si="1729"/>
        <v>255.29166666664352</v>
      </c>
      <c r="S6125" s="21">
        <f t="shared" si="1730"/>
        <v>3.2127217483864641</v>
      </c>
      <c r="T6125" s="21">
        <f t="shared" si="1721"/>
        <v>86.147999999999996</v>
      </c>
      <c r="U6125" s="37">
        <f>VLOOKUP(Time_Zone, 'LSTM LookUp'!$B$5:$D$8, 3, FALSE)</f>
        <v>-75</v>
      </c>
      <c r="V6125" s="21">
        <f t="shared" si="1731"/>
        <v>4.4914263529300635</v>
      </c>
      <c r="W6125" s="21">
        <f t="shared" si="1722"/>
        <v>102.27085658823253</v>
      </c>
      <c r="X6125" s="21">
        <f t="shared" si="1723"/>
        <v>-31.923077507805314</v>
      </c>
      <c r="Y6125" s="21">
        <f t="shared" si="1724"/>
        <v>62.076922492194683</v>
      </c>
      <c r="Z6125" s="21">
        <f t="shared" si="1732"/>
        <v>19.677300217704222</v>
      </c>
      <c r="AA6125" s="21">
        <f t="shared" si="1725"/>
        <v>0</v>
      </c>
      <c r="AB6125" s="21">
        <f t="shared" si="1726"/>
        <v>19.677300217704222</v>
      </c>
      <c r="AC6125" s="21">
        <f t="shared" si="1727"/>
        <v>62.059999999999995</v>
      </c>
      <c r="AD6125" s="21">
        <f t="shared" si="1733"/>
        <v>19.677300217704222</v>
      </c>
      <c r="AE6125" s="21" t="str">
        <f t="shared" si="1728"/>
        <v>9/12/8:00</v>
      </c>
    </row>
    <row r="6126" spans="2:31">
      <c r="B6126" s="37">
        <v>9</v>
      </c>
      <c r="C6126" s="38">
        <v>12</v>
      </c>
      <c r="D6126" s="39">
        <v>9</v>
      </c>
      <c r="E6126" s="17">
        <v>19.399999999999999</v>
      </c>
      <c r="F6126" s="17">
        <v>120</v>
      </c>
      <c r="G6126" s="17">
        <v>502</v>
      </c>
      <c r="H6126" s="37">
        <f t="shared" si="1716"/>
        <v>66.92</v>
      </c>
      <c r="I6126" s="37">
        <f>IF(H6126&lt;'Roof Calculator'!$G$8, 1, 0)</f>
        <v>0</v>
      </c>
      <c r="J6126" s="37">
        <f>IF(H6126&gt;='Roof Calculator'!$G$8, 1, 0)</f>
        <v>1</v>
      </c>
      <c r="K6126" s="37">
        <f t="shared" si="1717"/>
        <v>0</v>
      </c>
      <c r="L6126" s="37">
        <f t="shared" si="1718"/>
        <v>66.92</v>
      </c>
      <c r="M6126" s="37">
        <v>0</v>
      </c>
      <c r="N6126" s="37">
        <f t="shared" si="1719"/>
        <v>120</v>
      </c>
      <c r="O6126" s="37">
        <v>0</v>
      </c>
      <c r="P6126" s="37">
        <v>0</v>
      </c>
      <c r="Q6126" s="21">
        <f t="shared" si="1720"/>
        <v>39.790999999999997</v>
      </c>
      <c r="R6126" s="21">
        <f t="shared" si="1729"/>
        <v>255.33333333331018</v>
      </c>
      <c r="S6126" s="21">
        <f t="shared" si="1730"/>
        <v>3.196504499345977</v>
      </c>
      <c r="T6126" s="21">
        <f t="shared" si="1721"/>
        <v>86.147999999999996</v>
      </c>
      <c r="U6126" s="37">
        <f>VLOOKUP(Time_Zone, 'LSTM LookUp'!$B$5:$D$8, 3, FALSE)</f>
        <v>-75</v>
      </c>
      <c r="V6126" s="21">
        <f t="shared" si="1731"/>
        <v>4.5068501620601698</v>
      </c>
      <c r="W6126" s="21">
        <f t="shared" si="1722"/>
        <v>117.27471254051501</v>
      </c>
      <c r="X6126" s="21">
        <f t="shared" si="1723"/>
        <v>-158.57357647110734</v>
      </c>
      <c r="Y6126" s="21">
        <f t="shared" si="1724"/>
        <v>-38.573576471107344</v>
      </c>
      <c r="Z6126" s="21">
        <f t="shared" si="1732"/>
        <v>-12.22715002967468</v>
      </c>
      <c r="AA6126" s="21">
        <f t="shared" si="1725"/>
        <v>0</v>
      </c>
      <c r="AB6126" s="21">
        <f t="shared" si="1726"/>
        <v>-12.22715002967468</v>
      </c>
      <c r="AC6126" s="21">
        <f t="shared" si="1727"/>
        <v>66.92</v>
      </c>
      <c r="AD6126" s="21">
        <f t="shared" si="1733"/>
        <v>-12.22715002967468</v>
      </c>
      <c r="AE6126" s="21" t="str">
        <f t="shared" si="1728"/>
        <v>9/12/9:00</v>
      </c>
    </row>
    <row r="6127" spans="2:31">
      <c r="B6127" s="37">
        <v>9</v>
      </c>
      <c r="C6127" s="38">
        <v>12</v>
      </c>
      <c r="D6127" s="39">
        <v>10</v>
      </c>
      <c r="E6127" s="17">
        <v>21.1</v>
      </c>
      <c r="F6127" s="17">
        <v>125</v>
      </c>
      <c r="G6127" s="17">
        <v>692</v>
      </c>
      <c r="H6127" s="37">
        <f t="shared" si="1716"/>
        <v>69.98</v>
      </c>
      <c r="I6127" s="37">
        <f>IF(H6127&lt;'Roof Calculator'!$G$8, 1, 0)</f>
        <v>0</v>
      </c>
      <c r="J6127" s="37">
        <f>IF(H6127&gt;='Roof Calculator'!$G$8, 1, 0)</f>
        <v>1</v>
      </c>
      <c r="K6127" s="37">
        <f t="shared" si="1717"/>
        <v>0</v>
      </c>
      <c r="L6127" s="37">
        <f t="shared" si="1718"/>
        <v>69.98</v>
      </c>
      <c r="M6127" s="37">
        <v>0</v>
      </c>
      <c r="N6127" s="37">
        <f t="shared" si="1719"/>
        <v>125</v>
      </c>
      <c r="O6127" s="37">
        <v>0</v>
      </c>
      <c r="P6127" s="37">
        <v>0</v>
      </c>
      <c r="Q6127" s="21">
        <f t="shared" si="1720"/>
        <v>39.790999999999997</v>
      </c>
      <c r="R6127" s="21">
        <f t="shared" si="1729"/>
        <v>255.37499999997684</v>
      </c>
      <c r="S6127" s="21">
        <f t="shared" si="1730"/>
        <v>3.1802858604970274</v>
      </c>
      <c r="T6127" s="21">
        <f t="shared" si="1721"/>
        <v>86.147999999999996</v>
      </c>
      <c r="U6127" s="37">
        <f>VLOOKUP(Time_Zone, 'LSTM LookUp'!$B$5:$D$8, 3, FALSE)</f>
        <v>-75</v>
      </c>
      <c r="V6127" s="21">
        <f t="shared" si="1731"/>
        <v>4.5222758794229794</v>
      </c>
      <c r="W6127" s="21">
        <f t="shared" si="1722"/>
        <v>132.27856896985574</v>
      </c>
      <c r="X6127" s="21">
        <f t="shared" si="1723"/>
        <v>-332.58771821602932</v>
      </c>
      <c r="Y6127" s="21">
        <f t="shared" si="1724"/>
        <v>-207.58771821602932</v>
      </c>
      <c r="Z6127" s="21">
        <f t="shared" si="1732"/>
        <v>-65.801681024999255</v>
      </c>
      <c r="AA6127" s="21">
        <f t="shared" si="1725"/>
        <v>0</v>
      </c>
      <c r="AB6127" s="21">
        <f t="shared" si="1726"/>
        <v>-65.801681024999255</v>
      </c>
      <c r="AC6127" s="21">
        <f t="shared" si="1727"/>
        <v>69.98</v>
      </c>
      <c r="AD6127" s="21">
        <f t="shared" si="1733"/>
        <v>-65.801681024999255</v>
      </c>
      <c r="AE6127" s="21" t="str">
        <f t="shared" si="1728"/>
        <v>9/12/10:00</v>
      </c>
    </row>
    <row r="6128" spans="2:31">
      <c r="B6128" s="37">
        <v>9</v>
      </c>
      <c r="C6128" s="38">
        <v>12</v>
      </c>
      <c r="D6128" s="39">
        <v>11</v>
      </c>
      <c r="E6128" s="17">
        <v>23.3</v>
      </c>
      <c r="F6128" s="17">
        <v>152</v>
      </c>
      <c r="G6128" s="17">
        <v>697</v>
      </c>
      <c r="H6128" s="37">
        <f t="shared" si="1716"/>
        <v>73.94</v>
      </c>
      <c r="I6128" s="37">
        <f>IF(H6128&lt;'Roof Calculator'!$G$8, 1, 0)</f>
        <v>0</v>
      </c>
      <c r="J6128" s="37">
        <f>IF(H6128&gt;='Roof Calculator'!$G$8, 1, 0)</f>
        <v>1</v>
      </c>
      <c r="K6128" s="37">
        <f t="shared" si="1717"/>
        <v>0</v>
      </c>
      <c r="L6128" s="37">
        <f t="shared" si="1718"/>
        <v>73.94</v>
      </c>
      <c r="M6128" s="37">
        <v>0</v>
      </c>
      <c r="N6128" s="37">
        <f t="shared" si="1719"/>
        <v>152</v>
      </c>
      <c r="O6128" s="37">
        <v>0</v>
      </c>
      <c r="P6128" s="37">
        <v>0</v>
      </c>
      <c r="Q6128" s="21">
        <f t="shared" si="1720"/>
        <v>39.790999999999997</v>
      </c>
      <c r="R6128" s="21">
        <f t="shared" si="1729"/>
        <v>255.41666666664349</v>
      </c>
      <c r="S6128" s="21">
        <f t="shared" si="1730"/>
        <v>3.1640658389494911</v>
      </c>
      <c r="T6128" s="21">
        <f t="shared" si="1721"/>
        <v>86.147999999999996</v>
      </c>
      <c r="U6128" s="37">
        <f>VLOOKUP(Time_Zone, 'LSTM LookUp'!$B$5:$D$8, 3, FALSE)</f>
        <v>-75</v>
      </c>
      <c r="V6128" s="21">
        <f t="shared" si="1731"/>
        <v>4.5377034760840758</v>
      </c>
      <c r="W6128" s="21">
        <f t="shared" si="1722"/>
        <v>147.28242586902101</v>
      </c>
      <c r="X6128" s="21">
        <f t="shared" si="1723"/>
        <v>-425.28586021737681</v>
      </c>
      <c r="Y6128" s="21">
        <f t="shared" si="1724"/>
        <v>-273.28586021737681</v>
      </c>
      <c r="Z6128" s="21">
        <f t="shared" si="1732"/>
        <v>-86.626844580238725</v>
      </c>
      <c r="AA6128" s="21">
        <f t="shared" si="1725"/>
        <v>0</v>
      </c>
      <c r="AB6128" s="21">
        <f t="shared" si="1726"/>
        <v>-86.626844580238725</v>
      </c>
      <c r="AC6128" s="21">
        <f t="shared" si="1727"/>
        <v>73.94</v>
      </c>
      <c r="AD6128" s="21">
        <f t="shared" si="1733"/>
        <v>-86.626844580238725</v>
      </c>
      <c r="AE6128" s="21" t="str">
        <f t="shared" si="1728"/>
        <v>9/12/11:00</v>
      </c>
    </row>
    <row r="6129" spans="2:31">
      <c r="B6129" s="37">
        <v>9</v>
      </c>
      <c r="C6129" s="38">
        <v>12</v>
      </c>
      <c r="D6129" s="39">
        <v>12</v>
      </c>
      <c r="E6129" s="17">
        <v>24.4</v>
      </c>
      <c r="F6129" s="17">
        <v>161</v>
      </c>
      <c r="G6129" s="17">
        <v>778</v>
      </c>
      <c r="H6129" s="37">
        <f t="shared" si="1716"/>
        <v>75.92</v>
      </c>
      <c r="I6129" s="37">
        <f>IF(H6129&lt;'Roof Calculator'!$G$8, 1, 0)</f>
        <v>0</v>
      </c>
      <c r="J6129" s="37">
        <f>IF(H6129&gt;='Roof Calculator'!$G$8, 1, 0)</f>
        <v>1</v>
      </c>
      <c r="K6129" s="37">
        <f t="shared" si="1717"/>
        <v>0</v>
      </c>
      <c r="L6129" s="37">
        <f t="shared" si="1718"/>
        <v>75.92</v>
      </c>
      <c r="M6129" s="37">
        <v>0</v>
      </c>
      <c r="N6129" s="37">
        <f t="shared" si="1719"/>
        <v>161</v>
      </c>
      <c r="O6129" s="37">
        <v>0</v>
      </c>
      <c r="P6129" s="37">
        <v>0</v>
      </c>
      <c r="Q6129" s="21">
        <f t="shared" si="1720"/>
        <v>39.790999999999997</v>
      </c>
      <c r="R6129" s="21">
        <f t="shared" si="1729"/>
        <v>255.45833333331015</v>
      </c>
      <c r="S6129" s="21">
        <f t="shared" si="1730"/>
        <v>3.1478444418129121</v>
      </c>
      <c r="T6129" s="21">
        <f t="shared" si="1721"/>
        <v>86.147999999999996</v>
      </c>
      <c r="U6129" s="37">
        <f>VLOOKUP(Time_Zone, 'LSTM LookUp'!$B$5:$D$8, 3, FALSE)</f>
        <v>-75</v>
      </c>
      <c r="V6129" s="21">
        <f t="shared" si="1731"/>
        <v>4.5531329230994597</v>
      </c>
      <c r="W6129" s="21">
        <f t="shared" si="1722"/>
        <v>162.2862832307749</v>
      </c>
      <c r="X6129" s="21">
        <f t="shared" si="1723"/>
        <v>-541.25933140759582</v>
      </c>
      <c r="Y6129" s="21">
        <f t="shared" si="1724"/>
        <v>-380.25933140759582</v>
      </c>
      <c r="Z6129" s="21">
        <f t="shared" si="1732"/>
        <v>-120.53556658888117</v>
      </c>
      <c r="AA6129" s="21">
        <f t="shared" si="1725"/>
        <v>0</v>
      </c>
      <c r="AB6129" s="21">
        <f t="shared" si="1726"/>
        <v>-120.53556658888117</v>
      </c>
      <c r="AC6129" s="21">
        <f t="shared" si="1727"/>
        <v>75.92</v>
      </c>
      <c r="AD6129" s="21">
        <f t="shared" si="1733"/>
        <v>-120.53556658888117</v>
      </c>
      <c r="AE6129" s="21" t="str">
        <f t="shared" si="1728"/>
        <v>9/12/12:00</v>
      </c>
    </row>
    <row r="6130" spans="2:31">
      <c r="B6130" s="37">
        <v>9</v>
      </c>
      <c r="C6130" s="38">
        <v>12</v>
      </c>
      <c r="D6130" s="39">
        <v>13</v>
      </c>
      <c r="E6130" s="17">
        <v>25.6</v>
      </c>
      <c r="F6130" s="17">
        <v>191</v>
      </c>
      <c r="G6130" s="17">
        <v>733</v>
      </c>
      <c r="H6130" s="37">
        <f t="shared" si="1716"/>
        <v>78.08</v>
      </c>
      <c r="I6130" s="37">
        <f>IF(H6130&lt;'Roof Calculator'!$G$8, 1, 0)</f>
        <v>0</v>
      </c>
      <c r="J6130" s="37">
        <f>IF(H6130&gt;='Roof Calculator'!$G$8, 1, 0)</f>
        <v>1</v>
      </c>
      <c r="K6130" s="37">
        <f t="shared" si="1717"/>
        <v>0</v>
      </c>
      <c r="L6130" s="37">
        <f t="shared" si="1718"/>
        <v>78.08</v>
      </c>
      <c r="M6130" s="37">
        <v>0</v>
      </c>
      <c r="N6130" s="37">
        <f t="shared" si="1719"/>
        <v>191</v>
      </c>
      <c r="O6130" s="37">
        <v>0</v>
      </c>
      <c r="P6130" s="37">
        <v>0</v>
      </c>
      <c r="Q6130" s="21">
        <f t="shared" si="1720"/>
        <v>39.790999999999997</v>
      </c>
      <c r="R6130" s="21">
        <f t="shared" si="1729"/>
        <v>255.49999999997681</v>
      </c>
      <c r="S6130" s="21">
        <f t="shared" si="1730"/>
        <v>3.1316216761965974</v>
      </c>
      <c r="T6130" s="21">
        <f t="shared" si="1721"/>
        <v>86.147999999999996</v>
      </c>
      <c r="U6130" s="37">
        <f>VLOOKUP(Time_Zone, 'LSTM LookUp'!$B$5:$D$8, 3, FALSE)</f>
        <v>-75</v>
      </c>
      <c r="V6130" s="21">
        <f t="shared" si="1731"/>
        <v>4.5685641915155237</v>
      </c>
      <c r="W6130" s="21">
        <f t="shared" si="1722"/>
        <v>177.29014104787888</v>
      </c>
      <c r="X6130" s="21">
        <f t="shared" si="1723"/>
        <v>-536.12801503953938</v>
      </c>
      <c r="Y6130" s="21">
        <f t="shared" si="1724"/>
        <v>-345.12801503953938</v>
      </c>
      <c r="Z6130" s="21">
        <f t="shared" si="1732"/>
        <v>-109.39955289064554</v>
      </c>
      <c r="AA6130" s="21">
        <f t="shared" si="1725"/>
        <v>0</v>
      </c>
      <c r="AB6130" s="21">
        <f t="shared" si="1726"/>
        <v>-109.39955289064554</v>
      </c>
      <c r="AC6130" s="21">
        <f t="shared" si="1727"/>
        <v>78.08</v>
      </c>
      <c r="AD6130" s="21">
        <f t="shared" si="1733"/>
        <v>-109.39955289064554</v>
      </c>
      <c r="AE6130" s="21" t="str">
        <f t="shared" si="1728"/>
        <v>9/12/13:00</v>
      </c>
    </row>
    <row r="6131" spans="2:31">
      <c r="B6131" s="37">
        <v>9</v>
      </c>
      <c r="C6131" s="38">
        <v>12</v>
      </c>
      <c r="D6131" s="39">
        <v>14</v>
      </c>
      <c r="E6131" s="17">
        <v>26.1</v>
      </c>
      <c r="F6131" s="17">
        <v>258</v>
      </c>
      <c r="G6131" s="17">
        <v>563</v>
      </c>
      <c r="H6131" s="37">
        <f t="shared" si="1716"/>
        <v>78.98</v>
      </c>
      <c r="I6131" s="37">
        <f>IF(H6131&lt;'Roof Calculator'!$G$8, 1, 0)</f>
        <v>0</v>
      </c>
      <c r="J6131" s="37">
        <f>IF(H6131&gt;='Roof Calculator'!$G$8, 1, 0)</f>
        <v>1</v>
      </c>
      <c r="K6131" s="37">
        <f t="shared" si="1717"/>
        <v>0</v>
      </c>
      <c r="L6131" s="37">
        <f t="shared" si="1718"/>
        <v>78.98</v>
      </c>
      <c r="M6131" s="37">
        <v>0</v>
      </c>
      <c r="N6131" s="37">
        <f t="shared" si="1719"/>
        <v>258</v>
      </c>
      <c r="O6131" s="37">
        <v>0</v>
      </c>
      <c r="P6131" s="37">
        <v>0</v>
      </c>
      <c r="Q6131" s="21">
        <f t="shared" si="1720"/>
        <v>39.790999999999997</v>
      </c>
      <c r="R6131" s="21">
        <f t="shared" si="1729"/>
        <v>255.54166666664347</v>
      </c>
      <c r="S6131" s="21">
        <f t="shared" si="1730"/>
        <v>3.1153975492095292</v>
      </c>
      <c r="T6131" s="21">
        <f t="shared" si="1721"/>
        <v>86.147999999999996</v>
      </c>
      <c r="U6131" s="37">
        <f>VLOOKUP(Time_Zone, 'LSTM LookUp'!$B$5:$D$8, 3, FALSE)</f>
        <v>-75</v>
      </c>
      <c r="V6131" s="21">
        <f t="shared" si="1731"/>
        <v>4.5839972523691994</v>
      </c>
      <c r="W6131" s="21">
        <f t="shared" si="1722"/>
        <v>192.29399931309231</v>
      </c>
      <c r="X6131" s="21">
        <f t="shared" si="1723"/>
        <v>-402.47307800636543</v>
      </c>
      <c r="Y6131" s="21">
        <f t="shared" si="1724"/>
        <v>-144.47307800636543</v>
      </c>
      <c r="Z6131" s="21">
        <f t="shared" si="1732"/>
        <v>-45.795442415247017</v>
      </c>
      <c r="AA6131" s="21">
        <f t="shared" si="1725"/>
        <v>0</v>
      </c>
      <c r="AB6131" s="21">
        <f t="shared" si="1726"/>
        <v>-45.795442415247017</v>
      </c>
      <c r="AC6131" s="21">
        <f t="shared" si="1727"/>
        <v>78.98</v>
      </c>
      <c r="AD6131" s="21">
        <f t="shared" si="1733"/>
        <v>-45.795442415247017</v>
      </c>
      <c r="AE6131" s="21" t="str">
        <f t="shared" si="1728"/>
        <v>9/12/14:00</v>
      </c>
    </row>
    <row r="6132" spans="2:31">
      <c r="B6132" s="37">
        <v>9</v>
      </c>
      <c r="C6132" s="38">
        <v>12</v>
      </c>
      <c r="D6132" s="39">
        <v>15</v>
      </c>
      <c r="E6132" s="17">
        <v>26.1</v>
      </c>
      <c r="F6132" s="17">
        <v>188</v>
      </c>
      <c r="G6132" s="17">
        <v>697</v>
      </c>
      <c r="H6132" s="37">
        <f t="shared" si="1716"/>
        <v>78.98</v>
      </c>
      <c r="I6132" s="37">
        <f>IF(H6132&lt;'Roof Calculator'!$G$8, 1, 0)</f>
        <v>0</v>
      </c>
      <c r="J6132" s="37">
        <f>IF(H6132&gt;='Roof Calculator'!$G$8, 1, 0)</f>
        <v>1</v>
      </c>
      <c r="K6132" s="37">
        <f t="shared" si="1717"/>
        <v>0</v>
      </c>
      <c r="L6132" s="37">
        <f t="shared" si="1718"/>
        <v>78.98</v>
      </c>
      <c r="M6132" s="37">
        <v>0</v>
      </c>
      <c r="N6132" s="37">
        <f t="shared" si="1719"/>
        <v>188</v>
      </c>
      <c r="O6132" s="37">
        <v>0</v>
      </c>
      <c r="P6132" s="37">
        <v>0</v>
      </c>
      <c r="Q6132" s="21">
        <f t="shared" si="1720"/>
        <v>39.790999999999997</v>
      </c>
      <c r="R6132" s="21">
        <f t="shared" si="1729"/>
        <v>255.58333333331012</v>
      </c>
      <c r="S6132" s="21">
        <f t="shared" si="1730"/>
        <v>3.0991720679604584</v>
      </c>
      <c r="T6132" s="21">
        <f t="shared" si="1721"/>
        <v>86.147999999999996</v>
      </c>
      <c r="U6132" s="37">
        <f>VLOOKUP(Time_Zone, 'LSTM LookUp'!$B$5:$D$8, 3, FALSE)</f>
        <v>-75</v>
      </c>
      <c r="V6132" s="21">
        <f t="shared" si="1731"/>
        <v>4.5994320766879202</v>
      </c>
      <c r="W6132" s="21">
        <f t="shared" si="1722"/>
        <v>207.297858019172</v>
      </c>
      <c r="X6132" s="21">
        <f t="shared" si="1723"/>
        <v>-451.10762534557205</v>
      </c>
      <c r="Y6132" s="21">
        <f t="shared" si="1724"/>
        <v>-263.10762534557205</v>
      </c>
      <c r="Z6132" s="21">
        <f t="shared" si="1732"/>
        <v>-83.400521895121869</v>
      </c>
      <c r="AA6132" s="21">
        <f t="shared" si="1725"/>
        <v>0</v>
      </c>
      <c r="AB6132" s="21">
        <f t="shared" si="1726"/>
        <v>-83.400521895121869</v>
      </c>
      <c r="AC6132" s="21">
        <f t="shared" si="1727"/>
        <v>78.98</v>
      </c>
      <c r="AD6132" s="21">
        <f t="shared" si="1733"/>
        <v>-83.400521895121869</v>
      </c>
      <c r="AE6132" s="21" t="str">
        <f t="shared" si="1728"/>
        <v>9/12/15:00</v>
      </c>
    </row>
    <row r="6133" spans="2:31">
      <c r="B6133" s="37">
        <v>9</v>
      </c>
      <c r="C6133" s="38">
        <v>12</v>
      </c>
      <c r="D6133" s="39">
        <v>16</v>
      </c>
      <c r="E6133" s="17">
        <v>26.7</v>
      </c>
      <c r="F6133" s="17">
        <v>140</v>
      </c>
      <c r="G6133" s="17">
        <v>699</v>
      </c>
      <c r="H6133" s="37">
        <f t="shared" si="1716"/>
        <v>80.06</v>
      </c>
      <c r="I6133" s="37">
        <f>IF(H6133&lt;'Roof Calculator'!$G$8, 1, 0)</f>
        <v>0</v>
      </c>
      <c r="J6133" s="37">
        <f>IF(H6133&gt;='Roof Calculator'!$G$8, 1, 0)</f>
        <v>1</v>
      </c>
      <c r="K6133" s="37">
        <f t="shared" si="1717"/>
        <v>0</v>
      </c>
      <c r="L6133" s="37">
        <f t="shared" si="1718"/>
        <v>80.06</v>
      </c>
      <c r="M6133" s="37">
        <v>0</v>
      </c>
      <c r="N6133" s="37">
        <f t="shared" si="1719"/>
        <v>140</v>
      </c>
      <c r="O6133" s="37">
        <v>0</v>
      </c>
      <c r="P6133" s="37">
        <v>0</v>
      </c>
      <c r="Q6133" s="21">
        <f t="shared" si="1720"/>
        <v>39.790999999999997</v>
      </c>
      <c r="R6133" s="21">
        <f t="shared" si="1729"/>
        <v>255.62499999997678</v>
      </c>
      <c r="S6133" s="21">
        <f t="shared" si="1730"/>
        <v>3.0829452395577888</v>
      </c>
      <c r="T6133" s="21">
        <f t="shared" si="1721"/>
        <v>86.147999999999996</v>
      </c>
      <c r="U6133" s="37">
        <f>VLOOKUP(Time_Zone, 'LSTM LookUp'!$B$5:$D$8, 3, FALSE)</f>
        <v>-75</v>
      </c>
      <c r="V6133" s="21">
        <f t="shared" si="1731"/>
        <v>4.6148686354897972</v>
      </c>
      <c r="W6133" s="21">
        <f t="shared" si="1722"/>
        <v>222.30171715887244</v>
      </c>
      <c r="X6133" s="21">
        <f t="shared" si="1723"/>
        <v>-372.61112695761915</v>
      </c>
      <c r="Y6133" s="21">
        <f t="shared" si="1724"/>
        <v>-232.61112695761915</v>
      </c>
      <c r="Z6133" s="21">
        <f t="shared" si="1732"/>
        <v>-73.733664546580883</v>
      </c>
      <c r="AA6133" s="21">
        <f t="shared" si="1725"/>
        <v>0</v>
      </c>
      <c r="AB6133" s="21">
        <f t="shared" si="1726"/>
        <v>-73.733664546580883</v>
      </c>
      <c r="AC6133" s="21">
        <f t="shared" si="1727"/>
        <v>80.06</v>
      </c>
      <c r="AD6133" s="21">
        <f t="shared" si="1733"/>
        <v>-73.733664546580883</v>
      </c>
      <c r="AE6133" s="21" t="str">
        <f t="shared" si="1728"/>
        <v>9/12/16:00</v>
      </c>
    </row>
    <row r="6134" spans="2:31">
      <c r="B6134" s="37">
        <v>9</v>
      </c>
      <c r="C6134" s="38">
        <v>12</v>
      </c>
      <c r="D6134" s="39">
        <v>17</v>
      </c>
      <c r="E6134" s="17">
        <v>26.7</v>
      </c>
      <c r="F6134" s="17">
        <v>120</v>
      </c>
      <c r="G6134" s="17">
        <v>590</v>
      </c>
      <c r="H6134" s="37">
        <f t="shared" si="1716"/>
        <v>80.06</v>
      </c>
      <c r="I6134" s="37">
        <f>IF(H6134&lt;'Roof Calculator'!$G$8, 1, 0)</f>
        <v>0</v>
      </c>
      <c r="J6134" s="37">
        <f>IF(H6134&gt;='Roof Calculator'!$G$8, 1, 0)</f>
        <v>1</v>
      </c>
      <c r="K6134" s="37">
        <f t="shared" si="1717"/>
        <v>0</v>
      </c>
      <c r="L6134" s="37">
        <f t="shared" si="1718"/>
        <v>80.06</v>
      </c>
      <c r="M6134" s="37">
        <v>0</v>
      </c>
      <c r="N6134" s="37">
        <f t="shared" si="1719"/>
        <v>120</v>
      </c>
      <c r="O6134" s="37">
        <v>0</v>
      </c>
      <c r="P6134" s="37">
        <v>0</v>
      </c>
      <c r="Q6134" s="21">
        <f t="shared" si="1720"/>
        <v>39.790999999999997</v>
      </c>
      <c r="R6134" s="21">
        <f t="shared" si="1729"/>
        <v>255.66666666664344</v>
      </c>
      <c r="S6134" s="21">
        <f t="shared" si="1730"/>
        <v>3.0667170711097143</v>
      </c>
      <c r="T6134" s="21">
        <f t="shared" si="1721"/>
        <v>86.147999999999996</v>
      </c>
      <c r="U6134" s="37">
        <f>VLOOKUP(Time_Zone, 'LSTM LookUp'!$B$5:$D$8, 3, FALSE)</f>
        <v>-75</v>
      </c>
      <c r="V6134" s="21">
        <f t="shared" si="1731"/>
        <v>4.6303068997835464</v>
      </c>
      <c r="W6134" s="21">
        <f t="shared" si="1722"/>
        <v>237.30557672494589</v>
      </c>
      <c r="X6134" s="21">
        <f t="shared" si="1723"/>
        <v>-224.32750661594446</v>
      </c>
      <c r="Y6134" s="21">
        <f t="shared" si="1724"/>
        <v>-104.32750661594446</v>
      </c>
      <c r="Z6134" s="21">
        <f t="shared" si="1732"/>
        <v>-33.069997452025504</v>
      </c>
      <c r="AA6134" s="21">
        <f t="shared" si="1725"/>
        <v>0</v>
      </c>
      <c r="AB6134" s="21">
        <f t="shared" si="1726"/>
        <v>-33.069997452025504</v>
      </c>
      <c r="AC6134" s="21">
        <f t="shared" si="1727"/>
        <v>80.06</v>
      </c>
      <c r="AD6134" s="21">
        <f t="shared" si="1733"/>
        <v>-33.069997452025504</v>
      </c>
      <c r="AE6134" s="21" t="str">
        <f t="shared" si="1728"/>
        <v>9/12/17:00</v>
      </c>
    </row>
    <row r="6135" spans="2:31">
      <c r="B6135" s="37">
        <v>9</v>
      </c>
      <c r="C6135" s="38">
        <v>12</v>
      </c>
      <c r="D6135" s="39">
        <v>18</v>
      </c>
      <c r="E6135" s="17">
        <v>26.1</v>
      </c>
      <c r="F6135" s="17">
        <v>79</v>
      </c>
      <c r="G6135" s="17">
        <v>404</v>
      </c>
      <c r="H6135" s="37">
        <f t="shared" si="1716"/>
        <v>78.98</v>
      </c>
      <c r="I6135" s="37">
        <f>IF(H6135&lt;'Roof Calculator'!$G$8, 1, 0)</f>
        <v>0</v>
      </c>
      <c r="J6135" s="37">
        <f>IF(H6135&gt;='Roof Calculator'!$G$8, 1, 0)</f>
        <v>1</v>
      </c>
      <c r="K6135" s="37">
        <f t="shared" si="1717"/>
        <v>0</v>
      </c>
      <c r="L6135" s="37">
        <f t="shared" si="1718"/>
        <v>78.98</v>
      </c>
      <c r="M6135" s="37">
        <v>0</v>
      </c>
      <c r="N6135" s="37">
        <f t="shared" si="1719"/>
        <v>79</v>
      </c>
      <c r="O6135" s="37">
        <v>0</v>
      </c>
      <c r="P6135" s="37">
        <v>0</v>
      </c>
      <c r="Q6135" s="21">
        <f t="shared" si="1720"/>
        <v>39.790999999999997</v>
      </c>
      <c r="R6135" s="21">
        <f t="shared" si="1729"/>
        <v>255.70833333331009</v>
      </c>
      <c r="S6135" s="21">
        <f t="shared" si="1730"/>
        <v>3.0504875697241034</v>
      </c>
      <c r="T6135" s="21">
        <f t="shared" si="1721"/>
        <v>86.147999999999996</v>
      </c>
      <c r="U6135" s="37">
        <f>VLOOKUP(Time_Zone, 'LSTM LookUp'!$B$5:$D$8, 3, FALSE)</f>
        <v>-75</v>
      </c>
      <c r="V6135" s="21">
        <f t="shared" si="1731"/>
        <v>4.6457468405686582</v>
      </c>
      <c r="W6135" s="21">
        <f t="shared" si="1722"/>
        <v>252.30943671014217</v>
      </c>
      <c r="X6135" s="21">
        <f t="shared" si="1723"/>
        <v>-80.438478915109172</v>
      </c>
      <c r="Y6135" s="21">
        <f t="shared" si="1724"/>
        <v>-1.4384789151091724</v>
      </c>
      <c r="Z6135" s="21">
        <f t="shared" si="1732"/>
        <v>-0.45597269215463548</v>
      </c>
      <c r="AA6135" s="21">
        <f t="shared" si="1725"/>
        <v>0</v>
      </c>
      <c r="AB6135" s="21">
        <f t="shared" si="1726"/>
        <v>-0.45597269215463548</v>
      </c>
      <c r="AC6135" s="21">
        <f t="shared" si="1727"/>
        <v>78.98</v>
      </c>
      <c r="AD6135" s="21">
        <f t="shared" si="1733"/>
        <v>-0.45597269215463548</v>
      </c>
      <c r="AE6135" s="21" t="str">
        <f t="shared" si="1728"/>
        <v>9/12/18:00</v>
      </c>
    </row>
    <row r="6136" spans="2:31">
      <c r="B6136" s="37">
        <v>9</v>
      </c>
      <c r="C6136" s="38">
        <v>12</v>
      </c>
      <c r="D6136" s="39">
        <v>19</v>
      </c>
      <c r="E6136" s="17">
        <v>23.3</v>
      </c>
      <c r="F6136" s="17">
        <v>23</v>
      </c>
      <c r="G6136" s="17">
        <v>155</v>
      </c>
      <c r="H6136" s="37">
        <f t="shared" si="1716"/>
        <v>73.94</v>
      </c>
      <c r="I6136" s="37">
        <f>IF(H6136&lt;'Roof Calculator'!$G$8, 1, 0)</f>
        <v>0</v>
      </c>
      <c r="J6136" s="37">
        <f>IF(H6136&gt;='Roof Calculator'!$G$8, 1, 0)</f>
        <v>1</v>
      </c>
      <c r="K6136" s="37">
        <f t="shared" si="1717"/>
        <v>0</v>
      </c>
      <c r="L6136" s="37">
        <f t="shared" si="1718"/>
        <v>73.94</v>
      </c>
      <c r="M6136" s="37">
        <v>0</v>
      </c>
      <c r="N6136" s="37">
        <f t="shared" si="1719"/>
        <v>23</v>
      </c>
      <c r="O6136" s="37">
        <v>0</v>
      </c>
      <c r="P6136" s="37">
        <v>0</v>
      </c>
      <c r="Q6136" s="21">
        <f t="shared" si="1720"/>
        <v>39.790999999999997</v>
      </c>
      <c r="R6136" s="21">
        <f t="shared" si="1729"/>
        <v>255.74999999997675</v>
      </c>
      <c r="S6136" s="21">
        <f t="shared" si="1730"/>
        <v>3.0342567425085889</v>
      </c>
      <c r="T6136" s="21">
        <f t="shared" si="1721"/>
        <v>86.147999999999996</v>
      </c>
      <c r="U6136" s="37">
        <f>VLOOKUP(Time_Zone, 'LSTM LookUp'!$B$5:$D$8, 3, FALSE)</f>
        <v>-75</v>
      </c>
      <c r="V6136" s="21">
        <f t="shared" si="1731"/>
        <v>4.6611884288353647</v>
      </c>
      <c r="W6136" s="21">
        <f t="shared" si="1722"/>
        <v>267.31329710720883</v>
      </c>
      <c r="X6136" s="21">
        <f t="shared" si="1723"/>
        <v>-0.3240541377521694</v>
      </c>
      <c r="Y6136" s="21">
        <f t="shared" si="1724"/>
        <v>22.675945862247829</v>
      </c>
      <c r="Z6136" s="21">
        <f t="shared" si="1732"/>
        <v>7.1878787887392788</v>
      </c>
      <c r="AA6136" s="21">
        <f t="shared" si="1725"/>
        <v>0</v>
      </c>
      <c r="AB6136" s="21">
        <f t="shared" si="1726"/>
        <v>7.1878787887392788</v>
      </c>
      <c r="AC6136" s="21">
        <f t="shared" si="1727"/>
        <v>73.94</v>
      </c>
      <c r="AD6136" s="21">
        <f t="shared" si="1733"/>
        <v>7.1878787887392788</v>
      </c>
      <c r="AE6136" s="21" t="str">
        <f t="shared" si="1728"/>
        <v>9/12/19:00</v>
      </c>
    </row>
    <row r="6137" spans="2:31">
      <c r="B6137" s="37">
        <v>9</v>
      </c>
      <c r="C6137" s="38">
        <v>12</v>
      </c>
      <c r="D6137" s="39">
        <v>20</v>
      </c>
      <c r="E6137" s="17">
        <v>22.2</v>
      </c>
      <c r="F6137" s="17">
        <v>0</v>
      </c>
      <c r="G6137" s="17">
        <v>0</v>
      </c>
      <c r="H6137" s="37">
        <f t="shared" si="1716"/>
        <v>71.959999999999994</v>
      </c>
      <c r="I6137" s="37">
        <f>IF(H6137&lt;'Roof Calculator'!$G$8, 1, 0)</f>
        <v>0</v>
      </c>
      <c r="J6137" s="37">
        <f>IF(H6137&gt;='Roof Calculator'!$G$8, 1, 0)</f>
        <v>1</v>
      </c>
      <c r="K6137" s="37">
        <f t="shared" si="1717"/>
        <v>0</v>
      </c>
      <c r="L6137" s="37">
        <f t="shared" si="1718"/>
        <v>71.959999999999994</v>
      </c>
      <c r="M6137" s="37">
        <v>0</v>
      </c>
      <c r="N6137" s="37">
        <f t="shared" si="1719"/>
        <v>0</v>
      </c>
      <c r="O6137" s="37">
        <v>0</v>
      </c>
      <c r="P6137" s="37">
        <v>0</v>
      </c>
      <c r="Q6137" s="21">
        <f t="shared" si="1720"/>
        <v>39.790999999999997</v>
      </c>
      <c r="R6137" s="21">
        <f t="shared" si="1729"/>
        <v>255.79166666664341</v>
      </c>
      <c r="S6137" s="21">
        <f t="shared" si="1730"/>
        <v>3.018024596570489</v>
      </c>
      <c r="T6137" s="21">
        <f t="shared" si="1721"/>
        <v>86.147999999999996</v>
      </c>
      <c r="U6137" s="37">
        <f>VLOOKUP(Time_Zone, 'LSTM LookUp'!$B$5:$D$8, 3, FALSE)</f>
        <v>-75</v>
      </c>
      <c r="V6137" s="21">
        <f t="shared" si="1731"/>
        <v>4.6766316355647888</v>
      </c>
      <c r="W6137" s="21">
        <f t="shared" si="1722"/>
        <v>282.3171579088912</v>
      </c>
      <c r="X6137" s="21">
        <f t="shared" si="1723"/>
        <v>0</v>
      </c>
      <c r="Y6137" s="21">
        <f t="shared" si="1724"/>
        <v>0</v>
      </c>
      <c r="Z6137" s="21">
        <f t="shared" si="1732"/>
        <v>0</v>
      </c>
      <c r="AA6137" s="21">
        <f t="shared" si="1725"/>
        <v>0</v>
      </c>
      <c r="AB6137" s="21">
        <f t="shared" si="1726"/>
        <v>0</v>
      </c>
      <c r="AC6137" s="21">
        <f t="shared" si="1727"/>
        <v>71.959999999999994</v>
      </c>
      <c r="AD6137" s="21">
        <f t="shared" si="1733"/>
        <v>0</v>
      </c>
      <c r="AE6137" s="21" t="str">
        <f t="shared" si="1728"/>
        <v>9/12/20:00</v>
      </c>
    </row>
    <row r="6138" spans="2:31">
      <c r="B6138" s="37">
        <v>9</v>
      </c>
      <c r="C6138" s="38">
        <v>12</v>
      </c>
      <c r="D6138" s="39">
        <v>21</v>
      </c>
      <c r="E6138" s="17">
        <v>20.6</v>
      </c>
      <c r="F6138" s="17">
        <v>0</v>
      </c>
      <c r="G6138" s="17">
        <v>0</v>
      </c>
      <c r="H6138" s="37">
        <f t="shared" si="1716"/>
        <v>69.08</v>
      </c>
      <c r="I6138" s="37">
        <f>IF(H6138&lt;'Roof Calculator'!$G$8, 1, 0)</f>
        <v>0</v>
      </c>
      <c r="J6138" s="37">
        <f>IF(H6138&gt;='Roof Calculator'!$G$8, 1, 0)</f>
        <v>1</v>
      </c>
      <c r="K6138" s="37">
        <f t="shared" si="1717"/>
        <v>0</v>
      </c>
      <c r="L6138" s="37">
        <f t="shared" si="1718"/>
        <v>69.08</v>
      </c>
      <c r="M6138" s="37">
        <v>0</v>
      </c>
      <c r="N6138" s="37">
        <f t="shared" si="1719"/>
        <v>0</v>
      </c>
      <c r="O6138" s="37">
        <v>0</v>
      </c>
      <c r="P6138" s="37">
        <v>0</v>
      </c>
      <c r="Q6138" s="21">
        <f t="shared" si="1720"/>
        <v>39.790999999999997</v>
      </c>
      <c r="R6138" s="21">
        <f t="shared" si="1729"/>
        <v>255.83333333331007</v>
      </c>
      <c r="S6138" s="21">
        <f t="shared" si="1730"/>
        <v>3.0017911390168885</v>
      </c>
      <c r="T6138" s="21">
        <f t="shared" si="1721"/>
        <v>86.147999999999996</v>
      </c>
      <c r="U6138" s="37">
        <f>VLOOKUP(Time_Zone, 'LSTM LookUp'!$B$5:$D$8, 3, FALSE)</f>
        <v>-75</v>
      </c>
      <c r="V6138" s="21">
        <f t="shared" si="1731"/>
        <v>4.6920764317289114</v>
      </c>
      <c r="W6138" s="21">
        <f t="shared" si="1722"/>
        <v>297.32101910793222</v>
      </c>
      <c r="X6138" s="21">
        <f t="shared" si="1723"/>
        <v>0</v>
      </c>
      <c r="Y6138" s="21">
        <f t="shared" si="1724"/>
        <v>0</v>
      </c>
      <c r="Z6138" s="21">
        <f t="shared" si="1732"/>
        <v>0</v>
      </c>
      <c r="AA6138" s="21">
        <f t="shared" si="1725"/>
        <v>0</v>
      </c>
      <c r="AB6138" s="21">
        <f t="shared" si="1726"/>
        <v>0</v>
      </c>
      <c r="AC6138" s="21">
        <f t="shared" si="1727"/>
        <v>69.08</v>
      </c>
      <c r="AD6138" s="21">
        <f t="shared" si="1733"/>
        <v>0</v>
      </c>
      <c r="AE6138" s="21" t="str">
        <f t="shared" si="1728"/>
        <v>9/12/21:00</v>
      </c>
    </row>
    <row r="6139" spans="2:31">
      <c r="B6139" s="37">
        <v>9</v>
      </c>
      <c r="C6139" s="38">
        <v>12</v>
      </c>
      <c r="D6139" s="39">
        <v>22</v>
      </c>
      <c r="E6139" s="17">
        <v>18.899999999999999</v>
      </c>
      <c r="F6139" s="17">
        <v>0</v>
      </c>
      <c r="G6139" s="17">
        <v>0</v>
      </c>
      <c r="H6139" s="37">
        <f t="shared" si="1716"/>
        <v>66.02</v>
      </c>
      <c r="I6139" s="37">
        <f>IF(H6139&lt;'Roof Calculator'!$G$8, 1, 0)</f>
        <v>0</v>
      </c>
      <c r="J6139" s="37">
        <f>IF(H6139&gt;='Roof Calculator'!$G$8, 1, 0)</f>
        <v>1</v>
      </c>
      <c r="K6139" s="37">
        <f t="shared" si="1717"/>
        <v>0</v>
      </c>
      <c r="L6139" s="37">
        <f t="shared" si="1718"/>
        <v>66.02</v>
      </c>
      <c r="M6139" s="37">
        <v>0</v>
      </c>
      <c r="N6139" s="37">
        <f t="shared" si="1719"/>
        <v>0</v>
      </c>
      <c r="O6139" s="37">
        <v>0</v>
      </c>
      <c r="P6139" s="37">
        <v>0</v>
      </c>
      <c r="Q6139" s="21">
        <f t="shared" si="1720"/>
        <v>39.790999999999997</v>
      </c>
      <c r="R6139" s="21">
        <f t="shared" si="1729"/>
        <v>255.87499999997672</v>
      </c>
      <c r="S6139" s="21">
        <f t="shared" si="1730"/>
        <v>2.9855563769545737</v>
      </c>
      <c r="T6139" s="21">
        <f t="shared" si="1721"/>
        <v>86.147999999999996</v>
      </c>
      <c r="U6139" s="37">
        <f>VLOOKUP(Time_Zone, 'LSTM LookUp'!$B$5:$D$8, 3, FALSE)</f>
        <v>-75</v>
      </c>
      <c r="V6139" s="21">
        <f t="shared" si="1731"/>
        <v>4.7075227882907038</v>
      </c>
      <c r="W6139" s="21">
        <f t="shared" si="1722"/>
        <v>312.32488069707267</v>
      </c>
      <c r="X6139" s="21">
        <f t="shared" si="1723"/>
        <v>0</v>
      </c>
      <c r="Y6139" s="21">
        <f t="shared" si="1724"/>
        <v>0</v>
      </c>
      <c r="Z6139" s="21">
        <f t="shared" si="1732"/>
        <v>0</v>
      </c>
      <c r="AA6139" s="21">
        <f t="shared" si="1725"/>
        <v>0</v>
      </c>
      <c r="AB6139" s="21">
        <f t="shared" si="1726"/>
        <v>0</v>
      </c>
      <c r="AC6139" s="21">
        <f t="shared" si="1727"/>
        <v>66.02</v>
      </c>
      <c r="AD6139" s="21">
        <f t="shared" si="1733"/>
        <v>0</v>
      </c>
      <c r="AE6139" s="21" t="str">
        <f t="shared" si="1728"/>
        <v>9/12/22:00</v>
      </c>
    </row>
    <row r="6140" spans="2:31">
      <c r="B6140" s="37">
        <v>9</v>
      </c>
      <c r="C6140" s="38">
        <v>12</v>
      </c>
      <c r="D6140" s="39">
        <v>23</v>
      </c>
      <c r="E6140" s="17">
        <v>17.8</v>
      </c>
      <c r="F6140" s="17">
        <v>0</v>
      </c>
      <c r="G6140" s="17">
        <v>0</v>
      </c>
      <c r="H6140" s="37">
        <f t="shared" si="1716"/>
        <v>64.040000000000006</v>
      </c>
      <c r="I6140" s="37">
        <f>IF(H6140&lt;'Roof Calculator'!$G$8, 1, 0)</f>
        <v>0</v>
      </c>
      <c r="J6140" s="37">
        <f>IF(H6140&gt;='Roof Calculator'!$G$8, 1, 0)</f>
        <v>1</v>
      </c>
      <c r="K6140" s="37">
        <f t="shared" si="1717"/>
        <v>0</v>
      </c>
      <c r="L6140" s="37">
        <f t="shared" si="1718"/>
        <v>64.040000000000006</v>
      </c>
      <c r="M6140" s="37">
        <v>0</v>
      </c>
      <c r="N6140" s="37">
        <f t="shared" si="1719"/>
        <v>0</v>
      </c>
      <c r="O6140" s="37">
        <v>0</v>
      </c>
      <c r="P6140" s="37">
        <v>0</v>
      </c>
      <c r="Q6140" s="21">
        <f t="shared" si="1720"/>
        <v>39.790999999999997</v>
      </c>
      <c r="R6140" s="21">
        <f t="shared" si="1729"/>
        <v>255.91666666664338</v>
      </c>
      <c r="S6140" s="21">
        <f t="shared" si="1730"/>
        <v>2.9693203174900655</v>
      </c>
      <c r="T6140" s="21">
        <f t="shared" si="1721"/>
        <v>86.147999999999996</v>
      </c>
      <c r="U6140" s="37">
        <f>VLOOKUP(Time_Zone, 'LSTM LookUp'!$B$5:$D$8, 3, FALSE)</f>
        <v>-75</v>
      </c>
      <c r="V6140" s="21">
        <f t="shared" si="1731"/>
        <v>4.722970676204147</v>
      </c>
      <c r="W6140" s="21">
        <f t="shared" si="1722"/>
        <v>327.32874266905105</v>
      </c>
      <c r="X6140" s="21">
        <f t="shared" si="1723"/>
        <v>0</v>
      </c>
      <c r="Y6140" s="21">
        <f t="shared" si="1724"/>
        <v>0</v>
      </c>
      <c r="Z6140" s="21">
        <f t="shared" si="1732"/>
        <v>0</v>
      </c>
      <c r="AA6140" s="21">
        <f t="shared" si="1725"/>
        <v>0</v>
      </c>
      <c r="AB6140" s="21">
        <f t="shared" si="1726"/>
        <v>0</v>
      </c>
      <c r="AC6140" s="21">
        <f t="shared" si="1727"/>
        <v>64.040000000000006</v>
      </c>
      <c r="AD6140" s="21">
        <f t="shared" si="1733"/>
        <v>0</v>
      </c>
      <c r="AE6140" s="21" t="str">
        <f t="shared" si="1728"/>
        <v>9/12/23:00</v>
      </c>
    </row>
    <row r="6141" spans="2:31">
      <c r="B6141" s="37">
        <v>9</v>
      </c>
      <c r="C6141" s="38">
        <v>12</v>
      </c>
      <c r="D6141" s="39">
        <v>24</v>
      </c>
      <c r="E6141" s="17">
        <v>16.7</v>
      </c>
      <c r="F6141" s="17">
        <v>0</v>
      </c>
      <c r="G6141" s="17">
        <v>0</v>
      </c>
      <c r="H6141" s="37">
        <f t="shared" si="1716"/>
        <v>62.059999999999995</v>
      </c>
      <c r="I6141" s="37">
        <f>IF(H6141&lt;'Roof Calculator'!$G$8, 1, 0)</f>
        <v>0</v>
      </c>
      <c r="J6141" s="37">
        <f>IF(H6141&gt;='Roof Calculator'!$G$8, 1, 0)</f>
        <v>1</v>
      </c>
      <c r="K6141" s="37">
        <f t="shared" si="1717"/>
        <v>0</v>
      </c>
      <c r="L6141" s="37">
        <f t="shared" si="1718"/>
        <v>62.059999999999995</v>
      </c>
      <c r="M6141" s="37">
        <v>0</v>
      </c>
      <c r="N6141" s="37">
        <f t="shared" si="1719"/>
        <v>0</v>
      </c>
      <c r="O6141" s="37">
        <v>0</v>
      </c>
      <c r="P6141" s="37">
        <v>0</v>
      </c>
      <c r="Q6141" s="21">
        <f t="shared" si="1720"/>
        <v>39.790999999999997</v>
      </c>
      <c r="R6141" s="21">
        <f t="shared" si="1729"/>
        <v>255.95833333331004</v>
      </c>
      <c r="S6141" s="21">
        <f t="shared" si="1730"/>
        <v>2.9530829677296127</v>
      </c>
      <c r="T6141" s="21">
        <f t="shared" si="1721"/>
        <v>86.147999999999996</v>
      </c>
      <c r="U6141" s="37">
        <f>VLOOKUP(Time_Zone, 'LSTM LookUp'!$B$5:$D$8, 3, FALSE)</f>
        <v>-75</v>
      </c>
      <c r="V6141" s="21">
        <f t="shared" si="1731"/>
        <v>4.7384200664143101</v>
      </c>
      <c r="W6141" s="21">
        <f t="shared" si="1722"/>
        <v>342.33260501660357</v>
      </c>
      <c r="X6141" s="21">
        <f t="shared" si="1723"/>
        <v>0</v>
      </c>
      <c r="Y6141" s="21">
        <f t="shared" si="1724"/>
        <v>0</v>
      </c>
      <c r="Z6141" s="21">
        <f t="shared" si="1732"/>
        <v>0</v>
      </c>
      <c r="AA6141" s="21">
        <f t="shared" si="1725"/>
        <v>0</v>
      </c>
      <c r="AB6141" s="21">
        <f t="shared" si="1726"/>
        <v>0</v>
      </c>
      <c r="AC6141" s="21">
        <f t="shared" si="1727"/>
        <v>62.059999999999995</v>
      </c>
      <c r="AD6141" s="21">
        <f t="shared" si="1733"/>
        <v>0</v>
      </c>
      <c r="AE6141" s="21" t="str">
        <f t="shared" si="1728"/>
        <v>9/12/24:00</v>
      </c>
    </row>
    <row r="6142" spans="2:31">
      <c r="B6142" s="37">
        <v>9</v>
      </c>
      <c r="C6142" s="38">
        <v>13</v>
      </c>
      <c r="D6142" s="39">
        <v>1</v>
      </c>
      <c r="E6142" s="17">
        <v>17.2</v>
      </c>
      <c r="F6142" s="17">
        <v>0</v>
      </c>
      <c r="G6142" s="17">
        <v>0</v>
      </c>
      <c r="H6142" s="37">
        <f t="shared" si="1716"/>
        <v>62.959999999999994</v>
      </c>
      <c r="I6142" s="37">
        <f>IF(H6142&lt;'Roof Calculator'!$G$8, 1, 0)</f>
        <v>0</v>
      </c>
      <c r="J6142" s="37">
        <f>IF(H6142&gt;='Roof Calculator'!$G$8, 1, 0)</f>
        <v>1</v>
      </c>
      <c r="K6142" s="37">
        <f t="shared" si="1717"/>
        <v>0</v>
      </c>
      <c r="L6142" s="37">
        <f t="shared" si="1718"/>
        <v>62.959999999999994</v>
      </c>
      <c r="M6142" s="37">
        <v>0</v>
      </c>
      <c r="N6142" s="37">
        <f t="shared" si="1719"/>
        <v>0</v>
      </c>
      <c r="O6142" s="37">
        <v>0</v>
      </c>
      <c r="P6142" s="37">
        <v>0</v>
      </c>
      <c r="Q6142" s="21">
        <f t="shared" si="1720"/>
        <v>39.790999999999997</v>
      </c>
      <c r="R6142" s="21">
        <f t="shared" si="1729"/>
        <v>255.99999999997669</v>
      </c>
      <c r="S6142" s="21">
        <f t="shared" si="1730"/>
        <v>2.9368443347792192</v>
      </c>
      <c r="T6142" s="21">
        <f t="shared" si="1721"/>
        <v>86.147999999999996</v>
      </c>
      <c r="U6142" s="37">
        <f>VLOOKUP(Time_Zone, 'LSTM LookUp'!$B$5:$D$8, 3, FALSE)</f>
        <v>-75</v>
      </c>
      <c r="V6142" s="21">
        <f t="shared" si="1731"/>
        <v>4.7538709298573663</v>
      </c>
      <c r="W6142" s="21">
        <f t="shared" si="1722"/>
        <v>-2.6635322675356665</v>
      </c>
      <c r="X6142" s="21">
        <f t="shared" si="1723"/>
        <v>0</v>
      </c>
      <c r="Y6142" s="21">
        <f t="shared" si="1724"/>
        <v>0</v>
      </c>
      <c r="Z6142" s="21">
        <f t="shared" si="1732"/>
        <v>0</v>
      </c>
      <c r="AA6142" s="21">
        <f t="shared" si="1725"/>
        <v>0</v>
      </c>
      <c r="AB6142" s="21">
        <f t="shared" si="1726"/>
        <v>0</v>
      </c>
      <c r="AC6142" s="21">
        <f t="shared" si="1727"/>
        <v>62.959999999999994</v>
      </c>
      <c r="AD6142" s="21">
        <f t="shared" si="1733"/>
        <v>0</v>
      </c>
      <c r="AE6142" s="21" t="str">
        <f t="shared" si="1728"/>
        <v>9/13/1:00</v>
      </c>
    </row>
    <row r="6143" spans="2:31">
      <c r="B6143" s="37">
        <v>9</v>
      </c>
      <c r="C6143" s="38">
        <v>13</v>
      </c>
      <c r="D6143" s="39">
        <v>2</v>
      </c>
      <c r="E6143" s="17">
        <v>16.100000000000001</v>
      </c>
      <c r="F6143" s="17">
        <v>0</v>
      </c>
      <c r="G6143" s="17">
        <v>0</v>
      </c>
      <c r="H6143" s="37">
        <f t="shared" si="1716"/>
        <v>60.980000000000004</v>
      </c>
      <c r="I6143" s="37">
        <f>IF(H6143&lt;'Roof Calculator'!$G$8, 1, 0)</f>
        <v>0</v>
      </c>
      <c r="J6143" s="37">
        <f>IF(H6143&gt;='Roof Calculator'!$G$8, 1, 0)</f>
        <v>1</v>
      </c>
      <c r="K6143" s="37">
        <f t="shared" si="1717"/>
        <v>0</v>
      </c>
      <c r="L6143" s="37">
        <f t="shared" si="1718"/>
        <v>60.980000000000004</v>
      </c>
      <c r="M6143" s="37">
        <v>0</v>
      </c>
      <c r="N6143" s="37">
        <f t="shared" si="1719"/>
        <v>0</v>
      </c>
      <c r="O6143" s="37">
        <v>0</v>
      </c>
      <c r="P6143" s="37">
        <v>0</v>
      </c>
      <c r="Q6143" s="21">
        <f t="shared" si="1720"/>
        <v>39.790999999999997</v>
      </c>
      <c r="R6143" s="21">
        <f t="shared" si="1729"/>
        <v>256.04166666664338</v>
      </c>
      <c r="S6143" s="21">
        <f t="shared" si="1730"/>
        <v>2.920604425744588</v>
      </c>
      <c r="T6143" s="21">
        <f t="shared" si="1721"/>
        <v>86.147999999999996</v>
      </c>
      <c r="U6143" s="37">
        <f>VLOOKUP(Time_Zone, 'LSTM LookUp'!$B$5:$D$8, 3, FALSE)</f>
        <v>-75</v>
      </c>
      <c r="V6143" s="21">
        <f t="shared" si="1731"/>
        <v>4.7693232374607231</v>
      </c>
      <c r="W6143" s="21">
        <f t="shared" si="1722"/>
        <v>12.340330809365181</v>
      </c>
      <c r="X6143" s="21">
        <f t="shared" si="1723"/>
        <v>0</v>
      </c>
      <c r="Y6143" s="21">
        <f t="shared" si="1724"/>
        <v>0</v>
      </c>
      <c r="Z6143" s="21">
        <f t="shared" si="1732"/>
        <v>0</v>
      </c>
      <c r="AA6143" s="21">
        <f t="shared" si="1725"/>
        <v>0</v>
      </c>
      <c r="AB6143" s="21">
        <f t="shared" si="1726"/>
        <v>0</v>
      </c>
      <c r="AC6143" s="21">
        <f t="shared" si="1727"/>
        <v>60.980000000000004</v>
      </c>
      <c r="AD6143" s="21">
        <f t="shared" si="1733"/>
        <v>0</v>
      </c>
      <c r="AE6143" s="21" t="str">
        <f t="shared" si="1728"/>
        <v>9/13/2:00</v>
      </c>
    </row>
    <row r="6144" spans="2:31">
      <c r="B6144" s="37">
        <v>9</v>
      </c>
      <c r="C6144" s="38">
        <v>13</v>
      </c>
      <c r="D6144" s="39">
        <v>3</v>
      </c>
      <c r="E6144" s="17">
        <v>15.6</v>
      </c>
      <c r="F6144" s="17">
        <v>0</v>
      </c>
      <c r="G6144" s="17">
        <v>0</v>
      </c>
      <c r="H6144" s="37">
        <f t="shared" si="1716"/>
        <v>60.08</v>
      </c>
      <c r="I6144" s="37">
        <f>IF(H6144&lt;'Roof Calculator'!$G$8, 1, 0)</f>
        <v>0</v>
      </c>
      <c r="J6144" s="37">
        <f>IF(H6144&gt;='Roof Calculator'!$G$8, 1, 0)</f>
        <v>1</v>
      </c>
      <c r="K6144" s="37">
        <f t="shared" si="1717"/>
        <v>0</v>
      </c>
      <c r="L6144" s="37">
        <f t="shared" si="1718"/>
        <v>60.08</v>
      </c>
      <c r="M6144" s="37">
        <v>0</v>
      </c>
      <c r="N6144" s="37">
        <f t="shared" si="1719"/>
        <v>0</v>
      </c>
      <c r="O6144" s="37">
        <v>0</v>
      </c>
      <c r="P6144" s="37">
        <v>0</v>
      </c>
      <c r="Q6144" s="21">
        <f t="shared" si="1720"/>
        <v>39.790999999999997</v>
      </c>
      <c r="R6144" s="21">
        <f t="shared" si="1729"/>
        <v>256.08333333331007</v>
      </c>
      <c r="S6144" s="21">
        <f t="shared" si="1730"/>
        <v>2.9043632477311752</v>
      </c>
      <c r="T6144" s="21">
        <f t="shared" si="1721"/>
        <v>86.147999999999996</v>
      </c>
      <c r="U6144" s="37">
        <f>VLOOKUP(Time_Zone, 'LSTM LookUp'!$B$5:$D$8, 3, FALSE)</f>
        <v>-75</v>
      </c>
      <c r="V6144" s="21">
        <f t="shared" si="1731"/>
        <v>4.7847769601430201</v>
      </c>
      <c r="W6144" s="21">
        <f t="shared" si="1722"/>
        <v>27.344194240035762</v>
      </c>
      <c r="X6144" s="21">
        <f t="shared" si="1723"/>
        <v>0</v>
      </c>
      <c r="Y6144" s="21">
        <f t="shared" si="1724"/>
        <v>0</v>
      </c>
      <c r="Z6144" s="21">
        <f t="shared" si="1732"/>
        <v>0</v>
      </c>
      <c r="AA6144" s="21">
        <f t="shared" si="1725"/>
        <v>0</v>
      </c>
      <c r="AB6144" s="21">
        <f t="shared" si="1726"/>
        <v>0</v>
      </c>
      <c r="AC6144" s="21">
        <f t="shared" si="1727"/>
        <v>60.08</v>
      </c>
      <c r="AD6144" s="21">
        <f t="shared" si="1733"/>
        <v>0</v>
      </c>
      <c r="AE6144" s="21" t="str">
        <f t="shared" si="1728"/>
        <v>9/13/3:00</v>
      </c>
    </row>
    <row r="6145" spans="2:31">
      <c r="B6145" s="37">
        <v>9</v>
      </c>
      <c r="C6145" s="38">
        <v>13</v>
      </c>
      <c r="D6145" s="39">
        <v>4</v>
      </c>
      <c r="E6145" s="17">
        <v>15</v>
      </c>
      <c r="F6145" s="17">
        <v>0</v>
      </c>
      <c r="G6145" s="17">
        <v>0</v>
      </c>
      <c r="H6145" s="37">
        <f t="shared" si="1716"/>
        <v>59</v>
      </c>
      <c r="I6145" s="37">
        <f>IF(H6145&lt;'Roof Calculator'!$G$8, 1, 0)</f>
        <v>0</v>
      </c>
      <c r="J6145" s="37">
        <f>IF(H6145&gt;='Roof Calculator'!$G$8, 1, 0)</f>
        <v>1</v>
      </c>
      <c r="K6145" s="37">
        <f t="shared" si="1717"/>
        <v>0</v>
      </c>
      <c r="L6145" s="37">
        <f t="shared" si="1718"/>
        <v>59</v>
      </c>
      <c r="M6145" s="37">
        <v>0</v>
      </c>
      <c r="N6145" s="37">
        <f t="shared" si="1719"/>
        <v>0</v>
      </c>
      <c r="O6145" s="37">
        <v>0</v>
      </c>
      <c r="P6145" s="37">
        <v>0</v>
      </c>
      <c r="Q6145" s="21">
        <f t="shared" si="1720"/>
        <v>39.790999999999997</v>
      </c>
      <c r="R6145" s="21">
        <f t="shared" si="1729"/>
        <v>256.12499999997675</v>
      </c>
      <c r="S6145" s="21">
        <f t="shared" si="1730"/>
        <v>2.8881208078441825</v>
      </c>
      <c r="T6145" s="21">
        <f t="shared" si="1721"/>
        <v>86.147999999999996</v>
      </c>
      <c r="U6145" s="37">
        <f>VLOOKUP(Time_Zone, 'LSTM LookUp'!$B$5:$D$8, 3, FALSE)</f>
        <v>-75</v>
      </c>
      <c r="V6145" s="21">
        <f t="shared" si="1731"/>
        <v>4.8002320688141982</v>
      </c>
      <c r="W6145" s="21">
        <f t="shared" si="1722"/>
        <v>42.348058017203549</v>
      </c>
      <c r="X6145" s="21">
        <f t="shared" si="1723"/>
        <v>0</v>
      </c>
      <c r="Y6145" s="21">
        <f t="shared" si="1724"/>
        <v>0</v>
      </c>
      <c r="Z6145" s="21">
        <f t="shared" si="1732"/>
        <v>0</v>
      </c>
      <c r="AA6145" s="21">
        <f t="shared" si="1725"/>
        <v>0</v>
      </c>
      <c r="AB6145" s="21">
        <f t="shared" si="1726"/>
        <v>0</v>
      </c>
      <c r="AC6145" s="21">
        <f t="shared" si="1727"/>
        <v>59</v>
      </c>
      <c r="AD6145" s="21">
        <f t="shared" si="1733"/>
        <v>0</v>
      </c>
      <c r="AE6145" s="21" t="str">
        <f t="shared" si="1728"/>
        <v>9/13/4:00</v>
      </c>
    </row>
    <row r="6146" spans="2:31">
      <c r="B6146" s="37">
        <v>9</v>
      </c>
      <c r="C6146" s="38">
        <v>13</v>
      </c>
      <c r="D6146" s="39">
        <v>5</v>
      </c>
      <c r="E6146" s="17">
        <v>15</v>
      </c>
      <c r="F6146" s="17">
        <v>0</v>
      </c>
      <c r="G6146" s="17">
        <v>0</v>
      </c>
      <c r="H6146" s="37">
        <f t="shared" si="1716"/>
        <v>59</v>
      </c>
      <c r="I6146" s="37">
        <f>IF(H6146&lt;'Roof Calculator'!$G$8, 1, 0)</f>
        <v>0</v>
      </c>
      <c r="J6146" s="37">
        <f>IF(H6146&gt;='Roof Calculator'!$G$8, 1, 0)</f>
        <v>1</v>
      </c>
      <c r="K6146" s="37">
        <f t="shared" si="1717"/>
        <v>0</v>
      </c>
      <c r="L6146" s="37">
        <f t="shared" si="1718"/>
        <v>59</v>
      </c>
      <c r="M6146" s="37">
        <v>0</v>
      </c>
      <c r="N6146" s="37">
        <f t="shared" si="1719"/>
        <v>0</v>
      </c>
      <c r="O6146" s="37">
        <v>0</v>
      </c>
      <c r="P6146" s="37">
        <v>0</v>
      </c>
      <c r="Q6146" s="21">
        <f t="shared" si="1720"/>
        <v>39.790999999999997</v>
      </c>
      <c r="R6146" s="21">
        <f t="shared" si="1729"/>
        <v>256.16666666664344</v>
      </c>
      <c r="S6146" s="21">
        <f t="shared" si="1730"/>
        <v>2.8718771131885612</v>
      </c>
      <c r="T6146" s="21">
        <f t="shared" si="1721"/>
        <v>86.147999999999996</v>
      </c>
      <c r="U6146" s="37">
        <f>VLOOKUP(Time_Zone, 'LSTM LookUp'!$B$5:$D$8, 3, FALSE)</f>
        <v>-75</v>
      </c>
      <c r="V6146" s="21">
        <f t="shared" si="1731"/>
        <v>4.8156885343755587</v>
      </c>
      <c r="W6146" s="21">
        <f t="shared" si="1722"/>
        <v>57.351922133593874</v>
      </c>
      <c r="X6146" s="21">
        <f t="shared" si="1723"/>
        <v>0</v>
      </c>
      <c r="Y6146" s="21">
        <f t="shared" si="1724"/>
        <v>0</v>
      </c>
      <c r="Z6146" s="21">
        <f t="shared" si="1732"/>
        <v>0</v>
      </c>
      <c r="AA6146" s="21">
        <f t="shared" si="1725"/>
        <v>0</v>
      </c>
      <c r="AB6146" s="21">
        <f t="shared" si="1726"/>
        <v>0</v>
      </c>
      <c r="AC6146" s="21">
        <f t="shared" si="1727"/>
        <v>59</v>
      </c>
      <c r="AD6146" s="21">
        <f t="shared" si="1733"/>
        <v>0</v>
      </c>
      <c r="AE6146" s="21" t="str">
        <f t="shared" si="1728"/>
        <v>9/13/5:00</v>
      </c>
    </row>
    <row r="6147" spans="2:31">
      <c r="B6147" s="37">
        <v>9</v>
      </c>
      <c r="C6147" s="38">
        <v>13</v>
      </c>
      <c r="D6147" s="39">
        <v>6</v>
      </c>
      <c r="E6147" s="17">
        <v>15</v>
      </c>
      <c r="F6147" s="17">
        <v>0</v>
      </c>
      <c r="G6147" s="17">
        <v>0</v>
      </c>
      <c r="H6147" s="37">
        <f t="shared" si="1716"/>
        <v>59</v>
      </c>
      <c r="I6147" s="37">
        <f>IF(H6147&lt;'Roof Calculator'!$G$8, 1, 0)</f>
        <v>0</v>
      </c>
      <c r="J6147" s="37">
        <f>IF(H6147&gt;='Roof Calculator'!$G$8, 1, 0)</f>
        <v>1</v>
      </c>
      <c r="K6147" s="37">
        <f t="shared" si="1717"/>
        <v>0</v>
      </c>
      <c r="L6147" s="37">
        <f t="shared" si="1718"/>
        <v>59</v>
      </c>
      <c r="M6147" s="37">
        <v>0</v>
      </c>
      <c r="N6147" s="37">
        <f t="shared" si="1719"/>
        <v>0</v>
      </c>
      <c r="O6147" s="37">
        <v>0</v>
      </c>
      <c r="P6147" s="37">
        <v>0</v>
      </c>
      <c r="Q6147" s="21">
        <f t="shared" si="1720"/>
        <v>39.790999999999997</v>
      </c>
      <c r="R6147" s="21">
        <f t="shared" si="1729"/>
        <v>256.20833333331012</v>
      </c>
      <c r="S6147" s="21">
        <f t="shared" si="1730"/>
        <v>2.8556321708689407</v>
      </c>
      <c r="T6147" s="21">
        <f t="shared" si="1721"/>
        <v>86.147999999999996</v>
      </c>
      <c r="U6147" s="37">
        <f>VLOOKUP(Time_Zone, 'LSTM LookUp'!$B$5:$D$8, 3, FALSE)</f>
        <v>-75</v>
      </c>
      <c r="V6147" s="21">
        <f t="shared" si="1731"/>
        <v>4.8311463277198889</v>
      </c>
      <c r="W6147" s="21">
        <f t="shared" si="1722"/>
        <v>72.355786581929948</v>
      </c>
      <c r="X6147" s="21">
        <f t="shared" si="1723"/>
        <v>0</v>
      </c>
      <c r="Y6147" s="21">
        <f t="shared" si="1724"/>
        <v>0</v>
      </c>
      <c r="Z6147" s="21">
        <f t="shared" si="1732"/>
        <v>0</v>
      </c>
      <c r="AA6147" s="21">
        <f t="shared" si="1725"/>
        <v>0</v>
      </c>
      <c r="AB6147" s="21">
        <f t="shared" si="1726"/>
        <v>0</v>
      </c>
      <c r="AC6147" s="21">
        <f t="shared" si="1727"/>
        <v>59</v>
      </c>
      <c r="AD6147" s="21">
        <f t="shared" si="1733"/>
        <v>0</v>
      </c>
      <c r="AE6147" s="21" t="str">
        <f t="shared" si="1728"/>
        <v>9/13/6:00</v>
      </c>
    </row>
    <row r="6148" spans="2:31">
      <c r="B6148" s="37">
        <v>9</v>
      </c>
      <c r="C6148" s="38">
        <v>13</v>
      </c>
      <c r="D6148" s="39">
        <v>7</v>
      </c>
      <c r="E6148" s="17">
        <v>14.4</v>
      </c>
      <c r="F6148" s="17">
        <v>1</v>
      </c>
      <c r="G6148" s="17">
        <v>49</v>
      </c>
      <c r="H6148" s="37">
        <f t="shared" si="1716"/>
        <v>57.92</v>
      </c>
      <c r="I6148" s="37">
        <f>IF(H6148&lt;'Roof Calculator'!$G$8, 1, 0)</f>
        <v>0</v>
      </c>
      <c r="J6148" s="37">
        <f>IF(H6148&gt;='Roof Calculator'!$G$8, 1, 0)</f>
        <v>1</v>
      </c>
      <c r="K6148" s="37">
        <f t="shared" si="1717"/>
        <v>0</v>
      </c>
      <c r="L6148" s="37">
        <f t="shared" si="1718"/>
        <v>57.92</v>
      </c>
      <c r="M6148" s="37">
        <v>0</v>
      </c>
      <c r="N6148" s="37">
        <f t="shared" si="1719"/>
        <v>1</v>
      </c>
      <c r="O6148" s="37">
        <v>0</v>
      </c>
      <c r="P6148" s="37">
        <v>0</v>
      </c>
      <c r="Q6148" s="21">
        <f t="shared" si="1720"/>
        <v>39.790999999999997</v>
      </c>
      <c r="R6148" s="21">
        <f t="shared" si="1729"/>
        <v>256.24999999997681</v>
      </c>
      <c r="S6148" s="21">
        <f t="shared" si="1730"/>
        <v>2.8393859879897496</v>
      </c>
      <c r="T6148" s="21">
        <f t="shared" si="1721"/>
        <v>86.147999999999996</v>
      </c>
      <c r="U6148" s="37">
        <f>VLOOKUP(Time_Zone, 'LSTM LookUp'!$B$5:$D$8, 3, FALSE)</f>
        <v>-75</v>
      </c>
      <c r="V6148" s="21">
        <f t="shared" si="1731"/>
        <v>4.846605419731401</v>
      </c>
      <c r="W6148" s="21">
        <f t="shared" si="1722"/>
        <v>87.359651354932865</v>
      </c>
      <c r="X6148" s="21">
        <f t="shared" si="1723"/>
        <v>3.2857442820322209</v>
      </c>
      <c r="Y6148" s="21">
        <f t="shared" si="1724"/>
        <v>4.2857442820322209</v>
      </c>
      <c r="Z6148" s="21">
        <f t="shared" si="1732"/>
        <v>1.3585060841967611</v>
      </c>
      <c r="AA6148" s="21">
        <f t="shared" si="1725"/>
        <v>0</v>
      </c>
      <c r="AB6148" s="21">
        <f t="shared" si="1726"/>
        <v>1.3585060841967611</v>
      </c>
      <c r="AC6148" s="21">
        <f t="shared" si="1727"/>
        <v>57.92</v>
      </c>
      <c r="AD6148" s="21">
        <f t="shared" si="1733"/>
        <v>1.3585060841967611</v>
      </c>
      <c r="AE6148" s="21" t="str">
        <f t="shared" si="1728"/>
        <v>9/13/7:00</v>
      </c>
    </row>
    <row r="6149" spans="2:31">
      <c r="B6149" s="37">
        <v>9</v>
      </c>
      <c r="C6149" s="38">
        <v>13</v>
      </c>
      <c r="D6149" s="39">
        <v>8</v>
      </c>
      <c r="E6149" s="17">
        <v>17.2</v>
      </c>
      <c r="F6149" s="17">
        <v>88</v>
      </c>
      <c r="G6149" s="17">
        <v>245</v>
      </c>
      <c r="H6149" s="37">
        <f t="shared" si="1716"/>
        <v>62.959999999999994</v>
      </c>
      <c r="I6149" s="37">
        <f>IF(H6149&lt;'Roof Calculator'!$G$8, 1, 0)</f>
        <v>0</v>
      </c>
      <c r="J6149" s="37">
        <f>IF(H6149&gt;='Roof Calculator'!$G$8, 1, 0)</f>
        <v>1</v>
      </c>
      <c r="K6149" s="37">
        <f t="shared" si="1717"/>
        <v>0</v>
      </c>
      <c r="L6149" s="37">
        <f t="shared" si="1718"/>
        <v>62.959999999999994</v>
      </c>
      <c r="M6149" s="37">
        <v>0</v>
      </c>
      <c r="N6149" s="37">
        <f t="shared" si="1719"/>
        <v>88</v>
      </c>
      <c r="O6149" s="37">
        <v>0</v>
      </c>
      <c r="P6149" s="37">
        <v>0</v>
      </c>
      <c r="Q6149" s="21">
        <f t="shared" si="1720"/>
        <v>39.790999999999997</v>
      </c>
      <c r="R6149" s="21">
        <f t="shared" si="1729"/>
        <v>256.29166666664349</v>
      </c>
      <c r="S6149" s="21">
        <f t="shared" si="1730"/>
        <v>2.82313857165515</v>
      </c>
      <c r="T6149" s="21">
        <f t="shared" si="1721"/>
        <v>86.147999999999996</v>
      </c>
      <c r="U6149" s="37">
        <f>VLOOKUP(Time_Zone, 'LSTM LookUp'!$B$5:$D$8, 3, FALSE)</f>
        <v>-75</v>
      </c>
      <c r="V6149" s="21">
        <f t="shared" si="1731"/>
        <v>4.8620657812858701</v>
      </c>
      <c r="W6149" s="21">
        <f t="shared" si="1722"/>
        <v>102.36351644532147</v>
      </c>
      <c r="X6149" s="21">
        <f t="shared" si="1723"/>
        <v>-32.536042383632413</v>
      </c>
      <c r="Y6149" s="21">
        <f t="shared" si="1724"/>
        <v>55.463957616367587</v>
      </c>
      <c r="Z6149" s="21">
        <f t="shared" si="1732"/>
        <v>17.581105851639375</v>
      </c>
      <c r="AA6149" s="21">
        <f t="shared" si="1725"/>
        <v>0</v>
      </c>
      <c r="AB6149" s="21">
        <f t="shared" si="1726"/>
        <v>17.581105851639375</v>
      </c>
      <c r="AC6149" s="21">
        <f t="shared" si="1727"/>
        <v>62.959999999999994</v>
      </c>
      <c r="AD6149" s="21">
        <f t="shared" si="1733"/>
        <v>17.581105851639375</v>
      </c>
      <c r="AE6149" s="21" t="str">
        <f t="shared" si="1728"/>
        <v>9/13/8:00</v>
      </c>
    </row>
    <row r="6150" spans="2:31">
      <c r="B6150" s="37">
        <v>9</v>
      </c>
      <c r="C6150" s="38">
        <v>13</v>
      </c>
      <c r="D6150" s="39">
        <v>9</v>
      </c>
      <c r="E6150" s="17">
        <v>20</v>
      </c>
      <c r="F6150" s="17">
        <v>143</v>
      </c>
      <c r="G6150" s="17">
        <v>396</v>
      </c>
      <c r="H6150" s="37">
        <f t="shared" si="1716"/>
        <v>68</v>
      </c>
      <c r="I6150" s="37">
        <f>IF(H6150&lt;'Roof Calculator'!$G$8, 1, 0)</f>
        <v>0</v>
      </c>
      <c r="J6150" s="37">
        <f>IF(H6150&gt;='Roof Calculator'!$G$8, 1, 0)</f>
        <v>1</v>
      </c>
      <c r="K6150" s="37">
        <f t="shared" si="1717"/>
        <v>0</v>
      </c>
      <c r="L6150" s="37">
        <f t="shared" si="1718"/>
        <v>68</v>
      </c>
      <c r="M6150" s="37">
        <v>0</v>
      </c>
      <c r="N6150" s="37">
        <f t="shared" si="1719"/>
        <v>143</v>
      </c>
      <c r="O6150" s="37">
        <v>0</v>
      </c>
      <c r="P6150" s="37">
        <v>0</v>
      </c>
      <c r="Q6150" s="21">
        <f t="shared" si="1720"/>
        <v>39.790999999999997</v>
      </c>
      <c r="R6150" s="21">
        <f t="shared" si="1729"/>
        <v>256.33333333331018</v>
      </c>
      <c r="S6150" s="21">
        <f t="shared" si="1730"/>
        <v>2.8068899289690146</v>
      </c>
      <c r="T6150" s="21">
        <f t="shared" si="1721"/>
        <v>86.147999999999996</v>
      </c>
      <c r="U6150" s="37">
        <f>VLOOKUP(Time_Zone, 'LSTM LookUp'!$B$5:$D$8, 3, FALSE)</f>
        <v>-75</v>
      </c>
      <c r="V6150" s="21">
        <f t="shared" si="1731"/>
        <v>4.8775273832506896</v>
      </c>
      <c r="W6150" s="21">
        <f t="shared" si="1722"/>
        <v>117.36738184581267</v>
      </c>
      <c r="X6150" s="21">
        <f t="shared" si="1723"/>
        <v>-127.29728901150578</v>
      </c>
      <c r="Y6150" s="21">
        <f t="shared" si="1724"/>
        <v>15.702710988494218</v>
      </c>
      <c r="Z6150" s="21">
        <f t="shared" si="1732"/>
        <v>4.9774851256728239</v>
      </c>
      <c r="AA6150" s="21">
        <f t="shared" si="1725"/>
        <v>0</v>
      </c>
      <c r="AB6150" s="21">
        <f t="shared" si="1726"/>
        <v>4.9774851256728239</v>
      </c>
      <c r="AC6150" s="21">
        <f t="shared" si="1727"/>
        <v>68</v>
      </c>
      <c r="AD6150" s="21">
        <f t="shared" si="1733"/>
        <v>4.9774851256728239</v>
      </c>
      <c r="AE6150" s="21" t="str">
        <f t="shared" si="1728"/>
        <v>9/13/9:00</v>
      </c>
    </row>
    <row r="6151" spans="2:31">
      <c r="B6151" s="37">
        <v>9</v>
      </c>
      <c r="C6151" s="38">
        <v>13</v>
      </c>
      <c r="D6151" s="39">
        <v>10</v>
      </c>
      <c r="E6151" s="17">
        <v>22.8</v>
      </c>
      <c r="F6151" s="17">
        <v>176</v>
      </c>
      <c r="G6151" s="17">
        <v>557</v>
      </c>
      <c r="H6151" s="37">
        <f t="shared" si="1716"/>
        <v>73.040000000000006</v>
      </c>
      <c r="I6151" s="37">
        <f>IF(H6151&lt;'Roof Calculator'!$G$8, 1, 0)</f>
        <v>0</v>
      </c>
      <c r="J6151" s="37">
        <f>IF(H6151&gt;='Roof Calculator'!$G$8, 1, 0)</f>
        <v>1</v>
      </c>
      <c r="K6151" s="37">
        <f t="shared" si="1717"/>
        <v>0</v>
      </c>
      <c r="L6151" s="37">
        <f t="shared" si="1718"/>
        <v>73.040000000000006</v>
      </c>
      <c r="M6151" s="37">
        <v>0</v>
      </c>
      <c r="N6151" s="37">
        <f t="shared" si="1719"/>
        <v>176</v>
      </c>
      <c r="O6151" s="37">
        <v>0</v>
      </c>
      <c r="P6151" s="37">
        <v>0</v>
      </c>
      <c r="Q6151" s="21">
        <f t="shared" si="1720"/>
        <v>39.790999999999997</v>
      </c>
      <c r="R6151" s="21">
        <f t="shared" si="1729"/>
        <v>256.37499999997686</v>
      </c>
      <c r="S6151" s="21">
        <f t="shared" si="1730"/>
        <v>2.7906400670349938</v>
      </c>
      <c r="T6151" s="21">
        <f t="shared" si="1721"/>
        <v>86.147999999999996</v>
      </c>
      <c r="U6151" s="37">
        <f>VLOOKUP(Time_Zone, 'LSTM LookUp'!$B$5:$D$8, 3, FALSE)</f>
        <v>-75</v>
      </c>
      <c r="V6151" s="21">
        <f t="shared" si="1731"/>
        <v>4.8929901964849023</v>
      </c>
      <c r="W6151" s="21">
        <f t="shared" si="1722"/>
        <v>132.37124754912122</v>
      </c>
      <c r="X6151" s="21">
        <f t="shared" si="1723"/>
        <v>-270.73843085278526</v>
      </c>
      <c r="Y6151" s="21">
        <f t="shared" si="1724"/>
        <v>-94.738430852785257</v>
      </c>
      <c r="Z6151" s="21">
        <f t="shared" si="1732"/>
        <v>-30.030427914316544</v>
      </c>
      <c r="AA6151" s="21">
        <f t="shared" si="1725"/>
        <v>0</v>
      </c>
      <c r="AB6151" s="21">
        <f t="shared" si="1726"/>
        <v>-30.030427914316544</v>
      </c>
      <c r="AC6151" s="21">
        <f t="shared" si="1727"/>
        <v>73.040000000000006</v>
      </c>
      <c r="AD6151" s="21">
        <f t="shared" si="1733"/>
        <v>-30.030427914316544</v>
      </c>
      <c r="AE6151" s="21" t="str">
        <f t="shared" si="1728"/>
        <v>9/13/10:00</v>
      </c>
    </row>
    <row r="6152" spans="2:31">
      <c r="B6152" s="37">
        <v>9</v>
      </c>
      <c r="C6152" s="38">
        <v>13</v>
      </c>
      <c r="D6152" s="39">
        <v>11</v>
      </c>
      <c r="E6152" s="17">
        <v>25.6</v>
      </c>
      <c r="F6152" s="17">
        <v>156</v>
      </c>
      <c r="G6152" s="17">
        <v>721</v>
      </c>
      <c r="H6152" s="37">
        <f t="shared" si="1716"/>
        <v>78.08</v>
      </c>
      <c r="I6152" s="37">
        <f>IF(H6152&lt;'Roof Calculator'!$G$8, 1, 0)</f>
        <v>0</v>
      </c>
      <c r="J6152" s="37">
        <f>IF(H6152&gt;='Roof Calculator'!$G$8, 1, 0)</f>
        <v>1</v>
      </c>
      <c r="K6152" s="37">
        <f t="shared" si="1717"/>
        <v>0</v>
      </c>
      <c r="L6152" s="37">
        <f t="shared" si="1718"/>
        <v>78.08</v>
      </c>
      <c r="M6152" s="37">
        <v>0</v>
      </c>
      <c r="N6152" s="37">
        <f t="shared" si="1719"/>
        <v>156</v>
      </c>
      <c r="O6152" s="37">
        <v>0</v>
      </c>
      <c r="P6152" s="37">
        <v>0</v>
      </c>
      <c r="Q6152" s="21">
        <f t="shared" si="1720"/>
        <v>39.790999999999997</v>
      </c>
      <c r="R6152" s="21">
        <f t="shared" si="1729"/>
        <v>256.41666666664355</v>
      </c>
      <c r="S6152" s="21">
        <f t="shared" si="1730"/>
        <v>2.77438899295649</v>
      </c>
      <c r="T6152" s="21">
        <f t="shared" si="1721"/>
        <v>86.147999999999996</v>
      </c>
      <c r="U6152" s="37">
        <f>VLOOKUP(Time_Zone, 'LSTM LookUp'!$B$5:$D$8, 3, FALSE)</f>
        <v>-75</v>
      </c>
      <c r="V6152" s="21">
        <f t="shared" si="1731"/>
        <v>4.9084541918392484</v>
      </c>
      <c r="W6152" s="21">
        <f t="shared" si="1722"/>
        <v>147.37511354795981</v>
      </c>
      <c r="X6152" s="21">
        <f t="shared" si="1723"/>
        <v>-443.71133133832285</v>
      </c>
      <c r="Y6152" s="21">
        <f t="shared" si="1724"/>
        <v>-287.71133133832285</v>
      </c>
      <c r="Z6152" s="21">
        <f t="shared" si="1732"/>
        <v>-91.199466975692829</v>
      </c>
      <c r="AA6152" s="21">
        <f t="shared" si="1725"/>
        <v>0</v>
      </c>
      <c r="AB6152" s="21">
        <f t="shared" si="1726"/>
        <v>-91.199466975692829</v>
      </c>
      <c r="AC6152" s="21">
        <f t="shared" si="1727"/>
        <v>78.08</v>
      </c>
      <c r="AD6152" s="21">
        <f t="shared" si="1733"/>
        <v>-91.199466975692829</v>
      </c>
      <c r="AE6152" s="21" t="str">
        <f t="shared" si="1728"/>
        <v>9/13/11:00</v>
      </c>
    </row>
    <row r="6153" spans="2:31">
      <c r="B6153" s="37">
        <v>9</v>
      </c>
      <c r="C6153" s="38">
        <v>13</v>
      </c>
      <c r="D6153" s="39">
        <v>12</v>
      </c>
      <c r="E6153" s="17">
        <v>27.2</v>
      </c>
      <c r="F6153" s="17">
        <v>199</v>
      </c>
      <c r="G6153" s="17">
        <v>693</v>
      </c>
      <c r="H6153" s="37">
        <f t="shared" si="1716"/>
        <v>80.959999999999994</v>
      </c>
      <c r="I6153" s="37">
        <f>IF(H6153&lt;'Roof Calculator'!$G$8, 1, 0)</f>
        <v>0</v>
      </c>
      <c r="J6153" s="37">
        <f>IF(H6153&gt;='Roof Calculator'!$G$8, 1, 0)</f>
        <v>1</v>
      </c>
      <c r="K6153" s="37">
        <f t="shared" si="1717"/>
        <v>0</v>
      </c>
      <c r="L6153" s="37">
        <f t="shared" si="1718"/>
        <v>80.959999999999994</v>
      </c>
      <c r="M6153" s="37">
        <v>0</v>
      </c>
      <c r="N6153" s="37">
        <f t="shared" si="1719"/>
        <v>199</v>
      </c>
      <c r="O6153" s="37">
        <v>0</v>
      </c>
      <c r="P6153" s="37">
        <v>0</v>
      </c>
      <c r="Q6153" s="21">
        <f t="shared" si="1720"/>
        <v>39.790999999999997</v>
      </c>
      <c r="R6153" s="21">
        <f t="shared" si="1729"/>
        <v>256.45833333331024</v>
      </c>
      <c r="S6153" s="21">
        <f t="shared" si="1730"/>
        <v>2.7581367138365969</v>
      </c>
      <c r="T6153" s="21">
        <f t="shared" si="1721"/>
        <v>86.147999999999996</v>
      </c>
      <c r="U6153" s="37">
        <f>VLOOKUP(Time_Zone, 'LSTM LookUp'!$B$5:$D$8, 3, FALSE)</f>
        <v>-75</v>
      </c>
      <c r="V6153" s="21">
        <f t="shared" si="1731"/>
        <v>4.9239193401563135</v>
      </c>
      <c r="W6153" s="21">
        <f t="shared" si="1722"/>
        <v>162.37897983503905</v>
      </c>
      <c r="X6153" s="21">
        <f t="shared" si="1723"/>
        <v>-485.57582398866032</v>
      </c>
      <c r="Y6153" s="21">
        <f t="shared" si="1724"/>
        <v>-286.57582398866032</v>
      </c>
      <c r="Z6153" s="21">
        <f t="shared" si="1732"/>
        <v>-90.839530978196677</v>
      </c>
      <c r="AA6153" s="21">
        <f t="shared" si="1725"/>
        <v>0</v>
      </c>
      <c r="AB6153" s="21">
        <f t="shared" si="1726"/>
        <v>-90.839530978196677</v>
      </c>
      <c r="AC6153" s="21">
        <f t="shared" si="1727"/>
        <v>80.959999999999994</v>
      </c>
      <c r="AD6153" s="21">
        <f t="shared" si="1733"/>
        <v>-90.839530978196677</v>
      </c>
      <c r="AE6153" s="21" t="str">
        <f t="shared" si="1728"/>
        <v>9/13/12:00</v>
      </c>
    </row>
    <row r="6154" spans="2:31">
      <c r="B6154" s="37">
        <v>9</v>
      </c>
      <c r="C6154" s="38">
        <v>13</v>
      </c>
      <c r="D6154" s="39">
        <v>13</v>
      </c>
      <c r="E6154" s="17">
        <v>27.8</v>
      </c>
      <c r="F6154" s="17">
        <v>205</v>
      </c>
      <c r="G6154" s="17">
        <v>667</v>
      </c>
      <c r="H6154" s="37">
        <f t="shared" si="1716"/>
        <v>82.04</v>
      </c>
      <c r="I6154" s="37">
        <f>IF(H6154&lt;'Roof Calculator'!$G$8, 1, 0)</f>
        <v>0</v>
      </c>
      <c r="J6154" s="37">
        <f>IF(H6154&gt;='Roof Calculator'!$G$8, 1, 0)</f>
        <v>1</v>
      </c>
      <c r="K6154" s="37">
        <f t="shared" si="1717"/>
        <v>0</v>
      </c>
      <c r="L6154" s="37">
        <f t="shared" si="1718"/>
        <v>82.04</v>
      </c>
      <c r="M6154" s="37">
        <v>0</v>
      </c>
      <c r="N6154" s="37">
        <f t="shared" si="1719"/>
        <v>205</v>
      </c>
      <c r="O6154" s="37">
        <v>0</v>
      </c>
      <c r="P6154" s="37">
        <v>0</v>
      </c>
      <c r="Q6154" s="21">
        <f t="shared" si="1720"/>
        <v>39.790999999999997</v>
      </c>
      <c r="R6154" s="21">
        <f t="shared" si="1729"/>
        <v>256.49999999997692</v>
      </c>
      <c r="S6154" s="21">
        <f t="shared" si="1730"/>
        <v>2.7418832367782118</v>
      </c>
      <c r="T6154" s="21">
        <f t="shared" si="1721"/>
        <v>86.147999999999996</v>
      </c>
      <c r="U6154" s="37">
        <f>VLOOKUP(Time_Zone, 'LSTM LookUp'!$B$5:$D$8, 3, FALSE)</f>
        <v>-75</v>
      </c>
      <c r="V6154" s="21">
        <f t="shared" si="1731"/>
        <v>4.939385612270458</v>
      </c>
      <c r="W6154" s="21">
        <f t="shared" si="1722"/>
        <v>177.38284640306759</v>
      </c>
      <c r="X6154" s="21">
        <f t="shared" si="1723"/>
        <v>-490.97131635005667</v>
      </c>
      <c r="Y6154" s="21">
        <f t="shared" si="1724"/>
        <v>-285.97131635005667</v>
      </c>
      <c r="Z6154" s="21">
        <f t="shared" si="1732"/>
        <v>-90.647912614863742</v>
      </c>
      <c r="AA6154" s="21">
        <f t="shared" si="1725"/>
        <v>0</v>
      </c>
      <c r="AB6154" s="21">
        <f t="shared" si="1726"/>
        <v>-90.647912614863742</v>
      </c>
      <c r="AC6154" s="21">
        <f t="shared" si="1727"/>
        <v>82.04</v>
      </c>
      <c r="AD6154" s="21">
        <f t="shared" si="1733"/>
        <v>-90.647912614863742</v>
      </c>
      <c r="AE6154" s="21" t="str">
        <f t="shared" si="1728"/>
        <v>9/13/13:00</v>
      </c>
    </row>
    <row r="6155" spans="2:31">
      <c r="B6155" s="37">
        <v>9</v>
      </c>
      <c r="C6155" s="38">
        <v>13</v>
      </c>
      <c r="D6155" s="39">
        <v>14</v>
      </c>
      <c r="E6155" s="17">
        <v>28.3</v>
      </c>
      <c r="F6155" s="17">
        <v>228</v>
      </c>
      <c r="G6155" s="17">
        <v>640</v>
      </c>
      <c r="H6155" s="37">
        <f t="shared" si="1716"/>
        <v>82.94</v>
      </c>
      <c r="I6155" s="37">
        <f>IF(H6155&lt;'Roof Calculator'!$G$8, 1, 0)</f>
        <v>0</v>
      </c>
      <c r="J6155" s="37">
        <f>IF(H6155&gt;='Roof Calculator'!$G$8, 1, 0)</f>
        <v>1</v>
      </c>
      <c r="K6155" s="37">
        <f t="shared" si="1717"/>
        <v>0</v>
      </c>
      <c r="L6155" s="37">
        <f t="shared" si="1718"/>
        <v>82.94</v>
      </c>
      <c r="M6155" s="37">
        <v>0</v>
      </c>
      <c r="N6155" s="37">
        <f t="shared" si="1719"/>
        <v>228</v>
      </c>
      <c r="O6155" s="37">
        <v>0</v>
      </c>
      <c r="P6155" s="37">
        <v>0</v>
      </c>
      <c r="Q6155" s="21">
        <f t="shared" si="1720"/>
        <v>39.790999999999997</v>
      </c>
      <c r="R6155" s="21">
        <f t="shared" si="1729"/>
        <v>256.54166666664361</v>
      </c>
      <c r="S6155" s="21">
        <f t="shared" si="1730"/>
        <v>2.7256285688839648</v>
      </c>
      <c r="T6155" s="21">
        <f t="shared" si="1721"/>
        <v>86.147999999999996</v>
      </c>
      <c r="U6155" s="37">
        <f>VLOOKUP(Time_Zone, 'LSTM LookUp'!$B$5:$D$8, 3, FALSE)</f>
        <v>-75</v>
      </c>
      <c r="V6155" s="21">
        <f t="shared" si="1731"/>
        <v>4.9548529790079607</v>
      </c>
      <c r="W6155" s="21">
        <f t="shared" si="1722"/>
        <v>192.386713244752</v>
      </c>
      <c r="X6155" s="21">
        <f t="shared" si="1723"/>
        <v>-460.29763954075986</v>
      </c>
      <c r="Y6155" s="21">
        <f t="shared" si="1724"/>
        <v>-232.29763954075986</v>
      </c>
      <c r="Z6155" s="21">
        <f t="shared" si="1732"/>
        <v>-73.634294510690509</v>
      </c>
      <c r="AA6155" s="21">
        <f t="shared" si="1725"/>
        <v>0</v>
      </c>
      <c r="AB6155" s="21">
        <f t="shared" si="1726"/>
        <v>-73.634294510690509</v>
      </c>
      <c r="AC6155" s="21">
        <f t="shared" si="1727"/>
        <v>82.94</v>
      </c>
      <c r="AD6155" s="21">
        <f t="shared" si="1733"/>
        <v>-73.634294510690509</v>
      </c>
      <c r="AE6155" s="21" t="str">
        <f t="shared" si="1728"/>
        <v>9/13/14:00</v>
      </c>
    </row>
    <row r="6156" spans="2:31">
      <c r="B6156" s="37">
        <v>9</v>
      </c>
      <c r="C6156" s="38">
        <v>13</v>
      </c>
      <c r="D6156" s="39">
        <v>15</v>
      </c>
      <c r="E6156" s="17">
        <v>28.3</v>
      </c>
      <c r="F6156" s="17">
        <v>249</v>
      </c>
      <c r="G6156" s="17">
        <v>513</v>
      </c>
      <c r="H6156" s="37">
        <f t="shared" si="1716"/>
        <v>82.94</v>
      </c>
      <c r="I6156" s="37">
        <f>IF(H6156&lt;'Roof Calculator'!$G$8, 1, 0)</f>
        <v>0</v>
      </c>
      <c r="J6156" s="37">
        <f>IF(H6156&gt;='Roof Calculator'!$G$8, 1, 0)</f>
        <v>1</v>
      </c>
      <c r="K6156" s="37">
        <f t="shared" si="1717"/>
        <v>0</v>
      </c>
      <c r="L6156" s="37">
        <f t="shared" si="1718"/>
        <v>82.94</v>
      </c>
      <c r="M6156" s="37">
        <v>0</v>
      </c>
      <c r="N6156" s="37">
        <f t="shared" si="1719"/>
        <v>249</v>
      </c>
      <c r="O6156" s="37">
        <v>0</v>
      </c>
      <c r="P6156" s="37">
        <v>0</v>
      </c>
      <c r="Q6156" s="21">
        <f t="shared" si="1720"/>
        <v>39.790999999999997</v>
      </c>
      <c r="R6156" s="21">
        <f t="shared" si="1729"/>
        <v>256.58333333331029</v>
      </c>
      <c r="S6156" s="21">
        <f t="shared" si="1730"/>
        <v>2.7093727172562461</v>
      </c>
      <c r="T6156" s="21">
        <f t="shared" si="1721"/>
        <v>86.147999999999996</v>
      </c>
      <c r="U6156" s="37">
        <f>VLOOKUP(Time_Zone, 'LSTM LookUp'!$B$5:$D$8, 3, FALSE)</f>
        <v>-75</v>
      </c>
      <c r="V6156" s="21">
        <f t="shared" si="1731"/>
        <v>4.9703214111870473</v>
      </c>
      <c r="W6156" s="21">
        <f t="shared" si="1722"/>
        <v>207.39058035279675</v>
      </c>
      <c r="X6156" s="21">
        <f t="shared" si="1723"/>
        <v>-334.0791902523755</v>
      </c>
      <c r="Y6156" s="21">
        <f t="shared" si="1724"/>
        <v>-85.079190252375497</v>
      </c>
      <c r="Z6156" s="21">
        <f t="shared" si="1732"/>
        <v>-26.96861734867198</v>
      </c>
      <c r="AA6156" s="21">
        <f t="shared" si="1725"/>
        <v>0</v>
      </c>
      <c r="AB6156" s="21">
        <f t="shared" si="1726"/>
        <v>-26.96861734867198</v>
      </c>
      <c r="AC6156" s="21">
        <f t="shared" si="1727"/>
        <v>82.94</v>
      </c>
      <c r="AD6156" s="21">
        <f t="shared" si="1733"/>
        <v>-26.96861734867198</v>
      </c>
      <c r="AE6156" s="21" t="str">
        <f t="shared" si="1728"/>
        <v>9/13/15:00</v>
      </c>
    </row>
    <row r="6157" spans="2:31">
      <c r="B6157" s="37">
        <v>9</v>
      </c>
      <c r="C6157" s="38">
        <v>13</v>
      </c>
      <c r="D6157" s="39">
        <v>16</v>
      </c>
      <c r="E6157" s="17">
        <v>26.7</v>
      </c>
      <c r="F6157" s="17">
        <v>271</v>
      </c>
      <c r="G6157" s="17">
        <v>284</v>
      </c>
      <c r="H6157" s="37">
        <f t="shared" si="1716"/>
        <v>80.06</v>
      </c>
      <c r="I6157" s="37">
        <f>IF(H6157&lt;'Roof Calculator'!$G$8, 1, 0)</f>
        <v>0</v>
      </c>
      <c r="J6157" s="37">
        <f>IF(H6157&gt;='Roof Calculator'!$G$8, 1, 0)</f>
        <v>1</v>
      </c>
      <c r="K6157" s="37">
        <f t="shared" si="1717"/>
        <v>0</v>
      </c>
      <c r="L6157" s="37">
        <f t="shared" si="1718"/>
        <v>80.06</v>
      </c>
      <c r="M6157" s="37">
        <v>0</v>
      </c>
      <c r="N6157" s="37">
        <f t="shared" si="1719"/>
        <v>271</v>
      </c>
      <c r="O6157" s="37">
        <v>0</v>
      </c>
      <c r="P6157" s="37">
        <v>0</v>
      </c>
      <c r="Q6157" s="21">
        <f t="shared" si="1720"/>
        <v>39.790999999999997</v>
      </c>
      <c r="R6157" s="21">
        <f t="shared" si="1729"/>
        <v>256.62499999997698</v>
      </c>
      <c r="S6157" s="21">
        <f t="shared" si="1730"/>
        <v>2.6931156889971875</v>
      </c>
      <c r="T6157" s="21">
        <f t="shared" si="1721"/>
        <v>86.147999999999996</v>
      </c>
      <c r="U6157" s="37">
        <f>VLOOKUP(Time_Zone, 'LSTM LookUp'!$B$5:$D$8, 3, FALSE)</f>
        <v>-75</v>
      </c>
      <c r="V6157" s="21">
        <f t="shared" si="1731"/>
        <v>4.9857908796179613</v>
      </c>
      <c r="W6157" s="21">
        <f t="shared" si="1722"/>
        <v>222.39444771990449</v>
      </c>
      <c r="X6157" s="21">
        <f t="shared" si="1723"/>
        <v>-152.44267147548837</v>
      </c>
      <c r="Y6157" s="21">
        <f t="shared" si="1724"/>
        <v>118.55732852451163</v>
      </c>
      <c r="Z6157" s="21">
        <f t="shared" si="1732"/>
        <v>37.580602464291502</v>
      </c>
      <c r="AA6157" s="21">
        <f t="shared" si="1725"/>
        <v>0</v>
      </c>
      <c r="AB6157" s="21">
        <f t="shared" si="1726"/>
        <v>37.580602464291502</v>
      </c>
      <c r="AC6157" s="21">
        <f t="shared" si="1727"/>
        <v>80.06</v>
      </c>
      <c r="AD6157" s="21">
        <f t="shared" si="1733"/>
        <v>37.580602464291502</v>
      </c>
      <c r="AE6157" s="21" t="str">
        <f t="shared" si="1728"/>
        <v>9/13/16:00</v>
      </c>
    </row>
    <row r="6158" spans="2:31">
      <c r="B6158" s="37">
        <v>9</v>
      </c>
      <c r="C6158" s="38">
        <v>13</v>
      </c>
      <c r="D6158" s="39">
        <v>17</v>
      </c>
      <c r="E6158" s="17">
        <v>23.9</v>
      </c>
      <c r="F6158" s="17">
        <v>204</v>
      </c>
      <c r="G6158" s="17">
        <v>47</v>
      </c>
      <c r="H6158" s="37">
        <f t="shared" si="1716"/>
        <v>75.02</v>
      </c>
      <c r="I6158" s="37">
        <f>IF(H6158&lt;'Roof Calculator'!$G$8, 1, 0)</f>
        <v>0</v>
      </c>
      <c r="J6158" s="37">
        <f>IF(H6158&gt;='Roof Calculator'!$G$8, 1, 0)</f>
        <v>1</v>
      </c>
      <c r="K6158" s="37">
        <f t="shared" si="1717"/>
        <v>0</v>
      </c>
      <c r="L6158" s="37">
        <f t="shared" si="1718"/>
        <v>75.02</v>
      </c>
      <c r="M6158" s="37">
        <v>0</v>
      </c>
      <c r="N6158" s="37">
        <f t="shared" si="1719"/>
        <v>204</v>
      </c>
      <c r="O6158" s="37">
        <v>0</v>
      </c>
      <c r="P6158" s="37">
        <v>0</v>
      </c>
      <c r="Q6158" s="21">
        <f t="shared" si="1720"/>
        <v>39.790999999999997</v>
      </c>
      <c r="R6158" s="21">
        <f t="shared" si="1729"/>
        <v>256.66666666664366</v>
      </c>
      <c r="S6158" s="21">
        <f t="shared" si="1730"/>
        <v>2.6768574912086476</v>
      </c>
      <c r="T6158" s="21">
        <f t="shared" si="1721"/>
        <v>86.147999999999996</v>
      </c>
      <c r="U6158" s="37">
        <f>VLOOKUP(Time_Zone, 'LSTM LookUp'!$B$5:$D$8, 3, FALSE)</f>
        <v>-75</v>
      </c>
      <c r="V6158" s="21">
        <f t="shared" si="1731"/>
        <v>5.001261355103054</v>
      </c>
      <c r="W6158" s="21">
        <f t="shared" si="1722"/>
        <v>237.39831533877575</v>
      </c>
      <c r="X6158" s="21">
        <f t="shared" si="1723"/>
        <v>-18.032056269379744</v>
      </c>
      <c r="Y6158" s="21">
        <f t="shared" si="1724"/>
        <v>185.96794373062025</v>
      </c>
      <c r="Z6158" s="21">
        <f t="shared" si="1732"/>
        <v>58.948590116023432</v>
      </c>
      <c r="AA6158" s="21">
        <f t="shared" si="1725"/>
        <v>0</v>
      </c>
      <c r="AB6158" s="21">
        <f t="shared" si="1726"/>
        <v>58.948590116023432</v>
      </c>
      <c r="AC6158" s="21">
        <f t="shared" si="1727"/>
        <v>75.02</v>
      </c>
      <c r="AD6158" s="21">
        <f t="shared" si="1733"/>
        <v>58.948590116023432</v>
      </c>
      <c r="AE6158" s="21" t="str">
        <f t="shared" si="1728"/>
        <v>9/13/17:00</v>
      </c>
    </row>
    <row r="6159" spans="2:31">
      <c r="B6159" s="37">
        <v>9</v>
      </c>
      <c r="C6159" s="38">
        <v>13</v>
      </c>
      <c r="D6159" s="39">
        <v>18</v>
      </c>
      <c r="E6159" s="17">
        <v>20.6</v>
      </c>
      <c r="F6159" s="17">
        <v>86</v>
      </c>
      <c r="G6159" s="17">
        <v>0</v>
      </c>
      <c r="H6159" s="37">
        <f t="shared" si="1716"/>
        <v>69.08</v>
      </c>
      <c r="I6159" s="37">
        <f>IF(H6159&lt;'Roof Calculator'!$G$8, 1, 0)</f>
        <v>0</v>
      </c>
      <c r="J6159" s="37">
        <f>IF(H6159&gt;='Roof Calculator'!$G$8, 1, 0)</f>
        <v>1</v>
      </c>
      <c r="K6159" s="37">
        <f t="shared" si="1717"/>
        <v>0</v>
      </c>
      <c r="L6159" s="37">
        <f t="shared" si="1718"/>
        <v>69.08</v>
      </c>
      <c r="M6159" s="37">
        <v>0</v>
      </c>
      <c r="N6159" s="37">
        <f t="shared" si="1719"/>
        <v>86</v>
      </c>
      <c r="O6159" s="37">
        <v>0</v>
      </c>
      <c r="P6159" s="37">
        <v>0</v>
      </c>
      <c r="Q6159" s="21">
        <f t="shared" si="1720"/>
        <v>39.790999999999997</v>
      </c>
      <c r="R6159" s="21">
        <f t="shared" si="1729"/>
        <v>256.70833333331035</v>
      </c>
      <c r="S6159" s="21">
        <f t="shared" si="1730"/>
        <v>2.6605981309922946</v>
      </c>
      <c r="T6159" s="21">
        <f t="shared" si="1721"/>
        <v>86.147999999999996</v>
      </c>
      <c r="U6159" s="37">
        <f>VLOOKUP(Time_Zone, 'LSTM LookUp'!$B$5:$D$8, 3, FALSE)</f>
        <v>-75</v>
      </c>
      <c r="V6159" s="21">
        <f t="shared" si="1731"/>
        <v>5.0167328084367462</v>
      </c>
      <c r="W6159" s="21">
        <f t="shared" si="1722"/>
        <v>252.40218320210914</v>
      </c>
      <c r="X6159" s="21">
        <f t="shared" si="1723"/>
        <v>0</v>
      </c>
      <c r="Y6159" s="21">
        <f t="shared" si="1724"/>
        <v>86</v>
      </c>
      <c r="Z6159" s="21">
        <f t="shared" si="1732"/>
        <v>27.260497956150132</v>
      </c>
      <c r="AA6159" s="21">
        <f t="shared" si="1725"/>
        <v>0</v>
      </c>
      <c r="AB6159" s="21">
        <f t="shared" si="1726"/>
        <v>27.260497956150132</v>
      </c>
      <c r="AC6159" s="21">
        <f t="shared" si="1727"/>
        <v>69.08</v>
      </c>
      <c r="AD6159" s="21">
        <f t="shared" si="1733"/>
        <v>27.260497956150132</v>
      </c>
      <c r="AE6159" s="21" t="str">
        <f t="shared" si="1728"/>
        <v>9/13/18:00</v>
      </c>
    </row>
    <row r="6160" spans="2:31">
      <c r="B6160" s="37">
        <v>9</v>
      </c>
      <c r="C6160" s="38">
        <v>13</v>
      </c>
      <c r="D6160" s="39">
        <v>19</v>
      </c>
      <c r="E6160" s="17">
        <v>18.3</v>
      </c>
      <c r="F6160" s="17">
        <v>13</v>
      </c>
      <c r="G6160" s="17">
        <v>0</v>
      </c>
      <c r="H6160" s="37">
        <f t="shared" si="1716"/>
        <v>64.94</v>
      </c>
      <c r="I6160" s="37">
        <f>IF(H6160&lt;'Roof Calculator'!$G$8, 1, 0)</f>
        <v>0</v>
      </c>
      <c r="J6160" s="37">
        <f>IF(H6160&gt;='Roof Calculator'!$G$8, 1, 0)</f>
        <v>1</v>
      </c>
      <c r="K6160" s="37">
        <f t="shared" si="1717"/>
        <v>0</v>
      </c>
      <c r="L6160" s="37">
        <f t="shared" si="1718"/>
        <v>64.94</v>
      </c>
      <c r="M6160" s="37">
        <v>0</v>
      </c>
      <c r="N6160" s="37">
        <f t="shared" si="1719"/>
        <v>13</v>
      </c>
      <c r="O6160" s="37">
        <v>0</v>
      </c>
      <c r="P6160" s="37">
        <v>0</v>
      </c>
      <c r="Q6160" s="21">
        <f t="shared" si="1720"/>
        <v>39.790999999999997</v>
      </c>
      <c r="R6160" s="21">
        <f t="shared" si="1729"/>
        <v>256.74999999997704</v>
      </c>
      <c r="S6160" s="21">
        <f t="shared" si="1730"/>
        <v>2.6443376154495097</v>
      </c>
      <c r="T6160" s="21">
        <f t="shared" si="1721"/>
        <v>86.147999999999996</v>
      </c>
      <c r="U6160" s="37">
        <f>VLOOKUP(Time_Zone, 'LSTM LookUp'!$B$5:$D$8, 3, FALSE)</f>
        <v>-75</v>
      </c>
      <c r="V6160" s="21">
        <f t="shared" si="1731"/>
        <v>5.0322052104057002</v>
      </c>
      <c r="W6160" s="21">
        <f t="shared" si="1722"/>
        <v>267.40605130260144</v>
      </c>
      <c r="X6160" s="21">
        <f t="shared" si="1723"/>
        <v>0</v>
      </c>
      <c r="Y6160" s="21">
        <f t="shared" si="1724"/>
        <v>13</v>
      </c>
      <c r="Z6160" s="21">
        <f t="shared" si="1732"/>
        <v>4.120772946859903</v>
      </c>
      <c r="AA6160" s="21">
        <f t="shared" si="1725"/>
        <v>0</v>
      </c>
      <c r="AB6160" s="21">
        <f t="shared" si="1726"/>
        <v>4.120772946859903</v>
      </c>
      <c r="AC6160" s="21">
        <f t="shared" si="1727"/>
        <v>64.94</v>
      </c>
      <c r="AD6160" s="21">
        <f t="shared" si="1733"/>
        <v>4.120772946859903</v>
      </c>
      <c r="AE6160" s="21" t="str">
        <f t="shared" si="1728"/>
        <v>9/13/19:00</v>
      </c>
    </row>
    <row r="6161" spans="2:31">
      <c r="B6161" s="37">
        <v>9</v>
      </c>
      <c r="C6161" s="38">
        <v>13</v>
      </c>
      <c r="D6161" s="39">
        <v>20</v>
      </c>
      <c r="E6161" s="17">
        <v>17.8</v>
      </c>
      <c r="F6161" s="17">
        <v>0</v>
      </c>
      <c r="G6161" s="17">
        <v>0</v>
      </c>
      <c r="H6161" s="37">
        <f t="shared" si="1716"/>
        <v>64.040000000000006</v>
      </c>
      <c r="I6161" s="37">
        <f>IF(H6161&lt;'Roof Calculator'!$G$8, 1, 0)</f>
        <v>0</v>
      </c>
      <c r="J6161" s="37">
        <f>IF(H6161&gt;='Roof Calculator'!$G$8, 1, 0)</f>
        <v>1</v>
      </c>
      <c r="K6161" s="37">
        <f t="shared" si="1717"/>
        <v>0</v>
      </c>
      <c r="L6161" s="37">
        <f t="shared" si="1718"/>
        <v>64.040000000000006</v>
      </c>
      <c r="M6161" s="37">
        <v>0</v>
      </c>
      <c r="N6161" s="37">
        <f t="shared" si="1719"/>
        <v>0</v>
      </c>
      <c r="O6161" s="37">
        <v>0</v>
      </c>
      <c r="P6161" s="37">
        <v>0</v>
      </c>
      <c r="Q6161" s="21">
        <f t="shared" si="1720"/>
        <v>39.790999999999997</v>
      </c>
      <c r="R6161" s="21">
        <f t="shared" si="1729"/>
        <v>256.79166666664372</v>
      </c>
      <c r="S6161" s="21">
        <f t="shared" si="1730"/>
        <v>2.6280759516814558</v>
      </c>
      <c r="T6161" s="21">
        <f t="shared" si="1721"/>
        <v>86.147999999999996</v>
      </c>
      <c r="U6161" s="37">
        <f>VLOOKUP(Time_Zone, 'LSTM LookUp'!$B$5:$D$8, 3, FALSE)</f>
        <v>-75</v>
      </c>
      <c r="V6161" s="21">
        <f t="shared" si="1731"/>
        <v>5.047678531788792</v>
      </c>
      <c r="W6161" s="21">
        <f t="shared" si="1722"/>
        <v>282.40991963294721</v>
      </c>
      <c r="X6161" s="21">
        <f t="shared" si="1723"/>
        <v>0</v>
      </c>
      <c r="Y6161" s="21">
        <f t="shared" si="1724"/>
        <v>0</v>
      </c>
      <c r="Z6161" s="21">
        <f t="shared" si="1732"/>
        <v>0</v>
      </c>
      <c r="AA6161" s="21">
        <f t="shared" si="1725"/>
        <v>0</v>
      </c>
      <c r="AB6161" s="21">
        <f t="shared" si="1726"/>
        <v>0</v>
      </c>
      <c r="AC6161" s="21">
        <f t="shared" si="1727"/>
        <v>64.040000000000006</v>
      </c>
      <c r="AD6161" s="21">
        <f t="shared" si="1733"/>
        <v>0</v>
      </c>
      <c r="AE6161" s="21" t="str">
        <f t="shared" si="1728"/>
        <v>9/13/20:00</v>
      </c>
    </row>
    <row r="6162" spans="2:31">
      <c r="B6162" s="37">
        <v>9</v>
      </c>
      <c r="C6162" s="38">
        <v>13</v>
      </c>
      <c r="D6162" s="39">
        <v>21</v>
      </c>
      <c r="E6162" s="17">
        <v>17.2</v>
      </c>
      <c r="F6162" s="17">
        <v>0</v>
      </c>
      <c r="G6162" s="17">
        <v>0</v>
      </c>
      <c r="H6162" s="37">
        <f t="shared" si="1716"/>
        <v>62.959999999999994</v>
      </c>
      <c r="I6162" s="37">
        <f>IF(H6162&lt;'Roof Calculator'!$G$8, 1, 0)</f>
        <v>0</v>
      </c>
      <c r="J6162" s="37">
        <f>IF(H6162&gt;='Roof Calculator'!$G$8, 1, 0)</f>
        <v>1</v>
      </c>
      <c r="K6162" s="37">
        <f t="shared" si="1717"/>
        <v>0</v>
      </c>
      <c r="L6162" s="37">
        <f t="shared" si="1718"/>
        <v>62.959999999999994</v>
      </c>
      <c r="M6162" s="37">
        <v>0</v>
      </c>
      <c r="N6162" s="37">
        <f t="shared" si="1719"/>
        <v>0</v>
      </c>
      <c r="O6162" s="37">
        <v>0</v>
      </c>
      <c r="P6162" s="37">
        <v>0</v>
      </c>
      <c r="Q6162" s="21">
        <f t="shared" si="1720"/>
        <v>39.790999999999997</v>
      </c>
      <c r="R6162" s="21">
        <f t="shared" si="1729"/>
        <v>256.83333333331041</v>
      </c>
      <c r="S6162" s="21">
        <f t="shared" si="1730"/>
        <v>2.6118131467890686</v>
      </c>
      <c r="T6162" s="21">
        <f t="shared" si="1721"/>
        <v>86.147999999999996</v>
      </c>
      <c r="U6162" s="37">
        <f>VLOOKUP(Time_Zone, 'LSTM LookUp'!$B$5:$D$8, 3, FALSE)</f>
        <v>-75</v>
      </c>
      <c r="V6162" s="21">
        <f t="shared" si="1731"/>
        <v>5.0631527433572021</v>
      </c>
      <c r="W6162" s="21">
        <f t="shared" si="1722"/>
        <v>297.41378818583928</v>
      </c>
      <c r="X6162" s="21">
        <f t="shared" si="1723"/>
        <v>0</v>
      </c>
      <c r="Y6162" s="21">
        <f t="shared" si="1724"/>
        <v>0</v>
      </c>
      <c r="Z6162" s="21">
        <f t="shared" si="1732"/>
        <v>0</v>
      </c>
      <c r="AA6162" s="21">
        <f t="shared" si="1725"/>
        <v>0</v>
      </c>
      <c r="AB6162" s="21">
        <f t="shared" si="1726"/>
        <v>0</v>
      </c>
      <c r="AC6162" s="21">
        <f t="shared" si="1727"/>
        <v>62.959999999999994</v>
      </c>
      <c r="AD6162" s="21">
        <f t="shared" si="1733"/>
        <v>0</v>
      </c>
      <c r="AE6162" s="21" t="str">
        <f t="shared" si="1728"/>
        <v>9/13/21:00</v>
      </c>
    </row>
    <row r="6163" spans="2:31">
      <c r="B6163" s="37">
        <v>9</v>
      </c>
      <c r="C6163" s="38">
        <v>13</v>
      </c>
      <c r="D6163" s="39">
        <v>22</v>
      </c>
      <c r="E6163" s="17">
        <v>15.6</v>
      </c>
      <c r="F6163" s="17">
        <v>0</v>
      </c>
      <c r="G6163" s="17">
        <v>0</v>
      </c>
      <c r="H6163" s="37">
        <f t="shared" si="1716"/>
        <v>60.08</v>
      </c>
      <c r="I6163" s="37">
        <f>IF(H6163&lt;'Roof Calculator'!$G$8, 1, 0)</f>
        <v>0</v>
      </c>
      <c r="J6163" s="37">
        <f>IF(H6163&gt;='Roof Calculator'!$G$8, 1, 0)</f>
        <v>1</v>
      </c>
      <c r="K6163" s="37">
        <f t="shared" si="1717"/>
        <v>0</v>
      </c>
      <c r="L6163" s="37">
        <f t="shared" si="1718"/>
        <v>60.08</v>
      </c>
      <c r="M6163" s="37">
        <v>0</v>
      </c>
      <c r="N6163" s="37">
        <f t="shared" si="1719"/>
        <v>0</v>
      </c>
      <c r="O6163" s="37">
        <v>0</v>
      </c>
      <c r="P6163" s="37">
        <v>0</v>
      </c>
      <c r="Q6163" s="21">
        <f t="shared" si="1720"/>
        <v>39.790999999999997</v>
      </c>
      <c r="R6163" s="21">
        <f t="shared" si="1729"/>
        <v>256.87499999997709</v>
      </c>
      <c r="S6163" s="21">
        <f t="shared" si="1730"/>
        <v>2.5955492078729838</v>
      </c>
      <c r="T6163" s="21">
        <f t="shared" si="1721"/>
        <v>86.147999999999996</v>
      </c>
      <c r="U6163" s="37">
        <f>VLOOKUP(Time_Zone, 'LSTM LookUp'!$B$5:$D$8, 3, FALSE)</f>
        <v>-75</v>
      </c>
      <c r="V6163" s="21">
        <f t="shared" si="1731"/>
        <v>5.0786278158745297</v>
      </c>
      <c r="W6163" s="21">
        <f t="shared" si="1722"/>
        <v>312.41765695396862</v>
      </c>
      <c r="X6163" s="21">
        <f t="shared" si="1723"/>
        <v>0</v>
      </c>
      <c r="Y6163" s="21">
        <f t="shared" si="1724"/>
        <v>0</v>
      </c>
      <c r="Z6163" s="21">
        <f t="shared" si="1732"/>
        <v>0</v>
      </c>
      <c r="AA6163" s="21">
        <f t="shared" si="1725"/>
        <v>0</v>
      </c>
      <c r="AB6163" s="21">
        <f t="shared" si="1726"/>
        <v>0</v>
      </c>
      <c r="AC6163" s="21">
        <f t="shared" si="1727"/>
        <v>60.08</v>
      </c>
      <c r="AD6163" s="21">
        <f t="shared" si="1733"/>
        <v>0</v>
      </c>
      <c r="AE6163" s="21" t="str">
        <f t="shared" si="1728"/>
        <v>9/13/22:00</v>
      </c>
    </row>
    <row r="6164" spans="2:31">
      <c r="B6164" s="37">
        <v>9</v>
      </c>
      <c r="C6164" s="38">
        <v>13</v>
      </c>
      <c r="D6164" s="39">
        <v>23</v>
      </c>
      <c r="E6164" s="17">
        <v>15</v>
      </c>
      <c r="F6164" s="17">
        <v>0</v>
      </c>
      <c r="G6164" s="17">
        <v>0</v>
      </c>
      <c r="H6164" s="37">
        <f t="shared" si="1716"/>
        <v>59</v>
      </c>
      <c r="I6164" s="37">
        <f>IF(H6164&lt;'Roof Calculator'!$G$8, 1, 0)</f>
        <v>0</v>
      </c>
      <c r="J6164" s="37">
        <f>IF(H6164&gt;='Roof Calculator'!$G$8, 1, 0)</f>
        <v>1</v>
      </c>
      <c r="K6164" s="37">
        <f t="shared" si="1717"/>
        <v>0</v>
      </c>
      <c r="L6164" s="37">
        <f t="shared" si="1718"/>
        <v>59</v>
      </c>
      <c r="M6164" s="37">
        <v>0</v>
      </c>
      <c r="N6164" s="37">
        <f t="shared" si="1719"/>
        <v>0</v>
      </c>
      <c r="O6164" s="37">
        <v>0</v>
      </c>
      <c r="P6164" s="37">
        <v>0</v>
      </c>
      <c r="Q6164" s="21">
        <f t="shared" si="1720"/>
        <v>39.790999999999997</v>
      </c>
      <c r="R6164" s="21">
        <f t="shared" si="1729"/>
        <v>256.91666666664378</v>
      </c>
      <c r="S6164" s="21">
        <f t="shared" si="1730"/>
        <v>2.579284142033659</v>
      </c>
      <c r="T6164" s="21">
        <f t="shared" si="1721"/>
        <v>86.147999999999996</v>
      </c>
      <c r="U6164" s="37">
        <f>VLOOKUP(Time_Zone, 'LSTM LookUp'!$B$5:$D$8, 3, FALSE)</f>
        <v>-75</v>
      </c>
      <c r="V6164" s="21">
        <f t="shared" si="1731"/>
        <v>5.0941037200967472</v>
      </c>
      <c r="W6164" s="21">
        <f t="shared" si="1722"/>
        <v>327.42152593002419</v>
      </c>
      <c r="X6164" s="21">
        <f t="shared" si="1723"/>
        <v>0</v>
      </c>
      <c r="Y6164" s="21">
        <f t="shared" si="1724"/>
        <v>0</v>
      </c>
      <c r="Z6164" s="21">
        <f t="shared" si="1732"/>
        <v>0</v>
      </c>
      <c r="AA6164" s="21">
        <f t="shared" si="1725"/>
        <v>0</v>
      </c>
      <c r="AB6164" s="21">
        <f t="shared" si="1726"/>
        <v>0</v>
      </c>
      <c r="AC6164" s="21">
        <f t="shared" si="1727"/>
        <v>59</v>
      </c>
      <c r="AD6164" s="21">
        <f t="shared" si="1733"/>
        <v>0</v>
      </c>
      <c r="AE6164" s="21" t="str">
        <f t="shared" si="1728"/>
        <v>9/13/23:00</v>
      </c>
    </row>
    <row r="6165" spans="2:31">
      <c r="B6165" s="37">
        <v>9</v>
      </c>
      <c r="C6165" s="38">
        <v>13</v>
      </c>
      <c r="D6165" s="39">
        <v>24</v>
      </c>
      <c r="E6165" s="17">
        <v>13.9</v>
      </c>
      <c r="F6165" s="17">
        <v>0</v>
      </c>
      <c r="G6165" s="17">
        <v>0</v>
      </c>
      <c r="H6165" s="37">
        <f t="shared" si="1716"/>
        <v>57.02</v>
      </c>
      <c r="I6165" s="37">
        <f>IF(H6165&lt;'Roof Calculator'!$G$8, 1, 0)</f>
        <v>0</v>
      </c>
      <c r="J6165" s="37">
        <f>IF(H6165&gt;='Roof Calculator'!$G$8, 1, 0)</f>
        <v>1</v>
      </c>
      <c r="K6165" s="37">
        <f t="shared" si="1717"/>
        <v>0</v>
      </c>
      <c r="L6165" s="37">
        <f t="shared" si="1718"/>
        <v>57.02</v>
      </c>
      <c r="M6165" s="37">
        <v>0</v>
      </c>
      <c r="N6165" s="37">
        <f t="shared" si="1719"/>
        <v>0</v>
      </c>
      <c r="O6165" s="37">
        <v>0</v>
      </c>
      <c r="P6165" s="37">
        <v>0</v>
      </c>
      <c r="Q6165" s="21">
        <f t="shared" si="1720"/>
        <v>39.790999999999997</v>
      </c>
      <c r="R6165" s="21">
        <f t="shared" si="1729"/>
        <v>256.95833333331046</v>
      </c>
      <c r="S6165" s="21">
        <f t="shared" si="1730"/>
        <v>2.5630179563712945</v>
      </c>
      <c r="T6165" s="21">
        <f t="shared" si="1721"/>
        <v>86.147999999999996</v>
      </c>
      <c r="U6165" s="37">
        <f>VLOOKUP(Time_Zone, 'LSTM LookUp'!$B$5:$D$8, 3, FALSE)</f>
        <v>-75</v>
      </c>
      <c r="V6165" s="21">
        <f t="shared" si="1731"/>
        <v>5.1095804267723262</v>
      </c>
      <c r="W6165" s="21">
        <f t="shared" si="1722"/>
        <v>342.42539510669309</v>
      </c>
      <c r="X6165" s="21">
        <f t="shared" si="1723"/>
        <v>0</v>
      </c>
      <c r="Y6165" s="21">
        <f t="shared" si="1724"/>
        <v>0</v>
      </c>
      <c r="Z6165" s="21">
        <f t="shared" si="1732"/>
        <v>0</v>
      </c>
      <c r="AA6165" s="21">
        <f t="shared" si="1725"/>
        <v>0</v>
      </c>
      <c r="AB6165" s="21">
        <f t="shared" si="1726"/>
        <v>0</v>
      </c>
      <c r="AC6165" s="21">
        <f t="shared" si="1727"/>
        <v>57.02</v>
      </c>
      <c r="AD6165" s="21">
        <f t="shared" si="1733"/>
        <v>0</v>
      </c>
      <c r="AE6165" s="21" t="str">
        <f t="shared" si="1728"/>
        <v>9/13/24:00</v>
      </c>
    </row>
    <row r="6166" spans="2:31">
      <c r="B6166" s="37">
        <v>9</v>
      </c>
      <c r="C6166" s="38">
        <v>14</v>
      </c>
      <c r="D6166" s="39">
        <v>1</v>
      </c>
      <c r="E6166" s="17">
        <v>12.2</v>
      </c>
      <c r="F6166" s="17">
        <v>0</v>
      </c>
      <c r="G6166" s="17">
        <v>0</v>
      </c>
      <c r="H6166" s="37">
        <f t="shared" ref="H6166:H6229" si="1734">E6166*9/5+32</f>
        <v>53.96</v>
      </c>
      <c r="I6166" s="37">
        <f>IF(H6166&lt;'Roof Calculator'!$G$8, 1, 0)</f>
        <v>1</v>
      </c>
      <c r="J6166" s="37">
        <f>IF(H6166&gt;='Roof Calculator'!$G$8, 1, 0)</f>
        <v>0</v>
      </c>
      <c r="K6166" s="37">
        <f t="shared" ref="K6166:K6229" si="1735">I6166*H6166</f>
        <v>53.96</v>
      </c>
      <c r="L6166" s="37">
        <f t="shared" ref="L6166:L6229" si="1736">J6166*H6166</f>
        <v>0</v>
      </c>
      <c r="M6166" s="37">
        <v>0</v>
      </c>
      <c r="N6166" s="37">
        <f t="shared" ref="N6166:N6229" si="1737">F6166*(180-M6166)/180</f>
        <v>0</v>
      </c>
      <c r="O6166" s="37">
        <v>0</v>
      </c>
      <c r="P6166" s="37">
        <v>0</v>
      </c>
      <c r="Q6166" s="21">
        <f t="shared" ref="Q6166:Q6229" si="1738">Latitude</f>
        <v>39.790999999999997</v>
      </c>
      <c r="R6166" s="21">
        <f t="shared" si="1729"/>
        <v>256.99999999997715</v>
      </c>
      <c r="S6166" s="21">
        <f t="shared" si="1730"/>
        <v>2.5467506579858639</v>
      </c>
      <c r="T6166" s="21">
        <f t="shared" ref="T6166:T6229" si="1739">Longitude</f>
        <v>86.147999999999996</v>
      </c>
      <c r="U6166" s="37">
        <f>VLOOKUP(Time_Zone, 'LSTM LookUp'!$B$5:$D$8, 3, FALSE)</f>
        <v>-75</v>
      </c>
      <c r="V6166" s="21">
        <f t="shared" si="1731"/>
        <v>5.1250579066422723</v>
      </c>
      <c r="W6166" s="21">
        <f t="shared" ref="W6166:W6229" si="1740">15*((D6166+(4*(T6166-U6166)+V6166)/60)-12)</f>
        <v>-2.5707355233394313</v>
      </c>
      <c r="X6166" s="21">
        <f t="shared" ref="X6166:X6229" si="1741">G6166*(SIN(S6166*PI()/180)*SIN(Q6166*PI()/180)*COS(O6166*PI()/180)-SIN(S6166*PI()/180)*COS(Q6166*PI()/180)*SIN(O6166*PI()/180)*COS(P6166*PI()/180)+COS(S6166*PI()/180)*COS(Q6166*PI()/180)*COS(O6166*PI()/180)*COS(W6166*PI()/180)+COS(S6166*PI()/180)*SIN(Q6166*PI()/180)*SIN(O6166*PI()/180)*COS(P6166*PI()/180)*COS(W6166*PI()/180)+COS(S6166*PI()/180)*SIN(P6166*PI()/180)*SIN(W6166*PI()/180)*SIN(O6166*PI()/180))</f>
        <v>0</v>
      </c>
      <c r="Y6166" s="21">
        <f t="shared" ref="Y6166:Y6229" si="1742">X6166+N6166</f>
        <v>0</v>
      </c>
      <c r="Z6166" s="21">
        <f t="shared" si="1732"/>
        <v>0</v>
      </c>
      <c r="AA6166" s="21">
        <f t="shared" ref="AA6166:AA6229" si="1743">Z6166*I6166</f>
        <v>0</v>
      </c>
      <c r="AB6166" s="21">
        <f t="shared" ref="AB6166:AB6229" si="1744">Z6166*J6166</f>
        <v>0</v>
      </c>
      <c r="AC6166" s="21">
        <f t="shared" ref="AC6166:AC6229" si="1745">L6166</f>
        <v>0</v>
      </c>
      <c r="AD6166" s="21">
        <f t="shared" si="1733"/>
        <v>0</v>
      </c>
      <c r="AE6166" s="21" t="str">
        <f t="shared" ref="AE6166:AE6229" si="1746">CONCATENATE(B6166, "/", C6166, "/", D6166,":00")</f>
        <v>9/14/1:00</v>
      </c>
    </row>
    <row r="6167" spans="2:31">
      <c r="B6167" s="37">
        <v>9</v>
      </c>
      <c r="C6167" s="38">
        <v>14</v>
      </c>
      <c r="D6167" s="39">
        <v>2</v>
      </c>
      <c r="E6167" s="17">
        <v>12.2</v>
      </c>
      <c r="F6167" s="17">
        <v>0</v>
      </c>
      <c r="G6167" s="17">
        <v>0</v>
      </c>
      <c r="H6167" s="37">
        <f t="shared" si="1734"/>
        <v>53.96</v>
      </c>
      <c r="I6167" s="37">
        <f>IF(H6167&lt;'Roof Calculator'!$G$8, 1, 0)</f>
        <v>1</v>
      </c>
      <c r="J6167" s="37">
        <f>IF(H6167&gt;='Roof Calculator'!$G$8, 1, 0)</f>
        <v>0</v>
      </c>
      <c r="K6167" s="37">
        <f t="shared" si="1735"/>
        <v>53.96</v>
      </c>
      <c r="L6167" s="37">
        <f t="shared" si="1736"/>
        <v>0</v>
      </c>
      <c r="M6167" s="37">
        <v>0</v>
      </c>
      <c r="N6167" s="37">
        <f t="shared" si="1737"/>
        <v>0</v>
      </c>
      <c r="O6167" s="37">
        <v>0</v>
      </c>
      <c r="P6167" s="37">
        <v>0</v>
      </c>
      <c r="Q6167" s="21">
        <f t="shared" si="1738"/>
        <v>39.790999999999997</v>
      </c>
      <c r="R6167" s="21">
        <f t="shared" ref="R6167:R6230" si="1747">R6166+1/24</f>
        <v>257.04166666664383</v>
      </c>
      <c r="S6167" s="21">
        <f t="shared" ref="S6167:S6230" si="1748">ASIN(SIN(23.45*PI()/180)*SIN((360/365*(R6167-81))*PI()/180))*180/PI()</f>
        <v>2.5304822539770804</v>
      </c>
      <c r="T6167" s="21">
        <f t="shared" si="1739"/>
        <v>86.147999999999996</v>
      </c>
      <c r="U6167" s="37">
        <f>VLOOKUP(Time_Zone, 'LSTM LookUp'!$B$5:$D$8, 3, FALSE)</f>
        <v>-75</v>
      </c>
      <c r="V6167" s="21">
        <f t="shared" ref="V6167:V6230" si="1749">9.87*SIN(2*(360/365*(R6167-81))*PI()/180)-7.53*COS((360/365*(R6167-81))*PI()/180)-1.5*SIN((360/365*(R6167-81))*PI()/180)</f>
        <v>5.1405361304402195</v>
      </c>
      <c r="W6167" s="21">
        <f t="shared" si="1740"/>
        <v>12.433134032610047</v>
      </c>
      <c r="X6167" s="21">
        <f t="shared" si="1741"/>
        <v>0</v>
      </c>
      <c r="Y6167" s="21">
        <f t="shared" si="1742"/>
        <v>0</v>
      </c>
      <c r="Z6167" s="21">
        <f t="shared" ref="Z6167:Z6230" si="1750">Y6167/10.764*3.412</f>
        <v>0</v>
      </c>
      <c r="AA6167" s="21">
        <f t="shared" si="1743"/>
        <v>0</v>
      </c>
      <c r="AB6167" s="21">
        <f t="shared" si="1744"/>
        <v>0</v>
      </c>
      <c r="AC6167" s="21">
        <f t="shared" si="1745"/>
        <v>0</v>
      </c>
      <c r="AD6167" s="21">
        <f t="shared" ref="AD6167:AD6230" si="1751">AB6167</f>
        <v>0</v>
      </c>
      <c r="AE6167" s="21" t="str">
        <f t="shared" si="1746"/>
        <v>9/14/2:00</v>
      </c>
    </row>
    <row r="6168" spans="2:31">
      <c r="B6168" s="37">
        <v>9</v>
      </c>
      <c r="C6168" s="38">
        <v>14</v>
      </c>
      <c r="D6168" s="39">
        <v>3</v>
      </c>
      <c r="E6168" s="17">
        <v>12.2</v>
      </c>
      <c r="F6168" s="17">
        <v>0</v>
      </c>
      <c r="G6168" s="17">
        <v>0</v>
      </c>
      <c r="H6168" s="37">
        <f t="shared" si="1734"/>
        <v>53.96</v>
      </c>
      <c r="I6168" s="37">
        <f>IF(H6168&lt;'Roof Calculator'!$G$8, 1, 0)</f>
        <v>1</v>
      </c>
      <c r="J6168" s="37">
        <f>IF(H6168&gt;='Roof Calculator'!$G$8, 1, 0)</f>
        <v>0</v>
      </c>
      <c r="K6168" s="37">
        <f t="shared" si="1735"/>
        <v>53.96</v>
      </c>
      <c r="L6168" s="37">
        <f t="shared" si="1736"/>
        <v>0</v>
      </c>
      <c r="M6168" s="37">
        <v>0</v>
      </c>
      <c r="N6168" s="37">
        <f t="shared" si="1737"/>
        <v>0</v>
      </c>
      <c r="O6168" s="37">
        <v>0</v>
      </c>
      <c r="P6168" s="37">
        <v>0</v>
      </c>
      <c r="Q6168" s="21">
        <f t="shared" si="1738"/>
        <v>39.790999999999997</v>
      </c>
      <c r="R6168" s="21">
        <f t="shared" si="1747"/>
        <v>257.08333333331052</v>
      </c>
      <c r="S6168" s="21">
        <f t="shared" si="1748"/>
        <v>2.5142127514444503</v>
      </c>
      <c r="T6168" s="21">
        <f t="shared" si="1739"/>
        <v>86.147999999999996</v>
      </c>
      <c r="U6168" s="37">
        <f>VLOOKUP(Time_Zone, 'LSTM LookUp'!$B$5:$D$8, 3, FALSE)</f>
        <v>-75</v>
      </c>
      <c r="V6168" s="21">
        <f t="shared" si="1749"/>
        <v>5.1560150688924393</v>
      </c>
      <c r="W6168" s="21">
        <f t="shared" si="1740"/>
        <v>27.437003767223118</v>
      </c>
      <c r="X6168" s="21">
        <f t="shared" si="1741"/>
        <v>0</v>
      </c>
      <c r="Y6168" s="21">
        <f t="shared" si="1742"/>
        <v>0</v>
      </c>
      <c r="Z6168" s="21">
        <f t="shared" si="1750"/>
        <v>0</v>
      </c>
      <c r="AA6168" s="21">
        <f t="shared" si="1743"/>
        <v>0</v>
      </c>
      <c r="AB6168" s="21">
        <f t="shared" si="1744"/>
        <v>0</v>
      </c>
      <c r="AC6168" s="21">
        <f t="shared" si="1745"/>
        <v>0</v>
      </c>
      <c r="AD6168" s="21">
        <f t="shared" si="1751"/>
        <v>0</v>
      </c>
      <c r="AE6168" s="21" t="str">
        <f t="shared" si="1746"/>
        <v>9/14/3:00</v>
      </c>
    </row>
    <row r="6169" spans="2:31">
      <c r="B6169" s="37">
        <v>9</v>
      </c>
      <c r="C6169" s="38">
        <v>14</v>
      </c>
      <c r="D6169" s="39">
        <v>4</v>
      </c>
      <c r="E6169" s="17">
        <v>12.2</v>
      </c>
      <c r="F6169" s="17">
        <v>0</v>
      </c>
      <c r="G6169" s="17">
        <v>0</v>
      </c>
      <c r="H6169" s="37">
        <f t="shared" si="1734"/>
        <v>53.96</v>
      </c>
      <c r="I6169" s="37">
        <f>IF(H6169&lt;'Roof Calculator'!$G$8, 1, 0)</f>
        <v>1</v>
      </c>
      <c r="J6169" s="37">
        <f>IF(H6169&gt;='Roof Calculator'!$G$8, 1, 0)</f>
        <v>0</v>
      </c>
      <c r="K6169" s="37">
        <f t="shared" si="1735"/>
        <v>53.96</v>
      </c>
      <c r="L6169" s="37">
        <f t="shared" si="1736"/>
        <v>0</v>
      </c>
      <c r="M6169" s="37">
        <v>0</v>
      </c>
      <c r="N6169" s="37">
        <f t="shared" si="1737"/>
        <v>0</v>
      </c>
      <c r="O6169" s="37">
        <v>0</v>
      </c>
      <c r="P6169" s="37">
        <v>0</v>
      </c>
      <c r="Q6169" s="21">
        <f t="shared" si="1738"/>
        <v>39.790999999999997</v>
      </c>
      <c r="R6169" s="21">
        <f t="shared" si="1747"/>
        <v>257.12499999997721</v>
      </c>
      <c r="S6169" s="21">
        <f t="shared" si="1748"/>
        <v>2.4979421574872624</v>
      </c>
      <c r="T6169" s="21">
        <f t="shared" si="1739"/>
        <v>86.147999999999996</v>
      </c>
      <c r="U6169" s="37">
        <f>VLOOKUP(Time_Zone, 'LSTM LookUp'!$B$5:$D$8, 3, FALSE)</f>
        <v>-75</v>
      </c>
      <c r="V6169" s="21">
        <f t="shared" si="1749"/>
        <v>5.171494692717908</v>
      </c>
      <c r="W6169" s="21">
        <f t="shared" si="1740"/>
        <v>42.440873673179468</v>
      </c>
      <c r="X6169" s="21">
        <f t="shared" si="1741"/>
        <v>0</v>
      </c>
      <c r="Y6169" s="21">
        <f t="shared" si="1742"/>
        <v>0</v>
      </c>
      <c r="Z6169" s="21">
        <f t="shared" si="1750"/>
        <v>0</v>
      </c>
      <c r="AA6169" s="21">
        <f t="shared" si="1743"/>
        <v>0</v>
      </c>
      <c r="AB6169" s="21">
        <f t="shared" si="1744"/>
        <v>0</v>
      </c>
      <c r="AC6169" s="21">
        <f t="shared" si="1745"/>
        <v>0</v>
      </c>
      <c r="AD6169" s="21">
        <f t="shared" si="1751"/>
        <v>0</v>
      </c>
      <c r="AE6169" s="21" t="str">
        <f t="shared" si="1746"/>
        <v>9/14/4:00</v>
      </c>
    </row>
    <row r="6170" spans="2:31">
      <c r="B6170" s="37">
        <v>9</v>
      </c>
      <c r="C6170" s="38">
        <v>14</v>
      </c>
      <c r="D6170" s="39">
        <v>5</v>
      </c>
      <c r="E6170" s="17">
        <v>11.1</v>
      </c>
      <c r="F6170" s="17">
        <v>0</v>
      </c>
      <c r="G6170" s="17">
        <v>0</v>
      </c>
      <c r="H6170" s="37">
        <f t="shared" si="1734"/>
        <v>51.98</v>
      </c>
      <c r="I6170" s="37">
        <f>IF(H6170&lt;'Roof Calculator'!$G$8, 1, 0)</f>
        <v>1</v>
      </c>
      <c r="J6170" s="37">
        <f>IF(H6170&gt;='Roof Calculator'!$G$8, 1, 0)</f>
        <v>0</v>
      </c>
      <c r="K6170" s="37">
        <f t="shared" si="1735"/>
        <v>51.98</v>
      </c>
      <c r="L6170" s="37">
        <f t="shared" si="1736"/>
        <v>0</v>
      </c>
      <c r="M6170" s="37">
        <v>0</v>
      </c>
      <c r="N6170" s="37">
        <f t="shared" si="1737"/>
        <v>0</v>
      </c>
      <c r="O6170" s="37">
        <v>0</v>
      </c>
      <c r="P6170" s="37">
        <v>0</v>
      </c>
      <c r="Q6170" s="21">
        <f t="shared" si="1738"/>
        <v>39.790999999999997</v>
      </c>
      <c r="R6170" s="21">
        <f t="shared" si="1747"/>
        <v>257.16666666664389</v>
      </c>
      <c r="S6170" s="21">
        <f t="shared" si="1748"/>
        <v>2.4816704792045132</v>
      </c>
      <c r="T6170" s="21">
        <f t="shared" si="1739"/>
        <v>86.147999999999996</v>
      </c>
      <c r="U6170" s="37">
        <f>VLOOKUP(Time_Zone, 'LSTM LookUp'!$B$5:$D$8, 3, FALSE)</f>
        <v>-75</v>
      </c>
      <c r="V6170" s="21">
        <f t="shared" si="1749"/>
        <v>5.1869749726284393</v>
      </c>
      <c r="W6170" s="21">
        <f t="shared" si="1740"/>
        <v>57.444743743157133</v>
      </c>
      <c r="X6170" s="21">
        <f t="shared" si="1741"/>
        <v>0</v>
      </c>
      <c r="Y6170" s="21">
        <f t="shared" si="1742"/>
        <v>0</v>
      </c>
      <c r="Z6170" s="21">
        <f t="shared" si="1750"/>
        <v>0</v>
      </c>
      <c r="AA6170" s="21">
        <f t="shared" si="1743"/>
        <v>0</v>
      </c>
      <c r="AB6170" s="21">
        <f t="shared" si="1744"/>
        <v>0</v>
      </c>
      <c r="AC6170" s="21">
        <f t="shared" si="1745"/>
        <v>0</v>
      </c>
      <c r="AD6170" s="21">
        <f t="shared" si="1751"/>
        <v>0</v>
      </c>
      <c r="AE6170" s="21" t="str">
        <f t="shared" si="1746"/>
        <v>9/14/5:00</v>
      </c>
    </row>
    <row r="6171" spans="2:31">
      <c r="B6171" s="37">
        <v>9</v>
      </c>
      <c r="C6171" s="38">
        <v>14</v>
      </c>
      <c r="D6171" s="39">
        <v>6</v>
      </c>
      <c r="E6171" s="17">
        <v>10</v>
      </c>
      <c r="F6171" s="17">
        <v>0</v>
      </c>
      <c r="G6171" s="17">
        <v>0</v>
      </c>
      <c r="H6171" s="37">
        <f t="shared" si="1734"/>
        <v>50</v>
      </c>
      <c r="I6171" s="37">
        <f>IF(H6171&lt;'Roof Calculator'!$G$8, 1, 0)</f>
        <v>1</v>
      </c>
      <c r="J6171" s="37">
        <f>IF(H6171&gt;='Roof Calculator'!$G$8, 1, 0)</f>
        <v>0</v>
      </c>
      <c r="K6171" s="37">
        <f t="shared" si="1735"/>
        <v>50</v>
      </c>
      <c r="L6171" s="37">
        <f t="shared" si="1736"/>
        <v>0</v>
      </c>
      <c r="M6171" s="37">
        <v>0</v>
      </c>
      <c r="N6171" s="37">
        <f t="shared" si="1737"/>
        <v>0</v>
      </c>
      <c r="O6171" s="37">
        <v>0</v>
      </c>
      <c r="P6171" s="37">
        <v>0</v>
      </c>
      <c r="Q6171" s="21">
        <f t="shared" si="1738"/>
        <v>39.790999999999997</v>
      </c>
      <c r="R6171" s="21">
        <f t="shared" si="1747"/>
        <v>257.20833333331058</v>
      </c>
      <c r="S6171" s="21">
        <f t="shared" si="1748"/>
        <v>2.465397723695042</v>
      </c>
      <c r="T6171" s="21">
        <f t="shared" si="1739"/>
        <v>86.147999999999996</v>
      </c>
      <c r="U6171" s="37">
        <f>VLOOKUP(Time_Zone, 'LSTM LookUp'!$B$5:$D$8, 3, FALSE)</f>
        <v>-75</v>
      </c>
      <c r="V6171" s="21">
        <f t="shared" si="1749"/>
        <v>5.2024558793286184</v>
      </c>
      <c r="W6171" s="21">
        <f t="shared" si="1740"/>
        <v>72.44861396983211</v>
      </c>
      <c r="X6171" s="21">
        <f t="shared" si="1741"/>
        <v>0</v>
      </c>
      <c r="Y6171" s="21">
        <f t="shared" si="1742"/>
        <v>0</v>
      </c>
      <c r="Z6171" s="21">
        <f t="shared" si="1750"/>
        <v>0</v>
      </c>
      <c r="AA6171" s="21">
        <f t="shared" si="1743"/>
        <v>0</v>
      </c>
      <c r="AB6171" s="21">
        <f t="shared" si="1744"/>
        <v>0</v>
      </c>
      <c r="AC6171" s="21">
        <f t="shared" si="1745"/>
        <v>0</v>
      </c>
      <c r="AD6171" s="21">
        <f t="shared" si="1751"/>
        <v>0</v>
      </c>
      <c r="AE6171" s="21" t="str">
        <f t="shared" si="1746"/>
        <v>9/14/6:00</v>
      </c>
    </row>
    <row r="6172" spans="2:31">
      <c r="B6172" s="37">
        <v>9</v>
      </c>
      <c r="C6172" s="38">
        <v>14</v>
      </c>
      <c r="D6172" s="39">
        <v>7</v>
      </c>
      <c r="E6172" s="17">
        <v>10</v>
      </c>
      <c r="F6172" s="17">
        <v>1</v>
      </c>
      <c r="G6172" s="17">
        <v>49</v>
      </c>
      <c r="H6172" s="37">
        <f t="shared" si="1734"/>
        <v>50</v>
      </c>
      <c r="I6172" s="37">
        <f>IF(H6172&lt;'Roof Calculator'!$G$8, 1, 0)</f>
        <v>1</v>
      </c>
      <c r="J6172" s="37">
        <f>IF(H6172&gt;='Roof Calculator'!$G$8, 1, 0)</f>
        <v>0</v>
      </c>
      <c r="K6172" s="37">
        <f t="shared" si="1735"/>
        <v>50</v>
      </c>
      <c r="L6172" s="37">
        <f t="shared" si="1736"/>
        <v>0</v>
      </c>
      <c r="M6172" s="37">
        <v>0</v>
      </c>
      <c r="N6172" s="37">
        <f t="shared" si="1737"/>
        <v>1</v>
      </c>
      <c r="O6172" s="37">
        <v>0</v>
      </c>
      <c r="P6172" s="37">
        <v>0</v>
      </c>
      <c r="Q6172" s="21">
        <f t="shared" si="1738"/>
        <v>39.790999999999997</v>
      </c>
      <c r="R6172" s="21">
        <f t="shared" si="1747"/>
        <v>257.24999999997726</v>
      </c>
      <c r="S6172" s="21">
        <f t="shared" si="1748"/>
        <v>2.4491238980574095</v>
      </c>
      <c r="T6172" s="21">
        <f t="shared" si="1739"/>
        <v>86.147999999999996</v>
      </c>
      <c r="U6172" s="37">
        <f>VLOOKUP(Time_Zone, 'LSTM LookUp'!$B$5:$D$8, 3, FALSE)</f>
        <v>-75</v>
      </c>
      <c r="V6172" s="21">
        <f t="shared" si="1749"/>
        <v>5.2179373835159755</v>
      </c>
      <c r="W6172" s="21">
        <f t="shared" si="1740"/>
        <v>87.452484345878958</v>
      </c>
      <c r="X6172" s="21">
        <f t="shared" si="1741"/>
        <v>3.0120313900160158</v>
      </c>
      <c r="Y6172" s="21">
        <f t="shared" si="1742"/>
        <v>4.0120313900160163</v>
      </c>
      <c r="Z6172" s="21">
        <f t="shared" si="1750"/>
        <v>1.2717438779946719</v>
      </c>
      <c r="AA6172" s="21">
        <f t="shared" si="1743"/>
        <v>1.2717438779946719</v>
      </c>
      <c r="AB6172" s="21">
        <f t="shared" si="1744"/>
        <v>0</v>
      </c>
      <c r="AC6172" s="21">
        <f t="shared" si="1745"/>
        <v>0</v>
      </c>
      <c r="AD6172" s="21">
        <f t="shared" si="1751"/>
        <v>0</v>
      </c>
      <c r="AE6172" s="21" t="str">
        <f t="shared" si="1746"/>
        <v>9/14/7:00</v>
      </c>
    </row>
    <row r="6173" spans="2:31">
      <c r="B6173" s="37">
        <v>9</v>
      </c>
      <c r="C6173" s="38">
        <v>14</v>
      </c>
      <c r="D6173" s="39">
        <v>8</v>
      </c>
      <c r="E6173" s="17">
        <v>11.1</v>
      </c>
      <c r="F6173" s="17">
        <v>87</v>
      </c>
      <c r="G6173" s="17">
        <v>260</v>
      </c>
      <c r="H6173" s="37">
        <f t="shared" si="1734"/>
        <v>51.98</v>
      </c>
      <c r="I6173" s="37">
        <f>IF(H6173&lt;'Roof Calculator'!$G$8, 1, 0)</f>
        <v>1</v>
      </c>
      <c r="J6173" s="37">
        <f>IF(H6173&gt;='Roof Calculator'!$G$8, 1, 0)</f>
        <v>0</v>
      </c>
      <c r="K6173" s="37">
        <f t="shared" si="1735"/>
        <v>51.98</v>
      </c>
      <c r="L6173" s="37">
        <f t="shared" si="1736"/>
        <v>0</v>
      </c>
      <c r="M6173" s="37">
        <v>0</v>
      </c>
      <c r="N6173" s="37">
        <f t="shared" si="1737"/>
        <v>87</v>
      </c>
      <c r="O6173" s="37">
        <v>0</v>
      </c>
      <c r="P6173" s="37">
        <v>0</v>
      </c>
      <c r="Q6173" s="21">
        <f t="shared" si="1738"/>
        <v>39.790999999999997</v>
      </c>
      <c r="R6173" s="21">
        <f t="shared" si="1747"/>
        <v>257.29166666664395</v>
      </c>
      <c r="S6173" s="21">
        <f t="shared" si="1748"/>
        <v>2.4328490093900026</v>
      </c>
      <c r="T6173" s="21">
        <f t="shared" si="1739"/>
        <v>86.147999999999996</v>
      </c>
      <c r="U6173" s="37">
        <f>VLOOKUP(Time_Zone, 'LSTM LookUp'!$B$5:$D$8, 3, FALSE)</f>
        <v>-75</v>
      </c>
      <c r="V6173" s="21">
        <f t="shared" si="1749"/>
        <v>5.2334194558809424</v>
      </c>
      <c r="W6173" s="21">
        <f t="shared" si="1740"/>
        <v>102.45635486397022</v>
      </c>
      <c r="X6173" s="21">
        <f t="shared" si="1741"/>
        <v>-35.989543154712415</v>
      </c>
      <c r="Y6173" s="21">
        <f t="shared" si="1742"/>
        <v>51.010456845287585</v>
      </c>
      <c r="Z6173" s="21">
        <f t="shared" si="1750"/>
        <v>16.169423890386589</v>
      </c>
      <c r="AA6173" s="21">
        <f t="shared" si="1743"/>
        <v>16.169423890386589</v>
      </c>
      <c r="AB6173" s="21">
        <f t="shared" si="1744"/>
        <v>0</v>
      </c>
      <c r="AC6173" s="21">
        <f t="shared" si="1745"/>
        <v>0</v>
      </c>
      <c r="AD6173" s="21">
        <f t="shared" si="1751"/>
        <v>0</v>
      </c>
      <c r="AE6173" s="21" t="str">
        <f t="shared" si="1746"/>
        <v>9/14/8:00</v>
      </c>
    </row>
    <row r="6174" spans="2:31">
      <c r="B6174" s="37">
        <v>9</v>
      </c>
      <c r="C6174" s="38">
        <v>14</v>
      </c>
      <c r="D6174" s="39">
        <v>9</v>
      </c>
      <c r="E6174" s="17">
        <v>12.8</v>
      </c>
      <c r="F6174" s="17">
        <v>112</v>
      </c>
      <c r="G6174" s="17">
        <v>534</v>
      </c>
      <c r="H6174" s="37">
        <f t="shared" si="1734"/>
        <v>55.04</v>
      </c>
      <c r="I6174" s="37">
        <f>IF(H6174&lt;'Roof Calculator'!$G$8, 1, 0)</f>
        <v>0</v>
      </c>
      <c r="J6174" s="37">
        <f>IF(H6174&gt;='Roof Calculator'!$G$8, 1, 0)</f>
        <v>1</v>
      </c>
      <c r="K6174" s="37">
        <f t="shared" si="1735"/>
        <v>0</v>
      </c>
      <c r="L6174" s="37">
        <f t="shared" si="1736"/>
        <v>55.04</v>
      </c>
      <c r="M6174" s="37">
        <v>0</v>
      </c>
      <c r="N6174" s="37">
        <f t="shared" si="1737"/>
        <v>112</v>
      </c>
      <c r="O6174" s="37">
        <v>0</v>
      </c>
      <c r="P6174" s="37">
        <v>0</v>
      </c>
      <c r="Q6174" s="21">
        <f t="shared" si="1738"/>
        <v>39.790999999999997</v>
      </c>
      <c r="R6174" s="21">
        <f t="shared" si="1747"/>
        <v>257.33333333331063</v>
      </c>
      <c r="S6174" s="21">
        <f t="shared" si="1748"/>
        <v>2.4165730647909127</v>
      </c>
      <c r="T6174" s="21">
        <f t="shared" si="1739"/>
        <v>86.147999999999996</v>
      </c>
      <c r="U6174" s="37">
        <f>VLOOKUP(Time_Zone, 'LSTM LookUp'!$B$5:$D$8, 3, FALSE)</f>
        <v>-75</v>
      </c>
      <c r="V6174" s="21">
        <f t="shared" si="1749"/>
        <v>5.2489020671070401</v>
      </c>
      <c r="W6174" s="21">
        <f t="shared" si="1740"/>
        <v>117.46022551677676</v>
      </c>
      <c r="X6174" s="21">
        <f t="shared" si="1741"/>
        <v>-174.63243091228168</v>
      </c>
      <c r="Y6174" s="21">
        <f t="shared" si="1742"/>
        <v>-62.632430912281677</v>
      </c>
      <c r="Z6174" s="21">
        <f t="shared" si="1750"/>
        <v>-19.853386684569408</v>
      </c>
      <c r="AA6174" s="21">
        <f t="shared" si="1743"/>
        <v>0</v>
      </c>
      <c r="AB6174" s="21">
        <f t="shared" si="1744"/>
        <v>-19.853386684569408</v>
      </c>
      <c r="AC6174" s="21">
        <f t="shared" si="1745"/>
        <v>55.04</v>
      </c>
      <c r="AD6174" s="21">
        <f t="shared" si="1751"/>
        <v>-19.853386684569408</v>
      </c>
      <c r="AE6174" s="21" t="str">
        <f t="shared" si="1746"/>
        <v>9/14/9:00</v>
      </c>
    </row>
    <row r="6175" spans="2:31">
      <c r="B6175" s="37">
        <v>9</v>
      </c>
      <c r="C6175" s="38">
        <v>14</v>
      </c>
      <c r="D6175" s="39">
        <v>10</v>
      </c>
      <c r="E6175" s="17">
        <v>14.4</v>
      </c>
      <c r="F6175" s="17">
        <v>178</v>
      </c>
      <c r="G6175" s="17">
        <v>557</v>
      </c>
      <c r="H6175" s="37">
        <f t="shared" si="1734"/>
        <v>57.92</v>
      </c>
      <c r="I6175" s="37">
        <f>IF(H6175&lt;'Roof Calculator'!$G$8, 1, 0)</f>
        <v>0</v>
      </c>
      <c r="J6175" s="37">
        <f>IF(H6175&gt;='Roof Calculator'!$G$8, 1, 0)</f>
        <v>1</v>
      </c>
      <c r="K6175" s="37">
        <f t="shared" si="1735"/>
        <v>0</v>
      </c>
      <c r="L6175" s="37">
        <f t="shared" si="1736"/>
        <v>57.92</v>
      </c>
      <c r="M6175" s="37">
        <v>0</v>
      </c>
      <c r="N6175" s="37">
        <f t="shared" si="1737"/>
        <v>178</v>
      </c>
      <c r="O6175" s="37">
        <v>0</v>
      </c>
      <c r="P6175" s="37">
        <v>0</v>
      </c>
      <c r="Q6175" s="21">
        <f t="shared" si="1738"/>
        <v>39.790999999999997</v>
      </c>
      <c r="R6175" s="21">
        <f t="shared" si="1747"/>
        <v>257.37499999997732</v>
      </c>
      <c r="S6175" s="21">
        <f t="shared" si="1748"/>
        <v>2.4002960713580679</v>
      </c>
      <c r="T6175" s="21">
        <f t="shared" si="1739"/>
        <v>86.147999999999996</v>
      </c>
      <c r="U6175" s="37">
        <f>VLOOKUP(Time_Zone, 'LSTM LookUp'!$B$5:$D$8, 3, FALSE)</f>
        <v>-75</v>
      </c>
      <c r="V6175" s="21">
        <f t="shared" si="1749"/>
        <v>5.2643851878708015</v>
      </c>
      <c r="W6175" s="21">
        <f t="shared" si="1740"/>
        <v>132.46409629696774</v>
      </c>
      <c r="X6175" s="21">
        <f t="shared" si="1741"/>
        <v>-273.76507396394811</v>
      </c>
      <c r="Y6175" s="21">
        <f t="shared" si="1742"/>
        <v>-95.765073963948112</v>
      </c>
      <c r="Z6175" s="21">
        <f t="shared" si="1750"/>
        <v>-30.355855849590391</v>
      </c>
      <c r="AA6175" s="21">
        <f t="shared" si="1743"/>
        <v>0</v>
      </c>
      <c r="AB6175" s="21">
        <f t="shared" si="1744"/>
        <v>-30.355855849590391</v>
      </c>
      <c r="AC6175" s="21">
        <f t="shared" si="1745"/>
        <v>57.92</v>
      </c>
      <c r="AD6175" s="21">
        <f t="shared" si="1751"/>
        <v>-30.355855849590391</v>
      </c>
      <c r="AE6175" s="21" t="str">
        <f t="shared" si="1746"/>
        <v>9/14/10:00</v>
      </c>
    </row>
    <row r="6176" spans="2:31">
      <c r="B6176" s="37">
        <v>9</v>
      </c>
      <c r="C6176" s="38">
        <v>14</v>
      </c>
      <c r="D6176" s="39">
        <v>11</v>
      </c>
      <c r="E6176" s="17">
        <v>15.6</v>
      </c>
      <c r="F6176" s="17">
        <v>166</v>
      </c>
      <c r="G6176" s="17">
        <v>655</v>
      </c>
      <c r="H6176" s="37">
        <f t="shared" si="1734"/>
        <v>60.08</v>
      </c>
      <c r="I6176" s="37">
        <f>IF(H6176&lt;'Roof Calculator'!$G$8, 1, 0)</f>
        <v>0</v>
      </c>
      <c r="J6176" s="37">
        <f>IF(H6176&gt;='Roof Calculator'!$G$8, 1, 0)</f>
        <v>1</v>
      </c>
      <c r="K6176" s="37">
        <f t="shared" si="1735"/>
        <v>0</v>
      </c>
      <c r="L6176" s="37">
        <f t="shared" si="1736"/>
        <v>60.08</v>
      </c>
      <c r="M6176" s="37">
        <v>0</v>
      </c>
      <c r="N6176" s="37">
        <f t="shared" si="1737"/>
        <v>166</v>
      </c>
      <c r="O6176" s="37">
        <v>0</v>
      </c>
      <c r="P6176" s="37">
        <v>0</v>
      </c>
      <c r="Q6176" s="21">
        <f t="shared" si="1738"/>
        <v>39.790999999999997</v>
      </c>
      <c r="R6176" s="21">
        <f t="shared" si="1747"/>
        <v>257.41666666664401</v>
      </c>
      <c r="S6176" s="21">
        <f t="shared" si="1748"/>
        <v>2.3840180361891661</v>
      </c>
      <c r="T6176" s="21">
        <f t="shared" si="1739"/>
        <v>86.147999999999996</v>
      </c>
      <c r="U6176" s="37">
        <f>VLOOKUP(Time_Zone, 'LSTM LookUp'!$B$5:$D$8, 3, FALSE)</f>
        <v>-75</v>
      </c>
      <c r="V6176" s="21">
        <f t="shared" si="1749"/>
        <v>5.2798687888419016</v>
      </c>
      <c r="W6176" s="21">
        <f t="shared" si="1740"/>
        <v>147.46796719721044</v>
      </c>
      <c r="X6176" s="21">
        <f t="shared" si="1741"/>
        <v>-406.51613881726638</v>
      </c>
      <c r="Y6176" s="21">
        <f t="shared" si="1742"/>
        <v>-240.51613881726638</v>
      </c>
      <c r="Z6176" s="21">
        <f t="shared" si="1750"/>
        <v>-76.239415240107107</v>
      </c>
      <c r="AA6176" s="21">
        <f t="shared" si="1743"/>
        <v>0</v>
      </c>
      <c r="AB6176" s="21">
        <f t="shared" si="1744"/>
        <v>-76.239415240107107</v>
      </c>
      <c r="AC6176" s="21">
        <f t="shared" si="1745"/>
        <v>60.08</v>
      </c>
      <c r="AD6176" s="21">
        <f t="shared" si="1751"/>
        <v>-76.239415240107107</v>
      </c>
      <c r="AE6176" s="21" t="str">
        <f t="shared" si="1746"/>
        <v>9/14/11:00</v>
      </c>
    </row>
    <row r="6177" spans="2:31">
      <c r="B6177" s="37">
        <v>9</v>
      </c>
      <c r="C6177" s="38">
        <v>14</v>
      </c>
      <c r="D6177" s="39">
        <v>12</v>
      </c>
      <c r="E6177" s="17">
        <v>17.2</v>
      </c>
      <c r="F6177" s="17">
        <v>156</v>
      </c>
      <c r="G6177" s="17">
        <v>784</v>
      </c>
      <c r="H6177" s="37">
        <f t="shared" si="1734"/>
        <v>62.959999999999994</v>
      </c>
      <c r="I6177" s="37">
        <f>IF(H6177&lt;'Roof Calculator'!$G$8, 1, 0)</f>
        <v>0</v>
      </c>
      <c r="J6177" s="37">
        <f>IF(H6177&gt;='Roof Calculator'!$G$8, 1, 0)</f>
        <v>1</v>
      </c>
      <c r="K6177" s="37">
        <f t="shared" si="1735"/>
        <v>0</v>
      </c>
      <c r="L6177" s="37">
        <f t="shared" si="1736"/>
        <v>62.959999999999994</v>
      </c>
      <c r="M6177" s="37">
        <v>0</v>
      </c>
      <c r="N6177" s="37">
        <f t="shared" si="1737"/>
        <v>156</v>
      </c>
      <c r="O6177" s="37">
        <v>0</v>
      </c>
      <c r="P6177" s="37">
        <v>0</v>
      </c>
      <c r="Q6177" s="21">
        <f t="shared" si="1738"/>
        <v>39.790999999999997</v>
      </c>
      <c r="R6177" s="21">
        <f t="shared" si="1747"/>
        <v>257.45833333331069</v>
      </c>
      <c r="S6177" s="21">
        <f t="shared" si="1748"/>
        <v>2.3677389663816535</v>
      </c>
      <c r="T6177" s="21">
        <f t="shared" si="1739"/>
        <v>86.147999999999996</v>
      </c>
      <c r="U6177" s="37">
        <f>VLOOKUP(Time_Zone, 'LSTM LookUp'!$B$5:$D$8, 3, FALSE)</f>
        <v>-75</v>
      </c>
      <c r="V6177" s="21">
        <f t="shared" si="1749"/>
        <v>5.2953528406832362</v>
      </c>
      <c r="W6177" s="21">
        <f t="shared" si="1740"/>
        <v>162.4718382101708</v>
      </c>
      <c r="X6177" s="21">
        <f t="shared" si="1741"/>
        <v>-553.22315732386085</v>
      </c>
      <c r="Y6177" s="21">
        <f t="shared" si="1742"/>
        <v>-397.22315732386085</v>
      </c>
      <c r="Z6177" s="21">
        <f t="shared" si="1750"/>
        <v>-125.91280312049547</v>
      </c>
      <c r="AA6177" s="21">
        <f t="shared" si="1743"/>
        <v>0</v>
      </c>
      <c r="AB6177" s="21">
        <f t="shared" si="1744"/>
        <v>-125.91280312049547</v>
      </c>
      <c r="AC6177" s="21">
        <f t="shared" si="1745"/>
        <v>62.959999999999994</v>
      </c>
      <c r="AD6177" s="21">
        <f t="shared" si="1751"/>
        <v>-125.91280312049547</v>
      </c>
      <c r="AE6177" s="21" t="str">
        <f t="shared" si="1746"/>
        <v>9/14/12:00</v>
      </c>
    </row>
    <row r="6178" spans="2:31">
      <c r="B6178" s="37">
        <v>9</v>
      </c>
      <c r="C6178" s="38">
        <v>14</v>
      </c>
      <c r="D6178" s="39">
        <v>13</v>
      </c>
      <c r="E6178" s="17">
        <v>17.8</v>
      </c>
      <c r="F6178" s="17">
        <v>184</v>
      </c>
      <c r="G6178" s="17">
        <v>733</v>
      </c>
      <c r="H6178" s="37">
        <f t="shared" si="1734"/>
        <v>64.040000000000006</v>
      </c>
      <c r="I6178" s="37">
        <f>IF(H6178&lt;'Roof Calculator'!$G$8, 1, 0)</f>
        <v>0</v>
      </c>
      <c r="J6178" s="37">
        <f>IF(H6178&gt;='Roof Calculator'!$G$8, 1, 0)</f>
        <v>1</v>
      </c>
      <c r="K6178" s="37">
        <f t="shared" si="1735"/>
        <v>0</v>
      </c>
      <c r="L6178" s="37">
        <f t="shared" si="1736"/>
        <v>64.040000000000006</v>
      </c>
      <c r="M6178" s="37">
        <v>0</v>
      </c>
      <c r="N6178" s="37">
        <f t="shared" si="1737"/>
        <v>184</v>
      </c>
      <c r="O6178" s="37">
        <v>0</v>
      </c>
      <c r="P6178" s="37">
        <v>0</v>
      </c>
      <c r="Q6178" s="21">
        <f t="shared" si="1738"/>
        <v>39.790999999999997</v>
      </c>
      <c r="R6178" s="21">
        <f t="shared" si="1747"/>
        <v>257.49999999997738</v>
      </c>
      <c r="S6178" s="21">
        <f t="shared" si="1748"/>
        <v>2.3514588690327876</v>
      </c>
      <c r="T6178" s="21">
        <f t="shared" si="1739"/>
        <v>86.147999999999996</v>
      </c>
      <c r="U6178" s="37">
        <f>VLOOKUP(Time_Zone, 'LSTM LookUp'!$B$5:$D$8, 3, FALSE)</f>
        <v>-75</v>
      </c>
      <c r="V6178" s="21">
        <f t="shared" si="1749"/>
        <v>5.3108373140509215</v>
      </c>
      <c r="W6178" s="21">
        <f t="shared" si="1740"/>
        <v>177.47570932851272</v>
      </c>
      <c r="X6178" s="21">
        <f t="shared" si="1741"/>
        <v>-542.95790306000185</v>
      </c>
      <c r="Y6178" s="21">
        <f t="shared" si="1742"/>
        <v>-358.95790306000185</v>
      </c>
      <c r="Z6178" s="21">
        <f t="shared" si="1750"/>
        <v>-113.78338584547811</v>
      </c>
      <c r="AA6178" s="21">
        <f t="shared" si="1743"/>
        <v>0</v>
      </c>
      <c r="AB6178" s="21">
        <f t="shared" si="1744"/>
        <v>-113.78338584547811</v>
      </c>
      <c r="AC6178" s="21">
        <f t="shared" si="1745"/>
        <v>64.040000000000006</v>
      </c>
      <c r="AD6178" s="21">
        <f t="shared" si="1751"/>
        <v>-113.78338584547811</v>
      </c>
      <c r="AE6178" s="21" t="str">
        <f t="shared" si="1746"/>
        <v>9/14/13:00</v>
      </c>
    </row>
    <row r="6179" spans="2:31">
      <c r="B6179" s="37">
        <v>9</v>
      </c>
      <c r="C6179" s="38">
        <v>14</v>
      </c>
      <c r="D6179" s="39">
        <v>14</v>
      </c>
      <c r="E6179" s="17">
        <v>18.899999999999999</v>
      </c>
      <c r="F6179" s="17">
        <v>171</v>
      </c>
      <c r="G6179" s="17">
        <v>754</v>
      </c>
      <c r="H6179" s="37">
        <f t="shared" si="1734"/>
        <v>66.02</v>
      </c>
      <c r="I6179" s="37">
        <f>IF(H6179&lt;'Roof Calculator'!$G$8, 1, 0)</f>
        <v>0</v>
      </c>
      <c r="J6179" s="37">
        <f>IF(H6179&gt;='Roof Calculator'!$G$8, 1, 0)</f>
        <v>1</v>
      </c>
      <c r="K6179" s="37">
        <f t="shared" si="1735"/>
        <v>0</v>
      </c>
      <c r="L6179" s="37">
        <f t="shared" si="1736"/>
        <v>66.02</v>
      </c>
      <c r="M6179" s="37">
        <v>0</v>
      </c>
      <c r="N6179" s="37">
        <f t="shared" si="1737"/>
        <v>171</v>
      </c>
      <c r="O6179" s="37">
        <v>0</v>
      </c>
      <c r="P6179" s="37">
        <v>0</v>
      </c>
      <c r="Q6179" s="21">
        <f t="shared" si="1738"/>
        <v>39.790999999999997</v>
      </c>
      <c r="R6179" s="21">
        <f t="shared" si="1747"/>
        <v>257.54166666664406</v>
      </c>
      <c r="S6179" s="21">
        <f t="shared" si="1748"/>
        <v>2.3351777512396206</v>
      </c>
      <c r="T6179" s="21">
        <f t="shared" si="1739"/>
        <v>86.147999999999996</v>
      </c>
      <c r="U6179" s="37">
        <f>VLOOKUP(Time_Zone, 'LSTM LookUp'!$B$5:$D$8, 3, FALSE)</f>
        <v>-75</v>
      </c>
      <c r="V6179" s="21">
        <f t="shared" si="1749"/>
        <v>5.3263221795943778</v>
      </c>
      <c r="W6179" s="21">
        <f t="shared" si="1740"/>
        <v>192.4795805448986</v>
      </c>
      <c r="X6179" s="21">
        <f t="shared" si="1741"/>
        <v>-545.54160648799075</v>
      </c>
      <c r="Y6179" s="21">
        <f t="shared" si="1742"/>
        <v>-374.54160648799075</v>
      </c>
      <c r="Z6179" s="21">
        <f t="shared" si="1750"/>
        <v>-118.72314765301232</v>
      </c>
      <c r="AA6179" s="21">
        <f t="shared" si="1743"/>
        <v>0</v>
      </c>
      <c r="AB6179" s="21">
        <f t="shared" si="1744"/>
        <v>-118.72314765301232</v>
      </c>
      <c r="AC6179" s="21">
        <f t="shared" si="1745"/>
        <v>66.02</v>
      </c>
      <c r="AD6179" s="21">
        <f t="shared" si="1751"/>
        <v>-118.72314765301232</v>
      </c>
      <c r="AE6179" s="21" t="str">
        <f t="shared" si="1746"/>
        <v>9/14/14:00</v>
      </c>
    </row>
    <row r="6180" spans="2:31">
      <c r="B6180" s="37">
        <v>9</v>
      </c>
      <c r="C6180" s="38">
        <v>14</v>
      </c>
      <c r="D6180" s="39">
        <v>15</v>
      </c>
      <c r="E6180" s="17">
        <v>19.399999999999999</v>
      </c>
      <c r="F6180" s="17">
        <v>140</v>
      </c>
      <c r="G6180" s="17">
        <v>781</v>
      </c>
      <c r="H6180" s="37">
        <f t="shared" si="1734"/>
        <v>66.92</v>
      </c>
      <c r="I6180" s="37">
        <f>IF(H6180&lt;'Roof Calculator'!$G$8, 1, 0)</f>
        <v>0</v>
      </c>
      <c r="J6180" s="37">
        <f>IF(H6180&gt;='Roof Calculator'!$G$8, 1, 0)</f>
        <v>1</v>
      </c>
      <c r="K6180" s="37">
        <f t="shared" si="1735"/>
        <v>0</v>
      </c>
      <c r="L6180" s="37">
        <f t="shared" si="1736"/>
        <v>66.92</v>
      </c>
      <c r="M6180" s="37">
        <v>0</v>
      </c>
      <c r="N6180" s="37">
        <f t="shared" si="1737"/>
        <v>140</v>
      </c>
      <c r="O6180" s="37">
        <v>0</v>
      </c>
      <c r="P6180" s="37">
        <v>0</v>
      </c>
      <c r="Q6180" s="21">
        <f t="shared" si="1738"/>
        <v>39.790999999999997</v>
      </c>
      <c r="R6180" s="21">
        <f t="shared" si="1747"/>
        <v>257.58333333331075</v>
      </c>
      <c r="S6180" s="21">
        <f t="shared" si="1748"/>
        <v>2.3188956200989264</v>
      </c>
      <c r="T6180" s="21">
        <f t="shared" si="1739"/>
        <v>86.147999999999996</v>
      </c>
      <c r="U6180" s="37">
        <f>VLOOKUP(Time_Zone, 'LSTM LookUp'!$B$5:$D$8, 3, FALSE)</f>
        <v>-75</v>
      </c>
      <c r="V6180" s="21">
        <f t="shared" si="1749"/>
        <v>5.3418074079564457</v>
      </c>
      <c r="W6180" s="21">
        <f t="shared" si="1740"/>
        <v>207.48345185198912</v>
      </c>
      <c r="X6180" s="21">
        <f t="shared" si="1741"/>
        <v>-511.72246309880893</v>
      </c>
      <c r="Y6180" s="21">
        <f t="shared" si="1742"/>
        <v>-371.72246309880893</v>
      </c>
      <c r="Z6180" s="21">
        <f t="shared" si="1750"/>
        <v>-117.82952843674619</v>
      </c>
      <c r="AA6180" s="21">
        <f t="shared" si="1743"/>
        <v>0</v>
      </c>
      <c r="AB6180" s="21">
        <f t="shared" si="1744"/>
        <v>-117.82952843674619</v>
      </c>
      <c r="AC6180" s="21">
        <f t="shared" si="1745"/>
        <v>66.92</v>
      </c>
      <c r="AD6180" s="21">
        <f t="shared" si="1751"/>
        <v>-117.82952843674619</v>
      </c>
      <c r="AE6180" s="21" t="str">
        <f t="shared" si="1746"/>
        <v>9/14/15:00</v>
      </c>
    </row>
    <row r="6181" spans="2:31">
      <c r="B6181" s="37">
        <v>9</v>
      </c>
      <c r="C6181" s="38">
        <v>14</v>
      </c>
      <c r="D6181" s="39">
        <v>16</v>
      </c>
      <c r="E6181" s="17">
        <v>19.399999999999999</v>
      </c>
      <c r="F6181" s="17">
        <v>125</v>
      </c>
      <c r="G6181" s="17">
        <v>734</v>
      </c>
      <c r="H6181" s="37">
        <f t="shared" si="1734"/>
        <v>66.92</v>
      </c>
      <c r="I6181" s="37">
        <f>IF(H6181&lt;'Roof Calculator'!$G$8, 1, 0)</f>
        <v>0</v>
      </c>
      <c r="J6181" s="37">
        <f>IF(H6181&gt;='Roof Calculator'!$G$8, 1, 0)</f>
        <v>1</v>
      </c>
      <c r="K6181" s="37">
        <f t="shared" si="1735"/>
        <v>0</v>
      </c>
      <c r="L6181" s="37">
        <f t="shared" si="1736"/>
        <v>66.92</v>
      </c>
      <c r="M6181" s="37">
        <v>0</v>
      </c>
      <c r="N6181" s="37">
        <f t="shared" si="1737"/>
        <v>125</v>
      </c>
      <c r="O6181" s="37">
        <v>0</v>
      </c>
      <c r="P6181" s="37">
        <v>0</v>
      </c>
      <c r="Q6181" s="21">
        <f t="shared" si="1738"/>
        <v>39.790999999999997</v>
      </c>
      <c r="R6181" s="21">
        <f t="shared" si="1747"/>
        <v>257.62499999997743</v>
      </c>
      <c r="S6181" s="21">
        <f t="shared" si="1748"/>
        <v>2.3026124827073255</v>
      </c>
      <c r="T6181" s="21">
        <f t="shared" si="1739"/>
        <v>86.147999999999996</v>
      </c>
      <c r="U6181" s="37">
        <f>VLOOKUP(Time_Zone, 'LSTM LookUp'!$B$5:$D$8, 3, FALSE)</f>
        <v>-75</v>
      </c>
      <c r="V6181" s="21">
        <f t="shared" si="1749"/>
        <v>5.3572929697733427</v>
      </c>
      <c r="W6181" s="21">
        <f t="shared" si="1740"/>
        <v>222.4873232424433</v>
      </c>
      <c r="X6181" s="21">
        <f t="shared" si="1741"/>
        <v>-396.69500991505748</v>
      </c>
      <c r="Y6181" s="21">
        <f t="shared" si="1742"/>
        <v>-271.69500991505748</v>
      </c>
      <c r="Z6181" s="21">
        <f t="shared" si="1750"/>
        <v>-86.122572819600165</v>
      </c>
      <c r="AA6181" s="21">
        <f t="shared" si="1743"/>
        <v>0</v>
      </c>
      <c r="AB6181" s="21">
        <f t="shared" si="1744"/>
        <v>-86.122572819600165</v>
      </c>
      <c r="AC6181" s="21">
        <f t="shared" si="1745"/>
        <v>66.92</v>
      </c>
      <c r="AD6181" s="21">
        <f t="shared" si="1751"/>
        <v>-86.122572819600165</v>
      </c>
      <c r="AE6181" s="21" t="str">
        <f t="shared" si="1746"/>
        <v>9/14/16:00</v>
      </c>
    </row>
    <row r="6182" spans="2:31">
      <c r="B6182" s="37">
        <v>9</v>
      </c>
      <c r="C6182" s="38">
        <v>14</v>
      </c>
      <c r="D6182" s="39">
        <v>17</v>
      </c>
      <c r="E6182" s="17">
        <v>18.899999999999999</v>
      </c>
      <c r="F6182" s="17">
        <v>133</v>
      </c>
      <c r="G6182" s="17">
        <v>583</v>
      </c>
      <c r="H6182" s="37">
        <f t="shared" si="1734"/>
        <v>66.02</v>
      </c>
      <c r="I6182" s="37">
        <f>IF(H6182&lt;'Roof Calculator'!$G$8, 1, 0)</f>
        <v>0</v>
      </c>
      <c r="J6182" s="37">
        <f>IF(H6182&gt;='Roof Calculator'!$G$8, 1, 0)</f>
        <v>1</v>
      </c>
      <c r="K6182" s="37">
        <f t="shared" si="1735"/>
        <v>0</v>
      </c>
      <c r="L6182" s="37">
        <f t="shared" si="1736"/>
        <v>66.02</v>
      </c>
      <c r="M6182" s="37">
        <v>0</v>
      </c>
      <c r="N6182" s="37">
        <f t="shared" si="1737"/>
        <v>133</v>
      </c>
      <c r="O6182" s="37">
        <v>0</v>
      </c>
      <c r="P6182" s="37">
        <v>0</v>
      </c>
      <c r="Q6182" s="21">
        <f t="shared" si="1738"/>
        <v>39.790999999999997</v>
      </c>
      <c r="R6182" s="21">
        <f t="shared" si="1747"/>
        <v>257.66666666664412</v>
      </c>
      <c r="S6182" s="21">
        <f t="shared" si="1748"/>
        <v>2.2863283461612145</v>
      </c>
      <c r="T6182" s="21">
        <f t="shared" si="1739"/>
        <v>86.147999999999996</v>
      </c>
      <c r="U6182" s="37">
        <f>VLOOKUP(Time_Zone, 'LSTM LookUp'!$B$5:$D$8, 3, FALSE)</f>
        <v>-75</v>
      </c>
      <c r="V6182" s="21">
        <f t="shared" si="1749"/>
        <v>5.3727788356747777</v>
      </c>
      <c r="W6182" s="21">
        <f t="shared" si="1740"/>
        <v>237.4911947089187</v>
      </c>
      <c r="X6182" s="21">
        <f t="shared" si="1741"/>
        <v>-225.67463197600398</v>
      </c>
      <c r="Y6182" s="21">
        <f t="shared" si="1742"/>
        <v>-92.67463197600398</v>
      </c>
      <c r="Z6182" s="21">
        <f t="shared" si="1750"/>
        <v>-29.376239715916537</v>
      </c>
      <c r="AA6182" s="21">
        <f t="shared" si="1743"/>
        <v>0</v>
      </c>
      <c r="AB6182" s="21">
        <f t="shared" si="1744"/>
        <v>-29.376239715916537</v>
      </c>
      <c r="AC6182" s="21">
        <f t="shared" si="1745"/>
        <v>66.02</v>
      </c>
      <c r="AD6182" s="21">
        <f t="shared" si="1751"/>
        <v>-29.376239715916537</v>
      </c>
      <c r="AE6182" s="21" t="str">
        <f t="shared" si="1746"/>
        <v>9/14/17:00</v>
      </c>
    </row>
    <row r="6183" spans="2:31">
      <c r="B6183" s="37">
        <v>9</v>
      </c>
      <c r="C6183" s="38">
        <v>14</v>
      </c>
      <c r="D6183" s="39">
        <v>18</v>
      </c>
      <c r="E6183" s="17">
        <v>18.3</v>
      </c>
      <c r="F6183" s="17">
        <v>106</v>
      </c>
      <c r="G6183" s="17">
        <v>84</v>
      </c>
      <c r="H6183" s="37">
        <f t="shared" si="1734"/>
        <v>64.94</v>
      </c>
      <c r="I6183" s="37">
        <f>IF(H6183&lt;'Roof Calculator'!$G$8, 1, 0)</f>
        <v>0</v>
      </c>
      <c r="J6183" s="37">
        <f>IF(H6183&gt;='Roof Calculator'!$G$8, 1, 0)</f>
        <v>1</v>
      </c>
      <c r="K6183" s="37">
        <f t="shared" si="1735"/>
        <v>0</v>
      </c>
      <c r="L6183" s="37">
        <f t="shared" si="1736"/>
        <v>64.94</v>
      </c>
      <c r="M6183" s="37">
        <v>0</v>
      </c>
      <c r="N6183" s="37">
        <f t="shared" si="1737"/>
        <v>106</v>
      </c>
      <c r="O6183" s="37">
        <v>0</v>
      </c>
      <c r="P6183" s="37">
        <v>0</v>
      </c>
      <c r="Q6183" s="21">
        <f t="shared" si="1738"/>
        <v>39.790999999999997</v>
      </c>
      <c r="R6183" s="21">
        <f t="shared" si="1747"/>
        <v>257.7083333333108</v>
      </c>
      <c r="S6183" s="21">
        <f t="shared" si="1748"/>
        <v>2.2700432175567489</v>
      </c>
      <c r="T6183" s="21">
        <f t="shared" si="1739"/>
        <v>86.147999999999996</v>
      </c>
      <c r="U6183" s="37">
        <f>VLOOKUP(Time_Zone, 'LSTM LookUp'!$B$5:$D$8, 3, FALSE)</f>
        <v>-75</v>
      </c>
      <c r="V6183" s="21">
        <f t="shared" si="1749"/>
        <v>5.388264976284038</v>
      </c>
      <c r="W6183" s="21">
        <f t="shared" si="1740"/>
        <v>252.49506624407101</v>
      </c>
      <c r="X6183" s="21">
        <f t="shared" si="1741"/>
        <v>-17.269536049478962</v>
      </c>
      <c r="Y6183" s="21">
        <f t="shared" si="1742"/>
        <v>88.730463950521042</v>
      </c>
      <c r="Z6183" s="21">
        <f t="shared" si="1750"/>
        <v>28.126007339202694</v>
      </c>
      <c r="AA6183" s="21">
        <f t="shared" si="1743"/>
        <v>0</v>
      </c>
      <c r="AB6183" s="21">
        <f t="shared" si="1744"/>
        <v>28.126007339202694</v>
      </c>
      <c r="AC6183" s="21">
        <f t="shared" si="1745"/>
        <v>64.94</v>
      </c>
      <c r="AD6183" s="21">
        <f t="shared" si="1751"/>
        <v>28.126007339202694</v>
      </c>
      <c r="AE6183" s="21" t="str">
        <f t="shared" si="1746"/>
        <v>9/14/18:00</v>
      </c>
    </row>
    <row r="6184" spans="2:31">
      <c r="B6184" s="37">
        <v>9</v>
      </c>
      <c r="C6184" s="38">
        <v>14</v>
      </c>
      <c r="D6184" s="39">
        <v>19</v>
      </c>
      <c r="E6184" s="17">
        <v>17.2</v>
      </c>
      <c r="F6184" s="17">
        <v>21</v>
      </c>
      <c r="G6184" s="17">
        <v>64</v>
      </c>
      <c r="H6184" s="37">
        <f t="shared" si="1734"/>
        <v>62.959999999999994</v>
      </c>
      <c r="I6184" s="37">
        <f>IF(H6184&lt;'Roof Calculator'!$G$8, 1, 0)</f>
        <v>0</v>
      </c>
      <c r="J6184" s="37">
        <f>IF(H6184&gt;='Roof Calculator'!$G$8, 1, 0)</f>
        <v>1</v>
      </c>
      <c r="K6184" s="37">
        <f t="shared" si="1735"/>
        <v>0</v>
      </c>
      <c r="L6184" s="37">
        <f t="shared" si="1736"/>
        <v>62.959999999999994</v>
      </c>
      <c r="M6184" s="37">
        <v>0</v>
      </c>
      <c r="N6184" s="37">
        <f t="shared" si="1737"/>
        <v>21</v>
      </c>
      <c r="O6184" s="37">
        <v>0</v>
      </c>
      <c r="P6184" s="37">
        <v>0</v>
      </c>
      <c r="Q6184" s="21">
        <f t="shared" si="1738"/>
        <v>39.790999999999997</v>
      </c>
      <c r="R6184" s="21">
        <f t="shared" si="1747"/>
        <v>257.74999999997749</v>
      </c>
      <c r="S6184" s="21">
        <f t="shared" si="1748"/>
        <v>2.2537571039899031</v>
      </c>
      <c r="T6184" s="21">
        <f t="shared" si="1739"/>
        <v>86.147999999999996</v>
      </c>
      <c r="U6184" s="37">
        <f>VLOOKUP(Time_Zone, 'LSTM LookUp'!$B$5:$D$8, 3, FALSE)</f>
        <v>-75</v>
      </c>
      <c r="V6184" s="21">
        <f t="shared" si="1749"/>
        <v>5.4037513622179834</v>
      </c>
      <c r="W6184" s="21">
        <f t="shared" si="1740"/>
        <v>267.4989378405545</v>
      </c>
      <c r="X6184" s="21">
        <f t="shared" si="1741"/>
        <v>-0.53356485560124378</v>
      </c>
      <c r="Y6184" s="21">
        <f t="shared" si="1742"/>
        <v>20.466435144398755</v>
      </c>
      <c r="Z6184" s="21">
        <f t="shared" si="1750"/>
        <v>6.4875024816693196</v>
      </c>
      <c r="AA6184" s="21">
        <f t="shared" si="1743"/>
        <v>0</v>
      </c>
      <c r="AB6184" s="21">
        <f t="shared" si="1744"/>
        <v>6.4875024816693196</v>
      </c>
      <c r="AC6184" s="21">
        <f t="shared" si="1745"/>
        <v>62.959999999999994</v>
      </c>
      <c r="AD6184" s="21">
        <f t="shared" si="1751"/>
        <v>6.4875024816693196</v>
      </c>
      <c r="AE6184" s="21" t="str">
        <f t="shared" si="1746"/>
        <v>9/14/19:00</v>
      </c>
    </row>
    <row r="6185" spans="2:31">
      <c r="B6185" s="37">
        <v>9</v>
      </c>
      <c r="C6185" s="38">
        <v>14</v>
      </c>
      <c r="D6185" s="39">
        <v>20</v>
      </c>
      <c r="E6185" s="17">
        <v>16.7</v>
      </c>
      <c r="F6185" s="17">
        <v>0</v>
      </c>
      <c r="G6185" s="17">
        <v>0</v>
      </c>
      <c r="H6185" s="37">
        <f t="shared" si="1734"/>
        <v>62.059999999999995</v>
      </c>
      <c r="I6185" s="37">
        <f>IF(H6185&lt;'Roof Calculator'!$G$8, 1, 0)</f>
        <v>0</v>
      </c>
      <c r="J6185" s="37">
        <f>IF(H6185&gt;='Roof Calculator'!$G$8, 1, 0)</f>
        <v>1</v>
      </c>
      <c r="K6185" s="37">
        <f t="shared" si="1735"/>
        <v>0</v>
      </c>
      <c r="L6185" s="37">
        <f t="shared" si="1736"/>
        <v>62.059999999999995</v>
      </c>
      <c r="M6185" s="37">
        <v>0</v>
      </c>
      <c r="N6185" s="37">
        <f t="shared" si="1737"/>
        <v>0</v>
      </c>
      <c r="O6185" s="37">
        <v>0</v>
      </c>
      <c r="P6185" s="37">
        <v>0</v>
      </c>
      <c r="Q6185" s="21">
        <f t="shared" si="1738"/>
        <v>39.790999999999997</v>
      </c>
      <c r="R6185" s="21">
        <f t="shared" si="1747"/>
        <v>257.79166666664418</v>
      </c>
      <c r="S6185" s="21">
        <f t="shared" si="1748"/>
        <v>2.2374700125564537</v>
      </c>
      <c r="T6185" s="21">
        <f t="shared" si="1739"/>
        <v>86.147999999999996</v>
      </c>
      <c r="U6185" s="37">
        <f>VLOOKUP(Time_Zone, 'LSTM LookUp'!$B$5:$D$8, 3, FALSE)</f>
        <v>-75</v>
      </c>
      <c r="V6185" s="21">
        <f t="shared" si="1749"/>
        <v>5.4192379640871327</v>
      </c>
      <c r="W6185" s="21">
        <f t="shared" si="1740"/>
        <v>282.50280949102176</v>
      </c>
      <c r="X6185" s="21">
        <f t="shared" si="1741"/>
        <v>0</v>
      </c>
      <c r="Y6185" s="21">
        <f t="shared" si="1742"/>
        <v>0</v>
      </c>
      <c r="Z6185" s="21">
        <f t="shared" si="1750"/>
        <v>0</v>
      </c>
      <c r="AA6185" s="21">
        <f t="shared" si="1743"/>
        <v>0</v>
      </c>
      <c r="AB6185" s="21">
        <f t="shared" si="1744"/>
        <v>0</v>
      </c>
      <c r="AC6185" s="21">
        <f t="shared" si="1745"/>
        <v>62.059999999999995</v>
      </c>
      <c r="AD6185" s="21">
        <f t="shared" si="1751"/>
        <v>0</v>
      </c>
      <c r="AE6185" s="21" t="str">
        <f t="shared" si="1746"/>
        <v>9/14/20:00</v>
      </c>
    </row>
    <row r="6186" spans="2:31">
      <c r="B6186" s="37">
        <v>9</v>
      </c>
      <c r="C6186" s="38">
        <v>14</v>
      </c>
      <c r="D6186" s="39">
        <v>21</v>
      </c>
      <c r="E6186" s="17">
        <v>15.6</v>
      </c>
      <c r="F6186" s="17">
        <v>0</v>
      </c>
      <c r="G6186" s="17">
        <v>0</v>
      </c>
      <c r="H6186" s="37">
        <f t="shared" si="1734"/>
        <v>60.08</v>
      </c>
      <c r="I6186" s="37">
        <f>IF(H6186&lt;'Roof Calculator'!$G$8, 1, 0)</f>
        <v>0</v>
      </c>
      <c r="J6186" s="37">
        <f>IF(H6186&gt;='Roof Calculator'!$G$8, 1, 0)</f>
        <v>1</v>
      </c>
      <c r="K6186" s="37">
        <f t="shared" si="1735"/>
        <v>0</v>
      </c>
      <c r="L6186" s="37">
        <f t="shared" si="1736"/>
        <v>60.08</v>
      </c>
      <c r="M6186" s="37">
        <v>0</v>
      </c>
      <c r="N6186" s="37">
        <f t="shared" si="1737"/>
        <v>0</v>
      </c>
      <c r="O6186" s="37">
        <v>0</v>
      </c>
      <c r="P6186" s="37">
        <v>0</v>
      </c>
      <c r="Q6186" s="21">
        <f t="shared" si="1738"/>
        <v>39.790999999999997</v>
      </c>
      <c r="R6186" s="21">
        <f t="shared" si="1747"/>
        <v>257.83333333331086</v>
      </c>
      <c r="S6186" s="21">
        <f t="shared" si="1748"/>
        <v>2.2211819503519092</v>
      </c>
      <c r="T6186" s="21">
        <f t="shared" si="1739"/>
        <v>86.147999999999996</v>
      </c>
      <c r="U6186" s="37">
        <f>VLOOKUP(Time_Zone, 'LSTM LookUp'!$B$5:$D$8, 3, FALSE)</f>
        <v>-75</v>
      </c>
      <c r="V6186" s="21">
        <f t="shared" si="1749"/>
        <v>5.4347247524957831</v>
      </c>
      <c r="W6186" s="21">
        <f t="shared" si="1740"/>
        <v>297.50668118812393</v>
      </c>
      <c r="X6186" s="21">
        <f t="shared" si="1741"/>
        <v>0</v>
      </c>
      <c r="Y6186" s="21">
        <f t="shared" si="1742"/>
        <v>0</v>
      </c>
      <c r="Z6186" s="21">
        <f t="shared" si="1750"/>
        <v>0</v>
      </c>
      <c r="AA6186" s="21">
        <f t="shared" si="1743"/>
        <v>0</v>
      </c>
      <c r="AB6186" s="21">
        <f t="shared" si="1744"/>
        <v>0</v>
      </c>
      <c r="AC6186" s="21">
        <f t="shared" si="1745"/>
        <v>60.08</v>
      </c>
      <c r="AD6186" s="21">
        <f t="shared" si="1751"/>
        <v>0</v>
      </c>
      <c r="AE6186" s="21" t="str">
        <f t="shared" si="1746"/>
        <v>9/14/21:00</v>
      </c>
    </row>
    <row r="6187" spans="2:31">
      <c r="B6187" s="37">
        <v>9</v>
      </c>
      <c r="C6187" s="38">
        <v>14</v>
      </c>
      <c r="D6187" s="39">
        <v>22</v>
      </c>
      <c r="E6187" s="17">
        <v>15</v>
      </c>
      <c r="F6187" s="17">
        <v>0</v>
      </c>
      <c r="G6187" s="17">
        <v>0</v>
      </c>
      <c r="H6187" s="37">
        <f t="shared" si="1734"/>
        <v>59</v>
      </c>
      <c r="I6187" s="37">
        <f>IF(H6187&lt;'Roof Calculator'!$G$8, 1, 0)</f>
        <v>0</v>
      </c>
      <c r="J6187" s="37">
        <f>IF(H6187&gt;='Roof Calculator'!$G$8, 1, 0)</f>
        <v>1</v>
      </c>
      <c r="K6187" s="37">
        <f t="shared" si="1735"/>
        <v>0</v>
      </c>
      <c r="L6187" s="37">
        <f t="shared" si="1736"/>
        <v>59</v>
      </c>
      <c r="M6187" s="37">
        <v>0</v>
      </c>
      <c r="N6187" s="37">
        <f t="shared" si="1737"/>
        <v>0</v>
      </c>
      <c r="O6187" s="37">
        <v>0</v>
      </c>
      <c r="P6187" s="37">
        <v>0</v>
      </c>
      <c r="Q6187" s="21">
        <f t="shared" si="1738"/>
        <v>39.790999999999997</v>
      </c>
      <c r="R6187" s="21">
        <f t="shared" si="1747"/>
        <v>257.87499999997755</v>
      </c>
      <c r="S6187" s="21">
        <f t="shared" si="1748"/>
        <v>2.204892924471642</v>
      </c>
      <c r="T6187" s="21">
        <f t="shared" si="1739"/>
        <v>86.147999999999996</v>
      </c>
      <c r="U6187" s="37">
        <f>VLOOKUP(Time_Zone, 'LSTM LookUp'!$B$5:$D$8, 3, FALSE)</f>
        <v>-75</v>
      </c>
      <c r="V6187" s="21">
        <f t="shared" si="1749"/>
        <v>5.4502116980419517</v>
      </c>
      <c r="W6187" s="21">
        <f t="shared" si="1740"/>
        <v>312.51055292451048</v>
      </c>
      <c r="X6187" s="21">
        <f t="shared" si="1741"/>
        <v>0</v>
      </c>
      <c r="Y6187" s="21">
        <f t="shared" si="1742"/>
        <v>0</v>
      </c>
      <c r="Z6187" s="21">
        <f t="shared" si="1750"/>
        <v>0</v>
      </c>
      <c r="AA6187" s="21">
        <f t="shared" si="1743"/>
        <v>0</v>
      </c>
      <c r="AB6187" s="21">
        <f t="shared" si="1744"/>
        <v>0</v>
      </c>
      <c r="AC6187" s="21">
        <f t="shared" si="1745"/>
        <v>59</v>
      </c>
      <c r="AD6187" s="21">
        <f t="shared" si="1751"/>
        <v>0</v>
      </c>
      <c r="AE6187" s="21" t="str">
        <f t="shared" si="1746"/>
        <v>9/14/22:00</v>
      </c>
    </row>
    <row r="6188" spans="2:31">
      <c r="B6188" s="37">
        <v>9</v>
      </c>
      <c r="C6188" s="38">
        <v>14</v>
      </c>
      <c r="D6188" s="39">
        <v>23</v>
      </c>
      <c r="E6188" s="17">
        <v>13.9</v>
      </c>
      <c r="F6188" s="17">
        <v>0</v>
      </c>
      <c r="G6188" s="17">
        <v>0</v>
      </c>
      <c r="H6188" s="37">
        <f t="shared" si="1734"/>
        <v>57.02</v>
      </c>
      <c r="I6188" s="37">
        <f>IF(H6188&lt;'Roof Calculator'!$G$8, 1, 0)</f>
        <v>0</v>
      </c>
      <c r="J6188" s="37">
        <f>IF(H6188&gt;='Roof Calculator'!$G$8, 1, 0)</f>
        <v>1</v>
      </c>
      <c r="K6188" s="37">
        <f t="shared" si="1735"/>
        <v>0</v>
      </c>
      <c r="L6188" s="37">
        <f t="shared" si="1736"/>
        <v>57.02</v>
      </c>
      <c r="M6188" s="37">
        <v>0</v>
      </c>
      <c r="N6188" s="37">
        <f t="shared" si="1737"/>
        <v>0</v>
      </c>
      <c r="O6188" s="37">
        <v>0</v>
      </c>
      <c r="P6188" s="37">
        <v>0</v>
      </c>
      <c r="Q6188" s="21">
        <f t="shared" si="1738"/>
        <v>39.790999999999997</v>
      </c>
      <c r="R6188" s="21">
        <f t="shared" si="1747"/>
        <v>257.91666666664423</v>
      </c>
      <c r="S6188" s="21">
        <f t="shared" si="1748"/>
        <v>2.1886029420107675</v>
      </c>
      <c r="T6188" s="21">
        <f t="shared" si="1739"/>
        <v>86.147999999999996</v>
      </c>
      <c r="U6188" s="37">
        <f>VLOOKUP(Time_Zone, 'LSTM LookUp'!$B$5:$D$8, 3, FALSE)</f>
        <v>-75</v>
      </c>
      <c r="V6188" s="21">
        <f t="shared" si="1749"/>
        <v>5.4656987713175402</v>
      </c>
      <c r="W6188" s="21">
        <f t="shared" si="1740"/>
        <v>327.51442469282938</v>
      </c>
      <c r="X6188" s="21">
        <f t="shared" si="1741"/>
        <v>0</v>
      </c>
      <c r="Y6188" s="21">
        <f t="shared" si="1742"/>
        <v>0</v>
      </c>
      <c r="Z6188" s="21">
        <f t="shared" si="1750"/>
        <v>0</v>
      </c>
      <c r="AA6188" s="21">
        <f t="shared" si="1743"/>
        <v>0</v>
      </c>
      <c r="AB6188" s="21">
        <f t="shared" si="1744"/>
        <v>0</v>
      </c>
      <c r="AC6188" s="21">
        <f t="shared" si="1745"/>
        <v>57.02</v>
      </c>
      <c r="AD6188" s="21">
        <f t="shared" si="1751"/>
        <v>0</v>
      </c>
      <c r="AE6188" s="21" t="str">
        <f t="shared" si="1746"/>
        <v>9/14/23:00</v>
      </c>
    </row>
    <row r="6189" spans="2:31">
      <c r="B6189" s="37">
        <v>9</v>
      </c>
      <c r="C6189" s="38">
        <v>14</v>
      </c>
      <c r="D6189" s="39">
        <v>24</v>
      </c>
      <c r="E6189" s="17">
        <v>13.3</v>
      </c>
      <c r="F6189" s="17">
        <v>0</v>
      </c>
      <c r="G6189" s="17">
        <v>0</v>
      </c>
      <c r="H6189" s="37">
        <f t="shared" si="1734"/>
        <v>55.94</v>
      </c>
      <c r="I6189" s="37">
        <f>IF(H6189&lt;'Roof Calculator'!$G$8, 1, 0)</f>
        <v>0</v>
      </c>
      <c r="J6189" s="37">
        <f>IF(H6189&gt;='Roof Calculator'!$G$8, 1, 0)</f>
        <v>1</v>
      </c>
      <c r="K6189" s="37">
        <f t="shared" si="1735"/>
        <v>0</v>
      </c>
      <c r="L6189" s="37">
        <f t="shared" si="1736"/>
        <v>55.94</v>
      </c>
      <c r="M6189" s="37">
        <v>0</v>
      </c>
      <c r="N6189" s="37">
        <f t="shared" si="1737"/>
        <v>0</v>
      </c>
      <c r="O6189" s="37">
        <v>0</v>
      </c>
      <c r="P6189" s="37">
        <v>0</v>
      </c>
      <c r="Q6189" s="21">
        <f t="shared" si="1738"/>
        <v>39.790999999999997</v>
      </c>
      <c r="R6189" s="21">
        <f t="shared" si="1747"/>
        <v>257.95833333331092</v>
      </c>
      <c r="S6189" s="21">
        <f t="shared" si="1748"/>
        <v>2.172312010064243</v>
      </c>
      <c r="T6189" s="21">
        <f t="shared" si="1739"/>
        <v>86.147999999999996</v>
      </c>
      <c r="U6189" s="37">
        <f>VLOOKUP(Time_Zone, 'LSTM LookUp'!$B$5:$D$8, 3, FALSE)</f>
        <v>-75</v>
      </c>
      <c r="V6189" s="21">
        <f t="shared" si="1749"/>
        <v>5.4811859429083176</v>
      </c>
      <c r="W6189" s="21">
        <f t="shared" si="1740"/>
        <v>342.51829648572703</v>
      </c>
      <c r="X6189" s="21">
        <f t="shared" si="1741"/>
        <v>0</v>
      </c>
      <c r="Y6189" s="21">
        <f t="shared" si="1742"/>
        <v>0</v>
      </c>
      <c r="Z6189" s="21">
        <f t="shared" si="1750"/>
        <v>0</v>
      </c>
      <c r="AA6189" s="21">
        <f t="shared" si="1743"/>
        <v>0</v>
      </c>
      <c r="AB6189" s="21">
        <f t="shared" si="1744"/>
        <v>0</v>
      </c>
      <c r="AC6189" s="21">
        <f t="shared" si="1745"/>
        <v>55.94</v>
      </c>
      <c r="AD6189" s="21">
        <f t="shared" si="1751"/>
        <v>0</v>
      </c>
      <c r="AE6189" s="21" t="str">
        <f t="shared" si="1746"/>
        <v>9/14/24:00</v>
      </c>
    </row>
    <row r="6190" spans="2:31">
      <c r="B6190" s="37">
        <v>9</v>
      </c>
      <c r="C6190" s="38">
        <v>15</v>
      </c>
      <c r="D6190" s="39">
        <v>1</v>
      </c>
      <c r="E6190" s="17">
        <v>12.8</v>
      </c>
      <c r="F6190" s="17">
        <v>0</v>
      </c>
      <c r="G6190" s="17">
        <v>0</v>
      </c>
      <c r="H6190" s="37">
        <f t="shared" si="1734"/>
        <v>55.04</v>
      </c>
      <c r="I6190" s="37">
        <f>IF(H6190&lt;'Roof Calculator'!$G$8, 1, 0)</f>
        <v>0</v>
      </c>
      <c r="J6190" s="37">
        <f>IF(H6190&gt;='Roof Calculator'!$G$8, 1, 0)</f>
        <v>1</v>
      </c>
      <c r="K6190" s="37">
        <f t="shared" si="1735"/>
        <v>0</v>
      </c>
      <c r="L6190" s="37">
        <f t="shared" si="1736"/>
        <v>55.04</v>
      </c>
      <c r="M6190" s="37">
        <v>0</v>
      </c>
      <c r="N6190" s="37">
        <f t="shared" si="1737"/>
        <v>0</v>
      </c>
      <c r="O6190" s="37">
        <v>0</v>
      </c>
      <c r="P6190" s="37">
        <v>0</v>
      </c>
      <c r="Q6190" s="21">
        <f t="shared" si="1738"/>
        <v>39.790999999999997</v>
      </c>
      <c r="R6190" s="21">
        <f t="shared" si="1747"/>
        <v>257.9999999999776</v>
      </c>
      <c r="S6190" s="21">
        <f t="shared" si="1748"/>
        <v>2.1560201357267785</v>
      </c>
      <c r="T6190" s="21">
        <f t="shared" si="1739"/>
        <v>86.147999999999996</v>
      </c>
      <c r="U6190" s="37">
        <f>VLOOKUP(Time_Zone, 'LSTM LookUp'!$B$5:$D$8, 3, FALSE)</f>
        <v>-75</v>
      </c>
      <c r="V6190" s="21">
        <f t="shared" si="1749"/>
        <v>5.4966731833940496</v>
      </c>
      <c r="W6190" s="21">
        <f t="shared" si="1740"/>
        <v>-2.4778317041514963</v>
      </c>
      <c r="X6190" s="21">
        <f t="shared" si="1741"/>
        <v>0</v>
      </c>
      <c r="Y6190" s="21">
        <f t="shared" si="1742"/>
        <v>0</v>
      </c>
      <c r="Z6190" s="21">
        <f t="shared" si="1750"/>
        <v>0</v>
      </c>
      <c r="AA6190" s="21">
        <f t="shared" si="1743"/>
        <v>0</v>
      </c>
      <c r="AB6190" s="21">
        <f t="shared" si="1744"/>
        <v>0</v>
      </c>
      <c r="AC6190" s="21">
        <f t="shared" si="1745"/>
        <v>55.04</v>
      </c>
      <c r="AD6190" s="21">
        <f t="shared" si="1751"/>
        <v>0</v>
      </c>
      <c r="AE6190" s="21" t="str">
        <f t="shared" si="1746"/>
        <v>9/15/1:00</v>
      </c>
    </row>
    <row r="6191" spans="2:31">
      <c r="B6191" s="37">
        <v>9</v>
      </c>
      <c r="C6191" s="38">
        <v>15</v>
      </c>
      <c r="D6191" s="39">
        <v>2</v>
      </c>
      <c r="E6191" s="17">
        <v>12.2</v>
      </c>
      <c r="F6191" s="17">
        <v>0</v>
      </c>
      <c r="G6191" s="17">
        <v>0</v>
      </c>
      <c r="H6191" s="37">
        <f t="shared" si="1734"/>
        <v>53.96</v>
      </c>
      <c r="I6191" s="37">
        <f>IF(H6191&lt;'Roof Calculator'!$G$8, 1, 0)</f>
        <v>1</v>
      </c>
      <c r="J6191" s="37">
        <f>IF(H6191&gt;='Roof Calculator'!$G$8, 1, 0)</f>
        <v>0</v>
      </c>
      <c r="K6191" s="37">
        <f t="shared" si="1735"/>
        <v>53.96</v>
      </c>
      <c r="L6191" s="37">
        <f t="shared" si="1736"/>
        <v>0</v>
      </c>
      <c r="M6191" s="37">
        <v>0</v>
      </c>
      <c r="N6191" s="37">
        <f t="shared" si="1737"/>
        <v>0</v>
      </c>
      <c r="O6191" s="37">
        <v>0</v>
      </c>
      <c r="P6191" s="37">
        <v>0</v>
      </c>
      <c r="Q6191" s="21">
        <f t="shared" si="1738"/>
        <v>39.790999999999997</v>
      </c>
      <c r="R6191" s="21">
        <f t="shared" si="1747"/>
        <v>258.04166666664429</v>
      </c>
      <c r="S6191" s="21">
        <f t="shared" si="1748"/>
        <v>2.1397273260929177</v>
      </c>
      <c r="T6191" s="21">
        <f t="shared" si="1739"/>
        <v>86.147999999999996</v>
      </c>
      <c r="U6191" s="37">
        <f>VLOOKUP(Time_Zone, 'LSTM LookUp'!$B$5:$D$8, 3, FALSE)</f>
        <v>-75</v>
      </c>
      <c r="V6191" s="21">
        <f t="shared" si="1749"/>
        <v>5.5121604633484953</v>
      </c>
      <c r="W6191" s="21">
        <f t="shared" si="1740"/>
        <v>12.526040115837125</v>
      </c>
      <c r="X6191" s="21">
        <f t="shared" si="1741"/>
        <v>0</v>
      </c>
      <c r="Y6191" s="21">
        <f t="shared" si="1742"/>
        <v>0</v>
      </c>
      <c r="Z6191" s="21">
        <f t="shared" si="1750"/>
        <v>0</v>
      </c>
      <c r="AA6191" s="21">
        <f t="shared" si="1743"/>
        <v>0</v>
      </c>
      <c r="AB6191" s="21">
        <f t="shared" si="1744"/>
        <v>0</v>
      </c>
      <c r="AC6191" s="21">
        <f t="shared" si="1745"/>
        <v>0</v>
      </c>
      <c r="AD6191" s="21">
        <f t="shared" si="1751"/>
        <v>0</v>
      </c>
      <c r="AE6191" s="21" t="str">
        <f t="shared" si="1746"/>
        <v>9/15/2:00</v>
      </c>
    </row>
    <row r="6192" spans="2:31">
      <c r="B6192" s="37">
        <v>9</v>
      </c>
      <c r="C6192" s="38">
        <v>15</v>
      </c>
      <c r="D6192" s="39">
        <v>3</v>
      </c>
      <c r="E6192" s="17">
        <v>11.1</v>
      </c>
      <c r="F6192" s="17">
        <v>0</v>
      </c>
      <c r="G6192" s="17">
        <v>0</v>
      </c>
      <c r="H6192" s="37">
        <f t="shared" si="1734"/>
        <v>51.98</v>
      </c>
      <c r="I6192" s="37">
        <f>IF(H6192&lt;'Roof Calculator'!$G$8, 1, 0)</f>
        <v>1</v>
      </c>
      <c r="J6192" s="37">
        <f>IF(H6192&gt;='Roof Calculator'!$G$8, 1, 0)</f>
        <v>0</v>
      </c>
      <c r="K6192" s="37">
        <f t="shared" si="1735"/>
        <v>51.98</v>
      </c>
      <c r="L6192" s="37">
        <f t="shared" si="1736"/>
        <v>0</v>
      </c>
      <c r="M6192" s="37">
        <v>0</v>
      </c>
      <c r="N6192" s="37">
        <f t="shared" si="1737"/>
        <v>0</v>
      </c>
      <c r="O6192" s="37">
        <v>0</v>
      </c>
      <c r="P6192" s="37">
        <v>0</v>
      </c>
      <c r="Q6192" s="21">
        <f t="shared" si="1738"/>
        <v>39.790999999999997</v>
      </c>
      <c r="R6192" s="21">
        <f t="shared" si="1747"/>
        <v>258.08333333331097</v>
      </c>
      <c r="S6192" s="21">
        <f t="shared" si="1748"/>
        <v>2.1234335882570137</v>
      </c>
      <c r="T6192" s="21">
        <f t="shared" si="1739"/>
        <v>86.147999999999996</v>
      </c>
      <c r="U6192" s="37">
        <f>VLOOKUP(Time_Zone, 'LSTM LookUp'!$B$5:$D$8, 3, FALSE)</f>
        <v>-75</v>
      </c>
      <c r="V6192" s="21">
        <f t="shared" si="1749"/>
        <v>5.5276477533394806</v>
      </c>
      <c r="W6192" s="21">
        <f t="shared" si="1740"/>
        <v>27.529911938334859</v>
      </c>
      <c r="X6192" s="21">
        <f t="shared" si="1741"/>
        <v>0</v>
      </c>
      <c r="Y6192" s="21">
        <f t="shared" si="1742"/>
        <v>0</v>
      </c>
      <c r="Z6192" s="21">
        <f t="shared" si="1750"/>
        <v>0</v>
      </c>
      <c r="AA6192" s="21">
        <f t="shared" si="1743"/>
        <v>0</v>
      </c>
      <c r="AB6192" s="21">
        <f t="shared" si="1744"/>
        <v>0</v>
      </c>
      <c r="AC6192" s="21">
        <f t="shared" si="1745"/>
        <v>0</v>
      </c>
      <c r="AD6192" s="21">
        <f t="shared" si="1751"/>
        <v>0</v>
      </c>
      <c r="AE6192" s="21" t="str">
        <f t="shared" si="1746"/>
        <v>9/15/3:00</v>
      </c>
    </row>
    <row r="6193" spans="2:31">
      <c r="B6193" s="37">
        <v>9</v>
      </c>
      <c r="C6193" s="38">
        <v>15</v>
      </c>
      <c r="D6193" s="39">
        <v>4</v>
      </c>
      <c r="E6193" s="17">
        <v>11.1</v>
      </c>
      <c r="F6193" s="17">
        <v>0</v>
      </c>
      <c r="G6193" s="17">
        <v>0</v>
      </c>
      <c r="H6193" s="37">
        <f t="shared" si="1734"/>
        <v>51.98</v>
      </c>
      <c r="I6193" s="37">
        <f>IF(H6193&lt;'Roof Calculator'!$G$8, 1, 0)</f>
        <v>1</v>
      </c>
      <c r="J6193" s="37">
        <f>IF(H6193&gt;='Roof Calculator'!$G$8, 1, 0)</f>
        <v>0</v>
      </c>
      <c r="K6193" s="37">
        <f t="shared" si="1735"/>
        <v>51.98</v>
      </c>
      <c r="L6193" s="37">
        <f t="shared" si="1736"/>
        <v>0</v>
      </c>
      <c r="M6193" s="37">
        <v>0</v>
      </c>
      <c r="N6193" s="37">
        <f t="shared" si="1737"/>
        <v>0</v>
      </c>
      <c r="O6193" s="37">
        <v>0</v>
      </c>
      <c r="P6193" s="37">
        <v>0</v>
      </c>
      <c r="Q6193" s="21">
        <f t="shared" si="1738"/>
        <v>39.790999999999997</v>
      </c>
      <c r="R6193" s="21">
        <f t="shared" si="1747"/>
        <v>258.12499999997766</v>
      </c>
      <c r="S6193" s="21">
        <f t="shared" si="1748"/>
        <v>2.1071389293131588</v>
      </c>
      <c r="T6193" s="21">
        <f t="shared" si="1739"/>
        <v>86.147999999999996</v>
      </c>
      <c r="U6193" s="37">
        <f>VLOOKUP(Time_Zone, 'LSTM LookUp'!$B$5:$D$8, 3, FALSE)</f>
        <v>-75</v>
      </c>
      <c r="V6193" s="21">
        <f t="shared" si="1749"/>
        <v>5.5431350239290298</v>
      </c>
      <c r="W6193" s="21">
        <f t="shared" si="1740"/>
        <v>42.533783755982256</v>
      </c>
      <c r="X6193" s="21">
        <f t="shared" si="1741"/>
        <v>0</v>
      </c>
      <c r="Y6193" s="21">
        <f t="shared" si="1742"/>
        <v>0</v>
      </c>
      <c r="Z6193" s="21">
        <f t="shared" si="1750"/>
        <v>0</v>
      </c>
      <c r="AA6193" s="21">
        <f t="shared" si="1743"/>
        <v>0</v>
      </c>
      <c r="AB6193" s="21">
        <f t="shared" si="1744"/>
        <v>0</v>
      </c>
      <c r="AC6193" s="21">
        <f t="shared" si="1745"/>
        <v>0</v>
      </c>
      <c r="AD6193" s="21">
        <f t="shared" si="1751"/>
        <v>0</v>
      </c>
      <c r="AE6193" s="21" t="str">
        <f t="shared" si="1746"/>
        <v>9/15/4:00</v>
      </c>
    </row>
    <row r="6194" spans="2:31">
      <c r="B6194" s="37">
        <v>9</v>
      </c>
      <c r="C6194" s="38">
        <v>15</v>
      </c>
      <c r="D6194" s="39">
        <v>5</v>
      </c>
      <c r="E6194" s="17">
        <v>10.6</v>
      </c>
      <c r="F6194" s="17">
        <v>0</v>
      </c>
      <c r="G6194" s="17">
        <v>0</v>
      </c>
      <c r="H6194" s="37">
        <f t="shared" si="1734"/>
        <v>51.08</v>
      </c>
      <c r="I6194" s="37">
        <f>IF(H6194&lt;'Roof Calculator'!$G$8, 1, 0)</f>
        <v>1</v>
      </c>
      <c r="J6194" s="37">
        <f>IF(H6194&gt;='Roof Calculator'!$G$8, 1, 0)</f>
        <v>0</v>
      </c>
      <c r="K6194" s="37">
        <f t="shared" si="1735"/>
        <v>51.08</v>
      </c>
      <c r="L6194" s="37">
        <f t="shared" si="1736"/>
        <v>0</v>
      </c>
      <c r="M6194" s="37">
        <v>0</v>
      </c>
      <c r="N6194" s="37">
        <f t="shared" si="1737"/>
        <v>0</v>
      </c>
      <c r="O6194" s="37">
        <v>0</v>
      </c>
      <c r="P6194" s="37">
        <v>0</v>
      </c>
      <c r="Q6194" s="21">
        <f t="shared" si="1738"/>
        <v>39.790999999999997</v>
      </c>
      <c r="R6194" s="21">
        <f t="shared" si="1747"/>
        <v>258.16666666664435</v>
      </c>
      <c r="S6194" s="21">
        <f t="shared" si="1748"/>
        <v>2.0908433563553155</v>
      </c>
      <c r="T6194" s="21">
        <f t="shared" si="1739"/>
        <v>86.147999999999996</v>
      </c>
      <c r="U6194" s="37">
        <f>VLOOKUP(Time_Zone, 'LSTM LookUp'!$B$5:$D$8, 3, FALSE)</f>
        <v>-75</v>
      </c>
      <c r="V6194" s="21">
        <f t="shared" si="1749"/>
        <v>5.5586222456733072</v>
      </c>
      <c r="W6194" s="21">
        <f t="shared" si="1740"/>
        <v>57.537655561418305</v>
      </c>
      <c r="X6194" s="21">
        <f t="shared" si="1741"/>
        <v>0</v>
      </c>
      <c r="Y6194" s="21">
        <f t="shared" si="1742"/>
        <v>0</v>
      </c>
      <c r="Z6194" s="21">
        <f t="shared" si="1750"/>
        <v>0</v>
      </c>
      <c r="AA6194" s="21">
        <f t="shared" si="1743"/>
        <v>0</v>
      </c>
      <c r="AB6194" s="21">
        <f t="shared" si="1744"/>
        <v>0</v>
      </c>
      <c r="AC6194" s="21">
        <f t="shared" si="1745"/>
        <v>0</v>
      </c>
      <c r="AD6194" s="21">
        <f t="shared" si="1751"/>
        <v>0</v>
      </c>
      <c r="AE6194" s="21" t="str">
        <f t="shared" si="1746"/>
        <v>9/15/5:00</v>
      </c>
    </row>
    <row r="6195" spans="2:31">
      <c r="B6195" s="37">
        <v>9</v>
      </c>
      <c r="C6195" s="38">
        <v>15</v>
      </c>
      <c r="D6195" s="39">
        <v>6</v>
      </c>
      <c r="E6195" s="17">
        <v>10.6</v>
      </c>
      <c r="F6195" s="17">
        <v>0</v>
      </c>
      <c r="G6195" s="17">
        <v>0</v>
      </c>
      <c r="H6195" s="37">
        <f t="shared" si="1734"/>
        <v>51.08</v>
      </c>
      <c r="I6195" s="37">
        <f>IF(H6195&lt;'Roof Calculator'!$G$8, 1, 0)</f>
        <v>1</v>
      </c>
      <c r="J6195" s="37">
        <f>IF(H6195&gt;='Roof Calculator'!$G$8, 1, 0)</f>
        <v>0</v>
      </c>
      <c r="K6195" s="37">
        <f t="shared" si="1735"/>
        <v>51.08</v>
      </c>
      <c r="L6195" s="37">
        <f t="shared" si="1736"/>
        <v>0</v>
      </c>
      <c r="M6195" s="37">
        <v>0</v>
      </c>
      <c r="N6195" s="37">
        <f t="shared" si="1737"/>
        <v>0</v>
      </c>
      <c r="O6195" s="37">
        <v>0</v>
      </c>
      <c r="P6195" s="37">
        <v>0</v>
      </c>
      <c r="Q6195" s="21">
        <f t="shared" si="1738"/>
        <v>39.790999999999997</v>
      </c>
      <c r="R6195" s="21">
        <f t="shared" si="1747"/>
        <v>258.20833333331103</v>
      </c>
      <c r="S6195" s="21">
        <f t="shared" si="1748"/>
        <v>2.0745468764772275</v>
      </c>
      <c r="T6195" s="21">
        <f t="shared" si="1739"/>
        <v>86.147999999999996</v>
      </c>
      <c r="U6195" s="37">
        <f>VLOOKUP(Time_Zone, 'LSTM LookUp'!$B$5:$D$8, 3, FALSE)</f>
        <v>-75</v>
      </c>
      <c r="V6195" s="21">
        <f t="shared" si="1749"/>
        <v>5.5741093891227536</v>
      </c>
      <c r="W6195" s="21">
        <f t="shared" si="1740"/>
        <v>72.541527347280677</v>
      </c>
      <c r="X6195" s="21">
        <f t="shared" si="1741"/>
        <v>0</v>
      </c>
      <c r="Y6195" s="21">
        <f t="shared" si="1742"/>
        <v>0</v>
      </c>
      <c r="Z6195" s="21">
        <f t="shared" si="1750"/>
        <v>0</v>
      </c>
      <c r="AA6195" s="21">
        <f t="shared" si="1743"/>
        <v>0</v>
      </c>
      <c r="AB6195" s="21">
        <f t="shared" si="1744"/>
        <v>0</v>
      </c>
      <c r="AC6195" s="21">
        <f t="shared" si="1745"/>
        <v>0</v>
      </c>
      <c r="AD6195" s="21">
        <f t="shared" si="1751"/>
        <v>0</v>
      </c>
      <c r="AE6195" s="21" t="str">
        <f t="shared" si="1746"/>
        <v>9/15/6:00</v>
      </c>
    </row>
    <row r="6196" spans="2:31">
      <c r="B6196" s="37">
        <v>9</v>
      </c>
      <c r="C6196" s="38">
        <v>15</v>
      </c>
      <c r="D6196" s="39">
        <v>7</v>
      </c>
      <c r="E6196" s="17">
        <v>10</v>
      </c>
      <c r="F6196" s="17">
        <v>0</v>
      </c>
      <c r="G6196" s="17">
        <v>7</v>
      </c>
      <c r="H6196" s="37">
        <f t="shared" si="1734"/>
        <v>50</v>
      </c>
      <c r="I6196" s="37">
        <f>IF(H6196&lt;'Roof Calculator'!$G$8, 1, 0)</f>
        <v>1</v>
      </c>
      <c r="J6196" s="37">
        <f>IF(H6196&gt;='Roof Calculator'!$G$8, 1, 0)</f>
        <v>0</v>
      </c>
      <c r="K6196" s="37">
        <f t="shared" si="1735"/>
        <v>50</v>
      </c>
      <c r="L6196" s="37">
        <f t="shared" si="1736"/>
        <v>0</v>
      </c>
      <c r="M6196" s="37">
        <v>0</v>
      </c>
      <c r="N6196" s="37">
        <f t="shared" si="1737"/>
        <v>0</v>
      </c>
      <c r="O6196" s="37">
        <v>0</v>
      </c>
      <c r="P6196" s="37">
        <v>0</v>
      </c>
      <c r="Q6196" s="21">
        <f t="shared" si="1738"/>
        <v>39.790999999999997</v>
      </c>
      <c r="R6196" s="21">
        <f t="shared" si="1747"/>
        <v>258.24999999997772</v>
      </c>
      <c r="S6196" s="21">
        <f t="shared" si="1748"/>
        <v>2.0582494967724538</v>
      </c>
      <c r="T6196" s="21">
        <f t="shared" si="1739"/>
        <v>86.147999999999996</v>
      </c>
      <c r="U6196" s="37">
        <f>VLOOKUP(Time_Zone, 'LSTM LookUp'!$B$5:$D$8, 3, FALSE)</f>
        <v>-75</v>
      </c>
      <c r="V6196" s="21">
        <f t="shared" si="1749"/>
        <v>5.5895964248221155</v>
      </c>
      <c r="W6196" s="21">
        <f t="shared" si="1740"/>
        <v>87.545399106205508</v>
      </c>
      <c r="X6196" s="21">
        <f t="shared" si="1741"/>
        <v>0.39110727759348174</v>
      </c>
      <c r="Y6196" s="21">
        <f t="shared" si="1742"/>
        <v>0.39110727759348174</v>
      </c>
      <c r="Z6196" s="21">
        <f t="shared" si="1750"/>
        <v>0.12397417606363431</v>
      </c>
      <c r="AA6196" s="21">
        <f t="shared" si="1743"/>
        <v>0.12397417606363431</v>
      </c>
      <c r="AB6196" s="21">
        <f t="shared" si="1744"/>
        <v>0</v>
      </c>
      <c r="AC6196" s="21">
        <f t="shared" si="1745"/>
        <v>0</v>
      </c>
      <c r="AD6196" s="21">
        <f t="shared" si="1751"/>
        <v>0</v>
      </c>
      <c r="AE6196" s="21" t="str">
        <f t="shared" si="1746"/>
        <v>9/15/7:00</v>
      </c>
    </row>
    <row r="6197" spans="2:31">
      <c r="B6197" s="37">
        <v>9</v>
      </c>
      <c r="C6197" s="38">
        <v>15</v>
      </c>
      <c r="D6197" s="39">
        <v>8</v>
      </c>
      <c r="E6197" s="17">
        <v>11.7</v>
      </c>
      <c r="F6197" s="17">
        <v>85</v>
      </c>
      <c r="G6197" s="17">
        <v>42</v>
      </c>
      <c r="H6197" s="37">
        <f t="shared" si="1734"/>
        <v>53.06</v>
      </c>
      <c r="I6197" s="37">
        <f>IF(H6197&lt;'Roof Calculator'!$G$8, 1, 0)</f>
        <v>1</v>
      </c>
      <c r="J6197" s="37">
        <f>IF(H6197&gt;='Roof Calculator'!$G$8, 1, 0)</f>
        <v>0</v>
      </c>
      <c r="K6197" s="37">
        <f t="shared" si="1735"/>
        <v>53.06</v>
      </c>
      <c r="L6197" s="37">
        <f t="shared" si="1736"/>
        <v>0</v>
      </c>
      <c r="M6197" s="37">
        <v>0</v>
      </c>
      <c r="N6197" s="37">
        <f t="shared" si="1737"/>
        <v>85</v>
      </c>
      <c r="O6197" s="37">
        <v>0</v>
      </c>
      <c r="P6197" s="37">
        <v>0</v>
      </c>
      <c r="Q6197" s="21">
        <f t="shared" si="1738"/>
        <v>39.790999999999997</v>
      </c>
      <c r="R6197" s="21">
        <f t="shared" si="1747"/>
        <v>258.2916666666444</v>
      </c>
      <c r="S6197" s="21">
        <f t="shared" si="1748"/>
        <v>2.0419512243343365</v>
      </c>
      <c r="T6197" s="21">
        <f t="shared" si="1739"/>
        <v>86.147999999999996</v>
      </c>
      <c r="U6197" s="37">
        <f>VLOOKUP(Time_Zone, 'LSTM LookUp'!$B$5:$D$8, 3, FALSE)</f>
        <v>-75</v>
      </c>
      <c r="V6197" s="21">
        <f t="shared" si="1749"/>
        <v>5.605083323310545</v>
      </c>
      <c r="W6197" s="21">
        <f t="shared" si="1740"/>
        <v>102.5492708308276</v>
      </c>
      <c r="X6197" s="21">
        <f t="shared" si="1741"/>
        <v>-6.049855527660327</v>
      </c>
      <c r="Y6197" s="21">
        <f t="shared" si="1742"/>
        <v>78.950144472339673</v>
      </c>
      <c r="Z6197" s="21">
        <f t="shared" si="1750"/>
        <v>25.025816884022944</v>
      </c>
      <c r="AA6197" s="21">
        <f t="shared" si="1743"/>
        <v>25.025816884022944</v>
      </c>
      <c r="AB6197" s="21">
        <f t="shared" si="1744"/>
        <v>0</v>
      </c>
      <c r="AC6197" s="21">
        <f t="shared" si="1745"/>
        <v>0</v>
      </c>
      <c r="AD6197" s="21">
        <f t="shared" si="1751"/>
        <v>0</v>
      </c>
      <c r="AE6197" s="21" t="str">
        <f t="shared" si="1746"/>
        <v>9/15/8:00</v>
      </c>
    </row>
    <row r="6198" spans="2:31">
      <c r="B6198" s="37">
        <v>9</v>
      </c>
      <c r="C6198" s="38">
        <v>15</v>
      </c>
      <c r="D6198" s="39">
        <v>9</v>
      </c>
      <c r="E6198" s="17">
        <v>14.4</v>
      </c>
      <c r="F6198" s="17">
        <v>148</v>
      </c>
      <c r="G6198" s="17">
        <v>447</v>
      </c>
      <c r="H6198" s="37">
        <f t="shared" si="1734"/>
        <v>57.92</v>
      </c>
      <c r="I6198" s="37">
        <f>IF(H6198&lt;'Roof Calculator'!$G$8, 1, 0)</f>
        <v>0</v>
      </c>
      <c r="J6198" s="37">
        <f>IF(H6198&gt;='Roof Calculator'!$G$8, 1, 0)</f>
        <v>1</v>
      </c>
      <c r="K6198" s="37">
        <f t="shared" si="1735"/>
        <v>0</v>
      </c>
      <c r="L6198" s="37">
        <f t="shared" si="1736"/>
        <v>57.92</v>
      </c>
      <c r="M6198" s="37">
        <v>0</v>
      </c>
      <c r="N6198" s="37">
        <f t="shared" si="1737"/>
        <v>148</v>
      </c>
      <c r="O6198" s="37">
        <v>0</v>
      </c>
      <c r="P6198" s="37">
        <v>0</v>
      </c>
      <c r="Q6198" s="21">
        <f t="shared" si="1738"/>
        <v>39.790999999999997</v>
      </c>
      <c r="R6198" s="21">
        <f t="shared" si="1747"/>
        <v>258.33333333331109</v>
      </c>
      <c r="S6198" s="21">
        <f t="shared" si="1748"/>
        <v>2.0256520662560531</v>
      </c>
      <c r="T6198" s="21">
        <f t="shared" si="1739"/>
        <v>86.147999999999996</v>
      </c>
      <c r="U6198" s="37">
        <f>VLOOKUP(Time_Zone, 'LSTM LookUp'!$B$5:$D$8, 3, FALSE)</f>
        <v>-75</v>
      </c>
      <c r="V6198" s="21">
        <f t="shared" si="1749"/>
        <v>5.6205700551216022</v>
      </c>
      <c r="W6198" s="21">
        <f t="shared" si="1740"/>
        <v>117.55314251378039</v>
      </c>
      <c r="X6198" s="21">
        <f t="shared" si="1741"/>
        <v>-148.66707030883978</v>
      </c>
      <c r="Y6198" s="21">
        <f t="shared" si="1742"/>
        <v>-0.66707030883978291</v>
      </c>
      <c r="Z6198" s="21">
        <f t="shared" si="1750"/>
        <v>-0.21144963710157372</v>
      </c>
      <c r="AA6198" s="21">
        <f t="shared" si="1743"/>
        <v>0</v>
      </c>
      <c r="AB6198" s="21">
        <f t="shared" si="1744"/>
        <v>-0.21144963710157372</v>
      </c>
      <c r="AC6198" s="21">
        <f t="shared" si="1745"/>
        <v>57.92</v>
      </c>
      <c r="AD6198" s="21">
        <f t="shared" si="1751"/>
        <v>-0.21144963710157372</v>
      </c>
      <c r="AE6198" s="21" t="str">
        <f t="shared" si="1746"/>
        <v>9/15/9:00</v>
      </c>
    </row>
    <row r="6199" spans="2:31">
      <c r="B6199" s="37">
        <v>9</v>
      </c>
      <c r="C6199" s="38">
        <v>15</v>
      </c>
      <c r="D6199" s="39">
        <v>10</v>
      </c>
      <c r="E6199" s="17">
        <v>16.100000000000001</v>
      </c>
      <c r="F6199" s="17">
        <v>239</v>
      </c>
      <c r="G6199" s="17">
        <v>319</v>
      </c>
      <c r="H6199" s="37">
        <f t="shared" si="1734"/>
        <v>60.980000000000004</v>
      </c>
      <c r="I6199" s="37">
        <f>IF(H6199&lt;'Roof Calculator'!$G$8, 1, 0)</f>
        <v>0</v>
      </c>
      <c r="J6199" s="37">
        <f>IF(H6199&gt;='Roof Calculator'!$G$8, 1, 0)</f>
        <v>1</v>
      </c>
      <c r="K6199" s="37">
        <f t="shared" si="1735"/>
        <v>0</v>
      </c>
      <c r="L6199" s="37">
        <f t="shared" si="1736"/>
        <v>60.980000000000004</v>
      </c>
      <c r="M6199" s="37">
        <v>0</v>
      </c>
      <c r="N6199" s="37">
        <f t="shared" si="1737"/>
        <v>239</v>
      </c>
      <c r="O6199" s="37">
        <v>0</v>
      </c>
      <c r="P6199" s="37">
        <v>0</v>
      </c>
      <c r="Q6199" s="21">
        <f t="shared" si="1738"/>
        <v>39.790999999999997</v>
      </c>
      <c r="R6199" s="21">
        <f t="shared" si="1747"/>
        <v>258.37499999997777</v>
      </c>
      <c r="S6199" s="21">
        <f t="shared" si="1748"/>
        <v>2.0093520296306031</v>
      </c>
      <c r="T6199" s="21">
        <f t="shared" si="1739"/>
        <v>86.147999999999996</v>
      </c>
      <c r="U6199" s="37">
        <f>VLOOKUP(Time_Zone, 'LSTM LookUp'!$B$5:$D$8, 3, FALSE)</f>
        <v>-75</v>
      </c>
      <c r="V6199" s="21">
        <f t="shared" si="1749"/>
        <v>5.6360565907833307</v>
      </c>
      <c r="W6199" s="21">
        <f t="shared" si="1740"/>
        <v>132.55701414769584</v>
      </c>
      <c r="X6199" s="21">
        <f t="shared" si="1741"/>
        <v>-158.51651881719397</v>
      </c>
      <c r="Y6199" s="21">
        <f t="shared" si="1742"/>
        <v>80.483481182806031</v>
      </c>
      <c r="Z6199" s="21">
        <f t="shared" si="1750"/>
        <v>25.511857840555017</v>
      </c>
      <c r="AA6199" s="21">
        <f t="shared" si="1743"/>
        <v>0</v>
      </c>
      <c r="AB6199" s="21">
        <f t="shared" si="1744"/>
        <v>25.511857840555017</v>
      </c>
      <c r="AC6199" s="21">
        <f t="shared" si="1745"/>
        <v>60.980000000000004</v>
      </c>
      <c r="AD6199" s="21">
        <f t="shared" si="1751"/>
        <v>25.511857840555017</v>
      </c>
      <c r="AE6199" s="21" t="str">
        <f t="shared" si="1746"/>
        <v>9/15/10:00</v>
      </c>
    </row>
    <row r="6200" spans="2:31">
      <c r="B6200" s="37">
        <v>9</v>
      </c>
      <c r="C6200" s="38">
        <v>15</v>
      </c>
      <c r="D6200" s="39">
        <v>11</v>
      </c>
      <c r="E6200" s="17">
        <v>17.2</v>
      </c>
      <c r="F6200" s="17">
        <v>190</v>
      </c>
      <c r="G6200" s="17">
        <v>661</v>
      </c>
      <c r="H6200" s="37">
        <f t="shared" si="1734"/>
        <v>62.959999999999994</v>
      </c>
      <c r="I6200" s="37">
        <f>IF(H6200&lt;'Roof Calculator'!$G$8, 1, 0)</f>
        <v>0</v>
      </c>
      <c r="J6200" s="37">
        <f>IF(H6200&gt;='Roof Calculator'!$G$8, 1, 0)</f>
        <v>1</v>
      </c>
      <c r="K6200" s="37">
        <f t="shared" si="1735"/>
        <v>0</v>
      </c>
      <c r="L6200" s="37">
        <f t="shared" si="1736"/>
        <v>62.959999999999994</v>
      </c>
      <c r="M6200" s="37">
        <v>0</v>
      </c>
      <c r="N6200" s="37">
        <f t="shared" si="1737"/>
        <v>190</v>
      </c>
      <c r="O6200" s="37">
        <v>0</v>
      </c>
      <c r="P6200" s="37">
        <v>0</v>
      </c>
      <c r="Q6200" s="21">
        <f t="shared" si="1738"/>
        <v>39.790999999999997</v>
      </c>
      <c r="R6200" s="21">
        <f t="shared" si="1747"/>
        <v>258.41666666664446</v>
      </c>
      <c r="S6200" s="21">
        <f t="shared" si="1748"/>
        <v>1.9930511215507394</v>
      </c>
      <c r="T6200" s="21">
        <f t="shared" si="1739"/>
        <v>86.147999999999996</v>
      </c>
      <c r="U6200" s="37">
        <f>VLOOKUP(Time_Zone, 'LSTM LookUp'!$B$5:$D$8, 3, FALSE)</f>
        <v>-75</v>
      </c>
      <c r="V6200" s="21">
        <f t="shared" si="1749"/>
        <v>5.6515429008183853</v>
      </c>
      <c r="W6200" s="21">
        <f t="shared" si="1740"/>
        <v>147.5608857252046</v>
      </c>
      <c r="X6200" s="21">
        <f t="shared" si="1741"/>
        <v>-413.67817492620026</v>
      </c>
      <c r="Y6200" s="21">
        <f t="shared" si="1742"/>
        <v>-223.67817492620026</v>
      </c>
      <c r="Z6200" s="21">
        <f t="shared" si="1750"/>
        <v>-70.902074772221781</v>
      </c>
      <c r="AA6200" s="21">
        <f t="shared" si="1743"/>
        <v>0</v>
      </c>
      <c r="AB6200" s="21">
        <f t="shared" si="1744"/>
        <v>-70.902074772221781</v>
      </c>
      <c r="AC6200" s="21">
        <f t="shared" si="1745"/>
        <v>62.959999999999994</v>
      </c>
      <c r="AD6200" s="21">
        <f t="shared" si="1751"/>
        <v>-70.902074772221781</v>
      </c>
      <c r="AE6200" s="21" t="str">
        <f t="shared" si="1746"/>
        <v>9/15/11:00</v>
      </c>
    </row>
    <row r="6201" spans="2:31">
      <c r="B6201" s="37">
        <v>9</v>
      </c>
      <c r="C6201" s="38">
        <v>15</v>
      </c>
      <c r="D6201" s="39">
        <v>12</v>
      </c>
      <c r="E6201" s="17">
        <v>18.3</v>
      </c>
      <c r="F6201" s="17">
        <v>243</v>
      </c>
      <c r="G6201" s="17">
        <v>585</v>
      </c>
      <c r="H6201" s="37">
        <f t="shared" si="1734"/>
        <v>64.94</v>
      </c>
      <c r="I6201" s="37">
        <f>IF(H6201&lt;'Roof Calculator'!$G$8, 1, 0)</f>
        <v>0</v>
      </c>
      <c r="J6201" s="37">
        <f>IF(H6201&gt;='Roof Calculator'!$G$8, 1, 0)</f>
        <v>1</v>
      </c>
      <c r="K6201" s="37">
        <f t="shared" si="1735"/>
        <v>0</v>
      </c>
      <c r="L6201" s="37">
        <f t="shared" si="1736"/>
        <v>64.94</v>
      </c>
      <c r="M6201" s="37">
        <v>0</v>
      </c>
      <c r="N6201" s="37">
        <f t="shared" si="1737"/>
        <v>243</v>
      </c>
      <c r="O6201" s="37">
        <v>0</v>
      </c>
      <c r="P6201" s="37">
        <v>0</v>
      </c>
      <c r="Q6201" s="21">
        <f t="shared" si="1738"/>
        <v>39.790999999999997</v>
      </c>
      <c r="R6201" s="21">
        <f t="shared" si="1747"/>
        <v>258.45833333331115</v>
      </c>
      <c r="S6201" s="21">
        <f t="shared" si="1748"/>
        <v>1.9767493491090975</v>
      </c>
      <c r="T6201" s="21">
        <f t="shared" si="1739"/>
        <v>86.147999999999996</v>
      </c>
      <c r="U6201" s="37">
        <f>VLOOKUP(Time_Zone, 'LSTM LookUp'!$B$5:$D$8, 3, FALSE)</f>
        <v>-75</v>
      </c>
      <c r="V6201" s="21">
        <f t="shared" si="1749"/>
        <v>5.6670289557439695</v>
      </c>
      <c r="W6201" s="21">
        <f t="shared" si="1740"/>
        <v>162.56475723893601</v>
      </c>
      <c r="X6201" s="21">
        <f t="shared" si="1741"/>
        <v>-415.68320992835953</v>
      </c>
      <c r="Y6201" s="21">
        <f t="shared" si="1742"/>
        <v>-172.68320992835953</v>
      </c>
      <c r="Z6201" s="21">
        <f t="shared" si="1750"/>
        <v>-54.737561526901032</v>
      </c>
      <c r="AA6201" s="21">
        <f t="shared" si="1743"/>
        <v>0</v>
      </c>
      <c r="AB6201" s="21">
        <f t="shared" si="1744"/>
        <v>-54.737561526901032</v>
      </c>
      <c r="AC6201" s="21">
        <f t="shared" si="1745"/>
        <v>64.94</v>
      </c>
      <c r="AD6201" s="21">
        <f t="shared" si="1751"/>
        <v>-54.737561526901032</v>
      </c>
      <c r="AE6201" s="21" t="str">
        <f t="shared" si="1746"/>
        <v>9/15/12:00</v>
      </c>
    </row>
    <row r="6202" spans="2:31">
      <c r="B6202" s="37">
        <v>9</v>
      </c>
      <c r="C6202" s="38">
        <v>15</v>
      </c>
      <c r="D6202" s="39">
        <v>13</v>
      </c>
      <c r="E6202" s="17">
        <v>20</v>
      </c>
      <c r="F6202" s="17">
        <v>216</v>
      </c>
      <c r="G6202" s="17">
        <v>697</v>
      </c>
      <c r="H6202" s="37">
        <f t="shared" si="1734"/>
        <v>68</v>
      </c>
      <c r="I6202" s="37">
        <f>IF(H6202&lt;'Roof Calculator'!$G$8, 1, 0)</f>
        <v>0</v>
      </c>
      <c r="J6202" s="37">
        <f>IF(H6202&gt;='Roof Calculator'!$G$8, 1, 0)</f>
        <v>1</v>
      </c>
      <c r="K6202" s="37">
        <f t="shared" si="1735"/>
        <v>0</v>
      </c>
      <c r="L6202" s="37">
        <f t="shared" si="1736"/>
        <v>68</v>
      </c>
      <c r="M6202" s="37">
        <v>0</v>
      </c>
      <c r="N6202" s="37">
        <f t="shared" si="1737"/>
        <v>216</v>
      </c>
      <c r="O6202" s="37">
        <v>0</v>
      </c>
      <c r="P6202" s="37">
        <v>0</v>
      </c>
      <c r="Q6202" s="21">
        <f t="shared" si="1738"/>
        <v>39.790999999999997</v>
      </c>
      <c r="R6202" s="21">
        <f t="shared" si="1747"/>
        <v>258.49999999997783</v>
      </c>
      <c r="S6202" s="21">
        <f t="shared" si="1748"/>
        <v>1.9604467193981001</v>
      </c>
      <c r="T6202" s="21">
        <f t="shared" si="1739"/>
        <v>86.147999999999996</v>
      </c>
      <c r="U6202" s="37">
        <f>VLOOKUP(Time_Zone, 'LSTM LookUp'!$B$5:$D$8, 3, FALSE)</f>
        <v>-75</v>
      </c>
      <c r="V6202" s="21">
        <f t="shared" si="1749"/>
        <v>5.6825147260719868</v>
      </c>
      <c r="W6202" s="21">
        <f t="shared" si="1740"/>
        <v>177.56862868151799</v>
      </c>
      <c r="X6202" s="21">
        <f t="shared" si="1741"/>
        <v>-519.50841331234039</v>
      </c>
      <c r="Y6202" s="21">
        <f t="shared" si="1742"/>
        <v>-303.50841331234039</v>
      </c>
      <c r="Z6202" s="21">
        <f t="shared" si="1750"/>
        <v>-96.206866055528195</v>
      </c>
      <c r="AA6202" s="21">
        <f t="shared" si="1743"/>
        <v>0</v>
      </c>
      <c r="AB6202" s="21">
        <f t="shared" si="1744"/>
        <v>-96.206866055528195</v>
      </c>
      <c r="AC6202" s="21">
        <f t="shared" si="1745"/>
        <v>68</v>
      </c>
      <c r="AD6202" s="21">
        <f t="shared" si="1751"/>
        <v>-96.206866055528195</v>
      </c>
      <c r="AE6202" s="21" t="str">
        <f t="shared" si="1746"/>
        <v>9/15/13:00</v>
      </c>
    </row>
    <row r="6203" spans="2:31">
      <c r="B6203" s="37">
        <v>9</v>
      </c>
      <c r="C6203" s="38">
        <v>15</v>
      </c>
      <c r="D6203" s="39">
        <v>14</v>
      </c>
      <c r="E6203" s="17">
        <v>21.1</v>
      </c>
      <c r="F6203" s="17">
        <v>164</v>
      </c>
      <c r="G6203" s="17">
        <v>766</v>
      </c>
      <c r="H6203" s="37">
        <f t="shared" si="1734"/>
        <v>69.98</v>
      </c>
      <c r="I6203" s="37">
        <f>IF(H6203&lt;'Roof Calculator'!$G$8, 1, 0)</f>
        <v>0</v>
      </c>
      <c r="J6203" s="37">
        <f>IF(H6203&gt;='Roof Calculator'!$G$8, 1, 0)</f>
        <v>1</v>
      </c>
      <c r="K6203" s="37">
        <f t="shared" si="1735"/>
        <v>0</v>
      </c>
      <c r="L6203" s="37">
        <f t="shared" si="1736"/>
        <v>69.98</v>
      </c>
      <c r="M6203" s="37">
        <v>0</v>
      </c>
      <c r="N6203" s="37">
        <f t="shared" si="1737"/>
        <v>164</v>
      </c>
      <c r="O6203" s="37">
        <v>0</v>
      </c>
      <c r="P6203" s="37">
        <v>0</v>
      </c>
      <c r="Q6203" s="21">
        <f t="shared" si="1738"/>
        <v>39.790999999999997</v>
      </c>
      <c r="R6203" s="21">
        <f t="shared" si="1747"/>
        <v>258.54166666664452</v>
      </c>
      <c r="S6203" s="21">
        <f t="shared" si="1748"/>
        <v>1.9441432395099534</v>
      </c>
      <c r="T6203" s="21">
        <f t="shared" si="1739"/>
        <v>86.147999999999996</v>
      </c>
      <c r="U6203" s="37">
        <f>VLOOKUP(Time_Zone, 'LSTM LookUp'!$B$5:$D$8, 3, FALSE)</f>
        <v>-75</v>
      </c>
      <c r="V6203" s="21">
        <f t="shared" si="1749"/>
        <v>5.6980001823091007</v>
      </c>
      <c r="W6203" s="21">
        <f t="shared" si="1740"/>
        <v>192.5725000455773</v>
      </c>
      <c r="X6203" s="21">
        <f t="shared" si="1741"/>
        <v>-557.50690772253336</v>
      </c>
      <c r="Y6203" s="21">
        <f t="shared" si="1742"/>
        <v>-393.50690772253336</v>
      </c>
      <c r="Z6203" s="21">
        <f t="shared" si="1750"/>
        <v>-124.73481690350091</v>
      </c>
      <c r="AA6203" s="21">
        <f t="shared" si="1743"/>
        <v>0</v>
      </c>
      <c r="AB6203" s="21">
        <f t="shared" si="1744"/>
        <v>-124.73481690350091</v>
      </c>
      <c r="AC6203" s="21">
        <f t="shared" si="1745"/>
        <v>69.98</v>
      </c>
      <c r="AD6203" s="21">
        <f t="shared" si="1751"/>
        <v>-124.73481690350091</v>
      </c>
      <c r="AE6203" s="21" t="str">
        <f t="shared" si="1746"/>
        <v>9/15/14:00</v>
      </c>
    </row>
    <row r="6204" spans="2:31">
      <c r="B6204" s="37">
        <v>9</v>
      </c>
      <c r="C6204" s="38">
        <v>15</v>
      </c>
      <c r="D6204" s="39">
        <v>15</v>
      </c>
      <c r="E6204" s="17">
        <v>21.7</v>
      </c>
      <c r="F6204" s="17">
        <v>125</v>
      </c>
      <c r="G6204" s="17">
        <v>799</v>
      </c>
      <c r="H6204" s="37">
        <f t="shared" si="1734"/>
        <v>71.06</v>
      </c>
      <c r="I6204" s="37">
        <f>IF(H6204&lt;'Roof Calculator'!$G$8, 1, 0)</f>
        <v>0</v>
      </c>
      <c r="J6204" s="37">
        <f>IF(H6204&gt;='Roof Calculator'!$G$8, 1, 0)</f>
        <v>1</v>
      </c>
      <c r="K6204" s="37">
        <f t="shared" si="1735"/>
        <v>0</v>
      </c>
      <c r="L6204" s="37">
        <f t="shared" si="1736"/>
        <v>71.06</v>
      </c>
      <c r="M6204" s="37">
        <v>0</v>
      </c>
      <c r="N6204" s="37">
        <f t="shared" si="1737"/>
        <v>125</v>
      </c>
      <c r="O6204" s="37">
        <v>0</v>
      </c>
      <c r="P6204" s="37">
        <v>0</v>
      </c>
      <c r="Q6204" s="21">
        <f t="shared" si="1738"/>
        <v>39.790999999999997</v>
      </c>
      <c r="R6204" s="21">
        <f t="shared" si="1747"/>
        <v>258.5833333333112</v>
      </c>
      <c r="S6204" s="21">
        <f t="shared" si="1748"/>
        <v>1.9278389165367344</v>
      </c>
      <c r="T6204" s="21">
        <f t="shared" si="1739"/>
        <v>86.147999999999996</v>
      </c>
      <c r="U6204" s="37">
        <f>VLOOKUP(Time_Zone, 'LSTM LookUp'!$B$5:$D$8, 3, FALSE)</f>
        <v>-75</v>
      </c>
      <c r="V6204" s="21">
        <f t="shared" si="1749"/>
        <v>5.7134852949567252</v>
      </c>
      <c r="W6204" s="21">
        <f t="shared" si="1740"/>
        <v>207.57637132373918</v>
      </c>
      <c r="X6204" s="21">
        <f t="shared" si="1741"/>
        <v>-526.68179772412827</v>
      </c>
      <c r="Y6204" s="21">
        <f t="shared" si="1742"/>
        <v>-401.68179772412827</v>
      </c>
      <c r="Z6204" s="21">
        <f t="shared" si="1750"/>
        <v>-127.32611425443382</v>
      </c>
      <c r="AA6204" s="21">
        <f t="shared" si="1743"/>
        <v>0</v>
      </c>
      <c r="AB6204" s="21">
        <f t="shared" si="1744"/>
        <v>-127.32611425443382</v>
      </c>
      <c r="AC6204" s="21">
        <f t="shared" si="1745"/>
        <v>71.06</v>
      </c>
      <c r="AD6204" s="21">
        <f t="shared" si="1751"/>
        <v>-127.32611425443382</v>
      </c>
      <c r="AE6204" s="21" t="str">
        <f t="shared" si="1746"/>
        <v>9/15/15:00</v>
      </c>
    </row>
    <row r="6205" spans="2:31">
      <c r="B6205" s="37">
        <v>9</v>
      </c>
      <c r="C6205" s="38">
        <v>15</v>
      </c>
      <c r="D6205" s="39">
        <v>16</v>
      </c>
      <c r="E6205" s="17">
        <v>21.7</v>
      </c>
      <c r="F6205" s="17">
        <v>117</v>
      </c>
      <c r="G6205" s="17">
        <v>752</v>
      </c>
      <c r="H6205" s="37">
        <f t="shared" si="1734"/>
        <v>71.06</v>
      </c>
      <c r="I6205" s="37">
        <f>IF(H6205&lt;'Roof Calculator'!$G$8, 1, 0)</f>
        <v>0</v>
      </c>
      <c r="J6205" s="37">
        <f>IF(H6205&gt;='Roof Calculator'!$G$8, 1, 0)</f>
        <v>1</v>
      </c>
      <c r="K6205" s="37">
        <f t="shared" si="1735"/>
        <v>0</v>
      </c>
      <c r="L6205" s="37">
        <f t="shared" si="1736"/>
        <v>71.06</v>
      </c>
      <c r="M6205" s="37">
        <v>0</v>
      </c>
      <c r="N6205" s="37">
        <f t="shared" si="1737"/>
        <v>117</v>
      </c>
      <c r="O6205" s="37">
        <v>0</v>
      </c>
      <c r="P6205" s="37">
        <v>0</v>
      </c>
      <c r="Q6205" s="21">
        <f t="shared" si="1738"/>
        <v>39.790999999999997</v>
      </c>
      <c r="R6205" s="21">
        <f t="shared" si="1747"/>
        <v>258.62499999997789</v>
      </c>
      <c r="S6205" s="21">
        <f t="shared" si="1748"/>
        <v>1.9115337575703208</v>
      </c>
      <c r="T6205" s="21">
        <f t="shared" si="1739"/>
        <v>86.147999999999996</v>
      </c>
      <c r="U6205" s="37">
        <f>VLOOKUP(Time_Zone, 'LSTM LookUp'!$B$5:$D$8, 3, FALSE)</f>
        <v>-75</v>
      </c>
      <c r="V6205" s="21">
        <f t="shared" si="1749"/>
        <v>5.7289700345111374</v>
      </c>
      <c r="W6205" s="21">
        <f t="shared" si="1740"/>
        <v>222.58024250862778</v>
      </c>
      <c r="X6205" s="21">
        <f t="shared" si="1741"/>
        <v>-409.17976495475313</v>
      </c>
      <c r="Y6205" s="21">
        <f t="shared" si="1742"/>
        <v>-292.17976495475313</v>
      </c>
      <c r="Z6205" s="21">
        <f t="shared" si="1750"/>
        <v>-92.615882388110151</v>
      </c>
      <c r="AA6205" s="21">
        <f t="shared" si="1743"/>
        <v>0</v>
      </c>
      <c r="AB6205" s="21">
        <f t="shared" si="1744"/>
        <v>-92.615882388110151</v>
      </c>
      <c r="AC6205" s="21">
        <f t="shared" si="1745"/>
        <v>71.06</v>
      </c>
      <c r="AD6205" s="21">
        <f t="shared" si="1751"/>
        <v>-92.615882388110151</v>
      </c>
      <c r="AE6205" s="21" t="str">
        <f t="shared" si="1746"/>
        <v>9/15/16:00</v>
      </c>
    </row>
    <row r="6206" spans="2:31">
      <c r="B6206" s="37">
        <v>9</v>
      </c>
      <c r="C6206" s="38">
        <v>15</v>
      </c>
      <c r="D6206" s="39">
        <v>17</v>
      </c>
      <c r="E6206" s="17">
        <v>21.1</v>
      </c>
      <c r="F6206" s="17">
        <v>114</v>
      </c>
      <c r="G6206" s="17">
        <v>583</v>
      </c>
      <c r="H6206" s="37">
        <f t="shared" si="1734"/>
        <v>69.98</v>
      </c>
      <c r="I6206" s="37">
        <f>IF(H6206&lt;'Roof Calculator'!$G$8, 1, 0)</f>
        <v>0</v>
      </c>
      <c r="J6206" s="37">
        <f>IF(H6206&gt;='Roof Calculator'!$G$8, 1, 0)</f>
        <v>1</v>
      </c>
      <c r="K6206" s="37">
        <f t="shared" si="1735"/>
        <v>0</v>
      </c>
      <c r="L6206" s="37">
        <f t="shared" si="1736"/>
        <v>69.98</v>
      </c>
      <c r="M6206" s="37">
        <v>0</v>
      </c>
      <c r="N6206" s="37">
        <f t="shared" si="1737"/>
        <v>114</v>
      </c>
      <c r="O6206" s="37">
        <v>0</v>
      </c>
      <c r="P6206" s="37">
        <v>0</v>
      </c>
      <c r="Q6206" s="21">
        <f t="shared" si="1738"/>
        <v>39.790999999999997</v>
      </c>
      <c r="R6206" s="21">
        <f t="shared" si="1747"/>
        <v>258.66666666664457</v>
      </c>
      <c r="S6206" s="21">
        <f t="shared" si="1748"/>
        <v>1.8952277697024171</v>
      </c>
      <c r="T6206" s="21">
        <f t="shared" si="1739"/>
        <v>86.147999999999996</v>
      </c>
      <c r="U6206" s="37">
        <f>VLOOKUP(Time_Zone, 'LSTM LookUp'!$B$5:$D$8, 3, FALSE)</f>
        <v>-75</v>
      </c>
      <c r="V6206" s="21">
        <f t="shared" si="1749"/>
        <v>5.7444543714635188</v>
      </c>
      <c r="W6206" s="21">
        <f t="shared" si="1740"/>
        <v>237.58411359286589</v>
      </c>
      <c r="X6206" s="21">
        <f t="shared" si="1741"/>
        <v>-227.66712223763318</v>
      </c>
      <c r="Y6206" s="21">
        <f t="shared" si="1742"/>
        <v>-113.66712223763318</v>
      </c>
      <c r="Z6206" s="21">
        <f t="shared" si="1750"/>
        <v>-36.030492481865892</v>
      </c>
      <c r="AA6206" s="21">
        <f t="shared" si="1743"/>
        <v>0</v>
      </c>
      <c r="AB6206" s="21">
        <f t="shared" si="1744"/>
        <v>-36.030492481865892</v>
      </c>
      <c r="AC6206" s="21">
        <f t="shared" si="1745"/>
        <v>69.98</v>
      </c>
      <c r="AD6206" s="21">
        <f t="shared" si="1751"/>
        <v>-36.030492481865892</v>
      </c>
      <c r="AE6206" s="21" t="str">
        <f t="shared" si="1746"/>
        <v>9/15/17:00</v>
      </c>
    </row>
    <row r="6207" spans="2:31">
      <c r="B6207" s="37">
        <v>9</v>
      </c>
      <c r="C6207" s="38">
        <v>15</v>
      </c>
      <c r="D6207" s="39">
        <v>18</v>
      </c>
      <c r="E6207" s="17">
        <v>20.6</v>
      </c>
      <c r="F6207" s="17">
        <v>63</v>
      </c>
      <c r="G6207" s="17">
        <v>480</v>
      </c>
      <c r="H6207" s="37">
        <f t="shared" si="1734"/>
        <v>69.08</v>
      </c>
      <c r="I6207" s="37">
        <f>IF(H6207&lt;'Roof Calculator'!$G$8, 1, 0)</f>
        <v>0</v>
      </c>
      <c r="J6207" s="37">
        <f>IF(H6207&gt;='Roof Calculator'!$G$8, 1, 0)</f>
        <v>1</v>
      </c>
      <c r="K6207" s="37">
        <f t="shared" si="1735"/>
        <v>0</v>
      </c>
      <c r="L6207" s="37">
        <f t="shared" si="1736"/>
        <v>69.08</v>
      </c>
      <c r="M6207" s="37">
        <v>0</v>
      </c>
      <c r="N6207" s="37">
        <f t="shared" si="1737"/>
        <v>63</v>
      </c>
      <c r="O6207" s="37">
        <v>0</v>
      </c>
      <c r="P6207" s="37">
        <v>0</v>
      </c>
      <c r="Q6207" s="21">
        <f t="shared" si="1738"/>
        <v>39.790999999999997</v>
      </c>
      <c r="R6207" s="21">
        <f t="shared" si="1747"/>
        <v>258.70833333331126</v>
      </c>
      <c r="S6207" s="21">
        <f t="shared" si="1748"/>
        <v>1.8789209600245249</v>
      </c>
      <c r="T6207" s="21">
        <f t="shared" si="1739"/>
        <v>86.147999999999996</v>
      </c>
      <c r="U6207" s="37">
        <f>VLOOKUP(Time_Zone, 'LSTM LookUp'!$B$5:$D$8, 3, FALSE)</f>
        <v>-75</v>
      </c>
      <c r="V6207" s="21">
        <f t="shared" si="1749"/>
        <v>5.7599382763000504</v>
      </c>
      <c r="W6207" s="21">
        <f t="shared" si="1740"/>
        <v>252.58798456907502</v>
      </c>
      <c r="X6207" s="21">
        <f t="shared" si="1741"/>
        <v>-100.23584952956563</v>
      </c>
      <c r="Y6207" s="21">
        <f t="shared" si="1742"/>
        <v>-37.235849529565627</v>
      </c>
      <c r="Z6207" s="21">
        <f t="shared" si="1750"/>
        <v>-11.803113953444624</v>
      </c>
      <c r="AA6207" s="21">
        <f t="shared" si="1743"/>
        <v>0</v>
      </c>
      <c r="AB6207" s="21">
        <f t="shared" si="1744"/>
        <v>-11.803113953444624</v>
      </c>
      <c r="AC6207" s="21">
        <f t="shared" si="1745"/>
        <v>69.08</v>
      </c>
      <c r="AD6207" s="21">
        <f t="shared" si="1751"/>
        <v>-11.803113953444624</v>
      </c>
      <c r="AE6207" s="21" t="str">
        <f t="shared" si="1746"/>
        <v>9/15/18:00</v>
      </c>
    </row>
    <row r="6208" spans="2:31">
      <c r="B6208" s="37">
        <v>9</v>
      </c>
      <c r="C6208" s="38">
        <v>15</v>
      </c>
      <c r="D6208" s="39">
        <v>19</v>
      </c>
      <c r="E6208" s="17">
        <v>18.899999999999999</v>
      </c>
      <c r="F6208" s="17">
        <v>19</v>
      </c>
      <c r="G6208" s="17">
        <v>79</v>
      </c>
      <c r="H6208" s="37">
        <f t="shared" si="1734"/>
        <v>66.02</v>
      </c>
      <c r="I6208" s="37">
        <f>IF(H6208&lt;'Roof Calculator'!$G$8, 1, 0)</f>
        <v>0</v>
      </c>
      <c r="J6208" s="37">
        <f>IF(H6208&gt;='Roof Calculator'!$G$8, 1, 0)</f>
        <v>1</v>
      </c>
      <c r="K6208" s="37">
        <f t="shared" si="1735"/>
        <v>0</v>
      </c>
      <c r="L6208" s="37">
        <f t="shared" si="1736"/>
        <v>66.02</v>
      </c>
      <c r="M6208" s="37">
        <v>0</v>
      </c>
      <c r="N6208" s="37">
        <f t="shared" si="1737"/>
        <v>19</v>
      </c>
      <c r="O6208" s="37">
        <v>0</v>
      </c>
      <c r="P6208" s="37">
        <v>0</v>
      </c>
      <c r="Q6208" s="21">
        <f t="shared" si="1738"/>
        <v>39.790999999999997</v>
      </c>
      <c r="R6208" s="21">
        <f t="shared" si="1747"/>
        <v>258.74999999997794</v>
      </c>
      <c r="S6208" s="21">
        <f t="shared" si="1748"/>
        <v>1.8626133356279977</v>
      </c>
      <c r="T6208" s="21">
        <f t="shared" si="1739"/>
        <v>86.147999999999996</v>
      </c>
      <c r="U6208" s="37">
        <f>VLOOKUP(Time_Zone, 'LSTM LookUp'!$B$5:$D$8, 3, FALSE)</f>
        <v>-75</v>
      </c>
      <c r="V6208" s="21">
        <f t="shared" si="1749"/>
        <v>5.7754217195019146</v>
      </c>
      <c r="W6208" s="21">
        <f t="shared" si="1740"/>
        <v>267.59185542987547</v>
      </c>
      <c r="X6208" s="21">
        <f t="shared" si="1741"/>
        <v>-0.90589984733428586</v>
      </c>
      <c r="Y6208" s="21">
        <f t="shared" si="1742"/>
        <v>18.094100152665714</v>
      </c>
      <c r="Z6208" s="21">
        <f t="shared" si="1750"/>
        <v>5.7355137236060401</v>
      </c>
      <c r="AA6208" s="21">
        <f t="shared" si="1743"/>
        <v>0</v>
      </c>
      <c r="AB6208" s="21">
        <f t="shared" si="1744"/>
        <v>5.7355137236060401</v>
      </c>
      <c r="AC6208" s="21">
        <f t="shared" si="1745"/>
        <v>66.02</v>
      </c>
      <c r="AD6208" s="21">
        <f t="shared" si="1751"/>
        <v>5.7355137236060401</v>
      </c>
      <c r="AE6208" s="21" t="str">
        <f t="shared" si="1746"/>
        <v>9/15/19:00</v>
      </c>
    </row>
    <row r="6209" spans="2:31">
      <c r="B6209" s="37">
        <v>9</v>
      </c>
      <c r="C6209" s="38">
        <v>15</v>
      </c>
      <c r="D6209" s="39">
        <v>20</v>
      </c>
      <c r="E6209" s="17">
        <v>16.7</v>
      </c>
      <c r="F6209" s="17">
        <v>0</v>
      </c>
      <c r="G6209" s="17">
        <v>0</v>
      </c>
      <c r="H6209" s="37">
        <f t="shared" si="1734"/>
        <v>62.059999999999995</v>
      </c>
      <c r="I6209" s="37">
        <f>IF(H6209&lt;'Roof Calculator'!$G$8, 1, 0)</f>
        <v>0</v>
      </c>
      <c r="J6209" s="37">
        <f>IF(H6209&gt;='Roof Calculator'!$G$8, 1, 0)</f>
        <v>1</v>
      </c>
      <c r="K6209" s="37">
        <f t="shared" si="1735"/>
        <v>0</v>
      </c>
      <c r="L6209" s="37">
        <f t="shared" si="1736"/>
        <v>62.059999999999995</v>
      </c>
      <c r="M6209" s="37">
        <v>0</v>
      </c>
      <c r="N6209" s="37">
        <f t="shared" si="1737"/>
        <v>0</v>
      </c>
      <c r="O6209" s="37">
        <v>0</v>
      </c>
      <c r="P6209" s="37">
        <v>0</v>
      </c>
      <c r="Q6209" s="21">
        <f t="shared" si="1738"/>
        <v>39.790999999999997</v>
      </c>
      <c r="R6209" s="21">
        <f t="shared" si="1747"/>
        <v>258.79166666664463</v>
      </c>
      <c r="S6209" s="21">
        <f t="shared" si="1748"/>
        <v>1.8463049036040233</v>
      </c>
      <c r="T6209" s="21">
        <f t="shared" si="1739"/>
        <v>86.147999999999996</v>
      </c>
      <c r="U6209" s="37">
        <f>VLOOKUP(Time_Zone, 'LSTM LookUp'!$B$5:$D$8, 3, FALSE)</f>
        <v>-75</v>
      </c>
      <c r="V6209" s="21">
        <f t="shared" si="1749"/>
        <v>5.7909046715453734</v>
      </c>
      <c r="W6209" s="21">
        <f t="shared" si="1740"/>
        <v>282.59572616788637</v>
      </c>
      <c r="X6209" s="21">
        <f t="shared" si="1741"/>
        <v>0</v>
      </c>
      <c r="Y6209" s="21">
        <f t="shared" si="1742"/>
        <v>0</v>
      </c>
      <c r="Z6209" s="21">
        <f t="shared" si="1750"/>
        <v>0</v>
      </c>
      <c r="AA6209" s="21">
        <f t="shared" si="1743"/>
        <v>0</v>
      </c>
      <c r="AB6209" s="21">
        <f t="shared" si="1744"/>
        <v>0</v>
      </c>
      <c r="AC6209" s="21">
        <f t="shared" si="1745"/>
        <v>62.059999999999995</v>
      </c>
      <c r="AD6209" s="21">
        <f t="shared" si="1751"/>
        <v>0</v>
      </c>
      <c r="AE6209" s="21" t="str">
        <f t="shared" si="1746"/>
        <v>9/15/20:00</v>
      </c>
    </row>
    <row r="6210" spans="2:31">
      <c r="B6210" s="37">
        <v>9</v>
      </c>
      <c r="C6210" s="38">
        <v>15</v>
      </c>
      <c r="D6210" s="39">
        <v>21</v>
      </c>
      <c r="E6210" s="17">
        <v>16.7</v>
      </c>
      <c r="F6210" s="17">
        <v>0</v>
      </c>
      <c r="G6210" s="17">
        <v>0</v>
      </c>
      <c r="H6210" s="37">
        <f t="shared" si="1734"/>
        <v>62.059999999999995</v>
      </c>
      <c r="I6210" s="37">
        <f>IF(H6210&lt;'Roof Calculator'!$G$8, 1, 0)</f>
        <v>0</v>
      </c>
      <c r="J6210" s="37">
        <f>IF(H6210&gt;='Roof Calculator'!$G$8, 1, 0)</f>
        <v>1</v>
      </c>
      <c r="K6210" s="37">
        <f t="shared" si="1735"/>
        <v>0</v>
      </c>
      <c r="L6210" s="37">
        <f t="shared" si="1736"/>
        <v>62.059999999999995</v>
      </c>
      <c r="M6210" s="37">
        <v>0</v>
      </c>
      <c r="N6210" s="37">
        <f t="shared" si="1737"/>
        <v>0</v>
      </c>
      <c r="O6210" s="37">
        <v>0</v>
      </c>
      <c r="P6210" s="37">
        <v>0</v>
      </c>
      <c r="Q6210" s="21">
        <f t="shared" si="1738"/>
        <v>39.790999999999997</v>
      </c>
      <c r="R6210" s="21">
        <f t="shared" si="1747"/>
        <v>258.83333333331132</v>
      </c>
      <c r="S6210" s="21">
        <f t="shared" si="1748"/>
        <v>1.8299956710435596</v>
      </c>
      <c r="T6210" s="21">
        <f t="shared" si="1739"/>
        <v>86.147999999999996</v>
      </c>
      <c r="U6210" s="37">
        <f>VLOOKUP(Time_Zone, 'LSTM LookUp'!$B$5:$D$8, 3, FALSE)</f>
        <v>-75</v>
      </c>
      <c r="V6210" s="21">
        <f t="shared" si="1749"/>
        <v>5.8063871029018959</v>
      </c>
      <c r="W6210" s="21">
        <f t="shared" si="1740"/>
        <v>297.5995967757255</v>
      </c>
      <c r="X6210" s="21">
        <f t="shared" si="1741"/>
        <v>0</v>
      </c>
      <c r="Y6210" s="21">
        <f t="shared" si="1742"/>
        <v>0</v>
      </c>
      <c r="Z6210" s="21">
        <f t="shared" si="1750"/>
        <v>0</v>
      </c>
      <c r="AA6210" s="21">
        <f t="shared" si="1743"/>
        <v>0</v>
      </c>
      <c r="AB6210" s="21">
        <f t="shared" si="1744"/>
        <v>0</v>
      </c>
      <c r="AC6210" s="21">
        <f t="shared" si="1745"/>
        <v>62.059999999999995</v>
      </c>
      <c r="AD6210" s="21">
        <f t="shared" si="1751"/>
        <v>0</v>
      </c>
      <c r="AE6210" s="21" t="str">
        <f t="shared" si="1746"/>
        <v>9/15/21:00</v>
      </c>
    </row>
    <row r="6211" spans="2:31">
      <c r="B6211" s="37">
        <v>9</v>
      </c>
      <c r="C6211" s="38">
        <v>15</v>
      </c>
      <c r="D6211" s="39">
        <v>22</v>
      </c>
      <c r="E6211" s="17">
        <v>16.100000000000001</v>
      </c>
      <c r="F6211" s="17">
        <v>0</v>
      </c>
      <c r="G6211" s="17">
        <v>0</v>
      </c>
      <c r="H6211" s="37">
        <f t="shared" si="1734"/>
        <v>60.980000000000004</v>
      </c>
      <c r="I6211" s="37">
        <f>IF(H6211&lt;'Roof Calculator'!$G$8, 1, 0)</f>
        <v>0</v>
      </c>
      <c r="J6211" s="37">
        <f>IF(H6211&gt;='Roof Calculator'!$G$8, 1, 0)</f>
        <v>1</v>
      </c>
      <c r="K6211" s="37">
        <f t="shared" si="1735"/>
        <v>0</v>
      </c>
      <c r="L6211" s="37">
        <f t="shared" si="1736"/>
        <v>60.980000000000004</v>
      </c>
      <c r="M6211" s="37">
        <v>0</v>
      </c>
      <c r="N6211" s="37">
        <f t="shared" si="1737"/>
        <v>0</v>
      </c>
      <c r="O6211" s="37">
        <v>0</v>
      </c>
      <c r="P6211" s="37">
        <v>0</v>
      </c>
      <c r="Q6211" s="21">
        <f t="shared" si="1738"/>
        <v>39.790999999999997</v>
      </c>
      <c r="R6211" s="21">
        <f t="shared" si="1747"/>
        <v>258.874999999978</v>
      </c>
      <c r="S6211" s="21">
        <f t="shared" si="1748"/>
        <v>1.8136856450374494</v>
      </c>
      <c r="T6211" s="21">
        <f t="shared" si="1739"/>
        <v>86.147999999999996</v>
      </c>
      <c r="U6211" s="37">
        <f>VLOOKUP(Time_Zone, 'LSTM LookUp'!$B$5:$D$8, 3, FALSE)</f>
        <v>-75</v>
      </c>
      <c r="V6211" s="21">
        <f t="shared" si="1749"/>
        <v>5.8218689840381002</v>
      </c>
      <c r="W6211" s="21">
        <f t="shared" si="1740"/>
        <v>312.60346724600947</v>
      </c>
      <c r="X6211" s="21">
        <f t="shared" si="1741"/>
        <v>0</v>
      </c>
      <c r="Y6211" s="21">
        <f t="shared" si="1742"/>
        <v>0</v>
      </c>
      <c r="Z6211" s="21">
        <f t="shared" si="1750"/>
        <v>0</v>
      </c>
      <c r="AA6211" s="21">
        <f t="shared" si="1743"/>
        <v>0</v>
      </c>
      <c r="AB6211" s="21">
        <f t="shared" si="1744"/>
        <v>0</v>
      </c>
      <c r="AC6211" s="21">
        <f t="shared" si="1745"/>
        <v>60.980000000000004</v>
      </c>
      <c r="AD6211" s="21">
        <f t="shared" si="1751"/>
        <v>0</v>
      </c>
      <c r="AE6211" s="21" t="str">
        <f t="shared" si="1746"/>
        <v>9/15/22:00</v>
      </c>
    </row>
    <row r="6212" spans="2:31">
      <c r="B6212" s="37">
        <v>9</v>
      </c>
      <c r="C6212" s="38">
        <v>15</v>
      </c>
      <c r="D6212" s="39">
        <v>23</v>
      </c>
      <c r="E6212" s="17">
        <v>15.6</v>
      </c>
      <c r="F6212" s="17">
        <v>0</v>
      </c>
      <c r="G6212" s="17">
        <v>0</v>
      </c>
      <c r="H6212" s="37">
        <f t="shared" si="1734"/>
        <v>60.08</v>
      </c>
      <c r="I6212" s="37">
        <f>IF(H6212&lt;'Roof Calculator'!$G$8, 1, 0)</f>
        <v>0</v>
      </c>
      <c r="J6212" s="37">
        <f>IF(H6212&gt;='Roof Calculator'!$G$8, 1, 0)</f>
        <v>1</v>
      </c>
      <c r="K6212" s="37">
        <f t="shared" si="1735"/>
        <v>0</v>
      </c>
      <c r="L6212" s="37">
        <f t="shared" si="1736"/>
        <v>60.08</v>
      </c>
      <c r="M6212" s="37">
        <v>0</v>
      </c>
      <c r="N6212" s="37">
        <f t="shared" si="1737"/>
        <v>0</v>
      </c>
      <c r="O6212" s="37">
        <v>0</v>
      </c>
      <c r="P6212" s="37">
        <v>0</v>
      </c>
      <c r="Q6212" s="21">
        <f t="shared" si="1738"/>
        <v>39.790999999999997</v>
      </c>
      <c r="R6212" s="21">
        <f t="shared" si="1747"/>
        <v>258.91666666664469</v>
      </c>
      <c r="S6212" s="21">
        <f t="shared" si="1748"/>
        <v>1.7973748326763586</v>
      </c>
      <c r="T6212" s="21">
        <f t="shared" si="1739"/>
        <v>86.147999999999996</v>
      </c>
      <c r="U6212" s="37">
        <f>VLOOKUP(Time_Zone, 'LSTM LookUp'!$B$5:$D$8, 3, FALSE)</f>
        <v>-75</v>
      </c>
      <c r="V6212" s="21">
        <f t="shared" si="1749"/>
        <v>5.8373502854158836</v>
      </c>
      <c r="W6212" s="21">
        <f t="shared" si="1740"/>
        <v>327.60733757135398</v>
      </c>
      <c r="X6212" s="21">
        <f t="shared" si="1741"/>
        <v>0</v>
      </c>
      <c r="Y6212" s="21">
        <f t="shared" si="1742"/>
        <v>0</v>
      </c>
      <c r="Z6212" s="21">
        <f t="shared" si="1750"/>
        <v>0</v>
      </c>
      <c r="AA6212" s="21">
        <f t="shared" si="1743"/>
        <v>0</v>
      </c>
      <c r="AB6212" s="21">
        <f t="shared" si="1744"/>
        <v>0</v>
      </c>
      <c r="AC6212" s="21">
        <f t="shared" si="1745"/>
        <v>60.08</v>
      </c>
      <c r="AD6212" s="21">
        <f t="shared" si="1751"/>
        <v>0</v>
      </c>
      <c r="AE6212" s="21" t="str">
        <f t="shared" si="1746"/>
        <v>9/15/23:00</v>
      </c>
    </row>
    <row r="6213" spans="2:31">
      <c r="B6213" s="37">
        <v>9</v>
      </c>
      <c r="C6213" s="38">
        <v>15</v>
      </c>
      <c r="D6213" s="39">
        <v>24</v>
      </c>
      <c r="E6213" s="17">
        <v>15</v>
      </c>
      <c r="F6213" s="17">
        <v>0</v>
      </c>
      <c r="G6213" s="17">
        <v>0</v>
      </c>
      <c r="H6213" s="37">
        <f t="shared" si="1734"/>
        <v>59</v>
      </c>
      <c r="I6213" s="37">
        <f>IF(H6213&lt;'Roof Calculator'!$G$8, 1, 0)</f>
        <v>0</v>
      </c>
      <c r="J6213" s="37">
        <f>IF(H6213&gt;='Roof Calculator'!$G$8, 1, 0)</f>
        <v>1</v>
      </c>
      <c r="K6213" s="37">
        <f t="shared" si="1735"/>
        <v>0</v>
      </c>
      <c r="L6213" s="37">
        <f t="shared" si="1736"/>
        <v>59</v>
      </c>
      <c r="M6213" s="37">
        <v>0</v>
      </c>
      <c r="N6213" s="37">
        <f t="shared" si="1737"/>
        <v>0</v>
      </c>
      <c r="O6213" s="37">
        <v>0</v>
      </c>
      <c r="P6213" s="37">
        <v>0</v>
      </c>
      <c r="Q6213" s="21">
        <f t="shared" si="1738"/>
        <v>39.790999999999997</v>
      </c>
      <c r="R6213" s="21">
        <f t="shared" si="1747"/>
        <v>258.95833333331137</v>
      </c>
      <c r="S6213" s="21">
        <f t="shared" si="1748"/>
        <v>1.781063241050751</v>
      </c>
      <c r="T6213" s="21">
        <f t="shared" si="1739"/>
        <v>86.147999999999996</v>
      </c>
      <c r="U6213" s="37">
        <f>VLOOKUP(Time_Zone, 'LSTM LookUp'!$B$5:$D$8, 3, FALSE)</f>
        <v>-75</v>
      </c>
      <c r="V6213" s="21">
        <f t="shared" si="1749"/>
        <v>5.8528309774925029</v>
      </c>
      <c r="W6213" s="21">
        <f t="shared" si="1740"/>
        <v>342.61120774437313</v>
      </c>
      <c r="X6213" s="21">
        <f t="shared" si="1741"/>
        <v>0</v>
      </c>
      <c r="Y6213" s="21">
        <f t="shared" si="1742"/>
        <v>0</v>
      </c>
      <c r="Z6213" s="21">
        <f t="shared" si="1750"/>
        <v>0</v>
      </c>
      <c r="AA6213" s="21">
        <f t="shared" si="1743"/>
        <v>0</v>
      </c>
      <c r="AB6213" s="21">
        <f t="shared" si="1744"/>
        <v>0</v>
      </c>
      <c r="AC6213" s="21">
        <f t="shared" si="1745"/>
        <v>59</v>
      </c>
      <c r="AD6213" s="21">
        <f t="shared" si="1751"/>
        <v>0</v>
      </c>
      <c r="AE6213" s="21" t="str">
        <f t="shared" si="1746"/>
        <v>9/15/24:00</v>
      </c>
    </row>
    <row r="6214" spans="2:31">
      <c r="B6214" s="37">
        <v>9</v>
      </c>
      <c r="C6214" s="38">
        <v>16</v>
      </c>
      <c r="D6214" s="39">
        <v>1</v>
      </c>
      <c r="E6214" s="17">
        <v>14.4</v>
      </c>
      <c r="F6214" s="17">
        <v>0</v>
      </c>
      <c r="G6214" s="17">
        <v>0</v>
      </c>
      <c r="H6214" s="37">
        <f t="shared" si="1734"/>
        <v>57.92</v>
      </c>
      <c r="I6214" s="37">
        <f>IF(H6214&lt;'Roof Calculator'!$G$8, 1, 0)</f>
        <v>0</v>
      </c>
      <c r="J6214" s="37">
        <f>IF(H6214&gt;='Roof Calculator'!$G$8, 1, 0)</f>
        <v>1</v>
      </c>
      <c r="K6214" s="37">
        <f t="shared" si="1735"/>
        <v>0</v>
      </c>
      <c r="L6214" s="37">
        <f t="shared" si="1736"/>
        <v>57.92</v>
      </c>
      <c r="M6214" s="37">
        <v>0</v>
      </c>
      <c r="N6214" s="37">
        <f t="shared" si="1737"/>
        <v>0</v>
      </c>
      <c r="O6214" s="37">
        <v>0</v>
      </c>
      <c r="P6214" s="37">
        <v>0</v>
      </c>
      <c r="Q6214" s="21">
        <f t="shared" si="1738"/>
        <v>39.790999999999997</v>
      </c>
      <c r="R6214" s="21">
        <f t="shared" si="1747"/>
        <v>258.99999999997806</v>
      </c>
      <c r="S6214" s="21">
        <f t="shared" si="1748"/>
        <v>1.7647508772509763</v>
      </c>
      <c r="T6214" s="21">
        <f t="shared" si="1739"/>
        <v>86.147999999999996</v>
      </c>
      <c r="U6214" s="37">
        <f>VLOOKUP(Time_Zone, 'LSTM LookUp'!$B$5:$D$8, 3, FALSE)</f>
        <v>-75</v>
      </c>
      <c r="V6214" s="21">
        <f t="shared" si="1749"/>
        <v>5.8683110307205499</v>
      </c>
      <c r="W6214" s="21">
        <f t="shared" si="1740"/>
        <v>-2.3849222423198757</v>
      </c>
      <c r="X6214" s="21">
        <f t="shared" si="1741"/>
        <v>0</v>
      </c>
      <c r="Y6214" s="21">
        <f t="shared" si="1742"/>
        <v>0</v>
      </c>
      <c r="Z6214" s="21">
        <f t="shared" si="1750"/>
        <v>0</v>
      </c>
      <c r="AA6214" s="21">
        <f t="shared" si="1743"/>
        <v>0</v>
      </c>
      <c r="AB6214" s="21">
        <f t="shared" si="1744"/>
        <v>0</v>
      </c>
      <c r="AC6214" s="21">
        <f t="shared" si="1745"/>
        <v>57.92</v>
      </c>
      <c r="AD6214" s="21">
        <f t="shared" si="1751"/>
        <v>0</v>
      </c>
      <c r="AE6214" s="21" t="str">
        <f t="shared" si="1746"/>
        <v>9/16/1:00</v>
      </c>
    </row>
    <row r="6215" spans="2:31">
      <c r="B6215" s="37">
        <v>9</v>
      </c>
      <c r="C6215" s="38">
        <v>16</v>
      </c>
      <c r="D6215" s="39">
        <v>2</v>
      </c>
      <c r="E6215" s="17">
        <v>13.9</v>
      </c>
      <c r="F6215" s="17">
        <v>0</v>
      </c>
      <c r="G6215" s="17">
        <v>0</v>
      </c>
      <c r="H6215" s="37">
        <f t="shared" si="1734"/>
        <v>57.02</v>
      </c>
      <c r="I6215" s="37">
        <f>IF(H6215&lt;'Roof Calculator'!$G$8, 1, 0)</f>
        <v>0</v>
      </c>
      <c r="J6215" s="37">
        <f>IF(H6215&gt;='Roof Calculator'!$G$8, 1, 0)</f>
        <v>1</v>
      </c>
      <c r="K6215" s="37">
        <f t="shared" si="1735"/>
        <v>0</v>
      </c>
      <c r="L6215" s="37">
        <f t="shared" si="1736"/>
        <v>57.02</v>
      </c>
      <c r="M6215" s="37">
        <v>0</v>
      </c>
      <c r="N6215" s="37">
        <f t="shared" si="1737"/>
        <v>0</v>
      </c>
      <c r="O6215" s="37">
        <v>0</v>
      </c>
      <c r="P6215" s="37">
        <v>0</v>
      </c>
      <c r="Q6215" s="21">
        <f t="shared" si="1738"/>
        <v>39.790999999999997</v>
      </c>
      <c r="R6215" s="21">
        <f t="shared" si="1747"/>
        <v>259.04166666664474</v>
      </c>
      <c r="S6215" s="21">
        <f t="shared" si="1748"/>
        <v>1.748437748367146</v>
      </c>
      <c r="T6215" s="21">
        <f t="shared" si="1739"/>
        <v>86.147999999999996</v>
      </c>
      <c r="U6215" s="37">
        <f>VLOOKUP(Time_Zone, 'LSTM LookUp'!$B$5:$D$8, 3, FALSE)</f>
        <v>-75</v>
      </c>
      <c r="V6215" s="21">
        <f t="shared" si="1749"/>
        <v>5.8837904155481331</v>
      </c>
      <c r="W6215" s="21">
        <f t="shared" si="1740"/>
        <v>12.618947603887021</v>
      </c>
      <c r="X6215" s="21">
        <f t="shared" si="1741"/>
        <v>0</v>
      </c>
      <c r="Y6215" s="21">
        <f t="shared" si="1742"/>
        <v>0</v>
      </c>
      <c r="Z6215" s="21">
        <f t="shared" si="1750"/>
        <v>0</v>
      </c>
      <c r="AA6215" s="21">
        <f t="shared" si="1743"/>
        <v>0</v>
      </c>
      <c r="AB6215" s="21">
        <f t="shared" si="1744"/>
        <v>0</v>
      </c>
      <c r="AC6215" s="21">
        <f t="shared" si="1745"/>
        <v>57.02</v>
      </c>
      <c r="AD6215" s="21">
        <f t="shared" si="1751"/>
        <v>0</v>
      </c>
      <c r="AE6215" s="21" t="str">
        <f t="shared" si="1746"/>
        <v>9/16/2:00</v>
      </c>
    </row>
    <row r="6216" spans="2:31">
      <c r="B6216" s="37">
        <v>9</v>
      </c>
      <c r="C6216" s="38">
        <v>16</v>
      </c>
      <c r="D6216" s="39">
        <v>3</v>
      </c>
      <c r="E6216" s="17">
        <v>13.3</v>
      </c>
      <c r="F6216" s="17">
        <v>0</v>
      </c>
      <c r="G6216" s="17">
        <v>0</v>
      </c>
      <c r="H6216" s="37">
        <f t="shared" si="1734"/>
        <v>55.94</v>
      </c>
      <c r="I6216" s="37">
        <f>IF(H6216&lt;'Roof Calculator'!$G$8, 1, 0)</f>
        <v>0</v>
      </c>
      <c r="J6216" s="37">
        <f>IF(H6216&gt;='Roof Calculator'!$G$8, 1, 0)</f>
        <v>1</v>
      </c>
      <c r="K6216" s="37">
        <f t="shared" si="1735"/>
        <v>0</v>
      </c>
      <c r="L6216" s="37">
        <f t="shared" si="1736"/>
        <v>55.94</v>
      </c>
      <c r="M6216" s="37">
        <v>0</v>
      </c>
      <c r="N6216" s="37">
        <f t="shared" si="1737"/>
        <v>0</v>
      </c>
      <c r="O6216" s="37">
        <v>0</v>
      </c>
      <c r="P6216" s="37">
        <v>0</v>
      </c>
      <c r="Q6216" s="21">
        <f t="shared" si="1738"/>
        <v>39.790999999999997</v>
      </c>
      <c r="R6216" s="21">
        <f t="shared" si="1747"/>
        <v>259.08333333331143</v>
      </c>
      <c r="S6216" s="21">
        <f t="shared" si="1748"/>
        <v>1.7321238614892791</v>
      </c>
      <c r="T6216" s="21">
        <f t="shared" si="1739"/>
        <v>86.147999999999996</v>
      </c>
      <c r="U6216" s="37">
        <f>VLOOKUP(Time_Zone, 'LSTM LookUp'!$B$5:$D$8, 3, FALSE)</f>
        <v>-75</v>
      </c>
      <c r="V6216" s="21">
        <f t="shared" si="1749"/>
        <v>5.8992691024188</v>
      </c>
      <c r="W6216" s="21">
        <f t="shared" si="1740"/>
        <v>27.622817275604696</v>
      </c>
      <c r="X6216" s="21">
        <f t="shared" si="1741"/>
        <v>0</v>
      </c>
      <c r="Y6216" s="21">
        <f t="shared" si="1742"/>
        <v>0</v>
      </c>
      <c r="Z6216" s="21">
        <f t="shared" si="1750"/>
        <v>0</v>
      </c>
      <c r="AA6216" s="21">
        <f t="shared" si="1743"/>
        <v>0</v>
      </c>
      <c r="AB6216" s="21">
        <f t="shared" si="1744"/>
        <v>0</v>
      </c>
      <c r="AC6216" s="21">
        <f t="shared" si="1745"/>
        <v>55.94</v>
      </c>
      <c r="AD6216" s="21">
        <f t="shared" si="1751"/>
        <v>0</v>
      </c>
      <c r="AE6216" s="21" t="str">
        <f t="shared" si="1746"/>
        <v>9/16/3:00</v>
      </c>
    </row>
    <row r="6217" spans="2:31">
      <c r="B6217" s="37">
        <v>9</v>
      </c>
      <c r="C6217" s="38">
        <v>16</v>
      </c>
      <c r="D6217" s="39">
        <v>4</v>
      </c>
      <c r="E6217" s="17">
        <v>10.6</v>
      </c>
      <c r="F6217" s="17">
        <v>0</v>
      </c>
      <c r="G6217" s="17">
        <v>0</v>
      </c>
      <c r="H6217" s="37">
        <f t="shared" si="1734"/>
        <v>51.08</v>
      </c>
      <c r="I6217" s="37">
        <f>IF(H6217&lt;'Roof Calculator'!$G$8, 1, 0)</f>
        <v>1</v>
      </c>
      <c r="J6217" s="37">
        <f>IF(H6217&gt;='Roof Calculator'!$G$8, 1, 0)</f>
        <v>0</v>
      </c>
      <c r="K6217" s="37">
        <f t="shared" si="1735"/>
        <v>51.08</v>
      </c>
      <c r="L6217" s="37">
        <f t="shared" si="1736"/>
        <v>0</v>
      </c>
      <c r="M6217" s="37">
        <v>0</v>
      </c>
      <c r="N6217" s="37">
        <f t="shared" si="1737"/>
        <v>0</v>
      </c>
      <c r="O6217" s="37">
        <v>0</v>
      </c>
      <c r="P6217" s="37">
        <v>0</v>
      </c>
      <c r="Q6217" s="21">
        <f t="shared" si="1738"/>
        <v>39.790999999999997</v>
      </c>
      <c r="R6217" s="21">
        <f t="shared" si="1747"/>
        <v>259.12499999997812</v>
      </c>
      <c r="S6217" s="21">
        <f t="shared" si="1748"/>
        <v>1.7158092237071803</v>
      </c>
      <c r="T6217" s="21">
        <f t="shared" si="1739"/>
        <v>86.147999999999996</v>
      </c>
      <c r="U6217" s="37">
        <f>VLOOKUP(Time_Zone, 'LSTM LookUp'!$B$5:$D$8, 3, FALSE)</f>
        <v>-75</v>
      </c>
      <c r="V6217" s="21">
        <f t="shared" si="1749"/>
        <v>5.9147470617717124</v>
      </c>
      <c r="W6217" s="21">
        <f t="shared" si="1740"/>
        <v>42.626686765442926</v>
      </c>
      <c r="X6217" s="21">
        <f t="shared" si="1741"/>
        <v>0</v>
      </c>
      <c r="Y6217" s="21">
        <f t="shared" si="1742"/>
        <v>0</v>
      </c>
      <c r="Z6217" s="21">
        <f t="shared" si="1750"/>
        <v>0</v>
      </c>
      <c r="AA6217" s="21">
        <f t="shared" si="1743"/>
        <v>0</v>
      </c>
      <c r="AB6217" s="21">
        <f t="shared" si="1744"/>
        <v>0</v>
      </c>
      <c r="AC6217" s="21">
        <f t="shared" si="1745"/>
        <v>0</v>
      </c>
      <c r="AD6217" s="21">
        <f t="shared" si="1751"/>
        <v>0</v>
      </c>
      <c r="AE6217" s="21" t="str">
        <f t="shared" si="1746"/>
        <v>9/16/4:00</v>
      </c>
    </row>
    <row r="6218" spans="2:31">
      <c r="B6218" s="37">
        <v>9</v>
      </c>
      <c r="C6218" s="38">
        <v>16</v>
      </c>
      <c r="D6218" s="39">
        <v>5</v>
      </c>
      <c r="E6218" s="17">
        <v>11.1</v>
      </c>
      <c r="F6218" s="17">
        <v>0</v>
      </c>
      <c r="G6218" s="17">
        <v>0</v>
      </c>
      <c r="H6218" s="37">
        <f t="shared" si="1734"/>
        <v>51.98</v>
      </c>
      <c r="I6218" s="37">
        <f>IF(H6218&lt;'Roof Calculator'!$G$8, 1, 0)</f>
        <v>1</v>
      </c>
      <c r="J6218" s="37">
        <f>IF(H6218&gt;='Roof Calculator'!$G$8, 1, 0)</f>
        <v>0</v>
      </c>
      <c r="K6218" s="37">
        <f t="shared" si="1735"/>
        <v>51.98</v>
      </c>
      <c r="L6218" s="37">
        <f t="shared" si="1736"/>
        <v>0</v>
      </c>
      <c r="M6218" s="37">
        <v>0</v>
      </c>
      <c r="N6218" s="37">
        <f t="shared" si="1737"/>
        <v>0</v>
      </c>
      <c r="O6218" s="37">
        <v>0</v>
      </c>
      <c r="P6218" s="37">
        <v>0</v>
      </c>
      <c r="Q6218" s="21">
        <f t="shared" si="1738"/>
        <v>39.790999999999997</v>
      </c>
      <c r="R6218" s="21">
        <f t="shared" si="1747"/>
        <v>259.1666666666448</v>
      </c>
      <c r="S6218" s="21">
        <f t="shared" si="1748"/>
        <v>1.6994938421105243</v>
      </c>
      <c r="T6218" s="21">
        <f t="shared" si="1739"/>
        <v>86.147999999999996</v>
      </c>
      <c r="U6218" s="37">
        <f>VLOOKUP(Time_Zone, 'LSTM LookUp'!$B$5:$D$8, 3, FALSE)</f>
        <v>-75</v>
      </c>
      <c r="V6218" s="21">
        <f t="shared" si="1749"/>
        <v>5.9302242640416267</v>
      </c>
      <c r="W6218" s="21">
        <f t="shared" si="1740"/>
        <v>57.630556066010392</v>
      </c>
      <c r="X6218" s="21">
        <f t="shared" si="1741"/>
        <v>0</v>
      </c>
      <c r="Y6218" s="21">
        <f t="shared" si="1742"/>
        <v>0</v>
      </c>
      <c r="Z6218" s="21">
        <f t="shared" si="1750"/>
        <v>0</v>
      </c>
      <c r="AA6218" s="21">
        <f t="shared" si="1743"/>
        <v>0</v>
      </c>
      <c r="AB6218" s="21">
        <f t="shared" si="1744"/>
        <v>0</v>
      </c>
      <c r="AC6218" s="21">
        <f t="shared" si="1745"/>
        <v>0</v>
      </c>
      <c r="AD6218" s="21">
        <f t="shared" si="1751"/>
        <v>0</v>
      </c>
      <c r="AE6218" s="21" t="str">
        <f t="shared" si="1746"/>
        <v>9/16/5:00</v>
      </c>
    </row>
    <row r="6219" spans="2:31">
      <c r="B6219" s="37">
        <v>9</v>
      </c>
      <c r="C6219" s="38">
        <v>16</v>
      </c>
      <c r="D6219" s="39">
        <v>6</v>
      </c>
      <c r="E6219" s="17">
        <v>11.1</v>
      </c>
      <c r="F6219" s="17">
        <v>0</v>
      </c>
      <c r="G6219" s="17">
        <v>0</v>
      </c>
      <c r="H6219" s="37">
        <f t="shared" si="1734"/>
        <v>51.98</v>
      </c>
      <c r="I6219" s="37">
        <f>IF(H6219&lt;'Roof Calculator'!$G$8, 1, 0)</f>
        <v>1</v>
      </c>
      <c r="J6219" s="37">
        <f>IF(H6219&gt;='Roof Calculator'!$G$8, 1, 0)</f>
        <v>0</v>
      </c>
      <c r="K6219" s="37">
        <f t="shared" si="1735"/>
        <v>51.98</v>
      </c>
      <c r="L6219" s="37">
        <f t="shared" si="1736"/>
        <v>0</v>
      </c>
      <c r="M6219" s="37">
        <v>0</v>
      </c>
      <c r="N6219" s="37">
        <f t="shared" si="1737"/>
        <v>0</v>
      </c>
      <c r="O6219" s="37">
        <v>0</v>
      </c>
      <c r="P6219" s="37">
        <v>0</v>
      </c>
      <c r="Q6219" s="21">
        <f t="shared" si="1738"/>
        <v>39.790999999999997</v>
      </c>
      <c r="R6219" s="21">
        <f t="shared" si="1747"/>
        <v>259.20833333331149</v>
      </c>
      <c r="S6219" s="21">
        <f t="shared" si="1748"/>
        <v>1.683177723788835</v>
      </c>
      <c r="T6219" s="21">
        <f t="shared" si="1739"/>
        <v>86.147999999999996</v>
      </c>
      <c r="U6219" s="37">
        <f>VLOOKUP(Time_Zone, 'LSTM LookUp'!$B$5:$D$8, 3, FALSE)</f>
        <v>-75</v>
      </c>
      <c r="V6219" s="21">
        <f t="shared" si="1749"/>
        <v>5.9457006796589829</v>
      </c>
      <c r="W6219" s="21">
        <f t="shared" si="1740"/>
        <v>72.634425169914749</v>
      </c>
      <c r="X6219" s="21">
        <f t="shared" si="1741"/>
        <v>0</v>
      </c>
      <c r="Y6219" s="21">
        <f t="shared" si="1742"/>
        <v>0</v>
      </c>
      <c r="Z6219" s="21">
        <f t="shared" si="1750"/>
        <v>0</v>
      </c>
      <c r="AA6219" s="21">
        <f t="shared" si="1743"/>
        <v>0</v>
      </c>
      <c r="AB6219" s="21">
        <f t="shared" si="1744"/>
        <v>0</v>
      </c>
      <c r="AC6219" s="21">
        <f t="shared" si="1745"/>
        <v>0</v>
      </c>
      <c r="AD6219" s="21">
        <f t="shared" si="1751"/>
        <v>0</v>
      </c>
      <c r="AE6219" s="21" t="str">
        <f t="shared" si="1746"/>
        <v>9/16/6:00</v>
      </c>
    </row>
    <row r="6220" spans="2:31">
      <c r="B6220" s="37">
        <v>9</v>
      </c>
      <c r="C6220" s="38">
        <v>16</v>
      </c>
      <c r="D6220" s="39">
        <v>7</v>
      </c>
      <c r="E6220" s="17">
        <v>11.7</v>
      </c>
      <c r="F6220" s="17">
        <v>0</v>
      </c>
      <c r="G6220" s="17">
        <v>8</v>
      </c>
      <c r="H6220" s="37">
        <f t="shared" si="1734"/>
        <v>53.06</v>
      </c>
      <c r="I6220" s="37">
        <f>IF(H6220&lt;'Roof Calculator'!$G$8, 1, 0)</f>
        <v>1</v>
      </c>
      <c r="J6220" s="37">
        <f>IF(H6220&gt;='Roof Calculator'!$G$8, 1, 0)</f>
        <v>0</v>
      </c>
      <c r="K6220" s="37">
        <f t="shared" si="1735"/>
        <v>53.06</v>
      </c>
      <c r="L6220" s="37">
        <f t="shared" si="1736"/>
        <v>0</v>
      </c>
      <c r="M6220" s="37">
        <v>0</v>
      </c>
      <c r="N6220" s="37">
        <f t="shared" si="1737"/>
        <v>0</v>
      </c>
      <c r="O6220" s="37">
        <v>0</v>
      </c>
      <c r="P6220" s="37">
        <v>0</v>
      </c>
      <c r="Q6220" s="21">
        <f t="shared" si="1738"/>
        <v>39.790999999999997</v>
      </c>
      <c r="R6220" s="21">
        <f t="shared" si="1747"/>
        <v>259.24999999997817</v>
      </c>
      <c r="S6220" s="21">
        <f t="shared" si="1748"/>
        <v>1.666860875831417</v>
      </c>
      <c r="T6220" s="21">
        <f t="shared" si="1739"/>
        <v>86.147999999999996</v>
      </c>
      <c r="U6220" s="37">
        <f>VLOOKUP(Time_Zone, 'LSTM LookUp'!$B$5:$D$8, 3, FALSE)</f>
        <v>-75</v>
      </c>
      <c r="V6220" s="21">
        <f t="shared" si="1749"/>
        <v>5.9611762790500151</v>
      </c>
      <c r="W6220" s="21">
        <f t="shared" si="1740"/>
        <v>87.638294069762495</v>
      </c>
      <c r="X6220" s="21">
        <f t="shared" si="1741"/>
        <v>0.40212914643698983</v>
      </c>
      <c r="Y6220" s="21">
        <f t="shared" si="1742"/>
        <v>0.40212914643698983</v>
      </c>
      <c r="Z6220" s="21">
        <f t="shared" si="1750"/>
        <v>0.12746791598318558</v>
      </c>
      <c r="AA6220" s="21">
        <f t="shared" si="1743"/>
        <v>0.12746791598318558</v>
      </c>
      <c r="AB6220" s="21">
        <f t="shared" si="1744"/>
        <v>0</v>
      </c>
      <c r="AC6220" s="21">
        <f t="shared" si="1745"/>
        <v>0</v>
      </c>
      <c r="AD6220" s="21">
        <f t="shared" si="1751"/>
        <v>0</v>
      </c>
      <c r="AE6220" s="21" t="str">
        <f t="shared" si="1746"/>
        <v>9/16/7:00</v>
      </c>
    </row>
    <row r="6221" spans="2:31">
      <c r="B6221" s="37">
        <v>9</v>
      </c>
      <c r="C6221" s="38">
        <v>16</v>
      </c>
      <c r="D6221" s="39">
        <v>8</v>
      </c>
      <c r="E6221" s="17">
        <v>12.2</v>
      </c>
      <c r="F6221" s="17">
        <v>85</v>
      </c>
      <c r="G6221" s="17">
        <v>50</v>
      </c>
      <c r="H6221" s="37">
        <f t="shared" si="1734"/>
        <v>53.96</v>
      </c>
      <c r="I6221" s="37">
        <f>IF(H6221&lt;'Roof Calculator'!$G$8, 1, 0)</f>
        <v>1</v>
      </c>
      <c r="J6221" s="37">
        <f>IF(H6221&gt;='Roof Calculator'!$G$8, 1, 0)</f>
        <v>0</v>
      </c>
      <c r="K6221" s="37">
        <f t="shared" si="1735"/>
        <v>53.96</v>
      </c>
      <c r="L6221" s="37">
        <f t="shared" si="1736"/>
        <v>0</v>
      </c>
      <c r="M6221" s="37">
        <v>0</v>
      </c>
      <c r="N6221" s="37">
        <f t="shared" si="1737"/>
        <v>85</v>
      </c>
      <c r="O6221" s="37">
        <v>0</v>
      </c>
      <c r="P6221" s="37">
        <v>0</v>
      </c>
      <c r="Q6221" s="21">
        <f t="shared" si="1738"/>
        <v>39.790999999999997</v>
      </c>
      <c r="R6221" s="21">
        <f t="shared" si="1747"/>
        <v>259.29166666664486</v>
      </c>
      <c r="S6221" s="21">
        <f t="shared" si="1748"/>
        <v>1.6505433053274801</v>
      </c>
      <c r="T6221" s="21">
        <f t="shared" si="1739"/>
        <v>86.147999999999996</v>
      </c>
      <c r="U6221" s="37">
        <f>VLOOKUP(Time_Zone, 'LSTM LookUp'!$B$5:$D$8, 3, FALSE)</f>
        <v>-75</v>
      </c>
      <c r="V6221" s="21">
        <f t="shared" si="1749"/>
        <v>5.9766510326367106</v>
      </c>
      <c r="W6221" s="21">
        <f t="shared" si="1740"/>
        <v>102.64216275815917</v>
      </c>
      <c r="X6221" s="21">
        <f t="shared" si="1741"/>
        <v>-7.4832955522785696</v>
      </c>
      <c r="Y6221" s="21">
        <f t="shared" si="1742"/>
        <v>77.516704447721423</v>
      </c>
      <c r="Z6221" s="21">
        <f t="shared" si="1750"/>
        <v>24.571441432146553</v>
      </c>
      <c r="AA6221" s="21">
        <f t="shared" si="1743"/>
        <v>24.571441432146553</v>
      </c>
      <c r="AB6221" s="21">
        <f t="shared" si="1744"/>
        <v>0</v>
      </c>
      <c r="AC6221" s="21">
        <f t="shared" si="1745"/>
        <v>0</v>
      </c>
      <c r="AD6221" s="21">
        <f t="shared" si="1751"/>
        <v>0</v>
      </c>
      <c r="AE6221" s="21" t="str">
        <f t="shared" si="1746"/>
        <v>9/16/8:00</v>
      </c>
    </row>
    <row r="6222" spans="2:31">
      <c r="B6222" s="37">
        <v>9</v>
      </c>
      <c r="C6222" s="38">
        <v>16</v>
      </c>
      <c r="D6222" s="39">
        <v>9</v>
      </c>
      <c r="E6222" s="17">
        <v>14.4</v>
      </c>
      <c r="F6222" s="17">
        <v>150</v>
      </c>
      <c r="G6222" s="17">
        <v>352</v>
      </c>
      <c r="H6222" s="37">
        <f t="shared" si="1734"/>
        <v>57.92</v>
      </c>
      <c r="I6222" s="37">
        <f>IF(H6222&lt;'Roof Calculator'!$G$8, 1, 0)</f>
        <v>0</v>
      </c>
      <c r="J6222" s="37">
        <f>IF(H6222&gt;='Roof Calculator'!$G$8, 1, 0)</f>
        <v>1</v>
      </c>
      <c r="K6222" s="37">
        <f t="shared" si="1735"/>
        <v>0</v>
      </c>
      <c r="L6222" s="37">
        <f t="shared" si="1736"/>
        <v>57.92</v>
      </c>
      <c r="M6222" s="37">
        <v>0</v>
      </c>
      <c r="N6222" s="37">
        <f t="shared" si="1737"/>
        <v>150</v>
      </c>
      <c r="O6222" s="37">
        <v>0</v>
      </c>
      <c r="P6222" s="37">
        <v>0</v>
      </c>
      <c r="Q6222" s="21">
        <f t="shared" si="1738"/>
        <v>39.790999999999997</v>
      </c>
      <c r="R6222" s="21">
        <f t="shared" si="1747"/>
        <v>259.33333333331154</v>
      </c>
      <c r="S6222" s="21">
        <f t="shared" si="1748"/>
        <v>1.6342250193660668</v>
      </c>
      <c r="T6222" s="21">
        <f t="shared" si="1739"/>
        <v>86.147999999999996</v>
      </c>
      <c r="U6222" s="37">
        <f>VLOOKUP(Time_Zone, 'LSTM LookUp'!$B$5:$D$8, 3, FALSE)</f>
        <v>-75</v>
      </c>
      <c r="V6222" s="21">
        <f t="shared" si="1749"/>
        <v>5.9921249108369263</v>
      </c>
      <c r="W6222" s="21">
        <f t="shared" si="1740"/>
        <v>117.64603122770924</v>
      </c>
      <c r="X6222" s="21">
        <f t="shared" si="1741"/>
        <v>-119.02511972126564</v>
      </c>
      <c r="Y6222" s="21">
        <f t="shared" si="1742"/>
        <v>30.974880278734361</v>
      </c>
      <c r="Z6222" s="21">
        <f t="shared" si="1750"/>
        <v>9.8184960526794534</v>
      </c>
      <c r="AA6222" s="21">
        <f t="shared" si="1743"/>
        <v>0</v>
      </c>
      <c r="AB6222" s="21">
        <f t="shared" si="1744"/>
        <v>9.8184960526794534</v>
      </c>
      <c r="AC6222" s="21">
        <f t="shared" si="1745"/>
        <v>57.92</v>
      </c>
      <c r="AD6222" s="21">
        <f t="shared" si="1751"/>
        <v>9.8184960526794534</v>
      </c>
      <c r="AE6222" s="21" t="str">
        <f t="shared" si="1746"/>
        <v>9/16/9:00</v>
      </c>
    </row>
    <row r="6223" spans="2:31">
      <c r="B6223" s="37">
        <v>9</v>
      </c>
      <c r="C6223" s="38">
        <v>16</v>
      </c>
      <c r="D6223" s="39">
        <v>10</v>
      </c>
      <c r="E6223" s="17">
        <v>16.7</v>
      </c>
      <c r="F6223" s="17">
        <v>138</v>
      </c>
      <c r="G6223" s="17">
        <v>662</v>
      </c>
      <c r="H6223" s="37">
        <f t="shared" si="1734"/>
        <v>62.059999999999995</v>
      </c>
      <c r="I6223" s="37">
        <f>IF(H6223&lt;'Roof Calculator'!$G$8, 1, 0)</f>
        <v>0</v>
      </c>
      <c r="J6223" s="37">
        <f>IF(H6223&gt;='Roof Calculator'!$G$8, 1, 0)</f>
        <v>1</v>
      </c>
      <c r="K6223" s="37">
        <f t="shared" si="1735"/>
        <v>0</v>
      </c>
      <c r="L6223" s="37">
        <f t="shared" si="1736"/>
        <v>62.059999999999995</v>
      </c>
      <c r="M6223" s="37">
        <v>0</v>
      </c>
      <c r="N6223" s="37">
        <f t="shared" si="1737"/>
        <v>138</v>
      </c>
      <c r="O6223" s="37">
        <v>0</v>
      </c>
      <c r="P6223" s="37">
        <v>0</v>
      </c>
      <c r="Q6223" s="21">
        <f t="shared" si="1738"/>
        <v>39.790999999999997</v>
      </c>
      <c r="R6223" s="21">
        <f t="shared" si="1747"/>
        <v>259.37499999997823</v>
      </c>
      <c r="S6223" s="21">
        <f t="shared" si="1748"/>
        <v>1.6179060250360364</v>
      </c>
      <c r="T6223" s="21">
        <f t="shared" si="1739"/>
        <v>86.147999999999996</v>
      </c>
      <c r="U6223" s="37">
        <f>VLOOKUP(Time_Zone, 'LSTM LookUp'!$B$5:$D$8, 3, FALSE)</f>
        <v>-75</v>
      </c>
      <c r="V6223" s="21">
        <f t="shared" si="1749"/>
        <v>6.0075978840644773</v>
      </c>
      <c r="W6223" s="21">
        <f t="shared" si="1740"/>
        <v>132.64989947101614</v>
      </c>
      <c r="X6223" s="21">
        <f t="shared" si="1741"/>
        <v>-332.53325150029519</v>
      </c>
      <c r="Y6223" s="21">
        <f t="shared" si="1742"/>
        <v>-194.53325150029519</v>
      </c>
      <c r="Z6223" s="21">
        <f t="shared" si="1750"/>
        <v>-61.663643080546933</v>
      </c>
      <c r="AA6223" s="21">
        <f t="shared" si="1743"/>
        <v>0</v>
      </c>
      <c r="AB6223" s="21">
        <f t="shared" si="1744"/>
        <v>-61.663643080546933</v>
      </c>
      <c r="AC6223" s="21">
        <f t="shared" si="1745"/>
        <v>62.059999999999995</v>
      </c>
      <c r="AD6223" s="21">
        <f t="shared" si="1751"/>
        <v>-61.663643080546933</v>
      </c>
      <c r="AE6223" s="21" t="str">
        <f t="shared" si="1746"/>
        <v>9/16/10:00</v>
      </c>
    </row>
    <row r="6224" spans="2:31">
      <c r="B6224" s="37">
        <v>9</v>
      </c>
      <c r="C6224" s="38">
        <v>16</v>
      </c>
      <c r="D6224" s="39">
        <v>11</v>
      </c>
      <c r="E6224" s="17">
        <v>18.3</v>
      </c>
      <c r="F6224" s="17">
        <v>167</v>
      </c>
      <c r="G6224" s="17">
        <v>661</v>
      </c>
      <c r="H6224" s="37">
        <f t="shared" si="1734"/>
        <v>64.94</v>
      </c>
      <c r="I6224" s="37">
        <f>IF(H6224&lt;'Roof Calculator'!$G$8, 1, 0)</f>
        <v>0</v>
      </c>
      <c r="J6224" s="37">
        <f>IF(H6224&gt;='Roof Calculator'!$G$8, 1, 0)</f>
        <v>1</v>
      </c>
      <c r="K6224" s="37">
        <f t="shared" si="1735"/>
        <v>0</v>
      </c>
      <c r="L6224" s="37">
        <f t="shared" si="1736"/>
        <v>64.94</v>
      </c>
      <c r="M6224" s="37">
        <v>0</v>
      </c>
      <c r="N6224" s="37">
        <f t="shared" si="1737"/>
        <v>167</v>
      </c>
      <c r="O6224" s="37">
        <v>0</v>
      </c>
      <c r="P6224" s="37">
        <v>0</v>
      </c>
      <c r="Q6224" s="21">
        <f t="shared" si="1738"/>
        <v>39.790999999999997</v>
      </c>
      <c r="R6224" s="21">
        <f t="shared" si="1747"/>
        <v>259.41666666664491</v>
      </c>
      <c r="S6224" s="21">
        <f t="shared" si="1748"/>
        <v>1.6015863294261257</v>
      </c>
      <c r="T6224" s="21">
        <f t="shared" si="1739"/>
        <v>86.147999999999996</v>
      </c>
      <c r="U6224" s="37">
        <f>VLOOKUP(Time_Zone, 'LSTM LookUp'!$B$5:$D$8, 3, FALSE)</f>
        <v>-75</v>
      </c>
      <c r="V6224" s="21">
        <f t="shared" si="1749"/>
        <v>6.0230699227291309</v>
      </c>
      <c r="W6224" s="21">
        <f t="shared" si="1740"/>
        <v>147.65376748068232</v>
      </c>
      <c r="X6224" s="21">
        <f t="shared" si="1741"/>
        <v>-417.09982482180214</v>
      </c>
      <c r="Y6224" s="21">
        <f t="shared" si="1742"/>
        <v>-250.09982482180214</v>
      </c>
      <c r="Z6224" s="21">
        <f t="shared" si="1750"/>
        <v>-79.277276318467941</v>
      </c>
      <c r="AA6224" s="21">
        <f t="shared" si="1743"/>
        <v>0</v>
      </c>
      <c r="AB6224" s="21">
        <f t="shared" si="1744"/>
        <v>-79.277276318467941</v>
      </c>
      <c r="AC6224" s="21">
        <f t="shared" si="1745"/>
        <v>64.94</v>
      </c>
      <c r="AD6224" s="21">
        <f t="shared" si="1751"/>
        <v>-79.277276318467941</v>
      </c>
      <c r="AE6224" s="21" t="str">
        <f t="shared" si="1746"/>
        <v>9/16/11:00</v>
      </c>
    </row>
    <row r="6225" spans="2:31">
      <c r="B6225" s="37">
        <v>9</v>
      </c>
      <c r="C6225" s="38">
        <v>16</v>
      </c>
      <c r="D6225" s="39">
        <v>12</v>
      </c>
      <c r="E6225" s="17">
        <v>19.399999999999999</v>
      </c>
      <c r="F6225" s="17">
        <v>197</v>
      </c>
      <c r="G6225" s="17">
        <v>681</v>
      </c>
      <c r="H6225" s="37">
        <f t="shared" si="1734"/>
        <v>66.92</v>
      </c>
      <c r="I6225" s="37">
        <f>IF(H6225&lt;'Roof Calculator'!$G$8, 1, 0)</f>
        <v>0</v>
      </c>
      <c r="J6225" s="37">
        <f>IF(H6225&gt;='Roof Calculator'!$G$8, 1, 0)</f>
        <v>1</v>
      </c>
      <c r="K6225" s="37">
        <f t="shared" si="1735"/>
        <v>0</v>
      </c>
      <c r="L6225" s="37">
        <f t="shared" si="1736"/>
        <v>66.92</v>
      </c>
      <c r="M6225" s="37">
        <v>0</v>
      </c>
      <c r="N6225" s="37">
        <f t="shared" si="1737"/>
        <v>197</v>
      </c>
      <c r="O6225" s="37">
        <v>0</v>
      </c>
      <c r="P6225" s="37">
        <v>0</v>
      </c>
      <c r="Q6225" s="21">
        <f t="shared" si="1738"/>
        <v>39.790999999999997</v>
      </c>
      <c r="R6225" s="21">
        <f t="shared" si="1747"/>
        <v>259.4583333333116</v>
      </c>
      <c r="S6225" s="21">
        <f t="shared" si="1748"/>
        <v>1.58526593962493</v>
      </c>
      <c r="T6225" s="21">
        <f t="shared" si="1739"/>
        <v>86.147999999999996</v>
      </c>
      <c r="U6225" s="37">
        <f>VLOOKUP(Time_Zone, 'LSTM LookUp'!$B$5:$D$8, 3, FALSE)</f>
        <v>-75</v>
      </c>
      <c r="V6225" s="21">
        <f t="shared" si="1749"/>
        <v>6.0385409972366899</v>
      </c>
      <c r="W6225" s="21">
        <f t="shared" si="1740"/>
        <v>162.65763524930918</v>
      </c>
      <c r="X6225" s="21">
        <f t="shared" si="1741"/>
        <v>-487.23376307158139</v>
      </c>
      <c r="Y6225" s="21">
        <f t="shared" si="1742"/>
        <v>-290.23376307158139</v>
      </c>
      <c r="Z6225" s="21">
        <f t="shared" si="1750"/>
        <v>-91.999033779286108</v>
      </c>
      <c r="AA6225" s="21">
        <f t="shared" si="1743"/>
        <v>0</v>
      </c>
      <c r="AB6225" s="21">
        <f t="shared" si="1744"/>
        <v>-91.999033779286108</v>
      </c>
      <c r="AC6225" s="21">
        <f t="shared" si="1745"/>
        <v>66.92</v>
      </c>
      <c r="AD6225" s="21">
        <f t="shared" si="1751"/>
        <v>-91.999033779286108</v>
      </c>
      <c r="AE6225" s="21" t="str">
        <f t="shared" si="1746"/>
        <v>9/16/12:00</v>
      </c>
    </row>
    <row r="6226" spans="2:31">
      <c r="B6226" s="37">
        <v>9</v>
      </c>
      <c r="C6226" s="38">
        <v>16</v>
      </c>
      <c r="D6226" s="39">
        <v>13</v>
      </c>
      <c r="E6226" s="17">
        <v>20.6</v>
      </c>
      <c r="F6226" s="17">
        <v>202</v>
      </c>
      <c r="G6226" s="17">
        <v>703</v>
      </c>
      <c r="H6226" s="37">
        <f t="shared" si="1734"/>
        <v>69.08</v>
      </c>
      <c r="I6226" s="37">
        <f>IF(H6226&lt;'Roof Calculator'!$G$8, 1, 0)</f>
        <v>0</v>
      </c>
      <c r="J6226" s="37">
        <f>IF(H6226&gt;='Roof Calculator'!$G$8, 1, 0)</f>
        <v>1</v>
      </c>
      <c r="K6226" s="37">
        <f t="shared" si="1735"/>
        <v>0</v>
      </c>
      <c r="L6226" s="37">
        <f t="shared" si="1736"/>
        <v>69.08</v>
      </c>
      <c r="M6226" s="37">
        <v>0</v>
      </c>
      <c r="N6226" s="37">
        <f t="shared" si="1737"/>
        <v>202</v>
      </c>
      <c r="O6226" s="37">
        <v>0</v>
      </c>
      <c r="P6226" s="37">
        <v>0</v>
      </c>
      <c r="Q6226" s="21">
        <f t="shared" si="1738"/>
        <v>39.790999999999997</v>
      </c>
      <c r="R6226" s="21">
        <f t="shared" si="1747"/>
        <v>259.49999999997829</v>
      </c>
      <c r="S6226" s="21">
        <f t="shared" si="1748"/>
        <v>1.5689448627208351</v>
      </c>
      <c r="T6226" s="21">
        <f t="shared" si="1739"/>
        <v>86.147999999999996</v>
      </c>
      <c r="U6226" s="37">
        <f>VLOOKUP(Time_Zone, 'LSTM LookUp'!$B$5:$D$8, 3, FALSE)</f>
        <v>-75</v>
      </c>
      <c r="V6226" s="21">
        <f t="shared" si="1749"/>
        <v>6.0540110779891183</v>
      </c>
      <c r="W6226" s="21">
        <f t="shared" si="1740"/>
        <v>177.66150276949728</v>
      </c>
      <c r="X6226" s="21">
        <f t="shared" si="1741"/>
        <v>-527.20327782603863</v>
      </c>
      <c r="Y6226" s="21">
        <f t="shared" si="1742"/>
        <v>-325.20327782603863</v>
      </c>
      <c r="Z6226" s="21">
        <f t="shared" si="1750"/>
        <v>-103.08375919197732</v>
      </c>
      <c r="AA6226" s="21">
        <f t="shared" si="1743"/>
        <v>0</v>
      </c>
      <c r="AB6226" s="21">
        <f t="shared" si="1744"/>
        <v>-103.08375919197732</v>
      </c>
      <c r="AC6226" s="21">
        <f t="shared" si="1745"/>
        <v>69.08</v>
      </c>
      <c r="AD6226" s="21">
        <f t="shared" si="1751"/>
        <v>-103.08375919197732</v>
      </c>
      <c r="AE6226" s="21" t="str">
        <f t="shared" si="1746"/>
        <v>9/16/13:00</v>
      </c>
    </row>
    <row r="6227" spans="2:31">
      <c r="B6227" s="37">
        <v>9</v>
      </c>
      <c r="C6227" s="38">
        <v>16</v>
      </c>
      <c r="D6227" s="39">
        <v>14</v>
      </c>
      <c r="E6227" s="17">
        <v>22.2</v>
      </c>
      <c r="F6227" s="17">
        <v>160</v>
      </c>
      <c r="G6227" s="17">
        <v>784</v>
      </c>
      <c r="H6227" s="37">
        <f t="shared" si="1734"/>
        <v>71.959999999999994</v>
      </c>
      <c r="I6227" s="37">
        <f>IF(H6227&lt;'Roof Calculator'!$G$8, 1, 0)</f>
        <v>0</v>
      </c>
      <c r="J6227" s="37">
        <f>IF(H6227&gt;='Roof Calculator'!$G$8, 1, 0)</f>
        <v>1</v>
      </c>
      <c r="K6227" s="37">
        <f t="shared" si="1735"/>
        <v>0</v>
      </c>
      <c r="L6227" s="37">
        <f t="shared" si="1736"/>
        <v>71.959999999999994</v>
      </c>
      <c r="M6227" s="37">
        <v>0</v>
      </c>
      <c r="N6227" s="37">
        <f t="shared" si="1737"/>
        <v>160</v>
      </c>
      <c r="O6227" s="37">
        <v>0</v>
      </c>
      <c r="P6227" s="37">
        <v>0</v>
      </c>
      <c r="Q6227" s="21">
        <f t="shared" si="1738"/>
        <v>39.790999999999997</v>
      </c>
      <c r="R6227" s="21">
        <f t="shared" si="1747"/>
        <v>259.54166666664497</v>
      </c>
      <c r="S6227" s="21">
        <f t="shared" si="1748"/>
        <v>1.5526231058021389</v>
      </c>
      <c r="T6227" s="21">
        <f t="shared" si="1739"/>
        <v>86.147999999999996</v>
      </c>
      <c r="U6227" s="37">
        <f>VLOOKUP(Time_Zone, 'LSTM LookUp'!$B$5:$D$8, 3, FALSE)</f>
        <v>-75</v>
      </c>
      <c r="V6227" s="21">
        <f t="shared" si="1749"/>
        <v>6.0694801353844854</v>
      </c>
      <c r="W6227" s="21">
        <f t="shared" si="1740"/>
        <v>192.6653700338461</v>
      </c>
      <c r="X6227" s="21">
        <f t="shared" si="1741"/>
        <v>-573.94395689992166</v>
      </c>
      <c r="Y6227" s="21">
        <f t="shared" si="1742"/>
        <v>-413.94395689992166</v>
      </c>
      <c r="Z6227" s="21">
        <f t="shared" si="1750"/>
        <v>-131.21300454687221</v>
      </c>
      <c r="AA6227" s="21">
        <f t="shared" si="1743"/>
        <v>0</v>
      </c>
      <c r="AB6227" s="21">
        <f t="shared" si="1744"/>
        <v>-131.21300454687221</v>
      </c>
      <c r="AC6227" s="21">
        <f t="shared" si="1745"/>
        <v>71.959999999999994</v>
      </c>
      <c r="AD6227" s="21">
        <f t="shared" si="1751"/>
        <v>-131.21300454687221</v>
      </c>
      <c r="AE6227" s="21" t="str">
        <f t="shared" si="1746"/>
        <v>9/16/14:00</v>
      </c>
    </row>
    <row r="6228" spans="2:31">
      <c r="B6228" s="37">
        <v>9</v>
      </c>
      <c r="C6228" s="38">
        <v>16</v>
      </c>
      <c r="D6228" s="39">
        <v>15</v>
      </c>
      <c r="E6228" s="17">
        <v>22.2</v>
      </c>
      <c r="F6228" s="17">
        <v>138</v>
      </c>
      <c r="G6228" s="17">
        <v>769</v>
      </c>
      <c r="H6228" s="37">
        <f t="shared" si="1734"/>
        <v>71.959999999999994</v>
      </c>
      <c r="I6228" s="37">
        <f>IF(H6228&lt;'Roof Calculator'!$G$8, 1, 0)</f>
        <v>0</v>
      </c>
      <c r="J6228" s="37">
        <f>IF(H6228&gt;='Roof Calculator'!$G$8, 1, 0)</f>
        <v>1</v>
      </c>
      <c r="K6228" s="37">
        <f t="shared" si="1735"/>
        <v>0</v>
      </c>
      <c r="L6228" s="37">
        <f t="shared" si="1736"/>
        <v>71.959999999999994</v>
      </c>
      <c r="M6228" s="37">
        <v>0</v>
      </c>
      <c r="N6228" s="37">
        <f t="shared" si="1737"/>
        <v>138</v>
      </c>
      <c r="O6228" s="37">
        <v>0</v>
      </c>
      <c r="P6228" s="37">
        <v>0</v>
      </c>
      <c r="Q6228" s="21">
        <f t="shared" si="1738"/>
        <v>39.790999999999997</v>
      </c>
      <c r="R6228" s="21">
        <f t="shared" si="1747"/>
        <v>259.58333333331166</v>
      </c>
      <c r="S6228" s="21">
        <f t="shared" si="1748"/>
        <v>1.5363006759569826</v>
      </c>
      <c r="T6228" s="21">
        <f t="shared" si="1739"/>
        <v>86.147999999999996</v>
      </c>
      <c r="U6228" s="37">
        <f>VLOOKUP(Time_Zone, 'LSTM LookUp'!$B$5:$D$8, 3, FALSE)</f>
        <v>-75</v>
      </c>
      <c r="V6228" s="21">
        <f t="shared" si="1749"/>
        <v>6.0849481398170919</v>
      </c>
      <c r="W6228" s="21">
        <f t="shared" si="1740"/>
        <v>207.66923703495428</v>
      </c>
      <c r="X6228" s="21">
        <f t="shared" si="1741"/>
        <v>-509.93244848799833</v>
      </c>
      <c r="Y6228" s="21">
        <f t="shared" si="1742"/>
        <v>-371.93244848799833</v>
      </c>
      <c r="Z6228" s="21">
        <f t="shared" si="1750"/>
        <v>-117.89609013759295</v>
      </c>
      <c r="AA6228" s="21">
        <f t="shared" si="1743"/>
        <v>0</v>
      </c>
      <c r="AB6228" s="21">
        <f t="shared" si="1744"/>
        <v>-117.89609013759295</v>
      </c>
      <c r="AC6228" s="21">
        <f t="shared" si="1745"/>
        <v>71.959999999999994</v>
      </c>
      <c r="AD6228" s="21">
        <f t="shared" si="1751"/>
        <v>-117.89609013759295</v>
      </c>
      <c r="AE6228" s="21" t="str">
        <f t="shared" si="1746"/>
        <v>9/16/15:00</v>
      </c>
    </row>
    <row r="6229" spans="2:31">
      <c r="B6229" s="37">
        <v>9</v>
      </c>
      <c r="C6229" s="38">
        <v>16</v>
      </c>
      <c r="D6229" s="39">
        <v>16</v>
      </c>
      <c r="E6229" s="17">
        <v>22.2</v>
      </c>
      <c r="F6229" s="17">
        <v>118</v>
      </c>
      <c r="G6229" s="17">
        <v>728</v>
      </c>
      <c r="H6229" s="37">
        <f t="shared" si="1734"/>
        <v>71.959999999999994</v>
      </c>
      <c r="I6229" s="37">
        <f>IF(H6229&lt;'Roof Calculator'!$G$8, 1, 0)</f>
        <v>0</v>
      </c>
      <c r="J6229" s="37">
        <f>IF(H6229&gt;='Roof Calculator'!$G$8, 1, 0)</f>
        <v>1</v>
      </c>
      <c r="K6229" s="37">
        <f t="shared" si="1735"/>
        <v>0</v>
      </c>
      <c r="L6229" s="37">
        <f t="shared" si="1736"/>
        <v>71.959999999999994</v>
      </c>
      <c r="M6229" s="37">
        <v>0</v>
      </c>
      <c r="N6229" s="37">
        <f t="shared" si="1737"/>
        <v>118</v>
      </c>
      <c r="O6229" s="37">
        <v>0</v>
      </c>
      <c r="P6229" s="37">
        <v>0</v>
      </c>
      <c r="Q6229" s="21">
        <f t="shared" si="1738"/>
        <v>39.790999999999997</v>
      </c>
      <c r="R6229" s="21">
        <f t="shared" si="1747"/>
        <v>259.62499999997834</v>
      </c>
      <c r="S6229" s="21">
        <f t="shared" si="1748"/>
        <v>1.5199775802733326</v>
      </c>
      <c r="T6229" s="21">
        <f t="shared" si="1739"/>
        <v>86.147999999999996</v>
      </c>
      <c r="U6229" s="37">
        <f>VLOOKUP(Time_Zone, 'LSTM LookUp'!$B$5:$D$8, 3, FALSE)</f>
        <v>-75</v>
      </c>
      <c r="V6229" s="21">
        <f t="shared" si="1749"/>
        <v>6.1004150616775537</v>
      </c>
      <c r="W6229" s="21">
        <f t="shared" si="1740"/>
        <v>222.67310376541943</v>
      </c>
      <c r="X6229" s="21">
        <f t="shared" si="1741"/>
        <v>-398.77393999202536</v>
      </c>
      <c r="Y6229" s="21">
        <f t="shared" si="1742"/>
        <v>-280.77393999202536</v>
      </c>
      <c r="Z6229" s="21">
        <f t="shared" si="1750"/>
        <v>-89.000435084800316</v>
      </c>
      <c r="AA6229" s="21">
        <f t="shared" si="1743"/>
        <v>0</v>
      </c>
      <c r="AB6229" s="21">
        <f t="shared" si="1744"/>
        <v>-89.000435084800316</v>
      </c>
      <c r="AC6229" s="21">
        <f t="shared" si="1745"/>
        <v>71.959999999999994</v>
      </c>
      <c r="AD6229" s="21">
        <f t="shared" si="1751"/>
        <v>-89.000435084800316</v>
      </c>
      <c r="AE6229" s="21" t="str">
        <f t="shared" si="1746"/>
        <v>9/16/16:00</v>
      </c>
    </row>
    <row r="6230" spans="2:31">
      <c r="B6230" s="37">
        <v>9</v>
      </c>
      <c r="C6230" s="38">
        <v>16</v>
      </c>
      <c r="D6230" s="39">
        <v>17</v>
      </c>
      <c r="E6230" s="17">
        <v>22.2</v>
      </c>
      <c r="F6230" s="17">
        <v>92</v>
      </c>
      <c r="G6230" s="17">
        <v>664</v>
      </c>
      <c r="H6230" s="37">
        <f t="shared" ref="H6230:H6293" si="1752">E6230*9/5+32</f>
        <v>71.959999999999994</v>
      </c>
      <c r="I6230" s="37">
        <f>IF(H6230&lt;'Roof Calculator'!$G$8, 1, 0)</f>
        <v>0</v>
      </c>
      <c r="J6230" s="37">
        <f>IF(H6230&gt;='Roof Calculator'!$G$8, 1, 0)</f>
        <v>1</v>
      </c>
      <c r="K6230" s="37">
        <f t="shared" ref="K6230:K6293" si="1753">I6230*H6230</f>
        <v>0</v>
      </c>
      <c r="L6230" s="37">
        <f t="shared" ref="L6230:L6293" si="1754">J6230*H6230</f>
        <v>71.959999999999994</v>
      </c>
      <c r="M6230" s="37">
        <v>0</v>
      </c>
      <c r="N6230" s="37">
        <f t="shared" ref="N6230:N6293" si="1755">F6230*(180-M6230)/180</f>
        <v>92</v>
      </c>
      <c r="O6230" s="37">
        <v>0</v>
      </c>
      <c r="P6230" s="37">
        <v>0</v>
      </c>
      <c r="Q6230" s="21">
        <f t="shared" ref="Q6230:Q6293" si="1756">Latitude</f>
        <v>39.790999999999997</v>
      </c>
      <c r="R6230" s="21">
        <f t="shared" si="1747"/>
        <v>259.66666666664503</v>
      </c>
      <c r="S6230" s="21">
        <f t="shared" si="1748"/>
        <v>1.503653825839061</v>
      </c>
      <c r="T6230" s="21">
        <f t="shared" ref="T6230:T6293" si="1757">Longitude</f>
        <v>86.147999999999996</v>
      </c>
      <c r="U6230" s="37">
        <f>VLOOKUP(Time_Zone, 'LSTM LookUp'!$B$5:$D$8, 3, FALSE)</f>
        <v>-75</v>
      </c>
      <c r="V6230" s="21">
        <f t="shared" si="1749"/>
        <v>6.1158808713527781</v>
      </c>
      <c r="W6230" s="21">
        <f t="shared" ref="W6230:W6293" si="1758">15*((D6230+(4*(T6230-U6230)+V6230)/60)-12)</f>
        <v>237.6769702178382</v>
      </c>
      <c r="X6230" s="21">
        <f t="shared" ref="X6230:X6293" si="1759">G6230*(SIN(S6230*PI()/180)*SIN(Q6230*PI()/180)*COS(O6230*PI()/180)-SIN(S6230*PI()/180)*COS(Q6230*PI()/180)*SIN(O6230*PI()/180)*COS(P6230*PI()/180)+COS(S6230*PI()/180)*COS(Q6230*PI()/180)*COS(O6230*PI()/180)*COS(W6230*PI()/180)+COS(S6230*PI()/180)*SIN(Q6230*PI()/180)*SIN(O6230*PI()/180)*COS(P6230*PI()/180)*COS(W6230*PI()/180)+COS(S6230*PI()/180)*SIN(P6230*PI()/180)*SIN(W6230*PI()/180)*SIN(O6230*PI()/180))</f>
        <v>-261.55864446171609</v>
      </c>
      <c r="Y6230" s="21">
        <f t="shared" ref="Y6230:Y6293" si="1760">X6230+N6230</f>
        <v>-169.55864446171609</v>
      </c>
      <c r="Z6230" s="21">
        <f t="shared" si="1750"/>
        <v>-53.747128846467419</v>
      </c>
      <c r="AA6230" s="21">
        <f t="shared" ref="AA6230:AA6293" si="1761">Z6230*I6230</f>
        <v>0</v>
      </c>
      <c r="AB6230" s="21">
        <f t="shared" ref="AB6230:AB6293" si="1762">Z6230*J6230</f>
        <v>-53.747128846467419</v>
      </c>
      <c r="AC6230" s="21">
        <f t="shared" ref="AC6230:AC6293" si="1763">L6230</f>
        <v>71.959999999999994</v>
      </c>
      <c r="AD6230" s="21">
        <f t="shared" si="1751"/>
        <v>-53.747128846467419</v>
      </c>
      <c r="AE6230" s="21" t="str">
        <f t="shared" ref="AE6230:AE6293" si="1764">CONCATENATE(B6230, "/", C6230, "/", D6230,":00")</f>
        <v>9/16/17:00</v>
      </c>
    </row>
    <row r="6231" spans="2:31">
      <c r="B6231" s="37">
        <v>9</v>
      </c>
      <c r="C6231" s="38">
        <v>16</v>
      </c>
      <c r="D6231" s="39">
        <v>18</v>
      </c>
      <c r="E6231" s="17">
        <v>21.7</v>
      </c>
      <c r="F6231" s="17">
        <v>58</v>
      </c>
      <c r="G6231" s="17">
        <v>506</v>
      </c>
      <c r="H6231" s="37">
        <f t="shared" si="1752"/>
        <v>71.06</v>
      </c>
      <c r="I6231" s="37">
        <f>IF(H6231&lt;'Roof Calculator'!$G$8, 1, 0)</f>
        <v>0</v>
      </c>
      <c r="J6231" s="37">
        <f>IF(H6231&gt;='Roof Calculator'!$G$8, 1, 0)</f>
        <v>1</v>
      </c>
      <c r="K6231" s="37">
        <f t="shared" si="1753"/>
        <v>0</v>
      </c>
      <c r="L6231" s="37">
        <f t="shared" si="1754"/>
        <v>71.06</v>
      </c>
      <c r="M6231" s="37">
        <v>0</v>
      </c>
      <c r="N6231" s="37">
        <f t="shared" si="1755"/>
        <v>58</v>
      </c>
      <c r="O6231" s="37">
        <v>0</v>
      </c>
      <c r="P6231" s="37">
        <v>0</v>
      </c>
      <c r="Q6231" s="21">
        <f t="shared" si="1756"/>
        <v>39.790999999999997</v>
      </c>
      <c r="R6231" s="21">
        <f t="shared" ref="R6231:R6294" si="1765">R6230+1/24</f>
        <v>259.70833333331171</v>
      </c>
      <c r="S6231" s="21">
        <f t="shared" ref="S6231:S6294" si="1766">ASIN(SIN(23.45*PI()/180)*SIN((360/365*(R6231-81))*PI()/180))*180/PI()</f>
        <v>1.4873294197418279</v>
      </c>
      <c r="T6231" s="21">
        <f t="shared" si="1757"/>
        <v>86.147999999999996</v>
      </c>
      <c r="U6231" s="37">
        <f>VLOOKUP(Time_Zone, 'LSTM LookUp'!$B$5:$D$8, 3, FALSE)</f>
        <v>-75</v>
      </c>
      <c r="V6231" s="21">
        <f t="shared" ref="V6231:V6294" si="1767">9.87*SIN(2*(360/365*(R6231-81))*PI()/180)-7.53*COS((360/365*(R6231-81))*PI()/180)-1.5*SIN((360/365*(R6231-81))*PI()/180)</f>
        <v>6.1313455392261451</v>
      </c>
      <c r="W6231" s="21">
        <f t="shared" si="1758"/>
        <v>252.68083638480653</v>
      </c>
      <c r="X6231" s="21">
        <f t="shared" si="1759"/>
        <v>-107.29979479183562</v>
      </c>
      <c r="Y6231" s="21">
        <f t="shared" si="1760"/>
        <v>-49.299794791835623</v>
      </c>
      <c r="Z6231" s="21">
        <f t="shared" ref="Z6231:Z6294" si="1768">Y6231/10.764*3.412</f>
        <v>-15.627173897226232</v>
      </c>
      <c r="AA6231" s="21">
        <f t="shared" si="1761"/>
        <v>0</v>
      </c>
      <c r="AB6231" s="21">
        <f t="shared" si="1762"/>
        <v>-15.627173897226232</v>
      </c>
      <c r="AC6231" s="21">
        <f t="shared" si="1763"/>
        <v>71.06</v>
      </c>
      <c r="AD6231" s="21">
        <f t="shared" ref="AD6231:AD6294" si="1769">AB6231</f>
        <v>-15.627173897226232</v>
      </c>
      <c r="AE6231" s="21" t="str">
        <f t="shared" si="1764"/>
        <v>9/16/18:00</v>
      </c>
    </row>
    <row r="6232" spans="2:31">
      <c r="B6232" s="37">
        <v>9</v>
      </c>
      <c r="C6232" s="38">
        <v>16</v>
      </c>
      <c r="D6232" s="39">
        <v>19</v>
      </c>
      <c r="E6232" s="17">
        <v>21.1</v>
      </c>
      <c r="F6232" s="17">
        <v>17</v>
      </c>
      <c r="G6232" s="17">
        <v>98</v>
      </c>
      <c r="H6232" s="37">
        <f t="shared" si="1752"/>
        <v>69.98</v>
      </c>
      <c r="I6232" s="37">
        <f>IF(H6232&lt;'Roof Calculator'!$G$8, 1, 0)</f>
        <v>0</v>
      </c>
      <c r="J6232" s="37">
        <f>IF(H6232&gt;='Roof Calculator'!$G$8, 1, 0)</f>
        <v>1</v>
      </c>
      <c r="K6232" s="37">
        <f t="shared" si="1753"/>
        <v>0</v>
      </c>
      <c r="L6232" s="37">
        <f t="shared" si="1754"/>
        <v>69.98</v>
      </c>
      <c r="M6232" s="37">
        <v>0</v>
      </c>
      <c r="N6232" s="37">
        <f t="shared" si="1755"/>
        <v>17</v>
      </c>
      <c r="O6232" s="37">
        <v>0</v>
      </c>
      <c r="P6232" s="37">
        <v>0</v>
      </c>
      <c r="Q6232" s="21">
        <f t="shared" si="1756"/>
        <v>39.790999999999997</v>
      </c>
      <c r="R6232" s="21">
        <f t="shared" si="1765"/>
        <v>259.7499999999784</v>
      </c>
      <c r="S6232" s="21">
        <f t="shared" si="1766"/>
        <v>1.4710043690692227</v>
      </c>
      <c r="T6232" s="21">
        <f t="shared" si="1757"/>
        <v>86.147999999999996</v>
      </c>
      <c r="U6232" s="37">
        <f>VLOOKUP(Time_Zone, 'LSTM LookUp'!$B$5:$D$8, 3, FALSE)</f>
        <v>-75</v>
      </c>
      <c r="V6232" s="21">
        <f t="shared" si="1767"/>
        <v>6.1468090356774274</v>
      </c>
      <c r="W6232" s="21">
        <f t="shared" si="1758"/>
        <v>267.68470225891934</v>
      </c>
      <c r="X6232" s="21">
        <f t="shared" si="1759"/>
        <v>-1.4310155559007653</v>
      </c>
      <c r="Y6232" s="21">
        <f t="shared" si="1760"/>
        <v>15.568984444099234</v>
      </c>
      <c r="Z6232" s="21">
        <f t="shared" si="1768"/>
        <v>4.9350961467174459</v>
      </c>
      <c r="AA6232" s="21">
        <f t="shared" si="1761"/>
        <v>0</v>
      </c>
      <c r="AB6232" s="21">
        <f t="shared" si="1762"/>
        <v>4.9350961467174459</v>
      </c>
      <c r="AC6232" s="21">
        <f t="shared" si="1763"/>
        <v>69.98</v>
      </c>
      <c r="AD6232" s="21">
        <f t="shared" si="1769"/>
        <v>4.9350961467174459</v>
      </c>
      <c r="AE6232" s="21" t="str">
        <f t="shared" si="1764"/>
        <v>9/16/19:00</v>
      </c>
    </row>
    <row r="6233" spans="2:31">
      <c r="B6233" s="37">
        <v>9</v>
      </c>
      <c r="C6233" s="38">
        <v>16</v>
      </c>
      <c r="D6233" s="39">
        <v>20</v>
      </c>
      <c r="E6233" s="17">
        <v>20</v>
      </c>
      <c r="F6233" s="17">
        <v>0</v>
      </c>
      <c r="G6233" s="17">
        <v>0</v>
      </c>
      <c r="H6233" s="37">
        <f t="shared" si="1752"/>
        <v>68</v>
      </c>
      <c r="I6233" s="37">
        <f>IF(H6233&lt;'Roof Calculator'!$G$8, 1, 0)</f>
        <v>0</v>
      </c>
      <c r="J6233" s="37">
        <f>IF(H6233&gt;='Roof Calculator'!$G$8, 1, 0)</f>
        <v>1</v>
      </c>
      <c r="K6233" s="37">
        <f t="shared" si="1753"/>
        <v>0</v>
      </c>
      <c r="L6233" s="37">
        <f t="shared" si="1754"/>
        <v>68</v>
      </c>
      <c r="M6233" s="37">
        <v>0</v>
      </c>
      <c r="N6233" s="37">
        <f t="shared" si="1755"/>
        <v>0</v>
      </c>
      <c r="O6233" s="37">
        <v>0</v>
      </c>
      <c r="P6233" s="37">
        <v>0</v>
      </c>
      <c r="Q6233" s="21">
        <f t="shared" si="1756"/>
        <v>39.790999999999997</v>
      </c>
      <c r="R6233" s="21">
        <f t="shared" si="1765"/>
        <v>259.79166666664509</v>
      </c>
      <c r="S6233" s="21">
        <f t="shared" si="1766"/>
        <v>1.4546786809086465</v>
      </c>
      <c r="T6233" s="21">
        <f t="shared" si="1757"/>
        <v>86.147999999999996</v>
      </c>
      <c r="U6233" s="37">
        <f>VLOOKUP(Time_Zone, 'LSTM LookUp'!$B$5:$D$8, 3, FALSE)</f>
        <v>-75</v>
      </c>
      <c r="V6233" s="21">
        <f t="shared" si="1767"/>
        <v>6.1622713310829669</v>
      </c>
      <c r="W6233" s="21">
        <f t="shared" si="1758"/>
        <v>282.68856783277079</v>
      </c>
      <c r="X6233" s="21">
        <f t="shared" si="1759"/>
        <v>0</v>
      </c>
      <c r="Y6233" s="21">
        <f t="shared" si="1760"/>
        <v>0</v>
      </c>
      <c r="Z6233" s="21">
        <f t="shared" si="1768"/>
        <v>0</v>
      </c>
      <c r="AA6233" s="21">
        <f t="shared" si="1761"/>
        <v>0</v>
      </c>
      <c r="AB6233" s="21">
        <f t="shared" si="1762"/>
        <v>0</v>
      </c>
      <c r="AC6233" s="21">
        <f t="shared" si="1763"/>
        <v>68</v>
      </c>
      <c r="AD6233" s="21">
        <f t="shared" si="1769"/>
        <v>0</v>
      </c>
      <c r="AE6233" s="21" t="str">
        <f t="shared" si="1764"/>
        <v>9/16/20:00</v>
      </c>
    </row>
    <row r="6234" spans="2:31">
      <c r="B6234" s="37">
        <v>9</v>
      </c>
      <c r="C6234" s="38">
        <v>16</v>
      </c>
      <c r="D6234" s="39">
        <v>21</v>
      </c>
      <c r="E6234" s="17">
        <v>18.3</v>
      </c>
      <c r="F6234" s="17">
        <v>0</v>
      </c>
      <c r="G6234" s="17">
        <v>0</v>
      </c>
      <c r="H6234" s="37">
        <f t="shared" si="1752"/>
        <v>64.94</v>
      </c>
      <c r="I6234" s="37">
        <f>IF(H6234&lt;'Roof Calculator'!$G$8, 1, 0)</f>
        <v>0</v>
      </c>
      <c r="J6234" s="37">
        <f>IF(H6234&gt;='Roof Calculator'!$G$8, 1, 0)</f>
        <v>1</v>
      </c>
      <c r="K6234" s="37">
        <f t="shared" si="1753"/>
        <v>0</v>
      </c>
      <c r="L6234" s="37">
        <f t="shared" si="1754"/>
        <v>64.94</v>
      </c>
      <c r="M6234" s="37">
        <v>0</v>
      </c>
      <c r="N6234" s="37">
        <f t="shared" si="1755"/>
        <v>0</v>
      </c>
      <c r="O6234" s="37">
        <v>0</v>
      </c>
      <c r="P6234" s="37">
        <v>0</v>
      </c>
      <c r="Q6234" s="21">
        <f t="shared" si="1756"/>
        <v>39.790999999999997</v>
      </c>
      <c r="R6234" s="21">
        <f t="shared" si="1765"/>
        <v>259.83333333331177</v>
      </c>
      <c r="S6234" s="21">
        <f t="shared" si="1766"/>
        <v>1.4383523623473913</v>
      </c>
      <c r="T6234" s="21">
        <f t="shared" si="1757"/>
        <v>86.147999999999996</v>
      </c>
      <c r="U6234" s="37">
        <f>VLOOKUP(Time_Zone, 'LSTM LookUp'!$B$5:$D$8, 3, FALSE)</f>
        <v>-75</v>
      </c>
      <c r="V6234" s="21">
        <f t="shared" si="1767"/>
        <v>6.1777323958156618</v>
      </c>
      <c r="W6234" s="21">
        <f t="shared" si="1758"/>
        <v>297.69243309895387</v>
      </c>
      <c r="X6234" s="21">
        <f t="shared" si="1759"/>
        <v>0</v>
      </c>
      <c r="Y6234" s="21">
        <f t="shared" si="1760"/>
        <v>0</v>
      </c>
      <c r="Z6234" s="21">
        <f t="shared" si="1768"/>
        <v>0</v>
      </c>
      <c r="AA6234" s="21">
        <f t="shared" si="1761"/>
        <v>0</v>
      </c>
      <c r="AB6234" s="21">
        <f t="shared" si="1762"/>
        <v>0</v>
      </c>
      <c r="AC6234" s="21">
        <f t="shared" si="1763"/>
        <v>64.94</v>
      </c>
      <c r="AD6234" s="21">
        <f t="shared" si="1769"/>
        <v>0</v>
      </c>
      <c r="AE6234" s="21" t="str">
        <f t="shared" si="1764"/>
        <v>9/16/21:00</v>
      </c>
    </row>
    <row r="6235" spans="2:31">
      <c r="B6235" s="37">
        <v>9</v>
      </c>
      <c r="C6235" s="38">
        <v>16</v>
      </c>
      <c r="D6235" s="39">
        <v>22</v>
      </c>
      <c r="E6235" s="17">
        <v>15.6</v>
      </c>
      <c r="F6235" s="17">
        <v>0</v>
      </c>
      <c r="G6235" s="17">
        <v>0</v>
      </c>
      <c r="H6235" s="37">
        <f t="shared" si="1752"/>
        <v>60.08</v>
      </c>
      <c r="I6235" s="37">
        <f>IF(H6235&lt;'Roof Calculator'!$G$8, 1, 0)</f>
        <v>0</v>
      </c>
      <c r="J6235" s="37">
        <f>IF(H6235&gt;='Roof Calculator'!$G$8, 1, 0)</f>
        <v>1</v>
      </c>
      <c r="K6235" s="37">
        <f t="shared" si="1753"/>
        <v>0</v>
      </c>
      <c r="L6235" s="37">
        <f t="shared" si="1754"/>
        <v>60.08</v>
      </c>
      <c r="M6235" s="37">
        <v>0</v>
      </c>
      <c r="N6235" s="37">
        <f t="shared" si="1755"/>
        <v>0</v>
      </c>
      <c r="O6235" s="37">
        <v>0</v>
      </c>
      <c r="P6235" s="37">
        <v>0</v>
      </c>
      <c r="Q6235" s="21">
        <f t="shared" si="1756"/>
        <v>39.790999999999997</v>
      </c>
      <c r="R6235" s="21">
        <f t="shared" si="1765"/>
        <v>259.87499999997846</v>
      </c>
      <c r="S6235" s="21">
        <f t="shared" si="1766"/>
        <v>1.4220254204726241</v>
      </c>
      <c r="T6235" s="21">
        <f t="shared" si="1757"/>
        <v>86.147999999999996</v>
      </c>
      <c r="U6235" s="37">
        <f>VLOOKUP(Time_Zone, 'LSTM LookUp'!$B$5:$D$8, 3, FALSE)</f>
        <v>-75</v>
      </c>
      <c r="V6235" s="21">
        <f t="shared" si="1767"/>
        <v>6.1931922002450399</v>
      </c>
      <c r="W6235" s="21">
        <f t="shared" si="1758"/>
        <v>312.69629805006127</v>
      </c>
      <c r="X6235" s="21">
        <f t="shared" si="1759"/>
        <v>0</v>
      </c>
      <c r="Y6235" s="21">
        <f t="shared" si="1760"/>
        <v>0</v>
      </c>
      <c r="Z6235" s="21">
        <f t="shared" si="1768"/>
        <v>0</v>
      </c>
      <c r="AA6235" s="21">
        <f t="shared" si="1761"/>
        <v>0</v>
      </c>
      <c r="AB6235" s="21">
        <f t="shared" si="1762"/>
        <v>0</v>
      </c>
      <c r="AC6235" s="21">
        <f t="shared" si="1763"/>
        <v>60.08</v>
      </c>
      <c r="AD6235" s="21">
        <f t="shared" si="1769"/>
        <v>0</v>
      </c>
      <c r="AE6235" s="21" t="str">
        <f t="shared" si="1764"/>
        <v>9/16/22:00</v>
      </c>
    </row>
    <row r="6236" spans="2:31">
      <c r="B6236" s="37">
        <v>9</v>
      </c>
      <c r="C6236" s="38">
        <v>16</v>
      </c>
      <c r="D6236" s="39">
        <v>23</v>
      </c>
      <c r="E6236" s="17">
        <v>15.6</v>
      </c>
      <c r="F6236" s="17">
        <v>0</v>
      </c>
      <c r="G6236" s="17">
        <v>0</v>
      </c>
      <c r="H6236" s="37">
        <f t="shared" si="1752"/>
        <v>60.08</v>
      </c>
      <c r="I6236" s="37">
        <f>IF(H6236&lt;'Roof Calculator'!$G$8, 1, 0)</f>
        <v>0</v>
      </c>
      <c r="J6236" s="37">
        <f>IF(H6236&gt;='Roof Calculator'!$G$8, 1, 0)</f>
        <v>1</v>
      </c>
      <c r="K6236" s="37">
        <f t="shared" si="1753"/>
        <v>0</v>
      </c>
      <c r="L6236" s="37">
        <f t="shared" si="1754"/>
        <v>60.08</v>
      </c>
      <c r="M6236" s="37">
        <v>0</v>
      </c>
      <c r="N6236" s="37">
        <f t="shared" si="1755"/>
        <v>0</v>
      </c>
      <c r="O6236" s="37">
        <v>0</v>
      </c>
      <c r="P6236" s="37">
        <v>0</v>
      </c>
      <c r="Q6236" s="21">
        <f t="shared" si="1756"/>
        <v>39.790999999999997</v>
      </c>
      <c r="R6236" s="21">
        <f t="shared" si="1765"/>
        <v>259.91666666664514</v>
      </c>
      <c r="S6236" s="21">
        <f t="shared" si="1766"/>
        <v>1.4056978623713166</v>
      </c>
      <c r="T6236" s="21">
        <f t="shared" si="1757"/>
        <v>86.147999999999996</v>
      </c>
      <c r="U6236" s="37">
        <f>VLOOKUP(Time_Zone, 'LSTM LookUp'!$B$5:$D$8, 3, FALSE)</f>
        <v>-75</v>
      </c>
      <c r="V6236" s="21">
        <f t="shared" si="1767"/>
        <v>6.2086507147373933</v>
      </c>
      <c r="W6236" s="21">
        <f t="shared" si="1758"/>
        <v>327.70016267868436</v>
      </c>
      <c r="X6236" s="21">
        <f t="shared" si="1759"/>
        <v>0</v>
      </c>
      <c r="Y6236" s="21">
        <f t="shared" si="1760"/>
        <v>0</v>
      </c>
      <c r="Z6236" s="21">
        <f t="shared" si="1768"/>
        <v>0</v>
      </c>
      <c r="AA6236" s="21">
        <f t="shared" si="1761"/>
        <v>0</v>
      </c>
      <c r="AB6236" s="21">
        <f t="shared" si="1762"/>
        <v>0</v>
      </c>
      <c r="AC6236" s="21">
        <f t="shared" si="1763"/>
        <v>60.08</v>
      </c>
      <c r="AD6236" s="21">
        <f t="shared" si="1769"/>
        <v>0</v>
      </c>
      <c r="AE6236" s="21" t="str">
        <f t="shared" si="1764"/>
        <v>9/16/23:00</v>
      </c>
    </row>
    <row r="6237" spans="2:31">
      <c r="B6237" s="37">
        <v>9</v>
      </c>
      <c r="C6237" s="38">
        <v>16</v>
      </c>
      <c r="D6237" s="39">
        <v>24</v>
      </c>
      <c r="E6237" s="17">
        <v>15</v>
      </c>
      <c r="F6237" s="17">
        <v>0</v>
      </c>
      <c r="G6237" s="17">
        <v>0</v>
      </c>
      <c r="H6237" s="37">
        <f t="shared" si="1752"/>
        <v>59</v>
      </c>
      <c r="I6237" s="37">
        <f>IF(H6237&lt;'Roof Calculator'!$G$8, 1, 0)</f>
        <v>0</v>
      </c>
      <c r="J6237" s="37">
        <f>IF(H6237&gt;='Roof Calculator'!$G$8, 1, 0)</f>
        <v>1</v>
      </c>
      <c r="K6237" s="37">
        <f t="shared" si="1753"/>
        <v>0</v>
      </c>
      <c r="L6237" s="37">
        <f t="shared" si="1754"/>
        <v>59</v>
      </c>
      <c r="M6237" s="37">
        <v>0</v>
      </c>
      <c r="N6237" s="37">
        <f t="shared" si="1755"/>
        <v>0</v>
      </c>
      <c r="O6237" s="37">
        <v>0</v>
      </c>
      <c r="P6237" s="37">
        <v>0</v>
      </c>
      <c r="Q6237" s="21">
        <f t="shared" si="1756"/>
        <v>39.790999999999997</v>
      </c>
      <c r="R6237" s="21">
        <f t="shared" si="1765"/>
        <v>259.95833333331183</v>
      </c>
      <c r="S6237" s="21">
        <f t="shared" si="1766"/>
        <v>1.3893696951303669</v>
      </c>
      <c r="T6237" s="21">
        <f t="shared" si="1757"/>
        <v>86.147999999999996</v>
      </c>
      <c r="U6237" s="37">
        <f>VLOOKUP(Time_Zone, 'LSTM LookUp'!$B$5:$D$8, 3, FALSE)</f>
        <v>-75</v>
      </c>
      <c r="V6237" s="21">
        <f t="shared" si="1767"/>
        <v>6.2241079096557099</v>
      </c>
      <c r="W6237" s="21">
        <f t="shared" si="1758"/>
        <v>342.70402697741389</v>
      </c>
      <c r="X6237" s="21">
        <f t="shared" si="1759"/>
        <v>0</v>
      </c>
      <c r="Y6237" s="21">
        <f t="shared" si="1760"/>
        <v>0</v>
      </c>
      <c r="Z6237" s="21">
        <f t="shared" si="1768"/>
        <v>0</v>
      </c>
      <c r="AA6237" s="21">
        <f t="shared" si="1761"/>
        <v>0</v>
      </c>
      <c r="AB6237" s="21">
        <f t="shared" si="1762"/>
        <v>0</v>
      </c>
      <c r="AC6237" s="21">
        <f t="shared" si="1763"/>
        <v>59</v>
      </c>
      <c r="AD6237" s="21">
        <f t="shared" si="1769"/>
        <v>0</v>
      </c>
      <c r="AE6237" s="21" t="str">
        <f t="shared" si="1764"/>
        <v>9/16/24:00</v>
      </c>
    </row>
    <row r="6238" spans="2:31">
      <c r="B6238" s="37">
        <v>9</v>
      </c>
      <c r="C6238" s="38">
        <v>17</v>
      </c>
      <c r="D6238" s="39">
        <v>1</v>
      </c>
      <c r="E6238" s="17">
        <v>15</v>
      </c>
      <c r="F6238" s="17">
        <v>0</v>
      </c>
      <c r="G6238" s="17">
        <v>0</v>
      </c>
      <c r="H6238" s="37">
        <f t="shared" si="1752"/>
        <v>59</v>
      </c>
      <c r="I6238" s="37">
        <f>IF(H6238&lt;'Roof Calculator'!$G$8, 1, 0)</f>
        <v>0</v>
      </c>
      <c r="J6238" s="37">
        <f>IF(H6238&gt;='Roof Calculator'!$G$8, 1, 0)</f>
        <v>1</v>
      </c>
      <c r="K6238" s="37">
        <f t="shared" si="1753"/>
        <v>0</v>
      </c>
      <c r="L6238" s="37">
        <f t="shared" si="1754"/>
        <v>59</v>
      </c>
      <c r="M6238" s="37">
        <v>0</v>
      </c>
      <c r="N6238" s="37">
        <f t="shared" si="1755"/>
        <v>0</v>
      </c>
      <c r="O6238" s="37">
        <v>0</v>
      </c>
      <c r="P6238" s="37">
        <v>0</v>
      </c>
      <c r="Q6238" s="21">
        <f t="shared" si="1756"/>
        <v>39.790999999999997</v>
      </c>
      <c r="R6238" s="21">
        <f t="shared" si="1765"/>
        <v>259.99999999997851</v>
      </c>
      <c r="S6238" s="21">
        <f t="shared" si="1766"/>
        <v>1.3730409258365222</v>
      </c>
      <c r="T6238" s="21">
        <f t="shared" si="1757"/>
        <v>86.147999999999996</v>
      </c>
      <c r="U6238" s="37">
        <f>VLOOKUP(Time_Zone, 'LSTM LookUp'!$B$5:$D$8, 3, FALSE)</f>
        <v>-75</v>
      </c>
      <c r="V6238" s="21">
        <f t="shared" si="1767"/>
        <v>6.2395637553598231</v>
      </c>
      <c r="W6238" s="21">
        <f t="shared" si="1758"/>
        <v>-2.2921090611600636</v>
      </c>
      <c r="X6238" s="21">
        <f t="shared" si="1759"/>
        <v>0</v>
      </c>
      <c r="Y6238" s="21">
        <f t="shared" si="1760"/>
        <v>0</v>
      </c>
      <c r="Z6238" s="21">
        <f t="shared" si="1768"/>
        <v>0</v>
      </c>
      <c r="AA6238" s="21">
        <f t="shared" si="1761"/>
        <v>0</v>
      </c>
      <c r="AB6238" s="21">
        <f t="shared" si="1762"/>
        <v>0</v>
      </c>
      <c r="AC6238" s="21">
        <f t="shared" si="1763"/>
        <v>59</v>
      </c>
      <c r="AD6238" s="21">
        <f t="shared" si="1769"/>
        <v>0</v>
      </c>
      <c r="AE6238" s="21" t="str">
        <f t="shared" si="1764"/>
        <v>9/17/1:00</v>
      </c>
    </row>
    <row r="6239" spans="2:31">
      <c r="B6239" s="37">
        <v>9</v>
      </c>
      <c r="C6239" s="38">
        <v>17</v>
      </c>
      <c r="D6239" s="39">
        <v>2</v>
      </c>
      <c r="E6239" s="17">
        <v>15</v>
      </c>
      <c r="F6239" s="17">
        <v>0</v>
      </c>
      <c r="G6239" s="17">
        <v>0</v>
      </c>
      <c r="H6239" s="37">
        <f t="shared" si="1752"/>
        <v>59</v>
      </c>
      <c r="I6239" s="37">
        <f>IF(H6239&lt;'Roof Calculator'!$G$8, 1, 0)</f>
        <v>0</v>
      </c>
      <c r="J6239" s="37">
        <f>IF(H6239&gt;='Roof Calculator'!$G$8, 1, 0)</f>
        <v>1</v>
      </c>
      <c r="K6239" s="37">
        <f t="shared" si="1753"/>
        <v>0</v>
      </c>
      <c r="L6239" s="37">
        <f t="shared" si="1754"/>
        <v>59</v>
      </c>
      <c r="M6239" s="37">
        <v>0</v>
      </c>
      <c r="N6239" s="37">
        <f t="shared" si="1755"/>
        <v>0</v>
      </c>
      <c r="O6239" s="37">
        <v>0</v>
      </c>
      <c r="P6239" s="37">
        <v>0</v>
      </c>
      <c r="Q6239" s="21">
        <f t="shared" si="1756"/>
        <v>39.790999999999997</v>
      </c>
      <c r="R6239" s="21">
        <f t="shared" si="1765"/>
        <v>260.0416666666452</v>
      </c>
      <c r="S6239" s="21">
        <f t="shared" si="1766"/>
        <v>1.3567115615764089</v>
      </c>
      <c r="T6239" s="21">
        <f t="shared" si="1757"/>
        <v>86.147999999999996</v>
      </c>
      <c r="U6239" s="37">
        <f>VLOOKUP(Time_Zone, 'LSTM LookUp'!$B$5:$D$8, 3, FALSE)</f>
        <v>-75</v>
      </c>
      <c r="V6239" s="21">
        <f t="shared" si="1767"/>
        <v>6.2550182222064397</v>
      </c>
      <c r="W6239" s="21">
        <f t="shared" si="1758"/>
        <v>12.71175455555162</v>
      </c>
      <c r="X6239" s="21">
        <f t="shared" si="1759"/>
        <v>0</v>
      </c>
      <c r="Y6239" s="21">
        <f t="shared" si="1760"/>
        <v>0</v>
      </c>
      <c r="Z6239" s="21">
        <f t="shared" si="1768"/>
        <v>0</v>
      </c>
      <c r="AA6239" s="21">
        <f t="shared" si="1761"/>
        <v>0</v>
      </c>
      <c r="AB6239" s="21">
        <f t="shared" si="1762"/>
        <v>0</v>
      </c>
      <c r="AC6239" s="21">
        <f t="shared" si="1763"/>
        <v>59</v>
      </c>
      <c r="AD6239" s="21">
        <f t="shared" si="1769"/>
        <v>0</v>
      </c>
      <c r="AE6239" s="21" t="str">
        <f t="shared" si="1764"/>
        <v>9/17/2:00</v>
      </c>
    </row>
    <row r="6240" spans="2:31">
      <c r="B6240" s="37">
        <v>9</v>
      </c>
      <c r="C6240" s="38">
        <v>17</v>
      </c>
      <c r="D6240" s="39">
        <v>3</v>
      </c>
      <c r="E6240" s="17">
        <v>13.3</v>
      </c>
      <c r="F6240" s="17">
        <v>0</v>
      </c>
      <c r="G6240" s="17">
        <v>0</v>
      </c>
      <c r="H6240" s="37">
        <f t="shared" si="1752"/>
        <v>55.94</v>
      </c>
      <c r="I6240" s="37">
        <f>IF(H6240&lt;'Roof Calculator'!$G$8, 1, 0)</f>
        <v>0</v>
      </c>
      <c r="J6240" s="37">
        <f>IF(H6240&gt;='Roof Calculator'!$G$8, 1, 0)</f>
        <v>1</v>
      </c>
      <c r="K6240" s="37">
        <f t="shared" si="1753"/>
        <v>0</v>
      </c>
      <c r="L6240" s="37">
        <f t="shared" si="1754"/>
        <v>55.94</v>
      </c>
      <c r="M6240" s="37">
        <v>0</v>
      </c>
      <c r="N6240" s="37">
        <f t="shared" si="1755"/>
        <v>0</v>
      </c>
      <c r="O6240" s="37">
        <v>0</v>
      </c>
      <c r="P6240" s="37">
        <v>0</v>
      </c>
      <c r="Q6240" s="21">
        <f t="shared" si="1756"/>
        <v>39.790999999999997</v>
      </c>
      <c r="R6240" s="21">
        <f t="shared" si="1765"/>
        <v>260.08333333331188</v>
      </c>
      <c r="S6240" s="21">
        <f t="shared" si="1766"/>
        <v>1.3403816094364951</v>
      </c>
      <c r="T6240" s="21">
        <f t="shared" si="1757"/>
        <v>86.147999999999996</v>
      </c>
      <c r="U6240" s="37">
        <f>VLOOKUP(Time_Zone, 'LSTM LookUp'!$B$5:$D$8, 3, FALSE)</f>
        <v>-75</v>
      </c>
      <c r="V6240" s="21">
        <f t="shared" si="1767"/>
        <v>6.2704712805492324</v>
      </c>
      <c r="W6240" s="21">
        <f t="shared" si="1758"/>
        <v>27.715617820137322</v>
      </c>
      <c r="X6240" s="21">
        <f t="shared" si="1759"/>
        <v>0</v>
      </c>
      <c r="Y6240" s="21">
        <f t="shared" si="1760"/>
        <v>0</v>
      </c>
      <c r="Z6240" s="21">
        <f t="shared" si="1768"/>
        <v>0</v>
      </c>
      <c r="AA6240" s="21">
        <f t="shared" si="1761"/>
        <v>0</v>
      </c>
      <c r="AB6240" s="21">
        <f t="shared" si="1762"/>
        <v>0</v>
      </c>
      <c r="AC6240" s="21">
        <f t="shared" si="1763"/>
        <v>55.94</v>
      </c>
      <c r="AD6240" s="21">
        <f t="shared" si="1769"/>
        <v>0</v>
      </c>
      <c r="AE6240" s="21" t="str">
        <f t="shared" si="1764"/>
        <v>9/17/3:00</v>
      </c>
    </row>
    <row r="6241" spans="2:31">
      <c r="B6241" s="37">
        <v>9</v>
      </c>
      <c r="C6241" s="38">
        <v>17</v>
      </c>
      <c r="D6241" s="39">
        <v>4</v>
      </c>
      <c r="E6241" s="17">
        <v>13.3</v>
      </c>
      <c r="F6241" s="17">
        <v>0</v>
      </c>
      <c r="G6241" s="17">
        <v>0</v>
      </c>
      <c r="H6241" s="37">
        <f t="shared" si="1752"/>
        <v>55.94</v>
      </c>
      <c r="I6241" s="37">
        <f>IF(H6241&lt;'Roof Calculator'!$G$8, 1, 0)</f>
        <v>0</v>
      </c>
      <c r="J6241" s="37">
        <f>IF(H6241&gt;='Roof Calculator'!$G$8, 1, 0)</f>
        <v>1</v>
      </c>
      <c r="K6241" s="37">
        <f t="shared" si="1753"/>
        <v>0</v>
      </c>
      <c r="L6241" s="37">
        <f t="shared" si="1754"/>
        <v>55.94</v>
      </c>
      <c r="M6241" s="37">
        <v>0</v>
      </c>
      <c r="N6241" s="37">
        <f t="shared" si="1755"/>
        <v>0</v>
      </c>
      <c r="O6241" s="37">
        <v>0</v>
      </c>
      <c r="P6241" s="37">
        <v>0</v>
      </c>
      <c r="Q6241" s="21">
        <f t="shared" si="1756"/>
        <v>39.790999999999997</v>
      </c>
      <c r="R6241" s="21">
        <f t="shared" si="1765"/>
        <v>260.12499999997857</v>
      </c>
      <c r="S6241" s="21">
        <f t="shared" si="1766"/>
        <v>1.3240510765031512</v>
      </c>
      <c r="T6241" s="21">
        <f t="shared" si="1757"/>
        <v>86.147999999999996</v>
      </c>
      <c r="U6241" s="37">
        <f>VLOOKUP(Time_Zone, 'LSTM LookUp'!$B$5:$D$8, 3, FALSE)</f>
        <v>-75</v>
      </c>
      <c r="V6241" s="21">
        <f t="shared" si="1767"/>
        <v>6.2859229007388473</v>
      </c>
      <c r="W6241" s="21">
        <f t="shared" si="1758"/>
        <v>42.719480725184702</v>
      </c>
      <c r="X6241" s="21">
        <f t="shared" si="1759"/>
        <v>0</v>
      </c>
      <c r="Y6241" s="21">
        <f t="shared" si="1760"/>
        <v>0</v>
      </c>
      <c r="Z6241" s="21">
        <f t="shared" si="1768"/>
        <v>0</v>
      </c>
      <c r="AA6241" s="21">
        <f t="shared" si="1761"/>
        <v>0</v>
      </c>
      <c r="AB6241" s="21">
        <f t="shared" si="1762"/>
        <v>0</v>
      </c>
      <c r="AC6241" s="21">
        <f t="shared" si="1763"/>
        <v>55.94</v>
      </c>
      <c r="AD6241" s="21">
        <f t="shared" si="1769"/>
        <v>0</v>
      </c>
      <c r="AE6241" s="21" t="str">
        <f t="shared" si="1764"/>
        <v>9/17/4:00</v>
      </c>
    </row>
    <row r="6242" spans="2:31">
      <c r="B6242" s="37">
        <v>9</v>
      </c>
      <c r="C6242" s="38">
        <v>17</v>
      </c>
      <c r="D6242" s="39">
        <v>5</v>
      </c>
      <c r="E6242" s="17">
        <v>13.3</v>
      </c>
      <c r="F6242" s="17">
        <v>0</v>
      </c>
      <c r="G6242" s="17">
        <v>0</v>
      </c>
      <c r="H6242" s="37">
        <f t="shared" si="1752"/>
        <v>55.94</v>
      </c>
      <c r="I6242" s="37">
        <f>IF(H6242&lt;'Roof Calculator'!$G$8, 1, 0)</f>
        <v>0</v>
      </c>
      <c r="J6242" s="37">
        <f>IF(H6242&gt;='Roof Calculator'!$G$8, 1, 0)</f>
        <v>1</v>
      </c>
      <c r="K6242" s="37">
        <f t="shared" si="1753"/>
        <v>0</v>
      </c>
      <c r="L6242" s="37">
        <f t="shared" si="1754"/>
        <v>55.94</v>
      </c>
      <c r="M6242" s="37">
        <v>0</v>
      </c>
      <c r="N6242" s="37">
        <f t="shared" si="1755"/>
        <v>0</v>
      </c>
      <c r="O6242" s="37">
        <v>0</v>
      </c>
      <c r="P6242" s="37">
        <v>0</v>
      </c>
      <c r="Q6242" s="21">
        <f t="shared" si="1756"/>
        <v>39.790999999999997</v>
      </c>
      <c r="R6242" s="21">
        <f t="shared" si="1765"/>
        <v>260.16666666664526</v>
      </c>
      <c r="S6242" s="21">
        <f t="shared" si="1766"/>
        <v>1.3077199698626325</v>
      </c>
      <c r="T6242" s="21">
        <f t="shared" si="1757"/>
        <v>86.147999999999996</v>
      </c>
      <c r="U6242" s="37">
        <f>VLOOKUP(Time_Zone, 'LSTM LookUp'!$B$5:$D$8, 3, FALSE)</f>
        <v>-75</v>
      </c>
      <c r="V6242" s="21">
        <f t="shared" si="1767"/>
        <v>6.3013730531229832</v>
      </c>
      <c r="W6242" s="21">
        <f t="shared" si="1758"/>
        <v>57.723343263280768</v>
      </c>
      <c r="X6242" s="21">
        <f t="shared" si="1759"/>
        <v>0</v>
      </c>
      <c r="Y6242" s="21">
        <f t="shared" si="1760"/>
        <v>0</v>
      </c>
      <c r="Z6242" s="21">
        <f t="shared" si="1768"/>
        <v>0</v>
      </c>
      <c r="AA6242" s="21">
        <f t="shared" si="1761"/>
        <v>0</v>
      </c>
      <c r="AB6242" s="21">
        <f t="shared" si="1762"/>
        <v>0</v>
      </c>
      <c r="AC6242" s="21">
        <f t="shared" si="1763"/>
        <v>55.94</v>
      </c>
      <c r="AD6242" s="21">
        <f t="shared" si="1769"/>
        <v>0</v>
      </c>
      <c r="AE6242" s="21" t="str">
        <f t="shared" si="1764"/>
        <v>9/17/5:00</v>
      </c>
    </row>
    <row r="6243" spans="2:31">
      <c r="B6243" s="37">
        <v>9</v>
      </c>
      <c r="C6243" s="38">
        <v>17</v>
      </c>
      <c r="D6243" s="39">
        <v>6</v>
      </c>
      <c r="E6243" s="17">
        <v>12.2</v>
      </c>
      <c r="F6243" s="17">
        <v>0</v>
      </c>
      <c r="G6243" s="17">
        <v>0</v>
      </c>
      <c r="H6243" s="37">
        <f t="shared" si="1752"/>
        <v>53.96</v>
      </c>
      <c r="I6243" s="37">
        <f>IF(H6243&lt;'Roof Calculator'!$G$8, 1, 0)</f>
        <v>1</v>
      </c>
      <c r="J6243" s="37">
        <f>IF(H6243&gt;='Roof Calculator'!$G$8, 1, 0)</f>
        <v>0</v>
      </c>
      <c r="K6243" s="37">
        <f t="shared" si="1753"/>
        <v>53.96</v>
      </c>
      <c r="L6243" s="37">
        <f t="shared" si="1754"/>
        <v>0</v>
      </c>
      <c r="M6243" s="37">
        <v>0</v>
      </c>
      <c r="N6243" s="37">
        <f t="shared" si="1755"/>
        <v>0</v>
      </c>
      <c r="O6243" s="37">
        <v>0</v>
      </c>
      <c r="P6243" s="37">
        <v>0</v>
      </c>
      <c r="Q6243" s="21">
        <f t="shared" si="1756"/>
        <v>39.790999999999997</v>
      </c>
      <c r="R6243" s="21">
        <f t="shared" si="1765"/>
        <v>260.20833333331194</v>
      </c>
      <c r="S6243" s="21">
        <f t="shared" si="1766"/>
        <v>1.2913882966010095</v>
      </c>
      <c r="T6243" s="21">
        <f t="shared" si="1757"/>
        <v>86.147999999999996</v>
      </c>
      <c r="U6243" s="37">
        <f>VLOOKUP(Time_Zone, 'LSTM LookUp'!$B$5:$D$8, 3, FALSE)</f>
        <v>-75</v>
      </c>
      <c r="V6243" s="21">
        <f t="shared" si="1767"/>
        <v>6.3168217080465183</v>
      </c>
      <c r="W6243" s="21">
        <f t="shared" si="1758"/>
        <v>72.727205427011626</v>
      </c>
      <c r="X6243" s="21">
        <f t="shared" si="1759"/>
        <v>0</v>
      </c>
      <c r="Y6243" s="21">
        <f t="shared" si="1760"/>
        <v>0</v>
      </c>
      <c r="Z6243" s="21">
        <f t="shared" si="1768"/>
        <v>0</v>
      </c>
      <c r="AA6243" s="21">
        <f t="shared" si="1761"/>
        <v>0</v>
      </c>
      <c r="AB6243" s="21">
        <f t="shared" si="1762"/>
        <v>0</v>
      </c>
      <c r="AC6243" s="21">
        <f t="shared" si="1763"/>
        <v>0</v>
      </c>
      <c r="AD6243" s="21">
        <f t="shared" si="1769"/>
        <v>0</v>
      </c>
      <c r="AE6243" s="21" t="str">
        <f t="shared" si="1764"/>
        <v>9/17/6:00</v>
      </c>
    </row>
    <row r="6244" spans="2:31">
      <c r="B6244" s="37">
        <v>9</v>
      </c>
      <c r="C6244" s="38">
        <v>17</v>
      </c>
      <c r="D6244" s="39">
        <v>7</v>
      </c>
      <c r="E6244" s="17">
        <v>12.8</v>
      </c>
      <c r="F6244" s="17">
        <v>0</v>
      </c>
      <c r="G6244" s="17">
        <v>5</v>
      </c>
      <c r="H6244" s="37">
        <f t="shared" si="1752"/>
        <v>55.04</v>
      </c>
      <c r="I6244" s="37">
        <f>IF(H6244&lt;'Roof Calculator'!$G$8, 1, 0)</f>
        <v>0</v>
      </c>
      <c r="J6244" s="37">
        <f>IF(H6244&gt;='Roof Calculator'!$G$8, 1, 0)</f>
        <v>1</v>
      </c>
      <c r="K6244" s="37">
        <f t="shared" si="1753"/>
        <v>0</v>
      </c>
      <c r="L6244" s="37">
        <f t="shared" si="1754"/>
        <v>55.04</v>
      </c>
      <c r="M6244" s="37">
        <v>0</v>
      </c>
      <c r="N6244" s="37">
        <f t="shared" si="1755"/>
        <v>0</v>
      </c>
      <c r="O6244" s="37">
        <v>0</v>
      </c>
      <c r="P6244" s="37">
        <v>0</v>
      </c>
      <c r="Q6244" s="21">
        <f t="shared" si="1756"/>
        <v>39.790999999999997</v>
      </c>
      <c r="R6244" s="21">
        <f t="shared" si="1765"/>
        <v>260.24999999997863</v>
      </c>
      <c r="S6244" s="21">
        <f t="shared" si="1766"/>
        <v>1.2750560638043003</v>
      </c>
      <c r="T6244" s="21">
        <f t="shared" si="1757"/>
        <v>86.147999999999996</v>
      </c>
      <c r="U6244" s="37">
        <f>VLOOKUP(Time_Zone, 'LSTM LookUp'!$B$5:$D$8, 3, FALSE)</f>
        <v>-75</v>
      </c>
      <c r="V6244" s="21">
        <f t="shared" si="1767"/>
        <v>6.3322688358514387</v>
      </c>
      <c r="W6244" s="21">
        <f t="shared" si="1758"/>
        <v>87.731067208962855</v>
      </c>
      <c r="X6244" s="21">
        <f t="shared" si="1759"/>
        <v>0.22326942152548521</v>
      </c>
      <c r="Y6244" s="21">
        <f t="shared" si="1760"/>
        <v>0.22326942152548521</v>
      </c>
      <c r="Z6244" s="21">
        <f t="shared" si="1768"/>
        <v>7.0772507083329203E-2</v>
      </c>
      <c r="AA6244" s="21">
        <f t="shared" si="1761"/>
        <v>0</v>
      </c>
      <c r="AB6244" s="21">
        <f t="shared" si="1762"/>
        <v>7.0772507083329203E-2</v>
      </c>
      <c r="AC6244" s="21">
        <f t="shared" si="1763"/>
        <v>55.04</v>
      </c>
      <c r="AD6244" s="21">
        <f t="shared" si="1769"/>
        <v>7.0772507083329203E-2</v>
      </c>
      <c r="AE6244" s="21" t="str">
        <f t="shared" si="1764"/>
        <v>9/17/7:00</v>
      </c>
    </row>
    <row r="6245" spans="2:31">
      <c r="B6245" s="37">
        <v>9</v>
      </c>
      <c r="C6245" s="38">
        <v>17</v>
      </c>
      <c r="D6245" s="39">
        <v>8</v>
      </c>
      <c r="E6245" s="17">
        <v>13.9</v>
      </c>
      <c r="F6245" s="17">
        <v>88</v>
      </c>
      <c r="G6245" s="17">
        <v>36</v>
      </c>
      <c r="H6245" s="37">
        <f t="shared" si="1752"/>
        <v>57.02</v>
      </c>
      <c r="I6245" s="37">
        <f>IF(H6245&lt;'Roof Calculator'!$G$8, 1, 0)</f>
        <v>0</v>
      </c>
      <c r="J6245" s="37">
        <f>IF(H6245&gt;='Roof Calculator'!$G$8, 1, 0)</f>
        <v>1</v>
      </c>
      <c r="K6245" s="37">
        <f t="shared" si="1753"/>
        <v>0</v>
      </c>
      <c r="L6245" s="37">
        <f t="shared" si="1754"/>
        <v>57.02</v>
      </c>
      <c r="M6245" s="37">
        <v>0</v>
      </c>
      <c r="N6245" s="37">
        <f t="shared" si="1755"/>
        <v>88</v>
      </c>
      <c r="O6245" s="37">
        <v>0</v>
      </c>
      <c r="P6245" s="37">
        <v>0</v>
      </c>
      <c r="Q6245" s="21">
        <f t="shared" si="1756"/>
        <v>39.790999999999997</v>
      </c>
      <c r="R6245" s="21">
        <f t="shared" si="1765"/>
        <v>260.29166666664531</v>
      </c>
      <c r="S6245" s="21">
        <f t="shared" si="1766"/>
        <v>1.2587232785583511</v>
      </c>
      <c r="T6245" s="21">
        <f t="shared" si="1757"/>
        <v>86.147999999999996</v>
      </c>
      <c r="U6245" s="37">
        <f>VLOOKUP(Time_Zone, 'LSTM LookUp'!$B$5:$D$8, 3, FALSE)</f>
        <v>-75</v>
      </c>
      <c r="V6245" s="21">
        <f t="shared" si="1767"/>
        <v>6.3477144068770261</v>
      </c>
      <c r="W6245" s="21">
        <f t="shared" si="1758"/>
        <v>102.73492860171928</v>
      </c>
      <c r="X6245" s="21">
        <f t="shared" si="1759"/>
        <v>-5.5902122945688797</v>
      </c>
      <c r="Y6245" s="21">
        <f t="shared" si="1760"/>
        <v>82.409787705431114</v>
      </c>
      <c r="Z6245" s="21">
        <f t="shared" si="1768"/>
        <v>26.122463364077571</v>
      </c>
      <c r="AA6245" s="21">
        <f t="shared" si="1761"/>
        <v>0</v>
      </c>
      <c r="AB6245" s="21">
        <f t="shared" si="1762"/>
        <v>26.122463364077571</v>
      </c>
      <c r="AC6245" s="21">
        <f t="shared" si="1763"/>
        <v>57.02</v>
      </c>
      <c r="AD6245" s="21">
        <f t="shared" si="1769"/>
        <v>26.122463364077571</v>
      </c>
      <c r="AE6245" s="21" t="str">
        <f t="shared" si="1764"/>
        <v>9/17/8:00</v>
      </c>
    </row>
    <row r="6246" spans="2:31">
      <c r="B6246" s="37">
        <v>9</v>
      </c>
      <c r="C6246" s="38">
        <v>17</v>
      </c>
      <c r="D6246" s="39">
        <v>9</v>
      </c>
      <c r="E6246" s="17">
        <v>16.7</v>
      </c>
      <c r="F6246" s="17">
        <v>173</v>
      </c>
      <c r="G6246" s="17">
        <v>202</v>
      </c>
      <c r="H6246" s="37">
        <f t="shared" si="1752"/>
        <v>62.059999999999995</v>
      </c>
      <c r="I6246" s="37">
        <f>IF(H6246&lt;'Roof Calculator'!$G$8, 1, 0)</f>
        <v>0</v>
      </c>
      <c r="J6246" s="37">
        <f>IF(H6246&gt;='Roof Calculator'!$G$8, 1, 0)</f>
        <v>1</v>
      </c>
      <c r="K6246" s="37">
        <f t="shared" si="1753"/>
        <v>0</v>
      </c>
      <c r="L6246" s="37">
        <f t="shared" si="1754"/>
        <v>62.059999999999995</v>
      </c>
      <c r="M6246" s="37">
        <v>0</v>
      </c>
      <c r="N6246" s="37">
        <f t="shared" si="1755"/>
        <v>173</v>
      </c>
      <c r="O6246" s="37">
        <v>0</v>
      </c>
      <c r="P6246" s="37">
        <v>0</v>
      </c>
      <c r="Q6246" s="21">
        <f t="shared" si="1756"/>
        <v>39.790999999999997</v>
      </c>
      <c r="R6246" s="21">
        <f t="shared" si="1765"/>
        <v>260.333333333312</v>
      </c>
      <c r="S6246" s="21">
        <f t="shared" si="1766"/>
        <v>1.2423899479489398</v>
      </c>
      <c r="T6246" s="21">
        <f t="shared" si="1757"/>
        <v>86.147999999999996</v>
      </c>
      <c r="U6246" s="37">
        <f>VLOOKUP(Time_Zone, 'LSTM LookUp'!$B$5:$D$8, 3, FALSE)</f>
        <v>-75</v>
      </c>
      <c r="V6246" s="21">
        <f t="shared" si="1767"/>
        <v>6.3631583914598124</v>
      </c>
      <c r="W6246" s="21">
        <f t="shared" si="1758"/>
        <v>117.73878959786495</v>
      </c>
      <c r="X6246" s="21">
        <f t="shared" si="1759"/>
        <v>-69.422823051625286</v>
      </c>
      <c r="Y6246" s="21">
        <f t="shared" si="1760"/>
        <v>103.57717694837471</v>
      </c>
      <c r="Z6246" s="21">
        <f t="shared" si="1768"/>
        <v>32.832156052383361</v>
      </c>
      <c r="AA6246" s="21">
        <f t="shared" si="1761"/>
        <v>0</v>
      </c>
      <c r="AB6246" s="21">
        <f t="shared" si="1762"/>
        <v>32.832156052383361</v>
      </c>
      <c r="AC6246" s="21">
        <f t="shared" si="1763"/>
        <v>62.059999999999995</v>
      </c>
      <c r="AD6246" s="21">
        <f t="shared" si="1769"/>
        <v>32.832156052383361</v>
      </c>
      <c r="AE6246" s="21" t="str">
        <f t="shared" si="1764"/>
        <v>9/17/9:00</v>
      </c>
    </row>
    <row r="6247" spans="2:31">
      <c r="B6247" s="37">
        <v>9</v>
      </c>
      <c r="C6247" s="38">
        <v>17</v>
      </c>
      <c r="D6247" s="39">
        <v>10</v>
      </c>
      <c r="E6247" s="17">
        <v>18.899999999999999</v>
      </c>
      <c r="F6247" s="17">
        <v>237</v>
      </c>
      <c r="G6247" s="17">
        <v>61</v>
      </c>
      <c r="H6247" s="37">
        <f t="shared" si="1752"/>
        <v>66.02</v>
      </c>
      <c r="I6247" s="37">
        <f>IF(H6247&lt;'Roof Calculator'!$G$8, 1, 0)</f>
        <v>0</v>
      </c>
      <c r="J6247" s="37">
        <f>IF(H6247&gt;='Roof Calculator'!$G$8, 1, 0)</f>
        <v>1</v>
      </c>
      <c r="K6247" s="37">
        <f t="shared" si="1753"/>
        <v>0</v>
      </c>
      <c r="L6247" s="37">
        <f t="shared" si="1754"/>
        <v>66.02</v>
      </c>
      <c r="M6247" s="37">
        <v>0</v>
      </c>
      <c r="N6247" s="37">
        <f t="shared" si="1755"/>
        <v>237</v>
      </c>
      <c r="O6247" s="37">
        <v>0</v>
      </c>
      <c r="P6247" s="37">
        <v>0</v>
      </c>
      <c r="Q6247" s="21">
        <f t="shared" si="1756"/>
        <v>39.790999999999997</v>
      </c>
      <c r="R6247" s="21">
        <f t="shared" si="1765"/>
        <v>260.37499999997868</v>
      </c>
      <c r="S6247" s="21">
        <f t="shared" si="1766"/>
        <v>1.2260560790616546</v>
      </c>
      <c r="T6247" s="21">
        <f t="shared" si="1757"/>
        <v>86.147999999999996</v>
      </c>
      <c r="U6247" s="37">
        <f>VLOOKUP(Time_Zone, 'LSTM LookUp'!$B$5:$D$8, 3, FALSE)</f>
        <v>-75</v>
      </c>
      <c r="V6247" s="21">
        <f t="shared" si="1767"/>
        <v>6.3786007599337546</v>
      </c>
      <c r="W6247" s="21">
        <f t="shared" si="1758"/>
        <v>132.74265018998341</v>
      </c>
      <c r="X6247" s="21">
        <f t="shared" si="1759"/>
        <v>-30.969333796327373</v>
      </c>
      <c r="Y6247" s="21">
        <f t="shared" si="1760"/>
        <v>206.03066620367264</v>
      </c>
      <c r="Z6247" s="21">
        <f t="shared" si="1768"/>
        <v>65.308122731970556</v>
      </c>
      <c r="AA6247" s="21">
        <f t="shared" si="1761"/>
        <v>0</v>
      </c>
      <c r="AB6247" s="21">
        <f t="shared" si="1762"/>
        <v>65.308122731970556</v>
      </c>
      <c r="AC6247" s="21">
        <f t="shared" si="1763"/>
        <v>66.02</v>
      </c>
      <c r="AD6247" s="21">
        <f t="shared" si="1769"/>
        <v>65.308122731970556</v>
      </c>
      <c r="AE6247" s="21" t="str">
        <f t="shared" si="1764"/>
        <v>9/17/10:00</v>
      </c>
    </row>
    <row r="6248" spans="2:31">
      <c r="B6248" s="37">
        <v>9</v>
      </c>
      <c r="C6248" s="38">
        <v>17</v>
      </c>
      <c r="D6248" s="39">
        <v>11</v>
      </c>
      <c r="E6248" s="17">
        <v>21.1</v>
      </c>
      <c r="F6248" s="17">
        <v>207</v>
      </c>
      <c r="G6248" s="17">
        <v>643</v>
      </c>
      <c r="H6248" s="37">
        <f t="shared" si="1752"/>
        <v>69.98</v>
      </c>
      <c r="I6248" s="37">
        <f>IF(H6248&lt;'Roof Calculator'!$G$8, 1, 0)</f>
        <v>0</v>
      </c>
      <c r="J6248" s="37">
        <f>IF(H6248&gt;='Roof Calculator'!$G$8, 1, 0)</f>
        <v>1</v>
      </c>
      <c r="K6248" s="37">
        <f t="shared" si="1753"/>
        <v>0</v>
      </c>
      <c r="L6248" s="37">
        <f t="shared" si="1754"/>
        <v>69.98</v>
      </c>
      <c r="M6248" s="37">
        <v>0</v>
      </c>
      <c r="N6248" s="37">
        <f t="shared" si="1755"/>
        <v>207</v>
      </c>
      <c r="O6248" s="37">
        <v>0</v>
      </c>
      <c r="P6248" s="37">
        <v>0</v>
      </c>
      <c r="Q6248" s="21">
        <f t="shared" si="1756"/>
        <v>39.790999999999997</v>
      </c>
      <c r="R6248" s="21">
        <f t="shared" si="1765"/>
        <v>260.41666666664537</v>
      </c>
      <c r="S6248" s="21">
        <f t="shared" si="1766"/>
        <v>1.209721678982028</v>
      </c>
      <c r="T6248" s="21">
        <f t="shared" si="1757"/>
        <v>86.147999999999996</v>
      </c>
      <c r="U6248" s="37">
        <f>VLOOKUP(Time_Zone, 'LSTM LookUp'!$B$5:$D$8, 3, FALSE)</f>
        <v>-75</v>
      </c>
      <c r="V6248" s="21">
        <f t="shared" si="1767"/>
        <v>6.3940414826301772</v>
      </c>
      <c r="W6248" s="21">
        <f t="shared" si="1758"/>
        <v>147.74651037065752</v>
      </c>
      <c r="X6248" s="21">
        <f t="shared" si="1759"/>
        <v>-409.05247862175577</v>
      </c>
      <c r="Y6248" s="21">
        <f t="shared" si="1760"/>
        <v>-202.05247862175577</v>
      </c>
      <c r="Z6248" s="21">
        <f t="shared" si="1768"/>
        <v>-64.047106750040015</v>
      </c>
      <c r="AA6248" s="21">
        <f t="shared" si="1761"/>
        <v>0</v>
      </c>
      <c r="AB6248" s="21">
        <f t="shared" si="1762"/>
        <v>-64.047106750040015</v>
      </c>
      <c r="AC6248" s="21">
        <f t="shared" si="1763"/>
        <v>69.98</v>
      </c>
      <c r="AD6248" s="21">
        <f t="shared" si="1769"/>
        <v>-64.047106750040015</v>
      </c>
      <c r="AE6248" s="21" t="str">
        <f t="shared" si="1764"/>
        <v>9/17/11:00</v>
      </c>
    </row>
    <row r="6249" spans="2:31">
      <c r="B6249" s="37">
        <v>9</v>
      </c>
      <c r="C6249" s="38">
        <v>17</v>
      </c>
      <c r="D6249" s="39">
        <v>12</v>
      </c>
      <c r="E6249" s="17">
        <v>23.3</v>
      </c>
      <c r="F6249" s="17">
        <v>246</v>
      </c>
      <c r="G6249" s="17">
        <v>603</v>
      </c>
      <c r="H6249" s="37">
        <f t="shared" si="1752"/>
        <v>73.94</v>
      </c>
      <c r="I6249" s="37">
        <f>IF(H6249&lt;'Roof Calculator'!$G$8, 1, 0)</f>
        <v>0</v>
      </c>
      <c r="J6249" s="37">
        <f>IF(H6249&gt;='Roof Calculator'!$G$8, 1, 0)</f>
        <v>1</v>
      </c>
      <c r="K6249" s="37">
        <f t="shared" si="1753"/>
        <v>0</v>
      </c>
      <c r="L6249" s="37">
        <f t="shared" si="1754"/>
        <v>73.94</v>
      </c>
      <c r="M6249" s="37">
        <v>0</v>
      </c>
      <c r="N6249" s="37">
        <f t="shared" si="1755"/>
        <v>246</v>
      </c>
      <c r="O6249" s="37">
        <v>0</v>
      </c>
      <c r="P6249" s="37">
        <v>0</v>
      </c>
      <c r="Q6249" s="21">
        <f t="shared" si="1756"/>
        <v>39.790999999999997</v>
      </c>
      <c r="R6249" s="21">
        <f t="shared" si="1765"/>
        <v>260.45833333331205</v>
      </c>
      <c r="S6249" s="21">
        <f t="shared" si="1766"/>
        <v>1.1933867547954669</v>
      </c>
      <c r="T6249" s="21">
        <f t="shared" si="1757"/>
        <v>86.147999999999996</v>
      </c>
      <c r="U6249" s="37">
        <f>VLOOKUP(Time_Zone, 'LSTM LookUp'!$B$5:$D$8, 3, FALSE)</f>
        <v>-75</v>
      </c>
      <c r="V6249" s="21">
        <f t="shared" si="1767"/>
        <v>6.4094805298778912</v>
      </c>
      <c r="W6249" s="21">
        <f t="shared" si="1758"/>
        <v>162.75037013246944</v>
      </c>
      <c r="X6249" s="21">
        <f t="shared" si="1759"/>
        <v>-434.36221030656071</v>
      </c>
      <c r="Y6249" s="21">
        <f t="shared" si="1760"/>
        <v>-188.36221030656071</v>
      </c>
      <c r="Z6249" s="21">
        <f t="shared" si="1768"/>
        <v>-59.707530803231627</v>
      </c>
      <c r="AA6249" s="21">
        <f t="shared" si="1761"/>
        <v>0</v>
      </c>
      <c r="AB6249" s="21">
        <f t="shared" si="1762"/>
        <v>-59.707530803231627</v>
      </c>
      <c r="AC6249" s="21">
        <f t="shared" si="1763"/>
        <v>73.94</v>
      </c>
      <c r="AD6249" s="21">
        <f t="shared" si="1769"/>
        <v>-59.707530803231627</v>
      </c>
      <c r="AE6249" s="21" t="str">
        <f t="shared" si="1764"/>
        <v>9/17/12:00</v>
      </c>
    </row>
    <row r="6250" spans="2:31">
      <c r="B6250" s="37">
        <v>9</v>
      </c>
      <c r="C6250" s="38">
        <v>17</v>
      </c>
      <c r="D6250" s="39">
        <v>13</v>
      </c>
      <c r="E6250" s="17">
        <v>23.9</v>
      </c>
      <c r="F6250" s="17">
        <v>365</v>
      </c>
      <c r="G6250" s="17">
        <v>294</v>
      </c>
      <c r="H6250" s="37">
        <f t="shared" si="1752"/>
        <v>75.02</v>
      </c>
      <c r="I6250" s="37">
        <f>IF(H6250&lt;'Roof Calculator'!$G$8, 1, 0)</f>
        <v>0</v>
      </c>
      <c r="J6250" s="37">
        <f>IF(H6250&gt;='Roof Calculator'!$G$8, 1, 0)</f>
        <v>1</v>
      </c>
      <c r="K6250" s="37">
        <f t="shared" si="1753"/>
        <v>0</v>
      </c>
      <c r="L6250" s="37">
        <f t="shared" si="1754"/>
        <v>75.02</v>
      </c>
      <c r="M6250" s="37">
        <v>0</v>
      </c>
      <c r="N6250" s="37">
        <f t="shared" si="1755"/>
        <v>365</v>
      </c>
      <c r="O6250" s="37">
        <v>0</v>
      </c>
      <c r="P6250" s="37">
        <v>0</v>
      </c>
      <c r="Q6250" s="21">
        <f t="shared" si="1756"/>
        <v>39.790999999999997</v>
      </c>
      <c r="R6250" s="21">
        <f t="shared" si="1765"/>
        <v>260.49999999997874</v>
      </c>
      <c r="S6250" s="21">
        <f t="shared" si="1766"/>
        <v>1.1770513135872345</v>
      </c>
      <c r="T6250" s="21">
        <f t="shared" si="1757"/>
        <v>86.147999999999996</v>
      </c>
      <c r="U6250" s="37">
        <f>VLOOKUP(Time_Zone, 'LSTM LookUp'!$B$5:$D$8, 3, FALSE)</f>
        <v>-75</v>
      </c>
      <c r="V6250" s="21">
        <f t="shared" si="1767"/>
        <v>6.4249178720032791</v>
      </c>
      <c r="W6250" s="21">
        <f t="shared" si="1758"/>
        <v>177.7542294680008</v>
      </c>
      <c r="X6250" s="21">
        <f t="shared" si="1759"/>
        <v>-221.81866079965309</v>
      </c>
      <c r="Y6250" s="21">
        <f t="shared" si="1760"/>
        <v>143.18133920034691</v>
      </c>
      <c r="Z6250" s="21">
        <f t="shared" si="1768"/>
        <v>45.385983774766231</v>
      </c>
      <c r="AA6250" s="21">
        <f t="shared" si="1761"/>
        <v>0</v>
      </c>
      <c r="AB6250" s="21">
        <f t="shared" si="1762"/>
        <v>45.385983774766231</v>
      </c>
      <c r="AC6250" s="21">
        <f t="shared" si="1763"/>
        <v>75.02</v>
      </c>
      <c r="AD6250" s="21">
        <f t="shared" si="1769"/>
        <v>45.385983774766231</v>
      </c>
      <c r="AE6250" s="21" t="str">
        <f t="shared" si="1764"/>
        <v>9/17/13:00</v>
      </c>
    </row>
    <row r="6251" spans="2:31">
      <c r="B6251" s="37">
        <v>9</v>
      </c>
      <c r="C6251" s="38">
        <v>17</v>
      </c>
      <c r="D6251" s="39">
        <v>14</v>
      </c>
      <c r="E6251" s="17">
        <v>23.9</v>
      </c>
      <c r="F6251" s="17">
        <v>361</v>
      </c>
      <c r="G6251" s="17">
        <v>138</v>
      </c>
      <c r="H6251" s="37">
        <f t="shared" si="1752"/>
        <v>75.02</v>
      </c>
      <c r="I6251" s="37">
        <f>IF(H6251&lt;'Roof Calculator'!$G$8, 1, 0)</f>
        <v>0</v>
      </c>
      <c r="J6251" s="37">
        <f>IF(H6251&gt;='Roof Calculator'!$G$8, 1, 0)</f>
        <v>1</v>
      </c>
      <c r="K6251" s="37">
        <f t="shared" si="1753"/>
        <v>0</v>
      </c>
      <c r="L6251" s="37">
        <f t="shared" si="1754"/>
        <v>75.02</v>
      </c>
      <c r="M6251" s="37">
        <v>0</v>
      </c>
      <c r="N6251" s="37">
        <f t="shared" si="1755"/>
        <v>361</v>
      </c>
      <c r="O6251" s="37">
        <v>0</v>
      </c>
      <c r="P6251" s="37">
        <v>0</v>
      </c>
      <c r="Q6251" s="21">
        <f t="shared" si="1756"/>
        <v>39.790999999999997</v>
      </c>
      <c r="R6251" s="21">
        <f t="shared" si="1765"/>
        <v>260.54166666664543</v>
      </c>
      <c r="S6251" s="21">
        <f t="shared" si="1766"/>
        <v>1.1607153624425117</v>
      </c>
      <c r="T6251" s="21">
        <f t="shared" si="1757"/>
        <v>86.147999999999996</v>
      </c>
      <c r="U6251" s="37">
        <f>VLOOKUP(Time_Zone, 'LSTM LookUp'!$B$5:$D$8, 3, FALSE)</f>
        <v>-75</v>
      </c>
      <c r="V6251" s="21">
        <f t="shared" si="1767"/>
        <v>6.4403534793302954</v>
      </c>
      <c r="W6251" s="21">
        <f t="shared" si="1758"/>
        <v>192.75808836983259</v>
      </c>
      <c r="X6251" s="21">
        <f t="shared" si="1759"/>
        <v>-101.6087883654851</v>
      </c>
      <c r="Y6251" s="21">
        <f t="shared" si="1760"/>
        <v>259.39121163451489</v>
      </c>
      <c r="Z6251" s="21">
        <f t="shared" si="1768"/>
        <v>82.222483658209299</v>
      </c>
      <c r="AA6251" s="21">
        <f t="shared" si="1761"/>
        <v>0</v>
      </c>
      <c r="AB6251" s="21">
        <f t="shared" si="1762"/>
        <v>82.222483658209299</v>
      </c>
      <c r="AC6251" s="21">
        <f t="shared" si="1763"/>
        <v>75.02</v>
      </c>
      <c r="AD6251" s="21">
        <f t="shared" si="1769"/>
        <v>82.222483658209299</v>
      </c>
      <c r="AE6251" s="21" t="str">
        <f t="shared" si="1764"/>
        <v>9/17/14:00</v>
      </c>
    </row>
    <row r="6252" spans="2:31">
      <c r="B6252" s="37">
        <v>9</v>
      </c>
      <c r="C6252" s="38">
        <v>17</v>
      </c>
      <c r="D6252" s="39">
        <v>15</v>
      </c>
      <c r="E6252" s="17">
        <v>23.9</v>
      </c>
      <c r="F6252" s="17">
        <v>278</v>
      </c>
      <c r="G6252" s="17">
        <v>24</v>
      </c>
      <c r="H6252" s="37">
        <f t="shared" si="1752"/>
        <v>75.02</v>
      </c>
      <c r="I6252" s="37">
        <f>IF(H6252&lt;'Roof Calculator'!$G$8, 1, 0)</f>
        <v>0</v>
      </c>
      <c r="J6252" s="37">
        <f>IF(H6252&gt;='Roof Calculator'!$G$8, 1, 0)</f>
        <v>1</v>
      </c>
      <c r="K6252" s="37">
        <f t="shared" si="1753"/>
        <v>0</v>
      </c>
      <c r="L6252" s="37">
        <f t="shared" si="1754"/>
        <v>75.02</v>
      </c>
      <c r="M6252" s="37">
        <v>0</v>
      </c>
      <c r="N6252" s="37">
        <f t="shared" si="1755"/>
        <v>278</v>
      </c>
      <c r="O6252" s="37">
        <v>0</v>
      </c>
      <c r="P6252" s="37">
        <v>0</v>
      </c>
      <c r="Q6252" s="21">
        <f t="shared" si="1756"/>
        <v>39.790999999999997</v>
      </c>
      <c r="R6252" s="21">
        <f t="shared" si="1765"/>
        <v>260.58333333331211</v>
      </c>
      <c r="S6252" s="21">
        <f t="shared" si="1766"/>
        <v>1.14437890844638</v>
      </c>
      <c r="T6252" s="21">
        <f t="shared" si="1757"/>
        <v>86.147999999999996</v>
      </c>
      <c r="U6252" s="37">
        <f>VLOOKUP(Time_Zone, 'LSTM LookUp'!$B$5:$D$8, 3, FALSE)</f>
        <v>-75</v>
      </c>
      <c r="V6252" s="21">
        <f t="shared" si="1767"/>
        <v>6.4557873221805435</v>
      </c>
      <c r="W6252" s="21">
        <f t="shared" si="1758"/>
        <v>207.76194683054513</v>
      </c>
      <c r="X6252" s="21">
        <f t="shared" si="1759"/>
        <v>-16.008441551149971</v>
      </c>
      <c r="Y6252" s="21">
        <f t="shared" si="1760"/>
        <v>261.99155844885001</v>
      </c>
      <c r="Z6252" s="21">
        <f t="shared" si="1768"/>
        <v>83.046748181668178</v>
      </c>
      <c r="AA6252" s="21">
        <f t="shared" si="1761"/>
        <v>0</v>
      </c>
      <c r="AB6252" s="21">
        <f t="shared" si="1762"/>
        <v>83.046748181668178</v>
      </c>
      <c r="AC6252" s="21">
        <f t="shared" si="1763"/>
        <v>75.02</v>
      </c>
      <c r="AD6252" s="21">
        <f t="shared" si="1769"/>
        <v>83.046748181668178</v>
      </c>
      <c r="AE6252" s="21" t="str">
        <f t="shared" si="1764"/>
        <v>9/17/15:00</v>
      </c>
    </row>
    <row r="6253" spans="2:31">
      <c r="B6253" s="37">
        <v>9</v>
      </c>
      <c r="C6253" s="38">
        <v>17</v>
      </c>
      <c r="D6253" s="39">
        <v>16</v>
      </c>
      <c r="E6253" s="17">
        <v>23.3</v>
      </c>
      <c r="F6253" s="17">
        <v>267</v>
      </c>
      <c r="G6253" s="17">
        <v>136</v>
      </c>
      <c r="H6253" s="37">
        <f t="shared" si="1752"/>
        <v>73.94</v>
      </c>
      <c r="I6253" s="37">
        <f>IF(H6253&lt;'Roof Calculator'!$G$8, 1, 0)</f>
        <v>0</v>
      </c>
      <c r="J6253" s="37">
        <f>IF(H6253&gt;='Roof Calculator'!$G$8, 1, 0)</f>
        <v>1</v>
      </c>
      <c r="K6253" s="37">
        <f t="shared" si="1753"/>
        <v>0</v>
      </c>
      <c r="L6253" s="37">
        <f t="shared" si="1754"/>
        <v>73.94</v>
      </c>
      <c r="M6253" s="37">
        <v>0</v>
      </c>
      <c r="N6253" s="37">
        <f t="shared" si="1755"/>
        <v>267</v>
      </c>
      <c r="O6253" s="37">
        <v>0</v>
      </c>
      <c r="P6253" s="37">
        <v>0</v>
      </c>
      <c r="Q6253" s="21">
        <f t="shared" si="1756"/>
        <v>39.790999999999997</v>
      </c>
      <c r="R6253" s="21">
        <f t="shared" si="1765"/>
        <v>260.6249999999788</v>
      </c>
      <c r="S6253" s="21">
        <f t="shared" si="1766"/>
        <v>1.1280419586837493</v>
      </c>
      <c r="T6253" s="21">
        <f t="shared" si="1757"/>
        <v>86.147999999999996</v>
      </c>
      <c r="U6253" s="37">
        <f>VLOOKUP(Time_Zone, 'LSTM LookUp'!$B$5:$D$8, 3, FALSE)</f>
        <v>-75</v>
      </c>
      <c r="V6253" s="21">
        <f t="shared" si="1767"/>
        <v>6.4712193708734072</v>
      </c>
      <c r="W6253" s="21">
        <f t="shared" si="1758"/>
        <v>222.76580484271832</v>
      </c>
      <c r="X6253" s="21">
        <f t="shared" si="1759"/>
        <v>-74.988927412159171</v>
      </c>
      <c r="Y6253" s="21">
        <f t="shared" si="1760"/>
        <v>192.01107258784083</v>
      </c>
      <c r="Z6253" s="21">
        <f t="shared" si="1768"/>
        <v>60.864156416732897</v>
      </c>
      <c r="AA6253" s="21">
        <f t="shared" si="1761"/>
        <v>0</v>
      </c>
      <c r="AB6253" s="21">
        <f t="shared" si="1762"/>
        <v>60.864156416732897</v>
      </c>
      <c r="AC6253" s="21">
        <f t="shared" si="1763"/>
        <v>73.94</v>
      </c>
      <c r="AD6253" s="21">
        <f t="shared" si="1769"/>
        <v>60.864156416732897</v>
      </c>
      <c r="AE6253" s="21" t="str">
        <f t="shared" si="1764"/>
        <v>9/17/16:00</v>
      </c>
    </row>
    <row r="6254" spans="2:31">
      <c r="B6254" s="37">
        <v>9</v>
      </c>
      <c r="C6254" s="38">
        <v>17</v>
      </c>
      <c r="D6254" s="39">
        <v>17</v>
      </c>
      <c r="E6254" s="17">
        <v>22.8</v>
      </c>
      <c r="F6254" s="17">
        <v>192</v>
      </c>
      <c r="G6254" s="17">
        <v>23</v>
      </c>
      <c r="H6254" s="37">
        <f t="shared" si="1752"/>
        <v>73.040000000000006</v>
      </c>
      <c r="I6254" s="37">
        <f>IF(H6254&lt;'Roof Calculator'!$G$8, 1, 0)</f>
        <v>0</v>
      </c>
      <c r="J6254" s="37">
        <f>IF(H6254&gt;='Roof Calculator'!$G$8, 1, 0)</f>
        <v>1</v>
      </c>
      <c r="K6254" s="37">
        <f t="shared" si="1753"/>
        <v>0</v>
      </c>
      <c r="L6254" s="37">
        <f t="shared" si="1754"/>
        <v>73.040000000000006</v>
      </c>
      <c r="M6254" s="37">
        <v>0</v>
      </c>
      <c r="N6254" s="37">
        <f t="shared" si="1755"/>
        <v>192</v>
      </c>
      <c r="O6254" s="37">
        <v>0</v>
      </c>
      <c r="P6254" s="37">
        <v>0</v>
      </c>
      <c r="Q6254" s="21">
        <f t="shared" si="1756"/>
        <v>39.790999999999997</v>
      </c>
      <c r="R6254" s="21">
        <f t="shared" si="1765"/>
        <v>260.66666666664548</v>
      </c>
      <c r="S6254" s="21">
        <f t="shared" si="1766"/>
        <v>1.111704520239484</v>
      </c>
      <c r="T6254" s="21">
        <f t="shared" si="1757"/>
        <v>86.147999999999996</v>
      </c>
      <c r="U6254" s="37">
        <f>VLOOKUP(Time_Zone, 'LSTM LookUp'!$B$5:$D$8, 3, FALSE)</f>
        <v>-75</v>
      </c>
      <c r="V6254" s="21">
        <f t="shared" si="1767"/>
        <v>6.4866495957259893</v>
      </c>
      <c r="W6254" s="21">
        <f t="shared" si="1758"/>
        <v>237.7696623989315</v>
      </c>
      <c r="X6254" s="21">
        <f t="shared" si="1759"/>
        <v>-9.1379886269153747</v>
      </c>
      <c r="Y6254" s="21">
        <f t="shared" si="1760"/>
        <v>182.86201137308461</v>
      </c>
      <c r="Z6254" s="21">
        <f t="shared" si="1768"/>
        <v>57.964063805738085</v>
      </c>
      <c r="AA6254" s="21">
        <f t="shared" si="1761"/>
        <v>0</v>
      </c>
      <c r="AB6254" s="21">
        <f t="shared" si="1762"/>
        <v>57.964063805738085</v>
      </c>
      <c r="AC6254" s="21">
        <f t="shared" si="1763"/>
        <v>73.040000000000006</v>
      </c>
      <c r="AD6254" s="21">
        <f t="shared" si="1769"/>
        <v>57.964063805738085</v>
      </c>
      <c r="AE6254" s="21" t="str">
        <f t="shared" si="1764"/>
        <v>9/17/17:00</v>
      </c>
    </row>
    <row r="6255" spans="2:31">
      <c r="B6255" s="37">
        <v>9</v>
      </c>
      <c r="C6255" s="38">
        <v>17</v>
      </c>
      <c r="D6255" s="39">
        <v>18</v>
      </c>
      <c r="E6255" s="17">
        <v>22.2</v>
      </c>
      <c r="F6255" s="17">
        <v>94</v>
      </c>
      <c r="G6255" s="17">
        <v>17</v>
      </c>
      <c r="H6255" s="37">
        <f t="shared" si="1752"/>
        <v>71.959999999999994</v>
      </c>
      <c r="I6255" s="37">
        <f>IF(H6255&lt;'Roof Calculator'!$G$8, 1, 0)</f>
        <v>0</v>
      </c>
      <c r="J6255" s="37">
        <f>IF(H6255&gt;='Roof Calculator'!$G$8, 1, 0)</f>
        <v>1</v>
      </c>
      <c r="K6255" s="37">
        <f t="shared" si="1753"/>
        <v>0</v>
      </c>
      <c r="L6255" s="37">
        <f t="shared" si="1754"/>
        <v>71.959999999999994</v>
      </c>
      <c r="M6255" s="37">
        <v>0</v>
      </c>
      <c r="N6255" s="37">
        <f t="shared" si="1755"/>
        <v>94</v>
      </c>
      <c r="O6255" s="37">
        <v>0</v>
      </c>
      <c r="P6255" s="37">
        <v>0</v>
      </c>
      <c r="Q6255" s="21">
        <f t="shared" si="1756"/>
        <v>39.790999999999997</v>
      </c>
      <c r="R6255" s="21">
        <f t="shared" si="1765"/>
        <v>260.70833333331217</v>
      </c>
      <c r="S6255" s="21">
        <f t="shared" si="1766"/>
        <v>1.095366600198332</v>
      </c>
      <c r="T6255" s="21">
        <f t="shared" si="1757"/>
        <v>86.147999999999996</v>
      </c>
      <c r="U6255" s="37">
        <f>VLOOKUP(Time_Zone, 'LSTM LookUp'!$B$5:$D$8, 3, FALSE)</f>
        <v>-75</v>
      </c>
      <c r="V6255" s="21">
        <f t="shared" si="1767"/>
        <v>6.502077967053248</v>
      </c>
      <c r="W6255" s="21">
        <f t="shared" si="1758"/>
        <v>252.7735194917633</v>
      </c>
      <c r="X6255" s="21">
        <f t="shared" si="1759"/>
        <v>-3.6597698932602549</v>
      </c>
      <c r="Y6255" s="21">
        <f t="shared" si="1760"/>
        <v>90.340230106739739</v>
      </c>
      <c r="Z6255" s="21">
        <f t="shared" si="1768"/>
        <v>28.636275095150125</v>
      </c>
      <c r="AA6255" s="21">
        <f t="shared" si="1761"/>
        <v>0</v>
      </c>
      <c r="AB6255" s="21">
        <f t="shared" si="1762"/>
        <v>28.636275095150125</v>
      </c>
      <c r="AC6255" s="21">
        <f t="shared" si="1763"/>
        <v>71.959999999999994</v>
      </c>
      <c r="AD6255" s="21">
        <f t="shared" si="1769"/>
        <v>28.636275095150125</v>
      </c>
      <c r="AE6255" s="21" t="str">
        <f t="shared" si="1764"/>
        <v>9/17/18:00</v>
      </c>
    </row>
    <row r="6256" spans="2:31">
      <c r="B6256" s="37">
        <v>9</v>
      </c>
      <c r="C6256" s="38">
        <v>17</v>
      </c>
      <c r="D6256" s="39">
        <v>19</v>
      </c>
      <c r="E6256" s="17">
        <v>21.7</v>
      </c>
      <c r="F6256" s="17">
        <v>9</v>
      </c>
      <c r="G6256" s="17">
        <v>0</v>
      </c>
      <c r="H6256" s="37">
        <f t="shared" si="1752"/>
        <v>71.06</v>
      </c>
      <c r="I6256" s="37">
        <f>IF(H6256&lt;'Roof Calculator'!$G$8, 1, 0)</f>
        <v>0</v>
      </c>
      <c r="J6256" s="37">
        <f>IF(H6256&gt;='Roof Calculator'!$G$8, 1, 0)</f>
        <v>1</v>
      </c>
      <c r="K6256" s="37">
        <f t="shared" si="1753"/>
        <v>0</v>
      </c>
      <c r="L6256" s="37">
        <f t="shared" si="1754"/>
        <v>71.06</v>
      </c>
      <c r="M6256" s="37">
        <v>0</v>
      </c>
      <c r="N6256" s="37">
        <f t="shared" si="1755"/>
        <v>9</v>
      </c>
      <c r="O6256" s="37">
        <v>0</v>
      </c>
      <c r="P6256" s="37">
        <v>0</v>
      </c>
      <c r="Q6256" s="21">
        <f t="shared" si="1756"/>
        <v>39.790999999999997</v>
      </c>
      <c r="R6256" s="21">
        <f t="shared" si="1765"/>
        <v>260.74999999997885</v>
      </c>
      <c r="S6256" s="21">
        <f t="shared" si="1766"/>
        <v>1.0790282056449056</v>
      </c>
      <c r="T6256" s="21">
        <f t="shared" si="1757"/>
        <v>86.147999999999996</v>
      </c>
      <c r="U6256" s="37">
        <f>VLOOKUP(Time_Zone, 'LSTM LookUp'!$B$5:$D$8, 3, FALSE)</f>
        <v>-75</v>
      </c>
      <c r="V6256" s="21">
        <f t="shared" si="1767"/>
        <v>6.5175044551680674</v>
      </c>
      <c r="W6256" s="21">
        <f t="shared" si="1758"/>
        <v>267.777376113792</v>
      </c>
      <c r="X6256" s="21">
        <f t="shared" si="1759"/>
        <v>0</v>
      </c>
      <c r="Y6256" s="21">
        <f t="shared" si="1760"/>
        <v>9</v>
      </c>
      <c r="Z6256" s="21">
        <f t="shared" si="1768"/>
        <v>2.8528428093645486</v>
      </c>
      <c r="AA6256" s="21">
        <f t="shared" si="1761"/>
        <v>0</v>
      </c>
      <c r="AB6256" s="21">
        <f t="shared" si="1762"/>
        <v>2.8528428093645486</v>
      </c>
      <c r="AC6256" s="21">
        <f t="shared" si="1763"/>
        <v>71.06</v>
      </c>
      <c r="AD6256" s="21">
        <f t="shared" si="1769"/>
        <v>2.8528428093645486</v>
      </c>
      <c r="AE6256" s="21" t="str">
        <f t="shared" si="1764"/>
        <v>9/17/19:00</v>
      </c>
    </row>
    <row r="6257" spans="2:31">
      <c r="B6257" s="37">
        <v>9</v>
      </c>
      <c r="C6257" s="38">
        <v>17</v>
      </c>
      <c r="D6257" s="39">
        <v>20</v>
      </c>
      <c r="E6257" s="17">
        <v>21.7</v>
      </c>
      <c r="F6257" s="17">
        <v>0</v>
      </c>
      <c r="G6257" s="17">
        <v>0</v>
      </c>
      <c r="H6257" s="37">
        <f t="shared" si="1752"/>
        <v>71.06</v>
      </c>
      <c r="I6257" s="37">
        <f>IF(H6257&lt;'Roof Calculator'!$G$8, 1, 0)</f>
        <v>0</v>
      </c>
      <c r="J6257" s="37">
        <f>IF(H6257&gt;='Roof Calculator'!$G$8, 1, 0)</f>
        <v>1</v>
      </c>
      <c r="K6257" s="37">
        <f t="shared" si="1753"/>
        <v>0</v>
      </c>
      <c r="L6257" s="37">
        <f t="shared" si="1754"/>
        <v>71.06</v>
      </c>
      <c r="M6257" s="37">
        <v>0</v>
      </c>
      <c r="N6257" s="37">
        <f t="shared" si="1755"/>
        <v>0</v>
      </c>
      <c r="O6257" s="37">
        <v>0</v>
      </c>
      <c r="P6257" s="37">
        <v>0</v>
      </c>
      <c r="Q6257" s="21">
        <f t="shared" si="1756"/>
        <v>39.790999999999997</v>
      </c>
      <c r="R6257" s="21">
        <f t="shared" si="1765"/>
        <v>260.79166666664554</v>
      </c>
      <c r="S6257" s="21">
        <f t="shared" si="1766"/>
        <v>1.0626893436637448</v>
      </c>
      <c r="T6257" s="21">
        <f t="shared" si="1757"/>
        <v>86.147999999999996</v>
      </c>
      <c r="U6257" s="37">
        <f>VLOOKUP(Time_Zone, 'LSTM LookUp'!$B$5:$D$8, 3, FALSE)</f>
        <v>-75</v>
      </c>
      <c r="V6257" s="21">
        <f t="shared" si="1767"/>
        <v>6.5329290303812648</v>
      </c>
      <c r="W6257" s="21">
        <f t="shared" si="1758"/>
        <v>282.78123225759532</v>
      </c>
      <c r="X6257" s="21">
        <f t="shared" si="1759"/>
        <v>0</v>
      </c>
      <c r="Y6257" s="21">
        <f t="shared" si="1760"/>
        <v>0</v>
      </c>
      <c r="Z6257" s="21">
        <f t="shared" si="1768"/>
        <v>0</v>
      </c>
      <c r="AA6257" s="21">
        <f t="shared" si="1761"/>
        <v>0</v>
      </c>
      <c r="AB6257" s="21">
        <f t="shared" si="1762"/>
        <v>0</v>
      </c>
      <c r="AC6257" s="21">
        <f t="shared" si="1763"/>
        <v>71.06</v>
      </c>
      <c r="AD6257" s="21">
        <f t="shared" si="1769"/>
        <v>0</v>
      </c>
      <c r="AE6257" s="21" t="str">
        <f t="shared" si="1764"/>
        <v>9/17/20:00</v>
      </c>
    </row>
    <row r="6258" spans="2:31">
      <c r="B6258" s="37">
        <v>9</v>
      </c>
      <c r="C6258" s="38">
        <v>17</v>
      </c>
      <c r="D6258" s="39">
        <v>21</v>
      </c>
      <c r="E6258" s="17">
        <v>20</v>
      </c>
      <c r="F6258" s="17">
        <v>0</v>
      </c>
      <c r="G6258" s="17">
        <v>0</v>
      </c>
      <c r="H6258" s="37">
        <f t="shared" si="1752"/>
        <v>68</v>
      </c>
      <c r="I6258" s="37">
        <f>IF(H6258&lt;'Roof Calculator'!$G$8, 1, 0)</f>
        <v>0</v>
      </c>
      <c r="J6258" s="37">
        <f>IF(H6258&gt;='Roof Calculator'!$G$8, 1, 0)</f>
        <v>1</v>
      </c>
      <c r="K6258" s="37">
        <f t="shared" si="1753"/>
        <v>0</v>
      </c>
      <c r="L6258" s="37">
        <f t="shared" si="1754"/>
        <v>68</v>
      </c>
      <c r="M6258" s="37">
        <v>0</v>
      </c>
      <c r="N6258" s="37">
        <f t="shared" si="1755"/>
        <v>0</v>
      </c>
      <c r="O6258" s="37">
        <v>0</v>
      </c>
      <c r="P6258" s="37">
        <v>0</v>
      </c>
      <c r="Q6258" s="21">
        <f t="shared" si="1756"/>
        <v>39.790999999999997</v>
      </c>
      <c r="R6258" s="21">
        <f t="shared" si="1765"/>
        <v>260.83333333331223</v>
      </c>
      <c r="S6258" s="21">
        <f t="shared" si="1766"/>
        <v>1.0463500213392991</v>
      </c>
      <c r="T6258" s="21">
        <f t="shared" si="1757"/>
        <v>86.147999999999996</v>
      </c>
      <c r="U6258" s="37">
        <f>VLOOKUP(Time_Zone, 'LSTM LookUp'!$B$5:$D$8, 3, FALSE)</f>
        <v>-75</v>
      </c>
      <c r="V6258" s="21">
        <f t="shared" si="1767"/>
        <v>6.5483516630016672</v>
      </c>
      <c r="W6258" s="21">
        <f t="shared" si="1758"/>
        <v>297.78508791575041</v>
      </c>
      <c r="X6258" s="21">
        <f t="shared" si="1759"/>
        <v>0</v>
      </c>
      <c r="Y6258" s="21">
        <f t="shared" si="1760"/>
        <v>0</v>
      </c>
      <c r="Z6258" s="21">
        <f t="shared" si="1768"/>
        <v>0</v>
      </c>
      <c r="AA6258" s="21">
        <f t="shared" si="1761"/>
        <v>0</v>
      </c>
      <c r="AB6258" s="21">
        <f t="shared" si="1762"/>
        <v>0</v>
      </c>
      <c r="AC6258" s="21">
        <f t="shared" si="1763"/>
        <v>68</v>
      </c>
      <c r="AD6258" s="21">
        <f t="shared" si="1769"/>
        <v>0</v>
      </c>
      <c r="AE6258" s="21" t="str">
        <f t="shared" si="1764"/>
        <v>9/17/21:00</v>
      </c>
    </row>
    <row r="6259" spans="2:31">
      <c r="B6259" s="37">
        <v>9</v>
      </c>
      <c r="C6259" s="38">
        <v>17</v>
      </c>
      <c r="D6259" s="39">
        <v>22</v>
      </c>
      <c r="E6259" s="17">
        <v>19.399999999999999</v>
      </c>
      <c r="F6259" s="17">
        <v>0</v>
      </c>
      <c r="G6259" s="17">
        <v>0</v>
      </c>
      <c r="H6259" s="37">
        <f t="shared" si="1752"/>
        <v>66.92</v>
      </c>
      <c r="I6259" s="37">
        <f>IF(H6259&lt;'Roof Calculator'!$G$8, 1, 0)</f>
        <v>0</v>
      </c>
      <c r="J6259" s="37">
        <f>IF(H6259&gt;='Roof Calculator'!$G$8, 1, 0)</f>
        <v>1</v>
      </c>
      <c r="K6259" s="37">
        <f t="shared" si="1753"/>
        <v>0</v>
      </c>
      <c r="L6259" s="37">
        <f t="shared" si="1754"/>
        <v>66.92</v>
      </c>
      <c r="M6259" s="37">
        <v>0</v>
      </c>
      <c r="N6259" s="37">
        <f t="shared" si="1755"/>
        <v>0</v>
      </c>
      <c r="O6259" s="37">
        <v>0</v>
      </c>
      <c r="P6259" s="37">
        <v>0</v>
      </c>
      <c r="Q6259" s="21">
        <f t="shared" si="1756"/>
        <v>39.790999999999997</v>
      </c>
      <c r="R6259" s="21">
        <f t="shared" si="1765"/>
        <v>260.87499999997891</v>
      </c>
      <c r="S6259" s="21">
        <f t="shared" si="1766"/>
        <v>1.0300102457558653</v>
      </c>
      <c r="T6259" s="21">
        <f t="shared" si="1757"/>
        <v>86.147999999999996</v>
      </c>
      <c r="U6259" s="37">
        <f>VLOOKUP(Time_Zone, 'LSTM LookUp'!$B$5:$D$8, 3, FALSE)</f>
        <v>-75</v>
      </c>
      <c r="V6259" s="21">
        <f t="shared" si="1767"/>
        <v>6.5637723233362317</v>
      </c>
      <c r="W6259" s="21">
        <f t="shared" si="1758"/>
        <v>312.78894308083403</v>
      </c>
      <c r="X6259" s="21">
        <f t="shared" si="1759"/>
        <v>0</v>
      </c>
      <c r="Y6259" s="21">
        <f t="shared" si="1760"/>
        <v>0</v>
      </c>
      <c r="Z6259" s="21">
        <f t="shared" si="1768"/>
        <v>0</v>
      </c>
      <c r="AA6259" s="21">
        <f t="shared" si="1761"/>
        <v>0</v>
      </c>
      <c r="AB6259" s="21">
        <f t="shared" si="1762"/>
        <v>0</v>
      </c>
      <c r="AC6259" s="21">
        <f t="shared" si="1763"/>
        <v>66.92</v>
      </c>
      <c r="AD6259" s="21">
        <f t="shared" si="1769"/>
        <v>0</v>
      </c>
      <c r="AE6259" s="21" t="str">
        <f t="shared" si="1764"/>
        <v>9/17/22:00</v>
      </c>
    </row>
    <row r="6260" spans="2:31">
      <c r="B6260" s="37">
        <v>9</v>
      </c>
      <c r="C6260" s="38">
        <v>17</v>
      </c>
      <c r="D6260" s="39">
        <v>23</v>
      </c>
      <c r="E6260" s="17">
        <v>20</v>
      </c>
      <c r="F6260" s="17">
        <v>0</v>
      </c>
      <c r="G6260" s="17">
        <v>0</v>
      </c>
      <c r="H6260" s="37">
        <f t="shared" si="1752"/>
        <v>68</v>
      </c>
      <c r="I6260" s="37">
        <f>IF(H6260&lt;'Roof Calculator'!$G$8, 1, 0)</f>
        <v>0</v>
      </c>
      <c r="J6260" s="37">
        <f>IF(H6260&gt;='Roof Calculator'!$G$8, 1, 0)</f>
        <v>1</v>
      </c>
      <c r="K6260" s="37">
        <f t="shared" si="1753"/>
        <v>0</v>
      </c>
      <c r="L6260" s="37">
        <f t="shared" si="1754"/>
        <v>68</v>
      </c>
      <c r="M6260" s="37">
        <v>0</v>
      </c>
      <c r="N6260" s="37">
        <f t="shared" si="1755"/>
        <v>0</v>
      </c>
      <c r="O6260" s="37">
        <v>0</v>
      </c>
      <c r="P6260" s="37">
        <v>0</v>
      </c>
      <c r="Q6260" s="21">
        <f t="shared" si="1756"/>
        <v>39.790999999999997</v>
      </c>
      <c r="R6260" s="21">
        <f t="shared" si="1765"/>
        <v>260.9166666666456</v>
      </c>
      <c r="S6260" s="21">
        <f t="shared" si="1766"/>
        <v>1.0136700239976733</v>
      </c>
      <c r="T6260" s="21">
        <f t="shared" si="1757"/>
        <v>86.147999999999996</v>
      </c>
      <c r="U6260" s="37">
        <f>VLOOKUP(Time_Zone, 'LSTM LookUp'!$B$5:$D$8, 3, FALSE)</f>
        <v>-75</v>
      </c>
      <c r="V6260" s="21">
        <f t="shared" si="1767"/>
        <v>6.5791909816900276</v>
      </c>
      <c r="W6260" s="21">
        <f t="shared" si="1758"/>
        <v>327.79279774542249</v>
      </c>
      <c r="X6260" s="21">
        <f t="shared" si="1759"/>
        <v>0</v>
      </c>
      <c r="Y6260" s="21">
        <f t="shared" si="1760"/>
        <v>0</v>
      </c>
      <c r="Z6260" s="21">
        <f t="shared" si="1768"/>
        <v>0</v>
      </c>
      <c r="AA6260" s="21">
        <f t="shared" si="1761"/>
        <v>0</v>
      </c>
      <c r="AB6260" s="21">
        <f t="shared" si="1762"/>
        <v>0</v>
      </c>
      <c r="AC6260" s="21">
        <f t="shared" si="1763"/>
        <v>68</v>
      </c>
      <c r="AD6260" s="21">
        <f t="shared" si="1769"/>
        <v>0</v>
      </c>
      <c r="AE6260" s="21" t="str">
        <f t="shared" si="1764"/>
        <v>9/17/23:00</v>
      </c>
    </row>
    <row r="6261" spans="2:31">
      <c r="B6261" s="37">
        <v>9</v>
      </c>
      <c r="C6261" s="38">
        <v>17</v>
      </c>
      <c r="D6261" s="39">
        <v>24</v>
      </c>
      <c r="E6261" s="17">
        <v>18.899999999999999</v>
      </c>
      <c r="F6261" s="17">
        <v>0</v>
      </c>
      <c r="G6261" s="17">
        <v>0</v>
      </c>
      <c r="H6261" s="37">
        <f t="shared" si="1752"/>
        <v>66.02</v>
      </c>
      <c r="I6261" s="37">
        <f>IF(H6261&lt;'Roof Calculator'!$G$8, 1, 0)</f>
        <v>0</v>
      </c>
      <c r="J6261" s="37">
        <f>IF(H6261&gt;='Roof Calculator'!$G$8, 1, 0)</f>
        <v>1</v>
      </c>
      <c r="K6261" s="37">
        <f t="shared" si="1753"/>
        <v>0</v>
      </c>
      <c r="L6261" s="37">
        <f t="shared" si="1754"/>
        <v>66.02</v>
      </c>
      <c r="M6261" s="37">
        <v>0</v>
      </c>
      <c r="N6261" s="37">
        <f t="shared" si="1755"/>
        <v>0</v>
      </c>
      <c r="O6261" s="37">
        <v>0</v>
      </c>
      <c r="P6261" s="37">
        <v>0</v>
      </c>
      <c r="Q6261" s="21">
        <f t="shared" si="1756"/>
        <v>39.790999999999997</v>
      </c>
      <c r="R6261" s="21">
        <f t="shared" si="1765"/>
        <v>260.95833333331228</v>
      </c>
      <c r="S6261" s="21">
        <f t="shared" si="1766"/>
        <v>0.99732936314886633</v>
      </c>
      <c r="T6261" s="21">
        <f t="shared" si="1757"/>
        <v>86.147999999999996</v>
      </c>
      <c r="U6261" s="37">
        <f>VLOOKUP(Time_Zone, 'LSTM LookUp'!$B$5:$D$8, 3, FALSE)</f>
        <v>-75</v>
      </c>
      <c r="V6261" s="21">
        <f t="shared" si="1767"/>
        <v>6.5946076083663137</v>
      </c>
      <c r="W6261" s="21">
        <f t="shared" si="1758"/>
        <v>342.79665190209164</v>
      </c>
      <c r="X6261" s="21">
        <f t="shared" si="1759"/>
        <v>0</v>
      </c>
      <c r="Y6261" s="21">
        <f t="shared" si="1760"/>
        <v>0</v>
      </c>
      <c r="Z6261" s="21">
        <f t="shared" si="1768"/>
        <v>0</v>
      </c>
      <c r="AA6261" s="21">
        <f t="shared" si="1761"/>
        <v>0</v>
      </c>
      <c r="AB6261" s="21">
        <f t="shared" si="1762"/>
        <v>0</v>
      </c>
      <c r="AC6261" s="21">
        <f t="shared" si="1763"/>
        <v>66.02</v>
      </c>
      <c r="AD6261" s="21">
        <f t="shared" si="1769"/>
        <v>0</v>
      </c>
      <c r="AE6261" s="21" t="str">
        <f t="shared" si="1764"/>
        <v>9/17/24:00</v>
      </c>
    </row>
    <row r="6262" spans="2:31">
      <c r="B6262" s="37">
        <v>9</v>
      </c>
      <c r="C6262" s="38">
        <v>18</v>
      </c>
      <c r="D6262" s="39">
        <v>1</v>
      </c>
      <c r="E6262" s="17">
        <v>18.3</v>
      </c>
      <c r="F6262" s="17">
        <v>0</v>
      </c>
      <c r="G6262" s="17">
        <v>0</v>
      </c>
      <c r="H6262" s="37">
        <f t="shared" si="1752"/>
        <v>64.94</v>
      </c>
      <c r="I6262" s="37">
        <f>IF(H6262&lt;'Roof Calculator'!$G$8, 1, 0)</f>
        <v>0</v>
      </c>
      <c r="J6262" s="37">
        <f>IF(H6262&gt;='Roof Calculator'!$G$8, 1, 0)</f>
        <v>1</v>
      </c>
      <c r="K6262" s="37">
        <f t="shared" si="1753"/>
        <v>0</v>
      </c>
      <c r="L6262" s="37">
        <f t="shared" si="1754"/>
        <v>64.94</v>
      </c>
      <c r="M6262" s="37">
        <v>0</v>
      </c>
      <c r="N6262" s="37">
        <f t="shared" si="1755"/>
        <v>0</v>
      </c>
      <c r="O6262" s="37">
        <v>0</v>
      </c>
      <c r="P6262" s="37">
        <v>0</v>
      </c>
      <c r="Q6262" s="21">
        <f t="shared" si="1756"/>
        <v>39.790999999999997</v>
      </c>
      <c r="R6262" s="21">
        <f t="shared" si="1765"/>
        <v>260.99999999997897</v>
      </c>
      <c r="S6262" s="21">
        <f t="shared" si="1766"/>
        <v>0.98098827029349145</v>
      </c>
      <c r="T6262" s="21">
        <f t="shared" si="1757"/>
        <v>86.147999999999996</v>
      </c>
      <c r="U6262" s="37">
        <f>VLOOKUP(Time_Zone, 'LSTM LookUp'!$B$5:$D$8, 3, FALSE)</f>
        <v>-75</v>
      </c>
      <c r="V6262" s="21">
        <f t="shared" si="1767"/>
        <v>6.6100221736666107</v>
      </c>
      <c r="W6262" s="21">
        <f t="shared" si="1758"/>
        <v>-2.1994944565833485</v>
      </c>
      <c r="X6262" s="21">
        <f t="shared" si="1759"/>
        <v>0</v>
      </c>
      <c r="Y6262" s="21">
        <f t="shared" si="1760"/>
        <v>0</v>
      </c>
      <c r="Z6262" s="21">
        <f t="shared" si="1768"/>
        <v>0</v>
      </c>
      <c r="AA6262" s="21">
        <f t="shared" si="1761"/>
        <v>0</v>
      </c>
      <c r="AB6262" s="21">
        <f t="shared" si="1762"/>
        <v>0</v>
      </c>
      <c r="AC6262" s="21">
        <f t="shared" si="1763"/>
        <v>64.94</v>
      </c>
      <c r="AD6262" s="21">
        <f t="shared" si="1769"/>
        <v>0</v>
      </c>
      <c r="AE6262" s="21" t="str">
        <f t="shared" si="1764"/>
        <v>9/18/1:00</v>
      </c>
    </row>
    <row r="6263" spans="2:31">
      <c r="B6263" s="37">
        <v>9</v>
      </c>
      <c r="C6263" s="38">
        <v>18</v>
      </c>
      <c r="D6263" s="39">
        <v>2</v>
      </c>
      <c r="E6263" s="17">
        <v>18.3</v>
      </c>
      <c r="F6263" s="17">
        <v>0</v>
      </c>
      <c r="G6263" s="17">
        <v>0</v>
      </c>
      <c r="H6263" s="37">
        <f t="shared" si="1752"/>
        <v>64.94</v>
      </c>
      <c r="I6263" s="37">
        <f>IF(H6263&lt;'Roof Calculator'!$G$8, 1, 0)</f>
        <v>0</v>
      </c>
      <c r="J6263" s="37">
        <f>IF(H6263&gt;='Roof Calculator'!$G$8, 1, 0)</f>
        <v>1</v>
      </c>
      <c r="K6263" s="37">
        <f t="shared" si="1753"/>
        <v>0</v>
      </c>
      <c r="L6263" s="37">
        <f t="shared" si="1754"/>
        <v>64.94</v>
      </c>
      <c r="M6263" s="37">
        <v>0</v>
      </c>
      <c r="N6263" s="37">
        <f t="shared" si="1755"/>
        <v>0</v>
      </c>
      <c r="O6263" s="37">
        <v>0</v>
      </c>
      <c r="P6263" s="37">
        <v>0</v>
      </c>
      <c r="Q6263" s="21">
        <f t="shared" si="1756"/>
        <v>39.790999999999997</v>
      </c>
      <c r="R6263" s="21">
        <f t="shared" si="1765"/>
        <v>261.04166666664565</v>
      </c>
      <c r="S6263" s="21">
        <f t="shared" si="1766"/>
        <v>0.96464675251547216</v>
      </c>
      <c r="T6263" s="21">
        <f t="shared" si="1757"/>
        <v>86.147999999999996</v>
      </c>
      <c r="U6263" s="37">
        <f>VLOOKUP(Time_Zone, 'LSTM LookUp'!$B$5:$D$8, 3, FALSE)</f>
        <v>-75</v>
      </c>
      <c r="V6263" s="21">
        <f t="shared" si="1767"/>
        <v>6.6254346478907875</v>
      </c>
      <c r="W6263" s="21">
        <f t="shared" si="1758"/>
        <v>12.804358661972683</v>
      </c>
      <c r="X6263" s="21">
        <f t="shared" si="1759"/>
        <v>0</v>
      </c>
      <c r="Y6263" s="21">
        <f t="shared" si="1760"/>
        <v>0</v>
      </c>
      <c r="Z6263" s="21">
        <f t="shared" si="1768"/>
        <v>0</v>
      </c>
      <c r="AA6263" s="21">
        <f t="shared" si="1761"/>
        <v>0</v>
      </c>
      <c r="AB6263" s="21">
        <f t="shared" si="1762"/>
        <v>0</v>
      </c>
      <c r="AC6263" s="21">
        <f t="shared" si="1763"/>
        <v>64.94</v>
      </c>
      <c r="AD6263" s="21">
        <f t="shared" si="1769"/>
        <v>0</v>
      </c>
      <c r="AE6263" s="21" t="str">
        <f t="shared" si="1764"/>
        <v>9/18/2:00</v>
      </c>
    </row>
    <row r="6264" spans="2:31">
      <c r="B6264" s="37">
        <v>9</v>
      </c>
      <c r="C6264" s="38">
        <v>18</v>
      </c>
      <c r="D6264" s="39">
        <v>3</v>
      </c>
      <c r="E6264" s="17">
        <v>18.3</v>
      </c>
      <c r="F6264" s="17">
        <v>0</v>
      </c>
      <c r="G6264" s="17">
        <v>0</v>
      </c>
      <c r="H6264" s="37">
        <f t="shared" si="1752"/>
        <v>64.94</v>
      </c>
      <c r="I6264" s="37">
        <f>IF(H6264&lt;'Roof Calculator'!$G$8, 1, 0)</f>
        <v>0</v>
      </c>
      <c r="J6264" s="37">
        <f>IF(H6264&gt;='Roof Calculator'!$G$8, 1, 0)</f>
        <v>1</v>
      </c>
      <c r="K6264" s="37">
        <f t="shared" si="1753"/>
        <v>0</v>
      </c>
      <c r="L6264" s="37">
        <f t="shared" si="1754"/>
        <v>64.94</v>
      </c>
      <c r="M6264" s="37">
        <v>0</v>
      </c>
      <c r="N6264" s="37">
        <f t="shared" si="1755"/>
        <v>0</v>
      </c>
      <c r="O6264" s="37">
        <v>0</v>
      </c>
      <c r="P6264" s="37">
        <v>0</v>
      </c>
      <c r="Q6264" s="21">
        <f t="shared" si="1756"/>
        <v>39.790999999999997</v>
      </c>
      <c r="R6264" s="21">
        <f t="shared" si="1765"/>
        <v>261.08333333331234</v>
      </c>
      <c r="S6264" s="21">
        <f t="shared" si="1766"/>
        <v>0.94830481689867907</v>
      </c>
      <c r="T6264" s="21">
        <f t="shared" si="1757"/>
        <v>86.147999999999996</v>
      </c>
      <c r="U6264" s="37">
        <f>VLOOKUP(Time_Zone, 'LSTM LookUp'!$B$5:$D$8, 3, FALSE)</f>
        <v>-75</v>
      </c>
      <c r="V6264" s="21">
        <f t="shared" si="1767"/>
        <v>6.640845001337059</v>
      </c>
      <c r="W6264" s="21">
        <f t="shared" si="1758"/>
        <v>27.808211250334267</v>
      </c>
      <c r="X6264" s="21">
        <f t="shared" si="1759"/>
        <v>0</v>
      </c>
      <c r="Y6264" s="21">
        <f t="shared" si="1760"/>
        <v>0</v>
      </c>
      <c r="Z6264" s="21">
        <f t="shared" si="1768"/>
        <v>0</v>
      </c>
      <c r="AA6264" s="21">
        <f t="shared" si="1761"/>
        <v>0</v>
      </c>
      <c r="AB6264" s="21">
        <f t="shared" si="1762"/>
        <v>0</v>
      </c>
      <c r="AC6264" s="21">
        <f t="shared" si="1763"/>
        <v>64.94</v>
      </c>
      <c r="AD6264" s="21">
        <f t="shared" si="1769"/>
        <v>0</v>
      </c>
      <c r="AE6264" s="21" t="str">
        <f t="shared" si="1764"/>
        <v>9/18/3:00</v>
      </c>
    </row>
    <row r="6265" spans="2:31">
      <c r="B6265" s="37">
        <v>9</v>
      </c>
      <c r="C6265" s="38">
        <v>18</v>
      </c>
      <c r="D6265" s="39">
        <v>4</v>
      </c>
      <c r="E6265" s="17">
        <v>18.3</v>
      </c>
      <c r="F6265" s="17">
        <v>0</v>
      </c>
      <c r="G6265" s="17">
        <v>0</v>
      </c>
      <c r="H6265" s="37">
        <f t="shared" si="1752"/>
        <v>64.94</v>
      </c>
      <c r="I6265" s="37">
        <f>IF(H6265&lt;'Roof Calculator'!$G$8, 1, 0)</f>
        <v>0</v>
      </c>
      <c r="J6265" s="37">
        <f>IF(H6265&gt;='Roof Calculator'!$G$8, 1, 0)</f>
        <v>1</v>
      </c>
      <c r="K6265" s="37">
        <f t="shared" si="1753"/>
        <v>0</v>
      </c>
      <c r="L6265" s="37">
        <f t="shared" si="1754"/>
        <v>64.94</v>
      </c>
      <c r="M6265" s="37">
        <v>0</v>
      </c>
      <c r="N6265" s="37">
        <f t="shared" si="1755"/>
        <v>0</v>
      </c>
      <c r="O6265" s="37">
        <v>0</v>
      </c>
      <c r="P6265" s="37">
        <v>0</v>
      </c>
      <c r="Q6265" s="21">
        <f t="shared" si="1756"/>
        <v>39.790999999999997</v>
      </c>
      <c r="R6265" s="21">
        <f t="shared" si="1765"/>
        <v>261.12499999997902</v>
      </c>
      <c r="S6265" s="21">
        <f t="shared" si="1766"/>
        <v>0.93196247052686221</v>
      </c>
      <c r="T6265" s="21">
        <f t="shared" si="1757"/>
        <v>86.147999999999996</v>
      </c>
      <c r="U6265" s="37">
        <f>VLOOKUP(Time_Zone, 'LSTM LookUp'!$B$5:$D$8, 3, FALSE)</f>
        <v>-75</v>
      </c>
      <c r="V6265" s="21">
        <f t="shared" si="1767"/>
        <v>6.6562532043021054</v>
      </c>
      <c r="W6265" s="21">
        <f t="shared" si="1758"/>
        <v>42.812063301075504</v>
      </c>
      <c r="X6265" s="21">
        <f t="shared" si="1759"/>
        <v>0</v>
      </c>
      <c r="Y6265" s="21">
        <f t="shared" si="1760"/>
        <v>0</v>
      </c>
      <c r="Z6265" s="21">
        <f t="shared" si="1768"/>
        <v>0</v>
      </c>
      <c r="AA6265" s="21">
        <f t="shared" si="1761"/>
        <v>0</v>
      </c>
      <c r="AB6265" s="21">
        <f t="shared" si="1762"/>
        <v>0</v>
      </c>
      <c r="AC6265" s="21">
        <f t="shared" si="1763"/>
        <v>64.94</v>
      </c>
      <c r="AD6265" s="21">
        <f t="shared" si="1769"/>
        <v>0</v>
      </c>
      <c r="AE6265" s="21" t="str">
        <f t="shared" si="1764"/>
        <v>9/18/4:00</v>
      </c>
    </row>
    <row r="6266" spans="2:31">
      <c r="B6266" s="37">
        <v>9</v>
      </c>
      <c r="C6266" s="38">
        <v>18</v>
      </c>
      <c r="D6266" s="39">
        <v>5</v>
      </c>
      <c r="E6266" s="17">
        <v>17.8</v>
      </c>
      <c r="F6266" s="17">
        <v>0</v>
      </c>
      <c r="G6266" s="17">
        <v>0</v>
      </c>
      <c r="H6266" s="37">
        <f t="shared" si="1752"/>
        <v>64.040000000000006</v>
      </c>
      <c r="I6266" s="37">
        <f>IF(H6266&lt;'Roof Calculator'!$G$8, 1, 0)</f>
        <v>0</v>
      </c>
      <c r="J6266" s="37">
        <f>IF(H6266&gt;='Roof Calculator'!$G$8, 1, 0)</f>
        <v>1</v>
      </c>
      <c r="K6266" s="37">
        <f t="shared" si="1753"/>
        <v>0</v>
      </c>
      <c r="L6266" s="37">
        <f t="shared" si="1754"/>
        <v>64.040000000000006</v>
      </c>
      <c r="M6266" s="37">
        <v>0</v>
      </c>
      <c r="N6266" s="37">
        <f t="shared" si="1755"/>
        <v>0</v>
      </c>
      <c r="O6266" s="37">
        <v>0</v>
      </c>
      <c r="P6266" s="37">
        <v>0</v>
      </c>
      <c r="Q6266" s="21">
        <f t="shared" si="1756"/>
        <v>39.790999999999997</v>
      </c>
      <c r="R6266" s="21">
        <f t="shared" si="1765"/>
        <v>261.16666666664571</v>
      </c>
      <c r="S6266" s="21">
        <f t="shared" si="1766"/>
        <v>0.91561972048368223</v>
      </c>
      <c r="T6266" s="21">
        <f t="shared" si="1757"/>
        <v>86.147999999999996</v>
      </c>
      <c r="U6266" s="37">
        <f>VLOOKUP(Time_Zone, 'LSTM LookUp'!$B$5:$D$8, 3, FALSE)</f>
        <v>-75</v>
      </c>
      <c r="V6266" s="21">
        <f t="shared" si="1767"/>
        <v>6.6716592270811139</v>
      </c>
      <c r="W6266" s="21">
        <f t="shared" si="1758"/>
        <v>57.81591480677028</v>
      </c>
      <c r="X6266" s="21">
        <f t="shared" si="1759"/>
        <v>0</v>
      </c>
      <c r="Y6266" s="21">
        <f t="shared" si="1760"/>
        <v>0</v>
      </c>
      <c r="Z6266" s="21">
        <f t="shared" si="1768"/>
        <v>0</v>
      </c>
      <c r="AA6266" s="21">
        <f t="shared" si="1761"/>
        <v>0</v>
      </c>
      <c r="AB6266" s="21">
        <f t="shared" si="1762"/>
        <v>0</v>
      </c>
      <c r="AC6266" s="21">
        <f t="shared" si="1763"/>
        <v>64.040000000000006</v>
      </c>
      <c r="AD6266" s="21">
        <f t="shared" si="1769"/>
        <v>0</v>
      </c>
      <c r="AE6266" s="21" t="str">
        <f t="shared" si="1764"/>
        <v>9/18/5:00</v>
      </c>
    </row>
    <row r="6267" spans="2:31">
      <c r="B6267" s="37">
        <v>9</v>
      </c>
      <c r="C6267" s="38">
        <v>18</v>
      </c>
      <c r="D6267" s="39">
        <v>6</v>
      </c>
      <c r="E6267" s="17">
        <v>18.3</v>
      </c>
      <c r="F6267" s="17">
        <v>0</v>
      </c>
      <c r="G6267" s="17">
        <v>0</v>
      </c>
      <c r="H6267" s="37">
        <f t="shared" si="1752"/>
        <v>64.94</v>
      </c>
      <c r="I6267" s="37">
        <f>IF(H6267&lt;'Roof Calculator'!$G$8, 1, 0)</f>
        <v>0</v>
      </c>
      <c r="J6267" s="37">
        <f>IF(H6267&gt;='Roof Calculator'!$G$8, 1, 0)</f>
        <v>1</v>
      </c>
      <c r="K6267" s="37">
        <f t="shared" si="1753"/>
        <v>0</v>
      </c>
      <c r="L6267" s="37">
        <f t="shared" si="1754"/>
        <v>64.94</v>
      </c>
      <c r="M6267" s="37">
        <v>0</v>
      </c>
      <c r="N6267" s="37">
        <f t="shared" si="1755"/>
        <v>0</v>
      </c>
      <c r="O6267" s="37">
        <v>0</v>
      </c>
      <c r="P6267" s="37">
        <v>0</v>
      </c>
      <c r="Q6267" s="21">
        <f t="shared" si="1756"/>
        <v>39.790999999999997</v>
      </c>
      <c r="R6267" s="21">
        <f t="shared" si="1765"/>
        <v>261.2083333333124</v>
      </c>
      <c r="S6267" s="21">
        <f t="shared" si="1766"/>
        <v>0.89927657385273163</v>
      </c>
      <c r="T6267" s="21">
        <f t="shared" si="1757"/>
        <v>86.147999999999996</v>
      </c>
      <c r="U6267" s="37">
        <f>VLOOKUP(Time_Zone, 'LSTM LookUp'!$B$5:$D$8, 3, FALSE)</f>
        <v>-75</v>
      </c>
      <c r="V6267" s="21">
        <f t="shared" si="1767"/>
        <v>6.6870630399678079</v>
      </c>
      <c r="W6267" s="21">
        <f t="shared" si="1758"/>
        <v>72.819765759991924</v>
      </c>
      <c r="X6267" s="21">
        <f t="shared" si="1759"/>
        <v>0</v>
      </c>
      <c r="Y6267" s="21">
        <f t="shared" si="1760"/>
        <v>0</v>
      </c>
      <c r="Z6267" s="21">
        <f t="shared" si="1768"/>
        <v>0</v>
      </c>
      <c r="AA6267" s="21">
        <f t="shared" si="1761"/>
        <v>0</v>
      </c>
      <c r="AB6267" s="21">
        <f t="shared" si="1762"/>
        <v>0</v>
      </c>
      <c r="AC6267" s="21">
        <f t="shared" si="1763"/>
        <v>64.94</v>
      </c>
      <c r="AD6267" s="21">
        <f t="shared" si="1769"/>
        <v>0</v>
      </c>
      <c r="AE6267" s="21" t="str">
        <f t="shared" si="1764"/>
        <v>9/18/6:00</v>
      </c>
    </row>
    <row r="6268" spans="2:31">
      <c r="B6268" s="37">
        <v>9</v>
      </c>
      <c r="C6268" s="38">
        <v>18</v>
      </c>
      <c r="D6268" s="39">
        <v>7</v>
      </c>
      <c r="E6268" s="17">
        <v>18.3</v>
      </c>
      <c r="F6268" s="17">
        <v>0</v>
      </c>
      <c r="G6268" s="17">
        <v>0</v>
      </c>
      <c r="H6268" s="37">
        <f t="shared" si="1752"/>
        <v>64.94</v>
      </c>
      <c r="I6268" s="37">
        <f>IF(H6268&lt;'Roof Calculator'!$G$8, 1, 0)</f>
        <v>0</v>
      </c>
      <c r="J6268" s="37">
        <f>IF(H6268&gt;='Roof Calculator'!$G$8, 1, 0)</f>
        <v>1</v>
      </c>
      <c r="K6268" s="37">
        <f t="shared" si="1753"/>
        <v>0</v>
      </c>
      <c r="L6268" s="37">
        <f t="shared" si="1754"/>
        <v>64.94</v>
      </c>
      <c r="M6268" s="37">
        <v>0</v>
      </c>
      <c r="N6268" s="37">
        <f t="shared" si="1755"/>
        <v>0</v>
      </c>
      <c r="O6268" s="37">
        <v>0</v>
      </c>
      <c r="P6268" s="37">
        <v>0</v>
      </c>
      <c r="Q6268" s="21">
        <f t="shared" si="1756"/>
        <v>39.790999999999997</v>
      </c>
      <c r="R6268" s="21">
        <f t="shared" si="1765"/>
        <v>261.24999999997908</v>
      </c>
      <c r="S6268" s="21">
        <f t="shared" si="1766"/>
        <v>0.88293303771750709</v>
      </c>
      <c r="T6268" s="21">
        <f t="shared" si="1757"/>
        <v>86.147999999999996</v>
      </c>
      <c r="U6268" s="37">
        <f>VLOOKUP(Time_Zone, 'LSTM LookUp'!$B$5:$D$8, 3, FALSE)</f>
        <v>-75</v>
      </c>
      <c r="V6268" s="21">
        <f t="shared" si="1767"/>
        <v>6.7024646132545458</v>
      </c>
      <c r="W6268" s="21">
        <f t="shared" si="1758"/>
        <v>87.823616153313651</v>
      </c>
      <c r="X6268" s="21">
        <f t="shared" si="1759"/>
        <v>0</v>
      </c>
      <c r="Y6268" s="21">
        <f t="shared" si="1760"/>
        <v>0</v>
      </c>
      <c r="Z6268" s="21">
        <f t="shared" si="1768"/>
        <v>0</v>
      </c>
      <c r="AA6268" s="21">
        <f t="shared" si="1761"/>
        <v>0</v>
      </c>
      <c r="AB6268" s="21">
        <f t="shared" si="1762"/>
        <v>0</v>
      </c>
      <c r="AC6268" s="21">
        <f t="shared" si="1763"/>
        <v>64.94</v>
      </c>
      <c r="AD6268" s="21">
        <f t="shared" si="1769"/>
        <v>0</v>
      </c>
      <c r="AE6268" s="21" t="str">
        <f t="shared" si="1764"/>
        <v>9/18/7:00</v>
      </c>
    </row>
    <row r="6269" spans="2:31">
      <c r="B6269" s="37">
        <v>9</v>
      </c>
      <c r="C6269" s="38">
        <v>18</v>
      </c>
      <c r="D6269" s="39">
        <v>8</v>
      </c>
      <c r="E6269" s="17">
        <v>18.3</v>
      </c>
      <c r="F6269" s="17">
        <v>58</v>
      </c>
      <c r="G6269" s="17">
        <v>0</v>
      </c>
      <c r="H6269" s="37">
        <f t="shared" si="1752"/>
        <v>64.94</v>
      </c>
      <c r="I6269" s="37">
        <f>IF(H6269&lt;'Roof Calculator'!$G$8, 1, 0)</f>
        <v>0</v>
      </c>
      <c r="J6269" s="37">
        <f>IF(H6269&gt;='Roof Calculator'!$G$8, 1, 0)</f>
        <v>1</v>
      </c>
      <c r="K6269" s="37">
        <f t="shared" si="1753"/>
        <v>0</v>
      </c>
      <c r="L6269" s="37">
        <f t="shared" si="1754"/>
        <v>64.94</v>
      </c>
      <c r="M6269" s="37">
        <v>0</v>
      </c>
      <c r="N6269" s="37">
        <f t="shared" si="1755"/>
        <v>58</v>
      </c>
      <c r="O6269" s="37">
        <v>0</v>
      </c>
      <c r="P6269" s="37">
        <v>0</v>
      </c>
      <c r="Q6269" s="21">
        <f t="shared" si="1756"/>
        <v>39.790999999999997</v>
      </c>
      <c r="R6269" s="21">
        <f t="shared" si="1765"/>
        <v>261.29166666664577</v>
      </c>
      <c r="S6269" s="21">
        <f t="shared" si="1766"/>
        <v>0.86658911916142967</v>
      </c>
      <c r="T6269" s="21">
        <f t="shared" si="1757"/>
        <v>86.147999999999996</v>
      </c>
      <c r="U6269" s="37">
        <f>VLOOKUP(Time_Zone, 'LSTM LookUp'!$B$5:$D$8, 3, FALSE)</f>
        <v>-75</v>
      </c>
      <c r="V6269" s="21">
        <f t="shared" si="1767"/>
        <v>6.7178639172323553</v>
      </c>
      <c r="W6269" s="21">
        <f t="shared" si="1758"/>
        <v>102.82746597930807</v>
      </c>
      <c r="X6269" s="21">
        <f t="shared" si="1759"/>
        <v>0</v>
      </c>
      <c r="Y6269" s="21">
        <f t="shared" si="1760"/>
        <v>58</v>
      </c>
      <c r="Z6269" s="21">
        <f t="shared" si="1768"/>
        <v>18.384986993682645</v>
      </c>
      <c r="AA6269" s="21">
        <f t="shared" si="1761"/>
        <v>0</v>
      </c>
      <c r="AB6269" s="21">
        <f t="shared" si="1762"/>
        <v>18.384986993682645</v>
      </c>
      <c r="AC6269" s="21">
        <f t="shared" si="1763"/>
        <v>64.94</v>
      </c>
      <c r="AD6269" s="21">
        <f t="shared" si="1769"/>
        <v>18.384986993682645</v>
      </c>
      <c r="AE6269" s="21" t="str">
        <f t="shared" si="1764"/>
        <v>9/18/8:00</v>
      </c>
    </row>
    <row r="6270" spans="2:31">
      <c r="B6270" s="37">
        <v>9</v>
      </c>
      <c r="C6270" s="38">
        <v>18</v>
      </c>
      <c r="D6270" s="39">
        <v>9</v>
      </c>
      <c r="E6270" s="17">
        <v>18.899999999999999</v>
      </c>
      <c r="F6270" s="17">
        <v>143</v>
      </c>
      <c r="G6270" s="17">
        <v>0</v>
      </c>
      <c r="H6270" s="37">
        <f t="shared" si="1752"/>
        <v>66.02</v>
      </c>
      <c r="I6270" s="37">
        <f>IF(H6270&lt;'Roof Calculator'!$G$8, 1, 0)</f>
        <v>0</v>
      </c>
      <c r="J6270" s="37">
        <f>IF(H6270&gt;='Roof Calculator'!$G$8, 1, 0)</f>
        <v>1</v>
      </c>
      <c r="K6270" s="37">
        <f t="shared" si="1753"/>
        <v>0</v>
      </c>
      <c r="L6270" s="37">
        <f t="shared" si="1754"/>
        <v>66.02</v>
      </c>
      <c r="M6270" s="37">
        <v>0</v>
      </c>
      <c r="N6270" s="37">
        <f t="shared" si="1755"/>
        <v>143</v>
      </c>
      <c r="O6270" s="37">
        <v>0</v>
      </c>
      <c r="P6270" s="37">
        <v>0</v>
      </c>
      <c r="Q6270" s="21">
        <f t="shared" si="1756"/>
        <v>39.790999999999997</v>
      </c>
      <c r="R6270" s="21">
        <f t="shared" si="1765"/>
        <v>261.33333333331245</v>
      </c>
      <c r="S6270" s="21">
        <f t="shared" si="1766"/>
        <v>0.85024482526780787</v>
      </c>
      <c r="T6270" s="21">
        <f t="shared" si="1757"/>
        <v>86.147999999999996</v>
      </c>
      <c r="U6270" s="37">
        <f>VLOOKUP(Time_Zone, 'LSTM LookUp'!$B$5:$D$8, 3, FALSE)</f>
        <v>-75</v>
      </c>
      <c r="V6270" s="21">
        <f t="shared" si="1767"/>
        <v>6.7332609221910369</v>
      </c>
      <c r="W6270" s="21">
        <f t="shared" si="1758"/>
        <v>117.83131523054774</v>
      </c>
      <c r="X6270" s="21">
        <f t="shared" si="1759"/>
        <v>0</v>
      </c>
      <c r="Y6270" s="21">
        <f t="shared" si="1760"/>
        <v>143</v>
      </c>
      <c r="Z6270" s="21">
        <f t="shared" si="1768"/>
        <v>45.328502415458935</v>
      </c>
      <c r="AA6270" s="21">
        <f t="shared" si="1761"/>
        <v>0</v>
      </c>
      <c r="AB6270" s="21">
        <f t="shared" si="1762"/>
        <v>45.328502415458935</v>
      </c>
      <c r="AC6270" s="21">
        <f t="shared" si="1763"/>
        <v>66.02</v>
      </c>
      <c r="AD6270" s="21">
        <f t="shared" si="1769"/>
        <v>45.328502415458935</v>
      </c>
      <c r="AE6270" s="21" t="str">
        <f t="shared" si="1764"/>
        <v>9/18/9:00</v>
      </c>
    </row>
    <row r="6271" spans="2:31">
      <c r="B6271" s="37">
        <v>9</v>
      </c>
      <c r="C6271" s="38">
        <v>18</v>
      </c>
      <c r="D6271" s="39">
        <v>10</v>
      </c>
      <c r="E6271" s="17">
        <v>19.399999999999999</v>
      </c>
      <c r="F6271" s="17">
        <v>132</v>
      </c>
      <c r="G6271" s="17">
        <v>0</v>
      </c>
      <c r="H6271" s="37">
        <f t="shared" si="1752"/>
        <v>66.92</v>
      </c>
      <c r="I6271" s="37">
        <f>IF(H6271&lt;'Roof Calculator'!$G$8, 1, 0)</f>
        <v>0</v>
      </c>
      <c r="J6271" s="37">
        <f>IF(H6271&gt;='Roof Calculator'!$G$8, 1, 0)</f>
        <v>1</v>
      </c>
      <c r="K6271" s="37">
        <f t="shared" si="1753"/>
        <v>0</v>
      </c>
      <c r="L6271" s="37">
        <f t="shared" si="1754"/>
        <v>66.92</v>
      </c>
      <c r="M6271" s="37">
        <v>0</v>
      </c>
      <c r="N6271" s="37">
        <f t="shared" si="1755"/>
        <v>132</v>
      </c>
      <c r="O6271" s="37">
        <v>0</v>
      </c>
      <c r="P6271" s="37">
        <v>0</v>
      </c>
      <c r="Q6271" s="21">
        <f t="shared" si="1756"/>
        <v>39.790999999999997</v>
      </c>
      <c r="R6271" s="21">
        <f t="shared" si="1765"/>
        <v>261.37499999997914</v>
      </c>
      <c r="S6271" s="21">
        <f t="shared" si="1766"/>
        <v>0.83390016311990811</v>
      </c>
      <c r="T6271" s="21">
        <f t="shared" si="1757"/>
        <v>86.147999999999996</v>
      </c>
      <c r="U6271" s="37">
        <f>VLOOKUP(Time_Zone, 'LSTM LookUp'!$B$5:$D$8, 3, FALSE)</f>
        <v>-75</v>
      </c>
      <c r="V6271" s="21">
        <f t="shared" si="1767"/>
        <v>6.7486555984191527</v>
      </c>
      <c r="W6271" s="21">
        <f t="shared" si="1758"/>
        <v>132.83516389960479</v>
      </c>
      <c r="X6271" s="21">
        <f t="shared" si="1759"/>
        <v>0</v>
      </c>
      <c r="Y6271" s="21">
        <f t="shared" si="1760"/>
        <v>132</v>
      </c>
      <c r="Z6271" s="21">
        <f t="shared" si="1768"/>
        <v>41.841694537346712</v>
      </c>
      <c r="AA6271" s="21">
        <f t="shared" si="1761"/>
        <v>0</v>
      </c>
      <c r="AB6271" s="21">
        <f t="shared" si="1762"/>
        <v>41.841694537346712</v>
      </c>
      <c r="AC6271" s="21">
        <f t="shared" si="1763"/>
        <v>66.92</v>
      </c>
      <c r="AD6271" s="21">
        <f t="shared" si="1769"/>
        <v>41.841694537346712</v>
      </c>
      <c r="AE6271" s="21" t="str">
        <f t="shared" si="1764"/>
        <v>9/18/10:00</v>
      </c>
    </row>
    <row r="6272" spans="2:31">
      <c r="B6272" s="37">
        <v>9</v>
      </c>
      <c r="C6272" s="38">
        <v>18</v>
      </c>
      <c r="D6272" s="39">
        <v>11</v>
      </c>
      <c r="E6272" s="17">
        <v>20.6</v>
      </c>
      <c r="F6272" s="17">
        <v>120</v>
      </c>
      <c r="G6272" s="17">
        <v>0</v>
      </c>
      <c r="H6272" s="37">
        <f t="shared" si="1752"/>
        <v>69.08</v>
      </c>
      <c r="I6272" s="37">
        <f>IF(H6272&lt;'Roof Calculator'!$G$8, 1, 0)</f>
        <v>0</v>
      </c>
      <c r="J6272" s="37">
        <f>IF(H6272&gt;='Roof Calculator'!$G$8, 1, 0)</f>
        <v>1</v>
      </c>
      <c r="K6272" s="37">
        <f t="shared" si="1753"/>
        <v>0</v>
      </c>
      <c r="L6272" s="37">
        <f t="shared" si="1754"/>
        <v>69.08</v>
      </c>
      <c r="M6272" s="37">
        <v>0</v>
      </c>
      <c r="N6272" s="37">
        <f t="shared" si="1755"/>
        <v>120</v>
      </c>
      <c r="O6272" s="37">
        <v>0</v>
      </c>
      <c r="P6272" s="37">
        <v>0</v>
      </c>
      <c r="Q6272" s="21">
        <f t="shared" si="1756"/>
        <v>39.790999999999997</v>
      </c>
      <c r="R6272" s="21">
        <f t="shared" si="1765"/>
        <v>261.41666666664582</v>
      </c>
      <c r="S6272" s="21">
        <f t="shared" si="1766"/>
        <v>0.8175551398008869</v>
      </c>
      <c r="T6272" s="21">
        <f t="shared" si="1757"/>
        <v>86.147999999999996</v>
      </c>
      <c r="U6272" s="37">
        <f>VLOOKUP(Time_Zone, 'LSTM LookUp'!$B$5:$D$8, 3, FALSE)</f>
        <v>-75</v>
      </c>
      <c r="V6272" s="21">
        <f t="shared" si="1767"/>
        <v>6.764047916204154</v>
      </c>
      <c r="W6272" s="21">
        <f t="shared" si="1758"/>
        <v>147.83901197905101</v>
      </c>
      <c r="X6272" s="21">
        <f t="shared" si="1759"/>
        <v>0</v>
      </c>
      <c r="Y6272" s="21">
        <f t="shared" si="1760"/>
        <v>120</v>
      </c>
      <c r="Z6272" s="21">
        <f t="shared" si="1768"/>
        <v>38.037904124860646</v>
      </c>
      <c r="AA6272" s="21">
        <f t="shared" si="1761"/>
        <v>0</v>
      </c>
      <c r="AB6272" s="21">
        <f t="shared" si="1762"/>
        <v>38.037904124860646</v>
      </c>
      <c r="AC6272" s="21">
        <f t="shared" si="1763"/>
        <v>69.08</v>
      </c>
      <c r="AD6272" s="21">
        <f t="shared" si="1769"/>
        <v>38.037904124860646</v>
      </c>
      <c r="AE6272" s="21" t="str">
        <f t="shared" si="1764"/>
        <v>9/18/11:00</v>
      </c>
    </row>
    <row r="6273" spans="2:31">
      <c r="B6273" s="37">
        <v>9</v>
      </c>
      <c r="C6273" s="38">
        <v>18</v>
      </c>
      <c r="D6273" s="39">
        <v>12</v>
      </c>
      <c r="E6273" s="17">
        <v>20.6</v>
      </c>
      <c r="F6273" s="17">
        <v>228</v>
      </c>
      <c r="G6273" s="17">
        <v>0</v>
      </c>
      <c r="H6273" s="37">
        <f t="shared" si="1752"/>
        <v>69.08</v>
      </c>
      <c r="I6273" s="37">
        <f>IF(H6273&lt;'Roof Calculator'!$G$8, 1, 0)</f>
        <v>0</v>
      </c>
      <c r="J6273" s="37">
        <f>IF(H6273&gt;='Roof Calculator'!$G$8, 1, 0)</f>
        <v>1</v>
      </c>
      <c r="K6273" s="37">
        <f t="shared" si="1753"/>
        <v>0</v>
      </c>
      <c r="L6273" s="37">
        <f t="shared" si="1754"/>
        <v>69.08</v>
      </c>
      <c r="M6273" s="37">
        <v>0</v>
      </c>
      <c r="N6273" s="37">
        <f t="shared" si="1755"/>
        <v>228</v>
      </c>
      <c r="O6273" s="37">
        <v>0</v>
      </c>
      <c r="P6273" s="37">
        <v>0</v>
      </c>
      <c r="Q6273" s="21">
        <f t="shared" si="1756"/>
        <v>39.790999999999997</v>
      </c>
      <c r="R6273" s="21">
        <f t="shared" si="1765"/>
        <v>261.45833333331251</v>
      </c>
      <c r="S6273" s="21">
        <f t="shared" si="1766"/>
        <v>0.80120976239383135</v>
      </c>
      <c r="T6273" s="21">
        <f t="shared" si="1757"/>
        <v>86.147999999999996</v>
      </c>
      <c r="U6273" s="37">
        <f>VLOOKUP(Time_Zone, 'LSTM LookUp'!$B$5:$D$8, 3, FALSE)</f>
        <v>-75</v>
      </c>
      <c r="V6273" s="21">
        <f t="shared" si="1767"/>
        <v>6.77943784583241</v>
      </c>
      <c r="W6273" s="21">
        <f t="shared" si="1758"/>
        <v>162.84285946145809</v>
      </c>
      <c r="X6273" s="21">
        <f t="shared" si="1759"/>
        <v>0</v>
      </c>
      <c r="Y6273" s="21">
        <f t="shared" si="1760"/>
        <v>228</v>
      </c>
      <c r="Z6273" s="21">
        <f t="shared" si="1768"/>
        <v>72.272017837235239</v>
      </c>
      <c r="AA6273" s="21">
        <f t="shared" si="1761"/>
        <v>0</v>
      </c>
      <c r="AB6273" s="21">
        <f t="shared" si="1762"/>
        <v>72.272017837235239</v>
      </c>
      <c r="AC6273" s="21">
        <f t="shared" si="1763"/>
        <v>69.08</v>
      </c>
      <c r="AD6273" s="21">
        <f t="shared" si="1769"/>
        <v>72.272017837235239</v>
      </c>
      <c r="AE6273" s="21" t="str">
        <f t="shared" si="1764"/>
        <v>9/18/12:00</v>
      </c>
    </row>
    <row r="6274" spans="2:31">
      <c r="B6274" s="37">
        <v>9</v>
      </c>
      <c r="C6274" s="38">
        <v>18</v>
      </c>
      <c r="D6274" s="39">
        <v>13</v>
      </c>
      <c r="E6274" s="17">
        <v>21.7</v>
      </c>
      <c r="F6274" s="17">
        <v>200</v>
      </c>
      <c r="G6274" s="17">
        <v>6</v>
      </c>
      <c r="H6274" s="37">
        <f t="shared" si="1752"/>
        <v>71.06</v>
      </c>
      <c r="I6274" s="37">
        <f>IF(H6274&lt;'Roof Calculator'!$G$8, 1, 0)</f>
        <v>0</v>
      </c>
      <c r="J6274" s="37">
        <f>IF(H6274&gt;='Roof Calculator'!$G$8, 1, 0)</f>
        <v>1</v>
      </c>
      <c r="K6274" s="37">
        <f t="shared" si="1753"/>
        <v>0</v>
      </c>
      <c r="L6274" s="37">
        <f t="shared" si="1754"/>
        <v>71.06</v>
      </c>
      <c r="M6274" s="37">
        <v>0</v>
      </c>
      <c r="N6274" s="37">
        <f t="shared" si="1755"/>
        <v>200</v>
      </c>
      <c r="O6274" s="37">
        <v>0</v>
      </c>
      <c r="P6274" s="37">
        <v>0</v>
      </c>
      <c r="Q6274" s="21">
        <f t="shared" si="1756"/>
        <v>39.790999999999997</v>
      </c>
      <c r="R6274" s="21">
        <f t="shared" si="1765"/>
        <v>261.4999999999792</v>
      </c>
      <c r="S6274" s="21">
        <f t="shared" si="1766"/>
        <v>0.7848640379817422</v>
      </c>
      <c r="T6274" s="21">
        <f t="shared" si="1757"/>
        <v>86.147999999999996</v>
      </c>
      <c r="U6274" s="37">
        <f>VLOOKUP(Time_Zone, 'LSTM LookUp'!$B$5:$D$8, 3, FALSE)</f>
        <v>-75</v>
      </c>
      <c r="V6274" s="21">
        <f t="shared" si="1767"/>
        <v>6.794825357589275</v>
      </c>
      <c r="W6274" s="21">
        <f t="shared" si="1758"/>
        <v>177.84670633939731</v>
      </c>
      <c r="X6274" s="21">
        <f t="shared" si="1759"/>
        <v>-4.5540171444866058</v>
      </c>
      <c r="Y6274" s="21">
        <f t="shared" si="1760"/>
        <v>195.44598285551339</v>
      </c>
      <c r="Z6274" s="21">
        <f t="shared" si="1768"/>
        <v>61.952962978726475</v>
      </c>
      <c r="AA6274" s="21">
        <f t="shared" si="1761"/>
        <v>0</v>
      </c>
      <c r="AB6274" s="21">
        <f t="shared" si="1762"/>
        <v>61.952962978726475</v>
      </c>
      <c r="AC6274" s="21">
        <f t="shared" si="1763"/>
        <v>71.06</v>
      </c>
      <c r="AD6274" s="21">
        <f t="shared" si="1769"/>
        <v>61.952962978726475</v>
      </c>
      <c r="AE6274" s="21" t="str">
        <f t="shared" si="1764"/>
        <v>9/18/13:00</v>
      </c>
    </row>
    <row r="6275" spans="2:31">
      <c r="B6275" s="37">
        <v>9</v>
      </c>
      <c r="C6275" s="38">
        <v>18</v>
      </c>
      <c r="D6275" s="39">
        <v>14</v>
      </c>
      <c r="E6275" s="17">
        <v>22.8</v>
      </c>
      <c r="F6275" s="17">
        <v>333</v>
      </c>
      <c r="G6275" s="17">
        <v>36</v>
      </c>
      <c r="H6275" s="37">
        <f t="shared" si="1752"/>
        <v>73.040000000000006</v>
      </c>
      <c r="I6275" s="37">
        <f>IF(H6275&lt;'Roof Calculator'!$G$8, 1, 0)</f>
        <v>0</v>
      </c>
      <c r="J6275" s="37">
        <f>IF(H6275&gt;='Roof Calculator'!$G$8, 1, 0)</f>
        <v>1</v>
      </c>
      <c r="K6275" s="37">
        <f t="shared" si="1753"/>
        <v>0</v>
      </c>
      <c r="L6275" s="37">
        <f t="shared" si="1754"/>
        <v>73.040000000000006</v>
      </c>
      <c r="M6275" s="37">
        <v>0</v>
      </c>
      <c r="N6275" s="37">
        <f t="shared" si="1755"/>
        <v>333</v>
      </c>
      <c r="O6275" s="37">
        <v>0</v>
      </c>
      <c r="P6275" s="37">
        <v>0</v>
      </c>
      <c r="Q6275" s="21">
        <f t="shared" si="1756"/>
        <v>39.790999999999997</v>
      </c>
      <c r="R6275" s="21">
        <f t="shared" si="1765"/>
        <v>261.54166666664588</v>
      </c>
      <c r="S6275" s="21">
        <f t="shared" si="1766"/>
        <v>0.76851797364758434</v>
      </c>
      <c r="T6275" s="21">
        <f t="shared" si="1757"/>
        <v>86.147999999999996</v>
      </c>
      <c r="U6275" s="37">
        <f>VLOOKUP(Time_Zone, 'LSTM LookUp'!$B$5:$D$8, 3, FALSE)</f>
        <v>-75</v>
      </c>
      <c r="V6275" s="21">
        <f t="shared" si="1767"/>
        <v>6.8102104217591126</v>
      </c>
      <c r="W6275" s="21">
        <f t="shared" si="1758"/>
        <v>192.85055260543979</v>
      </c>
      <c r="X6275" s="21">
        <f t="shared" si="1759"/>
        <v>-26.657543482669844</v>
      </c>
      <c r="Y6275" s="21">
        <f t="shared" si="1760"/>
        <v>306.34245651733016</v>
      </c>
      <c r="Z6275" s="21">
        <f t="shared" si="1768"/>
        <v>97.105208253170801</v>
      </c>
      <c r="AA6275" s="21">
        <f t="shared" si="1761"/>
        <v>0</v>
      </c>
      <c r="AB6275" s="21">
        <f t="shared" si="1762"/>
        <v>97.105208253170801</v>
      </c>
      <c r="AC6275" s="21">
        <f t="shared" si="1763"/>
        <v>73.040000000000006</v>
      </c>
      <c r="AD6275" s="21">
        <f t="shared" si="1769"/>
        <v>97.105208253170801</v>
      </c>
      <c r="AE6275" s="21" t="str">
        <f t="shared" si="1764"/>
        <v>9/18/14:00</v>
      </c>
    </row>
    <row r="6276" spans="2:31">
      <c r="B6276" s="37">
        <v>9</v>
      </c>
      <c r="C6276" s="38">
        <v>18</v>
      </c>
      <c r="D6276" s="39">
        <v>15</v>
      </c>
      <c r="E6276" s="17">
        <v>23.3</v>
      </c>
      <c r="F6276" s="17">
        <v>334</v>
      </c>
      <c r="G6276" s="17">
        <v>83</v>
      </c>
      <c r="H6276" s="37">
        <f t="shared" si="1752"/>
        <v>73.94</v>
      </c>
      <c r="I6276" s="37">
        <f>IF(H6276&lt;'Roof Calculator'!$G$8, 1, 0)</f>
        <v>0</v>
      </c>
      <c r="J6276" s="37">
        <f>IF(H6276&gt;='Roof Calculator'!$G$8, 1, 0)</f>
        <v>1</v>
      </c>
      <c r="K6276" s="37">
        <f t="shared" si="1753"/>
        <v>0</v>
      </c>
      <c r="L6276" s="37">
        <f t="shared" si="1754"/>
        <v>73.94</v>
      </c>
      <c r="M6276" s="37">
        <v>0</v>
      </c>
      <c r="N6276" s="37">
        <f t="shared" si="1755"/>
        <v>334</v>
      </c>
      <c r="O6276" s="37">
        <v>0</v>
      </c>
      <c r="P6276" s="37">
        <v>0</v>
      </c>
      <c r="Q6276" s="21">
        <f t="shared" si="1756"/>
        <v>39.790999999999997</v>
      </c>
      <c r="R6276" s="21">
        <f t="shared" si="1765"/>
        <v>261.58333333331257</v>
      </c>
      <c r="S6276" s="21">
        <f t="shared" si="1766"/>
        <v>0.75217157647417821</v>
      </c>
      <c r="T6276" s="21">
        <f t="shared" si="1757"/>
        <v>86.147999999999996</v>
      </c>
      <c r="U6276" s="37">
        <f>VLOOKUP(Time_Zone, 'LSTM LookUp'!$B$5:$D$8, 3, FALSE)</f>
        <v>-75</v>
      </c>
      <c r="V6276" s="21">
        <f t="shared" si="1767"/>
        <v>6.8255930086254502</v>
      </c>
      <c r="W6276" s="21">
        <f t="shared" si="1758"/>
        <v>207.85439825215633</v>
      </c>
      <c r="X6276" s="21">
        <f t="shared" si="1759"/>
        <v>-55.684482915462858</v>
      </c>
      <c r="Y6276" s="21">
        <f t="shared" si="1760"/>
        <v>278.31551708453713</v>
      </c>
      <c r="Z6276" s="21">
        <f t="shared" si="1768"/>
        <v>88.221157961022001</v>
      </c>
      <c r="AA6276" s="21">
        <f t="shared" si="1761"/>
        <v>0</v>
      </c>
      <c r="AB6276" s="21">
        <f t="shared" si="1762"/>
        <v>88.221157961022001</v>
      </c>
      <c r="AC6276" s="21">
        <f t="shared" si="1763"/>
        <v>73.94</v>
      </c>
      <c r="AD6276" s="21">
        <f t="shared" si="1769"/>
        <v>88.221157961022001</v>
      </c>
      <c r="AE6276" s="21" t="str">
        <f t="shared" si="1764"/>
        <v>9/18/15:00</v>
      </c>
    </row>
    <row r="6277" spans="2:31">
      <c r="B6277" s="37">
        <v>9</v>
      </c>
      <c r="C6277" s="38">
        <v>18</v>
      </c>
      <c r="D6277" s="39">
        <v>16</v>
      </c>
      <c r="E6277" s="17">
        <v>23.3</v>
      </c>
      <c r="F6277" s="17">
        <v>263</v>
      </c>
      <c r="G6277" s="17">
        <v>77</v>
      </c>
      <c r="H6277" s="37">
        <f t="shared" si="1752"/>
        <v>73.94</v>
      </c>
      <c r="I6277" s="37">
        <f>IF(H6277&lt;'Roof Calculator'!$G$8, 1, 0)</f>
        <v>0</v>
      </c>
      <c r="J6277" s="37">
        <f>IF(H6277&gt;='Roof Calculator'!$G$8, 1, 0)</f>
        <v>1</v>
      </c>
      <c r="K6277" s="37">
        <f t="shared" si="1753"/>
        <v>0</v>
      </c>
      <c r="L6277" s="37">
        <f t="shared" si="1754"/>
        <v>73.94</v>
      </c>
      <c r="M6277" s="37">
        <v>0</v>
      </c>
      <c r="N6277" s="37">
        <f t="shared" si="1755"/>
        <v>263</v>
      </c>
      <c r="O6277" s="37">
        <v>0</v>
      </c>
      <c r="P6277" s="37">
        <v>0</v>
      </c>
      <c r="Q6277" s="21">
        <f t="shared" si="1756"/>
        <v>39.790999999999997</v>
      </c>
      <c r="R6277" s="21">
        <f t="shared" si="1765"/>
        <v>261.62499999997925</v>
      </c>
      <c r="S6277" s="21">
        <f t="shared" si="1766"/>
        <v>0.73582485354433169</v>
      </c>
      <c r="T6277" s="21">
        <f t="shared" si="1757"/>
        <v>86.147999999999996</v>
      </c>
      <c r="U6277" s="37">
        <f>VLOOKUP(Time_Zone, 'LSTM LookUp'!$B$5:$D$8, 3, FALSE)</f>
        <v>-75</v>
      </c>
      <c r="V6277" s="21">
        <f t="shared" si="1767"/>
        <v>6.8409730884709274</v>
      </c>
      <c r="W6277" s="21">
        <f t="shared" si="1758"/>
        <v>222.85824327211773</v>
      </c>
      <c r="X6277" s="21">
        <f t="shared" si="1759"/>
        <v>-42.734231027945924</v>
      </c>
      <c r="Y6277" s="21">
        <f t="shared" si="1760"/>
        <v>220.26576897205408</v>
      </c>
      <c r="Z6277" s="21">
        <f t="shared" si="1768"/>
        <v>69.820401684564146</v>
      </c>
      <c r="AA6277" s="21">
        <f t="shared" si="1761"/>
        <v>0</v>
      </c>
      <c r="AB6277" s="21">
        <f t="shared" si="1762"/>
        <v>69.820401684564146</v>
      </c>
      <c r="AC6277" s="21">
        <f t="shared" si="1763"/>
        <v>73.94</v>
      </c>
      <c r="AD6277" s="21">
        <f t="shared" si="1769"/>
        <v>69.820401684564146</v>
      </c>
      <c r="AE6277" s="21" t="str">
        <f t="shared" si="1764"/>
        <v>9/18/16:00</v>
      </c>
    </row>
    <row r="6278" spans="2:31">
      <c r="B6278" s="37">
        <v>9</v>
      </c>
      <c r="C6278" s="38">
        <v>18</v>
      </c>
      <c r="D6278" s="39">
        <v>17</v>
      </c>
      <c r="E6278" s="17">
        <v>23.3</v>
      </c>
      <c r="F6278" s="17">
        <v>178</v>
      </c>
      <c r="G6278" s="17">
        <v>17</v>
      </c>
      <c r="H6278" s="37">
        <f t="shared" si="1752"/>
        <v>73.94</v>
      </c>
      <c r="I6278" s="37">
        <f>IF(H6278&lt;'Roof Calculator'!$G$8, 1, 0)</f>
        <v>0</v>
      </c>
      <c r="J6278" s="37">
        <f>IF(H6278&gt;='Roof Calculator'!$G$8, 1, 0)</f>
        <v>1</v>
      </c>
      <c r="K6278" s="37">
        <f t="shared" si="1753"/>
        <v>0</v>
      </c>
      <c r="L6278" s="37">
        <f t="shared" si="1754"/>
        <v>73.94</v>
      </c>
      <c r="M6278" s="37">
        <v>0</v>
      </c>
      <c r="N6278" s="37">
        <f t="shared" si="1755"/>
        <v>178</v>
      </c>
      <c r="O6278" s="37">
        <v>0</v>
      </c>
      <c r="P6278" s="37">
        <v>0</v>
      </c>
      <c r="Q6278" s="21">
        <f t="shared" si="1756"/>
        <v>39.790999999999997</v>
      </c>
      <c r="R6278" s="21">
        <f t="shared" si="1765"/>
        <v>261.66666666664594</v>
      </c>
      <c r="S6278" s="21">
        <f t="shared" si="1766"/>
        <v>0.71947781194076221</v>
      </c>
      <c r="T6278" s="21">
        <f t="shared" si="1757"/>
        <v>86.147999999999996</v>
      </c>
      <c r="U6278" s="37">
        <f>VLOOKUP(Time_Zone, 'LSTM LookUp'!$B$5:$D$8, 3, FALSE)</f>
        <v>-75</v>
      </c>
      <c r="V6278" s="21">
        <f t="shared" si="1767"/>
        <v>6.8563506315774205</v>
      </c>
      <c r="W6278" s="21">
        <f t="shared" si="1758"/>
        <v>237.86208765789439</v>
      </c>
      <c r="X6278" s="21">
        <f t="shared" si="1759"/>
        <v>-6.8115650278165374</v>
      </c>
      <c r="Y6278" s="21">
        <f t="shared" si="1760"/>
        <v>171.18843497218347</v>
      </c>
      <c r="Z6278" s="21">
        <f t="shared" si="1768"/>
        <v>54.263743972973806</v>
      </c>
      <c r="AA6278" s="21">
        <f t="shared" si="1761"/>
        <v>0</v>
      </c>
      <c r="AB6278" s="21">
        <f t="shared" si="1762"/>
        <v>54.263743972973806</v>
      </c>
      <c r="AC6278" s="21">
        <f t="shared" si="1763"/>
        <v>73.94</v>
      </c>
      <c r="AD6278" s="21">
        <f t="shared" si="1769"/>
        <v>54.263743972973806</v>
      </c>
      <c r="AE6278" s="21" t="str">
        <f t="shared" si="1764"/>
        <v>9/18/17:00</v>
      </c>
    </row>
    <row r="6279" spans="2:31">
      <c r="B6279" s="37">
        <v>9</v>
      </c>
      <c r="C6279" s="38">
        <v>18</v>
      </c>
      <c r="D6279" s="39">
        <v>18</v>
      </c>
      <c r="E6279" s="17">
        <v>22.8</v>
      </c>
      <c r="F6279" s="17">
        <v>93</v>
      </c>
      <c r="G6279" s="17">
        <v>17</v>
      </c>
      <c r="H6279" s="37">
        <f t="shared" si="1752"/>
        <v>73.040000000000006</v>
      </c>
      <c r="I6279" s="37">
        <f>IF(H6279&lt;'Roof Calculator'!$G$8, 1, 0)</f>
        <v>0</v>
      </c>
      <c r="J6279" s="37">
        <f>IF(H6279&gt;='Roof Calculator'!$G$8, 1, 0)</f>
        <v>1</v>
      </c>
      <c r="K6279" s="37">
        <f t="shared" si="1753"/>
        <v>0</v>
      </c>
      <c r="L6279" s="37">
        <f t="shared" si="1754"/>
        <v>73.040000000000006</v>
      </c>
      <c r="M6279" s="37">
        <v>0</v>
      </c>
      <c r="N6279" s="37">
        <f t="shared" si="1755"/>
        <v>93</v>
      </c>
      <c r="O6279" s="37">
        <v>0</v>
      </c>
      <c r="P6279" s="37">
        <v>0</v>
      </c>
      <c r="Q6279" s="21">
        <f t="shared" si="1756"/>
        <v>39.790999999999997</v>
      </c>
      <c r="R6279" s="21">
        <f t="shared" si="1765"/>
        <v>261.70833333331262</v>
      </c>
      <c r="S6279" s="21">
        <f t="shared" si="1766"/>
        <v>0.70313045874612734</v>
      </c>
      <c r="T6279" s="21">
        <f t="shared" si="1757"/>
        <v>86.147999999999996</v>
      </c>
      <c r="U6279" s="37">
        <f>VLOOKUP(Time_Zone, 'LSTM LookUp'!$B$5:$D$8, 3, FALSE)</f>
        <v>-75</v>
      </c>
      <c r="V6279" s="21">
        <f t="shared" si="1767"/>
        <v>6.8717256082260789</v>
      </c>
      <c r="W6279" s="21">
        <f t="shared" si="1758"/>
        <v>252.8659314020565</v>
      </c>
      <c r="X6279" s="21">
        <f t="shared" si="1759"/>
        <v>-3.7145304962347421</v>
      </c>
      <c r="Y6279" s="21">
        <f t="shared" si="1760"/>
        <v>89.285469503765256</v>
      </c>
      <c r="Z6279" s="21">
        <f t="shared" si="1768"/>
        <v>28.301934406061598</v>
      </c>
      <c r="AA6279" s="21">
        <f t="shared" si="1761"/>
        <v>0</v>
      </c>
      <c r="AB6279" s="21">
        <f t="shared" si="1762"/>
        <v>28.301934406061598</v>
      </c>
      <c r="AC6279" s="21">
        <f t="shared" si="1763"/>
        <v>73.040000000000006</v>
      </c>
      <c r="AD6279" s="21">
        <f t="shared" si="1769"/>
        <v>28.301934406061598</v>
      </c>
      <c r="AE6279" s="21" t="str">
        <f t="shared" si="1764"/>
        <v>9/18/18:00</v>
      </c>
    </row>
    <row r="6280" spans="2:31">
      <c r="B6280" s="37">
        <v>9</v>
      </c>
      <c r="C6280" s="38">
        <v>18</v>
      </c>
      <c r="D6280" s="39">
        <v>19</v>
      </c>
      <c r="E6280" s="17">
        <v>21.1</v>
      </c>
      <c r="F6280" s="17">
        <v>8</v>
      </c>
      <c r="G6280" s="17">
        <v>0</v>
      </c>
      <c r="H6280" s="37">
        <f t="shared" si="1752"/>
        <v>69.98</v>
      </c>
      <c r="I6280" s="37">
        <f>IF(H6280&lt;'Roof Calculator'!$G$8, 1, 0)</f>
        <v>0</v>
      </c>
      <c r="J6280" s="37">
        <f>IF(H6280&gt;='Roof Calculator'!$G$8, 1, 0)</f>
        <v>1</v>
      </c>
      <c r="K6280" s="37">
        <f t="shared" si="1753"/>
        <v>0</v>
      </c>
      <c r="L6280" s="37">
        <f t="shared" si="1754"/>
        <v>69.98</v>
      </c>
      <c r="M6280" s="37">
        <v>0</v>
      </c>
      <c r="N6280" s="37">
        <f t="shared" si="1755"/>
        <v>8</v>
      </c>
      <c r="O6280" s="37">
        <v>0</v>
      </c>
      <c r="P6280" s="37">
        <v>0</v>
      </c>
      <c r="Q6280" s="21">
        <f t="shared" si="1756"/>
        <v>39.790999999999997</v>
      </c>
      <c r="R6280" s="21">
        <f t="shared" si="1765"/>
        <v>261.74999999997931</v>
      </c>
      <c r="S6280" s="21">
        <f t="shared" si="1766"/>
        <v>0.68678280104298661</v>
      </c>
      <c r="T6280" s="21">
        <f t="shared" si="1757"/>
        <v>86.147999999999996</v>
      </c>
      <c r="U6280" s="37">
        <f>VLOOKUP(Time_Zone, 'LSTM LookUp'!$B$5:$D$8, 3, FALSE)</f>
        <v>-75</v>
      </c>
      <c r="V6280" s="21">
        <f t="shared" si="1767"/>
        <v>6.8870979886974277</v>
      </c>
      <c r="W6280" s="21">
        <f t="shared" si="1758"/>
        <v>267.86977449717438</v>
      </c>
      <c r="X6280" s="21">
        <f t="shared" si="1759"/>
        <v>0</v>
      </c>
      <c r="Y6280" s="21">
        <f t="shared" si="1760"/>
        <v>8</v>
      </c>
      <c r="Z6280" s="21">
        <f t="shared" si="1768"/>
        <v>2.5358602749907098</v>
      </c>
      <c r="AA6280" s="21">
        <f t="shared" si="1761"/>
        <v>0</v>
      </c>
      <c r="AB6280" s="21">
        <f t="shared" si="1762"/>
        <v>2.5358602749907098</v>
      </c>
      <c r="AC6280" s="21">
        <f t="shared" si="1763"/>
        <v>69.98</v>
      </c>
      <c r="AD6280" s="21">
        <f t="shared" si="1769"/>
        <v>2.5358602749907098</v>
      </c>
      <c r="AE6280" s="21" t="str">
        <f t="shared" si="1764"/>
        <v>9/18/19:00</v>
      </c>
    </row>
    <row r="6281" spans="2:31">
      <c r="B6281" s="37">
        <v>9</v>
      </c>
      <c r="C6281" s="38">
        <v>18</v>
      </c>
      <c r="D6281" s="39">
        <v>20</v>
      </c>
      <c r="E6281" s="17">
        <v>20.6</v>
      </c>
      <c r="F6281" s="17">
        <v>0</v>
      </c>
      <c r="G6281" s="17">
        <v>0</v>
      </c>
      <c r="H6281" s="37">
        <f t="shared" si="1752"/>
        <v>69.08</v>
      </c>
      <c r="I6281" s="37">
        <f>IF(H6281&lt;'Roof Calculator'!$G$8, 1, 0)</f>
        <v>0</v>
      </c>
      <c r="J6281" s="37">
        <f>IF(H6281&gt;='Roof Calculator'!$G$8, 1, 0)</f>
        <v>1</v>
      </c>
      <c r="K6281" s="37">
        <f t="shared" si="1753"/>
        <v>0</v>
      </c>
      <c r="L6281" s="37">
        <f t="shared" si="1754"/>
        <v>69.08</v>
      </c>
      <c r="M6281" s="37">
        <v>0</v>
      </c>
      <c r="N6281" s="37">
        <f t="shared" si="1755"/>
        <v>0</v>
      </c>
      <c r="O6281" s="37">
        <v>0</v>
      </c>
      <c r="P6281" s="37">
        <v>0</v>
      </c>
      <c r="Q6281" s="21">
        <f t="shared" si="1756"/>
        <v>39.790999999999997</v>
      </c>
      <c r="R6281" s="21">
        <f t="shared" si="1765"/>
        <v>261.79166666664599</v>
      </c>
      <c r="S6281" s="21">
        <f t="shared" si="1766"/>
        <v>0.67043484591386315</v>
      </c>
      <c r="T6281" s="21">
        <f t="shared" si="1757"/>
        <v>86.147999999999996</v>
      </c>
      <c r="U6281" s="37">
        <f>VLOOKUP(Time_Zone, 'LSTM LookUp'!$B$5:$D$8, 3, FALSE)</f>
        <v>-75</v>
      </c>
      <c r="V6281" s="21">
        <f t="shared" si="1767"/>
        <v>6.9024677432713624</v>
      </c>
      <c r="W6281" s="21">
        <f t="shared" si="1758"/>
        <v>282.87361693581784</v>
      </c>
      <c r="X6281" s="21">
        <f t="shared" si="1759"/>
        <v>0</v>
      </c>
      <c r="Y6281" s="21">
        <f t="shared" si="1760"/>
        <v>0</v>
      </c>
      <c r="Z6281" s="21">
        <f t="shared" si="1768"/>
        <v>0</v>
      </c>
      <c r="AA6281" s="21">
        <f t="shared" si="1761"/>
        <v>0</v>
      </c>
      <c r="AB6281" s="21">
        <f t="shared" si="1762"/>
        <v>0</v>
      </c>
      <c r="AC6281" s="21">
        <f t="shared" si="1763"/>
        <v>69.08</v>
      </c>
      <c r="AD6281" s="21">
        <f t="shared" si="1769"/>
        <v>0</v>
      </c>
      <c r="AE6281" s="21" t="str">
        <f t="shared" si="1764"/>
        <v>9/18/20:00</v>
      </c>
    </row>
    <row r="6282" spans="2:31">
      <c r="B6282" s="37">
        <v>9</v>
      </c>
      <c r="C6282" s="38">
        <v>18</v>
      </c>
      <c r="D6282" s="39">
        <v>21</v>
      </c>
      <c r="E6282" s="17">
        <v>20.6</v>
      </c>
      <c r="F6282" s="17">
        <v>0</v>
      </c>
      <c r="G6282" s="17">
        <v>0</v>
      </c>
      <c r="H6282" s="37">
        <f t="shared" si="1752"/>
        <v>69.08</v>
      </c>
      <c r="I6282" s="37">
        <f>IF(H6282&lt;'Roof Calculator'!$G$8, 1, 0)</f>
        <v>0</v>
      </c>
      <c r="J6282" s="37">
        <f>IF(H6282&gt;='Roof Calculator'!$G$8, 1, 0)</f>
        <v>1</v>
      </c>
      <c r="K6282" s="37">
        <f t="shared" si="1753"/>
        <v>0</v>
      </c>
      <c r="L6282" s="37">
        <f t="shared" si="1754"/>
        <v>69.08</v>
      </c>
      <c r="M6282" s="37">
        <v>0</v>
      </c>
      <c r="N6282" s="37">
        <f t="shared" si="1755"/>
        <v>0</v>
      </c>
      <c r="O6282" s="37">
        <v>0</v>
      </c>
      <c r="P6282" s="37">
        <v>0</v>
      </c>
      <c r="Q6282" s="21">
        <f t="shared" si="1756"/>
        <v>39.790999999999997</v>
      </c>
      <c r="R6282" s="21">
        <f t="shared" si="1765"/>
        <v>261.83333333331268</v>
      </c>
      <c r="S6282" s="21">
        <f t="shared" si="1766"/>
        <v>0.65408660044122557</v>
      </c>
      <c r="T6282" s="21">
        <f t="shared" si="1757"/>
        <v>86.147999999999996</v>
      </c>
      <c r="U6282" s="37">
        <f>VLOOKUP(Time_Zone, 'LSTM LookUp'!$B$5:$D$8, 3, FALSE)</f>
        <v>-75</v>
      </c>
      <c r="V6282" s="21">
        <f t="shared" si="1767"/>
        <v>6.9178348422272355</v>
      </c>
      <c r="W6282" s="21">
        <f t="shared" si="1758"/>
        <v>297.87745871055677</v>
      </c>
      <c r="X6282" s="21">
        <f t="shared" si="1759"/>
        <v>0</v>
      </c>
      <c r="Y6282" s="21">
        <f t="shared" si="1760"/>
        <v>0</v>
      </c>
      <c r="Z6282" s="21">
        <f t="shared" si="1768"/>
        <v>0</v>
      </c>
      <c r="AA6282" s="21">
        <f t="shared" si="1761"/>
        <v>0</v>
      </c>
      <c r="AB6282" s="21">
        <f t="shared" si="1762"/>
        <v>0</v>
      </c>
      <c r="AC6282" s="21">
        <f t="shared" si="1763"/>
        <v>69.08</v>
      </c>
      <c r="AD6282" s="21">
        <f t="shared" si="1769"/>
        <v>0</v>
      </c>
      <c r="AE6282" s="21" t="str">
        <f t="shared" si="1764"/>
        <v>9/18/21:00</v>
      </c>
    </row>
    <row r="6283" spans="2:31">
      <c r="B6283" s="37">
        <v>9</v>
      </c>
      <c r="C6283" s="38">
        <v>18</v>
      </c>
      <c r="D6283" s="39">
        <v>22</v>
      </c>
      <c r="E6283" s="17">
        <v>20.6</v>
      </c>
      <c r="F6283" s="17">
        <v>0</v>
      </c>
      <c r="G6283" s="17">
        <v>0</v>
      </c>
      <c r="H6283" s="37">
        <f t="shared" si="1752"/>
        <v>69.08</v>
      </c>
      <c r="I6283" s="37">
        <f>IF(H6283&lt;'Roof Calculator'!$G$8, 1, 0)</f>
        <v>0</v>
      </c>
      <c r="J6283" s="37">
        <f>IF(H6283&gt;='Roof Calculator'!$G$8, 1, 0)</f>
        <v>1</v>
      </c>
      <c r="K6283" s="37">
        <f t="shared" si="1753"/>
        <v>0</v>
      </c>
      <c r="L6283" s="37">
        <f t="shared" si="1754"/>
        <v>69.08</v>
      </c>
      <c r="M6283" s="37">
        <v>0</v>
      </c>
      <c r="N6283" s="37">
        <f t="shared" si="1755"/>
        <v>0</v>
      </c>
      <c r="O6283" s="37">
        <v>0</v>
      </c>
      <c r="P6283" s="37">
        <v>0</v>
      </c>
      <c r="Q6283" s="21">
        <f t="shared" si="1756"/>
        <v>39.790999999999997</v>
      </c>
      <c r="R6283" s="21">
        <f t="shared" si="1765"/>
        <v>261.87499999997937</v>
      </c>
      <c r="S6283" s="21">
        <f t="shared" si="1766"/>
        <v>0.63773807170741836</v>
      </c>
      <c r="T6283" s="21">
        <f t="shared" si="1757"/>
        <v>86.147999999999996</v>
      </c>
      <c r="U6283" s="37">
        <f>VLOOKUP(Time_Zone, 'LSTM LookUp'!$B$5:$D$8, 3, FALSE)</f>
        <v>-75</v>
      </c>
      <c r="V6283" s="21">
        <f t="shared" si="1767"/>
        <v>6.9331992558439781</v>
      </c>
      <c r="W6283" s="21">
        <f t="shared" si="1758"/>
        <v>312.88129981396094</v>
      </c>
      <c r="X6283" s="21">
        <f t="shared" si="1759"/>
        <v>0</v>
      </c>
      <c r="Y6283" s="21">
        <f t="shared" si="1760"/>
        <v>0</v>
      </c>
      <c r="Z6283" s="21">
        <f t="shared" si="1768"/>
        <v>0</v>
      </c>
      <c r="AA6283" s="21">
        <f t="shared" si="1761"/>
        <v>0</v>
      </c>
      <c r="AB6283" s="21">
        <f t="shared" si="1762"/>
        <v>0</v>
      </c>
      <c r="AC6283" s="21">
        <f t="shared" si="1763"/>
        <v>69.08</v>
      </c>
      <c r="AD6283" s="21">
        <f t="shared" si="1769"/>
        <v>0</v>
      </c>
      <c r="AE6283" s="21" t="str">
        <f t="shared" si="1764"/>
        <v>9/18/22:00</v>
      </c>
    </row>
    <row r="6284" spans="2:31">
      <c r="B6284" s="37">
        <v>9</v>
      </c>
      <c r="C6284" s="38">
        <v>18</v>
      </c>
      <c r="D6284" s="39">
        <v>23</v>
      </c>
      <c r="E6284" s="17">
        <v>20</v>
      </c>
      <c r="F6284" s="17">
        <v>0</v>
      </c>
      <c r="G6284" s="17">
        <v>0</v>
      </c>
      <c r="H6284" s="37">
        <f t="shared" si="1752"/>
        <v>68</v>
      </c>
      <c r="I6284" s="37">
        <f>IF(H6284&lt;'Roof Calculator'!$G$8, 1, 0)</f>
        <v>0</v>
      </c>
      <c r="J6284" s="37">
        <f>IF(H6284&gt;='Roof Calculator'!$G$8, 1, 0)</f>
        <v>1</v>
      </c>
      <c r="K6284" s="37">
        <f t="shared" si="1753"/>
        <v>0</v>
      </c>
      <c r="L6284" s="37">
        <f t="shared" si="1754"/>
        <v>68</v>
      </c>
      <c r="M6284" s="37">
        <v>0</v>
      </c>
      <c r="N6284" s="37">
        <f t="shared" si="1755"/>
        <v>0</v>
      </c>
      <c r="O6284" s="37">
        <v>0</v>
      </c>
      <c r="P6284" s="37">
        <v>0</v>
      </c>
      <c r="Q6284" s="21">
        <f t="shared" si="1756"/>
        <v>39.790999999999997</v>
      </c>
      <c r="R6284" s="21">
        <f t="shared" si="1765"/>
        <v>261.91666666664605</v>
      </c>
      <c r="S6284" s="21">
        <f t="shared" si="1766"/>
        <v>0.62138926679478479</v>
      </c>
      <c r="T6284" s="21">
        <f t="shared" si="1757"/>
        <v>86.147999999999996</v>
      </c>
      <c r="U6284" s="37">
        <f>VLOOKUP(Time_Zone, 'LSTM LookUp'!$B$5:$D$8, 3, FALSE)</f>
        <v>-75</v>
      </c>
      <c r="V6284" s="21">
        <f t="shared" si="1767"/>
        <v>6.9485609544000484</v>
      </c>
      <c r="W6284" s="21">
        <f t="shared" si="1758"/>
        <v>327.88514023859994</v>
      </c>
      <c r="X6284" s="21">
        <f t="shared" si="1759"/>
        <v>0</v>
      </c>
      <c r="Y6284" s="21">
        <f t="shared" si="1760"/>
        <v>0</v>
      </c>
      <c r="Z6284" s="21">
        <f t="shared" si="1768"/>
        <v>0</v>
      </c>
      <c r="AA6284" s="21">
        <f t="shared" si="1761"/>
        <v>0</v>
      </c>
      <c r="AB6284" s="21">
        <f t="shared" si="1762"/>
        <v>0</v>
      </c>
      <c r="AC6284" s="21">
        <f t="shared" si="1763"/>
        <v>68</v>
      </c>
      <c r="AD6284" s="21">
        <f t="shared" si="1769"/>
        <v>0</v>
      </c>
      <c r="AE6284" s="21" t="str">
        <f t="shared" si="1764"/>
        <v>9/18/23:00</v>
      </c>
    </row>
    <row r="6285" spans="2:31">
      <c r="B6285" s="37">
        <v>9</v>
      </c>
      <c r="C6285" s="38">
        <v>18</v>
      </c>
      <c r="D6285" s="39">
        <v>24</v>
      </c>
      <c r="E6285" s="17">
        <v>20</v>
      </c>
      <c r="F6285" s="17">
        <v>0</v>
      </c>
      <c r="G6285" s="17">
        <v>0</v>
      </c>
      <c r="H6285" s="37">
        <f t="shared" si="1752"/>
        <v>68</v>
      </c>
      <c r="I6285" s="37">
        <f>IF(H6285&lt;'Roof Calculator'!$G$8, 1, 0)</f>
        <v>0</v>
      </c>
      <c r="J6285" s="37">
        <f>IF(H6285&gt;='Roof Calculator'!$G$8, 1, 0)</f>
        <v>1</v>
      </c>
      <c r="K6285" s="37">
        <f t="shared" si="1753"/>
        <v>0</v>
      </c>
      <c r="L6285" s="37">
        <f t="shared" si="1754"/>
        <v>68</v>
      </c>
      <c r="M6285" s="37">
        <v>0</v>
      </c>
      <c r="N6285" s="37">
        <f t="shared" si="1755"/>
        <v>0</v>
      </c>
      <c r="O6285" s="37">
        <v>0</v>
      </c>
      <c r="P6285" s="37">
        <v>0</v>
      </c>
      <c r="Q6285" s="21">
        <f t="shared" si="1756"/>
        <v>39.790999999999997</v>
      </c>
      <c r="R6285" s="21">
        <f t="shared" si="1765"/>
        <v>261.95833333331274</v>
      </c>
      <c r="S6285" s="21">
        <f t="shared" si="1766"/>
        <v>0.60504019278559784</v>
      </c>
      <c r="T6285" s="21">
        <f t="shared" si="1757"/>
        <v>86.147999999999996</v>
      </c>
      <c r="U6285" s="37">
        <f>VLOOKUP(Time_Zone, 'LSTM LookUp'!$B$5:$D$8, 3, FALSE)</f>
        <v>-75</v>
      </c>
      <c r="V6285" s="21">
        <f t="shared" si="1767"/>
        <v>6.9639199081735592</v>
      </c>
      <c r="W6285" s="21">
        <f t="shared" si="1758"/>
        <v>342.88897997704345</v>
      </c>
      <c r="X6285" s="21">
        <f t="shared" si="1759"/>
        <v>0</v>
      </c>
      <c r="Y6285" s="21">
        <f t="shared" si="1760"/>
        <v>0</v>
      </c>
      <c r="Z6285" s="21">
        <f t="shared" si="1768"/>
        <v>0</v>
      </c>
      <c r="AA6285" s="21">
        <f t="shared" si="1761"/>
        <v>0</v>
      </c>
      <c r="AB6285" s="21">
        <f t="shared" si="1762"/>
        <v>0</v>
      </c>
      <c r="AC6285" s="21">
        <f t="shared" si="1763"/>
        <v>68</v>
      </c>
      <c r="AD6285" s="21">
        <f t="shared" si="1769"/>
        <v>0</v>
      </c>
      <c r="AE6285" s="21" t="str">
        <f t="shared" si="1764"/>
        <v>9/18/24:00</v>
      </c>
    </row>
    <row r="6286" spans="2:31">
      <c r="B6286" s="37">
        <v>9</v>
      </c>
      <c r="C6286" s="38">
        <v>19</v>
      </c>
      <c r="D6286" s="39">
        <v>1</v>
      </c>
      <c r="E6286" s="17">
        <v>19.399999999999999</v>
      </c>
      <c r="F6286" s="17">
        <v>0</v>
      </c>
      <c r="G6286" s="17">
        <v>0</v>
      </c>
      <c r="H6286" s="37">
        <f t="shared" si="1752"/>
        <v>66.92</v>
      </c>
      <c r="I6286" s="37">
        <f>IF(H6286&lt;'Roof Calculator'!$G$8, 1, 0)</f>
        <v>0</v>
      </c>
      <c r="J6286" s="37">
        <f>IF(H6286&gt;='Roof Calculator'!$G$8, 1, 0)</f>
        <v>1</v>
      </c>
      <c r="K6286" s="37">
        <f t="shared" si="1753"/>
        <v>0</v>
      </c>
      <c r="L6286" s="37">
        <f t="shared" si="1754"/>
        <v>66.92</v>
      </c>
      <c r="M6286" s="37">
        <v>0</v>
      </c>
      <c r="N6286" s="37">
        <f t="shared" si="1755"/>
        <v>0</v>
      </c>
      <c r="O6286" s="37">
        <v>0</v>
      </c>
      <c r="P6286" s="37">
        <v>0</v>
      </c>
      <c r="Q6286" s="21">
        <f t="shared" si="1756"/>
        <v>39.790999999999997</v>
      </c>
      <c r="R6286" s="21">
        <f t="shared" si="1765"/>
        <v>261.99999999997942</v>
      </c>
      <c r="S6286" s="21">
        <f t="shared" si="1766"/>
        <v>0.58869085676204147</v>
      </c>
      <c r="T6286" s="21">
        <f t="shared" si="1757"/>
        <v>86.147999999999996</v>
      </c>
      <c r="U6286" s="37">
        <f>VLOOKUP(Time_Zone, 'LSTM LookUp'!$B$5:$D$8, 3, FALSE)</f>
        <v>-75</v>
      </c>
      <c r="V6286" s="21">
        <f t="shared" si="1767"/>
        <v>6.9792760874423543</v>
      </c>
      <c r="W6286" s="21">
        <f t="shared" si="1758"/>
        <v>-2.1071809781394091</v>
      </c>
      <c r="X6286" s="21">
        <f t="shared" si="1759"/>
        <v>0</v>
      </c>
      <c r="Y6286" s="21">
        <f t="shared" si="1760"/>
        <v>0</v>
      </c>
      <c r="Z6286" s="21">
        <f t="shared" si="1768"/>
        <v>0</v>
      </c>
      <c r="AA6286" s="21">
        <f t="shared" si="1761"/>
        <v>0</v>
      </c>
      <c r="AB6286" s="21">
        <f t="shared" si="1762"/>
        <v>0</v>
      </c>
      <c r="AC6286" s="21">
        <f t="shared" si="1763"/>
        <v>66.92</v>
      </c>
      <c r="AD6286" s="21">
        <f t="shared" si="1769"/>
        <v>0</v>
      </c>
      <c r="AE6286" s="21" t="str">
        <f t="shared" si="1764"/>
        <v>9/19/1:00</v>
      </c>
    </row>
    <row r="6287" spans="2:31">
      <c r="B6287" s="37">
        <v>9</v>
      </c>
      <c r="C6287" s="38">
        <v>19</v>
      </c>
      <c r="D6287" s="39">
        <v>2</v>
      </c>
      <c r="E6287" s="17">
        <v>19.399999999999999</v>
      </c>
      <c r="F6287" s="17">
        <v>0</v>
      </c>
      <c r="G6287" s="17">
        <v>0</v>
      </c>
      <c r="H6287" s="37">
        <f t="shared" si="1752"/>
        <v>66.92</v>
      </c>
      <c r="I6287" s="37">
        <f>IF(H6287&lt;'Roof Calculator'!$G$8, 1, 0)</f>
        <v>0</v>
      </c>
      <c r="J6287" s="37">
        <f>IF(H6287&gt;='Roof Calculator'!$G$8, 1, 0)</f>
        <v>1</v>
      </c>
      <c r="K6287" s="37">
        <f t="shared" si="1753"/>
        <v>0</v>
      </c>
      <c r="L6287" s="37">
        <f t="shared" si="1754"/>
        <v>66.92</v>
      </c>
      <c r="M6287" s="37">
        <v>0</v>
      </c>
      <c r="N6287" s="37">
        <f t="shared" si="1755"/>
        <v>0</v>
      </c>
      <c r="O6287" s="37">
        <v>0</v>
      </c>
      <c r="P6287" s="37">
        <v>0</v>
      </c>
      <c r="Q6287" s="21">
        <f t="shared" si="1756"/>
        <v>39.790999999999997</v>
      </c>
      <c r="R6287" s="21">
        <f t="shared" si="1765"/>
        <v>262.04166666664611</v>
      </c>
      <c r="S6287" s="21">
        <f t="shared" si="1766"/>
        <v>0.57234126580629274</v>
      </c>
      <c r="T6287" s="21">
        <f t="shared" si="1757"/>
        <v>86.147999999999996</v>
      </c>
      <c r="U6287" s="37">
        <f>VLOOKUP(Time_Zone, 'LSTM LookUp'!$B$5:$D$8, 3, FALSE)</f>
        <v>-75</v>
      </c>
      <c r="V6287" s="21">
        <f t="shared" si="1767"/>
        <v>6.9946294624839958</v>
      </c>
      <c r="W6287" s="21">
        <f t="shared" si="1758"/>
        <v>12.896657365620996</v>
      </c>
      <c r="X6287" s="21">
        <f t="shared" si="1759"/>
        <v>0</v>
      </c>
      <c r="Y6287" s="21">
        <f t="shared" si="1760"/>
        <v>0</v>
      </c>
      <c r="Z6287" s="21">
        <f t="shared" si="1768"/>
        <v>0</v>
      </c>
      <c r="AA6287" s="21">
        <f t="shared" si="1761"/>
        <v>0</v>
      </c>
      <c r="AB6287" s="21">
        <f t="shared" si="1762"/>
        <v>0</v>
      </c>
      <c r="AC6287" s="21">
        <f t="shared" si="1763"/>
        <v>66.92</v>
      </c>
      <c r="AD6287" s="21">
        <f t="shared" si="1769"/>
        <v>0</v>
      </c>
      <c r="AE6287" s="21" t="str">
        <f t="shared" si="1764"/>
        <v>9/19/2:00</v>
      </c>
    </row>
    <row r="6288" spans="2:31">
      <c r="B6288" s="37">
        <v>9</v>
      </c>
      <c r="C6288" s="38">
        <v>19</v>
      </c>
      <c r="D6288" s="39">
        <v>3</v>
      </c>
      <c r="E6288" s="17">
        <v>18.899999999999999</v>
      </c>
      <c r="F6288" s="17">
        <v>0</v>
      </c>
      <c r="G6288" s="17">
        <v>0</v>
      </c>
      <c r="H6288" s="37">
        <f t="shared" si="1752"/>
        <v>66.02</v>
      </c>
      <c r="I6288" s="37">
        <f>IF(H6288&lt;'Roof Calculator'!$G$8, 1, 0)</f>
        <v>0</v>
      </c>
      <c r="J6288" s="37">
        <f>IF(H6288&gt;='Roof Calculator'!$G$8, 1, 0)</f>
        <v>1</v>
      </c>
      <c r="K6288" s="37">
        <f t="shared" si="1753"/>
        <v>0</v>
      </c>
      <c r="L6288" s="37">
        <f t="shared" si="1754"/>
        <v>66.02</v>
      </c>
      <c r="M6288" s="37">
        <v>0</v>
      </c>
      <c r="N6288" s="37">
        <f t="shared" si="1755"/>
        <v>0</v>
      </c>
      <c r="O6288" s="37">
        <v>0</v>
      </c>
      <c r="P6288" s="37">
        <v>0</v>
      </c>
      <c r="Q6288" s="21">
        <f t="shared" si="1756"/>
        <v>39.790999999999997</v>
      </c>
      <c r="R6288" s="21">
        <f t="shared" si="1765"/>
        <v>262.08333333331279</v>
      </c>
      <c r="S6288" s="21">
        <f t="shared" si="1766"/>
        <v>0.55599142700040283</v>
      </c>
      <c r="T6288" s="21">
        <f t="shared" si="1757"/>
        <v>86.147999999999996</v>
      </c>
      <c r="U6288" s="37">
        <f>VLOOKUP(Time_Zone, 'LSTM LookUp'!$B$5:$D$8, 3, FALSE)</f>
        <v>-75</v>
      </c>
      <c r="V6288" s="21">
        <f t="shared" si="1767"/>
        <v>7.0099800035759356</v>
      </c>
      <c r="W6288" s="21">
        <f t="shared" si="1758"/>
        <v>27.900495000893972</v>
      </c>
      <c r="X6288" s="21">
        <f t="shared" si="1759"/>
        <v>0</v>
      </c>
      <c r="Y6288" s="21">
        <f t="shared" si="1760"/>
        <v>0</v>
      </c>
      <c r="Z6288" s="21">
        <f t="shared" si="1768"/>
        <v>0</v>
      </c>
      <c r="AA6288" s="21">
        <f t="shared" si="1761"/>
        <v>0</v>
      </c>
      <c r="AB6288" s="21">
        <f t="shared" si="1762"/>
        <v>0</v>
      </c>
      <c r="AC6288" s="21">
        <f t="shared" si="1763"/>
        <v>66.02</v>
      </c>
      <c r="AD6288" s="21">
        <f t="shared" si="1769"/>
        <v>0</v>
      </c>
      <c r="AE6288" s="21" t="str">
        <f t="shared" si="1764"/>
        <v>9/19/3:00</v>
      </c>
    </row>
    <row r="6289" spans="2:31">
      <c r="B6289" s="37">
        <v>9</v>
      </c>
      <c r="C6289" s="38">
        <v>19</v>
      </c>
      <c r="D6289" s="39">
        <v>4</v>
      </c>
      <c r="E6289" s="17">
        <v>18.899999999999999</v>
      </c>
      <c r="F6289" s="17">
        <v>0</v>
      </c>
      <c r="G6289" s="17">
        <v>0</v>
      </c>
      <c r="H6289" s="37">
        <f t="shared" si="1752"/>
        <v>66.02</v>
      </c>
      <c r="I6289" s="37">
        <f>IF(H6289&lt;'Roof Calculator'!$G$8, 1, 0)</f>
        <v>0</v>
      </c>
      <c r="J6289" s="37">
        <f>IF(H6289&gt;='Roof Calculator'!$G$8, 1, 0)</f>
        <v>1</v>
      </c>
      <c r="K6289" s="37">
        <f t="shared" si="1753"/>
        <v>0</v>
      </c>
      <c r="L6289" s="37">
        <f t="shared" si="1754"/>
        <v>66.02</v>
      </c>
      <c r="M6289" s="37">
        <v>0</v>
      </c>
      <c r="N6289" s="37">
        <f t="shared" si="1755"/>
        <v>0</v>
      </c>
      <c r="O6289" s="37">
        <v>0</v>
      </c>
      <c r="P6289" s="37">
        <v>0</v>
      </c>
      <c r="Q6289" s="21">
        <f t="shared" si="1756"/>
        <v>39.790999999999997</v>
      </c>
      <c r="R6289" s="21">
        <f t="shared" si="1765"/>
        <v>262.12499999997948</v>
      </c>
      <c r="S6289" s="21">
        <f t="shared" si="1766"/>
        <v>0.53964134742643866</v>
      </c>
      <c r="T6289" s="21">
        <f t="shared" si="1757"/>
        <v>86.147999999999996</v>
      </c>
      <c r="U6289" s="37">
        <f>VLOOKUP(Time_Zone, 'LSTM LookUp'!$B$5:$D$8, 3, FALSE)</f>
        <v>-75</v>
      </c>
      <c r="V6289" s="21">
        <f t="shared" si="1767"/>
        <v>7.0253276809954448</v>
      </c>
      <c r="W6289" s="21">
        <f t="shared" si="1758"/>
        <v>42.904331920248879</v>
      </c>
      <c r="X6289" s="21">
        <f t="shared" si="1759"/>
        <v>0</v>
      </c>
      <c r="Y6289" s="21">
        <f t="shared" si="1760"/>
        <v>0</v>
      </c>
      <c r="Z6289" s="21">
        <f t="shared" si="1768"/>
        <v>0</v>
      </c>
      <c r="AA6289" s="21">
        <f t="shared" si="1761"/>
        <v>0</v>
      </c>
      <c r="AB6289" s="21">
        <f t="shared" si="1762"/>
        <v>0</v>
      </c>
      <c r="AC6289" s="21">
        <f t="shared" si="1763"/>
        <v>66.02</v>
      </c>
      <c r="AD6289" s="21">
        <f t="shared" si="1769"/>
        <v>0</v>
      </c>
      <c r="AE6289" s="21" t="str">
        <f t="shared" si="1764"/>
        <v>9/19/4:00</v>
      </c>
    </row>
    <row r="6290" spans="2:31">
      <c r="B6290" s="37">
        <v>9</v>
      </c>
      <c r="C6290" s="38">
        <v>19</v>
      </c>
      <c r="D6290" s="39">
        <v>5</v>
      </c>
      <c r="E6290" s="17">
        <v>19.399999999999999</v>
      </c>
      <c r="F6290" s="17">
        <v>0</v>
      </c>
      <c r="G6290" s="17">
        <v>0</v>
      </c>
      <c r="H6290" s="37">
        <f t="shared" si="1752"/>
        <v>66.92</v>
      </c>
      <c r="I6290" s="37">
        <f>IF(H6290&lt;'Roof Calculator'!$G$8, 1, 0)</f>
        <v>0</v>
      </c>
      <c r="J6290" s="37">
        <f>IF(H6290&gt;='Roof Calculator'!$G$8, 1, 0)</f>
        <v>1</v>
      </c>
      <c r="K6290" s="37">
        <f t="shared" si="1753"/>
        <v>0</v>
      </c>
      <c r="L6290" s="37">
        <f t="shared" si="1754"/>
        <v>66.92</v>
      </c>
      <c r="M6290" s="37">
        <v>0</v>
      </c>
      <c r="N6290" s="37">
        <f t="shared" si="1755"/>
        <v>0</v>
      </c>
      <c r="O6290" s="37">
        <v>0</v>
      </c>
      <c r="P6290" s="37">
        <v>0</v>
      </c>
      <c r="Q6290" s="21">
        <f t="shared" si="1756"/>
        <v>39.790999999999997</v>
      </c>
      <c r="R6290" s="21">
        <f t="shared" si="1765"/>
        <v>262.16666666664617</v>
      </c>
      <c r="S6290" s="21">
        <f t="shared" si="1766"/>
        <v>0.52329103416636491</v>
      </c>
      <c r="T6290" s="21">
        <f t="shared" si="1757"/>
        <v>86.147999999999996</v>
      </c>
      <c r="U6290" s="37">
        <f>VLOOKUP(Time_Zone, 'LSTM LookUp'!$B$5:$D$8, 3, FALSE)</f>
        <v>-75</v>
      </c>
      <c r="V6290" s="21">
        <f t="shared" si="1767"/>
        <v>7.0406724650197869</v>
      </c>
      <c r="W6290" s="21">
        <f t="shared" si="1758"/>
        <v>57.908168116254963</v>
      </c>
      <c r="X6290" s="21">
        <f t="shared" si="1759"/>
        <v>0</v>
      </c>
      <c r="Y6290" s="21">
        <f t="shared" si="1760"/>
        <v>0</v>
      </c>
      <c r="Z6290" s="21">
        <f t="shared" si="1768"/>
        <v>0</v>
      </c>
      <c r="AA6290" s="21">
        <f t="shared" si="1761"/>
        <v>0</v>
      </c>
      <c r="AB6290" s="21">
        <f t="shared" si="1762"/>
        <v>0</v>
      </c>
      <c r="AC6290" s="21">
        <f t="shared" si="1763"/>
        <v>66.92</v>
      </c>
      <c r="AD6290" s="21">
        <f t="shared" si="1769"/>
        <v>0</v>
      </c>
      <c r="AE6290" s="21" t="str">
        <f t="shared" si="1764"/>
        <v>9/19/5:00</v>
      </c>
    </row>
    <row r="6291" spans="2:31">
      <c r="B6291" s="37">
        <v>9</v>
      </c>
      <c r="C6291" s="38">
        <v>19</v>
      </c>
      <c r="D6291" s="39">
        <v>6</v>
      </c>
      <c r="E6291" s="17">
        <v>19.399999999999999</v>
      </c>
      <c r="F6291" s="17">
        <v>0</v>
      </c>
      <c r="G6291" s="17">
        <v>0</v>
      </c>
      <c r="H6291" s="37">
        <f t="shared" si="1752"/>
        <v>66.92</v>
      </c>
      <c r="I6291" s="37">
        <f>IF(H6291&lt;'Roof Calculator'!$G$8, 1, 0)</f>
        <v>0</v>
      </c>
      <c r="J6291" s="37">
        <f>IF(H6291&gt;='Roof Calculator'!$G$8, 1, 0)</f>
        <v>1</v>
      </c>
      <c r="K6291" s="37">
        <f t="shared" si="1753"/>
        <v>0</v>
      </c>
      <c r="L6291" s="37">
        <f t="shared" si="1754"/>
        <v>66.92</v>
      </c>
      <c r="M6291" s="37">
        <v>0</v>
      </c>
      <c r="N6291" s="37">
        <f t="shared" si="1755"/>
        <v>0</v>
      </c>
      <c r="O6291" s="37">
        <v>0</v>
      </c>
      <c r="P6291" s="37">
        <v>0</v>
      </c>
      <c r="Q6291" s="21">
        <f t="shared" si="1756"/>
        <v>39.790999999999997</v>
      </c>
      <c r="R6291" s="21">
        <f t="shared" si="1765"/>
        <v>262.20833333331285</v>
      </c>
      <c r="S6291" s="21">
        <f t="shared" si="1766"/>
        <v>0.50694049430212507</v>
      </c>
      <c r="T6291" s="21">
        <f t="shared" si="1757"/>
        <v>86.147999999999996</v>
      </c>
      <c r="U6291" s="37">
        <f>VLOOKUP(Time_Zone, 'LSTM LookUp'!$B$5:$D$8, 3, FALSE)</f>
        <v>-75</v>
      </c>
      <c r="V6291" s="21">
        <f t="shared" si="1767"/>
        <v>7.0560143259262009</v>
      </c>
      <c r="W6291" s="21">
        <f t="shared" si="1758"/>
        <v>72.912003581481528</v>
      </c>
      <c r="X6291" s="21">
        <f t="shared" si="1759"/>
        <v>0</v>
      </c>
      <c r="Y6291" s="21">
        <f t="shared" si="1760"/>
        <v>0</v>
      </c>
      <c r="Z6291" s="21">
        <f t="shared" si="1768"/>
        <v>0</v>
      </c>
      <c r="AA6291" s="21">
        <f t="shared" si="1761"/>
        <v>0</v>
      </c>
      <c r="AB6291" s="21">
        <f t="shared" si="1762"/>
        <v>0</v>
      </c>
      <c r="AC6291" s="21">
        <f t="shared" si="1763"/>
        <v>66.92</v>
      </c>
      <c r="AD6291" s="21">
        <f t="shared" si="1769"/>
        <v>0</v>
      </c>
      <c r="AE6291" s="21" t="str">
        <f t="shared" si="1764"/>
        <v>9/19/6:00</v>
      </c>
    </row>
    <row r="6292" spans="2:31">
      <c r="B6292" s="37">
        <v>9</v>
      </c>
      <c r="C6292" s="38">
        <v>19</v>
      </c>
      <c r="D6292" s="39">
        <v>7</v>
      </c>
      <c r="E6292" s="17">
        <v>20</v>
      </c>
      <c r="F6292" s="17">
        <v>0</v>
      </c>
      <c r="G6292" s="17">
        <v>0</v>
      </c>
      <c r="H6292" s="37">
        <f t="shared" si="1752"/>
        <v>68</v>
      </c>
      <c r="I6292" s="37">
        <f>IF(H6292&lt;'Roof Calculator'!$G$8, 1, 0)</f>
        <v>0</v>
      </c>
      <c r="J6292" s="37">
        <f>IF(H6292&gt;='Roof Calculator'!$G$8, 1, 0)</f>
        <v>1</v>
      </c>
      <c r="K6292" s="37">
        <f t="shared" si="1753"/>
        <v>0</v>
      </c>
      <c r="L6292" s="37">
        <f t="shared" si="1754"/>
        <v>68</v>
      </c>
      <c r="M6292" s="37">
        <v>0</v>
      </c>
      <c r="N6292" s="37">
        <f t="shared" si="1755"/>
        <v>0</v>
      </c>
      <c r="O6292" s="37">
        <v>0</v>
      </c>
      <c r="P6292" s="37">
        <v>0</v>
      </c>
      <c r="Q6292" s="21">
        <f t="shared" si="1756"/>
        <v>39.790999999999997</v>
      </c>
      <c r="R6292" s="21">
        <f t="shared" si="1765"/>
        <v>262.24999999997954</v>
      </c>
      <c r="S6292" s="21">
        <f t="shared" si="1766"/>
        <v>0.49058973491562341</v>
      </c>
      <c r="T6292" s="21">
        <f t="shared" si="1757"/>
        <v>86.147999999999996</v>
      </c>
      <c r="U6292" s="37">
        <f>VLOOKUP(Time_Zone, 'LSTM LookUp'!$B$5:$D$8, 3, FALSE)</f>
        <v>-75</v>
      </c>
      <c r="V6292" s="21">
        <f t="shared" si="1767"/>
        <v>7.0713532339919816</v>
      </c>
      <c r="W6292" s="21">
        <f t="shared" si="1758"/>
        <v>87.915838308497996</v>
      </c>
      <c r="X6292" s="21">
        <f t="shared" si="1759"/>
        <v>0</v>
      </c>
      <c r="Y6292" s="21">
        <f t="shared" si="1760"/>
        <v>0</v>
      </c>
      <c r="Z6292" s="21">
        <f t="shared" si="1768"/>
        <v>0</v>
      </c>
      <c r="AA6292" s="21">
        <f t="shared" si="1761"/>
        <v>0</v>
      </c>
      <c r="AB6292" s="21">
        <f t="shared" si="1762"/>
        <v>0</v>
      </c>
      <c r="AC6292" s="21">
        <f t="shared" si="1763"/>
        <v>68</v>
      </c>
      <c r="AD6292" s="21">
        <f t="shared" si="1769"/>
        <v>0</v>
      </c>
      <c r="AE6292" s="21" t="str">
        <f t="shared" si="1764"/>
        <v>9/19/7:00</v>
      </c>
    </row>
    <row r="6293" spans="2:31">
      <c r="B6293" s="37">
        <v>9</v>
      </c>
      <c r="C6293" s="38">
        <v>19</v>
      </c>
      <c r="D6293" s="39">
        <v>8</v>
      </c>
      <c r="E6293" s="17">
        <v>20.6</v>
      </c>
      <c r="F6293" s="17">
        <v>19</v>
      </c>
      <c r="G6293" s="17">
        <v>0</v>
      </c>
      <c r="H6293" s="37">
        <f t="shared" si="1752"/>
        <v>69.08</v>
      </c>
      <c r="I6293" s="37">
        <f>IF(H6293&lt;'Roof Calculator'!$G$8, 1, 0)</f>
        <v>0</v>
      </c>
      <c r="J6293" s="37">
        <f>IF(H6293&gt;='Roof Calculator'!$G$8, 1, 0)</f>
        <v>1</v>
      </c>
      <c r="K6293" s="37">
        <f t="shared" si="1753"/>
        <v>0</v>
      </c>
      <c r="L6293" s="37">
        <f t="shared" si="1754"/>
        <v>69.08</v>
      </c>
      <c r="M6293" s="37">
        <v>0</v>
      </c>
      <c r="N6293" s="37">
        <f t="shared" si="1755"/>
        <v>19</v>
      </c>
      <c r="O6293" s="37">
        <v>0</v>
      </c>
      <c r="P6293" s="37">
        <v>0</v>
      </c>
      <c r="Q6293" s="21">
        <f t="shared" si="1756"/>
        <v>39.790999999999997</v>
      </c>
      <c r="R6293" s="21">
        <f t="shared" si="1765"/>
        <v>262.29166666664622</v>
      </c>
      <c r="S6293" s="21">
        <f t="shared" si="1766"/>
        <v>0.47423876308865548</v>
      </c>
      <c r="T6293" s="21">
        <f t="shared" si="1757"/>
        <v>86.147999999999996</v>
      </c>
      <c r="U6293" s="37">
        <f>VLOOKUP(Time_Zone, 'LSTM LookUp'!$B$5:$D$8, 3, FALSE)</f>
        <v>-75</v>
      </c>
      <c r="V6293" s="21">
        <f t="shared" si="1767"/>
        <v>7.0866891594946093</v>
      </c>
      <c r="W6293" s="21">
        <f t="shared" si="1758"/>
        <v>102.91967228987367</v>
      </c>
      <c r="X6293" s="21">
        <f t="shared" si="1759"/>
        <v>0</v>
      </c>
      <c r="Y6293" s="21">
        <f t="shared" si="1760"/>
        <v>19</v>
      </c>
      <c r="Z6293" s="21">
        <f t="shared" si="1768"/>
        <v>6.022668153102936</v>
      </c>
      <c r="AA6293" s="21">
        <f t="shared" si="1761"/>
        <v>0</v>
      </c>
      <c r="AB6293" s="21">
        <f t="shared" si="1762"/>
        <v>6.022668153102936</v>
      </c>
      <c r="AC6293" s="21">
        <f t="shared" si="1763"/>
        <v>69.08</v>
      </c>
      <c r="AD6293" s="21">
        <f t="shared" si="1769"/>
        <v>6.022668153102936</v>
      </c>
      <c r="AE6293" s="21" t="str">
        <f t="shared" si="1764"/>
        <v>9/19/8:00</v>
      </c>
    </row>
    <row r="6294" spans="2:31">
      <c r="B6294" s="37">
        <v>9</v>
      </c>
      <c r="C6294" s="38">
        <v>19</v>
      </c>
      <c r="D6294" s="39">
        <v>9</v>
      </c>
      <c r="E6294" s="17">
        <v>20.6</v>
      </c>
      <c r="F6294" s="17">
        <v>72</v>
      </c>
      <c r="G6294" s="17">
        <v>0</v>
      </c>
      <c r="H6294" s="37">
        <f t="shared" ref="H6294:H6357" si="1770">E6294*9/5+32</f>
        <v>69.08</v>
      </c>
      <c r="I6294" s="37">
        <f>IF(H6294&lt;'Roof Calculator'!$G$8, 1, 0)</f>
        <v>0</v>
      </c>
      <c r="J6294" s="37">
        <f>IF(H6294&gt;='Roof Calculator'!$G$8, 1, 0)</f>
        <v>1</v>
      </c>
      <c r="K6294" s="37">
        <f t="shared" ref="K6294:K6357" si="1771">I6294*H6294</f>
        <v>0</v>
      </c>
      <c r="L6294" s="37">
        <f t="shared" ref="L6294:L6357" si="1772">J6294*H6294</f>
        <v>69.08</v>
      </c>
      <c r="M6294" s="37">
        <v>0</v>
      </c>
      <c r="N6294" s="37">
        <f t="shared" ref="N6294:N6357" si="1773">F6294*(180-M6294)/180</f>
        <v>72</v>
      </c>
      <c r="O6294" s="37">
        <v>0</v>
      </c>
      <c r="P6294" s="37">
        <v>0</v>
      </c>
      <c r="Q6294" s="21">
        <f t="shared" ref="Q6294:Q6357" si="1774">Latitude</f>
        <v>39.790999999999997</v>
      </c>
      <c r="R6294" s="21">
        <f t="shared" si="1765"/>
        <v>262.33333333331291</v>
      </c>
      <c r="S6294" s="21">
        <f t="shared" si="1766"/>
        <v>0.4578875859030313</v>
      </c>
      <c r="T6294" s="21">
        <f t="shared" ref="T6294:T6357" si="1775">Longitude</f>
        <v>86.147999999999996</v>
      </c>
      <c r="U6294" s="37">
        <f>VLOOKUP(Time_Zone, 'LSTM LookUp'!$B$5:$D$8, 3, FALSE)</f>
        <v>-75</v>
      </c>
      <c r="V6294" s="21">
        <f t="shared" si="1767"/>
        <v>7.1020220727116889</v>
      </c>
      <c r="W6294" s="21">
        <f t="shared" ref="W6294:W6357" si="1776">15*((D6294+(4*(T6294-U6294)+V6294)/60)-12)</f>
        <v>117.92350551817793</v>
      </c>
      <c r="X6294" s="21">
        <f t="shared" ref="X6294:X6357" si="1777">G6294*(SIN(S6294*PI()/180)*SIN(Q6294*PI()/180)*COS(O6294*PI()/180)-SIN(S6294*PI()/180)*COS(Q6294*PI()/180)*SIN(O6294*PI()/180)*COS(P6294*PI()/180)+COS(S6294*PI()/180)*COS(Q6294*PI()/180)*COS(O6294*PI()/180)*COS(W6294*PI()/180)+COS(S6294*PI()/180)*SIN(Q6294*PI()/180)*SIN(O6294*PI()/180)*COS(P6294*PI()/180)*COS(W6294*PI()/180)+COS(S6294*PI()/180)*SIN(P6294*PI()/180)*SIN(W6294*PI()/180)*SIN(O6294*PI()/180))</f>
        <v>0</v>
      </c>
      <c r="Y6294" s="21">
        <f t="shared" ref="Y6294:Y6357" si="1778">X6294+N6294</f>
        <v>72</v>
      </c>
      <c r="Z6294" s="21">
        <f t="shared" si="1768"/>
        <v>22.822742474916389</v>
      </c>
      <c r="AA6294" s="21">
        <f t="shared" ref="AA6294:AA6357" si="1779">Z6294*I6294</f>
        <v>0</v>
      </c>
      <c r="AB6294" s="21">
        <f t="shared" ref="AB6294:AB6357" si="1780">Z6294*J6294</f>
        <v>22.822742474916389</v>
      </c>
      <c r="AC6294" s="21">
        <f t="shared" ref="AC6294:AC6357" si="1781">L6294</f>
        <v>69.08</v>
      </c>
      <c r="AD6294" s="21">
        <f t="shared" si="1769"/>
        <v>22.822742474916389</v>
      </c>
      <c r="AE6294" s="21" t="str">
        <f t="shared" ref="AE6294:AE6357" si="1782">CONCATENATE(B6294, "/", C6294, "/", D6294,":00")</f>
        <v>9/19/9:00</v>
      </c>
    </row>
    <row r="6295" spans="2:31">
      <c r="B6295" s="37">
        <v>9</v>
      </c>
      <c r="C6295" s="38">
        <v>19</v>
      </c>
      <c r="D6295" s="39">
        <v>10</v>
      </c>
      <c r="E6295" s="17">
        <v>18.899999999999999</v>
      </c>
      <c r="F6295" s="17">
        <v>79</v>
      </c>
      <c r="G6295" s="17">
        <v>0</v>
      </c>
      <c r="H6295" s="37">
        <f t="shared" si="1770"/>
        <v>66.02</v>
      </c>
      <c r="I6295" s="37">
        <f>IF(H6295&lt;'Roof Calculator'!$G$8, 1, 0)</f>
        <v>0</v>
      </c>
      <c r="J6295" s="37">
        <f>IF(H6295&gt;='Roof Calculator'!$G$8, 1, 0)</f>
        <v>1</v>
      </c>
      <c r="K6295" s="37">
        <f t="shared" si="1771"/>
        <v>0</v>
      </c>
      <c r="L6295" s="37">
        <f t="shared" si="1772"/>
        <v>66.02</v>
      </c>
      <c r="M6295" s="37">
        <v>0</v>
      </c>
      <c r="N6295" s="37">
        <f t="shared" si="1773"/>
        <v>79</v>
      </c>
      <c r="O6295" s="37">
        <v>0</v>
      </c>
      <c r="P6295" s="37">
        <v>0</v>
      </c>
      <c r="Q6295" s="21">
        <f t="shared" si="1774"/>
        <v>39.790999999999997</v>
      </c>
      <c r="R6295" s="21">
        <f t="shared" ref="R6295:R6358" si="1783">R6294+1/24</f>
        <v>262.37499999997959</v>
      </c>
      <c r="S6295" s="21">
        <f t="shared" ref="S6295:S6358" si="1784">ASIN(SIN(23.45*PI()/180)*SIN((360/365*(R6295-81))*PI()/180))*180/PI()</f>
        <v>0.44153621044050545</v>
      </c>
      <c r="T6295" s="21">
        <f t="shared" si="1775"/>
        <v>86.147999999999996</v>
      </c>
      <c r="U6295" s="37">
        <f>VLOOKUP(Time_Zone, 'LSTM LookUp'!$B$5:$D$8, 3, FALSE)</f>
        <v>-75</v>
      </c>
      <c r="V6295" s="21">
        <f t="shared" ref="V6295:V6358" si="1785">9.87*SIN(2*(360/365*(R6295-81))*PI()/180)-7.53*COS((360/365*(R6295-81))*PI()/180)-1.5*SIN((360/365*(R6295-81))*PI()/180)</f>
        <v>7.1173519439210846</v>
      </c>
      <c r="W6295" s="21">
        <f t="shared" si="1776"/>
        <v>132.92733798598024</v>
      </c>
      <c r="X6295" s="21">
        <f t="shared" si="1777"/>
        <v>0</v>
      </c>
      <c r="Y6295" s="21">
        <f t="shared" si="1778"/>
        <v>79</v>
      </c>
      <c r="Z6295" s="21">
        <f t="shared" ref="Z6295:Z6358" si="1786">Y6295/10.764*3.412</f>
        <v>25.041620215533261</v>
      </c>
      <c r="AA6295" s="21">
        <f t="shared" si="1779"/>
        <v>0</v>
      </c>
      <c r="AB6295" s="21">
        <f t="shared" si="1780"/>
        <v>25.041620215533261</v>
      </c>
      <c r="AC6295" s="21">
        <f t="shared" si="1781"/>
        <v>66.02</v>
      </c>
      <c r="AD6295" s="21">
        <f t="shared" ref="AD6295:AD6358" si="1787">AB6295</f>
        <v>25.041620215533261</v>
      </c>
      <c r="AE6295" s="21" t="str">
        <f t="shared" si="1782"/>
        <v>9/19/10:00</v>
      </c>
    </row>
    <row r="6296" spans="2:31">
      <c r="B6296" s="37">
        <v>9</v>
      </c>
      <c r="C6296" s="38">
        <v>19</v>
      </c>
      <c r="D6296" s="39">
        <v>11</v>
      </c>
      <c r="E6296" s="17">
        <v>18.899999999999999</v>
      </c>
      <c r="F6296" s="17">
        <v>261</v>
      </c>
      <c r="G6296" s="17">
        <v>36</v>
      </c>
      <c r="H6296" s="37">
        <f t="shared" si="1770"/>
        <v>66.02</v>
      </c>
      <c r="I6296" s="37">
        <f>IF(H6296&lt;'Roof Calculator'!$G$8, 1, 0)</f>
        <v>0</v>
      </c>
      <c r="J6296" s="37">
        <f>IF(H6296&gt;='Roof Calculator'!$G$8, 1, 0)</f>
        <v>1</v>
      </c>
      <c r="K6296" s="37">
        <f t="shared" si="1771"/>
        <v>0</v>
      </c>
      <c r="L6296" s="37">
        <f t="shared" si="1772"/>
        <v>66.02</v>
      </c>
      <c r="M6296" s="37">
        <v>0</v>
      </c>
      <c r="N6296" s="37">
        <f t="shared" si="1773"/>
        <v>261</v>
      </c>
      <c r="O6296" s="37">
        <v>0</v>
      </c>
      <c r="P6296" s="37">
        <v>0</v>
      </c>
      <c r="Q6296" s="21">
        <f t="shared" si="1774"/>
        <v>39.790999999999997</v>
      </c>
      <c r="R6296" s="21">
        <f t="shared" si="1783"/>
        <v>262.41666666664628</v>
      </c>
      <c r="S6296" s="21">
        <f t="shared" si="1784"/>
        <v>0.42518464378275928</v>
      </c>
      <c r="T6296" s="21">
        <f t="shared" si="1775"/>
        <v>86.147999999999996</v>
      </c>
      <c r="U6296" s="37">
        <f>VLOOKUP(Time_Zone, 'LSTM LookUp'!$B$5:$D$8, 3, FALSE)</f>
        <v>-75</v>
      </c>
      <c r="V6296" s="21">
        <f t="shared" si="1785"/>
        <v>7.1326787434009917</v>
      </c>
      <c r="W6296" s="21">
        <f t="shared" si="1776"/>
        <v>147.93116968585028</v>
      </c>
      <c r="X6296" s="21">
        <f t="shared" si="1777"/>
        <v>-23.269314812214205</v>
      </c>
      <c r="Y6296" s="21">
        <f t="shared" si="1778"/>
        <v>237.73068518778581</v>
      </c>
      <c r="Z6296" s="21">
        <f t="shared" si="1786"/>
        <v>75.35647508925355</v>
      </c>
      <c r="AA6296" s="21">
        <f t="shared" si="1779"/>
        <v>0</v>
      </c>
      <c r="AB6296" s="21">
        <f t="shared" si="1780"/>
        <v>75.35647508925355</v>
      </c>
      <c r="AC6296" s="21">
        <f t="shared" si="1781"/>
        <v>66.02</v>
      </c>
      <c r="AD6296" s="21">
        <f t="shared" si="1787"/>
        <v>75.35647508925355</v>
      </c>
      <c r="AE6296" s="21" t="str">
        <f t="shared" si="1782"/>
        <v>9/19/11:00</v>
      </c>
    </row>
    <row r="6297" spans="2:31">
      <c r="B6297" s="37">
        <v>9</v>
      </c>
      <c r="C6297" s="38">
        <v>19</v>
      </c>
      <c r="D6297" s="39">
        <v>12</v>
      </c>
      <c r="E6297" s="17">
        <v>18.3</v>
      </c>
      <c r="F6297" s="17">
        <v>205</v>
      </c>
      <c r="G6297" s="17">
        <v>6</v>
      </c>
      <c r="H6297" s="37">
        <f t="shared" si="1770"/>
        <v>64.94</v>
      </c>
      <c r="I6297" s="37">
        <f>IF(H6297&lt;'Roof Calculator'!$G$8, 1, 0)</f>
        <v>0</v>
      </c>
      <c r="J6297" s="37">
        <f>IF(H6297&gt;='Roof Calculator'!$G$8, 1, 0)</f>
        <v>1</v>
      </c>
      <c r="K6297" s="37">
        <f t="shared" si="1771"/>
        <v>0</v>
      </c>
      <c r="L6297" s="37">
        <f t="shared" si="1772"/>
        <v>64.94</v>
      </c>
      <c r="M6297" s="37">
        <v>0</v>
      </c>
      <c r="N6297" s="37">
        <f t="shared" si="1773"/>
        <v>205</v>
      </c>
      <c r="O6297" s="37">
        <v>0</v>
      </c>
      <c r="P6297" s="37">
        <v>0</v>
      </c>
      <c r="Q6297" s="21">
        <f t="shared" si="1774"/>
        <v>39.790999999999997</v>
      </c>
      <c r="R6297" s="21">
        <f t="shared" si="1783"/>
        <v>262.45833333331296</v>
      </c>
      <c r="S6297" s="21">
        <f t="shared" si="1784"/>
        <v>0.40883289301146275</v>
      </c>
      <c r="T6297" s="21">
        <f t="shared" si="1775"/>
        <v>86.147999999999996</v>
      </c>
      <c r="U6297" s="37">
        <f>VLOOKUP(Time_Zone, 'LSTM LookUp'!$B$5:$D$8, 3, FALSE)</f>
        <v>-75</v>
      </c>
      <c r="V6297" s="21">
        <f t="shared" si="1785"/>
        <v>7.148002441429945</v>
      </c>
      <c r="W6297" s="21">
        <f t="shared" si="1776"/>
        <v>162.93500061035752</v>
      </c>
      <c r="X6297" s="21">
        <f t="shared" si="1777"/>
        <v>-4.3798122675677007</v>
      </c>
      <c r="Y6297" s="21">
        <f t="shared" si="1778"/>
        <v>200.6201877324323</v>
      </c>
      <c r="Z6297" s="21">
        <f t="shared" si="1786"/>
        <v>63.593095553981698</v>
      </c>
      <c r="AA6297" s="21">
        <f t="shared" si="1779"/>
        <v>0</v>
      </c>
      <c r="AB6297" s="21">
        <f t="shared" si="1780"/>
        <v>63.593095553981698</v>
      </c>
      <c r="AC6297" s="21">
        <f t="shared" si="1781"/>
        <v>64.94</v>
      </c>
      <c r="AD6297" s="21">
        <f t="shared" si="1787"/>
        <v>63.593095553981698</v>
      </c>
      <c r="AE6297" s="21" t="str">
        <f t="shared" si="1782"/>
        <v>9/19/12:00</v>
      </c>
    </row>
    <row r="6298" spans="2:31">
      <c r="B6298" s="37">
        <v>9</v>
      </c>
      <c r="C6298" s="38">
        <v>19</v>
      </c>
      <c r="D6298" s="39">
        <v>13</v>
      </c>
      <c r="E6298" s="17">
        <v>19.399999999999999</v>
      </c>
      <c r="F6298" s="17">
        <v>151</v>
      </c>
      <c r="G6298" s="17">
        <v>0</v>
      </c>
      <c r="H6298" s="37">
        <f t="shared" si="1770"/>
        <v>66.92</v>
      </c>
      <c r="I6298" s="37">
        <f>IF(H6298&lt;'Roof Calculator'!$G$8, 1, 0)</f>
        <v>0</v>
      </c>
      <c r="J6298" s="37">
        <f>IF(H6298&gt;='Roof Calculator'!$G$8, 1, 0)</f>
        <v>1</v>
      </c>
      <c r="K6298" s="37">
        <f t="shared" si="1771"/>
        <v>0</v>
      </c>
      <c r="L6298" s="37">
        <f t="shared" si="1772"/>
        <v>66.92</v>
      </c>
      <c r="M6298" s="37">
        <v>0</v>
      </c>
      <c r="N6298" s="37">
        <f t="shared" si="1773"/>
        <v>151</v>
      </c>
      <c r="O6298" s="37">
        <v>0</v>
      </c>
      <c r="P6298" s="37">
        <v>0</v>
      </c>
      <c r="Q6298" s="21">
        <f t="shared" si="1774"/>
        <v>39.790999999999997</v>
      </c>
      <c r="R6298" s="21">
        <f t="shared" si="1783"/>
        <v>262.49999999997965</v>
      </c>
      <c r="S6298" s="21">
        <f t="shared" si="1784"/>
        <v>0.39248096520825532</v>
      </c>
      <c r="T6298" s="21">
        <f t="shared" si="1775"/>
        <v>86.147999999999996</v>
      </c>
      <c r="U6298" s="37">
        <f>VLOOKUP(Time_Zone, 'LSTM LookUp'!$B$5:$D$8, 3, FALSE)</f>
        <v>-75</v>
      </c>
      <c r="V6298" s="21">
        <f t="shared" si="1785"/>
        <v>7.1633230082868984</v>
      </c>
      <c r="W6298" s="21">
        <f t="shared" si="1776"/>
        <v>177.93883075207168</v>
      </c>
      <c r="X6298" s="21">
        <f t="shared" si="1777"/>
        <v>0</v>
      </c>
      <c r="Y6298" s="21">
        <f t="shared" si="1778"/>
        <v>151</v>
      </c>
      <c r="Z6298" s="21">
        <f t="shared" si="1786"/>
        <v>47.864362690449646</v>
      </c>
      <c r="AA6298" s="21">
        <f t="shared" si="1779"/>
        <v>0</v>
      </c>
      <c r="AB6298" s="21">
        <f t="shared" si="1780"/>
        <v>47.864362690449646</v>
      </c>
      <c r="AC6298" s="21">
        <f t="shared" si="1781"/>
        <v>66.92</v>
      </c>
      <c r="AD6298" s="21">
        <f t="shared" si="1787"/>
        <v>47.864362690449646</v>
      </c>
      <c r="AE6298" s="21" t="str">
        <f t="shared" si="1782"/>
        <v>9/19/13:00</v>
      </c>
    </row>
    <row r="6299" spans="2:31">
      <c r="B6299" s="37">
        <v>9</v>
      </c>
      <c r="C6299" s="38">
        <v>19</v>
      </c>
      <c r="D6299" s="39">
        <v>14</v>
      </c>
      <c r="E6299" s="17">
        <v>20.6</v>
      </c>
      <c r="F6299" s="17">
        <v>160</v>
      </c>
      <c r="G6299" s="17">
        <v>0</v>
      </c>
      <c r="H6299" s="37">
        <f t="shared" si="1770"/>
        <v>69.08</v>
      </c>
      <c r="I6299" s="37">
        <f>IF(H6299&lt;'Roof Calculator'!$G$8, 1, 0)</f>
        <v>0</v>
      </c>
      <c r="J6299" s="37">
        <f>IF(H6299&gt;='Roof Calculator'!$G$8, 1, 0)</f>
        <v>1</v>
      </c>
      <c r="K6299" s="37">
        <f t="shared" si="1771"/>
        <v>0</v>
      </c>
      <c r="L6299" s="37">
        <f t="shared" si="1772"/>
        <v>69.08</v>
      </c>
      <c r="M6299" s="37">
        <v>0</v>
      </c>
      <c r="N6299" s="37">
        <f t="shared" si="1773"/>
        <v>160</v>
      </c>
      <c r="O6299" s="37">
        <v>0</v>
      </c>
      <c r="P6299" s="37">
        <v>0</v>
      </c>
      <c r="Q6299" s="21">
        <f t="shared" si="1774"/>
        <v>39.790999999999997</v>
      </c>
      <c r="R6299" s="21">
        <f t="shared" si="1783"/>
        <v>262.54166666664634</v>
      </c>
      <c r="S6299" s="21">
        <f t="shared" si="1784"/>
        <v>0.37612886745467716</v>
      </c>
      <c r="T6299" s="21">
        <f t="shared" si="1775"/>
        <v>86.147999999999996</v>
      </c>
      <c r="U6299" s="37">
        <f>VLOOKUP(Time_Zone, 'LSTM LookUp'!$B$5:$D$8, 3, FALSE)</f>
        <v>-75</v>
      </c>
      <c r="V6299" s="21">
        <f t="shared" si="1785"/>
        <v>7.1786404142513485</v>
      </c>
      <c r="W6299" s="21">
        <f t="shared" si="1776"/>
        <v>192.94266010356284</v>
      </c>
      <c r="X6299" s="21">
        <f t="shared" si="1777"/>
        <v>0</v>
      </c>
      <c r="Y6299" s="21">
        <f t="shared" si="1778"/>
        <v>160</v>
      </c>
      <c r="Z6299" s="21">
        <f t="shared" si="1786"/>
        <v>50.717205499814199</v>
      </c>
      <c r="AA6299" s="21">
        <f t="shared" si="1779"/>
        <v>0</v>
      </c>
      <c r="AB6299" s="21">
        <f t="shared" si="1780"/>
        <v>50.717205499814199</v>
      </c>
      <c r="AC6299" s="21">
        <f t="shared" si="1781"/>
        <v>69.08</v>
      </c>
      <c r="AD6299" s="21">
        <f t="shared" si="1787"/>
        <v>50.717205499814199</v>
      </c>
      <c r="AE6299" s="21" t="str">
        <f t="shared" si="1782"/>
        <v>9/19/14:00</v>
      </c>
    </row>
    <row r="6300" spans="2:31">
      <c r="B6300" s="37">
        <v>9</v>
      </c>
      <c r="C6300" s="38">
        <v>19</v>
      </c>
      <c r="D6300" s="39">
        <v>15</v>
      </c>
      <c r="E6300" s="17">
        <v>20.6</v>
      </c>
      <c r="F6300" s="17">
        <v>144</v>
      </c>
      <c r="G6300" s="17">
        <v>0</v>
      </c>
      <c r="H6300" s="37">
        <f t="shared" si="1770"/>
        <v>69.08</v>
      </c>
      <c r="I6300" s="37">
        <f>IF(H6300&lt;'Roof Calculator'!$G$8, 1, 0)</f>
        <v>0</v>
      </c>
      <c r="J6300" s="37">
        <f>IF(H6300&gt;='Roof Calculator'!$G$8, 1, 0)</f>
        <v>1</v>
      </c>
      <c r="K6300" s="37">
        <f t="shared" si="1771"/>
        <v>0</v>
      </c>
      <c r="L6300" s="37">
        <f t="shared" si="1772"/>
        <v>69.08</v>
      </c>
      <c r="M6300" s="37">
        <v>0</v>
      </c>
      <c r="N6300" s="37">
        <f t="shared" si="1773"/>
        <v>144</v>
      </c>
      <c r="O6300" s="37">
        <v>0</v>
      </c>
      <c r="P6300" s="37">
        <v>0</v>
      </c>
      <c r="Q6300" s="21">
        <f t="shared" si="1774"/>
        <v>39.790999999999997</v>
      </c>
      <c r="R6300" s="21">
        <f t="shared" si="1783"/>
        <v>262.58333333331302</v>
      </c>
      <c r="S6300" s="21">
        <f t="shared" si="1784"/>
        <v>0.35977660683229223</v>
      </c>
      <c r="T6300" s="21">
        <f t="shared" si="1775"/>
        <v>86.147999999999996</v>
      </c>
      <c r="U6300" s="37">
        <f>VLOOKUP(Time_Zone, 'LSTM LookUp'!$B$5:$D$8, 3, FALSE)</f>
        <v>-75</v>
      </c>
      <c r="V6300" s="21">
        <f t="shared" si="1785"/>
        <v>7.1939546296032804</v>
      </c>
      <c r="W6300" s="21">
        <f t="shared" si="1776"/>
        <v>207.94648865740081</v>
      </c>
      <c r="X6300" s="21">
        <f t="shared" si="1777"/>
        <v>0</v>
      </c>
      <c r="Y6300" s="21">
        <f t="shared" si="1778"/>
        <v>144</v>
      </c>
      <c r="Z6300" s="21">
        <f t="shared" si="1786"/>
        <v>45.645484949832777</v>
      </c>
      <c r="AA6300" s="21">
        <f t="shared" si="1779"/>
        <v>0</v>
      </c>
      <c r="AB6300" s="21">
        <f t="shared" si="1780"/>
        <v>45.645484949832777</v>
      </c>
      <c r="AC6300" s="21">
        <f t="shared" si="1781"/>
        <v>69.08</v>
      </c>
      <c r="AD6300" s="21">
        <f t="shared" si="1787"/>
        <v>45.645484949832777</v>
      </c>
      <c r="AE6300" s="21" t="str">
        <f t="shared" si="1782"/>
        <v>9/19/15:00</v>
      </c>
    </row>
    <row r="6301" spans="2:31">
      <c r="B6301" s="37">
        <v>9</v>
      </c>
      <c r="C6301" s="38">
        <v>19</v>
      </c>
      <c r="D6301" s="39">
        <v>16</v>
      </c>
      <c r="E6301" s="17">
        <v>22.2</v>
      </c>
      <c r="F6301" s="17">
        <v>151</v>
      </c>
      <c r="G6301" s="17">
        <v>0</v>
      </c>
      <c r="H6301" s="37">
        <f t="shared" si="1770"/>
        <v>71.959999999999994</v>
      </c>
      <c r="I6301" s="37">
        <f>IF(H6301&lt;'Roof Calculator'!$G$8, 1, 0)</f>
        <v>0</v>
      </c>
      <c r="J6301" s="37">
        <f>IF(H6301&gt;='Roof Calculator'!$G$8, 1, 0)</f>
        <v>1</v>
      </c>
      <c r="K6301" s="37">
        <f t="shared" si="1771"/>
        <v>0</v>
      </c>
      <c r="L6301" s="37">
        <f t="shared" si="1772"/>
        <v>71.959999999999994</v>
      </c>
      <c r="M6301" s="37">
        <v>0</v>
      </c>
      <c r="N6301" s="37">
        <f t="shared" si="1773"/>
        <v>151</v>
      </c>
      <c r="O6301" s="37">
        <v>0</v>
      </c>
      <c r="P6301" s="37">
        <v>0</v>
      </c>
      <c r="Q6301" s="21">
        <f t="shared" si="1774"/>
        <v>39.790999999999997</v>
      </c>
      <c r="R6301" s="21">
        <f t="shared" si="1783"/>
        <v>262.62499999997971</v>
      </c>
      <c r="S6301" s="21">
        <f t="shared" si="1784"/>
        <v>0.34342419042261868</v>
      </c>
      <c r="T6301" s="21">
        <f t="shared" si="1775"/>
        <v>86.147999999999996</v>
      </c>
      <c r="U6301" s="37">
        <f>VLOOKUP(Time_Zone, 'LSTM LookUp'!$B$5:$D$8, 3, FALSE)</f>
        <v>-75</v>
      </c>
      <c r="V6301" s="21">
        <f t="shared" si="1785"/>
        <v>7.2092656246232956</v>
      </c>
      <c r="W6301" s="21">
        <f t="shared" si="1776"/>
        <v>222.95031640615582</v>
      </c>
      <c r="X6301" s="21">
        <f t="shared" si="1777"/>
        <v>0</v>
      </c>
      <c r="Y6301" s="21">
        <f t="shared" si="1778"/>
        <v>151</v>
      </c>
      <c r="Z6301" s="21">
        <f t="shared" si="1786"/>
        <v>47.864362690449646</v>
      </c>
      <c r="AA6301" s="21">
        <f t="shared" si="1779"/>
        <v>0</v>
      </c>
      <c r="AB6301" s="21">
        <f t="shared" si="1780"/>
        <v>47.864362690449646</v>
      </c>
      <c r="AC6301" s="21">
        <f t="shared" si="1781"/>
        <v>71.959999999999994</v>
      </c>
      <c r="AD6301" s="21">
        <f t="shared" si="1787"/>
        <v>47.864362690449646</v>
      </c>
      <c r="AE6301" s="21" t="str">
        <f t="shared" si="1782"/>
        <v>9/19/16:00</v>
      </c>
    </row>
    <row r="6302" spans="2:31">
      <c r="B6302" s="37">
        <v>9</v>
      </c>
      <c r="C6302" s="38">
        <v>19</v>
      </c>
      <c r="D6302" s="39">
        <v>17</v>
      </c>
      <c r="E6302" s="17">
        <v>20.6</v>
      </c>
      <c r="F6302" s="17">
        <v>90</v>
      </c>
      <c r="G6302" s="17">
        <v>0</v>
      </c>
      <c r="H6302" s="37">
        <f t="shared" si="1770"/>
        <v>69.08</v>
      </c>
      <c r="I6302" s="37">
        <f>IF(H6302&lt;'Roof Calculator'!$G$8, 1, 0)</f>
        <v>0</v>
      </c>
      <c r="J6302" s="37">
        <f>IF(H6302&gt;='Roof Calculator'!$G$8, 1, 0)</f>
        <v>1</v>
      </c>
      <c r="K6302" s="37">
        <f t="shared" si="1771"/>
        <v>0</v>
      </c>
      <c r="L6302" s="37">
        <f t="shared" si="1772"/>
        <v>69.08</v>
      </c>
      <c r="M6302" s="37">
        <v>0</v>
      </c>
      <c r="N6302" s="37">
        <f t="shared" si="1773"/>
        <v>90</v>
      </c>
      <c r="O6302" s="37">
        <v>0</v>
      </c>
      <c r="P6302" s="37">
        <v>0</v>
      </c>
      <c r="Q6302" s="21">
        <f t="shared" si="1774"/>
        <v>39.790999999999997</v>
      </c>
      <c r="R6302" s="21">
        <f t="shared" si="1783"/>
        <v>262.66666666664639</v>
      </c>
      <c r="S6302" s="21">
        <f t="shared" si="1784"/>
        <v>0.32707162530711015</v>
      </c>
      <c r="T6302" s="21">
        <f t="shared" si="1775"/>
        <v>86.147999999999996</v>
      </c>
      <c r="U6302" s="37">
        <f>VLOOKUP(Time_Zone, 'LSTM LookUp'!$B$5:$D$8, 3, FALSE)</f>
        <v>-75</v>
      </c>
      <c r="V6302" s="21">
        <f t="shared" si="1785"/>
        <v>7.2245733695926972</v>
      </c>
      <c r="W6302" s="21">
        <f t="shared" si="1776"/>
        <v>237.9541433423982</v>
      </c>
      <c r="X6302" s="21">
        <f t="shared" si="1777"/>
        <v>0</v>
      </c>
      <c r="Y6302" s="21">
        <f t="shared" si="1778"/>
        <v>90</v>
      </c>
      <c r="Z6302" s="21">
        <f t="shared" si="1786"/>
        <v>28.528428093645488</v>
      </c>
      <c r="AA6302" s="21">
        <f t="shared" si="1779"/>
        <v>0</v>
      </c>
      <c r="AB6302" s="21">
        <f t="shared" si="1780"/>
        <v>28.528428093645488</v>
      </c>
      <c r="AC6302" s="21">
        <f t="shared" si="1781"/>
        <v>69.08</v>
      </c>
      <c r="AD6302" s="21">
        <f t="shared" si="1787"/>
        <v>28.528428093645488</v>
      </c>
      <c r="AE6302" s="21" t="str">
        <f t="shared" si="1782"/>
        <v>9/19/17:00</v>
      </c>
    </row>
    <row r="6303" spans="2:31">
      <c r="B6303" s="37">
        <v>9</v>
      </c>
      <c r="C6303" s="38">
        <v>19</v>
      </c>
      <c r="D6303" s="39">
        <v>18</v>
      </c>
      <c r="E6303" s="17">
        <v>19.399999999999999</v>
      </c>
      <c r="F6303" s="17">
        <v>69</v>
      </c>
      <c r="G6303" s="17">
        <v>0</v>
      </c>
      <c r="H6303" s="37">
        <f t="shared" si="1770"/>
        <v>66.92</v>
      </c>
      <c r="I6303" s="37">
        <f>IF(H6303&lt;'Roof Calculator'!$G$8, 1, 0)</f>
        <v>0</v>
      </c>
      <c r="J6303" s="37">
        <f>IF(H6303&gt;='Roof Calculator'!$G$8, 1, 0)</f>
        <v>1</v>
      </c>
      <c r="K6303" s="37">
        <f t="shared" si="1771"/>
        <v>0</v>
      </c>
      <c r="L6303" s="37">
        <f t="shared" si="1772"/>
        <v>66.92</v>
      </c>
      <c r="M6303" s="37">
        <v>0</v>
      </c>
      <c r="N6303" s="37">
        <f t="shared" si="1773"/>
        <v>69</v>
      </c>
      <c r="O6303" s="37">
        <v>0</v>
      </c>
      <c r="P6303" s="37">
        <v>0</v>
      </c>
      <c r="Q6303" s="21">
        <f t="shared" si="1774"/>
        <v>39.790999999999997</v>
      </c>
      <c r="R6303" s="21">
        <f t="shared" si="1783"/>
        <v>262.70833333331308</v>
      </c>
      <c r="S6303" s="21">
        <f t="shared" si="1784"/>
        <v>0.31071891856723821</v>
      </c>
      <c r="T6303" s="21">
        <f t="shared" si="1775"/>
        <v>86.147999999999996</v>
      </c>
      <c r="U6303" s="37">
        <f>VLOOKUP(Time_Zone, 'LSTM LookUp'!$B$5:$D$8, 3, FALSE)</f>
        <v>-75</v>
      </c>
      <c r="V6303" s="21">
        <f t="shared" si="1785"/>
        <v>7.2398778347934609</v>
      </c>
      <c r="W6303" s="21">
        <f t="shared" si="1776"/>
        <v>252.95796945869836</v>
      </c>
      <c r="X6303" s="21">
        <f t="shared" si="1777"/>
        <v>0</v>
      </c>
      <c r="Y6303" s="21">
        <f t="shared" si="1778"/>
        <v>69</v>
      </c>
      <c r="Z6303" s="21">
        <f t="shared" si="1786"/>
        <v>21.871794871794872</v>
      </c>
      <c r="AA6303" s="21">
        <f t="shared" si="1779"/>
        <v>0</v>
      </c>
      <c r="AB6303" s="21">
        <f t="shared" si="1780"/>
        <v>21.871794871794872</v>
      </c>
      <c r="AC6303" s="21">
        <f t="shared" si="1781"/>
        <v>66.92</v>
      </c>
      <c r="AD6303" s="21">
        <f t="shared" si="1787"/>
        <v>21.871794871794872</v>
      </c>
      <c r="AE6303" s="21" t="str">
        <f t="shared" si="1782"/>
        <v>9/19/18:00</v>
      </c>
    </row>
    <row r="6304" spans="2:31">
      <c r="B6304" s="37">
        <v>9</v>
      </c>
      <c r="C6304" s="38">
        <v>19</v>
      </c>
      <c r="D6304" s="39">
        <v>19</v>
      </c>
      <c r="E6304" s="17">
        <v>18.3</v>
      </c>
      <c r="F6304" s="17">
        <v>10</v>
      </c>
      <c r="G6304" s="17">
        <v>22</v>
      </c>
      <c r="H6304" s="37">
        <f t="shared" si="1770"/>
        <v>64.94</v>
      </c>
      <c r="I6304" s="37">
        <f>IF(H6304&lt;'Roof Calculator'!$G$8, 1, 0)</f>
        <v>0</v>
      </c>
      <c r="J6304" s="37">
        <f>IF(H6304&gt;='Roof Calculator'!$G$8, 1, 0)</f>
        <v>1</v>
      </c>
      <c r="K6304" s="37">
        <f t="shared" si="1771"/>
        <v>0</v>
      </c>
      <c r="L6304" s="37">
        <f t="shared" si="1772"/>
        <v>64.94</v>
      </c>
      <c r="M6304" s="37">
        <v>0</v>
      </c>
      <c r="N6304" s="37">
        <f t="shared" si="1773"/>
        <v>10</v>
      </c>
      <c r="O6304" s="37">
        <v>0</v>
      </c>
      <c r="P6304" s="37">
        <v>0</v>
      </c>
      <c r="Q6304" s="21">
        <f t="shared" si="1774"/>
        <v>39.790999999999997</v>
      </c>
      <c r="R6304" s="21">
        <f t="shared" si="1783"/>
        <v>262.74999999997976</v>
      </c>
      <c r="S6304" s="21">
        <f t="shared" si="1784"/>
        <v>0.29436607728437297</v>
      </c>
      <c r="T6304" s="21">
        <f t="shared" si="1775"/>
        <v>86.147999999999996</v>
      </c>
      <c r="U6304" s="37">
        <f>VLOOKUP(Time_Zone, 'LSTM LookUp'!$B$5:$D$8, 3, FALSE)</f>
        <v>-75</v>
      </c>
      <c r="V6304" s="21">
        <f t="shared" si="1785"/>
        <v>7.2551789905084219</v>
      </c>
      <c r="W6304" s="21">
        <f t="shared" si="1776"/>
        <v>267.96179474762704</v>
      </c>
      <c r="X6304" s="21">
        <f t="shared" si="1777"/>
        <v>-0.52887720069159638</v>
      </c>
      <c r="Y6304" s="21">
        <f t="shared" si="1778"/>
        <v>9.4711227993084037</v>
      </c>
      <c r="Z6304" s="21">
        <f t="shared" si="1786"/>
        <v>3.0021805082906239</v>
      </c>
      <c r="AA6304" s="21">
        <f t="shared" si="1779"/>
        <v>0</v>
      </c>
      <c r="AB6304" s="21">
        <f t="shared" si="1780"/>
        <v>3.0021805082906239</v>
      </c>
      <c r="AC6304" s="21">
        <f t="shared" si="1781"/>
        <v>64.94</v>
      </c>
      <c r="AD6304" s="21">
        <f t="shared" si="1787"/>
        <v>3.0021805082906239</v>
      </c>
      <c r="AE6304" s="21" t="str">
        <f t="shared" si="1782"/>
        <v>9/19/19:00</v>
      </c>
    </row>
    <row r="6305" spans="2:31">
      <c r="B6305" s="37">
        <v>9</v>
      </c>
      <c r="C6305" s="38">
        <v>19</v>
      </c>
      <c r="D6305" s="39">
        <v>20</v>
      </c>
      <c r="E6305" s="17">
        <v>16.7</v>
      </c>
      <c r="F6305" s="17">
        <v>0</v>
      </c>
      <c r="G6305" s="17">
        <v>0</v>
      </c>
      <c r="H6305" s="37">
        <f t="shared" si="1770"/>
        <v>62.059999999999995</v>
      </c>
      <c r="I6305" s="37">
        <f>IF(H6305&lt;'Roof Calculator'!$G$8, 1, 0)</f>
        <v>0</v>
      </c>
      <c r="J6305" s="37">
        <f>IF(H6305&gt;='Roof Calculator'!$G$8, 1, 0)</f>
        <v>1</v>
      </c>
      <c r="K6305" s="37">
        <f t="shared" si="1771"/>
        <v>0</v>
      </c>
      <c r="L6305" s="37">
        <f t="shared" si="1772"/>
        <v>62.059999999999995</v>
      </c>
      <c r="M6305" s="37">
        <v>0</v>
      </c>
      <c r="N6305" s="37">
        <f t="shared" si="1773"/>
        <v>0</v>
      </c>
      <c r="O6305" s="37">
        <v>0</v>
      </c>
      <c r="P6305" s="37">
        <v>0</v>
      </c>
      <c r="Q6305" s="21">
        <f t="shared" si="1774"/>
        <v>39.790999999999997</v>
      </c>
      <c r="R6305" s="21">
        <f t="shared" si="1783"/>
        <v>262.79166666664645</v>
      </c>
      <c r="S6305" s="21">
        <f t="shared" si="1784"/>
        <v>0.27801310853992584</v>
      </c>
      <c r="T6305" s="21">
        <f t="shared" si="1775"/>
        <v>86.147999999999996</v>
      </c>
      <c r="U6305" s="37">
        <f>VLOOKUP(Time_Zone, 'LSTM LookUp'!$B$5:$D$8, 3, FALSE)</f>
        <v>-75</v>
      </c>
      <c r="V6305" s="21">
        <f t="shared" si="1785"/>
        <v>7.2704768070211978</v>
      </c>
      <c r="W6305" s="21">
        <f t="shared" si="1776"/>
        <v>282.96561920175526</v>
      </c>
      <c r="X6305" s="21">
        <f t="shared" si="1777"/>
        <v>0</v>
      </c>
      <c r="Y6305" s="21">
        <f t="shared" si="1778"/>
        <v>0</v>
      </c>
      <c r="Z6305" s="21">
        <f t="shared" si="1786"/>
        <v>0</v>
      </c>
      <c r="AA6305" s="21">
        <f t="shared" si="1779"/>
        <v>0</v>
      </c>
      <c r="AB6305" s="21">
        <f t="shared" si="1780"/>
        <v>0</v>
      </c>
      <c r="AC6305" s="21">
        <f t="shared" si="1781"/>
        <v>62.059999999999995</v>
      </c>
      <c r="AD6305" s="21">
        <f t="shared" si="1787"/>
        <v>0</v>
      </c>
      <c r="AE6305" s="21" t="str">
        <f t="shared" si="1782"/>
        <v>9/19/20:00</v>
      </c>
    </row>
    <row r="6306" spans="2:31">
      <c r="B6306" s="37">
        <v>9</v>
      </c>
      <c r="C6306" s="38">
        <v>19</v>
      </c>
      <c r="D6306" s="39">
        <v>21</v>
      </c>
      <c r="E6306" s="17">
        <v>17.2</v>
      </c>
      <c r="F6306" s="17">
        <v>0</v>
      </c>
      <c r="G6306" s="17">
        <v>0</v>
      </c>
      <c r="H6306" s="37">
        <f t="shared" si="1770"/>
        <v>62.959999999999994</v>
      </c>
      <c r="I6306" s="37">
        <f>IF(H6306&lt;'Roof Calculator'!$G$8, 1, 0)</f>
        <v>0</v>
      </c>
      <c r="J6306" s="37">
        <f>IF(H6306&gt;='Roof Calculator'!$G$8, 1, 0)</f>
        <v>1</v>
      </c>
      <c r="K6306" s="37">
        <f t="shared" si="1771"/>
        <v>0</v>
      </c>
      <c r="L6306" s="37">
        <f t="shared" si="1772"/>
        <v>62.959999999999994</v>
      </c>
      <c r="M6306" s="37">
        <v>0</v>
      </c>
      <c r="N6306" s="37">
        <f t="shared" si="1773"/>
        <v>0</v>
      </c>
      <c r="O6306" s="37">
        <v>0</v>
      </c>
      <c r="P6306" s="37">
        <v>0</v>
      </c>
      <c r="Q6306" s="21">
        <f t="shared" si="1774"/>
        <v>39.790999999999997</v>
      </c>
      <c r="R6306" s="21">
        <f t="shared" si="1783"/>
        <v>262.83333333331313</v>
      </c>
      <c r="S6306" s="21">
        <f t="shared" si="1784"/>
        <v>0.26166001941522971</v>
      </c>
      <c r="T6306" s="21">
        <f t="shared" si="1775"/>
        <v>86.147999999999996</v>
      </c>
      <c r="U6306" s="37">
        <f>VLOOKUP(Time_Zone, 'LSTM LookUp'!$B$5:$D$8, 3, FALSE)</f>
        <v>-75</v>
      </c>
      <c r="V6306" s="21">
        <f t="shared" si="1785"/>
        <v>7.2857712546163578</v>
      </c>
      <c r="W6306" s="21">
        <f t="shared" si="1776"/>
        <v>297.9694428136541</v>
      </c>
      <c r="X6306" s="21">
        <f t="shared" si="1777"/>
        <v>0</v>
      </c>
      <c r="Y6306" s="21">
        <f t="shared" si="1778"/>
        <v>0</v>
      </c>
      <c r="Z6306" s="21">
        <f t="shared" si="1786"/>
        <v>0</v>
      </c>
      <c r="AA6306" s="21">
        <f t="shared" si="1779"/>
        <v>0</v>
      </c>
      <c r="AB6306" s="21">
        <f t="shared" si="1780"/>
        <v>0</v>
      </c>
      <c r="AC6306" s="21">
        <f t="shared" si="1781"/>
        <v>62.959999999999994</v>
      </c>
      <c r="AD6306" s="21">
        <f t="shared" si="1787"/>
        <v>0</v>
      </c>
      <c r="AE6306" s="21" t="str">
        <f t="shared" si="1782"/>
        <v>9/19/21:00</v>
      </c>
    </row>
    <row r="6307" spans="2:31">
      <c r="B6307" s="37">
        <v>9</v>
      </c>
      <c r="C6307" s="38">
        <v>19</v>
      </c>
      <c r="D6307" s="39">
        <v>22</v>
      </c>
      <c r="E6307" s="17">
        <v>16.7</v>
      </c>
      <c r="F6307" s="17">
        <v>0</v>
      </c>
      <c r="G6307" s="17">
        <v>0</v>
      </c>
      <c r="H6307" s="37">
        <f t="shared" si="1770"/>
        <v>62.059999999999995</v>
      </c>
      <c r="I6307" s="37">
        <f>IF(H6307&lt;'Roof Calculator'!$G$8, 1, 0)</f>
        <v>0</v>
      </c>
      <c r="J6307" s="37">
        <f>IF(H6307&gt;='Roof Calculator'!$G$8, 1, 0)</f>
        <v>1</v>
      </c>
      <c r="K6307" s="37">
        <f t="shared" si="1771"/>
        <v>0</v>
      </c>
      <c r="L6307" s="37">
        <f t="shared" si="1772"/>
        <v>62.059999999999995</v>
      </c>
      <c r="M6307" s="37">
        <v>0</v>
      </c>
      <c r="N6307" s="37">
        <f t="shared" si="1773"/>
        <v>0</v>
      </c>
      <c r="O6307" s="37">
        <v>0</v>
      </c>
      <c r="P6307" s="37">
        <v>0</v>
      </c>
      <c r="Q6307" s="21">
        <f t="shared" si="1774"/>
        <v>39.790999999999997</v>
      </c>
      <c r="R6307" s="21">
        <f t="shared" si="1783"/>
        <v>262.87499999997982</v>
      </c>
      <c r="S6307" s="21">
        <f t="shared" si="1784"/>
        <v>0.24530681699162143</v>
      </c>
      <c r="T6307" s="21">
        <f t="shared" si="1775"/>
        <v>86.147999999999996</v>
      </c>
      <c r="U6307" s="37">
        <f>VLOOKUP(Time_Zone, 'LSTM LookUp'!$B$5:$D$8, 3, FALSE)</f>
        <v>-75</v>
      </c>
      <c r="V6307" s="21">
        <f t="shared" si="1785"/>
        <v>7.3010623035794167</v>
      </c>
      <c r="W6307" s="21">
        <f t="shared" si="1776"/>
        <v>312.97326557589491</v>
      </c>
      <c r="X6307" s="21">
        <f t="shared" si="1777"/>
        <v>0</v>
      </c>
      <c r="Y6307" s="21">
        <f t="shared" si="1778"/>
        <v>0</v>
      </c>
      <c r="Z6307" s="21">
        <f t="shared" si="1786"/>
        <v>0</v>
      </c>
      <c r="AA6307" s="21">
        <f t="shared" si="1779"/>
        <v>0</v>
      </c>
      <c r="AB6307" s="21">
        <f t="shared" si="1780"/>
        <v>0</v>
      </c>
      <c r="AC6307" s="21">
        <f t="shared" si="1781"/>
        <v>62.059999999999995</v>
      </c>
      <c r="AD6307" s="21">
        <f t="shared" si="1787"/>
        <v>0</v>
      </c>
      <c r="AE6307" s="21" t="str">
        <f t="shared" si="1782"/>
        <v>9/19/22:00</v>
      </c>
    </row>
    <row r="6308" spans="2:31">
      <c r="B6308" s="37">
        <v>9</v>
      </c>
      <c r="C6308" s="38">
        <v>19</v>
      </c>
      <c r="D6308" s="39">
        <v>23</v>
      </c>
      <c r="E6308" s="17">
        <v>16.100000000000001</v>
      </c>
      <c r="F6308" s="17">
        <v>0</v>
      </c>
      <c r="G6308" s="17">
        <v>0</v>
      </c>
      <c r="H6308" s="37">
        <f t="shared" si="1770"/>
        <v>60.980000000000004</v>
      </c>
      <c r="I6308" s="37">
        <f>IF(H6308&lt;'Roof Calculator'!$G$8, 1, 0)</f>
        <v>0</v>
      </c>
      <c r="J6308" s="37">
        <f>IF(H6308&gt;='Roof Calculator'!$G$8, 1, 0)</f>
        <v>1</v>
      </c>
      <c r="K6308" s="37">
        <f t="shared" si="1771"/>
        <v>0</v>
      </c>
      <c r="L6308" s="37">
        <f t="shared" si="1772"/>
        <v>60.980000000000004</v>
      </c>
      <c r="M6308" s="37">
        <v>0</v>
      </c>
      <c r="N6308" s="37">
        <f t="shared" si="1773"/>
        <v>0</v>
      </c>
      <c r="O6308" s="37">
        <v>0</v>
      </c>
      <c r="P6308" s="37">
        <v>0</v>
      </c>
      <c r="Q6308" s="21">
        <f t="shared" si="1774"/>
        <v>39.790999999999997</v>
      </c>
      <c r="R6308" s="21">
        <f t="shared" si="1783"/>
        <v>262.91666666664651</v>
      </c>
      <c r="S6308" s="21">
        <f t="shared" si="1784"/>
        <v>0.22895350835042341</v>
      </c>
      <c r="T6308" s="21">
        <f t="shared" si="1775"/>
        <v>86.147999999999996</v>
      </c>
      <c r="U6308" s="37">
        <f>VLOOKUP(Time_Zone, 'LSTM LookUp'!$B$5:$D$8, 3, FALSE)</f>
        <v>-75</v>
      </c>
      <c r="V6308" s="21">
        <f t="shared" si="1785"/>
        <v>7.3163499241969046</v>
      </c>
      <c r="W6308" s="21">
        <f t="shared" si="1776"/>
        <v>327.97708748104918</v>
      </c>
      <c r="X6308" s="21">
        <f t="shared" si="1777"/>
        <v>0</v>
      </c>
      <c r="Y6308" s="21">
        <f t="shared" si="1778"/>
        <v>0</v>
      </c>
      <c r="Z6308" s="21">
        <f t="shared" si="1786"/>
        <v>0</v>
      </c>
      <c r="AA6308" s="21">
        <f t="shared" si="1779"/>
        <v>0</v>
      </c>
      <c r="AB6308" s="21">
        <f t="shared" si="1780"/>
        <v>0</v>
      </c>
      <c r="AC6308" s="21">
        <f t="shared" si="1781"/>
        <v>60.980000000000004</v>
      </c>
      <c r="AD6308" s="21">
        <f t="shared" si="1787"/>
        <v>0</v>
      </c>
      <c r="AE6308" s="21" t="str">
        <f t="shared" si="1782"/>
        <v>9/19/23:00</v>
      </c>
    </row>
    <row r="6309" spans="2:31">
      <c r="B6309" s="37">
        <v>9</v>
      </c>
      <c r="C6309" s="38">
        <v>19</v>
      </c>
      <c r="D6309" s="39">
        <v>24</v>
      </c>
      <c r="E6309" s="17">
        <v>16.100000000000001</v>
      </c>
      <c r="F6309" s="17">
        <v>0</v>
      </c>
      <c r="G6309" s="17">
        <v>0</v>
      </c>
      <c r="H6309" s="37">
        <f t="shared" si="1770"/>
        <v>60.980000000000004</v>
      </c>
      <c r="I6309" s="37">
        <f>IF(H6309&lt;'Roof Calculator'!$G$8, 1, 0)</f>
        <v>0</v>
      </c>
      <c r="J6309" s="37">
        <f>IF(H6309&gt;='Roof Calculator'!$G$8, 1, 0)</f>
        <v>1</v>
      </c>
      <c r="K6309" s="37">
        <f t="shared" si="1771"/>
        <v>0</v>
      </c>
      <c r="L6309" s="37">
        <f t="shared" si="1772"/>
        <v>60.980000000000004</v>
      </c>
      <c r="M6309" s="37">
        <v>0</v>
      </c>
      <c r="N6309" s="37">
        <f t="shared" si="1773"/>
        <v>0</v>
      </c>
      <c r="O6309" s="37">
        <v>0</v>
      </c>
      <c r="P6309" s="37">
        <v>0</v>
      </c>
      <c r="Q6309" s="21">
        <f t="shared" si="1774"/>
        <v>39.790999999999997</v>
      </c>
      <c r="R6309" s="21">
        <f t="shared" si="1783"/>
        <v>262.95833333331319</v>
      </c>
      <c r="S6309" s="21">
        <f t="shared" si="1784"/>
        <v>0.21260010057287387</v>
      </c>
      <c r="T6309" s="21">
        <f t="shared" si="1775"/>
        <v>86.147999999999996</v>
      </c>
      <c r="U6309" s="37">
        <f>VLOOKUP(Time_Zone, 'LSTM LookUp'!$B$5:$D$8, 3, FALSE)</f>
        <v>-75</v>
      </c>
      <c r="V6309" s="21">
        <f t="shared" si="1785"/>
        <v>7.3316340867565</v>
      </c>
      <c r="W6309" s="21">
        <f t="shared" si="1776"/>
        <v>342.98090852168912</v>
      </c>
      <c r="X6309" s="21">
        <f t="shared" si="1777"/>
        <v>0</v>
      </c>
      <c r="Y6309" s="21">
        <f t="shared" si="1778"/>
        <v>0</v>
      </c>
      <c r="Z6309" s="21">
        <f t="shared" si="1786"/>
        <v>0</v>
      </c>
      <c r="AA6309" s="21">
        <f t="shared" si="1779"/>
        <v>0</v>
      </c>
      <c r="AB6309" s="21">
        <f t="shared" si="1780"/>
        <v>0</v>
      </c>
      <c r="AC6309" s="21">
        <f t="shared" si="1781"/>
        <v>60.980000000000004</v>
      </c>
      <c r="AD6309" s="21">
        <f t="shared" si="1787"/>
        <v>0</v>
      </c>
      <c r="AE6309" s="21" t="str">
        <f t="shared" si="1782"/>
        <v>9/19/24:00</v>
      </c>
    </row>
    <row r="6310" spans="2:31">
      <c r="B6310" s="37">
        <v>9</v>
      </c>
      <c r="C6310" s="38">
        <v>20</v>
      </c>
      <c r="D6310" s="39">
        <v>1</v>
      </c>
      <c r="E6310" s="17">
        <v>15</v>
      </c>
      <c r="F6310" s="17">
        <v>0</v>
      </c>
      <c r="G6310" s="17">
        <v>0</v>
      </c>
      <c r="H6310" s="37">
        <f t="shared" si="1770"/>
        <v>59</v>
      </c>
      <c r="I6310" s="37">
        <f>IF(H6310&lt;'Roof Calculator'!$G$8, 1, 0)</f>
        <v>0</v>
      </c>
      <c r="J6310" s="37">
        <f>IF(H6310&gt;='Roof Calculator'!$G$8, 1, 0)</f>
        <v>1</v>
      </c>
      <c r="K6310" s="37">
        <f t="shared" si="1771"/>
        <v>0</v>
      </c>
      <c r="L6310" s="37">
        <f t="shared" si="1772"/>
        <v>59</v>
      </c>
      <c r="M6310" s="37">
        <v>0</v>
      </c>
      <c r="N6310" s="37">
        <f t="shared" si="1773"/>
        <v>0</v>
      </c>
      <c r="O6310" s="37">
        <v>0</v>
      </c>
      <c r="P6310" s="37">
        <v>0</v>
      </c>
      <c r="Q6310" s="21">
        <f t="shared" si="1774"/>
        <v>39.790999999999997</v>
      </c>
      <c r="R6310" s="21">
        <f t="shared" si="1783"/>
        <v>262.99999999997988</v>
      </c>
      <c r="S6310" s="21">
        <f t="shared" si="1784"/>
        <v>0.1962466007402503</v>
      </c>
      <c r="T6310" s="21">
        <f t="shared" si="1775"/>
        <v>86.147999999999996</v>
      </c>
      <c r="U6310" s="37">
        <f>VLOOKUP(Time_Zone, 'LSTM LookUp'!$B$5:$D$8, 3, FALSE)</f>
        <v>-75</v>
      </c>
      <c r="V6310" s="21">
        <f t="shared" si="1785"/>
        <v>7.3469147615469739</v>
      </c>
      <c r="W6310" s="21">
        <f t="shared" si="1776"/>
        <v>-2.0152713096132668</v>
      </c>
      <c r="X6310" s="21">
        <f t="shared" si="1777"/>
        <v>0</v>
      </c>
      <c r="Y6310" s="21">
        <f t="shared" si="1778"/>
        <v>0</v>
      </c>
      <c r="Z6310" s="21">
        <f t="shared" si="1786"/>
        <v>0</v>
      </c>
      <c r="AA6310" s="21">
        <f t="shared" si="1779"/>
        <v>0</v>
      </c>
      <c r="AB6310" s="21">
        <f t="shared" si="1780"/>
        <v>0</v>
      </c>
      <c r="AC6310" s="21">
        <f t="shared" si="1781"/>
        <v>59</v>
      </c>
      <c r="AD6310" s="21">
        <f t="shared" si="1787"/>
        <v>0</v>
      </c>
      <c r="AE6310" s="21" t="str">
        <f t="shared" si="1782"/>
        <v>9/20/1:00</v>
      </c>
    </row>
    <row r="6311" spans="2:31">
      <c r="B6311" s="37">
        <v>9</v>
      </c>
      <c r="C6311" s="38">
        <v>20</v>
      </c>
      <c r="D6311" s="39">
        <v>2</v>
      </c>
      <c r="E6311" s="17">
        <v>14.4</v>
      </c>
      <c r="F6311" s="17">
        <v>0</v>
      </c>
      <c r="G6311" s="17">
        <v>0</v>
      </c>
      <c r="H6311" s="37">
        <f t="shared" si="1770"/>
        <v>57.92</v>
      </c>
      <c r="I6311" s="37">
        <f>IF(H6311&lt;'Roof Calculator'!$G$8, 1, 0)</f>
        <v>0</v>
      </c>
      <c r="J6311" s="37">
        <f>IF(H6311&gt;='Roof Calculator'!$G$8, 1, 0)</f>
        <v>1</v>
      </c>
      <c r="K6311" s="37">
        <f t="shared" si="1771"/>
        <v>0</v>
      </c>
      <c r="L6311" s="37">
        <f t="shared" si="1772"/>
        <v>57.92</v>
      </c>
      <c r="M6311" s="37">
        <v>0</v>
      </c>
      <c r="N6311" s="37">
        <f t="shared" si="1773"/>
        <v>0</v>
      </c>
      <c r="O6311" s="37">
        <v>0</v>
      </c>
      <c r="P6311" s="37">
        <v>0</v>
      </c>
      <c r="Q6311" s="21">
        <f t="shared" si="1774"/>
        <v>39.790999999999997</v>
      </c>
      <c r="R6311" s="21">
        <f t="shared" si="1783"/>
        <v>263.04166666664656</v>
      </c>
      <c r="S6311" s="21">
        <f t="shared" si="1784"/>
        <v>0.17989301593378959</v>
      </c>
      <c r="T6311" s="21">
        <f t="shared" si="1775"/>
        <v>86.147999999999996</v>
      </c>
      <c r="U6311" s="37">
        <f>VLOOKUP(Time_Zone, 'LSTM LookUp'!$B$5:$D$8, 3, FALSE)</f>
        <v>-75</v>
      </c>
      <c r="V6311" s="21">
        <f t="shared" si="1785"/>
        <v>7.3621919188583247</v>
      </c>
      <c r="W6311" s="21">
        <f t="shared" si="1776"/>
        <v>12.988547979714573</v>
      </c>
      <c r="X6311" s="21">
        <f t="shared" si="1777"/>
        <v>0</v>
      </c>
      <c r="Y6311" s="21">
        <f t="shared" si="1778"/>
        <v>0</v>
      </c>
      <c r="Z6311" s="21">
        <f t="shared" si="1786"/>
        <v>0</v>
      </c>
      <c r="AA6311" s="21">
        <f t="shared" si="1779"/>
        <v>0</v>
      </c>
      <c r="AB6311" s="21">
        <f t="shared" si="1780"/>
        <v>0</v>
      </c>
      <c r="AC6311" s="21">
        <f t="shared" si="1781"/>
        <v>57.92</v>
      </c>
      <c r="AD6311" s="21">
        <f t="shared" si="1787"/>
        <v>0</v>
      </c>
      <c r="AE6311" s="21" t="str">
        <f t="shared" si="1782"/>
        <v>9/20/2:00</v>
      </c>
    </row>
    <row r="6312" spans="2:31">
      <c r="B6312" s="37">
        <v>9</v>
      </c>
      <c r="C6312" s="38">
        <v>20</v>
      </c>
      <c r="D6312" s="39">
        <v>3</v>
      </c>
      <c r="E6312" s="17">
        <v>15.6</v>
      </c>
      <c r="F6312" s="17">
        <v>0</v>
      </c>
      <c r="G6312" s="17">
        <v>0</v>
      </c>
      <c r="H6312" s="37">
        <f t="shared" si="1770"/>
        <v>60.08</v>
      </c>
      <c r="I6312" s="37">
        <f>IF(H6312&lt;'Roof Calculator'!$G$8, 1, 0)</f>
        <v>0</v>
      </c>
      <c r="J6312" s="37">
        <f>IF(H6312&gt;='Roof Calculator'!$G$8, 1, 0)</f>
        <v>1</v>
      </c>
      <c r="K6312" s="37">
        <f t="shared" si="1771"/>
        <v>0</v>
      </c>
      <c r="L6312" s="37">
        <f t="shared" si="1772"/>
        <v>60.08</v>
      </c>
      <c r="M6312" s="37">
        <v>0</v>
      </c>
      <c r="N6312" s="37">
        <f t="shared" si="1773"/>
        <v>0</v>
      </c>
      <c r="O6312" s="37">
        <v>0</v>
      </c>
      <c r="P6312" s="37">
        <v>0</v>
      </c>
      <c r="Q6312" s="21">
        <f t="shared" si="1774"/>
        <v>39.790999999999997</v>
      </c>
      <c r="R6312" s="21">
        <f t="shared" si="1783"/>
        <v>263.08333333331325</v>
      </c>
      <c r="S6312" s="21">
        <f t="shared" si="1784"/>
        <v>0.16353935323472035</v>
      </c>
      <c r="T6312" s="21">
        <f t="shared" si="1775"/>
        <v>86.147999999999996</v>
      </c>
      <c r="U6312" s="37">
        <f>VLOOKUP(Time_Zone, 'LSTM LookUp'!$B$5:$D$8, 3, FALSE)</f>
        <v>-75</v>
      </c>
      <c r="V6312" s="21">
        <f t="shared" si="1785"/>
        <v>7.3774655289818121</v>
      </c>
      <c r="W6312" s="21">
        <f t="shared" si="1776"/>
        <v>27.992366382245457</v>
      </c>
      <c r="X6312" s="21">
        <f t="shared" si="1777"/>
        <v>0</v>
      </c>
      <c r="Y6312" s="21">
        <f t="shared" si="1778"/>
        <v>0</v>
      </c>
      <c r="Z6312" s="21">
        <f t="shared" si="1786"/>
        <v>0</v>
      </c>
      <c r="AA6312" s="21">
        <f t="shared" si="1779"/>
        <v>0</v>
      </c>
      <c r="AB6312" s="21">
        <f t="shared" si="1780"/>
        <v>0</v>
      </c>
      <c r="AC6312" s="21">
        <f t="shared" si="1781"/>
        <v>60.08</v>
      </c>
      <c r="AD6312" s="21">
        <f t="shared" si="1787"/>
        <v>0</v>
      </c>
      <c r="AE6312" s="21" t="str">
        <f t="shared" si="1782"/>
        <v>9/20/3:00</v>
      </c>
    </row>
    <row r="6313" spans="2:31">
      <c r="B6313" s="37">
        <v>9</v>
      </c>
      <c r="C6313" s="38">
        <v>20</v>
      </c>
      <c r="D6313" s="39">
        <v>4</v>
      </c>
      <c r="E6313" s="17">
        <v>15</v>
      </c>
      <c r="F6313" s="17">
        <v>0</v>
      </c>
      <c r="G6313" s="17">
        <v>0</v>
      </c>
      <c r="H6313" s="37">
        <f t="shared" si="1770"/>
        <v>59</v>
      </c>
      <c r="I6313" s="37">
        <f>IF(H6313&lt;'Roof Calculator'!$G$8, 1, 0)</f>
        <v>0</v>
      </c>
      <c r="J6313" s="37">
        <f>IF(H6313&gt;='Roof Calculator'!$G$8, 1, 0)</f>
        <v>1</v>
      </c>
      <c r="K6313" s="37">
        <f t="shared" si="1771"/>
        <v>0</v>
      </c>
      <c r="L6313" s="37">
        <f t="shared" si="1772"/>
        <v>59</v>
      </c>
      <c r="M6313" s="37">
        <v>0</v>
      </c>
      <c r="N6313" s="37">
        <f t="shared" si="1773"/>
        <v>0</v>
      </c>
      <c r="O6313" s="37">
        <v>0</v>
      </c>
      <c r="P6313" s="37">
        <v>0</v>
      </c>
      <c r="Q6313" s="21">
        <f t="shared" si="1774"/>
        <v>39.790999999999997</v>
      </c>
      <c r="R6313" s="21">
        <f t="shared" si="1783"/>
        <v>263.12499999997993</v>
      </c>
      <c r="S6313" s="21">
        <f t="shared" si="1784"/>
        <v>0.14718561972422359</v>
      </c>
      <c r="T6313" s="21">
        <f t="shared" si="1775"/>
        <v>86.147999999999996</v>
      </c>
      <c r="U6313" s="37">
        <f>VLOOKUP(Time_Zone, 'LSTM LookUp'!$B$5:$D$8, 3, FALSE)</f>
        <v>-75</v>
      </c>
      <c r="V6313" s="21">
        <f t="shared" si="1785"/>
        <v>7.3927355622100555</v>
      </c>
      <c r="W6313" s="21">
        <f t="shared" si="1776"/>
        <v>42.99618389055253</v>
      </c>
      <c r="X6313" s="21">
        <f t="shared" si="1777"/>
        <v>0</v>
      </c>
      <c r="Y6313" s="21">
        <f t="shared" si="1778"/>
        <v>0</v>
      </c>
      <c r="Z6313" s="21">
        <f t="shared" si="1786"/>
        <v>0</v>
      </c>
      <c r="AA6313" s="21">
        <f t="shared" si="1779"/>
        <v>0</v>
      </c>
      <c r="AB6313" s="21">
        <f t="shared" si="1780"/>
        <v>0</v>
      </c>
      <c r="AC6313" s="21">
        <f t="shared" si="1781"/>
        <v>59</v>
      </c>
      <c r="AD6313" s="21">
        <f t="shared" si="1787"/>
        <v>0</v>
      </c>
      <c r="AE6313" s="21" t="str">
        <f t="shared" si="1782"/>
        <v>9/20/4:00</v>
      </c>
    </row>
    <row r="6314" spans="2:31">
      <c r="B6314" s="37">
        <v>9</v>
      </c>
      <c r="C6314" s="38">
        <v>20</v>
      </c>
      <c r="D6314" s="39">
        <v>5</v>
      </c>
      <c r="E6314" s="17">
        <v>13.3</v>
      </c>
      <c r="F6314" s="17">
        <v>0</v>
      </c>
      <c r="G6314" s="17">
        <v>0</v>
      </c>
      <c r="H6314" s="37">
        <f t="shared" si="1770"/>
        <v>55.94</v>
      </c>
      <c r="I6314" s="37">
        <f>IF(H6314&lt;'Roof Calculator'!$G$8, 1, 0)</f>
        <v>0</v>
      </c>
      <c r="J6314" s="37">
        <f>IF(H6314&gt;='Roof Calculator'!$G$8, 1, 0)</f>
        <v>1</v>
      </c>
      <c r="K6314" s="37">
        <f t="shared" si="1771"/>
        <v>0</v>
      </c>
      <c r="L6314" s="37">
        <f t="shared" si="1772"/>
        <v>55.94</v>
      </c>
      <c r="M6314" s="37">
        <v>0</v>
      </c>
      <c r="N6314" s="37">
        <f t="shared" si="1773"/>
        <v>0</v>
      </c>
      <c r="O6314" s="37">
        <v>0</v>
      </c>
      <c r="P6314" s="37">
        <v>0</v>
      </c>
      <c r="Q6314" s="21">
        <f t="shared" si="1774"/>
        <v>39.790999999999997</v>
      </c>
      <c r="R6314" s="21">
        <f t="shared" si="1783"/>
        <v>263.16666666664662</v>
      </c>
      <c r="S6314" s="21">
        <f t="shared" si="1784"/>
        <v>0.13083182248349542</v>
      </c>
      <c r="T6314" s="21">
        <f t="shared" si="1775"/>
        <v>86.147999999999996</v>
      </c>
      <c r="U6314" s="37">
        <f>VLOOKUP(Time_Zone, 'LSTM LookUp'!$B$5:$D$8, 3, FALSE)</f>
        <v>-75</v>
      </c>
      <c r="V6314" s="21">
        <f t="shared" si="1785"/>
        <v>7.4080019888370359</v>
      </c>
      <c r="W6314" s="21">
        <f t="shared" si="1776"/>
        <v>58.000000497209243</v>
      </c>
      <c r="X6314" s="21">
        <f t="shared" si="1777"/>
        <v>0</v>
      </c>
      <c r="Y6314" s="21">
        <f t="shared" si="1778"/>
        <v>0</v>
      </c>
      <c r="Z6314" s="21">
        <f t="shared" si="1786"/>
        <v>0</v>
      </c>
      <c r="AA6314" s="21">
        <f t="shared" si="1779"/>
        <v>0</v>
      </c>
      <c r="AB6314" s="21">
        <f t="shared" si="1780"/>
        <v>0</v>
      </c>
      <c r="AC6314" s="21">
        <f t="shared" si="1781"/>
        <v>55.94</v>
      </c>
      <c r="AD6314" s="21">
        <f t="shared" si="1787"/>
        <v>0</v>
      </c>
      <c r="AE6314" s="21" t="str">
        <f t="shared" si="1782"/>
        <v>9/20/5:00</v>
      </c>
    </row>
    <row r="6315" spans="2:31">
      <c r="B6315" s="37">
        <v>9</v>
      </c>
      <c r="C6315" s="38">
        <v>20</v>
      </c>
      <c r="D6315" s="39">
        <v>6</v>
      </c>
      <c r="E6315" s="17">
        <v>11.7</v>
      </c>
      <c r="F6315" s="17">
        <v>0</v>
      </c>
      <c r="G6315" s="17">
        <v>0</v>
      </c>
      <c r="H6315" s="37">
        <f t="shared" si="1770"/>
        <v>53.06</v>
      </c>
      <c r="I6315" s="37">
        <f>IF(H6315&lt;'Roof Calculator'!$G$8, 1, 0)</f>
        <v>1</v>
      </c>
      <c r="J6315" s="37">
        <f>IF(H6315&gt;='Roof Calculator'!$G$8, 1, 0)</f>
        <v>0</v>
      </c>
      <c r="K6315" s="37">
        <f t="shared" si="1771"/>
        <v>53.06</v>
      </c>
      <c r="L6315" s="37">
        <f t="shared" si="1772"/>
        <v>0</v>
      </c>
      <c r="M6315" s="37">
        <v>0</v>
      </c>
      <c r="N6315" s="37">
        <f t="shared" si="1773"/>
        <v>0</v>
      </c>
      <c r="O6315" s="37">
        <v>0</v>
      </c>
      <c r="P6315" s="37">
        <v>0</v>
      </c>
      <c r="Q6315" s="21">
        <f t="shared" si="1774"/>
        <v>39.790999999999997</v>
      </c>
      <c r="R6315" s="21">
        <f t="shared" si="1783"/>
        <v>263.20833333331331</v>
      </c>
      <c r="S6315" s="21">
        <f t="shared" si="1784"/>
        <v>0.11447796859372804</v>
      </c>
      <c r="T6315" s="21">
        <f t="shared" si="1775"/>
        <v>86.147999999999996</v>
      </c>
      <c r="U6315" s="37">
        <f>VLOOKUP(Time_Zone, 'LSTM LookUp'!$B$5:$D$8, 3, FALSE)</f>
        <v>-75</v>
      </c>
      <c r="V6315" s="21">
        <f t="shared" si="1785"/>
        <v>7.423264779158175</v>
      </c>
      <c r="W6315" s="21">
        <f t="shared" si="1776"/>
        <v>73.003816194789522</v>
      </c>
      <c r="X6315" s="21">
        <f t="shared" si="1777"/>
        <v>0</v>
      </c>
      <c r="Y6315" s="21">
        <f t="shared" si="1778"/>
        <v>0</v>
      </c>
      <c r="Z6315" s="21">
        <f t="shared" si="1786"/>
        <v>0</v>
      </c>
      <c r="AA6315" s="21">
        <f t="shared" si="1779"/>
        <v>0</v>
      </c>
      <c r="AB6315" s="21">
        <f t="shared" si="1780"/>
        <v>0</v>
      </c>
      <c r="AC6315" s="21">
        <f t="shared" si="1781"/>
        <v>0</v>
      </c>
      <c r="AD6315" s="21">
        <f t="shared" si="1787"/>
        <v>0</v>
      </c>
      <c r="AE6315" s="21" t="str">
        <f t="shared" si="1782"/>
        <v>9/20/6:00</v>
      </c>
    </row>
    <row r="6316" spans="2:31">
      <c r="B6316" s="37">
        <v>9</v>
      </c>
      <c r="C6316" s="38">
        <v>20</v>
      </c>
      <c r="D6316" s="39">
        <v>7</v>
      </c>
      <c r="E6316" s="17">
        <v>12.2</v>
      </c>
      <c r="F6316" s="17">
        <v>0</v>
      </c>
      <c r="G6316" s="17">
        <v>0</v>
      </c>
      <c r="H6316" s="37">
        <f t="shared" si="1770"/>
        <v>53.96</v>
      </c>
      <c r="I6316" s="37">
        <f>IF(H6316&lt;'Roof Calculator'!$G$8, 1, 0)</f>
        <v>1</v>
      </c>
      <c r="J6316" s="37">
        <f>IF(H6316&gt;='Roof Calculator'!$G$8, 1, 0)</f>
        <v>0</v>
      </c>
      <c r="K6316" s="37">
        <f t="shared" si="1771"/>
        <v>53.96</v>
      </c>
      <c r="L6316" s="37">
        <f t="shared" si="1772"/>
        <v>0</v>
      </c>
      <c r="M6316" s="37">
        <v>0</v>
      </c>
      <c r="N6316" s="37">
        <f t="shared" si="1773"/>
        <v>0</v>
      </c>
      <c r="O6316" s="37">
        <v>0</v>
      </c>
      <c r="P6316" s="37">
        <v>0</v>
      </c>
      <c r="Q6316" s="21">
        <f t="shared" si="1774"/>
        <v>39.790999999999997</v>
      </c>
      <c r="R6316" s="21">
        <f t="shared" si="1783"/>
        <v>263.24999999997999</v>
      </c>
      <c r="S6316" s="21">
        <f t="shared" si="1784"/>
        <v>9.8124065136040411E-2</v>
      </c>
      <c r="T6316" s="21">
        <f t="shared" si="1775"/>
        <v>86.147999999999996</v>
      </c>
      <c r="U6316" s="37">
        <f>VLOOKUP(Time_Zone, 'LSTM LookUp'!$B$5:$D$8, 3, FALSE)</f>
        <v>-75</v>
      </c>
      <c r="V6316" s="21">
        <f t="shared" si="1785"/>
        <v>7.4385239034704611</v>
      </c>
      <c r="W6316" s="21">
        <f t="shared" si="1776"/>
        <v>88.007630975867642</v>
      </c>
      <c r="X6316" s="21">
        <f t="shared" si="1777"/>
        <v>0</v>
      </c>
      <c r="Y6316" s="21">
        <f t="shared" si="1778"/>
        <v>0</v>
      </c>
      <c r="Z6316" s="21">
        <f t="shared" si="1786"/>
        <v>0</v>
      </c>
      <c r="AA6316" s="21">
        <f t="shared" si="1779"/>
        <v>0</v>
      </c>
      <c r="AB6316" s="21">
        <f t="shared" si="1780"/>
        <v>0</v>
      </c>
      <c r="AC6316" s="21">
        <f t="shared" si="1781"/>
        <v>0</v>
      </c>
      <c r="AD6316" s="21">
        <f t="shared" si="1787"/>
        <v>0</v>
      </c>
      <c r="AE6316" s="21" t="str">
        <f t="shared" si="1782"/>
        <v>9/20/7:00</v>
      </c>
    </row>
    <row r="6317" spans="2:31">
      <c r="B6317" s="37">
        <v>9</v>
      </c>
      <c r="C6317" s="38">
        <v>20</v>
      </c>
      <c r="D6317" s="39">
        <v>8</v>
      </c>
      <c r="E6317" s="17">
        <v>13.9</v>
      </c>
      <c r="F6317" s="17">
        <v>93</v>
      </c>
      <c r="G6317" s="17">
        <v>187</v>
      </c>
      <c r="H6317" s="37">
        <f t="shared" si="1770"/>
        <v>57.02</v>
      </c>
      <c r="I6317" s="37">
        <f>IF(H6317&lt;'Roof Calculator'!$G$8, 1, 0)</f>
        <v>0</v>
      </c>
      <c r="J6317" s="37">
        <f>IF(H6317&gt;='Roof Calculator'!$G$8, 1, 0)</f>
        <v>1</v>
      </c>
      <c r="K6317" s="37">
        <f t="shared" si="1771"/>
        <v>0</v>
      </c>
      <c r="L6317" s="37">
        <f t="shared" si="1772"/>
        <v>57.02</v>
      </c>
      <c r="M6317" s="37">
        <v>0</v>
      </c>
      <c r="N6317" s="37">
        <f t="shared" si="1773"/>
        <v>93</v>
      </c>
      <c r="O6317" s="37">
        <v>0</v>
      </c>
      <c r="P6317" s="37">
        <v>0</v>
      </c>
      <c r="Q6317" s="21">
        <f t="shared" si="1774"/>
        <v>39.790999999999997</v>
      </c>
      <c r="R6317" s="21">
        <f t="shared" si="1783"/>
        <v>263.29166666664668</v>
      </c>
      <c r="S6317" s="21">
        <f t="shared" si="1784"/>
        <v>8.1770119191611659E-2</v>
      </c>
      <c r="T6317" s="21">
        <f t="shared" si="1775"/>
        <v>86.147999999999996</v>
      </c>
      <c r="U6317" s="37">
        <f>VLOOKUP(Time_Zone, 'LSTM LookUp'!$B$5:$D$8, 3, FALSE)</f>
        <v>-75</v>
      </c>
      <c r="V6317" s="21">
        <f t="shared" si="1785"/>
        <v>7.45377933207239</v>
      </c>
      <c r="W6317" s="21">
        <f t="shared" si="1776"/>
        <v>103.0114448330181</v>
      </c>
      <c r="X6317" s="21">
        <f t="shared" si="1777"/>
        <v>-32.179859704190534</v>
      </c>
      <c r="Y6317" s="21">
        <f t="shared" si="1778"/>
        <v>60.820140295809466</v>
      </c>
      <c r="Z6317" s="21">
        <f t="shared" si="1786"/>
        <v>19.27892221193812</v>
      </c>
      <c r="AA6317" s="21">
        <f t="shared" si="1779"/>
        <v>0</v>
      </c>
      <c r="AB6317" s="21">
        <f t="shared" si="1780"/>
        <v>19.27892221193812</v>
      </c>
      <c r="AC6317" s="21">
        <f t="shared" si="1781"/>
        <v>57.02</v>
      </c>
      <c r="AD6317" s="21">
        <f t="shared" si="1787"/>
        <v>19.27892221193812</v>
      </c>
      <c r="AE6317" s="21" t="str">
        <f t="shared" si="1782"/>
        <v>9/20/8:00</v>
      </c>
    </row>
    <row r="6318" spans="2:31">
      <c r="B6318" s="37">
        <v>9</v>
      </c>
      <c r="C6318" s="38">
        <v>20</v>
      </c>
      <c r="D6318" s="39">
        <v>9</v>
      </c>
      <c r="E6318" s="17">
        <v>15</v>
      </c>
      <c r="F6318" s="17">
        <v>159</v>
      </c>
      <c r="G6318" s="17">
        <v>133</v>
      </c>
      <c r="H6318" s="37">
        <f t="shared" si="1770"/>
        <v>59</v>
      </c>
      <c r="I6318" s="37">
        <f>IF(H6318&lt;'Roof Calculator'!$G$8, 1, 0)</f>
        <v>0</v>
      </c>
      <c r="J6318" s="37">
        <f>IF(H6318&gt;='Roof Calculator'!$G$8, 1, 0)</f>
        <v>1</v>
      </c>
      <c r="K6318" s="37">
        <f t="shared" si="1771"/>
        <v>0</v>
      </c>
      <c r="L6318" s="37">
        <f t="shared" si="1772"/>
        <v>59</v>
      </c>
      <c r="M6318" s="37">
        <v>0</v>
      </c>
      <c r="N6318" s="37">
        <f t="shared" si="1773"/>
        <v>159</v>
      </c>
      <c r="O6318" s="37">
        <v>0</v>
      </c>
      <c r="P6318" s="37">
        <v>0</v>
      </c>
      <c r="Q6318" s="21">
        <f t="shared" si="1774"/>
        <v>39.790999999999997</v>
      </c>
      <c r="R6318" s="21">
        <f t="shared" si="1783"/>
        <v>263.33333333331336</v>
      </c>
      <c r="S6318" s="21">
        <f t="shared" si="1784"/>
        <v>6.5416137841581234E-2</v>
      </c>
      <c r="T6318" s="21">
        <f t="shared" si="1775"/>
        <v>86.147999999999996</v>
      </c>
      <c r="U6318" s="37">
        <f>VLOOKUP(Time_Zone, 'LSTM LookUp'!$B$5:$D$8, 3, FALSE)</f>
        <v>-75</v>
      </c>
      <c r="V6318" s="21">
        <f t="shared" si="1785"/>
        <v>7.4690310352641154</v>
      </c>
      <c r="W6318" s="21">
        <f t="shared" si="1776"/>
        <v>118.01525775881602</v>
      </c>
      <c r="X6318" s="21">
        <f t="shared" si="1777"/>
        <v>-47.904497805030125</v>
      </c>
      <c r="Y6318" s="21">
        <f t="shared" si="1778"/>
        <v>111.09550219496987</v>
      </c>
      <c r="Z6318" s="21">
        <f t="shared" si="1786"/>
        <v>35.215333843295916</v>
      </c>
      <c r="AA6318" s="21">
        <f t="shared" si="1779"/>
        <v>0</v>
      </c>
      <c r="AB6318" s="21">
        <f t="shared" si="1780"/>
        <v>35.215333843295916</v>
      </c>
      <c r="AC6318" s="21">
        <f t="shared" si="1781"/>
        <v>59</v>
      </c>
      <c r="AD6318" s="21">
        <f t="shared" si="1787"/>
        <v>35.215333843295916</v>
      </c>
      <c r="AE6318" s="21" t="str">
        <f t="shared" si="1782"/>
        <v>9/20/9:00</v>
      </c>
    </row>
    <row r="6319" spans="2:31">
      <c r="B6319" s="37">
        <v>9</v>
      </c>
      <c r="C6319" s="38">
        <v>20</v>
      </c>
      <c r="D6319" s="39">
        <v>10</v>
      </c>
      <c r="E6319" s="17">
        <v>16.7</v>
      </c>
      <c r="F6319" s="17">
        <v>216</v>
      </c>
      <c r="G6319" s="17">
        <v>435</v>
      </c>
      <c r="H6319" s="37">
        <f t="shared" si="1770"/>
        <v>62.059999999999995</v>
      </c>
      <c r="I6319" s="37">
        <f>IF(H6319&lt;'Roof Calculator'!$G$8, 1, 0)</f>
        <v>0</v>
      </c>
      <c r="J6319" s="37">
        <f>IF(H6319&gt;='Roof Calculator'!$G$8, 1, 0)</f>
        <v>1</v>
      </c>
      <c r="K6319" s="37">
        <f t="shared" si="1771"/>
        <v>0</v>
      </c>
      <c r="L6319" s="37">
        <f t="shared" si="1772"/>
        <v>62.059999999999995</v>
      </c>
      <c r="M6319" s="37">
        <v>0</v>
      </c>
      <c r="N6319" s="37">
        <f t="shared" si="1773"/>
        <v>216</v>
      </c>
      <c r="O6319" s="37">
        <v>0</v>
      </c>
      <c r="P6319" s="37">
        <v>0</v>
      </c>
      <c r="Q6319" s="21">
        <f t="shared" si="1774"/>
        <v>39.790999999999997</v>
      </c>
      <c r="R6319" s="21">
        <f t="shared" si="1783"/>
        <v>263.37499999998005</v>
      </c>
      <c r="S6319" s="21">
        <f t="shared" si="1784"/>
        <v>4.9062128167050342E-2</v>
      </c>
      <c r="T6319" s="21">
        <f t="shared" si="1775"/>
        <v>86.147999999999996</v>
      </c>
      <c r="U6319" s="37">
        <f>VLOOKUP(Time_Zone, 'LSTM LookUp'!$B$5:$D$8, 3, FALSE)</f>
        <v>-75</v>
      </c>
      <c r="V6319" s="21">
        <f t="shared" si="1785"/>
        <v>7.4842789833475125</v>
      </c>
      <c r="W6319" s="21">
        <f t="shared" si="1776"/>
        <v>133.01906974583684</v>
      </c>
      <c r="X6319" s="21">
        <f t="shared" si="1777"/>
        <v>-227.79882799707391</v>
      </c>
      <c r="Y6319" s="21">
        <f t="shared" si="1778"/>
        <v>-11.798827997073914</v>
      </c>
      <c r="Z6319" s="21">
        <f t="shared" si="1786"/>
        <v>-3.7400224011534928</v>
      </c>
      <c r="AA6319" s="21">
        <f t="shared" si="1779"/>
        <v>0</v>
      </c>
      <c r="AB6319" s="21">
        <f t="shared" si="1780"/>
        <v>-3.7400224011534928</v>
      </c>
      <c r="AC6319" s="21">
        <f t="shared" si="1781"/>
        <v>62.059999999999995</v>
      </c>
      <c r="AD6319" s="21">
        <f t="shared" si="1787"/>
        <v>-3.7400224011534928</v>
      </c>
      <c r="AE6319" s="21" t="str">
        <f t="shared" si="1782"/>
        <v>9/20/10:00</v>
      </c>
    </row>
    <row r="6320" spans="2:31">
      <c r="B6320" s="37">
        <v>9</v>
      </c>
      <c r="C6320" s="38">
        <v>20</v>
      </c>
      <c r="D6320" s="39">
        <v>11</v>
      </c>
      <c r="E6320" s="17">
        <v>19.399999999999999</v>
      </c>
      <c r="F6320" s="17">
        <v>169</v>
      </c>
      <c r="G6320" s="17">
        <v>673</v>
      </c>
      <c r="H6320" s="37">
        <f t="shared" si="1770"/>
        <v>66.92</v>
      </c>
      <c r="I6320" s="37">
        <f>IF(H6320&lt;'Roof Calculator'!$G$8, 1, 0)</f>
        <v>0</v>
      </c>
      <c r="J6320" s="37">
        <f>IF(H6320&gt;='Roof Calculator'!$G$8, 1, 0)</f>
        <v>1</v>
      </c>
      <c r="K6320" s="37">
        <f t="shared" si="1771"/>
        <v>0</v>
      </c>
      <c r="L6320" s="37">
        <f t="shared" si="1772"/>
        <v>66.92</v>
      </c>
      <c r="M6320" s="37">
        <v>0</v>
      </c>
      <c r="N6320" s="37">
        <f t="shared" si="1773"/>
        <v>169</v>
      </c>
      <c r="O6320" s="37">
        <v>0</v>
      </c>
      <c r="P6320" s="37">
        <v>0</v>
      </c>
      <c r="Q6320" s="21">
        <f t="shared" si="1774"/>
        <v>39.790999999999997</v>
      </c>
      <c r="R6320" s="21">
        <f t="shared" si="1783"/>
        <v>263.41666666664673</v>
      </c>
      <c r="S6320" s="21">
        <f t="shared" si="1784"/>
        <v>3.2708097249164757E-2</v>
      </c>
      <c r="T6320" s="21">
        <f t="shared" si="1775"/>
        <v>86.147999999999996</v>
      </c>
      <c r="U6320" s="37">
        <f>VLOOKUP(Time_Zone, 'LSTM LookUp'!$B$5:$D$8, 3, FALSE)</f>
        <v>-75</v>
      </c>
      <c r="V6320" s="21">
        <f t="shared" si="1785"/>
        <v>7.4995231466261609</v>
      </c>
      <c r="W6320" s="21">
        <f t="shared" si="1776"/>
        <v>148.02288078665651</v>
      </c>
      <c r="X6320" s="21">
        <f t="shared" si="1777"/>
        <v>-438.40817854152903</v>
      </c>
      <c r="Y6320" s="21">
        <f t="shared" si="1778"/>
        <v>-269.40817854152903</v>
      </c>
      <c r="Z6320" s="21">
        <f t="shared" si="1786"/>
        <v>-85.397687215133502</v>
      </c>
      <c r="AA6320" s="21">
        <f t="shared" si="1779"/>
        <v>0</v>
      </c>
      <c r="AB6320" s="21">
        <f t="shared" si="1780"/>
        <v>-85.397687215133502</v>
      </c>
      <c r="AC6320" s="21">
        <f t="shared" si="1781"/>
        <v>66.92</v>
      </c>
      <c r="AD6320" s="21">
        <f t="shared" si="1787"/>
        <v>-85.397687215133502</v>
      </c>
      <c r="AE6320" s="21" t="str">
        <f t="shared" si="1782"/>
        <v>9/20/11:00</v>
      </c>
    </row>
    <row r="6321" spans="2:31">
      <c r="B6321" s="37">
        <v>9</v>
      </c>
      <c r="C6321" s="38">
        <v>20</v>
      </c>
      <c r="D6321" s="39">
        <v>12</v>
      </c>
      <c r="E6321" s="17">
        <v>20.6</v>
      </c>
      <c r="F6321" s="17">
        <v>198</v>
      </c>
      <c r="G6321" s="17">
        <v>669</v>
      </c>
      <c r="H6321" s="37">
        <f t="shared" si="1770"/>
        <v>69.08</v>
      </c>
      <c r="I6321" s="37">
        <f>IF(H6321&lt;'Roof Calculator'!$G$8, 1, 0)</f>
        <v>0</v>
      </c>
      <c r="J6321" s="37">
        <f>IF(H6321&gt;='Roof Calculator'!$G$8, 1, 0)</f>
        <v>1</v>
      </c>
      <c r="K6321" s="37">
        <f t="shared" si="1771"/>
        <v>0</v>
      </c>
      <c r="L6321" s="37">
        <f t="shared" si="1772"/>
        <v>69.08</v>
      </c>
      <c r="M6321" s="37">
        <v>0</v>
      </c>
      <c r="N6321" s="37">
        <f t="shared" si="1773"/>
        <v>198</v>
      </c>
      <c r="O6321" s="37">
        <v>0</v>
      </c>
      <c r="P6321" s="37">
        <v>0</v>
      </c>
      <c r="Q6321" s="21">
        <f t="shared" si="1774"/>
        <v>39.790999999999997</v>
      </c>
      <c r="R6321" s="21">
        <f t="shared" si="1783"/>
        <v>263.45833333331342</v>
      </c>
      <c r="S6321" s="21">
        <f t="shared" si="1784"/>
        <v>1.6354052169045272E-2</v>
      </c>
      <c r="T6321" s="21">
        <f t="shared" si="1775"/>
        <v>86.147999999999996</v>
      </c>
      <c r="U6321" s="37">
        <f>VLOOKUP(Time_Zone, 'LSTM LookUp'!$B$5:$D$8, 3, FALSE)</f>
        <v>-75</v>
      </c>
      <c r="V6321" s="21">
        <f t="shared" si="1785"/>
        <v>7.5147634954054707</v>
      </c>
      <c r="W6321" s="21">
        <f t="shared" si="1776"/>
        <v>163.02669087385138</v>
      </c>
      <c r="X6321" s="21">
        <f t="shared" si="1777"/>
        <v>-491.53517525396586</v>
      </c>
      <c r="Y6321" s="21">
        <f t="shared" si="1778"/>
        <v>-293.53517525396586</v>
      </c>
      <c r="Z6321" s="21">
        <f t="shared" si="1786"/>
        <v>-93.045523779871019</v>
      </c>
      <c r="AA6321" s="21">
        <f t="shared" si="1779"/>
        <v>0</v>
      </c>
      <c r="AB6321" s="21">
        <f t="shared" si="1780"/>
        <v>-93.045523779871019</v>
      </c>
      <c r="AC6321" s="21">
        <f t="shared" si="1781"/>
        <v>69.08</v>
      </c>
      <c r="AD6321" s="21">
        <f t="shared" si="1787"/>
        <v>-93.045523779871019</v>
      </c>
      <c r="AE6321" s="21" t="str">
        <f t="shared" si="1782"/>
        <v>9/20/12:00</v>
      </c>
    </row>
    <row r="6322" spans="2:31">
      <c r="B6322" s="37">
        <v>9</v>
      </c>
      <c r="C6322" s="38">
        <v>20</v>
      </c>
      <c r="D6322" s="39">
        <v>13</v>
      </c>
      <c r="E6322" s="17">
        <v>21.1</v>
      </c>
      <c r="F6322" s="17">
        <v>222</v>
      </c>
      <c r="G6322" s="17">
        <v>607</v>
      </c>
      <c r="H6322" s="37">
        <f t="shared" si="1770"/>
        <v>69.98</v>
      </c>
      <c r="I6322" s="37">
        <f>IF(H6322&lt;'Roof Calculator'!$G$8, 1, 0)</f>
        <v>0</v>
      </c>
      <c r="J6322" s="37">
        <f>IF(H6322&gt;='Roof Calculator'!$G$8, 1, 0)</f>
        <v>1</v>
      </c>
      <c r="K6322" s="37">
        <f t="shared" si="1771"/>
        <v>0</v>
      </c>
      <c r="L6322" s="37">
        <f t="shared" si="1772"/>
        <v>69.98</v>
      </c>
      <c r="M6322" s="37">
        <v>0</v>
      </c>
      <c r="N6322" s="37">
        <f t="shared" si="1773"/>
        <v>222</v>
      </c>
      <c r="O6322" s="37">
        <v>0</v>
      </c>
      <c r="P6322" s="37">
        <v>0</v>
      </c>
      <c r="Q6322" s="21">
        <f t="shared" si="1774"/>
        <v>39.790999999999997</v>
      </c>
      <c r="R6322" s="21">
        <f t="shared" si="1783"/>
        <v>263.4999999999801</v>
      </c>
      <c r="S6322" s="21">
        <f t="shared" si="1784"/>
        <v>7.8197404666828506E-12</v>
      </c>
      <c r="T6322" s="21">
        <f t="shared" si="1775"/>
        <v>86.147999999999996</v>
      </c>
      <c r="U6322" s="37">
        <f>VLOOKUP(Time_Zone, 'LSTM LookUp'!$B$5:$D$8, 3, FALSE)</f>
        <v>-75</v>
      </c>
      <c r="V6322" s="21">
        <f t="shared" si="1785"/>
        <v>7.5299999999927163</v>
      </c>
      <c r="W6322" s="21">
        <f t="shared" si="1776"/>
        <v>178.03049999999814</v>
      </c>
      <c r="X6322" s="21">
        <f t="shared" si="1777"/>
        <v>-466.1336008390827</v>
      </c>
      <c r="Y6322" s="21">
        <f t="shared" si="1778"/>
        <v>-244.1336008390827</v>
      </c>
      <c r="Z6322" s="21">
        <f t="shared" si="1786"/>
        <v>-77.386087519783558</v>
      </c>
      <c r="AA6322" s="21">
        <f t="shared" si="1779"/>
        <v>0</v>
      </c>
      <c r="AB6322" s="21">
        <f t="shared" si="1780"/>
        <v>-77.386087519783558</v>
      </c>
      <c r="AC6322" s="21">
        <f t="shared" si="1781"/>
        <v>69.98</v>
      </c>
      <c r="AD6322" s="21">
        <f t="shared" si="1787"/>
        <v>-77.386087519783558</v>
      </c>
      <c r="AE6322" s="21" t="str">
        <f t="shared" si="1782"/>
        <v>9/20/13:00</v>
      </c>
    </row>
    <row r="6323" spans="2:31">
      <c r="B6323" s="37">
        <v>9</v>
      </c>
      <c r="C6323" s="38">
        <v>20</v>
      </c>
      <c r="D6323" s="39">
        <v>14</v>
      </c>
      <c r="E6323" s="17">
        <v>22.8</v>
      </c>
      <c r="F6323" s="17">
        <v>246</v>
      </c>
      <c r="G6323" s="17">
        <v>562</v>
      </c>
      <c r="H6323" s="37">
        <f t="shared" si="1770"/>
        <v>73.040000000000006</v>
      </c>
      <c r="I6323" s="37">
        <f>IF(H6323&lt;'Roof Calculator'!$G$8, 1, 0)</f>
        <v>0</v>
      </c>
      <c r="J6323" s="37">
        <f>IF(H6323&gt;='Roof Calculator'!$G$8, 1, 0)</f>
        <v>1</v>
      </c>
      <c r="K6323" s="37">
        <f t="shared" si="1771"/>
        <v>0</v>
      </c>
      <c r="L6323" s="37">
        <f t="shared" si="1772"/>
        <v>73.040000000000006</v>
      </c>
      <c r="M6323" s="37">
        <v>0</v>
      </c>
      <c r="N6323" s="37">
        <f t="shared" si="1773"/>
        <v>246</v>
      </c>
      <c r="O6323" s="37">
        <v>0</v>
      </c>
      <c r="P6323" s="37">
        <v>0</v>
      </c>
      <c r="Q6323" s="21">
        <f t="shared" si="1774"/>
        <v>39.790999999999997</v>
      </c>
      <c r="R6323" s="21">
        <f t="shared" si="1783"/>
        <v>263.54166666664679</v>
      </c>
      <c r="S6323" s="21">
        <f t="shared" si="1784"/>
        <v>-1.635405215341592E-2</v>
      </c>
      <c r="T6323" s="21">
        <f t="shared" si="1775"/>
        <v>86.147999999999996</v>
      </c>
      <c r="U6323" s="37">
        <f>VLOOKUP(Time_Zone, 'LSTM LookUp'!$B$5:$D$8, 3, FALSE)</f>
        <v>-75</v>
      </c>
      <c r="V6323" s="21">
        <f t="shared" si="1785"/>
        <v>7.5452326306971305</v>
      </c>
      <c r="W6323" s="21">
        <f t="shared" si="1776"/>
        <v>193.03430815767427</v>
      </c>
      <c r="X6323" s="21">
        <f t="shared" si="1777"/>
        <v>-420.80842362289764</v>
      </c>
      <c r="Y6323" s="21">
        <f t="shared" si="1778"/>
        <v>-174.80842362289764</v>
      </c>
      <c r="Z6323" s="21">
        <f t="shared" si="1786"/>
        <v>-55.411217149881715</v>
      </c>
      <c r="AA6323" s="21">
        <f t="shared" si="1779"/>
        <v>0</v>
      </c>
      <c r="AB6323" s="21">
        <f t="shared" si="1780"/>
        <v>-55.411217149881715</v>
      </c>
      <c r="AC6323" s="21">
        <f t="shared" si="1781"/>
        <v>73.040000000000006</v>
      </c>
      <c r="AD6323" s="21">
        <f t="shared" si="1787"/>
        <v>-55.411217149881715</v>
      </c>
      <c r="AE6323" s="21" t="str">
        <f t="shared" si="1782"/>
        <v>9/20/14:00</v>
      </c>
    </row>
    <row r="6324" spans="2:31">
      <c r="B6324" s="37">
        <v>9</v>
      </c>
      <c r="C6324" s="38">
        <v>20</v>
      </c>
      <c r="D6324" s="39">
        <v>15</v>
      </c>
      <c r="E6324" s="17">
        <v>21.7</v>
      </c>
      <c r="F6324" s="17">
        <v>281</v>
      </c>
      <c r="G6324" s="17">
        <v>405</v>
      </c>
      <c r="H6324" s="37">
        <f t="shared" si="1770"/>
        <v>71.06</v>
      </c>
      <c r="I6324" s="37">
        <f>IF(H6324&lt;'Roof Calculator'!$G$8, 1, 0)</f>
        <v>0</v>
      </c>
      <c r="J6324" s="37">
        <f>IF(H6324&gt;='Roof Calculator'!$G$8, 1, 0)</f>
        <v>1</v>
      </c>
      <c r="K6324" s="37">
        <f t="shared" si="1771"/>
        <v>0</v>
      </c>
      <c r="L6324" s="37">
        <f t="shared" si="1772"/>
        <v>71.06</v>
      </c>
      <c r="M6324" s="37">
        <v>0</v>
      </c>
      <c r="N6324" s="37">
        <f t="shared" si="1773"/>
        <v>281</v>
      </c>
      <c r="O6324" s="37">
        <v>0</v>
      </c>
      <c r="P6324" s="37">
        <v>0</v>
      </c>
      <c r="Q6324" s="21">
        <f t="shared" si="1774"/>
        <v>39.790999999999997</v>
      </c>
      <c r="R6324" s="21">
        <f t="shared" si="1783"/>
        <v>263.58333333331348</v>
      </c>
      <c r="S6324" s="21">
        <f t="shared" si="1784"/>
        <v>-3.2708097233535405E-2</v>
      </c>
      <c r="T6324" s="21">
        <f t="shared" si="1775"/>
        <v>86.147999999999996</v>
      </c>
      <c r="U6324" s="37">
        <f>VLOOKUP(Time_Zone, 'LSTM LookUp'!$B$5:$D$8, 3, FALSE)</f>
        <v>-75</v>
      </c>
      <c r="V6324" s="21">
        <f t="shared" si="1785"/>
        <v>7.5604613578299125</v>
      </c>
      <c r="W6324" s="21">
        <f t="shared" si="1776"/>
        <v>208.03811533945745</v>
      </c>
      <c r="X6324" s="21">
        <f t="shared" si="1777"/>
        <v>-274.82002781830067</v>
      </c>
      <c r="Y6324" s="21">
        <f t="shared" si="1778"/>
        <v>6.1799721816993269</v>
      </c>
      <c r="Z6324" s="21">
        <f t="shared" si="1786"/>
        <v>1.958943244514874</v>
      </c>
      <c r="AA6324" s="21">
        <f t="shared" si="1779"/>
        <v>0</v>
      </c>
      <c r="AB6324" s="21">
        <f t="shared" si="1780"/>
        <v>1.958943244514874</v>
      </c>
      <c r="AC6324" s="21">
        <f t="shared" si="1781"/>
        <v>71.06</v>
      </c>
      <c r="AD6324" s="21">
        <f t="shared" si="1787"/>
        <v>1.958943244514874</v>
      </c>
      <c r="AE6324" s="21" t="str">
        <f t="shared" si="1782"/>
        <v>9/20/15:00</v>
      </c>
    </row>
    <row r="6325" spans="2:31">
      <c r="B6325" s="37">
        <v>9</v>
      </c>
      <c r="C6325" s="38">
        <v>20</v>
      </c>
      <c r="D6325" s="39">
        <v>16</v>
      </c>
      <c r="E6325" s="17">
        <v>23.3</v>
      </c>
      <c r="F6325" s="17">
        <v>165</v>
      </c>
      <c r="G6325" s="17">
        <v>562</v>
      </c>
      <c r="H6325" s="37">
        <f t="shared" si="1770"/>
        <v>73.94</v>
      </c>
      <c r="I6325" s="37">
        <f>IF(H6325&lt;'Roof Calculator'!$G$8, 1, 0)</f>
        <v>0</v>
      </c>
      <c r="J6325" s="37">
        <f>IF(H6325&gt;='Roof Calculator'!$G$8, 1, 0)</f>
        <v>1</v>
      </c>
      <c r="K6325" s="37">
        <f t="shared" si="1771"/>
        <v>0</v>
      </c>
      <c r="L6325" s="37">
        <f t="shared" si="1772"/>
        <v>73.94</v>
      </c>
      <c r="M6325" s="37">
        <v>0</v>
      </c>
      <c r="N6325" s="37">
        <f t="shared" si="1773"/>
        <v>165</v>
      </c>
      <c r="O6325" s="37">
        <v>0</v>
      </c>
      <c r="P6325" s="37">
        <v>0</v>
      </c>
      <c r="Q6325" s="21">
        <f t="shared" si="1774"/>
        <v>39.790999999999997</v>
      </c>
      <c r="R6325" s="21">
        <f t="shared" si="1783"/>
        <v>263.62499999998016</v>
      </c>
      <c r="S6325" s="21">
        <f t="shared" si="1784"/>
        <v>-4.9062128151400763E-2</v>
      </c>
      <c r="T6325" s="21">
        <f t="shared" si="1775"/>
        <v>86.147999999999996</v>
      </c>
      <c r="U6325" s="37">
        <f>VLOOKUP(Time_Zone, 'LSTM LookUp'!$B$5:$D$8, 3, FALSE)</f>
        <v>-75</v>
      </c>
      <c r="V6325" s="21">
        <f t="shared" si="1785"/>
        <v>7.5756861517043088</v>
      </c>
      <c r="W6325" s="21">
        <f t="shared" si="1776"/>
        <v>223.04192153792604</v>
      </c>
      <c r="X6325" s="21">
        <f t="shared" si="1777"/>
        <v>-315.91412096664226</v>
      </c>
      <c r="Y6325" s="21">
        <f t="shared" si="1778"/>
        <v>-150.91412096664226</v>
      </c>
      <c r="Z6325" s="21">
        <f t="shared" si="1786"/>
        <v>-47.837140536806338</v>
      </c>
      <c r="AA6325" s="21">
        <f t="shared" si="1779"/>
        <v>0</v>
      </c>
      <c r="AB6325" s="21">
        <f t="shared" si="1780"/>
        <v>-47.837140536806338</v>
      </c>
      <c r="AC6325" s="21">
        <f t="shared" si="1781"/>
        <v>73.94</v>
      </c>
      <c r="AD6325" s="21">
        <f t="shared" si="1787"/>
        <v>-47.837140536806338</v>
      </c>
      <c r="AE6325" s="21" t="str">
        <f t="shared" si="1782"/>
        <v>9/20/16:00</v>
      </c>
    </row>
    <row r="6326" spans="2:31">
      <c r="B6326" s="37">
        <v>9</v>
      </c>
      <c r="C6326" s="38">
        <v>20</v>
      </c>
      <c r="D6326" s="39">
        <v>17</v>
      </c>
      <c r="E6326" s="17">
        <v>22.8</v>
      </c>
      <c r="F6326" s="17">
        <v>118</v>
      </c>
      <c r="G6326" s="17">
        <v>552</v>
      </c>
      <c r="H6326" s="37">
        <f t="shared" si="1770"/>
        <v>73.040000000000006</v>
      </c>
      <c r="I6326" s="37">
        <f>IF(H6326&lt;'Roof Calculator'!$G$8, 1, 0)</f>
        <v>0</v>
      </c>
      <c r="J6326" s="37">
        <f>IF(H6326&gt;='Roof Calculator'!$G$8, 1, 0)</f>
        <v>1</v>
      </c>
      <c r="K6326" s="37">
        <f t="shared" si="1771"/>
        <v>0</v>
      </c>
      <c r="L6326" s="37">
        <f t="shared" si="1772"/>
        <v>73.040000000000006</v>
      </c>
      <c r="M6326" s="37">
        <v>0</v>
      </c>
      <c r="N6326" s="37">
        <f t="shared" si="1773"/>
        <v>118</v>
      </c>
      <c r="O6326" s="37">
        <v>0</v>
      </c>
      <c r="P6326" s="37">
        <v>0</v>
      </c>
      <c r="Q6326" s="21">
        <f t="shared" si="1774"/>
        <v>39.790999999999997</v>
      </c>
      <c r="R6326" s="21">
        <f t="shared" si="1783"/>
        <v>263.66666666664685</v>
      </c>
      <c r="S6326" s="21">
        <f t="shared" si="1784"/>
        <v>-6.5416137825931669E-2</v>
      </c>
      <c r="T6326" s="21">
        <f t="shared" si="1775"/>
        <v>86.147999999999996</v>
      </c>
      <c r="U6326" s="37">
        <f>VLOOKUP(Time_Zone, 'LSTM LookUp'!$B$5:$D$8, 3, FALSE)</f>
        <v>-75</v>
      </c>
      <c r="V6326" s="21">
        <f t="shared" si="1785"/>
        <v>7.5909069826357278</v>
      </c>
      <c r="W6326" s="21">
        <f t="shared" si="1776"/>
        <v>238.04572674565892</v>
      </c>
      <c r="X6326" s="21">
        <f t="shared" si="1777"/>
        <v>-224.88025327464609</v>
      </c>
      <c r="Y6326" s="21">
        <f t="shared" si="1778"/>
        <v>-106.88025327464609</v>
      </c>
      <c r="Z6326" s="21">
        <f t="shared" si="1786"/>
        <v>-33.879173557515095</v>
      </c>
      <c r="AA6326" s="21">
        <f t="shared" si="1779"/>
        <v>0</v>
      </c>
      <c r="AB6326" s="21">
        <f t="shared" si="1780"/>
        <v>-33.879173557515095</v>
      </c>
      <c r="AC6326" s="21">
        <f t="shared" si="1781"/>
        <v>73.040000000000006</v>
      </c>
      <c r="AD6326" s="21">
        <f t="shared" si="1787"/>
        <v>-33.879173557515095</v>
      </c>
      <c r="AE6326" s="21" t="str">
        <f t="shared" si="1782"/>
        <v>9/20/17:00</v>
      </c>
    </row>
    <row r="6327" spans="2:31">
      <c r="B6327" s="37">
        <v>9</v>
      </c>
      <c r="C6327" s="38">
        <v>20</v>
      </c>
      <c r="D6327" s="39">
        <v>18</v>
      </c>
      <c r="E6327" s="17">
        <v>21.7</v>
      </c>
      <c r="F6327" s="17">
        <v>75</v>
      </c>
      <c r="G6327" s="17">
        <v>303</v>
      </c>
      <c r="H6327" s="37">
        <f t="shared" si="1770"/>
        <v>71.06</v>
      </c>
      <c r="I6327" s="37">
        <f>IF(H6327&lt;'Roof Calculator'!$G$8, 1, 0)</f>
        <v>0</v>
      </c>
      <c r="J6327" s="37">
        <f>IF(H6327&gt;='Roof Calculator'!$G$8, 1, 0)</f>
        <v>1</v>
      </c>
      <c r="K6327" s="37">
        <f t="shared" si="1771"/>
        <v>0</v>
      </c>
      <c r="L6327" s="37">
        <f t="shared" si="1772"/>
        <v>71.06</v>
      </c>
      <c r="M6327" s="37">
        <v>0</v>
      </c>
      <c r="N6327" s="37">
        <f t="shared" si="1773"/>
        <v>75</v>
      </c>
      <c r="O6327" s="37">
        <v>0</v>
      </c>
      <c r="P6327" s="37">
        <v>0</v>
      </c>
      <c r="Q6327" s="21">
        <f t="shared" si="1774"/>
        <v>39.790999999999997</v>
      </c>
      <c r="R6327" s="21">
        <f t="shared" si="1783"/>
        <v>263.70833333331353</v>
      </c>
      <c r="S6327" s="21">
        <f t="shared" si="1784"/>
        <v>-8.1770119175982425E-2</v>
      </c>
      <c r="T6327" s="21">
        <f t="shared" si="1775"/>
        <v>86.147999999999996</v>
      </c>
      <c r="U6327" s="37">
        <f>VLOOKUP(Time_Zone, 'LSTM LookUp'!$B$5:$D$8, 3, FALSE)</f>
        <v>-75</v>
      </c>
      <c r="V6327" s="21">
        <f t="shared" si="1785"/>
        <v>7.6061238209417024</v>
      </c>
      <c r="W6327" s="21">
        <f t="shared" si="1776"/>
        <v>253.04953095523544</v>
      </c>
      <c r="X6327" s="21">
        <f t="shared" si="1777"/>
        <v>-68.154270101346341</v>
      </c>
      <c r="Y6327" s="21">
        <f t="shared" si="1778"/>
        <v>6.8457298986536586</v>
      </c>
      <c r="Z6327" s="21">
        <f t="shared" si="1786"/>
        <v>2.1699768129139989</v>
      </c>
      <c r="AA6327" s="21">
        <f t="shared" si="1779"/>
        <v>0</v>
      </c>
      <c r="AB6327" s="21">
        <f t="shared" si="1780"/>
        <v>2.1699768129139989</v>
      </c>
      <c r="AC6327" s="21">
        <f t="shared" si="1781"/>
        <v>71.06</v>
      </c>
      <c r="AD6327" s="21">
        <f t="shared" si="1787"/>
        <v>2.1699768129139989</v>
      </c>
      <c r="AE6327" s="21" t="str">
        <f t="shared" si="1782"/>
        <v>9/20/18:00</v>
      </c>
    </row>
    <row r="6328" spans="2:31">
      <c r="B6328" s="37">
        <v>9</v>
      </c>
      <c r="C6328" s="38">
        <v>20</v>
      </c>
      <c r="D6328" s="39">
        <v>19</v>
      </c>
      <c r="E6328" s="17">
        <v>20</v>
      </c>
      <c r="F6328" s="17">
        <v>9</v>
      </c>
      <c r="G6328" s="17">
        <v>61</v>
      </c>
      <c r="H6328" s="37">
        <f t="shared" si="1770"/>
        <v>68</v>
      </c>
      <c r="I6328" s="37">
        <f>IF(H6328&lt;'Roof Calculator'!$G$8, 1, 0)</f>
        <v>0</v>
      </c>
      <c r="J6328" s="37">
        <f>IF(H6328&gt;='Roof Calculator'!$G$8, 1, 0)</f>
        <v>1</v>
      </c>
      <c r="K6328" s="37">
        <f t="shared" si="1771"/>
        <v>0</v>
      </c>
      <c r="L6328" s="37">
        <f t="shared" si="1772"/>
        <v>68</v>
      </c>
      <c r="M6328" s="37">
        <v>0</v>
      </c>
      <c r="N6328" s="37">
        <f t="shared" si="1773"/>
        <v>9</v>
      </c>
      <c r="O6328" s="37">
        <v>0</v>
      </c>
      <c r="P6328" s="37">
        <v>0</v>
      </c>
      <c r="Q6328" s="21">
        <f t="shared" si="1774"/>
        <v>39.790999999999997</v>
      </c>
      <c r="R6328" s="21">
        <f t="shared" si="1783"/>
        <v>263.74999999998022</v>
      </c>
      <c r="S6328" s="21">
        <f t="shared" si="1784"/>
        <v>-9.8124065120411164E-2</v>
      </c>
      <c r="T6328" s="21">
        <f t="shared" si="1775"/>
        <v>86.147999999999996</v>
      </c>
      <c r="U6328" s="37">
        <f>VLOOKUP(Time_Zone, 'LSTM LookUp'!$B$5:$D$8, 3, FALSE)</f>
        <v>-75</v>
      </c>
      <c r="V6328" s="21">
        <f t="shared" si="1785"/>
        <v>7.6213366369420044</v>
      </c>
      <c r="W6328" s="21">
        <f t="shared" si="1776"/>
        <v>268.05333415923548</v>
      </c>
      <c r="X6328" s="21">
        <f t="shared" si="1777"/>
        <v>-1.6590404546467636</v>
      </c>
      <c r="Y6328" s="21">
        <f t="shared" si="1778"/>
        <v>7.3409595453532361</v>
      </c>
      <c r="Z6328" s="21">
        <f t="shared" si="1786"/>
        <v>2.3269559614218918</v>
      </c>
      <c r="AA6328" s="21">
        <f t="shared" si="1779"/>
        <v>0</v>
      </c>
      <c r="AB6328" s="21">
        <f t="shared" si="1780"/>
        <v>2.3269559614218918</v>
      </c>
      <c r="AC6328" s="21">
        <f t="shared" si="1781"/>
        <v>68</v>
      </c>
      <c r="AD6328" s="21">
        <f t="shared" si="1787"/>
        <v>2.3269559614218918</v>
      </c>
      <c r="AE6328" s="21" t="str">
        <f t="shared" si="1782"/>
        <v>9/20/19:00</v>
      </c>
    </row>
    <row r="6329" spans="2:31">
      <c r="B6329" s="37">
        <v>9</v>
      </c>
      <c r="C6329" s="38">
        <v>20</v>
      </c>
      <c r="D6329" s="39">
        <v>20</v>
      </c>
      <c r="E6329" s="17">
        <v>19.399999999999999</v>
      </c>
      <c r="F6329" s="17">
        <v>0</v>
      </c>
      <c r="G6329" s="17">
        <v>0</v>
      </c>
      <c r="H6329" s="37">
        <f t="shared" si="1770"/>
        <v>66.92</v>
      </c>
      <c r="I6329" s="37">
        <f>IF(H6329&lt;'Roof Calculator'!$G$8, 1, 0)</f>
        <v>0</v>
      </c>
      <c r="J6329" s="37">
        <f>IF(H6329&gt;='Roof Calculator'!$G$8, 1, 0)</f>
        <v>1</v>
      </c>
      <c r="K6329" s="37">
        <f t="shared" si="1771"/>
        <v>0</v>
      </c>
      <c r="L6329" s="37">
        <f t="shared" si="1772"/>
        <v>66.92</v>
      </c>
      <c r="M6329" s="37">
        <v>0</v>
      </c>
      <c r="N6329" s="37">
        <f t="shared" si="1773"/>
        <v>0</v>
      </c>
      <c r="O6329" s="37">
        <v>0</v>
      </c>
      <c r="P6329" s="37">
        <v>0</v>
      </c>
      <c r="Q6329" s="21">
        <f t="shared" si="1774"/>
        <v>39.790999999999997</v>
      </c>
      <c r="R6329" s="21">
        <f t="shared" si="1783"/>
        <v>263.7916666666469</v>
      </c>
      <c r="S6329" s="21">
        <f t="shared" si="1784"/>
        <v>-0.11447796857809882</v>
      </c>
      <c r="T6329" s="21">
        <f t="shared" si="1775"/>
        <v>86.147999999999996</v>
      </c>
      <c r="U6329" s="37">
        <f>VLOOKUP(Time_Zone, 'LSTM LookUp'!$B$5:$D$8, 3, FALSE)</f>
        <v>-75</v>
      </c>
      <c r="V6329" s="21">
        <f t="shared" si="1785"/>
        <v>7.6365454009587301</v>
      </c>
      <c r="W6329" s="21">
        <f t="shared" si="1776"/>
        <v>283.05713635023966</v>
      </c>
      <c r="X6329" s="21">
        <f t="shared" si="1777"/>
        <v>0</v>
      </c>
      <c r="Y6329" s="21">
        <f t="shared" si="1778"/>
        <v>0</v>
      </c>
      <c r="Z6329" s="21">
        <f t="shared" si="1786"/>
        <v>0</v>
      </c>
      <c r="AA6329" s="21">
        <f t="shared" si="1779"/>
        <v>0</v>
      </c>
      <c r="AB6329" s="21">
        <f t="shared" si="1780"/>
        <v>0</v>
      </c>
      <c r="AC6329" s="21">
        <f t="shared" si="1781"/>
        <v>66.92</v>
      </c>
      <c r="AD6329" s="21">
        <f t="shared" si="1787"/>
        <v>0</v>
      </c>
      <c r="AE6329" s="21" t="str">
        <f t="shared" si="1782"/>
        <v>9/20/20:00</v>
      </c>
    </row>
    <row r="6330" spans="2:31">
      <c r="B6330" s="37">
        <v>9</v>
      </c>
      <c r="C6330" s="38">
        <v>20</v>
      </c>
      <c r="D6330" s="39">
        <v>21</v>
      </c>
      <c r="E6330" s="17">
        <v>18.3</v>
      </c>
      <c r="F6330" s="17">
        <v>0</v>
      </c>
      <c r="G6330" s="17">
        <v>0</v>
      </c>
      <c r="H6330" s="37">
        <f t="shared" si="1770"/>
        <v>64.94</v>
      </c>
      <c r="I6330" s="37">
        <f>IF(H6330&lt;'Roof Calculator'!$G$8, 1, 0)</f>
        <v>0</v>
      </c>
      <c r="J6330" s="37">
        <f>IF(H6330&gt;='Roof Calculator'!$G$8, 1, 0)</f>
        <v>1</v>
      </c>
      <c r="K6330" s="37">
        <f t="shared" si="1771"/>
        <v>0</v>
      </c>
      <c r="L6330" s="37">
        <f t="shared" si="1772"/>
        <v>64.94</v>
      </c>
      <c r="M6330" s="37">
        <v>0</v>
      </c>
      <c r="N6330" s="37">
        <f t="shared" si="1773"/>
        <v>0</v>
      </c>
      <c r="O6330" s="37">
        <v>0</v>
      </c>
      <c r="P6330" s="37">
        <v>0</v>
      </c>
      <c r="Q6330" s="21">
        <f t="shared" si="1774"/>
        <v>39.790999999999997</v>
      </c>
      <c r="R6330" s="21">
        <f t="shared" si="1783"/>
        <v>263.83333333331359</v>
      </c>
      <c r="S6330" s="21">
        <f t="shared" si="1784"/>
        <v>-0.13083182246788655</v>
      </c>
      <c r="T6330" s="21">
        <f t="shared" si="1775"/>
        <v>86.147999999999996</v>
      </c>
      <c r="U6330" s="37">
        <f>VLOOKUP(Time_Zone, 'LSTM LookUp'!$B$5:$D$8, 3, FALSE)</f>
        <v>-75</v>
      </c>
      <c r="V6330" s="21">
        <f t="shared" si="1785"/>
        <v>7.6517500833163012</v>
      </c>
      <c r="W6330" s="21">
        <f t="shared" si="1776"/>
        <v>298.06093752082904</v>
      </c>
      <c r="X6330" s="21">
        <f t="shared" si="1777"/>
        <v>0</v>
      </c>
      <c r="Y6330" s="21">
        <f t="shared" si="1778"/>
        <v>0</v>
      </c>
      <c r="Z6330" s="21">
        <f t="shared" si="1786"/>
        <v>0</v>
      </c>
      <c r="AA6330" s="21">
        <f t="shared" si="1779"/>
        <v>0</v>
      </c>
      <c r="AB6330" s="21">
        <f t="shared" si="1780"/>
        <v>0</v>
      </c>
      <c r="AC6330" s="21">
        <f t="shared" si="1781"/>
        <v>64.94</v>
      </c>
      <c r="AD6330" s="21">
        <f t="shared" si="1787"/>
        <v>0</v>
      </c>
      <c r="AE6330" s="21" t="str">
        <f t="shared" si="1782"/>
        <v>9/20/21:00</v>
      </c>
    </row>
    <row r="6331" spans="2:31">
      <c r="B6331" s="37">
        <v>9</v>
      </c>
      <c r="C6331" s="38">
        <v>20</v>
      </c>
      <c r="D6331" s="39">
        <v>22</v>
      </c>
      <c r="E6331" s="17">
        <v>17.8</v>
      </c>
      <c r="F6331" s="17">
        <v>0</v>
      </c>
      <c r="G6331" s="17">
        <v>0</v>
      </c>
      <c r="H6331" s="37">
        <f t="shared" si="1770"/>
        <v>64.040000000000006</v>
      </c>
      <c r="I6331" s="37">
        <f>IF(H6331&lt;'Roof Calculator'!$G$8, 1, 0)</f>
        <v>0</v>
      </c>
      <c r="J6331" s="37">
        <f>IF(H6331&gt;='Roof Calculator'!$G$8, 1, 0)</f>
        <v>1</v>
      </c>
      <c r="K6331" s="37">
        <f t="shared" si="1771"/>
        <v>0</v>
      </c>
      <c r="L6331" s="37">
        <f t="shared" si="1772"/>
        <v>64.040000000000006</v>
      </c>
      <c r="M6331" s="37">
        <v>0</v>
      </c>
      <c r="N6331" s="37">
        <f t="shared" si="1773"/>
        <v>0</v>
      </c>
      <c r="O6331" s="37">
        <v>0</v>
      </c>
      <c r="P6331" s="37">
        <v>0</v>
      </c>
      <c r="Q6331" s="21">
        <f t="shared" si="1774"/>
        <v>39.790999999999997</v>
      </c>
      <c r="R6331" s="21">
        <f t="shared" si="1783"/>
        <v>263.87499999998028</v>
      </c>
      <c r="S6331" s="21">
        <f t="shared" si="1784"/>
        <v>-0.14718561970859451</v>
      </c>
      <c r="T6331" s="21">
        <f t="shared" si="1775"/>
        <v>86.147999999999996</v>
      </c>
      <c r="U6331" s="37">
        <f>VLOOKUP(Time_Zone, 'LSTM LookUp'!$B$5:$D$8, 3, FALSE)</f>
        <v>-75</v>
      </c>
      <c r="V6331" s="21">
        <f t="shared" si="1785"/>
        <v>7.666950654341548</v>
      </c>
      <c r="W6331" s="21">
        <f t="shared" si="1776"/>
        <v>313.06473766358533</v>
      </c>
      <c r="X6331" s="21">
        <f t="shared" si="1777"/>
        <v>0</v>
      </c>
      <c r="Y6331" s="21">
        <f t="shared" si="1778"/>
        <v>0</v>
      </c>
      <c r="Z6331" s="21">
        <f t="shared" si="1786"/>
        <v>0</v>
      </c>
      <c r="AA6331" s="21">
        <f t="shared" si="1779"/>
        <v>0</v>
      </c>
      <c r="AB6331" s="21">
        <f t="shared" si="1780"/>
        <v>0</v>
      </c>
      <c r="AC6331" s="21">
        <f t="shared" si="1781"/>
        <v>64.040000000000006</v>
      </c>
      <c r="AD6331" s="21">
        <f t="shared" si="1787"/>
        <v>0</v>
      </c>
      <c r="AE6331" s="21" t="str">
        <f t="shared" si="1782"/>
        <v>9/20/22:00</v>
      </c>
    </row>
    <row r="6332" spans="2:31">
      <c r="B6332" s="37">
        <v>9</v>
      </c>
      <c r="C6332" s="38">
        <v>20</v>
      </c>
      <c r="D6332" s="39">
        <v>23</v>
      </c>
      <c r="E6332" s="17">
        <v>17.2</v>
      </c>
      <c r="F6332" s="17">
        <v>0</v>
      </c>
      <c r="G6332" s="17">
        <v>0</v>
      </c>
      <c r="H6332" s="37">
        <f t="shared" si="1770"/>
        <v>62.959999999999994</v>
      </c>
      <c r="I6332" s="37">
        <f>IF(H6332&lt;'Roof Calculator'!$G$8, 1, 0)</f>
        <v>0</v>
      </c>
      <c r="J6332" s="37">
        <f>IF(H6332&gt;='Roof Calculator'!$G$8, 1, 0)</f>
        <v>1</v>
      </c>
      <c r="K6332" s="37">
        <f t="shared" si="1771"/>
        <v>0</v>
      </c>
      <c r="L6332" s="37">
        <f t="shared" si="1772"/>
        <v>62.959999999999994</v>
      </c>
      <c r="M6332" s="37">
        <v>0</v>
      </c>
      <c r="N6332" s="37">
        <f t="shared" si="1773"/>
        <v>0</v>
      </c>
      <c r="O6332" s="37">
        <v>0</v>
      </c>
      <c r="P6332" s="37">
        <v>0</v>
      </c>
      <c r="Q6332" s="21">
        <f t="shared" si="1774"/>
        <v>39.790999999999997</v>
      </c>
      <c r="R6332" s="21">
        <f t="shared" si="1783"/>
        <v>263.91666666664696</v>
      </c>
      <c r="S6332" s="21">
        <f t="shared" si="1784"/>
        <v>-0.16353935321908117</v>
      </c>
      <c r="T6332" s="21">
        <f t="shared" si="1775"/>
        <v>86.147999999999996</v>
      </c>
      <c r="U6332" s="37">
        <f>VLOOKUP(Time_Zone, 'LSTM LookUp'!$B$5:$D$8, 3, FALSE)</f>
        <v>-75</v>
      </c>
      <c r="V6332" s="21">
        <f t="shared" si="1785"/>
        <v>7.6821470843638151</v>
      </c>
      <c r="W6332" s="21">
        <f t="shared" si="1776"/>
        <v>328.06853677109098</v>
      </c>
      <c r="X6332" s="21">
        <f t="shared" si="1777"/>
        <v>0</v>
      </c>
      <c r="Y6332" s="21">
        <f t="shared" si="1778"/>
        <v>0</v>
      </c>
      <c r="Z6332" s="21">
        <f t="shared" si="1786"/>
        <v>0</v>
      </c>
      <c r="AA6332" s="21">
        <f t="shared" si="1779"/>
        <v>0</v>
      </c>
      <c r="AB6332" s="21">
        <f t="shared" si="1780"/>
        <v>0</v>
      </c>
      <c r="AC6332" s="21">
        <f t="shared" si="1781"/>
        <v>62.959999999999994</v>
      </c>
      <c r="AD6332" s="21">
        <f t="shared" si="1787"/>
        <v>0</v>
      </c>
      <c r="AE6332" s="21" t="str">
        <f t="shared" si="1782"/>
        <v>9/20/23:00</v>
      </c>
    </row>
    <row r="6333" spans="2:31">
      <c r="B6333" s="37">
        <v>9</v>
      </c>
      <c r="C6333" s="38">
        <v>20</v>
      </c>
      <c r="D6333" s="39">
        <v>24</v>
      </c>
      <c r="E6333" s="17">
        <v>16.100000000000001</v>
      </c>
      <c r="F6333" s="17">
        <v>0</v>
      </c>
      <c r="G6333" s="17">
        <v>0</v>
      </c>
      <c r="H6333" s="37">
        <f t="shared" si="1770"/>
        <v>60.980000000000004</v>
      </c>
      <c r="I6333" s="37">
        <f>IF(H6333&lt;'Roof Calculator'!$G$8, 1, 0)</f>
        <v>0</v>
      </c>
      <c r="J6333" s="37">
        <f>IF(H6333&gt;='Roof Calculator'!$G$8, 1, 0)</f>
        <v>1</v>
      </c>
      <c r="K6333" s="37">
        <f t="shared" si="1771"/>
        <v>0</v>
      </c>
      <c r="L6333" s="37">
        <f t="shared" si="1772"/>
        <v>60.980000000000004</v>
      </c>
      <c r="M6333" s="37">
        <v>0</v>
      </c>
      <c r="N6333" s="37">
        <f t="shared" si="1773"/>
        <v>0</v>
      </c>
      <c r="O6333" s="37">
        <v>0</v>
      </c>
      <c r="P6333" s="37">
        <v>0</v>
      </c>
      <c r="Q6333" s="21">
        <f t="shared" si="1774"/>
        <v>39.790999999999997</v>
      </c>
      <c r="R6333" s="21">
        <f t="shared" si="1783"/>
        <v>263.95833333331365</v>
      </c>
      <c r="S6333" s="21">
        <f t="shared" si="1784"/>
        <v>-0.17989301591816065</v>
      </c>
      <c r="T6333" s="21">
        <f t="shared" si="1775"/>
        <v>86.147999999999996</v>
      </c>
      <c r="U6333" s="37">
        <f>VLOOKUP(Time_Zone, 'LSTM LookUp'!$B$5:$D$8, 3, FALSE)</f>
        <v>-75</v>
      </c>
      <c r="V6333" s="21">
        <f t="shared" si="1785"/>
        <v>7.6973393437149618</v>
      </c>
      <c r="W6333" s="21">
        <f t="shared" si="1776"/>
        <v>343.07233483592876</v>
      </c>
      <c r="X6333" s="21">
        <f t="shared" si="1777"/>
        <v>0</v>
      </c>
      <c r="Y6333" s="21">
        <f t="shared" si="1778"/>
        <v>0</v>
      </c>
      <c r="Z6333" s="21">
        <f t="shared" si="1786"/>
        <v>0</v>
      </c>
      <c r="AA6333" s="21">
        <f t="shared" si="1779"/>
        <v>0</v>
      </c>
      <c r="AB6333" s="21">
        <f t="shared" si="1780"/>
        <v>0</v>
      </c>
      <c r="AC6333" s="21">
        <f t="shared" si="1781"/>
        <v>60.980000000000004</v>
      </c>
      <c r="AD6333" s="21">
        <f t="shared" si="1787"/>
        <v>0</v>
      </c>
      <c r="AE6333" s="21" t="str">
        <f t="shared" si="1782"/>
        <v>9/20/24:00</v>
      </c>
    </row>
    <row r="6334" spans="2:31">
      <c r="B6334" s="37">
        <v>9</v>
      </c>
      <c r="C6334" s="38">
        <v>21</v>
      </c>
      <c r="D6334" s="39">
        <v>1</v>
      </c>
      <c r="E6334" s="17">
        <v>17.2</v>
      </c>
      <c r="F6334" s="17">
        <v>0</v>
      </c>
      <c r="G6334" s="17">
        <v>0</v>
      </c>
      <c r="H6334" s="37">
        <f t="shared" si="1770"/>
        <v>62.959999999999994</v>
      </c>
      <c r="I6334" s="37">
        <f>IF(H6334&lt;'Roof Calculator'!$G$8, 1, 0)</f>
        <v>0</v>
      </c>
      <c r="J6334" s="37">
        <f>IF(H6334&gt;='Roof Calculator'!$G$8, 1, 0)</f>
        <v>1</v>
      </c>
      <c r="K6334" s="37">
        <f t="shared" si="1771"/>
        <v>0</v>
      </c>
      <c r="L6334" s="37">
        <f t="shared" si="1772"/>
        <v>62.959999999999994</v>
      </c>
      <c r="M6334" s="37">
        <v>0</v>
      </c>
      <c r="N6334" s="37">
        <f t="shared" si="1773"/>
        <v>0</v>
      </c>
      <c r="O6334" s="37">
        <v>0</v>
      </c>
      <c r="P6334" s="37">
        <v>0</v>
      </c>
      <c r="Q6334" s="21">
        <f t="shared" si="1774"/>
        <v>39.790999999999997</v>
      </c>
      <c r="R6334" s="21">
        <f t="shared" si="1783"/>
        <v>263.99999999998033</v>
      </c>
      <c r="S6334" s="21">
        <f t="shared" si="1784"/>
        <v>-0.19624660072462144</v>
      </c>
      <c r="T6334" s="21">
        <f t="shared" si="1775"/>
        <v>86.147999999999996</v>
      </c>
      <c r="U6334" s="37">
        <f>VLOOKUP(Time_Zone, 'LSTM LookUp'!$B$5:$D$8, 3, FALSE)</f>
        <v>-75</v>
      </c>
      <c r="V6334" s="21">
        <f t="shared" si="1785"/>
        <v>7.7125274027294273</v>
      </c>
      <c r="W6334" s="21">
        <f t="shared" si="1776"/>
        <v>-1.9238681493176557</v>
      </c>
      <c r="X6334" s="21">
        <f t="shared" si="1777"/>
        <v>0</v>
      </c>
      <c r="Y6334" s="21">
        <f t="shared" si="1778"/>
        <v>0</v>
      </c>
      <c r="Z6334" s="21">
        <f t="shared" si="1786"/>
        <v>0</v>
      </c>
      <c r="AA6334" s="21">
        <f t="shared" si="1779"/>
        <v>0</v>
      </c>
      <c r="AB6334" s="21">
        <f t="shared" si="1780"/>
        <v>0</v>
      </c>
      <c r="AC6334" s="21">
        <f t="shared" si="1781"/>
        <v>62.959999999999994</v>
      </c>
      <c r="AD6334" s="21">
        <f t="shared" si="1787"/>
        <v>0</v>
      </c>
      <c r="AE6334" s="21" t="str">
        <f t="shared" si="1782"/>
        <v>9/21/1:00</v>
      </c>
    </row>
    <row r="6335" spans="2:31">
      <c r="B6335" s="37">
        <v>9</v>
      </c>
      <c r="C6335" s="38">
        <v>21</v>
      </c>
      <c r="D6335" s="39">
        <v>2</v>
      </c>
      <c r="E6335" s="17">
        <v>17.8</v>
      </c>
      <c r="F6335" s="17">
        <v>0</v>
      </c>
      <c r="G6335" s="17">
        <v>0</v>
      </c>
      <c r="H6335" s="37">
        <f t="shared" si="1770"/>
        <v>64.040000000000006</v>
      </c>
      <c r="I6335" s="37">
        <f>IF(H6335&lt;'Roof Calculator'!$G$8, 1, 0)</f>
        <v>0</v>
      </c>
      <c r="J6335" s="37">
        <f>IF(H6335&gt;='Roof Calculator'!$G$8, 1, 0)</f>
        <v>1</v>
      </c>
      <c r="K6335" s="37">
        <f t="shared" si="1771"/>
        <v>0</v>
      </c>
      <c r="L6335" s="37">
        <f t="shared" si="1772"/>
        <v>64.040000000000006</v>
      </c>
      <c r="M6335" s="37">
        <v>0</v>
      </c>
      <c r="N6335" s="37">
        <f t="shared" si="1773"/>
        <v>0</v>
      </c>
      <c r="O6335" s="37">
        <v>0</v>
      </c>
      <c r="P6335" s="37">
        <v>0</v>
      </c>
      <c r="Q6335" s="21">
        <f t="shared" si="1774"/>
        <v>39.790999999999997</v>
      </c>
      <c r="R6335" s="21">
        <f t="shared" si="1783"/>
        <v>264.04166666664702</v>
      </c>
      <c r="S6335" s="21">
        <f t="shared" si="1784"/>
        <v>-0.21260010055723497</v>
      </c>
      <c r="T6335" s="21">
        <f t="shared" si="1775"/>
        <v>86.147999999999996</v>
      </c>
      <c r="U6335" s="37">
        <f>VLOOKUP(Time_Zone, 'LSTM LookUp'!$B$5:$D$8, 3, FALSE)</f>
        <v>-75</v>
      </c>
      <c r="V6335" s="21">
        <f t="shared" si="1785"/>
        <v>7.7277112317443111</v>
      </c>
      <c r="W6335" s="21">
        <f t="shared" si="1776"/>
        <v>13.079927807936098</v>
      </c>
      <c r="X6335" s="21">
        <f t="shared" si="1777"/>
        <v>0</v>
      </c>
      <c r="Y6335" s="21">
        <f t="shared" si="1778"/>
        <v>0</v>
      </c>
      <c r="Z6335" s="21">
        <f t="shared" si="1786"/>
        <v>0</v>
      </c>
      <c r="AA6335" s="21">
        <f t="shared" si="1779"/>
        <v>0</v>
      </c>
      <c r="AB6335" s="21">
        <f t="shared" si="1780"/>
        <v>0</v>
      </c>
      <c r="AC6335" s="21">
        <f t="shared" si="1781"/>
        <v>64.040000000000006</v>
      </c>
      <c r="AD6335" s="21">
        <f t="shared" si="1787"/>
        <v>0</v>
      </c>
      <c r="AE6335" s="21" t="str">
        <f t="shared" si="1782"/>
        <v>9/21/2:00</v>
      </c>
    </row>
    <row r="6336" spans="2:31">
      <c r="B6336" s="37">
        <v>9</v>
      </c>
      <c r="C6336" s="38">
        <v>21</v>
      </c>
      <c r="D6336" s="39">
        <v>3</v>
      </c>
      <c r="E6336" s="17">
        <v>18.899999999999999</v>
      </c>
      <c r="F6336" s="17">
        <v>0</v>
      </c>
      <c r="G6336" s="17">
        <v>0</v>
      </c>
      <c r="H6336" s="37">
        <f t="shared" si="1770"/>
        <v>66.02</v>
      </c>
      <c r="I6336" s="37">
        <f>IF(H6336&lt;'Roof Calculator'!$G$8, 1, 0)</f>
        <v>0</v>
      </c>
      <c r="J6336" s="37">
        <f>IF(H6336&gt;='Roof Calculator'!$G$8, 1, 0)</f>
        <v>1</v>
      </c>
      <c r="K6336" s="37">
        <f t="shared" si="1771"/>
        <v>0</v>
      </c>
      <c r="L6336" s="37">
        <f t="shared" si="1772"/>
        <v>66.02</v>
      </c>
      <c r="M6336" s="37">
        <v>0</v>
      </c>
      <c r="N6336" s="37">
        <f t="shared" si="1773"/>
        <v>0</v>
      </c>
      <c r="O6336" s="37">
        <v>0</v>
      </c>
      <c r="P6336" s="37">
        <v>0</v>
      </c>
      <c r="Q6336" s="21">
        <f t="shared" si="1774"/>
        <v>39.790999999999997</v>
      </c>
      <c r="R6336" s="21">
        <f t="shared" si="1783"/>
        <v>264.0833333333137</v>
      </c>
      <c r="S6336" s="21">
        <f t="shared" si="1784"/>
        <v>-0.22895350833477446</v>
      </c>
      <c r="T6336" s="21">
        <f t="shared" si="1775"/>
        <v>86.147999999999996</v>
      </c>
      <c r="U6336" s="37">
        <f>VLOOKUP(Time_Zone, 'LSTM LookUp'!$B$5:$D$8, 3, FALSE)</f>
        <v>-75</v>
      </c>
      <c r="V6336" s="21">
        <f t="shared" si="1785"/>
        <v>7.7428908010994446</v>
      </c>
      <c r="W6336" s="21">
        <f t="shared" si="1776"/>
        <v>28.083722700274841</v>
      </c>
      <c r="X6336" s="21">
        <f t="shared" si="1777"/>
        <v>0</v>
      </c>
      <c r="Y6336" s="21">
        <f t="shared" si="1778"/>
        <v>0</v>
      </c>
      <c r="Z6336" s="21">
        <f t="shared" si="1786"/>
        <v>0</v>
      </c>
      <c r="AA6336" s="21">
        <f t="shared" si="1779"/>
        <v>0</v>
      </c>
      <c r="AB6336" s="21">
        <f t="shared" si="1780"/>
        <v>0</v>
      </c>
      <c r="AC6336" s="21">
        <f t="shared" si="1781"/>
        <v>66.02</v>
      </c>
      <c r="AD6336" s="21">
        <f t="shared" si="1787"/>
        <v>0</v>
      </c>
      <c r="AE6336" s="21" t="str">
        <f t="shared" si="1782"/>
        <v>9/21/3:00</v>
      </c>
    </row>
    <row r="6337" spans="2:31">
      <c r="B6337" s="37">
        <v>9</v>
      </c>
      <c r="C6337" s="38">
        <v>21</v>
      </c>
      <c r="D6337" s="39">
        <v>4</v>
      </c>
      <c r="E6337" s="17">
        <v>18.3</v>
      </c>
      <c r="F6337" s="17">
        <v>0</v>
      </c>
      <c r="G6337" s="17">
        <v>0</v>
      </c>
      <c r="H6337" s="37">
        <f t="shared" si="1770"/>
        <v>64.94</v>
      </c>
      <c r="I6337" s="37">
        <f>IF(H6337&lt;'Roof Calculator'!$G$8, 1, 0)</f>
        <v>0</v>
      </c>
      <c r="J6337" s="37">
        <f>IF(H6337&gt;='Roof Calculator'!$G$8, 1, 0)</f>
        <v>1</v>
      </c>
      <c r="K6337" s="37">
        <f t="shared" si="1771"/>
        <v>0</v>
      </c>
      <c r="L6337" s="37">
        <f t="shared" si="1772"/>
        <v>64.94</v>
      </c>
      <c r="M6337" s="37">
        <v>0</v>
      </c>
      <c r="N6337" s="37">
        <f t="shared" si="1773"/>
        <v>0</v>
      </c>
      <c r="O6337" s="37">
        <v>0</v>
      </c>
      <c r="P6337" s="37">
        <v>0</v>
      </c>
      <c r="Q6337" s="21">
        <f t="shared" si="1774"/>
        <v>39.790999999999997</v>
      </c>
      <c r="R6337" s="21">
        <f t="shared" si="1783"/>
        <v>264.12499999998039</v>
      </c>
      <c r="S6337" s="21">
        <f t="shared" si="1784"/>
        <v>-0.24530681697599283</v>
      </c>
      <c r="T6337" s="21">
        <f t="shared" si="1775"/>
        <v>86.147999999999996</v>
      </c>
      <c r="U6337" s="37">
        <f>VLOOKUP(Time_Zone, 'LSTM LookUp'!$B$5:$D$8, 3, FALSE)</f>
        <v>-75</v>
      </c>
      <c r="V6337" s="21">
        <f t="shared" si="1785"/>
        <v>7.7580660811374358</v>
      </c>
      <c r="W6337" s="21">
        <f t="shared" si="1776"/>
        <v>43.087516520284375</v>
      </c>
      <c r="X6337" s="21">
        <f t="shared" si="1777"/>
        <v>0</v>
      </c>
      <c r="Y6337" s="21">
        <f t="shared" si="1778"/>
        <v>0</v>
      </c>
      <c r="Z6337" s="21">
        <f t="shared" si="1786"/>
        <v>0</v>
      </c>
      <c r="AA6337" s="21">
        <f t="shared" si="1779"/>
        <v>0</v>
      </c>
      <c r="AB6337" s="21">
        <f t="shared" si="1780"/>
        <v>0</v>
      </c>
      <c r="AC6337" s="21">
        <f t="shared" si="1781"/>
        <v>64.94</v>
      </c>
      <c r="AD6337" s="21">
        <f t="shared" si="1787"/>
        <v>0</v>
      </c>
      <c r="AE6337" s="21" t="str">
        <f t="shared" si="1782"/>
        <v>9/21/4:00</v>
      </c>
    </row>
    <row r="6338" spans="2:31">
      <c r="B6338" s="37">
        <v>9</v>
      </c>
      <c r="C6338" s="38">
        <v>21</v>
      </c>
      <c r="D6338" s="39">
        <v>5</v>
      </c>
      <c r="E6338" s="17">
        <v>17.2</v>
      </c>
      <c r="F6338" s="17">
        <v>0</v>
      </c>
      <c r="G6338" s="17">
        <v>0</v>
      </c>
      <c r="H6338" s="37">
        <f t="shared" si="1770"/>
        <v>62.959999999999994</v>
      </c>
      <c r="I6338" s="37">
        <f>IF(H6338&lt;'Roof Calculator'!$G$8, 1, 0)</f>
        <v>0</v>
      </c>
      <c r="J6338" s="37">
        <f>IF(H6338&gt;='Roof Calculator'!$G$8, 1, 0)</f>
        <v>1</v>
      </c>
      <c r="K6338" s="37">
        <f t="shared" si="1771"/>
        <v>0</v>
      </c>
      <c r="L6338" s="37">
        <f t="shared" si="1772"/>
        <v>62.959999999999994</v>
      </c>
      <c r="M6338" s="37">
        <v>0</v>
      </c>
      <c r="N6338" s="37">
        <f t="shared" si="1773"/>
        <v>0</v>
      </c>
      <c r="O6338" s="37">
        <v>0</v>
      </c>
      <c r="P6338" s="37">
        <v>0</v>
      </c>
      <c r="Q6338" s="21">
        <f t="shared" si="1774"/>
        <v>39.790999999999997</v>
      </c>
      <c r="R6338" s="21">
        <f t="shared" si="1783"/>
        <v>264.16666666664707</v>
      </c>
      <c r="S6338" s="21">
        <f t="shared" si="1784"/>
        <v>-0.2616600193995911</v>
      </c>
      <c r="T6338" s="21">
        <f t="shared" si="1775"/>
        <v>86.147999999999996</v>
      </c>
      <c r="U6338" s="37">
        <f>VLOOKUP(Time_Zone, 'LSTM LookUp'!$B$5:$D$8, 3, FALSE)</f>
        <v>-75</v>
      </c>
      <c r="V6338" s="21">
        <f t="shared" si="1785"/>
        <v>7.7732370422036992</v>
      </c>
      <c r="W6338" s="21">
        <f t="shared" si="1776"/>
        <v>58.091309260550915</v>
      </c>
      <c r="X6338" s="21">
        <f t="shared" si="1777"/>
        <v>0</v>
      </c>
      <c r="Y6338" s="21">
        <f t="shared" si="1778"/>
        <v>0</v>
      </c>
      <c r="Z6338" s="21">
        <f t="shared" si="1786"/>
        <v>0</v>
      </c>
      <c r="AA6338" s="21">
        <f t="shared" si="1779"/>
        <v>0</v>
      </c>
      <c r="AB6338" s="21">
        <f t="shared" si="1780"/>
        <v>0</v>
      </c>
      <c r="AC6338" s="21">
        <f t="shared" si="1781"/>
        <v>62.959999999999994</v>
      </c>
      <c r="AD6338" s="21">
        <f t="shared" si="1787"/>
        <v>0</v>
      </c>
      <c r="AE6338" s="21" t="str">
        <f t="shared" si="1782"/>
        <v>9/21/5:00</v>
      </c>
    </row>
    <row r="6339" spans="2:31">
      <c r="B6339" s="37">
        <v>9</v>
      </c>
      <c r="C6339" s="38">
        <v>21</v>
      </c>
      <c r="D6339" s="39">
        <v>6</v>
      </c>
      <c r="E6339" s="17">
        <v>16.7</v>
      </c>
      <c r="F6339" s="17">
        <v>0</v>
      </c>
      <c r="G6339" s="17">
        <v>0</v>
      </c>
      <c r="H6339" s="37">
        <f t="shared" si="1770"/>
        <v>62.059999999999995</v>
      </c>
      <c r="I6339" s="37">
        <f>IF(H6339&lt;'Roof Calculator'!$G$8, 1, 0)</f>
        <v>0</v>
      </c>
      <c r="J6339" s="37">
        <f>IF(H6339&gt;='Roof Calculator'!$G$8, 1, 0)</f>
        <v>1</v>
      </c>
      <c r="K6339" s="37">
        <f t="shared" si="1771"/>
        <v>0</v>
      </c>
      <c r="L6339" s="37">
        <f t="shared" si="1772"/>
        <v>62.059999999999995</v>
      </c>
      <c r="M6339" s="37">
        <v>0</v>
      </c>
      <c r="N6339" s="37">
        <f t="shared" si="1773"/>
        <v>0</v>
      </c>
      <c r="O6339" s="37">
        <v>0</v>
      </c>
      <c r="P6339" s="37">
        <v>0</v>
      </c>
      <c r="Q6339" s="21">
        <f t="shared" si="1774"/>
        <v>39.790999999999997</v>
      </c>
      <c r="R6339" s="21">
        <f t="shared" si="1783"/>
        <v>264.20833333331376</v>
      </c>
      <c r="S6339" s="21">
        <f t="shared" si="1784"/>
        <v>-0.27801310852428729</v>
      </c>
      <c r="T6339" s="21">
        <f t="shared" si="1775"/>
        <v>86.147999999999996</v>
      </c>
      <c r="U6339" s="37">
        <f>VLOOKUP(Time_Zone, 'LSTM LookUp'!$B$5:$D$8, 3, FALSE)</f>
        <v>-75</v>
      </c>
      <c r="V6339" s="21">
        <f t="shared" si="1785"/>
        <v>7.7884036546465865</v>
      </c>
      <c r="W6339" s="21">
        <f t="shared" si="1776"/>
        <v>73.095100913661611</v>
      </c>
      <c r="X6339" s="21">
        <f t="shared" si="1777"/>
        <v>0</v>
      </c>
      <c r="Y6339" s="21">
        <f t="shared" si="1778"/>
        <v>0</v>
      </c>
      <c r="Z6339" s="21">
        <f t="shared" si="1786"/>
        <v>0</v>
      </c>
      <c r="AA6339" s="21">
        <f t="shared" si="1779"/>
        <v>0</v>
      </c>
      <c r="AB6339" s="21">
        <f t="shared" si="1780"/>
        <v>0</v>
      </c>
      <c r="AC6339" s="21">
        <f t="shared" si="1781"/>
        <v>62.059999999999995</v>
      </c>
      <c r="AD6339" s="21">
        <f t="shared" si="1787"/>
        <v>0</v>
      </c>
      <c r="AE6339" s="21" t="str">
        <f t="shared" si="1782"/>
        <v>9/21/6:00</v>
      </c>
    </row>
    <row r="6340" spans="2:31">
      <c r="B6340" s="37">
        <v>9</v>
      </c>
      <c r="C6340" s="38">
        <v>21</v>
      </c>
      <c r="D6340" s="39">
        <v>7</v>
      </c>
      <c r="E6340" s="17">
        <v>16.7</v>
      </c>
      <c r="F6340" s="17">
        <v>0</v>
      </c>
      <c r="G6340" s="17">
        <v>0</v>
      </c>
      <c r="H6340" s="37">
        <f t="shared" si="1770"/>
        <v>62.059999999999995</v>
      </c>
      <c r="I6340" s="37">
        <f>IF(H6340&lt;'Roof Calculator'!$G$8, 1, 0)</f>
        <v>0</v>
      </c>
      <c r="J6340" s="37">
        <f>IF(H6340&gt;='Roof Calculator'!$G$8, 1, 0)</f>
        <v>1</v>
      </c>
      <c r="K6340" s="37">
        <f t="shared" si="1771"/>
        <v>0</v>
      </c>
      <c r="L6340" s="37">
        <f t="shared" si="1772"/>
        <v>62.059999999999995</v>
      </c>
      <c r="M6340" s="37">
        <v>0</v>
      </c>
      <c r="N6340" s="37">
        <f t="shared" si="1773"/>
        <v>0</v>
      </c>
      <c r="O6340" s="37">
        <v>0</v>
      </c>
      <c r="P6340" s="37">
        <v>0</v>
      </c>
      <c r="Q6340" s="21">
        <f t="shared" si="1774"/>
        <v>39.790999999999997</v>
      </c>
      <c r="R6340" s="21">
        <f t="shared" si="1783"/>
        <v>264.24999999998045</v>
      </c>
      <c r="S6340" s="21">
        <f t="shared" si="1784"/>
        <v>-0.29436607726874475</v>
      </c>
      <c r="T6340" s="21">
        <f t="shared" si="1775"/>
        <v>86.147999999999996</v>
      </c>
      <c r="U6340" s="37">
        <f>VLOOKUP(Time_Zone, 'LSTM LookUp'!$B$5:$D$8, 3, FALSE)</f>
        <v>-75</v>
      </c>
      <c r="V6340" s="21">
        <f t="shared" si="1785"/>
        <v>7.8035658888173751</v>
      </c>
      <c r="W6340" s="21">
        <f t="shared" si="1776"/>
        <v>88.098891472204329</v>
      </c>
      <c r="X6340" s="21">
        <f t="shared" si="1777"/>
        <v>0</v>
      </c>
      <c r="Y6340" s="21">
        <f t="shared" si="1778"/>
        <v>0</v>
      </c>
      <c r="Z6340" s="21">
        <f t="shared" si="1786"/>
        <v>0</v>
      </c>
      <c r="AA6340" s="21">
        <f t="shared" si="1779"/>
        <v>0</v>
      </c>
      <c r="AB6340" s="21">
        <f t="shared" si="1780"/>
        <v>0</v>
      </c>
      <c r="AC6340" s="21">
        <f t="shared" si="1781"/>
        <v>62.059999999999995</v>
      </c>
      <c r="AD6340" s="21">
        <f t="shared" si="1787"/>
        <v>0</v>
      </c>
      <c r="AE6340" s="21" t="str">
        <f t="shared" si="1782"/>
        <v>9/21/7:00</v>
      </c>
    </row>
    <row r="6341" spans="2:31">
      <c r="B6341" s="37">
        <v>9</v>
      </c>
      <c r="C6341" s="38">
        <v>21</v>
      </c>
      <c r="D6341" s="39">
        <v>8</v>
      </c>
      <c r="E6341" s="17">
        <v>17.8</v>
      </c>
      <c r="F6341" s="17">
        <v>40</v>
      </c>
      <c r="G6341" s="17">
        <v>0</v>
      </c>
      <c r="H6341" s="37">
        <f t="shared" si="1770"/>
        <v>64.040000000000006</v>
      </c>
      <c r="I6341" s="37">
        <f>IF(H6341&lt;'Roof Calculator'!$G$8, 1, 0)</f>
        <v>0</v>
      </c>
      <c r="J6341" s="37">
        <f>IF(H6341&gt;='Roof Calculator'!$G$8, 1, 0)</f>
        <v>1</v>
      </c>
      <c r="K6341" s="37">
        <f t="shared" si="1771"/>
        <v>0</v>
      </c>
      <c r="L6341" s="37">
        <f t="shared" si="1772"/>
        <v>64.040000000000006</v>
      </c>
      <c r="M6341" s="37">
        <v>0</v>
      </c>
      <c r="N6341" s="37">
        <f t="shared" si="1773"/>
        <v>40</v>
      </c>
      <c r="O6341" s="37">
        <v>0</v>
      </c>
      <c r="P6341" s="37">
        <v>0</v>
      </c>
      <c r="Q6341" s="21">
        <f t="shared" si="1774"/>
        <v>39.790999999999997</v>
      </c>
      <c r="R6341" s="21">
        <f t="shared" si="1783"/>
        <v>264.29166666664713</v>
      </c>
      <c r="S6341" s="21">
        <f t="shared" si="1784"/>
        <v>-0.31071891855161005</v>
      </c>
      <c r="T6341" s="21">
        <f t="shared" si="1775"/>
        <v>86.147999999999996</v>
      </c>
      <c r="U6341" s="37">
        <f>VLOOKUP(Time_Zone, 'LSTM LookUp'!$B$5:$D$8, 3, FALSE)</f>
        <v>-75</v>
      </c>
      <c r="V6341" s="21">
        <f t="shared" si="1785"/>
        <v>7.8187237150703703</v>
      </c>
      <c r="W6341" s="21">
        <f t="shared" si="1776"/>
        <v>103.1026809287676</v>
      </c>
      <c r="X6341" s="21">
        <f t="shared" si="1777"/>
        <v>0</v>
      </c>
      <c r="Y6341" s="21">
        <f t="shared" si="1778"/>
        <v>40</v>
      </c>
      <c r="Z6341" s="21">
        <f t="shared" si="1786"/>
        <v>12.67930137495355</v>
      </c>
      <c r="AA6341" s="21">
        <f t="shared" si="1779"/>
        <v>0</v>
      </c>
      <c r="AB6341" s="21">
        <f t="shared" si="1780"/>
        <v>12.67930137495355</v>
      </c>
      <c r="AC6341" s="21">
        <f t="shared" si="1781"/>
        <v>64.040000000000006</v>
      </c>
      <c r="AD6341" s="21">
        <f t="shared" si="1787"/>
        <v>12.67930137495355</v>
      </c>
      <c r="AE6341" s="21" t="str">
        <f t="shared" si="1782"/>
        <v>9/21/8:00</v>
      </c>
    </row>
    <row r="6342" spans="2:31">
      <c r="B6342" s="37">
        <v>9</v>
      </c>
      <c r="C6342" s="38">
        <v>21</v>
      </c>
      <c r="D6342" s="39">
        <v>9</v>
      </c>
      <c r="E6342" s="17">
        <v>17.8</v>
      </c>
      <c r="F6342" s="17">
        <v>50</v>
      </c>
      <c r="G6342" s="17">
        <v>0</v>
      </c>
      <c r="H6342" s="37">
        <f t="shared" si="1770"/>
        <v>64.040000000000006</v>
      </c>
      <c r="I6342" s="37">
        <f>IF(H6342&lt;'Roof Calculator'!$G$8, 1, 0)</f>
        <v>0</v>
      </c>
      <c r="J6342" s="37">
        <f>IF(H6342&gt;='Roof Calculator'!$G$8, 1, 0)</f>
        <v>1</v>
      </c>
      <c r="K6342" s="37">
        <f t="shared" si="1771"/>
        <v>0</v>
      </c>
      <c r="L6342" s="37">
        <f t="shared" si="1772"/>
        <v>64.040000000000006</v>
      </c>
      <c r="M6342" s="37">
        <v>0</v>
      </c>
      <c r="N6342" s="37">
        <f t="shared" si="1773"/>
        <v>50</v>
      </c>
      <c r="O6342" s="37">
        <v>0</v>
      </c>
      <c r="P6342" s="37">
        <v>0</v>
      </c>
      <c r="Q6342" s="21">
        <f t="shared" si="1774"/>
        <v>39.790999999999997</v>
      </c>
      <c r="R6342" s="21">
        <f t="shared" si="1783"/>
        <v>264.33333333331382</v>
      </c>
      <c r="S6342" s="21">
        <f t="shared" si="1784"/>
        <v>-0.3270716252914922</v>
      </c>
      <c r="T6342" s="21">
        <f t="shared" si="1775"/>
        <v>86.147999999999996</v>
      </c>
      <c r="U6342" s="37">
        <f>VLOOKUP(Time_Zone, 'LSTM LookUp'!$B$5:$D$8, 3, FALSE)</f>
        <v>-75</v>
      </c>
      <c r="V6342" s="21">
        <f t="shared" si="1785"/>
        <v>7.8338771037629442</v>
      </c>
      <c r="W6342" s="21">
        <f t="shared" si="1776"/>
        <v>118.10646927594073</v>
      </c>
      <c r="X6342" s="21">
        <f t="shared" si="1777"/>
        <v>0</v>
      </c>
      <c r="Y6342" s="21">
        <f t="shared" si="1778"/>
        <v>50</v>
      </c>
      <c r="Z6342" s="21">
        <f t="shared" si="1786"/>
        <v>15.849126718691936</v>
      </c>
      <c r="AA6342" s="21">
        <f t="shared" si="1779"/>
        <v>0</v>
      </c>
      <c r="AB6342" s="21">
        <f t="shared" si="1780"/>
        <v>15.849126718691936</v>
      </c>
      <c r="AC6342" s="21">
        <f t="shared" si="1781"/>
        <v>64.040000000000006</v>
      </c>
      <c r="AD6342" s="21">
        <f t="shared" si="1787"/>
        <v>15.849126718691936</v>
      </c>
      <c r="AE6342" s="21" t="str">
        <f t="shared" si="1782"/>
        <v>9/21/9:00</v>
      </c>
    </row>
    <row r="6343" spans="2:31">
      <c r="B6343" s="37">
        <v>9</v>
      </c>
      <c r="C6343" s="38">
        <v>21</v>
      </c>
      <c r="D6343" s="39">
        <v>10</v>
      </c>
      <c r="E6343" s="17">
        <v>18.899999999999999</v>
      </c>
      <c r="F6343" s="17">
        <v>79</v>
      </c>
      <c r="G6343" s="17">
        <v>0</v>
      </c>
      <c r="H6343" s="37">
        <f t="shared" si="1770"/>
        <v>66.02</v>
      </c>
      <c r="I6343" s="37">
        <f>IF(H6343&lt;'Roof Calculator'!$G$8, 1, 0)</f>
        <v>0</v>
      </c>
      <c r="J6343" s="37">
        <f>IF(H6343&gt;='Roof Calculator'!$G$8, 1, 0)</f>
        <v>1</v>
      </c>
      <c r="K6343" s="37">
        <f t="shared" si="1771"/>
        <v>0</v>
      </c>
      <c r="L6343" s="37">
        <f t="shared" si="1772"/>
        <v>66.02</v>
      </c>
      <c r="M6343" s="37">
        <v>0</v>
      </c>
      <c r="N6343" s="37">
        <f t="shared" si="1773"/>
        <v>79</v>
      </c>
      <c r="O6343" s="37">
        <v>0</v>
      </c>
      <c r="P6343" s="37">
        <v>0</v>
      </c>
      <c r="Q6343" s="21">
        <f t="shared" si="1774"/>
        <v>39.790999999999997</v>
      </c>
      <c r="R6343" s="21">
        <f t="shared" si="1783"/>
        <v>264.3749999999805</v>
      </c>
      <c r="S6343" s="21">
        <f t="shared" si="1784"/>
        <v>-0.34342419040699085</v>
      </c>
      <c r="T6343" s="21">
        <f t="shared" si="1775"/>
        <v>86.147999999999996</v>
      </c>
      <c r="U6343" s="37">
        <f>VLOOKUP(Time_Zone, 'LSTM LookUp'!$B$5:$D$8, 3, FALSE)</f>
        <v>-75</v>
      </c>
      <c r="V6343" s="21">
        <f t="shared" si="1785"/>
        <v>7.8490260252556245</v>
      </c>
      <c r="W6343" s="21">
        <f t="shared" si="1776"/>
        <v>133.11025650631393</v>
      </c>
      <c r="X6343" s="21">
        <f t="shared" si="1777"/>
        <v>0</v>
      </c>
      <c r="Y6343" s="21">
        <f t="shared" si="1778"/>
        <v>79</v>
      </c>
      <c r="Z6343" s="21">
        <f t="shared" si="1786"/>
        <v>25.041620215533261</v>
      </c>
      <c r="AA6343" s="21">
        <f t="shared" si="1779"/>
        <v>0</v>
      </c>
      <c r="AB6343" s="21">
        <f t="shared" si="1780"/>
        <v>25.041620215533261</v>
      </c>
      <c r="AC6343" s="21">
        <f t="shared" si="1781"/>
        <v>66.02</v>
      </c>
      <c r="AD6343" s="21">
        <f t="shared" si="1787"/>
        <v>25.041620215533261</v>
      </c>
      <c r="AE6343" s="21" t="str">
        <f t="shared" si="1782"/>
        <v>9/21/10:00</v>
      </c>
    </row>
    <row r="6344" spans="2:31">
      <c r="B6344" s="37">
        <v>9</v>
      </c>
      <c r="C6344" s="38">
        <v>21</v>
      </c>
      <c r="D6344" s="39">
        <v>11</v>
      </c>
      <c r="E6344" s="17">
        <v>21.1</v>
      </c>
      <c r="F6344" s="17">
        <v>276</v>
      </c>
      <c r="G6344" s="17">
        <v>321</v>
      </c>
      <c r="H6344" s="37">
        <f t="shared" si="1770"/>
        <v>69.98</v>
      </c>
      <c r="I6344" s="37">
        <f>IF(H6344&lt;'Roof Calculator'!$G$8, 1, 0)</f>
        <v>0</v>
      </c>
      <c r="J6344" s="37">
        <f>IF(H6344&gt;='Roof Calculator'!$G$8, 1, 0)</f>
        <v>1</v>
      </c>
      <c r="K6344" s="37">
        <f t="shared" si="1771"/>
        <v>0</v>
      </c>
      <c r="L6344" s="37">
        <f t="shared" si="1772"/>
        <v>69.98</v>
      </c>
      <c r="M6344" s="37">
        <v>0</v>
      </c>
      <c r="N6344" s="37">
        <f t="shared" si="1773"/>
        <v>276</v>
      </c>
      <c r="O6344" s="37">
        <v>0</v>
      </c>
      <c r="P6344" s="37">
        <v>0</v>
      </c>
      <c r="Q6344" s="21">
        <f t="shared" si="1774"/>
        <v>39.790999999999997</v>
      </c>
      <c r="R6344" s="21">
        <f t="shared" si="1783"/>
        <v>264.41666666664719</v>
      </c>
      <c r="S6344" s="21">
        <f t="shared" si="1784"/>
        <v>-0.35977660681667473</v>
      </c>
      <c r="T6344" s="21">
        <f t="shared" si="1775"/>
        <v>86.147999999999996</v>
      </c>
      <c r="U6344" s="37">
        <f>VLOOKUP(Time_Zone, 'LSTM LookUp'!$B$5:$D$8, 3, FALSE)</f>
        <v>-75</v>
      </c>
      <c r="V6344" s="21">
        <f t="shared" si="1785"/>
        <v>7.8641704499121383</v>
      </c>
      <c r="W6344" s="21">
        <f t="shared" si="1776"/>
        <v>148.11404261247804</v>
      </c>
      <c r="X6344" s="21">
        <f t="shared" si="1777"/>
        <v>-210.71775263461276</v>
      </c>
      <c r="Y6344" s="21">
        <f t="shared" si="1778"/>
        <v>65.282247365387235</v>
      </c>
      <c r="Z6344" s="21">
        <f t="shared" si="1786"/>
        <v>20.693332219500302</v>
      </c>
      <c r="AA6344" s="21">
        <f t="shared" si="1779"/>
        <v>0</v>
      </c>
      <c r="AB6344" s="21">
        <f t="shared" si="1780"/>
        <v>20.693332219500302</v>
      </c>
      <c r="AC6344" s="21">
        <f t="shared" si="1781"/>
        <v>69.98</v>
      </c>
      <c r="AD6344" s="21">
        <f t="shared" si="1787"/>
        <v>20.693332219500302</v>
      </c>
      <c r="AE6344" s="21" t="str">
        <f t="shared" si="1782"/>
        <v>9/21/11:00</v>
      </c>
    </row>
    <row r="6345" spans="2:31">
      <c r="B6345" s="37">
        <v>9</v>
      </c>
      <c r="C6345" s="38">
        <v>21</v>
      </c>
      <c r="D6345" s="39">
        <v>12</v>
      </c>
      <c r="E6345" s="17">
        <v>22.8</v>
      </c>
      <c r="F6345" s="17">
        <v>327</v>
      </c>
      <c r="G6345" s="17">
        <v>90</v>
      </c>
      <c r="H6345" s="37">
        <f t="shared" si="1770"/>
        <v>73.040000000000006</v>
      </c>
      <c r="I6345" s="37">
        <f>IF(H6345&lt;'Roof Calculator'!$G$8, 1, 0)</f>
        <v>0</v>
      </c>
      <c r="J6345" s="37">
        <f>IF(H6345&gt;='Roof Calculator'!$G$8, 1, 0)</f>
        <v>1</v>
      </c>
      <c r="K6345" s="37">
        <f t="shared" si="1771"/>
        <v>0</v>
      </c>
      <c r="L6345" s="37">
        <f t="shared" si="1772"/>
        <v>73.040000000000006</v>
      </c>
      <c r="M6345" s="37">
        <v>0</v>
      </c>
      <c r="N6345" s="37">
        <f t="shared" si="1773"/>
        <v>327</v>
      </c>
      <c r="O6345" s="37">
        <v>0</v>
      </c>
      <c r="P6345" s="37">
        <v>0</v>
      </c>
      <c r="Q6345" s="21">
        <f t="shared" si="1774"/>
        <v>39.790999999999997</v>
      </c>
      <c r="R6345" s="21">
        <f t="shared" si="1783"/>
        <v>264.45833333331387</v>
      </c>
      <c r="S6345" s="21">
        <f t="shared" si="1784"/>
        <v>-0.37612886743904961</v>
      </c>
      <c r="T6345" s="21">
        <f t="shared" si="1775"/>
        <v>86.147999999999996</v>
      </c>
      <c r="U6345" s="37">
        <f>VLOOKUP(Time_Zone, 'LSTM LookUp'!$B$5:$D$8, 3, FALSE)</f>
        <v>-75</v>
      </c>
      <c r="V6345" s="21">
        <f t="shared" si="1785"/>
        <v>7.8793103480994384</v>
      </c>
      <c r="W6345" s="21">
        <f t="shared" si="1776"/>
        <v>163.11782758702489</v>
      </c>
      <c r="X6345" s="21">
        <f t="shared" si="1777"/>
        <v>-66.55097062164846</v>
      </c>
      <c r="Y6345" s="21">
        <f t="shared" si="1778"/>
        <v>260.44902937835155</v>
      </c>
      <c r="Z6345" s="21">
        <f t="shared" si="1786"/>
        <v>82.557793407556261</v>
      </c>
      <c r="AA6345" s="21">
        <f t="shared" si="1779"/>
        <v>0</v>
      </c>
      <c r="AB6345" s="21">
        <f t="shared" si="1780"/>
        <v>82.557793407556261</v>
      </c>
      <c r="AC6345" s="21">
        <f t="shared" si="1781"/>
        <v>73.040000000000006</v>
      </c>
      <c r="AD6345" s="21">
        <f t="shared" si="1787"/>
        <v>82.557793407556261</v>
      </c>
      <c r="AE6345" s="21" t="str">
        <f t="shared" si="1782"/>
        <v>9/21/12:00</v>
      </c>
    </row>
    <row r="6346" spans="2:31">
      <c r="B6346" s="37">
        <v>9</v>
      </c>
      <c r="C6346" s="38">
        <v>21</v>
      </c>
      <c r="D6346" s="39">
        <v>13</v>
      </c>
      <c r="E6346" s="17">
        <v>23.3</v>
      </c>
      <c r="F6346" s="17">
        <v>241</v>
      </c>
      <c r="G6346" s="17">
        <v>601</v>
      </c>
      <c r="H6346" s="37">
        <f t="shared" si="1770"/>
        <v>73.94</v>
      </c>
      <c r="I6346" s="37">
        <f>IF(H6346&lt;'Roof Calculator'!$G$8, 1, 0)</f>
        <v>0</v>
      </c>
      <c r="J6346" s="37">
        <f>IF(H6346&gt;='Roof Calculator'!$G$8, 1, 0)</f>
        <v>1</v>
      </c>
      <c r="K6346" s="37">
        <f t="shared" si="1771"/>
        <v>0</v>
      </c>
      <c r="L6346" s="37">
        <f t="shared" si="1772"/>
        <v>73.94</v>
      </c>
      <c r="M6346" s="37">
        <v>0</v>
      </c>
      <c r="N6346" s="37">
        <f t="shared" si="1773"/>
        <v>241</v>
      </c>
      <c r="O6346" s="37">
        <v>0</v>
      </c>
      <c r="P6346" s="37">
        <v>0</v>
      </c>
      <c r="Q6346" s="21">
        <f t="shared" si="1774"/>
        <v>39.790999999999997</v>
      </c>
      <c r="R6346" s="21">
        <f t="shared" si="1783"/>
        <v>264.49999999998056</v>
      </c>
      <c r="S6346" s="21">
        <f t="shared" si="1784"/>
        <v>-0.39248096519261771</v>
      </c>
      <c r="T6346" s="21">
        <f t="shared" si="1775"/>
        <v>86.147999999999996</v>
      </c>
      <c r="U6346" s="37">
        <f>VLOOKUP(Time_Zone, 'LSTM LookUp'!$B$5:$D$8, 3, FALSE)</f>
        <v>-75</v>
      </c>
      <c r="V6346" s="21">
        <f t="shared" si="1785"/>
        <v>7.8944456901878288</v>
      </c>
      <c r="W6346" s="21">
        <f t="shared" si="1776"/>
        <v>178.12161142254692</v>
      </c>
      <c r="X6346" s="21">
        <f t="shared" si="1777"/>
        <v>-464.17459625548031</v>
      </c>
      <c r="Y6346" s="21">
        <f t="shared" si="1778"/>
        <v>-223.17459625548031</v>
      </c>
      <c r="Z6346" s="21">
        <f t="shared" si="1786"/>
        <v>-70.74244912892037</v>
      </c>
      <c r="AA6346" s="21">
        <f t="shared" si="1779"/>
        <v>0</v>
      </c>
      <c r="AB6346" s="21">
        <f t="shared" si="1780"/>
        <v>-70.74244912892037</v>
      </c>
      <c r="AC6346" s="21">
        <f t="shared" si="1781"/>
        <v>73.94</v>
      </c>
      <c r="AD6346" s="21">
        <f t="shared" si="1787"/>
        <v>-70.74244912892037</v>
      </c>
      <c r="AE6346" s="21" t="str">
        <f t="shared" si="1782"/>
        <v>9/21/13:00</v>
      </c>
    </row>
    <row r="6347" spans="2:31">
      <c r="B6347" s="37">
        <v>9</v>
      </c>
      <c r="C6347" s="38">
        <v>21</v>
      </c>
      <c r="D6347" s="39">
        <v>14</v>
      </c>
      <c r="E6347" s="17">
        <v>25</v>
      </c>
      <c r="F6347" s="17">
        <v>262</v>
      </c>
      <c r="G6347" s="17">
        <v>568</v>
      </c>
      <c r="H6347" s="37">
        <f t="shared" si="1770"/>
        <v>77</v>
      </c>
      <c r="I6347" s="37">
        <f>IF(H6347&lt;'Roof Calculator'!$G$8, 1, 0)</f>
        <v>0</v>
      </c>
      <c r="J6347" s="37">
        <f>IF(H6347&gt;='Roof Calculator'!$G$8, 1, 0)</f>
        <v>1</v>
      </c>
      <c r="K6347" s="37">
        <f t="shared" si="1771"/>
        <v>0</v>
      </c>
      <c r="L6347" s="37">
        <f t="shared" si="1772"/>
        <v>77</v>
      </c>
      <c r="M6347" s="37">
        <v>0</v>
      </c>
      <c r="N6347" s="37">
        <f t="shared" si="1773"/>
        <v>262</v>
      </c>
      <c r="O6347" s="37">
        <v>0</v>
      </c>
      <c r="P6347" s="37">
        <v>0</v>
      </c>
      <c r="Q6347" s="21">
        <f t="shared" si="1774"/>
        <v>39.790999999999997</v>
      </c>
      <c r="R6347" s="21">
        <f t="shared" si="1783"/>
        <v>264.54166666664725</v>
      </c>
      <c r="S6347" s="21">
        <f t="shared" si="1784"/>
        <v>-0.40883289299584558</v>
      </c>
      <c r="T6347" s="21">
        <f t="shared" si="1775"/>
        <v>86.147999999999996</v>
      </c>
      <c r="U6347" s="37">
        <f>VLOOKUP(Time_Zone, 'LSTM LookUp'!$B$5:$D$8, 3, FALSE)</f>
        <v>-75</v>
      </c>
      <c r="V6347" s="21">
        <f t="shared" si="1785"/>
        <v>7.9095764465509877</v>
      </c>
      <c r="W6347" s="21">
        <f t="shared" si="1776"/>
        <v>193.12539411163772</v>
      </c>
      <c r="X6347" s="21">
        <f t="shared" si="1777"/>
        <v>-427.62328114922616</v>
      </c>
      <c r="Y6347" s="21">
        <f t="shared" si="1778"/>
        <v>-165.62328114922616</v>
      </c>
      <c r="Z6347" s="21">
        <f t="shared" si="1786"/>
        <v>-52.499687409992539</v>
      </c>
      <c r="AA6347" s="21">
        <f t="shared" si="1779"/>
        <v>0</v>
      </c>
      <c r="AB6347" s="21">
        <f t="shared" si="1780"/>
        <v>-52.499687409992539</v>
      </c>
      <c r="AC6347" s="21">
        <f t="shared" si="1781"/>
        <v>77</v>
      </c>
      <c r="AD6347" s="21">
        <f t="shared" si="1787"/>
        <v>-52.499687409992539</v>
      </c>
      <c r="AE6347" s="21" t="str">
        <f t="shared" si="1782"/>
        <v>9/21/14:00</v>
      </c>
    </row>
    <row r="6348" spans="2:31">
      <c r="B6348" s="37">
        <v>9</v>
      </c>
      <c r="C6348" s="38">
        <v>21</v>
      </c>
      <c r="D6348" s="39">
        <v>15</v>
      </c>
      <c r="E6348" s="17">
        <v>24.4</v>
      </c>
      <c r="F6348" s="17">
        <v>319</v>
      </c>
      <c r="G6348" s="17">
        <v>250</v>
      </c>
      <c r="H6348" s="37">
        <f t="shared" si="1770"/>
        <v>75.92</v>
      </c>
      <c r="I6348" s="37">
        <f>IF(H6348&lt;'Roof Calculator'!$G$8, 1, 0)</f>
        <v>0</v>
      </c>
      <c r="J6348" s="37">
        <f>IF(H6348&gt;='Roof Calculator'!$G$8, 1, 0)</f>
        <v>1</v>
      </c>
      <c r="K6348" s="37">
        <f t="shared" si="1771"/>
        <v>0</v>
      </c>
      <c r="L6348" s="37">
        <f t="shared" si="1772"/>
        <v>75.92</v>
      </c>
      <c r="M6348" s="37">
        <v>0</v>
      </c>
      <c r="N6348" s="37">
        <f t="shared" si="1773"/>
        <v>319</v>
      </c>
      <c r="O6348" s="37">
        <v>0</v>
      </c>
      <c r="P6348" s="37">
        <v>0</v>
      </c>
      <c r="Q6348" s="21">
        <f t="shared" si="1774"/>
        <v>39.790999999999997</v>
      </c>
      <c r="R6348" s="21">
        <f t="shared" si="1783"/>
        <v>264.58333333331393</v>
      </c>
      <c r="S6348" s="21">
        <f t="shared" si="1784"/>
        <v>-0.42518464376712212</v>
      </c>
      <c r="T6348" s="21">
        <f t="shared" si="1775"/>
        <v>86.147999999999996</v>
      </c>
      <c r="U6348" s="37">
        <f>VLOOKUP(Time_Zone, 'LSTM LookUp'!$B$5:$D$8, 3, FALSE)</f>
        <v>-75</v>
      </c>
      <c r="V6348" s="21">
        <f t="shared" si="1785"/>
        <v>7.9247025875659922</v>
      </c>
      <c r="W6348" s="21">
        <f t="shared" si="1776"/>
        <v>208.1291756468915</v>
      </c>
      <c r="X6348" s="21">
        <f t="shared" si="1777"/>
        <v>-170.58960474441949</v>
      </c>
      <c r="Y6348" s="21">
        <f t="shared" si="1778"/>
        <v>148.41039525558051</v>
      </c>
      <c r="Z6348" s="21">
        <f t="shared" si="1786"/>
        <v>47.043503215537044</v>
      </c>
      <c r="AA6348" s="21">
        <f t="shared" si="1779"/>
        <v>0</v>
      </c>
      <c r="AB6348" s="21">
        <f t="shared" si="1780"/>
        <v>47.043503215537044</v>
      </c>
      <c r="AC6348" s="21">
        <f t="shared" si="1781"/>
        <v>75.92</v>
      </c>
      <c r="AD6348" s="21">
        <f t="shared" si="1787"/>
        <v>47.043503215537044</v>
      </c>
      <c r="AE6348" s="21" t="str">
        <f t="shared" si="1782"/>
        <v>9/21/15:00</v>
      </c>
    </row>
    <row r="6349" spans="2:31">
      <c r="B6349" s="37">
        <v>9</v>
      </c>
      <c r="C6349" s="38">
        <v>21</v>
      </c>
      <c r="D6349" s="39">
        <v>16</v>
      </c>
      <c r="E6349" s="17">
        <v>23.9</v>
      </c>
      <c r="F6349" s="17">
        <v>160</v>
      </c>
      <c r="G6349" s="17">
        <v>603</v>
      </c>
      <c r="H6349" s="37">
        <f t="shared" si="1770"/>
        <v>75.02</v>
      </c>
      <c r="I6349" s="37">
        <f>IF(H6349&lt;'Roof Calculator'!$G$8, 1, 0)</f>
        <v>0</v>
      </c>
      <c r="J6349" s="37">
        <f>IF(H6349&gt;='Roof Calculator'!$G$8, 1, 0)</f>
        <v>1</v>
      </c>
      <c r="K6349" s="37">
        <f t="shared" si="1771"/>
        <v>0</v>
      </c>
      <c r="L6349" s="37">
        <f t="shared" si="1772"/>
        <v>75.02</v>
      </c>
      <c r="M6349" s="37">
        <v>0</v>
      </c>
      <c r="N6349" s="37">
        <f t="shared" si="1773"/>
        <v>160</v>
      </c>
      <c r="O6349" s="37">
        <v>0</v>
      </c>
      <c r="P6349" s="37">
        <v>0</v>
      </c>
      <c r="Q6349" s="21">
        <f t="shared" si="1774"/>
        <v>39.790999999999997</v>
      </c>
      <c r="R6349" s="21">
        <f t="shared" si="1783"/>
        <v>264.62499999998062</v>
      </c>
      <c r="S6349" s="21">
        <f t="shared" si="1784"/>
        <v>-0.44153621042486851</v>
      </c>
      <c r="T6349" s="21">
        <f t="shared" si="1775"/>
        <v>86.147999999999996</v>
      </c>
      <c r="U6349" s="37">
        <f>VLOOKUP(Time_Zone, 'LSTM LookUp'!$B$5:$D$8, 3, FALSE)</f>
        <v>-75</v>
      </c>
      <c r="V6349" s="21">
        <f t="shared" si="1785"/>
        <v>7.9398240836134892</v>
      </c>
      <c r="W6349" s="21">
        <f t="shared" si="1776"/>
        <v>223.13295602090338</v>
      </c>
      <c r="X6349" s="21">
        <f t="shared" si="1777"/>
        <v>-341.09189560863376</v>
      </c>
      <c r="Y6349" s="21">
        <f t="shared" si="1778"/>
        <v>-181.09189560863376</v>
      </c>
      <c r="Z6349" s="21">
        <f t="shared" si="1786"/>
        <v>-57.402968024587366</v>
      </c>
      <c r="AA6349" s="21">
        <f t="shared" si="1779"/>
        <v>0</v>
      </c>
      <c r="AB6349" s="21">
        <f t="shared" si="1780"/>
        <v>-57.402968024587366</v>
      </c>
      <c r="AC6349" s="21">
        <f t="shared" si="1781"/>
        <v>75.02</v>
      </c>
      <c r="AD6349" s="21">
        <f t="shared" si="1787"/>
        <v>-57.402968024587366</v>
      </c>
      <c r="AE6349" s="21" t="str">
        <f t="shared" si="1782"/>
        <v>9/21/16:00</v>
      </c>
    </row>
    <row r="6350" spans="2:31">
      <c r="B6350" s="37">
        <v>9</v>
      </c>
      <c r="C6350" s="38">
        <v>21</v>
      </c>
      <c r="D6350" s="39">
        <v>17</v>
      </c>
      <c r="E6350" s="17">
        <v>23.9</v>
      </c>
      <c r="F6350" s="17">
        <v>124</v>
      </c>
      <c r="G6350" s="17">
        <v>505</v>
      </c>
      <c r="H6350" s="37">
        <f t="shared" si="1770"/>
        <v>75.02</v>
      </c>
      <c r="I6350" s="37">
        <f>IF(H6350&lt;'Roof Calculator'!$G$8, 1, 0)</f>
        <v>0</v>
      </c>
      <c r="J6350" s="37">
        <f>IF(H6350&gt;='Roof Calculator'!$G$8, 1, 0)</f>
        <v>1</v>
      </c>
      <c r="K6350" s="37">
        <f t="shared" si="1771"/>
        <v>0</v>
      </c>
      <c r="L6350" s="37">
        <f t="shared" si="1772"/>
        <v>75.02</v>
      </c>
      <c r="M6350" s="37">
        <v>0</v>
      </c>
      <c r="N6350" s="37">
        <f t="shared" si="1773"/>
        <v>124</v>
      </c>
      <c r="O6350" s="37">
        <v>0</v>
      </c>
      <c r="P6350" s="37">
        <v>0</v>
      </c>
      <c r="Q6350" s="21">
        <f t="shared" si="1774"/>
        <v>39.790999999999997</v>
      </c>
      <c r="R6350" s="21">
        <f t="shared" si="1783"/>
        <v>264.6666666666473</v>
      </c>
      <c r="S6350" s="21">
        <f t="shared" si="1784"/>
        <v>-0.45788758588740452</v>
      </c>
      <c r="T6350" s="21">
        <f t="shared" si="1775"/>
        <v>86.147999999999996</v>
      </c>
      <c r="U6350" s="37">
        <f>VLOOKUP(Time_Zone, 'LSTM LookUp'!$B$5:$D$8, 3, FALSE)</f>
        <v>-75</v>
      </c>
      <c r="V6350" s="21">
        <f t="shared" si="1785"/>
        <v>7.954940905077625</v>
      </c>
      <c r="W6350" s="21">
        <f t="shared" si="1776"/>
        <v>238.13673522626939</v>
      </c>
      <c r="X6350" s="21">
        <f t="shared" si="1777"/>
        <v>-207.41704578942711</v>
      </c>
      <c r="Y6350" s="21">
        <f t="shared" si="1778"/>
        <v>-83.417045789427107</v>
      </c>
      <c r="Z6350" s="21">
        <f t="shared" si="1786"/>
        <v>-26.441746584311158</v>
      </c>
      <c r="AA6350" s="21">
        <f t="shared" si="1779"/>
        <v>0</v>
      </c>
      <c r="AB6350" s="21">
        <f t="shared" si="1780"/>
        <v>-26.441746584311158</v>
      </c>
      <c r="AC6350" s="21">
        <f t="shared" si="1781"/>
        <v>75.02</v>
      </c>
      <c r="AD6350" s="21">
        <f t="shared" si="1787"/>
        <v>-26.441746584311158</v>
      </c>
      <c r="AE6350" s="21" t="str">
        <f t="shared" si="1782"/>
        <v>9/21/17:00</v>
      </c>
    </row>
    <row r="6351" spans="2:31">
      <c r="B6351" s="37">
        <v>9</v>
      </c>
      <c r="C6351" s="38">
        <v>21</v>
      </c>
      <c r="D6351" s="39">
        <v>18</v>
      </c>
      <c r="E6351" s="17">
        <v>22.2</v>
      </c>
      <c r="F6351" s="17">
        <v>74</v>
      </c>
      <c r="G6351" s="17">
        <v>351</v>
      </c>
      <c r="H6351" s="37">
        <f t="shared" si="1770"/>
        <v>71.959999999999994</v>
      </c>
      <c r="I6351" s="37">
        <f>IF(H6351&lt;'Roof Calculator'!$G$8, 1, 0)</f>
        <v>0</v>
      </c>
      <c r="J6351" s="37">
        <f>IF(H6351&gt;='Roof Calculator'!$G$8, 1, 0)</f>
        <v>1</v>
      </c>
      <c r="K6351" s="37">
        <f t="shared" si="1771"/>
        <v>0</v>
      </c>
      <c r="L6351" s="37">
        <f t="shared" si="1772"/>
        <v>71.959999999999994</v>
      </c>
      <c r="M6351" s="37">
        <v>0</v>
      </c>
      <c r="N6351" s="37">
        <f t="shared" si="1773"/>
        <v>74</v>
      </c>
      <c r="O6351" s="37">
        <v>0</v>
      </c>
      <c r="P6351" s="37">
        <v>0</v>
      </c>
      <c r="Q6351" s="21">
        <f t="shared" si="1774"/>
        <v>39.790999999999997</v>
      </c>
      <c r="R6351" s="21">
        <f t="shared" si="1783"/>
        <v>264.70833333331399</v>
      </c>
      <c r="S6351" s="21">
        <f t="shared" si="1784"/>
        <v>-0.47423876307301904</v>
      </c>
      <c r="T6351" s="21">
        <f t="shared" si="1775"/>
        <v>86.147999999999996</v>
      </c>
      <c r="U6351" s="37">
        <f>VLOOKUP(Time_Zone, 'LSTM LookUp'!$B$5:$D$8, 3, FALSE)</f>
        <v>-75</v>
      </c>
      <c r="V6351" s="21">
        <f t="shared" si="1785"/>
        <v>7.9700530223461739</v>
      </c>
      <c r="W6351" s="21">
        <f t="shared" si="1776"/>
        <v>253.14051325558654</v>
      </c>
      <c r="X6351" s="21">
        <f t="shared" si="1777"/>
        <v>-80.077328426334901</v>
      </c>
      <c r="Y6351" s="21">
        <f t="shared" si="1778"/>
        <v>-6.0773284263349012</v>
      </c>
      <c r="Z6351" s="21">
        <f t="shared" si="1786"/>
        <v>-1.92640696680181</v>
      </c>
      <c r="AA6351" s="21">
        <f t="shared" si="1779"/>
        <v>0</v>
      </c>
      <c r="AB6351" s="21">
        <f t="shared" si="1780"/>
        <v>-1.92640696680181</v>
      </c>
      <c r="AC6351" s="21">
        <f t="shared" si="1781"/>
        <v>71.959999999999994</v>
      </c>
      <c r="AD6351" s="21">
        <f t="shared" si="1787"/>
        <v>-1.92640696680181</v>
      </c>
      <c r="AE6351" s="21" t="str">
        <f t="shared" si="1782"/>
        <v>9/21/18:00</v>
      </c>
    </row>
    <row r="6352" spans="2:31">
      <c r="B6352" s="37">
        <v>9</v>
      </c>
      <c r="C6352" s="38">
        <v>21</v>
      </c>
      <c r="D6352" s="39">
        <v>19</v>
      </c>
      <c r="E6352" s="17">
        <v>21.1</v>
      </c>
      <c r="F6352" s="17">
        <v>6</v>
      </c>
      <c r="G6352" s="17">
        <v>0</v>
      </c>
      <c r="H6352" s="37">
        <f t="shared" si="1770"/>
        <v>69.98</v>
      </c>
      <c r="I6352" s="37">
        <f>IF(H6352&lt;'Roof Calculator'!$G$8, 1, 0)</f>
        <v>0</v>
      </c>
      <c r="J6352" s="37">
        <f>IF(H6352&gt;='Roof Calculator'!$G$8, 1, 0)</f>
        <v>1</v>
      </c>
      <c r="K6352" s="37">
        <f t="shared" si="1771"/>
        <v>0</v>
      </c>
      <c r="L6352" s="37">
        <f t="shared" si="1772"/>
        <v>69.98</v>
      </c>
      <c r="M6352" s="37">
        <v>0</v>
      </c>
      <c r="N6352" s="37">
        <f t="shared" si="1773"/>
        <v>6</v>
      </c>
      <c r="O6352" s="37">
        <v>0</v>
      </c>
      <c r="P6352" s="37">
        <v>0</v>
      </c>
      <c r="Q6352" s="21">
        <f t="shared" si="1774"/>
        <v>39.790999999999997</v>
      </c>
      <c r="R6352" s="21">
        <f t="shared" si="1783"/>
        <v>264.74999999998067</v>
      </c>
      <c r="S6352" s="21">
        <f t="shared" si="1784"/>
        <v>-0.49058973489998697</v>
      </c>
      <c r="T6352" s="21">
        <f t="shared" si="1775"/>
        <v>86.147999999999996</v>
      </c>
      <c r="U6352" s="37">
        <f>VLOOKUP(Time_Zone, 'LSTM LookUp'!$B$5:$D$8, 3, FALSE)</f>
        <v>-75</v>
      </c>
      <c r="V6352" s="21">
        <f t="shared" si="1785"/>
        <v>7.9851604058106158</v>
      </c>
      <c r="W6352" s="21">
        <f t="shared" si="1776"/>
        <v>268.14429010145261</v>
      </c>
      <c r="X6352" s="21">
        <f t="shared" si="1777"/>
        <v>0</v>
      </c>
      <c r="Y6352" s="21">
        <f t="shared" si="1778"/>
        <v>6</v>
      </c>
      <c r="Z6352" s="21">
        <f t="shared" si="1786"/>
        <v>1.9018952062430323</v>
      </c>
      <c r="AA6352" s="21">
        <f t="shared" si="1779"/>
        <v>0</v>
      </c>
      <c r="AB6352" s="21">
        <f t="shared" si="1780"/>
        <v>1.9018952062430323</v>
      </c>
      <c r="AC6352" s="21">
        <f t="shared" si="1781"/>
        <v>69.98</v>
      </c>
      <c r="AD6352" s="21">
        <f t="shared" si="1787"/>
        <v>1.9018952062430323</v>
      </c>
      <c r="AE6352" s="21" t="str">
        <f t="shared" si="1782"/>
        <v>9/21/19:00</v>
      </c>
    </row>
    <row r="6353" spans="2:31">
      <c r="B6353" s="37">
        <v>9</v>
      </c>
      <c r="C6353" s="38">
        <v>21</v>
      </c>
      <c r="D6353" s="39">
        <v>20</v>
      </c>
      <c r="E6353" s="17">
        <v>19.399999999999999</v>
      </c>
      <c r="F6353" s="17">
        <v>0</v>
      </c>
      <c r="G6353" s="17">
        <v>0</v>
      </c>
      <c r="H6353" s="37">
        <f t="shared" si="1770"/>
        <v>66.92</v>
      </c>
      <c r="I6353" s="37">
        <f>IF(H6353&lt;'Roof Calculator'!$G$8, 1, 0)</f>
        <v>0</v>
      </c>
      <c r="J6353" s="37">
        <f>IF(H6353&gt;='Roof Calculator'!$G$8, 1, 0)</f>
        <v>1</v>
      </c>
      <c r="K6353" s="37">
        <f t="shared" si="1771"/>
        <v>0</v>
      </c>
      <c r="L6353" s="37">
        <f t="shared" si="1772"/>
        <v>66.92</v>
      </c>
      <c r="M6353" s="37">
        <v>0</v>
      </c>
      <c r="N6353" s="37">
        <f t="shared" si="1773"/>
        <v>0</v>
      </c>
      <c r="O6353" s="37">
        <v>0</v>
      </c>
      <c r="P6353" s="37">
        <v>0</v>
      </c>
      <c r="Q6353" s="21">
        <f t="shared" si="1774"/>
        <v>39.790999999999997</v>
      </c>
      <c r="R6353" s="21">
        <f t="shared" si="1783"/>
        <v>264.79166666664736</v>
      </c>
      <c r="S6353" s="21">
        <f t="shared" si="1784"/>
        <v>-0.506940494286509</v>
      </c>
      <c r="T6353" s="21">
        <f t="shared" si="1775"/>
        <v>86.147999999999996</v>
      </c>
      <c r="U6353" s="37">
        <f>VLOOKUP(Time_Zone, 'LSTM LookUp'!$B$5:$D$8, 3, FALSE)</f>
        <v>-75</v>
      </c>
      <c r="V6353" s="21">
        <f t="shared" si="1785"/>
        <v>8.0002630258661416</v>
      </c>
      <c r="W6353" s="21">
        <f t="shared" si="1776"/>
        <v>283.14806575646651</v>
      </c>
      <c r="X6353" s="21">
        <f t="shared" si="1777"/>
        <v>0</v>
      </c>
      <c r="Y6353" s="21">
        <f t="shared" si="1778"/>
        <v>0</v>
      </c>
      <c r="Z6353" s="21">
        <f t="shared" si="1786"/>
        <v>0</v>
      </c>
      <c r="AA6353" s="21">
        <f t="shared" si="1779"/>
        <v>0</v>
      </c>
      <c r="AB6353" s="21">
        <f t="shared" si="1780"/>
        <v>0</v>
      </c>
      <c r="AC6353" s="21">
        <f t="shared" si="1781"/>
        <v>66.92</v>
      </c>
      <c r="AD6353" s="21">
        <f t="shared" si="1787"/>
        <v>0</v>
      </c>
      <c r="AE6353" s="21" t="str">
        <f t="shared" si="1782"/>
        <v>9/21/20:00</v>
      </c>
    </row>
    <row r="6354" spans="2:31">
      <c r="B6354" s="37">
        <v>9</v>
      </c>
      <c r="C6354" s="38">
        <v>21</v>
      </c>
      <c r="D6354" s="39">
        <v>21</v>
      </c>
      <c r="E6354" s="17">
        <v>17.2</v>
      </c>
      <c r="F6354" s="17">
        <v>0</v>
      </c>
      <c r="G6354" s="17">
        <v>0</v>
      </c>
      <c r="H6354" s="37">
        <f t="shared" si="1770"/>
        <v>62.959999999999994</v>
      </c>
      <c r="I6354" s="37">
        <f>IF(H6354&lt;'Roof Calculator'!$G$8, 1, 0)</f>
        <v>0</v>
      </c>
      <c r="J6354" s="37">
        <f>IF(H6354&gt;='Roof Calculator'!$G$8, 1, 0)</f>
        <v>1</v>
      </c>
      <c r="K6354" s="37">
        <f t="shared" si="1771"/>
        <v>0</v>
      </c>
      <c r="L6354" s="37">
        <f t="shared" si="1772"/>
        <v>62.959999999999994</v>
      </c>
      <c r="M6354" s="37">
        <v>0</v>
      </c>
      <c r="N6354" s="37">
        <f t="shared" si="1773"/>
        <v>0</v>
      </c>
      <c r="O6354" s="37">
        <v>0</v>
      </c>
      <c r="P6354" s="37">
        <v>0</v>
      </c>
      <c r="Q6354" s="21">
        <f t="shared" si="1774"/>
        <v>39.790999999999997</v>
      </c>
      <c r="R6354" s="21">
        <f t="shared" si="1783"/>
        <v>264.83333333331404</v>
      </c>
      <c r="S6354" s="21">
        <f t="shared" si="1784"/>
        <v>-0.52329103415074929</v>
      </c>
      <c r="T6354" s="21">
        <f t="shared" si="1775"/>
        <v>86.147999999999996</v>
      </c>
      <c r="U6354" s="37">
        <f>VLOOKUP(Time_Zone, 'LSTM LookUp'!$B$5:$D$8, 3, FALSE)</f>
        <v>-75</v>
      </c>
      <c r="V6354" s="21">
        <f t="shared" si="1785"/>
        <v>8.0153608529117566</v>
      </c>
      <c r="W6354" s="21">
        <f t="shared" si="1776"/>
        <v>298.15184021322796</v>
      </c>
      <c r="X6354" s="21">
        <f t="shared" si="1777"/>
        <v>0</v>
      </c>
      <c r="Y6354" s="21">
        <f t="shared" si="1778"/>
        <v>0</v>
      </c>
      <c r="Z6354" s="21">
        <f t="shared" si="1786"/>
        <v>0</v>
      </c>
      <c r="AA6354" s="21">
        <f t="shared" si="1779"/>
        <v>0</v>
      </c>
      <c r="AB6354" s="21">
        <f t="shared" si="1780"/>
        <v>0</v>
      </c>
      <c r="AC6354" s="21">
        <f t="shared" si="1781"/>
        <v>62.959999999999994</v>
      </c>
      <c r="AD6354" s="21">
        <f t="shared" si="1787"/>
        <v>0</v>
      </c>
      <c r="AE6354" s="21" t="str">
        <f t="shared" si="1782"/>
        <v>9/21/21:00</v>
      </c>
    </row>
    <row r="6355" spans="2:31">
      <c r="B6355" s="37">
        <v>9</v>
      </c>
      <c r="C6355" s="38">
        <v>21</v>
      </c>
      <c r="D6355" s="39">
        <v>22</v>
      </c>
      <c r="E6355" s="17">
        <v>16.7</v>
      </c>
      <c r="F6355" s="17">
        <v>0</v>
      </c>
      <c r="G6355" s="17">
        <v>0</v>
      </c>
      <c r="H6355" s="37">
        <f t="shared" si="1770"/>
        <v>62.059999999999995</v>
      </c>
      <c r="I6355" s="37">
        <f>IF(H6355&lt;'Roof Calculator'!$G$8, 1, 0)</f>
        <v>0</v>
      </c>
      <c r="J6355" s="37">
        <f>IF(H6355&gt;='Roof Calculator'!$G$8, 1, 0)</f>
        <v>1</v>
      </c>
      <c r="K6355" s="37">
        <f t="shared" si="1771"/>
        <v>0</v>
      </c>
      <c r="L6355" s="37">
        <f t="shared" si="1772"/>
        <v>62.059999999999995</v>
      </c>
      <c r="M6355" s="37">
        <v>0</v>
      </c>
      <c r="N6355" s="37">
        <f t="shared" si="1773"/>
        <v>0</v>
      </c>
      <c r="O6355" s="37">
        <v>0</v>
      </c>
      <c r="P6355" s="37">
        <v>0</v>
      </c>
      <c r="Q6355" s="21">
        <f t="shared" si="1774"/>
        <v>39.790999999999997</v>
      </c>
      <c r="R6355" s="21">
        <f t="shared" si="1783"/>
        <v>264.87499999998073</v>
      </c>
      <c r="S6355" s="21">
        <f t="shared" si="1784"/>
        <v>-0.53964134741080294</v>
      </c>
      <c r="T6355" s="21">
        <f t="shared" si="1775"/>
        <v>86.147999999999996</v>
      </c>
      <c r="U6355" s="37">
        <f>VLOOKUP(Time_Zone, 'LSTM LookUp'!$B$5:$D$8, 3, FALSE)</f>
        <v>-75</v>
      </c>
      <c r="V6355" s="21">
        <f t="shared" si="1785"/>
        <v>8.0304538573502988</v>
      </c>
      <c r="W6355" s="21">
        <f t="shared" si="1776"/>
        <v>313.15561346433759</v>
      </c>
      <c r="X6355" s="21">
        <f t="shared" si="1777"/>
        <v>0</v>
      </c>
      <c r="Y6355" s="21">
        <f t="shared" si="1778"/>
        <v>0</v>
      </c>
      <c r="Z6355" s="21">
        <f t="shared" si="1786"/>
        <v>0</v>
      </c>
      <c r="AA6355" s="21">
        <f t="shared" si="1779"/>
        <v>0</v>
      </c>
      <c r="AB6355" s="21">
        <f t="shared" si="1780"/>
        <v>0</v>
      </c>
      <c r="AC6355" s="21">
        <f t="shared" si="1781"/>
        <v>62.059999999999995</v>
      </c>
      <c r="AD6355" s="21">
        <f t="shared" si="1787"/>
        <v>0</v>
      </c>
      <c r="AE6355" s="21" t="str">
        <f t="shared" si="1782"/>
        <v>9/21/22:00</v>
      </c>
    </row>
    <row r="6356" spans="2:31">
      <c r="B6356" s="37">
        <v>9</v>
      </c>
      <c r="C6356" s="38">
        <v>21</v>
      </c>
      <c r="D6356" s="39">
        <v>23</v>
      </c>
      <c r="E6356" s="17">
        <v>15.6</v>
      </c>
      <c r="F6356" s="17">
        <v>0</v>
      </c>
      <c r="G6356" s="17">
        <v>0</v>
      </c>
      <c r="H6356" s="37">
        <f t="shared" si="1770"/>
        <v>60.08</v>
      </c>
      <c r="I6356" s="37">
        <f>IF(H6356&lt;'Roof Calculator'!$G$8, 1, 0)</f>
        <v>0</v>
      </c>
      <c r="J6356" s="37">
        <f>IF(H6356&gt;='Roof Calculator'!$G$8, 1, 0)</f>
        <v>1</v>
      </c>
      <c r="K6356" s="37">
        <f t="shared" si="1771"/>
        <v>0</v>
      </c>
      <c r="L6356" s="37">
        <f t="shared" si="1772"/>
        <v>60.08</v>
      </c>
      <c r="M6356" s="37">
        <v>0</v>
      </c>
      <c r="N6356" s="37">
        <f t="shared" si="1773"/>
        <v>0</v>
      </c>
      <c r="O6356" s="37">
        <v>0</v>
      </c>
      <c r="P6356" s="37">
        <v>0</v>
      </c>
      <c r="Q6356" s="21">
        <f t="shared" si="1774"/>
        <v>39.790999999999997</v>
      </c>
      <c r="R6356" s="21">
        <f t="shared" si="1783"/>
        <v>264.91666666664742</v>
      </c>
      <c r="S6356" s="21">
        <f t="shared" si="1784"/>
        <v>-0.55599142698477733</v>
      </c>
      <c r="T6356" s="21">
        <f t="shared" si="1775"/>
        <v>86.147999999999996</v>
      </c>
      <c r="U6356" s="37">
        <f>VLOOKUP(Time_Zone, 'LSTM LookUp'!$B$5:$D$8, 3, FALSE)</f>
        <v>-75</v>
      </c>
      <c r="V6356" s="21">
        <f t="shared" si="1785"/>
        <v>8.0455420095885852</v>
      </c>
      <c r="W6356" s="21">
        <f t="shared" si="1776"/>
        <v>328.15938550239713</v>
      </c>
      <c r="X6356" s="21">
        <f t="shared" si="1777"/>
        <v>0</v>
      </c>
      <c r="Y6356" s="21">
        <f t="shared" si="1778"/>
        <v>0</v>
      </c>
      <c r="Z6356" s="21">
        <f t="shared" si="1786"/>
        <v>0</v>
      </c>
      <c r="AA6356" s="21">
        <f t="shared" si="1779"/>
        <v>0</v>
      </c>
      <c r="AB6356" s="21">
        <f t="shared" si="1780"/>
        <v>0</v>
      </c>
      <c r="AC6356" s="21">
        <f t="shared" si="1781"/>
        <v>60.08</v>
      </c>
      <c r="AD6356" s="21">
        <f t="shared" si="1787"/>
        <v>0</v>
      </c>
      <c r="AE6356" s="21" t="str">
        <f t="shared" si="1782"/>
        <v>9/21/23:00</v>
      </c>
    </row>
    <row r="6357" spans="2:31">
      <c r="B6357" s="37">
        <v>9</v>
      </c>
      <c r="C6357" s="38">
        <v>21</v>
      </c>
      <c r="D6357" s="39">
        <v>24</v>
      </c>
      <c r="E6357" s="17">
        <v>15</v>
      </c>
      <c r="F6357" s="17">
        <v>0</v>
      </c>
      <c r="G6357" s="17">
        <v>0</v>
      </c>
      <c r="H6357" s="37">
        <f t="shared" si="1770"/>
        <v>59</v>
      </c>
      <c r="I6357" s="37">
        <f>IF(H6357&lt;'Roof Calculator'!$G$8, 1, 0)</f>
        <v>0</v>
      </c>
      <c r="J6357" s="37">
        <f>IF(H6357&gt;='Roof Calculator'!$G$8, 1, 0)</f>
        <v>1</v>
      </c>
      <c r="K6357" s="37">
        <f t="shared" si="1771"/>
        <v>0</v>
      </c>
      <c r="L6357" s="37">
        <f t="shared" si="1772"/>
        <v>59</v>
      </c>
      <c r="M6357" s="37">
        <v>0</v>
      </c>
      <c r="N6357" s="37">
        <f t="shared" si="1773"/>
        <v>0</v>
      </c>
      <c r="O6357" s="37">
        <v>0</v>
      </c>
      <c r="P6357" s="37">
        <v>0</v>
      </c>
      <c r="Q6357" s="21">
        <f t="shared" si="1774"/>
        <v>39.790999999999997</v>
      </c>
      <c r="R6357" s="21">
        <f t="shared" si="1783"/>
        <v>264.9583333333141</v>
      </c>
      <c r="S6357" s="21">
        <f t="shared" si="1784"/>
        <v>-0.57234126579066769</v>
      </c>
      <c r="T6357" s="21">
        <f t="shared" si="1775"/>
        <v>86.147999999999996</v>
      </c>
      <c r="U6357" s="37">
        <f>VLOOKUP(Time_Zone, 'LSTM LookUp'!$B$5:$D$8, 3, FALSE)</f>
        <v>-75</v>
      </c>
      <c r="V6357" s="21">
        <f t="shared" si="1785"/>
        <v>8.0606252800373603</v>
      </c>
      <c r="W6357" s="21">
        <f t="shared" si="1776"/>
        <v>343.16315632000931</v>
      </c>
      <c r="X6357" s="21">
        <f t="shared" si="1777"/>
        <v>0</v>
      </c>
      <c r="Y6357" s="21">
        <f t="shared" si="1778"/>
        <v>0</v>
      </c>
      <c r="Z6357" s="21">
        <f t="shared" si="1786"/>
        <v>0</v>
      </c>
      <c r="AA6357" s="21">
        <f t="shared" si="1779"/>
        <v>0</v>
      </c>
      <c r="AB6357" s="21">
        <f t="shared" si="1780"/>
        <v>0</v>
      </c>
      <c r="AC6357" s="21">
        <f t="shared" si="1781"/>
        <v>59</v>
      </c>
      <c r="AD6357" s="21">
        <f t="shared" si="1787"/>
        <v>0</v>
      </c>
      <c r="AE6357" s="21" t="str">
        <f t="shared" si="1782"/>
        <v>9/21/24:00</v>
      </c>
    </row>
    <row r="6358" spans="2:31">
      <c r="B6358" s="37">
        <v>9</v>
      </c>
      <c r="C6358" s="38">
        <v>22</v>
      </c>
      <c r="D6358" s="39">
        <v>1</v>
      </c>
      <c r="E6358" s="17">
        <v>12.8</v>
      </c>
      <c r="F6358" s="17">
        <v>0</v>
      </c>
      <c r="G6358" s="17">
        <v>0</v>
      </c>
      <c r="H6358" s="37">
        <f t="shared" ref="H6358:H6421" si="1788">E6358*9/5+32</f>
        <v>55.04</v>
      </c>
      <c r="I6358" s="37">
        <f>IF(H6358&lt;'Roof Calculator'!$G$8, 1, 0)</f>
        <v>0</v>
      </c>
      <c r="J6358" s="37">
        <f>IF(H6358&gt;='Roof Calculator'!$G$8, 1, 0)</f>
        <v>1</v>
      </c>
      <c r="K6358" s="37">
        <f t="shared" ref="K6358:K6421" si="1789">I6358*H6358</f>
        <v>0</v>
      </c>
      <c r="L6358" s="37">
        <f t="shared" ref="L6358:L6421" si="1790">J6358*H6358</f>
        <v>55.04</v>
      </c>
      <c r="M6358" s="37">
        <v>0</v>
      </c>
      <c r="N6358" s="37">
        <f t="shared" ref="N6358:N6421" si="1791">F6358*(180-M6358)/180</f>
        <v>0</v>
      </c>
      <c r="O6358" s="37">
        <v>0</v>
      </c>
      <c r="P6358" s="37">
        <v>0</v>
      </c>
      <c r="Q6358" s="21">
        <f t="shared" ref="Q6358:Q6421" si="1792">Latitude</f>
        <v>39.790999999999997</v>
      </c>
      <c r="R6358" s="21">
        <f t="shared" si="1783"/>
        <v>264.99999999998079</v>
      </c>
      <c r="S6358" s="21">
        <f t="shared" si="1784"/>
        <v>-0.58869085674642663</v>
      </c>
      <c r="T6358" s="21">
        <f t="shared" ref="T6358:T6421" si="1793">Longitude</f>
        <v>86.147999999999996</v>
      </c>
      <c r="U6358" s="37">
        <f>VLOOKUP(Time_Zone, 'LSTM LookUp'!$B$5:$D$8, 3, FALSE)</f>
        <v>-75</v>
      </c>
      <c r="V6358" s="21">
        <f t="shared" si="1785"/>
        <v>8.0757036391114099</v>
      </c>
      <c r="W6358" s="21">
        <f t="shared" ref="W6358:W6421" si="1794">15*((D6358+(4*(T6358-U6358)+V6358)/60)-12)</f>
        <v>-1.8330740902221354</v>
      </c>
      <c r="X6358" s="21">
        <f t="shared" ref="X6358:X6421" si="1795">G6358*(SIN(S6358*PI()/180)*SIN(Q6358*PI()/180)*COS(O6358*PI()/180)-SIN(S6358*PI()/180)*COS(Q6358*PI()/180)*SIN(O6358*PI()/180)*COS(P6358*PI()/180)+COS(S6358*PI()/180)*COS(Q6358*PI()/180)*COS(O6358*PI()/180)*COS(W6358*PI()/180)+COS(S6358*PI()/180)*SIN(Q6358*PI()/180)*SIN(O6358*PI()/180)*COS(P6358*PI()/180)*COS(W6358*PI()/180)+COS(S6358*PI()/180)*SIN(P6358*PI()/180)*SIN(W6358*PI()/180)*SIN(O6358*PI()/180))</f>
        <v>0</v>
      </c>
      <c r="Y6358" s="21">
        <f t="shared" ref="Y6358:Y6421" si="1796">X6358+N6358</f>
        <v>0</v>
      </c>
      <c r="Z6358" s="21">
        <f t="shared" si="1786"/>
        <v>0</v>
      </c>
      <c r="AA6358" s="21">
        <f t="shared" ref="AA6358:AA6421" si="1797">Z6358*I6358</f>
        <v>0</v>
      </c>
      <c r="AB6358" s="21">
        <f t="shared" ref="AB6358:AB6421" si="1798">Z6358*J6358</f>
        <v>0</v>
      </c>
      <c r="AC6358" s="21">
        <f t="shared" ref="AC6358:AC6421" si="1799">L6358</f>
        <v>55.04</v>
      </c>
      <c r="AD6358" s="21">
        <f t="shared" si="1787"/>
        <v>0</v>
      </c>
      <c r="AE6358" s="21" t="str">
        <f t="shared" ref="AE6358:AE6421" si="1800">CONCATENATE(B6358, "/", C6358, "/", D6358,":00")</f>
        <v>9/22/1:00</v>
      </c>
    </row>
    <row r="6359" spans="2:31">
      <c r="B6359" s="37">
        <v>9</v>
      </c>
      <c r="C6359" s="38">
        <v>22</v>
      </c>
      <c r="D6359" s="39">
        <v>2</v>
      </c>
      <c r="E6359" s="17">
        <v>12.8</v>
      </c>
      <c r="F6359" s="17">
        <v>0</v>
      </c>
      <c r="G6359" s="17">
        <v>0</v>
      </c>
      <c r="H6359" s="37">
        <f t="shared" si="1788"/>
        <v>55.04</v>
      </c>
      <c r="I6359" s="37">
        <f>IF(H6359&lt;'Roof Calculator'!$G$8, 1, 0)</f>
        <v>0</v>
      </c>
      <c r="J6359" s="37">
        <f>IF(H6359&gt;='Roof Calculator'!$G$8, 1, 0)</f>
        <v>1</v>
      </c>
      <c r="K6359" s="37">
        <f t="shared" si="1789"/>
        <v>0</v>
      </c>
      <c r="L6359" s="37">
        <f t="shared" si="1790"/>
        <v>55.04</v>
      </c>
      <c r="M6359" s="37">
        <v>0</v>
      </c>
      <c r="N6359" s="37">
        <f t="shared" si="1791"/>
        <v>0</v>
      </c>
      <c r="O6359" s="37">
        <v>0</v>
      </c>
      <c r="P6359" s="37">
        <v>0</v>
      </c>
      <c r="Q6359" s="21">
        <f t="shared" si="1792"/>
        <v>39.790999999999997</v>
      </c>
      <c r="R6359" s="21">
        <f t="shared" ref="R6359:R6422" si="1801">R6358+1/24</f>
        <v>265.04166666664747</v>
      </c>
      <c r="S6359" s="21">
        <f t="shared" ref="S6359:S6422" si="1802">ASIN(SIN(23.45*PI()/180)*SIN((360/365*(R6359-81))*PI()/180))*180/PI()</f>
        <v>-0.60504019276998322</v>
      </c>
      <c r="T6359" s="21">
        <f t="shared" si="1793"/>
        <v>86.147999999999996</v>
      </c>
      <c r="U6359" s="37">
        <f>VLOOKUP(Time_Zone, 'LSTM LookUp'!$B$5:$D$8, 3, FALSE)</f>
        <v>-75</v>
      </c>
      <c r="V6359" s="21">
        <f t="shared" ref="V6359:V6422" si="1803">9.87*SIN(2*(360/365*(R6359-81))*PI()/180)-7.53*COS((360/365*(R6359-81))*PI()/180)-1.5*SIN((360/365*(R6359-81))*PI()/180)</f>
        <v>8.0907770572296513</v>
      </c>
      <c r="W6359" s="21">
        <f t="shared" si="1794"/>
        <v>13.170694264307405</v>
      </c>
      <c r="X6359" s="21">
        <f t="shared" si="1795"/>
        <v>0</v>
      </c>
      <c r="Y6359" s="21">
        <f t="shared" si="1796"/>
        <v>0</v>
      </c>
      <c r="Z6359" s="21">
        <f t="shared" ref="Z6359:Z6422" si="1804">Y6359/10.764*3.412</f>
        <v>0</v>
      </c>
      <c r="AA6359" s="21">
        <f t="shared" si="1797"/>
        <v>0</v>
      </c>
      <c r="AB6359" s="21">
        <f t="shared" si="1798"/>
        <v>0</v>
      </c>
      <c r="AC6359" s="21">
        <f t="shared" si="1799"/>
        <v>55.04</v>
      </c>
      <c r="AD6359" s="21">
        <f t="shared" ref="AD6359:AD6422" si="1805">AB6359</f>
        <v>0</v>
      </c>
      <c r="AE6359" s="21" t="str">
        <f t="shared" si="1800"/>
        <v>9/22/2:00</v>
      </c>
    </row>
    <row r="6360" spans="2:31">
      <c r="B6360" s="37">
        <v>9</v>
      </c>
      <c r="C6360" s="38">
        <v>22</v>
      </c>
      <c r="D6360" s="39">
        <v>3</v>
      </c>
      <c r="E6360" s="17">
        <v>12.2</v>
      </c>
      <c r="F6360" s="17">
        <v>0</v>
      </c>
      <c r="G6360" s="17">
        <v>0</v>
      </c>
      <c r="H6360" s="37">
        <f t="shared" si="1788"/>
        <v>53.96</v>
      </c>
      <c r="I6360" s="37">
        <f>IF(H6360&lt;'Roof Calculator'!$G$8, 1, 0)</f>
        <v>1</v>
      </c>
      <c r="J6360" s="37">
        <f>IF(H6360&gt;='Roof Calculator'!$G$8, 1, 0)</f>
        <v>0</v>
      </c>
      <c r="K6360" s="37">
        <f t="shared" si="1789"/>
        <v>53.96</v>
      </c>
      <c r="L6360" s="37">
        <f t="shared" si="1790"/>
        <v>0</v>
      </c>
      <c r="M6360" s="37">
        <v>0</v>
      </c>
      <c r="N6360" s="37">
        <f t="shared" si="1791"/>
        <v>0</v>
      </c>
      <c r="O6360" s="37">
        <v>0</v>
      </c>
      <c r="P6360" s="37">
        <v>0</v>
      </c>
      <c r="Q6360" s="21">
        <f t="shared" si="1792"/>
        <v>39.790999999999997</v>
      </c>
      <c r="R6360" s="21">
        <f t="shared" si="1801"/>
        <v>265.08333333331416</v>
      </c>
      <c r="S6360" s="21">
        <f t="shared" si="1802"/>
        <v>-0.6213892667791604</v>
      </c>
      <c r="T6360" s="21">
        <f t="shared" si="1793"/>
        <v>86.147999999999996</v>
      </c>
      <c r="U6360" s="37">
        <f>VLOOKUP(Time_Zone, 'LSTM LookUp'!$B$5:$D$8, 3, FALSE)</f>
        <v>-75</v>
      </c>
      <c r="V6360" s="21">
        <f t="shared" si="1803"/>
        <v>8.1058455048151199</v>
      </c>
      <c r="W6360" s="21">
        <f t="shared" si="1794"/>
        <v>28.174461376203777</v>
      </c>
      <c r="X6360" s="21">
        <f t="shared" si="1795"/>
        <v>0</v>
      </c>
      <c r="Y6360" s="21">
        <f t="shared" si="1796"/>
        <v>0</v>
      </c>
      <c r="Z6360" s="21">
        <f t="shared" si="1804"/>
        <v>0</v>
      </c>
      <c r="AA6360" s="21">
        <f t="shared" si="1797"/>
        <v>0</v>
      </c>
      <c r="AB6360" s="21">
        <f t="shared" si="1798"/>
        <v>0</v>
      </c>
      <c r="AC6360" s="21">
        <f t="shared" si="1799"/>
        <v>0</v>
      </c>
      <c r="AD6360" s="21">
        <f t="shared" si="1805"/>
        <v>0</v>
      </c>
      <c r="AE6360" s="21" t="str">
        <f t="shared" si="1800"/>
        <v>9/22/3:00</v>
      </c>
    </row>
    <row r="6361" spans="2:31">
      <c r="B6361" s="37">
        <v>9</v>
      </c>
      <c r="C6361" s="38">
        <v>22</v>
      </c>
      <c r="D6361" s="39">
        <v>4</v>
      </c>
      <c r="E6361" s="17">
        <v>12.8</v>
      </c>
      <c r="F6361" s="17">
        <v>0</v>
      </c>
      <c r="G6361" s="17">
        <v>0</v>
      </c>
      <c r="H6361" s="37">
        <f t="shared" si="1788"/>
        <v>55.04</v>
      </c>
      <c r="I6361" s="37">
        <f>IF(H6361&lt;'Roof Calculator'!$G$8, 1, 0)</f>
        <v>0</v>
      </c>
      <c r="J6361" s="37">
        <f>IF(H6361&gt;='Roof Calculator'!$G$8, 1, 0)</f>
        <v>1</v>
      </c>
      <c r="K6361" s="37">
        <f t="shared" si="1789"/>
        <v>0</v>
      </c>
      <c r="L6361" s="37">
        <f t="shared" si="1790"/>
        <v>55.04</v>
      </c>
      <c r="M6361" s="37">
        <v>0</v>
      </c>
      <c r="N6361" s="37">
        <f t="shared" si="1791"/>
        <v>0</v>
      </c>
      <c r="O6361" s="37">
        <v>0</v>
      </c>
      <c r="P6361" s="37">
        <v>0</v>
      </c>
      <c r="Q6361" s="21">
        <f t="shared" si="1792"/>
        <v>39.790999999999997</v>
      </c>
      <c r="R6361" s="21">
        <f t="shared" si="1801"/>
        <v>265.12499999998084</v>
      </c>
      <c r="S6361" s="21">
        <f t="shared" si="1802"/>
        <v>-0.63773807169179419</v>
      </c>
      <c r="T6361" s="21">
        <f t="shared" si="1793"/>
        <v>86.147999999999996</v>
      </c>
      <c r="U6361" s="37">
        <f>VLOOKUP(Time_Zone, 'LSTM LookUp'!$B$5:$D$8, 3, FALSE)</f>
        <v>-75</v>
      </c>
      <c r="V6361" s="21">
        <f t="shared" si="1803"/>
        <v>8.1209089522951299</v>
      </c>
      <c r="W6361" s="21">
        <f t="shared" si="1794"/>
        <v>43.178227238073802</v>
      </c>
      <c r="X6361" s="21">
        <f t="shared" si="1795"/>
        <v>0</v>
      </c>
      <c r="Y6361" s="21">
        <f t="shared" si="1796"/>
        <v>0</v>
      </c>
      <c r="Z6361" s="21">
        <f t="shared" si="1804"/>
        <v>0</v>
      </c>
      <c r="AA6361" s="21">
        <f t="shared" si="1797"/>
        <v>0</v>
      </c>
      <c r="AB6361" s="21">
        <f t="shared" si="1798"/>
        <v>0</v>
      </c>
      <c r="AC6361" s="21">
        <f t="shared" si="1799"/>
        <v>55.04</v>
      </c>
      <c r="AD6361" s="21">
        <f t="shared" si="1805"/>
        <v>0</v>
      </c>
      <c r="AE6361" s="21" t="str">
        <f t="shared" si="1800"/>
        <v>9/22/4:00</v>
      </c>
    </row>
    <row r="6362" spans="2:31">
      <c r="B6362" s="37">
        <v>9</v>
      </c>
      <c r="C6362" s="38">
        <v>22</v>
      </c>
      <c r="D6362" s="39">
        <v>5</v>
      </c>
      <c r="E6362" s="17">
        <v>11.7</v>
      </c>
      <c r="F6362" s="17">
        <v>0</v>
      </c>
      <c r="G6362" s="17">
        <v>0</v>
      </c>
      <c r="H6362" s="37">
        <f t="shared" si="1788"/>
        <v>53.06</v>
      </c>
      <c r="I6362" s="37">
        <f>IF(H6362&lt;'Roof Calculator'!$G$8, 1, 0)</f>
        <v>1</v>
      </c>
      <c r="J6362" s="37">
        <f>IF(H6362&gt;='Roof Calculator'!$G$8, 1, 0)</f>
        <v>0</v>
      </c>
      <c r="K6362" s="37">
        <f t="shared" si="1789"/>
        <v>53.06</v>
      </c>
      <c r="L6362" s="37">
        <f t="shared" si="1790"/>
        <v>0</v>
      </c>
      <c r="M6362" s="37">
        <v>0</v>
      </c>
      <c r="N6362" s="37">
        <f t="shared" si="1791"/>
        <v>0</v>
      </c>
      <c r="O6362" s="37">
        <v>0</v>
      </c>
      <c r="P6362" s="37">
        <v>0</v>
      </c>
      <c r="Q6362" s="21">
        <f t="shared" si="1792"/>
        <v>39.790999999999997</v>
      </c>
      <c r="R6362" s="21">
        <f t="shared" si="1801"/>
        <v>265.16666666664753</v>
      </c>
      <c r="S6362" s="21">
        <f t="shared" si="1802"/>
        <v>-0.65408660042559152</v>
      </c>
      <c r="T6362" s="21">
        <f t="shared" si="1793"/>
        <v>86.147999999999996</v>
      </c>
      <c r="U6362" s="37">
        <f>VLOOKUP(Time_Zone, 'LSTM LookUp'!$B$5:$D$8, 3, FALSE)</f>
        <v>-75</v>
      </c>
      <c r="V6362" s="21">
        <f t="shared" si="1803"/>
        <v>8.135967370101211</v>
      </c>
      <c r="W6362" s="21">
        <f t="shared" si="1794"/>
        <v>58.181991842525306</v>
      </c>
      <c r="X6362" s="21">
        <f t="shared" si="1795"/>
        <v>0</v>
      </c>
      <c r="Y6362" s="21">
        <f t="shared" si="1796"/>
        <v>0</v>
      </c>
      <c r="Z6362" s="21">
        <f t="shared" si="1804"/>
        <v>0</v>
      </c>
      <c r="AA6362" s="21">
        <f t="shared" si="1797"/>
        <v>0</v>
      </c>
      <c r="AB6362" s="21">
        <f t="shared" si="1798"/>
        <v>0</v>
      </c>
      <c r="AC6362" s="21">
        <f t="shared" si="1799"/>
        <v>0</v>
      </c>
      <c r="AD6362" s="21">
        <f t="shared" si="1805"/>
        <v>0</v>
      </c>
      <c r="AE6362" s="21" t="str">
        <f t="shared" si="1800"/>
        <v>9/22/5:00</v>
      </c>
    </row>
    <row r="6363" spans="2:31">
      <c r="B6363" s="37">
        <v>9</v>
      </c>
      <c r="C6363" s="38">
        <v>22</v>
      </c>
      <c r="D6363" s="39">
        <v>6</v>
      </c>
      <c r="E6363" s="17">
        <v>11.7</v>
      </c>
      <c r="F6363" s="17">
        <v>0</v>
      </c>
      <c r="G6363" s="17">
        <v>0</v>
      </c>
      <c r="H6363" s="37">
        <f t="shared" si="1788"/>
        <v>53.06</v>
      </c>
      <c r="I6363" s="37">
        <f>IF(H6363&lt;'Roof Calculator'!$G$8, 1, 0)</f>
        <v>1</v>
      </c>
      <c r="J6363" s="37">
        <f>IF(H6363&gt;='Roof Calculator'!$G$8, 1, 0)</f>
        <v>0</v>
      </c>
      <c r="K6363" s="37">
        <f t="shared" si="1789"/>
        <v>53.06</v>
      </c>
      <c r="L6363" s="37">
        <f t="shared" si="1790"/>
        <v>0</v>
      </c>
      <c r="M6363" s="37">
        <v>0</v>
      </c>
      <c r="N6363" s="37">
        <f t="shared" si="1791"/>
        <v>0</v>
      </c>
      <c r="O6363" s="37">
        <v>0</v>
      </c>
      <c r="P6363" s="37">
        <v>0</v>
      </c>
      <c r="Q6363" s="21">
        <f t="shared" si="1792"/>
        <v>39.790999999999997</v>
      </c>
      <c r="R6363" s="21">
        <f t="shared" si="1801"/>
        <v>265.20833333331421</v>
      </c>
      <c r="S6363" s="21">
        <f t="shared" si="1802"/>
        <v>-0.67043484589824964</v>
      </c>
      <c r="T6363" s="21">
        <f t="shared" si="1793"/>
        <v>86.147999999999996</v>
      </c>
      <c r="U6363" s="37">
        <f>VLOOKUP(Time_Zone, 'LSTM LookUp'!$B$5:$D$8, 3, FALSE)</f>
        <v>-75</v>
      </c>
      <c r="V6363" s="21">
        <f t="shared" si="1803"/>
        <v>8.1510207286692857</v>
      </c>
      <c r="W6363" s="21">
        <f t="shared" si="1794"/>
        <v>73.185755182167327</v>
      </c>
      <c r="X6363" s="21">
        <f t="shared" si="1795"/>
        <v>0</v>
      </c>
      <c r="Y6363" s="21">
        <f t="shared" si="1796"/>
        <v>0</v>
      </c>
      <c r="Z6363" s="21">
        <f t="shared" si="1804"/>
        <v>0</v>
      </c>
      <c r="AA6363" s="21">
        <f t="shared" si="1797"/>
        <v>0</v>
      </c>
      <c r="AB6363" s="21">
        <f t="shared" si="1798"/>
        <v>0</v>
      </c>
      <c r="AC6363" s="21">
        <f t="shared" si="1799"/>
        <v>0</v>
      </c>
      <c r="AD6363" s="21">
        <f t="shared" si="1805"/>
        <v>0</v>
      </c>
      <c r="AE6363" s="21" t="str">
        <f t="shared" si="1800"/>
        <v>9/22/6:00</v>
      </c>
    </row>
    <row r="6364" spans="2:31">
      <c r="B6364" s="37">
        <v>9</v>
      </c>
      <c r="C6364" s="38">
        <v>22</v>
      </c>
      <c r="D6364" s="39">
        <v>7</v>
      </c>
      <c r="E6364" s="17">
        <v>11.7</v>
      </c>
      <c r="F6364" s="17">
        <v>0</v>
      </c>
      <c r="G6364" s="17">
        <v>0</v>
      </c>
      <c r="H6364" s="37">
        <f t="shared" si="1788"/>
        <v>53.06</v>
      </c>
      <c r="I6364" s="37">
        <f>IF(H6364&lt;'Roof Calculator'!$G$8, 1, 0)</f>
        <v>1</v>
      </c>
      <c r="J6364" s="37">
        <f>IF(H6364&gt;='Roof Calculator'!$G$8, 1, 0)</f>
        <v>0</v>
      </c>
      <c r="K6364" s="37">
        <f t="shared" si="1789"/>
        <v>53.06</v>
      </c>
      <c r="L6364" s="37">
        <f t="shared" si="1790"/>
        <v>0</v>
      </c>
      <c r="M6364" s="37">
        <v>0</v>
      </c>
      <c r="N6364" s="37">
        <f t="shared" si="1791"/>
        <v>0</v>
      </c>
      <c r="O6364" s="37">
        <v>0</v>
      </c>
      <c r="P6364" s="37">
        <v>0</v>
      </c>
      <c r="Q6364" s="21">
        <f t="shared" si="1792"/>
        <v>39.790999999999997</v>
      </c>
      <c r="R6364" s="21">
        <f t="shared" si="1801"/>
        <v>265.2499999999809</v>
      </c>
      <c r="S6364" s="21">
        <f t="shared" si="1802"/>
        <v>-0.68678280102737332</v>
      </c>
      <c r="T6364" s="21">
        <f t="shared" si="1793"/>
        <v>86.147999999999996</v>
      </c>
      <c r="U6364" s="37">
        <f>VLOOKUP(Time_Zone, 'LSTM LookUp'!$B$5:$D$8, 3, FALSE)</f>
        <v>-75</v>
      </c>
      <c r="V6364" s="21">
        <f t="shared" si="1803"/>
        <v>8.1660689984396448</v>
      </c>
      <c r="W6364" s="21">
        <f t="shared" si="1794"/>
        <v>88.189517249609906</v>
      </c>
      <c r="X6364" s="21">
        <f t="shared" si="1795"/>
        <v>0</v>
      </c>
      <c r="Y6364" s="21">
        <f t="shared" si="1796"/>
        <v>0</v>
      </c>
      <c r="Z6364" s="21">
        <f t="shared" si="1804"/>
        <v>0</v>
      </c>
      <c r="AA6364" s="21">
        <f t="shared" si="1797"/>
        <v>0</v>
      </c>
      <c r="AB6364" s="21">
        <f t="shared" si="1798"/>
        <v>0</v>
      </c>
      <c r="AC6364" s="21">
        <f t="shared" si="1799"/>
        <v>0</v>
      </c>
      <c r="AD6364" s="21">
        <f t="shared" si="1805"/>
        <v>0</v>
      </c>
      <c r="AE6364" s="21" t="str">
        <f t="shared" si="1800"/>
        <v>9/22/7:00</v>
      </c>
    </row>
    <row r="6365" spans="2:31">
      <c r="B6365" s="37">
        <v>9</v>
      </c>
      <c r="C6365" s="38">
        <v>22</v>
      </c>
      <c r="D6365" s="39">
        <v>8</v>
      </c>
      <c r="E6365" s="17">
        <v>13.9</v>
      </c>
      <c r="F6365" s="17">
        <v>74</v>
      </c>
      <c r="G6365" s="17">
        <v>320</v>
      </c>
      <c r="H6365" s="37">
        <f t="shared" si="1788"/>
        <v>57.02</v>
      </c>
      <c r="I6365" s="37">
        <f>IF(H6365&lt;'Roof Calculator'!$G$8, 1, 0)</f>
        <v>0</v>
      </c>
      <c r="J6365" s="37">
        <f>IF(H6365&gt;='Roof Calculator'!$G$8, 1, 0)</f>
        <v>1</v>
      </c>
      <c r="K6365" s="37">
        <f t="shared" si="1789"/>
        <v>0</v>
      </c>
      <c r="L6365" s="37">
        <f t="shared" si="1790"/>
        <v>57.02</v>
      </c>
      <c r="M6365" s="37">
        <v>0</v>
      </c>
      <c r="N6365" s="37">
        <f t="shared" si="1791"/>
        <v>74</v>
      </c>
      <c r="O6365" s="37">
        <v>0</v>
      </c>
      <c r="P6365" s="37">
        <v>0</v>
      </c>
      <c r="Q6365" s="21">
        <f t="shared" si="1792"/>
        <v>39.790999999999997</v>
      </c>
      <c r="R6365" s="21">
        <f t="shared" si="1801"/>
        <v>265.29166666664759</v>
      </c>
      <c r="S6365" s="21">
        <f t="shared" si="1802"/>
        <v>-0.70313045873049418</v>
      </c>
      <c r="T6365" s="21">
        <f t="shared" si="1793"/>
        <v>86.147999999999996</v>
      </c>
      <c r="U6365" s="37">
        <f>VLOOKUP(Time_Zone, 'LSTM LookUp'!$B$5:$D$8, 3, FALSE)</f>
        <v>-75</v>
      </c>
      <c r="V6365" s="21">
        <f t="shared" si="1803"/>
        <v>8.1811121498570269</v>
      </c>
      <c r="W6365" s="21">
        <f t="shared" si="1794"/>
        <v>103.19327803746421</v>
      </c>
      <c r="X6365" s="21">
        <f t="shared" si="1795"/>
        <v>-58.628450490802038</v>
      </c>
      <c r="Y6365" s="21">
        <f t="shared" si="1796"/>
        <v>15.371549509197962</v>
      </c>
      <c r="Z6365" s="21">
        <f t="shared" si="1804"/>
        <v>4.8725127206785066</v>
      </c>
      <c r="AA6365" s="21">
        <f t="shared" si="1797"/>
        <v>0</v>
      </c>
      <c r="AB6365" s="21">
        <f t="shared" si="1798"/>
        <v>4.8725127206785066</v>
      </c>
      <c r="AC6365" s="21">
        <f t="shared" si="1799"/>
        <v>57.02</v>
      </c>
      <c r="AD6365" s="21">
        <f t="shared" si="1805"/>
        <v>4.8725127206785066</v>
      </c>
      <c r="AE6365" s="21" t="str">
        <f t="shared" si="1800"/>
        <v>9/22/8:00</v>
      </c>
    </row>
    <row r="6366" spans="2:31">
      <c r="B6366" s="37">
        <v>9</v>
      </c>
      <c r="C6366" s="38">
        <v>22</v>
      </c>
      <c r="D6366" s="39">
        <v>9</v>
      </c>
      <c r="E6366" s="17">
        <v>16.100000000000001</v>
      </c>
      <c r="F6366" s="17">
        <v>107</v>
      </c>
      <c r="G6366" s="17">
        <v>518</v>
      </c>
      <c r="H6366" s="37">
        <f t="shared" si="1788"/>
        <v>60.980000000000004</v>
      </c>
      <c r="I6366" s="37">
        <f>IF(H6366&lt;'Roof Calculator'!$G$8, 1, 0)</f>
        <v>0</v>
      </c>
      <c r="J6366" s="37">
        <f>IF(H6366&gt;='Roof Calculator'!$G$8, 1, 0)</f>
        <v>1</v>
      </c>
      <c r="K6366" s="37">
        <f t="shared" si="1789"/>
        <v>0</v>
      </c>
      <c r="L6366" s="37">
        <f t="shared" si="1790"/>
        <v>60.980000000000004</v>
      </c>
      <c r="M6366" s="37">
        <v>0</v>
      </c>
      <c r="N6366" s="37">
        <f t="shared" si="1791"/>
        <v>107</v>
      </c>
      <c r="O6366" s="37">
        <v>0</v>
      </c>
      <c r="P6366" s="37">
        <v>0</v>
      </c>
      <c r="Q6366" s="21">
        <f t="shared" si="1792"/>
        <v>39.790999999999997</v>
      </c>
      <c r="R6366" s="21">
        <f t="shared" si="1801"/>
        <v>265.33333333331427</v>
      </c>
      <c r="S6366" s="21">
        <f t="shared" si="1802"/>
        <v>-0.71947781192513938</v>
      </c>
      <c r="T6366" s="21">
        <f t="shared" si="1793"/>
        <v>86.147999999999996</v>
      </c>
      <c r="U6366" s="37">
        <f>VLOOKUP(Time_Zone, 'LSTM LookUp'!$B$5:$D$8, 3, FALSE)</f>
        <v>-75</v>
      </c>
      <c r="V6366" s="21">
        <f t="shared" si="1803"/>
        <v>8.1961501533707537</v>
      </c>
      <c r="W6366" s="21">
        <f t="shared" si="1794"/>
        <v>118.19703753834273</v>
      </c>
      <c r="X6366" s="21">
        <f t="shared" si="1795"/>
        <v>-192.21588291030315</v>
      </c>
      <c r="Y6366" s="21">
        <f t="shared" si="1796"/>
        <v>-85.215882910303151</v>
      </c>
      <c r="Z6366" s="21">
        <f t="shared" si="1804"/>
        <v>-27.011946533812186</v>
      </c>
      <c r="AA6366" s="21">
        <f t="shared" si="1797"/>
        <v>0</v>
      </c>
      <c r="AB6366" s="21">
        <f t="shared" si="1798"/>
        <v>-27.011946533812186</v>
      </c>
      <c r="AC6366" s="21">
        <f t="shared" si="1799"/>
        <v>60.980000000000004</v>
      </c>
      <c r="AD6366" s="21">
        <f t="shared" si="1805"/>
        <v>-27.011946533812186</v>
      </c>
      <c r="AE6366" s="21" t="str">
        <f t="shared" si="1800"/>
        <v>9/22/9:00</v>
      </c>
    </row>
    <row r="6367" spans="2:31">
      <c r="B6367" s="37">
        <v>9</v>
      </c>
      <c r="C6367" s="38">
        <v>22</v>
      </c>
      <c r="D6367" s="39">
        <v>10</v>
      </c>
      <c r="E6367" s="17">
        <v>18.3</v>
      </c>
      <c r="F6367" s="17">
        <v>181</v>
      </c>
      <c r="G6367" s="17">
        <v>521</v>
      </c>
      <c r="H6367" s="37">
        <f t="shared" si="1788"/>
        <v>64.94</v>
      </c>
      <c r="I6367" s="37">
        <f>IF(H6367&lt;'Roof Calculator'!$G$8, 1, 0)</f>
        <v>0</v>
      </c>
      <c r="J6367" s="37">
        <f>IF(H6367&gt;='Roof Calculator'!$G$8, 1, 0)</f>
        <v>1</v>
      </c>
      <c r="K6367" s="37">
        <f t="shared" si="1789"/>
        <v>0</v>
      </c>
      <c r="L6367" s="37">
        <f t="shared" si="1790"/>
        <v>64.94</v>
      </c>
      <c r="M6367" s="37">
        <v>0</v>
      </c>
      <c r="N6367" s="37">
        <f t="shared" si="1791"/>
        <v>181</v>
      </c>
      <c r="O6367" s="37">
        <v>0</v>
      </c>
      <c r="P6367" s="37">
        <v>0</v>
      </c>
      <c r="Q6367" s="21">
        <f t="shared" si="1792"/>
        <v>39.790999999999997</v>
      </c>
      <c r="R6367" s="21">
        <f t="shared" si="1801"/>
        <v>265.37499999998096</v>
      </c>
      <c r="S6367" s="21">
        <f t="shared" si="1802"/>
        <v>-0.73582485352870919</v>
      </c>
      <c r="T6367" s="21">
        <f t="shared" si="1793"/>
        <v>86.147999999999996</v>
      </c>
      <c r="U6367" s="37">
        <f>VLOOKUP(Time_Zone, 'LSTM LookUp'!$B$5:$D$8, 3, FALSE)</f>
        <v>-75</v>
      </c>
      <c r="V6367" s="21">
        <f t="shared" si="1803"/>
        <v>8.2111829794346729</v>
      </c>
      <c r="W6367" s="21">
        <f t="shared" si="1794"/>
        <v>133.20079574485862</v>
      </c>
      <c r="X6367" s="21">
        <f t="shared" si="1795"/>
        <v>-278.30692770303489</v>
      </c>
      <c r="Y6367" s="21">
        <f t="shared" si="1796"/>
        <v>-97.306927703034887</v>
      </c>
      <c r="Z6367" s="21">
        <f t="shared" si="1804"/>
        <v>-30.844596555439896</v>
      </c>
      <c r="AA6367" s="21">
        <f t="shared" si="1797"/>
        <v>0</v>
      </c>
      <c r="AB6367" s="21">
        <f t="shared" si="1798"/>
        <v>-30.844596555439896</v>
      </c>
      <c r="AC6367" s="21">
        <f t="shared" si="1799"/>
        <v>64.94</v>
      </c>
      <c r="AD6367" s="21">
        <f t="shared" si="1805"/>
        <v>-30.844596555439896</v>
      </c>
      <c r="AE6367" s="21" t="str">
        <f t="shared" si="1800"/>
        <v>9/22/10:00</v>
      </c>
    </row>
    <row r="6368" spans="2:31">
      <c r="B6368" s="37">
        <v>9</v>
      </c>
      <c r="C6368" s="38">
        <v>22</v>
      </c>
      <c r="D6368" s="39">
        <v>11</v>
      </c>
      <c r="E6368" s="17">
        <v>20</v>
      </c>
      <c r="F6368" s="17">
        <v>166</v>
      </c>
      <c r="G6368" s="17">
        <v>637</v>
      </c>
      <c r="H6368" s="37">
        <f t="shared" si="1788"/>
        <v>68</v>
      </c>
      <c r="I6368" s="37">
        <f>IF(H6368&lt;'Roof Calculator'!$G$8, 1, 0)</f>
        <v>0</v>
      </c>
      <c r="J6368" s="37">
        <f>IF(H6368&gt;='Roof Calculator'!$G$8, 1, 0)</f>
        <v>1</v>
      </c>
      <c r="K6368" s="37">
        <f t="shared" si="1789"/>
        <v>0</v>
      </c>
      <c r="L6368" s="37">
        <f t="shared" si="1790"/>
        <v>68</v>
      </c>
      <c r="M6368" s="37">
        <v>0</v>
      </c>
      <c r="N6368" s="37">
        <f t="shared" si="1791"/>
        <v>166</v>
      </c>
      <c r="O6368" s="37">
        <v>0</v>
      </c>
      <c r="P6368" s="37">
        <v>0</v>
      </c>
      <c r="Q6368" s="21">
        <f t="shared" si="1792"/>
        <v>39.790999999999997</v>
      </c>
      <c r="R6368" s="21">
        <f t="shared" si="1801"/>
        <v>265.41666666664764</v>
      </c>
      <c r="S6368" s="21">
        <f t="shared" si="1802"/>
        <v>-0.75217157645854582</v>
      </c>
      <c r="T6368" s="21">
        <f t="shared" si="1793"/>
        <v>86.147999999999996</v>
      </c>
      <c r="U6368" s="37">
        <f>VLOOKUP(Time_Zone, 'LSTM LookUp'!$B$5:$D$8, 3, FALSE)</f>
        <v>-75</v>
      </c>
      <c r="V6368" s="21">
        <f t="shared" si="1803"/>
        <v>8.226210598507274</v>
      </c>
      <c r="W6368" s="21">
        <f t="shared" si="1794"/>
        <v>148.20455264962681</v>
      </c>
      <c r="X6368" s="21">
        <f t="shared" si="1795"/>
        <v>-421.32539839471099</v>
      </c>
      <c r="Y6368" s="21">
        <f t="shared" si="1796"/>
        <v>-255.32539839471099</v>
      </c>
      <c r="Z6368" s="21">
        <f t="shared" si="1804"/>
        <v>-80.933691873165543</v>
      </c>
      <c r="AA6368" s="21">
        <f t="shared" si="1797"/>
        <v>0</v>
      </c>
      <c r="AB6368" s="21">
        <f t="shared" si="1798"/>
        <v>-80.933691873165543</v>
      </c>
      <c r="AC6368" s="21">
        <f t="shared" si="1799"/>
        <v>68</v>
      </c>
      <c r="AD6368" s="21">
        <f t="shared" si="1805"/>
        <v>-80.933691873165543</v>
      </c>
      <c r="AE6368" s="21" t="str">
        <f t="shared" si="1800"/>
        <v>9/22/11:00</v>
      </c>
    </row>
    <row r="6369" spans="2:31">
      <c r="B6369" s="37">
        <v>9</v>
      </c>
      <c r="C6369" s="38">
        <v>22</v>
      </c>
      <c r="D6369" s="39">
        <v>12</v>
      </c>
      <c r="E6369" s="17">
        <v>20</v>
      </c>
      <c r="F6369" s="17">
        <v>280</v>
      </c>
      <c r="G6369" s="17">
        <v>464</v>
      </c>
      <c r="H6369" s="37">
        <f t="shared" si="1788"/>
        <v>68</v>
      </c>
      <c r="I6369" s="37">
        <f>IF(H6369&lt;'Roof Calculator'!$G$8, 1, 0)</f>
        <v>0</v>
      </c>
      <c r="J6369" s="37">
        <f>IF(H6369&gt;='Roof Calculator'!$G$8, 1, 0)</f>
        <v>1</v>
      </c>
      <c r="K6369" s="37">
        <f t="shared" si="1789"/>
        <v>0</v>
      </c>
      <c r="L6369" s="37">
        <f t="shared" si="1790"/>
        <v>68</v>
      </c>
      <c r="M6369" s="37">
        <v>0</v>
      </c>
      <c r="N6369" s="37">
        <f t="shared" si="1791"/>
        <v>280</v>
      </c>
      <c r="O6369" s="37">
        <v>0</v>
      </c>
      <c r="P6369" s="37">
        <v>0</v>
      </c>
      <c r="Q6369" s="21">
        <f t="shared" si="1792"/>
        <v>39.790999999999997</v>
      </c>
      <c r="R6369" s="21">
        <f t="shared" si="1801"/>
        <v>265.45833333331433</v>
      </c>
      <c r="S6369" s="21">
        <f t="shared" si="1802"/>
        <v>-0.76851797363195229</v>
      </c>
      <c r="T6369" s="21">
        <f t="shared" si="1793"/>
        <v>86.147999999999996</v>
      </c>
      <c r="U6369" s="37">
        <f>VLOOKUP(Time_Zone, 'LSTM LookUp'!$B$5:$D$8, 3, FALSE)</f>
        <v>-75</v>
      </c>
      <c r="V6369" s="21">
        <f t="shared" si="1803"/>
        <v>8.2412329810517839</v>
      </c>
      <c r="W6369" s="21">
        <f t="shared" si="1794"/>
        <v>163.20830824526294</v>
      </c>
      <c r="X6369" s="21">
        <f t="shared" si="1795"/>
        <v>-345.28053829824989</v>
      </c>
      <c r="Y6369" s="21">
        <f t="shared" si="1796"/>
        <v>-65.280538298249894</v>
      </c>
      <c r="Z6369" s="21">
        <f t="shared" si="1804"/>
        <v>-20.692790475067692</v>
      </c>
      <c r="AA6369" s="21">
        <f t="shared" si="1797"/>
        <v>0</v>
      </c>
      <c r="AB6369" s="21">
        <f t="shared" si="1798"/>
        <v>-20.692790475067692</v>
      </c>
      <c r="AC6369" s="21">
        <f t="shared" si="1799"/>
        <v>68</v>
      </c>
      <c r="AD6369" s="21">
        <f t="shared" si="1805"/>
        <v>-20.692790475067692</v>
      </c>
      <c r="AE6369" s="21" t="str">
        <f t="shared" si="1800"/>
        <v>9/22/12:00</v>
      </c>
    </row>
    <row r="6370" spans="2:31">
      <c r="B6370" s="37">
        <v>9</v>
      </c>
      <c r="C6370" s="38">
        <v>22</v>
      </c>
      <c r="D6370" s="39">
        <v>13</v>
      </c>
      <c r="E6370" s="17">
        <v>21.7</v>
      </c>
      <c r="F6370" s="17">
        <v>313</v>
      </c>
      <c r="G6370" s="17">
        <v>408</v>
      </c>
      <c r="H6370" s="37">
        <f t="shared" si="1788"/>
        <v>71.06</v>
      </c>
      <c r="I6370" s="37">
        <f>IF(H6370&lt;'Roof Calculator'!$G$8, 1, 0)</f>
        <v>0</v>
      </c>
      <c r="J6370" s="37">
        <f>IF(H6370&gt;='Roof Calculator'!$G$8, 1, 0)</f>
        <v>1</v>
      </c>
      <c r="K6370" s="37">
        <f t="shared" si="1789"/>
        <v>0</v>
      </c>
      <c r="L6370" s="37">
        <f t="shared" si="1790"/>
        <v>71.06</v>
      </c>
      <c r="M6370" s="37">
        <v>0</v>
      </c>
      <c r="N6370" s="37">
        <f t="shared" si="1791"/>
        <v>313</v>
      </c>
      <c r="O6370" s="37">
        <v>0</v>
      </c>
      <c r="P6370" s="37">
        <v>0</v>
      </c>
      <c r="Q6370" s="21">
        <f t="shared" si="1792"/>
        <v>39.790999999999997</v>
      </c>
      <c r="R6370" s="21">
        <f t="shared" si="1801"/>
        <v>265.49999999998101</v>
      </c>
      <c r="S6370" s="21">
        <f t="shared" si="1802"/>
        <v>-0.7848640379661308</v>
      </c>
      <c r="T6370" s="21">
        <f t="shared" si="1793"/>
        <v>86.147999999999996</v>
      </c>
      <c r="U6370" s="37">
        <f>VLOOKUP(Time_Zone, 'LSTM LookUp'!$B$5:$D$8, 3, FALSE)</f>
        <v>-75</v>
      </c>
      <c r="V6370" s="21">
        <f t="shared" si="1803"/>
        <v>8.256250097536153</v>
      </c>
      <c r="W6370" s="21">
        <f t="shared" si="1794"/>
        <v>178.21206252438404</v>
      </c>
      <c r="X6370" s="21">
        <f t="shared" si="1795"/>
        <v>-316.89543989769345</v>
      </c>
      <c r="Y6370" s="21">
        <f t="shared" si="1796"/>
        <v>-3.8954398976934499</v>
      </c>
      <c r="Z6370" s="21">
        <f t="shared" si="1804"/>
        <v>-1.2347864112718367</v>
      </c>
      <c r="AA6370" s="21">
        <f t="shared" si="1797"/>
        <v>0</v>
      </c>
      <c r="AB6370" s="21">
        <f t="shared" si="1798"/>
        <v>-1.2347864112718367</v>
      </c>
      <c r="AC6370" s="21">
        <f t="shared" si="1799"/>
        <v>71.06</v>
      </c>
      <c r="AD6370" s="21">
        <f t="shared" si="1805"/>
        <v>-1.2347864112718367</v>
      </c>
      <c r="AE6370" s="21" t="str">
        <f t="shared" si="1800"/>
        <v>9/22/13:00</v>
      </c>
    </row>
    <row r="6371" spans="2:31">
      <c r="B6371" s="37">
        <v>9</v>
      </c>
      <c r="C6371" s="38">
        <v>22</v>
      </c>
      <c r="D6371" s="39">
        <v>14</v>
      </c>
      <c r="E6371" s="17">
        <v>22.2</v>
      </c>
      <c r="F6371" s="17">
        <v>286</v>
      </c>
      <c r="G6371" s="17">
        <v>461</v>
      </c>
      <c r="H6371" s="37">
        <f t="shared" si="1788"/>
        <v>71.959999999999994</v>
      </c>
      <c r="I6371" s="37">
        <f>IF(H6371&lt;'Roof Calculator'!$G$8, 1, 0)</f>
        <v>0</v>
      </c>
      <c r="J6371" s="37">
        <f>IF(H6371&gt;='Roof Calculator'!$G$8, 1, 0)</f>
        <v>1</v>
      </c>
      <c r="K6371" s="37">
        <f t="shared" si="1789"/>
        <v>0</v>
      </c>
      <c r="L6371" s="37">
        <f t="shared" si="1790"/>
        <v>71.959999999999994</v>
      </c>
      <c r="M6371" s="37">
        <v>0</v>
      </c>
      <c r="N6371" s="37">
        <f t="shared" si="1791"/>
        <v>286</v>
      </c>
      <c r="O6371" s="37">
        <v>0</v>
      </c>
      <c r="P6371" s="37">
        <v>0</v>
      </c>
      <c r="Q6371" s="21">
        <f t="shared" si="1792"/>
        <v>39.790999999999997</v>
      </c>
      <c r="R6371" s="21">
        <f t="shared" si="1801"/>
        <v>265.5416666666477</v>
      </c>
      <c r="S6371" s="21">
        <f t="shared" si="1802"/>
        <v>-0.80120976237819996</v>
      </c>
      <c r="T6371" s="21">
        <f t="shared" si="1793"/>
        <v>86.147999999999996</v>
      </c>
      <c r="U6371" s="37">
        <f>VLOOKUP(Time_Zone, 'LSTM LookUp'!$B$5:$D$8, 3, FALSE)</f>
        <v>-75</v>
      </c>
      <c r="V6371" s="21">
        <f t="shared" si="1803"/>
        <v>8.2712619184331562</v>
      </c>
      <c r="W6371" s="21">
        <f t="shared" si="1794"/>
        <v>193.21581547960832</v>
      </c>
      <c r="X6371" s="21">
        <f t="shared" si="1795"/>
        <v>-348.93554157230426</v>
      </c>
      <c r="Y6371" s="21">
        <f t="shared" si="1796"/>
        <v>-62.93554157230426</v>
      </c>
      <c r="Z6371" s="21">
        <f t="shared" si="1804"/>
        <v>-19.949467469779094</v>
      </c>
      <c r="AA6371" s="21">
        <f t="shared" si="1797"/>
        <v>0</v>
      </c>
      <c r="AB6371" s="21">
        <f t="shared" si="1798"/>
        <v>-19.949467469779094</v>
      </c>
      <c r="AC6371" s="21">
        <f t="shared" si="1799"/>
        <v>71.959999999999994</v>
      </c>
      <c r="AD6371" s="21">
        <f t="shared" si="1805"/>
        <v>-19.949467469779094</v>
      </c>
      <c r="AE6371" s="21" t="str">
        <f t="shared" si="1800"/>
        <v>9/22/14:00</v>
      </c>
    </row>
    <row r="6372" spans="2:31">
      <c r="B6372" s="37">
        <v>9</v>
      </c>
      <c r="C6372" s="38">
        <v>22</v>
      </c>
      <c r="D6372" s="39">
        <v>15</v>
      </c>
      <c r="E6372" s="17">
        <v>23.3</v>
      </c>
      <c r="F6372" s="17">
        <v>216</v>
      </c>
      <c r="G6372" s="17">
        <v>548</v>
      </c>
      <c r="H6372" s="37">
        <f t="shared" si="1788"/>
        <v>73.94</v>
      </c>
      <c r="I6372" s="37">
        <f>IF(H6372&lt;'Roof Calculator'!$G$8, 1, 0)</f>
        <v>0</v>
      </c>
      <c r="J6372" s="37">
        <f>IF(H6372&gt;='Roof Calculator'!$G$8, 1, 0)</f>
        <v>1</v>
      </c>
      <c r="K6372" s="37">
        <f t="shared" si="1789"/>
        <v>0</v>
      </c>
      <c r="L6372" s="37">
        <f t="shared" si="1790"/>
        <v>73.94</v>
      </c>
      <c r="M6372" s="37">
        <v>0</v>
      </c>
      <c r="N6372" s="37">
        <f t="shared" si="1791"/>
        <v>216</v>
      </c>
      <c r="O6372" s="37">
        <v>0</v>
      </c>
      <c r="P6372" s="37">
        <v>0</v>
      </c>
      <c r="Q6372" s="21">
        <f t="shared" si="1792"/>
        <v>39.790999999999997</v>
      </c>
      <c r="R6372" s="21">
        <f t="shared" si="1801"/>
        <v>265.58333333331439</v>
      </c>
      <c r="S6372" s="21">
        <f t="shared" si="1802"/>
        <v>-0.81755513978526584</v>
      </c>
      <c r="T6372" s="21">
        <f t="shared" si="1793"/>
        <v>86.147999999999996</v>
      </c>
      <c r="U6372" s="37">
        <f>VLOOKUP(Time_Zone, 'LSTM LookUp'!$B$5:$D$8, 3, FALSE)</f>
        <v>-75</v>
      </c>
      <c r="V6372" s="21">
        <f t="shared" si="1803"/>
        <v>8.2862684142204941</v>
      </c>
      <c r="W6372" s="21">
        <f t="shared" si="1794"/>
        <v>208.21956710355508</v>
      </c>
      <c r="X6372" s="21">
        <f t="shared" si="1795"/>
        <v>-375.99281282729311</v>
      </c>
      <c r="Y6372" s="21">
        <f t="shared" si="1796"/>
        <v>-159.99281282729311</v>
      </c>
      <c r="Z6372" s="21">
        <f t="shared" si="1804"/>
        <v>-50.714927291594584</v>
      </c>
      <c r="AA6372" s="21">
        <f t="shared" si="1797"/>
        <v>0</v>
      </c>
      <c r="AB6372" s="21">
        <f t="shared" si="1798"/>
        <v>-50.714927291594584</v>
      </c>
      <c r="AC6372" s="21">
        <f t="shared" si="1799"/>
        <v>73.94</v>
      </c>
      <c r="AD6372" s="21">
        <f t="shared" si="1805"/>
        <v>-50.714927291594584</v>
      </c>
      <c r="AE6372" s="21" t="str">
        <f t="shared" si="1800"/>
        <v>9/22/15:00</v>
      </c>
    </row>
    <row r="6373" spans="2:31">
      <c r="B6373" s="37">
        <v>9</v>
      </c>
      <c r="C6373" s="38">
        <v>22</v>
      </c>
      <c r="D6373" s="39">
        <v>16</v>
      </c>
      <c r="E6373" s="17">
        <v>23.3</v>
      </c>
      <c r="F6373" s="17">
        <v>123</v>
      </c>
      <c r="G6373" s="17">
        <v>674</v>
      </c>
      <c r="H6373" s="37">
        <f t="shared" si="1788"/>
        <v>73.94</v>
      </c>
      <c r="I6373" s="37">
        <f>IF(H6373&lt;'Roof Calculator'!$G$8, 1, 0)</f>
        <v>0</v>
      </c>
      <c r="J6373" s="37">
        <f>IF(H6373&gt;='Roof Calculator'!$G$8, 1, 0)</f>
        <v>1</v>
      </c>
      <c r="K6373" s="37">
        <f t="shared" si="1789"/>
        <v>0</v>
      </c>
      <c r="L6373" s="37">
        <f t="shared" si="1790"/>
        <v>73.94</v>
      </c>
      <c r="M6373" s="37">
        <v>0</v>
      </c>
      <c r="N6373" s="37">
        <f t="shared" si="1791"/>
        <v>123</v>
      </c>
      <c r="O6373" s="37">
        <v>0</v>
      </c>
      <c r="P6373" s="37">
        <v>0</v>
      </c>
      <c r="Q6373" s="21">
        <f t="shared" si="1792"/>
        <v>39.790999999999997</v>
      </c>
      <c r="R6373" s="21">
        <f t="shared" si="1801"/>
        <v>265.62499999998107</v>
      </c>
      <c r="S6373" s="21">
        <f t="shared" si="1802"/>
        <v>-0.8339001631042976</v>
      </c>
      <c r="T6373" s="21">
        <f t="shared" si="1793"/>
        <v>86.147999999999996</v>
      </c>
      <c r="U6373" s="37">
        <f>VLOOKUP(Time_Zone, 'LSTM LookUp'!$B$5:$D$8, 3, FALSE)</f>
        <v>-75</v>
      </c>
      <c r="V6373" s="21">
        <f t="shared" si="1803"/>
        <v>8.3012695553807614</v>
      </c>
      <c r="W6373" s="21">
        <f t="shared" si="1794"/>
        <v>223.22331738884517</v>
      </c>
      <c r="X6373" s="21">
        <f t="shared" si="1795"/>
        <v>-383.61972469125584</v>
      </c>
      <c r="Y6373" s="21">
        <f t="shared" si="1796"/>
        <v>-260.61972469125584</v>
      </c>
      <c r="Z6373" s="21">
        <f t="shared" si="1804"/>
        <v>-82.611900840446395</v>
      </c>
      <c r="AA6373" s="21">
        <f t="shared" si="1797"/>
        <v>0</v>
      </c>
      <c r="AB6373" s="21">
        <f t="shared" si="1798"/>
        <v>-82.611900840446395</v>
      </c>
      <c r="AC6373" s="21">
        <f t="shared" si="1799"/>
        <v>73.94</v>
      </c>
      <c r="AD6373" s="21">
        <f t="shared" si="1805"/>
        <v>-82.611900840446395</v>
      </c>
      <c r="AE6373" s="21" t="str">
        <f t="shared" si="1800"/>
        <v>9/22/16:00</v>
      </c>
    </row>
    <row r="6374" spans="2:31">
      <c r="B6374" s="37">
        <v>9</v>
      </c>
      <c r="C6374" s="38">
        <v>22</v>
      </c>
      <c r="D6374" s="39">
        <v>17</v>
      </c>
      <c r="E6374" s="17">
        <v>23.9</v>
      </c>
      <c r="F6374" s="17">
        <v>109</v>
      </c>
      <c r="G6374" s="17">
        <v>586</v>
      </c>
      <c r="H6374" s="37">
        <f t="shared" si="1788"/>
        <v>75.02</v>
      </c>
      <c r="I6374" s="37">
        <f>IF(H6374&lt;'Roof Calculator'!$G$8, 1, 0)</f>
        <v>0</v>
      </c>
      <c r="J6374" s="37">
        <f>IF(H6374&gt;='Roof Calculator'!$G$8, 1, 0)</f>
        <v>1</v>
      </c>
      <c r="K6374" s="37">
        <f t="shared" si="1789"/>
        <v>0</v>
      </c>
      <c r="L6374" s="37">
        <f t="shared" si="1790"/>
        <v>75.02</v>
      </c>
      <c r="M6374" s="37">
        <v>0</v>
      </c>
      <c r="N6374" s="37">
        <f t="shared" si="1791"/>
        <v>109</v>
      </c>
      <c r="O6374" s="37">
        <v>0</v>
      </c>
      <c r="P6374" s="37">
        <v>0</v>
      </c>
      <c r="Q6374" s="21">
        <f t="shared" si="1792"/>
        <v>39.790999999999997</v>
      </c>
      <c r="R6374" s="21">
        <f t="shared" si="1801"/>
        <v>265.66666666664776</v>
      </c>
      <c r="S6374" s="21">
        <f t="shared" si="1802"/>
        <v>-0.85024482525219758</v>
      </c>
      <c r="T6374" s="21">
        <f t="shared" si="1793"/>
        <v>86.147999999999996</v>
      </c>
      <c r="U6374" s="37">
        <f>VLOOKUP(Time_Zone, 'LSTM LookUp'!$B$5:$D$8, 3, FALSE)</f>
        <v>-75</v>
      </c>
      <c r="V6374" s="21">
        <f t="shared" si="1803"/>
        <v>8.3162653124015531</v>
      </c>
      <c r="W6374" s="21">
        <f t="shared" si="1794"/>
        <v>238.22706632810042</v>
      </c>
      <c r="X6374" s="21">
        <f t="shared" si="1795"/>
        <v>-242.63222194426203</v>
      </c>
      <c r="Y6374" s="21">
        <f t="shared" si="1796"/>
        <v>-133.63222194426203</v>
      </c>
      <c r="Z6374" s="21">
        <f t="shared" si="1804"/>
        <v>-42.359080385899482</v>
      </c>
      <c r="AA6374" s="21">
        <f t="shared" si="1797"/>
        <v>0</v>
      </c>
      <c r="AB6374" s="21">
        <f t="shared" si="1798"/>
        <v>-42.359080385899482</v>
      </c>
      <c r="AC6374" s="21">
        <f t="shared" si="1799"/>
        <v>75.02</v>
      </c>
      <c r="AD6374" s="21">
        <f t="shared" si="1805"/>
        <v>-42.359080385899482</v>
      </c>
      <c r="AE6374" s="21" t="str">
        <f t="shared" si="1800"/>
        <v>9/22/17:00</v>
      </c>
    </row>
    <row r="6375" spans="2:31">
      <c r="B6375" s="37">
        <v>9</v>
      </c>
      <c r="C6375" s="38">
        <v>22</v>
      </c>
      <c r="D6375" s="39">
        <v>18</v>
      </c>
      <c r="E6375" s="17">
        <v>21.7</v>
      </c>
      <c r="F6375" s="17">
        <v>66</v>
      </c>
      <c r="G6375" s="17">
        <v>410</v>
      </c>
      <c r="H6375" s="37">
        <f t="shared" si="1788"/>
        <v>71.06</v>
      </c>
      <c r="I6375" s="37">
        <f>IF(H6375&lt;'Roof Calculator'!$G$8, 1, 0)</f>
        <v>0</v>
      </c>
      <c r="J6375" s="37">
        <f>IF(H6375&gt;='Roof Calculator'!$G$8, 1, 0)</f>
        <v>1</v>
      </c>
      <c r="K6375" s="37">
        <f t="shared" si="1789"/>
        <v>0</v>
      </c>
      <c r="L6375" s="37">
        <f t="shared" si="1790"/>
        <v>71.06</v>
      </c>
      <c r="M6375" s="37">
        <v>0</v>
      </c>
      <c r="N6375" s="37">
        <f t="shared" si="1791"/>
        <v>66</v>
      </c>
      <c r="O6375" s="37">
        <v>0</v>
      </c>
      <c r="P6375" s="37">
        <v>0</v>
      </c>
      <c r="Q6375" s="21">
        <f t="shared" si="1792"/>
        <v>39.790999999999997</v>
      </c>
      <c r="R6375" s="21">
        <f t="shared" si="1801"/>
        <v>265.70833333331444</v>
      </c>
      <c r="S6375" s="21">
        <f t="shared" si="1802"/>
        <v>-0.86658911914581993</v>
      </c>
      <c r="T6375" s="21">
        <f t="shared" si="1793"/>
        <v>86.147999999999996</v>
      </c>
      <c r="U6375" s="37">
        <f>VLOOKUP(Time_Zone, 'LSTM LookUp'!$B$5:$D$8, 3, FALSE)</f>
        <v>-75</v>
      </c>
      <c r="V6375" s="21">
        <f t="shared" si="1803"/>
        <v>8.3312556557755659</v>
      </c>
      <c r="W6375" s="21">
        <f t="shared" si="1794"/>
        <v>253.2308139139439</v>
      </c>
      <c r="X6375" s="21">
        <f t="shared" si="1795"/>
        <v>-94.851774992027686</v>
      </c>
      <c r="Y6375" s="21">
        <f t="shared" si="1796"/>
        <v>-28.851774992027686</v>
      </c>
      <c r="Z6375" s="21">
        <f t="shared" si="1804"/>
        <v>-9.1455087581566765</v>
      </c>
      <c r="AA6375" s="21">
        <f t="shared" si="1797"/>
        <v>0</v>
      </c>
      <c r="AB6375" s="21">
        <f t="shared" si="1798"/>
        <v>-9.1455087581566765</v>
      </c>
      <c r="AC6375" s="21">
        <f t="shared" si="1799"/>
        <v>71.06</v>
      </c>
      <c r="AD6375" s="21">
        <f t="shared" si="1805"/>
        <v>-9.1455087581566765</v>
      </c>
      <c r="AE6375" s="21" t="str">
        <f t="shared" si="1800"/>
        <v>9/22/18:00</v>
      </c>
    </row>
    <row r="6376" spans="2:31">
      <c r="B6376" s="37">
        <v>9</v>
      </c>
      <c r="C6376" s="38">
        <v>22</v>
      </c>
      <c r="D6376" s="39">
        <v>19</v>
      </c>
      <c r="E6376" s="17">
        <v>20</v>
      </c>
      <c r="F6376" s="17">
        <v>6</v>
      </c>
      <c r="G6376" s="17">
        <v>56</v>
      </c>
      <c r="H6376" s="37">
        <f t="shared" si="1788"/>
        <v>68</v>
      </c>
      <c r="I6376" s="37">
        <f>IF(H6376&lt;'Roof Calculator'!$G$8, 1, 0)</f>
        <v>0</v>
      </c>
      <c r="J6376" s="37">
        <f>IF(H6376&gt;='Roof Calculator'!$G$8, 1, 0)</f>
        <v>1</v>
      </c>
      <c r="K6376" s="37">
        <f t="shared" si="1789"/>
        <v>0</v>
      </c>
      <c r="L6376" s="37">
        <f t="shared" si="1790"/>
        <v>68</v>
      </c>
      <c r="M6376" s="37">
        <v>0</v>
      </c>
      <c r="N6376" s="37">
        <f t="shared" si="1791"/>
        <v>6</v>
      </c>
      <c r="O6376" s="37">
        <v>0</v>
      </c>
      <c r="P6376" s="37">
        <v>0</v>
      </c>
      <c r="Q6376" s="21">
        <f t="shared" si="1792"/>
        <v>39.790999999999997</v>
      </c>
      <c r="R6376" s="21">
        <f t="shared" si="1801"/>
        <v>265.74999999998113</v>
      </c>
      <c r="S6376" s="21">
        <f t="shared" si="1802"/>
        <v>-0.88293303770188747</v>
      </c>
      <c r="T6376" s="21">
        <f t="shared" si="1793"/>
        <v>86.147999999999996</v>
      </c>
      <c r="U6376" s="37">
        <f>VLOOKUP(Time_Zone, 'LSTM LookUp'!$B$5:$D$8, 3, FALSE)</f>
        <v>-75</v>
      </c>
      <c r="V6376" s="21">
        <f t="shared" si="1803"/>
        <v>8.3462405560005593</v>
      </c>
      <c r="W6376" s="21">
        <f t="shared" si="1794"/>
        <v>268.23456013900011</v>
      </c>
      <c r="X6376" s="21">
        <f t="shared" si="1795"/>
        <v>-1.8777559981434764</v>
      </c>
      <c r="Y6376" s="21">
        <f t="shared" si="1796"/>
        <v>4.1222440018565241</v>
      </c>
      <c r="Z6376" s="21">
        <f t="shared" si="1804"/>
        <v>1.3066793510158361</v>
      </c>
      <c r="AA6376" s="21">
        <f t="shared" si="1797"/>
        <v>0</v>
      </c>
      <c r="AB6376" s="21">
        <f t="shared" si="1798"/>
        <v>1.3066793510158361</v>
      </c>
      <c r="AC6376" s="21">
        <f t="shared" si="1799"/>
        <v>68</v>
      </c>
      <c r="AD6376" s="21">
        <f t="shared" si="1805"/>
        <v>1.3066793510158361</v>
      </c>
      <c r="AE6376" s="21" t="str">
        <f t="shared" si="1800"/>
        <v>9/22/19:00</v>
      </c>
    </row>
    <row r="6377" spans="2:31">
      <c r="B6377" s="37">
        <v>9</v>
      </c>
      <c r="C6377" s="38">
        <v>22</v>
      </c>
      <c r="D6377" s="39">
        <v>20</v>
      </c>
      <c r="E6377" s="17">
        <v>20</v>
      </c>
      <c r="F6377" s="17">
        <v>0</v>
      </c>
      <c r="G6377" s="17">
        <v>0</v>
      </c>
      <c r="H6377" s="37">
        <f t="shared" si="1788"/>
        <v>68</v>
      </c>
      <c r="I6377" s="37">
        <f>IF(H6377&lt;'Roof Calculator'!$G$8, 1, 0)</f>
        <v>0</v>
      </c>
      <c r="J6377" s="37">
        <f>IF(H6377&gt;='Roof Calculator'!$G$8, 1, 0)</f>
        <v>1</v>
      </c>
      <c r="K6377" s="37">
        <f t="shared" si="1789"/>
        <v>0</v>
      </c>
      <c r="L6377" s="37">
        <f t="shared" si="1790"/>
        <v>68</v>
      </c>
      <c r="M6377" s="37">
        <v>0</v>
      </c>
      <c r="N6377" s="37">
        <f t="shared" si="1791"/>
        <v>0</v>
      </c>
      <c r="O6377" s="37">
        <v>0</v>
      </c>
      <c r="P6377" s="37">
        <v>0</v>
      </c>
      <c r="Q6377" s="21">
        <f t="shared" si="1792"/>
        <v>39.790999999999997</v>
      </c>
      <c r="R6377" s="21">
        <f t="shared" si="1801"/>
        <v>265.79166666664781</v>
      </c>
      <c r="S6377" s="21">
        <f t="shared" si="1802"/>
        <v>-0.89927657383711279</v>
      </c>
      <c r="T6377" s="21">
        <f t="shared" si="1793"/>
        <v>86.147999999999996</v>
      </c>
      <c r="U6377" s="37">
        <f>VLOOKUP(Time_Zone, 'LSTM LookUp'!$B$5:$D$8, 3, FALSE)</f>
        <v>-75</v>
      </c>
      <c r="V6377" s="21">
        <f t="shared" si="1803"/>
        <v>8.3612199835795469</v>
      </c>
      <c r="W6377" s="21">
        <f t="shared" si="1794"/>
        <v>283.23830499589491</v>
      </c>
      <c r="X6377" s="21">
        <f t="shared" si="1795"/>
        <v>0</v>
      </c>
      <c r="Y6377" s="21">
        <f t="shared" si="1796"/>
        <v>0</v>
      </c>
      <c r="Z6377" s="21">
        <f t="shared" si="1804"/>
        <v>0</v>
      </c>
      <c r="AA6377" s="21">
        <f t="shared" si="1797"/>
        <v>0</v>
      </c>
      <c r="AB6377" s="21">
        <f t="shared" si="1798"/>
        <v>0</v>
      </c>
      <c r="AC6377" s="21">
        <f t="shared" si="1799"/>
        <v>68</v>
      </c>
      <c r="AD6377" s="21">
        <f t="shared" si="1805"/>
        <v>0</v>
      </c>
      <c r="AE6377" s="21" t="str">
        <f t="shared" si="1800"/>
        <v>9/22/20:00</v>
      </c>
    </row>
    <row r="6378" spans="2:31">
      <c r="B6378" s="37">
        <v>9</v>
      </c>
      <c r="C6378" s="38">
        <v>22</v>
      </c>
      <c r="D6378" s="39">
        <v>21</v>
      </c>
      <c r="E6378" s="17">
        <v>17.2</v>
      </c>
      <c r="F6378" s="17">
        <v>0</v>
      </c>
      <c r="G6378" s="17">
        <v>0</v>
      </c>
      <c r="H6378" s="37">
        <f t="shared" si="1788"/>
        <v>62.959999999999994</v>
      </c>
      <c r="I6378" s="37">
        <f>IF(H6378&lt;'Roof Calculator'!$G$8, 1, 0)</f>
        <v>0</v>
      </c>
      <c r="J6378" s="37">
        <f>IF(H6378&gt;='Roof Calculator'!$G$8, 1, 0)</f>
        <v>1</v>
      </c>
      <c r="K6378" s="37">
        <f t="shared" si="1789"/>
        <v>0</v>
      </c>
      <c r="L6378" s="37">
        <f t="shared" si="1790"/>
        <v>62.959999999999994</v>
      </c>
      <c r="M6378" s="37">
        <v>0</v>
      </c>
      <c r="N6378" s="37">
        <f t="shared" si="1791"/>
        <v>0</v>
      </c>
      <c r="O6378" s="37">
        <v>0</v>
      </c>
      <c r="P6378" s="37">
        <v>0</v>
      </c>
      <c r="Q6378" s="21">
        <f t="shared" si="1792"/>
        <v>39.790999999999997</v>
      </c>
      <c r="R6378" s="21">
        <f t="shared" si="1801"/>
        <v>265.8333333333145</v>
      </c>
      <c r="S6378" s="21">
        <f t="shared" si="1802"/>
        <v>-0.91561972046805329</v>
      </c>
      <c r="T6378" s="21">
        <f t="shared" si="1793"/>
        <v>86.147999999999996</v>
      </c>
      <c r="U6378" s="37">
        <f>VLOOKUP(Time_Zone, 'LSTM LookUp'!$B$5:$D$8, 3, FALSE)</f>
        <v>-75</v>
      </c>
      <c r="V6378" s="21">
        <f t="shared" si="1803"/>
        <v>8.3761939090207171</v>
      </c>
      <c r="W6378" s="21">
        <f t="shared" si="1794"/>
        <v>298.24204847725514</v>
      </c>
      <c r="X6378" s="21">
        <f t="shared" si="1795"/>
        <v>0</v>
      </c>
      <c r="Y6378" s="21">
        <f t="shared" si="1796"/>
        <v>0</v>
      </c>
      <c r="Z6378" s="21">
        <f t="shared" si="1804"/>
        <v>0</v>
      </c>
      <c r="AA6378" s="21">
        <f t="shared" si="1797"/>
        <v>0</v>
      </c>
      <c r="AB6378" s="21">
        <f t="shared" si="1798"/>
        <v>0</v>
      </c>
      <c r="AC6378" s="21">
        <f t="shared" si="1799"/>
        <v>62.959999999999994</v>
      </c>
      <c r="AD6378" s="21">
        <f t="shared" si="1805"/>
        <v>0</v>
      </c>
      <c r="AE6378" s="21" t="str">
        <f t="shared" si="1800"/>
        <v>9/22/21:00</v>
      </c>
    </row>
    <row r="6379" spans="2:31">
      <c r="B6379" s="37">
        <v>9</v>
      </c>
      <c r="C6379" s="38">
        <v>22</v>
      </c>
      <c r="D6379" s="39">
        <v>22</v>
      </c>
      <c r="E6379" s="17">
        <v>17.8</v>
      </c>
      <c r="F6379" s="17">
        <v>0</v>
      </c>
      <c r="G6379" s="17">
        <v>0</v>
      </c>
      <c r="H6379" s="37">
        <f t="shared" si="1788"/>
        <v>64.040000000000006</v>
      </c>
      <c r="I6379" s="37">
        <f>IF(H6379&lt;'Roof Calculator'!$G$8, 1, 0)</f>
        <v>0</v>
      </c>
      <c r="J6379" s="37">
        <f>IF(H6379&gt;='Roof Calculator'!$G$8, 1, 0)</f>
        <v>1</v>
      </c>
      <c r="K6379" s="37">
        <f t="shared" si="1789"/>
        <v>0</v>
      </c>
      <c r="L6379" s="37">
        <f t="shared" si="1790"/>
        <v>64.040000000000006</v>
      </c>
      <c r="M6379" s="37">
        <v>0</v>
      </c>
      <c r="N6379" s="37">
        <f t="shared" si="1791"/>
        <v>0</v>
      </c>
      <c r="O6379" s="37">
        <v>0</v>
      </c>
      <c r="P6379" s="37">
        <v>0</v>
      </c>
      <c r="Q6379" s="21">
        <f t="shared" si="1792"/>
        <v>39.790999999999997</v>
      </c>
      <c r="R6379" s="21">
        <f t="shared" si="1801"/>
        <v>265.87499999998118</v>
      </c>
      <c r="S6379" s="21">
        <f t="shared" si="1802"/>
        <v>-0.93196247051123382</v>
      </c>
      <c r="T6379" s="21">
        <f t="shared" si="1793"/>
        <v>86.147999999999996</v>
      </c>
      <c r="U6379" s="37">
        <f>VLOOKUP(Time_Zone, 'LSTM LookUp'!$B$5:$D$8, 3, FALSE)</f>
        <v>-75</v>
      </c>
      <c r="V6379" s="21">
        <f t="shared" si="1803"/>
        <v>8.3911623028376052</v>
      </c>
      <c r="W6379" s="21">
        <f t="shared" si="1794"/>
        <v>313.24579057570935</v>
      </c>
      <c r="X6379" s="21">
        <f t="shared" si="1795"/>
        <v>0</v>
      </c>
      <c r="Y6379" s="21">
        <f t="shared" si="1796"/>
        <v>0</v>
      </c>
      <c r="Z6379" s="21">
        <f t="shared" si="1804"/>
        <v>0</v>
      </c>
      <c r="AA6379" s="21">
        <f t="shared" si="1797"/>
        <v>0</v>
      </c>
      <c r="AB6379" s="21">
        <f t="shared" si="1798"/>
        <v>0</v>
      </c>
      <c r="AC6379" s="21">
        <f t="shared" si="1799"/>
        <v>64.040000000000006</v>
      </c>
      <c r="AD6379" s="21">
        <f t="shared" si="1805"/>
        <v>0</v>
      </c>
      <c r="AE6379" s="21" t="str">
        <f t="shared" si="1800"/>
        <v>9/22/22:00</v>
      </c>
    </row>
    <row r="6380" spans="2:31">
      <c r="B6380" s="37">
        <v>9</v>
      </c>
      <c r="C6380" s="38">
        <v>22</v>
      </c>
      <c r="D6380" s="39">
        <v>23</v>
      </c>
      <c r="E6380" s="17">
        <v>16.100000000000001</v>
      </c>
      <c r="F6380" s="17">
        <v>0</v>
      </c>
      <c r="G6380" s="17">
        <v>0</v>
      </c>
      <c r="H6380" s="37">
        <f t="shared" si="1788"/>
        <v>60.980000000000004</v>
      </c>
      <c r="I6380" s="37">
        <f>IF(H6380&lt;'Roof Calculator'!$G$8, 1, 0)</f>
        <v>0</v>
      </c>
      <c r="J6380" s="37">
        <f>IF(H6380&gt;='Roof Calculator'!$G$8, 1, 0)</f>
        <v>1</v>
      </c>
      <c r="K6380" s="37">
        <f t="shared" si="1789"/>
        <v>0</v>
      </c>
      <c r="L6380" s="37">
        <f t="shared" si="1790"/>
        <v>60.980000000000004</v>
      </c>
      <c r="M6380" s="37">
        <v>0</v>
      </c>
      <c r="N6380" s="37">
        <f t="shared" si="1791"/>
        <v>0</v>
      </c>
      <c r="O6380" s="37">
        <v>0</v>
      </c>
      <c r="P6380" s="37">
        <v>0</v>
      </c>
      <c r="Q6380" s="21">
        <f t="shared" si="1792"/>
        <v>39.790999999999997</v>
      </c>
      <c r="R6380" s="21">
        <f t="shared" si="1801"/>
        <v>265.91666666664787</v>
      </c>
      <c r="S6380" s="21">
        <f t="shared" si="1802"/>
        <v>-0.94830481688306112</v>
      </c>
      <c r="T6380" s="21">
        <f t="shared" si="1793"/>
        <v>86.147999999999996</v>
      </c>
      <c r="U6380" s="37">
        <f>VLOOKUP(Time_Zone, 'LSTM LookUp'!$B$5:$D$8, 3, FALSE)</f>
        <v>-75</v>
      </c>
      <c r="V6380" s="21">
        <f t="shared" si="1803"/>
        <v>8.4061251355490789</v>
      </c>
      <c r="W6380" s="21">
        <f t="shared" si="1794"/>
        <v>328.24953128388722</v>
      </c>
      <c r="X6380" s="21">
        <f t="shared" si="1795"/>
        <v>0</v>
      </c>
      <c r="Y6380" s="21">
        <f t="shared" si="1796"/>
        <v>0</v>
      </c>
      <c r="Z6380" s="21">
        <f t="shared" si="1804"/>
        <v>0</v>
      </c>
      <c r="AA6380" s="21">
        <f t="shared" si="1797"/>
        <v>0</v>
      </c>
      <c r="AB6380" s="21">
        <f t="shared" si="1798"/>
        <v>0</v>
      </c>
      <c r="AC6380" s="21">
        <f t="shared" si="1799"/>
        <v>60.980000000000004</v>
      </c>
      <c r="AD6380" s="21">
        <f t="shared" si="1805"/>
        <v>0</v>
      </c>
      <c r="AE6380" s="21" t="str">
        <f t="shared" si="1800"/>
        <v>9/22/23:00</v>
      </c>
    </row>
    <row r="6381" spans="2:31">
      <c r="B6381" s="37">
        <v>9</v>
      </c>
      <c r="C6381" s="38">
        <v>22</v>
      </c>
      <c r="D6381" s="39">
        <v>24</v>
      </c>
      <c r="E6381" s="17">
        <v>16.100000000000001</v>
      </c>
      <c r="F6381" s="17">
        <v>0</v>
      </c>
      <c r="G6381" s="17">
        <v>0</v>
      </c>
      <c r="H6381" s="37">
        <f t="shared" si="1788"/>
        <v>60.980000000000004</v>
      </c>
      <c r="I6381" s="37">
        <f>IF(H6381&lt;'Roof Calculator'!$G$8, 1, 0)</f>
        <v>0</v>
      </c>
      <c r="J6381" s="37">
        <f>IF(H6381&gt;='Roof Calculator'!$G$8, 1, 0)</f>
        <v>1</v>
      </c>
      <c r="K6381" s="37">
        <f t="shared" si="1789"/>
        <v>0</v>
      </c>
      <c r="L6381" s="37">
        <f t="shared" si="1790"/>
        <v>60.980000000000004</v>
      </c>
      <c r="M6381" s="37">
        <v>0</v>
      </c>
      <c r="N6381" s="37">
        <f t="shared" si="1791"/>
        <v>0</v>
      </c>
      <c r="O6381" s="37">
        <v>0</v>
      </c>
      <c r="P6381" s="37">
        <v>0</v>
      </c>
      <c r="Q6381" s="21">
        <f t="shared" si="1792"/>
        <v>39.790999999999997</v>
      </c>
      <c r="R6381" s="21">
        <f t="shared" si="1801"/>
        <v>265.95833333331456</v>
      </c>
      <c r="S6381" s="21">
        <f t="shared" si="1802"/>
        <v>-0.96464675249984433</v>
      </c>
      <c r="T6381" s="21">
        <f t="shared" si="1793"/>
        <v>86.147999999999996</v>
      </c>
      <c r="U6381" s="37">
        <f>VLOOKUP(Time_Zone, 'LSTM LookUp'!$B$5:$D$8, 3, FALSE)</f>
        <v>-75</v>
      </c>
      <c r="V6381" s="21">
        <f t="shared" si="1803"/>
        <v>8.4210823776794186</v>
      </c>
      <c r="W6381" s="21">
        <f t="shared" si="1794"/>
        <v>343.2532705944198</v>
      </c>
      <c r="X6381" s="21">
        <f t="shared" si="1795"/>
        <v>0</v>
      </c>
      <c r="Y6381" s="21">
        <f t="shared" si="1796"/>
        <v>0</v>
      </c>
      <c r="Z6381" s="21">
        <f t="shared" si="1804"/>
        <v>0</v>
      </c>
      <c r="AA6381" s="21">
        <f t="shared" si="1797"/>
        <v>0</v>
      </c>
      <c r="AB6381" s="21">
        <f t="shared" si="1798"/>
        <v>0</v>
      </c>
      <c r="AC6381" s="21">
        <f t="shared" si="1799"/>
        <v>60.980000000000004</v>
      </c>
      <c r="AD6381" s="21">
        <f t="shared" si="1805"/>
        <v>0</v>
      </c>
      <c r="AE6381" s="21" t="str">
        <f t="shared" si="1800"/>
        <v>9/22/24:00</v>
      </c>
    </row>
    <row r="6382" spans="2:31">
      <c r="B6382" s="37">
        <v>9</v>
      </c>
      <c r="C6382" s="38">
        <v>23</v>
      </c>
      <c r="D6382" s="39">
        <v>1</v>
      </c>
      <c r="E6382" s="17">
        <v>15.6</v>
      </c>
      <c r="F6382" s="17">
        <v>0</v>
      </c>
      <c r="G6382" s="17">
        <v>0</v>
      </c>
      <c r="H6382" s="37">
        <f t="shared" si="1788"/>
        <v>60.08</v>
      </c>
      <c r="I6382" s="37">
        <f>IF(H6382&lt;'Roof Calculator'!$G$8, 1, 0)</f>
        <v>0</v>
      </c>
      <c r="J6382" s="37">
        <f>IF(H6382&gt;='Roof Calculator'!$G$8, 1, 0)</f>
        <v>1</v>
      </c>
      <c r="K6382" s="37">
        <f t="shared" si="1789"/>
        <v>0</v>
      </c>
      <c r="L6382" s="37">
        <f t="shared" si="1790"/>
        <v>60.08</v>
      </c>
      <c r="M6382" s="37">
        <v>0</v>
      </c>
      <c r="N6382" s="37">
        <f t="shared" si="1791"/>
        <v>0</v>
      </c>
      <c r="O6382" s="37">
        <v>0</v>
      </c>
      <c r="P6382" s="37">
        <v>0</v>
      </c>
      <c r="Q6382" s="21">
        <f t="shared" si="1792"/>
        <v>39.790999999999997</v>
      </c>
      <c r="R6382" s="21">
        <f t="shared" si="1801"/>
        <v>265.99999999998124</v>
      </c>
      <c r="S6382" s="21">
        <f t="shared" si="1802"/>
        <v>-0.98098827027786439</v>
      </c>
      <c r="T6382" s="21">
        <f t="shared" si="1793"/>
        <v>86.147999999999996</v>
      </c>
      <c r="U6382" s="37">
        <f>VLOOKUP(Time_Zone, 'LSTM LookUp'!$B$5:$D$8, 3, FALSE)</f>
        <v>-75</v>
      </c>
      <c r="V6382" s="21">
        <f t="shared" si="1803"/>
        <v>8.4360339997584433</v>
      </c>
      <c r="W6382" s="21">
        <f t="shared" si="1794"/>
        <v>-1.7429915000603824</v>
      </c>
      <c r="X6382" s="21">
        <f t="shared" si="1795"/>
        <v>0</v>
      </c>
      <c r="Y6382" s="21">
        <f t="shared" si="1796"/>
        <v>0</v>
      </c>
      <c r="Z6382" s="21">
        <f t="shared" si="1804"/>
        <v>0</v>
      </c>
      <c r="AA6382" s="21">
        <f t="shared" si="1797"/>
        <v>0</v>
      </c>
      <c r="AB6382" s="21">
        <f t="shared" si="1798"/>
        <v>0</v>
      </c>
      <c r="AC6382" s="21">
        <f t="shared" si="1799"/>
        <v>60.08</v>
      </c>
      <c r="AD6382" s="21">
        <f t="shared" si="1805"/>
        <v>0</v>
      </c>
      <c r="AE6382" s="21" t="str">
        <f t="shared" si="1800"/>
        <v>9/23/1:00</v>
      </c>
    </row>
    <row r="6383" spans="2:31">
      <c r="B6383" s="37">
        <v>9</v>
      </c>
      <c r="C6383" s="38">
        <v>23</v>
      </c>
      <c r="D6383" s="39">
        <v>2</v>
      </c>
      <c r="E6383" s="17">
        <v>15</v>
      </c>
      <c r="F6383" s="17">
        <v>0</v>
      </c>
      <c r="G6383" s="17">
        <v>0</v>
      </c>
      <c r="H6383" s="37">
        <f t="shared" si="1788"/>
        <v>59</v>
      </c>
      <c r="I6383" s="37">
        <f>IF(H6383&lt;'Roof Calculator'!$G$8, 1, 0)</f>
        <v>0</v>
      </c>
      <c r="J6383" s="37">
        <f>IF(H6383&gt;='Roof Calculator'!$G$8, 1, 0)</f>
        <v>1</v>
      </c>
      <c r="K6383" s="37">
        <f t="shared" si="1789"/>
        <v>0</v>
      </c>
      <c r="L6383" s="37">
        <f t="shared" si="1790"/>
        <v>59</v>
      </c>
      <c r="M6383" s="37">
        <v>0</v>
      </c>
      <c r="N6383" s="37">
        <f t="shared" si="1791"/>
        <v>0</v>
      </c>
      <c r="O6383" s="37">
        <v>0</v>
      </c>
      <c r="P6383" s="37">
        <v>0</v>
      </c>
      <c r="Q6383" s="21">
        <f t="shared" si="1792"/>
        <v>39.790999999999997</v>
      </c>
      <c r="R6383" s="21">
        <f t="shared" si="1801"/>
        <v>266.04166666664793</v>
      </c>
      <c r="S6383" s="21">
        <f t="shared" si="1802"/>
        <v>-0.9973293631332496</v>
      </c>
      <c r="T6383" s="21">
        <f t="shared" si="1793"/>
        <v>86.147999999999996</v>
      </c>
      <c r="U6383" s="37">
        <f>VLOOKUP(Time_Zone, 'LSTM LookUp'!$B$5:$D$8, 3, FALSE)</f>
        <v>-75</v>
      </c>
      <c r="V6383" s="21">
        <f t="shared" si="1803"/>
        <v>8.4509799723214556</v>
      </c>
      <c r="W6383" s="21">
        <f t="shared" si="1794"/>
        <v>13.260744993080351</v>
      </c>
      <c r="X6383" s="21">
        <f t="shared" si="1795"/>
        <v>0</v>
      </c>
      <c r="Y6383" s="21">
        <f t="shared" si="1796"/>
        <v>0</v>
      </c>
      <c r="Z6383" s="21">
        <f t="shared" si="1804"/>
        <v>0</v>
      </c>
      <c r="AA6383" s="21">
        <f t="shared" si="1797"/>
        <v>0</v>
      </c>
      <c r="AB6383" s="21">
        <f t="shared" si="1798"/>
        <v>0</v>
      </c>
      <c r="AC6383" s="21">
        <f t="shared" si="1799"/>
        <v>59</v>
      </c>
      <c r="AD6383" s="21">
        <f t="shared" si="1805"/>
        <v>0</v>
      </c>
      <c r="AE6383" s="21" t="str">
        <f t="shared" si="1800"/>
        <v>9/23/2:00</v>
      </c>
    </row>
    <row r="6384" spans="2:31">
      <c r="B6384" s="37">
        <v>9</v>
      </c>
      <c r="C6384" s="38">
        <v>23</v>
      </c>
      <c r="D6384" s="39">
        <v>3</v>
      </c>
      <c r="E6384" s="17">
        <v>14.4</v>
      </c>
      <c r="F6384" s="17">
        <v>0</v>
      </c>
      <c r="G6384" s="17">
        <v>0</v>
      </c>
      <c r="H6384" s="37">
        <f t="shared" si="1788"/>
        <v>57.92</v>
      </c>
      <c r="I6384" s="37">
        <f>IF(H6384&lt;'Roof Calculator'!$G$8, 1, 0)</f>
        <v>0</v>
      </c>
      <c r="J6384" s="37">
        <f>IF(H6384&gt;='Roof Calculator'!$G$8, 1, 0)</f>
        <v>1</v>
      </c>
      <c r="K6384" s="37">
        <f t="shared" si="1789"/>
        <v>0</v>
      </c>
      <c r="L6384" s="37">
        <f t="shared" si="1790"/>
        <v>57.92</v>
      </c>
      <c r="M6384" s="37">
        <v>0</v>
      </c>
      <c r="N6384" s="37">
        <f t="shared" si="1791"/>
        <v>0</v>
      </c>
      <c r="O6384" s="37">
        <v>0</v>
      </c>
      <c r="P6384" s="37">
        <v>0</v>
      </c>
      <c r="Q6384" s="21">
        <f t="shared" si="1792"/>
        <v>39.790999999999997</v>
      </c>
      <c r="R6384" s="21">
        <f t="shared" si="1801"/>
        <v>266.08333333331461</v>
      </c>
      <c r="S6384" s="21">
        <f t="shared" si="1802"/>
        <v>-1.0136700239820569</v>
      </c>
      <c r="T6384" s="21">
        <f t="shared" si="1793"/>
        <v>86.147999999999996</v>
      </c>
      <c r="U6384" s="37">
        <f>VLOOKUP(Time_Zone, 'LSTM LookUp'!$B$5:$D$8, 3, FALSE)</f>
        <v>-75</v>
      </c>
      <c r="V6384" s="21">
        <f t="shared" si="1803"/>
        <v>8.4659202659093804</v>
      </c>
      <c r="W6384" s="21">
        <f t="shared" si="1794"/>
        <v>28.264480066477347</v>
      </c>
      <c r="X6384" s="21">
        <f t="shared" si="1795"/>
        <v>0</v>
      </c>
      <c r="Y6384" s="21">
        <f t="shared" si="1796"/>
        <v>0</v>
      </c>
      <c r="Z6384" s="21">
        <f t="shared" si="1804"/>
        <v>0</v>
      </c>
      <c r="AA6384" s="21">
        <f t="shared" si="1797"/>
        <v>0</v>
      </c>
      <c r="AB6384" s="21">
        <f t="shared" si="1798"/>
        <v>0</v>
      </c>
      <c r="AC6384" s="21">
        <f t="shared" si="1799"/>
        <v>57.92</v>
      </c>
      <c r="AD6384" s="21">
        <f t="shared" si="1805"/>
        <v>0</v>
      </c>
      <c r="AE6384" s="21" t="str">
        <f t="shared" si="1800"/>
        <v>9/23/3:00</v>
      </c>
    </row>
    <row r="6385" spans="2:31">
      <c r="B6385" s="37">
        <v>9</v>
      </c>
      <c r="C6385" s="38">
        <v>23</v>
      </c>
      <c r="D6385" s="39">
        <v>4</v>
      </c>
      <c r="E6385" s="17">
        <v>15</v>
      </c>
      <c r="F6385" s="17">
        <v>0</v>
      </c>
      <c r="G6385" s="17">
        <v>0</v>
      </c>
      <c r="H6385" s="37">
        <f t="shared" si="1788"/>
        <v>59</v>
      </c>
      <c r="I6385" s="37">
        <f>IF(H6385&lt;'Roof Calculator'!$G$8, 1, 0)</f>
        <v>0</v>
      </c>
      <c r="J6385" s="37">
        <f>IF(H6385&gt;='Roof Calculator'!$G$8, 1, 0)</f>
        <v>1</v>
      </c>
      <c r="K6385" s="37">
        <f t="shared" si="1789"/>
        <v>0</v>
      </c>
      <c r="L6385" s="37">
        <f t="shared" si="1790"/>
        <v>59</v>
      </c>
      <c r="M6385" s="37">
        <v>0</v>
      </c>
      <c r="N6385" s="37">
        <f t="shared" si="1791"/>
        <v>0</v>
      </c>
      <c r="O6385" s="37">
        <v>0</v>
      </c>
      <c r="P6385" s="37">
        <v>0</v>
      </c>
      <c r="Q6385" s="21">
        <f t="shared" si="1792"/>
        <v>39.790999999999997</v>
      </c>
      <c r="R6385" s="21">
        <f t="shared" si="1801"/>
        <v>266.1249999999813</v>
      </c>
      <c r="S6385" s="21">
        <f t="shared" si="1802"/>
        <v>-1.0300102457402391</v>
      </c>
      <c r="T6385" s="21">
        <f t="shared" si="1793"/>
        <v>86.147999999999996</v>
      </c>
      <c r="U6385" s="37">
        <f>VLOOKUP(Time_Zone, 'LSTM LookUp'!$B$5:$D$8, 3, FALSE)</f>
        <v>-75</v>
      </c>
      <c r="V6385" s="21">
        <f t="shared" si="1803"/>
        <v>8.4808548510687913</v>
      </c>
      <c r="W6385" s="21">
        <f t="shared" si="1794"/>
        <v>43.268213712767192</v>
      </c>
      <c r="X6385" s="21">
        <f t="shared" si="1795"/>
        <v>0</v>
      </c>
      <c r="Y6385" s="21">
        <f t="shared" si="1796"/>
        <v>0</v>
      </c>
      <c r="Z6385" s="21">
        <f t="shared" si="1804"/>
        <v>0</v>
      </c>
      <c r="AA6385" s="21">
        <f t="shared" si="1797"/>
        <v>0</v>
      </c>
      <c r="AB6385" s="21">
        <f t="shared" si="1798"/>
        <v>0</v>
      </c>
      <c r="AC6385" s="21">
        <f t="shared" si="1799"/>
        <v>59</v>
      </c>
      <c r="AD6385" s="21">
        <f t="shared" si="1805"/>
        <v>0</v>
      </c>
      <c r="AE6385" s="21" t="str">
        <f t="shared" si="1800"/>
        <v>9/23/4:00</v>
      </c>
    </row>
    <row r="6386" spans="2:31">
      <c r="B6386" s="37">
        <v>9</v>
      </c>
      <c r="C6386" s="38">
        <v>23</v>
      </c>
      <c r="D6386" s="39">
        <v>5</v>
      </c>
      <c r="E6386" s="17">
        <v>13.9</v>
      </c>
      <c r="F6386" s="17">
        <v>0</v>
      </c>
      <c r="G6386" s="17">
        <v>0</v>
      </c>
      <c r="H6386" s="37">
        <f t="shared" si="1788"/>
        <v>57.02</v>
      </c>
      <c r="I6386" s="37">
        <f>IF(H6386&lt;'Roof Calculator'!$G$8, 1, 0)</f>
        <v>0</v>
      </c>
      <c r="J6386" s="37">
        <f>IF(H6386&gt;='Roof Calculator'!$G$8, 1, 0)</f>
        <v>1</v>
      </c>
      <c r="K6386" s="37">
        <f t="shared" si="1789"/>
        <v>0</v>
      </c>
      <c r="L6386" s="37">
        <f t="shared" si="1790"/>
        <v>57.02</v>
      </c>
      <c r="M6386" s="37">
        <v>0</v>
      </c>
      <c r="N6386" s="37">
        <f t="shared" si="1791"/>
        <v>0</v>
      </c>
      <c r="O6386" s="37">
        <v>0</v>
      </c>
      <c r="P6386" s="37">
        <v>0</v>
      </c>
      <c r="Q6386" s="21">
        <f t="shared" si="1792"/>
        <v>39.790999999999997</v>
      </c>
      <c r="R6386" s="21">
        <f t="shared" si="1801"/>
        <v>266.16666666664798</v>
      </c>
      <c r="S6386" s="21">
        <f t="shared" si="1802"/>
        <v>-1.0463500213236836</v>
      </c>
      <c r="T6386" s="21">
        <f t="shared" si="1793"/>
        <v>86.147999999999996</v>
      </c>
      <c r="U6386" s="37">
        <f>VLOOKUP(Time_Zone, 'LSTM LookUp'!$B$5:$D$8, 3, FALSE)</f>
        <v>-75</v>
      </c>
      <c r="V6386" s="21">
        <f t="shared" si="1803"/>
        <v>8.4957836983520121</v>
      </c>
      <c r="W6386" s="21">
        <f t="shared" si="1794"/>
        <v>58.271945924588017</v>
      </c>
      <c r="X6386" s="21">
        <f t="shared" si="1795"/>
        <v>0</v>
      </c>
      <c r="Y6386" s="21">
        <f t="shared" si="1796"/>
        <v>0</v>
      </c>
      <c r="Z6386" s="21">
        <f t="shared" si="1804"/>
        <v>0</v>
      </c>
      <c r="AA6386" s="21">
        <f t="shared" si="1797"/>
        <v>0</v>
      </c>
      <c r="AB6386" s="21">
        <f t="shared" si="1798"/>
        <v>0</v>
      </c>
      <c r="AC6386" s="21">
        <f t="shared" si="1799"/>
        <v>57.02</v>
      </c>
      <c r="AD6386" s="21">
        <f t="shared" si="1805"/>
        <v>0</v>
      </c>
      <c r="AE6386" s="21" t="str">
        <f t="shared" si="1800"/>
        <v>9/23/5:00</v>
      </c>
    </row>
    <row r="6387" spans="2:31">
      <c r="B6387" s="37">
        <v>9</v>
      </c>
      <c r="C6387" s="38">
        <v>23</v>
      </c>
      <c r="D6387" s="39">
        <v>6</v>
      </c>
      <c r="E6387" s="17">
        <v>13.9</v>
      </c>
      <c r="F6387" s="17">
        <v>0</v>
      </c>
      <c r="G6387" s="17">
        <v>0</v>
      </c>
      <c r="H6387" s="37">
        <f t="shared" si="1788"/>
        <v>57.02</v>
      </c>
      <c r="I6387" s="37">
        <f>IF(H6387&lt;'Roof Calculator'!$G$8, 1, 0)</f>
        <v>0</v>
      </c>
      <c r="J6387" s="37">
        <f>IF(H6387&gt;='Roof Calculator'!$G$8, 1, 0)</f>
        <v>1</v>
      </c>
      <c r="K6387" s="37">
        <f t="shared" si="1789"/>
        <v>0</v>
      </c>
      <c r="L6387" s="37">
        <f t="shared" si="1790"/>
        <v>57.02</v>
      </c>
      <c r="M6387" s="37">
        <v>0</v>
      </c>
      <c r="N6387" s="37">
        <f t="shared" si="1791"/>
        <v>0</v>
      </c>
      <c r="O6387" s="37">
        <v>0</v>
      </c>
      <c r="P6387" s="37">
        <v>0</v>
      </c>
      <c r="Q6387" s="21">
        <f t="shared" si="1792"/>
        <v>39.790999999999997</v>
      </c>
      <c r="R6387" s="21">
        <f t="shared" si="1801"/>
        <v>266.20833333331467</v>
      </c>
      <c r="S6387" s="21">
        <f t="shared" si="1802"/>
        <v>-1.0626893436481504</v>
      </c>
      <c r="T6387" s="21">
        <f t="shared" si="1793"/>
        <v>86.147999999999996</v>
      </c>
      <c r="U6387" s="37">
        <f>VLOOKUP(Time_Zone, 'LSTM LookUp'!$B$5:$D$8, 3, FALSE)</f>
        <v>-75</v>
      </c>
      <c r="V6387" s="21">
        <f t="shared" si="1803"/>
        <v>8.5107067783171217</v>
      </c>
      <c r="W6387" s="21">
        <f t="shared" si="1794"/>
        <v>73.275676694579275</v>
      </c>
      <c r="X6387" s="21">
        <f t="shared" si="1795"/>
        <v>0</v>
      </c>
      <c r="Y6387" s="21">
        <f t="shared" si="1796"/>
        <v>0</v>
      </c>
      <c r="Z6387" s="21">
        <f t="shared" si="1804"/>
        <v>0</v>
      </c>
      <c r="AA6387" s="21">
        <f t="shared" si="1797"/>
        <v>0</v>
      </c>
      <c r="AB6387" s="21">
        <f t="shared" si="1798"/>
        <v>0</v>
      </c>
      <c r="AC6387" s="21">
        <f t="shared" si="1799"/>
        <v>57.02</v>
      </c>
      <c r="AD6387" s="21">
        <f t="shared" si="1805"/>
        <v>0</v>
      </c>
      <c r="AE6387" s="21" t="str">
        <f t="shared" si="1800"/>
        <v>9/23/6:00</v>
      </c>
    </row>
    <row r="6388" spans="2:31">
      <c r="B6388" s="37">
        <v>9</v>
      </c>
      <c r="C6388" s="38">
        <v>23</v>
      </c>
      <c r="D6388" s="39">
        <v>7</v>
      </c>
      <c r="E6388" s="17">
        <v>14.4</v>
      </c>
      <c r="F6388" s="17">
        <v>0</v>
      </c>
      <c r="G6388" s="17">
        <v>0</v>
      </c>
      <c r="H6388" s="37">
        <f t="shared" si="1788"/>
        <v>57.92</v>
      </c>
      <c r="I6388" s="37">
        <f>IF(H6388&lt;'Roof Calculator'!$G$8, 1, 0)</f>
        <v>0</v>
      </c>
      <c r="J6388" s="37">
        <f>IF(H6388&gt;='Roof Calculator'!$G$8, 1, 0)</f>
        <v>1</v>
      </c>
      <c r="K6388" s="37">
        <f t="shared" si="1789"/>
        <v>0</v>
      </c>
      <c r="L6388" s="37">
        <f t="shared" si="1790"/>
        <v>57.92</v>
      </c>
      <c r="M6388" s="37">
        <v>0</v>
      </c>
      <c r="N6388" s="37">
        <f t="shared" si="1791"/>
        <v>0</v>
      </c>
      <c r="O6388" s="37">
        <v>0</v>
      </c>
      <c r="P6388" s="37">
        <v>0</v>
      </c>
      <c r="Q6388" s="21">
        <f t="shared" si="1792"/>
        <v>39.790999999999997</v>
      </c>
      <c r="R6388" s="21">
        <f t="shared" si="1801"/>
        <v>266.24999999998136</v>
      </c>
      <c r="S6388" s="21">
        <f t="shared" si="1802"/>
        <v>-1.0790282056292908</v>
      </c>
      <c r="T6388" s="21">
        <f t="shared" si="1793"/>
        <v>86.147999999999996</v>
      </c>
      <c r="U6388" s="37">
        <f>VLOOKUP(Time_Zone, 'LSTM LookUp'!$B$5:$D$8, 3, FALSE)</f>
        <v>-75</v>
      </c>
      <c r="V6388" s="21">
        <f t="shared" si="1803"/>
        <v>8.5256240615280259</v>
      </c>
      <c r="W6388" s="21">
        <f t="shared" si="1794"/>
        <v>88.279406015382008</v>
      </c>
      <c r="X6388" s="21">
        <f t="shared" si="1795"/>
        <v>0</v>
      </c>
      <c r="Y6388" s="21">
        <f t="shared" si="1796"/>
        <v>0</v>
      </c>
      <c r="Z6388" s="21">
        <f t="shared" si="1804"/>
        <v>0</v>
      </c>
      <c r="AA6388" s="21">
        <f t="shared" si="1797"/>
        <v>0</v>
      </c>
      <c r="AB6388" s="21">
        <f t="shared" si="1798"/>
        <v>0</v>
      </c>
      <c r="AC6388" s="21">
        <f t="shared" si="1799"/>
        <v>57.92</v>
      </c>
      <c r="AD6388" s="21">
        <f t="shared" si="1805"/>
        <v>0</v>
      </c>
      <c r="AE6388" s="21" t="str">
        <f t="shared" si="1800"/>
        <v>9/23/7:00</v>
      </c>
    </row>
    <row r="6389" spans="2:31">
      <c r="B6389" s="37">
        <v>9</v>
      </c>
      <c r="C6389" s="38">
        <v>23</v>
      </c>
      <c r="D6389" s="39">
        <v>8</v>
      </c>
      <c r="E6389" s="17">
        <v>15.6</v>
      </c>
      <c r="F6389" s="17">
        <v>76</v>
      </c>
      <c r="G6389" s="17">
        <v>205</v>
      </c>
      <c r="H6389" s="37">
        <f t="shared" si="1788"/>
        <v>60.08</v>
      </c>
      <c r="I6389" s="37">
        <f>IF(H6389&lt;'Roof Calculator'!$G$8, 1, 0)</f>
        <v>0</v>
      </c>
      <c r="J6389" s="37">
        <f>IF(H6389&gt;='Roof Calculator'!$G$8, 1, 0)</f>
        <v>1</v>
      </c>
      <c r="K6389" s="37">
        <f t="shared" si="1789"/>
        <v>0</v>
      </c>
      <c r="L6389" s="37">
        <f t="shared" si="1790"/>
        <v>60.08</v>
      </c>
      <c r="M6389" s="37">
        <v>0</v>
      </c>
      <c r="N6389" s="37">
        <f t="shared" si="1791"/>
        <v>76</v>
      </c>
      <c r="O6389" s="37">
        <v>0</v>
      </c>
      <c r="P6389" s="37">
        <v>0</v>
      </c>
      <c r="Q6389" s="21">
        <f t="shared" si="1792"/>
        <v>39.790999999999997</v>
      </c>
      <c r="R6389" s="21">
        <f t="shared" si="1801"/>
        <v>266.29166666664804</v>
      </c>
      <c r="S6389" s="21">
        <f t="shared" si="1802"/>
        <v>-1.095366600182718</v>
      </c>
      <c r="T6389" s="21">
        <f t="shared" si="1793"/>
        <v>86.147999999999996</v>
      </c>
      <c r="U6389" s="37">
        <f>VLOOKUP(Time_Zone, 'LSTM LookUp'!$B$5:$D$8, 3, FALSE)</f>
        <v>-75</v>
      </c>
      <c r="V6389" s="21">
        <f t="shared" si="1803"/>
        <v>8.5405355185545933</v>
      </c>
      <c r="W6389" s="21">
        <f t="shared" si="1794"/>
        <v>103.28313387963865</v>
      </c>
      <c r="X6389" s="21">
        <f t="shared" si="1795"/>
        <v>-38.693456230385472</v>
      </c>
      <c r="Y6389" s="21">
        <f t="shared" si="1796"/>
        <v>37.306543769614528</v>
      </c>
      <c r="Z6389" s="21">
        <f t="shared" si="1804"/>
        <v>11.825522792820955</v>
      </c>
      <c r="AA6389" s="21">
        <f t="shared" si="1797"/>
        <v>0</v>
      </c>
      <c r="AB6389" s="21">
        <f t="shared" si="1798"/>
        <v>11.825522792820955</v>
      </c>
      <c r="AC6389" s="21">
        <f t="shared" si="1799"/>
        <v>60.08</v>
      </c>
      <c r="AD6389" s="21">
        <f t="shared" si="1805"/>
        <v>11.825522792820955</v>
      </c>
      <c r="AE6389" s="21" t="str">
        <f t="shared" si="1800"/>
        <v>9/23/8:00</v>
      </c>
    </row>
    <row r="6390" spans="2:31">
      <c r="B6390" s="37">
        <v>9</v>
      </c>
      <c r="C6390" s="38">
        <v>23</v>
      </c>
      <c r="D6390" s="39">
        <v>9</v>
      </c>
      <c r="E6390" s="17">
        <v>18.3</v>
      </c>
      <c r="F6390" s="17">
        <v>106</v>
      </c>
      <c r="G6390" s="17">
        <v>506</v>
      </c>
      <c r="H6390" s="37">
        <f t="shared" si="1788"/>
        <v>64.94</v>
      </c>
      <c r="I6390" s="37">
        <f>IF(H6390&lt;'Roof Calculator'!$G$8, 1, 0)</f>
        <v>0</v>
      </c>
      <c r="J6390" s="37">
        <f>IF(H6390&gt;='Roof Calculator'!$G$8, 1, 0)</f>
        <v>1</v>
      </c>
      <c r="K6390" s="37">
        <f t="shared" si="1789"/>
        <v>0</v>
      </c>
      <c r="L6390" s="37">
        <f t="shared" si="1790"/>
        <v>64.94</v>
      </c>
      <c r="M6390" s="37">
        <v>0</v>
      </c>
      <c r="N6390" s="37">
        <f t="shared" si="1791"/>
        <v>106</v>
      </c>
      <c r="O6390" s="37">
        <v>0</v>
      </c>
      <c r="P6390" s="37">
        <v>0</v>
      </c>
      <c r="Q6390" s="21">
        <f t="shared" si="1792"/>
        <v>39.790999999999997</v>
      </c>
      <c r="R6390" s="21">
        <f t="shared" si="1801"/>
        <v>266.33333333331473</v>
      </c>
      <c r="S6390" s="21">
        <f t="shared" si="1802"/>
        <v>-1.1117045202238705</v>
      </c>
      <c r="T6390" s="21">
        <f t="shared" si="1793"/>
        <v>86.147999999999996</v>
      </c>
      <c r="U6390" s="37">
        <f>VLOOKUP(Time_Zone, 'LSTM LookUp'!$B$5:$D$8, 3, FALSE)</f>
        <v>-75</v>
      </c>
      <c r="V6390" s="21">
        <f t="shared" si="1803"/>
        <v>8.5554411199725848</v>
      </c>
      <c r="W6390" s="21">
        <f t="shared" si="1794"/>
        <v>118.28686027999312</v>
      </c>
      <c r="X6390" s="21">
        <f t="shared" si="1795"/>
        <v>-190.49634393962046</v>
      </c>
      <c r="Y6390" s="21">
        <f t="shared" si="1796"/>
        <v>-84.496343939620459</v>
      </c>
      <c r="Z6390" s="21">
        <f t="shared" si="1804"/>
        <v>-26.783865247304441</v>
      </c>
      <c r="AA6390" s="21">
        <f t="shared" si="1797"/>
        <v>0</v>
      </c>
      <c r="AB6390" s="21">
        <f t="shared" si="1798"/>
        <v>-26.783865247304441</v>
      </c>
      <c r="AC6390" s="21">
        <f t="shared" si="1799"/>
        <v>64.94</v>
      </c>
      <c r="AD6390" s="21">
        <f t="shared" si="1805"/>
        <v>-26.783865247304441</v>
      </c>
      <c r="AE6390" s="21" t="str">
        <f t="shared" si="1800"/>
        <v>9/23/9:00</v>
      </c>
    </row>
    <row r="6391" spans="2:31">
      <c r="B6391" s="37">
        <v>9</v>
      </c>
      <c r="C6391" s="38">
        <v>23</v>
      </c>
      <c r="D6391" s="39">
        <v>10</v>
      </c>
      <c r="E6391" s="17">
        <v>21.1</v>
      </c>
      <c r="F6391" s="17">
        <v>151</v>
      </c>
      <c r="G6391" s="17">
        <v>595</v>
      </c>
      <c r="H6391" s="37">
        <f t="shared" si="1788"/>
        <v>69.98</v>
      </c>
      <c r="I6391" s="37">
        <f>IF(H6391&lt;'Roof Calculator'!$G$8, 1, 0)</f>
        <v>0</v>
      </c>
      <c r="J6391" s="37">
        <f>IF(H6391&gt;='Roof Calculator'!$G$8, 1, 0)</f>
        <v>1</v>
      </c>
      <c r="K6391" s="37">
        <f t="shared" si="1789"/>
        <v>0</v>
      </c>
      <c r="L6391" s="37">
        <f t="shared" si="1790"/>
        <v>69.98</v>
      </c>
      <c r="M6391" s="37">
        <v>0</v>
      </c>
      <c r="N6391" s="37">
        <f t="shared" si="1791"/>
        <v>151</v>
      </c>
      <c r="O6391" s="37">
        <v>0</v>
      </c>
      <c r="P6391" s="37">
        <v>0</v>
      </c>
      <c r="Q6391" s="21">
        <f t="shared" si="1792"/>
        <v>39.790999999999997</v>
      </c>
      <c r="R6391" s="21">
        <f t="shared" si="1801"/>
        <v>266.37499999998141</v>
      </c>
      <c r="S6391" s="21">
        <f t="shared" si="1802"/>
        <v>-1.1280419586681159</v>
      </c>
      <c r="T6391" s="21">
        <f t="shared" si="1793"/>
        <v>86.147999999999996</v>
      </c>
      <c r="U6391" s="37">
        <f>VLOOKUP(Time_Zone, 'LSTM LookUp'!$B$5:$D$8, 3, FALSE)</f>
        <v>-75</v>
      </c>
      <c r="V6391" s="21">
        <f t="shared" si="1803"/>
        <v>8.5703408363638101</v>
      </c>
      <c r="W6391" s="21">
        <f t="shared" si="1794"/>
        <v>133.29058520909092</v>
      </c>
      <c r="X6391" s="21">
        <f t="shared" si="1795"/>
        <v>-320.92943659217116</v>
      </c>
      <c r="Y6391" s="21">
        <f t="shared" si="1796"/>
        <v>-169.92943659217116</v>
      </c>
      <c r="Z6391" s="21">
        <f t="shared" si="1804"/>
        <v>-53.864663475704944</v>
      </c>
      <c r="AA6391" s="21">
        <f t="shared" si="1797"/>
        <v>0</v>
      </c>
      <c r="AB6391" s="21">
        <f t="shared" si="1798"/>
        <v>-53.864663475704944</v>
      </c>
      <c r="AC6391" s="21">
        <f t="shared" si="1799"/>
        <v>69.98</v>
      </c>
      <c r="AD6391" s="21">
        <f t="shared" si="1805"/>
        <v>-53.864663475704944</v>
      </c>
      <c r="AE6391" s="21" t="str">
        <f t="shared" si="1800"/>
        <v>9/23/10:00</v>
      </c>
    </row>
    <row r="6392" spans="2:31">
      <c r="B6392" s="37">
        <v>9</v>
      </c>
      <c r="C6392" s="38">
        <v>23</v>
      </c>
      <c r="D6392" s="39">
        <v>11</v>
      </c>
      <c r="E6392" s="17">
        <v>23.3</v>
      </c>
      <c r="F6392" s="17">
        <v>142</v>
      </c>
      <c r="G6392" s="17">
        <v>698</v>
      </c>
      <c r="H6392" s="37">
        <f t="shared" si="1788"/>
        <v>73.94</v>
      </c>
      <c r="I6392" s="37">
        <f>IF(H6392&lt;'Roof Calculator'!$G$8, 1, 0)</f>
        <v>0</v>
      </c>
      <c r="J6392" s="37">
        <f>IF(H6392&gt;='Roof Calculator'!$G$8, 1, 0)</f>
        <v>1</v>
      </c>
      <c r="K6392" s="37">
        <f t="shared" si="1789"/>
        <v>0</v>
      </c>
      <c r="L6392" s="37">
        <f t="shared" si="1790"/>
        <v>73.94</v>
      </c>
      <c r="M6392" s="37">
        <v>0</v>
      </c>
      <c r="N6392" s="37">
        <f t="shared" si="1791"/>
        <v>142</v>
      </c>
      <c r="O6392" s="37">
        <v>0</v>
      </c>
      <c r="P6392" s="37">
        <v>0</v>
      </c>
      <c r="Q6392" s="21">
        <f t="shared" si="1792"/>
        <v>39.790999999999997</v>
      </c>
      <c r="R6392" s="21">
        <f t="shared" si="1801"/>
        <v>266.4166666666481</v>
      </c>
      <c r="S6392" s="21">
        <f t="shared" si="1802"/>
        <v>-1.144378908430747</v>
      </c>
      <c r="T6392" s="21">
        <f t="shared" si="1793"/>
        <v>86.147999999999996</v>
      </c>
      <c r="U6392" s="37">
        <f>VLOOKUP(Time_Zone, 'LSTM LookUp'!$B$5:$D$8, 3, FALSE)</f>
        <v>-75</v>
      </c>
      <c r="V6392" s="21">
        <f t="shared" si="1803"/>
        <v>8.5852346383161873</v>
      </c>
      <c r="W6392" s="21">
        <f t="shared" si="1794"/>
        <v>148.29430865957903</v>
      </c>
      <c r="X6392" s="21">
        <f t="shared" si="1795"/>
        <v>-465.11995350184986</v>
      </c>
      <c r="Y6392" s="21">
        <f t="shared" si="1796"/>
        <v>-323.11995350184986</v>
      </c>
      <c r="Z6392" s="21">
        <f t="shared" si="1804"/>
        <v>-102.42338176777331</v>
      </c>
      <c r="AA6392" s="21">
        <f t="shared" si="1797"/>
        <v>0</v>
      </c>
      <c r="AB6392" s="21">
        <f t="shared" si="1798"/>
        <v>-102.42338176777331</v>
      </c>
      <c r="AC6392" s="21">
        <f t="shared" si="1799"/>
        <v>73.94</v>
      </c>
      <c r="AD6392" s="21">
        <f t="shared" si="1805"/>
        <v>-102.42338176777331</v>
      </c>
      <c r="AE6392" s="21" t="str">
        <f t="shared" si="1800"/>
        <v>9/23/11:00</v>
      </c>
    </row>
    <row r="6393" spans="2:31">
      <c r="B6393" s="37">
        <v>9</v>
      </c>
      <c r="C6393" s="38">
        <v>23</v>
      </c>
      <c r="D6393" s="39">
        <v>12</v>
      </c>
      <c r="E6393" s="17">
        <v>24.4</v>
      </c>
      <c r="F6393" s="17">
        <v>212</v>
      </c>
      <c r="G6393" s="17">
        <v>627</v>
      </c>
      <c r="H6393" s="37">
        <f t="shared" si="1788"/>
        <v>75.92</v>
      </c>
      <c r="I6393" s="37">
        <f>IF(H6393&lt;'Roof Calculator'!$G$8, 1, 0)</f>
        <v>0</v>
      </c>
      <c r="J6393" s="37">
        <f>IF(H6393&gt;='Roof Calculator'!$G$8, 1, 0)</f>
        <v>1</v>
      </c>
      <c r="K6393" s="37">
        <f t="shared" si="1789"/>
        <v>0</v>
      </c>
      <c r="L6393" s="37">
        <f t="shared" si="1790"/>
        <v>75.92</v>
      </c>
      <c r="M6393" s="37">
        <v>0</v>
      </c>
      <c r="N6393" s="37">
        <f t="shared" si="1791"/>
        <v>212</v>
      </c>
      <c r="O6393" s="37">
        <v>0</v>
      </c>
      <c r="P6393" s="37">
        <v>0</v>
      </c>
      <c r="Q6393" s="21">
        <f t="shared" si="1792"/>
        <v>39.790999999999997</v>
      </c>
      <c r="R6393" s="21">
        <f t="shared" si="1801"/>
        <v>266.45833333331478</v>
      </c>
      <c r="S6393" s="21">
        <f t="shared" si="1802"/>
        <v>-1.1607153624268993</v>
      </c>
      <c r="T6393" s="21">
        <f t="shared" si="1793"/>
        <v>86.147999999999996</v>
      </c>
      <c r="U6393" s="37">
        <f>VLOOKUP(Time_Zone, 'LSTM LookUp'!$B$5:$D$8, 3, FALSE)</f>
        <v>-75</v>
      </c>
      <c r="V6393" s="21">
        <f t="shared" si="1803"/>
        <v>8.6001224964237259</v>
      </c>
      <c r="W6393" s="21">
        <f t="shared" si="1794"/>
        <v>163.29803062410591</v>
      </c>
      <c r="X6393" s="21">
        <f t="shared" si="1795"/>
        <v>-469.48577491109933</v>
      </c>
      <c r="Y6393" s="21">
        <f t="shared" si="1796"/>
        <v>-257.48577491109933</v>
      </c>
      <c r="Z6393" s="21">
        <f t="shared" si="1804"/>
        <v>-81.618493496532054</v>
      </c>
      <c r="AA6393" s="21">
        <f t="shared" si="1797"/>
        <v>0</v>
      </c>
      <c r="AB6393" s="21">
        <f t="shared" si="1798"/>
        <v>-81.618493496532054</v>
      </c>
      <c r="AC6393" s="21">
        <f t="shared" si="1799"/>
        <v>75.92</v>
      </c>
      <c r="AD6393" s="21">
        <f t="shared" si="1805"/>
        <v>-81.618493496532054</v>
      </c>
      <c r="AE6393" s="21" t="str">
        <f t="shared" si="1800"/>
        <v>9/23/12:00</v>
      </c>
    </row>
    <row r="6394" spans="2:31">
      <c r="B6394" s="37">
        <v>9</v>
      </c>
      <c r="C6394" s="38">
        <v>23</v>
      </c>
      <c r="D6394" s="39">
        <v>13</v>
      </c>
      <c r="E6394" s="17">
        <v>25.6</v>
      </c>
      <c r="F6394" s="17">
        <v>239</v>
      </c>
      <c r="G6394" s="17">
        <v>625</v>
      </c>
      <c r="H6394" s="37">
        <f t="shared" si="1788"/>
        <v>78.08</v>
      </c>
      <c r="I6394" s="37">
        <f>IF(H6394&lt;'Roof Calculator'!$G$8, 1, 0)</f>
        <v>0</v>
      </c>
      <c r="J6394" s="37">
        <f>IF(H6394&gt;='Roof Calculator'!$G$8, 1, 0)</f>
        <v>1</v>
      </c>
      <c r="K6394" s="37">
        <f t="shared" si="1789"/>
        <v>0</v>
      </c>
      <c r="L6394" s="37">
        <f t="shared" si="1790"/>
        <v>78.08</v>
      </c>
      <c r="M6394" s="37">
        <v>0</v>
      </c>
      <c r="N6394" s="37">
        <f t="shared" si="1791"/>
        <v>239</v>
      </c>
      <c r="O6394" s="37">
        <v>0</v>
      </c>
      <c r="P6394" s="37">
        <v>0</v>
      </c>
      <c r="Q6394" s="21">
        <f t="shared" si="1792"/>
        <v>39.790999999999997</v>
      </c>
      <c r="R6394" s="21">
        <f t="shared" si="1801"/>
        <v>266.49999999998147</v>
      </c>
      <c r="S6394" s="21">
        <f t="shared" si="1802"/>
        <v>-1.1770513135716225</v>
      </c>
      <c r="T6394" s="21">
        <f t="shared" si="1793"/>
        <v>86.147999999999996</v>
      </c>
      <c r="U6394" s="37">
        <f>VLOOKUP(Time_Zone, 'LSTM LookUp'!$B$5:$D$8, 3, FALSE)</f>
        <v>-75</v>
      </c>
      <c r="V6394" s="21">
        <f t="shared" si="1803"/>
        <v>8.6150043812866635</v>
      </c>
      <c r="W6394" s="21">
        <f t="shared" si="1794"/>
        <v>178.30175109532166</v>
      </c>
      <c r="X6394" s="21">
        <f t="shared" si="1795"/>
        <v>-488.1444603230965</v>
      </c>
      <c r="Y6394" s="21">
        <f t="shared" si="1796"/>
        <v>-249.1444603230965</v>
      </c>
      <c r="Z6394" s="21">
        <f t="shared" si="1804"/>
        <v>-78.974442458417428</v>
      </c>
      <c r="AA6394" s="21">
        <f t="shared" si="1797"/>
        <v>0</v>
      </c>
      <c r="AB6394" s="21">
        <f t="shared" si="1798"/>
        <v>-78.974442458417428</v>
      </c>
      <c r="AC6394" s="21">
        <f t="shared" si="1799"/>
        <v>78.08</v>
      </c>
      <c r="AD6394" s="21">
        <f t="shared" si="1805"/>
        <v>-78.974442458417428</v>
      </c>
      <c r="AE6394" s="21" t="str">
        <f t="shared" si="1800"/>
        <v>9/23/13:00</v>
      </c>
    </row>
    <row r="6395" spans="2:31">
      <c r="B6395" s="37">
        <v>9</v>
      </c>
      <c r="C6395" s="38">
        <v>23</v>
      </c>
      <c r="D6395" s="39">
        <v>14</v>
      </c>
      <c r="E6395" s="17">
        <v>25</v>
      </c>
      <c r="F6395" s="17">
        <v>314</v>
      </c>
      <c r="G6395" s="17">
        <v>419</v>
      </c>
      <c r="H6395" s="37">
        <f t="shared" si="1788"/>
        <v>77</v>
      </c>
      <c r="I6395" s="37">
        <f>IF(H6395&lt;'Roof Calculator'!$G$8, 1, 0)</f>
        <v>0</v>
      </c>
      <c r="J6395" s="37">
        <f>IF(H6395&gt;='Roof Calculator'!$G$8, 1, 0)</f>
        <v>1</v>
      </c>
      <c r="K6395" s="37">
        <f t="shared" si="1789"/>
        <v>0</v>
      </c>
      <c r="L6395" s="37">
        <f t="shared" si="1790"/>
        <v>77</v>
      </c>
      <c r="M6395" s="37">
        <v>0</v>
      </c>
      <c r="N6395" s="37">
        <f t="shared" si="1791"/>
        <v>314</v>
      </c>
      <c r="O6395" s="37">
        <v>0</v>
      </c>
      <c r="P6395" s="37">
        <v>0</v>
      </c>
      <c r="Q6395" s="21">
        <f t="shared" si="1792"/>
        <v>39.790999999999997</v>
      </c>
      <c r="R6395" s="21">
        <f t="shared" si="1801"/>
        <v>266.54166666664815</v>
      </c>
      <c r="S6395" s="21">
        <f t="shared" si="1802"/>
        <v>-1.1933867547798453</v>
      </c>
      <c r="T6395" s="21">
        <f t="shared" si="1793"/>
        <v>86.147999999999996</v>
      </c>
      <c r="U6395" s="37">
        <f>VLOOKUP(Time_Zone, 'LSTM LookUp'!$B$5:$D$8, 3, FALSE)</f>
        <v>-75</v>
      </c>
      <c r="V6395" s="21">
        <f t="shared" si="1803"/>
        <v>8.6298802635114793</v>
      </c>
      <c r="W6395" s="21">
        <f t="shared" si="1794"/>
        <v>193.30547006587784</v>
      </c>
      <c r="X6395" s="21">
        <f t="shared" si="1795"/>
        <v>-318.82762874339028</v>
      </c>
      <c r="Y6395" s="21">
        <f t="shared" si="1796"/>
        <v>-4.827628743390278</v>
      </c>
      <c r="Z6395" s="21">
        <f t="shared" si="1804"/>
        <v>-1.5302739940958408</v>
      </c>
      <c r="AA6395" s="21">
        <f t="shared" si="1797"/>
        <v>0</v>
      </c>
      <c r="AB6395" s="21">
        <f t="shared" si="1798"/>
        <v>-1.5302739940958408</v>
      </c>
      <c r="AC6395" s="21">
        <f t="shared" si="1799"/>
        <v>77</v>
      </c>
      <c r="AD6395" s="21">
        <f t="shared" si="1805"/>
        <v>-1.5302739940958408</v>
      </c>
      <c r="AE6395" s="21" t="str">
        <f t="shared" si="1800"/>
        <v>9/23/14:00</v>
      </c>
    </row>
    <row r="6396" spans="2:31">
      <c r="B6396" s="37">
        <v>9</v>
      </c>
      <c r="C6396" s="38">
        <v>23</v>
      </c>
      <c r="D6396" s="39">
        <v>15</v>
      </c>
      <c r="E6396" s="17">
        <v>25</v>
      </c>
      <c r="F6396" s="17">
        <v>313</v>
      </c>
      <c r="G6396" s="17">
        <v>202</v>
      </c>
      <c r="H6396" s="37">
        <f t="shared" si="1788"/>
        <v>77</v>
      </c>
      <c r="I6396" s="37">
        <f>IF(H6396&lt;'Roof Calculator'!$G$8, 1, 0)</f>
        <v>0</v>
      </c>
      <c r="J6396" s="37">
        <f>IF(H6396&gt;='Roof Calculator'!$G$8, 1, 0)</f>
        <v>1</v>
      </c>
      <c r="K6396" s="37">
        <f t="shared" si="1789"/>
        <v>0</v>
      </c>
      <c r="L6396" s="37">
        <f t="shared" si="1790"/>
        <v>77</v>
      </c>
      <c r="M6396" s="37">
        <v>0</v>
      </c>
      <c r="N6396" s="37">
        <f t="shared" si="1791"/>
        <v>313</v>
      </c>
      <c r="O6396" s="37">
        <v>0</v>
      </c>
      <c r="P6396" s="37">
        <v>0</v>
      </c>
      <c r="Q6396" s="21">
        <f t="shared" si="1792"/>
        <v>39.790999999999997</v>
      </c>
      <c r="R6396" s="21">
        <f t="shared" si="1801"/>
        <v>266.58333333331484</v>
      </c>
      <c r="S6396" s="21">
        <f t="shared" si="1802"/>
        <v>-1.2097216789664169</v>
      </c>
      <c r="T6396" s="21">
        <f t="shared" si="1793"/>
        <v>86.147999999999996</v>
      </c>
      <c r="U6396" s="37">
        <f>VLOOKUP(Time_Zone, 'LSTM LookUp'!$B$5:$D$8, 3, FALSE)</f>
        <v>-75</v>
      </c>
      <c r="V6396" s="21">
        <f t="shared" si="1803"/>
        <v>8.6447501137110017</v>
      </c>
      <c r="W6396" s="21">
        <f t="shared" si="1794"/>
        <v>208.30918752842774</v>
      </c>
      <c r="X6396" s="21">
        <f t="shared" si="1795"/>
        <v>-139.34910412091156</v>
      </c>
      <c r="Y6396" s="21">
        <f t="shared" si="1796"/>
        <v>173.65089587908844</v>
      </c>
      <c r="Z6396" s="21">
        <f t="shared" si="1804"/>
        <v>55.044301072041037</v>
      </c>
      <c r="AA6396" s="21">
        <f t="shared" si="1797"/>
        <v>0</v>
      </c>
      <c r="AB6396" s="21">
        <f t="shared" si="1798"/>
        <v>55.044301072041037</v>
      </c>
      <c r="AC6396" s="21">
        <f t="shared" si="1799"/>
        <v>77</v>
      </c>
      <c r="AD6396" s="21">
        <f t="shared" si="1805"/>
        <v>55.044301072041037</v>
      </c>
      <c r="AE6396" s="21" t="str">
        <f t="shared" si="1800"/>
        <v>9/23/15:00</v>
      </c>
    </row>
    <row r="6397" spans="2:31">
      <c r="B6397" s="37">
        <v>9</v>
      </c>
      <c r="C6397" s="38">
        <v>23</v>
      </c>
      <c r="D6397" s="39">
        <v>16</v>
      </c>
      <c r="E6397" s="17">
        <v>25</v>
      </c>
      <c r="F6397" s="17">
        <v>208</v>
      </c>
      <c r="G6397" s="17">
        <v>18</v>
      </c>
      <c r="H6397" s="37">
        <f t="shared" si="1788"/>
        <v>77</v>
      </c>
      <c r="I6397" s="37">
        <f>IF(H6397&lt;'Roof Calculator'!$G$8, 1, 0)</f>
        <v>0</v>
      </c>
      <c r="J6397" s="37">
        <f>IF(H6397&gt;='Roof Calculator'!$G$8, 1, 0)</f>
        <v>1</v>
      </c>
      <c r="K6397" s="37">
        <f t="shared" si="1789"/>
        <v>0</v>
      </c>
      <c r="L6397" s="37">
        <f t="shared" si="1790"/>
        <v>77</v>
      </c>
      <c r="M6397" s="37">
        <v>0</v>
      </c>
      <c r="N6397" s="37">
        <f t="shared" si="1791"/>
        <v>208</v>
      </c>
      <c r="O6397" s="37">
        <v>0</v>
      </c>
      <c r="P6397" s="37">
        <v>0</v>
      </c>
      <c r="Q6397" s="21">
        <f t="shared" si="1792"/>
        <v>39.790999999999997</v>
      </c>
      <c r="R6397" s="21">
        <f t="shared" si="1801"/>
        <v>266.62499999998153</v>
      </c>
      <c r="S6397" s="21">
        <f t="shared" si="1802"/>
        <v>-1.2260560790460444</v>
      </c>
      <c r="T6397" s="21">
        <f t="shared" si="1793"/>
        <v>86.147999999999996</v>
      </c>
      <c r="U6397" s="37">
        <f>VLOOKUP(Time_Zone, 'LSTM LookUp'!$B$5:$D$8, 3, FALSE)</f>
        <v>-75</v>
      </c>
      <c r="V6397" s="21">
        <f t="shared" si="1803"/>
        <v>8.6596139025044181</v>
      </c>
      <c r="W6397" s="21">
        <f t="shared" si="1794"/>
        <v>223.31290347562611</v>
      </c>
      <c r="X6397" s="21">
        <f t="shared" si="1795"/>
        <v>-10.307811469081525</v>
      </c>
      <c r="Y6397" s="21">
        <f t="shared" si="1796"/>
        <v>197.69218853091849</v>
      </c>
      <c r="Z6397" s="21">
        <f t="shared" si="1804"/>
        <v>62.664970946441272</v>
      </c>
      <c r="AA6397" s="21">
        <f t="shared" si="1797"/>
        <v>0</v>
      </c>
      <c r="AB6397" s="21">
        <f t="shared" si="1798"/>
        <v>62.664970946441272</v>
      </c>
      <c r="AC6397" s="21">
        <f t="shared" si="1799"/>
        <v>77</v>
      </c>
      <c r="AD6397" s="21">
        <f t="shared" si="1805"/>
        <v>62.664970946441272</v>
      </c>
      <c r="AE6397" s="21" t="str">
        <f t="shared" si="1800"/>
        <v>9/23/16:00</v>
      </c>
    </row>
    <row r="6398" spans="2:31">
      <c r="B6398" s="37">
        <v>9</v>
      </c>
      <c r="C6398" s="38">
        <v>23</v>
      </c>
      <c r="D6398" s="39">
        <v>17</v>
      </c>
      <c r="E6398" s="17">
        <v>20</v>
      </c>
      <c r="F6398" s="17">
        <v>116</v>
      </c>
      <c r="G6398" s="17">
        <v>0</v>
      </c>
      <c r="H6398" s="37">
        <f t="shared" si="1788"/>
        <v>68</v>
      </c>
      <c r="I6398" s="37">
        <f>IF(H6398&lt;'Roof Calculator'!$G$8, 1, 0)</f>
        <v>0</v>
      </c>
      <c r="J6398" s="37">
        <f>IF(H6398&gt;='Roof Calculator'!$G$8, 1, 0)</f>
        <v>1</v>
      </c>
      <c r="K6398" s="37">
        <f t="shared" si="1789"/>
        <v>0</v>
      </c>
      <c r="L6398" s="37">
        <f t="shared" si="1790"/>
        <v>68</v>
      </c>
      <c r="M6398" s="37">
        <v>0</v>
      </c>
      <c r="N6398" s="37">
        <f t="shared" si="1791"/>
        <v>116</v>
      </c>
      <c r="O6398" s="37">
        <v>0</v>
      </c>
      <c r="P6398" s="37">
        <v>0</v>
      </c>
      <c r="Q6398" s="21">
        <f t="shared" si="1792"/>
        <v>39.790999999999997</v>
      </c>
      <c r="R6398" s="21">
        <f t="shared" si="1801"/>
        <v>266.66666666664821</v>
      </c>
      <c r="S6398" s="21">
        <f t="shared" si="1802"/>
        <v>-1.2423899479333096</v>
      </c>
      <c r="T6398" s="21">
        <f t="shared" si="1793"/>
        <v>86.147999999999996</v>
      </c>
      <c r="U6398" s="37">
        <f>VLOOKUP(Time_Zone, 'LSTM LookUp'!$B$5:$D$8, 3, FALSE)</f>
        <v>-75</v>
      </c>
      <c r="V6398" s="21">
        <f t="shared" si="1803"/>
        <v>8.6744716005173377</v>
      </c>
      <c r="W6398" s="21">
        <f t="shared" si="1794"/>
        <v>238.3166179001293</v>
      </c>
      <c r="X6398" s="21">
        <f t="shared" si="1795"/>
        <v>0</v>
      </c>
      <c r="Y6398" s="21">
        <f t="shared" si="1796"/>
        <v>116</v>
      </c>
      <c r="Z6398" s="21">
        <f t="shared" si="1804"/>
        <v>36.76997398736529</v>
      </c>
      <c r="AA6398" s="21">
        <f t="shared" si="1797"/>
        <v>0</v>
      </c>
      <c r="AB6398" s="21">
        <f t="shared" si="1798"/>
        <v>36.76997398736529</v>
      </c>
      <c r="AC6398" s="21">
        <f t="shared" si="1799"/>
        <v>68</v>
      </c>
      <c r="AD6398" s="21">
        <f t="shared" si="1805"/>
        <v>36.76997398736529</v>
      </c>
      <c r="AE6398" s="21" t="str">
        <f t="shared" si="1800"/>
        <v>9/23/17:00</v>
      </c>
    </row>
    <row r="6399" spans="2:31">
      <c r="B6399" s="37">
        <v>9</v>
      </c>
      <c r="C6399" s="38">
        <v>23</v>
      </c>
      <c r="D6399" s="39">
        <v>18</v>
      </c>
      <c r="E6399" s="17">
        <v>19.399999999999999</v>
      </c>
      <c r="F6399" s="17">
        <v>40</v>
      </c>
      <c r="G6399" s="17">
        <v>0</v>
      </c>
      <c r="H6399" s="37">
        <f t="shared" si="1788"/>
        <v>66.92</v>
      </c>
      <c r="I6399" s="37">
        <f>IF(H6399&lt;'Roof Calculator'!$G$8, 1, 0)</f>
        <v>0</v>
      </c>
      <c r="J6399" s="37">
        <f>IF(H6399&gt;='Roof Calculator'!$G$8, 1, 0)</f>
        <v>1</v>
      </c>
      <c r="K6399" s="37">
        <f t="shared" si="1789"/>
        <v>0</v>
      </c>
      <c r="L6399" s="37">
        <f t="shared" si="1790"/>
        <v>66.92</v>
      </c>
      <c r="M6399" s="37">
        <v>0</v>
      </c>
      <c r="N6399" s="37">
        <f t="shared" si="1791"/>
        <v>40</v>
      </c>
      <c r="O6399" s="37">
        <v>0</v>
      </c>
      <c r="P6399" s="37">
        <v>0</v>
      </c>
      <c r="Q6399" s="21">
        <f t="shared" si="1792"/>
        <v>39.790999999999997</v>
      </c>
      <c r="R6399" s="21">
        <f t="shared" si="1801"/>
        <v>266.7083333333149</v>
      </c>
      <c r="S6399" s="21">
        <f t="shared" si="1802"/>
        <v>-1.2587232785427418</v>
      </c>
      <c r="T6399" s="21">
        <f t="shared" si="1793"/>
        <v>86.147999999999996</v>
      </c>
      <c r="U6399" s="37">
        <f>VLOOKUP(Time_Zone, 'LSTM LookUp'!$B$5:$D$8, 3, FALSE)</f>
        <v>-75</v>
      </c>
      <c r="V6399" s="21">
        <f t="shared" si="1803"/>
        <v>8.6893231783819296</v>
      </c>
      <c r="W6399" s="21">
        <f t="shared" si="1794"/>
        <v>253.32033079459552</v>
      </c>
      <c r="X6399" s="21">
        <f t="shared" si="1795"/>
        <v>0</v>
      </c>
      <c r="Y6399" s="21">
        <f t="shared" si="1796"/>
        <v>40</v>
      </c>
      <c r="Z6399" s="21">
        <f t="shared" si="1804"/>
        <v>12.67930137495355</v>
      </c>
      <c r="AA6399" s="21">
        <f t="shared" si="1797"/>
        <v>0</v>
      </c>
      <c r="AB6399" s="21">
        <f t="shared" si="1798"/>
        <v>12.67930137495355</v>
      </c>
      <c r="AC6399" s="21">
        <f t="shared" si="1799"/>
        <v>66.92</v>
      </c>
      <c r="AD6399" s="21">
        <f t="shared" si="1805"/>
        <v>12.67930137495355</v>
      </c>
      <c r="AE6399" s="21" t="str">
        <f t="shared" si="1800"/>
        <v>9/23/18:00</v>
      </c>
    </row>
    <row r="6400" spans="2:31">
      <c r="B6400" s="37">
        <v>9</v>
      </c>
      <c r="C6400" s="38">
        <v>23</v>
      </c>
      <c r="D6400" s="39">
        <v>19</v>
      </c>
      <c r="E6400" s="17">
        <v>20</v>
      </c>
      <c r="F6400" s="17">
        <v>1</v>
      </c>
      <c r="G6400" s="17">
        <v>0</v>
      </c>
      <c r="H6400" s="37">
        <f t="shared" si="1788"/>
        <v>68</v>
      </c>
      <c r="I6400" s="37">
        <f>IF(H6400&lt;'Roof Calculator'!$G$8, 1, 0)</f>
        <v>0</v>
      </c>
      <c r="J6400" s="37">
        <f>IF(H6400&gt;='Roof Calculator'!$G$8, 1, 0)</f>
        <v>1</v>
      </c>
      <c r="K6400" s="37">
        <f t="shared" si="1789"/>
        <v>0</v>
      </c>
      <c r="L6400" s="37">
        <f t="shared" si="1790"/>
        <v>68</v>
      </c>
      <c r="M6400" s="37">
        <v>0</v>
      </c>
      <c r="N6400" s="37">
        <f t="shared" si="1791"/>
        <v>1</v>
      </c>
      <c r="O6400" s="37">
        <v>0</v>
      </c>
      <c r="P6400" s="37">
        <v>0</v>
      </c>
      <c r="Q6400" s="21">
        <f t="shared" si="1792"/>
        <v>39.790999999999997</v>
      </c>
      <c r="R6400" s="21">
        <f t="shared" si="1801"/>
        <v>266.74999999998158</v>
      </c>
      <c r="S6400" s="21">
        <f t="shared" si="1802"/>
        <v>-1.2750560637886912</v>
      </c>
      <c r="T6400" s="21">
        <f t="shared" si="1793"/>
        <v>86.147999999999996</v>
      </c>
      <c r="U6400" s="37">
        <f>VLOOKUP(Time_Zone, 'LSTM LookUp'!$B$5:$D$8, 3, FALSE)</f>
        <v>-75</v>
      </c>
      <c r="V6400" s="21">
        <f t="shared" si="1803"/>
        <v>8.7041686067368644</v>
      </c>
      <c r="W6400" s="21">
        <f t="shared" si="1794"/>
        <v>268.32404215168424</v>
      </c>
      <c r="X6400" s="21">
        <f t="shared" si="1795"/>
        <v>0</v>
      </c>
      <c r="Y6400" s="21">
        <f t="shared" si="1796"/>
        <v>1</v>
      </c>
      <c r="Z6400" s="21">
        <f t="shared" si="1804"/>
        <v>0.31698253437383872</v>
      </c>
      <c r="AA6400" s="21">
        <f t="shared" si="1797"/>
        <v>0</v>
      </c>
      <c r="AB6400" s="21">
        <f t="shared" si="1798"/>
        <v>0.31698253437383872</v>
      </c>
      <c r="AC6400" s="21">
        <f t="shared" si="1799"/>
        <v>68</v>
      </c>
      <c r="AD6400" s="21">
        <f t="shared" si="1805"/>
        <v>0.31698253437383872</v>
      </c>
      <c r="AE6400" s="21" t="str">
        <f t="shared" si="1800"/>
        <v>9/23/19:00</v>
      </c>
    </row>
    <row r="6401" spans="2:31">
      <c r="B6401" s="37">
        <v>9</v>
      </c>
      <c r="C6401" s="38">
        <v>23</v>
      </c>
      <c r="D6401" s="39">
        <v>20</v>
      </c>
      <c r="E6401" s="17">
        <v>20</v>
      </c>
      <c r="F6401" s="17">
        <v>0</v>
      </c>
      <c r="G6401" s="17">
        <v>0</v>
      </c>
      <c r="H6401" s="37">
        <f t="shared" si="1788"/>
        <v>68</v>
      </c>
      <c r="I6401" s="37">
        <f>IF(H6401&lt;'Roof Calculator'!$G$8, 1, 0)</f>
        <v>0</v>
      </c>
      <c r="J6401" s="37">
        <f>IF(H6401&gt;='Roof Calculator'!$G$8, 1, 0)</f>
        <v>1</v>
      </c>
      <c r="K6401" s="37">
        <f t="shared" si="1789"/>
        <v>0</v>
      </c>
      <c r="L6401" s="37">
        <f t="shared" si="1790"/>
        <v>68</v>
      </c>
      <c r="M6401" s="37">
        <v>0</v>
      </c>
      <c r="N6401" s="37">
        <f t="shared" si="1791"/>
        <v>0</v>
      </c>
      <c r="O6401" s="37">
        <v>0</v>
      </c>
      <c r="P6401" s="37">
        <v>0</v>
      </c>
      <c r="Q6401" s="21">
        <f t="shared" si="1792"/>
        <v>39.790999999999997</v>
      </c>
      <c r="R6401" s="21">
        <f t="shared" si="1801"/>
        <v>266.79166666664827</v>
      </c>
      <c r="S6401" s="21">
        <f t="shared" si="1802"/>
        <v>-1.2913882965854011</v>
      </c>
      <c r="T6401" s="21">
        <f t="shared" si="1793"/>
        <v>86.147999999999996</v>
      </c>
      <c r="U6401" s="37">
        <f>VLOOKUP(Time_Zone, 'LSTM LookUp'!$B$5:$D$8, 3, FALSE)</f>
        <v>-75</v>
      </c>
      <c r="V6401" s="21">
        <f t="shared" si="1803"/>
        <v>8.719007856227444</v>
      </c>
      <c r="W6401" s="21">
        <f t="shared" si="1794"/>
        <v>283.32775196405686</v>
      </c>
      <c r="X6401" s="21">
        <f t="shared" si="1795"/>
        <v>0</v>
      </c>
      <c r="Y6401" s="21">
        <f t="shared" si="1796"/>
        <v>0</v>
      </c>
      <c r="Z6401" s="21">
        <f t="shared" si="1804"/>
        <v>0</v>
      </c>
      <c r="AA6401" s="21">
        <f t="shared" si="1797"/>
        <v>0</v>
      </c>
      <c r="AB6401" s="21">
        <f t="shared" si="1798"/>
        <v>0</v>
      </c>
      <c r="AC6401" s="21">
        <f t="shared" si="1799"/>
        <v>68</v>
      </c>
      <c r="AD6401" s="21">
        <f t="shared" si="1805"/>
        <v>0</v>
      </c>
      <c r="AE6401" s="21" t="str">
        <f t="shared" si="1800"/>
        <v>9/23/20:00</v>
      </c>
    </row>
    <row r="6402" spans="2:31">
      <c r="B6402" s="37">
        <v>9</v>
      </c>
      <c r="C6402" s="38">
        <v>23</v>
      </c>
      <c r="D6402" s="39">
        <v>21</v>
      </c>
      <c r="E6402" s="17">
        <v>18.899999999999999</v>
      </c>
      <c r="F6402" s="17">
        <v>0</v>
      </c>
      <c r="G6402" s="17">
        <v>0</v>
      </c>
      <c r="H6402" s="37">
        <f t="shared" si="1788"/>
        <v>66.02</v>
      </c>
      <c r="I6402" s="37">
        <f>IF(H6402&lt;'Roof Calculator'!$G$8, 1, 0)</f>
        <v>0</v>
      </c>
      <c r="J6402" s="37">
        <f>IF(H6402&gt;='Roof Calculator'!$G$8, 1, 0)</f>
        <v>1</v>
      </c>
      <c r="K6402" s="37">
        <f t="shared" si="1789"/>
        <v>0</v>
      </c>
      <c r="L6402" s="37">
        <f t="shared" si="1790"/>
        <v>66.02</v>
      </c>
      <c r="M6402" s="37">
        <v>0</v>
      </c>
      <c r="N6402" s="37">
        <f t="shared" si="1791"/>
        <v>0</v>
      </c>
      <c r="O6402" s="37">
        <v>0</v>
      </c>
      <c r="P6402" s="37">
        <v>0</v>
      </c>
      <c r="Q6402" s="21">
        <f t="shared" si="1792"/>
        <v>39.790999999999997</v>
      </c>
      <c r="R6402" s="21">
        <f t="shared" si="1801"/>
        <v>266.83333333331495</v>
      </c>
      <c r="S6402" s="21">
        <f t="shared" si="1802"/>
        <v>-1.3077199698470248</v>
      </c>
      <c r="T6402" s="21">
        <f t="shared" si="1793"/>
        <v>86.147999999999996</v>
      </c>
      <c r="U6402" s="37">
        <f>VLOOKUP(Time_Zone, 'LSTM LookUp'!$B$5:$D$8, 3, FALSE)</f>
        <v>-75</v>
      </c>
      <c r="V6402" s="21">
        <f t="shared" si="1803"/>
        <v>8.7338408975056776</v>
      </c>
      <c r="W6402" s="21">
        <f t="shared" si="1794"/>
        <v>298.33146022437643</v>
      </c>
      <c r="X6402" s="21">
        <f t="shared" si="1795"/>
        <v>0</v>
      </c>
      <c r="Y6402" s="21">
        <f t="shared" si="1796"/>
        <v>0</v>
      </c>
      <c r="Z6402" s="21">
        <f t="shared" si="1804"/>
        <v>0</v>
      </c>
      <c r="AA6402" s="21">
        <f t="shared" si="1797"/>
        <v>0</v>
      </c>
      <c r="AB6402" s="21">
        <f t="shared" si="1798"/>
        <v>0</v>
      </c>
      <c r="AC6402" s="21">
        <f t="shared" si="1799"/>
        <v>66.02</v>
      </c>
      <c r="AD6402" s="21">
        <f t="shared" si="1805"/>
        <v>0</v>
      </c>
      <c r="AE6402" s="21" t="str">
        <f t="shared" si="1800"/>
        <v>9/23/21:00</v>
      </c>
    </row>
    <row r="6403" spans="2:31">
      <c r="B6403" s="37">
        <v>9</v>
      </c>
      <c r="C6403" s="38">
        <v>23</v>
      </c>
      <c r="D6403" s="39">
        <v>22</v>
      </c>
      <c r="E6403" s="17">
        <v>18.899999999999999</v>
      </c>
      <c r="F6403" s="17">
        <v>0</v>
      </c>
      <c r="G6403" s="17">
        <v>0</v>
      </c>
      <c r="H6403" s="37">
        <f t="shared" si="1788"/>
        <v>66.02</v>
      </c>
      <c r="I6403" s="37">
        <f>IF(H6403&lt;'Roof Calculator'!$G$8, 1, 0)</f>
        <v>0</v>
      </c>
      <c r="J6403" s="37">
        <f>IF(H6403&gt;='Roof Calculator'!$G$8, 1, 0)</f>
        <v>1</v>
      </c>
      <c r="K6403" s="37">
        <f t="shared" si="1789"/>
        <v>0</v>
      </c>
      <c r="L6403" s="37">
        <f t="shared" si="1790"/>
        <v>66.02</v>
      </c>
      <c r="M6403" s="37">
        <v>0</v>
      </c>
      <c r="N6403" s="37">
        <f t="shared" si="1791"/>
        <v>0</v>
      </c>
      <c r="O6403" s="37">
        <v>0</v>
      </c>
      <c r="P6403" s="37">
        <v>0</v>
      </c>
      <c r="Q6403" s="21">
        <f t="shared" si="1792"/>
        <v>39.790999999999997</v>
      </c>
      <c r="R6403" s="21">
        <f t="shared" si="1801"/>
        <v>266.87499999998164</v>
      </c>
      <c r="S6403" s="21">
        <f t="shared" si="1802"/>
        <v>-1.3240510764875641</v>
      </c>
      <c r="T6403" s="21">
        <f t="shared" si="1793"/>
        <v>86.147999999999996</v>
      </c>
      <c r="U6403" s="37">
        <f>VLOOKUP(Time_Zone, 'LSTM LookUp'!$B$5:$D$8, 3, FALSE)</f>
        <v>-75</v>
      </c>
      <c r="V6403" s="21">
        <f t="shared" si="1803"/>
        <v>8.7486677012302785</v>
      </c>
      <c r="W6403" s="21">
        <f t="shared" si="1794"/>
        <v>313.33516692530753</v>
      </c>
      <c r="X6403" s="21">
        <f t="shared" si="1795"/>
        <v>0</v>
      </c>
      <c r="Y6403" s="21">
        <f t="shared" si="1796"/>
        <v>0</v>
      </c>
      <c r="Z6403" s="21">
        <f t="shared" si="1804"/>
        <v>0</v>
      </c>
      <c r="AA6403" s="21">
        <f t="shared" si="1797"/>
        <v>0</v>
      </c>
      <c r="AB6403" s="21">
        <f t="shared" si="1798"/>
        <v>0</v>
      </c>
      <c r="AC6403" s="21">
        <f t="shared" si="1799"/>
        <v>66.02</v>
      </c>
      <c r="AD6403" s="21">
        <f t="shared" si="1805"/>
        <v>0</v>
      </c>
      <c r="AE6403" s="21" t="str">
        <f t="shared" si="1800"/>
        <v>9/23/22:00</v>
      </c>
    </row>
    <row r="6404" spans="2:31">
      <c r="B6404" s="37">
        <v>9</v>
      </c>
      <c r="C6404" s="38">
        <v>23</v>
      </c>
      <c r="D6404" s="39">
        <v>23</v>
      </c>
      <c r="E6404" s="17">
        <v>18.3</v>
      </c>
      <c r="F6404" s="17">
        <v>0</v>
      </c>
      <c r="G6404" s="17">
        <v>0</v>
      </c>
      <c r="H6404" s="37">
        <f t="shared" si="1788"/>
        <v>64.94</v>
      </c>
      <c r="I6404" s="37">
        <f>IF(H6404&lt;'Roof Calculator'!$G$8, 1, 0)</f>
        <v>0</v>
      </c>
      <c r="J6404" s="37">
        <f>IF(H6404&gt;='Roof Calculator'!$G$8, 1, 0)</f>
        <v>1</v>
      </c>
      <c r="K6404" s="37">
        <f t="shared" si="1789"/>
        <v>0</v>
      </c>
      <c r="L6404" s="37">
        <f t="shared" si="1790"/>
        <v>64.94</v>
      </c>
      <c r="M6404" s="37">
        <v>0</v>
      </c>
      <c r="N6404" s="37">
        <f t="shared" si="1791"/>
        <v>0</v>
      </c>
      <c r="O6404" s="37">
        <v>0</v>
      </c>
      <c r="P6404" s="37">
        <v>0</v>
      </c>
      <c r="Q6404" s="21">
        <f t="shared" si="1792"/>
        <v>39.790999999999997</v>
      </c>
      <c r="R6404" s="21">
        <f t="shared" si="1801"/>
        <v>266.91666666664833</v>
      </c>
      <c r="S6404" s="21">
        <f t="shared" si="1802"/>
        <v>-1.3403816094208885</v>
      </c>
      <c r="T6404" s="21">
        <f t="shared" si="1793"/>
        <v>86.147999999999996</v>
      </c>
      <c r="U6404" s="37">
        <f>VLOOKUP(Time_Zone, 'LSTM LookUp'!$B$5:$D$8, 3, FALSE)</f>
        <v>-75</v>
      </c>
      <c r="V6404" s="21">
        <f t="shared" si="1803"/>
        <v>8.7634882380667563</v>
      </c>
      <c r="W6404" s="21">
        <f t="shared" si="1794"/>
        <v>328.33887205951669</v>
      </c>
      <c r="X6404" s="21">
        <f t="shared" si="1795"/>
        <v>0</v>
      </c>
      <c r="Y6404" s="21">
        <f t="shared" si="1796"/>
        <v>0</v>
      </c>
      <c r="Z6404" s="21">
        <f t="shared" si="1804"/>
        <v>0</v>
      </c>
      <c r="AA6404" s="21">
        <f t="shared" si="1797"/>
        <v>0</v>
      </c>
      <c r="AB6404" s="21">
        <f t="shared" si="1798"/>
        <v>0</v>
      </c>
      <c r="AC6404" s="21">
        <f t="shared" si="1799"/>
        <v>64.94</v>
      </c>
      <c r="AD6404" s="21">
        <f t="shared" si="1805"/>
        <v>0</v>
      </c>
      <c r="AE6404" s="21" t="str">
        <f t="shared" si="1800"/>
        <v>9/23/23:00</v>
      </c>
    </row>
    <row r="6405" spans="2:31">
      <c r="B6405" s="37">
        <v>9</v>
      </c>
      <c r="C6405" s="38">
        <v>23</v>
      </c>
      <c r="D6405" s="39">
        <v>24</v>
      </c>
      <c r="E6405" s="17">
        <v>16.7</v>
      </c>
      <c r="F6405" s="17">
        <v>0</v>
      </c>
      <c r="G6405" s="17">
        <v>0</v>
      </c>
      <c r="H6405" s="37">
        <f t="shared" si="1788"/>
        <v>62.059999999999995</v>
      </c>
      <c r="I6405" s="37">
        <f>IF(H6405&lt;'Roof Calculator'!$G$8, 1, 0)</f>
        <v>0</v>
      </c>
      <c r="J6405" s="37">
        <f>IF(H6405&gt;='Roof Calculator'!$G$8, 1, 0)</f>
        <v>1</v>
      </c>
      <c r="K6405" s="37">
        <f t="shared" si="1789"/>
        <v>0</v>
      </c>
      <c r="L6405" s="37">
        <f t="shared" si="1790"/>
        <v>62.059999999999995</v>
      </c>
      <c r="M6405" s="37">
        <v>0</v>
      </c>
      <c r="N6405" s="37">
        <f t="shared" si="1791"/>
        <v>0</v>
      </c>
      <c r="O6405" s="37">
        <v>0</v>
      </c>
      <c r="P6405" s="37">
        <v>0</v>
      </c>
      <c r="Q6405" s="21">
        <f t="shared" si="1792"/>
        <v>39.790999999999997</v>
      </c>
      <c r="R6405" s="21">
        <f t="shared" si="1801"/>
        <v>266.95833333331501</v>
      </c>
      <c r="S6405" s="21">
        <f t="shared" si="1802"/>
        <v>-1.356711561560793</v>
      </c>
      <c r="T6405" s="21">
        <f t="shared" si="1793"/>
        <v>86.147999999999996</v>
      </c>
      <c r="U6405" s="37">
        <f>VLOOKUP(Time_Zone, 'LSTM LookUp'!$B$5:$D$8, 3, FALSE)</f>
        <v>-75</v>
      </c>
      <c r="V6405" s="21">
        <f t="shared" si="1803"/>
        <v>8.7783024786875234</v>
      </c>
      <c r="W6405" s="21">
        <f t="shared" si="1794"/>
        <v>343.34257561967189</v>
      </c>
      <c r="X6405" s="21">
        <f t="shared" si="1795"/>
        <v>0</v>
      </c>
      <c r="Y6405" s="21">
        <f t="shared" si="1796"/>
        <v>0</v>
      </c>
      <c r="Z6405" s="21">
        <f t="shared" si="1804"/>
        <v>0</v>
      </c>
      <c r="AA6405" s="21">
        <f t="shared" si="1797"/>
        <v>0</v>
      </c>
      <c r="AB6405" s="21">
        <f t="shared" si="1798"/>
        <v>0</v>
      </c>
      <c r="AC6405" s="21">
        <f t="shared" si="1799"/>
        <v>62.059999999999995</v>
      </c>
      <c r="AD6405" s="21">
        <f t="shared" si="1805"/>
        <v>0</v>
      </c>
      <c r="AE6405" s="21" t="str">
        <f t="shared" si="1800"/>
        <v>9/23/24:00</v>
      </c>
    </row>
    <row r="6406" spans="2:31">
      <c r="B6406" s="37">
        <v>9</v>
      </c>
      <c r="C6406" s="38">
        <v>24</v>
      </c>
      <c r="D6406" s="39">
        <v>1</v>
      </c>
      <c r="E6406" s="17">
        <v>16.100000000000001</v>
      </c>
      <c r="F6406" s="17">
        <v>0</v>
      </c>
      <c r="G6406" s="17">
        <v>0</v>
      </c>
      <c r="H6406" s="37">
        <f t="shared" si="1788"/>
        <v>60.980000000000004</v>
      </c>
      <c r="I6406" s="37">
        <f>IF(H6406&lt;'Roof Calculator'!$G$8, 1, 0)</f>
        <v>0</v>
      </c>
      <c r="J6406" s="37">
        <f>IF(H6406&gt;='Roof Calculator'!$G$8, 1, 0)</f>
        <v>1</v>
      </c>
      <c r="K6406" s="37">
        <f t="shared" si="1789"/>
        <v>0</v>
      </c>
      <c r="L6406" s="37">
        <f t="shared" si="1790"/>
        <v>60.980000000000004</v>
      </c>
      <c r="M6406" s="37">
        <v>0</v>
      </c>
      <c r="N6406" s="37">
        <f t="shared" si="1791"/>
        <v>0</v>
      </c>
      <c r="O6406" s="37">
        <v>0</v>
      </c>
      <c r="P6406" s="37">
        <v>0</v>
      </c>
      <c r="Q6406" s="21">
        <f t="shared" si="1792"/>
        <v>39.790999999999997</v>
      </c>
      <c r="R6406" s="21">
        <f t="shared" si="1801"/>
        <v>266.9999999999817</v>
      </c>
      <c r="S6406" s="21">
        <f t="shared" si="1802"/>
        <v>-1.3730409258209166</v>
      </c>
      <c r="T6406" s="21">
        <f t="shared" si="1793"/>
        <v>86.147999999999996</v>
      </c>
      <c r="U6406" s="37">
        <f>VLOOKUP(Time_Zone, 'LSTM LookUp'!$B$5:$D$8, 3, FALSE)</f>
        <v>-75</v>
      </c>
      <c r="V6406" s="21">
        <f t="shared" si="1803"/>
        <v>8.7931103937718849</v>
      </c>
      <c r="W6406" s="21">
        <f t="shared" si="1794"/>
        <v>-1.6537224015570118</v>
      </c>
      <c r="X6406" s="21">
        <f t="shared" si="1795"/>
        <v>0</v>
      </c>
      <c r="Y6406" s="21">
        <f t="shared" si="1796"/>
        <v>0</v>
      </c>
      <c r="Z6406" s="21">
        <f t="shared" si="1804"/>
        <v>0</v>
      </c>
      <c r="AA6406" s="21">
        <f t="shared" si="1797"/>
        <v>0</v>
      </c>
      <c r="AB6406" s="21">
        <f t="shared" si="1798"/>
        <v>0</v>
      </c>
      <c r="AC6406" s="21">
        <f t="shared" si="1799"/>
        <v>60.980000000000004</v>
      </c>
      <c r="AD6406" s="21">
        <f t="shared" si="1805"/>
        <v>0</v>
      </c>
      <c r="AE6406" s="21" t="str">
        <f t="shared" si="1800"/>
        <v>9/24/1:00</v>
      </c>
    </row>
    <row r="6407" spans="2:31">
      <c r="B6407" s="37">
        <v>9</v>
      </c>
      <c r="C6407" s="38">
        <v>24</v>
      </c>
      <c r="D6407" s="39">
        <v>2</v>
      </c>
      <c r="E6407" s="17">
        <v>15.6</v>
      </c>
      <c r="F6407" s="17">
        <v>0</v>
      </c>
      <c r="G6407" s="17">
        <v>0</v>
      </c>
      <c r="H6407" s="37">
        <f t="shared" si="1788"/>
        <v>60.08</v>
      </c>
      <c r="I6407" s="37">
        <f>IF(H6407&lt;'Roof Calculator'!$G$8, 1, 0)</f>
        <v>0</v>
      </c>
      <c r="J6407" s="37">
        <f>IF(H6407&gt;='Roof Calculator'!$G$8, 1, 0)</f>
        <v>1</v>
      </c>
      <c r="K6407" s="37">
        <f t="shared" si="1789"/>
        <v>0</v>
      </c>
      <c r="L6407" s="37">
        <f t="shared" si="1790"/>
        <v>60.08</v>
      </c>
      <c r="M6407" s="37">
        <v>0</v>
      </c>
      <c r="N6407" s="37">
        <f t="shared" si="1791"/>
        <v>0</v>
      </c>
      <c r="O6407" s="37">
        <v>0</v>
      </c>
      <c r="P6407" s="37">
        <v>0</v>
      </c>
      <c r="Q6407" s="21">
        <f t="shared" si="1792"/>
        <v>39.790999999999997</v>
      </c>
      <c r="R6407" s="21">
        <f t="shared" si="1801"/>
        <v>267.04166666664838</v>
      </c>
      <c r="S6407" s="21">
        <f t="shared" si="1802"/>
        <v>-1.389369695114762</v>
      </c>
      <c r="T6407" s="21">
        <f t="shared" si="1793"/>
        <v>86.147999999999996</v>
      </c>
      <c r="U6407" s="37">
        <f>VLOOKUP(Time_Zone, 'LSTM LookUp'!$B$5:$D$8, 3, FALSE)</f>
        <v>-75</v>
      </c>
      <c r="V6407" s="21">
        <f t="shared" si="1803"/>
        <v>8.807911954006105</v>
      </c>
      <c r="W6407" s="21">
        <f t="shared" si="1794"/>
        <v>13.349977988501545</v>
      </c>
      <c r="X6407" s="21">
        <f t="shared" si="1795"/>
        <v>0</v>
      </c>
      <c r="Y6407" s="21">
        <f t="shared" si="1796"/>
        <v>0</v>
      </c>
      <c r="Z6407" s="21">
        <f t="shared" si="1804"/>
        <v>0</v>
      </c>
      <c r="AA6407" s="21">
        <f t="shared" si="1797"/>
        <v>0</v>
      </c>
      <c r="AB6407" s="21">
        <f t="shared" si="1798"/>
        <v>0</v>
      </c>
      <c r="AC6407" s="21">
        <f t="shared" si="1799"/>
        <v>60.08</v>
      </c>
      <c r="AD6407" s="21">
        <f t="shared" si="1805"/>
        <v>0</v>
      </c>
      <c r="AE6407" s="21" t="str">
        <f t="shared" si="1800"/>
        <v>9/24/2:00</v>
      </c>
    </row>
    <row r="6408" spans="2:31">
      <c r="B6408" s="37">
        <v>9</v>
      </c>
      <c r="C6408" s="38">
        <v>24</v>
      </c>
      <c r="D6408" s="39">
        <v>3</v>
      </c>
      <c r="E6408" s="17">
        <v>14.4</v>
      </c>
      <c r="F6408" s="17">
        <v>0</v>
      </c>
      <c r="G6408" s="17">
        <v>0</v>
      </c>
      <c r="H6408" s="37">
        <f t="shared" si="1788"/>
        <v>57.92</v>
      </c>
      <c r="I6408" s="37">
        <f>IF(H6408&lt;'Roof Calculator'!$G$8, 1, 0)</f>
        <v>0</v>
      </c>
      <c r="J6408" s="37">
        <f>IF(H6408&gt;='Roof Calculator'!$G$8, 1, 0)</f>
        <v>1</v>
      </c>
      <c r="K6408" s="37">
        <f t="shared" si="1789"/>
        <v>0</v>
      </c>
      <c r="L6408" s="37">
        <f t="shared" si="1790"/>
        <v>57.92</v>
      </c>
      <c r="M6408" s="37">
        <v>0</v>
      </c>
      <c r="N6408" s="37">
        <f t="shared" si="1791"/>
        <v>0</v>
      </c>
      <c r="O6408" s="37">
        <v>0</v>
      </c>
      <c r="P6408" s="37">
        <v>0</v>
      </c>
      <c r="Q6408" s="21">
        <f t="shared" si="1792"/>
        <v>39.790999999999997</v>
      </c>
      <c r="R6408" s="21">
        <f t="shared" si="1801"/>
        <v>267.08333333331507</v>
      </c>
      <c r="S6408" s="21">
        <f t="shared" si="1802"/>
        <v>-1.4056978623556919</v>
      </c>
      <c r="T6408" s="21">
        <f t="shared" si="1793"/>
        <v>86.147999999999996</v>
      </c>
      <c r="U6408" s="37">
        <f>VLOOKUP(Time_Zone, 'LSTM LookUp'!$B$5:$D$8, 3, FALSE)</f>
        <v>-75</v>
      </c>
      <c r="V6408" s="21">
        <f t="shared" si="1803"/>
        <v>8.8227071300834901</v>
      </c>
      <c r="W6408" s="21">
        <f t="shared" si="1794"/>
        <v>28.353676782520854</v>
      </c>
      <c r="X6408" s="21">
        <f t="shared" si="1795"/>
        <v>0</v>
      </c>
      <c r="Y6408" s="21">
        <f t="shared" si="1796"/>
        <v>0</v>
      </c>
      <c r="Z6408" s="21">
        <f t="shared" si="1804"/>
        <v>0</v>
      </c>
      <c r="AA6408" s="21">
        <f t="shared" si="1797"/>
        <v>0</v>
      </c>
      <c r="AB6408" s="21">
        <f t="shared" si="1798"/>
        <v>0</v>
      </c>
      <c r="AC6408" s="21">
        <f t="shared" si="1799"/>
        <v>57.92</v>
      </c>
      <c r="AD6408" s="21">
        <f t="shared" si="1805"/>
        <v>0</v>
      </c>
      <c r="AE6408" s="21" t="str">
        <f t="shared" si="1800"/>
        <v>9/24/3:00</v>
      </c>
    </row>
    <row r="6409" spans="2:31">
      <c r="B6409" s="37">
        <v>9</v>
      </c>
      <c r="C6409" s="38">
        <v>24</v>
      </c>
      <c r="D6409" s="39">
        <v>4</v>
      </c>
      <c r="E6409" s="17">
        <v>13.9</v>
      </c>
      <c r="F6409" s="17">
        <v>0</v>
      </c>
      <c r="G6409" s="17">
        <v>0</v>
      </c>
      <c r="H6409" s="37">
        <f t="shared" si="1788"/>
        <v>57.02</v>
      </c>
      <c r="I6409" s="37">
        <f>IF(H6409&lt;'Roof Calculator'!$G$8, 1, 0)</f>
        <v>0</v>
      </c>
      <c r="J6409" s="37">
        <f>IF(H6409&gt;='Roof Calculator'!$G$8, 1, 0)</f>
        <v>1</v>
      </c>
      <c r="K6409" s="37">
        <f t="shared" si="1789"/>
        <v>0</v>
      </c>
      <c r="L6409" s="37">
        <f t="shared" si="1790"/>
        <v>57.02</v>
      </c>
      <c r="M6409" s="37">
        <v>0</v>
      </c>
      <c r="N6409" s="37">
        <f t="shared" si="1791"/>
        <v>0</v>
      </c>
      <c r="O6409" s="37">
        <v>0</v>
      </c>
      <c r="P6409" s="37">
        <v>0</v>
      </c>
      <c r="Q6409" s="21">
        <f t="shared" si="1792"/>
        <v>39.790999999999997</v>
      </c>
      <c r="R6409" s="21">
        <f t="shared" si="1801"/>
        <v>267.12499999998175</v>
      </c>
      <c r="S6409" s="21">
        <f t="shared" si="1802"/>
        <v>-1.4220254204570006</v>
      </c>
      <c r="T6409" s="21">
        <f t="shared" si="1793"/>
        <v>86.147999999999996</v>
      </c>
      <c r="U6409" s="37">
        <f>VLOOKUP(Time_Zone, 'LSTM LookUp'!$B$5:$D$8, 3, FALSE)</f>
        <v>-75</v>
      </c>
      <c r="V6409" s="21">
        <f t="shared" si="1803"/>
        <v>8.8374958927044851</v>
      </c>
      <c r="W6409" s="21">
        <f t="shared" si="1794"/>
        <v>43.357373973176138</v>
      </c>
      <c r="X6409" s="21">
        <f t="shared" si="1795"/>
        <v>0</v>
      </c>
      <c r="Y6409" s="21">
        <f t="shared" si="1796"/>
        <v>0</v>
      </c>
      <c r="Z6409" s="21">
        <f t="shared" si="1804"/>
        <v>0</v>
      </c>
      <c r="AA6409" s="21">
        <f t="shared" si="1797"/>
        <v>0</v>
      </c>
      <c r="AB6409" s="21">
        <f t="shared" si="1798"/>
        <v>0</v>
      </c>
      <c r="AC6409" s="21">
        <f t="shared" si="1799"/>
        <v>57.02</v>
      </c>
      <c r="AD6409" s="21">
        <f t="shared" si="1805"/>
        <v>0</v>
      </c>
      <c r="AE6409" s="21" t="str">
        <f t="shared" si="1800"/>
        <v>9/24/4:00</v>
      </c>
    </row>
    <row r="6410" spans="2:31">
      <c r="B6410" s="37">
        <v>9</v>
      </c>
      <c r="C6410" s="38">
        <v>24</v>
      </c>
      <c r="D6410" s="39">
        <v>5</v>
      </c>
      <c r="E6410" s="17">
        <v>13.3</v>
      </c>
      <c r="F6410" s="17">
        <v>0</v>
      </c>
      <c r="G6410" s="17">
        <v>0</v>
      </c>
      <c r="H6410" s="37">
        <f t="shared" si="1788"/>
        <v>55.94</v>
      </c>
      <c r="I6410" s="37">
        <f>IF(H6410&lt;'Roof Calculator'!$G$8, 1, 0)</f>
        <v>0</v>
      </c>
      <c r="J6410" s="37">
        <f>IF(H6410&gt;='Roof Calculator'!$G$8, 1, 0)</f>
        <v>1</v>
      </c>
      <c r="K6410" s="37">
        <f t="shared" si="1789"/>
        <v>0</v>
      </c>
      <c r="L6410" s="37">
        <f t="shared" si="1790"/>
        <v>55.94</v>
      </c>
      <c r="M6410" s="37">
        <v>0</v>
      </c>
      <c r="N6410" s="37">
        <f t="shared" si="1791"/>
        <v>0</v>
      </c>
      <c r="O6410" s="37">
        <v>0</v>
      </c>
      <c r="P6410" s="37">
        <v>0</v>
      </c>
      <c r="Q6410" s="21">
        <f t="shared" si="1792"/>
        <v>39.790999999999997</v>
      </c>
      <c r="R6410" s="21">
        <f t="shared" si="1801"/>
        <v>267.16666666664844</v>
      </c>
      <c r="S6410" s="21">
        <f t="shared" si="1802"/>
        <v>-1.4383523623317886</v>
      </c>
      <c r="T6410" s="21">
        <f t="shared" si="1793"/>
        <v>86.147999999999996</v>
      </c>
      <c r="U6410" s="37">
        <f>VLOOKUP(Time_Zone, 'LSTM LookUp'!$B$5:$D$8, 3, FALSE)</f>
        <v>-75</v>
      </c>
      <c r="V6410" s="21">
        <f t="shared" si="1803"/>
        <v>8.8522782125766497</v>
      </c>
      <c r="W6410" s="21">
        <f t="shared" si="1794"/>
        <v>58.361069553144148</v>
      </c>
      <c r="X6410" s="21">
        <f t="shared" si="1795"/>
        <v>0</v>
      </c>
      <c r="Y6410" s="21">
        <f t="shared" si="1796"/>
        <v>0</v>
      </c>
      <c r="Z6410" s="21">
        <f t="shared" si="1804"/>
        <v>0</v>
      </c>
      <c r="AA6410" s="21">
        <f t="shared" si="1797"/>
        <v>0</v>
      </c>
      <c r="AB6410" s="21">
        <f t="shared" si="1798"/>
        <v>0</v>
      </c>
      <c r="AC6410" s="21">
        <f t="shared" si="1799"/>
        <v>55.94</v>
      </c>
      <c r="AD6410" s="21">
        <f t="shared" si="1805"/>
        <v>0</v>
      </c>
      <c r="AE6410" s="21" t="str">
        <f t="shared" si="1800"/>
        <v>9/24/5:00</v>
      </c>
    </row>
    <row r="6411" spans="2:31">
      <c r="B6411" s="37">
        <v>9</v>
      </c>
      <c r="C6411" s="38">
        <v>24</v>
      </c>
      <c r="D6411" s="39">
        <v>6</v>
      </c>
      <c r="E6411" s="17">
        <v>12.8</v>
      </c>
      <c r="F6411" s="17">
        <v>0</v>
      </c>
      <c r="G6411" s="17">
        <v>0</v>
      </c>
      <c r="H6411" s="37">
        <f t="shared" si="1788"/>
        <v>55.04</v>
      </c>
      <c r="I6411" s="37">
        <f>IF(H6411&lt;'Roof Calculator'!$G$8, 1, 0)</f>
        <v>0</v>
      </c>
      <c r="J6411" s="37">
        <f>IF(H6411&gt;='Roof Calculator'!$G$8, 1, 0)</f>
        <v>1</v>
      </c>
      <c r="K6411" s="37">
        <f t="shared" si="1789"/>
        <v>0</v>
      </c>
      <c r="L6411" s="37">
        <f t="shared" si="1790"/>
        <v>55.04</v>
      </c>
      <c r="M6411" s="37">
        <v>0</v>
      </c>
      <c r="N6411" s="37">
        <f t="shared" si="1791"/>
        <v>0</v>
      </c>
      <c r="O6411" s="37">
        <v>0</v>
      </c>
      <c r="P6411" s="37">
        <v>0</v>
      </c>
      <c r="Q6411" s="21">
        <f t="shared" si="1792"/>
        <v>39.790999999999997</v>
      </c>
      <c r="R6411" s="21">
        <f t="shared" si="1801"/>
        <v>267.20833333331512</v>
      </c>
      <c r="S6411" s="21">
        <f t="shared" si="1802"/>
        <v>-1.4546786808930341</v>
      </c>
      <c r="T6411" s="21">
        <f t="shared" si="1793"/>
        <v>86.147999999999996</v>
      </c>
      <c r="U6411" s="37">
        <f>VLOOKUP(Time_Zone, 'LSTM LookUp'!$B$5:$D$8, 3, FALSE)</f>
        <v>-75</v>
      </c>
      <c r="V6411" s="21">
        <f t="shared" si="1803"/>
        <v>8.867054060414759</v>
      </c>
      <c r="W6411" s="21">
        <f t="shared" si="1794"/>
        <v>73.364763515103675</v>
      </c>
      <c r="X6411" s="21">
        <f t="shared" si="1795"/>
        <v>0</v>
      </c>
      <c r="Y6411" s="21">
        <f t="shared" si="1796"/>
        <v>0</v>
      </c>
      <c r="Z6411" s="21">
        <f t="shared" si="1804"/>
        <v>0</v>
      </c>
      <c r="AA6411" s="21">
        <f t="shared" si="1797"/>
        <v>0</v>
      </c>
      <c r="AB6411" s="21">
        <f t="shared" si="1798"/>
        <v>0</v>
      </c>
      <c r="AC6411" s="21">
        <f t="shared" si="1799"/>
        <v>55.04</v>
      </c>
      <c r="AD6411" s="21">
        <f t="shared" si="1805"/>
        <v>0</v>
      </c>
      <c r="AE6411" s="21" t="str">
        <f t="shared" si="1800"/>
        <v>9/24/6:00</v>
      </c>
    </row>
    <row r="6412" spans="2:31">
      <c r="B6412" s="37">
        <v>9</v>
      </c>
      <c r="C6412" s="38">
        <v>24</v>
      </c>
      <c r="D6412" s="39">
        <v>7</v>
      </c>
      <c r="E6412" s="17">
        <v>12.8</v>
      </c>
      <c r="F6412" s="17">
        <v>0</v>
      </c>
      <c r="G6412" s="17">
        <v>0</v>
      </c>
      <c r="H6412" s="37">
        <f t="shared" si="1788"/>
        <v>55.04</v>
      </c>
      <c r="I6412" s="37">
        <f>IF(H6412&lt;'Roof Calculator'!$G$8, 1, 0)</f>
        <v>0</v>
      </c>
      <c r="J6412" s="37">
        <f>IF(H6412&gt;='Roof Calculator'!$G$8, 1, 0)</f>
        <v>1</v>
      </c>
      <c r="K6412" s="37">
        <f t="shared" si="1789"/>
        <v>0</v>
      </c>
      <c r="L6412" s="37">
        <f t="shared" si="1790"/>
        <v>55.04</v>
      </c>
      <c r="M6412" s="37">
        <v>0</v>
      </c>
      <c r="N6412" s="37">
        <f t="shared" si="1791"/>
        <v>0</v>
      </c>
      <c r="O6412" s="37">
        <v>0</v>
      </c>
      <c r="P6412" s="37">
        <v>0</v>
      </c>
      <c r="Q6412" s="21">
        <f t="shared" si="1792"/>
        <v>39.790999999999997</v>
      </c>
      <c r="R6412" s="21">
        <f t="shared" si="1801"/>
        <v>267.24999999998181</v>
      </c>
      <c r="S6412" s="21">
        <f t="shared" si="1802"/>
        <v>-1.4710043690536105</v>
      </c>
      <c r="T6412" s="21">
        <f t="shared" si="1793"/>
        <v>86.147999999999996</v>
      </c>
      <c r="U6412" s="37">
        <f>VLOOKUP(Time_Zone, 'LSTM LookUp'!$B$5:$D$8, 3, FALSE)</f>
        <v>-75</v>
      </c>
      <c r="V6412" s="21">
        <f t="shared" si="1803"/>
        <v>8.8818234069408959</v>
      </c>
      <c r="W6412" s="21">
        <f t="shared" si="1794"/>
        <v>88.368455851735206</v>
      </c>
      <c r="X6412" s="21">
        <f t="shared" si="1795"/>
        <v>0</v>
      </c>
      <c r="Y6412" s="21">
        <f t="shared" si="1796"/>
        <v>0</v>
      </c>
      <c r="Z6412" s="21">
        <f t="shared" si="1804"/>
        <v>0</v>
      </c>
      <c r="AA6412" s="21">
        <f t="shared" si="1797"/>
        <v>0</v>
      </c>
      <c r="AB6412" s="21">
        <f t="shared" si="1798"/>
        <v>0</v>
      </c>
      <c r="AC6412" s="21">
        <f t="shared" si="1799"/>
        <v>55.04</v>
      </c>
      <c r="AD6412" s="21">
        <f t="shared" si="1805"/>
        <v>0</v>
      </c>
      <c r="AE6412" s="21" t="str">
        <f t="shared" si="1800"/>
        <v>9/24/7:00</v>
      </c>
    </row>
    <row r="6413" spans="2:31">
      <c r="B6413" s="37">
        <v>9</v>
      </c>
      <c r="C6413" s="38">
        <v>24</v>
      </c>
      <c r="D6413" s="39">
        <v>8</v>
      </c>
      <c r="E6413" s="17">
        <v>12.8</v>
      </c>
      <c r="F6413" s="17">
        <v>78</v>
      </c>
      <c r="G6413" s="17">
        <v>147</v>
      </c>
      <c r="H6413" s="37">
        <f t="shared" si="1788"/>
        <v>55.04</v>
      </c>
      <c r="I6413" s="37">
        <f>IF(H6413&lt;'Roof Calculator'!$G$8, 1, 0)</f>
        <v>0</v>
      </c>
      <c r="J6413" s="37">
        <f>IF(H6413&gt;='Roof Calculator'!$G$8, 1, 0)</f>
        <v>1</v>
      </c>
      <c r="K6413" s="37">
        <f t="shared" si="1789"/>
        <v>0</v>
      </c>
      <c r="L6413" s="37">
        <f t="shared" si="1790"/>
        <v>55.04</v>
      </c>
      <c r="M6413" s="37">
        <v>0</v>
      </c>
      <c r="N6413" s="37">
        <f t="shared" si="1791"/>
        <v>78</v>
      </c>
      <c r="O6413" s="37">
        <v>0</v>
      </c>
      <c r="P6413" s="37">
        <v>0</v>
      </c>
      <c r="Q6413" s="21">
        <f t="shared" si="1792"/>
        <v>39.790999999999997</v>
      </c>
      <c r="R6413" s="21">
        <f t="shared" si="1801"/>
        <v>267.2916666666485</v>
      </c>
      <c r="S6413" s="21">
        <f t="shared" si="1802"/>
        <v>-1.4873294197262268</v>
      </c>
      <c r="T6413" s="21">
        <f t="shared" si="1793"/>
        <v>86.147999999999996</v>
      </c>
      <c r="U6413" s="37">
        <f>VLOOKUP(Time_Zone, 'LSTM LookUp'!$B$5:$D$8, 3, FALSE)</f>
        <v>-75</v>
      </c>
      <c r="V6413" s="21">
        <f t="shared" si="1803"/>
        <v>8.8965862228844586</v>
      </c>
      <c r="W6413" s="21">
        <f t="shared" si="1794"/>
        <v>103.37214655572114</v>
      </c>
      <c r="X6413" s="21">
        <f t="shared" si="1795"/>
        <v>-28.556162989376453</v>
      </c>
      <c r="Y6413" s="21">
        <f t="shared" si="1796"/>
        <v>49.443837010623547</v>
      </c>
      <c r="Z6413" s="21">
        <f t="shared" si="1804"/>
        <v>15.672832764794457</v>
      </c>
      <c r="AA6413" s="21">
        <f t="shared" si="1797"/>
        <v>0</v>
      </c>
      <c r="AB6413" s="21">
        <f t="shared" si="1798"/>
        <v>15.672832764794457</v>
      </c>
      <c r="AC6413" s="21">
        <f t="shared" si="1799"/>
        <v>55.04</v>
      </c>
      <c r="AD6413" s="21">
        <f t="shared" si="1805"/>
        <v>15.672832764794457</v>
      </c>
      <c r="AE6413" s="21" t="str">
        <f t="shared" si="1800"/>
        <v>9/24/8:00</v>
      </c>
    </row>
    <row r="6414" spans="2:31">
      <c r="B6414" s="37">
        <v>9</v>
      </c>
      <c r="C6414" s="38">
        <v>24</v>
      </c>
      <c r="D6414" s="39">
        <v>9</v>
      </c>
      <c r="E6414" s="17">
        <v>13.3</v>
      </c>
      <c r="F6414" s="17">
        <v>125</v>
      </c>
      <c r="G6414" s="17">
        <v>399</v>
      </c>
      <c r="H6414" s="37">
        <f t="shared" si="1788"/>
        <v>55.94</v>
      </c>
      <c r="I6414" s="37">
        <f>IF(H6414&lt;'Roof Calculator'!$G$8, 1, 0)</f>
        <v>0</v>
      </c>
      <c r="J6414" s="37">
        <f>IF(H6414&gt;='Roof Calculator'!$G$8, 1, 0)</f>
        <v>1</v>
      </c>
      <c r="K6414" s="37">
        <f t="shared" si="1789"/>
        <v>0</v>
      </c>
      <c r="L6414" s="37">
        <f t="shared" si="1790"/>
        <v>55.94</v>
      </c>
      <c r="M6414" s="37">
        <v>0</v>
      </c>
      <c r="N6414" s="37">
        <f t="shared" si="1791"/>
        <v>125</v>
      </c>
      <c r="O6414" s="37">
        <v>0</v>
      </c>
      <c r="P6414" s="37">
        <v>0</v>
      </c>
      <c r="Q6414" s="21">
        <f t="shared" si="1792"/>
        <v>39.790999999999997</v>
      </c>
      <c r="R6414" s="21">
        <f t="shared" si="1801"/>
        <v>267.33333333331518</v>
      </c>
      <c r="S6414" s="21">
        <f t="shared" si="1802"/>
        <v>-1.5036538258234602</v>
      </c>
      <c r="T6414" s="21">
        <f t="shared" si="1793"/>
        <v>86.147999999999996</v>
      </c>
      <c r="U6414" s="37">
        <f>VLOOKUP(Time_Zone, 'LSTM LookUp'!$B$5:$D$8, 3, FALSE)</f>
        <v>-75</v>
      </c>
      <c r="V6414" s="21">
        <f t="shared" si="1803"/>
        <v>8.9113424789822329</v>
      </c>
      <c r="W6414" s="21">
        <f t="shared" si="1794"/>
        <v>118.37583561974554</v>
      </c>
      <c r="X6414" s="21">
        <f t="shared" si="1795"/>
        <v>-152.35614596129648</v>
      </c>
      <c r="Y6414" s="21">
        <f t="shared" si="1796"/>
        <v>-27.356145961296477</v>
      </c>
      <c r="Z6414" s="21">
        <f t="shared" si="1804"/>
        <v>-8.6714204775124095</v>
      </c>
      <c r="AA6414" s="21">
        <f t="shared" si="1797"/>
        <v>0</v>
      </c>
      <c r="AB6414" s="21">
        <f t="shared" si="1798"/>
        <v>-8.6714204775124095</v>
      </c>
      <c r="AC6414" s="21">
        <f t="shared" si="1799"/>
        <v>55.94</v>
      </c>
      <c r="AD6414" s="21">
        <f t="shared" si="1805"/>
        <v>-8.6714204775124095</v>
      </c>
      <c r="AE6414" s="21" t="str">
        <f t="shared" si="1800"/>
        <v>9/24/9:00</v>
      </c>
    </row>
    <row r="6415" spans="2:31">
      <c r="B6415" s="37">
        <v>9</v>
      </c>
      <c r="C6415" s="38">
        <v>24</v>
      </c>
      <c r="D6415" s="39">
        <v>10</v>
      </c>
      <c r="E6415" s="17">
        <v>14.4</v>
      </c>
      <c r="F6415" s="17">
        <v>213</v>
      </c>
      <c r="G6415" s="17">
        <v>430</v>
      </c>
      <c r="H6415" s="37">
        <f t="shared" si="1788"/>
        <v>57.92</v>
      </c>
      <c r="I6415" s="37">
        <f>IF(H6415&lt;'Roof Calculator'!$G$8, 1, 0)</f>
        <v>0</v>
      </c>
      <c r="J6415" s="37">
        <f>IF(H6415&gt;='Roof Calculator'!$G$8, 1, 0)</f>
        <v>1</v>
      </c>
      <c r="K6415" s="37">
        <f t="shared" si="1789"/>
        <v>0</v>
      </c>
      <c r="L6415" s="37">
        <f t="shared" si="1790"/>
        <v>57.92</v>
      </c>
      <c r="M6415" s="37">
        <v>0</v>
      </c>
      <c r="N6415" s="37">
        <f t="shared" si="1791"/>
        <v>213</v>
      </c>
      <c r="O6415" s="37">
        <v>0</v>
      </c>
      <c r="P6415" s="37">
        <v>0</v>
      </c>
      <c r="Q6415" s="21">
        <f t="shared" si="1792"/>
        <v>39.790999999999997</v>
      </c>
      <c r="R6415" s="21">
        <f t="shared" si="1801"/>
        <v>267.37499999998187</v>
      </c>
      <c r="S6415" s="21">
        <f t="shared" si="1802"/>
        <v>-1.5199775802577322</v>
      </c>
      <c r="T6415" s="21">
        <f t="shared" si="1793"/>
        <v>86.147999999999996</v>
      </c>
      <c r="U6415" s="37">
        <f>VLOOKUP(Time_Zone, 'LSTM LookUp'!$B$5:$D$8, 3, FALSE)</f>
        <v>-75</v>
      </c>
      <c r="V6415" s="21">
        <f t="shared" si="1803"/>
        <v>8.9260921459784619</v>
      </c>
      <c r="W6415" s="21">
        <f t="shared" si="1794"/>
        <v>133.37952303649462</v>
      </c>
      <c r="X6415" s="21">
        <f t="shared" si="1795"/>
        <v>-234.15128274435662</v>
      </c>
      <c r="Y6415" s="21">
        <f t="shared" si="1796"/>
        <v>-21.151282744356621</v>
      </c>
      <c r="Z6415" s="21">
        <f t="shared" si="1804"/>
        <v>-6.7045872095638046</v>
      </c>
      <c r="AA6415" s="21">
        <f t="shared" si="1797"/>
        <v>0</v>
      </c>
      <c r="AB6415" s="21">
        <f t="shared" si="1798"/>
        <v>-6.7045872095638046</v>
      </c>
      <c r="AC6415" s="21">
        <f t="shared" si="1799"/>
        <v>57.92</v>
      </c>
      <c r="AD6415" s="21">
        <f t="shared" si="1805"/>
        <v>-6.7045872095638046</v>
      </c>
      <c r="AE6415" s="21" t="str">
        <f t="shared" si="1800"/>
        <v>9/24/10:00</v>
      </c>
    </row>
    <row r="6416" spans="2:31">
      <c r="B6416" s="37">
        <v>9</v>
      </c>
      <c r="C6416" s="38">
        <v>24</v>
      </c>
      <c r="D6416" s="39">
        <v>11</v>
      </c>
      <c r="E6416" s="17">
        <v>14.4</v>
      </c>
      <c r="F6416" s="17">
        <v>275</v>
      </c>
      <c r="G6416" s="17">
        <v>85</v>
      </c>
      <c r="H6416" s="37">
        <f t="shared" si="1788"/>
        <v>57.92</v>
      </c>
      <c r="I6416" s="37">
        <f>IF(H6416&lt;'Roof Calculator'!$G$8, 1, 0)</f>
        <v>0</v>
      </c>
      <c r="J6416" s="37">
        <f>IF(H6416&gt;='Roof Calculator'!$G$8, 1, 0)</f>
        <v>1</v>
      </c>
      <c r="K6416" s="37">
        <f t="shared" si="1789"/>
        <v>0</v>
      </c>
      <c r="L6416" s="37">
        <f t="shared" si="1790"/>
        <v>57.92</v>
      </c>
      <c r="M6416" s="37">
        <v>0</v>
      </c>
      <c r="N6416" s="37">
        <f t="shared" si="1791"/>
        <v>275</v>
      </c>
      <c r="O6416" s="37">
        <v>0</v>
      </c>
      <c r="P6416" s="37">
        <v>0</v>
      </c>
      <c r="Q6416" s="21">
        <f t="shared" si="1792"/>
        <v>39.790999999999997</v>
      </c>
      <c r="R6416" s="21">
        <f t="shared" si="1801"/>
        <v>267.41666666664855</v>
      </c>
      <c r="S6416" s="21">
        <f t="shared" si="1802"/>
        <v>-1.5363006759413833</v>
      </c>
      <c r="T6416" s="21">
        <f t="shared" si="1793"/>
        <v>86.147999999999996</v>
      </c>
      <c r="U6416" s="37">
        <f>VLOOKUP(Time_Zone, 'LSTM LookUp'!$B$5:$D$8, 3, FALSE)</f>
        <v>-75</v>
      </c>
      <c r="V6416" s="21">
        <f t="shared" si="1803"/>
        <v>8.9408351946249418</v>
      </c>
      <c r="W6416" s="21">
        <f t="shared" si="1794"/>
        <v>148.38320879865623</v>
      </c>
      <c r="X6416" s="21">
        <f t="shared" si="1795"/>
        <v>-57.056969521652107</v>
      </c>
      <c r="Y6416" s="21">
        <f t="shared" si="1796"/>
        <v>217.94303047834791</v>
      </c>
      <c r="Z6416" s="21">
        <f t="shared" si="1804"/>
        <v>69.084134150141495</v>
      </c>
      <c r="AA6416" s="21">
        <f t="shared" si="1797"/>
        <v>0</v>
      </c>
      <c r="AB6416" s="21">
        <f t="shared" si="1798"/>
        <v>69.084134150141495</v>
      </c>
      <c r="AC6416" s="21">
        <f t="shared" si="1799"/>
        <v>57.92</v>
      </c>
      <c r="AD6416" s="21">
        <f t="shared" si="1805"/>
        <v>69.084134150141495</v>
      </c>
      <c r="AE6416" s="21" t="str">
        <f t="shared" si="1800"/>
        <v>9/24/11:00</v>
      </c>
    </row>
    <row r="6417" spans="2:31">
      <c r="B6417" s="37">
        <v>9</v>
      </c>
      <c r="C6417" s="38">
        <v>24</v>
      </c>
      <c r="D6417" s="39">
        <v>12</v>
      </c>
      <c r="E6417" s="17">
        <v>15.6</v>
      </c>
      <c r="F6417" s="17">
        <v>322</v>
      </c>
      <c r="G6417" s="17">
        <v>404</v>
      </c>
      <c r="H6417" s="37">
        <f t="shared" si="1788"/>
        <v>60.08</v>
      </c>
      <c r="I6417" s="37">
        <f>IF(H6417&lt;'Roof Calculator'!$G$8, 1, 0)</f>
        <v>0</v>
      </c>
      <c r="J6417" s="37">
        <f>IF(H6417&gt;='Roof Calculator'!$G$8, 1, 0)</f>
        <v>1</v>
      </c>
      <c r="K6417" s="37">
        <f t="shared" si="1789"/>
        <v>0</v>
      </c>
      <c r="L6417" s="37">
        <f t="shared" si="1790"/>
        <v>60.08</v>
      </c>
      <c r="M6417" s="37">
        <v>0</v>
      </c>
      <c r="N6417" s="37">
        <f t="shared" si="1791"/>
        <v>322</v>
      </c>
      <c r="O6417" s="37">
        <v>0</v>
      </c>
      <c r="P6417" s="37">
        <v>0</v>
      </c>
      <c r="Q6417" s="21">
        <f t="shared" si="1792"/>
        <v>39.790999999999997</v>
      </c>
      <c r="R6417" s="21">
        <f t="shared" si="1801"/>
        <v>267.45833333331524</v>
      </c>
      <c r="S6417" s="21">
        <f t="shared" si="1802"/>
        <v>-1.5526231057865398</v>
      </c>
      <c r="T6417" s="21">
        <f t="shared" si="1793"/>
        <v>86.147999999999996</v>
      </c>
      <c r="U6417" s="37">
        <f>VLOOKUP(Time_Zone, 'LSTM LookUp'!$B$5:$D$8, 3, FALSE)</f>
        <v>-75</v>
      </c>
      <c r="V6417" s="21">
        <f t="shared" si="1803"/>
        <v>8.9555715956809916</v>
      </c>
      <c r="W6417" s="21">
        <f t="shared" si="1794"/>
        <v>163.38689289892028</v>
      </c>
      <c r="X6417" s="21">
        <f t="shared" si="1795"/>
        <v>-304.36542891191118</v>
      </c>
      <c r="Y6417" s="21">
        <f t="shared" si="1796"/>
        <v>17.634571088088819</v>
      </c>
      <c r="Z6417" s="21">
        <f t="shared" si="1804"/>
        <v>5.5898510360980174</v>
      </c>
      <c r="AA6417" s="21">
        <f t="shared" si="1797"/>
        <v>0</v>
      </c>
      <c r="AB6417" s="21">
        <f t="shared" si="1798"/>
        <v>5.5898510360980174</v>
      </c>
      <c r="AC6417" s="21">
        <f t="shared" si="1799"/>
        <v>60.08</v>
      </c>
      <c r="AD6417" s="21">
        <f t="shared" si="1805"/>
        <v>5.5898510360980174</v>
      </c>
      <c r="AE6417" s="21" t="str">
        <f t="shared" si="1800"/>
        <v>9/24/12:00</v>
      </c>
    </row>
    <row r="6418" spans="2:31">
      <c r="B6418" s="37">
        <v>9</v>
      </c>
      <c r="C6418" s="38">
        <v>24</v>
      </c>
      <c r="D6418" s="39">
        <v>13</v>
      </c>
      <c r="E6418" s="17">
        <v>16.100000000000001</v>
      </c>
      <c r="F6418" s="17">
        <v>374</v>
      </c>
      <c r="G6418" s="17">
        <v>150</v>
      </c>
      <c r="H6418" s="37">
        <f t="shared" si="1788"/>
        <v>60.980000000000004</v>
      </c>
      <c r="I6418" s="37">
        <f>IF(H6418&lt;'Roof Calculator'!$G$8, 1, 0)</f>
        <v>0</v>
      </c>
      <c r="J6418" s="37">
        <f>IF(H6418&gt;='Roof Calculator'!$G$8, 1, 0)</f>
        <v>1</v>
      </c>
      <c r="K6418" s="37">
        <f t="shared" si="1789"/>
        <v>0</v>
      </c>
      <c r="L6418" s="37">
        <f t="shared" si="1790"/>
        <v>60.980000000000004</v>
      </c>
      <c r="M6418" s="37">
        <v>0</v>
      </c>
      <c r="N6418" s="37">
        <f t="shared" si="1791"/>
        <v>374</v>
      </c>
      <c r="O6418" s="37">
        <v>0</v>
      </c>
      <c r="P6418" s="37">
        <v>0</v>
      </c>
      <c r="Q6418" s="21">
        <f t="shared" si="1792"/>
        <v>39.790999999999997</v>
      </c>
      <c r="R6418" s="21">
        <f t="shared" si="1801"/>
        <v>267.49999999998192</v>
      </c>
      <c r="S6418" s="21">
        <f t="shared" si="1802"/>
        <v>-1.5689448627052371</v>
      </c>
      <c r="T6418" s="21">
        <f t="shared" si="1793"/>
        <v>86.147999999999996</v>
      </c>
      <c r="U6418" s="37">
        <f>VLOOKUP(Time_Zone, 'LSTM LookUp'!$B$5:$D$8, 3, FALSE)</f>
        <v>-75</v>
      </c>
      <c r="V6418" s="21">
        <f t="shared" si="1803"/>
        <v>8.9703013199136024</v>
      </c>
      <c r="W6418" s="21">
        <f t="shared" si="1794"/>
        <v>178.39057532997839</v>
      </c>
      <c r="X6418" s="21">
        <f t="shared" si="1795"/>
        <v>-117.79736712584508</v>
      </c>
      <c r="Y6418" s="21">
        <f t="shared" si="1796"/>
        <v>256.20263287415492</v>
      </c>
      <c r="Z6418" s="21">
        <f t="shared" si="1804"/>
        <v>81.211759881699805</v>
      </c>
      <c r="AA6418" s="21">
        <f t="shared" si="1797"/>
        <v>0</v>
      </c>
      <c r="AB6418" s="21">
        <f t="shared" si="1798"/>
        <v>81.211759881699805</v>
      </c>
      <c r="AC6418" s="21">
        <f t="shared" si="1799"/>
        <v>60.980000000000004</v>
      </c>
      <c r="AD6418" s="21">
        <f t="shared" si="1805"/>
        <v>81.211759881699805</v>
      </c>
      <c r="AE6418" s="21" t="str">
        <f t="shared" si="1800"/>
        <v>9/24/13:00</v>
      </c>
    </row>
    <row r="6419" spans="2:31">
      <c r="B6419" s="37">
        <v>9</v>
      </c>
      <c r="C6419" s="38">
        <v>24</v>
      </c>
      <c r="D6419" s="39">
        <v>14</v>
      </c>
      <c r="E6419" s="17">
        <v>17.2</v>
      </c>
      <c r="F6419" s="17">
        <v>369</v>
      </c>
      <c r="G6419" s="17">
        <v>132</v>
      </c>
      <c r="H6419" s="37">
        <f t="shared" si="1788"/>
        <v>62.959999999999994</v>
      </c>
      <c r="I6419" s="37">
        <f>IF(H6419&lt;'Roof Calculator'!$G$8, 1, 0)</f>
        <v>0</v>
      </c>
      <c r="J6419" s="37">
        <f>IF(H6419&gt;='Roof Calculator'!$G$8, 1, 0)</f>
        <v>1</v>
      </c>
      <c r="K6419" s="37">
        <f t="shared" si="1789"/>
        <v>0</v>
      </c>
      <c r="L6419" s="37">
        <f t="shared" si="1790"/>
        <v>62.959999999999994</v>
      </c>
      <c r="M6419" s="37">
        <v>0</v>
      </c>
      <c r="N6419" s="37">
        <f t="shared" si="1791"/>
        <v>369</v>
      </c>
      <c r="O6419" s="37">
        <v>0</v>
      </c>
      <c r="P6419" s="37">
        <v>0</v>
      </c>
      <c r="Q6419" s="21">
        <f t="shared" si="1792"/>
        <v>39.790999999999997</v>
      </c>
      <c r="R6419" s="21">
        <f t="shared" si="1801"/>
        <v>267.54166666664861</v>
      </c>
      <c r="S6419" s="21">
        <f t="shared" si="1802"/>
        <v>-1.5852659396093225</v>
      </c>
      <c r="T6419" s="21">
        <f t="shared" si="1793"/>
        <v>86.147999999999996</v>
      </c>
      <c r="U6419" s="37">
        <f>VLOOKUP(Time_Zone, 'LSTM LookUp'!$B$5:$D$8, 3, FALSE)</f>
        <v>-75</v>
      </c>
      <c r="V6419" s="21">
        <f t="shared" si="1803"/>
        <v>8.9850243380974231</v>
      </c>
      <c r="W6419" s="21">
        <f t="shared" si="1794"/>
        <v>193.39425608452433</v>
      </c>
      <c r="X6419" s="21">
        <f t="shared" si="1795"/>
        <v>-100.96709913432069</v>
      </c>
      <c r="Y6419" s="21">
        <f t="shared" si="1796"/>
        <v>268.03290086567932</v>
      </c>
      <c r="Z6419" s="21">
        <f t="shared" si="1804"/>
        <v>84.961748211974907</v>
      </c>
      <c r="AA6419" s="21">
        <f t="shared" si="1797"/>
        <v>0</v>
      </c>
      <c r="AB6419" s="21">
        <f t="shared" si="1798"/>
        <v>84.961748211974907</v>
      </c>
      <c r="AC6419" s="21">
        <f t="shared" si="1799"/>
        <v>62.959999999999994</v>
      </c>
      <c r="AD6419" s="21">
        <f t="shared" si="1805"/>
        <v>84.961748211974907</v>
      </c>
      <c r="AE6419" s="21" t="str">
        <f t="shared" si="1800"/>
        <v>9/24/14:00</v>
      </c>
    </row>
    <row r="6420" spans="2:31">
      <c r="B6420" s="37">
        <v>9</v>
      </c>
      <c r="C6420" s="38">
        <v>24</v>
      </c>
      <c r="D6420" s="39">
        <v>15</v>
      </c>
      <c r="E6420" s="17">
        <v>15</v>
      </c>
      <c r="F6420" s="17">
        <v>297</v>
      </c>
      <c r="G6420" s="17">
        <v>30</v>
      </c>
      <c r="H6420" s="37">
        <f t="shared" si="1788"/>
        <v>59</v>
      </c>
      <c r="I6420" s="37">
        <f>IF(H6420&lt;'Roof Calculator'!$G$8, 1, 0)</f>
        <v>0</v>
      </c>
      <c r="J6420" s="37">
        <f>IF(H6420&gt;='Roof Calculator'!$G$8, 1, 0)</f>
        <v>1</v>
      </c>
      <c r="K6420" s="37">
        <f t="shared" si="1789"/>
        <v>0</v>
      </c>
      <c r="L6420" s="37">
        <f t="shared" si="1790"/>
        <v>59</v>
      </c>
      <c r="M6420" s="37">
        <v>0</v>
      </c>
      <c r="N6420" s="37">
        <f t="shared" si="1791"/>
        <v>297</v>
      </c>
      <c r="O6420" s="37">
        <v>0</v>
      </c>
      <c r="P6420" s="37">
        <v>0</v>
      </c>
      <c r="Q6420" s="21">
        <f t="shared" si="1792"/>
        <v>39.790999999999997</v>
      </c>
      <c r="R6420" s="21">
        <f t="shared" si="1801"/>
        <v>267.5833333333153</v>
      </c>
      <c r="S6420" s="21">
        <f t="shared" si="1802"/>
        <v>-1.6015863294105388</v>
      </c>
      <c r="T6420" s="21">
        <f t="shared" si="1793"/>
        <v>86.147999999999996</v>
      </c>
      <c r="U6420" s="37">
        <f>VLOOKUP(Time_Zone, 'LSTM LookUp'!$B$5:$D$8, 3, FALSE)</f>
        <v>-75</v>
      </c>
      <c r="V6420" s="21">
        <f t="shared" si="1803"/>
        <v>8.9997406210148974</v>
      </c>
      <c r="W6420" s="21">
        <f t="shared" si="1794"/>
        <v>208.39793515525369</v>
      </c>
      <c r="X6420" s="21">
        <f t="shared" si="1795"/>
        <v>-20.806329418285937</v>
      </c>
      <c r="Y6420" s="21">
        <f t="shared" si="1796"/>
        <v>276.19367058171406</v>
      </c>
      <c r="Z6420" s="21">
        <f t="shared" si="1804"/>
        <v>87.548569679004871</v>
      </c>
      <c r="AA6420" s="21">
        <f t="shared" si="1797"/>
        <v>0</v>
      </c>
      <c r="AB6420" s="21">
        <f t="shared" si="1798"/>
        <v>87.548569679004871</v>
      </c>
      <c r="AC6420" s="21">
        <f t="shared" si="1799"/>
        <v>59</v>
      </c>
      <c r="AD6420" s="21">
        <f t="shared" si="1805"/>
        <v>87.548569679004871</v>
      </c>
      <c r="AE6420" s="21" t="str">
        <f t="shared" si="1800"/>
        <v>9/24/15:00</v>
      </c>
    </row>
    <row r="6421" spans="2:31">
      <c r="B6421" s="37">
        <v>9</v>
      </c>
      <c r="C6421" s="38">
        <v>24</v>
      </c>
      <c r="D6421" s="39">
        <v>16</v>
      </c>
      <c r="E6421" s="17">
        <v>15</v>
      </c>
      <c r="F6421" s="17">
        <v>237</v>
      </c>
      <c r="G6421" s="17">
        <v>35</v>
      </c>
      <c r="H6421" s="37">
        <f t="shared" si="1788"/>
        <v>59</v>
      </c>
      <c r="I6421" s="37">
        <f>IF(H6421&lt;'Roof Calculator'!$G$8, 1, 0)</f>
        <v>0</v>
      </c>
      <c r="J6421" s="37">
        <f>IF(H6421&gt;='Roof Calculator'!$G$8, 1, 0)</f>
        <v>1</v>
      </c>
      <c r="K6421" s="37">
        <f t="shared" si="1789"/>
        <v>0</v>
      </c>
      <c r="L6421" s="37">
        <f t="shared" si="1790"/>
        <v>59</v>
      </c>
      <c r="M6421" s="37">
        <v>0</v>
      </c>
      <c r="N6421" s="37">
        <f t="shared" si="1791"/>
        <v>237</v>
      </c>
      <c r="O6421" s="37">
        <v>0</v>
      </c>
      <c r="P6421" s="37">
        <v>0</v>
      </c>
      <c r="Q6421" s="21">
        <f t="shared" si="1792"/>
        <v>39.790999999999997</v>
      </c>
      <c r="R6421" s="21">
        <f t="shared" si="1801"/>
        <v>267.62499999998198</v>
      </c>
      <c r="S6421" s="21">
        <f t="shared" si="1802"/>
        <v>-1.6179060250204302</v>
      </c>
      <c r="T6421" s="21">
        <f t="shared" si="1793"/>
        <v>86.147999999999996</v>
      </c>
      <c r="U6421" s="37">
        <f>VLOOKUP(Time_Zone, 'LSTM LookUp'!$B$5:$D$8, 3, FALSE)</f>
        <v>-75</v>
      </c>
      <c r="V6421" s="21">
        <f t="shared" si="1803"/>
        <v>9.0144501394562315</v>
      </c>
      <c r="W6421" s="21">
        <f t="shared" si="1794"/>
        <v>223.40161253486406</v>
      </c>
      <c r="X6421" s="21">
        <f t="shared" si="1795"/>
        <v>-20.164215718078271</v>
      </c>
      <c r="Y6421" s="21">
        <f t="shared" si="1796"/>
        <v>216.83578428192172</v>
      </c>
      <c r="Z6421" s="21">
        <f t="shared" si="1804"/>
        <v>68.733156444622537</v>
      </c>
      <c r="AA6421" s="21">
        <f t="shared" si="1797"/>
        <v>0</v>
      </c>
      <c r="AB6421" s="21">
        <f t="shared" si="1798"/>
        <v>68.733156444622537</v>
      </c>
      <c r="AC6421" s="21">
        <f t="shared" si="1799"/>
        <v>59</v>
      </c>
      <c r="AD6421" s="21">
        <f t="shared" si="1805"/>
        <v>68.733156444622537</v>
      </c>
      <c r="AE6421" s="21" t="str">
        <f t="shared" si="1800"/>
        <v>9/24/16:00</v>
      </c>
    </row>
    <row r="6422" spans="2:31">
      <c r="B6422" s="37">
        <v>9</v>
      </c>
      <c r="C6422" s="38">
        <v>24</v>
      </c>
      <c r="D6422" s="39">
        <v>17</v>
      </c>
      <c r="E6422" s="17">
        <v>13.9</v>
      </c>
      <c r="F6422" s="17">
        <v>171</v>
      </c>
      <c r="G6422" s="17">
        <v>255</v>
      </c>
      <c r="H6422" s="37">
        <f t="shared" ref="H6422:H6485" si="1806">E6422*9/5+32</f>
        <v>57.02</v>
      </c>
      <c r="I6422" s="37">
        <f>IF(H6422&lt;'Roof Calculator'!$G$8, 1, 0)</f>
        <v>0</v>
      </c>
      <c r="J6422" s="37">
        <f>IF(H6422&gt;='Roof Calculator'!$G$8, 1, 0)</f>
        <v>1</v>
      </c>
      <c r="K6422" s="37">
        <f t="shared" ref="K6422:K6485" si="1807">I6422*H6422</f>
        <v>0</v>
      </c>
      <c r="L6422" s="37">
        <f t="shared" ref="L6422:L6485" si="1808">J6422*H6422</f>
        <v>57.02</v>
      </c>
      <c r="M6422" s="37">
        <v>0</v>
      </c>
      <c r="N6422" s="37">
        <f t="shared" ref="N6422:N6485" si="1809">F6422*(180-M6422)/180</f>
        <v>171</v>
      </c>
      <c r="O6422" s="37">
        <v>0</v>
      </c>
      <c r="P6422" s="37">
        <v>0</v>
      </c>
      <c r="Q6422" s="21">
        <f t="shared" ref="Q6422:Q6485" si="1810">Latitude</f>
        <v>39.790999999999997</v>
      </c>
      <c r="R6422" s="21">
        <f t="shared" si="1801"/>
        <v>267.66666666664867</v>
      </c>
      <c r="S6422" s="21">
        <f t="shared" si="1802"/>
        <v>-1.6342250193504615</v>
      </c>
      <c r="T6422" s="21">
        <f t="shared" ref="T6422:T6485" si="1811">Longitude</f>
        <v>86.147999999999996</v>
      </c>
      <c r="U6422" s="37">
        <f>VLOOKUP(Time_Zone, 'LSTM LookUp'!$B$5:$D$8, 3, FALSE)</f>
        <v>-75</v>
      </c>
      <c r="V6422" s="21">
        <f t="shared" si="1803"/>
        <v>9.0291528642195704</v>
      </c>
      <c r="W6422" s="21">
        <f t="shared" ref="W6422:W6485" si="1812">15*((D6422+(4*(T6422-U6422)+V6422)/60)-12)</f>
        <v>238.40528821605488</v>
      </c>
      <c r="X6422" s="21">
        <f t="shared" ref="X6422:X6485" si="1813">G6422*(SIN(S6422*PI()/180)*SIN(Q6422*PI()/180)*COS(O6422*PI()/180)-SIN(S6422*PI()/180)*COS(Q6422*PI()/180)*SIN(O6422*PI()/180)*COS(P6422*PI()/180)+COS(S6422*PI()/180)*COS(Q6422*PI()/180)*COS(O6422*PI()/180)*COS(W6422*PI()/180)+COS(S6422*PI()/180)*SIN(Q6422*PI()/180)*SIN(O6422*PI()/180)*COS(P6422*PI()/180)*COS(W6422*PI()/180)+COS(S6422*PI()/180)*SIN(P6422*PI()/180)*SIN(W6422*PI()/180)*SIN(O6422*PI()/180))</f>
        <v>-107.26573845462103</v>
      </c>
      <c r="Y6422" s="21">
        <f t="shared" ref="Y6422:Y6485" si="1814">X6422+N6422</f>
        <v>63.73426154537897</v>
      </c>
      <c r="Z6422" s="21">
        <f t="shared" si="1804"/>
        <v>20.202647751099317</v>
      </c>
      <c r="AA6422" s="21">
        <f t="shared" ref="AA6422:AA6485" si="1815">Z6422*I6422</f>
        <v>0</v>
      </c>
      <c r="AB6422" s="21">
        <f t="shared" ref="AB6422:AB6485" si="1816">Z6422*J6422</f>
        <v>20.202647751099317</v>
      </c>
      <c r="AC6422" s="21">
        <f t="shared" ref="AC6422:AC6485" si="1817">L6422</f>
        <v>57.02</v>
      </c>
      <c r="AD6422" s="21">
        <f t="shared" si="1805"/>
        <v>20.202647751099317</v>
      </c>
      <c r="AE6422" s="21" t="str">
        <f t="shared" ref="AE6422:AE6485" si="1818">CONCATENATE(B6422, "/", C6422, "/", D6422,":00")</f>
        <v>9/24/17:00</v>
      </c>
    </row>
    <row r="6423" spans="2:31">
      <c r="B6423" s="37">
        <v>9</v>
      </c>
      <c r="C6423" s="38">
        <v>24</v>
      </c>
      <c r="D6423" s="39">
        <v>18</v>
      </c>
      <c r="E6423" s="17">
        <v>13.9</v>
      </c>
      <c r="F6423" s="17">
        <v>62</v>
      </c>
      <c r="G6423" s="17">
        <v>0</v>
      </c>
      <c r="H6423" s="37">
        <f t="shared" si="1806"/>
        <v>57.02</v>
      </c>
      <c r="I6423" s="37">
        <f>IF(H6423&lt;'Roof Calculator'!$G$8, 1, 0)</f>
        <v>0</v>
      </c>
      <c r="J6423" s="37">
        <f>IF(H6423&gt;='Roof Calculator'!$G$8, 1, 0)</f>
        <v>1</v>
      </c>
      <c r="K6423" s="37">
        <f t="shared" si="1807"/>
        <v>0</v>
      </c>
      <c r="L6423" s="37">
        <f t="shared" si="1808"/>
        <v>57.02</v>
      </c>
      <c r="M6423" s="37">
        <v>0</v>
      </c>
      <c r="N6423" s="37">
        <f t="shared" si="1809"/>
        <v>62</v>
      </c>
      <c r="O6423" s="37">
        <v>0</v>
      </c>
      <c r="P6423" s="37">
        <v>0</v>
      </c>
      <c r="Q6423" s="21">
        <f t="shared" si="1810"/>
        <v>39.790999999999997</v>
      </c>
      <c r="R6423" s="21">
        <f t="shared" ref="R6423:R6486" si="1819">R6422+1/24</f>
        <v>267.70833333331535</v>
      </c>
      <c r="S6423" s="21">
        <f t="shared" ref="S6423:S6486" si="1820">ASIN(SIN(23.45*PI()/180)*SIN((360/365*(R6423-81))*PI()/180))*180/PI()</f>
        <v>-1.6505433053118852</v>
      </c>
      <c r="T6423" s="21">
        <f t="shared" si="1811"/>
        <v>86.147999999999996</v>
      </c>
      <c r="U6423" s="37">
        <f>VLOOKUP(Time_Zone, 'LSTM LookUp'!$B$5:$D$8, 3, FALSE)</f>
        <v>-75</v>
      </c>
      <c r="V6423" s="21">
        <f t="shared" ref="V6423:V6486" si="1821">9.87*SIN(2*(360/365*(R6423-81))*PI()/180)-7.53*COS((360/365*(R6423-81))*PI()/180)-1.5*SIN((360/365*(R6423-81))*PI()/180)</f>
        <v>9.0438487661109352</v>
      </c>
      <c r="W6423" s="21">
        <f t="shared" si="1812"/>
        <v>253.40896219152773</v>
      </c>
      <c r="X6423" s="21">
        <f t="shared" si="1813"/>
        <v>0</v>
      </c>
      <c r="Y6423" s="21">
        <f t="shared" si="1814"/>
        <v>62</v>
      </c>
      <c r="Z6423" s="21">
        <f t="shared" ref="Z6423:Z6486" si="1822">Y6423/10.764*3.412</f>
        <v>19.652917131178</v>
      </c>
      <c r="AA6423" s="21">
        <f t="shared" si="1815"/>
        <v>0</v>
      </c>
      <c r="AB6423" s="21">
        <f t="shared" si="1816"/>
        <v>19.652917131178</v>
      </c>
      <c r="AC6423" s="21">
        <f t="shared" si="1817"/>
        <v>57.02</v>
      </c>
      <c r="AD6423" s="21">
        <f t="shared" ref="AD6423:AD6486" si="1823">AB6423</f>
        <v>19.652917131178</v>
      </c>
      <c r="AE6423" s="21" t="str">
        <f t="shared" si="1818"/>
        <v>9/24/18:00</v>
      </c>
    </row>
    <row r="6424" spans="2:31">
      <c r="B6424" s="37">
        <v>9</v>
      </c>
      <c r="C6424" s="38">
        <v>24</v>
      </c>
      <c r="D6424" s="39">
        <v>19</v>
      </c>
      <c r="E6424" s="17">
        <v>11.7</v>
      </c>
      <c r="F6424" s="17">
        <v>4</v>
      </c>
      <c r="G6424" s="17">
        <v>33</v>
      </c>
      <c r="H6424" s="37">
        <f t="shared" si="1806"/>
        <v>53.06</v>
      </c>
      <c r="I6424" s="37">
        <f>IF(H6424&lt;'Roof Calculator'!$G$8, 1, 0)</f>
        <v>1</v>
      </c>
      <c r="J6424" s="37">
        <f>IF(H6424&gt;='Roof Calculator'!$G$8, 1, 0)</f>
        <v>0</v>
      </c>
      <c r="K6424" s="37">
        <f t="shared" si="1807"/>
        <v>53.06</v>
      </c>
      <c r="L6424" s="37">
        <f t="shared" si="1808"/>
        <v>0</v>
      </c>
      <c r="M6424" s="37">
        <v>0</v>
      </c>
      <c r="N6424" s="37">
        <f t="shared" si="1809"/>
        <v>4</v>
      </c>
      <c r="O6424" s="37">
        <v>0</v>
      </c>
      <c r="P6424" s="37">
        <v>0</v>
      </c>
      <c r="Q6424" s="21">
        <f t="shared" si="1810"/>
        <v>39.790999999999997</v>
      </c>
      <c r="R6424" s="21">
        <f t="shared" si="1819"/>
        <v>267.74999999998204</v>
      </c>
      <c r="S6424" s="21">
        <f t="shared" si="1820"/>
        <v>-1.666860875815813</v>
      </c>
      <c r="T6424" s="21">
        <f t="shared" si="1811"/>
        <v>86.147999999999996</v>
      </c>
      <c r="U6424" s="37">
        <f>VLOOKUP(Time_Zone, 'LSTM LookUp'!$B$5:$D$8, 3, FALSE)</f>
        <v>-75</v>
      </c>
      <c r="V6424" s="21">
        <f t="shared" si="1821"/>
        <v>9.0585378159443479</v>
      </c>
      <c r="W6424" s="21">
        <f t="shared" si="1812"/>
        <v>268.41263445398607</v>
      </c>
      <c r="X6424" s="21">
        <f t="shared" si="1813"/>
        <v>-1.3164436275708944</v>
      </c>
      <c r="Y6424" s="21">
        <f t="shared" si="1814"/>
        <v>2.6835563724291056</v>
      </c>
      <c r="Z6424" s="21">
        <f t="shared" si="1822"/>
        <v>0.85064050006764302</v>
      </c>
      <c r="AA6424" s="21">
        <f t="shared" si="1815"/>
        <v>0.85064050006764302</v>
      </c>
      <c r="AB6424" s="21">
        <f t="shared" si="1816"/>
        <v>0</v>
      </c>
      <c r="AC6424" s="21">
        <f t="shared" si="1817"/>
        <v>0</v>
      </c>
      <c r="AD6424" s="21">
        <f t="shared" si="1823"/>
        <v>0</v>
      </c>
      <c r="AE6424" s="21" t="str">
        <f t="shared" si="1818"/>
        <v>9/24/19:00</v>
      </c>
    </row>
    <row r="6425" spans="2:31">
      <c r="B6425" s="37">
        <v>9</v>
      </c>
      <c r="C6425" s="38">
        <v>24</v>
      </c>
      <c r="D6425" s="39">
        <v>20</v>
      </c>
      <c r="E6425" s="17">
        <v>10</v>
      </c>
      <c r="F6425" s="17">
        <v>0</v>
      </c>
      <c r="G6425" s="17">
        <v>0</v>
      </c>
      <c r="H6425" s="37">
        <f t="shared" si="1806"/>
        <v>50</v>
      </c>
      <c r="I6425" s="37">
        <f>IF(H6425&lt;'Roof Calculator'!$G$8, 1, 0)</f>
        <v>1</v>
      </c>
      <c r="J6425" s="37">
        <f>IF(H6425&gt;='Roof Calculator'!$G$8, 1, 0)</f>
        <v>0</v>
      </c>
      <c r="K6425" s="37">
        <f t="shared" si="1807"/>
        <v>50</v>
      </c>
      <c r="L6425" s="37">
        <f t="shared" si="1808"/>
        <v>0</v>
      </c>
      <c r="M6425" s="37">
        <v>0</v>
      </c>
      <c r="N6425" s="37">
        <f t="shared" si="1809"/>
        <v>0</v>
      </c>
      <c r="O6425" s="37">
        <v>0</v>
      </c>
      <c r="P6425" s="37">
        <v>0</v>
      </c>
      <c r="Q6425" s="21">
        <f t="shared" si="1810"/>
        <v>39.790999999999997</v>
      </c>
      <c r="R6425" s="21">
        <f t="shared" si="1819"/>
        <v>267.79166666664872</v>
      </c>
      <c r="S6425" s="21">
        <f t="shared" si="1820"/>
        <v>-1.6831777237732313</v>
      </c>
      <c r="T6425" s="21">
        <f t="shared" si="1811"/>
        <v>86.147999999999996</v>
      </c>
      <c r="U6425" s="37">
        <f>VLOOKUP(Time_Zone, 'LSTM LookUp'!$B$5:$D$8, 3, FALSE)</f>
        <v>-75</v>
      </c>
      <c r="V6425" s="21">
        <f t="shared" si="1821"/>
        <v>9.073219984541911</v>
      </c>
      <c r="W6425" s="21">
        <f t="shared" si="1812"/>
        <v>283.41630499613547</v>
      </c>
      <c r="X6425" s="21">
        <f t="shared" si="1813"/>
        <v>0</v>
      </c>
      <c r="Y6425" s="21">
        <f t="shared" si="1814"/>
        <v>0</v>
      </c>
      <c r="Z6425" s="21">
        <f t="shared" si="1822"/>
        <v>0</v>
      </c>
      <c r="AA6425" s="21">
        <f t="shared" si="1815"/>
        <v>0</v>
      </c>
      <c r="AB6425" s="21">
        <f t="shared" si="1816"/>
        <v>0</v>
      </c>
      <c r="AC6425" s="21">
        <f t="shared" si="1817"/>
        <v>0</v>
      </c>
      <c r="AD6425" s="21">
        <f t="shared" si="1823"/>
        <v>0</v>
      </c>
      <c r="AE6425" s="21" t="str">
        <f t="shared" si="1818"/>
        <v>9/24/20:00</v>
      </c>
    </row>
    <row r="6426" spans="2:31">
      <c r="B6426" s="37">
        <v>9</v>
      </c>
      <c r="C6426" s="38">
        <v>24</v>
      </c>
      <c r="D6426" s="39">
        <v>21</v>
      </c>
      <c r="E6426" s="17">
        <v>8.9</v>
      </c>
      <c r="F6426" s="17">
        <v>0</v>
      </c>
      <c r="G6426" s="17">
        <v>0</v>
      </c>
      <c r="H6426" s="37">
        <f t="shared" si="1806"/>
        <v>48.02</v>
      </c>
      <c r="I6426" s="37">
        <f>IF(H6426&lt;'Roof Calculator'!$G$8, 1, 0)</f>
        <v>1</v>
      </c>
      <c r="J6426" s="37">
        <f>IF(H6426&gt;='Roof Calculator'!$G$8, 1, 0)</f>
        <v>0</v>
      </c>
      <c r="K6426" s="37">
        <f t="shared" si="1807"/>
        <v>48.02</v>
      </c>
      <c r="L6426" s="37">
        <f t="shared" si="1808"/>
        <v>0</v>
      </c>
      <c r="M6426" s="37">
        <v>0</v>
      </c>
      <c r="N6426" s="37">
        <f t="shared" si="1809"/>
        <v>0</v>
      </c>
      <c r="O6426" s="37">
        <v>0</v>
      </c>
      <c r="P6426" s="37">
        <v>0</v>
      </c>
      <c r="Q6426" s="21">
        <f t="shared" si="1810"/>
        <v>39.790999999999997</v>
      </c>
      <c r="R6426" s="21">
        <f t="shared" si="1819"/>
        <v>267.83333333331541</v>
      </c>
      <c r="S6426" s="21">
        <f t="shared" si="1820"/>
        <v>-1.6994938420949415</v>
      </c>
      <c r="T6426" s="21">
        <f t="shared" si="1811"/>
        <v>86.147999999999996</v>
      </c>
      <c r="U6426" s="37">
        <f>VLOOKUP(Time_Zone, 'LSTM LookUp'!$B$5:$D$8, 3, FALSE)</f>
        <v>-75</v>
      </c>
      <c r="V6426" s="21">
        <f t="shared" si="1821"/>
        <v>9.0878952427338042</v>
      </c>
      <c r="W6426" s="21">
        <f t="shared" si="1812"/>
        <v>298.41997381068347</v>
      </c>
      <c r="X6426" s="21">
        <f t="shared" si="1813"/>
        <v>0</v>
      </c>
      <c r="Y6426" s="21">
        <f t="shared" si="1814"/>
        <v>0</v>
      </c>
      <c r="Z6426" s="21">
        <f t="shared" si="1822"/>
        <v>0</v>
      </c>
      <c r="AA6426" s="21">
        <f t="shared" si="1815"/>
        <v>0</v>
      </c>
      <c r="AB6426" s="21">
        <f t="shared" si="1816"/>
        <v>0</v>
      </c>
      <c r="AC6426" s="21">
        <f t="shared" si="1817"/>
        <v>0</v>
      </c>
      <c r="AD6426" s="21">
        <f t="shared" si="1823"/>
        <v>0</v>
      </c>
      <c r="AE6426" s="21" t="str">
        <f t="shared" si="1818"/>
        <v>9/24/21:00</v>
      </c>
    </row>
    <row r="6427" spans="2:31">
      <c r="B6427" s="37">
        <v>9</v>
      </c>
      <c r="C6427" s="38">
        <v>24</v>
      </c>
      <c r="D6427" s="39">
        <v>22</v>
      </c>
      <c r="E6427" s="17">
        <v>8.3000000000000007</v>
      </c>
      <c r="F6427" s="17">
        <v>0</v>
      </c>
      <c r="G6427" s="17">
        <v>0</v>
      </c>
      <c r="H6427" s="37">
        <f t="shared" si="1806"/>
        <v>46.94</v>
      </c>
      <c r="I6427" s="37">
        <f>IF(H6427&lt;'Roof Calculator'!$G$8, 1, 0)</f>
        <v>1</v>
      </c>
      <c r="J6427" s="37">
        <f>IF(H6427&gt;='Roof Calculator'!$G$8, 1, 0)</f>
        <v>0</v>
      </c>
      <c r="K6427" s="37">
        <f t="shared" si="1807"/>
        <v>46.94</v>
      </c>
      <c r="L6427" s="37">
        <f t="shared" si="1808"/>
        <v>0</v>
      </c>
      <c r="M6427" s="37">
        <v>0</v>
      </c>
      <c r="N6427" s="37">
        <f t="shared" si="1809"/>
        <v>0</v>
      </c>
      <c r="O6427" s="37">
        <v>0</v>
      </c>
      <c r="P6427" s="37">
        <v>0</v>
      </c>
      <c r="Q6427" s="21">
        <f t="shared" si="1810"/>
        <v>39.790999999999997</v>
      </c>
      <c r="R6427" s="21">
        <f t="shared" si="1819"/>
        <v>267.87499999998209</v>
      </c>
      <c r="S6427" s="21">
        <f t="shared" si="1820"/>
        <v>-1.7158092236915987</v>
      </c>
      <c r="T6427" s="21">
        <f t="shared" si="1811"/>
        <v>86.147999999999996</v>
      </c>
      <c r="U6427" s="37">
        <f>VLOOKUP(Time_Zone, 'LSTM LookUp'!$B$5:$D$8, 3, FALSE)</f>
        <v>-75</v>
      </c>
      <c r="V6427" s="21">
        <f t="shared" si="1821"/>
        <v>9.1025635613583944</v>
      </c>
      <c r="W6427" s="21">
        <f t="shared" si="1812"/>
        <v>313.42364089033958</v>
      </c>
      <c r="X6427" s="21">
        <f t="shared" si="1813"/>
        <v>0</v>
      </c>
      <c r="Y6427" s="21">
        <f t="shared" si="1814"/>
        <v>0</v>
      </c>
      <c r="Z6427" s="21">
        <f t="shared" si="1822"/>
        <v>0</v>
      </c>
      <c r="AA6427" s="21">
        <f t="shared" si="1815"/>
        <v>0</v>
      </c>
      <c r="AB6427" s="21">
        <f t="shared" si="1816"/>
        <v>0</v>
      </c>
      <c r="AC6427" s="21">
        <f t="shared" si="1817"/>
        <v>0</v>
      </c>
      <c r="AD6427" s="21">
        <f t="shared" si="1823"/>
        <v>0</v>
      </c>
      <c r="AE6427" s="21" t="str">
        <f t="shared" si="1818"/>
        <v>9/24/22:00</v>
      </c>
    </row>
    <row r="6428" spans="2:31">
      <c r="B6428" s="37">
        <v>9</v>
      </c>
      <c r="C6428" s="38">
        <v>24</v>
      </c>
      <c r="D6428" s="39">
        <v>23</v>
      </c>
      <c r="E6428" s="17">
        <v>8.3000000000000007</v>
      </c>
      <c r="F6428" s="17">
        <v>0</v>
      </c>
      <c r="G6428" s="17">
        <v>0</v>
      </c>
      <c r="H6428" s="37">
        <f t="shared" si="1806"/>
        <v>46.94</v>
      </c>
      <c r="I6428" s="37">
        <f>IF(H6428&lt;'Roof Calculator'!$G$8, 1, 0)</f>
        <v>1</v>
      </c>
      <c r="J6428" s="37">
        <f>IF(H6428&gt;='Roof Calculator'!$G$8, 1, 0)</f>
        <v>0</v>
      </c>
      <c r="K6428" s="37">
        <f t="shared" si="1807"/>
        <v>46.94</v>
      </c>
      <c r="L6428" s="37">
        <f t="shared" si="1808"/>
        <v>0</v>
      </c>
      <c r="M6428" s="37">
        <v>0</v>
      </c>
      <c r="N6428" s="37">
        <f t="shared" si="1809"/>
        <v>0</v>
      </c>
      <c r="O6428" s="37">
        <v>0</v>
      </c>
      <c r="P6428" s="37">
        <v>0</v>
      </c>
      <c r="Q6428" s="21">
        <f t="shared" si="1810"/>
        <v>39.790999999999997</v>
      </c>
      <c r="R6428" s="21">
        <f t="shared" si="1819"/>
        <v>267.91666666664878</v>
      </c>
      <c r="S6428" s="21">
        <f t="shared" si="1820"/>
        <v>-1.7321238614736776</v>
      </c>
      <c r="T6428" s="21">
        <f t="shared" si="1811"/>
        <v>86.147999999999996</v>
      </c>
      <c r="U6428" s="37">
        <f>VLOOKUP(Time_Zone, 'LSTM LookUp'!$B$5:$D$8, 3, FALSE)</f>
        <v>-75</v>
      </c>
      <c r="V6428" s="21">
        <f t="shared" si="1821"/>
        <v>9.1172249112622517</v>
      </c>
      <c r="W6428" s="21">
        <f t="shared" si="1812"/>
        <v>328.42730622781562</v>
      </c>
      <c r="X6428" s="21">
        <f t="shared" si="1813"/>
        <v>0</v>
      </c>
      <c r="Y6428" s="21">
        <f t="shared" si="1814"/>
        <v>0</v>
      </c>
      <c r="Z6428" s="21">
        <f t="shared" si="1822"/>
        <v>0</v>
      </c>
      <c r="AA6428" s="21">
        <f t="shared" si="1815"/>
        <v>0</v>
      </c>
      <c r="AB6428" s="21">
        <f t="shared" si="1816"/>
        <v>0</v>
      </c>
      <c r="AC6428" s="21">
        <f t="shared" si="1817"/>
        <v>0</v>
      </c>
      <c r="AD6428" s="21">
        <f t="shared" si="1823"/>
        <v>0</v>
      </c>
      <c r="AE6428" s="21" t="str">
        <f t="shared" si="1818"/>
        <v>9/24/23:00</v>
      </c>
    </row>
    <row r="6429" spans="2:31">
      <c r="B6429" s="37">
        <v>9</v>
      </c>
      <c r="C6429" s="38">
        <v>24</v>
      </c>
      <c r="D6429" s="39">
        <v>24</v>
      </c>
      <c r="E6429" s="17">
        <v>7.8</v>
      </c>
      <c r="F6429" s="17">
        <v>0</v>
      </c>
      <c r="G6429" s="17">
        <v>0</v>
      </c>
      <c r="H6429" s="37">
        <f t="shared" si="1806"/>
        <v>46.04</v>
      </c>
      <c r="I6429" s="37">
        <f>IF(H6429&lt;'Roof Calculator'!$G$8, 1, 0)</f>
        <v>1</v>
      </c>
      <c r="J6429" s="37">
        <f>IF(H6429&gt;='Roof Calculator'!$G$8, 1, 0)</f>
        <v>0</v>
      </c>
      <c r="K6429" s="37">
        <f t="shared" si="1807"/>
        <v>46.04</v>
      </c>
      <c r="L6429" s="37">
        <f t="shared" si="1808"/>
        <v>0</v>
      </c>
      <c r="M6429" s="37">
        <v>0</v>
      </c>
      <c r="N6429" s="37">
        <f t="shared" si="1809"/>
        <v>0</v>
      </c>
      <c r="O6429" s="37">
        <v>0</v>
      </c>
      <c r="P6429" s="37">
        <v>0</v>
      </c>
      <c r="Q6429" s="21">
        <f t="shared" si="1810"/>
        <v>39.790999999999997</v>
      </c>
      <c r="R6429" s="21">
        <f t="shared" si="1819"/>
        <v>267.95833333331547</v>
      </c>
      <c r="S6429" s="21">
        <f t="shared" si="1820"/>
        <v>-1.7484377483515556</v>
      </c>
      <c r="T6429" s="21">
        <f t="shared" si="1811"/>
        <v>86.147999999999996</v>
      </c>
      <c r="U6429" s="37">
        <f>VLOOKUP(Time_Zone, 'LSTM LookUp'!$B$5:$D$8, 3, FALSE)</f>
        <v>-75</v>
      </c>
      <c r="V6429" s="21">
        <f t="shared" si="1821"/>
        <v>9.1318792633002968</v>
      </c>
      <c r="W6429" s="21">
        <f t="shared" si="1812"/>
        <v>343.43096981582511</v>
      </c>
      <c r="X6429" s="21">
        <f t="shared" si="1813"/>
        <v>0</v>
      </c>
      <c r="Y6429" s="21">
        <f t="shared" si="1814"/>
        <v>0</v>
      </c>
      <c r="Z6429" s="21">
        <f t="shared" si="1822"/>
        <v>0</v>
      </c>
      <c r="AA6429" s="21">
        <f t="shared" si="1815"/>
        <v>0</v>
      </c>
      <c r="AB6429" s="21">
        <f t="shared" si="1816"/>
        <v>0</v>
      </c>
      <c r="AC6429" s="21">
        <f t="shared" si="1817"/>
        <v>0</v>
      </c>
      <c r="AD6429" s="21">
        <f t="shared" si="1823"/>
        <v>0</v>
      </c>
      <c r="AE6429" s="21" t="str">
        <f t="shared" si="1818"/>
        <v>9/24/24:00</v>
      </c>
    </row>
    <row r="6430" spans="2:31">
      <c r="B6430" s="37">
        <v>9</v>
      </c>
      <c r="C6430" s="38">
        <v>25</v>
      </c>
      <c r="D6430" s="39">
        <v>1</v>
      </c>
      <c r="E6430" s="17">
        <v>7.2</v>
      </c>
      <c r="F6430" s="17">
        <v>0</v>
      </c>
      <c r="G6430" s="17">
        <v>0</v>
      </c>
      <c r="H6430" s="37">
        <f t="shared" si="1806"/>
        <v>44.96</v>
      </c>
      <c r="I6430" s="37">
        <f>IF(H6430&lt;'Roof Calculator'!$G$8, 1, 0)</f>
        <v>1</v>
      </c>
      <c r="J6430" s="37">
        <f>IF(H6430&gt;='Roof Calculator'!$G$8, 1, 0)</f>
        <v>0</v>
      </c>
      <c r="K6430" s="37">
        <f t="shared" si="1807"/>
        <v>44.96</v>
      </c>
      <c r="L6430" s="37">
        <f t="shared" si="1808"/>
        <v>0</v>
      </c>
      <c r="M6430" s="37">
        <v>0</v>
      </c>
      <c r="N6430" s="37">
        <f t="shared" si="1809"/>
        <v>0</v>
      </c>
      <c r="O6430" s="37">
        <v>0</v>
      </c>
      <c r="P6430" s="37">
        <v>0</v>
      </c>
      <c r="Q6430" s="21">
        <f t="shared" si="1810"/>
        <v>39.790999999999997</v>
      </c>
      <c r="R6430" s="21">
        <f t="shared" si="1819"/>
        <v>267.99999999998215</v>
      </c>
      <c r="S6430" s="21">
        <f t="shared" si="1820"/>
        <v>-1.7647508772353862</v>
      </c>
      <c r="T6430" s="21">
        <f t="shared" si="1811"/>
        <v>86.147999999999996</v>
      </c>
      <c r="U6430" s="37">
        <f>VLOOKUP(Time_Zone, 'LSTM LookUp'!$B$5:$D$8, 3, FALSE)</f>
        <v>-75</v>
      </c>
      <c r="V6430" s="21">
        <f t="shared" si="1821"/>
        <v>9.1465265883357407</v>
      </c>
      <c r="W6430" s="21">
        <f t="shared" si="1812"/>
        <v>-1.5653683529160567</v>
      </c>
      <c r="X6430" s="21">
        <f t="shared" si="1813"/>
        <v>0</v>
      </c>
      <c r="Y6430" s="21">
        <f t="shared" si="1814"/>
        <v>0</v>
      </c>
      <c r="Z6430" s="21">
        <f t="shared" si="1822"/>
        <v>0</v>
      </c>
      <c r="AA6430" s="21">
        <f t="shared" si="1815"/>
        <v>0</v>
      </c>
      <c r="AB6430" s="21">
        <f t="shared" si="1816"/>
        <v>0</v>
      </c>
      <c r="AC6430" s="21">
        <f t="shared" si="1817"/>
        <v>0</v>
      </c>
      <c r="AD6430" s="21">
        <f t="shared" si="1823"/>
        <v>0</v>
      </c>
      <c r="AE6430" s="21" t="str">
        <f t="shared" si="1818"/>
        <v>9/25/1:00</v>
      </c>
    </row>
    <row r="6431" spans="2:31">
      <c r="B6431" s="37">
        <v>9</v>
      </c>
      <c r="C6431" s="38">
        <v>25</v>
      </c>
      <c r="D6431" s="39">
        <v>2</v>
      </c>
      <c r="E6431" s="17">
        <v>6.7</v>
      </c>
      <c r="F6431" s="17">
        <v>0</v>
      </c>
      <c r="G6431" s="17">
        <v>0</v>
      </c>
      <c r="H6431" s="37">
        <f t="shared" si="1806"/>
        <v>44.06</v>
      </c>
      <c r="I6431" s="37">
        <f>IF(H6431&lt;'Roof Calculator'!$G$8, 1, 0)</f>
        <v>1</v>
      </c>
      <c r="J6431" s="37">
        <f>IF(H6431&gt;='Roof Calculator'!$G$8, 1, 0)</f>
        <v>0</v>
      </c>
      <c r="K6431" s="37">
        <f t="shared" si="1807"/>
        <v>44.06</v>
      </c>
      <c r="L6431" s="37">
        <f t="shared" si="1808"/>
        <v>0</v>
      </c>
      <c r="M6431" s="37">
        <v>0</v>
      </c>
      <c r="N6431" s="37">
        <f t="shared" si="1809"/>
        <v>0</v>
      </c>
      <c r="O6431" s="37">
        <v>0</v>
      </c>
      <c r="P6431" s="37">
        <v>0</v>
      </c>
      <c r="Q6431" s="21">
        <f t="shared" si="1810"/>
        <v>39.790999999999997</v>
      </c>
      <c r="R6431" s="21">
        <f t="shared" si="1819"/>
        <v>268.04166666664884</v>
      </c>
      <c r="S6431" s="21">
        <f t="shared" si="1820"/>
        <v>-1.7810632410351717</v>
      </c>
      <c r="T6431" s="21">
        <f t="shared" si="1811"/>
        <v>86.147999999999996</v>
      </c>
      <c r="U6431" s="37">
        <f>VLOOKUP(Time_Zone, 'LSTM LookUp'!$B$5:$D$8, 3, FALSE)</f>
        <v>-75</v>
      </c>
      <c r="V6431" s="21">
        <f t="shared" si="1821"/>
        <v>9.1611668572402127</v>
      </c>
      <c r="W6431" s="21">
        <f t="shared" si="1812"/>
        <v>13.438291714310067</v>
      </c>
      <c r="X6431" s="21">
        <f t="shared" si="1813"/>
        <v>0</v>
      </c>
      <c r="Y6431" s="21">
        <f t="shared" si="1814"/>
        <v>0</v>
      </c>
      <c r="Z6431" s="21">
        <f t="shared" si="1822"/>
        <v>0</v>
      </c>
      <c r="AA6431" s="21">
        <f t="shared" si="1815"/>
        <v>0</v>
      </c>
      <c r="AB6431" s="21">
        <f t="shared" si="1816"/>
        <v>0</v>
      </c>
      <c r="AC6431" s="21">
        <f t="shared" si="1817"/>
        <v>0</v>
      </c>
      <c r="AD6431" s="21">
        <f t="shared" si="1823"/>
        <v>0</v>
      </c>
      <c r="AE6431" s="21" t="str">
        <f t="shared" si="1818"/>
        <v>9/25/2:00</v>
      </c>
    </row>
    <row r="6432" spans="2:31">
      <c r="B6432" s="37">
        <v>9</v>
      </c>
      <c r="C6432" s="38">
        <v>25</v>
      </c>
      <c r="D6432" s="39">
        <v>3</v>
      </c>
      <c r="E6432" s="17">
        <v>6.1</v>
      </c>
      <c r="F6432" s="17">
        <v>0</v>
      </c>
      <c r="G6432" s="17">
        <v>0</v>
      </c>
      <c r="H6432" s="37">
        <f t="shared" si="1806"/>
        <v>42.980000000000004</v>
      </c>
      <c r="I6432" s="37">
        <f>IF(H6432&lt;'Roof Calculator'!$G$8, 1, 0)</f>
        <v>1</v>
      </c>
      <c r="J6432" s="37">
        <f>IF(H6432&gt;='Roof Calculator'!$G$8, 1, 0)</f>
        <v>0</v>
      </c>
      <c r="K6432" s="37">
        <f t="shared" si="1807"/>
        <v>42.980000000000004</v>
      </c>
      <c r="L6432" s="37">
        <f t="shared" si="1808"/>
        <v>0</v>
      </c>
      <c r="M6432" s="37">
        <v>0</v>
      </c>
      <c r="N6432" s="37">
        <f t="shared" si="1809"/>
        <v>0</v>
      </c>
      <c r="O6432" s="37">
        <v>0</v>
      </c>
      <c r="P6432" s="37">
        <v>0</v>
      </c>
      <c r="Q6432" s="21">
        <f t="shared" si="1810"/>
        <v>39.790999999999997</v>
      </c>
      <c r="R6432" s="21">
        <f t="shared" si="1819"/>
        <v>268.08333333331552</v>
      </c>
      <c r="S6432" s="21">
        <f t="shared" si="1820"/>
        <v>-1.7973748326607795</v>
      </c>
      <c r="T6432" s="21">
        <f t="shared" si="1811"/>
        <v>86.147999999999996</v>
      </c>
      <c r="U6432" s="37">
        <f>VLOOKUP(Time_Zone, 'LSTM LookUp'!$B$5:$D$8, 3, FALSE)</f>
        <v>-75</v>
      </c>
      <c r="V6432" s="21">
        <f t="shared" si="1821"/>
        <v>9.1758000408938329</v>
      </c>
      <c r="W6432" s="21">
        <f t="shared" si="1812"/>
        <v>28.44195001022344</v>
      </c>
      <c r="X6432" s="21">
        <f t="shared" si="1813"/>
        <v>0</v>
      </c>
      <c r="Y6432" s="21">
        <f t="shared" si="1814"/>
        <v>0</v>
      </c>
      <c r="Z6432" s="21">
        <f t="shared" si="1822"/>
        <v>0</v>
      </c>
      <c r="AA6432" s="21">
        <f t="shared" si="1815"/>
        <v>0</v>
      </c>
      <c r="AB6432" s="21">
        <f t="shared" si="1816"/>
        <v>0</v>
      </c>
      <c r="AC6432" s="21">
        <f t="shared" si="1817"/>
        <v>0</v>
      </c>
      <c r="AD6432" s="21">
        <f t="shared" si="1823"/>
        <v>0</v>
      </c>
      <c r="AE6432" s="21" t="str">
        <f t="shared" si="1818"/>
        <v>9/25/3:00</v>
      </c>
    </row>
    <row r="6433" spans="2:31">
      <c r="B6433" s="37">
        <v>9</v>
      </c>
      <c r="C6433" s="38">
        <v>25</v>
      </c>
      <c r="D6433" s="39">
        <v>4</v>
      </c>
      <c r="E6433" s="17">
        <v>5.6</v>
      </c>
      <c r="F6433" s="17">
        <v>0</v>
      </c>
      <c r="G6433" s="17">
        <v>0</v>
      </c>
      <c r="H6433" s="37">
        <f t="shared" si="1806"/>
        <v>42.08</v>
      </c>
      <c r="I6433" s="37">
        <f>IF(H6433&lt;'Roof Calculator'!$G$8, 1, 0)</f>
        <v>1</v>
      </c>
      <c r="J6433" s="37">
        <f>IF(H6433&gt;='Roof Calculator'!$G$8, 1, 0)</f>
        <v>0</v>
      </c>
      <c r="K6433" s="37">
        <f t="shared" si="1807"/>
        <v>42.08</v>
      </c>
      <c r="L6433" s="37">
        <f t="shared" si="1808"/>
        <v>0</v>
      </c>
      <c r="M6433" s="37">
        <v>0</v>
      </c>
      <c r="N6433" s="37">
        <f t="shared" si="1809"/>
        <v>0</v>
      </c>
      <c r="O6433" s="37">
        <v>0</v>
      </c>
      <c r="P6433" s="37">
        <v>0</v>
      </c>
      <c r="Q6433" s="21">
        <f t="shared" si="1810"/>
        <v>39.790999999999997</v>
      </c>
      <c r="R6433" s="21">
        <f t="shared" si="1819"/>
        <v>268.12499999998221</v>
      </c>
      <c r="S6433" s="21">
        <f t="shared" si="1820"/>
        <v>-1.8136856450218617</v>
      </c>
      <c r="T6433" s="21">
        <f t="shared" si="1811"/>
        <v>86.147999999999996</v>
      </c>
      <c r="U6433" s="37">
        <f>VLOOKUP(Time_Zone, 'LSTM LookUp'!$B$5:$D$8, 3, FALSE)</f>
        <v>-75</v>
      </c>
      <c r="V6433" s="21">
        <f t="shared" si="1821"/>
        <v>9.1904261101852089</v>
      </c>
      <c r="W6433" s="21">
        <f t="shared" si="1812"/>
        <v>43.445606527546289</v>
      </c>
      <c r="X6433" s="21">
        <f t="shared" si="1813"/>
        <v>0</v>
      </c>
      <c r="Y6433" s="21">
        <f t="shared" si="1814"/>
        <v>0</v>
      </c>
      <c r="Z6433" s="21">
        <f t="shared" si="1822"/>
        <v>0</v>
      </c>
      <c r="AA6433" s="21">
        <f t="shared" si="1815"/>
        <v>0</v>
      </c>
      <c r="AB6433" s="21">
        <f t="shared" si="1816"/>
        <v>0</v>
      </c>
      <c r="AC6433" s="21">
        <f t="shared" si="1817"/>
        <v>0</v>
      </c>
      <c r="AD6433" s="21">
        <f t="shared" si="1823"/>
        <v>0</v>
      </c>
      <c r="AE6433" s="21" t="str">
        <f t="shared" si="1818"/>
        <v>9/25/4:00</v>
      </c>
    </row>
    <row r="6434" spans="2:31">
      <c r="B6434" s="37">
        <v>9</v>
      </c>
      <c r="C6434" s="38">
        <v>25</v>
      </c>
      <c r="D6434" s="39">
        <v>5</v>
      </c>
      <c r="E6434" s="17">
        <v>5</v>
      </c>
      <c r="F6434" s="17">
        <v>0</v>
      </c>
      <c r="G6434" s="17">
        <v>0</v>
      </c>
      <c r="H6434" s="37">
        <f t="shared" si="1806"/>
        <v>41</v>
      </c>
      <c r="I6434" s="37">
        <f>IF(H6434&lt;'Roof Calculator'!$G$8, 1, 0)</f>
        <v>1</v>
      </c>
      <c r="J6434" s="37">
        <f>IF(H6434&gt;='Roof Calculator'!$G$8, 1, 0)</f>
        <v>0</v>
      </c>
      <c r="K6434" s="37">
        <f t="shared" si="1807"/>
        <v>41</v>
      </c>
      <c r="L6434" s="37">
        <f t="shared" si="1808"/>
        <v>0</v>
      </c>
      <c r="M6434" s="37">
        <v>0</v>
      </c>
      <c r="N6434" s="37">
        <f t="shared" si="1809"/>
        <v>0</v>
      </c>
      <c r="O6434" s="37">
        <v>0</v>
      </c>
      <c r="P6434" s="37">
        <v>0</v>
      </c>
      <c r="Q6434" s="21">
        <f t="shared" si="1810"/>
        <v>39.790999999999997</v>
      </c>
      <c r="R6434" s="21">
        <f t="shared" si="1819"/>
        <v>268.16666666664889</v>
      </c>
      <c r="S6434" s="21">
        <f t="shared" si="1820"/>
        <v>-1.829995671027973</v>
      </c>
      <c r="T6434" s="21">
        <f t="shared" si="1811"/>
        <v>86.147999999999996</v>
      </c>
      <c r="U6434" s="37">
        <f>VLOOKUP(Time_Zone, 'LSTM LookUp'!$B$5:$D$8, 3, FALSE)</f>
        <v>-75</v>
      </c>
      <c r="V6434" s="21">
        <f t="shared" si="1821"/>
        <v>9.2050450360115921</v>
      </c>
      <c r="W6434" s="21">
        <f t="shared" si="1812"/>
        <v>58.449261259002903</v>
      </c>
      <c r="X6434" s="21">
        <f t="shared" si="1813"/>
        <v>0</v>
      </c>
      <c r="Y6434" s="21">
        <f t="shared" si="1814"/>
        <v>0</v>
      </c>
      <c r="Z6434" s="21">
        <f t="shared" si="1822"/>
        <v>0</v>
      </c>
      <c r="AA6434" s="21">
        <f t="shared" si="1815"/>
        <v>0</v>
      </c>
      <c r="AB6434" s="21">
        <f t="shared" si="1816"/>
        <v>0</v>
      </c>
      <c r="AC6434" s="21">
        <f t="shared" si="1817"/>
        <v>0</v>
      </c>
      <c r="AD6434" s="21">
        <f t="shared" si="1823"/>
        <v>0</v>
      </c>
      <c r="AE6434" s="21" t="str">
        <f t="shared" si="1818"/>
        <v>9/25/5:00</v>
      </c>
    </row>
    <row r="6435" spans="2:31">
      <c r="B6435" s="37">
        <v>9</v>
      </c>
      <c r="C6435" s="38">
        <v>25</v>
      </c>
      <c r="D6435" s="39">
        <v>6</v>
      </c>
      <c r="E6435" s="17">
        <v>5</v>
      </c>
      <c r="F6435" s="17">
        <v>0</v>
      </c>
      <c r="G6435" s="17">
        <v>0</v>
      </c>
      <c r="H6435" s="37">
        <f t="shared" si="1806"/>
        <v>41</v>
      </c>
      <c r="I6435" s="37">
        <f>IF(H6435&lt;'Roof Calculator'!$G$8, 1, 0)</f>
        <v>1</v>
      </c>
      <c r="J6435" s="37">
        <f>IF(H6435&gt;='Roof Calculator'!$G$8, 1, 0)</f>
        <v>0</v>
      </c>
      <c r="K6435" s="37">
        <f t="shared" si="1807"/>
        <v>41</v>
      </c>
      <c r="L6435" s="37">
        <f t="shared" si="1808"/>
        <v>0</v>
      </c>
      <c r="M6435" s="37">
        <v>0</v>
      </c>
      <c r="N6435" s="37">
        <f t="shared" si="1809"/>
        <v>0</v>
      </c>
      <c r="O6435" s="37">
        <v>0</v>
      </c>
      <c r="P6435" s="37">
        <v>0</v>
      </c>
      <c r="Q6435" s="21">
        <f t="shared" si="1810"/>
        <v>39.790999999999997</v>
      </c>
      <c r="R6435" s="21">
        <f t="shared" si="1819"/>
        <v>268.20833333331558</v>
      </c>
      <c r="S6435" s="21">
        <f t="shared" si="1820"/>
        <v>-1.8463049035884274</v>
      </c>
      <c r="T6435" s="21">
        <f t="shared" si="1811"/>
        <v>86.147999999999996</v>
      </c>
      <c r="U6435" s="37">
        <f>VLOOKUP(Time_Zone, 'LSTM LookUp'!$B$5:$D$8, 3, FALSE)</f>
        <v>-75</v>
      </c>
      <c r="V6435" s="21">
        <f t="shared" si="1821"/>
        <v>9.2196567892788188</v>
      </c>
      <c r="W6435" s="21">
        <f t="shared" si="1812"/>
        <v>73.4529141973197</v>
      </c>
      <c r="X6435" s="21">
        <f t="shared" si="1813"/>
        <v>0</v>
      </c>
      <c r="Y6435" s="21">
        <f t="shared" si="1814"/>
        <v>0</v>
      </c>
      <c r="Z6435" s="21">
        <f t="shared" si="1822"/>
        <v>0</v>
      </c>
      <c r="AA6435" s="21">
        <f t="shared" si="1815"/>
        <v>0</v>
      </c>
      <c r="AB6435" s="21">
        <f t="shared" si="1816"/>
        <v>0</v>
      </c>
      <c r="AC6435" s="21">
        <f t="shared" si="1817"/>
        <v>0</v>
      </c>
      <c r="AD6435" s="21">
        <f t="shared" si="1823"/>
        <v>0</v>
      </c>
      <c r="AE6435" s="21" t="str">
        <f t="shared" si="1818"/>
        <v>9/25/6:00</v>
      </c>
    </row>
    <row r="6436" spans="2:31">
      <c r="B6436" s="37">
        <v>9</v>
      </c>
      <c r="C6436" s="38">
        <v>25</v>
      </c>
      <c r="D6436" s="39">
        <v>7</v>
      </c>
      <c r="E6436" s="17">
        <v>5.6</v>
      </c>
      <c r="F6436" s="17">
        <v>0</v>
      </c>
      <c r="G6436" s="17">
        <v>0</v>
      </c>
      <c r="H6436" s="37">
        <f t="shared" si="1806"/>
        <v>42.08</v>
      </c>
      <c r="I6436" s="37">
        <f>IF(H6436&lt;'Roof Calculator'!$G$8, 1, 0)</f>
        <v>1</v>
      </c>
      <c r="J6436" s="37">
        <f>IF(H6436&gt;='Roof Calculator'!$G$8, 1, 0)</f>
        <v>0</v>
      </c>
      <c r="K6436" s="37">
        <f t="shared" si="1807"/>
        <v>42.08</v>
      </c>
      <c r="L6436" s="37">
        <f t="shared" si="1808"/>
        <v>0</v>
      </c>
      <c r="M6436" s="37">
        <v>0</v>
      </c>
      <c r="N6436" s="37">
        <f t="shared" si="1809"/>
        <v>0</v>
      </c>
      <c r="O6436" s="37">
        <v>0</v>
      </c>
      <c r="P6436" s="37">
        <v>0</v>
      </c>
      <c r="Q6436" s="21">
        <f t="shared" si="1810"/>
        <v>39.790999999999997</v>
      </c>
      <c r="R6436" s="21">
        <f t="shared" si="1819"/>
        <v>268.24999999998226</v>
      </c>
      <c r="S6436" s="21">
        <f t="shared" si="1820"/>
        <v>-1.8626133356124219</v>
      </c>
      <c r="T6436" s="21">
        <f t="shared" si="1811"/>
        <v>86.147999999999996</v>
      </c>
      <c r="U6436" s="37">
        <f>VLOOKUP(Time_Zone, 'LSTM LookUp'!$B$5:$D$8, 3, FALSE)</f>
        <v>-75</v>
      </c>
      <c r="V6436" s="21">
        <f t="shared" si="1821"/>
        <v>9.234261340901476</v>
      </c>
      <c r="W6436" s="21">
        <f t="shared" si="1812"/>
        <v>88.456565335225363</v>
      </c>
      <c r="X6436" s="21">
        <f t="shared" si="1813"/>
        <v>0</v>
      </c>
      <c r="Y6436" s="21">
        <f t="shared" si="1814"/>
        <v>0</v>
      </c>
      <c r="Z6436" s="21">
        <f t="shared" si="1822"/>
        <v>0</v>
      </c>
      <c r="AA6436" s="21">
        <f t="shared" si="1815"/>
        <v>0</v>
      </c>
      <c r="AB6436" s="21">
        <f t="shared" si="1816"/>
        <v>0</v>
      </c>
      <c r="AC6436" s="21">
        <f t="shared" si="1817"/>
        <v>0</v>
      </c>
      <c r="AD6436" s="21">
        <f t="shared" si="1823"/>
        <v>0</v>
      </c>
      <c r="AE6436" s="21" t="str">
        <f t="shared" si="1818"/>
        <v>9/25/7:00</v>
      </c>
    </row>
    <row r="6437" spans="2:31">
      <c r="B6437" s="37">
        <v>9</v>
      </c>
      <c r="C6437" s="38">
        <v>25</v>
      </c>
      <c r="D6437" s="39">
        <v>8</v>
      </c>
      <c r="E6437" s="17">
        <v>7.2</v>
      </c>
      <c r="F6437" s="17">
        <v>86</v>
      </c>
      <c r="G6437" s="17">
        <v>170</v>
      </c>
      <c r="H6437" s="37">
        <f t="shared" si="1806"/>
        <v>44.96</v>
      </c>
      <c r="I6437" s="37">
        <f>IF(H6437&lt;'Roof Calculator'!$G$8, 1, 0)</f>
        <v>1</v>
      </c>
      <c r="J6437" s="37">
        <f>IF(H6437&gt;='Roof Calculator'!$G$8, 1, 0)</f>
        <v>0</v>
      </c>
      <c r="K6437" s="37">
        <f t="shared" si="1807"/>
        <v>44.96</v>
      </c>
      <c r="L6437" s="37">
        <f t="shared" si="1808"/>
        <v>0</v>
      </c>
      <c r="M6437" s="37">
        <v>0</v>
      </c>
      <c r="N6437" s="37">
        <f t="shared" si="1809"/>
        <v>86</v>
      </c>
      <c r="O6437" s="37">
        <v>0</v>
      </c>
      <c r="P6437" s="37">
        <v>0</v>
      </c>
      <c r="Q6437" s="21">
        <f t="shared" si="1810"/>
        <v>39.790999999999997</v>
      </c>
      <c r="R6437" s="21">
        <f t="shared" si="1819"/>
        <v>268.29166666664895</v>
      </c>
      <c r="S6437" s="21">
        <f t="shared" si="1820"/>
        <v>-1.8789209600089505</v>
      </c>
      <c r="T6437" s="21">
        <f t="shared" si="1811"/>
        <v>86.147999999999996</v>
      </c>
      <c r="U6437" s="37">
        <f>VLOOKUP(Time_Zone, 'LSTM LookUp'!$B$5:$D$8, 3, FALSE)</f>
        <v>-75</v>
      </c>
      <c r="V6437" s="21">
        <f t="shared" si="1821"/>
        <v>9.2488586618028883</v>
      </c>
      <c r="W6437" s="21">
        <f t="shared" si="1812"/>
        <v>103.46021466545068</v>
      </c>
      <c r="X6437" s="21">
        <f t="shared" si="1813"/>
        <v>-33.956531875672823</v>
      </c>
      <c r="Y6437" s="21">
        <f t="shared" si="1814"/>
        <v>52.043468124327177</v>
      </c>
      <c r="Z6437" s="21">
        <f t="shared" si="1822"/>
        <v>16.49687042365332</v>
      </c>
      <c r="AA6437" s="21">
        <f t="shared" si="1815"/>
        <v>16.49687042365332</v>
      </c>
      <c r="AB6437" s="21">
        <f t="shared" si="1816"/>
        <v>0</v>
      </c>
      <c r="AC6437" s="21">
        <f t="shared" si="1817"/>
        <v>0</v>
      </c>
      <c r="AD6437" s="21">
        <f t="shared" si="1823"/>
        <v>0</v>
      </c>
      <c r="AE6437" s="21" t="str">
        <f t="shared" si="1818"/>
        <v>9/25/8:00</v>
      </c>
    </row>
    <row r="6438" spans="2:31">
      <c r="B6438" s="37">
        <v>9</v>
      </c>
      <c r="C6438" s="38">
        <v>25</v>
      </c>
      <c r="D6438" s="39">
        <v>9</v>
      </c>
      <c r="E6438" s="17">
        <v>8.9</v>
      </c>
      <c r="F6438" s="17">
        <v>159</v>
      </c>
      <c r="G6438" s="17">
        <v>146</v>
      </c>
      <c r="H6438" s="37">
        <f t="shared" si="1806"/>
        <v>48.02</v>
      </c>
      <c r="I6438" s="37">
        <f>IF(H6438&lt;'Roof Calculator'!$G$8, 1, 0)</f>
        <v>1</v>
      </c>
      <c r="J6438" s="37">
        <f>IF(H6438&gt;='Roof Calculator'!$G$8, 1, 0)</f>
        <v>0</v>
      </c>
      <c r="K6438" s="37">
        <f t="shared" si="1807"/>
        <v>48.02</v>
      </c>
      <c r="L6438" s="37">
        <f t="shared" si="1808"/>
        <v>0</v>
      </c>
      <c r="M6438" s="37">
        <v>0</v>
      </c>
      <c r="N6438" s="37">
        <f t="shared" si="1809"/>
        <v>159</v>
      </c>
      <c r="O6438" s="37">
        <v>0</v>
      </c>
      <c r="P6438" s="37">
        <v>0</v>
      </c>
      <c r="Q6438" s="21">
        <f t="shared" si="1810"/>
        <v>39.790999999999997</v>
      </c>
      <c r="R6438" s="21">
        <f t="shared" si="1819"/>
        <v>268.33333333331564</v>
      </c>
      <c r="S6438" s="21">
        <f t="shared" si="1820"/>
        <v>-1.8952277696868232</v>
      </c>
      <c r="T6438" s="21">
        <f t="shared" si="1811"/>
        <v>86.147999999999996</v>
      </c>
      <c r="U6438" s="37">
        <f>VLOOKUP(Time_Zone, 'LSTM LookUp'!$B$5:$D$8, 3, FALSE)</f>
        <v>-75</v>
      </c>
      <c r="V6438" s="21">
        <f t="shared" si="1821"/>
        <v>9.2634487229151876</v>
      </c>
      <c r="W6438" s="21">
        <f t="shared" si="1812"/>
        <v>118.46386218072877</v>
      </c>
      <c r="X6438" s="21">
        <f t="shared" si="1813"/>
        <v>-56.528360255683985</v>
      </c>
      <c r="Y6438" s="21">
        <f t="shared" si="1814"/>
        <v>102.47163974431601</v>
      </c>
      <c r="Z6438" s="21">
        <f t="shared" si="1822"/>
        <v>32.481720067596271</v>
      </c>
      <c r="AA6438" s="21">
        <f t="shared" si="1815"/>
        <v>32.481720067596271</v>
      </c>
      <c r="AB6438" s="21">
        <f t="shared" si="1816"/>
        <v>0</v>
      </c>
      <c r="AC6438" s="21">
        <f t="shared" si="1817"/>
        <v>0</v>
      </c>
      <c r="AD6438" s="21">
        <f t="shared" si="1823"/>
        <v>0</v>
      </c>
      <c r="AE6438" s="21" t="str">
        <f t="shared" si="1818"/>
        <v>9/25/9:00</v>
      </c>
    </row>
    <row r="6439" spans="2:31">
      <c r="B6439" s="37">
        <v>9</v>
      </c>
      <c r="C6439" s="38">
        <v>25</v>
      </c>
      <c r="D6439" s="39">
        <v>10</v>
      </c>
      <c r="E6439" s="17">
        <v>9.4</v>
      </c>
      <c r="F6439" s="17">
        <v>233</v>
      </c>
      <c r="G6439" s="17">
        <v>49</v>
      </c>
      <c r="H6439" s="37">
        <f t="shared" si="1806"/>
        <v>48.92</v>
      </c>
      <c r="I6439" s="37">
        <f>IF(H6439&lt;'Roof Calculator'!$G$8, 1, 0)</f>
        <v>1</v>
      </c>
      <c r="J6439" s="37">
        <f>IF(H6439&gt;='Roof Calculator'!$G$8, 1, 0)</f>
        <v>0</v>
      </c>
      <c r="K6439" s="37">
        <f t="shared" si="1807"/>
        <v>48.92</v>
      </c>
      <c r="L6439" s="37">
        <f t="shared" si="1808"/>
        <v>0</v>
      </c>
      <c r="M6439" s="37">
        <v>0</v>
      </c>
      <c r="N6439" s="37">
        <f t="shared" si="1809"/>
        <v>233</v>
      </c>
      <c r="O6439" s="37">
        <v>0</v>
      </c>
      <c r="P6439" s="37">
        <v>0</v>
      </c>
      <c r="Q6439" s="21">
        <f t="shared" si="1810"/>
        <v>39.790999999999997</v>
      </c>
      <c r="R6439" s="21">
        <f t="shared" si="1819"/>
        <v>268.37499999998232</v>
      </c>
      <c r="S6439" s="21">
        <f t="shared" si="1820"/>
        <v>-1.9115337575547373</v>
      </c>
      <c r="T6439" s="21">
        <f t="shared" si="1811"/>
        <v>86.147999999999996</v>
      </c>
      <c r="U6439" s="37">
        <f>VLOOKUP(Time_Zone, 'LSTM LookUp'!$B$5:$D$8, 3, FALSE)</f>
        <v>-75</v>
      </c>
      <c r="V6439" s="21">
        <f t="shared" si="1821"/>
        <v>9.2780314951794534</v>
      </c>
      <c r="W6439" s="21">
        <f t="shared" si="1812"/>
        <v>133.46750787379486</v>
      </c>
      <c r="X6439" s="21">
        <f t="shared" si="1813"/>
        <v>-26.933245597475189</v>
      </c>
      <c r="Y6439" s="21">
        <f t="shared" si="1814"/>
        <v>206.06675440252482</v>
      </c>
      <c r="Z6439" s="21">
        <f t="shared" si="1822"/>
        <v>65.319562060703703</v>
      </c>
      <c r="AA6439" s="21">
        <f t="shared" si="1815"/>
        <v>65.319562060703703</v>
      </c>
      <c r="AB6439" s="21">
        <f t="shared" si="1816"/>
        <v>0</v>
      </c>
      <c r="AC6439" s="21">
        <f t="shared" si="1817"/>
        <v>0</v>
      </c>
      <c r="AD6439" s="21">
        <f t="shared" si="1823"/>
        <v>0</v>
      </c>
      <c r="AE6439" s="21" t="str">
        <f t="shared" si="1818"/>
        <v>9/25/10:00</v>
      </c>
    </row>
    <row r="6440" spans="2:31">
      <c r="B6440" s="37">
        <v>9</v>
      </c>
      <c r="C6440" s="38">
        <v>25</v>
      </c>
      <c r="D6440" s="39">
        <v>11</v>
      </c>
      <c r="E6440" s="17">
        <v>9.4</v>
      </c>
      <c r="F6440" s="17">
        <v>159</v>
      </c>
      <c r="G6440" s="17">
        <v>0</v>
      </c>
      <c r="H6440" s="37">
        <f t="shared" si="1806"/>
        <v>48.92</v>
      </c>
      <c r="I6440" s="37">
        <f>IF(H6440&lt;'Roof Calculator'!$G$8, 1, 0)</f>
        <v>1</v>
      </c>
      <c r="J6440" s="37">
        <f>IF(H6440&gt;='Roof Calculator'!$G$8, 1, 0)</f>
        <v>0</v>
      </c>
      <c r="K6440" s="37">
        <f t="shared" si="1807"/>
        <v>48.92</v>
      </c>
      <c r="L6440" s="37">
        <f t="shared" si="1808"/>
        <v>0</v>
      </c>
      <c r="M6440" s="37">
        <v>0</v>
      </c>
      <c r="N6440" s="37">
        <f t="shared" si="1809"/>
        <v>159</v>
      </c>
      <c r="O6440" s="37">
        <v>0</v>
      </c>
      <c r="P6440" s="37">
        <v>0</v>
      </c>
      <c r="Q6440" s="21">
        <f t="shared" si="1810"/>
        <v>39.790999999999997</v>
      </c>
      <c r="R6440" s="21">
        <f t="shared" si="1819"/>
        <v>268.41666666664901</v>
      </c>
      <c r="S6440" s="21">
        <f t="shared" si="1820"/>
        <v>-1.9278389165211527</v>
      </c>
      <c r="T6440" s="21">
        <f t="shared" si="1811"/>
        <v>86.147999999999996</v>
      </c>
      <c r="U6440" s="37">
        <f>VLOOKUP(Time_Zone, 'LSTM LookUp'!$B$5:$D$8, 3, FALSE)</f>
        <v>-75</v>
      </c>
      <c r="V6440" s="21">
        <f t="shared" si="1821"/>
        <v>9.2926069495456449</v>
      </c>
      <c r="W6440" s="21">
        <f t="shared" si="1812"/>
        <v>148.47115173738641</v>
      </c>
      <c r="X6440" s="21">
        <f t="shared" si="1813"/>
        <v>0</v>
      </c>
      <c r="Y6440" s="21">
        <f t="shared" si="1814"/>
        <v>159</v>
      </c>
      <c r="Z6440" s="21">
        <f t="shared" si="1822"/>
        <v>50.400222965440356</v>
      </c>
      <c r="AA6440" s="21">
        <f t="shared" si="1815"/>
        <v>50.400222965440356</v>
      </c>
      <c r="AB6440" s="21">
        <f t="shared" si="1816"/>
        <v>0</v>
      </c>
      <c r="AC6440" s="21">
        <f t="shared" si="1817"/>
        <v>0</v>
      </c>
      <c r="AD6440" s="21">
        <f t="shared" si="1823"/>
        <v>0</v>
      </c>
      <c r="AE6440" s="21" t="str">
        <f t="shared" si="1818"/>
        <v>9/25/11:00</v>
      </c>
    </row>
    <row r="6441" spans="2:31">
      <c r="B6441" s="37">
        <v>9</v>
      </c>
      <c r="C6441" s="38">
        <v>25</v>
      </c>
      <c r="D6441" s="39">
        <v>12</v>
      </c>
      <c r="E6441" s="17">
        <v>10.6</v>
      </c>
      <c r="F6441" s="17">
        <v>347</v>
      </c>
      <c r="G6441" s="17">
        <v>151</v>
      </c>
      <c r="H6441" s="37">
        <f t="shared" si="1806"/>
        <v>51.08</v>
      </c>
      <c r="I6441" s="37">
        <f>IF(H6441&lt;'Roof Calculator'!$G$8, 1, 0)</f>
        <v>1</v>
      </c>
      <c r="J6441" s="37">
        <f>IF(H6441&gt;='Roof Calculator'!$G$8, 1, 0)</f>
        <v>0</v>
      </c>
      <c r="K6441" s="37">
        <f t="shared" si="1807"/>
        <v>51.08</v>
      </c>
      <c r="L6441" s="37">
        <f t="shared" si="1808"/>
        <v>0</v>
      </c>
      <c r="M6441" s="37">
        <v>0</v>
      </c>
      <c r="N6441" s="37">
        <f t="shared" si="1809"/>
        <v>347</v>
      </c>
      <c r="O6441" s="37">
        <v>0</v>
      </c>
      <c r="P6441" s="37">
        <v>0</v>
      </c>
      <c r="Q6441" s="21">
        <f t="shared" si="1810"/>
        <v>39.790999999999997</v>
      </c>
      <c r="R6441" s="21">
        <f t="shared" si="1819"/>
        <v>268.45833333331569</v>
      </c>
      <c r="S6441" s="21">
        <f t="shared" si="1820"/>
        <v>-1.9441432394943614</v>
      </c>
      <c r="T6441" s="21">
        <f t="shared" si="1811"/>
        <v>86.147999999999996</v>
      </c>
      <c r="U6441" s="37">
        <f>VLOOKUP(Time_Zone, 'LSTM LookUp'!$B$5:$D$8, 3, FALSE)</f>
        <v>-75</v>
      </c>
      <c r="V6441" s="21">
        <f t="shared" si="1821"/>
        <v>9.3071750569727385</v>
      </c>
      <c r="W6441" s="21">
        <f t="shared" si="1812"/>
        <v>163.4747937642432</v>
      </c>
      <c r="X6441" s="21">
        <f t="shared" si="1813"/>
        <v>-114.44794959153199</v>
      </c>
      <c r="Y6441" s="21">
        <f t="shared" si="1814"/>
        <v>232.55205040846801</v>
      </c>
      <c r="Z6441" s="21">
        <f t="shared" si="1822"/>
        <v>73.714938312308888</v>
      </c>
      <c r="AA6441" s="21">
        <f t="shared" si="1815"/>
        <v>73.714938312308888</v>
      </c>
      <c r="AB6441" s="21">
        <f t="shared" si="1816"/>
        <v>0</v>
      </c>
      <c r="AC6441" s="21">
        <f t="shared" si="1817"/>
        <v>0</v>
      </c>
      <c r="AD6441" s="21">
        <f t="shared" si="1823"/>
        <v>0</v>
      </c>
      <c r="AE6441" s="21" t="str">
        <f t="shared" si="1818"/>
        <v>9/25/12:00</v>
      </c>
    </row>
    <row r="6442" spans="2:31">
      <c r="B6442" s="37">
        <v>9</v>
      </c>
      <c r="C6442" s="38">
        <v>25</v>
      </c>
      <c r="D6442" s="39">
        <v>13</v>
      </c>
      <c r="E6442" s="17">
        <v>10.6</v>
      </c>
      <c r="F6442" s="17">
        <v>222</v>
      </c>
      <c r="G6442" s="17">
        <v>18</v>
      </c>
      <c r="H6442" s="37">
        <f t="shared" si="1806"/>
        <v>51.08</v>
      </c>
      <c r="I6442" s="37">
        <f>IF(H6442&lt;'Roof Calculator'!$G$8, 1, 0)</f>
        <v>1</v>
      </c>
      <c r="J6442" s="37">
        <f>IF(H6442&gt;='Roof Calculator'!$G$8, 1, 0)</f>
        <v>0</v>
      </c>
      <c r="K6442" s="37">
        <f t="shared" si="1807"/>
        <v>51.08</v>
      </c>
      <c r="L6442" s="37">
        <f t="shared" si="1808"/>
        <v>0</v>
      </c>
      <c r="M6442" s="37">
        <v>0</v>
      </c>
      <c r="N6442" s="37">
        <f t="shared" si="1809"/>
        <v>222</v>
      </c>
      <c r="O6442" s="37">
        <v>0</v>
      </c>
      <c r="P6442" s="37">
        <v>0</v>
      </c>
      <c r="Q6442" s="21">
        <f t="shared" si="1810"/>
        <v>39.790999999999997</v>
      </c>
      <c r="R6442" s="21">
        <f t="shared" si="1819"/>
        <v>268.49999999998238</v>
      </c>
      <c r="S6442" s="21">
        <f t="shared" si="1820"/>
        <v>-1.960446719382509</v>
      </c>
      <c r="T6442" s="21">
        <f t="shared" si="1811"/>
        <v>86.147999999999996</v>
      </c>
      <c r="U6442" s="37">
        <f>VLOOKUP(Time_Zone, 'LSTM LookUp'!$B$5:$D$8, 3, FALSE)</f>
        <v>-75</v>
      </c>
      <c r="V6442" s="21">
        <f t="shared" si="1821"/>
        <v>9.3217357884287928</v>
      </c>
      <c r="W6442" s="21">
        <f t="shared" si="1812"/>
        <v>178.47843394710719</v>
      </c>
      <c r="X6442" s="21">
        <f t="shared" si="1813"/>
        <v>-14.212031244541443</v>
      </c>
      <c r="Y6442" s="21">
        <f t="shared" si="1814"/>
        <v>207.78796875545856</v>
      </c>
      <c r="Z6442" s="21">
        <f t="shared" si="1822"/>
        <v>65.865156948497273</v>
      </c>
      <c r="AA6442" s="21">
        <f t="shared" si="1815"/>
        <v>65.865156948497273</v>
      </c>
      <c r="AB6442" s="21">
        <f t="shared" si="1816"/>
        <v>0</v>
      </c>
      <c r="AC6442" s="21">
        <f t="shared" si="1817"/>
        <v>0</v>
      </c>
      <c r="AD6442" s="21">
        <f t="shared" si="1823"/>
        <v>0</v>
      </c>
      <c r="AE6442" s="21" t="str">
        <f t="shared" si="1818"/>
        <v>9/25/13:00</v>
      </c>
    </row>
    <row r="6443" spans="2:31">
      <c r="B6443" s="37">
        <v>9</v>
      </c>
      <c r="C6443" s="38">
        <v>25</v>
      </c>
      <c r="D6443" s="39">
        <v>14</v>
      </c>
      <c r="E6443" s="17">
        <v>12.2</v>
      </c>
      <c r="F6443" s="17">
        <v>315</v>
      </c>
      <c r="G6443" s="17">
        <v>78</v>
      </c>
      <c r="H6443" s="37">
        <f t="shared" si="1806"/>
        <v>53.96</v>
      </c>
      <c r="I6443" s="37">
        <f>IF(H6443&lt;'Roof Calculator'!$G$8, 1, 0)</f>
        <v>1</v>
      </c>
      <c r="J6443" s="37">
        <f>IF(H6443&gt;='Roof Calculator'!$G$8, 1, 0)</f>
        <v>0</v>
      </c>
      <c r="K6443" s="37">
        <f t="shared" si="1807"/>
        <v>53.96</v>
      </c>
      <c r="L6443" s="37">
        <f t="shared" si="1808"/>
        <v>0</v>
      </c>
      <c r="M6443" s="37">
        <v>0</v>
      </c>
      <c r="N6443" s="37">
        <f t="shared" si="1809"/>
        <v>315</v>
      </c>
      <c r="O6443" s="37">
        <v>0</v>
      </c>
      <c r="P6443" s="37">
        <v>0</v>
      </c>
      <c r="Q6443" s="21">
        <f t="shared" si="1810"/>
        <v>39.790999999999997</v>
      </c>
      <c r="R6443" s="21">
        <f t="shared" si="1819"/>
        <v>268.54166666664906</v>
      </c>
      <c r="S6443" s="21">
        <f t="shared" si="1820"/>
        <v>-1.9767493490935284</v>
      </c>
      <c r="T6443" s="21">
        <f t="shared" si="1811"/>
        <v>86.147999999999996</v>
      </c>
      <c r="U6443" s="37">
        <f>VLOOKUP(Time_Zone, 'LSTM LookUp'!$B$5:$D$8, 3, FALSE)</f>
        <v>-75</v>
      </c>
      <c r="V6443" s="21">
        <f t="shared" si="1821"/>
        <v>9.3362891148909579</v>
      </c>
      <c r="W6443" s="21">
        <f t="shared" si="1812"/>
        <v>193.48207227872277</v>
      </c>
      <c r="X6443" s="21">
        <f t="shared" si="1813"/>
        <v>-59.969576381572608</v>
      </c>
      <c r="Y6443" s="21">
        <f t="shared" si="1814"/>
        <v>255.03042361842739</v>
      </c>
      <c r="Z6443" s="21">
        <f t="shared" si="1822"/>
        <v>80.840190021002812</v>
      </c>
      <c r="AA6443" s="21">
        <f t="shared" si="1815"/>
        <v>80.840190021002812</v>
      </c>
      <c r="AB6443" s="21">
        <f t="shared" si="1816"/>
        <v>0</v>
      </c>
      <c r="AC6443" s="21">
        <f t="shared" si="1817"/>
        <v>0</v>
      </c>
      <c r="AD6443" s="21">
        <f t="shared" si="1823"/>
        <v>0</v>
      </c>
      <c r="AE6443" s="21" t="str">
        <f t="shared" si="1818"/>
        <v>9/25/14:00</v>
      </c>
    </row>
    <row r="6444" spans="2:31">
      <c r="B6444" s="37">
        <v>9</v>
      </c>
      <c r="C6444" s="38">
        <v>25</v>
      </c>
      <c r="D6444" s="39">
        <v>15</v>
      </c>
      <c r="E6444" s="17">
        <v>11.7</v>
      </c>
      <c r="F6444" s="17">
        <v>104</v>
      </c>
      <c r="G6444" s="17">
        <v>0</v>
      </c>
      <c r="H6444" s="37">
        <f t="shared" si="1806"/>
        <v>53.06</v>
      </c>
      <c r="I6444" s="37">
        <f>IF(H6444&lt;'Roof Calculator'!$G$8, 1, 0)</f>
        <v>1</v>
      </c>
      <c r="J6444" s="37">
        <f>IF(H6444&gt;='Roof Calculator'!$G$8, 1, 0)</f>
        <v>0</v>
      </c>
      <c r="K6444" s="37">
        <f t="shared" si="1807"/>
        <v>53.06</v>
      </c>
      <c r="L6444" s="37">
        <f t="shared" si="1808"/>
        <v>0</v>
      </c>
      <c r="M6444" s="37">
        <v>0</v>
      </c>
      <c r="N6444" s="37">
        <f t="shared" si="1809"/>
        <v>104</v>
      </c>
      <c r="O6444" s="37">
        <v>0</v>
      </c>
      <c r="P6444" s="37">
        <v>0</v>
      </c>
      <c r="Q6444" s="21">
        <f t="shared" si="1810"/>
        <v>39.790999999999997</v>
      </c>
      <c r="R6444" s="21">
        <f t="shared" si="1819"/>
        <v>268.58333333331575</v>
      </c>
      <c r="S6444" s="21">
        <f t="shared" si="1820"/>
        <v>-1.9930511215351603</v>
      </c>
      <c r="T6444" s="21">
        <f t="shared" si="1811"/>
        <v>86.147999999999996</v>
      </c>
      <c r="U6444" s="37">
        <f>VLOOKUP(Time_Zone, 'LSTM LookUp'!$B$5:$D$8, 3, FALSE)</f>
        <v>-75</v>
      </c>
      <c r="V6444" s="21">
        <f t="shared" si="1821"/>
        <v>9.3508350073455642</v>
      </c>
      <c r="W6444" s="21">
        <f t="shared" si="1812"/>
        <v>208.48570875183643</v>
      </c>
      <c r="X6444" s="21">
        <f t="shared" si="1813"/>
        <v>0</v>
      </c>
      <c r="Y6444" s="21">
        <f t="shared" si="1814"/>
        <v>104</v>
      </c>
      <c r="Z6444" s="21">
        <f t="shared" si="1822"/>
        <v>32.966183574879224</v>
      </c>
      <c r="AA6444" s="21">
        <f t="shared" si="1815"/>
        <v>32.966183574879224</v>
      </c>
      <c r="AB6444" s="21">
        <f t="shared" si="1816"/>
        <v>0</v>
      </c>
      <c r="AC6444" s="21">
        <f t="shared" si="1817"/>
        <v>0</v>
      </c>
      <c r="AD6444" s="21">
        <f t="shared" si="1823"/>
        <v>0</v>
      </c>
      <c r="AE6444" s="21" t="str">
        <f t="shared" si="1818"/>
        <v>9/25/15:00</v>
      </c>
    </row>
    <row r="6445" spans="2:31">
      <c r="B6445" s="37">
        <v>9</v>
      </c>
      <c r="C6445" s="38">
        <v>25</v>
      </c>
      <c r="D6445" s="39">
        <v>16</v>
      </c>
      <c r="E6445" s="17">
        <v>12.2</v>
      </c>
      <c r="F6445" s="17">
        <v>221</v>
      </c>
      <c r="G6445" s="17">
        <v>53</v>
      </c>
      <c r="H6445" s="37">
        <f t="shared" si="1806"/>
        <v>53.96</v>
      </c>
      <c r="I6445" s="37">
        <f>IF(H6445&lt;'Roof Calculator'!$G$8, 1, 0)</f>
        <v>1</v>
      </c>
      <c r="J6445" s="37">
        <f>IF(H6445&gt;='Roof Calculator'!$G$8, 1, 0)</f>
        <v>0</v>
      </c>
      <c r="K6445" s="37">
        <f t="shared" si="1807"/>
        <v>53.96</v>
      </c>
      <c r="L6445" s="37">
        <f t="shared" si="1808"/>
        <v>0</v>
      </c>
      <c r="M6445" s="37">
        <v>0</v>
      </c>
      <c r="N6445" s="37">
        <f t="shared" si="1809"/>
        <v>221</v>
      </c>
      <c r="O6445" s="37">
        <v>0</v>
      </c>
      <c r="P6445" s="37">
        <v>0</v>
      </c>
      <c r="Q6445" s="21">
        <f t="shared" si="1810"/>
        <v>39.790999999999997</v>
      </c>
      <c r="R6445" s="21">
        <f t="shared" si="1819"/>
        <v>268.62499999998244</v>
      </c>
      <c r="S6445" s="21">
        <f t="shared" si="1820"/>
        <v>-2.0093520296150253</v>
      </c>
      <c r="T6445" s="21">
        <f t="shared" si="1811"/>
        <v>86.147999999999996</v>
      </c>
      <c r="U6445" s="37">
        <f>VLOOKUP(Time_Zone, 'LSTM LookUp'!$B$5:$D$8, 3, FALSE)</f>
        <v>-75</v>
      </c>
      <c r="V6445" s="21">
        <f t="shared" si="1821"/>
        <v>9.3653734367882233</v>
      </c>
      <c r="W6445" s="21">
        <f t="shared" si="1812"/>
        <v>223.48934335919705</v>
      </c>
      <c r="X6445" s="21">
        <f t="shared" si="1813"/>
        <v>-30.716753593868521</v>
      </c>
      <c r="Y6445" s="21">
        <f t="shared" si="1814"/>
        <v>190.28324640613147</v>
      </c>
      <c r="Z6445" s="21">
        <f t="shared" si="1822"/>
        <v>60.316465694697193</v>
      </c>
      <c r="AA6445" s="21">
        <f t="shared" si="1815"/>
        <v>60.316465694697193</v>
      </c>
      <c r="AB6445" s="21">
        <f t="shared" si="1816"/>
        <v>0</v>
      </c>
      <c r="AC6445" s="21">
        <f t="shared" si="1817"/>
        <v>0</v>
      </c>
      <c r="AD6445" s="21">
        <f t="shared" si="1823"/>
        <v>0</v>
      </c>
      <c r="AE6445" s="21" t="str">
        <f t="shared" si="1818"/>
        <v>9/25/16:00</v>
      </c>
    </row>
    <row r="6446" spans="2:31">
      <c r="B6446" s="37">
        <v>9</v>
      </c>
      <c r="C6446" s="38">
        <v>25</v>
      </c>
      <c r="D6446" s="39">
        <v>17</v>
      </c>
      <c r="E6446" s="17">
        <v>12.8</v>
      </c>
      <c r="F6446" s="17">
        <v>157</v>
      </c>
      <c r="G6446" s="17">
        <v>307</v>
      </c>
      <c r="H6446" s="37">
        <f t="shared" si="1806"/>
        <v>55.04</v>
      </c>
      <c r="I6446" s="37">
        <f>IF(H6446&lt;'Roof Calculator'!$G$8, 1, 0)</f>
        <v>0</v>
      </c>
      <c r="J6446" s="37">
        <f>IF(H6446&gt;='Roof Calculator'!$G$8, 1, 0)</f>
        <v>1</v>
      </c>
      <c r="K6446" s="37">
        <f t="shared" si="1807"/>
        <v>0</v>
      </c>
      <c r="L6446" s="37">
        <f t="shared" si="1808"/>
        <v>55.04</v>
      </c>
      <c r="M6446" s="37">
        <v>0</v>
      </c>
      <c r="N6446" s="37">
        <f t="shared" si="1809"/>
        <v>157</v>
      </c>
      <c r="O6446" s="37">
        <v>0</v>
      </c>
      <c r="P6446" s="37">
        <v>0</v>
      </c>
      <c r="Q6446" s="21">
        <f t="shared" si="1810"/>
        <v>39.790999999999997</v>
      </c>
      <c r="R6446" s="21">
        <f t="shared" si="1819"/>
        <v>268.66666666664912</v>
      </c>
      <c r="S6446" s="21">
        <f t="shared" si="1820"/>
        <v>-2.0256520662404958</v>
      </c>
      <c r="T6446" s="21">
        <f t="shared" si="1811"/>
        <v>86.147999999999996</v>
      </c>
      <c r="U6446" s="37">
        <f>VLOOKUP(Time_Zone, 'LSTM LookUp'!$B$5:$D$8, 3, FALSE)</f>
        <v>-75</v>
      </c>
      <c r="V6446" s="21">
        <f t="shared" si="1821"/>
        <v>9.3799043742237949</v>
      </c>
      <c r="W6446" s="21">
        <f t="shared" si="1812"/>
        <v>238.49297609355594</v>
      </c>
      <c r="X6446" s="21">
        <f t="shared" si="1813"/>
        <v>-130.14669336979603</v>
      </c>
      <c r="Y6446" s="21">
        <f t="shared" si="1814"/>
        <v>26.853306630203974</v>
      </c>
      <c r="Z6446" s="21">
        <f t="shared" si="1822"/>
        <v>8.5120291919598632</v>
      </c>
      <c r="AA6446" s="21">
        <f t="shared" si="1815"/>
        <v>0</v>
      </c>
      <c r="AB6446" s="21">
        <f t="shared" si="1816"/>
        <v>8.5120291919598632</v>
      </c>
      <c r="AC6446" s="21">
        <f t="shared" si="1817"/>
        <v>55.04</v>
      </c>
      <c r="AD6446" s="21">
        <f t="shared" si="1823"/>
        <v>8.5120291919598632</v>
      </c>
      <c r="AE6446" s="21" t="str">
        <f t="shared" si="1818"/>
        <v>9/25/17:00</v>
      </c>
    </row>
    <row r="6447" spans="2:31">
      <c r="B6447" s="37">
        <v>9</v>
      </c>
      <c r="C6447" s="38">
        <v>25</v>
      </c>
      <c r="D6447" s="39">
        <v>18</v>
      </c>
      <c r="E6447" s="17">
        <v>12.8</v>
      </c>
      <c r="F6447" s="17">
        <v>82</v>
      </c>
      <c r="G6447" s="17">
        <v>114</v>
      </c>
      <c r="H6447" s="37">
        <f t="shared" si="1806"/>
        <v>55.04</v>
      </c>
      <c r="I6447" s="37">
        <f>IF(H6447&lt;'Roof Calculator'!$G$8, 1, 0)</f>
        <v>0</v>
      </c>
      <c r="J6447" s="37">
        <f>IF(H6447&gt;='Roof Calculator'!$G$8, 1, 0)</f>
        <v>1</v>
      </c>
      <c r="K6447" s="37">
        <f t="shared" si="1807"/>
        <v>0</v>
      </c>
      <c r="L6447" s="37">
        <f t="shared" si="1808"/>
        <v>55.04</v>
      </c>
      <c r="M6447" s="37">
        <v>0</v>
      </c>
      <c r="N6447" s="37">
        <f t="shared" si="1809"/>
        <v>82</v>
      </c>
      <c r="O6447" s="37">
        <v>0</v>
      </c>
      <c r="P6447" s="37">
        <v>0</v>
      </c>
      <c r="Q6447" s="21">
        <f t="shared" si="1810"/>
        <v>39.790999999999997</v>
      </c>
      <c r="R6447" s="21">
        <f t="shared" si="1819"/>
        <v>268.70833333331581</v>
      </c>
      <c r="S6447" s="21">
        <f t="shared" si="1820"/>
        <v>-2.0419512243187699</v>
      </c>
      <c r="T6447" s="21">
        <f t="shared" si="1811"/>
        <v>86.147999999999996</v>
      </c>
      <c r="U6447" s="37">
        <f>VLOOKUP(Time_Zone, 'LSTM LookUp'!$B$5:$D$8, 3, FALSE)</f>
        <v>-75</v>
      </c>
      <c r="V6447" s="21">
        <f t="shared" si="1821"/>
        <v>9.394427790666505</v>
      </c>
      <c r="W6447" s="21">
        <f t="shared" si="1812"/>
        <v>253.49660694766663</v>
      </c>
      <c r="X6447" s="21">
        <f t="shared" si="1813"/>
        <v>-27.46732917613172</v>
      </c>
      <c r="Y6447" s="21">
        <f t="shared" si="1814"/>
        <v>54.53267082386828</v>
      </c>
      <c r="Z6447" s="21">
        <f t="shared" si="1822"/>
        <v>17.285904203924058</v>
      </c>
      <c r="AA6447" s="21">
        <f t="shared" si="1815"/>
        <v>0</v>
      </c>
      <c r="AB6447" s="21">
        <f t="shared" si="1816"/>
        <v>17.285904203924058</v>
      </c>
      <c r="AC6447" s="21">
        <f t="shared" si="1817"/>
        <v>55.04</v>
      </c>
      <c r="AD6447" s="21">
        <f t="shared" si="1823"/>
        <v>17.285904203924058</v>
      </c>
      <c r="AE6447" s="21" t="str">
        <f t="shared" si="1818"/>
        <v>9/25/18:00</v>
      </c>
    </row>
    <row r="6448" spans="2:31">
      <c r="B6448" s="37">
        <v>9</v>
      </c>
      <c r="C6448" s="38">
        <v>25</v>
      </c>
      <c r="D6448" s="39">
        <v>19</v>
      </c>
      <c r="E6448" s="17">
        <v>11.7</v>
      </c>
      <c r="F6448" s="17">
        <v>2</v>
      </c>
      <c r="G6448" s="17">
        <v>0</v>
      </c>
      <c r="H6448" s="37">
        <f t="shared" si="1806"/>
        <v>53.06</v>
      </c>
      <c r="I6448" s="37">
        <f>IF(H6448&lt;'Roof Calculator'!$G$8, 1, 0)</f>
        <v>1</v>
      </c>
      <c r="J6448" s="37">
        <f>IF(H6448&gt;='Roof Calculator'!$G$8, 1, 0)</f>
        <v>0</v>
      </c>
      <c r="K6448" s="37">
        <f t="shared" si="1807"/>
        <v>53.06</v>
      </c>
      <c r="L6448" s="37">
        <f t="shared" si="1808"/>
        <v>0</v>
      </c>
      <c r="M6448" s="37">
        <v>0</v>
      </c>
      <c r="N6448" s="37">
        <f t="shared" si="1809"/>
        <v>2</v>
      </c>
      <c r="O6448" s="37">
        <v>0</v>
      </c>
      <c r="P6448" s="37">
        <v>0</v>
      </c>
      <c r="Q6448" s="21">
        <f t="shared" si="1810"/>
        <v>39.790999999999997</v>
      </c>
      <c r="R6448" s="21">
        <f t="shared" si="1819"/>
        <v>268.74999999998249</v>
      </c>
      <c r="S6448" s="21">
        <f t="shared" si="1820"/>
        <v>-2.0582494967568885</v>
      </c>
      <c r="T6448" s="21">
        <f t="shared" si="1811"/>
        <v>86.147999999999996</v>
      </c>
      <c r="U6448" s="37">
        <f>VLOOKUP(Time_Zone, 'LSTM LookUp'!$B$5:$D$8, 3, FALSE)</f>
        <v>-75</v>
      </c>
      <c r="V6448" s="21">
        <f t="shared" si="1821"/>
        <v>9.4089436571400213</v>
      </c>
      <c r="W6448" s="21">
        <f t="shared" si="1812"/>
        <v>268.50023591428499</v>
      </c>
      <c r="X6448" s="21">
        <f t="shared" si="1813"/>
        <v>0</v>
      </c>
      <c r="Y6448" s="21">
        <f t="shared" si="1814"/>
        <v>2</v>
      </c>
      <c r="Z6448" s="21">
        <f t="shared" si="1822"/>
        <v>0.63396506874767744</v>
      </c>
      <c r="AA6448" s="21">
        <f t="shared" si="1815"/>
        <v>0.63396506874767744</v>
      </c>
      <c r="AB6448" s="21">
        <f t="shared" si="1816"/>
        <v>0</v>
      </c>
      <c r="AC6448" s="21">
        <f t="shared" si="1817"/>
        <v>0</v>
      </c>
      <c r="AD6448" s="21">
        <f t="shared" si="1823"/>
        <v>0</v>
      </c>
      <c r="AE6448" s="21" t="str">
        <f t="shared" si="1818"/>
        <v>9/25/19:00</v>
      </c>
    </row>
    <row r="6449" spans="2:31">
      <c r="B6449" s="37">
        <v>9</v>
      </c>
      <c r="C6449" s="38">
        <v>25</v>
      </c>
      <c r="D6449" s="39">
        <v>20</v>
      </c>
      <c r="E6449" s="17">
        <v>11.7</v>
      </c>
      <c r="F6449" s="17">
        <v>0</v>
      </c>
      <c r="G6449" s="17">
        <v>0</v>
      </c>
      <c r="H6449" s="37">
        <f t="shared" si="1806"/>
        <v>53.06</v>
      </c>
      <c r="I6449" s="37">
        <f>IF(H6449&lt;'Roof Calculator'!$G$8, 1, 0)</f>
        <v>1</v>
      </c>
      <c r="J6449" s="37">
        <f>IF(H6449&gt;='Roof Calculator'!$G$8, 1, 0)</f>
        <v>0</v>
      </c>
      <c r="K6449" s="37">
        <f t="shared" si="1807"/>
        <v>53.06</v>
      </c>
      <c r="L6449" s="37">
        <f t="shared" si="1808"/>
        <v>0</v>
      </c>
      <c r="M6449" s="37">
        <v>0</v>
      </c>
      <c r="N6449" s="37">
        <f t="shared" si="1809"/>
        <v>0</v>
      </c>
      <c r="O6449" s="37">
        <v>0</v>
      </c>
      <c r="P6449" s="37">
        <v>0</v>
      </c>
      <c r="Q6449" s="21">
        <f t="shared" si="1810"/>
        <v>39.790999999999997</v>
      </c>
      <c r="R6449" s="21">
        <f t="shared" si="1819"/>
        <v>268.79166666664918</v>
      </c>
      <c r="S6449" s="21">
        <f t="shared" si="1820"/>
        <v>-2.0745468764616524</v>
      </c>
      <c r="T6449" s="21">
        <f t="shared" si="1811"/>
        <v>86.147999999999996</v>
      </c>
      <c r="U6449" s="37">
        <f>VLOOKUP(Time_Zone, 'LSTM LookUp'!$B$5:$D$8, 3, FALSE)</f>
        <v>-75</v>
      </c>
      <c r="V6449" s="21">
        <f t="shared" si="1821"/>
        <v>9.4234519446774421</v>
      </c>
      <c r="W6449" s="21">
        <f t="shared" si="1812"/>
        <v>283.50386298616939</v>
      </c>
      <c r="X6449" s="21">
        <f t="shared" si="1813"/>
        <v>0</v>
      </c>
      <c r="Y6449" s="21">
        <f t="shared" si="1814"/>
        <v>0</v>
      </c>
      <c r="Z6449" s="21">
        <f t="shared" si="1822"/>
        <v>0</v>
      </c>
      <c r="AA6449" s="21">
        <f t="shared" si="1815"/>
        <v>0</v>
      </c>
      <c r="AB6449" s="21">
        <f t="shared" si="1816"/>
        <v>0</v>
      </c>
      <c r="AC6449" s="21">
        <f t="shared" si="1817"/>
        <v>0</v>
      </c>
      <c r="AD6449" s="21">
        <f t="shared" si="1823"/>
        <v>0</v>
      </c>
      <c r="AE6449" s="21" t="str">
        <f t="shared" si="1818"/>
        <v>9/25/20:00</v>
      </c>
    </row>
    <row r="6450" spans="2:31">
      <c r="B6450" s="37">
        <v>9</v>
      </c>
      <c r="C6450" s="38">
        <v>25</v>
      </c>
      <c r="D6450" s="39">
        <v>21</v>
      </c>
      <c r="E6450" s="17">
        <v>11.1</v>
      </c>
      <c r="F6450" s="17">
        <v>0</v>
      </c>
      <c r="G6450" s="17">
        <v>0</v>
      </c>
      <c r="H6450" s="37">
        <f t="shared" si="1806"/>
        <v>51.98</v>
      </c>
      <c r="I6450" s="37">
        <f>IF(H6450&lt;'Roof Calculator'!$G$8, 1, 0)</f>
        <v>1</v>
      </c>
      <c r="J6450" s="37">
        <f>IF(H6450&gt;='Roof Calculator'!$G$8, 1, 0)</f>
        <v>0</v>
      </c>
      <c r="K6450" s="37">
        <f t="shared" si="1807"/>
        <v>51.98</v>
      </c>
      <c r="L6450" s="37">
        <f t="shared" si="1808"/>
        <v>0</v>
      </c>
      <c r="M6450" s="37">
        <v>0</v>
      </c>
      <c r="N6450" s="37">
        <f t="shared" si="1809"/>
        <v>0</v>
      </c>
      <c r="O6450" s="37">
        <v>0</v>
      </c>
      <c r="P6450" s="37">
        <v>0</v>
      </c>
      <c r="Q6450" s="21">
        <f t="shared" si="1810"/>
        <v>39.790999999999997</v>
      </c>
      <c r="R6450" s="21">
        <f t="shared" si="1819"/>
        <v>268.83333333331586</v>
      </c>
      <c r="S6450" s="21">
        <f t="shared" si="1820"/>
        <v>-2.0908433563397417</v>
      </c>
      <c r="T6450" s="21">
        <f t="shared" si="1811"/>
        <v>86.147999999999996</v>
      </c>
      <c r="U6450" s="37">
        <f>VLOOKUP(Time_Zone, 'LSTM LookUp'!$B$5:$D$8, 3, FALSE)</f>
        <v>-75</v>
      </c>
      <c r="V6450" s="21">
        <f t="shared" si="1821"/>
        <v>9.4379526243214666</v>
      </c>
      <c r="W6450" s="21">
        <f t="shared" si="1812"/>
        <v>298.50748815608034</v>
      </c>
      <c r="X6450" s="21">
        <f t="shared" si="1813"/>
        <v>0</v>
      </c>
      <c r="Y6450" s="21">
        <f t="shared" si="1814"/>
        <v>0</v>
      </c>
      <c r="Z6450" s="21">
        <f t="shared" si="1822"/>
        <v>0</v>
      </c>
      <c r="AA6450" s="21">
        <f t="shared" si="1815"/>
        <v>0</v>
      </c>
      <c r="AB6450" s="21">
        <f t="shared" si="1816"/>
        <v>0</v>
      </c>
      <c r="AC6450" s="21">
        <f t="shared" si="1817"/>
        <v>0</v>
      </c>
      <c r="AD6450" s="21">
        <f t="shared" si="1823"/>
        <v>0</v>
      </c>
      <c r="AE6450" s="21" t="str">
        <f t="shared" si="1818"/>
        <v>9/25/21:00</v>
      </c>
    </row>
    <row r="6451" spans="2:31">
      <c r="B6451" s="37">
        <v>9</v>
      </c>
      <c r="C6451" s="38">
        <v>25</v>
      </c>
      <c r="D6451" s="39">
        <v>22</v>
      </c>
      <c r="E6451" s="17">
        <v>9.4</v>
      </c>
      <c r="F6451" s="17">
        <v>0</v>
      </c>
      <c r="G6451" s="17">
        <v>0</v>
      </c>
      <c r="H6451" s="37">
        <f t="shared" si="1806"/>
        <v>48.92</v>
      </c>
      <c r="I6451" s="37">
        <f>IF(H6451&lt;'Roof Calculator'!$G$8, 1, 0)</f>
        <v>1</v>
      </c>
      <c r="J6451" s="37">
        <f>IF(H6451&gt;='Roof Calculator'!$G$8, 1, 0)</f>
        <v>0</v>
      </c>
      <c r="K6451" s="37">
        <f t="shared" si="1807"/>
        <v>48.92</v>
      </c>
      <c r="L6451" s="37">
        <f t="shared" si="1808"/>
        <v>0</v>
      </c>
      <c r="M6451" s="37">
        <v>0</v>
      </c>
      <c r="N6451" s="37">
        <f t="shared" si="1809"/>
        <v>0</v>
      </c>
      <c r="O6451" s="37">
        <v>0</v>
      </c>
      <c r="P6451" s="37">
        <v>0</v>
      </c>
      <c r="Q6451" s="21">
        <f t="shared" si="1810"/>
        <v>39.790999999999997</v>
      </c>
      <c r="R6451" s="21">
        <f t="shared" si="1819"/>
        <v>268.87499999998255</v>
      </c>
      <c r="S6451" s="21">
        <f t="shared" si="1820"/>
        <v>-2.1071389292975757</v>
      </c>
      <c r="T6451" s="21">
        <f t="shared" si="1811"/>
        <v>86.147999999999996</v>
      </c>
      <c r="U6451" s="37">
        <f>VLOOKUP(Time_Zone, 'LSTM LookUp'!$B$5:$D$8, 3, FALSE)</f>
        <v>-75</v>
      </c>
      <c r="V6451" s="21">
        <f t="shared" si="1821"/>
        <v>9.4524456671243158</v>
      </c>
      <c r="W6451" s="21">
        <f t="shared" si="1812"/>
        <v>313.51111141678109</v>
      </c>
      <c r="X6451" s="21">
        <f t="shared" si="1813"/>
        <v>0</v>
      </c>
      <c r="Y6451" s="21">
        <f t="shared" si="1814"/>
        <v>0</v>
      </c>
      <c r="Z6451" s="21">
        <f t="shared" si="1822"/>
        <v>0</v>
      </c>
      <c r="AA6451" s="21">
        <f t="shared" si="1815"/>
        <v>0</v>
      </c>
      <c r="AB6451" s="21">
        <f t="shared" si="1816"/>
        <v>0</v>
      </c>
      <c r="AC6451" s="21">
        <f t="shared" si="1817"/>
        <v>0</v>
      </c>
      <c r="AD6451" s="21">
        <f t="shared" si="1823"/>
        <v>0</v>
      </c>
      <c r="AE6451" s="21" t="str">
        <f t="shared" si="1818"/>
        <v>9/25/22:00</v>
      </c>
    </row>
    <row r="6452" spans="2:31">
      <c r="B6452" s="37">
        <v>9</v>
      </c>
      <c r="C6452" s="38">
        <v>25</v>
      </c>
      <c r="D6452" s="39">
        <v>23</v>
      </c>
      <c r="E6452" s="17">
        <v>6.7</v>
      </c>
      <c r="F6452" s="17">
        <v>0</v>
      </c>
      <c r="G6452" s="17">
        <v>0</v>
      </c>
      <c r="H6452" s="37">
        <f t="shared" si="1806"/>
        <v>44.06</v>
      </c>
      <c r="I6452" s="37">
        <f>IF(H6452&lt;'Roof Calculator'!$G$8, 1, 0)</f>
        <v>1</v>
      </c>
      <c r="J6452" s="37">
        <f>IF(H6452&gt;='Roof Calculator'!$G$8, 1, 0)</f>
        <v>0</v>
      </c>
      <c r="K6452" s="37">
        <f t="shared" si="1807"/>
        <v>44.06</v>
      </c>
      <c r="L6452" s="37">
        <f t="shared" si="1808"/>
        <v>0</v>
      </c>
      <c r="M6452" s="37">
        <v>0</v>
      </c>
      <c r="N6452" s="37">
        <f t="shared" si="1809"/>
        <v>0</v>
      </c>
      <c r="O6452" s="37">
        <v>0</v>
      </c>
      <c r="P6452" s="37">
        <v>0</v>
      </c>
      <c r="Q6452" s="21">
        <f t="shared" si="1810"/>
        <v>39.790999999999997</v>
      </c>
      <c r="R6452" s="21">
        <f t="shared" si="1819"/>
        <v>268.91666666664923</v>
      </c>
      <c r="S6452" s="21">
        <f t="shared" si="1820"/>
        <v>-2.123433588241431</v>
      </c>
      <c r="T6452" s="21">
        <f t="shared" si="1811"/>
        <v>86.147999999999996</v>
      </c>
      <c r="U6452" s="37">
        <f>VLOOKUP(Time_Zone, 'LSTM LookUp'!$B$5:$D$8, 3, FALSE)</f>
        <v>-75</v>
      </c>
      <c r="V6452" s="21">
        <f t="shared" si="1821"/>
        <v>9.4669310441479162</v>
      </c>
      <c r="W6452" s="21">
        <f t="shared" si="1812"/>
        <v>328.51473276103707</v>
      </c>
      <c r="X6452" s="21">
        <f t="shared" si="1813"/>
        <v>0</v>
      </c>
      <c r="Y6452" s="21">
        <f t="shared" si="1814"/>
        <v>0</v>
      </c>
      <c r="Z6452" s="21">
        <f t="shared" si="1822"/>
        <v>0</v>
      </c>
      <c r="AA6452" s="21">
        <f t="shared" si="1815"/>
        <v>0</v>
      </c>
      <c r="AB6452" s="21">
        <f t="shared" si="1816"/>
        <v>0</v>
      </c>
      <c r="AC6452" s="21">
        <f t="shared" si="1817"/>
        <v>0</v>
      </c>
      <c r="AD6452" s="21">
        <f t="shared" si="1823"/>
        <v>0</v>
      </c>
      <c r="AE6452" s="21" t="str">
        <f t="shared" si="1818"/>
        <v>9/25/23:00</v>
      </c>
    </row>
    <row r="6453" spans="2:31">
      <c r="B6453" s="37">
        <v>9</v>
      </c>
      <c r="C6453" s="38">
        <v>25</v>
      </c>
      <c r="D6453" s="39">
        <v>24</v>
      </c>
      <c r="E6453" s="17">
        <v>5</v>
      </c>
      <c r="F6453" s="17">
        <v>0</v>
      </c>
      <c r="G6453" s="17">
        <v>0</v>
      </c>
      <c r="H6453" s="37">
        <f t="shared" si="1806"/>
        <v>41</v>
      </c>
      <c r="I6453" s="37">
        <f>IF(H6453&lt;'Roof Calculator'!$G$8, 1, 0)</f>
        <v>1</v>
      </c>
      <c r="J6453" s="37">
        <f>IF(H6453&gt;='Roof Calculator'!$G$8, 1, 0)</f>
        <v>0</v>
      </c>
      <c r="K6453" s="37">
        <f t="shared" si="1807"/>
        <v>41</v>
      </c>
      <c r="L6453" s="37">
        <f t="shared" si="1808"/>
        <v>0</v>
      </c>
      <c r="M6453" s="37">
        <v>0</v>
      </c>
      <c r="N6453" s="37">
        <f t="shared" si="1809"/>
        <v>0</v>
      </c>
      <c r="O6453" s="37">
        <v>0</v>
      </c>
      <c r="P6453" s="37">
        <v>0</v>
      </c>
      <c r="Q6453" s="21">
        <f t="shared" si="1810"/>
        <v>39.790999999999997</v>
      </c>
      <c r="R6453" s="21">
        <f t="shared" si="1819"/>
        <v>268.95833333331592</v>
      </c>
      <c r="S6453" s="21">
        <f t="shared" si="1820"/>
        <v>-2.1397273260773573</v>
      </c>
      <c r="T6453" s="21">
        <f t="shared" si="1811"/>
        <v>86.147999999999996</v>
      </c>
      <c r="U6453" s="37">
        <f>VLOOKUP(Time_Zone, 'LSTM LookUp'!$B$5:$D$8, 3, FALSE)</f>
        <v>-75</v>
      </c>
      <c r="V6453" s="21">
        <f t="shared" si="1821"/>
        <v>9.4814087264638758</v>
      </c>
      <c r="W6453" s="21">
        <f t="shared" si="1812"/>
        <v>343.51835218161597</v>
      </c>
      <c r="X6453" s="21">
        <f t="shared" si="1813"/>
        <v>0</v>
      </c>
      <c r="Y6453" s="21">
        <f t="shared" si="1814"/>
        <v>0</v>
      </c>
      <c r="Z6453" s="21">
        <f t="shared" si="1822"/>
        <v>0</v>
      </c>
      <c r="AA6453" s="21">
        <f t="shared" si="1815"/>
        <v>0</v>
      </c>
      <c r="AB6453" s="21">
        <f t="shared" si="1816"/>
        <v>0</v>
      </c>
      <c r="AC6453" s="21">
        <f t="shared" si="1817"/>
        <v>0</v>
      </c>
      <c r="AD6453" s="21">
        <f t="shared" si="1823"/>
        <v>0</v>
      </c>
      <c r="AE6453" s="21" t="str">
        <f t="shared" si="1818"/>
        <v>9/25/24:00</v>
      </c>
    </row>
    <row r="6454" spans="2:31">
      <c r="B6454" s="37">
        <v>9</v>
      </c>
      <c r="C6454" s="38">
        <v>26</v>
      </c>
      <c r="D6454" s="39">
        <v>1</v>
      </c>
      <c r="E6454" s="17">
        <v>4.4000000000000004</v>
      </c>
      <c r="F6454" s="17">
        <v>0</v>
      </c>
      <c r="G6454" s="17">
        <v>0</v>
      </c>
      <c r="H6454" s="37">
        <f t="shared" si="1806"/>
        <v>39.92</v>
      </c>
      <c r="I6454" s="37">
        <f>IF(H6454&lt;'Roof Calculator'!$G$8, 1, 0)</f>
        <v>1</v>
      </c>
      <c r="J6454" s="37">
        <f>IF(H6454&gt;='Roof Calculator'!$G$8, 1, 0)</f>
        <v>0</v>
      </c>
      <c r="K6454" s="37">
        <f t="shared" si="1807"/>
        <v>39.92</v>
      </c>
      <c r="L6454" s="37">
        <f t="shared" si="1808"/>
        <v>0</v>
      </c>
      <c r="M6454" s="37">
        <v>0</v>
      </c>
      <c r="N6454" s="37">
        <f t="shared" si="1809"/>
        <v>0</v>
      </c>
      <c r="O6454" s="37">
        <v>0</v>
      </c>
      <c r="P6454" s="37">
        <v>0</v>
      </c>
      <c r="Q6454" s="21">
        <f t="shared" si="1810"/>
        <v>39.790999999999997</v>
      </c>
      <c r="R6454" s="21">
        <f t="shared" si="1819"/>
        <v>268.99999999998261</v>
      </c>
      <c r="S6454" s="21">
        <f t="shared" si="1820"/>
        <v>-2.1560201357111985</v>
      </c>
      <c r="T6454" s="21">
        <f t="shared" si="1811"/>
        <v>86.147999999999996</v>
      </c>
      <c r="U6454" s="37">
        <f>VLOOKUP(Time_Zone, 'LSTM LookUp'!$B$5:$D$8, 3, FALSE)</f>
        <v>-75</v>
      </c>
      <c r="V6454" s="21">
        <f t="shared" si="1821"/>
        <v>9.4958786851535635</v>
      </c>
      <c r="W6454" s="21">
        <f t="shared" si="1812"/>
        <v>-1.4780303287116059</v>
      </c>
      <c r="X6454" s="21">
        <f t="shared" si="1813"/>
        <v>0</v>
      </c>
      <c r="Y6454" s="21">
        <f t="shared" si="1814"/>
        <v>0</v>
      </c>
      <c r="Z6454" s="21">
        <f t="shared" si="1822"/>
        <v>0</v>
      </c>
      <c r="AA6454" s="21">
        <f t="shared" si="1815"/>
        <v>0</v>
      </c>
      <c r="AB6454" s="21">
        <f t="shared" si="1816"/>
        <v>0</v>
      </c>
      <c r="AC6454" s="21">
        <f t="shared" si="1817"/>
        <v>0</v>
      </c>
      <c r="AD6454" s="21">
        <f t="shared" si="1823"/>
        <v>0</v>
      </c>
      <c r="AE6454" s="21" t="str">
        <f t="shared" si="1818"/>
        <v>9/26/1:00</v>
      </c>
    </row>
    <row r="6455" spans="2:31">
      <c r="B6455" s="37">
        <v>9</v>
      </c>
      <c r="C6455" s="38">
        <v>26</v>
      </c>
      <c r="D6455" s="39">
        <v>2</v>
      </c>
      <c r="E6455" s="17">
        <v>3.9</v>
      </c>
      <c r="F6455" s="17">
        <v>0</v>
      </c>
      <c r="G6455" s="17">
        <v>0</v>
      </c>
      <c r="H6455" s="37">
        <f t="shared" si="1806"/>
        <v>39.020000000000003</v>
      </c>
      <c r="I6455" s="37">
        <f>IF(H6455&lt;'Roof Calculator'!$G$8, 1, 0)</f>
        <v>1</v>
      </c>
      <c r="J6455" s="37">
        <f>IF(H6455&gt;='Roof Calculator'!$G$8, 1, 0)</f>
        <v>0</v>
      </c>
      <c r="K6455" s="37">
        <f t="shared" si="1807"/>
        <v>39.020000000000003</v>
      </c>
      <c r="L6455" s="37">
        <f t="shared" si="1808"/>
        <v>0</v>
      </c>
      <c r="M6455" s="37">
        <v>0</v>
      </c>
      <c r="N6455" s="37">
        <f t="shared" si="1809"/>
        <v>0</v>
      </c>
      <c r="O6455" s="37">
        <v>0</v>
      </c>
      <c r="P6455" s="37">
        <v>0</v>
      </c>
      <c r="Q6455" s="21">
        <f t="shared" si="1810"/>
        <v>39.790999999999997</v>
      </c>
      <c r="R6455" s="21">
        <f t="shared" si="1819"/>
        <v>269.04166666664929</v>
      </c>
      <c r="S6455" s="21">
        <f t="shared" si="1820"/>
        <v>-2.1723120100486635</v>
      </c>
      <c r="T6455" s="21">
        <f t="shared" si="1811"/>
        <v>86.147999999999996</v>
      </c>
      <c r="U6455" s="37">
        <f>VLOOKUP(Time_Zone, 'LSTM LookUp'!$B$5:$D$8, 3, FALSE)</f>
        <v>-75</v>
      </c>
      <c r="V6455" s="21">
        <f t="shared" si="1821"/>
        <v>9.5103408913082337</v>
      </c>
      <c r="W6455" s="21">
        <f t="shared" si="1812"/>
        <v>13.525585222827061</v>
      </c>
      <c r="X6455" s="21">
        <f t="shared" si="1813"/>
        <v>0</v>
      </c>
      <c r="Y6455" s="21">
        <f t="shared" si="1814"/>
        <v>0</v>
      </c>
      <c r="Z6455" s="21">
        <f t="shared" si="1822"/>
        <v>0</v>
      </c>
      <c r="AA6455" s="21">
        <f t="shared" si="1815"/>
        <v>0</v>
      </c>
      <c r="AB6455" s="21">
        <f t="shared" si="1816"/>
        <v>0</v>
      </c>
      <c r="AC6455" s="21">
        <f t="shared" si="1817"/>
        <v>0</v>
      </c>
      <c r="AD6455" s="21">
        <f t="shared" si="1823"/>
        <v>0</v>
      </c>
      <c r="AE6455" s="21" t="str">
        <f t="shared" si="1818"/>
        <v>9/26/2:00</v>
      </c>
    </row>
    <row r="6456" spans="2:31">
      <c r="B6456" s="37">
        <v>9</v>
      </c>
      <c r="C6456" s="38">
        <v>26</v>
      </c>
      <c r="D6456" s="39">
        <v>3</v>
      </c>
      <c r="E6456" s="17">
        <v>2.8</v>
      </c>
      <c r="F6456" s="17">
        <v>0</v>
      </c>
      <c r="G6456" s="17">
        <v>0</v>
      </c>
      <c r="H6456" s="37">
        <f t="shared" si="1806"/>
        <v>37.04</v>
      </c>
      <c r="I6456" s="37">
        <f>IF(H6456&lt;'Roof Calculator'!$G$8, 1, 0)</f>
        <v>1</v>
      </c>
      <c r="J6456" s="37">
        <f>IF(H6456&gt;='Roof Calculator'!$G$8, 1, 0)</f>
        <v>0</v>
      </c>
      <c r="K6456" s="37">
        <f t="shared" si="1807"/>
        <v>37.04</v>
      </c>
      <c r="L6456" s="37">
        <f t="shared" si="1808"/>
        <v>0</v>
      </c>
      <c r="M6456" s="37">
        <v>0</v>
      </c>
      <c r="N6456" s="37">
        <f t="shared" si="1809"/>
        <v>0</v>
      </c>
      <c r="O6456" s="37">
        <v>0</v>
      </c>
      <c r="P6456" s="37">
        <v>0</v>
      </c>
      <c r="Q6456" s="21">
        <f t="shared" si="1810"/>
        <v>39.790999999999997</v>
      </c>
      <c r="R6456" s="21">
        <f t="shared" si="1819"/>
        <v>269.08333333331598</v>
      </c>
      <c r="S6456" s="21">
        <f t="shared" si="1820"/>
        <v>-2.1886029419951991</v>
      </c>
      <c r="T6456" s="21">
        <f t="shared" si="1811"/>
        <v>86.147999999999996</v>
      </c>
      <c r="U6456" s="37">
        <f>VLOOKUP(Time_Zone, 'LSTM LookUp'!$B$5:$D$8, 3, FALSE)</f>
        <v>-75</v>
      </c>
      <c r="V6456" s="21">
        <f t="shared" si="1821"/>
        <v>9.5247953160289764</v>
      </c>
      <c r="W6456" s="21">
        <f t="shared" si="1812"/>
        <v>28.529198829007242</v>
      </c>
      <c r="X6456" s="21">
        <f t="shared" si="1813"/>
        <v>0</v>
      </c>
      <c r="Y6456" s="21">
        <f t="shared" si="1814"/>
        <v>0</v>
      </c>
      <c r="Z6456" s="21">
        <f t="shared" si="1822"/>
        <v>0</v>
      </c>
      <c r="AA6456" s="21">
        <f t="shared" si="1815"/>
        <v>0</v>
      </c>
      <c r="AB6456" s="21">
        <f t="shared" si="1816"/>
        <v>0</v>
      </c>
      <c r="AC6456" s="21">
        <f t="shared" si="1817"/>
        <v>0</v>
      </c>
      <c r="AD6456" s="21">
        <f t="shared" si="1823"/>
        <v>0</v>
      </c>
      <c r="AE6456" s="21" t="str">
        <f t="shared" si="1818"/>
        <v>9/26/3:00</v>
      </c>
    </row>
    <row r="6457" spans="2:31">
      <c r="B6457" s="37">
        <v>9</v>
      </c>
      <c r="C6457" s="38">
        <v>26</v>
      </c>
      <c r="D6457" s="39">
        <v>4</v>
      </c>
      <c r="E6457" s="17">
        <v>5</v>
      </c>
      <c r="F6457" s="17">
        <v>0</v>
      </c>
      <c r="G6457" s="17">
        <v>0</v>
      </c>
      <c r="H6457" s="37">
        <f t="shared" si="1806"/>
        <v>41</v>
      </c>
      <c r="I6457" s="37">
        <f>IF(H6457&lt;'Roof Calculator'!$G$8, 1, 0)</f>
        <v>1</v>
      </c>
      <c r="J6457" s="37">
        <f>IF(H6457&gt;='Roof Calculator'!$G$8, 1, 0)</f>
        <v>0</v>
      </c>
      <c r="K6457" s="37">
        <f t="shared" si="1807"/>
        <v>41</v>
      </c>
      <c r="L6457" s="37">
        <f t="shared" si="1808"/>
        <v>0</v>
      </c>
      <c r="M6457" s="37">
        <v>0</v>
      </c>
      <c r="N6457" s="37">
        <f t="shared" si="1809"/>
        <v>0</v>
      </c>
      <c r="O6457" s="37">
        <v>0</v>
      </c>
      <c r="P6457" s="37">
        <v>0</v>
      </c>
      <c r="Q6457" s="21">
        <f t="shared" si="1810"/>
        <v>39.790999999999997</v>
      </c>
      <c r="R6457" s="21">
        <f t="shared" si="1819"/>
        <v>269.12499999998266</v>
      </c>
      <c r="S6457" s="21">
        <f t="shared" si="1820"/>
        <v>-2.2048929244560735</v>
      </c>
      <c r="T6457" s="21">
        <f t="shared" si="1811"/>
        <v>86.147999999999996</v>
      </c>
      <c r="U6457" s="37">
        <f>VLOOKUP(Time_Zone, 'LSTM LookUp'!$B$5:$D$8, 3, FALSE)</f>
        <v>-75</v>
      </c>
      <c r="V6457" s="21">
        <f t="shared" si="1821"/>
        <v>9.5392419304268437</v>
      </c>
      <c r="W6457" s="21">
        <f t="shared" si="1812"/>
        <v>43.532810482606706</v>
      </c>
      <c r="X6457" s="21">
        <f t="shared" si="1813"/>
        <v>0</v>
      </c>
      <c r="Y6457" s="21">
        <f t="shared" si="1814"/>
        <v>0</v>
      </c>
      <c r="Z6457" s="21">
        <f t="shared" si="1822"/>
        <v>0</v>
      </c>
      <c r="AA6457" s="21">
        <f t="shared" si="1815"/>
        <v>0</v>
      </c>
      <c r="AB6457" s="21">
        <f t="shared" si="1816"/>
        <v>0</v>
      </c>
      <c r="AC6457" s="21">
        <f t="shared" si="1817"/>
        <v>0</v>
      </c>
      <c r="AD6457" s="21">
        <f t="shared" si="1823"/>
        <v>0</v>
      </c>
      <c r="AE6457" s="21" t="str">
        <f t="shared" si="1818"/>
        <v>9/26/4:00</v>
      </c>
    </row>
    <row r="6458" spans="2:31">
      <c r="B6458" s="37">
        <v>9</v>
      </c>
      <c r="C6458" s="38">
        <v>26</v>
      </c>
      <c r="D6458" s="39">
        <v>5</v>
      </c>
      <c r="E6458" s="17">
        <v>5.6</v>
      </c>
      <c r="F6458" s="17">
        <v>0</v>
      </c>
      <c r="G6458" s="17">
        <v>0</v>
      </c>
      <c r="H6458" s="37">
        <f t="shared" si="1806"/>
        <v>42.08</v>
      </c>
      <c r="I6458" s="37">
        <f>IF(H6458&lt;'Roof Calculator'!$G$8, 1, 0)</f>
        <v>1</v>
      </c>
      <c r="J6458" s="37">
        <f>IF(H6458&gt;='Roof Calculator'!$G$8, 1, 0)</f>
        <v>0</v>
      </c>
      <c r="K6458" s="37">
        <f t="shared" si="1807"/>
        <v>42.08</v>
      </c>
      <c r="L6458" s="37">
        <f t="shared" si="1808"/>
        <v>0</v>
      </c>
      <c r="M6458" s="37">
        <v>0</v>
      </c>
      <c r="N6458" s="37">
        <f t="shared" si="1809"/>
        <v>0</v>
      </c>
      <c r="O6458" s="37">
        <v>0</v>
      </c>
      <c r="P6458" s="37">
        <v>0</v>
      </c>
      <c r="Q6458" s="21">
        <f t="shared" si="1810"/>
        <v>39.790999999999997</v>
      </c>
      <c r="R6458" s="21">
        <f t="shared" si="1819"/>
        <v>269.16666666664935</v>
      </c>
      <c r="S6458" s="21">
        <f t="shared" si="1820"/>
        <v>-2.221181950336343</v>
      </c>
      <c r="T6458" s="21">
        <f t="shared" si="1811"/>
        <v>86.147999999999996</v>
      </c>
      <c r="U6458" s="37">
        <f>VLOOKUP(Time_Zone, 'LSTM LookUp'!$B$5:$D$8, 3, FALSE)</f>
        <v>-75</v>
      </c>
      <c r="V6458" s="21">
        <f t="shared" si="1821"/>
        <v>9.5536807056228863</v>
      </c>
      <c r="W6458" s="21">
        <f t="shared" si="1812"/>
        <v>58.536420176405727</v>
      </c>
      <c r="X6458" s="21">
        <f t="shared" si="1813"/>
        <v>0</v>
      </c>
      <c r="Y6458" s="21">
        <f t="shared" si="1814"/>
        <v>0</v>
      </c>
      <c r="Z6458" s="21">
        <f t="shared" si="1822"/>
        <v>0</v>
      </c>
      <c r="AA6458" s="21">
        <f t="shared" si="1815"/>
        <v>0</v>
      </c>
      <c r="AB6458" s="21">
        <f t="shared" si="1816"/>
        <v>0</v>
      </c>
      <c r="AC6458" s="21">
        <f t="shared" si="1817"/>
        <v>0</v>
      </c>
      <c r="AD6458" s="21">
        <f t="shared" si="1823"/>
        <v>0</v>
      </c>
      <c r="AE6458" s="21" t="str">
        <f t="shared" si="1818"/>
        <v>9/26/5:00</v>
      </c>
    </row>
    <row r="6459" spans="2:31">
      <c r="B6459" s="37">
        <v>9</v>
      </c>
      <c r="C6459" s="38">
        <v>26</v>
      </c>
      <c r="D6459" s="39">
        <v>6</v>
      </c>
      <c r="E6459" s="17">
        <v>6.1</v>
      </c>
      <c r="F6459" s="17">
        <v>0</v>
      </c>
      <c r="G6459" s="17">
        <v>0</v>
      </c>
      <c r="H6459" s="37">
        <f t="shared" si="1806"/>
        <v>42.980000000000004</v>
      </c>
      <c r="I6459" s="37">
        <f>IF(H6459&lt;'Roof Calculator'!$G$8, 1, 0)</f>
        <v>1</v>
      </c>
      <c r="J6459" s="37">
        <f>IF(H6459&gt;='Roof Calculator'!$G$8, 1, 0)</f>
        <v>0</v>
      </c>
      <c r="K6459" s="37">
        <f t="shared" si="1807"/>
        <v>42.980000000000004</v>
      </c>
      <c r="L6459" s="37">
        <f t="shared" si="1808"/>
        <v>0</v>
      </c>
      <c r="M6459" s="37">
        <v>0</v>
      </c>
      <c r="N6459" s="37">
        <f t="shared" si="1809"/>
        <v>0</v>
      </c>
      <c r="O6459" s="37">
        <v>0</v>
      </c>
      <c r="P6459" s="37">
        <v>0</v>
      </c>
      <c r="Q6459" s="21">
        <f t="shared" si="1810"/>
        <v>39.790999999999997</v>
      </c>
      <c r="R6459" s="21">
        <f t="shared" si="1819"/>
        <v>269.20833333331603</v>
      </c>
      <c r="S6459" s="21">
        <f t="shared" si="1820"/>
        <v>-2.2374700125408884</v>
      </c>
      <c r="T6459" s="21">
        <f t="shared" si="1811"/>
        <v>86.147999999999996</v>
      </c>
      <c r="U6459" s="37">
        <f>VLOOKUP(Time_Zone, 'LSTM LookUp'!$B$5:$D$8, 3, FALSE)</f>
        <v>-75</v>
      </c>
      <c r="V6459" s="21">
        <f t="shared" si="1821"/>
        <v>9.5681116127482522</v>
      </c>
      <c r="W6459" s="21">
        <f t="shared" si="1812"/>
        <v>73.540027903187038</v>
      </c>
      <c r="X6459" s="21">
        <f t="shared" si="1813"/>
        <v>0</v>
      </c>
      <c r="Y6459" s="21">
        <f t="shared" si="1814"/>
        <v>0</v>
      </c>
      <c r="Z6459" s="21">
        <f t="shared" si="1822"/>
        <v>0</v>
      </c>
      <c r="AA6459" s="21">
        <f t="shared" si="1815"/>
        <v>0</v>
      </c>
      <c r="AB6459" s="21">
        <f t="shared" si="1816"/>
        <v>0</v>
      </c>
      <c r="AC6459" s="21">
        <f t="shared" si="1817"/>
        <v>0</v>
      </c>
      <c r="AD6459" s="21">
        <f t="shared" si="1823"/>
        <v>0</v>
      </c>
      <c r="AE6459" s="21" t="str">
        <f t="shared" si="1818"/>
        <v>9/26/6:00</v>
      </c>
    </row>
    <row r="6460" spans="2:31">
      <c r="B6460" s="37">
        <v>9</v>
      </c>
      <c r="C6460" s="38">
        <v>26</v>
      </c>
      <c r="D6460" s="39">
        <v>7</v>
      </c>
      <c r="E6460" s="17">
        <v>6.7</v>
      </c>
      <c r="F6460" s="17">
        <v>0</v>
      </c>
      <c r="G6460" s="17">
        <v>0</v>
      </c>
      <c r="H6460" s="37">
        <f t="shared" si="1806"/>
        <v>44.06</v>
      </c>
      <c r="I6460" s="37">
        <f>IF(H6460&lt;'Roof Calculator'!$G$8, 1, 0)</f>
        <v>1</v>
      </c>
      <c r="J6460" s="37">
        <f>IF(H6460&gt;='Roof Calculator'!$G$8, 1, 0)</f>
        <v>0</v>
      </c>
      <c r="K6460" s="37">
        <f t="shared" si="1807"/>
        <v>44.06</v>
      </c>
      <c r="L6460" s="37">
        <f t="shared" si="1808"/>
        <v>0</v>
      </c>
      <c r="M6460" s="37">
        <v>0</v>
      </c>
      <c r="N6460" s="37">
        <f t="shared" si="1809"/>
        <v>0</v>
      </c>
      <c r="O6460" s="37">
        <v>0</v>
      </c>
      <c r="P6460" s="37">
        <v>0</v>
      </c>
      <c r="Q6460" s="21">
        <f t="shared" si="1810"/>
        <v>39.790999999999997</v>
      </c>
      <c r="R6460" s="21">
        <f t="shared" si="1819"/>
        <v>269.24999999998272</v>
      </c>
      <c r="S6460" s="21">
        <f t="shared" si="1820"/>
        <v>-2.2537571039743591</v>
      </c>
      <c r="T6460" s="21">
        <f t="shared" si="1811"/>
        <v>86.147999999999996</v>
      </c>
      <c r="U6460" s="37">
        <f>VLOOKUP(Time_Zone, 'LSTM LookUp'!$B$5:$D$8, 3, FALSE)</f>
        <v>-75</v>
      </c>
      <c r="V6460" s="21">
        <f t="shared" si="1821"/>
        <v>9.5825346229441841</v>
      </c>
      <c r="W6460" s="21">
        <f t="shared" si="1812"/>
        <v>88.543633655736016</v>
      </c>
      <c r="X6460" s="21">
        <f t="shared" si="1813"/>
        <v>0</v>
      </c>
      <c r="Y6460" s="21">
        <f t="shared" si="1814"/>
        <v>0</v>
      </c>
      <c r="Z6460" s="21">
        <f t="shared" si="1822"/>
        <v>0</v>
      </c>
      <c r="AA6460" s="21">
        <f t="shared" si="1815"/>
        <v>0</v>
      </c>
      <c r="AB6460" s="21">
        <f t="shared" si="1816"/>
        <v>0</v>
      </c>
      <c r="AC6460" s="21">
        <f t="shared" si="1817"/>
        <v>0</v>
      </c>
      <c r="AD6460" s="21">
        <f t="shared" si="1823"/>
        <v>0</v>
      </c>
      <c r="AE6460" s="21" t="str">
        <f t="shared" si="1818"/>
        <v>9/26/7:00</v>
      </c>
    </row>
    <row r="6461" spans="2:31">
      <c r="B6461" s="37">
        <v>9</v>
      </c>
      <c r="C6461" s="38">
        <v>26</v>
      </c>
      <c r="D6461" s="39">
        <v>8</v>
      </c>
      <c r="E6461" s="17">
        <v>8.3000000000000007</v>
      </c>
      <c r="F6461" s="17">
        <v>63</v>
      </c>
      <c r="G6461" s="17">
        <v>0</v>
      </c>
      <c r="H6461" s="37">
        <f t="shared" si="1806"/>
        <v>46.94</v>
      </c>
      <c r="I6461" s="37">
        <f>IF(H6461&lt;'Roof Calculator'!$G$8, 1, 0)</f>
        <v>1</v>
      </c>
      <c r="J6461" s="37">
        <f>IF(H6461&gt;='Roof Calculator'!$G$8, 1, 0)</f>
        <v>0</v>
      </c>
      <c r="K6461" s="37">
        <f t="shared" si="1807"/>
        <v>46.94</v>
      </c>
      <c r="L6461" s="37">
        <f t="shared" si="1808"/>
        <v>0</v>
      </c>
      <c r="M6461" s="37">
        <v>0</v>
      </c>
      <c r="N6461" s="37">
        <f t="shared" si="1809"/>
        <v>63</v>
      </c>
      <c r="O6461" s="37">
        <v>0</v>
      </c>
      <c r="P6461" s="37">
        <v>0</v>
      </c>
      <c r="Q6461" s="21">
        <f t="shared" si="1810"/>
        <v>39.790999999999997</v>
      </c>
      <c r="R6461" s="21">
        <f t="shared" si="1819"/>
        <v>269.29166666664941</v>
      </c>
      <c r="S6461" s="21">
        <f t="shared" si="1820"/>
        <v>-2.2700432175411849</v>
      </c>
      <c r="T6461" s="21">
        <f t="shared" si="1811"/>
        <v>86.147999999999996</v>
      </c>
      <c r="U6461" s="37">
        <f>VLOOKUP(Time_Zone, 'LSTM LookUp'!$B$5:$D$8, 3, FALSE)</f>
        <v>-75</v>
      </c>
      <c r="V6461" s="21">
        <f t="shared" si="1821"/>
        <v>9.5969497073620964</v>
      </c>
      <c r="W6461" s="21">
        <f t="shared" si="1812"/>
        <v>103.54723742684052</v>
      </c>
      <c r="X6461" s="21">
        <f t="shared" si="1813"/>
        <v>0</v>
      </c>
      <c r="Y6461" s="21">
        <f t="shared" si="1814"/>
        <v>63</v>
      </c>
      <c r="Z6461" s="21">
        <f t="shared" si="1822"/>
        <v>19.969899665551839</v>
      </c>
      <c r="AA6461" s="21">
        <f t="shared" si="1815"/>
        <v>19.969899665551839</v>
      </c>
      <c r="AB6461" s="21">
        <f t="shared" si="1816"/>
        <v>0</v>
      </c>
      <c r="AC6461" s="21">
        <f t="shared" si="1817"/>
        <v>0</v>
      </c>
      <c r="AD6461" s="21">
        <f t="shared" si="1823"/>
        <v>0</v>
      </c>
      <c r="AE6461" s="21" t="str">
        <f t="shared" si="1818"/>
        <v>9/26/8:00</v>
      </c>
    </row>
    <row r="6462" spans="2:31">
      <c r="B6462" s="37">
        <v>9</v>
      </c>
      <c r="C6462" s="38">
        <v>26</v>
      </c>
      <c r="D6462" s="39">
        <v>9</v>
      </c>
      <c r="E6462" s="17">
        <v>9.4</v>
      </c>
      <c r="F6462" s="17">
        <v>87</v>
      </c>
      <c r="G6462" s="17">
        <v>0</v>
      </c>
      <c r="H6462" s="37">
        <f t="shared" si="1806"/>
        <v>48.92</v>
      </c>
      <c r="I6462" s="37">
        <f>IF(H6462&lt;'Roof Calculator'!$G$8, 1, 0)</f>
        <v>1</v>
      </c>
      <c r="J6462" s="37">
        <f>IF(H6462&gt;='Roof Calculator'!$G$8, 1, 0)</f>
        <v>0</v>
      </c>
      <c r="K6462" s="37">
        <f t="shared" si="1807"/>
        <v>48.92</v>
      </c>
      <c r="L6462" s="37">
        <f t="shared" si="1808"/>
        <v>0</v>
      </c>
      <c r="M6462" s="37">
        <v>0</v>
      </c>
      <c r="N6462" s="37">
        <f t="shared" si="1809"/>
        <v>87</v>
      </c>
      <c r="O6462" s="37">
        <v>0</v>
      </c>
      <c r="P6462" s="37">
        <v>0</v>
      </c>
      <c r="Q6462" s="21">
        <f t="shared" si="1810"/>
        <v>39.790999999999997</v>
      </c>
      <c r="R6462" s="21">
        <f t="shared" si="1819"/>
        <v>269.33333333331609</v>
      </c>
      <c r="S6462" s="21">
        <f t="shared" si="1820"/>
        <v>-2.2863283461456416</v>
      </c>
      <c r="T6462" s="21">
        <f t="shared" si="1811"/>
        <v>86.147999999999996</v>
      </c>
      <c r="U6462" s="37">
        <f>VLOOKUP(Time_Zone, 'LSTM LookUp'!$B$5:$D$8, 3, FALSE)</f>
        <v>-75</v>
      </c>
      <c r="V6462" s="21">
        <f t="shared" si="1821"/>
        <v>9.6113568371636955</v>
      </c>
      <c r="W6462" s="21">
        <f t="shared" si="1812"/>
        <v>118.5508392092909</v>
      </c>
      <c r="X6462" s="21">
        <f t="shared" si="1813"/>
        <v>0</v>
      </c>
      <c r="Y6462" s="21">
        <f t="shared" si="1814"/>
        <v>87</v>
      </c>
      <c r="Z6462" s="21">
        <f t="shared" si="1822"/>
        <v>27.577480490523968</v>
      </c>
      <c r="AA6462" s="21">
        <f t="shared" si="1815"/>
        <v>27.577480490523968</v>
      </c>
      <c r="AB6462" s="21">
        <f t="shared" si="1816"/>
        <v>0</v>
      </c>
      <c r="AC6462" s="21">
        <f t="shared" si="1817"/>
        <v>0</v>
      </c>
      <c r="AD6462" s="21">
        <f t="shared" si="1823"/>
        <v>0</v>
      </c>
      <c r="AE6462" s="21" t="str">
        <f t="shared" si="1818"/>
        <v>9/26/9:00</v>
      </c>
    </row>
    <row r="6463" spans="2:31">
      <c r="B6463" s="37">
        <v>9</v>
      </c>
      <c r="C6463" s="38">
        <v>26</v>
      </c>
      <c r="D6463" s="39">
        <v>10</v>
      </c>
      <c r="E6463" s="17">
        <v>12.2</v>
      </c>
      <c r="F6463" s="17">
        <v>133</v>
      </c>
      <c r="G6463" s="17">
        <v>0</v>
      </c>
      <c r="H6463" s="37">
        <f t="shared" si="1806"/>
        <v>53.96</v>
      </c>
      <c r="I6463" s="37">
        <f>IF(H6463&lt;'Roof Calculator'!$G$8, 1, 0)</f>
        <v>1</v>
      </c>
      <c r="J6463" s="37">
        <f>IF(H6463&gt;='Roof Calculator'!$G$8, 1, 0)</f>
        <v>0</v>
      </c>
      <c r="K6463" s="37">
        <f t="shared" si="1807"/>
        <v>53.96</v>
      </c>
      <c r="L6463" s="37">
        <f t="shared" si="1808"/>
        <v>0</v>
      </c>
      <c r="M6463" s="37">
        <v>0</v>
      </c>
      <c r="N6463" s="37">
        <f t="shared" si="1809"/>
        <v>133</v>
      </c>
      <c r="O6463" s="37">
        <v>0</v>
      </c>
      <c r="P6463" s="37">
        <v>0</v>
      </c>
      <c r="Q6463" s="21">
        <f t="shared" si="1810"/>
        <v>39.790999999999997</v>
      </c>
      <c r="R6463" s="21">
        <f t="shared" si="1819"/>
        <v>269.37499999998278</v>
      </c>
      <c r="S6463" s="21">
        <f t="shared" si="1820"/>
        <v>-2.3026124826917633</v>
      </c>
      <c r="T6463" s="21">
        <f t="shared" si="1811"/>
        <v>86.147999999999996</v>
      </c>
      <c r="U6463" s="37">
        <f>VLOOKUP(Time_Zone, 'LSTM LookUp'!$B$5:$D$8, 3, FALSE)</f>
        <v>-75</v>
      </c>
      <c r="V6463" s="21">
        <f t="shared" si="1821"/>
        <v>9.6257559835209623</v>
      </c>
      <c r="W6463" s="21">
        <f t="shared" si="1812"/>
        <v>133.55443899588025</v>
      </c>
      <c r="X6463" s="21">
        <f t="shared" si="1813"/>
        <v>0</v>
      </c>
      <c r="Y6463" s="21">
        <f t="shared" si="1814"/>
        <v>133</v>
      </c>
      <c r="Z6463" s="21">
        <f t="shared" si="1822"/>
        <v>42.158677071720554</v>
      </c>
      <c r="AA6463" s="21">
        <f t="shared" si="1815"/>
        <v>42.158677071720554</v>
      </c>
      <c r="AB6463" s="21">
        <f t="shared" si="1816"/>
        <v>0</v>
      </c>
      <c r="AC6463" s="21">
        <f t="shared" si="1817"/>
        <v>0</v>
      </c>
      <c r="AD6463" s="21">
        <f t="shared" si="1823"/>
        <v>0</v>
      </c>
      <c r="AE6463" s="21" t="str">
        <f t="shared" si="1818"/>
        <v>9/26/10:00</v>
      </c>
    </row>
    <row r="6464" spans="2:31">
      <c r="B6464" s="37">
        <v>9</v>
      </c>
      <c r="C6464" s="38">
        <v>26</v>
      </c>
      <c r="D6464" s="39">
        <v>11</v>
      </c>
      <c r="E6464" s="17">
        <v>15.6</v>
      </c>
      <c r="F6464" s="17">
        <v>254</v>
      </c>
      <c r="G6464" s="17">
        <v>455</v>
      </c>
      <c r="H6464" s="37">
        <f t="shared" si="1806"/>
        <v>60.08</v>
      </c>
      <c r="I6464" s="37">
        <f>IF(H6464&lt;'Roof Calculator'!$G$8, 1, 0)</f>
        <v>0</v>
      </c>
      <c r="J6464" s="37">
        <f>IF(H6464&gt;='Roof Calculator'!$G$8, 1, 0)</f>
        <v>1</v>
      </c>
      <c r="K6464" s="37">
        <f t="shared" si="1807"/>
        <v>0</v>
      </c>
      <c r="L6464" s="37">
        <f t="shared" si="1808"/>
        <v>60.08</v>
      </c>
      <c r="M6464" s="37">
        <v>0</v>
      </c>
      <c r="N6464" s="37">
        <f t="shared" si="1809"/>
        <v>254</v>
      </c>
      <c r="O6464" s="37">
        <v>0</v>
      </c>
      <c r="P6464" s="37">
        <v>0</v>
      </c>
      <c r="Q6464" s="21">
        <f t="shared" si="1810"/>
        <v>39.790999999999997</v>
      </c>
      <c r="R6464" s="21">
        <f t="shared" si="1819"/>
        <v>269.41666666664946</v>
      </c>
      <c r="S6464" s="21">
        <f t="shared" si="1820"/>
        <v>-2.3188956200833455</v>
      </c>
      <c r="T6464" s="21">
        <f t="shared" si="1811"/>
        <v>86.147999999999996</v>
      </c>
      <c r="U6464" s="37">
        <f>VLOOKUP(Time_Zone, 'LSTM LookUp'!$B$5:$D$8, 3, FALSE)</f>
        <v>-75</v>
      </c>
      <c r="V6464" s="21">
        <f t="shared" si="1821"/>
        <v>9.640147117616209</v>
      </c>
      <c r="W6464" s="21">
        <f t="shared" si="1812"/>
        <v>148.55803677940403</v>
      </c>
      <c r="X6464" s="21">
        <f t="shared" si="1813"/>
        <v>-309.8183317903239</v>
      </c>
      <c r="Y6464" s="21">
        <f t="shared" si="1814"/>
        <v>-55.818331790323896</v>
      </c>
      <c r="Z6464" s="21">
        <f t="shared" si="1822"/>
        <v>-17.69343627541668</v>
      </c>
      <c r="AA6464" s="21">
        <f t="shared" si="1815"/>
        <v>0</v>
      </c>
      <c r="AB6464" s="21">
        <f t="shared" si="1816"/>
        <v>-17.69343627541668</v>
      </c>
      <c r="AC6464" s="21">
        <f t="shared" si="1817"/>
        <v>60.08</v>
      </c>
      <c r="AD6464" s="21">
        <f t="shared" si="1823"/>
        <v>-17.69343627541668</v>
      </c>
      <c r="AE6464" s="21" t="str">
        <f t="shared" si="1818"/>
        <v>9/26/11:00</v>
      </c>
    </row>
    <row r="6465" spans="2:31">
      <c r="B6465" s="37">
        <v>9</v>
      </c>
      <c r="C6465" s="38">
        <v>26</v>
      </c>
      <c r="D6465" s="39">
        <v>12</v>
      </c>
      <c r="E6465" s="17">
        <v>17.2</v>
      </c>
      <c r="F6465" s="17">
        <v>182</v>
      </c>
      <c r="G6465" s="17">
        <v>706</v>
      </c>
      <c r="H6465" s="37">
        <f t="shared" si="1806"/>
        <v>62.959999999999994</v>
      </c>
      <c r="I6465" s="37">
        <f>IF(H6465&lt;'Roof Calculator'!$G$8, 1, 0)</f>
        <v>0</v>
      </c>
      <c r="J6465" s="37">
        <f>IF(H6465&gt;='Roof Calculator'!$G$8, 1, 0)</f>
        <v>1</v>
      </c>
      <c r="K6465" s="37">
        <f t="shared" si="1807"/>
        <v>0</v>
      </c>
      <c r="L6465" s="37">
        <f t="shared" si="1808"/>
        <v>62.959999999999994</v>
      </c>
      <c r="M6465" s="37">
        <v>0</v>
      </c>
      <c r="N6465" s="37">
        <f t="shared" si="1809"/>
        <v>182</v>
      </c>
      <c r="O6465" s="37">
        <v>0</v>
      </c>
      <c r="P6465" s="37">
        <v>0</v>
      </c>
      <c r="Q6465" s="21">
        <f t="shared" si="1810"/>
        <v>39.790999999999997</v>
      </c>
      <c r="R6465" s="21">
        <f t="shared" si="1819"/>
        <v>269.45833333331615</v>
      </c>
      <c r="S6465" s="21">
        <f t="shared" si="1820"/>
        <v>-2.3351777512240406</v>
      </c>
      <c r="T6465" s="21">
        <f t="shared" si="1811"/>
        <v>86.147999999999996</v>
      </c>
      <c r="U6465" s="37">
        <f>VLOOKUP(Time_Zone, 'LSTM LookUp'!$B$5:$D$8, 3, FALSE)</f>
        <v>-75</v>
      </c>
      <c r="V6465" s="21">
        <f t="shared" si="1821"/>
        <v>9.6545302106422302</v>
      </c>
      <c r="W6465" s="21">
        <f t="shared" si="1812"/>
        <v>163.56163255266057</v>
      </c>
      <c r="X6465" s="21">
        <f t="shared" si="1813"/>
        <v>-538.28308888939614</v>
      </c>
      <c r="Y6465" s="21">
        <f t="shared" si="1814"/>
        <v>-356.28308888939614</v>
      </c>
      <c r="Z6465" s="21">
        <f t="shared" si="1822"/>
        <v>-112.93551647070046</v>
      </c>
      <c r="AA6465" s="21">
        <f t="shared" si="1815"/>
        <v>0</v>
      </c>
      <c r="AB6465" s="21">
        <f t="shared" si="1816"/>
        <v>-112.93551647070046</v>
      </c>
      <c r="AC6465" s="21">
        <f t="shared" si="1817"/>
        <v>62.959999999999994</v>
      </c>
      <c r="AD6465" s="21">
        <f t="shared" si="1823"/>
        <v>-112.93551647070046</v>
      </c>
      <c r="AE6465" s="21" t="str">
        <f t="shared" si="1818"/>
        <v>9/26/12:00</v>
      </c>
    </row>
    <row r="6466" spans="2:31">
      <c r="B6466" s="37">
        <v>9</v>
      </c>
      <c r="C6466" s="38">
        <v>26</v>
      </c>
      <c r="D6466" s="39">
        <v>13</v>
      </c>
      <c r="E6466" s="17">
        <v>18.3</v>
      </c>
      <c r="F6466" s="17">
        <v>223</v>
      </c>
      <c r="G6466" s="17">
        <v>625</v>
      </c>
      <c r="H6466" s="37">
        <f t="shared" si="1806"/>
        <v>64.94</v>
      </c>
      <c r="I6466" s="37">
        <f>IF(H6466&lt;'Roof Calculator'!$G$8, 1, 0)</f>
        <v>0</v>
      </c>
      <c r="J6466" s="37">
        <f>IF(H6466&gt;='Roof Calculator'!$G$8, 1, 0)</f>
        <v>1</v>
      </c>
      <c r="K6466" s="37">
        <f t="shared" si="1807"/>
        <v>0</v>
      </c>
      <c r="L6466" s="37">
        <f t="shared" si="1808"/>
        <v>64.94</v>
      </c>
      <c r="M6466" s="37">
        <v>0</v>
      </c>
      <c r="N6466" s="37">
        <f t="shared" si="1809"/>
        <v>223</v>
      </c>
      <c r="O6466" s="37">
        <v>0</v>
      </c>
      <c r="P6466" s="37">
        <v>0</v>
      </c>
      <c r="Q6466" s="21">
        <f t="shared" si="1810"/>
        <v>39.790999999999997</v>
      </c>
      <c r="R6466" s="21">
        <f t="shared" si="1819"/>
        <v>269.49999999998283</v>
      </c>
      <c r="S6466" s="21">
        <f t="shared" si="1820"/>
        <v>-2.3514588690172284</v>
      </c>
      <c r="T6466" s="21">
        <f t="shared" si="1811"/>
        <v>86.147999999999996</v>
      </c>
      <c r="U6466" s="37">
        <f>VLOOKUP(Time_Zone, 'LSTM LookUp'!$B$5:$D$8, 3, FALSE)</f>
        <v>-75</v>
      </c>
      <c r="V6466" s="21">
        <f t="shared" si="1821"/>
        <v>9.6689052338022474</v>
      </c>
      <c r="W6466" s="21">
        <f t="shared" si="1812"/>
        <v>178.56522630845055</v>
      </c>
      <c r="X6466" s="21">
        <f t="shared" si="1813"/>
        <v>-496.09660280268338</v>
      </c>
      <c r="Y6466" s="21">
        <f t="shared" si="1814"/>
        <v>-273.09660280268338</v>
      </c>
      <c r="Z6466" s="21">
        <f t="shared" si="1822"/>
        <v>-86.566853285280175</v>
      </c>
      <c r="AA6466" s="21">
        <f t="shared" si="1815"/>
        <v>0</v>
      </c>
      <c r="AB6466" s="21">
        <f t="shared" si="1816"/>
        <v>-86.566853285280175</v>
      </c>
      <c r="AC6466" s="21">
        <f t="shared" si="1817"/>
        <v>64.94</v>
      </c>
      <c r="AD6466" s="21">
        <f t="shared" si="1823"/>
        <v>-86.566853285280175</v>
      </c>
      <c r="AE6466" s="21" t="str">
        <f t="shared" si="1818"/>
        <v>9/26/13:00</v>
      </c>
    </row>
    <row r="6467" spans="2:31">
      <c r="B6467" s="37">
        <v>9</v>
      </c>
      <c r="C6467" s="38">
        <v>26</v>
      </c>
      <c r="D6467" s="39">
        <v>14</v>
      </c>
      <c r="E6467" s="17">
        <v>20</v>
      </c>
      <c r="F6467" s="17">
        <v>222</v>
      </c>
      <c r="G6467" s="17">
        <v>616</v>
      </c>
      <c r="H6467" s="37">
        <f t="shared" si="1806"/>
        <v>68</v>
      </c>
      <c r="I6467" s="37">
        <f>IF(H6467&lt;'Roof Calculator'!$G$8, 1, 0)</f>
        <v>0</v>
      </c>
      <c r="J6467" s="37">
        <f>IF(H6467&gt;='Roof Calculator'!$G$8, 1, 0)</f>
        <v>1</v>
      </c>
      <c r="K6467" s="37">
        <f t="shared" si="1807"/>
        <v>0</v>
      </c>
      <c r="L6467" s="37">
        <f t="shared" si="1808"/>
        <v>68</v>
      </c>
      <c r="M6467" s="37">
        <v>0</v>
      </c>
      <c r="N6467" s="37">
        <f t="shared" si="1809"/>
        <v>222</v>
      </c>
      <c r="O6467" s="37">
        <v>0</v>
      </c>
      <c r="P6467" s="37">
        <v>0</v>
      </c>
      <c r="Q6467" s="21">
        <f t="shared" si="1810"/>
        <v>39.790999999999997</v>
      </c>
      <c r="R6467" s="21">
        <f t="shared" si="1819"/>
        <v>269.54166666664952</v>
      </c>
      <c r="S6467" s="21">
        <f t="shared" si="1820"/>
        <v>-2.3677389663660948</v>
      </c>
      <c r="T6467" s="21">
        <f t="shared" si="1811"/>
        <v>86.147999999999996</v>
      </c>
      <c r="U6467" s="37">
        <f>VLOOKUP(Time_Zone, 'LSTM LookUp'!$B$5:$D$8, 3, FALSE)</f>
        <v>-75</v>
      </c>
      <c r="V6467" s="21">
        <f t="shared" si="1821"/>
        <v>9.6832721583100358</v>
      </c>
      <c r="W6467" s="21">
        <f t="shared" si="1812"/>
        <v>193.56881803957751</v>
      </c>
      <c r="X6467" s="21">
        <f t="shared" si="1813"/>
        <v>-476.0077054026317</v>
      </c>
      <c r="Y6467" s="21">
        <f t="shared" si="1814"/>
        <v>-254.0077054026317</v>
      </c>
      <c r="Z6467" s="21">
        <f t="shared" si="1822"/>
        <v>-80.516006209009603</v>
      </c>
      <c r="AA6467" s="21">
        <f t="shared" si="1815"/>
        <v>0</v>
      </c>
      <c r="AB6467" s="21">
        <f t="shared" si="1816"/>
        <v>-80.516006209009603</v>
      </c>
      <c r="AC6467" s="21">
        <f t="shared" si="1817"/>
        <v>68</v>
      </c>
      <c r="AD6467" s="21">
        <f t="shared" si="1823"/>
        <v>-80.516006209009603</v>
      </c>
      <c r="AE6467" s="21" t="str">
        <f t="shared" si="1818"/>
        <v>9/26/14:00</v>
      </c>
    </row>
    <row r="6468" spans="2:31">
      <c r="B6468" s="37">
        <v>9</v>
      </c>
      <c r="C6468" s="38">
        <v>26</v>
      </c>
      <c r="D6468" s="39">
        <v>15</v>
      </c>
      <c r="E6468" s="17">
        <v>19.399999999999999</v>
      </c>
      <c r="F6468" s="17">
        <v>187</v>
      </c>
      <c r="G6468" s="17">
        <v>607</v>
      </c>
      <c r="H6468" s="37">
        <f t="shared" si="1806"/>
        <v>66.92</v>
      </c>
      <c r="I6468" s="37">
        <f>IF(H6468&lt;'Roof Calculator'!$G$8, 1, 0)</f>
        <v>0</v>
      </c>
      <c r="J6468" s="37">
        <f>IF(H6468&gt;='Roof Calculator'!$G$8, 1, 0)</f>
        <v>1</v>
      </c>
      <c r="K6468" s="37">
        <f t="shared" si="1807"/>
        <v>0</v>
      </c>
      <c r="L6468" s="37">
        <f t="shared" si="1808"/>
        <v>66.92</v>
      </c>
      <c r="M6468" s="37">
        <v>0</v>
      </c>
      <c r="N6468" s="37">
        <f t="shared" si="1809"/>
        <v>187</v>
      </c>
      <c r="O6468" s="37">
        <v>0</v>
      </c>
      <c r="P6468" s="37">
        <v>0</v>
      </c>
      <c r="Q6468" s="21">
        <f t="shared" si="1810"/>
        <v>39.790999999999997</v>
      </c>
      <c r="R6468" s="21">
        <f t="shared" si="1819"/>
        <v>269.5833333333162</v>
      </c>
      <c r="S6468" s="21">
        <f t="shared" si="1820"/>
        <v>-2.384018036173599</v>
      </c>
      <c r="T6468" s="21">
        <f t="shared" si="1811"/>
        <v>86.147999999999996</v>
      </c>
      <c r="U6468" s="37">
        <f>VLOOKUP(Time_Zone, 'LSTM LookUp'!$B$5:$D$8, 3, FALSE)</f>
        <v>-75</v>
      </c>
      <c r="V6468" s="21">
        <f t="shared" si="1821"/>
        <v>9.6976309553899522</v>
      </c>
      <c r="W6468" s="21">
        <f t="shared" si="1812"/>
        <v>208.57240773884752</v>
      </c>
      <c r="X6468" s="21">
        <f t="shared" si="1813"/>
        <v>-425.41152715691811</v>
      </c>
      <c r="Y6468" s="21">
        <f t="shared" si="1814"/>
        <v>-238.41152715691811</v>
      </c>
      <c r="Z6468" s="21">
        <f t="shared" si="1822"/>
        <v>-75.572290102137188</v>
      </c>
      <c r="AA6468" s="21">
        <f t="shared" si="1815"/>
        <v>0</v>
      </c>
      <c r="AB6468" s="21">
        <f t="shared" si="1816"/>
        <v>-75.572290102137188</v>
      </c>
      <c r="AC6468" s="21">
        <f t="shared" si="1817"/>
        <v>66.92</v>
      </c>
      <c r="AD6468" s="21">
        <f t="shared" si="1823"/>
        <v>-75.572290102137188</v>
      </c>
      <c r="AE6468" s="21" t="str">
        <f t="shared" si="1818"/>
        <v>9/26/15:00</v>
      </c>
    </row>
    <row r="6469" spans="2:31">
      <c r="B6469" s="37">
        <v>9</v>
      </c>
      <c r="C6469" s="38">
        <v>26</v>
      </c>
      <c r="D6469" s="39">
        <v>16</v>
      </c>
      <c r="E6469" s="17">
        <v>20</v>
      </c>
      <c r="F6469" s="17">
        <v>121</v>
      </c>
      <c r="G6469" s="17">
        <v>679</v>
      </c>
      <c r="H6469" s="37">
        <f t="shared" si="1806"/>
        <v>68</v>
      </c>
      <c r="I6469" s="37">
        <f>IF(H6469&lt;'Roof Calculator'!$G$8, 1, 0)</f>
        <v>0</v>
      </c>
      <c r="J6469" s="37">
        <f>IF(H6469&gt;='Roof Calculator'!$G$8, 1, 0)</f>
        <v>1</v>
      </c>
      <c r="K6469" s="37">
        <f t="shared" si="1807"/>
        <v>0</v>
      </c>
      <c r="L6469" s="37">
        <f t="shared" si="1808"/>
        <v>68</v>
      </c>
      <c r="M6469" s="37">
        <v>0</v>
      </c>
      <c r="N6469" s="37">
        <f t="shared" si="1809"/>
        <v>121</v>
      </c>
      <c r="O6469" s="37">
        <v>0</v>
      </c>
      <c r="P6469" s="37">
        <v>0</v>
      </c>
      <c r="Q6469" s="21">
        <f t="shared" si="1810"/>
        <v>39.790999999999997</v>
      </c>
      <c r="R6469" s="21">
        <f t="shared" si="1819"/>
        <v>269.62499999998289</v>
      </c>
      <c r="S6469" s="21">
        <f t="shared" si="1820"/>
        <v>-2.4002960713425119</v>
      </c>
      <c r="T6469" s="21">
        <f t="shared" si="1811"/>
        <v>86.147999999999996</v>
      </c>
      <c r="U6469" s="37">
        <f>VLOOKUP(Time_Zone, 'LSTM LookUp'!$B$5:$D$8, 3, FALSE)</f>
        <v>-75</v>
      </c>
      <c r="V6469" s="21">
        <f t="shared" si="1821"/>
        <v>9.711981596277047</v>
      </c>
      <c r="W6469" s="21">
        <f t="shared" si="1812"/>
        <v>223.57599539906926</v>
      </c>
      <c r="X6469" s="21">
        <f t="shared" si="1813"/>
        <v>-395.84268957310974</v>
      </c>
      <c r="Y6469" s="21">
        <f t="shared" si="1814"/>
        <v>-274.84268957310974</v>
      </c>
      <c r="Z6469" s="21">
        <f t="shared" si="1822"/>
        <v>-87.120332295006548</v>
      </c>
      <c r="AA6469" s="21">
        <f t="shared" si="1815"/>
        <v>0</v>
      </c>
      <c r="AB6469" s="21">
        <f t="shared" si="1816"/>
        <v>-87.120332295006548</v>
      </c>
      <c r="AC6469" s="21">
        <f t="shared" si="1817"/>
        <v>68</v>
      </c>
      <c r="AD6469" s="21">
        <f t="shared" si="1823"/>
        <v>-87.120332295006548</v>
      </c>
      <c r="AE6469" s="21" t="str">
        <f t="shared" si="1818"/>
        <v>9/26/16:00</v>
      </c>
    </row>
    <row r="6470" spans="2:31">
      <c r="B6470" s="37">
        <v>9</v>
      </c>
      <c r="C6470" s="38">
        <v>26</v>
      </c>
      <c r="D6470" s="39">
        <v>17</v>
      </c>
      <c r="E6470" s="17">
        <v>19.399999999999999</v>
      </c>
      <c r="F6470" s="17">
        <v>111</v>
      </c>
      <c r="G6470" s="17">
        <v>509</v>
      </c>
      <c r="H6470" s="37">
        <f t="shared" si="1806"/>
        <v>66.92</v>
      </c>
      <c r="I6470" s="37">
        <f>IF(H6470&lt;'Roof Calculator'!$G$8, 1, 0)</f>
        <v>0</v>
      </c>
      <c r="J6470" s="37">
        <f>IF(H6470&gt;='Roof Calculator'!$G$8, 1, 0)</f>
        <v>1</v>
      </c>
      <c r="K6470" s="37">
        <f t="shared" si="1807"/>
        <v>0</v>
      </c>
      <c r="L6470" s="37">
        <f t="shared" si="1808"/>
        <v>66.92</v>
      </c>
      <c r="M6470" s="37">
        <v>0</v>
      </c>
      <c r="N6470" s="37">
        <f t="shared" si="1809"/>
        <v>111</v>
      </c>
      <c r="O6470" s="37">
        <v>0</v>
      </c>
      <c r="P6470" s="37">
        <v>0</v>
      </c>
      <c r="Q6470" s="21">
        <f t="shared" si="1810"/>
        <v>39.790999999999997</v>
      </c>
      <c r="R6470" s="21">
        <f t="shared" si="1819"/>
        <v>269.66666666664958</v>
      </c>
      <c r="S6470" s="21">
        <f t="shared" si="1820"/>
        <v>-2.416573064775358</v>
      </c>
      <c r="T6470" s="21">
        <f t="shared" si="1811"/>
        <v>86.147999999999996</v>
      </c>
      <c r="U6470" s="37">
        <f>VLOOKUP(Time_Zone, 'LSTM LookUp'!$B$5:$D$8, 3, FALSE)</f>
        <v>-75</v>
      </c>
      <c r="V6470" s="21">
        <f t="shared" si="1821"/>
        <v>9.7263240522170467</v>
      </c>
      <c r="W6470" s="21">
        <f t="shared" si="1812"/>
        <v>238.57958101305425</v>
      </c>
      <c r="X6470" s="21">
        <f t="shared" si="1813"/>
        <v>-217.44372244844715</v>
      </c>
      <c r="Y6470" s="21">
        <f t="shared" si="1814"/>
        <v>-106.44372244844715</v>
      </c>
      <c r="Z6470" s="21">
        <f t="shared" si="1822"/>
        <v>-33.740800909894247</v>
      </c>
      <c r="AA6470" s="21">
        <f t="shared" si="1815"/>
        <v>0</v>
      </c>
      <c r="AB6470" s="21">
        <f t="shared" si="1816"/>
        <v>-33.740800909894247</v>
      </c>
      <c r="AC6470" s="21">
        <f t="shared" si="1817"/>
        <v>66.92</v>
      </c>
      <c r="AD6470" s="21">
        <f t="shared" si="1823"/>
        <v>-33.740800909894247</v>
      </c>
      <c r="AE6470" s="21" t="str">
        <f t="shared" si="1818"/>
        <v>9/26/17:00</v>
      </c>
    </row>
    <row r="6471" spans="2:31">
      <c r="B6471" s="37">
        <v>9</v>
      </c>
      <c r="C6471" s="38">
        <v>26</v>
      </c>
      <c r="D6471" s="39">
        <v>18</v>
      </c>
      <c r="E6471" s="17">
        <v>18.899999999999999</v>
      </c>
      <c r="F6471" s="17">
        <v>71</v>
      </c>
      <c r="G6471" s="17">
        <v>232</v>
      </c>
      <c r="H6471" s="37">
        <f t="shared" si="1806"/>
        <v>66.02</v>
      </c>
      <c r="I6471" s="37">
        <f>IF(H6471&lt;'Roof Calculator'!$G$8, 1, 0)</f>
        <v>0</v>
      </c>
      <c r="J6471" s="37">
        <f>IF(H6471&gt;='Roof Calculator'!$G$8, 1, 0)</f>
        <v>1</v>
      </c>
      <c r="K6471" s="37">
        <f t="shared" si="1807"/>
        <v>0</v>
      </c>
      <c r="L6471" s="37">
        <f t="shared" si="1808"/>
        <v>66.02</v>
      </c>
      <c r="M6471" s="37">
        <v>0</v>
      </c>
      <c r="N6471" s="37">
        <f t="shared" si="1809"/>
        <v>71</v>
      </c>
      <c r="O6471" s="37">
        <v>0</v>
      </c>
      <c r="P6471" s="37">
        <v>0</v>
      </c>
      <c r="Q6471" s="21">
        <f t="shared" si="1810"/>
        <v>39.790999999999997</v>
      </c>
      <c r="R6471" s="21">
        <f t="shared" si="1819"/>
        <v>269.70833333331626</v>
      </c>
      <c r="S6471" s="21">
        <f t="shared" si="1820"/>
        <v>-2.4328490093744284</v>
      </c>
      <c r="T6471" s="21">
        <f t="shared" si="1811"/>
        <v>86.147999999999996</v>
      </c>
      <c r="U6471" s="37">
        <f>VLOOKUP(Time_Zone, 'LSTM LookUp'!$B$5:$D$8, 3, FALSE)</f>
        <v>-75</v>
      </c>
      <c r="V6471" s="21">
        <f t="shared" si="1821"/>
        <v>9.7406582944664457</v>
      </c>
      <c r="W6471" s="21">
        <f t="shared" si="1812"/>
        <v>253.58316457361661</v>
      </c>
      <c r="X6471" s="21">
        <f t="shared" si="1813"/>
        <v>-56.639104564011035</v>
      </c>
      <c r="Y6471" s="21">
        <f t="shared" si="1814"/>
        <v>14.360895435988965</v>
      </c>
      <c r="Z6471" s="21">
        <f t="shared" si="1822"/>
        <v>4.5521530311774763</v>
      </c>
      <c r="AA6471" s="21">
        <f t="shared" si="1815"/>
        <v>0</v>
      </c>
      <c r="AB6471" s="21">
        <f t="shared" si="1816"/>
        <v>4.5521530311774763</v>
      </c>
      <c r="AC6471" s="21">
        <f t="shared" si="1817"/>
        <v>66.02</v>
      </c>
      <c r="AD6471" s="21">
        <f t="shared" si="1823"/>
        <v>4.5521530311774763</v>
      </c>
      <c r="AE6471" s="21" t="str">
        <f t="shared" si="1818"/>
        <v>9/26/18:00</v>
      </c>
    </row>
    <row r="6472" spans="2:31">
      <c r="B6472" s="37">
        <v>9</v>
      </c>
      <c r="C6472" s="38">
        <v>26</v>
      </c>
      <c r="D6472" s="39">
        <v>19</v>
      </c>
      <c r="E6472" s="17">
        <v>16.7</v>
      </c>
      <c r="F6472" s="17">
        <v>1</v>
      </c>
      <c r="G6472" s="17">
        <v>0</v>
      </c>
      <c r="H6472" s="37">
        <f t="shared" si="1806"/>
        <v>62.059999999999995</v>
      </c>
      <c r="I6472" s="37">
        <f>IF(H6472&lt;'Roof Calculator'!$G$8, 1, 0)</f>
        <v>0</v>
      </c>
      <c r="J6472" s="37">
        <f>IF(H6472&gt;='Roof Calculator'!$G$8, 1, 0)</f>
        <v>1</v>
      </c>
      <c r="K6472" s="37">
        <f t="shared" si="1807"/>
        <v>0</v>
      </c>
      <c r="L6472" s="37">
        <f t="shared" si="1808"/>
        <v>62.059999999999995</v>
      </c>
      <c r="M6472" s="37">
        <v>0</v>
      </c>
      <c r="N6472" s="37">
        <f t="shared" si="1809"/>
        <v>1</v>
      </c>
      <c r="O6472" s="37">
        <v>0</v>
      </c>
      <c r="P6472" s="37">
        <v>0</v>
      </c>
      <c r="Q6472" s="21">
        <f t="shared" si="1810"/>
        <v>39.790999999999997</v>
      </c>
      <c r="R6472" s="21">
        <f t="shared" si="1819"/>
        <v>269.74999999998295</v>
      </c>
      <c r="S6472" s="21">
        <f t="shared" si="1820"/>
        <v>-2.4491238980418566</v>
      </c>
      <c r="T6472" s="21">
        <f t="shared" si="1811"/>
        <v>86.147999999999996</v>
      </c>
      <c r="U6472" s="37">
        <f>VLOOKUP(Time_Zone, 'LSTM LookUp'!$B$5:$D$8, 3, FALSE)</f>
        <v>-75</v>
      </c>
      <c r="V6472" s="21">
        <f t="shared" si="1821"/>
        <v>9.7549842942926226</v>
      </c>
      <c r="W6472" s="21">
        <f t="shared" si="1812"/>
        <v>268.58674607357312</v>
      </c>
      <c r="X6472" s="21">
        <f t="shared" si="1813"/>
        <v>0</v>
      </c>
      <c r="Y6472" s="21">
        <f t="shared" si="1814"/>
        <v>1</v>
      </c>
      <c r="Z6472" s="21">
        <f t="shared" si="1822"/>
        <v>0.31698253437383872</v>
      </c>
      <c r="AA6472" s="21">
        <f t="shared" si="1815"/>
        <v>0</v>
      </c>
      <c r="AB6472" s="21">
        <f t="shared" si="1816"/>
        <v>0.31698253437383872</v>
      </c>
      <c r="AC6472" s="21">
        <f t="shared" si="1817"/>
        <v>62.059999999999995</v>
      </c>
      <c r="AD6472" s="21">
        <f t="shared" si="1823"/>
        <v>0.31698253437383872</v>
      </c>
      <c r="AE6472" s="21" t="str">
        <f t="shared" si="1818"/>
        <v>9/26/19:00</v>
      </c>
    </row>
    <row r="6473" spans="2:31">
      <c r="B6473" s="37">
        <v>9</v>
      </c>
      <c r="C6473" s="38">
        <v>26</v>
      </c>
      <c r="D6473" s="39">
        <v>20</v>
      </c>
      <c r="E6473" s="17">
        <v>13.9</v>
      </c>
      <c r="F6473" s="17">
        <v>0</v>
      </c>
      <c r="G6473" s="17">
        <v>0</v>
      </c>
      <c r="H6473" s="37">
        <f t="shared" si="1806"/>
        <v>57.02</v>
      </c>
      <c r="I6473" s="37">
        <f>IF(H6473&lt;'Roof Calculator'!$G$8, 1, 0)</f>
        <v>0</v>
      </c>
      <c r="J6473" s="37">
        <f>IF(H6473&gt;='Roof Calculator'!$G$8, 1, 0)</f>
        <v>1</v>
      </c>
      <c r="K6473" s="37">
        <f t="shared" si="1807"/>
        <v>0</v>
      </c>
      <c r="L6473" s="37">
        <f t="shared" si="1808"/>
        <v>57.02</v>
      </c>
      <c r="M6473" s="37">
        <v>0</v>
      </c>
      <c r="N6473" s="37">
        <f t="shared" si="1809"/>
        <v>0</v>
      </c>
      <c r="O6473" s="37">
        <v>0</v>
      </c>
      <c r="P6473" s="37">
        <v>0</v>
      </c>
      <c r="Q6473" s="21">
        <f t="shared" si="1810"/>
        <v>39.790999999999997</v>
      </c>
      <c r="R6473" s="21">
        <f t="shared" si="1819"/>
        <v>269.79166666664963</v>
      </c>
      <c r="S6473" s="21">
        <f t="shared" si="1820"/>
        <v>-2.4653977236794895</v>
      </c>
      <c r="T6473" s="21">
        <f t="shared" si="1811"/>
        <v>86.147999999999996</v>
      </c>
      <c r="U6473" s="37">
        <f>VLOOKUP(Time_Zone, 'LSTM LookUp'!$B$5:$D$8, 3, FALSE)</f>
        <v>-75</v>
      </c>
      <c r="V6473" s="21">
        <f t="shared" si="1821"/>
        <v>9.7693020229737879</v>
      </c>
      <c r="W6473" s="21">
        <f t="shared" si="1812"/>
        <v>283.59032550574341</v>
      </c>
      <c r="X6473" s="21">
        <f t="shared" si="1813"/>
        <v>0</v>
      </c>
      <c r="Y6473" s="21">
        <f t="shared" si="1814"/>
        <v>0</v>
      </c>
      <c r="Z6473" s="21">
        <f t="shared" si="1822"/>
        <v>0</v>
      </c>
      <c r="AA6473" s="21">
        <f t="shared" si="1815"/>
        <v>0</v>
      </c>
      <c r="AB6473" s="21">
        <f t="shared" si="1816"/>
        <v>0</v>
      </c>
      <c r="AC6473" s="21">
        <f t="shared" si="1817"/>
        <v>57.02</v>
      </c>
      <c r="AD6473" s="21">
        <f t="shared" si="1823"/>
        <v>0</v>
      </c>
      <c r="AE6473" s="21" t="str">
        <f t="shared" si="1818"/>
        <v>9/26/20:00</v>
      </c>
    </row>
    <row r="6474" spans="2:31">
      <c r="B6474" s="37">
        <v>9</v>
      </c>
      <c r="C6474" s="38">
        <v>26</v>
      </c>
      <c r="D6474" s="39">
        <v>21</v>
      </c>
      <c r="E6474" s="17">
        <v>11.7</v>
      </c>
      <c r="F6474" s="17">
        <v>0</v>
      </c>
      <c r="G6474" s="17">
        <v>0</v>
      </c>
      <c r="H6474" s="37">
        <f t="shared" si="1806"/>
        <v>53.06</v>
      </c>
      <c r="I6474" s="37">
        <f>IF(H6474&lt;'Roof Calculator'!$G$8, 1, 0)</f>
        <v>1</v>
      </c>
      <c r="J6474" s="37">
        <f>IF(H6474&gt;='Roof Calculator'!$G$8, 1, 0)</f>
        <v>0</v>
      </c>
      <c r="K6474" s="37">
        <f t="shared" si="1807"/>
        <v>53.06</v>
      </c>
      <c r="L6474" s="37">
        <f t="shared" si="1808"/>
        <v>0</v>
      </c>
      <c r="M6474" s="37">
        <v>0</v>
      </c>
      <c r="N6474" s="37">
        <f t="shared" si="1809"/>
        <v>0</v>
      </c>
      <c r="O6474" s="37">
        <v>0</v>
      </c>
      <c r="P6474" s="37">
        <v>0</v>
      </c>
      <c r="Q6474" s="21">
        <f t="shared" si="1810"/>
        <v>39.790999999999997</v>
      </c>
      <c r="R6474" s="21">
        <f t="shared" si="1819"/>
        <v>269.83333333331632</v>
      </c>
      <c r="S6474" s="21">
        <f t="shared" si="1820"/>
        <v>-2.4816704791889621</v>
      </c>
      <c r="T6474" s="21">
        <f t="shared" si="1811"/>
        <v>86.147999999999996</v>
      </c>
      <c r="U6474" s="37">
        <f>VLOOKUP(Time_Zone, 'LSTM LookUp'!$B$5:$D$8, 3, FALSE)</f>
        <v>-75</v>
      </c>
      <c r="V6474" s="21">
        <f t="shared" si="1821"/>
        <v>9.7836114517991177</v>
      </c>
      <c r="W6474" s="21">
        <f t="shared" si="1812"/>
        <v>298.59390286294979</v>
      </c>
      <c r="X6474" s="21">
        <f t="shared" si="1813"/>
        <v>0</v>
      </c>
      <c r="Y6474" s="21">
        <f t="shared" si="1814"/>
        <v>0</v>
      </c>
      <c r="Z6474" s="21">
        <f t="shared" si="1822"/>
        <v>0</v>
      </c>
      <c r="AA6474" s="21">
        <f t="shared" si="1815"/>
        <v>0</v>
      </c>
      <c r="AB6474" s="21">
        <f t="shared" si="1816"/>
        <v>0</v>
      </c>
      <c r="AC6474" s="21">
        <f t="shared" si="1817"/>
        <v>0</v>
      </c>
      <c r="AD6474" s="21">
        <f t="shared" si="1823"/>
        <v>0</v>
      </c>
      <c r="AE6474" s="21" t="str">
        <f t="shared" si="1818"/>
        <v>9/26/21:00</v>
      </c>
    </row>
    <row r="6475" spans="2:31">
      <c r="B6475" s="37">
        <v>9</v>
      </c>
      <c r="C6475" s="38">
        <v>26</v>
      </c>
      <c r="D6475" s="39">
        <v>22</v>
      </c>
      <c r="E6475" s="17">
        <v>10.6</v>
      </c>
      <c r="F6475" s="17">
        <v>0</v>
      </c>
      <c r="G6475" s="17">
        <v>0</v>
      </c>
      <c r="H6475" s="37">
        <f t="shared" si="1806"/>
        <v>51.08</v>
      </c>
      <c r="I6475" s="37">
        <f>IF(H6475&lt;'Roof Calculator'!$G$8, 1, 0)</f>
        <v>1</v>
      </c>
      <c r="J6475" s="37">
        <f>IF(H6475&gt;='Roof Calculator'!$G$8, 1, 0)</f>
        <v>0</v>
      </c>
      <c r="K6475" s="37">
        <f t="shared" si="1807"/>
        <v>51.08</v>
      </c>
      <c r="L6475" s="37">
        <f t="shared" si="1808"/>
        <v>0</v>
      </c>
      <c r="M6475" s="37">
        <v>0</v>
      </c>
      <c r="N6475" s="37">
        <f t="shared" si="1809"/>
        <v>0</v>
      </c>
      <c r="O6475" s="37">
        <v>0</v>
      </c>
      <c r="P6475" s="37">
        <v>0</v>
      </c>
      <c r="Q6475" s="21">
        <f t="shared" si="1810"/>
        <v>39.790999999999997</v>
      </c>
      <c r="R6475" s="21">
        <f t="shared" si="1819"/>
        <v>269.874999999983</v>
      </c>
      <c r="S6475" s="21">
        <f t="shared" si="1820"/>
        <v>-2.4979421574717122</v>
      </c>
      <c r="T6475" s="21">
        <f t="shared" si="1811"/>
        <v>86.147999999999996</v>
      </c>
      <c r="U6475" s="37">
        <f>VLOOKUP(Time_Zone, 'LSTM LookUp'!$B$5:$D$8, 3, FALSE)</f>
        <v>-75</v>
      </c>
      <c r="V6475" s="21">
        <f t="shared" si="1821"/>
        <v>9.7979125520688157</v>
      </c>
      <c r="W6475" s="21">
        <f t="shared" si="1812"/>
        <v>313.59747813801721</v>
      </c>
      <c r="X6475" s="21">
        <f t="shared" si="1813"/>
        <v>0</v>
      </c>
      <c r="Y6475" s="21">
        <f t="shared" si="1814"/>
        <v>0</v>
      </c>
      <c r="Z6475" s="21">
        <f t="shared" si="1822"/>
        <v>0</v>
      </c>
      <c r="AA6475" s="21">
        <f t="shared" si="1815"/>
        <v>0</v>
      </c>
      <c r="AB6475" s="21">
        <f t="shared" si="1816"/>
        <v>0</v>
      </c>
      <c r="AC6475" s="21">
        <f t="shared" si="1817"/>
        <v>0</v>
      </c>
      <c r="AD6475" s="21">
        <f t="shared" si="1823"/>
        <v>0</v>
      </c>
      <c r="AE6475" s="21" t="str">
        <f t="shared" si="1818"/>
        <v>9/26/22:00</v>
      </c>
    </row>
    <row r="6476" spans="2:31">
      <c r="B6476" s="37">
        <v>9</v>
      </c>
      <c r="C6476" s="38">
        <v>26</v>
      </c>
      <c r="D6476" s="39">
        <v>23</v>
      </c>
      <c r="E6476" s="17">
        <v>10</v>
      </c>
      <c r="F6476" s="17">
        <v>0</v>
      </c>
      <c r="G6476" s="17">
        <v>0</v>
      </c>
      <c r="H6476" s="37">
        <f t="shared" si="1806"/>
        <v>50</v>
      </c>
      <c r="I6476" s="37">
        <f>IF(H6476&lt;'Roof Calculator'!$G$8, 1, 0)</f>
        <v>1</v>
      </c>
      <c r="J6476" s="37">
        <f>IF(H6476&gt;='Roof Calculator'!$G$8, 1, 0)</f>
        <v>0</v>
      </c>
      <c r="K6476" s="37">
        <f t="shared" si="1807"/>
        <v>50</v>
      </c>
      <c r="L6476" s="37">
        <f t="shared" si="1808"/>
        <v>0</v>
      </c>
      <c r="M6476" s="37">
        <v>0</v>
      </c>
      <c r="N6476" s="37">
        <f t="shared" si="1809"/>
        <v>0</v>
      </c>
      <c r="O6476" s="37">
        <v>0</v>
      </c>
      <c r="P6476" s="37">
        <v>0</v>
      </c>
      <c r="Q6476" s="21">
        <f t="shared" si="1810"/>
        <v>39.790999999999997</v>
      </c>
      <c r="R6476" s="21">
        <f t="shared" si="1819"/>
        <v>269.91666666664969</v>
      </c>
      <c r="S6476" s="21">
        <f t="shared" si="1820"/>
        <v>-2.5142127514289014</v>
      </c>
      <c r="T6476" s="21">
        <f t="shared" si="1811"/>
        <v>86.147999999999996</v>
      </c>
      <c r="U6476" s="37">
        <f>VLOOKUP(Time_Zone, 'LSTM LookUp'!$B$5:$D$8, 3, FALSE)</f>
        <v>-75</v>
      </c>
      <c r="V6476" s="21">
        <f t="shared" si="1821"/>
        <v>9.8122052950941097</v>
      </c>
      <c r="W6476" s="21">
        <f t="shared" si="1812"/>
        <v>328.6010513237735</v>
      </c>
      <c r="X6476" s="21">
        <f t="shared" si="1813"/>
        <v>0</v>
      </c>
      <c r="Y6476" s="21">
        <f t="shared" si="1814"/>
        <v>0</v>
      </c>
      <c r="Z6476" s="21">
        <f t="shared" si="1822"/>
        <v>0</v>
      </c>
      <c r="AA6476" s="21">
        <f t="shared" si="1815"/>
        <v>0</v>
      </c>
      <c r="AB6476" s="21">
        <f t="shared" si="1816"/>
        <v>0</v>
      </c>
      <c r="AC6476" s="21">
        <f t="shared" si="1817"/>
        <v>0</v>
      </c>
      <c r="AD6476" s="21">
        <f t="shared" si="1823"/>
        <v>0</v>
      </c>
      <c r="AE6476" s="21" t="str">
        <f t="shared" si="1818"/>
        <v>9/26/23:00</v>
      </c>
    </row>
    <row r="6477" spans="2:31">
      <c r="B6477" s="37">
        <v>9</v>
      </c>
      <c r="C6477" s="38">
        <v>26</v>
      </c>
      <c r="D6477" s="39">
        <v>24</v>
      </c>
      <c r="E6477" s="17">
        <v>8.9</v>
      </c>
      <c r="F6477" s="17">
        <v>0</v>
      </c>
      <c r="G6477" s="17">
        <v>0</v>
      </c>
      <c r="H6477" s="37">
        <f t="shared" si="1806"/>
        <v>48.02</v>
      </c>
      <c r="I6477" s="37">
        <f>IF(H6477&lt;'Roof Calculator'!$G$8, 1, 0)</f>
        <v>1</v>
      </c>
      <c r="J6477" s="37">
        <f>IF(H6477&gt;='Roof Calculator'!$G$8, 1, 0)</f>
        <v>0</v>
      </c>
      <c r="K6477" s="37">
        <f t="shared" si="1807"/>
        <v>48.02</v>
      </c>
      <c r="L6477" s="37">
        <f t="shared" si="1808"/>
        <v>0</v>
      </c>
      <c r="M6477" s="37">
        <v>0</v>
      </c>
      <c r="N6477" s="37">
        <f t="shared" si="1809"/>
        <v>0</v>
      </c>
      <c r="O6477" s="37">
        <v>0</v>
      </c>
      <c r="P6477" s="37">
        <v>0</v>
      </c>
      <c r="Q6477" s="21">
        <f t="shared" si="1810"/>
        <v>39.790999999999997</v>
      </c>
      <c r="R6477" s="21">
        <f t="shared" si="1819"/>
        <v>269.95833333331638</v>
      </c>
      <c r="S6477" s="21">
        <f t="shared" si="1820"/>
        <v>-2.5304822539615319</v>
      </c>
      <c r="T6477" s="21">
        <f t="shared" si="1811"/>
        <v>86.147999999999996</v>
      </c>
      <c r="U6477" s="37">
        <f>VLOOKUP(Time_Zone, 'LSTM LookUp'!$B$5:$D$8, 3, FALSE)</f>
        <v>-75</v>
      </c>
      <c r="V6477" s="21">
        <f t="shared" si="1821"/>
        <v>9.826489652197413</v>
      </c>
      <c r="W6477" s="21">
        <f t="shared" si="1812"/>
        <v>343.60462241304936</v>
      </c>
      <c r="X6477" s="21">
        <f t="shared" si="1813"/>
        <v>0</v>
      </c>
      <c r="Y6477" s="21">
        <f t="shared" si="1814"/>
        <v>0</v>
      </c>
      <c r="Z6477" s="21">
        <f t="shared" si="1822"/>
        <v>0</v>
      </c>
      <c r="AA6477" s="21">
        <f t="shared" si="1815"/>
        <v>0</v>
      </c>
      <c r="AB6477" s="21">
        <f t="shared" si="1816"/>
        <v>0</v>
      </c>
      <c r="AC6477" s="21">
        <f t="shared" si="1817"/>
        <v>0</v>
      </c>
      <c r="AD6477" s="21">
        <f t="shared" si="1823"/>
        <v>0</v>
      </c>
      <c r="AE6477" s="21" t="str">
        <f t="shared" si="1818"/>
        <v>9/26/24:00</v>
      </c>
    </row>
    <row r="6478" spans="2:31">
      <c r="B6478" s="37">
        <v>9</v>
      </c>
      <c r="C6478" s="38">
        <v>27</v>
      </c>
      <c r="D6478" s="39">
        <v>1</v>
      </c>
      <c r="E6478" s="17">
        <v>7.2</v>
      </c>
      <c r="F6478" s="17">
        <v>0</v>
      </c>
      <c r="G6478" s="17">
        <v>0</v>
      </c>
      <c r="H6478" s="37">
        <f t="shared" si="1806"/>
        <v>44.96</v>
      </c>
      <c r="I6478" s="37">
        <f>IF(H6478&lt;'Roof Calculator'!$G$8, 1, 0)</f>
        <v>1</v>
      </c>
      <c r="J6478" s="37">
        <f>IF(H6478&gt;='Roof Calculator'!$G$8, 1, 0)</f>
        <v>0</v>
      </c>
      <c r="K6478" s="37">
        <f t="shared" si="1807"/>
        <v>44.96</v>
      </c>
      <c r="L6478" s="37">
        <f t="shared" si="1808"/>
        <v>0</v>
      </c>
      <c r="M6478" s="37">
        <v>0</v>
      </c>
      <c r="N6478" s="37">
        <f t="shared" si="1809"/>
        <v>0</v>
      </c>
      <c r="O6478" s="37">
        <v>0</v>
      </c>
      <c r="P6478" s="37">
        <v>0</v>
      </c>
      <c r="Q6478" s="21">
        <f t="shared" si="1810"/>
        <v>39.790999999999997</v>
      </c>
      <c r="R6478" s="21">
        <f t="shared" si="1819"/>
        <v>269.99999999998306</v>
      </c>
      <c r="S6478" s="21">
        <f t="shared" si="1820"/>
        <v>-2.546750657970307</v>
      </c>
      <c r="T6478" s="21">
        <f t="shared" si="1811"/>
        <v>86.147999999999996</v>
      </c>
      <c r="U6478" s="37">
        <f>VLOOKUP(Time_Zone, 'LSTM LookUp'!$B$5:$D$8, 3, FALSE)</f>
        <v>-75</v>
      </c>
      <c r="V6478" s="21">
        <f t="shared" si="1821"/>
        <v>9.8407655947122628</v>
      </c>
      <c r="W6478" s="21">
        <f t="shared" si="1812"/>
        <v>-1.3918086013219533</v>
      </c>
      <c r="X6478" s="21">
        <f t="shared" si="1813"/>
        <v>0</v>
      </c>
      <c r="Y6478" s="21">
        <f t="shared" si="1814"/>
        <v>0</v>
      </c>
      <c r="Z6478" s="21">
        <f t="shared" si="1822"/>
        <v>0</v>
      </c>
      <c r="AA6478" s="21">
        <f t="shared" si="1815"/>
        <v>0</v>
      </c>
      <c r="AB6478" s="21">
        <f t="shared" si="1816"/>
        <v>0</v>
      </c>
      <c r="AC6478" s="21">
        <f t="shared" si="1817"/>
        <v>0</v>
      </c>
      <c r="AD6478" s="21">
        <f t="shared" si="1823"/>
        <v>0</v>
      </c>
      <c r="AE6478" s="21" t="str">
        <f t="shared" si="1818"/>
        <v>9/27/1:00</v>
      </c>
    </row>
    <row r="6479" spans="2:31">
      <c r="B6479" s="37">
        <v>9</v>
      </c>
      <c r="C6479" s="38">
        <v>27</v>
      </c>
      <c r="D6479" s="39">
        <v>2</v>
      </c>
      <c r="E6479" s="17">
        <v>7.8</v>
      </c>
      <c r="F6479" s="17">
        <v>0</v>
      </c>
      <c r="G6479" s="17">
        <v>0</v>
      </c>
      <c r="H6479" s="37">
        <f t="shared" si="1806"/>
        <v>46.04</v>
      </c>
      <c r="I6479" s="37">
        <f>IF(H6479&lt;'Roof Calculator'!$G$8, 1, 0)</f>
        <v>1</v>
      </c>
      <c r="J6479" s="37">
        <f>IF(H6479&gt;='Roof Calculator'!$G$8, 1, 0)</f>
        <v>0</v>
      </c>
      <c r="K6479" s="37">
        <f t="shared" si="1807"/>
        <v>46.04</v>
      </c>
      <c r="L6479" s="37">
        <f t="shared" si="1808"/>
        <v>0</v>
      </c>
      <c r="M6479" s="37">
        <v>0</v>
      </c>
      <c r="N6479" s="37">
        <f t="shared" si="1809"/>
        <v>0</v>
      </c>
      <c r="O6479" s="37">
        <v>0</v>
      </c>
      <c r="P6479" s="37">
        <v>0</v>
      </c>
      <c r="Q6479" s="21">
        <f t="shared" si="1810"/>
        <v>39.790999999999997</v>
      </c>
      <c r="R6479" s="21">
        <f t="shared" si="1819"/>
        <v>270.04166666664975</v>
      </c>
      <c r="S6479" s="21">
        <f t="shared" si="1820"/>
        <v>-2.5630179563557483</v>
      </c>
      <c r="T6479" s="21">
        <f t="shared" si="1811"/>
        <v>86.147999999999996</v>
      </c>
      <c r="U6479" s="37">
        <f>VLOOKUP(Time_Zone, 'LSTM LookUp'!$B$5:$D$8, 3, FALSE)</f>
        <v>-75</v>
      </c>
      <c r="V6479" s="21">
        <f t="shared" si="1821"/>
        <v>9.855033093983474</v>
      </c>
      <c r="W6479" s="21">
        <f t="shared" si="1812"/>
        <v>13.611758273495873</v>
      </c>
      <c r="X6479" s="21">
        <f t="shared" si="1813"/>
        <v>0</v>
      </c>
      <c r="Y6479" s="21">
        <f t="shared" si="1814"/>
        <v>0</v>
      </c>
      <c r="Z6479" s="21">
        <f t="shared" si="1822"/>
        <v>0</v>
      </c>
      <c r="AA6479" s="21">
        <f t="shared" si="1815"/>
        <v>0</v>
      </c>
      <c r="AB6479" s="21">
        <f t="shared" si="1816"/>
        <v>0</v>
      </c>
      <c r="AC6479" s="21">
        <f t="shared" si="1817"/>
        <v>0</v>
      </c>
      <c r="AD6479" s="21">
        <f t="shared" si="1823"/>
        <v>0</v>
      </c>
      <c r="AE6479" s="21" t="str">
        <f t="shared" si="1818"/>
        <v>9/27/2:00</v>
      </c>
    </row>
    <row r="6480" spans="2:31">
      <c r="B6480" s="37">
        <v>9</v>
      </c>
      <c r="C6480" s="38">
        <v>27</v>
      </c>
      <c r="D6480" s="39">
        <v>3</v>
      </c>
      <c r="E6480" s="17">
        <v>6.7</v>
      </c>
      <c r="F6480" s="17">
        <v>0</v>
      </c>
      <c r="G6480" s="17">
        <v>0</v>
      </c>
      <c r="H6480" s="37">
        <f t="shared" si="1806"/>
        <v>44.06</v>
      </c>
      <c r="I6480" s="37">
        <f>IF(H6480&lt;'Roof Calculator'!$G$8, 1, 0)</f>
        <v>1</v>
      </c>
      <c r="J6480" s="37">
        <f>IF(H6480&gt;='Roof Calculator'!$G$8, 1, 0)</f>
        <v>0</v>
      </c>
      <c r="K6480" s="37">
        <f t="shared" si="1807"/>
        <v>44.06</v>
      </c>
      <c r="L6480" s="37">
        <f t="shared" si="1808"/>
        <v>0</v>
      </c>
      <c r="M6480" s="37">
        <v>0</v>
      </c>
      <c r="N6480" s="37">
        <f t="shared" si="1809"/>
        <v>0</v>
      </c>
      <c r="O6480" s="37">
        <v>0</v>
      </c>
      <c r="P6480" s="37">
        <v>0</v>
      </c>
      <c r="Q6480" s="21">
        <f t="shared" si="1810"/>
        <v>39.790999999999997</v>
      </c>
      <c r="R6480" s="21">
        <f t="shared" si="1819"/>
        <v>270.08333333331643</v>
      </c>
      <c r="S6480" s="21">
        <f t="shared" si="1820"/>
        <v>-2.579284142018115</v>
      </c>
      <c r="T6480" s="21">
        <f t="shared" si="1811"/>
        <v>86.147999999999996</v>
      </c>
      <c r="U6480" s="37">
        <f>VLOOKUP(Time_Zone, 'LSTM LookUp'!$B$5:$D$8, 3, FALSE)</f>
        <v>-75</v>
      </c>
      <c r="V6480" s="21">
        <f t="shared" si="1821"/>
        <v>9.8692921213671454</v>
      </c>
      <c r="W6480" s="21">
        <f t="shared" si="1812"/>
        <v>28.615323030341795</v>
      </c>
      <c r="X6480" s="21">
        <f t="shared" si="1813"/>
        <v>0</v>
      </c>
      <c r="Y6480" s="21">
        <f t="shared" si="1814"/>
        <v>0</v>
      </c>
      <c r="Z6480" s="21">
        <f t="shared" si="1822"/>
        <v>0</v>
      </c>
      <c r="AA6480" s="21">
        <f t="shared" si="1815"/>
        <v>0</v>
      </c>
      <c r="AB6480" s="21">
        <f t="shared" si="1816"/>
        <v>0</v>
      </c>
      <c r="AC6480" s="21">
        <f t="shared" si="1817"/>
        <v>0</v>
      </c>
      <c r="AD6480" s="21">
        <f t="shared" si="1823"/>
        <v>0</v>
      </c>
      <c r="AE6480" s="21" t="str">
        <f t="shared" si="1818"/>
        <v>9/27/3:00</v>
      </c>
    </row>
    <row r="6481" spans="2:31">
      <c r="B6481" s="37">
        <v>9</v>
      </c>
      <c r="C6481" s="38">
        <v>27</v>
      </c>
      <c r="D6481" s="39">
        <v>4</v>
      </c>
      <c r="E6481" s="17">
        <v>8.3000000000000007</v>
      </c>
      <c r="F6481" s="17">
        <v>0</v>
      </c>
      <c r="G6481" s="17">
        <v>0</v>
      </c>
      <c r="H6481" s="37">
        <f t="shared" si="1806"/>
        <v>46.94</v>
      </c>
      <c r="I6481" s="37">
        <f>IF(H6481&lt;'Roof Calculator'!$G$8, 1, 0)</f>
        <v>1</v>
      </c>
      <c r="J6481" s="37">
        <f>IF(H6481&gt;='Roof Calculator'!$G$8, 1, 0)</f>
        <v>0</v>
      </c>
      <c r="K6481" s="37">
        <f t="shared" si="1807"/>
        <v>46.94</v>
      </c>
      <c r="L6481" s="37">
        <f t="shared" si="1808"/>
        <v>0</v>
      </c>
      <c r="M6481" s="37">
        <v>0</v>
      </c>
      <c r="N6481" s="37">
        <f t="shared" si="1809"/>
        <v>0</v>
      </c>
      <c r="O6481" s="37">
        <v>0</v>
      </c>
      <c r="P6481" s="37">
        <v>0</v>
      </c>
      <c r="Q6481" s="21">
        <f t="shared" si="1810"/>
        <v>39.790999999999997</v>
      </c>
      <c r="R6481" s="21">
        <f t="shared" si="1819"/>
        <v>270.12499999998312</v>
      </c>
      <c r="S6481" s="21">
        <f t="shared" si="1820"/>
        <v>-2.5955492078574203</v>
      </c>
      <c r="T6481" s="21">
        <f t="shared" si="1811"/>
        <v>86.147999999999996</v>
      </c>
      <c r="U6481" s="37">
        <f>VLOOKUP(Time_Zone, 'LSTM LookUp'!$B$5:$D$8, 3, FALSE)</f>
        <v>-75</v>
      </c>
      <c r="V6481" s="21">
        <f t="shared" si="1821"/>
        <v>9.8835426482307227</v>
      </c>
      <c r="W6481" s="21">
        <f t="shared" si="1812"/>
        <v>43.618885662057671</v>
      </c>
      <c r="X6481" s="21">
        <f t="shared" si="1813"/>
        <v>0</v>
      </c>
      <c r="Y6481" s="21">
        <f t="shared" si="1814"/>
        <v>0</v>
      </c>
      <c r="Z6481" s="21">
        <f t="shared" si="1822"/>
        <v>0</v>
      </c>
      <c r="AA6481" s="21">
        <f t="shared" si="1815"/>
        <v>0</v>
      </c>
      <c r="AB6481" s="21">
        <f t="shared" si="1816"/>
        <v>0</v>
      </c>
      <c r="AC6481" s="21">
        <f t="shared" si="1817"/>
        <v>0</v>
      </c>
      <c r="AD6481" s="21">
        <f t="shared" si="1823"/>
        <v>0</v>
      </c>
      <c r="AE6481" s="21" t="str">
        <f t="shared" si="1818"/>
        <v>9/27/4:00</v>
      </c>
    </row>
    <row r="6482" spans="2:31">
      <c r="B6482" s="37">
        <v>9</v>
      </c>
      <c r="C6482" s="38">
        <v>27</v>
      </c>
      <c r="D6482" s="39">
        <v>5</v>
      </c>
      <c r="E6482" s="17">
        <v>7.8</v>
      </c>
      <c r="F6482" s="17">
        <v>0</v>
      </c>
      <c r="G6482" s="17">
        <v>0</v>
      </c>
      <c r="H6482" s="37">
        <f t="shared" si="1806"/>
        <v>46.04</v>
      </c>
      <c r="I6482" s="37">
        <f>IF(H6482&lt;'Roof Calculator'!$G$8, 1, 0)</f>
        <v>1</v>
      </c>
      <c r="J6482" s="37">
        <f>IF(H6482&gt;='Roof Calculator'!$G$8, 1, 0)</f>
        <v>0</v>
      </c>
      <c r="K6482" s="37">
        <f t="shared" si="1807"/>
        <v>46.04</v>
      </c>
      <c r="L6482" s="37">
        <f t="shared" si="1808"/>
        <v>0</v>
      </c>
      <c r="M6482" s="37">
        <v>0</v>
      </c>
      <c r="N6482" s="37">
        <f t="shared" si="1809"/>
        <v>0</v>
      </c>
      <c r="O6482" s="37">
        <v>0</v>
      </c>
      <c r="P6482" s="37">
        <v>0</v>
      </c>
      <c r="Q6482" s="21">
        <f t="shared" si="1810"/>
        <v>39.790999999999997</v>
      </c>
      <c r="R6482" s="21">
        <f t="shared" si="1819"/>
        <v>270.1666666666498</v>
      </c>
      <c r="S6482" s="21">
        <f t="shared" si="1820"/>
        <v>-2.6118131467735064</v>
      </c>
      <c r="T6482" s="21">
        <f t="shared" si="1811"/>
        <v>86.147999999999996</v>
      </c>
      <c r="U6482" s="37">
        <f>VLOOKUP(Time_Zone, 'LSTM LookUp'!$B$5:$D$8, 3, FALSE)</f>
        <v>-75</v>
      </c>
      <c r="V6482" s="21">
        <f t="shared" si="1821"/>
        <v>9.89778464595312</v>
      </c>
      <c r="W6482" s="21">
        <f t="shared" si="1812"/>
        <v>58.622446161488291</v>
      </c>
      <c r="X6482" s="21">
        <f t="shared" si="1813"/>
        <v>0</v>
      </c>
      <c r="Y6482" s="21">
        <f t="shared" si="1814"/>
        <v>0</v>
      </c>
      <c r="Z6482" s="21">
        <f t="shared" si="1822"/>
        <v>0</v>
      </c>
      <c r="AA6482" s="21">
        <f t="shared" si="1815"/>
        <v>0</v>
      </c>
      <c r="AB6482" s="21">
        <f t="shared" si="1816"/>
        <v>0</v>
      </c>
      <c r="AC6482" s="21">
        <f t="shared" si="1817"/>
        <v>0</v>
      </c>
      <c r="AD6482" s="21">
        <f t="shared" si="1823"/>
        <v>0</v>
      </c>
      <c r="AE6482" s="21" t="str">
        <f t="shared" si="1818"/>
        <v>9/27/5:00</v>
      </c>
    </row>
    <row r="6483" spans="2:31">
      <c r="B6483" s="37">
        <v>9</v>
      </c>
      <c r="C6483" s="38">
        <v>27</v>
      </c>
      <c r="D6483" s="39">
        <v>6</v>
      </c>
      <c r="E6483" s="17">
        <v>6.7</v>
      </c>
      <c r="F6483" s="17">
        <v>0</v>
      </c>
      <c r="G6483" s="17">
        <v>0</v>
      </c>
      <c r="H6483" s="37">
        <f t="shared" si="1806"/>
        <v>44.06</v>
      </c>
      <c r="I6483" s="37">
        <f>IF(H6483&lt;'Roof Calculator'!$G$8, 1, 0)</f>
        <v>1</v>
      </c>
      <c r="J6483" s="37">
        <f>IF(H6483&gt;='Roof Calculator'!$G$8, 1, 0)</f>
        <v>0</v>
      </c>
      <c r="K6483" s="37">
        <f t="shared" si="1807"/>
        <v>44.06</v>
      </c>
      <c r="L6483" s="37">
        <f t="shared" si="1808"/>
        <v>0</v>
      </c>
      <c r="M6483" s="37">
        <v>0</v>
      </c>
      <c r="N6483" s="37">
        <f t="shared" si="1809"/>
        <v>0</v>
      </c>
      <c r="O6483" s="37">
        <v>0</v>
      </c>
      <c r="P6483" s="37">
        <v>0</v>
      </c>
      <c r="Q6483" s="21">
        <f t="shared" si="1810"/>
        <v>39.790999999999997</v>
      </c>
      <c r="R6483" s="21">
        <f t="shared" si="1819"/>
        <v>270.20833333331649</v>
      </c>
      <c r="S6483" s="21">
        <f t="shared" si="1820"/>
        <v>-2.628075951665914</v>
      </c>
      <c r="T6483" s="21">
        <f t="shared" si="1811"/>
        <v>86.147999999999996</v>
      </c>
      <c r="U6483" s="37">
        <f>VLOOKUP(Time_Zone, 'LSTM LookUp'!$B$5:$D$8, 3, FALSE)</f>
        <v>-75</v>
      </c>
      <c r="V6483" s="21">
        <f t="shared" si="1821"/>
        <v>9.9120180859246751</v>
      </c>
      <c r="W6483" s="21">
        <f t="shared" si="1812"/>
        <v>73.626004521481164</v>
      </c>
      <c r="X6483" s="21">
        <f t="shared" si="1813"/>
        <v>0</v>
      </c>
      <c r="Y6483" s="21">
        <f t="shared" si="1814"/>
        <v>0</v>
      </c>
      <c r="Z6483" s="21">
        <f t="shared" si="1822"/>
        <v>0</v>
      </c>
      <c r="AA6483" s="21">
        <f t="shared" si="1815"/>
        <v>0</v>
      </c>
      <c r="AB6483" s="21">
        <f t="shared" si="1816"/>
        <v>0</v>
      </c>
      <c r="AC6483" s="21">
        <f t="shared" si="1817"/>
        <v>0</v>
      </c>
      <c r="AD6483" s="21">
        <f t="shared" si="1823"/>
        <v>0</v>
      </c>
      <c r="AE6483" s="21" t="str">
        <f t="shared" si="1818"/>
        <v>9/27/6:00</v>
      </c>
    </row>
    <row r="6484" spans="2:31">
      <c r="B6484" s="37">
        <v>9</v>
      </c>
      <c r="C6484" s="38">
        <v>27</v>
      </c>
      <c r="D6484" s="39">
        <v>7</v>
      </c>
      <c r="E6484" s="17">
        <v>7.2</v>
      </c>
      <c r="F6484" s="17">
        <v>0</v>
      </c>
      <c r="G6484" s="17">
        <v>0</v>
      </c>
      <c r="H6484" s="37">
        <f t="shared" si="1806"/>
        <v>44.96</v>
      </c>
      <c r="I6484" s="37">
        <f>IF(H6484&lt;'Roof Calculator'!$G$8, 1, 0)</f>
        <v>1</v>
      </c>
      <c r="J6484" s="37">
        <f>IF(H6484&gt;='Roof Calculator'!$G$8, 1, 0)</f>
        <v>0</v>
      </c>
      <c r="K6484" s="37">
        <f t="shared" si="1807"/>
        <v>44.96</v>
      </c>
      <c r="L6484" s="37">
        <f t="shared" si="1808"/>
        <v>0</v>
      </c>
      <c r="M6484" s="37">
        <v>0</v>
      </c>
      <c r="N6484" s="37">
        <f t="shared" si="1809"/>
        <v>0</v>
      </c>
      <c r="O6484" s="37">
        <v>0</v>
      </c>
      <c r="P6484" s="37">
        <v>0</v>
      </c>
      <c r="Q6484" s="21">
        <f t="shared" si="1810"/>
        <v>39.790999999999997</v>
      </c>
      <c r="R6484" s="21">
        <f t="shared" si="1819"/>
        <v>270.24999999998317</v>
      </c>
      <c r="S6484" s="21">
        <f t="shared" si="1820"/>
        <v>-2.6443376154339591</v>
      </c>
      <c r="T6484" s="21">
        <f t="shared" si="1811"/>
        <v>86.147999999999996</v>
      </c>
      <c r="U6484" s="37">
        <f>VLOOKUP(Time_Zone, 'LSTM LookUp'!$B$5:$D$8, 3, FALSE)</f>
        <v>-75</v>
      </c>
      <c r="V6484" s="21">
        <f t="shared" si="1821"/>
        <v>9.9262429395472704</v>
      </c>
      <c r="W6484" s="21">
        <f t="shared" si="1812"/>
        <v>88.62956073488678</v>
      </c>
      <c r="X6484" s="21">
        <f t="shared" si="1813"/>
        <v>0</v>
      </c>
      <c r="Y6484" s="21">
        <f t="shared" si="1814"/>
        <v>0</v>
      </c>
      <c r="Z6484" s="21">
        <f t="shared" si="1822"/>
        <v>0</v>
      </c>
      <c r="AA6484" s="21">
        <f t="shared" si="1815"/>
        <v>0</v>
      </c>
      <c r="AB6484" s="21">
        <f t="shared" si="1816"/>
        <v>0</v>
      </c>
      <c r="AC6484" s="21">
        <f t="shared" si="1817"/>
        <v>0</v>
      </c>
      <c r="AD6484" s="21">
        <f t="shared" si="1823"/>
        <v>0</v>
      </c>
      <c r="AE6484" s="21" t="str">
        <f t="shared" si="1818"/>
        <v>9/27/7:00</v>
      </c>
    </row>
    <row r="6485" spans="2:31">
      <c r="B6485" s="37">
        <v>9</v>
      </c>
      <c r="C6485" s="38">
        <v>27</v>
      </c>
      <c r="D6485" s="39">
        <v>8</v>
      </c>
      <c r="E6485" s="17">
        <v>9.4</v>
      </c>
      <c r="F6485" s="17">
        <v>76</v>
      </c>
      <c r="G6485" s="17">
        <v>195</v>
      </c>
      <c r="H6485" s="37">
        <f t="shared" si="1806"/>
        <v>48.92</v>
      </c>
      <c r="I6485" s="37">
        <f>IF(H6485&lt;'Roof Calculator'!$G$8, 1, 0)</f>
        <v>1</v>
      </c>
      <c r="J6485" s="37">
        <f>IF(H6485&gt;='Roof Calculator'!$G$8, 1, 0)</f>
        <v>0</v>
      </c>
      <c r="K6485" s="37">
        <f t="shared" si="1807"/>
        <v>48.92</v>
      </c>
      <c r="L6485" s="37">
        <f t="shared" si="1808"/>
        <v>0</v>
      </c>
      <c r="M6485" s="37">
        <v>0</v>
      </c>
      <c r="N6485" s="37">
        <f t="shared" si="1809"/>
        <v>76</v>
      </c>
      <c r="O6485" s="37">
        <v>0</v>
      </c>
      <c r="P6485" s="37">
        <v>0</v>
      </c>
      <c r="Q6485" s="21">
        <f t="shared" si="1810"/>
        <v>39.790999999999997</v>
      </c>
      <c r="R6485" s="21">
        <f t="shared" si="1819"/>
        <v>270.29166666664986</v>
      </c>
      <c r="S6485" s="21">
        <f t="shared" si="1820"/>
        <v>-2.6605981309767452</v>
      </c>
      <c r="T6485" s="21">
        <f t="shared" si="1811"/>
        <v>86.147999999999996</v>
      </c>
      <c r="U6485" s="37">
        <f>VLOOKUP(Time_Zone, 'LSTM LookUp'!$B$5:$D$8, 3, FALSE)</f>
        <v>-75</v>
      </c>
      <c r="V6485" s="21">
        <f t="shared" si="1821"/>
        <v>9.9404591782344056</v>
      </c>
      <c r="W6485" s="21">
        <f t="shared" si="1812"/>
        <v>103.63311479455862</v>
      </c>
      <c r="X6485" s="21">
        <f t="shared" si="1813"/>
        <v>-41.071643305851744</v>
      </c>
      <c r="Y6485" s="21">
        <f t="shared" si="1814"/>
        <v>34.928356694148256</v>
      </c>
      <c r="Z6485" s="21">
        <f t="shared" si="1822"/>
        <v>11.071679026424549</v>
      </c>
      <c r="AA6485" s="21">
        <f t="shared" si="1815"/>
        <v>11.071679026424549</v>
      </c>
      <c r="AB6485" s="21">
        <f t="shared" si="1816"/>
        <v>0</v>
      </c>
      <c r="AC6485" s="21">
        <f t="shared" si="1817"/>
        <v>0</v>
      </c>
      <c r="AD6485" s="21">
        <f t="shared" si="1823"/>
        <v>0</v>
      </c>
      <c r="AE6485" s="21" t="str">
        <f t="shared" si="1818"/>
        <v>9/27/8:00</v>
      </c>
    </row>
    <row r="6486" spans="2:31">
      <c r="B6486" s="37">
        <v>9</v>
      </c>
      <c r="C6486" s="38">
        <v>27</v>
      </c>
      <c r="D6486" s="39">
        <v>9</v>
      </c>
      <c r="E6486" s="17">
        <v>12.8</v>
      </c>
      <c r="F6486" s="17">
        <v>121</v>
      </c>
      <c r="G6486" s="17">
        <v>406</v>
      </c>
      <c r="H6486" s="37">
        <f t="shared" ref="H6486:H6549" si="1824">E6486*9/5+32</f>
        <v>55.04</v>
      </c>
      <c r="I6486" s="37">
        <f>IF(H6486&lt;'Roof Calculator'!$G$8, 1, 0)</f>
        <v>0</v>
      </c>
      <c r="J6486" s="37">
        <f>IF(H6486&gt;='Roof Calculator'!$G$8, 1, 0)</f>
        <v>1</v>
      </c>
      <c r="K6486" s="37">
        <f t="shared" ref="K6486:K6549" si="1825">I6486*H6486</f>
        <v>0</v>
      </c>
      <c r="L6486" s="37">
        <f t="shared" ref="L6486:L6549" si="1826">J6486*H6486</f>
        <v>55.04</v>
      </c>
      <c r="M6486" s="37">
        <v>0</v>
      </c>
      <c r="N6486" s="37">
        <f t="shared" ref="N6486:N6549" si="1827">F6486*(180-M6486)/180</f>
        <v>121</v>
      </c>
      <c r="O6486" s="37">
        <v>0</v>
      </c>
      <c r="P6486" s="37">
        <v>0</v>
      </c>
      <c r="Q6486" s="21">
        <f t="shared" ref="Q6486:Q6549" si="1828">Latitude</f>
        <v>39.790999999999997</v>
      </c>
      <c r="R6486" s="21">
        <f t="shared" si="1819"/>
        <v>270.33333333331655</v>
      </c>
      <c r="S6486" s="21">
        <f t="shared" si="1820"/>
        <v>-2.6768574911931085</v>
      </c>
      <c r="T6486" s="21">
        <f t="shared" ref="T6486:T6549" si="1829">Longitude</f>
        <v>86.147999999999996</v>
      </c>
      <c r="U6486" s="37">
        <f>VLOOKUP(Time_Zone, 'LSTM LookUp'!$B$5:$D$8, 3, FALSE)</f>
        <v>-75</v>
      </c>
      <c r="V6486" s="21">
        <f t="shared" si="1821"/>
        <v>9.9546667734112102</v>
      </c>
      <c r="W6486" s="21">
        <f t="shared" ref="W6486:W6549" si="1830">15*((D6486+(4*(T6486-U6486)+V6486)/60)-12)</f>
        <v>118.63666669335281</v>
      </c>
      <c r="X6486" s="21">
        <f t="shared" ref="X6486:X6549" si="1831">G6486*(SIN(S6486*PI()/180)*SIN(Q6486*PI()/180)*COS(O6486*PI()/180)-SIN(S6486*PI()/180)*COS(Q6486*PI()/180)*SIN(O6486*PI()/180)*COS(P6486*PI()/180)+COS(S6486*PI()/180)*COS(Q6486*PI()/180)*COS(O6486*PI()/180)*COS(W6486*PI()/180)+COS(S6486*PI()/180)*SIN(Q6486*PI()/180)*SIN(O6486*PI()/180)*COS(P6486*PI()/180)*COS(W6486*PI()/180)+COS(S6486*PI()/180)*SIN(P6486*PI()/180)*SIN(W6486*PI()/180)*SIN(O6486*PI()/180))</f>
        <v>-161.48179768807529</v>
      </c>
      <c r="Y6486" s="21">
        <f t="shared" ref="Y6486:Y6549" si="1832">X6486+N6486</f>
        <v>-40.481797688075289</v>
      </c>
      <c r="Z6486" s="21">
        <f t="shared" si="1822"/>
        <v>-12.832022827175111</v>
      </c>
      <c r="AA6486" s="21">
        <f t="shared" ref="AA6486:AA6549" si="1833">Z6486*I6486</f>
        <v>0</v>
      </c>
      <c r="AB6486" s="21">
        <f t="shared" ref="AB6486:AB6549" si="1834">Z6486*J6486</f>
        <v>-12.832022827175111</v>
      </c>
      <c r="AC6486" s="21">
        <f t="shared" ref="AC6486:AC6549" si="1835">L6486</f>
        <v>55.04</v>
      </c>
      <c r="AD6486" s="21">
        <f t="shared" si="1823"/>
        <v>-12.832022827175111</v>
      </c>
      <c r="AE6486" s="21" t="str">
        <f t="shared" ref="AE6486:AE6549" si="1836">CONCATENATE(B6486, "/", C6486, "/", D6486,":00")</f>
        <v>9/27/9:00</v>
      </c>
    </row>
    <row r="6487" spans="2:31">
      <c r="B6487" s="37">
        <v>9</v>
      </c>
      <c r="C6487" s="38">
        <v>27</v>
      </c>
      <c r="D6487" s="39">
        <v>10</v>
      </c>
      <c r="E6487" s="17">
        <v>14.4</v>
      </c>
      <c r="F6487" s="17">
        <v>160</v>
      </c>
      <c r="G6487" s="17">
        <v>571</v>
      </c>
      <c r="H6487" s="37">
        <f t="shared" si="1824"/>
        <v>57.92</v>
      </c>
      <c r="I6487" s="37">
        <f>IF(H6487&lt;'Roof Calculator'!$G$8, 1, 0)</f>
        <v>0</v>
      </c>
      <c r="J6487" s="37">
        <f>IF(H6487&gt;='Roof Calculator'!$G$8, 1, 0)</f>
        <v>1</v>
      </c>
      <c r="K6487" s="37">
        <f t="shared" si="1825"/>
        <v>0</v>
      </c>
      <c r="L6487" s="37">
        <f t="shared" si="1826"/>
        <v>57.92</v>
      </c>
      <c r="M6487" s="37">
        <v>0</v>
      </c>
      <c r="N6487" s="37">
        <f t="shared" si="1827"/>
        <v>160</v>
      </c>
      <c r="O6487" s="37">
        <v>0</v>
      </c>
      <c r="P6487" s="37">
        <v>0</v>
      </c>
      <c r="Q6487" s="21">
        <f t="shared" si="1828"/>
        <v>39.790999999999997</v>
      </c>
      <c r="R6487" s="21">
        <f t="shared" ref="R6487:R6550" si="1837">R6486+1/24</f>
        <v>270.37499999998323</v>
      </c>
      <c r="S6487" s="21">
        <f t="shared" ref="S6487:S6550" si="1838">ASIN(SIN(23.45*PI()/180)*SIN((360/365*(R6487-81))*PI()/180))*180/PI()</f>
        <v>-2.6931156889816306</v>
      </c>
      <c r="T6487" s="21">
        <f t="shared" si="1829"/>
        <v>86.147999999999996</v>
      </c>
      <c r="U6487" s="37">
        <f>VLOOKUP(Time_Zone, 'LSTM LookUp'!$B$5:$D$8, 3, FALSE)</f>
        <v>-75</v>
      </c>
      <c r="V6487" s="21">
        <f t="shared" ref="V6487:V6550" si="1839">9.87*SIN(2*(360/365*(R6487-81))*PI()/180)-7.53*COS((360/365*(R6487-81))*PI()/180)-1.5*SIN((360/365*(R6487-81))*PI()/180)</f>
        <v>9.9688656965145075</v>
      </c>
      <c r="W6487" s="21">
        <f t="shared" si="1830"/>
        <v>133.64021642412862</v>
      </c>
      <c r="X6487" s="21">
        <f t="shared" si="1831"/>
        <v>-319.62765556120183</v>
      </c>
      <c r="Y6487" s="21">
        <f t="shared" si="1832"/>
        <v>-159.62765556120183</v>
      </c>
      <c r="Z6487" s="21">
        <f t="shared" ref="Z6487:Z6550" si="1840">Y6487/10.764*3.412</f>
        <v>-50.599178815943951</v>
      </c>
      <c r="AA6487" s="21">
        <f t="shared" si="1833"/>
        <v>0</v>
      </c>
      <c r="AB6487" s="21">
        <f t="shared" si="1834"/>
        <v>-50.599178815943951</v>
      </c>
      <c r="AC6487" s="21">
        <f t="shared" si="1835"/>
        <v>57.92</v>
      </c>
      <c r="AD6487" s="21">
        <f t="shared" ref="AD6487:AD6550" si="1841">AB6487</f>
        <v>-50.599178815943951</v>
      </c>
      <c r="AE6487" s="21" t="str">
        <f t="shared" si="1836"/>
        <v>9/27/10:00</v>
      </c>
    </row>
    <row r="6488" spans="2:31">
      <c r="B6488" s="37">
        <v>9</v>
      </c>
      <c r="C6488" s="38">
        <v>27</v>
      </c>
      <c r="D6488" s="39">
        <v>11</v>
      </c>
      <c r="E6488" s="17">
        <v>16.100000000000001</v>
      </c>
      <c r="F6488" s="17">
        <v>162</v>
      </c>
      <c r="G6488" s="17">
        <v>674</v>
      </c>
      <c r="H6488" s="37">
        <f t="shared" si="1824"/>
        <v>60.980000000000004</v>
      </c>
      <c r="I6488" s="37">
        <f>IF(H6488&lt;'Roof Calculator'!$G$8, 1, 0)</f>
        <v>0</v>
      </c>
      <c r="J6488" s="37">
        <f>IF(H6488&gt;='Roof Calculator'!$G$8, 1, 0)</f>
        <v>1</v>
      </c>
      <c r="K6488" s="37">
        <f t="shared" si="1825"/>
        <v>0</v>
      </c>
      <c r="L6488" s="37">
        <f t="shared" si="1826"/>
        <v>60.980000000000004</v>
      </c>
      <c r="M6488" s="37">
        <v>0</v>
      </c>
      <c r="N6488" s="37">
        <f t="shared" si="1827"/>
        <v>162</v>
      </c>
      <c r="O6488" s="37">
        <v>0</v>
      </c>
      <c r="P6488" s="37">
        <v>0</v>
      </c>
      <c r="Q6488" s="21">
        <f t="shared" si="1828"/>
        <v>39.790999999999997</v>
      </c>
      <c r="R6488" s="21">
        <f t="shared" si="1837"/>
        <v>270.41666666664992</v>
      </c>
      <c r="S6488" s="21">
        <f t="shared" si="1838"/>
        <v>-2.70937271724071</v>
      </c>
      <c r="T6488" s="21">
        <f t="shared" si="1829"/>
        <v>86.147999999999996</v>
      </c>
      <c r="U6488" s="37">
        <f>VLOOKUP(Time_Zone, 'LSTM LookUp'!$B$5:$D$8, 3, FALSE)</f>
        <v>-75</v>
      </c>
      <c r="V6488" s="21">
        <f t="shared" si="1839"/>
        <v>9.9830559189929495</v>
      </c>
      <c r="W6488" s="21">
        <f t="shared" si="1830"/>
        <v>148.6437639797482</v>
      </c>
      <c r="X6488" s="21">
        <f t="shared" si="1831"/>
        <v>-462.1477305980477</v>
      </c>
      <c r="Y6488" s="21">
        <f t="shared" si="1832"/>
        <v>-300.1477305980477</v>
      </c>
      <c r="Z6488" s="21">
        <f t="shared" si="1840"/>
        <v>-95.141588331525341</v>
      </c>
      <c r="AA6488" s="21">
        <f t="shared" si="1833"/>
        <v>0</v>
      </c>
      <c r="AB6488" s="21">
        <f t="shared" si="1834"/>
        <v>-95.141588331525341</v>
      </c>
      <c r="AC6488" s="21">
        <f t="shared" si="1835"/>
        <v>60.980000000000004</v>
      </c>
      <c r="AD6488" s="21">
        <f t="shared" si="1841"/>
        <v>-95.141588331525341</v>
      </c>
      <c r="AE6488" s="21" t="str">
        <f t="shared" si="1836"/>
        <v>9/27/11:00</v>
      </c>
    </row>
    <row r="6489" spans="2:31">
      <c r="B6489" s="37">
        <v>9</v>
      </c>
      <c r="C6489" s="38">
        <v>27</v>
      </c>
      <c r="D6489" s="39">
        <v>12</v>
      </c>
      <c r="E6489" s="17">
        <v>16.7</v>
      </c>
      <c r="F6489" s="17">
        <v>231</v>
      </c>
      <c r="G6489" s="17">
        <v>555</v>
      </c>
      <c r="H6489" s="37">
        <f t="shared" si="1824"/>
        <v>62.059999999999995</v>
      </c>
      <c r="I6489" s="37">
        <f>IF(H6489&lt;'Roof Calculator'!$G$8, 1, 0)</f>
        <v>0</v>
      </c>
      <c r="J6489" s="37">
        <f>IF(H6489&gt;='Roof Calculator'!$G$8, 1, 0)</f>
        <v>1</v>
      </c>
      <c r="K6489" s="37">
        <f t="shared" si="1825"/>
        <v>0</v>
      </c>
      <c r="L6489" s="37">
        <f t="shared" si="1826"/>
        <v>62.059999999999995</v>
      </c>
      <c r="M6489" s="37">
        <v>0</v>
      </c>
      <c r="N6489" s="37">
        <f t="shared" si="1827"/>
        <v>231</v>
      </c>
      <c r="O6489" s="37">
        <v>0</v>
      </c>
      <c r="P6489" s="37">
        <v>0</v>
      </c>
      <c r="Q6489" s="21">
        <f t="shared" si="1828"/>
        <v>39.790999999999997</v>
      </c>
      <c r="R6489" s="21">
        <f t="shared" si="1837"/>
        <v>270.4583333333166</v>
      </c>
      <c r="S6489" s="21">
        <f t="shared" si="1838"/>
        <v>-2.7256285688684394</v>
      </c>
      <c r="T6489" s="21">
        <f t="shared" si="1829"/>
        <v>86.147999999999996</v>
      </c>
      <c r="U6489" s="37">
        <f>VLOOKUP(Time_Zone, 'LSTM LookUp'!$B$5:$D$8, 3, FALSE)</f>
        <v>-75</v>
      </c>
      <c r="V6489" s="21">
        <f t="shared" si="1839"/>
        <v>9.9972374123069585</v>
      </c>
      <c r="W6489" s="21">
        <f t="shared" si="1830"/>
        <v>163.64730935307676</v>
      </c>
      <c r="X6489" s="21">
        <f t="shared" si="1831"/>
        <v>-425.62944737478699</v>
      </c>
      <c r="Y6489" s="21">
        <f t="shared" si="1832"/>
        <v>-194.62944737478699</v>
      </c>
      <c r="Z6489" s="21">
        <f t="shared" si="1840"/>
        <v>-61.69413549263966</v>
      </c>
      <c r="AA6489" s="21">
        <f t="shared" si="1833"/>
        <v>0</v>
      </c>
      <c r="AB6489" s="21">
        <f t="shared" si="1834"/>
        <v>-61.69413549263966</v>
      </c>
      <c r="AC6489" s="21">
        <f t="shared" si="1835"/>
        <v>62.059999999999995</v>
      </c>
      <c r="AD6489" s="21">
        <f t="shared" si="1841"/>
        <v>-61.69413549263966</v>
      </c>
      <c r="AE6489" s="21" t="str">
        <f t="shared" si="1836"/>
        <v>9/27/12:00</v>
      </c>
    </row>
    <row r="6490" spans="2:31">
      <c r="B6490" s="37">
        <v>9</v>
      </c>
      <c r="C6490" s="38">
        <v>27</v>
      </c>
      <c r="D6490" s="39">
        <v>13</v>
      </c>
      <c r="E6490" s="17">
        <v>17.2</v>
      </c>
      <c r="F6490" s="17">
        <v>256</v>
      </c>
      <c r="G6490" s="17">
        <v>528</v>
      </c>
      <c r="H6490" s="37">
        <f t="shared" si="1824"/>
        <v>62.959999999999994</v>
      </c>
      <c r="I6490" s="37">
        <f>IF(H6490&lt;'Roof Calculator'!$G$8, 1, 0)</f>
        <v>0</v>
      </c>
      <c r="J6490" s="37">
        <f>IF(H6490&gt;='Roof Calculator'!$G$8, 1, 0)</f>
        <v>1</v>
      </c>
      <c r="K6490" s="37">
        <f t="shared" si="1825"/>
        <v>0</v>
      </c>
      <c r="L6490" s="37">
        <f t="shared" si="1826"/>
        <v>62.959999999999994</v>
      </c>
      <c r="M6490" s="37">
        <v>0</v>
      </c>
      <c r="N6490" s="37">
        <f t="shared" si="1827"/>
        <v>256</v>
      </c>
      <c r="O6490" s="37">
        <v>0</v>
      </c>
      <c r="P6490" s="37">
        <v>0</v>
      </c>
      <c r="Q6490" s="21">
        <f t="shared" si="1828"/>
        <v>39.790999999999997</v>
      </c>
      <c r="R6490" s="21">
        <f t="shared" si="1837"/>
        <v>270.49999999998329</v>
      </c>
      <c r="S6490" s="21">
        <f t="shared" si="1838"/>
        <v>-2.7418832367626775</v>
      </c>
      <c r="T6490" s="21">
        <f t="shared" si="1829"/>
        <v>86.147999999999996</v>
      </c>
      <c r="U6490" s="37">
        <f>VLOOKUP(Time_Zone, 'LSTM LookUp'!$B$5:$D$8, 3, FALSE)</f>
        <v>-75</v>
      </c>
      <c r="V6490" s="21">
        <f t="shared" si="1839"/>
        <v>10.011410147928849</v>
      </c>
      <c r="W6490" s="21">
        <f t="shared" si="1830"/>
        <v>178.6508525369822</v>
      </c>
      <c r="X6490" s="21">
        <f t="shared" si="1831"/>
        <v>-421.29465530349518</v>
      </c>
      <c r="Y6490" s="21">
        <f t="shared" si="1832"/>
        <v>-165.29465530349518</v>
      </c>
      <c r="Z6490" s="21">
        <f t="shared" si="1840"/>
        <v>-52.395518756551986</v>
      </c>
      <c r="AA6490" s="21">
        <f t="shared" si="1833"/>
        <v>0</v>
      </c>
      <c r="AB6490" s="21">
        <f t="shared" si="1834"/>
        <v>-52.395518756551986</v>
      </c>
      <c r="AC6490" s="21">
        <f t="shared" si="1835"/>
        <v>62.959999999999994</v>
      </c>
      <c r="AD6490" s="21">
        <f t="shared" si="1841"/>
        <v>-52.395518756551986</v>
      </c>
      <c r="AE6490" s="21" t="str">
        <f t="shared" si="1836"/>
        <v>9/27/13:00</v>
      </c>
    </row>
    <row r="6491" spans="2:31">
      <c r="B6491" s="37">
        <v>9</v>
      </c>
      <c r="C6491" s="38">
        <v>27</v>
      </c>
      <c r="D6491" s="39">
        <v>14</v>
      </c>
      <c r="E6491" s="17">
        <v>17.8</v>
      </c>
      <c r="F6491" s="17">
        <v>227</v>
      </c>
      <c r="G6491" s="17">
        <v>580</v>
      </c>
      <c r="H6491" s="37">
        <f t="shared" si="1824"/>
        <v>64.040000000000006</v>
      </c>
      <c r="I6491" s="37">
        <f>IF(H6491&lt;'Roof Calculator'!$G$8, 1, 0)</f>
        <v>0</v>
      </c>
      <c r="J6491" s="37">
        <f>IF(H6491&gt;='Roof Calculator'!$G$8, 1, 0)</f>
        <v>1</v>
      </c>
      <c r="K6491" s="37">
        <f t="shared" si="1825"/>
        <v>0</v>
      </c>
      <c r="L6491" s="37">
        <f t="shared" si="1826"/>
        <v>64.040000000000006</v>
      </c>
      <c r="M6491" s="37">
        <v>0</v>
      </c>
      <c r="N6491" s="37">
        <f t="shared" si="1827"/>
        <v>227</v>
      </c>
      <c r="O6491" s="37">
        <v>0</v>
      </c>
      <c r="P6491" s="37">
        <v>0</v>
      </c>
      <c r="Q6491" s="21">
        <f t="shared" si="1828"/>
        <v>39.790999999999997</v>
      </c>
      <c r="R6491" s="21">
        <f t="shared" si="1837"/>
        <v>270.54166666664997</v>
      </c>
      <c r="S6491" s="21">
        <f t="shared" si="1838"/>
        <v>-2.7581367138210644</v>
      </c>
      <c r="T6491" s="21">
        <f t="shared" si="1829"/>
        <v>86.147999999999996</v>
      </c>
      <c r="U6491" s="37">
        <f>VLOOKUP(Time_Zone, 'LSTM LookUp'!$B$5:$D$8, 3, FALSE)</f>
        <v>-75</v>
      </c>
      <c r="V6491" s="21">
        <f t="shared" si="1839"/>
        <v>10.025574097342911</v>
      </c>
      <c r="W6491" s="21">
        <f t="shared" si="1830"/>
        <v>193.65439352433572</v>
      </c>
      <c r="X6491" s="21">
        <f t="shared" si="1831"/>
        <v>-450.427285025468</v>
      </c>
      <c r="Y6491" s="21">
        <f t="shared" si="1832"/>
        <v>-223.427285025468</v>
      </c>
      <c r="Z6491" s="21">
        <f t="shared" si="1840"/>
        <v>-70.822547055638879</v>
      </c>
      <c r="AA6491" s="21">
        <f t="shared" si="1833"/>
        <v>0</v>
      </c>
      <c r="AB6491" s="21">
        <f t="shared" si="1834"/>
        <v>-70.822547055638879</v>
      </c>
      <c r="AC6491" s="21">
        <f t="shared" si="1835"/>
        <v>64.040000000000006</v>
      </c>
      <c r="AD6491" s="21">
        <f t="shared" si="1841"/>
        <v>-70.822547055638879</v>
      </c>
      <c r="AE6491" s="21" t="str">
        <f t="shared" si="1836"/>
        <v>9/27/14:00</v>
      </c>
    </row>
    <row r="6492" spans="2:31">
      <c r="B6492" s="37">
        <v>9</v>
      </c>
      <c r="C6492" s="38">
        <v>27</v>
      </c>
      <c r="D6492" s="39">
        <v>15</v>
      </c>
      <c r="E6492" s="17">
        <v>17.8</v>
      </c>
      <c r="F6492" s="17">
        <v>247</v>
      </c>
      <c r="G6492" s="17">
        <v>458</v>
      </c>
      <c r="H6492" s="37">
        <f t="shared" si="1824"/>
        <v>64.040000000000006</v>
      </c>
      <c r="I6492" s="37">
        <f>IF(H6492&lt;'Roof Calculator'!$G$8, 1, 0)</f>
        <v>0</v>
      </c>
      <c r="J6492" s="37">
        <f>IF(H6492&gt;='Roof Calculator'!$G$8, 1, 0)</f>
        <v>1</v>
      </c>
      <c r="K6492" s="37">
        <f t="shared" si="1825"/>
        <v>0</v>
      </c>
      <c r="L6492" s="37">
        <f t="shared" si="1826"/>
        <v>64.040000000000006</v>
      </c>
      <c r="M6492" s="37">
        <v>0</v>
      </c>
      <c r="N6492" s="37">
        <f t="shared" si="1827"/>
        <v>247</v>
      </c>
      <c r="O6492" s="37">
        <v>0</v>
      </c>
      <c r="P6492" s="37">
        <v>0</v>
      </c>
      <c r="Q6492" s="21">
        <f t="shared" si="1828"/>
        <v>39.790999999999997</v>
      </c>
      <c r="R6492" s="21">
        <f t="shared" si="1837"/>
        <v>270.58333333331666</v>
      </c>
      <c r="S6492" s="21">
        <f t="shared" si="1838"/>
        <v>-2.7743889929409487</v>
      </c>
      <c r="T6492" s="21">
        <f t="shared" si="1829"/>
        <v>86.147999999999996</v>
      </c>
      <c r="U6492" s="37">
        <f>VLOOKUP(Time_Zone, 'LSTM LookUp'!$B$5:$D$8, 3, FALSE)</f>
        <v>-75</v>
      </c>
      <c r="V6492" s="21">
        <f t="shared" si="1839"/>
        <v>10.039729232045396</v>
      </c>
      <c r="W6492" s="21">
        <f t="shared" si="1830"/>
        <v>208.65793230801134</v>
      </c>
      <c r="X6492" s="21">
        <f t="shared" si="1831"/>
        <v>-322.63495954100659</v>
      </c>
      <c r="Y6492" s="21">
        <f t="shared" si="1832"/>
        <v>-75.634959541006594</v>
      </c>
      <c r="Z6492" s="21">
        <f t="shared" si="1840"/>
        <v>-23.974961162571024</v>
      </c>
      <c r="AA6492" s="21">
        <f t="shared" si="1833"/>
        <v>0</v>
      </c>
      <c r="AB6492" s="21">
        <f t="shared" si="1834"/>
        <v>-23.974961162571024</v>
      </c>
      <c r="AC6492" s="21">
        <f t="shared" si="1835"/>
        <v>64.040000000000006</v>
      </c>
      <c r="AD6492" s="21">
        <f t="shared" si="1841"/>
        <v>-23.974961162571024</v>
      </c>
      <c r="AE6492" s="21" t="str">
        <f t="shared" si="1836"/>
        <v>9/27/15:00</v>
      </c>
    </row>
    <row r="6493" spans="2:31">
      <c r="B6493" s="37">
        <v>9</v>
      </c>
      <c r="C6493" s="38">
        <v>27</v>
      </c>
      <c r="D6493" s="39">
        <v>16</v>
      </c>
      <c r="E6493" s="17">
        <v>16.7</v>
      </c>
      <c r="F6493" s="17">
        <v>257</v>
      </c>
      <c r="G6493" s="17">
        <v>224</v>
      </c>
      <c r="H6493" s="37">
        <f t="shared" si="1824"/>
        <v>62.059999999999995</v>
      </c>
      <c r="I6493" s="37">
        <f>IF(H6493&lt;'Roof Calculator'!$G$8, 1, 0)</f>
        <v>0</v>
      </c>
      <c r="J6493" s="37">
        <f>IF(H6493&gt;='Roof Calculator'!$G$8, 1, 0)</f>
        <v>1</v>
      </c>
      <c r="K6493" s="37">
        <f t="shared" si="1825"/>
        <v>0</v>
      </c>
      <c r="L6493" s="37">
        <f t="shared" si="1826"/>
        <v>62.059999999999995</v>
      </c>
      <c r="M6493" s="37">
        <v>0</v>
      </c>
      <c r="N6493" s="37">
        <f t="shared" si="1827"/>
        <v>257</v>
      </c>
      <c r="O6493" s="37">
        <v>0</v>
      </c>
      <c r="P6493" s="37">
        <v>0</v>
      </c>
      <c r="Q6493" s="21">
        <f t="shared" si="1828"/>
        <v>39.790999999999997</v>
      </c>
      <c r="R6493" s="21">
        <f t="shared" si="1837"/>
        <v>270.62499999998334</v>
      </c>
      <c r="S6493" s="21">
        <f t="shared" si="1838"/>
        <v>-2.7906400670194729</v>
      </c>
      <c r="T6493" s="21">
        <f t="shared" si="1829"/>
        <v>86.147999999999996</v>
      </c>
      <c r="U6493" s="37">
        <f>VLOOKUP(Time_Zone, 'LSTM LookUp'!$B$5:$D$8, 3, FALSE)</f>
        <v>-75</v>
      </c>
      <c r="V6493" s="21">
        <f t="shared" si="1839"/>
        <v>10.053875523544651</v>
      </c>
      <c r="W6493" s="21">
        <f t="shared" si="1830"/>
        <v>223.66146888088616</v>
      </c>
      <c r="X6493" s="21">
        <f t="shared" si="1831"/>
        <v>-131.34755026339798</v>
      </c>
      <c r="Y6493" s="21">
        <f t="shared" si="1832"/>
        <v>125.65244973660202</v>
      </c>
      <c r="Z6493" s="21">
        <f t="shared" si="1840"/>
        <v>39.829631967789496</v>
      </c>
      <c r="AA6493" s="21">
        <f t="shared" si="1833"/>
        <v>0</v>
      </c>
      <c r="AB6493" s="21">
        <f t="shared" si="1834"/>
        <v>39.829631967789496</v>
      </c>
      <c r="AC6493" s="21">
        <f t="shared" si="1835"/>
        <v>62.059999999999995</v>
      </c>
      <c r="AD6493" s="21">
        <f t="shared" si="1841"/>
        <v>39.829631967789496</v>
      </c>
      <c r="AE6493" s="21" t="str">
        <f t="shared" si="1836"/>
        <v>9/27/16:00</v>
      </c>
    </row>
    <row r="6494" spans="2:31">
      <c r="B6494" s="37">
        <v>9</v>
      </c>
      <c r="C6494" s="38">
        <v>27</v>
      </c>
      <c r="D6494" s="39">
        <v>17</v>
      </c>
      <c r="E6494" s="17">
        <v>16.7</v>
      </c>
      <c r="F6494" s="17">
        <v>128</v>
      </c>
      <c r="G6494" s="17">
        <v>457</v>
      </c>
      <c r="H6494" s="37">
        <f t="shared" si="1824"/>
        <v>62.059999999999995</v>
      </c>
      <c r="I6494" s="37">
        <f>IF(H6494&lt;'Roof Calculator'!$G$8, 1, 0)</f>
        <v>0</v>
      </c>
      <c r="J6494" s="37">
        <f>IF(H6494&gt;='Roof Calculator'!$G$8, 1, 0)</f>
        <v>1</v>
      </c>
      <c r="K6494" s="37">
        <f t="shared" si="1825"/>
        <v>0</v>
      </c>
      <c r="L6494" s="37">
        <f t="shared" si="1826"/>
        <v>62.059999999999995</v>
      </c>
      <c r="M6494" s="37">
        <v>0</v>
      </c>
      <c r="N6494" s="37">
        <f t="shared" si="1827"/>
        <v>128</v>
      </c>
      <c r="O6494" s="37">
        <v>0</v>
      </c>
      <c r="P6494" s="37">
        <v>0</v>
      </c>
      <c r="Q6494" s="21">
        <f t="shared" si="1828"/>
        <v>39.790999999999997</v>
      </c>
      <c r="R6494" s="21">
        <f t="shared" si="1837"/>
        <v>270.66666666665003</v>
      </c>
      <c r="S6494" s="21">
        <f t="shared" si="1838"/>
        <v>-2.806889928953475</v>
      </c>
      <c r="T6494" s="21">
        <f t="shared" si="1829"/>
        <v>86.147999999999996</v>
      </c>
      <c r="U6494" s="37">
        <f>VLOOKUP(Time_Zone, 'LSTM LookUp'!$B$5:$D$8, 3, FALSE)</f>
        <v>-75</v>
      </c>
      <c r="V6494" s="21">
        <f t="shared" si="1839"/>
        <v>10.068012943361101</v>
      </c>
      <c r="W6494" s="21">
        <f t="shared" si="1830"/>
        <v>238.66500323584026</v>
      </c>
      <c r="X6494" s="21">
        <f t="shared" si="1831"/>
        <v>-196.7165345941595</v>
      </c>
      <c r="Y6494" s="21">
        <f t="shared" si="1832"/>
        <v>-68.716534594159498</v>
      </c>
      <c r="Z6494" s="21">
        <f t="shared" si="1840"/>
        <v>-21.781941289044241</v>
      </c>
      <c r="AA6494" s="21">
        <f t="shared" si="1833"/>
        <v>0</v>
      </c>
      <c r="AB6494" s="21">
        <f t="shared" si="1834"/>
        <v>-21.781941289044241</v>
      </c>
      <c r="AC6494" s="21">
        <f t="shared" si="1835"/>
        <v>62.059999999999995</v>
      </c>
      <c r="AD6494" s="21">
        <f t="shared" si="1841"/>
        <v>-21.781941289044241</v>
      </c>
      <c r="AE6494" s="21" t="str">
        <f t="shared" si="1836"/>
        <v>9/27/17:00</v>
      </c>
    </row>
    <row r="6495" spans="2:31">
      <c r="B6495" s="37">
        <v>9</v>
      </c>
      <c r="C6495" s="38">
        <v>27</v>
      </c>
      <c r="D6495" s="39">
        <v>18</v>
      </c>
      <c r="E6495" s="17">
        <v>15.6</v>
      </c>
      <c r="F6495" s="17">
        <v>51</v>
      </c>
      <c r="G6495" s="17">
        <v>419</v>
      </c>
      <c r="H6495" s="37">
        <f t="shared" si="1824"/>
        <v>60.08</v>
      </c>
      <c r="I6495" s="37">
        <f>IF(H6495&lt;'Roof Calculator'!$G$8, 1, 0)</f>
        <v>0</v>
      </c>
      <c r="J6495" s="37">
        <f>IF(H6495&gt;='Roof Calculator'!$G$8, 1, 0)</f>
        <v>1</v>
      </c>
      <c r="K6495" s="37">
        <f t="shared" si="1825"/>
        <v>0</v>
      </c>
      <c r="L6495" s="37">
        <f t="shared" si="1826"/>
        <v>60.08</v>
      </c>
      <c r="M6495" s="37">
        <v>0</v>
      </c>
      <c r="N6495" s="37">
        <f t="shared" si="1827"/>
        <v>51</v>
      </c>
      <c r="O6495" s="37">
        <v>0</v>
      </c>
      <c r="P6495" s="37">
        <v>0</v>
      </c>
      <c r="Q6495" s="21">
        <f t="shared" si="1828"/>
        <v>39.790999999999997</v>
      </c>
      <c r="R6495" s="21">
        <f t="shared" si="1837"/>
        <v>270.70833333331672</v>
      </c>
      <c r="S6495" s="21">
        <f t="shared" si="1838"/>
        <v>-2.8231385716396113</v>
      </c>
      <c r="T6495" s="21">
        <f t="shared" si="1829"/>
        <v>86.147999999999996</v>
      </c>
      <c r="U6495" s="37">
        <f>VLOOKUP(Time_Zone, 'LSTM LookUp'!$B$5:$D$8, 3, FALSE)</f>
        <v>-75</v>
      </c>
      <c r="V6495" s="21">
        <f t="shared" si="1839"/>
        <v>10.082141463027412</v>
      </c>
      <c r="W6495" s="21">
        <f t="shared" si="1830"/>
        <v>253.66853536575687</v>
      </c>
      <c r="X6495" s="21">
        <f t="shared" si="1831"/>
        <v>-103.62876786506716</v>
      </c>
      <c r="Y6495" s="21">
        <f t="shared" si="1832"/>
        <v>-52.628767865067161</v>
      </c>
      <c r="Z6495" s="21">
        <f t="shared" si="1840"/>
        <v>-16.68240021884143</v>
      </c>
      <c r="AA6495" s="21">
        <f t="shared" si="1833"/>
        <v>0</v>
      </c>
      <c r="AB6495" s="21">
        <f t="shared" si="1834"/>
        <v>-16.68240021884143</v>
      </c>
      <c r="AC6495" s="21">
        <f t="shared" si="1835"/>
        <v>60.08</v>
      </c>
      <c r="AD6495" s="21">
        <f t="shared" si="1841"/>
        <v>-16.68240021884143</v>
      </c>
      <c r="AE6495" s="21" t="str">
        <f t="shared" si="1836"/>
        <v>9/27/18:00</v>
      </c>
    </row>
    <row r="6496" spans="2:31">
      <c r="B6496" s="37">
        <v>9</v>
      </c>
      <c r="C6496" s="38">
        <v>27</v>
      </c>
      <c r="D6496" s="39">
        <v>19</v>
      </c>
      <c r="E6496" s="17">
        <v>13.9</v>
      </c>
      <c r="F6496" s="17">
        <v>0</v>
      </c>
      <c r="G6496" s="17">
        <v>0</v>
      </c>
      <c r="H6496" s="37">
        <f t="shared" si="1824"/>
        <v>57.02</v>
      </c>
      <c r="I6496" s="37">
        <f>IF(H6496&lt;'Roof Calculator'!$G$8, 1, 0)</f>
        <v>0</v>
      </c>
      <c r="J6496" s="37">
        <f>IF(H6496&gt;='Roof Calculator'!$G$8, 1, 0)</f>
        <v>1</v>
      </c>
      <c r="K6496" s="37">
        <f t="shared" si="1825"/>
        <v>0</v>
      </c>
      <c r="L6496" s="37">
        <f t="shared" si="1826"/>
        <v>57.02</v>
      </c>
      <c r="M6496" s="37">
        <v>0</v>
      </c>
      <c r="N6496" s="37">
        <f t="shared" si="1827"/>
        <v>0</v>
      </c>
      <c r="O6496" s="37">
        <v>0</v>
      </c>
      <c r="P6496" s="37">
        <v>0</v>
      </c>
      <c r="Q6496" s="21">
        <f t="shared" si="1828"/>
        <v>39.790999999999997</v>
      </c>
      <c r="R6496" s="21">
        <f t="shared" si="1837"/>
        <v>270.7499999999834</v>
      </c>
      <c r="S6496" s="21">
        <f t="shared" si="1838"/>
        <v>-2.8393859879742225</v>
      </c>
      <c r="T6496" s="21">
        <f t="shared" si="1829"/>
        <v>86.147999999999996</v>
      </c>
      <c r="U6496" s="37">
        <f>VLOOKUP(Time_Zone, 'LSTM LookUp'!$B$5:$D$8, 3, FALSE)</f>
        <v>-75</v>
      </c>
      <c r="V6496" s="21">
        <f t="shared" si="1839"/>
        <v>10.096261054088419</v>
      </c>
      <c r="W6496" s="21">
        <f t="shared" si="1830"/>
        <v>268.67206526352209</v>
      </c>
      <c r="X6496" s="21">
        <f t="shared" si="1831"/>
        <v>0</v>
      </c>
      <c r="Y6496" s="21">
        <f t="shared" si="1832"/>
        <v>0</v>
      </c>
      <c r="Z6496" s="21">
        <f t="shared" si="1840"/>
        <v>0</v>
      </c>
      <c r="AA6496" s="21">
        <f t="shared" si="1833"/>
        <v>0</v>
      </c>
      <c r="AB6496" s="21">
        <f t="shared" si="1834"/>
        <v>0</v>
      </c>
      <c r="AC6496" s="21">
        <f t="shared" si="1835"/>
        <v>57.02</v>
      </c>
      <c r="AD6496" s="21">
        <f t="shared" si="1841"/>
        <v>0</v>
      </c>
      <c r="AE6496" s="21" t="str">
        <f t="shared" si="1836"/>
        <v>9/27/19:00</v>
      </c>
    </row>
    <row r="6497" spans="2:31">
      <c r="B6497" s="37">
        <v>9</v>
      </c>
      <c r="C6497" s="38">
        <v>27</v>
      </c>
      <c r="D6497" s="39">
        <v>20</v>
      </c>
      <c r="E6497" s="17">
        <v>12.8</v>
      </c>
      <c r="F6497" s="17">
        <v>0</v>
      </c>
      <c r="G6497" s="17">
        <v>0</v>
      </c>
      <c r="H6497" s="37">
        <f t="shared" si="1824"/>
        <v>55.04</v>
      </c>
      <c r="I6497" s="37">
        <f>IF(H6497&lt;'Roof Calculator'!$G$8, 1, 0)</f>
        <v>0</v>
      </c>
      <c r="J6497" s="37">
        <f>IF(H6497&gt;='Roof Calculator'!$G$8, 1, 0)</f>
        <v>1</v>
      </c>
      <c r="K6497" s="37">
        <f t="shared" si="1825"/>
        <v>0</v>
      </c>
      <c r="L6497" s="37">
        <f t="shared" si="1826"/>
        <v>55.04</v>
      </c>
      <c r="M6497" s="37">
        <v>0</v>
      </c>
      <c r="N6497" s="37">
        <f t="shared" si="1827"/>
        <v>0</v>
      </c>
      <c r="O6497" s="37">
        <v>0</v>
      </c>
      <c r="P6497" s="37">
        <v>0</v>
      </c>
      <c r="Q6497" s="21">
        <f t="shared" si="1828"/>
        <v>39.790999999999997</v>
      </c>
      <c r="R6497" s="21">
        <f t="shared" si="1837"/>
        <v>270.79166666665009</v>
      </c>
      <c r="S6497" s="21">
        <f t="shared" si="1838"/>
        <v>-2.8556321708534047</v>
      </c>
      <c r="T6497" s="21">
        <f t="shared" si="1829"/>
        <v>86.147999999999996</v>
      </c>
      <c r="U6497" s="37">
        <f>VLOOKUP(Time_Zone, 'LSTM LookUp'!$B$5:$D$8, 3, FALSE)</f>
        <v>-75</v>
      </c>
      <c r="V6497" s="21">
        <f t="shared" si="1839"/>
        <v>10.110371688101278</v>
      </c>
      <c r="W6497" s="21">
        <f t="shared" si="1830"/>
        <v>283.67559292202532</v>
      </c>
      <c r="X6497" s="21">
        <f t="shared" si="1831"/>
        <v>0</v>
      </c>
      <c r="Y6497" s="21">
        <f t="shared" si="1832"/>
        <v>0</v>
      </c>
      <c r="Z6497" s="21">
        <f t="shared" si="1840"/>
        <v>0</v>
      </c>
      <c r="AA6497" s="21">
        <f t="shared" si="1833"/>
        <v>0</v>
      </c>
      <c r="AB6497" s="21">
        <f t="shared" si="1834"/>
        <v>0</v>
      </c>
      <c r="AC6497" s="21">
        <f t="shared" si="1835"/>
        <v>55.04</v>
      </c>
      <c r="AD6497" s="21">
        <f t="shared" si="1841"/>
        <v>0</v>
      </c>
      <c r="AE6497" s="21" t="str">
        <f t="shared" si="1836"/>
        <v>9/27/20:00</v>
      </c>
    </row>
    <row r="6498" spans="2:31">
      <c r="B6498" s="37">
        <v>9</v>
      </c>
      <c r="C6498" s="38">
        <v>27</v>
      </c>
      <c r="D6498" s="39">
        <v>21</v>
      </c>
      <c r="E6498" s="17">
        <v>11.7</v>
      </c>
      <c r="F6498" s="17">
        <v>0</v>
      </c>
      <c r="G6498" s="17">
        <v>0</v>
      </c>
      <c r="H6498" s="37">
        <f t="shared" si="1824"/>
        <v>53.06</v>
      </c>
      <c r="I6498" s="37">
        <f>IF(H6498&lt;'Roof Calculator'!$G$8, 1, 0)</f>
        <v>1</v>
      </c>
      <c r="J6498" s="37">
        <f>IF(H6498&gt;='Roof Calculator'!$G$8, 1, 0)</f>
        <v>0</v>
      </c>
      <c r="K6498" s="37">
        <f t="shared" si="1825"/>
        <v>53.06</v>
      </c>
      <c r="L6498" s="37">
        <f t="shared" si="1826"/>
        <v>0</v>
      </c>
      <c r="M6498" s="37">
        <v>0</v>
      </c>
      <c r="N6498" s="37">
        <f t="shared" si="1827"/>
        <v>0</v>
      </c>
      <c r="O6498" s="37">
        <v>0</v>
      </c>
      <c r="P6498" s="37">
        <v>0</v>
      </c>
      <c r="Q6498" s="21">
        <f t="shared" si="1828"/>
        <v>39.790999999999997</v>
      </c>
      <c r="R6498" s="21">
        <f t="shared" si="1837"/>
        <v>270.83333333331677</v>
      </c>
      <c r="S6498" s="21">
        <f t="shared" si="1838"/>
        <v>-2.8718771131730274</v>
      </c>
      <c r="T6498" s="21">
        <f t="shared" si="1829"/>
        <v>86.147999999999996</v>
      </c>
      <c r="U6498" s="37">
        <f>VLOOKUP(Time_Zone, 'LSTM LookUp'!$B$5:$D$8, 3, FALSE)</f>
        <v>-75</v>
      </c>
      <c r="V6498" s="21">
        <f t="shared" si="1839"/>
        <v>10.124473336635507</v>
      </c>
      <c r="W6498" s="21">
        <f t="shared" si="1830"/>
        <v>298.67911833415883</v>
      </c>
      <c r="X6498" s="21">
        <f t="shared" si="1831"/>
        <v>0</v>
      </c>
      <c r="Y6498" s="21">
        <f t="shared" si="1832"/>
        <v>0</v>
      </c>
      <c r="Z6498" s="21">
        <f t="shared" si="1840"/>
        <v>0</v>
      </c>
      <c r="AA6498" s="21">
        <f t="shared" si="1833"/>
        <v>0</v>
      </c>
      <c r="AB6498" s="21">
        <f t="shared" si="1834"/>
        <v>0</v>
      </c>
      <c r="AC6498" s="21">
        <f t="shared" si="1835"/>
        <v>0</v>
      </c>
      <c r="AD6498" s="21">
        <f t="shared" si="1841"/>
        <v>0</v>
      </c>
      <c r="AE6498" s="21" t="str">
        <f t="shared" si="1836"/>
        <v>9/27/21:00</v>
      </c>
    </row>
    <row r="6499" spans="2:31">
      <c r="B6499" s="37">
        <v>9</v>
      </c>
      <c r="C6499" s="38">
        <v>27</v>
      </c>
      <c r="D6499" s="39">
        <v>22</v>
      </c>
      <c r="E6499" s="17">
        <v>11.1</v>
      </c>
      <c r="F6499" s="17">
        <v>0</v>
      </c>
      <c r="G6499" s="17">
        <v>0</v>
      </c>
      <c r="H6499" s="37">
        <f t="shared" si="1824"/>
        <v>51.98</v>
      </c>
      <c r="I6499" s="37">
        <f>IF(H6499&lt;'Roof Calculator'!$G$8, 1, 0)</f>
        <v>1</v>
      </c>
      <c r="J6499" s="37">
        <f>IF(H6499&gt;='Roof Calculator'!$G$8, 1, 0)</f>
        <v>0</v>
      </c>
      <c r="K6499" s="37">
        <f t="shared" si="1825"/>
        <v>51.98</v>
      </c>
      <c r="L6499" s="37">
        <f t="shared" si="1826"/>
        <v>0</v>
      </c>
      <c r="M6499" s="37">
        <v>0</v>
      </c>
      <c r="N6499" s="37">
        <f t="shared" si="1827"/>
        <v>0</v>
      </c>
      <c r="O6499" s="37">
        <v>0</v>
      </c>
      <c r="P6499" s="37">
        <v>0</v>
      </c>
      <c r="Q6499" s="21">
        <f t="shared" si="1828"/>
        <v>39.790999999999997</v>
      </c>
      <c r="R6499" s="21">
        <f t="shared" si="1837"/>
        <v>270.87499999998346</v>
      </c>
      <c r="S6499" s="21">
        <f t="shared" si="1838"/>
        <v>-2.8881208078286686</v>
      </c>
      <c r="T6499" s="21">
        <f t="shared" si="1829"/>
        <v>86.147999999999996</v>
      </c>
      <c r="U6499" s="37">
        <f>VLOOKUP(Time_Zone, 'LSTM LookUp'!$B$5:$D$8, 3, FALSE)</f>
        <v>-75</v>
      </c>
      <c r="V6499" s="21">
        <f t="shared" si="1839"/>
        <v>10.138565971273014</v>
      </c>
      <c r="W6499" s="21">
        <f t="shared" si="1830"/>
        <v>313.68264149281828</v>
      </c>
      <c r="X6499" s="21">
        <f t="shared" si="1831"/>
        <v>0</v>
      </c>
      <c r="Y6499" s="21">
        <f t="shared" si="1832"/>
        <v>0</v>
      </c>
      <c r="Z6499" s="21">
        <f t="shared" si="1840"/>
        <v>0</v>
      </c>
      <c r="AA6499" s="21">
        <f t="shared" si="1833"/>
        <v>0</v>
      </c>
      <c r="AB6499" s="21">
        <f t="shared" si="1834"/>
        <v>0</v>
      </c>
      <c r="AC6499" s="21">
        <f t="shared" si="1835"/>
        <v>0</v>
      </c>
      <c r="AD6499" s="21">
        <f t="shared" si="1841"/>
        <v>0</v>
      </c>
      <c r="AE6499" s="21" t="str">
        <f t="shared" si="1836"/>
        <v>9/27/22:00</v>
      </c>
    </row>
    <row r="6500" spans="2:31">
      <c r="B6500" s="37">
        <v>9</v>
      </c>
      <c r="C6500" s="38">
        <v>27</v>
      </c>
      <c r="D6500" s="39">
        <v>23</v>
      </c>
      <c r="E6500" s="17">
        <v>11.1</v>
      </c>
      <c r="F6500" s="17">
        <v>0</v>
      </c>
      <c r="G6500" s="17">
        <v>0</v>
      </c>
      <c r="H6500" s="37">
        <f t="shared" si="1824"/>
        <v>51.98</v>
      </c>
      <c r="I6500" s="37">
        <f>IF(H6500&lt;'Roof Calculator'!$G$8, 1, 0)</f>
        <v>1</v>
      </c>
      <c r="J6500" s="37">
        <f>IF(H6500&gt;='Roof Calculator'!$G$8, 1, 0)</f>
        <v>0</v>
      </c>
      <c r="K6500" s="37">
        <f t="shared" si="1825"/>
        <v>51.98</v>
      </c>
      <c r="L6500" s="37">
        <f t="shared" si="1826"/>
        <v>0</v>
      </c>
      <c r="M6500" s="37">
        <v>0</v>
      </c>
      <c r="N6500" s="37">
        <f t="shared" si="1827"/>
        <v>0</v>
      </c>
      <c r="O6500" s="37">
        <v>0</v>
      </c>
      <c r="P6500" s="37">
        <v>0</v>
      </c>
      <c r="Q6500" s="21">
        <f t="shared" si="1828"/>
        <v>39.790999999999997</v>
      </c>
      <c r="R6500" s="21">
        <f t="shared" si="1837"/>
        <v>270.91666666665014</v>
      </c>
      <c r="S6500" s="21">
        <f t="shared" si="1838"/>
        <v>-2.9043632477156627</v>
      </c>
      <c r="T6500" s="21">
        <f t="shared" si="1829"/>
        <v>86.147999999999996</v>
      </c>
      <c r="U6500" s="37">
        <f>VLOOKUP(Time_Zone, 'LSTM LookUp'!$B$5:$D$8, 3, FALSE)</f>
        <v>-75</v>
      </c>
      <c r="V6500" s="21">
        <f t="shared" si="1839"/>
        <v>10.152649563608186</v>
      </c>
      <c r="W6500" s="21">
        <f t="shared" si="1830"/>
        <v>328.6861623909021</v>
      </c>
      <c r="X6500" s="21">
        <f t="shared" si="1831"/>
        <v>0</v>
      </c>
      <c r="Y6500" s="21">
        <f t="shared" si="1832"/>
        <v>0</v>
      </c>
      <c r="Z6500" s="21">
        <f t="shared" si="1840"/>
        <v>0</v>
      </c>
      <c r="AA6500" s="21">
        <f t="shared" si="1833"/>
        <v>0</v>
      </c>
      <c r="AB6500" s="21">
        <f t="shared" si="1834"/>
        <v>0</v>
      </c>
      <c r="AC6500" s="21">
        <f t="shared" si="1835"/>
        <v>0</v>
      </c>
      <c r="AD6500" s="21">
        <f t="shared" si="1841"/>
        <v>0</v>
      </c>
      <c r="AE6500" s="21" t="str">
        <f t="shared" si="1836"/>
        <v>9/27/23:00</v>
      </c>
    </row>
    <row r="6501" spans="2:31">
      <c r="B6501" s="37">
        <v>9</v>
      </c>
      <c r="C6501" s="38">
        <v>27</v>
      </c>
      <c r="D6501" s="39">
        <v>24</v>
      </c>
      <c r="E6501" s="17">
        <v>11.7</v>
      </c>
      <c r="F6501" s="17">
        <v>0</v>
      </c>
      <c r="G6501" s="17">
        <v>0</v>
      </c>
      <c r="H6501" s="37">
        <f t="shared" si="1824"/>
        <v>53.06</v>
      </c>
      <c r="I6501" s="37">
        <f>IF(H6501&lt;'Roof Calculator'!$G$8, 1, 0)</f>
        <v>1</v>
      </c>
      <c r="J6501" s="37">
        <f>IF(H6501&gt;='Roof Calculator'!$G$8, 1, 0)</f>
        <v>0</v>
      </c>
      <c r="K6501" s="37">
        <f t="shared" si="1825"/>
        <v>53.06</v>
      </c>
      <c r="L6501" s="37">
        <f t="shared" si="1826"/>
        <v>0</v>
      </c>
      <c r="M6501" s="37">
        <v>0</v>
      </c>
      <c r="N6501" s="37">
        <f t="shared" si="1827"/>
        <v>0</v>
      </c>
      <c r="O6501" s="37">
        <v>0</v>
      </c>
      <c r="P6501" s="37">
        <v>0</v>
      </c>
      <c r="Q6501" s="21">
        <f t="shared" si="1828"/>
        <v>39.790999999999997</v>
      </c>
      <c r="R6501" s="21">
        <f t="shared" si="1837"/>
        <v>270.95833333331683</v>
      </c>
      <c r="S6501" s="21">
        <f t="shared" si="1838"/>
        <v>-2.9206044257290573</v>
      </c>
      <c r="T6501" s="21">
        <f t="shared" si="1829"/>
        <v>86.147999999999996</v>
      </c>
      <c r="U6501" s="37">
        <f>VLOOKUP(Time_Zone, 'LSTM LookUp'!$B$5:$D$8, 3, FALSE)</f>
        <v>-75</v>
      </c>
      <c r="V6501" s="21">
        <f t="shared" si="1839"/>
        <v>10.166724085247914</v>
      </c>
      <c r="W6501" s="21">
        <f t="shared" si="1830"/>
        <v>343.68968102131197</v>
      </c>
      <c r="X6501" s="21">
        <f t="shared" si="1831"/>
        <v>0</v>
      </c>
      <c r="Y6501" s="21">
        <f t="shared" si="1832"/>
        <v>0</v>
      </c>
      <c r="Z6501" s="21">
        <f t="shared" si="1840"/>
        <v>0</v>
      </c>
      <c r="AA6501" s="21">
        <f t="shared" si="1833"/>
        <v>0</v>
      </c>
      <c r="AB6501" s="21">
        <f t="shared" si="1834"/>
        <v>0</v>
      </c>
      <c r="AC6501" s="21">
        <f t="shared" si="1835"/>
        <v>0</v>
      </c>
      <c r="AD6501" s="21">
        <f t="shared" si="1841"/>
        <v>0</v>
      </c>
      <c r="AE6501" s="21" t="str">
        <f t="shared" si="1836"/>
        <v>9/27/24:00</v>
      </c>
    </row>
    <row r="6502" spans="2:31">
      <c r="B6502" s="37">
        <v>9</v>
      </c>
      <c r="C6502" s="38">
        <v>28</v>
      </c>
      <c r="D6502" s="39">
        <v>1</v>
      </c>
      <c r="E6502" s="17">
        <v>11.7</v>
      </c>
      <c r="F6502" s="17">
        <v>0</v>
      </c>
      <c r="G6502" s="17">
        <v>0</v>
      </c>
      <c r="H6502" s="37">
        <f t="shared" si="1824"/>
        <v>53.06</v>
      </c>
      <c r="I6502" s="37">
        <f>IF(H6502&lt;'Roof Calculator'!$G$8, 1, 0)</f>
        <v>1</v>
      </c>
      <c r="J6502" s="37">
        <f>IF(H6502&gt;='Roof Calculator'!$G$8, 1, 0)</f>
        <v>0</v>
      </c>
      <c r="K6502" s="37">
        <f t="shared" si="1825"/>
        <v>53.06</v>
      </c>
      <c r="L6502" s="37">
        <f t="shared" si="1826"/>
        <v>0</v>
      </c>
      <c r="M6502" s="37">
        <v>0</v>
      </c>
      <c r="N6502" s="37">
        <f t="shared" si="1827"/>
        <v>0</v>
      </c>
      <c r="O6502" s="37">
        <v>0</v>
      </c>
      <c r="P6502" s="37">
        <v>0</v>
      </c>
      <c r="Q6502" s="21">
        <f t="shared" si="1828"/>
        <v>39.790999999999997</v>
      </c>
      <c r="R6502" s="21">
        <f t="shared" si="1837"/>
        <v>270.99999999998352</v>
      </c>
      <c r="S6502" s="21">
        <f t="shared" si="1838"/>
        <v>-2.9368443347637001</v>
      </c>
      <c r="T6502" s="21">
        <f t="shared" si="1829"/>
        <v>86.147999999999996</v>
      </c>
      <c r="U6502" s="37">
        <f>VLOOKUP(Time_Zone, 'LSTM LookUp'!$B$5:$D$8, 3, FALSE)</f>
        <v>-75</v>
      </c>
      <c r="V6502" s="21">
        <f t="shared" si="1839"/>
        <v>10.180789507811726</v>
      </c>
      <c r="W6502" s="21">
        <f t="shared" si="1830"/>
        <v>-1.3068026230470675</v>
      </c>
      <c r="X6502" s="21">
        <f t="shared" si="1831"/>
        <v>0</v>
      </c>
      <c r="Y6502" s="21">
        <f t="shared" si="1832"/>
        <v>0</v>
      </c>
      <c r="Z6502" s="21">
        <f t="shared" si="1840"/>
        <v>0</v>
      </c>
      <c r="AA6502" s="21">
        <f t="shared" si="1833"/>
        <v>0</v>
      </c>
      <c r="AB6502" s="21">
        <f t="shared" si="1834"/>
        <v>0</v>
      </c>
      <c r="AC6502" s="21">
        <f t="shared" si="1835"/>
        <v>0</v>
      </c>
      <c r="AD6502" s="21">
        <f t="shared" si="1841"/>
        <v>0</v>
      </c>
      <c r="AE6502" s="21" t="str">
        <f t="shared" si="1836"/>
        <v>9/28/1:00</v>
      </c>
    </row>
    <row r="6503" spans="2:31">
      <c r="B6503" s="37">
        <v>9</v>
      </c>
      <c r="C6503" s="38">
        <v>28</v>
      </c>
      <c r="D6503" s="39">
        <v>2</v>
      </c>
      <c r="E6503" s="17">
        <v>11.7</v>
      </c>
      <c r="F6503" s="17">
        <v>0</v>
      </c>
      <c r="G6503" s="17">
        <v>0</v>
      </c>
      <c r="H6503" s="37">
        <f t="shared" si="1824"/>
        <v>53.06</v>
      </c>
      <c r="I6503" s="37">
        <f>IF(H6503&lt;'Roof Calculator'!$G$8, 1, 0)</f>
        <v>1</v>
      </c>
      <c r="J6503" s="37">
        <f>IF(H6503&gt;='Roof Calculator'!$G$8, 1, 0)</f>
        <v>0</v>
      </c>
      <c r="K6503" s="37">
        <f t="shared" si="1825"/>
        <v>53.06</v>
      </c>
      <c r="L6503" s="37">
        <f t="shared" si="1826"/>
        <v>0</v>
      </c>
      <c r="M6503" s="37">
        <v>0</v>
      </c>
      <c r="N6503" s="37">
        <f t="shared" si="1827"/>
        <v>0</v>
      </c>
      <c r="O6503" s="37">
        <v>0</v>
      </c>
      <c r="P6503" s="37">
        <v>0</v>
      </c>
      <c r="Q6503" s="21">
        <f t="shared" si="1828"/>
        <v>39.790999999999997</v>
      </c>
      <c r="R6503" s="21">
        <f t="shared" si="1837"/>
        <v>271.0416666666502</v>
      </c>
      <c r="S6503" s="21">
        <f t="shared" si="1838"/>
        <v>-2.9530829677141135</v>
      </c>
      <c r="T6503" s="21">
        <f t="shared" si="1829"/>
        <v>86.147999999999996</v>
      </c>
      <c r="U6503" s="37">
        <f>VLOOKUP(Time_Zone, 'LSTM LookUp'!$B$5:$D$8, 3, FALSE)</f>
        <v>-75</v>
      </c>
      <c r="V6503" s="21">
        <f t="shared" si="1839"/>
        <v>10.194845802931743</v>
      </c>
      <c r="W6503" s="21">
        <f t="shared" si="1830"/>
        <v>13.696711450732924</v>
      </c>
      <c r="X6503" s="21">
        <f t="shared" si="1831"/>
        <v>0</v>
      </c>
      <c r="Y6503" s="21">
        <f t="shared" si="1832"/>
        <v>0</v>
      </c>
      <c r="Z6503" s="21">
        <f t="shared" si="1840"/>
        <v>0</v>
      </c>
      <c r="AA6503" s="21">
        <f t="shared" si="1833"/>
        <v>0</v>
      </c>
      <c r="AB6503" s="21">
        <f t="shared" si="1834"/>
        <v>0</v>
      </c>
      <c r="AC6503" s="21">
        <f t="shared" si="1835"/>
        <v>0</v>
      </c>
      <c r="AD6503" s="21">
        <f t="shared" si="1841"/>
        <v>0</v>
      </c>
      <c r="AE6503" s="21" t="str">
        <f t="shared" si="1836"/>
        <v>9/28/2:00</v>
      </c>
    </row>
    <row r="6504" spans="2:31">
      <c r="B6504" s="37">
        <v>9</v>
      </c>
      <c r="C6504" s="38">
        <v>28</v>
      </c>
      <c r="D6504" s="39">
        <v>3</v>
      </c>
      <c r="E6504" s="17">
        <v>11.1</v>
      </c>
      <c r="F6504" s="17">
        <v>0</v>
      </c>
      <c r="G6504" s="17">
        <v>0</v>
      </c>
      <c r="H6504" s="37">
        <f t="shared" si="1824"/>
        <v>51.98</v>
      </c>
      <c r="I6504" s="37">
        <f>IF(H6504&lt;'Roof Calculator'!$G$8, 1, 0)</f>
        <v>1</v>
      </c>
      <c r="J6504" s="37">
        <f>IF(H6504&gt;='Roof Calculator'!$G$8, 1, 0)</f>
        <v>0</v>
      </c>
      <c r="K6504" s="37">
        <f t="shared" si="1825"/>
        <v>51.98</v>
      </c>
      <c r="L6504" s="37">
        <f t="shared" si="1826"/>
        <v>0</v>
      </c>
      <c r="M6504" s="37">
        <v>0</v>
      </c>
      <c r="N6504" s="37">
        <f t="shared" si="1827"/>
        <v>0</v>
      </c>
      <c r="O6504" s="37">
        <v>0</v>
      </c>
      <c r="P6504" s="37">
        <v>0</v>
      </c>
      <c r="Q6504" s="21">
        <f t="shared" si="1828"/>
        <v>39.790999999999997</v>
      </c>
      <c r="R6504" s="21">
        <f t="shared" si="1837"/>
        <v>271.08333333331689</v>
      </c>
      <c r="S6504" s="21">
        <f t="shared" si="1838"/>
        <v>-2.969320317474569</v>
      </c>
      <c r="T6504" s="21">
        <f t="shared" si="1829"/>
        <v>86.147999999999996</v>
      </c>
      <c r="U6504" s="37">
        <f>VLOOKUP(Time_Zone, 'LSTM LookUp'!$B$5:$D$8, 3, FALSE)</f>
        <v>-75</v>
      </c>
      <c r="V6504" s="21">
        <f t="shared" si="1839"/>
        <v>10.208892942252794</v>
      </c>
      <c r="W6504" s="21">
        <f t="shared" si="1830"/>
        <v>28.700223235563193</v>
      </c>
      <c r="X6504" s="21">
        <f t="shared" si="1831"/>
        <v>0</v>
      </c>
      <c r="Y6504" s="21">
        <f t="shared" si="1832"/>
        <v>0</v>
      </c>
      <c r="Z6504" s="21">
        <f t="shared" si="1840"/>
        <v>0</v>
      </c>
      <c r="AA6504" s="21">
        <f t="shared" si="1833"/>
        <v>0</v>
      </c>
      <c r="AB6504" s="21">
        <f t="shared" si="1834"/>
        <v>0</v>
      </c>
      <c r="AC6504" s="21">
        <f t="shared" si="1835"/>
        <v>0</v>
      </c>
      <c r="AD6504" s="21">
        <f t="shared" si="1841"/>
        <v>0</v>
      </c>
      <c r="AE6504" s="21" t="str">
        <f t="shared" si="1836"/>
        <v>9/28/3:00</v>
      </c>
    </row>
    <row r="6505" spans="2:31">
      <c r="B6505" s="37">
        <v>9</v>
      </c>
      <c r="C6505" s="38">
        <v>28</v>
      </c>
      <c r="D6505" s="39">
        <v>4</v>
      </c>
      <c r="E6505" s="17">
        <v>11.1</v>
      </c>
      <c r="F6505" s="17">
        <v>0</v>
      </c>
      <c r="G6505" s="17">
        <v>0</v>
      </c>
      <c r="H6505" s="37">
        <f t="shared" si="1824"/>
        <v>51.98</v>
      </c>
      <c r="I6505" s="37">
        <f>IF(H6505&lt;'Roof Calculator'!$G$8, 1, 0)</f>
        <v>1</v>
      </c>
      <c r="J6505" s="37">
        <f>IF(H6505&gt;='Roof Calculator'!$G$8, 1, 0)</f>
        <v>0</v>
      </c>
      <c r="K6505" s="37">
        <f t="shared" si="1825"/>
        <v>51.98</v>
      </c>
      <c r="L6505" s="37">
        <f t="shared" si="1826"/>
        <v>0</v>
      </c>
      <c r="M6505" s="37">
        <v>0</v>
      </c>
      <c r="N6505" s="37">
        <f t="shared" si="1827"/>
        <v>0</v>
      </c>
      <c r="O6505" s="37">
        <v>0</v>
      </c>
      <c r="P6505" s="37">
        <v>0</v>
      </c>
      <c r="Q6505" s="21">
        <f t="shared" si="1828"/>
        <v>39.790999999999997</v>
      </c>
      <c r="R6505" s="21">
        <f t="shared" si="1837"/>
        <v>271.12499999998357</v>
      </c>
      <c r="S6505" s="21">
        <f t="shared" si="1838"/>
        <v>-2.9855563769390976</v>
      </c>
      <c r="T6505" s="21">
        <f t="shared" si="1829"/>
        <v>86.147999999999996</v>
      </c>
      <c r="U6505" s="37">
        <f>VLOOKUP(Time_Zone, 'LSTM LookUp'!$B$5:$D$8, 3, FALSE)</f>
        <v>-75</v>
      </c>
      <c r="V6505" s="21">
        <f t="shared" si="1839"/>
        <v>10.222930897432489</v>
      </c>
      <c r="W6505" s="21">
        <f t="shared" si="1830"/>
        <v>43.703732724358098</v>
      </c>
      <c r="X6505" s="21">
        <f t="shared" si="1831"/>
        <v>0</v>
      </c>
      <c r="Y6505" s="21">
        <f t="shared" si="1832"/>
        <v>0</v>
      </c>
      <c r="Z6505" s="21">
        <f t="shared" si="1840"/>
        <v>0</v>
      </c>
      <c r="AA6505" s="21">
        <f t="shared" si="1833"/>
        <v>0</v>
      </c>
      <c r="AB6505" s="21">
        <f t="shared" si="1834"/>
        <v>0</v>
      </c>
      <c r="AC6505" s="21">
        <f t="shared" si="1835"/>
        <v>0</v>
      </c>
      <c r="AD6505" s="21">
        <f t="shared" si="1841"/>
        <v>0</v>
      </c>
      <c r="AE6505" s="21" t="str">
        <f t="shared" si="1836"/>
        <v>9/28/4:00</v>
      </c>
    </row>
    <row r="6506" spans="2:31">
      <c r="B6506" s="37">
        <v>9</v>
      </c>
      <c r="C6506" s="38">
        <v>28</v>
      </c>
      <c r="D6506" s="39">
        <v>5</v>
      </c>
      <c r="E6506" s="17">
        <v>9.4</v>
      </c>
      <c r="F6506" s="17">
        <v>0</v>
      </c>
      <c r="G6506" s="17">
        <v>0</v>
      </c>
      <c r="H6506" s="37">
        <f t="shared" si="1824"/>
        <v>48.92</v>
      </c>
      <c r="I6506" s="37">
        <f>IF(H6506&lt;'Roof Calculator'!$G$8, 1, 0)</f>
        <v>1</v>
      </c>
      <c r="J6506" s="37">
        <f>IF(H6506&gt;='Roof Calculator'!$G$8, 1, 0)</f>
        <v>0</v>
      </c>
      <c r="K6506" s="37">
        <f t="shared" si="1825"/>
        <v>48.92</v>
      </c>
      <c r="L6506" s="37">
        <f t="shared" si="1826"/>
        <v>0</v>
      </c>
      <c r="M6506" s="37">
        <v>0</v>
      </c>
      <c r="N6506" s="37">
        <f t="shared" si="1827"/>
        <v>0</v>
      </c>
      <c r="O6506" s="37">
        <v>0</v>
      </c>
      <c r="P6506" s="37">
        <v>0</v>
      </c>
      <c r="Q6506" s="21">
        <f t="shared" si="1828"/>
        <v>39.790999999999997</v>
      </c>
      <c r="R6506" s="21">
        <f t="shared" si="1837"/>
        <v>271.16666666665026</v>
      </c>
      <c r="S6506" s="21">
        <f t="shared" si="1838"/>
        <v>-3.0017911390014138</v>
      </c>
      <c r="T6506" s="21">
        <f t="shared" si="1829"/>
        <v>86.147999999999996</v>
      </c>
      <c r="U6506" s="37">
        <f>VLOOKUP(Time_Zone, 'LSTM LookUp'!$B$5:$D$8, 3, FALSE)</f>
        <v>-75</v>
      </c>
      <c r="V6506" s="21">
        <f t="shared" si="1839"/>
        <v>10.236959640141217</v>
      </c>
      <c r="W6506" s="21">
        <f t="shared" si="1830"/>
        <v>58.707239910035305</v>
      </c>
      <c r="X6506" s="21">
        <f t="shared" si="1831"/>
        <v>0</v>
      </c>
      <c r="Y6506" s="21">
        <f t="shared" si="1832"/>
        <v>0</v>
      </c>
      <c r="Z6506" s="21">
        <f t="shared" si="1840"/>
        <v>0</v>
      </c>
      <c r="AA6506" s="21">
        <f t="shared" si="1833"/>
        <v>0</v>
      </c>
      <c r="AB6506" s="21">
        <f t="shared" si="1834"/>
        <v>0</v>
      </c>
      <c r="AC6506" s="21">
        <f t="shared" si="1835"/>
        <v>0</v>
      </c>
      <c r="AD6506" s="21">
        <f t="shared" si="1841"/>
        <v>0</v>
      </c>
      <c r="AE6506" s="21" t="str">
        <f t="shared" si="1836"/>
        <v>9/28/5:00</v>
      </c>
    </row>
    <row r="6507" spans="2:31">
      <c r="B6507" s="37">
        <v>9</v>
      </c>
      <c r="C6507" s="38">
        <v>28</v>
      </c>
      <c r="D6507" s="39">
        <v>6</v>
      </c>
      <c r="E6507" s="17">
        <v>8.9</v>
      </c>
      <c r="F6507" s="17">
        <v>0</v>
      </c>
      <c r="G6507" s="17">
        <v>0</v>
      </c>
      <c r="H6507" s="37">
        <f t="shared" si="1824"/>
        <v>48.02</v>
      </c>
      <c r="I6507" s="37">
        <f>IF(H6507&lt;'Roof Calculator'!$G$8, 1, 0)</f>
        <v>1</v>
      </c>
      <c r="J6507" s="37">
        <f>IF(H6507&gt;='Roof Calculator'!$G$8, 1, 0)</f>
        <v>0</v>
      </c>
      <c r="K6507" s="37">
        <f t="shared" si="1825"/>
        <v>48.02</v>
      </c>
      <c r="L6507" s="37">
        <f t="shared" si="1826"/>
        <v>0</v>
      </c>
      <c r="M6507" s="37">
        <v>0</v>
      </c>
      <c r="N6507" s="37">
        <f t="shared" si="1827"/>
        <v>0</v>
      </c>
      <c r="O6507" s="37">
        <v>0</v>
      </c>
      <c r="P6507" s="37">
        <v>0</v>
      </c>
      <c r="Q6507" s="21">
        <f t="shared" si="1828"/>
        <v>39.790999999999997</v>
      </c>
      <c r="R6507" s="21">
        <f t="shared" si="1837"/>
        <v>271.20833333331694</v>
      </c>
      <c r="S6507" s="21">
        <f t="shared" si="1838"/>
        <v>-3.0180245965550254</v>
      </c>
      <c r="T6507" s="21">
        <f t="shared" si="1829"/>
        <v>86.147999999999996</v>
      </c>
      <c r="U6507" s="37">
        <f>VLOOKUP(Time_Zone, 'LSTM LookUp'!$B$5:$D$8, 3, FALSE)</f>
        <v>-75</v>
      </c>
      <c r="V6507" s="21">
        <f t="shared" si="1839"/>
        <v>10.25097914206229</v>
      </c>
      <c r="W6507" s="21">
        <f t="shared" si="1830"/>
        <v>73.710744785515573</v>
      </c>
      <c r="X6507" s="21">
        <f t="shared" si="1831"/>
        <v>0</v>
      </c>
      <c r="Y6507" s="21">
        <f t="shared" si="1832"/>
        <v>0</v>
      </c>
      <c r="Z6507" s="21">
        <f t="shared" si="1840"/>
        <v>0</v>
      </c>
      <c r="AA6507" s="21">
        <f t="shared" si="1833"/>
        <v>0</v>
      </c>
      <c r="AB6507" s="21">
        <f t="shared" si="1834"/>
        <v>0</v>
      </c>
      <c r="AC6507" s="21">
        <f t="shared" si="1835"/>
        <v>0</v>
      </c>
      <c r="AD6507" s="21">
        <f t="shared" si="1841"/>
        <v>0</v>
      </c>
      <c r="AE6507" s="21" t="str">
        <f t="shared" si="1836"/>
        <v>9/28/6:00</v>
      </c>
    </row>
    <row r="6508" spans="2:31">
      <c r="B6508" s="37">
        <v>9</v>
      </c>
      <c r="C6508" s="38">
        <v>28</v>
      </c>
      <c r="D6508" s="39">
        <v>7</v>
      </c>
      <c r="E6508" s="17">
        <v>8.9</v>
      </c>
      <c r="F6508" s="17">
        <v>0</v>
      </c>
      <c r="G6508" s="17">
        <v>0</v>
      </c>
      <c r="H6508" s="37">
        <f t="shared" si="1824"/>
        <v>48.02</v>
      </c>
      <c r="I6508" s="37">
        <f>IF(H6508&lt;'Roof Calculator'!$G$8, 1, 0)</f>
        <v>1</v>
      </c>
      <c r="J6508" s="37">
        <f>IF(H6508&gt;='Roof Calculator'!$G$8, 1, 0)</f>
        <v>0</v>
      </c>
      <c r="K6508" s="37">
        <f t="shared" si="1825"/>
        <v>48.02</v>
      </c>
      <c r="L6508" s="37">
        <f t="shared" si="1826"/>
        <v>0</v>
      </c>
      <c r="M6508" s="37">
        <v>0</v>
      </c>
      <c r="N6508" s="37">
        <f t="shared" si="1827"/>
        <v>0</v>
      </c>
      <c r="O6508" s="37">
        <v>0</v>
      </c>
      <c r="P6508" s="37">
        <v>0</v>
      </c>
      <c r="Q6508" s="21">
        <f t="shared" si="1828"/>
        <v>39.790999999999997</v>
      </c>
      <c r="R6508" s="21">
        <f t="shared" si="1837"/>
        <v>271.24999999998363</v>
      </c>
      <c r="S6508" s="21">
        <f t="shared" si="1838"/>
        <v>-3.0342567424931368</v>
      </c>
      <c r="T6508" s="21">
        <f t="shared" si="1829"/>
        <v>86.147999999999996</v>
      </c>
      <c r="U6508" s="37">
        <f>VLOOKUP(Time_Zone, 'LSTM LookUp'!$B$5:$D$8, 3, FALSE)</f>
        <v>-75</v>
      </c>
      <c r="V6508" s="21">
        <f t="shared" si="1839"/>
        <v>10.264989374891925</v>
      </c>
      <c r="W6508" s="21">
        <f t="shared" si="1830"/>
        <v>88.714247343722946</v>
      </c>
      <c r="X6508" s="21">
        <f t="shared" si="1831"/>
        <v>0</v>
      </c>
      <c r="Y6508" s="21">
        <f t="shared" si="1832"/>
        <v>0</v>
      </c>
      <c r="Z6508" s="21">
        <f t="shared" si="1840"/>
        <v>0</v>
      </c>
      <c r="AA6508" s="21">
        <f t="shared" si="1833"/>
        <v>0</v>
      </c>
      <c r="AB6508" s="21">
        <f t="shared" si="1834"/>
        <v>0</v>
      </c>
      <c r="AC6508" s="21">
        <f t="shared" si="1835"/>
        <v>0</v>
      </c>
      <c r="AD6508" s="21">
        <f t="shared" si="1841"/>
        <v>0</v>
      </c>
      <c r="AE6508" s="21" t="str">
        <f t="shared" si="1836"/>
        <v>9/28/7:00</v>
      </c>
    </row>
    <row r="6509" spans="2:31">
      <c r="B6509" s="37">
        <v>9</v>
      </c>
      <c r="C6509" s="38">
        <v>28</v>
      </c>
      <c r="D6509" s="39">
        <v>8</v>
      </c>
      <c r="E6509" s="17">
        <v>10.6</v>
      </c>
      <c r="F6509" s="17">
        <v>74</v>
      </c>
      <c r="G6509" s="17">
        <v>151</v>
      </c>
      <c r="H6509" s="37">
        <f t="shared" si="1824"/>
        <v>51.08</v>
      </c>
      <c r="I6509" s="37">
        <f>IF(H6509&lt;'Roof Calculator'!$G$8, 1, 0)</f>
        <v>1</v>
      </c>
      <c r="J6509" s="37">
        <f>IF(H6509&gt;='Roof Calculator'!$G$8, 1, 0)</f>
        <v>0</v>
      </c>
      <c r="K6509" s="37">
        <f t="shared" si="1825"/>
        <v>51.08</v>
      </c>
      <c r="L6509" s="37">
        <f t="shared" si="1826"/>
        <v>0</v>
      </c>
      <c r="M6509" s="37">
        <v>0</v>
      </c>
      <c r="N6509" s="37">
        <f t="shared" si="1827"/>
        <v>74</v>
      </c>
      <c r="O6509" s="37">
        <v>0</v>
      </c>
      <c r="P6509" s="37">
        <v>0</v>
      </c>
      <c r="Q6509" s="21">
        <f t="shared" si="1828"/>
        <v>39.790999999999997</v>
      </c>
      <c r="R6509" s="21">
        <f t="shared" si="1837"/>
        <v>271.29166666665031</v>
      </c>
      <c r="S6509" s="21">
        <f t="shared" si="1838"/>
        <v>-3.0504875697086731</v>
      </c>
      <c r="T6509" s="21">
        <f t="shared" si="1829"/>
        <v>86.147999999999996</v>
      </c>
      <c r="U6509" s="37">
        <f>VLOOKUP(Time_Zone, 'LSTM LookUp'!$B$5:$D$8, 3, FALSE)</f>
        <v>-75</v>
      </c>
      <c r="V6509" s="21">
        <f t="shared" si="1839"/>
        <v>10.278990310339328</v>
      </c>
      <c r="W6509" s="21">
        <f t="shared" si="1830"/>
        <v>103.71774757758484</v>
      </c>
      <c r="X6509" s="21">
        <f t="shared" si="1831"/>
        <v>-32.618006394865233</v>
      </c>
      <c r="Y6509" s="21">
        <f t="shared" si="1832"/>
        <v>41.381993605134767</v>
      </c>
      <c r="Z6509" s="21">
        <f t="shared" si="1840"/>
        <v>13.117369210397605</v>
      </c>
      <c r="AA6509" s="21">
        <f t="shared" si="1833"/>
        <v>13.117369210397605</v>
      </c>
      <c r="AB6509" s="21">
        <f t="shared" si="1834"/>
        <v>0</v>
      </c>
      <c r="AC6509" s="21">
        <f t="shared" si="1835"/>
        <v>0</v>
      </c>
      <c r="AD6509" s="21">
        <f t="shared" si="1841"/>
        <v>0</v>
      </c>
      <c r="AE6509" s="21" t="str">
        <f t="shared" si="1836"/>
        <v>9/28/8:00</v>
      </c>
    </row>
    <row r="6510" spans="2:31">
      <c r="B6510" s="37">
        <v>9</v>
      </c>
      <c r="C6510" s="38">
        <v>28</v>
      </c>
      <c r="D6510" s="39">
        <v>9</v>
      </c>
      <c r="E6510" s="17">
        <v>12.2</v>
      </c>
      <c r="F6510" s="17">
        <v>138</v>
      </c>
      <c r="G6510" s="17">
        <v>426</v>
      </c>
      <c r="H6510" s="37">
        <f t="shared" si="1824"/>
        <v>53.96</v>
      </c>
      <c r="I6510" s="37">
        <f>IF(H6510&lt;'Roof Calculator'!$G$8, 1, 0)</f>
        <v>1</v>
      </c>
      <c r="J6510" s="37">
        <f>IF(H6510&gt;='Roof Calculator'!$G$8, 1, 0)</f>
        <v>0</v>
      </c>
      <c r="K6510" s="37">
        <f t="shared" si="1825"/>
        <v>53.96</v>
      </c>
      <c r="L6510" s="37">
        <f t="shared" si="1826"/>
        <v>0</v>
      </c>
      <c r="M6510" s="37">
        <v>0</v>
      </c>
      <c r="N6510" s="37">
        <f t="shared" si="1827"/>
        <v>138</v>
      </c>
      <c r="O6510" s="37">
        <v>0</v>
      </c>
      <c r="P6510" s="37">
        <v>0</v>
      </c>
      <c r="Q6510" s="21">
        <f t="shared" si="1828"/>
        <v>39.790999999999997</v>
      </c>
      <c r="R6510" s="21">
        <f t="shared" si="1837"/>
        <v>271.333333333317</v>
      </c>
      <c r="S6510" s="21">
        <f t="shared" si="1838"/>
        <v>-3.0667170710942955</v>
      </c>
      <c r="T6510" s="21">
        <f t="shared" si="1829"/>
        <v>86.147999999999996</v>
      </c>
      <c r="U6510" s="37">
        <f>VLOOKUP(Time_Zone, 'LSTM LookUp'!$B$5:$D$8, 3, FALSE)</f>
        <v>-75</v>
      </c>
      <c r="V6510" s="21">
        <f t="shared" si="1839"/>
        <v>10.292981920126749</v>
      </c>
      <c r="W6510" s="21">
        <f t="shared" si="1830"/>
        <v>118.72124548003168</v>
      </c>
      <c r="X6510" s="21">
        <f t="shared" si="1831"/>
        <v>-171.65916992963383</v>
      </c>
      <c r="Y6510" s="21">
        <f t="shared" si="1832"/>
        <v>-33.659169929633833</v>
      </c>
      <c r="Z6510" s="21">
        <f t="shared" si="1840"/>
        <v>-10.669368989215036</v>
      </c>
      <c r="AA6510" s="21">
        <f t="shared" si="1833"/>
        <v>-10.669368989215036</v>
      </c>
      <c r="AB6510" s="21">
        <f t="shared" si="1834"/>
        <v>0</v>
      </c>
      <c r="AC6510" s="21">
        <f t="shared" si="1835"/>
        <v>0</v>
      </c>
      <c r="AD6510" s="21">
        <f t="shared" si="1841"/>
        <v>0</v>
      </c>
      <c r="AE6510" s="21" t="str">
        <f t="shared" si="1836"/>
        <v>9/28/9:00</v>
      </c>
    </row>
    <row r="6511" spans="2:31">
      <c r="B6511" s="37">
        <v>9</v>
      </c>
      <c r="C6511" s="38">
        <v>28</v>
      </c>
      <c r="D6511" s="39">
        <v>10</v>
      </c>
      <c r="E6511" s="17">
        <v>12.2</v>
      </c>
      <c r="F6511" s="17">
        <v>210</v>
      </c>
      <c r="G6511" s="17">
        <v>31</v>
      </c>
      <c r="H6511" s="37">
        <f t="shared" si="1824"/>
        <v>53.96</v>
      </c>
      <c r="I6511" s="37">
        <f>IF(H6511&lt;'Roof Calculator'!$G$8, 1, 0)</f>
        <v>1</v>
      </c>
      <c r="J6511" s="37">
        <f>IF(H6511&gt;='Roof Calculator'!$G$8, 1, 0)</f>
        <v>0</v>
      </c>
      <c r="K6511" s="37">
        <f t="shared" si="1825"/>
        <v>53.96</v>
      </c>
      <c r="L6511" s="37">
        <f t="shared" si="1826"/>
        <v>0</v>
      </c>
      <c r="M6511" s="37">
        <v>0</v>
      </c>
      <c r="N6511" s="37">
        <f t="shared" si="1827"/>
        <v>210</v>
      </c>
      <c r="O6511" s="37">
        <v>0</v>
      </c>
      <c r="P6511" s="37">
        <v>0</v>
      </c>
      <c r="Q6511" s="21">
        <f t="shared" si="1828"/>
        <v>39.790999999999997</v>
      </c>
      <c r="R6511" s="21">
        <f t="shared" si="1837"/>
        <v>271.37499999998369</v>
      </c>
      <c r="S6511" s="21">
        <f t="shared" si="1838"/>
        <v>-3.0829452395423704</v>
      </c>
      <c r="T6511" s="21">
        <f t="shared" si="1829"/>
        <v>86.147999999999996</v>
      </c>
      <c r="U6511" s="37">
        <f>VLOOKUP(Time_Zone, 'LSTM LookUp'!$B$5:$D$8, 3, FALSE)</f>
        <v>-75</v>
      </c>
      <c r="V6511" s="21">
        <f t="shared" si="1839"/>
        <v>10.306964175989538</v>
      </c>
      <c r="W6511" s="21">
        <f t="shared" si="1830"/>
        <v>133.72474104399737</v>
      </c>
      <c r="X6511" s="21">
        <f t="shared" si="1831"/>
        <v>-17.507368832711055</v>
      </c>
      <c r="Y6511" s="21">
        <f t="shared" si="1832"/>
        <v>192.49263116728895</v>
      </c>
      <c r="Z6511" s="21">
        <f t="shared" si="1840"/>
        <v>61.016802075695836</v>
      </c>
      <c r="AA6511" s="21">
        <f t="shared" si="1833"/>
        <v>61.016802075695836</v>
      </c>
      <c r="AB6511" s="21">
        <f t="shared" si="1834"/>
        <v>0</v>
      </c>
      <c r="AC6511" s="21">
        <f t="shared" si="1835"/>
        <v>0</v>
      </c>
      <c r="AD6511" s="21">
        <f t="shared" si="1841"/>
        <v>0</v>
      </c>
      <c r="AE6511" s="21" t="str">
        <f t="shared" si="1836"/>
        <v>9/28/10:00</v>
      </c>
    </row>
    <row r="6512" spans="2:31">
      <c r="B6512" s="37">
        <v>9</v>
      </c>
      <c r="C6512" s="38">
        <v>28</v>
      </c>
      <c r="D6512" s="39">
        <v>11</v>
      </c>
      <c r="E6512" s="17">
        <v>13.3</v>
      </c>
      <c r="F6512" s="17">
        <v>270</v>
      </c>
      <c r="G6512" s="17">
        <v>24</v>
      </c>
      <c r="H6512" s="37">
        <f t="shared" si="1824"/>
        <v>55.94</v>
      </c>
      <c r="I6512" s="37">
        <f>IF(H6512&lt;'Roof Calculator'!$G$8, 1, 0)</f>
        <v>0</v>
      </c>
      <c r="J6512" s="37">
        <f>IF(H6512&gt;='Roof Calculator'!$G$8, 1, 0)</f>
        <v>1</v>
      </c>
      <c r="K6512" s="37">
        <f t="shared" si="1825"/>
        <v>0</v>
      </c>
      <c r="L6512" s="37">
        <f t="shared" si="1826"/>
        <v>55.94</v>
      </c>
      <c r="M6512" s="37">
        <v>0</v>
      </c>
      <c r="N6512" s="37">
        <f t="shared" si="1827"/>
        <v>270</v>
      </c>
      <c r="O6512" s="37">
        <v>0</v>
      </c>
      <c r="P6512" s="37">
        <v>0</v>
      </c>
      <c r="Q6512" s="21">
        <f t="shared" si="1828"/>
        <v>39.790999999999997</v>
      </c>
      <c r="R6512" s="21">
        <f t="shared" si="1837"/>
        <v>271.41666666665037</v>
      </c>
      <c r="S6512" s="21">
        <f t="shared" si="1838"/>
        <v>-3.0991720679450521</v>
      </c>
      <c r="T6512" s="21">
        <f t="shared" si="1829"/>
        <v>86.147999999999996</v>
      </c>
      <c r="U6512" s="37">
        <f>VLOOKUP(Time_Zone, 'LSTM LookUp'!$B$5:$D$8, 3, FALSE)</f>
        <v>-75</v>
      </c>
      <c r="V6512" s="21">
        <f t="shared" si="1839"/>
        <v>10.320937049676257</v>
      </c>
      <c r="W6512" s="21">
        <f t="shared" si="1830"/>
        <v>148.72823426241905</v>
      </c>
      <c r="X6512" s="21">
        <f t="shared" si="1831"/>
        <v>-16.569342352667647</v>
      </c>
      <c r="Y6512" s="21">
        <f t="shared" si="1832"/>
        <v>253.43065764733234</v>
      </c>
      <c r="Z6512" s="21">
        <f t="shared" si="1840"/>
        <v>80.333092149080088</v>
      </c>
      <c r="AA6512" s="21">
        <f t="shared" si="1833"/>
        <v>0</v>
      </c>
      <c r="AB6512" s="21">
        <f t="shared" si="1834"/>
        <v>80.333092149080088</v>
      </c>
      <c r="AC6512" s="21">
        <f t="shared" si="1835"/>
        <v>55.94</v>
      </c>
      <c r="AD6512" s="21">
        <f t="shared" si="1841"/>
        <v>80.333092149080088</v>
      </c>
      <c r="AE6512" s="21" t="str">
        <f t="shared" si="1836"/>
        <v>9/28/11:00</v>
      </c>
    </row>
    <row r="6513" spans="2:31">
      <c r="B6513" s="37">
        <v>9</v>
      </c>
      <c r="C6513" s="38">
        <v>28</v>
      </c>
      <c r="D6513" s="39">
        <v>12</v>
      </c>
      <c r="E6513" s="17">
        <v>13.9</v>
      </c>
      <c r="F6513" s="17">
        <v>338</v>
      </c>
      <c r="G6513" s="17">
        <v>96</v>
      </c>
      <c r="H6513" s="37">
        <f t="shared" si="1824"/>
        <v>57.02</v>
      </c>
      <c r="I6513" s="37">
        <f>IF(H6513&lt;'Roof Calculator'!$G$8, 1, 0)</f>
        <v>0</v>
      </c>
      <c r="J6513" s="37">
        <f>IF(H6513&gt;='Roof Calculator'!$G$8, 1, 0)</f>
        <v>1</v>
      </c>
      <c r="K6513" s="37">
        <f t="shared" si="1825"/>
        <v>0</v>
      </c>
      <c r="L6513" s="37">
        <f t="shared" si="1826"/>
        <v>57.02</v>
      </c>
      <c r="M6513" s="37">
        <v>0</v>
      </c>
      <c r="N6513" s="37">
        <f t="shared" si="1827"/>
        <v>338</v>
      </c>
      <c r="O6513" s="37">
        <v>0</v>
      </c>
      <c r="P6513" s="37">
        <v>0</v>
      </c>
      <c r="Q6513" s="21">
        <f t="shared" si="1828"/>
        <v>39.790999999999997</v>
      </c>
      <c r="R6513" s="21">
        <f t="shared" si="1837"/>
        <v>271.45833333331706</v>
      </c>
      <c r="S6513" s="21">
        <f t="shared" si="1838"/>
        <v>-3.1153975491941539</v>
      </c>
      <c r="T6513" s="21">
        <f t="shared" si="1829"/>
        <v>86.147999999999996</v>
      </c>
      <c r="U6513" s="37">
        <f>VLOOKUP(Time_Zone, 'LSTM LookUp'!$B$5:$D$8, 3, FALSE)</f>
        <v>-75</v>
      </c>
      <c r="V6513" s="21">
        <f t="shared" si="1839"/>
        <v>10.334900512948641</v>
      </c>
      <c r="W6513" s="21">
        <f t="shared" si="1830"/>
        <v>163.73172512823712</v>
      </c>
      <c r="X6513" s="21">
        <f t="shared" si="1831"/>
        <v>-74.045745200871522</v>
      </c>
      <c r="Y6513" s="21">
        <f t="shared" si="1832"/>
        <v>263.95425479912848</v>
      </c>
      <c r="Z6513" s="21">
        <f t="shared" si="1840"/>
        <v>83.668888644985728</v>
      </c>
      <c r="AA6513" s="21">
        <f t="shared" si="1833"/>
        <v>0</v>
      </c>
      <c r="AB6513" s="21">
        <f t="shared" si="1834"/>
        <v>83.668888644985728</v>
      </c>
      <c r="AC6513" s="21">
        <f t="shared" si="1835"/>
        <v>57.02</v>
      </c>
      <c r="AD6513" s="21">
        <f t="shared" si="1841"/>
        <v>83.668888644985728</v>
      </c>
      <c r="AE6513" s="21" t="str">
        <f t="shared" si="1836"/>
        <v>9/28/12:00</v>
      </c>
    </row>
    <row r="6514" spans="2:31">
      <c r="B6514" s="37">
        <v>9</v>
      </c>
      <c r="C6514" s="38">
        <v>28</v>
      </c>
      <c r="D6514" s="39">
        <v>13</v>
      </c>
      <c r="E6514" s="17">
        <v>13.9</v>
      </c>
      <c r="F6514" s="17">
        <v>308</v>
      </c>
      <c r="G6514" s="17">
        <v>24</v>
      </c>
      <c r="H6514" s="37">
        <f t="shared" si="1824"/>
        <v>57.02</v>
      </c>
      <c r="I6514" s="37">
        <f>IF(H6514&lt;'Roof Calculator'!$G$8, 1, 0)</f>
        <v>0</v>
      </c>
      <c r="J6514" s="37">
        <f>IF(H6514&gt;='Roof Calculator'!$G$8, 1, 0)</f>
        <v>1</v>
      </c>
      <c r="K6514" s="37">
        <f t="shared" si="1825"/>
        <v>0</v>
      </c>
      <c r="L6514" s="37">
        <f t="shared" si="1826"/>
        <v>57.02</v>
      </c>
      <c r="M6514" s="37">
        <v>0</v>
      </c>
      <c r="N6514" s="37">
        <f t="shared" si="1827"/>
        <v>308</v>
      </c>
      <c r="O6514" s="37">
        <v>0</v>
      </c>
      <c r="P6514" s="37">
        <v>0</v>
      </c>
      <c r="Q6514" s="21">
        <f t="shared" si="1828"/>
        <v>39.790999999999997</v>
      </c>
      <c r="R6514" s="21">
        <f t="shared" si="1837"/>
        <v>271.49999999998374</v>
      </c>
      <c r="S6514" s="21">
        <f t="shared" si="1838"/>
        <v>-3.1316216761812239</v>
      </c>
      <c r="T6514" s="21">
        <f t="shared" si="1829"/>
        <v>86.147999999999996</v>
      </c>
      <c r="U6514" s="37">
        <f>VLOOKUP(Time_Zone, 'LSTM LookUp'!$B$5:$D$8, 3, FALSE)</f>
        <v>-75</v>
      </c>
      <c r="V6514" s="21">
        <f t="shared" si="1839"/>
        <v>10.348854537581708</v>
      </c>
      <c r="W6514" s="21">
        <f t="shared" si="1830"/>
        <v>178.73521363439539</v>
      </c>
      <c r="X6514" s="21">
        <f t="shared" si="1831"/>
        <v>-19.248293321119775</v>
      </c>
      <c r="Y6514" s="21">
        <f t="shared" si="1832"/>
        <v>288.75170667888023</v>
      </c>
      <c r="Z6514" s="21">
        <f t="shared" si="1840"/>
        <v>91.529247787842749</v>
      </c>
      <c r="AA6514" s="21">
        <f t="shared" si="1833"/>
        <v>0</v>
      </c>
      <c r="AB6514" s="21">
        <f t="shared" si="1834"/>
        <v>91.529247787842749</v>
      </c>
      <c r="AC6514" s="21">
        <f t="shared" si="1835"/>
        <v>57.02</v>
      </c>
      <c r="AD6514" s="21">
        <f t="shared" si="1841"/>
        <v>91.529247787842749</v>
      </c>
      <c r="AE6514" s="21" t="str">
        <f t="shared" si="1836"/>
        <v>9/28/13:00</v>
      </c>
    </row>
    <row r="6515" spans="2:31">
      <c r="B6515" s="37">
        <v>9</v>
      </c>
      <c r="C6515" s="38">
        <v>28</v>
      </c>
      <c r="D6515" s="39">
        <v>14</v>
      </c>
      <c r="E6515" s="17">
        <v>13.9</v>
      </c>
      <c r="F6515" s="17">
        <v>232</v>
      </c>
      <c r="G6515" s="17">
        <v>6</v>
      </c>
      <c r="H6515" s="37">
        <f t="shared" si="1824"/>
        <v>57.02</v>
      </c>
      <c r="I6515" s="37">
        <f>IF(H6515&lt;'Roof Calculator'!$G$8, 1, 0)</f>
        <v>0</v>
      </c>
      <c r="J6515" s="37">
        <f>IF(H6515&gt;='Roof Calculator'!$G$8, 1, 0)</f>
        <v>1</v>
      </c>
      <c r="K6515" s="37">
        <f t="shared" si="1825"/>
        <v>0</v>
      </c>
      <c r="L6515" s="37">
        <f t="shared" si="1826"/>
        <v>57.02</v>
      </c>
      <c r="M6515" s="37">
        <v>0</v>
      </c>
      <c r="N6515" s="37">
        <f t="shared" si="1827"/>
        <v>232</v>
      </c>
      <c r="O6515" s="37">
        <v>0</v>
      </c>
      <c r="P6515" s="37">
        <v>0</v>
      </c>
      <c r="Q6515" s="21">
        <f t="shared" si="1828"/>
        <v>39.790999999999997</v>
      </c>
      <c r="R6515" s="21">
        <f t="shared" si="1837"/>
        <v>271.54166666665043</v>
      </c>
      <c r="S6515" s="21">
        <f t="shared" si="1838"/>
        <v>-3.1478444417975604</v>
      </c>
      <c r="T6515" s="21">
        <f t="shared" si="1829"/>
        <v>86.147999999999996</v>
      </c>
      <c r="U6515" s="37">
        <f>VLOOKUP(Time_Zone, 'LSTM LookUp'!$B$5:$D$8, 3, FALSE)</f>
        <v>-75</v>
      </c>
      <c r="V6515" s="21">
        <f t="shared" si="1839"/>
        <v>10.362799095363844</v>
      </c>
      <c r="W6515" s="21">
        <f t="shared" si="1830"/>
        <v>193.73869977384095</v>
      </c>
      <c r="X6515" s="21">
        <f t="shared" si="1831"/>
        <v>-4.6825022794557185</v>
      </c>
      <c r="Y6515" s="21">
        <f t="shared" si="1832"/>
        <v>227.31749772054428</v>
      </c>
      <c r="Z6515" s="21">
        <f t="shared" si="1840"/>
        <v>72.055676534977437</v>
      </c>
      <c r="AA6515" s="21">
        <f t="shared" si="1833"/>
        <v>0</v>
      </c>
      <c r="AB6515" s="21">
        <f t="shared" si="1834"/>
        <v>72.055676534977437</v>
      </c>
      <c r="AC6515" s="21">
        <f t="shared" si="1835"/>
        <v>57.02</v>
      </c>
      <c r="AD6515" s="21">
        <f t="shared" si="1841"/>
        <v>72.055676534977437</v>
      </c>
      <c r="AE6515" s="21" t="str">
        <f t="shared" si="1836"/>
        <v>9/28/14:00</v>
      </c>
    </row>
    <row r="6516" spans="2:31">
      <c r="B6516" s="37">
        <v>9</v>
      </c>
      <c r="C6516" s="38">
        <v>28</v>
      </c>
      <c r="D6516" s="39">
        <v>15</v>
      </c>
      <c r="E6516" s="17">
        <v>13.9</v>
      </c>
      <c r="F6516" s="17">
        <v>138</v>
      </c>
      <c r="G6516" s="17">
        <v>0</v>
      </c>
      <c r="H6516" s="37">
        <f t="shared" si="1824"/>
        <v>57.02</v>
      </c>
      <c r="I6516" s="37">
        <f>IF(H6516&lt;'Roof Calculator'!$G$8, 1, 0)</f>
        <v>0</v>
      </c>
      <c r="J6516" s="37">
        <f>IF(H6516&gt;='Roof Calculator'!$G$8, 1, 0)</f>
        <v>1</v>
      </c>
      <c r="K6516" s="37">
        <f t="shared" si="1825"/>
        <v>0</v>
      </c>
      <c r="L6516" s="37">
        <f t="shared" si="1826"/>
        <v>57.02</v>
      </c>
      <c r="M6516" s="37">
        <v>0</v>
      </c>
      <c r="N6516" s="37">
        <f t="shared" si="1827"/>
        <v>138</v>
      </c>
      <c r="O6516" s="37">
        <v>0</v>
      </c>
      <c r="P6516" s="37">
        <v>0</v>
      </c>
      <c r="Q6516" s="21">
        <f t="shared" si="1828"/>
        <v>39.790999999999997</v>
      </c>
      <c r="R6516" s="21">
        <f t="shared" si="1837"/>
        <v>271.58333333331711</v>
      </c>
      <c r="S6516" s="21">
        <f t="shared" si="1838"/>
        <v>-3.1640658389341492</v>
      </c>
      <c r="T6516" s="21">
        <f t="shared" si="1829"/>
        <v>86.147999999999996</v>
      </c>
      <c r="U6516" s="37">
        <f>VLOOKUP(Time_Zone, 'LSTM LookUp'!$B$5:$D$8, 3, FALSE)</f>
        <v>-75</v>
      </c>
      <c r="V6516" s="21">
        <f t="shared" si="1839"/>
        <v>10.376734158096808</v>
      </c>
      <c r="W6516" s="21">
        <f t="shared" si="1830"/>
        <v>208.74218353952418</v>
      </c>
      <c r="X6516" s="21">
        <f t="shared" si="1831"/>
        <v>0</v>
      </c>
      <c r="Y6516" s="21">
        <f t="shared" si="1832"/>
        <v>138</v>
      </c>
      <c r="Z6516" s="21">
        <f t="shared" si="1840"/>
        <v>43.743589743589745</v>
      </c>
      <c r="AA6516" s="21">
        <f t="shared" si="1833"/>
        <v>0</v>
      </c>
      <c r="AB6516" s="21">
        <f t="shared" si="1834"/>
        <v>43.743589743589745</v>
      </c>
      <c r="AC6516" s="21">
        <f t="shared" si="1835"/>
        <v>57.02</v>
      </c>
      <c r="AD6516" s="21">
        <f t="shared" si="1841"/>
        <v>43.743589743589745</v>
      </c>
      <c r="AE6516" s="21" t="str">
        <f t="shared" si="1836"/>
        <v>9/28/15:00</v>
      </c>
    </row>
    <row r="6517" spans="2:31">
      <c r="B6517" s="37">
        <v>9</v>
      </c>
      <c r="C6517" s="38">
        <v>28</v>
      </c>
      <c r="D6517" s="39">
        <v>16</v>
      </c>
      <c r="E6517" s="17">
        <v>14.4</v>
      </c>
      <c r="F6517" s="17">
        <v>225</v>
      </c>
      <c r="G6517" s="17">
        <v>47</v>
      </c>
      <c r="H6517" s="37">
        <f t="shared" si="1824"/>
        <v>57.92</v>
      </c>
      <c r="I6517" s="37">
        <f>IF(H6517&lt;'Roof Calculator'!$G$8, 1, 0)</f>
        <v>0</v>
      </c>
      <c r="J6517" s="37">
        <f>IF(H6517&gt;='Roof Calculator'!$G$8, 1, 0)</f>
        <v>1</v>
      </c>
      <c r="K6517" s="37">
        <f t="shared" si="1825"/>
        <v>0</v>
      </c>
      <c r="L6517" s="37">
        <f t="shared" si="1826"/>
        <v>57.92</v>
      </c>
      <c r="M6517" s="37">
        <v>0</v>
      </c>
      <c r="N6517" s="37">
        <f t="shared" si="1827"/>
        <v>225</v>
      </c>
      <c r="O6517" s="37">
        <v>0</v>
      </c>
      <c r="P6517" s="37">
        <v>0</v>
      </c>
      <c r="Q6517" s="21">
        <f t="shared" si="1828"/>
        <v>39.790999999999997</v>
      </c>
      <c r="R6517" s="21">
        <f t="shared" si="1837"/>
        <v>271.6249999999838</v>
      </c>
      <c r="S6517" s="21">
        <f t="shared" si="1838"/>
        <v>-3.1802858604816877</v>
      </c>
      <c r="T6517" s="21">
        <f t="shared" si="1829"/>
        <v>86.147999999999996</v>
      </c>
      <c r="U6517" s="37">
        <f>VLOOKUP(Time_Zone, 'LSTM LookUp'!$B$5:$D$8, 3, FALSE)</f>
        <v>-75</v>
      </c>
      <c r="V6517" s="21">
        <f t="shared" si="1839"/>
        <v>10.390659697595792</v>
      </c>
      <c r="W6517" s="21">
        <f t="shared" si="1830"/>
        <v>223.74566492439897</v>
      </c>
      <c r="X6517" s="21">
        <f t="shared" si="1831"/>
        <v>-27.717946843799314</v>
      </c>
      <c r="Y6517" s="21">
        <f t="shared" si="1832"/>
        <v>197.28205315620067</v>
      </c>
      <c r="Z6517" s="21">
        <f t="shared" si="1840"/>
        <v>62.534965195926858</v>
      </c>
      <c r="AA6517" s="21">
        <f t="shared" si="1833"/>
        <v>0</v>
      </c>
      <c r="AB6517" s="21">
        <f t="shared" si="1834"/>
        <v>62.534965195926858</v>
      </c>
      <c r="AC6517" s="21">
        <f t="shared" si="1835"/>
        <v>57.92</v>
      </c>
      <c r="AD6517" s="21">
        <f t="shared" si="1841"/>
        <v>62.534965195926858</v>
      </c>
      <c r="AE6517" s="21" t="str">
        <f t="shared" si="1836"/>
        <v>9/28/16:00</v>
      </c>
    </row>
    <row r="6518" spans="2:31">
      <c r="B6518" s="37">
        <v>9</v>
      </c>
      <c r="C6518" s="38">
        <v>28</v>
      </c>
      <c r="D6518" s="39">
        <v>17</v>
      </c>
      <c r="E6518" s="17">
        <v>14.4</v>
      </c>
      <c r="F6518" s="17">
        <v>127</v>
      </c>
      <c r="G6518" s="17">
        <v>451</v>
      </c>
      <c r="H6518" s="37">
        <f t="shared" si="1824"/>
        <v>57.92</v>
      </c>
      <c r="I6518" s="37">
        <f>IF(H6518&lt;'Roof Calculator'!$G$8, 1, 0)</f>
        <v>0</v>
      </c>
      <c r="J6518" s="37">
        <f>IF(H6518&gt;='Roof Calculator'!$G$8, 1, 0)</f>
        <v>1</v>
      </c>
      <c r="K6518" s="37">
        <f t="shared" si="1825"/>
        <v>0</v>
      </c>
      <c r="L6518" s="37">
        <f t="shared" si="1826"/>
        <v>57.92</v>
      </c>
      <c r="M6518" s="37">
        <v>0</v>
      </c>
      <c r="N6518" s="37">
        <f t="shared" si="1827"/>
        <v>127</v>
      </c>
      <c r="O6518" s="37">
        <v>0</v>
      </c>
      <c r="P6518" s="37">
        <v>0</v>
      </c>
      <c r="Q6518" s="21">
        <f t="shared" si="1828"/>
        <v>39.790999999999997</v>
      </c>
      <c r="R6518" s="21">
        <f t="shared" si="1837"/>
        <v>271.66666666665049</v>
      </c>
      <c r="S6518" s="21">
        <f t="shared" si="1838"/>
        <v>-3.1965044993306484</v>
      </c>
      <c r="T6518" s="21">
        <f t="shared" si="1829"/>
        <v>86.147999999999996</v>
      </c>
      <c r="U6518" s="37">
        <f>VLOOKUP(Time_Zone, 'LSTM LookUp'!$B$5:$D$8, 3, FALSE)</f>
        <v>-75</v>
      </c>
      <c r="V6518" s="21">
        <f t="shared" si="1839"/>
        <v>10.404575685689561</v>
      </c>
      <c r="W6518" s="21">
        <f t="shared" si="1830"/>
        <v>238.74914392142239</v>
      </c>
      <c r="X6518" s="21">
        <f t="shared" si="1831"/>
        <v>-195.59549248932768</v>
      </c>
      <c r="Y6518" s="21">
        <f t="shared" si="1832"/>
        <v>-68.595492489327683</v>
      </c>
      <c r="Z6518" s="21">
        <f t="shared" si="1840"/>
        <v>-21.74357305588871</v>
      </c>
      <c r="AA6518" s="21">
        <f t="shared" si="1833"/>
        <v>0</v>
      </c>
      <c r="AB6518" s="21">
        <f t="shared" si="1834"/>
        <v>-21.74357305588871</v>
      </c>
      <c r="AC6518" s="21">
        <f t="shared" si="1835"/>
        <v>57.92</v>
      </c>
      <c r="AD6518" s="21">
        <f t="shared" si="1841"/>
        <v>-21.74357305588871</v>
      </c>
      <c r="AE6518" s="21" t="str">
        <f t="shared" si="1836"/>
        <v>9/28/17:00</v>
      </c>
    </row>
    <row r="6519" spans="2:31">
      <c r="B6519" s="37">
        <v>9</v>
      </c>
      <c r="C6519" s="38">
        <v>28</v>
      </c>
      <c r="D6519" s="39">
        <v>18</v>
      </c>
      <c r="E6519" s="17">
        <v>14.4</v>
      </c>
      <c r="F6519" s="17">
        <v>61</v>
      </c>
      <c r="G6519" s="17">
        <v>332</v>
      </c>
      <c r="H6519" s="37">
        <f t="shared" si="1824"/>
        <v>57.92</v>
      </c>
      <c r="I6519" s="37">
        <f>IF(H6519&lt;'Roof Calculator'!$G$8, 1, 0)</f>
        <v>0</v>
      </c>
      <c r="J6519" s="37">
        <f>IF(H6519&gt;='Roof Calculator'!$G$8, 1, 0)</f>
        <v>1</v>
      </c>
      <c r="K6519" s="37">
        <f t="shared" si="1825"/>
        <v>0</v>
      </c>
      <c r="L6519" s="37">
        <f t="shared" si="1826"/>
        <v>57.92</v>
      </c>
      <c r="M6519" s="37">
        <v>0</v>
      </c>
      <c r="N6519" s="37">
        <f t="shared" si="1827"/>
        <v>61</v>
      </c>
      <c r="O6519" s="37">
        <v>0</v>
      </c>
      <c r="P6519" s="37">
        <v>0</v>
      </c>
      <c r="Q6519" s="21">
        <f t="shared" si="1828"/>
        <v>39.790999999999997</v>
      </c>
      <c r="R6519" s="21">
        <f t="shared" si="1837"/>
        <v>271.70833333331717</v>
      </c>
      <c r="S6519" s="21">
        <f t="shared" si="1838"/>
        <v>-3.2127217483711572</v>
      </c>
      <c r="T6519" s="21">
        <f t="shared" si="1829"/>
        <v>86.147999999999996</v>
      </c>
      <c r="U6519" s="37">
        <f>VLOOKUP(Time_Zone, 'LSTM LookUp'!$B$5:$D$8, 3, FALSE)</f>
        <v>-75</v>
      </c>
      <c r="V6519" s="21">
        <f t="shared" si="1839"/>
        <v>10.418482094220396</v>
      </c>
      <c r="W6519" s="21">
        <f t="shared" si="1830"/>
        <v>253.75262052355512</v>
      </c>
      <c r="X6519" s="21">
        <f t="shared" si="1831"/>
        <v>-83.169839538214973</v>
      </c>
      <c r="Y6519" s="21">
        <f t="shared" si="1832"/>
        <v>-22.169839538214973</v>
      </c>
      <c r="Z6519" s="21">
        <f t="shared" si="1840"/>
        <v>-7.0274519234847164</v>
      </c>
      <c r="AA6519" s="21">
        <f t="shared" si="1833"/>
        <v>0</v>
      </c>
      <c r="AB6519" s="21">
        <f t="shared" si="1834"/>
        <v>-7.0274519234847164</v>
      </c>
      <c r="AC6519" s="21">
        <f t="shared" si="1835"/>
        <v>57.92</v>
      </c>
      <c r="AD6519" s="21">
        <f t="shared" si="1841"/>
        <v>-7.0274519234847164</v>
      </c>
      <c r="AE6519" s="21" t="str">
        <f t="shared" si="1836"/>
        <v>9/28/18:00</v>
      </c>
    </row>
    <row r="6520" spans="2:31">
      <c r="B6520" s="37">
        <v>9</v>
      </c>
      <c r="C6520" s="38">
        <v>28</v>
      </c>
      <c r="D6520" s="39">
        <v>19</v>
      </c>
      <c r="E6520" s="17">
        <v>12.2</v>
      </c>
      <c r="F6520" s="17">
        <v>0</v>
      </c>
      <c r="G6520" s="17">
        <v>0</v>
      </c>
      <c r="H6520" s="37">
        <f t="shared" si="1824"/>
        <v>53.96</v>
      </c>
      <c r="I6520" s="37">
        <f>IF(H6520&lt;'Roof Calculator'!$G$8, 1, 0)</f>
        <v>1</v>
      </c>
      <c r="J6520" s="37">
        <f>IF(H6520&gt;='Roof Calculator'!$G$8, 1, 0)</f>
        <v>0</v>
      </c>
      <c r="K6520" s="37">
        <f t="shared" si="1825"/>
        <v>53.96</v>
      </c>
      <c r="L6520" s="37">
        <f t="shared" si="1826"/>
        <v>0</v>
      </c>
      <c r="M6520" s="37">
        <v>0</v>
      </c>
      <c r="N6520" s="37">
        <f t="shared" si="1827"/>
        <v>0</v>
      </c>
      <c r="O6520" s="37">
        <v>0</v>
      </c>
      <c r="P6520" s="37">
        <v>0</v>
      </c>
      <c r="Q6520" s="21">
        <f t="shared" si="1828"/>
        <v>39.790999999999997</v>
      </c>
      <c r="R6520" s="21">
        <f t="shared" si="1837"/>
        <v>271.74999999998386</v>
      </c>
      <c r="S6520" s="21">
        <f t="shared" si="1838"/>
        <v>-3.2289376004930683</v>
      </c>
      <c r="T6520" s="21">
        <f t="shared" si="1829"/>
        <v>86.147999999999996</v>
      </c>
      <c r="U6520" s="37">
        <f>VLOOKUP(Time_Zone, 'LSTM LookUp'!$B$5:$D$8, 3, FALSE)</f>
        <v>-75</v>
      </c>
      <c r="V6520" s="21">
        <f t="shared" si="1839"/>
        <v>10.432378895044209</v>
      </c>
      <c r="W6520" s="21">
        <f t="shared" si="1830"/>
        <v>268.75609472376107</v>
      </c>
      <c r="X6520" s="21">
        <f t="shared" si="1831"/>
        <v>0</v>
      </c>
      <c r="Y6520" s="21">
        <f t="shared" si="1832"/>
        <v>0</v>
      </c>
      <c r="Z6520" s="21">
        <f t="shared" si="1840"/>
        <v>0</v>
      </c>
      <c r="AA6520" s="21">
        <f t="shared" si="1833"/>
        <v>0</v>
      </c>
      <c r="AB6520" s="21">
        <f t="shared" si="1834"/>
        <v>0</v>
      </c>
      <c r="AC6520" s="21">
        <f t="shared" si="1835"/>
        <v>0</v>
      </c>
      <c r="AD6520" s="21">
        <f t="shared" si="1841"/>
        <v>0</v>
      </c>
      <c r="AE6520" s="21" t="str">
        <f t="shared" si="1836"/>
        <v>9/28/19:00</v>
      </c>
    </row>
    <row r="6521" spans="2:31">
      <c r="B6521" s="37">
        <v>9</v>
      </c>
      <c r="C6521" s="38">
        <v>28</v>
      </c>
      <c r="D6521" s="39">
        <v>20</v>
      </c>
      <c r="E6521" s="17">
        <v>12.2</v>
      </c>
      <c r="F6521" s="17">
        <v>0</v>
      </c>
      <c r="G6521" s="17">
        <v>0</v>
      </c>
      <c r="H6521" s="37">
        <f t="shared" si="1824"/>
        <v>53.96</v>
      </c>
      <c r="I6521" s="37">
        <f>IF(H6521&lt;'Roof Calculator'!$G$8, 1, 0)</f>
        <v>1</v>
      </c>
      <c r="J6521" s="37">
        <f>IF(H6521&gt;='Roof Calculator'!$G$8, 1, 0)</f>
        <v>0</v>
      </c>
      <c r="K6521" s="37">
        <f t="shared" si="1825"/>
        <v>53.96</v>
      </c>
      <c r="L6521" s="37">
        <f t="shared" si="1826"/>
        <v>0</v>
      </c>
      <c r="M6521" s="37">
        <v>0</v>
      </c>
      <c r="N6521" s="37">
        <f t="shared" si="1827"/>
        <v>0</v>
      </c>
      <c r="O6521" s="37">
        <v>0</v>
      </c>
      <c r="P6521" s="37">
        <v>0</v>
      </c>
      <c r="Q6521" s="21">
        <f t="shared" si="1828"/>
        <v>39.790999999999997</v>
      </c>
      <c r="R6521" s="21">
        <f t="shared" si="1837"/>
        <v>271.79166666665054</v>
      </c>
      <c r="S6521" s="21">
        <f t="shared" si="1838"/>
        <v>-3.2451520485859566</v>
      </c>
      <c r="T6521" s="21">
        <f t="shared" si="1829"/>
        <v>86.147999999999996</v>
      </c>
      <c r="U6521" s="37">
        <f>VLOOKUP(Time_Zone, 'LSTM LookUp'!$B$5:$D$8, 3, FALSE)</f>
        <v>-75</v>
      </c>
      <c r="V6521" s="21">
        <f t="shared" si="1839"/>
        <v>10.446266060030608</v>
      </c>
      <c r="W6521" s="21">
        <f t="shared" si="1830"/>
        <v>283.75956651500763</v>
      </c>
      <c r="X6521" s="21">
        <f t="shared" si="1831"/>
        <v>0</v>
      </c>
      <c r="Y6521" s="21">
        <f t="shared" si="1832"/>
        <v>0</v>
      </c>
      <c r="Z6521" s="21">
        <f t="shared" si="1840"/>
        <v>0</v>
      </c>
      <c r="AA6521" s="21">
        <f t="shared" si="1833"/>
        <v>0</v>
      </c>
      <c r="AB6521" s="21">
        <f t="shared" si="1834"/>
        <v>0</v>
      </c>
      <c r="AC6521" s="21">
        <f t="shared" si="1835"/>
        <v>0</v>
      </c>
      <c r="AD6521" s="21">
        <f t="shared" si="1841"/>
        <v>0</v>
      </c>
      <c r="AE6521" s="21" t="str">
        <f t="shared" si="1836"/>
        <v>9/28/20:00</v>
      </c>
    </row>
    <row r="6522" spans="2:31">
      <c r="B6522" s="37">
        <v>9</v>
      </c>
      <c r="C6522" s="38">
        <v>28</v>
      </c>
      <c r="D6522" s="39">
        <v>21</v>
      </c>
      <c r="E6522" s="17">
        <v>12.8</v>
      </c>
      <c r="F6522" s="17">
        <v>0</v>
      </c>
      <c r="G6522" s="17">
        <v>0</v>
      </c>
      <c r="H6522" s="37">
        <f t="shared" si="1824"/>
        <v>55.04</v>
      </c>
      <c r="I6522" s="37">
        <f>IF(H6522&lt;'Roof Calculator'!$G$8, 1, 0)</f>
        <v>0</v>
      </c>
      <c r="J6522" s="37">
        <f>IF(H6522&gt;='Roof Calculator'!$G$8, 1, 0)</f>
        <v>1</v>
      </c>
      <c r="K6522" s="37">
        <f t="shared" si="1825"/>
        <v>0</v>
      </c>
      <c r="L6522" s="37">
        <f t="shared" si="1826"/>
        <v>55.04</v>
      </c>
      <c r="M6522" s="37">
        <v>0</v>
      </c>
      <c r="N6522" s="37">
        <f t="shared" si="1827"/>
        <v>0</v>
      </c>
      <c r="O6522" s="37">
        <v>0</v>
      </c>
      <c r="P6522" s="37">
        <v>0</v>
      </c>
      <c r="Q6522" s="21">
        <f t="shared" si="1828"/>
        <v>39.790999999999997</v>
      </c>
      <c r="R6522" s="21">
        <f t="shared" si="1837"/>
        <v>271.83333333331723</v>
      </c>
      <c r="S6522" s="21">
        <f t="shared" si="1838"/>
        <v>-3.2613650855391398</v>
      </c>
      <c r="T6522" s="21">
        <f t="shared" si="1829"/>
        <v>86.147999999999996</v>
      </c>
      <c r="U6522" s="37">
        <f>VLOOKUP(Time_Zone, 'LSTM LookUp'!$B$5:$D$8, 3, FALSE)</f>
        <v>-75</v>
      </c>
      <c r="V6522" s="21">
        <f t="shared" si="1839"/>
        <v>10.460143561062965</v>
      </c>
      <c r="W6522" s="21">
        <f t="shared" si="1830"/>
        <v>298.76303589026577</v>
      </c>
      <c r="X6522" s="21">
        <f t="shared" si="1831"/>
        <v>0</v>
      </c>
      <c r="Y6522" s="21">
        <f t="shared" si="1832"/>
        <v>0</v>
      </c>
      <c r="Z6522" s="21">
        <f t="shared" si="1840"/>
        <v>0</v>
      </c>
      <c r="AA6522" s="21">
        <f t="shared" si="1833"/>
        <v>0</v>
      </c>
      <c r="AB6522" s="21">
        <f t="shared" si="1834"/>
        <v>0</v>
      </c>
      <c r="AC6522" s="21">
        <f t="shared" si="1835"/>
        <v>55.04</v>
      </c>
      <c r="AD6522" s="21">
        <f t="shared" si="1841"/>
        <v>0</v>
      </c>
      <c r="AE6522" s="21" t="str">
        <f t="shared" si="1836"/>
        <v>9/28/21:00</v>
      </c>
    </row>
    <row r="6523" spans="2:31">
      <c r="B6523" s="37">
        <v>9</v>
      </c>
      <c r="C6523" s="38">
        <v>28</v>
      </c>
      <c r="D6523" s="39">
        <v>22</v>
      </c>
      <c r="E6523" s="17">
        <v>11.7</v>
      </c>
      <c r="F6523" s="17">
        <v>0</v>
      </c>
      <c r="G6523" s="17">
        <v>0</v>
      </c>
      <c r="H6523" s="37">
        <f t="shared" si="1824"/>
        <v>53.06</v>
      </c>
      <c r="I6523" s="37">
        <f>IF(H6523&lt;'Roof Calculator'!$G$8, 1, 0)</f>
        <v>1</v>
      </c>
      <c r="J6523" s="37">
        <f>IF(H6523&gt;='Roof Calculator'!$G$8, 1, 0)</f>
        <v>0</v>
      </c>
      <c r="K6523" s="37">
        <f t="shared" si="1825"/>
        <v>53.06</v>
      </c>
      <c r="L6523" s="37">
        <f t="shared" si="1826"/>
        <v>0</v>
      </c>
      <c r="M6523" s="37">
        <v>0</v>
      </c>
      <c r="N6523" s="37">
        <f t="shared" si="1827"/>
        <v>0</v>
      </c>
      <c r="O6523" s="37">
        <v>0</v>
      </c>
      <c r="P6523" s="37">
        <v>0</v>
      </c>
      <c r="Q6523" s="21">
        <f t="shared" si="1828"/>
        <v>39.790999999999997</v>
      </c>
      <c r="R6523" s="21">
        <f t="shared" si="1837"/>
        <v>271.87499999998391</v>
      </c>
      <c r="S6523" s="21">
        <f t="shared" si="1838"/>
        <v>-3.2775767042415933</v>
      </c>
      <c r="T6523" s="21">
        <f t="shared" si="1829"/>
        <v>86.147999999999996</v>
      </c>
      <c r="U6523" s="37">
        <f>VLOOKUP(Time_Zone, 'LSTM LookUp'!$B$5:$D$8, 3, FALSE)</f>
        <v>-75</v>
      </c>
      <c r="V6523" s="21">
        <f t="shared" si="1839"/>
        <v>10.474011370038411</v>
      </c>
      <c r="W6523" s="21">
        <f t="shared" si="1830"/>
        <v>313.76650284250957</v>
      </c>
      <c r="X6523" s="21">
        <f t="shared" si="1831"/>
        <v>0</v>
      </c>
      <c r="Y6523" s="21">
        <f t="shared" si="1832"/>
        <v>0</v>
      </c>
      <c r="Z6523" s="21">
        <f t="shared" si="1840"/>
        <v>0</v>
      </c>
      <c r="AA6523" s="21">
        <f t="shared" si="1833"/>
        <v>0</v>
      </c>
      <c r="AB6523" s="21">
        <f t="shared" si="1834"/>
        <v>0</v>
      </c>
      <c r="AC6523" s="21">
        <f t="shared" si="1835"/>
        <v>0</v>
      </c>
      <c r="AD6523" s="21">
        <f t="shared" si="1841"/>
        <v>0</v>
      </c>
      <c r="AE6523" s="21" t="str">
        <f t="shared" si="1836"/>
        <v>9/28/22:00</v>
      </c>
    </row>
    <row r="6524" spans="2:31">
      <c r="B6524" s="37">
        <v>9</v>
      </c>
      <c r="C6524" s="38">
        <v>28</v>
      </c>
      <c r="D6524" s="39">
        <v>23</v>
      </c>
      <c r="E6524" s="17">
        <v>11.1</v>
      </c>
      <c r="F6524" s="17">
        <v>0</v>
      </c>
      <c r="G6524" s="17">
        <v>0</v>
      </c>
      <c r="H6524" s="37">
        <f t="shared" si="1824"/>
        <v>51.98</v>
      </c>
      <c r="I6524" s="37">
        <f>IF(H6524&lt;'Roof Calculator'!$G$8, 1, 0)</f>
        <v>1</v>
      </c>
      <c r="J6524" s="37">
        <f>IF(H6524&gt;='Roof Calculator'!$G$8, 1, 0)</f>
        <v>0</v>
      </c>
      <c r="K6524" s="37">
        <f t="shared" si="1825"/>
        <v>51.98</v>
      </c>
      <c r="L6524" s="37">
        <f t="shared" si="1826"/>
        <v>0</v>
      </c>
      <c r="M6524" s="37">
        <v>0</v>
      </c>
      <c r="N6524" s="37">
        <f t="shared" si="1827"/>
        <v>0</v>
      </c>
      <c r="O6524" s="37">
        <v>0</v>
      </c>
      <c r="P6524" s="37">
        <v>0</v>
      </c>
      <c r="Q6524" s="21">
        <f t="shared" si="1828"/>
        <v>39.790999999999997</v>
      </c>
      <c r="R6524" s="21">
        <f t="shared" si="1837"/>
        <v>271.9166666666506</v>
      </c>
      <c r="S6524" s="21">
        <f t="shared" si="1838"/>
        <v>-3.2937868975820157</v>
      </c>
      <c r="T6524" s="21">
        <f t="shared" si="1829"/>
        <v>86.147999999999996</v>
      </c>
      <c r="U6524" s="37">
        <f>VLOOKUP(Time_Zone, 'LSTM LookUp'!$B$5:$D$8, 3, FALSE)</f>
        <v>-75</v>
      </c>
      <c r="V6524" s="21">
        <f t="shared" si="1839"/>
        <v>10.487869458867943</v>
      </c>
      <c r="W6524" s="21">
        <f t="shared" si="1830"/>
        <v>328.76996736471705</v>
      </c>
      <c r="X6524" s="21">
        <f t="shared" si="1831"/>
        <v>0</v>
      </c>
      <c r="Y6524" s="21">
        <f t="shared" si="1832"/>
        <v>0</v>
      </c>
      <c r="Z6524" s="21">
        <f t="shared" si="1840"/>
        <v>0</v>
      </c>
      <c r="AA6524" s="21">
        <f t="shared" si="1833"/>
        <v>0</v>
      </c>
      <c r="AB6524" s="21">
        <f t="shared" si="1834"/>
        <v>0</v>
      </c>
      <c r="AC6524" s="21">
        <f t="shared" si="1835"/>
        <v>0</v>
      </c>
      <c r="AD6524" s="21">
        <f t="shared" si="1841"/>
        <v>0</v>
      </c>
      <c r="AE6524" s="21" t="str">
        <f t="shared" si="1836"/>
        <v>9/28/23:00</v>
      </c>
    </row>
    <row r="6525" spans="2:31">
      <c r="B6525" s="37">
        <v>9</v>
      </c>
      <c r="C6525" s="38">
        <v>28</v>
      </c>
      <c r="D6525" s="39">
        <v>24</v>
      </c>
      <c r="E6525" s="17">
        <v>10.6</v>
      </c>
      <c r="F6525" s="17">
        <v>0</v>
      </c>
      <c r="G6525" s="17">
        <v>0</v>
      </c>
      <c r="H6525" s="37">
        <f t="shared" si="1824"/>
        <v>51.08</v>
      </c>
      <c r="I6525" s="37">
        <f>IF(H6525&lt;'Roof Calculator'!$G$8, 1, 0)</f>
        <v>1</v>
      </c>
      <c r="J6525" s="37">
        <f>IF(H6525&gt;='Roof Calculator'!$G$8, 1, 0)</f>
        <v>0</v>
      </c>
      <c r="K6525" s="37">
        <f t="shared" si="1825"/>
        <v>51.08</v>
      </c>
      <c r="L6525" s="37">
        <f t="shared" si="1826"/>
        <v>0</v>
      </c>
      <c r="M6525" s="37">
        <v>0</v>
      </c>
      <c r="N6525" s="37">
        <f t="shared" si="1827"/>
        <v>0</v>
      </c>
      <c r="O6525" s="37">
        <v>0</v>
      </c>
      <c r="P6525" s="37">
        <v>0</v>
      </c>
      <c r="Q6525" s="21">
        <f t="shared" si="1828"/>
        <v>39.790999999999997</v>
      </c>
      <c r="R6525" s="21">
        <f t="shared" si="1837"/>
        <v>271.95833333331728</v>
      </c>
      <c r="S6525" s="21">
        <f t="shared" si="1838"/>
        <v>-3.3099956584488424</v>
      </c>
      <c r="T6525" s="21">
        <f t="shared" si="1829"/>
        <v>86.147999999999996</v>
      </c>
      <c r="U6525" s="37">
        <f>VLOOKUP(Time_Zone, 'LSTM LookUp'!$B$5:$D$8, 3, FALSE)</f>
        <v>-75</v>
      </c>
      <c r="V6525" s="21">
        <f t="shared" si="1839"/>
        <v>10.501717799476499</v>
      </c>
      <c r="W6525" s="21">
        <f t="shared" si="1830"/>
        <v>343.77342944986913</v>
      </c>
      <c r="X6525" s="21">
        <f t="shared" si="1831"/>
        <v>0</v>
      </c>
      <c r="Y6525" s="21">
        <f t="shared" si="1832"/>
        <v>0</v>
      </c>
      <c r="Z6525" s="21">
        <f t="shared" si="1840"/>
        <v>0</v>
      </c>
      <c r="AA6525" s="21">
        <f t="shared" si="1833"/>
        <v>0</v>
      </c>
      <c r="AB6525" s="21">
        <f t="shared" si="1834"/>
        <v>0</v>
      </c>
      <c r="AC6525" s="21">
        <f t="shared" si="1835"/>
        <v>0</v>
      </c>
      <c r="AD6525" s="21">
        <f t="shared" si="1841"/>
        <v>0</v>
      </c>
      <c r="AE6525" s="21" t="str">
        <f t="shared" si="1836"/>
        <v>9/28/24:00</v>
      </c>
    </row>
    <row r="6526" spans="2:31">
      <c r="B6526" s="37">
        <v>9</v>
      </c>
      <c r="C6526" s="38">
        <v>29</v>
      </c>
      <c r="D6526" s="39">
        <v>1</v>
      </c>
      <c r="E6526" s="17">
        <v>11.1</v>
      </c>
      <c r="F6526" s="17">
        <v>0</v>
      </c>
      <c r="G6526" s="17">
        <v>0</v>
      </c>
      <c r="H6526" s="37">
        <f t="shared" si="1824"/>
        <v>51.98</v>
      </c>
      <c r="I6526" s="37">
        <f>IF(H6526&lt;'Roof Calculator'!$G$8, 1, 0)</f>
        <v>1</v>
      </c>
      <c r="J6526" s="37">
        <f>IF(H6526&gt;='Roof Calculator'!$G$8, 1, 0)</f>
        <v>0</v>
      </c>
      <c r="K6526" s="37">
        <f t="shared" si="1825"/>
        <v>51.98</v>
      </c>
      <c r="L6526" s="37">
        <f t="shared" si="1826"/>
        <v>0</v>
      </c>
      <c r="M6526" s="37">
        <v>0</v>
      </c>
      <c r="N6526" s="37">
        <f t="shared" si="1827"/>
        <v>0</v>
      </c>
      <c r="O6526" s="37">
        <v>0</v>
      </c>
      <c r="P6526" s="37">
        <v>0</v>
      </c>
      <c r="Q6526" s="21">
        <f t="shared" si="1828"/>
        <v>39.790999999999997</v>
      </c>
      <c r="R6526" s="21">
        <f t="shared" si="1837"/>
        <v>271.99999999998397</v>
      </c>
      <c r="S6526" s="21">
        <f t="shared" si="1838"/>
        <v>-3.3262029797301835</v>
      </c>
      <c r="T6526" s="21">
        <f t="shared" si="1829"/>
        <v>86.147999999999996</v>
      </c>
      <c r="U6526" s="37">
        <f>VLOOKUP(Time_Zone, 'LSTM LookUp'!$B$5:$D$8, 3, FALSE)</f>
        <v>-75</v>
      </c>
      <c r="V6526" s="21">
        <f t="shared" si="1839"/>
        <v>10.515556363802958</v>
      </c>
      <c r="W6526" s="21">
        <f t="shared" si="1830"/>
        <v>-1.2231109090492698</v>
      </c>
      <c r="X6526" s="21">
        <f t="shared" si="1831"/>
        <v>0</v>
      </c>
      <c r="Y6526" s="21">
        <f t="shared" si="1832"/>
        <v>0</v>
      </c>
      <c r="Z6526" s="21">
        <f t="shared" si="1840"/>
        <v>0</v>
      </c>
      <c r="AA6526" s="21">
        <f t="shared" si="1833"/>
        <v>0</v>
      </c>
      <c r="AB6526" s="21">
        <f t="shared" si="1834"/>
        <v>0</v>
      </c>
      <c r="AC6526" s="21">
        <f t="shared" si="1835"/>
        <v>0</v>
      </c>
      <c r="AD6526" s="21">
        <f t="shared" si="1841"/>
        <v>0</v>
      </c>
      <c r="AE6526" s="21" t="str">
        <f t="shared" si="1836"/>
        <v>9/29/1:00</v>
      </c>
    </row>
    <row r="6527" spans="2:31">
      <c r="B6527" s="37">
        <v>9</v>
      </c>
      <c r="C6527" s="38">
        <v>29</v>
      </c>
      <c r="D6527" s="39">
        <v>2</v>
      </c>
      <c r="E6527" s="17">
        <v>10</v>
      </c>
      <c r="F6527" s="17">
        <v>0</v>
      </c>
      <c r="G6527" s="17">
        <v>0</v>
      </c>
      <c r="H6527" s="37">
        <f t="shared" si="1824"/>
        <v>50</v>
      </c>
      <c r="I6527" s="37">
        <f>IF(H6527&lt;'Roof Calculator'!$G$8, 1, 0)</f>
        <v>1</v>
      </c>
      <c r="J6527" s="37">
        <f>IF(H6527&gt;='Roof Calculator'!$G$8, 1, 0)</f>
        <v>0</v>
      </c>
      <c r="K6527" s="37">
        <f t="shared" si="1825"/>
        <v>50</v>
      </c>
      <c r="L6527" s="37">
        <f t="shared" si="1826"/>
        <v>0</v>
      </c>
      <c r="M6527" s="37">
        <v>0</v>
      </c>
      <c r="N6527" s="37">
        <f t="shared" si="1827"/>
        <v>0</v>
      </c>
      <c r="O6527" s="37">
        <v>0</v>
      </c>
      <c r="P6527" s="37">
        <v>0</v>
      </c>
      <c r="Q6527" s="21">
        <f t="shared" si="1828"/>
        <v>39.790999999999997</v>
      </c>
      <c r="R6527" s="21">
        <f t="shared" si="1837"/>
        <v>272.04166666665066</v>
      </c>
      <c r="S6527" s="21">
        <f t="shared" si="1838"/>
        <v>-3.342408854313847</v>
      </c>
      <c r="T6527" s="21">
        <f t="shared" si="1829"/>
        <v>86.147999999999996</v>
      </c>
      <c r="U6527" s="37">
        <f>VLOOKUP(Time_Zone, 'LSTM LookUp'!$B$5:$D$8, 3, FALSE)</f>
        <v>-75</v>
      </c>
      <c r="V6527" s="21">
        <f t="shared" si="1839"/>
        <v>10.529385123800227</v>
      </c>
      <c r="W6527" s="21">
        <f t="shared" si="1830"/>
        <v>13.780346280950049</v>
      </c>
      <c r="X6527" s="21">
        <f t="shared" si="1831"/>
        <v>0</v>
      </c>
      <c r="Y6527" s="21">
        <f t="shared" si="1832"/>
        <v>0</v>
      </c>
      <c r="Z6527" s="21">
        <f t="shared" si="1840"/>
        <v>0</v>
      </c>
      <c r="AA6527" s="21">
        <f t="shared" si="1833"/>
        <v>0</v>
      </c>
      <c r="AB6527" s="21">
        <f t="shared" si="1834"/>
        <v>0</v>
      </c>
      <c r="AC6527" s="21">
        <f t="shared" si="1835"/>
        <v>0</v>
      </c>
      <c r="AD6527" s="21">
        <f t="shared" si="1841"/>
        <v>0</v>
      </c>
      <c r="AE6527" s="21" t="str">
        <f t="shared" si="1836"/>
        <v>9/29/2:00</v>
      </c>
    </row>
    <row r="6528" spans="2:31">
      <c r="B6528" s="37">
        <v>9</v>
      </c>
      <c r="C6528" s="38">
        <v>29</v>
      </c>
      <c r="D6528" s="39">
        <v>3</v>
      </c>
      <c r="E6528" s="17">
        <v>9.4</v>
      </c>
      <c r="F6528" s="17">
        <v>0</v>
      </c>
      <c r="G6528" s="17">
        <v>0</v>
      </c>
      <c r="H6528" s="37">
        <f t="shared" si="1824"/>
        <v>48.92</v>
      </c>
      <c r="I6528" s="37">
        <f>IF(H6528&lt;'Roof Calculator'!$G$8, 1, 0)</f>
        <v>1</v>
      </c>
      <c r="J6528" s="37">
        <f>IF(H6528&gt;='Roof Calculator'!$G$8, 1, 0)</f>
        <v>0</v>
      </c>
      <c r="K6528" s="37">
        <f t="shared" si="1825"/>
        <v>48.92</v>
      </c>
      <c r="L6528" s="37">
        <f t="shared" si="1826"/>
        <v>0</v>
      </c>
      <c r="M6528" s="37">
        <v>0</v>
      </c>
      <c r="N6528" s="37">
        <f t="shared" si="1827"/>
        <v>0</v>
      </c>
      <c r="O6528" s="37">
        <v>0</v>
      </c>
      <c r="P6528" s="37">
        <v>0</v>
      </c>
      <c r="Q6528" s="21">
        <f t="shared" si="1828"/>
        <v>39.790999999999997</v>
      </c>
      <c r="R6528" s="21">
        <f t="shared" si="1837"/>
        <v>272.08333333331734</v>
      </c>
      <c r="S6528" s="21">
        <f t="shared" si="1838"/>
        <v>-3.3586132750874027</v>
      </c>
      <c r="T6528" s="21">
        <f t="shared" si="1829"/>
        <v>86.147999999999996</v>
      </c>
      <c r="U6528" s="37">
        <f>VLOOKUP(Time_Zone, 'LSTM LookUp'!$B$5:$D$8, 3, FALSE)</f>
        <v>-75</v>
      </c>
      <c r="V6528" s="21">
        <f t="shared" si="1839"/>
        <v>10.543204051435348</v>
      </c>
      <c r="W6528" s="21">
        <f t="shared" si="1830"/>
        <v>28.783801012858838</v>
      </c>
      <c r="X6528" s="21">
        <f t="shared" si="1831"/>
        <v>0</v>
      </c>
      <c r="Y6528" s="21">
        <f t="shared" si="1832"/>
        <v>0</v>
      </c>
      <c r="Z6528" s="21">
        <f t="shared" si="1840"/>
        <v>0</v>
      </c>
      <c r="AA6528" s="21">
        <f t="shared" si="1833"/>
        <v>0</v>
      </c>
      <c r="AB6528" s="21">
        <f t="shared" si="1834"/>
        <v>0</v>
      </c>
      <c r="AC6528" s="21">
        <f t="shared" si="1835"/>
        <v>0</v>
      </c>
      <c r="AD6528" s="21">
        <f t="shared" si="1841"/>
        <v>0</v>
      </c>
      <c r="AE6528" s="21" t="str">
        <f t="shared" si="1836"/>
        <v>9/29/3:00</v>
      </c>
    </row>
    <row r="6529" spans="2:31">
      <c r="B6529" s="37">
        <v>9</v>
      </c>
      <c r="C6529" s="38">
        <v>29</v>
      </c>
      <c r="D6529" s="39">
        <v>4</v>
      </c>
      <c r="E6529" s="17">
        <v>10</v>
      </c>
      <c r="F6529" s="17">
        <v>0</v>
      </c>
      <c r="G6529" s="17">
        <v>0</v>
      </c>
      <c r="H6529" s="37">
        <f t="shared" si="1824"/>
        <v>50</v>
      </c>
      <c r="I6529" s="37">
        <f>IF(H6529&lt;'Roof Calculator'!$G$8, 1, 0)</f>
        <v>1</v>
      </c>
      <c r="J6529" s="37">
        <f>IF(H6529&gt;='Roof Calculator'!$G$8, 1, 0)</f>
        <v>0</v>
      </c>
      <c r="K6529" s="37">
        <f t="shared" si="1825"/>
        <v>50</v>
      </c>
      <c r="L6529" s="37">
        <f t="shared" si="1826"/>
        <v>0</v>
      </c>
      <c r="M6529" s="37">
        <v>0</v>
      </c>
      <c r="N6529" s="37">
        <f t="shared" si="1827"/>
        <v>0</v>
      </c>
      <c r="O6529" s="37">
        <v>0</v>
      </c>
      <c r="P6529" s="37">
        <v>0</v>
      </c>
      <c r="Q6529" s="21">
        <f t="shared" si="1828"/>
        <v>39.790999999999997</v>
      </c>
      <c r="R6529" s="21">
        <f t="shared" si="1837"/>
        <v>272.12499999998403</v>
      </c>
      <c r="S6529" s="21">
        <f t="shared" si="1838"/>
        <v>-3.3748162349380668</v>
      </c>
      <c r="T6529" s="21">
        <f t="shared" si="1829"/>
        <v>86.147999999999996</v>
      </c>
      <c r="U6529" s="37">
        <f>VLOOKUP(Time_Zone, 'LSTM LookUp'!$B$5:$D$8, 3, FALSE)</f>
        <v>-75</v>
      </c>
      <c r="V6529" s="21">
        <f t="shared" si="1839"/>
        <v>10.557013118689454</v>
      </c>
      <c r="W6529" s="21">
        <f t="shared" si="1830"/>
        <v>43.787253279672377</v>
      </c>
      <c r="X6529" s="21">
        <f t="shared" si="1831"/>
        <v>0</v>
      </c>
      <c r="Y6529" s="21">
        <f t="shared" si="1832"/>
        <v>0</v>
      </c>
      <c r="Z6529" s="21">
        <f t="shared" si="1840"/>
        <v>0</v>
      </c>
      <c r="AA6529" s="21">
        <f t="shared" si="1833"/>
        <v>0</v>
      </c>
      <c r="AB6529" s="21">
        <f t="shared" si="1834"/>
        <v>0</v>
      </c>
      <c r="AC6529" s="21">
        <f t="shared" si="1835"/>
        <v>0</v>
      </c>
      <c r="AD6529" s="21">
        <f t="shared" si="1841"/>
        <v>0</v>
      </c>
      <c r="AE6529" s="21" t="str">
        <f t="shared" si="1836"/>
        <v>9/29/4:00</v>
      </c>
    </row>
    <row r="6530" spans="2:31">
      <c r="B6530" s="37">
        <v>9</v>
      </c>
      <c r="C6530" s="38">
        <v>29</v>
      </c>
      <c r="D6530" s="39">
        <v>5</v>
      </c>
      <c r="E6530" s="17">
        <v>10</v>
      </c>
      <c r="F6530" s="17">
        <v>0</v>
      </c>
      <c r="G6530" s="17">
        <v>0</v>
      </c>
      <c r="H6530" s="37">
        <f t="shared" si="1824"/>
        <v>50</v>
      </c>
      <c r="I6530" s="37">
        <f>IF(H6530&lt;'Roof Calculator'!$G$8, 1, 0)</f>
        <v>1</v>
      </c>
      <c r="J6530" s="37">
        <f>IF(H6530&gt;='Roof Calculator'!$G$8, 1, 0)</f>
        <v>0</v>
      </c>
      <c r="K6530" s="37">
        <f t="shared" si="1825"/>
        <v>50</v>
      </c>
      <c r="L6530" s="37">
        <f t="shared" si="1826"/>
        <v>0</v>
      </c>
      <c r="M6530" s="37">
        <v>0</v>
      </c>
      <c r="N6530" s="37">
        <f t="shared" si="1827"/>
        <v>0</v>
      </c>
      <c r="O6530" s="37">
        <v>0</v>
      </c>
      <c r="P6530" s="37">
        <v>0</v>
      </c>
      <c r="Q6530" s="21">
        <f t="shared" si="1828"/>
        <v>39.790999999999997</v>
      </c>
      <c r="R6530" s="21">
        <f t="shared" si="1837"/>
        <v>272.16666666665071</v>
      </c>
      <c r="S6530" s="21">
        <f t="shared" si="1838"/>
        <v>-3.3910177267527724</v>
      </c>
      <c r="T6530" s="21">
        <f t="shared" si="1829"/>
        <v>86.147999999999996</v>
      </c>
      <c r="U6530" s="37">
        <f>VLOOKUP(Time_Zone, 'LSTM LookUp'!$B$5:$D$8, 3, FALSE)</f>
        <v>-75</v>
      </c>
      <c r="V6530" s="21">
        <f t="shared" si="1839"/>
        <v>10.570812297557902</v>
      </c>
      <c r="W6530" s="21">
        <f t="shared" si="1830"/>
        <v>58.790703074389498</v>
      </c>
      <c r="X6530" s="21">
        <f t="shared" si="1831"/>
        <v>0</v>
      </c>
      <c r="Y6530" s="21">
        <f t="shared" si="1832"/>
        <v>0</v>
      </c>
      <c r="Z6530" s="21">
        <f t="shared" si="1840"/>
        <v>0</v>
      </c>
      <c r="AA6530" s="21">
        <f t="shared" si="1833"/>
        <v>0</v>
      </c>
      <c r="AB6530" s="21">
        <f t="shared" si="1834"/>
        <v>0</v>
      </c>
      <c r="AC6530" s="21">
        <f t="shared" si="1835"/>
        <v>0</v>
      </c>
      <c r="AD6530" s="21">
        <f t="shared" si="1841"/>
        <v>0</v>
      </c>
      <c r="AE6530" s="21" t="str">
        <f t="shared" si="1836"/>
        <v>9/29/5:00</v>
      </c>
    </row>
    <row r="6531" spans="2:31">
      <c r="B6531" s="37">
        <v>9</v>
      </c>
      <c r="C6531" s="38">
        <v>29</v>
      </c>
      <c r="D6531" s="39">
        <v>6</v>
      </c>
      <c r="E6531" s="17">
        <v>9.4</v>
      </c>
      <c r="F6531" s="17">
        <v>0</v>
      </c>
      <c r="G6531" s="17">
        <v>0</v>
      </c>
      <c r="H6531" s="37">
        <f t="shared" si="1824"/>
        <v>48.92</v>
      </c>
      <c r="I6531" s="37">
        <f>IF(H6531&lt;'Roof Calculator'!$G$8, 1, 0)</f>
        <v>1</v>
      </c>
      <c r="J6531" s="37">
        <f>IF(H6531&gt;='Roof Calculator'!$G$8, 1, 0)</f>
        <v>0</v>
      </c>
      <c r="K6531" s="37">
        <f t="shared" si="1825"/>
        <v>48.92</v>
      </c>
      <c r="L6531" s="37">
        <f t="shared" si="1826"/>
        <v>0</v>
      </c>
      <c r="M6531" s="37">
        <v>0</v>
      </c>
      <c r="N6531" s="37">
        <f t="shared" si="1827"/>
        <v>0</v>
      </c>
      <c r="O6531" s="37">
        <v>0</v>
      </c>
      <c r="P6531" s="37">
        <v>0</v>
      </c>
      <c r="Q6531" s="21">
        <f t="shared" si="1828"/>
        <v>39.790999999999997</v>
      </c>
      <c r="R6531" s="21">
        <f t="shared" si="1837"/>
        <v>272.2083333333174</v>
      </c>
      <c r="S6531" s="21">
        <f t="shared" si="1838"/>
        <v>-3.4072177434181494</v>
      </c>
      <c r="T6531" s="21">
        <f t="shared" si="1829"/>
        <v>86.147999999999996</v>
      </c>
      <c r="U6531" s="37">
        <f>VLOOKUP(Time_Zone, 'LSTM LookUp'!$B$5:$D$8, 3, FALSE)</f>
        <v>-75</v>
      </c>
      <c r="V6531" s="21">
        <f t="shared" si="1839"/>
        <v>10.584601560050299</v>
      </c>
      <c r="W6531" s="21">
        <f t="shared" si="1830"/>
        <v>73.794150390012589</v>
      </c>
      <c r="X6531" s="21">
        <f t="shared" si="1831"/>
        <v>0</v>
      </c>
      <c r="Y6531" s="21">
        <f t="shared" si="1832"/>
        <v>0</v>
      </c>
      <c r="Z6531" s="21">
        <f t="shared" si="1840"/>
        <v>0</v>
      </c>
      <c r="AA6531" s="21">
        <f t="shared" si="1833"/>
        <v>0</v>
      </c>
      <c r="AB6531" s="21">
        <f t="shared" si="1834"/>
        <v>0</v>
      </c>
      <c r="AC6531" s="21">
        <f t="shared" si="1835"/>
        <v>0</v>
      </c>
      <c r="AD6531" s="21">
        <f t="shared" si="1841"/>
        <v>0</v>
      </c>
      <c r="AE6531" s="21" t="str">
        <f t="shared" si="1836"/>
        <v>9/29/6:00</v>
      </c>
    </row>
    <row r="6532" spans="2:31">
      <c r="B6532" s="37">
        <v>9</v>
      </c>
      <c r="C6532" s="38">
        <v>29</v>
      </c>
      <c r="D6532" s="39">
        <v>7</v>
      </c>
      <c r="E6532" s="17">
        <v>9.4</v>
      </c>
      <c r="F6532" s="17">
        <v>0</v>
      </c>
      <c r="G6532" s="17">
        <v>0</v>
      </c>
      <c r="H6532" s="37">
        <f t="shared" si="1824"/>
        <v>48.92</v>
      </c>
      <c r="I6532" s="37">
        <f>IF(H6532&lt;'Roof Calculator'!$G$8, 1, 0)</f>
        <v>1</v>
      </c>
      <c r="J6532" s="37">
        <f>IF(H6532&gt;='Roof Calculator'!$G$8, 1, 0)</f>
        <v>0</v>
      </c>
      <c r="K6532" s="37">
        <f t="shared" si="1825"/>
        <v>48.92</v>
      </c>
      <c r="L6532" s="37">
        <f t="shared" si="1826"/>
        <v>0</v>
      </c>
      <c r="M6532" s="37">
        <v>0</v>
      </c>
      <c r="N6532" s="37">
        <f t="shared" si="1827"/>
        <v>0</v>
      </c>
      <c r="O6532" s="37">
        <v>0</v>
      </c>
      <c r="P6532" s="37">
        <v>0</v>
      </c>
      <c r="Q6532" s="21">
        <f t="shared" si="1828"/>
        <v>39.790999999999997</v>
      </c>
      <c r="R6532" s="21">
        <f t="shared" si="1837"/>
        <v>272.24999999998408</v>
      </c>
      <c r="S6532" s="21">
        <f t="shared" si="1838"/>
        <v>-3.4234162778205497</v>
      </c>
      <c r="T6532" s="21">
        <f t="shared" si="1829"/>
        <v>86.147999999999996</v>
      </c>
      <c r="U6532" s="37">
        <f>VLOOKUP(Time_Zone, 'LSTM LookUp'!$B$5:$D$8, 3, FALSE)</f>
        <v>-75</v>
      </c>
      <c r="V6532" s="21">
        <f t="shared" si="1839"/>
        <v>10.598380878190591</v>
      </c>
      <c r="W6532" s="21">
        <f t="shared" si="1830"/>
        <v>88.797595219547659</v>
      </c>
      <c r="X6532" s="21">
        <f t="shared" si="1831"/>
        <v>0</v>
      </c>
      <c r="Y6532" s="21">
        <f t="shared" si="1832"/>
        <v>0</v>
      </c>
      <c r="Z6532" s="21">
        <f t="shared" si="1840"/>
        <v>0</v>
      </c>
      <c r="AA6532" s="21">
        <f t="shared" si="1833"/>
        <v>0</v>
      </c>
      <c r="AB6532" s="21">
        <f t="shared" si="1834"/>
        <v>0</v>
      </c>
      <c r="AC6532" s="21">
        <f t="shared" si="1835"/>
        <v>0</v>
      </c>
      <c r="AD6532" s="21">
        <f t="shared" si="1841"/>
        <v>0</v>
      </c>
      <c r="AE6532" s="21" t="str">
        <f t="shared" si="1836"/>
        <v>9/29/7:00</v>
      </c>
    </row>
    <row r="6533" spans="2:31">
      <c r="B6533" s="37">
        <v>9</v>
      </c>
      <c r="C6533" s="38">
        <v>29</v>
      </c>
      <c r="D6533" s="39">
        <v>8</v>
      </c>
      <c r="E6533" s="17">
        <v>10.6</v>
      </c>
      <c r="F6533" s="17">
        <v>73</v>
      </c>
      <c r="G6533" s="17">
        <v>243</v>
      </c>
      <c r="H6533" s="37">
        <f t="shared" si="1824"/>
        <v>51.08</v>
      </c>
      <c r="I6533" s="37">
        <f>IF(H6533&lt;'Roof Calculator'!$G$8, 1, 0)</f>
        <v>1</v>
      </c>
      <c r="J6533" s="37">
        <f>IF(H6533&gt;='Roof Calculator'!$G$8, 1, 0)</f>
        <v>0</v>
      </c>
      <c r="K6533" s="37">
        <f t="shared" si="1825"/>
        <v>51.08</v>
      </c>
      <c r="L6533" s="37">
        <f t="shared" si="1826"/>
        <v>0</v>
      </c>
      <c r="M6533" s="37">
        <v>0</v>
      </c>
      <c r="N6533" s="37">
        <f t="shared" si="1827"/>
        <v>73</v>
      </c>
      <c r="O6533" s="37">
        <v>0</v>
      </c>
      <c r="P6533" s="37">
        <v>0</v>
      </c>
      <c r="Q6533" s="21">
        <f t="shared" si="1828"/>
        <v>39.790999999999997</v>
      </c>
      <c r="R6533" s="21">
        <f t="shared" si="1837"/>
        <v>272.29166666665077</v>
      </c>
      <c r="S6533" s="21">
        <f t="shared" si="1838"/>
        <v>-3.4396133228459993</v>
      </c>
      <c r="T6533" s="21">
        <f t="shared" si="1829"/>
        <v>86.147999999999996</v>
      </c>
      <c r="U6533" s="37">
        <f>VLOOKUP(Time_Zone, 'LSTM LookUp'!$B$5:$D$8, 3, FALSE)</f>
        <v>-75</v>
      </c>
      <c r="V6533" s="21">
        <f t="shared" si="1839"/>
        <v>10.612150224017075</v>
      </c>
      <c r="W6533" s="21">
        <f t="shared" si="1830"/>
        <v>103.80103755600429</v>
      </c>
      <c r="X6533" s="21">
        <f t="shared" si="1831"/>
        <v>-53.79187474521985</v>
      </c>
      <c r="Y6533" s="21">
        <f t="shared" si="1832"/>
        <v>19.20812525478015</v>
      </c>
      <c r="Z6533" s="21">
        <f t="shared" si="1840"/>
        <v>6.0886402238303488</v>
      </c>
      <c r="AA6533" s="21">
        <f t="shared" si="1833"/>
        <v>6.0886402238303488</v>
      </c>
      <c r="AB6533" s="21">
        <f t="shared" si="1834"/>
        <v>0</v>
      </c>
      <c r="AC6533" s="21">
        <f t="shared" si="1835"/>
        <v>0</v>
      </c>
      <c r="AD6533" s="21">
        <f t="shared" si="1841"/>
        <v>0</v>
      </c>
      <c r="AE6533" s="21" t="str">
        <f t="shared" si="1836"/>
        <v>9/29/8:00</v>
      </c>
    </row>
    <row r="6534" spans="2:31">
      <c r="B6534" s="37">
        <v>9</v>
      </c>
      <c r="C6534" s="38">
        <v>29</v>
      </c>
      <c r="D6534" s="39">
        <v>9</v>
      </c>
      <c r="E6534" s="17">
        <v>12.2</v>
      </c>
      <c r="F6534" s="17">
        <v>103</v>
      </c>
      <c r="G6534" s="17">
        <v>515</v>
      </c>
      <c r="H6534" s="37">
        <f t="shared" si="1824"/>
        <v>53.96</v>
      </c>
      <c r="I6534" s="37">
        <f>IF(H6534&lt;'Roof Calculator'!$G$8, 1, 0)</f>
        <v>1</v>
      </c>
      <c r="J6534" s="37">
        <f>IF(H6534&gt;='Roof Calculator'!$G$8, 1, 0)</f>
        <v>0</v>
      </c>
      <c r="K6534" s="37">
        <f t="shared" si="1825"/>
        <v>53.96</v>
      </c>
      <c r="L6534" s="37">
        <f t="shared" si="1826"/>
        <v>0</v>
      </c>
      <c r="M6534" s="37">
        <v>0</v>
      </c>
      <c r="N6534" s="37">
        <f t="shared" si="1827"/>
        <v>103</v>
      </c>
      <c r="O6534" s="37">
        <v>0</v>
      </c>
      <c r="P6534" s="37">
        <v>0</v>
      </c>
      <c r="Q6534" s="21">
        <f t="shared" si="1828"/>
        <v>39.790999999999997</v>
      </c>
      <c r="R6534" s="21">
        <f t="shared" si="1837"/>
        <v>272.33333333331746</v>
      </c>
      <c r="S6534" s="21">
        <f t="shared" si="1838"/>
        <v>-3.4558088713802082</v>
      </c>
      <c r="T6534" s="21">
        <f t="shared" si="1829"/>
        <v>86.147999999999996</v>
      </c>
      <c r="U6534" s="37">
        <f>VLOOKUP(Time_Zone, 'LSTM LookUp'!$B$5:$D$8, 3, FALSE)</f>
        <v>-75</v>
      </c>
      <c r="V6534" s="21">
        <f t="shared" si="1839"/>
        <v>10.625909569582468</v>
      </c>
      <c r="W6534" s="21">
        <f t="shared" si="1830"/>
        <v>118.80447739239564</v>
      </c>
      <c r="X6534" s="21">
        <f t="shared" si="1831"/>
        <v>-210.1864008596115</v>
      </c>
      <c r="Y6534" s="21">
        <f t="shared" si="1832"/>
        <v>-107.1864008596115</v>
      </c>
      <c r="Z6534" s="21">
        <f t="shared" si="1840"/>
        <v>-33.97621699488986</v>
      </c>
      <c r="AA6534" s="21">
        <f t="shared" si="1833"/>
        <v>-33.97621699488986</v>
      </c>
      <c r="AB6534" s="21">
        <f t="shared" si="1834"/>
        <v>0</v>
      </c>
      <c r="AC6534" s="21">
        <f t="shared" si="1835"/>
        <v>0</v>
      </c>
      <c r="AD6534" s="21">
        <f t="shared" si="1841"/>
        <v>0</v>
      </c>
      <c r="AE6534" s="21" t="str">
        <f t="shared" si="1836"/>
        <v>9/29/9:00</v>
      </c>
    </row>
    <row r="6535" spans="2:31">
      <c r="B6535" s="37">
        <v>9</v>
      </c>
      <c r="C6535" s="38">
        <v>29</v>
      </c>
      <c r="D6535" s="39">
        <v>10</v>
      </c>
      <c r="E6535" s="17">
        <v>14.4</v>
      </c>
      <c r="F6535" s="17">
        <v>154</v>
      </c>
      <c r="G6535" s="17">
        <v>565</v>
      </c>
      <c r="H6535" s="37">
        <f t="shared" si="1824"/>
        <v>57.92</v>
      </c>
      <c r="I6535" s="37">
        <f>IF(H6535&lt;'Roof Calculator'!$G$8, 1, 0)</f>
        <v>0</v>
      </c>
      <c r="J6535" s="37">
        <f>IF(H6535&gt;='Roof Calculator'!$G$8, 1, 0)</f>
        <v>1</v>
      </c>
      <c r="K6535" s="37">
        <f t="shared" si="1825"/>
        <v>0</v>
      </c>
      <c r="L6535" s="37">
        <f t="shared" si="1826"/>
        <v>57.92</v>
      </c>
      <c r="M6535" s="37">
        <v>0</v>
      </c>
      <c r="N6535" s="37">
        <f t="shared" si="1827"/>
        <v>154</v>
      </c>
      <c r="O6535" s="37">
        <v>0</v>
      </c>
      <c r="P6535" s="37">
        <v>0</v>
      </c>
      <c r="Q6535" s="21">
        <f t="shared" si="1828"/>
        <v>39.790999999999997</v>
      </c>
      <c r="R6535" s="21">
        <f t="shared" si="1837"/>
        <v>272.37499999998414</v>
      </c>
      <c r="S6535" s="21">
        <f t="shared" si="1838"/>
        <v>-3.4720029163086306</v>
      </c>
      <c r="T6535" s="21">
        <f t="shared" si="1829"/>
        <v>86.147999999999996</v>
      </c>
      <c r="U6535" s="37">
        <f>VLOOKUP(Time_Zone, 'LSTM LookUp'!$B$5:$D$8, 3, FALSE)</f>
        <v>-75</v>
      </c>
      <c r="V6535" s="21">
        <f t="shared" si="1839"/>
        <v>10.639658886954026</v>
      </c>
      <c r="W6535" s="21">
        <f t="shared" si="1830"/>
        <v>133.80791472173851</v>
      </c>
      <c r="X6535" s="21">
        <f t="shared" si="1831"/>
        <v>-321.87503297234878</v>
      </c>
      <c r="Y6535" s="21">
        <f t="shared" si="1832"/>
        <v>-167.87503297234878</v>
      </c>
      <c r="Z6535" s="21">
        <f t="shared" si="1840"/>
        <v>-53.213453409666862</v>
      </c>
      <c r="AA6535" s="21">
        <f t="shared" si="1833"/>
        <v>0</v>
      </c>
      <c r="AB6535" s="21">
        <f t="shared" si="1834"/>
        <v>-53.213453409666862</v>
      </c>
      <c r="AC6535" s="21">
        <f t="shared" si="1835"/>
        <v>57.92</v>
      </c>
      <c r="AD6535" s="21">
        <f t="shared" si="1841"/>
        <v>-53.213453409666862</v>
      </c>
      <c r="AE6535" s="21" t="str">
        <f t="shared" si="1836"/>
        <v>9/29/10:00</v>
      </c>
    </row>
    <row r="6536" spans="2:31">
      <c r="B6536" s="37">
        <v>9</v>
      </c>
      <c r="C6536" s="38">
        <v>29</v>
      </c>
      <c r="D6536" s="39">
        <v>11</v>
      </c>
      <c r="E6536" s="17">
        <v>16.100000000000001</v>
      </c>
      <c r="F6536" s="17">
        <v>165</v>
      </c>
      <c r="G6536" s="17">
        <v>637</v>
      </c>
      <c r="H6536" s="37">
        <f t="shared" si="1824"/>
        <v>60.980000000000004</v>
      </c>
      <c r="I6536" s="37">
        <f>IF(H6536&lt;'Roof Calculator'!$G$8, 1, 0)</f>
        <v>0</v>
      </c>
      <c r="J6536" s="37">
        <f>IF(H6536&gt;='Roof Calculator'!$G$8, 1, 0)</f>
        <v>1</v>
      </c>
      <c r="K6536" s="37">
        <f t="shared" si="1825"/>
        <v>0</v>
      </c>
      <c r="L6536" s="37">
        <f t="shared" si="1826"/>
        <v>60.980000000000004</v>
      </c>
      <c r="M6536" s="37">
        <v>0</v>
      </c>
      <c r="N6536" s="37">
        <f t="shared" si="1827"/>
        <v>165</v>
      </c>
      <c r="O6536" s="37">
        <v>0</v>
      </c>
      <c r="P6536" s="37">
        <v>0</v>
      </c>
      <c r="Q6536" s="21">
        <f t="shared" si="1828"/>
        <v>39.790999999999997</v>
      </c>
      <c r="R6536" s="21">
        <f t="shared" si="1837"/>
        <v>272.41666666665083</v>
      </c>
      <c r="S6536" s="21">
        <f t="shared" si="1838"/>
        <v>-3.4881954505163879</v>
      </c>
      <c r="T6536" s="21">
        <f t="shared" si="1829"/>
        <v>86.147999999999996</v>
      </c>
      <c r="U6536" s="37">
        <f>VLOOKUP(Time_Zone, 'LSTM LookUp'!$B$5:$D$8, 3, FALSE)</f>
        <v>-75</v>
      </c>
      <c r="V6536" s="21">
        <f t="shared" si="1839"/>
        <v>10.653398148213519</v>
      </c>
      <c r="W6536" s="21">
        <f t="shared" si="1830"/>
        <v>148.81134953705339</v>
      </c>
      <c r="X6536" s="21">
        <f t="shared" si="1831"/>
        <v>-442.74563279170087</v>
      </c>
      <c r="Y6536" s="21">
        <f t="shared" si="1832"/>
        <v>-277.74563279170087</v>
      </c>
      <c r="Z6536" s="21">
        <f t="shared" si="1840"/>
        <v>-88.040514593578905</v>
      </c>
      <c r="AA6536" s="21">
        <f t="shared" si="1833"/>
        <v>0</v>
      </c>
      <c r="AB6536" s="21">
        <f t="shared" si="1834"/>
        <v>-88.040514593578905</v>
      </c>
      <c r="AC6536" s="21">
        <f t="shared" si="1835"/>
        <v>60.980000000000004</v>
      </c>
      <c r="AD6536" s="21">
        <f t="shared" si="1841"/>
        <v>-88.040514593578905</v>
      </c>
      <c r="AE6536" s="21" t="str">
        <f t="shared" si="1836"/>
        <v>9/29/11:00</v>
      </c>
    </row>
    <row r="6537" spans="2:31">
      <c r="B6537" s="37">
        <v>9</v>
      </c>
      <c r="C6537" s="38">
        <v>29</v>
      </c>
      <c r="D6537" s="39">
        <v>12</v>
      </c>
      <c r="E6537" s="17">
        <v>17.2</v>
      </c>
      <c r="F6537" s="17">
        <v>311</v>
      </c>
      <c r="G6537" s="17">
        <v>380</v>
      </c>
      <c r="H6537" s="37">
        <f t="shared" si="1824"/>
        <v>62.959999999999994</v>
      </c>
      <c r="I6537" s="37">
        <f>IF(H6537&lt;'Roof Calculator'!$G$8, 1, 0)</f>
        <v>0</v>
      </c>
      <c r="J6537" s="37">
        <f>IF(H6537&gt;='Roof Calculator'!$G$8, 1, 0)</f>
        <v>1</v>
      </c>
      <c r="K6537" s="37">
        <f t="shared" si="1825"/>
        <v>0</v>
      </c>
      <c r="L6537" s="37">
        <f t="shared" si="1826"/>
        <v>62.959999999999994</v>
      </c>
      <c r="M6537" s="37">
        <v>0</v>
      </c>
      <c r="N6537" s="37">
        <f t="shared" si="1827"/>
        <v>311</v>
      </c>
      <c r="O6537" s="37">
        <v>0</v>
      </c>
      <c r="P6537" s="37">
        <v>0</v>
      </c>
      <c r="Q6537" s="21">
        <f t="shared" si="1828"/>
        <v>39.790999999999997</v>
      </c>
      <c r="R6537" s="21">
        <f t="shared" si="1837"/>
        <v>272.45833333331751</v>
      </c>
      <c r="S6537" s="21">
        <f t="shared" si="1838"/>
        <v>-3.5043864668882638</v>
      </c>
      <c r="T6537" s="21">
        <f t="shared" si="1829"/>
        <v>86.147999999999996</v>
      </c>
      <c r="U6537" s="37">
        <f>VLOOKUP(Time_Zone, 'LSTM LookUp'!$B$5:$D$8, 3, FALSE)</f>
        <v>-75</v>
      </c>
      <c r="V6537" s="21">
        <f t="shared" si="1839"/>
        <v>10.667127325457294</v>
      </c>
      <c r="W6537" s="21">
        <f t="shared" si="1830"/>
        <v>163.81478183136431</v>
      </c>
      <c r="X6537" s="21">
        <f t="shared" si="1831"/>
        <v>-294.75426014353678</v>
      </c>
      <c r="Y6537" s="21">
        <f t="shared" si="1832"/>
        <v>16.245739856463217</v>
      </c>
      <c r="Z6537" s="21">
        <f t="shared" si="1840"/>
        <v>5.1496157924797936</v>
      </c>
      <c r="AA6537" s="21">
        <f t="shared" si="1833"/>
        <v>0</v>
      </c>
      <c r="AB6537" s="21">
        <f t="shared" si="1834"/>
        <v>5.1496157924797936</v>
      </c>
      <c r="AC6537" s="21">
        <f t="shared" si="1835"/>
        <v>62.959999999999994</v>
      </c>
      <c r="AD6537" s="21">
        <f t="shared" si="1841"/>
        <v>5.1496157924797936</v>
      </c>
      <c r="AE6537" s="21" t="str">
        <f t="shared" si="1836"/>
        <v>9/29/12:00</v>
      </c>
    </row>
    <row r="6538" spans="2:31">
      <c r="B6538" s="37">
        <v>9</v>
      </c>
      <c r="C6538" s="38">
        <v>29</v>
      </c>
      <c r="D6538" s="39">
        <v>13</v>
      </c>
      <c r="E6538" s="17">
        <v>17.8</v>
      </c>
      <c r="F6538" s="17">
        <v>227</v>
      </c>
      <c r="G6538" s="17">
        <v>607</v>
      </c>
      <c r="H6538" s="37">
        <f t="shared" si="1824"/>
        <v>64.040000000000006</v>
      </c>
      <c r="I6538" s="37">
        <f>IF(H6538&lt;'Roof Calculator'!$G$8, 1, 0)</f>
        <v>0</v>
      </c>
      <c r="J6538" s="37">
        <f>IF(H6538&gt;='Roof Calculator'!$G$8, 1, 0)</f>
        <v>1</v>
      </c>
      <c r="K6538" s="37">
        <f t="shared" si="1825"/>
        <v>0</v>
      </c>
      <c r="L6538" s="37">
        <f t="shared" si="1826"/>
        <v>64.040000000000006</v>
      </c>
      <c r="M6538" s="37">
        <v>0</v>
      </c>
      <c r="N6538" s="37">
        <f t="shared" si="1827"/>
        <v>227</v>
      </c>
      <c r="O6538" s="37">
        <v>0</v>
      </c>
      <c r="P6538" s="37">
        <v>0</v>
      </c>
      <c r="Q6538" s="21">
        <f t="shared" si="1828"/>
        <v>39.790999999999997</v>
      </c>
      <c r="R6538" s="21">
        <f t="shared" si="1837"/>
        <v>272.4999999999842</v>
      </c>
      <c r="S6538" s="21">
        <f t="shared" si="1838"/>
        <v>-3.520575958308803</v>
      </c>
      <c r="T6538" s="21">
        <f t="shared" si="1829"/>
        <v>86.147999999999996</v>
      </c>
      <c r="U6538" s="37">
        <f>VLOOKUP(Time_Zone, 'LSTM LookUp'!$B$5:$D$8, 3, FALSE)</f>
        <v>-75</v>
      </c>
      <c r="V6538" s="21">
        <f t="shared" si="1839"/>
        <v>10.680846390796422</v>
      </c>
      <c r="W6538" s="21">
        <f t="shared" si="1830"/>
        <v>178.81821159769913</v>
      </c>
      <c r="X6538" s="21">
        <f t="shared" si="1831"/>
        <v>-489.28487601246974</v>
      </c>
      <c r="Y6538" s="21">
        <f t="shared" si="1832"/>
        <v>-262.28487601246974</v>
      </c>
      <c r="Z6538" s="21">
        <f t="shared" si="1840"/>
        <v>-83.139724726360726</v>
      </c>
      <c r="AA6538" s="21">
        <f t="shared" si="1833"/>
        <v>0</v>
      </c>
      <c r="AB6538" s="21">
        <f t="shared" si="1834"/>
        <v>-83.139724726360726</v>
      </c>
      <c r="AC6538" s="21">
        <f t="shared" si="1835"/>
        <v>64.040000000000006</v>
      </c>
      <c r="AD6538" s="21">
        <f t="shared" si="1841"/>
        <v>-83.139724726360726</v>
      </c>
      <c r="AE6538" s="21" t="str">
        <f t="shared" si="1836"/>
        <v>9/29/13:00</v>
      </c>
    </row>
    <row r="6539" spans="2:31">
      <c r="B6539" s="37">
        <v>9</v>
      </c>
      <c r="C6539" s="38">
        <v>29</v>
      </c>
      <c r="D6539" s="39">
        <v>14</v>
      </c>
      <c r="E6539" s="17">
        <v>18.3</v>
      </c>
      <c r="F6539" s="17">
        <v>179</v>
      </c>
      <c r="G6539" s="17">
        <v>712</v>
      </c>
      <c r="H6539" s="37">
        <f t="shared" si="1824"/>
        <v>64.94</v>
      </c>
      <c r="I6539" s="37">
        <f>IF(H6539&lt;'Roof Calculator'!$G$8, 1, 0)</f>
        <v>0</v>
      </c>
      <c r="J6539" s="37">
        <f>IF(H6539&gt;='Roof Calculator'!$G$8, 1, 0)</f>
        <v>1</v>
      </c>
      <c r="K6539" s="37">
        <f t="shared" si="1825"/>
        <v>0</v>
      </c>
      <c r="L6539" s="37">
        <f t="shared" si="1826"/>
        <v>64.94</v>
      </c>
      <c r="M6539" s="37">
        <v>0</v>
      </c>
      <c r="N6539" s="37">
        <f t="shared" si="1827"/>
        <v>179</v>
      </c>
      <c r="O6539" s="37">
        <v>0</v>
      </c>
      <c r="P6539" s="37">
        <v>0</v>
      </c>
      <c r="Q6539" s="21">
        <f t="shared" si="1828"/>
        <v>39.790999999999997</v>
      </c>
      <c r="R6539" s="21">
        <f t="shared" si="1837"/>
        <v>272.54166666665088</v>
      </c>
      <c r="S6539" s="21">
        <f t="shared" si="1838"/>
        <v>-3.5367639176621792</v>
      </c>
      <c r="T6539" s="21">
        <f t="shared" si="1829"/>
        <v>86.147999999999996</v>
      </c>
      <c r="U6539" s="37">
        <f>VLOOKUP(Time_Zone, 'LSTM LookUp'!$B$5:$D$8, 3, FALSE)</f>
        <v>-75</v>
      </c>
      <c r="V6539" s="21">
        <f t="shared" si="1839"/>
        <v>10.694555316356643</v>
      </c>
      <c r="W6539" s="21">
        <f t="shared" si="1830"/>
        <v>193.82163882908912</v>
      </c>
      <c r="X6539" s="21">
        <f t="shared" si="1831"/>
        <v>-558.3461466678981</v>
      </c>
      <c r="Y6539" s="21">
        <f t="shared" si="1832"/>
        <v>-379.3461466678981</v>
      </c>
      <c r="Z6539" s="21">
        <f t="shared" si="1840"/>
        <v>-120.24610297574027</v>
      </c>
      <c r="AA6539" s="21">
        <f t="shared" si="1833"/>
        <v>0</v>
      </c>
      <c r="AB6539" s="21">
        <f t="shared" si="1834"/>
        <v>-120.24610297574027</v>
      </c>
      <c r="AC6539" s="21">
        <f t="shared" si="1835"/>
        <v>64.94</v>
      </c>
      <c r="AD6539" s="21">
        <f t="shared" si="1841"/>
        <v>-120.24610297574027</v>
      </c>
      <c r="AE6539" s="21" t="str">
        <f t="shared" si="1836"/>
        <v>9/29/14:00</v>
      </c>
    </row>
    <row r="6540" spans="2:31">
      <c r="B6540" s="37">
        <v>9</v>
      </c>
      <c r="C6540" s="38">
        <v>29</v>
      </c>
      <c r="D6540" s="39">
        <v>15</v>
      </c>
      <c r="E6540" s="17">
        <v>18.899999999999999</v>
      </c>
      <c r="F6540" s="17">
        <v>157</v>
      </c>
      <c r="G6540" s="17">
        <v>684</v>
      </c>
      <c r="H6540" s="37">
        <f t="shared" si="1824"/>
        <v>66.02</v>
      </c>
      <c r="I6540" s="37">
        <f>IF(H6540&lt;'Roof Calculator'!$G$8, 1, 0)</f>
        <v>0</v>
      </c>
      <c r="J6540" s="37">
        <f>IF(H6540&gt;='Roof Calculator'!$G$8, 1, 0)</f>
        <v>1</v>
      </c>
      <c r="K6540" s="37">
        <f t="shared" si="1825"/>
        <v>0</v>
      </c>
      <c r="L6540" s="37">
        <f t="shared" si="1826"/>
        <v>66.02</v>
      </c>
      <c r="M6540" s="37">
        <v>0</v>
      </c>
      <c r="N6540" s="37">
        <f t="shared" si="1827"/>
        <v>157</v>
      </c>
      <c r="O6540" s="37">
        <v>0</v>
      </c>
      <c r="P6540" s="37">
        <v>0</v>
      </c>
      <c r="Q6540" s="21">
        <f t="shared" si="1828"/>
        <v>39.790999999999997</v>
      </c>
      <c r="R6540" s="21">
        <f t="shared" si="1837"/>
        <v>272.58333333331757</v>
      </c>
      <c r="S6540" s="21">
        <f t="shared" si="1838"/>
        <v>-3.5529503378322813</v>
      </c>
      <c r="T6540" s="21">
        <f t="shared" si="1829"/>
        <v>86.147999999999996</v>
      </c>
      <c r="U6540" s="37">
        <f>VLOOKUP(Time_Zone, 'LSTM LookUp'!$B$5:$D$8, 3, FALSE)</f>
        <v>-75</v>
      </c>
      <c r="V6540" s="21">
        <f t="shared" si="1839"/>
        <v>10.708254074278479</v>
      </c>
      <c r="W6540" s="21">
        <f t="shared" si="1830"/>
        <v>208.82506351856961</v>
      </c>
      <c r="X6540" s="21">
        <f t="shared" si="1831"/>
        <v>-486.69673874000279</v>
      </c>
      <c r="Y6540" s="21">
        <f t="shared" si="1832"/>
        <v>-329.69673874000279</v>
      </c>
      <c r="Z6540" s="21">
        <f t="shared" si="1840"/>
        <v>-104.50810782059547</v>
      </c>
      <c r="AA6540" s="21">
        <f t="shared" si="1833"/>
        <v>0</v>
      </c>
      <c r="AB6540" s="21">
        <f t="shared" si="1834"/>
        <v>-104.50810782059547</v>
      </c>
      <c r="AC6540" s="21">
        <f t="shared" si="1835"/>
        <v>66.02</v>
      </c>
      <c r="AD6540" s="21">
        <f t="shared" si="1841"/>
        <v>-104.50810782059547</v>
      </c>
      <c r="AE6540" s="21" t="str">
        <f t="shared" si="1836"/>
        <v>9/29/15:00</v>
      </c>
    </row>
    <row r="6541" spans="2:31">
      <c r="B6541" s="37">
        <v>9</v>
      </c>
      <c r="C6541" s="38">
        <v>29</v>
      </c>
      <c r="D6541" s="39">
        <v>16</v>
      </c>
      <c r="E6541" s="17">
        <v>19.399999999999999</v>
      </c>
      <c r="F6541" s="17">
        <v>114</v>
      </c>
      <c r="G6541" s="17">
        <v>690</v>
      </c>
      <c r="H6541" s="37">
        <f t="shared" si="1824"/>
        <v>66.92</v>
      </c>
      <c r="I6541" s="37">
        <f>IF(H6541&lt;'Roof Calculator'!$G$8, 1, 0)</f>
        <v>0</v>
      </c>
      <c r="J6541" s="37">
        <f>IF(H6541&gt;='Roof Calculator'!$G$8, 1, 0)</f>
        <v>1</v>
      </c>
      <c r="K6541" s="37">
        <f t="shared" si="1825"/>
        <v>0</v>
      </c>
      <c r="L6541" s="37">
        <f t="shared" si="1826"/>
        <v>66.92</v>
      </c>
      <c r="M6541" s="37">
        <v>0</v>
      </c>
      <c r="N6541" s="37">
        <f t="shared" si="1827"/>
        <v>114</v>
      </c>
      <c r="O6541" s="37">
        <v>0</v>
      </c>
      <c r="P6541" s="37">
        <v>0</v>
      </c>
      <c r="Q6541" s="21">
        <f t="shared" si="1828"/>
        <v>39.790999999999997</v>
      </c>
      <c r="R6541" s="21">
        <f t="shared" si="1837"/>
        <v>272.62499999998425</v>
      </c>
      <c r="S6541" s="21">
        <f t="shared" si="1838"/>
        <v>-3.5691352117026689</v>
      </c>
      <c r="T6541" s="21">
        <f t="shared" si="1829"/>
        <v>86.147999999999996</v>
      </c>
      <c r="U6541" s="37">
        <f>VLOOKUP(Time_Zone, 'LSTM LookUp'!$B$5:$D$8, 3, FALSE)</f>
        <v>-75</v>
      </c>
      <c r="V6541" s="21">
        <f t="shared" si="1839"/>
        <v>10.721942636717284</v>
      </c>
      <c r="W6541" s="21">
        <f t="shared" si="1830"/>
        <v>223.82848565917931</v>
      </c>
      <c r="X6541" s="21">
        <f t="shared" si="1831"/>
        <v>-409.23249609366417</v>
      </c>
      <c r="Y6541" s="21">
        <f t="shared" si="1832"/>
        <v>-295.23249609366417</v>
      </c>
      <c r="Z6541" s="21">
        <f t="shared" si="1840"/>
        <v>-93.583544841284109</v>
      </c>
      <c r="AA6541" s="21">
        <f t="shared" si="1833"/>
        <v>0</v>
      </c>
      <c r="AB6541" s="21">
        <f t="shared" si="1834"/>
        <v>-93.583544841284109</v>
      </c>
      <c r="AC6541" s="21">
        <f t="shared" si="1835"/>
        <v>66.92</v>
      </c>
      <c r="AD6541" s="21">
        <f t="shared" si="1841"/>
        <v>-93.583544841284109</v>
      </c>
      <c r="AE6541" s="21" t="str">
        <f t="shared" si="1836"/>
        <v>9/29/16:00</v>
      </c>
    </row>
    <row r="6542" spans="2:31">
      <c r="B6542" s="37">
        <v>9</v>
      </c>
      <c r="C6542" s="38">
        <v>29</v>
      </c>
      <c r="D6542" s="39">
        <v>17</v>
      </c>
      <c r="E6542" s="17">
        <v>18.899999999999999</v>
      </c>
      <c r="F6542" s="17">
        <v>105</v>
      </c>
      <c r="G6542" s="17">
        <v>514</v>
      </c>
      <c r="H6542" s="37">
        <f t="shared" si="1824"/>
        <v>66.02</v>
      </c>
      <c r="I6542" s="37">
        <f>IF(H6542&lt;'Roof Calculator'!$G$8, 1, 0)</f>
        <v>0</v>
      </c>
      <c r="J6542" s="37">
        <f>IF(H6542&gt;='Roof Calculator'!$G$8, 1, 0)</f>
        <v>1</v>
      </c>
      <c r="K6542" s="37">
        <f t="shared" si="1825"/>
        <v>0</v>
      </c>
      <c r="L6542" s="37">
        <f t="shared" si="1826"/>
        <v>66.02</v>
      </c>
      <c r="M6542" s="37">
        <v>0</v>
      </c>
      <c r="N6542" s="37">
        <f t="shared" si="1827"/>
        <v>105</v>
      </c>
      <c r="O6542" s="37">
        <v>0</v>
      </c>
      <c r="P6542" s="37">
        <v>0</v>
      </c>
      <c r="Q6542" s="21">
        <f t="shared" si="1828"/>
        <v>39.790999999999997</v>
      </c>
      <c r="R6542" s="21">
        <f t="shared" si="1837"/>
        <v>272.66666666665094</v>
      </c>
      <c r="S6542" s="21">
        <f t="shared" si="1838"/>
        <v>-3.5853185321566232</v>
      </c>
      <c r="T6542" s="21">
        <f t="shared" si="1829"/>
        <v>86.147999999999996</v>
      </c>
      <c r="U6542" s="37">
        <f>VLOOKUP(Time_Zone, 'LSTM LookUp'!$B$5:$D$8, 3, FALSE)</f>
        <v>-75</v>
      </c>
      <c r="V6542" s="21">
        <f t="shared" si="1839"/>
        <v>10.735620975843331</v>
      </c>
      <c r="W6542" s="21">
        <f t="shared" si="1830"/>
        <v>238.83190524396085</v>
      </c>
      <c r="X6542" s="21">
        <f t="shared" si="1831"/>
        <v>-224.57733220351659</v>
      </c>
      <c r="Y6542" s="21">
        <f t="shared" si="1832"/>
        <v>-119.57733220351659</v>
      </c>
      <c r="Z6542" s="21">
        <f t="shared" si="1840"/>
        <v>-37.903925815533135</v>
      </c>
      <c r="AA6542" s="21">
        <f t="shared" si="1833"/>
        <v>0</v>
      </c>
      <c r="AB6542" s="21">
        <f t="shared" si="1834"/>
        <v>-37.903925815533135</v>
      </c>
      <c r="AC6542" s="21">
        <f t="shared" si="1835"/>
        <v>66.02</v>
      </c>
      <c r="AD6542" s="21">
        <f t="shared" si="1841"/>
        <v>-37.903925815533135</v>
      </c>
      <c r="AE6542" s="21" t="str">
        <f t="shared" si="1836"/>
        <v>9/29/17:00</v>
      </c>
    </row>
    <row r="6543" spans="2:31">
      <c r="B6543" s="37">
        <v>9</v>
      </c>
      <c r="C6543" s="38">
        <v>29</v>
      </c>
      <c r="D6543" s="39">
        <v>18</v>
      </c>
      <c r="E6543" s="17">
        <v>18.3</v>
      </c>
      <c r="F6543" s="17">
        <v>56</v>
      </c>
      <c r="G6543" s="17">
        <v>314</v>
      </c>
      <c r="H6543" s="37">
        <f t="shared" si="1824"/>
        <v>64.94</v>
      </c>
      <c r="I6543" s="37">
        <f>IF(H6543&lt;'Roof Calculator'!$G$8, 1, 0)</f>
        <v>0</v>
      </c>
      <c r="J6543" s="37">
        <f>IF(H6543&gt;='Roof Calculator'!$G$8, 1, 0)</f>
        <v>1</v>
      </c>
      <c r="K6543" s="37">
        <f t="shared" si="1825"/>
        <v>0</v>
      </c>
      <c r="L6543" s="37">
        <f t="shared" si="1826"/>
        <v>64.94</v>
      </c>
      <c r="M6543" s="37">
        <v>0</v>
      </c>
      <c r="N6543" s="37">
        <f t="shared" si="1827"/>
        <v>56</v>
      </c>
      <c r="O6543" s="37">
        <v>0</v>
      </c>
      <c r="P6543" s="37">
        <v>0</v>
      </c>
      <c r="Q6543" s="21">
        <f t="shared" si="1828"/>
        <v>39.790999999999997</v>
      </c>
      <c r="R6543" s="21">
        <f t="shared" si="1837"/>
        <v>272.70833333331763</v>
      </c>
      <c r="S6543" s="21">
        <f t="shared" si="1838"/>
        <v>-3.6015002920770822</v>
      </c>
      <c r="T6543" s="21">
        <f t="shared" si="1829"/>
        <v>86.147999999999996</v>
      </c>
      <c r="U6543" s="37">
        <f>VLOOKUP(Time_Zone, 'LSTM LookUp'!$B$5:$D$8, 3, FALSE)</f>
        <v>-75</v>
      </c>
      <c r="V6543" s="21">
        <f t="shared" si="1839"/>
        <v>10.749289063841799</v>
      </c>
      <c r="W6543" s="21">
        <f t="shared" si="1830"/>
        <v>253.83532226596049</v>
      </c>
      <c r="X6543" s="21">
        <f t="shared" si="1831"/>
        <v>-79.66082196546003</v>
      </c>
      <c r="Y6543" s="21">
        <f t="shared" si="1832"/>
        <v>-23.66082196546003</v>
      </c>
      <c r="Z6543" s="21">
        <f t="shared" si="1840"/>
        <v>-7.5000673119797137</v>
      </c>
      <c r="AA6543" s="21">
        <f t="shared" si="1833"/>
        <v>0</v>
      </c>
      <c r="AB6543" s="21">
        <f t="shared" si="1834"/>
        <v>-7.5000673119797137</v>
      </c>
      <c r="AC6543" s="21">
        <f t="shared" si="1835"/>
        <v>64.94</v>
      </c>
      <c r="AD6543" s="21">
        <f t="shared" si="1841"/>
        <v>-7.5000673119797137</v>
      </c>
      <c r="AE6543" s="21" t="str">
        <f t="shared" si="1836"/>
        <v>9/29/18:00</v>
      </c>
    </row>
    <row r="6544" spans="2:31">
      <c r="B6544" s="37">
        <v>9</v>
      </c>
      <c r="C6544" s="38">
        <v>29</v>
      </c>
      <c r="D6544" s="39">
        <v>19</v>
      </c>
      <c r="E6544" s="17">
        <v>17.2</v>
      </c>
      <c r="F6544" s="17">
        <v>0</v>
      </c>
      <c r="G6544" s="17">
        <v>0</v>
      </c>
      <c r="H6544" s="37">
        <f t="shared" si="1824"/>
        <v>62.959999999999994</v>
      </c>
      <c r="I6544" s="37">
        <f>IF(H6544&lt;'Roof Calculator'!$G$8, 1, 0)</f>
        <v>0</v>
      </c>
      <c r="J6544" s="37">
        <f>IF(H6544&gt;='Roof Calculator'!$G$8, 1, 0)</f>
        <v>1</v>
      </c>
      <c r="K6544" s="37">
        <f t="shared" si="1825"/>
        <v>0</v>
      </c>
      <c r="L6544" s="37">
        <f t="shared" si="1826"/>
        <v>62.959999999999994</v>
      </c>
      <c r="M6544" s="37">
        <v>0</v>
      </c>
      <c r="N6544" s="37">
        <f t="shared" si="1827"/>
        <v>0</v>
      </c>
      <c r="O6544" s="37">
        <v>0</v>
      </c>
      <c r="P6544" s="37">
        <v>0</v>
      </c>
      <c r="Q6544" s="21">
        <f t="shared" si="1828"/>
        <v>39.790999999999997</v>
      </c>
      <c r="R6544" s="21">
        <f t="shared" si="1837"/>
        <v>272.74999999998431</v>
      </c>
      <c r="S6544" s="21">
        <f t="shared" si="1838"/>
        <v>-3.6176804843466552</v>
      </c>
      <c r="T6544" s="21">
        <f t="shared" si="1829"/>
        <v>86.147999999999996</v>
      </c>
      <c r="U6544" s="37">
        <f>VLOOKUP(Time_Zone, 'LSTM LookUp'!$B$5:$D$8, 3, FALSE)</f>
        <v>-75</v>
      </c>
      <c r="V6544" s="21">
        <f t="shared" si="1839"/>
        <v>10.762946872912876</v>
      </c>
      <c r="W6544" s="21">
        <f t="shared" si="1830"/>
        <v>268.83873671822818</v>
      </c>
      <c r="X6544" s="21">
        <f t="shared" si="1831"/>
        <v>0</v>
      </c>
      <c r="Y6544" s="21">
        <f t="shared" si="1832"/>
        <v>0</v>
      </c>
      <c r="Z6544" s="21">
        <f t="shared" si="1840"/>
        <v>0</v>
      </c>
      <c r="AA6544" s="21">
        <f t="shared" si="1833"/>
        <v>0</v>
      </c>
      <c r="AB6544" s="21">
        <f t="shared" si="1834"/>
        <v>0</v>
      </c>
      <c r="AC6544" s="21">
        <f t="shared" si="1835"/>
        <v>62.959999999999994</v>
      </c>
      <c r="AD6544" s="21">
        <f t="shared" si="1841"/>
        <v>0</v>
      </c>
      <c r="AE6544" s="21" t="str">
        <f t="shared" si="1836"/>
        <v>9/29/19:00</v>
      </c>
    </row>
    <row r="6545" spans="2:31">
      <c r="B6545" s="37">
        <v>9</v>
      </c>
      <c r="C6545" s="38">
        <v>29</v>
      </c>
      <c r="D6545" s="39">
        <v>20</v>
      </c>
      <c r="E6545" s="17">
        <v>15.6</v>
      </c>
      <c r="F6545" s="17">
        <v>0</v>
      </c>
      <c r="G6545" s="17">
        <v>0</v>
      </c>
      <c r="H6545" s="37">
        <f t="shared" si="1824"/>
        <v>60.08</v>
      </c>
      <c r="I6545" s="37">
        <f>IF(H6545&lt;'Roof Calculator'!$G$8, 1, 0)</f>
        <v>0</v>
      </c>
      <c r="J6545" s="37">
        <f>IF(H6545&gt;='Roof Calculator'!$G$8, 1, 0)</f>
        <v>1</v>
      </c>
      <c r="K6545" s="37">
        <f t="shared" si="1825"/>
        <v>0</v>
      </c>
      <c r="L6545" s="37">
        <f t="shared" si="1826"/>
        <v>60.08</v>
      </c>
      <c r="M6545" s="37">
        <v>0</v>
      </c>
      <c r="N6545" s="37">
        <f t="shared" si="1827"/>
        <v>0</v>
      </c>
      <c r="O6545" s="37">
        <v>0</v>
      </c>
      <c r="P6545" s="37">
        <v>0</v>
      </c>
      <c r="Q6545" s="21">
        <f t="shared" si="1828"/>
        <v>39.790999999999997</v>
      </c>
      <c r="R6545" s="21">
        <f t="shared" si="1837"/>
        <v>272.791666666651</v>
      </c>
      <c r="S6545" s="21">
        <f t="shared" si="1838"/>
        <v>-3.6338591018476958</v>
      </c>
      <c r="T6545" s="21">
        <f t="shared" si="1829"/>
        <v>86.147999999999996</v>
      </c>
      <c r="U6545" s="37">
        <f>VLOOKUP(Time_Zone, 'LSTM LookUp'!$B$5:$D$8, 3, FALSE)</f>
        <v>-75</v>
      </c>
      <c r="V6545" s="21">
        <f t="shared" si="1839"/>
        <v>10.776594375271854</v>
      </c>
      <c r="W6545" s="21">
        <f t="shared" si="1830"/>
        <v>283.84214859381797</v>
      </c>
      <c r="X6545" s="21">
        <f t="shared" si="1831"/>
        <v>0</v>
      </c>
      <c r="Y6545" s="21">
        <f t="shared" si="1832"/>
        <v>0</v>
      </c>
      <c r="Z6545" s="21">
        <f t="shared" si="1840"/>
        <v>0</v>
      </c>
      <c r="AA6545" s="21">
        <f t="shared" si="1833"/>
        <v>0</v>
      </c>
      <c r="AB6545" s="21">
        <f t="shared" si="1834"/>
        <v>0</v>
      </c>
      <c r="AC6545" s="21">
        <f t="shared" si="1835"/>
        <v>60.08</v>
      </c>
      <c r="AD6545" s="21">
        <f t="shared" si="1841"/>
        <v>0</v>
      </c>
      <c r="AE6545" s="21" t="str">
        <f t="shared" si="1836"/>
        <v>9/29/20:00</v>
      </c>
    </row>
    <row r="6546" spans="2:31">
      <c r="B6546" s="37">
        <v>9</v>
      </c>
      <c r="C6546" s="38">
        <v>29</v>
      </c>
      <c r="D6546" s="39">
        <v>21</v>
      </c>
      <c r="E6546" s="17">
        <v>13.9</v>
      </c>
      <c r="F6546" s="17">
        <v>0</v>
      </c>
      <c r="G6546" s="17">
        <v>0</v>
      </c>
      <c r="H6546" s="37">
        <f t="shared" si="1824"/>
        <v>57.02</v>
      </c>
      <c r="I6546" s="37">
        <f>IF(H6546&lt;'Roof Calculator'!$G$8, 1, 0)</f>
        <v>0</v>
      </c>
      <c r="J6546" s="37">
        <f>IF(H6546&gt;='Roof Calculator'!$G$8, 1, 0)</f>
        <v>1</v>
      </c>
      <c r="K6546" s="37">
        <f t="shared" si="1825"/>
        <v>0</v>
      </c>
      <c r="L6546" s="37">
        <f t="shared" si="1826"/>
        <v>57.02</v>
      </c>
      <c r="M6546" s="37">
        <v>0</v>
      </c>
      <c r="N6546" s="37">
        <f t="shared" si="1827"/>
        <v>0</v>
      </c>
      <c r="O6546" s="37">
        <v>0</v>
      </c>
      <c r="P6546" s="37">
        <v>0</v>
      </c>
      <c r="Q6546" s="21">
        <f t="shared" si="1828"/>
        <v>39.790999999999997</v>
      </c>
      <c r="R6546" s="21">
        <f t="shared" si="1837"/>
        <v>272.83333333331768</v>
      </c>
      <c r="S6546" s="21">
        <f t="shared" si="1838"/>
        <v>-3.6500361374621795</v>
      </c>
      <c r="T6546" s="21">
        <f t="shared" si="1829"/>
        <v>86.147999999999996</v>
      </c>
      <c r="U6546" s="37">
        <f>VLOOKUP(Time_Zone, 'LSTM LookUp'!$B$5:$D$8, 3, FALSE)</f>
        <v>-75</v>
      </c>
      <c r="V6546" s="21">
        <f t="shared" si="1839"/>
        <v>10.790231543149092</v>
      </c>
      <c r="W6546" s="21">
        <f t="shared" si="1830"/>
        <v>298.84555788578723</v>
      </c>
      <c r="X6546" s="21">
        <f t="shared" si="1831"/>
        <v>0</v>
      </c>
      <c r="Y6546" s="21">
        <f t="shared" si="1832"/>
        <v>0</v>
      </c>
      <c r="Z6546" s="21">
        <f t="shared" si="1840"/>
        <v>0</v>
      </c>
      <c r="AA6546" s="21">
        <f t="shared" si="1833"/>
        <v>0</v>
      </c>
      <c r="AB6546" s="21">
        <f t="shared" si="1834"/>
        <v>0</v>
      </c>
      <c r="AC6546" s="21">
        <f t="shared" si="1835"/>
        <v>57.02</v>
      </c>
      <c r="AD6546" s="21">
        <f t="shared" si="1841"/>
        <v>0</v>
      </c>
      <c r="AE6546" s="21" t="str">
        <f t="shared" si="1836"/>
        <v>9/29/21:00</v>
      </c>
    </row>
    <row r="6547" spans="2:31">
      <c r="B6547" s="37">
        <v>9</v>
      </c>
      <c r="C6547" s="38">
        <v>29</v>
      </c>
      <c r="D6547" s="39">
        <v>22</v>
      </c>
      <c r="E6547" s="17">
        <v>13.3</v>
      </c>
      <c r="F6547" s="17">
        <v>0</v>
      </c>
      <c r="G6547" s="17">
        <v>0</v>
      </c>
      <c r="H6547" s="37">
        <f t="shared" si="1824"/>
        <v>55.94</v>
      </c>
      <c r="I6547" s="37">
        <f>IF(H6547&lt;'Roof Calculator'!$G$8, 1, 0)</f>
        <v>0</v>
      </c>
      <c r="J6547" s="37">
        <f>IF(H6547&gt;='Roof Calculator'!$G$8, 1, 0)</f>
        <v>1</v>
      </c>
      <c r="K6547" s="37">
        <f t="shared" si="1825"/>
        <v>0</v>
      </c>
      <c r="L6547" s="37">
        <f t="shared" si="1826"/>
        <v>55.94</v>
      </c>
      <c r="M6547" s="37">
        <v>0</v>
      </c>
      <c r="N6547" s="37">
        <f t="shared" si="1827"/>
        <v>0</v>
      </c>
      <c r="O6547" s="37">
        <v>0</v>
      </c>
      <c r="P6547" s="37">
        <v>0</v>
      </c>
      <c r="Q6547" s="21">
        <f t="shared" si="1828"/>
        <v>39.790999999999997</v>
      </c>
      <c r="R6547" s="21">
        <f t="shared" si="1837"/>
        <v>272.87499999998437</v>
      </c>
      <c r="S6547" s="21">
        <f t="shared" si="1838"/>
        <v>-3.6662115840717768</v>
      </c>
      <c r="T6547" s="21">
        <f t="shared" si="1829"/>
        <v>86.147999999999996</v>
      </c>
      <c r="U6547" s="37">
        <f>VLOOKUP(Time_Zone, 'LSTM LookUp'!$B$5:$D$8, 3, FALSE)</f>
        <v>-75</v>
      </c>
      <c r="V6547" s="21">
        <f t="shared" si="1839"/>
        <v>10.803858348790138</v>
      </c>
      <c r="W6547" s="21">
        <f t="shared" si="1830"/>
        <v>313.84896458719754</v>
      </c>
      <c r="X6547" s="21">
        <f t="shared" si="1831"/>
        <v>0</v>
      </c>
      <c r="Y6547" s="21">
        <f t="shared" si="1832"/>
        <v>0</v>
      </c>
      <c r="Z6547" s="21">
        <f t="shared" si="1840"/>
        <v>0</v>
      </c>
      <c r="AA6547" s="21">
        <f t="shared" si="1833"/>
        <v>0</v>
      </c>
      <c r="AB6547" s="21">
        <f t="shared" si="1834"/>
        <v>0</v>
      </c>
      <c r="AC6547" s="21">
        <f t="shared" si="1835"/>
        <v>55.94</v>
      </c>
      <c r="AD6547" s="21">
        <f t="shared" si="1841"/>
        <v>0</v>
      </c>
      <c r="AE6547" s="21" t="str">
        <f t="shared" si="1836"/>
        <v>9/29/22:00</v>
      </c>
    </row>
    <row r="6548" spans="2:31">
      <c r="B6548" s="37">
        <v>9</v>
      </c>
      <c r="C6548" s="38">
        <v>29</v>
      </c>
      <c r="D6548" s="39">
        <v>23</v>
      </c>
      <c r="E6548" s="17">
        <v>12.8</v>
      </c>
      <c r="F6548" s="17">
        <v>0</v>
      </c>
      <c r="G6548" s="17">
        <v>0</v>
      </c>
      <c r="H6548" s="37">
        <f t="shared" si="1824"/>
        <v>55.04</v>
      </c>
      <c r="I6548" s="37">
        <f>IF(H6548&lt;'Roof Calculator'!$G$8, 1, 0)</f>
        <v>0</v>
      </c>
      <c r="J6548" s="37">
        <f>IF(H6548&gt;='Roof Calculator'!$G$8, 1, 0)</f>
        <v>1</v>
      </c>
      <c r="K6548" s="37">
        <f t="shared" si="1825"/>
        <v>0</v>
      </c>
      <c r="L6548" s="37">
        <f t="shared" si="1826"/>
        <v>55.04</v>
      </c>
      <c r="M6548" s="37">
        <v>0</v>
      </c>
      <c r="N6548" s="37">
        <f t="shared" si="1827"/>
        <v>0</v>
      </c>
      <c r="O6548" s="37">
        <v>0</v>
      </c>
      <c r="P6548" s="37">
        <v>0</v>
      </c>
      <c r="Q6548" s="21">
        <f t="shared" si="1828"/>
        <v>39.790999999999997</v>
      </c>
      <c r="R6548" s="21">
        <f t="shared" si="1837"/>
        <v>272.91666666665105</v>
      </c>
      <c r="S6548" s="21">
        <f t="shared" si="1838"/>
        <v>-3.6823854345578613</v>
      </c>
      <c r="T6548" s="21">
        <f t="shared" si="1829"/>
        <v>86.147999999999996</v>
      </c>
      <c r="U6548" s="37">
        <f>VLOOKUP(Time_Zone, 'LSTM LookUp'!$B$5:$D$8, 3, FALSE)</f>
        <v>-75</v>
      </c>
      <c r="V6548" s="21">
        <f t="shared" si="1839"/>
        <v>10.81747476445579</v>
      </c>
      <c r="W6548" s="21">
        <f t="shared" si="1830"/>
        <v>328.85236869111395</v>
      </c>
      <c r="X6548" s="21">
        <f t="shared" si="1831"/>
        <v>0</v>
      </c>
      <c r="Y6548" s="21">
        <f t="shared" si="1832"/>
        <v>0</v>
      </c>
      <c r="Z6548" s="21">
        <f t="shared" si="1840"/>
        <v>0</v>
      </c>
      <c r="AA6548" s="21">
        <f t="shared" si="1833"/>
        <v>0</v>
      </c>
      <c r="AB6548" s="21">
        <f t="shared" si="1834"/>
        <v>0</v>
      </c>
      <c r="AC6548" s="21">
        <f t="shared" si="1835"/>
        <v>55.04</v>
      </c>
      <c r="AD6548" s="21">
        <f t="shared" si="1841"/>
        <v>0</v>
      </c>
      <c r="AE6548" s="21" t="str">
        <f t="shared" si="1836"/>
        <v>9/29/23:00</v>
      </c>
    </row>
    <row r="6549" spans="2:31">
      <c r="B6549" s="37">
        <v>9</v>
      </c>
      <c r="C6549" s="38">
        <v>29</v>
      </c>
      <c r="D6549" s="39">
        <v>24</v>
      </c>
      <c r="E6549" s="17">
        <v>12.2</v>
      </c>
      <c r="F6549" s="17">
        <v>0</v>
      </c>
      <c r="G6549" s="17">
        <v>0</v>
      </c>
      <c r="H6549" s="37">
        <f t="shared" si="1824"/>
        <v>53.96</v>
      </c>
      <c r="I6549" s="37">
        <f>IF(H6549&lt;'Roof Calculator'!$G$8, 1, 0)</f>
        <v>1</v>
      </c>
      <c r="J6549" s="37">
        <f>IF(H6549&gt;='Roof Calculator'!$G$8, 1, 0)</f>
        <v>0</v>
      </c>
      <c r="K6549" s="37">
        <f t="shared" si="1825"/>
        <v>53.96</v>
      </c>
      <c r="L6549" s="37">
        <f t="shared" si="1826"/>
        <v>0</v>
      </c>
      <c r="M6549" s="37">
        <v>0</v>
      </c>
      <c r="N6549" s="37">
        <f t="shared" si="1827"/>
        <v>0</v>
      </c>
      <c r="O6549" s="37">
        <v>0</v>
      </c>
      <c r="P6549" s="37">
        <v>0</v>
      </c>
      <c r="Q6549" s="21">
        <f t="shared" si="1828"/>
        <v>39.790999999999997</v>
      </c>
      <c r="R6549" s="21">
        <f t="shared" si="1837"/>
        <v>272.95833333331774</v>
      </c>
      <c r="S6549" s="21">
        <f t="shared" si="1838"/>
        <v>-3.6985576818014394</v>
      </c>
      <c r="T6549" s="21">
        <f t="shared" si="1829"/>
        <v>86.147999999999996</v>
      </c>
      <c r="U6549" s="37">
        <f>VLOOKUP(Time_Zone, 'LSTM LookUp'!$B$5:$D$8, 3, FALSE)</f>
        <v>-75</v>
      </c>
      <c r="V6549" s="21">
        <f t="shared" si="1839"/>
        <v>10.831080762422095</v>
      </c>
      <c r="W6549" s="21">
        <f t="shared" si="1830"/>
        <v>343.85577019060554</v>
      </c>
      <c r="X6549" s="21">
        <f t="shared" si="1831"/>
        <v>0</v>
      </c>
      <c r="Y6549" s="21">
        <f t="shared" si="1832"/>
        <v>0</v>
      </c>
      <c r="Z6549" s="21">
        <f t="shared" si="1840"/>
        <v>0</v>
      </c>
      <c r="AA6549" s="21">
        <f t="shared" si="1833"/>
        <v>0</v>
      </c>
      <c r="AB6549" s="21">
        <f t="shared" si="1834"/>
        <v>0</v>
      </c>
      <c r="AC6549" s="21">
        <f t="shared" si="1835"/>
        <v>0</v>
      </c>
      <c r="AD6549" s="21">
        <f t="shared" si="1841"/>
        <v>0</v>
      </c>
      <c r="AE6549" s="21" t="str">
        <f t="shared" si="1836"/>
        <v>9/29/24:00</v>
      </c>
    </row>
    <row r="6550" spans="2:31">
      <c r="B6550" s="37">
        <v>9</v>
      </c>
      <c r="C6550" s="38">
        <v>30</v>
      </c>
      <c r="D6550" s="39">
        <v>1</v>
      </c>
      <c r="E6550" s="17">
        <v>11.7</v>
      </c>
      <c r="F6550" s="17">
        <v>0</v>
      </c>
      <c r="G6550" s="17">
        <v>0</v>
      </c>
      <c r="H6550" s="37">
        <f t="shared" ref="H6550:H6613" si="1842">E6550*9/5+32</f>
        <v>53.06</v>
      </c>
      <c r="I6550" s="37">
        <f>IF(H6550&lt;'Roof Calculator'!$G$8, 1, 0)</f>
        <v>1</v>
      </c>
      <c r="J6550" s="37">
        <f>IF(H6550&gt;='Roof Calculator'!$G$8, 1, 0)</f>
        <v>0</v>
      </c>
      <c r="K6550" s="37">
        <f t="shared" ref="K6550:K6613" si="1843">I6550*H6550</f>
        <v>53.06</v>
      </c>
      <c r="L6550" s="37">
        <f t="shared" ref="L6550:L6613" si="1844">J6550*H6550</f>
        <v>0</v>
      </c>
      <c r="M6550" s="37">
        <v>0</v>
      </c>
      <c r="N6550" s="37">
        <f t="shared" ref="N6550:N6613" si="1845">F6550*(180-M6550)/180</f>
        <v>0</v>
      </c>
      <c r="O6550" s="37">
        <v>0</v>
      </c>
      <c r="P6550" s="37">
        <v>0</v>
      </c>
      <c r="Q6550" s="21">
        <f t="shared" ref="Q6550:Q6613" si="1846">Latitude</f>
        <v>39.790999999999997</v>
      </c>
      <c r="R6550" s="21">
        <f t="shared" si="1837"/>
        <v>272.99999999998442</v>
      </c>
      <c r="S6550" s="21">
        <f t="shared" si="1838"/>
        <v>-3.7147283186832651</v>
      </c>
      <c r="T6550" s="21">
        <f t="shared" ref="T6550:T6613" si="1847">Longitude</f>
        <v>86.147999999999996</v>
      </c>
      <c r="U6550" s="37">
        <f>VLOOKUP(Time_Zone, 'LSTM LookUp'!$B$5:$D$8, 3, FALSE)</f>
        <v>-75</v>
      </c>
      <c r="V6550" s="21">
        <f t="shared" si="1839"/>
        <v>10.844676314980502</v>
      </c>
      <c r="W6550" s="21">
        <f t="shared" ref="W6550:W6613" si="1848">15*((D6550+(4*(T6550-U6550)+V6550)/60)-12)</f>
        <v>-1.1408309212548762</v>
      </c>
      <c r="X6550" s="21">
        <f t="shared" ref="X6550:X6613" si="1849">G6550*(SIN(S6550*PI()/180)*SIN(Q6550*PI()/180)*COS(O6550*PI()/180)-SIN(S6550*PI()/180)*COS(Q6550*PI()/180)*SIN(O6550*PI()/180)*COS(P6550*PI()/180)+COS(S6550*PI()/180)*COS(Q6550*PI()/180)*COS(O6550*PI()/180)*COS(W6550*PI()/180)+COS(S6550*PI()/180)*SIN(Q6550*PI()/180)*SIN(O6550*PI()/180)*COS(P6550*PI()/180)*COS(W6550*PI()/180)+COS(S6550*PI()/180)*SIN(P6550*PI()/180)*SIN(W6550*PI()/180)*SIN(O6550*PI()/180))</f>
        <v>0</v>
      </c>
      <c r="Y6550" s="21">
        <f t="shared" ref="Y6550:Y6613" si="1850">X6550+N6550</f>
        <v>0</v>
      </c>
      <c r="Z6550" s="21">
        <f t="shared" si="1840"/>
        <v>0</v>
      </c>
      <c r="AA6550" s="21">
        <f t="shared" ref="AA6550:AA6613" si="1851">Z6550*I6550</f>
        <v>0</v>
      </c>
      <c r="AB6550" s="21">
        <f t="shared" ref="AB6550:AB6613" si="1852">Z6550*J6550</f>
        <v>0</v>
      </c>
      <c r="AC6550" s="21">
        <f t="shared" ref="AC6550:AC6613" si="1853">L6550</f>
        <v>0</v>
      </c>
      <c r="AD6550" s="21">
        <f t="shared" si="1841"/>
        <v>0</v>
      </c>
      <c r="AE6550" s="21" t="str">
        <f t="shared" ref="AE6550:AE6613" si="1854">CONCATENATE(B6550, "/", C6550, "/", D6550,":00")</f>
        <v>9/30/1:00</v>
      </c>
    </row>
    <row r="6551" spans="2:31">
      <c r="B6551" s="37">
        <v>9</v>
      </c>
      <c r="C6551" s="38">
        <v>30</v>
      </c>
      <c r="D6551" s="39">
        <v>2</v>
      </c>
      <c r="E6551" s="17">
        <v>10.6</v>
      </c>
      <c r="F6551" s="17">
        <v>0</v>
      </c>
      <c r="G6551" s="17">
        <v>0</v>
      </c>
      <c r="H6551" s="37">
        <f t="shared" si="1842"/>
        <v>51.08</v>
      </c>
      <c r="I6551" s="37">
        <f>IF(H6551&lt;'Roof Calculator'!$G$8, 1, 0)</f>
        <v>1</v>
      </c>
      <c r="J6551" s="37">
        <f>IF(H6551&gt;='Roof Calculator'!$G$8, 1, 0)</f>
        <v>0</v>
      </c>
      <c r="K6551" s="37">
        <f t="shared" si="1843"/>
        <v>51.08</v>
      </c>
      <c r="L6551" s="37">
        <f t="shared" si="1844"/>
        <v>0</v>
      </c>
      <c r="M6551" s="37">
        <v>0</v>
      </c>
      <c r="N6551" s="37">
        <f t="shared" si="1845"/>
        <v>0</v>
      </c>
      <c r="O6551" s="37">
        <v>0</v>
      </c>
      <c r="P6551" s="37">
        <v>0</v>
      </c>
      <c r="Q6551" s="21">
        <f t="shared" si="1846"/>
        <v>39.790999999999997</v>
      </c>
      <c r="R6551" s="21">
        <f t="shared" ref="R6551:R6614" si="1855">R6550+1/24</f>
        <v>273.04166666665111</v>
      </c>
      <c r="S6551" s="21">
        <f t="shared" ref="S6551:S6614" si="1856">ASIN(SIN(23.45*PI()/180)*SIN((360/365*(R6551-81))*PI()/180))*180/PI()</f>
        <v>-3.7308973380836967</v>
      </c>
      <c r="T6551" s="21">
        <f t="shared" si="1847"/>
        <v>86.147999999999996</v>
      </c>
      <c r="U6551" s="37">
        <f>VLOOKUP(Time_Zone, 'LSTM LookUp'!$B$5:$D$8, 3, FALSE)</f>
        <v>-75</v>
      </c>
      <c r="V6551" s="21">
        <f t="shared" ref="V6551:V6614" si="1857">9.87*SIN(2*(360/365*(R6551-81))*PI()/180)-7.53*COS((360/365*(R6551-81))*PI()/180)-1.5*SIN((360/365*(R6551-81))*PI()/180)</f>
        <v>10.858261394437806</v>
      </c>
      <c r="W6551" s="21">
        <f t="shared" si="1848"/>
        <v>13.862565348609452</v>
      </c>
      <c r="X6551" s="21">
        <f t="shared" si="1849"/>
        <v>0</v>
      </c>
      <c r="Y6551" s="21">
        <f t="shared" si="1850"/>
        <v>0</v>
      </c>
      <c r="Z6551" s="21">
        <f t="shared" ref="Z6551:Z6614" si="1858">Y6551/10.764*3.412</f>
        <v>0</v>
      </c>
      <c r="AA6551" s="21">
        <f t="shared" si="1851"/>
        <v>0</v>
      </c>
      <c r="AB6551" s="21">
        <f t="shared" si="1852"/>
        <v>0</v>
      </c>
      <c r="AC6551" s="21">
        <f t="shared" si="1853"/>
        <v>0</v>
      </c>
      <c r="AD6551" s="21">
        <f t="shared" ref="AD6551:AD6614" si="1859">AB6551</f>
        <v>0</v>
      </c>
      <c r="AE6551" s="21" t="str">
        <f t="shared" si="1854"/>
        <v>9/30/2:00</v>
      </c>
    </row>
    <row r="6552" spans="2:31">
      <c r="B6552" s="37">
        <v>9</v>
      </c>
      <c r="C6552" s="38">
        <v>30</v>
      </c>
      <c r="D6552" s="39">
        <v>3</v>
      </c>
      <c r="E6552" s="17">
        <v>10</v>
      </c>
      <c r="F6552" s="17">
        <v>0</v>
      </c>
      <c r="G6552" s="17">
        <v>0</v>
      </c>
      <c r="H6552" s="37">
        <f t="shared" si="1842"/>
        <v>50</v>
      </c>
      <c r="I6552" s="37">
        <f>IF(H6552&lt;'Roof Calculator'!$G$8, 1, 0)</f>
        <v>1</v>
      </c>
      <c r="J6552" s="37">
        <f>IF(H6552&gt;='Roof Calculator'!$G$8, 1, 0)</f>
        <v>0</v>
      </c>
      <c r="K6552" s="37">
        <f t="shared" si="1843"/>
        <v>50</v>
      </c>
      <c r="L6552" s="37">
        <f t="shared" si="1844"/>
        <v>0</v>
      </c>
      <c r="M6552" s="37">
        <v>0</v>
      </c>
      <c r="N6552" s="37">
        <f t="shared" si="1845"/>
        <v>0</v>
      </c>
      <c r="O6552" s="37">
        <v>0</v>
      </c>
      <c r="P6552" s="37">
        <v>0</v>
      </c>
      <c r="Q6552" s="21">
        <f t="shared" si="1846"/>
        <v>39.790999999999997</v>
      </c>
      <c r="R6552" s="21">
        <f t="shared" si="1855"/>
        <v>273.0833333333178</v>
      </c>
      <c r="S6552" s="21">
        <f t="shared" si="1856"/>
        <v>-3.7470647328828206</v>
      </c>
      <c r="T6552" s="21">
        <f t="shared" si="1847"/>
        <v>86.147999999999996</v>
      </c>
      <c r="U6552" s="37">
        <f>VLOOKUP(Time_Zone, 'LSTM LookUp'!$B$5:$D$8, 3, FALSE)</f>
        <v>-75</v>
      </c>
      <c r="V6552" s="21">
        <f t="shared" si="1857"/>
        <v>10.871835973116301</v>
      </c>
      <c r="W6552" s="21">
        <f t="shared" si="1848"/>
        <v>28.865958993279051</v>
      </c>
      <c r="X6552" s="21">
        <f t="shared" si="1849"/>
        <v>0</v>
      </c>
      <c r="Y6552" s="21">
        <f t="shared" si="1850"/>
        <v>0</v>
      </c>
      <c r="Z6552" s="21">
        <f t="shared" si="1858"/>
        <v>0</v>
      </c>
      <c r="AA6552" s="21">
        <f t="shared" si="1851"/>
        <v>0</v>
      </c>
      <c r="AB6552" s="21">
        <f t="shared" si="1852"/>
        <v>0</v>
      </c>
      <c r="AC6552" s="21">
        <f t="shared" si="1853"/>
        <v>0</v>
      </c>
      <c r="AD6552" s="21">
        <f t="shared" si="1859"/>
        <v>0</v>
      </c>
      <c r="AE6552" s="21" t="str">
        <f t="shared" si="1854"/>
        <v>9/30/3:00</v>
      </c>
    </row>
    <row r="6553" spans="2:31">
      <c r="B6553" s="37">
        <v>9</v>
      </c>
      <c r="C6553" s="38">
        <v>30</v>
      </c>
      <c r="D6553" s="39">
        <v>4</v>
      </c>
      <c r="E6553" s="17">
        <v>8.9</v>
      </c>
      <c r="F6553" s="17">
        <v>0</v>
      </c>
      <c r="G6553" s="17">
        <v>0</v>
      </c>
      <c r="H6553" s="37">
        <f t="shared" si="1842"/>
        <v>48.02</v>
      </c>
      <c r="I6553" s="37">
        <f>IF(H6553&lt;'Roof Calculator'!$G$8, 1, 0)</f>
        <v>1</v>
      </c>
      <c r="J6553" s="37">
        <f>IF(H6553&gt;='Roof Calculator'!$G$8, 1, 0)</f>
        <v>0</v>
      </c>
      <c r="K6553" s="37">
        <f t="shared" si="1843"/>
        <v>48.02</v>
      </c>
      <c r="L6553" s="37">
        <f t="shared" si="1844"/>
        <v>0</v>
      </c>
      <c r="M6553" s="37">
        <v>0</v>
      </c>
      <c r="N6553" s="37">
        <f t="shared" si="1845"/>
        <v>0</v>
      </c>
      <c r="O6553" s="37">
        <v>0</v>
      </c>
      <c r="P6553" s="37">
        <v>0</v>
      </c>
      <c r="Q6553" s="21">
        <f t="shared" si="1846"/>
        <v>39.790999999999997</v>
      </c>
      <c r="R6553" s="21">
        <f t="shared" si="1855"/>
        <v>273.12499999998448</v>
      </c>
      <c r="S6553" s="21">
        <f t="shared" si="1856"/>
        <v>-3.7632304959603609</v>
      </c>
      <c r="T6553" s="21">
        <f t="shared" si="1847"/>
        <v>86.147999999999996</v>
      </c>
      <c r="U6553" s="37">
        <f>VLOOKUP(Time_Zone, 'LSTM LookUp'!$B$5:$D$8, 3, FALSE)</f>
        <v>-75</v>
      </c>
      <c r="V6553" s="21">
        <f t="shared" si="1857"/>
        <v>10.885400023353775</v>
      </c>
      <c r="W6553" s="21">
        <f t="shared" si="1848"/>
        <v>43.869350005838442</v>
      </c>
      <c r="X6553" s="21">
        <f t="shared" si="1849"/>
        <v>0</v>
      </c>
      <c r="Y6553" s="21">
        <f t="shared" si="1850"/>
        <v>0</v>
      </c>
      <c r="Z6553" s="21">
        <f t="shared" si="1858"/>
        <v>0</v>
      </c>
      <c r="AA6553" s="21">
        <f t="shared" si="1851"/>
        <v>0</v>
      </c>
      <c r="AB6553" s="21">
        <f t="shared" si="1852"/>
        <v>0</v>
      </c>
      <c r="AC6553" s="21">
        <f t="shared" si="1853"/>
        <v>0</v>
      </c>
      <c r="AD6553" s="21">
        <f t="shared" si="1859"/>
        <v>0</v>
      </c>
      <c r="AE6553" s="21" t="str">
        <f t="shared" si="1854"/>
        <v>9/30/4:00</v>
      </c>
    </row>
    <row r="6554" spans="2:31">
      <c r="B6554" s="37">
        <v>9</v>
      </c>
      <c r="C6554" s="38">
        <v>30</v>
      </c>
      <c r="D6554" s="39">
        <v>5</v>
      </c>
      <c r="E6554" s="17">
        <v>8.9</v>
      </c>
      <c r="F6554" s="17">
        <v>0</v>
      </c>
      <c r="G6554" s="17">
        <v>0</v>
      </c>
      <c r="H6554" s="37">
        <f t="shared" si="1842"/>
        <v>48.02</v>
      </c>
      <c r="I6554" s="37">
        <f>IF(H6554&lt;'Roof Calculator'!$G$8, 1, 0)</f>
        <v>1</v>
      </c>
      <c r="J6554" s="37">
        <f>IF(H6554&gt;='Roof Calculator'!$G$8, 1, 0)</f>
        <v>0</v>
      </c>
      <c r="K6554" s="37">
        <f t="shared" si="1843"/>
        <v>48.02</v>
      </c>
      <c r="L6554" s="37">
        <f t="shared" si="1844"/>
        <v>0</v>
      </c>
      <c r="M6554" s="37">
        <v>0</v>
      </c>
      <c r="N6554" s="37">
        <f t="shared" si="1845"/>
        <v>0</v>
      </c>
      <c r="O6554" s="37">
        <v>0</v>
      </c>
      <c r="P6554" s="37">
        <v>0</v>
      </c>
      <c r="Q6554" s="21">
        <f t="shared" si="1846"/>
        <v>39.790999999999997</v>
      </c>
      <c r="R6554" s="21">
        <f t="shared" si="1855"/>
        <v>273.16666666665117</v>
      </c>
      <c r="S6554" s="21">
        <f t="shared" si="1856"/>
        <v>-3.7793946201957125</v>
      </c>
      <c r="T6554" s="21">
        <f t="shared" si="1847"/>
        <v>86.147999999999996</v>
      </c>
      <c r="U6554" s="37">
        <f>VLOOKUP(Time_Zone, 'LSTM LookUp'!$B$5:$D$8, 3, FALSE)</f>
        <v>-75</v>
      </c>
      <c r="V6554" s="21">
        <f t="shared" si="1857"/>
        <v>10.898953517503575</v>
      </c>
      <c r="W6554" s="21">
        <f t="shared" si="1848"/>
        <v>58.872738379375903</v>
      </c>
      <c r="X6554" s="21">
        <f t="shared" si="1849"/>
        <v>0</v>
      </c>
      <c r="Y6554" s="21">
        <f t="shared" si="1850"/>
        <v>0</v>
      </c>
      <c r="Z6554" s="21">
        <f t="shared" si="1858"/>
        <v>0</v>
      </c>
      <c r="AA6554" s="21">
        <f t="shared" si="1851"/>
        <v>0</v>
      </c>
      <c r="AB6554" s="21">
        <f t="shared" si="1852"/>
        <v>0</v>
      </c>
      <c r="AC6554" s="21">
        <f t="shared" si="1853"/>
        <v>0</v>
      </c>
      <c r="AD6554" s="21">
        <f t="shared" si="1859"/>
        <v>0</v>
      </c>
      <c r="AE6554" s="21" t="str">
        <f t="shared" si="1854"/>
        <v>9/30/5:00</v>
      </c>
    </row>
    <row r="6555" spans="2:31">
      <c r="B6555" s="37">
        <v>9</v>
      </c>
      <c r="C6555" s="38">
        <v>30</v>
      </c>
      <c r="D6555" s="39">
        <v>6</v>
      </c>
      <c r="E6555" s="17">
        <v>8.3000000000000007</v>
      </c>
      <c r="F6555" s="17">
        <v>0</v>
      </c>
      <c r="G6555" s="17">
        <v>0</v>
      </c>
      <c r="H6555" s="37">
        <f t="shared" si="1842"/>
        <v>46.94</v>
      </c>
      <c r="I6555" s="37">
        <f>IF(H6555&lt;'Roof Calculator'!$G$8, 1, 0)</f>
        <v>1</v>
      </c>
      <c r="J6555" s="37">
        <f>IF(H6555&gt;='Roof Calculator'!$G$8, 1, 0)</f>
        <v>0</v>
      </c>
      <c r="K6555" s="37">
        <f t="shared" si="1843"/>
        <v>46.94</v>
      </c>
      <c r="L6555" s="37">
        <f t="shared" si="1844"/>
        <v>0</v>
      </c>
      <c r="M6555" s="37">
        <v>0</v>
      </c>
      <c r="N6555" s="37">
        <f t="shared" si="1845"/>
        <v>0</v>
      </c>
      <c r="O6555" s="37">
        <v>0</v>
      </c>
      <c r="P6555" s="37">
        <v>0</v>
      </c>
      <c r="Q6555" s="21">
        <f t="shared" si="1846"/>
        <v>39.790999999999997</v>
      </c>
      <c r="R6555" s="21">
        <f t="shared" si="1855"/>
        <v>273.20833333331785</v>
      </c>
      <c r="S6555" s="21">
        <f t="shared" si="1856"/>
        <v>-3.7955570984679956</v>
      </c>
      <c r="T6555" s="21">
        <f t="shared" si="1847"/>
        <v>86.147999999999996</v>
      </c>
      <c r="U6555" s="37">
        <f>VLOOKUP(Time_Zone, 'LSTM LookUp'!$B$5:$D$8, 3, FALSE)</f>
        <v>-75</v>
      </c>
      <c r="V6555" s="21">
        <f t="shared" si="1857"/>
        <v>10.91249642793473</v>
      </c>
      <c r="W6555" s="21">
        <f t="shared" si="1848"/>
        <v>73.876124106983667</v>
      </c>
      <c r="X6555" s="21">
        <f t="shared" si="1849"/>
        <v>0</v>
      </c>
      <c r="Y6555" s="21">
        <f t="shared" si="1850"/>
        <v>0</v>
      </c>
      <c r="Z6555" s="21">
        <f t="shared" si="1858"/>
        <v>0</v>
      </c>
      <c r="AA6555" s="21">
        <f t="shared" si="1851"/>
        <v>0</v>
      </c>
      <c r="AB6555" s="21">
        <f t="shared" si="1852"/>
        <v>0</v>
      </c>
      <c r="AC6555" s="21">
        <f t="shared" si="1853"/>
        <v>0</v>
      </c>
      <c r="AD6555" s="21">
        <f t="shared" si="1859"/>
        <v>0</v>
      </c>
      <c r="AE6555" s="21" t="str">
        <f t="shared" si="1854"/>
        <v>9/30/6:00</v>
      </c>
    </row>
    <row r="6556" spans="2:31">
      <c r="B6556" s="37">
        <v>9</v>
      </c>
      <c r="C6556" s="38">
        <v>30</v>
      </c>
      <c r="D6556" s="39">
        <v>7</v>
      </c>
      <c r="E6556" s="17">
        <v>8.3000000000000007</v>
      </c>
      <c r="F6556" s="17">
        <v>0</v>
      </c>
      <c r="G6556" s="17">
        <v>0</v>
      </c>
      <c r="H6556" s="37">
        <f t="shared" si="1842"/>
        <v>46.94</v>
      </c>
      <c r="I6556" s="37">
        <f>IF(H6556&lt;'Roof Calculator'!$G$8, 1, 0)</f>
        <v>1</v>
      </c>
      <c r="J6556" s="37">
        <f>IF(H6556&gt;='Roof Calculator'!$G$8, 1, 0)</f>
        <v>0</v>
      </c>
      <c r="K6556" s="37">
        <f t="shared" si="1843"/>
        <v>46.94</v>
      </c>
      <c r="L6556" s="37">
        <f t="shared" si="1844"/>
        <v>0</v>
      </c>
      <c r="M6556" s="37">
        <v>0</v>
      </c>
      <c r="N6556" s="37">
        <f t="shared" si="1845"/>
        <v>0</v>
      </c>
      <c r="O6556" s="37">
        <v>0</v>
      </c>
      <c r="P6556" s="37">
        <v>0</v>
      </c>
      <c r="Q6556" s="21">
        <f t="shared" si="1846"/>
        <v>39.790999999999997</v>
      </c>
      <c r="R6556" s="21">
        <f t="shared" si="1855"/>
        <v>273.24999999998454</v>
      </c>
      <c r="S6556" s="21">
        <f t="shared" si="1856"/>
        <v>-3.8117179236559435</v>
      </c>
      <c r="T6556" s="21">
        <f t="shared" si="1847"/>
        <v>86.147999999999996</v>
      </c>
      <c r="U6556" s="37">
        <f>VLOOKUP(Time_Zone, 'LSTM LookUp'!$B$5:$D$8, 3, FALSE)</f>
        <v>-75</v>
      </c>
      <c r="V6556" s="21">
        <f t="shared" si="1857"/>
        <v>10.926028727031909</v>
      </c>
      <c r="W6556" s="21">
        <f t="shared" si="1848"/>
        <v>88.879507181758015</v>
      </c>
      <c r="X6556" s="21">
        <f t="shared" si="1849"/>
        <v>0</v>
      </c>
      <c r="Y6556" s="21">
        <f t="shared" si="1850"/>
        <v>0</v>
      </c>
      <c r="Z6556" s="21">
        <f t="shared" si="1858"/>
        <v>0</v>
      </c>
      <c r="AA6556" s="21">
        <f t="shared" si="1851"/>
        <v>0</v>
      </c>
      <c r="AB6556" s="21">
        <f t="shared" si="1852"/>
        <v>0</v>
      </c>
      <c r="AC6556" s="21">
        <f t="shared" si="1853"/>
        <v>0</v>
      </c>
      <c r="AD6556" s="21">
        <f t="shared" si="1859"/>
        <v>0</v>
      </c>
      <c r="AE6556" s="21" t="str">
        <f t="shared" si="1854"/>
        <v>9/30/7:00</v>
      </c>
    </row>
    <row r="6557" spans="2:31">
      <c r="B6557" s="37">
        <v>9</v>
      </c>
      <c r="C6557" s="38">
        <v>30</v>
      </c>
      <c r="D6557" s="39">
        <v>8</v>
      </c>
      <c r="E6557" s="17">
        <v>11.1</v>
      </c>
      <c r="F6557" s="17">
        <v>73</v>
      </c>
      <c r="G6557" s="17">
        <v>184</v>
      </c>
      <c r="H6557" s="37">
        <f t="shared" si="1842"/>
        <v>51.98</v>
      </c>
      <c r="I6557" s="37">
        <f>IF(H6557&lt;'Roof Calculator'!$G$8, 1, 0)</f>
        <v>1</v>
      </c>
      <c r="J6557" s="37">
        <f>IF(H6557&gt;='Roof Calculator'!$G$8, 1, 0)</f>
        <v>0</v>
      </c>
      <c r="K6557" s="37">
        <f t="shared" si="1843"/>
        <v>51.98</v>
      </c>
      <c r="L6557" s="37">
        <f t="shared" si="1844"/>
        <v>0</v>
      </c>
      <c r="M6557" s="37">
        <v>0</v>
      </c>
      <c r="N6557" s="37">
        <f t="shared" si="1845"/>
        <v>73</v>
      </c>
      <c r="O6557" s="37">
        <v>0</v>
      </c>
      <c r="P6557" s="37">
        <v>0</v>
      </c>
      <c r="Q6557" s="21">
        <f t="shared" si="1846"/>
        <v>39.790999999999997</v>
      </c>
      <c r="R6557" s="21">
        <f t="shared" si="1855"/>
        <v>273.29166666665122</v>
      </c>
      <c r="S6557" s="21">
        <f t="shared" si="1856"/>
        <v>-3.8278770886379712</v>
      </c>
      <c r="T6557" s="21">
        <f t="shared" si="1847"/>
        <v>86.147999999999996</v>
      </c>
      <c r="U6557" s="37">
        <f>VLOOKUP(Time_Zone, 'LSTM LookUp'!$B$5:$D$8, 3, FALSE)</f>
        <v>-75</v>
      </c>
      <c r="V6557" s="21">
        <f t="shared" si="1857"/>
        <v>10.939550387195522</v>
      </c>
      <c r="W6557" s="21">
        <f t="shared" si="1848"/>
        <v>103.88288759679887</v>
      </c>
      <c r="X6557" s="21">
        <f t="shared" si="1849"/>
        <v>-41.708859556715225</v>
      </c>
      <c r="Y6557" s="21">
        <f t="shared" si="1850"/>
        <v>31.291140443284775</v>
      </c>
      <c r="Z6557" s="21">
        <f t="shared" si="1858"/>
        <v>9.918745001160131</v>
      </c>
      <c r="AA6557" s="21">
        <f t="shared" si="1851"/>
        <v>9.918745001160131</v>
      </c>
      <c r="AB6557" s="21">
        <f t="shared" si="1852"/>
        <v>0</v>
      </c>
      <c r="AC6557" s="21">
        <f t="shared" si="1853"/>
        <v>0</v>
      </c>
      <c r="AD6557" s="21">
        <f t="shared" si="1859"/>
        <v>0</v>
      </c>
      <c r="AE6557" s="21" t="str">
        <f t="shared" si="1854"/>
        <v>9/30/8:00</v>
      </c>
    </row>
    <row r="6558" spans="2:31">
      <c r="B6558" s="37">
        <v>9</v>
      </c>
      <c r="C6558" s="38">
        <v>30</v>
      </c>
      <c r="D6558" s="39">
        <v>9</v>
      </c>
      <c r="E6558" s="17">
        <v>13.3</v>
      </c>
      <c r="F6558" s="17">
        <v>106</v>
      </c>
      <c r="G6558" s="17">
        <v>490</v>
      </c>
      <c r="H6558" s="37">
        <f t="shared" si="1842"/>
        <v>55.94</v>
      </c>
      <c r="I6558" s="37">
        <f>IF(H6558&lt;'Roof Calculator'!$G$8, 1, 0)</f>
        <v>0</v>
      </c>
      <c r="J6558" s="37">
        <f>IF(H6558&gt;='Roof Calculator'!$G$8, 1, 0)</f>
        <v>1</v>
      </c>
      <c r="K6558" s="37">
        <f t="shared" si="1843"/>
        <v>0</v>
      </c>
      <c r="L6558" s="37">
        <f t="shared" si="1844"/>
        <v>55.94</v>
      </c>
      <c r="M6558" s="37">
        <v>0</v>
      </c>
      <c r="N6558" s="37">
        <f t="shared" si="1845"/>
        <v>106</v>
      </c>
      <c r="O6558" s="37">
        <v>0</v>
      </c>
      <c r="P6558" s="37">
        <v>0</v>
      </c>
      <c r="Q6558" s="21">
        <f t="shared" si="1846"/>
        <v>39.790999999999997</v>
      </c>
      <c r="R6558" s="21">
        <f t="shared" si="1855"/>
        <v>273.33333333331791</v>
      </c>
      <c r="S6558" s="21">
        <f t="shared" si="1856"/>
        <v>-3.8440345862921848</v>
      </c>
      <c r="T6558" s="21">
        <f t="shared" si="1847"/>
        <v>86.147999999999996</v>
      </c>
      <c r="U6558" s="37">
        <f>VLOOKUP(Time_Zone, 'LSTM LookUp'!$B$5:$D$8, 3, FALSE)</f>
        <v>-75</v>
      </c>
      <c r="V6558" s="21">
        <f t="shared" si="1857"/>
        <v>10.953061380841815</v>
      </c>
      <c r="W6558" s="21">
        <f t="shared" si="1848"/>
        <v>118.88626534521045</v>
      </c>
      <c r="X6558" s="21">
        <f t="shared" si="1849"/>
        <v>-202.49518233409503</v>
      </c>
      <c r="Y6558" s="21">
        <f t="shared" si="1850"/>
        <v>-96.495182334095034</v>
      </c>
      <c r="Z6558" s="21">
        <f t="shared" si="1858"/>
        <v>-30.587287451127118</v>
      </c>
      <c r="AA6558" s="21">
        <f t="shared" si="1851"/>
        <v>0</v>
      </c>
      <c r="AB6558" s="21">
        <f t="shared" si="1852"/>
        <v>-30.587287451127118</v>
      </c>
      <c r="AC6558" s="21">
        <f t="shared" si="1853"/>
        <v>55.94</v>
      </c>
      <c r="AD6558" s="21">
        <f t="shared" si="1859"/>
        <v>-30.587287451127118</v>
      </c>
      <c r="AE6558" s="21" t="str">
        <f t="shared" si="1854"/>
        <v>9/30/9:00</v>
      </c>
    </row>
    <row r="6559" spans="2:31">
      <c r="B6559" s="37">
        <v>9</v>
      </c>
      <c r="C6559" s="38">
        <v>30</v>
      </c>
      <c r="D6559" s="39">
        <v>10</v>
      </c>
      <c r="E6559" s="17">
        <v>15.6</v>
      </c>
      <c r="F6559" s="17">
        <v>165</v>
      </c>
      <c r="G6559" s="17">
        <v>523</v>
      </c>
      <c r="H6559" s="37">
        <f t="shared" si="1842"/>
        <v>60.08</v>
      </c>
      <c r="I6559" s="37">
        <f>IF(H6559&lt;'Roof Calculator'!$G$8, 1, 0)</f>
        <v>0</v>
      </c>
      <c r="J6559" s="37">
        <f>IF(H6559&gt;='Roof Calculator'!$G$8, 1, 0)</f>
        <v>1</v>
      </c>
      <c r="K6559" s="37">
        <f t="shared" si="1843"/>
        <v>0</v>
      </c>
      <c r="L6559" s="37">
        <f t="shared" si="1844"/>
        <v>60.08</v>
      </c>
      <c r="M6559" s="37">
        <v>0</v>
      </c>
      <c r="N6559" s="37">
        <f t="shared" si="1845"/>
        <v>165</v>
      </c>
      <c r="O6559" s="37">
        <v>0</v>
      </c>
      <c r="P6559" s="37">
        <v>0</v>
      </c>
      <c r="Q6559" s="21">
        <f t="shared" si="1846"/>
        <v>39.790999999999997</v>
      </c>
      <c r="R6559" s="21">
        <f t="shared" si="1855"/>
        <v>273.3749999999846</v>
      </c>
      <c r="S6559" s="21">
        <f t="shared" si="1856"/>
        <v>-3.860190409496334</v>
      </c>
      <c r="T6559" s="21">
        <f t="shared" si="1847"/>
        <v>86.147999999999996</v>
      </c>
      <c r="U6559" s="37">
        <f>VLOOKUP(Time_Zone, 'LSTM LookUp'!$B$5:$D$8, 3, FALSE)</f>
        <v>-75</v>
      </c>
      <c r="V6559" s="21">
        <f t="shared" si="1857"/>
        <v>10.966561680402856</v>
      </c>
      <c r="W6559" s="21">
        <f t="shared" si="1848"/>
        <v>133.88964042010073</v>
      </c>
      <c r="X6559" s="21">
        <f t="shared" si="1849"/>
        <v>-300.50306508543309</v>
      </c>
      <c r="Y6559" s="21">
        <f t="shared" si="1850"/>
        <v>-135.50306508543309</v>
      </c>
      <c r="Z6559" s="21">
        <f t="shared" si="1858"/>
        <v>-42.9521049862038</v>
      </c>
      <c r="AA6559" s="21">
        <f t="shared" si="1851"/>
        <v>0</v>
      </c>
      <c r="AB6559" s="21">
        <f t="shared" si="1852"/>
        <v>-42.9521049862038</v>
      </c>
      <c r="AC6559" s="21">
        <f t="shared" si="1853"/>
        <v>60.08</v>
      </c>
      <c r="AD6559" s="21">
        <f t="shared" si="1859"/>
        <v>-42.9521049862038</v>
      </c>
      <c r="AE6559" s="21" t="str">
        <f t="shared" si="1854"/>
        <v>9/30/10:00</v>
      </c>
    </row>
    <row r="6560" spans="2:31">
      <c r="B6560" s="37">
        <v>9</v>
      </c>
      <c r="C6560" s="38">
        <v>30</v>
      </c>
      <c r="D6560" s="39">
        <v>11</v>
      </c>
      <c r="E6560" s="17">
        <v>17.8</v>
      </c>
      <c r="F6560" s="17">
        <v>186</v>
      </c>
      <c r="G6560" s="17">
        <v>577</v>
      </c>
      <c r="H6560" s="37">
        <f t="shared" si="1842"/>
        <v>64.040000000000006</v>
      </c>
      <c r="I6560" s="37">
        <f>IF(H6560&lt;'Roof Calculator'!$G$8, 1, 0)</f>
        <v>0</v>
      </c>
      <c r="J6560" s="37">
        <f>IF(H6560&gt;='Roof Calculator'!$G$8, 1, 0)</f>
        <v>1</v>
      </c>
      <c r="K6560" s="37">
        <f t="shared" si="1843"/>
        <v>0</v>
      </c>
      <c r="L6560" s="37">
        <f t="shared" si="1844"/>
        <v>64.040000000000006</v>
      </c>
      <c r="M6560" s="37">
        <v>0</v>
      </c>
      <c r="N6560" s="37">
        <f t="shared" si="1845"/>
        <v>186</v>
      </c>
      <c r="O6560" s="37">
        <v>0</v>
      </c>
      <c r="P6560" s="37">
        <v>0</v>
      </c>
      <c r="Q6560" s="21">
        <f t="shared" si="1846"/>
        <v>39.790999999999997</v>
      </c>
      <c r="R6560" s="21">
        <f t="shared" si="1855"/>
        <v>273.41666666665128</v>
      </c>
      <c r="S6560" s="21">
        <f t="shared" si="1856"/>
        <v>-3.8763445511278207</v>
      </c>
      <c r="T6560" s="21">
        <f t="shared" si="1847"/>
        <v>86.147999999999996</v>
      </c>
      <c r="U6560" s="37">
        <f>VLOOKUP(Time_Zone, 'LSTM LookUp'!$B$5:$D$8, 3, FALSE)</f>
        <v>-75</v>
      </c>
      <c r="V6560" s="21">
        <f t="shared" si="1857"/>
        <v>10.980051258326624</v>
      </c>
      <c r="W6560" s="21">
        <f t="shared" si="1848"/>
        <v>148.89301281458162</v>
      </c>
      <c r="X6560" s="21">
        <f t="shared" si="1849"/>
        <v>-403.70030752479721</v>
      </c>
      <c r="Y6560" s="21">
        <f t="shared" si="1850"/>
        <v>-217.70030752479721</v>
      </c>
      <c r="Z6560" s="21">
        <f t="shared" si="1858"/>
        <v>-69.007195213174299</v>
      </c>
      <c r="AA6560" s="21">
        <f t="shared" si="1851"/>
        <v>0</v>
      </c>
      <c r="AB6560" s="21">
        <f t="shared" si="1852"/>
        <v>-69.007195213174299</v>
      </c>
      <c r="AC6560" s="21">
        <f t="shared" si="1853"/>
        <v>64.040000000000006</v>
      </c>
      <c r="AD6560" s="21">
        <f t="shared" si="1859"/>
        <v>-69.007195213174299</v>
      </c>
      <c r="AE6560" s="21" t="str">
        <f t="shared" si="1854"/>
        <v>9/30/11:00</v>
      </c>
    </row>
    <row r="6561" spans="2:31">
      <c r="B6561" s="37">
        <v>9</v>
      </c>
      <c r="C6561" s="38">
        <v>30</v>
      </c>
      <c r="D6561" s="39">
        <v>12</v>
      </c>
      <c r="E6561" s="17">
        <v>18.899999999999999</v>
      </c>
      <c r="F6561" s="17">
        <v>204</v>
      </c>
      <c r="G6561" s="17">
        <v>621</v>
      </c>
      <c r="H6561" s="37">
        <f t="shared" si="1842"/>
        <v>66.02</v>
      </c>
      <c r="I6561" s="37">
        <f>IF(H6561&lt;'Roof Calculator'!$G$8, 1, 0)</f>
        <v>0</v>
      </c>
      <c r="J6561" s="37">
        <f>IF(H6561&gt;='Roof Calculator'!$G$8, 1, 0)</f>
        <v>1</v>
      </c>
      <c r="K6561" s="37">
        <f t="shared" si="1843"/>
        <v>0</v>
      </c>
      <c r="L6561" s="37">
        <f t="shared" si="1844"/>
        <v>66.02</v>
      </c>
      <c r="M6561" s="37">
        <v>0</v>
      </c>
      <c r="N6561" s="37">
        <f t="shared" si="1845"/>
        <v>204</v>
      </c>
      <c r="O6561" s="37">
        <v>0</v>
      </c>
      <c r="P6561" s="37">
        <v>0</v>
      </c>
      <c r="Q6561" s="21">
        <f t="shared" si="1846"/>
        <v>39.790999999999997</v>
      </c>
      <c r="R6561" s="21">
        <f t="shared" si="1855"/>
        <v>273.45833333331797</v>
      </c>
      <c r="S6561" s="21">
        <f t="shared" si="1856"/>
        <v>-3.892497004063773</v>
      </c>
      <c r="T6561" s="21">
        <f t="shared" si="1847"/>
        <v>86.147999999999996</v>
      </c>
      <c r="U6561" s="37">
        <f>VLOOKUP(Time_Zone, 'LSTM LookUp'!$B$5:$D$8, 3, FALSE)</f>
        <v>-75</v>
      </c>
      <c r="V6561" s="21">
        <f t="shared" si="1857"/>
        <v>10.993530087077112</v>
      </c>
      <c r="W6561" s="21">
        <f t="shared" si="1848"/>
        <v>163.89638252176925</v>
      </c>
      <c r="X6561" s="21">
        <f t="shared" si="1849"/>
        <v>-484.3653344062576</v>
      </c>
      <c r="Y6561" s="21">
        <f t="shared" si="1850"/>
        <v>-280.3653344062576</v>
      </c>
      <c r="Z6561" s="21">
        <f t="shared" si="1858"/>
        <v>-88.870914250664342</v>
      </c>
      <c r="AA6561" s="21">
        <f t="shared" si="1851"/>
        <v>0</v>
      </c>
      <c r="AB6561" s="21">
        <f t="shared" si="1852"/>
        <v>-88.870914250664342</v>
      </c>
      <c r="AC6561" s="21">
        <f t="shared" si="1853"/>
        <v>66.02</v>
      </c>
      <c r="AD6561" s="21">
        <f t="shared" si="1859"/>
        <v>-88.870914250664342</v>
      </c>
      <c r="AE6561" s="21" t="str">
        <f t="shared" si="1854"/>
        <v>9/30/12:00</v>
      </c>
    </row>
    <row r="6562" spans="2:31">
      <c r="B6562" s="37">
        <v>9</v>
      </c>
      <c r="C6562" s="38">
        <v>30</v>
      </c>
      <c r="D6562" s="39">
        <v>13</v>
      </c>
      <c r="E6562" s="17">
        <v>20</v>
      </c>
      <c r="F6562" s="17">
        <v>224</v>
      </c>
      <c r="G6562" s="17">
        <v>606</v>
      </c>
      <c r="H6562" s="37">
        <f t="shared" si="1842"/>
        <v>68</v>
      </c>
      <c r="I6562" s="37">
        <f>IF(H6562&lt;'Roof Calculator'!$G$8, 1, 0)</f>
        <v>0</v>
      </c>
      <c r="J6562" s="37">
        <f>IF(H6562&gt;='Roof Calculator'!$G$8, 1, 0)</f>
        <v>1</v>
      </c>
      <c r="K6562" s="37">
        <f t="shared" si="1843"/>
        <v>0</v>
      </c>
      <c r="L6562" s="37">
        <f t="shared" si="1844"/>
        <v>68</v>
      </c>
      <c r="M6562" s="37">
        <v>0</v>
      </c>
      <c r="N6562" s="37">
        <f t="shared" si="1845"/>
        <v>224</v>
      </c>
      <c r="O6562" s="37">
        <v>0</v>
      </c>
      <c r="P6562" s="37">
        <v>0</v>
      </c>
      <c r="Q6562" s="21">
        <f t="shared" si="1846"/>
        <v>39.790999999999997</v>
      </c>
      <c r="R6562" s="21">
        <f t="shared" si="1855"/>
        <v>273.49999999998465</v>
      </c>
      <c r="S6562" s="21">
        <f t="shared" si="1856"/>
        <v>-3.9086477611809207</v>
      </c>
      <c r="T6562" s="21">
        <f t="shared" si="1847"/>
        <v>86.147999999999996</v>
      </c>
      <c r="U6562" s="37">
        <f>VLOOKUP(Time_Zone, 'LSTM LookUp'!$B$5:$D$8, 3, FALSE)</f>
        <v>-75</v>
      </c>
      <c r="V6562" s="21">
        <f t="shared" si="1857"/>
        <v>11.006998139134287</v>
      </c>
      <c r="W6562" s="21">
        <f t="shared" si="1848"/>
        <v>178.89974953478358</v>
      </c>
      <c r="X6562" s="21">
        <f t="shared" si="1849"/>
        <v>-490.90900881435198</v>
      </c>
      <c r="Y6562" s="21">
        <f t="shared" si="1850"/>
        <v>-266.90900881435198</v>
      </c>
      <c r="Z6562" s="21">
        <f t="shared" si="1858"/>
        <v>-84.605494061182554</v>
      </c>
      <c r="AA6562" s="21">
        <f t="shared" si="1851"/>
        <v>0</v>
      </c>
      <c r="AB6562" s="21">
        <f t="shared" si="1852"/>
        <v>-84.605494061182554</v>
      </c>
      <c r="AC6562" s="21">
        <f t="shared" si="1853"/>
        <v>68</v>
      </c>
      <c r="AD6562" s="21">
        <f t="shared" si="1859"/>
        <v>-84.605494061182554</v>
      </c>
      <c r="AE6562" s="21" t="str">
        <f t="shared" si="1854"/>
        <v>9/30/13:00</v>
      </c>
    </row>
    <row r="6563" spans="2:31">
      <c r="B6563" s="37">
        <v>9</v>
      </c>
      <c r="C6563" s="38">
        <v>30</v>
      </c>
      <c r="D6563" s="39">
        <v>14</v>
      </c>
      <c r="E6563" s="17">
        <v>21.1</v>
      </c>
      <c r="F6563" s="17">
        <v>200</v>
      </c>
      <c r="G6563" s="17">
        <v>646</v>
      </c>
      <c r="H6563" s="37">
        <f t="shared" si="1842"/>
        <v>69.98</v>
      </c>
      <c r="I6563" s="37">
        <f>IF(H6563&lt;'Roof Calculator'!$G$8, 1, 0)</f>
        <v>0</v>
      </c>
      <c r="J6563" s="37">
        <f>IF(H6563&gt;='Roof Calculator'!$G$8, 1, 0)</f>
        <v>1</v>
      </c>
      <c r="K6563" s="37">
        <f t="shared" si="1843"/>
        <v>0</v>
      </c>
      <c r="L6563" s="37">
        <f t="shared" si="1844"/>
        <v>69.98</v>
      </c>
      <c r="M6563" s="37">
        <v>0</v>
      </c>
      <c r="N6563" s="37">
        <f t="shared" si="1845"/>
        <v>200</v>
      </c>
      <c r="O6563" s="37">
        <v>0</v>
      </c>
      <c r="P6563" s="37">
        <v>0</v>
      </c>
      <c r="Q6563" s="21">
        <f t="shared" si="1846"/>
        <v>39.790999999999997</v>
      </c>
      <c r="R6563" s="21">
        <f t="shared" si="1855"/>
        <v>273.54166666665134</v>
      </c>
      <c r="S6563" s="21">
        <f t="shared" si="1856"/>
        <v>-3.9247968153556685</v>
      </c>
      <c r="T6563" s="21">
        <f t="shared" si="1847"/>
        <v>86.147999999999996</v>
      </c>
      <c r="U6563" s="37">
        <f>VLOOKUP(Time_Zone, 'LSTM LookUp'!$B$5:$D$8, 3, FALSE)</f>
        <v>-75</v>
      </c>
      <c r="V6563" s="21">
        <f t="shared" si="1857"/>
        <v>11.02045538699422</v>
      </c>
      <c r="W6563" s="21">
        <f t="shared" si="1848"/>
        <v>193.90311384674854</v>
      </c>
      <c r="X6563" s="21">
        <f t="shared" si="1849"/>
        <v>-509.0022326701241</v>
      </c>
      <c r="Y6563" s="21">
        <f t="shared" si="1850"/>
        <v>-309.0022326701241</v>
      </c>
      <c r="Z6563" s="21">
        <f t="shared" si="1858"/>
        <v>-97.948310838950533</v>
      </c>
      <c r="AA6563" s="21">
        <f t="shared" si="1851"/>
        <v>0</v>
      </c>
      <c r="AB6563" s="21">
        <f t="shared" si="1852"/>
        <v>-97.948310838950533</v>
      </c>
      <c r="AC6563" s="21">
        <f t="shared" si="1853"/>
        <v>69.98</v>
      </c>
      <c r="AD6563" s="21">
        <f t="shared" si="1859"/>
        <v>-97.948310838950533</v>
      </c>
      <c r="AE6563" s="21" t="str">
        <f t="shared" si="1854"/>
        <v>9/30/14:00</v>
      </c>
    </row>
    <row r="6564" spans="2:31">
      <c r="B6564" s="37">
        <v>9</v>
      </c>
      <c r="C6564" s="38">
        <v>30</v>
      </c>
      <c r="D6564" s="39">
        <v>15</v>
      </c>
      <c r="E6564" s="17">
        <v>21.7</v>
      </c>
      <c r="F6564" s="17">
        <v>177</v>
      </c>
      <c r="G6564" s="17">
        <v>631</v>
      </c>
      <c r="H6564" s="37">
        <f t="shared" si="1842"/>
        <v>71.06</v>
      </c>
      <c r="I6564" s="37">
        <f>IF(H6564&lt;'Roof Calculator'!$G$8, 1, 0)</f>
        <v>0</v>
      </c>
      <c r="J6564" s="37">
        <f>IF(H6564&gt;='Roof Calculator'!$G$8, 1, 0)</f>
        <v>1</v>
      </c>
      <c r="K6564" s="37">
        <f t="shared" si="1843"/>
        <v>0</v>
      </c>
      <c r="L6564" s="37">
        <f t="shared" si="1844"/>
        <v>71.06</v>
      </c>
      <c r="M6564" s="37">
        <v>0</v>
      </c>
      <c r="N6564" s="37">
        <f t="shared" si="1845"/>
        <v>177</v>
      </c>
      <c r="O6564" s="37">
        <v>0</v>
      </c>
      <c r="P6564" s="37">
        <v>0</v>
      </c>
      <c r="Q6564" s="21">
        <f t="shared" si="1846"/>
        <v>39.790999999999997</v>
      </c>
      <c r="R6564" s="21">
        <f t="shared" si="1855"/>
        <v>273.58333333331802</v>
      </c>
      <c r="S6564" s="21">
        <f t="shared" si="1856"/>
        <v>-3.9409441594641095</v>
      </c>
      <c r="T6564" s="21">
        <f t="shared" si="1847"/>
        <v>86.147999999999996</v>
      </c>
      <c r="U6564" s="37">
        <f>VLOOKUP(Time_Zone, 'LSTM LookUp'!$B$5:$D$8, 3, FALSE)</f>
        <v>-75</v>
      </c>
      <c r="V6564" s="21">
        <f t="shared" si="1857"/>
        <v>11.033901803169128</v>
      </c>
      <c r="W6564" s="21">
        <f t="shared" si="1848"/>
        <v>208.90647545079224</v>
      </c>
      <c r="X6564" s="21">
        <f t="shared" si="1849"/>
        <v>-451.19389367019642</v>
      </c>
      <c r="Y6564" s="21">
        <f t="shared" si="1850"/>
        <v>-274.19389367019642</v>
      </c>
      <c r="Z6564" s="21">
        <f t="shared" si="1858"/>
        <v>-86.914675325409718</v>
      </c>
      <c r="AA6564" s="21">
        <f t="shared" si="1851"/>
        <v>0</v>
      </c>
      <c r="AB6564" s="21">
        <f t="shared" si="1852"/>
        <v>-86.914675325409718</v>
      </c>
      <c r="AC6564" s="21">
        <f t="shared" si="1853"/>
        <v>71.06</v>
      </c>
      <c r="AD6564" s="21">
        <f t="shared" si="1859"/>
        <v>-86.914675325409718</v>
      </c>
      <c r="AE6564" s="21" t="str">
        <f t="shared" si="1854"/>
        <v>9/30/15:00</v>
      </c>
    </row>
    <row r="6565" spans="2:31">
      <c r="B6565" s="37">
        <v>9</v>
      </c>
      <c r="C6565" s="38">
        <v>30</v>
      </c>
      <c r="D6565" s="39">
        <v>16</v>
      </c>
      <c r="E6565" s="17">
        <v>22.2</v>
      </c>
      <c r="F6565" s="17">
        <v>129</v>
      </c>
      <c r="G6565" s="17">
        <v>625</v>
      </c>
      <c r="H6565" s="37">
        <f t="shared" si="1842"/>
        <v>71.959999999999994</v>
      </c>
      <c r="I6565" s="37">
        <f>IF(H6565&lt;'Roof Calculator'!$G$8, 1, 0)</f>
        <v>0</v>
      </c>
      <c r="J6565" s="37">
        <f>IF(H6565&gt;='Roof Calculator'!$G$8, 1, 0)</f>
        <v>1</v>
      </c>
      <c r="K6565" s="37">
        <f t="shared" si="1843"/>
        <v>0</v>
      </c>
      <c r="L6565" s="37">
        <f t="shared" si="1844"/>
        <v>71.959999999999994</v>
      </c>
      <c r="M6565" s="37">
        <v>0</v>
      </c>
      <c r="N6565" s="37">
        <f t="shared" si="1845"/>
        <v>129</v>
      </c>
      <c r="O6565" s="37">
        <v>0</v>
      </c>
      <c r="P6565" s="37">
        <v>0</v>
      </c>
      <c r="Q6565" s="21">
        <f t="shared" si="1846"/>
        <v>39.790999999999997</v>
      </c>
      <c r="R6565" s="21">
        <f t="shared" si="1855"/>
        <v>273.62499999998471</v>
      </c>
      <c r="S6565" s="21">
        <f t="shared" si="1856"/>
        <v>-3.9570897863819603</v>
      </c>
      <c r="T6565" s="21">
        <f t="shared" si="1847"/>
        <v>86.147999999999996</v>
      </c>
      <c r="U6565" s="37">
        <f>VLOOKUP(Time_Zone, 'LSTM LookUp'!$B$5:$D$8, 3, FALSE)</f>
        <v>-75</v>
      </c>
      <c r="V6565" s="21">
        <f t="shared" si="1857"/>
        <v>11.047337360187402</v>
      </c>
      <c r="W6565" s="21">
        <f t="shared" si="1848"/>
        <v>223.90983434004684</v>
      </c>
      <c r="X6565" s="21">
        <f t="shared" si="1849"/>
        <v>-372.75878724360933</v>
      </c>
      <c r="Y6565" s="21">
        <f t="shared" si="1850"/>
        <v>-243.75878724360933</v>
      </c>
      <c r="Z6565" s="21">
        <f t="shared" si="1858"/>
        <v>-77.26727815637264</v>
      </c>
      <c r="AA6565" s="21">
        <f t="shared" si="1851"/>
        <v>0</v>
      </c>
      <c r="AB6565" s="21">
        <f t="shared" si="1852"/>
        <v>-77.26727815637264</v>
      </c>
      <c r="AC6565" s="21">
        <f t="shared" si="1853"/>
        <v>71.959999999999994</v>
      </c>
      <c r="AD6565" s="21">
        <f t="shared" si="1859"/>
        <v>-77.26727815637264</v>
      </c>
      <c r="AE6565" s="21" t="str">
        <f t="shared" si="1854"/>
        <v>9/30/16:00</v>
      </c>
    </row>
    <row r="6566" spans="2:31">
      <c r="B6566" s="37">
        <v>9</v>
      </c>
      <c r="C6566" s="38">
        <v>30</v>
      </c>
      <c r="D6566" s="39">
        <v>17</v>
      </c>
      <c r="E6566" s="17">
        <v>21.7</v>
      </c>
      <c r="F6566" s="17">
        <v>80</v>
      </c>
      <c r="G6566" s="17">
        <v>617</v>
      </c>
      <c r="H6566" s="37">
        <f t="shared" si="1842"/>
        <v>71.06</v>
      </c>
      <c r="I6566" s="37">
        <f>IF(H6566&lt;'Roof Calculator'!$G$8, 1, 0)</f>
        <v>0</v>
      </c>
      <c r="J6566" s="37">
        <f>IF(H6566&gt;='Roof Calculator'!$G$8, 1, 0)</f>
        <v>1</v>
      </c>
      <c r="K6566" s="37">
        <f t="shared" si="1843"/>
        <v>0</v>
      </c>
      <c r="L6566" s="37">
        <f t="shared" si="1844"/>
        <v>71.06</v>
      </c>
      <c r="M6566" s="37">
        <v>0</v>
      </c>
      <c r="N6566" s="37">
        <f t="shared" si="1845"/>
        <v>80</v>
      </c>
      <c r="O6566" s="37">
        <v>0</v>
      </c>
      <c r="P6566" s="37">
        <v>0</v>
      </c>
      <c r="Q6566" s="21">
        <f t="shared" si="1846"/>
        <v>39.790999999999997</v>
      </c>
      <c r="R6566" s="21">
        <f t="shared" si="1855"/>
        <v>273.66666666665139</v>
      </c>
      <c r="S6566" s="21">
        <f t="shared" si="1856"/>
        <v>-3.973233688984624</v>
      </c>
      <c r="T6566" s="21">
        <f t="shared" si="1847"/>
        <v>86.147999999999996</v>
      </c>
      <c r="U6566" s="37">
        <f>VLOOKUP(Time_Zone, 'LSTM LookUp'!$B$5:$D$8, 3, FALSE)</f>
        <v>-75</v>
      </c>
      <c r="V6566" s="21">
        <f t="shared" si="1857"/>
        <v>11.060762030593706</v>
      </c>
      <c r="W6566" s="21">
        <f t="shared" si="1848"/>
        <v>238.91319050764844</v>
      </c>
      <c r="X6566" s="21">
        <f t="shared" si="1849"/>
        <v>-271.56394637227072</v>
      </c>
      <c r="Y6566" s="21">
        <f t="shared" si="1850"/>
        <v>-191.56394637227072</v>
      </c>
      <c r="Z6566" s="21">
        <f t="shared" si="1858"/>
        <v>-60.7224252157365</v>
      </c>
      <c r="AA6566" s="21">
        <f t="shared" si="1851"/>
        <v>0</v>
      </c>
      <c r="AB6566" s="21">
        <f t="shared" si="1852"/>
        <v>-60.7224252157365</v>
      </c>
      <c r="AC6566" s="21">
        <f t="shared" si="1853"/>
        <v>71.06</v>
      </c>
      <c r="AD6566" s="21">
        <f t="shared" si="1859"/>
        <v>-60.7224252157365</v>
      </c>
      <c r="AE6566" s="21" t="str">
        <f t="shared" si="1854"/>
        <v>9/30/17:00</v>
      </c>
    </row>
    <row r="6567" spans="2:31">
      <c r="B6567" s="37">
        <v>9</v>
      </c>
      <c r="C6567" s="38">
        <v>30</v>
      </c>
      <c r="D6567" s="39">
        <v>18</v>
      </c>
      <c r="E6567" s="17">
        <v>20.6</v>
      </c>
      <c r="F6567" s="17">
        <v>50</v>
      </c>
      <c r="G6567" s="17">
        <v>371</v>
      </c>
      <c r="H6567" s="37">
        <f t="shared" si="1842"/>
        <v>69.08</v>
      </c>
      <c r="I6567" s="37">
        <f>IF(H6567&lt;'Roof Calculator'!$G$8, 1, 0)</f>
        <v>0</v>
      </c>
      <c r="J6567" s="37">
        <f>IF(H6567&gt;='Roof Calculator'!$G$8, 1, 0)</f>
        <v>1</v>
      </c>
      <c r="K6567" s="37">
        <f t="shared" si="1843"/>
        <v>0</v>
      </c>
      <c r="L6567" s="37">
        <f t="shared" si="1844"/>
        <v>69.08</v>
      </c>
      <c r="M6567" s="37">
        <v>0</v>
      </c>
      <c r="N6567" s="37">
        <f t="shared" si="1845"/>
        <v>50</v>
      </c>
      <c r="O6567" s="37">
        <v>0</v>
      </c>
      <c r="P6567" s="37">
        <v>0</v>
      </c>
      <c r="Q6567" s="21">
        <f t="shared" si="1846"/>
        <v>39.790999999999997</v>
      </c>
      <c r="R6567" s="21">
        <f t="shared" si="1855"/>
        <v>273.70833333331808</v>
      </c>
      <c r="S6567" s="21">
        <f t="shared" si="1856"/>
        <v>-3.9893758601471507</v>
      </c>
      <c r="T6567" s="21">
        <f t="shared" si="1847"/>
        <v>86.147999999999996</v>
      </c>
      <c r="U6567" s="37">
        <f>VLOOKUP(Time_Zone, 'LSTM LookUp'!$B$5:$D$8, 3, FALSE)</f>
        <v>-75</v>
      </c>
      <c r="V6567" s="21">
        <f t="shared" si="1857"/>
        <v>11.074175786949002</v>
      </c>
      <c r="W6567" s="21">
        <f t="shared" si="1848"/>
        <v>253.91654394673725</v>
      </c>
      <c r="X6567" s="21">
        <f t="shared" si="1849"/>
        <v>-95.302548860678101</v>
      </c>
      <c r="Y6567" s="21">
        <f t="shared" si="1850"/>
        <v>-45.302548860678101</v>
      </c>
      <c r="Z6567" s="21">
        <f t="shared" si="1858"/>
        <v>-14.360116751452406</v>
      </c>
      <c r="AA6567" s="21">
        <f t="shared" si="1851"/>
        <v>0</v>
      </c>
      <c r="AB6567" s="21">
        <f t="shared" si="1852"/>
        <v>-14.360116751452406</v>
      </c>
      <c r="AC6567" s="21">
        <f t="shared" si="1853"/>
        <v>69.08</v>
      </c>
      <c r="AD6567" s="21">
        <f t="shared" si="1859"/>
        <v>-14.360116751452406</v>
      </c>
      <c r="AE6567" s="21" t="str">
        <f t="shared" si="1854"/>
        <v>9/30/18:00</v>
      </c>
    </row>
    <row r="6568" spans="2:31">
      <c r="B6568" s="37">
        <v>9</v>
      </c>
      <c r="C6568" s="38">
        <v>30</v>
      </c>
      <c r="D6568" s="39">
        <v>19</v>
      </c>
      <c r="E6568" s="17">
        <v>18.899999999999999</v>
      </c>
      <c r="F6568" s="17">
        <v>0</v>
      </c>
      <c r="G6568" s="17">
        <v>0</v>
      </c>
      <c r="H6568" s="37">
        <f t="shared" si="1842"/>
        <v>66.02</v>
      </c>
      <c r="I6568" s="37">
        <f>IF(H6568&lt;'Roof Calculator'!$G$8, 1, 0)</f>
        <v>0</v>
      </c>
      <c r="J6568" s="37">
        <f>IF(H6568&gt;='Roof Calculator'!$G$8, 1, 0)</f>
        <v>1</v>
      </c>
      <c r="K6568" s="37">
        <f t="shared" si="1843"/>
        <v>0</v>
      </c>
      <c r="L6568" s="37">
        <f t="shared" si="1844"/>
        <v>66.02</v>
      </c>
      <c r="M6568" s="37">
        <v>0</v>
      </c>
      <c r="N6568" s="37">
        <f t="shared" si="1845"/>
        <v>0</v>
      </c>
      <c r="O6568" s="37">
        <v>0</v>
      </c>
      <c r="P6568" s="37">
        <v>0</v>
      </c>
      <c r="Q6568" s="21">
        <f t="shared" si="1846"/>
        <v>39.790999999999997</v>
      </c>
      <c r="R6568" s="21">
        <f t="shared" si="1855"/>
        <v>273.74999999998477</v>
      </c>
      <c r="S6568" s="21">
        <f t="shared" si="1856"/>
        <v>-4.0055162927442591</v>
      </c>
      <c r="T6568" s="21">
        <f t="shared" si="1847"/>
        <v>86.147999999999996</v>
      </c>
      <c r="U6568" s="37">
        <f>VLOOKUP(Time_Zone, 'LSTM LookUp'!$B$5:$D$8, 3, FALSE)</f>
        <v>-75</v>
      </c>
      <c r="V6568" s="21">
        <f t="shared" si="1857"/>
        <v>11.087578601830627</v>
      </c>
      <c r="W6568" s="21">
        <f t="shared" si="1848"/>
        <v>268.91989465045765</v>
      </c>
      <c r="X6568" s="21">
        <f t="shared" si="1849"/>
        <v>0</v>
      </c>
      <c r="Y6568" s="21">
        <f t="shared" si="1850"/>
        <v>0</v>
      </c>
      <c r="Z6568" s="21">
        <f t="shared" si="1858"/>
        <v>0</v>
      </c>
      <c r="AA6568" s="21">
        <f t="shared" si="1851"/>
        <v>0</v>
      </c>
      <c r="AB6568" s="21">
        <f t="shared" si="1852"/>
        <v>0</v>
      </c>
      <c r="AC6568" s="21">
        <f t="shared" si="1853"/>
        <v>66.02</v>
      </c>
      <c r="AD6568" s="21">
        <f t="shared" si="1859"/>
        <v>0</v>
      </c>
      <c r="AE6568" s="21" t="str">
        <f t="shared" si="1854"/>
        <v>9/30/19:00</v>
      </c>
    </row>
    <row r="6569" spans="2:31">
      <c r="B6569" s="37">
        <v>9</v>
      </c>
      <c r="C6569" s="38">
        <v>30</v>
      </c>
      <c r="D6569" s="39">
        <v>20</v>
      </c>
      <c r="E6569" s="17">
        <v>16.100000000000001</v>
      </c>
      <c r="F6569" s="17">
        <v>0</v>
      </c>
      <c r="G6569" s="17">
        <v>0</v>
      </c>
      <c r="H6569" s="37">
        <f t="shared" si="1842"/>
        <v>60.980000000000004</v>
      </c>
      <c r="I6569" s="37">
        <f>IF(H6569&lt;'Roof Calculator'!$G$8, 1, 0)</f>
        <v>0</v>
      </c>
      <c r="J6569" s="37">
        <f>IF(H6569&gt;='Roof Calculator'!$G$8, 1, 0)</f>
        <v>1</v>
      </c>
      <c r="K6569" s="37">
        <f t="shared" si="1843"/>
        <v>0</v>
      </c>
      <c r="L6569" s="37">
        <f t="shared" si="1844"/>
        <v>60.980000000000004</v>
      </c>
      <c r="M6569" s="37">
        <v>0</v>
      </c>
      <c r="N6569" s="37">
        <f t="shared" si="1845"/>
        <v>0</v>
      </c>
      <c r="O6569" s="37">
        <v>0</v>
      </c>
      <c r="P6569" s="37">
        <v>0</v>
      </c>
      <c r="Q6569" s="21">
        <f t="shared" si="1846"/>
        <v>39.790999999999997</v>
      </c>
      <c r="R6569" s="21">
        <f t="shared" si="1855"/>
        <v>273.79166666665145</v>
      </c>
      <c r="S6569" s="21">
        <f t="shared" si="1856"/>
        <v>-4.0216549796503029</v>
      </c>
      <c r="T6569" s="21">
        <f t="shared" si="1847"/>
        <v>86.147999999999996</v>
      </c>
      <c r="U6569" s="37">
        <f>VLOOKUP(Time_Zone, 'LSTM LookUp'!$B$5:$D$8, 3, FALSE)</f>
        <v>-75</v>
      </c>
      <c r="V6569" s="21">
        <f t="shared" si="1857"/>
        <v>11.100970447832321</v>
      </c>
      <c r="W6569" s="21">
        <f t="shared" si="1848"/>
        <v>283.92324261195813</v>
      </c>
      <c r="X6569" s="21">
        <f t="shared" si="1849"/>
        <v>0</v>
      </c>
      <c r="Y6569" s="21">
        <f t="shared" si="1850"/>
        <v>0</v>
      </c>
      <c r="Z6569" s="21">
        <f t="shared" si="1858"/>
        <v>0</v>
      </c>
      <c r="AA6569" s="21">
        <f t="shared" si="1851"/>
        <v>0</v>
      </c>
      <c r="AB6569" s="21">
        <f t="shared" si="1852"/>
        <v>0</v>
      </c>
      <c r="AC6569" s="21">
        <f t="shared" si="1853"/>
        <v>60.980000000000004</v>
      </c>
      <c r="AD6569" s="21">
        <f t="shared" si="1859"/>
        <v>0</v>
      </c>
      <c r="AE6569" s="21" t="str">
        <f t="shared" si="1854"/>
        <v>9/30/20:00</v>
      </c>
    </row>
    <row r="6570" spans="2:31">
      <c r="B6570" s="37">
        <v>9</v>
      </c>
      <c r="C6570" s="38">
        <v>30</v>
      </c>
      <c r="D6570" s="39">
        <v>21</v>
      </c>
      <c r="E6570" s="17">
        <v>13.9</v>
      </c>
      <c r="F6570" s="17">
        <v>0</v>
      </c>
      <c r="G6570" s="17">
        <v>0</v>
      </c>
      <c r="H6570" s="37">
        <f t="shared" si="1842"/>
        <v>57.02</v>
      </c>
      <c r="I6570" s="37">
        <f>IF(H6570&lt;'Roof Calculator'!$G$8, 1, 0)</f>
        <v>0</v>
      </c>
      <c r="J6570" s="37">
        <f>IF(H6570&gt;='Roof Calculator'!$G$8, 1, 0)</f>
        <v>1</v>
      </c>
      <c r="K6570" s="37">
        <f t="shared" si="1843"/>
        <v>0</v>
      </c>
      <c r="L6570" s="37">
        <f t="shared" si="1844"/>
        <v>57.02</v>
      </c>
      <c r="M6570" s="37">
        <v>0</v>
      </c>
      <c r="N6570" s="37">
        <f t="shared" si="1845"/>
        <v>0</v>
      </c>
      <c r="O6570" s="37">
        <v>0</v>
      </c>
      <c r="P6570" s="37">
        <v>0</v>
      </c>
      <c r="Q6570" s="21">
        <f t="shared" si="1846"/>
        <v>39.790999999999997</v>
      </c>
      <c r="R6570" s="21">
        <f t="shared" si="1855"/>
        <v>273.83333333331814</v>
      </c>
      <c r="S6570" s="21">
        <f t="shared" si="1856"/>
        <v>-4.0377919137392908</v>
      </c>
      <c r="T6570" s="21">
        <f t="shared" si="1847"/>
        <v>86.147999999999996</v>
      </c>
      <c r="U6570" s="37">
        <f>VLOOKUP(Time_Zone, 'LSTM LookUp'!$B$5:$D$8, 3, FALSE)</f>
        <v>-75</v>
      </c>
      <c r="V6570" s="21">
        <f t="shared" si="1857"/>
        <v>11.114351297564301</v>
      </c>
      <c r="W6570" s="21">
        <f t="shared" si="1848"/>
        <v>298.92658782439111</v>
      </c>
      <c r="X6570" s="21">
        <f t="shared" si="1849"/>
        <v>0</v>
      </c>
      <c r="Y6570" s="21">
        <f t="shared" si="1850"/>
        <v>0</v>
      </c>
      <c r="Z6570" s="21">
        <f t="shared" si="1858"/>
        <v>0</v>
      </c>
      <c r="AA6570" s="21">
        <f t="shared" si="1851"/>
        <v>0</v>
      </c>
      <c r="AB6570" s="21">
        <f t="shared" si="1852"/>
        <v>0</v>
      </c>
      <c r="AC6570" s="21">
        <f t="shared" si="1853"/>
        <v>57.02</v>
      </c>
      <c r="AD6570" s="21">
        <f t="shared" si="1859"/>
        <v>0</v>
      </c>
      <c r="AE6570" s="21" t="str">
        <f t="shared" si="1854"/>
        <v>9/30/21:00</v>
      </c>
    </row>
    <row r="6571" spans="2:31">
      <c r="B6571" s="37">
        <v>9</v>
      </c>
      <c r="C6571" s="38">
        <v>30</v>
      </c>
      <c r="D6571" s="39">
        <v>22</v>
      </c>
      <c r="E6571" s="17">
        <v>15.1</v>
      </c>
      <c r="F6571" s="17">
        <v>0</v>
      </c>
      <c r="G6571" s="17">
        <v>0</v>
      </c>
      <c r="H6571" s="37">
        <f t="shared" si="1842"/>
        <v>59.18</v>
      </c>
      <c r="I6571" s="37">
        <f>IF(H6571&lt;'Roof Calculator'!$G$8, 1, 0)</f>
        <v>0</v>
      </c>
      <c r="J6571" s="37">
        <f>IF(H6571&gt;='Roof Calculator'!$G$8, 1, 0)</f>
        <v>1</v>
      </c>
      <c r="K6571" s="37">
        <f t="shared" si="1843"/>
        <v>0</v>
      </c>
      <c r="L6571" s="37">
        <f t="shared" si="1844"/>
        <v>59.18</v>
      </c>
      <c r="M6571" s="37">
        <v>0</v>
      </c>
      <c r="N6571" s="37">
        <f t="shared" si="1845"/>
        <v>0</v>
      </c>
      <c r="O6571" s="37">
        <v>0</v>
      </c>
      <c r="P6571" s="37">
        <v>0</v>
      </c>
      <c r="Q6571" s="21">
        <f t="shared" si="1846"/>
        <v>39.790999999999997</v>
      </c>
      <c r="R6571" s="21">
        <f t="shared" si="1855"/>
        <v>273.87499999998482</v>
      </c>
      <c r="S6571" s="21">
        <f t="shared" si="1856"/>
        <v>-4.0539270878849134</v>
      </c>
      <c r="T6571" s="21">
        <f t="shared" si="1847"/>
        <v>86.147999999999996</v>
      </c>
      <c r="U6571" s="37">
        <f>VLOOKUP(Time_Zone, 'LSTM LookUp'!$B$5:$D$8, 3, FALSE)</f>
        <v>-75</v>
      </c>
      <c r="V6571" s="21">
        <f t="shared" si="1857"/>
        <v>11.127721123653346</v>
      </c>
      <c r="W6571" s="21">
        <f t="shared" si="1848"/>
        <v>313.92993028091337</v>
      </c>
      <c r="X6571" s="21">
        <f t="shared" si="1849"/>
        <v>0</v>
      </c>
      <c r="Y6571" s="21">
        <f t="shared" si="1850"/>
        <v>0</v>
      </c>
      <c r="Z6571" s="21">
        <f t="shared" si="1858"/>
        <v>0</v>
      </c>
      <c r="AA6571" s="21">
        <f t="shared" si="1851"/>
        <v>0</v>
      </c>
      <c r="AB6571" s="21">
        <f t="shared" si="1852"/>
        <v>0</v>
      </c>
      <c r="AC6571" s="21">
        <f t="shared" si="1853"/>
        <v>59.18</v>
      </c>
      <c r="AD6571" s="21">
        <f t="shared" si="1859"/>
        <v>0</v>
      </c>
      <c r="AE6571" s="21" t="str">
        <f t="shared" si="1854"/>
        <v>9/30/22:00</v>
      </c>
    </row>
    <row r="6572" spans="2:31">
      <c r="B6572" s="37">
        <v>9</v>
      </c>
      <c r="C6572" s="38">
        <v>30</v>
      </c>
      <c r="D6572" s="39">
        <v>23</v>
      </c>
      <c r="E6572" s="17">
        <v>16.3</v>
      </c>
      <c r="F6572" s="17">
        <v>0</v>
      </c>
      <c r="G6572" s="17">
        <v>0</v>
      </c>
      <c r="H6572" s="37">
        <f t="shared" si="1842"/>
        <v>61.34</v>
      </c>
      <c r="I6572" s="37">
        <f>IF(H6572&lt;'Roof Calculator'!$G$8, 1, 0)</f>
        <v>0</v>
      </c>
      <c r="J6572" s="37">
        <f>IF(H6572&gt;='Roof Calculator'!$G$8, 1, 0)</f>
        <v>1</v>
      </c>
      <c r="K6572" s="37">
        <f t="shared" si="1843"/>
        <v>0</v>
      </c>
      <c r="L6572" s="37">
        <f t="shared" si="1844"/>
        <v>61.34</v>
      </c>
      <c r="M6572" s="37">
        <v>0</v>
      </c>
      <c r="N6572" s="37">
        <f t="shared" si="1845"/>
        <v>0</v>
      </c>
      <c r="O6572" s="37">
        <v>0</v>
      </c>
      <c r="P6572" s="37">
        <v>0</v>
      </c>
      <c r="Q6572" s="21">
        <f t="shared" si="1846"/>
        <v>39.790999999999997</v>
      </c>
      <c r="R6572" s="21">
        <f t="shared" si="1855"/>
        <v>273.91666666665151</v>
      </c>
      <c r="S6572" s="21">
        <f t="shared" si="1856"/>
        <v>-4.0700604949604831</v>
      </c>
      <c r="T6572" s="21">
        <f t="shared" si="1847"/>
        <v>86.147999999999996</v>
      </c>
      <c r="U6572" s="37">
        <f>VLOOKUP(Time_Zone, 'LSTM LookUp'!$B$5:$D$8, 3, FALSE)</f>
        <v>-75</v>
      </c>
      <c r="V6572" s="21">
        <f t="shared" si="1857"/>
        <v>11.141079898742795</v>
      </c>
      <c r="W6572" s="21">
        <f t="shared" si="1848"/>
        <v>328.93326997468569</v>
      </c>
      <c r="X6572" s="21">
        <f t="shared" si="1849"/>
        <v>0</v>
      </c>
      <c r="Y6572" s="21">
        <f t="shared" si="1850"/>
        <v>0</v>
      </c>
      <c r="Z6572" s="21">
        <f t="shared" si="1858"/>
        <v>0</v>
      </c>
      <c r="AA6572" s="21">
        <f t="shared" si="1851"/>
        <v>0</v>
      </c>
      <c r="AB6572" s="21">
        <f t="shared" si="1852"/>
        <v>0</v>
      </c>
      <c r="AC6572" s="21">
        <f t="shared" si="1853"/>
        <v>61.34</v>
      </c>
      <c r="AD6572" s="21">
        <f t="shared" si="1859"/>
        <v>0</v>
      </c>
      <c r="AE6572" s="21" t="str">
        <f t="shared" si="1854"/>
        <v>9/30/23:00</v>
      </c>
    </row>
    <row r="6573" spans="2:31">
      <c r="B6573" s="37">
        <v>9</v>
      </c>
      <c r="C6573" s="38">
        <v>30</v>
      </c>
      <c r="D6573" s="39">
        <v>24</v>
      </c>
      <c r="E6573" s="17">
        <v>17.5</v>
      </c>
      <c r="F6573" s="17">
        <v>0</v>
      </c>
      <c r="G6573" s="17">
        <v>0</v>
      </c>
      <c r="H6573" s="37">
        <f t="shared" si="1842"/>
        <v>63.5</v>
      </c>
      <c r="I6573" s="37">
        <f>IF(H6573&lt;'Roof Calculator'!$G$8, 1, 0)</f>
        <v>0</v>
      </c>
      <c r="J6573" s="37">
        <f>IF(H6573&gt;='Roof Calculator'!$G$8, 1, 0)</f>
        <v>1</v>
      </c>
      <c r="K6573" s="37">
        <f t="shared" si="1843"/>
        <v>0</v>
      </c>
      <c r="L6573" s="37">
        <f t="shared" si="1844"/>
        <v>63.5</v>
      </c>
      <c r="M6573" s="37">
        <v>0</v>
      </c>
      <c r="N6573" s="37">
        <f t="shared" si="1845"/>
        <v>0</v>
      </c>
      <c r="O6573" s="37">
        <v>0</v>
      </c>
      <c r="P6573" s="37">
        <v>0</v>
      </c>
      <c r="Q6573" s="21">
        <f t="shared" si="1846"/>
        <v>39.790999999999997</v>
      </c>
      <c r="R6573" s="21">
        <f t="shared" si="1855"/>
        <v>273.95833333331819</v>
      </c>
      <c r="S6573" s="21">
        <f t="shared" si="1856"/>
        <v>-4.0861921278389675</v>
      </c>
      <c r="T6573" s="21">
        <f t="shared" si="1847"/>
        <v>86.147999999999996</v>
      </c>
      <c r="U6573" s="37">
        <f>VLOOKUP(Time_Zone, 'LSTM LookUp'!$B$5:$D$8, 3, FALSE)</f>
        <v>-75</v>
      </c>
      <c r="V6573" s="21">
        <f t="shared" si="1857"/>
        <v>11.154427595492633</v>
      </c>
      <c r="W6573" s="21">
        <f t="shared" si="1848"/>
        <v>343.93660689887321</v>
      </c>
      <c r="X6573" s="21">
        <f t="shared" si="1849"/>
        <v>0</v>
      </c>
      <c r="Y6573" s="21">
        <f t="shared" si="1850"/>
        <v>0</v>
      </c>
      <c r="Z6573" s="21">
        <f t="shared" si="1858"/>
        <v>0</v>
      </c>
      <c r="AA6573" s="21">
        <f t="shared" si="1851"/>
        <v>0</v>
      </c>
      <c r="AB6573" s="21">
        <f t="shared" si="1852"/>
        <v>0</v>
      </c>
      <c r="AC6573" s="21">
        <f t="shared" si="1853"/>
        <v>63.5</v>
      </c>
      <c r="AD6573" s="21">
        <f t="shared" si="1859"/>
        <v>0</v>
      </c>
      <c r="AE6573" s="21" t="str">
        <f t="shared" si="1854"/>
        <v>9/30/24:00</v>
      </c>
    </row>
    <row r="6574" spans="2:31">
      <c r="B6574" s="37">
        <v>10</v>
      </c>
      <c r="C6574" s="38">
        <v>1</v>
      </c>
      <c r="D6574" s="39">
        <v>1</v>
      </c>
      <c r="E6574" s="17">
        <v>18.600000000000001</v>
      </c>
      <c r="F6574" s="17">
        <v>0</v>
      </c>
      <c r="G6574" s="17">
        <v>0</v>
      </c>
      <c r="H6574" s="37">
        <f t="shared" si="1842"/>
        <v>65.48</v>
      </c>
      <c r="I6574" s="37">
        <f>IF(H6574&lt;'Roof Calculator'!$G$8, 1, 0)</f>
        <v>0</v>
      </c>
      <c r="J6574" s="37">
        <f>IF(H6574&gt;='Roof Calculator'!$G$8, 1, 0)</f>
        <v>1</v>
      </c>
      <c r="K6574" s="37">
        <f t="shared" si="1843"/>
        <v>0</v>
      </c>
      <c r="L6574" s="37">
        <f t="shared" si="1844"/>
        <v>65.48</v>
      </c>
      <c r="M6574" s="37">
        <v>0</v>
      </c>
      <c r="N6574" s="37">
        <f t="shared" si="1845"/>
        <v>0</v>
      </c>
      <c r="O6574" s="37">
        <v>0</v>
      </c>
      <c r="P6574" s="37">
        <v>0</v>
      </c>
      <c r="Q6574" s="21">
        <f t="shared" si="1846"/>
        <v>39.790999999999997</v>
      </c>
      <c r="R6574" s="21">
        <f t="shared" si="1855"/>
        <v>273.99999999998488</v>
      </c>
      <c r="S6574" s="21">
        <f t="shared" si="1856"/>
        <v>-4.1023219793929986</v>
      </c>
      <c r="T6574" s="21">
        <f t="shared" si="1847"/>
        <v>86.147999999999996</v>
      </c>
      <c r="U6574" s="37">
        <f>VLOOKUP(Time_Zone, 'LSTM LookUp'!$B$5:$D$8, 3, FALSE)</f>
        <v>-75</v>
      </c>
      <c r="V6574" s="21">
        <f t="shared" si="1857"/>
        <v>11.167764186579568</v>
      </c>
      <c r="W6574" s="21">
        <f t="shared" si="1848"/>
        <v>-1.0600589533551208</v>
      </c>
      <c r="X6574" s="21">
        <f t="shared" si="1849"/>
        <v>0</v>
      </c>
      <c r="Y6574" s="21">
        <f t="shared" si="1850"/>
        <v>0</v>
      </c>
      <c r="Z6574" s="21">
        <f t="shared" si="1858"/>
        <v>0</v>
      </c>
      <c r="AA6574" s="21">
        <f t="shared" si="1851"/>
        <v>0</v>
      </c>
      <c r="AB6574" s="21">
        <f t="shared" si="1852"/>
        <v>0</v>
      </c>
      <c r="AC6574" s="21">
        <f t="shared" si="1853"/>
        <v>65.48</v>
      </c>
      <c r="AD6574" s="21">
        <f t="shared" si="1859"/>
        <v>0</v>
      </c>
      <c r="AE6574" s="21" t="str">
        <f t="shared" si="1854"/>
        <v>10/1/1:00</v>
      </c>
    </row>
    <row r="6575" spans="2:31">
      <c r="B6575" s="37">
        <v>10</v>
      </c>
      <c r="C6575" s="38">
        <v>1</v>
      </c>
      <c r="D6575" s="39">
        <v>2</v>
      </c>
      <c r="E6575" s="17">
        <v>19.8</v>
      </c>
      <c r="F6575" s="17">
        <v>0</v>
      </c>
      <c r="G6575" s="17">
        <v>0</v>
      </c>
      <c r="H6575" s="37">
        <f t="shared" si="1842"/>
        <v>67.64</v>
      </c>
      <c r="I6575" s="37">
        <f>IF(H6575&lt;'Roof Calculator'!$G$8, 1, 0)</f>
        <v>0</v>
      </c>
      <c r="J6575" s="37">
        <f>IF(H6575&gt;='Roof Calculator'!$G$8, 1, 0)</f>
        <v>1</v>
      </c>
      <c r="K6575" s="37">
        <f t="shared" si="1843"/>
        <v>0</v>
      </c>
      <c r="L6575" s="37">
        <f t="shared" si="1844"/>
        <v>67.64</v>
      </c>
      <c r="M6575" s="37">
        <v>0</v>
      </c>
      <c r="N6575" s="37">
        <f t="shared" si="1845"/>
        <v>0</v>
      </c>
      <c r="O6575" s="37">
        <v>0</v>
      </c>
      <c r="P6575" s="37">
        <v>0</v>
      </c>
      <c r="Q6575" s="21">
        <f t="shared" si="1846"/>
        <v>39.790999999999997</v>
      </c>
      <c r="R6575" s="21">
        <f t="shared" si="1855"/>
        <v>274.04166666665157</v>
      </c>
      <c r="S6575" s="21">
        <f t="shared" si="1856"/>
        <v>-4.1184500424948629</v>
      </c>
      <c r="T6575" s="21">
        <f t="shared" si="1847"/>
        <v>86.147999999999996</v>
      </c>
      <c r="U6575" s="37">
        <f>VLOOKUP(Time_Zone, 'LSTM LookUp'!$B$5:$D$8, 3, FALSE)</f>
        <v>-75</v>
      </c>
      <c r="V6575" s="21">
        <f t="shared" si="1857"/>
        <v>11.18108964469706</v>
      </c>
      <c r="W6575" s="21">
        <f t="shared" si="1848"/>
        <v>13.943272411174261</v>
      </c>
      <c r="X6575" s="21">
        <f t="shared" si="1849"/>
        <v>0</v>
      </c>
      <c r="Y6575" s="21">
        <f t="shared" si="1850"/>
        <v>0</v>
      </c>
      <c r="Z6575" s="21">
        <f t="shared" si="1858"/>
        <v>0</v>
      </c>
      <c r="AA6575" s="21">
        <f t="shared" si="1851"/>
        <v>0</v>
      </c>
      <c r="AB6575" s="21">
        <f t="shared" si="1852"/>
        <v>0</v>
      </c>
      <c r="AC6575" s="21">
        <f t="shared" si="1853"/>
        <v>67.64</v>
      </c>
      <c r="AD6575" s="21">
        <f t="shared" si="1859"/>
        <v>0</v>
      </c>
      <c r="AE6575" s="21" t="str">
        <f t="shared" si="1854"/>
        <v>10/1/2:00</v>
      </c>
    </row>
    <row r="6576" spans="2:31">
      <c r="B6576" s="37">
        <v>10</v>
      </c>
      <c r="C6576" s="38">
        <v>1</v>
      </c>
      <c r="D6576" s="39">
        <v>3</v>
      </c>
      <c r="E6576" s="17">
        <v>21</v>
      </c>
      <c r="F6576" s="17">
        <v>0</v>
      </c>
      <c r="G6576" s="17">
        <v>0</v>
      </c>
      <c r="H6576" s="37">
        <f t="shared" si="1842"/>
        <v>69.8</v>
      </c>
      <c r="I6576" s="37">
        <f>IF(H6576&lt;'Roof Calculator'!$G$8, 1, 0)</f>
        <v>0</v>
      </c>
      <c r="J6576" s="37">
        <f>IF(H6576&gt;='Roof Calculator'!$G$8, 1, 0)</f>
        <v>1</v>
      </c>
      <c r="K6576" s="37">
        <f t="shared" si="1843"/>
        <v>0</v>
      </c>
      <c r="L6576" s="37">
        <f t="shared" si="1844"/>
        <v>69.8</v>
      </c>
      <c r="M6576" s="37">
        <v>0</v>
      </c>
      <c r="N6576" s="37">
        <f t="shared" si="1845"/>
        <v>0</v>
      </c>
      <c r="O6576" s="37">
        <v>0</v>
      </c>
      <c r="P6576" s="37">
        <v>0</v>
      </c>
      <c r="Q6576" s="21">
        <f t="shared" si="1846"/>
        <v>39.790999999999997</v>
      </c>
      <c r="R6576" s="21">
        <f t="shared" si="1855"/>
        <v>274.08333333331825</v>
      </c>
      <c r="S6576" s="21">
        <f t="shared" si="1856"/>
        <v>-4.1345763100164703</v>
      </c>
      <c r="T6576" s="21">
        <f t="shared" si="1847"/>
        <v>86.147999999999996</v>
      </c>
      <c r="U6576" s="37">
        <f>VLOOKUP(Time_Zone, 'LSTM LookUp'!$B$5:$D$8, 3, FALSE)</f>
        <v>-75</v>
      </c>
      <c r="V6576" s="21">
        <f t="shared" si="1857"/>
        <v>11.19440394255537</v>
      </c>
      <c r="W6576" s="21">
        <f t="shared" si="1848"/>
        <v>28.946600985638852</v>
      </c>
      <c r="X6576" s="21">
        <f t="shared" si="1849"/>
        <v>0</v>
      </c>
      <c r="Y6576" s="21">
        <f t="shared" si="1850"/>
        <v>0</v>
      </c>
      <c r="Z6576" s="21">
        <f t="shared" si="1858"/>
        <v>0</v>
      </c>
      <c r="AA6576" s="21">
        <f t="shared" si="1851"/>
        <v>0</v>
      </c>
      <c r="AB6576" s="21">
        <f t="shared" si="1852"/>
        <v>0</v>
      </c>
      <c r="AC6576" s="21">
        <f t="shared" si="1853"/>
        <v>69.8</v>
      </c>
      <c r="AD6576" s="21">
        <f t="shared" si="1859"/>
        <v>0</v>
      </c>
      <c r="AE6576" s="21" t="str">
        <f t="shared" si="1854"/>
        <v>10/1/3:00</v>
      </c>
    </row>
    <row r="6577" spans="2:31">
      <c r="B6577" s="37">
        <v>10</v>
      </c>
      <c r="C6577" s="38">
        <v>1</v>
      </c>
      <c r="D6577" s="39">
        <v>4</v>
      </c>
      <c r="E6577" s="17">
        <v>22.2</v>
      </c>
      <c r="F6577" s="17">
        <v>0</v>
      </c>
      <c r="G6577" s="17">
        <v>0</v>
      </c>
      <c r="H6577" s="37">
        <f t="shared" si="1842"/>
        <v>71.959999999999994</v>
      </c>
      <c r="I6577" s="37">
        <f>IF(H6577&lt;'Roof Calculator'!$G$8, 1, 0)</f>
        <v>0</v>
      </c>
      <c r="J6577" s="37">
        <f>IF(H6577&gt;='Roof Calculator'!$G$8, 1, 0)</f>
        <v>1</v>
      </c>
      <c r="K6577" s="37">
        <f t="shared" si="1843"/>
        <v>0</v>
      </c>
      <c r="L6577" s="37">
        <f t="shared" si="1844"/>
        <v>71.959999999999994</v>
      </c>
      <c r="M6577" s="37">
        <v>0</v>
      </c>
      <c r="N6577" s="37">
        <f t="shared" si="1845"/>
        <v>0</v>
      </c>
      <c r="O6577" s="37">
        <v>0</v>
      </c>
      <c r="P6577" s="37">
        <v>0</v>
      </c>
      <c r="Q6577" s="21">
        <f t="shared" si="1846"/>
        <v>39.790999999999997</v>
      </c>
      <c r="R6577" s="21">
        <f t="shared" si="1855"/>
        <v>274.12499999998494</v>
      </c>
      <c r="S6577" s="21">
        <f t="shared" si="1856"/>
        <v>-4.1507007748293789</v>
      </c>
      <c r="T6577" s="21">
        <f t="shared" si="1847"/>
        <v>86.147999999999996</v>
      </c>
      <c r="U6577" s="37">
        <f>VLOOKUP(Time_Zone, 'LSTM LookUp'!$B$5:$D$8, 3, FALSE)</f>
        <v>-75</v>
      </c>
      <c r="V6577" s="21">
        <f t="shared" si="1857"/>
        <v>11.207707052881632</v>
      </c>
      <c r="W6577" s="21">
        <f t="shared" si="1848"/>
        <v>43.949926763220418</v>
      </c>
      <c r="X6577" s="21">
        <f t="shared" si="1849"/>
        <v>0</v>
      </c>
      <c r="Y6577" s="21">
        <f t="shared" si="1850"/>
        <v>0</v>
      </c>
      <c r="Z6577" s="21">
        <f t="shared" si="1858"/>
        <v>0</v>
      </c>
      <c r="AA6577" s="21">
        <f t="shared" si="1851"/>
        <v>0</v>
      </c>
      <c r="AB6577" s="21">
        <f t="shared" si="1852"/>
        <v>0</v>
      </c>
      <c r="AC6577" s="21">
        <f t="shared" si="1853"/>
        <v>71.959999999999994</v>
      </c>
      <c r="AD6577" s="21">
        <f t="shared" si="1859"/>
        <v>0</v>
      </c>
      <c r="AE6577" s="21" t="str">
        <f t="shared" si="1854"/>
        <v>10/1/4:00</v>
      </c>
    </row>
    <row r="6578" spans="2:31">
      <c r="B6578" s="37">
        <v>10</v>
      </c>
      <c r="C6578" s="38">
        <v>1</v>
      </c>
      <c r="D6578" s="39">
        <v>5</v>
      </c>
      <c r="E6578" s="17">
        <v>22.2</v>
      </c>
      <c r="F6578" s="17">
        <v>0</v>
      </c>
      <c r="G6578" s="17">
        <v>0</v>
      </c>
      <c r="H6578" s="37">
        <f t="shared" si="1842"/>
        <v>71.959999999999994</v>
      </c>
      <c r="I6578" s="37">
        <f>IF(H6578&lt;'Roof Calculator'!$G$8, 1, 0)</f>
        <v>0</v>
      </c>
      <c r="J6578" s="37">
        <f>IF(H6578&gt;='Roof Calculator'!$G$8, 1, 0)</f>
        <v>1</v>
      </c>
      <c r="K6578" s="37">
        <f t="shared" si="1843"/>
        <v>0</v>
      </c>
      <c r="L6578" s="37">
        <f t="shared" si="1844"/>
        <v>71.959999999999994</v>
      </c>
      <c r="M6578" s="37">
        <v>0</v>
      </c>
      <c r="N6578" s="37">
        <f t="shared" si="1845"/>
        <v>0</v>
      </c>
      <c r="O6578" s="37">
        <v>0</v>
      </c>
      <c r="P6578" s="37">
        <v>0</v>
      </c>
      <c r="Q6578" s="21">
        <f t="shared" si="1846"/>
        <v>39.790999999999997</v>
      </c>
      <c r="R6578" s="21">
        <f t="shared" si="1855"/>
        <v>274.16666666665162</v>
      </c>
      <c r="S6578" s="21">
        <f t="shared" si="1856"/>
        <v>-4.1668234298048237</v>
      </c>
      <c r="T6578" s="21">
        <f t="shared" si="1847"/>
        <v>86.147999999999996</v>
      </c>
      <c r="U6578" s="37">
        <f>VLOOKUP(Time_Zone, 'LSTM LookUp'!$B$5:$D$8, 3, FALSE)</f>
        <v>-75</v>
      </c>
      <c r="V6578" s="21">
        <f t="shared" si="1857"/>
        <v>11.220998948419929</v>
      </c>
      <c r="W6578" s="21">
        <f t="shared" si="1848"/>
        <v>58.953249737104983</v>
      </c>
      <c r="X6578" s="21">
        <f t="shared" si="1849"/>
        <v>0</v>
      </c>
      <c r="Y6578" s="21">
        <f t="shared" si="1850"/>
        <v>0</v>
      </c>
      <c r="Z6578" s="21">
        <f t="shared" si="1858"/>
        <v>0</v>
      </c>
      <c r="AA6578" s="21">
        <f t="shared" si="1851"/>
        <v>0</v>
      </c>
      <c r="AB6578" s="21">
        <f t="shared" si="1852"/>
        <v>0</v>
      </c>
      <c r="AC6578" s="21">
        <f t="shared" si="1853"/>
        <v>71.959999999999994</v>
      </c>
      <c r="AD6578" s="21">
        <f t="shared" si="1859"/>
        <v>0</v>
      </c>
      <c r="AE6578" s="21" t="str">
        <f t="shared" si="1854"/>
        <v>10/1/5:00</v>
      </c>
    </row>
    <row r="6579" spans="2:31">
      <c r="B6579" s="37">
        <v>10</v>
      </c>
      <c r="C6579" s="38">
        <v>1</v>
      </c>
      <c r="D6579" s="39">
        <v>6</v>
      </c>
      <c r="E6579" s="17">
        <v>21.7</v>
      </c>
      <c r="F6579" s="17">
        <v>0</v>
      </c>
      <c r="G6579" s="17">
        <v>0</v>
      </c>
      <c r="H6579" s="37">
        <f t="shared" si="1842"/>
        <v>71.06</v>
      </c>
      <c r="I6579" s="37">
        <f>IF(H6579&lt;'Roof Calculator'!$G$8, 1, 0)</f>
        <v>0</v>
      </c>
      <c r="J6579" s="37">
        <f>IF(H6579&gt;='Roof Calculator'!$G$8, 1, 0)</f>
        <v>1</v>
      </c>
      <c r="K6579" s="37">
        <f t="shared" si="1843"/>
        <v>0</v>
      </c>
      <c r="L6579" s="37">
        <f t="shared" si="1844"/>
        <v>71.06</v>
      </c>
      <c r="M6579" s="37">
        <v>0</v>
      </c>
      <c r="N6579" s="37">
        <f t="shared" si="1845"/>
        <v>0</v>
      </c>
      <c r="O6579" s="37">
        <v>0</v>
      </c>
      <c r="P6579" s="37">
        <v>0</v>
      </c>
      <c r="Q6579" s="21">
        <f t="shared" si="1846"/>
        <v>39.790999999999997</v>
      </c>
      <c r="R6579" s="21">
        <f t="shared" si="1855"/>
        <v>274.20833333331831</v>
      </c>
      <c r="S6579" s="21">
        <f t="shared" si="1856"/>
        <v>-4.1829442678136308</v>
      </c>
      <c r="T6579" s="21">
        <f t="shared" si="1847"/>
        <v>86.147999999999996</v>
      </c>
      <c r="U6579" s="37">
        <f>VLOOKUP(Time_Zone, 'LSTM LookUp'!$B$5:$D$8, 3, FALSE)</f>
        <v>-75</v>
      </c>
      <c r="V6579" s="21">
        <f t="shared" si="1857"/>
        <v>11.234279601931281</v>
      </c>
      <c r="W6579" s="21">
        <f t="shared" si="1848"/>
        <v>73.956569900482833</v>
      </c>
      <c r="X6579" s="21">
        <f t="shared" si="1849"/>
        <v>0</v>
      </c>
      <c r="Y6579" s="21">
        <f t="shared" si="1850"/>
        <v>0</v>
      </c>
      <c r="Z6579" s="21">
        <f t="shared" si="1858"/>
        <v>0</v>
      </c>
      <c r="AA6579" s="21">
        <f t="shared" si="1851"/>
        <v>0</v>
      </c>
      <c r="AB6579" s="21">
        <f t="shared" si="1852"/>
        <v>0</v>
      </c>
      <c r="AC6579" s="21">
        <f t="shared" si="1853"/>
        <v>71.06</v>
      </c>
      <c r="AD6579" s="21">
        <f t="shared" si="1859"/>
        <v>0</v>
      </c>
      <c r="AE6579" s="21" t="str">
        <f t="shared" si="1854"/>
        <v>10/1/6:00</v>
      </c>
    </row>
    <row r="6580" spans="2:31">
      <c r="B6580" s="37">
        <v>10</v>
      </c>
      <c r="C6580" s="38">
        <v>1</v>
      </c>
      <c r="D6580" s="39">
        <v>7</v>
      </c>
      <c r="E6580" s="17">
        <v>21.7</v>
      </c>
      <c r="F6580" s="17">
        <v>1</v>
      </c>
      <c r="G6580" s="17">
        <v>0</v>
      </c>
      <c r="H6580" s="37">
        <f t="shared" si="1842"/>
        <v>71.06</v>
      </c>
      <c r="I6580" s="37">
        <f>IF(H6580&lt;'Roof Calculator'!$G$8, 1, 0)</f>
        <v>0</v>
      </c>
      <c r="J6580" s="37">
        <f>IF(H6580&gt;='Roof Calculator'!$G$8, 1, 0)</f>
        <v>1</v>
      </c>
      <c r="K6580" s="37">
        <f t="shared" si="1843"/>
        <v>0</v>
      </c>
      <c r="L6580" s="37">
        <f t="shared" si="1844"/>
        <v>71.06</v>
      </c>
      <c r="M6580" s="37">
        <v>0</v>
      </c>
      <c r="N6580" s="37">
        <f t="shared" si="1845"/>
        <v>1</v>
      </c>
      <c r="O6580" s="37">
        <v>0</v>
      </c>
      <c r="P6580" s="37">
        <v>0</v>
      </c>
      <c r="Q6580" s="21">
        <f t="shared" si="1846"/>
        <v>39.790999999999997</v>
      </c>
      <c r="R6580" s="21">
        <f t="shared" si="1855"/>
        <v>274.24999999998499</v>
      </c>
      <c r="S6580" s="21">
        <f t="shared" si="1856"/>
        <v>-4.1990632817263345</v>
      </c>
      <c r="T6580" s="21">
        <f t="shared" si="1847"/>
        <v>86.147999999999996</v>
      </c>
      <c r="U6580" s="37">
        <f>VLOOKUP(Time_Zone, 'LSTM LookUp'!$B$5:$D$8, 3, FALSE)</f>
        <v>-75</v>
      </c>
      <c r="V6580" s="21">
        <f t="shared" si="1857"/>
        <v>11.247548986193801</v>
      </c>
      <c r="W6580" s="21">
        <f t="shared" si="1848"/>
        <v>88.959887246548419</v>
      </c>
      <c r="X6580" s="21">
        <f t="shared" si="1849"/>
        <v>0</v>
      </c>
      <c r="Y6580" s="21">
        <f t="shared" si="1850"/>
        <v>1</v>
      </c>
      <c r="Z6580" s="21">
        <f t="shared" si="1858"/>
        <v>0.31698253437383872</v>
      </c>
      <c r="AA6580" s="21">
        <f t="shared" si="1851"/>
        <v>0</v>
      </c>
      <c r="AB6580" s="21">
        <f t="shared" si="1852"/>
        <v>0.31698253437383872</v>
      </c>
      <c r="AC6580" s="21">
        <f t="shared" si="1853"/>
        <v>71.06</v>
      </c>
      <c r="AD6580" s="21">
        <f t="shared" si="1859"/>
        <v>0.31698253437383872</v>
      </c>
      <c r="AE6580" s="21" t="str">
        <f t="shared" si="1854"/>
        <v>10/1/7:00</v>
      </c>
    </row>
    <row r="6581" spans="2:31">
      <c r="B6581" s="37">
        <v>10</v>
      </c>
      <c r="C6581" s="38">
        <v>1</v>
      </c>
      <c r="D6581" s="39">
        <v>8</v>
      </c>
      <c r="E6581" s="17">
        <v>19.399999999999999</v>
      </c>
      <c r="F6581" s="17">
        <v>38</v>
      </c>
      <c r="G6581" s="17">
        <v>3</v>
      </c>
      <c r="H6581" s="37">
        <f t="shared" si="1842"/>
        <v>66.92</v>
      </c>
      <c r="I6581" s="37">
        <f>IF(H6581&lt;'Roof Calculator'!$G$8, 1, 0)</f>
        <v>0</v>
      </c>
      <c r="J6581" s="37">
        <f>IF(H6581&gt;='Roof Calculator'!$G$8, 1, 0)</f>
        <v>1</v>
      </c>
      <c r="K6581" s="37">
        <f t="shared" si="1843"/>
        <v>0</v>
      </c>
      <c r="L6581" s="37">
        <f t="shared" si="1844"/>
        <v>66.92</v>
      </c>
      <c r="M6581" s="37">
        <v>0</v>
      </c>
      <c r="N6581" s="37">
        <f t="shared" si="1845"/>
        <v>38</v>
      </c>
      <c r="O6581" s="37">
        <v>0</v>
      </c>
      <c r="P6581" s="37">
        <v>0</v>
      </c>
      <c r="Q6581" s="21">
        <f t="shared" si="1846"/>
        <v>39.790999999999997</v>
      </c>
      <c r="R6581" s="21">
        <f t="shared" si="1855"/>
        <v>274.29166666665168</v>
      </c>
      <c r="S6581" s="21">
        <f t="shared" si="1856"/>
        <v>-4.2151804644130788</v>
      </c>
      <c r="T6581" s="21">
        <f t="shared" si="1847"/>
        <v>86.147999999999996</v>
      </c>
      <c r="U6581" s="37">
        <f>VLOOKUP(Time_Zone, 'LSTM LookUp'!$B$5:$D$8, 3, FALSE)</f>
        <v>-75</v>
      </c>
      <c r="V6581" s="21">
        <f t="shared" si="1857"/>
        <v>11.260807074002672</v>
      </c>
      <c r="W6581" s="21">
        <f t="shared" si="1848"/>
        <v>103.96320176850068</v>
      </c>
      <c r="X6581" s="21">
        <f t="shared" si="1849"/>
        <v>-0.69584782854057492</v>
      </c>
      <c r="Y6581" s="21">
        <f t="shared" si="1850"/>
        <v>37.304152171459428</v>
      </c>
      <c r="Z6581" s="21">
        <f t="shared" si="1858"/>
        <v>11.824764697976549</v>
      </c>
      <c r="AA6581" s="21">
        <f t="shared" si="1851"/>
        <v>0</v>
      </c>
      <c r="AB6581" s="21">
        <f t="shared" si="1852"/>
        <v>11.824764697976549</v>
      </c>
      <c r="AC6581" s="21">
        <f t="shared" si="1853"/>
        <v>66.92</v>
      </c>
      <c r="AD6581" s="21">
        <f t="shared" si="1859"/>
        <v>11.824764697976549</v>
      </c>
      <c r="AE6581" s="21" t="str">
        <f t="shared" si="1854"/>
        <v>10/1/8:00</v>
      </c>
    </row>
    <row r="6582" spans="2:31">
      <c r="B6582" s="37">
        <v>10</v>
      </c>
      <c r="C6582" s="38">
        <v>1</v>
      </c>
      <c r="D6582" s="39">
        <v>9</v>
      </c>
      <c r="E6582" s="17">
        <v>17.2</v>
      </c>
      <c r="F6582" s="17">
        <v>103</v>
      </c>
      <c r="G6582" s="17">
        <v>5</v>
      </c>
      <c r="H6582" s="37">
        <f t="shared" si="1842"/>
        <v>62.959999999999994</v>
      </c>
      <c r="I6582" s="37">
        <f>IF(H6582&lt;'Roof Calculator'!$G$8, 1, 0)</f>
        <v>0</v>
      </c>
      <c r="J6582" s="37">
        <f>IF(H6582&gt;='Roof Calculator'!$G$8, 1, 0)</f>
        <v>1</v>
      </c>
      <c r="K6582" s="37">
        <f t="shared" si="1843"/>
        <v>0</v>
      </c>
      <c r="L6582" s="37">
        <f t="shared" si="1844"/>
        <v>62.959999999999994</v>
      </c>
      <c r="M6582" s="37">
        <v>0</v>
      </c>
      <c r="N6582" s="37">
        <f t="shared" si="1845"/>
        <v>103</v>
      </c>
      <c r="O6582" s="37">
        <v>0</v>
      </c>
      <c r="P6582" s="37">
        <v>0</v>
      </c>
      <c r="Q6582" s="21">
        <f t="shared" si="1846"/>
        <v>39.790999999999997</v>
      </c>
      <c r="R6582" s="21">
        <f t="shared" si="1855"/>
        <v>274.33333333331836</v>
      </c>
      <c r="S6582" s="21">
        <f t="shared" si="1856"/>
        <v>-4.2312958087436385</v>
      </c>
      <c r="T6582" s="21">
        <f t="shared" si="1847"/>
        <v>86.147999999999996</v>
      </c>
      <c r="U6582" s="37">
        <f>VLOOKUP(Time_Zone, 'LSTM LookUp'!$B$5:$D$8, 3, FALSE)</f>
        <v>-75</v>
      </c>
      <c r="V6582" s="21">
        <f t="shared" si="1857"/>
        <v>11.274053838170216</v>
      </c>
      <c r="W6582" s="21">
        <f t="shared" si="1848"/>
        <v>118.96651345954251</v>
      </c>
      <c r="X6582" s="21">
        <f t="shared" si="1849"/>
        <v>-2.0916655739657344</v>
      </c>
      <c r="Y6582" s="21">
        <f t="shared" si="1850"/>
        <v>100.90833442603426</v>
      </c>
      <c r="Z6582" s="21">
        <f t="shared" si="1858"/>
        <v>31.986179585807221</v>
      </c>
      <c r="AA6582" s="21">
        <f t="shared" si="1851"/>
        <v>0</v>
      </c>
      <c r="AB6582" s="21">
        <f t="shared" si="1852"/>
        <v>31.986179585807221</v>
      </c>
      <c r="AC6582" s="21">
        <f t="shared" si="1853"/>
        <v>62.959999999999994</v>
      </c>
      <c r="AD6582" s="21">
        <f t="shared" si="1859"/>
        <v>31.986179585807221</v>
      </c>
      <c r="AE6582" s="21" t="str">
        <f t="shared" si="1854"/>
        <v>10/1/9:00</v>
      </c>
    </row>
    <row r="6583" spans="2:31">
      <c r="B6583" s="37">
        <v>10</v>
      </c>
      <c r="C6583" s="38">
        <v>1</v>
      </c>
      <c r="D6583" s="39">
        <v>10</v>
      </c>
      <c r="E6583" s="17">
        <v>17.2</v>
      </c>
      <c r="F6583" s="17">
        <v>186</v>
      </c>
      <c r="G6583" s="17">
        <v>541</v>
      </c>
      <c r="H6583" s="37">
        <f t="shared" si="1842"/>
        <v>62.959999999999994</v>
      </c>
      <c r="I6583" s="37">
        <f>IF(H6583&lt;'Roof Calculator'!$G$8, 1, 0)</f>
        <v>0</v>
      </c>
      <c r="J6583" s="37">
        <f>IF(H6583&gt;='Roof Calculator'!$G$8, 1, 0)</f>
        <v>1</v>
      </c>
      <c r="K6583" s="37">
        <f t="shared" si="1843"/>
        <v>0</v>
      </c>
      <c r="L6583" s="37">
        <f t="shared" si="1844"/>
        <v>62.959999999999994</v>
      </c>
      <c r="M6583" s="37">
        <v>0</v>
      </c>
      <c r="N6583" s="37">
        <f t="shared" si="1845"/>
        <v>186</v>
      </c>
      <c r="O6583" s="37">
        <v>0</v>
      </c>
      <c r="P6583" s="37">
        <v>0</v>
      </c>
      <c r="Q6583" s="21">
        <f t="shared" si="1846"/>
        <v>39.790999999999997</v>
      </c>
      <c r="R6583" s="21">
        <f t="shared" si="1855"/>
        <v>274.37499999998505</v>
      </c>
      <c r="S6583" s="21">
        <f t="shared" si="1856"/>
        <v>-4.247409307587442</v>
      </c>
      <c r="T6583" s="21">
        <f t="shared" si="1847"/>
        <v>86.147999999999996</v>
      </c>
      <c r="U6583" s="37">
        <f>VLOOKUP(Time_Zone, 'LSTM LookUp'!$B$5:$D$8, 3, FALSE)</f>
        <v>-75</v>
      </c>
      <c r="V6583" s="21">
        <f t="shared" si="1857"/>
        <v>11.287289251525973</v>
      </c>
      <c r="W6583" s="21">
        <f t="shared" si="1848"/>
        <v>133.96982231288146</v>
      </c>
      <c r="X6583" s="21">
        <f t="shared" si="1849"/>
        <v>-313.45963036216006</v>
      </c>
      <c r="Y6583" s="21">
        <f t="shared" si="1850"/>
        <v>-127.45963036216006</v>
      </c>
      <c r="Z6583" s="21">
        <f t="shared" si="1858"/>
        <v>-40.402476662550178</v>
      </c>
      <c r="AA6583" s="21">
        <f t="shared" si="1851"/>
        <v>0</v>
      </c>
      <c r="AB6583" s="21">
        <f t="shared" si="1852"/>
        <v>-40.402476662550178</v>
      </c>
      <c r="AC6583" s="21">
        <f t="shared" si="1853"/>
        <v>62.959999999999994</v>
      </c>
      <c r="AD6583" s="21">
        <f t="shared" si="1859"/>
        <v>-40.402476662550178</v>
      </c>
      <c r="AE6583" s="21" t="str">
        <f t="shared" si="1854"/>
        <v>10/1/10:00</v>
      </c>
    </row>
    <row r="6584" spans="2:31">
      <c r="B6584" s="37">
        <v>10</v>
      </c>
      <c r="C6584" s="38">
        <v>1</v>
      </c>
      <c r="D6584" s="39">
        <v>11</v>
      </c>
      <c r="E6584" s="17">
        <v>16.7</v>
      </c>
      <c r="F6584" s="17">
        <v>276</v>
      </c>
      <c r="G6584" s="17">
        <v>256</v>
      </c>
      <c r="H6584" s="37">
        <f t="shared" si="1842"/>
        <v>62.059999999999995</v>
      </c>
      <c r="I6584" s="37">
        <f>IF(H6584&lt;'Roof Calculator'!$G$8, 1, 0)</f>
        <v>0</v>
      </c>
      <c r="J6584" s="37">
        <f>IF(H6584&gt;='Roof Calculator'!$G$8, 1, 0)</f>
        <v>1</v>
      </c>
      <c r="K6584" s="37">
        <f t="shared" si="1843"/>
        <v>0</v>
      </c>
      <c r="L6584" s="37">
        <f t="shared" si="1844"/>
        <v>62.059999999999995</v>
      </c>
      <c r="M6584" s="37">
        <v>0</v>
      </c>
      <c r="N6584" s="37">
        <f t="shared" si="1845"/>
        <v>276</v>
      </c>
      <c r="O6584" s="37">
        <v>0</v>
      </c>
      <c r="P6584" s="37">
        <v>0</v>
      </c>
      <c r="Q6584" s="21">
        <f t="shared" si="1846"/>
        <v>39.790999999999997</v>
      </c>
      <c r="R6584" s="21">
        <f t="shared" si="1855"/>
        <v>274.41666666665174</v>
      </c>
      <c r="S6584" s="21">
        <f t="shared" si="1856"/>
        <v>-4.2635209538135319</v>
      </c>
      <c r="T6584" s="21">
        <f t="shared" si="1847"/>
        <v>86.147999999999996</v>
      </c>
      <c r="U6584" s="37">
        <f>VLOOKUP(Time_Zone, 'LSTM LookUp'!$B$5:$D$8, 3, FALSE)</f>
        <v>-75</v>
      </c>
      <c r="V6584" s="21">
        <f t="shared" si="1857"/>
        <v>11.300513286916724</v>
      </c>
      <c r="W6584" s="21">
        <f t="shared" si="1848"/>
        <v>148.97312832172915</v>
      </c>
      <c r="X6584" s="21">
        <f t="shared" si="1849"/>
        <v>-180.27650609344806</v>
      </c>
      <c r="Y6584" s="21">
        <f t="shared" si="1850"/>
        <v>95.723493906551937</v>
      </c>
      <c r="Z6584" s="21">
        <f t="shared" si="1858"/>
        <v>30.342675697617544</v>
      </c>
      <c r="AA6584" s="21">
        <f t="shared" si="1851"/>
        <v>0</v>
      </c>
      <c r="AB6584" s="21">
        <f t="shared" si="1852"/>
        <v>30.342675697617544</v>
      </c>
      <c r="AC6584" s="21">
        <f t="shared" si="1853"/>
        <v>62.059999999999995</v>
      </c>
      <c r="AD6584" s="21">
        <f t="shared" si="1859"/>
        <v>30.342675697617544</v>
      </c>
      <c r="AE6584" s="21" t="str">
        <f t="shared" si="1854"/>
        <v>10/1/11:00</v>
      </c>
    </row>
    <row r="6585" spans="2:31">
      <c r="B6585" s="37">
        <v>10</v>
      </c>
      <c r="C6585" s="38">
        <v>1</v>
      </c>
      <c r="D6585" s="39">
        <v>12</v>
      </c>
      <c r="E6585" s="17">
        <v>17.2</v>
      </c>
      <c r="F6585" s="17">
        <v>187</v>
      </c>
      <c r="G6585" s="17">
        <v>668</v>
      </c>
      <c r="H6585" s="37">
        <f t="shared" si="1842"/>
        <v>62.959999999999994</v>
      </c>
      <c r="I6585" s="37">
        <f>IF(H6585&lt;'Roof Calculator'!$G$8, 1, 0)</f>
        <v>0</v>
      </c>
      <c r="J6585" s="37">
        <f>IF(H6585&gt;='Roof Calculator'!$G$8, 1, 0)</f>
        <v>1</v>
      </c>
      <c r="K6585" s="37">
        <f t="shared" si="1843"/>
        <v>0</v>
      </c>
      <c r="L6585" s="37">
        <f t="shared" si="1844"/>
        <v>62.959999999999994</v>
      </c>
      <c r="M6585" s="37">
        <v>0</v>
      </c>
      <c r="N6585" s="37">
        <f t="shared" si="1845"/>
        <v>187</v>
      </c>
      <c r="O6585" s="37">
        <v>0</v>
      </c>
      <c r="P6585" s="37">
        <v>0</v>
      </c>
      <c r="Q6585" s="21">
        <f t="shared" si="1846"/>
        <v>39.790999999999997</v>
      </c>
      <c r="R6585" s="21">
        <f t="shared" si="1855"/>
        <v>274.45833333331842</v>
      </c>
      <c r="S6585" s="21">
        <f t="shared" si="1856"/>
        <v>-4.2796307402906537</v>
      </c>
      <c r="T6585" s="21">
        <f t="shared" si="1847"/>
        <v>86.147999999999996</v>
      </c>
      <c r="U6585" s="37">
        <f>VLOOKUP(Time_Zone, 'LSTM LookUp'!$B$5:$D$8, 3, FALSE)</f>
        <v>-75</v>
      </c>
      <c r="V6585" s="21">
        <f t="shared" si="1857"/>
        <v>11.313725917206618</v>
      </c>
      <c r="W6585" s="21">
        <f t="shared" si="1848"/>
        <v>163.97643147930168</v>
      </c>
      <c r="X6585" s="21">
        <f t="shared" si="1849"/>
        <v>-523.86592846000394</v>
      </c>
      <c r="Y6585" s="21">
        <f t="shared" si="1850"/>
        <v>-336.86592846000394</v>
      </c>
      <c r="Z6585" s="21">
        <f t="shared" si="1858"/>
        <v>-106.78061574744829</v>
      </c>
      <c r="AA6585" s="21">
        <f t="shared" si="1851"/>
        <v>0</v>
      </c>
      <c r="AB6585" s="21">
        <f t="shared" si="1852"/>
        <v>-106.78061574744829</v>
      </c>
      <c r="AC6585" s="21">
        <f t="shared" si="1853"/>
        <v>62.959999999999994</v>
      </c>
      <c r="AD6585" s="21">
        <f t="shared" si="1859"/>
        <v>-106.78061574744829</v>
      </c>
      <c r="AE6585" s="21" t="str">
        <f t="shared" si="1854"/>
        <v>10/1/12:00</v>
      </c>
    </row>
    <row r="6586" spans="2:31">
      <c r="B6586" s="37">
        <v>10</v>
      </c>
      <c r="C6586" s="38">
        <v>1</v>
      </c>
      <c r="D6586" s="39">
        <v>13</v>
      </c>
      <c r="E6586" s="17">
        <v>18.899999999999999</v>
      </c>
      <c r="F6586" s="17">
        <v>249</v>
      </c>
      <c r="G6586" s="17">
        <v>552</v>
      </c>
      <c r="H6586" s="37">
        <f t="shared" si="1842"/>
        <v>66.02</v>
      </c>
      <c r="I6586" s="37">
        <f>IF(H6586&lt;'Roof Calculator'!$G$8, 1, 0)</f>
        <v>0</v>
      </c>
      <c r="J6586" s="37">
        <f>IF(H6586&gt;='Roof Calculator'!$G$8, 1, 0)</f>
        <v>1</v>
      </c>
      <c r="K6586" s="37">
        <f t="shared" si="1843"/>
        <v>0</v>
      </c>
      <c r="L6586" s="37">
        <f t="shared" si="1844"/>
        <v>66.02</v>
      </c>
      <c r="M6586" s="37">
        <v>0</v>
      </c>
      <c r="N6586" s="37">
        <f t="shared" si="1845"/>
        <v>249</v>
      </c>
      <c r="O6586" s="37">
        <v>0</v>
      </c>
      <c r="P6586" s="37">
        <v>0</v>
      </c>
      <c r="Q6586" s="21">
        <f t="shared" si="1846"/>
        <v>39.790999999999997</v>
      </c>
      <c r="R6586" s="21">
        <f t="shared" si="1855"/>
        <v>274.49999999998511</v>
      </c>
      <c r="S6586" s="21">
        <f t="shared" si="1856"/>
        <v>-4.2957386598871254</v>
      </c>
      <c r="T6586" s="21">
        <f t="shared" si="1847"/>
        <v>86.147999999999996</v>
      </c>
      <c r="U6586" s="37">
        <f>VLOOKUP(Time_Zone, 'LSTM LookUp'!$B$5:$D$8, 3, FALSE)</f>
        <v>-75</v>
      </c>
      <c r="V6586" s="21">
        <f t="shared" si="1857"/>
        <v>11.326927115277137</v>
      </c>
      <c r="W6586" s="21">
        <f t="shared" si="1848"/>
        <v>178.97973177881931</v>
      </c>
      <c r="X6586" s="21">
        <f t="shared" si="1849"/>
        <v>-449.35121959210289</v>
      </c>
      <c r="Y6586" s="21">
        <f t="shared" si="1850"/>
        <v>-200.35121959210289</v>
      </c>
      <c r="Z6586" s="21">
        <f t="shared" si="1858"/>
        <v>-63.507837351194269</v>
      </c>
      <c r="AA6586" s="21">
        <f t="shared" si="1851"/>
        <v>0</v>
      </c>
      <c r="AB6586" s="21">
        <f t="shared" si="1852"/>
        <v>-63.507837351194269</v>
      </c>
      <c r="AC6586" s="21">
        <f t="shared" si="1853"/>
        <v>66.02</v>
      </c>
      <c r="AD6586" s="21">
        <f t="shared" si="1859"/>
        <v>-63.507837351194269</v>
      </c>
      <c r="AE6586" s="21" t="str">
        <f t="shared" si="1854"/>
        <v>10/1/13:00</v>
      </c>
    </row>
    <row r="6587" spans="2:31">
      <c r="B6587" s="37">
        <v>10</v>
      </c>
      <c r="C6587" s="38">
        <v>1</v>
      </c>
      <c r="D6587" s="39">
        <v>14</v>
      </c>
      <c r="E6587" s="17">
        <v>20</v>
      </c>
      <c r="F6587" s="17">
        <v>214</v>
      </c>
      <c r="G6587" s="17">
        <v>668</v>
      </c>
      <c r="H6587" s="37">
        <f t="shared" si="1842"/>
        <v>68</v>
      </c>
      <c r="I6587" s="37">
        <f>IF(H6587&lt;'Roof Calculator'!$G$8, 1, 0)</f>
        <v>0</v>
      </c>
      <c r="J6587" s="37">
        <f>IF(H6587&gt;='Roof Calculator'!$G$8, 1, 0)</f>
        <v>1</v>
      </c>
      <c r="K6587" s="37">
        <f t="shared" si="1843"/>
        <v>0</v>
      </c>
      <c r="L6587" s="37">
        <f t="shared" si="1844"/>
        <v>68</v>
      </c>
      <c r="M6587" s="37">
        <v>0</v>
      </c>
      <c r="N6587" s="37">
        <f t="shared" si="1845"/>
        <v>214</v>
      </c>
      <c r="O6587" s="37">
        <v>0</v>
      </c>
      <c r="P6587" s="37">
        <v>0</v>
      </c>
      <c r="Q6587" s="21">
        <f t="shared" si="1846"/>
        <v>39.790999999999997</v>
      </c>
      <c r="R6587" s="21">
        <f t="shared" si="1855"/>
        <v>274.54166666665179</v>
      </c>
      <c r="S6587" s="21">
        <f t="shared" si="1856"/>
        <v>-4.3118447054709153</v>
      </c>
      <c r="T6587" s="21">
        <f t="shared" si="1847"/>
        <v>86.147999999999996</v>
      </c>
      <c r="U6587" s="37">
        <f>VLOOKUP(Time_Zone, 'LSTM LookUp'!$B$5:$D$8, 3, FALSE)</f>
        <v>-75</v>
      </c>
      <c r="V6587" s="21">
        <f t="shared" si="1857"/>
        <v>11.340116854027189</v>
      </c>
      <c r="W6587" s="21">
        <f t="shared" si="1848"/>
        <v>193.9830292135068</v>
      </c>
      <c r="X6587" s="21">
        <f t="shared" si="1849"/>
        <v>-528.8034368800578</v>
      </c>
      <c r="Y6587" s="21">
        <f t="shared" si="1850"/>
        <v>-314.8034368800578</v>
      </c>
      <c r="Z6587" s="21">
        <f t="shared" si="1858"/>
        <v>-99.787191251835495</v>
      </c>
      <c r="AA6587" s="21">
        <f t="shared" si="1851"/>
        <v>0</v>
      </c>
      <c r="AB6587" s="21">
        <f t="shared" si="1852"/>
        <v>-99.787191251835495</v>
      </c>
      <c r="AC6587" s="21">
        <f t="shared" si="1853"/>
        <v>68</v>
      </c>
      <c r="AD6587" s="21">
        <f t="shared" si="1859"/>
        <v>-99.787191251835495</v>
      </c>
      <c r="AE6587" s="21" t="str">
        <f t="shared" si="1854"/>
        <v>10/1/14:00</v>
      </c>
    </row>
    <row r="6588" spans="2:31">
      <c r="B6588" s="37">
        <v>10</v>
      </c>
      <c r="C6588" s="38">
        <v>1</v>
      </c>
      <c r="D6588" s="39">
        <v>15</v>
      </c>
      <c r="E6588" s="17">
        <v>20</v>
      </c>
      <c r="F6588" s="17">
        <v>221</v>
      </c>
      <c r="G6588" s="17">
        <v>560</v>
      </c>
      <c r="H6588" s="37">
        <f t="shared" si="1842"/>
        <v>68</v>
      </c>
      <c r="I6588" s="37">
        <f>IF(H6588&lt;'Roof Calculator'!$G$8, 1, 0)</f>
        <v>0</v>
      </c>
      <c r="J6588" s="37">
        <f>IF(H6588&gt;='Roof Calculator'!$G$8, 1, 0)</f>
        <v>1</v>
      </c>
      <c r="K6588" s="37">
        <f t="shared" si="1843"/>
        <v>0</v>
      </c>
      <c r="L6588" s="37">
        <f t="shared" si="1844"/>
        <v>68</v>
      </c>
      <c r="M6588" s="37">
        <v>0</v>
      </c>
      <c r="N6588" s="37">
        <f t="shared" si="1845"/>
        <v>221</v>
      </c>
      <c r="O6588" s="37">
        <v>0</v>
      </c>
      <c r="P6588" s="37">
        <v>0</v>
      </c>
      <c r="Q6588" s="21">
        <f t="shared" si="1846"/>
        <v>39.790999999999997</v>
      </c>
      <c r="R6588" s="21">
        <f t="shared" si="1855"/>
        <v>274.58333333331848</v>
      </c>
      <c r="S6588" s="21">
        <f t="shared" si="1856"/>
        <v>-4.3279488699096547</v>
      </c>
      <c r="T6588" s="21">
        <f t="shared" si="1847"/>
        <v>86.147999999999996</v>
      </c>
      <c r="U6588" s="37">
        <f>VLOOKUP(Time_Zone, 'LSTM LookUp'!$B$5:$D$8, 3, FALSE)</f>
        <v>-75</v>
      </c>
      <c r="V6588" s="21">
        <f t="shared" si="1857"/>
        <v>11.353295106373196</v>
      </c>
      <c r="W6588" s="21">
        <f t="shared" si="1848"/>
        <v>208.98632377659328</v>
      </c>
      <c r="X6588" s="21">
        <f t="shared" si="1849"/>
        <v>-402.36726858940659</v>
      </c>
      <c r="Y6588" s="21">
        <f t="shared" si="1850"/>
        <v>-181.36726858940659</v>
      </c>
      <c r="Z6588" s="21">
        <f t="shared" si="1858"/>
        <v>-57.490256449930811</v>
      </c>
      <c r="AA6588" s="21">
        <f t="shared" si="1851"/>
        <v>0</v>
      </c>
      <c r="AB6588" s="21">
        <f t="shared" si="1852"/>
        <v>-57.490256449930811</v>
      </c>
      <c r="AC6588" s="21">
        <f t="shared" si="1853"/>
        <v>68</v>
      </c>
      <c r="AD6588" s="21">
        <f t="shared" si="1859"/>
        <v>-57.490256449930811</v>
      </c>
      <c r="AE6588" s="21" t="str">
        <f t="shared" si="1854"/>
        <v>10/1/15:00</v>
      </c>
    </row>
    <row r="6589" spans="2:31">
      <c r="B6589" s="37">
        <v>10</v>
      </c>
      <c r="C6589" s="38">
        <v>1</v>
      </c>
      <c r="D6589" s="39">
        <v>16</v>
      </c>
      <c r="E6589" s="17">
        <v>20</v>
      </c>
      <c r="F6589" s="17">
        <v>117</v>
      </c>
      <c r="G6589" s="17">
        <v>591</v>
      </c>
      <c r="H6589" s="37">
        <f t="shared" si="1842"/>
        <v>68</v>
      </c>
      <c r="I6589" s="37">
        <f>IF(H6589&lt;'Roof Calculator'!$G$8, 1, 0)</f>
        <v>0</v>
      </c>
      <c r="J6589" s="37">
        <f>IF(H6589&gt;='Roof Calculator'!$G$8, 1, 0)</f>
        <v>1</v>
      </c>
      <c r="K6589" s="37">
        <f t="shared" si="1843"/>
        <v>0</v>
      </c>
      <c r="L6589" s="37">
        <f t="shared" si="1844"/>
        <v>68</v>
      </c>
      <c r="M6589" s="37">
        <v>0</v>
      </c>
      <c r="N6589" s="37">
        <f t="shared" si="1845"/>
        <v>117</v>
      </c>
      <c r="O6589" s="37">
        <v>0</v>
      </c>
      <c r="P6589" s="37">
        <v>0</v>
      </c>
      <c r="Q6589" s="21">
        <f t="shared" si="1846"/>
        <v>39.790999999999997</v>
      </c>
      <c r="R6589" s="21">
        <f t="shared" si="1855"/>
        <v>274.62499999998516</v>
      </c>
      <c r="S6589" s="21">
        <f t="shared" si="1856"/>
        <v>-4.3440511460705782</v>
      </c>
      <c r="T6589" s="21">
        <f t="shared" si="1847"/>
        <v>86.147999999999996</v>
      </c>
      <c r="U6589" s="37">
        <f>VLOOKUP(Time_Zone, 'LSTM LookUp'!$B$5:$D$8, 3, FALSE)</f>
        <v>-75</v>
      </c>
      <c r="V6589" s="21">
        <f t="shared" si="1857"/>
        <v>11.366461845249102</v>
      </c>
      <c r="W6589" s="21">
        <f t="shared" si="1848"/>
        <v>223.98961546131227</v>
      </c>
      <c r="X6589" s="21">
        <f t="shared" si="1849"/>
        <v>-354.4309843167652</v>
      </c>
      <c r="Y6589" s="21">
        <f t="shared" si="1850"/>
        <v>-237.4309843167652</v>
      </c>
      <c r="Z6589" s="21">
        <f t="shared" si="1858"/>
        <v>-75.261475147603392</v>
      </c>
      <c r="AA6589" s="21">
        <f t="shared" si="1851"/>
        <v>0</v>
      </c>
      <c r="AB6589" s="21">
        <f t="shared" si="1852"/>
        <v>-75.261475147603392</v>
      </c>
      <c r="AC6589" s="21">
        <f t="shared" si="1853"/>
        <v>68</v>
      </c>
      <c r="AD6589" s="21">
        <f t="shared" si="1859"/>
        <v>-75.261475147603392</v>
      </c>
      <c r="AE6589" s="21" t="str">
        <f t="shared" si="1854"/>
        <v>10/1/16:00</v>
      </c>
    </row>
    <row r="6590" spans="2:31">
      <c r="B6590" s="37">
        <v>10</v>
      </c>
      <c r="C6590" s="38">
        <v>1</v>
      </c>
      <c r="D6590" s="39">
        <v>17</v>
      </c>
      <c r="E6590" s="17">
        <v>20</v>
      </c>
      <c r="F6590" s="17">
        <v>93</v>
      </c>
      <c r="G6590" s="17">
        <v>526</v>
      </c>
      <c r="H6590" s="37">
        <f t="shared" si="1842"/>
        <v>68</v>
      </c>
      <c r="I6590" s="37">
        <f>IF(H6590&lt;'Roof Calculator'!$G$8, 1, 0)</f>
        <v>0</v>
      </c>
      <c r="J6590" s="37">
        <f>IF(H6590&gt;='Roof Calculator'!$G$8, 1, 0)</f>
        <v>1</v>
      </c>
      <c r="K6590" s="37">
        <f t="shared" si="1843"/>
        <v>0</v>
      </c>
      <c r="L6590" s="37">
        <f t="shared" si="1844"/>
        <v>68</v>
      </c>
      <c r="M6590" s="37">
        <v>0</v>
      </c>
      <c r="N6590" s="37">
        <f t="shared" si="1845"/>
        <v>93</v>
      </c>
      <c r="O6590" s="37">
        <v>0</v>
      </c>
      <c r="P6590" s="37">
        <v>0</v>
      </c>
      <c r="Q6590" s="21">
        <f t="shared" si="1846"/>
        <v>39.790999999999997</v>
      </c>
      <c r="R6590" s="21">
        <f t="shared" si="1855"/>
        <v>274.66666666665185</v>
      </c>
      <c r="S6590" s="21">
        <f t="shared" si="1856"/>
        <v>-4.3601515268205464</v>
      </c>
      <c r="T6590" s="21">
        <f t="shared" si="1847"/>
        <v>86.147999999999996</v>
      </c>
      <c r="U6590" s="37">
        <f>VLOOKUP(Time_Zone, 'LSTM LookUp'!$B$5:$D$8, 3, FALSE)</f>
        <v>-75</v>
      </c>
      <c r="V6590" s="21">
        <f t="shared" si="1857"/>
        <v>11.379617043606432</v>
      </c>
      <c r="W6590" s="21">
        <f t="shared" si="1848"/>
        <v>238.99290426090158</v>
      </c>
      <c r="X6590" s="21">
        <f t="shared" si="1849"/>
        <v>-233.19608446977216</v>
      </c>
      <c r="Y6590" s="21">
        <f t="shared" si="1850"/>
        <v>-140.19608446977216</v>
      </c>
      <c r="Z6590" s="21">
        <f t="shared" si="1858"/>
        <v>-44.439710164517152</v>
      </c>
      <c r="AA6590" s="21">
        <f t="shared" si="1851"/>
        <v>0</v>
      </c>
      <c r="AB6590" s="21">
        <f t="shared" si="1852"/>
        <v>-44.439710164517152</v>
      </c>
      <c r="AC6590" s="21">
        <f t="shared" si="1853"/>
        <v>68</v>
      </c>
      <c r="AD6590" s="21">
        <f t="shared" si="1859"/>
        <v>-44.439710164517152</v>
      </c>
      <c r="AE6590" s="21" t="str">
        <f t="shared" si="1854"/>
        <v>10/1/17:00</v>
      </c>
    </row>
    <row r="6591" spans="2:31">
      <c r="B6591" s="37">
        <v>10</v>
      </c>
      <c r="C6591" s="38">
        <v>1</v>
      </c>
      <c r="D6591" s="39">
        <v>18</v>
      </c>
      <c r="E6591" s="17">
        <v>18.899999999999999</v>
      </c>
      <c r="F6591" s="17">
        <v>51</v>
      </c>
      <c r="G6591" s="17">
        <v>287</v>
      </c>
      <c r="H6591" s="37">
        <f t="shared" si="1842"/>
        <v>66.02</v>
      </c>
      <c r="I6591" s="37">
        <f>IF(H6591&lt;'Roof Calculator'!$G$8, 1, 0)</f>
        <v>0</v>
      </c>
      <c r="J6591" s="37">
        <f>IF(H6591&gt;='Roof Calculator'!$G$8, 1, 0)</f>
        <v>1</v>
      </c>
      <c r="K6591" s="37">
        <f t="shared" si="1843"/>
        <v>0</v>
      </c>
      <c r="L6591" s="37">
        <f t="shared" si="1844"/>
        <v>66.02</v>
      </c>
      <c r="M6591" s="37">
        <v>0</v>
      </c>
      <c r="N6591" s="37">
        <f t="shared" si="1845"/>
        <v>51</v>
      </c>
      <c r="O6591" s="37">
        <v>0</v>
      </c>
      <c r="P6591" s="37">
        <v>0</v>
      </c>
      <c r="Q6591" s="21">
        <f t="shared" si="1846"/>
        <v>39.790999999999997</v>
      </c>
      <c r="R6591" s="21">
        <f t="shared" si="1855"/>
        <v>274.70833333331854</v>
      </c>
      <c r="S6591" s="21">
        <f t="shared" si="1856"/>
        <v>-4.3762500050261055</v>
      </c>
      <c r="T6591" s="21">
        <f t="shared" si="1847"/>
        <v>86.147999999999996</v>
      </c>
      <c r="U6591" s="37">
        <f>VLOOKUP(Time_Zone, 'LSTM LookUp'!$B$5:$D$8, 3, FALSE)</f>
        <v>-75</v>
      </c>
      <c r="V6591" s="21">
        <f t="shared" si="1857"/>
        <v>11.392760674414415</v>
      </c>
      <c r="W6591" s="21">
        <f t="shared" si="1848"/>
        <v>253.99619016860356</v>
      </c>
      <c r="X6591" s="21">
        <f t="shared" si="1849"/>
        <v>-74.637694176040412</v>
      </c>
      <c r="Y6591" s="21">
        <f t="shared" si="1850"/>
        <v>-23.637694176040412</v>
      </c>
      <c r="Z6591" s="21">
        <f t="shared" si="1858"/>
        <v>-7.4927362066750183</v>
      </c>
      <c r="AA6591" s="21">
        <f t="shared" si="1851"/>
        <v>0</v>
      </c>
      <c r="AB6591" s="21">
        <f t="shared" si="1852"/>
        <v>-7.4927362066750183</v>
      </c>
      <c r="AC6591" s="21">
        <f t="shared" si="1853"/>
        <v>66.02</v>
      </c>
      <c r="AD6591" s="21">
        <f t="shared" si="1859"/>
        <v>-7.4927362066750183</v>
      </c>
      <c r="AE6591" s="21" t="str">
        <f t="shared" si="1854"/>
        <v>10/1/18:00</v>
      </c>
    </row>
    <row r="6592" spans="2:31">
      <c r="B6592" s="37">
        <v>10</v>
      </c>
      <c r="C6592" s="38">
        <v>1</v>
      </c>
      <c r="D6592" s="39">
        <v>19</v>
      </c>
      <c r="E6592" s="17">
        <v>15.6</v>
      </c>
      <c r="F6592" s="17">
        <v>10</v>
      </c>
      <c r="G6592" s="17">
        <v>15</v>
      </c>
      <c r="H6592" s="37">
        <f t="shared" si="1842"/>
        <v>60.08</v>
      </c>
      <c r="I6592" s="37">
        <f>IF(H6592&lt;'Roof Calculator'!$G$8, 1, 0)</f>
        <v>0</v>
      </c>
      <c r="J6592" s="37">
        <f>IF(H6592&gt;='Roof Calculator'!$G$8, 1, 0)</f>
        <v>1</v>
      </c>
      <c r="K6592" s="37">
        <f t="shared" si="1843"/>
        <v>0</v>
      </c>
      <c r="L6592" s="37">
        <f t="shared" si="1844"/>
        <v>60.08</v>
      </c>
      <c r="M6592" s="37">
        <v>0</v>
      </c>
      <c r="N6592" s="37">
        <f t="shared" si="1845"/>
        <v>10</v>
      </c>
      <c r="O6592" s="37">
        <v>0</v>
      </c>
      <c r="P6592" s="37">
        <v>0</v>
      </c>
      <c r="Q6592" s="21">
        <f t="shared" si="1846"/>
        <v>39.790999999999997</v>
      </c>
      <c r="R6592" s="21">
        <f t="shared" si="1855"/>
        <v>274.74999999998522</v>
      </c>
      <c r="S6592" s="21">
        <f t="shared" si="1856"/>
        <v>-4.3923465735533798</v>
      </c>
      <c r="T6592" s="21">
        <f t="shared" si="1847"/>
        <v>86.147999999999996</v>
      </c>
      <c r="U6592" s="37">
        <f>VLOOKUP(Time_Zone, 'LSTM LookUp'!$B$5:$D$8, 3, FALSE)</f>
        <v>-75</v>
      </c>
      <c r="V6592" s="21">
        <f t="shared" si="1857"/>
        <v>11.405892710659941</v>
      </c>
      <c r="W6592" s="21">
        <f t="shared" si="1848"/>
        <v>268.99947317766498</v>
      </c>
      <c r="X6592" s="21">
        <f t="shared" si="1849"/>
        <v>-0.93587860153205216</v>
      </c>
      <c r="Y6592" s="21">
        <f t="shared" si="1850"/>
        <v>9.0641213984679485</v>
      </c>
      <c r="Z6592" s="21">
        <f t="shared" si="1858"/>
        <v>2.8731681727585139</v>
      </c>
      <c r="AA6592" s="21">
        <f t="shared" si="1851"/>
        <v>0</v>
      </c>
      <c r="AB6592" s="21">
        <f t="shared" si="1852"/>
        <v>2.8731681727585139</v>
      </c>
      <c r="AC6592" s="21">
        <f t="shared" si="1853"/>
        <v>60.08</v>
      </c>
      <c r="AD6592" s="21">
        <f t="shared" si="1859"/>
        <v>2.8731681727585139</v>
      </c>
      <c r="AE6592" s="21" t="str">
        <f t="shared" si="1854"/>
        <v>10/1/19:00</v>
      </c>
    </row>
    <row r="6593" spans="2:31">
      <c r="B6593" s="37">
        <v>10</v>
      </c>
      <c r="C6593" s="38">
        <v>1</v>
      </c>
      <c r="D6593" s="39">
        <v>20</v>
      </c>
      <c r="E6593" s="17">
        <v>15</v>
      </c>
      <c r="F6593" s="17">
        <v>0</v>
      </c>
      <c r="G6593" s="17">
        <v>0</v>
      </c>
      <c r="H6593" s="37">
        <f t="shared" si="1842"/>
        <v>59</v>
      </c>
      <c r="I6593" s="37">
        <f>IF(H6593&lt;'Roof Calculator'!$G$8, 1, 0)</f>
        <v>0</v>
      </c>
      <c r="J6593" s="37">
        <f>IF(H6593&gt;='Roof Calculator'!$G$8, 1, 0)</f>
        <v>1</v>
      </c>
      <c r="K6593" s="37">
        <f t="shared" si="1843"/>
        <v>0</v>
      </c>
      <c r="L6593" s="37">
        <f t="shared" si="1844"/>
        <v>59</v>
      </c>
      <c r="M6593" s="37">
        <v>0</v>
      </c>
      <c r="N6593" s="37">
        <f t="shared" si="1845"/>
        <v>0</v>
      </c>
      <c r="O6593" s="37">
        <v>0</v>
      </c>
      <c r="P6593" s="37">
        <v>0</v>
      </c>
      <c r="Q6593" s="21">
        <f t="shared" si="1846"/>
        <v>39.790999999999997</v>
      </c>
      <c r="R6593" s="21">
        <f t="shared" si="1855"/>
        <v>274.79166666665191</v>
      </c>
      <c r="S6593" s="21">
        <f t="shared" si="1856"/>
        <v>-4.4084412252681302</v>
      </c>
      <c r="T6593" s="21">
        <f t="shared" si="1847"/>
        <v>86.147999999999996</v>
      </c>
      <c r="U6593" s="37">
        <f>VLOOKUP(Time_Zone, 'LSTM LookUp'!$B$5:$D$8, 3, FALSE)</f>
        <v>-75</v>
      </c>
      <c r="V6593" s="21">
        <f t="shared" si="1857"/>
        <v>11.419013125347668</v>
      </c>
      <c r="W6593" s="21">
        <f t="shared" si="1848"/>
        <v>284.00275328133688</v>
      </c>
      <c r="X6593" s="21">
        <f t="shared" si="1849"/>
        <v>0</v>
      </c>
      <c r="Y6593" s="21">
        <f t="shared" si="1850"/>
        <v>0</v>
      </c>
      <c r="Z6593" s="21">
        <f t="shared" si="1858"/>
        <v>0</v>
      </c>
      <c r="AA6593" s="21">
        <f t="shared" si="1851"/>
        <v>0</v>
      </c>
      <c r="AB6593" s="21">
        <f t="shared" si="1852"/>
        <v>0</v>
      </c>
      <c r="AC6593" s="21">
        <f t="shared" si="1853"/>
        <v>59</v>
      </c>
      <c r="AD6593" s="21">
        <f t="shared" si="1859"/>
        <v>0</v>
      </c>
      <c r="AE6593" s="21" t="str">
        <f t="shared" si="1854"/>
        <v>10/1/20:00</v>
      </c>
    </row>
    <row r="6594" spans="2:31">
      <c r="B6594" s="37">
        <v>10</v>
      </c>
      <c r="C6594" s="38">
        <v>1</v>
      </c>
      <c r="D6594" s="39">
        <v>21</v>
      </c>
      <c r="E6594" s="17">
        <v>14.4</v>
      </c>
      <c r="F6594" s="17">
        <v>0</v>
      </c>
      <c r="G6594" s="17">
        <v>0</v>
      </c>
      <c r="H6594" s="37">
        <f t="shared" si="1842"/>
        <v>57.92</v>
      </c>
      <c r="I6594" s="37">
        <f>IF(H6594&lt;'Roof Calculator'!$G$8, 1, 0)</f>
        <v>0</v>
      </c>
      <c r="J6594" s="37">
        <f>IF(H6594&gt;='Roof Calculator'!$G$8, 1, 0)</f>
        <v>1</v>
      </c>
      <c r="K6594" s="37">
        <f t="shared" si="1843"/>
        <v>0</v>
      </c>
      <c r="L6594" s="37">
        <f t="shared" si="1844"/>
        <v>57.92</v>
      </c>
      <c r="M6594" s="37">
        <v>0</v>
      </c>
      <c r="N6594" s="37">
        <f t="shared" si="1845"/>
        <v>0</v>
      </c>
      <c r="O6594" s="37">
        <v>0</v>
      </c>
      <c r="P6594" s="37">
        <v>0</v>
      </c>
      <c r="Q6594" s="21">
        <f t="shared" si="1846"/>
        <v>39.790999999999997</v>
      </c>
      <c r="R6594" s="21">
        <f t="shared" si="1855"/>
        <v>274.83333333331859</v>
      </c>
      <c r="S6594" s="21">
        <f t="shared" si="1856"/>
        <v>-4.4245339530357537</v>
      </c>
      <c r="T6594" s="21">
        <f t="shared" si="1847"/>
        <v>86.147999999999996</v>
      </c>
      <c r="U6594" s="37">
        <f>VLOOKUP(Time_Zone, 'LSTM LookUp'!$B$5:$D$8, 3, FALSE)</f>
        <v>-75</v>
      </c>
      <c r="V6594" s="21">
        <f t="shared" si="1857"/>
        <v>11.432121891500081</v>
      </c>
      <c r="W6594" s="21">
        <f t="shared" si="1848"/>
        <v>299.00603047287507</v>
      </c>
      <c r="X6594" s="21">
        <f t="shared" si="1849"/>
        <v>0</v>
      </c>
      <c r="Y6594" s="21">
        <f t="shared" si="1850"/>
        <v>0</v>
      </c>
      <c r="Z6594" s="21">
        <f t="shared" si="1858"/>
        <v>0</v>
      </c>
      <c r="AA6594" s="21">
        <f t="shared" si="1851"/>
        <v>0</v>
      </c>
      <c r="AB6594" s="21">
        <f t="shared" si="1852"/>
        <v>0</v>
      </c>
      <c r="AC6594" s="21">
        <f t="shared" si="1853"/>
        <v>57.92</v>
      </c>
      <c r="AD6594" s="21">
        <f t="shared" si="1859"/>
        <v>0</v>
      </c>
      <c r="AE6594" s="21" t="str">
        <f t="shared" si="1854"/>
        <v>10/1/21:00</v>
      </c>
    </row>
    <row r="6595" spans="2:31">
      <c r="B6595" s="37">
        <v>10</v>
      </c>
      <c r="C6595" s="38">
        <v>1</v>
      </c>
      <c r="D6595" s="39">
        <v>22</v>
      </c>
      <c r="E6595" s="17">
        <v>10.6</v>
      </c>
      <c r="F6595" s="17">
        <v>0</v>
      </c>
      <c r="G6595" s="17">
        <v>0</v>
      </c>
      <c r="H6595" s="37">
        <f t="shared" si="1842"/>
        <v>51.08</v>
      </c>
      <c r="I6595" s="37">
        <f>IF(H6595&lt;'Roof Calculator'!$G$8, 1, 0)</f>
        <v>1</v>
      </c>
      <c r="J6595" s="37">
        <f>IF(H6595&gt;='Roof Calculator'!$G$8, 1, 0)</f>
        <v>0</v>
      </c>
      <c r="K6595" s="37">
        <f t="shared" si="1843"/>
        <v>51.08</v>
      </c>
      <c r="L6595" s="37">
        <f t="shared" si="1844"/>
        <v>0</v>
      </c>
      <c r="M6595" s="37">
        <v>0</v>
      </c>
      <c r="N6595" s="37">
        <f t="shared" si="1845"/>
        <v>0</v>
      </c>
      <c r="O6595" s="37">
        <v>0</v>
      </c>
      <c r="P6595" s="37">
        <v>0</v>
      </c>
      <c r="Q6595" s="21">
        <f t="shared" si="1846"/>
        <v>39.790999999999997</v>
      </c>
      <c r="R6595" s="21">
        <f t="shared" si="1855"/>
        <v>274.87499999998528</v>
      </c>
      <c r="S6595" s="21">
        <f t="shared" si="1856"/>
        <v>-4.4406247497213096</v>
      </c>
      <c r="T6595" s="21">
        <f t="shared" si="1847"/>
        <v>86.147999999999996</v>
      </c>
      <c r="U6595" s="37">
        <f>VLOOKUP(Time_Zone, 'LSTM LookUp'!$B$5:$D$8, 3, FALSE)</f>
        <v>-75</v>
      </c>
      <c r="V6595" s="21">
        <f t="shared" si="1857"/>
        <v>11.445218982157567</v>
      </c>
      <c r="W6595" s="21">
        <f t="shared" si="1848"/>
        <v>314.00930474553945</v>
      </c>
      <c r="X6595" s="21">
        <f t="shared" si="1849"/>
        <v>0</v>
      </c>
      <c r="Y6595" s="21">
        <f t="shared" si="1850"/>
        <v>0</v>
      </c>
      <c r="Z6595" s="21">
        <f t="shared" si="1858"/>
        <v>0</v>
      </c>
      <c r="AA6595" s="21">
        <f t="shared" si="1851"/>
        <v>0</v>
      </c>
      <c r="AB6595" s="21">
        <f t="shared" si="1852"/>
        <v>0</v>
      </c>
      <c r="AC6595" s="21">
        <f t="shared" si="1853"/>
        <v>0</v>
      </c>
      <c r="AD6595" s="21">
        <f t="shared" si="1859"/>
        <v>0</v>
      </c>
      <c r="AE6595" s="21" t="str">
        <f t="shared" si="1854"/>
        <v>10/1/22:00</v>
      </c>
    </row>
    <row r="6596" spans="2:31">
      <c r="B6596" s="37">
        <v>10</v>
      </c>
      <c r="C6596" s="38">
        <v>1</v>
      </c>
      <c r="D6596" s="39">
        <v>23</v>
      </c>
      <c r="E6596" s="17">
        <v>9.4</v>
      </c>
      <c r="F6596" s="17">
        <v>0</v>
      </c>
      <c r="G6596" s="17">
        <v>0</v>
      </c>
      <c r="H6596" s="37">
        <f t="shared" si="1842"/>
        <v>48.92</v>
      </c>
      <c r="I6596" s="37">
        <f>IF(H6596&lt;'Roof Calculator'!$G$8, 1, 0)</f>
        <v>1</v>
      </c>
      <c r="J6596" s="37">
        <f>IF(H6596&gt;='Roof Calculator'!$G$8, 1, 0)</f>
        <v>0</v>
      </c>
      <c r="K6596" s="37">
        <f t="shared" si="1843"/>
        <v>48.92</v>
      </c>
      <c r="L6596" s="37">
        <f t="shared" si="1844"/>
        <v>0</v>
      </c>
      <c r="M6596" s="37">
        <v>0</v>
      </c>
      <c r="N6596" s="37">
        <f t="shared" si="1845"/>
        <v>0</v>
      </c>
      <c r="O6596" s="37">
        <v>0</v>
      </c>
      <c r="P6596" s="37">
        <v>0</v>
      </c>
      <c r="Q6596" s="21">
        <f t="shared" si="1846"/>
        <v>39.790999999999997</v>
      </c>
      <c r="R6596" s="21">
        <f t="shared" si="1855"/>
        <v>274.91666666665196</v>
      </c>
      <c r="S6596" s="21">
        <f t="shared" si="1856"/>
        <v>-4.4567136081894327</v>
      </c>
      <c r="T6596" s="21">
        <f t="shared" si="1847"/>
        <v>86.147999999999996</v>
      </c>
      <c r="U6596" s="37">
        <f>VLOOKUP(Time_Zone, 'LSTM LookUp'!$B$5:$D$8, 3, FALSE)</f>
        <v>-75</v>
      </c>
      <c r="V6596" s="21">
        <f t="shared" si="1857"/>
        <v>11.458304370378404</v>
      </c>
      <c r="W6596" s="21">
        <f t="shared" si="1848"/>
        <v>329.01257609259454</v>
      </c>
      <c r="X6596" s="21">
        <f t="shared" si="1849"/>
        <v>0</v>
      </c>
      <c r="Y6596" s="21">
        <f t="shared" si="1850"/>
        <v>0</v>
      </c>
      <c r="Z6596" s="21">
        <f t="shared" si="1858"/>
        <v>0</v>
      </c>
      <c r="AA6596" s="21">
        <f t="shared" si="1851"/>
        <v>0</v>
      </c>
      <c r="AB6596" s="21">
        <f t="shared" si="1852"/>
        <v>0</v>
      </c>
      <c r="AC6596" s="21">
        <f t="shared" si="1853"/>
        <v>0</v>
      </c>
      <c r="AD6596" s="21">
        <f t="shared" si="1859"/>
        <v>0</v>
      </c>
      <c r="AE6596" s="21" t="str">
        <f t="shared" si="1854"/>
        <v>10/1/23:00</v>
      </c>
    </row>
    <row r="6597" spans="2:31">
      <c r="B6597" s="37">
        <v>10</v>
      </c>
      <c r="C6597" s="38">
        <v>1</v>
      </c>
      <c r="D6597" s="39">
        <v>24</v>
      </c>
      <c r="E6597" s="17">
        <v>7.8</v>
      </c>
      <c r="F6597" s="17">
        <v>0</v>
      </c>
      <c r="G6597" s="17">
        <v>0</v>
      </c>
      <c r="H6597" s="37">
        <f t="shared" si="1842"/>
        <v>46.04</v>
      </c>
      <c r="I6597" s="37">
        <f>IF(H6597&lt;'Roof Calculator'!$G$8, 1, 0)</f>
        <v>1</v>
      </c>
      <c r="J6597" s="37">
        <f>IF(H6597&gt;='Roof Calculator'!$G$8, 1, 0)</f>
        <v>0</v>
      </c>
      <c r="K6597" s="37">
        <f t="shared" si="1843"/>
        <v>46.04</v>
      </c>
      <c r="L6597" s="37">
        <f t="shared" si="1844"/>
        <v>0</v>
      </c>
      <c r="M6597" s="37">
        <v>0</v>
      </c>
      <c r="N6597" s="37">
        <f t="shared" si="1845"/>
        <v>0</v>
      </c>
      <c r="O6597" s="37">
        <v>0</v>
      </c>
      <c r="P6597" s="37">
        <v>0</v>
      </c>
      <c r="Q6597" s="21">
        <f t="shared" si="1846"/>
        <v>39.790999999999997</v>
      </c>
      <c r="R6597" s="21">
        <f t="shared" si="1855"/>
        <v>274.95833333331865</v>
      </c>
      <c r="S6597" s="21">
        <f t="shared" si="1856"/>
        <v>-4.4728005213043911</v>
      </c>
      <c r="T6597" s="21">
        <f t="shared" si="1847"/>
        <v>86.147999999999996</v>
      </c>
      <c r="U6597" s="37">
        <f>VLOOKUP(Time_Zone, 'LSTM LookUp'!$B$5:$D$8, 3, FALSE)</f>
        <v>-75</v>
      </c>
      <c r="V6597" s="21">
        <f t="shared" si="1857"/>
        <v>11.471378029238855</v>
      </c>
      <c r="W6597" s="21">
        <f t="shared" si="1848"/>
        <v>344.01584450730968</v>
      </c>
      <c r="X6597" s="21">
        <f t="shared" si="1849"/>
        <v>0</v>
      </c>
      <c r="Y6597" s="21">
        <f t="shared" si="1850"/>
        <v>0</v>
      </c>
      <c r="Z6597" s="21">
        <f t="shared" si="1858"/>
        <v>0</v>
      </c>
      <c r="AA6597" s="21">
        <f t="shared" si="1851"/>
        <v>0</v>
      </c>
      <c r="AB6597" s="21">
        <f t="shared" si="1852"/>
        <v>0</v>
      </c>
      <c r="AC6597" s="21">
        <f t="shared" si="1853"/>
        <v>0</v>
      </c>
      <c r="AD6597" s="21">
        <f t="shared" si="1859"/>
        <v>0</v>
      </c>
      <c r="AE6597" s="21" t="str">
        <f t="shared" si="1854"/>
        <v>10/1/24:00</v>
      </c>
    </row>
    <row r="6598" spans="2:31">
      <c r="B6598" s="37">
        <v>10</v>
      </c>
      <c r="C6598" s="38">
        <v>2</v>
      </c>
      <c r="D6598" s="39">
        <v>1</v>
      </c>
      <c r="E6598" s="17">
        <v>6.7</v>
      </c>
      <c r="F6598" s="17">
        <v>0</v>
      </c>
      <c r="G6598" s="17">
        <v>0</v>
      </c>
      <c r="H6598" s="37">
        <f t="shared" si="1842"/>
        <v>44.06</v>
      </c>
      <c r="I6598" s="37">
        <f>IF(H6598&lt;'Roof Calculator'!$G$8, 1, 0)</f>
        <v>1</v>
      </c>
      <c r="J6598" s="37">
        <f>IF(H6598&gt;='Roof Calculator'!$G$8, 1, 0)</f>
        <v>0</v>
      </c>
      <c r="K6598" s="37">
        <f t="shared" si="1843"/>
        <v>44.06</v>
      </c>
      <c r="L6598" s="37">
        <f t="shared" si="1844"/>
        <v>0</v>
      </c>
      <c r="M6598" s="37">
        <v>0</v>
      </c>
      <c r="N6598" s="37">
        <f t="shared" si="1845"/>
        <v>0</v>
      </c>
      <c r="O6598" s="37">
        <v>0</v>
      </c>
      <c r="P6598" s="37">
        <v>0</v>
      </c>
      <c r="Q6598" s="21">
        <f t="shared" si="1846"/>
        <v>39.790999999999997</v>
      </c>
      <c r="R6598" s="21">
        <f t="shared" si="1855"/>
        <v>274.99999999998533</v>
      </c>
      <c r="S6598" s="21">
        <f t="shared" si="1856"/>
        <v>-4.4888854819301107</v>
      </c>
      <c r="T6598" s="21">
        <f t="shared" si="1847"/>
        <v>86.147999999999996</v>
      </c>
      <c r="U6598" s="37">
        <f>VLOOKUP(Time_Zone, 'LSTM LookUp'!$B$5:$D$8, 3, FALSE)</f>
        <v>-75</v>
      </c>
      <c r="V6598" s="21">
        <f t="shared" si="1857"/>
        <v>11.484439931833256</v>
      </c>
      <c r="W6598" s="21">
        <f t="shared" si="1848"/>
        <v>-0.98089001704169121</v>
      </c>
      <c r="X6598" s="21">
        <f t="shared" si="1849"/>
        <v>0</v>
      </c>
      <c r="Y6598" s="21">
        <f t="shared" si="1850"/>
        <v>0</v>
      </c>
      <c r="Z6598" s="21">
        <f t="shared" si="1858"/>
        <v>0</v>
      </c>
      <c r="AA6598" s="21">
        <f t="shared" si="1851"/>
        <v>0</v>
      </c>
      <c r="AB6598" s="21">
        <f t="shared" si="1852"/>
        <v>0</v>
      </c>
      <c r="AC6598" s="21">
        <f t="shared" si="1853"/>
        <v>0</v>
      </c>
      <c r="AD6598" s="21">
        <f t="shared" si="1859"/>
        <v>0</v>
      </c>
      <c r="AE6598" s="21" t="str">
        <f t="shared" si="1854"/>
        <v>10/2/1:00</v>
      </c>
    </row>
    <row r="6599" spans="2:31">
      <c r="B6599" s="37">
        <v>10</v>
      </c>
      <c r="C6599" s="38">
        <v>2</v>
      </c>
      <c r="D6599" s="39">
        <v>2</v>
      </c>
      <c r="E6599" s="17">
        <v>5.6</v>
      </c>
      <c r="F6599" s="17">
        <v>0</v>
      </c>
      <c r="G6599" s="17">
        <v>0</v>
      </c>
      <c r="H6599" s="37">
        <f t="shared" si="1842"/>
        <v>42.08</v>
      </c>
      <c r="I6599" s="37">
        <f>IF(H6599&lt;'Roof Calculator'!$G$8, 1, 0)</f>
        <v>1</v>
      </c>
      <c r="J6599" s="37">
        <f>IF(H6599&gt;='Roof Calculator'!$G$8, 1, 0)</f>
        <v>0</v>
      </c>
      <c r="K6599" s="37">
        <f t="shared" si="1843"/>
        <v>42.08</v>
      </c>
      <c r="L6599" s="37">
        <f t="shared" si="1844"/>
        <v>0</v>
      </c>
      <c r="M6599" s="37">
        <v>0</v>
      </c>
      <c r="N6599" s="37">
        <f t="shared" si="1845"/>
        <v>0</v>
      </c>
      <c r="O6599" s="37">
        <v>0</v>
      </c>
      <c r="P6599" s="37">
        <v>0</v>
      </c>
      <c r="Q6599" s="21">
        <f t="shared" si="1846"/>
        <v>39.790999999999997</v>
      </c>
      <c r="R6599" s="21">
        <f t="shared" si="1855"/>
        <v>275.04166666665202</v>
      </c>
      <c r="S6599" s="21">
        <f t="shared" si="1856"/>
        <v>-4.5049684829301091</v>
      </c>
      <c r="T6599" s="21">
        <f t="shared" si="1847"/>
        <v>86.147999999999996</v>
      </c>
      <c r="U6599" s="37">
        <f>VLOOKUP(Time_Zone, 'LSTM LookUp'!$B$5:$D$8, 3, FALSE)</f>
        <v>-75</v>
      </c>
      <c r="V6599" s="21">
        <f t="shared" si="1857"/>
        <v>11.497490051274013</v>
      </c>
      <c r="W6599" s="21">
        <f t="shared" si="1848"/>
        <v>14.0223725128185</v>
      </c>
      <c r="X6599" s="21">
        <f t="shared" si="1849"/>
        <v>0</v>
      </c>
      <c r="Y6599" s="21">
        <f t="shared" si="1850"/>
        <v>0</v>
      </c>
      <c r="Z6599" s="21">
        <f t="shared" si="1858"/>
        <v>0</v>
      </c>
      <c r="AA6599" s="21">
        <f t="shared" si="1851"/>
        <v>0</v>
      </c>
      <c r="AB6599" s="21">
        <f t="shared" si="1852"/>
        <v>0</v>
      </c>
      <c r="AC6599" s="21">
        <f t="shared" si="1853"/>
        <v>0</v>
      </c>
      <c r="AD6599" s="21">
        <f t="shared" si="1859"/>
        <v>0</v>
      </c>
      <c r="AE6599" s="21" t="str">
        <f t="shared" si="1854"/>
        <v>10/2/2:00</v>
      </c>
    </row>
    <row r="6600" spans="2:31">
      <c r="B6600" s="37">
        <v>10</v>
      </c>
      <c r="C6600" s="38">
        <v>2</v>
      </c>
      <c r="D6600" s="39">
        <v>3</v>
      </c>
      <c r="E6600" s="17">
        <v>5.6</v>
      </c>
      <c r="F6600" s="17">
        <v>0</v>
      </c>
      <c r="G6600" s="17">
        <v>0</v>
      </c>
      <c r="H6600" s="37">
        <f t="shared" si="1842"/>
        <v>42.08</v>
      </c>
      <c r="I6600" s="37">
        <f>IF(H6600&lt;'Roof Calculator'!$G$8, 1, 0)</f>
        <v>1</v>
      </c>
      <c r="J6600" s="37">
        <f>IF(H6600&gt;='Roof Calculator'!$G$8, 1, 0)</f>
        <v>0</v>
      </c>
      <c r="K6600" s="37">
        <f t="shared" si="1843"/>
        <v>42.08</v>
      </c>
      <c r="L6600" s="37">
        <f t="shared" si="1844"/>
        <v>0</v>
      </c>
      <c r="M6600" s="37">
        <v>0</v>
      </c>
      <c r="N6600" s="37">
        <f t="shared" si="1845"/>
        <v>0</v>
      </c>
      <c r="O6600" s="37">
        <v>0</v>
      </c>
      <c r="P6600" s="37">
        <v>0</v>
      </c>
      <c r="Q6600" s="21">
        <f t="shared" si="1846"/>
        <v>39.790999999999997</v>
      </c>
      <c r="R6600" s="21">
        <f t="shared" si="1855"/>
        <v>275.08333333331871</v>
      </c>
      <c r="S6600" s="21">
        <f t="shared" si="1856"/>
        <v>-4.5210495171675147</v>
      </c>
      <c r="T6600" s="21">
        <f t="shared" si="1847"/>
        <v>86.147999999999996</v>
      </c>
      <c r="U6600" s="37">
        <f>VLOOKUP(Time_Zone, 'LSTM LookUp'!$B$5:$D$8, 3, FALSE)</f>
        <v>-75</v>
      </c>
      <c r="V6600" s="21">
        <f t="shared" si="1857"/>
        <v>11.510528360691675</v>
      </c>
      <c r="W6600" s="21">
        <f t="shared" si="1848"/>
        <v>29.025632090172905</v>
      </c>
      <c r="X6600" s="21">
        <f t="shared" si="1849"/>
        <v>0</v>
      </c>
      <c r="Y6600" s="21">
        <f t="shared" si="1850"/>
        <v>0</v>
      </c>
      <c r="Z6600" s="21">
        <f t="shared" si="1858"/>
        <v>0</v>
      </c>
      <c r="AA6600" s="21">
        <f t="shared" si="1851"/>
        <v>0</v>
      </c>
      <c r="AB6600" s="21">
        <f t="shared" si="1852"/>
        <v>0</v>
      </c>
      <c r="AC6600" s="21">
        <f t="shared" si="1853"/>
        <v>0</v>
      </c>
      <c r="AD6600" s="21">
        <f t="shared" si="1859"/>
        <v>0</v>
      </c>
      <c r="AE6600" s="21" t="str">
        <f t="shared" si="1854"/>
        <v>10/2/3:00</v>
      </c>
    </row>
    <row r="6601" spans="2:31">
      <c r="B6601" s="37">
        <v>10</v>
      </c>
      <c r="C6601" s="38">
        <v>2</v>
      </c>
      <c r="D6601" s="39">
        <v>4</v>
      </c>
      <c r="E6601" s="17">
        <v>5</v>
      </c>
      <c r="F6601" s="17">
        <v>0</v>
      </c>
      <c r="G6601" s="17">
        <v>0</v>
      </c>
      <c r="H6601" s="37">
        <f t="shared" si="1842"/>
        <v>41</v>
      </c>
      <c r="I6601" s="37">
        <f>IF(H6601&lt;'Roof Calculator'!$G$8, 1, 0)</f>
        <v>1</v>
      </c>
      <c r="J6601" s="37">
        <f>IF(H6601&gt;='Roof Calculator'!$G$8, 1, 0)</f>
        <v>0</v>
      </c>
      <c r="K6601" s="37">
        <f t="shared" si="1843"/>
        <v>41</v>
      </c>
      <c r="L6601" s="37">
        <f t="shared" si="1844"/>
        <v>0</v>
      </c>
      <c r="M6601" s="37">
        <v>0</v>
      </c>
      <c r="N6601" s="37">
        <f t="shared" si="1845"/>
        <v>0</v>
      </c>
      <c r="O6601" s="37">
        <v>0</v>
      </c>
      <c r="P6601" s="37">
        <v>0</v>
      </c>
      <c r="Q6601" s="21">
        <f t="shared" si="1846"/>
        <v>39.790999999999997</v>
      </c>
      <c r="R6601" s="21">
        <f t="shared" si="1855"/>
        <v>275.12499999998539</v>
      </c>
      <c r="S6601" s="21">
        <f t="shared" si="1856"/>
        <v>-4.5371285775051451</v>
      </c>
      <c r="T6601" s="21">
        <f t="shared" si="1847"/>
        <v>86.147999999999996</v>
      </c>
      <c r="U6601" s="37">
        <f>VLOOKUP(Time_Zone, 'LSTM LookUp'!$B$5:$D$8, 3, FALSE)</f>
        <v>-75</v>
      </c>
      <c r="V6601" s="21">
        <f t="shared" si="1857"/>
        <v>11.523554833235044</v>
      </c>
      <c r="W6601" s="21">
        <f t="shared" si="1848"/>
        <v>44.028888708308756</v>
      </c>
      <c r="X6601" s="21">
        <f t="shared" si="1849"/>
        <v>0</v>
      </c>
      <c r="Y6601" s="21">
        <f t="shared" si="1850"/>
        <v>0</v>
      </c>
      <c r="Z6601" s="21">
        <f t="shared" si="1858"/>
        <v>0</v>
      </c>
      <c r="AA6601" s="21">
        <f t="shared" si="1851"/>
        <v>0</v>
      </c>
      <c r="AB6601" s="21">
        <f t="shared" si="1852"/>
        <v>0</v>
      </c>
      <c r="AC6601" s="21">
        <f t="shared" si="1853"/>
        <v>0</v>
      </c>
      <c r="AD6601" s="21">
        <f t="shared" si="1859"/>
        <v>0</v>
      </c>
      <c r="AE6601" s="21" t="str">
        <f t="shared" si="1854"/>
        <v>10/2/4:00</v>
      </c>
    </row>
    <row r="6602" spans="2:31">
      <c r="B6602" s="37">
        <v>10</v>
      </c>
      <c r="C6602" s="38">
        <v>2</v>
      </c>
      <c r="D6602" s="39">
        <v>5</v>
      </c>
      <c r="E6602" s="17">
        <v>4.4000000000000004</v>
      </c>
      <c r="F6602" s="17">
        <v>0</v>
      </c>
      <c r="G6602" s="17">
        <v>0</v>
      </c>
      <c r="H6602" s="37">
        <f t="shared" si="1842"/>
        <v>39.92</v>
      </c>
      <c r="I6602" s="37">
        <f>IF(H6602&lt;'Roof Calculator'!$G$8, 1, 0)</f>
        <v>1</v>
      </c>
      <c r="J6602" s="37">
        <f>IF(H6602&gt;='Roof Calculator'!$G$8, 1, 0)</f>
        <v>0</v>
      </c>
      <c r="K6602" s="37">
        <f t="shared" si="1843"/>
        <v>39.92</v>
      </c>
      <c r="L6602" s="37">
        <f t="shared" si="1844"/>
        <v>0</v>
      </c>
      <c r="M6602" s="37">
        <v>0</v>
      </c>
      <c r="N6602" s="37">
        <f t="shared" si="1845"/>
        <v>0</v>
      </c>
      <c r="O6602" s="37">
        <v>0</v>
      </c>
      <c r="P6602" s="37">
        <v>0</v>
      </c>
      <c r="Q6602" s="21">
        <f t="shared" si="1846"/>
        <v>39.790999999999997</v>
      </c>
      <c r="R6602" s="21">
        <f t="shared" si="1855"/>
        <v>275.16666666665208</v>
      </c>
      <c r="S6602" s="21">
        <f t="shared" si="1856"/>
        <v>-4.5532056568053703</v>
      </c>
      <c r="T6602" s="21">
        <f t="shared" si="1847"/>
        <v>86.147999999999996</v>
      </c>
      <c r="U6602" s="37">
        <f>VLOOKUP(Time_Zone, 'LSTM LookUp'!$B$5:$D$8, 3, FALSE)</f>
        <v>-75</v>
      </c>
      <c r="V6602" s="21">
        <f t="shared" si="1857"/>
        <v>11.536569442071142</v>
      </c>
      <c r="W6602" s="21">
        <f t="shared" si="1848"/>
        <v>59.032142360517774</v>
      </c>
      <c r="X6602" s="21">
        <f t="shared" si="1849"/>
        <v>0</v>
      </c>
      <c r="Y6602" s="21">
        <f t="shared" si="1850"/>
        <v>0</v>
      </c>
      <c r="Z6602" s="21">
        <f t="shared" si="1858"/>
        <v>0</v>
      </c>
      <c r="AA6602" s="21">
        <f t="shared" si="1851"/>
        <v>0</v>
      </c>
      <c r="AB6602" s="21">
        <f t="shared" si="1852"/>
        <v>0</v>
      </c>
      <c r="AC6602" s="21">
        <f t="shared" si="1853"/>
        <v>0</v>
      </c>
      <c r="AD6602" s="21">
        <f t="shared" si="1859"/>
        <v>0</v>
      </c>
      <c r="AE6602" s="21" t="str">
        <f t="shared" si="1854"/>
        <v>10/2/5:00</v>
      </c>
    </row>
    <row r="6603" spans="2:31">
      <c r="B6603" s="37">
        <v>10</v>
      </c>
      <c r="C6603" s="38">
        <v>2</v>
      </c>
      <c r="D6603" s="39">
        <v>6</v>
      </c>
      <c r="E6603" s="17">
        <v>3.9</v>
      </c>
      <c r="F6603" s="17">
        <v>0</v>
      </c>
      <c r="G6603" s="17">
        <v>0</v>
      </c>
      <c r="H6603" s="37">
        <f t="shared" si="1842"/>
        <v>39.020000000000003</v>
      </c>
      <c r="I6603" s="37">
        <f>IF(H6603&lt;'Roof Calculator'!$G$8, 1, 0)</f>
        <v>1</v>
      </c>
      <c r="J6603" s="37">
        <f>IF(H6603&gt;='Roof Calculator'!$G$8, 1, 0)</f>
        <v>0</v>
      </c>
      <c r="K6603" s="37">
        <f t="shared" si="1843"/>
        <v>39.020000000000003</v>
      </c>
      <c r="L6603" s="37">
        <f t="shared" si="1844"/>
        <v>0</v>
      </c>
      <c r="M6603" s="37">
        <v>0</v>
      </c>
      <c r="N6603" s="37">
        <f t="shared" si="1845"/>
        <v>0</v>
      </c>
      <c r="O6603" s="37">
        <v>0</v>
      </c>
      <c r="P6603" s="37">
        <v>0</v>
      </c>
      <c r="Q6603" s="21">
        <f t="shared" si="1846"/>
        <v>39.790999999999997</v>
      </c>
      <c r="R6603" s="21">
        <f t="shared" si="1855"/>
        <v>275.20833333331876</v>
      </c>
      <c r="S6603" s="21">
        <f t="shared" si="1856"/>
        <v>-4.5692807479302022</v>
      </c>
      <c r="T6603" s="21">
        <f t="shared" si="1847"/>
        <v>86.147999999999996</v>
      </c>
      <c r="U6603" s="37">
        <f>VLOOKUP(Time_Zone, 'LSTM LookUp'!$B$5:$D$8, 3, FALSE)</f>
        <v>-75</v>
      </c>
      <c r="V6603" s="21">
        <f t="shared" si="1857"/>
        <v>11.549572160385315</v>
      </c>
      <c r="W6603" s="21">
        <f t="shared" si="1848"/>
        <v>74.035393040096295</v>
      </c>
      <c r="X6603" s="21">
        <f t="shared" si="1849"/>
        <v>0</v>
      </c>
      <c r="Y6603" s="21">
        <f t="shared" si="1850"/>
        <v>0</v>
      </c>
      <c r="Z6603" s="21">
        <f t="shared" si="1858"/>
        <v>0</v>
      </c>
      <c r="AA6603" s="21">
        <f t="shared" si="1851"/>
        <v>0</v>
      </c>
      <c r="AB6603" s="21">
        <f t="shared" si="1852"/>
        <v>0</v>
      </c>
      <c r="AC6603" s="21">
        <f t="shared" si="1853"/>
        <v>0</v>
      </c>
      <c r="AD6603" s="21">
        <f t="shared" si="1859"/>
        <v>0</v>
      </c>
      <c r="AE6603" s="21" t="str">
        <f t="shared" si="1854"/>
        <v>10/2/6:00</v>
      </c>
    </row>
    <row r="6604" spans="2:31">
      <c r="B6604" s="37">
        <v>10</v>
      </c>
      <c r="C6604" s="38">
        <v>2</v>
      </c>
      <c r="D6604" s="39">
        <v>7</v>
      </c>
      <c r="E6604" s="17">
        <v>4.4000000000000004</v>
      </c>
      <c r="F6604" s="17">
        <v>0</v>
      </c>
      <c r="G6604" s="17">
        <v>0</v>
      </c>
      <c r="H6604" s="37">
        <f t="shared" si="1842"/>
        <v>39.92</v>
      </c>
      <c r="I6604" s="37">
        <f>IF(H6604&lt;'Roof Calculator'!$G$8, 1, 0)</f>
        <v>1</v>
      </c>
      <c r="J6604" s="37">
        <f>IF(H6604&gt;='Roof Calculator'!$G$8, 1, 0)</f>
        <v>0</v>
      </c>
      <c r="K6604" s="37">
        <f t="shared" si="1843"/>
        <v>39.92</v>
      </c>
      <c r="L6604" s="37">
        <f t="shared" si="1844"/>
        <v>0</v>
      </c>
      <c r="M6604" s="37">
        <v>0</v>
      </c>
      <c r="N6604" s="37">
        <f t="shared" si="1845"/>
        <v>0</v>
      </c>
      <c r="O6604" s="37">
        <v>0</v>
      </c>
      <c r="P6604" s="37">
        <v>0</v>
      </c>
      <c r="Q6604" s="21">
        <f t="shared" si="1846"/>
        <v>39.790999999999997</v>
      </c>
      <c r="R6604" s="21">
        <f t="shared" si="1855"/>
        <v>275.24999999998545</v>
      </c>
      <c r="S6604" s="21">
        <f t="shared" si="1856"/>
        <v>-4.5853538437412658</v>
      </c>
      <c r="T6604" s="21">
        <f t="shared" si="1847"/>
        <v>86.147999999999996</v>
      </c>
      <c r="U6604" s="37">
        <f>VLOOKUP(Time_Zone, 'LSTM LookUp'!$B$5:$D$8, 3, FALSE)</f>
        <v>-75</v>
      </c>
      <c r="V6604" s="21">
        <f t="shared" si="1857"/>
        <v>11.562562961381282</v>
      </c>
      <c r="W6604" s="21">
        <f t="shared" si="1848"/>
        <v>89.038640740345301</v>
      </c>
      <c r="X6604" s="21">
        <f t="shared" si="1849"/>
        <v>0</v>
      </c>
      <c r="Y6604" s="21">
        <f t="shared" si="1850"/>
        <v>0</v>
      </c>
      <c r="Z6604" s="21">
        <f t="shared" si="1858"/>
        <v>0</v>
      </c>
      <c r="AA6604" s="21">
        <f t="shared" si="1851"/>
        <v>0</v>
      </c>
      <c r="AB6604" s="21">
        <f t="shared" si="1852"/>
        <v>0</v>
      </c>
      <c r="AC6604" s="21">
        <f t="shared" si="1853"/>
        <v>0</v>
      </c>
      <c r="AD6604" s="21">
        <f t="shared" si="1859"/>
        <v>0</v>
      </c>
      <c r="AE6604" s="21" t="str">
        <f t="shared" si="1854"/>
        <v>10/2/7:00</v>
      </c>
    </row>
    <row r="6605" spans="2:31">
      <c r="B6605" s="37">
        <v>10</v>
      </c>
      <c r="C6605" s="38">
        <v>2</v>
      </c>
      <c r="D6605" s="39">
        <v>8</v>
      </c>
      <c r="E6605" s="17">
        <v>4.4000000000000004</v>
      </c>
      <c r="F6605" s="17">
        <v>44</v>
      </c>
      <c r="G6605" s="17">
        <v>3</v>
      </c>
      <c r="H6605" s="37">
        <f t="shared" si="1842"/>
        <v>39.92</v>
      </c>
      <c r="I6605" s="37">
        <f>IF(H6605&lt;'Roof Calculator'!$G$8, 1, 0)</f>
        <v>1</v>
      </c>
      <c r="J6605" s="37">
        <f>IF(H6605&gt;='Roof Calculator'!$G$8, 1, 0)</f>
        <v>0</v>
      </c>
      <c r="K6605" s="37">
        <f t="shared" si="1843"/>
        <v>39.92</v>
      </c>
      <c r="L6605" s="37">
        <f t="shared" si="1844"/>
        <v>0</v>
      </c>
      <c r="M6605" s="37">
        <v>0</v>
      </c>
      <c r="N6605" s="37">
        <f t="shared" si="1845"/>
        <v>44</v>
      </c>
      <c r="O6605" s="37">
        <v>0</v>
      </c>
      <c r="P6605" s="37">
        <v>0</v>
      </c>
      <c r="Q6605" s="21">
        <f t="shared" si="1846"/>
        <v>39.790999999999997</v>
      </c>
      <c r="R6605" s="21">
        <f t="shared" si="1855"/>
        <v>275.29166666665213</v>
      </c>
      <c r="S6605" s="21">
        <f t="shared" si="1856"/>
        <v>-4.6014249370998286</v>
      </c>
      <c r="T6605" s="21">
        <f t="shared" si="1847"/>
        <v>86.147999999999996</v>
      </c>
      <c r="U6605" s="37">
        <f>VLOOKUP(Time_Zone, 'LSTM LookUp'!$B$5:$D$8, 3, FALSE)</f>
        <v>-75</v>
      </c>
      <c r="V6605" s="21">
        <f t="shared" si="1857"/>
        <v>11.575541818281209</v>
      </c>
      <c r="W6605" s="21">
        <f t="shared" si="1848"/>
        <v>104.04188545457029</v>
      </c>
      <c r="X6605" s="21">
        <f t="shared" si="1849"/>
        <v>-0.71152592892172206</v>
      </c>
      <c r="Y6605" s="21">
        <f t="shared" si="1850"/>
        <v>43.288474071078276</v>
      </c>
      <c r="Z6605" s="21">
        <f t="shared" si="1858"/>
        <v>13.721690220226597</v>
      </c>
      <c r="AA6605" s="21">
        <f t="shared" si="1851"/>
        <v>13.721690220226597</v>
      </c>
      <c r="AB6605" s="21">
        <f t="shared" si="1852"/>
        <v>0</v>
      </c>
      <c r="AC6605" s="21">
        <f t="shared" si="1853"/>
        <v>0</v>
      </c>
      <c r="AD6605" s="21">
        <f t="shared" si="1859"/>
        <v>0</v>
      </c>
      <c r="AE6605" s="21" t="str">
        <f t="shared" si="1854"/>
        <v>10/2/8:00</v>
      </c>
    </row>
    <row r="6606" spans="2:31">
      <c r="B6606" s="37">
        <v>10</v>
      </c>
      <c r="C6606" s="38">
        <v>2</v>
      </c>
      <c r="D6606" s="39">
        <v>9</v>
      </c>
      <c r="E6606" s="17">
        <v>5</v>
      </c>
      <c r="F6606" s="17">
        <v>151</v>
      </c>
      <c r="G6606" s="17">
        <v>126</v>
      </c>
      <c r="H6606" s="37">
        <f t="shared" si="1842"/>
        <v>41</v>
      </c>
      <c r="I6606" s="37">
        <f>IF(H6606&lt;'Roof Calculator'!$G$8, 1, 0)</f>
        <v>1</v>
      </c>
      <c r="J6606" s="37">
        <f>IF(H6606&gt;='Roof Calculator'!$G$8, 1, 0)</f>
        <v>0</v>
      </c>
      <c r="K6606" s="37">
        <f t="shared" si="1843"/>
        <v>41</v>
      </c>
      <c r="L6606" s="37">
        <f t="shared" si="1844"/>
        <v>0</v>
      </c>
      <c r="M6606" s="37">
        <v>0</v>
      </c>
      <c r="N6606" s="37">
        <f t="shared" si="1845"/>
        <v>151</v>
      </c>
      <c r="O6606" s="37">
        <v>0</v>
      </c>
      <c r="P6606" s="37">
        <v>0</v>
      </c>
      <c r="Q6606" s="21">
        <f t="shared" si="1846"/>
        <v>39.790999999999997</v>
      </c>
      <c r="R6606" s="21">
        <f t="shared" si="1855"/>
        <v>275.33333333331882</v>
      </c>
      <c r="S6606" s="21">
        <f t="shared" si="1856"/>
        <v>-4.6174940208667481</v>
      </c>
      <c r="T6606" s="21">
        <f t="shared" si="1847"/>
        <v>86.147999999999996</v>
      </c>
      <c r="U6606" s="37">
        <f>VLOOKUP(Time_Zone, 'LSTM LookUp'!$B$5:$D$8, 3, FALSE)</f>
        <v>-75</v>
      </c>
      <c r="V6606" s="21">
        <f t="shared" si="1857"/>
        <v>11.58850870432572</v>
      </c>
      <c r="W6606" s="21">
        <f t="shared" si="1848"/>
        <v>119.04512717608145</v>
      </c>
      <c r="X6606" s="21">
        <f t="shared" si="1849"/>
        <v>-53.343309560288112</v>
      </c>
      <c r="Y6606" s="21">
        <f t="shared" si="1850"/>
        <v>97.656690439711895</v>
      </c>
      <c r="Z6606" s="21">
        <f t="shared" si="1858"/>
        <v>30.9554652341413</v>
      </c>
      <c r="AA6606" s="21">
        <f t="shared" si="1851"/>
        <v>30.9554652341413</v>
      </c>
      <c r="AB6606" s="21">
        <f t="shared" si="1852"/>
        <v>0</v>
      </c>
      <c r="AC6606" s="21">
        <f t="shared" si="1853"/>
        <v>0</v>
      </c>
      <c r="AD6606" s="21">
        <f t="shared" si="1859"/>
        <v>0</v>
      </c>
      <c r="AE6606" s="21" t="str">
        <f t="shared" si="1854"/>
        <v>10/2/9:00</v>
      </c>
    </row>
    <row r="6607" spans="2:31">
      <c r="B6607" s="37">
        <v>10</v>
      </c>
      <c r="C6607" s="38">
        <v>2</v>
      </c>
      <c r="D6607" s="39">
        <v>10</v>
      </c>
      <c r="E6607" s="17">
        <v>6.1</v>
      </c>
      <c r="F6607" s="17">
        <v>252</v>
      </c>
      <c r="G6607" s="17">
        <v>226</v>
      </c>
      <c r="H6607" s="37">
        <f t="shared" si="1842"/>
        <v>42.980000000000004</v>
      </c>
      <c r="I6607" s="37">
        <f>IF(H6607&lt;'Roof Calculator'!$G$8, 1, 0)</f>
        <v>1</v>
      </c>
      <c r="J6607" s="37">
        <f>IF(H6607&gt;='Roof Calculator'!$G$8, 1, 0)</f>
        <v>0</v>
      </c>
      <c r="K6607" s="37">
        <f t="shared" si="1843"/>
        <v>42.980000000000004</v>
      </c>
      <c r="L6607" s="37">
        <f t="shared" si="1844"/>
        <v>0</v>
      </c>
      <c r="M6607" s="37">
        <v>0</v>
      </c>
      <c r="N6607" s="37">
        <f t="shared" si="1845"/>
        <v>252</v>
      </c>
      <c r="O6607" s="37">
        <v>0</v>
      </c>
      <c r="P6607" s="37">
        <v>0</v>
      </c>
      <c r="Q6607" s="21">
        <f t="shared" si="1846"/>
        <v>39.790999999999997</v>
      </c>
      <c r="R6607" s="21">
        <f t="shared" si="1855"/>
        <v>275.3749999999855</v>
      </c>
      <c r="S6607" s="21">
        <f t="shared" si="1856"/>
        <v>-4.6335610879024864</v>
      </c>
      <c r="T6607" s="21">
        <f t="shared" si="1847"/>
        <v>86.147999999999996</v>
      </c>
      <c r="U6607" s="37">
        <f>VLOOKUP(Time_Zone, 'LSTM LookUp'!$B$5:$D$8, 3, FALSE)</f>
        <v>-75</v>
      </c>
      <c r="V6607" s="21">
        <f t="shared" si="1857"/>
        <v>11.601463592773978</v>
      </c>
      <c r="W6607" s="21">
        <f t="shared" si="1848"/>
        <v>134.04836589819351</v>
      </c>
      <c r="X6607" s="21">
        <f t="shared" si="1849"/>
        <v>-132.02578554401617</v>
      </c>
      <c r="Y6607" s="21">
        <f t="shared" si="1850"/>
        <v>119.97421445598383</v>
      </c>
      <c r="Z6607" s="21">
        <f t="shared" si="1858"/>
        <v>38.02973055776819</v>
      </c>
      <c r="AA6607" s="21">
        <f t="shared" si="1851"/>
        <v>38.02973055776819</v>
      </c>
      <c r="AB6607" s="21">
        <f t="shared" si="1852"/>
        <v>0</v>
      </c>
      <c r="AC6607" s="21">
        <f t="shared" si="1853"/>
        <v>0</v>
      </c>
      <c r="AD6607" s="21">
        <f t="shared" si="1859"/>
        <v>0</v>
      </c>
      <c r="AE6607" s="21" t="str">
        <f t="shared" si="1854"/>
        <v>10/2/10:00</v>
      </c>
    </row>
    <row r="6608" spans="2:31">
      <c r="B6608" s="37">
        <v>10</v>
      </c>
      <c r="C6608" s="38">
        <v>2</v>
      </c>
      <c r="D6608" s="39">
        <v>11</v>
      </c>
      <c r="E6608" s="17">
        <v>7.2</v>
      </c>
      <c r="F6608" s="17">
        <v>161</v>
      </c>
      <c r="G6608" s="17">
        <v>708</v>
      </c>
      <c r="H6608" s="37">
        <f t="shared" si="1842"/>
        <v>44.96</v>
      </c>
      <c r="I6608" s="37">
        <f>IF(H6608&lt;'Roof Calculator'!$G$8, 1, 0)</f>
        <v>1</v>
      </c>
      <c r="J6608" s="37">
        <f>IF(H6608&gt;='Roof Calculator'!$G$8, 1, 0)</f>
        <v>0</v>
      </c>
      <c r="K6608" s="37">
        <f t="shared" si="1843"/>
        <v>44.96</v>
      </c>
      <c r="L6608" s="37">
        <f t="shared" si="1844"/>
        <v>0</v>
      </c>
      <c r="M6608" s="37">
        <v>0</v>
      </c>
      <c r="N6608" s="37">
        <f t="shared" si="1845"/>
        <v>161</v>
      </c>
      <c r="O6608" s="37">
        <v>0</v>
      </c>
      <c r="P6608" s="37">
        <v>0</v>
      </c>
      <c r="Q6608" s="21">
        <f t="shared" si="1846"/>
        <v>39.790999999999997</v>
      </c>
      <c r="R6608" s="21">
        <f t="shared" si="1855"/>
        <v>275.41666666665219</v>
      </c>
      <c r="S6608" s="21">
        <f t="shared" si="1856"/>
        <v>-4.6496261310671665</v>
      </c>
      <c r="T6608" s="21">
        <f t="shared" si="1847"/>
        <v>86.147999999999996</v>
      </c>
      <c r="U6608" s="37">
        <f>VLOOKUP(Time_Zone, 'LSTM LookUp'!$B$5:$D$8, 3, FALSE)</f>
        <v>-75</v>
      </c>
      <c r="V6608" s="21">
        <f t="shared" si="1857"/>
        <v>11.614406456903765</v>
      </c>
      <c r="W6608" s="21">
        <f t="shared" si="1848"/>
        <v>149.05160161422594</v>
      </c>
      <c r="X6608" s="21">
        <f t="shared" si="1849"/>
        <v>-501.75965587161568</v>
      </c>
      <c r="Y6608" s="21">
        <f t="shared" si="1850"/>
        <v>-340.75965587161568</v>
      </c>
      <c r="Z6608" s="21">
        <f t="shared" si="1858"/>
        <v>-108.01485933054187</v>
      </c>
      <c r="AA6608" s="21">
        <f t="shared" si="1851"/>
        <v>-108.01485933054187</v>
      </c>
      <c r="AB6608" s="21">
        <f t="shared" si="1852"/>
        <v>0</v>
      </c>
      <c r="AC6608" s="21">
        <f t="shared" si="1853"/>
        <v>0</v>
      </c>
      <c r="AD6608" s="21">
        <f t="shared" si="1859"/>
        <v>0</v>
      </c>
      <c r="AE6608" s="21" t="str">
        <f t="shared" si="1854"/>
        <v>10/2/11:00</v>
      </c>
    </row>
    <row r="6609" spans="2:31">
      <c r="B6609" s="37">
        <v>10</v>
      </c>
      <c r="C6609" s="38">
        <v>2</v>
      </c>
      <c r="D6609" s="39">
        <v>12</v>
      </c>
      <c r="E6609" s="17">
        <v>10</v>
      </c>
      <c r="F6609" s="17">
        <v>210</v>
      </c>
      <c r="G6609" s="17">
        <v>478</v>
      </c>
      <c r="H6609" s="37">
        <f t="shared" si="1842"/>
        <v>50</v>
      </c>
      <c r="I6609" s="37">
        <f>IF(H6609&lt;'Roof Calculator'!$G$8, 1, 0)</f>
        <v>1</v>
      </c>
      <c r="J6609" s="37">
        <f>IF(H6609&gt;='Roof Calculator'!$G$8, 1, 0)</f>
        <v>0</v>
      </c>
      <c r="K6609" s="37">
        <f t="shared" si="1843"/>
        <v>50</v>
      </c>
      <c r="L6609" s="37">
        <f t="shared" si="1844"/>
        <v>0</v>
      </c>
      <c r="M6609" s="37">
        <v>0</v>
      </c>
      <c r="N6609" s="37">
        <f t="shared" si="1845"/>
        <v>210</v>
      </c>
      <c r="O6609" s="37">
        <v>0</v>
      </c>
      <c r="P6609" s="37">
        <v>0</v>
      </c>
      <c r="Q6609" s="21">
        <f t="shared" si="1846"/>
        <v>39.790999999999997</v>
      </c>
      <c r="R6609" s="21">
        <f t="shared" si="1855"/>
        <v>275.45833333331888</v>
      </c>
      <c r="S6609" s="21">
        <f t="shared" si="1856"/>
        <v>-4.6656891432205043</v>
      </c>
      <c r="T6609" s="21">
        <f t="shared" si="1847"/>
        <v>86.147999999999996</v>
      </c>
      <c r="U6609" s="37">
        <f>VLOOKUP(Time_Zone, 'LSTM LookUp'!$B$5:$D$8, 3, FALSE)</f>
        <v>-75</v>
      </c>
      <c r="V6609" s="21">
        <f t="shared" si="1857"/>
        <v>11.627337270011497</v>
      </c>
      <c r="W6609" s="21">
        <f t="shared" si="1848"/>
        <v>164.05483431750287</v>
      </c>
      <c r="X6609" s="21">
        <f t="shared" si="1849"/>
        <v>-376.86956519960364</v>
      </c>
      <c r="Y6609" s="21">
        <f t="shared" si="1850"/>
        <v>-166.86956519960364</v>
      </c>
      <c r="Z6609" s="21">
        <f t="shared" si="1858"/>
        <v>-52.894737686830879</v>
      </c>
      <c r="AA6609" s="21">
        <f t="shared" si="1851"/>
        <v>-52.894737686830879</v>
      </c>
      <c r="AB6609" s="21">
        <f t="shared" si="1852"/>
        <v>0</v>
      </c>
      <c r="AC6609" s="21">
        <f t="shared" si="1853"/>
        <v>0</v>
      </c>
      <c r="AD6609" s="21">
        <f t="shared" si="1859"/>
        <v>0</v>
      </c>
      <c r="AE6609" s="21" t="str">
        <f t="shared" si="1854"/>
        <v>10/2/12:00</v>
      </c>
    </row>
    <row r="6610" spans="2:31">
      <c r="B6610" s="37">
        <v>10</v>
      </c>
      <c r="C6610" s="38">
        <v>2</v>
      </c>
      <c r="D6610" s="39">
        <v>13</v>
      </c>
      <c r="E6610" s="17">
        <v>11.1</v>
      </c>
      <c r="F6610" s="17">
        <v>214</v>
      </c>
      <c r="G6610" s="17">
        <v>526</v>
      </c>
      <c r="H6610" s="37">
        <f t="shared" si="1842"/>
        <v>51.98</v>
      </c>
      <c r="I6610" s="37">
        <f>IF(H6610&lt;'Roof Calculator'!$G$8, 1, 0)</f>
        <v>1</v>
      </c>
      <c r="J6610" s="37">
        <f>IF(H6610&gt;='Roof Calculator'!$G$8, 1, 0)</f>
        <v>0</v>
      </c>
      <c r="K6610" s="37">
        <f t="shared" si="1843"/>
        <v>51.98</v>
      </c>
      <c r="L6610" s="37">
        <f t="shared" si="1844"/>
        <v>0</v>
      </c>
      <c r="M6610" s="37">
        <v>0</v>
      </c>
      <c r="N6610" s="37">
        <f t="shared" si="1845"/>
        <v>214</v>
      </c>
      <c r="O6610" s="37">
        <v>0</v>
      </c>
      <c r="P6610" s="37">
        <v>0</v>
      </c>
      <c r="Q6610" s="21">
        <f t="shared" si="1846"/>
        <v>39.790999999999997</v>
      </c>
      <c r="R6610" s="21">
        <f t="shared" si="1855"/>
        <v>275.49999999998556</v>
      </c>
      <c r="S6610" s="21">
        <f t="shared" si="1856"/>
        <v>-4.6817501172217924</v>
      </c>
      <c r="T6610" s="21">
        <f t="shared" si="1847"/>
        <v>86.147999999999996</v>
      </c>
      <c r="U6610" s="37">
        <f>VLOOKUP(Time_Zone, 'LSTM LookUp'!$B$5:$D$8, 3, FALSE)</f>
        <v>-75</v>
      </c>
      <c r="V6610" s="21">
        <f t="shared" si="1857"/>
        <v>11.640256005412263</v>
      </c>
      <c r="W6610" s="21">
        <f t="shared" si="1848"/>
        <v>179.05806400135307</v>
      </c>
      <c r="X6610" s="21">
        <f t="shared" si="1849"/>
        <v>-430.24348349381609</v>
      </c>
      <c r="Y6610" s="21">
        <f t="shared" si="1850"/>
        <v>-216.24348349381609</v>
      </c>
      <c r="Z6610" s="21">
        <f t="shared" si="1858"/>
        <v>-68.545407439697186</v>
      </c>
      <c r="AA6610" s="21">
        <f t="shared" si="1851"/>
        <v>-68.545407439697186</v>
      </c>
      <c r="AB6610" s="21">
        <f t="shared" si="1852"/>
        <v>0</v>
      </c>
      <c r="AC6610" s="21">
        <f t="shared" si="1853"/>
        <v>0</v>
      </c>
      <c r="AD6610" s="21">
        <f t="shared" si="1859"/>
        <v>0</v>
      </c>
      <c r="AE6610" s="21" t="str">
        <f t="shared" si="1854"/>
        <v>10/2/13:00</v>
      </c>
    </row>
    <row r="6611" spans="2:31">
      <c r="B6611" s="37">
        <v>10</v>
      </c>
      <c r="C6611" s="38">
        <v>2</v>
      </c>
      <c r="D6611" s="39">
        <v>14</v>
      </c>
      <c r="E6611" s="17">
        <v>11.7</v>
      </c>
      <c r="F6611" s="17">
        <v>257</v>
      </c>
      <c r="G6611" s="17">
        <v>509</v>
      </c>
      <c r="H6611" s="37">
        <f t="shared" si="1842"/>
        <v>53.06</v>
      </c>
      <c r="I6611" s="37">
        <f>IF(H6611&lt;'Roof Calculator'!$G$8, 1, 0)</f>
        <v>1</v>
      </c>
      <c r="J6611" s="37">
        <f>IF(H6611&gt;='Roof Calculator'!$G$8, 1, 0)</f>
        <v>0</v>
      </c>
      <c r="K6611" s="37">
        <f t="shared" si="1843"/>
        <v>53.06</v>
      </c>
      <c r="L6611" s="37">
        <f t="shared" si="1844"/>
        <v>0</v>
      </c>
      <c r="M6611" s="37">
        <v>0</v>
      </c>
      <c r="N6611" s="37">
        <f t="shared" si="1845"/>
        <v>257</v>
      </c>
      <c r="O6611" s="37">
        <v>0</v>
      </c>
      <c r="P6611" s="37">
        <v>0</v>
      </c>
      <c r="Q6611" s="21">
        <f t="shared" si="1846"/>
        <v>39.790999999999997</v>
      </c>
      <c r="R6611" s="21">
        <f t="shared" si="1855"/>
        <v>275.54166666665225</v>
      </c>
      <c r="S6611" s="21">
        <f t="shared" si="1856"/>
        <v>-4.697809045930005</v>
      </c>
      <c r="T6611" s="21">
        <f t="shared" si="1847"/>
        <v>86.147999999999996</v>
      </c>
      <c r="U6611" s="37">
        <f>VLOOKUP(Time_Zone, 'LSTM LookUp'!$B$5:$D$8, 3, FALSE)</f>
        <v>-75</v>
      </c>
      <c r="V6611" s="21">
        <f t="shared" si="1857"/>
        <v>11.653162636439971</v>
      </c>
      <c r="W6611" s="21">
        <f t="shared" si="1848"/>
        <v>194.06129065911</v>
      </c>
      <c r="X6611" s="21">
        <f t="shared" si="1849"/>
        <v>-404.79335932855895</v>
      </c>
      <c r="Y6611" s="21">
        <f t="shared" si="1850"/>
        <v>-147.79335932855895</v>
      </c>
      <c r="Z6611" s="21">
        <f t="shared" si="1858"/>
        <v>-46.847913603590037</v>
      </c>
      <c r="AA6611" s="21">
        <f t="shared" si="1851"/>
        <v>-46.847913603590037</v>
      </c>
      <c r="AB6611" s="21">
        <f t="shared" si="1852"/>
        <v>0</v>
      </c>
      <c r="AC6611" s="21">
        <f t="shared" si="1853"/>
        <v>0</v>
      </c>
      <c r="AD6611" s="21">
        <f t="shared" si="1859"/>
        <v>0</v>
      </c>
      <c r="AE6611" s="21" t="str">
        <f t="shared" si="1854"/>
        <v>10/2/14:00</v>
      </c>
    </row>
    <row r="6612" spans="2:31">
      <c r="B6612" s="37">
        <v>10</v>
      </c>
      <c r="C6612" s="38">
        <v>2</v>
      </c>
      <c r="D6612" s="39">
        <v>15</v>
      </c>
      <c r="E6612" s="17">
        <v>11.1</v>
      </c>
      <c r="F6612" s="17">
        <v>252</v>
      </c>
      <c r="G6612" s="17">
        <v>264</v>
      </c>
      <c r="H6612" s="37">
        <f t="shared" si="1842"/>
        <v>51.98</v>
      </c>
      <c r="I6612" s="37">
        <f>IF(H6612&lt;'Roof Calculator'!$G$8, 1, 0)</f>
        <v>1</v>
      </c>
      <c r="J6612" s="37">
        <f>IF(H6612&gt;='Roof Calculator'!$G$8, 1, 0)</f>
        <v>0</v>
      </c>
      <c r="K6612" s="37">
        <f t="shared" si="1843"/>
        <v>51.98</v>
      </c>
      <c r="L6612" s="37">
        <f t="shared" si="1844"/>
        <v>0</v>
      </c>
      <c r="M6612" s="37">
        <v>0</v>
      </c>
      <c r="N6612" s="37">
        <f t="shared" si="1845"/>
        <v>252</v>
      </c>
      <c r="O6612" s="37">
        <v>0</v>
      </c>
      <c r="P6612" s="37">
        <v>0</v>
      </c>
      <c r="Q6612" s="21">
        <f t="shared" si="1846"/>
        <v>39.790999999999997</v>
      </c>
      <c r="R6612" s="21">
        <f t="shared" si="1855"/>
        <v>275.58333333331893</v>
      </c>
      <c r="S6612" s="21">
        <f t="shared" si="1856"/>
        <v>-4.7138659222036665</v>
      </c>
      <c r="T6612" s="21">
        <f t="shared" si="1847"/>
        <v>86.147999999999996</v>
      </c>
      <c r="U6612" s="37">
        <f>VLOOKUP(Time_Zone, 'LSTM LookUp'!$B$5:$D$8, 3, FALSE)</f>
        <v>-75</v>
      </c>
      <c r="V6612" s="21">
        <f t="shared" si="1857"/>
        <v>11.666057136447295</v>
      </c>
      <c r="W6612" s="21">
        <f t="shared" si="1848"/>
        <v>209.06451428411182</v>
      </c>
      <c r="X6612" s="21">
        <f t="shared" si="1849"/>
        <v>-190.593828395457</v>
      </c>
      <c r="Y6612" s="21">
        <f t="shared" si="1850"/>
        <v>61.406171604543005</v>
      </c>
      <c r="Z6612" s="21">
        <f t="shared" si="1858"/>
        <v>19.464683901402893</v>
      </c>
      <c r="AA6612" s="21">
        <f t="shared" si="1851"/>
        <v>19.464683901402893</v>
      </c>
      <c r="AB6612" s="21">
        <f t="shared" si="1852"/>
        <v>0</v>
      </c>
      <c r="AC6612" s="21">
        <f t="shared" si="1853"/>
        <v>0</v>
      </c>
      <c r="AD6612" s="21">
        <f t="shared" si="1859"/>
        <v>0</v>
      </c>
      <c r="AE6612" s="21" t="str">
        <f t="shared" si="1854"/>
        <v>10/2/15:00</v>
      </c>
    </row>
    <row r="6613" spans="2:31">
      <c r="B6613" s="37">
        <v>10</v>
      </c>
      <c r="C6613" s="38">
        <v>2</v>
      </c>
      <c r="D6613" s="39">
        <v>16</v>
      </c>
      <c r="E6613" s="17">
        <v>11.1</v>
      </c>
      <c r="F6613" s="17">
        <v>171</v>
      </c>
      <c r="G6613" s="17">
        <v>133</v>
      </c>
      <c r="H6613" s="37">
        <f t="shared" si="1842"/>
        <v>51.98</v>
      </c>
      <c r="I6613" s="37">
        <f>IF(H6613&lt;'Roof Calculator'!$G$8, 1, 0)</f>
        <v>1</v>
      </c>
      <c r="J6613" s="37">
        <f>IF(H6613&gt;='Roof Calculator'!$G$8, 1, 0)</f>
        <v>0</v>
      </c>
      <c r="K6613" s="37">
        <f t="shared" si="1843"/>
        <v>51.98</v>
      </c>
      <c r="L6613" s="37">
        <f t="shared" si="1844"/>
        <v>0</v>
      </c>
      <c r="M6613" s="37">
        <v>0</v>
      </c>
      <c r="N6613" s="37">
        <f t="shared" si="1845"/>
        <v>171</v>
      </c>
      <c r="O6613" s="37">
        <v>0</v>
      </c>
      <c r="P6613" s="37">
        <v>0</v>
      </c>
      <c r="Q6613" s="21">
        <f t="shared" si="1846"/>
        <v>39.790999999999997</v>
      </c>
      <c r="R6613" s="21">
        <f t="shared" si="1855"/>
        <v>275.62499999998562</v>
      </c>
      <c r="S6613" s="21">
        <f t="shared" si="1856"/>
        <v>-4.7299207389009377</v>
      </c>
      <c r="T6613" s="21">
        <f t="shared" si="1847"/>
        <v>86.147999999999996</v>
      </c>
      <c r="U6613" s="37">
        <f>VLOOKUP(Time_Zone, 'LSTM LookUp'!$B$5:$D$8, 3, FALSE)</f>
        <v>-75</v>
      </c>
      <c r="V6613" s="21">
        <f t="shared" si="1857"/>
        <v>11.678939478805779</v>
      </c>
      <c r="W6613" s="21">
        <f t="shared" si="1848"/>
        <v>224.06773486970144</v>
      </c>
      <c r="X6613" s="21">
        <f t="shared" si="1849"/>
        <v>-80.197732918526157</v>
      </c>
      <c r="Y6613" s="21">
        <f t="shared" si="1850"/>
        <v>90.802267081473843</v>
      </c>
      <c r="Z6613" s="21">
        <f t="shared" si="1858"/>
        <v>28.782732746375768</v>
      </c>
      <c r="AA6613" s="21">
        <f t="shared" si="1851"/>
        <v>28.782732746375768</v>
      </c>
      <c r="AB6613" s="21">
        <f t="shared" si="1852"/>
        <v>0</v>
      </c>
      <c r="AC6613" s="21">
        <f t="shared" si="1853"/>
        <v>0</v>
      </c>
      <c r="AD6613" s="21">
        <f t="shared" si="1859"/>
        <v>0</v>
      </c>
      <c r="AE6613" s="21" t="str">
        <f t="shared" si="1854"/>
        <v>10/2/16:00</v>
      </c>
    </row>
    <row r="6614" spans="2:31">
      <c r="B6614" s="37">
        <v>10</v>
      </c>
      <c r="C6614" s="38">
        <v>2</v>
      </c>
      <c r="D6614" s="39">
        <v>17</v>
      </c>
      <c r="E6614" s="17">
        <v>12.2</v>
      </c>
      <c r="F6614" s="17">
        <v>108</v>
      </c>
      <c r="G6614" s="17">
        <v>534</v>
      </c>
      <c r="H6614" s="37">
        <f t="shared" ref="H6614:H6677" si="1860">E6614*9/5+32</f>
        <v>53.96</v>
      </c>
      <c r="I6614" s="37">
        <f>IF(H6614&lt;'Roof Calculator'!$G$8, 1, 0)</f>
        <v>1</v>
      </c>
      <c r="J6614" s="37">
        <f>IF(H6614&gt;='Roof Calculator'!$G$8, 1, 0)</f>
        <v>0</v>
      </c>
      <c r="K6614" s="37">
        <f t="shared" ref="K6614:K6677" si="1861">I6614*H6614</f>
        <v>53.96</v>
      </c>
      <c r="L6614" s="37">
        <f t="shared" ref="L6614:L6677" si="1862">J6614*H6614</f>
        <v>0</v>
      </c>
      <c r="M6614" s="37">
        <v>0</v>
      </c>
      <c r="N6614" s="37">
        <f t="shared" ref="N6614:N6677" si="1863">F6614*(180-M6614)/180</f>
        <v>108</v>
      </c>
      <c r="O6614" s="37">
        <v>0</v>
      </c>
      <c r="P6614" s="37">
        <v>0</v>
      </c>
      <c r="Q6614" s="21">
        <f t="shared" ref="Q6614:Q6677" si="1864">Latitude</f>
        <v>39.790999999999997</v>
      </c>
      <c r="R6614" s="21">
        <f t="shared" si="1855"/>
        <v>275.6666666666523</v>
      </c>
      <c r="S6614" s="21">
        <f t="shared" si="1856"/>
        <v>-4.7459734888795717</v>
      </c>
      <c r="T6614" s="21">
        <f t="shared" ref="T6614:T6677" si="1865">Longitude</f>
        <v>86.147999999999996</v>
      </c>
      <c r="U6614" s="37">
        <f>VLOOKUP(Time_Zone, 'LSTM LookUp'!$B$5:$D$8, 3, FALSE)</f>
        <v>-75</v>
      </c>
      <c r="V6614" s="21">
        <f t="shared" si="1857"/>
        <v>11.691809636905901</v>
      </c>
      <c r="W6614" s="21">
        <f t="shared" ref="W6614:W6677" si="1866">15*((D6614+(4*(T6614-U6614)+V6614)/60)-12)</f>
        <v>239.07095240922646</v>
      </c>
      <c r="X6614" s="21">
        <f t="shared" ref="X6614:X6677" si="1867">G6614*(SIN(S6614*PI()/180)*SIN(Q6614*PI()/180)*COS(O6614*PI()/180)-SIN(S6614*PI()/180)*COS(Q6614*PI()/180)*SIN(O6614*PI()/180)*COS(P6614*PI()/180)+COS(S6614*PI()/180)*COS(Q6614*PI()/180)*COS(O6614*PI()/180)*COS(W6614*PI()/180)+COS(S6614*PI()/180)*SIN(Q6614*PI()/180)*SIN(O6614*PI()/180)*COS(P6614*PI()/180)*COS(W6614*PI()/180)+COS(S6614*PI()/180)*SIN(P6614*PI()/180)*SIN(W6614*PI()/180)*SIN(O6614*PI()/180))</f>
        <v>-238.44624704898513</v>
      </c>
      <c r="Y6614" s="21">
        <f t="shared" ref="Y6614:Y6677" si="1868">X6614+N6614</f>
        <v>-130.44624704898513</v>
      </c>
      <c r="Z6614" s="21">
        <f t="shared" si="1858"/>
        <v>-41.34918198914319</v>
      </c>
      <c r="AA6614" s="21">
        <f t="shared" ref="AA6614:AA6677" si="1869">Z6614*I6614</f>
        <v>-41.34918198914319</v>
      </c>
      <c r="AB6614" s="21">
        <f t="shared" ref="AB6614:AB6677" si="1870">Z6614*J6614</f>
        <v>0</v>
      </c>
      <c r="AC6614" s="21">
        <f t="shared" ref="AC6614:AC6677" si="1871">L6614</f>
        <v>0</v>
      </c>
      <c r="AD6614" s="21">
        <f t="shared" si="1859"/>
        <v>0</v>
      </c>
      <c r="AE6614" s="21" t="str">
        <f t="shared" ref="AE6614:AE6677" si="1872">CONCATENATE(B6614, "/", C6614, "/", D6614,":00")</f>
        <v>10/2/17:00</v>
      </c>
    </row>
    <row r="6615" spans="2:31">
      <c r="B6615" s="37">
        <v>10</v>
      </c>
      <c r="C6615" s="38">
        <v>2</v>
      </c>
      <c r="D6615" s="39">
        <v>18</v>
      </c>
      <c r="E6615" s="17">
        <v>11.1</v>
      </c>
      <c r="F6615" s="17">
        <v>43</v>
      </c>
      <c r="G6615" s="17">
        <v>425</v>
      </c>
      <c r="H6615" s="37">
        <f t="shared" si="1860"/>
        <v>51.98</v>
      </c>
      <c r="I6615" s="37">
        <f>IF(H6615&lt;'Roof Calculator'!$G$8, 1, 0)</f>
        <v>1</v>
      </c>
      <c r="J6615" s="37">
        <f>IF(H6615&gt;='Roof Calculator'!$G$8, 1, 0)</f>
        <v>0</v>
      </c>
      <c r="K6615" s="37">
        <f t="shared" si="1861"/>
        <v>51.98</v>
      </c>
      <c r="L6615" s="37">
        <f t="shared" si="1862"/>
        <v>0</v>
      </c>
      <c r="M6615" s="37">
        <v>0</v>
      </c>
      <c r="N6615" s="37">
        <f t="shared" si="1863"/>
        <v>43</v>
      </c>
      <c r="O6615" s="37">
        <v>0</v>
      </c>
      <c r="P6615" s="37">
        <v>0</v>
      </c>
      <c r="Q6615" s="21">
        <f t="shared" si="1864"/>
        <v>39.790999999999997</v>
      </c>
      <c r="R6615" s="21">
        <f t="shared" ref="R6615:R6678" si="1873">R6614+1/24</f>
        <v>275.70833333331899</v>
      </c>
      <c r="S6615" s="21">
        <f t="shared" ref="S6615:S6678" si="1874">ASIN(SIN(23.45*PI()/180)*SIN((360/365*(R6615-81))*PI()/180))*180/PI()</f>
        <v>-4.7620241649969639</v>
      </c>
      <c r="T6615" s="21">
        <f t="shared" si="1865"/>
        <v>86.147999999999996</v>
      </c>
      <c r="U6615" s="37">
        <f>VLOOKUP(Time_Zone, 'LSTM LookUp'!$B$5:$D$8, 3, FALSE)</f>
        <v>-75</v>
      </c>
      <c r="V6615" s="21">
        <f t="shared" ref="V6615:V6678" si="1875">9.87*SIN(2*(360/365*(R6615-81))*PI()/180)-7.53*COS((360/365*(R6615-81))*PI()/180)-1.5*SIN((360/365*(R6615-81))*PI()/180)</f>
        <v>11.704667584157129</v>
      </c>
      <c r="W6615" s="21">
        <f t="shared" si="1866"/>
        <v>254.07416689603929</v>
      </c>
      <c r="X6615" s="21">
        <f t="shared" si="1867"/>
        <v>-111.87762016476647</v>
      </c>
      <c r="Y6615" s="21">
        <f t="shared" si="1868"/>
        <v>-68.877620164766469</v>
      </c>
      <c r="Z6615" s="21">
        <f t="shared" ref="Z6615:Z6678" si="1876">Y6615/10.764*3.412</f>
        <v>-21.833002601466294</v>
      </c>
      <c r="AA6615" s="21">
        <f t="shared" si="1869"/>
        <v>-21.833002601466294</v>
      </c>
      <c r="AB6615" s="21">
        <f t="shared" si="1870"/>
        <v>0</v>
      </c>
      <c r="AC6615" s="21">
        <f t="shared" si="1871"/>
        <v>0</v>
      </c>
      <c r="AD6615" s="21">
        <f t="shared" ref="AD6615:AD6678" si="1877">AB6615</f>
        <v>0</v>
      </c>
      <c r="AE6615" s="21" t="str">
        <f t="shared" si="1872"/>
        <v>10/2/18:00</v>
      </c>
    </row>
    <row r="6616" spans="2:31">
      <c r="B6616" s="37">
        <v>10</v>
      </c>
      <c r="C6616" s="38">
        <v>2</v>
      </c>
      <c r="D6616" s="39">
        <v>19</v>
      </c>
      <c r="E6616" s="17">
        <v>7.2</v>
      </c>
      <c r="F6616" s="17">
        <v>12</v>
      </c>
      <c r="G6616" s="17">
        <v>49</v>
      </c>
      <c r="H6616" s="37">
        <f t="shared" si="1860"/>
        <v>44.96</v>
      </c>
      <c r="I6616" s="37">
        <f>IF(H6616&lt;'Roof Calculator'!$G$8, 1, 0)</f>
        <v>1</v>
      </c>
      <c r="J6616" s="37">
        <f>IF(H6616&gt;='Roof Calculator'!$G$8, 1, 0)</f>
        <v>0</v>
      </c>
      <c r="K6616" s="37">
        <f t="shared" si="1861"/>
        <v>44.96</v>
      </c>
      <c r="L6616" s="37">
        <f t="shared" si="1862"/>
        <v>0</v>
      </c>
      <c r="M6616" s="37">
        <v>0</v>
      </c>
      <c r="N6616" s="37">
        <f t="shared" si="1863"/>
        <v>12</v>
      </c>
      <c r="O6616" s="37">
        <v>0</v>
      </c>
      <c r="P6616" s="37">
        <v>0</v>
      </c>
      <c r="Q6616" s="21">
        <f t="shared" si="1864"/>
        <v>39.790999999999997</v>
      </c>
      <c r="R6616" s="21">
        <f t="shared" si="1873"/>
        <v>275.74999999998568</v>
      </c>
      <c r="S6616" s="21">
        <f t="shared" si="1874"/>
        <v>-4.7780727601100841</v>
      </c>
      <c r="T6616" s="21">
        <f t="shared" si="1865"/>
        <v>86.147999999999996</v>
      </c>
      <c r="U6616" s="37">
        <f>VLOOKUP(Time_Zone, 'LSTM LookUp'!$B$5:$D$8, 3, FALSE)</f>
        <v>-75</v>
      </c>
      <c r="V6616" s="21">
        <f t="shared" si="1875"/>
        <v>11.71751329398794</v>
      </c>
      <c r="W6616" s="21">
        <f t="shared" si="1866"/>
        <v>269.07737832349699</v>
      </c>
      <c r="X6616" s="21">
        <f t="shared" si="1867"/>
        <v>-3.2162826814582037</v>
      </c>
      <c r="Y6616" s="21">
        <f t="shared" si="1868"/>
        <v>8.7837173185417967</v>
      </c>
      <c r="Z6616" s="21">
        <f t="shared" si="1876"/>
        <v>2.7842849768547575</v>
      </c>
      <c r="AA6616" s="21">
        <f t="shared" si="1869"/>
        <v>2.7842849768547575</v>
      </c>
      <c r="AB6616" s="21">
        <f t="shared" si="1870"/>
        <v>0</v>
      </c>
      <c r="AC6616" s="21">
        <f t="shared" si="1871"/>
        <v>0</v>
      </c>
      <c r="AD6616" s="21">
        <f t="shared" si="1877"/>
        <v>0</v>
      </c>
      <c r="AE6616" s="21" t="str">
        <f t="shared" si="1872"/>
        <v>10/2/19:00</v>
      </c>
    </row>
    <row r="6617" spans="2:31">
      <c r="B6617" s="37">
        <v>10</v>
      </c>
      <c r="C6617" s="38">
        <v>2</v>
      </c>
      <c r="D6617" s="39">
        <v>20</v>
      </c>
      <c r="E6617" s="17">
        <v>6.1</v>
      </c>
      <c r="F6617" s="17">
        <v>0</v>
      </c>
      <c r="G6617" s="17">
        <v>0</v>
      </c>
      <c r="H6617" s="37">
        <f t="shared" si="1860"/>
        <v>42.980000000000004</v>
      </c>
      <c r="I6617" s="37">
        <f>IF(H6617&lt;'Roof Calculator'!$G$8, 1, 0)</f>
        <v>1</v>
      </c>
      <c r="J6617" s="37">
        <f>IF(H6617&gt;='Roof Calculator'!$G$8, 1, 0)</f>
        <v>0</v>
      </c>
      <c r="K6617" s="37">
        <f t="shared" si="1861"/>
        <v>42.980000000000004</v>
      </c>
      <c r="L6617" s="37">
        <f t="shared" si="1862"/>
        <v>0</v>
      </c>
      <c r="M6617" s="37">
        <v>0</v>
      </c>
      <c r="N6617" s="37">
        <f t="shared" si="1863"/>
        <v>0</v>
      </c>
      <c r="O6617" s="37">
        <v>0</v>
      </c>
      <c r="P6617" s="37">
        <v>0</v>
      </c>
      <c r="Q6617" s="21">
        <f t="shared" si="1864"/>
        <v>39.790999999999997</v>
      </c>
      <c r="R6617" s="21">
        <f t="shared" si="1873"/>
        <v>275.79166666665236</v>
      </c>
      <c r="S6617" s="21">
        <f t="shared" si="1874"/>
        <v>-4.7941192670755006</v>
      </c>
      <c r="T6617" s="21">
        <f t="shared" si="1865"/>
        <v>86.147999999999996</v>
      </c>
      <c r="U6617" s="37">
        <f>VLOOKUP(Time_Zone, 'LSTM LookUp'!$B$5:$D$8, 3, FALSE)</f>
        <v>-75</v>
      </c>
      <c r="V6617" s="21">
        <f t="shared" si="1875"/>
        <v>11.73034673984589</v>
      </c>
      <c r="W6617" s="21">
        <f t="shared" si="1866"/>
        <v>284.08058668496147</v>
      </c>
      <c r="X6617" s="21">
        <f t="shared" si="1867"/>
        <v>0</v>
      </c>
      <c r="Y6617" s="21">
        <f t="shared" si="1868"/>
        <v>0</v>
      </c>
      <c r="Z6617" s="21">
        <f t="shared" si="1876"/>
        <v>0</v>
      </c>
      <c r="AA6617" s="21">
        <f t="shared" si="1869"/>
        <v>0</v>
      </c>
      <c r="AB6617" s="21">
        <f t="shared" si="1870"/>
        <v>0</v>
      </c>
      <c r="AC6617" s="21">
        <f t="shared" si="1871"/>
        <v>0</v>
      </c>
      <c r="AD6617" s="21">
        <f t="shared" si="1877"/>
        <v>0</v>
      </c>
      <c r="AE6617" s="21" t="str">
        <f t="shared" si="1872"/>
        <v>10/2/20:00</v>
      </c>
    </row>
    <row r="6618" spans="2:31">
      <c r="B6618" s="37">
        <v>10</v>
      </c>
      <c r="C6618" s="38">
        <v>2</v>
      </c>
      <c r="D6618" s="39">
        <v>21</v>
      </c>
      <c r="E6618" s="17">
        <v>5.6</v>
      </c>
      <c r="F6618" s="17">
        <v>0</v>
      </c>
      <c r="G6618" s="17">
        <v>0</v>
      </c>
      <c r="H6618" s="37">
        <f t="shared" si="1860"/>
        <v>42.08</v>
      </c>
      <c r="I6618" s="37">
        <f>IF(H6618&lt;'Roof Calculator'!$G$8, 1, 0)</f>
        <v>1</v>
      </c>
      <c r="J6618" s="37">
        <f>IF(H6618&gt;='Roof Calculator'!$G$8, 1, 0)</f>
        <v>0</v>
      </c>
      <c r="K6618" s="37">
        <f t="shared" si="1861"/>
        <v>42.08</v>
      </c>
      <c r="L6618" s="37">
        <f t="shared" si="1862"/>
        <v>0</v>
      </c>
      <c r="M6618" s="37">
        <v>0</v>
      </c>
      <c r="N6618" s="37">
        <f t="shared" si="1863"/>
        <v>0</v>
      </c>
      <c r="O6618" s="37">
        <v>0</v>
      </c>
      <c r="P6618" s="37">
        <v>0</v>
      </c>
      <c r="Q6618" s="21">
        <f t="shared" si="1864"/>
        <v>39.790999999999997</v>
      </c>
      <c r="R6618" s="21">
        <f t="shared" si="1873"/>
        <v>275.83333333331905</v>
      </c>
      <c r="S6618" s="21">
        <f t="shared" si="1874"/>
        <v>-4.8101636787494453</v>
      </c>
      <c r="T6618" s="21">
        <f t="shared" si="1865"/>
        <v>86.147999999999996</v>
      </c>
      <c r="U6618" s="37">
        <f>VLOOKUP(Time_Zone, 'LSTM LookUp'!$B$5:$D$8, 3, FALSE)</f>
        <v>-75</v>
      </c>
      <c r="V6618" s="21">
        <f t="shared" si="1875"/>
        <v>11.743167895197729</v>
      </c>
      <c r="W6618" s="21">
        <f t="shared" si="1866"/>
        <v>299.08379197379941</v>
      </c>
      <c r="X6618" s="21">
        <f t="shared" si="1867"/>
        <v>0</v>
      </c>
      <c r="Y6618" s="21">
        <f t="shared" si="1868"/>
        <v>0</v>
      </c>
      <c r="Z6618" s="21">
        <f t="shared" si="1876"/>
        <v>0</v>
      </c>
      <c r="AA6618" s="21">
        <f t="shared" si="1869"/>
        <v>0</v>
      </c>
      <c r="AB6618" s="21">
        <f t="shared" si="1870"/>
        <v>0</v>
      </c>
      <c r="AC6618" s="21">
        <f t="shared" si="1871"/>
        <v>0</v>
      </c>
      <c r="AD6618" s="21">
        <f t="shared" si="1877"/>
        <v>0</v>
      </c>
      <c r="AE6618" s="21" t="str">
        <f t="shared" si="1872"/>
        <v>10/2/21:00</v>
      </c>
    </row>
    <row r="6619" spans="2:31">
      <c r="B6619" s="37">
        <v>10</v>
      </c>
      <c r="C6619" s="38">
        <v>2</v>
      </c>
      <c r="D6619" s="39">
        <v>22</v>
      </c>
      <c r="E6619" s="17">
        <v>4.4000000000000004</v>
      </c>
      <c r="F6619" s="17">
        <v>0</v>
      </c>
      <c r="G6619" s="17">
        <v>0</v>
      </c>
      <c r="H6619" s="37">
        <f t="shared" si="1860"/>
        <v>39.92</v>
      </c>
      <c r="I6619" s="37">
        <f>IF(H6619&lt;'Roof Calculator'!$G$8, 1, 0)</f>
        <v>1</v>
      </c>
      <c r="J6619" s="37">
        <f>IF(H6619&gt;='Roof Calculator'!$G$8, 1, 0)</f>
        <v>0</v>
      </c>
      <c r="K6619" s="37">
        <f t="shared" si="1861"/>
        <v>39.92</v>
      </c>
      <c r="L6619" s="37">
        <f t="shared" si="1862"/>
        <v>0</v>
      </c>
      <c r="M6619" s="37">
        <v>0</v>
      </c>
      <c r="N6619" s="37">
        <f t="shared" si="1863"/>
        <v>0</v>
      </c>
      <c r="O6619" s="37">
        <v>0</v>
      </c>
      <c r="P6619" s="37">
        <v>0</v>
      </c>
      <c r="Q6619" s="21">
        <f t="shared" si="1864"/>
        <v>39.790999999999997</v>
      </c>
      <c r="R6619" s="21">
        <f t="shared" si="1873"/>
        <v>275.87499999998573</v>
      </c>
      <c r="S6619" s="21">
        <f t="shared" si="1874"/>
        <v>-4.8262059879876951</v>
      </c>
      <c r="T6619" s="21">
        <f t="shared" si="1865"/>
        <v>86.147999999999996</v>
      </c>
      <c r="U6619" s="37">
        <f>VLOOKUP(Time_Zone, 'LSTM LookUp'!$B$5:$D$8, 3, FALSE)</f>
        <v>-75</v>
      </c>
      <c r="V6619" s="21">
        <f t="shared" si="1875"/>
        <v>11.755976733529348</v>
      </c>
      <c r="W6619" s="21">
        <f t="shared" si="1866"/>
        <v>314.08699418338239</v>
      </c>
      <c r="X6619" s="21">
        <f t="shared" si="1867"/>
        <v>0</v>
      </c>
      <c r="Y6619" s="21">
        <f t="shared" si="1868"/>
        <v>0</v>
      </c>
      <c r="Z6619" s="21">
        <f t="shared" si="1876"/>
        <v>0</v>
      </c>
      <c r="AA6619" s="21">
        <f t="shared" si="1869"/>
        <v>0</v>
      </c>
      <c r="AB6619" s="21">
        <f t="shared" si="1870"/>
        <v>0</v>
      </c>
      <c r="AC6619" s="21">
        <f t="shared" si="1871"/>
        <v>0</v>
      </c>
      <c r="AD6619" s="21">
        <f t="shared" si="1877"/>
        <v>0</v>
      </c>
      <c r="AE6619" s="21" t="str">
        <f t="shared" si="1872"/>
        <v>10/2/22:00</v>
      </c>
    </row>
    <row r="6620" spans="2:31">
      <c r="B6620" s="37">
        <v>10</v>
      </c>
      <c r="C6620" s="38">
        <v>2</v>
      </c>
      <c r="D6620" s="39">
        <v>23</v>
      </c>
      <c r="E6620" s="17">
        <v>3.3</v>
      </c>
      <c r="F6620" s="17">
        <v>0</v>
      </c>
      <c r="G6620" s="17">
        <v>0</v>
      </c>
      <c r="H6620" s="37">
        <f t="shared" si="1860"/>
        <v>37.94</v>
      </c>
      <c r="I6620" s="37">
        <f>IF(H6620&lt;'Roof Calculator'!$G$8, 1, 0)</f>
        <v>1</v>
      </c>
      <c r="J6620" s="37">
        <f>IF(H6620&gt;='Roof Calculator'!$G$8, 1, 0)</f>
        <v>0</v>
      </c>
      <c r="K6620" s="37">
        <f t="shared" si="1861"/>
        <v>37.94</v>
      </c>
      <c r="L6620" s="37">
        <f t="shared" si="1862"/>
        <v>0</v>
      </c>
      <c r="M6620" s="37">
        <v>0</v>
      </c>
      <c r="N6620" s="37">
        <f t="shared" si="1863"/>
        <v>0</v>
      </c>
      <c r="O6620" s="37">
        <v>0</v>
      </c>
      <c r="P6620" s="37">
        <v>0</v>
      </c>
      <c r="Q6620" s="21">
        <f t="shared" si="1864"/>
        <v>39.790999999999997</v>
      </c>
      <c r="R6620" s="21">
        <f t="shared" si="1873"/>
        <v>275.91666666665242</v>
      </c>
      <c r="S6620" s="21">
        <f t="shared" si="1874"/>
        <v>-4.8422461876456406</v>
      </c>
      <c r="T6620" s="21">
        <f t="shared" si="1865"/>
        <v>86.147999999999996</v>
      </c>
      <c r="U6620" s="37">
        <f>VLOOKUP(Time_Zone, 'LSTM LookUp'!$B$5:$D$8, 3, FALSE)</f>
        <v>-75</v>
      </c>
      <c r="V6620" s="21">
        <f t="shared" si="1875"/>
        <v>11.768773228345903</v>
      </c>
      <c r="W6620" s="21">
        <f t="shared" si="1866"/>
        <v>329.09019330708645</v>
      </c>
      <c r="X6620" s="21">
        <f t="shared" si="1867"/>
        <v>0</v>
      </c>
      <c r="Y6620" s="21">
        <f t="shared" si="1868"/>
        <v>0</v>
      </c>
      <c r="Z6620" s="21">
        <f t="shared" si="1876"/>
        <v>0</v>
      </c>
      <c r="AA6620" s="21">
        <f t="shared" si="1869"/>
        <v>0</v>
      </c>
      <c r="AB6620" s="21">
        <f t="shared" si="1870"/>
        <v>0</v>
      </c>
      <c r="AC6620" s="21">
        <f t="shared" si="1871"/>
        <v>0</v>
      </c>
      <c r="AD6620" s="21">
        <f t="shared" si="1877"/>
        <v>0</v>
      </c>
      <c r="AE6620" s="21" t="str">
        <f t="shared" si="1872"/>
        <v>10/2/23:00</v>
      </c>
    </row>
    <row r="6621" spans="2:31">
      <c r="B6621" s="37">
        <v>10</v>
      </c>
      <c r="C6621" s="38">
        <v>2</v>
      </c>
      <c r="D6621" s="39">
        <v>24</v>
      </c>
      <c r="E6621" s="17">
        <v>1.7</v>
      </c>
      <c r="F6621" s="17">
        <v>0</v>
      </c>
      <c r="G6621" s="17">
        <v>0</v>
      </c>
      <c r="H6621" s="37">
        <f t="shared" si="1860"/>
        <v>35.06</v>
      </c>
      <c r="I6621" s="37">
        <f>IF(H6621&lt;'Roof Calculator'!$G$8, 1, 0)</f>
        <v>1</v>
      </c>
      <c r="J6621" s="37">
        <f>IF(H6621&gt;='Roof Calculator'!$G$8, 1, 0)</f>
        <v>0</v>
      </c>
      <c r="K6621" s="37">
        <f t="shared" si="1861"/>
        <v>35.06</v>
      </c>
      <c r="L6621" s="37">
        <f t="shared" si="1862"/>
        <v>0</v>
      </c>
      <c r="M6621" s="37">
        <v>0</v>
      </c>
      <c r="N6621" s="37">
        <f t="shared" si="1863"/>
        <v>0</v>
      </c>
      <c r="O6621" s="37">
        <v>0</v>
      </c>
      <c r="P6621" s="37">
        <v>0</v>
      </c>
      <c r="Q6621" s="21">
        <f t="shared" si="1864"/>
        <v>39.790999999999997</v>
      </c>
      <c r="R6621" s="21">
        <f t="shared" si="1873"/>
        <v>275.9583333333191</v>
      </c>
      <c r="S6621" s="21">
        <f t="shared" si="1874"/>
        <v>-4.8582842705783049</v>
      </c>
      <c r="T6621" s="21">
        <f t="shared" si="1865"/>
        <v>86.147999999999996</v>
      </c>
      <c r="U6621" s="37">
        <f>VLOOKUP(Time_Zone, 'LSTM LookUp'!$B$5:$D$8, 3, FALSE)</f>
        <v>-75</v>
      </c>
      <c r="V6621" s="21">
        <f t="shared" si="1875"/>
        <v>11.781557353171879</v>
      </c>
      <c r="W6621" s="21">
        <f t="shared" si="1866"/>
        <v>344.09338933829298</v>
      </c>
      <c r="X6621" s="21">
        <f t="shared" si="1867"/>
        <v>0</v>
      </c>
      <c r="Y6621" s="21">
        <f t="shared" si="1868"/>
        <v>0</v>
      </c>
      <c r="Z6621" s="21">
        <f t="shared" si="1876"/>
        <v>0</v>
      </c>
      <c r="AA6621" s="21">
        <f t="shared" si="1869"/>
        <v>0</v>
      </c>
      <c r="AB6621" s="21">
        <f t="shared" si="1870"/>
        <v>0</v>
      </c>
      <c r="AC6621" s="21">
        <f t="shared" si="1871"/>
        <v>0</v>
      </c>
      <c r="AD6621" s="21">
        <f t="shared" si="1877"/>
        <v>0</v>
      </c>
      <c r="AE6621" s="21" t="str">
        <f t="shared" si="1872"/>
        <v>10/2/24:00</v>
      </c>
    </row>
    <row r="6622" spans="2:31">
      <c r="B6622" s="37">
        <v>10</v>
      </c>
      <c r="C6622" s="38">
        <v>3</v>
      </c>
      <c r="D6622" s="39">
        <v>1</v>
      </c>
      <c r="E6622" s="17">
        <v>2.2000000000000002</v>
      </c>
      <c r="F6622" s="17">
        <v>0</v>
      </c>
      <c r="G6622" s="17">
        <v>0</v>
      </c>
      <c r="H6622" s="37">
        <f t="shared" si="1860"/>
        <v>35.96</v>
      </c>
      <c r="I6622" s="37">
        <f>IF(H6622&lt;'Roof Calculator'!$G$8, 1, 0)</f>
        <v>1</v>
      </c>
      <c r="J6622" s="37">
        <f>IF(H6622&gt;='Roof Calculator'!$G$8, 1, 0)</f>
        <v>0</v>
      </c>
      <c r="K6622" s="37">
        <f t="shared" si="1861"/>
        <v>35.96</v>
      </c>
      <c r="L6622" s="37">
        <f t="shared" si="1862"/>
        <v>0</v>
      </c>
      <c r="M6622" s="37">
        <v>0</v>
      </c>
      <c r="N6622" s="37">
        <f t="shared" si="1863"/>
        <v>0</v>
      </c>
      <c r="O6622" s="37">
        <v>0</v>
      </c>
      <c r="P6622" s="37">
        <v>0</v>
      </c>
      <c r="Q6622" s="21">
        <f t="shared" si="1864"/>
        <v>39.790999999999997</v>
      </c>
      <c r="R6622" s="21">
        <f t="shared" si="1873"/>
        <v>275.99999999998579</v>
      </c>
      <c r="S6622" s="21">
        <f t="shared" si="1874"/>
        <v>-4.874320229640265</v>
      </c>
      <c r="T6622" s="21">
        <f t="shared" si="1865"/>
        <v>86.147999999999996</v>
      </c>
      <c r="U6622" s="37">
        <f>VLOOKUP(Time_Zone, 'LSTM LookUp'!$B$5:$D$8, 3, FALSE)</f>
        <v>-75</v>
      </c>
      <c r="V6622" s="21">
        <f t="shared" si="1875"/>
        <v>11.794329081551073</v>
      </c>
      <c r="W6622" s="21">
        <f t="shared" si="1866"/>
        <v>-0.90341772961223477</v>
      </c>
      <c r="X6622" s="21">
        <f t="shared" si="1867"/>
        <v>0</v>
      </c>
      <c r="Y6622" s="21">
        <f t="shared" si="1868"/>
        <v>0</v>
      </c>
      <c r="Z6622" s="21">
        <f t="shared" si="1876"/>
        <v>0</v>
      </c>
      <c r="AA6622" s="21">
        <f t="shared" si="1869"/>
        <v>0</v>
      </c>
      <c r="AB6622" s="21">
        <f t="shared" si="1870"/>
        <v>0</v>
      </c>
      <c r="AC6622" s="21">
        <f t="shared" si="1871"/>
        <v>0</v>
      </c>
      <c r="AD6622" s="21">
        <f t="shared" si="1877"/>
        <v>0</v>
      </c>
      <c r="AE6622" s="21" t="str">
        <f t="shared" si="1872"/>
        <v>10/3/1:00</v>
      </c>
    </row>
    <row r="6623" spans="2:31">
      <c r="B6623" s="37">
        <v>10</v>
      </c>
      <c r="C6623" s="38">
        <v>3</v>
      </c>
      <c r="D6623" s="39">
        <v>2</v>
      </c>
      <c r="E6623" s="17">
        <v>1.1000000000000001</v>
      </c>
      <c r="F6623" s="17">
        <v>0</v>
      </c>
      <c r="G6623" s="17">
        <v>0</v>
      </c>
      <c r="H6623" s="37">
        <f t="shared" si="1860"/>
        <v>33.979999999999997</v>
      </c>
      <c r="I6623" s="37">
        <f>IF(H6623&lt;'Roof Calculator'!$G$8, 1, 0)</f>
        <v>1</v>
      </c>
      <c r="J6623" s="37">
        <f>IF(H6623&gt;='Roof Calculator'!$G$8, 1, 0)</f>
        <v>0</v>
      </c>
      <c r="K6623" s="37">
        <f t="shared" si="1861"/>
        <v>33.979999999999997</v>
      </c>
      <c r="L6623" s="37">
        <f t="shared" si="1862"/>
        <v>0</v>
      </c>
      <c r="M6623" s="37">
        <v>0</v>
      </c>
      <c r="N6623" s="37">
        <f t="shared" si="1863"/>
        <v>0</v>
      </c>
      <c r="O6623" s="37">
        <v>0</v>
      </c>
      <c r="P6623" s="37">
        <v>0</v>
      </c>
      <c r="Q6623" s="21">
        <f t="shared" si="1864"/>
        <v>39.790999999999997</v>
      </c>
      <c r="R6623" s="21">
        <f t="shared" si="1873"/>
        <v>276.04166666665247</v>
      </c>
      <c r="S6623" s="21">
        <f t="shared" si="1874"/>
        <v>-4.890354057685764</v>
      </c>
      <c r="T6623" s="21">
        <f t="shared" si="1865"/>
        <v>86.147999999999996</v>
      </c>
      <c r="U6623" s="37">
        <f>VLOOKUP(Time_Zone, 'LSTM LookUp'!$B$5:$D$8, 3, FALSE)</f>
        <v>-75</v>
      </c>
      <c r="V6623" s="21">
        <f t="shared" si="1875"/>
        <v>11.807088387046765</v>
      </c>
      <c r="W6623" s="21">
        <f t="shared" si="1866"/>
        <v>14.099772096761685</v>
      </c>
      <c r="X6623" s="21">
        <f t="shared" si="1867"/>
        <v>0</v>
      </c>
      <c r="Y6623" s="21">
        <f t="shared" si="1868"/>
        <v>0</v>
      </c>
      <c r="Z6623" s="21">
        <f t="shared" si="1876"/>
        <v>0</v>
      </c>
      <c r="AA6623" s="21">
        <f t="shared" si="1869"/>
        <v>0</v>
      </c>
      <c r="AB6623" s="21">
        <f t="shared" si="1870"/>
        <v>0</v>
      </c>
      <c r="AC6623" s="21">
        <f t="shared" si="1871"/>
        <v>0</v>
      </c>
      <c r="AD6623" s="21">
        <f t="shared" si="1877"/>
        <v>0</v>
      </c>
      <c r="AE6623" s="21" t="str">
        <f t="shared" si="1872"/>
        <v>10/3/2:00</v>
      </c>
    </row>
    <row r="6624" spans="2:31">
      <c r="B6624" s="37">
        <v>10</v>
      </c>
      <c r="C6624" s="38">
        <v>3</v>
      </c>
      <c r="D6624" s="39">
        <v>3</v>
      </c>
      <c r="E6624" s="17">
        <v>1.1000000000000001</v>
      </c>
      <c r="F6624" s="17">
        <v>0</v>
      </c>
      <c r="G6624" s="17">
        <v>0</v>
      </c>
      <c r="H6624" s="37">
        <f t="shared" si="1860"/>
        <v>33.979999999999997</v>
      </c>
      <c r="I6624" s="37">
        <f>IF(H6624&lt;'Roof Calculator'!$G$8, 1, 0)</f>
        <v>1</v>
      </c>
      <c r="J6624" s="37">
        <f>IF(H6624&gt;='Roof Calculator'!$G$8, 1, 0)</f>
        <v>0</v>
      </c>
      <c r="K6624" s="37">
        <f t="shared" si="1861"/>
        <v>33.979999999999997</v>
      </c>
      <c r="L6624" s="37">
        <f t="shared" si="1862"/>
        <v>0</v>
      </c>
      <c r="M6624" s="37">
        <v>0</v>
      </c>
      <c r="N6624" s="37">
        <f t="shared" si="1863"/>
        <v>0</v>
      </c>
      <c r="O6624" s="37">
        <v>0</v>
      </c>
      <c r="P6624" s="37">
        <v>0</v>
      </c>
      <c r="Q6624" s="21">
        <f t="shared" si="1864"/>
        <v>39.790999999999997</v>
      </c>
      <c r="R6624" s="21">
        <f t="shared" si="1873"/>
        <v>276.08333333331916</v>
      </c>
      <c r="S6624" s="21">
        <f t="shared" si="1874"/>
        <v>-4.9063857475685779</v>
      </c>
      <c r="T6624" s="21">
        <f t="shared" si="1865"/>
        <v>86.147999999999996</v>
      </c>
      <c r="U6624" s="37">
        <f>VLOOKUP(Time_Zone, 'LSTM LookUp'!$B$5:$D$8, 3, FALSE)</f>
        <v>-75</v>
      </c>
      <c r="V6624" s="21">
        <f t="shared" si="1875"/>
        <v>11.819835243241638</v>
      </c>
      <c r="W6624" s="21">
        <f t="shared" si="1866"/>
        <v>29.102958810810406</v>
      </c>
      <c r="X6624" s="21">
        <f t="shared" si="1867"/>
        <v>0</v>
      </c>
      <c r="Y6624" s="21">
        <f t="shared" si="1868"/>
        <v>0</v>
      </c>
      <c r="Z6624" s="21">
        <f t="shared" si="1876"/>
        <v>0</v>
      </c>
      <c r="AA6624" s="21">
        <f t="shared" si="1869"/>
        <v>0</v>
      </c>
      <c r="AB6624" s="21">
        <f t="shared" si="1870"/>
        <v>0</v>
      </c>
      <c r="AC6624" s="21">
        <f t="shared" si="1871"/>
        <v>0</v>
      </c>
      <c r="AD6624" s="21">
        <f t="shared" si="1877"/>
        <v>0</v>
      </c>
      <c r="AE6624" s="21" t="str">
        <f t="shared" si="1872"/>
        <v>10/3/3:00</v>
      </c>
    </row>
    <row r="6625" spans="2:31">
      <c r="B6625" s="37">
        <v>10</v>
      </c>
      <c r="C6625" s="38">
        <v>3</v>
      </c>
      <c r="D6625" s="39">
        <v>4</v>
      </c>
      <c r="E6625" s="17">
        <v>0.6</v>
      </c>
      <c r="F6625" s="17">
        <v>0</v>
      </c>
      <c r="G6625" s="17">
        <v>0</v>
      </c>
      <c r="H6625" s="37">
        <f t="shared" si="1860"/>
        <v>33.08</v>
      </c>
      <c r="I6625" s="37">
        <f>IF(H6625&lt;'Roof Calculator'!$G$8, 1, 0)</f>
        <v>1</v>
      </c>
      <c r="J6625" s="37">
        <f>IF(H6625&gt;='Roof Calculator'!$G$8, 1, 0)</f>
        <v>0</v>
      </c>
      <c r="K6625" s="37">
        <f t="shared" si="1861"/>
        <v>33.08</v>
      </c>
      <c r="L6625" s="37">
        <f t="shared" si="1862"/>
        <v>0</v>
      </c>
      <c r="M6625" s="37">
        <v>0</v>
      </c>
      <c r="N6625" s="37">
        <f t="shared" si="1863"/>
        <v>0</v>
      </c>
      <c r="O6625" s="37">
        <v>0</v>
      </c>
      <c r="P6625" s="37">
        <v>0</v>
      </c>
      <c r="Q6625" s="21">
        <f t="shared" si="1864"/>
        <v>39.790999999999997</v>
      </c>
      <c r="R6625" s="21">
        <f t="shared" si="1873"/>
        <v>276.12499999998585</v>
      </c>
      <c r="S6625" s="21">
        <f t="shared" si="1874"/>
        <v>-4.9224152921421318</v>
      </c>
      <c r="T6625" s="21">
        <f t="shared" si="1865"/>
        <v>86.147999999999996</v>
      </c>
      <c r="U6625" s="37">
        <f>VLOOKUP(Time_Zone, 'LSTM LookUp'!$B$5:$D$8, 3, FALSE)</f>
        <v>-75</v>
      </c>
      <c r="V6625" s="21">
        <f t="shared" si="1875"/>
        <v>11.832569623737943</v>
      </c>
      <c r="W6625" s="21">
        <f t="shared" si="1866"/>
        <v>44.106142405934492</v>
      </c>
      <c r="X6625" s="21">
        <f t="shared" si="1867"/>
        <v>0</v>
      </c>
      <c r="Y6625" s="21">
        <f t="shared" si="1868"/>
        <v>0</v>
      </c>
      <c r="Z6625" s="21">
        <f t="shared" si="1876"/>
        <v>0</v>
      </c>
      <c r="AA6625" s="21">
        <f t="shared" si="1869"/>
        <v>0</v>
      </c>
      <c r="AB6625" s="21">
        <f t="shared" si="1870"/>
        <v>0</v>
      </c>
      <c r="AC6625" s="21">
        <f t="shared" si="1871"/>
        <v>0</v>
      </c>
      <c r="AD6625" s="21">
        <f t="shared" si="1877"/>
        <v>0</v>
      </c>
      <c r="AE6625" s="21" t="str">
        <f t="shared" si="1872"/>
        <v>10/3/4:00</v>
      </c>
    </row>
    <row r="6626" spans="2:31">
      <c r="B6626" s="37">
        <v>10</v>
      </c>
      <c r="C6626" s="38">
        <v>3</v>
      </c>
      <c r="D6626" s="39">
        <v>5</v>
      </c>
      <c r="E6626" s="17">
        <v>0.6</v>
      </c>
      <c r="F6626" s="17">
        <v>0</v>
      </c>
      <c r="G6626" s="17">
        <v>0</v>
      </c>
      <c r="H6626" s="37">
        <f t="shared" si="1860"/>
        <v>33.08</v>
      </c>
      <c r="I6626" s="37">
        <f>IF(H6626&lt;'Roof Calculator'!$G$8, 1, 0)</f>
        <v>1</v>
      </c>
      <c r="J6626" s="37">
        <f>IF(H6626&gt;='Roof Calculator'!$G$8, 1, 0)</f>
        <v>0</v>
      </c>
      <c r="K6626" s="37">
        <f t="shared" si="1861"/>
        <v>33.08</v>
      </c>
      <c r="L6626" s="37">
        <f t="shared" si="1862"/>
        <v>0</v>
      </c>
      <c r="M6626" s="37">
        <v>0</v>
      </c>
      <c r="N6626" s="37">
        <f t="shared" si="1863"/>
        <v>0</v>
      </c>
      <c r="O6626" s="37">
        <v>0</v>
      </c>
      <c r="P6626" s="37">
        <v>0</v>
      </c>
      <c r="Q6626" s="21">
        <f t="shared" si="1864"/>
        <v>39.790999999999997</v>
      </c>
      <c r="R6626" s="21">
        <f t="shared" si="1873"/>
        <v>276.16666666665253</v>
      </c>
      <c r="S6626" s="21">
        <f t="shared" si="1874"/>
        <v>-4.9384426842594182</v>
      </c>
      <c r="T6626" s="21">
        <f t="shared" si="1865"/>
        <v>86.147999999999996</v>
      </c>
      <c r="U6626" s="37">
        <f>VLOOKUP(Time_Zone, 'LSTM LookUp'!$B$5:$D$8, 3, FALSE)</f>
        <v>-75</v>
      </c>
      <c r="V6626" s="21">
        <f t="shared" si="1875"/>
        <v>11.845291502157485</v>
      </c>
      <c r="W6626" s="21">
        <f t="shared" si="1866"/>
        <v>59.10932287553937</v>
      </c>
      <c r="X6626" s="21">
        <f t="shared" si="1867"/>
        <v>0</v>
      </c>
      <c r="Y6626" s="21">
        <f t="shared" si="1868"/>
        <v>0</v>
      </c>
      <c r="Z6626" s="21">
        <f t="shared" si="1876"/>
        <v>0</v>
      </c>
      <c r="AA6626" s="21">
        <f t="shared" si="1869"/>
        <v>0</v>
      </c>
      <c r="AB6626" s="21">
        <f t="shared" si="1870"/>
        <v>0</v>
      </c>
      <c r="AC6626" s="21">
        <f t="shared" si="1871"/>
        <v>0</v>
      </c>
      <c r="AD6626" s="21">
        <f t="shared" si="1877"/>
        <v>0</v>
      </c>
      <c r="AE6626" s="21" t="str">
        <f t="shared" si="1872"/>
        <v>10/3/5:00</v>
      </c>
    </row>
    <row r="6627" spans="2:31">
      <c r="B6627" s="37">
        <v>10</v>
      </c>
      <c r="C6627" s="38">
        <v>3</v>
      </c>
      <c r="D6627" s="39">
        <v>6</v>
      </c>
      <c r="E6627" s="17">
        <v>0</v>
      </c>
      <c r="F6627" s="17">
        <v>0</v>
      </c>
      <c r="G6627" s="17">
        <v>0</v>
      </c>
      <c r="H6627" s="37">
        <f t="shared" si="1860"/>
        <v>32</v>
      </c>
      <c r="I6627" s="37">
        <f>IF(H6627&lt;'Roof Calculator'!$G$8, 1, 0)</f>
        <v>1</v>
      </c>
      <c r="J6627" s="37">
        <f>IF(H6627&gt;='Roof Calculator'!$G$8, 1, 0)</f>
        <v>0</v>
      </c>
      <c r="K6627" s="37">
        <f t="shared" si="1861"/>
        <v>32</v>
      </c>
      <c r="L6627" s="37">
        <f t="shared" si="1862"/>
        <v>0</v>
      </c>
      <c r="M6627" s="37">
        <v>0</v>
      </c>
      <c r="N6627" s="37">
        <f t="shared" si="1863"/>
        <v>0</v>
      </c>
      <c r="O6627" s="37">
        <v>0</v>
      </c>
      <c r="P6627" s="37">
        <v>0</v>
      </c>
      <c r="Q6627" s="21">
        <f t="shared" si="1864"/>
        <v>39.790999999999997</v>
      </c>
      <c r="R6627" s="21">
        <f t="shared" si="1873"/>
        <v>276.20833333331922</v>
      </c>
      <c r="S6627" s="21">
        <f t="shared" si="1874"/>
        <v>-4.9544679167730177</v>
      </c>
      <c r="T6627" s="21">
        <f t="shared" si="1865"/>
        <v>86.147999999999996</v>
      </c>
      <c r="U6627" s="37">
        <f>VLOOKUP(Time_Zone, 'LSTM LookUp'!$B$5:$D$8, 3, FALSE)</f>
        <v>-75</v>
      </c>
      <c r="V6627" s="21">
        <f t="shared" si="1875"/>
        <v>11.858000852141693</v>
      </c>
      <c r="W6627" s="21">
        <f t="shared" si="1866"/>
        <v>74.112500213035418</v>
      </c>
      <c r="X6627" s="21">
        <f t="shared" si="1867"/>
        <v>0</v>
      </c>
      <c r="Y6627" s="21">
        <f t="shared" si="1868"/>
        <v>0</v>
      </c>
      <c r="Z6627" s="21">
        <f t="shared" si="1876"/>
        <v>0</v>
      </c>
      <c r="AA6627" s="21">
        <f t="shared" si="1869"/>
        <v>0</v>
      </c>
      <c r="AB6627" s="21">
        <f t="shared" si="1870"/>
        <v>0</v>
      </c>
      <c r="AC6627" s="21">
        <f t="shared" si="1871"/>
        <v>0</v>
      </c>
      <c r="AD6627" s="21">
        <f t="shared" si="1877"/>
        <v>0</v>
      </c>
      <c r="AE6627" s="21" t="str">
        <f t="shared" si="1872"/>
        <v>10/3/6:00</v>
      </c>
    </row>
    <row r="6628" spans="2:31">
      <c r="B6628" s="37">
        <v>10</v>
      </c>
      <c r="C6628" s="38">
        <v>3</v>
      </c>
      <c r="D6628" s="39">
        <v>7</v>
      </c>
      <c r="E6628" s="17">
        <v>-1.7</v>
      </c>
      <c r="F6628" s="17">
        <v>5</v>
      </c>
      <c r="G6628" s="17">
        <v>14</v>
      </c>
      <c r="H6628" s="37">
        <f t="shared" si="1860"/>
        <v>28.94</v>
      </c>
      <c r="I6628" s="37">
        <f>IF(H6628&lt;'Roof Calculator'!$G$8, 1, 0)</f>
        <v>1</v>
      </c>
      <c r="J6628" s="37">
        <f>IF(H6628&gt;='Roof Calculator'!$G$8, 1, 0)</f>
        <v>0</v>
      </c>
      <c r="K6628" s="37">
        <f t="shared" si="1861"/>
        <v>28.94</v>
      </c>
      <c r="L6628" s="37">
        <f t="shared" si="1862"/>
        <v>0</v>
      </c>
      <c r="M6628" s="37">
        <v>0</v>
      </c>
      <c r="N6628" s="37">
        <f t="shared" si="1863"/>
        <v>5</v>
      </c>
      <c r="O6628" s="37">
        <v>0</v>
      </c>
      <c r="P6628" s="37">
        <v>0</v>
      </c>
      <c r="Q6628" s="21">
        <f t="shared" si="1864"/>
        <v>39.790999999999997</v>
      </c>
      <c r="R6628" s="21">
        <f t="shared" si="1873"/>
        <v>276.2499999999859</v>
      </c>
      <c r="S6628" s="21">
        <f t="shared" si="1874"/>
        <v>-4.9704909825351633</v>
      </c>
      <c r="T6628" s="21">
        <f t="shared" si="1865"/>
        <v>86.147999999999996</v>
      </c>
      <c r="U6628" s="37">
        <f>VLOOKUP(Time_Zone, 'LSTM LookUp'!$B$5:$D$8, 3, FALSE)</f>
        <v>-75</v>
      </c>
      <c r="V6628" s="21">
        <f t="shared" si="1875"/>
        <v>11.870697647351724</v>
      </c>
      <c r="W6628" s="21">
        <f t="shared" si="1866"/>
        <v>89.115674411837887</v>
      </c>
      <c r="X6628" s="21">
        <f t="shared" si="1867"/>
        <v>-0.61090227647780071</v>
      </c>
      <c r="Y6628" s="21">
        <f t="shared" si="1868"/>
        <v>4.3890977235221991</v>
      </c>
      <c r="Z6628" s="21">
        <f t="shared" si="1876"/>
        <v>1.3912673200165129</v>
      </c>
      <c r="AA6628" s="21">
        <f t="shared" si="1869"/>
        <v>1.3912673200165129</v>
      </c>
      <c r="AB6628" s="21">
        <f t="shared" si="1870"/>
        <v>0</v>
      </c>
      <c r="AC6628" s="21">
        <f t="shared" si="1871"/>
        <v>0</v>
      </c>
      <c r="AD6628" s="21">
        <f t="shared" si="1877"/>
        <v>0</v>
      </c>
      <c r="AE6628" s="21" t="str">
        <f t="shared" si="1872"/>
        <v>10/3/7:00</v>
      </c>
    </row>
    <row r="6629" spans="2:31">
      <c r="B6629" s="37">
        <v>10</v>
      </c>
      <c r="C6629" s="38">
        <v>3</v>
      </c>
      <c r="D6629" s="39">
        <v>8</v>
      </c>
      <c r="E6629" s="17">
        <v>0</v>
      </c>
      <c r="F6629" s="17">
        <v>38</v>
      </c>
      <c r="G6629" s="17">
        <v>360</v>
      </c>
      <c r="H6629" s="37">
        <f t="shared" si="1860"/>
        <v>32</v>
      </c>
      <c r="I6629" s="37">
        <f>IF(H6629&lt;'Roof Calculator'!$G$8, 1, 0)</f>
        <v>1</v>
      </c>
      <c r="J6629" s="37">
        <f>IF(H6629&gt;='Roof Calculator'!$G$8, 1, 0)</f>
        <v>0</v>
      </c>
      <c r="K6629" s="37">
        <f t="shared" si="1861"/>
        <v>32</v>
      </c>
      <c r="L6629" s="37">
        <f t="shared" si="1862"/>
        <v>0</v>
      </c>
      <c r="M6629" s="37">
        <v>0</v>
      </c>
      <c r="N6629" s="37">
        <f t="shared" si="1863"/>
        <v>38</v>
      </c>
      <c r="O6629" s="37">
        <v>0</v>
      </c>
      <c r="P6629" s="37">
        <v>0</v>
      </c>
      <c r="Q6629" s="21">
        <f t="shared" si="1864"/>
        <v>39.790999999999997</v>
      </c>
      <c r="R6629" s="21">
        <f t="shared" si="1873"/>
        <v>276.29166666665259</v>
      </c>
      <c r="S6629" s="21">
        <f t="shared" si="1874"/>
        <v>-4.9865118743976291</v>
      </c>
      <c r="T6629" s="21">
        <f t="shared" si="1865"/>
        <v>86.147999999999996</v>
      </c>
      <c r="U6629" s="37">
        <f>VLOOKUP(Time_Zone, 'LSTM LookUp'!$B$5:$D$8, 3, FALSE)</f>
        <v>-75</v>
      </c>
      <c r="V6629" s="21">
        <f t="shared" si="1875"/>
        <v>11.883381861468441</v>
      </c>
      <c r="W6629" s="21">
        <f t="shared" si="1866"/>
        <v>104.11884546536709</v>
      </c>
      <c r="X6629" s="21">
        <f t="shared" si="1867"/>
        <v>-87.247520315597001</v>
      </c>
      <c r="Y6629" s="21">
        <f t="shared" si="1868"/>
        <v>-49.247520315597001</v>
      </c>
      <c r="Z6629" s="21">
        <f t="shared" si="1876"/>
        <v>-15.610603801265048</v>
      </c>
      <c r="AA6629" s="21">
        <f t="shared" si="1869"/>
        <v>-15.610603801265048</v>
      </c>
      <c r="AB6629" s="21">
        <f t="shared" si="1870"/>
        <v>0</v>
      </c>
      <c r="AC6629" s="21">
        <f t="shared" si="1871"/>
        <v>0</v>
      </c>
      <c r="AD6629" s="21">
        <f t="shared" si="1877"/>
        <v>0</v>
      </c>
      <c r="AE6629" s="21" t="str">
        <f t="shared" si="1872"/>
        <v>10/3/8:00</v>
      </c>
    </row>
    <row r="6630" spans="2:31">
      <c r="B6630" s="37">
        <v>10</v>
      </c>
      <c r="C6630" s="38">
        <v>3</v>
      </c>
      <c r="D6630" s="39">
        <v>9</v>
      </c>
      <c r="E6630" s="17">
        <v>4.4000000000000004</v>
      </c>
      <c r="F6630" s="17">
        <v>64</v>
      </c>
      <c r="G6630" s="17">
        <v>646</v>
      </c>
      <c r="H6630" s="37">
        <f t="shared" si="1860"/>
        <v>39.92</v>
      </c>
      <c r="I6630" s="37">
        <f>IF(H6630&lt;'Roof Calculator'!$G$8, 1, 0)</f>
        <v>1</v>
      </c>
      <c r="J6630" s="37">
        <f>IF(H6630&gt;='Roof Calculator'!$G$8, 1, 0)</f>
        <v>0</v>
      </c>
      <c r="K6630" s="37">
        <f t="shared" si="1861"/>
        <v>39.92</v>
      </c>
      <c r="L6630" s="37">
        <f t="shared" si="1862"/>
        <v>0</v>
      </c>
      <c r="M6630" s="37">
        <v>0</v>
      </c>
      <c r="N6630" s="37">
        <f t="shared" si="1863"/>
        <v>64</v>
      </c>
      <c r="O6630" s="37">
        <v>0</v>
      </c>
      <c r="P6630" s="37">
        <v>0</v>
      </c>
      <c r="Q6630" s="21">
        <f t="shared" si="1864"/>
        <v>39.790999999999997</v>
      </c>
      <c r="R6630" s="21">
        <f t="shared" si="1873"/>
        <v>276.33333333331927</v>
      </c>
      <c r="S6630" s="21">
        <f t="shared" si="1874"/>
        <v>-5.0025305852117921</v>
      </c>
      <c r="T6630" s="21">
        <f t="shared" si="1865"/>
        <v>86.147999999999996</v>
      </c>
      <c r="U6630" s="37">
        <f>VLOOKUP(Time_Zone, 'LSTM LookUp'!$B$5:$D$8, 3, FALSE)</f>
        <v>-75</v>
      </c>
      <c r="V6630" s="21">
        <f t="shared" si="1875"/>
        <v>11.896053468192498</v>
      </c>
      <c r="W6630" s="21">
        <f t="shared" si="1866"/>
        <v>119.12201336704811</v>
      </c>
      <c r="X6630" s="21">
        <f t="shared" si="1867"/>
        <v>-276.70293926468645</v>
      </c>
      <c r="Y6630" s="21">
        <f t="shared" si="1868"/>
        <v>-212.70293926468645</v>
      </c>
      <c r="Z6630" s="21">
        <f t="shared" si="1876"/>
        <v>-67.423116756885008</v>
      </c>
      <c r="AA6630" s="21">
        <f t="shared" si="1869"/>
        <v>-67.423116756885008</v>
      </c>
      <c r="AB6630" s="21">
        <f t="shared" si="1870"/>
        <v>0</v>
      </c>
      <c r="AC6630" s="21">
        <f t="shared" si="1871"/>
        <v>0</v>
      </c>
      <c r="AD6630" s="21">
        <f t="shared" si="1877"/>
        <v>0</v>
      </c>
      <c r="AE6630" s="21" t="str">
        <f t="shared" si="1872"/>
        <v>10/3/9:00</v>
      </c>
    </row>
    <row r="6631" spans="2:31">
      <c r="B6631" s="37">
        <v>10</v>
      </c>
      <c r="C6631" s="38">
        <v>3</v>
      </c>
      <c r="D6631" s="39">
        <v>10</v>
      </c>
      <c r="E6631" s="17">
        <v>7.2</v>
      </c>
      <c r="F6631" s="17">
        <v>85</v>
      </c>
      <c r="G6631" s="17">
        <v>781</v>
      </c>
      <c r="H6631" s="37">
        <f t="shared" si="1860"/>
        <v>44.96</v>
      </c>
      <c r="I6631" s="37">
        <f>IF(H6631&lt;'Roof Calculator'!$G$8, 1, 0)</f>
        <v>1</v>
      </c>
      <c r="J6631" s="37">
        <f>IF(H6631&gt;='Roof Calculator'!$G$8, 1, 0)</f>
        <v>0</v>
      </c>
      <c r="K6631" s="37">
        <f t="shared" si="1861"/>
        <v>44.96</v>
      </c>
      <c r="L6631" s="37">
        <f t="shared" si="1862"/>
        <v>0</v>
      </c>
      <c r="M6631" s="37">
        <v>0</v>
      </c>
      <c r="N6631" s="37">
        <f t="shared" si="1863"/>
        <v>85</v>
      </c>
      <c r="O6631" s="37">
        <v>0</v>
      </c>
      <c r="P6631" s="37">
        <v>0</v>
      </c>
      <c r="Q6631" s="21">
        <f t="shared" si="1864"/>
        <v>39.790999999999997</v>
      </c>
      <c r="R6631" s="21">
        <f t="shared" si="1873"/>
        <v>276.37499999998596</v>
      </c>
      <c r="S6631" s="21">
        <f t="shared" si="1874"/>
        <v>-5.0185471078286517</v>
      </c>
      <c r="T6631" s="21">
        <f t="shared" si="1865"/>
        <v>86.147999999999996</v>
      </c>
      <c r="U6631" s="37">
        <f>VLOOKUP(Time_Zone, 'LSTM LookUp'!$B$5:$D$8, 3, FALSE)</f>
        <v>-75</v>
      </c>
      <c r="V6631" s="21">
        <f t="shared" si="1875"/>
        <v>11.908712441244431</v>
      </c>
      <c r="W6631" s="21">
        <f t="shared" si="1866"/>
        <v>134.12517811031108</v>
      </c>
      <c r="X6631" s="21">
        <f t="shared" si="1867"/>
        <v>-459.93479076472948</v>
      </c>
      <c r="Y6631" s="21">
        <f t="shared" si="1868"/>
        <v>-374.93479076472948</v>
      </c>
      <c r="Z6631" s="21">
        <f t="shared" si="1876"/>
        <v>-118.84778020152889</v>
      </c>
      <c r="AA6631" s="21">
        <f t="shared" si="1869"/>
        <v>-118.84778020152889</v>
      </c>
      <c r="AB6631" s="21">
        <f t="shared" si="1870"/>
        <v>0</v>
      </c>
      <c r="AC6631" s="21">
        <f t="shared" si="1871"/>
        <v>0</v>
      </c>
      <c r="AD6631" s="21">
        <f t="shared" si="1877"/>
        <v>0</v>
      </c>
      <c r="AE6631" s="21" t="str">
        <f t="shared" si="1872"/>
        <v>10/3/10:00</v>
      </c>
    </row>
    <row r="6632" spans="2:31">
      <c r="B6632" s="37">
        <v>10</v>
      </c>
      <c r="C6632" s="38">
        <v>3</v>
      </c>
      <c r="D6632" s="39">
        <v>11</v>
      </c>
      <c r="E6632" s="17">
        <v>10</v>
      </c>
      <c r="F6632" s="17">
        <v>100</v>
      </c>
      <c r="G6632" s="17">
        <v>841</v>
      </c>
      <c r="H6632" s="37">
        <f t="shared" si="1860"/>
        <v>50</v>
      </c>
      <c r="I6632" s="37">
        <f>IF(H6632&lt;'Roof Calculator'!$G$8, 1, 0)</f>
        <v>1</v>
      </c>
      <c r="J6632" s="37">
        <f>IF(H6632&gt;='Roof Calculator'!$G$8, 1, 0)</f>
        <v>0</v>
      </c>
      <c r="K6632" s="37">
        <f t="shared" si="1861"/>
        <v>50</v>
      </c>
      <c r="L6632" s="37">
        <f t="shared" si="1862"/>
        <v>0</v>
      </c>
      <c r="M6632" s="37">
        <v>0</v>
      </c>
      <c r="N6632" s="37">
        <f t="shared" si="1863"/>
        <v>100</v>
      </c>
      <c r="O6632" s="37">
        <v>0</v>
      </c>
      <c r="P6632" s="37">
        <v>0</v>
      </c>
      <c r="Q6632" s="21">
        <f t="shared" si="1864"/>
        <v>39.790999999999997</v>
      </c>
      <c r="R6632" s="21">
        <f t="shared" si="1873"/>
        <v>276.41666666665265</v>
      </c>
      <c r="S6632" s="21">
        <f t="shared" si="1874"/>
        <v>-5.0345614350987669</v>
      </c>
      <c r="T6632" s="21">
        <f t="shared" si="1865"/>
        <v>86.147999999999996</v>
      </c>
      <c r="U6632" s="37">
        <f>VLOOKUP(Time_Zone, 'LSTM LookUp'!$B$5:$D$8, 3, FALSE)</f>
        <v>-75</v>
      </c>
      <c r="V6632" s="21">
        <f t="shared" si="1875"/>
        <v>11.921358754364647</v>
      </c>
      <c r="W6632" s="21">
        <f t="shared" si="1866"/>
        <v>149.12833968859115</v>
      </c>
      <c r="X6632" s="21">
        <f t="shared" si="1867"/>
        <v>-599.74848632564817</v>
      </c>
      <c r="Y6632" s="21">
        <f t="shared" si="1868"/>
        <v>-499.74848632564817</v>
      </c>
      <c r="Z6632" s="21">
        <f t="shared" si="1876"/>
        <v>-158.41154174499363</v>
      </c>
      <c r="AA6632" s="21">
        <f t="shared" si="1869"/>
        <v>-158.41154174499363</v>
      </c>
      <c r="AB6632" s="21">
        <f t="shared" si="1870"/>
        <v>0</v>
      </c>
      <c r="AC6632" s="21">
        <f t="shared" si="1871"/>
        <v>0</v>
      </c>
      <c r="AD6632" s="21">
        <f t="shared" si="1877"/>
        <v>0</v>
      </c>
      <c r="AE6632" s="21" t="str">
        <f t="shared" si="1872"/>
        <v>10/3/11:00</v>
      </c>
    </row>
    <row r="6633" spans="2:31">
      <c r="B6633" s="37">
        <v>10</v>
      </c>
      <c r="C6633" s="38">
        <v>3</v>
      </c>
      <c r="D6633" s="39">
        <v>12</v>
      </c>
      <c r="E6633" s="17">
        <v>12.2</v>
      </c>
      <c r="F6633" s="17">
        <v>128</v>
      </c>
      <c r="G6633" s="17">
        <v>839</v>
      </c>
      <c r="H6633" s="37">
        <f t="shared" si="1860"/>
        <v>53.96</v>
      </c>
      <c r="I6633" s="37">
        <f>IF(H6633&lt;'Roof Calculator'!$G$8, 1, 0)</f>
        <v>1</v>
      </c>
      <c r="J6633" s="37">
        <f>IF(H6633&gt;='Roof Calculator'!$G$8, 1, 0)</f>
        <v>0</v>
      </c>
      <c r="K6633" s="37">
        <f t="shared" si="1861"/>
        <v>53.96</v>
      </c>
      <c r="L6633" s="37">
        <f t="shared" si="1862"/>
        <v>0</v>
      </c>
      <c r="M6633" s="37">
        <v>0</v>
      </c>
      <c r="N6633" s="37">
        <f t="shared" si="1863"/>
        <v>128</v>
      </c>
      <c r="O6633" s="37">
        <v>0</v>
      </c>
      <c r="P6633" s="37">
        <v>0</v>
      </c>
      <c r="Q6633" s="21">
        <f t="shared" si="1864"/>
        <v>39.790999999999997</v>
      </c>
      <c r="R6633" s="21">
        <f t="shared" si="1873"/>
        <v>276.45833333331933</v>
      </c>
      <c r="S6633" s="21">
        <f t="shared" si="1874"/>
        <v>-5.0505735598722845</v>
      </c>
      <c r="T6633" s="21">
        <f t="shared" si="1865"/>
        <v>86.147999999999996</v>
      </c>
      <c r="U6633" s="37">
        <f>VLOOKUP(Time_Zone, 'LSTM LookUp'!$B$5:$D$8, 3, FALSE)</f>
        <v>-75</v>
      </c>
      <c r="V6633" s="21">
        <f t="shared" si="1875"/>
        <v>11.93399238131351</v>
      </c>
      <c r="W6633" s="21">
        <f t="shared" si="1866"/>
        <v>164.13149809532837</v>
      </c>
      <c r="X6633" s="21">
        <f t="shared" si="1867"/>
        <v>-664.96967178484954</v>
      </c>
      <c r="Y6633" s="21">
        <f t="shared" si="1868"/>
        <v>-536.96967178484954</v>
      </c>
      <c r="Z6633" s="21">
        <f t="shared" si="1876"/>
        <v>-170.21000744424998</v>
      </c>
      <c r="AA6633" s="21">
        <f t="shared" si="1869"/>
        <v>-170.21000744424998</v>
      </c>
      <c r="AB6633" s="21">
        <f t="shared" si="1870"/>
        <v>0</v>
      </c>
      <c r="AC6633" s="21">
        <f t="shared" si="1871"/>
        <v>0</v>
      </c>
      <c r="AD6633" s="21">
        <f t="shared" si="1877"/>
        <v>0</v>
      </c>
      <c r="AE6633" s="21" t="str">
        <f t="shared" si="1872"/>
        <v>10/3/12:00</v>
      </c>
    </row>
    <row r="6634" spans="2:31">
      <c r="B6634" s="37">
        <v>10</v>
      </c>
      <c r="C6634" s="38">
        <v>3</v>
      </c>
      <c r="D6634" s="39">
        <v>13</v>
      </c>
      <c r="E6634" s="17">
        <v>13.3</v>
      </c>
      <c r="F6634" s="17">
        <v>149</v>
      </c>
      <c r="G6634" s="17">
        <v>787</v>
      </c>
      <c r="H6634" s="37">
        <f t="shared" si="1860"/>
        <v>55.94</v>
      </c>
      <c r="I6634" s="37">
        <f>IF(H6634&lt;'Roof Calculator'!$G$8, 1, 0)</f>
        <v>0</v>
      </c>
      <c r="J6634" s="37">
        <f>IF(H6634&gt;='Roof Calculator'!$G$8, 1, 0)</f>
        <v>1</v>
      </c>
      <c r="K6634" s="37">
        <f t="shared" si="1861"/>
        <v>0</v>
      </c>
      <c r="L6634" s="37">
        <f t="shared" si="1862"/>
        <v>55.94</v>
      </c>
      <c r="M6634" s="37">
        <v>0</v>
      </c>
      <c r="N6634" s="37">
        <f t="shared" si="1863"/>
        <v>149</v>
      </c>
      <c r="O6634" s="37">
        <v>0</v>
      </c>
      <c r="P6634" s="37">
        <v>0</v>
      </c>
      <c r="Q6634" s="21">
        <f t="shared" si="1864"/>
        <v>39.790999999999997</v>
      </c>
      <c r="R6634" s="21">
        <f t="shared" si="1873"/>
        <v>276.49999999998602</v>
      </c>
      <c r="S6634" s="21">
        <f t="shared" si="1874"/>
        <v>-5.0665834749990033</v>
      </c>
      <c r="T6634" s="21">
        <f t="shared" si="1865"/>
        <v>86.147999999999996</v>
      </c>
      <c r="U6634" s="37">
        <f>VLOOKUP(Time_Zone, 'LSTM LookUp'!$B$5:$D$8, 3, FALSE)</f>
        <v>-75</v>
      </c>
      <c r="V6634" s="21">
        <f t="shared" si="1875"/>
        <v>11.94661329587144</v>
      </c>
      <c r="W6634" s="21">
        <f t="shared" si="1866"/>
        <v>179.13465332396785</v>
      </c>
      <c r="X6634" s="21">
        <f t="shared" si="1867"/>
        <v>-646.76767823858995</v>
      </c>
      <c r="Y6634" s="21">
        <f t="shared" si="1868"/>
        <v>-497.76767823858995</v>
      </c>
      <c r="Z6634" s="21">
        <f t="shared" si="1876"/>
        <v>-157.78366017744972</v>
      </c>
      <c r="AA6634" s="21">
        <f t="shared" si="1869"/>
        <v>0</v>
      </c>
      <c r="AB6634" s="21">
        <f t="shared" si="1870"/>
        <v>-157.78366017744972</v>
      </c>
      <c r="AC6634" s="21">
        <f t="shared" si="1871"/>
        <v>55.94</v>
      </c>
      <c r="AD6634" s="21">
        <f t="shared" si="1877"/>
        <v>-157.78366017744972</v>
      </c>
      <c r="AE6634" s="21" t="str">
        <f t="shared" si="1872"/>
        <v>10/3/13:00</v>
      </c>
    </row>
    <row r="6635" spans="2:31">
      <c r="B6635" s="37">
        <v>10</v>
      </c>
      <c r="C6635" s="38">
        <v>3</v>
      </c>
      <c r="D6635" s="39">
        <v>14</v>
      </c>
      <c r="E6635" s="17">
        <v>14.4</v>
      </c>
      <c r="F6635" s="17">
        <v>164</v>
      </c>
      <c r="G6635" s="17">
        <v>798</v>
      </c>
      <c r="H6635" s="37">
        <f t="shared" si="1860"/>
        <v>57.92</v>
      </c>
      <c r="I6635" s="37">
        <f>IF(H6635&lt;'Roof Calculator'!$G$8, 1, 0)</f>
        <v>0</v>
      </c>
      <c r="J6635" s="37">
        <f>IF(H6635&gt;='Roof Calculator'!$G$8, 1, 0)</f>
        <v>1</v>
      </c>
      <c r="K6635" s="37">
        <f t="shared" si="1861"/>
        <v>0</v>
      </c>
      <c r="L6635" s="37">
        <f t="shared" si="1862"/>
        <v>57.92</v>
      </c>
      <c r="M6635" s="37">
        <v>0</v>
      </c>
      <c r="N6635" s="37">
        <f t="shared" si="1863"/>
        <v>164</v>
      </c>
      <c r="O6635" s="37">
        <v>0</v>
      </c>
      <c r="P6635" s="37">
        <v>0</v>
      </c>
      <c r="Q6635" s="21">
        <f t="shared" si="1864"/>
        <v>39.790999999999997</v>
      </c>
      <c r="R6635" s="21">
        <f t="shared" si="1873"/>
        <v>276.5416666666527</v>
      </c>
      <c r="S6635" s="21">
        <f t="shared" si="1874"/>
        <v>-5.0825911733282441</v>
      </c>
      <c r="T6635" s="21">
        <f t="shared" si="1865"/>
        <v>86.147999999999996</v>
      </c>
      <c r="U6635" s="37">
        <f>VLOOKUP(Time_Zone, 'LSTM LookUp'!$B$5:$D$8, 3, FALSE)</f>
        <v>-75</v>
      </c>
      <c r="V6635" s="21">
        <f t="shared" si="1875"/>
        <v>11.959221471838877</v>
      </c>
      <c r="W6635" s="21">
        <f t="shared" si="1866"/>
        <v>194.13780536795971</v>
      </c>
      <c r="X6635" s="21">
        <f t="shared" si="1867"/>
        <v>-637.50500784915346</v>
      </c>
      <c r="Y6635" s="21">
        <f t="shared" si="1868"/>
        <v>-473.50500784915346</v>
      </c>
      <c r="Z6635" s="21">
        <f t="shared" si="1876"/>
        <v>-150.09281742672906</v>
      </c>
      <c r="AA6635" s="21">
        <f t="shared" si="1869"/>
        <v>0</v>
      </c>
      <c r="AB6635" s="21">
        <f t="shared" si="1870"/>
        <v>-150.09281742672906</v>
      </c>
      <c r="AC6635" s="21">
        <f t="shared" si="1871"/>
        <v>57.92</v>
      </c>
      <c r="AD6635" s="21">
        <f t="shared" si="1877"/>
        <v>-150.09281742672906</v>
      </c>
      <c r="AE6635" s="21" t="str">
        <f t="shared" si="1872"/>
        <v>10/3/14:00</v>
      </c>
    </row>
    <row r="6636" spans="2:31">
      <c r="B6636" s="37">
        <v>10</v>
      </c>
      <c r="C6636" s="38">
        <v>3</v>
      </c>
      <c r="D6636" s="39">
        <v>15</v>
      </c>
      <c r="E6636" s="17">
        <v>15</v>
      </c>
      <c r="F6636" s="17">
        <v>174</v>
      </c>
      <c r="G6636" s="17">
        <v>709</v>
      </c>
      <c r="H6636" s="37">
        <f t="shared" si="1860"/>
        <v>59</v>
      </c>
      <c r="I6636" s="37">
        <f>IF(H6636&lt;'Roof Calculator'!$G$8, 1, 0)</f>
        <v>0</v>
      </c>
      <c r="J6636" s="37">
        <f>IF(H6636&gt;='Roof Calculator'!$G$8, 1, 0)</f>
        <v>1</v>
      </c>
      <c r="K6636" s="37">
        <f t="shared" si="1861"/>
        <v>0</v>
      </c>
      <c r="L6636" s="37">
        <f t="shared" si="1862"/>
        <v>59</v>
      </c>
      <c r="M6636" s="37">
        <v>0</v>
      </c>
      <c r="N6636" s="37">
        <f t="shared" si="1863"/>
        <v>174</v>
      </c>
      <c r="O6636" s="37">
        <v>0</v>
      </c>
      <c r="P6636" s="37">
        <v>0</v>
      </c>
      <c r="Q6636" s="21">
        <f t="shared" si="1864"/>
        <v>39.790999999999997</v>
      </c>
      <c r="R6636" s="21">
        <f t="shared" si="1873"/>
        <v>276.58333333331939</v>
      </c>
      <c r="S6636" s="21">
        <f t="shared" si="1874"/>
        <v>-5.0985966477089342</v>
      </c>
      <c r="T6636" s="21">
        <f t="shared" si="1865"/>
        <v>86.147999999999996</v>
      </c>
      <c r="U6636" s="37">
        <f>VLOOKUP(Time_Zone, 'LSTM LookUp'!$B$5:$D$8, 3, FALSE)</f>
        <v>-75</v>
      </c>
      <c r="V6636" s="21">
        <f t="shared" si="1875"/>
        <v>11.971816883036386</v>
      </c>
      <c r="W6636" s="21">
        <f t="shared" si="1866"/>
        <v>209.14095422075906</v>
      </c>
      <c r="X6636" s="21">
        <f t="shared" si="1867"/>
        <v>-514.27006448358929</v>
      </c>
      <c r="Y6636" s="21">
        <f t="shared" si="1868"/>
        <v>-340.27006448358929</v>
      </c>
      <c r="Z6636" s="21">
        <f t="shared" si="1876"/>
        <v>-107.85966741155767</v>
      </c>
      <c r="AA6636" s="21">
        <f t="shared" si="1869"/>
        <v>0</v>
      </c>
      <c r="AB6636" s="21">
        <f t="shared" si="1870"/>
        <v>-107.85966741155767</v>
      </c>
      <c r="AC6636" s="21">
        <f t="shared" si="1871"/>
        <v>59</v>
      </c>
      <c r="AD6636" s="21">
        <f t="shared" si="1877"/>
        <v>-107.85966741155767</v>
      </c>
      <c r="AE6636" s="21" t="str">
        <f t="shared" si="1872"/>
        <v>10/3/15:00</v>
      </c>
    </row>
    <row r="6637" spans="2:31">
      <c r="B6637" s="37">
        <v>10</v>
      </c>
      <c r="C6637" s="38">
        <v>3</v>
      </c>
      <c r="D6637" s="39">
        <v>16</v>
      </c>
      <c r="E6637" s="17">
        <v>15.6</v>
      </c>
      <c r="F6637" s="17">
        <v>165</v>
      </c>
      <c r="G6637" s="17">
        <v>575</v>
      </c>
      <c r="H6637" s="37">
        <f t="shared" si="1860"/>
        <v>60.08</v>
      </c>
      <c r="I6637" s="37">
        <f>IF(H6637&lt;'Roof Calculator'!$G$8, 1, 0)</f>
        <v>0</v>
      </c>
      <c r="J6637" s="37">
        <f>IF(H6637&gt;='Roof Calculator'!$G$8, 1, 0)</f>
        <v>1</v>
      </c>
      <c r="K6637" s="37">
        <f t="shared" si="1861"/>
        <v>0</v>
      </c>
      <c r="L6637" s="37">
        <f t="shared" si="1862"/>
        <v>60.08</v>
      </c>
      <c r="M6637" s="37">
        <v>0</v>
      </c>
      <c r="N6637" s="37">
        <f t="shared" si="1863"/>
        <v>165</v>
      </c>
      <c r="O6637" s="37">
        <v>0</v>
      </c>
      <c r="P6637" s="37">
        <v>0</v>
      </c>
      <c r="Q6637" s="21">
        <f t="shared" si="1864"/>
        <v>39.790999999999997</v>
      </c>
      <c r="R6637" s="21">
        <f t="shared" si="1873"/>
        <v>276.62499999998607</v>
      </c>
      <c r="S6637" s="21">
        <f t="shared" si="1874"/>
        <v>-5.1145998909896182</v>
      </c>
      <c r="T6637" s="21">
        <f t="shared" si="1865"/>
        <v>86.147999999999996</v>
      </c>
      <c r="U6637" s="37">
        <f>VLOOKUP(Time_Zone, 'LSTM LookUp'!$B$5:$D$8, 3, FALSE)</f>
        <v>-75</v>
      </c>
      <c r="V6637" s="21">
        <f t="shared" si="1875"/>
        <v>11.984399503304735</v>
      </c>
      <c r="W6637" s="21">
        <f t="shared" si="1866"/>
        <v>224.14409987582616</v>
      </c>
      <c r="X6637" s="21">
        <f t="shared" si="1867"/>
        <v>-348.58999215350434</v>
      </c>
      <c r="Y6637" s="21">
        <f t="shared" si="1868"/>
        <v>-183.58999215350434</v>
      </c>
      <c r="Z6637" s="21">
        <f t="shared" si="1876"/>
        <v>-58.194820998490968</v>
      </c>
      <c r="AA6637" s="21">
        <f t="shared" si="1869"/>
        <v>0</v>
      </c>
      <c r="AB6637" s="21">
        <f t="shared" si="1870"/>
        <v>-58.194820998490968</v>
      </c>
      <c r="AC6637" s="21">
        <f t="shared" si="1871"/>
        <v>60.08</v>
      </c>
      <c r="AD6637" s="21">
        <f t="shared" si="1877"/>
        <v>-58.194820998490968</v>
      </c>
      <c r="AE6637" s="21" t="str">
        <f t="shared" si="1872"/>
        <v>10/3/16:00</v>
      </c>
    </row>
    <row r="6638" spans="2:31">
      <c r="B6638" s="37">
        <v>10</v>
      </c>
      <c r="C6638" s="38">
        <v>3</v>
      </c>
      <c r="D6638" s="39">
        <v>17</v>
      </c>
      <c r="E6638" s="17">
        <v>15</v>
      </c>
      <c r="F6638" s="17">
        <v>131</v>
      </c>
      <c r="G6638" s="17">
        <v>247</v>
      </c>
      <c r="H6638" s="37">
        <f t="shared" si="1860"/>
        <v>59</v>
      </c>
      <c r="I6638" s="37">
        <f>IF(H6638&lt;'Roof Calculator'!$G$8, 1, 0)</f>
        <v>0</v>
      </c>
      <c r="J6638" s="37">
        <f>IF(H6638&gt;='Roof Calculator'!$G$8, 1, 0)</f>
        <v>1</v>
      </c>
      <c r="K6638" s="37">
        <f t="shared" si="1861"/>
        <v>0</v>
      </c>
      <c r="L6638" s="37">
        <f t="shared" si="1862"/>
        <v>59</v>
      </c>
      <c r="M6638" s="37">
        <v>0</v>
      </c>
      <c r="N6638" s="37">
        <f t="shared" si="1863"/>
        <v>131</v>
      </c>
      <c r="O6638" s="37">
        <v>0</v>
      </c>
      <c r="P6638" s="37">
        <v>0</v>
      </c>
      <c r="Q6638" s="21">
        <f t="shared" si="1864"/>
        <v>39.790999999999997</v>
      </c>
      <c r="R6638" s="21">
        <f t="shared" si="1873"/>
        <v>276.66666666665276</v>
      </c>
      <c r="S6638" s="21">
        <f t="shared" si="1874"/>
        <v>-5.130600896018378</v>
      </c>
      <c r="T6638" s="21">
        <f t="shared" si="1865"/>
        <v>86.147999999999996</v>
      </c>
      <c r="U6638" s="37">
        <f>VLOOKUP(Time_Zone, 'LSTM LookUp'!$B$5:$D$8, 3, FALSE)</f>
        <v>-75</v>
      </c>
      <c r="V6638" s="21">
        <f t="shared" si="1875"/>
        <v>11.996969306504871</v>
      </c>
      <c r="W6638" s="21">
        <f t="shared" si="1866"/>
        <v>239.14724232662621</v>
      </c>
      <c r="X6638" s="21">
        <f t="shared" si="1867"/>
        <v>-111.07742415353241</v>
      </c>
      <c r="Y6638" s="21">
        <f t="shared" si="1868"/>
        <v>19.922575846467595</v>
      </c>
      <c r="Z6638" s="21">
        <f t="shared" si="1876"/>
        <v>6.3151085830683238</v>
      </c>
      <c r="AA6638" s="21">
        <f t="shared" si="1869"/>
        <v>0</v>
      </c>
      <c r="AB6638" s="21">
        <f t="shared" si="1870"/>
        <v>6.3151085830683238</v>
      </c>
      <c r="AC6638" s="21">
        <f t="shared" si="1871"/>
        <v>59</v>
      </c>
      <c r="AD6638" s="21">
        <f t="shared" si="1877"/>
        <v>6.3151085830683238</v>
      </c>
      <c r="AE6638" s="21" t="str">
        <f t="shared" si="1872"/>
        <v>10/3/17:00</v>
      </c>
    </row>
    <row r="6639" spans="2:31">
      <c r="B6639" s="37">
        <v>10</v>
      </c>
      <c r="C6639" s="38">
        <v>3</v>
      </c>
      <c r="D6639" s="39">
        <v>18</v>
      </c>
      <c r="E6639" s="17">
        <v>13.3</v>
      </c>
      <c r="F6639" s="17">
        <v>60</v>
      </c>
      <c r="G6639" s="17">
        <v>242</v>
      </c>
      <c r="H6639" s="37">
        <f t="shared" si="1860"/>
        <v>55.94</v>
      </c>
      <c r="I6639" s="37">
        <f>IF(H6639&lt;'Roof Calculator'!$G$8, 1, 0)</f>
        <v>0</v>
      </c>
      <c r="J6639" s="37">
        <f>IF(H6639&gt;='Roof Calculator'!$G$8, 1, 0)</f>
        <v>1</v>
      </c>
      <c r="K6639" s="37">
        <f t="shared" si="1861"/>
        <v>0</v>
      </c>
      <c r="L6639" s="37">
        <f t="shared" si="1862"/>
        <v>55.94</v>
      </c>
      <c r="M6639" s="37">
        <v>0</v>
      </c>
      <c r="N6639" s="37">
        <f t="shared" si="1863"/>
        <v>60</v>
      </c>
      <c r="O6639" s="37">
        <v>0</v>
      </c>
      <c r="P6639" s="37">
        <v>0</v>
      </c>
      <c r="Q6639" s="21">
        <f t="shared" si="1864"/>
        <v>39.790999999999997</v>
      </c>
      <c r="R6639" s="21">
        <f t="shared" si="1873"/>
        <v>276.70833333331944</v>
      </c>
      <c r="S6639" s="21">
        <f t="shared" si="1874"/>
        <v>-5.1465996556429499</v>
      </c>
      <c r="T6639" s="21">
        <f t="shared" si="1865"/>
        <v>86.147999999999996</v>
      </c>
      <c r="U6639" s="37">
        <f>VLOOKUP(Time_Zone, 'LSTM LookUp'!$B$5:$D$8, 3, FALSE)</f>
        <v>-75</v>
      </c>
      <c r="V6639" s="21">
        <f t="shared" si="1875"/>
        <v>12.009526266518089</v>
      </c>
      <c r="W6639" s="21">
        <f t="shared" si="1866"/>
        <v>254.15038156662951</v>
      </c>
      <c r="X6639" s="21">
        <f t="shared" si="1867"/>
        <v>-64.473583634807682</v>
      </c>
      <c r="Y6639" s="21">
        <f t="shared" si="1868"/>
        <v>-4.4735836348076816</v>
      </c>
      <c r="Z6639" s="21">
        <f t="shared" si="1876"/>
        <v>-1.4180478782946684</v>
      </c>
      <c r="AA6639" s="21">
        <f t="shared" si="1869"/>
        <v>0</v>
      </c>
      <c r="AB6639" s="21">
        <f t="shared" si="1870"/>
        <v>-1.4180478782946684</v>
      </c>
      <c r="AC6639" s="21">
        <f t="shared" si="1871"/>
        <v>55.94</v>
      </c>
      <c r="AD6639" s="21">
        <f t="shared" si="1877"/>
        <v>-1.4180478782946684</v>
      </c>
      <c r="AE6639" s="21" t="str">
        <f t="shared" si="1872"/>
        <v>10/3/18:00</v>
      </c>
    </row>
    <row r="6640" spans="2:31">
      <c r="B6640" s="37">
        <v>10</v>
      </c>
      <c r="C6640" s="38">
        <v>3</v>
      </c>
      <c r="D6640" s="39">
        <v>19</v>
      </c>
      <c r="E6640" s="17">
        <v>10.6</v>
      </c>
      <c r="F6640" s="17">
        <v>12</v>
      </c>
      <c r="G6640" s="17">
        <v>10</v>
      </c>
      <c r="H6640" s="37">
        <f t="shared" si="1860"/>
        <v>51.08</v>
      </c>
      <c r="I6640" s="37">
        <f>IF(H6640&lt;'Roof Calculator'!$G$8, 1, 0)</f>
        <v>1</v>
      </c>
      <c r="J6640" s="37">
        <f>IF(H6640&gt;='Roof Calculator'!$G$8, 1, 0)</f>
        <v>0</v>
      </c>
      <c r="K6640" s="37">
        <f t="shared" si="1861"/>
        <v>51.08</v>
      </c>
      <c r="L6640" s="37">
        <f t="shared" si="1862"/>
        <v>0</v>
      </c>
      <c r="M6640" s="37">
        <v>0</v>
      </c>
      <c r="N6640" s="37">
        <f t="shared" si="1863"/>
        <v>12</v>
      </c>
      <c r="O6640" s="37">
        <v>0</v>
      </c>
      <c r="P6640" s="37">
        <v>0</v>
      </c>
      <c r="Q6640" s="21">
        <f t="shared" si="1864"/>
        <v>39.790999999999997</v>
      </c>
      <c r="R6640" s="21">
        <f t="shared" si="1873"/>
        <v>276.74999999998613</v>
      </c>
      <c r="S6640" s="21">
        <f t="shared" si="1874"/>
        <v>-5.1625961627105887</v>
      </c>
      <c r="T6640" s="21">
        <f t="shared" si="1865"/>
        <v>86.147999999999996</v>
      </c>
      <c r="U6640" s="37">
        <f>VLOOKUP(Time_Zone, 'LSTM LookUp'!$B$5:$D$8, 3, FALSE)</f>
        <v>-75</v>
      </c>
      <c r="V6640" s="21">
        <f t="shared" si="1875"/>
        <v>12.022070357245957</v>
      </c>
      <c r="W6640" s="21">
        <f t="shared" si="1866"/>
        <v>269.15351758931149</v>
      </c>
      <c r="X6640" s="21">
        <f t="shared" si="1867"/>
        <v>-0.68893335488148866</v>
      </c>
      <c r="Y6640" s="21">
        <f t="shared" si="1868"/>
        <v>11.311066645118512</v>
      </c>
      <c r="Z6640" s="21">
        <f t="shared" si="1876"/>
        <v>3.5854105716410589</v>
      </c>
      <c r="AA6640" s="21">
        <f t="shared" si="1869"/>
        <v>3.5854105716410589</v>
      </c>
      <c r="AB6640" s="21">
        <f t="shared" si="1870"/>
        <v>0</v>
      </c>
      <c r="AC6640" s="21">
        <f t="shared" si="1871"/>
        <v>0</v>
      </c>
      <c r="AD6640" s="21">
        <f t="shared" si="1877"/>
        <v>0</v>
      </c>
      <c r="AE6640" s="21" t="str">
        <f t="shared" si="1872"/>
        <v>10/3/19:00</v>
      </c>
    </row>
    <row r="6641" spans="2:31">
      <c r="B6641" s="37">
        <v>10</v>
      </c>
      <c r="C6641" s="38">
        <v>3</v>
      </c>
      <c r="D6641" s="39">
        <v>20</v>
      </c>
      <c r="E6641" s="17">
        <v>7.8</v>
      </c>
      <c r="F6641" s="17">
        <v>0</v>
      </c>
      <c r="G6641" s="17">
        <v>0</v>
      </c>
      <c r="H6641" s="37">
        <f t="shared" si="1860"/>
        <v>46.04</v>
      </c>
      <c r="I6641" s="37">
        <f>IF(H6641&lt;'Roof Calculator'!$G$8, 1, 0)</f>
        <v>1</v>
      </c>
      <c r="J6641" s="37">
        <f>IF(H6641&gt;='Roof Calculator'!$G$8, 1, 0)</f>
        <v>0</v>
      </c>
      <c r="K6641" s="37">
        <f t="shared" si="1861"/>
        <v>46.04</v>
      </c>
      <c r="L6641" s="37">
        <f t="shared" si="1862"/>
        <v>0</v>
      </c>
      <c r="M6641" s="37">
        <v>0</v>
      </c>
      <c r="N6641" s="37">
        <f t="shared" si="1863"/>
        <v>0</v>
      </c>
      <c r="O6641" s="37">
        <v>0</v>
      </c>
      <c r="P6641" s="37">
        <v>0</v>
      </c>
      <c r="Q6641" s="21">
        <f t="shared" si="1864"/>
        <v>39.790999999999997</v>
      </c>
      <c r="R6641" s="21">
        <f t="shared" si="1873"/>
        <v>276.79166666665282</v>
      </c>
      <c r="S6641" s="21">
        <f t="shared" si="1874"/>
        <v>-5.1785904100681854</v>
      </c>
      <c r="T6641" s="21">
        <f t="shared" si="1865"/>
        <v>86.147999999999996</v>
      </c>
      <c r="U6641" s="37">
        <f>VLOOKUP(Time_Zone, 'LSTM LookUp'!$B$5:$D$8, 3, FALSE)</f>
        <v>-75</v>
      </c>
      <c r="V6641" s="21">
        <f t="shared" si="1875"/>
        <v>12.034601552610475</v>
      </c>
      <c r="W6641" s="21">
        <f t="shared" si="1866"/>
        <v>284.15665038815263</v>
      </c>
      <c r="X6641" s="21">
        <f t="shared" si="1867"/>
        <v>0</v>
      </c>
      <c r="Y6641" s="21">
        <f t="shared" si="1868"/>
        <v>0</v>
      </c>
      <c r="Z6641" s="21">
        <f t="shared" si="1876"/>
        <v>0</v>
      </c>
      <c r="AA6641" s="21">
        <f t="shared" si="1869"/>
        <v>0</v>
      </c>
      <c r="AB6641" s="21">
        <f t="shared" si="1870"/>
        <v>0</v>
      </c>
      <c r="AC6641" s="21">
        <f t="shared" si="1871"/>
        <v>0</v>
      </c>
      <c r="AD6641" s="21">
        <f t="shared" si="1877"/>
        <v>0</v>
      </c>
      <c r="AE6641" s="21" t="str">
        <f t="shared" si="1872"/>
        <v>10/3/20:00</v>
      </c>
    </row>
    <row r="6642" spans="2:31">
      <c r="B6642" s="37">
        <v>10</v>
      </c>
      <c r="C6642" s="38">
        <v>3</v>
      </c>
      <c r="D6642" s="39">
        <v>21</v>
      </c>
      <c r="E6642" s="17">
        <v>8.3000000000000007</v>
      </c>
      <c r="F6642" s="17">
        <v>0</v>
      </c>
      <c r="G6642" s="17">
        <v>0</v>
      </c>
      <c r="H6642" s="37">
        <f t="shared" si="1860"/>
        <v>46.94</v>
      </c>
      <c r="I6642" s="37">
        <f>IF(H6642&lt;'Roof Calculator'!$G$8, 1, 0)</f>
        <v>1</v>
      </c>
      <c r="J6642" s="37">
        <f>IF(H6642&gt;='Roof Calculator'!$G$8, 1, 0)</f>
        <v>0</v>
      </c>
      <c r="K6642" s="37">
        <f t="shared" si="1861"/>
        <v>46.94</v>
      </c>
      <c r="L6642" s="37">
        <f t="shared" si="1862"/>
        <v>0</v>
      </c>
      <c r="M6642" s="37">
        <v>0</v>
      </c>
      <c r="N6642" s="37">
        <f t="shared" si="1863"/>
        <v>0</v>
      </c>
      <c r="O6642" s="37">
        <v>0</v>
      </c>
      <c r="P6642" s="37">
        <v>0</v>
      </c>
      <c r="Q6642" s="21">
        <f t="shared" si="1864"/>
        <v>39.790999999999997</v>
      </c>
      <c r="R6642" s="21">
        <f t="shared" si="1873"/>
        <v>276.8333333333195</v>
      </c>
      <c r="S6642" s="21">
        <f t="shared" si="1874"/>
        <v>-5.1945823905621866</v>
      </c>
      <c r="T6642" s="21">
        <f t="shared" si="1865"/>
        <v>86.147999999999996</v>
      </c>
      <c r="U6642" s="37">
        <f>VLOOKUP(Time_Zone, 'LSTM LookUp'!$B$5:$D$8, 3, FALSE)</f>
        <v>-75</v>
      </c>
      <c r="V6642" s="21">
        <f t="shared" si="1875"/>
        <v>12.047119826554061</v>
      </c>
      <c r="W6642" s="21">
        <f t="shared" si="1866"/>
        <v>299.15977995663849</v>
      </c>
      <c r="X6642" s="21">
        <f t="shared" si="1867"/>
        <v>0</v>
      </c>
      <c r="Y6642" s="21">
        <f t="shared" si="1868"/>
        <v>0</v>
      </c>
      <c r="Z6642" s="21">
        <f t="shared" si="1876"/>
        <v>0</v>
      </c>
      <c r="AA6642" s="21">
        <f t="shared" si="1869"/>
        <v>0</v>
      </c>
      <c r="AB6642" s="21">
        <f t="shared" si="1870"/>
        <v>0</v>
      </c>
      <c r="AC6642" s="21">
        <f t="shared" si="1871"/>
        <v>0</v>
      </c>
      <c r="AD6642" s="21">
        <f t="shared" si="1877"/>
        <v>0</v>
      </c>
      <c r="AE6642" s="21" t="str">
        <f t="shared" si="1872"/>
        <v>10/3/21:00</v>
      </c>
    </row>
    <row r="6643" spans="2:31">
      <c r="B6643" s="37">
        <v>10</v>
      </c>
      <c r="C6643" s="38">
        <v>3</v>
      </c>
      <c r="D6643" s="39">
        <v>22</v>
      </c>
      <c r="E6643" s="17">
        <v>9.4</v>
      </c>
      <c r="F6643" s="17">
        <v>0</v>
      </c>
      <c r="G6643" s="17">
        <v>0</v>
      </c>
      <c r="H6643" s="37">
        <f t="shared" si="1860"/>
        <v>48.92</v>
      </c>
      <c r="I6643" s="37">
        <f>IF(H6643&lt;'Roof Calculator'!$G$8, 1, 0)</f>
        <v>1</v>
      </c>
      <c r="J6643" s="37">
        <f>IF(H6643&gt;='Roof Calculator'!$G$8, 1, 0)</f>
        <v>0</v>
      </c>
      <c r="K6643" s="37">
        <f t="shared" si="1861"/>
        <v>48.92</v>
      </c>
      <c r="L6643" s="37">
        <f t="shared" si="1862"/>
        <v>0</v>
      </c>
      <c r="M6643" s="37">
        <v>0</v>
      </c>
      <c r="N6643" s="37">
        <f t="shared" si="1863"/>
        <v>0</v>
      </c>
      <c r="O6643" s="37">
        <v>0</v>
      </c>
      <c r="P6643" s="37">
        <v>0</v>
      </c>
      <c r="Q6643" s="21">
        <f t="shared" si="1864"/>
        <v>39.790999999999997</v>
      </c>
      <c r="R6643" s="21">
        <f t="shared" si="1873"/>
        <v>276.87499999998619</v>
      </c>
      <c r="S6643" s="21">
        <f t="shared" si="1874"/>
        <v>-5.2105720970386118</v>
      </c>
      <c r="T6643" s="21">
        <f t="shared" si="1865"/>
        <v>86.147999999999996</v>
      </c>
      <c r="U6643" s="37">
        <f>VLOOKUP(Time_Zone, 'LSTM LookUp'!$B$5:$D$8, 3, FALSE)</f>
        <v>-75</v>
      </c>
      <c r="V6643" s="21">
        <f t="shared" si="1875"/>
        <v>12.059625153039628</v>
      </c>
      <c r="W6643" s="21">
        <f t="shared" si="1866"/>
        <v>314.16290628825993</v>
      </c>
      <c r="X6643" s="21">
        <f t="shared" si="1867"/>
        <v>0</v>
      </c>
      <c r="Y6643" s="21">
        <f t="shared" si="1868"/>
        <v>0</v>
      </c>
      <c r="Z6643" s="21">
        <f t="shared" si="1876"/>
        <v>0</v>
      </c>
      <c r="AA6643" s="21">
        <f t="shared" si="1869"/>
        <v>0</v>
      </c>
      <c r="AB6643" s="21">
        <f t="shared" si="1870"/>
        <v>0</v>
      </c>
      <c r="AC6643" s="21">
        <f t="shared" si="1871"/>
        <v>0</v>
      </c>
      <c r="AD6643" s="21">
        <f t="shared" si="1877"/>
        <v>0</v>
      </c>
      <c r="AE6643" s="21" t="str">
        <f t="shared" si="1872"/>
        <v>10/3/22:00</v>
      </c>
    </row>
    <row r="6644" spans="2:31">
      <c r="B6644" s="37">
        <v>10</v>
      </c>
      <c r="C6644" s="38">
        <v>3</v>
      </c>
      <c r="D6644" s="39">
        <v>23</v>
      </c>
      <c r="E6644" s="17">
        <v>8.9</v>
      </c>
      <c r="F6644" s="17">
        <v>0</v>
      </c>
      <c r="G6644" s="17">
        <v>0</v>
      </c>
      <c r="H6644" s="37">
        <f t="shared" si="1860"/>
        <v>48.02</v>
      </c>
      <c r="I6644" s="37">
        <f>IF(H6644&lt;'Roof Calculator'!$G$8, 1, 0)</f>
        <v>1</v>
      </c>
      <c r="J6644" s="37">
        <f>IF(H6644&gt;='Roof Calculator'!$G$8, 1, 0)</f>
        <v>0</v>
      </c>
      <c r="K6644" s="37">
        <f t="shared" si="1861"/>
        <v>48.02</v>
      </c>
      <c r="L6644" s="37">
        <f t="shared" si="1862"/>
        <v>0</v>
      </c>
      <c r="M6644" s="37">
        <v>0</v>
      </c>
      <c r="N6644" s="37">
        <f t="shared" si="1863"/>
        <v>0</v>
      </c>
      <c r="O6644" s="37">
        <v>0</v>
      </c>
      <c r="P6644" s="37">
        <v>0</v>
      </c>
      <c r="Q6644" s="21">
        <f t="shared" si="1864"/>
        <v>39.790999999999997</v>
      </c>
      <c r="R6644" s="21">
        <f t="shared" si="1873"/>
        <v>276.91666666665287</v>
      </c>
      <c r="S6644" s="21">
        <f t="shared" si="1874"/>
        <v>-5.2265595223431101</v>
      </c>
      <c r="T6644" s="21">
        <f t="shared" si="1865"/>
        <v>86.147999999999996</v>
      </c>
      <c r="U6644" s="37">
        <f>VLOOKUP(Time_Zone, 'LSTM LookUp'!$B$5:$D$8, 3, FALSE)</f>
        <v>-75</v>
      </c>
      <c r="V6644" s="21">
        <f t="shared" si="1875"/>
        <v>12.072117506050672</v>
      </c>
      <c r="W6644" s="21">
        <f t="shared" si="1866"/>
        <v>329.16602937651265</v>
      </c>
      <c r="X6644" s="21">
        <f t="shared" si="1867"/>
        <v>0</v>
      </c>
      <c r="Y6644" s="21">
        <f t="shared" si="1868"/>
        <v>0</v>
      </c>
      <c r="Z6644" s="21">
        <f t="shared" si="1876"/>
        <v>0</v>
      </c>
      <c r="AA6644" s="21">
        <f t="shared" si="1869"/>
        <v>0</v>
      </c>
      <c r="AB6644" s="21">
        <f t="shared" si="1870"/>
        <v>0</v>
      </c>
      <c r="AC6644" s="21">
        <f t="shared" si="1871"/>
        <v>0</v>
      </c>
      <c r="AD6644" s="21">
        <f t="shared" si="1877"/>
        <v>0</v>
      </c>
      <c r="AE6644" s="21" t="str">
        <f t="shared" si="1872"/>
        <v>10/3/23:00</v>
      </c>
    </row>
    <row r="6645" spans="2:31">
      <c r="B6645" s="37">
        <v>10</v>
      </c>
      <c r="C6645" s="38">
        <v>3</v>
      </c>
      <c r="D6645" s="39">
        <v>24</v>
      </c>
      <c r="E6645" s="17">
        <v>8.3000000000000007</v>
      </c>
      <c r="F6645" s="17">
        <v>0</v>
      </c>
      <c r="G6645" s="17">
        <v>0</v>
      </c>
      <c r="H6645" s="37">
        <f t="shared" si="1860"/>
        <v>46.94</v>
      </c>
      <c r="I6645" s="37">
        <f>IF(H6645&lt;'Roof Calculator'!$G$8, 1, 0)</f>
        <v>1</v>
      </c>
      <c r="J6645" s="37">
        <f>IF(H6645&gt;='Roof Calculator'!$G$8, 1, 0)</f>
        <v>0</v>
      </c>
      <c r="K6645" s="37">
        <f t="shared" si="1861"/>
        <v>46.94</v>
      </c>
      <c r="L6645" s="37">
        <f t="shared" si="1862"/>
        <v>0</v>
      </c>
      <c r="M6645" s="37">
        <v>0</v>
      </c>
      <c r="N6645" s="37">
        <f t="shared" si="1863"/>
        <v>0</v>
      </c>
      <c r="O6645" s="37">
        <v>0</v>
      </c>
      <c r="P6645" s="37">
        <v>0</v>
      </c>
      <c r="Q6645" s="21">
        <f t="shared" si="1864"/>
        <v>39.790999999999997</v>
      </c>
      <c r="R6645" s="21">
        <f t="shared" si="1873"/>
        <v>276.95833333331956</v>
      </c>
      <c r="S6645" s="21">
        <f t="shared" si="1874"/>
        <v>-5.2425446593208598</v>
      </c>
      <c r="T6645" s="21">
        <f t="shared" si="1865"/>
        <v>86.147999999999996</v>
      </c>
      <c r="U6645" s="37">
        <f>VLOOKUP(Time_Zone, 'LSTM LookUp'!$B$5:$D$8, 3, FALSE)</f>
        <v>-75</v>
      </c>
      <c r="V6645" s="21">
        <f t="shared" si="1875"/>
        <v>12.084596859591249</v>
      </c>
      <c r="W6645" s="21">
        <f t="shared" si="1866"/>
        <v>344.16914921489786</v>
      </c>
      <c r="X6645" s="21">
        <f t="shared" si="1867"/>
        <v>0</v>
      </c>
      <c r="Y6645" s="21">
        <f t="shared" si="1868"/>
        <v>0</v>
      </c>
      <c r="Z6645" s="21">
        <f t="shared" si="1876"/>
        <v>0</v>
      </c>
      <c r="AA6645" s="21">
        <f t="shared" si="1869"/>
        <v>0</v>
      </c>
      <c r="AB6645" s="21">
        <f t="shared" si="1870"/>
        <v>0</v>
      </c>
      <c r="AC6645" s="21">
        <f t="shared" si="1871"/>
        <v>0</v>
      </c>
      <c r="AD6645" s="21">
        <f t="shared" si="1877"/>
        <v>0</v>
      </c>
      <c r="AE6645" s="21" t="str">
        <f t="shared" si="1872"/>
        <v>10/3/24:00</v>
      </c>
    </row>
    <row r="6646" spans="2:31">
      <c r="B6646" s="37">
        <v>10</v>
      </c>
      <c r="C6646" s="38">
        <v>4</v>
      </c>
      <c r="D6646" s="39">
        <v>1</v>
      </c>
      <c r="E6646" s="17">
        <v>8.3000000000000007</v>
      </c>
      <c r="F6646" s="17">
        <v>0</v>
      </c>
      <c r="G6646" s="17">
        <v>0</v>
      </c>
      <c r="H6646" s="37">
        <f t="shared" si="1860"/>
        <v>46.94</v>
      </c>
      <c r="I6646" s="37">
        <f>IF(H6646&lt;'Roof Calculator'!$G$8, 1, 0)</f>
        <v>1</v>
      </c>
      <c r="J6646" s="37">
        <f>IF(H6646&gt;='Roof Calculator'!$G$8, 1, 0)</f>
        <v>0</v>
      </c>
      <c r="K6646" s="37">
        <f t="shared" si="1861"/>
        <v>46.94</v>
      </c>
      <c r="L6646" s="37">
        <f t="shared" si="1862"/>
        <v>0</v>
      </c>
      <c r="M6646" s="37">
        <v>0</v>
      </c>
      <c r="N6646" s="37">
        <f t="shared" si="1863"/>
        <v>0</v>
      </c>
      <c r="O6646" s="37">
        <v>0</v>
      </c>
      <c r="P6646" s="37">
        <v>0</v>
      </c>
      <c r="Q6646" s="21">
        <f t="shared" si="1864"/>
        <v>39.790999999999997</v>
      </c>
      <c r="R6646" s="21">
        <f t="shared" si="1873"/>
        <v>276.99999999998624</v>
      </c>
      <c r="S6646" s="21">
        <f t="shared" si="1874"/>
        <v>-5.2585275008166628</v>
      </c>
      <c r="T6646" s="21">
        <f t="shared" si="1865"/>
        <v>86.147999999999996</v>
      </c>
      <c r="U6646" s="37">
        <f>VLOOKUP(Time_Zone, 'LSTM LookUp'!$B$5:$D$8, 3, FALSE)</f>
        <v>-75</v>
      </c>
      <c r="V6646" s="21">
        <f t="shared" si="1875"/>
        <v>12.097063187686118</v>
      </c>
      <c r="W6646" s="21">
        <f t="shared" si="1866"/>
        <v>-0.82773420307847623</v>
      </c>
      <c r="X6646" s="21">
        <f t="shared" si="1867"/>
        <v>0</v>
      </c>
      <c r="Y6646" s="21">
        <f t="shared" si="1868"/>
        <v>0</v>
      </c>
      <c r="Z6646" s="21">
        <f t="shared" si="1876"/>
        <v>0</v>
      </c>
      <c r="AA6646" s="21">
        <f t="shared" si="1869"/>
        <v>0</v>
      </c>
      <c r="AB6646" s="21">
        <f t="shared" si="1870"/>
        <v>0</v>
      </c>
      <c r="AC6646" s="21">
        <f t="shared" si="1871"/>
        <v>0</v>
      </c>
      <c r="AD6646" s="21">
        <f t="shared" si="1877"/>
        <v>0</v>
      </c>
      <c r="AE6646" s="21" t="str">
        <f t="shared" si="1872"/>
        <v>10/4/1:00</v>
      </c>
    </row>
    <row r="6647" spans="2:31">
      <c r="B6647" s="37">
        <v>10</v>
      </c>
      <c r="C6647" s="38">
        <v>4</v>
      </c>
      <c r="D6647" s="39">
        <v>2</v>
      </c>
      <c r="E6647" s="17">
        <v>9.4</v>
      </c>
      <c r="F6647" s="17">
        <v>0</v>
      </c>
      <c r="G6647" s="17">
        <v>0</v>
      </c>
      <c r="H6647" s="37">
        <f t="shared" si="1860"/>
        <v>48.92</v>
      </c>
      <c r="I6647" s="37">
        <f>IF(H6647&lt;'Roof Calculator'!$G$8, 1, 0)</f>
        <v>1</v>
      </c>
      <c r="J6647" s="37">
        <f>IF(H6647&gt;='Roof Calculator'!$G$8, 1, 0)</f>
        <v>0</v>
      </c>
      <c r="K6647" s="37">
        <f t="shared" si="1861"/>
        <v>48.92</v>
      </c>
      <c r="L6647" s="37">
        <f t="shared" si="1862"/>
        <v>0</v>
      </c>
      <c r="M6647" s="37">
        <v>0</v>
      </c>
      <c r="N6647" s="37">
        <f t="shared" si="1863"/>
        <v>0</v>
      </c>
      <c r="O6647" s="37">
        <v>0</v>
      </c>
      <c r="P6647" s="37">
        <v>0</v>
      </c>
      <c r="Q6647" s="21">
        <f t="shared" si="1864"/>
        <v>39.790999999999997</v>
      </c>
      <c r="R6647" s="21">
        <f t="shared" si="1873"/>
        <v>277.04166666665293</v>
      </c>
      <c r="S6647" s="21">
        <f t="shared" si="1874"/>
        <v>-5.2745080396748669</v>
      </c>
      <c r="T6647" s="21">
        <f t="shared" si="1865"/>
        <v>86.147999999999996</v>
      </c>
      <c r="U6647" s="37">
        <f>VLOOKUP(Time_Zone, 'LSTM LookUp'!$B$5:$D$8, 3, FALSE)</f>
        <v>-75</v>
      </c>
      <c r="V6647" s="21">
        <f t="shared" si="1875"/>
        <v>12.109516464380706</v>
      </c>
      <c r="W6647" s="21">
        <f t="shared" si="1866"/>
        <v>14.175379116095161</v>
      </c>
      <c r="X6647" s="21">
        <f t="shared" si="1867"/>
        <v>0</v>
      </c>
      <c r="Y6647" s="21">
        <f t="shared" si="1868"/>
        <v>0</v>
      </c>
      <c r="Z6647" s="21">
        <f t="shared" si="1876"/>
        <v>0</v>
      </c>
      <c r="AA6647" s="21">
        <f t="shared" si="1869"/>
        <v>0</v>
      </c>
      <c r="AB6647" s="21">
        <f t="shared" si="1870"/>
        <v>0</v>
      </c>
      <c r="AC6647" s="21">
        <f t="shared" si="1871"/>
        <v>0</v>
      </c>
      <c r="AD6647" s="21">
        <f t="shared" si="1877"/>
        <v>0</v>
      </c>
      <c r="AE6647" s="21" t="str">
        <f t="shared" si="1872"/>
        <v>10/4/2:00</v>
      </c>
    </row>
    <row r="6648" spans="2:31">
      <c r="B6648" s="37">
        <v>10</v>
      </c>
      <c r="C6648" s="38">
        <v>4</v>
      </c>
      <c r="D6648" s="39">
        <v>3</v>
      </c>
      <c r="E6648" s="17">
        <v>9.4</v>
      </c>
      <c r="F6648" s="17">
        <v>0</v>
      </c>
      <c r="G6648" s="17">
        <v>0</v>
      </c>
      <c r="H6648" s="37">
        <f t="shared" si="1860"/>
        <v>48.92</v>
      </c>
      <c r="I6648" s="37">
        <f>IF(H6648&lt;'Roof Calculator'!$G$8, 1, 0)</f>
        <v>1</v>
      </c>
      <c r="J6648" s="37">
        <f>IF(H6648&gt;='Roof Calculator'!$G$8, 1, 0)</f>
        <v>0</v>
      </c>
      <c r="K6648" s="37">
        <f t="shared" si="1861"/>
        <v>48.92</v>
      </c>
      <c r="L6648" s="37">
        <f t="shared" si="1862"/>
        <v>0</v>
      </c>
      <c r="M6648" s="37">
        <v>0</v>
      </c>
      <c r="N6648" s="37">
        <f t="shared" si="1863"/>
        <v>0</v>
      </c>
      <c r="O6648" s="37">
        <v>0</v>
      </c>
      <c r="P6648" s="37">
        <v>0</v>
      </c>
      <c r="Q6648" s="21">
        <f t="shared" si="1864"/>
        <v>39.790999999999997</v>
      </c>
      <c r="R6648" s="21">
        <f t="shared" si="1873"/>
        <v>277.08333333331962</v>
      </c>
      <c r="S6648" s="21">
        <f t="shared" si="1874"/>
        <v>-5.2904862687394321</v>
      </c>
      <c r="T6648" s="21">
        <f t="shared" si="1865"/>
        <v>86.147999999999996</v>
      </c>
      <c r="U6648" s="37">
        <f>VLOOKUP(Time_Zone, 'LSTM LookUp'!$B$5:$D$8, 3, FALSE)</f>
        <v>-75</v>
      </c>
      <c r="V6648" s="21">
        <f t="shared" si="1875"/>
        <v>12.121956663741248</v>
      </c>
      <c r="W6648" s="21">
        <f t="shared" si="1866"/>
        <v>29.178489165935304</v>
      </c>
      <c r="X6648" s="21">
        <f t="shared" si="1867"/>
        <v>0</v>
      </c>
      <c r="Y6648" s="21">
        <f t="shared" si="1868"/>
        <v>0</v>
      </c>
      <c r="Z6648" s="21">
        <f t="shared" si="1876"/>
        <v>0</v>
      </c>
      <c r="AA6648" s="21">
        <f t="shared" si="1869"/>
        <v>0</v>
      </c>
      <c r="AB6648" s="21">
        <f t="shared" si="1870"/>
        <v>0</v>
      </c>
      <c r="AC6648" s="21">
        <f t="shared" si="1871"/>
        <v>0</v>
      </c>
      <c r="AD6648" s="21">
        <f t="shared" si="1877"/>
        <v>0</v>
      </c>
      <c r="AE6648" s="21" t="str">
        <f t="shared" si="1872"/>
        <v>10/4/3:00</v>
      </c>
    </row>
    <row r="6649" spans="2:31">
      <c r="B6649" s="37">
        <v>10</v>
      </c>
      <c r="C6649" s="38">
        <v>4</v>
      </c>
      <c r="D6649" s="39">
        <v>4</v>
      </c>
      <c r="E6649" s="17">
        <v>10</v>
      </c>
      <c r="F6649" s="17">
        <v>0</v>
      </c>
      <c r="G6649" s="17">
        <v>0</v>
      </c>
      <c r="H6649" s="37">
        <f t="shared" si="1860"/>
        <v>50</v>
      </c>
      <c r="I6649" s="37">
        <f>IF(H6649&lt;'Roof Calculator'!$G$8, 1, 0)</f>
        <v>1</v>
      </c>
      <c r="J6649" s="37">
        <f>IF(H6649&gt;='Roof Calculator'!$G$8, 1, 0)</f>
        <v>0</v>
      </c>
      <c r="K6649" s="37">
        <f t="shared" si="1861"/>
        <v>50</v>
      </c>
      <c r="L6649" s="37">
        <f t="shared" si="1862"/>
        <v>0</v>
      </c>
      <c r="M6649" s="37">
        <v>0</v>
      </c>
      <c r="N6649" s="37">
        <f t="shared" si="1863"/>
        <v>0</v>
      </c>
      <c r="O6649" s="37">
        <v>0</v>
      </c>
      <c r="P6649" s="37">
        <v>0</v>
      </c>
      <c r="Q6649" s="21">
        <f t="shared" si="1864"/>
        <v>39.790999999999997</v>
      </c>
      <c r="R6649" s="21">
        <f t="shared" si="1873"/>
        <v>277.1249999999863</v>
      </c>
      <c r="S6649" s="21">
        <f t="shared" si="1874"/>
        <v>-5.3064621808538748</v>
      </c>
      <c r="T6649" s="21">
        <f t="shared" si="1865"/>
        <v>86.147999999999996</v>
      </c>
      <c r="U6649" s="37">
        <f>VLOOKUP(Time_Zone, 'LSTM LookUp'!$B$5:$D$8, 3, FALSE)</f>
        <v>-75</v>
      </c>
      <c r="V6649" s="21">
        <f t="shared" si="1875"/>
        <v>12.134383759854764</v>
      </c>
      <c r="W6649" s="21">
        <f t="shared" si="1866"/>
        <v>44.181595939963685</v>
      </c>
      <c r="X6649" s="21">
        <f t="shared" si="1867"/>
        <v>0</v>
      </c>
      <c r="Y6649" s="21">
        <f t="shared" si="1868"/>
        <v>0</v>
      </c>
      <c r="Z6649" s="21">
        <f t="shared" si="1876"/>
        <v>0</v>
      </c>
      <c r="AA6649" s="21">
        <f t="shared" si="1869"/>
        <v>0</v>
      </c>
      <c r="AB6649" s="21">
        <f t="shared" si="1870"/>
        <v>0</v>
      </c>
      <c r="AC6649" s="21">
        <f t="shared" si="1871"/>
        <v>0</v>
      </c>
      <c r="AD6649" s="21">
        <f t="shared" si="1877"/>
        <v>0</v>
      </c>
      <c r="AE6649" s="21" t="str">
        <f t="shared" si="1872"/>
        <v>10/4/4:00</v>
      </c>
    </row>
    <row r="6650" spans="2:31">
      <c r="B6650" s="37">
        <v>10</v>
      </c>
      <c r="C6650" s="38">
        <v>4</v>
      </c>
      <c r="D6650" s="39">
        <v>5</v>
      </c>
      <c r="E6650" s="17">
        <v>10</v>
      </c>
      <c r="F6650" s="17">
        <v>0</v>
      </c>
      <c r="G6650" s="17">
        <v>0</v>
      </c>
      <c r="H6650" s="37">
        <f t="shared" si="1860"/>
        <v>50</v>
      </c>
      <c r="I6650" s="37">
        <f>IF(H6650&lt;'Roof Calculator'!$G$8, 1, 0)</f>
        <v>1</v>
      </c>
      <c r="J6650" s="37">
        <f>IF(H6650&gt;='Roof Calculator'!$G$8, 1, 0)</f>
        <v>0</v>
      </c>
      <c r="K6650" s="37">
        <f t="shared" si="1861"/>
        <v>50</v>
      </c>
      <c r="L6650" s="37">
        <f t="shared" si="1862"/>
        <v>0</v>
      </c>
      <c r="M6650" s="37">
        <v>0</v>
      </c>
      <c r="N6650" s="37">
        <f t="shared" si="1863"/>
        <v>0</v>
      </c>
      <c r="O6650" s="37">
        <v>0</v>
      </c>
      <c r="P6650" s="37">
        <v>0</v>
      </c>
      <c r="Q6650" s="21">
        <f t="shared" si="1864"/>
        <v>39.790999999999997</v>
      </c>
      <c r="R6650" s="21">
        <f t="shared" si="1873"/>
        <v>277.16666666665299</v>
      </c>
      <c r="S6650" s="21">
        <f t="shared" si="1874"/>
        <v>-5.3224357688612809</v>
      </c>
      <c r="T6650" s="21">
        <f t="shared" si="1865"/>
        <v>86.147999999999996</v>
      </c>
      <c r="U6650" s="37">
        <f>VLOOKUP(Time_Zone, 'LSTM LookUp'!$B$5:$D$8, 3, FALSE)</f>
        <v>-75</v>
      </c>
      <c r="V6650" s="21">
        <f t="shared" si="1875"/>
        <v>12.146797726829153</v>
      </c>
      <c r="W6650" s="21">
        <f t="shared" si="1866"/>
        <v>59.18469943170728</v>
      </c>
      <c r="X6650" s="21">
        <f t="shared" si="1867"/>
        <v>0</v>
      </c>
      <c r="Y6650" s="21">
        <f t="shared" si="1868"/>
        <v>0</v>
      </c>
      <c r="Z6650" s="21">
        <f t="shared" si="1876"/>
        <v>0</v>
      </c>
      <c r="AA6650" s="21">
        <f t="shared" si="1869"/>
        <v>0</v>
      </c>
      <c r="AB6650" s="21">
        <f t="shared" si="1870"/>
        <v>0</v>
      </c>
      <c r="AC6650" s="21">
        <f t="shared" si="1871"/>
        <v>0</v>
      </c>
      <c r="AD6650" s="21">
        <f t="shared" si="1877"/>
        <v>0</v>
      </c>
      <c r="AE6650" s="21" t="str">
        <f t="shared" si="1872"/>
        <v>10/4/5:00</v>
      </c>
    </row>
    <row r="6651" spans="2:31">
      <c r="B6651" s="37">
        <v>10</v>
      </c>
      <c r="C6651" s="38">
        <v>4</v>
      </c>
      <c r="D6651" s="39">
        <v>6</v>
      </c>
      <c r="E6651" s="17">
        <v>9.4</v>
      </c>
      <c r="F6651" s="17">
        <v>0</v>
      </c>
      <c r="G6651" s="17">
        <v>0</v>
      </c>
      <c r="H6651" s="37">
        <f t="shared" si="1860"/>
        <v>48.92</v>
      </c>
      <c r="I6651" s="37">
        <f>IF(H6651&lt;'Roof Calculator'!$G$8, 1, 0)</f>
        <v>1</v>
      </c>
      <c r="J6651" s="37">
        <f>IF(H6651&gt;='Roof Calculator'!$G$8, 1, 0)</f>
        <v>0</v>
      </c>
      <c r="K6651" s="37">
        <f t="shared" si="1861"/>
        <v>48.92</v>
      </c>
      <c r="L6651" s="37">
        <f t="shared" si="1862"/>
        <v>0</v>
      </c>
      <c r="M6651" s="37">
        <v>0</v>
      </c>
      <c r="N6651" s="37">
        <f t="shared" si="1863"/>
        <v>0</v>
      </c>
      <c r="O6651" s="37">
        <v>0</v>
      </c>
      <c r="P6651" s="37">
        <v>0</v>
      </c>
      <c r="Q6651" s="21">
        <f t="shared" si="1864"/>
        <v>39.790999999999997</v>
      </c>
      <c r="R6651" s="21">
        <f t="shared" si="1873"/>
        <v>277.20833333331967</v>
      </c>
      <c r="S6651" s="21">
        <f t="shared" si="1874"/>
        <v>-5.3384070256043517</v>
      </c>
      <c r="T6651" s="21">
        <f t="shared" si="1865"/>
        <v>86.147999999999996</v>
      </c>
      <c r="U6651" s="37">
        <f>VLOOKUP(Time_Zone, 'LSTM LookUp'!$B$5:$D$8, 3, FALSE)</f>
        <v>-75</v>
      </c>
      <c r="V6651" s="21">
        <f t="shared" si="1875"/>
        <v>12.159198538793261</v>
      </c>
      <c r="W6651" s="21">
        <f t="shared" si="1866"/>
        <v>74.18779963469828</v>
      </c>
      <c r="X6651" s="21">
        <f t="shared" si="1867"/>
        <v>0</v>
      </c>
      <c r="Y6651" s="21">
        <f t="shared" si="1868"/>
        <v>0</v>
      </c>
      <c r="Z6651" s="21">
        <f t="shared" si="1876"/>
        <v>0</v>
      </c>
      <c r="AA6651" s="21">
        <f t="shared" si="1869"/>
        <v>0</v>
      </c>
      <c r="AB6651" s="21">
        <f t="shared" si="1870"/>
        <v>0</v>
      </c>
      <c r="AC6651" s="21">
        <f t="shared" si="1871"/>
        <v>0</v>
      </c>
      <c r="AD6651" s="21">
        <f t="shared" si="1877"/>
        <v>0</v>
      </c>
      <c r="AE6651" s="21" t="str">
        <f t="shared" si="1872"/>
        <v>10/4/6:00</v>
      </c>
    </row>
    <row r="6652" spans="2:31">
      <c r="B6652" s="37">
        <v>10</v>
      </c>
      <c r="C6652" s="38">
        <v>4</v>
      </c>
      <c r="D6652" s="39">
        <v>7</v>
      </c>
      <c r="E6652" s="17">
        <v>7.2</v>
      </c>
      <c r="F6652" s="17">
        <v>2</v>
      </c>
      <c r="G6652" s="17">
        <v>3</v>
      </c>
      <c r="H6652" s="37">
        <f t="shared" si="1860"/>
        <v>44.96</v>
      </c>
      <c r="I6652" s="37">
        <f>IF(H6652&lt;'Roof Calculator'!$G$8, 1, 0)</f>
        <v>1</v>
      </c>
      <c r="J6652" s="37">
        <f>IF(H6652&gt;='Roof Calculator'!$G$8, 1, 0)</f>
        <v>0</v>
      </c>
      <c r="K6652" s="37">
        <f t="shared" si="1861"/>
        <v>44.96</v>
      </c>
      <c r="L6652" s="37">
        <f t="shared" si="1862"/>
        <v>0</v>
      </c>
      <c r="M6652" s="37">
        <v>0</v>
      </c>
      <c r="N6652" s="37">
        <f t="shared" si="1863"/>
        <v>2</v>
      </c>
      <c r="O6652" s="37">
        <v>0</v>
      </c>
      <c r="P6652" s="37">
        <v>0</v>
      </c>
      <c r="Q6652" s="21">
        <f t="shared" si="1864"/>
        <v>39.790999999999997</v>
      </c>
      <c r="R6652" s="21">
        <f t="shared" si="1873"/>
        <v>277.24999999998636</v>
      </c>
      <c r="S6652" s="21">
        <f t="shared" si="1874"/>
        <v>-5.3543759439253096</v>
      </c>
      <c r="T6652" s="21">
        <f t="shared" si="1865"/>
        <v>86.147999999999996</v>
      </c>
      <c r="U6652" s="37">
        <f>VLOOKUP(Time_Zone, 'LSTM LookUp'!$B$5:$D$8, 3, FALSE)</f>
        <v>-75</v>
      </c>
      <c r="V6652" s="21">
        <f t="shared" si="1875"/>
        <v>12.171586169896873</v>
      </c>
      <c r="W6652" s="21">
        <f t="shared" si="1866"/>
        <v>89.190896542474206</v>
      </c>
      <c r="X6652" s="21">
        <f t="shared" si="1867"/>
        <v>-0.1467536011854256</v>
      </c>
      <c r="Y6652" s="21">
        <f t="shared" si="1868"/>
        <v>1.8532463988145744</v>
      </c>
      <c r="Z6652" s="21">
        <f t="shared" si="1876"/>
        <v>0.58744674031543365</v>
      </c>
      <c r="AA6652" s="21">
        <f t="shared" si="1869"/>
        <v>0.58744674031543365</v>
      </c>
      <c r="AB6652" s="21">
        <f t="shared" si="1870"/>
        <v>0</v>
      </c>
      <c r="AC6652" s="21">
        <f t="shared" si="1871"/>
        <v>0</v>
      </c>
      <c r="AD6652" s="21">
        <f t="shared" si="1877"/>
        <v>0</v>
      </c>
      <c r="AE6652" s="21" t="str">
        <f t="shared" si="1872"/>
        <v>10/4/7:00</v>
      </c>
    </row>
    <row r="6653" spans="2:31">
      <c r="B6653" s="37">
        <v>10</v>
      </c>
      <c r="C6653" s="38">
        <v>4</v>
      </c>
      <c r="D6653" s="39">
        <v>8</v>
      </c>
      <c r="E6653" s="17">
        <v>8.3000000000000007</v>
      </c>
      <c r="F6653" s="17">
        <v>59</v>
      </c>
      <c r="G6653" s="17">
        <v>70</v>
      </c>
      <c r="H6653" s="37">
        <f t="shared" si="1860"/>
        <v>46.94</v>
      </c>
      <c r="I6653" s="37">
        <f>IF(H6653&lt;'Roof Calculator'!$G$8, 1, 0)</f>
        <v>1</v>
      </c>
      <c r="J6653" s="37">
        <f>IF(H6653&gt;='Roof Calculator'!$G$8, 1, 0)</f>
        <v>0</v>
      </c>
      <c r="K6653" s="37">
        <f t="shared" si="1861"/>
        <v>46.94</v>
      </c>
      <c r="L6653" s="37">
        <f t="shared" si="1862"/>
        <v>0</v>
      </c>
      <c r="M6653" s="37">
        <v>0</v>
      </c>
      <c r="N6653" s="37">
        <f t="shared" si="1863"/>
        <v>59</v>
      </c>
      <c r="O6653" s="37">
        <v>0</v>
      </c>
      <c r="P6653" s="37">
        <v>0</v>
      </c>
      <c r="Q6653" s="21">
        <f t="shared" si="1864"/>
        <v>39.790999999999997</v>
      </c>
      <c r="R6653" s="21">
        <f t="shared" si="1873"/>
        <v>277.29166666665304</v>
      </c>
      <c r="S6653" s="21">
        <f t="shared" si="1874"/>
        <v>-5.370342516666013</v>
      </c>
      <c r="T6653" s="21">
        <f t="shared" si="1865"/>
        <v>86.147999999999996</v>
      </c>
      <c r="U6653" s="37">
        <f>VLOOKUP(Time_Zone, 'LSTM LookUp'!$B$5:$D$8, 3, FALSE)</f>
        <v>-75</v>
      </c>
      <c r="V6653" s="21">
        <f t="shared" si="1875"/>
        <v>12.183960594310856</v>
      </c>
      <c r="W6653" s="21">
        <f t="shared" si="1866"/>
        <v>104.19399014857771</v>
      </c>
      <c r="X6653" s="21">
        <f t="shared" si="1867"/>
        <v>-17.323852004512837</v>
      </c>
      <c r="Y6653" s="21">
        <f t="shared" si="1868"/>
        <v>41.676147995487163</v>
      </c>
      <c r="Z6653" s="21">
        <f t="shared" si="1876"/>
        <v>13.2106110145487</v>
      </c>
      <c r="AA6653" s="21">
        <f t="shared" si="1869"/>
        <v>13.2106110145487</v>
      </c>
      <c r="AB6653" s="21">
        <f t="shared" si="1870"/>
        <v>0</v>
      </c>
      <c r="AC6653" s="21">
        <f t="shared" si="1871"/>
        <v>0</v>
      </c>
      <c r="AD6653" s="21">
        <f t="shared" si="1877"/>
        <v>0</v>
      </c>
      <c r="AE6653" s="21" t="str">
        <f t="shared" si="1872"/>
        <v>10/4/8:00</v>
      </c>
    </row>
    <row r="6654" spans="2:31">
      <c r="B6654" s="37">
        <v>10</v>
      </c>
      <c r="C6654" s="38">
        <v>4</v>
      </c>
      <c r="D6654" s="39">
        <v>9</v>
      </c>
      <c r="E6654" s="17">
        <v>11.1</v>
      </c>
      <c r="F6654" s="17">
        <v>86</v>
      </c>
      <c r="G6654" s="17">
        <v>1</v>
      </c>
      <c r="H6654" s="37">
        <f t="shared" si="1860"/>
        <v>51.98</v>
      </c>
      <c r="I6654" s="37">
        <f>IF(H6654&lt;'Roof Calculator'!$G$8, 1, 0)</f>
        <v>1</v>
      </c>
      <c r="J6654" s="37">
        <f>IF(H6654&gt;='Roof Calculator'!$G$8, 1, 0)</f>
        <v>0</v>
      </c>
      <c r="K6654" s="37">
        <f t="shared" si="1861"/>
        <v>51.98</v>
      </c>
      <c r="L6654" s="37">
        <f t="shared" si="1862"/>
        <v>0</v>
      </c>
      <c r="M6654" s="37">
        <v>0</v>
      </c>
      <c r="N6654" s="37">
        <f t="shared" si="1863"/>
        <v>86</v>
      </c>
      <c r="O6654" s="37">
        <v>0</v>
      </c>
      <c r="P6654" s="37">
        <v>0</v>
      </c>
      <c r="Q6654" s="21">
        <f t="shared" si="1864"/>
        <v>39.790999999999997</v>
      </c>
      <c r="R6654" s="21">
        <f t="shared" si="1873"/>
        <v>277.33333333331973</v>
      </c>
      <c r="S6654" s="21">
        <f t="shared" si="1874"/>
        <v>-5.3863067366678674</v>
      </c>
      <c r="T6654" s="21">
        <f t="shared" si="1865"/>
        <v>86.147999999999996</v>
      </c>
      <c r="U6654" s="37">
        <f>VLOOKUP(Time_Zone, 'LSTM LookUp'!$B$5:$D$8, 3, FALSE)</f>
        <v>-75</v>
      </c>
      <c r="V6654" s="21">
        <f t="shared" si="1875"/>
        <v>12.196321786227134</v>
      </c>
      <c r="W6654" s="21">
        <f t="shared" si="1866"/>
        <v>119.19708044655681</v>
      </c>
      <c r="X6654" s="21">
        <f t="shared" si="1867"/>
        <v>-0.43325033244299815</v>
      </c>
      <c r="Y6654" s="21">
        <f t="shared" si="1868"/>
        <v>85.566749667557005</v>
      </c>
      <c r="Z6654" s="21">
        <f t="shared" si="1876"/>
        <v>27.123165167754042</v>
      </c>
      <c r="AA6654" s="21">
        <f t="shared" si="1869"/>
        <v>27.123165167754042</v>
      </c>
      <c r="AB6654" s="21">
        <f t="shared" si="1870"/>
        <v>0</v>
      </c>
      <c r="AC6654" s="21">
        <f t="shared" si="1871"/>
        <v>0</v>
      </c>
      <c r="AD6654" s="21">
        <f t="shared" si="1877"/>
        <v>0</v>
      </c>
      <c r="AE6654" s="21" t="str">
        <f t="shared" si="1872"/>
        <v>10/4/9:00</v>
      </c>
    </row>
    <row r="6655" spans="2:31">
      <c r="B6655" s="37">
        <v>10</v>
      </c>
      <c r="C6655" s="38">
        <v>4</v>
      </c>
      <c r="D6655" s="39">
        <v>10</v>
      </c>
      <c r="E6655" s="17">
        <v>12.8</v>
      </c>
      <c r="F6655" s="17">
        <v>186</v>
      </c>
      <c r="G6655" s="17">
        <v>10</v>
      </c>
      <c r="H6655" s="37">
        <f t="shared" si="1860"/>
        <v>55.04</v>
      </c>
      <c r="I6655" s="37">
        <f>IF(H6655&lt;'Roof Calculator'!$G$8, 1, 0)</f>
        <v>0</v>
      </c>
      <c r="J6655" s="37">
        <f>IF(H6655&gt;='Roof Calculator'!$G$8, 1, 0)</f>
        <v>1</v>
      </c>
      <c r="K6655" s="37">
        <f t="shared" si="1861"/>
        <v>0</v>
      </c>
      <c r="L6655" s="37">
        <f t="shared" si="1862"/>
        <v>55.04</v>
      </c>
      <c r="M6655" s="37">
        <v>0</v>
      </c>
      <c r="N6655" s="37">
        <f t="shared" si="1863"/>
        <v>186</v>
      </c>
      <c r="O6655" s="37">
        <v>0</v>
      </c>
      <c r="P6655" s="37">
        <v>0</v>
      </c>
      <c r="Q6655" s="21">
        <f t="shared" si="1864"/>
        <v>39.790999999999997</v>
      </c>
      <c r="R6655" s="21">
        <f t="shared" si="1873"/>
        <v>277.37499999998641</v>
      </c>
      <c r="S6655" s="21">
        <f t="shared" si="1874"/>
        <v>-5.4022685967718402</v>
      </c>
      <c r="T6655" s="21">
        <f t="shared" si="1865"/>
        <v>86.147999999999996</v>
      </c>
      <c r="U6655" s="37">
        <f>VLOOKUP(Time_Zone, 'LSTM LookUp'!$B$5:$D$8, 3, FALSE)</f>
        <v>-75</v>
      </c>
      <c r="V6655" s="21">
        <f t="shared" si="1875"/>
        <v>12.208669719858772</v>
      </c>
      <c r="W6655" s="21">
        <f t="shared" si="1866"/>
        <v>134.20016742996469</v>
      </c>
      <c r="X6655" s="21">
        <f t="shared" si="1867"/>
        <v>-5.9356626007251396</v>
      </c>
      <c r="Y6655" s="21">
        <f t="shared" si="1868"/>
        <v>180.06433739927485</v>
      </c>
      <c r="Z6655" s="21">
        <f t="shared" si="1876"/>
        <v>57.07725001916814</v>
      </c>
      <c r="AA6655" s="21">
        <f t="shared" si="1869"/>
        <v>0</v>
      </c>
      <c r="AB6655" s="21">
        <f t="shared" si="1870"/>
        <v>57.07725001916814</v>
      </c>
      <c r="AC6655" s="21">
        <f t="shared" si="1871"/>
        <v>55.04</v>
      </c>
      <c r="AD6655" s="21">
        <f t="shared" si="1877"/>
        <v>57.07725001916814</v>
      </c>
      <c r="AE6655" s="21" t="str">
        <f t="shared" si="1872"/>
        <v>10/4/10:00</v>
      </c>
    </row>
    <row r="6656" spans="2:31">
      <c r="B6656" s="37">
        <v>10</v>
      </c>
      <c r="C6656" s="38">
        <v>4</v>
      </c>
      <c r="D6656" s="39">
        <v>11</v>
      </c>
      <c r="E6656" s="17">
        <v>13.9</v>
      </c>
      <c r="F6656" s="17">
        <v>258</v>
      </c>
      <c r="G6656" s="17">
        <v>10</v>
      </c>
      <c r="H6656" s="37">
        <f t="shared" si="1860"/>
        <v>57.02</v>
      </c>
      <c r="I6656" s="37">
        <f>IF(H6656&lt;'Roof Calculator'!$G$8, 1, 0)</f>
        <v>0</v>
      </c>
      <c r="J6656" s="37">
        <f>IF(H6656&gt;='Roof Calculator'!$G$8, 1, 0)</f>
        <v>1</v>
      </c>
      <c r="K6656" s="37">
        <f t="shared" si="1861"/>
        <v>0</v>
      </c>
      <c r="L6656" s="37">
        <f t="shared" si="1862"/>
        <v>57.02</v>
      </c>
      <c r="M6656" s="37">
        <v>0</v>
      </c>
      <c r="N6656" s="37">
        <f t="shared" si="1863"/>
        <v>258</v>
      </c>
      <c r="O6656" s="37">
        <v>0</v>
      </c>
      <c r="P6656" s="37">
        <v>0</v>
      </c>
      <c r="Q6656" s="21">
        <f t="shared" si="1864"/>
        <v>39.790999999999997</v>
      </c>
      <c r="R6656" s="21">
        <f t="shared" si="1873"/>
        <v>277.4166666666531</v>
      </c>
      <c r="S6656" s="21">
        <f t="shared" si="1874"/>
        <v>-5.4182280898184869</v>
      </c>
      <c r="T6656" s="21">
        <f t="shared" si="1865"/>
        <v>86.147999999999996</v>
      </c>
      <c r="U6656" s="37">
        <f>VLOOKUP(Time_Zone, 'LSTM LookUp'!$B$5:$D$8, 3, FALSE)</f>
        <v>-75</v>
      </c>
      <c r="V6656" s="21">
        <f t="shared" si="1875"/>
        <v>12.221004369440026</v>
      </c>
      <c r="W6656" s="21">
        <f t="shared" si="1866"/>
        <v>149.20325109236001</v>
      </c>
      <c r="X6656" s="21">
        <f t="shared" si="1867"/>
        <v>-7.1751535862878155</v>
      </c>
      <c r="Y6656" s="21">
        <f t="shared" si="1868"/>
        <v>250.82484641371218</v>
      </c>
      <c r="Z6656" s="21">
        <f t="shared" si="1876"/>
        <v>79.507095500147344</v>
      </c>
      <c r="AA6656" s="21">
        <f t="shared" si="1869"/>
        <v>0</v>
      </c>
      <c r="AB6656" s="21">
        <f t="shared" si="1870"/>
        <v>79.507095500147344</v>
      </c>
      <c r="AC6656" s="21">
        <f t="shared" si="1871"/>
        <v>57.02</v>
      </c>
      <c r="AD6656" s="21">
        <f t="shared" si="1877"/>
        <v>79.507095500147344</v>
      </c>
      <c r="AE6656" s="21" t="str">
        <f t="shared" si="1872"/>
        <v>10/4/11:00</v>
      </c>
    </row>
    <row r="6657" spans="2:31">
      <c r="B6657" s="37">
        <v>10</v>
      </c>
      <c r="C6657" s="38">
        <v>4</v>
      </c>
      <c r="D6657" s="39">
        <v>12</v>
      </c>
      <c r="E6657" s="17">
        <v>15.6</v>
      </c>
      <c r="F6657" s="17">
        <v>315</v>
      </c>
      <c r="G6657" s="17">
        <v>18</v>
      </c>
      <c r="H6657" s="37">
        <f t="shared" si="1860"/>
        <v>60.08</v>
      </c>
      <c r="I6657" s="37">
        <f>IF(H6657&lt;'Roof Calculator'!$G$8, 1, 0)</f>
        <v>0</v>
      </c>
      <c r="J6657" s="37">
        <f>IF(H6657&gt;='Roof Calculator'!$G$8, 1, 0)</f>
        <v>1</v>
      </c>
      <c r="K6657" s="37">
        <f t="shared" si="1861"/>
        <v>0</v>
      </c>
      <c r="L6657" s="37">
        <f t="shared" si="1862"/>
        <v>60.08</v>
      </c>
      <c r="M6657" s="37">
        <v>0</v>
      </c>
      <c r="N6657" s="37">
        <f t="shared" si="1863"/>
        <v>315</v>
      </c>
      <c r="O6657" s="37">
        <v>0</v>
      </c>
      <c r="P6657" s="37">
        <v>0</v>
      </c>
      <c r="Q6657" s="21">
        <f t="shared" si="1864"/>
        <v>39.790999999999997</v>
      </c>
      <c r="R6657" s="21">
        <f t="shared" si="1873"/>
        <v>277.45833333331979</v>
      </c>
      <c r="S6657" s="21">
        <f t="shared" si="1874"/>
        <v>-5.434185208647909</v>
      </c>
      <c r="T6657" s="21">
        <f t="shared" si="1865"/>
        <v>86.147999999999996</v>
      </c>
      <c r="U6657" s="37">
        <f>VLOOKUP(Time_Zone, 'LSTM LookUp'!$B$5:$D$8, 3, FALSE)</f>
        <v>-75</v>
      </c>
      <c r="V6657" s="21">
        <f t="shared" si="1875"/>
        <v>12.233325709226381</v>
      </c>
      <c r="W6657" s="21">
        <f t="shared" si="1866"/>
        <v>164.20633142730657</v>
      </c>
      <c r="X6657" s="21">
        <f t="shared" si="1867"/>
        <v>-14.339906793891045</v>
      </c>
      <c r="Y6657" s="21">
        <f t="shared" si="1868"/>
        <v>300.66009320610897</v>
      </c>
      <c r="Z6657" s="21">
        <f t="shared" si="1876"/>
        <v>95.303998329546985</v>
      </c>
      <c r="AA6657" s="21">
        <f t="shared" si="1869"/>
        <v>0</v>
      </c>
      <c r="AB6657" s="21">
        <f t="shared" si="1870"/>
        <v>95.303998329546985</v>
      </c>
      <c r="AC6657" s="21">
        <f t="shared" si="1871"/>
        <v>60.08</v>
      </c>
      <c r="AD6657" s="21">
        <f t="shared" si="1877"/>
        <v>95.303998329546985</v>
      </c>
      <c r="AE6657" s="21" t="str">
        <f t="shared" si="1872"/>
        <v>10/4/12:00</v>
      </c>
    </row>
    <row r="6658" spans="2:31">
      <c r="B6658" s="37">
        <v>10</v>
      </c>
      <c r="C6658" s="38">
        <v>4</v>
      </c>
      <c r="D6658" s="39">
        <v>13</v>
      </c>
      <c r="E6658" s="17">
        <v>16.7</v>
      </c>
      <c r="F6658" s="17">
        <v>325</v>
      </c>
      <c r="G6658" s="17">
        <v>10</v>
      </c>
      <c r="H6658" s="37">
        <f t="shared" si="1860"/>
        <v>62.059999999999995</v>
      </c>
      <c r="I6658" s="37">
        <f>IF(H6658&lt;'Roof Calculator'!$G$8, 1, 0)</f>
        <v>0</v>
      </c>
      <c r="J6658" s="37">
        <f>IF(H6658&gt;='Roof Calculator'!$G$8, 1, 0)</f>
        <v>1</v>
      </c>
      <c r="K6658" s="37">
        <f t="shared" si="1861"/>
        <v>0</v>
      </c>
      <c r="L6658" s="37">
        <f t="shared" si="1862"/>
        <v>62.059999999999995</v>
      </c>
      <c r="M6658" s="37">
        <v>0</v>
      </c>
      <c r="N6658" s="37">
        <f t="shared" si="1863"/>
        <v>325</v>
      </c>
      <c r="O6658" s="37">
        <v>0</v>
      </c>
      <c r="P6658" s="37">
        <v>0</v>
      </c>
      <c r="Q6658" s="21">
        <f t="shared" si="1864"/>
        <v>39.790999999999997</v>
      </c>
      <c r="R6658" s="21">
        <f t="shared" si="1873"/>
        <v>277.49999999998647</v>
      </c>
      <c r="S6658" s="21">
        <f t="shared" si="1874"/>
        <v>-5.4501399460998448</v>
      </c>
      <c r="T6658" s="21">
        <f t="shared" si="1865"/>
        <v>86.147999999999996</v>
      </c>
      <c r="U6658" s="37">
        <f>VLOOKUP(Time_Zone, 'LSTM LookUp'!$B$5:$D$8, 3, FALSE)</f>
        <v>-75</v>
      </c>
      <c r="V6658" s="21">
        <f t="shared" si="1875"/>
        <v>12.245633713494682</v>
      </c>
      <c r="W6658" s="21">
        <f t="shared" si="1866"/>
        <v>179.20940842837365</v>
      </c>
      <c r="X6658" s="21">
        <f t="shared" si="1867"/>
        <v>-8.2562339310812369</v>
      </c>
      <c r="Y6658" s="21">
        <f t="shared" si="1868"/>
        <v>316.74376606891877</v>
      </c>
      <c r="Z6658" s="21">
        <f t="shared" si="1876"/>
        <v>100.40224171564017</v>
      </c>
      <c r="AA6658" s="21">
        <f t="shared" si="1869"/>
        <v>0</v>
      </c>
      <c r="AB6658" s="21">
        <f t="shared" si="1870"/>
        <v>100.40224171564017</v>
      </c>
      <c r="AC6658" s="21">
        <f t="shared" si="1871"/>
        <v>62.059999999999995</v>
      </c>
      <c r="AD6658" s="21">
        <f t="shared" si="1877"/>
        <v>100.40224171564017</v>
      </c>
      <c r="AE6658" s="21" t="str">
        <f t="shared" si="1872"/>
        <v>10/4/13:00</v>
      </c>
    </row>
    <row r="6659" spans="2:31">
      <c r="B6659" s="37">
        <v>10</v>
      </c>
      <c r="C6659" s="38">
        <v>4</v>
      </c>
      <c r="D6659" s="39">
        <v>14</v>
      </c>
      <c r="E6659" s="17">
        <v>17.2</v>
      </c>
      <c r="F6659" s="17">
        <v>296</v>
      </c>
      <c r="G6659" s="17">
        <v>4</v>
      </c>
      <c r="H6659" s="37">
        <f t="shared" si="1860"/>
        <v>62.959999999999994</v>
      </c>
      <c r="I6659" s="37">
        <f>IF(H6659&lt;'Roof Calculator'!$G$8, 1, 0)</f>
        <v>0</v>
      </c>
      <c r="J6659" s="37">
        <f>IF(H6659&gt;='Roof Calculator'!$G$8, 1, 0)</f>
        <v>1</v>
      </c>
      <c r="K6659" s="37">
        <f t="shared" si="1861"/>
        <v>0</v>
      </c>
      <c r="L6659" s="37">
        <f t="shared" si="1862"/>
        <v>62.959999999999994</v>
      </c>
      <c r="M6659" s="37">
        <v>0</v>
      </c>
      <c r="N6659" s="37">
        <f t="shared" si="1863"/>
        <v>296</v>
      </c>
      <c r="O6659" s="37">
        <v>0</v>
      </c>
      <c r="P6659" s="37">
        <v>0</v>
      </c>
      <c r="Q6659" s="21">
        <f t="shared" si="1864"/>
        <v>39.790999999999997</v>
      </c>
      <c r="R6659" s="21">
        <f t="shared" si="1873"/>
        <v>277.54166666665316</v>
      </c>
      <c r="S6659" s="21">
        <f t="shared" si="1874"/>
        <v>-5.4660922950135413</v>
      </c>
      <c r="T6659" s="21">
        <f t="shared" si="1865"/>
        <v>86.147999999999996</v>
      </c>
      <c r="U6659" s="37">
        <f>VLOOKUP(Time_Zone, 'LSTM LookUp'!$B$5:$D$8, 3, FALSE)</f>
        <v>-75</v>
      </c>
      <c r="V6659" s="21">
        <f t="shared" si="1875"/>
        <v>12.257928356543058</v>
      </c>
      <c r="W6659" s="21">
        <f t="shared" si="1866"/>
        <v>194.21248208913576</v>
      </c>
      <c r="X6659" s="21">
        <f t="shared" si="1867"/>
        <v>-3.2097655934339846</v>
      </c>
      <c r="Y6659" s="21">
        <f t="shared" si="1868"/>
        <v>292.79023440656601</v>
      </c>
      <c r="Z6659" s="21">
        <f t="shared" si="1876"/>
        <v>92.8093905421036</v>
      </c>
      <c r="AA6659" s="21">
        <f t="shared" si="1869"/>
        <v>0</v>
      </c>
      <c r="AB6659" s="21">
        <f t="shared" si="1870"/>
        <v>92.8093905421036</v>
      </c>
      <c r="AC6659" s="21">
        <f t="shared" si="1871"/>
        <v>62.959999999999994</v>
      </c>
      <c r="AD6659" s="21">
        <f t="shared" si="1877"/>
        <v>92.8093905421036</v>
      </c>
      <c r="AE6659" s="21" t="str">
        <f t="shared" si="1872"/>
        <v>10/4/14:00</v>
      </c>
    </row>
    <row r="6660" spans="2:31">
      <c r="B6660" s="37">
        <v>10</v>
      </c>
      <c r="C6660" s="38">
        <v>4</v>
      </c>
      <c r="D6660" s="39">
        <v>15</v>
      </c>
      <c r="E6660" s="17">
        <v>18.3</v>
      </c>
      <c r="F6660" s="17">
        <v>305</v>
      </c>
      <c r="G6660" s="17">
        <v>131</v>
      </c>
      <c r="H6660" s="37">
        <f t="shared" si="1860"/>
        <v>64.94</v>
      </c>
      <c r="I6660" s="37">
        <f>IF(H6660&lt;'Roof Calculator'!$G$8, 1, 0)</f>
        <v>0</v>
      </c>
      <c r="J6660" s="37">
        <f>IF(H6660&gt;='Roof Calculator'!$G$8, 1, 0)</f>
        <v>1</v>
      </c>
      <c r="K6660" s="37">
        <f t="shared" si="1861"/>
        <v>0</v>
      </c>
      <c r="L6660" s="37">
        <f t="shared" si="1862"/>
        <v>64.94</v>
      </c>
      <c r="M6660" s="37">
        <v>0</v>
      </c>
      <c r="N6660" s="37">
        <f t="shared" si="1863"/>
        <v>305</v>
      </c>
      <c r="O6660" s="37">
        <v>0</v>
      </c>
      <c r="P6660" s="37">
        <v>0</v>
      </c>
      <c r="Q6660" s="21">
        <f t="shared" si="1864"/>
        <v>39.790999999999997</v>
      </c>
      <c r="R6660" s="21">
        <f t="shared" si="1873"/>
        <v>277.58333333331984</v>
      </c>
      <c r="S6660" s="21">
        <f t="shared" si="1874"/>
        <v>-5.4820422482278284</v>
      </c>
      <c r="T6660" s="21">
        <f t="shared" si="1865"/>
        <v>86.147999999999996</v>
      </c>
      <c r="U6660" s="37">
        <f>VLOOKUP(Time_Zone, 'LSTM LookUp'!$B$5:$D$8, 3, FALSE)</f>
        <v>-75</v>
      </c>
      <c r="V6660" s="21">
        <f t="shared" si="1875"/>
        <v>12.270209612691065</v>
      </c>
      <c r="W6660" s="21">
        <f t="shared" si="1866"/>
        <v>209.21555240317275</v>
      </c>
      <c r="X6660" s="21">
        <f t="shared" si="1867"/>
        <v>-95.461118293963509</v>
      </c>
      <c r="Y6660" s="21">
        <f t="shared" si="1868"/>
        <v>209.53888170603648</v>
      </c>
      <c r="Z6660" s="21">
        <f t="shared" si="1876"/>
        <v>66.420165773039429</v>
      </c>
      <c r="AA6660" s="21">
        <f t="shared" si="1869"/>
        <v>0</v>
      </c>
      <c r="AB6660" s="21">
        <f t="shared" si="1870"/>
        <v>66.420165773039429</v>
      </c>
      <c r="AC6660" s="21">
        <f t="shared" si="1871"/>
        <v>64.94</v>
      </c>
      <c r="AD6660" s="21">
        <f t="shared" si="1877"/>
        <v>66.420165773039429</v>
      </c>
      <c r="AE6660" s="21" t="str">
        <f t="shared" si="1872"/>
        <v>10/4/15:00</v>
      </c>
    </row>
    <row r="6661" spans="2:31">
      <c r="B6661" s="37">
        <v>10</v>
      </c>
      <c r="C6661" s="38">
        <v>4</v>
      </c>
      <c r="D6661" s="39">
        <v>16</v>
      </c>
      <c r="E6661" s="17">
        <v>18.3</v>
      </c>
      <c r="F6661" s="17">
        <v>247</v>
      </c>
      <c r="G6661" s="17">
        <v>6</v>
      </c>
      <c r="H6661" s="37">
        <f t="shared" si="1860"/>
        <v>64.94</v>
      </c>
      <c r="I6661" s="37">
        <f>IF(H6661&lt;'Roof Calculator'!$G$8, 1, 0)</f>
        <v>0</v>
      </c>
      <c r="J6661" s="37">
        <f>IF(H6661&gt;='Roof Calculator'!$G$8, 1, 0)</f>
        <v>1</v>
      </c>
      <c r="K6661" s="37">
        <f t="shared" si="1861"/>
        <v>0</v>
      </c>
      <c r="L6661" s="37">
        <f t="shared" si="1862"/>
        <v>64.94</v>
      </c>
      <c r="M6661" s="37">
        <v>0</v>
      </c>
      <c r="N6661" s="37">
        <f t="shared" si="1863"/>
        <v>247</v>
      </c>
      <c r="O6661" s="37">
        <v>0</v>
      </c>
      <c r="P6661" s="37">
        <v>0</v>
      </c>
      <c r="Q6661" s="21">
        <f t="shared" si="1864"/>
        <v>39.790999999999997</v>
      </c>
      <c r="R6661" s="21">
        <f t="shared" si="1873"/>
        <v>277.62499999998653</v>
      </c>
      <c r="S6661" s="21">
        <f t="shared" si="1874"/>
        <v>-5.4979897985811315</v>
      </c>
      <c r="T6661" s="21">
        <f t="shared" si="1865"/>
        <v>86.147999999999996</v>
      </c>
      <c r="U6661" s="37">
        <f>VLOOKUP(Time_Zone, 'LSTM LookUp'!$B$5:$D$8, 3, FALSE)</f>
        <v>-75</v>
      </c>
      <c r="V6661" s="21">
        <f t="shared" si="1875"/>
        <v>12.282477456279738</v>
      </c>
      <c r="W6661" s="21">
        <f t="shared" si="1866"/>
        <v>224.21861936406995</v>
      </c>
      <c r="X6661" s="21">
        <f t="shared" si="1867"/>
        <v>-3.6568382480029236</v>
      </c>
      <c r="Y6661" s="21">
        <f t="shared" si="1868"/>
        <v>243.34316175199709</v>
      </c>
      <c r="Z6661" s="21">
        <f t="shared" si="1876"/>
        <v>77.135532134691019</v>
      </c>
      <c r="AA6661" s="21">
        <f t="shared" si="1869"/>
        <v>0</v>
      </c>
      <c r="AB6661" s="21">
        <f t="shared" si="1870"/>
        <v>77.135532134691019</v>
      </c>
      <c r="AC6661" s="21">
        <f t="shared" si="1871"/>
        <v>64.94</v>
      </c>
      <c r="AD6661" s="21">
        <f t="shared" si="1877"/>
        <v>77.135532134691019</v>
      </c>
      <c r="AE6661" s="21" t="str">
        <f t="shared" si="1872"/>
        <v>10/4/16:00</v>
      </c>
    </row>
    <row r="6662" spans="2:31">
      <c r="B6662" s="37">
        <v>10</v>
      </c>
      <c r="C6662" s="38">
        <v>4</v>
      </c>
      <c r="D6662" s="39">
        <v>17</v>
      </c>
      <c r="E6662" s="17">
        <v>20</v>
      </c>
      <c r="F6662" s="17">
        <v>135</v>
      </c>
      <c r="G6662" s="17">
        <v>35</v>
      </c>
      <c r="H6662" s="37">
        <f t="shared" si="1860"/>
        <v>68</v>
      </c>
      <c r="I6662" s="37">
        <f>IF(H6662&lt;'Roof Calculator'!$G$8, 1, 0)</f>
        <v>0</v>
      </c>
      <c r="J6662" s="37">
        <f>IF(H6662&gt;='Roof Calculator'!$G$8, 1, 0)</f>
        <v>1</v>
      </c>
      <c r="K6662" s="37">
        <f t="shared" si="1861"/>
        <v>0</v>
      </c>
      <c r="L6662" s="37">
        <f t="shared" si="1862"/>
        <v>68</v>
      </c>
      <c r="M6662" s="37">
        <v>0</v>
      </c>
      <c r="N6662" s="37">
        <f t="shared" si="1863"/>
        <v>135</v>
      </c>
      <c r="O6662" s="37">
        <v>0</v>
      </c>
      <c r="P6662" s="37">
        <v>0</v>
      </c>
      <c r="Q6662" s="21">
        <f t="shared" si="1864"/>
        <v>39.790999999999997</v>
      </c>
      <c r="R6662" s="21">
        <f t="shared" si="1873"/>
        <v>277.66666666665321</v>
      </c>
      <c r="S6662" s="21">
        <f t="shared" si="1874"/>
        <v>-5.5139349389114178</v>
      </c>
      <c r="T6662" s="21">
        <f t="shared" si="1865"/>
        <v>86.147999999999996</v>
      </c>
      <c r="U6662" s="37">
        <f>VLOOKUP(Time_Zone, 'LSTM LookUp'!$B$5:$D$8, 3, FALSE)</f>
        <v>-75</v>
      </c>
      <c r="V6662" s="21">
        <f t="shared" si="1875"/>
        <v>12.294731861671599</v>
      </c>
      <c r="W6662" s="21">
        <f t="shared" si="1866"/>
        <v>239.22168296541793</v>
      </c>
      <c r="X6662" s="21">
        <f t="shared" si="1867"/>
        <v>-15.850504730775814</v>
      </c>
      <c r="Y6662" s="21">
        <f t="shared" si="1868"/>
        <v>119.14949526922419</v>
      </c>
      <c r="Z6662" s="21">
        <f t="shared" si="1876"/>
        <v>37.768308979802391</v>
      </c>
      <c r="AA6662" s="21">
        <f t="shared" si="1869"/>
        <v>0</v>
      </c>
      <c r="AB6662" s="21">
        <f t="shared" si="1870"/>
        <v>37.768308979802391</v>
      </c>
      <c r="AC6662" s="21">
        <f t="shared" si="1871"/>
        <v>68</v>
      </c>
      <c r="AD6662" s="21">
        <f t="shared" si="1877"/>
        <v>37.768308979802391</v>
      </c>
      <c r="AE6662" s="21" t="str">
        <f t="shared" si="1872"/>
        <v>10/4/17:00</v>
      </c>
    </row>
    <row r="6663" spans="2:31">
      <c r="B6663" s="37">
        <v>10</v>
      </c>
      <c r="C6663" s="38">
        <v>4</v>
      </c>
      <c r="D6663" s="39">
        <v>18</v>
      </c>
      <c r="E6663" s="17">
        <v>21.1</v>
      </c>
      <c r="F6663" s="17">
        <v>49</v>
      </c>
      <c r="G6663" s="17">
        <v>6</v>
      </c>
      <c r="H6663" s="37">
        <f t="shared" si="1860"/>
        <v>69.98</v>
      </c>
      <c r="I6663" s="37">
        <f>IF(H6663&lt;'Roof Calculator'!$G$8, 1, 0)</f>
        <v>0</v>
      </c>
      <c r="J6663" s="37">
        <f>IF(H6663&gt;='Roof Calculator'!$G$8, 1, 0)</f>
        <v>1</v>
      </c>
      <c r="K6663" s="37">
        <f t="shared" si="1861"/>
        <v>0</v>
      </c>
      <c r="L6663" s="37">
        <f t="shared" si="1862"/>
        <v>69.98</v>
      </c>
      <c r="M6663" s="37">
        <v>0</v>
      </c>
      <c r="N6663" s="37">
        <f t="shared" si="1863"/>
        <v>49</v>
      </c>
      <c r="O6663" s="37">
        <v>0</v>
      </c>
      <c r="P6663" s="37">
        <v>0</v>
      </c>
      <c r="Q6663" s="21">
        <f t="shared" si="1864"/>
        <v>39.790999999999997</v>
      </c>
      <c r="R6663" s="21">
        <f t="shared" si="1873"/>
        <v>277.7083333333199</v>
      </c>
      <c r="S6663" s="21">
        <f t="shared" si="1874"/>
        <v>-5.529877662056216</v>
      </c>
      <c r="T6663" s="21">
        <f t="shared" si="1865"/>
        <v>86.147999999999996</v>
      </c>
      <c r="U6663" s="37">
        <f>VLOOKUP(Time_Zone, 'LSTM LookUp'!$B$5:$D$8, 3, FALSE)</f>
        <v>-75</v>
      </c>
      <c r="V6663" s="21">
        <f t="shared" si="1875"/>
        <v>12.306972803250723</v>
      </c>
      <c r="W6663" s="21">
        <f t="shared" si="1866"/>
        <v>254.22474320081267</v>
      </c>
      <c r="X6663" s="21">
        <f t="shared" si="1867"/>
        <v>-1.6175803228382133</v>
      </c>
      <c r="Y6663" s="21">
        <f t="shared" si="1868"/>
        <v>47.382419677161785</v>
      </c>
      <c r="Z6663" s="21">
        <f t="shared" si="1876"/>
        <v>15.019399474031587</v>
      </c>
      <c r="AA6663" s="21">
        <f t="shared" si="1869"/>
        <v>0</v>
      </c>
      <c r="AB6663" s="21">
        <f t="shared" si="1870"/>
        <v>15.019399474031587</v>
      </c>
      <c r="AC6663" s="21">
        <f t="shared" si="1871"/>
        <v>69.98</v>
      </c>
      <c r="AD6663" s="21">
        <f t="shared" si="1877"/>
        <v>15.019399474031587</v>
      </c>
      <c r="AE6663" s="21" t="str">
        <f t="shared" si="1872"/>
        <v>10/4/18:00</v>
      </c>
    </row>
    <row r="6664" spans="2:31">
      <c r="B6664" s="37">
        <v>10</v>
      </c>
      <c r="C6664" s="38">
        <v>4</v>
      </c>
      <c r="D6664" s="39">
        <v>19</v>
      </c>
      <c r="E6664" s="17">
        <v>20</v>
      </c>
      <c r="F6664" s="17">
        <v>10</v>
      </c>
      <c r="G6664" s="17">
        <v>0</v>
      </c>
      <c r="H6664" s="37">
        <f t="shared" si="1860"/>
        <v>68</v>
      </c>
      <c r="I6664" s="37">
        <f>IF(H6664&lt;'Roof Calculator'!$G$8, 1, 0)</f>
        <v>0</v>
      </c>
      <c r="J6664" s="37">
        <f>IF(H6664&gt;='Roof Calculator'!$G$8, 1, 0)</f>
        <v>1</v>
      </c>
      <c r="K6664" s="37">
        <f t="shared" si="1861"/>
        <v>0</v>
      </c>
      <c r="L6664" s="37">
        <f t="shared" si="1862"/>
        <v>68</v>
      </c>
      <c r="M6664" s="37">
        <v>0</v>
      </c>
      <c r="N6664" s="37">
        <f t="shared" si="1863"/>
        <v>10</v>
      </c>
      <c r="O6664" s="37">
        <v>0</v>
      </c>
      <c r="P6664" s="37">
        <v>0</v>
      </c>
      <c r="Q6664" s="21">
        <f t="shared" si="1864"/>
        <v>39.790999999999997</v>
      </c>
      <c r="R6664" s="21">
        <f t="shared" si="1873"/>
        <v>277.74999999998658</v>
      </c>
      <c r="S6664" s="21">
        <f t="shared" si="1874"/>
        <v>-5.5458179608526752</v>
      </c>
      <c r="T6664" s="21">
        <f t="shared" si="1865"/>
        <v>86.147999999999996</v>
      </c>
      <c r="U6664" s="37">
        <f>VLOOKUP(Time_Zone, 'LSTM LookUp'!$B$5:$D$8, 3, FALSE)</f>
        <v>-75</v>
      </c>
      <c r="V6664" s="21">
        <f t="shared" si="1875"/>
        <v>12.319200255422849</v>
      </c>
      <c r="W6664" s="21">
        <f t="shared" si="1866"/>
        <v>269.22780006385574</v>
      </c>
      <c r="X6664" s="21">
        <f t="shared" si="1867"/>
        <v>0</v>
      </c>
      <c r="Y6664" s="21">
        <f t="shared" si="1868"/>
        <v>10</v>
      </c>
      <c r="Z6664" s="21">
        <f t="shared" si="1876"/>
        <v>3.1698253437383874</v>
      </c>
      <c r="AA6664" s="21">
        <f t="shared" si="1869"/>
        <v>0</v>
      </c>
      <c r="AB6664" s="21">
        <f t="shared" si="1870"/>
        <v>3.1698253437383874</v>
      </c>
      <c r="AC6664" s="21">
        <f t="shared" si="1871"/>
        <v>68</v>
      </c>
      <c r="AD6664" s="21">
        <f t="shared" si="1877"/>
        <v>3.1698253437383874</v>
      </c>
      <c r="AE6664" s="21" t="str">
        <f t="shared" si="1872"/>
        <v>10/4/19:00</v>
      </c>
    </row>
    <row r="6665" spans="2:31">
      <c r="B6665" s="37">
        <v>10</v>
      </c>
      <c r="C6665" s="38">
        <v>4</v>
      </c>
      <c r="D6665" s="39">
        <v>20</v>
      </c>
      <c r="E6665" s="17">
        <v>18.3</v>
      </c>
      <c r="F6665" s="17">
        <v>0</v>
      </c>
      <c r="G6665" s="17">
        <v>0</v>
      </c>
      <c r="H6665" s="37">
        <f t="shared" si="1860"/>
        <v>64.94</v>
      </c>
      <c r="I6665" s="37">
        <f>IF(H6665&lt;'Roof Calculator'!$G$8, 1, 0)</f>
        <v>0</v>
      </c>
      <c r="J6665" s="37">
        <f>IF(H6665&gt;='Roof Calculator'!$G$8, 1, 0)</f>
        <v>1</v>
      </c>
      <c r="K6665" s="37">
        <f t="shared" si="1861"/>
        <v>0</v>
      </c>
      <c r="L6665" s="37">
        <f t="shared" si="1862"/>
        <v>64.94</v>
      </c>
      <c r="M6665" s="37">
        <v>0</v>
      </c>
      <c r="N6665" s="37">
        <f t="shared" si="1863"/>
        <v>0</v>
      </c>
      <c r="O6665" s="37">
        <v>0</v>
      </c>
      <c r="P6665" s="37">
        <v>0</v>
      </c>
      <c r="Q6665" s="21">
        <f t="shared" si="1864"/>
        <v>39.790999999999997</v>
      </c>
      <c r="R6665" s="21">
        <f t="shared" si="1873"/>
        <v>277.79166666665327</v>
      </c>
      <c r="S6665" s="21">
        <f t="shared" si="1874"/>
        <v>-5.5617558281374571</v>
      </c>
      <c r="T6665" s="21">
        <f t="shared" si="1865"/>
        <v>86.147999999999996</v>
      </c>
      <c r="U6665" s="37">
        <f>VLOOKUP(Time_Zone, 'LSTM LookUp'!$B$5:$D$8, 3, FALSE)</f>
        <v>-75</v>
      </c>
      <c r="V6665" s="21">
        <f t="shared" si="1875"/>
        <v>12.331414192615345</v>
      </c>
      <c r="W6665" s="21">
        <f t="shared" si="1866"/>
        <v>284.2308535481539</v>
      </c>
      <c r="X6665" s="21">
        <f t="shared" si="1867"/>
        <v>0</v>
      </c>
      <c r="Y6665" s="21">
        <f t="shared" si="1868"/>
        <v>0</v>
      </c>
      <c r="Z6665" s="21">
        <f t="shared" si="1876"/>
        <v>0</v>
      </c>
      <c r="AA6665" s="21">
        <f t="shared" si="1869"/>
        <v>0</v>
      </c>
      <c r="AB6665" s="21">
        <f t="shared" si="1870"/>
        <v>0</v>
      </c>
      <c r="AC6665" s="21">
        <f t="shared" si="1871"/>
        <v>64.94</v>
      </c>
      <c r="AD6665" s="21">
        <f t="shared" si="1877"/>
        <v>0</v>
      </c>
      <c r="AE6665" s="21" t="str">
        <f t="shared" si="1872"/>
        <v>10/4/20:00</v>
      </c>
    </row>
    <row r="6666" spans="2:31">
      <c r="B6666" s="37">
        <v>10</v>
      </c>
      <c r="C6666" s="38">
        <v>4</v>
      </c>
      <c r="D6666" s="39">
        <v>21</v>
      </c>
      <c r="E6666" s="17">
        <v>18.899999999999999</v>
      </c>
      <c r="F6666" s="17">
        <v>0</v>
      </c>
      <c r="G6666" s="17">
        <v>0</v>
      </c>
      <c r="H6666" s="37">
        <f t="shared" si="1860"/>
        <v>66.02</v>
      </c>
      <c r="I6666" s="37">
        <f>IF(H6666&lt;'Roof Calculator'!$G$8, 1, 0)</f>
        <v>0</v>
      </c>
      <c r="J6666" s="37">
        <f>IF(H6666&gt;='Roof Calculator'!$G$8, 1, 0)</f>
        <v>1</v>
      </c>
      <c r="K6666" s="37">
        <f t="shared" si="1861"/>
        <v>0</v>
      </c>
      <c r="L6666" s="37">
        <f t="shared" si="1862"/>
        <v>66.02</v>
      </c>
      <c r="M6666" s="37">
        <v>0</v>
      </c>
      <c r="N6666" s="37">
        <f t="shared" si="1863"/>
        <v>0</v>
      </c>
      <c r="O6666" s="37">
        <v>0</v>
      </c>
      <c r="P6666" s="37">
        <v>0</v>
      </c>
      <c r="Q6666" s="21">
        <f t="shared" si="1864"/>
        <v>39.790999999999997</v>
      </c>
      <c r="R6666" s="21">
        <f t="shared" si="1873"/>
        <v>277.83333333331996</v>
      </c>
      <c r="S6666" s="21">
        <f t="shared" si="1874"/>
        <v>-5.577691256746796</v>
      </c>
      <c r="T6666" s="21">
        <f t="shared" si="1865"/>
        <v>86.147999999999996</v>
      </c>
      <c r="U6666" s="37">
        <f>VLOOKUP(Time_Zone, 'LSTM LookUp'!$B$5:$D$8, 3, FALSE)</f>
        <v>-75</v>
      </c>
      <c r="V6666" s="21">
        <f t="shared" si="1875"/>
        <v>12.343614589277303</v>
      </c>
      <c r="W6666" s="21">
        <f t="shared" si="1866"/>
        <v>299.23390364731932</v>
      </c>
      <c r="X6666" s="21">
        <f t="shared" si="1867"/>
        <v>0</v>
      </c>
      <c r="Y6666" s="21">
        <f t="shared" si="1868"/>
        <v>0</v>
      </c>
      <c r="Z6666" s="21">
        <f t="shared" si="1876"/>
        <v>0</v>
      </c>
      <c r="AA6666" s="21">
        <f t="shared" si="1869"/>
        <v>0</v>
      </c>
      <c r="AB6666" s="21">
        <f t="shared" si="1870"/>
        <v>0</v>
      </c>
      <c r="AC6666" s="21">
        <f t="shared" si="1871"/>
        <v>66.02</v>
      </c>
      <c r="AD6666" s="21">
        <f t="shared" si="1877"/>
        <v>0</v>
      </c>
      <c r="AE6666" s="21" t="str">
        <f t="shared" si="1872"/>
        <v>10/4/21:00</v>
      </c>
    </row>
    <row r="6667" spans="2:31">
      <c r="B6667" s="37">
        <v>10</v>
      </c>
      <c r="C6667" s="38">
        <v>4</v>
      </c>
      <c r="D6667" s="39">
        <v>22</v>
      </c>
      <c r="E6667" s="17">
        <v>19.399999999999999</v>
      </c>
      <c r="F6667" s="17">
        <v>0</v>
      </c>
      <c r="G6667" s="17">
        <v>0</v>
      </c>
      <c r="H6667" s="37">
        <f t="shared" si="1860"/>
        <v>66.92</v>
      </c>
      <c r="I6667" s="37">
        <f>IF(H6667&lt;'Roof Calculator'!$G$8, 1, 0)</f>
        <v>0</v>
      </c>
      <c r="J6667" s="37">
        <f>IF(H6667&gt;='Roof Calculator'!$G$8, 1, 0)</f>
        <v>1</v>
      </c>
      <c r="K6667" s="37">
        <f t="shared" si="1861"/>
        <v>0</v>
      </c>
      <c r="L6667" s="37">
        <f t="shared" si="1862"/>
        <v>66.92</v>
      </c>
      <c r="M6667" s="37">
        <v>0</v>
      </c>
      <c r="N6667" s="37">
        <f t="shared" si="1863"/>
        <v>0</v>
      </c>
      <c r="O6667" s="37">
        <v>0</v>
      </c>
      <c r="P6667" s="37">
        <v>0</v>
      </c>
      <c r="Q6667" s="21">
        <f t="shared" si="1864"/>
        <v>39.790999999999997</v>
      </c>
      <c r="R6667" s="21">
        <f t="shared" si="1873"/>
        <v>277.87499999998664</v>
      </c>
      <c r="S6667" s="21">
        <f t="shared" si="1874"/>
        <v>-5.5936242395165028</v>
      </c>
      <c r="T6667" s="21">
        <f t="shared" si="1865"/>
        <v>86.147999999999996</v>
      </c>
      <c r="U6667" s="37">
        <f>VLOOKUP(Time_Zone, 'LSTM LookUp'!$B$5:$D$8, 3, FALSE)</f>
        <v>-75</v>
      </c>
      <c r="V6667" s="21">
        <f t="shared" si="1875"/>
        <v>12.355801419879604</v>
      </c>
      <c r="W6667" s="21">
        <f t="shared" si="1866"/>
        <v>314.23695035496985</v>
      </c>
      <c r="X6667" s="21">
        <f t="shared" si="1867"/>
        <v>0</v>
      </c>
      <c r="Y6667" s="21">
        <f t="shared" si="1868"/>
        <v>0</v>
      </c>
      <c r="Z6667" s="21">
        <f t="shared" si="1876"/>
        <v>0</v>
      </c>
      <c r="AA6667" s="21">
        <f t="shared" si="1869"/>
        <v>0</v>
      </c>
      <c r="AB6667" s="21">
        <f t="shared" si="1870"/>
        <v>0</v>
      </c>
      <c r="AC6667" s="21">
        <f t="shared" si="1871"/>
        <v>66.92</v>
      </c>
      <c r="AD6667" s="21">
        <f t="shared" si="1877"/>
        <v>0</v>
      </c>
      <c r="AE6667" s="21" t="str">
        <f t="shared" si="1872"/>
        <v>10/4/22:00</v>
      </c>
    </row>
    <row r="6668" spans="2:31">
      <c r="B6668" s="37">
        <v>10</v>
      </c>
      <c r="C6668" s="38">
        <v>4</v>
      </c>
      <c r="D6668" s="39">
        <v>23</v>
      </c>
      <c r="E6668" s="17">
        <v>19.399999999999999</v>
      </c>
      <c r="F6668" s="17">
        <v>0</v>
      </c>
      <c r="G6668" s="17">
        <v>0</v>
      </c>
      <c r="H6668" s="37">
        <f t="shared" si="1860"/>
        <v>66.92</v>
      </c>
      <c r="I6668" s="37">
        <f>IF(H6668&lt;'Roof Calculator'!$G$8, 1, 0)</f>
        <v>0</v>
      </c>
      <c r="J6668" s="37">
        <f>IF(H6668&gt;='Roof Calculator'!$G$8, 1, 0)</f>
        <v>1</v>
      </c>
      <c r="K6668" s="37">
        <f t="shared" si="1861"/>
        <v>0</v>
      </c>
      <c r="L6668" s="37">
        <f t="shared" si="1862"/>
        <v>66.92</v>
      </c>
      <c r="M6668" s="37">
        <v>0</v>
      </c>
      <c r="N6668" s="37">
        <f t="shared" si="1863"/>
        <v>0</v>
      </c>
      <c r="O6668" s="37">
        <v>0</v>
      </c>
      <c r="P6668" s="37">
        <v>0</v>
      </c>
      <c r="Q6668" s="21">
        <f t="shared" si="1864"/>
        <v>39.790999999999997</v>
      </c>
      <c r="R6668" s="21">
        <f t="shared" si="1873"/>
        <v>277.91666666665333</v>
      </c>
      <c r="S6668" s="21">
        <f t="shared" si="1874"/>
        <v>-5.609554769281984</v>
      </c>
      <c r="T6668" s="21">
        <f t="shared" si="1865"/>
        <v>86.147999999999996</v>
      </c>
      <c r="U6668" s="37">
        <f>VLOOKUP(Time_Zone, 'LSTM LookUp'!$B$5:$D$8, 3, FALSE)</f>
        <v>-75</v>
      </c>
      <c r="V6668" s="21">
        <f t="shared" si="1875"/>
        <v>12.367974658914969</v>
      </c>
      <c r="W6668" s="21">
        <f t="shared" si="1866"/>
        <v>329.23999366472873</v>
      </c>
      <c r="X6668" s="21">
        <f t="shared" si="1867"/>
        <v>0</v>
      </c>
      <c r="Y6668" s="21">
        <f t="shared" si="1868"/>
        <v>0</v>
      </c>
      <c r="Z6668" s="21">
        <f t="shared" si="1876"/>
        <v>0</v>
      </c>
      <c r="AA6668" s="21">
        <f t="shared" si="1869"/>
        <v>0</v>
      </c>
      <c r="AB6668" s="21">
        <f t="shared" si="1870"/>
        <v>0</v>
      </c>
      <c r="AC6668" s="21">
        <f t="shared" si="1871"/>
        <v>66.92</v>
      </c>
      <c r="AD6668" s="21">
        <f t="shared" si="1877"/>
        <v>0</v>
      </c>
      <c r="AE6668" s="21" t="str">
        <f t="shared" si="1872"/>
        <v>10/4/23:00</v>
      </c>
    </row>
    <row r="6669" spans="2:31">
      <c r="B6669" s="37">
        <v>10</v>
      </c>
      <c r="C6669" s="38">
        <v>4</v>
      </c>
      <c r="D6669" s="39">
        <v>24</v>
      </c>
      <c r="E6669" s="17">
        <v>19.399999999999999</v>
      </c>
      <c r="F6669" s="17">
        <v>0</v>
      </c>
      <c r="G6669" s="17">
        <v>0</v>
      </c>
      <c r="H6669" s="37">
        <f t="shared" si="1860"/>
        <v>66.92</v>
      </c>
      <c r="I6669" s="37">
        <f>IF(H6669&lt;'Roof Calculator'!$G$8, 1, 0)</f>
        <v>0</v>
      </c>
      <c r="J6669" s="37">
        <f>IF(H6669&gt;='Roof Calculator'!$G$8, 1, 0)</f>
        <v>1</v>
      </c>
      <c r="K6669" s="37">
        <f t="shared" si="1861"/>
        <v>0</v>
      </c>
      <c r="L6669" s="37">
        <f t="shared" si="1862"/>
        <v>66.92</v>
      </c>
      <c r="M6669" s="37">
        <v>0</v>
      </c>
      <c r="N6669" s="37">
        <f t="shared" si="1863"/>
        <v>0</v>
      </c>
      <c r="O6669" s="37">
        <v>0</v>
      </c>
      <c r="P6669" s="37">
        <v>0</v>
      </c>
      <c r="Q6669" s="21">
        <f t="shared" si="1864"/>
        <v>39.790999999999997</v>
      </c>
      <c r="R6669" s="21">
        <f t="shared" si="1873"/>
        <v>277.95833333332001</v>
      </c>
      <c r="S6669" s="21">
        <f t="shared" si="1874"/>
        <v>-5.6254828388781597</v>
      </c>
      <c r="T6669" s="21">
        <f t="shared" si="1865"/>
        <v>86.147999999999996</v>
      </c>
      <c r="U6669" s="37">
        <f>VLOOKUP(Time_Zone, 'LSTM LookUp'!$B$5:$D$8, 3, FALSE)</f>
        <v>-75</v>
      </c>
      <c r="V6669" s="21">
        <f t="shared" si="1875"/>
        <v>12.380134280897973</v>
      </c>
      <c r="W6669" s="21">
        <f t="shared" si="1866"/>
        <v>344.2430335702245</v>
      </c>
      <c r="X6669" s="21">
        <f t="shared" si="1867"/>
        <v>0</v>
      </c>
      <c r="Y6669" s="21">
        <f t="shared" si="1868"/>
        <v>0</v>
      </c>
      <c r="Z6669" s="21">
        <f t="shared" si="1876"/>
        <v>0</v>
      </c>
      <c r="AA6669" s="21">
        <f t="shared" si="1869"/>
        <v>0</v>
      </c>
      <c r="AB6669" s="21">
        <f t="shared" si="1870"/>
        <v>0</v>
      </c>
      <c r="AC6669" s="21">
        <f t="shared" si="1871"/>
        <v>66.92</v>
      </c>
      <c r="AD6669" s="21">
        <f t="shared" si="1877"/>
        <v>0</v>
      </c>
      <c r="AE6669" s="21" t="str">
        <f t="shared" si="1872"/>
        <v>10/4/24:00</v>
      </c>
    </row>
    <row r="6670" spans="2:31">
      <c r="B6670" s="37">
        <v>10</v>
      </c>
      <c r="C6670" s="38">
        <v>5</v>
      </c>
      <c r="D6670" s="39">
        <v>1</v>
      </c>
      <c r="E6670" s="17">
        <v>19.399999999999999</v>
      </c>
      <c r="F6670" s="17">
        <v>0</v>
      </c>
      <c r="G6670" s="17">
        <v>0</v>
      </c>
      <c r="H6670" s="37">
        <f t="shared" si="1860"/>
        <v>66.92</v>
      </c>
      <c r="I6670" s="37">
        <f>IF(H6670&lt;'Roof Calculator'!$G$8, 1, 0)</f>
        <v>0</v>
      </c>
      <c r="J6670" s="37">
        <f>IF(H6670&gt;='Roof Calculator'!$G$8, 1, 0)</f>
        <v>1</v>
      </c>
      <c r="K6670" s="37">
        <f t="shared" si="1861"/>
        <v>0</v>
      </c>
      <c r="L6670" s="37">
        <f t="shared" si="1862"/>
        <v>66.92</v>
      </c>
      <c r="M6670" s="37">
        <v>0</v>
      </c>
      <c r="N6670" s="37">
        <f t="shared" si="1863"/>
        <v>0</v>
      </c>
      <c r="O6670" s="37">
        <v>0</v>
      </c>
      <c r="P6670" s="37">
        <v>0</v>
      </c>
      <c r="Q6670" s="21">
        <f t="shared" si="1864"/>
        <v>39.790999999999997</v>
      </c>
      <c r="R6670" s="21">
        <f t="shared" si="1873"/>
        <v>277.9999999999867</v>
      </c>
      <c r="S6670" s="21">
        <f t="shared" si="1874"/>
        <v>-5.6414084411395233</v>
      </c>
      <c r="T6670" s="21">
        <f t="shared" si="1865"/>
        <v>86.147999999999996</v>
      </c>
      <c r="U6670" s="37">
        <f>VLOOKUP(Time_Zone, 'LSTM LookUp'!$B$5:$D$8, 3, FALSE)</f>
        <v>-75</v>
      </c>
      <c r="V6670" s="21">
        <f t="shared" si="1875"/>
        <v>12.392280260365132</v>
      </c>
      <c r="W6670" s="21">
        <f t="shared" si="1866"/>
        <v>-0.75392993490870808</v>
      </c>
      <c r="X6670" s="21">
        <f t="shared" si="1867"/>
        <v>0</v>
      </c>
      <c r="Y6670" s="21">
        <f t="shared" si="1868"/>
        <v>0</v>
      </c>
      <c r="Z6670" s="21">
        <f t="shared" si="1876"/>
        <v>0</v>
      </c>
      <c r="AA6670" s="21">
        <f t="shared" si="1869"/>
        <v>0</v>
      </c>
      <c r="AB6670" s="21">
        <f t="shared" si="1870"/>
        <v>0</v>
      </c>
      <c r="AC6670" s="21">
        <f t="shared" si="1871"/>
        <v>66.92</v>
      </c>
      <c r="AD6670" s="21">
        <f t="shared" si="1877"/>
        <v>0</v>
      </c>
      <c r="AE6670" s="21" t="str">
        <f t="shared" si="1872"/>
        <v>10/5/1:00</v>
      </c>
    </row>
    <row r="6671" spans="2:31">
      <c r="B6671" s="37">
        <v>10</v>
      </c>
      <c r="C6671" s="38">
        <v>5</v>
      </c>
      <c r="D6671" s="39">
        <v>2</v>
      </c>
      <c r="E6671" s="17">
        <v>18.899999999999999</v>
      </c>
      <c r="F6671" s="17">
        <v>0</v>
      </c>
      <c r="G6671" s="17">
        <v>0</v>
      </c>
      <c r="H6671" s="37">
        <f t="shared" si="1860"/>
        <v>66.02</v>
      </c>
      <c r="I6671" s="37">
        <f>IF(H6671&lt;'Roof Calculator'!$G$8, 1, 0)</f>
        <v>0</v>
      </c>
      <c r="J6671" s="37">
        <f>IF(H6671&gt;='Roof Calculator'!$G$8, 1, 0)</f>
        <v>1</v>
      </c>
      <c r="K6671" s="37">
        <f t="shared" si="1861"/>
        <v>0</v>
      </c>
      <c r="L6671" s="37">
        <f t="shared" si="1862"/>
        <v>66.02</v>
      </c>
      <c r="M6671" s="37">
        <v>0</v>
      </c>
      <c r="N6671" s="37">
        <f t="shared" si="1863"/>
        <v>0</v>
      </c>
      <c r="O6671" s="37">
        <v>0</v>
      </c>
      <c r="P6671" s="37">
        <v>0</v>
      </c>
      <c r="Q6671" s="21">
        <f t="shared" si="1864"/>
        <v>39.790999999999997</v>
      </c>
      <c r="R6671" s="21">
        <f t="shared" si="1873"/>
        <v>278.04166666665338</v>
      </c>
      <c r="S6671" s="21">
        <f t="shared" si="1874"/>
        <v>-5.6573315689001609</v>
      </c>
      <c r="T6671" s="21">
        <f t="shared" si="1865"/>
        <v>86.147999999999996</v>
      </c>
      <c r="U6671" s="37">
        <f>VLOOKUP(Time_Zone, 'LSTM LookUp'!$B$5:$D$8, 3, FALSE)</f>
        <v>-75</v>
      </c>
      <c r="V6671" s="21">
        <f t="shared" si="1875"/>
        <v>12.404412571874959</v>
      </c>
      <c r="W6671" s="21">
        <f t="shared" si="1866"/>
        <v>14.249103142968762</v>
      </c>
      <c r="X6671" s="21">
        <f t="shared" si="1867"/>
        <v>0</v>
      </c>
      <c r="Y6671" s="21">
        <f t="shared" si="1868"/>
        <v>0</v>
      </c>
      <c r="Z6671" s="21">
        <f t="shared" si="1876"/>
        <v>0</v>
      </c>
      <c r="AA6671" s="21">
        <f t="shared" si="1869"/>
        <v>0</v>
      </c>
      <c r="AB6671" s="21">
        <f t="shared" si="1870"/>
        <v>0</v>
      </c>
      <c r="AC6671" s="21">
        <f t="shared" si="1871"/>
        <v>66.02</v>
      </c>
      <c r="AD6671" s="21">
        <f t="shared" si="1877"/>
        <v>0</v>
      </c>
      <c r="AE6671" s="21" t="str">
        <f t="shared" si="1872"/>
        <v>10/5/2:00</v>
      </c>
    </row>
    <row r="6672" spans="2:31">
      <c r="B6672" s="37">
        <v>10</v>
      </c>
      <c r="C6672" s="38">
        <v>5</v>
      </c>
      <c r="D6672" s="39">
        <v>3</v>
      </c>
      <c r="E6672" s="17">
        <v>17.8</v>
      </c>
      <c r="F6672" s="17">
        <v>0</v>
      </c>
      <c r="G6672" s="17">
        <v>0</v>
      </c>
      <c r="H6672" s="37">
        <f t="shared" si="1860"/>
        <v>64.040000000000006</v>
      </c>
      <c r="I6672" s="37">
        <f>IF(H6672&lt;'Roof Calculator'!$G$8, 1, 0)</f>
        <v>0</v>
      </c>
      <c r="J6672" s="37">
        <f>IF(H6672&gt;='Roof Calculator'!$G$8, 1, 0)</f>
        <v>1</v>
      </c>
      <c r="K6672" s="37">
        <f t="shared" si="1861"/>
        <v>0</v>
      </c>
      <c r="L6672" s="37">
        <f t="shared" si="1862"/>
        <v>64.040000000000006</v>
      </c>
      <c r="M6672" s="37">
        <v>0</v>
      </c>
      <c r="N6672" s="37">
        <f t="shared" si="1863"/>
        <v>0</v>
      </c>
      <c r="O6672" s="37">
        <v>0</v>
      </c>
      <c r="P6672" s="37">
        <v>0</v>
      </c>
      <c r="Q6672" s="21">
        <f t="shared" si="1864"/>
        <v>39.790999999999997</v>
      </c>
      <c r="R6672" s="21">
        <f t="shared" si="1873"/>
        <v>278.08333333332007</v>
      </c>
      <c r="S6672" s="21">
        <f t="shared" si="1874"/>
        <v>-5.6732522149936884</v>
      </c>
      <c r="T6672" s="21">
        <f t="shared" si="1865"/>
        <v>86.147999999999996</v>
      </c>
      <c r="U6672" s="37">
        <f>VLOOKUP(Time_Zone, 'LSTM LookUp'!$B$5:$D$8, 3, FALSE)</f>
        <v>-75</v>
      </c>
      <c r="V6672" s="21">
        <f t="shared" si="1875"/>
        <v>12.416531190007994</v>
      </c>
      <c r="W6672" s="21">
        <f t="shared" si="1866"/>
        <v>29.252132797501986</v>
      </c>
      <c r="X6672" s="21">
        <f t="shared" si="1867"/>
        <v>0</v>
      </c>
      <c r="Y6672" s="21">
        <f t="shared" si="1868"/>
        <v>0</v>
      </c>
      <c r="Z6672" s="21">
        <f t="shared" si="1876"/>
        <v>0</v>
      </c>
      <c r="AA6672" s="21">
        <f t="shared" si="1869"/>
        <v>0</v>
      </c>
      <c r="AB6672" s="21">
        <f t="shared" si="1870"/>
        <v>0</v>
      </c>
      <c r="AC6672" s="21">
        <f t="shared" si="1871"/>
        <v>64.040000000000006</v>
      </c>
      <c r="AD6672" s="21">
        <f t="shared" si="1877"/>
        <v>0</v>
      </c>
      <c r="AE6672" s="21" t="str">
        <f t="shared" si="1872"/>
        <v>10/5/3:00</v>
      </c>
    </row>
    <row r="6673" spans="2:31">
      <c r="B6673" s="37">
        <v>10</v>
      </c>
      <c r="C6673" s="38">
        <v>5</v>
      </c>
      <c r="D6673" s="39">
        <v>4</v>
      </c>
      <c r="E6673" s="17">
        <v>17.2</v>
      </c>
      <c r="F6673" s="17">
        <v>0</v>
      </c>
      <c r="G6673" s="17">
        <v>0</v>
      </c>
      <c r="H6673" s="37">
        <f t="shared" si="1860"/>
        <v>62.959999999999994</v>
      </c>
      <c r="I6673" s="37">
        <f>IF(H6673&lt;'Roof Calculator'!$G$8, 1, 0)</f>
        <v>0</v>
      </c>
      <c r="J6673" s="37">
        <f>IF(H6673&gt;='Roof Calculator'!$G$8, 1, 0)</f>
        <v>1</v>
      </c>
      <c r="K6673" s="37">
        <f t="shared" si="1861"/>
        <v>0</v>
      </c>
      <c r="L6673" s="37">
        <f t="shared" si="1862"/>
        <v>62.959999999999994</v>
      </c>
      <c r="M6673" s="37">
        <v>0</v>
      </c>
      <c r="N6673" s="37">
        <f t="shared" si="1863"/>
        <v>0</v>
      </c>
      <c r="O6673" s="37">
        <v>0</v>
      </c>
      <c r="P6673" s="37">
        <v>0</v>
      </c>
      <c r="Q6673" s="21">
        <f t="shared" si="1864"/>
        <v>39.790999999999997</v>
      </c>
      <c r="R6673" s="21">
        <f t="shared" si="1873"/>
        <v>278.12499999998676</v>
      </c>
      <c r="S6673" s="21">
        <f t="shared" si="1874"/>
        <v>-5.6891703722532769</v>
      </c>
      <c r="T6673" s="21">
        <f t="shared" si="1865"/>
        <v>86.147999999999996</v>
      </c>
      <c r="U6673" s="37">
        <f>VLOOKUP(Time_Zone, 'LSTM LookUp'!$B$5:$D$8, 3, FALSE)</f>
        <v>-75</v>
      </c>
      <c r="V6673" s="21">
        <f t="shared" si="1875"/>
        <v>12.42863608936686</v>
      </c>
      <c r="W6673" s="21">
        <f t="shared" si="1866"/>
        <v>44.255159022341687</v>
      </c>
      <c r="X6673" s="21">
        <f t="shared" si="1867"/>
        <v>0</v>
      </c>
      <c r="Y6673" s="21">
        <f t="shared" si="1868"/>
        <v>0</v>
      </c>
      <c r="Z6673" s="21">
        <f t="shared" si="1876"/>
        <v>0</v>
      </c>
      <c r="AA6673" s="21">
        <f t="shared" si="1869"/>
        <v>0</v>
      </c>
      <c r="AB6673" s="21">
        <f t="shared" si="1870"/>
        <v>0</v>
      </c>
      <c r="AC6673" s="21">
        <f t="shared" si="1871"/>
        <v>62.959999999999994</v>
      </c>
      <c r="AD6673" s="21">
        <f t="shared" si="1877"/>
        <v>0</v>
      </c>
      <c r="AE6673" s="21" t="str">
        <f t="shared" si="1872"/>
        <v>10/5/4:00</v>
      </c>
    </row>
    <row r="6674" spans="2:31">
      <c r="B6674" s="37">
        <v>10</v>
      </c>
      <c r="C6674" s="38">
        <v>5</v>
      </c>
      <c r="D6674" s="39">
        <v>5</v>
      </c>
      <c r="E6674" s="17">
        <v>17.2</v>
      </c>
      <c r="F6674" s="17">
        <v>0</v>
      </c>
      <c r="G6674" s="17">
        <v>0</v>
      </c>
      <c r="H6674" s="37">
        <f t="shared" si="1860"/>
        <v>62.959999999999994</v>
      </c>
      <c r="I6674" s="37">
        <f>IF(H6674&lt;'Roof Calculator'!$G$8, 1, 0)</f>
        <v>0</v>
      </c>
      <c r="J6674" s="37">
        <f>IF(H6674&gt;='Roof Calculator'!$G$8, 1, 0)</f>
        <v>1</v>
      </c>
      <c r="K6674" s="37">
        <f t="shared" si="1861"/>
        <v>0</v>
      </c>
      <c r="L6674" s="37">
        <f t="shared" si="1862"/>
        <v>62.959999999999994</v>
      </c>
      <c r="M6674" s="37">
        <v>0</v>
      </c>
      <c r="N6674" s="37">
        <f t="shared" si="1863"/>
        <v>0</v>
      </c>
      <c r="O6674" s="37">
        <v>0</v>
      </c>
      <c r="P6674" s="37">
        <v>0</v>
      </c>
      <c r="Q6674" s="21">
        <f t="shared" si="1864"/>
        <v>39.790999999999997</v>
      </c>
      <c r="R6674" s="21">
        <f t="shared" si="1873"/>
        <v>278.16666666665344</v>
      </c>
      <c r="S6674" s="21">
        <f t="shared" si="1874"/>
        <v>-5.7050860335117166</v>
      </c>
      <c r="T6674" s="21">
        <f t="shared" si="1865"/>
        <v>86.147999999999996</v>
      </c>
      <c r="U6674" s="37">
        <f>VLOOKUP(Time_Zone, 'LSTM LookUp'!$B$5:$D$8, 3, FALSE)</f>
        <v>-75</v>
      </c>
      <c r="V6674" s="21">
        <f t="shared" si="1875"/>
        <v>12.440727244576362</v>
      </c>
      <c r="W6674" s="21">
        <f t="shared" si="1866"/>
        <v>59.258181811144077</v>
      </c>
      <c r="X6674" s="21">
        <f t="shared" si="1867"/>
        <v>0</v>
      </c>
      <c r="Y6674" s="21">
        <f t="shared" si="1868"/>
        <v>0</v>
      </c>
      <c r="Z6674" s="21">
        <f t="shared" si="1876"/>
        <v>0</v>
      </c>
      <c r="AA6674" s="21">
        <f t="shared" si="1869"/>
        <v>0</v>
      </c>
      <c r="AB6674" s="21">
        <f t="shared" si="1870"/>
        <v>0</v>
      </c>
      <c r="AC6674" s="21">
        <f t="shared" si="1871"/>
        <v>62.959999999999994</v>
      </c>
      <c r="AD6674" s="21">
        <f t="shared" si="1877"/>
        <v>0</v>
      </c>
      <c r="AE6674" s="21" t="str">
        <f t="shared" si="1872"/>
        <v>10/5/5:00</v>
      </c>
    </row>
    <row r="6675" spans="2:31">
      <c r="B6675" s="37">
        <v>10</v>
      </c>
      <c r="C6675" s="38">
        <v>5</v>
      </c>
      <c r="D6675" s="39">
        <v>6</v>
      </c>
      <c r="E6675" s="17">
        <v>16.7</v>
      </c>
      <c r="F6675" s="17">
        <v>0</v>
      </c>
      <c r="G6675" s="17">
        <v>0</v>
      </c>
      <c r="H6675" s="37">
        <f t="shared" si="1860"/>
        <v>62.059999999999995</v>
      </c>
      <c r="I6675" s="37">
        <f>IF(H6675&lt;'Roof Calculator'!$G$8, 1, 0)</f>
        <v>0</v>
      </c>
      <c r="J6675" s="37">
        <f>IF(H6675&gt;='Roof Calculator'!$G$8, 1, 0)</f>
        <v>1</v>
      </c>
      <c r="K6675" s="37">
        <f t="shared" si="1861"/>
        <v>0</v>
      </c>
      <c r="L6675" s="37">
        <f t="shared" si="1862"/>
        <v>62.059999999999995</v>
      </c>
      <c r="M6675" s="37">
        <v>0</v>
      </c>
      <c r="N6675" s="37">
        <f t="shared" si="1863"/>
        <v>0</v>
      </c>
      <c r="O6675" s="37">
        <v>0</v>
      </c>
      <c r="P6675" s="37">
        <v>0</v>
      </c>
      <c r="Q6675" s="21">
        <f t="shared" si="1864"/>
        <v>39.790999999999997</v>
      </c>
      <c r="R6675" s="21">
        <f t="shared" si="1873"/>
        <v>278.20833333332013</v>
      </c>
      <c r="S6675" s="21">
        <f t="shared" si="1874"/>
        <v>-5.7209991916012974</v>
      </c>
      <c r="T6675" s="21">
        <f t="shared" si="1865"/>
        <v>86.147999999999996</v>
      </c>
      <c r="U6675" s="37">
        <f>VLOOKUP(Time_Zone, 'LSTM LookUp'!$B$5:$D$8, 3, FALSE)</f>
        <v>-75</v>
      </c>
      <c r="V6675" s="21">
        <f t="shared" si="1875"/>
        <v>12.452804630283465</v>
      </c>
      <c r="W6675" s="21">
        <f t="shared" si="1866"/>
        <v>74.261201157570895</v>
      </c>
      <c r="X6675" s="21">
        <f t="shared" si="1867"/>
        <v>0</v>
      </c>
      <c r="Y6675" s="21">
        <f t="shared" si="1868"/>
        <v>0</v>
      </c>
      <c r="Z6675" s="21">
        <f t="shared" si="1876"/>
        <v>0</v>
      </c>
      <c r="AA6675" s="21">
        <f t="shared" si="1869"/>
        <v>0</v>
      </c>
      <c r="AB6675" s="21">
        <f t="shared" si="1870"/>
        <v>0</v>
      </c>
      <c r="AC6675" s="21">
        <f t="shared" si="1871"/>
        <v>62.059999999999995</v>
      </c>
      <c r="AD6675" s="21">
        <f t="shared" si="1877"/>
        <v>0</v>
      </c>
      <c r="AE6675" s="21" t="str">
        <f t="shared" si="1872"/>
        <v>10/5/6:00</v>
      </c>
    </row>
    <row r="6676" spans="2:31">
      <c r="B6676" s="37">
        <v>10</v>
      </c>
      <c r="C6676" s="38">
        <v>5</v>
      </c>
      <c r="D6676" s="39">
        <v>7</v>
      </c>
      <c r="E6676" s="17">
        <v>15</v>
      </c>
      <c r="F6676" s="17">
        <v>5</v>
      </c>
      <c r="G6676" s="17">
        <v>2</v>
      </c>
      <c r="H6676" s="37">
        <f t="shared" si="1860"/>
        <v>59</v>
      </c>
      <c r="I6676" s="37">
        <f>IF(H6676&lt;'Roof Calculator'!$G$8, 1, 0)</f>
        <v>0</v>
      </c>
      <c r="J6676" s="37">
        <f>IF(H6676&gt;='Roof Calculator'!$G$8, 1, 0)</f>
        <v>1</v>
      </c>
      <c r="K6676" s="37">
        <f t="shared" si="1861"/>
        <v>0</v>
      </c>
      <c r="L6676" s="37">
        <f t="shared" si="1862"/>
        <v>59</v>
      </c>
      <c r="M6676" s="37">
        <v>0</v>
      </c>
      <c r="N6676" s="37">
        <f t="shared" si="1863"/>
        <v>5</v>
      </c>
      <c r="O6676" s="37">
        <v>0</v>
      </c>
      <c r="P6676" s="37">
        <v>0</v>
      </c>
      <c r="Q6676" s="21">
        <f t="shared" si="1864"/>
        <v>39.790999999999997</v>
      </c>
      <c r="R6676" s="21">
        <f t="shared" si="1873"/>
        <v>278.24999999998681</v>
      </c>
      <c r="S6676" s="21">
        <f t="shared" si="1874"/>
        <v>-5.7369098393538867</v>
      </c>
      <c r="T6676" s="21">
        <f t="shared" si="1865"/>
        <v>86.147999999999996</v>
      </c>
      <c r="U6676" s="37">
        <f>VLOOKUP(Time_Zone, 'LSTM LookUp'!$B$5:$D$8, 3, FALSE)</f>
        <v>-75</v>
      </c>
      <c r="V6676" s="21">
        <f t="shared" si="1875"/>
        <v>12.46486822115739</v>
      </c>
      <c r="W6676" s="21">
        <f t="shared" si="1866"/>
        <v>89.26421705528935</v>
      </c>
      <c r="X6676" s="21">
        <f t="shared" si="1867"/>
        <v>-0.10831201451343656</v>
      </c>
      <c r="Y6676" s="21">
        <f t="shared" si="1868"/>
        <v>4.8916879854865636</v>
      </c>
      <c r="Z6676" s="21">
        <f t="shared" si="1876"/>
        <v>1.5505796550055886</v>
      </c>
      <c r="AA6676" s="21">
        <f t="shared" si="1869"/>
        <v>0</v>
      </c>
      <c r="AB6676" s="21">
        <f t="shared" si="1870"/>
        <v>1.5505796550055886</v>
      </c>
      <c r="AC6676" s="21">
        <f t="shared" si="1871"/>
        <v>59</v>
      </c>
      <c r="AD6676" s="21">
        <f t="shared" si="1877"/>
        <v>1.5505796550055886</v>
      </c>
      <c r="AE6676" s="21" t="str">
        <f t="shared" si="1872"/>
        <v>10/5/7:00</v>
      </c>
    </row>
    <row r="6677" spans="2:31">
      <c r="B6677" s="37">
        <v>10</v>
      </c>
      <c r="C6677" s="38">
        <v>5</v>
      </c>
      <c r="D6677" s="39">
        <v>8</v>
      </c>
      <c r="E6677" s="17">
        <v>15.6</v>
      </c>
      <c r="F6677" s="17">
        <v>50</v>
      </c>
      <c r="G6677" s="17">
        <v>246</v>
      </c>
      <c r="H6677" s="37">
        <f t="shared" si="1860"/>
        <v>60.08</v>
      </c>
      <c r="I6677" s="37">
        <f>IF(H6677&lt;'Roof Calculator'!$G$8, 1, 0)</f>
        <v>0</v>
      </c>
      <c r="J6677" s="37">
        <f>IF(H6677&gt;='Roof Calculator'!$G$8, 1, 0)</f>
        <v>1</v>
      </c>
      <c r="K6677" s="37">
        <f t="shared" si="1861"/>
        <v>0</v>
      </c>
      <c r="L6677" s="37">
        <f t="shared" si="1862"/>
        <v>60.08</v>
      </c>
      <c r="M6677" s="37">
        <v>0</v>
      </c>
      <c r="N6677" s="37">
        <f t="shared" si="1863"/>
        <v>50</v>
      </c>
      <c r="O6677" s="37">
        <v>0</v>
      </c>
      <c r="P6677" s="37">
        <v>0</v>
      </c>
      <c r="Q6677" s="21">
        <f t="shared" si="1864"/>
        <v>39.790999999999997</v>
      </c>
      <c r="R6677" s="21">
        <f t="shared" si="1873"/>
        <v>278.2916666666535</v>
      </c>
      <c r="S6677" s="21">
        <f t="shared" si="1874"/>
        <v>-5.7528179696009047</v>
      </c>
      <c r="T6677" s="21">
        <f t="shared" si="1865"/>
        <v>86.147999999999996</v>
      </c>
      <c r="U6677" s="37">
        <f>VLOOKUP(Time_Zone, 'LSTM LookUp'!$B$5:$D$8, 3, FALSE)</f>
        <v>-75</v>
      </c>
      <c r="V6677" s="21">
        <f t="shared" si="1875"/>
        <v>12.476917991889653</v>
      </c>
      <c r="W6677" s="21">
        <f t="shared" si="1866"/>
        <v>104.26722949797238</v>
      </c>
      <c r="X6677" s="21">
        <f t="shared" si="1867"/>
        <v>-62.130023592956469</v>
      </c>
      <c r="Y6677" s="21">
        <f t="shared" si="1868"/>
        <v>-12.130023592956469</v>
      </c>
      <c r="Z6677" s="21">
        <f t="shared" si="1876"/>
        <v>-3.8450056205097987</v>
      </c>
      <c r="AA6677" s="21">
        <f t="shared" si="1869"/>
        <v>0</v>
      </c>
      <c r="AB6677" s="21">
        <f t="shared" si="1870"/>
        <v>-3.8450056205097987</v>
      </c>
      <c r="AC6677" s="21">
        <f t="shared" si="1871"/>
        <v>60.08</v>
      </c>
      <c r="AD6677" s="21">
        <f t="shared" si="1877"/>
        <v>-3.8450056205097987</v>
      </c>
      <c r="AE6677" s="21" t="str">
        <f t="shared" si="1872"/>
        <v>10/5/8:00</v>
      </c>
    </row>
    <row r="6678" spans="2:31">
      <c r="B6678" s="37">
        <v>10</v>
      </c>
      <c r="C6678" s="38">
        <v>5</v>
      </c>
      <c r="D6678" s="39">
        <v>9</v>
      </c>
      <c r="E6678" s="17">
        <v>18.3</v>
      </c>
      <c r="F6678" s="17">
        <v>86</v>
      </c>
      <c r="G6678" s="17">
        <v>421</v>
      </c>
      <c r="H6678" s="37">
        <f t="shared" ref="H6678:H6741" si="1878">E6678*9/5+32</f>
        <v>64.94</v>
      </c>
      <c r="I6678" s="37">
        <f>IF(H6678&lt;'Roof Calculator'!$G$8, 1, 0)</f>
        <v>0</v>
      </c>
      <c r="J6678" s="37">
        <f>IF(H6678&gt;='Roof Calculator'!$G$8, 1, 0)</f>
        <v>1</v>
      </c>
      <c r="K6678" s="37">
        <f t="shared" ref="K6678:K6741" si="1879">I6678*H6678</f>
        <v>0</v>
      </c>
      <c r="L6678" s="37">
        <f t="shared" ref="L6678:L6741" si="1880">J6678*H6678</f>
        <v>64.94</v>
      </c>
      <c r="M6678" s="37">
        <v>0</v>
      </c>
      <c r="N6678" s="37">
        <f t="shared" ref="N6678:N6741" si="1881">F6678*(180-M6678)/180</f>
        <v>86</v>
      </c>
      <c r="O6678" s="37">
        <v>0</v>
      </c>
      <c r="P6678" s="37">
        <v>0</v>
      </c>
      <c r="Q6678" s="21">
        <f t="shared" ref="Q6678:Q6741" si="1882">Latitude</f>
        <v>39.790999999999997</v>
      </c>
      <c r="R6678" s="21">
        <f t="shared" si="1873"/>
        <v>278.33333333332018</v>
      </c>
      <c r="S6678" s="21">
        <f t="shared" si="1874"/>
        <v>-5.7687235751733565</v>
      </c>
      <c r="T6678" s="21">
        <f t="shared" ref="T6678:T6741" si="1883">Longitude</f>
        <v>86.147999999999996</v>
      </c>
      <c r="U6678" s="37">
        <f>VLOOKUP(Time_Zone, 'LSTM LookUp'!$B$5:$D$8, 3, FALSE)</f>
        <v>-75</v>
      </c>
      <c r="V6678" s="21">
        <f t="shared" si="1875"/>
        <v>12.488953917194152</v>
      </c>
      <c r="W6678" s="21">
        <f t="shared" ref="W6678:W6741" si="1884">15*((D6678+(4*(T6678-U6678)+V6678)/60)-12)</f>
        <v>119.27023847929857</v>
      </c>
      <c r="X6678" s="21">
        <f t="shared" ref="X6678:X6741" si="1885">G6678*(SIN(S6678*PI()/180)*SIN(Q6678*PI()/180)*COS(O6678*PI()/180)-SIN(S6678*PI()/180)*COS(Q6678*PI()/180)*SIN(O6678*PI()/180)*COS(P6678*PI()/180)+COS(S6678*PI()/180)*COS(Q6678*PI()/180)*COS(O6678*PI()/180)*COS(W6678*PI()/180)+COS(S6678*PI()/180)*SIN(Q6678*PI()/180)*SIN(O6678*PI()/180)*COS(P6678*PI()/180)*COS(W6678*PI()/180)+COS(S6678*PI()/180)*SIN(P6678*PI()/180)*SIN(W6678*PI()/180)*SIN(O6678*PI()/180))</f>
        <v>-184.44444798876705</v>
      </c>
      <c r="Y6678" s="21">
        <f t="shared" ref="Y6678:Y6741" si="1886">X6678+N6678</f>
        <v>-98.444447988767052</v>
      </c>
      <c r="Z6678" s="21">
        <f t="shared" si="1876"/>
        <v>-31.205170618512927</v>
      </c>
      <c r="AA6678" s="21">
        <f t="shared" ref="AA6678:AA6741" si="1887">Z6678*I6678</f>
        <v>0</v>
      </c>
      <c r="AB6678" s="21">
        <f t="shared" ref="AB6678:AB6741" si="1888">Z6678*J6678</f>
        <v>-31.205170618512927</v>
      </c>
      <c r="AC6678" s="21">
        <f t="shared" ref="AC6678:AC6741" si="1889">L6678</f>
        <v>64.94</v>
      </c>
      <c r="AD6678" s="21">
        <f t="shared" si="1877"/>
        <v>-31.205170618512927</v>
      </c>
      <c r="AE6678" s="21" t="str">
        <f t="shared" ref="AE6678:AE6741" si="1890">CONCATENATE(B6678, "/", C6678, "/", D6678,":00")</f>
        <v>10/5/9:00</v>
      </c>
    </row>
    <row r="6679" spans="2:31">
      <c r="B6679" s="37">
        <v>10</v>
      </c>
      <c r="C6679" s="38">
        <v>5</v>
      </c>
      <c r="D6679" s="39">
        <v>10</v>
      </c>
      <c r="E6679" s="17">
        <v>21.1</v>
      </c>
      <c r="F6679" s="17">
        <v>166</v>
      </c>
      <c r="G6679" s="17">
        <v>386</v>
      </c>
      <c r="H6679" s="37">
        <f t="shared" si="1878"/>
        <v>69.98</v>
      </c>
      <c r="I6679" s="37">
        <f>IF(H6679&lt;'Roof Calculator'!$G$8, 1, 0)</f>
        <v>0</v>
      </c>
      <c r="J6679" s="37">
        <f>IF(H6679&gt;='Roof Calculator'!$G$8, 1, 0)</f>
        <v>1</v>
      </c>
      <c r="K6679" s="37">
        <f t="shared" si="1879"/>
        <v>0</v>
      </c>
      <c r="L6679" s="37">
        <f t="shared" si="1880"/>
        <v>69.98</v>
      </c>
      <c r="M6679" s="37">
        <v>0</v>
      </c>
      <c r="N6679" s="37">
        <f t="shared" si="1881"/>
        <v>166</v>
      </c>
      <c r="O6679" s="37">
        <v>0</v>
      </c>
      <c r="P6679" s="37">
        <v>0</v>
      </c>
      <c r="Q6679" s="21">
        <f t="shared" si="1882"/>
        <v>39.790999999999997</v>
      </c>
      <c r="R6679" s="21">
        <f t="shared" ref="R6679:R6742" si="1891">R6678+1/24</f>
        <v>278.37499999998687</v>
      </c>
      <c r="S6679" s="21">
        <f t="shared" ref="S6679:S6742" si="1892">ASIN(SIN(23.45*PI()/180)*SIN((360/365*(R6679-81))*PI()/180))*180/PI()</f>
        <v>-5.7846266489017548</v>
      </c>
      <c r="T6679" s="21">
        <f t="shared" si="1883"/>
        <v>86.147999999999996</v>
      </c>
      <c r="U6679" s="37">
        <f>VLOOKUP(Time_Zone, 'LSTM LookUp'!$B$5:$D$8, 3, FALSE)</f>
        <v>-75</v>
      </c>
      <c r="V6679" s="21">
        <f t="shared" ref="V6679:V6742" si="1893">9.87*SIN(2*(360/365*(R6679-81))*PI()/180)-7.53*COS((360/365*(R6679-81))*PI()/180)-1.5*SIN((360/365*(R6679-81))*PI()/180)</f>
        <v>12.500975971807144</v>
      </c>
      <c r="W6679" s="21">
        <f t="shared" si="1884"/>
        <v>134.27324399295176</v>
      </c>
      <c r="X6679" s="21">
        <f t="shared" si="1885"/>
        <v>-230.89244438276347</v>
      </c>
      <c r="Y6679" s="21">
        <f t="shared" si="1886"/>
        <v>-64.892444382763472</v>
      </c>
      <c r="Z6679" s="21">
        <f t="shared" ref="Z6679:Z6742" si="1894">Y6679/10.764*3.412</f>
        <v>-20.569771482161741</v>
      </c>
      <c r="AA6679" s="21">
        <f t="shared" si="1887"/>
        <v>0</v>
      </c>
      <c r="AB6679" s="21">
        <f t="shared" si="1888"/>
        <v>-20.569771482161741</v>
      </c>
      <c r="AC6679" s="21">
        <f t="shared" si="1889"/>
        <v>69.98</v>
      </c>
      <c r="AD6679" s="21">
        <f t="shared" ref="AD6679:AD6742" si="1895">AB6679</f>
        <v>-20.569771482161741</v>
      </c>
      <c r="AE6679" s="21" t="str">
        <f t="shared" si="1890"/>
        <v>10/5/10:00</v>
      </c>
    </row>
    <row r="6680" spans="2:31">
      <c r="B6680" s="37">
        <v>10</v>
      </c>
      <c r="C6680" s="38">
        <v>5</v>
      </c>
      <c r="D6680" s="39">
        <v>11</v>
      </c>
      <c r="E6680" s="17">
        <v>23.3</v>
      </c>
      <c r="F6680" s="17">
        <v>316</v>
      </c>
      <c r="G6680" s="17">
        <v>158</v>
      </c>
      <c r="H6680" s="37">
        <f t="shared" si="1878"/>
        <v>73.94</v>
      </c>
      <c r="I6680" s="37">
        <f>IF(H6680&lt;'Roof Calculator'!$G$8, 1, 0)</f>
        <v>0</v>
      </c>
      <c r="J6680" s="37">
        <f>IF(H6680&gt;='Roof Calculator'!$G$8, 1, 0)</f>
        <v>1</v>
      </c>
      <c r="K6680" s="37">
        <f t="shared" si="1879"/>
        <v>0</v>
      </c>
      <c r="L6680" s="37">
        <f t="shared" si="1880"/>
        <v>73.94</v>
      </c>
      <c r="M6680" s="37">
        <v>0</v>
      </c>
      <c r="N6680" s="37">
        <f t="shared" si="1881"/>
        <v>316</v>
      </c>
      <c r="O6680" s="37">
        <v>0</v>
      </c>
      <c r="P6680" s="37">
        <v>0</v>
      </c>
      <c r="Q6680" s="21">
        <f t="shared" si="1882"/>
        <v>39.790999999999997</v>
      </c>
      <c r="R6680" s="21">
        <f t="shared" si="1891"/>
        <v>278.41666666665355</v>
      </c>
      <c r="S6680" s="21">
        <f t="shared" si="1892"/>
        <v>-5.800527183616242</v>
      </c>
      <c r="T6680" s="21">
        <f t="shared" si="1883"/>
        <v>86.147999999999996</v>
      </c>
      <c r="U6680" s="37">
        <f>VLOOKUP(Time_Zone, 'LSTM LookUp'!$B$5:$D$8, 3, FALSE)</f>
        <v>-75</v>
      </c>
      <c r="V6680" s="21">
        <f t="shared" si="1893"/>
        <v>12.512984130487402</v>
      </c>
      <c r="W6680" s="21">
        <f t="shared" si="1884"/>
        <v>149.27624603262186</v>
      </c>
      <c r="X6680" s="21">
        <f t="shared" si="1885"/>
        <v>-114.04957977322006</v>
      </c>
      <c r="Y6680" s="21">
        <f t="shared" si="1886"/>
        <v>201.95042022677995</v>
      </c>
      <c r="Z6680" s="21">
        <f t="shared" si="1894"/>
        <v>64.014756021346457</v>
      </c>
      <c r="AA6680" s="21">
        <f t="shared" si="1887"/>
        <v>0</v>
      </c>
      <c r="AB6680" s="21">
        <f t="shared" si="1888"/>
        <v>64.014756021346457</v>
      </c>
      <c r="AC6680" s="21">
        <f t="shared" si="1889"/>
        <v>73.94</v>
      </c>
      <c r="AD6680" s="21">
        <f t="shared" si="1895"/>
        <v>64.014756021346457</v>
      </c>
      <c r="AE6680" s="21" t="str">
        <f t="shared" si="1890"/>
        <v>10/5/11:00</v>
      </c>
    </row>
    <row r="6681" spans="2:31">
      <c r="B6681" s="37">
        <v>10</v>
      </c>
      <c r="C6681" s="38">
        <v>5</v>
      </c>
      <c r="D6681" s="39">
        <v>12</v>
      </c>
      <c r="E6681" s="17">
        <v>25</v>
      </c>
      <c r="F6681" s="17">
        <v>209</v>
      </c>
      <c r="G6681" s="17">
        <v>618</v>
      </c>
      <c r="H6681" s="37">
        <f t="shared" si="1878"/>
        <v>77</v>
      </c>
      <c r="I6681" s="37">
        <f>IF(H6681&lt;'Roof Calculator'!$G$8, 1, 0)</f>
        <v>0</v>
      </c>
      <c r="J6681" s="37">
        <f>IF(H6681&gt;='Roof Calculator'!$G$8, 1, 0)</f>
        <v>1</v>
      </c>
      <c r="K6681" s="37">
        <f t="shared" si="1879"/>
        <v>0</v>
      </c>
      <c r="L6681" s="37">
        <f t="shared" si="1880"/>
        <v>77</v>
      </c>
      <c r="M6681" s="37">
        <v>0</v>
      </c>
      <c r="N6681" s="37">
        <f t="shared" si="1881"/>
        <v>209</v>
      </c>
      <c r="O6681" s="37">
        <v>0</v>
      </c>
      <c r="P6681" s="37">
        <v>0</v>
      </c>
      <c r="Q6681" s="21">
        <f t="shared" si="1882"/>
        <v>39.790999999999997</v>
      </c>
      <c r="R6681" s="21">
        <f t="shared" si="1891"/>
        <v>278.45833333332024</v>
      </c>
      <c r="S6681" s="21">
        <f t="shared" si="1892"/>
        <v>-5.8164251721464435</v>
      </c>
      <c r="T6681" s="21">
        <f t="shared" si="1883"/>
        <v>86.147999999999996</v>
      </c>
      <c r="U6681" s="37">
        <f>VLOOKUP(Time_Zone, 'LSTM LookUp'!$B$5:$D$8, 3, FALSE)</f>
        <v>-75</v>
      </c>
      <c r="V6681" s="21">
        <f t="shared" si="1893"/>
        <v>12.524978368016155</v>
      </c>
      <c r="W6681" s="21">
        <f t="shared" si="1884"/>
        <v>164.27924459200403</v>
      </c>
      <c r="X6681" s="21">
        <f t="shared" si="1885"/>
        <v>-494.82714448804029</v>
      </c>
      <c r="Y6681" s="21">
        <f t="shared" si="1886"/>
        <v>-285.82714448804029</v>
      </c>
      <c r="Z6681" s="21">
        <f t="shared" si="1894"/>
        <v>-90.602212652656405</v>
      </c>
      <c r="AA6681" s="21">
        <f t="shared" si="1887"/>
        <v>0</v>
      </c>
      <c r="AB6681" s="21">
        <f t="shared" si="1888"/>
        <v>-90.602212652656405</v>
      </c>
      <c r="AC6681" s="21">
        <f t="shared" si="1889"/>
        <v>77</v>
      </c>
      <c r="AD6681" s="21">
        <f t="shared" si="1895"/>
        <v>-90.602212652656405</v>
      </c>
      <c r="AE6681" s="21" t="str">
        <f t="shared" si="1890"/>
        <v>10/5/12:00</v>
      </c>
    </row>
    <row r="6682" spans="2:31">
      <c r="B6682" s="37">
        <v>10</v>
      </c>
      <c r="C6682" s="38">
        <v>5</v>
      </c>
      <c r="D6682" s="39">
        <v>13</v>
      </c>
      <c r="E6682" s="17">
        <v>25.6</v>
      </c>
      <c r="F6682" s="17">
        <v>146</v>
      </c>
      <c r="G6682" s="17">
        <v>757</v>
      </c>
      <c r="H6682" s="37">
        <f t="shared" si="1878"/>
        <v>78.08</v>
      </c>
      <c r="I6682" s="37">
        <f>IF(H6682&lt;'Roof Calculator'!$G$8, 1, 0)</f>
        <v>0</v>
      </c>
      <c r="J6682" s="37">
        <f>IF(H6682&gt;='Roof Calculator'!$G$8, 1, 0)</f>
        <v>1</v>
      </c>
      <c r="K6682" s="37">
        <f t="shared" si="1879"/>
        <v>0</v>
      </c>
      <c r="L6682" s="37">
        <f t="shared" si="1880"/>
        <v>78.08</v>
      </c>
      <c r="M6682" s="37">
        <v>0</v>
      </c>
      <c r="N6682" s="37">
        <f t="shared" si="1881"/>
        <v>146</v>
      </c>
      <c r="O6682" s="37">
        <v>0</v>
      </c>
      <c r="P6682" s="37">
        <v>0</v>
      </c>
      <c r="Q6682" s="21">
        <f t="shared" si="1882"/>
        <v>39.790999999999997</v>
      </c>
      <c r="R6682" s="21">
        <f t="shared" si="1891"/>
        <v>278.49999999998693</v>
      </c>
      <c r="S6682" s="21">
        <f t="shared" si="1892"/>
        <v>-5.8323206073215887</v>
      </c>
      <c r="T6682" s="21">
        <f t="shared" si="1883"/>
        <v>86.147999999999996</v>
      </c>
      <c r="U6682" s="37">
        <f>VLOOKUP(Time_Zone, 'LSTM LookUp'!$B$5:$D$8, 3, FALSE)</f>
        <v>-75</v>
      </c>
      <c r="V6682" s="21">
        <f t="shared" si="1893"/>
        <v>12.536958659197236</v>
      </c>
      <c r="W6682" s="21">
        <f t="shared" si="1884"/>
        <v>179.28223966479931</v>
      </c>
      <c r="X6682" s="21">
        <f t="shared" si="1885"/>
        <v>-627.84115704064425</v>
      </c>
      <c r="Y6682" s="21">
        <f t="shared" si="1886"/>
        <v>-481.84115704064425</v>
      </c>
      <c r="Z6682" s="21">
        <f t="shared" si="1894"/>
        <v>-152.73523112436624</v>
      </c>
      <c r="AA6682" s="21">
        <f t="shared" si="1887"/>
        <v>0</v>
      </c>
      <c r="AB6682" s="21">
        <f t="shared" si="1888"/>
        <v>-152.73523112436624</v>
      </c>
      <c r="AC6682" s="21">
        <f t="shared" si="1889"/>
        <v>78.08</v>
      </c>
      <c r="AD6682" s="21">
        <f t="shared" si="1895"/>
        <v>-152.73523112436624</v>
      </c>
      <c r="AE6682" s="21" t="str">
        <f t="shared" si="1890"/>
        <v>10/5/13:00</v>
      </c>
    </row>
    <row r="6683" spans="2:31">
      <c r="B6683" s="37">
        <v>10</v>
      </c>
      <c r="C6683" s="38">
        <v>5</v>
      </c>
      <c r="D6683" s="39">
        <v>14</v>
      </c>
      <c r="E6683" s="17">
        <v>26.1</v>
      </c>
      <c r="F6683" s="17">
        <v>153</v>
      </c>
      <c r="G6683" s="17">
        <v>686</v>
      </c>
      <c r="H6683" s="37">
        <f t="shared" si="1878"/>
        <v>78.98</v>
      </c>
      <c r="I6683" s="37">
        <f>IF(H6683&lt;'Roof Calculator'!$G$8, 1, 0)</f>
        <v>0</v>
      </c>
      <c r="J6683" s="37">
        <f>IF(H6683&gt;='Roof Calculator'!$G$8, 1, 0)</f>
        <v>1</v>
      </c>
      <c r="K6683" s="37">
        <f t="shared" si="1879"/>
        <v>0</v>
      </c>
      <c r="L6683" s="37">
        <f t="shared" si="1880"/>
        <v>78.98</v>
      </c>
      <c r="M6683" s="37">
        <v>0</v>
      </c>
      <c r="N6683" s="37">
        <f t="shared" si="1881"/>
        <v>153</v>
      </c>
      <c r="O6683" s="37">
        <v>0</v>
      </c>
      <c r="P6683" s="37">
        <v>0</v>
      </c>
      <c r="Q6683" s="21">
        <f t="shared" si="1882"/>
        <v>39.790999999999997</v>
      </c>
      <c r="R6683" s="21">
        <f t="shared" si="1891"/>
        <v>278.54166666665361</v>
      </c>
      <c r="S6683" s="21">
        <f t="shared" si="1892"/>
        <v>-5.8482134819704186</v>
      </c>
      <c r="T6683" s="21">
        <f t="shared" si="1883"/>
        <v>86.147999999999996</v>
      </c>
      <c r="U6683" s="37">
        <f>VLOOKUP(Time_Zone, 'LSTM LookUp'!$B$5:$D$8, 3, FALSE)</f>
        <v>-75</v>
      </c>
      <c r="V6683" s="21">
        <f t="shared" si="1893"/>
        <v>12.548924978857043</v>
      </c>
      <c r="W6683" s="21">
        <f t="shared" si="1884"/>
        <v>194.28523124471428</v>
      </c>
      <c r="X6683" s="21">
        <f t="shared" si="1885"/>
        <v>-552.88875514833126</v>
      </c>
      <c r="Y6683" s="21">
        <f t="shared" si="1886"/>
        <v>-399.88875514833126</v>
      </c>
      <c r="Z6683" s="21">
        <f t="shared" si="1894"/>
        <v>-126.7577510745175</v>
      </c>
      <c r="AA6683" s="21">
        <f t="shared" si="1887"/>
        <v>0</v>
      </c>
      <c r="AB6683" s="21">
        <f t="shared" si="1888"/>
        <v>-126.7577510745175</v>
      </c>
      <c r="AC6683" s="21">
        <f t="shared" si="1889"/>
        <v>78.98</v>
      </c>
      <c r="AD6683" s="21">
        <f t="shared" si="1895"/>
        <v>-126.7577510745175</v>
      </c>
      <c r="AE6683" s="21" t="str">
        <f t="shared" si="1890"/>
        <v>10/5/14:00</v>
      </c>
    </row>
    <row r="6684" spans="2:31">
      <c r="B6684" s="37">
        <v>10</v>
      </c>
      <c r="C6684" s="38">
        <v>5</v>
      </c>
      <c r="D6684" s="39">
        <v>15</v>
      </c>
      <c r="E6684" s="17">
        <v>26.1</v>
      </c>
      <c r="F6684" s="17">
        <v>129</v>
      </c>
      <c r="G6684" s="17">
        <v>718</v>
      </c>
      <c r="H6684" s="37">
        <f t="shared" si="1878"/>
        <v>78.98</v>
      </c>
      <c r="I6684" s="37">
        <f>IF(H6684&lt;'Roof Calculator'!$G$8, 1, 0)</f>
        <v>0</v>
      </c>
      <c r="J6684" s="37">
        <f>IF(H6684&gt;='Roof Calculator'!$G$8, 1, 0)</f>
        <v>1</v>
      </c>
      <c r="K6684" s="37">
        <f t="shared" si="1879"/>
        <v>0</v>
      </c>
      <c r="L6684" s="37">
        <f t="shared" si="1880"/>
        <v>78.98</v>
      </c>
      <c r="M6684" s="37">
        <v>0</v>
      </c>
      <c r="N6684" s="37">
        <f t="shared" si="1881"/>
        <v>129</v>
      </c>
      <c r="O6684" s="37">
        <v>0</v>
      </c>
      <c r="P6684" s="37">
        <v>0</v>
      </c>
      <c r="Q6684" s="21">
        <f t="shared" si="1882"/>
        <v>39.790999999999997</v>
      </c>
      <c r="R6684" s="21">
        <f t="shared" si="1891"/>
        <v>278.5833333333203</v>
      </c>
      <c r="S6684" s="21">
        <f t="shared" si="1892"/>
        <v>-5.8641037889212901</v>
      </c>
      <c r="T6684" s="21">
        <f t="shared" si="1883"/>
        <v>86.147999999999996</v>
      </c>
      <c r="U6684" s="37">
        <f>VLOOKUP(Time_Zone, 'LSTM LookUp'!$B$5:$D$8, 3, FALSE)</f>
        <v>-75</v>
      </c>
      <c r="V6684" s="21">
        <f t="shared" si="1893"/>
        <v>12.560877301844705</v>
      </c>
      <c r="W6684" s="21">
        <f t="shared" si="1884"/>
        <v>209.28821932546117</v>
      </c>
      <c r="X6684" s="21">
        <f t="shared" si="1885"/>
        <v>-525.60596946485066</v>
      </c>
      <c r="Y6684" s="21">
        <f t="shared" si="1886"/>
        <v>-396.60596946485066</v>
      </c>
      <c r="Z6684" s="21">
        <f t="shared" si="1894"/>
        <v>-125.71716534876165</v>
      </c>
      <c r="AA6684" s="21">
        <f t="shared" si="1887"/>
        <v>0</v>
      </c>
      <c r="AB6684" s="21">
        <f t="shared" si="1888"/>
        <v>-125.71716534876165</v>
      </c>
      <c r="AC6684" s="21">
        <f t="shared" si="1889"/>
        <v>78.98</v>
      </c>
      <c r="AD6684" s="21">
        <f t="shared" si="1895"/>
        <v>-125.71716534876165</v>
      </c>
      <c r="AE6684" s="21" t="str">
        <f t="shared" si="1890"/>
        <v>10/5/15:00</v>
      </c>
    </row>
    <row r="6685" spans="2:31">
      <c r="B6685" s="37">
        <v>10</v>
      </c>
      <c r="C6685" s="38">
        <v>5</v>
      </c>
      <c r="D6685" s="39">
        <v>16</v>
      </c>
      <c r="E6685" s="17">
        <v>27.2</v>
      </c>
      <c r="F6685" s="17">
        <v>114</v>
      </c>
      <c r="G6685" s="17">
        <v>665</v>
      </c>
      <c r="H6685" s="37">
        <f t="shared" si="1878"/>
        <v>80.959999999999994</v>
      </c>
      <c r="I6685" s="37">
        <f>IF(H6685&lt;'Roof Calculator'!$G$8, 1, 0)</f>
        <v>0</v>
      </c>
      <c r="J6685" s="37">
        <f>IF(H6685&gt;='Roof Calculator'!$G$8, 1, 0)</f>
        <v>1</v>
      </c>
      <c r="K6685" s="37">
        <f t="shared" si="1879"/>
        <v>0</v>
      </c>
      <c r="L6685" s="37">
        <f t="shared" si="1880"/>
        <v>80.959999999999994</v>
      </c>
      <c r="M6685" s="37">
        <v>0</v>
      </c>
      <c r="N6685" s="37">
        <f t="shared" si="1881"/>
        <v>114</v>
      </c>
      <c r="O6685" s="37">
        <v>0</v>
      </c>
      <c r="P6685" s="37">
        <v>0</v>
      </c>
      <c r="Q6685" s="21">
        <f t="shared" si="1882"/>
        <v>39.790999999999997</v>
      </c>
      <c r="R6685" s="21">
        <f t="shared" si="1891"/>
        <v>278.62499999998698</v>
      </c>
      <c r="S6685" s="21">
        <f t="shared" si="1892"/>
        <v>-5.8799915210020623</v>
      </c>
      <c r="T6685" s="21">
        <f t="shared" si="1883"/>
        <v>86.147999999999996</v>
      </c>
      <c r="U6685" s="37">
        <f>VLOOKUP(Time_Zone, 'LSTM LookUp'!$B$5:$D$8, 3, FALSE)</f>
        <v>-75</v>
      </c>
      <c r="V6685" s="21">
        <f t="shared" si="1893"/>
        <v>12.572815603032019</v>
      </c>
      <c r="W6685" s="21">
        <f t="shared" si="1884"/>
        <v>224.29120390075801</v>
      </c>
      <c r="X6685" s="21">
        <f t="shared" si="1885"/>
        <v>-407.43170914625347</v>
      </c>
      <c r="Y6685" s="21">
        <f t="shared" si="1886"/>
        <v>-293.43170914625347</v>
      </c>
      <c r="Z6685" s="21">
        <f t="shared" si="1894"/>
        <v>-93.012726830826537</v>
      </c>
      <c r="AA6685" s="21">
        <f t="shared" si="1887"/>
        <v>0</v>
      </c>
      <c r="AB6685" s="21">
        <f t="shared" si="1888"/>
        <v>-93.012726830826537</v>
      </c>
      <c r="AC6685" s="21">
        <f t="shared" si="1889"/>
        <v>80.959999999999994</v>
      </c>
      <c r="AD6685" s="21">
        <f t="shared" si="1895"/>
        <v>-93.012726830826537</v>
      </c>
      <c r="AE6685" s="21" t="str">
        <f t="shared" si="1890"/>
        <v>10/5/16:00</v>
      </c>
    </row>
    <row r="6686" spans="2:31">
      <c r="B6686" s="37">
        <v>10</v>
      </c>
      <c r="C6686" s="38">
        <v>5</v>
      </c>
      <c r="D6686" s="39">
        <v>17</v>
      </c>
      <c r="E6686" s="17">
        <v>27.2</v>
      </c>
      <c r="F6686" s="17">
        <v>93</v>
      </c>
      <c r="G6686" s="17">
        <v>337</v>
      </c>
      <c r="H6686" s="37">
        <f t="shared" si="1878"/>
        <v>80.959999999999994</v>
      </c>
      <c r="I6686" s="37">
        <f>IF(H6686&lt;'Roof Calculator'!$G$8, 1, 0)</f>
        <v>0</v>
      </c>
      <c r="J6686" s="37">
        <f>IF(H6686&gt;='Roof Calculator'!$G$8, 1, 0)</f>
        <v>1</v>
      </c>
      <c r="K6686" s="37">
        <f t="shared" si="1879"/>
        <v>0</v>
      </c>
      <c r="L6686" s="37">
        <f t="shared" si="1880"/>
        <v>80.959999999999994</v>
      </c>
      <c r="M6686" s="37">
        <v>0</v>
      </c>
      <c r="N6686" s="37">
        <f t="shared" si="1881"/>
        <v>93</v>
      </c>
      <c r="O6686" s="37">
        <v>0</v>
      </c>
      <c r="P6686" s="37">
        <v>0</v>
      </c>
      <c r="Q6686" s="21">
        <f t="shared" si="1882"/>
        <v>39.790999999999997</v>
      </c>
      <c r="R6686" s="21">
        <f t="shared" si="1891"/>
        <v>278.66666666665367</v>
      </c>
      <c r="S6686" s="21">
        <f t="shared" si="1892"/>
        <v>-5.8958766710401616</v>
      </c>
      <c r="T6686" s="21">
        <f t="shared" si="1883"/>
        <v>86.147999999999996</v>
      </c>
      <c r="U6686" s="37">
        <f>VLOOKUP(Time_Zone, 'LSTM LookUp'!$B$5:$D$8, 3, FALSE)</f>
        <v>-75</v>
      </c>
      <c r="V6686" s="21">
        <f t="shared" si="1893"/>
        <v>12.584739857313568</v>
      </c>
      <c r="W6686" s="21">
        <f t="shared" si="1884"/>
        <v>239.29418496432839</v>
      </c>
      <c r="X6686" s="21">
        <f t="shared" si="1885"/>
        <v>-153.6803822244444</v>
      </c>
      <c r="Y6686" s="21">
        <f t="shared" si="1886"/>
        <v>-60.680382224444401</v>
      </c>
      <c r="Z6686" s="21">
        <f t="shared" si="1894"/>
        <v>-19.23462134427762</v>
      </c>
      <c r="AA6686" s="21">
        <f t="shared" si="1887"/>
        <v>0</v>
      </c>
      <c r="AB6686" s="21">
        <f t="shared" si="1888"/>
        <v>-19.23462134427762</v>
      </c>
      <c r="AC6686" s="21">
        <f t="shared" si="1889"/>
        <v>80.959999999999994</v>
      </c>
      <c r="AD6686" s="21">
        <f t="shared" si="1895"/>
        <v>-19.23462134427762</v>
      </c>
      <c r="AE6686" s="21" t="str">
        <f t="shared" si="1890"/>
        <v>10/5/17:00</v>
      </c>
    </row>
    <row r="6687" spans="2:31">
      <c r="B6687" s="37">
        <v>10</v>
      </c>
      <c r="C6687" s="38">
        <v>5</v>
      </c>
      <c r="D6687" s="39">
        <v>18</v>
      </c>
      <c r="E6687" s="17">
        <v>25</v>
      </c>
      <c r="F6687" s="17">
        <v>64</v>
      </c>
      <c r="G6687" s="17">
        <v>143</v>
      </c>
      <c r="H6687" s="37">
        <f t="shared" si="1878"/>
        <v>77</v>
      </c>
      <c r="I6687" s="37">
        <f>IF(H6687&lt;'Roof Calculator'!$G$8, 1, 0)</f>
        <v>0</v>
      </c>
      <c r="J6687" s="37">
        <f>IF(H6687&gt;='Roof Calculator'!$G$8, 1, 0)</f>
        <v>1</v>
      </c>
      <c r="K6687" s="37">
        <f t="shared" si="1879"/>
        <v>0</v>
      </c>
      <c r="L6687" s="37">
        <f t="shared" si="1880"/>
        <v>77</v>
      </c>
      <c r="M6687" s="37">
        <v>0</v>
      </c>
      <c r="N6687" s="37">
        <f t="shared" si="1881"/>
        <v>64</v>
      </c>
      <c r="O6687" s="37">
        <v>0</v>
      </c>
      <c r="P6687" s="37">
        <v>0</v>
      </c>
      <c r="Q6687" s="21">
        <f t="shared" si="1882"/>
        <v>39.790999999999997</v>
      </c>
      <c r="R6687" s="21">
        <f t="shared" si="1891"/>
        <v>278.70833333332035</v>
      </c>
      <c r="S6687" s="21">
        <f t="shared" si="1892"/>
        <v>-5.9117592318625567</v>
      </c>
      <c r="T6687" s="21">
        <f t="shared" si="1883"/>
        <v>86.147999999999996</v>
      </c>
      <c r="U6687" s="37">
        <f>VLOOKUP(Time_Zone, 'LSTM LookUp'!$B$5:$D$8, 3, FALSE)</f>
        <v>-75</v>
      </c>
      <c r="V6687" s="21">
        <f t="shared" si="1893"/>
        <v>12.59665003960675</v>
      </c>
      <c r="W6687" s="21">
        <f t="shared" si="1884"/>
        <v>254.29716250990165</v>
      </c>
      <c r="X6687" s="21">
        <f t="shared" si="1885"/>
        <v>-39.006459852806969</v>
      </c>
      <c r="Y6687" s="21">
        <f t="shared" si="1886"/>
        <v>24.993540147193031</v>
      </c>
      <c r="Z6687" s="21">
        <f t="shared" si="1894"/>
        <v>7.9225156988315328</v>
      </c>
      <c r="AA6687" s="21">
        <f t="shared" si="1887"/>
        <v>0</v>
      </c>
      <c r="AB6687" s="21">
        <f t="shared" si="1888"/>
        <v>7.9225156988315328</v>
      </c>
      <c r="AC6687" s="21">
        <f t="shared" si="1889"/>
        <v>77</v>
      </c>
      <c r="AD6687" s="21">
        <f t="shared" si="1895"/>
        <v>7.9225156988315328</v>
      </c>
      <c r="AE6687" s="21" t="str">
        <f t="shared" si="1890"/>
        <v>10/5/18:00</v>
      </c>
    </row>
    <row r="6688" spans="2:31">
      <c r="B6688" s="37">
        <v>10</v>
      </c>
      <c r="C6688" s="38">
        <v>5</v>
      </c>
      <c r="D6688" s="39">
        <v>19</v>
      </c>
      <c r="E6688" s="17">
        <v>23.9</v>
      </c>
      <c r="F6688" s="17">
        <v>8</v>
      </c>
      <c r="G6688" s="17">
        <v>0</v>
      </c>
      <c r="H6688" s="37">
        <f t="shared" si="1878"/>
        <v>75.02</v>
      </c>
      <c r="I6688" s="37">
        <f>IF(H6688&lt;'Roof Calculator'!$G$8, 1, 0)</f>
        <v>0</v>
      </c>
      <c r="J6688" s="37">
        <f>IF(H6688&gt;='Roof Calculator'!$G$8, 1, 0)</f>
        <v>1</v>
      </c>
      <c r="K6688" s="37">
        <f t="shared" si="1879"/>
        <v>0</v>
      </c>
      <c r="L6688" s="37">
        <f t="shared" si="1880"/>
        <v>75.02</v>
      </c>
      <c r="M6688" s="37">
        <v>0</v>
      </c>
      <c r="N6688" s="37">
        <f t="shared" si="1881"/>
        <v>8</v>
      </c>
      <c r="O6688" s="37">
        <v>0</v>
      </c>
      <c r="P6688" s="37">
        <v>0</v>
      </c>
      <c r="Q6688" s="21">
        <f t="shared" si="1882"/>
        <v>39.790999999999997</v>
      </c>
      <c r="R6688" s="21">
        <f t="shared" si="1891"/>
        <v>278.74999999998704</v>
      </c>
      <c r="S6688" s="21">
        <f t="shared" si="1892"/>
        <v>-5.9276391962958019</v>
      </c>
      <c r="T6688" s="21">
        <f t="shared" si="1883"/>
        <v>86.147999999999996</v>
      </c>
      <c r="U6688" s="37">
        <f>VLOOKUP(Time_Zone, 'LSTM LookUp'!$B$5:$D$8, 3, FALSE)</f>
        <v>-75</v>
      </c>
      <c r="V6688" s="21">
        <f t="shared" si="1893"/>
        <v>12.608546124851861</v>
      </c>
      <c r="W6688" s="21">
        <f t="shared" si="1884"/>
        <v>269.30013653121296</v>
      </c>
      <c r="X6688" s="21">
        <f t="shared" si="1885"/>
        <v>0</v>
      </c>
      <c r="Y6688" s="21">
        <f t="shared" si="1886"/>
        <v>8</v>
      </c>
      <c r="Z6688" s="21">
        <f t="shared" si="1894"/>
        <v>2.5358602749907098</v>
      </c>
      <c r="AA6688" s="21">
        <f t="shared" si="1887"/>
        <v>0</v>
      </c>
      <c r="AB6688" s="21">
        <f t="shared" si="1888"/>
        <v>2.5358602749907098</v>
      </c>
      <c r="AC6688" s="21">
        <f t="shared" si="1889"/>
        <v>75.02</v>
      </c>
      <c r="AD6688" s="21">
        <f t="shared" si="1895"/>
        <v>2.5358602749907098</v>
      </c>
      <c r="AE6688" s="21" t="str">
        <f t="shared" si="1890"/>
        <v>10/5/19:00</v>
      </c>
    </row>
    <row r="6689" spans="2:31">
      <c r="B6689" s="37">
        <v>10</v>
      </c>
      <c r="C6689" s="38">
        <v>5</v>
      </c>
      <c r="D6689" s="39">
        <v>20</v>
      </c>
      <c r="E6689" s="17">
        <v>24.4</v>
      </c>
      <c r="F6689" s="17">
        <v>0</v>
      </c>
      <c r="G6689" s="17">
        <v>0</v>
      </c>
      <c r="H6689" s="37">
        <f t="shared" si="1878"/>
        <v>75.92</v>
      </c>
      <c r="I6689" s="37">
        <f>IF(H6689&lt;'Roof Calculator'!$G$8, 1, 0)</f>
        <v>0</v>
      </c>
      <c r="J6689" s="37">
        <f>IF(H6689&gt;='Roof Calculator'!$G$8, 1, 0)</f>
        <v>1</v>
      </c>
      <c r="K6689" s="37">
        <f t="shared" si="1879"/>
        <v>0</v>
      </c>
      <c r="L6689" s="37">
        <f t="shared" si="1880"/>
        <v>75.92</v>
      </c>
      <c r="M6689" s="37">
        <v>0</v>
      </c>
      <c r="N6689" s="37">
        <f t="shared" si="1881"/>
        <v>0</v>
      </c>
      <c r="O6689" s="37">
        <v>0</v>
      </c>
      <c r="P6689" s="37">
        <v>0</v>
      </c>
      <c r="Q6689" s="21">
        <f t="shared" si="1882"/>
        <v>39.790999999999997</v>
      </c>
      <c r="R6689" s="21">
        <f t="shared" si="1891"/>
        <v>278.79166666665373</v>
      </c>
      <c r="S6689" s="21">
        <f t="shared" si="1892"/>
        <v>-5.9435165571659718</v>
      </c>
      <c r="T6689" s="21">
        <f t="shared" si="1883"/>
        <v>86.147999999999996</v>
      </c>
      <c r="U6689" s="37">
        <f>VLOOKUP(Time_Zone, 'LSTM LookUp'!$B$5:$D$8, 3, FALSE)</f>
        <v>-75</v>
      </c>
      <c r="V6689" s="21">
        <f t="shared" si="1893"/>
        <v>12.620428088012098</v>
      </c>
      <c r="W6689" s="21">
        <f t="shared" si="1884"/>
        <v>284.30310702200296</v>
      </c>
      <c r="X6689" s="21">
        <f t="shared" si="1885"/>
        <v>0</v>
      </c>
      <c r="Y6689" s="21">
        <f t="shared" si="1886"/>
        <v>0</v>
      </c>
      <c r="Z6689" s="21">
        <f t="shared" si="1894"/>
        <v>0</v>
      </c>
      <c r="AA6689" s="21">
        <f t="shared" si="1887"/>
        <v>0</v>
      </c>
      <c r="AB6689" s="21">
        <f t="shared" si="1888"/>
        <v>0</v>
      </c>
      <c r="AC6689" s="21">
        <f t="shared" si="1889"/>
        <v>75.92</v>
      </c>
      <c r="AD6689" s="21">
        <f t="shared" si="1895"/>
        <v>0</v>
      </c>
      <c r="AE6689" s="21" t="str">
        <f t="shared" si="1890"/>
        <v>10/5/20:00</v>
      </c>
    </row>
    <row r="6690" spans="2:31">
      <c r="B6690" s="37">
        <v>10</v>
      </c>
      <c r="C6690" s="38">
        <v>5</v>
      </c>
      <c r="D6690" s="39">
        <v>21</v>
      </c>
      <c r="E6690" s="17">
        <v>23.9</v>
      </c>
      <c r="F6690" s="17">
        <v>0</v>
      </c>
      <c r="G6690" s="17">
        <v>0</v>
      </c>
      <c r="H6690" s="37">
        <f t="shared" si="1878"/>
        <v>75.02</v>
      </c>
      <c r="I6690" s="37">
        <f>IF(H6690&lt;'Roof Calculator'!$G$8, 1, 0)</f>
        <v>0</v>
      </c>
      <c r="J6690" s="37">
        <f>IF(H6690&gt;='Roof Calculator'!$G$8, 1, 0)</f>
        <v>1</v>
      </c>
      <c r="K6690" s="37">
        <f t="shared" si="1879"/>
        <v>0</v>
      </c>
      <c r="L6690" s="37">
        <f t="shared" si="1880"/>
        <v>75.02</v>
      </c>
      <c r="M6690" s="37">
        <v>0</v>
      </c>
      <c r="N6690" s="37">
        <f t="shared" si="1881"/>
        <v>0</v>
      </c>
      <c r="O6690" s="37">
        <v>0</v>
      </c>
      <c r="P6690" s="37">
        <v>0</v>
      </c>
      <c r="Q6690" s="21">
        <f t="shared" si="1882"/>
        <v>39.790999999999997</v>
      </c>
      <c r="R6690" s="21">
        <f t="shared" si="1891"/>
        <v>278.83333333332041</v>
      </c>
      <c r="S6690" s="21">
        <f t="shared" si="1892"/>
        <v>-5.9593913072986773</v>
      </c>
      <c r="T6690" s="21">
        <f t="shared" si="1883"/>
        <v>86.147999999999996</v>
      </c>
      <c r="U6690" s="37">
        <f>VLOOKUP(Time_Zone, 'LSTM LookUp'!$B$5:$D$8, 3, FALSE)</f>
        <v>-75</v>
      </c>
      <c r="V6690" s="21">
        <f t="shared" si="1893"/>
        <v>12.632295904073633</v>
      </c>
      <c r="W6690" s="21">
        <f t="shared" si="1884"/>
        <v>299.30607397601841</v>
      </c>
      <c r="X6690" s="21">
        <f t="shared" si="1885"/>
        <v>0</v>
      </c>
      <c r="Y6690" s="21">
        <f t="shared" si="1886"/>
        <v>0</v>
      </c>
      <c r="Z6690" s="21">
        <f t="shared" si="1894"/>
        <v>0</v>
      </c>
      <c r="AA6690" s="21">
        <f t="shared" si="1887"/>
        <v>0</v>
      </c>
      <c r="AB6690" s="21">
        <f t="shared" si="1888"/>
        <v>0</v>
      </c>
      <c r="AC6690" s="21">
        <f t="shared" si="1889"/>
        <v>75.02</v>
      </c>
      <c r="AD6690" s="21">
        <f t="shared" si="1895"/>
        <v>0</v>
      </c>
      <c r="AE6690" s="21" t="str">
        <f t="shared" si="1890"/>
        <v>10/5/21:00</v>
      </c>
    </row>
    <row r="6691" spans="2:31">
      <c r="B6691" s="37">
        <v>10</v>
      </c>
      <c r="C6691" s="38">
        <v>5</v>
      </c>
      <c r="D6691" s="39">
        <v>22</v>
      </c>
      <c r="E6691" s="17">
        <v>23.9</v>
      </c>
      <c r="F6691" s="17">
        <v>0</v>
      </c>
      <c r="G6691" s="17">
        <v>0</v>
      </c>
      <c r="H6691" s="37">
        <f t="shared" si="1878"/>
        <v>75.02</v>
      </c>
      <c r="I6691" s="37">
        <f>IF(H6691&lt;'Roof Calculator'!$G$8, 1, 0)</f>
        <v>0</v>
      </c>
      <c r="J6691" s="37">
        <f>IF(H6691&gt;='Roof Calculator'!$G$8, 1, 0)</f>
        <v>1</v>
      </c>
      <c r="K6691" s="37">
        <f t="shared" si="1879"/>
        <v>0</v>
      </c>
      <c r="L6691" s="37">
        <f t="shared" si="1880"/>
        <v>75.02</v>
      </c>
      <c r="M6691" s="37">
        <v>0</v>
      </c>
      <c r="N6691" s="37">
        <f t="shared" si="1881"/>
        <v>0</v>
      </c>
      <c r="O6691" s="37">
        <v>0</v>
      </c>
      <c r="P6691" s="37">
        <v>0</v>
      </c>
      <c r="Q6691" s="21">
        <f t="shared" si="1882"/>
        <v>39.790999999999997</v>
      </c>
      <c r="R6691" s="21">
        <f t="shared" si="1891"/>
        <v>278.8749999999871</v>
      </c>
      <c r="S6691" s="21">
        <f t="shared" si="1892"/>
        <v>-5.9752634395191482</v>
      </c>
      <c r="T6691" s="21">
        <f t="shared" si="1883"/>
        <v>86.147999999999996</v>
      </c>
      <c r="U6691" s="37">
        <f>VLOOKUP(Time_Zone, 'LSTM LookUp'!$B$5:$D$8, 3, FALSE)</f>
        <v>-75</v>
      </c>
      <c r="V6691" s="21">
        <f t="shared" si="1893"/>
        <v>12.644149548045704</v>
      </c>
      <c r="W6691" s="21">
        <f t="shared" si="1884"/>
        <v>314.30903738701141</v>
      </c>
      <c r="X6691" s="21">
        <f t="shared" si="1885"/>
        <v>0</v>
      </c>
      <c r="Y6691" s="21">
        <f t="shared" si="1886"/>
        <v>0</v>
      </c>
      <c r="Z6691" s="21">
        <f t="shared" si="1894"/>
        <v>0</v>
      </c>
      <c r="AA6691" s="21">
        <f t="shared" si="1887"/>
        <v>0</v>
      </c>
      <c r="AB6691" s="21">
        <f t="shared" si="1888"/>
        <v>0</v>
      </c>
      <c r="AC6691" s="21">
        <f t="shared" si="1889"/>
        <v>75.02</v>
      </c>
      <c r="AD6691" s="21">
        <f t="shared" si="1895"/>
        <v>0</v>
      </c>
      <c r="AE6691" s="21" t="str">
        <f t="shared" si="1890"/>
        <v>10/5/22:00</v>
      </c>
    </row>
    <row r="6692" spans="2:31">
      <c r="B6692" s="37">
        <v>10</v>
      </c>
      <c r="C6692" s="38">
        <v>5</v>
      </c>
      <c r="D6692" s="39">
        <v>23</v>
      </c>
      <c r="E6692" s="17">
        <v>22.8</v>
      </c>
      <c r="F6692" s="17">
        <v>0</v>
      </c>
      <c r="G6692" s="17">
        <v>0</v>
      </c>
      <c r="H6692" s="37">
        <f t="shared" si="1878"/>
        <v>73.040000000000006</v>
      </c>
      <c r="I6692" s="37">
        <f>IF(H6692&lt;'Roof Calculator'!$G$8, 1, 0)</f>
        <v>0</v>
      </c>
      <c r="J6692" s="37">
        <f>IF(H6692&gt;='Roof Calculator'!$G$8, 1, 0)</f>
        <v>1</v>
      </c>
      <c r="K6692" s="37">
        <f t="shared" si="1879"/>
        <v>0</v>
      </c>
      <c r="L6692" s="37">
        <f t="shared" si="1880"/>
        <v>73.040000000000006</v>
      </c>
      <c r="M6692" s="37">
        <v>0</v>
      </c>
      <c r="N6692" s="37">
        <f t="shared" si="1881"/>
        <v>0</v>
      </c>
      <c r="O6692" s="37">
        <v>0</v>
      </c>
      <c r="P6692" s="37">
        <v>0</v>
      </c>
      <c r="Q6692" s="21">
        <f t="shared" si="1882"/>
        <v>39.790999999999997</v>
      </c>
      <c r="R6692" s="21">
        <f t="shared" si="1891"/>
        <v>278.91666666665378</v>
      </c>
      <c r="S6692" s="21">
        <f t="shared" si="1892"/>
        <v>-5.9911329466520931</v>
      </c>
      <c r="T6692" s="21">
        <f t="shared" si="1883"/>
        <v>86.147999999999996</v>
      </c>
      <c r="U6692" s="37">
        <f>VLOOKUP(Time_Zone, 'LSTM LookUp'!$B$5:$D$8, 3, FALSE)</f>
        <v>-75</v>
      </c>
      <c r="V6692" s="21">
        <f t="shared" si="1893"/>
        <v>12.655988994960589</v>
      </c>
      <c r="W6692" s="21">
        <f t="shared" si="1884"/>
        <v>329.31199724874017</v>
      </c>
      <c r="X6692" s="21">
        <f t="shared" si="1885"/>
        <v>0</v>
      </c>
      <c r="Y6692" s="21">
        <f t="shared" si="1886"/>
        <v>0</v>
      </c>
      <c r="Z6692" s="21">
        <f t="shared" si="1894"/>
        <v>0</v>
      </c>
      <c r="AA6692" s="21">
        <f t="shared" si="1887"/>
        <v>0</v>
      </c>
      <c r="AB6692" s="21">
        <f t="shared" si="1888"/>
        <v>0</v>
      </c>
      <c r="AC6692" s="21">
        <f t="shared" si="1889"/>
        <v>73.040000000000006</v>
      </c>
      <c r="AD6692" s="21">
        <f t="shared" si="1895"/>
        <v>0</v>
      </c>
      <c r="AE6692" s="21" t="str">
        <f t="shared" si="1890"/>
        <v>10/5/23:00</v>
      </c>
    </row>
    <row r="6693" spans="2:31">
      <c r="B6693" s="37">
        <v>10</v>
      </c>
      <c r="C6693" s="38">
        <v>5</v>
      </c>
      <c r="D6693" s="39">
        <v>24</v>
      </c>
      <c r="E6693" s="17">
        <v>21.1</v>
      </c>
      <c r="F6693" s="17">
        <v>0</v>
      </c>
      <c r="G6693" s="17">
        <v>0</v>
      </c>
      <c r="H6693" s="37">
        <f t="shared" si="1878"/>
        <v>69.98</v>
      </c>
      <c r="I6693" s="37">
        <f>IF(H6693&lt;'Roof Calculator'!$G$8, 1, 0)</f>
        <v>0</v>
      </c>
      <c r="J6693" s="37">
        <f>IF(H6693&gt;='Roof Calculator'!$G$8, 1, 0)</f>
        <v>1</v>
      </c>
      <c r="K6693" s="37">
        <f t="shared" si="1879"/>
        <v>0</v>
      </c>
      <c r="L6693" s="37">
        <f t="shared" si="1880"/>
        <v>69.98</v>
      </c>
      <c r="M6693" s="37">
        <v>0</v>
      </c>
      <c r="N6693" s="37">
        <f t="shared" si="1881"/>
        <v>0</v>
      </c>
      <c r="O6693" s="37">
        <v>0</v>
      </c>
      <c r="P6693" s="37">
        <v>0</v>
      </c>
      <c r="Q6693" s="21">
        <f t="shared" si="1882"/>
        <v>39.790999999999997</v>
      </c>
      <c r="R6693" s="21">
        <f t="shared" si="1891"/>
        <v>278.95833333332047</v>
      </c>
      <c r="S6693" s="21">
        <f t="shared" si="1892"/>
        <v>-6.0069998215217861</v>
      </c>
      <c r="T6693" s="21">
        <f t="shared" si="1883"/>
        <v>86.147999999999996</v>
      </c>
      <c r="U6693" s="37">
        <f>VLOOKUP(Time_Zone, 'LSTM LookUp'!$B$5:$D$8, 3, FALSE)</f>
        <v>-75</v>
      </c>
      <c r="V6693" s="21">
        <f t="shared" si="1893"/>
        <v>12.667814219873716</v>
      </c>
      <c r="W6693" s="21">
        <f t="shared" si="1884"/>
        <v>344.31495355496838</v>
      </c>
      <c r="X6693" s="21">
        <f t="shared" si="1885"/>
        <v>0</v>
      </c>
      <c r="Y6693" s="21">
        <f t="shared" si="1886"/>
        <v>0</v>
      </c>
      <c r="Z6693" s="21">
        <f t="shared" si="1894"/>
        <v>0</v>
      </c>
      <c r="AA6693" s="21">
        <f t="shared" si="1887"/>
        <v>0</v>
      </c>
      <c r="AB6693" s="21">
        <f t="shared" si="1888"/>
        <v>0</v>
      </c>
      <c r="AC6693" s="21">
        <f t="shared" si="1889"/>
        <v>69.98</v>
      </c>
      <c r="AD6693" s="21">
        <f t="shared" si="1895"/>
        <v>0</v>
      </c>
      <c r="AE6693" s="21" t="str">
        <f t="shared" si="1890"/>
        <v>10/5/24:00</v>
      </c>
    </row>
    <row r="6694" spans="2:31">
      <c r="B6694" s="37">
        <v>10</v>
      </c>
      <c r="C6694" s="38">
        <v>6</v>
      </c>
      <c r="D6694" s="39">
        <v>1</v>
      </c>
      <c r="E6694" s="17">
        <v>20.6</v>
      </c>
      <c r="F6694" s="17">
        <v>0</v>
      </c>
      <c r="G6694" s="17">
        <v>0</v>
      </c>
      <c r="H6694" s="37">
        <f t="shared" si="1878"/>
        <v>69.08</v>
      </c>
      <c r="I6694" s="37">
        <f>IF(H6694&lt;'Roof Calculator'!$G$8, 1, 0)</f>
        <v>0</v>
      </c>
      <c r="J6694" s="37">
        <f>IF(H6694&gt;='Roof Calculator'!$G$8, 1, 0)</f>
        <v>1</v>
      </c>
      <c r="K6694" s="37">
        <f t="shared" si="1879"/>
        <v>0</v>
      </c>
      <c r="L6694" s="37">
        <f t="shared" si="1880"/>
        <v>69.08</v>
      </c>
      <c r="M6694" s="37">
        <v>0</v>
      </c>
      <c r="N6694" s="37">
        <f t="shared" si="1881"/>
        <v>0</v>
      </c>
      <c r="O6694" s="37">
        <v>0</v>
      </c>
      <c r="P6694" s="37">
        <v>0</v>
      </c>
      <c r="Q6694" s="21">
        <f t="shared" si="1882"/>
        <v>39.790999999999997</v>
      </c>
      <c r="R6694" s="21">
        <f t="shared" si="1891"/>
        <v>278.99999999998715</v>
      </c>
      <c r="S6694" s="21">
        <f t="shared" si="1892"/>
        <v>-6.0228640569520842</v>
      </c>
      <c r="T6694" s="21">
        <f t="shared" si="1883"/>
        <v>86.147999999999996</v>
      </c>
      <c r="U6694" s="37">
        <f>VLOOKUP(Time_Zone, 'LSTM LookUp'!$B$5:$D$8, 3, FALSE)</f>
        <v>-75</v>
      </c>
      <c r="V6694" s="21">
        <f t="shared" si="1893"/>
        <v>12.679625197863707</v>
      </c>
      <c r="W6694" s="21">
        <f t="shared" si="1884"/>
        <v>-0.68209370053406992</v>
      </c>
      <c r="X6694" s="21">
        <f t="shared" si="1885"/>
        <v>0</v>
      </c>
      <c r="Y6694" s="21">
        <f t="shared" si="1886"/>
        <v>0</v>
      </c>
      <c r="Z6694" s="21">
        <f t="shared" si="1894"/>
        <v>0</v>
      </c>
      <c r="AA6694" s="21">
        <f t="shared" si="1887"/>
        <v>0</v>
      </c>
      <c r="AB6694" s="21">
        <f t="shared" si="1888"/>
        <v>0</v>
      </c>
      <c r="AC6694" s="21">
        <f t="shared" si="1889"/>
        <v>69.08</v>
      </c>
      <c r="AD6694" s="21">
        <f t="shared" si="1895"/>
        <v>0</v>
      </c>
      <c r="AE6694" s="21" t="str">
        <f t="shared" si="1890"/>
        <v>10/6/1:00</v>
      </c>
    </row>
    <row r="6695" spans="2:31">
      <c r="B6695" s="37">
        <v>10</v>
      </c>
      <c r="C6695" s="38">
        <v>6</v>
      </c>
      <c r="D6695" s="39">
        <v>2</v>
      </c>
      <c r="E6695" s="17">
        <v>20</v>
      </c>
      <c r="F6695" s="17">
        <v>0</v>
      </c>
      <c r="G6695" s="17">
        <v>0</v>
      </c>
      <c r="H6695" s="37">
        <f t="shared" si="1878"/>
        <v>68</v>
      </c>
      <c r="I6695" s="37">
        <f>IF(H6695&lt;'Roof Calculator'!$G$8, 1, 0)</f>
        <v>0</v>
      </c>
      <c r="J6695" s="37">
        <f>IF(H6695&gt;='Roof Calculator'!$G$8, 1, 0)</f>
        <v>1</v>
      </c>
      <c r="K6695" s="37">
        <f t="shared" si="1879"/>
        <v>0</v>
      </c>
      <c r="L6695" s="37">
        <f t="shared" si="1880"/>
        <v>68</v>
      </c>
      <c r="M6695" s="37">
        <v>0</v>
      </c>
      <c r="N6695" s="37">
        <f t="shared" si="1881"/>
        <v>0</v>
      </c>
      <c r="O6695" s="37">
        <v>0</v>
      </c>
      <c r="P6695" s="37">
        <v>0</v>
      </c>
      <c r="Q6695" s="21">
        <f t="shared" si="1882"/>
        <v>39.790999999999997</v>
      </c>
      <c r="R6695" s="21">
        <f t="shared" si="1891"/>
        <v>279.04166666665384</v>
      </c>
      <c r="S6695" s="21">
        <f t="shared" si="1892"/>
        <v>-6.0387256457663332</v>
      </c>
      <c r="T6695" s="21">
        <f t="shared" si="1883"/>
        <v>86.147999999999996</v>
      </c>
      <c r="U6695" s="37">
        <f>VLOOKUP(Time_Zone, 'LSTM LookUp'!$B$5:$D$8, 3, FALSE)</f>
        <v>-75</v>
      </c>
      <c r="V6695" s="21">
        <f t="shared" si="1893"/>
        <v>12.691421904032389</v>
      </c>
      <c r="W6695" s="21">
        <f t="shared" si="1884"/>
        <v>14.320855476008081</v>
      </c>
      <c r="X6695" s="21">
        <f t="shared" si="1885"/>
        <v>0</v>
      </c>
      <c r="Y6695" s="21">
        <f t="shared" si="1886"/>
        <v>0</v>
      </c>
      <c r="Z6695" s="21">
        <f t="shared" si="1894"/>
        <v>0</v>
      </c>
      <c r="AA6695" s="21">
        <f t="shared" si="1887"/>
        <v>0</v>
      </c>
      <c r="AB6695" s="21">
        <f t="shared" si="1888"/>
        <v>0</v>
      </c>
      <c r="AC6695" s="21">
        <f t="shared" si="1889"/>
        <v>68</v>
      </c>
      <c r="AD6695" s="21">
        <f t="shared" si="1895"/>
        <v>0</v>
      </c>
      <c r="AE6695" s="21" t="str">
        <f t="shared" si="1890"/>
        <v>10/6/2:00</v>
      </c>
    </row>
    <row r="6696" spans="2:31">
      <c r="B6696" s="37">
        <v>10</v>
      </c>
      <c r="C6696" s="38">
        <v>6</v>
      </c>
      <c r="D6696" s="39">
        <v>3</v>
      </c>
      <c r="E6696" s="17">
        <v>19.399999999999999</v>
      </c>
      <c r="F6696" s="17">
        <v>0</v>
      </c>
      <c r="G6696" s="17">
        <v>0</v>
      </c>
      <c r="H6696" s="37">
        <f t="shared" si="1878"/>
        <v>66.92</v>
      </c>
      <c r="I6696" s="37">
        <f>IF(H6696&lt;'Roof Calculator'!$G$8, 1, 0)</f>
        <v>0</v>
      </c>
      <c r="J6696" s="37">
        <f>IF(H6696&gt;='Roof Calculator'!$G$8, 1, 0)</f>
        <v>1</v>
      </c>
      <c r="K6696" s="37">
        <f t="shared" si="1879"/>
        <v>0</v>
      </c>
      <c r="L6696" s="37">
        <f t="shared" si="1880"/>
        <v>66.92</v>
      </c>
      <c r="M6696" s="37">
        <v>0</v>
      </c>
      <c r="N6696" s="37">
        <f t="shared" si="1881"/>
        <v>0</v>
      </c>
      <c r="O6696" s="37">
        <v>0</v>
      </c>
      <c r="P6696" s="37">
        <v>0</v>
      </c>
      <c r="Q6696" s="21">
        <f t="shared" si="1882"/>
        <v>39.790999999999997</v>
      </c>
      <c r="R6696" s="21">
        <f t="shared" si="1891"/>
        <v>279.08333333332052</v>
      </c>
      <c r="S6696" s="21">
        <f t="shared" si="1892"/>
        <v>-6.0545845807874983</v>
      </c>
      <c r="T6696" s="21">
        <f t="shared" si="1883"/>
        <v>86.147999999999996</v>
      </c>
      <c r="U6696" s="37">
        <f>VLOOKUP(Time_Zone, 'LSTM LookUp'!$B$5:$D$8, 3, FALSE)</f>
        <v>-75</v>
      </c>
      <c r="V6696" s="21">
        <f t="shared" si="1893"/>
        <v>12.70320431350493</v>
      </c>
      <c r="W6696" s="21">
        <f t="shared" si="1884"/>
        <v>29.323801078376206</v>
      </c>
      <c r="X6696" s="21">
        <f t="shared" si="1885"/>
        <v>0</v>
      </c>
      <c r="Y6696" s="21">
        <f t="shared" si="1886"/>
        <v>0</v>
      </c>
      <c r="Z6696" s="21">
        <f t="shared" si="1894"/>
        <v>0</v>
      </c>
      <c r="AA6696" s="21">
        <f t="shared" si="1887"/>
        <v>0</v>
      </c>
      <c r="AB6696" s="21">
        <f t="shared" si="1888"/>
        <v>0</v>
      </c>
      <c r="AC6696" s="21">
        <f t="shared" si="1889"/>
        <v>66.92</v>
      </c>
      <c r="AD6696" s="21">
        <f t="shared" si="1895"/>
        <v>0</v>
      </c>
      <c r="AE6696" s="21" t="str">
        <f t="shared" si="1890"/>
        <v>10/6/3:00</v>
      </c>
    </row>
    <row r="6697" spans="2:31">
      <c r="B6697" s="37">
        <v>10</v>
      </c>
      <c r="C6697" s="38">
        <v>6</v>
      </c>
      <c r="D6697" s="39">
        <v>4</v>
      </c>
      <c r="E6697" s="17">
        <v>19.399999999999999</v>
      </c>
      <c r="F6697" s="17">
        <v>0</v>
      </c>
      <c r="G6697" s="17">
        <v>0</v>
      </c>
      <c r="H6697" s="37">
        <f t="shared" si="1878"/>
        <v>66.92</v>
      </c>
      <c r="I6697" s="37">
        <f>IF(H6697&lt;'Roof Calculator'!$G$8, 1, 0)</f>
        <v>0</v>
      </c>
      <c r="J6697" s="37">
        <f>IF(H6697&gt;='Roof Calculator'!$G$8, 1, 0)</f>
        <v>1</v>
      </c>
      <c r="K6697" s="37">
        <f t="shared" si="1879"/>
        <v>0</v>
      </c>
      <c r="L6697" s="37">
        <f t="shared" si="1880"/>
        <v>66.92</v>
      </c>
      <c r="M6697" s="37">
        <v>0</v>
      </c>
      <c r="N6697" s="37">
        <f t="shared" si="1881"/>
        <v>0</v>
      </c>
      <c r="O6697" s="37">
        <v>0</v>
      </c>
      <c r="P6697" s="37">
        <v>0</v>
      </c>
      <c r="Q6697" s="21">
        <f t="shared" si="1882"/>
        <v>39.790999999999997</v>
      </c>
      <c r="R6697" s="21">
        <f t="shared" si="1891"/>
        <v>279.12499999998721</v>
      </c>
      <c r="S6697" s="21">
        <f t="shared" si="1892"/>
        <v>-6.0704408548380249</v>
      </c>
      <c r="T6697" s="21">
        <f t="shared" si="1883"/>
        <v>86.147999999999996</v>
      </c>
      <c r="U6697" s="37">
        <f>VLOOKUP(Time_Zone, 'LSTM LookUp'!$B$5:$D$8, 3, FALSE)</f>
        <v>-75</v>
      </c>
      <c r="V6697" s="21">
        <f t="shared" si="1893"/>
        <v>12.71497240142978</v>
      </c>
      <c r="W6697" s="21">
        <f t="shared" si="1884"/>
        <v>44.32674310035744</v>
      </c>
      <c r="X6697" s="21">
        <f t="shared" si="1885"/>
        <v>0</v>
      </c>
      <c r="Y6697" s="21">
        <f t="shared" si="1886"/>
        <v>0</v>
      </c>
      <c r="Z6697" s="21">
        <f t="shared" si="1894"/>
        <v>0</v>
      </c>
      <c r="AA6697" s="21">
        <f t="shared" si="1887"/>
        <v>0</v>
      </c>
      <c r="AB6697" s="21">
        <f t="shared" si="1888"/>
        <v>0</v>
      </c>
      <c r="AC6697" s="21">
        <f t="shared" si="1889"/>
        <v>66.92</v>
      </c>
      <c r="AD6697" s="21">
        <f t="shared" si="1895"/>
        <v>0</v>
      </c>
      <c r="AE6697" s="21" t="str">
        <f t="shared" si="1890"/>
        <v>10/6/4:00</v>
      </c>
    </row>
    <row r="6698" spans="2:31">
      <c r="B6698" s="37">
        <v>10</v>
      </c>
      <c r="C6698" s="38">
        <v>6</v>
      </c>
      <c r="D6698" s="39">
        <v>5</v>
      </c>
      <c r="E6698" s="17">
        <v>20</v>
      </c>
      <c r="F6698" s="17">
        <v>0</v>
      </c>
      <c r="G6698" s="17">
        <v>0</v>
      </c>
      <c r="H6698" s="37">
        <f t="shared" si="1878"/>
        <v>68</v>
      </c>
      <c r="I6698" s="37">
        <f>IF(H6698&lt;'Roof Calculator'!$G$8, 1, 0)</f>
        <v>0</v>
      </c>
      <c r="J6698" s="37">
        <f>IF(H6698&gt;='Roof Calculator'!$G$8, 1, 0)</f>
        <v>1</v>
      </c>
      <c r="K6698" s="37">
        <f t="shared" si="1879"/>
        <v>0</v>
      </c>
      <c r="L6698" s="37">
        <f t="shared" si="1880"/>
        <v>68</v>
      </c>
      <c r="M6698" s="37">
        <v>0</v>
      </c>
      <c r="N6698" s="37">
        <f t="shared" si="1881"/>
        <v>0</v>
      </c>
      <c r="O6698" s="37">
        <v>0</v>
      </c>
      <c r="P6698" s="37">
        <v>0</v>
      </c>
      <c r="Q6698" s="21">
        <f t="shared" si="1882"/>
        <v>39.790999999999997</v>
      </c>
      <c r="R6698" s="21">
        <f t="shared" si="1891"/>
        <v>279.1666666666539</v>
      </c>
      <c r="S6698" s="21">
        <f t="shared" si="1892"/>
        <v>-6.0862944607399543</v>
      </c>
      <c r="T6698" s="21">
        <f t="shared" si="1883"/>
        <v>86.147999999999996</v>
      </c>
      <c r="U6698" s="37">
        <f>VLOOKUP(Time_Zone, 'LSTM LookUp'!$B$5:$D$8, 3, FALSE)</f>
        <v>-75</v>
      </c>
      <c r="V6698" s="21">
        <f t="shared" si="1893"/>
        <v>12.726726142978823</v>
      </c>
      <c r="W6698" s="21">
        <f t="shared" si="1884"/>
        <v>59.329681535744697</v>
      </c>
      <c r="X6698" s="21">
        <f t="shared" si="1885"/>
        <v>0</v>
      </c>
      <c r="Y6698" s="21">
        <f t="shared" si="1886"/>
        <v>0</v>
      </c>
      <c r="Z6698" s="21">
        <f t="shared" si="1894"/>
        <v>0</v>
      </c>
      <c r="AA6698" s="21">
        <f t="shared" si="1887"/>
        <v>0</v>
      </c>
      <c r="AB6698" s="21">
        <f t="shared" si="1888"/>
        <v>0</v>
      </c>
      <c r="AC6698" s="21">
        <f t="shared" si="1889"/>
        <v>68</v>
      </c>
      <c r="AD6698" s="21">
        <f t="shared" si="1895"/>
        <v>0</v>
      </c>
      <c r="AE6698" s="21" t="str">
        <f t="shared" si="1890"/>
        <v>10/6/5:00</v>
      </c>
    </row>
    <row r="6699" spans="2:31">
      <c r="B6699" s="37">
        <v>10</v>
      </c>
      <c r="C6699" s="38">
        <v>6</v>
      </c>
      <c r="D6699" s="39">
        <v>6</v>
      </c>
      <c r="E6699" s="17">
        <v>20.6</v>
      </c>
      <c r="F6699" s="17">
        <v>0</v>
      </c>
      <c r="G6699" s="17">
        <v>0</v>
      </c>
      <c r="H6699" s="37">
        <f t="shared" si="1878"/>
        <v>69.08</v>
      </c>
      <c r="I6699" s="37">
        <f>IF(H6699&lt;'Roof Calculator'!$G$8, 1, 0)</f>
        <v>0</v>
      </c>
      <c r="J6699" s="37">
        <f>IF(H6699&gt;='Roof Calculator'!$G$8, 1, 0)</f>
        <v>1</v>
      </c>
      <c r="K6699" s="37">
        <f t="shared" si="1879"/>
        <v>0</v>
      </c>
      <c r="L6699" s="37">
        <f t="shared" si="1880"/>
        <v>69.08</v>
      </c>
      <c r="M6699" s="37">
        <v>0</v>
      </c>
      <c r="N6699" s="37">
        <f t="shared" si="1881"/>
        <v>0</v>
      </c>
      <c r="O6699" s="37">
        <v>0</v>
      </c>
      <c r="P6699" s="37">
        <v>0</v>
      </c>
      <c r="Q6699" s="21">
        <f t="shared" si="1882"/>
        <v>39.790999999999997</v>
      </c>
      <c r="R6699" s="21">
        <f t="shared" si="1891"/>
        <v>279.20833333332058</v>
      </c>
      <c r="S6699" s="21">
        <f t="shared" si="1892"/>
        <v>-6.102145391314842</v>
      </c>
      <c r="T6699" s="21">
        <f t="shared" si="1883"/>
        <v>86.147999999999996</v>
      </c>
      <c r="U6699" s="37">
        <f>VLOOKUP(Time_Zone, 'LSTM LookUp'!$B$5:$D$8, 3, FALSE)</f>
        <v>-75</v>
      </c>
      <c r="V6699" s="21">
        <f t="shared" si="1893"/>
        <v>12.738465513347357</v>
      </c>
      <c r="W6699" s="21">
        <f t="shared" si="1884"/>
        <v>74.332616378336837</v>
      </c>
      <c r="X6699" s="21">
        <f t="shared" si="1885"/>
        <v>0</v>
      </c>
      <c r="Y6699" s="21">
        <f t="shared" si="1886"/>
        <v>0</v>
      </c>
      <c r="Z6699" s="21">
        <f t="shared" si="1894"/>
        <v>0</v>
      </c>
      <c r="AA6699" s="21">
        <f t="shared" si="1887"/>
        <v>0</v>
      </c>
      <c r="AB6699" s="21">
        <f t="shared" si="1888"/>
        <v>0</v>
      </c>
      <c r="AC6699" s="21">
        <f t="shared" si="1889"/>
        <v>69.08</v>
      </c>
      <c r="AD6699" s="21">
        <f t="shared" si="1895"/>
        <v>0</v>
      </c>
      <c r="AE6699" s="21" t="str">
        <f t="shared" si="1890"/>
        <v>10/6/6:00</v>
      </c>
    </row>
    <row r="6700" spans="2:31">
      <c r="B6700" s="37">
        <v>10</v>
      </c>
      <c r="C6700" s="38">
        <v>6</v>
      </c>
      <c r="D6700" s="39">
        <v>7</v>
      </c>
      <c r="E6700" s="17">
        <v>20</v>
      </c>
      <c r="F6700" s="17">
        <v>0</v>
      </c>
      <c r="G6700" s="17">
        <v>0</v>
      </c>
      <c r="H6700" s="37">
        <f t="shared" si="1878"/>
        <v>68</v>
      </c>
      <c r="I6700" s="37">
        <f>IF(H6700&lt;'Roof Calculator'!$G$8, 1, 0)</f>
        <v>0</v>
      </c>
      <c r="J6700" s="37">
        <f>IF(H6700&gt;='Roof Calculator'!$G$8, 1, 0)</f>
        <v>1</v>
      </c>
      <c r="K6700" s="37">
        <f t="shared" si="1879"/>
        <v>0</v>
      </c>
      <c r="L6700" s="37">
        <f t="shared" si="1880"/>
        <v>68</v>
      </c>
      <c r="M6700" s="37">
        <v>0</v>
      </c>
      <c r="N6700" s="37">
        <f t="shared" si="1881"/>
        <v>0</v>
      </c>
      <c r="O6700" s="37">
        <v>0</v>
      </c>
      <c r="P6700" s="37">
        <v>0</v>
      </c>
      <c r="Q6700" s="21">
        <f t="shared" si="1882"/>
        <v>39.790999999999997</v>
      </c>
      <c r="R6700" s="21">
        <f t="shared" si="1891"/>
        <v>279.24999999998727</v>
      </c>
      <c r="S6700" s="21">
        <f t="shared" si="1892"/>
        <v>-6.1179936393837782</v>
      </c>
      <c r="T6700" s="21">
        <f t="shared" si="1883"/>
        <v>86.147999999999996</v>
      </c>
      <c r="U6700" s="37">
        <f>VLOOKUP(Time_Zone, 'LSTM LookUp'!$B$5:$D$8, 3, FALSE)</f>
        <v>-75</v>
      </c>
      <c r="V6700" s="21">
        <f t="shared" si="1893"/>
        <v>12.750190487754175</v>
      </c>
      <c r="W6700" s="21">
        <f t="shared" si="1884"/>
        <v>89.335547621938503</v>
      </c>
      <c r="X6700" s="21">
        <f t="shared" si="1885"/>
        <v>0</v>
      </c>
      <c r="Y6700" s="21">
        <f t="shared" si="1886"/>
        <v>0</v>
      </c>
      <c r="Z6700" s="21">
        <f t="shared" si="1894"/>
        <v>0</v>
      </c>
      <c r="AA6700" s="21">
        <f t="shared" si="1887"/>
        <v>0</v>
      </c>
      <c r="AB6700" s="21">
        <f t="shared" si="1888"/>
        <v>0</v>
      </c>
      <c r="AC6700" s="21">
        <f t="shared" si="1889"/>
        <v>68</v>
      </c>
      <c r="AD6700" s="21">
        <f t="shared" si="1895"/>
        <v>0</v>
      </c>
      <c r="AE6700" s="21" t="str">
        <f t="shared" si="1890"/>
        <v>10/6/7:00</v>
      </c>
    </row>
    <row r="6701" spans="2:31">
      <c r="B6701" s="37">
        <v>10</v>
      </c>
      <c r="C6701" s="38">
        <v>6</v>
      </c>
      <c r="D6701" s="39">
        <v>8</v>
      </c>
      <c r="E6701" s="17">
        <v>16.7</v>
      </c>
      <c r="F6701" s="17">
        <v>38</v>
      </c>
      <c r="G6701" s="17">
        <v>3</v>
      </c>
      <c r="H6701" s="37">
        <f t="shared" si="1878"/>
        <v>62.059999999999995</v>
      </c>
      <c r="I6701" s="37">
        <f>IF(H6701&lt;'Roof Calculator'!$G$8, 1, 0)</f>
        <v>0</v>
      </c>
      <c r="J6701" s="37">
        <f>IF(H6701&gt;='Roof Calculator'!$G$8, 1, 0)</f>
        <v>1</v>
      </c>
      <c r="K6701" s="37">
        <f t="shared" si="1879"/>
        <v>0</v>
      </c>
      <c r="L6701" s="37">
        <f t="shared" si="1880"/>
        <v>62.059999999999995</v>
      </c>
      <c r="M6701" s="37">
        <v>0</v>
      </c>
      <c r="N6701" s="37">
        <f t="shared" si="1881"/>
        <v>38</v>
      </c>
      <c r="O6701" s="37">
        <v>0</v>
      </c>
      <c r="P6701" s="37">
        <v>0</v>
      </c>
      <c r="Q6701" s="21">
        <f t="shared" si="1882"/>
        <v>39.790999999999997</v>
      </c>
      <c r="R6701" s="21">
        <f t="shared" si="1891"/>
        <v>279.29166666665395</v>
      </c>
      <c r="S6701" s="21">
        <f t="shared" si="1892"/>
        <v>-6.1338391977674593</v>
      </c>
      <c r="T6701" s="21">
        <f t="shared" si="1883"/>
        <v>86.147999999999996</v>
      </c>
      <c r="U6701" s="37">
        <f>VLOOKUP(Time_Zone, 'LSTM LookUp'!$B$5:$D$8, 3, FALSE)</f>
        <v>-75</v>
      </c>
      <c r="V6701" s="21">
        <f t="shared" si="1893"/>
        <v>12.761901041441648</v>
      </c>
      <c r="W6701" s="21">
        <f t="shared" si="1884"/>
        <v>104.33847526036044</v>
      </c>
      <c r="X6701" s="21">
        <f t="shared" si="1885"/>
        <v>-0.7727529538209007</v>
      </c>
      <c r="Y6701" s="21">
        <f t="shared" si="1886"/>
        <v>37.227247046179102</v>
      </c>
      <c r="Z6701" s="21">
        <f t="shared" si="1894"/>
        <v>11.800387116458852</v>
      </c>
      <c r="AA6701" s="21">
        <f t="shared" si="1887"/>
        <v>0</v>
      </c>
      <c r="AB6701" s="21">
        <f t="shared" si="1888"/>
        <v>11.800387116458852</v>
      </c>
      <c r="AC6701" s="21">
        <f t="shared" si="1889"/>
        <v>62.059999999999995</v>
      </c>
      <c r="AD6701" s="21">
        <f t="shared" si="1895"/>
        <v>11.800387116458852</v>
      </c>
      <c r="AE6701" s="21" t="str">
        <f t="shared" si="1890"/>
        <v>10/6/8:00</v>
      </c>
    </row>
    <row r="6702" spans="2:31">
      <c r="B6702" s="37">
        <v>10</v>
      </c>
      <c r="C6702" s="38">
        <v>6</v>
      </c>
      <c r="D6702" s="39">
        <v>9</v>
      </c>
      <c r="E6702" s="17">
        <v>16.7</v>
      </c>
      <c r="F6702" s="17">
        <v>102</v>
      </c>
      <c r="G6702" s="17">
        <v>9</v>
      </c>
      <c r="H6702" s="37">
        <f t="shared" si="1878"/>
        <v>62.059999999999995</v>
      </c>
      <c r="I6702" s="37">
        <f>IF(H6702&lt;'Roof Calculator'!$G$8, 1, 0)</f>
        <v>0</v>
      </c>
      <c r="J6702" s="37">
        <f>IF(H6702&gt;='Roof Calculator'!$G$8, 1, 0)</f>
        <v>1</v>
      </c>
      <c r="K6702" s="37">
        <f t="shared" si="1879"/>
        <v>0</v>
      </c>
      <c r="L6702" s="37">
        <f t="shared" si="1880"/>
        <v>62.059999999999995</v>
      </c>
      <c r="M6702" s="37">
        <v>0</v>
      </c>
      <c r="N6702" s="37">
        <f t="shared" si="1881"/>
        <v>102</v>
      </c>
      <c r="O6702" s="37">
        <v>0</v>
      </c>
      <c r="P6702" s="37">
        <v>0</v>
      </c>
      <c r="Q6702" s="21">
        <f t="shared" si="1882"/>
        <v>39.790999999999997</v>
      </c>
      <c r="R6702" s="21">
        <f t="shared" si="1891"/>
        <v>279.33333333332064</v>
      </c>
      <c r="S6702" s="21">
        <f t="shared" si="1892"/>
        <v>-6.1496820592860661</v>
      </c>
      <c r="T6702" s="21">
        <f t="shared" si="1883"/>
        <v>86.147999999999996</v>
      </c>
      <c r="U6702" s="37">
        <f>VLOOKUP(Time_Zone, 'LSTM LookUp'!$B$5:$D$8, 3, FALSE)</f>
        <v>-75</v>
      </c>
      <c r="V6702" s="21">
        <f t="shared" si="1893"/>
        <v>12.773597149675703</v>
      </c>
      <c r="W6702" s="21">
        <f t="shared" si="1884"/>
        <v>119.34139928741888</v>
      </c>
      <c r="X6702" s="21">
        <f t="shared" si="1885"/>
        <v>-3.9861959902126292</v>
      </c>
      <c r="Y6702" s="21">
        <f t="shared" si="1886"/>
        <v>98.013804009787364</v>
      </c>
      <c r="Z6702" s="21">
        <f t="shared" si="1894"/>
        <v>31.068663998643117</v>
      </c>
      <c r="AA6702" s="21">
        <f t="shared" si="1887"/>
        <v>0</v>
      </c>
      <c r="AB6702" s="21">
        <f t="shared" si="1888"/>
        <v>31.068663998643117</v>
      </c>
      <c r="AC6702" s="21">
        <f t="shared" si="1889"/>
        <v>62.059999999999995</v>
      </c>
      <c r="AD6702" s="21">
        <f t="shared" si="1895"/>
        <v>31.068663998643117</v>
      </c>
      <c r="AE6702" s="21" t="str">
        <f t="shared" si="1890"/>
        <v>10/6/9:00</v>
      </c>
    </row>
    <row r="6703" spans="2:31">
      <c r="B6703" s="37">
        <v>10</v>
      </c>
      <c r="C6703" s="38">
        <v>6</v>
      </c>
      <c r="D6703" s="39">
        <v>10</v>
      </c>
      <c r="E6703" s="17">
        <v>15.6</v>
      </c>
      <c r="F6703" s="17">
        <v>182</v>
      </c>
      <c r="G6703" s="17">
        <v>7</v>
      </c>
      <c r="H6703" s="37">
        <f t="shared" si="1878"/>
        <v>60.08</v>
      </c>
      <c r="I6703" s="37">
        <f>IF(H6703&lt;'Roof Calculator'!$G$8, 1, 0)</f>
        <v>0</v>
      </c>
      <c r="J6703" s="37">
        <f>IF(H6703&gt;='Roof Calculator'!$G$8, 1, 0)</f>
        <v>1</v>
      </c>
      <c r="K6703" s="37">
        <f t="shared" si="1879"/>
        <v>0</v>
      </c>
      <c r="L6703" s="37">
        <f t="shared" si="1880"/>
        <v>60.08</v>
      </c>
      <c r="M6703" s="37">
        <v>0</v>
      </c>
      <c r="N6703" s="37">
        <f t="shared" si="1881"/>
        <v>182</v>
      </c>
      <c r="O6703" s="37">
        <v>0</v>
      </c>
      <c r="P6703" s="37">
        <v>0</v>
      </c>
      <c r="Q6703" s="21">
        <f t="shared" si="1882"/>
        <v>39.790999999999997</v>
      </c>
      <c r="R6703" s="21">
        <f t="shared" si="1891"/>
        <v>279.37499999998732</v>
      </c>
      <c r="S6703" s="21">
        <f t="shared" si="1892"/>
        <v>-6.1655222167593298</v>
      </c>
      <c r="T6703" s="21">
        <f t="shared" si="1883"/>
        <v>86.147999999999996</v>
      </c>
      <c r="U6703" s="37">
        <f>VLOOKUP(Time_Zone, 'LSTM LookUp'!$B$5:$D$8, 3, FALSE)</f>
        <v>-75</v>
      </c>
      <c r="V6703" s="21">
        <f t="shared" si="1893"/>
        <v>12.785278787745931</v>
      </c>
      <c r="W6703" s="21">
        <f t="shared" si="1884"/>
        <v>134.34431969693651</v>
      </c>
      <c r="X6703" s="21">
        <f t="shared" si="1885"/>
        <v>-4.2189374535188104</v>
      </c>
      <c r="Y6703" s="21">
        <f t="shared" si="1886"/>
        <v>177.78106254648119</v>
      </c>
      <c r="Z6703" s="21">
        <f t="shared" si="1894"/>
        <v>56.353491769657552</v>
      </c>
      <c r="AA6703" s="21">
        <f t="shared" si="1887"/>
        <v>0</v>
      </c>
      <c r="AB6703" s="21">
        <f t="shared" si="1888"/>
        <v>56.353491769657552</v>
      </c>
      <c r="AC6703" s="21">
        <f t="shared" si="1889"/>
        <v>60.08</v>
      </c>
      <c r="AD6703" s="21">
        <f t="shared" si="1895"/>
        <v>56.353491769657552</v>
      </c>
      <c r="AE6703" s="21" t="str">
        <f t="shared" si="1890"/>
        <v>10/6/10:00</v>
      </c>
    </row>
    <row r="6704" spans="2:31">
      <c r="B6704" s="37">
        <v>10</v>
      </c>
      <c r="C6704" s="38">
        <v>6</v>
      </c>
      <c r="D6704" s="39">
        <v>11</v>
      </c>
      <c r="E6704" s="17">
        <v>16.7</v>
      </c>
      <c r="F6704" s="17">
        <v>178</v>
      </c>
      <c r="G6704" s="17">
        <v>456</v>
      </c>
      <c r="H6704" s="37">
        <f t="shared" si="1878"/>
        <v>62.059999999999995</v>
      </c>
      <c r="I6704" s="37">
        <f>IF(H6704&lt;'Roof Calculator'!$G$8, 1, 0)</f>
        <v>0</v>
      </c>
      <c r="J6704" s="37">
        <f>IF(H6704&gt;='Roof Calculator'!$G$8, 1, 0)</f>
        <v>1</v>
      </c>
      <c r="K6704" s="37">
        <f t="shared" si="1879"/>
        <v>0</v>
      </c>
      <c r="L6704" s="37">
        <f t="shared" si="1880"/>
        <v>62.059999999999995</v>
      </c>
      <c r="M6704" s="37">
        <v>0</v>
      </c>
      <c r="N6704" s="37">
        <f t="shared" si="1881"/>
        <v>178</v>
      </c>
      <c r="O6704" s="37">
        <v>0</v>
      </c>
      <c r="P6704" s="37">
        <v>0</v>
      </c>
      <c r="Q6704" s="21">
        <f t="shared" si="1882"/>
        <v>39.790999999999997</v>
      </c>
      <c r="R6704" s="21">
        <f t="shared" si="1891"/>
        <v>279.41666666665401</v>
      </c>
      <c r="S6704" s="21">
        <f t="shared" si="1892"/>
        <v>-6.1813596630065595</v>
      </c>
      <c r="T6704" s="21">
        <f t="shared" si="1883"/>
        <v>86.147999999999996</v>
      </c>
      <c r="U6704" s="37">
        <f>VLOOKUP(Time_Zone, 'LSTM LookUp'!$B$5:$D$8, 3, FALSE)</f>
        <v>-75</v>
      </c>
      <c r="V6704" s="21">
        <f t="shared" si="1893"/>
        <v>12.796945930965625</v>
      </c>
      <c r="W6704" s="21">
        <f t="shared" si="1884"/>
        <v>149.34723648274141</v>
      </c>
      <c r="X6704" s="21">
        <f t="shared" si="1885"/>
        <v>-331.09623787169704</v>
      </c>
      <c r="Y6704" s="21">
        <f t="shared" si="1886"/>
        <v>-153.09623787169704</v>
      </c>
      <c r="Z6704" s="21">
        <f t="shared" si="1894"/>
        <v>-48.528833483670603</v>
      </c>
      <c r="AA6704" s="21">
        <f t="shared" si="1887"/>
        <v>0</v>
      </c>
      <c r="AB6704" s="21">
        <f t="shared" si="1888"/>
        <v>-48.528833483670603</v>
      </c>
      <c r="AC6704" s="21">
        <f t="shared" si="1889"/>
        <v>62.059999999999995</v>
      </c>
      <c r="AD6704" s="21">
        <f t="shared" si="1895"/>
        <v>-48.528833483670603</v>
      </c>
      <c r="AE6704" s="21" t="str">
        <f t="shared" si="1890"/>
        <v>10/6/11:00</v>
      </c>
    </row>
    <row r="6705" spans="2:31">
      <c r="B6705" s="37">
        <v>10</v>
      </c>
      <c r="C6705" s="38">
        <v>6</v>
      </c>
      <c r="D6705" s="39">
        <v>12</v>
      </c>
      <c r="E6705" s="17">
        <v>16.7</v>
      </c>
      <c r="F6705" s="17">
        <v>232</v>
      </c>
      <c r="G6705" s="17">
        <v>173</v>
      </c>
      <c r="H6705" s="37">
        <f t="shared" si="1878"/>
        <v>62.059999999999995</v>
      </c>
      <c r="I6705" s="37">
        <f>IF(H6705&lt;'Roof Calculator'!$G$8, 1, 0)</f>
        <v>0</v>
      </c>
      <c r="J6705" s="37">
        <f>IF(H6705&gt;='Roof Calculator'!$G$8, 1, 0)</f>
        <v>1</v>
      </c>
      <c r="K6705" s="37">
        <f t="shared" si="1879"/>
        <v>0</v>
      </c>
      <c r="L6705" s="37">
        <f t="shared" si="1880"/>
        <v>62.059999999999995</v>
      </c>
      <c r="M6705" s="37">
        <v>0</v>
      </c>
      <c r="N6705" s="37">
        <f t="shared" si="1881"/>
        <v>232</v>
      </c>
      <c r="O6705" s="37">
        <v>0</v>
      </c>
      <c r="P6705" s="37">
        <v>0</v>
      </c>
      <c r="Q6705" s="21">
        <f t="shared" si="1882"/>
        <v>39.790999999999997</v>
      </c>
      <c r="R6705" s="21">
        <f t="shared" si="1891"/>
        <v>279.4583333333207</v>
      </c>
      <c r="S6705" s="21">
        <f t="shared" si="1892"/>
        <v>-6.1971943908465743</v>
      </c>
      <c r="T6705" s="21">
        <f t="shared" si="1883"/>
        <v>86.147999999999996</v>
      </c>
      <c r="U6705" s="37">
        <f>VLOOKUP(Time_Zone, 'LSTM LookUp'!$B$5:$D$8, 3, FALSE)</f>
        <v>-75</v>
      </c>
      <c r="V6705" s="21">
        <f t="shared" si="1893"/>
        <v>12.808598554671823</v>
      </c>
      <c r="W6705" s="21">
        <f t="shared" si="1884"/>
        <v>164.35014963866792</v>
      </c>
      <c r="X6705" s="21">
        <f t="shared" si="1885"/>
        <v>-139.20655484807787</v>
      </c>
      <c r="Y6705" s="21">
        <f t="shared" si="1886"/>
        <v>92.793445151922128</v>
      </c>
      <c r="Z6705" s="21">
        <f t="shared" si="1894"/>
        <v>29.413901417536078</v>
      </c>
      <c r="AA6705" s="21">
        <f t="shared" si="1887"/>
        <v>0</v>
      </c>
      <c r="AB6705" s="21">
        <f t="shared" si="1888"/>
        <v>29.413901417536078</v>
      </c>
      <c r="AC6705" s="21">
        <f t="shared" si="1889"/>
        <v>62.059999999999995</v>
      </c>
      <c r="AD6705" s="21">
        <f t="shared" si="1895"/>
        <v>29.413901417536078</v>
      </c>
      <c r="AE6705" s="21" t="str">
        <f t="shared" si="1890"/>
        <v>10/6/12:00</v>
      </c>
    </row>
    <row r="6706" spans="2:31">
      <c r="B6706" s="37">
        <v>10</v>
      </c>
      <c r="C6706" s="38">
        <v>6</v>
      </c>
      <c r="D6706" s="39">
        <v>13</v>
      </c>
      <c r="E6706" s="17">
        <v>16.100000000000001</v>
      </c>
      <c r="F6706" s="17">
        <v>347</v>
      </c>
      <c r="G6706" s="17">
        <v>29</v>
      </c>
      <c r="H6706" s="37">
        <f t="shared" si="1878"/>
        <v>60.980000000000004</v>
      </c>
      <c r="I6706" s="37">
        <f>IF(H6706&lt;'Roof Calculator'!$G$8, 1, 0)</f>
        <v>0</v>
      </c>
      <c r="J6706" s="37">
        <f>IF(H6706&gt;='Roof Calculator'!$G$8, 1, 0)</f>
        <v>1</v>
      </c>
      <c r="K6706" s="37">
        <f t="shared" si="1879"/>
        <v>0</v>
      </c>
      <c r="L6706" s="37">
        <f t="shared" si="1880"/>
        <v>60.980000000000004</v>
      </c>
      <c r="M6706" s="37">
        <v>0</v>
      </c>
      <c r="N6706" s="37">
        <f t="shared" si="1881"/>
        <v>347</v>
      </c>
      <c r="O6706" s="37">
        <v>0</v>
      </c>
      <c r="P6706" s="37">
        <v>0</v>
      </c>
      <c r="Q6706" s="21">
        <f t="shared" si="1882"/>
        <v>39.790999999999997</v>
      </c>
      <c r="R6706" s="21">
        <f t="shared" si="1891"/>
        <v>279.49999999998738</v>
      </c>
      <c r="S6706" s="21">
        <f t="shared" si="1892"/>
        <v>-6.213026393097727</v>
      </c>
      <c r="T6706" s="21">
        <f t="shared" si="1883"/>
        <v>86.147999999999996</v>
      </c>
      <c r="U6706" s="37">
        <f>VLOOKUP(Time_Zone, 'LSTM LookUp'!$B$5:$D$8, 3, FALSE)</f>
        <v>-75</v>
      </c>
      <c r="V6706" s="21">
        <f t="shared" si="1893"/>
        <v>12.820236634225347</v>
      </c>
      <c r="W6706" s="21">
        <f t="shared" si="1884"/>
        <v>179.35305915855633</v>
      </c>
      <c r="X6706" s="21">
        <f t="shared" si="1885"/>
        <v>-24.159471608374808</v>
      </c>
      <c r="Y6706" s="21">
        <f t="shared" si="1886"/>
        <v>322.84052839162518</v>
      </c>
      <c r="Z6706" s="21">
        <f t="shared" si="1894"/>
        <v>102.33480888816659</v>
      </c>
      <c r="AA6706" s="21">
        <f t="shared" si="1887"/>
        <v>0</v>
      </c>
      <c r="AB6706" s="21">
        <f t="shared" si="1888"/>
        <v>102.33480888816659</v>
      </c>
      <c r="AC6706" s="21">
        <f t="shared" si="1889"/>
        <v>60.980000000000004</v>
      </c>
      <c r="AD6706" s="21">
        <f t="shared" si="1895"/>
        <v>102.33480888816659</v>
      </c>
      <c r="AE6706" s="21" t="str">
        <f t="shared" si="1890"/>
        <v>10/6/13:00</v>
      </c>
    </row>
    <row r="6707" spans="2:31">
      <c r="B6707" s="37">
        <v>10</v>
      </c>
      <c r="C6707" s="38">
        <v>6</v>
      </c>
      <c r="D6707" s="39">
        <v>14</v>
      </c>
      <c r="E6707" s="17">
        <v>16.7</v>
      </c>
      <c r="F6707" s="17">
        <v>291</v>
      </c>
      <c r="G6707" s="17">
        <v>8</v>
      </c>
      <c r="H6707" s="37">
        <f t="shared" si="1878"/>
        <v>62.059999999999995</v>
      </c>
      <c r="I6707" s="37">
        <f>IF(H6707&lt;'Roof Calculator'!$G$8, 1, 0)</f>
        <v>0</v>
      </c>
      <c r="J6707" s="37">
        <f>IF(H6707&gt;='Roof Calculator'!$G$8, 1, 0)</f>
        <v>1</v>
      </c>
      <c r="K6707" s="37">
        <f t="shared" si="1879"/>
        <v>0</v>
      </c>
      <c r="L6707" s="37">
        <f t="shared" si="1880"/>
        <v>62.059999999999995</v>
      </c>
      <c r="M6707" s="37">
        <v>0</v>
      </c>
      <c r="N6707" s="37">
        <f t="shared" si="1881"/>
        <v>291</v>
      </c>
      <c r="O6707" s="37">
        <v>0</v>
      </c>
      <c r="P6707" s="37">
        <v>0</v>
      </c>
      <c r="Q6707" s="21">
        <f t="shared" si="1882"/>
        <v>39.790999999999997</v>
      </c>
      <c r="R6707" s="21">
        <f t="shared" si="1891"/>
        <v>279.54166666665407</v>
      </c>
      <c r="S6707" s="21">
        <f t="shared" si="1892"/>
        <v>-6.2288556625779679</v>
      </c>
      <c r="T6707" s="21">
        <f t="shared" si="1883"/>
        <v>86.147999999999996</v>
      </c>
      <c r="U6707" s="37">
        <f>VLOOKUP(Time_Zone, 'LSTM LookUp'!$B$5:$D$8, 3, FALSE)</f>
        <v>-75</v>
      </c>
      <c r="V6707" s="21">
        <f t="shared" si="1893"/>
        <v>12.831860145010916</v>
      </c>
      <c r="W6707" s="21">
        <f t="shared" si="1884"/>
        <v>194.35596503625274</v>
      </c>
      <c r="X6707" s="21">
        <f t="shared" si="1885"/>
        <v>-6.4754782384667529</v>
      </c>
      <c r="Y6707" s="21">
        <f t="shared" si="1886"/>
        <v>284.52452176153326</v>
      </c>
      <c r="Z6707" s="21">
        <f t="shared" si="1894"/>
        <v>90.189303999475243</v>
      </c>
      <c r="AA6707" s="21">
        <f t="shared" si="1887"/>
        <v>0</v>
      </c>
      <c r="AB6707" s="21">
        <f t="shared" si="1888"/>
        <v>90.189303999475243</v>
      </c>
      <c r="AC6707" s="21">
        <f t="shared" si="1889"/>
        <v>62.059999999999995</v>
      </c>
      <c r="AD6707" s="21">
        <f t="shared" si="1895"/>
        <v>90.189303999475243</v>
      </c>
      <c r="AE6707" s="21" t="str">
        <f t="shared" si="1890"/>
        <v>10/6/14:00</v>
      </c>
    </row>
    <row r="6708" spans="2:31">
      <c r="B6708" s="37">
        <v>10</v>
      </c>
      <c r="C6708" s="38">
        <v>6</v>
      </c>
      <c r="D6708" s="39">
        <v>15</v>
      </c>
      <c r="E6708" s="17">
        <v>17.8</v>
      </c>
      <c r="F6708" s="17">
        <v>246</v>
      </c>
      <c r="G6708" s="17">
        <v>182</v>
      </c>
      <c r="H6708" s="37">
        <f t="shared" si="1878"/>
        <v>64.040000000000006</v>
      </c>
      <c r="I6708" s="37">
        <f>IF(H6708&lt;'Roof Calculator'!$G$8, 1, 0)</f>
        <v>0</v>
      </c>
      <c r="J6708" s="37">
        <f>IF(H6708&gt;='Roof Calculator'!$G$8, 1, 0)</f>
        <v>1</v>
      </c>
      <c r="K6708" s="37">
        <f t="shared" si="1879"/>
        <v>0</v>
      </c>
      <c r="L6708" s="37">
        <f t="shared" si="1880"/>
        <v>64.040000000000006</v>
      </c>
      <c r="M6708" s="37">
        <v>0</v>
      </c>
      <c r="N6708" s="37">
        <f t="shared" si="1881"/>
        <v>246</v>
      </c>
      <c r="O6708" s="37">
        <v>0</v>
      </c>
      <c r="P6708" s="37">
        <v>0</v>
      </c>
      <c r="Q6708" s="21">
        <f t="shared" si="1882"/>
        <v>39.790999999999997</v>
      </c>
      <c r="R6708" s="21">
        <f t="shared" si="1891"/>
        <v>279.58333333332075</v>
      </c>
      <c r="S6708" s="21">
        <f t="shared" si="1892"/>
        <v>-6.2446821921047349</v>
      </c>
      <c r="T6708" s="21">
        <f t="shared" si="1883"/>
        <v>86.147999999999996</v>
      </c>
      <c r="U6708" s="37">
        <f>VLOOKUP(Time_Zone, 'LSTM LookUp'!$B$5:$D$8, 3, FALSE)</f>
        <v>-75</v>
      </c>
      <c r="V6708" s="21">
        <f t="shared" si="1893"/>
        <v>12.84346906243711</v>
      </c>
      <c r="W6708" s="21">
        <f t="shared" si="1884"/>
        <v>209.35886726560926</v>
      </c>
      <c r="X6708" s="21">
        <f t="shared" si="1885"/>
        <v>-133.83156966322088</v>
      </c>
      <c r="Y6708" s="21">
        <f t="shared" si="1886"/>
        <v>112.16843033677912</v>
      </c>
      <c r="Z6708" s="21">
        <f t="shared" si="1894"/>
        <v>35.555433324887623</v>
      </c>
      <c r="AA6708" s="21">
        <f t="shared" si="1887"/>
        <v>0</v>
      </c>
      <c r="AB6708" s="21">
        <f t="shared" si="1888"/>
        <v>35.555433324887623</v>
      </c>
      <c r="AC6708" s="21">
        <f t="shared" si="1889"/>
        <v>64.040000000000006</v>
      </c>
      <c r="AD6708" s="21">
        <f t="shared" si="1895"/>
        <v>35.555433324887623</v>
      </c>
      <c r="AE6708" s="21" t="str">
        <f t="shared" si="1890"/>
        <v>10/6/15:00</v>
      </c>
    </row>
    <row r="6709" spans="2:31">
      <c r="B6709" s="37">
        <v>10</v>
      </c>
      <c r="C6709" s="38">
        <v>6</v>
      </c>
      <c r="D6709" s="39">
        <v>16</v>
      </c>
      <c r="E6709" s="17">
        <v>18.3</v>
      </c>
      <c r="F6709" s="17">
        <v>173</v>
      </c>
      <c r="G6709" s="17">
        <v>470</v>
      </c>
      <c r="H6709" s="37">
        <f t="shared" si="1878"/>
        <v>64.94</v>
      </c>
      <c r="I6709" s="37">
        <f>IF(H6709&lt;'Roof Calculator'!$G$8, 1, 0)</f>
        <v>0</v>
      </c>
      <c r="J6709" s="37">
        <f>IF(H6709&gt;='Roof Calculator'!$G$8, 1, 0)</f>
        <v>1</v>
      </c>
      <c r="K6709" s="37">
        <f t="shared" si="1879"/>
        <v>0</v>
      </c>
      <c r="L6709" s="37">
        <f t="shared" si="1880"/>
        <v>64.94</v>
      </c>
      <c r="M6709" s="37">
        <v>0</v>
      </c>
      <c r="N6709" s="37">
        <f t="shared" si="1881"/>
        <v>173</v>
      </c>
      <c r="O6709" s="37">
        <v>0</v>
      </c>
      <c r="P6709" s="37">
        <v>0</v>
      </c>
      <c r="Q6709" s="21">
        <f t="shared" si="1882"/>
        <v>39.790999999999997</v>
      </c>
      <c r="R6709" s="21">
        <f t="shared" si="1891"/>
        <v>279.62499999998744</v>
      </c>
      <c r="S6709" s="21">
        <f t="shared" si="1892"/>
        <v>-6.2605059744950138</v>
      </c>
      <c r="T6709" s="21">
        <f t="shared" si="1883"/>
        <v>86.147999999999996</v>
      </c>
      <c r="U6709" s="37">
        <f>VLOOKUP(Time_Zone, 'LSTM LookUp'!$B$5:$D$8, 3, FALSE)</f>
        <v>-75</v>
      </c>
      <c r="V6709" s="21">
        <f t="shared" si="1893"/>
        <v>12.85506336193647</v>
      </c>
      <c r="W6709" s="21">
        <f t="shared" si="1884"/>
        <v>224.36176584048414</v>
      </c>
      <c r="X6709" s="21">
        <f t="shared" si="1885"/>
        <v>-289.45523053607189</v>
      </c>
      <c r="Y6709" s="21">
        <f t="shared" si="1886"/>
        <v>-116.45523053607189</v>
      </c>
      <c r="Z6709" s="21">
        <f t="shared" si="1894"/>
        <v>-36.914274116413722</v>
      </c>
      <c r="AA6709" s="21">
        <f t="shared" si="1887"/>
        <v>0</v>
      </c>
      <c r="AB6709" s="21">
        <f t="shared" si="1888"/>
        <v>-36.914274116413722</v>
      </c>
      <c r="AC6709" s="21">
        <f t="shared" si="1889"/>
        <v>64.94</v>
      </c>
      <c r="AD6709" s="21">
        <f t="shared" si="1895"/>
        <v>-36.914274116413722</v>
      </c>
      <c r="AE6709" s="21" t="str">
        <f t="shared" si="1890"/>
        <v>10/6/16:00</v>
      </c>
    </row>
    <row r="6710" spans="2:31">
      <c r="B6710" s="37">
        <v>10</v>
      </c>
      <c r="C6710" s="38">
        <v>6</v>
      </c>
      <c r="D6710" s="39">
        <v>17</v>
      </c>
      <c r="E6710" s="17">
        <v>17.8</v>
      </c>
      <c r="F6710" s="17">
        <v>97</v>
      </c>
      <c r="G6710" s="17">
        <v>221</v>
      </c>
      <c r="H6710" s="37">
        <f t="shared" si="1878"/>
        <v>64.040000000000006</v>
      </c>
      <c r="I6710" s="37">
        <f>IF(H6710&lt;'Roof Calculator'!$G$8, 1, 0)</f>
        <v>0</v>
      </c>
      <c r="J6710" s="37">
        <f>IF(H6710&gt;='Roof Calculator'!$G$8, 1, 0)</f>
        <v>1</v>
      </c>
      <c r="K6710" s="37">
        <f t="shared" si="1879"/>
        <v>0</v>
      </c>
      <c r="L6710" s="37">
        <f t="shared" si="1880"/>
        <v>64.040000000000006</v>
      </c>
      <c r="M6710" s="37">
        <v>0</v>
      </c>
      <c r="N6710" s="37">
        <f t="shared" si="1881"/>
        <v>97</v>
      </c>
      <c r="O6710" s="37">
        <v>0</v>
      </c>
      <c r="P6710" s="37">
        <v>0</v>
      </c>
      <c r="Q6710" s="21">
        <f t="shared" si="1882"/>
        <v>39.790999999999997</v>
      </c>
      <c r="R6710" s="21">
        <f t="shared" si="1891"/>
        <v>279.66666666665412</v>
      </c>
      <c r="S6710" s="21">
        <f t="shared" si="1892"/>
        <v>-6.2763270025653375</v>
      </c>
      <c r="T6710" s="21">
        <f t="shared" si="1883"/>
        <v>86.147999999999996</v>
      </c>
      <c r="U6710" s="37">
        <f>VLOOKUP(Time_Zone, 'LSTM LookUp'!$B$5:$D$8, 3, FALSE)</f>
        <v>-75</v>
      </c>
      <c r="V6710" s="21">
        <f t="shared" si="1893"/>
        <v>12.866643018965545</v>
      </c>
      <c r="W6710" s="21">
        <f t="shared" si="1884"/>
        <v>239.36466075474135</v>
      </c>
      <c r="X6710" s="21">
        <f t="shared" si="1885"/>
        <v>-101.47573767880603</v>
      </c>
      <c r="Y6710" s="21">
        <f t="shared" si="1886"/>
        <v>-4.475737678806027</v>
      </c>
      <c r="Z6710" s="21">
        <f t="shared" si="1894"/>
        <v>-1.4187306726204167</v>
      </c>
      <c r="AA6710" s="21">
        <f t="shared" si="1887"/>
        <v>0</v>
      </c>
      <c r="AB6710" s="21">
        <f t="shared" si="1888"/>
        <v>-1.4187306726204167</v>
      </c>
      <c r="AC6710" s="21">
        <f t="shared" si="1889"/>
        <v>64.040000000000006</v>
      </c>
      <c r="AD6710" s="21">
        <f t="shared" si="1895"/>
        <v>-1.4187306726204167</v>
      </c>
      <c r="AE6710" s="21" t="str">
        <f t="shared" si="1890"/>
        <v>10/6/17:00</v>
      </c>
    </row>
    <row r="6711" spans="2:31">
      <c r="B6711" s="37">
        <v>10</v>
      </c>
      <c r="C6711" s="38">
        <v>6</v>
      </c>
      <c r="D6711" s="39">
        <v>18</v>
      </c>
      <c r="E6711" s="17">
        <v>16.7</v>
      </c>
      <c r="F6711" s="17">
        <v>36</v>
      </c>
      <c r="G6711" s="17">
        <v>389</v>
      </c>
      <c r="H6711" s="37">
        <f t="shared" si="1878"/>
        <v>62.059999999999995</v>
      </c>
      <c r="I6711" s="37">
        <f>IF(H6711&lt;'Roof Calculator'!$G$8, 1, 0)</f>
        <v>0</v>
      </c>
      <c r="J6711" s="37">
        <f>IF(H6711&gt;='Roof Calculator'!$G$8, 1, 0)</f>
        <v>1</v>
      </c>
      <c r="K6711" s="37">
        <f t="shared" si="1879"/>
        <v>0</v>
      </c>
      <c r="L6711" s="37">
        <f t="shared" si="1880"/>
        <v>62.059999999999995</v>
      </c>
      <c r="M6711" s="37">
        <v>0</v>
      </c>
      <c r="N6711" s="37">
        <f t="shared" si="1881"/>
        <v>36</v>
      </c>
      <c r="O6711" s="37">
        <v>0</v>
      </c>
      <c r="P6711" s="37">
        <v>0</v>
      </c>
      <c r="Q6711" s="21">
        <f t="shared" si="1882"/>
        <v>39.790999999999997</v>
      </c>
      <c r="R6711" s="21">
        <f t="shared" si="1891"/>
        <v>279.70833333332081</v>
      </c>
      <c r="S6711" s="21">
        <f t="shared" si="1892"/>
        <v>-6.2921452691318125</v>
      </c>
      <c r="T6711" s="21">
        <f t="shared" si="1883"/>
        <v>86.147999999999996</v>
      </c>
      <c r="U6711" s="37">
        <f>VLOOKUP(Time_Zone, 'LSTM LookUp'!$B$5:$D$8, 3, FALSE)</f>
        <v>-75</v>
      </c>
      <c r="V6711" s="21">
        <f t="shared" si="1893"/>
        <v>12.878208009004972</v>
      </c>
      <c r="W6711" s="21">
        <f t="shared" si="1884"/>
        <v>254.36755200225124</v>
      </c>
      <c r="X6711" s="21">
        <f t="shared" si="1885"/>
        <v>-107.3434036714436</v>
      </c>
      <c r="Y6711" s="21">
        <f t="shared" si="1886"/>
        <v>-71.343403671443596</v>
      </c>
      <c r="Z6711" s="21">
        <f t="shared" si="1894"/>
        <v>-22.614612906630022</v>
      </c>
      <c r="AA6711" s="21">
        <f t="shared" si="1887"/>
        <v>0</v>
      </c>
      <c r="AB6711" s="21">
        <f t="shared" si="1888"/>
        <v>-22.614612906630022</v>
      </c>
      <c r="AC6711" s="21">
        <f t="shared" si="1889"/>
        <v>62.059999999999995</v>
      </c>
      <c r="AD6711" s="21">
        <f t="shared" si="1895"/>
        <v>-22.614612906630022</v>
      </c>
      <c r="AE6711" s="21" t="str">
        <f t="shared" si="1890"/>
        <v>10/6/18:00</v>
      </c>
    </row>
    <row r="6712" spans="2:31">
      <c r="B6712" s="37">
        <v>10</v>
      </c>
      <c r="C6712" s="38">
        <v>6</v>
      </c>
      <c r="D6712" s="39">
        <v>19</v>
      </c>
      <c r="E6712" s="17">
        <v>15</v>
      </c>
      <c r="F6712" s="17">
        <v>8</v>
      </c>
      <c r="G6712" s="17">
        <v>32</v>
      </c>
      <c r="H6712" s="37">
        <f t="shared" si="1878"/>
        <v>59</v>
      </c>
      <c r="I6712" s="37">
        <f>IF(H6712&lt;'Roof Calculator'!$G$8, 1, 0)</f>
        <v>0</v>
      </c>
      <c r="J6712" s="37">
        <f>IF(H6712&gt;='Roof Calculator'!$G$8, 1, 0)</f>
        <v>1</v>
      </c>
      <c r="K6712" s="37">
        <f t="shared" si="1879"/>
        <v>0</v>
      </c>
      <c r="L6712" s="37">
        <f t="shared" si="1880"/>
        <v>59</v>
      </c>
      <c r="M6712" s="37">
        <v>0</v>
      </c>
      <c r="N6712" s="37">
        <f t="shared" si="1881"/>
        <v>8</v>
      </c>
      <c r="O6712" s="37">
        <v>0</v>
      </c>
      <c r="P6712" s="37">
        <v>0</v>
      </c>
      <c r="Q6712" s="21">
        <f t="shared" si="1882"/>
        <v>39.790999999999997</v>
      </c>
      <c r="R6712" s="21">
        <f t="shared" si="1891"/>
        <v>279.74999999998749</v>
      </c>
      <c r="S6712" s="21">
        <f t="shared" si="1892"/>
        <v>-6.3079607670100337</v>
      </c>
      <c r="T6712" s="21">
        <f t="shared" si="1883"/>
        <v>86.147999999999996</v>
      </c>
      <c r="U6712" s="37">
        <f>VLOOKUP(Time_Zone, 'LSTM LookUp'!$B$5:$D$8, 3, FALSE)</f>
        <v>-75</v>
      </c>
      <c r="V6712" s="21">
        <f t="shared" si="1893"/>
        <v>12.889758307559438</v>
      </c>
      <c r="W6712" s="21">
        <f t="shared" si="1884"/>
        <v>269.37043957688985</v>
      </c>
      <c r="X6712" s="21">
        <f t="shared" si="1885"/>
        <v>-2.5186809784811213</v>
      </c>
      <c r="Y6712" s="21">
        <f t="shared" si="1886"/>
        <v>5.4813190215188783</v>
      </c>
      <c r="Z6712" s="21">
        <f t="shared" si="1894"/>
        <v>1.737482395152584</v>
      </c>
      <c r="AA6712" s="21">
        <f t="shared" si="1887"/>
        <v>0</v>
      </c>
      <c r="AB6712" s="21">
        <f t="shared" si="1888"/>
        <v>1.737482395152584</v>
      </c>
      <c r="AC6712" s="21">
        <f t="shared" si="1889"/>
        <v>59</v>
      </c>
      <c r="AD6712" s="21">
        <f t="shared" si="1895"/>
        <v>1.737482395152584</v>
      </c>
      <c r="AE6712" s="21" t="str">
        <f t="shared" si="1890"/>
        <v>10/6/19:00</v>
      </c>
    </row>
    <row r="6713" spans="2:31">
      <c r="B6713" s="37">
        <v>10</v>
      </c>
      <c r="C6713" s="38">
        <v>6</v>
      </c>
      <c r="D6713" s="39">
        <v>20</v>
      </c>
      <c r="E6713" s="17">
        <v>12.2</v>
      </c>
      <c r="F6713" s="17">
        <v>0</v>
      </c>
      <c r="G6713" s="17">
        <v>0</v>
      </c>
      <c r="H6713" s="37">
        <f t="shared" si="1878"/>
        <v>53.96</v>
      </c>
      <c r="I6713" s="37">
        <f>IF(H6713&lt;'Roof Calculator'!$G$8, 1, 0)</f>
        <v>1</v>
      </c>
      <c r="J6713" s="37">
        <f>IF(H6713&gt;='Roof Calculator'!$G$8, 1, 0)</f>
        <v>0</v>
      </c>
      <c r="K6713" s="37">
        <f t="shared" si="1879"/>
        <v>53.96</v>
      </c>
      <c r="L6713" s="37">
        <f t="shared" si="1880"/>
        <v>0</v>
      </c>
      <c r="M6713" s="37">
        <v>0</v>
      </c>
      <c r="N6713" s="37">
        <f t="shared" si="1881"/>
        <v>0</v>
      </c>
      <c r="O6713" s="37">
        <v>0</v>
      </c>
      <c r="P6713" s="37">
        <v>0</v>
      </c>
      <c r="Q6713" s="21">
        <f t="shared" si="1882"/>
        <v>39.790999999999997</v>
      </c>
      <c r="R6713" s="21">
        <f t="shared" si="1891"/>
        <v>279.79166666665418</v>
      </c>
      <c r="S6713" s="21">
        <f t="shared" si="1892"/>
        <v>-6.3237734890151458</v>
      </c>
      <c r="T6713" s="21">
        <f t="shared" si="1883"/>
        <v>86.147999999999996</v>
      </c>
      <c r="U6713" s="37">
        <f>VLOOKUP(Time_Zone, 'LSTM LookUp'!$B$5:$D$8, 3, FALSE)</f>
        <v>-75</v>
      </c>
      <c r="V6713" s="21">
        <f t="shared" si="1893"/>
        <v>12.901293890157813</v>
      </c>
      <c r="W6713" s="21">
        <f t="shared" si="1884"/>
        <v>284.37332347253943</v>
      </c>
      <c r="X6713" s="21">
        <f t="shared" si="1885"/>
        <v>0</v>
      </c>
      <c r="Y6713" s="21">
        <f t="shared" si="1886"/>
        <v>0</v>
      </c>
      <c r="Z6713" s="21">
        <f t="shared" si="1894"/>
        <v>0</v>
      </c>
      <c r="AA6713" s="21">
        <f t="shared" si="1887"/>
        <v>0</v>
      </c>
      <c r="AB6713" s="21">
        <f t="shared" si="1888"/>
        <v>0</v>
      </c>
      <c r="AC6713" s="21">
        <f t="shared" si="1889"/>
        <v>0</v>
      </c>
      <c r="AD6713" s="21">
        <f t="shared" si="1895"/>
        <v>0</v>
      </c>
      <c r="AE6713" s="21" t="str">
        <f t="shared" si="1890"/>
        <v>10/6/20:00</v>
      </c>
    </row>
    <row r="6714" spans="2:31">
      <c r="B6714" s="37">
        <v>10</v>
      </c>
      <c r="C6714" s="38">
        <v>6</v>
      </c>
      <c r="D6714" s="39">
        <v>21</v>
      </c>
      <c r="E6714" s="17">
        <v>11.1</v>
      </c>
      <c r="F6714" s="17">
        <v>0</v>
      </c>
      <c r="G6714" s="17">
        <v>0</v>
      </c>
      <c r="H6714" s="37">
        <f t="shared" si="1878"/>
        <v>51.98</v>
      </c>
      <c r="I6714" s="37">
        <f>IF(H6714&lt;'Roof Calculator'!$G$8, 1, 0)</f>
        <v>1</v>
      </c>
      <c r="J6714" s="37">
        <f>IF(H6714&gt;='Roof Calculator'!$G$8, 1, 0)</f>
        <v>0</v>
      </c>
      <c r="K6714" s="37">
        <f t="shared" si="1879"/>
        <v>51.98</v>
      </c>
      <c r="L6714" s="37">
        <f t="shared" si="1880"/>
        <v>0</v>
      </c>
      <c r="M6714" s="37">
        <v>0</v>
      </c>
      <c r="N6714" s="37">
        <f t="shared" si="1881"/>
        <v>0</v>
      </c>
      <c r="O6714" s="37">
        <v>0</v>
      </c>
      <c r="P6714" s="37">
        <v>0</v>
      </c>
      <c r="Q6714" s="21">
        <f t="shared" si="1882"/>
        <v>39.790999999999997</v>
      </c>
      <c r="R6714" s="21">
        <f t="shared" si="1891"/>
        <v>279.83333333332087</v>
      </c>
      <c r="S6714" s="21">
        <f t="shared" si="1892"/>
        <v>-6.3395834279618608</v>
      </c>
      <c r="T6714" s="21">
        <f t="shared" si="1883"/>
        <v>86.147999999999996</v>
      </c>
      <c r="U6714" s="37">
        <f>VLOOKUP(Time_Zone, 'LSTM LookUp'!$B$5:$D$8, 3, FALSE)</f>
        <v>-75</v>
      </c>
      <c r="V6714" s="21">
        <f t="shared" si="1893"/>
        <v>12.912814732353191</v>
      </c>
      <c r="W6714" s="21">
        <f t="shared" si="1884"/>
        <v>299.37620368308831</v>
      </c>
      <c r="X6714" s="21">
        <f t="shared" si="1885"/>
        <v>0</v>
      </c>
      <c r="Y6714" s="21">
        <f t="shared" si="1886"/>
        <v>0</v>
      </c>
      <c r="Z6714" s="21">
        <f t="shared" si="1894"/>
        <v>0</v>
      </c>
      <c r="AA6714" s="21">
        <f t="shared" si="1887"/>
        <v>0</v>
      </c>
      <c r="AB6714" s="21">
        <f t="shared" si="1888"/>
        <v>0</v>
      </c>
      <c r="AC6714" s="21">
        <f t="shared" si="1889"/>
        <v>0</v>
      </c>
      <c r="AD6714" s="21">
        <f t="shared" si="1895"/>
        <v>0</v>
      </c>
      <c r="AE6714" s="21" t="str">
        <f t="shared" si="1890"/>
        <v>10/6/21:00</v>
      </c>
    </row>
    <row r="6715" spans="2:31">
      <c r="B6715" s="37">
        <v>10</v>
      </c>
      <c r="C6715" s="38">
        <v>6</v>
      </c>
      <c r="D6715" s="39">
        <v>22</v>
      </c>
      <c r="E6715" s="17">
        <v>10.6</v>
      </c>
      <c r="F6715" s="17">
        <v>0</v>
      </c>
      <c r="G6715" s="17">
        <v>0</v>
      </c>
      <c r="H6715" s="37">
        <f t="shared" si="1878"/>
        <v>51.08</v>
      </c>
      <c r="I6715" s="37">
        <f>IF(H6715&lt;'Roof Calculator'!$G$8, 1, 0)</f>
        <v>1</v>
      </c>
      <c r="J6715" s="37">
        <f>IF(H6715&gt;='Roof Calculator'!$G$8, 1, 0)</f>
        <v>0</v>
      </c>
      <c r="K6715" s="37">
        <f t="shared" si="1879"/>
        <v>51.08</v>
      </c>
      <c r="L6715" s="37">
        <f t="shared" si="1880"/>
        <v>0</v>
      </c>
      <c r="M6715" s="37">
        <v>0</v>
      </c>
      <c r="N6715" s="37">
        <f t="shared" si="1881"/>
        <v>0</v>
      </c>
      <c r="O6715" s="37">
        <v>0</v>
      </c>
      <c r="P6715" s="37">
        <v>0</v>
      </c>
      <c r="Q6715" s="21">
        <f t="shared" si="1882"/>
        <v>39.790999999999997</v>
      </c>
      <c r="R6715" s="21">
        <f t="shared" si="1891"/>
        <v>279.87499999998755</v>
      </c>
      <c r="S6715" s="21">
        <f t="shared" si="1892"/>
        <v>-6.3553905766643988</v>
      </c>
      <c r="T6715" s="21">
        <f t="shared" si="1883"/>
        <v>86.147999999999996</v>
      </c>
      <c r="U6715" s="37">
        <f>VLOOKUP(Time_Zone, 'LSTM LookUp'!$B$5:$D$8, 3, FALSE)</f>
        <v>-75</v>
      </c>
      <c r="V6715" s="21">
        <f t="shared" si="1893"/>
        <v>12.9243208097229</v>
      </c>
      <c r="W6715" s="21">
        <f t="shared" si="1884"/>
        <v>314.37908020243066</v>
      </c>
      <c r="X6715" s="21">
        <f t="shared" si="1885"/>
        <v>0</v>
      </c>
      <c r="Y6715" s="21">
        <f t="shared" si="1886"/>
        <v>0</v>
      </c>
      <c r="Z6715" s="21">
        <f t="shared" si="1894"/>
        <v>0</v>
      </c>
      <c r="AA6715" s="21">
        <f t="shared" si="1887"/>
        <v>0</v>
      </c>
      <c r="AB6715" s="21">
        <f t="shared" si="1888"/>
        <v>0</v>
      </c>
      <c r="AC6715" s="21">
        <f t="shared" si="1889"/>
        <v>0</v>
      </c>
      <c r="AD6715" s="21">
        <f t="shared" si="1895"/>
        <v>0</v>
      </c>
      <c r="AE6715" s="21" t="str">
        <f t="shared" si="1890"/>
        <v>10/6/22:00</v>
      </c>
    </row>
    <row r="6716" spans="2:31">
      <c r="B6716" s="37">
        <v>10</v>
      </c>
      <c r="C6716" s="38">
        <v>6</v>
      </c>
      <c r="D6716" s="39">
        <v>23</v>
      </c>
      <c r="E6716" s="17">
        <v>11.1</v>
      </c>
      <c r="F6716" s="17">
        <v>0</v>
      </c>
      <c r="G6716" s="17">
        <v>0</v>
      </c>
      <c r="H6716" s="37">
        <f t="shared" si="1878"/>
        <v>51.98</v>
      </c>
      <c r="I6716" s="37">
        <f>IF(H6716&lt;'Roof Calculator'!$G$8, 1, 0)</f>
        <v>1</v>
      </c>
      <c r="J6716" s="37">
        <f>IF(H6716&gt;='Roof Calculator'!$G$8, 1, 0)</f>
        <v>0</v>
      </c>
      <c r="K6716" s="37">
        <f t="shared" si="1879"/>
        <v>51.98</v>
      </c>
      <c r="L6716" s="37">
        <f t="shared" si="1880"/>
        <v>0</v>
      </c>
      <c r="M6716" s="37">
        <v>0</v>
      </c>
      <c r="N6716" s="37">
        <f t="shared" si="1881"/>
        <v>0</v>
      </c>
      <c r="O6716" s="37">
        <v>0</v>
      </c>
      <c r="P6716" s="37">
        <v>0</v>
      </c>
      <c r="Q6716" s="21">
        <f t="shared" si="1882"/>
        <v>39.790999999999997</v>
      </c>
      <c r="R6716" s="21">
        <f t="shared" si="1891"/>
        <v>279.91666666665424</v>
      </c>
      <c r="S6716" s="21">
        <f t="shared" si="1892"/>
        <v>-6.371194927936517</v>
      </c>
      <c r="T6716" s="21">
        <f t="shared" si="1883"/>
        <v>86.147999999999996</v>
      </c>
      <c r="U6716" s="37">
        <f>VLOOKUP(Time_Zone, 'LSTM LookUp'!$B$5:$D$8, 3, FALSE)</f>
        <v>-75</v>
      </c>
      <c r="V6716" s="21">
        <f t="shared" si="1893"/>
        <v>12.935812097868579</v>
      </c>
      <c r="W6716" s="21">
        <f t="shared" si="1884"/>
        <v>329.38195302446718</v>
      </c>
      <c r="X6716" s="21">
        <f t="shared" si="1885"/>
        <v>0</v>
      </c>
      <c r="Y6716" s="21">
        <f t="shared" si="1886"/>
        <v>0</v>
      </c>
      <c r="Z6716" s="21">
        <f t="shared" si="1894"/>
        <v>0</v>
      </c>
      <c r="AA6716" s="21">
        <f t="shared" si="1887"/>
        <v>0</v>
      </c>
      <c r="AB6716" s="21">
        <f t="shared" si="1888"/>
        <v>0</v>
      </c>
      <c r="AC6716" s="21">
        <f t="shared" si="1889"/>
        <v>0</v>
      </c>
      <c r="AD6716" s="21">
        <f t="shared" si="1895"/>
        <v>0</v>
      </c>
      <c r="AE6716" s="21" t="str">
        <f t="shared" si="1890"/>
        <v>10/6/23:00</v>
      </c>
    </row>
    <row r="6717" spans="2:31">
      <c r="B6717" s="37">
        <v>10</v>
      </c>
      <c r="C6717" s="38">
        <v>6</v>
      </c>
      <c r="D6717" s="39">
        <v>24</v>
      </c>
      <c r="E6717" s="17">
        <v>8.9</v>
      </c>
      <c r="F6717" s="17">
        <v>0</v>
      </c>
      <c r="G6717" s="17">
        <v>0</v>
      </c>
      <c r="H6717" s="37">
        <f t="shared" si="1878"/>
        <v>48.02</v>
      </c>
      <c r="I6717" s="37">
        <f>IF(H6717&lt;'Roof Calculator'!$G$8, 1, 0)</f>
        <v>1</v>
      </c>
      <c r="J6717" s="37">
        <f>IF(H6717&gt;='Roof Calculator'!$G$8, 1, 0)</f>
        <v>0</v>
      </c>
      <c r="K6717" s="37">
        <f t="shared" si="1879"/>
        <v>48.02</v>
      </c>
      <c r="L6717" s="37">
        <f t="shared" si="1880"/>
        <v>0</v>
      </c>
      <c r="M6717" s="37">
        <v>0</v>
      </c>
      <c r="N6717" s="37">
        <f t="shared" si="1881"/>
        <v>0</v>
      </c>
      <c r="O6717" s="37">
        <v>0</v>
      </c>
      <c r="P6717" s="37">
        <v>0</v>
      </c>
      <c r="Q6717" s="21">
        <f t="shared" si="1882"/>
        <v>39.790999999999997</v>
      </c>
      <c r="R6717" s="21">
        <f t="shared" si="1891"/>
        <v>279.95833333332092</v>
      </c>
      <c r="S6717" s="21">
        <f t="shared" si="1892"/>
        <v>-6.3869964745915331</v>
      </c>
      <c r="T6717" s="21">
        <f t="shared" si="1883"/>
        <v>86.147999999999996</v>
      </c>
      <c r="U6717" s="37">
        <f>VLOOKUP(Time_Zone, 'LSTM LookUp'!$B$5:$D$8, 3, FALSE)</f>
        <v>-75</v>
      </c>
      <c r="V6717" s="21">
        <f t="shared" si="1893"/>
        <v>12.947288572416241</v>
      </c>
      <c r="W6717" s="21">
        <f t="shared" si="1884"/>
        <v>344.38482214310409</v>
      </c>
      <c r="X6717" s="21">
        <f t="shared" si="1885"/>
        <v>0</v>
      </c>
      <c r="Y6717" s="21">
        <f t="shared" si="1886"/>
        <v>0</v>
      </c>
      <c r="Z6717" s="21">
        <f t="shared" si="1894"/>
        <v>0</v>
      </c>
      <c r="AA6717" s="21">
        <f t="shared" si="1887"/>
        <v>0</v>
      </c>
      <c r="AB6717" s="21">
        <f t="shared" si="1888"/>
        <v>0</v>
      </c>
      <c r="AC6717" s="21">
        <f t="shared" si="1889"/>
        <v>0</v>
      </c>
      <c r="AD6717" s="21">
        <f t="shared" si="1895"/>
        <v>0</v>
      </c>
      <c r="AE6717" s="21" t="str">
        <f t="shared" si="1890"/>
        <v>10/6/24:00</v>
      </c>
    </row>
    <row r="6718" spans="2:31">
      <c r="B6718" s="37">
        <v>10</v>
      </c>
      <c r="C6718" s="38">
        <v>7</v>
      </c>
      <c r="D6718" s="39">
        <v>1</v>
      </c>
      <c r="E6718" s="17">
        <v>7.2</v>
      </c>
      <c r="F6718" s="17">
        <v>0</v>
      </c>
      <c r="G6718" s="17">
        <v>0</v>
      </c>
      <c r="H6718" s="37">
        <f t="shared" si="1878"/>
        <v>44.96</v>
      </c>
      <c r="I6718" s="37">
        <f>IF(H6718&lt;'Roof Calculator'!$G$8, 1, 0)</f>
        <v>1</v>
      </c>
      <c r="J6718" s="37">
        <f>IF(H6718&gt;='Roof Calculator'!$G$8, 1, 0)</f>
        <v>0</v>
      </c>
      <c r="K6718" s="37">
        <f t="shared" si="1879"/>
        <v>44.96</v>
      </c>
      <c r="L6718" s="37">
        <f t="shared" si="1880"/>
        <v>0</v>
      </c>
      <c r="M6718" s="37">
        <v>0</v>
      </c>
      <c r="N6718" s="37">
        <f t="shared" si="1881"/>
        <v>0</v>
      </c>
      <c r="O6718" s="37">
        <v>0</v>
      </c>
      <c r="P6718" s="37">
        <v>0</v>
      </c>
      <c r="Q6718" s="21">
        <f t="shared" si="1882"/>
        <v>39.790999999999997</v>
      </c>
      <c r="R6718" s="21">
        <f t="shared" si="1891"/>
        <v>279.99999999998761</v>
      </c>
      <c r="S6718" s="21">
        <f t="shared" si="1892"/>
        <v>-6.4027952094422957</v>
      </c>
      <c r="T6718" s="21">
        <f t="shared" si="1883"/>
        <v>86.147999999999996</v>
      </c>
      <c r="U6718" s="37">
        <f>VLOOKUP(Time_Zone, 'LSTM LookUp'!$B$5:$D$8, 3, FALSE)</f>
        <v>-75</v>
      </c>
      <c r="V6718" s="21">
        <f t="shared" si="1893"/>
        <v>12.958750209016305</v>
      </c>
      <c r="W6718" s="21">
        <f t="shared" si="1884"/>
        <v>-0.61231244774592852</v>
      </c>
      <c r="X6718" s="21">
        <f t="shared" si="1885"/>
        <v>0</v>
      </c>
      <c r="Y6718" s="21">
        <f t="shared" si="1886"/>
        <v>0</v>
      </c>
      <c r="Z6718" s="21">
        <f t="shared" si="1894"/>
        <v>0</v>
      </c>
      <c r="AA6718" s="21">
        <f t="shared" si="1887"/>
        <v>0</v>
      </c>
      <c r="AB6718" s="21">
        <f t="shared" si="1888"/>
        <v>0</v>
      </c>
      <c r="AC6718" s="21">
        <f t="shared" si="1889"/>
        <v>0</v>
      </c>
      <c r="AD6718" s="21">
        <f t="shared" si="1895"/>
        <v>0</v>
      </c>
      <c r="AE6718" s="21" t="str">
        <f t="shared" si="1890"/>
        <v>10/7/1:00</v>
      </c>
    </row>
    <row r="6719" spans="2:31">
      <c r="B6719" s="37">
        <v>10</v>
      </c>
      <c r="C6719" s="38">
        <v>7</v>
      </c>
      <c r="D6719" s="39">
        <v>2</v>
      </c>
      <c r="E6719" s="17">
        <v>7.2</v>
      </c>
      <c r="F6719" s="17">
        <v>0</v>
      </c>
      <c r="G6719" s="17">
        <v>0</v>
      </c>
      <c r="H6719" s="37">
        <f t="shared" si="1878"/>
        <v>44.96</v>
      </c>
      <c r="I6719" s="37">
        <f>IF(H6719&lt;'Roof Calculator'!$G$8, 1, 0)</f>
        <v>1</v>
      </c>
      <c r="J6719" s="37">
        <f>IF(H6719&gt;='Roof Calculator'!$G$8, 1, 0)</f>
        <v>0</v>
      </c>
      <c r="K6719" s="37">
        <f t="shared" si="1879"/>
        <v>44.96</v>
      </c>
      <c r="L6719" s="37">
        <f t="shared" si="1880"/>
        <v>0</v>
      </c>
      <c r="M6719" s="37">
        <v>0</v>
      </c>
      <c r="N6719" s="37">
        <f t="shared" si="1881"/>
        <v>0</v>
      </c>
      <c r="O6719" s="37">
        <v>0</v>
      </c>
      <c r="P6719" s="37">
        <v>0</v>
      </c>
      <c r="Q6719" s="21">
        <f t="shared" si="1882"/>
        <v>39.790999999999997</v>
      </c>
      <c r="R6719" s="21">
        <f t="shared" si="1891"/>
        <v>280.04166666665429</v>
      </c>
      <c r="S6719" s="21">
        <f t="shared" si="1892"/>
        <v>-6.4185911253011714</v>
      </c>
      <c r="T6719" s="21">
        <f t="shared" si="1883"/>
        <v>86.147999999999996</v>
      </c>
      <c r="U6719" s="37">
        <f>VLOOKUP(Time_Zone, 'LSTM LookUp'!$B$5:$D$8, 3, FALSE)</f>
        <v>-75</v>
      </c>
      <c r="V6719" s="21">
        <f t="shared" si="1893"/>
        <v>12.970196983343646</v>
      </c>
      <c r="W6719" s="21">
        <f t="shared" si="1884"/>
        <v>14.390549245835906</v>
      </c>
      <c r="X6719" s="21">
        <f t="shared" si="1885"/>
        <v>0</v>
      </c>
      <c r="Y6719" s="21">
        <f t="shared" si="1886"/>
        <v>0</v>
      </c>
      <c r="Z6719" s="21">
        <f t="shared" si="1894"/>
        <v>0</v>
      </c>
      <c r="AA6719" s="21">
        <f t="shared" si="1887"/>
        <v>0</v>
      </c>
      <c r="AB6719" s="21">
        <f t="shared" si="1888"/>
        <v>0</v>
      </c>
      <c r="AC6719" s="21">
        <f t="shared" si="1889"/>
        <v>0</v>
      </c>
      <c r="AD6719" s="21">
        <f t="shared" si="1895"/>
        <v>0</v>
      </c>
      <c r="AE6719" s="21" t="str">
        <f t="shared" si="1890"/>
        <v>10/7/2:00</v>
      </c>
    </row>
    <row r="6720" spans="2:31">
      <c r="B6720" s="37">
        <v>10</v>
      </c>
      <c r="C6720" s="38">
        <v>7</v>
      </c>
      <c r="D6720" s="39">
        <v>3</v>
      </c>
      <c r="E6720" s="17">
        <v>6.1</v>
      </c>
      <c r="F6720" s="17">
        <v>0</v>
      </c>
      <c r="G6720" s="17">
        <v>0</v>
      </c>
      <c r="H6720" s="37">
        <f t="shared" si="1878"/>
        <v>42.980000000000004</v>
      </c>
      <c r="I6720" s="37">
        <f>IF(H6720&lt;'Roof Calculator'!$G$8, 1, 0)</f>
        <v>1</v>
      </c>
      <c r="J6720" s="37">
        <f>IF(H6720&gt;='Roof Calculator'!$G$8, 1, 0)</f>
        <v>0</v>
      </c>
      <c r="K6720" s="37">
        <f t="shared" si="1879"/>
        <v>42.980000000000004</v>
      </c>
      <c r="L6720" s="37">
        <f t="shared" si="1880"/>
        <v>0</v>
      </c>
      <c r="M6720" s="37">
        <v>0</v>
      </c>
      <c r="N6720" s="37">
        <f t="shared" si="1881"/>
        <v>0</v>
      </c>
      <c r="O6720" s="37">
        <v>0</v>
      </c>
      <c r="P6720" s="37">
        <v>0</v>
      </c>
      <c r="Q6720" s="21">
        <f t="shared" si="1882"/>
        <v>39.790999999999997</v>
      </c>
      <c r="R6720" s="21">
        <f t="shared" si="1891"/>
        <v>280.08333333332098</v>
      </c>
      <c r="S6720" s="21">
        <f t="shared" si="1892"/>
        <v>-6.4343842149800707</v>
      </c>
      <c r="T6720" s="21">
        <f t="shared" si="1883"/>
        <v>86.147999999999996</v>
      </c>
      <c r="U6720" s="37">
        <f>VLOOKUP(Time_Zone, 'LSTM LookUp'!$B$5:$D$8, 3, FALSE)</f>
        <v>-75</v>
      </c>
      <c r="V6720" s="21">
        <f t="shared" si="1893"/>
        <v>12.981628871097643</v>
      </c>
      <c r="W6720" s="21">
        <f t="shared" si="1884"/>
        <v>29.393407217774403</v>
      </c>
      <c r="X6720" s="21">
        <f t="shared" si="1885"/>
        <v>0</v>
      </c>
      <c r="Y6720" s="21">
        <f t="shared" si="1886"/>
        <v>0</v>
      </c>
      <c r="Z6720" s="21">
        <f t="shared" si="1894"/>
        <v>0</v>
      </c>
      <c r="AA6720" s="21">
        <f t="shared" si="1887"/>
        <v>0</v>
      </c>
      <c r="AB6720" s="21">
        <f t="shared" si="1888"/>
        <v>0</v>
      </c>
      <c r="AC6720" s="21">
        <f t="shared" si="1889"/>
        <v>0</v>
      </c>
      <c r="AD6720" s="21">
        <f t="shared" si="1895"/>
        <v>0</v>
      </c>
      <c r="AE6720" s="21" t="str">
        <f t="shared" si="1890"/>
        <v>10/7/3:00</v>
      </c>
    </row>
    <row r="6721" spans="2:31">
      <c r="B6721" s="37">
        <v>10</v>
      </c>
      <c r="C6721" s="38">
        <v>7</v>
      </c>
      <c r="D6721" s="39">
        <v>4</v>
      </c>
      <c r="E6721" s="17">
        <v>5.6</v>
      </c>
      <c r="F6721" s="17">
        <v>0</v>
      </c>
      <c r="G6721" s="17">
        <v>0</v>
      </c>
      <c r="H6721" s="37">
        <f t="shared" si="1878"/>
        <v>42.08</v>
      </c>
      <c r="I6721" s="37">
        <f>IF(H6721&lt;'Roof Calculator'!$G$8, 1, 0)</f>
        <v>1</v>
      </c>
      <c r="J6721" s="37">
        <f>IF(H6721&gt;='Roof Calculator'!$G$8, 1, 0)</f>
        <v>0</v>
      </c>
      <c r="K6721" s="37">
        <f t="shared" si="1879"/>
        <v>42.08</v>
      </c>
      <c r="L6721" s="37">
        <f t="shared" si="1880"/>
        <v>0</v>
      </c>
      <c r="M6721" s="37">
        <v>0</v>
      </c>
      <c r="N6721" s="37">
        <f t="shared" si="1881"/>
        <v>0</v>
      </c>
      <c r="O6721" s="37">
        <v>0</v>
      </c>
      <c r="P6721" s="37">
        <v>0</v>
      </c>
      <c r="Q6721" s="21">
        <f t="shared" si="1882"/>
        <v>39.790999999999997</v>
      </c>
      <c r="R6721" s="21">
        <f t="shared" si="1891"/>
        <v>280.12499999998766</v>
      </c>
      <c r="S6721" s="21">
        <f t="shared" si="1892"/>
        <v>-6.4501744712904587</v>
      </c>
      <c r="T6721" s="21">
        <f t="shared" si="1883"/>
        <v>86.147999999999996</v>
      </c>
      <c r="U6721" s="37">
        <f>VLOOKUP(Time_Zone, 'LSTM LookUp'!$B$5:$D$8, 3, FALSE)</f>
        <v>-75</v>
      </c>
      <c r="V6721" s="21">
        <f t="shared" si="1893"/>
        <v>12.993045848002257</v>
      </c>
      <c r="W6721" s="21">
        <f t="shared" si="1884"/>
        <v>44.396261462000545</v>
      </c>
      <c r="X6721" s="21">
        <f t="shared" si="1885"/>
        <v>0</v>
      </c>
      <c r="Y6721" s="21">
        <f t="shared" si="1886"/>
        <v>0</v>
      </c>
      <c r="Z6721" s="21">
        <f t="shared" si="1894"/>
        <v>0</v>
      </c>
      <c r="AA6721" s="21">
        <f t="shared" si="1887"/>
        <v>0</v>
      </c>
      <c r="AB6721" s="21">
        <f t="shared" si="1888"/>
        <v>0</v>
      </c>
      <c r="AC6721" s="21">
        <f t="shared" si="1889"/>
        <v>0</v>
      </c>
      <c r="AD6721" s="21">
        <f t="shared" si="1895"/>
        <v>0</v>
      </c>
      <c r="AE6721" s="21" t="str">
        <f t="shared" si="1890"/>
        <v>10/7/4:00</v>
      </c>
    </row>
    <row r="6722" spans="2:31">
      <c r="B6722" s="37">
        <v>10</v>
      </c>
      <c r="C6722" s="38">
        <v>7</v>
      </c>
      <c r="D6722" s="39">
        <v>5</v>
      </c>
      <c r="E6722" s="17">
        <v>5.6</v>
      </c>
      <c r="F6722" s="17">
        <v>0</v>
      </c>
      <c r="G6722" s="17">
        <v>0</v>
      </c>
      <c r="H6722" s="37">
        <f t="shared" si="1878"/>
        <v>42.08</v>
      </c>
      <c r="I6722" s="37">
        <f>IF(H6722&lt;'Roof Calculator'!$G$8, 1, 0)</f>
        <v>1</v>
      </c>
      <c r="J6722" s="37">
        <f>IF(H6722&gt;='Roof Calculator'!$G$8, 1, 0)</f>
        <v>0</v>
      </c>
      <c r="K6722" s="37">
        <f t="shared" si="1879"/>
        <v>42.08</v>
      </c>
      <c r="L6722" s="37">
        <f t="shared" si="1880"/>
        <v>0</v>
      </c>
      <c r="M6722" s="37">
        <v>0</v>
      </c>
      <c r="N6722" s="37">
        <f t="shared" si="1881"/>
        <v>0</v>
      </c>
      <c r="O6722" s="37">
        <v>0</v>
      </c>
      <c r="P6722" s="37">
        <v>0</v>
      </c>
      <c r="Q6722" s="21">
        <f t="shared" si="1882"/>
        <v>39.790999999999997</v>
      </c>
      <c r="R6722" s="21">
        <f t="shared" si="1891"/>
        <v>280.16666666665435</v>
      </c>
      <c r="S6722" s="21">
        <f t="shared" si="1892"/>
        <v>-6.4659618870433109</v>
      </c>
      <c r="T6722" s="21">
        <f t="shared" si="1883"/>
        <v>86.147999999999996</v>
      </c>
      <c r="U6722" s="37">
        <f>VLOOKUP(Time_Zone, 'LSTM LookUp'!$B$5:$D$8, 3, FALSE)</f>
        <v>-75</v>
      </c>
      <c r="V6722" s="21">
        <f t="shared" si="1893"/>
        <v>13.004447889806043</v>
      </c>
      <c r="W6722" s="21">
        <f t="shared" si="1884"/>
        <v>59.399111972451507</v>
      </c>
      <c r="X6722" s="21">
        <f t="shared" si="1885"/>
        <v>0</v>
      </c>
      <c r="Y6722" s="21">
        <f t="shared" si="1886"/>
        <v>0</v>
      </c>
      <c r="Z6722" s="21">
        <f t="shared" si="1894"/>
        <v>0</v>
      </c>
      <c r="AA6722" s="21">
        <f t="shared" si="1887"/>
        <v>0</v>
      </c>
      <c r="AB6722" s="21">
        <f t="shared" si="1888"/>
        <v>0</v>
      </c>
      <c r="AC6722" s="21">
        <f t="shared" si="1889"/>
        <v>0</v>
      </c>
      <c r="AD6722" s="21">
        <f t="shared" si="1895"/>
        <v>0</v>
      </c>
      <c r="AE6722" s="21" t="str">
        <f t="shared" si="1890"/>
        <v>10/7/5:00</v>
      </c>
    </row>
    <row r="6723" spans="2:31">
      <c r="B6723" s="37">
        <v>10</v>
      </c>
      <c r="C6723" s="38">
        <v>7</v>
      </c>
      <c r="D6723" s="39">
        <v>6</v>
      </c>
      <c r="E6723" s="17">
        <v>5.6</v>
      </c>
      <c r="F6723" s="17">
        <v>0</v>
      </c>
      <c r="G6723" s="17">
        <v>0</v>
      </c>
      <c r="H6723" s="37">
        <f t="shared" si="1878"/>
        <v>42.08</v>
      </c>
      <c r="I6723" s="37">
        <f>IF(H6723&lt;'Roof Calculator'!$G$8, 1, 0)</f>
        <v>1</v>
      </c>
      <c r="J6723" s="37">
        <f>IF(H6723&gt;='Roof Calculator'!$G$8, 1, 0)</f>
        <v>0</v>
      </c>
      <c r="K6723" s="37">
        <f t="shared" si="1879"/>
        <v>42.08</v>
      </c>
      <c r="L6723" s="37">
        <f t="shared" si="1880"/>
        <v>0</v>
      </c>
      <c r="M6723" s="37">
        <v>0</v>
      </c>
      <c r="N6723" s="37">
        <f t="shared" si="1881"/>
        <v>0</v>
      </c>
      <c r="O6723" s="37">
        <v>0</v>
      </c>
      <c r="P6723" s="37">
        <v>0</v>
      </c>
      <c r="Q6723" s="21">
        <f t="shared" si="1882"/>
        <v>39.790999999999997</v>
      </c>
      <c r="R6723" s="21">
        <f t="shared" si="1891"/>
        <v>280.20833333332104</v>
      </c>
      <c r="S6723" s="21">
        <f t="shared" si="1892"/>
        <v>-6.4817464550491337</v>
      </c>
      <c r="T6723" s="21">
        <f t="shared" si="1883"/>
        <v>86.147999999999996</v>
      </c>
      <c r="U6723" s="37">
        <f>VLOOKUP(Time_Zone, 'LSTM LookUp'!$B$5:$D$8, 3, FALSE)</f>
        <v>-75</v>
      </c>
      <c r="V6723" s="21">
        <f t="shared" si="1893"/>
        <v>13.015834972282216</v>
      </c>
      <c r="W6723" s="21">
        <f t="shared" si="1884"/>
        <v>74.401958743070523</v>
      </c>
      <c r="X6723" s="21">
        <f t="shared" si="1885"/>
        <v>0</v>
      </c>
      <c r="Y6723" s="21">
        <f t="shared" si="1886"/>
        <v>0</v>
      </c>
      <c r="Z6723" s="21">
        <f t="shared" si="1894"/>
        <v>0</v>
      </c>
      <c r="AA6723" s="21">
        <f t="shared" si="1887"/>
        <v>0</v>
      </c>
      <c r="AB6723" s="21">
        <f t="shared" si="1888"/>
        <v>0</v>
      </c>
      <c r="AC6723" s="21">
        <f t="shared" si="1889"/>
        <v>0</v>
      </c>
      <c r="AD6723" s="21">
        <f t="shared" si="1895"/>
        <v>0</v>
      </c>
      <c r="AE6723" s="21" t="str">
        <f t="shared" si="1890"/>
        <v>10/7/6:00</v>
      </c>
    </row>
    <row r="6724" spans="2:31">
      <c r="B6724" s="37">
        <v>10</v>
      </c>
      <c r="C6724" s="38">
        <v>7</v>
      </c>
      <c r="D6724" s="39">
        <v>7</v>
      </c>
      <c r="E6724" s="17">
        <v>5</v>
      </c>
      <c r="F6724" s="17">
        <v>3</v>
      </c>
      <c r="G6724" s="17">
        <v>7</v>
      </c>
      <c r="H6724" s="37">
        <f t="shared" si="1878"/>
        <v>41</v>
      </c>
      <c r="I6724" s="37">
        <f>IF(H6724&lt;'Roof Calculator'!$G$8, 1, 0)</f>
        <v>1</v>
      </c>
      <c r="J6724" s="37">
        <f>IF(H6724&gt;='Roof Calculator'!$G$8, 1, 0)</f>
        <v>0</v>
      </c>
      <c r="K6724" s="37">
        <f t="shared" si="1879"/>
        <v>41</v>
      </c>
      <c r="L6724" s="37">
        <f t="shared" si="1880"/>
        <v>0</v>
      </c>
      <c r="M6724" s="37">
        <v>0</v>
      </c>
      <c r="N6724" s="37">
        <f t="shared" si="1881"/>
        <v>3</v>
      </c>
      <c r="O6724" s="37">
        <v>0</v>
      </c>
      <c r="P6724" s="37">
        <v>0</v>
      </c>
      <c r="Q6724" s="21">
        <f t="shared" si="1882"/>
        <v>39.790999999999997</v>
      </c>
      <c r="R6724" s="21">
        <f t="shared" si="1891"/>
        <v>280.24999999998772</v>
      </c>
      <c r="S6724" s="21">
        <f t="shared" si="1892"/>
        <v>-6.4975281681179844</v>
      </c>
      <c r="T6724" s="21">
        <f t="shared" si="1883"/>
        <v>86.147999999999996</v>
      </c>
      <c r="U6724" s="37">
        <f>VLOOKUP(Time_Zone, 'LSTM LookUp'!$B$5:$D$8, 3, FALSE)</f>
        <v>-75</v>
      </c>
      <c r="V6724" s="21">
        <f t="shared" si="1893"/>
        <v>13.027207071228712</v>
      </c>
      <c r="W6724" s="21">
        <f t="shared" si="1884"/>
        <v>89.404801767807172</v>
      </c>
      <c r="X6724" s="21">
        <f t="shared" si="1885"/>
        <v>-0.45143483246249477</v>
      </c>
      <c r="Y6724" s="21">
        <f t="shared" si="1886"/>
        <v>2.5485651675375052</v>
      </c>
      <c r="Z6724" s="21">
        <f t="shared" si="1894"/>
        <v>0.80785064582292521</v>
      </c>
      <c r="AA6724" s="21">
        <f t="shared" si="1887"/>
        <v>0.80785064582292521</v>
      </c>
      <c r="AB6724" s="21">
        <f t="shared" si="1888"/>
        <v>0</v>
      </c>
      <c r="AC6724" s="21">
        <f t="shared" si="1889"/>
        <v>0</v>
      </c>
      <c r="AD6724" s="21">
        <f t="shared" si="1895"/>
        <v>0</v>
      </c>
      <c r="AE6724" s="21" t="str">
        <f t="shared" si="1890"/>
        <v>10/7/7:00</v>
      </c>
    </row>
    <row r="6725" spans="2:31">
      <c r="B6725" s="37">
        <v>10</v>
      </c>
      <c r="C6725" s="38">
        <v>7</v>
      </c>
      <c r="D6725" s="39">
        <v>8</v>
      </c>
      <c r="E6725" s="17">
        <v>6.1</v>
      </c>
      <c r="F6725" s="17">
        <v>36</v>
      </c>
      <c r="G6725" s="17">
        <v>321</v>
      </c>
      <c r="H6725" s="37">
        <f t="shared" si="1878"/>
        <v>42.980000000000004</v>
      </c>
      <c r="I6725" s="37">
        <f>IF(H6725&lt;'Roof Calculator'!$G$8, 1, 0)</f>
        <v>1</v>
      </c>
      <c r="J6725" s="37">
        <f>IF(H6725&gt;='Roof Calculator'!$G$8, 1, 0)</f>
        <v>0</v>
      </c>
      <c r="K6725" s="37">
        <f t="shared" si="1879"/>
        <v>42.980000000000004</v>
      </c>
      <c r="L6725" s="37">
        <f t="shared" si="1880"/>
        <v>0</v>
      </c>
      <c r="M6725" s="37">
        <v>0</v>
      </c>
      <c r="N6725" s="37">
        <f t="shared" si="1881"/>
        <v>36</v>
      </c>
      <c r="O6725" s="37">
        <v>0</v>
      </c>
      <c r="P6725" s="37">
        <v>0</v>
      </c>
      <c r="Q6725" s="21">
        <f t="shared" si="1882"/>
        <v>39.790999999999997</v>
      </c>
      <c r="R6725" s="21">
        <f t="shared" si="1891"/>
        <v>280.29166666665441</v>
      </c>
      <c r="S6725" s="21">
        <f t="shared" si="1892"/>
        <v>-6.5133070190594795</v>
      </c>
      <c r="T6725" s="21">
        <f t="shared" si="1883"/>
        <v>86.147999999999996</v>
      </c>
      <c r="U6725" s="37">
        <f>VLOOKUP(Time_Zone, 'LSTM LookUp'!$B$5:$D$8, 3, FALSE)</f>
        <v>-75</v>
      </c>
      <c r="V6725" s="21">
        <f t="shared" si="1893"/>
        <v>13.038564162468251</v>
      </c>
      <c r="W6725" s="21">
        <f t="shared" si="1884"/>
        <v>104.40764104061705</v>
      </c>
      <c r="X6725" s="21">
        <f t="shared" si="1885"/>
        <v>-84.278893879091072</v>
      </c>
      <c r="Y6725" s="21">
        <f t="shared" si="1886"/>
        <v>-48.278893879091072</v>
      </c>
      <c r="Z6725" s="21">
        <f t="shared" si="1894"/>
        <v>-15.303566138559898</v>
      </c>
      <c r="AA6725" s="21">
        <f t="shared" si="1887"/>
        <v>-15.303566138559898</v>
      </c>
      <c r="AB6725" s="21">
        <f t="shared" si="1888"/>
        <v>0</v>
      </c>
      <c r="AC6725" s="21">
        <f t="shared" si="1889"/>
        <v>0</v>
      </c>
      <c r="AD6725" s="21">
        <f t="shared" si="1895"/>
        <v>0</v>
      </c>
      <c r="AE6725" s="21" t="str">
        <f t="shared" si="1890"/>
        <v>10/7/8:00</v>
      </c>
    </row>
    <row r="6726" spans="2:31">
      <c r="B6726" s="37">
        <v>10</v>
      </c>
      <c r="C6726" s="38">
        <v>7</v>
      </c>
      <c r="D6726" s="39">
        <v>9</v>
      </c>
      <c r="E6726" s="17">
        <v>7.2</v>
      </c>
      <c r="F6726" s="17">
        <v>63</v>
      </c>
      <c r="G6726" s="17">
        <v>629</v>
      </c>
      <c r="H6726" s="37">
        <f t="shared" si="1878"/>
        <v>44.96</v>
      </c>
      <c r="I6726" s="37">
        <f>IF(H6726&lt;'Roof Calculator'!$G$8, 1, 0)</f>
        <v>1</v>
      </c>
      <c r="J6726" s="37">
        <f>IF(H6726&gt;='Roof Calculator'!$G$8, 1, 0)</f>
        <v>0</v>
      </c>
      <c r="K6726" s="37">
        <f t="shared" si="1879"/>
        <v>44.96</v>
      </c>
      <c r="L6726" s="37">
        <f t="shared" si="1880"/>
        <v>0</v>
      </c>
      <c r="M6726" s="37">
        <v>0</v>
      </c>
      <c r="N6726" s="37">
        <f t="shared" si="1881"/>
        <v>63</v>
      </c>
      <c r="O6726" s="37">
        <v>0</v>
      </c>
      <c r="P6726" s="37">
        <v>0</v>
      </c>
      <c r="Q6726" s="21">
        <f t="shared" si="1882"/>
        <v>39.790999999999997</v>
      </c>
      <c r="R6726" s="21">
        <f t="shared" si="1891"/>
        <v>280.33333333332109</v>
      </c>
      <c r="S6726" s="21">
        <f t="shared" si="1892"/>
        <v>-6.5290830006827072</v>
      </c>
      <c r="T6726" s="21">
        <f t="shared" si="1883"/>
        <v>86.147999999999996</v>
      </c>
      <c r="U6726" s="37">
        <f>VLOOKUP(Time_Zone, 'LSTM LookUp'!$B$5:$D$8, 3, FALSE)</f>
        <v>-75</v>
      </c>
      <c r="V6726" s="21">
        <f t="shared" si="1893"/>
        <v>13.049906221848321</v>
      </c>
      <c r="W6726" s="21">
        <f t="shared" si="1884"/>
        <v>119.41047655546211</v>
      </c>
      <c r="X6726" s="21">
        <f t="shared" si="1885"/>
        <v>-281.57144699274335</v>
      </c>
      <c r="Y6726" s="21">
        <f t="shared" si="1886"/>
        <v>-218.57144699274335</v>
      </c>
      <c r="Z6726" s="21">
        <f t="shared" si="1894"/>
        <v>-69.283331209516945</v>
      </c>
      <c r="AA6726" s="21">
        <f t="shared" si="1887"/>
        <v>-69.283331209516945</v>
      </c>
      <c r="AB6726" s="21">
        <f t="shared" si="1888"/>
        <v>0</v>
      </c>
      <c r="AC6726" s="21">
        <f t="shared" si="1889"/>
        <v>0</v>
      </c>
      <c r="AD6726" s="21">
        <f t="shared" si="1895"/>
        <v>0</v>
      </c>
      <c r="AE6726" s="21" t="str">
        <f t="shared" si="1890"/>
        <v>10/7/9:00</v>
      </c>
    </row>
    <row r="6727" spans="2:31">
      <c r="B6727" s="37">
        <v>10</v>
      </c>
      <c r="C6727" s="38">
        <v>7</v>
      </c>
      <c r="D6727" s="39">
        <v>10</v>
      </c>
      <c r="E6727" s="17">
        <v>10</v>
      </c>
      <c r="F6727" s="17">
        <v>89</v>
      </c>
      <c r="G6727" s="17">
        <v>747</v>
      </c>
      <c r="H6727" s="37">
        <f t="shared" si="1878"/>
        <v>50</v>
      </c>
      <c r="I6727" s="37">
        <f>IF(H6727&lt;'Roof Calculator'!$G$8, 1, 0)</f>
        <v>1</v>
      </c>
      <c r="J6727" s="37">
        <f>IF(H6727&gt;='Roof Calculator'!$G$8, 1, 0)</f>
        <v>0</v>
      </c>
      <c r="K6727" s="37">
        <f t="shared" si="1879"/>
        <v>50</v>
      </c>
      <c r="L6727" s="37">
        <f t="shared" si="1880"/>
        <v>0</v>
      </c>
      <c r="M6727" s="37">
        <v>0</v>
      </c>
      <c r="N6727" s="37">
        <f t="shared" si="1881"/>
        <v>89</v>
      </c>
      <c r="O6727" s="37">
        <v>0</v>
      </c>
      <c r="P6727" s="37">
        <v>0</v>
      </c>
      <c r="Q6727" s="21">
        <f t="shared" si="1882"/>
        <v>39.790999999999997</v>
      </c>
      <c r="R6727" s="21">
        <f t="shared" si="1891"/>
        <v>280.37499999998778</v>
      </c>
      <c r="S6727" s="21">
        <f t="shared" si="1892"/>
        <v>-6.544856105796347</v>
      </c>
      <c r="T6727" s="21">
        <f t="shared" si="1883"/>
        <v>86.147999999999996</v>
      </c>
      <c r="U6727" s="37">
        <f>VLOOKUP(Time_Zone, 'LSTM LookUp'!$B$5:$D$8, 3, FALSE)</f>
        <v>-75</v>
      </c>
      <c r="V6727" s="21">
        <f t="shared" si="1893"/>
        <v>13.06123322524131</v>
      </c>
      <c r="W6727" s="21">
        <f t="shared" si="1884"/>
        <v>134.41330830631031</v>
      </c>
      <c r="X6727" s="21">
        <f t="shared" si="1885"/>
        <v>-453.5633058094856</v>
      </c>
      <c r="Y6727" s="21">
        <f t="shared" si="1886"/>
        <v>-364.5633058094856</v>
      </c>
      <c r="Z6727" s="21">
        <f t="shared" si="1894"/>
        <v>-115.56020061519555</v>
      </c>
      <c r="AA6727" s="21">
        <f t="shared" si="1887"/>
        <v>-115.56020061519555</v>
      </c>
      <c r="AB6727" s="21">
        <f t="shared" si="1888"/>
        <v>0</v>
      </c>
      <c r="AC6727" s="21">
        <f t="shared" si="1889"/>
        <v>0</v>
      </c>
      <c r="AD6727" s="21">
        <f t="shared" si="1895"/>
        <v>0</v>
      </c>
      <c r="AE6727" s="21" t="str">
        <f t="shared" si="1890"/>
        <v>10/7/10:00</v>
      </c>
    </row>
    <row r="6728" spans="2:31">
      <c r="B6728" s="37">
        <v>10</v>
      </c>
      <c r="C6728" s="38">
        <v>7</v>
      </c>
      <c r="D6728" s="39">
        <v>11</v>
      </c>
      <c r="E6728" s="17">
        <v>11.7</v>
      </c>
      <c r="F6728" s="17">
        <v>245</v>
      </c>
      <c r="G6728" s="17">
        <v>366</v>
      </c>
      <c r="H6728" s="37">
        <f t="shared" si="1878"/>
        <v>53.06</v>
      </c>
      <c r="I6728" s="37">
        <f>IF(H6728&lt;'Roof Calculator'!$G$8, 1, 0)</f>
        <v>1</v>
      </c>
      <c r="J6728" s="37">
        <f>IF(H6728&gt;='Roof Calculator'!$G$8, 1, 0)</f>
        <v>0</v>
      </c>
      <c r="K6728" s="37">
        <f t="shared" si="1879"/>
        <v>53.06</v>
      </c>
      <c r="L6728" s="37">
        <f t="shared" si="1880"/>
        <v>0</v>
      </c>
      <c r="M6728" s="37">
        <v>0</v>
      </c>
      <c r="N6728" s="37">
        <f t="shared" si="1881"/>
        <v>245</v>
      </c>
      <c r="O6728" s="37">
        <v>0</v>
      </c>
      <c r="P6728" s="37">
        <v>0</v>
      </c>
      <c r="Q6728" s="21">
        <f t="shared" si="1882"/>
        <v>39.790999999999997</v>
      </c>
      <c r="R6728" s="21">
        <f t="shared" si="1891"/>
        <v>280.41666666665446</v>
      </c>
      <c r="S6728" s="21">
        <f t="shared" si="1892"/>
        <v>-6.5606263272085714</v>
      </c>
      <c r="T6728" s="21">
        <f t="shared" si="1883"/>
        <v>86.147999999999996</v>
      </c>
      <c r="U6728" s="37">
        <f>VLOOKUP(Time_Zone, 'LSTM LookUp'!$B$5:$D$8, 3, FALSE)</f>
        <v>-75</v>
      </c>
      <c r="V6728" s="21">
        <f t="shared" si="1893"/>
        <v>13.072545148544499</v>
      </c>
      <c r="W6728" s="21">
        <f t="shared" si="1884"/>
        <v>149.41613628713614</v>
      </c>
      <c r="X6728" s="21">
        <f t="shared" si="1885"/>
        <v>-267.2826393719389</v>
      </c>
      <c r="Y6728" s="21">
        <f t="shared" si="1886"/>
        <v>-22.282639371938899</v>
      </c>
      <c r="Z6728" s="21">
        <f t="shared" si="1894"/>
        <v>-7.0632075006554738</v>
      </c>
      <c r="AA6728" s="21">
        <f t="shared" si="1887"/>
        <v>-7.0632075006554738</v>
      </c>
      <c r="AB6728" s="21">
        <f t="shared" si="1888"/>
        <v>0</v>
      </c>
      <c r="AC6728" s="21">
        <f t="shared" si="1889"/>
        <v>0</v>
      </c>
      <c r="AD6728" s="21">
        <f t="shared" si="1895"/>
        <v>0</v>
      </c>
      <c r="AE6728" s="21" t="str">
        <f t="shared" si="1890"/>
        <v>10/7/11:00</v>
      </c>
    </row>
    <row r="6729" spans="2:31">
      <c r="B6729" s="37">
        <v>10</v>
      </c>
      <c r="C6729" s="38">
        <v>7</v>
      </c>
      <c r="D6729" s="39">
        <v>12</v>
      </c>
      <c r="E6729" s="17">
        <v>13.3</v>
      </c>
      <c r="F6729" s="17">
        <v>263</v>
      </c>
      <c r="G6729" s="17">
        <v>511</v>
      </c>
      <c r="H6729" s="37">
        <f t="shared" si="1878"/>
        <v>55.94</v>
      </c>
      <c r="I6729" s="37">
        <f>IF(H6729&lt;'Roof Calculator'!$G$8, 1, 0)</f>
        <v>0</v>
      </c>
      <c r="J6729" s="37">
        <f>IF(H6729&gt;='Roof Calculator'!$G$8, 1, 0)</f>
        <v>1</v>
      </c>
      <c r="K6729" s="37">
        <f t="shared" si="1879"/>
        <v>0</v>
      </c>
      <c r="L6729" s="37">
        <f t="shared" si="1880"/>
        <v>55.94</v>
      </c>
      <c r="M6729" s="37">
        <v>0</v>
      </c>
      <c r="N6729" s="37">
        <f t="shared" si="1881"/>
        <v>263</v>
      </c>
      <c r="O6729" s="37">
        <v>0</v>
      </c>
      <c r="P6729" s="37">
        <v>0</v>
      </c>
      <c r="Q6729" s="21">
        <f t="shared" si="1882"/>
        <v>39.790999999999997</v>
      </c>
      <c r="R6729" s="21">
        <f t="shared" si="1891"/>
        <v>280.45833333332115</v>
      </c>
      <c r="S6729" s="21">
        <f t="shared" si="1892"/>
        <v>-6.5763936577271016</v>
      </c>
      <c r="T6729" s="21">
        <f t="shared" si="1883"/>
        <v>86.147999999999996</v>
      </c>
      <c r="U6729" s="37">
        <f>VLOOKUP(Time_Zone, 'LSTM LookUp'!$B$5:$D$8, 3, FALSE)</f>
        <v>-75</v>
      </c>
      <c r="V6729" s="21">
        <f t="shared" si="1893"/>
        <v>13.083841967680135</v>
      </c>
      <c r="W6729" s="21">
        <f t="shared" si="1884"/>
        <v>164.41896049191999</v>
      </c>
      <c r="X6729" s="21">
        <f t="shared" si="1885"/>
        <v>-413.18107769356578</v>
      </c>
      <c r="Y6729" s="21">
        <f t="shared" si="1886"/>
        <v>-150.18107769356578</v>
      </c>
      <c r="Z6729" s="21">
        <f t="shared" si="1894"/>
        <v>-47.604778622300863</v>
      </c>
      <c r="AA6729" s="21">
        <f t="shared" si="1887"/>
        <v>0</v>
      </c>
      <c r="AB6729" s="21">
        <f t="shared" si="1888"/>
        <v>-47.604778622300863</v>
      </c>
      <c r="AC6729" s="21">
        <f t="shared" si="1889"/>
        <v>55.94</v>
      </c>
      <c r="AD6729" s="21">
        <f t="shared" si="1895"/>
        <v>-47.604778622300863</v>
      </c>
      <c r="AE6729" s="21" t="str">
        <f t="shared" si="1890"/>
        <v>10/7/12:00</v>
      </c>
    </row>
    <row r="6730" spans="2:31">
      <c r="B6730" s="37">
        <v>10</v>
      </c>
      <c r="C6730" s="38">
        <v>7</v>
      </c>
      <c r="D6730" s="39">
        <v>13</v>
      </c>
      <c r="E6730" s="17">
        <v>15</v>
      </c>
      <c r="F6730" s="17">
        <v>116</v>
      </c>
      <c r="G6730" s="17">
        <v>786</v>
      </c>
      <c r="H6730" s="37">
        <f t="shared" si="1878"/>
        <v>59</v>
      </c>
      <c r="I6730" s="37">
        <f>IF(H6730&lt;'Roof Calculator'!$G$8, 1, 0)</f>
        <v>0</v>
      </c>
      <c r="J6730" s="37">
        <f>IF(H6730&gt;='Roof Calculator'!$G$8, 1, 0)</f>
        <v>1</v>
      </c>
      <c r="K6730" s="37">
        <f t="shared" si="1879"/>
        <v>0</v>
      </c>
      <c r="L6730" s="37">
        <f t="shared" si="1880"/>
        <v>59</v>
      </c>
      <c r="M6730" s="37">
        <v>0</v>
      </c>
      <c r="N6730" s="37">
        <f t="shared" si="1881"/>
        <v>116</v>
      </c>
      <c r="O6730" s="37">
        <v>0</v>
      </c>
      <c r="P6730" s="37">
        <v>0</v>
      </c>
      <c r="Q6730" s="21">
        <f t="shared" si="1882"/>
        <v>39.790999999999997</v>
      </c>
      <c r="R6730" s="21">
        <f t="shared" si="1891"/>
        <v>280.49999999998784</v>
      </c>
      <c r="S6730" s="21">
        <f t="shared" si="1892"/>
        <v>-6.5921580901591694</v>
      </c>
      <c r="T6730" s="21">
        <f t="shared" si="1883"/>
        <v>86.147999999999996</v>
      </c>
      <c r="U6730" s="37">
        <f>VLOOKUP(Time_Zone, 'LSTM LookUp'!$B$5:$D$8, 3, FALSE)</f>
        <v>-75</v>
      </c>
      <c r="V6730" s="21">
        <f t="shared" si="1893"/>
        <v>13.095123658595465</v>
      </c>
      <c r="W6730" s="21">
        <f t="shared" si="1884"/>
        <v>179.42178091464885</v>
      </c>
      <c r="X6730" s="21">
        <f t="shared" si="1885"/>
        <v>-657.67489835500533</v>
      </c>
      <c r="Y6730" s="21">
        <f t="shared" si="1886"/>
        <v>-541.67489835500533</v>
      </c>
      <c r="Z6730" s="21">
        <f t="shared" si="1894"/>
        <v>-171.7014820872611</v>
      </c>
      <c r="AA6730" s="21">
        <f t="shared" si="1887"/>
        <v>0</v>
      </c>
      <c r="AB6730" s="21">
        <f t="shared" si="1888"/>
        <v>-171.7014820872611</v>
      </c>
      <c r="AC6730" s="21">
        <f t="shared" si="1889"/>
        <v>59</v>
      </c>
      <c r="AD6730" s="21">
        <f t="shared" si="1895"/>
        <v>-171.7014820872611</v>
      </c>
      <c r="AE6730" s="21" t="str">
        <f t="shared" si="1890"/>
        <v>10/7/13:00</v>
      </c>
    </row>
    <row r="6731" spans="2:31">
      <c r="B6731" s="37">
        <v>10</v>
      </c>
      <c r="C6731" s="38">
        <v>7</v>
      </c>
      <c r="D6731" s="39">
        <v>14</v>
      </c>
      <c r="E6731" s="17">
        <v>15.6</v>
      </c>
      <c r="F6731" s="17">
        <v>131</v>
      </c>
      <c r="G6731" s="17">
        <v>771</v>
      </c>
      <c r="H6731" s="37">
        <f t="shared" si="1878"/>
        <v>60.08</v>
      </c>
      <c r="I6731" s="37">
        <f>IF(H6731&lt;'Roof Calculator'!$G$8, 1, 0)</f>
        <v>0</v>
      </c>
      <c r="J6731" s="37">
        <f>IF(H6731&gt;='Roof Calculator'!$G$8, 1, 0)</f>
        <v>1</v>
      </c>
      <c r="K6731" s="37">
        <f t="shared" si="1879"/>
        <v>0</v>
      </c>
      <c r="L6731" s="37">
        <f t="shared" si="1880"/>
        <v>60.08</v>
      </c>
      <c r="M6731" s="37">
        <v>0</v>
      </c>
      <c r="N6731" s="37">
        <f t="shared" si="1881"/>
        <v>131</v>
      </c>
      <c r="O6731" s="37">
        <v>0</v>
      </c>
      <c r="P6731" s="37">
        <v>0</v>
      </c>
      <c r="Q6731" s="21">
        <f t="shared" si="1882"/>
        <v>39.790999999999997</v>
      </c>
      <c r="R6731" s="21">
        <f t="shared" si="1891"/>
        <v>280.54166666665452</v>
      </c>
      <c r="S6731" s="21">
        <f t="shared" si="1892"/>
        <v>-6.6079196173115964</v>
      </c>
      <c r="T6731" s="21">
        <f t="shared" si="1883"/>
        <v>86.147999999999996</v>
      </c>
      <c r="U6731" s="37">
        <f>VLOOKUP(Time_Zone, 'LSTM LookUp'!$B$5:$D$8, 3, FALSE)</f>
        <v>-75</v>
      </c>
      <c r="V6731" s="21">
        <f t="shared" si="1893"/>
        <v>13.106390197262844</v>
      </c>
      <c r="W6731" s="21">
        <f t="shared" si="1884"/>
        <v>194.42459754931571</v>
      </c>
      <c r="X6731" s="21">
        <f t="shared" si="1885"/>
        <v>-626.71859341205572</v>
      </c>
      <c r="Y6731" s="21">
        <f t="shared" si="1886"/>
        <v>-495.71859341205572</v>
      </c>
      <c r="Z6731" s="21">
        <f t="shared" si="1894"/>
        <v>-157.13413607598795</v>
      </c>
      <c r="AA6731" s="21">
        <f t="shared" si="1887"/>
        <v>0</v>
      </c>
      <c r="AB6731" s="21">
        <f t="shared" si="1888"/>
        <v>-157.13413607598795</v>
      </c>
      <c r="AC6731" s="21">
        <f t="shared" si="1889"/>
        <v>60.08</v>
      </c>
      <c r="AD6731" s="21">
        <f t="shared" si="1895"/>
        <v>-157.13413607598795</v>
      </c>
      <c r="AE6731" s="21" t="str">
        <f t="shared" si="1890"/>
        <v>10/7/14:00</v>
      </c>
    </row>
    <row r="6732" spans="2:31">
      <c r="B6732" s="37">
        <v>10</v>
      </c>
      <c r="C6732" s="38">
        <v>7</v>
      </c>
      <c r="D6732" s="39">
        <v>15</v>
      </c>
      <c r="E6732" s="17">
        <v>16.100000000000001</v>
      </c>
      <c r="F6732" s="17">
        <v>146</v>
      </c>
      <c r="G6732" s="17">
        <v>721</v>
      </c>
      <c r="H6732" s="37">
        <f t="shared" si="1878"/>
        <v>60.980000000000004</v>
      </c>
      <c r="I6732" s="37">
        <f>IF(H6732&lt;'Roof Calculator'!$G$8, 1, 0)</f>
        <v>0</v>
      </c>
      <c r="J6732" s="37">
        <f>IF(H6732&gt;='Roof Calculator'!$G$8, 1, 0)</f>
        <v>1</v>
      </c>
      <c r="K6732" s="37">
        <f t="shared" si="1879"/>
        <v>0</v>
      </c>
      <c r="L6732" s="37">
        <f t="shared" si="1880"/>
        <v>60.980000000000004</v>
      </c>
      <c r="M6732" s="37">
        <v>0</v>
      </c>
      <c r="N6732" s="37">
        <f t="shared" si="1881"/>
        <v>146</v>
      </c>
      <c r="O6732" s="37">
        <v>0</v>
      </c>
      <c r="P6732" s="37">
        <v>0</v>
      </c>
      <c r="Q6732" s="21">
        <f t="shared" si="1882"/>
        <v>39.790999999999997</v>
      </c>
      <c r="R6732" s="21">
        <f t="shared" si="1891"/>
        <v>280.58333333332121</v>
      </c>
      <c r="S6732" s="21">
        <f t="shared" si="1892"/>
        <v>-6.6236782319906808</v>
      </c>
      <c r="T6732" s="21">
        <f t="shared" si="1883"/>
        <v>86.147999999999996</v>
      </c>
      <c r="U6732" s="37">
        <f>VLOOKUP(Time_Zone, 'LSTM LookUp'!$B$5:$D$8, 3, FALSE)</f>
        <v>-75</v>
      </c>
      <c r="V6732" s="21">
        <f t="shared" si="1893"/>
        <v>13.117641559679695</v>
      </c>
      <c r="W6732" s="21">
        <f t="shared" si="1884"/>
        <v>209.42741038991991</v>
      </c>
      <c r="X6732" s="21">
        <f t="shared" si="1885"/>
        <v>-532.53090057470627</v>
      </c>
      <c r="Y6732" s="21">
        <f t="shared" si="1886"/>
        <v>-386.53090057470627</v>
      </c>
      <c r="Z6732" s="21">
        <f t="shared" si="1894"/>
        <v>-122.52354447797266</v>
      </c>
      <c r="AA6732" s="21">
        <f t="shared" si="1887"/>
        <v>0</v>
      </c>
      <c r="AB6732" s="21">
        <f t="shared" si="1888"/>
        <v>-122.52354447797266</v>
      </c>
      <c r="AC6732" s="21">
        <f t="shared" si="1889"/>
        <v>60.980000000000004</v>
      </c>
      <c r="AD6732" s="21">
        <f t="shared" si="1895"/>
        <v>-122.52354447797266</v>
      </c>
      <c r="AE6732" s="21" t="str">
        <f t="shared" si="1890"/>
        <v>10/7/15:00</v>
      </c>
    </row>
    <row r="6733" spans="2:31">
      <c r="B6733" s="37">
        <v>10</v>
      </c>
      <c r="C6733" s="38">
        <v>7</v>
      </c>
      <c r="D6733" s="39">
        <v>16</v>
      </c>
      <c r="E6733" s="17">
        <v>16.100000000000001</v>
      </c>
      <c r="F6733" s="17">
        <v>119</v>
      </c>
      <c r="G6733" s="17">
        <v>656</v>
      </c>
      <c r="H6733" s="37">
        <f t="shared" si="1878"/>
        <v>60.980000000000004</v>
      </c>
      <c r="I6733" s="37">
        <f>IF(H6733&lt;'Roof Calculator'!$G$8, 1, 0)</f>
        <v>0</v>
      </c>
      <c r="J6733" s="37">
        <f>IF(H6733&gt;='Roof Calculator'!$G$8, 1, 0)</f>
        <v>1</v>
      </c>
      <c r="K6733" s="37">
        <f t="shared" si="1879"/>
        <v>0</v>
      </c>
      <c r="L6733" s="37">
        <f t="shared" si="1880"/>
        <v>60.980000000000004</v>
      </c>
      <c r="M6733" s="37">
        <v>0</v>
      </c>
      <c r="N6733" s="37">
        <f t="shared" si="1881"/>
        <v>119</v>
      </c>
      <c r="O6733" s="37">
        <v>0</v>
      </c>
      <c r="P6733" s="37">
        <v>0</v>
      </c>
      <c r="Q6733" s="21">
        <f t="shared" si="1882"/>
        <v>39.790999999999997</v>
      </c>
      <c r="R6733" s="21">
        <f t="shared" si="1891"/>
        <v>280.62499999998789</v>
      </c>
      <c r="S6733" s="21">
        <f t="shared" si="1892"/>
        <v>-6.6394339270022549</v>
      </c>
      <c r="T6733" s="21">
        <f t="shared" si="1883"/>
        <v>86.147999999999996</v>
      </c>
      <c r="U6733" s="37">
        <f>VLOOKUP(Time_Zone, 'LSTM LookUp'!$B$5:$D$8, 3, FALSE)</f>
        <v>-75</v>
      </c>
      <c r="V6733" s="21">
        <f t="shared" si="1893"/>
        <v>13.128877721868612</v>
      </c>
      <c r="W6733" s="21">
        <f t="shared" si="1884"/>
        <v>224.43021943046713</v>
      </c>
      <c r="X6733" s="21">
        <f t="shared" si="1885"/>
        <v>-406.07837041726646</v>
      </c>
      <c r="Y6733" s="21">
        <f t="shared" si="1886"/>
        <v>-287.07837041726646</v>
      </c>
      <c r="Z6733" s="21">
        <f t="shared" si="1894"/>
        <v>-90.998829418776779</v>
      </c>
      <c r="AA6733" s="21">
        <f t="shared" si="1887"/>
        <v>0</v>
      </c>
      <c r="AB6733" s="21">
        <f t="shared" si="1888"/>
        <v>-90.998829418776779</v>
      </c>
      <c r="AC6733" s="21">
        <f t="shared" si="1889"/>
        <v>60.980000000000004</v>
      </c>
      <c r="AD6733" s="21">
        <f t="shared" si="1895"/>
        <v>-90.998829418776779</v>
      </c>
      <c r="AE6733" s="21" t="str">
        <f t="shared" si="1890"/>
        <v>10/7/16:00</v>
      </c>
    </row>
    <row r="6734" spans="2:31">
      <c r="B6734" s="37">
        <v>10</v>
      </c>
      <c r="C6734" s="38">
        <v>7</v>
      </c>
      <c r="D6734" s="39">
        <v>17</v>
      </c>
      <c r="E6734" s="17">
        <v>15</v>
      </c>
      <c r="F6734" s="17">
        <v>76</v>
      </c>
      <c r="G6734" s="17">
        <v>573</v>
      </c>
      <c r="H6734" s="37">
        <f t="shared" si="1878"/>
        <v>59</v>
      </c>
      <c r="I6734" s="37">
        <f>IF(H6734&lt;'Roof Calculator'!$G$8, 1, 0)</f>
        <v>0</v>
      </c>
      <c r="J6734" s="37">
        <f>IF(H6734&gt;='Roof Calculator'!$G$8, 1, 0)</f>
        <v>1</v>
      </c>
      <c r="K6734" s="37">
        <f t="shared" si="1879"/>
        <v>0</v>
      </c>
      <c r="L6734" s="37">
        <f t="shared" si="1880"/>
        <v>59</v>
      </c>
      <c r="M6734" s="37">
        <v>0</v>
      </c>
      <c r="N6734" s="37">
        <f t="shared" si="1881"/>
        <v>76</v>
      </c>
      <c r="O6734" s="37">
        <v>0</v>
      </c>
      <c r="P6734" s="37">
        <v>0</v>
      </c>
      <c r="Q6734" s="21">
        <f t="shared" si="1882"/>
        <v>39.790999999999997</v>
      </c>
      <c r="R6734" s="21">
        <f t="shared" si="1891"/>
        <v>280.66666666665458</v>
      </c>
      <c r="S6734" s="21">
        <f t="shared" si="1892"/>
        <v>-6.6551866951517171</v>
      </c>
      <c r="T6734" s="21">
        <f t="shared" si="1883"/>
        <v>86.147999999999996</v>
      </c>
      <c r="U6734" s="37">
        <f>VLOOKUP(Time_Zone, 'LSTM LookUp'!$B$5:$D$8, 3, FALSE)</f>
        <v>-75</v>
      </c>
      <c r="V6734" s="21">
        <f t="shared" si="1893"/>
        <v>13.140098659877415</v>
      </c>
      <c r="W6734" s="21">
        <f t="shared" si="1884"/>
        <v>239.43302466496931</v>
      </c>
      <c r="X6734" s="21">
        <f t="shared" si="1885"/>
        <v>-264.89547814442392</v>
      </c>
      <c r="Y6734" s="21">
        <f t="shared" si="1886"/>
        <v>-188.89547814442392</v>
      </c>
      <c r="Z6734" s="21">
        <f t="shared" si="1894"/>
        <v>-59.876567393977552</v>
      </c>
      <c r="AA6734" s="21">
        <f t="shared" si="1887"/>
        <v>0</v>
      </c>
      <c r="AB6734" s="21">
        <f t="shared" si="1888"/>
        <v>-59.876567393977552</v>
      </c>
      <c r="AC6734" s="21">
        <f t="shared" si="1889"/>
        <v>59</v>
      </c>
      <c r="AD6734" s="21">
        <f t="shared" si="1895"/>
        <v>-59.876567393977552</v>
      </c>
      <c r="AE6734" s="21" t="str">
        <f t="shared" si="1890"/>
        <v>10/7/17:00</v>
      </c>
    </row>
    <row r="6735" spans="2:31">
      <c r="B6735" s="37">
        <v>10</v>
      </c>
      <c r="C6735" s="38">
        <v>7</v>
      </c>
      <c r="D6735" s="39">
        <v>18</v>
      </c>
      <c r="E6735" s="17">
        <v>13.3</v>
      </c>
      <c r="F6735" s="17">
        <v>44</v>
      </c>
      <c r="G6735" s="17">
        <v>335</v>
      </c>
      <c r="H6735" s="37">
        <f t="shared" si="1878"/>
        <v>55.94</v>
      </c>
      <c r="I6735" s="37">
        <f>IF(H6735&lt;'Roof Calculator'!$G$8, 1, 0)</f>
        <v>0</v>
      </c>
      <c r="J6735" s="37">
        <f>IF(H6735&gt;='Roof Calculator'!$G$8, 1, 0)</f>
        <v>1</v>
      </c>
      <c r="K6735" s="37">
        <f t="shared" si="1879"/>
        <v>0</v>
      </c>
      <c r="L6735" s="37">
        <f t="shared" si="1880"/>
        <v>55.94</v>
      </c>
      <c r="M6735" s="37">
        <v>0</v>
      </c>
      <c r="N6735" s="37">
        <f t="shared" si="1881"/>
        <v>44</v>
      </c>
      <c r="O6735" s="37">
        <v>0</v>
      </c>
      <c r="P6735" s="37">
        <v>0</v>
      </c>
      <c r="Q6735" s="21">
        <f t="shared" si="1882"/>
        <v>39.790999999999997</v>
      </c>
      <c r="R6735" s="21">
        <f t="shared" si="1891"/>
        <v>280.70833333332126</v>
      </c>
      <c r="S6735" s="21">
        <f t="shared" si="1892"/>
        <v>-6.6709365292439626</v>
      </c>
      <c r="T6735" s="21">
        <f t="shared" si="1883"/>
        <v>86.147999999999996</v>
      </c>
      <c r="U6735" s="37">
        <f>VLOOKUP(Time_Zone, 'LSTM LookUp'!$B$5:$D$8, 3, FALSE)</f>
        <v>-75</v>
      </c>
      <c r="V6735" s="21">
        <f t="shared" si="1893"/>
        <v>13.151304349779183</v>
      </c>
      <c r="W6735" s="21">
        <f t="shared" si="1884"/>
        <v>254.43582608744475</v>
      </c>
      <c r="X6735" s="21">
        <f t="shared" si="1885"/>
        <v>-93.505410152279993</v>
      </c>
      <c r="Y6735" s="21">
        <f t="shared" si="1886"/>
        <v>-49.505410152279993</v>
      </c>
      <c r="Z6735" s="21">
        <f t="shared" si="1894"/>
        <v>-15.692350375286077</v>
      </c>
      <c r="AA6735" s="21">
        <f t="shared" si="1887"/>
        <v>0</v>
      </c>
      <c r="AB6735" s="21">
        <f t="shared" si="1888"/>
        <v>-15.692350375286077</v>
      </c>
      <c r="AC6735" s="21">
        <f t="shared" si="1889"/>
        <v>55.94</v>
      </c>
      <c r="AD6735" s="21">
        <f t="shared" si="1895"/>
        <v>-15.692350375286077</v>
      </c>
      <c r="AE6735" s="21" t="str">
        <f t="shared" si="1890"/>
        <v>10/7/18:00</v>
      </c>
    </row>
    <row r="6736" spans="2:31">
      <c r="B6736" s="37">
        <v>10</v>
      </c>
      <c r="C6736" s="38">
        <v>7</v>
      </c>
      <c r="D6736" s="39">
        <v>19</v>
      </c>
      <c r="E6736" s="17">
        <v>10</v>
      </c>
      <c r="F6736" s="17">
        <v>7</v>
      </c>
      <c r="G6736" s="17">
        <v>10</v>
      </c>
      <c r="H6736" s="37">
        <f t="shared" si="1878"/>
        <v>50</v>
      </c>
      <c r="I6736" s="37">
        <f>IF(H6736&lt;'Roof Calculator'!$G$8, 1, 0)</f>
        <v>1</v>
      </c>
      <c r="J6736" s="37">
        <f>IF(H6736&gt;='Roof Calculator'!$G$8, 1, 0)</f>
        <v>0</v>
      </c>
      <c r="K6736" s="37">
        <f t="shared" si="1879"/>
        <v>50</v>
      </c>
      <c r="L6736" s="37">
        <f t="shared" si="1880"/>
        <v>0</v>
      </c>
      <c r="M6736" s="37">
        <v>0</v>
      </c>
      <c r="N6736" s="37">
        <f t="shared" si="1881"/>
        <v>7</v>
      </c>
      <c r="O6736" s="37">
        <v>0</v>
      </c>
      <c r="P6736" s="37">
        <v>0</v>
      </c>
      <c r="Q6736" s="21">
        <f t="shared" si="1882"/>
        <v>39.790999999999997</v>
      </c>
      <c r="R6736" s="21">
        <f t="shared" si="1891"/>
        <v>280.74999999998795</v>
      </c>
      <c r="S6736" s="21">
        <f t="shared" si="1892"/>
        <v>-6.6866834220834122</v>
      </c>
      <c r="T6736" s="21">
        <f t="shared" si="1883"/>
        <v>86.147999999999996</v>
      </c>
      <c r="U6736" s="37">
        <f>VLOOKUP(Time_Zone, 'LSTM LookUp'!$B$5:$D$8, 3, FALSE)</f>
        <v>-75</v>
      </c>
      <c r="V6736" s="21">
        <f t="shared" si="1893"/>
        <v>13.162494767672275</v>
      </c>
      <c r="W6736" s="21">
        <f t="shared" si="1884"/>
        <v>269.43862369191805</v>
      </c>
      <c r="X6736" s="21">
        <f t="shared" si="1885"/>
        <v>-0.81997450922671311</v>
      </c>
      <c r="Y6736" s="21">
        <f t="shared" si="1886"/>
        <v>6.1800254907732866</v>
      </c>
      <c r="Z6736" s="21">
        <f t="shared" si="1894"/>
        <v>1.958960142560243</v>
      </c>
      <c r="AA6736" s="21">
        <f t="shared" si="1887"/>
        <v>1.958960142560243</v>
      </c>
      <c r="AB6736" s="21">
        <f t="shared" si="1888"/>
        <v>0</v>
      </c>
      <c r="AC6736" s="21">
        <f t="shared" si="1889"/>
        <v>0</v>
      </c>
      <c r="AD6736" s="21">
        <f t="shared" si="1895"/>
        <v>0</v>
      </c>
      <c r="AE6736" s="21" t="str">
        <f t="shared" si="1890"/>
        <v>10/7/19:00</v>
      </c>
    </row>
    <row r="6737" spans="2:31">
      <c r="B6737" s="37">
        <v>10</v>
      </c>
      <c r="C6737" s="38">
        <v>7</v>
      </c>
      <c r="D6737" s="39">
        <v>20</v>
      </c>
      <c r="E6737" s="17">
        <v>10</v>
      </c>
      <c r="F6737" s="17">
        <v>0</v>
      </c>
      <c r="G6737" s="17">
        <v>0</v>
      </c>
      <c r="H6737" s="37">
        <f t="shared" si="1878"/>
        <v>50</v>
      </c>
      <c r="I6737" s="37">
        <f>IF(H6737&lt;'Roof Calculator'!$G$8, 1, 0)</f>
        <v>1</v>
      </c>
      <c r="J6737" s="37">
        <f>IF(H6737&gt;='Roof Calculator'!$G$8, 1, 0)</f>
        <v>0</v>
      </c>
      <c r="K6737" s="37">
        <f t="shared" si="1879"/>
        <v>50</v>
      </c>
      <c r="L6737" s="37">
        <f t="shared" si="1880"/>
        <v>0</v>
      </c>
      <c r="M6737" s="37">
        <v>0</v>
      </c>
      <c r="N6737" s="37">
        <f t="shared" si="1881"/>
        <v>0</v>
      </c>
      <c r="O6737" s="37">
        <v>0</v>
      </c>
      <c r="P6737" s="37">
        <v>0</v>
      </c>
      <c r="Q6737" s="21">
        <f t="shared" si="1882"/>
        <v>39.790999999999997</v>
      </c>
      <c r="R6737" s="21">
        <f t="shared" si="1891"/>
        <v>280.79166666665463</v>
      </c>
      <c r="S6737" s="21">
        <f t="shared" si="1892"/>
        <v>-6.7024273664740681</v>
      </c>
      <c r="T6737" s="21">
        <f t="shared" si="1883"/>
        <v>86.147999999999996</v>
      </c>
      <c r="U6737" s="37">
        <f>VLOOKUP(Time_Zone, 'LSTM LookUp'!$B$5:$D$8, 3, FALSE)</f>
        <v>-75</v>
      </c>
      <c r="V6737" s="21">
        <f t="shared" si="1893"/>
        <v>13.173669889680472</v>
      </c>
      <c r="W6737" s="21">
        <f t="shared" si="1884"/>
        <v>284.44141747242014</v>
      </c>
      <c r="X6737" s="21">
        <f t="shared" si="1885"/>
        <v>0</v>
      </c>
      <c r="Y6737" s="21">
        <f t="shared" si="1886"/>
        <v>0</v>
      </c>
      <c r="Z6737" s="21">
        <f t="shared" si="1894"/>
        <v>0</v>
      </c>
      <c r="AA6737" s="21">
        <f t="shared" si="1887"/>
        <v>0</v>
      </c>
      <c r="AB6737" s="21">
        <f t="shared" si="1888"/>
        <v>0</v>
      </c>
      <c r="AC6737" s="21">
        <f t="shared" si="1889"/>
        <v>0</v>
      </c>
      <c r="AD6737" s="21">
        <f t="shared" si="1895"/>
        <v>0</v>
      </c>
      <c r="AE6737" s="21" t="str">
        <f t="shared" si="1890"/>
        <v>10/7/20:00</v>
      </c>
    </row>
    <row r="6738" spans="2:31">
      <c r="B6738" s="37">
        <v>10</v>
      </c>
      <c r="C6738" s="38">
        <v>7</v>
      </c>
      <c r="D6738" s="39">
        <v>21</v>
      </c>
      <c r="E6738" s="17">
        <v>8.3000000000000007</v>
      </c>
      <c r="F6738" s="17">
        <v>0</v>
      </c>
      <c r="G6738" s="17">
        <v>0</v>
      </c>
      <c r="H6738" s="37">
        <f t="shared" si="1878"/>
        <v>46.94</v>
      </c>
      <c r="I6738" s="37">
        <f>IF(H6738&lt;'Roof Calculator'!$G$8, 1, 0)</f>
        <v>1</v>
      </c>
      <c r="J6738" s="37">
        <f>IF(H6738&gt;='Roof Calculator'!$G$8, 1, 0)</f>
        <v>0</v>
      </c>
      <c r="K6738" s="37">
        <f t="shared" si="1879"/>
        <v>46.94</v>
      </c>
      <c r="L6738" s="37">
        <f t="shared" si="1880"/>
        <v>0</v>
      </c>
      <c r="M6738" s="37">
        <v>0</v>
      </c>
      <c r="N6738" s="37">
        <f t="shared" si="1881"/>
        <v>0</v>
      </c>
      <c r="O6738" s="37">
        <v>0</v>
      </c>
      <c r="P6738" s="37">
        <v>0</v>
      </c>
      <c r="Q6738" s="21">
        <f t="shared" si="1882"/>
        <v>39.790999999999997</v>
      </c>
      <c r="R6738" s="21">
        <f t="shared" si="1891"/>
        <v>280.83333333332132</v>
      </c>
      <c r="S6738" s="21">
        <f t="shared" si="1892"/>
        <v>-6.7181683552194009</v>
      </c>
      <c r="T6738" s="21">
        <f t="shared" si="1883"/>
        <v>86.147999999999996</v>
      </c>
      <c r="U6738" s="37">
        <f>VLOOKUP(Time_Zone, 'LSTM LookUp'!$B$5:$D$8, 3, FALSE)</f>
        <v>-75</v>
      </c>
      <c r="V6738" s="21">
        <f t="shared" si="1893"/>
        <v>13.184829691952912</v>
      </c>
      <c r="W6738" s="21">
        <f t="shared" si="1884"/>
        <v>299.4442074229882</v>
      </c>
      <c r="X6738" s="21">
        <f t="shared" si="1885"/>
        <v>0</v>
      </c>
      <c r="Y6738" s="21">
        <f t="shared" si="1886"/>
        <v>0</v>
      </c>
      <c r="Z6738" s="21">
        <f t="shared" si="1894"/>
        <v>0</v>
      </c>
      <c r="AA6738" s="21">
        <f t="shared" si="1887"/>
        <v>0</v>
      </c>
      <c r="AB6738" s="21">
        <f t="shared" si="1888"/>
        <v>0</v>
      </c>
      <c r="AC6738" s="21">
        <f t="shared" si="1889"/>
        <v>0</v>
      </c>
      <c r="AD6738" s="21">
        <f t="shared" si="1895"/>
        <v>0</v>
      </c>
      <c r="AE6738" s="21" t="str">
        <f t="shared" si="1890"/>
        <v>10/7/21:00</v>
      </c>
    </row>
    <row r="6739" spans="2:31">
      <c r="B6739" s="37">
        <v>10</v>
      </c>
      <c r="C6739" s="38">
        <v>7</v>
      </c>
      <c r="D6739" s="39">
        <v>22</v>
      </c>
      <c r="E6739" s="17">
        <v>6.7</v>
      </c>
      <c r="F6739" s="17">
        <v>0</v>
      </c>
      <c r="G6739" s="17">
        <v>0</v>
      </c>
      <c r="H6739" s="37">
        <f t="shared" si="1878"/>
        <v>44.06</v>
      </c>
      <c r="I6739" s="37">
        <f>IF(H6739&lt;'Roof Calculator'!$G$8, 1, 0)</f>
        <v>1</v>
      </c>
      <c r="J6739" s="37">
        <f>IF(H6739&gt;='Roof Calculator'!$G$8, 1, 0)</f>
        <v>0</v>
      </c>
      <c r="K6739" s="37">
        <f t="shared" si="1879"/>
        <v>44.06</v>
      </c>
      <c r="L6739" s="37">
        <f t="shared" si="1880"/>
        <v>0</v>
      </c>
      <c r="M6739" s="37">
        <v>0</v>
      </c>
      <c r="N6739" s="37">
        <f t="shared" si="1881"/>
        <v>0</v>
      </c>
      <c r="O6739" s="37">
        <v>0</v>
      </c>
      <c r="P6739" s="37">
        <v>0</v>
      </c>
      <c r="Q6739" s="21">
        <f t="shared" si="1882"/>
        <v>39.790999999999997</v>
      </c>
      <c r="R6739" s="21">
        <f t="shared" si="1891"/>
        <v>280.87499999998801</v>
      </c>
      <c r="S6739" s="21">
        <f t="shared" si="1892"/>
        <v>-6.7339063811224511</v>
      </c>
      <c r="T6739" s="21">
        <f t="shared" si="1883"/>
        <v>86.147999999999996</v>
      </c>
      <c r="U6739" s="37">
        <f>VLOOKUP(Time_Zone, 'LSTM LookUp'!$B$5:$D$8, 3, FALSE)</f>
        <v>-75</v>
      </c>
      <c r="V6739" s="21">
        <f t="shared" si="1893"/>
        <v>13.19597415066422</v>
      </c>
      <c r="W6739" s="21">
        <f t="shared" si="1884"/>
        <v>314.44699353766606</v>
      </c>
      <c r="X6739" s="21">
        <f t="shared" si="1885"/>
        <v>0</v>
      </c>
      <c r="Y6739" s="21">
        <f t="shared" si="1886"/>
        <v>0</v>
      </c>
      <c r="Z6739" s="21">
        <f t="shared" si="1894"/>
        <v>0</v>
      </c>
      <c r="AA6739" s="21">
        <f t="shared" si="1887"/>
        <v>0</v>
      </c>
      <c r="AB6739" s="21">
        <f t="shared" si="1888"/>
        <v>0</v>
      </c>
      <c r="AC6739" s="21">
        <f t="shared" si="1889"/>
        <v>0</v>
      </c>
      <c r="AD6739" s="21">
        <f t="shared" si="1895"/>
        <v>0</v>
      </c>
      <c r="AE6739" s="21" t="str">
        <f t="shared" si="1890"/>
        <v>10/7/22:00</v>
      </c>
    </row>
    <row r="6740" spans="2:31">
      <c r="B6740" s="37">
        <v>10</v>
      </c>
      <c r="C6740" s="38">
        <v>7</v>
      </c>
      <c r="D6740" s="39">
        <v>23</v>
      </c>
      <c r="E6740" s="17">
        <v>5</v>
      </c>
      <c r="F6740" s="17">
        <v>0</v>
      </c>
      <c r="G6740" s="17">
        <v>0</v>
      </c>
      <c r="H6740" s="37">
        <f t="shared" si="1878"/>
        <v>41</v>
      </c>
      <c r="I6740" s="37">
        <f>IF(H6740&lt;'Roof Calculator'!$G$8, 1, 0)</f>
        <v>1</v>
      </c>
      <c r="J6740" s="37">
        <f>IF(H6740&gt;='Roof Calculator'!$G$8, 1, 0)</f>
        <v>0</v>
      </c>
      <c r="K6740" s="37">
        <f t="shared" si="1879"/>
        <v>41</v>
      </c>
      <c r="L6740" s="37">
        <f t="shared" si="1880"/>
        <v>0</v>
      </c>
      <c r="M6740" s="37">
        <v>0</v>
      </c>
      <c r="N6740" s="37">
        <f t="shared" si="1881"/>
        <v>0</v>
      </c>
      <c r="O6740" s="37">
        <v>0</v>
      </c>
      <c r="P6740" s="37">
        <v>0</v>
      </c>
      <c r="Q6740" s="21">
        <f t="shared" si="1882"/>
        <v>39.790999999999997</v>
      </c>
      <c r="R6740" s="21">
        <f t="shared" si="1891"/>
        <v>280.91666666665469</v>
      </c>
      <c r="S6740" s="21">
        <f t="shared" si="1892"/>
        <v>-6.7496414369857476</v>
      </c>
      <c r="T6740" s="21">
        <f t="shared" si="1883"/>
        <v>86.147999999999996</v>
      </c>
      <c r="U6740" s="37">
        <f>VLOOKUP(Time_Zone, 'LSTM LookUp'!$B$5:$D$8, 3, FALSE)</f>
        <v>-75</v>
      </c>
      <c r="V6740" s="21">
        <f t="shared" si="1893"/>
        <v>13.207103242014512</v>
      </c>
      <c r="W6740" s="21">
        <f t="shared" si="1884"/>
        <v>329.44977581050364</v>
      </c>
      <c r="X6740" s="21">
        <f t="shared" si="1885"/>
        <v>0</v>
      </c>
      <c r="Y6740" s="21">
        <f t="shared" si="1886"/>
        <v>0</v>
      </c>
      <c r="Z6740" s="21">
        <f t="shared" si="1894"/>
        <v>0</v>
      </c>
      <c r="AA6740" s="21">
        <f t="shared" si="1887"/>
        <v>0</v>
      </c>
      <c r="AB6740" s="21">
        <f t="shared" si="1888"/>
        <v>0</v>
      </c>
      <c r="AC6740" s="21">
        <f t="shared" si="1889"/>
        <v>0</v>
      </c>
      <c r="AD6740" s="21">
        <f t="shared" si="1895"/>
        <v>0</v>
      </c>
      <c r="AE6740" s="21" t="str">
        <f t="shared" si="1890"/>
        <v>10/7/23:00</v>
      </c>
    </row>
    <row r="6741" spans="2:31">
      <c r="B6741" s="37">
        <v>10</v>
      </c>
      <c r="C6741" s="38">
        <v>7</v>
      </c>
      <c r="D6741" s="39">
        <v>24</v>
      </c>
      <c r="E6741" s="17">
        <v>4.4000000000000004</v>
      </c>
      <c r="F6741" s="17">
        <v>0</v>
      </c>
      <c r="G6741" s="17">
        <v>0</v>
      </c>
      <c r="H6741" s="37">
        <f t="shared" si="1878"/>
        <v>39.92</v>
      </c>
      <c r="I6741" s="37">
        <f>IF(H6741&lt;'Roof Calculator'!$G$8, 1, 0)</f>
        <v>1</v>
      </c>
      <c r="J6741" s="37">
        <f>IF(H6741&gt;='Roof Calculator'!$G$8, 1, 0)</f>
        <v>0</v>
      </c>
      <c r="K6741" s="37">
        <f t="shared" si="1879"/>
        <v>39.92</v>
      </c>
      <c r="L6741" s="37">
        <f t="shared" si="1880"/>
        <v>0</v>
      </c>
      <c r="M6741" s="37">
        <v>0</v>
      </c>
      <c r="N6741" s="37">
        <f t="shared" si="1881"/>
        <v>0</v>
      </c>
      <c r="O6741" s="37">
        <v>0</v>
      </c>
      <c r="P6741" s="37">
        <v>0</v>
      </c>
      <c r="Q6741" s="21">
        <f t="shared" si="1882"/>
        <v>39.790999999999997</v>
      </c>
      <c r="R6741" s="21">
        <f t="shared" si="1891"/>
        <v>280.95833333332138</v>
      </c>
      <c r="S6741" s="21">
        <f t="shared" si="1892"/>
        <v>-6.7653735156114134</v>
      </c>
      <c r="T6741" s="21">
        <f t="shared" si="1883"/>
        <v>86.147999999999996</v>
      </c>
      <c r="U6741" s="37">
        <f>VLOOKUP(Time_Zone, 'LSTM LookUp'!$B$5:$D$8, 3, FALSE)</f>
        <v>-75</v>
      </c>
      <c r="V6741" s="21">
        <f t="shared" si="1893"/>
        <v>13.218216942229496</v>
      </c>
      <c r="W6741" s="21">
        <f t="shared" si="1884"/>
        <v>344.45255423555733</v>
      </c>
      <c r="X6741" s="21">
        <f t="shared" si="1885"/>
        <v>0</v>
      </c>
      <c r="Y6741" s="21">
        <f t="shared" si="1886"/>
        <v>0</v>
      </c>
      <c r="Z6741" s="21">
        <f t="shared" si="1894"/>
        <v>0</v>
      </c>
      <c r="AA6741" s="21">
        <f t="shared" si="1887"/>
        <v>0</v>
      </c>
      <c r="AB6741" s="21">
        <f t="shared" si="1888"/>
        <v>0</v>
      </c>
      <c r="AC6741" s="21">
        <f t="shared" si="1889"/>
        <v>0</v>
      </c>
      <c r="AD6741" s="21">
        <f t="shared" si="1895"/>
        <v>0</v>
      </c>
      <c r="AE6741" s="21" t="str">
        <f t="shared" si="1890"/>
        <v>10/7/24:00</v>
      </c>
    </row>
    <row r="6742" spans="2:31">
      <c r="B6742" s="37">
        <v>10</v>
      </c>
      <c r="C6742" s="38">
        <v>8</v>
      </c>
      <c r="D6742" s="39">
        <v>1</v>
      </c>
      <c r="E6742" s="17">
        <v>4.4000000000000004</v>
      </c>
      <c r="F6742" s="17">
        <v>0</v>
      </c>
      <c r="G6742" s="17">
        <v>0</v>
      </c>
      <c r="H6742" s="37">
        <f t="shared" ref="H6742:H6805" si="1896">E6742*9/5+32</f>
        <v>39.92</v>
      </c>
      <c r="I6742" s="37">
        <f>IF(H6742&lt;'Roof Calculator'!$G$8, 1, 0)</f>
        <v>1</v>
      </c>
      <c r="J6742" s="37">
        <f>IF(H6742&gt;='Roof Calculator'!$G$8, 1, 0)</f>
        <v>0</v>
      </c>
      <c r="K6742" s="37">
        <f t="shared" ref="K6742:K6805" si="1897">I6742*H6742</f>
        <v>39.92</v>
      </c>
      <c r="L6742" s="37">
        <f t="shared" ref="L6742:L6805" si="1898">J6742*H6742</f>
        <v>0</v>
      </c>
      <c r="M6742" s="37">
        <v>0</v>
      </c>
      <c r="N6742" s="37">
        <f t="shared" ref="N6742:N6805" si="1899">F6742*(180-M6742)/180</f>
        <v>0</v>
      </c>
      <c r="O6742" s="37">
        <v>0</v>
      </c>
      <c r="P6742" s="37">
        <v>0</v>
      </c>
      <c r="Q6742" s="21">
        <f t="shared" ref="Q6742:Q6805" si="1900">Latitude</f>
        <v>39.790999999999997</v>
      </c>
      <c r="R6742" s="21">
        <f t="shared" si="1891"/>
        <v>280.99999999998806</v>
      </c>
      <c r="S6742" s="21">
        <f t="shared" si="1892"/>
        <v>-6.7811026098010352</v>
      </c>
      <c r="T6742" s="21">
        <f t="shared" ref="T6742:T6805" si="1901">Longitude</f>
        <v>86.147999999999996</v>
      </c>
      <c r="U6742" s="37">
        <f>VLOOKUP(Time_Zone, 'LSTM LookUp'!$B$5:$D$8, 3, FALSE)</f>
        <v>-75</v>
      </c>
      <c r="V6742" s="21">
        <f t="shared" si="1893"/>
        <v>13.229315227560456</v>
      </c>
      <c r="W6742" s="21">
        <f t="shared" ref="W6742:W6805" si="1902">15*((D6742+(4*(T6742-U6742)+V6742)/60)-12)</f>
        <v>-0.54467119310988465</v>
      </c>
      <c r="X6742" s="21">
        <f t="shared" ref="X6742:X6805" si="1903">G6742*(SIN(S6742*PI()/180)*SIN(Q6742*PI()/180)*COS(O6742*PI()/180)-SIN(S6742*PI()/180)*COS(Q6742*PI()/180)*SIN(O6742*PI()/180)*COS(P6742*PI()/180)+COS(S6742*PI()/180)*COS(Q6742*PI()/180)*COS(O6742*PI()/180)*COS(W6742*PI()/180)+COS(S6742*PI()/180)*SIN(Q6742*PI()/180)*SIN(O6742*PI()/180)*COS(P6742*PI()/180)*COS(W6742*PI()/180)+COS(S6742*PI()/180)*SIN(P6742*PI()/180)*SIN(W6742*PI()/180)*SIN(O6742*PI()/180))</f>
        <v>0</v>
      </c>
      <c r="Y6742" s="21">
        <f t="shared" ref="Y6742:Y6805" si="1904">X6742+N6742</f>
        <v>0</v>
      </c>
      <c r="Z6742" s="21">
        <f t="shared" si="1894"/>
        <v>0</v>
      </c>
      <c r="AA6742" s="21">
        <f t="shared" ref="AA6742:AA6805" si="1905">Z6742*I6742</f>
        <v>0</v>
      </c>
      <c r="AB6742" s="21">
        <f t="shared" ref="AB6742:AB6805" si="1906">Z6742*J6742</f>
        <v>0</v>
      </c>
      <c r="AC6742" s="21">
        <f t="shared" ref="AC6742:AC6805" si="1907">L6742</f>
        <v>0</v>
      </c>
      <c r="AD6742" s="21">
        <f t="shared" si="1895"/>
        <v>0</v>
      </c>
      <c r="AE6742" s="21" t="str">
        <f t="shared" ref="AE6742:AE6805" si="1908">CONCATENATE(B6742, "/", C6742, "/", D6742,":00")</f>
        <v>10/8/1:00</v>
      </c>
    </row>
    <row r="6743" spans="2:31">
      <c r="B6743" s="37">
        <v>10</v>
      </c>
      <c r="C6743" s="38">
        <v>8</v>
      </c>
      <c r="D6743" s="39">
        <v>2</v>
      </c>
      <c r="E6743" s="17">
        <v>4.4000000000000004</v>
      </c>
      <c r="F6743" s="17">
        <v>0</v>
      </c>
      <c r="G6743" s="17">
        <v>0</v>
      </c>
      <c r="H6743" s="37">
        <f t="shared" si="1896"/>
        <v>39.92</v>
      </c>
      <c r="I6743" s="37">
        <f>IF(H6743&lt;'Roof Calculator'!$G$8, 1, 0)</f>
        <v>1</v>
      </c>
      <c r="J6743" s="37">
        <f>IF(H6743&gt;='Roof Calculator'!$G$8, 1, 0)</f>
        <v>0</v>
      </c>
      <c r="K6743" s="37">
        <f t="shared" si="1897"/>
        <v>39.92</v>
      </c>
      <c r="L6743" s="37">
        <f t="shared" si="1898"/>
        <v>0</v>
      </c>
      <c r="M6743" s="37">
        <v>0</v>
      </c>
      <c r="N6743" s="37">
        <f t="shared" si="1899"/>
        <v>0</v>
      </c>
      <c r="O6743" s="37">
        <v>0</v>
      </c>
      <c r="P6743" s="37">
        <v>0</v>
      </c>
      <c r="Q6743" s="21">
        <f t="shared" si="1900"/>
        <v>39.790999999999997</v>
      </c>
      <c r="R6743" s="21">
        <f t="shared" ref="R6743:R6806" si="1909">R6742+1/24</f>
        <v>281.04166666665475</v>
      </c>
      <c r="S6743" s="21">
        <f t="shared" ref="S6743:S6806" si="1910">ASIN(SIN(23.45*PI()/180)*SIN((360/365*(R6743-81))*PI()/180))*180/PI()</f>
        <v>-6.7968287123557474</v>
      </c>
      <c r="T6743" s="21">
        <f t="shared" si="1901"/>
        <v>86.147999999999996</v>
      </c>
      <c r="U6743" s="37">
        <f>VLOOKUP(Time_Zone, 'LSTM LookUp'!$B$5:$D$8, 3, FALSE)</f>
        <v>-75</v>
      </c>
      <c r="V6743" s="21">
        <f t="shared" ref="V6743:V6806" si="1911">9.87*SIN(2*(360/365*(R6743-81))*PI()/180)-7.53*COS((360/365*(R6743-81))*PI()/180)-1.5*SIN((360/365*(R6743-81))*PI()/180)</f>
        <v>13.240398074284336</v>
      </c>
      <c r="W6743" s="21">
        <f t="shared" si="1902"/>
        <v>14.458099518571084</v>
      </c>
      <c r="X6743" s="21">
        <f t="shared" si="1903"/>
        <v>0</v>
      </c>
      <c r="Y6743" s="21">
        <f t="shared" si="1904"/>
        <v>0</v>
      </c>
      <c r="Z6743" s="21">
        <f t="shared" ref="Z6743:Z6806" si="1912">Y6743/10.764*3.412</f>
        <v>0</v>
      </c>
      <c r="AA6743" s="21">
        <f t="shared" si="1905"/>
        <v>0</v>
      </c>
      <c r="AB6743" s="21">
        <f t="shared" si="1906"/>
        <v>0</v>
      </c>
      <c r="AC6743" s="21">
        <f t="shared" si="1907"/>
        <v>0</v>
      </c>
      <c r="AD6743" s="21">
        <f t="shared" ref="AD6743:AD6806" si="1913">AB6743</f>
        <v>0</v>
      </c>
      <c r="AE6743" s="21" t="str">
        <f t="shared" si="1908"/>
        <v>10/8/2:00</v>
      </c>
    </row>
    <row r="6744" spans="2:31">
      <c r="B6744" s="37">
        <v>10</v>
      </c>
      <c r="C6744" s="38">
        <v>8</v>
      </c>
      <c r="D6744" s="39">
        <v>3</v>
      </c>
      <c r="E6744" s="17">
        <v>4.4000000000000004</v>
      </c>
      <c r="F6744" s="17">
        <v>0</v>
      </c>
      <c r="G6744" s="17">
        <v>0</v>
      </c>
      <c r="H6744" s="37">
        <f t="shared" si="1896"/>
        <v>39.92</v>
      </c>
      <c r="I6744" s="37">
        <f>IF(H6744&lt;'Roof Calculator'!$G$8, 1, 0)</f>
        <v>1</v>
      </c>
      <c r="J6744" s="37">
        <f>IF(H6744&gt;='Roof Calculator'!$G$8, 1, 0)</f>
        <v>0</v>
      </c>
      <c r="K6744" s="37">
        <f t="shared" si="1897"/>
        <v>39.92</v>
      </c>
      <c r="L6744" s="37">
        <f t="shared" si="1898"/>
        <v>0</v>
      </c>
      <c r="M6744" s="37">
        <v>0</v>
      </c>
      <c r="N6744" s="37">
        <f t="shared" si="1899"/>
        <v>0</v>
      </c>
      <c r="O6744" s="37">
        <v>0</v>
      </c>
      <c r="P6744" s="37">
        <v>0</v>
      </c>
      <c r="Q6744" s="21">
        <f t="shared" si="1900"/>
        <v>39.790999999999997</v>
      </c>
      <c r="R6744" s="21">
        <f t="shared" si="1909"/>
        <v>281.08333333332143</v>
      </c>
      <c r="S6744" s="21">
        <f t="shared" si="1910"/>
        <v>-6.8125518160762359</v>
      </c>
      <c r="T6744" s="21">
        <f t="shared" si="1901"/>
        <v>86.147999999999996</v>
      </c>
      <c r="U6744" s="37">
        <f>VLOOKUP(Time_Zone, 'LSTM LookUp'!$B$5:$D$8, 3, FALSE)</f>
        <v>-75</v>
      </c>
      <c r="V6744" s="21">
        <f t="shared" si="1911"/>
        <v>13.251465458703814</v>
      </c>
      <c r="W6744" s="21">
        <f t="shared" si="1902"/>
        <v>29.460866364675951</v>
      </c>
      <c r="X6744" s="21">
        <f t="shared" si="1903"/>
        <v>0</v>
      </c>
      <c r="Y6744" s="21">
        <f t="shared" si="1904"/>
        <v>0</v>
      </c>
      <c r="Z6744" s="21">
        <f t="shared" si="1912"/>
        <v>0</v>
      </c>
      <c r="AA6744" s="21">
        <f t="shared" si="1905"/>
        <v>0</v>
      </c>
      <c r="AB6744" s="21">
        <f t="shared" si="1906"/>
        <v>0</v>
      </c>
      <c r="AC6744" s="21">
        <f t="shared" si="1907"/>
        <v>0</v>
      </c>
      <c r="AD6744" s="21">
        <f t="shared" si="1913"/>
        <v>0</v>
      </c>
      <c r="AE6744" s="21" t="str">
        <f t="shared" si="1908"/>
        <v>10/8/3:00</v>
      </c>
    </row>
    <row r="6745" spans="2:31">
      <c r="B6745" s="37">
        <v>10</v>
      </c>
      <c r="C6745" s="38">
        <v>8</v>
      </c>
      <c r="D6745" s="39">
        <v>4</v>
      </c>
      <c r="E6745" s="17">
        <v>3.9</v>
      </c>
      <c r="F6745" s="17">
        <v>0</v>
      </c>
      <c r="G6745" s="17">
        <v>0</v>
      </c>
      <c r="H6745" s="37">
        <f t="shared" si="1896"/>
        <v>39.020000000000003</v>
      </c>
      <c r="I6745" s="37">
        <f>IF(H6745&lt;'Roof Calculator'!$G$8, 1, 0)</f>
        <v>1</v>
      </c>
      <c r="J6745" s="37">
        <f>IF(H6745&gt;='Roof Calculator'!$G$8, 1, 0)</f>
        <v>0</v>
      </c>
      <c r="K6745" s="37">
        <f t="shared" si="1897"/>
        <v>39.020000000000003</v>
      </c>
      <c r="L6745" s="37">
        <f t="shared" si="1898"/>
        <v>0</v>
      </c>
      <c r="M6745" s="37">
        <v>0</v>
      </c>
      <c r="N6745" s="37">
        <f t="shared" si="1899"/>
        <v>0</v>
      </c>
      <c r="O6745" s="37">
        <v>0</v>
      </c>
      <c r="P6745" s="37">
        <v>0</v>
      </c>
      <c r="Q6745" s="21">
        <f t="shared" si="1900"/>
        <v>39.790999999999997</v>
      </c>
      <c r="R6745" s="21">
        <f t="shared" si="1909"/>
        <v>281.12499999998812</v>
      </c>
      <c r="S6745" s="21">
        <f t="shared" si="1910"/>
        <v>-6.8282719137626842</v>
      </c>
      <c r="T6745" s="21">
        <f t="shared" si="1901"/>
        <v>86.147999999999996</v>
      </c>
      <c r="U6745" s="37">
        <f>VLOOKUP(Time_Zone, 'LSTM LookUp'!$B$5:$D$8, 3, FALSE)</f>
        <v>-75</v>
      </c>
      <c r="V6745" s="21">
        <f t="shared" si="1911"/>
        <v>13.262517357147299</v>
      </c>
      <c r="W6745" s="21">
        <f t="shared" si="1902"/>
        <v>44.463629339286818</v>
      </c>
      <c r="X6745" s="21">
        <f t="shared" si="1903"/>
        <v>0</v>
      </c>
      <c r="Y6745" s="21">
        <f t="shared" si="1904"/>
        <v>0</v>
      </c>
      <c r="Z6745" s="21">
        <f t="shared" si="1912"/>
        <v>0</v>
      </c>
      <c r="AA6745" s="21">
        <f t="shared" si="1905"/>
        <v>0</v>
      </c>
      <c r="AB6745" s="21">
        <f t="shared" si="1906"/>
        <v>0</v>
      </c>
      <c r="AC6745" s="21">
        <f t="shared" si="1907"/>
        <v>0</v>
      </c>
      <c r="AD6745" s="21">
        <f t="shared" si="1913"/>
        <v>0</v>
      </c>
      <c r="AE6745" s="21" t="str">
        <f t="shared" si="1908"/>
        <v>10/8/4:00</v>
      </c>
    </row>
    <row r="6746" spans="2:31">
      <c r="B6746" s="37">
        <v>10</v>
      </c>
      <c r="C6746" s="38">
        <v>8</v>
      </c>
      <c r="D6746" s="39">
        <v>5</v>
      </c>
      <c r="E6746" s="17">
        <v>3.9</v>
      </c>
      <c r="F6746" s="17">
        <v>0</v>
      </c>
      <c r="G6746" s="17">
        <v>0</v>
      </c>
      <c r="H6746" s="37">
        <f t="shared" si="1896"/>
        <v>39.020000000000003</v>
      </c>
      <c r="I6746" s="37">
        <f>IF(H6746&lt;'Roof Calculator'!$G$8, 1, 0)</f>
        <v>1</v>
      </c>
      <c r="J6746" s="37">
        <f>IF(H6746&gt;='Roof Calculator'!$G$8, 1, 0)</f>
        <v>0</v>
      </c>
      <c r="K6746" s="37">
        <f t="shared" si="1897"/>
        <v>39.020000000000003</v>
      </c>
      <c r="L6746" s="37">
        <f t="shared" si="1898"/>
        <v>0</v>
      </c>
      <c r="M6746" s="37">
        <v>0</v>
      </c>
      <c r="N6746" s="37">
        <f t="shared" si="1899"/>
        <v>0</v>
      </c>
      <c r="O6746" s="37">
        <v>0</v>
      </c>
      <c r="P6746" s="37">
        <v>0</v>
      </c>
      <c r="Q6746" s="21">
        <f t="shared" si="1900"/>
        <v>39.790999999999997</v>
      </c>
      <c r="R6746" s="21">
        <f t="shared" si="1909"/>
        <v>281.16666666665481</v>
      </c>
      <c r="S6746" s="21">
        <f t="shared" si="1910"/>
        <v>-6.8439889982147948</v>
      </c>
      <c r="T6746" s="21">
        <f t="shared" si="1901"/>
        <v>86.147999999999996</v>
      </c>
      <c r="U6746" s="37">
        <f>VLOOKUP(Time_Zone, 'LSTM LookUp'!$B$5:$D$8, 3, FALSE)</f>
        <v>-75</v>
      </c>
      <c r="V6746" s="21">
        <f t="shared" si="1911"/>
        <v>13.273553745968998</v>
      </c>
      <c r="W6746" s="21">
        <f t="shared" si="1902"/>
        <v>59.466388436492245</v>
      </c>
      <c r="X6746" s="21">
        <f t="shared" si="1903"/>
        <v>0</v>
      </c>
      <c r="Y6746" s="21">
        <f t="shared" si="1904"/>
        <v>0</v>
      </c>
      <c r="Z6746" s="21">
        <f t="shared" si="1912"/>
        <v>0</v>
      </c>
      <c r="AA6746" s="21">
        <f t="shared" si="1905"/>
        <v>0</v>
      </c>
      <c r="AB6746" s="21">
        <f t="shared" si="1906"/>
        <v>0</v>
      </c>
      <c r="AC6746" s="21">
        <f t="shared" si="1907"/>
        <v>0</v>
      </c>
      <c r="AD6746" s="21">
        <f t="shared" si="1913"/>
        <v>0</v>
      </c>
      <c r="AE6746" s="21" t="str">
        <f t="shared" si="1908"/>
        <v>10/8/5:00</v>
      </c>
    </row>
    <row r="6747" spans="2:31">
      <c r="B6747" s="37">
        <v>10</v>
      </c>
      <c r="C6747" s="38">
        <v>8</v>
      </c>
      <c r="D6747" s="39">
        <v>6</v>
      </c>
      <c r="E6747" s="17">
        <v>3.9</v>
      </c>
      <c r="F6747" s="17">
        <v>0</v>
      </c>
      <c r="G6747" s="17">
        <v>0</v>
      </c>
      <c r="H6747" s="37">
        <f t="shared" si="1896"/>
        <v>39.020000000000003</v>
      </c>
      <c r="I6747" s="37">
        <f>IF(H6747&lt;'Roof Calculator'!$G$8, 1, 0)</f>
        <v>1</v>
      </c>
      <c r="J6747" s="37">
        <f>IF(H6747&gt;='Roof Calculator'!$G$8, 1, 0)</f>
        <v>0</v>
      </c>
      <c r="K6747" s="37">
        <f t="shared" si="1897"/>
        <v>39.020000000000003</v>
      </c>
      <c r="L6747" s="37">
        <f t="shared" si="1898"/>
        <v>0</v>
      </c>
      <c r="M6747" s="37">
        <v>0</v>
      </c>
      <c r="N6747" s="37">
        <f t="shared" si="1899"/>
        <v>0</v>
      </c>
      <c r="O6747" s="37">
        <v>0</v>
      </c>
      <c r="P6747" s="37">
        <v>0</v>
      </c>
      <c r="Q6747" s="21">
        <f t="shared" si="1900"/>
        <v>39.790999999999997</v>
      </c>
      <c r="R6747" s="21">
        <f t="shared" si="1909"/>
        <v>281.20833333332149</v>
      </c>
      <c r="S6747" s="21">
        <f t="shared" si="1910"/>
        <v>-6.8597030622318593</v>
      </c>
      <c r="T6747" s="21">
        <f t="shared" si="1901"/>
        <v>86.147999999999996</v>
      </c>
      <c r="U6747" s="37">
        <f>VLOOKUP(Time_Zone, 'LSTM LookUp'!$B$5:$D$8, 3, FALSE)</f>
        <v>-75</v>
      </c>
      <c r="V6747" s="21">
        <f t="shared" si="1911"/>
        <v>13.284574601549014</v>
      </c>
      <c r="W6747" s="21">
        <f t="shared" si="1902"/>
        <v>74.469143650387224</v>
      </c>
      <c r="X6747" s="21">
        <f t="shared" si="1903"/>
        <v>0</v>
      </c>
      <c r="Y6747" s="21">
        <f t="shared" si="1904"/>
        <v>0</v>
      </c>
      <c r="Z6747" s="21">
        <f t="shared" si="1912"/>
        <v>0</v>
      </c>
      <c r="AA6747" s="21">
        <f t="shared" si="1905"/>
        <v>0</v>
      </c>
      <c r="AB6747" s="21">
        <f t="shared" si="1906"/>
        <v>0</v>
      </c>
      <c r="AC6747" s="21">
        <f t="shared" si="1907"/>
        <v>0</v>
      </c>
      <c r="AD6747" s="21">
        <f t="shared" si="1913"/>
        <v>0</v>
      </c>
      <c r="AE6747" s="21" t="str">
        <f t="shared" si="1908"/>
        <v>10/8/6:00</v>
      </c>
    </row>
    <row r="6748" spans="2:31">
      <c r="B6748" s="37">
        <v>10</v>
      </c>
      <c r="C6748" s="38">
        <v>8</v>
      </c>
      <c r="D6748" s="39">
        <v>7</v>
      </c>
      <c r="E6748" s="17">
        <v>1.7</v>
      </c>
      <c r="F6748" s="17">
        <v>2</v>
      </c>
      <c r="G6748" s="17">
        <v>15</v>
      </c>
      <c r="H6748" s="37">
        <f t="shared" si="1896"/>
        <v>35.06</v>
      </c>
      <c r="I6748" s="37">
        <f>IF(H6748&lt;'Roof Calculator'!$G$8, 1, 0)</f>
        <v>1</v>
      </c>
      <c r="J6748" s="37">
        <f>IF(H6748&gt;='Roof Calculator'!$G$8, 1, 0)</f>
        <v>0</v>
      </c>
      <c r="K6748" s="37">
        <f t="shared" si="1897"/>
        <v>35.06</v>
      </c>
      <c r="L6748" s="37">
        <f t="shared" si="1898"/>
        <v>0</v>
      </c>
      <c r="M6748" s="37">
        <v>0</v>
      </c>
      <c r="N6748" s="37">
        <f t="shared" si="1899"/>
        <v>2</v>
      </c>
      <c r="O6748" s="37">
        <v>0</v>
      </c>
      <c r="P6748" s="37">
        <v>0</v>
      </c>
      <c r="Q6748" s="21">
        <f t="shared" si="1900"/>
        <v>39.790999999999997</v>
      </c>
      <c r="R6748" s="21">
        <f t="shared" si="1909"/>
        <v>281.24999999998818</v>
      </c>
      <c r="S6748" s="21">
        <f t="shared" si="1910"/>
        <v>-6.8754140986126302</v>
      </c>
      <c r="T6748" s="21">
        <f t="shared" si="1901"/>
        <v>86.147999999999996</v>
      </c>
      <c r="U6748" s="37">
        <f>VLOOKUP(Time_Zone, 'LSTM LookUp'!$B$5:$D$8, 3, FALSE)</f>
        <v>-75</v>
      </c>
      <c r="V6748" s="21">
        <f t="shared" si="1911"/>
        <v>13.295579900293319</v>
      </c>
      <c r="W6748" s="21">
        <f t="shared" si="1902"/>
        <v>89.471894975073326</v>
      </c>
      <c r="X6748" s="21">
        <f t="shared" si="1903"/>
        <v>-1.0437347751151294</v>
      </c>
      <c r="Y6748" s="21">
        <f t="shared" si="1904"/>
        <v>0.95626522488487065</v>
      </c>
      <c r="Z6748" s="21">
        <f t="shared" si="1912"/>
        <v>0.30311937451757515</v>
      </c>
      <c r="AA6748" s="21">
        <f t="shared" si="1905"/>
        <v>0.30311937451757515</v>
      </c>
      <c r="AB6748" s="21">
        <f t="shared" si="1906"/>
        <v>0</v>
      </c>
      <c r="AC6748" s="21">
        <f t="shared" si="1907"/>
        <v>0</v>
      </c>
      <c r="AD6748" s="21">
        <f t="shared" si="1913"/>
        <v>0</v>
      </c>
      <c r="AE6748" s="21" t="str">
        <f t="shared" si="1908"/>
        <v>10/8/7:00</v>
      </c>
    </row>
    <row r="6749" spans="2:31">
      <c r="B6749" s="37">
        <v>10</v>
      </c>
      <c r="C6749" s="38">
        <v>8</v>
      </c>
      <c r="D6749" s="39">
        <v>8</v>
      </c>
      <c r="E6749" s="17">
        <v>2.8</v>
      </c>
      <c r="F6749" s="17">
        <v>31</v>
      </c>
      <c r="G6749" s="17">
        <v>393</v>
      </c>
      <c r="H6749" s="37">
        <f t="shared" si="1896"/>
        <v>37.04</v>
      </c>
      <c r="I6749" s="37">
        <f>IF(H6749&lt;'Roof Calculator'!$G$8, 1, 0)</f>
        <v>1</v>
      </c>
      <c r="J6749" s="37">
        <f>IF(H6749&gt;='Roof Calculator'!$G$8, 1, 0)</f>
        <v>0</v>
      </c>
      <c r="K6749" s="37">
        <f t="shared" si="1897"/>
        <v>37.04</v>
      </c>
      <c r="L6749" s="37">
        <f t="shared" si="1898"/>
        <v>0</v>
      </c>
      <c r="M6749" s="37">
        <v>0</v>
      </c>
      <c r="N6749" s="37">
        <f t="shared" si="1899"/>
        <v>31</v>
      </c>
      <c r="O6749" s="37">
        <v>0</v>
      </c>
      <c r="P6749" s="37">
        <v>0</v>
      </c>
      <c r="Q6749" s="21">
        <f t="shared" si="1900"/>
        <v>39.790999999999997</v>
      </c>
      <c r="R6749" s="21">
        <f t="shared" si="1909"/>
        <v>281.29166666665486</v>
      </c>
      <c r="S6749" s="21">
        <f t="shared" si="1910"/>
        <v>-6.8911221001554104</v>
      </c>
      <c r="T6749" s="21">
        <f t="shared" si="1901"/>
        <v>86.147999999999996</v>
      </c>
      <c r="U6749" s="37">
        <f>VLOOKUP(Time_Zone, 'LSTM LookUp'!$B$5:$D$8, 3, FALSE)</f>
        <v>-75</v>
      </c>
      <c r="V6749" s="21">
        <f t="shared" si="1911"/>
        <v>13.306569618633842</v>
      </c>
      <c r="W6749" s="21">
        <f t="shared" si="1902"/>
        <v>104.47464240465845</v>
      </c>
      <c r="X6749" s="21">
        <f t="shared" si="1903"/>
        <v>-105.11143288297374</v>
      </c>
      <c r="Y6749" s="21">
        <f t="shared" si="1904"/>
        <v>-74.111432882973745</v>
      </c>
      <c r="Z6749" s="21">
        <f t="shared" si="1912"/>
        <v>-23.492029821321669</v>
      </c>
      <c r="AA6749" s="21">
        <f t="shared" si="1905"/>
        <v>-23.492029821321669</v>
      </c>
      <c r="AB6749" s="21">
        <f t="shared" si="1906"/>
        <v>0</v>
      </c>
      <c r="AC6749" s="21">
        <f t="shared" si="1907"/>
        <v>0</v>
      </c>
      <c r="AD6749" s="21">
        <f t="shared" si="1913"/>
        <v>0</v>
      </c>
      <c r="AE6749" s="21" t="str">
        <f t="shared" si="1908"/>
        <v>10/8/8:00</v>
      </c>
    </row>
    <row r="6750" spans="2:31">
      <c r="B6750" s="37">
        <v>10</v>
      </c>
      <c r="C6750" s="38">
        <v>8</v>
      </c>
      <c r="D6750" s="39">
        <v>9</v>
      </c>
      <c r="E6750" s="17">
        <v>6.1</v>
      </c>
      <c r="F6750" s="17">
        <v>52</v>
      </c>
      <c r="G6750" s="17">
        <v>683</v>
      </c>
      <c r="H6750" s="37">
        <f t="shared" si="1896"/>
        <v>42.980000000000004</v>
      </c>
      <c r="I6750" s="37">
        <f>IF(H6750&lt;'Roof Calculator'!$G$8, 1, 0)</f>
        <v>1</v>
      </c>
      <c r="J6750" s="37">
        <f>IF(H6750&gt;='Roof Calculator'!$G$8, 1, 0)</f>
        <v>0</v>
      </c>
      <c r="K6750" s="37">
        <f t="shared" si="1897"/>
        <v>42.980000000000004</v>
      </c>
      <c r="L6750" s="37">
        <f t="shared" si="1898"/>
        <v>0</v>
      </c>
      <c r="M6750" s="37">
        <v>0</v>
      </c>
      <c r="N6750" s="37">
        <f t="shared" si="1899"/>
        <v>52</v>
      </c>
      <c r="O6750" s="37">
        <v>0</v>
      </c>
      <c r="P6750" s="37">
        <v>0</v>
      </c>
      <c r="Q6750" s="21">
        <f t="shared" si="1900"/>
        <v>39.790999999999997</v>
      </c>
      <c r="R6750" s="21">
        <f t="shared" si="1909"/>
        <v>281.33333333332155</v>
      </c>
      <c r="S6750" s="21">
        <f t="shared" si="1910"/>
        <v>-6.9068270596580197</v>
      </c>
      <c r="T6750" s="21">
        <f t="shared" si="1901"/>
        <v>86.147999999999996</v>
      </c>
      <c r="U6750" s="37">
        <f>VLOOKUP(Time_Zone, 'LSTM LookUp'!$B$5:$D$8, 3, FALSE)</f>
        <v>-75</v>
      </c>
      <c r="V6750" s="21">
        <f t="shared" si="1911"/>
        <v>13.317543733028515</v>
      </c>
      <c r="W6750" s="21">
        <f t="shared" si="1902"/>
        <v>119.4773859332571</v>
      </c>
      <c r="X6750" s="21">
        <f t="shared" si="1903"/>
        <v>-308.93762040082919</v>
      </c>
      <c r="Y6750" s="21">
        <f t="shared" si="1904"/>
        <v>-256.93762040082919</v>
      </c>
      <c r="Z6750" s="21">
        <f t="shared" si="1912"/>
        <v>-81.444738090638168</v>
      </c>
      <c r="AA6750" s="21">
        <f t="shared" si="1905"/>
        <v>-81.444738090638168</v>
      </c>
      <c r="AB6750" s="21">
        <f t="shared" si="1906"/>
        <v>0</v>
      </c>
      <c r="AC6750" s="21">
        <f t="shared" si="1907"/>
        <v>0</v>
      </c>
      <c r="AD6750" s="21">
        <f t="shared" si="1913"/>
        <v>0</v>
      </c>
      <c r="AE6750" s="21" t="str">
        <f t="shared" si="1908"/>
        <v>10/8/9:00</v>
      </c>
    </row>
    <row r="6751" spans="2:31">
      <c r="B6751" s="37">
        <v>10</v>
      </c>
      <c r="C6751" s="38">
        <v>8</v>
      </c>
      <c r="D6751" s="39">
        <v>10</v>
      </c>
      <c r="E6751" s="17">
        <v>8.3000000000000007</v>
      </c>
      <c r="F6751" s="17">
        <v>69</v>
      </c>
      <c r="G6751" s="17">
        <v>806</v>
      </c>
      <c r="H6751" s="37">
        <f t="shared" si="1896"/>
        <v>46.94</v>
      </c>
      <c r="I6751" s="37">
        <f>IF(H6751&lt;'Roof Calculator'!$G$8, 1, 0)</f>
        <v>1</v>
      </c>
      <c r="J6751" s="37">
        <f>IF(H6751&gt;='Roof Calculator'!$G$8, 1, 0)</f>
        <v>0</v>
      </c>
      <c r="K6751" s="37">
        <f t="shared" si="1897"/>
        <v>46.94</v>
      </c>
      <c r="L6751" s="37">
        <f t="shared" si="1898"/>
        <v>0</v>
      </c>
      <c r="M6751" s="37">
        <v>0</v>
      </c>
      <c r="N6751" s="37">
        <f t="shared" si="1899"/>
        <v>69</v>
      </c>
      <c r="O6751" s="37">
        <v>0</v>
      </c>
      <c r="P6751" s="37">
        <v>0</v>
      </c>
      <c r="Q6751" s="21">
        <f t="shared" si="1900"/>
        <v>39.790999999999997</v>
      </c>
      <c r="R6751" s="21">
        <f t="shared" si="1909"/>
        <v>281.37499999998823</v>
      </c>
      <c r="S6751" s="21">
        <f t="shared" si="1910"/>
        <v>-6.9225289699178338</v>
      </c>
      <c r="T6751" s="21">
        <f t="shared" si="1901"/>
        <v>86.147999999999996</v>
      </c>
      <c r="U6751" s="37">
        <f>VLOOKUP(Time_Zone, 'LSTM LookUp'!$B$5:$D$8, 3, FALSE)</f>
        <v>-75</v>
      </c>
      <c r="V6751" s="21">
        <f t="shared" si="1911"/>
        <v>13.328502219961335</v>
      </c>
      <c r="W6751" s="21">
        <f t="shared" si="1902"/>
        <v>134.48012555499031</v>
      </c>
      <c r="X6751" s="21">
        <f t="shared" si="1903"/>
        <v>-492.9404832041306</v>
      </c>
      <c r="Y6751" s="21">
        <f t="shared" si="1904"/>
        <v>-423.9404832041306</v>
      </c>
      <c r="Z6751" s="21">
        <f t="shared" si="1912"/>
        <v>-134.38172878971514</v>
      </c>
      <c r="AA6751" s="21">
        <f t="shared" si="1905"/>
        <v>-134.38172878971514</v>
      </c>
      <c r="AB6751" s="21">
        <f t="shared" si="1906"/>
        <v>0</v>
      </c>
      <c r="AC6751" s="21">
        <f t="shared" si="1907"/>
        <v>0</v>
      </c>
      <c r="AD6751" s="21">
        <f t="shared" si="1913"/>
        <v>0</v>
      </c>
      <c r="AE6751" s="21" t="str">
        <f t="shared" si="1908"/>
        <v>10/8/10:00</v>
      </c>
    </row>
    <row r="6752" spans="2:31">
      <c r="B6752" s="37">
        <v>10</v>
      </c>
      <c r="C6752" s="38">
        <v>8</v>
      </c>
      <c r="D6752" s="39">
        <v>11</v>
      </c>
      <c r="E6752" s="17">
        <v>10</v>
      </c>
      <c r="F6752" s="17">
        <v>86</v>
      </c>
      <c r="G6752" s="17">
        <v>859</v>
      </c>
      <c r="H6752" s="37">
        <f t="shared" si="1896"/>
        <v>50</v>
      </c>
      <c r="I6752" s="37">
        <f>IF(H6752&lt;'Roof Calculator'!$G$8, 1, 0)</f>
        <v>1</v>
      </c>
      <c r="J6752" s="37">
        <f>IF(H6752&gt;='Roof Calculator'!$G$8, 1, 0)</f>
        <v>0</v>
      </c>
      <c r="K6752" s="37">
        <f t="shared" si="1897"/>
        <v>50</v>
      </c>
      <c r="L6752" s="37">
        <f t="shared" si="1898"/>
        <v>0</v>
      </c>
      <c r="M6752" s="37">
        <v>0</v>
      </c>
      <c r="N6752" s="37">
        <f t="shared" si="1899"/>
        <v>86</v>
      </c>
      <c r="O6752" s="37">
        <v>0</v>
      </c>
      <c r="P6752" s="37">
        <v>0</v>
      </c>
      <c r="Q6752" s="21">
        <f t="shared" si="1900"/>
        <v>39.790999999999997</v>
      </c>
      <c r="R6752" s="21">
        <f t="shared" si="1909"/>
        <v>281.41666666665492</v>
      </c>
      <c r="S6752" s="21">
        <f t="shared" si="1910"/>
        <v>-6.9382278237317019</v>
      </c>
      <c r="T6752" s="21">
        <f t="shared" si="1901"/>
        <v>86.147999999999996</v>
      </c>
      <c r="U6752" s="37">
        <f>VLOOKUP(Time_Zone, 'LSTM LookUp'!$B$5:$D$8, 3, FALSE)</f>
        <v>-75</v>
      </c>
      <c r="V6752" s="21">
        <f t="shared" si="1911"/>
        <v>13.339445055942369</v>
      </c>
      <c r="W6752" s="21">
        <f t="shared" si="1902"/>
        <v>149.4828612639856</v>
      </c>
      <c r="X6752" s="21">
        <f t="shared" si="1903"/>
        <v>-630.85658280018436</v>
      </c>
      <c r="Y6752" s="21">
        <f t="shared" si="1904"/>
        <v>-544.85658280018436</v>
      </c>
      <c r="Z6752" s="21">
        <f t="shared" si="1912"/>
        <v>-172.71002048627176</v>
      </c>
      <c r="AA6752" s="21">
        <f t="shared" si="1905"/>
        <v>-172.71002048627176</v>
      </c>
      <c r="AB6752" s="21">
        <f t="shared" si="1906"/>
        <v>0</v>
      </c>
      <c r="AC6752" s="21">
        <f t="shared" si="1907"/>
        <v>0</v>
      </c>
      <c r="AD6752" s="21">
        <f t="shared" si="1913"/>
        <v>0</v>
      </c>
      <c r="AE6752" s="21" t="str">
        <f t="shared" si="1908"/>
        <v>10/8/11:00</v>
      </c>
    </row>
    <row r="6753" spans="2:31">
      <c r="B6753" s="37">
        <v>10</v>
      </c>
      <c r="C6753" s="38">
        <v>8</v>
      </c>
      <c r="D6753" s="39">
        <v>12</v>
      </c>
      <c r="E6753" s="17">
        <v>11.7</v>
      </c>
      <c r="F6753" s="17">
        <v>89</v>
      </c>
      <c r="G6753" s="17">
        <v>903</v>
      </c>
      <c r="H6753" s="37">
        <f t="shared" si="1896"/>
        <v>53.06</v>
      </c>
      <c r="I6753" s="37">
        <f>IF(H6753&lt;'Roof Calculator'!$G$8, 1, 0)</f>
        <v>1</v>
      </c>
      <c r="J6753" s="37">
        <f>IF(H6753&gt;='Roof Calculator'!$G$8, 1, 0)</f>
        <v>0</v>
      </c>
      <c r="K6753" s="37">
        <f t="shared" si="1897"/>
        <v>53.06</v>
      </c>
      <c r="L6753" s="37">
        <f t="shared" si="1898"/>
        <v>0</v>
      </c>
      <c r="M6753" s="37">
        <v>0</v>
      </c>
      <c r="N6753" s="37">
        <f t="shared" si="1899"/>
        <v>89</v>
      </c>
      <c r="O6753" s="37">
        <v>0</v>
      </c>
      <c r="P6753" s="37">
        <v>0</v>
      </c>
      <c r="Q6753" s="21">
        <f t="shared" si="1900"/>
        <v>39.790999999999997</v>
      </c>
      <c r="R6753" s="21">
        <f t="shared" si="1909"/>
        <v>281.4583333333216</v>
      </c>
      <c r="S6753" s="21">
        <f t="shared" si="1910"/>
        <v>-6.9539236138960705</v>
      </c>
      <c r="T6753" s="21">
        <f t="shared" si="1901"/>
        <v>86.147999999999996</v>
      </c>
      <c r="U6753" s="37">
        <f>VLOOKUP(Time_Zone, 'LSTM LookUp'!$B$5:$D$8, 3, FALSE)</f>
        <v>-75</v>
      </c>
      <c r="V6753" s="21">
        <f t="shared" si="1911"/>
        <v>13.350372217507877</v>
      </c>
      <c r="W6753" s="21">
        <f t="shared" si="1902"/>
        <v>164.48559305437698</v>
      </c>
      <c r="X6753" s="21">
        <f t="shared" si="1903"/>
        <v>-733.61923568572888</v>
      </c>
      <c r="Y6753" s="21">
        <f t="shared" si="1904"/>
        <v>-644.61923568572888</v>
      </c>
      <c r="Z6753" s="21">
        <f t="shared" si="1912"/>
        <v>-204.33303903378919</v>
      </c>
      <c r="AA6753" s="21">
        <f t="shared" si="1905"/>
        <v>-204.33303903378919</v>
      </c>
      <c r="AB6753" s="21">
        <f t="shared" si="1906"/>
        <v>0</v>
      </c>
      <c r="AC6753" s="21">
        <f t="shared" si="1907"/>
        <v>0</v>
      </c>
      <c r="AD6753" s="21">
        <f t="shared" si="1913"/>
        <v>0</v>
      </c>
      <c r="AE6753" s="21" t="str">
        <f t="shared" si="1908"/>
        <v>10/8/12:00</v>
      </c>
    </row>
    <row r="6754" spans="2:31">
      <c r="B6754" s="37">
        <v>10</v>
      </c>
      <c r="C6754" s="38">
        <v>8</v>
      </c>
      <c r="D6754" s="39">
        <v>13</v>
      </c>
      <c r="E6754" s="17">
        <v>13.3</v>
      </c>
      <c r="F6754" s="17">
        <v>92</v>
      </c>
      <c r="G6754" s="17">
        <v>913</v>
      </c>
      <c r="H6754" s="37">
        <f t="shared" si="1896"/>
        <v>55.94</v>
      </c>
      <c r="I6754" s="37">
        <f>IF(H6754&lt;'Roof Calculator'!$G$8, 1, 0)</f>
        <v>0</v>
      </c>
      <c r="J6754" s="37">
        <f>IF(H6754&gt;='Roof Calculator'!$G$8, 1, 0)</f>
        <v>1</v>
      </c>
      <c r="K6754" s="37">
        <f t="shared" si="1897"/>
        <v>0</v>
      </c>
      <c r="L6754" s="37">
        <f t="shared" si="1898"/>
        <v>55.94</v>
      </c>
      <c r="M6754" s="37">
        <v>0</v>
      </c>
      <c r="N6754" s="37">
        <f t="shared" si="1899"/>
        <v>92</v>
      </c>
      <c r="O6754" s="37">
        <v>0</v>
      </c>
      <c r="P6754" s="37">
        <v>0</v>
      </c>
      <c r="Q6754" s="21">
        <f t="shared" si="1900"/>
        <v>39.790999999999997</v>
      </c>
      <c r="R6754" s="21">
        <f t="shared" si="1909"/>
        <v>281.49999999998829</v>
      </c>
      <c r="S6754" s="21">
        <f t="shared" si="1910"/>
        <v>-6.969616333206841</v>
      </c>
      <c r="T6754" s="21">
        <f t="shared" si="1901"/>
        <v>86.147999999999996</v>
      </c>
      <c r="U6754" s="37">
        <f>VLOOKUP(Time_Zone, 'LSTM LookUp'!$B$5:$D$8, 3, FALSE)</f>
        <v>-75</v>
      </c>
      <c r="V6754" s="21">
        <f t="shared" si="1911"/>
        <v>13.361283681220268</v>
      </c>
      <c r="W6754" s="21">
        <f t="shared" si="1902"/>
        <v>179.48832092030506</v>
      </c>
      <c r="X6754" s="21">
        <f t="shared" si="1903"/>
        <v>-767.22490279012891</v>
      </c>
      <c r="Y6754" s="21">
        <f t="shared" si="1904"/>
        <v>-675.22490279012891</v>
      </c>
      <c r="Z6754" s="21">
        <f t="shared" si="1912"/>
        <v>-214.03450095874396</v>
      </c>
      <c r="AA6754" s="21">
        <f t="shared" si="1905"/>
        <v>0</v>
      </c>
      <c r="AB6754" s="21">
        <f t="shared" si="1906"/>
        <v>-214.03450095874396</v>
      </c>
      <c r="AC6754" s="21">
        <f t="shared" si="1907"/>
        <v>55.94</v>
      </c>
      <c r="AD6754" s="21">
        <f t="shared" si="1913"/>
        <v>-214.03450095874396</v>
      </c>
      <c r="AE6754" s="21" t="str">
        <f t="shared" si="1908"/>
        <v>10/8/13:00</v>
      </c>
    </row>
    <row r="6755" spans="2:31">
      <c r="B6755" s="37">
        <v>10</v>
      </c>
      <c r="C6755" s="38">
        <v>8</v>
      </c>
      <c r="D6755" s="39">
        <v>14</v>
      </c>
      <c r="E6755" s="17">
        <v>15</v>
      </c>
      <c r="F6755" s="17">
        <v>90</v>
      </c>
      <c r="G6755" s="17">
        <v>910</v>
      </c>
      <c r="H6755" s="37">
        <f t="shared" si="1896"/>
        <v>59</v>
      </c>
      <c r="I6755" s="37">
        <f>IF(H6755&lt;'Roof Calculator'!$G$8, 1, 0)</f>
        <v>0</v>
      </c>
      <c r="J6755" s="37">
        <f>IF(H6755&gt;='Roof Calculator'!$G$8, 1, 0)</f>
        <v>1</v>
      </c>
      <c r="K6755" s="37">
        <f t="shared" si="1897"/>
        <v>0</v>
      </c>
      <c r="L6755" s="37">
        <f t="shared" si="1898"/>
        <v>59</v>
      </c>
      <c r="M6755" s="37">
        <v>0</v>
      </c>
      <c r="N6755" s="37">
        <f t="shared" si="1899"/>
        <v>90</v>
      </c>
      <c r="O6755" s="37">
        <v>0</v>
      </c>
      <c r="P6755" s="37">
        <v>0</v>
      </c>
      <c r="Q6755" s="21">
        <f t="shared" si="1900"/>
        <v>39.790999999999997</v>
      </c>
      <c r="R6755" s="21">
        <f t="shared" si="1909"/>
        <v>281.54166666665498</v>
      </c>
      <c r="S6755" s="21">
        <f t="shared" si="1910"/>
        <v>-6.985305974459493</v>
      </c>
      <c r="T6755" s="21">
        <f t="shared" si="1901"/>
        <v>86.147999999999996</v>
      </c>
      <c r="U6755" s="37">
        <f>VLOOKUP(Time_Zone, 'LSTM LookUp'!$B$5:$D$8, 3, FALSE)</f>
        <v>-75</v>
      </c>
      <c r="V6755" s="21">
        <f t="shared" si="1911"/>
        <v>13.372179423668239</v>
      </c>
      <c r="W6755" s="21">
        <f t="shared" si="1902"/>
        <v>194.49104485591707</v>
      </c>
      <c r="X6755" s="21">
        <f t="shared" si="1903"/>
        <v>-742.78697603893011</v>
      </c>
      <c r="Y6755" s="21">
        <f t="shared" si="1904"/>
        <v>-652.78697603893011</v>
      </c>
      <c r="Z6755" s="21">
        <f t="shared" si="1912"/>
        <v>-206.92207007105441</v>
      </c>
      <c r="AA6755" s="21">
        <f t="shared" si="1905"/>
        <v>0</v>
      </c>
      <c r="AB6755" s="21">
        <f t="shared" si="1906"/>
        <v>-206.92207007105441</v>
      </c>
      <c r="AC6755" s="21">
        <f t="shared" si="1907"/>
        <v>59</v>
      </c>
      <c r="AD6755" s="21">
        <f t="shared" si="1913"/>
        <v>-206.92207007105441</v>
      </c>
      <c r="AE6755" s="21" t="str">
        <f t="shared" si="1908"/>
        <v>10/8/14:00</v>
      </c>
    </row>
    <row r="6756" spans="2:31">
      <c r="B6756" s="37">
        <v>10</v>
      </c>
      <c r="C6756" s="38">
        <v>8</v>
      </c>
      <c r="D6756" s="39">
        <v>15</v>
      </c>
      <c r="E6756" s="17">
        <v>15.6</v>
      </c>
      <c r="F6756" s="17">
        <v>83</v>
      </c>
      <c r="G6756" s="17">
        <v>880</v>
      </c>
      <c r="H6756" s="37">
        <f t="shared" si="1896"/>
        <v>60.08</v>
      </c>
      <c r="I6756" s="37">
        <f>IF(H6756&lt;'Roof Calculator'!$G$8, 1, 0)</f>
        <v>0</v>
      </c>
      <c r="J6756" s="37">
        <f>IF(H6756&gt;='Roof Calculator'!$G$8, 1, 0)</f>
        <v>1</v>
      </c>
      <c r="K6756" s="37">
        <f t="shared" si="1897"/>
        <v>0</v>
      </c>
      <c r="L6756" s="37">
        <f t="shared" si="1898"/>
        <v>60.08</v>
      </c>
      <c r="M6756" s="37">
        <v>0</v>
      </c>
      <c r="N6756" s="37">
        <f t="shared" si="1899"/>
        <v>83</v>
      </c>
      <c r="O6756" s="37">
        <v>0</v>
      </c>
      <c r="P6756" s="37">
        <v>0</v>
      </c>
      <c r="Q6756" s="21">
        <f t="shared" si="1900"/>
        <v>39.790999999999997</v>
      </c>
      <c r="R6756" s="21">
        <f t="shared" si="1909"/>
        <v>281.58333333332166</v>
      </c>
      <c r="S6756" s="21">
        <f t="shared" si="1910"/>
        <v>-7.0009925304489746</v>
      </c>
      <c r="T6756" s="21">
        <f t="shared" si="1901"/>
        <v>86.147999999999996</v>
      </c>
      <c r="U6756" s="37">
        <f>VLOOKUP(Time_Zone, 'LSTM LookUp'!$B$5:$D$8, 3, FALSE)</f>
        <v>-75</v>
      </c>
      <c r="V6756" s="21">
        <f t="shared" si="1911"/>
        <v>13.383059421466731</v>
      </c>
      <c r="W6756" s="21">
        <f t="shared" si="1902"/>
        <v>209.49376485536669</v>
      </c>
      <c r="X6756" s="21">
        <f t="shared" si="1903"/>
        <v>-652.80868509842378</v>
      </c>
      <c r="Y6756" s="21">
        <f t="shared" si="1904"/>
        <v>-569.80868509842378</v>
      </c>
      <c r="Z6756" s="21">
        <f t="shared" si="1912"/>
        <v>-180.61940111072298</v>
      </c>
      <c r="AA6756" s="21">
        <f t="shared" si="1905"/>
        <v>0</v>
      </c>
      <c r="AB6756" s="21">
        <f t="shared" si="1906"/>
        <v>-180.61940111072298</v>
      </c>
      <c r="AC6756" s="21">
        <f t="shared" si="1907"/>
        <v>60.08</v>
      </c>
      <c r="AD6756" s="21">
        <f t="shared" si="1913"/>
        <v>-180.61940111072298</v>
      </c>
      <c r="AE6756" s="21" t="str">
        <f t="shared" si="1908"/>
        <v>10/8/15:00</v>
      </c>
    </row>
    <row r="6757" spans="2:31">
      <c r="B6757" s="37">
        <v>10</v>
      </c>
      <c r="C6757" s="38">
        <v>8</v>
      </c>
      <c r="D6757" s="39">
        <v>16</v>
      </c>
      <c r="E6757" s="17">
        <v>16.7</v>
      </c>
      <c r="F6757" s="17">
        <v>70</v>
      </c>
      <c r="G6757" s="17">
        <v>824</v>
      </c>
      <c r="H6757" s="37">
        <f t="shared" si="1896"/>
        <v>62.059999999999995</v>
      </c>
      <c r="I6757" s="37">
        <f>IF(H6757&lt;'Roof Calculator'!$G$8, 1, 0)</f>
        <v>0</v>
      </c>
      <c r="J6757" s="37">
        <f>IF(H6757&gt;='Roof Calculator'!$G$8, 1, 0)</f>
        <v>1</v>
      </c>
      <c r="K6757" s="37">
        <f t="shared" si="1897"/>
        <v>0</v>
      </c>
      <c r="L6757" s="37">
        <f t="shared" si="1898"/>
        <v>62.059999999999995</v>
      </c>
      <c r="M6757" s="37">
        <v>0</v>
      </c>
      <c r="N6757" s="37">
        <f t="shared" si="1899"/>
        <v>70</v>
      </c>
      <c r="O6757" s="37">
        <v>0</v>
      </c>
      <c r="P6757" s="37">
        <v>0</v>
      </c>
      <c r="Q6757" s="21">
        <f t="shared" si="1900"/>
        <v>39.790999999999997</v>
      </c>
      <c r="R6757" s="21">
        <f t="shared" si="1909"/>
        <v>281.62499999998835</v>
      </c>
      <c r="S6757" s="21">
        <f t="shared" si="1910"/>
        <v>-7.0166759939698355</v>
      </c>
      <c r="T6757" s="21">
        <f t="shared" si="1901"/>
        <v>86.147999999999996</v>
      </c>
      <c r="U6757" s="37">
        <f>VLOOKUP(Time_Zone, 'LSTM LookUp'!$B$5:$D$8, 3, FALSE)</f>
        <v>-75</v>
      </c>
      <c r="V6757" s="21">
        <f t="shared" si="1911"/>
        <v>13.393923651257097</v>
      </c>
      <c r="W6757" s="21">
        <f t="shared" si="1902"/>
        <v>224.49648091281426</v>
      </c>
      <c r="X6757" s="21">
        <f t="shared" si="1903"/>
        <v>-512.65858703992069</v>
      </c>
      <c r="Y6757" s="21">
        <f t="shared" si="1904"/>
        <v>-442.65858703992069</v>
      </c>
      <c r="Z6757" s="21">
        <f t="shared" si="1912"/>
        <v>-140.31504078225655</v>
      </c>
      <c r="AA6757" s="21">
        <f t="shared" si="1905"/>
        <v>0</v>
      </c>
      <c r="AB6757" s="21">
        <f t="shared" si="1906"/>
        <v>-140.31504078225655</v>
      </c>
      <c r="AC6757" s="21">
        <f t="shared" si="1907"/>
        <v>62.059999999999995</v>
      </c>
      <c r="AD6757" s="21">
        <f t="shared" si="1913"/>
        <v>-140.31504078225655</v>
      </c>
      <c r="AE6757" s="21" t="str">
        <f t="shared" si="1908"/>
        <v>10/8/16:00</v>
      </c>
    </row>
    <row r="6758" spans="2:31">
      <c r="B6758" s="37">
        <v>10</v>
      </c>
      <c r="C6758" s="38">
        <v>8</v>
      </c>
      <c r="D6758" s="39">
        <v>17</v>
      </c>
      <c r="E6758" s="17">
        <v>16.100000000000001</v>
      </c>
      <c r="F6758" s="17">
        <v>53</v>
      </c>
      <c r="G6758" s="17">
        <v>708</v>
      </c>
      <c r="H6758" s="37">
        <f t="shared" si="1896"/>
        <v>60.980000000000004</v>
      </c>
      <c r="I6758" s="37">
        <f>IF(H6758&lt;'Roof Calculator'!$G$8, 1, 0)</f>
        <v>0</v>
      </c>
      <c r="J6758" s="37">
        <f>IF(H6758&gt;='Roof Calculator'!$G$8, 1, 0)</f>
        <v>1</v>
      </c>
      <c r="K6758" s="37">
        <f t="shared" si="1897"/>
        <v>0</v>
      </c>
      <c r="L6758" s="37">
        <f t="shared" si="1898"/>
        <v>60.980000000000004</v>
      </c>
      <c r="M6758" s="37">
        <v>0</v>
      </c>
      <c r="N6758" s="37">
        <f t="shared" si="1899"/>
        <v>53</v>
      </c>
      <c r="O6758" s="37">
        <v>0</v>
      </c>
      <c r="P6758" s="37">
        <v>0</v>
      </c>
      <c r="Q6758" s="21">
        <f t="shared" si="1900"/>
        <v>39.790999999999997</v>
      </c>
      <c r="R6758" s="21">
        <f t="shared" si="1909"/>
        <v>281.66666666665503</v>
      </c>
      <c r="S6758" s="21">
        <f t="shared" si="1910"/>
        <v>-7.0323563578160879</v>
      </c>
      <c r="T6758" s="21">
        <f t="shared" si="1901"/>
        <v>86.147999999999996</v>
      </c>
      <c r="U6758" s="37">
        <f>VLOOKUP(Time_Zone, 'LSTM LookUp'!$B$5:$D$8, 3, FALSE)</f>
        <v>-75</v>
      </c>
      <c r="V6758" s="21">
        <f t="shared" si="1911"/>
        <v>13.40477208970702</v>
      </c>
      <c r="W6758" s="21">
        <f t="shared" si="1902"/>
        <v>239.49919302242674</v>
      </c>
      <c r="X6758" s="21">
        <f t="shared" si="1903"/>
        <v>-329.51283551944192</v>
      </c>
      <c r="Y6758" s="21">
        <f t="shared" si="1904"/>
        <v>-276.51283551944192</v>
      </c>
      <c r="Z6758" s="21">
        <f t="shared" si="1912"/>
        <v>-87.649739389849117</v>
      </c>
      <c r="AA6758" s="21">
        <f t="shared" si="1905"/>
        <v>0</v>
      </c>
      <c r="AB6758" s="21">
        <f t="shared" si="1906"/>
        <v>-87.649739389849117</v>
      </c>
      <c r="AC6758" s="21">
        <f t="shared" si="1907"/>
        <v>60.980000000000004</v>
      </c>
      <c r="AD6758" s="21">
        <f t="shared" si="1913"/>
        <v>-87.649739389849117</v>
      </c>
      <c r="AE6758" s="21" t="str">
        <f t="shared" si="1908"/>
        <v>10/8/17:00</v>
      </c>
    </row>
    <row r="6759" spans="2:31">
      <c r="B6759" s="37">
        <v>10</v>
      </c>
      <c r="C6759" s="38">
        <v>8</v>
      </c>
      <c r="D6759" s="39">
        <v>18</v>
      </c>
      <c r="E6759" s="17">
        <v>14.4</v>
      </c>
      <c r="F6759" s="17">
        <v>36</v>
      </c>
      <c r="G6759" s="17">
        <v>413</v>
      </c>
      <c r="H6759" s="37">
        <f t="shared" si="1896"/>
        <v>57.92</v>
      </c>
      <c r="I6759" s="37">
        <f>IF(H6759&lt;'Roof Calculator'!$G$8, 1, 0)</f>
        <v>0</v>
      </c>
      <c r="J6759" s="37">
        <f>IF(H6759&gt;='Roof Calculator'!$G$8, 1, 0)</f>
        <v>1</v>
      </c>
      <c r="K6759" s="37">
        <f t="shared" si="1897"/>
        <v>0</v>
      </c>
      <c r="L6759" s="37">
        <f t="shared" si="1898"/>
        <v>57.92</v>
      </c>
      <c r="M6759" s="37">
        <v>0</v>
      </c>
      <c r="N6759" s="37">
        <f t="shared" si="1899"/>
        <v>36</v>
      </c>
      <c r="O6759" s="37">
        <v>0</v>
      </c>
      <c r="P6759" s="37">
        <v>0</v>
      </c>
      <c r="Q6759" s="21">
        <f t="shared" si="1900"/>
        <v>39.790999999999997</v>
      </c>
      <c r="R6759" s="21">
        <f t="shared" si="1909"/>
        <v>281.70833333332172</v>
      </c>
      <c r="S6759" s="21">
        <f t="shared" si="1910"/>
        <v>-7.0480336147812865</v>
      </c>
      <c r="T6759" s="21">
        <f t="shared" si="1901"/>
        <v>86.147999999999996</v>
      </c>
      <c r="U6759" s="37">
        <f>VLOOKUP(Time_Zone, 'LSTM LookUp'!$B$5:$D$8, 3, FALSE)</f>
        <v>-75</v>
      </c>
      <c r="V6759" s="21">
        <f t="shared" si="1911"/>
        <v>13.415604713510653</v>
      </c>
      <c r="W6759" s="21">
        <f t="shared" si="1902"/>
        <v>254.50190117837764</v>
      </c>
      <c r="X6759" s="21">
        <f t="shared" si="1903"/>
        <v>-116.58710546380242</v>
      </c>
      <c r="Y6759" s="21">
        <f t="shared" si="1904"/>
        <v>-80.587105463802416</v>
      </c>
      <c r="Z6759" s="21">
        <f t="shared" si="1912"/>
        <v>-25.544704927767917</v>
      </c>
      <c r="AA6759" s="21">
        <f t="shared" si="1905"/>
        <v>0</v>
      </c>
      <c r="AB6759" s="21">
        <f t="shared" si="1906"/>
        <v>-25.544704927767917</v>
      </c>
      <c r="AC6759" s="21">
        <f t="shared" si="1907"/>
        <v>57.92</v>
      </c>
      <c r="AD6759" s="21">
        <f t="shared" si="1913"/>
        <v>-25.544704927767917</v>
      </c>
      <c r="AE6759" s="21" t="str">
        <f t="shared" si="1908"/>
        <v>10/8/18:00</v>
      </c>
    </row>
    <row r="6760" spans="2:31">
      <c r="B6760" s="37">
        <v>10</v>
      </c>
      <c r="C6760" s="38">
        <v>8</v>
      </c>
      <c r="D6760" s="39">
        <v>19</v>
      </c>
      <c r="E6760" s="17">
        <v>11.1</v>
      </c>
      <c r="F6760" s="17">
        <v>6</v>
      </c>
      <c r="G6760" s="17">
        <v>24</v>
      </c>
      <c r="H6760" s="37">
        <f t="shared" si="1896"/>
        <v>51.98</v>
      </c>
      <c r="I6760" s="37">
        <f>IF(H6760&lt;'Roof Calculator'!$G$8, 1, 0)</f>
        <v>1</v>
      </c>
      <c r="J6760" s="37">
        <f>IF(H6760&gt;='Roof Calculator'!$G$8, 1, 0)</f>
        <v>0</v>
      </c>
      <c r="K6760" s="37">
        <f t="shared" si="1897"/>
        <v>51.98</v>
      </c>
      <c r="L6760" s="37">
        <f t="shared" si="1898"/>
        <v>0</v>
      </c>
      <c r="M6760" s="37">
        <v>0</v>
      </c>
      <c r="N6760" s="37">
        <f t="shared" si="1899"/>
        <v>6</v>
      </c>
      <c r="O6760" s="37">
        <v>0</v>
      </c>
      <c r="P6760" s="37">
        <v>0</v>
      </c>
      <c r="Q6760" s="21">
        <f t="shared" si="1900"/>
        <v>39.790999999999997</v>
      </c>
      <c r="R6760" s="21">
        <f t="shared" si="1909"/>
        <v>281.7499999999884</v>
      </c>
      <c r="S6760" s="21">
        <f t="shared" si="1910"/>
        <v>-7.0637077576585021</v>
      </c>
      <c r="T6760" s="21">
        <f t="shared" si="1901"/>
        <v>86.147999999999996</v>
      </c>
      <c r="U6760" s="37">
        <f>VLOOKUP(Time_Zone, 'LSTM LookUp'!$B$5:$D$8, 3, FALSE)</f>
        <v>-75</v>
      </c>
      <c r="V6760" s="21">
        <f t="shared" si="1911"/>
        <v>13.426421499388624</v>
      </c>
      <c r="W6760" s="21">
        <f t="shared" si="1902"/>
        <v>269.50460537484719</v>
      </c>
      <c r="X6760" s="21">
        <f t="shared" si="1903"/>
        <v>-2.0470666753356945</v>
      </c>
      <c r="Y6760" s="21">
        <f t="shared" si="1904"/>
        <v>3.9529333246643055</v>
      </c>
      <c r="Z6760" s="21">
        <f t="shared" si="1912"/>
        <v>1.2530108234628958</v>
      </c>
      <c r="AA6760" s="21">
        <f t="shared" si="1905"/>
        <v>1.2530108234628958</v>
      </c>
      <c r="AB6760" s="21">
        <f t="shared" si="1906"/>
        <v>0</v>
      </c>
      <c r="AC6760" s="21">
        <f t="shared" si="1907"/>
        <v>0</v>
      </c>
      <c r="AD6760" s="21">
        <f t="shared" si="1913"/>
        <v>0</v>
      </c>
      <c r="AE6760" s="21" t="str">
        <f t="shared" si="1908"/>
        <v>10/8/19:00</v>
      </c>
    </row>
    <row r="6761" spans="2:31">
      <c r="B6761" s="37">
        <v>10</v>
      </c>
      <c r="C6761" s="38">
        <v>8</v>
      </c>
      <c r="D6761" s="39">
        <v>20</v>
      </c>
      <c r="E6761" s="17">
        <v>10.6</v>
      </c>
      <c r="F6761" s="17">
        <v>0</v>
      </c>
      <c r="G6761" s="17">
        <v>0</v>
      </c>
      <c r="H6761" s="37">
        <f t="shared" si="1896"/>
        <v>51.08</v>
      </c>
      <c r="I6761" s="37">
        <f>IF(H6761&lt;'Roof Calculator'!$G$8, 1, 0)</f>
        <v>1</v>
      </c>
      <c r="J6761" s="37">
        <f>IF(H6761&gt;='Roof Calculator'!$G$8, 1, 0)</f>
        <v>0</v>
      </c>
      <c r="K6761" s="37">
        <f t="shared" si="1897"/>
        <v>51.08</v>
      </c>
      <c r="L6761" s="37">
        <f t="shared" si="1898"/>
        <v>0</v>
      </c>
      <c r="M6761" s="37">
        <v>0</v>
      </c>
      <c r="N6761" s="37">
        <f t="shared" si="1899"/>
        <v>0</v>
      </c>
      <c r="O6761" s="37">
        <v>0</v>
      </c>
      <c r="P6761" s="37">
        <v>0</v>
      </c>
      <c r="Q6761" s="21">
        <f t="shared" si="1900"/>
        <v>39.790999999999997</v>
      </c>
      <c r="R6761" s="21">
        <f t="shared" si="1909"/>
        <v>281.79166666665509</v>
      </c>
      <c r="S6761" s="21">
        <f t="shared" si="1910"/>
        <v>-7.0793787792403613</v>
      </c>
      <c r="T6761" s="21">
        <f t="shared" si="1901"/>
        <v>86.147999999999996</v>
      </c>
      <c r="U6761" s="37">
        <f>VLOOKUP(Time_Zone, 'LSTM LookUp'!$B$5:$D$8, 3, FALSE)</f>
        <v>-75</v>
      </c>
      <c r="V6761" s="21">
        <f t="shared" si="1911"/>
        <v>13.437222424088114</v>
      </c>
      <c r="W6761" s="21">
        <f t="shared" si="1902"/>
        <v>284.50730560602204</v>
      </c>
      <c r="X6761" s="21">
        <f t="shared" si="1903"/>
        <v>0</v>
      </c>
      <c r="Y6761" s="21">
        <f t="shared" si="1904"/>
        <v>0</v>
      </c>
      <c r="Z6761" s="21">
        <f t="shared" si="1912"/>
        <v>0</v>
      </c>
      <c r="AA6761" s="21">
        <f t="shared" si="1905"/>
        <v>0</v>
      </c>
      <c r="AB6761" s="21">
        <f t="shared" si="1906"/>
        <v>0</v>
      </c>
      <c r="AC6761" s="21">
        <f t="shared" si="1907"/>
        <v>0</v>
      </c>
      <c r="AD6761" s="21">
        <f t="shared" si="1913"/>
        <v>0</v>
      </c>
      <c r="AE6761" s="21" t="str">
        <f t="shared" si="1908"/>
        <v>10/8/20:00</v>
      </c>
    </row>
    <row r="6762" spans="2:31">
      <c r="B6762" s="37">
        <v>10</v>
      </c>
      <c r="C6762" s="38">
        <v>8</v>
      </c>
      <c r="D6762" s="39">
        <v>21</v>
      </c>
      <c r="E6762" s="17">
        <v>9.4</v>
      </c>
      <c r="F6762" s="17">
        <v>0</v>
      </c>
      <c r="G6762" s="17">
        <v>0</v>
      </c>
      <c r="H6762" s="37">
        <f t="shared" si="1896"/>
        <v>48.92</v>
      </c>
      <c r="I6762" s="37">
        <f>IF(H6762&lt;'Roof Calculator'!$G$8, 1, 0)</f>
        <v>1</v>
      </c>
      <c r="J6762" s="37">
        <f>IF(H6762&gt;='Roof Calculator'!$G$8, 1, 0)</f>
        <v>0</v>
      </c>
      <c r="K6762" s="37">
        <f t="shared" si="1897"/>
        <v>48.92</v>
      </c>
      <c r="L6762" s="37">
        <f t="shared" si="1898"/>
        <v>0</v>
      </c>
      <c r="M6762" s="37">
        <v>0</v>
      </c>
      <c r="N6762" s="37">
        <f t="shared" si="1899"/>
        <v>0</v>
      </c>
      <c r="O6762" s="37">
        <v>0</v>
      </c>
      <c r="P6762" s="37">
        <v>0</v>
      </c>
      <c r="Q6762" s="21">
        <f t="shared" si="1900"/>
        <v>39.790999999999997</v>
      </c>
      <c r="R6762" s="21">
        <f t="shared" si="1909"/>
        <v>281.83333333332178</v>
      </c>
      <c r="S6762" s="21">
        <f t="shared" si="1910"/>
        <v>-7.0950466723189818</v>
      </c>
      <c r="T6762" s="21">
        <f t="shared" si="1901"/>
        <v>86.147999999999996</v>
      </c>
      <c r="U6762" s="37">
        <f>VLOOKUP(Time_Zone, 'LSTM LookUp'!$B$5:$D$8, 3, FALSE)</f>
        <v>-75</v>
      </c>
      <c r="V6762" s="21">
        <f t="shared" si="1911"/>
        <v>13.448007464382879</v>
      </c>
      <c r="W6762" s="21">
        <f t="shared" si="1902"/>
        <v>299.51000186609571</v>
      </c>
      <c r="X6762" s="21">
        <f t="shared" si="1903"/>
        <v>0</v>
      </c>
      <c r="Y6762" s="21">
        <f t="shared" si="1904"/>
        <v>0</v>
      </c>
      <c r="Z6762" s="21">
        <f t="shared" si="1912"/>
        <v>0</v>
      </c>
      <c r="AA6762" s="21">
        <f t="shared" si="1905"/>
        <v>0</v>
      </c>
      <c r="AB6762" s="21">
        <f t="shared" si="1906"/>
        <v>0</v>
      </c>
      <c r="AC6762" s="21">
        <f t="shared" si="1907"/>
        <v>0</v>
      </c>
      <c r="AD6762" s="21">
        <f t="shared" si="1913"/>
        <v>0</v>
      </c>
      <c r="AE6762" s="21" t="str">
        <f t="shared" si="1908"/>
        <v>10/8/21:00</v>
      </c>
    </row>
    <row r="6763" spans="2:31">
      <c r="B6763" s="37">
        <v>10</v>
      </c>
      <c r="C6763" s="38">
        <v>8</v>
      </c>
      <c r="D6763" s="39">
        <v>22</v>
      </c>
      <c r="E6763" s="17">
        <v>9.4</v>
      </c>
      <c r="F6763" s="17">
        <v>0</v>
      </c>
      <c r="G6763" s="17">
        <v>0</v>
      </c>
      <c r="H6763" s="37">
        <f t="shared" si="1896"/>
        <v>48.92</v>
      </c>
      <c r="I6763" s="37">
        <f>IF(H6763&lt;'Roof Calculator'!$G$8, 1, 0)</f>
        <v>1</v>
      </c>
      <c r="J6763" s="37">
        <f>IF(H6763&gt;='Roof Calculator'!$G$8, 1, 0)</f>
        <v>0</v>
      </c>
      <c r="K6763" s="37">
        <f t="shared" si="1897"/>
        <v>48.92</v>
      </c>
      <c r="L6763" s="37">
        <f t="shared" si="1898"/>
        <v>0</v>
      </c>
      <c r="M6763" s="37">
        <v>0</v>
      </c>
      <c r="N6763" s="37">
        <f t="shared" si="1899"/>
        <v>0</v>
      </c>
      <c r="O6763" s="37">
        <v>0</v>
      </c>
      <c r="P6763" s="37">
        <v>0</v>
      </c>
      <c r="Q6763" s="21">
        <f t="shared" si="1900"/>
        <v>39.790999999999997</v>
      </c>
      <c r="R6763" s="21">
        <f t="shared" si="1909"/>
        <v>281.87499999998846</v>
      </c>
      <c r="S6763" s="21">
        <f t="shared" si="1910"/>
        <v>-7.1107114296859963</v>
      </c>
      <c r="T6763" s="21">
        <f t="shared" si="1901"/>
        <v>86.147999999999996</v>
      </c>
      <c r="U6763" s="37">
        <f>VLOOKUP(Time_Zone, 'LSTM LookUp'!$B$5:$D$8, 3, FALSE)</f>
        <v>-75</v>
      </c>
      <c r="V6763" s="21">
        <f t="shared" si="1911"/>
        <v>13.458776597073294</v>
      </c>
      <c r="W6763" s="21">
        <f t="shared" si="1902"/>
        <v>314.51269414926833</v>
      </c>
      <c r="X6763" s="21">
        <f t="shared" si="1903"/>
        <v>0</v>
      </c>
      <c r="Y6763" s="21">
        <f t="shared" si="1904"/>
        <v>0</v>
      </c>
      <c r="Z6763" s="21">
        <f t="shared" si="1912"/>
        <v>0</v>
      </c>
      <c r="AA6763" s="21">
        <f t="shared" si="1905"/>
        <v>0</v>
      </c>
      <c r="AB6763" s="21">
        <f t="shared" si="1906"/>
        <v>0</v>
      </c>
      <c r="AC6763" s="21">
        <f t="shared" si="1907"/>
        <v>0</v>
      </c>
      <c r="AD6763" s="21">
        <f t="shared" si="1913"/>
        <v>0</v>
      </c>
      <c r="AE6763" s="21" t="str">
        <f t="shared" si="1908"/>
        <v>10/8/22:00</v>
      </c>
    </row>
    <row r="6764" spans="2:31">
      <c r="B6764" s="37">
        <v>10</v>
      </c>
      <c r="C6764" s="38">
        <v>8</v>
      </c>
      <c r="D6764" s="39">
        <v>23</v>
      </c>
      <c r="E6764" s="17">
        <v>8.9</v>
      </c>
      <c r="F6764" s="17">
        <v>0</v>
      </c>
      <c r="G6764" s="17">
        <v>0</v>
      </c>
      <c r="H6764" s="37">
        <f t="shared" si="1896"/>
        <v>48.02</v>
      </c>
      <c r="I6764" s="37">
        <f>IF(H6764&lt;'Roof Calculator'!$G$8, 1, 0)</f>
        <v>1</v>
      </c>
      <c r="J6764" s="37">
        <f>IF(H6764&gt;='Roof Calculator'!$G$8, 1, 0)</f>
        <v>0</v>
      </c>
      <c r="K6764" s="37">
        <f t="shared" si="1897"/>
        <v>48.02</v>
      </c>
      <c r="L6764" s="37">
        <f t="shared" si="1898"/>
        <v>0</v>
      </c>
      <c r="M6764" s="37">
        <v>0</v>
      </c>
      <c r="N6764" s="37">
        <f t="shared" si="1899"/>
        <v>0</v>
      </c>
      <c r="O6764" s="37">
        <v>0</v>
      </c>
      <c r="P6764" s="37">
        <v>0</v>
      </c>
      <c r="Q6764" s="21">
        <f t="shared" si="1900"/>
        <v>39.790999999999997</v>
      </c>
      <c r="R6764" s="21">
        <f t="shared" si="1909"/>
        <v>281.91666666665515</v>
      </c>
      <c r="S6764" s="21">
        <f t="shared" si="1910"/>
        <v>-7.126373044132623</v>
      </c>
      <c r="T6764" s="21">
        <f t="shared" si="1901"/>
        <v>86.147999999999996</v>
      </c>
      <c r="U6764" s="37">
        <f>VLOOKUP(Time_Zone, 'LSTM LookUp'!$B$5:$D$8, 3, FALSE)</f>
        <v>-75</v>
      </c>
      <c r="V6764" s="21">
        <f t="shared" si="1911"/>
        <v>13.469529798986461</v>
      </c>
      <c r="W6764" s="21">
        <f t="shared" si="1902"/>
        <v>329.51538244974665</v>
      </c>
      <c r="X6764" s="21">
        <f t="shared" si="1903"/>
        <v>0</v>
      </c>
      <c r="Y6764" s="21">
        <f t="shared" si="1904"/>
        <v>0</v>
      </c>
      <c r="Z6764" s="21">
        <f t="shared" si="1912"/>
        <v>0</v>
      </c>
      <c r="AA6764" s="21">
        <f t="shared" si="1905"/>
        <v>0</v>
      </c>
      <c r="AB6764" s="21">
        <f t="shared" si="1906"/>
        <v>0</v>
      </c>
      <c r="AC6764" s="21">
        <f t="shared" si="1907"/>
        <v>0</v>
      </c>
      <c r="AD6764" s="21">
        <f t="shared" si="1913"/>
        <v>0</v>
      </c>
      <c r="AE6764" s="21" t="str">
        <f t="shared" si="1908"/>
        <v>10/8/23:00</v>
      </c>
    </row>
    <row r="6765" spans="2:31">
      <c r="B6765" s="37">
        <v>10</v>
      </c>
      <c r="C6765" s="38">
        <v>8</v>
      </c>
      <c r="D6765" s="39">
        <v>24</v>
      </c>
      <c r="E6765" s="17">
        <v>10</v>
      </c>
      <c r="F6765" s="17">
        <v>0</v>
      </c>
      <c r="G6765" s="17">
        <v>0</v>
      </c>
      <c r="H6765" s="37">
        <f t="shared" si="1896"/>
        <v>50</v>
      </c>
      <c r="I6765" s="37">
        <f>IF(H6765&lt;'Roof Calculator'!$G$8, 1, 0)</f>
        <v>1</v>
      </c>
      <c r="J6765" s="37">
        <f>IF(H6765&gt;='Roof Calculator'!$G$8, 1, 0)</f>
        <v>0</v>
      </c>
      <c r="K6765" s="37">
        <f t="shared" si="1897"/>
        <v>50</v>
      </c>
      <c r="L6765" s="37">
        <f t="shared" si="1898"/>
        <v>0</v>
      </c>
      <c r="M6765" s="37">
        <v>0</v>
      </c>
      <c r="N6765" s="37">
        <f t="shared" si="1899"/>
        <v>0</v>
      </c>
      <c r="O6765" s="37">
        <v>0</v>
      </c>
      <c r="P6765" s="37">
        <v>0</v>
      </c>
      <c r="Q6765" s="21">
        <f t="shared" si="1900"/>
        <v>39.790999999999997</v>
      </c>
      <c r="R6765" s="21">
        <f t="shared" si="1909"/>
        <v>281.95833333332183</v>
      </c>
      <c r="S6765" s="21">
        <f t="shared" si="1910"/>
        <v>-7.1420315084495378</v>
      </c>
      <c r="T6765" s="21">
        <f t="shared" si="1901"/>
        <v>86.147999999999996</v>
      </c>
      <c r="U6765" s="37">
        <f>VLOOKUP(Time_Zone, 'LSTM LookUp'!$B$5:$D$8, 3, FALSE)</f>
        <v>-75</v>
      </c>
      <c r="V6765" s="21">
        <f t="shared" si="1911"/>
        <v>13.48026704697617</v>
      </c>
      <c r="W6765" s="21">
        <f t="shared" si="1902"/>
        <v>344.51806676174408</v>
      </c>
      <c r="X6765" s="21">
        <f t="shared" si="1903"/>
        <v>0</v>
      </c>
      <c r="Y6765" s="21">
        <f t="shared" si="1904"/>
        <v>0</v>
      </c>
      <c r="Z6765" s="21">
        <f t="shared" si="1912"/>
        <v>0</v>
      </c>
      <c r="AA6765" s="21">
        <f t="shared" si="1905"/>
        <v>0</v>
      </c>
      <c r="AB6765" s="21">
        <f t="shared" si="1906"/>
        <v>0</v>
      </c>
      <c r="AC6765" s="21">
        <f t="shared" si="1907"/>
        <v>0</v>
      </c>
      <c r="AD6765" s="21">
        <f t="shared" si="1913"/>
        <v>0</v>
      </c>
      <c r="AE6765" s="21" t="str">
        <f t="shared" si="1908"/>
        <v>10/8/24:00</v>
      </c>
    </row>
    <row r="6766" spans="2:31">
      <c r="B6766" s="37">
        <v>10</v>
      </c>
      <c r="C6766" s="38">
        <v>9</v>
      </c>
      <c r="D6766" s="39">
        <v>1</v>
      </c>
      <c r="E6766" s="17">
        <v>9.4</v>
      </c>
      <c r="F6766" s="17">
        <v>0</v>
      </c>
      <c r="G6766" s="17">
        <v>0</v>
      </c>
      <c r="H6766" s="37">
        <f t="shared" si="1896"/>
        <v>48.92</v>
      </c>
      <c r="I6766" s="37">
        <f>IF(H6766&lt;'Roof Calculator'!$G$8, 1, 0)</f>
        <v>1</v>
      </c>
      <c r="J6766" s="37">
        <f>IF(H6766&gt;='Roof Calculator'!$G$8, 1, 0)</f>
        <v>0</v>
      </c>
      <c r="K6766" s="37">
        <f t="shared" si="1897"/>
        <v>48.92</v>
      </c>
      <c r="L6766" s="37">
        <f t="shared" si="1898"/>
        <v>0</v>
      </c>
      <c r="M6766" s="37">
        <v>0</v>
      </c>
      <c r="N6766" s="37">
        <f t="shared" si="1899"/>
        <v>0</v>
      </c>
      <c r="O6766" s="37">
        <v>0</v>
      </c>
      <c r="P6766" s="37">
        <v>0</v>
      </c>
      <c r="Q6766" s="21">
        <f t="shared" si="1900"/>
        <v>39.790999999999997</v>
      </c>
      <c r="R6766" s="21">
        <f t="shared" si="1909"/>
        <v>281.99999999998852</v>
      </c>
      <c r="S6766" s="21">
        <f t="shared" si="1910"/>
        <v>-7.1576868154269597</v>
      </c>
      <c r="T6766" s="21">
        <f t="shared" si="1901"/>
        <v>86.147999999999996</v>
      </c>
      <c r="U6766" s="37">
        <f>VLOOKUP(Time_Zone, 'LSTM LookUp'!$B$5:$D$8, 3, FALSE)</f>
        <v>-75</v>
      </c>
      <c r="V6766" s="21">
        <f t="shared" si="1911"/>
        <v>13.490988317923</v>
      </c>
      <c r="W6766" s="21">
        <f t="shared" si="1902"/>
        <v>-0.4792529205192686</v>
      </c>
      <c r="X6766" s="21">
        <f t="shared" si="1903"/>
        <v>0</v>
      </c>
      <c r="Y6766" s="21">
        <f t="shared" si="1904"/>
        <v>0</v>
      </c>
      <c r="Z6766" s="21">
        <f t="shared" si="1912"/>
        <v>0</v>
      </c>
      <c r="AA6766" s="21">
        <f t="shared" si="1905"/>
        <v>0</v>
      </c>
      <c r="AB6766" s="21">
        <f t="shared" si="1906"/>
        <v>0</v>
      </c>
      <c r="AC6766" s="21">
        <f t="shared" si="1907"/>
        <v>0</v>
      </c>
      <c r="AD6766" s="21">
        <f t="shared" si="1913"/>
        <v>0</v>
      </c>
      <c r="AE6766" s="21" t="str">
        <f t="shared" si="1908"/>
        <v>10/9/1:00</v>
      </c>
    </row>
    <row r="6767" spans="2:31">
      <c r="B6767" s="37">
        <v>10</v>
      </c>
      <c r="C6767" s="38">
        <v>9</v>
      </c>
      <c r="D6767" s="39">
        <v>2</v>
      </c>
      <c r="E6767" s="17">
        <v>8.3000000000000007</v>
      </c>
      <c r="F6767" s="17">
        <v>0</v>
      </c>
      <c r="G6767" s="17">
        <v>0</v>
      </c>
      <c r="H6767" s="37">
        <f t="shared" si="1896"/>
        <v>46.94</v>
      </c>
      <c r="I6767" s="37">
        <f>IF(H6767&lt;'Roof Calculator'!$G$8, 1, 0)</f>
        <v>1</v>
      </c>
      <c r="J6767" s="37">
        <f>IF(H6767&gt;='Roof Calculator'!$G$8, 1, 0)</f>
        <v>0</v>
      </c>
      <c r="K6767" s="37">
        <f t="shared" si="1897"/>
        <v>46.94</v>
      </c>
      <c r="L6767" s="37">
        <f t="shared" si="1898"/>
        <v>0</v>
      </c>
      <c r="M6767" s="37">
        <v>0</v>
      </c>
      <c r="N6767" s="37">
        <f t="shared" si="1899"/>
        <v>0</v>
      </c>
      <c r="O6767" s="37">
        <v>0</v>
      </c>
      <c r="P6767" s="37">
        <v>0</v>
      </c>
      <c r="Q6767" s="21">
        <f t="shared" si="1900"/>
        <v>39.790999999999997</v>
      </c>
      <c r="R6767" s="21">
        <f t="shared" si="1909"/>
        <v>282.0416666666552</v>
      </c>
      <c r="S6767" s="21">
        <f t="shared" si="1910"/>
        <v>-7.17333895785465</v>
      </c>
      <c r="T6767" s="21">
        <f t="shared" si="1901"/>
        <v>86.147999999999996</v>
      </c>
      <c r="U6767" s="37">
        <f>VLOOKUP(Time_Zone, 'LSTM LookUp'!$B$5:$D$8, 3, FALSE)</f>
        <v>-75</v>
      </c>
      <c r="V6767" s="21">
        <f t="shared" si="1911"/>
        <v>13.501693588734366</v>
      </c>
      <c r="W6767" s="21">
        <f t="shared" si="1902"/>
        <v>14.523423397183599</v>
      </c>
      <c r="X6767" s="21">
        <f t="shared" si="1903"/>
        <v>0</v>
      </c>
      <c r="Y6767" s="21">
        <f t="shared" si="1904"/>
        <v>0</v>
      </c>
      <c r="Z6767" s="21">
        <f t="shared" si="1912"/>
        <v>0</v>
      </c>
      <c r="AA6767" s="21">
        <f t="shared" si="1905"/>
        <v>0</v>
      </c>
      <c r="AB6767" s="21">
        <f t="shared" si="1906"/>
        <v>0</v>
      </c>
      <c r="AC6767" s="21">
        <f t="shared" si="1907"/>
        <v>0</v>
      </c>
      <c r="AD6767" s="21">
        <f t="shared" si="1913"/>
        <v>0</v>
      </c>
      <c r="AE6767" s="21" t="str">
        <f t="shared" si="1908"/>
        <v>10/9/2:00</v>
      </c>
    </row>
    <row r="6768" spans="2:31">
      <c r="B6768" s="37">
        <v>10</v>
      </c>
      <c r="C6768" s="38">
        <v>9</v>
      </c>
      <c r="D6768" s="39">
        <v>3</v>
      </c>
      <c r="E6768" s="17">
        <v>6.7</v>
      </c>
      <c r="F6768" s="17">
        <v>0</v>
      </c>
      <c r="G6768" s="17">
        <v>0</v>
      </c>
      <c r="H6768" s="37">
        <f t="shared" si="1896"/>
        <v>44.06</v>
      </c>
      <c r="I6768" s="37">
        <f>IF(H6768&lt;'Roof Calculator'!$G$8, 1, 0)</f>
        <v>1</v>
      </c>
      <c r="J6768" s="37">
        <f>IF(H6768&gt;='Roof Calculator'!$G$8, 1, 0)</f>
        <v>0</v>
      </c>
      <c r="K6768" s="37">
        <f t="shared" si="1897"/>
        <v>44.06</v>
      </c>
      <c r="L6768" s="37">
        <f t="shared" si="1898"/>
        <v>0</v>
      </c>
      <c r="M6768" s="37">
        <v>0</v>
      </c>
      <c r="N6768" s="37">
        <f t="shared" si="1899"/>
        <v>0</v>
      </c>
      <c r="O6768" s="37">
        <v>0</v>
      </c>
      <c r="P6768" s="37">
        <v>0</v>
      </c>
      <c r="Q6768" s="21">
        <f t="shared" si="1900"/>
        <v>39.790999999999997</v>
      </c>
      <c r="R6768" s="21">
        <f t="shared" si="1909"/>
        <v>282.08333333332189</v>
      </c>
      <c r="S6768" s="21">
        <f t="shared" si="1910"/>
        <v>-7.1889879285218559</v>
      </c>
      <c r="T6768" s="21">
        <f t="shared" si="1901"/>
        <v>86.147999999999996</v>
      </c>
      <c r="U6768" s="37">
        <f>VLOOKUP(Time_Zone, 'LSTM LookUp'!$B$5:$D$8, 3, FALSE)</f>
        <v>-75</v>
      </c>
      <c r="V6768" s="21">
        <f t="shared" si="1911"/>
        <v>13.512382836344539</v>
      </c>
      <c r="W6768" s="21">
        <f t="shared" si="1902"/>
        <v>29.526095709086107</v>
      </c>
      <c r="X6768" s="21">
        <f t="shared" si="1903"/>
        <v>0</v>
      </c>
      <c r="Y6768" s="21">
        <f t="shared" si="1904"/>
        <v>0</v>
      </c>
      <c r="Z6768" s="21">
        <f t="shared" si="1912"/>
        <v>0</v>
      </c>
      <c r="AA6768" s="21">
        <f t="shared" si="1905"/>
        <v>0</v>
      </c>
      <c r="AB6768" s="21">
        <f t="shared" si="1906"/>
        <v>0</v>
      </c>
      <c r="AC6768" s="21">
        <f t="shared" si="1907"/>
        <v>0</v>
      </c>
      <c r="AD6768" s="21">
        <f t="shared" si="1913"/>
        <v>0</v>
      </c>
      <c r="AE6768" s="21" t="str">
        <f t="shared" si="1908"/>
        <v>10/9/3:00</v>
      </c>
    </row>
    <row r="6769" spans="2:31">
      <c r="B6769" s="37">
        <v>10</v>
      </c>
      <c r="C6769" s="38">
        <v>9</v>
      </c>
      <c r="D6769" s="39">
        <v>4</v>
      </c>
      <c r="E6769" s="17">
        <v>6.7</v>
      </c>
      <c r="F6769" s="17">
        <v>0</v>
      </c>
      <c r="G6769" s="17">
        <v>0</v>
      </c>
      <c r="H6769" s="37">
        <f t="shared" si="1896"/>
        <v>44.06</v>
      </c>
      <c r="I6769" s="37">
        <f>IF(H6769&lt;'Roof Calculator'!$G$8, 1, 0)</f>
        <v>1</v>
      </c>
      <c r="J6769" s="37">
        <f>IF(H6769&gt;='Roof Calculator'!$G$8, 1, 0)</f>
        <v>0</v>
      </c>
      <c r="K6769" s="37">
        <f t="shared" si="1897"/>
        <v>44.06</v>
      </c>
      <c r="L6769" s="37">
        <f t="shared" si="1898"/>
        <v>0</v>
      </c>
      <c r="M6769" s="37">
        <v>0</v>
      </c>
      <c r="N6769" s="37">
        <f t="shared" si="1899"/>
        <v>0</v>
      </c>
      <c r="O6769" s="37">
        <v>0</v>
      </c>
      <c r="P6769" s="37">
        <v>0</v>
      </c>
      <c r="Q6769" s="21">
        <f t="shared" si="1900"/>
        <v>39.790999999999997</v>
      </c>
      <c r="R6769" s="21">
        <f t="shared" si="1909"/>
        <v>282.12499999998857</v>
      </c>
      <c r="S6769" s="21">
        <f t="shared" si="1910"/>
        <v>-7.2046337202173945</v>
      </c>
      <c r="T6769" s="21">
        <f t="shared" si="1901"/>
        <v>86.147999999999996</v>
      </c>
      <c r="U6769" s="37">
        <f>VLOOKUP(Time_Zone, 'LSTM LookUp'!$B$5:$D$8, 3, FALSE)</f>
        <v>-75</v>
      </c>
      <c r="V6769" s="21">
        <f t="shared" si="1911"/>
        <v>13.523056037714738</v>
      </c>
      <c r="W6769" s="21">
        <f t="shared" si="1902"/>
        <v>44.528764009428684</v>
      </c>
      <c r="X6769" s="21">
        <f t="shared" si="1903"/>
        <v>0</v>
      </c>
      <c r="Y6769" s="21">
        <f t="shared" si="1904"/>
        <v>0</v>
      </c>
      <c r="Z6769" s="21">
        <f t="shared" si="1912"/>
        <v>0</v>
      </c>
      <c r="AA6769" s="21">
        <f t="shared" si="1905"/>
        <v>0</v>
      </c>
      <c r="AB6769" s="21">
        <f t="shared" si="1906"/>
        <v>0</v>
      </c>
      <c r="AC6769" s="21">
        <f t="shared" si="1907"/>
        <v>0</v>
      </c>
      <c r="AD6769" s="21">
        <f t="shared" si="1913"/>
        <v>0</v>
      </c>
      <c r="AE6769" s="21" t="str">
        <f t="shared" si="1908"/>
        <v>10/9/4:00</v>
      </c>
    </row>
    <row r="6770" spans="2:31">
      <c r="B6770" s="37">
        <v>10</v>
      </c>
      <c r="C6770" s="38">
        <v>9</v>
      </c>
      <c r="D6770" s="39">
        <v>5</v>
      </c>
      <c r="E6770" s="17">
        <v>6.1</v>
      </c>
      <c r="F6770" s="17">
        <v>0</v>
      </c>
      <c r="G6770" s="17">
        <v>0</v>
      </c>
      <c r="H6770" s="37">
        <f t="shared" si="1896"/>
        <v>42.980000000000004</v>
      </c>
      <c r="I6770" s="37">
        <f>IF(H6770&lt;'Roof Calculator'!$G$8, 1, 0)</f>
        <v>1</v>
      </c>
      <c r="J6770" s="37">
        <f>IF(H6770&gt;='Roof Calculator'!$G$8, 1, 0)</f>
        <v>0</v>
      </c>
      <c r="K6770" s="37">
        <f t="shared" si="1897"/>
        <v>42.980000000000004</v>
      </c>
      <c r="L6770" s="37">
        <f t="shared" si="1898"/>
        <v>0</v>
      </c>
      <c r="M6770" s="37">
        <v>0</v>
      </c>
      <c r="N6770" s="37">
        <f t="shared" si="1899"/>
        <v>0</v>
      </c>
      <c r="O6770" s="37">
        <v>0</v>
      </c>
      <c r="P6770" s="37">
        <v>0</v>
      </c>
      <c r="Q6770" s="21">
        <f t="shared" si="1900"/>
        <v>39.790999999999997</v>
      </c>
      <c r="R6770" s="21">
        <f t="shared" si="1909"/>
        <v>282.16666666665526</v>
      </c>
      <c r="S6770" s="21">
        <f t="shared" si="1910"/>
        <v>-7.2202763257295883</v>
      </c>
      <c r="T6770" s="21">
        <f t="shared" si="1901"/>
        <v>86.147999999999996</v>
      </c>
      <c r="U6770" s="37">
        <f>VLOOKUP(Time_Zone, 'LSTM LookUp'!$B$5:$D$8, 3, FALSE)</f>
        <v>-75</v>
      </c>
      <c r="V6770" s="21">
        <f t="shared" si="1911"/>
        <v>13.533713169833145</v>
      </c>
      <c r="W6770" s="21">
        <f t="shared" si="1902"/>
        <v>59.531428292458287</v>
      </c>
      <c r="X6770" s="21">
        <f t="shared" si="1903"/>
        <v>0</v>
      </c>
      <c r="Y6770" s="21">
        <f t="shared" si="1904"/>
        <v>0</v>
      </c>
      <c r="Z6770" s="21">
        <f t="shared" si="1912"/>
        <v>0</v>
      </c>
      <c r="AA6770" s="21">
        <f t="shared" si="1905"/>
        <v>0</v>
      </c>
      <c r="AB6770" s="21">
        <f t="shared" si="1906"/>
        <v>0</v>
      </c>
      <c r="AC6770" s="21">
        <f t="shared" si="1907"/>
        <v>0</v>
      </c>
      <c r="AD6770" s="21">
        <f t="shared" si="1913"/>
        <v>0</v>
      </c>
      <c r="AE6770" s="21" t="str">
        <f t="shared" si="1908"/>
        <v>10/9/5:00</v>
      </c>
    </row>
    <row r="6771" spans="2:31">
      <c r="B6771" s="37">
        <v>10</v>
      </c>
      <c r="C6771" s="38">
        <v>9</v>
      </c>
      <c r="D6771" s="39">
        <v>6</v>
      </c>
      <c r="E6771" s="17">
        <v>6.1</v>
      </c>
      <c r="F6771" s="17">
        <v>0</v>
      </c>
      <c r="G6771" s="17">
        <v>0</v>
      </c>
      <c r="H6771" s="37">
        <f t="shared" si="1896"/>
        <v>42.980000000000004</v>
      </c>
      <c r="I6771" s="37">
        <f>IF(H6771&lt;'Roof Calculator'!$G$8, 1, 0)</f>
        <v>1</v>
      </c>
      <c r="J6771" s="37">
        <f>IF(H6771&gt;='Roof Calculator'!$G$8, 1, 0)</f>
        <v>0</v>
      </c>
      <c r="K6771" s="37">
        <f t="shared" si="1897"/>
        <v>42.980000000000004</v>
      </c>
      <c r="L6771" s="37">
        <f t="shared" si="1898"/>
        <v>0</v>
      </c>
      <c r="M6771" s="37">
        <v>0</v>
      </c>
      <c r="N6771" s="37">
        <f t="shared" si="1899"/>
        <v>0</v>
      </c>
      <c r="O6771" s="37">
        <v>0</v>
      </c>
      <c r="P6771" s="37">
        <v>0</v>
      </c>
      <c r="Q6771" s="21">
        <f t="shared" si="1900"/>
        <v>39.790999999999997</v>
      </c>
      <c r="R6771" s="21">
        <f t="shared" si="1909"/>
        <v>282.20833333332195</v>
      </c>
      <c r="S6771" s="21">
        <f t="shared" si="1910"/>
        <v>-7.2359157378462644</v>
      </c>
      <c r="T6771" s="21">
        <f t="shared" si="1901"/>
        <v>86.147999999999996</v>
      </c>
      <c r="U6771" s="37">
        <f>VLOOKUP(Time_Zone, 'LSTM LookUp'!$B$5:$D$8, 3, FALSE)</f>
        <v>-75</v>
      </c>
      <c r="V6771" s="21">
        <f t="shared" si="1911"/>
        <v>13.544354209714944</v>
      </c>
      <c r="W6771" s="21">
        <f t="shared" si="1902"/>
        <v>74.534088552428727</v>
      </c>
      <c r="X6771" s="21">
        <f t="shared" si="1903"/>
        <v>0</v>
      </c>
      <c r="Y6771" s="21">
        <f t="shared" si="1904"/>
        <v>0</v>
      </c>
      <c r="Z6771" s="21">
        <f t="shared" si="1912"/>
        <v>0</v>
      </c>
      <c r="AA6771" s="21">
        <f t="shared" si="1905"/>
        <v>0</v>
      </c>
      <c r="AB6771" s="21">
        <f t="shared" si="1906"/>
        <v>0</v>
      </c>
      <c r="AC6771" s="21">
        <f t="shared" si="1907"/>
        <v>0</v>
      </c>
      <c r="AD6771" s="21">
        <f t="shared" si="1913"/>
        <v>0</v>
      </c>
      <c r="AE6771" s="21" t="str">
        <f t="shared" si="1908"/>
        <v>10/9/6:00</v>
      </c>
    </row>
    <row r="6772" spans="2:31">
      <c r="B6772" s="37">
        <v>10</v>
      </c>
      <c r="C6772" s="38">
        <v>9</v>
      </c>
      <c r="D6772" s="39">
        <v>7</v>
      </c>
      <c r="E6772" s="17">
        <v>7.2</v>
      </c>
      <c r="F6772" s="17">
        <v>1</v>
      </c>
      <c r="G6772" s="17">
        <v>2</v>
      </c>
      <c r="H6772" s="37">
        <f t="shared" si="1896"/>
        <v>44.96</v>
      </c>
      <c r="I6772" s="37">
        <f>IF(H6772&lt;'Roof Calculator'!$G$8, 1, 0)</f>
        <v>1</v>
      </c>
      <c r="J6772" s="37">
        <f>IF(H6772&gt;='Roof Calculator'!$G$8, 1, 0)</f>
        <v>0</v>
      </c>
      <c r="K6772" s="37">
        <f t="shared" si="1897"/>
        <v>44.96</v>
      </c>
      <c r="L6772" s="37">
        <f t="shared" si="1898"/>
        <v>0</v>
      </c>
      <c r="M6772" s="37">
        <v>0</v>
      </c>
      <c r="N6772" s="37">
        <f t="shared" si="1899"/>
        <v>1</v>
      </c>
      <c r="O6772" s="37">
        <v>0</v>
      </c>
      <c r="P6772" s="37">
        <v>0</v>
      </c>
      <c r="Q6772" s="21">
        <f t="shared" si="1900"/>
        <v>39.790999999999997</v>
      </c>
      <c r="R6772" s="21">
        <f t="shared" si="1909"/>
        <v>282.24999999998863</v>
      </c>
      <c r="S6772" s="21">
        <f t="shared" si="1910"/>
        <v>-7.2515519493547833</v>
      </c>
      <c r="T6772" s="21">
        <f t="shared" si="1901"/>
        <v>86.147999999999996</v>
      </c>
      <c r="U6772" s="37">
        <f>VLOOKUP(Time_Zone, 'LSTM LookUp'!$B$5:$D$8, 3, FALSE)</f>
        <v>-75</v>
      </c>
      <c r="V6772" s="21">
        <f t="shared" si="1911"/>
        <v>13.554979134402398</v>
      </c>
      <c r="W6772" s="21">
        <f t="shared" si="1902"/>
        <v>89.536744783600597</v>
      </c>
      <c r="X6772" s="21">
        <f t="shared" si="1903"/>
        <v>-0.14924054154493571</v>
      </c>
      <c r="Y6772" s="21">
        <f t="shared" si="1904"/>
        <v>0.85075945845506429</v>
      </c>
      <c r="Z6772" s="21">
        <f t="shared" si="1912"/>
        <v>0.26967588928360087</v>
      </c>
      <c r="AA6772" s="21">
        <f t="shared" si="1905"/>
        <v>0.26967588928360087</v>
      </c>
      <c r="AB6772" s="21">
        <f t="shared" si="1906"/>
        <v>0</v>
      </c>
      <c r="AC6772" s="21">
        <f t="shared" si="1907"/>
        <v>0</v>
      </c>
      <c r="AD6772" s="21">
        <f t="shared" si="1913"/>
        <v>0</v>
      </c>
      <c r="AE6772" s="21" t="str">
        <f t="shared" si="1908"/>
        <v>10/9/7:00</v>
      </c>
    </row>
    <row r="6773" spans="2:31">
      <c r="B6773" s="37">
        <v>10</v>
      </c>
      <c r="C6773" s="38">
        <v>9</v>
      </c>
      <c r="D6773" s="39">
        <v>8</v>
      </c>
      <c r="E6773" s="17">
        <v>7.8</v>
      </c>
      <c r="F6773" s="17">
        <v>52</v>
      </c>
      <c r="G6773" s="17">
        <v>4</v>
      </c>
      <c r="H6773" s="37">
        <f t="shared" si="1896"/>
        <v>46.04</v>
      </c>
      <c r="I6773" s="37">
        <f>IF(H6773&lt;'Roof Calculator'!$G$8, 1, 0)</f>
        <v>1</v>
      </c>
      <c r="J6773" s="37">
        <f>IF(H6773&gt;='Roof Calculator'!$G$8, 1, 0)</f>
        <v>0</v>
      </c>
      <c r="K6773" s="37">
        <f t="shared" si="1897"/>
        <v>46.04</v>
      </c>
      <c r="L6773" s="37">
        <f t="shared" si="1898"/>
        <v>0</v>
      </c>
      <c r="M6773" s="37">
        <v>0</v>
      </c>
      <c r="N6773" s="37">
        <f t="shared" si="1899"/>
        <v>52</v>
      </c>
      <c r="O6773" s="37">
        <v>0</v>
      </c>
      <c r="P6773" s="37">
        <v>0</v>
      </c>
      <c r="Q6773" s="21">
        <f t="shared" si="1900"/>
        <v>39.790999999999997</v>
      </c>
      <c r="R6773" s="21">
        <f t="shared" si="1909"/>
        <v>282.29166666665532</v>
      </c>
      <c r="S6773" s="21">
        <f t="shared" si="1910"/>
        <v>-7.2671849530420136</v>
      </c>
      <c r="T6773" s="21">
        <f t="shared" si="1901"/>
        <v>86.147999999999996</v>
      </c>
      <c r="U6773" s="37">
        <f>VLOOKUP(Time_Zone, 'LSTM LookUp'!$B$5:$D$8, 3, FALSE)</f>
        <v>-75</v>
      </c>
      <c r="V6773" s="21">
        <f t="shared" si="1911"/>
        <v>13.565587920964868</v>
      </c>
      <c r="W6773" s="21">
        <f t="shared" si="1902"/>
        <v>104.53939698024121</v>
      </c>
      <c r="X6773" s="21">
        <f t="shared" si="1903"/>
        <v>-1.0892251785513865</v>
      </c>
      <c r="Y6773" s="21">
        <f t="shared" si="1904"/>
        <v>50.910774821448612</v>
      </c>
      <c r="Z6773" s="21">
        <f t="shared" si="1912"/>
        <v>16.137826429838597</v>
      </c>
      <c r="AA6773" s="21">
        <f t="shared" si="1905"/>
        <v>16.137826429838597</v>
      </c>
      <c r="AB6773" s="21">
        <f t="shared" si="1906"/>
        <v>0</v>
      </c>
      <c r="AC6773" s="21">
        <f t="shared" si="1907"/>
        <v>0</v>
      </c>
      <c r="AD6773" s="21">
        <f t="shared" si="1913"/>
        <v>0</v>
      </c>
      <c r="AE6773" s="21" t="str">
        <f t="shared" si="1908"/>
        <v>10/9/8:00</v>
      </c>
    </row>
    <row r="6774" spans="2:31">
      <c r="B6774" s="37">
        <v>10</v>
      </c>
      <c r="C6774" s="38">
        <v>9</v>
      </c>
      <c r="D6774" s="39">
        <v>9</v>
      </c>
      <c r="E6774" s="17">
        <v>9.4</v>
      </c>
      <c r="F6774" s="17">
        <v>116</v>
      </c>
      <c r="G6774" s="17">
        <v>275</v>
      </c>
      <c r="H6774" s="37">
        <f t="shared" si="1896"/>
        <v>48.92</v>
      </c>
      <c r="I6774" s="37">
        <f>IF(H6774&lt;'Roof Calculator'!$G$8, 1, 0)</f>
        <v>1</v>
      </c>
      <c r="J6774" s="37">
        <f>IF(H6774&gt;='Roof Calculator'!$G$8, 1, 0)</f>
        <v>0</v>
      </c>
      <c r="K6774" s="37">
        <f t="shared" si="1897"/>
        <v>48.92</v>
      </c>
      <c r="L6774" s="37">
        <f t="shared" si="1898"/>
        <v>0</v>
      </c>
      <c r="M6774" s="37">
        <v>0</v>
      </c>
      <c r="N6774" s="37">
        <f t="shared" si="1899"/>
        <v>116</v>
      </c>
      <c r="O6774" s="37">
        <v>0</v>
      </c>
      <c r="P6774" s="37">
        <v>0</v>
      </c>
      <c r="Q6774" s="21">
        <f t="shared" si="1900"/>
        <v>39.790999999999997</v>
      </c>
      <c r="R6774" s="21">
        <f t="shared" si="1909"/>
        <v>282.333333333322</v>
      </c>
      <c r="S6774" s="21">
        <f t="shared" si="1910"/>
        <v>-7.2828147416943985</v>
      </c>
      <c r="T6774" s="21">
        <f t="shared" si="1901"/>
        <v>86.147999999999996</v>
      </c>
      <c r="U6774" s="37">
        <f>VLOOKUP(Time_Zone, 'LSTM LookUp'!$B$5:$D$8, 3, FALSE)</f>
        <v>-75</v>
      </c>
      <c r="V6774" s="21">
        <f t="shared" si="1911"/>
        <v>13.57618054649892</v>
      </c>
      <c r="W6774" s="21">
        <f t="shared" si="1902"/>
        <v>119.54204513662472</v>
      </c>
      <c r="X6774" s="21">
        <f t="shared" si="1903"/>
        <v>-125.65689453557145</v>
      </c>
      <c r="Y6774" s="21">
        <f t="shared" si="1904"/>
        <v>-9.6568945355714533</v>
      </c>
      <c r="Z6774" s="21">
        <f t="shared" si="1912"/>
        <v>-3.0610669040663137</v>
      </c>
      <c r="AA6774" s="21">
        <f t="shared" si="1905"/>
        <v>-3.0610669040663137</v>
      </c>
      <c r="AB6774" s="21">
        <f t="shared" si="1906"/>
        <v>0</v>
      </c>
      <c r="AC6774" s="21">
        <f t="shared" si="1907"/>
        <v>0</v>
      </c>
      <c r="AD6774" s="21">
        <f t="shared" si="1913"/>
        <v>0</v>
      </c>
      <c r="AE6774" s="21" t="str">
        <f t="shared" si="1908"/>
        <v>10/9/9:00</v>
      </c>
    </row>
    <row r="6775" spans="2:31">
      <c r="B6775" s="37">
        <v>10</v>
      </c>
      <c r="C6775" s="38">
        <v>9</v>
      </c>
      <c r="D6775" s="39">
        <v>10</v>
      </c>
      <c r="E6775" s="17">
        <v>10.6</v>
      </c>
      <c r="F6775" s="17">
        <v>156</v>
      </c>
      <c r="G6775" s="17">
        <v>470</v>
      </c>
      <c r="H6775" s="37">
        <f t="shared" si="1896"/>
        <v>51.08</v>
      </c>
      <c r="I6775" s="37">
        <f>IF(H6775&lt;'Roof Calculator'!$G$8, 1, 0)</f>
        <v>1</v>
      </c>
      <c r="J6775" s="37">
        <f>IF(H6775&gt;='Roof Calculator'!$G$8, 1, 0)</f>
        <v>0</v>
      </c>
      <c r="K6775" s="37">
        <f t="shared" si="1897"/>
        <v>51.08</v>
      </c>
      <c r="L6775" s="37">
        <f t="shared" si="1898"/>
        <v>0</v>
      </c>
      <c r="M6775" s="37">
        <v>0</v>
      </c>
      <c r="N6775" s="37">
        <f t="shared" si="1899"/>
        <v>156</v>
      </c>
      <c r="O6775" s="37">
        <v>0</v>
      </c>
      <c r="P6775" s="37">
        <v>0</v>
      </c>
      <c r="Q6775" s="21">
        <f t="shared" si="1900"/>
        <v>39.790999999999997</v>
      </c>
      <c r="R6775" s="21">
        <f t="shared" si="1909"/>
        <v>282.37499999998869</v>
      </c>
      <c r="S6775" s="21">
        <f t="shared" si="1910"/>
        <v>-7.298441308097857</v>
      </c>
      <c r="T6775" s="21">
        <f t="shared" si="1901"/>
        <v>86.147999999999996</v>
      </c>
      <c r="U6775" s="37">
        <f>VLOOKUP(Time_Zone, 'LSTM LookUp'!$B$5:$D$8, 3, FALSE)</f>
        <v>-75</v>
      </c>
      <c r="V6775" s="21">
        <f t="shared" si="1911"/>
        <v>13.586756988128281</v>
      </c>
      <c r="W6775" s="21">
        <f t="shared" si="1902"/>
        <v>134.54468924703204</v>
      </c>
      <c r="X6775" s="21">
        <f t="shared" si="1903"/>
        <v>-289.48733615416808</v>
      </c>
      <c r="Y6775" s="21">
        <f t="shared" si="1904"/>
        <v>-133.48733615416808</v>
      </c>
      <c r="Z6775" s="21">
        <f t="shared" si="1912"/>
        <v>-42.313154120960753</v>
      </c>
      <c r="AA6775" s="21">
        <f t="shared" si="1905"/>
        <v>-42.313154120960753</v>
      </c>
      <c r="AB6775" s="21">
        <f t="shared" si="1906"/>
        <v>0</v>
      </c>
      <c r="AC6775" s="21">
        <f t="shared" si="1907"/>
        <v>0</v>
      </c>
      <c r="AD6775" s="21">
        <f t="shared" si="1913"/>
        <v>0</v>
      </c>
      <c r="AE6775" s="21" t="str">
        <f t="shared" si="1908"/>
        <v>10/9/10:00</v>
      </c>
    </row>
    <row r="6776" spans="2:31">
      <c r="B6776" s="37">
        <v>10</v>
      </c>
      <c r="C6776" s="38">
        <v>9</v>
      </c>
      <c r="D6776" s="39">
        <v>11</v>
      </c>
      <c r="E6776" s="17">
        <v>12.8</v>
      </c>
      <c r="F6776" s="17">
        <v>148</v>
      </c>
      <c r="G6776" s="17">
        <v>625</v>
      </c>
      <c r="H6776" s="37">
        <f t="shared" si="1896"/>
        <v>55.04</v>
      </c>
      <c r="I6776" s="37">
        <f>IF(H6776&lt;'Roof Calculator'!$G$8, 1, 0)</f>
        <v>0</v>
      </c>
      <c r="J6776" s="37">
        <f>IF(H6776&gt;='Roof Calculator'!$G$8, 1, 0)</f>
        <v>1</v>
      </c>
      <c r="K6776" s="37">
        <f t="shared" si="1897"/>
        <v>0</v>
      </c>
      <c r="L6776" s="37">
        <f t="shared" si="1898"/>
        <v>55.04</v>
      </c>
      <c r="M6776" s="37">
        <v>0</v>
      </c>
      <c r="N6776" s="37">
        <f t="shared" si="1899"/>
        <v>148</v>
      </c>
      <c r="O6776" s="37">
        <v>0</v>
      </c>
      <c r="P6776" s="37">
        <v>0</v>
      </c>
      <c r="Q6776" s="21">
        <f t="shared" si="1900"/>
        <v>39.790999999999997</v>
      </c>
      <c r="R6776" s="21">
        <f t="shared" si="1909"/>
        <v>282.41666666665537</v>
      </c>
      <c r="S6776" s="21">
        <f t="shared" si="1910"/>
        <v>-7.3140646450378224</v>
      </c>
      <c r="T6776" s="21">
        <f t="shared" si="1901"/>
        <v>86.147999999999996</v>
      </c>
      <c r="U6776" s="37">
        <f>VLOOKUP(Time_Zone, 'LSTM LookUp'!$B$5:$D$8, 3, FALSE)</f>
        <v>-75</v>
      </c>
      <c r="V6776" s="21">
        <f t="shared" si="1911"/>
        <v>13.597317223003955</v>
      </c>
      <c r="W6776" s="21">
        <f t="shared" si="1902"/>
        <v>149.54732930575096</v>
      </c>
      <c r="X6776" s="21">
        <f t="shared" si="1903"/>
        <v>-461.54383877783283</v>
      </c>
      <c r="Y6776" s="21">
        <f t="shared" si="1904"/>
        <v>-313.54383877783283</v>
      </c>
      <c r="Z6776" s="21">
        <f t="shared" si="1912"/>
        <v>-99.387920653099741</v>
      </c>
      <c r="AA6776" s="21">
        <f t="shared" si="1905"/>
        <v>0</v>
      </c>
      <c r="AB6776" s="21">
        <f t="shared" si="1906"/>
        <v>-99.387920653099741</v>
      </c>
      <c r="AC6776" s="21">
        <f t="shared" si="1907"/>
        <v>55.04</v>
      </c>
      <c r="AD6776" s="21">
        <f t="shared" si="1913"/>
        <v>-99.387920653099741</v>
      </c>
      <c r="AE6776" s="21" t="str">
        <f t="shared" si="1908"/>
        <v>10/9/11:00</v>
      </c>
    </row>
    <row r="6777" spans="2:31">
      <c r="B6777" s="37">
        <v>10</v>
      </c>
      <c r="C6777" s="38">
        <v>9</v>
      </c>
      <c r="D6777" s="39">
        <v>12</v>
      </c>
      <c r="E6777" s="17">
        <v>14.4</v>
      </c>
      <c r="F6777" s="17">
        <v>118</v>
      </c>
      <c r="G6777" s="17">
        <v>788</v>
      </c>
      <c r="H6777" s="37">
        <f t="shared" si="1896"/>
        <v>57.92</v>
      </c>
      <c r="I6777" s="37">
        <f>IF(H6777&lt;'Roof Calculator'!$G$8, 1, 0)</f>
        <v>0</v>
      </c>
      <c r="J6777" s="37">
        <f>IF(H6777&gt;='Roof Calculator'!$G$8, 1, 0)</f>
        <v>1</v>
      </c>
      <c r="K6777" s="37">
        <f t="shared" si="1897"/>
        <v>0</v>
      </c>
      <c r="L6777" s="37">
        <f t="shared" si="1898"/>
        <v>57.92</v>
      </c>
      <c r="M6777" s="37">
        <v>0</v>
      </c>
      <c r="N6777" s="37">
        <f t="shared" si="1899"/>
        <v>118</v>
      </c>
      <c r="O6777" s="37">
        <v>0</v>
      </c>
      <c r="P6777" s="37">
        <v>0</v>
      </c>
      <c r="Q6777" s="21">
        <f t="shared" si="1900"/>
        <v>39.790999999999997</v>
      </c>
      <c r="R6777" s="21">
        <f t="shared" si="1909"/>
        <v>282.45833333332206</v>
      </c>
      <c r="S6777" s="21">
        <f t="shared" si="1910"/>
        <v>-7.3296847452992973</v>
      </c>
      <c r="T6777" s="21">
        <f t="shared" si="1901"/>
        <v>86.147999999999996</v>
      </c>
      <c r="U6777" s="37">
        <f>VLOOKUP(Time_Zone, 'LSTM LookUp'!$B$5:$D$8, 3, FALSE)</f>
        <v>-75</v>
      </c>
      <c r="V6777" s="21">
        <f t="shared" si="1911"/>
        <v>13.607861228304259</v>
      </c>
      <c r="W6777" s="21">
        <f t="shared" si="1902"/>
        <v>164.54996530707604</v>
      </c>
      <c r="X6777" s="21">
        <f t="shared" si="1903"/>
        <v>-643.17657878409921</v>
      </c>
      <c r="Y6777" s="21">
        <f t="shared" si="1904"/>
        <v>-525.17657878409921</v>
      </c>
      <c r="Z6777" s="21">
        <f t="shared" si="1912"/>
        <v>-166.47180293676576</v>
      </c>
      <c r="AA6777" s="21">
        <f t="shared" si="1905"/>
        <v>0</v>
      </c>
      <c r="AB6777" s="21">
        <f t="shared" si="1906"/>
        <v>-166.47180293676576</v>
      </c>
      <c r="AC6777" s="21">
        <f t="shared" si="1907"/>
        <v>57.92</v>
      </c>
      <c r="AD6777" s="21">
        <f t="shared" si="1913"/>
        <v>-166.47180293676576</v>
      </c>
      <c r="AE6777" s="21" t="str">
        <f t="shared" si="1908"/>
        <v>10/9/12:00</v>
      </c>
    </row>
    <row r="6778" spans="2:31">
      <c r="B6778" s="37">
        <v>10</v>
      </c>
      <c r="C6778" s="38">
        <v>9</v>
      </c>
      <c r="D6778" s="39">
        <v>13</v>
      </c>
      <c r="E6778" s="17">
        <v>16.100000000000001</v>
      </c>
      <c r="F6778" s="17">
        <v>113</v>
      </c>
      <c r="G6778" s="17">
        <v>862</v>
      </c>
      <c r="H6778" s="37">
        <f t="shared" si="1896"/>
        <v>60.980000000000004</v>
      </c>
      <c r="I6778" s="37">
        <f>IF(H6778&lt;'Roof Calculator'!$G$8, 1, 0)</f>
        <v>0</v>
      </c>
      <c r="J6778" s="37">
        <f>IF(H6778&gt;='Roof Calculator'!$G$8, 1, 0)</f>
        <v>1</v>
      </c>
      <c r="K6778" s="37">
        <f t="shared" si="1897"/>
        <v>0</v>
      </c>
      <c r="L6778" s="37">
        <f t="shared" si="1898"/>
        <v>60.980000000000004</v>
      </c>
      <c r="M6778" s="37">
        <v>0</v>
      </c>
      <c r="N6778" s="37">
        <f t="shared" si="1899"/>
        <v>113</v>
      </c>
      <c r="O6778" s="37">
        <v>0</v>
      </c>
      <c r="P6778" s="37">
        <v>0</v>
      </c>
      <c r="Q6778" s="21">
        <f t="shared" si="1900"/>
        <v>39.790999999999997</v>
      </c>
      <c r="R6778" s="21">
        <f t="shared" si="1909"/>
        <v>282.49999999998875</v>
      </c>
      <c r="S6778" s="21">
        <f t="shared" si="1910"/>
        <v>-7.345301601666768</v>
      </c>
      <c r="T6778" s="21">
        <f t="shared" si="1901"/>
        <v>86.147999999999996</v>
      </c>
      <c r="U6778" s="37">
        <f>VLOOKUP(Time_Zone, 'LSTM LookUp'!$B$5:$D$8, 3, FALSE)</f>
        <v>-75</v>
      </c>
      <c r="V6778" s="21">
        <f t="shared" si="1911"/>
        <v>13.618388981234846</v>
      </c>
      <c r="W6778" s="21">
        <f t="shared" si="1902"/>
        <v>179.55259724530873</v>
      </c>
      <c r="X6778" s="21">
        <f t="shared" si="1903"/>
        <v>-727.42202095068569</v>
      </c>
      <c r="Y6778" s="21">
        <f t="shared" si="1904"/>
        <v>-614.42202095068569</v>
      </c>
      <c r="Z6778" s="21">
        <f t="shared" si="1912"/>
        <v>-194.76104937604418</v>
      </c>
      <c r="AA6778" s="21">
        <f t="shared" si="1905"/>
        <v>0</v>
      </c>
      <c r="AB6778" s="21">
        <f t="shared" si="1906"/>
        <v>-194.76104937604418</v>
      </c>
      <c r="AC6778" s="21">
        <f t="shared" si="1907"/>
        <v>60.980000000000004</v>
      </c>
      <c r="AD6778" s="21">
        <f t="shared" si="1913"/>
        <v>-194.76104937604418</v>
      </c>
      <c r="AE6778" s="21" t="str">
        <f t="shared" si="1908"/>
        <v>10/9/13:00</v>
      </c>
    </row>
    <row r="6779" spans="2:31">
      <c r="B6779" s="37">
        <v>10</v>
      </c>
      <c r="C6779" s="38">
        <v>9</v>
      </c>
      <c r="D6779" s="39">
        <v>14</v>
      </c>
      <c r="E6779" s="17">
        <v>17.8</v>
      </c>
      <c r="F6779" s="17">
        <v>111</v>
      </c>
      <c r="G6779" s="17">
        <v>854</v>
      </c>
      <c r="H6779" s="37">
        <f t="shared" si="1896"/>
        <v>64.040000000000006</v>
      </c>
      <c r="I6779" s="37">
        <f>IF(H6779&lt;'Roof Calculator'!$G$8, 1, 0)</f>
        <v>0</v>
      </c>
      <c r="J6779" s="37">
        <f>IF(H6779&gt;='Roof Calculator'!$G$8, 1, 0)</f>
        <v>1</v>
      </c>
      <c r="K6779" s="37">
        <f t="shared" si="1897"/>
        <v>0</v>
      </c>
      <c r="L6779" s="37">
        <f t="shared" si="1898"/>
        <v>64.040000000000006</v>
      </c>
      <c r="M6779" s="37">
        <v>0</v>
      </c>
      <c r="N6779" s="37">
        <f t="shared" si="1899"/>
        <v>111</v>
      </c>
      <c r="O6779" s="37">
        <v>0</v>
      </c>
      <c r="P6779" s="37">
        <v>0</v>
      </c>
      <c r="Q6779" s="21">
        <f t="shared" si="1900"/>
        <v>39.790999999999997</v>
      </c>
      <c r="R6779" s="21">
        <f t="shared" si="1909"/>
        <v>282.54166666665543</v>
      </c>
      <c r="S6779" s="21">
        <f t="shared" si="1910"/>
        <v>-7.3609152069242336</v>
      </c>
      <c r="T6779" s="21">
        <f t="shared" si="1901"/>
        <v>86.147999999999996</v>
      </c>
      <c r="U6779" s="37">
        <f>VLOOKUP(Time_Zone, 'LSTM LookUp'!$B$5:$D$8, 3, FALSE)</f>
        <v>-75</v>
      </c>
      <c r="V6779" s="21">
        <f t="shared" si="1911"/>
        <v>13.628900459028767</v>
      </c>
      <c r="W6779" s="21">
        <f t="shared" si="1902"/>
        <v>194.55522511475718</v>
      </c>
      <c r="X6779" s="21">
        <f t="shared" si="1903"/>
        <v>-699.92906163394889</v>
      </c>
      <c r="Y6779" s="21">
        <f t="shared" si="1904"/>
        <v>-588.92906163394889</v>
      </c>
      <c r="Z6779" s="21">
        <f t="shared" si="1912"/>
        <v>-186.68022652313581</v>
      </c>
      <c r="AA6779" s="21">
        <f t="shared" si="1905"/>
        <v>0</v>
      </c>
      <c r="AB6779" s="21">
        <f t="shared" si="1906"/>
        <v>-186.68022652313581</v>
      </c>
      <c r="AC6779" s="21">
        <f t="shared" si="1907"/>
        <v>64.040000000000006</v>
      </c>
      <c r="AD6779" s="21">
        <f t="shared" si="1913"/>
        <v>-186.68022652313581</v>
      </c>
      <c r="AE6779" s="21" t="str">
        <f t="shared" si="1908"/>
        <v>10/9/14:00</v>
      </c>
    </row>
    <row r="6780" spans="2:31">
      <c r="B6780" s="37">
        <v>10</v>
      </c>
      <c r="C6780" s="38">
        <v>9</v>
      </c>
      <c r="D6780" s="39">
        <v>15</v>
      </c>
      <c r="E6780" s="17">
        <v>18.3</v>
      </c>
      <c r="F6780" s="17">
        <v>109</v>
      </c>
      <c r="G6780" s="17">
        <v>764</v>
      </c>
      <c r="H6780" s="37">
        <f t="shared" si="1896"/>
        <v>64.94</v>
      </c>
      <c r="I6780" s="37">
        <f>IF(H6780&lt;'Roof Calculator'!$G$8, 1, 0)</f>
        <v>0</v>
      </c>
      <c r="J6780" s="37">
        <f>IF(H6780&gt;='Roof Calculator'!$G$8, 1, 0)</f>
        <v>1</v>
      </c>
      <c r="K6780" s="37">
        <f t="shared" si="1897"/>
        <v>0</v>
      </c>
      <c r="L6780" s="37">
        <f t="shared" si="1898"/>
        <v>64.94</v>
      </c>
      <c r="M6780" s="37">
        <v>0</v>
      </c>
      <c r="N6780" s="37">
        <f t="shared" si="1899"/>
        <v>109</v>
      </c>
      <c r="O6780" s="37">
        <v>0</v>
      </c>
      <c r="P6780" s="37">
        <v>0</v>
      </c>
      <c r="Q6780" s="21">
        <f t="shared" si="1900"/>
        <v>39.790999999999997</v>
      </c>
      <c r="R6780" s="21">
        <f t="shared" si="1909"/>
        <v>282.58333333332212</v>
      </c>
      <c r="S6780" s="21">
        <f t="shared" si="1910"/>
        <v>-7.3765255538552799</v>
      </c>
      <c r="T6780" s="21">
        <f t="shared" si="1901"/>
        <v>86.147999999999996</v>
      </c>
      <c r="U6780" s="37">
        <f>VLOOKUP(Time_Zone, 'LSTM LookUp'!$B$5:$D$8, 3, FALSE)</f>
        <v>-75</v>
      </c>
      <c r="V6780" s="21">
        <f t="shared" si="1911"/>
        <v>13.639395638946549</v>
      </c>
      <c r="W6780" s="21">
        <f t="shared" si="1902"/>
        <v>209.55784890973663</v>
      </c>
      <c r="X6780" s="21">
        <f t="shared" si="1903"/>
        <v>-569.19616639221624</v>
      </c>
      <c r="Y6780" s="21">
        <f t="shared" si="1904"/>
        <v>-460.19616639221624</v>
      </c>
      <c r="Z6780" s="21">
        <f t="shared" si="1912"/>
        <v>-145.87414713212951</v>
      </c>
      <c r="AA6780" s="21">
        <f t="shared" si="1905"/>
        <v>0</v>
      </c>
      <c r="AB6780" s="21">
        <f t="shared" si="1906"/>
        <v>-145.87414713212951</v>
      </c>
      <c r="AC6780" s="21">
        <f t="shared" si="1907"/>
        <v>64.94</v>
      </c>
      <c r="AD6780" s="21">
        <f t="shared" si="1913"/>
        <v>-145.87414713212951</v>
      </c>
      <c r="AE6780" s="21" t="str">
        <f t="shared" si="1908"/>
        <v>10/9/15:00</v>
      </c>
    </row>
    <row r="6781" spans="2:31">
      <c r="B6781" s="37">
        <v>10</v>
      </c>
      <c r="C6781" s="38">
        <v>9</v>
      </c>
      <c r="D6781" s="39">
        <v>16</v>
      </c>
      <c r="E6781" s="17">
        <v>18.3</v>
      </c>
      <c r="F6781" s="17">
        <v>128</v>
      </c>
      <c r="G6781" s="17">
        <v>615</v>
      </c>
      <c r="H6781" s="37">
        <f t="shared" si="1896"/>
        <v>64.94</v>
      </c>
      <c r="I6781" s="37">
        <f>IF(H6781&lt;'Roof Calculator'!$G$8, 1, 0)</f>
        <v>0</v>
      </c>
      <c r="J6781" s="37">
        <f>IF(H6781&gt;='Roof Calculator'!$G$8, 1, 0)</f>
        <v>1</v>
      </c>
      <c r="K6781" s="37">
        <f t="shared" si="1897"/>
        <v>0</v>
      </c>
      <c r="L6781" s="37">
        <f t="shared" si="1898"/>
        <v>64.94</v>
      </c>
      <c r="M6781" s="37">
        <v>0</v>
      </c>
      <c r="N6781" s="37">
        <f t="shared" si="1899"/>
        <v>128</v>
      </c>
      <c r="O6781" s="37">
        <v>0</v>
      </c>
      <c r="P6781" s="37">
        <v>0</v>
      </c>
      <c r="Q6781" s="21">
        <f t="shared" si="1900"/>
        <v>39.790999999999997</v>
      </c>
      <c r="R6781" s="21">
        <f t="shared" si="1909"/>
        <v>282.6249999999888</v>
      </c>
      <c r="S6781" s="21">
        <f t="shared" si="1910"/>
        <v>-7.3921326352429553</v>
      </c>
      <c r="T6781" s="21">
        <f t="shared" si="1901"/>
        <v>86.147999999999996</v>
      </c>
      <c r="U6781" s="37">
        <f>VLOOKUP(Time_Zone, 'LSTM LookUp'!$B$5:$D$8, 3, FALSE)</f>
        <v>-75</v>
      </c>
      <c r="V6781" s="21">
        <f t="shared" si="1911"/>
        <v>13.649874498276182</v>
      </c>
      <c r="W6781" s="21">
        <f t="shared" si="1902"/>
        <v>224.56046862456901</v>
      </c>
      <c r="X6781" s="21">
        <f t="shared" si="1903"/>
        <v>-384.54227542355517</v>
      </c>
      <c r="Y6781" s="21">
        <f t="shared" si="1904"/>
        <v>-256.54227542355517</v>
      </c>
      <c r="Z6781" s="21">
        <f t="shared" si="1912"/>
        <v>-81.319420637789889</v>
      </c>
      <c r="AA6781" s="21">
        <f t="shared" si="1905"/>
        <v>0</v>
      </c>
      <c r="AB6781" s="21">
        <f t="shared" si="1906"/>
        <v>-81.319420637789889</v>
      </c>
      <c r="AC6781" s="21">
        <f t="shared" si="1907"/>
        <v>64.94</v>
      </c>
      <c r="AD6781" s="21">
        <f t="shared" si="1913"/>
        <v>-81.319420637789889</v>
      </c>
      <c r="AE6781" s="21" t="str">
        <f t="shared" si="1908"/>
        <v>10/9/16:00</v>
      </c>
    </row>
    <row r="6782" spans="2:31">
      <c r="B6782" s="37">
        <v>10</v>
      </c>
      <c r="C6782" s="38">
        <v>9</v>
      </c>
      <c r="D6782" s="39">
        <v>17</v>
      </c>
      <c r="E6782" s="17">
        <v>17.8</v>
      </c>
      <c r="F6782" s="17">
        <v>148</v>
      </c>
      <c r="G6782" s="17">
        <v>82</v>
      </c>
      <c r="H6782" s="37">
        <f t="shared" si="1896"/>
        <v>64.040000000000006</v>
      </c>
      <c r="I6782" s="37">
        <f>IF(H6782&lt;'Roof Calculator'!$G$8, 1, 0)</f>
        <v>0</v>
      </c>
      <c r="J6782" s="37">
        <f>IF(H6782&gt;='Roof Calculator'!$G$8, 1, 0)</f>
        <v>1</v>
      </c>
      <c r="K6782" s="37">
        <f t="shared" si="1897"/>
        <v>0</v>
      </c>
      <c r="L6782" s="37">
        <f t="shared" si="1898"/>
        <v>64.040000000000006</v>
      </c>
      <c r="M6782" s="37">
        <v>0</v>
      </c>
      <c r="N6782" s="37">
        <f t="shared" si="1899"/>
        <v>148</v>
      </c>
      <c r="O6782" s="37">
        <v>0</v>
      </c>
      <c r="P6782" s="37">
        <v>0</v>
      </c>
      <c r="Q6782" s="21">
        <f t="shared" si="1900"/>
        <v>39.790999999999997</v>
      </c>
      <c r="R6782" s="21">
        <f t="shared" si="1909"/>
        <v>282.66666666665549</v>
      </c>
      <c r="S6782" s="21">
        <f t="shared" si="1910"/>
        <v>-7.4077364438698288</v>
      </c>
      <c r="T6782" s="21">
        <f t="shared" si="1901"/>
        <v>86.147999999999996</v>
      </c>
      <c r="U6782" s="37">
        <f>VLOOKUP(Time_Zone, 'LSTM LookUp'!$B$5:$D$8, 3, FALSE)</f>
        <v>-75</v>
      </c>
      <c r="V6782" s="21">
        <f t="shared" si="1911"/>
        <v>13.660337014333205</v>
      </c>
      <c r="W6782" s="21">
        <f t="shared" si="1902"/>
        <v>239.5630842535833</v>
      </c>
      <c r="X6782" s="21">
        <f t="shared" si="1903"/>
        <v>-38.418627609234704</v>
      </c>
      <c r="Y6782" s="21">
        <f t="shared" si="1904"/>
        <v>109.5813723907653</v>
      </c>
      <c r="Z6782" s="21">
        <f t="shared" si="1912"/>
        <v>34.735381140588181</v>
      </c>
      <c r="AA6782" s="21">
        <f t="shared" si="1905"/>
        <v>0</v>
      </c>
      <c r="AB6782" s="21">
        <f t="shared" si="1906"/>
        <v>34.735381140588181</v>
      </c>
      <c r="AC6782" s="21">
        <f t="shared" si="1907"/>
        <v>64.040000000000006</v>
      </c>
      <c r="AD6782" s="21">
        <f t="shared" si="1913"/>
        <v>34.735381140588181</v>
      </c>
      <c r="AE6782" s="21" t="str">
        <f t="shared" si="1908"/>
        <v>10/9/17:00</v>
      </c>
    </row>
    <row r="6783" spans="2:31">
      <c r="B6783" s="37">
        <v>10</v>
      </c>
      <c r="C6783" s="38">
        <v>9</v>
      </c>
      <c r="D6783" s="39">
        <v>18</v>
      </c>
      <c r="E6783" s="17">
        <v>16.7</v>
      </c>
      <c r="F6783" s="17">
        <v>27</v>
      </c>
      <c r="G6783" s="17">
        <v>28</v>
      </c>
      <c r="H6783" s="37">
        <f t="shared" si="1896"/>
        <v>62.059999999999995</v>
      </c>
      <c r="I6783" s="37">
        <f>IF(H6783&lt;'Roof Calculator'!$G$8, 1, 0)</f>
        <v>0</v>
      </c>
      <c r="J6783" s="37">
        <f>IF(H6783&gt;='Roof Calculator'!$G$8, 1, 0)</f>
        <v>1</v>
      </c>
      <c r="K6783" s="37">
        <f t="shared" si="1897"/>
        <v>0</v>
      </c>
      <c r="L6783" s="37">
        <f t="shared" si="1898"/>
        <v>62.059999999999995</v>
      </c>
      <c r="M6783" s="37">
        <v>0</v>
      </c>
      <c r="N6783" s="37">
        <f t="shared" si="1899"/>
        <v>27</v>
      </c>
      <c r="O6783" s="37">
        <v>0</v>
      </c>
      <c r="P6783" s="37">
        <v>0</v>
      </c>
      <c r="Q6783" s="21">
        <f t="shared" si="1900"/>
        <v>39.790999999999997</v>
      </c>
      <c r="R6783" s="21">
        <f t="shared" si="1909"/>
        <v>282.70833333332217</v>
      </c>
      <c r="S6783" s="21">
        <f t="shared" si="1910"/>
        <v>-7.4233369725180198</v>
      </c>
      <c r="T6783" s="21">
        <f t="shared" si="1901"/>
        <v>86.147999999999996</v>
      </c>
      <c r="U6783" s="37">
        <f>VLOOKUP(Time_Zone, 'LSTM LookUp'!$B$5:$D$8, 3, FALSE)</f>
        <v>-75</v>
      </c>
      <c r="V6783" s="21">
        <f t="shared" si="1911"/>
        <v>13.670783164460749</v>
      </c>
      <c r="W6783" s="21">
        <f t="shared" si="1902"/>
        <v>254.56569579111519</v>
      </c>
      <c r="X6783" s="21">
        <f t="shared" si="1903"/>
        <v>-7.9930175469510161</v>
      </c>
      <c r="Y6783" s="21">
        <f t="shared" si="1904"/>
        <v>19.006982453048984</v>
      </c>
      <c r="Z6783" s="21">
        <f t="shared" si="1912"/>
        <v>6.0248814687665497</v>
      </c>
      <c r="AA6783" s="21">
        <f t="shared" si="1905"/>
        <v>0</v>
      </c>
      <c r="AB6783" s="21">
        <f t="shared" si="1906"/>
        <v>6.0248814687665497</v>
      </c>
      <c r="AC6783" s="21">
        <f t="shared" si="1907"/>
        <v>62.059999999999995</v>
      </c>
      <c r="AD6783" s="21">
        <f t="shared" si="1913"/>
        <v>6.0248814687665497</v>
      </c>
      <c r="AE6783" s="21" t="str">
        <f t="shared" si="1908"/>
        <v>10/9/18:00</v>
      </c>
    </row>
    <row r="6784" spans="2:31">
      <c r="B6784" s="37">
        <v>10</v>
      </c>
      <c r="C6784" s="38">
        <v>9</v>
      </c>
      <c r="D6784" s="39">
        <v>19</v>
      </c>
      <c r="E6784" s="17">
        <v>15.6</v>
      </c>
      <c r="F6784" s="17">
        <v>1</v>
      </c>
      <c r="G6784" s="17">
        <v>1</v>
      </c>
      <c r="H6784" s="37">
        <f t="shared" si="1896"/>
        <v>60.08</v>
      </c>
      <c r="I6784" s="37">
        <f>IF(H6784&lt;'Roof Calculator'!$G$8, 1, 0)</f>
        <v>0</v>
      </c>
      <c r="J6784" s="37">
        <f>IF(H6784&gt;='Roof Calculator'!$G$8, 1, 0)</f>
        <v>1</v>
      </c>
      <c r="K6784" s="37">
        <f t="shared" si="1897"/>
        <v>0</v>
      </c>
      <c r="L6784" s="37">
        <f t="shared" si="1898"/>
        <v>60.08</v>
      </c>
      <c r="M6784" s="37">
        <v>0</v>
      </c>
      <c r="N6784" s="37">
        <f t="shared" si="1899"/>
        <v>1</v>
      </c>
      <c r="O6784" s="37">
        <v>0</v>
      </c>
      <c r="P6784" s="37">
        <v>0</v>
      </c>
      <c r="Q6784" s="21">
        <f t="shared" si="1900"/>
        <v>39.790999999999997</v>
      </c>
      <c r="R6784" s="21">
        <f t="shared" si="1909"/>
        <v>282.74999999998886</v>
      </c>
      <c r="S6784" s="21">
        <f t="shared" si="1910"/>
        <v>-7.4389342139691852</v>
      </c>
      <c r="T6784" s="21">
        <f t="shared" si="1901"/>
        <v>86.147999999999996</v>
      </c>
      <c r="U6784" s="37">
        <f>VLOOKUP(Time_Zone, 'LSTM LookUp'!$B$5:$D$8, 3, FALSE)</f>
        <v>-75</v>
      </c>
      <c r="V6784" s="21">
        <f t="shared" si="1911"/>
        <v>13.681212926029602</v>
      </c>
      <c r="W6784" s="21">
        <f t="shared" si="1902"/>
        <v>269.56830323150734</v>
      </c>
      <c r="X6784" s="21">
        <f t="shared" si="1903"/>
        <v>-8.8599648342622656E-2</v>
      </c>
      <c r="Y6784" s="21">
        <f t="shared" si="1904"/>
        <v>0.91140035165737732</v>
      </c>
      <c r="Z6784" s="21">
        <f t="shared" si="1912"/>
        <v>0.28889799329756333</v>
      </c>
      <c r="AA6784" s="21">
        <f t="shared" si="1905"/>
        <v>0</v>
      </c>
      <c r="AB6784" s="21">
        <f t="shared" si="1906"/>
        <v>0.28889799329756333</v>
      </c>
      <c r="AC6784" s="21">
        <f t="shared" si="1907"/>
        <v>60.08</v>
      </c>
      <c r="AD6784" s="21">
        <f t="shared" si="1913"/>
        <v>0.28889799329756333</v>
      </c>
      <c r="AE6784" s="21" t="str">
        <f t="shared" si="1908"/>
        <v>10/9/19:00</v>
      </c>
    </row>
    <row r="6785" spans="2:31">
      <c r="B6785" s="37">
        <v>10</v>
      </c>
      <c r="C6785" s="38">
        <v>9</v>
      </c>
      <c r="D6785" s="39">
        <v>20</v>
      </c>
      <c r="E6785" s="17">
        <v>13.9</v>
      </c>
      <c r="F6785" s="17">
        <v>0</v>
      </c>
      <c r="G6785" s="17">
        <v>0</v>
      </c>
      <c r="H6785" s="37">
        <f t="shared" si="1896"/>
        <v>57.02</v>
      </c>
      <c r="I6785" s="37">
        <f>IF(H6785&lt;'Roof Calculator'!$G$8, 1, 0)</f>
        <v>0</v>
      </c>
      <c r="J6785" s="37">
        <f>IF(H6785&gt;='Roof Calculator'!$G$8, 1, 0)</f>
        <v>1</v>
      </c>
      <c r="K6785" s="37">
        <f t="shared" si="1897"/>
        <v>0</v>
      </c>
      <c r="L6785" s="37">
        <f t="shared" si="1898"/>
        <v>57.02</v>
      </c>
      <c r="M6785" s="37">
        <v>0</v>
      </c>
      <c r="N6785" s="37">
        <f t="shared" si="1899"/>
        <v>0</v>
      </c>
      <c r="O6785" s="37">
        <v>0</v>
      </c>
      <c r="P6785" s="37">
        <v>0</v>
      </c>
      <c r="Q6785" s="21">
        <f t="shared" si="1900"/>
        <v>39.790999999999997</v>
      </c>
      <c r="R6785" s="21">
        <f t="shared" si="1909"/>
        <v>282.79166666665554</v>
      </c>
      <c r="S6785" s="21">
        <f t="shared" si="1910"/>
        <v>-7.454528161004462</v>
      </c>
      <c r="T6785" s="21">
        <f t="shared" si="1901"/>
        <v>86.147999999999996</v>
      </c>
      <c r="U6785" s="37">
        <f>VLOOKUP(Time_Zone, 'LSTM LookUp'!$B$5:$D$8, 3, FALSE)</f>
        <v>-75</v>
      </c>
      <c r="V6785" s="21">
        <f t="shared" si="1911"/>
        <v>13.691626276438198</v>
      </c>
      <c r="W6785" s="21">
        <f t="shared" si="1902"/>
        <v>284.57090656910952</v>
      </c>
      <c r="X6785" s="21">
        <f t="shared" si="1903"/>
        <v>0</v>
      </c>
      <c r="Y6785" s="21">
        <f t="shared" si="1904"/>
        <v>0</v>
      </c>
      <c r="Z6785" s="21">
        <f t="shared" si="1912"/>
        <v>0</v>
      </c>
      <c r="AA6785" s="21">
        <f t="shared" si="1905"/>
        <v>0</v>
      </c>
      <c r="AB6785" s="21">
        <f t="shared" si="1906"/>
        <v>0</v>
      </c>
      <c r="AC6785" s="21">
        <f t="shared" si="1907"/>
        <v>57.02</v>
      </c>
      <c r="AD6785" s="21">
        <f t="shared" si="1913"/>
        <v>0</v>
      </c>
      <c r="AE6785" s="21" t="str">
        <f t="shared" si="1908"/>
        <v>10/9/20:00</v>
      </c>
    </row>
    <row r="6786" spans="2:31">
      <c r="B6786" s="37">
        <v>10</v>
      </c>
      <c r="C6786" s="38">
        <v>9</v>
      </c>
      <c r="D6786" s="39">
        <v>21</v>
      </c>
      <c r="E6786" s="17">
        <v>13.9</v>
      </c>
      <c r="F6786" s="17">
        <v>0</v>
      </c>
      <c r="G6786" s="17">
        <v>0</v>
      </c>
      <c r="H6786" s="37">
        <f t="shared" si="1896"/>
        <v>57.02</v>
      </c>
      <c r="I6786" s="37">
        <f>IF(H6786&lt;'Roof Calculator'!$G$8, 1, 0)</f>
        <v>0</v>
      </c>
      <c r="J6786" s="37">
        <f>IF(H6786&gt;='Roof Calculator'!$G$8, 1, 0)</f>
        <v>1</v>
      </c>
      <c r="K6786" s="37">
        <f t="shared" si="1897"/>
        <v>0</v>
      </c>
      <c r="L6786" s="37">
        <f t="shared" si="1898"/>
        <v>57.02</v>
      </c>
      <c r="M6786" s="37">
        <v>0</v>
      </c>
      <c r="N6786" s="37">
        <f t="shared" si="1899"/>
        <v>0</v>
      </c>
      <c r="O6786" s="37">
        <v>0</v>
      </c>
      <c r="P6786" s="37">
        <v>0</v>
      </c>
      <c r="Q6786" s="21">
        <f t="shared" si="1900"/>
        <v>39.790999999999997</v>
      </c>
      <c r="R6786" s="21">
        <f t="shared" si="1909"/>
        <v>282.83333333332223</v>
      </c>
      <c r="S6786" s="21">
        <f t="shared" si="1910"/>
        <v>-7.4701188064045185</v>
      </c>
      <c r="T6786" s="21">
        <f t="shared" si="1901"/>
        <v>86.147999999999996</v>
      </c>
      <c r="U6786" s="37">
        <f>VLOOKUP(Time_Zone, 'LSTM LookUp'!$B$5:$D$8, 3, FALSE)</f>
        <v>-75</v>
      </c>
      <c r="V6786" s="21">
        <f t="shared" si="1911"/>
        <v>13.702023193112719</v>
      </c>
      <c r="W6786" s="21">
        <f t="shared" si="1902"/>
        <v>299.57350579827812</v>
      </c>
      <c r="X6786" s="21">
        <f t="shared" si="1903"/>
        <v>0</v>
      </c>
      <c r="Y6786" s="21">
        <f t="shared" si="1904"/>
        <v>0</v>
      </c>
      <c r="Z6786" s="21">
        <f t="shared" si="1912"/>
        <v>0</v>
      </c>
      <c r="AA6786" s="21">
        <f t="shared" si="1905"/>
        <v>0</v>
      </c>
      <c r="AB6786" s="21">
        <f t="shared" si="1906"/>
        <v>0</v>
      </c>
      <c r="AC6786" s="21">
        <f t="shared" si="1907"/>
        <v>57.02</v>
      </c>
      <c r="AD6786" s="21">
        <f t="shared" si="1913"/>
        <v>0</v>
      </c>
      <c r="AE6786" s="21" t="str">
        <f t="shared" si="1908"/>
        <v>10/9/21:00</v>
      </c>
    </row>
    <row r="6787" spans="2:31">
      <c r="B6787" s="37">
        <v>10</v>
      </c>
      <c r="C6787" s="38">
        <v>9</v>
      </c>
      <c r="D6787" s="39">
        <v>22</v>
      </c>
      <c r="E6787" s="17">
        <v>13.9</v>
      </c>
      <c r="F6787" s="17">
        <v>0</v>
      </c>
      <c r="G6787" s="17">
        <v>0</v>
      </c>
      <c r="H6787" s="37">
        <f t="shared" si="1896"/>
        <v>57.02</v>
      </c>
      <c r="I6787" s="37">
        <f>IF(H6787&lt;'Roof Calculator'!$G$8, 1, 0)</f>
        <v>0</v>
      </c>
      <c r="J6787" s="37">
        <f>IF(H6787&gt;='Roof Calculator'!$G$8, 1, 0)</f>
        <v>1</v>
      </c>
      <c r="K6787" s="37">
        <f t="shared" si="1897"/>
        <v>0</v>
      </c>
      <c r="L6787" s="37">
        <f t="shared" si="1898"/>
        <v>57.02</v>
      </c>
      <c r="M6787" s="37">
        <v>0</v>
      </c>
      <c r="N6787" s="37">
        <f t="shared" si="1899"/>
        <v>0</v>
      </c>
      <c r="O6787" s="37">
        <v>0</v>
      </c>
      <c r="P6787" s="37">
        <v>0</v>
      </c>
      <c r="Q6787" s="21">
        <f t="shared" si="1900"/>
        <v>39.790999999999997</v>
      </c>
      <c r="R6787" s="21">
        <f t="shared" si="1909"/>
        <v>282.87499999998892</v>
      </c>
      <c r="S6787" s="21">
        <f t="shared" si="1910"/>
        <v>-7.4857061429495717</v>
      </c>
      <c r="T6787" s="21">
        <f t="shared" si="1901"/>
        <v>86.147999999999996</v>
      </c>
      <c r="U6787" s="37">
        <f>VLOOKUP(Time_Zone, 'LSTM LookUp'!$B$5:$D$8, 3, FALSE)</f>
        <v>-75</v>
      </c>
      <c r="V6787" s="21">
        <f t="shared" si="1911"/>
        <v>13.712403653507135</v>
      </c>
      <c r="W6787" s="21">
        <f t="shared" si="1902"/>
        <v>314.57610091337688</v>
      </c>
      <c r="X6787" s="21">
        <f t="shared" si="1903"/>
        <v>0</v>
      </c>
      <c r="Y6787" s="21">
        <f t="shared" si="1904"/>
        <v>0</v>
      </c>
      <c r="Z6787" s="21">
        <f t="shared" si="1912"/>
        <v>0</v>
      </c>
      <c r="AA6787" s="21">
        <f t="shared" si="1905"/>
        <v>0</v>
      </c>
      <c r="AB6787" s="21">
        <f t="shared" si="1906"/>
        <v>0</v>
      </c>
      <c r="AC6787" s="21">
        <f t="shared" si="1907"/>
        <v>57.02</v>
      </c>
      <c r="AD6787" s="21">
        <f t="shared" si="1913"/>
        <v>0</v>
      </c>
      <c r="AE6787" s="21" t="str">
        <f t="shared" si="1908"/>
        <v>10/9/22:00</v>
      </c>
    </row>
    <row r="6788" spans="2:31">
      <c r="B6788" s="37">
        <v>10</v>
      </c>
      <c r="C6788" s="38">
        <v>9</v>
      </c>
      <c r="D6788" s="39">
        <v>23</v>
      </c>
      <c r="E6788" s="17">
        <v>13.3</v>
      </c>
      <c r="F6788" s="17">
        <v>0</v>
      </c>
      <c r="G6788" s="17">
        <v>0</v>
      </c>
      <c r="H6788" s="37">
        <f t="shared" si="1896"/>
        <v>55.94</v>
      </c>
      <c r="I6788" s="37">
        <f>IF(H6788&lt;'Roof Calculator'!$G$8, 1, 0)</f>
        <v>0</v>
      </c>
      <c r="J6788" s="37">
        <f>IF(H6788&gt;='Roof Calculator'!$G$8, 1, 0)</f>
        <v>1</v>
      </c>
      <c r="K6788" s="37">
        <f t="shared" si="1897"/>
        <v>0</v>
      </c>
      <c r="L6788" s="37">
        <f t="shared" si="1898"/>
        <v>55.94</v>
      </c>
      <c r="M6788" s="37">
        <v>0</v>
      </c>
      <c r="N6788" s="37">
        <f t="shared" si="1899"/>
        <v>0</v>
      </c>
      <c r="O6788" s="37">
        <v>0</v>
      </c>
      <c r="P6788" s="37">
        <v>0</v>
      </c>
      <c r="Q6788" s="21">
        <f t="shared" si="1900"/>
        <v>39.790999999999997</v>
      </c>
      <c r="R6788" s="21">
        <f t="shared" si="1909"/>
        <v>282.9166666666556</v>
      </c>
      <c r="S6788" s="21">
        <f t="shared" si="1910"/>
        <v>-7.5012901634193385</v>
      </c>
      <c r="T6788" s="21">
        <f t="shared" si="1901"/>
        <v>86.147999999999996</v>
      </c>
      <c r="U6788" s="37">
        <f>VLOOKUP(Time_Zone, 'LSTM LookUp'!$B$5:$D$8, 3, FALSE)</f>
        <v>-75</v>
      </c>
      <c r="V6788" s="21">
        <f t="shared" si="1911"/>
        <v>13.722767635103221</v>
      </c>
      <c r="W6788" s="21">
        <f t="shared" si="1902"/>
        <v>329.5786919087758</v>
      </c>
      <c r="X6788" s="21">
        <f t="shared" si="1903"/>
        <v>0</v>
      </c>
      <c r="Y6788" s="21">
        <f t="shared" si="1904"/>
        <v>0</v>
      </c>
      <c r="Z6788" s="21">
        <f t="shared" si="1912"/>
        <v>0</v>
      </c>
      <c r="AA6788" s="21">
        <f t="shared" si="1905"/>
        <v>0</v>
      </c>
      <c r="AB6788" s="21">
        <f t="shared" si="1906"/>
        <v>0</v>
      </c>
      <c r="AC6788" s="21">
        <f t="shared" si="1907"/>
        <v>55.94</v>
      </c>
      <c r="AD6788" s="21">
        <f t="shared" si="1913"/>
        <v>0</v>
      </c>
      <c r="AE6788" s="21" t="str">
        <f t="shared" si="1908"/>
        <v>10/9/23:00</v>
      </c>
    </row>
    <row r="6789" spans="2:31">
      <c r="B6789" s="37">
        <v>10</v>
      </c>
      <c r="C6789" s="38">
        <v>9</v>
      </c>
      <c r="D6789" s="39">
        <v>24</v>
      </c>
      <c r="E6789" s="17">
        <v>12.8</v>
      </c>
      <c r="F6789" s="17">
        <v>0</v>
      </c>
      <c r="G6789" s="17">
        <v>0</v>
      </c>
      <c r="H6789" s="37">
        <f t="shared" si="1896"/>
        <v>55.04</v>
      </c>
      <c r="I6789" s="37">
        <f>IF(H6789&lt;'Roof Calculator'!$G$8, 1, 0)</f>
        <v>0</v>
      </c>
      <c r="J6789" s="37">
        <f>IF(H6789&gt;='Roof Calculator'!$G$8, 1, 0)</f>
        <v>1</v>
      </c>
      <c r="K6789" s="37">
        <f t="shared" si="1897"/>
        <v>0</v>
      </c>
      <c r="L6789" s="37">
        <f t="shared" si="1898"/>
        <v>55.04</v>
      </c>
      <c r="M6789" s="37">
        <v>0</v>
      </c>
      <c r="N6789" s="37">
        <f t="shared" si="1899"/>
        <v>0</v>
      </c>
      <c r="O6789" s="37">
        <v>0</v>
      </c>
      <c r="P6789" s="37">
        <v>0</v>
      </c>
      <c r="Q6789" s="21">
        <f t="shared" si="1900"/>
        <v>39.790999999999997</v>
      </c>
      <c r="R6789" s="21">
        <f t="shared" si="1909"/>
        <v>282.95833333332229</v>
      </c>
      <c r="S6789" s="21">
        <f t="shared" si="1910"/>
        <v>-7.5168708605930403</v>
      </c>
      <c r="T6789" s="21">
        <f t="shared" si="1901"/>
        <v>86.147999999999996</v>
      </c>
      <c r="U6789" s="37">
        <f>VLOOKUP(Time_Zone, 'LSTM LookUp'!$B$5:$D$8, 3, FALSE)</f>
        <v>-75</v>
      </c>
      <c r="V6789" s="21">
        <f t="shared" si="1911"/>
        <v>13.733115115410621</v>
      </c>
      <c r="W6789" s="21">
        <f t="shared" si="1902"/>
        <v>344.58127877885266</v>
      </c>
      <c r="X6789" s="21">
        <f t="shared" si="1903"/>
        <v>0</v>
      </c>
      <c r="Y6789" s="21">
        <f t="shared" si="1904"/>
        <v>0</v>
      </c>
      <c r="Z6789" s="21">
        <f t="shared" si="1912"/>
        <v>0</v>
      </c>
      <c r="AA6789" s="21">
        <f t="shared" si="1905"/>
        <v>0</v>
      </c>
      <c r="AB6789" s="21">
        <f t="shared" si="1906"/>
        <v>0</v>
      </c>
      <c r="AC6789" s="21">
        <f t="shared" si="1907"/>
        <v>55.04</v>
      </c>
      <c r="AD6789" s="21">
        <f t="shared" si="1913"/>
        <v>0</v>
      </c>
      <c r="AE6789" s="21" t="str">
        <f t="shared" si="1908"/>
        <v>10/9/24:00</v>
      </c>
    </row>
    <row r="6790" spans="2:31">
      <c r="B6790" s="37">
        <v>10</v>
      </c>
      <c r="C6790" s="38">
        <v>10</v>
      </c>
      <c r="D6790" s="39">
        <v>1</v>
      </c>
      <c r="E6790" s="17">
        <v>12.2</v>
      </c>
      <c r="F6790" s="17">
        <v>0</v>
      </c>
      <c r="G6790" s="17">
        <v>0</v>
      </c>
      <c r="H6790" s="37">
        <f t="shared" si="1896"/>
        <v>53.96</v>
      </c>
      <c r="I6790" s="37">
        <f>IF(H6790&lt;'Roof Calculator'!$G$8, 1, 0)</f>
        <v>1</v>
      </c>
      <c r="J6790" s="37">
        <f>IF(H6790&gt;='Roof Calculator'!$G$8, 1, 0)</f>
        <v>0</v>
      </c>
      <c r="K6790" s="37">
        <f t="shared" si="1897"/>
        <v>53.96</v>
      </c>
      <c r="L6790" s="37">
        <f t="shared" si="1898"/>
        <v>0</v>
      </c>
      <c r="M6790" s="37">
        <v>0</v>
      </c>
      <c r="N6790" s="37">
        <f t="shared" si="1899"/>
        <v>0</v>
      </c>
      <c r="O6790" s="37">
        <v>0</v>
      </c>
      <c r="P6790" s="37">
        <v>0</v>
      </c>
      <c r="Q6790" s="21">
        <f t="shared" si="1900"/>
        <v>39.790999999999997</v>
      </c>
      <c r="R6790" s="21">
        <f t="shared" si="1909"/>
        <v>282.99999999998897</v>
      </c>
      <c r="S6790" s="21">
        <f t="shared" si="1910"/>
        <v>-7.5324482272494855</v>
      </c>
      <c r="T6790" s="21">
        <f t="shared" si="1901"/>
        <v>86.147999999999996</v>
      </c>
      <c r="U6790" s="37">
        <f>VLOOKUP(Time_Zone, 'LSTM LookUp'!$B$5:$D$8, 3, FALSE)</f>
        <v>-75</v>
      </c>
      <c r="V6790" s="21">
        <f t="shared" si="1911"/>
        <v>13.743446071966938</v>
      </c>
      <c r="W6790" s="21">
        <f t="shared" si="1902"/>
        <v>-0.41613848200826808</v>
      </c>
      <c r="X6790" s="21">
        <f t="shared" si="1903"/>
        <v>0</v>
      </c>
      <c r="Y6790" s="21">
        <f t="shared" si="1904"/>
        <v>0</v>
      </c>
      <c r="Z6790" s="21">
        <f t="shared" si="1912"/>
        <v>0</v>
      </c>
      <c r="AA6790" s="21">
        <f t="shared" si="1905"/>
        <v>0</v>
      </c>
      <c r="AB6790" s="21">
        <f t="shared" si="1906"/>
        <v>0</v>
      </c>
      <c r="AC6790" s="21">
        <f t="shared" si="1907"/>
        <v>0</v>
      </c>
      <c r="AD6790" s="21">
        <f t="shared" si="1913"/>
        <v>0</v>
      </c>
      <c r="AE6790" s="21" t="str">
        <f t="shared" si="1908"/>
        <v>10/10/1:00</v>
      </c>
    </row>
    <row r="6791" spans="2:31">
      <c r="B6791" s="37">
        <v>10</v>
      </c>
      <c r="C6791" s="38">
        <v>10</v>
      </c>
      <c r="D6791" s="39">
        <v>2</v>
      </c>
      <c r="E6791" s="17">
        <v>12.8</v>
      </c>
      <c r="F6791" s="17">
        <v>0</v>
      </c>
      <c r="G6791" s="17">
        <v>0</v>
      </c>
      <c r="H6791" s="37">
        <f t="shared" si="1896"/>
        <v>55.04</v>
      </c>
      <c r="I6791" s="37">
        <f>IF(H6791&lt;'Roof Calculator'!$G$8, 1, 0)</f>
        <v>0</v>
      </c>
      <c r="J6791" s="37">
        <f>IF(H6791&gt;='Roof Calculator'!$G$8, 1, 0)</f>
        <v>1</v>
      </c>
      <c r="K6791" s="37">
        <f t="shared" si="1897"/>
        <v>0</v>
      </c>
      <c r="L6791" s="37">
        <f t="shared" si="1898"/>
        <v>55.04</v>
      </c>
      <c r="M6791" s="37">
        <v>0</v>
      </c>
      <c r="N6791" s="37">
        <f t="shared" si="1899"/>
        <v>0</v>
      </c>
      <c r="O6791" s="37">
        <v>0</v>
      </c>
      <c r="P6791" s="37">
        <v>0</v>
      </c>
      <c r="Q6791" s="21">
        <f t="shared" si="1900"/>
        <v>39.790999999999997</v>
      </c>
      <c r="R6791" s="21">
        <f t="shared" si="1909"/>
        <v>283.04166666665566</v>
      </c>
      <c r="S6791" s="21">
        <f t="shared" si="1910"/>
        <v>-7.5480222561669397</v>
      </c>
      <c r="T6791" s="21">
        <f t="shared" si="1901"/>
        <v>86.147999999999996</v>
      </c>
      <c r="U6791" s="37">
        <f>VLOOKUP(Time_Zone, 'LSTM LookUp'!$B$5:$D$8, 3, FALSE)</f>
        <v>-75</v>
      </c>
      <c r="V6791" s="21">
        <f t="shared" si="1911"/>
        <v>13.753760482337693</v>
      </c>
      <c r="W6791" s="21">
        <f t="shared" si="1902"/>
        <v>14.586440120584436</v>
      </c>
      <c r="X6791" s="21">
        <f t="shared" si="1903"/>
        <v>0</v>
      </c>
      <c r="Y6791" s="21">
        <f t="shared" si="1904"/>
        <v>0</v>
      </c>
      <c r="Z6791" s="21">
        <f t="shared" si="1912"/>
        <v>0</v>
      </c>
      <c r="AA6791" s="21">
        <f t="shared" si="1905"/>
        <v>0</v>
      </c>
      <c r="AB6791" s="21">
        <f t="shared" si="1906"/>
        <v>0</v>
      </c>
      <c r="AC6791" s="21">
        <f t="shared" si="1907"/>
        <v>55.04</v>
      </c>
      <c r="AD6791" s="21">
        <f t="shared" si="1913"/>
        <v>0</v>
      </c>
      <c r="AE6791" s="21" t="str">
        <f t="shared" si="1908"/>
        <v>10/10/2:00</v>
      </c>
    </row>
    <row r="6792" spans="2:31">
      <c r="B6792" s="37">
        <v>10</v>
      </c>
      <c r="C6792" s="38">
        <v>10</v>
      </c>
      <c r="D6792" s="39">
        <v>3</v>
      </c>
      <c r="E6792" s="17">
        <v>12.8</v>
      </c>
      <c r="F6792" s="17">
        <v>0</v>
      </c>
      <c r="G6792" s="17">
        <v>0</v>
      </c>
      <c r="H6792" s="37">
        <f t="shared" si="1896"/>
        <v>55.04</v>
      </c>
      <c r="I6792" s="37">
        <f>IF(H6792&lt;'Roof Calculator'!$G$8, 1, 0)</f>
        <v>0</v>
      </c>
      <c r="J6792" s="37">
        <f>IF(H6792&gt;='Roof Calculator'!$G$8, 1, 0)</f>
        <v>1</v>
      </c>
      <c r="K6792" s="37">
        <f t="shared" si="1897"/>
        <v>0</v>
      </c>
      <c r="L6792" s="37">
        <f t="shared" si="1898"/>
        <v>55.04</v>
      </c>
      <c r="M6792" s="37">
        <v>0</v>
      </c>
      <c r="N6792" s="37">
        <f t="shared" si="1899"/>
        <v>0</v>
      </c>
      <c r="O6792" s="37">
        <v>0</v>
      </c>
      <c r="P6792" s="37">
        <v>0</v>
      </c>
      <c r="Q6792" s="21">
        <f t="shared" si="1900"/>
        <v>39.790999999999997</v>
      </c>
      <c r="R6792" s="21">
        <f t="shared" si="1909"/>
        <v>283.08333333332234</v>
      </c>
      <c r="S6792" s="21">
        <f t="shared" si="1910"/>
        <v>-7.5635929401232209</v>
      </c>
      <c r="T6792" s="21">
        <f t="shared" si="1901"/>
        <v>86.147999999999996</v>
      </c>
      <c r="U6792" s="37">
        <f>VLOOKUP(Time_Zone, 'LSTM LookUp'!$B$5:$D$8, 3, FALSE)</f>
        <v>-75</v>
      </c>
      <c r="V6792" s="21">
        <f t="shared" si="1911"/>
        <v>13.764058324116439</v>
      </c>
      <c r="W6792" s="21">
        <f t="shared" si="1902"/>
        <v>29.589014581029129</v>
      </c>
      <c r="X6792" s="21">
        <f t="shared" si="1903"/>
        <v>0</v>
      </c>
      <c r="Y6792" s="21">
        <f t="shared" si="1904"/>
        <v>0</v>
      </c>
      <c r="Z6792" s="21">
        <f t="shared" si="1912"/>
        <v>0</v>
      </c>
      <c r="AA6792" s="21">
        <f t="shared" si="1905"/>
        <v>0</v>
      </c>
      <c r="AB6792" s="21">
        <f t="shared" si="1906"/>
        <v>0</v>
      </c>
      <c r="AC6792" s="21">
        <f t="shared" si="1907"/>
        <v>55.04</v>
      </c>
      <c r="AD6792" s="21">
        <f t="shared" si="1913"/>
        <v>0</v>
      </c>
      <c r="AE6792" s="21" t="str">
        <f t="shared" si="1908"/>
        <v>10/10/3:00</v>
      </c>
    </row>
    <row r="6793" spans="2:31">
      <c r="B6793" s="37">
        <v>10</v>
      </c>
      <c r="C6793" s="38">
        <v>10</v>
      </c>
      <c r="D6793" s="39">
        <v>4</v>
      </c>
      <c r="E6793" s="17">
        <v>12.8</v>
      </c>
      <c r="F6793" s="17">
        <v>0</v>
      </c>
      <c r="G6793" s="17">
        <v>0</v>
      </c>
      <c r="H6793" s="37">
        <f t="shared" si="1896"/>
        <v>55.04</v>
      </c>
      <c r="I6793" s="37">
        <f>IF(H6793&lt;'Roof Calculator'!$G$8, 1, 0)</f>
        <v>0</v>
      </c>
      <c r="J6793" s="37">
        <f>IF(H6793&gt;='Roof Calculator'!$G$8, 1, 0)</f>
        <v>1</v>
      </c>
      <c r="K6793" s="37">
        <f t="shared" si="1897"/>
        <v>0</v>
      </c>
      <c r="L6793" s="37">
        <f t="shared" si="1898"/>
        <v>55.04</v>
      </c>
      <c r="M6793" s="37">
        <v>0</v>
      </c>
      <c r="N6793" s="37">
        <f t="shared" si="1899"/>
        <v>0</v>
      </c>
      <c r="O6793" s="37">
        <v>0</v>
      </c>
      <c r="P6793" s="37">
        <v>0</v>
      </c>
      <c r="Q6793" s="21">
        <f t="shared" si="1900"/>
        <v>39.790999999999997</v>
      </c>
      <c r="R6793" s="21">
        <f t="shared" si="1909"/>
        <v>283.12499999998903</v>
      </c>
      <c r="S6793" s="21">
        <f t="shared" si="1910"/>
        <v>-7.5791602718956526</v>
      </c>
      <c r="T6793" s="21">
        <f t="shared" si="1901"/>
        <v>86.147999999999996</v>
      </c>
      <c r="U6793" s="37">
        <f>VLOOKUP(Time_Zone, 'LSTM LookUp'!$B$5:$D$8, 3, FALSE)</f>
        <v>-75</v>
      </c>
      <c r="V6793" s="21">
        <f t="shared" si="1911"/>
        <v>13.774339574924777</v>
      </c>
      <c r="W6793" s="21">
        <f t="shared" si="1902"/>
        <v>44.591584893731195</v>
      </c>
      <c r="X6793" s="21">
        <f t="shared" si="1903"/>
        <v>0</v>
      </c>
      <c r="Y6793" s="21">
        <f t="shared" si="1904"/>
        <v>0</v>
      </c>
      <c r="Z6793" s="21">
        <f t="shared" si="1912"/>
        <v>0</v>
      </c>
      <c r="AA6793" s="21">
        <f t="shared" si="1905"/>
        <v>0</v>
      </c>
      <c r="AB6793" s="21">
        <f t="shared" si="1906"/>
        <v>0</v>
      </c>
      <c r="AC6793" s="21">
        <f t="shared" si="1907"/>
        <v>55.04</v>
      </c>
      <c r="AD6793" s="21">
        <f t="shared" si="1913"/>
        <v>0</v>
      </c>
      <c r="AE6793" s="21" t="str">
        <f t="shared" si="1908"/>
        <v>10/10/4:00</v>
      </c>
    </row>
    <row r="6794" spans="2:31">
      <c r="B6794" s="37">
        <v>10</v>
      </c>
      <c r="C6794" s="38">
        <v>10</v>
      </c>
      <c r="D6794" s="39">
        <v>5</v>
      </c>
      <c r="E6794" s="17">
        <v>12.8</v>
      </c>
      <c r="F6794" s="17">
        <v>0</v>
      </c>
      <c r="G6794" s="17">
        <v>0</v>
      </c>
      <c r="H6794" s="37">
        <f t="shared" si="1896"/>
        <v>55.04</v>
      </c>
      <c r="I6794" s="37">
        <f>IF(H6794&lt;'Roof Calculator'!$G$8, 1, 0)</f>
        <v>0</v>
      </c>
      <c r="J6794" s="37">
        <f>IF(H6794&gt;='Roof Calculator'!$G$8, 1, 0)</f>
        <v>1</v>
      </c>
      <c r="K6794" s="37">
        <f t="shared" si="1897"/>
        <v>0</v>
      </c>
      <c r="L6794" s="37">
        <f t="shared" si="1898"/>
        <v>55.04</v>
      </c>
      <c r="M6794" s="37">
        <v>0</v>
      </c>
      <c r="N6794" s="37">
        <f t="shared" si="1899"/>
        <v>0</v>
      </c>
      <c r="O6794" s="37">
        <v>0</v>
      </c>
      <c r="P6794" s="37">
        <v>0</v>
      </c>
      <c r="Q6794" s="21">
        <f t="shared" si="1900"/>
        <v>39.790999999999997</v>
      </c>
      <c r="R6794" s="21">
        <f t="shared" si="1909"/>
        <v>283.16666666665571</v>
      </c>
      <c r="S6794" s="21">
        <f t="shared" si="1910"/>
        <v>-7.5947242442611067</v>
      </c>
      <c r="T6794" s="21">
        <f t="shared" si="1901"/>
        <v>86.147999999999996</v>
      </c>
      <c r="U6794" s="37">
        <f>VLOOKUP(Time_Zone, 'LSTM LookUp'!$B$5:$D$8, 3, FALSE)</f>
        <v>-75</v>
      </c>
      <c r="V6794" s="21">
        <f t="shared" si="1911"/>
        <v>13.784604212412438</v>
      </c>
      <c r="W6794" s="21">
        <f t="shared" si="1902"/>
        <v>59.594151053103097</v>
      </c>
      <c r="X6794" s="21">
        <f t="shared" si="1903"/>
        <v>0</v>
      </c>
      <c r="Y6794" s="21">
        <f t="shared" si="1904"/>
        <v>0</v>
      </c>
      <c r="Z6794" s="21">
        <f t="shared" si="1912"/>
        <v>0</v>
      </c>
      <c r="AA6794" s="21">
        <f t="shared" si="1905"/>
        <v>0</v>
      </c>
      <c r="AB6794" s="21">
        <f t="shared" si="1906"/>
        <v>0</v>
      </c>
      <c r="AC6794" s="21">
        <f t="shared" si="1907"/>
        <v>55.04</v>
      </c>
      <c r="AD6794" s="21">
        <f t="shared" si="1913"/>
        <v>0</v>
      </c>
      <c r="AE6794" s="21" t="str">
        <f t="shared" si="1908"/>
        <v>10/10/5:00</v>
      </c>
    </row>
    <row r="6795" spans="2:31">
      <c r="B6795" s="37">
        <v>10</v>
      </c>
      <c r="C6795" s="38">
        <v>10</v>
      </c>
      <c r="D6795" s="39">
        <v>6</v>
      </c>
      <c r="E6795" s="17">
        <v>12.2</v>
      </c>
      <c r="F6795" s="17">
        <v>0</v>
      </c>
      <c r="G6795" s="17">
        <v>0</v>
      </c>
      <c r="H6795" s="37">
        <f t="shared" si="1896"/>
        <v>53.96</v>
      </c>
      <c r="I6795" s="37">
        <f>IF(H6795&lt;'Roof Calculator'!$G$8, 1, 0)</f>
        <v>1</v>
      </c>
      <c r="J6795" s="37">
        <f>IF(H6795&gt;='Roof Calculator'!$G$8, 1, 0)</f>
        <v>0</v>
      </c>
      <c r="K6795" s="37">
        <f t="shared" si="1897"/>
        <v>53.96</v>
      </c>
      <c r="L6795" s="37">
        <f t="shared" si="1898"/>
        <v>0</v>
      </c>
      <c r="M6795" s="37">
        <v>0</v>
      </c>
      <c r="N6795" s="37">
        <f t="shared" si="1899"/>
        <v>0</v>
      </c>
      <c r="O6795" s="37">
        <v>0</v>
      </c>
      <c r="P6795" s="37">
        <v>0</v>
      </c>
      <c r="Q6795" s="21">
        <f t="shared" si="1900"/>
        <v>39.790999999999997</v>
      </c>
      <c r="R6795" s="21">
        <f t="shared" si="1909"/>
        <v>283.2083333333224</v>
      </c>
      <c r="S6795" s="21">
        <f t="shared" si="1910"/>
        <v>-7.610284849995959</v>
      </c>
      <c r="T6795" s="21">
        <f t="shared" si="1901"/>
        <v>86.147999999999996</v>
      </c>
      <c r="U6795" s="37">
        <f>VLOOKUP(Time_Zone, 'LSTM LookUp'!$B$5:$D$8, 3, FALSE)</f>
        <v>-75</v>
      </c>
      <c r="V6795" s="21">
        <f t="shared" si="1911"/>
        <v>13.794852214257277</v>
      </c>
      <c r="W6795" s="21">
        <f t="shared" si="1902"/>
        <v>74.596713053564315</v>
      </c>
      <c r="X6795" s="21">
        <f t="shared" si="1903"/>
        <v>0</v>
      </c>
      <c r="Y6795" s="21">
        <f t="shared" si="1904"/>
        <v>0</v>
      </c>
      <c r="Z6795" s="21">
        <f t="shared" si="1912"/>
        <v>0</v>
      </c>
      <c r="AA6795" s="21">
        <f t="shared" si="1905"/>
        <v>0</v>
      </c>
      <c r="AB6795" s="21">
        <f t="shared" si="1906"/>
        <v>0</v>
      </c>
      <c r="AC6795" s="21">
        <f t="shared" si="1907"/>
        <v>0</v>
      </c>
      <c r="AD6795" s="21">
        <f t="shared" si="1913"/>
        <v>0</v>
      </c>
      <c r="AE6795" s="21" t="str">
        <f t="shared" si="1908"/>
        <v>10/10/6:00</v>
      </c>
    </row>
    <row r="6796" spans="2:31">
      <c r="B6796" s="37">
        <v>10</v>
      </c>
      <c r="C6796" s="38">
        <v>10</v>
      </c>
      <c r="D6796" s="39">
        <v>7</v>
      </c>
      <c r="E6796" s="17">
        <v>12.8</v>
      </c>
      <c r="F6796" s="17">
        <v>0</v>
      </c>
      <c r="G6796" s="17">
        <v>0</v>
      </c>
      <c r="H6796" s="37">
        <f t="shared" si="1896"/>
        <v>55.04</v>
      </c>
      <c r="I6796" s="37">
        <f>IF(H6796&lt;'Roof Calculator'!$G$8, 1, 0)</f>
        <v>0</v>
      </c>
      <c r="J6796" s="37">
        <f>IF(H6796&gt;='Roof Calculator'!$G$8, 1, 0)</f>
        <v>1</v>
      </c>
      <c r="K6796" s="37">
        <f t="shared" si="1897"/>
        <v>0</v>
      </c>
      <c r="L6796" s="37">
        <f t="shared" si="1898"/>
        <v>55.04</v>
      </c>
      <c r="M6796" s="37">
        <v>0</v>
      </c>
      <c r="N6796" s="37">
        <f t="shared" si="1899"/>
        <v>0</v>
      </c>
      <c r="O6796" s="37">
        <v>0</v>
      </c>
      <c r="P6796" s="37">
        <v>0</v>
      </c>
      <c r="Q6796" s="21">
        <f t="shared" si="1900"/>
        <v>39.790999999999997</v>
      </c>
      <c r="R6796" s="21">
        <f t="shared" si="1909"/>
        <v>283.24999999998909</v>
      </c>
      <c r="S6796" s="21">
        <f t="shared" si="1910"/>
        <v>-7.6258420818760921</v>
      </c>
      <c r="T6796" s="21">
        <f t="shared" si="1901"/>
        <v>86.147999999999996</v>
      </c>
      <c r="U6796" s="37">
        <f>VLOOKUP(Time_Zone, 'LSTM LookUp'!$B$5:$D$8, 3, FALSE)</f>
        <v>-75</v>
      </c>
      <c r="V6796" s="21">
        <f t="shared" si="1911"/>
        <v>13.805083558165352</v>
      </c>
      <c r="W6796" s="21">
        <f t="shared" si="1902"/>
        <v>89.599270889541316</v>
      </c>
      <c r="X6796" s="21">
        <f t="shared" si="1903"/>
        <v>0</v>
      </c>
      <c r="Y6796" s="21">
        <f t="shared" si="1904"/>
        <v>0</v>
      </c>
      <c r="Z6796" s="21">
        <f t="shared" si="1912"/>
        <v>0</v>
      </c>
      <c r="AA6796" s="21">
        <f t="shared" si="1905"/>
        <v>0</v>
      </c>
      <c r="AB6796" s="21">
        <f t="shared" si="1906"/>
        <v>0</v>
      </c>
      <c r="AC6796" s="21">
        <f t="shared" si="1907"/>
        <v>55.04</v>
      </c>
      <c r="AD6796" s="21">
        <f t="shared" si="1913"/>
        <v>0</v>
      </c>
      <c r="AE6796" s="21" t="str">
        <f t="shared" si="1908"/>
        <v>10/10/7:00</v>
      </c>
    </row>
    <row r="6797" spans="2:31">
      <c r="B6797" s="37">
        <v>10</v>
      </c>
      <c r="C6797" s="38">
        <v>10</v>
      </c>
      <c r="D6797" s="39">
        <v>8</v>
      </c>
      <c r="E6797" s="17">
        <v>12.8</v>
      </c>
      <c r="F6797" s="17">
        <v>40</v>
      </c>
      <c r="G6797" s="17">
        <v>7</v>
      </c>
      <c r="H6797" s="37">
        <f t="shared" si="1896"/>
        <v>55.04</v>
      </c>
      <c r="I6797" s="37">
        <f>IF(H6797&lt;'Roof Calculator'!$G$8, 1, 0)</f>
        <v>0</v>
      </c>
      <c r="J6797" s="37">
        <f>IF(H6797&gt;='Roof Calculator'!$G$8, 1, 0)</f>
        <v>1</v>
      </c>
      <c r="K6797" s="37">
        <f t="shared" si="1897"/>
        <v>0</v>
      </c>
      <c r="L6797" s="37">
        <f t="shared" si="1898"/>
        <v>55.04</v>
      </c>
      <c r="M6797" s="37">
        <v>0</v>
      </c>
      <c r="N6797" s="37">
        <f t="shared" si="1899"/>
        <v>40</v>
      </c>
      <c r="O6797" s="37">
        <v>0</v>
      </c>
      <c r="P6797" s="37">
        <v>0</v>
      </c>
      <c r="Q6797" s="21">
        <f t="shared" si="1900"/>
        <v>39.790999999999997</v>
      </c>
      <c r="R6797" s="21">
        <f t="shared" si="1909"/>
        <v>283.29166666665577</v>
      </c>
      <c r="S6797" s="21">
        <f t="shared" si="1910"/>
        <v>-7.6413959326769616</v>
      </c>
      <c r="T6797" s="21">
        <f t="shared" si="1901"/>
        <v>86.147999999999996</v>
      </c>
      <c r="U6797" s="37">
        <f>VLOOKUP(Time_Zone, 'LSTM LookUp'!$B$5:$D$8, 3, FALSE)</f>
        <v>-75</v>
      </c>
      <c r="V6797" s="21">
        <f t="shared" si="1911"/>
        <v>13.815298221870984</v>
      </c>
      <c r="W6797" s="21">
        <f t="shared" si="1902"/>
        <v>104.60182455546772</v>
      </c>
      <c r="X6797" s="21">
        <f t="shared" si="1903"/>
        <v>-1.9396335131607227</v>
      </c>
      <c r="Y6797" s="21">
        <f t="shared" si="1904"/>
        <v>38.060366486839278</v>
      </c>
      <c r="Z6797" s="21">
        <f t="shared" si="1912"/>
        <v>12.06447142819543</v>
      </c>
      <c r="AA6797" s="21">
        <f t="shared" si="1905"/>
        <v>0</v>
      </c>
      <c r="AB6797" s="21">
        <f t="shared" si="1906"/>
        <v>12.06447142819543</v>
      </c>
      <c r="AC6797" s="21">
        <f t="shared" si="1907"/>
        <v>55.04</v>
      </c>
      <c r="AD6797" s="21">
        <f t="shared" si="1913"/>
        <v>12.06447142819543</v>
      </c>
      <c r="AE6797" s="21" t="str">
        <f t="shared" si="1908"/>
        <v>10/10/8:00</v>
      </c>
    </row>
    <row r="6798" spans="2:31">
      <c r="B6798" s="37">
        <v>10</v>
      </c>
      <c r="C6798" s="38">
        <v>10</v>
      </c>
      <c r="D6798" s="39">
        <v>9</v>
      </c>
      <c r="E6798" s="17">
        <v>12.8</v>
      </c>
      <c r="F6798" s="17">
        <v>99</v>
      </c>
      <c r="G6798" s="17">
        <v>7</v>
      </c>
      <c r="H6798" s="37">
        <f t="shared" si="1896"/>
        <v>55.04</v>
      </c>
      <c r="I6798" s="37">
        <f>IF(H6798&lt;'Roof Calculator'!$G$8, 1, 0)</f>
        <v>0</v>
      </c>
      <c r="J6798" s="37">
        <f>IF(H6798&gt;='Roof Calculator'!$G$8, 1, 0)</f>
        <v>1</v>
      </c>
      <c r="K6798" s="37">
        <f t="shared" si="1897"/>
        <v>0</v>
      </c>
      <c r="L6798" s="37">
        <f t="shared" si="1898"/>
        <v>55.04</v>
      </c>
      <c r="M6798" s="37">
        <v>0</v>
      </c>
      <c r="N6798" s="37">
        <f t="shared" si="1899"/>
        <v>99</v>
      </c>
      <c r="O6798" s="37">
        <v>0</v>
      </c>
      <c r="P6798" s="37">
        <v>0</v>
      </c>
      <c r="Q6798" s="21">
        <f t="shared" si="1900"/>
        <v>39.790999999999997</v>
      </c>
      <c r="R6798" s="21">
        <f t="shared" si="1909"/>
        <v>283.33333333332246</v>
      </c>
      <c r="S6798" s="21">
        <f t="shared" si="1910"/>
        <v>-7.6569463951735157</v>
      </c>
      <c r="T6798" s="21">
        <f t="shared" si="1901"/>
        <v>86.147999999999996</v>
      </c>
      <c r="U6798" s="37">
        <f>VLOOKUP(Time_Zone, 'LSTM LookUp'!$B$5:$D$8, 3, FALSE)</f>
        <v>-75</v>
      </c>
      <c r="V6798" s="21">
        <f t="shared" si="1911"/>
        <v>13.825496183136782</v>
      </c>
      <c r="W6798" s="21">
        <f t="shared" si="1902"/>
        <v>119.60437404578417</v>
      </c>
      <c r="X6798" s="21">
        <f t="shared" si="1903"/>
        <v>-3.2303361684865908</v>
      </c>
      <c r="Y6798" s="21">
        <f t="shared" si="1904"/>
        <v>95.769663831513412</v>
      </c>
      <c r="Z6798" s="21">
        <f t="shared" si="1912"/>
        <v>30.357310757443678</v>
      </c>
      <c r="AA6798" s="21">
        <f t="shared" si="1905"/>
        <v>0</v>
      </c>
      <c r="AB6798" s="21">
        <f t="shared" si="1906"/>
        <v>30.357310757443678</v>
      </c>
      <c r="AC6798" s="21">
        <f t="shared" si="1907"/>
        <v>55.04</v>
      </c>
      <c r="AD6798" s="21">
        <f t="shared" si="1913"/>
        <v>30.357310757443678</v>
      </c>
      <c r="AE6798" s="21" t="str">
        <f t="shared" si="1908"/>
        <v>10/10/9:00</v>
      </c>
    </row>
    <row r="6799" spans="2:31">
      <c r="B6799" s="37">
        <v>10</v>
      </c>
      <c r="C6799" s="38">
        <v>10</v>
      </c>
      <c r="D6799" s="39">
        <v>10</v>
      </c>
      <c r="E6799" s="17">
        <v>13.3</v>
      </c>
      <c r="F6799" s="17">
        <v>189</v>
      </c>
      <c r="G6799" s="17">
        <v>5</v>
      </c>
      <c r="H6799" s="37">
        <f t="shared" si="1896"/>
        <v>55.94</v>
      </c>
      <c r="I6799" s="37">
        <f>IF(H6799&lt;'Roof Calculator'!$G$8, 1, 0)</f>
        <v>0</v>
      </c>
      <c r="J6799" s="37">
        <f>IF(H6799&gt;='Roof Calculator'!$G$8, 1, 0)</f>
        <v>1</v>
      </c>
      <c r="K6799" s="37">
        <f t="shared" si="1897"/>
        <v>0</v>
      </c>
      <c r="L6799" s="37">
        <f t="shared" si="1898"/>
        <v>55.94</v>
      </c>
      <c r="M6799" s="37">
        <v>0</v>
      </c>
      <c r="N6799" s="37">
        <f t="shared" si="1899"/>
        <v>189</v>
      </c>
      <c r="O6799" s="37">
        <v>0</v>
      </c>
      <c r="P6799" s="37">
        <v>0</v>
      </c>
      <c r="Q6799" s="21">
        <f t="shared" si="1900"/>
        <v>39.790999999999997</v>
      </c>
      <c r="R6799" s="21">
        <f t="shared" si="1909"/>
        <v>283.37499999998914</v>
      </c>
      <c r="S6799" s="21">
        <f t="shared" si="1910"/>
        <v>-7.6724934621402037</v>
      </c>
      <c r="T6799" s="21">
        <f t="shared" si="1901"/>
        <v>86.147999999999996</v>
      </c>
      <c r="U6799" s="37">
        <f>VLOOKUP(Time_Zone, 'LSTM LookUp'!$B$5:$D$8, 3, FALSE)</f>
        <v>-75</v>
      </c>
      <c r="V6799" s="21">
        <f t="shared" si="1911"/>
        <v>13.835677419753665</v>
      </c>
      <c r="W6799" s="21">
        <f t="shared" si="1902"/>
        <v>134.60691935493844</v>
      </c>
      <c r="X6799" s="21">
        <f t="shared" si="1903"/>
        <v>-3.1010188116925508</v>
      </c>
      <c r="Y6799" s="21">
        <f t="shared" si="1904"/>
        <v>185.89898118830746</v>
      </c>
      <c r="Z6799" s="21">
        <f t="shared" si="1912"/>
        <v>58.926730194584266</v>
      </c>
      <c r="AA6799" s="21">
        <f t="shared" si="1905"/>
        <v>0</v>
      </c>
      <c r="AB6799" s="21">
        <f t="shared" si="1906"/>
        <v>58.926730194584266</v>
      </c>
      <c r="AC6799" s="21">
        <f t="shared" si="1907"/>
        <v>55.94</v>
      </c>
      <c r="AD6799" s="21">
        <f t="shared" si="1913"/>
        <v>58.926730194584266</v>
      </c>
      <c r="AE6799" s="21" t="str">
        <f t="shared" si="1908"/>
        <v>10/10/10:00</v>
      </c>
    </row>
    <row r="6800" spans="2:31">
      <c r="B6800" s="37">
        <v>10</v>
      </c>
      <c r="C6800" s="38">
        <v>10</v>
      </c>
      <c r="D6800" s="39">
        <v>11</v>
      </c>
      <c r="E6800" s="17">
        <v>14.4</v>
      </c>
      <c r="F6800" s="17">
        <v>240</v>
      </c>
      <c r="G6800" s="17">
        <v>8</v>
      </c>
      <c r="H6800" s="37">
        <f t="shared" si="1896"/>
        <v>57.92</v>
      </c>
      <c r="I6800" s="37">
        <f>IF(H6800&lt;'Roof Calculator'!$G$8, 1, 0)</f>
        <v>0</v>
      </c>
      <c r="J6800" s="37">
        <f>IF(H6800&gt;='Roof Calculator'!$G$8, 1, 0)</f>
        <v>1</v>
      </c>
      <c r="K6800" s="37">
        <f t="shared" si="1897"/>
        <v>0</v>
      </c>
      <c r="L6800" s="37">
        <f t="shared" si="1898"/>
        <v>57.92</v>
      </c>
      <c r="M6800" s="37">
        <v>0</v>
      </c>
      <c r="N6800" s="37">
        <f t="shared" si="1899"/>
        <v>240</v>
      </c>
      <c r="O6800" s="37">
        <v>0</v>
      </c>
      <c r="P6800" s="37">
        <v>0</v>
      </c>
      <c r="Q6800" s="21">
        <f t="shared" si="1900"/>
        <v>39.790999999999997</v>
      </c>
      <c r="R6800" s="21">
        <f t="shared" si="1909"/>
        <v>283.41666666665583</v>
      </c>
      <c r="S6800" s="21">
        <f t="shared" si="1910"/>
        <v>-7.6880371263510456</v>
      </c>
      <c r="T6800" s="21">
        <f t="shared" si="1901"/>
        <v>86.147999999999996</v>
      </c>
      <c r="U6800" s="37">
        <f>VLOOKUP(Time_Zone, 'LSTM LookUp'!$B$5:$D$8, 3, FALSE)</f>
        <v>-75</v>
      </c>
      <c r="V6800" s="21">
        <f t="shared" si="1911"/>
        <v>13.845841909540976</v>
      </c>
      <c r="W6800" s="21">
        <f t="shared" si="1902"/>
        <v>149.6094604773852</v>
      </c>
      <c r="X6800" s="21">
        <f t="shared" si="1903"/>
        <v>-5.9397228291380531</v>
      </c>
      <c r="Y6800" s="21">
        <f t="shared" si="1904"/>
        <v>234.06027717086195</v>
      </c>
      <c r="Z6800" s="21">
        <f t="shared" si="1912"/>
        <v>74.193019853862978</v>
      </c>
      <c r="AA6800" s="21">
        <f t="shared" si="1905"/>
        <v>0</v>
      </c>
      <c r="AB6800" s="21">
        <f t="shared" si="1906"/>
        <v>74.193019853862978</v>
      </c>
      <c r="AC6800" s="21">
        <f t="shared" si="1907"/>
        <v>57.92</v>
      </c>
      <c r="AD6800" s="21">
        <f t="shared" si="1913"/>
        <v>74.193019853862978</v>
      </c>
      <c r="AE6800" s="21" t="str">
        <f t="shared" si="1908"/>
        <v>10/10/11:00</v>
      </c>
    </row>
    <row r="6801" spans="2:31">
      <c r="B6801" s="37">
        <v>10</v>
      </c>
      <c r="C6801" s="38">
        <v>10</v>
      </c>
      <c r="D6801" s="39">
        <v>12</v>
      </c>
      <c r="E6801" s="17">
        <v>15.6</v>
      </c>
      <c r="F6801" s="17">
        <v>306</v>
      </c>
      <c r="G6801" s="17">
        <v>8</v>
      </c>
      <c r="H6801" s="37">
        <f t="shared" si="1896"/>
        <v>60.08</v>
      </c>
      <c r="I6801" s="37">
        <f>IF(H6801&lt;'Roof Calculator'!$G$8, 1, 0)</f>
        <v>0</v>
      </c>
      <c r="J6801" s="37">
        <f>IF(H6801&gt;='Roof Calculator'!$G$8, 1, 0)</f>
        <v>1</v>
      </c>
      <c r="K6801" s="37">
        <f t="shared" si="1897"/>
        <v>0</v>
      </c>
      <c r="L6801" s="37">
        <f t="shared" si="1898"/>
        <v>60.08</v>
      </c>
      <c r="M6801" s="37">
        <v>0</v>
      </c>
      <c r="N6801" s="37">
        <f t="shared" si="1899"/>
        <v>306</v>
      </c>
      <c r="O6801" s="37">
        <v>0</v>
      </c>
      <c r="P6801" s="37">
        <v>0</v>
      </c>
      <c r="Q6801" s="21">
        <f t="shared" si="1900"/>
        <v>39.790999999999997</v>
      </c>
      <c r="R6801" s="21">
        <f t="shared" si="1909"/>
        <v>283.45833333332251</v>
      </c>
      <c r="S6801" s="21">
        <f t="shared" si="1910"/>
        <v>-7.7035773805795493</v>
      </c>
      <c r="T6801" s="21">
        <f t="shared" si="1901"/>
        <v>86.147999999999996</v>
      </c>
      <c r="U6801" s="37">
        <f>VLOOKUP(Time_Zone, 'LSTM LookUp'!$B$5:$D$8, 3, FALSE)</f>
        <v>-75</v>
      </c>
      <c r="V6801" s="21">
        <f t="shared" si="1911"/>
        <v>13.855989630346457</v>
      </c>
      <c r="W6801" s="21">
        <f t="shared" si="1902"/>
        <v>164.61199740758659</v>
      </c>
      <c r="X6801" s="21">
        <f t="shared" si="1903"/>
        <v>-6.5595307896099042</v>
      </c>
      <c r="Y6801" s="21">
        <f t="shared" si="1904"/>
        <v>299.44046921039012</v>
      </c>
      <c r="Z6801" s="21">
        <f t="shared" si="1912"/>
        <v>94.917398824400891</v>
      </c>
      <c r="AA6801" s="21">
        <f t="shared" si="1905"/>
        <v>0</v>
      </c>
      <c r="AB6801" s="21">
        <f t="shared" si="1906"/>
        <v>94.917398824400891</v>
      </c>
      <c r="AC6801" s="21">
        <f t="shared" si="1907"/>
        <v>60.08</v>
      </c>
      <c r="AD6801" s="21">
        <f t="shared" si="1913"/>
        <v>94.917398824400891</v>
      </c>
      <c r="AE6801" s="21" t="str">
        <f t="shared" si="1908"/>
        <v>10/10/12:00</v>
      </c>
    </row>
    <row r="6802" spans="2:31">
      <c r="B6802" s="37">
        <v>10</v>
      </c>
      <c r="C6802" s="38">
        <v>10</v>
      </c>
      <c r="D6802" s="39">
        <v>13</v>
      </c>
      <c r="E6802" s="17">
        <v>16.100000000000001</v>
      </c>
      <c r="F6802" s="17">
        <v>363</v>
      </c>
      <c r="G6802" s="17">
        <v>6</v>
      </c>
      <c r="H6802" s="37">
        <f t="shared" si="1896"/>
        <v>60.980000000000004</v>
      </c>
      <c r="I6802" s="37">
        <f>IF(H6802&lt;'Roof Calculator'!$G$8, 1, 0)</f>
        <v>0</v>
      </c>
      <c r="J6802" s="37">
        <f>IF(H6802&gt;='Roof Calculator'!$G$8, 1, 0)</f>
        <v>1</v>
      </c>
      <c r="K6802" s="37">
        <f t="shared" si="1897"/>
        <v>0</v>
      </c>
      <c r="L6802" s="37">
        <f t="shared" si="1898"/>
        <v>60.980000000000004</v>
      </c>
      <c r="M6802" s="37">
        <v>0</v>
      </c>
      <c r="N6802" s="37">
        <f t="shared" si="1899"/>
        <v>363</v>
      </c>
      <c r="O6802" s="37">
        <v>0</v>
      </c>
      <c r="P6802" s="37">
        <v>0</v>
      </c>
      <c r="Q6802" s="21">
        <f t="shared" si="1900"/>
        <v>39.790999999999997</v>
      </c>
      <c r="R6802" s="21">
        <f t="shared" si="1909"/>
        <v>283.4999999999892</v>
      </c>
      <c r="S6802" s="21">
        <f t="shared" si="1910"/>
        <v>-7.7191142175987508</v>
      </c>
      <c r="T6802" s="21">
        <f t="shared" si="1901"/>
        <v>86.147999999999996</v>
      </c>
      <c r="U6802" s="37">
        <f>VLOOKUP(Time_Zone, 'LSTM LookUp'!$B$5:$D$8, 3, FALSE)</f>
        <v>-75</v>
      </c>
      <c r="V6802" s="21">
        <f t="shared" si="1911"/>
        <v>13.866120560046339</v>
      </c>
      <c r="W6802" s="21">
        <f t="shared" si="1902"/>
        <v>179.61453014001154</v>
      </c>
      <c r="X6802" s="21">
        <f t="shared" si="1903"/>
        <v>-5.0841920239238494</v>
      </c>
      <c r="Y6802" s="21">
        <f t="shared" si="1904"/>
        <v>357.91580797607617</v>
      </c>
      <c r="Z6802" s="21">
        <f t="shared" si="1912"/>
        <v>113.45305990471682</v>
      </c>
      <c r="AA6802" s="21">
        <f t="shared" si="1905"/>
        <v>0</v>
      </c>
      <c r="AB6802" s="21">
        <f t="shared" si="1906"/>
        <v>113.45305990471682</v>
      </c>
      <c r="AC6802" s="21">
        <f t="shared" si="1907"/>
        <v>60.980000000000004</v>
      </c>
      <c r="AD6802" s="21">
        <f t="shared" si="1913"/>
        <v>113.45305990471682</v>
      </c>
      <c r="AE6802" s="21" t="str">
        <f t="shared" si="1908"/>
        <v>10/10/13:00</v>
      </c>
    </row>
    <row r="6803" spans="2:31">
      <c r="B6803" s="37">
        <v>10</v>
      </c>
      <c r="C6803" s="38">
        <v>10</v>
      </c>
      <c r="D6803" s="39">
        <v>14</v>
      </c>
      <c r="E6803" s="17">
        <v>16.100000000000001</v>
      </c>
      <c r="F6803" s="17">
        <v>173</v>
      </c>
      <c r="G6803" s="17">
        <v>3</v>
      </c>
      <c r="H6803" s="37">
        <f t="shared" si="1896"/>
        <v>60.980000000000004</v>
      </c>
      <c r="I6803" s="37">
        <f>IF(H6803&lt;'Roof Calculator'!$G$8, 1, 0)</f>
        <v>0</v>
      </c>
      <c r="J6803" s="37">
        <f>IF(H6803&gt;='Roof Calculator'!$G$8, 1, 0)</f>
        <v>1</v>
      </c>
      <c r="K6803" s="37">
        <f t="shared" si="1897"/>
        <v>0</v>
      </c>
      <c r="L6803" s="37">
        <f t="shared" si="1898"/>
        <v>60.980000000000004</v>
      </c>
      <c r="M6803" s="37">
        <v>0</v>
      </c>
      <c r="N6803" s="37">
        <f t="shared" si="1899"/>
        <v>173</v>
      </c>
      <c r="O6803" s="37">
        <v>0</v>
      </c>
      <c r="P6803" s="37">
        <v>0</v>
      </c>
      <c r="Q6803" s="21">
        <f t="shared" si="1900"/>
        <v>39.790999999999997</v>
      </c>
      <c r="R6803" s="21">
        <f t="shared" si="1909"/>
        <v>283.54166666665589</v>
      </c>
      <c r="S6803" s="21">
        <f t="shared" si="1910"/>
        <v>-7.734647630181203</v>
      </c>
      <c r="T6803" s="21">
        <f t="shared" si="1901"/>
        <v>86.147999999999996</v>
      </c>
      <c r="U6803" s="37">
        <f>VLOOKUP(Time_Zone, 'LSTM LookUp'!$B$5:$D$8, 3, FALSE)</f>
        <v>-75</v>
      </c>
      <c r="V6803" s="21">
        <f t="shared" si="1911"/>
        <v>13.87623467654536</v>
      </c>
      <c r="W6803" s="21">
        <f t="shared" si="1902"/>
        <v>194.6170586691363</v>
      </c>
      <c r="X6803" s="21">
        <f t="shared" si="1903"/>
        <v>-2.4686498904980345</v>
      </c>
      <c r="Y6803" s="21">
        <f t="shared" si="1904"/>
        <v>170.53135010950197</v>
      </c>
      <c r="Z6803" s="21">
        <f t="shared" si="1912"/>
        <v>54.055459547902338</v>
      </c>
      <c r="AA6803" s="21">
        <f t="shared" si="1905"/>
        <v>0</v>
      </c>
      <c r="AB6803" s="21">
        <f t="shared" si="1906"/>
        <v>54.055459547902338</v>
      </c>
      <c r="AC6803" s="21">
        <f t="shared" si="1907"/>
        <v>60.980000000000004</v>
      </c>
      <c r="AD6803" s="21">
        <f t="shared" si="1913"/>
        <v>54.055459547902338</v>
      </c>
      <c r="AE6803" s="21" t="str">
        <f t="shared" si="1908"/>
        <v>10/10/14:00</v>
      </c>
    </row>
    <row r="6804" spans="2:31">
      <c r="B6804" s="37">
        <v>10</v>
      </c>
      <c r="C6804" s="38">
        <v>10</v>
      </c>
      <c r="D6804" s="39">
        <v>15</v>
      </c>
      <c r="E6804" s="17">
        <v>16.100000000000001</v>
      </c>
      <c r="F6804" s="17">
        <v>291</v>
      </c>
      <c r="G6804" s="17">
        <v>1</v>
      </c>
      <c r="H6804" s="37">
        <f t="shared" si="1896"/>
        <v>60.980000000000004</v>
      </c>
      <c r="I6804" s="37">
        <f>IF(H6804&lt;'Roof Calculator'!$G$8, 1, 0)</f>
        <v>0</v>
      </c>
      <c r="J6804" s="37">
        <f>IF(H6804&gt;='Roof Calculator'!$G$8, 1, 0)</f>
        <v>1</v>
      </c>
      <c r="K6804" s="37">
        <f t="shared" si="1897"/>
        <v>0</v>
      </c>
      <c r="L6804" s="37">
        <f t="shared" si="1898"/>
        <v>60.980000000000004</v>
      </c>
      <c r="M6804" s="37">
        <v>0</v>
      </c>
      <c r="N6804" s="37">
        <f t="shared" si="1899"/>
        <v>291</v>
      </c>
      <c r="O6804" s="37">
        <v>0</v>
      </c>
      <c r="P6804" s="37">
        <v>0</v>
      </c>
      <c r="Q6804" s="21">
        <f t="shared" si="1900"/>
        <v>39.790999999999997</v>
      </c>
      <c r="R6804" s="21">
        <f t="shared" si="1909"/>
        <v>283.58333333332257</v>
      </c>
      <c r="S6804" s="21">
        <f t="shared" si="1910"/>
        <v>-7.7501776110990308</v>
      </c>
      <c r="T6804" s="21">
        <f t="shared" si="1901"/>
        <v>86.147999999999996</v>
      </c>
      <c r="U6804" s="37">
        <f>VLOOKUP(Time_Zone, 'LSTM LookUp'!$B$5:$D$8, 3, FALSE)</f>
        <v>-75</v>
      </c>
      <c r="V6804" s="21">
        <f t="shared" si="1911"/>
        <v>13.88633195777687</v>
      </c>
      <c r="W6804" s="21">
        <f t="shared" si="1902"/>
        <v>209.61958298944421</v>
      </c>
      <c r="X6804" s="21">
        <f t="shared" si="1903"/>
        <v>-0.74817972195038085</v>
      </c>
      <c r="Y6804" s="21">
        <f t="shared" si="1904"/>
        <v>290.25182027804959</v>
      </c>
      <c r="Z6804" s="21">
        <f t="shared" si="1912"/>
        <v>92.004757598356122</v>
      </c>
      <c r="AA6804" s="21">
        <f t="shared" si="1905"/>
        <v>0</v>
      </c>
      <c r="AB6804" s="21">
        <f t="shared" si="1906"/>
        <v>92.004757598356122</v>
      </c>
      <c r="AC6804" s="21">
        <f t="shared" si="1907"/>
        <v>60.980000000000004</v>
      </c>
      <c r="AD6804" s="21">
        <f t="shared" si="1913"/>
        <v>92.004757598356122</v>
      </c>
      <c r="AE6804" s="21" t="str">
        <f t="shared" si="1908"/>
        <v>10/10/15:00</v>
      </c>
    </row>
    <row r="6805" spans="2:31">
      <c r="B6805" s="37">
        <v>10</v>
      </c>
      <c r="C6805" s="38">
        <v>10</v>
      </c>
      <c r="D6805" s="39">
        <v>16</v>
      </c>
      <c r="E6805" s="17">
        <v>16.7</v>
      </c>
      <c r="F6805" s="17">
        <v>221</v>
      </c>
      <c r="G6805" s="17">
        <v>1</v>
      </c>
      <c r="H6805" s="37">
        <f t="shared" si="1896"/>
        <v>62.059999999999995</v>
      </c>
      <c r="I6805" s="37">
        <f>IF(H6805&lt;'Roof Calculator'!$G$8, 1, 0)</f>
        <v>0</v>
      </c>
      <c r="J6805" s="37">
        <f>IF(H6805&gt;='Roof Calculator'!$G$8, 1, 0)</f>
        <v>1</v>
      </c>
      <c r="K6805" s="37">
        <f t="shared" si="1897"/>
        <v>0</v>
      </c>
      <c r="L6805" s="37">
        <f t="shared" si="1898"/>
        <v>62.059999999999995</v>
      </c>
      <c r="M6805" s="37">
        <v>0</v>
      </c>
      <c r="N6805" s="37">
        <f t="shared" si="1899"/>
        <v>221</v>
      </c>
      <c r="O6805" s="37">
        <v>0</v>
      </c>
      <c r="P6805" s="37">
        <v>0</v>
      </c>
      <c r="Q6805" s="21">
        <f t="shared" si="1900"/>
        <v>39.790999999999997</v>
      </c>
      <c r="R6805" s="21">
        <f t="shared" si="1909"/>
        <v>283.62499999998926</v>
      </c>
      <c r="S6805" s="21">
        <f t="shared" si="1910"/>
        <v>-7.7657041531238304</v>
      </c>
      <c r="T6805" s="21">
        <f t="shared" si="1901"/>
        <v>86.147999999999996</v>
      </c>
      <c r="U6805" s="37">
        <f>VLOOKUP(Time_Zone, 'LSTM LookUp'!$B$5:$D$8, 3, FALSE)</f>
        <v>-75</v>
      </c>
      <c r="V6805" s="21">
        <f t="shared" si="1911"/>
        <v>13.896412381702792</v>
      </c>
      <c r="W6805" s="21">
        <f t="shared" si="1902"/>
        <v>224.62210309542567</v>
      </c>
      <c r="X6805" s="21">
        <f t="shared" si="1903"/>
        <v>-0.62836252707110929</v>
      </c>
      <c r="Y6805" s="21">
        <f t="shared" si="1904"/>
        <v>220.37163747292888</v>
      </c>
      <c r="Z6805" s="21">
        <f t="shared" si="1912"/>
        <v>69.853960150281807</v>
      </c>
      <c r="AA6805" s="21">
        <f t="shared" si="1905"/>
        <v>0</v>
      </c>
      <c r="AB6805" s="21">
        <f t="shared" si="1906"/>
        <v>69.853960150281807</v>
      </c>
      <c r="AC6805" s="21">
        <f t="shared" si="1907"/>
        <v>62.059999999999995</v>
      </c>
      <c r="AD6805" s="21">
        <f t="shared" si="1913"/>
        <v>69.853960150281807</v>
      </c>
      <c r="AE6805" s="21" t="str">
        <f t="shared" si="1908"/>
        <v>10/10/16:00</v>
      </c>
    </row>
    <row r="6806" spans="2:31">
      <c r="B6806" s="37">
        <v>10</v>
      </c>
      <c r="C6806" s="38">
        <v>10</v>
      </c>
      <c r="D6806" s="39">
        <v>17</v>
      </c>
      <c r="E6806" s="17">
        <v>16.7</v>
      </c>
      <c r="F6806" s="17">
        <v>121</v>
      </c>
      <c r="G6806" s="17">
        <v>1</v>
      </c>
      <c r="H6806" s="37">
        <f t="shared" ref="H6806:H6869" si="1914">E6806*9/5+32</f>
        <v>62.059999999999995</v>
      </c>
      <c r="I6806" s="37">
        <f>IF(H6806&lt;'Roof Calculator'!$G$8, 1, 0)</f>
        <v>0</v>
      </c>
      <c r="J6806" s="37">
        <f>IF(H6806&gt;='Roof Calculator'!$G$8, 1, 0)</f>
        <v>1</v>
      </c>
      <c r="K6806" s="37">
        <f t="shared" ref="K6806:K6869" si="1915">I6806*H6806</f>
        <v>0</v>
      </c>
      <c r="L6806" s="37">
        <f t="shared" ref="L6806:L6869" si="1916">J6806*H6806</f>
        <v>62.059999999999995</v>
      </c>
      <c r="M6806" s="37">
        <v>0</v>
      </c>
      <c r="N6806" s="37">
        <f t="shared" ref="N6806:N6869" si="1917">F6806*(180-M6806)/180</f>
        <v>121</v>
      </c>
      <c r="O6806" s="37">
        <v>0</v>
      </c>
      <c r="P6806" s="37">
        <v>0</v>
      </c>
      <c r="Q6806" s="21">
        <f t="shared" ref="Q6806:Q6869" si="1918">Latitude</f>
        <v>39.790999999999997</v>
      </c>
      <c r="R6806" s="21">
        <f t="shared" si="1909"/>
        <v>283.66666666665594</v>
      </c>
      <c r="S6806" s="21">
        <f t="shared" si="1910"/>
        <v>-7.7812272490267258</v>
      </c>
      <c r="T6806" s="21">
        <f t="shared" ref="T6806:T6869" si="1919">Longitude</f>
        <v>86.147999999999996</v>
      </c>
      <c r="U6806" s="37">
        <f>VLOOKUP(Time_Zone, 'LSTM LookUp'!$B$5:$D$8, 3, FALSE)</f>
        <v>-75</v>
      </c>
      <c r="V6806" s="21">
        <f t="shared" si="1911"/>
        <v>13.906475926313718</v>
      </c>
      <c r="W6806" s="21">
        <f t="shared" ref="W6806:W6869" si="1920">15*((D6806+(4*(T6806-U6806)+V6806)/60)-12)</f>
        <v>239.62461898157841</v>
      </c>
      <c r="X6806" s="21">
        <f t="shared" ref="X6806:X6869" si="1921">G6806*(SIN(S6806*PI()/180)*SIN(Q6806*PI()/180)*COS(O6806*PI()/180)-SIN(S6806*PI()/180)*COS(Q6806*PI()/180)*SIN(O6806*PI()/180)*COS(P6806*PI()/180)+COS(S6806*PI()/180)*COS(Q6806*PI()/180)*COS(O6806*PI()/180)*COS(W6806*PI()/180)+COS(S6806*PI()/180)*SIN(Q6806*PI()/180)*SIN(O6806*PI()/180)*COS(P6806*PI()/180)*COS(W6806*PI()/180)+COS(S6806*PI()/180)*SIN(P6806*PI()/180)*SIN(W6806*PI()/180)*SIN(O6806*PI()/180))</f>
        <v>-0.47161458565058639</v>
      </c>
      <c r="Y6806" s="21">
        <f t="shared" ref="Y6806:Y6869" si="1922">X6806+N6806</f>
        <v>120.52838541434942</v>
      </c>
      <c r="Z6806" s="21">
        <f t="shared" si="1912"/>
        <v>38.205393072627295</v>
      </c>
      <c r="AA6806" s="21">
        <f t="shared" ref="AA6806:AA6869" si="1923">Z6806*I6806</f>
        <v>0</v>
      </c>
      <c r="AB6806" s="21">
        <f t="shared" ref="AB6806:AB6869" si="1924">Z6806*J6806</f>
        <v>38.205393072627295</v>
      </c>
      <c r="AC6806" s="21">
        <f t="shared" ref="AC6806:AC6869" si="1925">L6806</f>
        <v>62.059999999999995</v>
      </c>
      <c r="AD6806" s="21">
        <f t="shared" si="1913"/>
        <v>38.205393072627295</v>
      </c>
      <c r="AE6806" s="21" t="str">
        <f t="shared" ref="AE6806:AE6869" si="1926">CONCATENATE(B6806, "/", C6806, "/", D6806,":00")</f>
        <v>10/10/17:00</v>
      </c>
    </row>
    <row r="6807" spans="2:31">
      <c r="B6807" s="37">
        <v>10</v>
      </c>
      <c r="C6807" s="38">
        <v>10</v>
      </c>
      <c r="D6807" s="39">
        <v>18</v>
      </c>
      <c r="E6807" s="17">
        <v>16.100000000000001</v>
      </c>
      <c r="F6807" s="17">
        <v>45</v>
      </c>
      <c r="G6807" s="17">
        <v>0</v>
      </c>
      <c r="H6807" s="37">
        <f t="shared" si="1914"/>
        <v>60.980000000000004</v>
      </c>
      <c r="I6807" s="37">
        <f>IF(H6807&lt;'Roof Calculator'!$G$8, 1, 0)</f>
        <v>0</v>
      </c>
      <c r="J6807" s="37">
        <f>IF(H6807&gt;='Roof Calculator'!$G$8, 1, 0)</f>
        <v>1</v>
      </c>
      <c r="K6807" s="37">
        <f t="shared" si="1915"/>
        <v>0</v>
      </c>
      <c r="L6807" s="37">
        <f t="shared" si="1916"/>
        <v>60.980000000000004</v>
      </c>
      <c r="M6807" s="37">
        <v>0</v>
      </c>
      <c r="N6807" s="37">
        <f t="shared" si="1917"/>
        <v>45</v>
      </c>
      <c r="O6807" s="37">
        <v>0</v>
      </c>
      <c r="P6807" s="37">
        <v>0</v>
      </c>
      <c r="Q6807" s="21">
        <f t="shared" si="1918"/>
        <v>39.790999999999997</v>
      </c>
      <c r="R6807" s="21">
        <f t="shared" ref="R6807:R6870" si="1927">R6806+1/24</f>
        <v>283.70833333332263</v>
      </c>
      <c r="S6807" s="21">
        <f t="shared" ref="S6807:S6870" si="1928">ASIN(SIN(23.45*PI()/180)*SIN((360/365*(R6807-81))*PI()/180))*180/PI()</f>
        <v>-7.7967468915783975</v>
      </c>
      <c r="T6807" s="21">
        <f t="shared" si="1919"/>
        <v>86.147999999999996</v>
      </c>
      <c r="U6807" s="37">
        <f>VLOOKUP(Time_Zone, 'LSTM LookUp'!$B$5:$D$8, 3, FALSE)</f>
        <v>-75</v>
      </c>
      <c r="V6807" s="21">
        <f t="shared" ref="V6807:V6870" si="1929">9.87*SIN(2*(360/365*(R6807-81))*PI()/180)-7.53*COS((360/365*(R6807-81))*PI()/180)-1.5*SIN((360/365*(R6807-81))*PI()/180)</f>
        <v>13.91652256962896</v>
      </c>
      <c r="W6807" s="21">
        <f t="shared" si="1920"/>
        <v>254.62713064240722</v>
      </c>
      <c r="X6807" s="21">
        <f t="shared" si="1921"/>
        <v>0</v>
      </c>
      <c r="Y6807" s="21">
        <f t="shared" si="1922"/>
        <v>45</v>
      </c>
      <c r="Z6807" s="21">
        <f t="shared" ref="Z6807:Z6870" si="1930">Y6807/10.764*3.412</f>
        <v>14.264214046822744</v>
      </c>
      <c r="AA6807" s="21">
        <f t="shared" si="1923"/>
        <v>0</v>
      </c>
      <c r="AB6807" s="21">
        <f t="shared" si="1924"/>
        <v>14.264214046822744</v>
      </c>
      <c r="AC6807" s="21">
        <f t="shared" si="1925"/>
        <v>60.980000000000004</v>
      </c>
      <c r="AD6807" s="21">
        <f t="shared" ref="AD6807:AD6870" si="1931">AB6807</f>
        <v>14.264214046822744</v>
      </c>
      <c r="AE6807" s="21" t="str">
        <f t="shared" si="1926"/>
        <v>10/10/18:00</v>
      </c>
    </row>
    <row r="6808" spans="2:31">
      <c r="B6808" s="37">
        <v>10</v>
      </c>
      <c r="C6808" s="38">
        <v>10</v>
      </c>
      <c r="D6808" s="39">
        <v>19</v>
      </c>
      <c r="E6808" s="17">
        <v>15</v>
      </c>
      <c r="F6808" s="17">
        <v>6</v>
      </c>
      <c r="G6808" s="17">
        <v>0</v>
      </c>
      <c r="H6808" s="37">
        <f t="shared" si="1914"/>
        <v>59</v>
      </c>
      <c r="I6808" s="37">
        <f>IF(H6808&lt;'Roof Calculator'!$G$8, 1, 0)</f>
        <v>0</v>
      </c>
      <c r="J6808" s="37">
        <f>IF(H6808&gt;='Roof Calculator'!$G$8, 1, 0)</f>
        <v>1</v>
      </c>
      <c r="K6808" s="37">
        <f t="shared" si="1915"/>
        <v>0</v>
      </c>
      <c r="L6808" s="37">
        <f t="shared" si="1916"/>
        <v>59</v>
      </c>
      <c r="M6808" s="37">
        <v>0</v>
      </c>
      <c r="N6808" s="37">
        <f t="shared" si="1917"/>
        <v>6</v>
      </c>
      <c r="O6808" s="37">
        <v>0</v>
      </c>
      <c r="P6808" s="37">
        <v>0</v>
      </c>
      <c r="Q6808" s="21">
        <f t="shared" si="1918"/>
        <v>39.790999999999997</v>
      </c>
      <c r="R6808" s="21">
        <f t="shared" si="1927"/>
        <v>283.74999999998931</v>
      </c>
      <c r="S6808" s="21">
        <f t="shared" si="1928"/>
        <v>-7.8122630735490253</v>
      </c>
      <c r="T6808" s="21">
        <f t="shared" si="1919"/>
        <v>86.147999999999996</v>
      </c>
      <c r="U6808" s="37">
        <f>VLOOKUP(Time_Zone, 'LSTM LookUp'!$B$5:$D$8, 3, FALSE)</f>
        <v>-75</v>
      </c>
      <c r="V6808" s="21">
        <f t="shared" si="1929"/>
        <v>13.926552289696572</v>
      </c>
      <c r="W6808" s="21">
        <f t="shared" si="1920"/>
        <v>269.6296380724242</v>
      </c>
      <c r="X6808" s="21">
        <f t="shared" si="1921"/>
        <v>0</v>
      </c>
      <c r="Y6808" s="21">
        <f t="shared" si="1922"/>
        <v>6</v>
      </c>
      <c r="Z6808" s="21">
        <f t="shared" si="1930"/>
        <v>1.9018952062430323</v>
      </c>
      <c r="AA6808" s="21">
        <f t="shared" si="1923"/>
        <v>0</v>
      </c>
      <c r="AB6808" s="21">
        <f t="shared" si="1924"/>
        <v>1.9018952062430323</v>
      </c>
      <c r="AC6808" s="21">
        <f t="shared" si="1925"/>
        <v>59</v>
      </c>
      <c r="AD6808" s="21">
        <f t="shared" si="1931"/>
        <v>1.9018952062430323</v>
      </c>
      <c r="AE6808" s="21" t="str">
        <f t="shared" si="1926"/>
        <v>10/10/19:00</v>
      </c>
    </row>
    <row r="6809" spans="2:31">
      <c r="B6809" s="37">
        <v>10</v>
      </c>
      <c r="C6809" s="38">
        <v>10</v>
      </c>
      <c r="D6809" s="39">
        <v>20</v>
      </c>
      <c r="E6809" s="17">
        <v>15</v>
      </c>
      <c r="F6809" s="17">
        <v>0</v>
      </c>
      <c r="G6809" s="17">
        <v>0</v>
      </c>
      <c r="H6809" s="37">
        <f t="shared" si="1914"/>
        <v>59</v>
      </c>
      <c r="I6809" s="37">
        <f>IF(H6809&lt;'Roof Calculator'!$G$8, 1, 0)</f>
        <v>0</v>
      </c>
      <c r="J6809" s="37">
        <f>IF(H6809&gt;='Roof Calculator'!$G$8, 1, 0)</f>
        <v>1</v>
      </c>
      <c r="K6809" s="37">
        <f t="shared" si="1915"/>
        <v>0</v>
      </c>
      <c r="L6809" s="37">
        <f t="shared" si="1916"/>
        <v>59</v>
      </c>
      <c r="M6809" s="37">
        <v>0</v>
      </c>
      <c r="N6809" s="37">
        <f t="shared" si="1917"/>
        <v>0</v>
      </c>
      <c r="O6809" s="37">
        <v>0</v>
      </c>
      <c r="P6809" s="37">
        <v>0</v>
      </c>
      <c r="Q6809" s="21">
        <f t="shared" si="1918"/>
        <v>39.790999999999997</v>
      </c>
      <c r="R6809" s="21">
        <f t="shared" si="1927"/>
        <v>283.791666666656</v>
      </c>
      <c r="S6809" s="21">
        <f t="shared" si="1928"/>
        <v>-7.8277757877082932</v>
      </c>
      <c r="T6809" s="21">
        <f t="shared" si="1919"/>
        <v>86.147999999999996</v>
      </c>
      <c r="U6809" s="37">
        <f>VLOOKUP(Time_Zone, 'LSTM LookUp'!$B$5:$D$8, 3, FALSE)</f>
        <v>-75</v>
      </c>
      <c r="V6809" s="21">
        <f t="shared" si="1929"/>
        <v>13.936565064593399</v>
      </c>
      <c r="W6809" s="21">
        <f t="shared" si="1920"/>
        <v>284.63214126614838</v>
      </c>
      <c r="X6809" s="21">
        <f t="shared" si="1921"/>
        <v>0</v>
      </c>
      <c r="Y6809" s="21">
        <f t="shared" si="1922"/>
        <v>0</v>
      </c>
      <c r="Z6809" s="21">
        <f t="shared" si="1930"/>
        <v>0</v>
      </c>
      <c r="AA6809" s="21">
        <f t="shared" si="1923"/>
        <v>0</v>
      </c>
      <c r="AB6809" s="21">
        <f t="shared" si="1924"/>
        <v>0</v>
      </c>
      <c r="AC6809" s="21">
        <f t="shared" si="1925"/>
        <v>59</v>
      </c>
      <c r="AD6809" s="21">
        <f t="shared" si="1931"/>
        <v>0</v>
      </c>
      <c r="AE6809" s="21" t="str">
        <f t="shared" si="1926"/>
        <v>10/10/20:00</v>
      </c>
    </row>
    <row r="6810" spans="2:31">
      <c r="B6810" s="37">
        <v>10</v>
      </c>
      <c r="C6810" s="38">
        <v>10</v>
      </c>
      <c r="D6810" s="39">
        <v>21</v>
      </c>
      <c r="E6810" s="17">
        <v>15</v>
      </c>
      <c r="F6810" s="17">
        <v>0</v>
      </c>
      <c r="G6810" s="17">
        <v>0</v>
      </c>
      <c r="H6810" s="37">
        <f t="shared" si="1914"/>
        <v>59</v>
      </c>
      <c r="I6810" s="37">
        <f>IF(H6810&lt;'Roof Calculator'!$G$8, 1, 0)</f>
        <v>0</v>
      </c>
      <c r="J6810" s="37">
        <f>IF(H6810&gt;='Roof Calculator'!$G$8, 1, 0)</f>
        <v>1</v>
      </c>
      <c r="K6810" s="37">
        <f t="shared" si="1915"/>
        <v>0</v>
      </c>
      <c r="L6810" s="37">
        <f t="shared" si="1916"/>
        <v>59</v>
      </c>
      <c r="M6810" s="37">
        <v>0</v>
      </c>
      <c r="N6810" s="37">
        <f t="shared" si="1917"/>
        <v>0</v>
      </c>
      <c r="O6810" s="37">
        <v>0</v>
      </c>
      <c r="P6810" s="37">
        <v>0</v>
      </c>
      <c r="Q6810" s="21">
        <f t="shared" si="1918"/>
        <v>39.790999999999997</v>
      </c>
      <c r="R6810" s="21">
        <f t="shared" si="1927"/>
        <v>283.83333333332268</v>
      </c>
      <c r="S6810" s="21">
        <f t="shared" si="1928"/>
        <v>-7.8432850268254803</v>
      </c>
      <c r="T6810" s="21">
        <f t="shared" si="1919"/>
        <v>86.147999999999996</v>
      </c>
      <c r="U6810" s="37">
        <f>VLOOKUP(Time_Zone, 'LSTM LookUp'!$B$5:$D$8, 3, FALSE)</f>
        <v>-75</v>
      </c>
      <c r="V6810" s="21">
        <f t="shared" si="1929"/>
        <v>13.94656087242516</v>
      </c>
      <c r="W6810" s="21">
        <f t="shared" si="1920"/>
        <v>299.63464021810626</v>
      </c>
      <c r="X6810" s="21">
        <f t="shared" si="1921"/>
        <v>0</v>
      </c>
      <c r="Y6810" s="21">
        <f t="shared" si="1922"/>
        <v>0</v>
      </c>
      <c r="Z6810" s="21">
        <f t="shared" si="1930"/>
        <v>0</v>
      </c>
      <c r="AA6810" s="21">
        <f t="shared" si="1923"/>
        <v>0</v>
      </c>
      <c r="AB6810" s="21">
        <f t="shared" si="1924"/>
        <v>0</v>
      </c>
      <c r="AC6810" s="21">
        <f t="shared" si="1925"/>
        <v>59</v>
      </c>
      <c r="AD6810" s="21">
        <f t="shared" si="1931"/>
        <v>0</v>
      </c>
      <c r="AE6810" s="21" t="str">
        <f t="shared" si="1926"/>
        <v>10/10/21:00</v>
      </c>
    </row>
    <row r="6811" spans="2:31">
      <c r="B6811" s="37">
        <v>10</v>
      </c>
      <c r="C6811" s="38">
        <v>10</v>
      </c>
      <c r="D6811" s="39">
        <v>22</v>
      </c>
      <c r="E6811" s="17">
        <v>15</v>
      </c>
      <c r="F6811" s="17">
        <v>0</v>
      </c>
      <c r="G6811" s="17">
        <v>0</v>
      </c>
      <c r="H6811" s="37">
        <f t="shared" si="1914"/>
        <v>59</v>
      </c>
      <c r="I6811" s="37">
        <f>IF(H6811&lt;'Roof Calculator'!$G$8, 1, 0)</f>
        <v>0</v>
      </c>
      <c r="J6811" s="37">
        <f>IF(H6811&gt;='Roof Calculator'!$G$8, 1, 0)</f>
        <v>1</v>
      </c>
      <c r="K6811" s="37">
        <f t="shared" si="1915"/>
        <v>0</v>
      </c>
      <c r="L6811" s="37">
        <f t="shared" si="1916"/>
        <v>59</v>
      </c>
      <c r="M6811" s="37">
        <v>0</v>
      </c>
      <c r="N6811" s="37">
        <f t="shared" si="1917"/>
        <v>0</v>
      </c>
      <c r="O6811" s="37">
        <v>0</v>
      </c>
      <c r="P6811" s="37">
        <v>0</v>
      </c>
      <c r="Q6811" s="21">
        <f t="shared" si="1918"/>
        <v>39.790999999999997</v>
      </c>
      <c r="R6811" s="21">
        <f t="shared" si="1927"/>
        <v>283.87499999998937</v>
      </c>
      <c r="S6811" s="21">
        <f t="shared" si="1928"/>
        <v>-7.8587907836693152</v>
      </c>
      <c r="T6811" s="21">
        <f t="shared" si="1919"/>
        <v>86.147999999999996</v>
      </c>
      <c r="U6811" s="37">
        <f>VLOOKUP(Time_Zone, 'LSTM LookUp'!$B$5:$D$8, 3, FALSE)</f>
        <v>-75</v>
      </c>
      <c r="V6811" s="21">
        <f t="shared" si="1929"/>
        <v>13.95653969132643</v>
      </c>
      <c r="W6811" s="21">
        <f t="shared" si="1920"/>
        <v>314.63713492283159</v>
      </c>
      <c r="X6811" s="21">
        <f t="shared" si="1921"/>
        <v>0</v>
      </c>
      <c r="Y6811" s="21">
        <f t="shared" si="1922"/>
        <v>0</v>
      </c>
      <c r="Z6811" s="21">
        <f t="shared" si="1930"/>
        <v>0</v>
      </c>
      <c r="AA6811" s="21">
        <f t="shared" si="1923"/>
        <v>0</v>
      </c>
      <c r="AB6811" s="21">
        <f t="shared" si="1924"/>
        <v>0</v>
      </c>
      <c r="AC6811" s="21">
        <f t="shared" si="1925"/>
        <v>59</v>
      </c>
      <c r="AD6811" s="21">
        <f t="shared" si="1931"/>
        <v>0</v>
      </c>
      <c r="AE6811" s="21" t="str">
        <f t="shared" si="1926"/>
        <v>10/10/22:00</v>
      </c>
    </row>
    <row r="6812" spans="2:31">
      <c r="B6812" s="37">
        <v>10</v>
      </c>
      <c r="C6812" s="38">
        <v>10</v>
      </c>
      <c r="D6812" s="39">
        <v>23</v>
      </c>
      <c r="E6812" s="17">
        <v>14.4</v>
      </c>
      <c r="F6812" s="17">
        <v>0</v>
      </c>
      <c r="G6812" s="17">
        <v>0</v>
      </c>
      <c r="H6812" s="37">
        <f t="shared" si="1914"/>
        <v>57.92</v>
      </c>
      <c r="I6812" s="37">
        <f>IF(H6812&lt;'Roof Calculator'!$G$8, 1, 0)</f>
        <v>0</v>
      </c>
      <c r="J6812" s="37">
        <f>IF(H6812&gt;='Roof Calculator'!$G$8, 1, 0)</f>
        <v>1</v>
      </c>
      <c r="K6812" s="37">
        <f t="shared" si="1915"/>
        <v>0</v>
      </c>
      <c r="L6812" s="37">
        <f t="shared" si="1916"/>
        <v>57.92</v>
      </c>
      <c r="M6812" s="37">
        <v>0</v>
      </c>
      <c r="N6812" s="37">
        <f t="shared" si="1917"/>
        <v>0</v>
      </c>
      <c r="O6812" s="37">
        <v>0</v>
      </c>
      <c r="P6812" s="37">
        <v>0</v>
      </c>
      <c r="Q6812" s="21">
        <f t="shared" si="1918"/>
        <v>39.790999999999997</v>
      </c>
      <c r="R6812" s="21">
        <f t="shared" si="1927"/>
        <v>283.91666666665606</v>
      </c>
      <c r="S6812" s="21">
        <f t="shared" si="1928"/>
        <v>-7.8742930510080997</v>
      </c>
      <c r="T6812" s="21">
        <f t="shared" si="1919"/>
        <v>86.147999999999996</v>
      </c>
      <c r="U6812" s="37">
        <f>VLOOKUP(Time_Zone, 'LSTM LookUp'!$B$5:$D$8, 3, FALSE)</f>
        <v>-75</v>
      </c>
      <c r="V6812" s="21">
        <f t="shared" si="1929"/>
        <v>13.966501499460751</v>
      </c>
      <c r="W6812" s="21">
        <f t="shared" si="1920"/>
        <v>329.6396253748652</v>
      </c>
      <c r="X6812" s="21">
        <f t="shared" si="1921"/>
        <v>0</v>
      </c>
      <c r="Y6812" s="21">
        <f t="shared" si="1922"/>
        <v>0</v>
      </c>
      <c r="Z6812" s="21">
        <f t="shared" si="1930"/>
        <v>0</v>
      </c>
      <c r="AA6812" s="21">
        <f t="shared" si="1923"/>
        <v>0</v>
      </c>
      <c r="AB6812" s="21">
        <f t="shared" si="1924"/>
        <v>0</v>
      </c>
      <c r="AC6812" s="21">
        <f t="shared" si="1925"/>
        <v>57.92</v>
      </c>
      <c r="AD6812" s="21">
        <f t="shared" si="1931"/>
        <v>0</v>
      </c>
      <c r="AE6812" s="21" t="str">
        <f t="shared" si="1926"/>
        <v>10/10/23:00</v>
      </c>
    </row>
    <row r="6813" spans="2:31">
      <c r="B6813" s="37">
        <v>10</v>
      </c>
      <c r="C6813" s="38">
        <v>10</v>
      </c>
      <c r="D6813" s="39">
        <v>24</v>
      </c>
      <c r="E6813" s="17">
        <v>13.9</v>
      </c>
      <c r="F6813" s="17">
        <v>0</v>
      </c>
      <c r="G6813" s="17">
        <v>0</v>
      </c>
      <c r="H6813" s="37">
        <f t="shared" si="1914"/>
        <v>57.02</v>
      </c>
      <c r="I6813" s="37">
        <f>IF(H6813&lt;'Roof Calculator'!$G$8, 1, 0)</f>
        <v>0</v>
      </c>
      <c r="J6813" s="37">
        <f>IF(H6813&gt;='Roof Calculator'!$G$8, 1, 0)</f>
        <v>1</v>
      </c>
      <c r="K6813" s="37">
        <f t="shared" si="1915"/>
        <v>0</v>
      </c>
      <c r="L6813" s="37">
        <f t="shared" si="1916"/>
        <v>57.02</v>
      </c>
      <c r="M6813" s="37">
        <v>0</v>
      </c>
      <c r="N6813" s="37">
        <f t="shared" si="1917"/>
        <v>0</v>
      </c>
      <c r="O6813" s="37">
        <v>0</v>
      </c>
      <c r="P6813" s="37">
        <v>0</v>
      </c>
      <c r="Q6813" s="21">
        <f t="shared" si="1918"/>
        <v>39.790999999999997</v>
      </c>
      <c r="R6813" s="21">
        <f t="shared" si="1927"/>
        <v>283.95833333332274</v>
      </c>
      <c r="S6813" s="21">
        <f t="shared" si="1928"/>
        <v>-7.8897918216096157</v>
      </c>
      <c r="T6813" s="21">
        <f t="shared" si="1919"/>
        <v>86.147999999999996</v>
      </c>
      <c r="U6813" s="37">
        <f>VLOOKUP(Time_Zone, 'LSTM LookUp'!$B$5:$D$8, 3, FALSE)</f>
        <v>-75</v>
      </c>
      <c r="V6813" s="21">
        <f t="shared" si="1929"/>
        <v>13.976446275020603</v>
      </c>
      <c r="W6813" s="21">
        <f t="shared" si="1920"/>
        <v>344.64211156875513</v>
      </c>
      <c r="X6813" s="21">
        <f t="shared" si="1921"/>
        <v>0</v>
      </c>
      <c r="Y6813" s="21">
        <f t="shared" si="1922"/>
        <v>0</v>
      </c>
      <c r="Z6813" s="21">
        <f t="shared" si="1930"/>
        <v>0</v>
      </c>
      <c r="AA6813" s="21">
        <f t="shared" si="1923"/>
        <v>0</v>
      </c>
      <c r="AB6813" s="21">
        <f t="shared" si="1924"/>
        <v>0</v>
      </c>
      <c r="AC6813" s="21">
        <f t="shared" si="1925"/>
        <v>57.02</v>
      </c>
      <c r="AD6813" s="21">
        <f t="shared" si="1931"/>
        <v>0</v>
      </c>
      <c r="AE6813" s="21" t="str">
        <f t="shared" si="1926"/>
        <v>10/10/24:00</v>
      </c>
    </row>
    <row r="6814" spans="2:31">
      <c r="B6814" s="37">
        <v>10</v>
      </c>
      <c r="C6814" s="38">
        <v>11</v>
      </c>
      <c r="D6814" s="39">
        <v>1</v>
      </c>
      <c r="E6814" s="17">
        <v>13.9</v>
      </c>
      <c r="F6814" s="17">
        <v>0</v>
      </c>
      <c r="G6814" s="17">
        <v>0</v>
      </c>
      <c r="H6814" s="37">
        <f t="shared" si="1914"/>
        <v>57.02</v>
      </c>
      <c r="I6814" s="37">
        <f>IF(H6814&lt;'Roof Calculator'!$G$8, 1, 0)</f>
        <v>0</v>
      </c>
      <c r="J6814" s="37">
        <f>IF(H6814&gt;='Roof Calculator'!$G$8, 1, 0)</f>
        <v>1</v>
      </c>
      <c r="K6814" s="37">
        <f t="shared" si="1915"/>
        <v>0</v>
      </c>
      <c r="L6814" s="37">
        <f t="shared" si="1916"/>
        <v>57.02</v>
      </c>
      <c r="M6814" s="37">
        <v>0</v>
      </c>
      <c r="N6814" s="37">
        <f t="shared" si="1917"/>
        <v>0</v>
      </c>
      <c r="O6814" s="37">
        <v>0</v>
      </c>
      <c r="P6814" s="37">
        <v>0</v>
      </c>
      <c r="Q6814" s="21">
        <f t="shared" si="1918"/>
        <v>39.790999999999997</v>
      </c>
      <c r="R6814" s="21">
        <f t="shared" si="1927"/>
        <v>283.99999999998943</v>
      </c>
      <c r="S6814" s="21">
        <f t="shared" si="1928"/>
        <v>-7.9052870882412387</v>
      </c>
      <c r="T6814" s="21">
        <f t="shared" si="1919"/>
        <v>86.147999999999996</v>
      </c>
      <c r="U6814" s="37">
        <f>VLOOKUP(Time_Zone, 'LSTM LookUp'!$B$5:$D$8, 3, FALSE)</f>
        <v>-75</v>
      </c>
      <c r="V6814" s="21">
        <f t="shared" si="1929"/>
        <v>13.986373996227549</v>
      </c>
      <c r="W6814" s="21">
        <f t="shared" si="1920"/>
        <v>-0.35540650094310067</v>
      </c>
      <c r="X6814" s="21">
        <f t="shared" si="1921"/>
        <v>0</v>
      </c>
      <c r="Y6814" s="21">
        <f t="shared" si="1922"/>
        <v>0</v>
      </c>
      <c r="Z6814" s="21">
        <f t="shared" si="1930"/>
        <v>0</v>
      </c>
      <c r="AA6814" s="21">
        <f t="shared" si="1923"/>
        <v>0</v>
      </c>
      <c r="AB6814" s="21">
        <f t="shared" si="1924"/>
        <v>0</v>
      </c>
      <c r="AC6814" s="21">
        <f t="shared" si="1925"/>
        <v>57.02</v>
      </c>
      <c r="AD6814" s="21">
        <f t="shared" si="1931"/>
        <v>0</v>
      </c>
      <c r="AE6814" s="21" t="str">
        <f t="shared" si="1926"/>
        <v>10/11/1:00</v>
      </c>
    </row>
    <row r="6815" spans="2:31">
      <c r="B6815" s="37">
        <v>10</v>
      </c>
      <c r="C6815" s="38">
        <v>11</v>
      </c>
      <c r="D6815" s="39">
        <v>2</v>
      </c>
      <c r="E6815" s="17">
        <v>12.8</v>
      </c>
      <c r="F6815" s="17">
        <v>0</v>
      </c>
      <c r="G6815" s="17">
        <v>0</v>
      </c>
      <c r="H6815" s="37">
        <f t="shared" si="1914"/>
        <v>55.04</v>
      </c>
      <c r="I6815" s="37">
        <f>IF(H6815&lt;'Roof Calculator'!$G$8, 1, 0)</f>
        <v>0</v>
      </c>
      <c r="J6815" s="37">
        <f>IF(H6815&gt;='Roof Calculator'!$G$8, 1, 0)</f>
        <v>1</v>
      </c>
      <c r="K6815" s="37">
        <f t="shared" si="1915"/>
        <v>0</v>
      </c>
      <c r="L6815" s="37">
        <f t="shared" si="1916"/>
        <v>55.04</v>
      </c>
      <c r="M6815" s="37">
        <v>0</v>
      </c>
      <c r="N6815" s="37">
        <f t="shared" si="1917"/>
        <v>0</v>
      </c>
      <c r="O6815" s="37">
        <v>0</v>
      </c>
      <c r="P6815" s="37">
        <v>0</v>
      </c>
      <c r="Q6815" s="21">
        <f t="shared" si="1918"/>
        <v>39.790999999999997</v>
      </c>
      <c r="R6815" s="21">
        <f t="shared" si="1927"/>
        <v>284.04166666665611</v>
      </c>
      <c r="S6815" s="21">
        <f t="shared" si="1928"/>
        <v>-7.9207788436698054</v>
      </c>
      <c r="T6815" s="21">
        <f t="shared" si="1919"/>
        <v>86.147999999999996</v>
      </c>
      <c r="U6815" s="37">
        <f>VLOOKUP(Time_Zone, 'LSTM LookUp'!$B$5:$D$8, 3, FALSE)</f>
        <v>-75</v>
      </c>
      <c r="V6815" s="21">
        <f t="shared" si="1929"/>
        <v>13.996284641332185</v>
      </c>
      <c r="W6815" s="21">
        <f t="shared" si="1920"/>
        <v>14.647071160333045</v>
      </c>
      <c r="X6815" s="21">
        <f t="shared" si="1921"/>
        <v>0</v>
      </c>
      <c r="Y6815" s="21">
        <f t="shared" si="1922"/>
        <v>0</v>
      </c>
      <c r="Z6815" s="21">
        <f t="shared" si="1930"/>
        <v>0</v>
      </c>
      <c r="AA6815" s="21">
        <f t="shared" si="1923"/>
        <v>0</v>
      </c>
      <c r="AB6815" s="21">
        <f t="shared" si="1924"/>
        <v>0</v>
      </c>
      <c r="AC6815" s="21">
        <f t="shared" si="1925"/>
        <v>55.04</v>
      </c>
      <c r="AD6815" s="21">
        <f t="shared" si="1931"/>
        <v>0</v>
      </c>
      <c r="AE6815" s="21" t="str">
        <f t="shared" si="1926"/>
        <v>10/11/2:00</v>
      </c>
    </row>
    <row r="6816" spans="2:31">
      <c r="B6816" s="37">
        <v>10</v>
      </c>
      <c r="C6816" s="38">
        <v>11</v>
      </c>
      <c r="D6816" s="39">
        <v>3</v>
      </c>
      <c r="E6816" s="17">
        <v>12.2</v>
      </c>
      <c r="F6816" s="17">
        <v>0</v>
      </c>
      <c r="G6816" s="17">
        <v>0</v>
      </c>
      <c r="H6816" s="37">
        <f t="shared" si="1914"/>
        <v>53.96</v>
      </c>
      <c r="I6816" s="37">
        <f>IF(H6816&lt;'Roof Calculator'!$G$8, 1, 0)</f>
        <v>1</v>
      </c>
      <c r="J6816" s="37">
        <f>IF(H6816&gt;='Roof Calculator'!$G$8, 1, 0)</f>
        <v>0</v>
      </c>
      <c r="K6816" s="37">
        <f t="shared" si="1915"/>
        <v>53.96</v>
      </c>
      <c r="L6816" s="37">
        <f t="shared" si="1916"/>
        <v>0</v>
      </c>
      <c r="M6816" s="37">
        <v>0</v>
      </c>
      <c r="N6816" s="37">
        <f t="shared" si="1917"/>
        <v>0</v>
      </c>
      <c r="O6816" s="37">
        <v>0</v>
      </c>
      <c r="P6816" s="37">
        <v>0</v>
      </c>
      <c r="Q6816" s="21">
        <f t="shared" si="1918"/>
        <v>39.790999999999997</v>
      </c>
      <c r="R6816" s="21">
        <f t="shared" si="1927"/>
        <v>284.0833333333228</v>
      </c>
      <c r="S6816" s="21">
        <f t="shared" si="1928"/>
        <v>-7.9362670806616986</v>
      </c>
      <c r="T6816" s="21">
        <f t="shared" si="1919"/>
        <v>86.147999999999996</v>
      </c>
      <c r="U6816" s="37">
        <f>VLOOKUP(Time_Zone, 'LSTM LookUp'!$B$5:$D$8, 3, FALSE)</f>
        <v>-75</v>
      </c>
      <c r="V6816" s="21">
        <f t="shared" si="1929"/>
        <v>14.00617818861422</v>
      </c>
      <c r="W6816" s="21">
        <f t="shared" si="1920"/>
        <v>29.649544547153546</v>
      </c>
      <c r="X6816" s="21">
        <f t="shared" si="1921"/>
        <v>0</v>
      </c>
      <c r="Y6816" s="21">
        <f t="shared" si="1922"/>
        <v>0</v>
      </c>
      <c r="Z6816" s="21">
        <f t="shared" si="1930"/>
        <v>0</v>
      </c>
      <c r="AA6816" s="21">
        <f t="shared" si="1923"/>
        <v>0</v>
      </c>
      <c r="AB6816" s="21">
        <f t="shared" si="1924"/>
        <v>0</v>
      </c>
      <c r="AC6816" s="21">
        <f t="shared" si="1925"/>
        <v>0</v>
      </c>
      <c r="AD6816" s="21">
        <f t="shared" si="1931"/>
        <v>0</v>
      </c>
      <c r="AE6816" s="21" t="str">
        <f t="shared" si="1926"/>
        <v>10/11/3:00</v>
      </c>
    </row>
    <row r="6817" spans="2:31">
      <c r="B6817" s="37">
        <v>10</v>
      </c>
      <c r="C6817" s="38">
        <v>11</v>
      </c>
      <c r="D6817" s="39">
        <v>4</v>
      </c>
      <c r="E6817" s="17">
        <v>11.1</v>
      </c>
      <c r="F6817" s="17">
        <v>0</v>
      </c>
      <c r="G6817" s="17">
        <v>0</v>
      </c>
      <c r="H6817" s="37">
        <f t="shared" si="1914"/>
        <v>51.98</v>
      </c>
      <c r="I6817" s="37">
        <f>IF(H6817&lt;'Roof Calculator'!$G$8, 1, 0)</f>
        <v>1</v>
      </c>
      <c r="J6817" s="37">
        <f>IF(H6817&gt;='Roof Calculator'!$G$8, 1, 0)</f>
        <v>0</v>
      </c>
      <c r="K6817" s="37">
        <f t="shared" si="1915"/>
        <v>51.98</v>
      </c>
      <c r="L6817" s="37">
        <f t="shared" si="1916"/>
        <v>0</v>
      </c>
      <c r="M6817" s="37">
        <v>0</v>
      </c>
      <c r="N6817" s="37">
        <f t="shared" si="1917"/>
        <v>0</v>
      </c>
      <c r="O6817" s="37">
        <v>0</v>
      </c>
      <c r="P6817" s="37">
        <v>0</v>
      </c>
      <c r="Q6817" s="21">
        <f t="shared" si="1918"/>
        <v>39.790999999999997</v>
      </c>
      <c r="R6817" s="21">
        <f t="shared" si="1927"/>
        <v>284.12499999998948</v>
      </c>
      <c r="S6817" s="21">
        <f t="shared" si="1928"/>
        <v>-7.9517517919828462</v>
      </c>
      <c r="T6817" s="21">
        <f t="shared" si="1919"/>
        <v>86.147999999999996</v>
      </c>
      <c r="U6817" s="37">
        <f>VLOOKUP(Time_Zone, 'LSTM LookUp'!$B$5:$D$8, 3, FALSE)</f>
        <v>-75</v>
      </c>
      <c r="V6817" s="21">
        <f t="shared" si="1929"/>
        <v>14.016054616382563</v>
      </c>
      <c r="W6817" s="21">
        <f t="shared" si="1920"/>
        <v>44.652013654095654</v>
      </c>
      <c r="X6817" s="21">
        <f t="shared" si="1921"/>
        <v>0</v>
      </c>
      <c r="Y6817" s="21">
        <f t="shared" si="1922"/>
        <v>0</v>
      </c>
      <c r="Z6817" s="21">
        <f t="shared" si="1930"/>
        <v>0</v>
      </c>
      <c r="AA6817" s="21">
        <f t="shared" si="1923"/>
        <v>0</v>
      </c>
      <c r="AB6817" s="21">
        <f t="shared" si="1924"/>
        <v>0</v>
      </c>
      <c r="AC6817" s="21">
        <f t="shared" si="1925"/>
        <v>0</v>
      </c>
      <c r="AD6817" s="21">
        <f t="shared" si="1931"/>
        <v>0</v>
      </c>
      <c r="AE6817" s="21" t="str">
        <f t="shared" si="1926"/>
        <v>10/11/4:00</v>
      </c>
    </row>
    <row r="6818" spans="2:31">
      <c r="B6818" s="37">
        <v>10</v>
      </c>
      <c r="C6818" s="38">
        <v>11</v>
      </c>
      <c r="D6818" s="39">
        <v>5</v>
      </c>
      <c r="E6818" s="17">
        <v>10.6</v>
      </c>
      <c r="F6818" s="17">
        <v>0</v>
      </c>
      <c r="G6818" s="17">
        <v>0</v>
      </c>
      <c r="H6818" s="37">
        <f t="shared" si="1914"/>
        <v>51.08</v>
      </c>
      <c r="I6818" s="37">
        <f>IF(H6818&lt;'Roof Calculator'!$G$8, 1, 0)</f>
        <v>1</v>
      </c>
      <c r="J6818" s="37">
        <f>IF(H6818&gt;='Roof Calculator'!$G$8, 1, 0)</f>
        <v>0</v>
      </c>
      <c r="K6818" s="37">
        <f t="shared" si="1915"/>
        <v>51.08</v>
      </c>
      <c r="L6818" s="37">
        <f t="shared" si="1916"/>
        <v>0</v>
      </c>
      <c r="M6818" s="37">
        <v>0</v>
      </c>
      <c r="N6818" s="37">
        <f t="shared" si="1917"/>
        <v>0</v>
      </c>
      <c r="O6818" s="37">
        <v>0</v>
      </c>
      <c r="P6818" s="37">
        <v>0</v>
      </c>
      <c r="Q6818" s="21">
        <f t="shared" si="1918"/>
        <v>39.790999999999997</v>
      </c>
      <c r="R6818" s="21">
        <f t="shared" si="1927"/>
        <v>284.16666666665617</v>
      </c>
      <c r="S6818" s="21">
        <f t="shared" si="1928"/>
        <v>-7.9672329703986771</v>
      </c>
      <c r="T6818" s="21">
        <f t="shared" si="1919"/>
        <v>86.147999999999996</v>
      </c>
      <c r="U6818" s="37">
        <f>VLOOKUP(Time_Zone, 'LSTM LookUp'!$B$5:$D$8, 3, FALSE)</f>
        <v>-75</v>
      </c>
      <c r="V6818" s="21">
        <f t="shared" si="1929"/>
        <v>14.025913902975301</v>
      </c>
      <c r="W6818" s="21">
        <f t="shared" si="1920"/>
        <v>59.654478475743822</v>
      </c>
      <c r="X6818" s="21">
        <f t="shared" si="1921"/>
        <v>0</v>
      </c>
      <c r="Y6818" s="21">
        <f t="shared" si="1922"/>
        <v>0</v>
      </c>
      <c r="Z6818" s="21">
        <f t="shared" si="1930"/>
        <v>0</v>
      </c>
      <c r="AA6818" s="21">
        <f t="shared" si="1923"/>
        <v>0</v>
      </c>
      <c r="AB6818" s="21">
        <f t="shared" si="1924"/>
        <v>0</v>
      </c>
      <c r="AC6818" s="21">
        <f t="shared" si="1925"/>
        <v>0</v>
      </c>
      <c r="AD6818" s="21">
        <f t="shared" si="1931"/>
        <v>0</v>
      </c>
      <c r="AE6818" s="21" t="str">
        <f t="shared" si="1926"/>
        <v>10/11/5:00</v>
      </c>
    </row>
    <row r="6819" spans="2:31">
      <c r="B6819" s="37">
        <v>10</v>
      </c>
      <c r="C6819" s="38">
        <v>11</v>
      </c>
      <c r="D6819" s="39">
        <v>6</v>
      </c>
      <c r="E6819" s="17">
        <v>11.1</v>
      </c>
      <c r="F6819" s="17">
        <v>0</v>
      </c>
      <c r="G6819" s="17">
        <v>0</v>
      </c>
      <c r="H6819" s="37">
        <f t="shared" si="1914"/>
        <v>51.98</v>
      </c>
      <c r="I6819" s="37">
        <f>IF(H6819&lt;'Roof Calculator'!$G$8, 1, 0)</f>
        <v>1</v>
      </c>
      <c r="J6819" s="37">
        <f>IF(H6819&gt;='Roof Calculator'!$G$8, 1, 0)</f>
        <v>0</v>
      </c>
      <c r="K6819" s="37">
        <f t="shared" si="1915"/>
        <v>51.98</v>
      </c>
      <c r="L6819" s="37">
        <f t="shared" si="1916"/>
        <v>0</v>
      </c>
      <c r="M6819" s="37">
        <v>0</v>
      </c>
      <c r="N6819" s="37">
        <f t="shared" si="1917"/>
        <v>0</v>
      </c>
      <c r="O6819" s="37">
        <v>0</v>
      </c>
      <c r="P6819" s="37">
        <v>0</v>
      </c>
      <c r="Q6819" s="21">
        <f t="shared" si="1918"/>
        <v>39.790999999999997</v>
      </c>
      <c r="R6819" s="21">
        <f t="shared" si="1927"/>
        <v>284.20833333332286</v>
      </c>
      <c r="S6819" s="21">
        <f t="shared" si="1928"/>
        <v>-7.9827106086741386</v>
      </c>
      <c r="T6819" s="21">
        <f t="shared" si="1919"/>
        <v>86.147999999999996</v>
      </c>
      <c r="U6819" s="37">
        <f>VLOOKUP(Time_Zone, 'LSTM LookUp'!$B$5:$D$8, 3, FALSE)</f>
        <v>-75</v>
      </c>
      <c r="V6819" s="21">
        <f t="shared" si="1929"/>
        <v>14.035756026759771</v>
      </c>
      <c r="W6819" s="21">
        <f t="shared" si="1920"/>
        <v>74.656939006689939</v>
      </c>
      <c r="X6819" s="21">
        <f t="shared" si="1921"/>
        <v>0</v>
      </c>
      <c r="Y6819" s="21">
        <f t="shared" si="1922"/>
        <v>0</v>
      </c>
      <c r="Z6819" s="21">
        <f t="shared" si="1930"/>
        <v>0</v>
      </c>
      <c r="AA6819" s="21">
        <f t="shared" si="1923"/>
        <v>0</v>
      </c>
      <c r="AB6819" s="21">
        <f t="shared" si="1924"/>
        <v>0</v>
      </c>
      <c r="AC6819" s="21">
        <f t="shared" si="1925"/>
        <v>0</v>
      </c>
      <c r="AD6819" s="21">
        <f t="shared" si="1931"/>
        <v>0</v>
      </c>
      <c r="AE6819" s="21" t="str">
        <f t="shared" si="1926"/>
        <v>10/11/6:00</v>
      </c>
    </row>
    <row r="6820" spans="2:31">
      <c r="B6820" s="37">
        <v>10</v>
      </c>
      <c r="C6820" s="38">
        <v>11</v>
      </c>
      <c r="D6820" s="39">
        <v>7</v>
      </c>
      <c r="E6820" s="17">
        <v>10.6</v>
      </c>
      <c r="F6820" s="17">
        <v>3</v>
      </c>
      <c r="G6820" s="17">
        <v>6</v>
      </c>
      <c r="H6820" s="37">
        <f t="shared" si="1914"/>
        <v>51.08</v>
      </c>
      <c r="I6820" s="37">
        <f>IF(H6820&lt;'Roof Calculator'!$G$8, 1, 0)</f>
        <v>1</v>
      </c>
      <c r="J6820" s="37">
        <f>IF(H6820&gt;='Roof Calculator'!$G$8, 1, 0)</f>
        <v>0</v>
      </c>
      <c r="K6820" s="37">
        <f t="shared" si="1915"/>
        <v>51.08</v>
      </c>
      <c r="L6820" s="37">
        <f t="shared" si="1916"/>
        <v>0</v>
      </c>
      <c r="M6820" s="37">
        <v>0</v>
      </c>
      <c r="N6820" s="37">
        <f t="shared" si="1917"/>
        <v>3</v>
      </c>
      <c r="O6820" s="37">
        <v>0</v>
      </c>
      <c r="P6820" s="37">
        <v>0</v>
      </c>
      <c r="Q6820" s="21">
        <f t="shared" si="1918"/>
        <v>39.790999999999997</v>
      </c>
      <c r="R6820" s="21">
        <f t="shared" si="1927"/>
        <v>284.24999999998954</v>
      </c>
      <c r="S6820" s="21">
        <f t="shared" si="1928"/>
        <v>-7.9981846995737609</v>
      </c>
      <c r="T6820" s="21">
        <f t="shared" si="1919"/>
        <v>86.147999999999996</v>
      </c>
      <c r="U6820" s="37">
        <f>VLOOKUP(Time_Zone, 'LSTM LookUp'!$B$5:$D$8, 3, FALSE)</f>
        <v>-75</v>
      </c>
      <c r="V6820" s="21">
        <f t="shared" si="1929"/>
        <v>14.045580966132642</v>
      </c>
      <c r="W6820" s="21">
        <f t="shared" si="1920"/>
        <v>89.659395241533133</v>
      </c>
      <c r="X6820" s="21">
        <f t="shared" si="1921"/>
        <v>-0.50715505467335742</v>
      </c>
      <c r="Y6820" s="21">
        <f t="shared" si="1922"/>
        <v>2.4928449453266426</v>
      </c>
      <c r="Z6820" s="21">
        <f t="shared" si="1930"/>
        <v>0.7901883085706527</v>
      </c>
      <c r="AA6820" s="21">
        <f t="shared" si="1923"/>
        <v>0.7901883085706527</v>
      </c>
      <c r="AB6820" s="21">
        <f t="shared" si="1924"/>
        <v>0</v>
      </c>
      <c r="AC6820" s="21">
        <f t="shared" si="1925"/>
        <v>0</v>
      </c>
      <c r="AD6820" s="21">
        <f t="shared" si="1931"/>
        <v>0</v>
      </c>
      <c r="AE6820" s="21" t="str">
        <f t="shared" si="1926"/>
        <v>10/11/7:00</v>
      </c>
    </row>
    <row r="6821" spans="2:31">
      <c r="B6821" s="37">
        <v>10</v>
      </c>
      <c r="C6821" s="38">
        <v>11</v>
      </c>
      <c r="D6821" s="39">
        <v>8</v>
      </c>
      <c r="E6821" s="17">
        <v>10.6</v>
      </c>
      <c r="F6821" s="17">
        <v>29</v>
      </c>
      <c r="G6821" s="17">
        <v>389</v>
      </c>
      <c r="H6821" s="37">
        <f t="shared" si="1914"/>
        <v>51.08</v>
      </c>
      <c r="I6821" s="37">
        <f>IF(H6821&lt;'Roof Calculator'!$G$8, 1, 0)</f>
        <v>1</v>
      </c>
      <c r="J6821" s="37">
        <f>IF(H6821&gt;='Roof Calculator'!$G$8, 1, 0)</f>
        <v>0</v>
      </c>
      <c r="K6821" s="37">
        <f t="shared" si="1915"/>
        <v>51.08</v>
      </c>
      <c r="L6821" s="37">
        <f t="shared" si="1916"/>
        <v>0</v>
      </c>
      <c r="M6821" s="37">
        <v>0</v>
      </c>
      <c r="N6821" s="37">
        <f t="shared" si="1917"/>
        <v>29</v>
      </c>
      <c r="O6821" s="37">
        <v>0</v>
      </c>
      <c r="P6821" s="37">
        <v>0</v>
      </c>
      <c r="Q6821" s="21">
        <f t="shared" si="1918"/>
        <v>39.790999999999997</v>
      </c>
      <c r="R6821" s="21">
        <f t="shared" si="1927"/>
        <v>284.29166666665623</v>
      </c>
      <c r="S6821" s="21">
        <f t="shared" si="1928"/>
        <v>-8.0136552358615454</v>
      </c>
      <c r="T6821" s="21">
        <f t="shared" si="1919"/>
        <v>86.147999999999996</v>
      </c>
      <c r="U6821" s="37">
        <f>VLOOKUP(Time_Zone, 'LSTM LookUp'!$B$5:$D$8, 3, FALSE)</f>
        <v>-75</v>
      </c>
      <c r="V6821" s="21">
        <f t="shared" si="1929"/>
        <v>14.055388699519899</v>
      </c>
      <c r="W6821" s="21">
        <f t="shared" si="1920"/>
        <v>104.66184717487994</v>
      </c>
      <c r="X6821" s="21">
        <f t="shared" si="1921"/>
        <v>-109.62397082079477</v>
      </c>
      <c r="Y6821" s="21">
        <f t="shared" si="1922"/>
        <v>-80.623970820794767</v>
      </c>
      <c r="Z6821" s="21">
        <f t="shared" si="1930"/>
        <v>-25.556390602057949</v>
      </c>
      <c r="AA6821" s="21">
        <f t="shared" si="1923"/>
        <v>-25.556390602057949</v>
      </c>
      <c r="AB6821" s="21">
        <f t="shared" si="1924"/>
        <v>0</v>
      </c>
      <c r="AC6821" s="21">
        <f t="shared" si="1925"/>
        <v>0</v>
      </c>
      <c r="AD6821" s="21">
        <f t="shared" si="1931"/>
        <v>0</v>
      </c>
      <c r="AE6821" s="21" t="str">
        <f t="shared" si="1926"/>
        <v>10/11/8:00</v>
      </c>
    </row>
    <row r="6822" spans="2:31">
      <c r="B6822" s="37">
        <v>10</v>
      </c>
      <c r="C6822" s="38">
        <v>11</v>
      </c>
      <c r="D6822" s="39">
        <v>9</v>
      </c>
      <c r="E6822" s="17">
        <v>12.2</v>
      </c>
      <c r="F6822" s="17">
        <v>45</v>
      </c>
      <c r="G6822" s="17">
        <v>699</v>
      </c>
      <c r="H6822" s="37">
        <f t="shared" si="1914"/>
        <v>53.96</v>
      </c>
      <c r="I6822" s="37">
        <f>IF(H6822&lt;'Roof Calculator'!$G$8, 1, 0)</f>
        <v>1</v>
      </c>
      <c r="J6822" s="37">
        <f>IF(H6822&gt;='Roof Calculator'!$G$8, 1, 0)</f>
        <v>0</v>
      </c>
      <c r="K6822" s="37">
        <f t="shared" si="1915"/>
        <v>53.96</v>
      </c>
      <c r="L6822" s="37">
        <f t="shared" si="1916"/>
        <v>0</v>
      </c>
      <c r="M6822" s="37">
        <v>0</v>
      </c>
      <c r="N6822" s="37">
        <f t="shared" si="1917"/>
        <v>45</v>
      </c>
      <c r="O6822" s="37">
        <v>0</v>
      </c>
      <c r="P6822" s="37">
        <v>0</v>
      </c>
      <c r="Q6822" s="21">
        <f t="shared" si="1918"/>
        <v>39.790999999999997</v>
      </c>
      <c r="R6822" s="21">
        <f t="shared" si="1927"/>
        <v>284.33333333332291</v>
      </c>
      <c r="S6822" s="21">
        <f t="shared" si="1928"/>
        <v>-8.029122210301038</v>
      </c>
      <c r="T6822" s="21">
        <f t="shared" si="1919"/>
        <v>86.147999999999996</v>
      </c>
      <c r="U6822" s="37">
        <f>VLOOKUP(Time_Zone, 'LSTM LookUp'!$B$5:$D$8, 3, FALSE)</f>
        <v>-75</v>
      </c>
      <c r="V6822" s="21">
        <f t="shared" si="1929"/>
        <v>14.065179205376921</v>
      </c>
      <c r="W6822" s="21">
        <f t="shared" si="1920"/>
        <v>119.66429480134423</v>
      </c>
      <c r="X6822" s="21">
        <f t="shared" si="1921"/>
        <v>-325.69907549208835</v>
      </c>
      <c r="Y6822" s="21">
        <f t="shared" si="1922"/>
        <v>-280.69907549208835</v>
      </c>
      <c r="Z6822" s="21">
        <f t="shared" si="1930"/>
        <v>-88.976704345875646</v>
      </c>
      <c r="AA6822" s="21">
        <f t="shared" si="1923"/>
        <v>-88.976704345875646</v>
      </c>
      <c r="AB6822" s="21">
        <f t="shared" si="1924"/>
        <v>0</v>
      </c>
      <c r="AC6822" s="21">
        <f t="shared" si="1925"/>
        <v>0</v>
      </c>
      <c r="AD6822" s="21">
        <f t="shared" si="1931"/>
        <v>0</v>
      </c>
      <c r="AE6822" s="21" t="str">
        <f t="shared" si="1926"/>
        <v>10/11/9:00</v>
      </c>
    </row>
    <row r="6823" spans="2:31">
      <c r="B6823" s="37">
        <v>10</v>
      </c>
      <c r="C6823" s="38">
        <v>11</v>
      </c>
      <c r="D6823" s="39">
        <v>10</v>
      </c>
      <c r="E6823" s="17">
        <v>13.3</v>
      </c>
      <c r="F6823" s="17">
        <v>60</v>
      </c>
      <c r="G6823" s="17">
        <v>820</v>
      </c>
      <c r="H6823" s="37">
        <f t="shared" si="1914"/>
        <v>55.94</v>
      </c>
      <c r="I6823" s="37">
        <f>IF(H6823&lt;'Roof Calculator'!$G$8, 1, 0)</f>
        <v>0</v>
      </c>
      <c r="J6823" s="37">
        <f>IF(H6823&gt;='Roof Calculator'!$G$8, 1, 0)</f>
        <v>1</v>
      </c>
      <c r="K6823" s="37">
        <f t="shared" si="1915"/>
        <v>0</v>
      </c>
      <c r="L6823" s="37">
        <f t="shared" si="1916"/>
        <v>55.94</v>
      </c>
      <c r="M6823" s="37">
        <v>0</v>
      </c>
      <c r="N6823" s="37">
        <f t="shared" si="1917"/>
        <v>60</v>
      </c>
      <c r="O6823" s="37">
        <v>0</v>
      </c>
      <c r="P6823" s="37">
        <v>0</v>
      </c>
      <c r="Q6823" s="21">
        <f t="shared" si="1918"/>
        <v>39.790999999999997</v>
      </c>
      <c r="R6823" s="21">
        <f t="shared" si="1927"/>
        <v>284.3749999999896</v>
      </c>
      <c r="S6823" s="21">
        <f t="shared" si="1928"/>
        <v>-8.0445856156553024</v>
      </c>
      <c r="T6823" s="21">
        <f t="shared" si="1919"/>
        <v>86.147999999999996</v>
      </c>
      <c r="U6823" s="37">
        <f>VLOOKUP(Time_Zone, 'LSTM LookUp'!$B$5:$D$8, 3, FALSE)</f>
        <v>-75</v>
      </c>
      <c r="V6823" s="21">
        <f t="shared" si="1929"/>
        <v>14.074952462188522</v>
      </c>
      <c r="W6823" s="21">
        <f t="shared" si="1920"/>
        <v>134.66673811554713</v>
      </c>
      <c r="X6823" s="21">
        <f t="shared" si="1921"/>
        <v>-512.01378815720614</v>
      </c>
      <c r="Y6823" s="21">
        <f t="shared" si="1922"/>
        <v>-452.01378815720614</v>
      </c>
      <c r="Z6823" s="21">
        <f t="shared" si="1930"/>
        <v>-143.28047614199065</v>
      </c>
      <c r="AA6823" s="21">
        <f t="shared" si="1923"/>
        <v>0</v>
      </c>
      <c r="AB6823" s="21">
        <f t="shared" si="1924"/>
        <v>-143.28047614199065</v>
      </c>
      <c r="AC6823" s="21">
        <f t="shared" si="1925"/>
        <v>55.94</v>
      </c>
      <c r="AD6823" s="21">
        <f t="shared" si="1931"/>
        <v>-143.28047614199065</v>
      </c>
      <c r="AE6823" s="21" t="str">
        <f t="shared" si="1926"/>
        <v>10/11/10:00</v>
      </c>
    </row>
    <row r="6824" spans="2:31">
      <c r="B6824" s="37">
        <v>10</v>
      </c>
      <c r="C6824" s="38">
        <v>11</v>
      </c>
      <c r="D6824" s="39">
        <v>11</v>
      </c>
      <c r="E6824" s="17">
        <v>15</v>
      </c>
      <c r="F6824" s="17">
        <v>72</v>
      </c>
      <c r="G6824" s="17">
        <v>881</v>
      </c>
      <c r="H6824" s="37">
        <f t="shared" si="1914"/>
        <v>59</v>
      </c>
      <c r="I6824" s="37">
        <f>IF(H6824&lt;'Roof Calculator'!$G$8, 1, 0)</f>
        <v>0</v>
      </c>
      <c r="J6824" s="37">
        <f>IF(H6824&gt;='Roof Calculator'!$G$8, 1, 0)</f>
        <v>1</v>
      </c>
      <c r="K6824" s="37">
        <f t="shared" si="1915"/>
        <v>0</v>
      </c>
      <c r="L6824" s="37">
        <f t="shared" si="1916"/>
        <v>59</v>
      </c>
      <c r="M6824" s="37">
        <v>0</v>
      </c>
      <c r="N6824" s="37">
        <f t="shared" si="1917"/>
        <v>72</v>
      </c>
      <c r="O6824" s="37">
        <v>0</v>
      </c>
      <c r="P6824" s="37">
        <v>0</v>
      </c>
      <c r="Q6824" s="21">
        <f t="shared" si="1918"/>
        <v>39.790999999999997</v>
      </c>
      <c r="R6824" s="21">
        <f t="shared" si="1927"/>
        <v>284.41666666665628</v>
      </c>
      <c r="S6824" s="21">
        <f t="shared" si="1928"/>
        <v>-8.0600454446869616</v>
      </c>
      <c r="T6824" s="21">
        <f t="shared" si="1919"/>
        <v>86.147999999999996</v>
      </c>
      <c r="U6824" s="37">
        <f>VLOOKUP(Time_Zone, 'LSTM LookUp'!$B$5:$D$8, 3, FALSE)</f>
        <v>-75</v>
      </c>
      <c r="V6824" s="21">
        <f t="shared" si="1929"/>
        <v>14.084708448469003</v>
      </c>
      <c r="W6824" s="21">
        <f t="shared" si="1920"/>
        <v>149.66917711211724</v>
      </c>
      <c r="X6824" s="21">
        <f t="shared" si="1921"/>
        <v>-657.57197003978831</v>
      </c>
      <c r="Y6824" s="21">
        <f t="shared" si="1922"/>
        <v>-585.57197003978831</v>
      </c>
      <c r="Z6824" s="21">
        <f t="shared" si="1930"/>
        <v>-185.61608712149368</v>
      </c>
      <c r="AA6824" s="21">
        <f t="shared" si="1923"/>
        <v>0</v>
      </c>
      <c r="AB6824" s="21">
        <f t="shared" si="1924"/>
        <v>-185.61608712149368</v>
      </c>
      <c r="AC6824" s="21">
        <f t="shared" si="1925"/>
        <v>59</v>
      </c>
      <c r="AD6824" s="21">
        <f t="shared" si="1931"/>
        <v>-185.61608712149368</v>
      </c>
      <c r="AE6824" s="21" t="str">
        <f t="shared" si="1926"/>
        <v>10/11/11:00</v>
      </c>
    </row>
    <row r="6825" spans="2:31">
      <c r="B6825" s="37">
        <v>10</v>
      </c>
      <c r="C6825" s="38">
        <v>11</v>
      </c>
      <c r="D6825" s="39">
        <v>12</v>
      </c>
      <c r="E6825" s="17">
        <v>16.100000000000001</v>
      </c>
      <c r="F6825" s="17">
        <v>78</v>
      </c>
      <c r="G6825" s="17">
        <v>904</v>
      </c>
      <c r="H6825" s="37">
        <f t="shared" si="1914"/>
        <v>60.980000000000004</v>
      </c>
      <c r="I6825" s="37">
        <f>IF(H6825&lt;'Roof Calculator'!$G$8, 1, 0)</f>
        <v>0</v>
      </c>
      <c r="J6825" s="37">
        <f>IF(H6825&gt;='Roof Calculator'!$G$8, 1, 0)</f>
        <v>1</v>
      </c>
      <c r="K6825" s="37">
        <f t="shared" si="1915"/>
        <v>0</v>
      </c>
      <c r="L6825" s="37">
        <f t="shared" si="1916"/>
        <v>60.980000000000004</v>
      </c>
      <c r="M6825" s="37">
        <v>0</v>
      </c>
      <c r="N6825" s="37">
        <f t="shared" si="1917"/>
        <v>78</v>
      </c>
      <c r="O6825" s="37">
        <v>0</v>
      </c>
      <c r="P6825" s="37">
        <v>0</v>
      </c>
      <c r="Q6825" s="21">
        <f t="shared" si="1918"/>
        <v>39.790999999999997</v>
      </c>
      <c r="R6825" s="21">
        <f t="shared" si="1927"/>
        <v>284.45833333332297</v>
      </c>
      <c r="S6825" s="21">
        <f t="shared" si="1928"/>
        <v>-8.0755016901581183</v>
      </c>
      <c r="T6825" s="21">
        <f t="shared" si="1919"/>
        <v>86.147999999999996</v>
      </c>
      <c r="U6825" s="37">
        <f>VLOOKUP(Time_Zone, 'LSTM LookUp'!$B$5:$D$8, 3, FALSE)</f>
        <v>-75</v>
      </c>
      <c r="V6825" s="21">
        <f t="shared" si="1929"/>
        <v>14.094447142762169</v>
      </c>
      <c r="W6825" s="21">
        <f t="shared" si="1920"/>
        <v>164.67161178569054</v>
      </c>
      <c r="X6825" s="21">
        <f t="shared" si="1921"/>
        <v>-744.5397561848373</v>
      </c>
      <c r="Y6825" s="21">
        <f t="shared" si="1922"/>
        <v>-666.5397561848373</v>
      </c>
      <c r="Z6825" s="21">
        <f t="shared" si="1930"/>
        <v>-211.28146117639028</v>
      </c>
      <c r="AA6825" s="21">
        <f t="shared" si="1923"/>
        <v>0</v>
      </c>
      <c r="AB6825" s="21">
        <f t="shared" si="1924"/>
        <v>-211.28146117639028</v>
      </c>
      <c r="AC6825" s="21">
        <f t="shared" si="1925"/>
        <v>60.980000000000004</v>
      </c>
      <c r="AD6825" s="21">
        <f t="shared" si="1931"/>
        <v>-211.28146117639028</v>
      </c>
      <c r="AE6825" s="21" t="str">
        <f t="shared" si="1926"/>
        <v>10/11/12:00</v>
      </c>
    </row>
    <row r="6826" spans="2:31">
      <c r="B6826" s="37">
        <v>10</v>
      </c>
      <c r="C6826" s="38">
        <v>11</v>
      </c>
      <c r="D6826" s="39">
        <v>13</v>
      </c>
      <c r="E6826" s="17">
        <v>18.3</v>
      </c>
      <c r="F6826" s="17">
        <v>81</v>
      </c>
      <c r="G6826" s="17">
        <v>918</v>
      </c>
      <c r="H6826" s="37">
        <f t="shared" si="1914"/>
        <v>64.94</v>
      </c>
      <c r="I6826" s="37">
        <f>IF(H6826&lt;'Roof Calculator'!$G$8, 1, 0)</f>
        <v>0</v>
      </c>
      <c r="J6826" s="37">
        <f>IF(H6826&gt;='Roof Calculator'!$G$8, 1, 0)</f>
        <v>1</v>
      </c>
      <c r="K6826" s="37">
        <f t="shared" si="1915"/>
        <v>0</v>
      </c>
      <c r="L6826" s="37">
        <f t="shared" si="1916"/>
        <v>64.94</v>
      </c>
      <c r="M6826" s="37">
        <v>0</v>
      </c>
      <c r="N6826" s="37">
        <f t="shared" si="1917"/>
        <v>81</v>
      </c>
      <c r="O6826" s="37">
        <v>0</v>
      </c>
      <c r="P6826" s="37">
        <v>0</v>
      </c>
      <c r="Q6826" s="21">
        <f t="shared" si="1918"/>
        <v>39.790999999999997</v>
      </c>
      <c r="R6826" s="21">
        <f t="shared" si="1927"/>
        <v>284.49999999998965</v>
      </c>
      <c r="S6826" s="21">
        <f t="shared" si="1928"/>
        <v>-8.0909543448304628</v>
      </c>
      <c r="T6826" s="21">
        <f t="shared" si="1919"/>
        <v>86.147999999999996</v>
      </c>
      <c r="U6826" s="37">
        <f>VLOOKUP(Time_Zone, 'LSTM LookUp'!$B$5:$D$8, 3, FALSE)</f>
        <v>-75</v>
      </c>
      <c r="V6826" s="21">
        <f t="shared" si="1929"/>
        <v>14.104168523641436</v>
      </c>
      <c r="W6826" s="21">
        <f t="shared" si="1920"/>
        <v>179.67404213091032</v>
      </c>
      <c r="X6826" s="21">
        <f t="shared" si="1921"/>
        <v>-781.0329129165242</v>
      </c>
      <c r="Y6826" s="21">
        <f t="shared" si="1922"/>
        <v>-700.0329129165242</v>
      </c>
      <c r="Z6826" s="21">
        <f t="shared" si="1930"/>
        <v>-221.89820688138059</v>
      </c>
      <c r="AA6826" s="21">
        <f t="shared" si="1923"/>
        <v>0</v>
      </c>
      <c r="AB6826" s="21">
        <f t="shared" si="1924"/>
        <v>-221.89820688138059</v>
      </c>
      <c r="AC6826" s="21">
        <f t="shared" si="1925"/>
        <v>64.94</v>
      </c>
      <c r="AD6826" s="21">
        <f t="shared" si="1931"/>
        <v>-221.89820688138059</v>
      </c>
      <c r="AE6826" s="21" t="str">
        <f t="shared" si="1926"/>
        <v>10/11/13:00</v>
      </c>
    </row>
    <row r="6827" spans="2:31">
      <c r="B6827" s="37">
        <v>10</v>
      </c>
      <c r="C6827" s="38">
        <v>11</v>
      </c>
      <c r="D6827" s="39">
        <v>14</v>
      </c>
      <c r="E6827" s="17">
        <v>18.899999999999999</v>
      </c>
      <c r="F6827" s="17">
        <v>79</v>
      </c>
      <c r="G6827" s="17">
        <v>912</v>
      </c>
      <c r="H6827" s="37">
        <f t="shared" si="1914"/>
        <v>66.02</v>
      </c>
      <c r="I6827" s="37">
        <f>IF(H6827&lt;'Roof Calculator'!$G$8, 1, 0)</f>
        <v>0</v>
      </c>
      <c r="J6827" s="37">
        <f>IF(H6827&gt;='Roof Calculator'!$G$8, 1, 0)</f>
        <v>1</v>
      </c>
      <c r="K6827" s="37">
        <f t="shared" si="1915"/>
        <v>0</v>
      </c>
      <c r="L6827" s="37">
        <f t="shared" si="1916"/>
        <v>66.02</v>
      </c>
      <c r="M6827" s="37">
        <v>0</v>
      </c>
      <c r="N6827" s="37">
        <f t="shared" si="1917"/>
        <v>79</v>
      </c>
      <c r="O6827" s="37">
        <v>0</v>
      </c>
      <c r="P6827" s="37">
        <v>0</v>
      </c>
      <c r="Q6827" s="21">
        <f t="shared" si="1918"/>
        <v>39.790999999999997</v>
      </c>
      <c r="R6827" s="21">
        <f t="shared" si="1927"/>
        <v>284.54166666665634</v>
      </c>
      <c r="S6827" s="21">
        <f t="shared" si="1928"/>
        <v>-8.1064034014651636</v>
      </c>
      <c r="T6827" s="21">
        <f t="shared" si="1919"/>
        <v>86.147999999999996</v>
      </c>
      <c r="U6827" s="37">
        <f>VLOOKUP(Time_Zone, 'LSTM LookUp'!$B$5:$D$8, 3, FALSE)</f>
        <v>-75</v>
      </c>
      <c r="V6827" s="21">
        <f t="shared" si="1929"/>
        <v>14.113872569709782</v>
      </c>
      <c r="W6827" s="21">
        <f t="shared" si="1920"/>
        <v>194.67646814242744</v>
      </c>
      <c r="X6827" s="21">
        <f t="shared" si="1921"/>
        <v>-753.43232849041738</v>
      </c>
      <c r="Y6827" s="21">
        <f t="shared" si="1922"/>
        <v>-674.43232849041738</v>
      </c>
      <c r="Z6827" s="21">
        <f t="shared" si="1930"/>
        <v>-213.78326874854184</v>
      </c>
      <c r="AA6827" s="21">
        <f t="shared" si="1923"/>
        <v>0</v>
      </c>
      <c r="AB6827" s="21">
        <f t="shared" si="1924"/>
        <v>-213.78326874854184</v>
      </c>
      <c r="AC6827" s="21">
        <f t="shared" si="1925"/>
        <v>66.02</v>
      </c>
      <c r="AD6827" s="21">
        <f t="shared" si="1931"/>
        <v>-213.78326874854184</v>
      </c>
      <c r="AE6827" s="21" t="str">
        <f t="shared" si="1926"/>
        <v>10/11/14:00</v>
      </c>
    </row>
    <row r="6828" spans="2:31">
      <c r="B6828" s="37">
        <v>10</v>
      </c>
      <c r="C6828" s="38">
        <v>11</v>
      </c>
      <c r="D6828" s="39">
        <v>15</v>
      </c>
      <c r="E6828" s="17">
        <v>19.399999999999999</v>
      </c>
      <c r="F6828" s="17">
        <v>72</v>
      </c>
      <c r="G6828" s="17">
        <v>890</v>
      </c>
      <c r="H6828" s="37">
        <f t="shared" si="1914"/>
        <v>66.92</v>
      </c>
      <c r="I6828" s="37">
        <f>IF(H6828&lt;'Roof Calculator'!$G$8, 1, 0)</f>
        <v>0</v>
      </c>
      <c r="J6828" s="37">
        <f>IF(H6828&gt;='Roof Calculator'!$G$8, 1, 0)</f>
        <v>1</v>
      </c>
      <c r="K6828" s="37">
        <f t="shared" si="1915"/>
        <v>0</v>
      </c>
      <c r="L6828" s="37">
        <f t="shared" si="1916"/>
        <v>66.92</v>
      </c>
      <c r="M6828" s="37">
        <v>0</v>
      </c>
      <c r="N6828" s="37">
        <f t="shared" si="1917"/>
        <v>72</v>
      </c>
      <c r="O6828" s="37">
        <v>0</v>
      </c>
      <c r="P6828" s="37">
        <v>0</v>
      </c>
      <c r="Q6828" s="21">
        <f t="shared" si="1918"/>
        <v>39.790999999999997</v>
      </c>
      <c r="R6828" s="21">
        <f t="shared" si="1927"/>
        <v>284.58333333332303</v>
      </c>
      <c r="S6828" s="21">
        <f t="shared" si="1928"/>
        <v>-8.12184885282295</v>
      </c>
      <c r="T6828" s="21">
        <f t="shared" si="1919"/>
        <v>86.147999999999996</v>
      </c>
      <c r="U6828" s="37">
        <f>VLOOKUP(Time_Zone, 'LSTM LookUp'!$B$5:$D$8, 3, FALSE)</f>
        <v>-75</v>
      </c>
      <c r="V6828" s="21">
        <f t="shared" si="1929"/>
        <v>14.123559259599881</v>
      </c>
      <c r="W6828" s="21">
        <f t="shared" si="1920"/>
        <v>209.67888981489997</v>
      </c>
      <c r="X6828" s="21">
        <f t="shared" si="1921"/>
        <v>-668.66031909853052</v>
      </c>
      <c r="Y6828" s="21">
        <f t="shared" si="1922"/>
        <v>-596.66031909853052</v>
      </c>
      <c r="Z6828" s="21">
        <f t="shared" si="1930"/>
        <v>-189.13090010815554</v>
      </c>
      <c r="AA6828" s="21">
        <f t="shared" si="1923"/>
        <v>0</v>
      </c>
      <c r="AB6828" s="21">
        <f t="shared" si="1924"/>
        <v>-189.13090010815554</v>
      </c>
      <c r="AC6828" s="21">
        <f t="shared" si="1925"/>
        <v>66.92</v>
      </c>
      <c r="AD6828" s="21">
        <f t="shared" si="1931"/>
        <v>-189.13090010815554</v>
      </c>
      <c r="AE6828" s="21" t="str">
        <f t="shared" si="1926"/>
        <v>10/11/15:00</v>
      </c>
    </row>
    <row r="6829" spans="2:31">
      <c r="B6829" s="37">
        <v>10</v>
      </c>
      <c r="C6829" s="38">
        <v>11</v>
      </c>
      <c r="D6829" s="39">
        <v>16</v>
      </c>
      <c r="E6829" s="17">
        <v>19.399999999999999</v>
      </c>
      <c r="F6829" s="17">
        <v>61</v>
      </c>
      <c r="G6829" s="17">
        <v>836</v>
      </c>
      <c r="H6829" s="37">
        <f t="shared" si="1914"/>
        <v>66.92</v>
      </c>
      <c r="I6829" s="37">
        <f>IF(H6829&lt;'Roof Calculator'!$G$8, 1, 0)</f>
        <v>0</v>
      </c>
      <c r="J6829" s="37">
        <f>IF(H6829&gt;='Roof Calculator'!$G$8, 1, 0)</f>
        <v>1</v>
      </c>
      <c r="K6829" s="37">
        <f t="shared" si="1915"/>
        <v>0</v>
      </c>
      <c r="L6829" s="37">
        <f t="shared" si="1916"/>
        <v>66.92</v>
      </c>
      <c r="M6829" s="37">
        <v>0</v>
      </c>
      <c r="N6829" s="37">
        <f t="shared" si="1917"/>
        <v>61</v>
      </c>
      <c r="O6829" s="37">
        <v>0</v>
      </c>
      <c r="P6829" s="37">
        <v>0</v>
      </c>
      <c r="Q6829" s="21">
        <f t="shared" si="1918"/>
        <v>39.790999999999997</v>
      </c>
      <c r="R6829" s="21">
        <f t="shared" si="1927"/>
        <v>284.62499999998971</v>
      </c>
      <c r="S6829" s="21">
        <f t="shared" si="1928"/>
        <v>-8.13729069166404</v>
      </c>
      <c r="T6829" s="21">
        <f t="shared" si="1919"/>
        <v>86.147999999999996</v>
      </c>
      <c r="U6829" s="37">
        <f>VLOOKUP(Time_Zone, 'LSTM LookUp'!$B$5:$D$8, 3, FALSE)</f>
        <v>-75</v>
      </c>
      <c r="V6829" s="21">
        <f t="shared" si="1929"/>
        <v>14.133228571974085</v>
      </c>
      <c r="W6829" s="21">
        <f t="shared" si="1920"/>
        <v>224.68130714299352</v>
      </c>
      <c r="X6829" s="21">
        <f t="shared" si="1921"/>
        <v>-527.87561751134604</v>
      </c>
      <c r="Y6829" s="21">
        <f t="shared" si="1922"/>
        <v>-466.87561751134604</v>
      </c>
      <c r="Z6829" s="21">
        <f t="shared" si="1930"/>
        <v>-147.99141647609744</v>
      </c>
      <c r="AA6829" s="21">
        <f t="shared" si="1923"/>
        <v>0</v>
      </c>
      <c r="AB6829" s="21">
        <f t="shared" si="1924"/>
        <v>-147.99141647609744</v>
      </c>
      <c r="AC6829" s="21">
        <f t="shared" si="1925"/>
        <v>66.92</v>
      </c>
      <c r="AD6829" s="21">
        <f t="shared" si="1931"/>
        <v>-147.99141647609744</v>
      </c>
      <c r="AE6829" s="21" t="str">
        <f t="shared" si="1926"/>
        <v>10/11/16:00</v>
      </c>
    </row>
    <row r="6830" spans="2:31">
      <c r="B6830" s="37">
        <v>10</v>
      </c>
      <c r="C6830" s="38">
        <v>11</v>
      </c>
      <c r="D6830" s="39">
        <v>17</v>
      </c>
      <c r="E6830" s="17">
        <v>18.899999999999999</v>
      </c>
      <c r="F6830" s="17">
        <v>46</v>
      </c>
      <c r="G6830" s="17">
        <v>721</v>
      </c>
      <c r="H6830" s="37">
        <f t="shared" si="1914"/>
        <v>66.02</v>
      </c>
      <c r="I6830" s="37">
        <f>IF(H6830&lt;'Roof Calculator'!$G$8, 1, 0)</f>
        <v>0</v>
      </c>
      <c r="J6830" s="37">
        <f>IF(H6830&gt;='Roof Calculator'!$G$8, 1, 0)</f>
        <v>1</v>
      </c>
      <c r="K6830" s="37">
        <f t="shared" si="1915"/>
        <v>0</v>
      </c>
      <c r="L6830" s="37">
        <f t="shared" si="1916"/>
        <v>66.02</v>
      </c>
      <c r="M6830" s="37">
        <v>0</v>
      </c>
      <c r="N6830" s="37">
        <f t="shared" si="1917"/>
        <v>46</v>
      </c>
      <c r="O6830" s="37">
        <v>0</v>
      </c>
      <c r="P6830" s="37">
        <v>0</v>
      </c>
      <c r="Q6830" s="21">
        <f t="shared" si="1918"/>
        <v>39.790999999999997</v>
      </c>
      <c r="R6830" s="21">
        <f t="shared" si="1927"/>
        <v>284.6666666666564</v>
      </c>
      <c r="S6830" s="21">
        <f t="shared" si="1928"/>
        <v>-8.1527289107482481</v>
      </c>
      <c r="T6830" s="21">
        <f t="shared" si="1919"/>
        <v>86.147999999999996</v>
      </c>
      <c r="U6830" s="37">
        <f>VLOOKUP(Time_Zone, 'LSTM LookUp'!$B$5:$D$8, 3, FALSE)</f>
        <v>-75</v>
      </c>
      <c r="V6830" s="21">
        <f t="shared" si="1929"/>
        <v>14.142880485524524</v>
      </c>
      <c r="W6830" s="21">
        <f t="shared" si="1920"/>
        <v>239.6837201213811</v>
      </c>
      <c r="X6830" s="21">
        <f t="shared" si="1921"/>
        <v>-342.25718570197995</v>
      </c>
      <c r="Y6830" s="21">
        <f t="shared" si="1922"/>
        <v>-296.25718570197995</v>
      </c>
      <c r="Z6830" s="21">
        <f t="shared" si="1930"/>
        <v>-93.908353550274583</v>
      </c>
      <c r="AA6830" s="21">
        <f t="shared" si="1923"/>
        <v>0</v>
      </c>
      <c r="AB6830" s="21">
        <f t="shared" si="1924"/>
        <v>-93.908353550274583</v>
      </c>
      <c r="AC6830" s="21">
        <f t="shared" si="1925"/>
        <v>66.02</v>
      </c>
      <c r="AD6830" s="21">
        <f t="shared" si="1931"/>
        <v>-93.908353550274583</v>
      </c>
      <c r="AE6830" s="21" t="str">
        <f t="shared" si="1926"/>
        <v>10/11/17:00</v>
      </c>
    </row>
    <row r="6831" spans="2:31">
      <c r="B6831" s="37">
        <v>10</v>
      </c>
      <c r="C6831" s="38">
        <v>11</v>
      </c>
      <c r="D6831" s="39">
        <v>18</v>
      </c>
      <c r="E6831" s="17">
        <v>17.2</v>
      </c>
      <c r="F6831" s="17">
        <v>28</v>
      </c>
      <c r="G6831" s="17">
        <v>442</v>
      </c>
      <c r="H6831" s="37">
        <f t="shared" si="1914"/>
        <v>62.959999999999994</v>
      </c>
      <c r="I6831" s="37">
        <f>IF(H6831&lt;'Roof Calculator'!$G$8, 1, 0)</f>
        <v>0</v>
      </c>
      <c r="J6831" s="37">
        <f>IF(H6831&gt;='Roof Calculator'!$G$8, 1, 0)</f>
        <v>1</v>
      </c>
      <c r="K6831" s="37">
        <f t="shared" si="1915"/>
        <v>0</v>
      </c>
      <c r="L6831" s="37">
        <f t="shared" si="1916"/>
        <v>62.959999999999994</v>
      </c>
      <c r="M6831" s="37">
        <v>0</v>
      </c>
      <c r="N6831" s="37">
        <f t="shared" si="1917"/>
        <v>28</v>
      </c>
      <c r="O6831" s="37">
        <v>0</v>
      </c>
      <c r="P6831" s="37">
        <v>0</v>
      </c>
      <c r="Q6831" s="21">
        <f t="shared" si="1918"/>
        <v>39.790999999999997</v>
      </c>
      <c r="R6831" s="21">
        <f t="shared" si="1927"/>
        <v>284.70833333332308</v>
      </c>
      <c r="S6831" s="21">
        <f t="shared" si="1928"/>
        <v>-8.1681635028348616</v>
      </c>
      <c r="T6831" s="21">
        <f t="shared" si="1919"/>
        <v>86.147999999999996</v>
      </c>
      <c r="U6831" s="37">
        <f>VLOOKUP(Time_Zone, 'LSTM LookUp'!$B$5:$D$8, 3, FALSE)</f>
        <v>-75</v>
      </c>
      <c r="V6831" s="21">
        <f t="shared" si="1929"/>
        <v>14.152514978973091</v>
      </c>
      <c r="W6831" s="21">
        <f t="shared" si="1920"/>
        <v>254.68612874474326</v>
      </c>
      <c r="X6831" s="21">
        <f t="shared" si="1921"/>
        <v>-128.9780404320324</v>
      </c>
      <c r="Y6831" s="21">
        <f t="shared" si="1922"/>
        <v>-100.9780404320324</v>
      </c>
      <c r="Z6831" s="21">
        <f t="shared" si="1930"/>
        <v>-32.00827517224959</v>
      </c>
      <c r="AA6831" s="21">
        <f t="shared" si="1923"/>
        <v>0</v>
      </c>
      <c r="AB6831" s="21">
        <f t="shared" si="1924"/>
        <v>-32.00827517224959</v>
      </c>
      <c r="AC6831" s="21">
        <f t="shared" si="1925"/>
        <v>62.959999999999994</v>
      </c>
      <c r="AD6831" s="21">
        <f t="shared" si="1931"/>
        <v>-32.00827517224959</v>
      </c>
      <c r="AE6831" s="21" t="str">
        <f t="shared" si="1926"/>
        <v>10/11/18:00</v>
      </c>
    </row>
    <row r="6832" spans="2:31">
      <c r="B6832" s="37">
        <v>10</v>
      </c>
      <c r="C6832" s="38">
        <v>11</v>
      </c>
      <c r="D6832" s="39">
        <v>19</v>
      </c>
      <c r="E6832" s="17">
        <v>13.3</v>
      </c>
      <c r="F6832" s="17">
        <v>4</v>
      </c>
      <c r="G6832" s="17">
        <v>23</v>
      </c>
      <c r="H6832" s="37">
        <f t="shared" si="1914"/>
        <v>55.94</v>
      </c>
      <c r="I6832" s="37">
        <f>IF(H6832&lt;'Roof Calculator'!$G$8, 1, 0)</f>
        <v>0</v>
      </c>
      <c r="J6832" s="37">
        <f>IF(H6832&gt;='Roof Calculator'!$G$8, 1, 0)</f>
        <v>1</v>
      </c>
      <c r="K6832" s="37">
        <f t="shared" si="1915"/>
        <v>0</v>
      </c>
      <c r="L6832" s="37">
        <f t="shared" si="1916"/>
        <v>55.94</v>
      </c>
      <c r="M6832" s="37">
        <v>0</v>
      </c>
      <c r="N6832" s="37">
        <f t="shared" si="1917"/>
        <v>4</v>
      </c>
      <c r="O6832" s="37">
        <v>0</v>
      </c>
      <c r="P6832" s="37">
        <v>0</v>
      </c>
      <c r="Q6832" s="21">
        <f t="shared" si="1918"/>
        <v>39.790999999999997</v>
      </c>
      <c r="R6832" s="21">
        <f t="shared" si="1927"/>
        <v>284.74999999998977</v>
      </c>
      <c r="S6832" s="21">
        <f t="shared" si="1928"/>
        <v>-8.1835944606827091</v>
      </c>
      <c r="T6832" s="21">
        <f t="shared" si="1919"/>
        <v>86.147999999999996</v>
      </c>
      <c r="U6832" s="37">
        <f>VLOOKUP(Time_Zone, 'LSTM LookUp'!$B$5:$D$8, 3, FALSE)</f>
        <v>-75</v>
      </c>
      <c r="V6832" s="21">
        <f t="shared" si="1929"/>
        <v>14.162132031071524</v>
      </c>
      <c r="W6832" s="21">
        <f t="shared" si="1920"/>
        <v>269.68853300776789</v>
      </c>
      <c r="X6832" s="21">
        <f t="shared" si="1921"/>
        <v>-2.190383099941474</v>
      </c>
      <c r="Y6832" s="21">
        <f t="shared" si="1922"/>
        <v>1.809616900058526</v>
      </c>
      <c r="Z6832" s="21">
        <f t="shared" si="1930"/>
        <v>0.5736169512262812</v>
      </c>
      <c r="AA6832" s="21">
        <f t="shared" si="1923"/>
        <v>0</v>
      </c>
      <c r="AB6832" s="21">
        <f t="shared" si="1924"/>
        <v>0.5736169512262812</v>
      </c>
      <c r="AC6832" s="21">
        <f t="shared" si="1925"/>
        <v>55.94</v>
      </c>
      <c r="AD6832" s="21">
        <f t="shared" si="1931"/>
        <v>0.5736169512262812</v>
      </c>
      <c r="AE6832" s="21" t="str">
        <f t="shared" si="1926"/>
        <v>10/11/19:00</v>
      </c>
    </row>
    <row r="6833" spans="2:31">
      <c r="B6833" s="37">
        <v>10</v>
      </c>
      <c r="C6833" s="38">
        <v>11</v>
      </c>
      <c r="D6833" s="39">
        <v>20</v>
      </c>
      <c r="E6833" s="17">
        <v>13.3</v>
      </c>
      <c r="F6833" s="17">
        <v>0</v>
      </c>
      <c r="G6833" s="17">
        <v>0</v>
      </c>
      <c r="H6833" s="37">
        <f t="shared" si="1914"/>
        <v>55.94</v>
      </c>
      <c r="I6833" s="37">
        <f>IF(H6833&lt;'Roof Calculator'!$G$8, 1, 0)</f>
        <v>0</v>
      </c>
      <c r="J6833" s="37">
        <f>IF(H6833&gt;='Roof Calculator'!$G$8, 1, 0)</f>
        <v>1</v>
      </c>
      <c r="K6833" s="37">
        <f t="shared" si="1915"/>
        <v>0</v>
      </c>
      <c r="L6833" s="37">
        <f t="shared" si="1916"/>
        <v>55.94</v>
      </c>
      <c r="M6833" s="37">
        <v>0</v>
      </c>
      <c r="N6833" s="37">
        <f t="shared" si="1917"/>
        <v>0</v>
      </c>
      <c r="O6833" s="37">
        <v>0</v>
      </c>
      <c r="P6833" s="37">
        <v>0</v>
      </c>
      <c r="Q6833" s="21">
        <f t="shared" si="1918"/>
        <v>39.790999999999997</v>
      </c>
      <c r="R6833" s="21">
        <f t="shared" si="1927"/>
        <v>284.79166666665645</v>
      </c>
      <c r="S6833" s="21">
        <f t="shared" si="1928"/>
        <v>-8.1990217770501737</v>
      </c>
      <c r="T6833" s="21">
        <f t="shared" si="1919"/>
        <v>86.147999999999996</v>
      </c>
      <c r="U6833" s="37">
        <f>VLOOKUP(Time_Zone, 'LSTM LookUp'!$B$5:$D$8, 3, FALSE)</f>
        <v>-75</v>
      </c>
      <c r="V6833" s="21">
        <f t="shared" si="1929"/>
        <v>14.171731620601456</v>
      </c>
      <c r="W6833" s="21">
        <f t="shared" si="1920"/>
        <v>284.69093290515036</v>
      </c>
      <c r="X6833" s="21">
        <f t="shared" si="1921"/>
        <v>0</v>
      </c>
      <c r="Y6833" s="21">
        <f t="shared" si="1922"/>
        <v>0</v>
      </c>
      <c r="Z6833" s="21">
        <f t="shared" si="1930"/>
        <v>0</v>
      </c>
      <c r="AA6833" s="21">
        <f t="shared" si="1923"/>
        <v>0</v>
      </c>
      <c r="AB6833" s="21">
        <f t="shared" si="1924"/>
        <v>0</v>
      </c>
      <c r="AC6833" s="21">
        <f t="shared" si="1925"/>
        <v>55.94</v>
      </c>
      <c r="AD6833" s="21">
        <f t="shared" si="1931"/>
        <v>0</v>
      </c>
      <c r="AE6833" s="21" t="str">
        <f t="shared" si="1926"/>
        <v>10/11/20:00</v>
      </c>
    </row>
    <row r="6834" spans="2:31">
      <c r="B6834" s="37">
        <v>10</v>
      </c>
      <c r="C6834" s="38">
        <v>11</v>
      </c>
      <c r="D6834" s="39">
        <v>21</v>
      </c>
      <c r="E6834" s="17">
        <v>11.7</v>
      </c>
      <c r="F6834" s="17">
        <v>0</v>
      </c>
      <c r="G6834" s="17">
        <v>0</v>
      </c>
      <c r="H6834" s="37">
        <f t="shared" si="1914"/>
        <v>53.06</v>
      </c>
      <c r="I6834" s="37">
        <f>IF(H6834&lt;'Roof Calculator'!$G$8, 1, 0)</f>
        <v>1</v>
      </c>
      <c r="J6834" s="37">
        <f>IF(H6834&gt;='Roof Calculator'!$G$8, 1, 0)</f>
        <v>0</v>
      </c>
      <c r="K6834" s="37">
        <f t="shared" si="1915"/>
        <v>53.06</v>
      </c>
      <c r="L6834" s="37">
        <f t="shared" si="1916"/>
        <v>0</v>
      </c>
      <c r="M6834" s="37">
        <v>0</v>
      </c>
      <c r="N6834" s="37">
        <f t="shared" si="1917"/>
        <v>0</v>
      </c>
      <c r="O6834" s="37">
        <v>0</v>
      </c>
      <c r="P6834" s="37">
        <v>0</v>
      </c>
      <c r="Q6834" s="21">
        <f t="shared" si="1918"/>
        <v>39.790999999999997</v>
      </c>
      <c r="R6834" s="21">
        <f t="shared" si="1927"/>
        <v>284.83333333332314</v>
      </c>
      <c r="S6834" s="21">
        <f t="shared" si="1928"/>
        <v>-8.2144454446951425</v>
      </c>
      <c r="T6834" s="21">
        <f t="shared" si="1919"/>
        <v>86.147999999999996</v>
      </c>
      <c r="U6834" s="37">
        <f>VLOOKUP(Time_Zone, 'LSTM LookUp'!$B$5:$D$8, 3, FALSE)</f>
        <v>-75</v>
      </c>
      <c r="V6834" s="21">
        <f t="shared" si="1929"/>
        <v>14.18131372637443</v>
      </c>
      <c r="W6834" s="21">
        <f t="shared" si="1920"/>
        <v>299.69332843159361</v>
      </c>
      <c r="X6834" s="21">
        <f t="shared" si="1921"/>
        <v>0</v>
      </c>
      <c r="Y6834" s="21">
        <f t="shared" si="1922"/>
        <v>0</v>
      </c>
      <c r="Z6834" s="21">
        <f t="shared" si="1930"/>
        <v>0</v>
      </c>
      <c r="AA6834" s="21">
        <f t="shared" si="1923"/>
        <v>0</v>
      </c>
      <c r="AB6834" s="21">
        <f t="shared" si="1924"/>
        <v>0</v>
      </c>
      <c r="AC6834" s="21">
        <f t="shared" si="1925"/>
        <v>0</v>
      </c>
      <c r="AD6834" s="21">
        <f t="shared" si="1931"/>
        <v>0</v>
      </c>
      <c r="AE6834" s="21" t="str">
        <f t="shared" si="1926"/>
        <v>10/11/21:00</v>
      </c>
    </row>
    <row r="6835" spans="2:31">
      <c r="B6835" s="37">
        <v>10</v>
      </c>
      <c r="C6835" s="38">
        <v>11</v>
      </c>
      <c r="D6835" s="39">
        <v>22</v>
      </c>
      <c r="E6835" s="17">
        <v>11.1</v>
      </c>
      <c r="F6835" s="17">
        <v>0</v>
      </c>
      <c r="G6835" s="17">
        <v>0</v>
      </c>
      <c r="H6835" s="37">
        <f t="shared" si="1914"/>
        <v>51.98</v>
      </c>
      <c r="I6835" s="37">
        <f>IF(H6835&lt;'Roof Calculator'!$G$8, 1, 0)</f>
        <v>1</v>
      </c>
      <c r="J6835" s="37">
        <f>IF(H6835&gt;='Roof Calculator'!$G$8, 1, 0)</f>
        <v>0</v>
      </c>
      <c r="K6835" s="37">
        <f t="shared" si="1915"/>
        <v>51.98</v>
      </c>
      <c r="L6835" s="37">
        <f t="shared" si="1916"/>
        <v>0</v>
      </c>
      <c r="M6835" s="37">
        <v>0</v>
      </c>
      <c r="N6835" s="37">
        <f t="shared" si="1917"/>
        <v>0</v>
      </c>
      <c r="O6835" s="37">
        <v>0</v>
      </c>
      <c r="P6835" s="37">
        <v>0</v>
      </c>
      <c r="Q6835" s="21">
        <f t="shared" si="1918"/>
        <v>39.790999999999997</v>
      </c>
      <c r="R6835" s="21">
        <f t="shared" si="1927"/>
        <v>284.87499999998983</v>
      </c>
      <c r="S6835" s="21">
        <f t="shared" si="1928"/>
        <v>-8.2298654563750482</v>
      </c>
      <c r="T6835" s="21">
        <f t="shared" si="1919"/>
        <v>86.147999999999996</v>
      </c>
      <c r="U6835" s="37">
        <f>VLOOKUP(Time_Zone, 'LSTM LookUp'!$B$5:$D$8, 3, FALSE)</f>
        <v>-75</v>
      </c>
      <c r="V6835" s="21">
        <f t="shared" si="1929"/>
        <v>14.190878327231964</v>
      </c>
      <c r="W6835" s="21">
        <f t="shared" si="1920"/>
        <v>314.69571958180802</v>
      </c>
      <c r="X6835" s="21">
        <f t="shared" si="1921"/>
        <v>0</v>
      </c>
      <c r="Y6835" s="21">
        <f t="shared" si="1922"/>
        <v>0</v>
      </c>
      <c r="Z6835" s="21">
        <f t="shared" si="1930"/>
        <v>0</v>
      </c>
      <c r="AA6835" s="21">
        <f t="shared" si="1923"/>
        <v>0</v>
      </c>
      <c r="AB6835" s="21">
        <f t="shared" si="1924"/>
        <v>0</v>
      </c>
      <c r="AC6835" s="21">
        <f t="shared" si="1925"/>
        <v>0</v>
      </c>
      <c r="AD6835" s="21">
        <f t="shared" si="1931"/>
        <v>0</v>
      </c>
      <c r="AE6835" s="21" t="str">
        <f t="shared" si="1926"/>
        <v>10/11/22:00</v>
      </c>
    </row>
    <row r="6836" spans="2:31">
      <c r="B6836" s="37">
        <v>10</v>
      </c>
      <c r="C6836" s="38">
        <v>11</v>
      </c>
      <c r="D6836" s="39">
        <v>23</v>
      </c>
      <c r="E6836" s="17">
        <v>10.6</v>
      </c>
      <c r="F6836" s="17">
        <v>0</v>
      </c>
      <c r="G6836" s="17">
        <v>0</v>
      </c>
      <c r="H6836" s="37">
        <f t="shared" si="1914"/>
        <v>51.08</v>
      </c>
      <c r="I6836" s="37">
        <f>IF(H6836&lt;'Roof Calculator'!$G$8, 1, 0)</f>
        <v>1</v>
      </c>
      <c r="J6836" s="37">
        <f>IF(H6836&gt;='Roof Calculator'!$G$8, 1, 0)</f>
        <v>0</v>
      </c>
      <c r="K6836" s="37">
        <f t="shared" si="1915"/>
        <v>51.08</v>
      </c>
      <c r="L6836" s="37">
        <f t="shared" si="1916"/>
        <v>0</v>
      </c>
      <c r="M6836" s="37">
        <v>0</v>
      </c>
      <c r="N6836" s="37">
        <f t="shared" si="1917"/>
        <v>0</v>
      </c>
      <c r="O6836" s="37">
        <v>0</v>
      </c>
      <c r="P6836" s="37">
        <v>0</v>
      </c>
      <c r="Q6836" s="21">
        <f t="shared" si="1918"/>
        <v>39.790999999999997</v>
      </c>
      <c r="R6836" s="21">
        <f t="shared" si="1927"/>
        <v>284.91666666665651</v>
      </c>
      <c r="S6836" s="21">
        <f t="shared" si="1928"/>
        <v>-8.2452818048468313</v>
      </c>
      <c r="T6836" s="21">
        <f t="shared" si="1919"/>
        <v>86.147999999999996</v>
      </c>
      <c r="U6836" s="37">
        <f>VLOOKUP(Time_Zone, 'LSTM LookUp'!$B$5:$D$8, 3, FALSE)</f>
        <v>-75</v>
      </c>
      <c r="V6836" s="21">
        <f t="shared" si="1929"/>
        <v>14.200425402045584</v>
      </c>
      <c r="W6836" s="21">
        <f t="shared" si="1920"/>
        <v>329.69810635051135</v>
      </c>
      <c r="X6836" s="21">
        <f t="shared" si="1921"/>
        <v>0</v>
      </c>
      <c r="Y6836" s="21">
        <f t="shared" si="1922"/>
        <v>0</v>
      </c>
      <c r="Z6836" s="21">
        <f t="shared" si="1930"/>
        <v>0</v>
      </c>
      <c r="AA6836" s="21">
        <f t="shared" si="1923"/>
        <v>0</v>
      </c>
      <c r="AB6836" s="21">
        <f t="shared" si="1924"/>
        <v>0</v>
      </c>
      <c r="AC6836" s="21">
        <f t="shared" si="1925"/>
        <v>0</v>
      </c>
      <c r="AD6836" s="21">
        <f t="shared" si="1931"/>
        <v>0</v>
      </c>
      <c r="AE6836" s="21" t="str">
        <f t="shared" si="1926"/>
        <v>10/11/23:00</v>
      </c>
    </row>
    <row r="6837" spans="2:31">
      <c r="B6837" s="37">
        <v>10</v>
      </c>
      <c r="C6837" s="38">
        <v>11</v>
      </c>
      <c r="D6837" s="39">
        <v>24</v>
      </c>
      <c r="E6837" s="17">
        <v>10</v>
      </c>
      <c r="F6837" s="17">
        <v>0</v>
      </c>
      <c r="G6837" s="17">
        <v>0</v>
      </c>
      <c r="H6837" s="37">
        <f t="shared" si="1914"/>
        <v>50</v>
      </c>
      <c r="I6837" s="37">
        <f>IF(H6837&lt;'Roof Calculator'!$G$8, 1, 0)</f>
        <v>1</v>
      </c>
      <c r="J6837" s="37">
        <f>IF(H6837&gt;='Roof Calculator'!$G$8, 1, 0)</f>
        <v>0</v>
      </c>
      <c r="K6837" s="37">
        <f t="shared" si="1915"/>
        <v>50</v>
      </c>
      <c r="L6837" s="37">
        <f t="shared" si="1916"/>
        <v>0</v>
      </c>
      <c r="M6837" s="37">
        <v>0</v>
      </c>
      <c r="N6837" s="37">
        <f t="shared" si="1917"/>
        <v>0</v>
      </c>
      <c r="O6837" s="37">
        <v>0</v>
      </c>
      <c r="P6837" s="37">
        <v>0</v>
      </c>
      <c r="Q6837" s="21">
        <f t="shared" si="1918"/>
        <v>39.790999999999997</v>
      </c>
      <c r="R6837" s="21">
        <f t="shared" si="1927"/>
        <v>284.9583333333232</v>
      </c>
      <c r="S6837" s="21">
        <f t="shared" si="1928"/>
        <v>-8.2606944828670255</v>
      </c>
      <c r="T6837" s="21">
        <f t="shared" si="1919"/>
        <v>86.147999999999996</v>
      </c>
      <c r="U6837" s="37">
        <f>VLOOKUP(Time_Zone, 'LSTM LookUp'!$B$5:$D$8, 3, FALSE)</f>
        <v>-75</v>
      </c>
      <c r="V6837" s="21">
        <f t="shared" si="1929"/>
        <v>14.209954929716902</v>
      </c>
      <c r="W6837" s="21">
        <f t="shared" si="1920"/>
        <v>344.70048873242922</v>
      </c>
      <c r="X6837" s="21">
        <f t="shared" si="1921"/>
        <v>0</v>
      </c>
      <c r="Y6837" s="21">
        <f t="shared" si="1922"/>
        <v>0</v>
      </c>
      <c r="Z6837" s="21">
        <f t="shared" si="1930"/>
        <v>0</v>
      </c>
      <c r="AA6837" s="21">
        <f t="shared" si="1923"/>
        <v>0</v>
      </c>
      <c r="AB6837" s="21">
        <f t="shared" si="1924"/>
        <v>0</v>
      </c>
      <c r="AC6837" s="21">
        <f t="shared" si="1925"/>
        <v>0</v>
      </c>
      <c r="AD6837" s="21">
        <f t="shared" si="1931"/>
        <v>0</v>
      </c>
      <c r="AE6837" s="21" t="str">
        <f t="shared" si="1926"/>
        <v>10/11/24:00</v>
      </c>
    </row>
    <row r="6838" spans="2:31">
      <c r="B6838" s="37">
        <v>10</v>
      </c>
      <c r="C6838" s="38">
        <v>12</v>
      </c>
      <c r="D6838" s="39">
        <v>1</v>
      </c>
      <c r="E6838" s="17">
        <v>11.1</v>
      </c>
      <c r="F6838" s="17">
        <v>0</v>
      </c>
      <c r="G6838" s="17">
        <v>0</v>
      </c>
      <c r="H6838" s="37">
        <f t="shared" si="1914"/>
        <v>51.98</v>
      </c>
      <c r="I6838" s="37">
        <f>IF(H6838&lt;'Roof Calculator'!$G$8, 1, 0)</f>
        <v>1</v>
      </c>
      <c r="J6838" s="37">
        <f>IF(H6838&gt;='Roof Calculator'!$G$8, 1, 0)</f>
        <v>0</v>
      </c>
      <c r="K6838" s="37">
        <f t="shared" si="1915"/>
        <v>51.98</v>
      </c>
      <c r="L6838" s="37">
        <f t="shared" si="1916"/>
        <v>0</v>
      </c>
      <c r="M6838" s="37">
        <v>0</v>
      </c>
      <c r="N6838" s="37">
        <f t="shared" si="1917"/>
        <v>0</v>
      </c>
      <c r="O6838" s="37">
        <v>0</v>
      </c>
      <c r="P6838" s="37">
        <v>0</v>
      </c>
      <c r="Q6838" s="21">
        <f t="shared" si="1918"/>
        <v>39.790999999999997</v>
      </c>
      <c r="R6838" s="21">
        <f t="shared" si="1927"/>
        <v>284.99999999998988</v>
      </c>
      <c r="S6838" s="21">
        <f t="shared" si="1928"/>
        <v>-8.2761034831916351</v>
      </c>
      <c r="T6838" s="21">
        <f t="shared" si="1919"/>
        <v>86.147999999999996</v>
      </c>
      <c r="U6838" s="37">
        <f>VLOOKUP(Time_Zone, 'LSTM LookUp'!$B$5:$D$8, 3, FALSE)</f>
        <v>-75</v>
      </c>
      <c r="V6838" s="21">
        <f t="shared" si="1929"/>
        <v>14.2194668891776</v>
      </c>
      <c r="W6838" s="21">
        <f t="shared" si="1920"/>
        <v>-0.29713327770559239</v>
      </c>
      <c r="X6838" s="21">
        <f t="shared" si="1921"/>
        <v>0</v>
      </c>
      <c r="Y6838" s="21">
        <f t="shared" si="1922"/>
        <v>0</v>
      </c>
      <c r="Z6838" s="21">
        <f t="shared" si="1930"/>
        <v>0</v>
      </c>
      <c r="AA6838" s="21">
        <f t="shared" si="1923"/>
        <v>0</v>
      </c>
      <c r="AB6838" s="21">
        <f t="shared" si="1924"/>
        <v>0</v>
      </c>
      <c r="AC6838" s="21">
        <f t="shared" si="1925"/>
        <v>0</v>
      </c>
      <c r="AD6838" s="21">
        <f t="shared" si="1931"/>
        <v>0</v>
      </c>
      <c r="AE6838" s="21" t="str">
        <f t="shared" si="1926"/>
        <v>10/12/1:00</v>
      </c>
    </row>
    <row r="6839" spans="2:31">
      <c r="B6839" s="37">
        <v>10</v>
      </c>
      <c r="C6839" s="38">
        <v>12</v>
      </c>
      <c r="D6839" s="39">
        <v>2</v>
      </c>
      <c r="E6839" s="17">
        <v>10</v>
      </c>
      <c r="F6839" s="17">
        <v>0</v>
      </c>
      <c r="G6839" s="17">
        <v>0</v>
      </c>
      <c r="H6839" s="37">
        <f t="shared" si="1914"/>
        <v>50</v>
      </c>
      <c r="I6839" s="37">
        <f>IF(H6839&lt;'Roof Calculator'!$G$8, 1, 0)</f>
        <v>1</v>
      </c>
      <c r="J6839" s="37">
        <f>IF(H6839&gt;='Roof Calculator'!$G$8, 1, 0)</f>
        <v>0</v>
      </c>
      <c r="K6839" s="37">
        <f t="shared" si="1915"/>
        <v>50</v>
      </c>
      <c r="L6839" s="37">
        <f t="shared" si="1916"/>
        <v>0</v>
      </c>
      <c r="M6839" s="37">
        <v>0</v>
      </c>
      <c r="N6839" s="37">
        <f t="shared" si="1917"/>
        <v>0</v>
      </c>
      <c r="O6839" s="37">
        <v>0</v>
      </c>
      <c r="P6839" s="37">
        <v>0</v>
      </c>
      <c r="Q6839" s="21">
        <f t="shared" si="1918"/>
        <v>39.790999999999997</v>
      </c>
      <c r="R6839" s="21">
        <f t="shared" si="1927"/>
        <v>285.04166666665657</v>
      </c>
      <c r="S6839" s="21">
        <f t="shared" si="1928"/>
        <v>-8.2915087985762117</v>
      </c>
      <c r="T6839" s="21">
        <f t="shared" si="1919"/>
        <v>86.147999999999996</v>
      </c>
      <c r="U6839" s="37">
        <f>VLOOKUP(Time_Zone, 'LSTM LookUp'!$B$5:$D$8, 3, FALSE)</f>
        <v>-75</v>
      </c>
      <c r="V6839" s="21">
        <f t="shared" si="1929"/>
        <v>14.22896125938952</v>
      </c>
      <c r="W6839" s="21">
        <f t="shared" si="1920"/>
        <v>14.705240314847368</v>
      </c>
      <c r="X6839" s="21">
        <f t="shared" si="1921"/>
        <v>0</v>
      </c>
      <c r="Y6839" s="21">
        <f t="shared" si="1922"/>
        <v>0</v>
      </c>
      <c r="Z6839" s="21">
        <f t="shared" si="1930"/>
        <v>0</v>
      </c>
      <c r="AA6839" s="21">
        <f t="shared" si="1923"/>
        <v>0</v>
      </c>
      <c r="AB6839" s="21">
        <f t="shared" si="1924"/>
        <v>0</v>
      </c>
      <c r="AC6839" s="21">
        <f t="shared" si="1925"/>
        <v>0</v>
      </c>
      <c r="AD6839" s="21">
        <f t="shared" si="1931"/>
        <v>0</v>
      </c>
      <c r="AE6839" s="21" t="str">
        <f t="shared" si="1926"/>
        <v>10/12/2:00</v>
      </c>
    </row>
    <row r="6840" spans="2:31">
      <c r="B6840" s="37">
        <v>10</v>
      </c>
      <c r="C6840" s="38">
        <v>12</v>
      </c>
      <c r="D6840" s="39">
        <v>3</v>
      </c>
      <c r="E6840" s="17">
        <v>9.4</v>
      </c>
      <c r="F6840" s="17">
        <v>0</v>
      </c>
      <c r="G6840" s="17">
        <v>0</v>
      </c>
      <c r="H6840" s="37">
        <f t="shared" si="1914"/>
        <v>48.92</v>
      </c>
      <c r="I6840" s="37">
        <f>IF(H6840&lt;'Roof Calculator'!$G$8, 1, 0)</f>
        <v>1</v>
      </c>
      <c r="J6840" s="37">
        <f>IF(H6840&gt;='Roof Calculator'!$G$8, 1, 0)</f>
        <v>0</v>
      </c>
      <c r="K6840" s="37">
        <f t="shared" si="1915"/>
        <v>48.92</v>
      </c>
      <c r="L6840" s="37">
        <f t="shared" si="1916"/>
        <v>0</v>
      </c>
      <c r="M6840" s="37">
        <v>0</v>
      </c>
      <c r="N6840" s="37">
        <f t="shared" si="1917"/>
        <v>0</v>
      </c>
      <c r="O6840" s="37">
        <v>0</v>
      </c>
      <c r="P6840" s="37">
        <v>0</v>
      </c>
      <c r="Q6840" s="21">
        <f t="shared" si="1918"/>
        <v>39.790999999999997</v>
      </c>
      <c r="R6840" s="21">
        <f t="shared" si="1927"/>
        <v>285.08333333332325</v>
      </c>
      <c r="S6840" s="21">
        <f t="shared" si="1928"/>
        <v>-8.3069104217758643</v>
      </c>
      <c r="T6840" s="21">
        <f t="shared" si="1919"/>
        <v>86.147999999999996</v>
      </c>
      <c r="U6840" s="37">
        <f>VLOOKUP(Time_Zone, 'LSTM LookUp'!$B$5:$D$8, 3, FALSE)</f>
        <v>-75</v>
      </c>
      <c r="V6840" s="21">
        <f t="shared" si="1929"/>
        <v>14.238438019344699</v>
      </c>
      <c r="W6840" s="21">
        <f t="shared" si="1920"/>
        <v>29.707609504836174</v>
      </c>
      <c r="X6840" s="21">
        <f t="shared" si="1921"/>
        <v>0</v>
      </c>
      <c r="Y6840" s="21">
        <f t="shared" si="1922"/>
        <v>0</v>
      </c>
      <c r="Z6840" s="21">
        <f t="shared" si="1930"/>
        <v>0</v>
      </c>
      <c r="AA6840" s="21">
        <f t="shared" si="1923"/>
        <v>0</v>
      </c>
      <c r="AB6840" s="21">
        <f t="shared" si="1924"/>
        <v>0</v>
      </c>
      <c r="AC6840" s="21">
        <f t="shared" si="1925"/>
        <v>0</v>
      </c>
      <c r="AD6840" s="21">
        <f t="shared" si="1931"/>
        <v>0</v>
      </c>
      <c r="AE6840" s="21" t="str">
        <f t="shared" si="1926"/>
        <v>10/12/3:00</v>
      </c>
    </row>
    <row r="6841" spans="2:31">
      <c r="B6841" s="37">
        <v>10</v>
      </c>
      <c r="C6841" s="38">
        <v>12</v>
      </c>
      <c r="D6841" s="39">
        <v>4</v>
      </c>
      <c r="E6841" s="17">
        <v>8.3000000000000007</v>
      </c>
      <c r="F6841" s="17">
        <v>0</v>
      </c>
      <c r="G6841" s="17">
        <v>0</v>
      </c>
      <c r="H6841" s="37">
        <f t="shared" si="1914"/>
        <v>46.94</v>
      </c>
      <c r="I6841" s="37">
        <f>IF(H6841&lt;'Roof Calculator'!$G$8, 1, 0)</f>
        <v>1</v>
      </c>
      <c r="J6841" s="37">
        <f>IF(H6841&gt;='Roof Calculator'!$G$8, 1, 0)</f>
        <v>0</v>
      </c>
      <c r="K6841" s="37">
        <f t="shared" si="1915"/>
        <v>46.94</v>
      </c>
      <c r="L6841" s="37">
        <f t="shared" si="1916"/>
        <v>0</v>
      </c>
      <c r="M6841" s="37">
        <v>0</v>
      </c>
      <c r="N6841" s="37">
        <f t="shared" si="1917"/>
        <v>0</v>
      </c>
      <c r="O6841" s="37">
        <v>0</v>
      </c>
      <c r="P6841" s="37">
        <v>0</v>
      </c>
      <c r="Q6841" s="21">
        <f t="shared" si="1918"/>
        <v>39.790999999999997</v>
      </c>
      <c r="R6841" s="21">
        <f t="shared" si="1927"/>
        <v>285.12499999998994</v>
      </c>
      <c r="S6841" s="21">
        <f t="shared" si="1928"/>
        <v>-8.3223083455451956</v>
      </c>
      <c r="T6841" s="21">
        <f t="shared" si="1919"/>
        <v>86.147999999999996</v>
      </c>
      <c r="U6841" s="37">
        <f>VLOOKUP(Time_Zone, 'LSTM LookUp'!$B$5:$D$8, 3, FALSE)</f>
        <v>-75</v>
      </c>
      <c r="V6841" s="21">
        <f t="shared" si="1929"/>
        <v>14.247897148065393</v>
      </c>
      <c r="W6841" s="21">
        <f t="shared" si="1920"/>
        <v>44.70997428701633</v>
      </c>
      <c r="X6841" s="21">
        <f t="shared" si="1921"/>
        <v>0</v>
      </c>
      <c r="Y6841" s="21">
        <f t="shared" si="1922"/>
        <v>0</v>
      </c>
      <c r="Z6841" s="21">
        <f t="shared" si="1930"/>
        <v>0</v>
      </c>
      <c r="AA6841" s="21">
        <f t="shared" si="1923"/>
        <v>0</v>
      </c>
      <c r="AB6841" s="21">
        <f t="shared" si="1924"/>
        <v>0</v>
      </c>
      <c r="AC6841" s="21">
        <f t="shared" si="1925"/>
        <v>0</v>
      </c>
      <c r="AD6841" s="21">
        <f t="shared" si="1931"/>
        <v>0</v>
      </c>
      <c r="AE6841" s="21" t="str">
        <f t="shared" si="1926"/>
        <v>10/12/4:00</v>
      </c>
    </row>
    <row r="6842" spans="2:31">
      <c r="B6842" s="37">
        <v>10</v>
      </c>
      <c r="C6842" s="38">
        <v>12</v>
      </c>
      <c r="D6842" s="39">
        <v>5</v>
      </c>
      <c r="E6842" s="17">
        <v>8.3000000000000007</v>
      </c>
      <c r="F6842" s="17">
        <v>0</v>
      </c>
      <c r="G6842" s="17">
        <v>0</v>
      </c>
      <c r="H6842" s="37">
        <f t="shared" si="1914"/>
        <v>46.94</v>
      </c>
      <c r="I6842" s="37">
        <f>IF(H6842&lt;'Roof Calculator'!$G$8, 1, 0)</f>
        <v>1</v>
      </c>
      <c r="J6842" s="37">
        <f>IF(H6842&gt;='Roof Calculator'!$G$8, 1, 0)</f>
        <v>0</v>
      </c>
      <c r="K6842" s="37">
        <f t="shared" si="1915"/>
        <v>46.94</v>
      </c>
      <c r="L6842" s="37">
        <f t="shared" si="1916"/>
        <v>0</v>
      </c>
      <c r="M6842" s="37">
        <v>0</v>
      </c>
      <c r="N6842" s="37">
        <f t="shared" si="1917"/>
        <v>0</v>
      </c>
      <c r="O6842" s="37">
        <v>0</v>
      </c>
      <c r="P6842" s="37">
        <v>0</v>
      </c>
      <c r="Q6842" s="21">
        <f t="shared" si="1918"/>
        <v>39.790999999999997</v>
      </c>
      <c r="R6842" s="21">
        <f t="shared" si="1927"/>
        <v>285.16666666665662</v>
      </c>
      <c r="S6842" s="21">
        <f t="shared" si="1928"/>
        <v>-8.3377025626383894</v>
      </c>
      <c r="T6842" s="21">
        <f t="shared" si="1919"/>
        <v>86.147999999999996</v>
      </c>
      <c r="U6842" s="37">
        <f>VLOOKUP(Time_Zone, 'LSTM LookUp'!$B$5:$D$8, 3, FALSE)</f>
        <v>-75</v>
      </c>
      <c r="V6842" s="21">
        <f t="shared" si="1929"/>
        <v>14.257338624604165</v>
      </c>
      <c r="W6842" s="21">
        <f t="shared" si="1920"/>
        <v>59.712334656151036</v>
      </c>
      <c r="X6842" s="21">
        <f t="shared" si="1921"/>
        <v>0</v>
      </c>
      <c r="Y6842" s="21">
        <f t="shared" si="1922"/>
        <v>0</v>
      </c>
      <c r="Z6842" s="21">
        <f t="shared" si="1930"/>
        <v>0</v>
      </c>
      <c r="AA6842" s="21">
        <f t="shared" si="1923"/>
        <v>0</v>
      </c>
      <c r="AB6842" s="21">
        <f t="shared" si="1924"/>
        <v>0</v>
      </c>
      <c r="AC6842" s="21">
        <f t="shared" si="1925"/>
        <v>0</v>
      </c>
      <c r="AD6842" s="21">
        <f t="shared" si="1931"/>
        <v>0</v>
      </c>
      <c r="AE6842" s="21" t="str">
        <f t="shared" si="1926"/>
        <v>10/12/5:00</v>
      </c>
    </row>
    <row r="6843" spans="2:31">
      <c r="B6843" s="37">
        <v>10</v>
      </c>
      <c r="C6843" s="38">
        <v>12</v>
      </c>
      <c r="D6843" s="39">
        <v>6</v>
      </c>
      <c r="E6843" s="17">
        <v>8.3000000000000007</v>
      </c>
      <c r="F6843" s="17">
        <v>0</v>
      </c>
      <c r="G6843" s="17">
        <v>0</v>
      </c>
      <c r="H6843" s="37">
        <f t="shared" si="1914"/>
        <v>46.94</v>
      </c>
      <c r="I6843" s="37">
        <f>IF(H6843&lt;'Roof Calculator'!$G$8, 1, 0)</f>
        <v>1</v>
      </c>
      <c r="J6843" s="37">
        <f>IF(H6843&gt;='Roof Calculator'!$G$8, 1, 0)</f>
        <v>0</v>
      </c>
      <c r="K6843" s="37">
        <f t="shared" si="1915"/>
        <v>46.94</v>
      </c>
      <c r="L6843" s="37">
        <f t="shared" si="1916"/>
        <v>0</v>
      </c>
      <c r="M6843" s="37">
        <v>0</v>
      </c>
      <c r="N6843" s="37">
        <f t="shared" si="1917"/>
        <v>0</v>
      </c>
      <c r="O6843" s="37">
        <v>0</v>
      </c>
      <c r="P6843" s="37">
        <v>0</v>
      </c>
      <c r="Q6843" s="21">
        <f t="shared" si="1918"/>
        <v>39.790999999999997</v>
      </c>
      <c r="R6843" s="21">
        <f t="shared" si="1927"/>
        <v>285.20833333332331</v>
      </c>
      <c r="S6843" s="21">
        <f t="shared" si="1928"/>
        <v>-8.3530930658091442</v>
      </c>
      <c r="T6843" s="21">
        <f t="shared" si="1919"/>
        <v>86.147999999999996</v>
      </c>
      <c r="U6843" s="37">
        <f>VLOOKUP(Time_Zone, 'LSTM LookUp'!$B$5:$D$8, 3, FALSE)</f>
        <v>-75</v>
      </c>
      <c r="V6843" s="21">
        <f t="shared" si="1929"/>
        <v>14.266762428043881</v>
      </c>
      <c r="W6843" s="21">
        <f t="shared" si="1920"/>
        <v>74.714690607010937</v>
      </c>
      <c r="X6843" s="21">
        <f t="shared" si="1921"/>
        <v>0</v>
      </c>
      <c r="Y6843" s="21">
        <f t="shared" si="1922"/>
        <v>0</v>
      </c>
      <c r="Z6843" s="21">
        <f t="shared" si="1930"/>
        <v>0</v>
      </c>
      <c r="AA6843" s="21">
        <f t="shared" si="1923"/>
        <v>0</v>
      </c>
      <c r="AB6843" s="21">
        <f t="shared" si="1924"/>
        <v>0</v>
      </c>
      <c r="AC6843" s="21">
        <f t="shared" si="1925"/>
        <v>0</v>
      </c>
      <c r="AD6843" s="21">
        <f t="shared" si="1931"/>
        <v>0</v>
      </c>
      <c r="AE6843" s="21" t="str">
        <f t="shared" si="1926"/>
        <v>10/12/6:00</v>
      </c>
    </row>
    <row r="6844" spans="2:31">
      <c r="B6844" s="37">
        <v>10</v>
      </c>
      <c r="C6844" s="38">
        <v>12</v>
      </c>
      <c r="D6844" s="39">
        <v>7</v>
      </c>
      <c r="E6844" s="17">
        <v>8.3000000000000007</v>
      </c>
      <c r="F6844" s="17">
        <v>1</v>
      </c>
      <c r="G6844" s="17">
        <v>2</v>
      </c>
      <c r="H6844" s="37">
        <f t="shared" si="1914"/>
        <v>46.94</v>
      </c>
      <c r="I6844" s="37">
        <f>IF(H6844&lt;'Roof Calculator'!$G$8, 1, 0)</f>
        <v>1</v>
      </c>
      <c r="J6844" s="37">
        <f>IF(H6844&gt;='Roof Calculator'!$G$8, 1, 0)</f>
        <v>0</v>
      </c>
      <c r="K6844" s="37">
        <f t="shared" si="1915"/>
        <v>46.94</v>
      </c>
      <c r="L6844" s="37">
        <f t="shared" si="1916"/>
        <v>0</v>
      </c>
      <c r="M6844" s="37">
        <v>0</v>
      </c>
      <c r="N6844" s="37">
        <f t="shared" si="1917"/>
        <v>1</v>
      </c>
      <c r="O6844" s="37">
        <v>0</v>
      </c>
      <c r="P6844" s="37">
        <v>0</v>
      </c>
      <c r="Q6844" s="21">
        <f t="shared" si="1918"/>
        <v>39.790999999999997</v>
      </c>
      <c r="R6844" s="21">
        <f t="shared" si="1927"/>
        <v>285.24999999999</v>
      </c>
      <c r="S6844" s="21">
        <f t="shared" si="1928"/>
        <v>-8.3684798478106792</v>
      </c>
      <c r="T6844" s="21">
        <f t="shared" si="1919"/>
        <v>86.147999999999996</v>
      </c>
      <c r="U6844" s="37">
        <f>VLOOKUP(Time_Zone, 'LSTM LookUp'!$B$5:$D$8, 3, FALSE)</f>
        <v>-75</v>
      </c>
      <c r="V6844" s="21">
        <f t="shared" si="1929"/>
        <v>14.276168537497778</v>
      </c>
      <c r="W6844" s="21">
        <f t="shared" si="1920"/>
        <v>89.717042134374481</v>
      </c>
      <c r="X6844" s="21">
        <f t="shared" si="1921"/>
        <v>-0.17877787404928364</v>
      </c>
      <c r="Y6844" s="21">
        <f t="shared" si="1922"/>
        <v>0.82122212595071642</v>
      </c>
      <c r="Z6844" s="21">
        <f t="shared" si="1930"/>
        <v>0.26031307076772991</v>
      </c>
      <c r="AA6844" s="21">
        <f t="shared" si="1923"/>
        <v>0.26031307076772991</v>
      </c>
      <c r="AB6844" s="21">
        <f t="shared" si="1924"/>
        <v>0</v>
      </c>
      <c r="AC6844" s="21">
        <f t="shared" si="1925"/>
        <v>0</v>
      </c>
      <c r="AD6844" s="21">
        <f t="shared" si="1931"/>
        <v>0</v>
      </c>
      <c r="AE6844" s="21" t="str">
        <f t="shared" si="1926"/>
        <v>10/12/7:00</v>
      </c>
    </row>
    <row r="6845" spans="2:31">
      <c r="B6845" s="37">
        <v>10</v>
      </c>
      <c r="C6845" s="38">
        <v>12</v>
      </c>
      <c r="D6845" s="39">
        <v>8</v>
      </c>
      <c r="E6845" s="17">
        <v>8.9</v>
      </c>
      <c r="F6845" s="17">
        <v>46</v>
      </c>
      <c r="G6845" s="17">
        <v>110</v>
      </c>
      <c r="H6845" s="37">
        <f t="shared" si="1914"/>
        <v>48.02</v>
      </c>
      <c r="I6845" s="37">
        <f>IF(H6845&lt;'Roof Calculator'!$G$8, 1, 0)</f>
        <v>1</v>
      </c>
      <c r="J6845" s="37">
        <f>IF(H6845&gt;='Roof Calculator'!$G$8, 1, 0)</f>
        <v>0</v>
      </c>
      <c r="K6845" s="37">
        <f t="shared" si="1915"/>
        <v>48.02</v>
      </c>
      <c r="L6845" s="37">
        <f t="shared" si="1916"/>
        <v>0</v>
      </c>
      <c r="M6845" s="37">
        <v>0</v>
      </c>
      <c r="N6845" s="37">
        <f t="shared" si="1917"/>
        <v>46</v>
      </c>
      <c r="O6845" s="37">
        <v>0</v>
      </c>
      <c r="P6845" s="37">
        <v>0</v>
      </c>
      <c r="Q6845" s="21">
        <f t="shared" si="1918"/>
        <v>39.790999999999997</v>
      </c>
      <c r="R6845" s="21">
        <f t="shared" si="1927"/>
        <v>285.29166666665668</v>
      </c>
      <c r="S6845" s="21">
        <f t="shared" si="1928"/>
        <v>-8.3838629013957586</v>
      </c>
      <c r="T6845" s="21">
        <f t="shared" si="1919"/>
        <v>86.147999999999996</v>
      </c>
      <c r="U6845" s="37">
        <f>VLOOKUP(Time_Zone, 'LSTM LookUp'!$B$5:$D$8, 3, FALSE)</f>
        <v>-75</v>
      </c>
      <c r="V6845" s="21">
        <f t="shared" si="1929"/>
        <v>14.2855569321095</v>
      </c>
      <c r="W6845" s="21">
        <f t="shared" si="1920"/>
        <v>104.71938923302736</v>
      </c>
      <c r="X6845" s="21">
        <f t="shared" si="1921"/>
        <v>-31.510807311995201</v>
      </c>
      <c r="Y6845" s="21">
        <f t="shared" si="1922"/>
        <v>14.489192688004799</v>
      </c>
      <c r="Z6845" s="21">
        <f t="shared" si="1930"/>
        <v>4.5928210192746546</v>
      </c>
      <c r="AA6845" s="21">
        <f t="shared" si="1923"/>
        <v>4.5928210192746546</v>
      </c>
      <c r="AB6845" s="21">
        <f t="shared" si="1924"/>
        <v>0</v>
      </c>
      <c r="AC6845" s="21">
        <f t="shared" si="1925"/>
        <v>0</v>
      </c>
      <c r="AD6845" s="21">
        <f t="shared" si="1931"/>
        <v>0</v>
      </c>
      <c r="AE6845" s="21" t="str">
        <f t="shared" si="1926"/>
        <v>10/12/8:00</v>
      </c>
    </row>
    <row r="6846" spans="2:31">
      <c r="B6846" s="37">
        <v>10</v>
      </c>
      <c r="C6846" s="38">
        <v>12</v>
      </c>
      <c r="D6846" s="39">
        <v>9</v>
      </c>
      <c r="E6846" s="17">
        <v>10</v>
      </c>
      <c r="F6846" s="17">
        <v>85</v>
      </c>
      <c r="G6846" s="17">
        <v>39</v>
      </c>
      <c r="H6846" s="37">
        <f t="shared" si="1914"/>
        <v>50</v>
      </c>
      <c r="I6846" s="37">
        <f>IF(H6846&lt;'Roof Calculator'!$G$8, 1, 0)</f>
        <v>1</v>
      </c>
      <c r="J6846" s="37">
        <f>IF(H6846&gt;='Roof Calculator'!$G$8, 1, 0)</f>
        <v>0</v>
      </c>
      <c r="K6846" s="37">
        <f t="shared" si="1915"/>
        <v>50</v>
      </c>
      <c r="L6846" s="37">
        <f t="shared" si="1916"/>
        <v>0</v>
      </c>
      <c r="M6846" s="37">
        <v>0</v>
      </c>
      <c r="N6846" s="37">
        <f t="shared" si="1917"/>
        <v>85</v>
      </c>
      <c r="O6846" s="37">
        <v>0</v>
      </c>
      <c r="P6846" s="37">
        <v>0</v>
      </c>
      <c r="Q6846" s="21">
        <f t="shared" si="1918"/>
        <v>39.790999999999997</v>
      </c>
      <c r="R6846" s="21">
        <f t="shared" si="1927"/>
        <v>285.33333333332337</v>
      </c>
      <c r="S6846" s="21">
        <f t="shared" si="1928"/>
        <v>-8.3992422193166689</v>
      </c>
      <c r="T6846" s="21">
        <f t="shared" si="1919"/>
        <v>86.147999999999996</v>
      </c>
      <c r="U6846" s="37">
        <f>VLOOKUP(Time_Zone, 'LSTM LookUp'!$B$5:$D$8, 3, FALSE)</f>
        <v>-75</v>
      </c>
      <c r="V6846" s="21">
        <f t="shared" si="1929"/>
        <v>14.294927591053129</v>
      </c>
      <c r="W6846" s="21">
        <f t="shared" si="1920"/>
        <v>119.72173189776331</v>
      </c>
      <c r="X6846" s="21">
        <f t="shared" si="1921"/>
        <v>-18.343759318042217</v>
      </c>
      <c r="Y6846" s="21">
        <f t="shared" si="1922"/>
        <v>66.656240681957783</v>
      </c>
      <c r="Z6846" s="21">
        <f t="shared" si="1930"/>
        <v>21.12886410319955</v>
      </c>
      <c r="AA6846" s="21">
        <f t="shared" si="1923"/>
        <v>21.12886410319955</v>
      </c>
      <c r="AB6846" s="21">
        <f t="shared" si="1924"/>
        <v>0</v>
      </c>
      <c r="AC6846" s="21">
        <f t="shared" si="1925"/>
        <v>0</v>
      </c>
      <c r="AD6846" s="21">
        <f t="shared" si="1931"/>
        <v>0</v>
      </c>
      <c r="AE6846" s="21" t="str">
        <f t="shared" si="1926"/>
        <v>10/12/9:00</v>
      </c>
    </row>
    <row r="6847" spans="2:31">
      <c r="B6847" s="37">
        <v>10</v>
      </c>
      <c r="C6847" s="38">
        <v>12</v>
      </c>
      <c r="D6847" s="39">
        <v>10</v>
      </c>
      <c r="E6847" s="17">
        <v>11.7</v>
      </c>
      <c r="F6847" s="17">
        <v>161</v>
      </c>
      <c r="G6847" s="17">
        <v>71</v>
      </c>
      <c r="H6847" s="37">
        <f t="shared" si="1914"/>
        <v>53.06</v>
      </c>
      <c r="I6847" s="37">
        <f>IF(H6847&lt;'Roof Calculator'!$G$8, 1, 0)</f>
        <v>1</v>
      </c>
      <c r="J6847" s="37">
        <f>IF(H6847&gt;='Roof Calculator'!$G$8, 1, 0)</f>
        <v>0</v>
      </c>
      <c r="K6847" s="37">
        <f t="shared" si="1915"/>
        <v>53.06</v>
      </c>
      <c r="L6847" s="37">
        <f t="shared" si="1916"/>
        <v>0</v>
      </c>
      <c r="M6847" s="37">
        <v>0</v>
      </c>
      <c r="N6847" s="37">
        <f t="shared" si="1917"/>
        <v>161</v>
      </c>
      <c r="O6847" s="37">
        <v>0</v>
      </c>
      <c r="P6847" s="37">
        <v>0</v>
      </c>
      <c r="Q6847" s="21">
        <f t="shared" si="1918"/>
        <v>39.790999999999997</v>
      </c>
      <c r="R6847" s="21">
        <f t="shared" si="1927"/>
        <v>285.37499999999005</v>
      </c>
      <c r="S6847" s="21">
        <f t="shared" si="1928"/>
        <v>-8.4146177943252844</v>
      </c>
      <c r="T6847" s="21">
        <f t="shared" si="1919"/>
        <v>86.147999999999996</v>
      </c>
      <c r="U6847" s="37">
        <f>VLOOKUP(Time_Zone, 'LSTM LookUp'!$B$5:$D$8, 3, FALSE)</f>
        <v>-75</v>
      </c>
      <c r="V6847" s="21">
        <f t="shared" si="1929"/>
        <v>14.304280493533298</v>
      </c>
      <c r="W6847" s="21">
        <f t="shared" si="1920"/>
        <v>134.72407012338331</v>
      </c>
      <c r="X6847" s="21">
        <f t="shared" si="1921"/>
        <v>-44.626272176907399</v>
      </c>
      <c r="Y6847" s="21">
        <f t="shared" si="1922"/>
        <v>116.37372782309259</v>
      </c>
      <c r="Z6847" s="21">
        <f t="shared" si="1930"/>
        <v>36.888439179895201</v>
      </c>
      <c r="AA6847" s="21">
        <f t="shared" si="1923"/>
        <v>36.888439179895201</v>
      </c>
      <c r="AB6847" s="21">
        <f t="shared" si="1924"/>
        <v>0</v>
      </c>
      <c r="AC6847" s="21">
        <f t="shared" si="1925"/>
        <v>0</v>
      </c>
      <c r="AD6847" s="21">
        <f t="shared" si="1931"/>
        <v>0</v>
      </c>
      <c r="AE6847" s="21" t="str">
        <f t="shared" si="1926"/>
        <v>10/12/10:00</v>
      </c>
    </row>
    <row r="6848" spans="2:31">
      <c r="B6848" s="37">
        <v>10</v>
      </c>
      <c r="C6848" s="38">
        <v>12</v>
      </c>
      <c r="D6848" s="39">
        <v>11</v>
      </c>
      <c r="E6848" s="17">
        <v>13.9</v>
      </c>
      <c r="F6848" s="17">
        <v>183</v>
      </c>
      <c r="G6848" s="17">
        <v>415</v>
      </c>
      <c r="H6848" s="37">
        <f t="shared" si="1914"/>
        <v>57.02</v>
      </c>
      <c r="I6848" s="37">
        <f>IF(H6848&lt;'Roof Calculator'!$G$8, 1, 0)</f>
        <v>0</v>
      </c>
      <c r="J6848" s="37">
        <f>IF(H6848&gt;='Roof Calculator'!$G$8, 1, 0)</f>
        <v>1</v>
      </c>
      <c r="K6848" s="37">
        <f t="shared" si="1915"/>
        <v>0</v>
      </c>
      <c r="L6848" s="37">
        <f t="shared" si="1916"/>
        <v>57.02</v>
      </c>
      <c r="M6848" s="37">
        <v>0</v>
      </c>
      <c r="N6848" s="37">
        <f t="shared" si="1917"/>
        <v>183</v>
      </c>
      <c r="O6848" s="37">
        <v>0</v>
      </c>
      <c r="P6848" s="37">
        <v>0</v>
      </c>
      <c r="Q6848" s="21">
        <f t="shared" si="1918"/>
        <v>39.790999999999997</v>
      </c>
      <c r="R6848" s="21">
        <f t="shared" si="1927"/>
        <v>285.41666666665674</v>
      </c>
      <c r="S6848" s="21">
        <f t="shared" si="1928"/>
        <v>-8.4299896191729609</v>
      </c>
      <c r="T6848" s="21">
        <f t="shared" si="1919"/>
        <v>86.147999999999996</v>
      </c>
      <c r="U6848" s="37">
        <f>VLOOKUP(Time_Zone, 'LSTM LookUp'!$B$5:$D$8, 3, FALSE)</f>
        <v>-75</v>
      </c>
      <c r="V6848" s="21">
        <f t="shared" si="1929"/>
        <v>14.313615618785128</v>
      </c>
      <c r="W6848" s="21">
        <f t="shared" si="1920"/>
        <v>149.72640390469627</v>
      </c>
      <c r="X6848" s="21">
        <f t="shared" si="1921"/>
        <v>-311.35424061206726</v>
      </c>
      <c r="Y6848" s="21">
        <f t="shared" si="1922"/>
        <v>-128.35424061206726</v>
      </c>
      <c r="Z6848" s="21">
        <f t="shared" si="1930"/>
        <v>-40.686052486842577</v>
      </c>
      <c r="AA6848" s="21">
        <f t="shared" si="1923"/>
        <v>0</v>
      </c>
      <c r="AB6848" s="21">
        <f t="shared" si="1924"/>
        <v>-40.686052486842577</v>
      </c>
      <c r="AC6848" s="21">
        <f t="shared" si="1925"/>
        <v>57.02</v>
      </c>
      <c r="AD6848" s="21">
        <f t="shared" si="1931"/>
        <v>-40.686052486842577</v>
      </c>
      <c r="AE6848" s="21" t="str">
        <f t="shared" si="1926"/>
        <v>10/12/11:00</v>
      </c>
    </row>
    <row r="6849" spans="2:31">
      <c r="B6849" s="37">
        <v>10</v>
      </c>
      <c r="C6849" s="38">
        <v>12</v>
      </c>
      <c r="D6849" s="39">
        <v>12</v>
      </c>
      <c r="E6849" s="17">
        <v>16.7</v>
      </c>
      <c r="F6849" s="17">
        <v>119</v>
      </c>
      <c r="G6849" s="17">
        <v>803</v>
      </c>
      <c r="H6849" s="37">
        <f t="shared" si="1914"/>
        <v>62.059999999999995</v>
      </c>
      <c r="I6849" s="37">
        <f>IF(H6849&lt;'Roof Calculator'!$G$8, 1, 0)</f>
        <v>0</v>
      </c>
      <c r="J6849" s="37">
        <f>IF(H6849&gt;='Roof Calculator'!$G$8, 1, 0)</f>
        <v>1</v>
      </c>
      <c r="K6849" s="37">
        <f t="shared" si="1915"/>
        <v>0</v>
      </c>
      <c r="L6849" s="37">
        <f t="shared" si="1916"/>
        <v>62.059999999999995</v>
      </c>
      <c r="M6849" s="37">
        <v>0</v>
      </c>
      <c r="N6849" s="37">
        <f t="shared" si="1917"/>
        <v>119</v>
      </c>
      <c r="O6849" s="37">
        <v>0</v>
      </c>
      <c r="P6849" s="37">
        <v>0</v>
      </c>
      <c r="Q6849" s="21">
        <f t="shared" si="1918"/>
        <v>39.790999999999997</v>
      </c>
      <c r="R6849" s="21">
        <f t="shared" si="1927"/>
        <v>285.45833333332342</v>
      </c>
      <c r="S6849" s="21">
        <f t="shared" si="1928"/>
        <v>-8.445357686610599</v>
      </c>
      <c r="T6849" s="21">
        <f t="shared" si="1919"/>
        <v>86.147999999999996</v>
      </c>
      <c r="U6849" s="37">
        <f>VLOOKUP(Time_Zone, 'LSTM LookUp'!$B$5:$D$8, 3, FALSE)</f>
        <v>-75</v>
      </c>
      <c r="V6849" s="21">
        <f t="shared" si="1929"/>
        <v>14.32293294607434</v>
      </c>
      <c r="W6849" s="21">
        <f t="shared" si="1920"/>
        <v>164.72873323651856</v>
      </c>
      <c r="X6849" s="21">
        <f t="shared" si="1921"/>
        <v>-664.24720974697061</v>
      </c>
      <c r="Y6849" s="21">
        <f t="shared" si="1922"/>
        <v>-545.24720974697061</v>
      </c>
      <c r="Z6849" s="21">
        <f t="shared" si="1930"/>
        <v>-172.83384240585877</v>
      </c>
      <c r="AA6849" s="21">
        <f t="shared" si="1923"/>
        <v>0</v>
      </c>
      <c r="AB6849" s="21">
        <f t="shared" si="1924"/>
        <v>-172.83384240585877</v>
      </c>
      <c r="AC6849" s="21">
        <f t="shared" si="1925"/>
        <v>62.059999999999995</v>
      </c>
      <c r="AD6849" s="21">
        <f t="shared" si="1931"/>
        <v>-172.83384240585877</v>
      </c>
      <c r="AE6849" s="21" t="str">
        <f t="shared" si="1926"/>
        <v>10/12/12:00</v>
      </c>
    </row>
    <row r="6850" spans="2:31">
      <c r="B6850" s="37">
        <v>10</v>
      </c>
      <c r="C6850" s="38">
        <v>12</v>
      </c>
      <c r="D6850" s="39">
        <v>13</v>
      </c>
      <c r="E6850" s="17">
        <v>18.3</v>
      </c>
      <c r="F6850" s="17">
        <v>183</v>
      </c>
      <c r="G6850" s="17">
        <v>663</v>
      </c>
      <c r="H6850" s="37">
        <f t="shared" si="1914"/>
        <v>64.94</v>
      </c>
      <c r="I6850" s="37">
        <f>IF(H6850&lt;'Roof Calculator'!$G$8, 1, 0)</f>
        <v>0</v>
      </c>
      <c r="J6850" s="37">
        <f>IF(H6850&gt;='Roof Calculator'!$G$8, 1, 0)</f>
        <v>1</v>
      </c>
      <c r="K6850" s="37">
        <f t="shared" si="1915"/>
        <v>0</v>
      </c>
      <c r="L6850" s="37">
        <f t="shared" si="1916"/>
        <v>64.94</v>
      </c>
      <c r="M6850" s="37">
        <v>0</v>
      </c>
      <c r="N6850" s="37">
        <f t="shared" si="1917"/>
        <v>183</v>
      </c>
      <c r="O6850" s="37">
        <v>0</v>
      </c>
      <c r="P6850" s="37">
        <v>0</v>
      </c>
      <c r="Q6850" s="21">
        <f t="shared" si="1918"/>
        <v>39.790999999999997</v>
      </c>
      <c r="R6850" s="21">
        <f t="shared" si="1927"/>
        <v>285.49999999999011</v>
      </c>
      <c r="S6850" s="21">
        <f t="shared" si="1928"/>
        <v>-8.4607219893886736</v>
      </c>
      <c r="T6850" s="21">
        <f t="shared" si="1919"/>
        <v>86.147999999999996</v>
      </c>
      <c r="U6850" s="37">
        <f>VLOOKUP(Time_Zone, 'LSTM LookUp'!$B$5:$D$8, 3, FALSE)</f>
        <v>-75</v>
      </c>
      <c r="V6850" s="21">
        <f t="shared" si="1929"/>
        <v>14.3322324546973</v>
      </c>
      <c r="W6850" s="21">
        <f t="shared" si="1920"/>
        <v>179.73105811367432</v>
      </c>
      <c r="X6850" s="21">
        <f t="shared" si="1921"/>
        <v>-566.318553895283</v>
      </c>
      <c r="Y6850" s="21">
        <f t="shared" si="1922"/>
        <v>-383.318553895283</v>
      </c>
      <c r="Z6850" s="21">
        <f t="shared" si="1930"/>
        <v>-121.50528668624169</v>
      </c>
      <c r="AA6850" s="21">
        <f t="shared" si="1923"/>
        <v>0</v>
      </c>
      <c r="AB6850" s="21">
        <f t="shared" si="1924"/>
        <v>-121.50528668624169</v>
      </c>
      <c r="AC6850" s="21">
        <f t="shared" si="1925"/>
        <v>64.94</v>
      </c>
      <c r="AD6850" s="21">
        <f t="shared" si="1931"/>
        <v>-121.50528668624169</v>
      </c>
      <c r="AE6850" s="21" t="str">
        <f t="shared" si="1926"/>
        <v>10/12/13:00</v>
      </c>
    </row>
    <row r="6851" spans="2:31">
      <c r="B6851" s="37">
        <v>10</v>
      </c>
      <c r="C6851" s="38">
        <v>12</v>
      </c>
      <c r="D6851" s="39">
        <v>14</v>
      </c>
      <c r="E6851" s="17">
        <v>20</v>
      </c>
      <c r="F6851" s="17">
        <v>99</v>
      </c>
      <c r="G6851" s="17">
        <v>808</v>
      </c>
      <c r="H6851" s="37">
        <f t="shared" si="1914"/>
        <v>68</v>
      </c>
      <c r="I6851" s="37">
        <f>IF(H6851&lt;'Roof Calculator'!$G$8, 1, 0)</f>
        <v>0</v>
      </c>
      <c r="J6851" s="37">
        <f>IF(H6851&gt;='Roof Calculator'!$G$8, 1, 0)</f>
        <v>1</v>
      </c>
      <c r="K6851" s="37">
        <f t="shared" si="1915"/>
        <v>0</v>
      </c>
      <c r="L6851" s="37">
        <f t="shared" si="1916"/>
        <v>68</v>
      </c>
      <c r="M6851" s="37">
        <v>0</v>
      </c>
      <c r="N6851" s="37">
        <f t="shared" si="1917"/>
        <v>99</v>
      </c>
      <c r="O6851" s="37">
        <v>0</v>
      </c>
      <c r="P6851" s="37">
        <v>0</v>
      </c>
      <c r="Q6851" s="21">
        <f t="shared" si="1918"/>
        <v>39.790999999999997</v>
      </c>
      <c r="R6851" s="21">
        <f t="shared" si="1927"/>
        <v>285.54166666665679</v>
      </c>
      <c r="S6851" s="21">
        <f t="shared" si="1928"/>
        <v>-8.4760825202571581</v>
      </c>
      <c r="T6851" s="21">
        <f t="shared" si="1919"/>
        <v>86.147999999999996</v>
      </c>
      <c r="U6851" s="37">
        <f>VLOOKUP(Time_Zone, 'LSTM LookUp'!$B$5:$D$8, 3, FALSE)</f>
        <v>-75</v>
      </c>
      <c r="V6851" s="21">
        <f t="shared" si="1929"/>
        <v>14.341514123981018</v>
      </c>
      <c r="W6851" s="21">
        <f t="shared" si="1920"/>
        <v>194.73337853099522</v>
      </c>
      <c r="X6851" s="21">
        <f t="shared" si="1921"/>
        <v>-670.102550312105</v>
      </c>
      <c r="Y6851" s="21">
        <f t="shared" si="1922"/>
        <v>-571.102550312105</v>
      </c>
      <c r="Z6851" s="21">
        <f t="shared" si="1930"/>
        <v>-181.02953378529381</v>
      </c>
      <c r="AA6851" s="21">
        <f t="shared" si="1923"/>
        <v>0</v>
      </c>
      <c r="AB6851" s="21">
        <f t="shared" si="1924"/>
        <v>-181.02953378529381</v>
      </c>
      <c r="AC6851" s="21">
        <f t="shared" si="1925"/>
        <v>68</v>
      </c>
      <c r="AD6851" s="21">
        <f t="shared" si="1931"/>
        <v>-181.02953378529381</v>
      </c>
      <c r="AE6851" s="21" t="str">
        <f t="shared" si="1926"/>
        <v>10/12/14:00</v>
      </c>
    </row>
    <row r="6852" spans="2:31">
      <c r="B6852" s="37">
        <v>10</v>
      </c>
      <c r="C6852" s="38">
        <v>12</v>
      </c>
      <c r="D6852" s="39">
        <v>15</v>
      </c>
      <c r="E6852" s="17">
        <v>21.1</v>
      </c>
      <c r="F6852" s="17">
        <v>92</v>
      </c>
      <c r="G6852" s="17">
        <v>783</v>
      </c>
      <c r="H6852" s="37">
        <f t="shared" si="1914"/>
        <v>69.98</v>
      </c>
      <c r="I6852" s="37">
        <f>IF(H6852&lt;'Roof Calculator'!$G$8, 1, 0)</f>
        <v>0</v>
      </c>
      <c r="J6852" s="37">
        <f>IF(H6852&gt;='Roof Calculator'!$G$8, 1, 0)</f>
        <v>1</v>
      </c>
      <c r="K6852" s="37">
        <f t="shared" si="1915"/>
        <v>0</v>
      </c>
      <c r="L6852" s="37">
        <f t="shared" si="1916"/>
        <v>69.98</v>
      </c>
      <c r="M6852" s="37">
        <v>0</v>
      </c>
      <c r="N6852" s="37">
        <f t="shared" si="1917"/>
        <v>92</v>
      </c>
      <c r="O6852" s="37">
        <v>0</v>
      </c>
      <c r="P6852" s="37">
        <v>0</v>
      </c>
      <c r="Q6852" s="21">
        <f t="shared" si="1918"/>
        <v>39.790999999999997</v>
      </c>
      <c r="R6852" s="21">
        <f t="shared" si="1927"/>
        <v>285.58333333332348</v>
      </c>
      <c r="S6852" s="21">
        <f t="shared" si="1928"/>
        <v>-8.4914392719655627</v>
      </c>
      <c r="T6852" s="21">
        <f t="shared" si="1919"/>
        <v>86.147999999999996</v>
      </c>
      <c r="U6852" s="37">
        <f>VLOOKUP(Time_Zone, 'LSTM LookUp'!$B$5:$D$8, 3, FALSE)</f>
        <v>-75</v>
      </c>
      <c r="V6852" s="21">
        <f t="shared" si="1929"/>
        <v>14.350777933283229</v>
      </c>
      <c r="W6852" s="21">
        <f t="shared" si="1920"/>
        <v>209.73569448332083</v>
      </c>
      <c r="X6852" s="21">
        <f t="shared" si="1921"/>
        <v>-590.68986654529567</v>
      </c>
      <c r="Y6852" s="21">
        <f t="shared" si="1922"/>
        <v>-498.68986654529567</v>
      </c>
      <c r="Z6852" s="21">
        <f t="shared" si="1930"/>
        <v>-158.07597776407923</v>
      </c>
      <c r="AA6852" s="21">
        <f t="shared" si="1923"/>
        <v>0</v>
      </c>
      <c r="AB6852" s="21">
        <f t="shared" si="1924"/>
        <v>-158.07597776407923</v>
      </c>
      <c r="AC6852" s="21">
        <f t="shared" si="1925"/>
        <v>69.98</v>
      </c>
      <c r="AD6852" s="21">
        <f t="shared" si="1931"/>
        <v>-158.07597776407923</v>
      </c>
      <c r="AE6852" s="21" t="str">
        <f t="shared" si="1926"/>
        <v>10/12/15:00</v>
      </c>
    </row>
    <row r="6853" spans="2:31">
      <c r="B6853" s="37">
        <v>10</v>
      </c>
      <c r="C6853" s="38">
        <v>12</v>
      </c>
      <c r="D6853" s="39">
        <v>16</v>
      </c>
      <c r="E6853" s="17">
        <v>21.7</v>
      </c>
      <c r="F6853" s="17">
        <v>82</v>
      </c>
      <c r="G6853" s="17">
        <v>716</v>
      </c>
      <c r="H6853" s="37">
        <f t="shared" si="1914"/>
        <v>71.06</v>
      </c>
      <c r="I6853" s="37">
        <f>IF(H6853&lt;'Roof Calculator'!$G$8, 1, 0)</f>
        <v>0</v>
      </c>
      <c r="J6853" s="37">
        <f>IF(H6853&gt;='Roof Calculator'!$G$8, 1, 0)</f>
        <v>1</v>
      </c>
      <c r="K6853" s="37">
        <f t="shared" si="1915"/>
        <v>0</v>
      </c>
      <c r="L6853" s="37">
        <f t="shared" si="1916"/>
        <v>71.06</v>
      </c>
      <c r="M6853" s="37">
        <v>0</v>
      </c>
      <c r="N6853" s="37">
        <f t="shared" si="1917"/>
        <v>82</v>
      </c>
      <c r="O6853" s="37">
        <v>0</v>
      </c>
      <c r="P6853" s="37">
        <v>0</v>
      </c>
      <c r="Q6853" s="21">
        <f t="shared" si="1918"/>
        <v>39.790999999999997</v>
      </c>
      <c r="R6853" s="21">
        <f t="shared" si="1927"/>
        <v>285.62499999999017</v>
      </c>
      <c r="S6853" s="21">
        <f t="shared" si="1928"/>
        <v>-8.506792237262994</v>
      </c>
      <c r="T6853" s="21">
        <f t="shared" si="1919"/>
        <v>86.147999999999996</v>
      </c>
      <c r="U6853" s="37">
        <f>VLOOKUP(Time_Zone, 'LSTM LookUp'!$B$5:$D$8, 3, FALSE)</f>
        <v>-75</v>
      </c>
      <c r="V6853" s="21">
        <f t="shared" si="1929"/>
        <v>14.360023861992453</v>
      </c>
      <c r="W6853" s="21">
        <f t="shared" si="1920"/>
        <v>224.7380059654981</v>
      </c>
      <c r="X6853" s="21">
        <f t="shared" si="1921"/>
        <v>-454.28408921058548</v>
      </c>
      <c r="Y6853" s="21">
        <f t="shared" si="1922"/>
        <v>-372.28408921058548</v>
      </c>
      <c r="Z6853" s="21">
        <f t="shared" si="1930"/>
        <v>-118.00755410502765</v>
      </c>
      <c r="AA6853" s="21">
        <f t="shared" si="1923"/>
        <v>0</v>
      </c>
      <c r="AB6853" s="21">
        <f t="shared" si="1924"/>
        <v>-118.00755410502765</v>
      </c>
      <c r="AC6853" s="21">
        <f t="shared" si="1925"/>
        <v>71.06</v>
      </c>
      <c r="AD6853" s="21">
        <f t="shared" si="1931"/>
        <v>-118.00755410502765</v>
      </c>
      <c r="AE6853" s="21" t="str">
        <f t="shared" si="1926"/>
        <v>10/12/16:00</v>
      </c>
    </row>
    <row r="6854" spans="2:31">
      <c r="B6854" s="37">
        <v>10</v>
      </c>
      <c r="C6854" s="38">
        <v>12</v>
      </c>
      <c r="D6854" s="39">
        <v>17</v>
      </c>
      <c r="E6854" s="17">
        <v>20.6</v>
      </c>
      <c r="F6854" s="17">
        <v>63</v>
      </c>
      <c r="G6854" s="17">
        <v>588</v>
      </c>
      <c r="H6854" s="37">
        <f t="shared" si="1914"/>
        <v>69.08</v>
      </c>
      <c r="I6854" s="37">
        <f>IF(H6854&lt;'Roof Calculator'!$G$8, 1, 0)</f>
        <v>0</v>
      </c>
      <c r="J6854" s="37">
        <f>IF(H6854&gt;='Roof Calculator'!$G$8, 1, 0)</f>
        <v>1</v>
      </c>
      <c r="K6854" s="37">
        <f t="shared" si="1915"/>
        <v>0</v>
      </c>
      <c r="L6854" s="37">
        <f t="shared" si="1916"/>
        <v>69.08</v>
      </c>
      <c r="M6854" s="37">
        <v>0</v>
      </c>
      <c r="N6854" s="37">
        <f t="shared" si="1917"/>
        <v>63</v>
      </c>
      <c r="O6854" s="37">
        <v>0</v>
      </c>
      <c r="P6854" s="37">
        <v>0</v>
      </c>
      <c r="Q6854" s="21">
        <f t="shared" si="1918"/>
        <v>39.790999999999997</v>
      </c>
      <c r="R6854" s="21">
        <f t="shared" si="1927"/>
        <v>285.66666666665685</v>
      </c>
      <c r="S6854" s="21">
        <f t="shared" si="1928"/>
        <v>-8.5221414088980367</v>
      </c>
      <c r="T6854" s="21">
        <f t="shared" si="1919"/>
        <v>86.147999999999996</v>
      </c>
      <c r="U6854" s="37">
        <f>VLOOKUP(Time_Zone, 'LSTM LookUp'!$B$5:$D$8, 3, FALSE)</f>
        <v>-75</v>
      </c>
      <c r="V6854" s="21">
        <f t="shared" si="1929"/>
        <v>14.369251889527973</v>
      </c>
      <c r="W6854" s="21">
        <f t="shared" si="1920"/>
        <v>239.74031297238199</v>
      </c>
      <c r="X6854" s="21">
        <f t="shared" si="1921"/>
        <v>-280.92867508173572</v>
      </c>
      <c r="Y6854" s="21">
        <f t="shared" si="1922"/>
        <v>-217.92867508173572</v>
      </c>
      <c r="Z6854" s="21">
        <f t="shared" si="1930"/>
        <v>-69.07958374014143</v>
      </c>
      <c r="AA6854" s="21">
        <f t="shared" si="1923"/>
        <v>0</v>
      </c>
      <c r="AB6854" s="21">
        <f t="shared" si="1924"/>
        <v>-69.07958374014143</v>
      </c>
      <c r="AC6854" s="21">
        <f t="shared" si="1925"/>
        <v>69.08</v>
      </c>
      <c r="AD6854" s="21">
        <f t="shared" si="1931"/>
        <v>-69.07958374014143</v>
      </c>
      <c r="AE6854" s="21" t="str">
        <f t="shared" si="1926"/>
        <v>10/12/17:00</v>
      </c>
    </row>
    <row r="6855" spans="2:31">
      <c r="B6855" s="37">
        <v>10</v>
      </c>
      <c r="C6855" s="38">
        <v>12</v>
      </c>
      <c r="D6855" s="39">
        <v>18</v>
      </c>
      <c r="E6855" s="17">
        <v>18.3</v>
      </c>
      <c r="F6855" s="17">
        <v>32</v>
      </c>
      <c r="G6855" s="17">
        <v>345</v>
      </c>
      <c r="H6855" s="37">
        <f t="shared" si="1914"/>
        <v>64.94</v>
      </c>
      <c r="I6855" s="37">
        <f>IF(H6855&lt;'Roof Calculator'!$G$8, 1, 0)</f>
        <v>0</v>
      </c>
      <c r="J6855" s="37">
        <f>IF(H6855&gt;='Roof Calculator'!$G$8, 1, 0)</f>
        <v>1</v>
      </c>
      <c r="K6855" s="37">
        <f t="shared" si="1915"/>
        <v>0</v>
      </c>
      <c r="L6855" s="37">
        <f t="shared" si="1916"/>
        <v>64.94</v>
      </c>
      <c r="M6855" s="37">
        <v>0</v>
      </c>
      <c r="N6855" s="37">
        <f t="shared" si="1917"/>
        <v>32</v>
      </c>
      <c r="O6855" s="37">
        <v>0</v>
      </c>
      <c r="P6855" s="37">
        <v>0</v>
      </c>
      <c r="Q6855" s="21">
        <f t="shared" si="1918"/>
        <v>39.790999999999997</v>
      </c>
      <c r="R6855" s="21">
        <f t="shared" si="1927"/>
        <v>285.70833333332354</v>
      </c>
      <c r="S6855" s="21">
        <f t="shared" si="1928"/>
        <v>-8.5374867796188276</v>
      </c>
      <c r="T6855" s="21">
        <f t="shared" si="1919"/>
        <v>86.147999999999996</v>
      </c>
      <c r="U6855" s="37">
        <f>VLOOKUP(Time_Zone, 'LSTM LookUp'!$B$5:$D$8, 3, FALSE)</f>
        <v>-75</v>
      </c>
      <c r="V6855" s="21">
        <f t="shared" si="1929"/>
        <v>14.378461995339929</v>
      </c>
      <c r="W6855" s="21">
        <f t="shared" si="1920"/>
        <v>254.74261549883497</v>
      </c>
      <c r="X6855" s="21">
        <f t="shared" si="1921"/>
        <v>-101.76616803856874</v>
      </c>
      <c r="Y6855" s="21">
        <f t="shared" si="1922"/>
        <v>-69.766168038568736</v>
      </c>
      <c r="Z6855" s="21">
        <f t="shared" si="1930"/>
        <v>-22.114656758416626</v>
      </c>
      <c r="AA6855" s="21">
        <f t="shared" si="1923"/>
        <v>0</v>
      </c>
      <c r="AB6855" s="21">
        <f t="shared" si="1924"/>
        <v>-22.114656758416626</v>
      </c>
      <c r="AC6855" s="21">
        <f t="shared" si="1925"/>
        <v>64.94</v>
      </c>
      <c r="AD6855" s="21">
        <f t="shared" si="1931"/>
        <v>-22.114656758416626</v>
      </c>
      <c r="AE6855" s="21" t="str">
        <f t="shared" si="1926"/>
        <v>10/12/18:00</v>
      </c>
    </row>
    <row r="6856" spans="2:31">
      <c r="B6856" s="37">
        <v>10</v>
      </c>
      <c r="C6856" s="38">
        <v>12</v>
      </c>
      <c r="D6856" s="39">
        <v>19</v>
      </c>
      <c r="E6856" s="17">
        <v>16.7</v>
      </c>
      <c r="F6856" s="17">
        <v>0</v>
      </c>
      <c r="G6856" s="17">
        <v>6</v>
      </c>
      <c r="H6856" s="37">
        <f t="shared" si="1914"/>
        <v>62.059999999999995</v>
      </c>
      <c r="I6856" s="37">
        <f>IF(H6856&lt;'Roof Calculator'!$G$8, 1, 0)</f>
        <v>0</v>
      </c>
      <c r="J6856" s="37">
        <f>IF(H6856&gt;='Roof Calculator'!$G$8, 1, 0)</f>
        <v>1</v>
      </c>
      <c r="K6856" s="37">
        <f t="shared" si="1915"/>
        <v>0</v>
      </c>
      <c r="L6856" s="37">
        <f t="shared" si="1916"/>
        <v>62.059999999999995</v>
      </c>
      <c r="M6856" s="37">
        <v>0</v>
      </c>
      <c r="N6856" s="37">
        <f t="shared" si="1917"/>
        <v>0</v>
      </c>
      <c r="O6856" s="37">
        <v>0</v>
      </c>
      <c r="P6856" s="37">
        <v>0</v>
      </c>
      <c r="Q6856" s="21">
        <f t="shared" si="1918"/>
        <v>39.790999999999997</v>
      </c>
      <c r="R6856" s="21">
        <f t="shared" si="1927"/>
        <v>285.74999999999022</v>
      </c>
      <c r="S6856" s="21">
        <f t="shared" si="1928"/>
        <v>-8.5528283421730578</v>
      </c>
      <c r="T6856" s="21">
        <f t="shared" si="1919"/>
        <v>86.147999999999996</v>
      </c>
      <c r="U6856" s="37">
        <f>VLOOKUP(Time_Zone, 'LSTM LookUp'!$B$5:$D$8, 3, FALSE)</f>
        <v>-75</v>
      </c>
      <c r="V6856" s="21">
        <f t="shared" si="1929"/>
        <v>14.387654158909355</v>
      </c>
      <c r="W6856" s="21">
        <f t="shared" si="1920"/>
        <v>269.74491353972729</v>
      </c>
      <c r="X6856" s="21">
        <f t="shared" si="1921"/>
        <v>-0.59137699083674733</v>
      </c>
      <c r="Y6856" s="21">
        <f t="shared" si="1922"/>
        <v>-0.59137699083674733</v>
      </c>
      <c r="Z6856" s="21">
        <f t="shared" si="1930"/>
        <v>-0.18745617732580655</v>
      </c>
      <c r="AA6856" s="21">
        <f t="shared" si="1923"/>
        <v>0</v>
      </c>
      <c r="AB6856" s="21">
        <f t="shared" si="1924"/>
        <v>-0.18745617732580655</v>
      </c>
      <c r="AC6856" s="21">
        <f t="shared" si="1925"/>
        <v>62.059999999999995</v>
      </c>
      <c r="AD6856" s="21">
        <f t="shared" si="1931"/>
        <v>-0.18745617732580655</v>
      </c>
      <c r="AE6856" s="21" t="str">
        <f t="shared" si="1926"/>
        <v>10/12/19:00</v>
      </c>
    </row>
    <row r="6857" spans="2:31">
      <c r="B6857" s="37">
        <v>10</v>
      </c>
      <c r="C6857" s="38">
        <v>12</v>
      </c>
      <c r="D6857" s="39">
        <v>20</v>
      </c>
      <c r="E6857" s="17">
        <v>15</v>
      </c>
      <c r="F6857" s="17">
        <v>0</v>
      </c>
      <c r="G6857" s="17">
        <v>0</v>
      </c>
      <c r="H6857" s="37">
        <f t="shared" si="1914"/>
        <v>59</v>
      </c>
      <c r="I6857" s="37">
        <f>IF(H6857&lt;'Roof Calculator'!$G$8, 1, 0)</f>
        <v>0</v>
      </c>
      <c r="J6857" s="37">
        <f>IF(H6857&gt;='Roof Calculator'!$G$8, 1, 0)</f>
        <v>1</v>
      </c>
      <c r="K6857" s="37">
        <f t="shared" si="1915"/>
        <v>0</v>
      </c>
      <c r="L6857" s="37">
        <f t="shared" si="1916"/>
        <v>59</v>
      </c>
      <c r="M6857" s="37">
        <v>0</v>
      </c>
      <c r="N6857" s="37">
        <f t="shared" si="1917"/>
        <v>0</v>
      </c>
      <c r="O6857" s="37">
        <v>0</v>
      </c>
      <c r="P6857" s="37">
        <v>0</v>
      </c>
      <c r="Q6857" s="21">
        <f t="shared" si="1918"/>
        <v>39.790999999999997</v>
      </c>
      <c r="R6857" s="21">
        <f t="shared" si="1927"/>
        <v>285.79166666665691</v>
      </c>
      <c r="S6857" s="21">
        <f t="shared" si="1928"/>
        <v>-8.5681660893079847</v>
      </c>
      <c r="T6857" s="21">
        <f t="shared" si="1919"/>
        <v>86.147999999999996</v>
      </c>
      <c r="U6857" s="37">
        <f>VLOOKUP(Time_Zone, 'LSTM LookUp'!$B$5:$D$8, 3, FALSE)</f>
        <v>-75</v>
      </c>
      <c r="V6857" s="21">
        <f t="shared" si="1929"/>
        <v>14.396828359748225</v>
      </c>
      <c r="W6857" s="21">
        <f t="shared" si="1920"/>
        <v>284.74720708993704</v>
      </c>
      <c r="X6857" s="21">
        <f t="shared" si="1921"/>
        <v>0</v>
      </c>
      <c r="Y6857" s="21">
        <f t="shared" si="1922"/>
        <v>0</v>
      </c>
      <c r="Z6857" s="21">
        <f t="shared" si="1930"/>
        <v>0</v>
      </c>
      <c r="AA6857" s="21">
        <f t="shared" si="1923"/>
        <v>0</v>
      </c>
      <c r="AB6857" s="21">
        <f t="shared" si="1924"/>
        <v>0</v>
      </c>
      <c r="AC6857" s="21">
        <f t="shared" si="1925"/>
        <v>59</v>
      </c>
      <c r="AD6857" s="21">
        <f t="shared" si="1931"/>
        <v>0</v>
      </c>
      <c r="AE6857" s="21" t="str">
        <f t="shared" si="1926"/>
        <v>10/12/20:00</v>
      </c>
    </row>
    <row r="6858" spans="2:31">
      <c r="B6858" s="37">
        <v>10</v>
      </c>
      <c r="C6858" s="38">
        <v>12</v>
      </c>
      <c r="D6858" s="39">
        <v>21</v>
      </c>
      <c r="E6858" s="17">
        <v>15</v>
      </c>
      <c r="F6858" s="17">
        <v>0</v>
      </c>
      <c r="G6858" s="17">
        <v>0</v>
      </c>
      <c r="H6858" s="37">
        <f t="shared" si="1914"/>
        <v>59</v>
      </c>
      <c r="I6858" s="37">
        <f>IF(H6858&lt;'Roof Calculator'!$G$8, 1, 0)</f>
        <v>0</v>
      </c>
      <c r="J6858" s="37">
        <f>IF(H6858&gt;='Roof Calculator'!$G$8, 1, 0)</f>
        <v>1</v>
      </c>
      <c r="K6858" s="37">
        <f t="shared" si="1915"/>
        <v>0</v>
      </c>
      <c r="L6858" s="37">
        <f t="shared" si="1916"/>
        <v>59</v>
      </c>
      <c r="M6858" s="37">
        <v>0</v>
      </c>
      <c r="N6858" s="37">
        <f t="shared" si="1917"/>
        <v>0</v>
      </c>
      <c r="O6858" s="37">
        <v>0</v>
      </c>
      <c r="P6858" s="37">
        <v>0</v>
      </c>
      <c r="Q6858" s="21">
        <f t="shared" si="1918"/>
        <v>39.790999999999997</v>
      </c>
      <c r="R6858" s="21">
        <f t="shared" si="1927"/>
        <v>285.83333333332359</v>
      </c>
      <c r="S6858" s="21">
        <f t="shared" si="1928"/>
        <v>-8.5835000137703545</v>
      </c>
      <c r="T6858" s="21">
        <f t="shared" si="1919"/>
        <v>86.147999999999996</v>
      </c>
      <c r="U6858" s="37">
        <f>VLOOKUP(Time_Zone, 'LSTM LookUp'!$B$5:$D$8, 3, FALSE)</f>
        <v>-75</v>
      </c>
      <c r="V6858" s="21">
        <f t="shared" si="1929"/>
        <v>14.405984577399462</v>
      </c>
      <c r="W6858" s="21">
        <f t="shared" si="1920"/>
        <v>299.74949614434985</v>
      </c>
      <c r="X6858" s="21">
        <f t="shared" si="1921"/>
        <v>0</v>
      </c>
      <c r="Y6858" s="21">
        <f t="shared" si="1922"/>
        <v>0</v>
      </c>
      <c r="Z6858" s="21">
        <f t="shared" si="1930"/>
        <v>0</v>
      </c>
      <c r="AA6858" s="21">
        <f t="shared" si="1923"/>
        <v>0</v>
      </c>
      <c r="AB6858" s="21">
        <f t="shared" si="1924"/>
        <v>0</v>
      </c>
      <c r="AC6858" s="21">
        <f t="shared" si="1925"/>
        <v>59</v>
      </c>
      <c r="AD6858" s="21">
        <f t="shared" si="1931"/>
        <v>0</v>
      </c>
      <c r="AE6858" s="21" t="str">
        <f t="shared" si="1926"/>
        <v>10/12/21:00</v>
      </c>
    </row>
    <row r="6859" spans="2:31">
      <c r="B6859" s="37">
        <v>10</v>
      </c>
      <c r="C6859" s="38">
        <v>12</v>
      </c>
      <c r="D6859" s="39">
        <v>22</v>
      </c>
      <c r="E6859" s="17">
        <v>12.2</v>
      </c>
      <c r="F6859" s="17">
        <v>0</v>
      </c>
      <c r="G6859" s="17">
        <v>0</v>
      </c>
      <c r="H6859" s="37">
        <f t="shared" si="1914"/>
        <v>53.96</v>
      </c>
      <c r="I6859" s="37">
        <f>IF(H6859&lt;'Roof Calculator'!$G$8, 1, 0)</f>
        <v>1</v>
      </c>
      <c r="J6859" s="37">
        <f>IF(H6859&gt;='Roof Calculator'!$G$8, 1, 0)</f>
        <v>0</v>
      </c>
      <c r="K6859" s="37">
        <f t="shared" si="1915"/>
        <v>53.96</v>
      </c>
      <c r="L6859" s="37">
        <f t="shared" si="1916"/>
        <v>0</v>
      </c>
      <c r="M6859" s="37">
        <v>0</v>
      </c>
      <c r="N6859" s="37">
        <f t="shared" si="1917"/>
        <v>0</v>
      </c>
      <c r="O6859" s="37">
        <v>0</v>
      </c>
      <c r="P6859" s="37">
        <v>0</v>
      </c>
      <c r="Q6859" s="21">
        <f t="shared" si="1918"/>
        <v>39.790999999999997</v>
      </c>
      <c r="R6859" s="21">
        <f t="shared" si="1927"/>
        <v>285.87499999999028</v>
      </c>
      <c r="S6859" s="21">
        <f t="shared" si="1928"/>
        <v>-8.598830108306478</v>
      </c>
      <c r="T6859" s="21">
        <f t="shared" si="1919"/>
        <v>86.147999999999996</v>
      </c>
      <c r="U6859" s="37">
        <f>VLOOKUP(Time_Zone, 'LSTM LookUp'!$B$5:$D$8, 3, FALSE)</f>
        <v>-75</v>
      </c>
      <c r="V6859" s="21">
        <f t="shared" si="1929"/>
        <v>14.415122791437019</v>
      </c>
      <c r="W6859" s="21">
        <f t="shared" si="1920"/>
        <v>314.75178069785926</v>
      </c>
      <c r="X6859" s="21">
        <f t="shared" si="1921"/>
        <v>0</v>
      </c>
      <c r="Y6859" s="21">
        <f t="shared" si="1922"/>
        <v>0</v>
      </c>
      <c r="Z6859" s="21">
        <f t="shared" si="1930"/>
        <v>0</v>
      </c>
      <c r="AA6859" s="21">
        <f t="shared" si="1923"/>
        <v>0</v>
      </c>
      <c r="AB6859" s="21">
        <f t="shared" si="1924"/>
        <v>0</v>
      </c>
      <c r="AC6859" s="21">
        <f t="shared" si="1925"/>
        <v>0</v>
      </c>
      <c r="AD6859" s="21">
        <f t="shared" si="1931"/>
        <v>0</v>
      </c>
      <c r="AE6859" s="21" t="str">
        <f t="shared" si="1926"/>
        <v>10/12/22:00</v>
      </c>
    </row>
    <row r="6860" spans="2:31">
      <c r="B6860" s="37">
        <v>10</v>
      </c>
      <c r="C6860" s="38">
        <v>12</v>
      </c>
      <c r="D6860" s="39">
        <v>23</v>
      </c>
      <c r="E6860" s="17">
        <v>13.3</v>
      </c>
      <c r="F6860" s="17">
        <v>0</v>
      </c>
      <c r="G6860" s="17">
        <v>0</v>
      </c>
      <c r="H6860" s="37">
        <f t="shared" si="1914"/>
        <v>55.94</v>
      </c>
      <c r="I6860" s="37">
        <f>IF(H6860&lt;'Roof Calculator'!$G$8, 1, 0)</f>
        <v>0</v>
      </c>
      <c r="J6860" s="37">
        <f>IF(H6860&gt;='Roof Calculator'!$G$8, 1, 0)</f>
        <v>1</v>
      </c>
      <c r="K6860" s="37">
        <f t="shared" si="1915"/>
        <v>0</v>
      </c>
      <c r="L6860" s="37">
        <f t="shared" si="1916"/>
        <v>55.94</v>
      </c>
      <c r="M6860" s="37">
        <v>0</v>
      </c>
      <c r="N6860" s="37">
        <f t="shared" si="1917"/>
        <v>0</v>
      </c>
      <c r="O6860" s="37">
        <v>0</v>
      </c>
      <c r="P6860" s="37">
        <v>0</v>
      </c>
      <c r="Q6860" s="21">
        <f t="shared" si="1918"/>
        <v>39.790999999999997</v>
      </c>
      <c r="R6860" s="21">
        <f t="shared" si="1927"/>
        <v>285.91666666665697</v>
      </c>
      <c r="S6860" s="21">
        <f t="shared" si="1928"/>
        <v>-8.6141563656622271</v>
      </c>
      <c r="T6860" s="21">
        <f t="shared" si="1919"/>
        <v>86.147999999999996</v>
      </c>
      <c r="U6860" s="37">
        <f>VLOOKUP(Time_Zone, 'LSTM LookUp'!$B$5:$D$8, 3, FALSE)</f>
        <v>-75</v>
      </c>
      <c r="V6860" s="21">
        <f t="shared" si="1929"/>
        <v>14.424242981465909</v>
      </c>
      <c r="W6860" s="21">
        <f t="shared" si="1920"/>
        <v>329.75406074536642</v>
      </c>
      <c r="X6860" s="21">
        <f t="shared" si="1921"/>
        <v>0</v>
      </c>
      <c r="Y6860" s="21">
        <f t="shared" si="1922"/>
        <v>0</v>
      </c>
      <c r="Z6860" s="21">
        <f t="shared" si="1930"/>
        <v>0</v>
      </c>
      <c r="AA6860" s="21">
        <f t="shared" si="1923"/>
        <v>0</v>
      </c>
      <c r="AB6860" s="21">
        <f t="shared" si="1924"/>
        <v>0</v>
      </c>
      <c r="AC6860" s="21">
        <f t="shared" si="1925"/>
        <v>55.94</v>
      </c>
      <c r="AD6860" s="21">
        <f t="shared" si="1931"/>
        <v>0</v>
      </c>
      <c r="AE6860" s="21" t="str">
        <f t="shared" si="1926"/>
        <v>10/12/23:00</v>
      </c>
    </row>
    <row r="6861" spans="2:31">
      <c r="B6861" s="37">
        <v>10</v>
      </c>
      <c r="C6861" s="38">
        <v>12</v>
      </c>
      <c r="D6861" s="39">
        <v>24</v>
      </c>
      <c r="E6861" s="17">
        <v>13.3</v>
      </c>
      <c r="F6861" s="17">
        <v>0</v>
      </c>
      <c r="G6861" s="17">
        <v>0</v>
      </c>
      <c r="H6861" s="37">
        <f t="shared" si="1914"/>
        <v>55.94</v>
      </c>
      <c r="I6861" s="37">
        <f>IF(H6861&lt;'Roof Calculator'!$G$8, 1, 0)</f>
        <v>0</v>
      </c>
      <c r="J6861" s="37">
        <f>IF(H6861&gt;='Roof Calculator'!$G$8, 1, 0)</f>
        <v>1</v>
      </c>
      <c r="K6861" s="37">
        <f t="shared" si="1915"/>
        <v>0</v>
      </c>
      <c r="L6861" s="37">
        <f t="shared" si="1916"/>
        <v>55.94</v>
      </c>
      <c r="M6861" s="37">
        <v>0</v>
      </c>
      <c r="N6861" s="37">
        <f t="shared" si="1917"/>
        <v>0</v>
      </c>
      <c r="O6861" s="37">
        <v>0</v>
      </c>
      <c r="P6861" s="37">
        <v>0</v>
      </c>
      <c r="Q6861" s="21">
        <f t="shared" si="1918"/>
        <v>39.790999999999997</v>
      </c>
      <c r="R6861" s="21">
        <f t="shared" si="1927"/>
        <v>285.95833333332365</v>
      </c>
      <c r="S6861" s="21">
        <f t="shared" si="1928"/>
        <v>-8.6294787785829961</v>
      </c>
      <c r="T6861" s="21">
        <f t="shared" si="1919"/>
        <v>86.147999999999996</v>
      </c>
      <c r="U6861" s="37">
        <f>VLOOKUP(Time_Zone, 'LSTM LookUp'!$B$5:$D$8, 3, FALSE)</f>
        <v>-75</v>
      </c>
      <c r="V6861" s="21">
        <f t="shared" si="1929"/>
        <v>14.433345127122246</v>
      </c>
      <c r="W6861" s="21">
        <f t="shared" si="1920"/>
        <v>344.75633628178053</v>
      </c>
      <c r="X6861" s="21">
        <f t="shared" si="1921"/>
        <v>0</v>
      </c>
      <c r="Y6861" s="21">
        <f t="shared" si="1922"/>
        <v>0</v>
      </c>
      <c r="Z6861" s="21">
        <f t="shared" si="1930"/>
        <v>0</v>
      </c>
      <c r="AA6861" s="21">
        <f t="shared" si="1923"/>
        <v>0</v>
      </c>
      <c r="AB6861" s="21">
        <f t="shared" si="1924"/>
        <v>0</v>
      </c>
      <c r="AC6861" s="21">
        <f t="shared" si="1925"/>
        <v>55.94</v>
      </c>
      <c r="AD6861" s="21">
        <f t="shared" si="1931"/>
        <v>0</v>
      </c>
      <c r="AE6861" s="21" t="str">
        <f t="shared" si="1926"/>
        <v>10/12/24:00</v>
      </c>
    </row>
    <row r="6862" spans="2:31">
      <c r="B6862" s="37">
        <v>10</v>
      </c>
      <c r="C6862" s="38">
        <v>13</v>
      </c>
      <c r="D6862" s="39">
        <v>1</v>
      </c>
      <c r="E6862" s="17">
        <v>12.8</v>
      </c>
      <c r="F6862" s="17">
        <v>0</v>
      </c>
      <c r="G6862" s="17">
        <v>0</v>
      </c>
      <c r="H6862" s="37">
        <f t="shared" si="1914"/>
        <v>55.04</v>
      </c>
      <c r="I6862" s="37">
        <f>IF(H6862&lt;'Roof Calculator'!$G$8, 1, 0)</f>
        <v>0</v>
      </c>
      <c r="J6862" s="37">
        <f>IF(H6862&gt;='Roof Calculator'!$G$8, 1, 0)</f>
        <v>1</v>
      </c>
      <c r="K6862" s="37">
        <f t="shared" si="1915"/>
        <v>0</v>
      </c>
      <c r="L6862" s="37">
        <f t="shared" si="1916"/>
        <v>55.04</v>
      </c>
      <c r="M6862" s="37">
        <v>0</v>
      </c>
      <c r="N6862" s="37">
        <f t="shared" si="1917"/>
        <v>0</v>
      </c>
      <c r="O6862" s="37">
        <v>0</v>
      </c>
      <c r="P6862" s="37">
        <v>0</v>
      </c>
      <c r="Q6862" s="21">
        <f t="shared" si="1918"/>
        <v>39.790999999999997</v>
      </c>
      <c r="R6862" s="21">
        <f t="shared" si="1927"/>
        <v>285.99999999999034</v>
      </c>
      <c r="S6862" s="21">
        <f t="shared" si="1928"/>
        <v>-8.6447973398137066</v>
      </c>
      <c r="T6862" s="21">
        <f t="shared" si="1919"/>
        <v>86.147999999999996</v>
      </c>
      <c r="U6862" s="37">
        <f>VLOOKUP(Time_Zone, 'LSTM LookUp'!$B$5:$D$8, 3, FALSE)</f>
        <v>-75</v>
      </c>
      <c r="V6862" s="21">
        <f t="shared" si="1929"/>
        <v>14.442429208073277</v>
      </c>
      <c r="W6862" s="21">
        <f t="shared" si="1920"/>
        <v>-0.24139269798168606</v>
      </c>
      <c r="X6862" s="21">
        <f t="shared" si="1921"/>
        <v>0</v>
      </c>
      <c r="Y6862" s="21">
        <f t="shared" si="1922"/>
        <v>0</v>
      </c>
      <c r="Z6862" s="21">
        <f t="shared" si="1930"/>
        <v>0</v>
      </c>
      <c r="AA6862" s="21">
        <f t="shared" si="1923"/>
        <v>0</v>
      </c>
      <c r="AB6862" s="21">
        <f t="shared" si="1924"/>
        <v>0</v>
      </c>
      <c r="AC6862" s="21">
        <f t="shared" si="1925"/>
        <v>55.04</v>
      </c>
      <c r="AD6862" s="21">
        <f t="shared" si="1931"/>
        <v>0</v>
      </c>
      <c r="AE6862" s="21" t="str">
        <f t="shared" si="1926"/>
        <v>10/13/1:00</v>
      </c>
    </row>
    <row r="6863" spans="2:31">
      <c r="B6863" s="37">
        <v>10</v>
      </c>
      <c r="C6863" s="38">
        <v>13</v>
      </c>
      <c r="D6863" s="39">
        <v>2</v>
      </c>
      <c r="E6863" s="17">
        <v>12.2</v>
      </c>
      <c r="F6863" s="17">
        <v>0</v>
      </c>
      <c r="G6863" s="17">
        <v>0</v>
      </c>
      <c r="H6863" s="37">
        <f t="shared" si="1914"/>
        <v>53.96</v>
      </c>
      <c r="I6863" s="37">
        <f>IF(H6863&lt;'Roof Calculator'!$G$8, 1, 0)</f>
        <v>1</v>
      </c>
      <c r="J6863" s="37">
        <f>IF(H6863&gt;='Roof Calculator'!$G$8, 1, 0)</f>
        <v>0</v>
      </c>
      <c r="K6863" s="37">
        <f t="shared" si="1915"/>
        <v>53.96</v>
      </c>
      <c r="L6863" s="37">
        <f t="shared" si="1916"/>
        <v>0</v>
      </c>
      <c r="M6863" s="37">
        <v>0</v>
      </c>
      <c r="N6863" s="37">
        <f t="shared" si="1917"/>
        <v>0</v>
      </c>
      <c r="O6863" s="37">
        <v>0</v>
      </c>
      <c r="P6863" s="37">
        <v>0</v>
      </c>
      <c r="Q6863" s="21">
        <f t="shared" si="1918"/>
        <v>39.790999999999997</v>
      </c>
      <c r="R6863" s="21">
        <f t="shared" si="1927"/>
        <v>286.04166666665702</v>
      </c>
      <c r="S6863" s="21">
        <f t="shared" si="1928"/>
        <v>-8.6601120420988877</v>
      </c>
      <c r="T6863" s="21">
        <f t="shared" si="1919"/>
        <v>86.147999999999996</v>
      </c>
      <c r="U6863" s="37">
        <f>VLOOKUP(Time_Zone, 'LSTM LookUp'!$B$5:$D$8, 3, FALSE)</f>
        <v>-75</v>
      </c>
      <c r="V6863" s="21">
        <f t="shared" si="1929"/>
        <v>14.451495204017471</v>
      </c>
      <c r="W6863" s="21">
        <f t="shared" si="1920"/>
        <v>14.760873801004353</v>
      </c>
      <c r="X6863" s="21">
        <f t="shared" si="1921"/>
        <v>0</v>
      </c>
      <c r="Y6863" s="21">
        <f t="shared" si="1922"/>
        <v>0</v>
      </c>
      <c r="Z6863" s="21">
        <f t="shared" si="1930"/>
        <v>0</v>
      </c>
      <c r="AA6863" s="21">
        <f t="shared" si="1923"/>
        <v>0</v>
      </c>
      <c r="AB6863" s="21">
        <f t="shared" si="1924"/>
        <v>0</v>
      </c>
      <c r="AC6863" s="21">
        <f t="shared" si="1925"/>
        <v>0</v>
      </c>
      <c r="AD6863" s="21">
        <f t="shared" si="1931"/>
        <v>0</v>
      </c>
      <c r="AE6863" s="21" t="str">
        <f t="shared" si="1926"/>
        <v>10/13/2:00</v>
      </c>
    </row>
    <row r="6864" spans="2:31">
      <c r="B6864" s="37">
        <v>10</v>
      </c>
      <c r="C6864" s="38">
        <v>13</v>
      </c>
      <c r="D6864" s="39">
        <v>3</v>
      </c>
      <c r="E6864" s="17">
        <v>11.7</v>
      </c>
      <c r="F6864" s="17">
        <v>0</v>
      </c>
      <c r="G6864" s="17">
        <v>0</v>
      </c>
      <c r="H6864" s="37">
        <f t="shared" si="1914"/>
        <v>53.06</v>
      </c>
      <c r="I6864" s="37">
        <f>IF(H6864&lt;'Roof Calculator'!$G$8, 1, 0)</f>
        <v>1</v>
      </c>
      <c r="J6864" s="37">
        <f>IF(H6864&gt;='Roof Calculator'!$G$8, 1, 0)</f>
        <v>0</v>
      </c>
      <c r="K6864" s="37">
        <f t="shared" si="1915"/>
        <v>53.06</v>
      </c>
      <c r="L6864" s="37">
        <f t="shared" si="1916"/>
        <v>0</v>
      </c>
      <c r="M6864" s="37">
        <v>0</v>
      </c>
      <c r="N6864" s="37">
        <f t="shared" si="1917"/>
        <v>0</v>
      </c>
      <c r="O6864" s="37">
        <v>0</v>
      </c>
      <c r="P6864" s="37">
        <v>0</v>
      </c>
      <c r="Q6864" s="21">
        <f t="shared" si="1918"/>
        <v>39.790999999999997</v>
      </c>
      <c r="R6864" s="21">
        <f t="shared" si="1927"/>
        <v>286.08333333332371</v>
      </c>
      <c r="S6864" s="21">
        <f t="shared" si="1928"/>
        <v>-8.6754228781825518</v>
      </c>
      <c r="T6864" s="21">
        <f t="shared" si="1919"/>
        <v>86.147999999999996</v>
      </c>
      <c r="U6864" s="37">
        <f>VLOOKUP(Time_Zone, 'LSTM LookUp'!$B$5:$D$8, 3, FALSE)</f>
        <v>-75</v>
      </c>
      <c r="V6864" s="21">
        <f t="shared" si="1929"/>
        <v>14.460543094684487</v>
      </c>
      <c r="W6864" s="21">
        <f t="shared" si="1920"/>
        <v>29.763135773671099</v>
      </c>
      <c r="X6864" s="21">
        <f t="shared" si="1921"/>
        <v>0</v>
      </c>
      <c r="Y6864" s="21">
        <f t="shared" si="1922"/>
        <v>0</v>
      </c>
      <c r="Z6864" s="21">
        <f t="shared" si="1930"/>
        <v>0</v>
      </c>
      <c r="AA6864" s="21">
        <f t="shared" si="1923"/>
        <v>0</v>
      </c>
      <c r="AB6864" s="21">
        <f t="shared" si="1924"/>
        <v>0</v>
      </c>
      <c r="AC6864" s="21">
        <f t="shared" si="1925"/>
        <v>0</v>
      </c>
      <c r="AD6864" s="21">
        <f t="shared" si="1931"/>
        <v>0</v>
      </c>
      <c r="AE6864" s="21" t="str">
        <f t="shared" si="1926"/>
        <v>10/13/3:00</v>
      </c>
    </row>
    <row r="6865" spans="2:31">
      <c r="B6865" s="37">
        <v>10</v>
      </c>
      <c r="C6865" s="38">
        <v>13</v>
      </c>
      <c r="D6865" s="39">
        <v>4</v>
      </c>
      <c r="E6865" s="17">
        <v>11.7</v>
      </c>
      <c r="F6865" s="17">
        <v>0</v>
      </c>
      <c r="G6865" s="17">
        <v>0</v>
      </c>
      <c r="H6865" s="37">
        <f t="shared" si="1914"/>
        <v>53.06</v>
      </c>
      <c r="I6865" s="37">
        <f>IF(H6865&lt;'Roof Calculator'!$G$8, 1, 0)</f>
        <v>1</v>
      </c>
      <c r="J6865" s="37">
        <f>IF(H6865&gt;='Roof Calculator'!$G$8, 1, 0)</f>
        <v>0</v>
      </c>
      <c r="K6865" s="37">
        <f t="shared" si="1915"/>
        <v>53.06</v>
      </c>
      <c r="L6865" s="37">
        <f t="shared" si="1916"/>
        <v>0</v>
      </c>
      <c r="M6865" s="37">
        <v>0</v>
      </c>
      <c r="N6865" s="37">
        <f t="shared" si="1917"/>
        <v>0</v>
      </c>
      <c r="O6865" s="37">
        <v>0</v>
      </c>
      <c r="P6865" s="37">
        <v>0</v>
      </c>
      <c r="Q6865" s="21">
        <f t="shared" si="1918"/>
        <v>39.790999999999997</v>
      </c>
      <c r="R6865" s="21">
        <f t="shared" si="1927"/>
        <v>286.12499999999039</v>
      </c>
      <c r="S6865" s="21">
        <f t="shared" si="1928"/>
        <v>-8.6907298408082827</v>
      </c>
      <c r="T6865" s="21">
        <f t="shared" si="1919"/>
        <v>86.147999999999996</v>
      </c>
      <c r="U6865" s="37">
        <f>VLOOKUP(Time_Zone, 'LSTM LookUp'!$B$5:$D$8, 3, FALSE)</f>
        <v>-75</v>
      </c>
      <c r="V6865" s="21">
        <f t="shared" si="1929"/>
        <v>14.469572859835282</v>
      </c>
      <c r="W6865" s="21">
        <f t="shared" si="1920"/>
        <v>44.765393214958813</v>
      </c>
      <c r="X6865" s="21">
        <f t="shared" si="1921"/>
        <v>0</v>
      </c>
      <c r="Y6865" s="21">
        <f t="shared" si="1922"/>
        <v>0</v>
      </c>
      <c r="Z6865" s="21">
        <f t="shared" si="1930"/>
        <v>0</v>
      </c>
      <c r="AA6865" s="21">
        <f t="shared" si="1923"/>
        <v>0</v>
      </c>
      <c r="AB6865" s="21">
        <f t="shared" si="1924"/>
        <v>0</v>
      </c>
      <c r="AC6865" s="21">
        <f t="shared" si="1925"/>
        <v>0</v>
      </c>
      <c r="AD6865" s="21">
        <f t="shared" si="1931"/>
        <v>0</v>
      </c>
      <c r="AE6865" s="21" t="str">
        <f t="shared" si="1926"/>
        <v>10/13/4:00</v>
      </c>
    </row>
    <row r="6866" spans="2:31">
      <c r="B6866" s="37">
        <v>10</v>
      </c>
      <c r="C6866" s="38">
        <v>13</v>
      </c>
      <c r="D6866" s="39">
        <v>5</v>
      </c>
      <c r="E6866" s="17">
        <v>10.6</v>
      </c>
      <c r="F6866" s="17">
        <v>0</v>
      </c>
      <c r="G6866" s="17">
        <v>0</v>
      </c>
      <c r="H6866" s="37">
        <f t="shared" si="1914"/>
        <v>51.08</v>
      </c>
      <c r="I6866" s="37">
        <f>IF(H6866&lt;'Roof Calculator'!$G$8, 1, 0)</f>
        <v>1</v>
      </c>
      <c r="J6866" s="37">
        <f>IF(H6866&gt;='Roof Calculator'!$G$8, 1, 0)</f>
        <v>0</v>
      </c>
      <c r="K6866" s="37">
        <f t="shared" si="1915"/>
        <v>51.08</v>
      </c>
      <c r="L6866" s="37">
        <f t="shared" si="1916"/>
        <v>0</v>
      </c>
      <c r="M6866" s="37">
        <v>0</v>
      </c>
      <c r="N6866" s="37">
        <f t="shared" si="1917"/>
        <v>0</v>
      </c>
      <c r="O6866" s="37">
        <v>0</v>
      </c>
      <c r="P6866" s="37">
        <v>0</v>
      </c>
      <c r="Q6866" s="21">
        <f t="shared" si="1918"/>
        <v>39.790999999999997</v>
      </c>
      <c r="R6866" s="21">
        <f t="shared" si="1927"/>
        <v>286.16666666665708</v>
      </c>
      <c r="S6866" s="21">
        <f t="shared" si="1928"/>
        <v>-8.706032922719201</v>
      </c>
      <c r="T6866" s="21">
        <f t="shared" si="1919"/>
        <v>86.147999999999996</v>
      </c>
      <c r="U6866" s="37">
        <f>VLOOKUP(Time_Zone, 'LSTM LookUp'!$B$5:$D$8, 3, FALSE)</f>
        <v>-75</v>
      </c>
      <c r="V6866" s="21">
        <f t="shared" si="1929"/>
        <v>14.478584479262105</v>
      </c>
      <c r="W6866" s="21">
        <f t="shared" si="1920"/>
        <v>59.76764611981551</v>
      </c>
      <c r="X6866" s="21">
        <f t="shared" si="1921"/>
        <v>0</v>
      </c>
      <c r="Y6866" s="21">
        <f t="shared" si="1922"/>
        <v>0</v>
      </c>
      <c r="Z6866" s="21">
        <f t="shared" si="1930"/>
        <v>0</v>
      </c>
      <c r="AA6866" s="21">
        <f t="shared" si="1923"/>
        <v>0</v>
      </c>
      <c r="AB6866" s="21">
        <f t="shared" si="1924"/>
        <v>0</v>
      </c>
      <c r="AC6866" s="21">
        <f t="shared" si="1925"/>
        <v>0</v>
      </c>
      <c r="AD6866" s="21">
        <f t="shared" si="1931"/>
        <v>0</v>
      </c>
      <c r="AE6866" s="21" t="str">
        <f t="shared" si="1926"/>
        <v>10/13/5:00</v>
      </c>
    </row>
    <row r="6867" spans="2:31">
      <c r="B6867" s="37">
        <v>10</v>
      </c>
      <c r="C6867" s="38">
        <v>13</v>
      </c>
      <c r="D6867" s="39">
        <v>6</v>
      </c>
      <c r="E6867" s="17">
        <v>10</v>
      </c>
      <c r="F6867" s="17">
        <v>0</v>
      </c>
      <c r="G6867" s="17">
        <v>0</v>
      </c>
      <c r="H6867" s="37">
        <f t="shared" si="1914"/>
        <v>50</v>
      </c>
      <c r="I6867" s="37">
        <f>IF(H6867&lt;'Roof Calculator'!$G$8, 1, 0)</f>
        <v>1</v>
      </c>
      <c r="J6867" s="37">
        <f>IF(H6867&gt;='Roof Calculator'!$G$8, 1, 0)</f>
        <v>0</v>
      </c>
      <c r="K6867" s="37">
        <f t="shared" si="1915"/>
        <v>50</v>
      </c>
      <c r="L6867" s="37">
        <f t="shared" si="1916"/>
        <v>0</v>
      </c>
      <c r="M6867" s="37">
        <v>0</v>
      </c>
      <c r="N6867" s="37">
        <f t="shared" si="1917"/>
        <v>0</v>
      </c>
      <c r="O6867" s="37">
        <v>0</v>
      </c>
      <c r="P6867" s="37">
        <v>0</v>
      </c>
      <c r="Q6867" s="21">
        <f t="shared" si="1918"/>
        <v>39.790999999999997</v>
      </c>
      <c r="R6867" s="21">
        <f t="shared" si="1927"/>
        <v>286.20833333332376</v>
      </c>
      <c r="S6867" s="21">
        <f t="shared" si="1928"/>
        <v>-8.7213321166579938</v>
      </c>
      <c r="T6867" s="21">
        <f t="shared" si="1919"/>
        <v>86.147999999999996</v>
      </c>
      <c r="U6867" s="37">
        <f>VLOOKUP(Time_Zone, 'LSTM LookUp'!$B$5:$D$8, 3, FALSE)</f>
        <v>-75</v>
      </c>
      <c r="V6867" s="21">
        <f t="shared" si="1929"/>
        <v>14.487577932788598</v>
      </c>
      <c r="W6867" s="21">
        <f t="shared" si="1920"/>
        <v>74.769894483197163</v>
      </c>
      <c r="X6867" s="21">
        <f t="shared" si="1921"/>
        <v>0</v>
      </c>
      <c r="Y6867" s="21">
        <f t="shared" si="1922"/>
        <v>0</v>
      </c>
      <c r="Z6867" s="21">
        <f t="shared" si="1930"/>
        <v>0</v>
      </c>
      <c r="AA6867" s="21">
        <f t="shared" si="1923"/>
        <v>0</v>
      </c>
      <c r="AB6867" s="21">
        <f t="shared" si="1924"/>
        <v>0</v>
      </c>
      <c r="AC6867" s="21">
        <f t="shared" si="1925"/>
        <v>0</v>
      </c>
      <c r="AD6867" s="21">
        <f t="shared" si="1931"/>
        <v>0</v>
      </c>
      <c r="AE6867" s="21" t="str">
        <f t="shared" si="1926"/>
        <v>10/13/6:00</v>
      </c>
    </row>
    <row r="6868" spans="2:31">
      <c r="B6868" s="37">
        <v>10</v>
      </c>
      <c r="C6868" s="38">
        <v>13</v>
      </c>
      <c r="D6868" s="39">
        <v>7</v>
      </c>
      <c r="E6868" s="17">
        <v>10</v>
      </c>
      <c r="F6868" s="17">
        <v>0</v>
      </c>
      <c r="G6868" s="17">
        <v>0</v>
      </c>
      <c r="H6868" s="37">
        <f t="shared" si="1914"/>
        <v>50</v>
      </c>
      <c r="I6868" s="37">
        <f>IF(H6868&lt;'Roof Calculator'!$G$8, 1, 0)</f>
        <v>1</v>
      </c>
      <c r="J6868" s="37">
        <f>IF(H6868&gt;='Roof Calculator'!$G$8, 1, 0)</f>
        <v>0</v>
      </c>
      <c r="K6868" s="37">
        <f t="shared" si="1915"/>
        <v>50</v>
      </c>
      <c r="L6868" s="37">
        <f t="shared" si="1916"/>
        <v>0</v>
      </c>
      <c r="M6868" s="37">
        <v>0</v>
      </c>
      <c r="N6868" s="37">
        <f t="shared" si="1917"/>
        <v>0</v>
      </c>
      <c r="O6868" s="37">
        <v>0</v>
      </c>
      <c r="P6868" s="37">
        <v>0</v>
      </c>
      <c r="Q6868" s="21">
        <f t="shared" si="1918"/>
        <v>39.790999999999997</v>
      </c>
      <c r="R6868" s="21">
        <f t="shared" si="1927"/>
        <v>286.24999999999045</v>
      </c>
      <c r="S6868" s="21">
        <f t="shared" si="1928"/>
        <v>-8.7366274153668773</v>
      </c>
      <c r="T6868" s="21">
        <f t="shared" si="1919"/>
        <v>86.147999999999996</v>
      </c>
      <c r="U6868" s="37">
        <f>VLOOKUP(Time_Zone, 'LSTM LookUp'!$B$5:$D$8, 3, FALSE)</f>
        <v>-75</v>
      </c>
      <c r="V6868" s="21">
        <f t="shared" si="1929"/>
        <v>14.496553200269775</v>
      </c>
      <c r="W6868" s="21">
        <f t="shared" si="1920"/>
        <v>89.772138300067454</v>
      </c>
      <c r="X6868" s="21">
        <f t="shared" si="1921"/>
        <v>0</v>
      </c>
      <c r="Y6868" s="21">
        <f t="shared" si="1922"/>
        <v>0</v>
      </c>
      <c r="Z6868" s="21">
        <f t="shared" si="1930"/>
        <v>0</v>
      </c>
      <c r="AA6868" s="21">
        <f t="shared" si="1923"/>
        <v>0</v>
      </c>
      <c r="AB6868" s="21">
        <f t="shared" si="1924"/>
        <v>0</v>
      </c>
      <c r="AC6868" s="21">
        <f t="shared" si="1925"/>
        <v>0</v>
      </c>
      <c r="AD6868" s="21">
        <f t="shared" si="1931"/>
        <v>0</v>
      </c>
      <c r="AE6868" s="21" t="str">
        <f t="shared" si="1926"/>
        <v>10/13/7:00</v>
      </c>
    </row>
    <row r="6869" spans="2:31">
      <c r="B6869" s="37">
        <v>10</v>
      </c>
      <c r="C6869" s="38">
        <v>13</v>
      </c>
      <c r="D6869" s="39">
        <v>8</v>
      </c>
      <c r="E6869" s="17">
        <v>10.6</v>
      </c>
      <c r="F6869" s="17">
        <v>51</v>
      </c>
      <c r="G6869" s="17">
        <v>17</v>
      </c>
      <c r="H6869" s="37">
        <f t="shared" si="1914"/>
        <v>51.08</v>
      </c>
      <c r="I6869" s="37">
        <f>IF(H6869&lt;'Roof Calculator'!$G$8, 1, 0)</f>
        <v>1</v>
      </c>
      <c r="J6869" s="37">
        <f>IF(H6869&gt;='Roof Calculator'!$G$8, 1, 0)</f>
        <v>0</v>
      </c>
      <c r="K6869" s="37">
        <f t="shared" si="1915"/>
        <v>51.08</v>
      </c>
      <c r="L6869" s="37">
        <f t="shared" si="1916"/>
        <v>0</v>
      </c>
      <c r="M6869" s="37">
        <v>0</v>
      </c>
      <c r="N6869" s="37">
        <f t="shared" si="1917"/>
        <v>51</v>
      </c>
      <c r="O6869" s="37">
        <v>0</v>
      </c>
      <c r="P6869" s="37">
        <v>0</v>
      </c>
      <c r="Q6869" s="21">
        <f t="shared" si="1918"/>
        <v>39.790999999999997</v>
      </c>
      <c r="R6869" s="21">
        <f t="shared" si="1927"/>
        <v>286.29166666665714</v>
      </c>
      <c r="S6869" s="21">
        <f t="shared" si="1928"/>
        <v>-8.7519188115876041</v>
      </c>
      <c r="T6869" s="21">
        <f t="shared" si="1919"/>
        <v>86.147999999999996</v>
      </c>
      <c r="U6869" s="37">
        <f>VLOOKUP(Time_Zone, 'LSTM LookUp'!$B$5:$D$8, 3, FALSE)</f>
        <v>-75</v>
      </c>
      <c r="V6869" s="21">
        <f t="shared" si="1929"/>
        <v>14.505510261592082</v>
      </c>
      <c r="W6869" s="21">
        <f t="shared" si="1920"/>
        <v>104.774377565398</v>
      </c>
      <c r="X6869" s="21">
        <f t="shared" si="1921"/>
        <v>-4.947767561540906</v>
      </c>
      <c r="Y6869" s="21">
        <f t="shared" si="1922"/>
        <v>46.052232438459093</v>
      </c>
      <c r="Z6869" s="21">
        <f t="shared" si="1930"/>
        <v>14.59775335191587</v>
      </c>
      <c r="AA6869" s="21">
        <f t="shared" si="1923"/>
        <v>14.59775335191587</v>
      </c>
      <c r="AB6869" s="21">
        <f t="shared" si="1924"/>
        <v>0</v>
      </c>
      <c r="AC6869" s="21">
        <f t="shared" si="1925"/>
        <v>0</v>
      </c>
      <c r="AD6869" s="21">
        <f t="shared" si="1931"/>
        <v>0</v>
      </c>
      <c r="AE6869" s="21" t="str">
        <f t="shared" si="1926"/>
        <v>10/13/8:00</v>
      </c>
    </row>
    <row r="6870" spans="2:31">
      <c r="B6870" s="37">
        <v>10</v>
      </c>
      <c r="C6870" s="38">
        <v>13</v>
      </c>
      <c r="D6870" s="39">
        <v>9</v>
      </c>
      <c r="E6870" s="17">
        <v>11.7</v>
      </c>
      <c r="F6870" s="17">
        <v>127</v>
      </c>
      <c r="G6870" s="17">
        <v>217</v>
      </c>
      <c r="H6870" s="37">
        <f t="shared" ref="H6870:H6933" si="1932">E6870*9/5+32</f>
        <v>53.06</v>
      </c>
      <c r="I6870" s="37">
        <f>IF(H6870&lt;'Roof Calculator'!$G$8, 1, 0)</f>
        <v>1</v>
      </c>
      <c r="J6870" s="37">
        <f>IF(H6870&gt;='Roof Calculator'!$G$8, 1, 0)</f>
        <v>0</v>
      </c>
      <c r="K6870" s="37">
        <f t="shared" ref="K6870:K6933" si="1933">I6870*H6870</f>
        <v>53.06</v>
      </c>
      <c r="L6870" s="37">
        <f t="shared" ref="L6870:L6933" si="1934">J6870*H6870</f>
        <v>0</v>
      </c>
      <c r="M6870" s="37">
        <v>0</v>
      </c>
      <c r="N6870" s="37">
        <f t="shared" ref="N6870:N6933" si="1935">F6870*(180-M6870)/180</f>
        <v>127</v>
      </c>
      <c r="O6870" s="37">
        <v>0</v>
      </c>
      <c r="P6870" s="37">
        <v>0</v>
      </c>
      <c r="Q6870" s="21">
        <f t="shared" ref="Q6870:Q6933" si="1936">Latitude</f>
        <v>39.790999999999997</v>
      </c>
      <c r="R6870" s="21">
        <f t="shared" si="1927"/>
        <v>286.33333333332382</v>
      </c>
      <c r="S6870" s="21">
        <f t="shared" si="1928"/>
        <v>-8.7672062980615202</v>
      </c>
      <c r="T6870" s="21">
        <f t="shared" ref="T6870:T6933" si="1937">Longitude</f>
        <v>86.147999999999996</v>
      </c>
      <c r="U6870" s="37">
        <f>VLOOKUP(Time_Zone, 'LSTM LookUp'!$B$5:$D$8, 3, FALSE)</f>
        <v>-75</v>
      </c>
      <c r="V6870" s="21">
        <f t="shared" si="1929"/>
        <v>14.514449096673491</v>
      </c>
      <c r="W6870" s="21">
        <f t="shared" ref="W6870:W6933" si="1938">15*((D6870+(4*(T6870-U6870)+V6870)/60)-12)</f>
        <v>119.77661227416834</v>
      </c>
      <c r="X6870" s="21">
        <f t="shared" ref="X6870:X6933" si="1939">G6870*(SIN(S6870*PI()/180)*SIN(Q6870*PI()/180)*COS(O6870*PI()/180)-SIN(S6870*PI()/180)*COS(Q6870*PI()/180)*SIN(O6870*PI()/180)*COS(P6870*PI()/180)+COS(S6870*PI()/180)*COS(Q6870*PI()/180)*COS(O6870*PI()/180)*COS(W6870*PI()/180)+COS(S6870*PI()/180)*SIN(Q6870*PI()/180)*SIN(O6870*PI()/180)*COS(P6870*PI()/180)*COS(W6870*PI()/180)+COS(S6870*PI()/180)*SIN(P6870*PI()/180)*SIN(W6870*PI()/180)*SIN(O6870*PI()/180))</f>
        <v>-103.00627119561382</v>
      </c>
      <c r="Y6870" s="21">
        <f t="shared" ref="Y6870:Y6933" si="1940">X6870+N6870</f>
        <v>23.99372880438618</v>
      </c>
      <c r="Z6870" s="21">
        <f t="shared" si="1930"/>
        <v>7.6055929654929066</v>
      </c>
      <c r="AA6870" s="21">
        <f t="shared" ref="AA6870:AA6933" si="1941">Z6870*I6870</f>
        <v>7.6055929654929066</v>
      </c>
      <c r="AB6870" s="21">
        <f t="shared" ref="AB6870:AB6933" si="1942">Z6870*J6870</f>
        <v>0</v>
      </c>
      <c r="AC6870" s="21">
        <f t="shared" ref="AC6870:AC6933" si="1943">L6870</f>
        <v>0</v>
      </c>
      <c r="AD6870" s="21">
        <f t="shared" si="1931"/>
        <v>0</v>
      </c>
      <c r="AE6870" s="21" t="str">
        <f t="shared" ref="AE6870:AE6933" si="1944">CONCATENATE(B6870, "/", C6870, "/", D6870,":00")</f>
        <v>10/13/9:00</v>
      </c>
    </row>
    <row r="6871" spans="2:31">
      <c r="B6871" s="37">
        <v>10</v>
      </c>
      <c r="C6871" s="38">
        <v>13</v>
      </c>
      <c r="D6871" s="39">
        <v>10</v>
      </c>
      <c r="E6871" s="17">
        <v>13.9</v>
      </c>
      <c r="F6871" s="17">
        <v>181</v>
      </c>
      <c r="G6871" s="17">
        <v>443</v>
      </c>
      <c r="H6871" s="37">
        <f t="shared" si="1932"/>
        <v>57.02</v>
      </c>
      <c r="I6871" s="37">
        <f>IF(H6871&lt;'Roof Calculator'!$G$8, 1, 0)</f>
        <v>0</v>
      </c>
      <c r="J6871" s="37">
        <f>IF(H6871&gt;='Roof Calculator'!$G$8, 1, 0)</f>
        <v>1</v>
      </c>
      <c r="K6871" s="37">
        <f t="shared" si="1933"/>
        <v>0</v>
      </c>
      <c r="L6871" s="37">
        <f t="shared" si="1934"/>
        <v>57.02</v>
      </c>
      <c r="M6871" s="37">
        <v>0</v>
      </c>
      <c r="N6871" s="37">
        <f t="shared" si="1935"/>
        <v>181</v>
      </c>
      <c r="O6871" s="37">
        <v>0</v>
      </c>
      <c r="P6871" s="37">
        <v>0</v>
      </c>
      <c r="Q6871" s="21">
        <f t="shared" si="1936"/>
        <v>39.790999999999997</v>
      </c>
      <c r="R6871" s="21">
        <f t="shared" ref="R6871:R6934" si="1945">R6870+1/24</f>
        <v>286.37499999999051</v>
      </c>
      <c r="S6871" s="21">
        <f t="shared" ref="S6871:S6934" si="1946">ASIN(SIN(23.45*PI()/180)*SIN((360/365*(R6871-81))*PI()/180))*180/PI()</f>
        <v>-8.7824898675294936</v>
      </c>
      <c r="T6871" s="21">
        <f t="shared" si="1937"/>
        <v>86.147999999999996</v>
      </c>
      <c r="U6871" s="37">
        <f>VLOOKUP(Time_Zone, 'LSTM LookUp'!$B$5:$D$8, 3, FALSE)</f>
        <v>-75</v>
      </c>
      <c r="V6871" s="21">
        <f t="shared" ref="V6871:V6934" si="1947">9.87*SIN(2*(360/365*(R6871-81))*PI()/180)-7.53*COS((360/365*(R6871-81))*PI()/180)-1.5*SIN((360/365*(R6871-81))*PI()/180)</f>
        <v>14.523369685463479</v>
      </c>
      <c r="W6871" s="21">
        <f t="shared" si="1938"/>
        <v>134.77884242136588</v>
      </c>
      <c r="X6871" s="21">
        <f t="shared" si="1939"/>
        <v>-280.24110751627916</v>
      </c>
      <c r="Y6871" s="21">
        <f t="shared" si="1940"/>
        <v>-99.241107516279158</v>
      </c>
      <c r="Z6871" s="21">
        <f t="shared" ref="Z6871:Z6934" si="1948">Y6871/10.764*3.412</f>
        <v>-31.457697774576783</v>
      </c>
      <c r="AA6871" s="21">
        <f t="shared" si="1941"/>
        <v>0</v>
      </c>
      <c r="AB6871" s="21">
        <f t="shared" si="1942"/>
        <v>-31.457697774576783</v>
      </c>
      <c r="AC6871" s="21">
        <f t="shared" si="1943"/>
        <v>57.02</v>
      </c>
      <c r="AD6871" s="21">
        <f t="shared" ref="AD6871:AD6934" si="1949">AB6871</f>
        <v>-31.457697774576783</v>
      </c>
      <c r="AE6871" s="21" t="str">
        <f t="shared" si="1944"/>
        <v>10/13/10:00</v>
      </c>
    </row>
    <row r="6872" spans="2:31">
      <c r="B6872" s="37">
        <v>10</v>
      </c>
      <c r="C6872" s="38">
        <v>13</v>
      </c>
      <c r="D6872" s="39">
        <v>11</v>
      </c>
      <c r="E6872" s="17">
        <v>16.7</v>
      </c>
      <c r="F6872" s="17">
        <v>230</v>
      </c>
      <c r="G6872" s="17">
        <v>435</v>
      </c>
      <c r="H6872" s="37">
        <f t="shared" si="1932"/>
        <v>62.059999999999995</v>
      </c>
      <c r="I6872" s="37">
        <f>IF(H6872&lt;'Roof Calculator'!$G$8, 1, 0)</f>
        <v>0</v>
      </c>
      <c r="J6872" s="37">
        <f>IF(H6872&gt;='Roof Calculator'!$G$8, 1, 0)</f>
        <v>1</v>
      </c>
      <c r="K6872" s="37">
        <f t="shared" si="1933"/>
        <v>0</v>
      </c>
      <c r="L6872" s="37">
        <f t="shared" si="1934"/>
        <v>62.059999999999995</v>
      </c>
      <c r="M6872" s="37">
        <v>0</v>
      </c>
      <c r="N6872" s="37">
        <f t="shared" si="1935"/>
        <v>230</v>
      </c>
      <c r="O6872" s="37">
        <v>0</v>
      </c>
      <c r="P6872" s="37">
        <v>0</v>
      </c>
      <c r="Q6872" s="21">
        <f t="shared" si="1936"/>
        <v>39.790999999999997</v>
      </c>
      <c r="R6872" s="21">
        <f t="shared" si="1945"/>
        <v>286.41666666665719</v>
      </c>
      <c r="S6872" s="21">
        <f t="shared" si="1946"/>
        <v>-8.7977695127319251</v>
      </c>
      <c r="T6872" s="21">
        <f t="shared" si="1937"/>
        <v>86.147999999999996</v>
      </c>
      <c r="U6872" s="37">
        <f>VLOOKUP(Time_Zone, 'LSTM LookUp'!$B$5:$D$8, 3, FALSE)</f>
        <v>-75</v>
      </c>
      <c r="V6872" s="21">
        <f t="shared" si="1947"/>
        <v>14.532272007943074</v>
      </c>
      <c r="W6872" s="21">
        <f t="shared" si="1938"/>
        <v>149.78106800198577</v>
      </c>
      <c r="X6872" s="21">
        <f t="shared" si="1939"/>
        <v>-328.00733516542067</v>
      </c>
      <c r="Y6872" s="21">
        <f t="shared" si="1940"/>
        <v>-98.00733516542067</v>
      </c>
      <c r="Z6872" s="21">
        <f t="shared" si="1948"/>
        <v>-31.066613487961288</v>
      </c>
      <c r="AA6872" s="21">
        <f t="shared" si="1941"/>
        <v>0</v>
      </c>
      <c r="AB6872" s="21">
        <f t="shared" si="1942"/>
        <v>-31.066613487961288</v>
      </c>
      <c r="AC6872" s="21">
        <f t="shared" si="1943"/>
        <v>62.059999999999995</v>
      </c>
      <c r="AD6872" s="21">
        <f t="shared" si="1949"/>
        <v>-31.066613487961288</v>
      </c>
      <c r="AE6872" s="21" t="str">
        <f t="shared" si="1944"/>
        <v>10/13/11:00</v>
      </c>
    </row>
    <row r="6873" spans="2:31">
      <c r="B6873" s="37">
        <v>10</v>
      </c>
      <c r="C6873" s="38">
        <v>13</v>
      </c>
      <c r="D6873" s="39">
        <v>12</v>
      </c>
      <c r="E6873" s="17">
        <v>19.399999999999999</v>
      </c>
      <c r="F6873" s="17">
        <v>297</v>
      </c>
      <c r="G6873" s="17">
        <v>408</v>
      </c>
      <c r="H6873" s="37">
        <f t="shared" si="1932"/>
        <v>66.92</v>
      </c>
      <c r="I6873" s="37">
        <f>IF(H6873&lt;'Roof Calculator'!$G$8, 1, 0)</f>
        <v>0</v>
      </c>
      <c r="J6873" s="37">
        <f>IF(H6873&gt;='Roof Calculator'!$G$8, 1, 0)</f>
        <v>1</v>
      </c>
      <c r="K6873" s="37">
        <f t="shared" si="1933"/>
        <v>0</v>
      </c>
      <c r="L6873" s="37">
        <f t="shared" si="1934"/>
        <v>66.92</v>
      </c>
      <c r="M6873" s="37">
        <v>0</v>
      </c>
      <c r="N6873" s="37">
        <f t="shared" si="1935"/>
        <v>297</v>
      </c>
      <c r="O6873" s="37">
        <v>0</v>
      </c>
      <c r="P6873" s="37">
        <v>0</v>
      </c>
      <c r="Q6873" s="21">
        <f t="shared" si="1936"/>
        <v>39.790999999999997</v>
      </c>
      <c r="R6873" s="21">
        <f t="shared" si="1945"/>
        <v>286.45833333332388</v>
      </c>
      <c r="S6873" s="21">
        <f t="shared" si="1946"/>
        <v>-8.8130452264088124</v>
      </c>
      <c r="T6873" s="21">
        <f t="shared" si="1937"/>
        <v>86.147999999999996</v>
      </c>
      <c r="U6873" s="37">
        <f>VLOOKUP(Time_Zone, 'LSTM LookUp'!$B$5:$D$8, 3, FALSE)</f>
        <v>-75</v>
      </c>
      <c r="V6873" s="21">
        <f t="shared" si="1947"/>
        <v>14.541156044124943</v>
      </c>
      <c r="W6873" s="21">
        <f t="shared" si="1938"/>
        <v>164.78328901103126</v>
      </c>
      <c r="X6873" s="21">
        <f t="shared" si="1939"/>
        <v>-338.94351409104308</v>
      </c>
      <c r="Y6873" s="21">
        <f t="shared" si="1940"/>
        <v>-41.943514091043085</v>
      </c>
      <c r="Z6873" s="21">
        <f t="shared" si="1948"/>
        <v>-13.295361397123653</v>
      </c>
      <c r="AA6873" s="21">
        <f t="shared" si="1941"/>
        <v>0</v>
      </c>
      <c r="AB6873" s="21">
        <f t="shared" si="1942"/>
        <v>-13.295361397123653</v>
      </c>
      <c r="AC6873" s="21">
        <f t="shared" si="1943"/>
        <v>66.92</v>
      </c>
      <c r="AD6873" s="21">
        <f t="shared" si="1949"/>
        <v>-13.295361397123653</v>
      </c>
      <c r="AE6873" s="21" t="str">
        <f t="shared" si="1944"/>
        <v>10/13/12:00</v>
      </c>
    </row>
    <row r="6874" spans="2:31">
      <c r="B6874" s="37">
        <v>10</v>
      </c>
      <c r="C6874" s="38">
        <v>13</v>
      </c>
      <c r="D6874" s="39">
        <v>13</v>
      </c>
      <c r="E6874" s="17">
        <v>21.7</v>
      </c>
      <c r="F6874" s="17">
        <v>352</v>
      </c>
      <c r="G6874" s="17">
        <v>375</v>
      </c>
      <c r="H6874" s="37">
        <f t="shared" si="1932"/>
        <v>71.06</v>
      </c>
      <c r="I6874" s="37">
        <f>IF(H6874&lt;'Roof Calculator'!$G$8, 1, 0)</f>
        <v>0</v>
      </c>
      <c r="J6874" s="37">
        <f>IF(H6874&gt;='Roof Calculator'!$G$8, 1, 0)</f>
        <v>1</v>
      </c>
      <c r="K6874" s="37">
        <f t="shared" si="1933"/>
        <v>0</v>
      </c>
      <c r="L6874" s="37">
        <f t="shared" si="1934"/>
        <v>71.06</v>
      </c>
      <c r="M6874" s="37">
        <v>0</v>
      </c>
      <c r="N6874" s="37">
        <f t="shared" si="1935"/>
        <v>352</v>
      </c>
      <c r="O6874" s="37">
        <v>0</v>
      </c>
      <c r="P6874" s="37">
        <v>0</v>
      </c>
      <c r="Q6874" s="21">
        <f t="shared" si="1936"/>
        <v>39.790999999999997</v>
      </c>
      <c r="R6874" s="21">
        <f t="shared" si="1945"/>
        <v>286.49999999999056</v>
      </c>
      <c r="S6874" s="21">
        <f t="shared" si="1946"/>
        <v>-8.828317001299661</v>
      </c>
      <c r="T6874" s="21">
        <f t="shared" si="1937"/>
        <v>86.147999999999996</v>
      </c>
      <c r="U6874" s="37">
        <f>VLOOKUP(Time_Zone, 'LSTM LookUp'!$B$5:$D$8, 3, FALSE)</f>
        <v>-75</v>
      </c>
      <c r="V6874" s="21">
        <f t="shared" si="1947"/>
        <v>14.550021774053391</v>
      </c>
      <c r="W6874" s="21">
        <f t="shared" si="1938"/>
        <v>179.78550544351333</v>
      </c>
      <c r="X6874" s="21">
        <f t="shared" si="1939"/>
        <v>-321.56146684806021</v>
      </c>
      <c r="Y6874" s="21">
        <f t="shared" si="1940"/>
        <v>30.438533151939794</v>
      </c>
      <c r="Z6874" s="21">
        <f t="shared" si="1948"/>
        <v>9.6484833811239863</v>
      </c>
      <c r="AA6874" s="21">
        <f t="shared" si="1941"/>
        <v>0</v>
      </c>
      <c r="AB6874" s="21">
        <f t="shared" si="1942"/>
        <v>9.6484833811239863</v>
      </c>
      <c r="AC6874" s="21">
        <f t="shared" si="1943"/>
        <v>71.06</v>
      </c>
      <c r="AD6874" s="21">
        <f t="shared" si="1949"/>
        <v>9.6484833811239863</v>
      </c>
      <c r="AE6874" s="21" t="str">
        <f t="shared" si="1944"/>
        <v>10/13/13:00</v>
      </c>
    </row>
    <row r="6875" spans="2:31">
      <c r="B6875" s="37">
        <v>10</v>
      </c>
      <c r="C6875" s="38">
        <v>13</v>
      </c>
      <c r="D6875" s="39">
        <v>14</v>
      </c>
      <c r="E6875" s="17">
        <v>22.2</v>
      </c>
      <c r="F6875" s="17">
        <v>302</v>
      </c>
      <c r="G6875" s="17">
        <v>81</v>
      </c>
      <c r="H6875" s="37">
        <f t="shared" si="1932"/>
        <v>71.959999999999994</v>
      </c>
      <c r="I6875" s="37">
        <f>IF(H6875&lt;'Roof Calculator'!$G$8, 1, 0)</f>
        <v>0</v>
      </c>
      <c r="J6875" s="37">
        <f>IF(H6875&gt;='Roof Calculator'!$G$8, 1, 0)</f>
        <v>1</v>
      </c>
      <c r="K6875" s="37">
        <f t="shared" si="1933"/>
        <v>0</v>
      </c>
      <c r="L6875" s="37">
        <f t="shared" si="1934"/>
        <v>71.959999999999994</v>
      </c>
      <c r="M6875" s="37">
        <v>0</v>
      </c>
      <c r="N6875" s="37">
        <f t="shared" si="1935"/>
        <v>302</v>
      </c>
      <c r="O6875" s="37">
        <v>0</v>
      </c>
      <c r="P6875" s="37">
        <v>0</v>
      </c>
      <c r="Q6875" s="21">
        <f t="shared" si="1936"/>
        <v>39.790999999999997</v>
      </c>
      <c r="R6875" s="21">
        <f t="shared" si="1945"/>
        <v>286.54166666665725</v>
      </c>
      <c r="S6875" s="21">
        <f t="shared" si="1946"/>
        <v>-8.8435848301435378</v>
      </c>
      <c r="T6875" s="21">
        <f t="shared" si="1937"/>
        <v>86.147999999999996</v>
      </c>
      <c r="U6875" s="37">
        <f>VLOOKUP(Time_Zone, 'LSTM LookUp'!$B$5:$D$8, 3, FALSE)</f>
        <v>-75</v>
      </c>
      <c r="V6875" s="21">
        <f t="shared" si="1947"/>
        <v>14.558869177804413</v>
      </c>
      <c r="W6875" s="21">
        <f t="shared" si="1938"/>
        <v>194.78771729445111</v>
      </c>
      <c r="X6875" s="21">
        <f t="shared" si="1939"/>
        <v>-67.431841619731699</v>
      </c>
      <c r="Y6875" s="21">
        <f t="shared" si="1940"/>
        <v>234.5681583802683</v>
      </c>
      <c r="Z6875" s="21">
        <f t="shared" si="1948"/>
        <v>74.354009326781451</v>
      </c>
      <c r="AA6875" s="21">
        <f t="shared" si="1941"/>
        <v>0</v>
      </c>
      <c r="AB6875" s="21">
        <f t="shared" si="1942"/>
        <v>74.354009326781451</v>
      </c>
      <c r="AC6875" s="21">
        <f t="shared" si="1943"/>
        <v>71.959999999999994</v>
      </c>
      <c r="AD6875" s="21">
        <f t="shared" si="1949"/>
        <v>74.354009326781451</v>
      </c>
      <c r="AE6875" s="21" t="str">
        <f t="shared" si="1944"/>
        <v>10/13/14:00</v>
      </c>
    </row>
    <row r="6876" spans="2:31">
      <c r="B6876" s="37">
        <v>10</v>
      </c>
      <c r="C6876" s="38">
        <v>13</v>
      </c>
      <c r="D6876" s="39">
        <v>15</v>
      </c>
      <c r="E6876" s="17">
        <v>22.8</v>
      </c>
      <c r="F6876" s="17">
        <v>212</v>
      </c>
      <c r="G6876" s="17">
        <v>529</v>
      </c>
      <c r="H6876" s="37">
        <f t="shared" si="1932"/>
        <v>73.040000000000006</v>
      </c>
      <c r="I6876" s="37">
        <f>IF(H6876&lt;'Roof Calculator'!$G$8, 1, 0)</f>
        <v>0</v>
      </c>
      <c r="J6876" s="37">
        <f>IF(H6876&gt;='Roof Calculator'!$G$8, 1, 0)</f>
        <v>1</v>
      </c>
      <c r="K6876" s="37">
        <f t="shared" si="1933"/>
        <v>0</v>
      </c>
      <c r="L6876" s="37">
        <f t="shared" si="1934"/>
        <v>73.040000000000006</v>
      </c>
      <c r="M6876" s="37">
        <v>0</v>
      </c>
      <c r="N6876" s="37">
        <f t="shared" si="1935"/>
        <v>212</v>
      </c>
      <c r="O6876" s="37">
        <v>0</v>
      </c>
      <c r="P6876" s="37">
        <v>0</v>
      </c>
      <c r="Q6876" s="21">
        <f t="shared" si="1936"/>
        <v>39.790999999999997</v>
      </c>
      <c r="R6876" s="21">
        <f t="shared" si="1945"/>
        <v>286.58333333332394</v>
      </c>
      <c r="S6876" s="21">
        <f t="shared" si="1946"/>
        <v>-8.8588487056790814</v>
      </c>
      <c r="T6876" s="21">
        <f t="shared" si="1937"/>
        <v>86.147999999999996</v>
      </c>
      <c r="U6876" s="37">
        <f>VLOOKUP(Time_Zone, 'LSTM LookUp'!$B$5:$D$8, 3, FALSE)</f>
        <v>-75</v>
      </c>
      <c r="V6876" s="21">
        <f t="shared" si="1947"/>
        <v>14.56769823548575</v>
      </c>
      <c r="W6876" s="21">
        <f t="shared" si="1938"/>
        <v>209.78992455887141</v>
      </c>
      <c r="X6876" s="21">
        <f t="shared" si="1939"/>
        <v>-400.69005410513353</v>
      </c>
      <c r="Y6876" s="21">
        <f t="shared" si="1940"/>
        <v>-188.69005410513353</v>
      </c>
      <c r="Z6876" s="21">
        <f t="shared" si="1948"/>
        <v>-59.811451561381979</v>
      </c>
      <c r="AA6876" s="21">
        <f t="shared" si="1941"/>
        <v>0</v>
      </c>
      <c r="AB6876" s="21">
        <f t="shared" si="1942"/>
        <v>-59.811451561381979</v>
      </c>
      <c r="AC6876" s="21">
        <f t="shared" si="1943"/>
        <v>73.040000000000006</v>
      </c>
      <c r="AD6876" s="21">
        <f t="shared" si="1949"/>
        <v>-59.811451561381979</v>
      </c>
      <c r="AE6876" s="21" t="str">
        <f t="shared" si="1944"/>
        <v>10/13/15:00</v>
      </c>
    </row>
    <row r="6877" spans="2:31">
      <c r="B6877" s="37">
        <v>10</v>
      </c>
      <c r="C6877" s="38">
        <v>13</v>
      </c>
      <c r="D6877" s="39">
        <v>16</v>
      </c>
      <c r="E6877" s="17">
        <v>22.8</v>
      </c>
      <c r="F6877" s="17">
        <v>193</v>
      </c>
      <c r="G6877" s="17">
        <v>313</v>
      </c>
      <c r="H6877" s="37">
        <f t="shared" si="1932"/>
        <v>73.040000000000006</v>
      </c>
      <c r="I6877" s="37">
        <f>IF(H6877&lt;'Roof Calculator'!$G$8, 1, 0)</f>
        <v>0</v>
      </c>
      <c r="J6877" s="37">
        <f>IF(H6877&gt;='Roof Calculator'!$G$8, 1, 0)</f>
        <v>1</v>
      </c>
      <c r="K6877" s="37">
        <f t="shared" si="1933"/>
        <v>0</v>
      </c>
      <c r="L6877" s="37">
        <f t="shared" si="1934"/>
        <v>73.040000000000006</v>
      </c>
      <c r="M6877" s="37">
        <v>0</v>
      </c>
      <c r="N6877" s="37">
        <f t="shared" si="1935"/>
        <v>193</v>
      </c>
      <c r="O6877" s="37">
        <v>0</v>
      </c>
      <c r="P6877" s="37">
        <v>0</v>
      </c>
      <c r="Q6877" s="21">
        <f t="shared" si="1936"/>
        <v>39.790999999999997</v>
      </c>
      <c r="R6877" s="21">
        <f t="shared" si="1945"/>
        <v>286.62499999999062</v>
      </c>
      <c r="S6877" s="21">
        <f t="shared" si="1946"/>
        <v>-8.8741086206444848</v>
      </c>
      <c r="T6877" s="21">
        <f t="shared" si="1937"/>
        <v>86.147999999999996</v>
      </c>
      <c r="U6877" s="37">
        <f>VLOOKUP(Time_Zone, 'LSTM LookUp'!$B$5:$D$8, 3, FALSE)</f>
        <v>-75</v>
      </c>
      <c r="V6877" s="21">
        <f t="shared" si="1947"/>
        <v>14.576508927236935</v>
      </c>
      <c r="W6877" s="21">
        <f t="shared" si="1938"/>
        <v>224.79212723180922</v>
      </c>
      <c r="X6877" s="21">
        <f t="shared" si="1939"/>
        <v>-199.53658158061461</v>
      </c>
      <c r="Y6877" s="21">
        <f t="shared" si="1940"/>
        <v>-6.5365815806146088</v>
      </c>
      <c r="Z6877" s="21">
        <f t="shared" si="1948"/>
        <v>-2.0719821955645714</v>
      </c>
      <c r="AA6877" s="21">
        <f t="shared" si="1941"/>
        <v>0</v>
      </c>
      <c r="AB6877" s="21">
        <f t="shared" si="1942"/>
        <v>-2.0719821955645714</v>
      </c>
      <c r="AC6877" s="21">
        <f t="shared" si="1943"/>
        <v>73.040000000000006</v>
      </c>
      <c r="AD6877" s="21">
        <f t="shared" si="1949"/>
        <v>-2.0719821955645714</v>
      </c>
      <c r="AE6877" s="21" t="str">
        <f t="shared" si="1944"/>
        <v>10/13/16:00</v>
      </c>
    </row>
    <row r="6878" spans="2:31">
      <c r="B6878" s="37">
        <v>10</v>
      </c>
      <c r="C6878" s="38">
        <v>13</v>
      </c>
      <c r="D6878" s="39">
        <v>17</v>
      </c>
      <c r="E6878" s="17">
        <v>21.7</v>
      </c>
      <c r="F6878" s="17">
        <v>129</v>
      </c>
      <c r="G6878" s="17">
        <v>216</v>
      </c>
      <c r="H6878" s="37">
        <f t="shared" si="1932"/>
        <v>71.06</v>
      </c>
      <c r="I6878" s="37">
        <f>IF(H6878&lt;'Roof Calculator'!$G$8, 1, 0)</f>
        <v>0</v>
      </c>
      <c r="J6878" s="37">
        <f>IF(H6878&gt;='Roof Calculator'!$G$8, 1, 0)</f>
        <v>1</v>
      </c>
      <c r="K6878" s="37">
        <f t="shared" si="1933"/>
        <v>0</v>
      </c>
      <c r="L6878" s="37">
        <f t="shared" si="1934"/>
        <v>71.06</v>
      </c>
      <c r="M6878" s="37">
        <v>0</v>
      </c>
      <c r="N6878" s="37">
        <f t="shared" si="1935"/>
        <v>129</v>
      </c>
      <c r="O6878" s="37">
        <v>0</v>
      </c>
      <c r="P6878" s="37">
        <v>0</v>
      </c>
      <c r="Q6878" s="21">
        <f t="shared" si="1936"/>
        <v>39.790999999999997</v>
      </c>
      <c r="R6878" s="21">
        <f t="shared" si="1945"/>
        <v>286.66666666665731</v>
      </c>
      <c r="S6878" s="21">
        <f t="shared" si="1946"/>
        <v>-8.8893645677774735</v>
      </c>
      <c r="T6878" s="21">
        <f t="shared" si="1937"/>
        <v>86.147999999999996</v>
      </c>
      <c r="U6878" s="37">
        <f>VLOOKUP(Time_Zone, 'LSTM LookUp'!$B$5:$D$8, 3, FALSE)</f>
        <v>-75</v>
      </c>
      <c r="V6878" s="21">
        <f t="shared" si="1947"/>
        <v>14.585301233229291</v>
      </c>
      <c r="W6878" s="21">
        <f t="shared" si="1938"/>
        <v>239.79432530830732</v>
      </c>
      <c r="X6878" s="21">
        <f t="shared" si="1939"/>
        <v>-103.85938818695453</v>
      </c>
      <c r="Y6878" s="21">
        <f t="shared" si="1940"/>
        <v>25.140611813045467</v>
      </c>
      <c r="Z6878" s="21">
        <f t="shared" si="1948"/>
        <v>7.9691348482080215</v>
      </c>
      <c r="AA6878" s="21">
        <f t="shared" si="1941"/>
        <v>0</v>
      </c>
      <c r="AB6878" s="21">
        <f t="shared" si="1942"/>
        <v>7.9691348482080215</v>
      </c>
      <c r="AC6878" s="21">
        <f t="shared" si="1943"/>
        <v>71.06</v>
      </c>
      <c r="AD6878" s="21">
        <f t="shared" si="1949"/>
        <v>7.9691348482080215</v>
      </c>
      <c r="AE6878" s="21" t="str">
        <f t="shared" si="1944"/>
        <v>10/13/17:00</v>
      </c>
    </row>
    <row r="6879" spans="2:31">
      <c r="B6879" s="37">
        <v>10</v>
      </c>
      <c r="C6879" s="38">
        <v>13</v>
      </c>
      <c r="D6879" s="39">
        <v>18</v>
      </c>
      <c r="E6879" s="17">
        <v>19.399999999999999</v>
      </c>
      <c r="F6879" s="17">
        <v>47</v>
      </c>
      <c r="G6879" s="17">
        <v>20</v>
      </c>
      <c r="H6879" s="37">
        <f t="shared" si="1932"/>
        <v>66.92</v>
      </c>
      <c r="I6879" s="37">
        <f>IF(H6879&lt;'Roof Calculator'!$G$8, 1, 0)</f>
        <v>0</v>
      </c>
      <c r="J6879" s="37">
        <f>IF(H6879&gt;='Roof Calculator'!$G$8, 1, 0)</f>
        <v>1</v>
      </c>
      <c r="K6879" s="37">
        <f t="shared" si="1933"/>
        <v>0</v>
      </c>
      <c r="L6879" s="37">
        <f t="shared" si="1934"/>
        <v>66.92</v>
      </c>
      <c r="M6879" s="37">
        <v>0</v>
      </c>
      <c r="N6879" s="37">
        <f t="shared" si="1935"/>
        <v>47</v>
      </c>
      <c r="O6879" s="37">
        <v>0</v>
      </c>
      <c r="P6879" s="37">
        <v>0</v>
      </c>
      <c r="Q6879" s="21">
        <f t="shared" si="1936"/>
        <v>39.790999999999997</v>
      </c>
      <c r="R6879" s="21">
        <f t="shared" si="1945"/>
        <v>286.70833333332399</v>
      </c>
      <c r="S6879" s="21">
        <f t="shared" si="1946"/>
        <v>-8.9046165398153292</v>
      </c>
      <c r="T6879" s="21">
        <f t="shared" si="1937"/>
        <v>86.147999999999996</v>
      </c>
      <c r="U6879" s="37">
        <f>VLOOKUP(Time_Zone, 'LSTM LookUp'!$B$5:$D$8, 3, FALSE)</f>
        <v>-75</v>
      </c>
      <c r="V6879" s="21">
        <f t="shared" si="1947"/>
        <v>14.594075133666017</v>
      </c>
      <c r="W6879" s="21">
        <f t="shared" si="1938"/>
        <v>254.7965187834165</v>
      </c>
      <c r="X6879" s="21">
        <f t="shared" si="1939"/>
        <v>-5.9628449269896073</v>
      </c>
      <c r="Y6879" s="21">
        <f t="shared" si="1940"/>
        <v>41.037155073010396</v>
      </c>
      <c r="Z6879" s="21">
        <f t="shared" si="1948"/>
        <v>13.008061418535069</v>
      </c>
      <c r="AA6879" s="21">
        <f t="shared" si="1941"/>
        <v>0</v>
      </c>
      <c r="AB6879" s="21">
        <f t="shared" si="1942"/>
        <v>13.008061418535069</v>
      </c>
      <c r="AC6879" s="21">
        <f t="shared" si="1943"/>
        <v>66.92</v>
      </c>
      <c r="AD6879" s="21">
        <f t="shared" si="1949"/>
        <v>13.008061418535069</v>
      </c>
      <c r="AE6879" s="21" t="str">
        <f t="shared" si="1944"/>
        <v>10/13/18:00</v>
      </c>
    </row>
    <row r="6880" spans="2:31">
      <c r="B6880" s="37">
        <v>10</v>
      </c>
      <c r="C6880" s="38">
        <v>13</v>
      </c>
      <c r="D6880" s="39">
        <v>19</v>
      </c>
      <c r="E6880" s="17">
        <v>17.2</v>
      </c>
      <c r="F6880" s="17">
        <v>0</v>
      </c>
      <c r="G6880" s="17">
        <v>0</v>
      </c>
      <c r="H6880" s="37">
        <f t="shared" si="1932"/>
        <v>62.959999999999994</v>
      </c>
      <c r="I6880" s="37">
        <f>IF(H6880&lt;'Roof Calculator'!$G$8, 1, 0)</f>
        <v>0</v>
      </c>
      <c r="J6880" s="37">
        <f>IF(H6880&gt;='Roof Calculator'!$G$8, 1, 0)</f>
        <v>1</v>
      </c>
      <c r="K6880" s="37">
        <f t="shared" si="1933"/>
        <v>0</v>
      </c>
      <c r="L6880" s="37">
        <f t="shared" si="1934"/>
        <v>62.959999999999994</v>
      </c>
      <c r="M6880" s="37">
        <v>0</v>
      </c>
      <c r="N6880" s="37">
        <f t="shared" si="1935"/>
        <v>0</v>
      </c>
      <c r="O6880" s="37">
        <v>0</v>
      </c>
      <c r="P6880" s="37">
        <v>0</v>
      </c>
      <c r="Q6880" s="21">
        <f t="shared" si="1936"/>
        <v>39.790999999999997</v>
      </c>
      <c r="R6880" s="21">
        <f t="shared" si="1945"/>
        <v>286.74999999999068</v>
      </c>
      <c r="S6880" s="21">
        <f t="shared" si="1946"/>
        <v>-8.9198645294949177</v>
      </c>
      <c r="T6880" s="21">
        <f t="shared" si="1937"/>
        <v>86.147999999999996</v>
      </c>
      <c r="U6880" s="37">
        <f>VLOOKUP(Time_Zone, 'LSTM LookUp'!$B$5:$D$8, 3, FALSE)</f>
        <v>-75</v>
      </c>
      <c r="V6880" s="21">
        <f t="shared" si="1947"/>
        <v>14.602830608782227</v>
      </c>
      <c r="W6880" s="21">
        <f t="shared" si="1938"/>
        <v>269.79870765219556</v>
      </c>
      <c r="X6880" s="21">
        <f t="shared" si="1939"/>
        <v>0</v>
      </c>
      <c r="Y6880" s="21">
        <f t="shared" si="1940"/>
        <v>0</v>
      </c>
      <c r="Z6880" s="21">
        <f t="shared" si="1948"/>
        <v>0</v>
      </c>
      <c r="AA6880" s="21">
        <f t="shared" si="1941"/>
        <v>0</v>
      </c>
      <c r="AB6880" s="21">
        <f t="shared" si="1942"/>
        <v>0</v>
      </c>
      <c r="AC6880" s="21">
        <f t="shared" si="1943"/>
        <v>62.959999999999994</v>
      </c>
      <c r="AD6880" s="21">
        <f t="shared" si="1949"/>
        <v>0</v>
      </c>
      <c r="AE6880" s="21" t="str">
        <f t="shared" si="1944"/>
        <v>10/13/19:00</v>
      </c>
    </row>
    <row r="6881" spans="2:31">
      <c r="B6881" s="37">
        <v>10</v>
      </c>
      <c r="C6881" s="38">
        <v>13</v>
      </c>
      <c r="D6881" s="39">
        <v>20</v>
      </c>
      <c r="E6881" s="17">
        <v>16.100000000000001</v>
      </c>
      <c r="F6881" s="17">
        <v>0</v>
      </c>
      <c r="G6881" s="17">
        <v>0</v>
      </c>
      <c r="H6881" s="37">
        <f t="shared" si="1932"/>
        <v>60.980000000000004</v>
      </c>
      <c r="I6881" s="37">
        <f>IF(H6881&lt;'Roof Calculator'!$G$8, 1, 0)</f>
        <v>0</v>
      </c>
      <c r="J6881" s="37">
        <f>IF(H6881&gt;='Roof Calculator'!$G$8, 1, 0)</f>
        <v>1</v>
      </c>
      <c r="K6881" s="37">
        <f t="shared" si="1933"/>
        <v>0</v>
      </c>
      <c r="L6881" s="37">
        <f t="shared" si="1934"/>
        <v>60.980000000000004</v>
      </c>
      <c r="M6881" s="37">
        <v>0</v>
      </c>
      <c r="N6881" s="37">
        <f t="shared" si="1935"/>
        <v>0</v>
      </c>
      <c r="O6881" s="37">
        <v>0</v>
      </c>
      <c r="P6881" s="37">
        <v>0</v>
      </c>
      <c r="Q6881" s="21">
        <f t="shared" si="1936"/>
        <v>39.790999999999997</v>
      </c>
      <c r="R6881" s="21">
        <f t="shared" si="1945"/>
        <v>286.79166666665736</v>
      </c>
      <c r="S6881" s="21">
        <f t="shared" si="1946"/>
        <v>-8.935108529552636</v>
      </c>
      <c r="T6881" s="21">
        <f t="shared" si="1937"/>
        <v>86.147999999999996</v>
      </c>
      <c r="U6881" s="37">
        <f>VLOOKUP(Time_Zone, 'LSTM LookUp'!$B$5:$D$8, 3, FALSE)</f>
        <v>-75</v>
      </c>
      <c r="V6881" s="21">
        <f t="shared" si="1947"/>
        <v>14.611567638844964</v>
      </c>
      <c r="W6881" s="21">
        <f t="shared" si="1938"/>
        <v>284.80089190971125</v>
      </c>
      <c r="X6881" s="21">
        <f t="shared" si="1939"/>
        <v>0</v>
      </c>
      <c r="Y6881" s="21">
        <f t="shared" si="1940"/>
        <v>0</v>
      </c>
      <c r="Z6881" s="21">
        <f t="shared" si="1948"/>
        <v>0</v>
      </c>
      <c r="AA6881" s="21">
        <f t="shared" si="1941"/>
        <v>0</v>
      </c>
      <c r="AB6881" s="21">
        <f t="shared" si="1942"/>
        <v>0</v>
      </c>
      <c r="AC6881" s="21">
        <f t="shared" si="1943"/>
        <v>60.980000000000004</v>
      </c>
      <c r="AD6881" s="21">
        <f t="shared" si="1949"/>
        <v>0</v>
      </c>
      <c r="AE6881" s="21" t="str">
        <f t="shared" si="1944"/>
        <v>10/13/20:00</v>
      </c>
    </row>
    <row r="6882" spans="2:31">
      <c r="B6882" s="37">
        <v>10</v>
      </c>
      <c r="C6882" s="38">
        <v>13</v>
      </c>
      <c r="D6882" s="39">
        <v>21</v>
      </c>
      <c r="E6882" s="17">
        <v>16.100000000000001</v>
      </c>
      <c r="F6882" s="17">
        <v>0</v>
      </c>
      <c r="G6882" s="17">
        <v>0</v>
      </c>
      <c r="H6882" s="37">
        <f t="shared" si="1932"/>
        <v>60.980000000000004</v>
      </c>
      <c r="I6882" s="37">
        <f>IF(H6882&lt;'Roof Calculator'!$G$8, 1, 0)</f>
        <v>0</v>
      </c>
      <c r="J6882" s="37">
        <f>IF(H6882&gt;='Roof Calculator'!$G$8, 1, 0)</f>
        <v>1</v>
      </c>
      <c r="K6882" s="37">
        <f t="shared" si="1933"/>
        <v>0</v>
      </c>
      <c r="L6882" s="37">
        <f t="shared" si="1934"/>
        <v>60.980000000000004</v>
      </c>
      <c r="M6882" s="37">
        <v>0</v>
      </c>
      <c r="N6882" s="37">
        <f t="shared" si="1935"/>
        <v>0</v>
      </c>
      <c r="O6882" s="37">
        <v>0</v>
      </c>
      <c r="P6882" s="37">
        <v>0</v>
      </c>
      <c r="Q6882" s="21">
        <f t="shared" si="1936"/>
        <v>39.790999999999997</v>
      </c>
      <c r="R6882" s="21">
        <f t="shared" si="1945"/>
        <v>286.83333333332405</v>
      </c>
      <c r="S6882" s="21">
        <f t="shared" si="1946"/>
        <v>-8.9503485327244299</v>
      </c>
      <c r="T6882" s="21">
        <f t="shared" si="1937"/>
        <v>86.147999999999996</v>
      </c>
      <c r="U6882" s="37">
        <f>VLOOKUP(Time_Zone, 'LSTM LookUp'!$B$5:$D$8, 3, FALSE)</f>
        <v>-75</v>
      </c>
      <c r="V6882" s="21">
        <f t="shared" si="1947"/>
        <v>14.620286204153249</v>
      </c>
      <c r="W6882" s="21">
        <f t="shared" si="1938"/>
        <v>299.80307155103833</v>
      </c>
      <c r="X6882" s="21">
        <f t="shared" si="1939"/>
        <v>0</v>
      </c>
      <c r="Y6882" s="21">
        <f t="shared" si="1940"/>
        <v>0</v>
      </c>
      <c r="Z6882" s="21">
        <f t="shared" si="1948"/>
        <v>0</v>
      </c>
      <c r="AA6882" s="21">
        <f t="shared" si="1941"/>
        <v>0</v>
      </c>
      <c r="AB6882" s="21">
        <f t="shared" si="1942"/>
        <v>0</v>
      </c>
      <c r="AC6882" s="21">
        <f t="shared" si="1943"/>
        <v>60.980000000000004</v>
      </c>
      <c r="AD6882" s="21">
        <f t="shared" si="1949"/>
        <v>0</v>
      </c>
      <c r="AE6882" s="21" t="str">
        <f t="shared" si="1944"/>
        <v>10/13/21:00</v>
      </c>
    </row>
    <row r="6883" spans="2:31">
      <c r="B6883" s="37">
        <v>10</v>
      </c>
      <c r="C6883" s="38">
        <v>13</v>
      </c>
      <c r="D6883" s="39">
        <v>22</v>
      </c>
      <c r="E6883" s="17">
        <v>16.7</v>
      </c>
      <c r="F6883" s="17">
        <v>0</v>
      </c>
      <c r="G6883" s="17">
        <v>0</v>
      </c>
      <c r="H6883" s="37">
        <f t="shared" si="1932"/>
        <v>62.059999999999995</v>
      </c>
      <c r="I6883" s="37">
        <f>IF(H6883&lt;'Roof Calculator'!$G$8, 1, 0)</f>
        <v>0</v>
      </c>
      <c r="J6883" s="37">
        <f>IF(H6883&gt;='Roof Calculator'!$G$8, 1, 0)</f>
        <v>1</v>
      </c>
      <c r="K6883" s="37">
        <f t="shared" si="1933"/>
        <v>0</v>
      </c>
      <c r="L6883" s="37">
        <f t="shared" si="1934"/>
        <v>62.059999999999995</v>
      </c>
      <c r="M6883" s="37">
        <v>0</v>
      </c>
      <c r="N6883" s="37">
        <f t="shared" si="1935"/>
        <v>0</v>
      </c>
      <c r="O6883" s="37">
        <v>0</v>
      </c>
      <c r="P6883" s="37">
        <v>0</v>
      </c>
      <c r="Q6883" s="21">
        <f t="shared" si="1936"/>
        <v>39.790999999999997</v>
      </c>
      <c r="R6883" s="21">
        <f t="shared" si="1945"/>
        <v>286.87499999999073</v>
      </c>
      <c r="S6883" s="21">
        <f t="shared" si="1946"/>
        <v>-8.9655845317458507</v>
      </c>
      <c r="T6883" s="21">
        <f t="shared" si="1937"/>
        <v>86.147999999999996</v>
      </c>
      <c r="U6883" s="37">
        <f>VLOOKUP(Time_Zone, 'LSTM LookUp'!$B$5:$D$8, 3, FALSE)</f>
        <v>-75</v>
      </c>
      <c r="V6883" s="21">
        <f t="shared" si="1947"/>
        <v>14.628986285038168</v>
      </c>
      <c r="W6883" s="21">
        <f t="shared" si="1938"/>
        <v>314.80524657125954</v>
      </c>
      <c r="X6883" s="21">
        <f t="shared" si="1939"/>
        <v>0</v>
      </c>
      <c r="Y6883" s="21">
        <f t="shared" si="1940"/>
        <v>0</v>
      </c>
      <c r="Z6883" s="21">
        <f t="shared" si="1948"/>
        <v>0</v>
      </c>
      <c r="AA6883" s="21">
        <f t="shared" si="1941"/>
        <v>0</v>
      </c>
      <c r="AB6883" s="21">
        <f t="shared" si="1942"/>
        <v>0</v>
      </c>
      <c r="AC6883" s="21">
        <f t="shared" si="1943"/>
        <v>62.059999999999995</v>
      </c>
      <c r="AD6883" s="21">
        <f t="shared" si="1949"/>
        <v>0</v>
      </c>
      <c r="AE6883" s="21" t="str">
        <f t="shared" si="1944"/>
        <v>10/13/22:00</v>
      </c>
    </row>
    <row r="6884" spans="2:31">
      <c r="B6884" s="37">
        <v>10</v>
      </c>
      <c r="C6884" s="38">
        <v>13</v>
      </c>
      <c r="D6884" s="39">
        <v>23</v>
      </c>
      <c r="E6884" s="17">
        <v>15</v>
      </c>
      <c r="F6884" s="17">
        <v>0</v>
      </c>
      <c r="G6884" s="17">
        <v>0</v>
      </c>
      <c r="H6884" s="37">
        <f t="shared" si="1932"/>
        <v>59</v>
      </c>
      <c r="I6884" s="37">
        <f>IF(H6884&lt;'Roof Calculator'!$G$8, 1, 0)</f>
        <v>0</v>
      </c>
      <c r="J6884" s="37">
        <f>IF(H6884&gt;='Roof Calculator'!$G$8, 1, 0)</f>
        <v>1</v>
      </c>
      <c r="K6884" s="37">
        <f t="shared" si="1933"/>
        <v>0</v>
      </c>
      <c r="L6884" s="37">
        <f t="shared" si="1934"/>
        <v>59</v>
      </c>
      <c r="M6884" s="37">
        <v>0</v>
      </c>
      <c r="N6884" s="37">
        <f t="shared" si="1935"/>
        <v>0</v>
      </c>
      <c r="O6884" s="37">
        <v>0</v>
      </c>
      <c r="P6884" s="37">
        <v>0</v>
      </c>
      <c r="Q6884" s="21">
        <f t="shared" si="1936"/>
        <v>39.790999999999997</v>
      </c>
      <c r="R6884" s="21">
        <f t="shared" si="1945"/>
        <v>286.91666666665742</v>
      </c>
      <c r="S6884" s="21">
        <f t="shared" si="1946"/>
        <v>-8.9808165193519525</v>
      </c>
      <c r="T6884" s="21">
        <f t="shared" si="1937"/>
        <v>86.147999999999996</v>
      </c>
      <c r="U6884" s="37">
        <f>VLOOKUP(Time_Zone, 'LSTM LookUp'!$B$5:$D$8, 3, FALSE)</f>
        <v>-75</v>
      </c>
      <c r="V6884" s="21">
        <f t="shared" si="1947"/>
        <v>14.637667861862839</v>
      </c>
      <c r="W6884" s="21">
        <f t="shared" si="1938"/>
        <v>329.80741696546568</v>
      </c>
      <c r="X6884" s="21">
        <f t="shared" si="1939"/>
        <v>0</v>
      </c>
      <c r="Y6884" s="21">
        <f t="shared" si="1940"/>
        <v>0</v>
      </c>
      <c r="Z6884" s="21">
        <f t="shared" si="1948"/>
        <v>0</v>
      </c>
      <c r="AA6884" s="21">
        <f t="shared" si="1941"/>
        <v>0</v>
      </c>
      <c r="AB6884" s="21">
        <f t="shared" si="1942"/>
        <v>0</v>
      </c>
      <c r="AC6884" s="21">
        <f t="shared" si="1943"/>
        <v>59</v>
      </c>
      <c r="AD6884" s="21">
        <f t="shared" si="1949"/>
        <v>0</v>
      </c>
      <c r="AE6884" s="21" t="str">
        <f t="shared" si="1944"/>
        <v>10/13/23:00</v>
      </c>
    </row>
    <row r="6885" spans="2:31">
      <c r="B6885" s="37">
        <v>10</v>
      </c>
      <c r="C6885" s="38">
        <v>13</v>
      </c>
      <c r="D6885" s="39">
        <v>24</v>
      </c>
      <c r="E6885" s="17">
        <v>15</v>
      </c>
      <c r="F6885" s="17">
        <v>0</v>
      </c>
      <c r="G6885" s="17">
        <v>0</v>
      </c>
      <c r="H6885" s="37">
        <f t="shared" si="1932"/>
        <v>59</v>
      </c>
      <c r="I6885" s="37">
        <f>IF(H6885&lt;'Roof Calculator'!$G$8, 1, 0)</f>
        <v>0</v>
      </c>
      <c r="J6885" s="37">
        <f>IF(H6885&gt;='Roof Calculator'!$G$8, 1, 0)</f>
        <v>1</v>
      </c>
      <c r="K6885" s="37">
        <f t="shared" si="1933"/>
        <v>0</v>
      </c>
      <c r="L6885" s="37">
        <f t="shared" si="1934"/>
        <v>59</v>
      </c>
      <c r="M6885" s="37">
        <v>0</v>
      </c>
      <c r="N6885" s="37">
        <f t="shared" si="1935"/>
        <v>0</v>
      </c>
      <c r="O6885" s="37">
        <v>0</v>
      </c>
      <c r="P6885" s="37">
        <v>0</v>
      </c>
      <c r="Q6885" s="21">
        <f t="shared" si="1936"/>
        <v>39.790999999999997</v>
      </c>
      <c r="R6885" s="21">
        <f t="shared" si="1945"/>
        <v>286.95833333332411</v>
      </c>
      <c r="S6885" s="21">
        <f t="shared" si="1946"/>
        <v>-8.9960444882773931</v>
      </c>
      <c r="T6885" s="21">
        <f t="shared" si="1937"/>
        <v>86.147999999999996</v>
      </c>
      <c r="U6885" s="37">
        <f>VLOOKUP(Time_Zone, 'LSTM LookUp'!$B$5:$D$8, 3, FALSE)</f>
        <v>-75</v>
      </c>
      <c r="V6885" s="21">
        <f t="shared" si="1947"/>
        <v>14.646330915022517</v>
      </c>
      <c r="W6885" s="21">
        <f t="shared" si="1938"/>
        <v>344.80958272875563</v>
      </c>
      <c r="X6885" s="21">
        <f t="shared" si="1939"/>
        <v>0</v>
      </c>
      <c r="Y6885" s="21">
        <f t="shared" si="1940"/>
        <v>0</v>
      </c>
      <c r="Z6885" s="21">
        <f t="shared" si="1948"/>
        <v>0</v>
      </c>
      <c r="AA6885" s="21">
        <f t="shared" si="1941"/>
        <v>0</v>
      </c>
      <c r="AB6885" s="21">
        <f t="shared" si="1942"/>
        <v>0</v>
      </c>
      <c r="AC6885" s="21">
        <f t="shared" si="1943"/>
        <v>59</v>
      </c>
      <c r="AD6885" s="21">
        <f t="shared" si="1949"/>
        <v>0</v>
      </c>
      <c r="AE6885" s="21" t="str">
        <f t="shared" si="1944"/>
        <v>10/13/24:00</v>
      </c>
    </row>
    <row r="6886" spans="2:31">
      <c r="B6886" s="37">
        <v>10</v>
      </c>
      <c r="C6886" s="38">
        <v>14</v>
      </c>
      <c r="D6886" s="39">
        <v>1</v>
      </c>
      <c r="E6886" s="17">
        <v>13.3</v>
      </c>
      <c r="F6886" s="17">
        <v>0</v>
      </c>
      <c r="G6886" s="17">
        <v>0</v>
      </c>
      <c r="H6886" s="37">
        <f t="shared" si="1932"/>
        <v>55.94</v>
      </c>
      <c r="I6886" s="37">
        <f>IF(H6886&lt;'Roof Calculator'!$G$8, 1, 0)</f>
        <v>0</v>
      </c>
      <c r="J6886" s="37">
        <f>IF(H6886&gt;='Roof Calculator'!$G$8, 1, 0)</f>
        <v>1</v>
      </c>
      <c r="K6886" s="37">
        <f t="shared" si="1933"/>
        <v>0</v>
      </c>
      <c r="L6886" s="37">
        <f t="shared" si="1934"/>
        <v>55.94</v>
      </c>
      <c r="M6886" s="37">
        <v>0</v>
      </c>
      <c r="N6886" s="37">
        <f t="shared" si="1935"/>
        <v>0</v>
      </c>
      <c r="O6886" s="37">
        <v>0</v>
      </c>
      <c r="P6886" s="37">
        <v>0</v>
      </c>
      <c r="Q6886" s="21">
        <f t="shared" si="1936"/>
        <v>39.790999999999997</v>
      </c>
      <c r="R6886" s="21">
        <f t="shared" si="1945"/>
        <v>286.99999999999079</v>
      </c>
      <c r="S6886" s="21">
        <f t="shared" si="1946"/>
        <v>-9.0112684312563438</v>
      </c>
      <c r="T6886" s="21">
        <f t="shared" si="1937"/>
        <v>86.147999999999996</v>
      </c>
      <c r="U6886" s="37">
        <f>VLOOKUP(Time_Zone, 'LSTM LookUp'!$B$5:$D$8, 3, FALSE)</f>
        <v>-75</v>
      </c>
      <c r="V6886" s="21">
        <f t="shared" si="1947"/>
        <v>14.654975424944574</v>
      </c>
      <c r="W6886" s="21">
        <f t="shared" si="1938"/>
        <v>-0.18825614376385857</v>
      </c>
      <c r="X6886" s="21">
        <f t="shared" si="1939"/>
        <v>0</v>
      </c>
      <c r="Y6886" s="21">
        <f t="shared" si="1940"/>
        <v>0</v>
      </c>
      <c r="Z6886" s="21">
        <f t="shared" si="1948"/>
        <v>0</v>
      </c>
      <c r="AA6886" s="21">
        <f t="shared" si="1941"/>
        <v>0</v>
      </c>
      <c r="AB6886" s="21">
        <f t="shared" si="1942"/>
        <v>0</v>
      </c>
      <c r="AC6886" s="21">
        <f t="shared" si="1943"/>
        <v>55.94</v>
      </c>
      <c r="AD6886" s="21">
        <f t="shared" si="1949"/>
        <v>0</v>
      </c>
      <c r="AE6886" s="21" t="str">
        <f t="shared" si="1944"/>
        <v>10/14/1:00</v>
      </c>
    </row>
    <row r="6887" spans="2:31">
      <c r="B6887" s="37">
        <v>10</v>
      </c>
      <c r="C6887" s="38">
        <v>14</v>
      </c>
      <c r="D6887" s="39">
        <v>2</v>
      </c>
      <c r="E6887" s="17">
        <v>12.2</v>
      </c>
      <c r="F6887" s="17">
        <v>0</v>
      </c>
      <c r="G6887" s="17">
        <v>0</v>
      </c>
      <c r="H6887" s="37">
        <f t="shared" si="1932"/>
        <v>53.96</v>
      </c>
      <c r="I6887" s="37">
        <f>IF(H6887&lt;'Roof Calculator'!$G$8, 1, 0)</f>
        <v>1</v>
      </c>
      <c r="J6887" s="37">
        <f>IF(H6887&gt;='Roof Calculator'!$G$8, 1, 0)</f>
        <v>0</v>
      </c>
      <c r="K6887" s="37">
        <f t="shared" si="1933"/>
        <v>53.96</v>
      </c>
      <c r="L6887" s="37">
        <f t="shared" si="1934"/>
        <v>0</v>
      </c>
      <c r="M6887" s="37">
        <v>0</v>
      </c>
      <c r="N6887" s="37">
        <f t="shared" si="1935"/>
        <v>0</v>
      </c>
      <c r="O6887" s="37">
        <v>0</v>
      </c>
      <c r="P6887" s="37">
        <v>0</v>
      </c>
      <c r="Q6887" s="21">
        <f t="shared" si="1936"/>
        <v>39.790999999999997</v>
      </c>
      <c r="R6887" s="21">
        <f t="shared" si="1945"/>
        <v>287.04166666665748</v>
      </c>
      <c r="S6887" s="21">
        <f t="shared" si="1946"/>
        <v>-9.0264883410225973</v>
      </c>
      <c r="T6887" s="21">
        <f t="shared" si="1937"/>
        <v>86.147999999999996</v>
      </c>
      <c r="U6887" s="37">
        <f>VLOOKUP(Time_Zone, 'LSTM LookUp'!$B$5:$D$8, 3, FALSE)</f>
        <v>-75</v>
      </c>
      <c r="V6887" s="21">
        <f t="shared" si="1947"/>
        <v>14.663601372088625</v>
      </c>
      <c r="W6887" s="21">
        <f t="shared" si="1938"/>
        <v>14.813900343022137</v>
      </c>
      <c r="X6887" s="21">
        <f t="shared" si="1939"/>
        <v>0</v>
      </c>
      <c r="Y6887" s="21">
        <f t="shared" si="1940"/>
        <v>0</v>
      </c>
      <c r="Z6887" s="21">
        <f t="shared" si="1948"/>
        <v>0</v>
      </c>
      <c r="AA6887" s="21">
        <f t="shared" si="1941"/>
        <v>0</v>
      </c>
      <c r="AB6887" s="21">
        <f t="shared" si="1942"/>
        <v>0</v>
      </c>
      <c r="AC6887" s="21">
        <f t="shared" si="1943"/>
        <v>0</v>
      </c>
      <c r="AD6887" s="21">
        <f t="shared" si="1949"/>
        <v>0</v>
      </c>
      <c r="AE6887" s="21" t="str">
        <f t="shared" si="1944"/>
        <v>10/14/2:00</v>
      </c>
    </row>
    <row r="6888" spans="2:31">
      <c r="B6888" s="37">
        <v>10</v>
      </c>
      <c r="C6888" s="38">
        <v>14</v>
      </c>
      <c r="D6888" s="39">
        <v>3</v>
      </c>
      <c r="E6888" s="17">
        <v>12.8</v>
      </c>
      <c r="F6888" s="17">
        <v>0</v>
      </c>
      <c r="G6888" s="17">
        <v>0</v>
      </c>
      <c r="H6888" s="37">
        <f t="shared" si="1932"/>
        <v>55.04</v>
      </c>
      <c r="I6888" s="37">
        <f>IF(H6888&lt;'Roof Calculator'!$G$8, 1, 0)</f>
        <v>0</v>
      </c>
      <c r="J6888" s="37">
        <f>IF(H6888&gt;='Roof Calculator'!$G$8, 1, 0)</f>
        <v>1</v>
      </c>
      <c r="K6888" s="37">
        <f t="shared" si="1933"/>
        <v>0</v>
      </c>
      <c r="L6888" s="37">
        <f t="shared" si="1934"/>
        <v>55.04</v>
      </c>
      <c r="M6888" s="37">
        <v>0</v>
      </c>
      <c r="N6888" s="37">
        <f t="shared" si="1935"/>
        <v>0</v>
      </c>
      <c r="O6888" s="37">
        <v>0</v>
      </c>
      <c r="P6888" s="37">
        <v>0</v>
      </c>
      <c r="Q6888" s="21">
        <f t="shared" si="1936"/>
        <v>39.790999999999997</v>
      </c>
      <c r="R6888" s="21">
        <f t="shared" si="1945"/>
        <v>287.08333333332416</v>
      </c>
      <c r="S6888" s="21">
        <f t="shared" si="1946"/>
        <v>-9.0417042103094669</v>
      </c>
      <c r="T6888" s="21">
        <f t="shared" si="1937"/>
        <v>86.147999999999996</v>
      </c>
      <c r="U6888" s="37">
        <f>VLOOKUP(Time_Zone, 'LSTM LookUp'!$B$5:$D$8, 3, FALSE)</f>
        <v>-75</v>
      </c>
      <c r="V6888" s="21">
        <f t="shared" si="1947"/>
        <v>14.672208736946478</v>
      </c>
      <c r="W6888" s="21">
        <f t="shared" si="1938"/>
        <v>29.816052184236604</v>
      </c>
      <c r="X6888" s="21">
        <f t="shared" si="1939"/>
        <v>0</v>
      </c>
      <c r="Y6888" s="21">
        <f t="shared" si="1940"/>
        <v>0</v>
      </c>
      <c r="Z6888" s="21">
        <f t="shared" si="1948"/>
        <v>0</v>
      </c>
      <c r="AA6888" s="21">
        <f t="shared" si="1941"/>
        <v>0</v>
      </c>
      <c r="AB6888" s="21">
        <f t="shared" si="1942"/>
        <v>0</v>
      </c>
      <c r="AC6888" s="21">
        <f t="shared" si="1943"/>
        <v>55.04</v>
      </c>
      <c r="AD6888" s="21">
        <f t="shared" si="1949"/>
        <v>0</v>
      </c>
      <c r="AE6888" s="21" t="str">
        <f t="shared" si="1944"/>
        <v>10/14/3:00</v>
      </c>
    </row>
    <row r="6889" spans="2:31">
      <c r="B6889" s="37">
        <v>10</v>
      </c>
      <c r="C6889" s="38">
        <v>14</v>
      </c>
      <c r="D6889" s="39">
        <v>4</v>
      </c>
      <c r="E6889" s="17">
        <v>12.2</v>
      </c>
      <c r="F6889" s="17">
        <v>0</v>
      </c>
      <c r="G6889" s="17">
        <v>0</v>
      </c>
      <c r="H6889" s="37">
        <f t="shared" si="1932"/>
        <v>53.96</v>
      </c>
      <c r="I6889" s="37">
        <f>IF(H6889&lt;'Roof Calculator'!$G$8, 1, 0)</f>
        <v>1</v>
      </c>
      <c r="J6889" s="37">
        <f>IF(H6889&gt;='Roof Calculator'!$G$8, 1, 0)</f>
        <v>0</v>
      </c>
      <c r="K6889" s="37">
        <f t="shared" si="1933"/>
        <v>53.96</v>
      </c>
      <c r="L6889" s="37">
        <f t="shared" si="1934"/>
        <v>0</v>
      </c>
      <c r="M6889" s="37">
        <v>0</v>
      </c>
      <c r="N6889" s="37">
        <f t="shared" si="1935"/>
        <v>0</v>
      </c>
      <c r="O6889" s="37">
        <v>0</v>
      </c>
      <c r="P6889" s="37">
        <v>0</v>
      </c>
      <c r="Q6889" s="21">
        <f t="shared" si="1936"/>
        <v>39.790999999999997</v>
      </c>
      <c r="R6889" s="21">
        <f t="shared" si="1945"/>
        <v>287.12499999999085</v>
      </c>
      <c r="S6889" s="21">
        <f t="shared" si="1946"/>
        <v>-9.0569160318498199</v>
      </c>
      <c r="T6889" s="21">
        <f t="shared" si="1937"/>
        <v>86.147999999999996</v>
      </c>
      <c r="U6889" s="37">
        <f>VLOOKUP(Time_Zone, 'LSTM LookUp'!$B$5:$D$8, 3, FALSE)</f>
        <v>-75</v>
      </c>
      <c r="V6889" s="21">
        <f t="shared" si="1947"/>
        <v>14.680797500042225</v>
      </c>
      <c r="W6889" s="21">
        <f t="shared" si="1938"/>
        <v>44.818199375010565</v>
      </c>
      <c r="X6889" s="21">
        <f t="shared" si="1939"/>
        <v>0</v>
      </c>
      <c r="Y6889" s="21">
        <f t="shared" si="1940"/>
        <v>0</v>
      </c>
      <c r="Z6889" s="21">
        <f t="shared" si="1948"/>
        <v>0</v>
      </c>
      <c r="AA6889" s="21">
        <f t="shared" si="1941"/>
        <v>0</v>
      </c>
      <c r="AB6889" s="21">
        <f t="shared" si="1942"/>
        <v>0</v>
      </c>
      <c r="AC6889" s="21">
        <f t="shared" si="1943"/>
        <v>0</v>
      </c>
      <c r="AD6889" s="21">
        <f t="shared" si="1949"/>
        <v>0</v>
      </c>
      <c r="AE6889" s="21" t="str">
        <f t="shared" si="1944"/>
        <v>10/14/4:00</v>
      </c>
    </row>
    <row r="6890" spans="2:31">
      <c r="B6890" s="37">
        <v>10</v>
      </c>
      <c r="C6890" s="38">
        <v>14</v>
      </c>
      <c r="D6890" s="39">
        <v>5</v>
      </c>
      <c r="E6890" s="17">
        <v>12.2</v>
      </c>
      <c r="F6890" s="17">
        <v>0</v>
      </c>
      <c r="G6890" s="17">
        <v>0</v>
      </c>
      <c r="H6890" s="37">
        <f t="shared" si="1932"/>
        <v>53.96</v>
      </c>
      <c r="I6890" s="37">
        <f>IF(H6890&lt;'Roof Calculator'!$G$8, 1, 0)</f>
        <v>1</v>
      </c>
      <c r="J6890" s="37">
        <f>IF(H6890&gt;='Roof Calculator'!$G$8, 1, 0)</f>
        <v>0</v>
      </c>
      <c r="K6890" s="37">
        <f t="shared" si="1933"/>
        <v>53.96</v>
      </c>
      <c r="L6890" s="37">
        <f t="shared" si="1934"/>
        <v>0</v>
      </c>
      <c r="M6890" s="37">
        <v>0</v>
      </c>
      <c r="N6890" s="37">
        <f t="shared" si="1935"/>
        <v>0</v>
      </c>
      <c r="O6890" s="37">
        <v>0</v>
      </c>
      <c r="P6890" s="37">
        <v>0</v>
      </c>
      <c r="Q6890" s="21">
        <f t="shared" si="1936"/>
        <v>39.790999999999997</v>
      </c>
      <c r="R6890" s="21">
        <f t="shared" si="1945"/>
        <v>287.16666666665753</v>
      </c>
      <c r="S6890" s="21">
        <f t="shared" si="1946"/>
        <v>-9.0721237983761256</v>
      </c>
      <c r="T6890" s="21">
        <f t="shared" si="1937"/>
        <v>86.147999999999996</v>
      </c>
      <c r="U6890" s="37">
        <f>VLOOKUP(Time_Zone, 'LSTM LookUp'!$B$5:$D$8, 3, FALSE)</f>
        <v>-75</v>
      </c>
      <c r="V6890" s="21">
        <f t="shared" si="1947"/>
        <v>14.689367641932291</v>
      </c>
      <c r="W6890" s="21">
        <f t="shared" si="1938"/>
        <v>59.820341910483094</v>
      </c>
      <c r="X6890" s="21">
        <f t="shared" si="1939"/>
        <v>0</v>
      </c>
      <c r="Y6890" s="21">
        <f t="shared" si="1940"/>
        <v>0</v>
      </c>
      <c r="Z6890" s="21">
        <f t="shared" si="1948"/>
        <v>0</v>
      </c>
      <c r="AA6890" s="21">
        <f t="shared" si="1941"/>
        <v>0</v>
      </c>
      <c r="AB6890" s="21">
        <f t="shared" si="1942"/>
        <v>0</v>
      </c>
      <c r="AC6890" s="21">
        <f t="shared" si="1943"/>
        <v>0</v>
      </c>
      <c r="AD6890" s="21">
        <f t="shared" si="1949"/>
        <v>0</v>
      </c>
      <c r="AE6890" s="21" t="str">
        <f t="shared" si="1944"/>
        <v>10/14/5:00</v>
      </c>
    </row>
    <row r="6891" spans="2:31">
      <c r="B6891" s="37">
        <v>10</v>
      </c>
      <c r="C6891" s="38">
        <v>14</v>
      </c>
      <c r="D6891" s="39">
        <v>6</v>
      </c>
      <c r="E6891" s="17">
        <v>10.6</v>
      </c>
      <c r="F6891" s="17">
        <v>0</v>
      </c>
      <c r="G6891" s="17">
        <v>0</v>
      </c>
      <c r="H6891" s="37">
        <f t="shared" si="1932"/>
        <v>51.08</v>
      </c>
      <c r="I6891" s="37">
        <f>IF(H6891&lt;'Roof Calculator'!$G$8, 1, 0)</f>
        <v>1</v>
      </c>
      <c r="J6891" s="37">
        <f>IF(H6891&gt;='Roof Calculator'!$G$8, 1, 0)</f>
        <v>0</v>
      </c>
      <c r="K6891" s="37">
        <f t="shared" si="1933"/>
        <v>51.08</v>
      </c>
      <c r="L6891" s="37">
        <f t="shared" si="1934"/>
        <v>0</v>
      </c>
      <c r="M6891" s="37">
        <v>0</v>
      </c>
      <c r="N6891" s="37">
        <f t="shared" si="1935"/>
        <v>0</v>
      </c>
      <c r="O6891" s="37">
        <v>0</v>
      </c>
      <c r="P6891" s="37">
        <v>0</v>
      </c>
      <c r="Q6891" s="21">
        <f t="shared" si="1936"/>
        <v>39.790999999999997</v>
      </c>
      <c r="R6891" s="21">
        <f t="shared" si="1945"/>
        <v>287.20833333332422</v>
      </c>
      <c r="S6891" s="21">
        <f t="shared" si="1946"/>
        <v>-9.0873275026203917</v>
      </c>
      <c r="T6891" s="21">
        <f t="shared" si="1937"/>
        <v>86.147999999999996</v>
      </c>
      <c r="U6891" s="37">
        <f>VLOOKUP(Time_Zone, 'LSTM LookUp'!$B$5:$D$8, 3, FALSE)</f>
        <v>-75</v>
      </c>
      <c r="V6891" s="21">
        <f t="shared" si="1947"/>
        <v>14.697919143205441</v>
      </c>
      <c r="W6891" s="21">
        <f t="shared" si="1938"/>
        <v>74.822479785801335</v>
      </c>
      <c r="X6891" s="21">
        <f t="shared" si="1939"/>
        <v>0</v>
      </c>
      <c r="Y6891" s="21">
        <f t="shared" si="1940"/>
        <v>0</v>
      </c>
      <c r="Z6891" s="21">
        <f t="shared" si="1948"/>
        <v>0</v>
      </c>
      <c r="AA6891" s="21">
        <f t="shared" si="1941"/>
        <v>0</v>
      </c>
      <c r="AB6891" s="21">
        <f t="shared" si="1942"/>
        <v>0</v>
      </c>
      <c r="AC6891" s="21">
        <f t="shared" si="1943"/>
        <v>0</v>
      </c>
      <c r="AD6891" s="21">
        <f t="shared" si="1949"/>
        <v>0</v>
      </c>
      <c r="AE6891" s="21" t="str">
        <f t="shared" si="1944"/>
        <v>10/14/6:00</v>
      </c>
    </row>
    <row r="6892" spans="2:31">
      <c r="B6892" s="37">
        <v>10</v>
      </c>
      <c r="C6892" s="38">
        <v>14</v>
      </c>
      <c r="D6892" s="39">
        <v>7</v>
      </c>
      <c r="E6892" s="17">
        <v>11.1</v>
      </c>
      <c r="F6892" s="17">
        <v>2</v>
      </c>
      <c r="G6892" s="17">
        <v>1</v>
      </c>
      <c r="H6892" s="37">
        <f t="shared" si="1932"/>
        <v>51.98</v>
      </c>
      <c r="I6892" s="37">
        <f>IF(H6892&lt;'Roof Calculator'!$G$8, 1, 0)</f>
        <v>1</v>
      </c>
      <c r="J6892" s="37">
        <f>IF(H6892&gt;='Roof Calculator'!$G$8, 1, 0)</f>
        <v>0</v>
      </c>
      <c r="K6892" s="37">
        <f t="shared" si="1933"/>
        <v>51.98</v>
      </c>
      <c r="L6892" s="37">
        <f t="shared" si="1934"/>
        <v>0</v>
      </c>
      <c r="M6892" s="37">
        <v>0</v>
      </c>
      <c r="N6892" s="37">
        <f t="shared" si="1935"/>
        <v>2</v>
      </c>
      <c r="O6892" s="37">
        <v>0</v>
      </c>
      <c r="P6892" s="37">
        <v>0</v>
      </c>
      <c r="Q6892" s="21">
        <f t="shared" si="1936"/>
        <v>39.790999999999997</v>
      </c>
      <c r="R6892" s="21">
        <f t="shared" si="1945"/>
        <v>287.24999999999091</v>
      </c>
      <c r="S6892" s="21">
        <f t="shared" si="1946"/>
        <v>-9.1025271373141745</v>
      </c>
      <c r="T6892" s="21">
        <f t="shared" si="1937"/>
        <v>86.147999999999996</v>
      </c>
      <c r="U6892" s="37">
        <f>VLOOKUP(Time_Zone, 'LSTM LookUp'!$B$5:$D$8, 3, FALSE)</f>
        <v>-75</v>
      </c>
      <c r="V6892" s="21">
        <f t="shared" si="1947"/>
        <v>14.706451984482831</v>
      </c>
      <c r="W6892" s="21">
        <f t="shared" si="1938"/>
        <v>89.824612996120663</v>
      </c>
      <c r="X6892" s="21">
        <f t="shared" si="1939"/>
        <v>-9.8924835629573993E-2</v>
      </c>
      <c r="Y6892" s="21">
        <f t="shared" si="1940"/>
        <v>1.901075164370426</v>
      </c>
      <c r="Z6892" s="21">
        <f t="shared" si="1948"/>
        <v>0.60260762363729969</v>
      </c>
      <c r="AA6892" s="21">
        <f t="shared" si="1941"/>
        <v>0.60260762363729969</v>
      </c>
      <c r="AB6892" s="21">
        <f t="shared" si="1942"/>
        <v>0</v>
      </c>
      <c r="AC6892" s="21">
        <f t="shared" si="1943"/>
        <v>0</v>
      </c>
      <c r="AD6892" s="21">
        <f t="shared" si="1949"/>
        <v>0</v>
      </c>
      <c r="AE6892" s="21" t="str">
        <f t="shared" si="1944"/>
        <v>10/14/7:00</v>
      </c>
    </row>
    <row r="6893" spans="2:31">
      <c r="B6893" s="37">
        <v>10</v>
      </c>
      <c r="C6893" s="38">
        <v>14</v>
      </c>
      <c r="D6893" s="39">
        <v>8</v>
      </c>
      <c r="E6893" s="17">
        <v>12.2</v>
      </c>
      <c r="F6893" s="17">
        <v>39</v>
      </c>
      <c r="G6893" s="17">
        <v>57</v>
      </c>
      <c r="H6893" s="37">
        <f t="shared" si="1932"/>
        <v>53.96</v>
      </c>
      <c r="I6893" s="37">
        <f>IF(H6893&lt;'Roof Calculator'!$G$8, 1, 0)</f>
        <v>1</v>
      </c>
      <c r="J6893" s="37">
        <f>IF(H6893&gt;='Roof Calculator'!$G$8, 1, 0)</f>
        <v>0</v>
      </c>
      <c r="K6893" s="37">
        <f t="shared" si="1933"/>
        <v>53.96</v>
      </c>
      <c r="L6893" s="37">
        <f t="shared" si="1934"/>
        <v>0</v>
      </c>
      <c r="M6893" s="37">
        <v>0</v>
      </c>
      <c r="N6893" s="37">
        <f t="shared" si="1935"/>
        <v>39</v>
      </c>
      <c r="O6893" s="37">
        <v>0</v>
      </c>
      <c r="P6893" s="37">
        <v>0</v>
      </c>
      <c r="Q6893" s="21">
        <f t="shared" si="1936"/>
        <v>39.790999999999997</v>
      </c>
      <c r="R6893" s="21">
        <f t="shared" si="1945"/>
        <v>287.29166666665759</v>
      </c>
      <c r="S6893" s="21">
        <f t="shared" si="1946"/>
        <v>-9.1177226951886556</v>
      </c>
      <c r="T6893" s="21">
        <f t="shared" si="1937"/>
        <v>86.147999999999996</v>
      </c>
      <c r="U6893" s="37">
        <f>VLOOKUP(Time_Zone, 'LSTM LookUp'!$B$5:$D$8, 3, FALSE)</f>
        <v>-75</v>
      </c>
      <c r="V6893" s="21">
        <f t="shared" si="1947"/>
        <v>14.714966146418092</v>
      </c>
      <c r="W6893" s="21">
        <f t="shared" si="1938"/>
        <v>104.82674153660453</v>
      </c>
      <c r="X6893" s="21">
        <f t="shared" si="1939"/>
        <v>-16.846784884524432</v>
      </c>
      <c r="Y6893" s="21">
        <f t="shared" si="1940"/>
        <v>22.153215115475568</v>
      </c>
      <c r="Z6893" s="21">
        <f t="shared" si="1948"/>
        <v>7.0221822718322784</v>
      </c>
      <c r="AA6893" s="21">
        <f t="shared" si="1941"/>
        <v>7.0221822718322784</v>
      </c>
      <c r="AB6893" s="21">
        <f t="shared" si="1942"/>
        <v>0</v>
      </c>
      <c r="AC6893" s="21">
        <f t="shared" si="1943"/>
        <v>0</v>
      </c>
      <c r="AD6893" s="21">
        <f t="shared" si="1949"/>
        <v>0</v>
      </c>
      <c r="AE6893" s="21" t="str">
        <f t="shared" si="1944"/>
        <v>10/14/8:00</v>
      </c>
    </row>
    <row r="6894" spans="2:31">
      <c r="B6894" s="37">
        <v>10</v>
      </c>
      <c r="C6894" s="38">
        <v>14</v>
      </c>
      <c r="D6894" s="39">
        <v>9</v>
      </c>
      <c r="E6894" s="17">
        <v>12.8</v>
      </c>
      <c r="F6894" s="17">
        <v>119</v>
      </c>
      <c r="G6894" s="17">
        <v>33</v>
      </c>
      <c r="H6894" s="37">
        <f t="shared" si="1932"/>
        <v>55.04</v>
      </c>
      <c r="I6894" s="37">
        <f>IF(H6894&lt;'Roof Calculator'!$G$8, 1, 0)</f>
        <v>0</v>
      </c>
      <c r="J6894" s="37">
        <f>IF(H6894&gt;='Roof Calculator'!$G$8, 1, 0)</f>
        <v>1</v>
      </c>
      <c r="K6894" s="37">
        <f t="shared" si="1933"/>
        <v>0</v>
      </c>
      <c r="L6894" s="37">
        <f t="shared" si="1934"/>
        <v>55.04</v>
      </c>
      <c r="M6894" s="37">
        <v>0</v>
      </c>
      <c r="N6894" s="37">
        <f t="shared" si="1935"/>
        <v>119</v>
      </c>
      <c r="O6894" s="37">
        <v>0</v>
      </c>
      <c r="P6894" s="37">
        <v>0</v>
      </c>
      <c r="Q6894" s="21">
        <f t="shared" si="1936"/>
        <v>39.790999999999997</v>
      </c>
      <c r="R6894" s="21">
        <f t="shared" si="1945"/>
        <v>287.33333333332428</v>
      </c>
      <c r="S6894" s="21">
        <f t="shared" si="1946"/>
        <v>-9.1329141689745299</v>
      </c>
      <c r="T6894" s="21">
        <f t="shared" si="1937"/>
        <v>86.147999999999996</v>
      </c>
      <c r="U6894" s="37">
        <f>VLOOKUP(Time_Zone, 'LSTM LookUp'!$B$5:$D$8, 3, FALSE)</f>
        <v>-75</v>
      </c>
      <c r="V6894" s="21">
        <f t="shared" si="1947"/>
        <v>14.723461609697299</v>
      </c>
      <c r="W6894" s="21">
        <f t="shared" si="1938"/>
        <v>119.82886540242433</v>
      </c>
      <c r="X6894" s="21">
        <f t="shared" si="1939"/>
        <v>-15.805016919993957</v>
      </c>
      <c r="Y6894" s="21">
        <f t="shared" si="1940"/>
        <v>103.19498308000604</v>
      </c>
      <c r="Z6894" s="21">
        <f t="shared" si="1948"/>
        <v>32.711007271365716</v>
      </c>
      <c r="AA6894" s="21">
        <f t="shared" si="1941"/>
        <v>0</v>
      </c>
      <c r="AB6894" s="21">
        <f t="shared" si="1942"/>
        <v>32.711007271365716</v>
      </c>
      <c r="AC6894" s="21">
        <f t="shared" si="1943"/>
        <v>55.04</v>
      </c>
      <c r="AD6894" s="21">
        <f t="shared" si="1949"/>
        <v>32.711007271365716</v>
      </c>
      <c r="AE6894" s="21" t="str">
        <f t="shared" si="1944"/>
        <v>10/14/9:00</v>
      </c>
    </row>
    <row r="6895" spans="2:31">
      <c r="B6895" s="37">
        <v>10</v>
      </c>
      <c r="C6895" s="38">
        <v>14</v>
      </c>
      <c r="D6895" s="39">
        <v>10</v>
      </c>
      <c r="E6895" s="17">
        <v>13.9</v>
      </c>
      <c r="F6895" s="17">
        <v>196</v>
      </c>
      <c r="G6895" s="17">
        <v>3</v>
      </c>
      <c r="H6895" s="37">
        <f t="shared" si="1932"/>
        <v>57.02</v>
      </c>
      <c r="I6895" s="37">
        <f>IF(H6895&lt;'Roof Calculator'!$G$8, 1, 0)</f>
        <v>0</v>
      </c>
      <c r="J6895" s="37">
        <f>IF(H6895&gt;='Roof Calculator'!$G$8, 1, 0)</f>
        <v>1</v>
      </c>
      <c r="K6895" s="37">
        <f t="shared" si="1933"/>
        <v>0</v>
      </c>
      <c r="L6895" s="37">
        <f t="shared" si="1934"/>
        <v>57.02</v>
      </c>
      <c r="M6895" s="37">
        <v>0</v>
      </c>
      <c r="N6895" s="37">
        <f t="shared" si="1935"/>
        <v>196</v>
      </c>
      <c r="O6895" s="37">
        <v>0</v>
      </c>
      <c r="P6895" s="37">
        <v>0</v>
      </c>
      <c r="Q6895" s="21">
        <f t="shared" si="1936"/>
        <v>39.790999999999997</v>
      </c>
      <c r="R6895" s="21">
        <f t="shared" si="1945"/>
        <v>287.37499999999096</v>
      </c>
      <c r="S6895" s="21">
        <f t="shared" si="1946"/>
        <v>-9.1481015514020818</v>
      </c>
      <c r="T6895" s="21">
        <f t="shared" si="1937"/>
        <v>86.147999999999996</v>
      </c>
      <c r="U6895" s="37">
        <f>VLOOKUP(Time_Zone, 'LSTM LookUp'!$B$5:$D$8, 3, FALSE)</f>
        <v>-75</v>
      </c>
      <c r="V6895" s="21">
        <f t="shared" si="1947"/>
        <v>14.731938355039057</v>
      </c>
      <c r="W6895" s="21">
        <f t="shared" si="1938"/>
        <v>134.83098458875975</v>
      </c>
      <c r="X6895" s="21">
        <f t="shared" si="1939"/>
        <v>-1.909752045293545</v>
      </c>
      <c r="Y6895" s="21">
        <f t="shared" si="1940"/>
        <v>194.09024795470646</v>
      </c>
      <c r="Z6895" s="21">
        <f t="shared" si="1948"/>
        <v>61.523218693929614</v>
      </c>
      <c r="AA6895" s="21">
        <f t="shared" si="1941"/>
        <v>0</v>
      </c>
      <c r="AB6895" s="21">
        <f t="shared" si="1942"/>
        <v>61.523218693929614</v>
      </c>
      <c r="AC6895" s="21">
        <f t="shared" si="1943"/>
        <v>57.02</v>
      </c>
      <c r="AD6895" s="21">
        <f t="shared" si="1949"/>
        <v>61.523218693929614</v>
      </c>
      <c r="AE6895" s="21" t="str">
        <f t="shared" si="1944"/>
        <v>10/14/10:00</v>
      </c>
    </row>
    <row r="6896" spans="2:31">
      <c r="B6896" s="37">
        <v>10</v>
      </c>
      <c r="C6896" s="38">
        <v>14</v>
      </c>
      <c r="D6896" s="39">
        <v>11</v>
      </c>
      <c r="E6896" s="17">
        <v>15.6</v>
      </c>
      <c r="F6896" s="17">
        <v>211</v>
      </c>
      <c r="G6896" s="17">
        <v>6</v>
      </c>
      <c r="H6896" s="37">
        <f t="shared" si="1932"/>
        <v>60.08</v>
      </c>
      <c r="I6896" s="37">
        <f>IF(H6896&lt;'Roof Calculator'!$G$8, 1, 0)</f>
        <v>0</v>
      </c>
      <c r="J6896" s="37">
        <f>IF(H6896&gt;='Roof Calculator'!$G$8, 1, 0)</f>
        <v>1</v>
      </c>
      <c r="K6896" s="37">
        <f t="shared" si="1933"/>
        <v>0</v>
      </c>
      <c r="L6896" s="37">
        <f t="shared" si="1934"/>
        <v>60.08</v>
      </c>
      <c r="M6896" s="37">
        <v>0</v>
      </c>
      <c r="N6896" s="37">
        <f t="shared" si="1935"/>
        <v>211</v>
      </c>
      <c r="O6896" s="37">
        <v>0</v>
      </c>
      <c r="P6896" s="37">
        <v>0</v>
      </c>
      <c r="Q6896" s="21">
        <f t="shared" si="1936"/>
        <v>39.790999999999997</v>
      </c>
      <c r="R6896" s="21">
        <f t="shared" si="1945"/>
        <v>287.41666666665765</v>
      </c>
      <c r="S6896" s="21">
        <f t="shared" si="1946"/>
        <v>-9.1632848352011393</v>
      </c>
      <c r="T6896" s="21">
        <f t="shared" si="1937"/>
        <v>86.147999999999996</v>
      </c>
      <c r="U6896" s="37">
        <f>VLOOKUP(Time_Zone, 'LSTM LookUp'!$B$5:$D$8, 3, FALSE)</f>
        <v>-75</v>
      </c>
      <c r="V6896" s="21">
        <f t="shared" si="1947"/>
        <v>14.740396363194529</v>
      </c>
      <c r="W6896" s="21">
        <f t="shared" si="1938"/>
        <v>149.83309909079861</v>
      </c>
      <c r="X6896" s="21">
        <f t="shared" si="1939"/>
        <v>-4.5465469304808188</v>
      </c>
      <c r="Y6896" s="21">
        <f t="shared" si="1940"/>
        <v>206.45345306951918</v>
      </c>
      <c r="Z6896" s="21">
        <f t="shared" si="1948"/>
        <v>65.442138784206577</v>
      </c>
      <c r="AA6896" s="21">
        <f t="shared" si="1941"/>
        <v>0</v>
      </c>
      <c r="AB6896" s="21">
        <f t="shared" si="1942"/>
        <v>65.442138784206577</v>
      </c>
      <c r="AC6896" s="21">
        <f t="shared" si="1943"/>
        <v>60.08</v>
      </c>
      <c r="AD6896" s="21">
        <f t="shared" si="1949"/>
        <v>65.442138784206577</v>
      </c>
      <c r="AE6896" s="21" t="str">
        <f t="shared" si="1944"/>
        <v>10/14/11:00</v>
      </c>
    </row>
    <row r="6897" spans="2:31">
      <c r="B6897" s="37">
        <v>10</v>
      </c>
      <c r="C6897" s="38">
        <v>14</v>
      </c>
      <c r="D6897" s="39">
        <v>12</v>
      </c>
      <c r="E6897" s="17">
        <v>17.2</v>
      </c>
      <c r="F6897" s="17">
        <v>246</v>
      </c>
      <c r="G6897" s="17">
        <v>10</v>
      </c>
      <c r="H6897" s="37">
        <f t="shared" si="1932"/>
        <v>62.959999999999994</v>
      </c>
      <c r="I6897" s="37">
        <f>IF(H6897&lt;'Roof Calculator'!$G$8, 1, 0)</f>
        <v>0</v>
      </c>
      <c r="J6897" s="37">
        <f>IF(H6897&gt;='Roof Calculator'!$G$8, 1, 0)</f>
        <v>1</v>
      </c>
      <c r="K6897" s="37">
        <f t="shared" si="1933"/>
        <v>0</v>
      </c>
      <c r="L6897" s="37">
        <f t="shared" si="1934"/>
        <v>62.959999999999994</v>
      </c>
      <c r="M6897" s="37">
        <v>0</v>
      </c>
      <c r="N6897" s="37">
        <f t="shared" si="1935"/>
        <v>246</v>
      </c>
      <c r="O6897" s="37">
        <v>0</v>
      </c>
      <c r="P6897" s="37">
        <v>0</v>
      </c>
      <c r="Q6897" s="21">
        <f t="shared" si="1936"/>
        <v>39.790999999999997</v>
      </c>
      <c r="R6897" s="21">
        <f t="shared" si="1945"/>
        <v>287.45833333332433</v>
      </c>
      <c r="S6897" s="21">
        <f t="shared" si="1946"/>
        <v>-9.1784640131011468</v>
      </c>
      <c r="T6897" s="21">
        <f t="shared" si="1937"/>
        <v>86.147999999999996</v>
      </c>
      <c r="U6897" s="37">
        <f>VLOOKUP(Time_Zone, 'LSTM LookUp'!$B$5:$D$8, 3, FALSE)</f>
        <v>-75</v>
      </c>
      <c r="V6897" s="21">
        <f t="shared" si="1947"/>
        <v>14.748835614947495</v>
      </c>
      <c r="W6897" s="21">
        <f t="shared" si="1938"/>
        <v>164.83520890373688</v>
      </c>
      <c r="X6897" s="21">
        <f t="shared" si="1939"/>
        <v>-8.3421611386274002</v>
      </c>
      <c r="Y6897" s="21">
        <f t="shared" si="1940"/>
        <v>237.6578388613726</v>
      </c>
      <c r="Z6897" s="21">
        <f t="shared" si="1948"/>
        <v>75.33338407608727</v>
      </c>
      <c r="AA6897" s="21">
        <f t="shared" si="1941"/>
        <v>0</v>
      </c>
      <c r="AB6897" s="21">
        <f t="shared" si="1942"/>
        <v>75.33338407608727</v>
      </c>
      <c r="AC6897" s="21">
        <f t="shared" si="1943"/>
        <v>62.959999999999994</v>
      </c>
      <c r="AD6897" s="21">
        <f t="shared" si="1949"/>
        <v>75.33338407608727</v>
      </c>
      <c r="AE6897" s="21" t="str">
        <f t="shared" si="1944"/>
        <v>10/14/12:00</v>
      </c>
    </row>
    <row r="6898" spans="2:31">
      <c r="B6898" s="37">
        <v>10</v>
      </c>
      <c r="C6898" s="38">
        <v>14</v>
      </c>
      <c r="D6898" s="39">
        <v>13</v>
      </c>
      <c r="E6898" s="17">
        <v>17.2</v>
      </c>
      <c r="F6898" s="17">
        <v>177</v>
      </c>
      <c r="G6898" s="17">
        <v>9</v>
      </c>
      <c r="H6898" s="37">
        <f t="shared" si="1932"/>
        <v>62.959999999999994</v>
      </c>
      <c r="I6898" s="37">
        <f>IF(H6898&lt;'Roof Calculator'!$G$8, 1, 0)</f>
        <v>0</v>
      </c>
      <c r="J6898" s="37">
        <f>IF(H6898&gt;='Roof Calculator'!$G$8, 1, 0)</f>
        <v>1</v>
      </c>
      <c r="K6898" s="37">
        <f t="shared" si="1933"/>
        <v>0</v>
      </c>
      <c r="L6898" s="37">
        <f t="shared" si="1934"/>
        <v>62.959999999999994</v>
      </c>
      <c r="M6898" s="37">
        <v>0</v>
      </c>
      <c r="N6898" s="37">
        <f t="shared" si="1935"/>
        <v>177</v>
      </c>
      <c r="O6898" s="37">
        <v>0</v>
      </c>
      <c r="P6898" s="37">
        <v>0</v>
      </c>
      <c r="Q6898" s="21">
        <f t="shared" si="1936"/>
        <v>39.790999999999997</v>
      </c>
      <c r="R6898" s="21">
        <f t="shared" si="1945"/>
        <v>287.49999999999102</v>
      </c>
      <c r="S6898" s="21">
        <f t="shared" si="1946"/>
        <v>-9.1936390778310599</v>
      </c>
      <c r="T6898" s="21">
        <f t="shared" si="1937"/>
        <v>86.147999999999996</v>
      </c>
      <c r="U6898" s="37">
        <f>VLOOKUP(Time_Zone, 'LSTM LookUp'!$B$5:$D$8, 3, FALSE)</f>
        <v>-75</v>
      </c>
      <c r="V6898" s="21">
        <f t="shared" si="1947"/>
        <v>14.75725609111435</v>
      </c>
      <c r="W6898" s="21">
        <f t="shared" si="1938"/>
        <v>179.83731402277857</v>
      </c>
      <c r="X6898" s="21">
        <f t="shared" si="1939"/>
        <v>-7.7468617367217529</v>
      </c>
      <c r="Y6898" s="21">
        <f t="shared" si="1940"/>
        <v>169.25313826327826</v>
      </c>
      <c r="Z6898" s="21">
        <f t="shared" si="1948"/>
        <v>53.650288717419684</v>
      </c>
      <c r="AA6898" s="21">
        <f t="shared" si="1941"/>
        <v>0</v>
      </c>
      <c r="AB6898" s="21">
        <f t="shared" si="1942"/>
        <v>53.650288717419684</v>
      </c>
      <c r="AC6898" s="21">
        <f t="shared" si="1943"/>
        <v>62.959999999999994</v>
      </c>
      <c r="AD6898" s="21">
        <f t="shared" si="1949"/>
        <v>53.650288717419684</v>
      </c>
      <c r="AE6898" s="21" t="str">
        <f t="shared" si="1944"/>
        <v>10/14/13:00</v>
      </c>
    </row>
    <row r="6899" spans="2:31">
      <c r="B6899" s="37">
        <v>10</v>
      </c>
      <c r="C6899" s="38">
        <v>14</v>
      </c>
      <c r="D6899" s="39">
        <v>14</v>
      </c>
      <c r="E6899" s="17">
        <v>16.100000000000001</v>
      </c>
      <c r="F6899" s="17">
        <v>182</v>
      </c>
      <c r="G6899" s="17">
        <v>0</v>
      </c>
      <c r="H6899" s="37">
        <f t="shared" si="1932"/>
        <v>60.980000000000004</v>
      </c>
      <c r="I6899" s="37">
        <f>IF(H6899&lt;'Roof Calculator'!$G$8, 1, 0)</f>
        <v>0</v>
      </c>
      <c r="J6899" s="37">
        <f>IF(H6899&gt;='Roof Calculator'!$G$8, 1, 0)</f>
        <v>1</v>
      </c>
      <c r="K6899" s="37">
        <f t="shared" si="1933"/>
        <v>0</v>
      </c>
      <c r="L6899" s="37">
        <f t="shared" si="1934"/>
        <v>60.980000000000004</v>
      </c>
      <c r="M6899" s="37">
        <v>0</v>
      </c>
      <c r="N6899" s="37">
        <f t="shared" si="1935"/>
        <v>182</v>
      </c>
      <c r="O6899" s="37">
        <v>0</v>
      </c>
      <c r="P6899" s="37">
        <v>0</v>
      </c>
      <c r="Q6899" s="21">
        <f t="shared" si="1936"/>
        <v>39.790999999999997</v>
      </c>
      <c r="R6899" s="21">
        <f t="shared" si="1945"/>
        <v>287.5416666666577</v>
      </c>
      <c r="S6899" s="21">
        <f t="shared" si="1946"/>
        <v>-9.2088100221194775</v>
      </c>
      <c r="T6899" s="21">
        <f t="shared" si="1937"/>
        <v>86.147999999999996</v>
      </c>
      <c r="U6899" s="37">
        <f>VLOOKUP(Time_Zone, 'LSTM LookUp'!$B$5:$D$8, 3, FALSE)</f>
        <v>-75</v>
      </c>
      <c r="V6899" s="21">
        <f t="shared" si="1947"/>
        <v>14.765657772544207</v>
      </c>
      <c r="W6899" s="21">
        <f t="shared" si="1938"/>
        <v>194.83941444313601</v>
      </c>
      <c r="X6899" s="21">
        <f t="shared" si="1939"/>
        <v>0</v>
      </c>
      <c r="Y6899" s="21">
        <f t="shared" si="1940"/>
        <v>182</v>
      </c>
      <c r="Z6899" s="21">
        <f t="shared" si="1948"/>
        <v>57.690821256038646</v>
      </c>
      <c r="AA6899" s="21">
        <f t="shared" si="1941"/>
        <v>0</v>
      </c>
      <c r="AB6899" s="21">
        <f t="shared" si="1942"/>
        <v>57.690821256038646</v>
      </c>
      <c r="AC6899" s="21">
        <f t="shared" si="1943"/>
        <v>60.980000000000004</v>
      </c>
      <c r="AD6899" s="21">
        <f t="shared" si="1949"/>
        <v>57.690821256038646</v>
      </c>
      <c r="AE6899" s="21" t="str">
        <f t="shared" si="1944"/>
        <v>10/14/14:00</v>
      </c>
    </row>
    <row r="6900" spans="2:31">
      <c r="B6900" s="37">
        <v>10</v>
      </c>
      <c r="C6900" s="38">
        <v>14</v>
      </c>
      <c r="D6900" s="39">
        <v>15</v>
      </c>
      <c r="E6900" s="17">
        <v>14.4</v>
      </c>
      <c r="F6900" s="17">
        <v>143</v>
      </c>
      <c r="G6900" s="17">
        <v>0</v>
      </c>
      <c r="H6900" s="37">
        <f t="shared" si="1932"/>
        <v>57.92</v>
      </c>
      <c r="I6900" s="37">
        <f>IF(H6900&lt;'Roof Calculator'!$G$8, 1, 0)</f>
        <v>0</v>
      </c>
      <c r="J6900" s="37">
        <f>IF(H6900&gt;='Roof Calculator'!$G$8, 1, 0)</f>
        <v>1</v>
      </c>
      <c r="K6900" s="37">
        <f t="shared" si="1933"/>
        <v>0</v>
      </c>
      <c r="L6900" s="37">
        <f t="shared" si="1934"/>
        <v>57.92</v>
      </c>
      <c r="M6900" s="37">
        <v>0</v>
      </c>
      <c r="N6900" s="37">
        <f t="shared" si="1935"/>
        <v>143</v>
      </c>
      <c r="O6900" s="37">
        <v>0</v>
      </c>
      <c r="P6900" s="37">
        <v>0</v>
      </c>
      <c r="Q6900" s="21">
        <f t="shared" si="1936"/>
        <v>39.790999999999997</v>
      </c>
      <c r="R6900" s="21">
        <f t="shared" si="1945"/>
        <v>287.58333333332439</v>
      </c>
      <c r="S6900" s="21">
        <f t="shared" si="1946"/>
        <v>-9.2239768386945062</v>
      </c>
      <c r="T6900" s="21">
        <f t="shared" si="1937"/>
        <v>86.147999999999996</v>
      </c>
      <c r="U6900" s="37">
        <f>VLOOKUP(Time_Zone, 'LSTM LookUp'!$B$5:$D$8, 3, FALSE)</f>
        <v>-75</v>
      </c>
      <c r="V6900" s="21">
        <f t="shared" si="1947"/>
        <v>14.774040640118864</v>
      </c>
      <c r="W6900" s="21">
        <f t="shared" si="1938"/>
        <v>209.84151016002969</v>
      </c>
      <c r="X6900" s="21">
        <f t="shared" si="1939"/>
        <v>0</v>
      </c>
      <c r="Y6900" s="21">
        <f t="shared" si="1940"/>
        <v>143</v>
      </c>
      <c r="Z6900" s="21">
        <f t="shared" si="1948"/>
        <v>45.328502415458935</v>
      </c>
      <c r="AA6900" s="21">
        <f t="shared" si="1941"/>
        <v>0</v>
      </c>
      <c r="AB6900" s="21">
        <f t="shared" si="1942"/>
        <v>45.328502415458935</v>
      </c>
      <c r="AC6900" s="21">
        <f t="shared" si="1943"/>
        <v>57.92</v>
      </c>
      <c r="AD6900" s="21">
        <f t="shared" si="1949"/>
        <v>45.328502415458935</v>
      </c>
      <c r="AE6900" s="21" t="str">
        <f t="shared" si="1944"/>
        <v>10/14/15:00</v>
      </c>
    </row>
    <row r="6901" spans="2:31">
      <c r="B6901" s="37">
        <v>10</v>
      </c>
      <c r="C6901" s="38">
        <v>14</v>
      </c>
      <c r="D6901" s="39">
        <v>16</v>
      </c>
      <c r="E6901" s="17">
        <v>13.9</v>
      </c>
      <c r="F6901" s="17">
        <v>142</v>
      </c>
      <c r="G6901" s="17">
        <v>1</v>
      </c>
      <c r="H6901" s="37">
        <f t="shared" si="1932"/>
        <v>57.02</v>
      </c>
      <c r="I6901" s="37">
        <f>IF(H6901&lt;'Roof Calculator'!$G$8, 1, 0)</f>
        <v>0</v>
      </c>
      <c r="J6901" s="37">
        <f>IF(H6901&gt;='Roof Calculator'!$G$8, 1, 0)</f>
        <v>1</v>
      </c>
      <c r="K6901" s="37">
        <f t="shared" si="1933"/>
        <v>0</v>
      </c>
      <c r="L6901" s="37">
        <f t="shared" si="1934"/>
        <v>57.02</v>
      </c>
      <c r="M6901" s="37">
        <v>0</v>
      </c>
      <c r="N6901" s="37">
        <f t="shared" si="1935"/>
        <v>142</v>
      </c>
      <c r="O6901" s="37">
        <v>0</v>
      </c>
      <c r="P6901" s="37">
        <v>0</v>
      </c>
      <c r="Q6901" s="21">
        <f t="shared" si="1936"/>
        <v>39.790999999999997</v>
      </c>
      <c r="R6901" s="21">
        <f t="shared" si="1945"/>
        <v>287.62499999999108</v>
      </c>
      <c r="S6901" s="21">
        <f t="shared" si="1946"/>
        <v>-9.239139520283862</v>
      </c>
      <c r="T6901" s="21">
        <f t="shared" si="1937"/>
        <v>86.147999999999996</v>
      </c>
      <c r="U6901" s="37">
        <f>VLOOKUP(Time_Zone, 'LSTM LookUp'!$B$5:$D$8, 3, FALSE)</f>
        <v>-75</v>
      </c>
      <c r="V6901" s="21">
        <f t="shared" si="1947"/>
        <v>14.782404674752916</v>
      </c>
      <c r="W6901" s="21">
        <f t="shared" si="1938"/>
        <v>224.84360116868822</v>
      </c>
      <c r="X6901" s="21">
        <f t="shared" si="1939"/>
        <v>-0.64049648022048167</v>
      </c>
      <c r="Y6901" s="21">
        <f t="shared" si="1940"/>
        <v>141.35950351977951</v>
      </c>
      <c r="Z6901" s="21">
        <f t="shared" si="1948"/>
        <v>44.808493683527288</v>
      </c>
      <c r="AA6901" s="21">
        <f t="shared" si="1941"/>
        <v>0</v>
      </c>
      <c r="AB6901" s="21">
        <f t="shared" si="1942"/>
        <v>44.808493683527288</v>
      </c>
      <c r="AC6901" s="21">
        <f t="shared" si="1943"/>
        <v>57.02</v>
      </c>
      <c r="AD6901" s="21">
        <f t="shared" si="1949"/>
        <v>44.808493683527288</v>
      </c>
      <c r="AE6901" s="21" t="str">
        <f t="shared" si="1944"/>
        <v>10/14/16:00</v>
      </c>
    </row>
    <row r="6902" spans="2:31">
      <c r="B6902" s="37">
        <v>10</v>
      </c>
      <c r="C6902" s="38">
        <v>14</v>
      </c>
      <c r="D6902" s="39">
        <v>17</v>
      </c>
      <c r="E6902" s="17">
        <v>13.9</v>
      </c>
      <c r="F6902" s="17">
        <v>74</v>
      </c>
      <c r="G6902" s="17">
        <v>1</v>
      </c>
      <c r="H6902" s="37">
        <f t="shared" si="1932"/>
        <v>57.02</v>
      </c>
      <c r="I6902" s="37">
        <f>IF(H6902&lt;'Roof Calculator'!$G$8, 1, 0)</f>
        <v>0</v>
      </c>
      <c r="J6902" s="37">
        <f>IF(H6902&gt;='Roof Calculator'!$G$8, 1, 0)</f>
        <v>1</v>
      </c>
      <c r="K6902" s="37">
        <f t="shared" si="1933"/>
        <v>0</v>
      </c>
      <c r="L6902" s="37">
        <f t="shared" si="1934"/>
        <v>57.02</v>
      </c>
      <c r="M6902" s="37">
        <v>0</v>
      </c>
      <c r="N6902" s="37">
        <f t="shared" si="1935"/>
        <v>74</v>
      </c>
      <c r="O6902" s="37">
        <v>0</v>
      </c>
      <c r="P6902" s="37">
        <v>0</v>
      </c>
      <c r="Q6902" s="21">
        <f t="shared" si="1936"/>
        <v>39.790999999999997</v>
      </c>
      <c r="R6902" s="21">
        <f t="shared" si="1945"/>
        <v>287.66666666665776</v>
      </c>
      <c r="S6902" s="21">
        <f t="shared" si="1946"/>
        <v>-9.2542980596148006</v>
      </c>
      <c r="T6902" s="21">
        <f t="shared" si="1937"/>
        <v>86.147999999999996</v>
      </c>
      <c r="U6902" s="37">
        <f>VLOOKUP(Time_Zone, 'LSTM LookUp'!$B$5:$D$8, 3, FALSE)</f>
        <v>-75</v>
      </c>
      <c r="V6902" s="21">
        <f t="shared" si="1947"/>
        <v>14.790749857393719</v>
      </c>
      <c r="W6902" s="21">
        <f t="shared" si="1938"/>
        <v>239.84568746434846</v>
      </c>
      <c r="X6902" s="21">
        <f t="shared" si="1939"/>
        <v>-0.48387986516978615</v>
      </c>
      <c r="Y6902" s="21">
        <f t="shared" si="1940"/>
        <v>73.516120134830217</v>
      </c>
      <c r="Z6902" s="21">
        <f t="shared" si="1948"/>
        <v>23.303326077670079</v>
      </c>
      <c r="AA6902" s="21">
        <f t="shared" si="1941"/>
        <v>0</v>
      </c>
      <c r="AB6902" s="21">
        <f t="shared" si="1942"/>
        <v>23.303326077670079</v>
      </c>
      <c r="AC6902" s="21">
        <f t="shared" si="1943"/>
        <v>57.02</v>
      </c>
      <c r="AD6902" s="21">
        <f t="shared" si="1949"/>
        <v>23.303326077670079</v>
      </c>
      <c r="AE6902" s="21" t="str">
        <f t="shared" si="1944"/>
        <v>10/14/17:00</v>
      </c>
    </row>
    <row r="6903" spans="2:31">
      <c r="B6903" s="37">
        <v>10</v>
      </c>
      <c r="C6903" s="38">
        <v>14</v>
      </c>
      <c r="D6903" s="39">
        <v>18</v>
      </c>
      <c r="E6903" s="17">
        <v>13.9</v>
      </c>
      <c r="F6903" s="17">
        <v>25</v>
      </c>
      <c r="G6903" s="17">
        <v>0</v>
      </c>
      <c r="H6903" s="37">
        <f t="shared" si="1932"/>
        <v>57.02</v>
      </c>
      <c r="I6903" s="37">
        <f>IF(H6903&lt;'Roof Calculator'!$G$8, 1, 0)</f>
        <v>0</v>
      </c>
      <c r="J6903" s="37">
        <f>IF(H6903&gt;='Roof Calculator'!$G$8, 1, 0)</f>
        <v>1</v>
      </c>
      <c r="K6903" s="37">
        <f t="shared" si="1933"/>
        <v>0</v>
      </c>
      <c r="L6903" s="37">
        <f t="shared" si="1934"/>
        <v>57.02</v>
      </c>
      <c r="M6903" s="37">
        <v>0</v>
      </c>
      <c r="N6903" s="37">
        <f t="shared" si="1935"/>
        <v>25</v>
      </c>
      <c r="O6903" s="37">
        <v>0</v>
      </c>
      <c r="P6903" s="37">
        <v>0</v>
      </c>
      <c r="Q6903" s="21">
        <f t="shared" si="1936"/>
        <v>39.790999999999997</v>
      </c>
      <c r="R6903" s="21">
        <f t="shared" si="1945"/>
        <v>287.70833333332445</v>
      </c>
      <c r="S6903" s="21">
        <f t="shared" si="1946"/>
        <v>-9.2694524494142136</v>
      </c>
      <c r="T6903" s="21">
        <f t="shared" si="1937"/>
        <v>86.147999999999996</v>
      </c>
      <c r="U6903" s="37">
        <f>VLOOKUP(Time_Zone, 'LSTM LookUp'!$B$5:$D$8, 3, FALSE)</f>
        <v>-75</v>
      </c>
      <c r="V6903" s="21">
        <f t="shared" si="1947"/>
        <v>14.799076169021525</v>
      </c>
      <c r="W6903" s="21">
        <f t="shared" si="1938"/>
        <v>254.84776904225541</v>
      </c>
      <c r="X6903" s="21">
        <f t="shared" si="1939"/>
        <v>0</v>
      </c>
      <c r="Y6903" s="21">
        <f t="shared" si="1940"/>
        <v>25</v>
      </c>
      <c r="Z6903" s="21">
        <f t="shared" si="1948"/>
        <v>7.9245633593459681</v>
      </c>
      <c r="AA6903" s="21">
        <f t="shared" si="1941"/>
        <v>0</v>
      </c>
      <c r="AB6903" s="21">
        <f t="shared" si="1942"/>
        <v>7.9245633593459681</v>
      </c>
      <c r="AC6903" s="21">
        <f t="shared" si="1943"/>
        <v>57.02</v>
      </c>
      <c r="AD6903" s="21">
        <f t="shared" si="1949"/>
        <v>7.9245633593459681</v>
      </c>
      <c r="AE6903" s="21" t="str">
        <f t="shared" si="1944"/>
        <v>10/14/18:00</v>
      </c>
    </row>
    <row r="6904" spans="2:31">
      <c r="B6904" s="37">
        <v>10</v>
      </c>
      <c r="C6904" s="38">
        <v>14</v>
      </c>
      <c r="D6904" s="39">
        <v>19</v>
      </c>
      <c r="E6904" s="17">
        <v>12.8</v>
      </c>
      <c r="F6904" s="17">
        <v>1</v>
      </c>
      <c r="G6904" s="17">
        <v>0</v>
      </c>
      <c r="H6904" s="37">
        <f t="shared" si="1932"/>
        <v>55.04</v>
      </c>
      <c r="I6904" s="37">
        <f>IF(H6904&lt;'Roof Calculator'!$G$8, 1, 0)</f>
        <v>0</v>
      </c>
      <c r="J6904" s="37">
        <f>IF(H6904&gt;='Roof Calculator'!$G$8, 1, 0)</f>
        <v>1</v>
      </c>
      <c r="K6904" s="37">
        <f t="shared" si="1933"/>
        <v>0</v>
      </c>
      <c r="L6904" s="37">
        <f t="shared" si="1934"/>
        <v>55.04</v>
      </c>
      <c r="M6904" s="37">
        <v>0</v>
      </c>
      <c r="N6904" s="37">
        <f t="shared" si="1935"/>
        <v>1</v>
      </c>
      <c r="O6904" s="37">
        <v>0</v>
      </c>
      <c r="P6904" s="37">
        <v>0</v>
      </c>
      <c r="Q6904" s="21">
        <f t="shared" si="1936"/>
        <v>39.790999999999997</v>
      </c>
      <c r="R6904" s="21">
        <f t="shared" si="1945"/>
        <v>287.74999999999113</v>
      </c>
      <c r="S6904" s="21">
        <f t="shared" si="1946"/>
        <v>-9.2846026824085097</v>
      </c>
      <c r="T6904" s="21">
        <f t="shared" si="1937"/>
        <v>86.147999999999996</v>
      </c>
      <c r="U6904" s="37">
        <f>VLOOKUP(Time_Zone, 'LSTM LookUp'!$B$5:$D$8, 3, FALSE)</f>
        <v>-75</v>
      </c>
      <c r="V6904" s="21">
        <f t="shared" si="1947"/>
        <v>14.80738359064943</v>
      </c>
      <c r="W6904" s="21">
        <f t="shared" si="1938"/>
        <v>269.84984589766236</v>
      </c>
      <c r="X6904" s="21">
        <f t="shared" si="1939"/>
        <v>0</v>
      </c>
      <c r="Y6904" s="21">
        <f t="shared" si="1940"/>
        <v>1</v>
      </c>
      <c r="Z6904" s="21">
        <f t="shared" si="1948"/>
        <v>0.31698253437383872</v>
      </c>
      <c r="AA6904" s="21">
        <f t="shared" si="1941"/>
        <v>0</v>
      </c>
      <c r="AB6904" s="21">
        <f t="shared" si="1942"/>
        <v>0.31698253437383872</v>
      </c>
      <c r="AC6904" s="21">
        <f t="shared" si="1943"/>
        <v>55.04</v>
      </c>
      <c r="AD6904" s="21">
        <f t="shared" si="1949"/>
        <v>0.31698253437383872</v>
      </c>
      <c r="AE6904" s="21" t="str">
        <f t="shared" si="1944"/>
        <v>10/14/19:00</v>
      </c>
    </row>
    <row r="6905" spans="2:31">
      <c r="B6905" s="37">
        <v>10</v>
      </c>
      <c r="C6905" s="38">
        <v>14</v>
      </c>
      <c r="D6905" s="39">
        <v>20</v>
      </c>
      <c r="E6905" s="17">
        <v>13.3</v>
      </c>
      <c r="F6905" s="17">
        <v>0</v>
      </c>
      <c r="G6905" s="17">
        <v>0</v>
      </c>
      <c r="H6905" s="37">
        <f t="shared" si="1932"/>
        <v>55.94</v>
      </c>
      <c r="I6905" s="37">
        <f>IF(H6905&lt;'Roof Calculator'!$G$8, 1, 0)</f>
        <v>0</v>
      </c>
      <c r="J6905" s="37">
        <f>IF(H6905&gt;='Roof Calculator'!$G$8, 1, 0)</f>
        <v>1</v>
      </c>
      <c r="K6905" s="37">
        <f t="shared" si="1933"/>
        <v>0</v>
      </c>
      <c r="L6905" s="37">
        <f t="shared" si="1934"/>
        <v>55.94</v>
      </c>
      <c r="M6905" s="37">
        <v>0</v>
      </c>
      <c r="N6905" s="37">
        <f t="shared" si="1935"/>
        <v>0</v>
      </c>
      <c r="O6905" s="37">
        <v>0</v>
      </c>
      <c r="P6905" s="37">
        <v>0</v>
      </c>
      <c r="Q6905" s="21">
        <f t="shared" si="1936"/>
        <v>39.790999999999997</v>
      </c>
      <c r="R6905" s="21">
        <f t="shared" si="1945"/>
        <v>287.79166666665782</v>
      </c>
      <c r="S6905" s="21">
        <f t="shared" si="1946"/>
        <v>-9.2997487513236852</v>
      </c>
      <c r="T6905" s="21">
        <f t="shared" si="1937"/>
        <v>86.147999999999996</v>
      </c>
      <c r="U6905" s="37">
        <f>VLOOKUP(Time_Zone, 'LSTM LookUp'!$B$5:$D$8, 3, FALSE)</f>
        <v>-75</v>
      </c>
      <c r="V6905" s="21">
        <f t="shared" si="1947"/>
        <v>14.815672103323456</v>
      </c>
      <c r="W6905" s="21">
        <f t="shared" si="1938"/>
        <v>284.85191802583086</v>
      </c>
      <c r="X6905" s="21">
        <f t="shared" si="1939"/>
        <v>0</v>
      </c>
      <c r="Y6905" s="21">
        <f t="shared" si="1940"/>
        <v>0</v>
      </c>
      <c r="Z6905" s="21">
        <f t="shared" si="1948"/>
        <v>0</v>
      </c>
      <c r="AA6905" s="21">
        <f t="shared" si="1941"/>
        <v>0</v>
      </c>
      <c r="AB6905" s="21">
        <f t="shared" si="1942"/>
        <v>0</v>
      </c>
      <c r="AC6905" s="21">
        <f t="shared" si="1943"/>
        <v>55.94</v>
      </c>
      <c r="AD6905" s="21">
        <f t="shared" si="1949"/>
        <v>0</v>
      </c>
      <c r="AE6905" s="21" t="str">
        <f t="shared" si="1944"/>
        <v>10/14/20:00</v>
      </c>
    </row>
    <row r="6906" spans="2:31">
      <c r="B6906" s="37">
        <v>10</v>
      </c>
      <c r="C6906" s="38">
        <v>14</v>
      </c>
      <c r="D6906" s="39">
        <v>21</v>
      </c>
      <c r="E6906" s="17">
        <v>13.3</v>
      </c>
      <c r="F6906" s="17">
        <v>0</v>
      </c>
      <c r="G6906" s="17">
        <v>0</v>
      </c>
      <c r="H6906" s="37">
        <f t="shared" si="1932"/>
        <v>55.94</v>
      </c>
      <c r="I6906" s="37">
        <f>IF(H6906&lt;'Roof Calculator'!$G$8, 1, 0)</f>
        <v>0</v>
      </c>
      <c r="J6906" s="37">
        <f>IF(H6906&gt;='Roof Calculator'!$G$8, 1, 0)</f>
        <v>1</v>
      </c>
      <c r="K6906" s="37">
        <f t="shared" si="1933"/>
        <v>0</v>
      </c>
      <c r="L6906" s="37">
        <f t="shared" si="1934"/>
        <v>55.94</v>
      </c>
      <c r="M6906" s="37">
        <v>0</v>
      </c>
      <c r="N6906" s="37">
        <f t="shared" si="1935"/>
        <v>0</v>
      </c>
      <c r="O6906" s="37">
        <v>0</v>
      </c>
      <c r="P6906" s="37">
        <v>0</v>
      </c>
      <c r="Q6906" s="21">
        <f t="shared" si="1936"/>
        <v>39.790999999999997</v>
      </c>
      <c r="R6906" s="21">
        <f t="shared" si="1945"/>
        <v>287.8333333333245</v>
      </c>
      <c r="S6906" s="21">
        <f t="shared" si="1946"/>
        <v>-9.314890648885342</v>
      </c>
      <c r="T6906" s="21">
        <f t="shared" si="1937"/>
        <v>86.147999999999996</v>
      </c>
      <c r="U6906" s="37">
        <f>VLOOKUP(Time_Zone, 'LSTM LookUp'!$B$5:$D$8, 3, FALSE)</f>
        <v>-75</v>
      </c>
      <c r="V6906" s="21">
        <f t="shared" si="1947"/>
        <v>14.823941688122611</v>
      </c>
      <c r="W6906" s="21">
        <f t="shared" si="1938"/>
        <v>299.85398542203069</v>
      </c>
      <c r="X6906" s="21">
        <f t="shared" si="1939"/>
        <v>0</v>
      </c>
      <c r="Y6906" s="21">
        <f t="shared" si="1940"/>
        <v>0</v>
      </c>
      <c r="Z6906" s="21">
        <f t="shared" si="1948"/>
        <v>0</v>
      </c>
      <c r="AA6906" s="21">
        <f t="shared" si="1941"/>
        <v>0</v>
      </c>
      <c r="AB6906" s="21">
        <f t="shared" si="1942"/>
        <v>0</v>
      </c>
      <c r="AC6906" s="21">
        <f t="shared" si="1943"/>
        <v>55.94</v>
      </c>
      <c r="AD6906" s="21">
        <f t="shared" si="1949"/>
        <v>0</v>
      </c>
      <c r="AE6906" s="21" t="str">
        <f t="shared" si="1944"/>
        <v>10/14/21:00</v>
      </c>
    </row>
    <row r="6907" spans="2:31">
      <c r="B6907" s="37">
        <v>10</v>
      </c>
      <c r="C6907" s="38">
        <v>14</v>
      </c>
      <c r="D6907" s="39">
        <v>22</v>
      </c>
      <c r="E6907" s="17">
        <v>13.3</v>
      </c>
      <c r="F6907" s="17">
        <v>0</v>
      </c>
      <c r="G6907" s="17">
        <v>0</v>
      </c>
      <c r="H6907" s="37">
        <f t="shared" si="1932"/>
        <v>55.94</v>
      </c>
      <c r="I6907" s="37">
        <f>IF(H6907&lt;'Roof Calculator'!$G$8, 1, 0)</f>
        <v>0</v>
      </c>
      <c r="J6907" s="37">
        <f>IF(H6907&gt;='Roof Calculator'!$G$8, 1, 0)</f>
        <v>1</v>
      </c>
      <c r="K6907" s="37">
        <f t="shared" si="1933"/>
        <v>0</v>
      </c>
      <c r="L6907" s="37">
        <f t="shared" si="1934"/>
        <v>55.94</v>
      </c>
      <c r="M6907" s="37">
        <v>0</v>
      </c>
      <c r="N6907" s="37">
        <f t="shared" si="1935"/>
        <v>0</v>
      </c>
      <c r="O6907" s="37">
        <v>0</v>
      </c>
      <c r="P6907" s="37">
        <v>0</v>
      </c>
      <c r="Q6907" s="21">
        <f t="shared" si="1936"/>
        <v>39.790999999999997</v>
      </c>
      <c r="R6907" s="21">
        <f t="shared" si="1945"/>
        <v>287.87499999999119</v>
      </c>
      <c r="S6907" s="21">
        <f t="shared" si="1946"/>
        <v>-9.3300283678186364</v>
      </c>
      <c r="T6907" s="21">
        <f t="shared" si="1937"/>
        <v>86.147999999999996</v>
      </c>
      <c r="U6907" s="37">
        <f>VLOOKUP(Time_Zone, 'LSTM LookUp'!$B$5:$D$8, 3, FALSE)</f>
        <v>-75</v>
      </c>
      <c r="V6907" s="21">
        <f t="shared" si="1947"/>
        <v>14.832192326158887</v>
      </c>
      <c r="W6907" s="21">
        <f t="shared" si="1938"/>
        <v>314.85604808153971</v>
      </c>
      <c r="X6907" s="21">
        <f t="shared" si="1939"/>
        <v>0</v>
      </c>
      <c r="Y6907" s="21">
        <f t="shared" si="1940"/>
        <v>0</v>
      </c>
      <c r="Z6907" s="21">
        <f t="shared" si="1948"/>
        <v>0</v>
      </c>
      <c r="AA6907" s="21">
        <f t="shared" si="1941"/>
        <v>0</v>
      </c>
      <c r="AB6907" s="21">
        <f t="shared" si="1942"/>
        <v>0</v>
      </c>
      <c r="AC6907" s="21">
        <f t="shared" si="1943"/>
        <v>55.94</v>
      </c>
      <c r="AD6907" s="21">
        <f t="shared" si="1949"/>
        <v>0</v>
      </c>
      <c r="AE6907" s="21" t="str">
        <f t="shared" si="1944"/>
        <v>10/14/22:00</v>
      </c>
    </row>
    <row r="6908" spans="2:31">
      <c r="B6908" s="37">
        <v>10</v>
      </c>
      <c r="C6908" s="38">
        <v>14</v>
      </c>
      <c r="D6908" s="39">
        <v>23</v>
      </c>
      <c r="E6908" s="17">
        <v>13.3</v>
      </c>
      <c r="F6908" s="17">
        <v>0</v>
      </c>
      <c r="G6908" s="17">
        <v>0</v>
      </c>
      <c r="H6908" s="37">
        <f t="shared" si="1932"/>
        <v>55.94</v>
      </c>
      <c r="I6908" s="37">
        <f>IF(H6908&lt;'Roof Calculator'!$G$8, 1, 0)</f>
        <v>0</v>
      </c>
      <c r="J6908" s="37">
        <f>IF(H6908&gt;='Roof Calculator'!$G$8, 1, 0)</f>
        <v>1</v>
      </c>
      <c r="K6908" s="37">
        <f t="shared" si="1933"/>
        <v>0</v>
      </c>
      <c r="L6908" s="37">
        <f t="shared" si="1934"/>
        <v>55.94</v>
      </c>
      <c r="M6908" s="37">
        <v>0</v>
      </c>
      <c r="N6908" s="37">
        <f t="shared" si="1935"/>
        <v>0</v>
      </c>
      <c r="O6908" s="37">
        <v>0</v>
      </c>
      <c r="P6908" s="37">
        <v>0</v>
      </c>
      <c r="Q6908" s="21">
        <f t="shared" si="1936"/>
        <v>39.790999999999997</v>
      </c>
      <c r="R6908" s="21">
        <f t="shared" si="1945"/>
        <v>287.91666666665787</v>
      </c>
      <c r="S6908" s="21">
        <f t="shared" si="1946"/>
        <v>-9.3451619008483089</v>
      </c>
      <c r="T6908" s="21">
        <f t="shared" si="1937"/>
        <v>86.147999999999996</v>
      </c>
      <c r="U6908" s="37">
        <f>VLOOKUP(Time_Zone, 'LSTM LookUp'!$B$5:$D$8, 3, FALSE)</f>
        <v>-75</v>
      </c>
      <c r="V6908" s="21">
        <f t="shared" si="1947"/>
        <v>14.840423998577325</v>
      </c>
      <c r="W6908" s="21">
        <f t="shared" si="1938"/>
        <v>329.85810599964435</v>
      </c>
      <c r="X6908" s="21">
        <f t="shared" si="1939"/>
        <v>0</v>
      </c>
      <c r="Y6908" s="21">
        <f t="shared" si="1940"/>
        <v>0</v>
      </c>
      <c r="Z6908" s="21">
        <f t="shared" si="1948"/>
        <v>0</v>
      </c>
      <c r="AA6908" s="21">
        <f t="shared" si="1941"/>
        <v>0</v>
      </c>
      <c r="AB6908" s="21">
        <f t="shared" si="1942"/>
        <v>0</v>
      </c>
      <c r="AC6908" s="21">
        <f t="shared" si="1943"/>
        <v>55.94</v>
      </c>
      <c r="AD6908" s="21">
        <f t="shared" si="1949"/>
        <v>0</v>
      </c>
      <c r="AE6908" s="21" t="str">
        <f t="shared" si="1944"/>
        <v>10/14/23:00</v>
      </c>
    </row>
    <row r="6909" spans="2:31">
      <c r="B6909" s="37">
        <v>10</v>
      </c>
      <c r="C6909" s="38">
        <v>14</v>
      </c>
      <c r="D6909" s="39">
        <v>24</v>
      </c>
      <c r="E6909" s="17">
        <v>13.9</v>
      </c>
      <c r="F6909" s="17">
        <v>0</v>
      </c>
      <c r="G6909" s="17">
        <v>0</v>
      </c>
      <c r="H6909" s="37">
        <f t="shared" si="1932"/>
        <v>57.02</v>
      </c>
      <c r="I6909" s="37">
        <f>IF(H6909&lt;'Roof Calculator'!$G$8, 1, 0)</f>
        <v>0</v>
      </c>
      <c r="J6909" s="37">
        <f>IF(H6909&gt;='Roof Calculator'!$G$8, 1, 0)</f>
        <v>1</v>
      </c>
      <c r="K6909" s="37">
        <f t="shared" si="1933"/>
        <v>0</v>
      </c>
      <c r="L6909" s="37">
        <f t="shared" si="1934"/>
        <v>57.02</v>
      </c>
      <c r="M6909" s="37">
        <v>0</v>
      </c>
      <c r="N6909" s="37">
        <f t="shared" si="1935"/>
        <v>0</v>
      </c>
      <c r="O6909" s="37">
        <v>0</v>
      </c>
      <c r="P6909" s="37">
        <v>0</v>
      </c>
      <c r="Q6909" s="21">
        <f t="shared" si="1936"/>
        <v>39.790999999999997</v>
      </c>
      <c r="R6909" s="21">
        <f t="shared" si="1945"/>
        <v>287.95833333332456</v>
      </c>
      <c r="S6909" s="21">
        <f t="shared" si="1946"/>
        <v>-9.3602912406986629</v>
      </c>
      <c r="T6909" s="21">
        <f t="shared" si="1937"/>
        <v>86.147999999999996</v>
      </c>
      <c r="U6909" s="37">
        <f>VLOOKUP(Time_Zone, 'LSTM LookUp'!$B$5:$D$8, 3, FALSE)</f>
        <v>-75</v>
      </c>
      <c r="V6909" s="21">
        <f t="shared" si="1947"/>
        <v>14.848636686556036</v>
      </c>
      <c r="W6909" s="21">
        <f t="shared" si="1938"/>
        <v>344.860159171639</v>
      </c>
      <c r="X6909" s="21">
        <f t="shared" si="1939"/>
        <v>0</v>
      </c>
      <c r="Y6909" s="21">
        <f t="shared" si="1940"/>
        <v>0</v>
      </c>
      <c r="Z6909" s="21">
        <f t="shared" si="1948"/>
        <v>0</v>
      </c>
      <c r="AA6909" s="21">
        <f t="shared" si="1941"/>
        <v>0</v>
      </c>
      <c r="AB6909" s="21">
        <f t="shared" si="1942"/>
        <v>0</v>
      </c>
      <c r="AC6909" s="21">
        <f t="shared" si="1943"/>
        <v>57.02</v>
      </c>
      <c r="AD6909" s="21">
        <f t="shared" si="1949"/>
        <v>0</v>
      </c>
      <c r="AE6909" s="21" t="str">
        <f t="shared" si="1944"/>
        <v>10/14/24:00</v>
      </c>
    </row>
    <row r="6910" spans="2:31">
      <c r="B6910" s="37">
        <v>10</v>
      </c>
      <c r="C6910" s="38">
        <v>15</v>
      </c>
      <c r="D6910" s="39">
        <v>1</v>
      </c>
      <c r="E6910" s="17">
        <v>13.9</v>
      </c>
      <c r="F6910" s="17">
        <v>0</v>
      </c>
      <c r="G6910" s="17">
        <v>0</v>
      </c>
      <c r="H6910" s="37">
        <f t="shared" si="1932"/>
        <v>57.02</v>
      </c>
      <c r="I6910" s="37">
        <f>IF(H6910&lt;'Roof Calculator'!$G$8, 1, 0)</f>
        <v>0</v>
      </c>
      <c r="J6910" s="37">
        <f>IF(H6910&gt;='Roof Calculator'!$G$8, 1, 0)</f>
        <v>1</v>
      </c>
      <c r="K6910" s="37">
        <f t="shared" si="1933"/>
        <v>0</v>
      </c>
      <c r="L6910" s="37">
        <f t="shared" si="1934"/>
        <v>57.02</v>
      </c>
      <c r="M6910" s="37">
        <v>0</v>
      </c>
      <c r="N6910" s="37">
        <f t="shared" si="1935"/>
        <v>0</v>
      </c>
      <c r="O6910" s="37">
        <v>0</v>
      </c>
      <c r="P6910" s="37">
        <v>0</v>
      </c>
      <c r="Q6910" s="21">
        <f t="shared" si="1936"/>
        <v>39.790999999999997</v>
      </c>
      <c r="R6910" s="21">
        <f t="shared" si="1945"/>
        <v>287.99999999999125</v>
      </c>
      <c r="S6910" s="21">
        <f t="shared" si="1946"/>
        <v>-9.3754163800936432</v>
      </c>
      <c r="T6910" s="21">
        <f t="shared" si="1937"/>
        <v>86.147999999999996</v>
      </c>
      <c r="U6910" s="37">
        <f>VLOOKUP(Time_Zone, 'LSTM LookUp'!$B$5:$D$8, 3, FALSE)</f>
        <v>-75</v>
      </c>
      <c r="V6910" s="21">
        <f t="shared" si="1947"/>
        <v>14.856830371306287</v>
      </c>
      <c r="W6910" s="21">
        <f t="shared" si="1938"/>
        <v>-0.13779240717344265</v>
      </c>
      <c r="X6910" s="21">
        <f t="shared" si="1939"/>
        <v>0</v>
      </c>
      <c r="Y6910" s="21">
        <f t="shared" si="1940"/>
        <v>0</v>
      </c>
      <c r="Z6910" s="21">
        <f t="shared" si="1948"/>
        <v>0</v>
      </c>
      <c r="AA6910" s="21">
        <f t="shared" si="1941"/>
        <v>0</v>
      </c>
      <c r="AB6910" s="21">
        <f t="shared" si="1942"/>
        <v>0</v>
      </c>
      <c r="AC6910" s="21">
        <f t="shared" si="1943"/>
        <v>57.02</v>
      </c>
      <c r="AD6910" s="21">
        <f t="shared" si="1949"/>
        <v>0</v>
      </c>
      <c r="AE6910" s="21" t="str">
        <f t="shared" si="1944"/>
        <v>10/15/1:00</v>
      </c>
    </row>
    <row r="6911" spans="2:31">
      <c r="B6911" s="37">
        <v>10</v>
      </c>
      <c r="C6911" s="38">
        <v>15</v>
      </c>
      <c r="D6911" s="39">
        <v>2</v>
      </c>
      <c r="E6911" s="17">
        <v>13.9</v>
      </c>
      <c r="F6911" s="17">
        <v>0</v>
      </c>
      <c r="G6911" s="17">
        <v>0</v>
      </c>
      <c r="H6911" s="37">
        <f t="shared" si="1932"/>
        <v>57.02</v>
      </c>
      <c r="I6911" s="37">
        <f>IF(H6911&lt;'Roof Calculator'!$G$8, 1, 0)</f>
        <v>0</v>
      </c>
      <c r="J6911" s="37">
        <f>IF(H6911&gt;='Roof Calculator'!$G$8, 1, 0)</f>
        <v>1</v>
      </c>
      <c r="K6911" s="37">
        <f t="shared" si="1933"/>
        <v>0</v>
      </c>
      <c r="L6911" s="37">
        <f t="shared" si="1934"/>
        <v>57.02</v>
      </c>
      <c r="M6911" s="37">
        <v>0</v>
      </c>
      <c r="N6911" s="37">
        <f t="shared" si="1935"/>
        <v>0</v>
      </c>
      <c r="O6911" s="37">
        <v>0</v>
      </c>
      <c r="P6911" s="37">
        <v>0</v>
      </c>
      <c r="Q6911" s="21">
        <f t="shared" si="1936"/>
        <v>39.790999999999997</v>
      </c>
      <c r="R6911" s="21">
        <f t="shared" si="1945"/>
        <v>288.04166666665793</v>
      </c>
      <c r="S6911" s="21">
        <f t="shared" si="1946"/>
        <v>-9.390537311756713</v>
      </c>
      <c r="T6911" s="21">
        <f t="shared" si="1937"/>
        <v>86.147999999999996</v>
      </c>
      <c r="U6911" s="37">
        <f>VLOOKUP(Time_Zone, 'LSTM LookUp'!$B$5:$D$8, 3, FALSE)</f>
        <v>-75</v>
      </c>
      <c r="V6911" s="21">
        <f t="shared" si="1947"/>
        <v>14.865005034072475</v>
      </c>
      <c r="W6911" s="21">
        <f t="shared" si="1938"/>
        <v>14.864251258518113</v>
      </c>
      <c r="X6911" s="21">
        <f t="shared" si="1939"/>
        <v>0</v>
      </c>
      <c r="Y6911" s="21">
        <f t="shared" si="1940"/>
        <v>0</v>
      </c>
      <c r="Z6911" s="21">
        <f t="shared" si="1948"/>
        <v>0</v>
      </c>
      <c r="AA6911" s="21">
        <f t="shared" si="1941"/>
        <v>0</v>
      </c>
      <c r="AB6911" s="21">
        <f t="shared" si="1942"/>
        <v>0</v>
      </c>
      <c r="AC6911" s="21">
        <f t="shared" si="1943"/>
        <v>57.02</v>
      </c>
      <c r="AD6911" s="21">
        <f t="shared" si="1949"/>
        <v>0</v>
      </c>
      <c r="AE6911" s="21" t="str">
        <f t="shared" si="1944"/>
        <v>10/15/2:00</v>
      </c>
    </row>
    <row r="6912" spans="2:31">
      <c r="B6912" s="37">
        <v>10</v>
      </c>
      <c r="C6912" s="38">
        <v>15</v>
      </c>
      <c r="D6912" s="39">
        <v>3</v>
      </c>
      <c r="E6912" s="17">
        <v>13.9</v>
      </c>
      <c r="F6912" s="17">
        <v>0</v>
      </c>
      <c r="G6912" s="17">
        <v>0</v>
      </c>
      <c r="H6912" s="37">
        <f t="shared" si="1932"/>
        <v>57.02</v>
      </c>
      <c r="I6912" s="37">
        <f>IF(H6912&lt;'Roof Calculator'!$G$8, 1, 0)</f>
        <v>0</v>
      </c>
      <c r="J6912" s="37">
        <f>IF(H6912&gt;='Roof Calculator'!$G$8, 1, 0)</f>
        <v>1</v>
      </c>
      <c r="K6912" s="37">
        <f t="shared" si="1933"/>
        <v>0</v>
      </c>
      <c r="L6912" s="37">
        <f t="shared" si="1934"/>
        <v>57.02</v>
      </c>
      <c r="M6912" s="37">
        <v>0</v>
      </c>
      <c r="N6912" s="37">
        <f t="shared" si="1935"/>
        <v>0</v>
      </c>
      <c r="O6912" s="37">
        <v>0</v>
      </c>
      <c r="P6912" s="37">
        <v>0</v>
      </c>
      <c r="Q6912" s="21">
        <f t="shared" si="1936"/>
        <v>39.790999999999997</v>
      </c>
      <c r="R6912" s="21">
        <f t="shared" si="1945"/>
        <v>288.08333333332462</v>
      </c>
      <c r="S6912" s="21">
        <f t="shared" si="1946"/>
        <v>-9.4056540284109396</v>
      </c>
      <c r="T6912" s="21">
        <f t="shared" si="1937"/>
        <v>86.147999999999996</v>
      </c>
      <c r="U6912" s="37">
        <f>VLOOKUP(Time_Zone, 'LSTM LookUp'!$B$5:$D$8, 3, FALSE)</f>
        <v>-75</v>
      </c>
      <c r="V6912" s="21">
        <f t="shared" si="1947"/>
        <v>14.873160656132205</v>
      </c>
      <c r="W6912" s="21">
        <f t="shared" si="1938"/>
        <v>29.866290164033042</v>
      </c>
      <c r="X6912" s="21">
        <f t="shared" si="1939"/>
        <v>0</v>
      </c>
      <c r="Y6912" s="21">
        <f t="shared" si="1940"/>
        <v>0</v>
      </c>
      <c r="Z6912" s="21">
        <f t="shared" si="1948"/>
        <v>0</v>
      </c>
      <c r="AA6912" s="21">
        <f t="shared" si="1941"/>
        <v>0</v>
      </c>
      <c r="AB6912" s="21">
        <f t="shared" si="1942"/>
        <v>0</v>
      </c>
      <c r="AC6912" s="21">
        <f t="shared" si="1943"/>
        <v>57.02</v>
      </c>
      <c r="AD6912" s="21">
        <f t="shared" si="1949"/>
        <v>0</v>
      </c>
      <c r="AE6912" s="21" t="str">
        <f t="shared" si="1944"/>
        <v>10/15/3:00</v>
      </c>
    </row>
    <row r="6913" spans="2:31">
      <c r="B6913" s="37">
        <v>10</v>
      </c>
      <c r="C6913" s="38">
        <v>15</v>
      </c>
      <c r="D6913" s="39">
        <v>4</v>
      </c>
      <c r="E6913" s="17">
        <v>13.9</v>
      </c>
      <c r="F6913" s="17">
        <v>0</v>
      </c>
      <c r="G6913" s="17">
        <v>0</v>
      </c>
      <c r="H6913" s="37">
        <f t="shared" si="1932"/>
        <v>57.02</v>
      </c>
      <c r="I6913" s="37">
        <f>IF(H6913&lt;'Roof Calculator'!$G$8, 1, 0)</f>
        <v>0</v>
      </c>
      <c r="J6913" s="37">
        <f>IF(H6913&gt;='Roof Calculator'!$G$8, 1, 0)</f>
        <v>1</v>
      </c>
      <c r="K6913" s="37">
        <f t="shared" si="1933"/>
        <v>0</v>
      </c>
      <c r="L6913" s="37">
        <f t="shared" si="1934"/>
        <v>57.02</v>
      </c>
      <c r="M6913" s="37">
        <v>0</v>
      </c>
      <c r="N6913" s="37">
        <f t="shared" si="1935"/>
        <v>0</v>
      </c>
      <c r="O6913" s="37">
        <v>0</v>
      </c>
      <c r="P6913" s="37">
        <v>0</v>
      </c>
      <c r="Q6913" s="21">
        <f t="shared" si="1936"/>
        <v>39.790999999999997</v>
      </c>
      <c r="R6913" s="21">
        <f t="shared" si="1945"/>
        <v>288.1249999999913</v>
      </c>
      <c r="S6913" s="21">
        <f t="shared" si="1946"/>
        <v>-9.4207665227789938</v>
      </c>
      <c r="T6913" s="21">
        <f t="shared" si="1937"/>
        <v>86.147999999999996</v>
      </c>
      <c r="U6913" s="37">
        <f>VLOOKUP(Time_Zone, 'LSTM LookUp'!$B$5:$D$8, 3, FALSE)</f>
        <v>-75</v>
      </c>
      <c r="V6913" s="21">
        <f t="shared" si="1947"/>
        <v>14.881297218796334</v>
      </c>
      <c r="W6913" s="21">
        <f t="shared" si="1938"/>
        <v>44.868324304699087</v>
      </c>
      <c r="X6913" s="21">
        <f t="shared" si="1939"/>
        <v>0</v>
      </c>
      <c r="Y6913" s="21">
        <f t="shared" si="1940"/>
        <v>0</v>
      </c>
      <c r="Z6913" s="21">
        <f t="shared" si="1948"/>
        <v>0</v>
      </c>
      <c r="AA6913" s="21">
        <f t="shared" si="1941"/>
        <v>0</v>
      </c>
      <c r="AB6913" s="21">
        <f t="shared" si="1942"/>
        <v>0</v>
      </c>
      <c r="AC6913" s="21">
        <f t="shared" si="1943"/>
        <v>57.02</v>
      </c>
      <c r="AD6913" s="21">
        <f t="shared" si="1949"/>
        <v>0</v>
      </c>
      <c r="AE6913" s="21" t="str">
        <f t="shared" si="1944"/>
        <v>10/15/4:00</v>
      </c>
    </row>
    <row r="6914" spans="2:31">
      <c r="B6914" s="37">
        <v>10</v>
      </c>
      <c r="C6914" s="38">
        <v>15</v>
      </c>
      <c r="D6914" s="39">
        <v>5</v>
      </c>
      <c r="E6914" s="17">
        <v>13.9</v>
      </c>
      <c r="F6914" s="17">
        <v>0</v>
      </c>
      <c r="G6914" s="17">
        <v>0</v>
      </c>
      <c r="H6914" s="37">
        <f t="shared" si="1932"/>
        <v>57.02</v>
      </c>
      <c r="I6914" s="37">
        <f>IF(H6914&lt;'Roof Calculator'!$G$8, 1, 0)</f>
        <v>0</v>
      </c>
      <c r="J6914" s="37">
        <f>IF(H6914&gt;='Roof Calculator'!$G$8, 1, 0)</f>
        <v>1</v>
      </c>
      <c r="K6914" s="37">
        <f t="shared" si="1933"/>
        <v>0</v>
      </c>
      <c r="L6914" s="37">
        <f t="shared" si="1934"/>
        <v>57.02</v>
      </c>
      <c r="M6914" s="37">
        <v>0</v>
      </c>
      <c r="N6914" s="37">
        <f t="shared" si="1935"/>
        <v>0</v>
      </c>
      <c r="O6914" s="37">
        <v>0</v>
      </c>
      <c r="P6914" s="37">
        <v>0</v>
      </c>
      <c r="Q6914" s="21">
        <f t="shared" si="1936"/>
        <v>39.790999999999997</v>
      </c>
      <c r="R6914" s="21">
        <f t="shared" si="1945"/>
        <v>288.16666666665799</v>
      </c>
      <c r="S6914" s="21">
        <f t="shared" si="1946"/>
        <v>-9.4358747875830868</v>
      </c>
      <c r="T6914" s="21">
        <f t="shared" si="1937"/>
        <v>86.147999999999996</v>
      </c>
      <c r="U6914" s="37">
        <f>VLOOKUP(Time_Zone, 'LSTM LookUp'!$B$5:$D$8, 3, FALSE)</f>
        <v>-75</v>
      </c>
      <c r="V6914" s="21">
        <f t="shared" si="1947"/>
        <v>14.889414703408985</v>
      </c>
      <c r="W6914" s="21">
        <f t="shared" si="1938"/>
        <v>59.870353675852229</v>
      </c>
      <c r="X6914" s="21">
        <f t="shared" si="1939"/>
        <v>0</v>
      </c>
      <c r="Y6914" s="21">
        <f t="shared" si="1940"/>
        <v>0</v>
      </c>
      <c r="Z6914" s="21">
        <f t="shared" si="1948"/>
        <v>0</v>
      </c>
      <c r="AA6914" s="21">
        <f t="shared" si="1941"/>
        <v>0</v>
      </c>
      <c r="AB6914" s="21">
        <f t="shared" si="1942"/>
        <v>0</v>
      </c>
      <c r="AC6914" s="21">
        <f t="shared" si="1943"/>
        <v>57.02</v>
      </c>
      <c r="AD6914" s="21">
        <f t="shared" si="1949"/>
        <v>0</v>
      </c>
      <c r="AE6914" s="21" t="str">
        <f t="shared" si="1944"/>
        <v>10/15/5:00</v>
      </c>
    </row>
    <row r="6915" spans="2:31">
      <c r="B6915" s="37">
        <v>10</v>
      </c>
      <c r="C6915" s="38">
        <v>15</v>
      </c>
      <c r="D6915" s="39">
        <v>6</v>
      </c>
      <c r="E6915" s="17">
        <v>13.9</v>
      </c>
      <c r="F6915" s="17">
        <v>0</v>
      </c>
      <c r="G6915" s="17">
        <v>0</v>
      </c>
      <c r="H6915" s="37">
        <f t="shared" si="1932"/>
        <v>57.02</v>
      </c>
      <c r="I6915" s="37">
        <f>IF(H6915&lt;'Roof Calculator'!$G$8, 1, 0)</f>
        <v>0</v>
      </c>
      <c r="J6915" s="37">
        <f>IF(H6915&gt;='Roof Calculator'!$G$8, 1, 0)</f>
        <v>1</v>
      </c>
      <c r="K6915" s="37">
        <f t="shared" si="1933"/>
        <v>0</v>
      </c>
      <c r="L6915" s="37">
        <f t="shared" si="1934"/>
        <v>57.02</v>
      </c>
      <c r="M6915" s="37">
        <v>0</v>
      </c>
      <c r="N6915" s="37">
        <f t="shared" si="1935"/>
        <v>0</v>
      </c>
      <c r="O6915" s="37">
        <v>0</v>
      </c>
      <c r="P6915" s="37">
        <v>0</v>
      </c>
      <c r="Q6915" s="21">
        <f t="shared" si="1936"/>
        <v>39.790999999999997</v>
      </c>
      <c r="R6915" s="21">
        <f t="shared" si="1945"/>
        <v>288.20833333332467</v>
      </c>
      <c r="S6915" s="21">
        <f t="shared" si="1946"/>
        <v>-9.450978815545076</v>
      </c>
      <c r="T6915" s="21">
        <f t="shared" si="1937"/>
        <v>86.147999999999996</v>
      </c>
      <c r="U6915" s="37">
        <f>VLOOKUP(Time_Zone, 'LSTM LookUp'!$B$5:$D$8, 3, FALSE)</f>
        <v>-75</v>
      </c>
      <c r="V6915" s="21">
        <f t="shared" si="1947"/>
        <v>14.897513091347619</v>
      </c>
      <c r="W6915" s="21">
        <f t="shared" si="1938"/>
        <v>74.872378272836912</v>
      </c>
      <c r="X6915" s="21">
        <f t="shared" si="1939"/>
        <v>0</v>
      </c>
      <c r="Y6915" s="21">
        <f t="shared" si="1940"/>
        <v>0</v>
      </c>
      <c r="Z6915" s="21">
        <f t="shared" si="1948"/>
        <v>0</v>
      </c>
      <c r="AA6915" s="21">
        <f t="shared" si="1941"/>
        <v>0</v>
      </c>
      <c r="AB6915" s="21">
        <f t="shared" si="1942"/>
        <v>0</v>
      </c>
      <c r="AC6915" s="21">
        <f t="shared" si="1943"/>
        <v>57.02</v>
      </c>
      <c r="AD6915" s="21">
        <f t="shared" si="1949"/>
        <v>0</v>
      </c>
      <c r="AE6915" s="21" t="str">
        <f t="shared" si="1944"/>
        <v>10/15/6:00</v>
      </c>
    </row>
    <row r="6916" spans="2:31">
      <c r="B6916" s="37">
        <v>10</v>
      </c>
      <c r="C6916" s="38">
        <v>15</v>
      </c>
      <c r="D6916" s="39">
        <v>7</v>
      </c>
      <c r="E6916" s="17">
        <v>13.3</v>
      </c>
      <c r="F6916" s="17">
        <v>1</v>
      </c>
      <c r="G6916" s="17">
        <v>0</v>
      </c>
      <c r="H6916" s="37">
        <f t="shared" si="1932"/>
        <v>55.94</v>
      </c>
      <c r="I6916" s="37">
        <f>IF(H6916&lt;'Roof Calculator'!$G$8, 1, 0)</f>
        <v>0</v>
      </c>
      <c r="J6916" s="37">
        <f>IF(H6916&gt;='Roof Calculator'!$G$8, 1, 0)</f>
        <v>1</v>
      </c>
      <c r="K6916" s="37">
        <f t="shared" si="1933"/>
        <v>0</v>
      </c>
      <c r="L6916" s="37">
        <f t="shared" si="1934"/>
        <v>55.94</v>
      </c>
      <c r="M6916" s="37">
        <v>0</v>
      </c>
      <c r="N6916" s="37">
        <f t="shared" si="1935"/>
        <v>1</v>
      </c>
      <c r="O6916" s="37">
        <v>0</v>
      </c>
      <c r="P6916" s="37">
        <v>0</v>
      </c>
      <c r="Q6916" s="21">
        <f t="shared" si="1936"/>
        <v>39.790999999999997</v>
      </c>
      <c r="R6916" s="21">
        <f t="shared" si="1945"/>
        <v>288.24999999999136</v>
      </c>
      <c r="S6916" s="21">
        <f t="shared" si="1946"/>
        <v>-9.4660785993863765</v>
      </c>
      <c r="T6916" s="21">
        <f t="shared" si="1937"/>
        <v>86.147999999999996</v>
      </c>
      <c r="U6916" s="37">
        <f>VLOOKUP(Time_Zone, 'LSTM LookUp'!$B$5:$D$8, 3, FALSE)</f>
        <v>-75</v>
      </c>
      <c r="V6916" s="21">
        <f t="shared" si="1947"/>
        <v>14.905592364023047</v>
      </c>
      <c r="W6916" s="21">
        <f t="shared" si="1938"/>
        <v>89.874398091005787</v>
      </c>
      <c r="X6916" s="21">
        <f t="shared" si="1939"/>
        <v>0</v>
      </c>
      <c r="Y6916" s="21">
        <f t="shared" si="1940"/>
        <v>1</v>
      </c>
      <c r="Z6916" s="21">
        <f t="shared" si="1948"/>
        <v>0.31698253437383872</v>
      </c>
      <c r="AA6916" s="21">
        <f t="shared" si="1941"/>
        <v>0</v>
      </c>
      <c r="AB6916" s="21">
        <f t="shared" si="1942"/>
        <v>0.31698253437383872</v>
      </c>
      <c r="AC6916" s="21">
        <f t="shared" si="1943"/>
        <v>55.94</v>
      </c>
      <c r="AD6916" s="21">
        <f t="shared" si="1949"/>
        <v>0.31698253437383872</v>
      </c>
      <c r="AE6916" s="21" t="str">
        <f t="shared" si="1944"/>
        <v>10/15/7:00</v>
      </c>
    </row>
    <row r="6917" spans="2:31">
      <c r="B6917" s="37">
        <v>10</v>
      </c>
      <c r="C6917" s="38">
        <v>15</v>
      </c>
      <c r="D6917" s="39">
        <v>8</v>
      </c>
      <c r="E6917" s="17">
        <v>13.3</v>
      </c>
      <c r="F6917" s="17">
        <v>21</v>
      </c>
      <c r="G6917" s="17">
        <v>1</v>
      </c>
      <c r="H6917" s="37">
        <f t="shared" si="1932"/>
        <v>55.94</v>
      </c>
      <c r="I6917" s="37">
        <f>IF(H6917&lt;'Roof Calculator'!$G$8, 1, 0)</f>
        <v>0</v>
      </c>
      <c r="J6917" s="37">
        <f>IF(H6917&gt;='Roof Calculator'!$G$8, 1, 0)</f>
        <v>1</v>
      </c>
      <c r="K6917" s="37">
        <f t="shared" si="1933"/>
        <v>0</v>
      </c>
      <c r="L6917" s="37">
        <f t="shared" si="1934"/>
        <v>55.94</v>
      </c>
      <c r="M6917" s="37">
        <v>0</v>
      </c>
      <c r="N6917" s="37">
        <f t="shared" si="1935"/>
        <v>21</v>
      </c>
      <c r="O6917" s="37">
        <v>0</v>
      </c>
      <c r="P6917" s="37">
        <v>0</v>
      </c>
      <c r="Q6917" s="21">
        <f t="shared" si="1936"/>
        <v>39.790999999999997</v>
      </c>
      <c r="R6917" s="21">
        <f t="shared" si="1945"/>
        <v>288.29166666665805</v>
      </c>
      <c r="S6917" s="21">
        <f t="shared" si="1946"/>
        <v>-9.4811741318279807</v>
      </c>
      <c r="T6917" s="21">
        <f t="shared" si="1937"/>
        <v>86.147999999999996</v>
      </c>
      <c r="U6917" s="37">
        <f>VLOOKUP(Time_Zone, 'LSTM LookUp'!$B$5:$D$8, 3, FALSE)</f>
        <v>-75</v>
      </c>
      <c r="V6917" s="21">
        <f t="shared" si="1947"/>
        <v>14.913652502879474</v>
      </c>
      <c r="W6917" s="21">
        <f t="shared" si="1938"/>
        <v>104.87641312571986</v>
      </c>
      <c r="X6917" s="21">
        <f t="shared" si="1939"/>
        <v>-0.29999752235404242</v>
      </c>
      <c r="Y6917" s="21">
        <f t="shared" si="1940"/>
        <v>20.700002477645956</v>
      </c>
      <c r="Z6917" s="21">
        <f t="shared" si="1948"/>
        <v>6.5615392469089562</v>
      </c>
      <c r="AA6917" s="21">
        <f t="shared" si="1941"/>
        <v>0</v>
      </c>
      <c r="AB6917" s="21">
        <f t="shared" si="1942"/>
        <v>6.5615392469089562</v>
      </c>
      <c r="AC6917" s="21">
        <f t="shared" si="1943"/>
        <v>55.94</v>
      </c>
      <c r="AD6917" s="21">
        <f t="shared" si="1949"/>
        <v>6.5615392469089562</v>
      </c>
      <c r="AE6917" s="21" t="str">
        <f t="shared" si="1944"/>
        <v>10/15/8:00</v>
      </c>
    </row>
    <row r="6918" spans="2:31">
      <c r="B6918" s="37">
        <v>10</v>
      </c>
      <c r="C6918" s="38">
        <v>15</v>
      </c>
      <c r="D6918" s="39">
        <v>9</v>
      </c>
      <c r="E6918" s="17">
        <v>13.9</v>
      </c>
      <c r="F6918" s="17">
        <v>115</v>
      </c>
      <c r="G6918" s="17">
        <v>0</v>
      </c>
      <c r="H6918" s="37">
        <f t="shared" si="1932"/>
        <v>57.02</v>
      </c>
      <c r="I6918" s="37">
        <f>IF(H6918&lt;'Roof Calculator'!$G$8, 1, 0)</f>
        <v>0</v>
      </c>
      <c r="J6918" s="37">
        <f>IF(H6918&gt;='Roof Calculator'!$G$8, 1, 0)</f>
        <v>1</v>
      </c>
      <c r="K6918" s="37">
        <f t="shared" si="1933"/>
        <v>0</v>
      </c>
      <c r="L6918" s="37">
        <f t="shared" si="1934"/>
        <v>57.02</v>
      </c>
      <c r="M6918" s="37">
        <v>0</v>
      </c>
      <c r="N6918" s="37">
        <f t="shared" si="1935"/>
        <v>115</v>
      </c>
      <c r="O6918" s="37">
        <v>0</v>
      </c>
      <c r="P6918" s="37">
        <v>0</v>
      </c>
      <c r="Q6918" s="21">
        <f t="shared" si="1936"/>
        <v>39.790999999999997</v>
      </c>
      <c r="R6918" s="21">
        <f t="shared" si="1945"/>
        <v>288.33333333332473</v>
      </c>
      <c r="S6918" s="21">
        <f t="shared" si="1946"/>
        <v>-9.4962654055904849</v>
      </c>
      <c r="T6918" s="21">
        <f t="shared" si="1937"/>
        <v>86.147999999999996</v>
      </c>
      <c r="U6918" s="37">
        <f>VLOOKUP(Time_Zone, 'LSTM LookUp'!$B$5:$D$8, 3, FALSE)</f>
        <v>-75</v>
      </c>
      <c r="V6918" s="21">
        <f t="shared" si="1947"/>
        <v>14.921693489394544</v>
      </c>
      <c r="W6918" s="21">
        <f t="shared" si="1938"/>
        <v>119.87842337234865</v>
      </c>
      <c r="X6918" s="21">
        <f t="shared" si="1939"/>
        <v>0</v>
      </c>
      <c r="Y6918" s="21">
        <f t="shared" si="1940"/>
        <v>115</v>
      </c>
      <c r="Z6918" s="21">
        <f t="shared" si="1948"/>
        <v>36.452991452991455</v>
      </c>
      <c r="AA6918" s="21">
        <f t="shared" si="1941"/>
        <v>0</v>
      </c>
      <c r="AB6918" s="21">
        <f t="shared" si="1942"/>
        <v>36.452991452991455</v>
      </c>
      <c r="AC6918" s="21">
        <f t="shared" si="1943"/>
        <v>57.02</v>
      </c>
      <c r="AD6918" s="21">
        <f t="shared" si="1949"/>
        <v>36.452991452991455</v>
      </c>
      <c r="AE6918" s="21" t="str">
        <f t="shared" si="1944"/>
        <v>10/15/9:00</v>
      </c>
    </row>
    <row r="6919" spans="2:31">
      <c r="B6919" s="37">
        <v>10</v>
      </c>
      <c r="C6919" s="38">
        <v>15</v>
      </c>
      <c r="D6919" s="39">
        <v>10</v>
      </c>
      <c r="E6919" s="17">
        <v>14.4</v>
      </c>
      <c r="F6919" s="17">
        <v>196</v>
      </c>
      <c r="G6919" s="17">
        <v>1</v>
      </c>
      <c r="H6919" s="37">
        <f t="shared" si="1932"/>
        <v>57.92</v>
      </c>
      <c r="I6919" s="37">
        <f>IF(H6919&lt;'Roof Calculator'!$G$8, 1, 0)</f>
        <v>0</v>
      </c>
      <c r="J6919" s="37">
        <f>IF(H6919&gt;='Roof Calculator'!$G$8, 1, 0)</f>
        <v>1</v>
      </c>
      <c r="K6919" s="37">
        <f t="shared" si="1933"/>
        <v>0</v>
      </c>
      <c r="L6919" s="37">
        <f t="shared" si="1934"/>
        <v>57.92</v>
      </c>
      <c r="M6919" s="37">
        <v>0</v>
      </c>
      <c r="N6919" s="37">
        <f t="shared" si="1935"/>
        <v>196</v>
      </c>
      <c r="O6919" s="37">
        <v>0</v>
      </c>
      <c r="P6919" s="37">
        <v>0</v>
      </c>
      <c r="Q6919" s="21">
        <f t="shared" si="1936"/>
        <v>39.790999999999997</v>
      </c>
      <c r="R6919" s="21">
        <f t="shared" si="1945"/>
        <v>288.37499999999142</v>
      </c>
      <c r="S6919" s="21">
        <f t="shared" si="1946"/>
        <v>-9.5113524133940537</v>
      </c>
      <c r="T6919" s="21">
        <f t="shared" si="1937"/>
        <v>86.147999999999996</v>
      </c>
      <c r="U6919" s="37">
        <f>VLOOKUP(Time_Zone, 'LSTM LookUp'!$B$5:$D$8, 3, FALSE)</f>
        <v>-75</v>
      </c>
      <c r="V6919" s="21">
        <f t="shared" si="1947"/>
        <v>14.929715305079378</v>
      </c>
      <c r="W6919" s="21">
        <f t="shared" si="1938"/>
        <v>134.88042882626982</v>
      </c>
      <c r="X6919" s="21">
        <f t="shared" si="1939"/>
        <v>-0.6404946235761203</v>
      </c>
      <c r="Y6919" s="21">
        <f t="shared" si="1940"/>
        <v>195.35950537642387</v>
      </c>
      <c r="Z6919" s="21">
        <f t="shared" si="1948"/>
        <v>61.925551128238411</v>
      </c>
      <c r="AA6919" s="21">
        <f t="shared" si="1941"/>
        <v>0</v>
      </c>
      <c r="AB6919" s="21">
        <f t="shared" si="1942"/>
        <v>61.925551128238411</v>
      </c>
      <c r="AC6919" s="21">
        <f t="shared" si="1943"/>
        <v>57.92</v>
      </c>
      <c r="AD6919" s="21">
        <f t="shared" si="1949"/>
        <v>61.925551128238411</v>
      </c>
      <c r="AE6919" s="21" t="str">
        <f t="shared" si="1944"/>
        <v>10/15/10:00</v>
      </c>
    </row>
    <row r="6920" spans="2:31">
      <c r="B6920" s="37">
        <v>10</v>
      </c>
      <c r="C6920" s="38">
        <v>15</v>
      </c>
      <c r="D6920" s="39">
        <v>11</v>
      </c>
      <c r="E6920" s="17">
        <v>15</v>
      </c>
      <c r="F6920" s="17">
        <v>286</v>
      </c>
      <c r="G6920" s="17">
        <v>1</v>
      </c>
      <c r="H6920" s="37">
        <f t="shared" si="1932"/>
        <v>59</v>
      </c>
      <c r="I6920" s="37">
        <f>IF(H6920&lt;'Roof Calculator'!$G$8, 1, 0)</f>
        <v>0</v>
      </c>
      <c r="J6920" s="37">
        <f>IF(H6920&gt;='Roof Calculator'!$G$8, 1, 0)</f>
        <v>1</v>
      </c>
      <c r="K6920" s="37">
        <f t="shared" si="1933"/>
        <v>0</v>
      </c>
      <c r="L6920" s="37">
        <f t="shared" si="1934"/>
        <v>59</v>
      </c>
      <c r="M6920" s="37">
        <v>0</v>
      </c>
      <c r="N6920" s="37">
        <f t="shared" si="1935"/>
        <v>286</v>
      </c>
      <c r="O6920" s="37">
        <v>0</v>
      </c>
      <c r="P6920" s="37">
        <v>0</v>
      </c>
      <c r="Q6920" s="21">
        <f t="shared" si="1936"/>
        <v>39.790999999999997</v>
      </c>
      <c r="R6920" s="21">
        <f t="shared" si="1945"/>
        <v>288.4166666666581</v>
      </c>
      <c r="S6920" s="21">
        <f t="shared" si="1946"/>
        <v>-9.5264351479585017</v>
      </c>
      <c r="T6920" s="21">
        <f t="shared" si="1937"/>
        <v>86.147999999999996</v>
      </c>
      <c r="U6920" s="37">
        <f>VLOOKUP(Time_Zone, 'LSTM LookUp'!$B$5:$D$8, 3, FALSE)</f>
        <v>-75</v>
      </c>
      <c r="V6920" s="21">
        <f t="shared" si="1947"/>
        <v>14.937717931478625</v>
      </c>
      <c r="W6920" s="21">
        <f t="shared" si="1938"/>
        <v>149.88242948286967</v>
      </c>
      <c r="X6920" s="21">
        <f t="shared" si="1939"/>
        <v>-0.76140426703215014</v>
      </c>
      <c r="Y6920" s="21">
        <f t="shared" si="1940"/>
        <v>285.23859573296784</v>
      </c>
      <c r="Z6920" s="21">
        <f t="shared" si="1948"/>
        <v>90.41565297667097</v>
      </c>
      <c r="AA6920" s="21">
        <f t="shared" si="1941"/>
        <v>0</v>
      </c>
      <c r="AB6920" s="21">
        <f t="shared" si="1942"/>
        <v>90.41565297667097</v>
      </c>
      <c r="AC6920" s="21">
        <f t="shared" si="1943"/>
        <v>59</v>
      </c>
      <c r="AD6920" s="21">
        <f t="shared" si="1949"/>
        <v>90.41565297667097</v>
      </c>
      <c r="AE6920" s="21" t="str">
        <f t="shared" si="1944"/>
        <v>10/15/11:00</v>
      </c>
    </row>
    <row r="6921" spans="2:31">
      <c r="B6921" s="37">
        <v>10</v>
      </c>
      <c r="C6921" s="38">
        <v>15</v>
      </c>
      <c r="D6921" s="39">
        <v>12</v>
      </c>
      <c r="E6921" s="17">
        <v>15</v>
      </c>
      <c r="F6921" s="17">
        <v>307</v>
      </c>
      <c r="G6921" s="17">
        <v>1</v>
      </c>
      <c r="H6921" s="37">
        <f t="shared" si="1932"/>
        <v>59</v>
      </c>
      <c r="I6921" s="37">
        <f>IF(H6921&lt;'Roof Calculator'!$G$8, 1, 0)</f>
        <v>0</v>
      </c>
      <c r="J6921" s="37">
        <f>IF(H6921&gt;='Roof Calculator'!$G$8, 1, 0)</f>
        <v>1</v>
      </c>
      <c r="K6921" s="37">
        <f t="shared" si="1933"/>
        <v>0</v>
      </c>
      <c r="L6921" s="37">
        <f t="shared" si="1934"/>
        <v>59</v>
      </c>
      <c r="M6921" s="37">
        <v>0</v>
      </c>
      <c r="N6921" s="37">
        <f t="shared" si="1935"/>
        <v>307</v>
      </c>
      <c r="O6921" s="37">
        <v>0</v>
      </c>
      <c r="P6921" s="37">
        <v>0</v>
      </c>
      <c r="Q6921" s="21">
        <f t="shared" si="1936"/>
        <v>39.790999999999997</v>
      </c>
      <c r="R6921" s="21">
        <f t="shared" si="1945"/>
        <v>288.45833333332479</v>
      </c>
      <c r="S6921" s="21">
        <f t="shared" si="1946"/>
        <v>-9.5415136020031763</v>
      </c>
      <c r="T6921" s="21">
        <f t="shared" si="1937"/>
        <v>86.147999999999996</v>
      </c>
      <c r="U6921" s="37">
        <f>VLOOKUP(Time_Zone, 'LSTM LookUp'!$B$5:$D$8, 3, FALSE)</f>
        <v>-75</v>
      </c>
      <c r="V6921" s="21">
        <f t="shared" si="1947"/>
        <v>14.945701350170477</v>
      </c>
      <c r="W6921" s="21">
        <f t="shared" si="1938"/>
        <v>164.88442533754261</v>
      </c>
      <c r="X6921" s="21">
        <f t="shared" si="1939"/>
        <v>-0.83762308155279097</v>
      </c>
      <c r="Y6921" s="21">
        <f t="shared" si="1940"/>
        <v>306.16237691844719</v>
      </c>
      <c r="Z6921" s="21">
        <f t="shared" si="1948"/>
        <v>97.048126165527862</v>
      </c>
      <c r="AA6921" s="21">
        <f t="shared" si="1941"/>
        <v>0</v>
      </c>
      <c r="AB6921" s="21">
        <f t="shared" si="1942"/>
        <v>97.048126165527862</v>
      </c>
      <c r="AC6921" s="21">
        <f t="shared" si="1943"/>
        <v>59</v>
      </c>
      <c r="AD6921" s="21">
        <f t="shared" si="1949"/>
        <v>97.048126165527862</v>
      </c>
      <c r="AE6921" s="21" t="str">
        <f t="shared" si="1944"/>
        <v>10/15/12:00</v>
      </c>
    </row>
    <row r="6922" spans="2:31">
      <c r="B6922" s="37">
        <v>10</v>
      </c>
      <c r="C6922" s="38">
        <v>15</v>
      </c>
      <c r="D6922" s="39">
        <v>13</v>
      </c>
      <c r="E6922" s="17">
        <v>15</v>
      </c>
      <c r="F6922" s="17">
        <v>208</v>
      </c>
      <c r="G6922" s="17">
        <v>1</v>
      </c>
      <c r="H6922" s="37">
        <f t="shared" si="1932"/>
        <v>59</v>
      </c>
      <c r="I6922" s="37">
        <f>IF(H6922&lt;'Roof Calculator'!$G$8, 1, 0)</f>
        <v>0</v>
      </c>
      <c r="J6922" s="37">
        <f>IF(H6922&gt;='Roof Calculator'!$G$8, 1, 0)</f>
        <v>1</v>
      </c>
      <c r="K6922" s="37">
        <f t="shared" si="1933"/>
        <v>0</v>
      </c>
      <c r="L6922" s="37">
        <f t="shared" si="1934"/>
        <v>59</v>
      </c>
      <c r="M6922" s="37">
        <v>0</v>
      </c>
      <c r="N6922" s="37">
        <f t="shared" si="1935"/>
        <v>208</v>
      </c>
      <c r="O6922" s="37">
        <v>0</v>
      </c>
      <c r="P6922" s="37">
        <v>0</v>
      </c>
      <c r="Q6922" s="21">
        <f t="shared" si="1936"/>
        <v>39.790999999999997</v>
      </c>
      <c r="R6922" s="21">
        <f t="shared" si="1945"/>
        <v>288.49999999999147</v>
      </c>
      <c r="S6922" s="21">
        <f t="shared" si="1946"/>
        <v>-9.5565877682470362</v>
      </c>
      <c r="T6922" s="21">
        <f t="shared" si="1937"/>
        <v>86.147999999999996</v>
      </c>
      <c r="U6922" s="37">
        <f>VLOOKUP(Time_Zone, 'LSTM LookUp'!$B$5:$D$8, 3, FALSE)</f>
        <v>-75</v>
      </c>
      <c r="V6922" s="21">
        <f t="shared" si="1947"/>
        <v>14.953665542766712</v>
      </c>
      <c r="W6922" s="21">
        <f t="shared" si="1938"/>
        <v>179.88641638569163</v>
      </c>
      <c r="X6922" s="21">
        <f t="shared" si="1939"/>
        <v>-0.86397104001554448</v>
      </c>
      <c r="Y6922" s="21">
        <f t="shared" si="1940"/>
        <v>207.13602895998446</v>
      </c>
      <c r="Z6922" s="21">
        <f t="shared" si="1948"/>
        <v>65.658503419868723</v>
      </c>
      <c r="AA6922" s="21">
        <f t="shared" si="1941"/>
        <v>0</v>
      </c>
      <c r="AB6922" s="21">
        <f t="shared" si="1942"/>
        <v>65.658503419868723</v>
      </c>
      <c r="AC6922" s="21">
        <f t="shared" si="1943"/>
        <v>59</v>
      </c>
      <c r="AD6922" s="21">
        <f t="shared" si="1949"/>
        <v>65.658503419868723</v>
      </c>
      <c r="AE6922" s="21" t="str">
        <f t="shared" si="1944"/>
        <v>10/15/13:00</v>
      </c>
    </row>
    <row r="6923" spans="2:31">
      <c r="B6923" s="37">
        <v>10</v>
      </c>
      <c r="C6923" s="38">
        <v>15</v>
      </c>
      <c r="D6923" s="39">
        <v>14</v>
      </c>
      <c r="E6923" s="17">
        <v>16.100000000000001</v>
      </c>
      <c r="F6923" s="17">
        <v>299</v>
      </c>
      <c r="G6923" s="17">
        <v>0</v>
      </c>
      <c r="H6923" s="37">
        <f t="shared" si="1932"/>
        <v>60.980000000000004</v>
      </c>
      <c r="I6923" s="37">
        <f>IF(H6923&lt;'Roof Calculator'!$G$8, 1, 0)</f>
        <v>0</v>
      </c>
      <c r="J6923" s="37">
        <f>IF(H6923&gt;='Roof Calculator'!$G$8, 1, 0)</f>
        <v>1</v>
      </c>
      <c r="K6923" s="37">
        <f t="shared" si="1933"/>
        <v>0</v>
      </c>
      <c r="L6923" s="37">
        <f t="shared" si="1934"/>
        <v>60.980000000000004</v>
      </c>
      <c r="M6923" s="37">
        <v>0</v>
      </c>
      <c r="N6923" s="37">
        <f t="shared" si="1935"/>
        <v>299</v>
      </c>
      <c r="O6923" s="37">
        <v>0</v>
      </c>
      <c r="P6923" s="37">
        <v>0</v>
      </c>
      <c r="Q6923" s="21">
        <f t="shared" si="1936"/>
        <v>39.790999999999997</v>
      </c>
      <c r="R6923" s="21">
        <f t="shared" si="1945"/>
        <v>288.54166666665816</v>
      </c>
      <c r="S6923" s="21">
        <f t="shared" si="1946"/>
        <v>-9.5716576394086523</v>
      </c>
      <c r="T6923" s="21">
        <f t="shared" si="1937"/>
        <v>86.147999999999996</v>
      </c>
      <c r="U6923" s="37">
        <f>VLOOKUP(Time_Zone, 'LSTM LookUp'!$B$5:$D$8, 3, FALSE)</f>
        <v>-75</v>
      </c>
      <c r="V6923" s="21">
        <f t="shared" si="1947"/>
        <v>14.961610490912763</v>
      </c>
      <c r="W6923" s="21">
        <f t="shared" si="1938"/>
        <v>194.88840262272819</v>
      </c>
      <c r="X6923" s="21">
        <f t="shared" si="1939"/>
        <v>0</v>
      </c>
      <c r="Y6923" s="21">
        <f t="shared" si="1940"/>
        <v>299</v>
      </c>
      <c r="Z6923" s="21">
        <f t="shared" si="1948"/>
        <v>94.777777777777771</v>
      </c>
      <c r="AA6923" s="21">
        <f t="shared" si="1941"/>
        <v>0</v>
      </c>
      <c r="AB6923" s="21">
        <f t="shared" si="1942"/>
        <v>94.777777777777771</v>
      </c>
      <c r="AC6923" s="21">
        <f t="shared" si="1943"/>
        <v>60.980000000000004</v>
      </c>
      <c r="AD6923" s="21">
        <f t="shared" si="1949"/>
        <v>94.777777777777771</v>
      </c>
      <c r="AE6923" s="21" t="str">
        <f t="shared" si="1944"/>
        <v>10/15/14:00</v>
      </c>
    </row>
    <row r="6924" spans="2:31">
      <c r="B6924" s="37">
        <v>10</v>
      </c>
      <c r="C6924" s="38">
        <v>15</v>
      </c>
      <c r="D6924" s="39">
        <v>15</v>
      </c>
      <c r="E6924" s="17">
        <v>17.2</v>
      </c>
      <c r="F6924" s="17">
        <v>266</v>
      </c>
      <c r="G6924" s="17">
        <v>0</v>
      </c>
      <c r="H6924" s="37">
        <f t="shared" si="1932"/>
        <v>62.959999999999994</v>
      </c>
      <c r="I6924" s="37">
        <f>IF(H6924&lt;'Roof Calculator'!$G$8, 1, 0)</f>
        <v>0</v>
      </c>
      <c r="J6924" s="37">
        <f>IF(H6924&gt;='Roof Calculator'!$G$8, 1, 0)</f>
        <v>1</v>
      </c>
      <c r="K6924" s="37">
        <f t="shared" si="1933"/>
        <v>0</v>
      </c>
      <c r="L6924" s="37">
        <f t="shared" si="1934"/>
        <v>62.959999999999994</v>
      </c>
      <c r="M6924" s="37">
        <v>0</v>
      </c>
      <c r="N6924" s="37">
        <f t="shared" si="1935"/>
        <v>266</v>
      </c>
      <c r="O6924" s="37">
        <v>0</v>
      </c>
      <c r="P6924" s="37">
        <v>0</v>
      </c>
      <c r="Q6924" s="21">
        <f t="shared" si="1936"/>
        <v>39.790999999999997</v>
      </c>
      <c r="R6924" s="21">
        <f t="shared" si="1945"/>
        <v>288.58333333332484</v>
      </c>
      <c r="S6924" s="21">
        <f t="shared" si="1946"/>
        <v>-9.5867232082061733</v>
      </c>
      <c r="T6924" s="21">
        <f t="shared" si="1937"/>
        <v>86.147999999999996</v>
      </c>
      <c r="U6924" s="37">
        <f>VLOOKUP(Time_Zone, 'LSTM LookUp'!$B$5:$D$8, 3, FALSE)</f>
        <v>-75</v>
      </c>
      <c r="V6924" s="21">
        <f t="shared" si="1947"/>
        <v>14.969536176287718</v>
      </c>
      <c r="W6924" s="21">
        <f t="shared" si="1938"/>
        <v>209.89038404407194</v>
      </c>
      <c r="X6924" s="21">
        <f t="shared" si="1939"/>
        <v>0</v>
      </c>
      <c r="Y6924" s="21">
        <f t="shared" si="1940"/>
        <v>266</v>
      </c>
      <c r="Z6924" s="21">
        <f t="shared" si="1948"/>
        <v>84.317354143441108</v>
      </c>
      <c r="AA6924" s="21">
        <f t="shared" si="1941"/>
        <v>0</v>
      </c>
      <c r="AB6924" s="21">
        <f t="shared" si="1942"/>
        <v>84.317354143441108</v>
      </c>
      <c r="AC6924" s="21">
        <f t="shared" si="1943"/>
        <v>62.959999999999994</v>
      </c>
      <c r="AD6924" s="21">
        <f t="shared" si="1949"/>
        <v>84.317354143441108</v>
      </c>
      <c r="AE6924" s="21" t="str">
        <f t="shared" si="1944"/>
        <v>10/15/15:00</v>
      </c>
    </row>
    <row r="6925" spans="2:31">
      <c r="B6925" s="37">
        <v>10</v>
      </c>
      <c r="C6925" s="38">
        <v>15</v>
      </c>
      <c r="D6925" s="39">
        <v>16</v>
      </c>
      <c r="E6925" s="17">
        <v>17.8</v>
      </c>
      <c r="F6925" s="17">
        <v>201</v>
      </c>
      <c r="G6925" s="17">
        <v>253</v>
      </c>
      <c r="H6925" s="37">
        <f t="shared" si="1932"/>
        <v>64.040000000000006</v>
      </c>
      <c r="I6925" s="37">
        <f>IF(H6925&lt;'Roof Calculator'!$G$8, 1, 0)</f>
        <v>0</v>
      </c>
      <c r="J6925" s="37">
        <f>IF(H6925&gt;='Roof Calculator'!$G$8, 1, 0)</f>
        <v>1</v>
      </c>
      <c r="K6925" s="37">
        <f t="shared" si="1933"/>
        <v>0</v>
      </c>
      <c r="L6925" s="37">
        <f t="shared" si="1934"/>
        <v>64.040000000000006</v>
      </c>
      <c r="M6925" s="37">
        <v>0</v>
      </c>
      <c r="N6925" s="37">
        <f t="shared" si="1935"/>
        <v>201</v>
      </c>
      <c r="O6925" s="37">
        <v>0</v>
      </c>
      <c r="P6925" s="37">
        <v>0</v>
      </c>
      <c r="Q6925" s="21">
        <f t="shared" si="1936"/>
        <v>39.790999999999997</v>
      </c>
      <c r="R6925" s="21">
        <f t="shared" si="1945"/>
        <v>288.62499999999153</v>
      </c>
      <c r="S6925" s="21">
        <f t="shared" si="1946"/>
        <v>-9.6017844673573371</v>
      </c>
      <c r="T6925" s="21">
        <f t="shared" si="1937"/>
        <v>86.147999999999996</v>
      </c>
      <c r="U6925" s="37">
        <f>VLOOKUP(Time_Zone, 'LSTM LookUp'!$B$5:$D$8, 3, FALSE)</f>
        <v>-75</v>
      </c>
      <c r="V6925" s="21">
        <f t="shared" si="1947"/>
        <v>14.977442580604366</v>
      </c>
      <c r="W6925" s="21">
        <f t="shared" si="1938"/>
        <v>224.89236064515111</v>
      </c>
      <c r="X6925" s="21">
        <f t="shared" si="1939"/>
        <v>-162.79874395610608</v>
      </c>
      <c r="Y6925" s="21">
        <f t="shared" si="1940"/>
        <v>38.20125604389392</v>
      </c>
      <c r="Z6925" s="21">
        <f t="shared" si="1948"/>
        <v>12.10913095705742</v>
      </c>
      <c r="AA6925" s="21">
        <f t="shared" si="1941"/>
        <v>0</v>
      </c>
      <c r="AB6925" s="21">
        <f t="shared" si="1942"/>
        <v>12.10913095705742</v>
      </c>
      <c r="AC6925" s="21">
        <f t="shared" si="1943"/>
        <v>64.040000000000006</v>
      </c>
      <c r="AD6925" s="21">
        <f t="shared" si="1949"/>
        <v>12.10913095705742</v>
      </c>
      <c r="AE6925" s="21" t="str">
        <f t="shared" si="1944"/>
        <v>10/15/16:00</v>
      </c>
    </row>
    <row r="6926" spans="2:31">
      <c r="B6926" s="37">
        <v>10</v>
      </c>
      <c r="C6926" s="38">
        <v>15</v>
      </c>
      <c r="D6926" s="39">
        <v>17</v>
      </c>
      <c r="E6926" s="17">
        <v>17.8</v>
      </c>
      <c r="F6926" s="17">
        <v>93</v>
      </c>
      <c r="G6926" s="17">
        <v>3</v>
      </c>
      <c r="H6926" s="37">
        <f t="shared" si="1932"/>
        <v>64.040000000000006</v>
      </c>
      <c r="I6926" s="37">
        <f>IF(H6926&lt;'Roof Calculator'!$G$8, 1, 0)</f>
        <v>0</v>
      </c>
      <c r="J6926" s="37">
        <f>IF(H6926&gt;='Roof Calculator'!$G$8, 1, 0)</f>
        <v>1</v>
      </c>
      <c r="K6926" s="37">
        <f t="shared" si="1933"/>
        <v>0</v>
      </c>
      <c r="L6926" s="37">
        <f t="shared" si="1934"/>
        <v>64.040000000000006</v>
      </c>
      <c r="M6926" s="37">
        <v>0</v>
      </c>
      <c r="N6926" s="37">
        <f t="shared" si="1935"/>
        <v>93</v>
      </c>
      <c r="O6926" s="37">
        <v>0</v>
      </c>
      <c r="P6926" s="37">
        <v>0</v>
      </c>
      <c r="Q6926" s="21">
        <f t="shared" si="1936"/>
        <v>39.790999999999997</v>
      </c>
      <c r="R6926" s="21">
        <f t="shared" si="1945"/>
        <v>288.66666666665822</v>
      </c>
      <c r="S6926" s="21">
        <f t="shared" si="1946"/>
        <v>-9.6168414095795249</v>
      </c>
      <c r="T6926" s="21">
        <f t="shared" si="1937"/>
        <v>86.147999999999996</v>
      </c>
      <c r="U6926" s="37">
        <f>VLOOKUP(Time_Zone, 'LSTM LookUp'!$B$5:$D$8, 3, FALSE)</f>
        <v>-75</v>
      </c>
      <c r="V6926" s="21">
        <f t="shared" si="1947"/>
        <v>14.985329685609281</v>
      </c>
      <c r="W6926" s="21">
        <f t="shared" si="1938"/>
        <v>239.89433242140228</v>
      </c>
      <c r="X6926" s="21">
        <f t="shared" si="1939"/>
        <v>-1.4607538766112154</v>
      </c>
      <c r="Y6926" s="21">
        <f t="shared" si="1940"/>
        <v>91.539246123388779</v>
      </c>
      <c r="Z6926" s="21">
        <f t="shared" si="1948"/>
        <v>29.016342230862367</v>
      </c>
      <c r="AA6926" s="21">
        <f t="shared" si="1941"/>
        <v>0</v>
      </c>
      <c r="AB6926" s="21">
        <f t="shared" si="1942"/>
        <v>29.016342230862367</v>
      </c>
      <c r="AC6926" s="21">
        <f t="shared" si="1943"/>
        <v>64.040000000000006</v>
      </c>
      <c r="AD6926" s="21">
        <f t="shared" si="1949"/>
        <v>29.016342230862367</v>
      </c>
      <c r="AE6926" s="21" t="str">
        <f t="shared" si="1944"/>
        <v>10/15/17:00</v>
      </c>
    </row>
    <row r="6927" spans="2:31">
      <c r="B6927" s="37">
        <v>10</v>
      </c>
      <c r="C6927" s="38">
        <v>15</v>
      </c>
      <c r="D6927" s="39">
        <v>18</v>
      </c>
      <c r="E6927" s="17">
        <v>16.7</v>
      </c>
      <c r="F6927" s="17">
        <v>42</v>
      </c>
      <c r="G6927" s="17">
        <v>18</v>
      </c>
      <c r="H6927" s="37">
        <f t="shared" si="1932"/>
        <v>62.059999999999995</v>
      </c>
      <c r="I6927" s="37">
        <f>IF(H6927&lt;'Roof Calculator'!$G$8, 1, 0)</f>
        <v>0</v>
      </c>
      <c r="J6927" s="37">
        <f>IF(H6927&gt;='Roof Calculator'!$G$8, 1, 0)</f>
        <v>1</v>
      </c>
      <c r="K6927" s="37">
        <f t="shared" si="1933"/>
        <v>0</v>
      </c>
      <c r="L6927" s="37">
        <f t="shared" si="1934"/>
        <v>62.059999999999995</v>
      </c>
      <c r="M6927" s="37">
        <v>0</v>
      </c>
      <c r="N6927" s="37">
        <f t="shared" si="1935"/>
        <v>42</v>
      </c>
      <c r="O6927" s="37">
        <v>0</v>
      </c>
      <c r="P6927" s="37">
        <v>0</v>
      </c>
      <c r="Q6927" s="21">
        <f t="shared" si="1936"/>
        <v>39.790999999999997</v>
      </c>
      <c r="R6927" s="21">
        <f t="shared" si="1945"/>
        <v>288.7083333333249</v>
      </c>
      <c r="S6927" s="21">
        <f t="shared" si="1946"/>
        <v>-9.6318940275896594</v>
      </c>
      <c r="T6927" s="21">
        <f t="shared" si="1937"/>
        <v>86.147999999999996</v>
      </c>
      <c r="U6927" s="37">
        <f>VLOOKUP(Time_Zone, 'LSTM LookUp'!$B$5:$D$8, 3, FALSE)</f>
        <v>-75</v>
      </c>
      <c r="V6927" s="21">
        <f t="shared" si="1947"/>
        <v>14.993197473082787</v>
      </c>
      <c r="W6927" s="21">
        <f t="shared" si="1938"/>
        <v>254.89629936827072</v>
      </c>
      <c r="X6927" s="21">
        <f t="shared" si="1939"/>
        <v>-5.4805394483045653</v>
      </c>
      <c r="Y6927" s="21">
        <f t="shared" si="1940"/>
        <v>36.519460551695431</v>
      </c>
      <c r="Z6927" s="21">
        <f t="shared" si="1948"/>
        <v>11.576031159641843</v>
      </c>
      <c r="AA6927" s="21">
        <f t="shared" si="1941"/>
        <v>0</v>
      </c>
      <c r="AB6927" s="21">
        <f t="shared" si="1942"/>
        <v>11.576031159641843</v>
      </c>
      <c r="AC6927" s="21">
        <f t="shared" si="1943"/>
        <v>62.059999999999995</v>
      </c>
      <c r="AD6927" s="21">
        <f t="shared" si="1949"/>
        <v>11.576031159641843</v>
      </c>
      <c r="AE6927" s="21" t="str">
        <f t="shared" si="1944"/>
        <v>10/15/18:00</v>
      </c>
    </row>
    <row r="6928" spans="2:31">
      <c r="B6928" s="37">
        <v>10</v>
      </c>
      <c r="C6928" s="38">
        <v>15</v>
      </c>
      <c r="D6928" s="39">
        <v>19</v>
      </c>
      <c r="E6928" s="17">
        <v>16.7</v>
      </c>
      <c r="F6928" s="17">
        <v>1</v>
      </c>
      <c r="G6928" s="17">
        <v>0</v>
      </c>
      <c r="H6928" s="37">
        <f t="shared" si="1932"/>
        <v>62.059999999999995</v>
      </c>
      <c r="I6928" s="37">
        <f>IF(H6928&lt;'Roof Calculator'!$G$8, 1, 0)</f>
        <v>0</v>
      </c>
      <c r="J6928" s="37">
        <f>IF(H6928&gt;='Roof Calculator'!$G$8, 1, 0)</f>
        <v>1</v>
      </c>
      <c r="K6928" s="37">
        <f t="shared" si="1933"/>
        <v>0</v>
      </c>
      <c r="L6928" s="37">
        <f t="shared" si="1934"/>
        <v>62.059999999999995</v>
      </c>
      <c r="M6928" s="37">
        <v>0</v>
      </c>
      <c r="N6928" s="37">
        <f t="shared" si="1935"/>
        <v>1</v>
      </c>
      <c r="O6928" s="37">
        <v>0</v>
      </c>
      <c r="P6928" s="37">
        <v>0</v>
      </c>
      <c r="Q6928" s="21">
        <f t="shared" si="1936"/>
        <v>39.790999999999997</v>
      </c>
      <c r="R6928" s="21">
        <f t="shared" si="1945"/>
        <v>288.74999999999159</v>
      </c>
      <c r="S6928" s="21">
        <f t="shared" si="1946"/>
        <v>-9.6469423141043116</v>
      </c>
      <c r="T6928" s="21">
        <f t="shared" si="1937"/>
        <v>86.147999999999996</v>
      </c>
      <c r="U6928" s="37">
        <f>VLOOKUP(Time_Zone, 'LSTM LookUp'!$B$5:$D$8, 3, FALSE)</f>
        <v>-75</v>
      </c>
      <c r="V6928" s="21">
        <f t="shared" si="1947"/>
        <v>15.001045924839053</v>
      </c>
      <c r="W6928" s="21">
        <f t="shared" si="1938"/>
        <v>269.89826148120977</v>
      </c>
      <c r="X6928" s="21">
        <f t="shared" si="1939"/>
        <v>0</v>
      </c>
      <c r="Y6928" s="21">
        <f t="shared" si="1940"/>
        <v>1</v>
      </c>
      <c r="Z6928" s="21">
        <f t="shared" si="1948"/>
        <v>0.31698253437383872</v>
      </c>
      <c r="AA6928" s="21">
        <f t="shared" si="1941"/>
        <v>0</v>
      </c>
      <c r="AB6928" s="21">
        <f t="shared" si="1942"/>
        <v>0.31698253437383872</v>
      </c>
      <c r="AC6928" s="21">
        <f t="shared" si="1943"/>
        <v>62.059999999999995</v>
      </c>
      <c r="AD6928" s="21">
        <f t="shared" si="1949"/>
        <v>0.31698253437383872</v>
      </c>
      <c r="AE6928" s="21" t="str">
        <f t="shared" si="1944"/>
        <v>10/15/19:00</v>
      </c>
    </row>
    <row r="6929" spans="2:31">
      <c r="B6929" s="37">
        <v>10</v>
      </c>
      <c r="C6929" s="38">
        <v>15</v>
      </c>
      <c r="D6929" s="39">
        <v>20</v>
      </c>
      <c r="E6929" s="17">
        <v>16.7</v>
      </c>
      <c r="F6929" s="17">
        <v>0</v>
      </c>
      <c r="G6929" s="17">
        <v>0</v>
      </c>
      <c r="H6929" s="37">
        <f t="shared" si="1932"/>
        <v>62.059999999999995</v>
      </c>
      <c r="I6929" s="37">
        <f>IF(H6929&lt;'Roof Calculator'!$G$8, 1, 0)</f>
        <v>0</v>
      </c>
      <c r="J6929" s="37">
        <f>IF(H6929&gt;='Roof Calculator'!$G$8, 1, 0)</f>
        <v>1</v>
      </c>
      <c r="K6929" s="37">
        <f t="shared" si="1933"/>
        <v>0</v>
      </c>
      <c r="L6929" s="37">
        <f t="shared" si="1934"/>
        <v>62.059999999999995</v>
      </c>
      <c r="M6929" s="37">
        <v>0</v>
      </c>
      <c r="N6929" s="37">
        <f t="shared" si="1935"/>
        <v>0</v>
      </c>
      <c r="O6929" s="37">
        <v>0</v>
      </c>
      <c r="P6929" s="37">
        <v>0</v>
      </c>
      <c r="Q6929" s="21">
        <f t="shared" si="1936"/>
        <v>39.790999999999997</v>
      </c>
      <c r="R6929" s="21">
        <f t="shared" si="1945"/>
        <v>288.79166666665827</v>
      </c>
      <c r="S6929" s="21">
        <f t="shared" si="1946"/>
        <v>-9.6619862618396084</v>
      </c>
      <c r="T6929" s="21">
        <f t="shared" si="1937"/>
        <v>86.147999999999996</v>
      </c>
      <c r="U6929" s="37">
        <f>VLOOKUP(Time_Zone, 'LSTM LookUp'!$B$5:$D$8, 3, FALSE)</f>
        <v>-75</v>
      </c>
      <c r="V6929" s="21">
        <f t="shared" si="1947"/>
        <v>15.008875022726096</v>
      </c>
      <c r="W6929" s="21">
        <f t="shared" si="1938"/>
        <v>284.90021875568152</v>
      </c>
      <c r="X6929" s="21">
        <f t="shared" si="1939"/>
        <v>0</v>
      </c>
      <c r="Y6929" s="21">
        <f t="shared" si="1940"/>
        <v>0</v>
      </c>
      <c r="Z6929" s="21">
        <f t="shared" si="1948"/>
        <v>0</v>
      </c>
      <c r="AA6929" s="21">
        <f t="shared" si="1941"/>
        <v>0</v>
      </c>
      <c r="AB6929" s="21">
        <f t="shared" si="1942"/>
        <v>0</v>
      </c>
      <c r="AC6929" s="21">
        <f t="shared" si="1943"/>
        <v>62.059999999999995</v>
      </c>
      <c r="AD6929" s="21">
        <f t="shared" si="1949"/>
        <v>0</v>
      </c>
      <c r="AE6929" s="21" t="str">
        <f t="shared" si="1944"/>
        <v>10/15/20:00</v>
      </c>
    </row>
    <row r="6930" spans="2:31">
      <c r="B6930" s="37">
        <v>10</v>
      </c>
      <c r="C6930" s="38">
        <v>15</v>
      </c>
      <c r="D6930" s="39">
        <v>21</v>
      </c>
      <c r="E6930" s="17">
        <v>16.7</v>
      </c>
      <c r="F6930" s="17">
        <v>0</v>
      </c>
      <c r="G6930" s="17">
        <v>0</v>
      </c>
      <c r="H6930" s="37">
        <f t="shared" si="1932"/>
        <v>62.059999999999995</v>
      </c>
      <c r="I6930" s="37">
        <f>IF(H6930&lt;'Roof Calculator'!$G$8, 1, 0)</f>
        <v>0</v>
      </c>
      <c r="J6930" s="37">
        <f>IF(H6930&gt;='Roof Calculator'!$G$8, 1, 0)</f>
        <v>1</v>
      </c>
      <c r="K6930" s="37">
        <f t="shared" si="1933"/>
        <v>0</v>
      </c>
      <c r="L6930" s="37">
        <f t="shared" si="1934"/>
        <v>62.059999999999995</v>
      </c>
      <c r="M6930" s="37">
        <v>0</v>
      </c>
      <c r="N6930" s="37">
        <f t="shared" si="1935"/>
        <v>0</v>
      </c>
      <c r="O6930" s="37">
        <v>0</v>
      </c>
      <c r="P6930" s="37">
        <v>0</v>
      </c>
      <c r="Q6930" s="21">
        <f t="shared" si="1936"/>
        <v>39.790999999999997</v>
      </c>
      <c r="R6930" s="21">
        <f t="shared" si="1945"/>
        <v>288.83333333332496</v>
      </c>
      <c r="S6930" s="21">
        <f t="shared" si="1946"/>
        <v>-9.6770258635113393</v>
      </c>
      <c r="T6930" s="21">
        <f t="shared" si="1937"/>
        <v>86.147999999999996</v>
      </c>
      <c r="U6930" s="37">
        <f>VLOOKUP(Time_Zone, 'LSTM LookUp'!$B$5:$D$8, 3, FALSE)</f>
        <v>-75</v>
      </c>
      <c r="V6930" s="21">
        <f t="shared" si="1947"/>
        <v>15.016684748625867</v>
      </c>
      <c r="W6930" s="21">
        <f t="shared" si="1938"/>
        <v>299.90217118715645</v>
      </c>
      <c r="X6930" s="21">
        <f t="shared" si="1939"/>
        <v>0</v>
      </c>
      <c r="Y6930" s="21">
        <f t="shared" si="1940"/>
        <v>0</v>
      </c>
      <c r="Z6930" s="21">
        <f t="shared" si="1948"/>
        <v>0</v>
      </c>
      <c r="AA6930" s="21">
        <f t="shared" si="1941"/>
        <v>0</v>
      </c>
      <c r="AB6930" s="21">
        <f t="shared" si="1942"/>
        <v>0</v>
      </c>
      <c r="AC6930" s="21">
        <f t="shared" si="1943"/>
        <v>62.059999999999995</v>
      </c>
      <c r="AD6930" s="21">
        <f t="shared" si="1949"/>
        <v>0</v>
      </c>
      <c r="AE6930" s="21" t="str">
        <f t="shared" si="1944"/>
        <v>10/15/21:00</v>
      </c>
    </row>
    <row r="6931" spans="2:31">
      <c r="B6931" s="37">
        <v>10</v>
      </c>
      <c r="C6931" s="38">
        <v>15</v>
      </c>
      <c r="D6931" s="39">
        <v>22</v>
      </c>
      <c r="E6931" s="17">
        <v>16.100000000000001</v>
      </c>
      <c r="F6931" s="17">
        <v>0</v>
      </c>
      <c r="G6931" s="17">
        <v>0</v>
      </c>
      <c r="H6931" s="37">
        <f t="shared" si="1932"/>
        <v>60.980000000000004</v>
      </c>
      <c r="I6931" s="37">
        <f>IF(H6931&lt;'Roof Calculator'!$G$8, 1, 0)</f>
        <v>0</v>
      </c>
      <c r="J6931" s="37">
        <f>IF(H6931&gt;='Roof Calculator'!$G$8, 1, 0)</f>
        <v>1</v>
      </c>
      <c r="K6931" s="37">
        <f t="shared" si="1933"/>
        <v>0</v>
      </c>
      <c r="L6931" s="37">
        <f t="shared" si="1934"/>
        <v>60.980000000000004</v>
      </c>
      <c r="M6931" s="37">
        <v>0</v>
      </c>
      <c r="N6931" s="37">
        <f t="shared" si="1935"/>
        <v>0</v>
      </c>
      <c r="O6931" s="37">
        <v>0</v>
      </c>
      <c r="P6931" s="37">
        <v>0</v>
      </c>
      <c r="Q6931" s="21">
        <f t="shared" si="1936"/>
        <v>39.790999999999997</v>
      </c>
      <c r="R6931" s="21">
        <f t="shared" si="1945"/>
        <v>288.87499999999164</v>
      </c>
      <c r="S6931" s="21">
        <f t="shared" si="1946"/>
        <v>-9.6920611118348479</v>
      </c>
      <c r="T6931" s="21">
        <f t="shared" si="1937"/>
        <v>86.147999999999996</v>
      </c>
      <c r="U6931" s="37">
        <f>VLOOKUP(Time_Zone, 'LSTM LookUp'!$B$5:$D$8, 3, FALSE)</f>
        <v>-75</v>
      </c>
      <c r="V6931" s="21">
        <f t="shared" si="1947"/>
        <v>15.024475084454226</v>
      </c>
      <c r="W6931" s="21">
        <f t="shared" si="1938"/>
        <v>314.90411877111359</v>
      </c>
      <c r="X6931" s="21">
        <f t="shared" si="1939"/>
        <v>0</v>
      </c>
      <c r="Y6931" s="21">
        <f t="shared" si="1940"/>
        <v>0</v>
      </c>
      <c r="Z6931" s="21">
        <f t="shared" si="1948"/>
        <v>0</v>
      </c>
      <c r="AA6931" s="21">
        <f t="shared" si="1941"/>
        <v>0</v>
      </c>
      <c r="AB6931" s="21">
        <f t="shared" si="1942"/>
        <v>0</v>
      </c>
      <c r="AC6931" s="21">
        <f t="shared" si="1943"/>
        <v>60.980000000000004</v>
      </c>
      <c r="AD6931" s="21">
        <f t="shared" si="1949"/>
        <v>0</v>
      </c>
      <c r="AE6931" s="21" t="str">
        <f t="shared" si="1944"/>
        <v>10/15/22:00</v>
      </c>
    </row>
    <row r="6932" spans="2:31">
      <c r="B6932" s="37">
        <v>10</v>
      </c>
      <c r="C6932" s="38">
        <v>15</v>
      </c>
      <c r="D6932" s="39">
        <v>23</v>
      </c>
      <c r="E6932" s="17">
        <v>16.100000000000001</v>
      </c>
      <c r="F6932" s="17">
        <v>0</v>
      </c>
      <c r="G6932" s="17">
        <v>0</v>
      </c>
      <c r="H6932" s="37">
        <f t="shared" si="1932"/>
        <v>60.980000000000004</v>
      </c>
      <c r="I6932" s="37">
        <f>IF(H6932&lt;'Roof Calculator'!$G$8, 1, 0)</f>
        <v>0</v>
      </c>
      <c r="J6932" s="37">
        <f>IF(H6932&gt;='Roof Calculator'!$G$8, 1, 0)</f>
        <v>1</v>
      </c>
      <c r="K6932" s="37">
        <f t="shared" si="1933"/>
        <v>0</v>
      </c>
      <c r="L6932" s="37">
        <f t="shared" si="1934"/>
        <v>60.980000000000004</v>
      </c>
      <c r="M6932" s="37">
        <v>0</v>
      </c>
      <c r="N6932" s="37">
        <f t="shared" si="1935"/>
        <v>0</v>
      </c>
      <c r="O6932" s="37">
        <v>0</v>
      </c>
      <c r="P6932" s="37">
        <v>0</v>
      </c>
      <c r="Q6932" s="21">
        <f t="shared" si="1936"/>
        <v>39.790999999999997</v>
      </c>
      <c r="R6932" s="21">
        <f t="shared" si="1945"/>
        <v>288.91666666665833</v>
      </c>
      <c r="S6932" s="21">
        <f t="shared" si="1946"/>
        <v>-9.7070919995250886</v>
      </c>
      <c r="T6932" s="21">
        <f t="shared" si="1937"/>
        <v>86.147999999999996</v>
      </c>
      <c r="U6932" s="37">
        <f>VLOOKUP(Time_Zone, 'LSTM LookUp'!$B$5:$D$8, 3, FALSE)</f>
        <v>-75</v>
      </c>
      <c r="V6932" s="21">
        <f t="shared" si="1947"/>
        <v>15.032246012161025</v>
      </c>
      <c r="W6932" s="21">
        <f t="shared" si="1938"/>
        <v>329.90606150304029</v>
      </c>
      <c r="X6932" s="21">
        <f t="shared" si="1939"/>
        <v>0</v>
      </c>
      <c r="Y6932" s="21">
        <f t="shared" si="1940"/>
        <v>0</v>
      </c>
      <c r="Z6932" s="21">
        <f t="shared" si="1948"/>
        <v>0</v>
      </c>
      <c r="AA6932" s="21">
        <f t="shared" si="1941"/>
        <v>0</v>
      </c>
      <c r="AB6932" s="21">
        <f t="shared" si="1942"/>
        <v>0</v>
      </c>
      <c r="AC6932" s="21">
        <f t="shared" si="1943"/>
        <v>60.980000000000004</v>
      </c>
      <c r="AD6932" s="21">
        <f t="shared" si="1949"/>
        <v>0</v>
      </c>
      <c r="AE6932" s="21" t="str">
        <f t="shared" si="1944"/>
        <v>10/15/23:00</v>
      </c>
    </row>
    <row r="6933" spans="2:31">
      <c r="B6933" s="37">
        <v>10</v>
      </c>
      <c r="C6933" s="38">
        <v>15</v>
      </c>
      <c r="D6933" s="39">
        <v>24</v>
      </c>
      <c r="E6933" s="17">
        <v>16.100000000000001</v>
      </c>
      <c r="F6933" s="17">
        <v>0</v>
      </c>
      <c r="G6933" s="17">
        <v>0</v>
      </c>
      <c r="H6933" s="37">
        <f t="shared" si="1932"/>
        <v>60.980000000000004</v>
      </c>
      <c r="I6933" s="37">
        <f>IF(H6933&lt;'Roof Calculator'!$G$8, 1, 0)</f>
        <v>0</v>
      </c>
      <c r="J6933" s="37">
        <f>IF(H6933&gt;='Roof Calculator'!$G$8, 1, 0)</f>
        <v>1</v>
      </c>
      <c r="K6933" s="37">
        <f t="shared" si="1933"/>
        <v>0</v>
      </c>
      <c r="L6933" s="37">
        <f t="shared" si="1934"/>
        <v>60.980000000000004</v>
      </c>
      <c r="M6933" s="37">
        <v>0</v>
      </c>
      <c r="N6933" s="37">
        <f t="shared" si="1935"/>
        <v>0</v>
      </c>
      <c r="O6933" s="37">
        <v>0</v>
      </c>
      <c r="P6933" s="37">
        <v>0</v>
      </c>
      <c r="Q6933" s="21">
        <f t="shared" si="1936"/>
        <v>39.790999999999997</v>
      </c>
      <c r="R6933" s="21">
        <f t="shared" si="1945"/>
        <v>288.95833333332502</v>
      </c>
      <c r="S6933" s="21">
        <f t="shared" si="1946"/>
        <v>-9.7221185192966555</v>
      </c>
      <c r="T6933" s="21">
        <f t="shared" si="1937"/>
        <v>86.147999999999996</v>
      </c>
      <c r="U6933" s="37">
        <f>VLOOKUP(Time_Zone, 'LSTM LookUp'!$B$5:$D$8, 3, FALSE)</f>
        <v>-75</v>
      </c>
      <c r="V6933" s="21">
        <f t="shared" si="1947"/>
        <v>15.039997513730134</v>
      </c>
      <c r="W6933" s="21">
        <f t="shared" si="1938"/>
        <v>344.90799937843246</v>
      </c>
      <c r="X6933" s="21">
        <f t="shared" si="1939"/>
        <v>0</v>
      </c>
      <c r="Y6933" s="21">
        <f t="shared" si="1940"/>
        <v>0</v>
      </c>
      <c r="Z6933" s="21">
        <f t="shared" si="1948"/>
        <v>0</v>
      </c>
      <c r="AA6933" s="21">
        <f t="shared" si="1941"/>
        <v>0</v>
      </c>
      <c r="AB6933" s="21">
        <f t="shared" si="1942"/>
        <v>0</v>
      </c>
      <c r="AC6933" s="21">
        <f t="shared" si="1943"/>
        <v>60.980000000000004</v>
      </c>
      <c r="AD6933" s="21">
        <f t="shared" si="1949"/>
        <v>0</v>
      </c>
      <c r="AE6933" s="21" t="str">
        <f t="shared" si="1944"/>
        <v>10/15/24:00</v>
      </c>
    </row>
    <row r="6934" spans="2:31">
      <c r="B6934" s="37">
        <v>10</v>
      </c>
      <c r="C6934" s="38">
        <v>16</v>
      </c>
      <c r="D6934" s="39">
        <v>1</v>
      </c>
      <c r="E6934" s="17">
        <v>14.4</v>
      </c>
      <c r="F6934" s="17">
        <v>0</v>
      </c>
      <c r="G6934" s="17">
        <v>0</v>
      </c>
      <c r="H6934" s="37">
        <f t="shared" ref="H6934:H6997" si="1950">E6934*9/5+32</f>
        <v>57.92</v>
      </c>
      <c r="I6934" s="37">
        <f>IF(H6934&lt;'Roof Calculator'!$G$8, 1, 0)</f>
        <v>0</v>
      </c>
      <c r="J6934" s="37">
        <f>IF(H6934&gt;='Roof Calculator'!$G$8, 1, 0)</f>
        <v>1</v>
      </c>
      <c r="K6934" s="37">
        <f t="shared" ref="K6934:K6997" si="1951">I6934*H6934</f>
        <v>0</v>
      </c>
      <c r="L6934" s="37">
        <f t="shared" ref="L6934:L6997" si="1952">J6934*H6934</f>
        <v>57.92</v>
      </c>
      <c r="M6934" s="37">
        <v>0</v>
      </c>
      <c r="N6934" s="37">
        <f t="shared" ref="N6934:N6997" si="1953">F6934*(180-M6934)/180</f>
        <v>0</v>
      </c>
      <c r="O6934" s="37">
        <v>0</v>
      </c>
      <c r="P6934" s="37">
        <v>0</v>
      </c>
      <c r="Q6934" s="21">
        <f t="shared" ref="Q6934:Q6997" si="1954">Latitude</f>
        <v>39.790999999999997</v>
      </c>
      <c r="R6934" s="21">
        <f t="shared" si="1945"/>
        <v>288.9999999999917</v>
      </c>
      <c r="S6934" s="21">
        <f t="shared" si="1946"/>
        <v>-9.7371406638637179</v>
      </c>
      <c r="T6934" s="21">
        <f t="shared" ref="T6934:T6997" si="1955">Longitude</f>
        <v>86.147999999999996</v>
      </c>
      <c r="U6934" s="37">
        <f>VLOOKUP(Time_Zone, 'LSTM LookUp'!$B$5:$D$8, 3, FALSE)</f>
        <v>-75</v>
      </c>
      <c r="V6934" s="21">
        <f t="shared" si="1947"/>
        <v>15.047729571179481</v>
      </c>
      <c r="W6934" s="21">
        <f t="shared" ref="W6934:W6997" si="1956">15*((D6934+(4*(T6934-U6934)+V6934)/60)-12)</f>
        <v>-9.0067607205117639E-2</v>
      </c>
      <c r="X6934" s="21">
        <f t="shared" ref="X6934:X6997" si="1957">G6934*(SIN(S6934*PI()/180)*SIN(Q6934*PI()/180)*COS(O6934*PI()/180)-SIN(S6934*PI()/180)*COS(Q6934*PI()/180)*SIN(O6934*PI()/180)*COS(P6934*PI()/180)+COS(S6934*PI()/180)*COS(Q6934*PI()/180)*COS(O6934*PI()/180)*COS(W6934*PI()/180)+COS(S6934*PI()/180)*SIN(Q6934*PI()/180)*SIN(O6934*PI()/180)*COS(P6934*PI()/180)*COS(W6934*PI()/180)+COS(S6934*PI()/180)*SIN(P6934*PI()/180)*SIN(W6934*PI()/180)*SIN(O6934*PI()/180))</f>
        <v>0</v>
      </c>
      <c r="Y6934" s="21">
        <f t="shared" ref="Y6934:Y6997" si="1958">X6934+N6934</f>
        <v>0</v>
      </c>
      <c r="Z6934" s="21">
        <f t="shared" si="1948"/>
        <v>0</v>
      </c>
      <c r="AA6934" s="21">
        <f t="shared" ref="AA6934:AA6997" si="1959">Z6934*I6934</f>
        <v>0</v>
      </c>
      <c r="AB6934" s="21">
        <f t="shared" ref="AB6934:AB6997" si="1960">Z6934*J6934</f>
        <v>0</v>
      </c>
      <c r="AC6934" s="21">
        <f t="shared" ref="AC6934:AC6997" si="1961">L6934</f>
        <v>57.92</v>
      </c>
      <c r="AD6934" s="21">
        <f t="shared" si="1949"/>
        <v>0</v>
      </c>
      <c r="AE6934" s="21" t="str">
        <f t="shared" ref="AE6934:AE6997" si="1962">CONCATENATE(B6934, "/", C6934, "/", D6934,":00")</f>
        <v>10/16/1:00</v>
      </c>
    </row>
    <row r="6935" spans="2:31">
      <c r="B6935" s="37">
        <v>10</v>
      </c>
      <c r="C6935" s="38">
        <v>16</v>
      </c>
      <c r="D6935" s="39">
        <v>2</v>
      </c>
      <c r="E6935" s="17">
        <v>13.9</v>
      </c>
      <c r="F6935" s="17">
        <v>0</v>
      </c>
      <c r="G6935" s="17">
        <v>0</v>
      </c>
      <c r="H6935" s="37">
        <f t="shared" si="1950"/>
        <v>57.02</v>
      </c>
      <c r="I6935" s="37">
        <f>IF(H6935&lt;'Roof Calculator'!$G$8, 1, 0)</f>
        <v>0</v>
      </c>
      <c r="J6935" s="37">
        <f>IF(H6935&gt;='Roof Calculator'!$G$8, 1, 0)</f>
        <v>1</v>
      </c>
      <c r="K6935" s="37">
        <f t="shared" si="1951"/>
        <v>0</v>
      </c>
      <c r="L6935" s="37">
        <f t="shared" si="1952"/>
        <v>57.02</v>
      </c>
      <c r="M6935" s="37">
        <v>0</v>
      </c>
      <c r="N6935" s="37">
        <f t="shared" si="1953"/>
        <v>0</v>
      </c>
      <c r="O6935" s="37">
        <v>0</v>
      </c>
      <c r="P6935" s="37">
        <v>0</v>
      </c>
      <c r="Q6935" s="21">
        <f t="shared" si="1954"/>
        <v>39.790999999999997</v>
      </c>
      <c r="R6935" s="21">
        <f t="shared" ref="R6935:R6998" si="1963">R6934+1/24</f>
        <v>289.04166666665839</v>
      </c>
      <c r="S6935" s="21">
        <f t="shared" ref="S6935:S6998" si="1964">ASIN(SIN(23.45*PI()/180)*SIN((360/365*(R6935-81))*PI()/180))*180/PI()</f>
        <v>-9.7521584259400456</v>
      </c>
      <c r="T6935" s="21">
        <f t="shared" si="1955"/>
        <v>86.147999999999996</v>
      </c>
      <c r="U6935" s="37">
        <f>VLOOKUP(Time_Zone, 'LSTM LookUp'!$B$5:$D$8, 3, FALSE)</f>
        <v>-75</v>
      </c>
      <c r="V6935" s="21">
        <f t="shared" ref="V6935:V6998" si="1965">9.87*SIN(2*(360/365*(R6935-81))*PI()/180)-7.53*COS((360/365*(R6935-81))*PI()/180)-1.5*SIN((360/365*(R6935-81))*PI()/180)</f>
        <v>15.055442166561068</v>
      </c>
      <c r="W6935" s="21">
        <f t="shared" si="1956"/>
        <v>14.911860541640269</v>
      </c>
      <c r="X6935" s="21">
        <f t="shared" si="1957"/>
        <v>0</v>
      </c>
      <c r="Y6935" s="21">
        <f t="shared" si="1958"/>
        <v>0</v>
      </c>
      <c r="Z6935" s="21">
        <f t="shared" ref="Z6935:Z6998" si="1966">Y6935/10.764*3.412</f>
        <v>0</v>
      </c>
      <c r="AA6935" s="21">
        <f t="shared" si="1959"/>
        <v>0</v>
      </c>
      <c r="AB6935" s="21">
        <f t="shared" si="1960"/>
        <v>0</v>
      </c>
      <c r="AC6935" s="21">
        <f t="shared" si="1961"/>
        <v>57.02</v>
      </c>
      <c r="AD6935" s="21">
        <f t="shared" ref="AD6935:AD6998" si="1967">AB6935</f>
        <v>0</v>
      </c>
      <c r="AE6935" s="21" t="str">
        <f t="shared" si="1962"/>
        <v>10/16/2:00</v>
      </c>
    </row>
    <row r="6936" spans="2:31">
      <c r="B6936" s="37">
        <v>10</v>
      </c>
      <c r="C6936" s="38">
        <v>16</v>
      </c>
      <c r="D6936" s="39">
        <v>3</v>
      </c>
      <c r="E6936" s="17">
        <v>13.9</v>
      </c>
      <c r="F6936" s="17">
        <v>0</v>
      </c>
      <c r="G6936" s="17">
        <v>0</v>
      </c>
      <c r="H6936" s="37">
        <f t="shared" si="1950"/>
        <v>57.02</v>
      </c>
      <c r="I6936" s="37">
        <f>IF(H6936&lt;'Roof Calculator'!$G$8, 1, 0)</f>
        <v>0</v>
      </c>
      <c r="J6936" s="37">
        <f>IF(H6936&gt;='Roof Calculator'!$G$8, 1, 0)</f>
        <v>1</v>
      </c>
      <c r="K6936" s="37">
        <f t="shared" si="1951"/>
        <v>0</v>
      </c>
      <c r="L6936" s="37">
        <f t="shared" si="1952"/>
        <v>57.02</v>
      </c>
      <c r="M6936" s="37">
        <v>0</v>
      </c>
      <c r="N6936" s="37">
        <f t="shared" si="1953"/>
        <v>0</v>
      </c>
      <c r="O6936" s="37">
        <v>0</v>
      </c>
      <c r="P6936" s="37">
        <v>0</v>
      </c>
      <c r="Q6936" s="21">
        <f t="shared" si="1954"/>
        <v>39.790999999999997</v>
      </c>
      <c r="R6936" s="21">
        <f t="shared" si="1963"/>
        <v>289.08333333332507</v>
      </c>
      <c r="S6936" s="21">
        <f t="shared" si="1964"/>
        <v>-9.7671717982390707</v>
      </c>
      <c r="T6936" s="21">
        <f t="shared" si="1955"/>
        <v>86.147999999999996</v>
      </c>
      <c r="U6936" s="37">
        <f>VLOOKUP(Time_Zone, 'LSTM LookUp'!$B$5:$D$8, 3, FALSE)</f>
        <v>-75</v>
      </c>
      <c r="V6936" s="21">
        <f t="shared" si="1965"/>
        <v>15.063135281961067</v>
      </c>
      <c r="W6936" s="21">
        <f t="shared" si="1956"/>
        <v>29.913783820490263</v>
      </c>
      <c r="X6936" s="21">
        <f t="shared" si="1957"/>
        <v>0</v>
      </c>
      <c r="Y6936" s="21">
        <f t="shared" si="1958"/>
        <v>0</v>
      </c>
      <c r="Z6936" s="21">
        <f t="shared" si="1966"/>
        <v>0</v>
      </c>
      <c r="AA6936" s="21">
        <f t="shared" si="1959"/>
        <v>0</v>
      </c>
      <c r="AB6936" s="21">
        <f t="shared" si="1960"/>
        <v>0</v>
      </c>
      <c r="AC6936" s="21">
        <f t="shared" si="1961"/>
        <v>57.02</v>
      </c>
      <c r="AD6936" s="21">
        <f t="shared" si="1967"/>
        <v>0</v>
      </c>
      <c r="AE6936" s="21" t="str">
        <f t="shared" si="1962"/>
        <v>10/16/3:00</v>
      </c>
    </row>
    <row r="6937" spans="2:31">
      <c r="B6937" s="37">
        <v>10</v>
      </c>
      <c r="C6937" s="38">
        <v>16</v>
      </c>
      <c r="D6937" s="39">
        <v>4</v>
      </c>
      <c r="E6937" s="17">
        <v>13.9</v>
      </c>
      <c r="F6937" s="17">
        <v>0</v>
      </c>
      <c r="G6937" s="17">
        <v>0</v>
      </c>
      <c r="H6937" s="37">
        <f t="shared" si="1950"/>
        <v>57.02</v>
      </c>
      <c r="I6937" s="37">
        <f>IF(H6937&lt;'Roof Calculator'!$G$8, 1, 0)</f>
        <v>0</v>
      </c>
      <c r="J6937" s="37">
        <f>IF(H6937&gt;='Roof Calculator'!$G$8, 1, 0)</f>
        <v>1</v>
      </c>
      <c r="K6937" s="37">
        <f t="shared" si="1951"/>
        <v>0</v>
      </c>
      <c r="L6937" s="37">
        <f t="shared" si="1952"/>
        <v>57.02</v>
      </c>
      <c r="M6937" s="37">
        <v>0</v>
      </c>
      <c r="N6937" s="37">
        <f t="shared" si="1953"/>
        <v>0</v>
      </c>
      <c r="O6937" s="37">
        <v>0</v>
      </c>
      <c r="P6937" s="37">
        <v>0</v>
      </c>
      <c r="Q6937" s="21">
        <f t="shared" si="1954"/>
        <v>39.790999999999997</v>
      </c>
      <c r="R6937" s="21">
        <f t="shared" si="1963"/>
        <v>289.12499999999176</v>
      </c>
      <c r="S6937" s="21">
        <f t="shared" si="1964"/>
        <v>-9.7821807734737938</v>
      </c>
      <c r="T6937" s="21">
        <f t="shared" si="1955"/>
        <v>86.147999999999996</v>
      </c>
      <c r="U6937" s="37">
        <f>VLOOKUP(Time_Zone, 'LSTM LookUp'!$B$5:$D$8, 3, FALSE)</f>
        <v>-75</v>
      </c>
      <c r="V6937" s="21">
        <f t="shared" si="1965"/>
        <v>15.070808899499788</v>
      </c>
      <c r="W6937" s="21">
        <f t="shared" si="1956"/>
        <v>44.915702224874948</v>
      </c>
      <c r="X6937" s="21">
        <f t="shared" si="1957"/>
        <v>0</v>
      </c>
      <c r="Y6937" s="21">
        <f t="shared" si="1958"/>
        <v>0</v>
      </c>
      <c r="Z6937" s="21">
        <f t="shared" si="1966"/>
        <v>0</v>
      </c>
      <c r="AA6937" s="21">
        <f t="shared" si="1959"/>
        <v>0</v>
      </c>
      <c r="AB6937" s="21">
        <f t="shared" si="1960"/>
        <v>0</v>
      </c>
      <c r="AC6937" s="21">
        <f t="shared" si="1961"/>
        <v>57.02</v>
      </c>
      <c r="AD6937" s="21">
        <f t="shared" si="1967"/>
        <v>0</v>
      </c>
      <c r="AE6937" s="21" t="str">
        <f t="shared" si="1962"/>
        <v>10/16/4:00</v>
      </c>
    </row>
    <row r="6938" spans="2:31">
      <c r="B6938" s="37">
        <v>10</v>
      </c>
      <c r="C6938" s="38">
        <v>16</v>
      </c>
      <c r="D6938" s="39">
        <v>5</v>
      </c>
      <c r="E6938" s="17">
        <v>12.2</v>
      </c>
      <c r="F6938" s="17">
        <v>0</v>
      </c>
      <c r="G6938" s="17">
        <v>0</v>
      </c>
      <c r="H6938" s="37">
        <f t="shared" si="1950"/>
        <v>53.96</v>
      </c>
      <c r="I6938" s="37">
        <f>IF(H6938&lt;'Roof Calculator'!$G$8, 1, 0)</f>
        <v>1</v>
      </c>
      <c r="J6938" s="37">
        <f>IF(H6938&gt;='Roof Calculator'!$G$8, 1, 0)</f>
        <v>0</v>
      </c>
      <c r="K6938" s="37">
        <f t="shared" si="1951"/>
        <v>53.96</v>
      </c>
      <c r="L6938" s="37">
        <f t="shared" si="1952"/>
        <v>0</v>
      </c>
      <c r="M6938" s="37">
        <v>0</v>
      </c>
      <c r="N6938" s="37">
        <f t="shared" si="1953"/>
        <v>0</v>
      </c>
      <c r="O6938" s="37">
        <v>0</v>
      </c>
      <c r="P6938" s="37">
        <v>0</v>
      </c>
      <c r="Q6938" s="21">
        <f t="shared" si="1954"/>
        <v>39.790999999999997</v>
      </c>
      <c r="R6938" s="21">
        <f t="shared" si="1963"/>
        <v>289.16666666665844</v>
      </c>
      <c r="S6938" s="21">
        <f t="shared" si="1964"/>
        <v>-9.79718534435683</v>
      </c>
      <c r="T6938" s="21">
        <f t="shared" si="1955"/>
        <v>86.147999999999996</v>
      </c>
      <c r="U6938" s="37">
        <f>VLOOKUP(Time_Zone, 'LSTM LookUp'!$B$5:$D$8, 3, FALSE)</f>
        <v>-75</v>
      </c>
      <c r="V6938" s="21">
        <f t="shared" si="1965"/>
        <v>15.078463001331754</v>
      </c>
      <c r="W6938" s="21">
        <f t="shared" si="1956"/>
        <v>59.917615750332949</v>
      </c>
      <c r="X6938" s="21">
        <f t="shared" si="1957"/>
        <v>0</v>
      </c>
      <c r="Y6938" s="21">
        <f t="shared" si="1958"/>
        <v>0</v>
      </c>
      <c r="Z6938" s="21">
        <f t="shared" si="1966"/>
        <v>0</v>
      </c>
      <c r="AA6938" s="21">
        <f t="shared" si="1959"/>
        <v>0</v>
      </c>
      <c r="AB6938" s="21">
        <f t="shared" si="1960"/>
        <v>0</v>
      </c>
      <c r="AC6938" s="21">
        <f t="shared" si="1961"/>
        <v>0</v>
      </c>
      <c r="AD6938" s="21">
        <f t="shared" si="1967"/>
        <v>0</v>
      </c>
      <c r="AE6938" s="21" t="str">
        <f t="shared" si="1962"/>
        <v>10/16/5:00</v>
      </c>
    </row>
    <row r="6939" spans="2:31">
      <c r="B6939" s="37">
        <v>10</v>
      </c>
      <c r="C6939" s="38">
        <v>16</v>
      </c>
      <c r="D6939" s="39">
        <v>6</v>
      </c>
      <c r="E6939" s="17">
        <v>10</v>
      </c>
      <c r="F6939" s="17">
        <v>0</v>
      </c>
      <c r="G6939" s="17">
        <v>0</v>
      </c>
      <c r="H6939" s="37">
        <f t="shared" si="1950"/>
        <v>50</v>
      </c>
      <c r="I6939" s="37">
        <f>IF(H6939&lt;'Roof Calculator'!$G$8, 1, 0)</f>
        <v>1</v>
      </c>
      <c r="J6939" s="37">
        <f>IF(H6939&gt;='Roof Calculator'!$G$8, 1, 0)</f>
        <v>0</v>
      </c>
      <c r="K6939" s="37">
        <f t="shared" si="1951"/>
        <v>50</v>
      </c>
      <c r="L6939" s="37">
        <f t="shared" si="1952"/>
        <v>0</v>
      </c>
      <c r="M6939" s="37">
        <v>0</v>
      </c>
      <c r="N6939" s="37">
        <f t="shared" si="1953"/>
        <v>0</v>
      </c>
      <c r="O6939" s="37">
        <v>0</v>
      </c>
      <c r="P6939" s="37">
        <v>0</v>
      </c>
      <c r="Q6939" s="21">
        <f t="shared" si="1954"/>
        <v>39.790999999999997</v>
      </c>
      <c r="R6939" s="21">
        <f t="shared" si="1963"/>
        <v>289.20833333332513</v>
      </c>
      <c r="S6939" s="21">
        <f t="shared" si="1964"/>
        <v>-9.812185503600416</v>
      </c>
      <c r="T6939" s="21">
        <f t="shared" si="1955"/>
        <v>86.147999999999996</v>
      </c>
      <c r="U6939" s="37">
        <f>VLOOKUP(Time_Zone, 'LSTM LookUp'!$B$5:$D$8, 3, FALSE)</f>
        <v>-75</v>
      </c>
      <c r="V6939" s="21">
        <f t="shared" si="1965"/>
        <v>15.086097569645736</v>
      </c>
      <c r="W6939" s="21">
        <f t="shared" si="1956"/>
        <v>74.919524392411446</v>
      </c>
      <c r="X6939" s="21">
        <f t="shared" si="1957"/>
        <v>0</v>
      </c>
      <c r="Y6939" s="21">
        <f t="shared" si="1958"/>
        <v>0</v>
      </c>
      <c r="Z6939" s="21">
        <f t="shared" si="1966"/>
        <v>0</v>
      </c>
      <c r="AA6939" s="21">
        <f t="shared" si="1959"/>
        <v>0</v>
      </c>
      <c r="AB6939" s="21">
        <f t="shared" si="1960"/>
        <v>0</v>
      </c>
      <c r="AC6939" s="21">
        <f t="shared" si="1961"/>
        <v>0</v>
      </c>
      <c r="AD6939" s="21">
        <f t="shared" si="1967"/>
        <v>0</v>
      </c>
      <c r="AE6939" s="21" t="str">
        <f t="shared" si="1962"/>
        <v>10/16/6:00</v>
      </c>
    </row>
    <row r="6940" spans="2:31">
      <c r="B6940" s="37">
        <v>10</v>
      </c>
      <c r="C6940" s="38">
        <v>16</v>
      </c>
      <c r="D6940" s="39">
        <v>7</v>
      </c>
      <c r="E6940" s="17">
        <v>9.4</v>
      </c>
      <c r="F6940" s="17">
        <v>1</v>
      </c>
      <c r="G6940" s="17">
        <v>1</v>
      </c>
      <c r="H6940" s="37">
        <f t="shared" si="1950"/>
        <v>48.92</v>
      </c>
      <c r="I6940" s="37">
        <f>IF(H6940&lt;'Roof Calculator'!$G$8, 1, 0)</f>
        <v>1</v>
      </c>
      <c r="J6940" s="37">
        <f>IF(H6940&gt;='Roof Calculator'!$G$8, 1, 0)</f>
        <v>0</v>
      </c>
      <c r="K6940" s="37">
        <f t="shared" si="1951"/>
        <v>48.92</v>
      </c>
      <c r="L6940" s="37">
        <f t="shared" si="1952"/>
        <v>0</v>
      </c>
      <c r="M6940" s="37">
        <v>0</v>
      </c>
      <c r="N6940" s="37">
        <f t="shared" si="1953"/>
        <v>1</v>
      </c>
      <c r="O6940" s="37">
        <v>0</v>
      </c>
      <c r="P6940" s="37">
        <v>0</v>
      </c>
      <c r="Q6940" s="21">
        <f t="shared" si="1954"/>
        <v>39.790999999999997</v>
      </c>
      <c r="R6940" s="21">
        <f t="shared" si="1963"/>
        <v>289.24999999999181</v>
      </c>
      <c r="S6940" s="21">
        <f t="shared" si="1964"/>
        <v>-9.8271812439164172</v>
      </c>
      <c r="T6940" s="21">
        <f t="shared" si="1955"/>
        <v>86.147999999999996</v>
      </c>
      <c r="U6940" s="37">
        <f>VLOOKUP(Time_Zone, 'LSTM LookUp'!$B$5:$D$8, 3, FALSE)</f>
        <v>-75</v>
      </c>
      <c r="V6940" s="21">
        <f t="shared" si="1965"/>
        <v>15.093712586664797</v>
      </c>
      <c r="W6940" s="21">
        <f t="shared" si="1956"/>
        <v>89.921428146666216</v>
      </c>
      <c r="X6940" s="21">
        <f t="shared" si="1957"/>
        <v>-0.10819312594954478</v>
      </c>
      <c r="Y6940" s="21">
        <f t="shared" si="1958"/>
        <v>0.89180687405045522</v>
      </c>
      <c r="Z6940" s="21">
        <f t="shared" si="1966"/>
        <v>0.28268720310852413</v>
      </c>
      <c r="AA6940" s="21">
        <f t="shared" si="1959"/>
        <v>0.28268720310852413</v>
      </c>
      <c r="AB6940" s="21">
        <f t="shared" si="1960"/>
        <v>0</v>
      </c>
      <c r="AC6940" s="21">
        <f t="shared" si="1961"/>
        <v>0</v>
      </c>
      <c r="AD6940" s="21">
        <f t="shared" si="1967"/>
        <v>0</v>
      </c>
      <c r="AE6940" s="21" t="str">
        <f t="shared" si="1962"/>
        <v>10/16/7:00</v>
      </c>
    </row>
    <row r="6941" spans="2:31">
      <c r="B6941" s="37">
        <v>10</v>
      </c>
      <c r="C6941" s="38">
        <v>16</v>
      </c>
      <c r="D6941" s="39">
        <v>8</v>
      </c>
      <c r="E6941" s="17">
        <v>9.4</v>
      </c>
      <c r="F6941" s="17">
        <v>28</v>
      </c>
      <c r="G6941" s="17">
        <v>309</v>
      </c>
      <c r="H6941" s="37">
        <f t="shared" si="1950"/>
        <v>48.92</v>
      </c>
      <c r="I6941" s="37">
        <f>IF(H6941&lt;'Roof Calculator'!$G$8, 1, 0)</f>
        <v>1</v>
      </c>
      <c r="J6941" s="37">
        <f>IF(H6941&gt;='Roof Calculator'!$G$8, 1, 0)</f>
        <v>0</v>
      </c>
      <c r="K6941" s="37">
        <f t="shared" si="1951"/>
        <v>48.92</v>
      </c>
      <c r="L6941" s="37">
        <f t="shared" si="1952"/>
        <v>0</v>
      </c>
      <c r="M6941" s="37">
        <v>0</v>
      </c>
      <c r="N6941" s="37">
        <f t="shared" si="1953"/>
        <v>28</v>
      </c>
      <c r="O6941" s="37">
        <v>0</v>
      </c>
      <c r="P6941" s="37">
        <v>0</v>
      </c>
      <c r="Q6941" s="21">
        <f t="shared" si="1954"/>
        <v>39.790999999999997</v>
      </c>
      <c r="R6941" s="21">
        <f t="shared" si="1963"/>
        <v>289.2916666666585</v>
      </c>
      <c r="S6941" s="21">
        <f t="shared" si="1964"/>
        <v>-9.8421725580162711</v>
      </c>
      <c r="T6941" s="21">
        <f t="shared" si="1955"/>
        <v>86.147999999999996</v>
      </c>
      <c r="U6941" s="37">
        <f>VLOOKUP(Time_Zone, 'LSTM LookUp'!$B$5:$D$8, 3, FALSE)</f>
        <v>-75</v>
      </c>
      <c r="V6941" s="21">
        <f t="shared" si="1965"/>
        <v>15.101308034646294</v>
      </c>
      <c r="W6941" s="21">
        <f t="shared" si="1956"/>
        <v>104.92332700866154</v>
      </c>
      <c r="X6941" s="21">
        <f t="shared" si="1957"/>
        <v>-94.04819615559822</v>
      </c>
      <c r="Y6941" s="21">
        <f t="shared" si="1958"/>
        <v>-66.04819615559822</v>
      </c>
      <c r="Z6941" s="21">
        <f t="shared" si="1966"/>
        <v>-20.936124608221956</v>
      </c>
      <c r="AA6941" s="21">
        <f t="shared" si="1959"/>
        <v>-20.936124608221956</v>
      </c>
      <c r="AB6941" s="21">
        <f t="shared" si="1960"/>
        <v>0</v>
      </c>
      <c r="AC6941" s="21">
        <f t="shared" si="1961"/>
        <v>0</v>
      </c>
      <c r="AD6941" s="21">
        <f t="shared" si="1967"/>
        <v>0</v>
      </c>
      <c r="AE6941" s="21" t="str">
        <f t="shared" si="1962"/>
        <v>10/16/8:00</v>
      </c>
    </row>
    <row r="6942" spans="2:31">
      <c r="B6942" s="37">
        <v>10</v>
      </c>
      <c r="C6942" s="38">
        <v>16</v>
      </c>
      <c r="D6942" s="39">
        <v>9</v>
      </c>
      <c r="E6942" s="17">
        <v>11.1</v>
      </c>
      <c r="F6942" s="17">
        <v>46</v>
      </c>
      <c r="G6942" s="17">
        <v>664</v>
      </c>
      <c r="H6942" s="37">
        <f t="shared" si="1950"/>
        <v>51.98</v>
      </c>
      <c r="I6942" s="37">
        <f>IF(H6942&lt;'Roof Calculator'!$G$8, 1, 0)</f>
        <v>1</v>
      </c>
      <c r="J6942" s="37">
        <f>IF(H6942&gt;='Roof Calculator'!$G$8, 1, 0)</f>
        <v>0</v>
      </c>
      <c r="K6942" s="37">
        <f t="shared" si="1951"/>
        <v>51.98</v>
      </c>
      <c r="L6942" s="37">
        <f t="shared" si="1952"/>
        <v>0</v>
      </c>
      <c r="M6942" s="37">
        <v>0</v>
      </c>
      <c r="N6942" s="37">
        <f t="shared" si="1953"/>
        <v>46</v>
      </c>
      <c r="O6942" s="37">
        <v>0</v>
      </c>
      <c r="P6942" s="37">
        <v>0</v>
      </c>
      <c r="Q6942" s="21">
        <f t="shared" si="1954"/>
        <v>39.790999999999997</v>
      </c>
      <c r="R6942" s="21">
        <f t="shared" si="1963"/>
        <v>289.33333333332519</v>
      </c>
      <c r="S6942" s="21">
        <f t="shared" si="1964"/>
        <v>-9.8571594386111112</v>
      </c>
      <c r="T6942" s="21">
        <f t="shared" si="1955"/>
        <v>86.147999999999996</v>
      </c>
      <c r="U6942" s="37">
        <f>VLOOKUP(Time_Zone, 'LSTM LookUp'!$B$5:$D$8, 3, FALSE)</f>
        <v>-75</v>
      </c>
      <c r="V6942" s="21">
        <f t="shared" si="1965"/>
        <v>15.108883895881982</v>
      </c>
      <c r="W6942" s="21">
        <f t="shared" si="1956"/>
        <v>119.9252209739705</v>
      </c>
      <c r="X6942" s="21">
        <f t="shared" si="1957"/>
        <v>-323.51789562799138</v>
      </c>
      <c r="Y6942" s="21">
        <f t="shared" si="1958"/>
        <v>-277.51789562799138</v>
      </c>
      <c r="Z6942" s="21">
        <f t="shared" si="1966"/>
        <v>-87.968325890255173</v>
      </c>
      <c r="AA6942" s="21">
        <f t="shared" si="1959"/>
        <v>-87.968325890255173</v>
      </c>
      <c r="AB6942" s="21">
        <f t="shared" si="1960"/>
        <v>0</v>
      </c>
      <c r="AC6942" s="21">
        <f t="shared" si="1961"/>
        <v>0</v>
      </c>
      <c r="AD6942" s="21">
        <f t="shared" si="1967"/>
        <v>0</v>
      </c>
      <c r="AE6942" s="21" t="str">
        <f t="shared" si="1962"/>
        <v>10/16/9:00</v>
      </c>
    </row>
    <row r="6943" spans="2:31">
      <c r="B6943" s="37">
        <v>10</v>
      </c>
      <c r="C6943" s="38">
        <v>16</v>
      </c>
      <c r="D6943" s="39">
        <v>10</v>
      </c>
      <c r="E6943" s="17">
        <v>12.8</v>
      </c>
      <c r="F6943" s="17">
        <v>62</v>
      </c>
      <c r="G6943" s="17">
        <v>803</v>
      </c>
      <c r="H6943" s="37">
        <f t="shared" si="1950"/>
        <v>55.04</v>
      </c>
      <c r="I6943" s="37">
        <f>IF(H6943&lt;'Roof Calculator'!$G$8, 1, 0)</f>
        <v>0</v>
      </c>
      <c r="J6943" s="37">
        <f>IF(H6943&gt;='Roof Calculator'!$G$8, 1, 0)</f>
        <v>1</v>
      </c>
      <c r="K6943" s="37">
        <f t="shared" si="1951"/>
        <v>0</v>
      </c>
      <c r="L6943" s="37">
        <f t="shared" si="1952"/>
        <v>55.04</v>
      </c>
      <c r="M6943" s="37">
        <v>0</v>
      </c>
      <c r="N6943" s="37">
        <f t="shared" si="1953"/>
        <v>62</v>
      </c>
      <c r="O6943" s="37">
        <v>0</v>
      </c>
      <c r="P6943" s="37">
        <v>0</v>
      </c>
      <c r="Q6943" s="21">
        <f t="shared" si="1954"/>
        <v>39.790999999999997</v>
      </c>
      <c r="R6943" s="21">
        <f t="shared" si="1963"/>
        <v>289.37499999999187</v>
      </c>
      <c r="S6943" s="21">
        <f t="shared" si="1964"/>
        <v>-9.8721418784116057</v>
      </c>
      <c r="T6943" s="21">
        <f t="shared" si="1955"/>
        <v>86.147999999999996</v>
      </c>
      <c r="U6943" s="37">
        <f>VLOOKUP(Time_Zone, 'LSTM LookUp'!$B$5:$D$8, 3, FALSE)</f>
        <v>-75</v>
      </c>
      <c r="V6943" s="21">
        <f t="shared" si="1965"/>
        <v>15.116440152697978</v>
      </c>
      <c r="W6943" s="21">
        <f t="shared" si="1956"/>
        <v>134.9271100381745</v>
      </c>
      <c r="X6943" s="21">
        <f t="shared" si="1957"/>
        <v>-517.39632381089154</v>
      </c>
      <c r="Y6943" s="21">
        <f t="shared" si="1958"/>
        <v>-455.39632381089154</v>
      </c>
      <c r="Z6943" s="21">
        <f t="shared" si="1966"/>
        <v>-144.35268086610574</v>
      </c>
      <c r="AA6943" s="21">
        <f t="shared" si="1959"/>
        <v>0</v>
      </c>
      <c r="AB6943" s="21">
        <f t="shared" si="1960"/>
        <v>-144.35268086610574</v>
      </c>
      <c r="AC6943" s="21">
        <f t="shared" si="1961"/>
        <v>55.04</v>
      </c>
      <c r="AD6943" s="21">
        <f t="shared" si="1967"/>
        <v>-144.35268086610574</v>
      </c>
      <c r="AE6943" s="21" t="str">
        <f t="shared" si="1962"/>
        <v>10/16/10:00</v>
      </c>
    </row>
    <row r="6944" spans="2:31">
      <c r="B6944" s="37">
        <v>10</v>
      </c>
      <c r="C6944" s="38">
        <v>16</v>
      </c>
      <c r="D6944" s="39">
        <v>11</v>
      </c>
      <c r="E6944" s="17">
        <v>14.4</v>
      </c>
      <c r="F6944" s="17">
        <v>74</v>
      </c>
      <c r="G6944" s="17">
        <v>866</v>
      </c>
      <c r="H6944" s="37">
        <f t="shared" si="1950"/>
        <v>57.92</v>
      </c>
      <c r="I6944" s="37">
        <f>IF(H6944&lt;'Roof Calculator'!$G$8, 1, 0)</f>
        <v>0</v>
      </c>
      <c r="J6944" s="37">
        <f>IF(H6944&gt;='Roof Calculator'!$G$8, 1, 0)</f>
        <v>1</v>
      </c>
      <c r="K6944" s="37">
        <f t="shared" si="1951"/>
        <v>0</v>
      </c>
      <c r="L6944" s="37">
        <f t="shared" si="1952"/>
        <v>57.92</v>
      </c>
      <c r="M6944" s="37">
        <v>0</v>
      </c>
      <c r="N6944" s="37">
        <f t="shared" si="1953"/>
        <v>74</v>
      </c>
      <c r="O6944" s="37">
        <v>0</v>
      </c>
      <c r="P6944" s="37">
        <v>0</v>
      </c>
      <c r="Q6944" s="21">
        <f t="shared" si="1954"/>
        <v>39.790999999999997</v>
      </c>
      <c r="R6944" s="21">
        <f t="shared" si="1963"/>
        <v>289.41666666665856</v>
      </c>
      <c r="S6944" s="21">
        <f t="shared" si="1964"/>
        <v>-9.8871198701281031</v>
      </c>
      <c r="T6944" s="21">
        <f t="shared" si="1955"/>
        <v>86.147999999999996</v>
      </c>
      <c r="U6944" s="37">
        <f>VLOOKUP(Time_Zone, 'LSTM LookUp'!$B$5:$D$8, 3, FALSE)</f>
        <v>-75</v>
      </c>
      <c r="V6944" s="21">
        <f t="shared" si="1965"/>
        <v>15.123976787454847</v>
      </c>
      <c r="W6944" s="21">
        <f t="shared" si="1956"/>
        <v>149.92899419686367</v>
      </c>
      <c r="X6944" s="21">
        <f t="shared" si="1957"/>
        <v>-662.47130958248385</v>
      </c>
      <c r="Y6944" s="21">
        <f t="shared" si="1958"/>
        <v>-588.47130958248385</v>
      </c>
      <c r="Z6944" s="21">
        <f t="shared" si="1966"/>
        <v>-186.53512711774758</v>
      </c>
      <c r="AA6944" s="21">
        <f t="shared" si="1959"/>
        <v>0</v>
      </c>
      <c r="AB6944" s="21">
        <f t="shared" si="1960"/>
        <v>-186.53512711774758</v>
      </c>
      <c r="AC6944" s="21">
        <f t="shared" si="1961"/>
        <v>57.92</v>
      </c>
      <c r="AD6944" s="21">
        <f t="shared" si="1967"/>
        <v>-186.53512711774758</v>
      </c>
      <c r="AE6944" s="21" t="str">
        <f t="shared" si="1962"/>
        <v>10/16/11:00</v>
      </c>
    </row>
    <row r="6945" spans="2:31">
      <c r="B6945" s="37">
        <v>10</v>
      </c>
      <c r="C6945" s="38">
        <v>16</v>
      </c>
      <c r="D6945" s="39">
        <v>12</v>
      </c>
      <c r="E6945" s="17">
        <v>15.6</v>
      </c>
      <c r="F6945" s="17">
        <v>86</v>
      </c>
      <c r="G6945" s="17">
        <v>889</v>
      </c>
      <c r="H6945" s="37">
        <f t="shared" si="1950"/>
        <v>60.08</v>
      </c>
      <c r="I6945" s="37">
        <f>IF(H6945&lt;'Roof Calculator'!$G$8, 1, 0)</f>
        <v>0</v>
      </c>
      <c r="J6945" s="37">
        <f>IF(H6945&gt;='Roof Calculator'!$G$8, 1, 0)</f>
        <v>1</v>
      </c>
      <c r="K6945" s="37">
        <f t="shared" si="1951"/>
        <v>0</v>
      </c>
      <c r="L6945" s="37">
        <f t="shared" si="1952"/>
        <v>60.08</v>
      </c>
      <c r="M6945" s="37">
        <v>0</v>
      </c>
      <c r="N6945" s="37">
        <f t="shared" si="1953"/>
        <v>86</v>
      </c>
      <c r="O6945" s="37">
        <v>0</v>
      </c>
      <c r="P6945" s="37">
        <v>0</v>
      </c>
      <c r="Q6945" s="21">
        <f t="shared" si="1954"/>
        <v>39.790999999999997</v>
      </c>
      <c r="R6945" s="21">
        <f t="shared" si="1963"/>
        <v>289.45833333332524</v>
      </c>
      <c r="S6945" s="21">
        <f t="shared" si="1964"/>
        <v>-9.9020934064705326</v>
      </c>
      <c r="T6945" s="21">
        <f t="shared" si="1955"/>
        <v>86.147999999999996</v>
      </c>
      <c r="U6945" s="37">
        <f>VLOOKUP(Time_Zone, 'LSTM LookUp'!$B$5:$D$8, 3, FALSE)</f>
        <v>-75</v>
      </c>
      <c r="V6945" s="21">
        <f t="shared" si="1965"/>
        <v>15.131493782547617</v>
      </c>
      <c r="W6945" s="21">
        <f t="shared" si="1956"/>
        <v>164.93087344563691</v>
      </c>
      <c r="X6945" s="21">
        <f t="shared" si="1957"/>
        <v>-747.61729332363291</v>
      </c>
      <c r="Y6945" s="21">
        <f t="shared" si="1958"/>
        <v>-661.61729332363291</v>
      </c>
      <c r="Z6945" s="21">
        <f t="shared" si="1966"/>
        <v>-209.72112642328463</v>
      </c>
      <c r="AA6945" s="21">
        <f t="shared" si="1959"/>
        <v>0</v>
      </c>
      <c r="AB6945" s="21">
        <f t="shared" si="1960"/>
        <v>-209.72112642328463</v>
      </c>
      <c r="AC6945" s="21">
        <f t="shared" si="1961"/>
        <v>60.08</v>
      </c>
      <c r="AD6945" s="21">
        <f t="shared" si="1967"/>
        <v>-209.72112642328463</v>
      </c>
      <c r="AE6945" s="21" t="str">
        <f t="shared" si="1962"/>
        <v>10/16/12:00</v>
      </c>
    </row>
    <row r="6946" spans="2:31">
      <c r="B6946" s="37">
        <v>10</v>
      </c>
      <c r="C6946" s="38">
        <v>16</v>
      </c>
      <c r="D6946" s="39">
        <v>13</v>
      </c>
      <c r="E6946" s="17">
        <v>16.100000000000001</v>
      </c>
      <c r="F6946" s="17">
        <v>107</v>
      </c>
      <c r="G6946" s="17">
        <v>884</v>
      </c>
      <c r="H6946" s="37">
        <f t="shared" si="1950"/>
        <v>60.980000000000004</v>
      </c>
      <c r="I6946" s="37">
        <f>IF(H6946&lt;'Roof Calculator'!$G$8, 1, 0)</f>
        <v>0</v>
      </c>
      <c r="J6946" s="37">
        <f>IF(H6946&gt;='Roof Calculator'!$G$8, 1, 0)</f>
        <v>1</v>
      </c>
      <c r="K6946" s="37">
        <f t="shared" si="1951"/>
        <v>0</v>
      </c>
      <c r="L6946" s="37">
        <f t="shared" si="1952"/>
        <v>60.980000000000004</v>
      </c>
      <c r="M6946" s="37">
        <v>0</v>
      </c>
      <c r="N6946" s="37">
        <f t="shared" si="1953"/>
        <v>107</v>
      </c>
      <c r="O6946" s="37">
        <v>0</v>
      </c>
      <c r="P6946" s="37">
        <v>0</v>
      </c>
      <c r="Q6946" s="21">
        <f t="shared" si="1954"/>
        <v>39.790999999999997</v>
      </c>
      <c r="R6946" s="21">
        <f t="shared" si="1963"/>
        <v>289.49999999999193</v>
      </c>
      <c r="S6946" s="21">
        <f t="shared" si="1964"/>
        <v>-9.9170624801484841</v>
      </c>
      <c r="T6946" s="21">
        <f t="shared" si="1955"/>
        <v>86.147999999999996</v>
      </c>
      <c r="U6946" s="37">
        <f>VLOOKUP(Time_Zone, 'LSTM LookUp'!$B$5:$D$8, 3, FALSE)</f>
        <v>-75</v>
      </c>
      <c r="V6946" s="21">
        <f t="shared" si="1965"/>
        <v>15.138991120405834</v>
      </c>
      <c r="W6946" s="21">
        <f t="shared" si="1956"/>
        <v>179.93274778010149</v>
      </c>
      <c r="X6946" s="21">
        <f t="shared" si="1957"/>
        <v>-766.53663298083211</v>
      </c>
      <c r="Y6946" s="21">
        <f t="shared" si="1958"/>
        <v>-659.53663298083211</v>
      </c>
      <c r="Z6946" s="21">
        <f t="shared" si="1966"/>
        <v>-209.06159343465248</v>
      </c>
      <c r="AA6946" s="21">
        <f t="shared" si="1959"/>
        <v>0</v>
      </c>
      <c r="AB6946" s="21">
        <f t="shared" si="1960"/>
        <v>-209.06159343465248</v>
      </c>
      <c r="AC6946" s="21">
        <f t="shared" si="1961"/>
        <v>60.980000000000004</v>
      </c>
      <c r="AD6946" s="21">
        <f t="shared" si="1967"/>
        <v>-209.06159343465248</v>
      </c>
      <c r="AE6946" s="21" t="str">
        <f t="shared" si="1962"/>
        <v>10/16/13:00</v>
      </c>
    </row>
    <row r="6947" spans="2:31">
      <c r="B6947" s="37">
        <v>10</v>
      </c>
      <c r="C6947" s="38">
        <v>16</v>
      </c>
      <c r="D6947" s="39">
        <v>14</v>
      </c>
      <c r="E6947" s="17">
        <v>20.6</v>
      </c>
      <c r="F6947" s="17">
        <v>156</v>
      </c>
      <c r="G6947" s="17">
        <v>736</v>
      </c>
      <c r="H6947" s="37">
        <f t="shared" si="1950"/>
        <v>69.08</v>
      </c>
      <c r="I6947" s="37">
        <f>IF(H6947&lt;'Roof Calculator'!$G$8, 1, 0)</f>
        <v>0</v>
      </c>
      <c r="J6947" s="37">
        <f>IF(H6947&gt;='Roof Calculator'!$G$8, 1, 0)</f>
        <v>1</v>
      </c>
      <c r="K6947" s="37">
        <f t="shared" si="1951"/>
        <v>0</v>
      </c>
      <c r="L6947" s="37">
        <f t="shared" si="1952"/>
        <v>69.08</v>
      </c>
      <c r="M6947" s="37">
        <v>0</v>
      </c>
      <c r="N6947" s="37">
        <f t="shared" si="1953"/>
        <v>156</v>
      </c>
      <c r="O6947" s="37">
        <v>0</v>
      </c>
      <c r="P6947" s="37">
        <v>0</v>
      </c>
      <c r="Q6947" s="21">
        <f t="shared" si="1954"/>
        <v>39.790999999999997</v>
      </c>
      <c r="R6947" s="21">
        <f t="shared" si="1963"/>
        <v>289.54166666665861</v>
      </c>
      <c r="S6947" s="21">
        <f t="shared" si="1964"/>
        <v>-9.9320270838711302</v>
      </c>
      <c r="T6947" s="21">
        <f t="shared" si="1955"/>
        <v>86.147999999999996</v>
      </c>
      <c r="U6947" s="37">
        <f>VLOOKUP(Time_Zone, 'LSTM LookUp'!$B$5:$D$8, 3, FALSE)</f>
        <v>-75</v>
      </c>
      <c r="V6947" s="21">
        <f t="shared" si="1965"/>
        <v>15.146468783493573</v>
      </c>
      <c r="W6947" s="21">
        <f t="shared" si="1956"/>
        <v>194.93461719587339</v>
      </c>
      <c r="X6947" s="21">
        <f t="shared" si="1957"/>
        <v>-619.48153952877669</v>
      </c>
      <c r="Y6947" s="21">
        <f t="shared" si="1958"/>
        <v>-463.48153952877669</v>
      </c>
      <c r="Z6947" s="21">
        <f t="shared" si="1966"/>
        <v>-146.91555303532016</v>
      </c>
      <c r="AA6947" s="21">
        <f t="shared" si="1959"/>
        <v>0</v>
      </c>
      <c r="AB6947" s="21">
        <f t="shared" si="1960"/>
        <v>-146.91555303532016</v>
      </c>
      <c r="AC6947" s="21">
        <f t="shared" si="1961"/>
        <v>69.08</v>
      </c>
      <c r="AD6947" s="21">
        <f t="shared" si="1967"/>
        <v>-146.91555303532016</v>
      </c>
      <c r="AE6947" s="21" t="str">
        <f t="shared" si="1962"/>
        <v>10/16/14:00</v>
      </c>
    </row>
    <row r="6948" spans="2:31">
      <c r="B6948" s="37">
        <v>10</v>
      </c>
      <c r="C6948" s="38">
        <v>16</v>
      </c>
      <c r="D6948" s="39">
        <v>15</v>
      </c>
      <c r="E6948" s="17">
        <v>18.899999999999999</v>
      </c>
      <c r="F6948" s="17">
        <v>113</v>
      </c>
      <c r="G6948" s="17">
        <v>742</v>
      </c>
      <c r="H6948" s="37">
        <f t="shared" si="1950"/>
        <v>66.02</v>
      </c>
      <c r="I6948" s="37">
        <f>IF(H6948&lt;'Roof Calculator'!$G$8, 1, 0)</f>
        <v>0</v>
      </c>
      <c r="J6948" s="37">
        <f>IF(H6948&gt;='Roof Calculator'!$G$8, 1, 0)</f>
        <v>1</v>
      </c>
      <c r="K6948" s="37">
        <f t="shared" si="1951"/>
        <v>0</v>
      </c>
      <c r="L6948" s="37">
        <f t="shared" si="1952"/>
        <v>66.02</v>
      </c>
      <c r="M6948" s="37">
        <v>0</v>
      </c>
      <c r="N6948" s="37">
        <f t="shared" si="1953"/>
        <v>113</v>
      </c>
      <c r="O6948" s="37">
        <v>0</v>
      </c>
      <c r="P6948" s="37">
        <v>0</v>
      </c>
      <c r="Q6948" s="21">
        <f t="shared" si="1954"/>
        <v>39.790999999999997</v>
      </c>
      <c r="R6948" s="21">
        <f t="shared" si="1963"/>
        <v>289.5833333333253</v>
      </c>
      <c r="S6948" s="21">
        <f t="shared" si="1964"/>
        <v>-9.9469872103473129</v>
      </c>
      <c r="T6948" s="21">
        <f t="shared" si="1955"/>
        <v>86.147999999999996</v>
      </c>
      <c r="U6948" s="37">
        <f>VLOOKUP(Time_Zone, 'LSTM LookUp'!$B$5:$D$8, 3, FALSE)</f>
        <v>-75</v>
      </c>
      <c r="V6948" s="21">
        <f t="shared" si="1965"/>
        <v>15.153926754309513</v>
      </c>
      <c r="W6948" s="21">
        <f t="shared" si="1956"/>
        <v>209.93648168857735</v>
      </c>
      <c r="X6948" s="21">
        <f t="shared" si="1957"/>
        <v>-568.67329525087382</v>
      </c>
      <c r="Y6948" s="21">
        <f t="shared" si="1958"/>
        <v>-455.67329525087382</v>
      </c>
      <c r="Z6948" s="21">
        <f t="shared" si="1966"/>
        <v>-144.44047597510047</v>
      </c>
      <c r="AA6948" s="21">
        <f t="shared" si="1959"/>
        <v>0</v>
      </c>
      <c r="AB6948" s="21">
        <f t="shared" si="1960"/>
        <v>-144.44047597510047</v>
      </c>
      <c r="AC6948" s="21">
        <f t="shared" si="1961"/>
        <v>66.02</v>
      </c>
      <c r="AD6948" s="21">
        <f t="shared" si="1967"/>
        <v>-144.44047597510047</v>
      </c>
      <c r="AE6948" s="21" t="str">
        <f t="shared" si="1962"/>
        <v>10/16/15:00</v>
      </c>
    </row>
    <row r="6949" spans="2:31">
      <c r="B6949" s="37">
        <v>10</v>
      </c>
      <c r="C6949" s="38">
        <v>16</v>
      </c>
      <c r="D6949" s="39">
        <v>16</v>
      </c>
      <c r="E6949" s="17">
        <v>18.899999999999999</v>
      </c>
      <c r="F6949" s="17">
        <v>120</v>
      </c>
      <c r="G6949" s="17">
        <v>639</v>
      </c>
      <c r="H6949" s="37">
        <f t="shared" si="1950"/>
        <v>66.02</v>
      </c>
      <c r="I6949" s="37">
        <f>IF(H6949&lt;'Roof Calculator'!$G$8, 1, 0)</f>
        <v>0</v>
      </c>
      <c r="J6949" s="37">
        <f>IF(H6949&gt;='Roof Calculator'!$G$8, 1, 0)</f>
        <v>1</v>
      </c>
      <c r="K6949" s="37">
        <f t="shared" si="1951"/>
        <v>0</v>
      </c>
      <c r="L6949" s="37">
        <f t="shared" si="1952"/>
        <v>66.02</v>
      </c>
      <c r="M6949" s="37">
        <v>0</v>
      </c>
      <c r="N6949" s="37">
        <f t="shared" si="1953"/>
        <v>120</v>
      </c>
      <c r="O6949" s="37">
        <v>0</v>
      </c>
      <c r="P6949" s="37">
        <v>0</v>
      </c>
      <c r="Q6949" s="21">
        <f t="shared" si="1954"/>
        <v>39.790999999999997</v>
      </c>
      <c r="R6949" s="21">
        <f t="shared" si="1963"/>
        <v>289.62499999999199</v>
      </c>
      <c r="S6949" s="21">
        <f t="shared" si="1964"/>
        <v>-9.961942852285457</v>
      </c>
      <c r="T6949" s="21">
        <f t="shared" si="1955"/>
        <v>86.147999999999996</v>
      </c>
      <c r="U6949" s="37">
        <f>VLOOKUP(Time_Zone, 'LSTM LookUp'!$B$5:$D$8, 3, FALSE)</f>
        <v>-75</v>
      </c>
      <c r="V6949" s="21">
        <f t="shared" si="1965"/>
        <v>15.161365015386929</v>
      </c>
      <c r="W6949" s="21">
        <f t="shared" si="1956"/>
        <v>224.93834125384669</v>
      </c>
      <c r="X6949" s="21">
        <f t="shared" si="1957"/>
        <v>-413.06722062462313</v>
      </c>
      <c r="Y6949" s="21">
        <f t="shared" si="1958"/>
        <v>-293.06722062462313</v>
      </c>
      <c r="Z6949" s="21">
        <f t="shared" si="1966"/>
        <v>-92.897190335489981</v>
      </c>
      <c r="AA6949" s="21">
        <f t="shared" si="1959"/>
        <v>0</v>
      </c>
      <c r="AB6949" s="21">
        <f t="shared" si="1960"/>
        <v>-92.897190335489981</v>
      </c>
      <c r="AC6949" s="21">
        <f t="shared" si="1961"/>
        <v>66.02</v>
      </c>
      <c r="AD6949" s="21">
        <f t="shared" si="1967"/>
        <v>-92.897190335489981</v>
      </c>
      <c r="AE6949" s="21" t="str">
        <f t="shared" si="1962"/>
        <v>10/16/16:00</v>
      </c>
    </row>
    <row r="6950" spans="2:31">
      <c r="B6950" s="37">
        <v>10</v>
      </c>
      <c r="C6950" s="38">
        <v>16</v>
      </c>
      <c r="D6950" s="39">
        <v>17</v>
      </c>
      <c r="E6950" s="17">
        <v>18.3</v>
      </c>
      <c r="F6950" s="17">
        <v>70</v>
      </c>
      <c r="G6950" s="17">
        <v>527</v>
      </c>
      <c r="H6950" s="37">
        <f t="shared" si="1950"/>
        <v>64.94</v>
      </c>
      <c r="I6950" s="37">
        <f>IF(H6950&lt;'Roof Calculator'!$G$8, 1, 0)</f>
        <v>0</v>
      </c>
      <c r="J6950" s="37">
        <f>IF(H6950&gt;='Roof Calculator'!$G$8, 1, 0)</f>
        <v>1</v>
      </c>
      <c r="K6950" s="37">
        <f t="shared" si="1951"/>
        <v>0</v>
      </c>
      <c r="L6950" s="37">
        <f t="shared" si="1952"/>
        <v>64.94</v>
      </c>
      <c r="M6950" s="37">
        <v>0</v>
      </c>
      <c r="N6950" s="37">
        <f t="shared" si="1953"/>
        <v>70</v>
      </c>
      <c r="O6950" s="37">
        <v>0</v>
      </c>
      <c r="P6950" s="37">
        <v>0</v>
      </c>
      <c r="Q6950" s="21">
        <f t="shared" si="1954"/>
        <v>39.790999999999997</v>
      </c>
      <c r="R6950" s="21">
        <f t="shared" si="1963"/>
        <v>289.66666666665867</v>
      </c>
      <c r="S6950" s="21">
        <f t="shared" si="1964"/>
        <v>-9.9768940023936583</v>
      </c>
      <c r="T6950" s="21">
        <f t="shared" si="1955"/>
        <v>86.147999999999996</v>
      </c>
      <c r="U6950" s="37">
        <f>VLOOKUP(Time_Zone, 'LSTM LookUp'!$B$5:$D$8, 3, FALSE)</f>
        <v>-75</v>
      </c>
      <c r="V6950" s="21">
        <f t="shared" si="1965"/>
        <v>15.168783549293769</v>
      </c>
      <c r="W6950" s="21">
        <f t="shared" si="1956"/>
        <v>239.94019588732345</v>
      </c>
      <c r="X6950" s="21">
        <f t="shared" si="1957"/>
        <v>-258.20089487205382</v>
      </c>
      <c r="Y6950" s="21">
        <f t="shared" si="1958"/>
        <v>-188.20089487205382</v>
      </c>
      <c r="Z6950" s="21">
        <f t="shared" si="1966"/>
        <v>-59.656396627968007</v>
      </c>
      <c r="AA6950" s="21">
        <f t="shared" si="1959"/>
        <v>0</v>
      </c>
      <c r="AB6950" s="21">
        <f t="shared" si="1960"/>
        <v>-59.656396627968007</v>
      </c>
      <c r="AC6950" s="21">
        <f t="shared" si="1961"/>
        <v>64.94</v>
      </c>
      <c r="AD6950" s="21">
        <f t="shared" si="1967"/>
        <v>-59.656396627968007</v>
      </c>
      <c r="AE6950" s="21" t="str">
        <f t="shared" si="1962"/>
        <v>10/16/17:00</v>
      </c>
    </row>
    <row r="6951" spans="2:31">
      <c r="B6951" s="37">
        <v>10</v>
      </c>
      <c r="C6951" s="38">
        <v>16</v>
      </c>
      <c r="D6951" s="39">
        <v>18</v>
      </c>
      <c r="E6951" s="17">
        <v>15.6</v>
      </c>
      <c r="F6951" s="17">
        <v>38</v>
      </c>
      <c r="G6951" s="17">
        <v>142</v>
      </c>
      <c r="H6951" s="37">
        <f t="shared" si="1950"/>
        <v>60.08</v>
      </c>
      <c r="I6951" s="37">
        <f>IF(H6951&lt;'Roof Calculator'!$G$8, 1, 0)</f>
        <v>0</v>
      </c>
      <c r="J6951" s="37">
        <f>IF(H6951&gt;='Roof Calculator'!$G$8, 1, 0)</f>
        <v>1</v>
      </c>
      <c r="K6951" s="37">
        <f t="shared" si="1951"/>
        <v>0</v>
      </c>
      <c r="L6951" s="37">
        <f t="shared" si="1952"/>
        <v>60.08</v>
      </c>
      <c r="M6951" s="37">
        <v>0</v>
      </c>
      <c r="N6951" s="37">
        <f t="shared" si="1953"/>
        <v>38</v>
      </c>
      <c r="O6951" s="37">
        <v>0</v>
      </c>
      <c r="P6951" s="37">
        <v>0</v>
      </c>
      <c r="Q6951" s="21">
        <f t="shared" si="1954"/>
        <v>39.790999999999997</v>
      </c>
      <c r="R6951" s="21">
        <f t="shared" si="1963"/>
        <v>289.70833333332536</v>
      </c>
      <c r="S6951" s="21">
        <f t="shared" si="1964"/>
        <v>-9.9918406533796116</v>
      </c>
      <c r="T6951" s="21">
        <f t="shared" si="1955"/>
        <v>86.147999999999996</v>
      </c>
      <c r="U6951" s="37">
        <f>VLOOKUP(Time_Zone, 'LSTM LookUp'!$B$5:$D$8, 3, FALSE)</f>
        <v>-75</v>
      </c>
      <c r="V6951" s="21">
        <f t="shared" si="1965"/>
        <v>15.176182338632669</v>
      </c>
      <c r="W6951" s="21">
        <f t="shared" si="1956"/>
        <v>254.94204558465816</v>
      </c>
      <c r="X6951" s="21">
        <f t="shared" si="1957"/>
        <v>-43.684658830392763</v>
      </c>
      <c r="Y6951" s="21">
        <f t="shared" si="1958"/>
        <v>-5.6846588303927632</v>
      </c>
      <c r="Z6951" s="21">
        <f t="shared" si="1966"/>
        <v>-1.8019375631085202</v>
      </c>
      <c r="AA6951" s="21">
        <f t="shared" si="1959"/>
        <v>0</v>
      </c>
      <c r="AB6951" s="21">
        <f t="shared" si="1960"/>
        <v>-1.8019375631085202</v>
      </c>
      <c r="AC6951" s="21">
        <f t="shared" si="1961"/>
        <v>60.08</v>
      </c>
      <c r="AD6951" s="21">
        <f t="shared" si="1967"/>
        <v>-1.8019375631085202</v>
      </c>
      <c r="AE6951" s="21" t="str">
        <f t="shared" si="1962"/>
        <v>10/16/18:00</v>
      </c>
    </row>
    <row r="6952" spans="2:31">
      <c r="B6952" s="37">
        <v>10</v>
      </c>
      <c r="C6952" s="38">
        <v>16</v>
      </c>
      <c r="D6952" s="39">
        <v>19</v>
      </c>
      <c r="E6952" s="17">
        <v>14.4</v>
      </c>
      <c r="F6952" s="17">
        <v>1</v>
      </c>
      <c r="G6952" s="17">
        <v>3</v>
      </c>
      <c r="H6952" s="37">
        <f t="shared" si="1950"/>
        <v>57.92</v>
      </c>
      <c r="I6952" s="37">
        <f>IF(H6952&lt;'Roof Calculator'!$G$8, 1, 0)</f>
        <v>0</v>
      </c>
      <c r="J6952" s="37">
        <f>IF(H6952&gt;='Roof Calculator'!$G$8, 1, 0)</f>
        <v>1</v>
      </c>
      <c r="K6952" s="37">
        <f t="shared" si="1951"/>
        <v>0</v>
      </c>
      <c r="L6952" s="37">
        <f t="shared" si="1952"/>
        <v>57.92</v>
      </c>
      <c r="M6952" s="37">
        <v>0</v>
      </c>
      <c r="N6952" s="37">
        <f t="shared" si="1953"/>
        <v>1</v>
      </c>
      <c r="O6952" s="37">
        <v>0</v>
      </c>
      <c r="P6952" s="37">
        <v>0</v>
      </c>
      <c r="Q6952" s="21">
        <f t="shared" si="1954"/>
        <v>39.790999999999997</v>
      </c>
      <c r="R6952" s="21">
        <f t="shared" si="1963"/>
        <v>289.74999999999204</v>
      </c>
      <c r="S6952" s="21">
        <f t="shared" si="1964"/>
        <v>-10.006782797950647</v>
      </c>
      <c r="T6952" s="21">
        <f t="shared" si="1955"/>
        <v>86.147999999999996</v>
      </c>
      <c r="U6952" s="37">
        <f>VLOOKUP(Time_Zone, 'LSTM LookUp'!$B$5:$D$8, 3, FALSE)</f>
        <v>-75</v>
      </c>
      <c r="V6952" s="21">
        <f t="shared" si="1965"/>
        <v>15.183561366040989</v>
      </c>
      <c r="W6952" s="21">
        <f t="shared" si="1956"/>
        <v>269.94389034151027</v>
      </c>
      <c r="X6952" s="21">
        <f t="shared" si="1957"/>
        <v>-0.33584569968664352</v>
      </c>
      <c r="Y6952" s="21">
        <f t="shared" si="1958"/>
        <v>0.66415430031335654</v>
      </c>
      <c r="Z6952" s="21">
        <f t="shared" si="1966"/>
        <v>0.21052531332861135</v>
      </c>
      <c r="AA6952" s="21">
        <f t="shared" si="1959"/>
        <v>0</v>
      </c>
      <c r="AB6952" s="21">
        <f t="shared" si="1960"/>
        <v>0.21052531332861135</v>
      </c>
      <c r="AC6952" s="21">
        <f t="shared" si="1961"/>
        <v>57.92</v>
      </c>
      <c r="AD6952" s="21">
        <f t="shared" si="1967"/>
        <v>0.21052531332861135</v>
      </c>
      <c r="AE6952" s="21" t="str">
        <f t="shared" si="1962"/>
        <v>10/16/19:00</v>
      </c>
    </row>
    <row r="6953" spans="2:31">
      <c r="B6953" s="37">
        <v>10</v>
      </c>
      <c r="C6953" s="38">
        <v>16</v>
      </c>
      <c r="D6953" s="39">
        <v>20</v>
      </c>
      <c r="E6953" s="17">
        <v>12.2</v>
      </c>
      <c r="F6953" s="17">
        <v>0</v>
      </c>
      <c r="G6953" s="17">
        <v>0</v>
      </c>
      <c r="H6953" s="37">
        <f t="shared" si="1950"/>
        <v>53.96</v>
      </c>
      <c r="I6953" s="37">
        <f>IF(H6953&lt;'Roof Calculator'!$G$8, 1, 0)</f>
        <v>1</v>
      </c>
      <c r="J6953" s="37">
        <f>IF(H6953&gt;='Roof Calculator'!$G$8, 1, 0)</f>
        <v>0</v>
      </c>
      <c r="K6953" s="37">
        <f t="shared" si="1951"/>
        <v>53.96</v>
      </c>
      <c r="L6953" s="37">
        <f t="shared" si="1952"/>
        <v>0</v>
      </c>
      <c r="M6953" s="37">
        <v>0</v>
      </c>
      <c r="N6953" s="37">
        <f t="shared" si="1953"/>
        <v>0</v>
      </c>
      <c r="O6953" s="37">
        <v>0</v>
      </c>
      <c r="P6953" s="37">
        <v>0</v>
      </c>
      <c r="Q6953" s="21">
        <f t="shared" si="1954"/>
        <v>39.790999999999997</v>
      </c>
      <c r="R6953" s="21">
        <f t="shared" si="1963"/>
        <v>289.79166666665873</v>
      </c>
      <c r="S6953" s="21">
        <f t="shared" si="1964"/>
        <v>-10.021720428813742</v>
      </c>
      <c r="T6953" s="21">
        <f t="shared" si="1955"/>
        <v>86.147999999999996</v>
      </c>
      <c r="U6953" s="37">
        <f>VLOOKUP(Time_Zone, 'LSTM LookUp'!$B$5:$D$8, 3, FALSE)</f>
        <v>-75</v>
      </c>
      <c r="V6953" s="21">
        <f t="shared" si="1965"/>
        <v>15.190920614190871</v>
      </c>
      <c r="W6953" s="21">
        <f t="shared" si="1956"/>
        <v>284.94573015354774</v>
      </c>
      <c r="X6953" s="21">
        <f t="shared" si="1957"/>
        <v>0</v>
      </c>
      <c r="Y6953" s="21">
        <f t="shared" si="1958"/>
        <v>0</v>
      </c>
      <c r="Z6953" s="21">
        <f t="shared" si="1966"/>
        <v>0</v>
      </c>
      <c r="AA6953" s="21">
        <f t="shared" si="1959"/>
        <v>0</v>
      </c>
      <c r="AB6953" s="21">
        <f t="shared" si="1960"/>
        <v>0</v>
      </c>
      <c r="AC6953" s="21">
        <f t="shared" si="1961"/>
        <v>0</v>
      </c>
      <c r="AD6953" s="21">
        <f t="shared" si="1967"/>
        <v>0</v>
      </c>
      <c r="AE6953" s="21" t="str">
        <f t="shared" si="1962"/>
        <v>10/16/20:00</v>
      </c>
    </row>
    <row r="6954" spans="2:31">
      <c r="B6954" s="37">
        <v>10</v>
      </c>
      <c r="C6954" s="38">
        <v>16</v>
      </c>
      <c r="D6954" s="39">
        <v>21</v>
      </c>
      <c r="E6954" s="17">
        <v>11.7</v>
      </c>
      <c r="F6954" s="17">
        <v>0</v>
      </c>
      <c r="G6954" s="17">
        <v>0</v>
      </c>
      <c r="H6954" s="37">
        <f t="shared" si="1950"/>
        <v>53.06</v>
      </c>
      <c r="I6954" s="37">
        <f>IF(H6954&lt;'Roof Calculator'!$G$8, 1, 0)</f>
        <v>1</v>
      </c>
      <c r="J6954" s="37">
        <f>IF(H6954&gt;='Roof Calculator'!$G$8, 1, 0)</f>
        <v>0</v>
      </c>
      <c r="K6954" s="37">
        <f t="shared" si="1951"/>
        <v>53.06</v>
      </c>
      <c r="L6954" s="37">
        <f t="shared" si="1952"/>
        <v>0</v>
      </c>
      <c r="M6954" s="37">
        <v>0</v>
      </c>
      <c r="N6954" s="37">
        <f t="shared" si="1953"/>
        <v>0</v>
      </c>
      <c r="O6954" s="37">
        <v>0</v>
      </c>
      <c r="P6954" s="37">
        <v>0</v>
      </c>
      <c r="Q6954" s="21">
        <f t="shared" si="1954"/>
        <v>39.790999999999997</v>
      </c>
      <c r="R6954" s="21">
        <f t="shared" si="1963"/>
        <v>289.83333333332541</v>
      </c>
      <c r="S6954" s="21">
        <f t="shared" si="1964"/>
        <v>-10.036653538675491</v>
      </c>
      <c r="T6954" s="21">
        <f t="shared" si="1955"/>
        <v>86.147999999999996</v>
      </c>
      <c r="U6954" s="37">
        <f>VLOOKUP(Time_Zone, 'LSTM LookUp'!$B$5:$D$8, 3, FALSE)</f>
        <v>-75</v>
      </c>
      <c r="V6954" s="21">
        <f t="shared" si="1965"/>
        <v>15.198260065789237</v>
      </c>
      <c r="W6954" s="21">
        <f t="shared" si="1956"/>
        <v>299.94756501644736</v>
      </c>
      <c r="X6954" s="21">
        <f t="shared" si="1957"/>
        <v>0</v>
      </c>
      <c r="Y6954" s="21">
        <f t="shared" si="1958"/>
        <v>0</v>
      </c>
      <c r="Z6954" s="21">
        <f t="shared" si="1966"/>
        <v>0</v>
      </c>
      <c r="AA6954" s="21">
        <f t="shared" si="1959"/>
        <v>0</v>
      </c>
      <c r="AB6954" s="21">
        <f t="shared" si="1960"/>
        <v>0</v>
      </c>
      <c r="AC6954" s="21">
        <f t="shared" si="1961"/>
        <v>0</v>
      </c>
      <c r="AD6954" s="21">
        <f t="shared" si="1967"/>
        <v>0</v>
      </c>
      <c r="AE6954" s="21" t="str">
        <f t="shared" si="1962"/>
        <v>10/16/21:00</v>
      </c>
    </row>
    <row r="6955" spans="2:31">
      <c r="B6955" s="37">
        <v>10</v>
      </c>
      <c r="C6955" s="38">
        <v>16</v>
      </c>
      <c r="D6955" s="39">
        <v>22</v>
      </c>
      <c r="E6955" s="17">
        <v>12.2</v>
      </c>
      <c r="F6955" s="17">
        <v>0</v>
      </c>
      <c r="G6955" s="17">
        <v>0</v>
      </c>
      <c r="H6955" s="37">
        <f t="shared" si="1950"/>
        <v>53.96</v>
      </c>
      <c r="I6955" s="37">
        <f>IF(H6955&lt;'Roof Calculator'!$G$8, 1, 0)</f>
        <v>1</v>
      </c>
      <c r="J6955" s="37">
        <f>IF(H6955&gt;='Roof Calculator'!$G$8, 1, 0)</f>
        <v>0</v>
      </c>
      <c r="K6955" s="37">
        <f t="shared" si="1951"/>
        <v>53.96</v>
      </c>
      <c r="L6955" s="37">
        <f t="shared" si="1952"/>
        <v>0</v>
      </c>
      <c r="M6955" s="37">
        <v>0</v>
      </c>
      <c r="N6955" s="37">
        <f t="shared" si="1953"/>
        <v>0</v>
      </c>
      <c r="O6955" s="37">
        <v>0</v>
      </c>
      <c r="P6955" s="37">
        <v>0</v>
      </c>
      <c r="Q6955" s="21">
        <f t="shared" si="1954"/>
        <v>39.790999999999997</v>
      </c>
      <c r="R6955" s="21">
        <f t="shared" si="1963"/>
        <v>289.8749999999921</v>
      </c>
      <c r="S6955" s="21">
        <f t="shared" si="1964"/>
        <v>-10.051582120242129</v>
      </c>
      <c r="T6955" s="21">
        <f t="shared" si="1955"/>
        <v>86.147999999999996</v>
      </c>
      <c r="U6955" s="37">
        <f>VLOOKUP(Time_Zone, 'LSTM LookUp'!$B$5:$D$8, 3, FALSE)</f>
        <v>-75</v>
      </c>
      <c r="V6955" s="21">
        <f t="shared" si="1965"/>
        <v>15.205579703577875</v>
      </c>
      <c r="W6955" s="21">
        <f t="shared" si="1956"/>
        <v>314.94939492589447</v>
      </c>
      <c r="X6955" s="21">
        <f t="shared" si="1957"/>
        <v>0</v>
      </c>
      <c r="Y6955" s="21">
        <f t="shared" si="1958"/>
        <v>0</v>
      </c>
      <c r="Z6955" s="21">
        <f t="shared" si="1966"/>
        <v>0</v>
      </c>
      <c r="AA6955" s="21">
        <f t="shared" si="1959"/>
        <v>0</v>
      </c>
      <c r="AB6955" s="21">
        <f t="shared" si="1960"/>
        <v>0</v>
      </c>
      <c r="AC6955" s="21">
        <f t="shared" si="1961"/>
        <v>0</v>
      </c>
      <c r="AD6955" s="21">
        <f t="shared" si="1967"/>
        <v>0</v>
      </c>
      <c r="AE6955" s="21" t="str">
        <f t="shared" si="1962"/>
        <v>10/16/22:00</v>
      </c>
    </row>
    <row r="6956" spans="2:31">
      <c r="B6956" s="37">
        <v>10</v>
      </c>
      <c r="C6956" s="38">
        <v>16</v>
      </c>
      <c r="D6956" s="39">
        <v>23</v>
      </c>
      <c r="E6956" s="17">
        <v>12.2</v>
      </c>
      <c r="F6956" s="17">
        <v>0</v>
      </c>
      <c r="G6956" s="17">
        <v>0</v>
      </c>
      <c r="H6956" s="37">
        <f t="shared" si="1950"/>
        <v>53.96</v>
      </c>
      <c r="I6956" s="37">
        <f>IF(H6956&lt;'Roof Calculator'!$G$8, 1, 0)</f>
        <v>1</v>
      </c>
      <c r="J6956" s="37">
        <f>IF(H6956&gt;='Roof Calculator'!$G$8, 1, 0)</f>
        <v>0</v>
      </c>
      <c r="K6956" s="37">
        <f t="shared" si="1951"/>
        <v>53.96</v>
      </c>
      <c r="L6956" s="37">
        <f t="shared" si="1952"/>
        <v>0</v>
      </c>
      <c r="M6956" s="37">
        <v>0</v>
      </c>
      <c r="N6956" s="37">
        <f t="shared" si="1953"/>
        <v>0</v>
      </c>
      <c r="O6956" s="37">
        <v>0</v>
      </c>
      <c r="P6956" s="37">
        <v>0</v>
      </c>
      <c r="Q6956" s="21">
        <f t="shared" si="1954"/>
        <v>39.790999999999997</v>
      </c>
      <c r="R6956" s="21">
        <f t="shared" si="1963"/>
        <v>289.91666666665878</v>
      </c>
      <c r="S6956" s="21">
        <f t="shared" si="1964"/>
        <v>-10.066506166219543</v>
      </c>
      <c r="T6956" s="21">
        <f t="shared" si="1955"/>
        <v>86.147999999999996</v>
      </c>
      <c r="U6956" s="37">
        <f>VLOOKUP(Time_Zone, 'LSTM LookUp'!$B$5:$D$8, 3, FALSE)</f>
        <v>-75</v>
      </c>
      <c r="V6956" s="21">
        <f t="shared" si="1965"/>
        <v>15.212879510333437</v>
      </c>
      <c r="W6956" s="21">
        <f t="shared" si="1956"/>
        <v>329.9512198775833</v>
      </c>
      <c r="X6956" s="21">
        <f t="shared" si="1957"/>
        <v>0</v>
      </c>
      <c r="Y6956" s="21">
        <f t="shared" si="1958"/>
        <v>0</v>
      </c>
      <c r="Z6956" s="21">
        <f t="shared" si="1966"/>
        <v>0</v>
      </c>
      <c r="AA6956" s="21">
        <f t="shared" si="1959"/>
        <v>0</v>
      </c>
      <c r="AB6956" s="21">
        <f t="shared" si="1960"/>
        <v>0</v>
      </c>
      <c r="AC6956" s="21">
        <f t="shared" si="1961"/>
        <v>0</v>
      </c>
      <c r="AD6956" s="21">
        <f t="shared" si="1967"/>
        <v>0</v>
      </c>
      <c r="AE6956" s="21" t="str">
        <f t="shared" si="1962"/>
        <v>10/16/23:00</v>
      </c>
    </row>
    <row r="6957" spans="2:31">
      <c r="B6957" s="37">
        <v>10</v>
      </c>
      <c r="C6957" s="38">
        <v>16</v>
      </c>
      <c r="D6957" s="39">
        <v>24</v>
      </c>
      <c r="E6957" s="17">
        <v>11.1</v>
      </c>
      <c r="F6957" s="17">
        <v>0</v>
      </c>
      <c r="G6957" s="17">
        <v>0</v>
      </c>
      <c r="H6957" s="37">
        <f t="shared" si="1950"/>
        <v>51.98</v>
      </c>
      <c r="I6957" s="37">
        <f>IF(H6957&lt;'Roof Calculator'!$G$8, 1, 0)</f>
        <v>1</v>
      </c>
      <c r="J6957" s="37">
        <f>IF(H6957&gt;='Roof Calculator'!$G$8, 1, 0)</f>
        <v>0</v>
      </c>
      <c r="K6957" s="37">
        <f t="shared" si="1951"/>
        <v>51.98</v>
      </c>
      <c r="L6957" s="37">
        <f t="shared" si="1952"/>
        <v>0</v>
      </c>
      <c r="M6957" s="37">
        <v>0</v>
      </c>
      <c r="N6957" s="37">
        <f t="shared" si="1953"/>
        <v>0</v>
      </c>
      <c r="O6957" s="37">
        <v>0</v>
      </c>
      <c r="P6957" s="37">
        <v>0</v>
      </c>
      <c r="Q6957" s="21">
        <f t="shared" si="1954"/>
        <v>39.790999999999997</v>
      </c>
      <c r="R6957" s="21">
        <f t="shared" si="1963"/>
        <v>289.95833333332547</v>
      </c>
      <c r="S6957" s="21">
        <f t="shared" si="1964"/>
        <v>-10.081425669313228</v>
      </c>
      <c r="T6957" s="21">
        <f t="shared" si="1955"/>
        <v>86.147999999999996</v>
      </c>
      <c r="U6957" s="37">
        <f>VLOOKUP(Time_Zone, 'LSTM LookUp'!$B$5:$D$8, 3, FALSE)</f>
        <v>-75</v>
      </c>
      <c r="V6957" s="21">
        <f t="shared" si="1965"/>
        <v>15.220159468867488</v>
      </c>
      <c r="W6957" s="21">
        <f t="shared" si="1956"/>
        <v>344.95303986721689</v>
      </c>
      <c r="X6957" s="21">
        <f t="shared" si="1957"/>
        <v>0</v>
      </c>
      <c r="Y6957" s="21">
        <f t="shared" si="1958"/>
        <v>0</v>
      </c>
      <c r="Z6957" s="21">
        <f t="shared" si="1966"/>
        <v>0</v>
      </c>
      <c r="AA6957" s="21">
        <f t="shared" si="1959"/>
        <v>0</v>
      </c>
      <c r="AB6957" s="21">
        <f t="shared" si="1960"/>
        <v>0</v>
      </c>
      <c r="AC6957" s="21">
        <f t="shared" si="1961"/>
        <v>0</v>
      </c>
      <c r="AD6957" s="21">
        <f t="shared" si="1967"/>
        <v>0</v>
      </c>
      <c r="AE6957" s="21" t="str">
        <f t="shared" si="1962"/>
        <v>10/16/24:00</v>
      </c>
    </row>
    <row r="6958" spans="2:31">
      <c r="B6958" s="37">
        <v>10</v>
      </c>
      <c r="C6958" s="38">
        <v>17</v>
      </c>
      <c r="D6958" s="39">
        <v>1</v>
      </c>
      <c r="E6958" s="17">
        <v>9.4</v>
      </c>
      <c r="F6958" s="17">
        <v>0</v>
      </c>
      <c r="G6958" s="17">
        <v>0</v>
      </c>
      <c r="H6958" s="37">
        <f t="shared" si="1950"/>
        <v>48.92</v>
      </c>
      <c r="I6958" s="37">
        <f>IF(H6958&lt;'Roof Calculator'!$G$8, 1, 0)</f>
        <v>1</v>
      </c>
      <c r="J6958" s="37">
        <f>IF(H6958&gt;='Roof Calculator'!$G$8, 1, 0)</f>
        <v>0</v>
      </c>
      <c r="K6958" s="37">
        <f t="shared" si="1951"/>
        <v>48.92</v>
      </c>
      <c r="L6958" s="37">
        <f t="shared" si="1952"/>
        <v>0</v>
      </c>
      <c r="M6958" s="37">
        <v>0</v>
      </c>
      <c r="N6958" s="37">
        <f t="shared" si="1953"/>
        <v>0</v>
      </c>
      <c r="O6958" s="37">
        <v>0</v>
      </c>
      <c r="P6958" s="37">
        <v>0</v>
      </c>
      <c r="Q6958" s="21">
        <f t="shared" si="1954"/>
        <v>39.790999999999997</v>
      </c>
      <c r="R6958" s="21">
        <f t="shared" si="1963"/>
        <v>289.99999999999216</v>
      </c>
      <c r="S6958" s="21">
        <f t="shared" si="1964"/>
        <v>-10.096340622228348</v>
      </c>
      <c r="T6958" s="21">
        <f t="shared" si="1955"/>
        <v>86.147999999999996</v>
      </c>
      <c r="U6958" s="37">
        <f>VLOOKUP(Time_Zone, 'LSTM LookUp'!$B$5:$D$8, 3, FALSE)</f>
        <v>-75</v>
      </c>
      <c r="V6958" s="21">
        <f t="shared" si="1965"/>
        <v>15.227419562026549</v>
      </c>
      <c r="W6958" s="21">
        <f t="shared" si="1956"/>
        <v>-4.5145109493383018E-2</v>
      </c>
      <c r="X6958" s="21">
        <f t="shared" si="1957"/>
        <v>0</v>
      </c>
      <c r="Y6958" s="21">
        <f t="shared" si="1958"/>
        <v>0</v>
      </c>
      <c r="Z6958" s="21">
        <f t="shared" si="1966"/>
        <v>0</v>
      </c>
      <c r="AA6958" s="21">
        <f t="shared" si="1959"/>
        <v>0</v>
      </c>
      <c r="AB6958" s="21">
        <f t="shared" si="1960"/>
        <v>0</v>
      </c>
      <c r="AC6958" s="21">
        <f t="shared" si="1961"/>
        <v>0</v>
      </c>
      <c r="AD6958" s="21">
        <f t="shared" si="1967"/>
        <v>0</v>
      </c>
      <c r="AE6958" s="21" t="str">
        <f t="shared" si="1962"/>
        <v>10/17/1:00</v>
      </c>
    </row>
    <row r="6959" spans="2:31">
      <c r="B6959" s="37">
        <v>10</v>
      </c>
      <c r="C6959" s="38">
        <v>17</v>
      </c>
      <c r="D6959" s="39">
        <v>2</v>
      </c>
      <c r="E6959" s="17">
        <v>10</v>
      </c>
      <c r="F6959" s="17">
        <v>0</v>
      </c>
      <c r="G6959" s="17">
        <v>0</v>
      </c>
      <c r="H6959" s="37">
        <f t="shared" si="1950"/>
        <v>50</v>
      </c>
      <c r="I6959" s="37">
        <f>IF(H6959&lt;'Roof Calculator'!$G$8, 1, 0)</f>
        <v>1</v>
      </c>
      <c r="J6959" s="37">
        <f>IF(H6959&gt;='Roof Calculator'!$G$8, 1, 0)</f>
        <v>0</v>
      </c>
      <c r="K6959" s="37">
        <f t="shared" si="1951"/>
        <v>50</v>
      </c>
      <c r="L6959" s="37">
        <f t="shared" si="1952"/>
        <v>0</v>
      </c>
      <c r="M6959" s="37">
        <v>0</v>
      </c>
      <c r="N6959" s="37">
        <f t="shared" si="1953"/>
        <v>0</v>
      </c>
      <c r="O6959" s="37">
        <v>0</v>
      </c>
      <c r="P6959" s="37">
        <v>0</v>
      </c>
      <c r="Q6959" s="21">
        <f t="shared" si="1954"/>
        <v>39.790999999999997</v>
      </c>
      <c r="R6959" s="21">
        <f t="shared" si="1963"/>
        <v>290.04166666665884</v>
      </c>
      <c r="S6959" s="21">
        <f t="shared" si="1964"/>
        <v>-10.111251017669673</v>
      </c>
      <c r="T6959" s="21">
        <f t="shared" si="1955"/>
        <v>86.147999999999996</v>
      </c>
      <c r="U6959" s="37">
        <f>VLOOKUP(Time_Zone, 'LSTM LookUp'!$B$5:$D$8, 3, FALSE)</f>
        <v>-75</v>
      </c>
      <c r="V6959" s="21">
        <f t="shared" si="1965"/>
        <v>15.23465977269211</v>
      </c>
      <c r="W6959" s="21">
        <f t="shared" si="1956"/>
        <v>14.956664943173035</v>
      </c>
      <c r="X6959" s="21">
        <f t="shared" si="1957"/>
        <v>0</v>
      </c>
      <c r="Y6959" s="21">
        <f t="shared" si="1958"/>
        <v>0</v>
      </c>
      <c r="Z6959" s="21">
        <f t="shared" si="1966"/>
        <v>0</v>
      </c>
      <c r="AA6959" s="21">
        <f t="shared" si="1959"/>
        <v>0</v>
      </c>
      <c r="AB6959" s="21">
        <f t="shared" si="1960"/>
        <v>0</v>
      </c>
      <c r="AC6959" s="21">
        <f t="shared" si="1961"/>
        <v>0</v>
      </c>
      <c r="AD6959" s="21">
        <f t="shared" si="1967"/>
        <v>0</v>
      </c>
      <c r="AE6959" s="21" t="str">
        <f t="shared" si="1962"/>
        <v>10/17/2:00</v>
      </c>
    </row>
    <row r="6960" spans="2:31">
      <c r="B6960" s="37">
        <v>10</v>
      </c>
      <c r="C6960" s="38">
        <v>17</v>
      </c>
      <c r="D6960" s="39">
        <v>3</v>
      </c>
      <c r="E6960" s="17">
        <v>9.4</v>
      </c>
      <c r="F6960" s="17">
        <v>0</v>
      </c>
      <c r="G6960" s="17">
        <v>0</v>
      </c>
      <c r="H6960" s="37">
        <f t="shared" si="1950"/>
        <v>48.92</v>
      </c>
      <c r="I6960" s="37">
        <f>IF(H6960&lt;'Roof Calculator'!$G$8, 1, 0)</f>
        <v>1</v>
      </c>
      <c r="J6960" s="37">
        <f>IF(H6960&gt;='Roof Calculator'!$G$8, 1, 0)</f>
        <v>0</v>
      </c>
      <c r="K6960" s="37">
        <f t="shared" si="1951"/>
        <v>48.92</v>
      </c>
      <c r="L6960" s="37">
        <f t="shared" si="1952"/>
        <v>0</v>
      </c>
      <c r="M6960" s="37">
        <v>0</v>
      </c>
      <c r="N6960" s="37">
        <f t="shared" si="1953"/>
        <v>0</v>
      </c>
      <c r="O6960" s="37">
        <v>0</v>
      </c>
      <c r="P6960" s="37">
        <v>0</v>
      </c>
      <c r="Q6960" s="21">
        <f t="shared" si="1954"/>
        <v>39.790999999999997</v>
      </c>
      <c r="R6960" s="21">
        <f t="shared" si="1963"/>
        <v>290.08333333332553</v>
      </c>
      <c r="S6960" s="21">
        <f t="shared" si="1964"/>
        <v>-10.126156848341667</v>
      </c>
      <c r="T6960" s="21">
        <f t="shared" si="1955"/>
        <v>86.147999999999996</v>
      </c>
      <c r="U6960" s="37">
        <f>VLOOKUP(Time_Zone, 'LSTM LookUp'!$B$5:$D$8, 3, FALSE)</f>
        <v>-75</v>
      </c>
      <c r="V6960" s="21">
        <f t="shared" si="1965"/>
        <v>15.241880083780719</v>
      </c>
      <c r="W6960" s="21">
        <f t="shared" si="1956"/>
        <v>29.958470020945196</v>
      </c>
      <c r="X6960" s="21">
        <f t="shared" si="1957"/>
        <v>0</v>
      </c>
      <c r="Y6960" s="21">
        <f t="shared" si="1958"/>
        <v>0</v>
      </c>
      <c r="Z6960" s="21">
        <f t="shared" si="1966"/>
        <v>0</v>
      </c>
      <c r="AA6960" s="21">
        <f t="shared" si="1959"/>
        <v>0</v>
      </c>
      <c r="AB6960" s="21">
        <f t="shared" si="1960"/>
        <v>0</v>
      </c>
      <c r="AC6960" s="21">
        <f t="shared" si="1961"/>
        <v>0</v>
      </c>
      <c r="AD6960" s="21">
        <f t="shared" si="1967"/>
        <v>0</v>
      </c>
      <c r="AE6960" s="21" t="str">
        <f t="shared" si="1962"/>
        <v>10/17/3:00</v>
      </c>
    </row>
    <row r="6961" spans="2:31">
      <c r="B6961" s="37">
        <v>10</v>
      </c>
      <c r="C6961" s="38">
        <v>17</v>
      </c>
      <c r="D6961" s="39">
        <v>4</v>
      </c>
      <c r="E6961" s="17">
        <v>7.8</v>
      </c>
      <c r="F6961" s="17">
        <v>0</v>
      </c>
      <c r="G6961" s="17">
        <v>0</v>
      </c>
      <c r="H6961" s="37">
        <f t="shared" si="1950"/>
        <v>46.04</v>
      </c>
      <c r="I6961" s="37">
        <f>IF(H6961&lt;'Roof Calculator'!$G$8, 1, 0)</f>
        <v>1</v>
      </c>
      <c r="J6961" s="37">
        <f>IF(H6961&gt;='Roof Calculator'!$G$8, 1, 0)</f>
        <v>0</v>
      </c>
      <c r="K6961" s="37">
        <f t="shared" si="1951"/>
        <v>46.04</v>
      </c>
      <c r="L6961" s="37">
        <f t="shared" si="1952"/>
        <v>0</v>
      </c>
      <c r="M6961" s="37">
        <v>0</v>
      </c>
      <c r="N6961" s="37">
        <f t="shared" si="1953"/>
        <v>0</v>
      </c>
      <c r="O6961" s="37">
        <v>0</v>
      </c>
      <c r="P6961" s="37">
        <v>0</v>
      </c>
      <c r="Q6961" s="21">
        <f t="shared" si="1954"/>
        <v>39.790999999999997</v>
      </c>
      <c r="R6961" s="21">
        <f t="shared" si="1963"/>
        <v>290.12499999999221</v>
      </c>
      <c r="S6961" s="21">
        <f t="shared" si="1964"/>
        <v>-10.141058106948389</v>
      </c>
      <c r="T6961" s="21">
        <f t="shared" si="1955"/>
        <v>86.147999999999996</v>
      </c>
      <c r="U6961" s="37">
        <f>VLOOKUP(Time_Zone, 'LSTM LookUp'!$B$5:$D$8, 3, FALSE)</f>
        <v>-75</v>
      </c>
      <c r="V6961" s="21">
        <f t="shared" si="1965"/>
        <v>15.249080478243949</v>
      </c>
      <c r="W6961" s="21">
        <f t="shared" si="1956"/>
        <v>44.960270119560988</v>
      </c>
      <c r="X6961" s="21">
        <f t="shared" si="1957"/>
        <v>0</v>
      </c>
      <c r="Y6961" s="21">
        <f t="shared" si="1958"/>
        <v>0</v>
      </c>
      <c r="Z6961" s="21">
        <f t="shared" si="1966"/>
        <v>0</v>
      </c>
      <c r="AA6961" s="21">
        <f t="shared" si="1959"/>
        <v>0</v>
      </c>
      <c r="AB6961" s="21">
        <f t="shared" si="1960"/>
        <v>0</v>
      </c>
      <c r="AC6961" s="21">
        <f t="shared" si="1961"/>
        <v>0</v>
      </c>
      <c r="AD6961" s="21">
        <f t="shared" si="1967"/>
        <v>0</v>
      </c>
      <c r="AE6961" s="21" t="str">
        <f t="shared" si="1962"/>
        <v>10/17/4:00</v>
      </c>
    </row>
    <row r="6962" spans="2:31">
      <c r="B6962" s="37">
        <v>10</v>
      </c>
      <c r="C6962" s="38">
        <v>17</v>
      </c>
      <c r="D6962" s="39">
        <v>5</v>
      </c>
      <c r="E6962" s="17">
        <v>7.8</v>
      </c>
      <c r="F6962" s="17">
        <v>0</v>
      </c>
      <c r="G6962" s="17">
        <v>0</v>
      </c>
      <c r="H6962" s="37">
        <f t="shared" si="1950"/>
        <v>46.04</v>
      </c>
      <c r="I6962" s="37">
        <f>IF(H6962&lt;'Roof Calculator'!$G$8, 1, 0)</f>
        <v>1</v>
      </c>
      <c r="J6962" s="37">
        <f>IF(H6962&gt;='Roof Calculator'!$G$8, 1, 0)</f>
        <v>0</v>
      </c>
      <c r="K6962" s="37">
        <f t="shared" si="1951"/>
        <v>46.04</v>
      </c>
      <c r="L6962" s="37">
        <f t="shared" si="1952"/>
        <v>0</v>
      </c>
      <c r="M6962" s="37">
        <v>0</v>
      </c>
      <c r="N6962" s="37">
        <f t="shared" si="1953"/>
        <v>0</v>
      </c>
      <c r="O6962" s="37">
        <v>0</v>
      </c>
      <c r="P6962" s="37">
        <v>0</v>
      </c>
      <c r="Q6962" s="21">
        <f t="shared" si="1954"/>
        <v>39.790999999999997</v>
      </c>
      <c r="R6962" s="21">
        <f t="shared" si="1963"/>
        <v>290.1666666666589</v>
      </c>
      <c r="S6962" s="21">
        <f t="shared" si="1964"/>
        <v>-10.155954786193554</v>
      </c>
      <c r="T6962" s="21">
        <f t="shared" si="1955"/>
        <v>86.147999999999996</v>
      </c>
      <c r="U6962" s="37">
        <f>VLOOKUP(Time_Zone, 'LSTM LookUp'!$B$5:$D$8, 3, FALSE)</f>
        <v>-75</v>
      </c>
      <c r="V6962" s="21">
        <f t="shared" si="1965"/>
        <v>15.256260939068481</v>
      </c>
      <c r="W6962" s="21">
        <f t="shared" si="1956"/>
        <v>59.962065234767124</v>
      </c>
      <c r="X6962" s="21">
        <f t="shared" si="1957"/>
        <v>0</v>
      </c>
      <c r="Y6962" s="21">
        <f t="shared" si="1958"/>
        <v>0</v>
      </c>
      <c r="Z6962" s="21">
        <f t="shared" si="1966"/>
        <v>0</v>
      </c>
      <c r="AA6962" s="21">
        <f t="shared" si="1959"/>
        <v>0</v>
      </c>
      <c r="AB6962" s="21">
        <f t="shared" si="1960"/>
        <v>0</v>
      </c>
      <c r="AC6962" s="21">
        <f t="shared" si="1961"/>
        <v>0</v>
      </c>
      <c r="AD6962" s="21">
        <f t="shared" si="1967"/>
        <v>0</v>
      </c>
      <c r="AE6962" s="21" t="str">
        <f t="shared" si="1962"/>
        <v>10/17/5:00</v>
      </c>
    </row>
    <row r="6963" spans="2:31">
      <c r="B6963" s="37">
        <v>10</v>
      </c>
      <c r="C6963" s="38">
        <v>17</v>
      </c>
      <c r="D6963" s="39">
        <v>6</v>
      </c>
      <c r="E6963" s="17">
        <v>8.9</v>
      </c>
      <c r="F6963" s="17">
        <v>0</v>
      </c>
      <c r="G6963" s="17">
        <v>0</v>
      </c>
      <c r="H6963" s="37">
        <f t="shared" si="1950"/>
        <v>48.02</v>
      </c>
      <c r="I6963" s="37">
        <f>IF(H6963&lt;'Roof Calculator'!$G$8, 1, 0)</f>
        <v>1</v>
      </c>
      <c r="J6963" s="37">
        <f>IF(H6963&gt;='Roof Calculator'!$G$8, 1, 0)</f>
        <v>0</v>
      </c>
      <c r="K6963" s="37">
        <f t="shared" si="1951"/>
        <v>48.02</v>
      </c>
      <c r="L6963" s="37">
        <f t="shared" si="1952"/>
        <v>0</v>
      </c>
      <c r="M6963" s="37">
        <v>0</v>
      </c>
      <c r="N6963" s="37">
        <f t="shared" si="1953"/>
        <v>0</v>
      </c>
      <c r="O6963" s="37">
        <v>0</v>
      </c>
      <c r="P6963" s="37">
        <v>0</v>
      </c>
      <c r="Q6963" s="21">
        <f t="shared" si="1954"/>
        <v>39.790999999999997</v>
      </c>
      <c r="R6963" s="21">
        <f t="shared" si="1963"/>
        <v>290.20833333332558</v>
      </c>
      <c r="S6963" s="21">
        <f t="shared" si="1964"/>
        <v>-10.17084687878055</v>
      </c>
      <c r="T6963" s="21">
        <f t="shared" si="1955"/>
        <v>86.147999999999996</v>
      </c>
      <c r="U6963" s="37">
        <f>VLOOKUP(Time_Zone, 'LSTM LookUp'!$B$5:$D$8, 3, FALSE)</f>
        <v>-75</v>
      </c>
      <c r="V6963" s="21">
        <f t="shared" si="1965"/>
        <v>15.263421449276128</v>
      </c>
      <c r="W6963" s="21">
        <f t="shared" si="1956"/>
        <v>74.963855362319052</v>
      </c>
      <c r="X6963" s="21">
        <f t="shared" si="1957"/>
        <v>0</v>
      </c>
      <c r="Y6963" s="21">
        <f t="shared" si="1958"/>
        <v>0</v>
      </c>
      <c r="Z6963" s="21">
        <f t="shared" si="1966"/>
        <v>0</v>
      </c>
      <c r="AA6963" s="21">
        <f t="shared" si="1959"/>
        <v>0</v>
      </c>
      <c r="AB6963" s="21">
        <f t="shared" si="1960"/>
        <v>0</v>
      </c>
      <c r="AC6963" s="21">
        <f t="shared" si="1961"/>
        <v>0</v>
      </c>
      <c r="AD6963" s="21">
        <f t="shared" si="1967"/>
        <v>0</v>
      </c>
      <c r="AE6963" s="21" t="str">
        <f t="shared" si="1962"/>
        <v>10/17/6:00</v>
      </c>
    </row>
    <row r="6964" spans="2:31">
      <c r="B6964" s="37">
        <v>10</v>
      </c>
      <c r="C6964" s="38">
        <v>17</v>
      </c>
      <c r="D6964" s="39">
        <v>7</v>
      </c>
      <c r="E6964" s="17">
        <v>10</v>
      </c>
      <c r="F6964" s="17">
        <v>0</v>
      </c>
      <c r="G6964" s="17">
        <v>0</v>
      </c>
      <c r="H6964" s="37">
        <f t="shared" si="1950"/>
        <v>50</v>
      </c>
      <c r="I6964" s="37">
        <f>IF(H6964&lt;'Roof Calculator'!$G$8, 1, 0)</f>
        <v>1</v>
      </c>
      <c r="J6964" s="37">
        <f>IF(H6964&gt;='Roof Calculator'!$G$8, 1, 0)</f>
        <v>0</v>
      </c>
      <c r="K6964" s="37">
        <f t="shared" si="1951"/>
        <v>50</v>
      </c>
      <c r="L6964" s="37">
        <f t="shared" si="1952"/>
        <v>0</v>
      </c>
      <c r="M6964" s="37">
        <v>0</v>
      </c>
      <c r="N6964" s="37">
        <f t="shared" si="1953"/>
        <v>0</v>
      </c>
      <c r="O6964" s="37">
        <v>0</v>
      </c>
      <c r="P6964" s="37">
        <v>0</v>
      </c>
      <c r="Q6964" s="21">
        <f t="shared" si="1954"/>
        <v>39.790999999999997</v>
      </c>
      <c r="R6964" s="21">
        <f t="shared" si="1963"/>
        <v>290.24999999999227</v>
      </c>
      <c r="S6964" s="21">
        <f t="shared" si="1964"/>
        <v>-10.185734377412381</v>
      </c>
      <c r="T6964" s="21">
        <f t="shared" si="1955"/>
        <v>86.147999999999996</v>
      </c>
      <c r="U6964" s="37">
        <f>VLOOKUP(Time_Zone, 'LSTM LookUp'!$B$5:$D$8, 3, FALSE)</f>
        <v>-75</v>
      </c>
      <c r="V6964" s="21">
        <f t="shared" si="1965"/>
        <v>15.270561991923879</v>
      </c>
      <c r="W6964" s="21">
        <f t="shared" si="1956"/>
        <v>89.965640497980957</v>
      </c>
      <c r="X6964" s="21">
        <f t="shared" si="1957"/>
        <v>0</v>
      </c>
      <c r="Y6964" s="21">
        <f t="shared" si="1958"/>
        <v>0</v>
      </c>
      <c r="Z6964" s="21">
        <f t="shared" si="1966"/>
        <v>0</v>
      </c>
      <c r="AA6964" s="21">
        <f t="shared" si="1959"/>
        <v>0</v>
      </c>
      <c r="AB6964" s="21">
        <f t="shared" si="1960"/>
        <v>0</v>
      </c>
      <c r="AC6964" s="21">
        <f t="shared" si="1961"/>
        <v>0</v>
      </c>
      <c r="AD6964" s="21">
        <f t="shared" si="1967"/>
        <v>0</v>
      </c>
      <c r="AE6964" s="21" t="str">
        <f t="shared" si="1962"/>
        <v>10/17/7:00</v>
      </c>
    </row>
    <row r="6965" spans="2:31">
      <c r="B6965" s="37">
        <v>10</v>
      </c>
      <c r="C6965" s="38">
        <v>17</v>
      </c>
      <c r="D6965" s="39">
        <v>8</v>
      </c>
      <c r="E6965" s="17">
        <v>11.1</v>
      </c>
      <c r="F6965" s="17">
        <v>19</v>
      </c>
      <c r="G6965" s="17">
        <v>1</v>
      </c>
      <c r="H6965" s="37">
        <f t="shared" si="1950"/>
        <v>51.98</v>
      </c>
      <c r="I6965" s="37">
        <f>IF(H6965&lt;'Roof Calculator'!$G$8, 1, 0)</f>
        <v>1</v>
      </c>
      <c r="J6965" s="37">
        <f>IF(H6965&gt;='Roof Calculator'!$G$8, 1, 0)</f>
        <v>0</v>
      </c>
      <c r="K6965" s="37">
        <f t="shared" si="1951"/>
        <v>51.98</v>
      </c>
      <c r="L6965" s="37">
        <f t="shared" si="1952"/>
        <v>0</v>
      </c>
      <c r="M6965" s="37">
        <v>0</v>
      </c>
      <c r="N6965" s="37">
        <f t="shared" si="1953"/>
        <v>19</v>
      </c>
      <c r="O6965" s="37">
        <v>0</v>
      </c>
      <c r="P6965" s="37">
        <v>0</v>
      </c>
      <c r="Q6965" s="21">
        <f t="shared" si="1954"/>
        <v>39.790999999999997</v>
      </c>
      <c r="R6965" s="21">
        <f t="shared" si="1963"/>
        <v>290.29166666665895</v>
      </c>
      <c r="S6965" s="21">
        <f t="shared" si="1964"/>
        <v>-10.200617274791695</v>
      </c>
      <c r="T6965" s="21">
        <f t="shared" si="1955"/>
        <v>86.147999999999996</v>
      </c>
      <c r="U6965" s="37">
        <f>VLOOKUP(Time_Zone, 'LSTM LookUp'!$B$5:$D$8, 3, FALSE)</f>
        <v>-75</v>
      </c>
      <c r="V6965" s="21">
        <f t="shared" si="1965"/>
        <v>15.277682550103895</v>
      </c>
      <c r="W6965" s="21">
        <f t="shared" si="1956"/>
        <v>104.96742063752595</v>
      </c>
      <c r="X6965" s="21">
        <f t="shared" si="1957"/>
        <v>-0.3086526758814836</v>
      </c>
      <c r="Y6965" s="21">
        <f t="shared" si="1958"/>
        <v>18.691347324118517</v>
      </c>
      <c r="Z6965" s="21">
        <f t="shared" si="1966"/>
        <v>5.924830645660756</v>
      </c>
      <c r="AA6965" s="21">
        <f t="shared" si="1959"/>
        <v>5.924830645660756</v>
      </c>
      <c r="AB6965" s="21">
        <f t="shared" si="1960"/>
        <v>0</v>
      </c>
      <c r="AC6965" s="21">
        <f t="shared" si="1961"/>
        <v>0</v>
      </c>
      <c r="AD6965" s="21">
        <f t="shared" si="1967"/>
        <v>0</v>
      </c>
      <c r="AE6965" s="21" t="str">
        <f t="shared" si="1962"/>
        <v>10/17/8:00</v>
      </c>
    </row>
    <row r="6966" spans="2:31">
      <c r="B6966" s="37">
        <v>10</v>
      </c>
      <c r="C6966" s="38">
        <v>17</v>
      </c>
      <c r="D6966" s="39">
        <v>9</v>
      </c>
      <c r="E6966" s="17">
        <v>11.7</v>
      </c>
      <c r="F6966" s="17">
        <v>79</v>
      </c>
      <c r="G6966" s="17">
        <v>5</v>
      </c>
      <c r="H6966" s="37">
        <f t="shared" si="1950"/>
        <v>53.06</v>
      </c>
      <c r="I6966" s="37">
        <f>IF(H6966&lt;'Roof Calculator'!$G$8, 1, 0)</f>
        <v>1</v>
      </c>
      <c r="J6966" s="37">
        <f>IF(H6966&gt;='Roof Calculator'!$G$8, 1, 0)</f>
        <v>0</v>
      </c>
      <c r="K6966" s="37">
        <f t="shared" si="1951"/>
        <v>53.06</v>
      </c>
      <c r="L6966" s="37">
        <f t="shared" si="1952"/>
        <v>0</v>
      </c>
      <c r="M6966" s="37">
        <v>0</v>
      </c>
      <c r="N6966" s="37">
        <f t="shared" si="1953"/>
        <v>79</v>
      </c>
      <c r="O6966" s="37">
        <v>0</v>
      </c>
      <c r="P6966" s="37">
        <v>0</v>
      </c>
      <c r="Q6966" s="21">
        <f t="shared" si="1954"/>
        <v>39.790999999999997</v>
      </c>
      <c r="R6966" s="21">
        <f t="shared" si="1963"/>
        <v>290.33333333332564</v>
      </c>
      <c r="S6966" s="21">
        <f t="shared" si="1964"/>
        <v>-10.215495563620848</v>
      </c>
      <c r="T6966" s="21">
        <f t="shared" si="1955"/>
        <v>86.147999999999996</v>
      </c>
      <c r="U6966" s="37">
        <f>VLOOKUP(Time_Zone, 'LSTM LookUp'!$B$5:$D$8, 3, FALSE)</f>
        <v>-75</v>
      </c>
      <c r="V6966" s="21">
        <f t="shared" si="1965"/>
        <v>15.284783106943623</v>
      </c>
      <c r="W6966" s="21">
        <f t="shared" si="1956"/>
        <v>119.96919577673593</v>
      </c>
      <c r="X6966" s="21">
        <f t="shared" si="1957"/>
        <v>-2.4562609045523565</v>
      </c>
      <c r="Y6966" s="21">
        <f t="shared" si="1958"/>
        <v>76.543739095447648</v>
      </c>
      <c r="Z6966" s="21">
        <f t="shared" si="1966"/>
        <v>24.263028408924878</v>
      </c>
      <c r="AA6966" s="21">
        <f t="shared" si="1959"/>
        <v>24.263028408924878</v>
      </c>
      <c r="AB6966" s="21">
        <f t="shared" si="1960"/>
        <v>0</v>
      </c>
      <c r="AC6966" s="21">
        <f t="shared" si="1961"/>
        <v>0</v>
      </c>
      <c r="AD6966" s="21">
        <f t="shared" si="1967"/>
        <v>0</v>
      </c>
      <c r="AE6966" s="21" t="str">
        <f t="shared" si="1962"/>
        <v>10/17/9:00</v>
      </c>
    </row>
    <row r="6967" spans="2:31">
      <c r="B6967" s="37">
        <v>10</v>
      </c>
      <c r="C6967" s="38">
        <v>17</v>
      </c>
      <c r="D6967" s="39">
        <v>10</v>
      </c>
      <c r="E6967" s="17">
        <v>12.2</v>
      </c>
      <c r="F6967" s="17">
        <v>132</v>
      </c>
      <c r="G6967" s="17">
        <v>9</v>
      </c>
      <c r="H6967" s="37">
        <f t="shared" si="1950"/>
        <v>53.96</v>
      </c>
      <c r="I6967" s="37">
        <f>IF(H6967&lt;'Roof Calculator'!$G$8, 1, 0)</f>
        <v>1</v>
      </c>
      <c r="J6967" s="37">
        <f>IF(H6967&gt;='Roof Calculator'!$G$8, 1, 0)</f>
        <v>0</v>
      </c>
      <c r="K6967" s="37">
        <f t="shared" si="1951"/>
        <v>53.96</v>
      </c>
      <c r="L6967" s="37">
        <f t="shared" si="1952"/>
        <v>0</v>
      </c>
      <c r="M6967" s="37">
        <v>0</v>
      </c>
      <c r="N6967" s="37">
        <f t="shared" si="1953"/>
        <v>132</v>
      </c>
      <c r="O6967" s="37">
        <v>0</v>
      </c>
      <c r="P6967" s="37">
        <v>0</v>
      </c>
      <c r="Q6967" s="21">
        <f t="shared" si="1954"/>
        <v>39.790999999999997</v>
      </c>
      <c r="R6967" s="21">
        <f t="shared" si="1963"/>
        <v>290.37499999999233</v>
      </c>
      <c r="S6967" s="21">
        <f t="shared" si="1964"/>
        <v>-10.230369236601787</v>
      </c>
      <c r="T6967" s="21">
        <f t="shared" si="1955"/>
        <v>86.147999999999996</v>
      </c>
      <c r="U6967" s="37">
        <f>VLOOKUP(Time_Zone, 'LSTM LookUp'!$B$5:$D$8, 3, FALSE)</f>
        <v>-75</v>
      </c>
      <c r="V6967" s="21">
        <f t="shared" si="1965"/>
        <v>15.291863645605751</v>
      </c>
      <c r="W6967" s="21">
        <f t="shared" si="1956"/>
        <v>134.97096591140144</v>
      </c>
      <c r="X6967" s="21">
        <f t="shared" si="1957"/>
        <v>-5.8327796496843245</v>
      </c>
      <c r="Y6967" s="21">
        <f t="shared" si="1958"/>
        <v>126.16722035031567</v>
      </c>
      <c r="Z6967" s="21">
        <f t="shared" si="1966"/>
        <v>39.992805261545627</v>
      </c>
      <c r="AA6967" s="21">
        <f t="shared" si="1959"/>
        <v>39.992805261545627</v>
      </c>
      <c r="AB6967" s="21">
        <f t="shared" si="1960"/>
        <v>0</v>
      </c>
      <c r="AC6967" s="21">
        <f t="shared" si="1961"/>
        <v>0</v>
      </c>
      <c r="AD6967" s="21">
        <f t="shared" si="1967"/>
        <v>0</v>
      </c>
      <c r="AE6967" s="21" t="str">
        <f t="shared" si="1962"/>
        <v>10/17/10:00</v>
      </c>
    </row>
    <row r="6968" spans="2:31">
      <c r="B6968" s="37">
        <v>10</v>
      </c>
      <c r="C6968" s="38">
        <v>17</v>
      </c>
      <c r="D6968" s="39">
        <v>11</v>
      </c>
      <c r="E6968" s="17">
        <v>13.3</v>
      </c>
      <c r="F6968" s="17">
        <v>229</v>
      </c>
      <c r="G6968" s="17">
        <v>11</v>
      </c>
      <c r="H6968" s="37">
        <f t="shared" si="1950"/>
        <v>55.94</v>
      </c>
      <c r="I6968" s="37">
        <f>IF(H6968&lt;'Roof Calculator'!$G$8, 1, 0)</f>
        <v>0</v>
      </c>
      <c r="J6968" s="37">
        <f>IF(H6968&gt;='Roof Calculator'!$G$8, 1, 0)</f>
        <v>1</v>
      </c>
      <c r="K6968" s="37">
        <f t="shared" si="1951"/>
        <v>0</v>
      </c>
      <c r="L6968" s="37">
        <f t="shared" si="1952"/>
        <v>55.94</v>
      </c>
      <c r="M6968" s="37">
        <v>0</v>
      </c>
      <c r="N6968" s="37">
        <f t="shared" si="1953"/>
        <v>229</v>
      </c>
      <c r="O6968" s="37">
        <v>0</v>
      </c>
      <c r="P6968" s="37">
        <v>0</v>
      </c>
      <c r="Q6968" s="21">
        <f t="shared" si="1954"/>
        <v>39.790999999999997</v>
      </c>
      <c r="R6968" s="21">
        <f t="shared" si="1963"/>
        <v>290.41666666665901</v>
      </c>
      <c r="S6968" s="21">
        <f t="shared" si="1964"/>
        <v>-10.245238286436145</v>
      </c>
      <c r="T6968" s="21">
        <f t="shared" si="1955"/>
        <v>86.147999999999996</v>
      </c>
      <c r="U6968" s="37">
        <f>VLOOKUP(Time_Zone, 'LSTM LookUp'!$B$5:$D$8, 3, FALSE)</f>
        <v>-75</v>
      </c>
      <c r="V6968" s="21">
        <f t="shared" si="1965"/>
        <v>15.29892414928829</v>
      </c>
      <c r="W6968" s="21">
        <f t="shared" si="1956"/>
        <v>149.97273103732206</v>
      </c>
      <c r="X6968" s="21">
        <f t="shared" si="1957"/>
        <v>-8.4532751810307065</v>
      </c>
      <c r="Y6968" s="21">
        <f t="shared" si="1958"/>
        <v>220.5467248189693</v>
      </c>
      <c r="Z6968" s="21">
        <f t="shared" si="1966"/>
        <v>69.909459780966486</v>
      </c>
      <c r="AA6968" s="21">
        <f t="shared" si="1959"/>
        <v>0</v>
      </c>
      <c r="AB6968" s="21">
        <f t="shared" si="1960"/>
        <v>69.909459780966486</v>
      </c>
      <c r="AC6968" s="21">
        <f t="shared" si="1961"/>
        <v>55.94</v>
      </c>
      <c r="AD6968" s="21">
        <f t="shared" si="1967"/>
        <v>69.909459780966486</v>
      </c>
      <c r="AE6968" s="21" t="str">
        <f t="shared" si="1962"/>
        <v>10/17/11:00</v>
      </c>
    </row>
    <row r="6969" spans="2:31">
      <c r="B6969" s="37">
        <v>10</v>
      </c>
      <c r="C6969" s="38">
        <v>17</v>
      </c>
      <c r="D6969" s="39">
        <v>12</v>
      </c>
      <c r="E6969" s="17">
        <v>13.3</v>
      </c>
      <c r="F6969" s="17">
        <v>179</v>
      </c>
      <c r="G6969" s="17">
        <v>8</v>
      </c>
      <c r="H6969" s="37">
        <f t="shared" si="1950"/>
        <v>55.94</v>
      </c>
      <c r="I6969" s="37">
        <f>IF(H6969&lt;'Roof Calculator'!$G$8, 1, 0)</f>
        <v>0</v>
      </c>
      <c r="J6969" s="37">
        <f>IF(H6969&gt;='Roof Calculator'!$G$8, 1, 0)</f>
        <v>1</v>
      </c>
      <c r="K6969" s="37">
        <f t="shared" si="1951"/>
        <v>0</v>
      </c>
      <c r="L6969" s="37">
        <f t="shared" si="1952"/>
        <v>55.94</v>
      </c>
      <c r="M6969" s="37">
        <v>0</v>
      </c>
      <c r="N6969" s="37">
        <f t="shared" si="1953"/>
        <v>179</v>
      </c>
      <c r="O6969" s="37">
        <v>0</v>
      </c>
      <c r="P6969" s="37">
        <v>0</v>
      </c>
      <c r="Q6969" s="21">
        <f t="shared" si="1954"/>
        <v>39.790999999999997</v>
      </c>
      <c r="R6969" s="21">
        <f t="shared" si="1963"/>
        <v>290.4583333333257</v>
      </c>
      <c r="S6969" s="21">
        <f t="shared" si="1964"/>
        <v>-10.260102705825181</v>
      </c>
      <c r="T6969" s="21">
        <f t="shared" si="1955"/>
        <v>86.147999999999996</v>
      </c>
      <c r="U6969" s="37">
        <f>VLOOKUP(Time_Zone, 'LSTM LookUp'!$B$5:$D$8, 3, FALSE)</f>
        <v>-75</v>
      </c>
      <c r="V6969" s="21">
        <f t="shared" si="1965"/>
        <v>15.305964601224591</v>
      </c>
      <c r="W6969" s="21">
        <f t="shared" si="1956"/>
        <v>164.97449115030611</v>
      </c>
      <c r="X6969" s="21">
        <f t="shared" si="1957"/>
        <v>-6.753915561955937</v>
      </c>
      <c r="Y6969" s="21">
        <f t="shared" si="1958"/>
        <v>172.24608443804405</v>
      </c>
      <c r="Z6969" s="21">
        <f t="shared" si="1966"/>
        <v>54.59900038114143</v>
      </c>
      <c r="AA6969" s="21">
        <f t="shared" si="1959"/>
        <v>0</v>
      </c>
      <c r="AB6969" s="21">
        <f t="shared" si="1960"/>
        <v>54.59900038114143</v>
      </c>
      <c r="AC6969" s="21">
        <f t="shared" si="1961"/>
        <v>55.94</v>
      </c>
      <c r="AD6969" s="21">
        <f t="shared" si="1967"/>
        <v>54.59900038114143</v>
      </c>
      <c r="AE6969" s="21" t="str">
        <f t="shared" si="1962"/>
        <v>10/17/12:00</v>
      </c>
    </row>
    <row r="6970" spans="2:31">
      <c r="B6970" s="37">
        <v>10</v>
      </c>
      <c r="C6970" s="38">
        <v>17</v>
      </c>
      <c r="D6970" s="39">
        <v>13</v>
      </c>
      <c r="E6970" s="17">
        <v>15</v>
      </c>
      <c r="F6970" s="17">
        <v>294</v>
      </c>
      <c r="G6970" s="17">
        <v>2</v>
      </c>
      <c r="H6970" s="37">
        <f t="shared" si="1950"/>
        <v>59</v>
      </c>
      <c r="I6970" s="37">
        <f>IF(H6970&lt;'Roof Calculator'!$G$8, 1, 0)</f>
        <v>0</v>
      </c>
      <c r="J6970" s="37">
        <f>IF(H6970&gt;='Roof Calculator'!$G$8, 1, 0)</f>
        <v>1</v>
      </c>
      <c r="K6970" s="37">
        <f t="shared" si="1951"/>
        <v>0</v>
      </c>
      <c r="L6970" s="37">
        <f t="shared" si="1952"/>
        <v>59</v>
      </c>
      <c r="M6970" s="37">
        <v>0</v>
      </c>
      <c r="N6970" s="37">
        <f t="shared" si="1953"/>
        <v>294</v>
      </c>
      <c r="O6970" s="37">
        <v>0</v>
      </c>
      <c r="P6970" s="37">
        <v>0</v>
      </c>
      <c r="Q6970" s="21">
        <f t="shared" si="1954"/>
        <v>39.790999999999997</v>
      </c>
      <c r="R6970" s="21">
        <f t="shared" si="1963"/>
        <v>290.49999999999238</v>
      </c>
      <c r="S6970" s="21">
        <f t="shared" si="1964"/>
        <v>-10.274962487469857</v>
      </c>
      <c r="T6970" s="21">
        <f t="shared" si="1955"/>
        <v>86.147999999999996</v>
      </c>
      <c r="U6970" s="37">
        <f>VLOOKUP(Time_Zone, 'LSTM LookUp'!$B$5:$D$8, 3, FALSE)</f>
        <v>-75</v>
      </c>
      <c r="V6970" s="21">
        <f t="shared" si="1965"/>
        <v>15.312984984683398</v>
      </c>
      <c r="W6970" s="21">
        <f t="shared" si="1956"/>
        <v>179.97624624617086</v>
      </c>
      <c r="X6970" s="21">
        <f t="shared" si="1957"/>
        <v>-1.7404355277482766</v>
      </c>
      <c r="Y6970" s="21">
        <f t="shared" si="1958"/>
        <v>292.25956447225172</v>
      </c>
      <c r="Z6970" s="21">
        <f t="shared" si="1966"/>
        <v>92.641177441408672</v>
      </c>
      <c r="AA6970" s="21">
        <f t="shared" si="1959"/>
        <v>0</v>
      </c>
      <c r="AB6970" s="21">
        <f t="shared" si="1960"/>
        <v>92.641177441408672</v>
      </c>
      <c r="AC6970" s="21">
        <f t="shared" si="1961"/>
        <v>59</v>
      </c>
      <c r="AD6970" s="21">
        <f t="shared" si="1967"/>
        <v>92.641177441408672</v>
      </c>
      <c r="AE6970" s="21" t="str">
        <f t="shared" si="1962"/>
        <v>10/17/13:00</v>
      </c>
    </row>
    <row r="6971" spans="2:31">
      <c r="B6971" s="37">
        <v>10</v>
      </c>
      <c r="C6971" s="38">
        <v>17</v>
      </c>
      <c r="D6971" s="39">
        <v>14</v>
      </c>
      <c r="E6971" s="17">
        <v>16.7</v>
      </c>
      <c r="F6971" s="17">
        <v>309</v>
      </c>
      <c r="G6971" s="17">
        <v>6</v>
      </c>
      <c r="H6971" s="37">
        <f t="shared" si="1950"/>
        <v>62.059999999999995</v>
      </c>
      <c r="I6971" s="37">
        <f>IF(H6971&lt;'Roof Calculator'!$G$8, 1, 0)</f>
        <v>0</v>
      </c>
      <c r="J6971" s="37">
        <f>IF(H6971&gt;='Roof Calculator'!$G$8, 1, 0)</f>
        <v>1</v>
      </c>
      <c r="K6971" s="37">
        <f t="shared" si="1951"/>
        <v>0</v>
      </c>
      <c r="L6971" s="37">
        <f t="shared" si="1952"/>
        <v>62.059999999999995</v>
      </c>
      <c r="M6971" s="37">
        <v>0</v>
      </c>
      <c r="N6971" s="37">
        <f t="shared" si="1953"/>
        <v>309</v>
      </c>
      <c r="O6971" s="37">
        <v>0</v>
      </c>
      <c r="P6971" s="37">
        <v>0</v>
      </c>
      <c r="Q6971" s="21">
        <f t="shared" si="1954"/>
        <v>39.790999999999997</v>
      </c>
      <c r="R6971" s="21">
        <f t="shared" si="1963"/>
        <v>290.54166666665907</v>
      </c>
      <c r="S6971" s="21">
        <f t="shared" si="1964"/>
        <v>-10.289817624070738</v>
      </c>
      <c r="T6971" s="21">
        <f t="shared" si="1955"/>
        <v>86.147999999999996</v>
      </c>
      <c r="U6971" s="37">
        <f>VLOOKUP(Time_Zone, 'LSTM LookUp'!$B$5:$D$8, 3, FALSE)</f>
        <v>-75</v>
      </c>
      <c r="V6971" s="21">
        <f t="shared" si="1965"/>
        <v>15.31998528296886</v>
      </c>
      <c r="W6971" s="21">
        <f t="shared" si="1956"/>
        <v>194.97799632074222</v>
      </c>
      <c r="X6971" s="21">
        <f t="shared" si="1957"/>
        <v>-5.0679579914290676</v>
      </c>
      <c r="Y6971" s="21">
        <f t="shared" si="1958"/>
        <v>303.93204200857093</v>
      </c>
      <c r="Z6971" s="21">
        <f t="shared" si="1966"/>
        <v>96.341148953292844</v>
      </c>
      <c r="AA6971" s="21">
        <f t="shared" si="1959"/>
        <v>0</v>
      </c>
      <c r="AB6971" s="21">
        <f t="shared" si="1960"/>
        <v>96.341148953292844</v>
      </c>
      <c r="AC6971" s="21">
        <f t="shared" si="1961"/>
        <v>62.059999999999995</v>
      </c>
      <c r="AD6971" s="21">
        <f t="shared" si="1967"/>
        <v>96.341148953292844</v>
      </c>
      <c r="AE6971" s="21" t="str">
        <f t="shared" si="1962"/>
        <v>10/17/14:00</v>
      </c>
    </row>
    <row r="6972" spans="2:31">
      <c r="B6972" s="37">
        <v>10</v>
      </c>
      <c r="C6972" s="38">
        <v>17</v>
      </c>
      <c r="D6972" s="39">
        <v>15</v>
      </c>
      <c r="E6972" s="17">
        <v>19.399999999999999</v>
      </c>
      <c r="F6972" s="17">
        <v>235</v>
      </c>
      <c r="G6972" s="17">
        <v>1</v>
      </c>
      <c r="H6972" s="37">
        <f t="shared" si="1950"/>
        <v>66.92</v>
      </c>
      <c r="I6972" s="37">
        <f>IF(H6972&lt;'Roof Calculator'!$G$8, 1, 0)</f>
        <v>0</v>
      </c>
      <c r="J6972" s="37">
        <f>IF(H6972&gt;='Roof Calculator'!$G$8, 1, 0)</f>
        <v>1</v>
      </c>
      <c r="K6972" s="37">
        <f t="shared" si="1951"/>
        <v>0</v>
      </c>
      <c r="L6972" s="37">
        <f t="shared" si="1952"/>
        <v>66.92</v>
      </c>
      <c r="M6972" s="37">
        <v>0</v>
      </c>
      <c r="N6972" s="37">
        <f t="shared" si="1953"/>
        <v>235</v>
      </c>
      <c r="O6972" s="37">
        <v>0</v>
      </c>
      <c r="P6972" s="37">
        <v>0</v>
      </c>
      <c r="Q6972" s="21">
        <f t="shared" si="1954"/>
        <v>39.790999999999997</v>
      </c>
      <c r="R6972" s="21">
        <f t="shared" si="1963"/>
        <v>290.58333333332575</v>
      </c>
      <c r="S6972" s="21">
        <f t="shared" si="1964"/>
        <v>-10.304668108328105</v>
      </c>
      <c r="T6972" s="21">
        <f t="shared" si="1955"/>
        <v>86.147999999999996</v>
      </c>
      <c r="U6972" s="37">
        <f>VLOOKUP(Time_Zone, 'LSTM LookUp'!$B$5:$D$8, 3, FALSE)</f>
        <v>-75</v>
      </c>
      <c r="V6972" s="21">
        <f t="shared" si="1965"/>
        <v>15.326965479420597</v>
      </c>
      <c r="W6972" s="21">
        <f t="shared" si="1956"/>
        <v>209.97974136985516</v>
      </c>
      <c r="X6972" s="21">
        <f t="shared" si="1957"/>
        <v>-0.76932324433703791</v>
      </c>
      <c r="Y6972" s="21">
        <f t="shared" si="1958"/>
        <v>234.23067675566296</v>
      </c>
      <c r="Z6972" s="21">
        <f t="shared" si="1966"/>
        <v>74.247033546109435</v>
      </c>
      <c r="AA6972" s="21">
        <f t="shared" si="1959"/>
        <v>0</v>
      </c>
      <c r="AB6972" s="21">
        <f t="shared" si="1960"/>
        <v>74.247033546109435</v>
      </c>
      <c r="AC6972" s="21">
        <f t="shared" si="1961"/>
        <v>66.92</v>
      </c>
      <c r="AD6972" s="21">
        <f t="shared" si="1967"/>
        <v>74.247033546109435</v>
      </c>
      <c r="AE6972" s="21" t="str">
        <f t="shared" si="1962"/>
        <v>10/17/15:00</v>
      </c>
    </row>
    <row r="6973" spans="2:31">
      <c r="B6973" s="37">
        <v>10</v>
      </c>
      <c r="C6973" s="38">
        <v>17</v>
      </c>
      <c r="D6973" s="39">
        <v>16</v>
      </c>
      <c r="E6973" s="17">
        <v>20.6</v>
      </c>
      <c r="F6973" s="17">
        <v>188</v>
      </c>
      <c r="G6973" s="17">
        <v>3</v>
      </c>
      <c r="H6973" s="37">
        <f t="shared" si="1950"/>
        <v>69.08</v>
      </c>
      <c r="I6973" s="37">
        <f>IF(H6973&lt;'Roof Calculator'!$G$8, 1, 0)</f>
        <v>0</v>
      </c>
      <c r="J6973" s="37">
        <f>IF(H6973&gt;='Roof Calculator'!$G$8, 1, 0)</f>
        <v>1</v>
      </c>
      <c r="K6973" s="37">
        <f t="shared" si="1951"/>
        <v>0</v>
      </c>
      <c r="L6973" s="37">
        <f t="shared" si="1952"/>
        <v>69.08</v>
      </c>
      <c r="M6973" s="37">
        <v>0</v>
      </c>
      <c r="N6973" s="37">
        <f t="shared" si="1953"/>
        <v>188</v>
      </c>
      <c r="O6973" s="37">
        <v>0</v>
      </c>
      <c r="P6973" s="37">
        <v>0</v>
      </c>
      <c r="Q6973" s="21">
        <f t="shared" si="1954"/>
        <v>39.790999999999997</v>
      </c>
      <c r="R6973" s="21">
        <f t="shared" si="1963"/>
        <v>290.62499999999244</v>
      </c>
      <c r="S6973" s="21">
        <f t="shared" si="1964"/>
        <v>-10.319513932941879</v>
      </c>
      <c r="T6973" s="21">
        <f t="shared" si="1955"/>
        <v>86.147999999999996</v>
      </c>
      <c r="U6973" s="37">
        <f>VLOOKUP(Time_Zone, 'LSTM LookUp'!$B$5:$D$8, 3, FALSE)</f>
        <v>-75</v>
      </c>
      <c r="V6973" s="21">
        <f t="shared" si="1965"/>
        <v>15.333925557413709</v>
      </c>
      <c r="W6973" s="21">
        <f t="shared" si="1956"/>
        <v>224.98148138935346</v>
      </c>
      <c r="X6973" s="21">
        <f t="shared" si="1957"/>
        <v>-1.9480781133518743</v>
      </c>
      <c r="Y6973" s="21">
        <f t="shared" si="1958"/>
        <v>186.05192188664813</v>
      </c>
      <c r="Z6973" s="21">
        <f t="shared" si="1966"/>
        <v>58.975209724753199</v>
      </c>
      <c r="AA6973" s="21">
        <f t="shared" si="1959"/>
        <v>0</v>
      </c>
      <c r="AB6973" s="21">
        <f t="shared" si="1960"/>
        <v>58.975209724753199</v>
      </c>
      <c r="AC6973" s="21">
        <f t="shared" si="1961"/>
        <v>69.08</v>
      </c>
      <c r="AD6973" s="21">
        <f t="shared" si="1967"/>
        <v>58.975209724753199</v>
      </c>
      <c r="AE6973" s="21" t="str">
        <f t="shared" si="1962"/>
        <v>10/17/16:00</v>
      </c>
    </row>
    <row r="6974" spans="2:31">
      <c r="B6974" s="37">
        <v>10</v>
      </c>
      <c r="C6974" s="38">
        <v>17</v>
      </c>
      <c r="D6974" s="39">
        <v>17</v>
      </c>
      <c r="E6974" s="17">
        <v>17.2</v>
      </c>
      <c r="F6974" s="17">
        <v>70</v>
      </c>
      <c r="G6974" s="17">
        <v>0</v>
      </c>
      <c r="H6974" s="37">
        <f t="shared" si="1950"/>
        <v>62.959999999999994</v>
      </c>
      <c r="I6974" s="37">
        <f>IF(H6974&lt;'Roof Calculator'!$G$8, 1, 0)</f>
        <v>0</v>
      </c>
      <c r="J6974" s="37">
        <f>IF(H6974&gt;='Roof Calculator'!$G$8, 1, 0)</f>
        <v>1</v>
      </c>
      <c r="K6974" s="37">
        <f t="shared" si="1951"/>
        <v>0</v>
      </c>
      <c r="L6974" s="37">
        <f t="shared" si="1952"/>
        <v>62.959999999999994</v>
      </c>
      <c r="M6974" s="37">
        <v>0</v>
      </c>
      <c r="N6974" s="37">
        <f t="shared" si="1953"/>
        <v>70</v>
      </c>
      <c r="O6974" s="37">
        <v>0</v>
      </c>
      <c r="P6974" s="37">
        <v>0</v>
      </c>
      <c r="Q6974" s="21">
        <f t="shared" si="1954"/>
        <v>39.790999999999997</v>
      </c>
      <c r="R6974" s="21">
        <f t="shared" si="1963"/>
        <v>290.66666666665913</v>
      </c>
      <c r="S6974" s="21">
        <f t="shared" si="1964"/>
        <v>-10.334355090611629</v>
      </c>
      <c r="T6974" s="21">
        <f t="shared" si="1955"/>
        <v>86.147999999999996</v>
      </c>
      <c r="U6974" s="37">
        <f>VLOOKUP(Time_Zone, 'LSTM LookUp'!$B$5:$D$8, 3, FALSE)</f>
        <v>-75</v>
      </c>
      <c r="V6974" s="21">
        <f t="shared" si="1965"/>
        <v>15.340865500358817</v>
      </c>
      <c r="W6974" s="21">
        <f t="shared" si="1956"/>
        <v>239.98321637508971</v>
      </c>
      <c r="X6974" s="21">
        <f t="shared" si="1957"/>
        <v>0</v>
      </c>
      <c r="Y6974" s="21">
        <f t="shared" si="1958"/>
        <v>70</v>
      </c>
      <c r="Z6974" s="21">
        <f t="shared" si="1966"/>
        <v>22.188777406168711</v>
      </c>
      <c r="AA6974" s="21">
        <f t="shared" si="1959"/>
        <v>0</v>
      </c>
      <c r="AB6974" s="21">
        <f t="shared" si="1960"/>
        <v>22.188777406168711</v>
      </c>
      <c r="AC6974" s="21">
        <f t="shared" si="1961"/>
        <v>62.959999999999994</v>
      </c>
      <c r="AD6974" s="21">
        <f t="shared" si="1967"/>
        <v>22.188777406168711</v>
      </c>
      <c r="AE6974" s="21" t="str">
        <f t="shared" si="1962"/>
        <v>10/17/17:00</v>
      </c>
    </row>
    <row r="6975" spans="2:31">
      <c r="B6975" s="37">
        <v>10</v>
      </c>
      <c r="C6975" s="38">
        <v>17</v>
      </c>
      <c r="D6975" s="39">
        <v>18</v>
      </c>
      <c r="E6975" s="17">
        <v>16.7</v>
      </c>
      <c r="F6975" s="17">
        <v>20</v>
      </c>
      <c r="G6975" s="17">
        <v>0</v>
      </c>
      <c r="H6975" s="37">
        <f t="shared" si="1950"/>
        <v>62.059999999999995</v>
      </c>
      <c r="I6975" s="37">
        <f>IF(H6975&lt;'Roof Calculator'!$G$8, 1, 0)</f>
        <v>0</v>
      </c>
      <c r="J6975" s="37">
        <f>IF(H6975&gt;='Roof Calculator'!$G$8, 1, 0)</f>
        <v>1</v>
      </c>
      <c r="K6975" s="37">
        <f t="shared" si="1951"/>
        <v>0</v>
      </c>
      <c r="L6975" s="37">
        <f t="shared" si="1952"/>
        <v>62.059999999999995</v>
      </c>
      <c r="M6975" s="37">
        <v>0</v>
      </c>
      <c r="N6975" s="37">
        <f t="shared" si="1953"/>
        <v>20</v>
      </c>
      <c r="O6975" s="37">
        <v>0</v>
      </c>
      <c r="P6975" s="37">
        <v>0</v>
      </c>
      <c r="Q6975" s="21">
        <f t="shared" si="1954"/>
        <v>39.790999999999997</v>
      </c>
      <c r="R6975" s="21">
        <f t="shared" si="1963"/>
        <v>290.70833333332581</v>
      </c>
      <c r="S6975" s="21">
        <f t="shared" si="1964"/>
        <v>-10.349191574036583</v>
      </c>
      <c r="T6975" s="21">
        <f t="shared" si="1955"/>
        <v>86.147999999999996</v>
      </c>
      <c r="U6975" s="37">
        <f>VLOOKUP(Time_Zone, 'LSTM LookUp'!$B$5:$D$8, 3, FALSE)</f>
        <v>-75</v>
      </c>
      <c r="V6975" s="21">
        <f t="shared" si="1965"/>
        <v>15.347785291702092</v>
      </c>
      <c r="W6975" s="21">
        <f t="shared" si="1956"/>
        <v>254.98494632292551</v>
      </c>
      <c r="X6975" s="21">
        <f t="shared" si="1957"/>
        <v>0</v>
      </c>
      <c r="Y6975" s="21">
        <f t="shared" si="1958"/>
        <v>20</v>
      </c>
      <c r="Z6975" s="21">
        <f t="shared" si="1966"/>
        <v>6.3396506874767748</v>
      </c>
      <c r="AA6975" s="21">
        <f t="shared" si="1959"/>
        <v>0</v>
      </c>
      <c r="AB6975" s="21">
        <f t="shared" si="1960"/>
        <v>6.3396506874767748</v>
      </c>
      <c r="AC6975" s="21">
        <f t="shared" si="1961"/>
        <v>62.059999999999995</v>
      </c>
      <c r="AD6975" s="21">
        <f t="shared" si="1967"/>
        <v>6.3396506874767748</v>
      </c>
      <c r="AE6975" s="21" t="str">
        <f t="shared" si="1962"/>
        <v>10/17/18:00</v>
      </c>
    </row>
    <row r="6976" spans="2:31">
      <c r="B6976" s="37">
        <v>10</v>
      </c>
      <c r="C6976" s="38">
        <v>17</v>
      </c>
      <c r="D6976" s="39">
        <v>19</v>
      </c>
      <c r="E6976" s="17">
        <v>16.7</v>
      </c>
      <c r="F6976" s="17">
        <v>0</v>
      </c>
      <c r="G6976" s="17">
        <v>0</v>
      </c>
      <c r="H6976" s="37">
        <f t="shared" si="1950"/>
        <v>62.059999999999995</v>
      </c>
      <c r="I6976" s="37">
        <f>IF(H6976&lt;'Roof Calculator'!$G$8, 1, 0)</f>
        <v>0</v>
      </c>
      <c r="J6976" s="37">
        <f>IF(H6976&gt;='Roof Calculator'!$G$8, 1, 0)</f>
        <v>1</v>
      </c>
      <c r="K6976" s="37">
        <f t="shared" si="1951"/>
        <v>0</v>
      </c>
      <c r="L6976" s="37">
        <f t="shared" si="1952"/>
        <v>62.059999999999995</v>
      </c>
      <c r="M6976" s="37">
        <v>0</v>
      </c>
      <c r="N6976" s="37">
        <f t="shared" si="1953"/>
        <v>0</v>
      </c>
      <c r="O6976" s="37">
        <v>0</v>
      </c>
      <c r="P6976" s="37">
        <v>0</v>
      </c>
      <c r="Q6976" s="21">
        <f t="shared" si="1954"/>
        <v>39.790999999999997</v>
      </c>
      <c r="R6976" s="21">
        <f t="shared" si="1963"/>
        <v>290.7499999999925</v>
      </c>
      <c r="S6976" s="21">
        <f t="shared" si="1964"/>
        <v>-10.364023375915687</v>
      </c>
      <c r="T6976" s="21">
        <f t="shared" si="1955"/>
        <v>86.147999999999996</v>
      </c>
      <c r="U6976" s="37">
        <f>VLOOKUP(Time_Zone, 'LSTM LookUp'!$B$5:$D$8, 3, FALSE)</f>
        <v>-75</v>
      </c>
      <c r="V6976" s="21">
        <f t="shared" si="1965"/>
        <v>15.354684914925334</v>
      </c>
      <c r="W6976" s="21">
        <f t="shared" si="1956"/>
        <v>269.98667122873132</v>
      </c>
      <c r="X6976" s="21">
        <f t="shared" si="1957"/>
        <v>0</v>
      </c>
      <c r="Y6976" s="21">
        <f t="shared" si="1958"/>
        <v>0</v>
      </c>
      <c r="Z6976" s="21">
        <f t="shared" si="1966"/>
        <v>0</v>
      </c>
      <c r="AA6976" s="21">
        <f t="shared" si="1959"/>
        <v>0</v>
      </c>
      <c r="AB6976" s="21">
        <f t="shared" si="1960"/>
        <v>0</v>
      </c>
      <c r="AC6976" s="21">
        <f t="shared" si="1961"/>
        <v>62.059999999999995</v>
      </c>
      <c r="AD6976" s="21">
        <f t="shared" si="1967"/>
        <v>0</v>
      </c>
      <c r="AE6976" s="21" t="str">
        <f t="shared" si="1962"/>
        <v>10/17/19:00</v>
      </c>
    </row>
    <row r="6977" spans="2:31">
      <c r="B6977" s="37">
        <v>10</v>
      </c>
      <c r="C6977" s="38">
        <v>17</v>
      </c>
      <c r="D6977" s="39">
        <v>20</v>
      </c>
      <c r="E6977" s="17">
        <v>17.8</v>
      </c>
      <c r="F6977" s="17">
        <v>0</v>
      </c>
      <c r="G6977" s="17">
        <v>0</v>
      </c>
      <c r="H6977" s="37">
        <f t="shared" si="1950"/>
        <v>64.040000000000006</v>
      </c>
      <c r="I6977" s="37">
        <f>IF(H6977&lt;'Roof Calculator'!$G$8, 1, 0)</f>
        <v>0</v>
      </c>
      <c r="J6977" s="37">
        <f>IF(H6977&gt;='Roof Calculator'!$G$8, 1, 0)</f>
        <v>1</v>
      </c>
      <c r="K6977" s="37">
        <f t="shared" si="1951"/>
        <v>0</v>
      </c>
      <c r="L6977" s="37">
        <f t="shared" si="1952"/>
        <v>64.040000000000006</v>
      </c>
      <c r="M6977" s="37">
        <v>0</v>
      </c>
      <c r="N6977" s="37">
        <f t="shared" si="1953"/>
        <v>0</v>
      </c>
      <c r="O6977" s="37">
        <v>0</v>
      </c>
      <c r="P6977" s="37">
        <v>0</v>
      </c>
      <c r="Q6977" s="21">
        <f t="shared" si="1954"/>
        <v>39.790999999999997</v>
      </c>
      <c r="R6977" s="21">
        <f t="shared" si="1963"/>
        <v>290.79166666665918</v>
      </c>
      <c r="S6977" s="21">
        <f t="shared" si="1964"/>
        <v>-10.378850488947508</v>
      </c>
      <c r="T6977" s="21">
        <f t="shared" si="1955"/>
        <v>86.147999999999996</v>
      </c>
      <c r="U6977" s="37">
        <f>VLOOKUP(Time_Zone, 'LSTM LookUp'!$B$5:$D$8, 3, FALSE)</f>
        <v>-75</v>
      </c>
      <c r="V6977" s="21">
        <f t="shared" si="1965"/>
        <v>15.361564353545939</v>
      </c>
      <c r="W6977" s="21">
        <f t="shared" si="1956"/>
        <v>284.98839108838649</v>
      </c>
      <c r="X6977" s="21">
        <f t="shared" si="1957"/>
        <v>0</v>
      </c>
      <c r="Y6977" s="21">
        <f t="shared" si="1958"/>
        <v>0</v>
      </c>
      <c r="Z6977" s="21">
        <f t="shared" si="1966"/>
        <v>0</v>
      </c>
      <c r="AA6977" s="21">
        <f t="shared" si="1959"/>
        <v>0</v>
      </c>
      <c r="AB6977" s="21">
        <f t="shared" si="1960"/>
        <v>0</v>
      </c>
      <c r="AC6977" s="21">
        <f t="shared" si="1961"/>
        <v>64.040000000000006</v>
      </c>
      <c r="AD6977" s="21">
        <f t="shared" si="1967"/>
        <v>0</v>
      </c>
      <c r="AE6977" s="21" t="str">
        <f t="shared" si="1962"/>
        <v>10/17/20:00</v>
      </c>
    </row>
    <row r="6978" spans="2:31">
      <c r="B6978" s="37">
        <v>10</v>
      </c>
      <c r="C6978" s="38">
        <v>17</v>
      </c>
      <c r="D6978" s="39">
        <v>21</v>
      </c>
      <c r="E6978" s="17">
        <v>18.3</v>
      </c>
      <c r="F6978" s="17">
        <v>0</v>
      </c>
      <c r="G6978" s="17">
        <v>0</v>
      </c>
      <c r="H6978" s="37">
        <f t="shared" si="1950"/>
        <v>64.94</v>
      </c>
      <c r="I6978" s="37">
        <f>IF(H6978&lt;'Roof Calculator'!$G$8, 1, 0)</f>
        <v>0</v>
      </c>
      <c r="J6978" s="37">
        <f>IF(H6978&gt;='Roof Calculator'!$G$8, 1, 0)</f>
        <v>1</v>
      </c>
      <c r="K6978" s="37">
        <f t="shared" si="1951"/>
        <v>0</v>
      </c>
      <c r="L6978" s="37">
        <f t="shared" si="1952"/>
        <v>64.94</v>
      </c>
      <c r="M6978" s="37">
        <v>0</v>
      </c>
      <c r="N6978" s="37">
        <f t="shared" si="1953"/>
        <v>0</v>
      </c>
      <c r="O6978" s="37">
        <v>0</v>
      </c>
      <c r="P6978" s="37">
        <v>0</v>
      </c>
      <c r="Q6978" s="21">
        <f t="shared" si="1954"/>
        <v>39.790999999999997</v>
      </c>
      <c r="R6978" s="21">
        <f t="shared" si="1963"/>
        <v>290.83333333332587</v>
      </c>
      <c r="S6978" s="21">
        <f t="shared" si="1964"/>
        <v>-10.393672905830281</v>
      </c>
      <c r="T6978" s="21">
        <f t="shared" si="1955"/>
        <v>86.147999999999996</v>
      </c>
      <c r="U6978" s="37">
        <f>VLOOKUP(Time_Zone, 'LSTM LookUp'!$B$5:$D$8, 3, FALSE)</f>
        <v>-75</v>
      </c>
      <c r="V6978" s="21">
        <f t="shared" si="1965"/>
        <v>15.368423591116981</v>
      </c>
      <c r="W6978" s="21">
        <f t="shared" si="1956"/>
        <v>299.9901058977793</v>
      </c>
      <c r="X6978" s="21">
        <f t="shared" si="1957"/>
        <v>0</v>
      </c>
      <c r="Y6978" s="21">
        <f t="shared" si="1958"/>
        <v>0</v>
      </c>
      <c r="Z6978" s="21">
        <f t="shared" si="1966"/>
        <v>0</v>
      </c>
      <c r="AA6978" s="21">
        <f t="shared" si="1959"/>
        <v>0</v>
      </c>
      <c r="AB6978" s="21">
        <f t="shared" si="1960"/>
        <v>0</v>
      </c>
      <c r="AC6978" s="21">
        <f t="shared" si="1961"/>
        <v>64.94</v>
      </c>
      <c r="AD6978" s="21">
        <f t="shared" si="1967"/>
        <v>0</v>
      </c>
      <c r="AE6978" s="21" t="str">
        <f t="shared" si="1962"/>
        <v>10/17/21:00</v>
      </c>
    </row>
    <row r="6979" spans="2:31">
      <c r="B6979" s="37">
        <v>10</v>
      </c>
      <c r="C6979" s="38">
        <v>17</v>
      </c>
      <c r="D6979" s="39">
        <v>22</v>
      </c>
      <c r="E6979" s="17">
        <v>19.399999999999999</v>
      </c>
      <c r="F6979" s="17">
        <v>0</v>
      </c>
      <c r="G6979" s="17">
        <v>0</v>
      </c>
      <c r="H6979" s="37">
        <f t="shared" si="1950"/>
        <v>66.92</v>
      </c>
      <c r="I6979" s="37">
        <f>IF(H6979&lt;'Roof Calculator'!$G$8, 1, 0)</f>
        <v>0</v>
      </c>
      <c r="J6979" s="37">
        <f>IF(H6979&gt;='Roof Calculator'!$G$8, 1, 0)</f>
        <v>1</v>
      </c>
      <c r="K6979" s="37">
        <f t="shared" si="1951"/>
        <v>0</v>
      </c>
      <c r="L6979" s="37">
        <f t="shared" si="1952"/>
        <v>66.92</v>
      </c>
      <c r="M6979" s="37">
        <v>0</v>
      </c>
      <c r="N6979" s="37">
        <f t="shared" si="1953"/>
        <v>0</v>
      </c>
      <c r="O6979" s="37">
        <v>0</v>
      </c>
      <c r="P6979" s="37">
        <v>0</v>
      </c>
      <c r="Q6979" s="21">
        <f t="shared" si="1954"/>
        <v>39.790999999999997</v>
      </c>
      <c r="R6979" s="21">
        <f t="shared" si="1963"/>
        <v>290.87499999999255</v>
      </c>
      <c r="S6979" s="21">
        <f t="shared" si="1964"/>
        <v>-10.408490619261944</v>
      </c>
      <c r="T6979" s="21">
        <f t="shared" si="1955"/>
        <v>86.147999999999996</v>
      </c>
      <c r="U6979" s="37">
        <f>VLOOKUP(Time_Zone, 'LSTM LookUp'!$B$5:$D$8, 3, FALSE)</f>
        <v>-75</v>
      </c>
      <c r="V6979" s="21">
        <f t="shared" si="1965"/>
        <v>15.375262611227237</v>
      </c>
      <c r="W6979" s="21">
        <f t="shared" si="1956"/>
        <v>314.99181565280674</v>
      </c>
      <c r="X6979" s="21">
        <f t="shared" si="1957"/>
        <v>0</v>
      </c>
      <c r="Y6979" s="21">
        <f t="shared" si="1958"/>
        <v>0</v>
      </c>
      <c r="Z6979" s="21">
        <f t="shared" si="1966"/>
        <v>0</v>
      </c>
      <c r="AA6979" s="21">
        <f t="shared" si="1959"/>
        <v>0</v>
      </c>
      <c r="AB6979" s="21">
        <f t="shared" si="1960"/>
        <v>0</v>
      </c>
      <c r="AC6979" s="21">
        <f t="shared" si="1961"/>
        <v>66.92</v>
      </c>
      <c r="AD6979" s="21">
        <f t="shared" si="1967"/>
        <v>0</v>
      </c>
      <c r="AE6979" s="21" t="str">
        <f t="shared" si="1962"/>
        <v>10/17/22:00</v>
      </c>
    </row>
    <row r="6980" spans="2:31">
      <c r="B6980" s="37">
        <v>10</v>
      </c>
      <c r="C6980" s="38">
        <v>17</v>
      </c>
      <c r="D6980" s="39">
        <v>23</v>
      </c>
      <c r="E6980" s="17">
        <v>19.399999999999999</v>
      </c>
      <c r="F6980" s="17">
        <v>0</v>
      </c>
      <c r="G6980" s="17">
        <v>0</v>
      </c>
      <c r="H6980" s="37">
        <f t="shared" si="1950"/>
        <v>66.92</v>
      </c>
      <c r="I6980" s="37">
        <f>IF(H6980&lt;'Roof Calculator'!$G$8, 1, 0)</f>
        <v>0</v>
      </c>
      <c r="J6980" s="37">
        <f>IF(H6980&gt;='Roof Calculator'!$G$8, 1, 0)</f>
        <v>1</v>
      </c>
      <c r="K6980" s="37">
        <f t="shared" si="1951"/>
        <v>0</v>
      </c>
      <c r="L6980" s="37">
        <f t="shared" si="1952"/>
        <v>66.92</v>
      </c>
      <c r="M6980" s="37">
        <v>0</v>
      </c>
      <c r="N6980" s="37">
        <f t="shared" si="1953"/>
        <v>0</v>
      </c>
      <c r="O6980" s="37">
        <v>0</v>
      </c>
      <c r="P6980" s="37">
        <v>0</v>
      </c>
      <c r="Q6980" s="21">
        <f t="shared" si="1954"/>
        <v>39.790999999999997</v>
      </c>
      <c r="R6980" s="21">
        <f t="shared" si="1963"/>
        <v>290.91666666665924</v>
      </c>
      <c r="S6980" s="21">
        <f t="shared" si="1964"/>
        <v>-10.423303621940089</v>
      </c>
      <c r="T6980" s="21">
        <f t="shared" si="1955"/>
        <v>86.147999999999996</v>
      </c>
      <c r="U6980" s="37">
        <f>VLOOKUP(Time_Zone, 'LSTM LookUp'!$B$5:$D$8, 3, FALSE)</f>
        <v>-75</v>
      </c>
      <c r="V6980" s="21">
        <f t="shared" si="1965"/>
        <v>15.382081397501215</v>
      </c>
      <c r="W6980" s="21">
        <f t="shared" si="1956"/>
        <v>329.99352034937533</v>
      </c>
      <c r="X6980" s="21">
        <f t="shared" si="1957"/>
        <v>0</v>
      </c>
      <c r="Y6980" s="21">
        <f t="shared" si="1958"/>
        <v>0</v>
      </c>
      <c r="Z6980" s="21">
        <f t="shared" si="1966"/>
        <v>0</v>
      </c>
      <c r="AA6980" s="21">
        <f t="shared" si="1959"/>
        <v>0</v>
      </c>
      <c r="AB6980" s="21">
        <f t="shared" si="1960"/>
        <v>0</v>
      </c>
      <c r="AC6980" s="21">
        <f t="shared" si="1961"/>
        <v>66.92</v>
      </c>
      <c r="AD6980" s="21">
        <f t="shared" si="1967"/>
        <v>0</v>
      </c>
      <c r="AE6980" s="21" t="str">
        <f t="shared" si="1962"/>
        <v>10/17/23:00</v>
      </c>
    </row>
    <row r="6981" spans="2:31">
      <c r="B6981" s="37">
        <v>10</v>
      </c>
      <c r="C6981" s="38">
        <v>17</v>
      </c>
      <c r="D6981" s="39">
        <v>24</v>
      </c>
      <c r="E6981" s="17">
        <v>20</v>
      </c>
      <c r="F6981" s="17">
        <v>0</v>
      </c>
      <c r="G6981" s="17">
        <v>0</v>
      </c>
      <c r="H6981" s="37">
        <f t="shared" si="1950"/>
        <v>68</v>
      </c>
      <c r="I6981" s="37">
        <f>IF(H6981&lt;'Roof Calculator'!$G$8, 1, 0)</f>
        <v>0</v>
      </c>
      <c r="J6981" s="37">
        <f>IF(H6981&gt;='Roof Calculator'!$G$8, 1, 0)</f>
        <v>1</v>
      </c>
      <c r="K6981" s="37">
        <f t="shared" si="1951"/>
        <v>0</v>
      </c>
      <c r="L6981" s="37">
        <f t="shared" si="1952"/>
        <v>68</v>
      </c>
      <c r="M6981" s="37">
        <v>0</v>
      </c>
      <c r="N6981" s="37">
        <f t="shared" si="1953"/>
        <v>0</v>
      </c>
      <c r="O6981" s="37">
        <v>0</v>
      </c>
      <c r="P6981" s="37">
        <v>0</v>
      </c>
      <c r="Q6981" s="21">
        <f t="shared" si="1954"/>
        <v>39.790999999999997</v>
      </c>
      <c r="R6981" s="21">
        <f t="shared" si="1963"/>
        <v>290.95833333332592</v>
      </c>
      <c r="S6981" s="21">
        <f t="shared" si="1964"/>
        <v>-10.438111906561982</v>
      </c>
      <c r="T6981" s="21">
        <f t="shared" si="1955"/>
        <v>86.147999999999996</v>
      </c>
      <c r="U6981" s="37">
        <f>VLOOKUP(Time_Zone, 'LSTM LookUp'!$B$5:$D$8, 3, FALSE)</f>
        <v>-75</v>
      </c>
      <c r="V6981" s="21">
        <f t="shared" si="1965"/>
        <v>15.388879933599195</v>
      </c>
      <c r="W6981" s="21">
        <f t="shared" si="1956"/>
        <v>344.99521998339986</v>
      </c>
      <c r="X6981" s="21">
        <f t="shared" si="1957"/>
        <v>0</v>
      </c>
      <c r="Y6981" s="21">
        <f t="shared" si="1958"/>
        <v>0</v>
      </c>
      <c r="Z6981" s="21">
        <f t="shared" si="1966"/>
        <v>0</v>
      </c>
      <c r="AA6981" s="21">
        <f t="shared" si="1959"/>
        <v>0</v>
      </c>
      <c r="AB6981" s="21">
        <f t="shared" si="1960"/>
        <v>0</v>
      </c>
      <c r="AC6981" s="21">
        <f t="shared" si="1961"/>
        <v>68</v>
      </c>
      <c r="AD6981" s="21">
        <f t="shared" si="1967"/>
        <v>0</v>
      </c>
      <c r="AE6981" s="21" t="str">
        <f t="shared" si="1962"/>
        <v>10/17/24:00</v>
      </c>
    </row>
    <row r="6982" spans="2:31">
      <c r="B6982" s="37">
        <v>10</v>
      </c>
      <c r="C6982" s="38">
        <v>18</v>
      </c>
      <c r="D6982" s="39">
        <v>1</v>
      </c>
      <c r="E6982" s="17">
        <v>17.2</v>
      </c>
      <c r="F6982" s="17">
        <v>0</v>
      </c>
      <c r="G6982" s="17">
        <v>0</v>
      </c>
      <c r="H6982" s="37">
        <f t="shared" si="1950"/>
        <v>62.959999999999994</v>
      </c>
      <c r="I6982" s="37">
        <f>IF(H6982&lt;'Roof Calculator'!$G$8, 1, 0)</f>
        <v>0</v>
      </c>
      <c r="J6982" s="37">
        <f>IF(H6982&gt;='Roof Calculator'!$G$8, 1, 0)</f>
        <v>1</v>
      </c>
      <c r="K6982" s="37">
        <f t="shared" si="1951"/>
        <v>0</v>
      </c>
      <c r="L6982" s="37">
        <f t="shared" si="1952"/>
        <v>62.959999999999994</v>
      </c>
      <c r="M6982" s="37">
        <v>0</v>
      </c>
      <c r="N6982" s="37">
        <f t="shared" si="1953"/>
        <v>0</v>
      </c>
      <c r="O6982" s="37">
        <v>0</v>
      </c>
      <c r="P6982" s="37">
        <v>0</v>
      </c>
      <c r="Q6982" s="21">
        <f t="shared" si="1954"/>
        <v>39.790999999999997</v>
      </c>
      <c r="R6982" s="21">
        <f t="shared" si="1963"/>
        <v>290.99999999999261</v>
      </c>
      <c r="S6982" s="21">
        <f t="shared" si="1964"/>
        <v>-10.452915465824551</v>
      </c>
      <c r="T6982" s="21">
        <f t="shared" si="1955"/>
        <v>86.147999999999996</v>
      </c>
      <c r="U6982" s="37">
        <f>VLOOKUP(Time_Zone, 'LSTM LookUp'!$B$5:$D$8, 3, FALSE)</f>
        <v>-75</v>
      </c>
      <c r="V6982" s="21">
        <f t="shared" si="1965"/>
        <v>15.39565820321725</v>
      </c>
      <c r="W6982" s="21">
        <f t="shared" si="1956"/>
        <v>-3.0854491956855412E-3</v>
      </c>
      <c r="X6982" s="21">
        <f t="shared" si="1957"/>
        <v>0</v>
      </c>
      <c r="Y6982" s="21">
        <f t="shared" si="1958"/>
        <v>0</v>
      </c>
      <c r="Z6982" s="21">
        <f t="shared" si="1966"/>
        <v>0</v>
      </c>
      <c r="AA6982" s="21">
        <f t="shared" si="1959"/>
        <v>0</v>
      </c>
      <c r="AB6982" s="21">
        <f t="shared" si="1960"/>
        <v>0</v>
      </c>
      <c r="AC6982" s="21">
        <f t="shared" si="1961"/>
        <v>62.959999999999994</v>
      </c>
      <c r="AD6982" s="21">
        <f t="shared" si="1967"/>
        <v>0</v>
      </c>
      <c r="AE6982" s="21" t="str">
        <f t="shared" si="1962"/>
        <v>10/18/1:00</v>
      </c>
    </row>
    <row r="6983" spans="2:31">
      <c r="B6983" s="37">
        <v>10</v>
      </c>
      <c r="C6983" s="38">
        <v>18</v>
      </c>
      <c r="D6983" s="39">
        <v>2</v>
      </c>
      <c r="E6983" s="17">
        <v>16.7</v>
      </c>
      <c r="F6983" s="17">
        <v>0</v>
      </c>
      <c r="G6983" s="17">
        <v>0</v>
      </c>
      <c r="H6983" s="37">
        <f t="shared" si="1950"/>
        <v>62.059999999999995</v>
      </c>
      <c r="I6983" s="37">
        <f>IF(H6983&lt;'Roof Calculator'!$G$8, 1, 0)</f>
        <v>0</v>
      </c>
      <c r="J6983" s="37">
        <f>IF(H6983&gt;='Roof Calculator'!$G$8, 1, 0)</f>
        <v>1</v>
      </c>
      <c r="K6983" s="37">
        <f t="shared" si="1951"/>
        <v>0</v>
      </c>
      <c r="L6983" s="37">
        <f t="shared" si="1952"/>
        <v>62.059999999999995</v>
      </c>
      <c r="M6983" s="37">
        <v>0</v>
      </c>
      <c r="N6983" s="37">
        <f t="shared" si="1953"/>
        <v>0</v>
      </c>
      <c r="O6983" s="37">
        <v>0</v>
      </c>
      <c r="P6983" s="37">
        <v>0</v>
      </c>
      <c r="Q6983" s="21">
        <f t="shared" si="1954"/>
        <v>39.790999999999997</v>
      </c>
      <c r="R6983" s="21">
        <f t="shared" si="1963"/>
        <v>291.0416666666593</v>
      </c>
      <c r="S6983" s="21">
        <f t="shared" si="1964"/>
        <v>-10.467714292424452</v>
      </c>
      <c r="T6983" s="21">
        <f t="shared" si="1955"/>
        <v>86.147999999999996</v>
      </c>
      <c r="U6983" s="37">
        <f>VLOOKUP(Time_Zone, 'LSTM LookUp'!$B$5:$D$8, 3, FALSE)</f>
        <v>-75</v>
      </c>
      <c r="V6983" s="21">
        <f t="shared" si="1965"/>
        <v>15.402416190087324</v>
      </c>
      <c r="W6983" s="21">
        <f t="shared" si="1956"/>
        <v>14.998604047521829</v>
      </c>
      <c r="X6983" s="21">
        <f t="shared" si="1957"/>
        <v>0</v>
      </c>
      <c r="Y6983" s="21">
        <f t="shared" si="1958"/>
        <v>0</v>
      </c>
      <c r="Z6983" s="21">
        <f t="shared" si="1966"/>
        <v>0</v>
      </c>
      <c r="AA6983" s="21">
        <f t="shared" si="1959"/>
        <v>0</v>
      </c>
      <c r="AB6983" s="21">
        <f t="shared" si="1960"/>
        <v>0</v>
      </c>
      <c r="AC6983" s="21">
        <f t="shared" si="1961"/>
        <v>62.059999999999995</v>
      </c>
      <c r="AD6983" s="21">
        <f t="shared" si="1967"/>
        <v>0</v>
      </c>
      <c r="AE6983" s="21" t="str">
        <f t="shared" si="1962"/>
        <v>10/18/2:00</v>
      </c>
    </row>
    <row r="6984" spans="2:31">
      <c r="B6984" s="37">
        <v>10</v>
      </c>
      <c r="C6984" s="38">
        <v>18</v>
      </c>
      <c r="D6984" s="39">
        <v>3</v>
      </c>
      <c r="E6984" s="17">
        <v>13.9</v>
      </c>
      <c r="F6984" s="17">
        <v>0</v>
      </c>
      <c r="G6984" s="17">
        <v>0</v>
      </c>
      <c r="H6984" s="37">
        <f t="shared" si="1950"/>
        <v>57.02</v>
      </c>
      <c r="I6984" s="37">
        <f>IF(H6984&lt;'Roof Calculator'!$G$8, 1, 0)</f>
        <v>0</v>
      </c>
      <c r="J6984" s="37">
        <f>IF(H6984&gt;='Roof Calculator'!$G$8, 1, 0)</f>
        <v>1</v>
      </c>
      <c r="K6984" s="37">
        <f t="shared" si="1951"/>
        <v>0</v>
      </c>
      <c r="L6984" s="37">
        <f t="shared" si="1952"/>
        <v>57.02</v>
      </c>
      <c r="M6984" s="37">
        <v>0</v>
      </c>
      <c r="N6984" s="37">
        <f t="shared" si="1953"/>
        <v>0</v>
      </c>
      <c r="O6984" s="37">
        <v>0</v>
      </c>
      <c r="P6984" s="37">
        <v>0</v>
      </c>
      <c r="Q6984" s="21">
        <f t="shared" si="1954"/>
        <v>39.790999999999997</v>
      </c>
      <c r="R6984" s="21">
        <f t="shared" si="1963"/>
        <v>291.08333333332598</v>
      </c>
      <c r="S6984" s="21">
        <f t="shared" si="1964"/>
        <v>-10.482508379057972</v>
      </c>
      <c r="T6984" s="21">
        <f t="shared" si="1955"/>
        <v>86.147999999999996</v>
      </c>
      <c r="U6984" s="37">
        <f>VLOOKUP(Time_Zone, 'LSTM LookUp'!$B$5:$D$8, 3, FALSE)</f>
        <v>-75</v>
      </c>
      <c r="V6984" s="21">
        <f t="shared" si="1965"/>
        <v>15.409153877977204</v>
      </c>
      <c r="W6984" s="21">
        <f t="shared" si="1956"/>
        <v>30.000288469494318</v>
      </c>
      <c r="X6984" s="21">
        <f t="shared" si="1957"/>
        <v>0</v>
      </c>
      <c r="Y6984" s="21">
        <f t="shared" si="1958"/>
        <v>0</v>
      </c>
      <c r="Z6984" s="21">
        <f t="shared" si="1966"/>
        <v>0</v>
      </c>
      <c r="AA6984" s="21">
        <f t="shared" si="1959"/>
        <v>0</v>
      </c>
      <c r="AB6984" s="21">
        <f t="shared" si="1960"/>
        <v>0</v>
      </c>
      <c r="AC6984" s="21">
        <f t="shared" si="1961"/>
        <v>57.02</v>
      </c>
      <c r="AD6984" s="21">
        <f t="shared" si="1967"/>
        <v>0</v>
      </c>
      <c r="AE6984" s="21" t="str">
        <f t="shared" si="1962"/>
        <v>10/18/3:00</v>
      </c>
    </row>
    <row r="6985" spans="2:31">
      <c r="B6985" s="37">
        <v>10</v>
      </c>
      <c r="C6985" s="38">
        <v>18</v>
      </c>
      <c r="D6985" s="39">
        <v>4</v>
      </c>
      <c r="E6985" s="17">
        <v>12.2</v>
      </c>
      <c r="F6985" s="17">
        <v>0</v>
      </c>
      <c r="G6985" s="17">
        <v>0</v>
      </c>
      <c r="H6985" s="37">
        <f t="shared" si="1950"/>
        <v>53.96</v>
      </c>
      <c r="I6985" s="37">
        <f>IF(H6985&lt;'Roof Calculator'!$G$8, 1, 0)</f>
        <v>1</v>
      </c>
      <c r="J6985" s="37">
        <f>IF(H6985&gt;='Roof Calculator'!$G$8, 1, 0)</f>
        <v>0</v>
      </c>
      <c r="K6985" s="37">
        <f t="shared" si="1951"/>
        <v>53.96</v>
      </c>
      <c r="L6985" s="37">
        <f t="shared" si="1952"/>
        <v>0</v>
      </c>
      <c r="M6985" s="37">
        <v>0</v>
      </c>
      <c r="N6985" s="37">
        <f t="shared" si="1953"/>
        <v>0</v>
      </c>
      <c r="O6985" s="37">
        <v>0</v>
      </c>
      <c r="P6985" s="37">
        <v>0</v>
      </c>
      <c r="Q6985" s="21">
        <f t="shared" si="1954"/>
        <v>39.790999999999997</v>
      </c>
      <c r="R6985" s="21">
        <f t="shared" si="1963"/>
        <v>291.12499999999267</v>
      </c>
      <c r="S6985" s="21">
        <f t="shared" si="1964"/>
        <v>-10.497297718421084</v>
      </c>
      <c r="T6985" s="21">
        <f t="shared" si="1955"/>
        <v>86.147999999999996</v>
      </c>
      <c r="U6985" s="37">
        <f>VLOOKUP(Time_Zone, 'LSTM LookUp'!$B$5:$D$8, 3, FALSE)</f>
        <v>-75</v>
      </c>
      <c r="V6985" s="21">
        <f t="shared" si="1965"/>
        <v>15.415871250690593</v>
      </c>
      <c r="W6985" s="21">
        <f t="shared" si="1956"/>
        <v>45.001967812672625</v>
      </c>
      <c r="X6985" s="21">
        <f t="shared" si="1957"/>
        <v>0</v>
      </c>
      <c r="Y6985" s="21">
        <f t="shared" si="1958"/>
        <v>0</v>
      </c>
      <c r="Z6985" s="21">
        <f t="shared" si="1966"/>
        <v>0</v>
      </c>
      <c r="AA6985" s="21">
        <f t="shared" si="1959"/>
        <v>0</v>
      </c>
      <c r="AB6985" s="21">
        <f t="shared" si="1960"/>
        <v>0</v>
      </c>
      <c r="AC6985" s="21">
        <f t="shared" si="1961"/>
        <v>0</v>
      </c>
      <c r="AD6985" s="21">
        <f t="shared" si="1967"/>
        <v>0</v>
      </c>
      <c r="AE6985" s="21" t="str">
        <f t="shared" si="1962"/>
        <v>10/18/4:00</v>
      </c>
    </row>
    <row r="6986" spans="2:31">
      <c r="B6986" s="37">
        <v>10</v>
      </c>
      <c r="C6986" s="38">
        <v>18</v>
      </c>
      <c r="D6986" s="39">
        <v>5</v>
      </c>
      <c r="E6986" s="17">
        <v>11.7</v>
      </c>
      <c r="F6986" s="17">
        <v>0</v>
      </c>
      <c r="G6986" s="17">
        <v>0</v>
      </c>
      <c r="H6986" s="37">
        <f t="shared" si="1950"/>
        <v>53.06</v>
      </c>
      <c r="I6986" s="37">
        <f>IF(H6986&lt;'Roof Calculator'!$G$8, 1, 0)</f>
        <v>1</v>
      </c>
      <c r="J6986" s="37">
        <f>IF(H6986&gt;='Roof Calculator'!$G$8, 1, 0)</f>
        <v>0</v>
      </c>
      <c r="K6986" s="37">
        <f t="shared" si="1951"/>
        <v>53.06</v>
      </c>
      <c r="L6986" s="37">
        <f t="shared" si="1952"/>
        <v>0</v>
      </c>
      <c r="M6986" s="37">
        <v>0</v>
      </c>
      <c r="N6986" s="37">
        <f t="shared" si="1953"/>
        <v>0</v>
      </c>
      <c r="O6986" s="37">
        <v>0</v>
      </c>
      <c r="P6986" s="37">
        <v>0</v>
      </c>
      <c r="Q6986" s="21">
        <f t="shared" si="1954"/>
        <v>39.790999999999997</v>
      </c>
      <c r="R6986" s="21">
        <f t="shared" si="1963"/>
        <v>291.16666666665935</v>
      </c>
      <c r="S6986" s="21">
        <f t="shared" si="1964"/>
        <v>-10.512082303209459</v>
      </c>
      <c r="T6986" s="21">
        <f t="shared" si="1955"/>
        <v>86.147999999999996</v>
      </c>
      <c r="U6986" s="37">
        <f>VLOOKUP(Time_Zone, 'LSTM LookUp'!$B$5:$D$8, 3, FALSE)</f>
        <v>-75</v>
      </c>
      <c r="V6986" s="21">
        <f t="shared" si="1965"/>
        <v>15.42256829206714</v>
      </c>
      <c r="W6986" s="21">
        <f t="shared" si="1956"/>
        <v>60.003642073016778</v>
      </c>
      <c r="X6986" s="21">
        <f t="shared" si="1957"/>
        <v>0</v>
      </c>
      <c r="Y6986" s="21">
        <f t="shared" si="1958"/>
        <v>0</v>
      </c>
      <c r="Z6986" s="21">
        <f t="shared" si="1966"/>
        <v>0</v>
      </c>
      <c r="AA6986" s="21">
        <f t="shared" si="1959"/>
        <v>0</v>
      </c>
      <c r="AB6986" s="21">
        <f t="shared" si="1960"/>
        <v>0</v>
      </c>
      <c r="AC6986" s="21">
        <f t="shared" si="1961"/>
        <v>0</v>
      </c>
      <c r="AD6986" s="21">
        <f t="shared" si="1967"/>
        <v>0</v>
      </c>
      <c r="AE6986" s="21" t="str">
        <f t="shared" si="1962"/>
        <v>10/18/5:00</v>
      </c>
    </row>
    <row r="6987" spans="2:31">
      <c r="B6987" s="37">
        <v>10</v>
      </c>
      <c r="C6987" s="38">
        <v>18</v>
      </c>
      <c r="D6987" s="39">
        <v>6</v>
      </c>
      <c r="E6987" s="17">
        <v>10.6</v>
      </c>
      <c r="F6987" s="17">
        <v>0</v>
      </c>
      <c r="G6987" s="17">
        <v>0</v>
      </c>
      <c r="H6987" s="37">
        <f t="shared" si="1950"/>
        <v>51.08</v>
      </c>
      <c r="I6987" s="37">
        <f>IF(H6987&lt;'Roof Calculator'!$G$8, 1, 0)</f>
        <v>1</v>
      </c>
      <c r="J6987" s="37">
        <f>IF(H6987&gt;='Roof Calculator'!$G$8, 1, 0)</f>
        <v>0</v>
      </c>
      <c r="K6987" s="37">
        <f t="shared" si="1951"/>
        <v>51.08</v>
      </c>
      <c r="L6987" s="37">
        <f t="shared" si="1952"/>
        <v>0</v>
      </c>
      <c r="M6987" s="37">
        <v>0</v>
      </c>
      <c r="N6987" s="37">
        <f t="shared" si="1953"/>
        <v>0</v>
      </c>
      <c r="O6987" s="37">
        <v>0</v>
      </c>
      <c r="P6987" s="37">
        <v>0</v>
      </c>
      <c r="Q6987" s="21">
        <f t="shared" si="1954"/>
        <v>39.790999999999997</v>
      </c>
      <c r="R6987" s="21">
        <f t="shared" si="1963"/>
        <v>291.20833333332604</v>
      </c>
      <c r="S6987" s="21">
        <f t="shared" si="1964"/>
        <v>-10.526862126118475</v>
      </c>
      <c r="T6987" s="21">
        <f t="shared" si="1955"/>
        <v>86.147999999999996</v>
      </c>
      <c r="U6987" s="37">
        <f>VLOOKUP(Time_Zone, 'LSTM LookUp'!$B$5:$D$8, 3, FALSE)</f>
        <v>-75</v>
      </c>
      <c r="V6987" s="21">
        <f t="shared" si="1965"/>
        <v>15.429244985982487</v>
      </c>
      <c r="W6987" s="21">
        <f t="shared" si="1956"/>
        <v>75.005311246495623</v>
      </c>
      <c r="X6987" s="21">
        <f t="shared" si="1957"/>
        <v>0</v>
      </c>
      <c r="Y6987" s="21">
        <f t="shared" si="1958"/>
        <v>0</v>
      </c>
      <c r="Z6987" s="21">
        <f t="shared" si="1966"/>
        <v>0</v>
      </c>
      <c r="AA6987" s="21">
        <f t="shared" si="1959"/>
        <v>0</v>
      </c>
      <c r="AB6987" s="21">
        <f t="shared" si="1960"/>
        <v>0</v>
      </c>
      <c r="AC6987" s="21">
        <f t="shared" si="1961"/>
        <v>0</v>
      </c>
      <c r="AD6987" s="21">
        <f t="shared" si="1967"/>
        <v>0</v>
      </c>
      <c r="AE6987" s="21" t="str">
        <f t="shared" si="1962"/>
        <v>10/18/6:00</v>
      </c>
    </row>
    <row r="6988" spans="2:31">
      <c r="B6988" s="37">
        <v>10</v>
      </c>
      <c r="C6988" s="38">
        <v>18</v>
      </c>
      <c r="D6988" s="39">
        <v>7</v>
      </c>
      <c r="E6988" s="17">
        <v>10</v>
      </c>
      <c r="F6988" s="17">
        <v>0</v>
      </c>
      <c r="G6988" s="17">
        <v>0</v>
      </c>
      <c r="H6988" s="37">
        <f t="shared" si="1950"/>
        <v>50</v>
      </c>
      <c r="I6988" s="37">
        <f>IF(H6988&lt;'Roof Calculator'!$G$8, 1, 0)</f>
        <v>1</v>
      </c>
      <c r="J6988" s="37">
        <f>IF(H6988&gt;='Roof Calculator'!$G$8, 1, 0)</f>
        <v>0</v>
      </c>
      <c r="K6988" s="37">
        <f t="shared" si="1951"/>
        <v>50</v>
      </c>
      <c r="L6988" s="37">
        <f t="shared" si="1952"/>
        <v>0</v>
      </c>
      <c r="M6988" s="37">
        <v>0</v>
      </c>
      <c r="N6988" s="37">
        <f t="shared" si="1953"/>
        <v>0</v>
      </c>
      <c r="O6988" s="37">
        <v>0</v>
      </c>
      <c r="P6988" s="37">
        <v>0</v>
      </c>
      <c r="Q6988" s="21">
        <f t="shared" si="1954"/>
        <v>39.790999999999997</v>
      </c>
      <c r="R6988" s="21">
        <f t="shared" si="1963"/>
        <v>291.24999999999272</v>
      </c>
      <c r="S6988" s="21">
        <f t="shared" si="1964"/>
        <v>-10.541637179843141</v>
      </c>
      <c r="T6988" s="21">
        <f t="shared" si="1955"/>
        <v>86.147999999999996</v>
      </c>
      <c r="U6988" s="37">
        <f>VLOOKUP(Time_Zone, 'LSTM LookUp'!$B$5:$D$8, 3, FALSE)</f>
        <v>-75</v>
      </c>
      <c r="V6988" s="21">
        <f t="shared" si="1965"/>
        <v>15.435901316348263</v>
      </c>
      <c r="W6988" s="21">
        <f t="shared" si="1956"/>
        <v>90.006975329087027</v>
      </c>
      <c r="X6988" s="21">
        <f t="shared" si="1957"/>
        <v>0</v>
      </c>
      <c r="Y6988" s="21">
        <f t="shared" si="1958"/>
        <v>0</v>
      </c>
      <c r="Z6988" s="21">
        <f t="shared" si="1966"/>
        <v>0</v>
      </c>
      <c r="AA6988" s="21">
        <f t="shared" si="1959"/>
        <v>0</v>
      </c>
      <c r="AB6988" s="21">
        <f t="shared" si="1960"/>
        <v>0</v>
      </c>
      <c r="AC6988" s="21">
        <f t="shared" si="1961"/>
        <v>0</v>
      </c>
      <c r="AD6988" s="21">
        <f t="shared" si="1967"/>
        <v>0</v>
      </c>
      <c r="AE6988" s="21" t="str">
        <f t="shared" si="1962"/>
        <v>10/18/7:00</v>
      </c>
    </row>
    <row r="6989" spans="2:31">
      <c r="B6989" s="37">
        <v>10</v>
      </c>
      <c r="C6989" s="38">
        <v>18</v>
      </c>
      <c r="D6989" s="39">
        <v>8</v>
      </c>
      <c r="E6989" s="17">
        <v>9.4</v>
      </c>
      <c r="F6989" s="17">
        <v>37</v>
      </c>
      <c r="G6989" s="17">
        <v>18</v>
      </c>
      <c r="H6989" s="37">
        <f t="shared" si="1950"/>
        <v>48.92</v>
      </c>
      <c r="I6989" s="37">
        <f>IF(H6989&lt;'Roof Calculator'!$G$8, 1, 0)</f>
        <v>1</v>
      </c>
      <c r="J6989" s="37">
        <f>IF(H6989&gt;='Roof Calculator'!$G$8, 1, 0)</f>
        <v>0</v>
      </c>
      <c r="K6989" s="37">
        <f t="shared" si="1951"/>
        <v>48.92</v>
      </c>
      <c r="L6989" s="37">
        <f t="shared" si="1952"/>
        <v>0</v>
      </c>
      <c r="M6989" s="37">
        <v>0</v>
      </c>
      <c r="N6989" s="37">
        <f t="shared" si="1953"/>
        <v>37</v>
      </c>
      <c r="O6989" s="37">
        <v>0</v>
      </c>
      <c r="P6989" s="37">
        <v>0</v>
      </c>
      <c r="Q6989" s="21">
        <f t="shared" si="1954"/>
        <v>39.790999999999997</v>
      </c>
      <c r="R6989" s="21">
        <f t="shared" si="1963"/>
        <v>291.29166666665941</v>
      </c>
      <c r="S6989" s="21">
        <f t="shared" si="1964"/>
        <v>-10.556407457078203</v>
      </c>
      <c r="T6989" s="21">
        <f t="shared" si="1955"/>
        <v>86.147999999999996</v>
      </c>
      <c r="U6989" s="37">
        <f>VLOOKUP(Time_Zone, 'LSTM LookUp'!$B$5:$D$8, 3, FALSE)</f>
        <v>-75</v>
      </c>
      <c r="V6989" s="21">
        <f t="shared" si="1965"/>
        <v>15.442537267112161</v>
      </c>
      <c r="W6989" s="21">
        <f t="shared" si="1956"/>
        <v>105.00863431677803</v>
      </c>
      <c r="X6989" s="21">
        <f t="shared" si="1957"/>
        <v>-5.6315639350412692</v>
      </c>
      <c r="Y6989" s="21">
        <f t="shared" si="1958"/>
        <v>31.368436064958729</v>
      </c>
      <c r="Z6989" s="21">
        <f t="shared" si="1966"/>
        <v>9.9432463632143424</v>
      </c>
      <c r="AA6989" s="21">
        <f t="shared" si="1959"/>
        <v>9.9432463632143424</v>
      </c>
      <c r="AB6989" s="21">
        <f t="shared" si="1960"/>
        <v>0</v>
      </c>
      <c r="AC6989" s="21">
        <f t="shared" si="1961"/>
        <v>0</v>
      </c>
      <c r="AD6989" s="21">
        <f t="shared" si="1967"/>
        <v>0</v>
      </c>
      <c r="AE6989" s="21" t="str">
        <f t="shared" si="1962"/>
        <v>10/18/8:00</v>
      </c>
    </row>
    <row r="6990" spans="2:31">
      <c r="B6990" s="37">
        <v>10</v>
      </c>
      <c r="C6990" s="38">
        <v>18</v>
      </c>
      <c r="D6990" s="39">
        <v>9</v>
      </c>
      <c r="E6990" s="17">
        <v>10.6</v>
      </c>
      <c r="F6990" s="17">
        <v>93</v>
      </c>
      <c r="G6990" s="17">
        <v>7</v>
      </c>
      <c r="H6990" s="37">
        <f t="shared" si="1950"/>
        <v>51.08</v>
      </c>
      <c r="I6990" s="37">
        <f>IF(H6990&lt;'Roof Calculator'!$G$8, 1, 0)</f>
        <v>1</v>
      </c>
      <c r="J6990" s="37">
        <f>IF(H6990&gt;='Roof Calculator'!$G$8, 1, 0)</f>
        <v>0</v>
      </c>
      <c r="K6990" s="37">
        <f t="shared" si="1951"/>
        <v>51.08</v>
      </c>
      <c r="L6990" s="37">
        <f t="shared" si="1952"/>
        <v>0</v>
      </c>
      <c r="M6990" s="37">
        <v>0</v>
      </c>
      <c r="N6990" s="37">
        <f t="shared" si="1953"/>
        <v>93</v>
      </c>
      <c r="O6990" s="37">
        <v>0</v>
      </c>
      <c r="P6990" s="37">
        <v>0</v>
      </c>
      <c r="Q6990" s="21">
        <f t="shared" si="1954"/>
        <v>39.790999999999997</v>
      </c>
      <c r="R6990" s="21">
        <f t="shared" si="1963"/>
        <v>291.3333333333261</v>
      </c>
      <c r="S6990" s="21">
        <f t="shared" si="1964"/>
        <v>-10.571172950518067</v>
      </c>
      <c r="T6990" s="21">
        <f t="shared" si="1955"/>
        <v>86.147999999999996</v>
      </c>
      <c r="U6990" s="37">
        <f>VLOOKUP(Time_Zone, 'LSTM LookUp'!$B$5:$D$8, 3, FALSE)</f>
        <v>-75</v>
      </c>
      <c r="V6990" s="21">
        <f t="shared" si="1965"/>
        <v>15.449152822257947</v>
      </c>
      <c r="W6990" s="21">
        <f t="shared" si="1956"/>
        <v>120.01028820556449</v>
      </c>
      <c r="X6990" s="21">
        <f t="shared" si="1957"/>
        <v>-3.4663945336081095</v>
      </c>
      <c r="Y6990" s="21">
        <f t="shared" si="1958"/>
        <v>89.53360546639189</v>
      </c>
      <c r="Z6990" s="21">
        <f t="shared" si="1966"/>
        <v>28.380589172364285</v>
      </c>
      <c r="AA6990" s="21">
        <f t="shared" si="1959"/>
        <v>28.380589172364285</v>
      </c>
      <c r="AB6990" s="21">
        <f t="shared" si="1960"/>
        <v>0</v>
      </c>
      <c r="AC6990" s="21">
        <f t="shared" si="1961"/>
        <v>0</v>
      </c>
      <c r="AD6990" s="21">
        <f t="shared" si="1967"/>
        <v>0</v>
      </c>
      <c r="AE6990" s="21" t="str">
        <f t="shared" si="1962"/>
        <v>10/18/9:00</v>
      </c>
    </row>
    <row r="6991" spans="2:31">
      <c r="B6991" s="37">
        <v>10</v>
      </c>
      <c r="C6991" s="38">
        <v>18</v>
      </c>
      <c r="D6991" s="39">
        <v>10</v>
      </c>
      <c r="E6991" s="17">
        <v>11.1</v>
      </c>
      <c r="F6991" s="17">
        <v>130</v>
      </c>
      <c r="G6991" s="17">
        <v>2</v>
      </c>
      <c r="H6991" s="37">
        <f t="shared" si="1950"/>
        <v>51.98</v>
      </c>
      <c r="I6991" s="37">
        <f>IF(H6991&lt;'Roof Calculator'!$G$8, 1, 0)</f>
        <v>1</v>
      </c>
      <c r="J6991" s="37">
        <f>IF(H6991&gt;='Roof Calculator'!$G$8, 1, 0)</f>
        <v>0</v>
      </c>
      <c r="K6991" s="37">
        <f t="shared" si="1951"/>
        <v>51.98</v>
      </c>
      <c r="L6991" s="37">
        <f t="shared" si="1952"/>
        <v>0</v>
      </c>
      <c r="M6991" s="37">
        <v>0</v>
      </c>
      <c r="N6991" s="37">
        <f t="shared" si="1953"/>
        <v>130</v>
      </c>
      <c r="O6991" s="37">
        <v>0</v>
      </c>
      <c r="P6991" s="37">
        <v>0</v>
      </c>
      <c r="Q6991" s="21">
        <f t="shared" si="1954"/>
        <v>39.790999999999997</v>
      </c>
      <c r="R6991" s="21">
        <f t="shared" si="1963"/>
        <v>291.37499999999278</v>
      </c>
      <c r="S6991" s="21">
        <f t="shared" si="1964"/>
        <v>-10.585933652856843</v>
      </c>
      <c r="T6991" s="21">
        <f t="shared" si="1955"/>
        <v>86.147999999999996</v>
      </c>
      <c r="U6991" s="37">
        <f>VLOOKUP(Time_Zone, 'LSTM LookUp'!$B$5:$D$8, 3, FALSE)</f>
        <v>-75</v>
      </c>
      <c r="V6991" s="21">
        <f t="shared" si="1965"/>
        <v>15.4557479658055</v>
      </c>
      <c r="W6991" s="21">
        <f t="shared" si="1956"/>
        <v>135.01193699145136</v>
      </c>
      <c r="X6991" s="21">
        <f t="shared" si="1957"/>
        <v>-1.3035320640815233</v>
      </c>
      <c r="Y6991" s="21">
        <f t="shared" si="1958"/>
        <v>128.69646793591846</v>
      </c>
      <c r="Z6991" s="21">
        <f t="shared" si="1966"/>
        <v>40.794532571288904</v>
      </c>
      <c r="AA6991" s="21">
        <f t="shared" si="1959"/>
        <v>40.794532571288904</v>
      </c>
      <c r="AB6991" s="21">
        <f t="shared" si="1960"/>
        <v>0</v>
      </c>
      <c r="AC6991" s="21">
        <f t="shared" si="1961"/>
        <v>0</v>
      </c>
      <c r="AD6991" s="21">
        <f t="shared" si="1967"/>
        <v>0</v>
      </c>
      <c r="AE6991" s="21" t="str">
        <f t="shared" si="1962"/>
        <v>10/18/10:00</v>
      </c>
    </row>
    <row r="6992" spans="2:31">
      <c r="B6992" s="37">
        <v>10</v>
      </c>
      <c r="C6992" s="38">
        <v>18</v>
      </c>
      <c r="D6992" s="39">
        <v>11</v>
      </c>
      <c r="E6992" s="17">
        <v>9.4</v>
      </c>
      <c r="F6992" s="17">
        <v>243</v>
      </c>
      <c r="G6992" s="17">
        <v>1</v>
      </c>
      <c r="H6992" s="37">
        <f t="shared" si="1950"/>
        <v>48.92</v>
      </c>
      <c r="I6992" s="37">
        <f>IF(H6992&lt;'Roof Calculator'!$G$8, 1, 0)</f>
        <v>1</v>
      </c>
      <c r="J6992" s="37">
        <f>IF(H6992&gt;='Roof Calculator'!$G$8, 1, 0)</f>
        <v>0</v>
      </c>
      <c r="K6992" s="37">
        <f t="shared" si="1951"/>
        <v>48.92</v>
      </c>
      <c r="L6992" s="37">
        <f t="shared" si="1952"/>
        <v>0</v>
      </c>
      <c r="M6992" s="37">
        <v>0</v>
      </c>
      <c r="N6992" s="37">
        <f t="shared" si="1953"/>
        <v>243</v>
      </c>
      <c r="O6992" s="37">
        <v>0</v>
      </c>
      <c r="P6992" s="37">
        <v>0</v>
      </c>
      <c r="Q6992" s="21">
        <f t="shared" si="1954"/>
        <v>39.790999999999997</v>
      </c>
      <c r="R6992" s="21">
        <f t="shared" si="1963"/>
        <v>291.41666666665947</v>
      </c>
      <c r="S6992" s="21">
        <f t="shared" si="1964"/>
        <v>-10.600689556788316</v>
      </c>
      <c r="T6992" s="21">
        <f t="shared" si="1955"/>
        <v>86.147999999999996</v>
      </c>
      <c r="U6992" s="37">
        <f>VLOOKUP(Time_Zone, 'LSTM LookUp'!$B$5:$D$8, 3, FALSE)</f>
        <v>-75</v>
      </c>
      <c r="V6992" s="21">
        <f t="shared" si="1965"/>
        <v>15.462322681810846</v>
      </c>
      <c r="W6992" s="21">
        <f t="shared" si="1956"/>
        <v>150.01358067045274</v>
      </c>
      <c r="X6992" s="21">
        <f t="shared" si="1957"/>
        <v>-0.77190704639688079</v>
      </c>
      <c r="Y6992" s="21">
        <f t="shared" si="1958"/>
        <v>242.22809295360312</v>
      </c>
      <c r="Z6992" s="21">
        <f t="shared" si="1966"/>
        <v>76.782074800974911</v>
      </c>
      <c r="AA6992" s="21">
        <f t="shared" si="1959"/>
        <v>76.782074800974911</v>
      </c>
      <c r="AB6992" s="21">
        <f t="shared" si="1960"/>
        <v>0</v>
      </c>
      <c r="AC6992" s="21">
        <f t="shared" si="1961"/>
        <v>0</v>
      </c>
      <c r="AD6992" s="21">
        <f t="shared" si="1967"/>
        <v>0</v>
      </c>
      <c r="AE6992" s="21" t="str">
        <f t="shared" si="1962"/>
        <v>10/18/11:00</v>
      </c>
    </row>
    <row r="6993" spans="2:31">
      <c r="B6993" s="37">
        <v>10</v>
      </c>
      <c r="C6993" s="38">
        <v>18</v>
      </c>
      <c r="D6993" s="39">
        <v>12</v>
      </c>
      <c r="E6993" s="17">
        <v>11.7</v>
      </c>
      <c r="F6993" s="17">
        <v>237</v>
      </c>
      <c r="G6993" s="17">
        <v>374</v>
      </c>
      <c r="H6993" s="37">
        <f t="shared" si="1950"/>
        <v>53.06</v>
      </c>
      <c r="I6993" s="37">
        <f>IF(H6993&lt;'Roof Calculator'!$G$8, 1, 0)</f>
        <v>1</v>
      </c>
      <c r="J6993" s="37">
        <f>IF(H6993&gt;='Roof Calculator'!$G$8, 1, 0)</f>
        <v>0</v>
      </c>
      <c r="K6993" s="37">
        <f t="shared" si="1951"/>
        <v>53.06</v>
      </c>
      <c r="L6993" s="37">
        <f t="shared" si="1952"/>
        <v>0</v>
      </c>
      <c r="M6993" s="37">
        <v>0</v>
      </c>
      <c r="N6993" s="37">
        <f t="shared" si="1953"/>
        <v>237</v>
      </c>
      <c r="O6993" s="37">
        <v>0</v>
      </c>
      <c r="P6993" s="37">
        <v>0</v>
      </c>
      <c r="Q6993" s="21">
        <f t="shared" si="1954"/>
        <v>39.790999999999997</v>
      </c>
      <c r="R6993" s="21">
        <f t="shared" si="1963"/>
        <v>291.45833333332615</v>
      </c>
      <c r="S6993" s="21">
        <f t="shared" si="1964"/>
        <v>-10.615440655006019</v>
      </c>
      <c r="T6993" s="21">
        <f t="shared" si="1955"/>
        <v>86.147999999999996</v>
      </c>
      <c r="U6993" s="37">
        <f>VLOOKUP(Time_Zone, 'LSTM LookUp'!$B$5:$D$8, 3, FALSE)</f>
        <v>-75</v>
      </c>
      <c r="V6993" s="21">
        <f t="shared" si="1965"/>
        <v>15.468876954366218</v>
      </c>
      <c r="W6993" s="21">
        <f t="shared" si="1956"/>
        <v>165.01521923859156</v>
      </c>
      <c r="X6993" s="21">
        <f t="shared" si="1957"/>
        <v>-316.94556484897572</v>
      </c>
      <c r="Y6993" s="21">
        <f t="shared" si="1958"/>
        <v>-79.945564848975721</v>
      </c>
      <c r="Z6993" s="21">
        <f t="shared" si="1966"/>
        <v>-25.341347757776401</v>
      </c>
      <c r="AA6993" s="21">
        <f t="shared" si="1959"/>
        <v>-25.341347757776401</v>
      </c>
      <c r="AB6993" s="21">
        <f t="shared" si="1960"/>
        <v>0</v>
      </c>
      <c r="AC6993" s="21">
        <f t="shared" si="1961"/>
        <v>0</v>
      </c>
      <c r="AD6993" s="21">
        <f t="shared" si="1967"/>
        <v>0</v>
      </c>
      <c r="AE6993" s="21" t="str">
        <f t="shared" si="1962"/>
        <v>10/18/12:00</v>
      </c>
    </row>
    <row r="6994" spans="2:31">
      <c r="B6994" s="37">
        <v>10</v>
      </c>
      <c r="C6994" s="38">
        <v>18</v>
      </c>
      <c r="D6994" s="39">
        <v>13</v>
      </c>
      <c r="E6994" s="17">
        <v>9.4</v>
      </c>
      <c r="F6994" s="17">
        <v>290</v>
      </c>
      <c r="G6994" s="17">
        <v>8</v>
      </c>
      <c r="H6994" s="37">
        <f t="shared" si="1950"/>
        <v>48.92</v>
      </c>
      <c r="I6994" s="37">
        <f>IF(H6994&lt;'Roof Calculator'!$G$8, 1, 0)</f>
        <v>1</v>
      </c>
      <c r="J6994" s="37">
        <f>IF(H6994&gt;='Roof Calculator'!$G$8, 1, 0)</f>
        <v>0</v>
      </c>
      <c r="K6994" s="37">
        <f t="shared" si="1951"/>
        <v>48.92</v>
      </c>
      <c r="L6994" s="37">
        <f t="shared" si="1952"/>
        <v>0</v>
      </c>
      <c r="M6994" s="37">
        <v>0</v>
      </c>
      <c r="N6994" s="37">
        <f t="shared" si="1953"/>
        <v>290</v>
      </c>
      <c r="O6994" s="37">
        <v>0</v>
      </c>
      <c r="P6994" s="37">
        <v>0</v>
      </c>
      <c r="Q6994" s="21">
        <f t="shared" si="1954"/>
        <v>39.790999999999997</v>
      </c>
      <c r="R6994" s="21">
        <f t="shared" si="1963"/>
        <v>291.49999999999284</v>
      </c>
      <c r="S6994" s="21">
        <f t="shared" si="1964"/>
        <v>-10.630186940203123</v>
      </c>
      <c r="T6994" s="21">
        <f t="shared" si="1955"/>
        <v>86.147999999999996</v>
      </c>
      <c r="U6994" s="37">
        <f>VLOOKUP(Time_Zone, 'LSTM LookUp'!$B$5:$D$8, 3, FALSE)</f>
        <v>-75</v>
      </c>
      <c r="V6994" s="21">
        <f t="shared" si="1965"/>
        <v>15.475410767600039</v>
      </c>
      <c r="W6994" s="21">
        <f t="shared" si="1956"/>
        <v>180.01685269190003</v>
      </c>
      <c r="X6994" s="21">
        <f t="shared" si="1957"/>
        <v>-6.9860440615732866</v>
      </c>
      <c r="Y6994" s="21">
        <f t="shared" si="1958"/>
        <v>283.0139559384267</v>
      </c>
      <c r="Z6994" s="21">
        <f t="shared" si="1966"/>
        <v>89.710481016528419</v>
      </c>
      <c r="AA6994" s="21">
        <f t="shared" si="1959"/>
        <v>89.710481016528419</v>
      </c>
      <c r="AB6994" s="21">
        <f t="shared" si="1960"/>
        <v>0</v>
      </c>
      <c r="AC6994" s="21">
        <f t="shared" si="1961"/>
        <v>0</v>
      </c>
      <c r="AD6994" s="21">
        <f t="shared" si="1967"/>
        <v>0</v>
      </c>
      <c r="AE6994" s="21" t="str">
        <f t="shared" si="1962"/>
        <v>10/18/13:00</v>
      </c>
    </row>
    <row r="6995" spans="2:31">
      <c r="B6995" s="37">
        <v>10</v>
      </c>
      <c r="C6995" s="38">
        <v>18</v>
      </c>
      <c r="D6995" s="39">
        <v>14</v>
      </c>
      <c r="E6995" s="17">
        <v>10</v>
      </c>
      <c r="F6995" s="17">
        <v>159</v>
      </c>
      <c r="G6995" s="17">
        <v>5</v>
      </c>
      <c r="H6995" s="37">
        <f t="shared" si="1950"/>
        <v>50</v>
      </c>
      <c r="I6995" s="37">
        <f>IF(H6995&lt;'Roof Calculator'!$G$8, 1, 0)</f>
        <v>1</v>
      </c>
      <c r="J6995" s="37">
        <f>IF(H6995&gt;='Roof Calculator'!$G$8, 1, 0)</f>
        <v>0</v>
      </c>
      <c r="K6995" s="37">
        <f t="shared" si="1951"/>
        <v>50</v>
      </c>
      <c r="L6995" s="37">
        <f t="shared" si="1952"/>
        <v>0</v>
      </c>
      <c r="M6995" s="37">
        <v>0</v>
      </c>
      <c r="N6995" s="37">
        <f t="shared" si="1953"/>
        <v>159</v>
      </c>
      <c r="O6995" s="37">
        <v>0</v>
      </c>
      <c r="P6995" s="37">
        <v>0</v>
      </c>
      <c r="Q6995" s="21">
        <f t="shared" si="1954"/>
        <v>39.790999999999997</v>
      </c>
      <c r="R6995" s="21">
        <f t="shared" si="1963"/>
        <v>291.54166666665952</v>
      </c>
      <c r="S6995" s="21">
        <f t="shared" si="1964"/>
        <v>-10.644928405072516</v>
      </c>
      <c r="T6995" s="21">
        <f t="shared" si="1955"/>
        <v>86.147999999999996</v>
      </c>
      <c r="U6995" s="37">
        <f>VLOOKUP(Time_Zone, 'LSTM LookUp'!$B$5:$D$8, 3, FALSE)</f>
        <v>-75</v>
      </c>
      <c r="V6995" s="21">
        <f t="shared" si="1965"/>
        <v>15.481924105676987</v>
      </c>
      <c r="W6995" s="21">
        <f t="shared" si="1956"/>
        <v>195.01848102641924</v>
      </c>
      <c r="X6995" s="21">
        <f t="shared" si="1957"/>
        <v>-4.237931583281588</v>
      </c>
      <c r="Y6995" s="21">
        <f t="shared" si="1958"/>
        <v>154.76206841671842</v>
      </c>
      <c r="Z6995" s="21">
        <f t="shared" si="1966"/>
        <v>49.056872671668827</v>
      </c>
      <c r="AA6995" s="21">
        <f t="shared" si="1959"/>
        <v>49.056872671668827</v>
      </c>
      <c r="AB6995" s="21">
        <f t="shared" si="1960"/>
        <v>0</v>
      </c>
      <c r="AC6995" s="21">
        <f t="shared" si="1961"/>
        <v>0</v>
      </c>
      <c r="AD6995" s="21">
        <f t="shared" si="1967"/>
        <v>0</v>
      </c>
      <c r="AE6995" s="21" t="str">
        <f t="shared" si="1962"/>
        <v>10/18/14:00</v>
      </c>
    </row>
    <row r="6996" spans="2:31">
      <c r="B6996" s="37">
        <v>10</v>
      </c>
      <c r="C6996" s="38">
        <v>18</v>
      </c>
      <c r="D6996" s="39">
        <v>15</v>
      </c>
      <c r="E6996" s="17">
        <v>10</v>
      </c>
      <c r="F6996" s="17">
        <v>146</v>
      </c>
      <c r="G6996" s="17">
        <v>167</v>
      </c>
      <c r="H6996" s="37">
        <f t="shared" si="1950"/>
        <v>50</v>
      </c>
      <c r="I6996" s="37">
        <f>IF(H6996&lt;'Roof Calculator'!$G$8, 1, 0)</f>
        <v>1</v>
      </c>
      <c r="J6996" s="37">
        <f>IF(H6996&gt;='Roof Calculator'!$G$8, 1, 0)</f>
        <v>0</v>
      </c>
      <c r="K6996" s="37">
        <f t="shared" si="1951"/>
        <v>50</v>
      </c>
      <c r="L6996" s="37">
        <f t="shared" si="1952"/>
        <v>0</v>
      </c>
      <c r="M6996" s="37">
        <v>0</v>
      </c>
      <c r="N6996" s="37">
        <f t="shared" si="1953"/>
        <v>146</v>
      </c>
      <c r="O6996" s="37">
        <v>0</v>
      </c>
      <c r="P6996" s="37">
        <v>0</v>
      </c>
      <c r="Q6996" s="21">
        <f t="shared" si="1954"/>
        <v>39.790999999999997</v>
      </c>
      <c r="R6996" s="21">
        <f t="shared" si="1963"/>
        <v>291.58333333332621</v>
      </c>
      <c r="S6996" s="21">
        <f t="shared" si="1964"/>
        <v>-10.659665042306806</v>
      </c>
      <c r="T6996" s="21">
        <f t="shared" si="1955"/>
        <v>86.147999999999996</v>
      </c>
      <c r="U6996" s="37">
        <f>VLOOKUP(Time_Zone, 'LSTM LookUp'!$B$5:$D$8, 3, FALSE)</f>
        <v>-75</v>
      </c>
      <c r="V6996" s="21">
        <f t="shared" si="1965"/>
        <v>15.488416952798037</v>
      </c>
      <c r="W6996" s="21">
        <f t="shared" si="1956"/>
        <v>210.02010423819954</v>
      </c>
      <c r="X6996" s="21">
        <f t="shared" si="1957"/>
        <v>-128.95842334639062</v>
      </c>
      <c r="Y6996" s="21">
        <f t="shared" si="1958"/>
        <v>17.041576653609383</v>
      </c>
      <c r="Z6996" s="21">
        <f t="shared" si="1966"/>
        <v>5.4018821573871438</v>
      </c>
      <c r="AA6996" s="21">
        <f t="shared" si="1959"/>
        <v>5.4018821573871438</v>
      </c>
      <c r="AB6996" s="21">
        <f t="shared" si="1960"/>
        <v>0</v>
      </c>
      <c r="AC6996" s="21">
        <f t="shared" si="1961"/>
        <v>0</v>
      </c>
      <c r="AD6996" s="21">
        <f t="shared" si="1967"/>
        <v>0</v>
      </c>
      <c r="AE6996" s="21" t="str">
        <f t="shared" si="1962"/>
        <v>10/18/15:00</v>
      </c>
    </row>
    <row r="6997" spans="2:31">
      <c r="B6997" s="37">
        <v>10</v>
      </c>
      <c r="C6997" s="38">
        <v>18</v>
      </c>
      <c r="D6997" s="39">
        <v>16</v>
      </c>
      <c r="E6997" s="17">
        <v>7.8</v>
      </c>
      <c r="F6997" s="17">
        <v>95</v>
      </c>
      <c r="G6997" s="17">
        <v>17</v>
      </c>
      <c r="H6997" s="37">
        <f t="shared" si="1950"/>
        <v>46.04</v>
      </c>
      <c r="I6997" s="37">
        <f>IF(H6997&lt;'Roof Calculator'!$G$8, 1, 0)</f>
        <v>1</v>
      </c>
      <c r="J6997" s="37">
        <f>IF(H6997&gt;='Roof Calculator'!$G$8, 1, 0)</f>
        <v>0</v>
      </c>
      <c r="K6997" s="37">
        <f t="shared" si="1951"/>
        <v>46.04</v>
      </c>
      <c r="L6997" s="37">
        <f t="shared" si="1952"/>
        <v>0</v>
      </c>
      <c r="M6997" s="37">
        <v>0</v>
      </c>
      <c r="N6997" s="37">
        <f t="shared" si="1953"/>
        <v>95</v>
      </c>
      <c r="O6997" s="37">
        <v>0</v>
      </c>
      <c r="P6997" s="37">
        <v>0</v>
      </c>
      <c r="Q6997" s="21">
        <f t="shared" si="1954"/>
        <v>39.790999999999997</v>
      </c>
      <c r="R6997" s="21">
        <f t="shared" si="1963"/>
        <v>291.62499999999289</v>
      </c>
      <c r="S6997" s="21">
        <f t="shared" si="1964"/>
        <v>-10.674396844598281</v>
      </c>
      <c r="T6997" s="21">
        <f t="shared" si="1955"/>
        <v>86.147999999999996</v>
      </c>
      <c r="U6997" s="37">
        <f>VLOOKUP(Time_Zone, 'LSTM LookUp'!$B$5:$D$8, 3, FALSE)</f>
        <v>-75</v>
      </c>
      <c r="V6997" s="21">
        <f t="shared" si="1965"/>
        <v>15.494889293200474</v>
      </c>
      <c r="W6997" s="21">
        <f t="shared" si="1956"/>
        <v>225.02172232330011</v>
      </c>
      <c r="X6997" s="21">
        <f t="shared" si="1957"/>
        <v>-11.088568388682686</v>
      </c>
      <c r="Y6997" s="21">
        <f t="shared" si="1958"/>
        <v>83.911431611317312</v>
      </c>
      <c r="Z6997" s="21">
        <f t="shared" si="1966"/>
        <v>26.598458255092407</v>
      </c>
      <c r="AA6997" s="21">
        <f t="shared" si="1959"/>
        <v>26.598458255092407</v>
      </c>
      <c r="AB6997" s="21">
        <f t="shared" si="1960"/>
        <v>0</v>
      </c>
      <c r="AC6997" s="21">
        <f t="shared" si="1961"/>
        <v>0</v>
      </c>
      <c r="AD6997" s="21">
        <f t="shared" si="1967"/>
        <v>0</v>
      </c>
      <c r="AE6997" s="21" t="str">
        <f t="shared" si="1962"/>
        <v>10/18/16:00</v>
      </c>
    </row>
    <row r="6998" spans="2:31">
      <c r="B6998" s="37">
        <v>10</v>
      </c>
      <c r="C6998" s="38">
        <v>18</v>
      </c>
      <c r="D6998" s="39">
        <v>17</v>
      </c>
      <c r="E6998" s="17">
        <v>8.3000000000000007</v>
      </c>
      <c r="F6998" s="17">
        <v>79</v>
      </c>
      <c r="G6998" s="17">
        <v>7</v>
      </c>
      <c r="H6998" s="37">
        <f t="shared" ref="H6998:H7061" si="1968">E6998*9/5+32</f>
        <v>46.94</v>
      </c>
      <c r="I6998" s="37">
        <f>IF(H6998&lt;'Roof Calculator'!$G$8, 1, 0)</f>
        <v>1</v>
      </c>
      <c r="J6998" s="37">
        <f>IF(H6998&gt;='Roof Calculator'!$G$8, 1, 0)</f>
        <v>0</v>
      </c>
      <c r="K6998" s="37">
        <f t="shared" ref="K6998:K7061" si="1969">I6998*H6998</f>
        <v>46.94</v>
      </c>
      <c r="L6998" s="37">
        <f t="shared" ref="L6998:L7061" si="1970">J6998*H6998</f>
        <v>0</v>
      </c>
      <c r="M6998" s="37">
        <v>0</v>
      </c>
      <c r="N6998" s="37">
        <f t="shared" ref="N6998:N7061" si="1971">F6998*(180-M6998)/180</f>
        <v>79</v>
      </c>
      <c r="O6998" s="37">
        <v>0</v>
      </c>
      <c r="P6998" s="37">
        <v>0</v>
      </c>
      <c r="Q6998" s="21">
        <f t="shared" ref="Q6998:Q7061" si="1972">Latitude</f>
        <v>39.790999999999997</v>
      </c>
      <c r="R6998" s="21">
        <f t="shared" si="1963"/>
        <v>291.66666666665958</v>
      </c>
      <c r="S6998" s="21">
        <f t="shared" si="1964"/>
        <v>-10.689123804638919</v>
      </c>
      <c r="T6998" s="21">
        <f t="shared" ref="T6998:T7061" si="1973">Longitude</f>
        <v>86.147999999999996</v>
      </c>
      <c r="U6998" s="37">
        <f>VLOOKUP(Time_Zone, 'LSTM LookUp'!$B$5:$D$8, 3, FALSE)</f>
        <v>-75</v>
      </c>
      <c r="V6998" s="21">
        <f t="shared" si="1965"/>
        <v>15.501341111157927</v>
      </c>
      <c r="W6998" s="21">
        <f t="shared" ref="W6998:W7061" si="1974">15*((D6998+(4*(T6998-U6998)+V6998)/60)-12)</f>
        <v>240.02333527778944</v>
      </c>
      <c r="X6998" s="21">
        <f t="shared" ref="X6998:X7061" si="1975">G6998*(SIN(S6998*PI()/180)*SIN(Q6998*PI()/180)*COS(O6998*PI()/180)-SIN(S6998*PI()/180)*COS(Q6998*PI()/180)*SIN(O6998*PI()/180)*COS(P6998*PI()/180)+COS(S6998*PI()/180)*COS(Q6998*PI()/180)*COS(O6998*PI()/180)*COS(W6998*PI()/180)+COS(S6998*PI()/180)*SIN(Q6998*PI()/180)*SIN(O6998*PI()/180)*COS(P6998*PI()/180)*COS(W6998*PI()/180)+COS(S6998*PI()/180)*SIN(P6998*PI()/180)*SIN(W6998*PI()/180)*SIN(O6998*PI()/180))</f>
        <v>-3.4717508692996346</v>
      </c>
      <c r="Y6998" s="21">
        <f t="shared" ref="Y6998:Y7061" si="1976">X6998+N6998</f>
        <v>75.52824913070036</v>
      </c>
      <c r="Z6998" s="21">
        <f t="shared" si="1966"/>
        <v>23.941135826268084</v>
      </c>
      <c r="AA6998" s="21">
        <f t="shared" ref="AA6998:AA7061" si="1977">Z6998*I6998</f>
        <v>23.941135826268084</v>
      </c>
      <c r="AB6998" s="21">
        <f t="shared" ref="AB6998:AB7061" si="1978">Z6998*J6998</f>
        <v>0</v>
      </c>
      <c r="AC6998" s="21">
        <f t="shared" ref="AC6998:AC7061" si="1979">L6998</f>
        <v>0</v>
      </c>
      <c r="AD6998" s="21">
        <f t="shared" si="1967"/>
        <v>0</v>
      </c>
      <c r="AE6998" s="21" t="str">
        <f t="shared" ref="AE6998:AE7061" si="1980">CONCATENATE(B6998, "/", C6998, "/", D6998,":00")</f>
        <v>10/18/17:00</v>
      </c>
    </row>
    <row r="6999" spans="2:31">
      <c r="B6999" s="37">
        <v>10</v>
      </c>
      <c r="C6999" s="38">
        <v>18</v>
      </c>
      <c r="D6999" s="39">
        <v>18</v>
      </c>
      <c r="E6999" s="17">
        <v>7.2</v>
      </c>
      <c r="F6999" s="17">
        <v>35</v>
      </c>
      <c r="G6999" s="17">
        <v>6</v>
      </c>
      <c r="H6999" s="37">
        <f t="shared" si="1968"/>
        <v>44.96</v>
      </c>
      <c r="I6999" s="37">
        <f>IF(H6999&lt;'Roof Calculator'!$G$8, 1, 0)</f>
        <v>1</v>
      </c>
      <c r="J6999" s="37">
        <f>IF(H6999&gt;='Roof Calculator'!$G$8, 1, 0)</f>
        <v>0</v>
      </c>
      <c r="K6999" s="37">
        <f t="shared" si="1969"/>
        <v>44.96</v>
      </c>
      <c r="L6999" s="37">
        <f t="shared" si="1970"/>
        <v>0</v>
      </c>
      <c r="M6999" s="37">
        <v>0</v>
      </c>
      <c r="N6999" s="37">
        <f t="shared" si="1971"/>
        <v>35</v>
      </c>
      <c r="O6999" s="37">
        <v>0</v>
      </c>
      <c r="P6999" s="37">
        <v>0</v>
      </c>
      <c r="Q6999" s="21">
        <f t="shared" si="1972"/>
        <v>39.790999999999997</v>
      </c>
      <c r="R6999" s="21">
        <f t="shared" ref="R6999:R7062" si="1981">R6998+1/24</f>
        <v>291.70833333332627</v>
      </c>
      <c r="S6999" s="21">
        <f t="shared" ref="S6999:S7062" si="1982">ASIN(SIN(23.45*PI()/180)*SIN((360/365*(R6999-81))*PI()/180))*180/PI()</f>
        <v>-10.703845915120466</v>
      </c>
      <c r="T6999" s="21">
        <f t="shared" si="1973"/>
        <v>86.147999999999996</v>
      </c>
      <c r="U6999" s="37">
        <f>VLOOKUP(Time_Zone, 'LSTM LookUp'!$B$5:$D$8, 3, FALSE)</f>
        <v>-75</v>
      </c>
      <c r="V6999" s="21">
        <f t="shared" ref="V6999:V7062" si="1983">9.87*SIN(2*(360/365*(R6999-81))*PI()/180)-7.53*COS((360/365*(R6999-81))*PI()/180)-1.5*SIN((360/365*(R6999-81))*PI()/180)</f>
        <v>15.507772390980433</v>
      </c>
      <c r="W6999" s="21">
        <f t="shared" si="1974"/>
        <v>255.02494309774511</v>
      </c>
      <c r="X6999" s="21">
        <f t="shared" si="1975"/>
        <v>-1.8837684812849815</v>
      </c>
      <c r="Y6999" s="21">
        <f t="shared" si="1976"/>
        <v>33.116231518715018</v>
      </c>
      <c r="Z6999" s="21">
        <f t="shared" ref="Z6999:Z7062" si="1984">Y6999/10.764*3.412</f>
        <v>10.497266995713085</v>
      </c>
      <c r="AA6999" s="21">
        <f t="shared" si="1977"/>
        <v>10.497266995713085</v>
      </c>
      <c r="AB6999" s="21">
        <f t="shared" si="1978"/>
        <v>0</v>
      </c>
      <c r="AC6999" s="21">
        <f t="shared" si="1979"/>
        <v>0</v>
      </c>
      <c r="AD6999" s="21">
        <f t="shared" ref="AD6999:AD7062" si="1985">AB6999</f>
        <v>0</v>
      </c>
      <c r="AE6999" s="21" t="str">
        <f t="shared" si="1980"/>
        <v>10/18/18:00</v>
      </c>
    </row>
    <row r="7000" spans="2:31">
      <c r="B7000" s="37">
        <v>10</v>
      </c>
      <c r="C7000" s="38">
        <v>18</v>
      </c>
      <c r="D7000" s="39">
        <v>19</v>
      </c>
      <c r="E7000" s="17">
        <v>7.2</v>
      </c>
      <c r="F7000" s="17">
        <v>0</v>
      </c>
      <c r="G7000" s="17">
        <v>0</v>
      </c>
      <c r="H7000" s="37">
        <f t="shared" si="1968"/>
        <v>44.96</v>
      </c>
      <c r="I7000" s="37">
        <f>IF(H7000&lt;'Roof Calculator'!$G$8, 1, 0)</f>
        <v>1</v>
      </c>
      <c r="J7000" s="37">
        <f>IF(H7000&gt;='Roof Calculator'!$G$8, 1, 0)</f>
        <v>0</v>
      </c>
      <c r="K7000" s="37">
        <f t="shared" si="1969"/>
        <v>44.96</v>
      </c>
      <c r="L7000" s="37">
        <f t="shared" si="1970"/>
        <v>0</v>
      </c>
      <c r="M7000" s="37">
        <v>0</v>
      </c>
      <c r="N7000" s="37">
        <f t="shared" si="1971"/>
        <v>0</v>
      </c>
      <c r="O7000" s="37">
        <v>0</v>
      </c>
      <c r="P7000" s="37">
        <v>0</v>
      </c>
      <c r="Q7000" s="21">
        <f t="shared" si="1972"/>
        <v>39.790999999999997</v>
      </c>
      <c r="R7000" s="21">
        <f t="shared" si="1981"/>
        <v>291.74999999999295</v>
      </c>
      <c r="S7000" s="21">
        <f t="shared" si="1982"/>
        <v>-10.71856316873431</v>
      </c>
      <c r="T7000" s="21">
        <f t="shared" si="1973"/>
        <v>86.147999999999996</v>
      </c>
      <c r="U7000" s="37">
        <f>VLOOKUP(Time_Zone, 'LSTM LookUp'!$B$5:$D$8, 3, FALSE)</f>
        <v>-75</v>
      </c>
      <c r="V7000" s="21">
        <f t="shared" si="1983"/>
        <v>15.514183117014429</v>
      </c>
      <c r="W7000" s="21">
        <f t="shared" si="1974"/>
        <v>270.02654577925358</v>
      </c>
      <c r="X7000" s="21">
        <f t="shared" si="1975"/>
        <v>0</v>
      </c>
      <c r="Y7000" s="21">
        <f t="shared" si="1976"/>
        <v>0</v>
      </c>
      <c r="Z7000" s="21">
        <f t="shared" si="1984"/>
        <v>0</v>
      </c>
      <c r="AA7000" s="21">
        <f t="shared" si="1977"/>
        <v>0</v>
      </c>
      <c r="AB7000" s="21">
        <f t="shared" si="1978"/>
        <v>0</v>
      </c>
      <c r="AC7000" s="21">
        <f t="shared" si="1979"/>
        <v>0</v>
      </c>
      <c r="AD7000" s="21">
        <f t="shared" si="1985"/>
        <v>0</v>
      </c>
      <c r="AE7000" s="21" t="str">
        <f t="shared" si="1980"/>
        <v>10/18/19:00</v>
      </c>
    </row>
    <row r="7001" spans="2:31">
      <c r="B7001" s="37">
        <v>10</v>
      </c>
      <c r="C7001" s="38">
        <v>18</v>
      </c>
      <c r="D7001" s="39">
        <v>20</v>
      </c>
      <c r="E7001" s="17">
        <v>7.2</v>
      </c>
      <c r="F7001" s="17">
        <v>0</v>
      </c>
      <c r="G7001" s="17">
        <v>0</v>
      </c>
      <c r="H7001" s="37">
        <f t="shared" si="1968"/>
        <v>44.96</v>
      </c>
      <c r="I7001" s="37">
        <f>IF(H7001&lt;'Roof Calculator'!$G$8, 1, 0)</f>
        <v>1</v>
      </c>
      <c r="J7001" s="37">
        <f>IF(H7001&gt;='Roof Calculator'!$G$8, 1, 0)</f>
        <v>0</v>
      </c>
      <c r="K7001" s="37">
        <f t="shared" si="1969"/>
        <v>44.96</v>
      </c>
      <c r="L7001" s="37">
        <f t="shared" si="1970"/>
        <v>0</v>
      </c>
      <c r="M7001" s="37">
        <v>0</v>
      </c>
      <c r="N7001" s="37">
        <f t="shared" si="1971"/>
        <v>0</v>
      </c>
      <c r="O7001" s="37">
        <v>0</v>
      </c>
      <c r="P7001" s="37">
        <v>0</v>
      </c>
      <c r="Q7001" s="21">
        <f t="shared" si="1972"/>
        <v>39.790999999999997</v>
      </c>
      <c r="R7001" s="21">
        <f t="shared" si="1981"/>
        <v>291.79166666665964</v>
      </c>
      <c r="S7001" s="21">
        <f t="shared" si="1982"/>
        <v>-10.733275558171588</v>
      </c>
      <c r="T7001" s="21">
        <f t="shared" si="1973"/>
        <v>86.147999999999996</v>
      </c>
      <c r="U7001" s="37">
        <f>VLOOKUP(Time_Zone, 'LSTM LookUp'!$B$5:$D$8, 3, FALSE)</f>
        <v>-75</v>
      </c>
      <c r="V7001" s="21">
        <f t="shared" si="1983"/>
        <v>15.520573273642819</v>
      </c>
      <c r="W7001" s="21">
        <f t="shared" si="1974"/>
        <v>285.02814331841068</v>
      </c>
      <c r="X7001" s="21">
        <f t="shared" si="1975"/>
        <v>0</v>
      </c>
      <c r="Y7001" s="21">
        <f t="shared" si="1976"/>
        <v>0</v>
      </c>
      <c r="Z7001" s="21">
        <f t="shared" si="1984"/>
        <v>0</v>
      </c>
      <c r="AA7001" s="21">
        <f t="shared" si="1977"/>
        <v>0</v>
      </c>
      <c r="AB7001" s="21">
        <f t="shared" si="1978"/>
        <v>0</v>
      </c>
      <c r="AC7001" s="21">
        <f t="shared" si="1979"/>
        <v>0</v>
      </c>
      <c r="AD7001" s="21">
        <f t="shared" si="1985"/>
        <v>0</v>
      </c>
      <c r="AE7001" s="21" t="str">
        <f t="shared" si="1980"/>
        <v>10/18/20:00</v>
      </c>
    </row>
    <row r="7002" spans="2:31">
      <c r="B7002" s="37">
        <v>10</v>
      </c>
      <c r="C7002" s="38">
        <v>18</v>
      </c>
      <c r="D7002" s="39">
        <v>21</v>
      </c>
      <c r="E7002" s="17">
        <v>7.2</v>
      </c>
      <c r="F7002" s="17">
        <v>0</v>
      </c>
      <c r="G7002" s="17">
        <v>0</v>
      </c>
      <c r="H7002" s="37">
        <f t="shared" si="1968"/>
        <v>44.96</v>
      </c>
      <c r="I7002" s="37">
        <f>IF(H7002&lt;'Roof Calculator'!$G$8, 1, 0)</f>
        <v>1</v>
      </c>
      <c r="J7002" s="37">
        <f>IF(H7002&gt;='Roof Calculator'!$G$8, 1, 0)</f>
        <v>0</v>
      </c>
      <c r="K7002" s="37">
        <f t="shared" si="1969"/>
        <v>44.96</v>
      </c>
      <c r="L7002" s="37">
        <f t="shared" si="1970"/>
        <v>0</v>
      </c>
      <c r="M7002" s="37">
        <v>0</v>
      </c>
      <c r="N7002" s="37">
        <f t="shared" si="1971"/>
        <v>0</v>
      </c>
      <c r="O7002" s="37">
        <v>0</v>
      </c>
      <c r="P7002" s="37">
        <v>0</v>
      </c>
      <c r="Q7002" s="21">
        <f t="shared" si="1972"/>
        <v>39.790999999999997</v>
      </c>
      <c r="R7002" s="21">
        <f t="shared" si="1981"/>
        <v>291.83333333332632</v>
      </c>
      <c r="S7002" s="21">
        <f t="shared" si="1982"/>
        <v>-10.747983076123106</v>
      </c>
      <c r="T7002" s="21">
        <f t="shared" si="1973"/>
        <v>86.147999999999996</v>
      </c>
      <c r="U7002" s="37">
        <f>VLOOKUP(Time_Zone, 'LSTM LookUp'!$B$5:$D$8, 3, FALSE)</f>
        <v>-75</v>
      </c>
      <c r="V7002" s="21">
        <f t="shared" si="1983"/>
        <v>15.526942845284973</v>
      </c>
      <c r="W7002" s="21">
        <f t="shared" si="1974"/>
        <v>300.02973571132134</v>
      </c>
      <c r="X7002" s="21">
        <f t="shared" si="1975"/>
        <v>0</v>
      </c>
      <c r="Y7002" s="21">
        <f t="shared" si="1976"/>
        <v>0</v>
      </c>
      <c r="Z7002" s="21">
        <f t="shared" si="1984"/>
        <v>0</v>
      </c>
      <c r="AA7002" s="21">
        <f t="shared" si="1977"/>
        <v>0</v>
      </c>
      <c r="AB7002" s="21">
        <f t="shared" si="1978"/>
        <v>0</v>
      </c>
      <c r="AC7002" s="21">
        <f t="shared" si="1979"/>
        <v>0</v>
      </c>
      <c r="AD7002" s="21">
        <f t="shared" si="1985"/>
        <v>0</v>
      </c>
      <c r="AE7002" s="21" t="str">
        <f t="shared" si="1980"/>
        <v>10/18/21:00</v>
      </c>
    </row>
    <row r="7003" spans="2:31">
      <c r="B7003" s="37">
        <v>10</v>
      </c>
      <c r="C7003" s="38">
        <v>18</v>
      </c>
      <c r="D7003" s="39">
        <v>22</v>
      </c>
      <c r="E7003" s="17">
        <v>7.2</v>
      </c>
      <c r="F7003" s="17">
        <v>0</v>
      </c>
      <c r="G7003" s="17">
        <v>0</v>
      </c>
      <c r="H7003" s="37">
        <f t="shared" si="1968"/>
        <v>44.96</v>
      </c>
      <c r="I7003" s="37">
        <f>IF(H7003&lt;'Roof Calculator'!$G$8, 1, 0)</f>
        <v>1</v>
      </c>
      <c r="J7003" s="37">
        <f>IF(H7003&gt;='Roof Calculator'!$G$8, 1, 0)</f>
        <v>0</v>
      </c>
      <c r="K7003" s="37">
        <f t="shared" si="1969"/>
        <v>44.96</v>
      </c>
      <c r="L7003" s="37">
        <f t="shared" si="1970"/>
        <v>0</v>
      </c>
      <c r="M7003" s="37">
        <v>0</v>
      </c>
      <c r="N7003" s="37">
        <f t="shared" si="1971"/>
        <v>0</v>
      </c>
      <c r="O7003" s="37">
        <v>0</v>
      </c>
      <c r="P7003" s="37">
        <v>0</v>
      </c>
      <c r="Q7003" s="21">
        <f t="shared" si="1972"/>
        <v>39.790999999999997</v>
      </c>
      <c r="R7003" s="21">
        <f t="shared" si="1981"/>
        <v>291.87499999999301</v>
      </c>
      <c r="S7003" s="21">
        <f t="shared" si="1982"/>
        <v>-10.762685715279451</v>
      </c>
      <c r="T7003" s="21">
        <f t="shared" si="1973"/>
        <v>86.147999999999996</v>
      </c>
      <c r="U7003" s="37">
        <f>VLOOKUP(Time_Zone, 'LSTM LookUp'!$B$5:$D$8, 3, FALSE)</f>
        <v>-75</v>
      </c>
      <c r="V7003" s="21">
        <f t="shared" si="1983"/>
        <v>15.533291816396805</v>
      </c>
      <c r="W7003" s="21">
        <f t="shared" si="1974"/>
        <v>315.03132295409927</v>
      </c>
      <c r="X7003" s="21">
        <f t="shared" si="1975"/>
        <v>0</v>
      </c>
      <c r="Y7003" s="21">
        <f t="shared" si="1976"/>
        <v>0</v>
      </c>
      <c r="Z7003" s="21">
        <f t="shared" si="1984"/>
        <v>0</v>
      </c>
      <c r="AA7003" s="21">
        <f t="shared" si="1977"/>
        <v>0</v>
      </c>
      <c r="AB7003" s="21">
        <f t="shared" si="1978"/>
        <v>0</v>
      </c>
      <c r="AC7003" s="21">
        <f t="shared" si="1979"/>
        <v>0</v>
      </c>
      <c r="AD7003" s="21">
        <f t="shared" si="1985"/>
        <v>0</v>
      </c>
      <c r="AE7003" s="21" t="str">
        <f t="shared" si="1980"/>
        <v>10/18/22:00</v>
      </c>
    </row>
    <row r="7004" spans="2:31">
      <c r="B7004" s="37">
        <v>10</v>
      </c>
      <c r="C7004" s="38">
        <v>18</v>
      </c>
      <c r="D7004" s="39">
        <v>23</v>
      </c>
      <c r="E7004" s="17">
        <v>7.2</v>
      </c>
      <c r="F7004" s="17">
        <v>0</v>
      </c>
      <c r="G7004" s="17">
        <v>0</v>
      </c>
      <c r="H7004" s="37">
        <f t="shared" si="1968"/>
        <v>44.96</v>
      </c>
      <c r="I7004" s="37">
        <f>IF(H7004&lt;'Roof Calculator'!$G$8, 1, 0)</f>
        <v>1</v>
      </c>
      <c r="J7004" s="37">
        <f>IF(H7004&gt;='Roof Calculator'!$G$8, 1, 0)</f>
        <v>0</v>
      </c>
      <c r="K7004" s="37">
        <f t="shared" si="1969"/>
        <v>44.96</v>
      </c>
      <c r="L7004" s="37">
        <f t="shared" si="1970"/>
        <v>0</v>
      </c>
      <c r="M7004" s="37">
        <v>0</v>
      </c>
      <c r="N7004" s="37">
        <f t="shared" si="1971"/>
        <v>0</v>
      </c>
      <c r="O7004" s="37">
        <v>0</v>
      </c>
      <c r="P7004" s="37">
        <v>0</v>
      </c>
      <c r="Q7004" s="21">
        <f t="shared" si="1972"/>
        <v>39.790999999999997</v>
      </c>
      <c r="R7004" s="21">
        <f t="shared" si="1981"/>
        <v>291.91666666665969</v>
      </c>
      <c r="S7004" s="21">
        <f t="shared" si="1982"/>
        <v>-10.777383468330868</v>
      </c>
      <c r="T7004" s="21">
        <f t="shared" si="1973"/>
        <v>86.147999999999996</v>
      </c>
      <c r="U7004" s="37">
        <f>VLOOKUP(Time_Zone, 'LSTM LookUp'!$B$5:$D$8, 3, FALSE)</f>
        <v>-75</v>
      </c>
      <c r="V7004" s="21">
        <f t="shared" si="1983"/>
        <v>15.539620171470764</v>
      </c>
      <c r="W7004" s="21">
        <f t="shared" si="1974"/>
        <v>330.03290504286775</v>
      </c>
      <c r="X7004" s="21">
        <f t="shared" si="1975"/>
        <v>0</v>
      </c>
      <c r="Y7004" s="21">
        <f t="shared" si="1976"/>
        <v>0</v>
      </c>
      <c r="Z7004" s="21">
        <f t="shared" si="1984"/>
        <v>0</v>
      </c>
      <c r="AA7004" s="21">
        <f t="shared" si="1977"/>
        <v>0</v>
      </c>
      <c r="AB7004" s="21">
        <f t="shared" si="1978"/>
        <v>0</v>
      </c>
      <c r="AC7004" s="21">
        <f t="shared" si="1979"/>
        <v>0</v>
      </c>
      <c r="AD7004" s="21">
        <f t="shared" si="1985"/>
        <v>0</v>
      </c>
      <c r="AE7004" s="21" t="str">
        <f t="shared" si="1980"/>
        <v>10/18/23:00</v>
      </c>
    </row>
    <row r="7005" spans="2:31">
      <c r="B7005" s="37">
        <v>10</v>
      </c>
      <c r="C7005" s="38">
        <v>18</v>
      </c>
      <c r="D7005" s="39">
        <v>24</v>
      </c>
      <c r="E7005" s="17">
        <v>5.6</v>
      </c>
      <c r="F7005" s="17">
        <v>0</v>
      </c>
      <c r="G7005" s="17">
        <v>0</v>
      </c>
      <c r="H7005" s="37">
        <f t="shared" si="1968"/>
        <v>42.08</v>
      </c>
      <c r="I7005" s="37">
        <f>IF(H7005&lt;'Roof Calculator'!$G$8, 1, 0)</f>
        <v>1</v>
      </c>
      <c r="J7005" s="37">
        <f>IF(H7005&gt;='Roof Calculator'!$G$8, 1, 0)</f>
        <v>0</v>
      </c>
      <c r="K7005" s="37">
        <f t="shared" si="1969"/>
        <v>42.08</v>
      </c>
      <c r="L7005" s="37">
        <f t="shared" si="1970"/>
        <v>0</v>
      </c>
      <c r="M7005" s="37">
        <v>0</v>
      </c>
      <c r="N7005" s="37">
        <f t="shared" si="1971"/>
        <v>0</v>
      </c>
      <c r="O7005" s="37">
        <v>0</v>
      </c>
      <c r="P7005" s="37">
        <v>0</v>
      </c>
      <c r="Q7005" s="21">
        <f t="shared" si="1972"/>
        <v>39.790999999999997</v>
      </c>
      <c r="R7005" s="21">
        <f t="shared" si="1981"/>
        <v>291.95833333332638</v>
      </c>
      <c r="S7005" s="21">
        <f t="shared" si="1982"/>
        <v>-10.792076327967326</v>
      </c>
      <c r="T7005" s="21">
        <f t="shared" si="1973"/>
        <v>86.147999999999996</v>
      </c>
      <c r="U7005" s="37">
        <f>VLOOKUP(Time_Zone, 'LSTM LookUp'!$B$5:$D$8, 3, FALSE)</f>
        <v>-75</v>
      </c>
      <c r="V7005" s="21">
        <f t="shared" si="1983"/>
        <v>15.545927895035891</v>
      </c>
      <c r="W7005" s="21">
        <f t="shared" si="1974"/>
        <v>345.034481973759</v>
      </c>
      <c r="X7005" s="21">
        <f t="shared" si="1975"/>
        <v>0</v>
      </c>
      <c r="Y7005" s="21">
        <f t="shared" si="1976"/>
        <v>0</v>
      </c>
      <c r="Z7005" s="21">
        <f t="shared" si="1984"/>
        <v>0</v>
      </c>
      <c r="AA7005" s="21">
        <f t="shared" si="1977"/>
        <v>0</v>
      </c>
      <c r="AB7005" s="21">
        <f t="shared" si="1978"/>
        <v>0</v>
      </c>
      <c r="AC7005" s="21">
        <f t="shared" si="1979"/>
        <v>0</v>
      </c>
      <c r="AD7005" s="21">
        <f t="shared" si="1985"/>
        <v>0</v>
      </c>
      <c r="AE7005" s="21" t="str">
        <f t="shared" si="1980"/>
        <v>10/18/24:00</v>
      </c>
    </row>
    <row r="7006" spans="2:31">
      <c r="B7006" s="37">
        <v>10</v>
      </c>
      <c r="C7006" s="38">
        <v>19</v>
      </c>
      <c r="D7006" s="39">
        <v>1</v>
      </c>
      <c r="E7006" s="17">
        <v>5.6</v>
      </c>
      <c r="F7006" s="17">
        <v>0</v>
      </c>
      <c r="G7006" s="17">
        <v>0</v>
      </c>
      <c r="H7006" s="37">
        <f t="shared" si="1968"/>
        <v>42.08</v>
      </c>
      <c r="I7006" s="37">
        <f>IF(H7006&lt;'Roof Calculator'!$G$8, 1, 0)</f>
        <v>1</v>
      </c>
      <c r="J7006" s="37">
        <f>IF(H7006&gt;='Roof Calculator'!$G$8, 1, 0)</f>
        <v>0</v>
      </c>
      <c r="K7006" s="37">
        <f t="shared" si="1969"/>
        <v>42.08</v>
      </c>
      <c r="L7006" s="37">
        <f t="shared" si="1970"/>
        <v>0</v>
      </c>
      <c r="M7006" s="37">
        <v>0</v>
      </c>
      <c r="N7006" s="37">
        <f t="shared" si="1971"/>
        <v>0</v>
      </c>
      <c r="O7006" s="37">
        <v>0</v>
      </c>
      <c r="P7006" s="37">
        <v>0</v>
      </c>
      <c r="Q7006" s="21">
        <f t="shared" si="1972"/>
        <v>39.790999999999997</v>
      </c>
      <c r="R7006" s="21">
        <f t="shared" si="1981"/>
        <v>291.99999999999307</v>
      </c>
      <c r="S7006" s="21">
        <f t="shared" si="1982"/>
        <v>-10.806764286878543</v>
      </c>
      <c r="T7006" s="21">
        <f t="shared" si="1973"/>
        <v>86.147999999999996</v>
      </c>
      <c r="U7006" s="37">
        <f>VLOOKUP(Time_Zone, 'LSTM LookUp'!$B$5:$D$8, 3, FALSE)</f>
        <v>-75</v>
      </c>
      <c r="V7006" s="21">
        <f t="shared" si="1983"/>
        <v>15.55221497165785</v>
      </c>
      <c r="W7006" s="21">
        <f t="shared" si="1974"/>
        <v>3.605374291443475E-2</v>
      </c>
      <c r="X7006" s="21">
        <f t="shared" si="1975"/>
        <v>0</v>
      </c>
      <c r="Y7006" s="21">
        <f t="shared" si="1976"/>
        <v>0</v>
      </c>
      <c r="Z7006" s="21">
        <f t="shared" si="1984"/>
        <v>0</v>
      </c>
      <c r="AA7006" s="21">
        <f t="shared" si="1977"/>
        <v>0</v>
      </c>
      <c r="AB7006" s="21">
        <f t="shared" si="1978"/>
        <v>0</v>
      </c>
      <c r="AC7006" s="21">
        <f t="shared" si="1979"/>
        <v>0</v>
      </c>
      <c r="AD7006" s="21">
        <f t="shared" si="1985"/>
        <v>0</v>
      </c>
      <c r="AE7006" s="21" t="str">
        <f t="shared" si="1980"/>
        <v>10/19/1:00</v>
      </c>
    </row>
    <row r="7007" spans="2:31">
      <c r="B7007" s="37">
        <v>10</v>
      </c>
      <c r="C7007" s="38">
        <v>19</v>
      </c>
      <c r="D7007" s="39">
        <v>2</v>
      </c>
      <c r="E7007" s="17">
        <v>5.6</v>
      </c>
      <c r="F7007" s="17">
        <v>0</v>
      </c>
      <c r="G7007" s="17">
        <v>0</v>
      </c>
      <c r="H7007" s="37">
        <f t="shared" si="1968"/>
        <v>42.08</v>
      </c>
      <c r="I7007" s="37">
        <f>IF(H7007&lt;'Roof Calculator'!$G$8, 1, 0)</f>
        <v>1</v>
      </c>
      <c r="J7007" s="37">
        <f>IF(H7007&gt;='Roof Calculator'!$G$8, 1, 0)</f>
        <v>0</v>
      </c>
      <c r="K7007" s="37">
        <f t="shared" si="1969"/>
        <v>42.08</v>
      </c>
      <c r="L7007" s="37">
        <f t="shared" si="1970"/>
        <v>0</v>
      </c>
      <c r="M7007" s="37">
        <v>0</v>
      </c>
      <c r="N7007" s="37">
        <f t="shared" si="1971"/>
        <v>0</v>
      </c>
      <c r="O7007" s="37">
        <v>0</v>
      </c>
      <c r="P7007" s="37">
        <v>0</v>
      </c>
      <c r="Q7007" s="21">
        <f t="shared" si="1972"/>
        <v>39.790999999999997</v>
      </c>
      <c r="R7007" s="21">
        <f t="shared" si="1981"/>
        <v>292.04166666665975</v>
      </c>
      <c r="S7007" s="21">
        <f t="shared" si="1982"/>
        <v>-10.821447337753932</v>
      </c>
      <c r="T7007" s="21">
        <f t="shared" si="1973"/>
        <v>86.147999999999996</v>
      </c>
      <c r="U7007" s="37">
        <f>VLOOKUP(Time_Zone, 'LSTM LookUp'!$B$5:$D$8, 3, FALSE)</f>
        <v>-75</v>
      </c>
      <c r="V7007" s="21">
        <f t="shared" si="1983"/>
        <v>15.558481385938947</v>
      </c>
      <c r="W7007" s="21">
        <f t="shared" si="1974"/>
        <v>15.037620346484744</v>
      </c>
      <c r="X7007" s="21">
        <f t="shared" si="1975"/>
        <v>0</v>
      </c>
      <c r="Y7007" s="21">
        <f t="shared" si="1976"/>
        <v>0</v>
      </c>
      <c r="Z7007" s="21">
        <f t="shared" si="1984"/>
        <v>0</v>
      </c>
      <c r="AA7007" s="21">
        <f t="shared" si="1977"/>
        <v>0</v>
      </c>
      <c r="AB7007" s="21">
        <f t="shared" si="1978"/>
        <v>0</v>
      </c>
      <c r="AC7007" s="21">
        <f t="shared" si="1979"/>
        <v>0</v>
      </c>
      <c r="AD7007" s="21">
        <f t="shared" si="1985"/>
        <v>0</v>
      </c>
      <c r="AE7007" s="21" t="str">
        <f t="shared" si="1980"/>
        <v>10/19/2:00</v>
      </c>
    </row>
    <row r="7008" spans="2:31">
      <c r="B7008" s="37">
        <v>10</v>
      </c>
      <c r="C7008" s="38">
        <v>19</v>
      </c>
      <c r="D7008" s="39">
        <v>3</v>
      </c>
      <c r="E7008" s="17">
        <v>5</v>
      </c>
      <c r="F7008" s="17">
        <v>0</v>
      </c>
      <c r="G7008" s="17">
        <v>0</v>
      </c>
      <c r="H7008" s="37">
        <f t="shared" si="1968"/>
        <v>41</v>
      </c>
      <c r="I7008" s="37">
        <f>IF(H7008&lt;'Roof Calculator'!$G$8, 1, 0)</f>
        <v>1</v>
      </c>
      <c r="J7008" s="37">
        <f>IF(H7008&gt;='Roof Calculator'!$G$8, 1, 0)</f>
        <v>0</v>
      </c>
      <c r="K7008" s="37">
        <f t="shared" si="1969"/>
        <v>41</v>
      </c>
      <c r="L7008" s="37">
        <f t="shared" si="1970"/>
        <v>0</v>
      </c>
      <c r="M7008" s="37">
        <v>0</v>
      </c>
      <c r="N7008" s="37">
        <f t="shared" si="1971"/>
        <v>0</v>
      </c>
      <c r="O7008" s="37">
        <v>0</v>
      </c>
      <c r="P7008" s="37">
        <v>0</v>
      </c>
      <c r="Q7008" s="21">
        <f t="shared" si="1972"/>
        <v>39.790999999999997</v>
      </c>
      <c r="R7008" s="21">
        <f t="shared" si="1981"/>
        <v>292.08333333332644</v>
      </c>
      <c r="S7008" s="21">
        <f t="shared" si="1982"/>
        <v>-10.836125473282618</v>
      </c>
      <c r="T7008" s="21">
        <f t="shared" si="1973"/>
        <v>86.147999999999996</v>
      </c>
      <c r="U7008" s="37">
        <f>VLOOKUP(Time_Zone, 'LSTM LookUp'!$B$5:$D$8, 3, FALSE)</f>
        <v>-75</v>
      </c>
      <c r="V7008" s="21">
        <f t="shared" si="1983"/>
        <v>15.564727122518178</v>
      </c>
      <c r="W7008" s="21">
        <f t="shared" si="1974"/>
        <v>30.039181780629551</v>
      </c>
      <c r="X7008" s="21">
        <f t="shared" si="1975"/>
        <v>0</v>
      </c>
      <c r="Y7008" s="21">
        <f t="shared" si="1976"/>
        <v>0</v>
      </c>
      <c r="Z7008" s="21">
        <f t="shared" si="1984"/>
        <v>0</v>
      </c>
      <c r="AA7008" s="21">
        <f t="shared" si="1977"/>
        <v>0</v>
      </c>
      <c r="AB7008" s="21">
        <f t="shared" si="1978"/>
        <v>0</v>
      </c>
      <c r="AC7008" s="21">
        <f t="shared" si="1979"/>
        <v>0</v>
      </c>
      <c r="AD7008" s="21">
        <f t="shared" si="1985"/>
        <v>0</v>
      </c>
      <c r="AE7008" s="21" t="str">
        <f t="shared" si="1980"/>
        <v>10/19/3:00</v>
      </c>
    </row>
    <row r="7009" spans="2:31">
      <c r="B7009" s="37">
        <v>10</v>
      </c>
      <c r="C7009" s="38">
        <v>19</v>
      </c>
      <c r="D7009" s="39">
        <v>4</v>
      </c>
      <c r="E7009" s="17">
        <v>3.9</v>
      </c>
      <c r="F7009" s="17">
        <v>0</v>
      </c>
      <c r="G7009" s="17">
        <v>0</v>
      </c>
      <c r="H7009" s="37">
        <f t="shared" si="1968"/>
        <v>39.020000000000003</v>
      </c>
      <c r="I7009" s="37">
        <f>IF(H7009&lt;'Roof Calculator'!$G$8, 1, 0)</f>
        <v>1</v>
      </c>
      <c r="J7009" s="37">
        <f>IF(H7009&gt;='Roof Calculator'!$G$8, 1, 0)</f>
        <v>0</v>
      </c>
      <c r="K7009" s="37">
        <f t="shared" si="1969"/>
        <v>39.020000000000003</v>
      </c>
      <c r="L7009" s="37">
        <f t="shared" si="1970"/>
        <v>0</v>
      </c>
      <c r="M7009" s="37">
        <v>0</v>
      </c>
      <c r="N7009" s="37">
        <f t="shared" si="1971"/>
        <v>0</v>
      </c>
      <c r="O7009" s="37">
        <v>0</v>
      </c>
      <c r="P7009" s="37">
        <v>0</v>
      </c>
      <c r="Q7009" s="21">
        <f t="shared" si="1972"/>
        <v>39.790999999999997</v>
      </c>
      <c r="R7009" s="21">
        <f t="shared" si="1981"/>
        <v>292.12499999999312</v>
      </c>
      <c r="S7009" s="21">
        <f t="shared" si="1982"/>
        <v>-10.850798686153507</v>
      </c>
      <c r="T7009" s="21">
        <f t="shared" si="1973"/>
        <v>86.147999999999996</v>
      </c>
      <c r="U7009" s="37">
        <f>VLOOKUP(Time_Zone, 'LSTM LookUp'!$B$5:$D$8, 3, FALSE)</f>
        <v>-75</v>
      </c>
      <c r="V7009" s="21">
        <f t="shared" si="1983"/>
        <v>15.570952166071265</v>
      </c>
      <c r="W7009" s="21">
        <f t="shared" si="1974"/>
        <v>45.040738041517812</v>
      </c>
      <c r="X7009" s="21">
        <f t="shared" si="1975"/>
        <v>0</v>
      </c>
      <c r="Y7009" s="21">
        <f t="shared" si="1976"/>
        <v>0</v>
      </c>
      <c r="Z7009" s="21">
        <f t="shared" si="1984"/>
        <v>0</v>
      </c>
      <c r="AA7009" s="21">
        <f t="shared" si="1977"/>
        <v>0</v>
      </c>
      <c r="AB7009" s="21">
        <f t="shared" si="1978"/>
        <v>0</v>
      </c>
      <c r="AC7009" s="21">
        <f t="shared" si="1979"/>
        <v>0</v>
      </c>
      <c r="AD7009" s="21">
        <f t="shared" si="1985"/>
        <v>0</v>
      </c>
      <c r="AE7009" s="21" t="str">
        <f t="shared" si="1980"/>
        <v>10/19/4:00</v>
      </c>
    </row>
    <row r="7010" spans="2:31">
      <c r="B7010" s="37">
        <v>10</v>
      </c>
      <c r="C7010" s="38">
        <v>19</v>
      </c>
      <c r="D7010" s="39">
        <v>5</v>
      </c>
      <c r="E7010" s="17">
        <v>3.3</v>
      </c>
      <c r="F7010" s="17">
        <v>0</v>
      </c>
      <c r="G7010" s="17">
        <v>0</v>
      </c>
      <c r="H7010" s="37">
        <f t="shared" si="1968"/>
        <v>37.94</v>
      </c>
      <c r="I7010" s="37">
        <f>IF(H7010&lt;'Roof Calculator'!$G$8, 1, 0)</f>
        <v>1</v>
      </c>
      <c r="J7010" s="37">
        <f>IF(H7010&gt;='Roof Calculator'!$G$8, 1, 0)</f>
        <v>0</v>
      </c>
      <c r="K7010" s="37">
        <f t="shared" si="1969"/>
        <v>37.94</v>
      </c>
      <c r="L7010" s="37">
        <f t="shared" si="1970"/>
        <v>0</v>
      </c>
      <c r="M7010" s="37">
        <v>0</v>
      </c>
      <c r="N7010" s="37">
        <f t="shared" si="1971"/>
        <v>0</v>
      </c>
      <c r="O7010" s="37">
        <v>0</v>
      </c>
      <c r="P7010" s="37">
        <v>0</v>
      </c>
      <c r="Q7010" s="21">
        <f t="shared" si="1972"/>
        <v>39.790999999999997</v>
      </c>
      <c r="R7010" s="21">
        <f t="shared" si="1981"/>
        <v>292.16666666665981</v>
      </c>
      <c r="S7010" s="21">
        <f t="shared" si="1982"/>
        <v>-10.865466969055165</v>
      </c>
      <c r="T7010" s="21">
        <f t="shared" si="1973"/>
        <v>86.147999999999996</v>
      </c>
      <c r="U7010" s="37">
        <f>VLOOKUP(Time_Zone, 'LSTM LookUp'!$B$5:$D$8, 3, FALSE)</f>
        <v>-75</v>
      </c>
      <c r="V7010" s="21">
        <f t="shared" si="1983"/>
        <v>15.577156501310668</v>
      </c>
      <c r="W7010" s="21">
        <f t="shared" si="1974"/>
        <v>60.042289125327635</v>
      </c>
      <c r="X7010" s="21">
        <f t="shared" si="1975"/>
        <v>0</v>
      </c>
      <c r="Y7010" s="21">
        <f t="shared" si="1976"/>
        <v>0</v>
      </c>
      <c r="Z7010" s="21">
        <f t="shared" si="1984"/>
        <v>0</v>
      </c>
      <c r="AA7010" s="21">
        <f t="shared" si="1977"/>
        <v>0</v>
      </c>
      <c r="AB7010" s="21">
        <f t="shared" si="1978"/>
        <v>0</v>
      </c>
      <c r="AC7010" s="21">
        <f t="shared" si="1979"/>
        <v>0</v>
      </c>
      <c r="AD7010" s="21">
        <f t="shared" si="1985"/>
        <v>0</v>
      </c>
      <c r="AE7010" s="21" t="str">
        <f t="shared" si="1980"/>
        <v>10/19/5:00</v>
      </c>
    </row>
    <row r="7011" spans="2:31">
      <c r="B7011" s="37">
        <v>10</v>
      </c>
      <c r="C7011" s="38">
        <v>19</v>
      </c>
      <c r="D7011" s="39">
        <v>6</v>
      </c>
      <c r="E7011" s="17">
        <v>1.1000000000000001</v>
      </c>
      <c r="F7011" s="17">
        <v>0</v>
      </c>
      <c r="G7011" s="17">
        <v>0</v>
      </c>
      <c r="H7011" s="37">
        <f t="shared" si="1968"/>
        <v>33.979999999999997</v>
      </c>
      <c r="I7011" s="37">
        <f>IF(H7011&lt;'Roof Calculator'!$G$8, 1, 0)</f>
        <v>1</v>
      </c>
      <c r="J7011" s="37">
        <f>IF(H7011&gt;='Roof Calculator'!$G$8, 1, 0)</f>
        <v>0</v>
      </c>
      <c r="K7011" s="37">
        <f t="shared" si="1969"/>
        <v>33.979999999999997</v>
      </c>
      <c r="L7011" s="37">
        <f t="shared" si="1970"/>
        <v>0</v>
      </c>
      <c r="M7011" s="37">
        <v>0</v>
      </c>
      <c r="N7011" s="37">
        <f t="shared" si="1971"/>
        <v>0</v>
      </c>
      <c r="O7011" s="37">
        <v>0</v>
      </c>
      <c r="P7011" s="37">
        <v>0</v>
      </c>
      <c r="Q7011" s="21">
        <f t="shared" si="1972"/>
        <v>39.790999999999997</v>
      </c>
      <c r="R7011" s="21">
        <f t="shared" si="1981"/>
        <v>292.20833333332649</v>
      </c>
      <c r="S7011" s="21">
        <f t="shared" si="1982"/>
        <v>-10.880130314675927</v>
      </c>
      <c r="T7011" s="21">
        <f t="shared" si="1973"/>
        <v>86.147999999999996</v>
      </c>
      <c r="U7011" s="37">
        <f>VLOOKUP(Time_Zone, 'LSTM LookUp'!$B$5:$D$8, 3, FALSE)</f>
        <v>-75</v>
      </c>
      <c r="V7011" s="21">
        <f t="shared" si="1983"/>
        <v>15.583340112985638</v>
      </c>
      <c r="W7011" s="21">
        <f t="shared" si="1974"/>
        <v>75.043835028246377</v>
      </c>
      <c r="X7011" s="21">
        <f t="shared" si="1975"/>
        <v>0</v>
      </c>
      <c r="Y7011" s="21">
        <f t="shared" si="1976"/>
        <v>0</v>
      </c>
      <c r="Z7011" s="21">
        <f t="shared" si="1984"/>
        <v>0</v>
      </c>
      <c r="AA7011" s="21">
        <f t="shared" si="1977"/>
        <v>0</v>
      </c>
      <c r="AB7011" s="21">
        <f t="shared" si="1978"/>
        <v>0</v>
      </c>
      <c r="AC7011" s="21">
        <f t="shared" si="1979"/>
        <v>0</v>
      </c>
      <c r="AD7011" s="21">
        <f t="shared" si="1985"/>
        <v>0</v>
      </c>
      <c r="AE7011" s="21" t="str">
        <f t="shared" si="1980"/>
        <v>10/19/6:00</v>
      </c>
    </row>
    <row r="7012" spans="2:31">
      <c r="B7012" s="37">
        <v>10</v>
      </c>
      <c r="C7012" s="38">
        <v>19</v>
      </c>
      <c r="D7012" s="39">
        <v>7</v>
      </c>
      <c r="E7012" s="17">
        <v>1.7</v>
      </c>
      <c r="F7012" s="17">
        <v>0</v>
      </c>
      <c r="G7012" s="17">
        <v>0</v>
      </c>
      <c r="H7012" s="37">
        <f t="shared" si="1968"/>
        <v>35.06</v>
      </c>
      <c r="I7012" s="37">
        <f>IF(H7012&lt;'Roof Calculator'!$G$8, 1, 0)</f>
        <v>1</v>
      </c>
      <c r="J7012" s="37">
        <f>IF(H7012&gt;='Roof Calculator'!$G$8, 1, 0)</f>
        <v>0</v>
      </c>
      <c r="K7012" s="37">
        <f t="shared" si="1969"/>
        <v>35.06</v>
      </c>
      <c r="L7012" s="37">
        <f t="shared" si="1970"/>
        <v>0</v>
      </c>
      <c r="M7012" s="37">
        <v>0</v>
      </c>
      <c r="N7012" s="37">
        <f t="shared" si="1971"/>
        <v>0</v>
      </c>
      <c r="O7012" s="37">
        <v>0</v>
      </c>
      <c r="P7012" s="37">
        <v>0</v>
      </c>
      <c r="Q7012" s="21">
        <f t="shared" si="1972"/>
        <v>39.790999999999997</v>
      </c>
      <c r="R7012" s="21">
        <f t="shared" si="1981"/>
        <v>292.24999999999318</v>
      </c>
      <c r="S7012" s="21">
        <f t="shared" si="1982"/>
        <v>-10.894788715703834</v>
      </c>
      <c r="T7012" s="21">
        <f t="shared" si="1973"/>
        <v>86.147999999999996</v>
      </c>
      <c r="U7012" s="37">
        <f>VLOOKUP(Time_Zone, 'LSTM LookUp'!$B$5:$D$8, 3, FALSE)</f>
        <v>-75</v>
      </c>
      <c r="V7012" s="21">
        <f t="shared" si="1983"/>
        <v>15.589502985882236</v>
      </c>
      <c r="W7012" s="21">
        <f t="shared" si="1974"/>
        <v>90.045375746470583</v>
      </c>
      <c r="X7012" s="21">
        <f t="shared" si="1975"/>
        <v>0</v>
      </c>
      <c r="Y7012" s="21">
        <f t="shared" si="1976"/>
        <v>0</v>
      </c>
      <c r="Z7012" s="21">
        <f t="shared" si="1984"/>
        <v>0</v>
      </c>
      <c r="AA7012" s="21">
        <f t="shared" si="1977"/>
        <v>0</v>
      </c>
      <c r="AB7012" s="21">
        <f t="shared" si="1978"/>
        <v>0</v>
      </c>
      <c r="AC7012" s="21">
        <f t="shared" si="1979"/>
        <v>0</v>
      </c>
      <c r="AD7012" s="21">
        <f t="shared" si="1985"/>
        <v>0</v>
      </c>
      <c r="AE7012" s="21" t="str">
        <f t="shared" si="1980"/>
        <v>10/19/7:00</v>
      </c>
    </row>
    <row r="7013" spans="2:31">
      <c r="B7013" s="37">
        <v>10</v>
      </c>
      <c r="C7013" s="38">
        <v>19</v>
      </c>
      <c r="D7013" s="39">
        <v>8</v>
      </c>
      <c r="E7013" s="17">
        <v>1.7</v>
      </c>
      <c r="F7013" s="17">
        <v>25</v>
      </c>
      <c r="G7013" s="17">
        <v>279</v>
      </c>
      <c r="H7013" s="37">
        <f t="shared" si="1968"/>
        <v>35.06</v>
      </c>
      <c r="I7013" s="37">
        <f>IF(H7013&lt;'Roof Calculator'!$G$8, 1, 0)</f>
        <v>1</v>
      </c>
      <c r="J7013" s="37">
        <f>IF(H7013&gt;='Roof Calculator'!$G$8, 1, 0)</f>
        <v>0</v>
      </c>
      <c r="K7013" s="37">
        <f t="shared" si="1969"/>
        <v>35.06</v>
      </c>
      <c r="L7013" s="37">
        <f t="shared" si="1970"/>
        <v>0</v>
      </c>
      <c r="M7013" s="37">
        <v>0</v>
      </c>
      <c r="N7013" s="37">
        <f t="shared" si="1971"/>
        <v>25</v>
      </c>
      <c r="O7013" s="37">
        <v>0</v>
      </c>
      <c r="P7013" s="37">
        <v>0</v>
      </c>
      <c r="Q7013" s="21">
        <f t="shared" si="1972"/>
        <v>39.790999999999997</v>
      </c>
      <c r="R7013" s="21">
        <f t="shared" si="1981"/>
        <v>292.29166666665986</v>
      </c>
      <c r="S7013" s="21">
        <f t="shared" si="1982"/>
        <v>-10.909442164826688</v>
      </c>
      <c r="T7013" s="21">
        <f t="shared" si="1973"/>
        <v>86.147999999999996</v>
      </c>
      <c r="U7013" s="37">
        <f>VLOOKUP(Time_Zone, 'LSTM LookUp'!$B$5:$D$8, 3, FALSE)</f>
        <v>-75</v>
      </c>
      <c r="V7013" s="21">
        <f t="shared" si="1983"/>
        <v>15.595645104823378</v>
      </c>
      <c r="W7013" s="21">
        <f t="shared" si="1974"/>
        <v>105.04691127620583</v>
      </c>
      <c r="X7013" s="21">
        <f t="shared" si="1975"/>
        <v>-88.442307642854274</v>
      </c>
      <c r="Y7013" s="21">
        <f t="shared" si="1976"/>
        <v>-63.442307642854274</v>
      </c>
      <c r="Z7013" s="21">
        <f t="shared" si="1984"/>
        <v>-20.110103463156708</v>
      </c>
      <c r="AA7013" s="21">
        <f t="shared" si="1977"/>
        <v>-20.110103463156708</v>
      </c>
      <c r="AB7013" s="21">
        <f t="shared" si="1978"/>
        <v>0</v>
      </c>
      <c r="AC7013" s="21">
        <f t="shared" si="1979"/>
        <v>0</v>
      </c>
      <c r="AD7013" s="21">
        <f t="shared" si="1985"/>
        <v>0</v>
      </c>
      <c r="AE7013" s="21" t="str">
        <f t="shared" si="1980"/>
        <v>10/19/8:00</v>
      </c>
    </row>
    <row r="7014" spans="2:31">
      <c r="B7014" s="37">
        <v>10</v>
      </c>
      <c r="C7014" s="38">
        <v>19</v>
      </c>
      <c r="D7014" s="39">
        <v>9</v>
      </c>
      <c r="E7014" s="17">
        <v>3.3</v>
      </c>
      <c r="F7014" s="17">
        <v>49</v>
      </c>
      <c r="G7014" s="17">
        <v>643</v>
      </c>
      <c r="H7014" s="37">
        <f t="shared" si="1968"/>
        <v>37.94</v>
      </c>
      <c r="I7014" s="37">
        <f>IF(H7014&lt;'Roof Calculator'!$G$8, 1, 0)</f>
        <v>1</v>
      </c>
      <c r="J7014" s="37">
        <f>IF(H7014&gt;='Roof Calculator'!$G$8, 1, 0)</f>
        <v>0</v>
      </c>
      <c r="K7014" s="37">
        <f t="shared" si="1969"/>
        <v>37.94</v>
      </c>
      <c r="L7014" s="37">
        <f t="shared" si="1970"/>
        <v>0</v>
      </c>
      <c r="M7014" s="37">
        <v>0</v>
      </c>
      <c r="N7014" s="37">
        <f t="shared" si="1971"/>
        <v>49</v>
      </c>
      <c r="O7014" s="37">
        <v>0</v>
      </c>
      <c r="P7014" s="37">
        <v>0</v>
      </c>
      <c r="Q7014" s="21">
        <f t="shared" si="1972"/>
        <v>39.790999999999997</v>
      </c>
      <c r="R7014" s="21">
        <f t="shared" si="1981"/>
        <v>292.33333333332655</v>
      </c>
      <c r="S7014" s="21">
        <f t="shared" si="1982"/>
        <v>-10.924090654731986</v>
      </c>
      <c r="T7014" s="21">
        <f t="shared" si="1973"/>
        <v>86.147999999999996</v>
      </c>
      <c r="U7014" s="37">
        <f>VLOOKUP(Time_Zone, 'LSTM LookUp'!$B$5:$D$8, 3, FALSE)</f>
        <v>-75</v>
      </c>
      <c r="V7014" s="21">
        <f t="shared" si="1983"/>
        <v>15.601766454668851</v>
      </c>
      <c r="W7014" s="21">
        <f t="shared" si="1974"/>
        <v>120.04844161366722</v>
      </c>
      <c r="X7014" s="21">
        <f t="shared" si="1975"/>
        <v>-320.89920673223014</v>
      </c>
      <c r="Y7014" s="21">
        <f t="shared" si="1976"/>
        <v>-271.89920673223014</v>
      </c>
      <c r="Z7014" s="21">
        <f t="shared" si="1984"/>
        <v>-86.187299644218626</v>
      </c>
      <c r="AA7014" s="21">
        <f t="shared" si="1977"/>
        <v>-86.187299644218626</v>
      </c>
      <c r="AB7014" s="21">
        <f t="shared" si="1978"/>
        <v>0</v>
      </c>
      <c r="AC7014" s="21">
        <f t="shared" si="1979"/>
        <v>0</v>
      </c>
      <c r="AD7014" s="21">
        <f t="shared" si="1985"/>
        <v>0</v>
      </c>
      <c r="AE7014" s="21" t="str">
        <f t="shared" si="1980"/>
        <v>10/19/9:00</v>
      </c>
    </row>
    <row r="7015" spans="2:31">
      <c r="B7015" s="37">
        <v>10</v>
      </c>
      <c r="C7015" s="38">
        <v>19</v>
      </c>
      <c r="D7015" s="39">
        <v>10</v>
      </c>
      <c r="E7015" s="17">
        <v>5.6</v>
      </c>
      <c r="F7015" s="17">
        <v>66</v>
      </c>
      <c r="G7015" s="17">
        <v>791</v>
      </c>
      <c r="H7015" s="37">
        <f t="shared" si="1968"/>
        <v>42.08</v>
      </c>
      <c r="I7015" s="37">
        <f>IF(H7015&lt;'Roof Calculator'!$G$8, 1, 0)</f>
        <v>1</v>
      </c>
      <c r="J7015" s="37">
        <f>IF(H7015&gt;='Roof Calculator'!$G$8, 1, 0)</f>
        <v>0</v>
      </c>
      <c r="K7015" s="37">
        <f t="shared" si="1969"/>
        <v>42.08</v>
      </c>
      <c r="L7015" s="37">
        <f t="shared" si="1970"/>
        <v>0</v>
      </c>
      <c r="M7015" s="37">
        <v>0</v>
      </c>
      <c r="N7015" s="37">
        <f t="shared" si="1971"/>
        <v>66</v>
      </c>
      <c r="O7015" s="37">
        <v>0</v>
      </c>
      <c r="P7015" s="37">
        <v>0</v>
      </c>
      <c r="Q7015" s="21">
        <f t="shared" si="1972"/>
        <v>39.790999999999997</v>
      </c>
      <c r="R7015" s="21">
        <f t="shared" si="1981"/>
        <v>292.37499999999324</v>
      </c>
      <c r="S7015" s="21">
        <f t="shared" si="1982"/>
        <v>-10.938734178107021</v>
      </c>
      <c r="T7015" s="21">
        <f t="shared" si="1973"/>
        <v>86.147999999999996</v>
      </c>
      <c r="U7015" s="37">
        <f>VLOOKUP(Time_Zone, 'LSTM LookUp'!$B$5:$D$8, 3, FALSE)</f>
        <v>-75</v>
      </c>
      <c r="V7015" s="21">
        <f t="shared" si="1983"/>
        <v>15.60786702031538</v>
      </c>
      <c r="W7015" s="21">
        <f t="shared" si="1974"/>
        <v>135.0499667550788</v>
      </c>
      <c r="X7015" s="21">
        <f t="shared" si="1975"/>
        <v>-518.39488854440981</v>
      </c>
      <c r="Y7015" s="21">
        <f t="shared" si="1976"/>
        <v>-452.39488854440981</v>
      </c>
      <c r="Z7015" s="21">
        <f t="shared" si="1984"/>
        <v>-143.40127830857733</v>
      </c>
      <c r="AA7015" s="21">
        <f t="shared" si="1977"/>
        <v>-143.40127830857733</v>
      </c>
      <c r="AB7015" s="21">
        <f t="shared" si="1978"/>
        <v>0</v>
      </c>
      <c r="AC7015" s="21">
        <f t="shared" si="1979"/>
        <v>0</v>
      </c>
      <c r="AD7015" s="21">
        <f t="shared" si="1985"/>
        <v>0</v>
      </c>
      <c r="AE7015" s="21" t="str">
        <f t="shared" si="1980"/>
        <v>10/19/10:00</v>
      </c>
    </row>
    <row r="7016" spans="2:31">
      <c r="B7016" s="37">
        <v>10</v>
      </c>
      <c r="C7016" s="38">
        <v>19</v>
      </c>
      <c r="D7016" s="39">
        <v>11</v>
      </c>
      <c r="E7016" s="17">
        <v>6.7</v>
      </c>
      <c r="F7016" s="17">
        <v>79</v>
      </c>
      <c r="G7016" s="17">
        <v>861</v>
      </c>
      <c r="H7016" s="37">
        <f t="shared" si="1968"/>
        <v>44.06</v>
      </c>
      <c r="I7016" s="37">
        <f>IF(H7016&lt;'Roof Calculator'!$G$8, 1, 0)</f>
        <v>1</v>
      </c>
      <c r="J7016" s="37">
        <f>IF(H7016&gt;='Roof Calculator'!$G$8, 1, 0)</f>
        <v>0</v>
      </c>
      <c r="K7016" s="37">
        <f t="shared" si="1969"/>
        <v>44.06</v>
      </c>
      <c r="L7016" s="37">
        <f t="shared" si="1970"/>
        <v>0</v>
      </c>
      <c r="M7016" s="37">
        <v>0</v>
      </c>
      <c r="N7016" s="37">
        <f t="shared" si="1971"/>
        <v>79</v>
      </c>
      <c r="O7016" s="37">
        <v>0</v>
      </c>
      <c r="P7016" s="37">
        <v>0</v>
      </c>
      <c r="Q7016" s="21">
        <f t="shared" si="1972"/>
        <v>39.790999999999997</v>
      </c>
      <c r="R7016" s="21">
        <f t="shared" si="1981"/>
        <v>292.41666666665992</v>
      </c>
      <c r="S7016" s="21">
        <f t="shared" si="1982"/>
        <v>-10.953372727638765</v>
      </c>
      <c r="T7016" s="21">
        <f t="shared" si="1973"/>
        <v>86.147999999999996</v>
      </c>
      <c r="U7016" s="37">
        <f>VLOOKUP(Time_Zone, 'LSTM LookUp'!$B$5:$D$8, 3, FALSE)</f>
        <v>-75</v>
      </c>
      <c r="V7016" s="21">
        <f t="shared" si="1983"/>
        <v>15.613946786696602</v>
      </c>
      <c r="W7016" s="21">
        <f t="shared" si="1974"/>
        <v>150.05148669667415</v>
      </c>
      <c r="X7016" s="21">
        <f t="shared" si="1975"/>
        <v>-667.49909618237052</v>
      </c>
      <c r="Y7016" s="21">
        <f t="shared" si="1976"/>
        <v>-588.49909618237052</v>
      </c>
      <c r="Z7016" s="21">
        <f t="shared" si="1984"/>
        <v>-186.54393498460129</v>
      </c>
      <c r="AA7016" s="21">
        <f t="shared" si="1977"/>
        <v>-186.54393498460129</v>
      </c>
      <c r="AB7016" s="21">
        <f t="shared" si="1978"/>
        <v>0</v>
      </c>
      <c r="AC7016" s="21">
        <f t="shared" si="1979"/>
        <v>0</v>
      </c>
      <c r="AD7016" s="21">
        <f t="shared" si="1985"/>
        <v>0</v>
      </c>
      <c r="AE7016" s="21" t="str">
        <f t="shared" si="1980"/>
        <v>10/19/11:00</v>
      </c>
    </row>
    <row r="7017" spans="2:31">
      <c r="B7017" s="37">
        <v>10</v>
      </c>
      <c r="C7017" s="38">
        <v>19</v>
      </c>
      <c r="D7017" s="39">
        <v>12</v>
      </c>
      <c r="E7017" s="17">
        <v>8.3000000000000007</v>
      </c>
      <c r="F7017" s="17">
        <v>87</v>
      </c>
      <c r="G7017" s="17">
        <v>887</v>
      </c>
      <c r="H7017" s="37">
        <f t="shared" si="1968"/>
        <v>46.94</v>
      </c>
      <c r="I7017" s="37">
        <f>IF(H7017&lt;'Roof Calculator'!$G$8, 1, 0)</f>
        <v>1</v>
      </c>
      <c r="J7017" s="37">
        <f>IF(H7017&gt;='Roof Calculator'!$G$8, 1, 0)</f>
        <v>0</v>
      </c>
      <c r="K7017" s="37">
        <f t="shared" si="1969"/>
        <v>46.94</v>
      </c>
      <c r="L7017" s="37">
        <f t="shared" si="1970"/>
        <v>0</v>
      </c>
      <c r="M7017" s="37">
        <v>0</v>
      </c>
      <c r="N7017" s="37">
        <f t="shared" si="1971"/>
        <v>87</v>
      </c>
      <c r="O7017" s="37">
        <v>0</v>
      </c>
      <c r="P7017" s="37">
        <v>0</v>
      </c>
      <c r="Q7017" s="21">
        <f t="shared" si="1972"/>
        <v>39.790999999999997</v>
      </c>
      <c r="R7017" s="21">
        <f t="shared" si="1981"/>
        <v>292.45833333332661</v>
      </c>
      <c r="S7017" s="21">
        <f t="shared" si="1982"/>
        <v>-10.968006296013971</v>
      </c>
      <c r="T7017" s="21">
        <f t="shared" si="1973"/>
        <v>86.147999999999996</v>
      </c>
      <c r="U7017" s="37">
        <f>VLOOKUP(Time_Zone, 'LSTM LookUp'!$B$5:$D$8, 3, FALSE)</f>
        <v>-75</v>
      </c>
      <c r="V7017" s="21">
        <f t="shared" si="1983"/>
        <v>15.620005738783163</v>
      </c>
      <c r="W7017" s="21">
        <f t="shared" si="1974"/>
        <v>165.05300143469577</v>
      </c>
      <c r="X7017" s="21">
        <f t="shared" si="1975"/>
        <v>-754.47312525058533</v>
      </c>
      <c r="Y7017" s="21">
        <f t="shared" si="1976"/>
        <v>-667.47312525058533</v>
      </c>
      <c r="Z7017" s="21">
        <f t="shared" si="1984"/>
        <v>-211.57732286835721</v>
      </c>
      <c r="AA7017" s="21">
        <f t="shared" si="1977"/>
        <v>-211.57732286835721</v>
      </c>
      <c r="AB7017" s="21">
        <f t="shared" si="1978"/>
        <v>0</v>
      </c>
      <c r="AC7017" s="21">
        <f t="shared" si="1979"/>
        <v>0</v>
      </c>
      <c r="AD7017" s="21">
        <f t="shared" si="1985"/>
        <v>0</v>
      </c>
      <c r="AE7017" s="21" t="str">
        <f t="shared" si="1980"/>
        <v>10/19/12:00</v>
      </c>
    </row>
    <row r="7018" spans="2:31">
      <c r="B7018" s="37">
        <v>10</v>
      </c>
      <c r="C7018" s="38">
        <v>19</v>
      </c>
      <c r="D7018" s="39">
        <v>13</v>
      </c>
      <c r="E7018" s="17">
        <v>9.4</v>
      </c>
      <c r="F7018" s="17">
        <v>90</v>
      </c>
      <c r="G7018" s="17">
        <v>907</v>
      </c>
      <c r="H7018" s="37">
        <f t="shared" si="1968"/>
        <v>48.92</v>
      </c>
      <c r="I7018" s="37">
        <f>IF(H7018&lt;'Roof Calculator'!$G$8, 1, 0)</f>
        <v>1</v>
      </c>
      <c r="J7018" s="37">
        <f>IF(H7018&gt;='Roof Calculator'!$G$8, 1, 0)</f>
        <v>0</v>
      </c>
      <c r="K7018" s="37">
        <f t="shared" si="1969"/>
        <v>48.92</v>
      </c>
      <c r="L7018" s="37">
        <f t="shared" si="1970"/>
        <v>0</v>
      </c>
      <c r="M7018" s="37">
        <v>0</v>
      </c>
      <c r="N7018" s="37">
        <f t="shared" si="1971"/>
        <v>90</v>
      </c>
      <c r="O7018" s="37">
        <v>0</v>
      </c>
      <c r="P7018" s="37">
        <v>0</v>
      </c>
      <c r="Q7018" s="21">
        <f t="shared" si="1972"/>
        <v>39.790999999999997</v>
      </c>
      <c r="R7018" s="21">
        <f t="shared" si="1981"/>
        <v>292.49999999999329</v>
      </c>
      <c r="S7018" s="21">
        <f t="shared" si="1982"/>
        <v>-10.982634875919096</v>
      </c>
      <c r="T7018" s="21">
        <f t="shared" si="1973"/>
        <v>86.147999999999996</v>
      </c>
      <c r="U7018" s="37">
        <f>VLOOKUP(Time_Zone, 'LSTM LookUp'!$B$5:$D$8, 3, FALSE)</f>
        <v>-75</v>
      </c>
      <c r="V7018" s="21">
        <f t="shared" si="1983"/>
        <v>15.626043861582692</v>
      </c>
      <c r="W7018" s="21">
        <f t="shared" si="1974"/>
        <v>180.05451096539568</v>
      </c>
      <c r="X7018" s="21">
        <f t="shared" si="1975"/>
        <v>-794.7460463643813</v>
      </c>
      <c r="Y7018" s="21">
        <f t="shared" si="1976"/>
        <v>-704.7460463643813</v>
      </c>
      <c r="Z7018" s="21">
        <f t="shared" si="1984"/>
        <v>-223.39218786652444</v>
      </c>
      <c r="AA7018" s="21">
        <f t="shared" si="1977"/>
        <v>-223.39218786652444</v>
      </c>
      <c r="AB7018" s="21">
        <f t="shared" si="1978"/>
        <v>0</v>
      </c>
      <c r="AC7018" s="21">
        <f t="shared" si="1979"/>
        <v>0</v>
      </c>
      <c r="AD7018" s="21">
        <f t="shared" si="1985"/>
        <v>0</v>
      </c>
      <c r="AE7018" s="21" t="str">
        <f t="shared" si="1980"/>
        <v>10/19/13:00</v>
      </c>
    </row>
    <row r="7019" spans="2:31">
      <c r="B7019" s="37">
        <v>10</v>
      </c>
      <c r="C7019" s="38">
        <v>19</v>
      </c>
      <c r="D7019" s="39">
        <v>14</v>
      </c>
      <c r="E7019" s="17">
        <v>10.6</v>
      </c>
      <c r="F7019" s="17">
        <v>87</v>
      </c>
      <c r="G7019" s="17">
        <v>897</v>
      </c>
      <c r="H7019" s="37">
        <f t="shared" si="1968"/>
        <v>51.08</v>
      </c>
      <c r="I7019" s="37">
        <f>IF(H7019&lt;'Roof Calculator'!$G$8, 1, 0)</f>
        <v>1</v>
      </c>
      <c r="J7019" s="37">
        <f>IF(H7019&gt;='Roof Calculator'!$G$8, 1, 0)</f>
        <v>0</v>
      </c>
      <c r="K7019" s="37">
        <f t="shared" si="1969"/>
        <v>51.08</v>
      </c>
      <c r="L7019" s="37">
        <f t="shared" si="1970"/>
        <v>0</v>
      </c>
      <c r="M7019" s="37">
        <v>0</v>
      </c>
      <c r="N7019" s="37">
        <f t="shared" si="1971"/>
        <v>87</v>
      </c>
      <c r="O7019" s="37">
        <v>0</v>
      </c>
      <c r="P7019" s="37">
        <v>0</v>
      </c>
      <c r="Q7019" s="21">
        <f t="shared" si="1972"/>
        <v>39.790999999999997</v>
      </c>
      <c r="R7019" s="21">
        <f t="shared" si="1981"/>
        <v>292.54166666665998</v>
      </c>
      <c r="S7019" s="21">
        <f t="shared" si="1982"/>
        <v>-10.997258460040376</v>
      </c>
      <c r="T7019" s="21">
        <f t="shared" si="1973"/>
        <v>86.147999999999996</v>
      </c>
      <c r="U7019" s="37">
        <f>VLOOKUP(Time_Zone, 'LSTM LookUp'!$B$5:$D$8, 3, FALSE)</f>
        <v>-75</v>
      </c>
      <c r="V7019" s="21">
        <f t="shared" si="1983"/>
        <v>15.632061140139886</v>
      </c>
      <c r="W7019" s="21">
        <f t="shared" si="1974"/>
        <v>195.05601528503493</v>
      </c>
      <c r="X7019" s="21">
        <f t="shared" si="1975"/>
        <v>-762.8687541619737</v>
      </c>
      <c r="Y7019" s="21">
        <f t="shared" si="1976"/>
        <v>-675.8687541619737</v>
      </c>
      <c r="Z7019" s="21">
        <f t="shared" si="1984"/>
        <v>-214.23859059835138</v>
      </c>
      <c r="AA7019" s="21">
        <f t="shared" si="1977"/>
        <v>-214.23859059835138</v>
      </c>
      <c r="AB7019" s="21">
        <f t="shared" si="1978"/>
        <v>0</v>
      </c>
      <c r="AC7019" s="21">
        <f t="shared" si="1979"/>
        <v>0</v>
      </c>
      <c r="AD7019" s="21">
        <f t="shared" si="1985"/>
        <v>0</v>
      </c>
      <c r="AE7019" s="21" t="str">
        <f t="shared" si="1980"/>
        <v>10/19/14:00</v>
      </c>
    </row>
    <row r="7020" spans="2:31">
      <c r="B7020" s="37">
        <v>10</v>
      </c>
      <c r="C7020" s="38">
        <v>19</v>
      </c>
      <c r="D7020" s="39">
        <v>15</v>
      </c>
      <c r="E7020" s="17">
        <v>11.1</v>
      </c>
      <c r="F7020" s="17">
        <v>79</v>
      </c>
      <c r="G7020" s="17">
        <v>861</v>
      </c>
      <c r="H7020" s="37">
        <f t="shared" si="1968"/>
        <v>51.98</v>
      </c>
      <c r="I7020" s="37">
        <f>IF(H7020&lt;'Roof Calculator'!$G$8, 1, 0)</f>
        <v>1</v>
      </c>
      <c r="J7020" s="37">
        <f>IF(H7020&gt;='Roof Calculator'!$G$8, 1, 0)</f>
        <v>0</v>
      </c>
      <c r="K7020" s="37">
        <f t="shared" si="1969"/>
        <v>51.98</v>
      </c>
      <c r="L7020" s="37">
        <f t="shared" si="1970"/>
        <v>0</v>
      </c>
      <c r="M7020" s="37">
        <v>0</v>
      </c>
      <c r="N7020" s="37">
        <f t="shared" si="1971"/>
        <v>79</v>
      </c>
      <c r="O7020" s="37">
        <v>0</v>
      </c>
      <c r="P7020" s="37">
        <v>0</v>
      </c>
      <c r="Q7020" s="21">
        <f t="shared" si="1972"/>
        <v>39.790999999999997</v>
      </c>
      <c r="R7020" s="21">
        <f t="shared" si="1981"/>
        <v>292.58333333332666</v>
      </c>
      <c r="S7020" s="21">
        <f t="shared" si="1982"/>
        <v>-11.011877041063796</v>
      </c>
      <c r="T7020" s="21">
        <f t="shared" si="1973"/>
        <v>86.147999999999996</v>
      </c>
      <c r="U7020" s="37">
        <f>VLOOKUP(Time_Zone, 'LSTM LookUp'!$B$5:$D$8, 3, FALSE)</f>
        <v>-75</v>
      </c>
      <c r="V7020" s="21">
        <f t="shared" si="1983"/>
        <v>15.638057559536502</v>
      </c>
      <c r="W7020" s="21">
        <f t="shared" si="1974"/>
        <v>210.05751438988415</v>
      </c>
      <c r="X7020" s="21">
        <f t="shared" si="1975"/>
        <v>-667.32216005441501</v>
      </c>
      <c r="Y7020" s="21">
        <f t="shared" si="1976"/>
        <v>-588.32216005441501</v>
      </c>
      <c r="Z7020" s="21">
        <f t="shared" si="1984"/>
        <v>-186.48784932233966</v>
      </c>
      <c r="AA7020" s="21">
        <f t="shared" si="1977"/>
        <v>-186.48784932233966</v>
      </c>
      <c r="AB7020" s="21">
        <f t="shared" si="1978"/>
        <v>0</v>
      </c>
      <c r="AC7020" s="21">
        <f t="shared" si="1979"/>
        <v>0</v>
      </c>
      <c r="AD7020" s="21">
        <f t="shared" si="1985"/>
        <v>0</v>
      </c>
      <c r="AE7020" s="21" t="str">
        <f t="shared" si="1980"/>
        <v>10/19/15:00</v>
      </c>
    </row>
    <row r="7021" spans="2:31">
      <c r="B7021" s="37">
        <v>10</v>
      </c>
      <c r="C7021" s="38">
        <v>19</v>
      </c>
      <c r="D7021" s="39">
        <v>16</v>
      </c>
      <c r="E7021" s="17">
        <v>11.1</v>
      </c>
      <c r="F7021" s="17">
        <v>66</v>
      </c>
      <c r="G7021" s="17">
        <v>792</v>
      </c>
      <c r="H7021" s="37">
        <f t="shared" si="1968"/>
        <v>51.98</v>
      </c>
      <c r="I7021" s="37">
        <f>IF(H7021&lt;'Roof Calculator'!$G$8, 1, 0)</f>
        <v>1</v>
      </c>
      <c r="J7021" s="37">
        <f>IF(H7021&gt;='Roof Calculator'!$G$8, 1, 0)</f>
        <v>0</v>
      </c>
      <c r="K7021" s="37">
        <f t="shared" si="1969"/>
        <v>51.98</v>
      </c>
      <c r="L7021" s="37">
        <f t="shared" si="1970"/>
        <v>0</v>
      </c>
      <c r="M7021" s="37">
        <v>0</v>
      </c>
      <c r="N7021" s="37">
        <f t="shared" si="1971"/>
        <v>66</v>
      </c>
      <c r="O7021" s="37">
        <v>0</v>
      </c>
      <c r="P7021" s="37">
        <v>0</v>
      </c>
      <c r="Q7021" s="21">
        <f t="shared" si="1972"/>
        <v>39.790999999999997</v>
      </c>
      <c r="R7021" s="21">
        <f t="shared" si="1981"/>
        <v>292.62499999999335</v>
      </c>
      <c r="S7021" s="21">
        <f t="shared" si="1982"/>
        <v>-11.026490611675058</v>
      </c>
      <c r="T7021" s="21">
        <f t="shared" si="1973"/>
        <v>86.147999999999996</v>
      </c>
      <c r="U7021" s="37">
        <f>VLOOKUP(Time_Zone, 'LSTM LookUp'!$B$5:$D$8, 3, FALSE)</f>
        <v>-75</v>
      </c>
      <c r="V7021" s="21">
        <f t="shared" si="1983"/>
        <v>15.644033104891406</v>
      </c>
      <c r="W7021" s="21">
        <f t="shared" si="1974"/>
        <v>225.05900827622284</v>
      </c>
      <c r="X7021" s="21">
        <f t="shared" si="1975"/>
        <v>-518.88330138332606</v>
      </c>
      <c r="Y7021" s="21">
        <f t="shared" si="1976"/>
        <v>-452.88330138332606</v>
      </c>
      <c r="Z7021" s="21">
        <f t="shared" si="1984"/>
        <v>-143.55609664807773</v>
      </c>
      <c r="AA7021" s="21">
        <f t="shared" si="1977"/>
        <v>-143.55609664807773</v>
      </c>
      <c r="AB7021" s="21">
        <f t="shared" si="1978"/>
        <v>0</v>
      </c>
      <c r="AC7021" s="21">
        <f t="shared" si="1979"/>
        <v>0</v>
      </c>
      <c r="AD7021" s="21">
        <f t="shared" si="1985"/>
        <v>0</v>
      </c>
      <c r="AE7021" s="21" t="str">
        <f t="shared" si="1980"/>
        <v>10/19/16:00</v>
      </c>
    </row>
    <row r="7022" spans="2:31">
      <c r="B7022" s="37">
        <v>10</v>
      </c>
      <c r="C7022" s="38">
        <v>19</v>
      </c>
      <c r="D7022" s="39">
        <v>17</v>
      </c>
      <c r="E7022" s="17">
        <v>10.6</v>
      </c>
      <c r="F7022" s="17">
        <v>48</v>
      </c>
      <c r="G7022" s="17">
        <v>652</v>
      </c>
      <c r="H7022" s="37">
        <f t="shared" si="1968"/>
        <v>51.08</v>
      </c>
      <c r="I7022" s="37">
        <f>IF(H7022&lt;'Roof Calculator'!$G$8, 1, 0)</f>
        <v>1</v>
      </c>
      <c r="J7022" s="37">
        <f>IF(H7022&gt;='Roof Calculator'!$G$8, 1, 0)</f>
        <v>0</v>
      </c>
      <c r="K7022" s="37">
        <f t="shared" si="1969"/>
        <v>51.08</v>
      </c>
      <c r="L7022" s="37">
        <f t="shared" si="1970"/>
        <v>0</v>
      </c>
      <c r="M7022" s="37">
        <v>0</v>
      </c>
      <c r="N7022" s="37">
        <f t="shared" si="1971"/>
        <v>48</v>
      </c>
      <c r="O7022" s="37">
        <v>0</v>
      </c>
      <c r="P7022" s="37">
        <v>0</v>
      </c>
      <c r="Q7022" s="21">
        <f t="shared" si="1972"/>
        <v>39.790999999999997</v>
      </c>
      <c r="R7022" s="21">
        <f t="shared" si="1981"/>
        <v>292.66666666666003</v>
      </c>
      <c r="S7022" s="21">
        <f t="shared" si="1982"/>
        <v>-11.041099164559631</v>
      </c>
      <c r="T7022" s="21">
        <f t="shared" si="1973"/>
        <v>86.147999999999996</v>
      </c>
      <c r="U7022" s="37">
        <f>VLOOKUP(Time_Zone, 'LSTM LookUp'!$B$5:$D$8, 3, FALSE)</f>
        <v>-75</v>
      </c>
      <c r="V7022" s="21">
        <f t="shared" si="1983"/>
        <v>15.649987761360597</v>
      </c>
      <c r="W7022" s="21">
        <f t="shared" si="1974"/>
        <v>240.06049694034016</v>
      </c>
      <c r="X7022" s="21">
        <f t="shared" si="1975"/>
        <v>-325.32003233203221</v>
      </c>
      <c r="Y7022" s="21">
        <f t="shared" si="1976"/>
        <v>-277.32003233203221</v>
      </c>
      <c r="Z7022" s="21">
        <f t="shared" si="1984"/>
        <v>-87.905606681242475</v>
      </c>
      <c r="AA7022" s="21">
        <f t="shared" si="1977"/>
        <v>-87.905606681242475</v>
      </c>
      <c r="AB7022" s="21">
        <f t="shared" si="1978"/>
        <v>0</v>
      </c>
      <c r="AC7022" s="21">
        <f t="shared" si="1979"/>
        <v>0</v>
      </c>
      <c r="AD7022" s="21">
        <f t="shared" si="1985"/>
        <v>0</v>
      </c>
      <c r="AE7022" s="21" t="str">
        <f t="shared" si="1980"/>
        <v>10/19/17:00</v>
      </c>
    </row>
    <row r="7023" spans="2:31">
      <c r="B7023" s="37">
        <v>10</v>
      </c>
      <c r="C7023" s="38">
        <v>19</v>
      </c>
      <c r="D7023" s="39">
        <v>18</v>
      </c>
      <c r="E7023" s="17">
        <v>8.9</v>
      </c>
      <c r="F7023" s="17">
        <v>26</v>
      </c>
      <c r="G7023" s="17">
        <v>292</v>
      </c>
      <c r="H7023" s="37">
        <f t="shared" si="1968"/>
        <v>48.02</v>
      </c>
      <c r="I7023" s="37">
        <f>IF(H7023&lt;'Roof Calculator'!$G$8, 1, 0)</f>
        <v>1</v>
      </c>
      <c r="J7023" s="37">
        <f>IF(H7023&gt;='Roof Calculator'!$G$8, 1, 0)</f>
        <v>0</v>
      </c>
      <c r="K7023" s="37">
        <f t="shared" si="1969"/>
        <v>48.02</v>
      </c>
      <c r="L7023" s="37">
        <f t="shared" si="1970"/>
        <v>0</v>
      </c>
      <c r="M7023" s="37">
        <v>0</v>
      </c>
      <c r="N7023" s="37">
        <f t="shared" si="1971"/>
        <v>26</v>
      </c>
      <c r="O7023" s="37">
        <v>0</v>
      </c>
      <c r="P7023" s="37">
        <v>0</v>
      </c>
      <c r="Q7023" s="21">
        <f t="shared" si="1972"/>
        <v>39.790999999999997</v>
      </c>
      <c r="R7023" s="21">
        <f t="shared" si="1981"/>
        <v>292.70833333332672</v>
      </c>
      <c r="S7023" s="21">
        <f t="shared" si="1982"/>
        <v>-11.055702692402752</v>
      </c>
      <c r="T7023" s="21">
        <f t="shared" si="1973"/>
        <v>86.147999999999996</v>
      </c>
      <c r="U7023" s="37">
        <f>VLOOKUP(Time_Zone, 'LSTM LookUp'!$B$5:$D$8, 3, FALSE)</f>
        <v>-75</v>
      </c>
      <c r="V7023" s="21">
        <f t="shared" si="1983"/>
        <v>15.655921514137264</v>
      </c>
      <c r="W7023" s="21">
        <f t="shared" si="1974"/>
        <v>255.06198037853432</v>
      </c>
      <c r="X7023" s="21">
        <f t="shared" si="1975"/>
        <v>-92.599000514994984</v>
      </c>
      <c r="Y7023" s="21">
        <f t="shared" si="1976"/>
        <v>-66.599000514994984</v>
      </c>
      <c r="Z7023" s="21">
        <f t="shared" si="1984"/>
        <v>-21.1107199700077</v>
      </c>
      <c r="AA7023" s="21">
        <f t="shared" si="1977"/>
        <v>-21.1107199700077</v>
      </c>
      <c r="AB7023" s="21">
        <f t="shared" si="1978"/>
        <v>0</v>
      </c>
      <c r="AC7023" s="21">
        <f t="shared" si="1979"/>
        <v>0</v>
      </c>
      <c r="AD7023" s="21">
        <f t="shared" si="1985"/>
        <v>0</v>
      </c>
      <c r="AE7023" s="21" t="str">
        <f t="shared" si="1980"/>
        <v>10/19/18:00</v>
      </c>
    </row>
    <row r="7024" spans="2:31">
      <c r="B7024" s="37">
        <v>10</v>
      </c>
      <c r="C7024" s="38">
        <v>19</v>
      </c>
      <c r="D7024" s="39">
        <v>19</v>
      </c>
      <c r="E7024" s="17">
        <v>5.6</v>
      </c>
      <c r="F7024" s="17">
        <v>0</v>
      </c>
      <c r="G7024" s="17">
        <v>0</v>
      </c>
      <c r="H7024" s="37">
        <f t="shared" si="1968"/>
        <v>42.08</v>
      </c>
      <c r="I7024" s="37">
        <f>IF(H7024&lt;'Roof Calculator'!$G$8, 1, 0)</f>
        <v>1</v>
      </c>
      <c r="J7024" s="37">
        <f>IF(H7024&gt;='Roof Calculator'!$G$8, 1, 0)</f>
        <v>0</v>
      </c>
      <c r="K7024" s="37">
        <f t="shared" si="1969"/>
        <v>42.08</v>
      </c>
      <c r="L7024" s="37">
        <f t="shared" si="1970"/>
        <v>0</v>
      </c>
      <c r="M7024" s="37">
        <v>0</v>
      </c>
      <c r="N7024" s="37">
        <f t="shared" si="1971"/>
        <v>0</v>
      </c>
      <c r="O7024" s="37">
        <v>0</v>
      </c>
      <c r="P7024" s="37">
        <v>0</v>
      </c>
      <c r="Q7024" s="21">
        <f t="shared" si="1972"/>
        <v>39.790999999999997</v>
      </c>
      <c r="R7024" s="21">
        <f t="shared" si="1981"/>
        <v>292.74999999999341</v>
      </c>
      <c r="S7024" s="21">
        <f t="shared" si="1982"/>
        <v>-11.070301187889388</v>
      </c>
      <c r="T7024" s="21">
        <f t="shared" si="1973"/>
        <v>86.147999999999996</v>
      </c>
      <c r="U7024" s="37">
        <f>VLOOKUP(Time_Zone, 'LSTM LookUp'!$B$5:$D$8, 3, FALSE)</f>
        <v>-75</v>
      </c>
      <c r="V7024" s="21">
        <f t="shared" si="1983"/>
        <v>15.661834348451777</v>
      </c>
      <c r="W7024" s="21">
        <f t="shared" si="1974"/>
        <v>270.06345858711296</v>
      </c>
      <c r="X7024" s="21">
        <f t="shared" si="1975"/>
        <v>0</v>
      </c>
      <c r="Y7024" s="21">
        <f t="shared" si="1976"/>
        <v>0</v>
      </c>
      <c r="Z7024" s="21">
        <f t="shared" si="1984"/>
        <v>0</v>
      </c>
      <c r="AA7024" s="21">
        <f t="shared" si="1977"/>
        <v>0</v>
      </c>
      <c r="AB7024" s="21">
        <f t="shared" si="1978"/>
        <v>0</v>
      </c>
      <c r="AC7024" s="21">
        <f t="shared" si="1979"/>
        <v>0</v>
      </c>
      <c r="AD7024" s="21">
        <f t="shared" si="1985"/>
        <v>0</v>
      </c>
      <c r="AE7024" s="21" t="str">
        <f t="shared" si="1980"/>
        <v>10/19/19:00</v>
      </c>
    </row>
    <row r="7025" spans="2:31">
      <c r="B7025" s="37">
        <v>10</v>
      </c>
      <c r="C7025" s="38">
        <v>19</v>
      </c>
      <c r="D7025" s="39">
        <v>20</v>
      </c>
      <c r="E7025" s="17">
        <v>3.9</v>
      </c>
      <c r="F7025" s="17">
        <v>0</v>
      </c>
      <c r="G7025" s="17">
        <v>0</v>
      </c>
      <c r="H7025" s="37">
        <f t="shared" si="1968"/>
        <v>39.020000000000003</v>
      </c>
      <c r="I7025" s="37">
        <f>IF(H7025&lt;'Roof Calculator'!$G$8, 1, 0)</f>
        <v>1</v>
      </c>
      <c r="J7025" s="37">
        <f>IF(H7025&gt;='Roof Calculator'!$G$8, 1, 0)</f>
        <v>0</v>
      </c>
      <c r="K7025" s="37">
        <f t="shared" si="1969"/>
        <v>39.020000000000003</v>
      </c>
      <c r="L7025" s="37">
        <f t="shared" si="1970"/>
        <v>0</v>
      </c>
      <c r="M7025" s="37">
        <v>0</v>
      </c>
      <c r="N7025" s="37">
        <f t="shared" si="1971"/>
        <v>0</v>
      </c>
      <c r="O7025" s="37">
        <v>0</v>
      </c>
      <c r="P7025" s="37">
        <v>0</v>
      </c>
      <c r="Q7025" s="21">
        <f t="shared" si="1972"/>
        <v>39.790999999999997</v>
      </c>
      <c r="R7025" s="21">
        <f t="shared" si="1981"/>
        <v>292.79166666666009</v>
      </c>
      <c r="S7025" s="21">
        <f t="shared" si="1982"/>
        <v>-11.084894643704272</v>
      </c>
      <c r="T7025" s="21">
        <f t="shared" si="1973"/>
        <v>86.147999999999996</v>
      </c>
      <c r="U7025" s="37">
        <f>VLOOKUP(Time_Zone, 'LSTM LookUp'!$B$5:$D$8, 3, FALSE)</f>
        <v>-75</v>
      </c>
      <c r="V7025" s="21">
        <f t="shared" si="1983"/>
        <v>15.667726249571745</v>
      </c>
      <c r="W7025" s="21">
        <f t="shared" si="1974"/>
        <v>285.06493156239293</v>
      </c>
      <c r="X7025" s="21">
        <f t="shared" si="1975"/>
        <v>0</v>
      </c>
      <c r="Y7025" s="21">
        <f t="shared" si="1976"/>
        <v>0</v>
      </c>
      <c r="Z7025" s="21">
        <f t="shared" si="1984"/>
        <v>0</v>
      </c>
      <c r="AA7025" s="21">
        <f t="shared" si="1977"/>
        <v>0</v>
      </c>
      <c r="AB7025" s="21">
        <f t="shared" si="1978"/>
        <v>0</v>
      </c>
      <c r="AC7025" s="21">
        <f t="shared" si="1979"/>
        <v>0</v>
      </c>
      <c r="AD7025" s="21">
        <f t="shared" si="1985"/>
        <v>0</v>
      </c>
      <c r="AE7025" s="21" t="str">
        <f t="shared" si="1980"/>
        <v>10/19/20:00</v>
      </c>
    </row>
    <row r="7026" spans="2:31">
      <c r="B7026" s="37">
        <v>10</v>
      </c>
      <c r="C7026" s="38">
        <v>19</v>
      </c>
      <c r="D7026" s="39">
        <v>21</v>
      </c>
      <c r="E7026" s="17">
        <v>3.9</v>
      </c>
      <c r="F7026" s="17">
        <v>0</v>
      </c>
      <c r="G7026" s="17">
        <v>0</v>
      </c>
      <c r="H7026" s="37">
        <f t="shared" si="1968"/>
        <v>39.020000000000003</v>
      </c>
      <c r="I7026" s="37">
        <f>IF(H7026&lt;'Roof Calculator'!$G$8, 1, 0)</f>
        <v>1</v>
      </c>
      <c r="J7026" s="37">
        <f>IF(H7026&gt;='Roof Calculator'!$G$8, 1, 0)</f>
        <v>0</v>
      </c>
      <c r="K7026" s="37">
        <f t="shared" si="1969"/>
        <v>39.020000000000003</v>
      </c>
      <c r="L7026" s="37">
        <f t="shared" si="1970"/>
        <v>0</v>
      </c>
      <c r="M7026" s="37">
        <v>0</v>
      </c>
      <c r="N7026" s="37">
        <f t="shared" si="1971"/>
        <v>0</v>
      </c>
      <c r="O7026" s="37">
        <v>0</v>
      </c>
      <c r="P7026" s="37">
        <v>0</v>
      </c>
      <c r="Q7026" s="21">
        <f t="shared" si="1972"/>
        <v>39.790999999999997</v>
      </c>
      <c r="R7026" s="21">
        <f t="shared" si="1981"/>
        <v>292.83333333332678</v>
      </c>
      <c r="S7026" s="21">
        <f t="shared" si="1982"/>
        <v>-11.099483052531898</v>
      </c>
      <c r="T7026" s="21">
        <f t="shared" si="1973"/>
        <v>86.147999999999996</v>
      </c>
      <c r="U7026" s="37">
        <f>VLOOKUP(Time_Zone, 'LSTM LookUp'!$B$5:$D$8, 3, FALSE)</f>
        <v>-75</v>
      </c>
      <c r="V7026" s="21">
        <f t="shared" si="1983"/>
        <v>15.673597202802052</v>
      </c>
      <c r="W7026" s="21">
        <f t="shared" si="1974"/>
        <v>300.06639930070048</v>
      </c>
      <c r="X7026" s="21">
        <f t="shared" si="1975"/>
        <v>0</v>
      </c>
      <c r="Y7026" s="21">
        <f t="shared" si="1976"/>
        <v>0</v>
      </c>
      <c r="Z7026" s="21">
        <f t="shared" si="1984"/>
        <v>0</v>
      </c>
      <c r="AA7026" s="21">
        <f t="shared" si="1977"/>
        <v>0</v>
      </c>
      <c r="AB7026" s="21">
        <f t="shared" si="1978"/>
        <v>0</v>
      </c>
      <c r="AC7026" s="21">
        <f t="shared" si="1979"/>
        <v>0</v>
      </c>
      <c r="AD7026" s="21">
        <f t="shared" si="1985"/>
        <v>0</v>
      </c>
      <c r="AE7026" s="21" t="str">
        <f t="shared" si="1980"/>
        <v>10/19/21:00</v>
      </c>
    </row>
    <row r="7027" spans="2:31">
      <c r="B7027" s="37">
        <v>10</v>
      </c>
      <c r="C7027" s="38">
        <v>19</v>
      </c>
      <c r="D7027" s="39">
        <v>22</v>
      </c>
      <c r="E7027" s="17">
        <v>2.8</v>
      </c>
      <c r="F7027" s="17">
        <v>0</v>
      </c>
      <c r="G7027" s="17">
        <v>0</v>
      </c>
      <c r="H7027" s="37">
        <f t="shared" si="1968"/>
        <v>37.04</v>
      </c>
      <c r="I7027" s="37">
        <f>IF(H7027&lt;'Roof Calculator'!$G$8, 1, 0)</f>
        <v>1</v>
      </c>
      <c r="J7027" s="37">
        <f>IF(H7027&gt;='Roof Calculator'!$G$8, 1, 0)</f>
        <v>0</v>
      </c>
      <c r="K7027" s="37">
        <f t="shared" si="1969"/>
        <v>37.04</v>
      </c>
      <c r="L7027" s="37">
        <f t="shared" si="1970"/>
        <v>0</v>
      </c>
      <c r="M7027" s="37">
        <v>0</v>
      </c>
      <c r="N7027" s="37">
        <f t="shared" si="1971"/>
        <v>0</v>
      </c>
      <c r="O7027" s="37">
        <v>0</v>
      </c>
      <c r="P7027" s="37">
        <v>0</v>
      </c>
      <c r="Q7027" s="21">
        <f t="shared" si="1972"/>
        <v>39.790999999999997</v>
      </c>
      <c r="R7027" s="21">
        <f t="shared" si="1981"/>
        <v>292.87499999999346</v>
      </c>
      <c r="S7027" s="21">
        <f t="shared" si="1982"/>
        <v>-11.114066407056546</v>
      </c>
      <c r="T7027" s="21">
        <f t="shared" si="1973"/>
        <v>86.147999999999996</v>
      </c>
      <c r="U7027" s="37">
        <f>VLOOKUP(Time_Zone, 'LSTM LookUp'!$B$5:$D$8, 3, FALSE)</f>
        <v>-75</v>
      </c>
      <c r="V7027" s="21">
        <f t="shared" si="1983"/>
        <v>15.67944719348487</v>
      </c>
      <c r="W7027" s="21">
        <f t="shared" si="1974"/>
        <v>315.06786179837121</v>
      </c>
      <c r="X7027" s="21">
        <f t="shared" si="1975"/>
        <v>0</v>
      </c>
      <c r="Y7027" s="21">
        <f t="shared" si="1976"/>
        <v>0</v>
      </c>
      <c r="Z7027" s="21">
        <f t="shared" si="1984"/>
        <v>0</v>
      </c>
      <c r="AA7027" s="21">
        <f t="shared" si="1977"/>
        <v>0</v>
      </c>
      <c r="AB7027" s="21">
        <f t="shared" si="1978"/>
        <v>0</v>
      </c>
      <c r="AC7027" s="21">
        <f t="shared" si="1979"/>
        <v>0</v>
      </c>
      <c r="AD7027" s="21">
        <f t="shared" si="1985"/>
        <v>0</v>
      </c>
      <c r="AE7027" s="21" t="str">
        <f t="shared" si="1980"/>
        <v>10/19/22:00</v>
      </c>
    </row>
    <row r="7028" spans="2:31">
      <c r="B7028" s="37">
        <v>10</v>
      </c>
      <c r="C7028" s="38">
        <v>19</v>
      </c>
      <c r="D7028" s="39">
        <v>23</v>
      </c>
      <c r="E7028" s="17">
        <v>3.9</v>
      </c>
      <c r="F7028" s="17">
        <v>0</v>
      </c>
      <c r="G7028" s="17">
        <v>0</v>
      </c>
      <c r="H7028" s="37">
        <f t="shared" si="1968"/>
        <v>39.020000000000003</v>
      </c>
      <c r="I7028" s="37">
        <f>IF(H7028&lt;'Roof Calculator'!$G$8, 1, 0)</f>
        <v>1</v>
      </c>
      <c r="J7028" s="37">
        <f>IF(H7028&gt;='Roof Calculator'!$G$8, 1, 0)</f>
        <v>0</v>
      </c>
      <c r="K7028" s="37">
        <f t="shared" si="1969"/>
        <v>39.020000000000003</v>
      </c>
      <c r="L7028" s="37">
        <f t="shared" si="1970"/>
        <v>0</v>
      </c>
      <c r="M7028" s="37">
        <v>0</v>
      </c>
      <c r="N7028" s="37">
        <f t="shared" si="1971"/>
        <v>0</v>
      </c>
      <c r="O7028" s="37">
        <v>0</v>
      </c>
      <c r="P7028" s="37">
        <v>0</v>
      </c>
      <c r="Q7028" s="21">
        <f t="shared" si="1972"/>
        <v>39.790999999999997</v>
      </c>
      <c r="R7028" s="21">
        <f t="shared" si="1981"/>
        <v>292.91666666666015</v>
      </c>
      <c r="S7028" s="21">
        <f t="shared" si="1982"/>
        <v>-11.128644699962198</v>
      </c>
      <c r="T7028" s="21">
        <f t="shared" si="1973"/>
        <v>86.147999999999996</v>
      </c>
      <c r="U7028" s="37">
        <f>VLOOKUP(Time_Zone, 'LSTM LookUp'!$B$5:$D$8, 3, FALSE)</f>
        <v>-75</v>
      </c>
      <c r="V7028" s="21">
        <f t="shared" si="1983"/>
        <v>15.685276206999704</v>
      </c>
      <c r="W7028" s="21">
        <f t="shared" si="1974"/>
        <v>330.06931905174986</v>
      </c>
      <c r="X7028" s="21">
        <f t="shared" si="1975"/>
        <v>0</v>
      </c>
      <c r="Y7028" s="21">
        <f t="shared" si="1976"/>
        <v>0</v>
      </c>
      <c r="Z7028" s="21">
        <f t="shared" si="1984"/>
        <v>0</v>
      </c>
      <c r="AA7028" s="21">
        <f t="shared" si="1977"/>
        <v>0</v>
      </c>
      <c r="AB7028" s="21">
        <f t="shared" si="1978"/>
        <v>0</v>
      </c>
      <c r="AC7028" s="21">
        <f t="shared" si="1979"/>
        <v>0</v>
      </c>
      <c r="AD7028" s="21">
        <f t="shared" si="1985"/>
        <v>0</v>
      </c>
      <c r="AE7028" s="21" t="str">
        <f t="shared" si="1980"/>
        <v>10/19/23:00</v>
      </c>
    </row>
    <row r="7029" spans="2:31">
      <c r="B7029" s="37">
        <v>10</v>
      </c>
      <c r="C7029" s="38">
        <v>19</v>
      </c>
      <c r="D7029" s="39">
        <v>24</v>
      </c>
      <c r="E7029" s="17">
        <v>2.8</v>
      </c>
      <c r="F7029" s="17">
        <v>0</v>
      </c>
      <c r="G7029" s="17">
        <v>0</v>
      </c>
      <c r="H7029" s="37">
        <f t="shared" si="1968"/>
        <v>37.04</v>
      </c>
      <c r="I7029" s="37">
        <f>IF(H7029&lt;'Roof Calculator'!$G$8, 1, 0)</f>
        <v>1</v>
      </c>
      <c r="J7029" s="37">
        <f>IF(H7029&gt;='Roof Calculator'!$G$8, 1, 0)</f>
        <v>0</v>
      </c>
      <c r="K7029" s="37">
        <f t="shared" si="1969"/>
        <v>37.04</v>
      </c>
      <c r="L7029" s="37">
        <f t="shared" si="1970"/>
        <v>0</v>
      </c>
      <c r="M7029" s="37">
        <v>0</v>
      </c>
      <c r="N7029" s="37">
        <f t="shared" si="1971"/>
        <v>0</v>
      </c>
      <c r="O7029" s="37">
        <v>0</v>
      </c>
      <c r="P7029" s="37">
        <v>0</v>
      </c>
      <c r="Q7029" s="21">
        <f t="shared" si="1972"/>
        <v>39.790999999999997</v>
      </c>
      <c r="R7029" s="21">
        <f t="shared" si="1981"/>
        <v>292.95833333332683</v>
      </c>
      <c r="S7029" s="21">
        <f t="shared" si="1982"/>
        <v>-11.143217923932667</v>
      </c>
      <c r="T7029" s="21">
        <f t="shared" si="1973"/>
        <v>86.147999999999996</v>
      </c>
      <c r="U7029" s="37">
        <f>VLOOKUP(Time_Zone, 'LSTM LookUp'!$B$5:$D$8, 3, FALSE)</f>
        <v>-75</v>
      </c>
      <c r="V7029" s="21">
        <f t="shared" si="1983"/>
        <v>15.691084228763424</v>
      </c>
      <c r="W7029" s="21">
        <f t="shared" si="1974"/>
        <v>345.07077105719088</v>
      </c>
      <c r="X7029" s="21">
        <f t="shared" si="1975"/>
        <v>0</v>
      </c>
      <c r="Y7029" s="21">
        <f t="shared" si="1976"/>
        <v>0</v>
      </c>
      <c r="Z7029" s="21">
        <f t="shared" si="1984"/>
        <v>0</v>
      </c>
      <c r="AA7029" s="21">
        <f t="shared" si="1977"/>
        <v>0</v>
      </c>
      <c r="AB7029" s="21">
        <f t="shared" si="1978"/>
        <v>0</v>
      </c>
      <c r="AC7029" s="21">
        <f t="shared" si="1979"/>
        <v>0</v>
      </c>
      <c r="AD7029" s="21">
        <f t="shared" si="1985"/>
        <v>0</v>
      </c>
      <c r="AE7029" s="21" t="str">
        <f t="shared" si="1980"/>
        <v>10/19/24:00</v>
      </c>
    </row>
    <row r="7030" spans="2:31">
      <c r="B7030" s="37">
        <v>10</v>
      </c>
      <c r="C7030" s="38">
        <v>20</v>
      </c>
      <c r="D7030" s="39">
        <v>1</v>
      </c>
      <c r="E7030" s="17">
        <v>2.2000000000000002</v>
      </c>
      <c r="F7030" s="17">
        <v>0</v>
      </c>
      <c r="G7030" s="17">
        <v>0</v>
      </c>
      <c r="H7030" s="37">
        <f t="shared" si="1968"/>
        <v>35.96</v>
      </c>
      <c r="I7030" s="37">
        <f>IF(H7030&lt;'Roof Calculator'!$G$8, 1, 0)</f>
        <v>1</v>
      </c>
      <c r="J7030" s="37">
        <f>IF(H7030&gt;='Roof Calculator'!$G$8, 1, 0)</f>
        <v>0</v>
      </c>
      <c r="K7030" s="37">
        <f t="shared" si="1969"/>
        <v>35.96</v>
      </c>
      <c r="L7030" s="37">
        <f t="shared" si="1970"/>
        <v>0</v>
      </c>
      <c r="M7030" s="37">
        <v>0</v>
      </c>
      <c r="N7030" s="37">
        <f t="shared" si="1971"/>
        <v>0</v>
      </c>
      <c r="O7030" s="37">
        <v>0</v>
      </c>
      <c r="P7030" s="37">
        <v>0</v>
      </c>
      <c r="Q7030" s="21">
        <f t="shared" si="1972"/>
        <v>39.790999999999997</v>
      </c>
      <c r="R7030" s="21">
        <f t="shared" si="1981"/>
        <v>292.99999999999352</v>
      </c>
      <c r="S7030" s="21">
        <f t="shared" si="1982"/>
        <v>-11.157786071651488</v>
      </c>
      <c r="T7030" s="21">
        <f t="shared" si="1973"/>
        <v>86.147999999999996</v>
      </c>
      <c r="U7030" s="37">
        <f>VLOOKUP(Time_Zone, 'LSTM LookUp'!$B$5:$D$8, 3, FALSE)</f>
        <v>-75</v>
      </c>
      <c r="V7030" s="21">
        <f t="shared" si="1983"/>
        <v>15.696871244230271</v>
      </c>
      <c r="W7030" s="21">
        <f t="shared" si="1974"/>
        <v>7.2217811057555537E-2</v>
      </c>
      <c r="X7030" s="21">
        <f t="shared" si="1975"/>
        <v>0</v>
      </c>
      <c r="Y7030" s="21">
        <f t="shared" si="1976"/>
        <v>0</v>
      </c>
      <c r="Z7030" s="21">
        <f t="shared" si="1984"/>
        <v>0</v>
      </c>
      <c r="AA7030" s="21">
        <f t="shared" si="1977"/>
        <v>0</v>
      </c>
      <c r="AB7030" s="21">
        <f t="shared" si="1978"/>
        <v>0</v>
      </c>
      <c r="AC7030" s="21">
        <f t="shared" si="1979"/>
        <v>0</v>
      </c>
      <c r="AD7030" s="21">
        <f t="shared" si="1985"/>
        <v>0</v>
      </c>
      <c r="AE7030" s="21" t="str">
        <f t="shared" si="1980"/>
        <v>10/20/1:00</v>
      </c>
    </row>
    <row r="7031" spans="2:31">
      <c r="B7031" s="37">
        <v>10</v>
      </c>
      <c r="C7031" s="38">
        <v>20</v>
      </c>
      <c r="D7031" s="39">
        <v>2</v>
      </c>
      <c r="E7031" s="17">
        <v>2.2000000000000002</v>
      </c>
      <c r="F7031" s="17">
        <v>0</v>
      </c>
      <c r="G7031" s="17">
        <v>0</v>
      </c>
      <c r="H7031" s="37">
        <f t="shared" si="1968"/>
        <v>35.96</v>
      </c>
      <c r="I7031" s="37">
        <f>IF(H7031&lt;'Roof Calculator'!$G$8, 1, 0)</f>
        <v>1</v>
      </c>
      <c r="J7031" s="37">
        <f>IF(H7031&gt;='Roof Calculator'!$G$8, 1, 0)</f>
        <v>0</v>
      </c>
      <c r="K7031" s="37">
        <f t="shared" si="1969"/>
        <v>35.96</v>
      </c>
      <c r="L7031" s="37">
        <f t="shared" si="1970"/>
        <v>0</v>
      </c>
      <c r="M7031" s="37">
        <v>0</v>
      </c>
      <c r="N7031" s="37">
        <f t="shared" si="1971"/>
        <v>0</v>
      </c>
      <c r="O7031" s="37">
        <v>0</v>
      </c>
      <c r="P7031" s="37">
        <v>0</v>
      </c>
      <c r="Q7031" s="21">
        <f t="shared" si="1972"/>
        <v>39.790999999999997</v>
      </c>
      <c r="R7031" s="21">
        <f t="shared" si="1981"/>
        <v>293.04166666666021</v>
      </c>
      <c r="S7031" s="21">
        <f t="shared" si="1982"/>
        <v>-11.172349135801996</v>
      </c>
      <c r="T7031" s="21">
        <f t="shared" si="1973"/>
        <v>86.147999999999996</v>
      </c>
      <c r="U7031" s="37">
        <f>VLOOKUP(Time_Zone, 'LSTM LookUp'!$B$5:$D$8, 3, FALSE)</f>
        <v>-75</v>
      </c>
      <c r="V7031" s="21">
        <f t="shared" si="1983"/>
        <v>15.70263723889194</v>
      </c>
      <c r="W7031" s="21">
        <f t="shared" si="1974"/>
        <v>15.073659309722975</v>
      </c>
      <c r="X7031" s="21">
        <f t="shared" si="1975"/>
        <v>0</v>
      </c>
      <c r="Y7031" s="21">
        <f t="shared" si="1976"/>
        <v>0</v>
      </c>
      <c r="Z7031" s="21">
        <f t="shared" si="1984"/>
        <v>0</v>
      </c>
      <c r="AA7031" s="21">
        <f t="shared" si="1977"/>
        <v>0</v>
      </c>
      <c r="AB7031" s="21">
        <f t="shared" si="1978"/>
        <v>0</v>
      </c>
      <c r="AC7031" s="21">
        <f t="shared" si="1979"/>
        <v>0</v>
      </c>
      <c r="AD7031" s="21">
        <f t="shared" si="1985"/>
        <v>0</v>
      </c>
      <c r="AE7031" s="21" t="str">
        <f t="shared" si="1980"/>
        <v>10/20/2:00</v>
      </c>
    </row>
    <row r="7032" spans="2:31">
      <c r="B7032" s="37">
        <v>10</v>
      </c>
      <c r="C7032" s="38">
        <v>20</v>
      </c>
      <c r="D7032" s="39">
        <v>3</v>
      </c>
      <c r="E7032" s="17">
        <v>2.8</v>
      </c>
      <c r="F7032" s="17">
        <v>0</v>
      </c>
      <c r="G7032" s="17">
        <v>0</v>
      </c>
      <c r="H7032" s="37">
        <f t="shared" si="1968"/>
        <v>37.04</v>
      </c>
      <c r="I7032" s="37">
        <f>IF(H7032&lt;'Roof Calculator'!$G$8, 1, 0)</f>
        <v>1</v>
      </c>
      <c r="J7032" s="37">
        <f>IF(H7032&gt;='Roof Calculator'!$G$8, 1, 0)</f>
        <v>0</v>
      </c>
      <c r="K7032" s="37">
        <f t="shared" si="1969"/>
        <v>37.04</v>
      </c>
      <c r="L7032" s="37">
        <f t="shared" si="1970"/>
        <v>0</v>
      </c>
      <c r="M7032" s="37">
        <v>0</v>
      </c>
      <c r="N7032" s="37">
        <f t="shared" si="1971"/>
        <v>0</v>
      </c>
      <c r="O7032" s="37">
        <v>0</v>
      </c>
      <c r="P7032" s="37">
        <v>0</v>
      </c>
      <c r="Q7032" s="21">
        <f t="shared" si="1972"/>
        <v>39.790999999999997</v>
      </c>
      <c r="R7032" s="21">
        <f t="shared" si="1981"/>
        <v>293.08333333332689</v>
      </c>
      <c r="S7032" s="21">
        <f t="shared" si="1982"/>
        <v>-11.186907109067267</v>
      </c>
      <c r="T7032" s="21">
        <f t="shared" si="1973"/>
        <v>86.147999999999996</v>
      </c>
      <c r="U7032" s="37">
        <f>VLOOKUP(Time_Zone, 'LSTM LookUp'!$B$5:$D$8, 3, FALSE)</f>
        <v>-75</v>
      </c>
      <c r="V7032" s="21">
        <f t="shared" si="1983"/>
        <v>15.708382198277544</v>
      </c>
      <c r="W7032" s="21">
        <f t="shared" si="1974"/>
        <v>30.075095549569362</v>
      </c>
      <c r="X7032" s="21">
        <f t="shared" si="1975"/>
        <v>0</v>
      </c>
      <c r="Y7032" s="21">
        <f t="shared" si="1976"/>
        <v>0</v>
      </c>
      <c r="Z7032" s="21">
        <f t="shared" si="1984"/>
        <v>0</v>
      </c>
      <c r="AA7032" s="21">
        <f t="shared" si="1977"/>
        <v>0</v>
      </c>
      <c r="AB7032" s="21">
        <f t="shared" si="1978"/>
        <v>0</v>
      </c>
      <c r="AC7032" s="21">
        <f t="shared" si="1979"/>
        <v>0</v>
      </c>
      <c r="AD7032" s="21">
        <f t="shared" si="1985"/>
        <v>0</v>
      </c>
      <c r="AE7032" s="21" t="str">
        <f t="shared" si="1980"/>
        <v>10/20/3:00</v>
      </c>
    </row>
    <row r="7033" spans="2:31">
      <c r="B7033" s="37">
        <v>10</v>
      </c>
      <c r="C7033" s="38">
        <v>20</v>
      </c>
      <c r="D7033" s="39">
        <v>4</v>
      </c>
      <c r="E7033" s="17">
        <v>3.3</v>
      </c>
      <c r="F7033" s="17">
        <v>0</v>
      </c>
      <c r="G7033" s="17">
        <v>0</v>
      </c>
      <c r="H7033" s="37">
        <f t="shared" si="1968"/>
        <v>37.94</v>
      </c>
      <c r="I7033" s="37">
        <f>IF(H7033&lt;'Roof Calculator'!$G$8, 1, 0)</f>
        <v>1</v>
      </c>
      <c r="J7033" s="37">
        <f>IF(H7033&gt;='Roof Calculator'!$G$8, 1, 0)</f>
        <v>0</v>
      </c>
      <c r="K7033" s="37">
        <f t="shared" si="1969"/>
        <v>37.94</v>
      </c>
      <c r="L7033" s="37">
        <f t="shared" si="1970"/>
        <v>0</v>
      </c>
      <c r="M7033" s="37">
        <v>0</v>
      </c>
      <c r="N7033" s="37">
        <f t="shared" si="1971"/>
        <v>0</v>
      </c>
      <c r="O7033" s="37">
        <v>0</v>
      </c>
      <c r="P7033" s="37">
        <v>0</v>
      </c>
      <c r="Q7033" s="21">
        <f t="shared" si="1972"/>
        <v>39.790999999999997</v>
      </c>
      <c r="R7033" s="21">
        <f t="shared" si="1981"/>
        <v>293.12499999999358</v>
      </c>
      <c r="S7033" s="21">
        <f t="shared" si="1982"/>
        <v>-11.201459984130192</v>
      </c>
      <c r="T7033" s="21">
        <f t="shared" si="1973"/>
        <v>86.147999999999996</v>
      </c>
      <c r="U7033" s="37">
        <f>VLOOKUP(Time_Zone, 'LSTM LookUp'!$B$5:$D$8, 3, FALSE)</f>
        <v>-75</v>
      </c>
      <c r="V7033" s="21">
        <f t="shared" si="1983"/>
        <v>15.714106107953718</v>
      </c>
      <c r="W7033" s="21">
        <f t="shared" si="1974"/>
        <v>45.076526526988431</v>
      </c>
      <c r="X7033" s="21">
        <f t="shared" si="1975"/>
        <v>0</v>
      </c>
      <c r="Y7033" s="21">
        <f t="shared" si="1976"/>
        <v>0</v>
      </c>
      <c r="Z7033" s="21">
        <f t="shared" si="1984"/>
        <v>0</v>
      </c>
      <c r="AA7033" s="21">
        <f t="shared" si="1977"/>
        <v>0</v>
      </c>
      <c r="AB7033" s="21">
        <f t="shared" si="1978"/>
        <v>0</v>
      </c>
      <c r="AC7033" s="21">
        <f t="shared" si="1979"/>
        <v>0</v>
      </c>
      <c r="AD7033" s="21">
        <f t="shared" si="1985"/>
        <v>0</v>
      </c>
      <c r="AE7033" s="21" t="str">
        <f t="shared" si="1980"/>
        <v>10/20/4:00</v>
      </c>
    </row>
    <row r="7034" spans="2:31">
      <c r="B7034" s="37">
        <v>10</v>
      </c>
      <c r="C7034" s="38">
        <v>20</v>
      </c>
      <c r="D7034" s="39">
        <v>5</v>
      </c>
      <c r="E7034" s="17">
        <v>4.4000000000000004</v>
      </c>
      <c r="F7034" s="17">
        <v>0</v>
      </c>
      <c r="G7034" s="17">
        <v>0</v>
      </c>
      <c r="H7034" s="37">
        <f t="shared" si="1968"/>
        <v>39.92</v>
      </c>
      <c r="I7034" s="37">
        <f>IF(H7034&lt;'Roof Calculator'!$G$8, 1, 0)</f>
        <v>1</v>
      </c>
      <c r="J7034" s="37">
        <f>IF(H7034&gt;='Roof Calculator'!$G$8, 1, 0)</f>
        <v>0</v>
      </c>
      <c r="K7034" s="37">
        <f t="shared" si="1969"/>
        <v>39.92</v>
      </c>
      <c r="L7034" s="37">
        <f t="shared" si="1970"/>
        <v>0</v>
      </c>
      <c r="M7034" s="37">
        <v>0</v>
      </c>
      <c r="N7034" s="37">
        <f t="shared" si="1971"/>
        <v>0</v>
      </c>
      <c r="O7034" s="37">
        <v>0</v>
      </c>
      <c r="P7034" s="37">
        <v>0</v>
      </c>
      <c r="Q7034" s="21">
        <f t="shared" si="1972"/>
        <v>39.790999999999997</v>
      </c>
      <c r="R7034" s="21">
        <f t="shared" si="1981"/>
        <v>293.16666666666026</v>
      </c>
      <c r="S7034" s="21">
        <f t="shared" si="1982"/>
        <v>-11.216007753673406</v>
      </c>
      <c r="T7034" s="21">
        <f t="shared" si="1973"/>
        <v>86.147999999999996</v>
      </c>
      <c r="U7034" s="37">
        <f>VLOOKUP(Time_Zone, 'LSTM LookUp'!$B$5:$D$8, 3, FALSE)</f>
        <v>-75</v>
      </c>
      <c r="V7034" s="21">
        <f t="shared" si="1983"/>
        <v>15.719808953524588</v>
      </c>
      <c r="W7034" s="21">
        <f t="shared" si="1974"/>
        <v>60.077952238381158</v>
      </c>
      <c r="X7034" s="21">
        <f t="shared" si="1975"/>
        <v>0</v>
      </c>
      <c r="Y7034" s="21">
        <f t="shared" si="1976"/>
        <v>0</v>
      </c>
      <c r="Z7034" s="21">
        <f t="shared" si="1984"/>
        <v>0</v>
      </c>
      <c r="AA7034" s="21">
        <f t="shared" si="1977"/>
        <v>0</v>
      </c>
      <c r="AB7034" s="21">
        <f t="shared" si="1978"/>
        <v>0</v>
      </c>
      <c r="AC7034" s="21">
        <f t="shared" si="1979"/>
        <v>0</v>
      </c>
      <c r="AD7034" s="21">
        <f t="shared" si="1985"/>
        <v>0</v>
      </c>
      <c r="AE7034" s="21" t="str">
        <f t="shared" si="1980"/>
        <v>10/20/5:00</v>
      </c>
    </row>
    <row r="7035" spans="2:31">
      <c r="B7035" s="37">
        <v>10</v>
      </c>
      <c r="C7035" s="38">
        <v>20</v>
      </c>
      <c r="D7035" s="39">
        <v>6</v>
      </c>
      <c r="E7035" s="17">
        <v>4.4000000000000004</v>
      </c>
      <c r="F7035" s="17">
        <v>0</v>
      </c>
      <c r="G7035" s="17">
        <v>0</v>
      </c>
      <c r="H7035" s="37">
        <f t="shared" si="1968"/>
        <v>39.92</v>
      </c>
      <c r="I7035" s="37">
        <f>IF(H7035&lt;'Roof Calculator'!$G$8, 1, 0)</f>
        <v>1</v>
      </c>
      <c r="J7035" s="37">
        <f>IF(H7035&gt;='Roof Calculator'!$G$8, 1, 0)</f>
        <v>0</v>
      </c>
      <c r="K7035" s="37">
        <f t="shared" si="1969"/>
        <v>39.92</v>
      </c>
      <c r="L7035" s="37">
        <f t="shared" si="1970"/>
        <v>0</v>
      </c>
      <c r="M7035" s="37">
        <v>0</v>
      </c>
      <c r="N7035" s="37">
        <f t="shared" si="1971"/>
        <v>0</v>
      </c>
      <c r="O7035" s="37">
        <v>0</v>
      </c>
      <c r="P7035" s="37">
        <v>0</v>
      </c>
      <c r="Q7035" s="21">
        <f t="shared" si="1972"/>
        <v>39.790999999999997</v>
      </c>
      <c r="R7035" s="21">
        <f t="shared" si="1981"/>
        <v>293.20833333332695</v>
      </c>
      <c r="S7035" s="21">
        <f t="shared" si="1982"/>
        <v>-11.230550410379324</v>
      </c>
      <c r="T7035" s="21">
        <f t="shared" si="1973"/>
        <v>86.147999999999996</v>
      </c>
      <c r="U7035" s="37">
        <f>VLOOKUP(Time_Zone, 'LSTM LookUp'!$B$5:$D$8, 3, FALSE)</f>
        <v>-75</v>
      </c>
      <c r="V7035" s="21">
        <f t="shared" si="1983"/>
        <v>15.725490720631829</v>
      </c>
      <c r="W7035" s="21">
        <f t="shared" si="1974"/>
        <v>75.079372680157945</v>
      </c>
      <c r="X7035" s="21">
        <f t="shared" si="1975"/>
        <v>0</v>
      </c>
      <c r="Y7035" s="21">
        <f t="shared" si="1976"/>
        <v>0</v>
      </c>
      <c r="Z7035" s="21">
        <f t="shared" si="1984"/>
        <v>0</v>
      </c>
      <c r="AA7035" s="21">
        <f t="shared" si="1977"/>
        <v>0</v>
      </c>
      <c r="AB7035" s="21">
        <f t="shared" si="1978"/>
        <v>0</v>
      </c>
      <c r="AC7035" s="21">
        <f t="shared" si="1979"/>
        <v>0</v>
      </c>
      <c r="AD7035" s="21">
        <f t="shared" si="1985"/>
        <v>0</v>
      </c>
      <c r="AE7035" s="21" t="str">
        <f t="shared" si="1980"/>
        <v>10/20/6:00</v>
      </c>
    </row>
    <row r="7036" spans="2:31">
      <c r="B7036" s="37">
        <v>10</v>
      </c>
      <c r="C7036" s="38">
        <v>20</v>
      </c>
      <c r="D7036" s="39">
        <v>7</v>
      </c>
      <c r="E7036" s="17">
        <v>5.6</v>
      </c>
      <c r="F7036" s="17">
        <v>0</v>
      </c>
      <c r="G7036" s="17">
        <v>0</v>
      </c>
      <c r="H7036" s="37">
        <f t="shared" si="1968"/>
        <v>42.08</v>
      </c>
      <c r="I7036" s="37">
        <f>IF(H7036&lt;'Roof Calculator'!$G$8, 1, 0)</f>
        <v>1</v>
      </c>
      <c r="J7036" s="37">
        <f>IF(H7036&gt;='Roof Calculator'!$G$8, 1, 0)</f>
        <v>0</v>
      </c>
      <c r="K7036" s="37">
        <f t="shared" si="1969"/>
        <v>42.08</v>
      </c>
      <c r="L7036" s="37">
        <f t="shared" si="1970"/>
        <v>0</v>
      </c>
      <c r="M7036" s="37">
        <v>0</v>
      </c>
      <c r="N7036" s="37">
        <f t="shared" si="1971"/>
        <v>0</v>
      </c>
      <c r="O7036" s="37">
        <v>0</v>
      </c>
      <c r="P7036" s="37">
        <v>0</v>
      </c>
      <c r="Q7036" s="21">
        <f t="shared" si="1972"/>
        <v>39.790999999999997</v>
      </c>
      <c r="R7036" s="21">
        <f t="shared" si="1981"/>
        <v>293.24999999999363</v>
      </c>
      <c r="S7036" s="21">
        <f t="shared" si="1982"/>
        <v>-11.245087946930166</v>
      </c>
      <c r="T7036" s="21">
        <f t="shared" si="1973"/>
        <v>86.147999999999996</v>
      </c>
      <c r="U7036" s="37">
        <f>VLOOKUP(Time_Zone, 'LSTM LookUp'!$B$5:$D$8, 3, FALSE)</f>
        <v>-75</v>
      </c>
      <c r="V7036" s="21">
        <f t="shared" si="1983"/>
        <v>15.731151394954709</v>
      </c>
      <c r="W7036" s="21">
        <f t="shared" si="1974"/>
        <v>90.080787848738666</v>
      </c>
      <c r="X7036" s="21">
        <f t="shared" si="1975"/>
        <v>0</v>
      </c>
      <c r="Y7036" s="21">
        <f t="shared" si="1976"/>
        <v>0</v>
      </c>
      <c r="Z7036" s="21">
        <f t="shared" si="1984"/>
        <v>0</v>
      </c>
      <c r="AA7036" s="21">
        <f t="shared" si="1977"/>
        <v>0</v>
      </c>
      <c r="AB7036" s="21">
        <f t="shared" si="1978"/>
        <v>0</v>
      </c>
      <c r="AC7036" s="21">
        <f t="shared" si="1979"/>
        <v>0</v>
      </c>
      <c r="AD7036" s="21">
        <f t="shared" si="1985"/>
        <v>0</v>
      </c>
      <c r="AE7036" s="21" t="str">
        <f t="shared" si="1980"/>
        <v>10/20/7:00</v>
      </c>
    </row>
    <row r="7037" spans="2:31">
      <c r="B7037" s="37">
        <v>10</v>
      </c>
      <c r="C7037" s="38">
        <v>20</v>
      </c>
      <c r="D7037" s="39">
        <v>8</v>
      </c>
      <c r="E7037" s="17">
        <v>6.1</v>
      </c>
      <c r="F7037" s="17">
        <v>31</v>
      </c>
      <c r="G7037" s="17">
        <v>131</v>
      </c>
      <c r="H7037" s="37">
        <f t="shared" si="1968"/>
        <v>42.980000000000004</v>
      </c>
      <c r="I7037" s="37">
        <f>IF(H7037&lt;'Roof Calculator'!$G$8, 1, 0)</f>
        <v>1</v>
      </c>
      <c r="J7037" s="37">
        <f>IF(H7037&gt;='Roof Calculator'!$G$8, 1, 0)</f>
        <v>0</v>
      </c>
      <c r="K7037" s="37">
        <f t="shared" si="1969"/>
        <v>42.980000000000004</v>
      </c>
      <c r="L7037" s="37">
        <f t="shared" si="1970"/>
        <v>0</v>
      </c>
      <c r="M7037" s="37">
        <v>0</v>
      </c>
      <c r="N7037" s="37">
        <f t="shared" si="1971"/>
        <v>31</v>
      </c>
      <c r="O7037" s="37">
        <v>0</v>
      </c>
      <c r="P7037" s="37">
        <v>0</v>
      </c>
      <c r="Q7037" s="21">
        <f t="shared" si="1972"/>
        <v>39.790999999999997</v>
      </c>
      <c r="R7037" s="21">
        <f t="shared" si="1981"/>
        <v>293.29166666666032</v>
      </c>
      <c r="S7037" s="21">
        <f t="shared" si="1982"/>
        <v>-11.259620356007904</v>
      </c>
      <c r="T7037" s="21">
        <f t="shared" si="1973"/>
        <v>86.147999999999996</v>
      </c>
      <c r="U7037" s="37">
        <f>VLOOKUP(Time_Zone, 'LSTM LookUp'!$B$5:$D$8, 3, FALSE)</f>
        <v>-75</v>
      </c>
      <c r="V7037" s="21">
        <f t="shared" si="1983"/>
        <v>15.736790962210089</v>
      </c>
      <c r="W7037" s="21">
        <f t="shared" si="1974"/>
        <v>105.08219774055252</v>
      </c>
      <c r="X7037" s="21">
        <f t="shared" si="1975"/>
        <v>-42.057520066252927</v>
      </c>
      <c r="Y7037" s="21">
        <f t="shared" si="1976"/>
        <v>-11.057520066252927</v>
      </c>
      <c r="Z7037" s="21">
        <f t="shared" si="1984"/>
        <v>-3.5050407344904304</v>
      </c>
      <c r="AA7037" s="21">
        <f t="shared" si="1977"/>
        <v>-3.5050407344904304</v>
      </c>
      <c r="AB7037" s="21">
        <f t="shared" si="1978"/>
        <v>0</v>
      </c>
      <c r="AC7037" s="21">
        <f t="shared" si="1979"/>
        <v>0</v>
      </c>
      <c r="AD7037" s="21">
        <f t="shared" si="1985"/>
        <v>0</v>
      </c>
      <c r="AE7037" s="21" t="str">
        <f t="shared" si="1980"/>
        <v>10/20/8:00</v>
      </c>
    </row>
    <row r="7038" spans="2:31">
      <c r="B7038" s="37">
        <v>10</v>
      </c>
      <c r="C7038" s="38">
        <v>20</v>
      </c>
      <c r="D7038" s="39">
        <v>9</v>
      </c>
      <c r="E7038" s="17">
        <v>8.3000000000000007</v>
      </c>
      <c r="F7038" s="17">
        <v>69</v>
      </c>
      <c r="G7038" s="17">
        <v>485</v>
      </c>
      <c r="H7038" s="37">
        <f t="shared" si="1968"/>
        <v>46.94</v>
      </c>
      <c r="I7038" s="37">
        <f>IF(H7038&lt;'Roof Calculator'!$G$8, 1, 0)</f>
        <v>1</v>
      </c>
      <c r="J7038" s="37">
        <f>IF(H7038&gt;='Roof Calculator'!$G$8, 1, 0)</f>
        <v>0</v>
      </c>
      <c r="K7038" s="37">
        <f t="shared" si="1969"/>
        <v>46.94</v>
      </c>
      <c r="L7038" s="37">
        <f t="shared" si="1970"/>
        <v>0</v>
      </c>
      <c r="M7038" s="37">
        <v>0</v>
      </c>
      <c r="N7038" s="37">
        <f t="shared" si="1971"/>
        <v>69</v>
      </c>
      <c r="O7038" s="37">
        <v>0</v>
      </c>
      <c r="P7038" s="37">
        <v>0</v>
      </c>
      <c r="Q7038" s="21">
        <f t="shared" si="1972"/>
        <v>39.790999999999997</v>
      </c>
      <c r="R7038" s="21">
        <f t="shared" si="1981"/>
        <v>293.333333333327</v>
      </c>
      <c r="S7038" s="21">
        <f t="shared" si="1982"/>
        <v>-11.274147630294305</v>
      </c>
      <c r="T7038" s="21">
        <f t="shared" si="1973"/>
        <v>86.147999999999996</v>
      </c>
      <c r="U7038" s="37">
        <f>VLOOKUP(Time_Zone, 'LSTM LookUp'!$B$5:$D$8, 3, FALSE)</f>
        <v>-75</v>
      </c>
      <c r="V7038" s="21">
        <f t="shared" si="1983"/>
        <v>15.742409408152465</v>
      </c>
      <c r="W7038" s="21">
        <f t="shared" si="1974"/>
        <v>120.0836023520381</v>
      </c>
      <c r="X7038" s="21">
        <f t="shared" si="1975"/>
        <v>-243.88239129620371</v>
      </c>
      <c r="Y7038" s="21">
        <f t="shared" si="1976"/>
        <v>-174.88239129620371</v>
      </c>
      <c r="Z7038" s="21">
        <f t="shared" si="1984"/>
        <v>-55.434663610428004</v>
      </c>
      <c r="AA7038" s="21">
        <f t="shared" si="1977"/>
        <v>-55.434663610428004</v>
      </c>
      <c r="AB7038" s="21">
        <f t="shared" si="1978"/>
        <v>0</v>
      </c>
      <c r="AC7038" s="21">
        <f t="shared" si="1979"/>
        <v>0</v>
      </c>
      <c r="AD7038" s="21">
        <f t="shared" si="1985"/>
        <v>0</v>
      </c>
      <c r="AE7038" s="21" t="str">
        <f t="shared" si="1980"/>
        <v>10/20/9:00</v>
      </c>
    </row>
    <row r="7039" spans="2:31">
      <c r="B7039" s="37">
        <v>10</v>
      </c>
      <c r="C7039" s="38">
        <v>20</v>
      </c>
      <c r="D7039" s="39">
        <v>10</v>
      </c>
      <c r="E7039" s="17">
        <v>12.2</v>
      </c>
      <c r="F7039" s="17">
        <v>97</v>
      </c>
      <c r="G7039" s="17">
        <v>657</v>
      </c>
      <c r="H7039" s="37">
        <f t="shared" si="1968"/>
        <v>53.96</v>
      </c>
      <c r="I7039" s="37">
        <f>IF(H7039&lt;'Roof Calculator'!$G$8, 1, 0)</f>
        <v>1</v>
      </c>
      <c r="J7039" s="37">
        <f>IF(H7039&gt;='Roof Calculator'!$G$8, 1, 0)</f>
        <v>0</v>
      </c>
      <c r="K7039" s="37">
        <f t="shared" si="1969"/>
        <v>53.96</v>
      </c>
      <c r="L7039" s="37">
        <f t="shared" si="1970"/>
        <v>0</v>
      </c>
      <c r="M7039" s="37">
        <v>0</v>
      </c>
      <c r="N7039" s="37">
        <f t="shared" si="1971"/>
        <v>97</v>
      </c>
      <c r="O7039" s="37">
        <v>0</v>
      </c>
      <c r="P7039" s="37">
        <v>0</v>
      </c>
      <c r="Q7039" s="21">
        <f t="shared" si="1972"/>
        <v>39.790999999999997</v>
      </c>
      <c r="R7039" s="21">
        <f t="shared" si="1981"/>
        <v>293.37499999999369</v>
      </c>
      <c r="S7039" s="21">
        <f t="shared" si="1982"/>
        <v>-11.288669762470953</v>
      </c>
      <c r="T7039" s="21">
        <f t="shared" si="1973"/>
        <v>86.147999999999996</v>
      </c>
      <c r="U7039" s="37">
        <f>VLOOKUP(Time_Zone, 'LSTM LookUp'!$B$5:$D$8, 3, FALSE)</f>
        <v>-75</v>
      </c>
      <c r="V7039" s="21">
        <f t="shared" si="1983"/>
        <v>15.748006718574032</v>
      </c>
      <c r="W7039" s="21">
        <f t="shared" si="1974"/>
        <v>135.08500167964351</v>
      </c>
      <c r="X7039" s="21">
        <f t="shared" si="1975"/>
        <v>-432.88885532868079</v>
      </c>
      <c r="Y7039" s="21">
        <f t="shared" si="1976"/>
        <v>-335.88885532868079</v>
      </c>
      <c r="Z7039" s="21">
        <f t="shared" si="1984"/>
        <v>-106.47090063001291</v>
      </c>
      <c r="AA7039" s="21">
        <f t="shared" si="1977"/>
        <v>-106.47090063001291</v>
      </c>
      <c r="AB7039" s="21">
        <f t="shared" si="1978"/>
        <v>0</v>
      </c>
      <c r="AC7039" s="21">
        <f t="shared" si="1979"/>
        <v>0</v>
      </c>
      <c r="AD7039" s="21">
        <f t="shared" si="1985"/>
        <v>0</v>
      </c>
      <c r="AE7039" s="21" t="str">
        <f t="shared" si="1980"/>
        <v>10/20/10:00</v>
      </c>
    </row>
    <row r="7040" spans="2:31">
      <c r="B7040" s="37">
        <v>10</v>
      </c>
      <c r="C7040" s="38">
        <v>20</v>
      </c>
      <c r="D7040" s="39">
        <v>11</v>
      </c>
      <c r="E7040" s="17">
        <v>16.100000000000001</v>
      </c>
      <c r="F7040" s="17">
        <v>117</v>
      </c>
      <c r="G7040" s="17">
        <v>742</v>
      </c>
      <c r="H7040" s="37">
        <f t="shared" si="1968"/>
        <v>60.980000000000004</v>
      </c>
      <c r="I7040" s="37">
        <f>IF(H7040&lt;'Roof Calculator'!$G$8, 1, 0)</f>
        <v>0</v>
      </c>
      <c r="J7040" s="37">
        <f>IF(H7040&gt;='Roof Calculator'!$G$8, 1, 0)</f>
        <v>1</v>
      </c>
      <c r="K7040" s="37">
        <f t="shared" si="1969"/>
        <v>0</v>
      </c>
      <c r="L7040" s="37">
        <f t="shared" si="1970"/>
        <v>60.980000000000004</v>
      </c>
      <c r="M7040" s="37">
        <v>0</v>
      </c>
      <c r="N7040" s="37">
        <f t="shared" si="1971"/>
        <v>117</v>
      </c>
      <c r="O7040" s="37">
        <v>0</v>
      </c>
      <c r="P7040" s="37">
        <v>0</v>
      </c>
      <c r="Q7040" s="21">
        <f t="shared" si="1972"/>
        <v>39.790999999999997</v>
      </c>
      <c r="R7040" s="21">
        <f t="shared" si="1981"/>
        <v>293.41666666666038</v>
      </c>
      <c r="S7040" s="21">
        <f t="shared" si="1982"/>
        <v>-11.303186745219184</v>
      </c>
      <c r="T7040" s="21">
        <f t="shared" si="1973"/>
        <v>86.147999999999996</v>
      </c>
      <c r="U7040" s="37">
        <f>VLOOKUP(Time_Zone, 'LSTM LookUp'!$B$5:$D$8, 3, FALSE)</f>
        <v>-75</v>
      </c>
      <c r="V7040" s="21">
        <f t="shared" si="1983"/>
        <v>15.753582879304661</v>
      </c>
      <c r="W7040" s="21">
        <f t="shared" si="1974"/>
        <v>150.08639571982616</v>
      </c>
      <c r="X7040" s="21">
        <f t="shared" si="1975"/>
        <v>-577.67571952320702</v>
      </c>
      <c r="Y7040" s="21">
        <f t="shared" si="1976"/>
        <v>-460.67571952320702</v>
      </c>
      <c r="Z7040" s="21">
        <f t="shared" si="1984"/>
        <v>-146.02615709895787</v>
      </c>
      <c r="AA7040" s="21">
        <f t="shared" si="1977"/>
        <v>0</v>
      </c>
      <c r="AB7040" s="21">
        <f t="shared" si="1978"/>
        <v>-146.02615709895787</v>
      </c>
      <c r="AC7040" s="21">
        <f t="shared" si="1979"/>
        <v>60.980000000000004</v>
      </c>
      <c r="AD7040" s="21">
        <f t="shared" si="1985"/>
        <v>-146.02615709895787</v>
      </c>
      <c r="AE7040" s="21" t="str">
        <f t="shared" si="1980"/>
        <v>10/20/11:00</v>
      </c>
    </row>
    <row r="7041" spans="2:31">
      <c r="B7041" s="37">
        <v>10</v>
      </c>
      <c r="C7041" s="38">
        <v>20</v>
      </c>
      <c r="D7041" s="39">
        <v>12</v>
      </c>
      <c r="E7041" s="17">
        <v>18.3</v>
      </c>
      <c r="F7041" s="17">
        <v>129</v>
      </c>
      <c r="G7041" s="17">
        <v>781</v>
      </c>
      <c r="H7041" s="37">
        <f t="shared" si="1968"/>
        <v>64.94</v>
      </c>
      <c r="I7041" s="37">
        <f>IF(H7041&lt;'Roof Calculator'!$G$8, 1, 0)</f>
        <v>0</v>
      </c>
      <c r="J7041" s="37">
        <f>IF(H7041&gt;='Roof Calculator'!$G$8, 1, 0)</f>
        <v>1</v>
      </c>
      <c r="K7041" s="37">
        <f t="shared" si="1969"/>
        <v>0</v>
      </c>
      <c r="L7041" s="37">
        <f t="shared" si="1970"/>
        <v>64.94</v>
      </c>
      <c r="M7041" s="37">
        <v>0</v>
      </c>
      <c r="N7041" s="37">
        <f t="shared" si="1971"/>
        <v>129</v>
      </c>
      <c r="O7041" s="37">
        <v>0</v>
      </c>
      <c r="P7041" s="37">
        <v>0</v>
      </c>
      <c r="Q7041" s="21">
        <f t="shared" si="1972"/>
        <v>39.790999999999997</v>
      </c>
      <c r="R7041" s="21">
        <f t="shared" si="1981"/>
        <v>293.45833333332706</v>
      </c>
      <c r="S7041" s="21">
        <f t="shared" si="1982"/>
        <v>-11.317698571220133</v>
      </c>
      <c r="T7041" s="21">
        <f t="shared" si="1973"/>
        <v>86.147999999999996</v>
      </c>
      <c r="U7041" s="37">
        <f>VLOOKUP(Time_Zone, 'LSTM LookUp'!$B$5:$D$8, 3, FALSE)</f>
        <v>-75</v>
      </c>
      <c r="V7041" s="21">
        <f t="shared" si="1983"/>
        <v>15.759137876211957</v>
      </c>
      <c r="W7041" s="21">
        <f t="shared" si="1974"/>
        <v>165.08778446905299</v>
      </c>
      <c r="X7041" s="21">
        <f t="shared" si="1975"/>
        <v>-666.71186770447264</v>
      </c>
      <c r="Y7041" s="21">
        <f t="shared" si="1976"/>
        <v>-537.71186770447264</v>
      </c>
      <c r="Z7041" s="21">
        <f t="shared" si="1984"/>
        <v>-170.44527058785403</v>
      </c>
      <c r="AA7041" s="21">
        <f t="shared" si="1977"/>
        <v>0</v>
      </c>
      <c r="AB7041" s="21">
        <f t="shared" si="1978"/>
        <v>-170.44527058785403</v>
      </c>
      <c r="AC7041" s="21">
        <f t="shared" si="1979"/>
        <v>64.94</v>
      </c>
      <c r="AD7041" s="21">
        <f t="shared" si="1985"/>
        <v>-170.44527058785403</v>
      </c>
      <c r="AE7041" s="21" t="str">
        <f t="shared" si="1980"/>
        <v>10/20/12:00</v>
      </c>
    </row>
    <row r="7042" spans="2:31">
      <c r="B7042" s="37">
        <v>10</v>
      </c>
      <c r="C7042" s="38">
        <v>20</v>
      </c>
      <c r="D7042" s="39">
        <v>13</v>
      </c>
      <c r="E7042" s="17">
        <v>20.6</v>
      </c>
      <c r="F7042" s="17">
        <v>133</v>
      </c>
      <c r="G7042" s="17">
        <v>793</v>
      </c>
      <c r="H7042" s="37">
        <f t="shared" si="1968"/>
        <v>69.08</v>
      </c>
      <c r="I7042" s="37">
        <f>IF(H7042&lt;'Roof Calculator'!$G$8, 1, 0)</f>
        <v>0</v>
      </c>
      <c r="J7042" s="37">
        <f>IF(H7042&gt;='Roof Calculator'!$G$8, 1, 0)</f>
        <v>1</v>
      </c>
      <c r="K7042" s="37">
        <f t="shared" si="1969"/>
        <v>0</v>
      </c>
      <c r="L7042" s="37">
        <f t="shared" si="1970"/>
        <v>69.08</v>
      </c>
      <c r="M7042" s="37">
        <v>0</v>
      </c>
      <c r="N7042" s="37">
        <f t="shared" si="1971"/>
        <v>133</v>
      </c>
      <c r="O7042" s="37">
        <v>0</v>
      </c>
      <c r="P7042" s="37">
        <v>0</v>
      </c>
      <c r="Q7042" s="21">
        <f t="shared" si="1972"/>
        <v>39.790999999999997</v>
      </c>
      <c r="R7042" s="21">
        <f t="shared" si="1981"/>
        <v>293.49999999999375</v>
      </c>
      <c r="S7042" s="21">
        <f t="shared" si="1982"/>
        <v>-11.332205233154747</v>
      </c>
      <c r="T7042" s="21">
        <f t="shared" si="1973"/>
        <v>86.147999999999996</v>
      </c>
      <c r="U7042" s="37">
        <f>VLOOKUP(Time_Zone, 'LSTM LookUp'!$B$5:$D$8, 3, FALSE)</f>
        <v>-75</v>
      </c>
      <c r="V7042" s="21">
        <f t="shared" si="1983"/>
        <v>15.764671695201294</v>
      </c>
      <c r="W7042" s="21">
        <f t="shared" si="1974"/>
        <v>180.08916792380032</v>
      </c>
      <c r="X7042" s="21">
        <f t="shared" si="1975"/>
        <v>-697.17318995553433</v>
      </c>
      <c r="Y7042" s="21">
        <f t="shared" si="1976"/>
        <v>-564.17318995553433</v>
      </c>
      <c r="Z7042" s="21">
        <f t="shared" si="1984"/>
        <v>-178.8330475778784</v>
      </c>
      <c r="AA7042" s="21">
        <f t="shared" si="1977"/>
        <v>0</v>
      </c>
      <c r="AB7042" s="21">
        <f t="shared" si="1978"/>
        <v>-178.8330475778784</v>
      </c>
      <c r="AC7042" s="21">
        <f t="shared" si="1979"/>
        <v>69.08</v>
      </c>
      <c r="AD7042" s="21">
        <f t="shared" si="1985"/>
        <v>-178.8330475778784</v>
      </c>
      <c r="AE7042" s="21" t="str">
        <f t="shared" si="1980"/>
        <v>10/20/13:00</v>
      </c>
    </row>
    <row r="7043" spans="2:31">
      <c r="B7043" s="37">
        <v>10</v>
      </c>
      <c r="C7043" s="38">
        <v>20</v>
      </c>
      <c r="D7043" s="39">
        <v>14</v>
      </c>
      <c r="E7043" s="17">
        <v>21.1</v>
      </c>
      <c r="F7043" s="17">
        <v>129</v>
      </c>
      <c r="G7043" s="17">
        <v>781</v>
      </c>
      <c r="H7043" s="37">
        <f t="shared" si="1968"/>
        <v>69.98</v>
      </c>
      <c r="I7043" s="37">
        <f>IF(H7043&lt;'Roof Calculator'!$G$8, 1, 0)</f>
        <v>0</v>
      </c>
      <c r="J7043" s="37">
        <f>IF(H7043&gt;='Roof Calculator'!$G$8, 1, 0)</f>
        <v>1</v>
      </c>
      <c r="K7043" s="37">
        <f t="shared" si="1969"/>
        <v>0</v>
      </c>
      <c r="L7043" s="37">
        <f t="shared" si="1970"/>
        <v>69.98</v>
      </c>
      <c r="M7043" s="37">
        <v>0</v>
      </c>
      <c r="N7043" s="37">
        <f t="shared" si="1971"/>
        <v>129</v>
      </c>
      <c r="O7043" s="37">
        <v>0</v>
      </c>
      <c r="P7043" s="37">
        <v>0</v>
      </c>
      <c r="Q7043" s="21">
        <f t="shared" si="1972"/>
        <v>39.790999999999997</v>
      </c>
      <c r="R7043" s="21">
        <f t="shared" si="1981"/>
        <v>293.54166666666043</v>
      </c>
      <c r="S7043" s="21">
        <f t="shared" si="1982"/>
        <v>-11.346706723703756</v>
      </c>
      <c r="T7043" s="21">
        <f t="shared" si="1973"/>
        <v>86.147999999999996</v>
      </c>
      <c r="U7043" s="37">
        <f>VLOOKUP(Time_Zone, 'LSTM LookUp'!$B$5:$D$8, 3, FALSE)</f>
        <v>-75</v>
      </c>
      <c r="V7043" s="21">
        <f t="shared" si="1983"/>
        <v>15.770184322215828</v>
      </c>
      <c r="W7043" s="21">
        <f t="shared" si="1974"/>
        <v>195.09054608055396</v>
      </c>
      <c r="X7043" s="21">
        <f t="shared" si="1975"/>
        <v>-666.42828383853907</v>
      </c>
      <c r="Y7043" s="21">
        <f t="shared" si="1976"/>
        <v>-537.42828383853907</v>
      </c>
      <c r="Z7043" s="21">
        <f t="shared" si="1984"/>
        <v>-170.35537945532286</v>
      </c>
      <c r="AA7043" s="21">
        <f t="shared" si="1977"/>
        <v>0</v>
      </c>
      <c r="AB7043" s="21">
        <f t="shared" si="1978"/>
        <v>-170.35537945532286</v>
      </c>
      <c r="AC7043" s="21">
        <f t="shared" si="1979"/>
        <v>69.98</v>
      </c>
      <c r="AD7043" s="21">
        <f t="shared" si="1985"/>
        <v>-170.35537945532286</v>
      </c>
      <c r="AE7043" s="21" t="str">
        <f t="shared" si="1980"/>
        <v>10/20/14:00</v>
      </c>
    </row>
    <row r="7044" spans="2:31">
      <c r="B7044" s="37">
        <v>10</v>
      </c>
      <c r="C7044" s="38">
        <v>20</v>
      </c>
      <c r="D7044" s="39">
        <v>15</v>
      </c>
      <c r="E7044" s="17">
        <v>21.1</v>
      </c>
      <c r="F7044" s="17">
        <v>117</v>
      </c>
      <c r="G7044" s="17">
        <v>739</v>
      </c>
      <c r="H7044" s="37">
        <f t="shared" si="1968"/>
        <v>69.98</v>
      </c>
      <c r="I7044" s="37">
        <f>IF(H7044&lt;'Roof Calculator'!$G$8, 1, 0)</f>
        <v>0</v>
      </c>
      <c r="J7044" s="37">
        <f>IF(H7044&gt;='Roof Calculator'!$G$8, 1, 0)</f>
        <v>1</v>
      </c>
      <c r="K7044" s="37">
        <f t="shared" si="1969"/>
        <v>0</v>
      </c>
      <c r="L7044" s="37">
        <f t="shared" si="1970"/>
        <v>69.98</v>
      </c>
      <c r="M7044" s="37">
        <v>0</v>
      </c>
      <c r="N7044" s="37">
        <f t="shared" si="1971"/>
        <v>117</v>
      </c>
      <c r="O7044" s="37">
        <v>0</v>
      </c>
      <c r="P7044" s="37">
        <v>0</v>
      </c>
      <c r="Q7044" s="21">
        <f t="shared" si="1972"/>
        <v>39.790999999999997</v>
      </c>
      <c r="R7044" s="21">
        <f t="shared" si="1981"/>
        <v>293.58333333332712</v>
      </c>
      <c r="S7044" s="21">
        <f t="shared" si="1982"/>
        <v>-11.361203035547668</v>
      </c>
      <c r="T7044" s="21">
        <f t="shared" si="1973"/>
        <v>86.147999999999996</v>
      </c>
      <c r="U7044" s="37">
        <f>VLOOKUP(Time_Zone, 'LSTM LookUp'!$B$5:$D$8, 3, FALSE)</f>
        <v>-75</v>
      </c>
      <c r="V7044" s="21">
        <f t="shared" si="1983"/>
        <v>15.775675743236546</v>
      </c>
      <c r="W7044" s="21">
        <f t="shared" si="1974"/>
        <v>210.09191893580913</v>
      </c>
      <c r="X7044" s="21">
        <f t="shared" si="1975"/>
        <v>-574.84537603771446</v>
      </c>
      <c r="Y7044" s="21">
        <f t="shared" si="1976"/>
        <v>-457.84537603771446</v>
      </c>
      <c r="Z7044" s="21">
        <f t="shared" si="1984"/>
        <v>-145.12898764777793</v>
      </c>
      <c r="AA7044" s="21">
        <f t="shared" si="1977"/>
        <v>0</v>
      </c>
      <c r="AB7044" s="21">
        <f t="shared" si="1978"/>
        <v>-145.12898764777793</v>
      </c>
      <c r="AC7044" s="21">
        <f t="shared" si="1979"/>
        <v>69.98</v>
      </c>
      <c r="AD7044" s="21">
        <f t="shared" si="1985"/>
        <v>-145.12898764777793</v>
      </c>
      <c r="AE7044" s="21" t="str">
        <f t="shared" si="1980"/>
        <v>10/20/15:00</v>
      </c>
    </row>
    <row r="7045" spans="2:31">
      <c r="B7045" s="37">
        <v>10</v>
      </c>
      <c r="C7045" s="38">
        <v>20</v>
      </c>
      <c r="D7045" s="39">
        <v>16</v>
      </c>
      <c r="E7045" s="17">
        <v>21.1</v>
      </c>
      <c r="F7045" s="17">
        <v>96</v>
      </c>
      <c r="G7045" s="17">
        <v>653</v>
      </c>
      <c r="H7045" s="37">
        <f t="shared" si="1968"/>
        <v>69.98</v>
      </c>
      <c r="I7045" s="37">
        <f>IF(H7045&lt;'Roof Calculator'!$G$8, 1, 0)</f>
        <v>0</v>
      </c>
      <c r="J7045" s="37">
        <f>IF(H7045&gt;='Roof Calculator'!$G$8, 1, 0)</f>
        <v>1</v>
      </c>
      <c r="K7045" s="37">
        <f t="shared" si="1969"/>
        <v>0</v>
      </c>
      <c r="L7045" s="37">
        <f t="shared" si="1970"/>
        <v>69.98</v>
      </c>
      <c r="M7045" s="37">
        <v>0</v>
      </c>
      <c r="N7045" s="37">
        <f t="shared" si="1971"/>
        <v>96</v>
      </c>
      <c r="O7045" s="37">
        <v>0</v>
      </c>
      <c r="P7045" s="37">
        <v>0</v>
      </c>
      <c r="Q7045" s="21">
        <f t="shared" si="1972"/>
        <v>39.790999999999997</v>
      </c>
      <c r="R7045" s="21">
        <f t="shared" si="1981"/>
        <v>293.6249999999938</v>
      </c>
      <c r="S7045" s="21">
        <f t="shared" si="1982"/>
        <v>-11.375694161366846</v>
      </c>
      <c r="T7045" s="21">
        <f t="shared" si="1973"/>
        <v>86.147999999999996</v>
      </c>
      <c r="U7045" s="37">
        <f>VLOOKUP(Time_Zone, 'LSTM LookUp'!$B$5:$D$8, 3, FALSE)</f>
        <v>-75</v>
      </c>
      <c r="V7045" s="21">
        <f t="shared" si="1983"/>
        <v>15.781145944282288</v>
      </c>
      <c r="W7045" s="21">
        <f t="shared" si="1974"/>
        <v>225.09328648607061</v>
      </c>
      <c r="X7045" s="21">
        <f t="shared" si="1975"/>
        <v>-429.6872299901965</v>
      </c>
      <c r="Y7045" s="21">
        <f t="shared" si="1976"/>
        <v>-333.6872299901965</v>
      </c>
      <c r="Z7045" s="21">
        <f t="shared" si="1984"/>
        <v>-105.77302385047849</v>
      </c>
      <c r="AA7045" s="21">
        <f t="shared" si="1977"/>
        <v>0</v>
      </c>
      <c r="AB7045" s="21">
        <f t="shared" si="1978"/>
        <v>-105.77302385047849</v>
      </c>
      <c r="AC7045" s="21">
        <f t="shared" si="1979"/>
        <v>69.98</v>
      </c>
      <c r="AD7045" s="21">
        <f t="shared" si="1985"/>
        <v>-105.77302385047849</v>
      </c>
      <c r="AE7045" s="21" t="str">
        <f t="shared" si="1980"/>
        <v>10/20/16:00</v>
      </c>
    </row>
    <row r="7046" spans="2:31">
      <c r="B7046" s="37">
        <v>10</v>
      </c>
      <c r="C7046" s="38">
        <v>20</v>
      </c>
      <c r="D7046" s="39">
        <v>17</v>
      </c>
      <c r="E7046" s="17">
        <v>20</v>
      </c>
      <c r="F7046" s="17">
        <v>69</v>
      </c>
      <c r="G7046" s="17">
        <v>478</v>
      </c>
      <c r="H7046" s="37">
        <f t="shared" si="1968"/>
        <v>68</v>
      </c>
      <c r="I7046" s="37">
        <f>IF(H7046&lt;'Roof Calculator'!$G$8, 1, 0)</f>
        <v>0</v>
      </c>
      <c r="J7046" s="37">
        <f>IF(H7046&gt;='Roof Calculator'!$G$8, 1, 0)</f>
        <v>1</v>
      </c>
      <c r="K7046" s="37">
        <f t="shared" si="1969"/>
        <v>0</v>
      </c>
      <c r="L7046" s="37">
        <f t="shared" si="1970"/>
        <v>68</v>
      </c>
      <c r="M7046" s="37">
        <v>0</v>
      </c>
      <c r="N7046" s="37">
        <f t="shared" si="1971"/>
        <v>69</v>
      </c>
      <c r="O7046" s="37">
        <v>0</v>
      </c>
      <c r="P7046" s="37">
        <v>0</v>
      </c>
      <c r="Q7046" s="21">
        <f t="shared" si="1972"/>
        <v>39.790999999999997</v>
      </c>
      <c r="R7046" s="21">
        <f t="shared" si="1981"/>
        <v>293.66666666666049</v>
      </c>
      <c r="S7046" s="21">
        <f t="shared" si="1982"/>
        <v>-11.390180093841424</v>
      </c>
      <c r="T7046" s="21">
        <f t="shared" si="1973"/>
        <v>86.147999999999996</v>
      </c>
      <c r="U7046" s="37">
        <f>VLOOKUP(Time_Zone, 'LSTM LookUp'!$B$5:$D$8, 3, FALSE)</f>
        <v>-75</v>
      </c>
      <c r="V7046" s="21">
        <f t="shared" si="1983"/>
        <v>15.786594911409781</v>
      </c>
      <c r="W7046" s="21">
        <f t="shared" si="1974"/>
        <v>240.09464872785247</v>
      </c>
      <c r="X7046" s="21">
        <f t="shared" si="1975"/>
        <v>-239.92648738487273</v>
      </c>
      <c r="Y7046" s="21">
        <f t="shared" si="1976"/>
        <v>-170.92648738487273</v>
      </c>
      <c r="Z7046" s="21">
        <f t="shared" si="1984"/>
        <v>-54.180711162874935</v>
      </c>
      <c r="AA7046" s="21">
        <f t="shared" si="1977"/>
        <v>0</v>
      </c>
      <c r="AB7046" s="21">
        <f t="shared" si="1978"/>
        <v>-54.180711162874935</v>
      </c>
      <c r="AC7046" s="21">
        <f t="shared" si="1979"/>
        <v>68</v>
      </c>
      <c r="AD7046" s="21">
        <f t="shared" si="1985"/>
        <v>-54.180711162874935</v>
      </c>
      <c r="AE7046" s="21" t="str">
        <f t="shared" si="1980"/>
        <v>10/20/17:00</v>
      </c>
    </row>
    <row r="7047" spans="2:31">
      <c r="B7047" s="37">
        <v>10</v>
      </c>
      <c r="C7047" s="38">
        <v>20</v>
      </c>
      <c r="D7047" s="39">
        <v>18</v>
      </c>
      <c r="E7047" s="17">
        <v>18.3</v>
      </c>
      <c r="F7047" s="17">
        <v>31</v>
      </c>
      <c r="G7047" s="17">
        <v>126</v>
      </c>
      <c r="H7047" s="37">
        <f t="shared" si="1968"/>
        <v>64.94</v>
      </c>
      <c r="I7047" s="37">
        <f>IF(H7047&lt;'Roof Calculator'!$G$8, 1, 0)</f>
        <v>0</v>
      </c>
      <c r="J7047" s="37">
        <f>IF(H7047&gt;='Roof Calculator'!$G$8, 1, 0)</f>
        <v>1</v>
      </c>
      <c r="K7047" s="37">
        <f t="shared" si="1969"/>
        <v>0</v>
      </c>
      <c r="L7047" s="37">
        <f t="shared" si="1970"/>
        <v>64.94</v>
      </c>
      <c r="M7047" s="37">
        <v>0</v>
      </c>
      <c r="N7047" s="37">
        <f t="shared" si="1971"/>
        <v>31</v>
      </c>
      <c r="O7047" s="37">
        <v>0</v>
      </c>
      <c r="P7047" s="37">
        <v>0</v>
      </c>
      <c r="Q7047" s="21">
        <f t="shared" si="1972"/>
        <v>39.790999999999997</v>
      </c>
      <c r="R7047" s="21">
        <f t="shared" si="1981"/>
        <v>293.70833333332718</v>
      </c>
      <c r="S7047" s="21">
        <f t="shared" si="1982"/>
        <v>-11.404660825651332</v>
      </c>
      <c r="T7047" s="21">
        <f t="shared" si="1973"/>
        <v>86.147999999999996</v>
      </c>
      <c r="U7047" s="37">
        <f>VLOOKUP(Time_Zone, 'LSTM LookUp'!$B$5:$D$8, 3, FALSE)</f>
        <v>-75</v>
      </c>
      <c r="V7047" s="21">
        <f t="shared" si="1983"/>
        <v>15.792022630713646</v>
      </c>
      <c r="W7047" s="21">
        <f t="shared" si="1974"/>
        <v>255.09600565767838</v>
      </c>
      <c r="X7047" s="21">
        <f t="shared" si="1975"/>
        <v>-40.354764471751338</v>
      </c>
      <c r="Y7047" s="21">
        <f t="shared" si="1976"/>
        <v>-9.3547644717513379</v>
      </c>
      <c r="Z7047" s="21">
        <f t="shared" si="1984"/>
        <v>-2.965296950726084</v>
      </c>
      <c r="AA7047" s="21">
        <f t="shared" si="1977"/>
        <v>0</v>
      </c>
      <c r="AB7047" s="21">
        <f t="shared" si="1978"/>
        <v>-2.965296950726084</v>
      </c>
      <c r="AC7047" s="21">
        <f t="shared" si="1979"/>
        <v>64.94</v>
      </c>
      <c r="AD7047" s="21">
        <f t="shared" si="1985"/>
        <v>-2.965296950726084</v>
      </c>
      <c r="AE7047" s="21" t="str">
        <f t="shared" si="1980"/>
        <v>10/20/18:00</v>
      </c>
    </row>
    <row r="7048" spans="2:31">
      <c r="B7048" s="37">
        <v>10</v>
      </c>
      <c r="C7048" s="38">
        <v>20</v>
      </c>
      <c r="D7048" s="39">
        <v>19</v>
      </c>
      <c r="E7048" s="17">
        <v>16.100000000000001</v>
      </c>
      <c r="F7048" s="17">
        <v>0</v>
      </c>
      <c r="G7048" s="17">
        <v>0</v>
      </c>
      <c r="H7048" s="37">
        <f t="shared" si="1968"/>
        <v>60.980000000000004</v>
      </c>
      <c r="I7048" s="37">
        <f>IF(H7048&lt;'Roof Calculator'!$G$8, 1, 0)</f>
        <v>0</v>
      </c>
      <c r="J7048" s="37">
        <f>IF(H7048&gt;='Roof Calculator'!$G$8, 1, 0)</f>
        <v>1</v>
      </c>
      <c r="K7048" s="37">
        <f t="shared" si="1969"/>
        <v>0</v>
      </c>
      <c r="L7048" s="37">
        <f t="shared" si="1970"/>
        <v>60.980000000000004</v>
      </c>
      <c r="M7048" s="37">
        <v>0</v>
      </c>
      <c r="N7048" s="37">
        <f t="shared" si="1971"/>
        <v>0</v>
      </c>
      <c r="O7048" s="37">
        <v>0</v>
      </c>
      <c r="P7048" s="37">
        <v>0</v>
      </c>
      <c r="Q7048" s="21">
        <f t="shared" si="1972"/>
        <v>39.790999999999997</v>
      </c>
      <c r="R7048" s="21">
        <f t="shared" si="1981"/>
        <v>293.74999999999386</v>
      </c>
      <c r="S7048" s="21">
        <f t="shared" si="1982"/>
        <v>-11.419136349476307</v>
      </c>
      <c r="T7048" s="21">
        <f t="shared" si="1973"/>
        <v>86.147999999999996</v>
      </c>
      <c r="U7048" s="37">
        <f>VLOOKUP(Time_Zone, 'LSTM LookUp'!$B$5:$D$8, 3, FALSE)</f>
        <v>-75</v>
      </c>
      <c r="V7048" s="21">
        <f t="shared" si="1983"/>
        <v>15.79742908832646</v>
      </c>
      <c r="W7048" s="21">
        <f t="shared" si="1974"/>
        <v>270.09735727208158</v>
      </c>
      <c r="X7048" s="21">
        <f t="shared" si="1975"/>
        <v>0</v>
      </c>
      <c r="Y7048" s="21">
        <f t="shared" si="1976"/>
        <v>0</v>
      </c>
      <c r="Z7048" s="21">
        <f t="shared" si="1984"/>
        <v>0</v>
      </c>
      <c r="AA7048" s="21">
        <f t="shared" si="1977"/>
        <v>0</v>
      </c>
      <c r="AB7048" s="21">
        <f t="shared" si="1978"/>
        <v>0</v>
      </c>
      <c r="AC7048" s="21">
        <f t="shared" si="1979"/>
        <v>60.980000000000004</v>
      </c>
      <c r="AD7048" s="21">
        <f t="shared" si="1985"/>
        <v>0</v>
      </c>
      <c r="AE7048" s="21" t="str">
        <f t="shared" si="1980"/>
        <v>10/20/19:00</v>
      </c>
    </row>
    <row r="7049" spans="2:31">
      <c r="B7049" s="37">
        <v>10</v>
      </c>
      <c r="C7049" s="38">
        <v>20</v>
      </c>
      <c r="D7049" s="39">
        <v>20</v>
      </c>
      <c r="E7049" s="17">
        <v>15</v>
      </c>
      <c r="F7049" s="17">
        <v>0</v>
      </c>
      <c r="G7049" s="17">
        <v>0</v>
      </c>
      <c r="H7049" s="37">
        <f t="shared" si="1968"/>
        <v>59</v>
      </c>
      <c r="I7049" s="37">
        <f>IF(H7049&lt;'Roof Calculator'!$G$8, 1, 0)</f>
        <v>0</v>
      </c>
      <c r="J7049" s="37">
        <f>IF(H7049&gt;='Roof Calculator'!$G$8, 1, 0)</f>
        <v>1</v>
      </c>
      <c r="K7049" s="37">
        <f t="shared" si="1969"/>
        <v>0</v>
      </c>
      <c r="L7049" s="37">
        <f t="shared" si="1970"/>
        <v>59</v>
      </c>
      <c r="M7049" s="37">
        <v>0</v>
      </c>
      <c r="N7049" s="37">
        <f t="shared" si="1971"/>
        <v>0</v>
      </c>
      <c r="O7049" s="37">
        <v>0</v>
      </c>
      <c r="P7049" s="37">
        <v>0</v>
      </c>
      <c r="Q7049" s="21">
        <f t="shared" si="1972"/>
        <v>39.790999999999997</v>
      </c>
      <c r="R7049" s="21">
        <f t="shared" si="1981"/>
        <v>293.79166666666055</v>
      </c>
      <c r="S7049" s="21">
        <f t="shared" si="1982"/>
        <v>-11.433606657995941</v>
      </c>
      <c r="T7049" s="21">
        <f t="shared" si="1973"/>
        <v>86.147999999999996</v>
      </c>
      <c r="U7049" s="37">
        <f>VLOOKUP(Time_Zone, 'LSTM LookUp'!$B$5:$D$8, 3, FALSE)</f>
        <v>-75</v>
      </c>
      <c r="V7049" s="21">
        <f t="shared" si="1983"/>
        <v>15.802814270418782</v>
      </c>
      <c r="W7049" s="21">
        <f t="shared" si="1974"/>
        <v>285.09870356760473</v>
      </c>
      <c r="X7049" s="21">
        <f t="shared" si="1975"/>
        <v>0</v>
      </c>
      <c r="Y7049" s="21">
        <f t="shared" si="1976"/>
        <v>0</v>
      </c>
      <c r="Z7049" s="21">
        <f t="shared" si="1984"/>
        <v>0</v>
      </c>
      <c r="AA7049" s="21">
        <f t="shared" si="1977"/>
        <v>0</v>
      </c>
      <c r="AB7049" s="21">
        <f t="shared" si="1978"/>
        <v>0</v>
      </c>
      <c r="AC7049" s="21">
        <f t="shared" si="1979"/>
        <v>59</v>
      </c>
      <c r="AD7049" s="21">
        <f t="shared" si="1985"/>
        <v>0</v>
      </c>
      <c r="AE7049" s="21" t="str">
        <f t="shared" si="1980"/>
        <v>10/20/20:00</v>
      </c>
    </row>
    <row r="7050" spans="2:31">
      <c r="B7050" s="37">
        <v>10</v>
      </c>
      <c r="C7050" s="38">
        <v>20</v>
      </c>
      <c r="D7050" s="39">
        <v>21</v>
      </c>
      <c r="E7050" s="17">
        <v>13.9</v>
      </c>
      <c r="F7050" s="17">
        <v>0</v>
      </c>
      <c r="G7050" s="17">
        <v>0</v>
      </c>
      <c r="H7050" s="37">
        <f t="shared" si="1968"/>
        <v>57.02</v>
      </c>
      <c r="I7050" s="37">
        <f>IF(H7050&lt;'Roof Calculator'!$G$8, 1, 0)</f>
        <v>0</v>
      </c>
      <c r="J7050" s="37">
        <f>IF(H7050&gt;='Roof Calculator'!$G$8, 1, 0)</f>
        <v>1</v>
      </c>
      <c r="K7050" s="37">
        <f t="shared" si="1969"/>
        <v>0</v>
      </c>
      <c r="L7050" s="37">
        <f t="shared" si="1970"/>
        <v>57.02</v>
      </c>
      <c r="M7050" s="37">
        <v>0</v>
      </c>
      <c r="N7050" s="37">
        <f t="shared" si="1971"/>
        <v>0</v>
      </c>
      <c r="O7050" s="37">
        <v>0</v>
      </c>
      <c r="P7050" s="37">
        <v>0</v>
      </c>
      <c r="Q7050" s="21">
        <f t="shared" si="1972"/>
        <v>39.790999999999997</v>
      </c>
      <c r="R7050" s="21">
        <f t="shared" si="1981"/>
        <v>293.83333333332723</v>
      </c>
      <c r="S7050" s="21">
        <f t="shared" si="1982"/>
        <v>-11.448071743889589</v>
      </c>
      <c r="T7050" s="21">
        <f t="shared" si="1973"/>
        <v>86.147999999999996</v>
      </c>
      <c r="U7050" s="37">
        <f>VLOOKUP(Time_Zone, 'LSTM LookUp'!$B$5:$D$8, 3, FALSE)</f>
        <v>-75</v>
      </c>
      <c r="V7050" s="21">
        <f t="shared" si="1983"/>
        <v>15.808178163199154</v>
      </c>
      <c r="W7050" s="21">
        <f t="shared" si="1974"/>
        <v>300.10004454079979</v>
      </c>
      <c r="X7050" s="21">
        <f t="shared" si="1975"/>
        <v>0</v>
      </c>
      <c r="Y7050" s="21">
        <f t="shared" si="1976"/>
        <v>0</v>
      </c>
      <c r="Z7050" s="21">
        <f t="shared" si="1984"/>
        <v>0</v>
      </c>
      <c r="AA7050" s="21">
        <f t="shared" si="1977"/>
        <v>0</v>
      </c>
      <c r="AB7050" s="21">
        <f t="shared" si="1978"/>
        <v>0</v>
      </c>
      <c r="AC7050" s="21">
        <f t="shared" si="1979"/>
        <v>57.02</v>
      </c>
      <c r="AD7050" s="21">
        <f t="shared" si="1985"/>
        <v>0</v>
      </c>
      <c r="AE7050" s="21" t="str">
        <f t="shared" si="1980"/>
        <v>10/20/21:00</v>
      </c>
    </row>
    <row r="7051" spans="2:31">
      <c r="B7051" s="37">
        <v>10</v>
      </c>
      <c r="C7051" s="38">
        <v>20</v>
      </c>
      <c r="D7051" s="39">
        <v>22</v>
      </c>
      <c r="E7051" s="17">
        <v>13.9</v>
      </c>
      <c r="F7051" s="17">
        <v>0</v>
      </c>
      <c r="G7051" s="17">
        <v>0</v>
      </c>
      <c r="H7051" s="37">
        <f t="shared" si="1968"/>
        <v>57.02</v>
      </c>
      <c r="I7051" s="37">
        <f>IF(H7051&lt;'Roof Calculator'!$G$8, 1, 0)</f>
        <v>0</v>
      </c>
      <c r="J7051" s="37">
        <f>IF(H7051&gt;='Roof Calculator'!$G$8, 1, 0)</f>
        <v>1</v>
      </c>
      <c r="K7051" s="37">
        <f t="shared" si="1969"/>
        <v>0</v>
      </c>
      <c r="L7051" s="37">
        <f t="shared" si="1970"/>
        <v>57.02</v>
      </c>
      <c r="M7051" s="37">
        <v>0</v>
      </c>
      <c r="N7051" s="37">
        <f t="shared" si="1971"/>
        <v>0</v>
      </c>
      <c r="O7051" s="37">
        <v>0</v>
      </c>
      <c r="P7051" s="37">
        <v>0</v>
      </c>
      <c r="Q7051" s="21">
        <f t="shared" si="1972"/>
        <v>39.790999999999997</v>
      </c>
      <c r="R7051" s="21">
        <f t="shared" si="1981"/>
        <v>293.87499999999392</v>
      </c>
      <c r="S7051" s="21">
        <f t="shared" si="1982"/>
        <v>-11.462531599836437</v>
      </c>
      <c r="T7051" s="21">
        <f t="shared" si="1973"/>
        <v>86.147999999999996</v>
      </c>
      <c r="U7051" s="37">
        <f>VLOOKUP(Time_Zone, 'LSTM LookUp'!$B$5:$D$8, 3, FALSE)</f>
        <v>-75</v>
      </c>
      <c r="V7051" s="21">
        <f t="shared" si="1983"/>
        <v>15.813520752914162</v>
      </c>
      <c r="W7051" s="21">
        <f t="shared" si="1974"/>
        <v>315.10138018822857</v>
      </c>
      <c r="X7051" s="21">
        <f t="shared" si="1975"/>
        <v>0</v>
      </c>
      <c r="Y7051" s="21">
        <f t="shared" si="1976"/>
        <v>0</v>
      </c>
      <c r="Z7051" s="21">
        <f t="shared" si="1984"/>
        <v>0</v>
      </c>
      <c r="AA7051" s="21">
        <f t="shared" si="1977"/>
        <v>0</v>
      </c>
      <c r="AB7051" s="21">
        <f t="shared" si="1978"/>
        <v>0</v>
      </c>
      <c r="AC7051" s="21">
        <f t="shared" si="1979"/>
        <v>57.02</v>
      </c>
      <c r="AD7051" s="21">
        <f t="shared" si="1985"/>
        <v>0</v>
      </c>
      <c r="AE7051" s="21" t="str">
        <f t="shared" si="1980"/>
        <v>10/20/22:00</v>
      </c>
    </row>
    <row r="7052" spans="2:31">
      <c r="B7052" s="37">
        <v>10</v>
      </c>
      <c r="C7052" s="38">
        <v>20</v>
      </c>
      <c r="D7052" s="39">
        <v>23</v>
      </c>
      <c r="E7052" s="17">
        <v>12.8</v>
      </c>
      <c r="F7052" s="17">
        <v>0</v>
      </c>
      <c r="G7052" s="17">
        <v>0</v>
      </c>
      <c r="H7052" s="37">
        <f t="shared" si="1968"/>
        <v>55.04</v>
      </c>
      <c r="I7052" s="37">
        <f>IF(H7052&lt;'Roof Calculator'!$G$8, 1, 0)</f>
        <v>0</v>
      </c>
      <c r="J7052" s="37">
        <f>IF(H7052&gt;='Roof Calculator'!$G$8, 1, 0)</f>
        <v>1</v>
      </c>
      <c r="K7052" s="37">
        <f t="shared" si="1969"/>
        <v>0</v>
      </c>
      <c r="L7052" s="37">
        <f t="shared" si="1970"/>
        <v>55.04</v>
      </c>
      <c r="M7052" s="37">
        <v>0</v>
      </c>
      <c r="N7052" s="37">
        <f t="shared" si="1971"/>
        <v>0</v>
      </c>
      <c r="O7052" s="37">
        <v>0</v>
      </c>
      <c r="P7052" s="37">
        <v>0</v>
      </c>
      <c r="Q7052" s="21">
        <f t="shared" si="1972"/>
        <v>39.790999999999997</v>
      </c>
      <c r="R7052" s="21">
        <f t="shared" si="1981"/>
        <v>293.9166666666606</v>
      </c>
      <c r="S7052" s="21">
        <f t="shared" si="1982"/>
        <v>-11.476986218515497</v>
      </c>
      <c r="T7052" s="21">
        <f t="shared" si="1973"/>
        <v>86.147999999999996</v>
      </c>
      <c r="U7052" s="37">
        <f>VLOOKUP(Time_Zone, 'LSTM LookUp'!$B$5:$D$8, 3, FALSE)</f>
        <v>-75</v>
      </c>
      <c r="V7052" s="21">
        <f t="shared" si="1983"/>
        <v>15.818842025848456</v>
      </c>
      <c r="W7052" s="21">
        <f t="shared" si="1974"/>
        <v>330.10271050646207</v>
      </c>
      <c r="X7052" s="21">
        <f t="shared" si="1975"/>
        <v>0</v>
      </c>
      <c r="Y7052" s="21">
        <f t="shared" si="1976"/>
        <v>0</v>
      </c>
      <c r="Z7052" s="21">
        <f t="shared" si="1984"/>
        <v>0</v>
      </c>
      <c r="AA7052" s="21">
        <f t="shared" si="1977"/>
        <v>0</v>
      </c>
      <c r="AB7052" s="21">
        <f t="shared" si="1978"/>
        <v>0</v>
      </c>
      <c r="AC7052" s="21">
        <f t="shared" si="1979"/>
        <v>55.04</v>
      </c>
      <c r="AD7052" s="21">
        <f t="shared" si="1985"/>
        <v>0</v>
      </c>
      <c r="AE7052" s="21" t="str">
        <f t="shared" si="1980"/>
        <v>10/20/23:00</v>
      </c>
    </row>
    <row r="7053" spans="2:31">
      <c r="B7053" s="37">
        <v>10</v>
      </c>
      <c r="C7053" s="38">
        <v>20</v>
      </c>
      <c r="D7053" s="39">
        <v>24</v>
      </c>
      <c r="E7053" s="17">
        <v>12.2</v>
      </c>
      <c r="F7053" s="17">
        <v>0</v>
      </c>
      <c r="G7053" s="17">
        <v>0</v>
      </c>
      <c r="H7053" s="37">
        <f t="shared" si="1968"/>
        <v>53.96</v>
      </c>
      <c r="I7053" s="37">
        <f>IF(H7053&lt;'Roof Calculator'!$G$8, 1, 0)</f>
        <v>1</v>
      </c>
      <c r="J7053" s="37">
        <f>IF(H7053&gt;='Roof Calculator'!$G$8, 1, 0)</f>
        <v>0</v>
      </c>
      <c r="K7053" s="37">
        <f t="shared" si="1969"/>
        <v>53.96</v>
      </c>
      <c r="L7053" s="37">
        <f t="shared" si="1970"/>
        <v>0</v>
      </c>
      <c r="M7053" s="37">
        <v>0</v>
      </c>
      <c r="N7053" s="37">
        <f t="shared" si="1971"/>
        <v>0</v>
      </c>
      <c r="O7053" s="37">
        <v>0</v>
      </c>
      <c r="P7053" s="37">
        <v>0</v>
      </c>
      <c r="Q7053" s="21">
        <f t="shared" si="1972"/>
        <v>39.790999999999997</v>
      </c>
      <c r="R7053" s="21">
        <f t="shared" si="1981"/>
        <v>293.95833333332729</v>
      </c>
      <c r="S7053" s="21">
        <f t="shared" si="1982"/>
        <v>-11.491435592605592</v>
      </c>
      <c r="T7053" s="21">
        <f t="shared" si="1973"/>
        <v>86.147999999999996</v>
      </c>
      <c r="U7053" s="37">
        <f>VLOOKUP(Time_Zone, 'LSTM LookUp'!$B$5:$D$8, 3, FALSE)</f>
        <v>-75</v>
      </c>
      <c r="V7053" s="21">
        <f t="shared" si="1983"/>
        <v>15.824141968324771</v>
      </c>
      <c r="W7053" s="21">
        <f t="shared" si="1974"/>
        <v>345.10403549208121</v>
      </c>
      <c r="X7053" s="21">
        <f t="shared" si="1975"/>
        <v>0</v>
      </c>
      <c r="Y7053" s="21">
        <f t="shared" si="1976"/>
        <v>0</v>
      </c>
      <c r="Z7053" s="21">
        <f t="shared" si="1984"/>
        <v>0</v>
      </c>
      <c r="AA7053" s="21">
        <f t="shared" si="1977"/>
        <v>0</v>
      </c>
      <c r="AB7053" s="21">
        <f t="shared" si="1978"/>
        <v>0</v>
      </c>
      <c r="AC7053" s="21">
        <f t="shared" si="1979"/>
        <v>0</v>
      </c>
      <c r="AD7053" s="21">
        <f t="shared" si="1985"/>
        <v>0</v>
      </c>
      <c r="AE7053" s="21" t="str">
        <f t="shared" si="1980"/>
        <v>10/20/24:00</v>
      </c>
    </row>
    <row r="7054" spans="2:31">
      <c r="B7054" s="37">
        <v>10</v>
      </c>
      <c r="C7054" s="38">
        <v>21</v>
      </c>
      <c r="D7054" s="39">
        <v>1</v>
      </c>
      <c r="E7054" s="17">
        <v>11.7</v>
      </c>
      <c r="F7054" s="17">
        <v>0</v>
      </c>
      <c r="G7054" s="17">
        <v>0</v>
      </c>
      <c r="H7054" s="37">
        <f t="shared" si="1968"/>
        <v>53.06</v>
      </c>
      <c r="I7054" s="37">
        <f>IF(H7054&lt;'Roof Calculator'!$G$8, 1, 0)</f>
        <v>1</v>
      </c>
      <c r="J7054" s="37">
        <f>IF(H7054&gt;='Roof Calculator'!$G$8, 1, 0)</f>
        <v>0</v>
      </c>
      <c r="K7054" s="37">
        <f t="shared" si="1969"/>
        <v>53.06</v>
      </c>
      <c r="L7054" s="37">
        <f t="shared" si="1970"/>
        <v>0</v>
      </c>
      <c r="M7054" s="37">
        <v>0</v>
      </c>
      <c r="N7054" s="37">
        <f t="shared" si="1971"/>
        <v>0</v>
      </c>
      <c r="O7054" s="37">
        <v>0</v>
      </c>
      <c r="P7054" s="37">
        <v>0</v>
      </c>
      <c r="Q7054" s="21">
        <f t="shared" si="1972"/>
        <v>39.790999999999997</v>
      </c>
      <c r="R7054" s="21">
        <f t="shared" si="1981"/>
        <v>293.99999999999397</v>
      </c>
      <c r="S7054" s="21">
        <f t="shared" si="1982"/>
        <v>-11.505879714785376</v>
      </c>
      <c r="T7054" s="21">
        <f t="shared" si="1973"/>
        <v>86.147999999999996</v>
      </c>
      <c r="U7054" s="37">
        <f>VLOOKUP(Time_Zone, 'LSTM LookUp'!$B$5:$D$8, 3, FALSE)</f>
        <v>-75</v>
      </c>
      <c r="V7054" s="21">
        <f t="shared" si="1983"/>
        <v>15.829420566703966</v>
      </c>
      <c r="W7054" s="21">
        <f t="shared" si="1974"/>
        <v>0.10535514167600901</v>
      </c>
      <c r="X7054" s="21">
        <f t="shared" si="1975"/>
        <v>0</v>
      </c>
      <c r="Y7054" s="21">
        <f t="shared" si="1976"/>
        <v>0</v>
      </c>
      <c r="Z7054" s="21">
        <f t="shared" si="1984"/>
        <v>0</v>
      </c>
      <c r="AA7054" s="21">
        <f t="shared" si="1977"/>
        <v>0</v>
      </c>
      <c r="AB7054" s="21">
        <f t="shared" si="1978"/>
        <v>0</v>
      </c>
      <c r="AC7054" s="21">
        <f t="shared" si="1979"/>
        <v>0</v>
      </c>
      <c r="AD7054" s="21">
        <f t="shared" si="1985"/>
        <v>0</v>
      </c>
      <c r="AE7054" s="21" t="str">
        <f t="shared" si="1980"/>
        <v>10/21/1:00</v>
      </c>
    </row>
    <row r="7055" spans="2:31">
      <c r="B7055" s="37">
        <v>10</v>
      </c>
      <c r="C7055" s="38">
        <v>21</v>
      </c>
      <c r="D7055" s="39">
        <v>2</v>
      </c>
      <c r="E7055" s="17">
        <v>11.1</v>
      </c>
      <c r="F7055" s="17">
        <v>0</v>
      </c>
      <c r="G7055" s="17">
        <v>0</v>
      </c>
      <c r="H7055" s="37">
        <f t="shared" si="1968"/>
        <v>51.98</v>
      </c>
      <c r="I7055" s="37">
        <f>IF(H7055&lt;'Roof Calculator'!$G$8, 1, 0)</f>
        <v>1</v>
      </c>
      <c r="J7055" s="37">
        <f>IF(H7055&gt;='Roof Calculator'!$G$8, 1, 0)</f>
        <v>0</v>
      </c>
      <c r="K7055" s="37">
        <f t="shared" si="1969"/>
        <v>51.98</v>
      </c>
      <c r="L7055" s="37">
        <f t="shared" si="1970"/>
        <v>0</v>
      </c>
      <c r="M7055" s="37">
        <v>0</v>
      </c>
      <c r="N7055" s="37">
        <f t="shared" si="1971"/>
        <v>0</v>
      </c>
      <c r="O7055" s="37">
        <v>0</v>
      </c>
      <c r="P7055" s="37">
        <v>0</v>
      </c>
      <c r="Q7055" s="21">
        <f t="shared" si="1972"/>
        <v>39.790999999999997</v>
      </c>
      <c r="R7055" s="21">
        <f t="shared" si="1981"/>
        <v>294.04166666666066</v>
      </c>
      <c r="S7055" s="21">
        <f t="shared" si="1982"/>
        <v>-11.520318577733297</v>
      </c>
      <c r="T7055" s="21">
        <f t="shared" si="1973"/>
        <v>86.147999999999996</v>
      </c>
      <c r="U7055" s="37">
        <f>VLOOKUP(Time_Zone, 'LSTM LookUp'!$B$5:$D$8, 3, FALSE)</f>
        <v>-75</v>
      </c>
      <c r="V7055" s="21">
        <f t="shared" si="1983"/>
        <v>15.834677807385043</v>
      </c>
      <c r="W7055" s="21">
        <f t="shared" si="1974"/>
        <v>15.106669451846253</v>
      </c>
      <c r="X7055" s="21">
        <f t="shared" si="1975"/>
        <v>0</v>
      </c>
      <c r="Y7055" s="21">
        <f t="shared" si="1976"/>
        <v>0</v>
      </c>
      <c r="Z7055" s="21">
        <f t="shared" si="1984"/>
        <v>0</v>
      </c>
      <c r="AA7055" s="21">
        <f t="shared" si="1977"/>
        <v>0</v>
      </c>
      <c r="AB7055" s="21">
        <f t="shared" si="1978"/>
        <v>0</v>
      </c>
      <c r="AC7055" s="21">
        <f t="shared" si="1979"/>
        <v>0</v>
      </c>
      <c r="AD7055" s="21">
        <f t="shared" si="1985"/>
        <v>0</v>
      </c>
      <c r="AE7055" s="21" t="str">
        <f t="shared" si="1980"/>
        <v>10/21/2:00</v>
      </c>
    </row>
    <row r="7056" spans="2:31">
      <c r="B7056" s="37">
        <v>10</v>
      </c>
      <c r="C7056" s="38">
        <v>21</v>
      </c>
      <c r="D7056" s="39">
        <v>3</v>
      </c>
      <c r="E7056" s="17">
        <v>11.7</v>
      </c>
      <c r="F7056" s="17">
        <v>0</v>
      </c>
      <c r="G7056" s="17">
        <v>0</v>
      </c>
      <c r="H7056" s="37">
        <f t="shared" si="1968"/>
        <v>53.06</v>
      </c>
      <c r="I7056" s="37">
        <f>IF(H7056&lt;'Roof Calculator'!$G$8, 1, 0)</f>
        <v>1</v>
      </c>
      <c r="J7056" s="37">
        <f>IF(H7056&gt;='Roof Calculator'!$G$8, 1, 0)</f>
        <v>0</v>
      </c>
      <c r="K7056" s="37">
        <f t="shared" si="1969"/>
        <v>53.06</v>
      </c>
      <c r="L7056" s="37">
        <f t="shared" si="1970"/>
        <v>0</v>
      </c>
      <c r="M7056" s="37">
        <v>0</v>
      </c>
      <c r="N7056" s="37">
        <f t="shared" si="1971"/>
        <v>0</v>
      </c>
      <c r="O7056" s="37">
        <v>0</v>
      </c>
      <c r="P7056" s="37">
        <v>0</v>
      </c>
      <c r="Q7056" s="21">
        <f t="shared" si="1972"/>
        <v>39.790999999999997</v>
      </c>
      <c r="R7056" s="21">
        <f t="shared" si="1981"/>
        <v>294.08333333332735</v>
      </c>
      <c r="S7056" s="21">
        <f t="shared" si="1982"/>
        <v>-11.534752174127693</v>
      </c>
      <c r="T7056" s="21">
        <f t="shared" si="1973"/>
        <v>86.147999999999996</v>
      </c>
      <c r="U7056" s="37">
        <f>VLOOKUP(Time_Zone, 'LSTM LookUp'!$B$5:$D$8, 3, FALSE)</f>
        <v>-75</v>
      </c>
      <c r="V7056" s="21">
        <f t="shared" si="1983"/>
        <v>15.839913676805205</v>
      </c>
      <c r="W7056" s="21">
        <f t="shared" si="1974"/>
        <v>30.107978419201295</v>
      </c>
      <c r="X7056" s="21">
        <f t="shared" si="1975"/>
        <v>0</v>
      </c>
      <c r="Y7056" s="21">
        <f t="shared" si="1976"/>
        <v>0</v>
      </c>
      <c r="Z7056" s="21">
        <f t="shared" si="1984"/>
        <v>0</v>
      </c>
      <c r="AA7056" s="21">
        <f t="shared" si="1977"/>
        <v>0</v>
      </c>
      <c r="AB7056" s="21">
        <f t="shared" si="1978"/>
        <v>0</v>
      </c>
      <c r="AC7056" s="21">
        <f t="shared" si="1979"/>
        <v>0</v>
      </c>
      <c r="AD7056" s="21">
        <f t="shared" si="1985"/>
        <v>0</v>
      </c>
      <c r="AE7056" s="21" t="str">
        <f t="shared" si="1980"/>
        <v>10/21/3:00</v>
      </c>
    </row>
    <row r="7057" spans="2:31">
      <c r="B7057" s="37">
        <v>10</v>
      </c>
      <c r="C7057" s="38">
        <v>21</v>
      </c>
      <c r="D7057" s="39">
        <v>4</v>
      </c>
      <c r="E7057" s="17">
        <v>11.7</v>
      </c>
      <c r="F7057" s="17">
        <v>0</v>
      </c>
      <c r="G7057" s="17">
        <v>0</v>
      </c>
      <c r="H7057" s="37">
        <f t="shared" si="1968"/>
        <v>53.06</v>
      </c>
      <c r="I7057" s="37">
        <f>IF(H7057&lt;'Roof Calculator'!$G$8, 1, 0)</f>
        <v>1</v>
      </c>
      <c r="J7057" s="37">
        <f>IF(H7057&gt;='Roof Calculator'!$G$8, 1, 0)</f>
        <v>0</v>
      </c>
      <c r="K7057" s="37">
        <f t="shared" si="1969"/>
        <v>53.06</v>
      </c>
      <c r="L7057" s="37">
        <f t="shared" si="1970"/>
        <v>0</v>
      </c>
      <c r="M7057" s="37">
        <v>0</v>
      </c>
      <c r="N7057" s="37">
        <f t="shared" si="1971"/>
        <v>0</v>
      </c>
      <c r="O7057" s="37">
        <v>0</v>
      </c>
      <c r="P7057" s="37">
        <v>0</v>
      </c>
      <c r="Q7057" s="21">
        <f t="shared" si="1972"/>
        <v>39.790999999999997</v>
      </c>
      <c r="R7057" s="21">
        <f t="shared" si="1981"/>
        <v>294.12499999999403</v>
      </c>
      <c r="S7057" s="21">
        <f t="shared" si="1982"/>
        <v>-11.549180496646676</v>
      </c>
      <c r="T7057" s="21">
        <f t="shared" si="1973"/>
        <v>86.147999999999996</v>
      </c>
      <c r="U7057" s="37">
        <f>VLOOKUP(Time_Zone, 'LSTM LookUp'!$B$5:$D$8, 3, FALSE)</f>
        <v>-75</v>
      </c>
      <c r="V7057" s="21">
        <f t="shared" si="1983"/>
        <v>15.845128161439847</v>
      </c>
      <c r="W7057" s="21">
        <f t="shared" si="1974"/>
        <v>45.109282040359972</v>
      </c>
      <c r="X7057" s="21">
        <f t="shared" si="1975"/>
        <v>0</v>
      </c>
      <c r="Y7057" s="21">
        <f t="shared" si="1976"/>
        <v>0</v>
      </c>
      <c r="Z7057" s="21">
        <f t="shared" si="1984"/>
        <v>0</v>
      </c>
      <c r="AA7057" s="21">
        <f t="shared" si="1977"/>
        <v>0</v>
      </c>
      <c r="AB7057" s="21">
        <f t="shared" si="1978"/>
        <v>0</v>
      </c>
      <c r="AC7057" s="21">
        <f t="shared" si="1979"/>
        <v>0</v>
      </c>
      <c r="AD7057" s="21">
        <f t="shared" si="1985"/>
        <v>0</v>
      </c>
      <c r="AE7057" s="21" t="str">
        <f t="shared" si="1980"/>
        <v>10/21/4:00</v>
      </c>
    </row>
    <row r="7058" spans="2:31">
      <c r="B7058" s="37">
        <v>10</v>
      </c>
      <c r="C7058" s="38">
        <v>21</v>
      </c>
      <c r="D7058" s="39">
        <v>5</v>
      </c>
      <c r="E7058" s="17">
        <v>11.7</v>
      </c>
      <c r="F7058" s="17">
        <v>0</v>
      </c>
      <c r="G7058" s="17">
        <v>0</v>
      </c>
      <c r="H7058" s="37">
        <f t="shared" si="1968"/>
        <v>53.06</v>
      </c>
      <c r="I7058" s="37">
        <f>IF(H7058&lt;'Roof Calculator'!$G$8, 1, 0)</f>
        <v>1</v>
      </c>
      <c r="J7058" s="37">
        <f>IF(H7058&gt;='Roof Calculator'!$G$8, 1, 0)</f>
        <v>0</v>
      </c>
      <c r="K7058" s="37">
        <f t="shared" si="1969"/>
        <v>53.06</v>
      </c>
      <c r="L7058" s="37">
        <f t="shared" si="1970"/>
        <v>0</v>
      </c>
      <c r="M7058" s="37">
        <v>0</v>
      </c>
      <c r="N7058" s="37">
        <f t="shared" si="1971"/>
        <v>0</v>
      </c>
      <c r="O7058" s="37">
        <v>0</v>
      </c>
      <c r="P7058" s="37">
        <v>0</v>
      </c>
      <c r="Q7058" s="21">
        <f t="shared" si="1972"/>
        <v>39.790999999999997</v>
      </c>
      <c r="R7058" s="21">
        <f t="shared" si="1981"/>
        <v>294.16666666666072</v>
      </c>
      <c r="S7058" s="21">
        <f t="shared" si="1982"/>
        <v>-11.5636035379682</v>
      </c>
      <c r="T7058" s="21">
        <f t="shared" si="1973"/>
        <v>86.147999999999996</v>
      </c>
      <c r="U7058" s="37">
        <f>VLOOKUP(Time_Zone, 'LSTM LookUp'!$B$5:$D$8, 3, FALSE)</f>
        <v>-75</v>
      </c>
      <c r="V7058" s="21">
        <f t="shared" si="1983"/>
        <v>15.850321247802604</v>
      </c>
      <c r="W7058" s="21">
        <f t="shared" si="1974"/>
        <v>60.110580311950628</v>
      </c>
      <c r="X7058" s="21">
        <f t="shared" si="1975"/>
        <v>0</v>
      </c>
      <c r="Y7058" s="21">
        <f t="shared" si="1976"/>
        <v>0</v>
      </c>
      <c r="Z7058" s="21">
        <f t="shared" si="1984"/>
        <v>0</v>
      </c>
      <c r="AA7058" s="21">
        <f t="shared" si="1977"/>
        <v>0</v>
      </c>
      <c r="AB7058" s="21">
        <f t="shared" si="1978"/>
        <v>0</v>
      </c>
      <c r="AC7058" s="21">
        <f t="shared" si="1979"/>
        <v>0</v>
      </c>
      <c r="AD7058" s="21">
        <f t="shared" si="1985"/>
        <v>0</v>
      </c>
      <c r="AE7058" s="21" t="str">
        <f t="shared" si="1980"/>
        <v>10/21/5:00</v>
      </c>
    </row>
    <row r="7059" spans="2:31">
      <c r="B7059" s="37">
        <v>10</v>
      </c>
      <c r="C7059" s="38">
        <v>21</v>
      </c>
      <c r="D7059" s="39">
        <v>6</v>
      </c>
      <c r="E7059" s="17">
        <v>9.4</v>
      </c>
      <c r="F7059" s="17">
        <v>0</v>
      </c>
      <c r="G7059" s="17">
        <v>0</v>
      </c>
      <c r="H7059" s="37">
        <f t="shared" si="1968"/>
        <v>48.92</v>
      </c>
      <c r="I7059" s="37">
        <f>IF(H7059&lt;'Roof Calculator'!$G$8, 1, 0)</f>
        <v>1</v>
      </c>
      <c r="J7059" s="37">
        <f>IF(H7059&gt;='Roof Calculator'!$G$8, 1, 0)</f>
        <v>0</v>
      </c>
      <c r="K7059" s="37">
        <f t="shared" si="1969"/>
        <v>48.92</v>
      </c>
      <c r="L7059" s="37">
        <f t="shared" si="1970"/>
        <v>0</v>
      </c>
      <c r="M7059" s="37">
        <v>0</v>
      </c>
      <c r="N7059" s="37">
        <f t="shared" si="1971"/>
        <v>0</v>
      </c>
      <c r="O7059" s="37">
        <v>0</v>
      </c>
      <c r="P7059" s="37">
        <v>0</v>
      </c>
      <c r="Q7059" s="21">
        <f t="shared" si="1972"/>
        <v>39.790999999999997</v>
      </c>
      <c r="R7059" s="21">
        <f t="shared" si="1981"/>
        <v>294.2083333333274</v>
      </c>
      <c r="S7059" s="21">
        <f t="shared" si="1982"/>
        <v>-11.578021290770062</v>
      </c>
      <c r="T7059" s="21">
        <f t="shared" si="1973"/>
        <v>86.147999999999996</v>
      </c>
      <c r="U7059" s="37">
        <f>VLOOKUP(Time_Zone, 'LSTM LookUp'!$B$5:$D$8, 3, FALSE)</f>
        <v>-75</v>
      </c>
      <c r="V7059" s="21">
        <f t="shared" si="1983"/>
        <v>15.855492922445379</v>
      </c>
      <c r="W7059" s="21">
        <f t="shared" si="1974"/>
        <v>75.111873230611351</v>
      </c>
      <c r="X7059" s="21">
        <f t="shared" si="1975"/>
        <v>0</v>
      </c>
      <c r="Y7059" s="21">
        <f t="shared" si="1976"/>
        <v>0</v>
      </c>
      <c r="Z7059" s="21">
        <f t="shared" si="1984"/>
        <v>0</v>
      </c>
      <c r="AA7059" s="21">
        <f t="shared" si="1977"/>
        <v>0</v>
      </c>
      <c r="AB7059" s="21">
        <f t="shared" si="1978"/>
        <v>0</v>
      </c>
      <c r="AC7059" s="21">
        <f t="shared" si="1979"/>
        <v>0</v>
      </c>
      <c r="AD7059" s="21">
        <f t="shared" si="1985"/>
        <v>0</v>
      </c>
      <c r="AE7059" s="21" t="str">
        <f t="shared" si="1980"/>
        <v>10/21/6:00</v>
      </c>
    </row>
    <row r="7060" spans="2:31">
      <c r="B7060" s="37">
        <v>10</v>
      </c>
      <c r="C7060" s="38">
        <v>21</v>
      </c>
      <c r="D7060" s="39">
        <v>7</v>
      </c>
      <c r="E7060" s="17">
        <v>10</v>
      </c>
      <c r="F7060" s="17">
        <v>0</v>
      </c>
      <c r="G7060" s="17">
        <v>0</v>
      </c>
      <c r="H7060" s="37">
        <f t="shared" si="1968"/>
        <v>50</v>
      </c>
      <c r="I7060" s="37">
        <f>IF(H7060&lt;'Roof Calculator'!$G$8, 1, 0)</f>
        <v>1</v>
      </c>
      <c r="J7060" s="37">
        <f>IF(H7060&gt;='Roof Calculator'!$G$8, 1, 0)</f>
        <v>0</v>
      </c>
      <c r="K7060" s="37">
        <f t="shared" si="1969"/>
        <v>50</v>
      </c>
      <c r="L7060" s="37">
        <f t="shared" si="1970"/>
        <v>0</v>
      </c>
      <c r="M7060" s="37">
        <v>0</v>
      </c>
      <c r="N7060" s="37">
        <f t="shared" si="1971"/>
        <v>0</v>
      </c>
      <c r="O7060" s="37">
        <v>0</v>
      </c>
      <c r="P7060" s="37">
        <v>0</v>
      </c>
      <c r="Q7060" s="21">
        <f t="shared" si="1972"/>
        <v>39.790999999999997</v>
      </c>
      <c r="R7060" s="21">
        <f t="shared" si="1981"/>
        <v>294.24999999999409</v>
      </c>
      <c r="S7060" s="21">
        <f t="shared" si="1982"/>
        <v>-11.59243374772992</v>
      </c>
      <c r="T7060" s="21">
        <f t="shared" si="1973"/>
        <v>86.147999999999996</v>
      </c>
      <c r="U7060" s="37">
        <f>VLOOKUP(Time_Zone, 'LSTM LookUp'!$B$5:$D$8, 3, FALSE)</f>
        <v>-75</v>
      </c>
      <c r="V7060" s="21">
        <f t="shared" si="1983"/>
        <v>15.860643171958385</v>
      </c>
      <c r="W7060" s="21">
        <f t="shared" si="1974"/>
        <v>90.113160792989618</v>
      </c>
      <c r="X7060" s="21">
        <f t="shared" si="1975"/>
        <v>0</v>
      </c>
      <c r="Y7060" s="21">
        <f t="shared" si="1976"/>
        <v>0</v>
      </c>
      <c r="Z7060" s="21">
        <f t="shared" si="1984"/>
        <v>0</v>
      </c>
      <c r="AA7060" s="21">
        <f t="shared" si="1977"/>
        <v>0</v>
      </c>
      <c r="AB7060" s="21">
        <f t="shared" si="1978"/>
        <v>0</v>
      </c>
      <c r="AC7060" s="21">
        <f t="shared" si="1979"/>
        <v>0</v>
      </c>
      <c r="AD7060" s="21">
        <f t="shared" si="1985"/>
        <v>0</v>
      </c>
      <c r="AE7060" s="21" t="str">
        <f t="shared" si="1980"/>
        <v>10/21/7:00</v>
      </c>
    </row>
    <row r="7061" spans="2:31">
      <c r="B7061" s="37">
        <v>10</v>
      </c>
      <c r="C7061" s="38">
        <v>21</v>
      </c>
      <c r="D7061" s="39">
        <v>8</v>
      </c>
      <c r="E7061" s="17">
        <v>9.4</v>
      </c>
      <c r="F7061" s="17">
        <v>27</v>
      </c>
      <c r="G7061" s="17">
        <v>19</v>
      </c>
      <c r="H7061" s="37">
        <f t="shared" si="1968"/>
        <v>48.92</v>
      </c>
      <c r="I7061" s="37">
        <f>IF(H7061&lt;'Roof Calculator'!$G$8, 1, 0)</f>
        <v>1</v>
      </c>
      <c r="J7061" s="37">
        <f>IF(H7061&gt;='Roof Calculator'!$G$8, 1, 0)</f>
        <v>0</v>
      </c>
      <c r="K7061" s="37">
        <f t="shared" si="1969"/>
        <v>48.92</v>
      </c>
      <c r="L7061" s="37">
        <f t="shared" si="1970"/>
        <v>0</v>
      </c>
      <c r="M7061" s="37">
        <v>0</v>
      </c>
      <c r="N7061" s="37">
        <f t="shared" si="1971"/>
        <v>27</v>
      </c>
      <c r="O7061" s="37">
        <v>0</v>
      </c>
      <c r="P7061" s="37">
        <v>0</v>
      </c>
      <c r="Q7061" s="21">
        <f t="shared" si="1972"/>
        <v>39.790999999999997</v>
      </c>
      <c r="R7061" s="21">
        <f t="shared" si="1981"/>
        <v>294.29166666666077</v>
      </c>
      <c r="S7061" s="21">
        <f t="shared" si="1982"/>
        <v>-11.606840901525226</v>
      </c>
      <c r="T7061" s="21">
        <f t="shared" si="1973"/>
        <v>86.147999999999996</v>
      </c>
      <c r="U7061" s="37">
        <f>VLOOKUP(Time_Zone, 'LSTM LookUp'!$B$5:$D$8, 3, FALSE)</f>
        <v>-75</v>
      </c>
      <c r="V7061" s="21">
        <f t="shared" si="1983"/>
        <v>15.865771982970145</v>
      </c>
      <c r="W7061" s="21">
        <f t="shared" si="1974"/>
        <v>105.11444299574254</v>
      </c>
      <c r="X7061" s="21">
        <f t="shared" si="1975"/>
        <v>-6.1753803626532395</v>
      </c>
      <c r="Y7061" s="21">
        <f t="shared" si="1976"/>
        <v>20.82461963734676</v>
      </c>
      <c r="Z7061" s="21">
        <f t="shared" si="1984"/>
        <v>6.6010407100173865</v>
      </c>
      <c r="AA7061" s="21">
        <f t="shared" si="1977"/>
        <v>6.6010407100173865</v>
      </c>
      <c r="AB7061" s="21">
        <f t="shared" si="1978"/>
        <v>0</v>
      </c>
      <c r="AC7061" s="21">
        <f t="shared" si="1979"/>
        <v>0</v>
      </c>
      <c r="AD7061" s="21">
        <f t="shared" si="1985"/>
        <v>0</v>
      </c>
      <c r="AE7061" s="21" t="str">
        <f t="shared" si="1980"/>
        <v>10/21/8:00</v>
      </c>
    </row>
    <row r="7062" spans="2:31">
      <c r="B7062" s="37">
        <v>10</v>
      </c>
      <c r="C7062" s="38">
        <v>21</v>
      </c>
      <c r="D7062" s="39">
        <v>9</v>
      </c>
      <c r="E7062" s="17">
        <v>12.8</v>
      </c>
      <c r="F7062" s="17">
        <v>93</v>
      </c>
      <c r="G7062" s="17">
        <v>86</v>
      </c>
      <c r="H7062" s="37">
        <f t="shared" ref="H7062:H7125" si="1986">E7062*9/5+32</f>
        <v>55.04</v>
      </c>
      <c r="I7062" s="37">
        <f>IF(H7062&lt;'Roof Calculator'!$G$8, 1, 0)</f>
        <v>0</v>
      </c>
      <c r="J7062" s="37">
        <f>IF(H7062&gt;='Roof Calculator'!$G$8, 1, 0)</f>
        <v>1</v>
      </c>
      <c r="K7062" s="37">
        <f t="shared" ref="K7062:K7125" si="1987">I7062*H7062</f>
        <v>0</v>
      </c>
      <c r="L7062" s="37">
        <f t="shared" ref="L7062:L7125" si="1988">J7062*H7062</f>
        <v>55.04</v>
      </c>
      <c r="M7062" s="37">
        <v>0</v>
      </c>
      <c r="N7062" s="37">
        <f t="shared" ref="N7062:N7125" si="1989">F7062*(180-M7062)/180</f>
        <v>93</v>
      </c>
      <c r="O7062" s="37">
        <v>0</v>
      </c>
      <c r="P7062" s="37">
        <v>0</v>
      </c>
      <c r="Q7062" s="21">
        <f t="shared" ref="Q7062:Q7125" si="1990">Latitude</f>
        <v>39.790999999999997</v>
      </c>
      <c r="R7062" s="21">
        <f t="shared" si="1981"/>
        <v>294.33333333332746</v>
      </c>
      <c r="S7062" s="21">
        <f t="shared" si="1982"/>
        <v>-11.621242744833307</v>
      </c>
      <c r="T7062" s="21">
        <f t="shared" ref="T7062:T7125" si="1991">Longitude</f>
        <v>86.147999999999996</v>
      </c>
      <c r="U7062" s="37">
        <f>VLOOKUP(Time_Zone, 'LSTM LookUp'!$B$5:$D$8, 3, FALSE)</f>
        <v>-75</v>
      </c>
      <c r="V7062" s="21">
        <f t="shared" si="1983"/>
        <v>15.870879342147548</v>
      </c>
      <c r="W7062" s="21">
        <f t="shared" ref="W7062:W7125" si="1992">15*((D7062+(4*(T7062-U7062)+V7062)/60)-12)</f>
        <v>120.11571983553686</v>
      </c>
      <c r="X7062" s="21">
        <f t="shared" ref="X7062:X7125" si="1993">G7062*(SIN(S7062*PI()/180)*SIN(Q7062*PI()/180)*COS(O7062*PI()/180)-SIN(S7062*PI()/180)*COS(Q7062*PI()/180)*SIN(O7062*PI()/180)*COS(P7062*PI()/180)+COS(S7062*PI()/180)*COS(Q7062*PI()/180)*COS(O7062*PI()/180)*COS(W7062*PI()/180)+COS(S7062*PI()/180)*SIN(Q7062*PI()/180)*SIN(O7062*PI()/180)*COS(P7062*PI()/180)*COS(W7062*PI()/180)+COS(S7062*PI()/180)*SIN(P7062*PI()/180)*SIN(W7062*PI()/180)*SIN(O7062*PI()/180))</f>
        <v>-43.563479408674795</v>
      </c>
      <c r="Y7062" s="21">
        <f t="shared" ref="Y7062:Y7125" si="1994">X7062+N7062</f>
        <v>49.436520591325205</v>
      </c>
      <c r="Z7062" s="21">
        <f t="shared" si="1984"/>
        <v>15.670513587662729</v>
      </c>
      <c r="AA7062" s="21">
        <f t="shared" ref="AA7062:AA7125" si="1995">Z7062*I7062</f>
        <v>0</v>
      </c>
      <c r="AB7062" s="21">
        <f t="shared" ref="AB7062:AB7125" si="1996">Z7062*J7062</f>
        <v>15.670513587662729</v>
      </c>
      <c r="AC7062" s="21">
        <f t="shared" ref="AC7062:AC7125" si="1997">L7062</f>
        <v>55.04</v>
      </c>
      <c r="AD7062" s="21">
        <f t="shared" si="1985"/>
        <v>15.670513587662729</v>
      </c>
      <c r="AE7062" s="21" t="str">
        <f t="shared" ref="AE7062:AE7125" si="1998">CONCATENATE(B7062, "/", C7062, "/", D7062,":00")</f>
        <v>10/21/9:00</v>
      </c>
    </row>
    <row r="7063" spans="2:31">
      <c r="B7063" s="37">
        <v>10</v>
      </c>
      <c r="C7063" s="38">
        <v>21</v>
      </c>
      <c r="D7063" s="39">
        <v>10</v>
      </c>
      <c r="E7063" s="17">
        <v>14.4</v>
      </c>
      <c r="F7063" s="17">
        <v>164</v>
      </c>
      <c r="G7063" s="17">
        <v>286</v>
      </c>
      <c r="H7063" s="37">
        <f t="shared" si="1986"/>
        <v>57.92</v>
      </c>
      <c r="I7063" s="37">
        <f>IF(H7063&lt;'Roof Calculator'!$G$8, 1, 0)</f>
        <v>0</v>
      </c>
      <c r="J7063" s="37">
        <f>IF(H7063&gt;='Roof Calculator'!$G$8, 1, 0)</f>
        <v>1</v>
      </c>
      <c r="K7063" s="37">
        <f t="shared" si="1987"/>
        <v>0</v>
      </c>
      <c r="L7063" s="37">
        <f t="shared" si="1988"/>
        <v>57.92</v>
      </c>
      <c r="M7063" s="37">
        <v>0</v>
      </c>
      <c r="N7063" s="37">
        <f t="shared" si="1989"/>
        <v>164</v>
      </c>
      <c r="O7063" s="37">
        <v>0</v>
      </c>
      <c r="P7063" s="37">
        <v>0</v>
      </c>
      <c r="Q7063" s="21">
        <f t="shared" si="1990"/>
        <v>39.790999999999997</v>
      </c>
      <c r="R7063" s="21">
        <f t="shared" ref="R7063:R7126" si="1999">R7062+1/24</f>
        <v>294.37499999999415</v>
      </c>
      <c r="S7063" s="21">
        <f t="shared" ref="S7063:S7126" si="2000">ASIN(SIN(23.45*PI()/180)*SIN((360/365*(R7063-81))*PI()/180))*180/PI()</f>
        <v>-11.635639270331318</v>
      </c>
      <c r="T7063" s="21">
        <f t="shared" si="1991"/>
        <v>86.147999999999996</v>
      </c>
      <c r="U7063" s="37">
        <f>VLOOKUP(Time_Zone, 'LSTM LookUp'!$B$5:$D$8, 3, FALSE)</f>
        <v>-75</v>
      </c>
      <c r="V7063" s="21">
        <f t="shared" ref="V7063:V7126" si="2001">9.87*SIN(2*(360/365*(R7063-81))*PI()/180)-7.53*COS((360/365*(R7063-81))*PI()/180)-1.5*SIN((360/365*(R7063-81))*PI()/180)</f>
        <v>15.875965236195858</v>
      </c>
      <c r="W7063" s="21">
        <f t="shared" si="1992"/>
        <v>135.11699130904896</v>
      </c>
      <c r="X7063" s="21">
        <f t="shared" si="1993"/>
        <v>-189.42559311514572</v>
      </c>
      <c r="Y7063" s="21">
        <f t="shared" si="1994"/>
        <v>-25.425593115145716</v>
      </c>
      <c r="Z7063" s="21">
        <f t="shared" ref="Z7063:Z7126" si="2002">Y7063/10.764*3.412</f>
        <v>-8.0594689435969133</v>
      </c>
      <c r="AA7063" s="21">
        <f t="shared" si="1995"/>
        <v>0</v>
      </c>
      <c r="AB7063" s="21">
        <f t="shared" si="1996"/>
        <v>-8.0594689435969133</v>
      </c>
      <c r="AC7063" s="21">
        <f t="shared" si="1997"/>
        <v>57.92</v>
      </c>
      <c r="AD7063" s="21">
        <f t="shared" ref="AD7063:AD7126" si="2003">AB7063</f>
        <v>-8.0594689435969133</v>
      </c>
      <c r="AE7063" s="21" t="str">
        <f t="shared" si="1998"/>
        <v>10/21/10:00</v>
      </c>
    </row>
    <row r="7064" spans="2:31">
      <c r="B7064" s="37">
        <v>10</v>
      </c>
      <c r="C7064" s="38">
        <v>21</v>
      </c>
      <c r="D7064" s="39">
        <v>11</v>
      </c>
      <c r="E7064" s="17">
        <v>16.7</v>
      </c>
      <c r="F7064" s="17">
        <v>142</v>
      </c>
      <c r="G7064" s="17">
        <v>657</v>
      </c>
      <c r="H7064" s="37">
        <f t="shared" si="1986"/>
        <v>62.059999999999995</v>
      </c>
      <c r="I7064" s="37">
        <f>IF(H7064&lt;'Roof Calculator'!$G$8, 1, 0)</f>
        <v>0</v>
      </c>
      <c r="J7064" s="37">
        <f>IF(H7064&gt;='Roof Calculator'!$G$8, 1, 0)</f>
        <v>1</v>
      </c>
      <c r="K7064" s="37">
        <f t="shared" si="1987"/>
        <v>0</v>
      </c>
      <c r="L7064" s="37">
        <f t="shared" si="1988"/>
        <v>62.059999999999995</v>
      </c>
      <c r="M7064" s="37">
        <v>0</v>
      </c>
      <c r="N7064" s="37">
        <f t="shared" si="1989"/>
        <v>142</v>
      </c>
      <c r="O7064" s="37">
        <v>0</v>
      </c>
      <c r="P7064" s="37">
        <v>0</v>
      </c>
      <c r="Q7064" s="21">
        <f t="shared" si="1990"/>
        <v>39.790999999999997</v>
      </c>
      <c r="R7064" s="21">
        <f t="shared" si="1999"/>
        <v>294.41666666666083</v>
      </c>
      <c r="S7064" s="21">
        <f t="shared" si="2000"/>
        <v>-11.650030470696269</v>
      </c>
      <c r="T7064" s="21">
        <f t="shared" si="1991"/>
        <v>86.147999999999996</v>
      </c>
      <c r="U7064" s="37">
        <f>VLOOKUP(Time_Zone, 'LSTM LookUp'!$B$5:$D$8, 3, FALSE)</f>
        <v>-75</v>
      </c>
      <c r="V7064" s="21">
        <f t="shared" si="2001"/>
        <v>15.881029651858753</v>
      </c>
      <c r="W7064" s="21">
        <f t="shared" si="1992"/>
        <v>150.11825741296468</v>
      </c>
      <c r="X7064" s="21">
        <f t="shared" si="1993"/>
        <v>-513.6043994036163</v>
      </c>
      <c r="Y7064" s="21">
        <f t="shared" si="1994"/>
        <v>-371.6043994036163</v>
      </c>
      <c r="Z7064" s="21">
        <f t="shared" si="2002"/>
        <v>-117.7921043074265</v>
      </c>
      <c r="AA7064" s="21">
        <f t="shared" si="1995"/>
        <v>0</v>
      </c>
      <c r="AB7064" s="21">
        <f t="shared" si="1996"/>
        <v>-117.7921043074265</v>
      </c>
      <c r="AC7064" s="21">
        <f t="shared" si="1997"/>
        <v>62.059999999999995</v>
      </c>
      <c r="AD7064" s="21">
        <f t="shared" si="2003"/>
        <v>-117.7921043074265</v>
      </c>
      <c r="AE7064" s="21" t="str">
        <f t="shared" si="1998"/>
        <v>10/21/11:00</v>
      </c>
    </row>
    <row r="7065" spans="2:31">
      <c r="B7065" s="37">
        <v>10</v>
      </c>
      <c r="C7065" s="38">
        <v>21</v>
      </c>
      <c r="D7065" s="39">
        <v>12</v>
      </c>
      <c r="E7065" s="17">
        <v>18.899999999999999</v>
      </c>
      <c r="F7065" s="17">
        <v>157</v>
      </c>
      <c r="G7065" s="17">
        <v>705</v>
      </c>
      <c r="H7065" s="37">
        <f t="shared" si="1986"/>
        <v>66.02</v>
      </c>
      <c r="I7065" s="37">
        <f>IF(H7065&lt;'Roof Calculator'!$G$8, 1, 0)</f>
        <v>0</v>
      </c>
      <c r="J7065" s="37">
        <f>IF(H7065&gt;='Roof Calculator'!$G$8, 1, 0)</f>
        <v>1</v>
      </c>
      <c r="K7065" s="37">
        <f t="shared" si="1987"/>
        <v>0</v>
      </c>
      <c r="L7065" s="37">
        <f t="shared" si="1988"/>
        <v>66.02</v>
      </c>
      <c r="M7065" s="37">
        <v>0</v>
      </c>
      <c r="N7065" s="37">
        <f t="shared" si="1989"/>
        <v>157</v>
      </c>
      <c r="O7065" s="37">
        <v>0</v>
      </c>
      <c r="P7065" s="37">
        <v>0</v>
      </c>
      <c r="Q7065" s="21">
        <f t="shared" si="1990"/>
        <v>39.790999999999997</v>
      </c>
      <c r="R7065" s="21">
        <f t="shared" si="1999"/>
        <v>294.45833333332752</v>
      </c>
      <c r="S7065" s="21">
        <f t="shared" si="2000"/>
        <v>-11.664416338604994</v>
      </c>
      <c r="T7065" s="21">
        <f t="shared" si="1991"/>
        <v>86.147999999999996</v>
      </c>
      <c r="U7065" s="37">
        <f>VLOOKUP(Time_Zone, 'LSTM LookUp'!$B$5:$D$8, 3, FALSE)</f>
        <v>-75</v>
      </c>
      <c r="V7065" s="21">
        <f t="shared" si="2001"/>
        <v>15.886072575918355</v>
      </c>
      <c r="W7065" s="21">
        <f t="shared" si="1992"/>
        <v>165.11951814397958</v>
      </c>
      <c r="X7065" s="21">
        <f t="shared" si="1993"/>
        <v>-603.95346078871626</v>
      </c>
      <c r="Y7065" s="21">
        <f t="shared" si="1994"/>
        <v>-446.95346078871626</v>
      </c>
      <c r="Z7065" s="21">
        <f t="shared" si="2002"/>
        <v>-141.67644074796542</v>
      </c>
      <c r="AA7065" s="21">
        <f t="shared" si="1995"/>
        <v>0</v>
      </c>
      <c r="AB7065" s="21">
        <f t="shared" si="1996"/>
        <v>-141.67644074796542</v>
      </c>
      <c r="AC7065" s="21">
        <f t="shared" si="1997"/>
        <v>66.02</v>
      </c>
      <c r="AD7065" s="21">
        <f t="shared" si="2003"/>
        <v>-141.67644074796542</v>
      </c>
      <c r="AE7065" s="21" t="str">
        <f t="shared" si="1998"/>
        <v>10/21/12:00</v>
      </c>
    </row>
    <row r="7066" spans="2:31">
      <c r="B7066" s="37">
        <v>10</v>
      </c>
      <c r="C7066" s="38">
        <v>21</v>
      </c>
      <c r="D7066" s="39">
        <v>13</v>
      </c>
      <c r="E7066" s="17">
        <v>20.6</v>
      </c>
      <c r="F7066" s="17">
        <v>193</v>
      </c>
      <c r="G7066" s="17">
        <v>687</v>
      </c>
      <c r="H7066" s="37">
        <f t="shared" si="1986"/>
        <v>69.08</v>
      </c>
      <c r="I7066" s="37">
        <f>IF(H7066&lt;'Roof Calculator'!$G$8, 1, 0)</f>
        <v>0</v>
      </c>
      <c r="J7066" s="37">
        <f>IF(H7066&gt;='Roof Calculator'!$G$8, 1, 0)</f>
        <v>1</v>
      </c>
      <c r="K7066" s="37">
        <f t="shared" si="1987"/>
        <v>0</v>
      </c>
      <c r="L7066" s="37">
        <f t="shared" si="1988"/>
        <v>69.08</v>
      </c>
      <c r="M7066" s="37">
        <v>0</v>
      </c>
      <c r="N7066" s="37">
        <f t="shared" si="1989"/>
        <v>193</v>
      </c>
      <c r="O7066" s="37">
        <v>0</v>
      </c>
      <c r="P7066" s="37">
        <v>0</v>
      </c>
      <c r="Q7066" s="21">
        <f t="shared" si="1990"/>
        <v>39.790999999999997</v>
      </c>
      <c r="R7066" s="21">
        <f t="shared" si="1999"/>
        <v>294.4999999999942</v>
      </c>
      <c r="S7066" s="21">
        <f t="shared" si="2000"/>
        <v>-11.678796866734237</v>
      </c>
      <c r="T7066" s="21">
        <f t="shared" si="1991"/>
        <v>86.147999999999996</v>
      </c>
      <c r="U7066" s="37">
        <f>VLOOKUP(Time_Zone, 'LSTM LookUp'!$B$5:$D$8, 3, FALSE)</f>
        <v>-75</v>
      </c>
      <c r="V7066" s="21">
        <f t="shared" si="2001"/>
        <v>15.891093995195261</v>
      </c>
      <c r="W7066" s="21">
        <f t="shared" si="1992"/>
        <v>180.12077349879883</v>
      </c>
      <c r="X7066" s="21">
        <f t="shared" si="1993"/>
        <v>-605.95107600566189</v>
      </c>
      <c r="Y7066" s="21">
        <f t="shared" si="1994"/>
        <v>-412.95107600566189</v>
      </c>
      <c r="Z7066" s="21">
        <f t="shared" si="2002"/>
        <v>-130.89827864467841</v>
      </c>
      <c r="AA7066" s="21">
        <f t="shared" si="1995"/>
        <v>0</v>
      </c>
      <c r="AB7066" s="21">
        <f t="shared" si="1996"/>
        <v>-130.89827864467841</v>
      </c>
      <c r="AC7066" s="21">
        <f t="shared" si="1997"/>
        <v>69.08</v>
      </c>
      <c r="AD7066" s="21">
        <f t="shared" si="2003"/>
        <v>-130.89827864467841</v>
      </c>
      <c r="AE7066" s="21" t="str">
        <f t="shared" si="1998"/>
        <v>10/21/13:00</v>
      </c>
    </row>
    <row r="7067" spans="2:31">
      <c r="B7067" s="37">
        <v>10</v>
      </c>
      <c r="C7067" s="38">
        <v>21</v>
      </c>
      <c r="D7067" s="39">
        <v>14</v>
      </c>
      <c r="E7067" s="17">
        <v>21.7</v>
      </c>
      <c r="F7067" s="17">
        <v>179</v>
      </c>
      <c r="G7067" s="17">
        <v>681</v>
      </c>
      <c r="H7067" s="37">
        <f t="shared" si="1986"/>
        <v>71.06</v>
      </c>
      <c r="I7067" s="37">
        <f>IF(H7067&lt;'Roof Calculator'!$G$8, 1, 0)</f>
        <v>0</v>
      </c>
      <c r="J7067" s="37">
        <f>IF(H7067&gt;='Roof Calculator'!$G$8, 1, 0)</f>
        <v>1</v>
      </c>
      <c r="K7067" s="37">
        <f t="shared" si="1987"/>
        <v>0</v>
      </c>
      <c r="L7067" s="37">
        <f t="shared" si="1988"/>
        <v>71.06</v>
      </c>
      <c r="M7067" s="37">
        <v>0</v>
      </c>
      <c r="N7067" s="37">
        <f t="shared" si="1989"/>
        <v>179</v>
      </c>
      <c r="O7067" s="37">
        <v>0</v>
      </c>
      <c r="P7067" s="37">
        <v>0</v>
      </c>
      <c r="Q7067" s="21">
        <f t="shared" si="1990"/>
        <v>39.790999999999997</v>
      </c>
      <c r="R7067" s="21">
        <f t="shared" si="1999"/>
        <v>294.54166666666089</v>
      </c>
      <c r="S7067" s="21">
        <f t="shared" si="2000"/>
        <v>-11.693172047760552</v>
      </c>
      <c r="T7067" s="21">
        <f t="shared" si="1991"/>
        <v>86.147999999999996</v>
      </c>
      <c r="U7067" s="37">
        <f>VLOOKUP(Time_Zone, 'LSTM LookUp'!$B$5:$D$8, 3, FALSE)</f>
        <v>-75</v>
      </c>
      <c r="V7067" s="21">
        <f t="shared" si="2001"/>
        <v>15.89609389654856</v>
      </c>
      <c r="W7067" s="21">
        <f t="shared" si="1992"/>
        <v>195.12202347413714</v>
      </c>
      <c r="X7067" s="21">
        <f t="shared" si="1993"/>
        <v>-582.99703597702751</v>
      </c>
      <c r="Y7067" s="21">
        <f t="shared" si="1994"/>
        <v>-403.99703597702751</v>
      </c>
      <c r="Z7067" s="21">
        <f t="shared" si="2002"/>
        <v>-128.06000434351708</v>
      </c>
      <c r="AA7067" s="21">
        <f t="shared" si="1995"/>
        <v>0</v>
      </c>
      <c r="AB7067" s="21">
        <f t="shared" si="1996"/>
        <v>-128.06000434351708</v>
      </c>
      <c r="AC7067" s="21">
        <f t="shared" si="1997"/>
        <v>71.06</v>
      </c>
      <c r="AD7067" s="21">
        <f t="shared" si="2003"/>
        <v>-128.06000434351708</v>
      </c>
      <c r="AE7067" s="21" t="str">
        <f t="shared" si="1998"/>
        <v>10/21/14:00</v>
      </c>
    </row>
    <row r="7068" spans="2:31">
      <c r="B7068" s="37">
        <v>10</v>
      </c>
      <c r="C7068" s="38">
        <v>21</v>
      </c>
      <c r="D7068" s="39">
        <v>15</v>
      </c>
      <c r="E7068" s="17">
        <v>22.2</v>
      </c>
      <c r="F7068" s="17">
        <v>141</v>
      </c>
      <c r="G7068" s="17">
        <v>656</v>
      </c>
      <c r="H7068" s="37">
        <f t="shared" si="1986"/>
        <v>71.959999999999994</v>
      </c>
      <c r="I7068" s="37">
        <f>IF(H7068&lt;'Roof Calculator'!$G$8, 1, 0)</f>
        <v>0</v>
      </c>
      <c r="J7068" s="37">
        <f>IF(H7068&gt;='Roof Calculator'!$G$8, 1, 0)</f>
        <v>1</v>
      </c>
      <c r="K7068" s="37">
        <f t="shared" si="1987"/>
        <v>0</v>
      </c>
      <c r="L7068" s="37">
        <f t="shared" si="1988"/>
        <v>71.959999999999994</v>
      </c>
      <c r="M7068" s="37">
        <v>0</v>
      </c>
      <c r="N7068" s="37">
        <f t="shared" si="1989"/>
        <v>141</v>
      </c>
      <c r="O7068" s="37">
        <v>0</v>
      </c>
      <c r="P7068" s="37">
        <v>0</v>
      </c>
      <c r="Q7068" s="21">
        <f t="shared" si="1990"/>
        <v>39.790999999999997</v>
      </c>
      <c r="R7068" s="21">
        <f t="shared" si="1999"/>
        <v>294.58333333332757</v>
      </c>
      <c r="S7068" s="21">
        <f t="shared" si="2000"/>
        <v>-11.70754187436034</v>
      </c>
      <c r="T7068" s="21">
        <f t="shared" si="1991"/>
        <v>86.147999999999996</v>
      </c>
      <c r="U7068" s="37">
        <f>VLOOKUP(Time_Zone, 'LSTM LookUp'!$B$5:$D$8, 3, FALSE)</f>
        <v>-75</v>
      </c>
      <c r="V7068" s="21">
        <f t="shared" si="2001"/>
        <v>15.901072266875865</v>
      </c>
      <c r="W7068" s="21">
        <f t="shared" si="1992"/>
        <v>210.12326806671894</v>
      </c>
      <c r="X7068" s="21">
        <f t="shared" si="1993"/>
        <v>-512.10615726104822</v>
      </c>
      <c r="Y7068" s="21">
        <f t="shared" si="1994"/>
        <v>-371.10615726104822</v>
      </c>
      <c r="Z7068" s="21">
        <f t="shared" si="2002"/>
        <v>-117.63417025034343</v>
      </c>
      <c r="AA7068" s="21">
        <f t="shared" si="1995"/>
        <v>0</v>
      </c>
      <c r="AB7068" s="21">
        <f t="shared" si="1996"/>
        <v>-117.63417025034343</v>
      </c>
      <c r="AC7068" s="21">
        <f t="shared" si="1997"/>
        <v>71.959999999999994</v>
      </c>
      <c r="AD7068" s="21">
        <f t="shared" si="2003"/>
        <v>-117.63417025034343</v>
      </c>
      <c r="AE7068" s="21" t="str">
        <f t="shared" si="1998"/>
        <v>10/21/15:00</v>
      </c>
    </row>
    <row r="7069" spans="2:31">
      <c r="B7069" s="37">
        <v>10</v>
      </c>
      <c r="C7069" s="38">
        <v>21</v>
      </c>
      <c r="D7069" s="39">
        <v>16</v>
      </c>
      <c r="E7069" s="17">
        <v>21.1</v>
      </c>
      <c r="F7069" s="17">
        <v>143</v>
      </c>
      <c r="G7069" s="17">
        <v>106</v>
      </c>
      <c r="H7069" s="37">
        <f t="shared" si="1986"/>
        <v>69.98</v>
      </c>
      <c r="I7069" s="37">
        <f>IF(H7069&lt;'Roof Calculator'!$G$8, 1, 0)</f>
        <v>0</v>
      </c>
      <c r="J7069" s="37">
        <f>IF(H7069&gt;='Roof Calculator'!$G$8, 1, 0)</f>
        <v>1</v>
      </c>
      <c r="K7069" s="37">
        <f t="shared" si="1987"/>
        <v>0</v>
      </c>
      <c r="L7069" s="37">
        <f t="shared" si="1988"/>
        <v>69.98</v>
      </c>
      <c r="M7069" s="37">
        <v>0</v>
      </c>
      <c r="N7069" s="37">
        <f t="shared" si="1989"/>
        <v>143</v>
      </c>
      <c r="O7069" s="37">
        <v>0</v>
      </c>
      <c r="P7069" s="37">
        <v>0</v>
      </c>
      <c r="Q7069" s="21">
        <f t="shared" si="1990"/>
        <v>39.790999999999997</v>
      </c>
      <c r="R7069" s="21">
        <f t="shared" si="1999"/>
        <v>294.62499999999426</v>
      </c>
      <c r="S7069" s="21">
        <f t="shared" si="2000"/>
        <v>-11.721906339209903</v>
      </c>
      <c r="T7069" s="21">
        <f t="shared" si="1991"/>
        <v>86.147999999999996</v>
      </c>
      <c r="U7069" s="37">
        <f>VLOOKUP(Time_Zone, 'LSTM LookUp'!$B$5:$D$8, 3, FALSE)</f>
        <v>-75</v>
      </c>
      <c r="V7069" s="21">
        <f t="shared" si="2001"/>
        <v>15.906029093113354</v>
      </c>
      <c r="W7069" s="21">
        <f t="shared" si="1992"/>
        <v>225.12450727327834</v>
      </c>
      <c r="X7069" s="21">
        <f t="shared" si="1993"/>
        <v>-70.051422063382773</v>
      </c>
      <c r="Y7069" s="21">
        <f t="shared" si="1994"/>
        <v>72.948577936617227</v>
      </c>
      <c r="Z7069" s="21">
        <f t="shared" si="2002"/>
        <v>23.123425113316426</v>
      </c>
      <c r="AA7069" s="21">
        <f t="shared" si="1995"/>
        <v>0</v>
      </c>
      <c r="AB7069" s="21">
        <f t="shared" si="1996"/>
        <v>23.123425113316426</v>
      </c>
      <c r="AC7069" s="21">
        <f t="shared" si="1997"/>
        <v>69.98</v>
      </c>
      <c r="AD7069" s="21">
        <f t="shared" si="2003"/>
        <v>23.123425113316426</v>
      </c>
      <c r="AE7069" s="21" t="str">
        <f t="shared" si="1998"/>
        <v>10/21/16:00</v>
      </c>
    </row>
    <row r="7070" spans="2:31">
      <c r="B7070" s="37">
        <v>10</v>
      </c>
      <c r="C7070" s="38">
        <v>21</v>
      </c>
      <c r="D7070" s="39">
        <v>17</v>
      </c>
      <c r="E7070" s="17">
        <v>20.6</v>
      </c>
      <c r="F7070" s="17">
        <v>91</v>
      </c>
      <c r="G7070" s="17">
        <v>212</v>
      </c>
      <c r="H7070" s="37">
        <f t="shared" si="1986"/>
        <v>69.08</v>
      </c>
      <c r="I7070" s="37">
        <f>IF(H7070&lt;'Roof Calculator'!$G$8, 1, 0)</f>
        <v>0</v>
      </c>
      <c r="J7070" s="37">
        <f>IF(H7070&gt;='Roof Calculator'!$G$8, 1, 0)</f>
        <v>1</v>
      </c>
      <c r="K7070" s="37">
        <f t="shared" si="1987"/>
        <v>0</v>
      </c>
      <c r="L7070" s="37">
        <f t="shared" si="1988"/>
        <v>69.08</v>
      </c>
      <c r="M7070" s="37">
        <v>0</v>
      </c>
      <c r="N7070" s="37">
        <f t="shared" si="1989"/>
        <v>91</v>
      </c>
      <c r="O7070" s="37">
        <v>0</v>
      </c>
      <c r="P7070" s="37">
        <v>0</v>
      </c>
      <c r="Q7070" s="21">
        <f t="shared" si="1990"/>
        <v>39.790999999999997</v>
      </c>
      <c r="R7070" s="21">
        <f t="shared" si="1999"/>
        <v>294.66666666666094</v>
      </c>
      <c r="S7070" s="21">
        <f t="shared" si="2000"/>
        <v>-11.736265434985379</v>
      </c>
      <c r="T7070" s="21">
        <f t="shared" si="1991"/>
        <v>86.147999999999996</v>
      </c>
      <c r="U7070" s="37">
        <f>VLOOKUP(Time_Zone, 'LSTM LookUp'!$B$5:$D$8, 3, FALSE)</f>
        <v>-75</v>
      </c>
      <c r="V7070" s="21">
        <f t="shared" si="2001"/>
        <v>15.910964362235783</v>
      </c>
      <c r="W7070" s="21">
        <f t="shared" si="1992"/>
        <v>240.12574109055893</v>
      </c>
      <c r="X7070" s="21">
        <f t="shared" si="1993"/>
        <v>-107.04044202474228</v>
      </c>
      <c r="Y7070" s="21">
        <f t="shared" si="1994"/>
        <v>-16.040442024742276</v>
      </c>
      <c r="Z7070" s="21">
        <f t="shared" si="2002"/>
        <v>-5.0845399654794363</v>
      </c>
      <c r="AA7070" s="21">
        <f t="shared" si="1995"/>
        <v>0</v>
      </c>
      <c r="AB7070" s="21">
        <f t="shared" si="1996"/>
        <v>-5.0845399654794363</v>
      </c>
      <c r="AC7070" s="21">
        <f t="shared" si="1997"/>
        <v>69.08</v>
      </c>
      <c r="AD7070" s="21">
        <f t="shared" si="2003"/>
        <v>-5.0845399654794363</v>
      </c>
      <c r="AE7070" s="21" t="str">
        <f t="shared" si="1998"/>
        <v>10/21/17:00</v>
      </c>
    </row>
    <row r="7071" spans="2:31">
      <c r="B7071" s="37">
        <v>10</v>
      </c>
      <c r="C7071" s="38">
        <v>21</v>
      </c>
      <c r="D7071" s="39">
        <v>18</v>
      </c>
      <c r="E7071" s="17">
        <v>17.8</v>
      </c>
      <c r="F7071" s="17">
        <v>34</v>
      </c>
      <c r="G7071" s="17">
        <v>26</v>
      </c>
      <c r="H7071" s="37">
        <f t="shared" si="1986"/>
        <v>64.040000000000006</v>
      </c>
      <c r="I7071" s="37">
        <f>IF(H7071&lt;'Roof Calculator'!$G$8, 1, 0)</f>
        <v>0</v>
      </c>
      <c r="J7071" s="37">
        <f>IF(H7071&gt;='Roof Calculator'!$G$8, 1, 0)</f>
        <v>1</v>
      </c>
      <c r="K7071" s="37">
        <f t="shared" si="1987"/>
        <v>0</v>
      </c>
      <c r="L7071" s="37">
        <f t="shared" si="1988"/>
        <v>64.040000000000006</v>
      </c>
      <c r="M7071" s="37">
        <v>0</v>
      </c>
      <c r="N7071" s="37">
        <f t="shared" si="1989"/>
        <v>34</v>
      </c>
      <c r="O7071" s="37">
        <v>0</v>
      </c>
      <c r="P7071" s="37">
        <v>0</v>
      </c>
      <c r="Q7071" s="21">
        <f t="shared" si="1990"/>
        <v>39.790999999999997</v>
      </c>
      <c r="R7071" s="21">
        <f t="shared" si="1999"/>
        <v>294.70833333332763</v>
      </c>
      <c r="S7071" s="21">
        <f t="shared" si="2000"/>
        <v>-11.750619154362758</v>
      </c>
      <c r="T7071" s="21">
        <f t="shared" si="1991"/>
        <v>86.147999999999996</v>
      </c>
      <c r="U7071" s="37">
        <f>VLOOKUP(Time_Zone, 'LSTM LookUp'!$B$5:$D$8, 3, FALSE)</f>
        <v>-75</v>
      </c>
      <c r="V7071" s="21">
        <f t="shared" si="2001"/>
        <v>15.91587806125651</v>
      </c>
      <c r="W7071" s="21">
        <f t="shared" si="1992"/>
        <v>255.12696951531413</v>
      </c>
      <c r="X7071" s="21">
        <f t="shared" si="1993"/>
        <v>-8.4091595327124189</v>
      </c>
      <c r="Y7071" s="21">
        <f t="shared" si="1994"/>
        <v>25.590840467287581</v>
      </c>
      <c r="Z7071" s="21">
        <f t="shared" si="2002"/>
        <v>8.1118494680774091</v>
      </c>
      <c r="AA7071" s="21">
        <f t="shared" si="1995"/>
        <v>0</v>
      </c>
      <c r="AB7071" s="21">
        <f t="shared" si="1996"/>
        <v>8.1118494680774091</v>
      </c>
      <c r="AC7071" s="21">
        <f t="shared" si="1997"/>
        <v>64.040000000000006</v>
      </c>
      <c r="AD7071" s="21">
        <f t="shared" si="2003"/>
        <v>8.1118494680774091</v>
      </c>
      <c r="AE7071" s="21" t="str">
        <f t="shared" si="1998"/>
        <v>10/21/18:00</v>
      </c>
    </row>
    <row r="7072" spans="2:31">
      <c r="B7072" s="37">
        <v>10</v>
      </c>
      <c r="C7072" s="38">
        <v>21</v>
      </c>
      <c r="D7072" s="39">
        <v>19</v>
      </c>
      <c r="E7072" s="17">
        <v>13.9</v>
      </c>
      <c r="F7072" s="17">
        <v>0</v>
      </c>
      <c r="G7072" s="17">
        <v>0</v>
      </c>
      <c r="H7072" s="37">
        <f t="shared" si="1986"/>
        <v>57.02</v>
      </c>
      <c r="I7072" s="37">
        <f>IF(H7072&lt;'Roof Calculator'!$G$8, 1, 0)</f>
        <v>0</v>
      </c>
      <c r="J7072" s="37">
        <f>IF(H7072&gt;='Roof Calculator'!$G$8, 1, 0)</f>
        <v>1</v>
      </c>
      <c r="K7072" s="37">
        <f t="shared" si="1987"/>
        <v>0</v>
      </c>
      <c r="L7072" s="37">
        <f t="shared" si="1988"/>
        <v>57.02</v>
      </c>
      <c r="M7072" s="37">
        <v>0</v>
      </c>
      <c r="N7072" s="37">
        <f t="shared" si="1989"/>
        <v>0</v>
      </c>
      <c r="O7072" s="37">
        <v>0</v>
      </c>
      <c r="P7072" s="37">
        <v>0</v>
      </c>
      <c r="Q7072" s="21">
        <f t="shared" si="1990"/>
        <v>39.790999999999997</v>
      </c>
      <c r="R7072" s="21">
        <f t="shared" si="1999"/>
        <v>294.74999999999432</v>
      </c>
      <c r="S7072" s="21">
        <f t="shared" si="2000"/>
        <v>-11.76496749001795</v>
      </c>
      <c r="T7072" s="21">
        <f t="shared" si="1991"/>
        <v>86.147999999999996</v>
      </c>
      <c r="U7072" s="37">
        <f>VLOOKUP(Time_Zone, 'LSTM LookUp'!$B$5:$D$8, 3, FALSE)</f>
        <v>-75</v>
      </c>
      <c r="V7072" s="21">
        <f t="shared" si="2001"/>
        <v>15.920770177227562</v>
      </c>
      <c r="W7072" s="21">
        <f t="shared" si="1992"/>
        <v>270.1281925443069</v>
      </c>
      <c r="X7072" s="21">
        <f t="shared" si="1993"/>
        <v>0</v>
      </c>
      <c r="Y7072" s="21">
        <f t="shared" si="1994"/>
        <v>0</v>
      </c>
      <c r="Z7072" s="21">
        <f t="shared" si="2002"/>
        <v>0</v>
      </c>
      <c r="AA7072" s="21">
        <f t="shared" si="1995"/>
        <v>0</v>
      </c>
      <c r="AB7072" s="21">
        <f t="shared" si="1996"/>
        <v>0</v>
      </c>
      <c r="AC7072" s="21">
        <f t="shared" si="1997"/>
        <v>57.02</v>
      </c>
      <c r="AD7072" s="21">
        <f t="shared" si="2003"/>
        <v>0</v>
      </c>
      <c r="AE7072" s="21" t="str">
        <f t="shared" si="1998"/>
        <v>10/21/19:00</v>
      </c>
    </row>
    <row r="7073" spans="2:31">
      <c r="B7073" s="37">
        <v>10</v>
      </c>
      <c r="C7073" s="38">
        <v>21</v>
      </c>
      <c r="D7073" s="39">
        <v>20</v>
      </c>
      <c r="E7073" s="17">
        <v>13.3</v>
      </c>
      <c r="F7073" s="17">
        <v>0</v>
      </c>
      <c r="G7073" s="17">
        <v>0</v>
      </c>
      <c r="H7073" s="37">
        <f t="shared" si="1986"/>
        <v>55.94</v>
      </c>
      <c r="I7073" s="37">
        <f>IF(H7073&lt;'Roof Calculator'!$G$8, 1, 0)</f>
        <v>0</v>
      </c>
      <c r="J7073" s="37">
        <f>IF(H7073&gt;='Roof Calculator'!$G$8, 1, 0)</f>
        <v>1</v>
      </c>
      <c r="K7073" s="37">
        <f t="shared" si="1987"/>
        <v>0</v>
      </c>
      <c r="L7073" s="37">
        <f t="shared" si="1988"/>
        <v>55.94</v>
      </c>
      <c r="M7073" s="37">
        <v>0</v>
      </c>
      <c r="N7073" s="37">
        <f t="shared" si="1989"/>
        <v>0</v>
      </c>
      <c r="O7073" s="37">
        <v>0</v>
      </c>
      <c r="P7073" s="37">
        <v>0</v>
      </c>
      <c r="Q7073" s="21">
        <f t="shared" si="1990"/>
        <v>39.790999999999997</v>
      </c>
      <c r="R7073" s="21">
        <f t="shared" si="1999"/>
        <v>294.791666666661</v>
      </c>
      <c r="S7073" s="21">
        <f t="shared" si="2000"/>
        <v>-11.779310434626673</v>
      </c>
      <c r="T7073" s="21">
        <f t="shared" si="1991"/>
        <v>86.147999999999996</v>
      </c>
      <c r="U7073" s="37">
        <f>VLOOKUP(Time_Zone, 'LSTM LookUp'!$B$5:$D$8, 3, FALSE)</f>
        <v>-75</v>
      </c>
      <c r="V7073" s="21">
        <f t="shared" si="2001"/>
        <v>15.925640697239599</v>
      </c>
      <c r="W7073" s="21">
        <f t="shared" si="1992"/>
        <v>285.1294101743099</v>
      </c>
      <c r="X7073" s="21">
        <f t="shared" si="1993"/>
        <v>0</v>
      </c>
      <c r="Y7073" s="21">
        <f t="shared" si="1994"/>
        <v>0</v>
      </c>
      <c r="Z7073" s="21">
        <f t="shared" si="2002"/>
        <v>0</v>
      </c>
      <c r="AA7073" s="21">
        <f t="shared" si="1995"/>
        <v>0</v>
      </c>
      <c r="AB7073" s="21">
        <f t="shared" si="1996"/>
        <v>0</v>
      </c>
      <c r="AC7073" s="21">
        <f t="shared" si="1997"/>
        <v>55.94</v>
      </c>
      <c r="AD7073" s="21">
        <f t="shared" si="2003"/>
        <v>0</v>
      </c>
      <c r="AE7073" s="21" t="str">
        <f t="shared" si="1998"/>
        <v>10/21/20:00</v>
      </c>
    </row>
    <row r="7074" spans="2:31">
      <c r="B7074" s="37">
        <v>10</v>
      </c>
      <c r="C7074" s="38">
        <v>21</v>
      </c>
      <c r="D7074" s="39">
        <v>21</v>
      </c>
      <c r="E7074" s="17">
        <v>11.1</v>
      </c>
      <c r="F7074" s="17">
        <v>0</v>
      </c>
      <c r="G7074" s="17">
        <v>0</v>
      </c>
      <c r="H7074" s="37">
        <f t="shared" si="1986"/>
        <v>51.98</v>
      </c>
      <c r="I7074" s="37">
        <f>IF(H7074&lt;'Roof Calculator'!$G$8, 1, 0)</f>
        <v>1</v>
      </c>
      <c r="J7074" s="37">
        <f>IF(H7074&gt;='Roof Calculator'!$G$8, 1, 0)</f>
        <v>0</v>
      </c>
      <c r="K7074" s="37">
        <f t="shared" si="1987"/>
        <v>51.98</v>
      </c>
      <c r="L7074" s="37">
        <f t="shared" si="1988"/>
        <v>0</v>
      </c>
      <c r="M7074" s="37">
        <v>0</v>
      </c>
      <c r="N7074" s="37">
        <f t="shared" si="1989"/>
        <v>0</v>
      </c>
      <c r="O7074" s="37">
        <v>0</v>
      </c>
      <c r="P7074" s="37">
        <v>0</v>
      </c>
      <c r="Q7074" s="21">
        <f t="shared" si="1990"/>
        <v>39.790999999999997</v>
      </c>
      <c r="R7074" s="21">
        <f t="shared" si="1999"/>
        <v>294.83333333332769</v>
      </c>
      <c r="S7074" s="21">
        <f t="shared" si="2000"/>
        <v>-11.793647980864561</v>
      </c>
      <c r="T7074" s="21">
        <f t="shared" si="1991"/>
        <v>86.147999999999996</v>
      </c>
      <c r="U7074" s="37">
        <f>VLOOKUP(Time_Zone, 'LSTM LookUp'!$B$5:$D$8, 3, FALSE)</f>
        <v>-75</v>
      </c>
      <c r="V7074" s="21">
        <f t="shared" si="2001"/>
        <v>15.930489608422008</v>
      </c>
      <c r="W7074" s="21">
        <f t="shared" si="1992"/>
        <v>300.13062240210547</v>
      </c>
      <c r="X7074" s="21">
        <f t="shared" si="1993"/>
        <v>0</v>
      </c>
      <c r="Y7074" s="21">
        <f t="shared" si="1994"/>
        <v>0</v>
      </c>
      <c r="Z7074" s="21">
        <f t="shared" si="2002"/>
        <v>0</v>
      </c>
      <c r="AA7074" s="21">
        <f t="shared" si="1995"/>
        <v>0</v>
      </c>
      <c r="AB7074" s="21">
        <f t="shared" si="1996"/>
        <v>0</v>
      </c>
      <c r="AC7074" s="21">
        <f t="shared" si="1997"/>
        <v>0</v>
      </c>
      <c r="AD7074" s="21">
        <f t="shared" si="2003"/>
        <v>0</v>
      </c>
      <c r="AE7074" s="21" t="str">
        <f t="shared" si="1998"/>
        <v>10/21/21:00</v>
      </c>
    </row>
    <row r="7075" spans="2:31">
      <c r="B7075" s="37">
        <v>10</v>
      </c>
      <c r="C7075" s="38">
        <v>21</v>
      </c>
      <c r="D7075" s="39">
        <v>22</v>
      </c>
      <c r="E7075" s="17">
        <v>9.4</v>
      </c>
      <c r="F7075" s="17">
        <v>0</v>
      </c>
      <c r="G7075" s="17">
        <v>0</v>
      </c>
      <c r="H7075" s="37">
        <f t="shared" si="1986"/>
        <v>48.92</v>
      </c>
      <c r="I7075" s="37">
        <f>IF(H7075&lt;'Roof Calculator'!$G$8, 1, 0)</f>
        <v>1</v>
      </c>
      <c r="J7075" s="37">
        <f>IF(H7075&gt;='Roof Calculator'!$G$8, 1, 0)</f>
        <v>0</v>
      </c>
      <c r="K7075" s="37">
        <f t="shared" si="1987"/>
        <v>48.92</v>
      </c>
      <c r="L7075" s="37">
        <f t="shared" si="1988"/>
        <v>0</v>
      </c>
      <c r="M7075" s="37">
        <v>0</v>
      </c>
      <c r="N7075" s="37">
        <f t="shared" si="1989"/>
        <v>0</v>
      </c>
      <c r="O7075" s="37">
        <v>0</v>
      </c>
      <c r="P7075" s="37">
        <v>0</v>
      </c>
      <c r="Q7075" s="21">
        <f t="shared" si="1990"/>
        <v>39.790999999999997</v>
      </c>
      <c r="R7075" s="21">
        <f t="shared" si="1999"/>
        <v>294.87499999999437</v>
      </c>
      <c r="S7075" s="21">
        <f t="shared" si="2000"/>
        <v>-11.807980121407088</v>
      </c>
      <c r="T7075" s="21">
        <f t="shared" si="1991"/>
        <v>86.147999999999996</v>
      </c>
      <c r="U7075" s="37">
        <f>VLOOKUP(Time_Zone, 'LSTM LookUp'!$B$5:$D$8, 3, FALSE)</f>
        <v>-75</v>
      </c>
      <c r="V7075" s="21">
        <f t="shared" si="2001"/>
        <v>15.935316897942874</v>
      </c>
      <c r="W7075" s="21">
        <f t="shared" si="1992"/>
        <v>315.13182922448573</v>
      </c>
      <c r="X7075" s="21">
        <f t="shared" si="1993"/>
        <v>0</v>
      </c>
      <c r="Y7075" s="21">
        <f t="shared" si="1994"/>
        <v>0</v>
      </c>
      <c r="Z7075" s="21">
        <f t="shared" si="2002"/>
        <v>0</v>
      </c>
      <c r="AA7075" s="21">
        <f t="shared" si="1995"/>
        <v>0</v>
      </c>
      <c r="AB7075" s="21">
        <f t="shared" si="1996"/>
        <v>0</v>
      </c>
      <c r="AC7075" s="21">
        <f t="shared" si="1997"/>
        <v>0</v>
      </c>
      <c r="AD7075" s="21">
        <f t="shared" si="2003"/>
        <v>0</v>
      </c>
      <c r="AE7075" s="21" t="str">
        <f t="shared" si="1998"/>
        <v>10/21/22:00</v>
      </c>
    </row>
    <row r="7076" spans="2:31">
      <c r="B7076" s="37">
        <v>10</v>
      </c>
      <c r="C7076" s="38">
        <v>21</v>
      </c>
      <c r="D7076" s="39">
        <v>23</v>
      </c>
      <c r="E7076" s="17">
        <v>8.9</v>
      </c>
      <c r="F7076" s="17">
        <v>0</v>
      </c>
      <c r="G7076" s="17">
        <v>0</v>
      </c>
      <c r="H7076" s="37">
        <f t="shared" si="1986"/>
        <v>48.02</v>
      </c>
      <c r="I7076" s="37">
        <f>IF(H7076&lt;'Roof Calculator'!$G$8, 1, 0)</f>
        <v>1</v>
      </c>
      <c r="J7076" s="37">
        <f>IF(H7076&gt;='Roof Calculator'!$G$8, 1, 0)</f>
        <v>0</v>
      </c>
      <c r="K7076" s="37">
        <f t="shared" si="1987"/>
        <v>48.02</v>
      </c>
      <c r="L7076" s="37">
        <f t="shared" si="1988"/>
        <v>0</v>
      </c>
      <c r="M7076" s="37">
        <v>0</v>
      </c>
      <c r="N7076" s="37">
        <f t="shared" si="1989"/>
        <v>0</v>
      </c>
      <c r="O7076" s="37">
        <v>0</v>
      </c>
      <c r="P7076" s="37">
        <v>0</v>
      </c>
      <c r="Q7076" s="21">
        <f t="shared" si="1990"/>
        <v>39.790999999999997</v>
      </c>
      <c r="R7076" s="21">
        <f t="shared" si="1999"/>
        <v>294.91666666666106</v>
      </c>
      <c r="S7076" s="21">
        <f t="shared" si="2000"/>
        <v>-11.822306848929658</v>
      </c>
      <c r="T7076" s="21">
        <f t="shared" si="1991"/>
        <v>86.147999999999996</v>
      </c>
      <c r="U7076" s="37">
        <f>VLOOKUP(Time_Zone, 'LSTM LookUp'!$B$5:$D$8, 3, FALSE)</f>
        <v>-75</v>
      </c>
      <c r="V7076" s="21">
        <f t="shared" si="2001"/>
        <v>15.94012255300906</v>
      </c>
      <c r="W7076" s="21">
        <f t="shared" si="1992"/>
        <v>330.13303063825219</v>
      </c>
      <c r="X7076" s="21">
        <f t="shared" si="1993"/>
        <v>0</v>
      </c>
      <c r="Y7076" s="21">
        <f t="shared" si="1994"/>
        <v>0</v>
      </c>
      <c r="Z7076" s="21">
        <f t="shared" si="2002"/>
        <v>0</v>
      </c>
      <c r="AA7076" s="21">
        <f t="shared" si="1995"/>
        <v>0</v>
      </c>
      <c r="AB7076" s="21">
        <f t="shared" si="1996"/>
        <v>0</v>
      </c>
      <c r="AC7076" s="21">
        <f t="shared" si="1997"/>
        <v>0</v>
      </c>
      <c r="AD7076" s="21">
        <f t="shared" si="2003"/>
        <v>0</v>
      </c>
      <c r="AE7076" s="21" t="str">
        <f t="shared" si="1998"/>
        <v>10/21/23:00</v>
      </c>
    </row>
    <row r="7077" spans="2:31">
      <c r="B7077" s="37">
        <v>10</v>
      </c>
      <c r="C7077" s="38">
        <v>21</v>
      </c>
      <c r="D7077" s="39">
        <v>24</v>
      </c>
      <c r="E7077" s="17">
        <v>10</v>
      </c>
      <c r="F7077" s="17">
        <v>0</v>
      </c>
      <c r="G7077" s="17">
        <v>0</v>
      </c>
      <c r="H7077" s="37">
        <f t="shared" si="1986"/>
        <v>50</v>
      </c>
      <c r="I7077" s="37">
        <f>IF(H7077&lt;'Roof Calculator'!$G$8, 1, 0)</f>
        <v>1</v>
      </c>
      <c r="J7077" s="37">
        <f>IF(H7077&gt;='Roof Calculator'!$G$8, 1, 0)</f>
        <v>0</v>
      </c>
      <c r="K7077" s="37">
        <f t="shared" si="1987"/>
        <v>50</v>
      </c>
      <c r="L7077" s="37">
        <f t="shared" si="1988"/>
        <v>0</v>
      </c>
      <c r="M7077" s="37">
        <v>0</v>
      </c>
      <c r="N7077" s="37">
        <f t="shared" si="1989"/>
        <v>0</v>
      </c>
      <c r="O7077" s="37">
        <v>0</v>
      </c>
      <c r="P7077" s="37">
        <v>0</v>
      </c>
      <c r="Q7077" s="21">
        <f t="shared" si="1990"/>
        <v>39.790999999999997</v>
      </c>
      <c r="R7077" s="21">
        <f t="shared" si="1999"/>
        <v>294.95833333332774</v>
      </c>
      <c r="S7077" s="21">
        <f t="shared" si="2000"/>
        <v>-11.836628156107507</v>
      </c>
      <c r="T7077" s="21">
        <f t="shared" si="1991"/>
        <v>86.147999999999996</v>
      </c>
      <c r="U7077" s="37">
        <f>VLOOKUP(Time_Zone, 'LSTM LookUp'!$B$5:$D$8, 3, FALSE)</f>
        <v>-75</v>
      </c>
      <c r="V7077" s="21">
        <f t="shared" si="2001"/>
        <v>15.944906560866189</v>
      </c>
      <c r="W7077" s="21">
        <f t="shared" si="1992"/>
        <v>345.13422664021653</v>
      </c>
      <c r="X7077" s="21">
        <f t="shared" si="1993"/>
        <v>0</v>
      </c>
      <c r="Y7077" s="21">
        <f t="shared" si="1994"/>
        <v>0</v>
      </c>
      <c r="Z7077" s="21">
        <f t="shared" si="2002"/>
        <v>0</v>
      </c>
      <c r="AA7077" s="21">
        <f t="shared" si="1995"/>
        <v>0</v>
      </c>
      <c r="AB7077" s="21">
        <f t="shared" si="1996"/>
        <v>0</v>
      </c>
      <c r="AC7077" s="21">
        <f t="shared" si="1997"/>
        <v>0</v>
      </c>
      <c r="AD7077" s="21">
        <f t="shared" si="2003"/>
        <v>0</v>
      </c>
      <c r="AE7077" s="21" t="str">
        <f t="shared" si="1998"/>
        <v>10/21/24:00</v>
      </c>
    </row>
    <row r="7078" spans="2:31">
      <c r="B7078" s="37">
        <v>10</v>
      </c>
      <c r="C7078" s="38">
        <v>22</v>
      </c>
      <c r="D7078" s="39">
        <v>1</v>
      </c>
      <c r="E7078" s="17">
        <v>9.4</v>
      </c>
      <c r="F7078" s="17">
        <v>0</v>
      </c>
      <c r="G7078" s="17">
        <v>0</v>
      </c>
      <c r="H7078" s="37">
        <f t="shared" si="1986"/>
        <v>48.92</v>
      </c>
      <c r="I7078" s="37">
        <f>IF(H7078&lt;'Roof Calculator'!$G$8, 1, 0)</f>
        <v>1</v>
      </c>
      <c r="J7078" s="37">
        <f>IF(H7078&gt;='Roof Calculator'!$G$8, 1, 0)</f>
        <v>0</v>
      </c>
      <c r="K7078" s="37">
        <f t="shared" si="1987"/>
        <v>48.92</v>
      </c>
      <c r="L7078" s="37">
        <f t="shared" si="1988"/>
        <v>0</v>
      </c>
      <c r="M7078" s="37">
        <v>0</v>
      </c>
      <c r="N7078" s="37">
        <f t="shared" si="1989"/>
        <v>0</v>
      </c>
      <c r="O7078" s="37">
        <v>0</v>
      </c>
      <c r="P7078" s="37">
        <v>0</v>
      </c>
      <c r="Q7078" s="21">
        <f t="shared" si="1990"/>
        <v>39.790999999999997</v>
      </c>
      <c r="R7078" s="21">
        <f t="shared" si="1999"/>
        <v>294.99999999999443</v>
      </c>
      <c r="S7078" s="21">
        <f t="shared" si="2000"/>
        <v>-11.850944035615765</v>
      </c>
      <c r="T7078" s="21">
        <f t="shared" si="1991"/>
        <v>86.147999999999996</v>
      </c>
      <c r="U7078" s="37">
        <f>VLOOKUP(Time_Zone, 'LSTM LookUp'!$B$5:$D$8, 3, FALSE)</f>
        <v>-75</v>
      </c>
      <c r="V7078" s="21">
        <f t="shared" si="2001"/>
        <v>15.949668908798696</v>
      </c>
      <c r="W7078" s="21">
        <f t="shared" si="1992"/>
        <v>0.13541722719967453</v>
      </c>
      <c r="X7078" s="21">
        <f t="shared" si="1993"/>
        <v>0</v>
      </c>
      <c r="Y7078" s="21">
        <f t="shared" si="1994"/>
        <v>0</v>
      </c>
      <c r="Z7078" s="21">
        <f t="shared" si="2002"/>
        <v>0</v>
      </c>
      <c r="AA7078" s="21">
        <f t="shared" si="1995"/>
        <v>0</v>
      </c>
      <c r="AB7078" s="21">
        <f t="shared" si="1996"/>
        <v>0</v>
      </c>
      <c r="AC7078" s="21">
        <f t="shared" si="1997"/>
        <v>0</v>
      </c>
      <c r="AD7078" s="21">
        <f t="shared" si="2003"/>
        <v>0</v>
      </c>
      <c r="AE7078" s="21" t="str">
        <f t="shared" si="1998"/>
        <v>10/22/1:00</v>
      </c>
    </row>
    <row r="7079" spans="2:31">
      <c r="B7079" s="37">
        <v>10</v>
      </c>
      <c r="C7079" s="38">
        <v>22</v>
      </c>
      <c r="D7079" s="39">
        <v>2</v>
      </c>
      <c r="E7079" s="17">
        <v>9.4</v>
      </c>
      <c r="F7079" s="17">
        <v>0</v>
      </c>
      <c r="G7079" s="17">
        <v>0</v>
      </c>
      <c r="H7079" s="37">
        <f t="shared" si="1986"/>
        <v>48.92</v>
      </c>
      <c r="I7079" s="37">
        <f>IF(H7079&lt;'Roof Calculator'!$G$8, 1, 0)</f>
        <v>1</v>
      </c>
      <c r="J7079" s="37">
        <f>IF(H7079&gt;='Roof Calculator'!$G$8, 1, 0)</f>
        <v>0</v>
      </c>
      <c r="K7079" s="37">
        <f t="shared" si="1987"/>
        <v>48.92</v>
      </c>
      <c r="L7079" s="37">
        <f t="shared" si="1988"/>
        <v>0</v>
      </c>
      <c r="M7079" s="37">
        <v>0</v>
      </c>
      <c r="N7079" s="37">
        <f t="shared" si="1989"/>
        <v>0</v>
      </c>
      <c r="O7079" s="37">
        <v>0</v>
      </c>
      <c r="P7079" s="37">
        <v>0</v>
      </c>
      <c r="Q7079" s="21">
        <f t="shared" si="1990"/>
        <v>39.790999999999997</v>
      </c>
      <c r="R7079" s="21">
        <f t="shared" si="1999"/>
        <v>295.04166666666111</v>
      </c>
      <c r="S7079" s="21">
        <f t="shared" si="2000"/>
        <v>-11.865254480129469</v>
      </c>
      <c r="T7079" s="21">
        <f t="shared" si="1991"/>
        <v>86.147999999999996</v>
      </c>
      <c r="U7079" s="37">
        <f>VLOOKUP(Time_Zone, 'LSTM LookUp'!$B$5:$D$8, 3, FALSE)</f>
        <v>-75</v>
      </c>
      <c r="V7079" s="21">
        <f t="shared" si="2001"/>
        <v>15.954409584129857</v>
      </c>
      <c r="W7079" s="21">
        <f t="shared" si="1992"/>
        <v>15.136602396032455</v>
      </c>
      <c r="X7079" s="21">
        <f t="shared" si="1993"/>
        <v>0</v>
      </c>
      <c r="Y7079" s="21">
        <f t="shared" si="1994"/>
        <v>0</v>
      </c>
      <c r="Z7079" s="21">
        <f t="shared" si="2002"/>
        <v>0</v>
      </c>
      <c r="AA7079" s="21">
        <f t="shared" si="1995"/>
        <v>0</v>
      </c>
      <c r="AB7079" s="21">
        <f t="shared" si="1996"/>
        <v>0</v>
      </c>
      <c r="AC7079" s="21">
        <f t="shared" si="1997"/>
        <v>0</v>
      </c>
      <c r="AD7079" s="21">
        <f t="shared" si="2003"/>
        <v>0</v>
      </c>
      <c r="AE7079" s="21" t="str">
        <f t="shared" si="1998"/>
        <v>10/22/2:00</v>
      </c>
    </row>
    <row r="7080" spans="2:31">
      <c r="B7080" s="37">
        <v>10</v>
      </c>
      <c r="C7080" s="38">
        <v>22</v>
      </c>
      <c r="D7080" s="39">
        <v>3</v>
      </c>
      <c r="E7080" s="17">
        <v>9.4</v>
      </c>
      <c r="F7080" s="17">
        <v>0</v>
      </c>
      <c r="G7080" s="17">
        <v>0</v>
      </c>
      <c r="H7080" s="37">
        <f t="shared" si="1986"/>
        <v>48.92</v>
      </c>
      <c r="I7080" s="37">
        <f>IF(H7080&lt;'Roof Calculator'!$G$8, 1, 0)</f>
        <v>1</v>
      </c>
      <c r="J7080" s="37">
        <f>IF(H7080&gt;='Roof Calculator'!$G$8, 1, 0)</f>
        <v>0</v>
      </c>
      <c r="K7080" s="37">
        <f t="shared" si="1987"/>
        <v>48.92</v>
      </c>
      <c r="L7080" s="37">
        <f t="shared" si="1988"/>
        <v>0</v>
      </c>
      <c r="M7080" s="37">
        <v>0</v>
      </c>
      <c r="N7080" s="37">
        <f t="shared" si="1989"/>
        <v>0</v>
      </c>
      <c r="O7080" s="37">
        <v>0</v>
      </c>
      <c r="P7080" s="37">
        <v>0</v>
      </c>
      <c r="Q7080" s="21">
        <f t="shared" si="1990"/>
        <v>39.790999999999997</v>
      </c>
      <c r="R7080" s="21">
        <f t="shared" si="1999"/>
        <v>295.0833333333278</v>
      </c>
      <c r="S7080" s="21">
        <f t="shared" si="2000"/>
        <v>-11.87955948232352</v>
      </c>
      <c r="T7080" s="21">
        <f t="shared" si="1991"/>
        <v>86.147999999999996</v>
      </c>
      <c r="U7080" s="37">
        <f>VLOOKUP(Time_Zone, 'LSTM LookUp'!$B$5:$D$8, 3, FALSE)</f>
        <v>-75</v>
      </c>
      <c r="V7080" s="21">
        <f t="shared" si="2001"/>
        <v>15.959128574221813</v>
      </c>
      <c r="W7080" s="21">
        <f t="shared" si="1992"/>
        <v>30.137782143555462</v>
      </c>
      <c r="X7080" s="21">
        <f t="shared" si="1993"/>
        <v>0</v>
      </c>
      <c r="Y7080" s="21">
        <f t="shared" si="1994"/>
        <v>0</v>
      </c>
      <c r="Z7080" s="21">
        <f t="shared" si="2002"/>
        <v>0</v>
      </c>
      <c r="AA7080" s="21">
        <f t="shared" si="1995"/>
        <v>0</v>
      </c>
      <c r="AB7080" s="21">
        <f t="shared" si="1996"/>
        <v>0</v>
      </c>
      <c r="AC7080" s="21">
        <f t="shared" si="1997"/>
        <v>0</v>
      </c>
      <c r="AD7080" s="21">
        <f t="shared" si="2003"/>
        <v>0</v>
      </c>
      <c r="AE7080" s="21" t="str">
        <f t="shared" si="1998"/>
        <v>10/22/3:00</v>
      </c>
    </row>
    <row r="7081" spans="2:31">
      <c r="B7081" s="37">
        <v>10</v>
      </c>
      <c r="C7081" s="38">
        <v>22</v>
      </c>
      <c r="D7081" s="39">
        <v>4</v>
      </c>
      <c r="E7081" s="17">
        <v>8.9</v>
      </c>
      <c r="F7081" s="17">
        <v>0</v>
      </c>
      <c r="G7081" s="17">
        <v>0</v>
      </c>
      <c r="H7081" s="37">
        <f t="shared" si="1986"/>
        <v>48.02</v>
      </c>
      <c r="I7081" s="37">
        <f>IF(H7081&lt;'Roof Calculator'!$G$8, 1, 0)</f>
        <v>1</v>
      </c>
      <c r="J7081" s="37">
        <f>IF(H7081&gt;='Roof Calculator'!$G$8, 1, 0)</f>
        <v>0</v>
      </c>
      <c r="K7081" s="37">
        <f t="shared" si="1987"/>
        <v>48.02</v>
      </c>
      <c r="L7081" s="37">
        <f t="shared" si="1988"/>
        <v>0</v>
      </c>
      <c r="M7081" s="37">
        <v>0</v>
      </c>
      <c r="N7081" s="37">
        <f t="shared" si="1989"/>
        <v>0</v>
      </c>
      <c r="O7081" s="37">
        <v>0</v>
      </c>
      <c r="P7081" s="37">
        <v>0</v>
      </c>
      <c r="Q7081" s="21">
        <f t="shared" si="1990"/>
        <v>39.790999999999997</v>
      </c>
      <c r="R7081" s="21">
        <f t="shared" si="1999"/>
        <v>295.12499999999449</v>
      </c>
      <c r="S7081" s="21">
        <f t="shared" si="2000"/>
        <v>-11.893859034872712</v>
      </c>
      <c r="T7081" s="21">
        <f t="shared" si="1991"/>
        <v>86.147999999999996</v>
      </c>
      <c r="U7081" s="37">
        <f>VLOOKUP(Time_Zone, 'LSTM LookUp'!$B$5:$D$8, 3, FALSE)</f>
        <v>-75</v>
      </c>
      <c r="V7081" s="21">
        <f t="shared" si="2001"/>
        <v>15.963825866475572</v>
      </c>
      <c r="W7081" s="21">
        <f t="shared" si="1992"/>
        <v>45.138956466618893</v>
      </c>
      <c r="X7081" s="21">
        <f t="shared" si="1993"/>
        <v>0</v>
      </c>
      <c r="Y7081" s="21">
        <f t="shared" si="1994"/>
        <v>0</v>
      </c>
      <c r="Z7081" s="21">
        <f t="shared" si="2002"/>
        <v>0</v>
      </c>
      <c r="AA7081" s="21">
        <f t="shared" si="1995"/>
        <v>0</v>
      </c>
      <c r="AB7081" s="21">
        <f t="shared" si="1996"/>
        <v>0</v>
      </c>
      <c r="AC7081" s="21">
        <f t="shared" si="1997"/>
        <v>0</v>
      </c>
      <c r="AD7081" s="21">
        <f t="shared" si="2003"/>
        <v>0</v>
      </c>
      <c r="AE7081" s="21" t="str">
        <f t="shared" si="1998"/>
        <v>10/22/4:00</v>
      </c>
    </row>
    <row r="7082" spans="2:31">
      <c r="B7082" s="37">
        <v>10</v>
      </c>
      <c r="C7082" s="38">
        <v>22</v>
      </c>
      <c r="D7082" s="39">
        <v>5</v>
      </c>
      <c r="E7082" s="17">
        <v>7.8</v>
      </c>
      <c r="F7082" s="17">
        <v>0</v>
      </c>
      <c r="G7082" s="17">
        <v>0</v>
      </c>
      <c r="H7082" s="37">
        <f t="shared" si="1986"/>
        <v>46.04</v>
      </c>
      <c r="I7082" s="37">
        <f>IF(H7082&lt;'Roof Calculator'!$G$8, 1, 0)</f>
        <v>1</v>
      </c>
      <c r="J7082" s="37">
        <f>IF(H7082&gt;='Roof Calculator'!$G$8, 1, 0)</f>
        <v>0</v>
      </c>
      <c r="K7082" s="37">
        <f t="shared" si="1987"/>
        <v>46.04</v>
      </c>
      <c r="L7082" s="37">
        <f t="shared" si="1988"/>
        <v>0</v>
      </c>
      <c r="M7082" s="37">
        <v>0</v>
      </c>
      <c r="N7082" s="37">
        <f t="shared" si="1989"/>
        <v>0</v>
      </c>
      <c r="O7082" s="37">
        <v>0</v>
      </c>
      <c r="P7082" s="37">
        <v>0</v>
      </c>
      <c r="Q7082" s="21">
        <f t="shared" si="1990"/>
        <v>39.790999999999997</v>
      </c>
      <c r="R7082" s="21">
        <f t="shared" si="1999"/>
        <v>295.16666666666117</v>
      </c>
      <c r="S7082" s="21">
        <f t="shared" si="2000"/>
        <v>-11.908153130451767</v>
      </c>
      <c r="T7082" s="21">
        <f t="shared" si="1991"/>
        <v>86.147999999999996</v>
      </c>
      <c r="U7082" s="37">
        <f>VLOOKUP(Time_Zone, 'LSTM LookUp'!$B$5:$D$8, 3, FALSE)</f>
        <v>-75</v>
      </c>
      <c r="V7082" s="21">
        <f t="shared" si="2001"/>
        <v>15.968501448331102</v>
      </c>
      <c r="W7082" s="21">
        <f t="shared" si="1992"/>
        <v>60.140125362082806</v>
      </c>
      <c r="X7082" s="21">
        <f t="shared" si="1993"/>
        <v>0</v>
      </c>
      <c r="Y7082" s="21">
        <f t="shared" si="1994"/>
        <v>0</v>
      </c>
      <c r="Z7082" s="21">
        <f t="shared" si="2002"/>
        <v>0</v>
      </c>
      <c r="AA7082" s="21">
        <f t="shared" si="1995"/>
        <v>0</v>
      </c>
      <c r="AB7082" s="21">
        <f t="shared" si="1996"/>
        <v>0</v>
      </c>
      <c r="AC7082" s="21">
        <f t="shared" si="1997"/>
        <v>0</v>
      </c>
      <c r="AD7082" s="21">
        <f t="shared" si="2003"/>
        <v>0</v>
      </c>
      <c r="AE7082" s="21" t="str">
        <f t="shared" si="1998"/>
        <v>10/22/5:00</v>
      </c>
    </row>
    <row r="7083" spans="2:31">
      <c r="B7083" s="37">
        <v>10</v>
      </c>
      <c r="C7083" s="38">
        <v>22</v>
      </c>
      <c r="D7083" s="39">
        <v>6</v>
      </c>
      <c r="E7083" s="17">
        <v>7.8</v>
      </c>
      <c r="F7083" s="17">
        <v>0</v>
      </c>
      <c r="G7083" s="17">
        <v>0</v>
      </c>
      <c r="H7083" s="37">
        <f t="shared" si="1986"/>
        <v>46.04</v>
      </c>
      <c r="I7083" s="37">
        <f>IF(H7083&lt;'Roof Calculator'!$G$8, 1, 0)</f>
        <v>1</v>
      </c>
      <c r="J7083" s="37">
        <f>IF(H7083&gt;='Roof Calculator'!$G$8, 1, 0)</f>
        <v>0</v>
      </c>
      <c r="K7083" s="37">
        <f t="shared" si="1987"/>
        <v>46.04</v>
      </c>
      <c r="L7083" s="37">
        <f t="shared" si="1988"/>
        <v>0</v>
      </c>
      <c r="M7083" s="37">
        <v>0</v>
      </c>
      <c r="N7083" s="37">
        <f t="shared" si="1989"/>
        <v>0</v>
      </c>
      <c r="O7083" s="37">
        <v>0</v>
      </c>
      <c r="P7083" s="37">
        <v>0</v>
      </c>
      <c r="Q7083" s="21">
        <f t="shared" si="1990"/>
        <v>39.790999999999997</v>
      </c>
      <c r="R7083" s="21">
        <f t="shared" si="1999"/>
        <v>295.20833333332786</v>
      </c>
      <c r="S7083" s="21">
        <f t="shared" si="2000"/>
        <v>-11.92244176173527</v>
      </c>
      <c r="T7083" s="21">
        <f t="shared" si="1991"/>
        <v>86.147999999999996</v>
      </c>
      <c r="U7083" s="37">
        <f>VLOOKUP(Time_Zone, 'LSTM LookUp'!$B$5:$D$8, 3, FALSE)</f>
        <v>-75</v>
      </c>
      <c r="V7083" s="21">
        <f t="shared" si="2001"/>
        <v>15.973155307267277</v>
      </c>
      <c r="W7083" s="21">
        <f t="shared" si="1992"/>
        <v>75.141288826816805</v>
      </c>
      <c r="X7083" s="21">
        <f t="shared" si="1993"/>
        <v>0</v>
      </c>
      <c r="Y7083" s="21">
        <f t="shared" si="1994"/>
        <v>0</v>
      </c>
      <c r="Z7083" s="21">
        <f t="shared" si="2002"/>
        <v>0</v>
      </c>
      <c r="AA7083" s="21">
        <f t="shared" si="1995"/>
        <v>0</v>
      </c>
      <c r="AB7083" s="21">
        <f t="shared" si="1996"/>
        <v>0</v>
      </c>
      <c r="AC7083" s="21">
        <f t="shared" si="1997"/>
        <v>0</v>
      </c>
      <c r="AD7083" s="21">
        <f t="shared" si="2003"/>
        <v>0</v>
      </c>
      <c r="AE7083" s="21" t="str">
        <f t="shared" si="1998"/>
        <v>10/22/6:00</v>
      </c>
    </row>
    <row r="7084" spans="2:31">
      <c r="B7084" s="37">
        <v>10</v>
      </c>
      <c r="C7084" s="38">
        <v>22</v>
      </c>
      <c r="D7084" s="39">
        <v>7</v>
      </c>
      <c r="E7084" s="17">
        <v>7.8</v>
      </c>
      <c r="F7084" s="17">
        <v>0</v>
      </c>
      <c r="G7084" s="17">
        <v>0</v>
      </c>
      <c r="H7084" s="37">
        <f t="shared" si="1986"/>
        <v>46.04</v>
      </c>
      <c r="I7084" s="37">
        <f>IF(H7084&lt;'Roof Calculator'!$G$8, 1, 0)</f>
        <v>1</v>
      </c>
      <c r="J7084" s="37">
        <f>IF(H7084&gt;='Roof Calculator'!$G$8, 1, 0)</f>
        <v>0</v>
      </c>
      <c r="K7084" s="37">
        <f t="shared" si="1987"/>
        <v>46.04</v>
      </c>
      <c r="L7084" s="37">
        <f t="shared" si="1988"/>
        <v>0</v>
      </c>
      <c r="M7084" s="37">
        <v>0</v>
      </c>
      <c r="N7084" s="37">
        <f t="shared" si="1989"/>
        <v>0</v>
      </c>
      <c r="O7084" s="37">
        <v>0</v>
      </c>
      <c r="P7084" s="37">
        <v>0</v>
      </c>
      <c r="Q7084" s="21">
        <f t="shared" si="1990"/>
        <v>39.790999999999997</v>
      </c>
      <c r="R7084" s="21">
        <f t="shared" si="1999"/>
        <v>295.24999999999454</v>
      </c>
      <c r="S7084" s="21">
        <f t="shared" si="2000"/>
        <v>-11.936724921397712</v>
      </c>
      <c r="T7084" s="21">
        <f t="shared" si="1991"/>
        <v>86.147999999999996</v>
      </c>
      <c r="U7084" s="37">
        <f>VLOOKUP(Time_Zone, 'LSTM LookUp'!$B$5:$D$8, 3, FALSE)</f>
        <v>-75</v>
      </c>
      <c r="V7084" s="21">
        <f t="shared" si="2001"/>
        <v>15.977787430801961</v>
      </c>
      <c r="W7084" s="21">
        <f t="shared" si="1992"/>
        <v>90.14244685770052</v>
      </c>
      <c r="X7084" s="21">
        <f t="shared" si="1993"/>
        <v>0</v>
      </c>
      <c r="Y7084" s="21">
        <f t="shared" si="1994"/>
        <v>0</v>
      </c>
      <c r="Z7084" s="21">
        <f t="shared" si="2002"/>
        <v>0</v>
      </c>
      <c r="AA7084" s="21">
        <f t="shared" si="1995"/>
        <v>0</v>
      </c>
      <c r="AB7084" s="21">
        <f t="shared" si="1996"/>
        <v>0</v>
      </c>
      <c r="AC7084" s="21">
        <f t="shared" si="1997"/>
        <v>0</v>
      </c>
      <c r="AD7084" s="21">
        <f t="shared" si="2003"/>
        <v>0</v>
      </c>
      <c r="AE7084" s="21" t="str">
        <f t="shared" si="1998"/>
        <v>10/22/7:00</v>
      </c>
    </row>
    <row r="7085" spans="2:31">
      <c r="B7085" s="37">
        <v>10</v>
      </c>
      <c r="C7085" s="38">
        <v>22</v>
      </c>
      <c r="D7085" s="39">
        <v>8</v>
      </c>
      <c r="E7085" s="17">
        <v>7.2</v>
      </c>
      <c r="F7085" s="17">
        <v>22</v>
      </c>
      <c r="G7085" s="17">
        <v>4</v>
      </c>
      <c r="H7085" s="37">
        <f t="shared" si="1986"/>
        <v>44.96</v>
      </c>
      <c r="I7085" s="37">
        <f>IF(H7085&lt;'Roof Calculator'!$G$8, 1, 0)</f>
        <v>1</v>
      </c>
      <c r="J7085" s="37">
        <f>IF(H7085&gt;='Roof Calculator'!$G$8, 1, 0)</f>
        <v>0</v>
      </c>
      <c r="K7085" s="37">
        <f t="shared" si="1987"/>
        <v>44.96</v>
      </c>
      <c r="L7085" s="37">
        <f t="shared" si="1988"/>
        <v>0</v>
      </c>
      <c r="M7085" s="37">
        <v>0</v>
      </c>
      <c r="N7085" s="37">
        <f t="shared" si="1989"/>
        <v>22</v>
      </c>
      <c r="O7085" s="37">
        <v>0</v>
      </c>
      <c r="P7085" s="37">
        <v>0</v>
      </c>
      <c r="Q7085" s="21">
        <f t="shared" si="1990"/>
        <v>39.790999999999997</v>
      </c>
      <c r="R7085" s="21">
        <f t="shared" si="1999"/>
        <v>295.29166666666123</v>
      </c>
      <c r="S7085" s="21">
        <f t="shared" si="2000"/>
        <v>-11.95100260211348</v>
      </c>
      <c r="T7085" s="21">
        <f t="shared" si="1991"/>
        <v>86.147999999999996</v>
      </c>
      <c r="U7085" s="37">
        <f>VLOOKUP(Time_Zone, 'LSTM LookUp'!$B$5:$D$8, 3, FALSE)</f>
        <v>-75</v>
      </c>
      <c r="V7085" s="21">
        <f t="shared" si="2001"/>
        <v>15.982397806492015</v>
      </c>
      <c r="W7085" s="21">
        <f t="shared" si="1992"/>
        <v>105.143599451623</v>
      </c>
      <c r="X7085" s="21">
        <f t="shared" si="1993"/>
        <v>-1.315627702673777</v>
      </c>
      <c r="Y7085" s="21">
        <f t="shared" si="1994"/>
        <v>20.684372297326224</v>
      </c>
      <c r="Z7085" s="21">
        <f t="shared" si="2002"/>
        <v>6.5565847527384875</v>
      </c>
      <c r="AA7085" s="21">
        <f t="shared" si="1995"/>
        <v>6.5565847527384875</v>
      </c>
      <c r="AB7085" s="21">
        <f t="shared" si="1996"/>
        <v>0</v>
      </c>
      <c r="AC7085" s="21">
        <f t="shared" si="1997"/>
        <v>0</v>
      </c>
      <c r="AD7085" s="21">
        <f t="shared" si="2003"/>
        <v>0</v>
      </c>
      <c r="AE7085" s="21" t="str">
        <f t="shared" si="1998"/>
        <v>10/22/8:00</v>
      </c>
    </row>
    <row r="7086" spans="2:31">
      <c r="B7086" s="37">
        <v>10</v>
      </c>
      <c r="C7086" s="38">
        <v>22</v>
      </c>
      <c r="D7086" s="39">
        <v>9</v>
      </c>
      <c r="E7086" s="17">
        <v>7.2</v>
      </c>
      <c r="F7086" s="17">
        <v>48</v>
      </c>
      <c r="G7086" s="17">
        <v>1</v>
      </c>
      <c r="H7086" s="37">
        <f t="shared" si="1986"/>
        <v>44.96</v>
      </c>
      <c r="I7086" s="37">
        <f>IF(H7086&lt;'Roof Calculator'!$G$8, 1, 0)</f>
        <v>1</v>
      </c>
      <c r="J7086" s="37">
        <f>IF(H7086&gt;='Roof Calculator'!$G$8, 1, 0)</f>
        <v>0</v>
      </c>
      <c r="K7086" s="37">
        <f t="shared" si="1987"/>
        <v>44.96</v>
      </c>
      <c r="L7086" s="37">
        <f t="shared" si="1988"/>
        <v>0</v>
      </c>
      <c r="M7086" s="37">
        <v>0</v>
      </c>
      <c r="N7086" s="37">
        <f t="shared" si="1989"/>
        <v>48</v>
      </c>
      <c r="O7086" s="37">
        <v>0</v>
      </c>
      <c r="P7086" s="37">
        <v>0</v>
      </c>
      <c r="Q7086" s="21">
        <f t="shared" si="1990"/>
        <v>39.790999999999997</v>
      </c>
      <c r="R7086" s="21">
        <f t="shared" si="1999"/>
        <v>295.33333333332791</v>
      </c>
      <c r="S7086" s="21">
        <f t="shared" si="2000"/>
        <v>-11.965274796556898</v>
      </c>
      <c r="T7086" s="21">
        <f t="shared" si="1991"/>
        <v>86.147999999999996</v>
      </c>
      <c r="U7086" s="37">
        <f>VLOOKUP(Time_Zone, 'LSTM LookUp'!$B$5:$D$8, 3, FALSE)</f>
        <v>-75</v>
      </c>
      <c r="V7086" s="21">
        <f t="shared" si="2001"/>
        <v>15.986986421933326</v>
      </c>
      <c r="W7086" s="21">
        <f t="shared" si="1992"/>
        <v>120.14474660548333</v>
      </c>
      <c r="X7086" s="21">
        <f t="shared" si="1993"/>
        <v>-0.510170006129683</v>
      </c>
      <c r="Y7086" s="21">
        <f t="shared" si="1994"/>
        <v>47.489829993870316</v>
      </c>
      <c r="Z7086" s="21">
        <f t="shared" si="2002"/>
        <v>15.053446668439754</v>
      </c>
      <c r="AA7086" s="21">
        <f t="shared" si="1995"/>
        <v>15.053446668439754</v>
      </c>
      <c r="AB7086" s="21">
        <f t="shared" si="1996"/>
        <v>0</v>
      </c>
      <c r="AC7086" s="21">
        <f t="shared" si="1997"/>
        <v>0</v>
      </c>
      <c r="AD7086" s="21">
        <f t="shared" si="2003"/>
        <v>0</v>
      </c>
      <c r="AE7086" s="21" t="str">
        <f t="shared" si="1998"/>
        <v>10/22/9:00</v>
      </c>
    </row>
    <row r="7087" spans="2:31">
      <c r="B7087" s="37">
        <v>10</v>
      </c>
      <c r="C7087" s="38">
        <v>22</v>
      </c>
      <c r="D7087" s="39">
        <v>10</v>
      </c>
      <c r="E7087" s="17">
        <v>6.7</v>
      </c>
      <c r="F7087" s="17">
        <v>120</v>
      </c>
      <c r="G7087" s="17">
        <v>10</v>
      </c>
      <c r="H7087" s="37">
        <f t="shared" si="1986"/>
        <v>44.06</v>
      </c>
      <c r="I7087" s="37">
        <f>IF(H7087&lt;'Roof Calculator'!$G$8, 1, 0)</f>
        <v>1</v>
      </c>
      <c r="J7087" s="37">
        <f>IF(H7087&gt;='Roof Calculator'!$G$8, 1, 0)</f>
        <v>0</v>
      </c>
      <c r="K7087" s="37">
        <f t="shared" si="1987"/>
        <v>44.06</v>
      </c>
      <c r="L7087" s="37">
        <f t="shared" si="1988"/>
        <v>0</v>
      </c>
      <c r="M7087" s="37">
        <v>0</v>
      </c>
      <c r="N7087" s="37">
        <f t="shared" si="1989"/>
        <v>120</v>
      </c>
      <c r="O7087" s="37">
        <v>0</v>
      </c>
      <c r="P7087" s="37">
        <v>0</v>
      </c>
      <c r="Q7087" s="21">
        <f t="shared" si="1990"/>
        <v>39.790999999999997</v>
      </c>
      <c r="R7087" s="21">
        <f t="shared" si="1999"/>
        <v>295.3749999999946</v>
      </c>
      <c r="S7087" s="21">
        <f t="shared" si="2000"/>
        <v>-11.979541497402144</v>
      </c>
      <c r="T7087" s="21">
        <f t="shared" si="1991"/>
        <v>86.147999999999996</v>
      </c>
      <c r="U7087" s="37">
        <f>VLOOKUP(Time_Zone, 'LSTM LookUp'!$B$5:$D$8, 3, FALSE)</f>
        <v>-75</v>
      </c>
      <c r="V7087" s="21">
        <f t="shared" si="2001"/>
        <v>15.991553264760835</v>
      </c>
      <c r="W7087" s="21">
        <f t="shared" si="1992"/>
        <v>135.14588831619022</v>
      </c>
      <c r="X7087" s="21">
        <f t="shared" si="1993"/>
        <v>-6.6568608045045554</v>
      </c>
      <c r="Y7087" s="21">
        <f t="shared" si="1994"/>
        <v>113.34313919549544</v>
      </c>
      <c r="Z7087" s="21">
        <f t="shared" si="2002"/>
        <v>35.927795516074923</v>
      </c>
      <c r="AA7087" s="21">
        <f t="shared" si="1995"/>
        <v>35.927795516074923</v>
      </c>
      <c r="AB7087" s="21">
        <f t="shared" si="1996"/>
        <v>0</v>
      </c>
      <c r="AC7087" s="21">
        <f t="shared" si="1997"/>
        <v>0</v>
      </c>
      <c r="AD7087" s="21">
        <f t="shared" si="2003"/>
        <v>0</v>
      </c>
      <c r="AE7087" s="21" t="str">
        <f t="shared" si="1998"/>
        <v>10/22/10:00</v>
      </c>
    </row>
    <row r="7088" spans="2:31">
      <c r="B7088" s="37">
        <v>10</v>
      </c>
      <c r="C7088" s="38">
        <v>22</v>
      </c>
      <c r="D7088" s="39">
        <v>11</v>
      </c>
      <c r="E7088" s="17">
        <v>6.7</v>
      </c>
      <c r="F7088" s="17">
        <v>115</v>
      </c>
      <c r="G7088" s="17">
        <v>10</v>
      </c>
      <c r="H7088" s="37">
        <f t="shared" si="1986"/>
        <v>44.06</v>
      </c>
      <c r="I7088" s="37">
        <f>IF(H7088&lt;'Roof Calculator'!$G$8, 1, 0)</f>
        <v>1</v>
      </c>
      <c r="J7088" s="37">
        <f>IF(H7088&gt;='Roof Calculator'!$G$8, 1, 0)</f>
        <v>0</v>
      </c>
      <c r="K7088" s="37">
        <f t="shared" si="1987"/>
        <v>44.06</v>
      </c>
      <c r="L7088" s="37">
        <f t="shared" si="1988"/>
        <v>0</v>
      </c>
      <c r="M7088" s="37">
        <v>0</v>
      </c>
      <c r="N7088" s="37">
        <f t="shared" si="1989"/>
        <v>115</v>
      </c>
      <c r="O7088" s="37">
        <v>0</v>
      </c>
      <c r="P7088" s="37">
        <v>0</v>
      </c>
      <c r="Q7088" s="21">
        <f t="shared" si="1990"/>
        <v>39.790999999999997</v>
      </c>
      <c r="R7088" s="21">
        <f t="shared" si="1999"/>
        <v>295.41666666666129</v>
      </c>
      <c r="S7088" s="21">
        <f t="shared" si="2000"/>
        <v>-11.993802697323375</v>
      </c>
      <c r="T7088" s="21">
        <f t="shared" si="1991"/>
        <v>86.147999999999996</v>
      </c>
      <c r="U7088" s="37">
        <f>VLOOKUP(Time_Zone, 'LSTM LookUp'!$B$5:$D$8, 3, FALSE)</f>
        <v>-75</v>
      </c>
      <c r="V7088" s="21">
        <f t="shared" si="2001"/>
        <v>15.996098322648569</v>
      </c>
      <c r="W7088" s="21">
        <f t="shared" si="1992"/>
        <v>150.14702458066213</v>
      </c>
      <c r="X7088" s="21">
        <f t="shared" si="1993"/>
        <v>-7.8486929690928786</v>
      </c>
      <c r="Y7088" s="21">
        <f t="shared" si="1994"/>
        <v>107.15130703090712</v>
      </c>
      <c r="Z7088" s="21">
        <f t="shared" si="2002"/>
        <v>33.965092864126262</v>
      </c>
      <c r="AA7088" s="21">
        <f t="shared" si="1995"/>
        <v>33.965092864126262</v>
      </c>
      <c r="AB7088" s="21">
        <f t="shared" si="1996"/>
        <v>0</v>
      </c>
      <c r="AC7088" s="21">
        <f t="shared" si="1997"/>
        <v>0</v>
      </c>
      <c r="AD7088" s="21">
        <f t="shared" si="2003"/>
        <v>0</v>
      </c>
      <c r="AE7088" s="21" t="str">
        <f t="shared" si="1998"/>
        <v>10/22/11:00</v>
      </c>
    </row>
    <row r="7089" spans="2:31">
      <c r="B7089" s="37">
        <v>10</v>
      </c>
      <c r="C7089" s="38">
        <v>22</v>
      </c>
      <c r="D7089" s="39">
        <v>12</v>
      </c>
      <c r="E7089" s="17">
        <v>7.2</v>
      </c>
      <c r="F7089" s="17">
        <v>143</v>
      </c>
      <c r="G7089" s="17">
        <v>2</v>
      </c>
      <c r="H7089" s="37">
        <f t="shared" si="1986"/>
        <v>44.96</v>
      </c>
      <c r="I7089" s="37">
        <f>IF(H7089&lt;'Roof Calculator'!$G$8, 1, 0)</f>
        <v>1</v>
      </c>
      <c r="J7089" s="37">
        <f>IF(H7089&gt;='Roof Calculator'!$G$8, 1, 0)</f>
        <v>0</v>
      </c>
      <c r="K7089" s="37">
        <f t="shared" si="1987"/>
        <v>44.96</v>
      </c>
      <c r="L7089" s="37">
        <f t="shared" si="1988"/>
        <v>0</v>
      </c>
      <c r="M7089" s="37">
        <v>0</v>
      </c>
      <c r="N7089" s="37">
        <f t="shared" si="1989"/>
        <v>143</v>
      </c>
      <c r="O7089" s="37">
        <v>0</v>
      </c>
      <c r="P7089" s="37">
        <v>0</v>
      </c>
      <c r="Q7089" s="21">
        <f t="shared" si="1990"/>
        <v>39.790999999999997</v>
      </c>
      <c r="R7089" s="21">
        <f t="shared" si="1999"/>
        <v>295.45833333332797</v>
      </c>
      <c r="S7089" s="21">
        <f t="shared" si="2000"/>
        <v>-12.0080583889946</v>
      </c>
      <c r="T7089" s="21">
        <f t="shared" si="1991"/>
        <v>86.147999999999996</v>
      </c>
      <c r="U7089" s="37">
        <f>VLOOKUP(Time_Zone, 'LSTM LookUp'!$B$5:$D$8, 3, FALSE)</f>
        <v>-75</v>
      </c>
      <c r="V7089" s="21">
        <f t="shared" si="2001"/>
        <v>16.000621583309652</v>
      </c>
      <c r="W7089" s="21">
        <f t="shared" si="1992"/>
        <v>165.14815539582742</v>
      </c>
      <c r="X7089" s="21">
        <f t="shared" si="1993"/>
        <v>-1.7192224192559404</v>
      </c>
      <c r="Y7089" s="21">
        <f t="shared" si="1994"/>
        <v>141.28077758074406</v>
      </c>
      <c r="Z7089" s="21">
        <f t="shared" si="2002"/>
        <v>44.783538935850871</v>
      </c>
      <c r="AA7089" s="21">
        <f t="shared" si="1995"/>
        <v>44.783538935850871</v>
      </c>
      <c r="AB7089" s="21">
        <f t="shared" si="1996"/>
        <v>0</v>
      </c>
      <c r="AC7089" s="21">
        <f t="shared" si="1997"/>
        <v>0</v>
      </c>
      <c r="AD7089" s="21">
        <f t="shared" si="2003"/>
        <v>0</v>
      </c>
      <c r="AE7089" s="21" t="str">
        <f t="shared" si="1998"/>
        <v>10/22/12:00</v>
      </c>
    </row>
    <row r="7090" spans="2:31">
      <c r="B7090" s="37">
        <v>10</v>
      </c>
      <c r="C7090" s="38">
        <v>22</v>
      </c>
      <c r="D7090" s="39">
        <v>13</v>
      </c>
      <c r="E7090" s="17">
        <v>7.2</v>
      </c>
      <c r="F7090" s="17">
        <v>181</v>
      </c>
      <c r="G7090" s="17">
        <v>7</v>
      </c>
      <c r="H7090" s="37">
        <f t="shared" si="1986"/>
        <v>44.96</v>
      </c>
      <c r="I7090" s="37">
        <f>IF(H7090&lt;'Roof Calculator'!$G$8, 1, 0)</f>
        <v>1</v>
      </c>
      <c r="J7090" s="37">
        <f>IF(H7090&gt;='Roof Calculator'!$G$8, 1, 0)</f>
        <v>0</v>
      </c>
      <c r="K7090" s="37">
        <f t="shared" si="1987"/>
        <v>44.96</v>
      </c>
      <c r="L7090" s="37">
        <f t="shared" si="1988"/>
        <v>0</v>
      </c>
      <c r="M7090" s="37">
        <v>0</v>
      </c>
      <c r="N7090" s="37">
        <f t="shared" si="1989"/>
        <v>181</v>
      </c>
      <c r="O7090" s="37">
        <v>0</v>
      </c>
      <c r="P7090" s="37">
        <v>0</v>
      </c>
      <c r="Q7090" s="21">
        <f t="shared" si="1990"/>
        <v>39.790999999999997</v>
      </c>
      <c r="R7090" s="21">
        <f t="shared" si="1999"/>
        <v>295.49999999999466</v>
      </c>
      <c r="S7090" s="21">
        <f t="shared" si="2000"/>
        <v>-12.022308565089787</v>
      </c>
      <c r="T7090" s="21">
        <f t="shared" si="1991"/>
        <v>86.147999999999996</v>
      </c>
      <c r="U7090" s="37">
        <f>VLOOKUP(Time_Zone, 'LSTM LookUp'!$B$5:$D$8, 3, FALSE)</f>
        <v>-75</v>
      </c>
      <c r="V7090" s="21">
        <f t="shared" si="2001"/>
        <v>16.00512303449635</v>
      </c>
      <c r="W7090" s="21">
        <f t="shared" si="1992"/>
        <v>180.14928075862406</v>
      </c>
      <c r="X7090" s="21">
        <f t="shared" si="1993"/>
        <v>-6.1938320044513686</v>
      </c>
      <c r="Y7090" s="21">
        <f t="shared" si="1994"/>
        <v>174.80616799554863</v>
      </c>
      <c r="Z7090" s="21">
        <f t="shared" si="2002"/>
        <v>55.410502155408018</v>
      </c>
      <c r="AA7090" s="21">
        <f t="shared" si="1995"/>
        <v>55.410502155408018</v>
      </c>
      <c r="AB7090" s="21">
        <f t="shared" si="1996"/>
        <v>0</v>
      </c>
      <c r="AC7090" s="21">
        <f t="shared" si="1997"/>
        <v>0</v>
      </c>
      <c r="AD7090" s="21">
        <f t="shared" si="2003"/>
        <v>0</v>
      </c>
      <c r="AE7090" s="21" t="str">
        <f t="shared" si="1998"/>
        <v>10/22/13:00</v>
      </c>
    </row>
    <row r="7091" spans="2:31">
      <c r="B7091" s="37">
        <v>10</v>
      </c>
      <c r="C7091" s="38">
        <v>22</v>
      </c>
      <c r="D7091" s="39">
        <v>14</v>
      </c>
      <c r="E7091" s="17">
        <v>7.2</v>
      </c>
      <c r="F7091" s="17">
        <v>200</v>
      </c>
      <c r="G7091" s="17">
        <v>2</v>
      </c>
      <c r="H7091" s="37">
        <f t="shared" si="1986"/>
        <v>44.96</v>
      </c>
      <c r="I7091" s="37">
        <f>IF(H7091&lt;'Roof Calculator'!$G$8, 1, 0)</f>
        <v>1</v>
      </c>
      <c r="J7091" s="37">
        <f>IF(H7091&gt;='Roof Calculator'!$G$8, 1, 0)</f>
        <v>0</v>
      </c>
      <c r="K7091" s="37">
        <f t="shared" si="1987"/>
        <v>44.96</v>
      </c>
      <c r="L7091" s="37">
        <f t="shared" si="1988"/>
        <v>0</v>
      </c>
      <c r="M7091" s="37">
        <v>0</v>
      </c>
      <c r="N7091" s="37">
        <f t="shared" si="1989"/>
        <v>200</v>
      </c>
      <c r="O7091" s="37">
        <v>0</v>
      </c>
      <c r="P7091" s="37">
        <v>0</v>
      </c>
      <c r="Q7091" s="21">
        <f t="shared" si="1990"/>
        <v>39.790999999999997</v>
      </c>
      <c r="R7091" s="21">
        <f t="shared" si="1999"/>
        <v>295.54166666666134</v>
      </c>
      <c r="S7091" s="21">
        <f t="shared" si="2000"/>
        <v>-12.03655321828278</v>
      </c>
      <c r="T7091" s="21">
        <f t="shared" si="1991"/>
        <v>86.147999999999996</v>
      </c>
      <c r="U7091" s="37">
        <f>VLOOKUP(Time_Zone, 'LSTM LookUp'!$B$5:$D$8, 3, FALSE)</f>
        <v>-75</v>
      </c>
      <c r="V7091" s="21">
        <f t="shared" si="2001"/>
        <v>16.009602664000084</v>
      </c>
      <c r="W7091" s="21">
        <f t="shared" si="1992"/>
        <v>195.15040066600002</v>
      </c>
      <c r="X7091" s="21">
        <f t="shared" si="1993"/>
        <v>-1.7176640080447365</v>
      </c>
      <c r="Y7091" s="21">
        <f t="shared" si="1994"/>
        <v>198.28233599195525</v>
      </c>
      <c r="Z7091" s="21">
        <f t="shared" si="2002"/>
        <v>62.852037384294995</v>
      </c>
      <c r="AA7091" s="21">
        <f t="shared" si="1995"/>
        <v>62.852037384294995</v>
      </c>
      <c r="AB7091" s="21">
        <f t="shared" si="1996"/>
        <v>0</v>
      </c>
      <c r="AC7091" s="21">
        <f t="shared" si="1997"/>
        <v>0</v>
      </c>
      <c r="AD7091" s="21">
        <f t="shared" si="2003"/>
        <v>0</v>
      </c>
      <c r="AE7091" s="21" t="str">
        <f t="shared" si="1998"/>
        <v>10/22/14:00</v>
      </c>
    </row>
    <row r="7092" spans="2:31">
      <c r="B7092" s="37">
        <v>10</v>
      </c>
      <c r="C7092" s="38">
        <v>22</v>
      </c>
      <c r="D7092" s="39">
        <v>15</v>
      </c>
      <c r="E7092" s="17">
        <v>7.2</v>
      </c>
      <c r="F7092" s="17">
        <v>174</v>
      </c>
      <c r="G7092" s="17">
        <v>3</v>
      </c>
      <c r="H7092" s="37">
        <f t="shared" si="1986"/>
        <v>44.96</v>
      </c>
      <c r="I7092" s="37">
        <f>IF(H7092&lt;'Roof Calculator'!$G$8, 1, 0)</f>
        <v>1</v>
      </c>
      <c r="J7092" s="37">
        <f>IF(H7092&gt;='Roof Calculator'!$G$8, 1, 0)</f>
        <v>0</v>
      </c>
      <c r="K7092" s="37">
        <f t="shared" si="1987"/>
        <v>44.96</v>
      </c>
      <c r="L7092" s="37">
        <f t="shared" si="1988"/>
        <v>0</v>
      </c>
      <c r="M7092" s="37">
        <v>0</v>
      </c>
      <c r="N7092" s="37">
        <f t="shared" si="1989"/>
        <v>174</v>
      </c>
      <c r="O7092" s="37">
        <v>0</v>
      </c>
      <c r="P7092" s="37">
        <v>0</v>
      </c>
      <c r="Q7092" s="21">
        <f t="shared" si="1990"/>
        <v>39.790999999999997</v>
      </c>
      <c r="R7092" s="21">
        <f t="shared" si="1999"/>
        <v>295.58333333332803</v>
      </c>
      <c r="S7092" s="21">
        <f t="shared" si="2000"/>
        <v>-12.050792341247407</v>
      </c>
      <c r="T7092" s="21">
        <f t="shared" si="1991"/>
        <v>86.147999999999996</v>
      </c>
      <c r="U7092" s="37">
        <f>VLOOKUP(Time_Zone, 'LSTM LookUp'!$B$5:$D$8, 3, FALSE)</f>
        <v>-75</v>
      </c>
      <c r="V7092" s="21">
        <f t="shared" si="2001"/>
        <v>16.014060459651471</v>
      </c>
      <c r="W7092" s="21">
        <f t="shared" si="1992"/>
        <v>210.15151511491285</v>
      </c>
      <c r="X7092" s="21">
        <f t="shared" si="1993"/>
        <v>-2.3501879582194491</v>
      </c>
      <c r="Y7092" s="21">
        <f t="shared" si="1994"/>
        <v>171.64981204178056</v>
      </c>
      <c r="Z7092" s="21">
        <f t="shared" si="2002"/>
        <v>54.409992445796668</v>
      </c>
      <c r="AA7092" s="21">
        <f t="shared" si="1995"/>
        <v>54.409992445796668</v>
      </c>
      <c r="AB7092" s="21">
        <f t="shared" si="1996"/>
        <v>0</v>
      </c>
      <c r="AC7092" s="21">
        <f t="shared" si="1997"/>
        <v>0</v>
      </c>
      <c r="AD7092" s="21">
        <f t="shared" si="2003"/>
        <v>0</v>
      </c>
      <c r="AE7092" s="21" t="str">
        <f t="shared" si="1998"/>
        <v>10/22/15:00</v>
      </c>
    </row>
    <row r="7093" spans="2:31">
      <c r="B7093" s="37">
        <v>10</v>
      </c>
      <c r="C7093" s="38">
        <v>22</v>
      </c>
      <c r="D7093" s="39">
        <v>16</v>
      </c>
      <c r="E7093" s="17">
        <v>7.2</v>
      </c>
      <c r="F7093" s="17">
        <v>116</v>
      </c>
      <c r="G7093" s="17">
        <v>1</v>
      </c>
      <c r="H7093" s="37">
        <f t="shared" si="1986"/>
        <v>44.96</v>
      </c>
      <c r="I7093" s="37">
        <f>IF(H7093&lt;'Roof Calculator'!$G$8, 1, 0)</f>
        <v>1</v>
      </c>
      <c r="J7093" s="37">
        <f>IF(H7093&gt;='Roof Calculator'!$G$8, 1, 0)</f>
        <v>0</v>
      </c>
      <c r="K7093" s="37">
        <f t="shared" si="1987"/>
        <v>44.96</v>
      </c>
      <c r="L7093" s="37">
        <f t="shared" si="1988"/>
        <v>0</v>
      </c>
      <c r="M7093" s="37">
        <v>0</v>
      </c>
      <c r="N7093" s="37">
        <f t="shared" si="1989"/>
        <v>116</v>
      </c>
      <c r="O7093" s="37">
        <v>0</v>
      </c>
      <c r="P7093" s="37">
        <v>0</v>
      </c>
      <c r="Q7093" s="21">
        <f t="shared" si="1990"/>
        <v>39.790999999999997</v>
      </c>
      <c r="R7093" s="21">
        <f t="shared" si="1999"/>
        <v>295.62499999999471</v>
      </c>
      <c r="S7093" s="21">
        <f t="shared" si="2000"/>
        <v>-12.065025926657365</v>
      </c>
      <c r="T7093" s="21">
        <f t="shared" si="1991"/>
        <v>86.147999999999996</v>
      </c>
      <c r="U7093" s="37">
        <f>VLOOKUP(Time_Zone, 'LSTM LookUp'!$B$5:$D$8, 3, FALSE)</f>
        <v>-75</v>
      </c>
      <c r="V7093" s="21">
        <f t="shared" si="2001"/>
        <v>16.018496409320338</v>
      </c>
      <c r="W7093" s="21">
        <f t="shared" si="1992"/>
        <v>225.15262410233007</v>
      </c>
      <c r="X7093" s="21">
        <f t="shared" si="1993"/>
        <v>-0.66368232051566278</v>
      </c>
      <c r="Y7093" s="21">
        <f t="shared" si="1994"/>
        <v>115.33631767948434</v>
      </c>
      <c r="Z7093" s="21">
        <f t="shared" si="2002"/>
        <v>36.559598283389128</v>
      </c>
      <c r="AA7093" s="21">
        <f t="shared" si="1995"/>
        <v>36.559598283389128</v>
      </c>
      <c r="AB7093" s="21">
        <f t="shared" si="1996"/>
        <v>0</v>
      </c>
      <c r="AC7093" s="21">
        <f t="shared" si="1997"/>
        <v>0</v>
      </c>
      <c r="AD7093" s="21">
        <f t="shared" si="2003"/>
        <v>0</v>
      </c>
      <c r="AE7093" s="21" t="str">
        <f t="shared" si="1998"/>
        <v>10/22/16:00</v>
      </c>
    </row>
    <row r="7094" spans="2:31">
      <c r="B7094" s="37">
        <v>10</v>
      </c>
      <c r="C7094" s="38">
        <v>22</v>
      </c>
      <c r="D7094" s="39">
        <v>17</v>
      </c>
      <c r="E7094" s="17">
        <v>7.2</v>
      </c>
      <c r="F7094" s="17">
        <v>68</v>
      </c>
      <c r="G7094" s="17">
        <v>1</v>
      </c>
      <c r="H7094" s="37">
        <f t="shared" si="1986"/>
        <v>44.96</v>
      </c>
      <c r="I7094" s="37">
        <f>IF(H7094&lt;'Roof Calculator'!$G$8, 1, 0)</f>
        <v>1</v>
      </c>
      <c r="J7094" s="37">
        <f>IF(H7094&gt;='Roof Calculator'!$G$8, 1, 0)</f>
        <v>0</v>
      </c>
      <c r="K7094" s="37">
        <f t="shared" si="1987"/>
        <v>44.96</v>
      </c>
      <c r="L7094" s="37">
        <f t="shared" si="1988"/>
        <v>0</v>
      </c>
      <c r="M7094" s="37">
        <v>0</v>
      </c>
      <c r="N7094" s="37">
        <f t="shared" si="1989"/>
        <v>68</v>
      </c>
      <c r="O7094" s="37">
        <v>0</v>
      </c>
      <c r="P7094" s="37">
        <v>0</v>
      </c>
      <c r="Q7094" s="21">
        <f t="shared" si="1990"/>
        <v>39.790999999999997</v>
      </c>
      <c r="R7094" s="21">
        <f t="shared" si="1999"/>
        <v>295.6666666666614</v>
      </c>
      <c r="S7094" s="21">
        <f t="shared" si="2000"/>
        <v>-12.079253967186297</v>
      </c>
      <c r="T7094" s="21">
        <f t="shared" si="1991"/>
        <v>86.147999999999996</v>
      </c>
      <c r="U7094" s="37">
        <f>VLOOKUP(Time_Zone, 'LSTM LookUp'!$B$5:$D$8, 3, FALSE)</f>
        <v>-75</v>
      </c>
      <c r="V7094" s="21">
        <f t="shared" si="2001"/>
        <v>16.022910500915753</v>
      </c>
      <c r="W7094" s="21">
        <f t="shared" si="1992"/>
        <v>240.15372762522895</v>
      </c>
      <c r="X7094" s="21">
        <f t="shared" si="1993"/>
        <v>-0.50786541723818557</v>
      </c>
      <c r="Y7094" s="21">
        <f t="shared" si="1994"/>
        <v>67.492134582761821</v>
      </c>
      <c r="Z7094" s="21">
        <f t="shared" si="2002"/>
        <v>21.393827870344051</v>
      </c>
      <c r="AA7094" s="21">
        <f t="shared" si="1995"/>
        <v>21.393827870344051</v>
      </c>
      <c r="AB7094" s="21">
        <f t="shared" si="1996"/>
        <v>0</v>
      </c>
      <c r="AC7094" s="21">
        <f t="shared" si="1997"/>
        <v>0</v>
      </c>
      <c r="AD7094" s="21">
        <f t="shared" si="2003"/>
        <v>0</v>
      </c>
      <c r="AE7094" s="21" t="str">
        <f t="shared" si="1998"/>
        <v>10/22/17:00</v>
      </c>
    </row>
    <row r="7095" spans="2:31">
      <c r="B7095" s="37">
        <v>10</v>
      </c>
      <c r="C7095" s="38">
        <v>22</v>
      </c>
      <c r="D7095" s="39">
        <v>18</v>
      </c>
      <c r="E7095" s="17">
        <v>6.7</v>
      </c>
      <c r="F7095" s="17">
        <v>19</v>
      </c>
      <c r="G7095" s="17">
        <v>0</v>
      </c>
      <c r="H7095" s="37">
        <f t="shared" si="1986"/>
        <v>44.06</v>
      </c>
      <c r="I7095" s="37">
        <f>IF(H7095&lt;'Roof Calculator'!$G$8, 1, 0)</f>
        <v>1</v>
      </c>
      <c r="J7095" s="37">
        <f>IF(H7095&gt;='Roof Calculator'!$G$8, 1, 0)</f>
        <v>0</v>
      </c>
      <c r="K7095" s="37">
        <f t="shared" si="1987"/>
        <v>44.06</v>
      </c>
      <c r="L7095" s="37">
        <f t="shared" si="1988"/>
        <v>0</v>
      </c>
      <c r="M7095" s="37">
        <v>0</v>
      </c>
      <c r="N7095" s="37">
        <f t="shared" si="1989"/>
        <v>19</v>
      </c>
      <c r="O7095" s="37">
        <v>0</v>
      </c>
      <c r="P7095" s="37">
        <v>0</v>
      </c>
      <c r="Q7095" s="21">
        <f t="shared" si="1990"/>
        <v>39.790999999999997</v>
      </c>
      <c r="R7095" s="21">
        <f t="shared" si="1999"/>
        <v>295.70833333332808</v>
      </c>
      <c r="S7095" s="21">
        <f t="shared" si="2000"/>
        <v>-12.093476455507773</v>
      </c>
      <c r="T7095" s="21">
        <f t="shared" si="1991"/>
        <v>86.147999999999996</v>
      </c>
      <c r="U7095" s="37">
        <f>VLOOKUP(Time_Zone, 'LSTM LookUp'!$B$5:$D$8, 3, FALSE)</f>
        <v>-75</v>
      </c>
      <c r="V7095" s="21">
        <f t="shared" si="2001"/>
        <v>16.027302722386043</v>
      </c>
      <c r="W7095" s="21">
        <f t="shared" si="1992"/>
        <v>255.15482568059653</v>
      </c>
      <c r="X7095" s="21">
        <f t="shared" si="1993"/>
        <v>0</v>
      </c>
      <c r="Y7095" s="21">
        <f t="shared" si="1994"/>
        <v>19</v>
      </c>
      <c r="Z7095" s="21">
        <f t="shared" si="2002"/>
        <v>6.022668153102936</v>
      </c>
      <c r="AA7095" s="21">
        <f t="shared" si="1995"/>
        <v>6.022668153102936</v>
      </c>
      <c r="AB7095" s="21">
        <f t="shared" si="1996"/>
        <v>0</v>
      </c>
      <c r="AC7095" s="21">
        <f t="shared" si="1997"/>
        <v>0</v>
      </c>
      <c r="AD7095" s="21">
        <f t="shared" si="2003"/>
        <v>0</v>
      </c>
      <c r="AE7095" s="21" t="str">
        <f t="shared" si="1998"/>
        <v>10/22/18:00</v>
      </c>
    </row>
    <row r="7096" spans="2:31">
      <c r="B7096" s="37">
        <v>10</v>
      </c>
      <c r="C7096" s="38">
        <v>22</v>
      </c>
      <c r="D7096" s="39">
        <v>19</v>
      </c>
      <c r="E7096" s="17">
        <v>6.7</v>
      </c>
      <c r="F7096" s="17">
        <v>0</v>
      </c>
      <c r="G7096" s="17">
        <v>0</v>
      </c>
      <c r="H7096" s="37">
        <f t="shared" si="1986"/>
        <v>44.06</v>
      </c>
      <c r="I7096" s="37">
        <f>IF(H7096&lt;'Roof Calculator'!$G$8, 1, 0)</f>
        <v>1</v>
      </c>
      <c r="J7096" s="37">
        <f>IF(H7096&gt;='Roof Calculator'!$G$8, 1, 0)</f>
        <v>0</v>
      </c>
      <c r="K7096" s="37">
        <f t="shared" si="1987"/>
        <v>44.06</v>
      </c>
      <c r="L7096" s="37">
        <f t="shared" si="1988"/>
        <v>0</v>
      </c>
      <c r="M7096" s="37">
        <v>0</v>
      </c>
      <c r="N7096" s="37">
        <f t="shared" si="1989"/>
        <v>0</v>
      </c>
      <c r="O7096" s="37">
        <v>0</v>
      </c>
      <c r="P7096" s="37">
        <v>0</v>
      </c>
      <c r="Q7096" s="21">
        <f t="shared" si="1990"/>
        <v>39.790999999999997</v>
      </c>
      <c r="R7096" s="21">
        <f t="shared" si="1999"/>
        <v>295.74999999999477</v>
      </c>
      <c r="S7096" s="21">
        <f t="shared" si="2000"/>
        <v>-12.107693384295318</v>
      </c>
      <c r="T7096" s="21">
        <f t="shared" si="1991"/>
        <v>86.147999999999996</v>
      </c>
      <c r="U7096" s="37">
        <f>VLOOKUP(Time_Zone, 'LSTM LookUp'!$B$5:$D$8, 3, FALSE)</f>
        <v>-75</v>
      </c>
      <c r="V7096" s="21">
        <f t="shared" si="2001"/>
        <v>16.031673061718845</v>
      </c>
      <c r="W7096" s="21">
        <f t="shared" si="1992"/>
        <v>270.1559182654297</v>
      </c>
      <c r="X7096" s="21">
        <f t="shared" si="1993"/>
        <v>0</v>
      </c>
      <c r="Y7096" s="21">
        <f t="shared" si="1994"/>
        <v>0</v>
      </c>
      <c r="Z7096" s="21">
        <f t="shared" si="2002"/>
        <v>0</v>
      </c>
      <c r="AA7096" s="21">
        <f t="shared" si="1995"/>
        <v>0</v>
      </c>
      <c r="AB7096" s="21">
        <f t="shared" si="1996"/>
        <v>0</v>
      </c>
      <c r="AC7096" s="21">
        <f t="shared" si="1997"/>
        <v>0</v>
      </c>
      <c r="AD7096" s="21">
        <f t="shared" si="2003"/>
        <v>0</v>
      </c>
      <c r="AE7096" s="21" t="str">
        <f t="shared" si="1998"/>
        <v>10/22/19:00</v>
      </c>
    </row>
    <row r="7097" spans="2:31">
      <c r="B7097" s="37">
        <v>10</v>
      </c>
      <c r="C7097" s="38">
        <v>22</v>
      </c>
      <c r="D7097" s="39">
        <v>20</v>
      </c>
      <c r="E7097" s="17">
        <v>6.1</v>
      </c>
      <c r="F7097" s="17">
        <v>0</v>
      </c>
      <c r="G7097" s="17">
        <v>0</v>
      </c>
      <c r="H7097" s="37">
        <f t="shared" si="1986"/>
        <v>42.980000000000004</v>
      </c>
      <c r="I7097" s="37">
        <f>IF(H7097&lt;'Roof Calculator'!$G$8, 1, 0)</f>
        <v>1</v>
      </c>
      <c r="J7097" s="37">
        <f>IF(H7097&gt;='Roof Calculator'!$G$8, 1, 0)</f>
        <v>0</v>
      </c>
      <c r="K7097" s="37">
        <f t="shared" si="1987"/>
        <v>42.980000000000004</v>
      </c>
      <c r="L7097" s="37">
        <f t="shared" si="1988"/>
        <v>0</v>
      </c>
      <c r="M7097" s="37">
        <v>0</v>
      </c>
      <c r="N7097" s="37">
        <f t="shared" si="1989"/>
        <v>0</v>
      </c>
      <c r="O7097" s="37">
        <v>0</v>
      </c>
      <c r="P7097" s="37">
        <v>0</v>
      </c>
      <c r="Q7097" s="21">
        <f t="shared" si="1990"/>
        <v>39.790999999999997</v>
      </c>
      <c r="R7097" s="21">
        <f t="shared" si="1999"/>
        <v>295.79166666666146</v>
      </c>
      <c r="S7097" s="21">
        <f t="shared" si="2000"/>
        <v>-12.121904746222373</v>
      </c>
      <c r="T7097" s="21">
        <f t="shared" si="1991"/>
        <v>86.147999999999996</v>
      </c>
      <c r="U7097" s="37">
        <f>VLOOKUP(Time_Zone, 'LSTM LookUp'!$B$5:$D$8, 3, FALSE)</f>
        <v>-75</v>
      </c>
      <c r="V7097" s="21">
        <f t="shared" si="2001"/>
        <v>16.036021506941101</v>
      </c>
      <c r="W7097" s="21">
        <f t="shared" si="1992"/>
        <v>285.15700537673524</v>
      </c>
      <c r="X7097" s="21">
        <f t="shared" si="1993"/>
        <v>0</v>
      </c>
      <c r="Y7097" s="21">
        <f t="shared" si="1994"/>
        <v>0</v>
      </c>
      <c r="Z7097" s="21">
        <f t="shared" si="2002"/>
        <v>0</v>
      </c>
      <c r="AA7097" s="21">
        <f t="shared" si="1995"/>
        <v>0</v>
      </c>
      <c r="AB7097" s="21">
        <f t="shared" si="1996"/>
        <v>0</v>
      </c>
      <c r="AC7097" s="21">
        <f t="shared" si="1997"/>
        <v>0</v>
      </c>
      <c r="AD7097" s="21">
        <f t="shared" si="2003"/>
        <v>0</v>
      </c>
      <c r="AE7097" s="21" t="str">
        <f t="shared" si="1998"/>
        <v>10/22/20:00</v>
      </c>
    </row>
    <row r="7098" spans="2:31">
      <c r="B7098" s="37">
        <v>10</v>
      </c>
      <c r="C7098" s="38">
        <v>22</v>
      </c>
      <c r="D7098" s="39">
        <v>21</v>
      </c>
      <c r="E7098" s="17">
        <v>6.1</v>
      </c>
      <c r="F7098" s="17">
        <v>0</v>
      </c>
      <c r="G7098" s="17">
        <v>0</v>
      </c>
      <c r="H7098" s="37">
        <f t="shared" si="1986"/>
        <v>42.980000000000004</v>
      </c>
      <c r="I7098" s="37">
        <f>IF(H7098&lt;'Roof Calculator'!$G$8, 1, 0)</f>
        <v>1</v>
      </c>
      <c r="J7098" s="37">
        <f>IF(H7098&gt;='Roof Calculator'!$G$8, 1, 0)</f>
        <v>0</v>
      </c>
      <c r="K7098" s="37">
        <f t="shared" si="1987"/>
        <v>42.980000000000004</v>
      </c>
      <c r="L7098" s="37">
        <f t="shared" si="1988"/>
        <v>0</v>
      </c>
      <c r="M7098" s="37">
        <v>0</v>
      </c>
      <c r="N7098" s="37">
        <f t="shared" si="1989"/>
        <v>0</v>
      </c>
      <c r="O7098" s="37">
        <v>0</v>
      </c>
      <c r="P7098" s="37">
        <v>0</v>
      </c>
      <c r="Q7098" s="21">
        <f t="shared" si="1990"/>
        <v>39.790999999999997</v>
      </c>
      <c r="R7098" s="21">
        <f t="shared" si="1999"/>
        <v>295.83333333332814</v>
      </c>
      <c r="S7098" s="21">
        <f t="shared" si="2000"/>
        <v>-12.136110533962293</v>
      </c>
      <c r="T7098" s="21">
        <f t="shared" si="1991"/>
        <v>86.147999999999996</v>
      </c>
      <c r="U7098" s="37">
        <f>VLOOKUP(Time_Zone, 'LSTM LookUp'!$B$5:$D$8, 3, FALSE)</f>
        <v>-75</v>
      </c>
      <c r="V7098" s="21">
        <f t="shared" si="2001"/>
        <v>16.040348046119099</v>
      </c>
      <c r="W7098" s="21">
        <f t="shared" si="1992"/>
        <v>300.15808701152974</v>
      </c>
      <c r="X7098" s="21">
        <f t="shared" si="1993"/>
        <v>0</v>
      </c>
      <c r="Y7098" s="21">
        <f t="shared" si="1994"/>
        <v>0</v>
      </c>
      <c r="Z7098" s="21">
        <f t="shared" si="2002"/>
        <v>0</v>
      </c>
      <c r="AA7098" s="21">
        <f t="shared" si="1995"/>
        <v>0</v>
      </c>
      <c r="AB7098" s="21">
        <f t="shared" si="1996"/>
        <v>0</v>
      </c>
      <c r="AC7098" s="21">
        <f t="shared" si="1997"/>
        <v>0</v>
      </c>
      <c r="AD7098" s="21">
        <f t="shared" si="2003"/>
        <v>0</v>
      </c>
      <c r="AE7098" s="21" t="str">
        <f t="shared" si="1998"/>
        <v>10/22/21:00</v>
      </c>
    </row>
    <row r="7099" spans="2:31">
      <c r="B7099" s="37">
        <v>10</v>
      </c>
      <c r="C7099" s="38">
        <v>22</v>
      </c>
      <c r="D7099" s="39">
        <v>22</v>
      </c>
      <c r="E7099" s="17">
        <v>6.1</v>
      </c>
      <c r="F7099" s="17">
        <v>0</v>
      </c>
      <c r="G7099" s="17">
        <v>0</v>
      </c>
      <c r="H7099" s="37">
        <f t="shared" si="1986"/>
        <v>42.980000000000004</v>
      </c>
      <c r="I7099" s="37">
        <f>IF(H7099&lt;'Roof Calculator'!$G$8, 1, 0)</f>
        <v>1</v>
      </c>
      <c r="J7099" s="37">
        <f>IF(H7099&gt;='Roof Calculator'!$G$8, 1, 0)</f>
        <v>0</v>
      </c>
      <c r="K7099" s="37">
        <f t="shared" si="1987"/>
        <v>42.980000000000004</v>
      </c>
      <c r="L7099" s="37">
        <f t="shared" si="1988"/>
        <v>0</v>
      </c>
      <c r="M7099" s="37">
        <v>0</v>
      </c>
      <c r="N7099" s="37">
        <f t="shared" si="1989"/>
        <v>0</v>
      </c>
      <c r="O7099" s="37">
        <v>0</v>
      </c>
      <c r="P7099" s="37">
        <v>0</v>
      </c>
      <c r="Q7099" s="21">
        <f t="shared" si="1990"/>
        <v>39.790999999999997</v>
      </c>
      <c r="R7099" s="21">
        <f t="shared" si="1999"/>
        <v>295.87499999999483</v>
      </c>
      <c r="S7099" s="21">
        <f t="shared" si="2000"/>
        <v>-12.150310740188452</v>
      </c>
      <c r="T7099" s="21">
        <f t="shared" si="1991"/>
        <v>86.147999999999996</v>
      </c>
      <c r="U7099" s="37">
        <f>VLOOKUP(Time_Zone, 'LSTM LookUp'!$B$5:$D$8, 3, FALSE)</f>
        <v>-75</v>
      </c>
      <c r="V7099" s="21">
        <f t="shared" si="2001"/>
        <v>16.04465266735852</v>
      </c>
      <c r="W7099" s="21">
        <f t="shared" si="1992"/>
        <v>315.15916316683956</v>
      </c>
      <c r="X7099" s="21">
        <f t="shared" si="1993"/>
        <v>0</v>
      </c>
      <c r="Y7099" s="21">
        <f t="shared" si="1994"/>
        <v>0</v>
      </c>
      <c r="Z7099" s="21">
        <f t="shared" si="2002"/>
        <v>0</v>
      </c>
      <c r="AA7099" s="21">
        <f t="shared" si="1995"/>
        <v>0</v>
      </c>
      <c r="AB7099" s="21">
        <f t="shared" si="1996"/>
        <v>0</v>
      </c>
      <c r="AC7099" s="21">
        <f t="shared" si="1997"/>
        <v>0</v>
      </c>
      <c r="AD7099" s="21">
        <f t="shared" si="2003"/>
        <v>0</v>
      </c>
      <c r="AE7099" s="21" t="str">
        <f t="shared" si="1998"/>
        <v>10/22/22:00</v>
      </c>
    </row>
    <row r="7100" spans="2:31">
      <c r="B7100" s="37">
        <v>10</v>
      </c>
      <c r="C7100" s="38">
        <v>22</v>
      </c>
      <c r="D7100" s="39">
        <v>23</v>
      </c>
      <c r="E7100" s="17">
        <v>6.1</v>
      </c>
      <c r="F7100" s="17">
        <v>0</v>
      </c>
      <c r="G7100" s="17">
        <v>0</v>
      </c>
      <c r="H7100" s="37">
        <f t="shared" si="1986"/>
        <v>42.980000000000004</v>
      </c>
      <c r="I7100" s="37">
        <f>IF(H7100&lt;'Roof Calculator'!$G$8, 1, 0)</f>
        <v>1</v>
      </c>
      <c r="J7100" s="37">
        <f>IF(H7100&gt;='Roof Calculator'!$G$8, 1, 0)</f>
        <v>0</v>
      </c>
      <c r="K7100" s="37">
        <f t="shared" si="1987"/>
        <v>42.980000000000004</v>
      </c>
      <c r="L7100" s="37">
        <f t="shared" si="1988"/>
        <v>0</v>
      </c>
      <c r="M7100" s="37">
        <v>0</v>
      </c>
      <c r="N7100" s="37">
        <f t="shared" si="1989"/>
        <v>0</v>
      </c>
      <c r="O7100" s="37">
        <v>0</v>
      </c>
      <c r="P7100" s="37">
        <v>0</v>
      </c>
      <c r="Q7100" s="21">
        <f t="shared" si="1990"/>
        <v>39.790999999999997</v>
      </c>
      <c r="R7100" s="21">
        <f t="shared" si="1999"/>
        <v>295.91666666666151</v>
      </c>
      <c r="S7100" s="21">
        <f t="shared" si="2000"/>
        <v>-12.164505357574097</v>
      </c>
      <c r="T7100" s="21">
        <f t="shared" si="1991"/>
        <v>86.147999999999996</v>
      </c>
      <c r="U7100" s="37">
        <f>VLOOKUP(Time_Zone, 'LSTM LookUp'!$B$5:$D$8, 3, FALSE)</f>
        <v>-75</v>
      </c>
      <c r="V7100" s="21">
        <f t="shared" si="2001"/>
        <v>16.048935358804417</v>
      </c>
      <c r="W7100" s="21">
        <f t="shared" si="1992"/>
        <v>330.16023383970105</v>
      </c>
      <c r="X7100" s="21">
        <f t="shared" si="1993"/>
        <v>0</v>
      </c>
      <c r="Y7100" s="21">
        <f t="shared" si="1994"/>
        <v>0</v>
      </c>
      <c r="Z7100" s="21">
        <f t="shared" si="2002"/>
        <v>0</v>
      </c>
      <c r="AA7100" s="21">
        <f t="shared" si="1995"/>
        <v>0</v>
      </c>
      <c r="AB7100" s="21">
        <f t="shared" si="1996"/>
        <v>0</v>
      </c>
      <c r="AC7100" s="21">
        <f t="shared" si="1997"/>
        <v>0</v>
      </c>
      <c r="AD7100" s="21">
        <f t="shared" si="2003"/>
        <v>0</v>
      </c>
      <c r="AE7100" s="21" t="str">
        <f t="shared" si="1998"/>
        <v>10/22/23:00</v>
      </c>
    </row>
    <row r="7101" spans="2:31">
      <c r="B7101" s="37">
        <v>10</v>
      </c>
      <c r="C7101" s="38">
        <v>22</v>
      </c>
      <c r="D7101" s="39">
        <v>24</v>
      </c>
      <c r="E7101" s="17">
        <v>5.6</v>
      </c>
      <c r="F7101" s="17">
        <v>0</v>
      </c>
      <c r="G7101" s="17">
        <v>0</v>
      </c>
      <c r="H7101" s="37">
        <f t="shared" si="1986"/>
        <v>42.08</v>
      </c>
      <c r="I7101" s="37">
        <f>IF(H7101&lt;'Roof Calculator'!$G$8, 1, 0)</f>
        <v>1</v>
      </c>
      <c r="J7101" s="37">
        <f>IF(H7101&gt;='Roof Calculator'!$G$8, 1, 0)</f>
        <v>0</v>
      </c>
      <c r="K7101" s="37">
        <f t="shared" si="1987"/>
        <v>42.08</v>
      </c>
      <c r="L7101" s="37">
        <f t="shared" si="1988"/>
        <v>0</v>
      </c>
      <c r="M7101" s="37">
        <v>0</v>
      </c>
      <c r="N7101" s="37">
        <f t="shared" si="1989"/>
        <v>0</v>
      </c>
      <c r="O7101" s="37">
        <v>0</v>
      </c>
      <c r="P7101" s="37">
        <v>0</v>
      </c>
      <c r="Q7101" s="21">
        <f t="shared" si="1990"/>
        <v>39.790999999999997</v>
      </c>
      <c r="R7101" s="21">
        <f t="shared" si="1999"/>
        <v>295.9583333333282</v>
      </c>
      <c r="S7101" s="21">
        <f t="shared" si="2000"/>
        <v>-12.178694378792441</v>
      </c>
      <c r="T7101" s="21">
        <f t="shared" si="1991"/>
        <v>86.147999999999996</v>
      </c>
      <c r="U7101" s="37">
        <f>VLOOKUP(Time_Zone, 'LSTM LookUp'!$B$5:$D$8, 3, FALSE)</f>
        <v>-75</v>
      </c>
      <c r="V7101" s="21">
        <f t="shared" si="2001"/>
        <v>16.053196108641274</v>
      </c>
      <c r="W7101" s="21">
        <f t="shared" si="1992"/>
        <v>345.16129902716028</v>
      </c>
      <c r="X7101" s="21">
        <f t="shared" si="1993"/>
        <v>0</v>
      </c>
      <c r="Y7101" s="21">
        <f t="shared" si="1994"/>
        <v>0</v>
      </c>
      <c r="Z7101" s="21">
        <f t="shared" si="2002"/>
        <v>0</v>
      </c>
      <c r="AA7101" s="21">
        <f t="shared" si="1995"/>
        <v>0</v>
      </c>
      <c r="AB7101" s="21">
        <f t="shared" si="1996"/>
        <v>0</v>
      </c>
      <c r="AC7101" s="21">
        <f t="shared" si="1997"/>
        <v>0</v>
      </c>
      <c r="AD7101" s="21">
        <f t="shared" si="2003"/>
        <v>0</v>
      </c>
      <c r="AE7101" s="21" t="str">
        <f t="shared" si="1998"/>
        <v>10/22/24:00</v>
      </c>
    </row>
    <row r="7102" spans="2:31">
      <c r="B7102" s="37">
        <v>10</v>
      </c>
      <c r="C7102" s="38">
        <v>23</v>
      </c>
      <c r="D7102" s="39">
        <v>1</v>
      </c>
      <c r="E7102" s="17">
        <v>4.4000000000000004</v>
      </c>
      <c r="F7102" s="17">
        <v>0</v>
      </c>
      <c r="G7102" s="17">
        <v>0</v>
      </c>
      <c r="H7102" s="37">
        <f t="shared" si="1986"/>
        <v>39.92</v>
      </c>
      <c r="I7102" s="37">
        <f>IF(H7102&lt;'Roof Calculator'!$G$8, 1, 0)</f>
        <v>1</v>
      </c>
      <c r="J7102" s="37">
        <f>IF(H7102&gt;='Roof Calculator'!$G$8, 1, 0)</f>
        <v>0</v>
      </c>
      <c r="K7102" s="37">
        <f t="shared" si="1987"/>
        <v>39.92</v>
      </c>
      <c r="L7102" s="37">
        <f t="shared" si="1988"/>
        <v>0</v>
      </c>
      <c r="M7102" s="37">
        <v>0</v>
      </c>
      <c r="N7102" s="37">
        <f t="shared" si="1989"/>
        <v>0</v>
      </c>
      <c r="O7102" s="37">
        <v>0</v>
      </c>
      <c r="P7102" s="37">
        <v>0</v>
      </c>
      <c r="Q7102" s="21">
        <f t="shared" si="1990"/>
        <v>39.790999999999997</v>
      </c>
      <c r="R7102" s="21">
        <f t="shared" si="1999"/>
        <v>295.99999999999488</v>
      </c>
      <c r="S7102" s="21">
        <f t="shared" si="2000"/>
        <v>-12.192877796516672</v>
      </c>
      <c r="T7102" s="21">
        <f t="shared" si="1991"/>
        <v>86.147999999999996</v>
      </c>
      <c r="U7102" s="37">
        <f>VLOOKUP(Time_Zone, 'LSTM LookUp'!$B$5:$D$8, 3, FALSE)</f>
        <v>-75</v>
      </c>
      <c r="V7102" s="21">
        <f t="shared" si="2001"/>
        <v>16.057434905093043</v>
      </c>
      <c r="W7102" s="21">
        <f t="shared" si="1992"/>
        <v>0.16235872627324177</v>
      </c>
      <c r="X7102" s="21">
        <f t="shared" si="1993"/>
        <v>0</v>
      </c>
      <c r="Y7102" s="21">
        <f t="shared" si="1994"/>
        <v>0</v>
      </c>
      <c r="Z7102" s="21">
        <f t="shared" si="2002"/>
        <v>0</v>
      </c>
      <c r="AA7102" s="21">
        <f t="shared" si="1995"/>
        <v>0</v>
      </c>
      <c r="AB7102" s="21">
        <f t="shared" si="1996"/>
        <v>0</v>
      </c>
      <c r="AC7102" s="21">
        <f t="shared" si="1997"/>
        <v>0</v>
      </c>
      <c r="AD7102" s="21">
        <f t="shared" si="2003"/>
        <v>0</v>
      </c>
      <c r="AE7102" s="21" t="str">
        <f t="shared" si="1998"/>
        <v>10/23/1:00</v>
      </c>
    </row>
    <row r="7103" spans="2:31">
      <c r="B7103" s="37">
        <v>10</v>
      </c>
      <c r="C7103" s="38">
        <v>23</v>
      </c>
      <c r="D7103" s="39">
        <v>2</v>
      </c>
      <c r="E7103" s="17">
        <v>4.4000000000000004</v>
      </c>
      <c r="F7103" s="17">
        <v>0</v>
      </c>
      <c r="G7103" s="17">
        <v>0</v>
      </c>
      <c r="H7103" s="37">
        <f t="shared" si="1986"/>
        <v>39.92</v>
      </c>
      <c r="I7103" s="37">
        <f>IF(H7103&lt;'Roof Calculator'!$G$8, 1, 0)</f>
        <v>1</v>
      </c>
      <c r="J7103" s="37">
        <f>IF(H7103&gt;='Roof Calculator'!$G$8, 1, 0)</f>
        <v>0</v>
      </c>
      <c r="K7103" s="37">
        <f t="shared" si="1987"/>
        <v>39.92</v>
      </c>
      <c r="L7103" s="37">
        <f t="shared" si="1988"/>
        <v>0</v>
      </c>
      <c r="M7103" s="37">
        <v>0</v>
      </c>
      <c r="N7103" s="37">
        <f t="shared" si="1989"/>
        <v>0</v>
      </c>
      <c r="O7103" s="37">
        <v>0</v>
      </c>
      <c r="P7103" s="37">
        <v>0</v>
      </c>
      <c r="Q7103" s="21">
        <f t="shared" si="1990"/>
        <v>39.790999999999997</v>
      </c>
      <c r="R7103" s="21">
        <f t="shared" si="1999"/>
        <v>296.04166666666157</v>
      </c>
      <c r="S7103" s="21">
        <f t="shared" si="2000"/>
        <v>-12.207055603419898</v>
      </c>
      <c r="T7103" s="21">
        <f t="shared" si="1991"/>
        <v>86.147999999999996</v>
      </c>
      <c r="U7103" s="37">
        <f>VLOOKUP(Time_Zone, 'LSTM LookUp'!$B$5:$D$8, 3, FALSE)</f>
        <v>-75</v>
      </c>
      <c r="V7103" s="21">
        <f t="shared" si="2001"/>
        <v>16.061651736423116</v>
      </c>
      <c r="W7103" s="21">
        <f t="shared" si="1992"/>
        <v>15.163412934105764</v>
      </c>
      <c r="X7103" s="21">
        <f t="shared" si="1993"/>
        <v>0</v>
      </c>
      <c r="Y7103" s="21">
        <f t="shared" si="1994"/>
        <v>0</v>
      </c>
      <c r="Z7103" s="21">
        <f t="shared" si="2002"/>
        <v>0</v>
      </c>
      <c r="AA7103" s="21">
        <f t="shared" si="1995"/>
        <v>0</v>
      </c>
      <c r="AB7103" s="21">
        <f t="shared" si="1996"/>
        <v>0</v>
      </c>
      <c r="AC7103" s="21">
        <f t="shared" si="1997"/>
        <v>0</v>
      </c>
      <c r="AD7103" s="21">
        <f t="shared" si="2003"/>
        <v>0</v>
      </c>
      <c r="AE7103" s="21" t="str">
        <f t="shared" si="1998"/>
        <v>10/23/2:00</v>
      </c>
    </row>
    <row r="7104" spans="2:31">
      <c r="B7104" s="37">
        <v>10</v>
      </c>
      <c r="C7104" s="38">
        <v>23</v>
      </c>
      <c r="D7104" s="39">
        <v>3</v>
      </c>
      <c r="E7104" s="17">
        <v>3.3</v>
      </c>
      <c r="F7104" s="17">
        <v>0</v>
      </c>
      <c r="G7104" s="17">
        <v>0</v>
      </c>
      <c r="H7104" s="37">
        <f t="shared" si="1986"/>
        <v>37.94</v>
      </c>
      <c r="I7104" s="37">
        <f>IF(H7104&lt;'Roof Calculator'!$G$8, 1, 0)</f>
        <v>1</v>
      </c>
      <c r="J7104" s="37">
        <f>IF(H7104&gt;='Roof Calculator'!$G$8, 1, 0)</f>
        <v>0</v>
      </c>
      <c r="K7104" s="37">
        <f t="shared" si="1987"/>
        <v>37.94</v>
      </c>
      <c r="L7104" s="37">
        <f t="shared" si="1988"/>
        <v>0</v>
      </c>
      <c r="M7104" s="37">
        <v>0</v>
      </c>
      <c r="N7104" s="37">
        <f t="shared" si="1989"/>
        <v>0</v>
      </c>
      <c r="O7104" s="37">
        <v>0</v>
      </c>
      <c r="P7104" s="37">
        <v>0</v>
      </c>
      <c r="Q7104" s="21">
        <f t="shared" si="1990"/>
        <v>39.790999999999997</v>
      </c>
      <c r="R7104" s="21">
        <f t="shared" si="1999"/>
        <v>296.08333333332826</v>
      </c>
      <c r="S7104" s="21">
        <f t="shared" si="2000"/>
        <v>-12.22122779217522</v>
      </c>
      <c r="T7104" s="21">
        <f t="shared" si="1991"/>
        <v>86.147999999999996</v>
      </c>
      <c r="U7104" s="37">
        <f>VLOOKUP(Time_Zone, 'LSTM LookUp'!$B$5:$D$8, 3, FALSE)</f>
        <v>-75</v>
      </c>
      <c r="V7104" s="21">
        <f t="shared" si="2001"/>
        <v>16.065846590934424</v>
      </c>
      <c r="W7104" s="21">
        <f t="shared" si="1992"/>
        <v>30.164461647733596</v>
      </c>
      <c r="X7104" s="21">
        <f t="shared" si="1993"/>
        <v>0</v>
      </c>
      <c r="Y7104" s="21">
        <f t="shared" si="1994"/>
        <v>0</v>
      </c>
      <c r="Z7104" s="21">
        <f t="shared" si="2002"/>
        <v>0</v>
      </c>
      <c r="AA7104" s="21">
        <f t="shared" si="1995"/>
        <v>0</v>
      </c>
      <c r="AB7104" s="21">
        <f t="shared" si="1996"/>
        <v>0</v>
      </c>
      <c r="AC7104" s="21">
        <f t="shared" si="1997"/>
        <v>0</v>
      </c>
      <c r="AD7104" s="21">
        <f t="shared" si="2003"/>
        <v>0</v>
      </c>
      <c r="AE7104" s="21" t="str">
        <f t="shared" si="1998"/>
        <v>10/23/3:00</v>
      </c>
    </row>
    <row r="7105" spans="2:31">
      <c r="B7105" s="37">
        <v>10</v>
      </c>
      <c r="C7105" s="38">
        <v>23</v>
      </c>
      <c r="D7105" s="39">
        <v>4</v>
      </c>
      <c r="E7105" s="17">
        <v>1.7</v>
      </c>
      <c r="F7105" s="17">
        <v>0</v>
      </c>
      <c r="G7105" s="17">
        <v>0</v>
      </c>
      <c r="H7105" s="37">
        <f t="shared" si="1986"/>
        <v>35.06</v>
      </c>
      <c r="I7105" s="37">
        <f>IF(H7105&lt;'Roof Calculator'!$G$8, 1, 0)</f>
        <v>1</v>
      </c>
      <c r="J7105" s="37">
        <f>IF(H7105&gt;='Roof Calculator'!$G$8, 1, 0)</f>
        <v>0</v>
      </c>
      <c r="K7105" s="37">
        <f t="shared" si="1987"/>
        <v>35.06</v>
      </c>
      <c r="L7105" s="37">
        <f t="shared" si="1988"/>
        <v>0</v>
      </c>
      <c r="M7105" s="37">
        <v>0</v>
      </c>
      <c r="N7105" s="37">
        <f t="shared" si="1989"/>
        <v>0</v>
      </c>
      <c r="O7105" s="37">
        <v>0</v>
      </c>
      <c r="P7105" s="37">
        <v>0</v>
      </c>
      <c r="Q7105" s="21">
        <f t="shared" si="1990"/>
        <v>39.790999999999997</v>
      </c>
      <c r="R7105" s="21">
        <f t="shared" si="1999"/>
        <v>296.12499999999494</v>
      </c>
      <c r="S7105" s="21">
        <f t="shared" si="2000"/>
        <v>-12.235394355455647</v>
      </c>
      <c r="T7105" s="21">
        <f t="shared" si="1991"/>
        <v>86.147999999999996</v>
      </c>
      <c r="U7105" s="37">
        <f>VLOOKUP(Time_Zone, 'LSTM LookUp'!$B$5:$D$8, 3, FALSE)</f>
        <v>-75</v>
      </c>
      <c r="V7105" s="21">
        <f t="shared" si="2001"/>
        <v>16.070019456969391</v>
      </c>
      <c r="W7105" s="21">
        <f t="shared" si="1992"/>
        <v>45.165504864242351</v>
      </c>
      <c r="X7105" s="21">
        <f t="shared" si="1993"/>
        <v>0</v>
      </c>
      <c r="Y7105" s="21">
        <f t="shared" si="1994"/>
        <v>0</v>
      </c>
      <c r="Z7105" s="21">
        <f t="shared" si="2002"/>
        <v>0</v>
      </c>
      <c r="AA7105" s="21">
        <f t="shared" si="1995"/>
        <v>0</v>
      </c>
      <c r="AB7105" s="21">
        <f t="shared" si="1996"/>
        <v>0</v>
      </c>
      <c r="AC7105" s="21">
        <f t="shared" si="1997"/>
        <v>0</v>
      </c>
      <c r="AD7105" s="21">
        <f t="shared" si="2003"/>
        <v>0</v>
      </c>
      <c r="AE7105" s="21" t="str">
        <f t="shared" si="1998"/>
        <v>10/23/4:00</v>
      </c>
    </row>
    <row r="7106" spans="2:31">
      <c r="B7106" s="37">
        <v>10</v>
      </c>
      <c r="C7106" s="38">
        <v>23</v>
      </c>
      <c r="D7106" s="39">
        <v>5</v>
      </c>
      <c r="E7106" s="17">
        <v>0.6</v>
      </c>
      <c r="F7106" s="17">
        <v>0</v>
      </c>
      <c r="G7106" s="17">
        <v>0</v>
      </c>
      <c r="H7106" s="37">
        <f t="shared" si="1986"/>
        <v>33.08</v>
      </c>
      <c r="I7106" s="37">
        <f>IF(H7106&lt;'Roof Calculator'!$G$8, 1, 0)</f>
        <v>1</v>
      </c>
      <c r="J7106" s="37">
        <f>IF(H7106&gt;='Roof Calculator'!$G$8, 1, 0)</f>
        <v>0</v>
      </c>
      <c r="K7106" s="37">
        <f t="shared" si="1987"/>
        <v>33.08</v>
      </c>
      <c r="L7106" s="37">
        <f t="shared" si="1988"/>
        <v>0</v>
      </c>
      <c r="M7106" s="37">
        <v>0</v>
      </c>
      <c r="N7106" s="37">
        <f t="shared" si="1989"/>
        <v>0</v>
      </c>
      <c r="O7106" s="37">
        <v>0</v>
      </c>
      <c r="P7106" s="37">
        <v>0</v>
      </c>
      <c r="Q7106" s="21">
        <f t="shared" si="1990"/>
        <v>39.790999999999997</v>
      </c>
      <c r="R7106" s="21">
        <f t="shared" si="1999"/>
        <v>296.16666666666163</v>
      </c>
      <c r="S7106" s="21">
        <f t="shared" si="2000"/>
        <v>-12.249555285934219</v>
      </c>
      <c r="T7106" s="21">
        <f t="shared" si="1991"/>
        <v>86.147999999999996</v>
      </c>
      <c r="U7106" s="37">
        <f>VLOOKUP(Time_Zone, 'LSTM LookUp'!$B$5:$D$8, 3, FALSE)</f>
        <v>-75</v>
      </c>
      <c r="V7106" s="21">
        <f t="shared" si="2001"/>
        <v>16.074170322910028</v>
      </c>
      <c r="W7106" s="21">
        <f t="shared" si="1992"/>
        <v>60.166542580727516</v>
      </c>
      <c r="X7106" s="21">
        <f t="shared" si="1993"/>
        <v>0</v>
      </c>
      <c r="Y7106" s="21">
        <f t="shared" si="1994"/>
        <v>0</v>
      </c>
      <c r="Z7106" s="21">
        <f t="shared" si="2002"/>
        <v>0</v>
      </c>
      <c r="AA7106" s="21">
        <f t="shared" si="1995"/>
        <v>0</v>
      </c>
      <c r="AB7106" s="21">
        <f t="shared" si="1996"/>
        <v>0</v>
      </c>
      <c r="AC7106" s="21">
        <f t="shared" si="1997"/>
        <v>0</v>
      </c>
      <c r="AD7106" s="21">
        <f t="shared" si="2003"/>
        <v>0</v>
      </c>
      <c r="AE7106" s="21" t="str">
        <f t="shared" si="1998"/>
        <v>10/23/5:00</v>
      </c>
    </row>
    <row r="7107" spans="2:31">
      <c r="B7107" s="37">
        <v>10</v>
      </c>
      <c r="C7107" s="38">
        <v>23</v>
      </c>
      <c r="D7107" s="39">
        <v>6</v>
      </c>
      <c r="E7107" s="17">
        <v>0</v>
      </c>
      <c r="F7107" s="17">
        <v>0</v>
      </c>
      <c r="G7107" s="17">
        <v>0</v>
      </c>
      <c r="H7107" s="37">
        <f t="shared" si="1986"/>
        <v>32</v>
      </c>
      <c r="I7107" s="37">
        <f>IF(H7107&lt;'Roof Calculator'!$G$8, 1, 0)</f>
        <v>1</v>
      </c>
      <c r="J7107" s="37">
        <f>IF(H7107&gt;='Roof Calculator'!$G$8, 1, 0)</f>
        <v>0</v>
      </c>
      <c r="K7107" s="37">
        <f t="shared" si="1987"/>
        <v>32</v>
      </c>
      <c r="L7107" s="37">
        <f t="shared" si="1988"/>
        <v>0</v>
      </c>
      <c r="M7107" s="37">
        <v>0</v>
      </c>
      <c r="N7107" s="37">
        <f t="shared" si="1989"/>
        <v>0</v>
      </c>
      <c r="O7107" s="37">
        <v>0</v>
      </c>
      <c r="P7107" s="37">
        <v>0</v>
      </c>
      <c r="Q7107" s="21">
        <f t="shared" si="1990"/>
        <v>39.790999999999997</v>
      </c>
      <c r="R7107" s="21">
        <f t="shared" si="1999"/>
        <v>296.20833333332831</v>
      </c>
      <c r="S7107" s="21">
        <f t="shared" si="2000"/>
        <v>-12.263710576283895</v>
      </c>
      <c r="T7107" s="21">
        <f t="shared" si="1991"/>
        <v>86.147999999999996</v>
      </c>
      <c r="U7107" s="37">
        <f>VLOOKUP(Time_Zone, 'LSTM LookUp'!$B$5:$D$8, 3, FALSE)</f>
        <v>-75</v>
      </c>
      <c r="V7107" s="21">
        <f t="shared" si="2001"/>
        <v>16.078299177177897</v>
      </c>
      <c r="W7107" s="21">
        <f t="shared" si="1992"/>
        <v>75.167574794294453</v>
      </c>
      <c r="X7107" s="21">
        <f t="shared" si="1993"/>
        <v>0</v>
      </c>
      <c r="Y7107" s="21">
        <f t="shared" si="1994"/>
        <v>0</v>
      </c>
      <c r="Z7107" s="21">
        <f t="shared" si="2002"/>
        <v>0</v>
      </c>
      <c r="AA7107" s="21">
        <f t="shared" si="1995"/>
        <v>0</v>
      </c>
      <c r="AB7107" s="21">
        <f t="shared" si="1996"/>
        <v>0</v>
      </c>
      <c r="AC7107" s="21">
        <f t="shared" si="1997"/>
        <v>0</v>
      </c>
      <c r="AD7107" s="21">
        <f t="shared" si="2003"/>
        <v>0</v>
      </c>
      <c r="AE7107" s="21" t="str">
        <f t="shared" si="1998"/>
        <v>10/23/6:00</v>
      </c>
    </row>
    <row r="7108" spans="2:31">
      <c r="B7108" s="37">
        <v>10</v>
      </c>
      <c r="C7108" s="38">
        <v>23</v>
      </c>
      <c r="D7108" s="39">
        <v>7</v>
      </c>
      <c r="E7108" s="17">
        <v>0</v>
      </c>
      <c r="F7108" s="17">
        <v>0</v>
      </c>
      <c r="G7108" s="17">
        <v>0</v>
      </c>
      <c r="H7108" s="37">
        <f t="shared" si="1986"/>
        <v>32</v>
      </c>
      <c r="I7108" s="37">
        <f>IF(H7108&lt;'Roof Calculator'!$G$8, 1, 0)</f>
        <v>1</v>
      </c>
      <c r="J7108" s="37">
        <f>IF(H7108&gt;='Roof Calculator'!$G$8, 1, 0)</f>
        <v>0</v>
      </c>
      <c r="K7108" s="37">
        <f t="shared" si="1987"/>
        <v>32</v>
      </c>
      <c r="L7108" s="37">
        <f t="shared" si="1988"/>
        <v>0</v>
      </c>
      <c r="M7108" s="37">
        <v>0</v>
      </c>
      <c r="N7108" s="37">
        <f t="shared" si="1989"/>
        <v>0</v>
      </c>
      <c r="O7108" s="37">
        <v>0</v>
      </c>
      <c r="P7108" s="37">
        <v>0</v>
      </c>
      <c r="Q7108" s="21">
        <f t="shared" si="1990"/>
        <v>39.790999999999997</v>
      </c>
      <c r="R7108" s="21">
        <f t="shared" si="1999"/>
        <v>296.249999999995</v>
      </c>
      <c r="S7108" s="21">
        <f t="shared" si="2000"/>
        <v>-12.277860219177599</v>
      </c>
      <c r="T7108" s="21">
        <f t="shared" si="1991"/>
        <v>86.147999999999996</v>
      </c>
      <c r="U7108" s="37">
        <f>VLOOKUP(Time_Zone, 'LSTM LookUp'!$B$5:$D$8, 3, FALSE)</f>
        <v>-75</v>
      </c>
      <c r="V7108" s="21">
        <f t="shared" si="2001"/>
        <v>16.082406008234173</v>
      </c>
      <c r="W7108" s="21">
        <f t="shared" si="1992"/>
        <v>90.16860150205855</v>
      </c>
      <c r="X7108" s="21">
        <f t="shared" si="1993"/>
        <v>0</v>
      </c>
      <c r="Y7108" s="21">
        <f t="shared" si="1994"/>
        <v>0</v>
      </c>
      <c r="Z7108" s="21">
        <f t="shared" si="2002"/>
        <v>0</v>
      </c>
      <c r="AA7108" s="21">
        <f t="shared" si="1995"/>
        <v>0</v>
      </c>
      <c r="AB7108" s="21">
        <f t="shared" si="1996"/>
        <v>0</v>
      </c>
      <c r="AC7108" s="21">
        <f t="shared" si="1997"/>
        <v>0</v>
      </c>
      <c r="AD7108" s="21">
        <f t="shared" si="2003"/>
        <v>0</v>
      </c>
      <c r="AE7108" s="21" t="str">
        <f t="shared" si="1998"/>
        <v>10/23/7:00</v>
      </c>
    </row>
    <row r="7109" spans="2:31">
      <c r="B7109" s="37">
        <v>10</v>
      </c>
      <c r="C7109" s="38">
        <v>23</v>
      </c>
      <c r="D7109" s="39">
        <v>8</v>
      </c>
      <c r="E7109" s="17">
        <v>0.6</v>
      </c>
      <c r="F7109" s="17">
        <v>27</v>
      </c>
      <c r="G7109" s="17">
        <v>150</v>
      </c>
      <c r="H7109" s="37">
        <f t="shared" si="1986"/>
        <v>33.08</v>
      </c>
      <c r="I7109" s="37">
        <f>IF(H7109&lt;'Roof Calculator'!$G$8, 1, 0)</f>
        <v>1</v>
      </c>
      <c r="J7109" s="37">
        <f>IF(H7109&gt;='Roof Calculator'!$G$8, 1, 0)</f>
        <v>0</v>
      </c>
      <c r="K7109" s="37">
        <f t="shared" si="1987"/>
        <v>33.08</v>
      </c>
      <c r="L7109" s="37">
        <f t="shared" si="1988"/>
        <v>0</v>
      </c>
      <c r="M7109" s="37">
        <v>0</v>
      </c>
      <c r="N7109" s="37">
        <f t="shared" si="1989"/>
        <v>27</v>
      </c>
      <c r="O7109" s="37">
        <v>0</v>
      </c>
      <c r="P7109" s="37">
        <v>0</v>
      </c>
      <c r="Q7109" s="21">
        <f t="shared" si="1990"/>
        <v>39.790999999999997</v>
      </c>
      <c r="R7109" s="21">
        <f t="shared" si="1999"/>
        <v>296.29166666666168</v>
      </c>
      <c r="S7109" s="21">
        <f t="shared" si="2000"/>
        <v>-12.292004207288267</v>
      </c>
      <c r="T7109" s="21">
        <f t="shared" si="1991"/>
        <v>86.147999999999996</v>
      </c>
      <c r="U7109" s="37">
        <f>VLOOKUP(Time_Zone, 'LSTM LookUp'!$B$5:$D$8, 3, FALSE)</f>
        <v>-75</v>
      </c>
      <c r="V7109" s="21">
        <f t="shared" si="2001"/>
        <v>16.086490804579665</v>
      </c>
      <c r="W7109" s="21">
        <f t="shared" si="1992"/>
        <v>105.1696227011449</v>
      </c>
      <c r="X7109" s="21">
        <f t="shared" si="1993"/>
        <v>-49.906383528815532</v>
      </c>
      <c r="Y7109" s="21">
        <f t="shared" si="1994"/>
        <v>-22.906383528815532</v>
      </c>
      <c r="Z7109" s="21">
        <f t="shared" si="2002"/>
        <v>-7.2609235043031033</v>
      </c>
      <c r="AA7109" s="21">
        <f t="shared" si="1995"/>
        <v>-7.2609235043031033</v>
      </c>
      <c r="AB7109" s="21">
        <f t="shared" si="1996"/>
        <v>0</v>
      </c>
      <c r="AC7109" s="21">
        <f t="shared" si="1997"/>
        <v>0</v>
      </c>
      <c r="AD7109" s="21">
        <f t="shared" si="2003"/>
        <v>0</v>
      </c>
      <c r="AE7109" s="21" t="str">
        <f t="shared" si="1998"/>
        <v>10/23/8:00</v>
      </c>
    </row>
    <row r="7110" spans="2:31">
      <c r="B7110" s="37">
        <v>10</v>
      </c>
      <c r="C7110" s="38">
        <v>23</v>
      </c>
      <c r="D7110" s="39">
        <v>9</v>
      </c>
      <c r="E7110" s="17">
        <v>1.7</v>
      </c>
      <c r="F7110" s="17">
        <v>59</v>
      </c>
      <c r="G7110" s="17">
        <v>528</v>
      </c>
      <c r="H7110" s="37">
        <f t="shared" si="1986"/>
        <v>35.06</v>
      </c>
      <c r="I7110" s="37">
        <f>IF(H7110&lt;'Roof Calculator'!$G$8, 1, 0)</f>
        <v>1</v>
      </c>
      <c r="J7110" s="37">
        <f>IF(H7110&gt;='Roof Calculator'!$G$8, 1, 0)</f>
        <v>0</v>
      </c>
      <c r="K7110" s="37">
        <f t="shared" si="1987"/>
        <v>35.06</v>
      </c>
      <c r="L7110" s="37">
        <f t="shared" si="1988"/>
        <v>0</v>
      </c>
      <c r="M7110" s="37">
        <v>0</v>
      </c>
      <c r="N7110" s="37">
        <f t="shared" si="1989"/>
        <v>59</v>
      </c>
      <c r="O7110" s="37">
        <v>0</v>
      </c>
      <c r="P7110" s="37">
        <v>0</v>
      </c>
      <c r="Q7110" s="21">
        <f t="shared" si="1990"/>
        <v>39.790999999999997</v>
      </c>
      <c r="R7110" s="21">
        <f t="shared" si="1999"/>
        <v>296.33333333332837</v>
      </c>
      <c r="S7110" s="21">
        <f t="shared" si="2000"/>
        <v>-12.306142533288771</v>
      </c>
      <c r="T7110" s="21">
        <f t="shared" si="1991"/>
        <v>86.147999999999996</v>
      </c>
      <c r="U7110" s="37">
        <f>VLOOKUP(Time_Zone, 'LSTM LookUp'!$B$5:$D$8, 3, FALSE)</f>
        <v>-75</v>
      </c>
      <c r="V7110" s="21">
        <f t="shared" si="2001"/>
        <v>16.090553554754816</v>
      </c>
      <c r="W7110" s="21">
        <f t="shared" si="1992"/>
        <v>120.17063838868867</v>
      </c>
      <c r="X7110" s="21">
        <f t="shared" si="1993"/>
        <v>-271.23523668084641</v>
      </c>
      <c r="Y7110" s="21">
        <f t="shared" si="1994"/>
        <v>-212.23523668084641</v>
      </c>
      <c r="Z7110" s="21">
        <f t="shared" si="2002"/>
        <v>-67.274863206526192</v>
      </c>
      <c r="AA7110" s="21">
        <f t="shared" si="1995"/>
        <v>-67.274863206526192</v>
      </c>
      <c r="AB7110" s="21">
        <f t="shared" si="1996"/>
        <v>0</v>
      </c>
      <c r="AC7110" s="21">
        <f t="shared" si="1997"/>
        <v>0</v>
      </c>
      <c r="AD7110" s="21">
        <f t="shared" si="2003"/>
        <v>0</v>
      </c>
      <c r="AE7110" s="21" t="str">
        <f t="shared" si="1998"/>
        <v>10/23/9:00</v>
      </c>
    </row>
    <row r="7111" spans="2:31">
      <c r="B7111" s="37">
        <v>10</v>
      </c>
      <c r="C7111" s="38">
        <v>23</v>
      </c>
      <c r="D7111" s="39">
        <v>10</v>
      </c>
      <c r="E7111" s="17">
        <v>2.2000000000000002</v>
      </c>
      <c r="F7111" s="17">
        <v>115</v>
      </c>
      <c r="G7111" s="17">
        <v>589</v>
      </c>
      <c r="H7111" s="37">
        <f t="shared" si="1986"/>
        <v>35.96</v>
      </c>
      <c r="I7111" s="37">
        <f>IF(H7111&lt;'Roof Calculator'!$G$8, 1, 0)</f>
        <v>1</v>
      </c>
      <c r="J7111" s="37">
        <f>IF(H7111&gt;='Roof Calculator'!$G$8, 1, 0)</f>
        <v>0</v>
      </c>
      <c r="K7111" s="37">
        <f t="shared" si="1987"/>
        <v>35.96</v>
      </c>
      <c r="L7111" s="37">
        <f t="shared" si="1988"/>
        <v>0</v>
      </c>
      <c r="M7111" s="37">
        <v>0</v>
      </c>
      <c r="N7111" s="37">
        <f t="shared" si="1989"/>
        <v>115</v>
      </c>
      <c r="O7111" s="37">
        <v>0</v>
      </c>
      <c r="P7111" s="37">
        <v>0</v>
      </c>
      <c r="Q7111" s="21">
        <f t="shared" si="1990"/>
        <v>39.790999999999997</v>
      </c>
      <c r="R7111" s="21">
        <f t="shared" si="1999"/>
        <v>296.37499999999505</v>
      </c>
      <c r="S7111" s="21">
        <f t="shared" si="2000"/>
        <v>-12.320275189851957</v>
      </c>
      <c r="T7111" s="21">
        <f t="shared" si="1991"/>
        <v>86.147999999999996</v>
      </c>
      <c r="U7111" s="37">
        <f>VLOOKUP(Time_Zone, 'LSTM LookUp'!$B$5:$D$8, 3, FALSE)</f>
        <v>-75</v>
      </c>
      <c r="V7111" s="21">
        <f t="shared" si="2001"/>
        <v>16.094594247339767</v>
      </c>
      <c r="W7111" s="21">
        <f t="shared" si="1992"/>
        <v>135.17164856183493</v>
      </c>
      <c r="X7111" s="21">
        <f t="shared" si="1993"/>
        <v>-394.01920427089567</v>
      </c>
      <c r="Y7111" s="21">
        <f t="shared" si="1994"/>
        <v>-279.01920427089567</v>
      </c>
      <c r="Z7111" s="21">
        <f t="shared" si="2002"/>
        <v>-88.444214508760325</v>
      </c>
      <c r="AA7111" s="21">
        <f t="shared" si="1995"/>
        <v>-88.444214508760325</v>
      </c>
      <c r="AB7111" s="21">
        <f t="shared" si="1996"/>
        <v>0</v>
      </c>
      <c r="AC7111" s="21">
        <f t="shared" si="1997"/>
        <v>0</v>
      </c>
      <c r="AD7111" s="21">
        <f t="shared" si="2003"/>
        <v>0</v>
      </c>
      <c r="AE7111" s="21" t="str">
        <f t="shared" si="1998"/>
        <v>10/23/10:00</v>
      </c>
    </row>
    <row r="7112" spans="2:31">
      <c r="B7112" s="37">
        <v>10</v>
      </c>
      <c r="C7112" s="38">
        <v>23</v>
      </c>
      <c r="D7112" s="39">
        <v>11</v>
      </c>
      <c r="E7112" s="17">
        <v>2.8</v>
      </c>
      <c r="F7112" s="17">
        <v>165</v>
      </c>
      <c r="G7112" s="17">
        <v>461</v>
      </c>
      <c r="H7112" s="37">
        <f t="shared" si="1986"/>
        <v>37.04</v>
      </c>
      <c r="I7112" s="37">
        <f>IF(H7112&lt;'Roof Calculator'!$G$8, 1, 0)</f>
        <v>1</v>
      </c>
      <c r="J7112" s="37">
        <f>IF(H7112&gt;='Roof Calculator'!$G$8, 1, 0)</f>
        <v>0</v>
      </c>
      <c r="K7112" s="37">
        <f t="shared" si="1987"/>
        <v>37.04</v>
      </c>
      <c r="L7112" s="37">
        <f t="shared" si="1988"/>
        <v>0</v>
      </c>
      <c r="M7112" s="37">
        <v>0</v>
      </c>
      <c r="N7112" s="37">
        <f t="shared" si="1989"/>
        <v>165</v>
      </c>
      <c r="O7112" s="37">
        <v>0</v>
      </c>
      <c r="P7112" s="37">
        <v>0</v>
      </c>
      <c r="Q7112" s="21">
        <f t="shared" si="1990"/>
        <v>39.790999999999997</v>
      </c>
      <c r="R7112" s="21">
        <f t="shared" si="1999"/>
        <v>296.41666666666174</v>
      </c>
      <c r="S7112" s="21">
        <f t="shared" si="2000"/>
        <v>-12.334402169650705</v>
      </c>
      <c r="T7112" s="21">
        <f t="shared" si="1991"/>
        <v>86.147999999999996</v>
      </c>
      <c r="U7112" s="37">
        <f>VLOOKUP(Time_Zone, 'LSTM LookUp'!$B$5:$D$8, 3, FALSE)</f>
        <v>-75</v>
      </c>
      <c r="V7112" s="21">
        <f t="shared" si="2001"/>
        <v>16.098612870954366</v>
      </c>
      <c r="W7112" s="21">
        <f t="shared" si="1992"/>
        <v>150.17265321773863</v>
      </c>
      <c r="X7112" s="21">
        <f t="shared" si="1993"/>
        <v>-363.23142152181316</v>
      </c>
      <c r="Y7112" s="21">
        <f t="shared" si="1994"/>
        <v>-198.23142152181316</v>
      </c>
      <c r="Z7112" s="21">
        <f t="shared" si="2002"/>
        <v>-62.835898386513058</v>
      </c>
      <c r="AA7112" s="21">
        <f t="shared" si="1995"/>
        <v>-62.835898386513058</v>
      </c>
      <c r="AB7112" s="21">
        <f t="shared" si="1996"/>
        <v>0</v>
      </c>
      <c r="AC7112" s="21">
        <f t="shared" si="1997"/>
        <v>0</v>
      </c>
      <c r="AD7112" s="21">
        <f t="shared" si="2003"/>
        <v>0</v>
      </c>
      <c r="AE7112" s="21" t="str">
        <f t="shared" si="1998"/>
        <v>10/23/11:00</v>
      </c>
    </row>
    <row r="7113" spans="2:31">
      <c r="B7113" s="37">
        <v>10</v>
      </c>
      <c r="C7113" s="38">
        <v>23</v>
      </c>
      <c r="D7113" s="39">
        <v>12</v>
      </c>
      <c r="E7113" s="17">
        <v>2.8</v>
      </c>
      <c r="F7113" s="17">
        <v>213</v>
      </c>
      <c r="G7113" s="17">
        <v>447</v>
      </c>
      <c r="H7113" s="37">
        <f t="shared" si="1986"/>
        <v>37.04</v>
      </c>
      <c r="I7113" s="37">
        <f>IF(H7113&lt;'Roof Calculator'!$G$8, 1, 0)</f>
        <v>1</v>
      </c>
      <c r="J7113" s="37">
        <f>IF(H7113&gt;='Roof Calculator'!$G$8, 1, 0)</f>
        <v>0</v>
      </c>
      <c r="K7113" s="37">
        <f t="shared" si="1987"/>
        <v>37.04</v>
      </c>
      <c r="L7113" s="37">
        <f t="shared" si="1988"/>
        <v>0</v>
      </c>
      <c r="M7113" s="37">
        <v>0</v>
      </c>
      <c r="N7113" s="37">
        <f t="shared" si="1989"/>
        <v>213</v>
      </c>
      <c r="O7113" s="37">
        <v>0</v>
      </c>
      <c r="P7113" s="37">
        <v>0</v>
      </c>
      <c r="Q7113" s="21">
        <f t="shared" si="1990"/>
        <v>39.790999999999997</v>
      </c>
      <c r="R7113" s="21">
        <f t="shared" si="1999"/>
        <v>296.45833333332843</v>
      </c>
      <c r="S7113" s="21">
        <f t="shared" si="2000"/>
        <v>-12.348523465357827</v>
      </c>
      <c r="T7113" s="21">
        <f t="shared" si="1991"/>
        <v>86.147999999999996</v>
      </c>
      <c r="U7113" s="37">
        <f>VLOOKUP(Time_Zone, 'LSTM LookUp'!$B$5:$D$8, 3, FALSE)</f>
        <v>-75</v>
      </c>
      <c r="V7113" s="21">
        <f t="shared" si="2001"/>
        <v>16.102609414258175</v>
      </c>
      <c r="W7113" s="21">
        <f t="shared" si="1992"/>
        <v>165.17365235356453</v>
      </c>
      <c r="X7113" s="21">
        <f t="shared" si="1993"/>
        <v>-385.5299512794374</v>
      </c>
      <c r="Y7113" s="21">
        <f t="shared" si="1994"/>
        <v>-172.5299512794374</v>
      </c>
      <c r="Z7113" s="21">
        <f t="shared" si="2002"/>
        <v>-54.688981211950981</v>
      </c>
      <c r="AA7113" s="21">
        <f t="shared" si="1995"/>
        <v>-54.688981211950981</v>
      </c>
      <c r="AB7113" s="21">
        <f t="shared" si="1996"/>
        <v>0</v>
      </c>
      <c r="AC7113" s="21">
        <f t="shared" si="1997"/>
        <v>0</v>
      </c>
      <c r="AD7113" s="21">
        <f t="shared" si="2003"/>
        <v>0</v>
      </c>
      <c r="AE7113" s="21" t="str">
        <f t="shared" si="1998"/>
        <v>10/23/12:00</v>
      </c>
    </row>
    <row r="7114" spans="2:31">
      <c r="B7114" s="37">
        <v>10</v>
      </c>
      <c r="C7114" s="38">
        <v>23</v>
      </c>
      <c r="D7114" s="39">
        <v>13</v>
      </c>
      <c r="E7114" s="17">
        <v>2.8</v>
      </c>
      <c r="F7114" s="17">
        <v>332</v>
      </c>
      <c r="G7114" s="17">
        <v>177</v>
      </c>
      <c r="H7114" s="37">
        <f t="shared" si="1986"/>
        <v>37.04</v>
      </c>
      <c r="I7114" s="37">
        <f>IF(H7114&lt;'Roof Calculator'!$G$8, 1, 0)</f>
        <v>1</v>
      </c>
      <c r="J7114" s="37">
        <f>IF(H7114&gt;='Roof Calculator'!$G$8, 1, 0)</f>
        <v>0</v>
      </c>
      <c r="K7114" s="37">
        <f t="shared" si="1987"/>
        <v>37.04</v>
      </c>
      <c r="L7114" s="37">
        <f t="shared" si="1988"/>
        <v>0</v>
      </c>
      <c r="M7114" s="37">
        <v>0</v>
      </c>
      <c r="N7114" s="37">
        <f t="shared" si="1989"/>
        <v>332</v>
      </c>
      <c r="O7114" s="37">
        <v>0</v>
      </c>
      <c r="P7114" s="37">
        <v>0</v>
      </c>
      <c r="Q7114" s="21">
        <f t="shared" si="1990"/>
        <v>39.790999999999997</v>
      </c>
      <c r="R7114" s="21">
        <f t="shared" si="1999"/>
        <v>296.49999999999511</v>
      </c>
      <c r="S7114" s="21">
        <f t="shared" si="2000"/>
        <v>-12.362639069646132</v>
      </c>
      <c r="T7114" s="21">
        <f t="shared" si="1991"/>
        <v>86.147999999999996</v>
      </c>
      <c r="U7114" s="37">
        <f>VLOOKUP(Time_Zone, 'LSTM LookUp'!$B$5:$D$8, 3, FALSE)</f>
        <v>-75</v>
      </c>
      <c r="V7114" s="21">
        <f t="shared" si="2001"/>
        <v>16.106583865950515</v>
      </c>
      <c r="W7114" s="21">
        <f t="shared" si="1992"/>
        <v>180.17464596648762</v>
      </c>
      <c r="X7114" s="21">
        <f t="shared" si="1993"/>
        <v>-157.10236702930618</v>
      </c>
      <c r="Y7114" s="21">
        <f t="shared" si="1994"/>
        <v>174.89763297069382</v>
      </c>
      <c r="Z7114" s="21">
        <f t="shared" si="2002"/>
        <v>55.43949495503599</v>
      </c>
      <c r="AA7114" s="21">
        <f t="shared" si="1995"/>
        <v>55.43949495503599</v>
      </c>
      <c r="AB7114" s="21">
        <f t="shared" si="1996"/>
        <v>0</v>
      </c>
      <c r="AC7114" s="21">
        <f t="shared" si="1997"/>
        <v>0</v>
      </c>
      <c r="AD7114" s="21">
        <f t="shared" si="2003"/>
        <v>0</v>
      </c>
      <c r="AE7114" s="21" t="str">
        <f t="shared" si="1998"/>
        <v>10/23/13:00</v>
      </c>
    </row>
    <row r="7115" spans="2:31">
      <c r="B7115" s="37">
        <v>10</v>
      </c>
      <c r="C7115" s="38">
        <v>23</v>
      </c>
      <c r="D7115" s="39">
        <v>14</v>
      </c>
      <c r="E7115" s="17">
        <v>2.2000000000000002</v>
      </c>
      <c r="F7115" s="17">
        <v>249</v>
      </c>
      <c r="G7115" s="17">
        <v>3</v>
      </c>
      <c r="H7115" s="37">
        <f t="shared" si="1986"/>
        <v>35.96</v>
      </c>
      <c r="I7115" s="37">
        <f>IF(H7115&lt;'Roof Calculator'!$G$8, 1, 0)</f>
        <v>1</v>
      </c>
      <c r="J7115" s="37">
        <f>IF(H7115&gt;='Roof Calculator'!$G$8, 1, 0)</f>
        <v>0</v>
      </c>
      <c r="K7115" s="37">
        <f t="shared" si="1987"/>
        <v>35.96</v>
      </c>
      <c r="L7115" s="37">
        <f t="shared" si="1988"/>
        <v>0</v>
      </c>
      <c r="M7115" s="37">
        <v>0</v>
      </c>
      <c r="N7115" s="37">
        <f t="shared" si="1989"/>
        <v>249</v>
      </c>
      <c r="O7115" s="37">
        <v>0</v>
      </c>
      <c r="P7115" s="37">
        <v>0</v>
      </c>
      <c r="Q7115" s="21">
        <f t="shared" si="1990"/>
        <v>39.790999999999997</v>
      </c>
      <c r="R7115" s="21">
        <f t="shared" si="1999"/>
        <v>296.5416666666618</v>
      </c>
      <c r="S7115" s="21">
        <f t="shared" si="2000"/>
        <v>-12.376748975188448</v>
      </c>
      <c r="T7115" s="21">
        <f t="shared" si="1991"/>
        <v>86.147999999999996</v>
      </c>
      <c r="U7115" s="37">
        <f>VLOOKUP(Time_Zone, 'LSTM LookUp'!$B$5:$D$8, 3, FALSE)</f>
        <v>-75</v>
      </c>
      <c r="V7115" s="21">
        <f t="shared" si="2001"/>
        <v>16.110536214770491</v>
      </c>
      <c r="W7115" s="21">
        <f t="shared" si="1992"/>
        <v>195.17563405369259</v>
      </c>
      <c r="X7115" s="21">
        <f t="shared" si="1993"/>
        <v>-2.5845854113319913</v>
      </c>
      <c r="Y7115" s="21">
        <f t="shared" si="1994"/>
        <v>246.415414588668</v>
      </c>
      <c r="Z7115" s="21">
        <f t="shared" si="2002"/>
        <v>78.109382625096174</v>
      </c>
      <c r="AA7115" s="21">
        <f t="shared" si="1995"/>
        <v>78.109382625096174</v>
      </c>
      <c r="AB7115" s="21">
        <f t="shared" si="1996"/>
        <v>0</v>
      </c>
      <c r="AC7115" s="21">
        <f t="shared" si="1997"/>
        <v>0</v>
      </c>
      <c r="AD7115" s="21">
        <f t="shared" si="2003"/>
        <v>0</v>
      </c>
      <c r="AE7115" s="21" t="str">
        <f t="shared" si="1998"/>
        <v>10/23/14:00</v>
      </c>
    </row>
    <row r="7116" spans="2:31">
      <c r="B7116" s="37">
        <v>10</v>
      </c>
      <c r="C7116" s="38">
        <v>23</v>
      </c>
      <c r="D7116" s="39">
        <v>15</v>
      </c>
      <c r="E7116" s="17">
        <v>2.2000000000000002</v>
      </c>
      <c r="F7116" s="17">
        <v>229</v>
      </c>
      <c r="G7116" s="17">
        <v>14</v>
      </c>
      <c r="H7116" s="37">
        <f t="shared" si="1986"/>
        <v>35.96</v>
      </c>
      <c r="I7116" s="37">
        <f>IF(H7116&lt;'Roof Calculator'!$G$8, 1, 0)</f>
        <v>1</v>
      </c>
      <c r="J7116" s="37">
        <f>IF(H7116&gt;='Roof Calculator'!$G$8, 1, 0)</f>
        <v>0</v>
      </c>
      <c r="K7116" s="37">
        <f t="shared" si="1987"/>
        <v>35.96</v>
      </c>
      <c r="L7116" s="37">
        <f t="shared" si="1988"/>
        <v>0</v>
      </c>
      <c r="M7116" s="37">
        <v>0</v>
      </c>
      <c r="N7116" s="37">
        <f t="shared" si="1989"/>
        <v>229</v>
      </c>
      <c r="O7116" s="37">
        <v>0</v>
      </c>
      <c r="P7116" s="37">
        <v>0</v>
      </c>
      <c r="Q7116" s="21">
        <f t="shared" si="1990"/>
        <v>39.790999999999997</v>
      </c>
      <c r="R7116" s="21">
        <f t="shared" si="1999"/>
        <v>296.58333333332848</v>
      </c>
      <c r="S7116" s="21">
        <f t="shared" si="2000"/>
        <v>-12.390853174657558</v>
      </c>
      <c r="T7116" s="21">
        <f t="shared" si="1991"/>
        <v>86.147999999999996</v>
      </c>
      <c r="U7116" s="37">
        <f>VLOOKUP(Time_Zone, 'LSTM LookUp'!$B$5:$D$8, 3, FALSE)</f>
        <v>-75</v>
      </c>
      <c r="V7116" s="21">
        <f t="shared" si="2001"/>
        <v>16.114466449497009</v>
      </c>
      <c r="W7116" s="21">
        <f t="shared" si="1992"/>
        <v>210.17661661237426</v>
      </c>
      <c r="X7116" s="21">
        <f t="shared" si="1993"/>
        <v>-11.005517509985506</v>
      </c>
      <c r="Y7116" s="21">
        <f t="shared" si="1994"/>
        <v>217.99448249001449</v>
      </c>
      <c r="Z7116" s="21">
        <f t="shared" si="2002"/>
        <v>69.100443539198196</v>
      </c>
      <c r="AA7116" s="21">
        <f t="shared" si="1995"/>
        <v>69.100443539198196</v>
      </c>
      <c r="AB7116" s="21">
        <f t="shared" si="1996"/>
        <v>0</v>
      </c>
      <c r="AC7116" s="21">
        <f t="shared" si="1997"/>
        <v>0</v>
      </c>
      <c r="AD7116" s="21">
        <f t="shared" si="2003"/>
        <v>0</v>
      </c>
      <c r="AE7116" s="21" t="str">
        <f t="shared" si="1998"/>
        <v>10/23/15:00</v>
      </c>
    </row>
    <row r="7117" spans="2:31">
      <c r="B7117" s="37">
        <v>10</v>
      </c>
      <c r="C7117" s="38">
        <v>23</v>
      </c>
      <c r="D7117" s="39">
        <v>16</v>
      </c>
      <c r="E7117" s="17">
        <v>2.2000000000000002</v>
      </c>
      <c r="F7117" s="17">
        <v>140</v>
      </c>
      <c r="G7117" s="17">
        <v>14</v>
      </c>
      <c r="H7117" s="37">
        <f t="shared" si="1986"/>
        <v>35.96</v>
      </c>
      <c r="I7117" s="37">
        <f>IF(H7117&lt;'Roof Calculator'!$G$8, 1, 0)</f>
        <v>1</v>
      </c>
      <c r="J7117" s="37">
        <f>IF(H7117&gt;='Roof Calculator'!$G$8, 1, 0)</f>
        <v>0</v>
      </c>
      <c r="K7117" s="37">
        <f t="shared" si="1987"/>
        <v>35.96</v>
      </c>
      <c r="L7117" s="37">
        <f t="shared" si="1988"/>
        <v>0</v>
      </c>
      <c r="M7117" s="37">
        <v>0</v>
      </c>
      <c r="N7117" s="37">
        <f t="shared" si="1989"/>
        <v>140</v>
      </c>
      <c r="O7117" s="37">
        <v>0</v>
      </c>
      <c r="P7117" s="37">
        <v>0</v>
      </c>
      <c r="Q7117" s="21">
        <f t="shared" si="1990"/>
        <v>39.790999999999997</v>
      </c>
      <c r="R7117" s="21">
        <f t="shared" si="1999"/>
        <v>296.62499999999517</v>
      </c>
      <c r="S7117" s="21">
        <f t="shared" si="2000"/>
        <v>-12.404951660726249</v>
      </c>
      <c r="T7117" s="21">
        <f t="shared" si="1991"/>
        <v>86.147999999999996</v>
      </c>
      <c r="U7117" s="37">
        <f>VLOOKUP(Time_Zone, 'LSTM LookUp'!$B$5:$D$8, 3, FALSE)</f>
        <v>-75</v>
      </c>
      <c r="V7117" s="21">
        <f t="shared" si="2001"/>
        <v>16.118374558948791</v>
      </c>
      <c r="W7117" s="21">
        <f t="shared" si="1992"/>
        <v>225.17759363973715</v>
      </c>
      <c r="X7117" s="21">
        <f t="shared" si="1993"/>
        <v>-9.3307171026847087</v>
      </c>
      <c r="Y7117" s="21">
        <f t="shared" si="1994"/>
        <v>130.6692828973153</v>
      </c>
      <c r="Z7117" s="21">
        <f t="shared" si="2002"/>
        <v>41.419880457603107</v>
      </c>
      <c r="AA7117" s="21">
        <f t="shared" si="1995"/>
        <v>41.419880457603107</v>
      </c>
      <c r="AB7117" s="21">
        <f t="shared" si="1996"/>
        <v>0</v>
      </c>
      <c r="AC7117" s="21">
        <f t="shared" si="1997"/>
        <v>0</v>
      </c>
      <c r="AD7117" s="21">
        <f t="shared" si="2003"/>
        <v>0</v>
      </c>
      <c r="AE7117" s="21" t="str">
        <f t="shared" si="1998"/>
        <v>10/23/16:00</v>
      </c>
    </row>
    <row r="7118" spans="2:31">
      <c r="B7118" s="37">
        <v>10</v>
      </c>
      <c r="C7118" s="38">
        <v>23</v>
      </c>
      <c r="D7118" s="39">
        <v>17</v>
      </c>
      <c r="E7118" s="17">
        <v>1.7</v>
      </c>
      <c r="F7118" s="17">
        <v>66</v>
      </c>
      <c r="G7118" s="17">
        <v>0</v>
      </c>
      <c r="H7118" s="37">
        <f t="shared" si="1986"/>
        <v>35.06</v>
      </c>
      <c r="I7118" s="37">
        <f>IF(H7118&lt;'Roof Calculator'!$G$8, 1, 0)</f>
        <v>1</v>
      </c>
      <c r="J7118" s="37">
        <f>IF(H7118&gt;='Roof Calculator'!$G$8, 1, 0)</f>
        <v>0</v>
      </c>
      <c r="K7118" s="37">
        <f t="shared" si="1987"/>
        <v>35.06</v>
      </c>
      <c r="L7118" s="37">
        <f t="shared" si="1988"/>
        <v>0</v>
      </c>
      <c r="M7118" s="37">
        <v>0</v>
      </c>
      <c r="N7118" s="37">
        <f t="shared" si="1989"/>
        <v>66</v>
      </c>
      <c r="O7118" s="37">
        <v>0</v>
      </c>
      <c r="P7118" s="37">
        <v>0</v>
      </c>
      <c r="Q7118" s="21">
        <f t="shared" si="1990"/>
        <v>39.790999999999997</v>
      </c>
      <c r="R7118" s="21">
        <f t="shared" si="1999"/>
        <v>296.66666666666185</v>
      </c>
      <c r="S7118" s="21">
        <f t="shared" si="2000"/>
        <v>-12.419044426067343</v>
      </c>
      <c r="T7118" s="21">
        <f t="shared" si="1991"/>
        <v>86.147999999999996</v>
      </c>
      <c r="U7118" s="37">
        <f>VLOOKUP(Time_Zone, 'LSTM LookUp'!$B$5:$D$8, 3, FALSE)</f>
        <v>-75</v>
      </c>
      <c r="V7118" s="21">
        <f t="shared" si="2001"/>
        <v>16.122260531984438</v>
      </c>
      <c r="W7118" s="21">
        <f t="shared" si="1992"/>
        <v>240.17856513299614</v>
      </c>
      <c r="X7118" s="21">
        <f t="shared" si="1993"/>
        <v>0</v>
      </c>
      <c r="Y7118" s="21">
        <f t="shared" si="1994"/>
        <v>66</v>
      </c>
      <c r="Z7118" s="21">
        <f t="shared" si="2002"/>
        <v>20.920847268673356</v>
      </c>
      <c r="AA7118" s="21">
        <f t="shared" si="1995"/>
        <v>20.920847268673356</v>
      </c>
      <c r="AB7118" s="21">
        <f t="shared" si="1996"/>
        <v>0</v>
      </c>
      <c r="AC7118" s="21">
        <f t="shared" si="1997"/>
        <v>0</v>
      </c>
      <c r="AD7118" s="21">
        <f t="shared" si="2003"/>
        <v>0</v>
      </c>
      <c r="AE7118" s="21" t="str">
        <f t="shared" si="1998"/>
        <v>10/23/17:00</v>
      </c>
    </row>
    <row r="7119" spans="2:31">
      <c r="B7119" s="37">
        <v>10</v>
      </c>
      <c r="C7119" s="38">
        <v>23</v>
      </c>
      <c r="D7119" s="39">
        <v>18</v>
      </c>
      <c r="E7119" s="17">
        <v>1.1000000000000001</v>
      </c>
      <c r="F7119" s="17">
        <v>28</v>
      </c>
      <c r="G7119" s="17">
        <v>2</v>
      </c>
      <c r="H7119" s="37">
        <f t="shared" si="1986"/>
        <v>33.979999999999997</v>
      </c>
      <c r="I7119" s="37">
        <f>IF(H7119&lt;'Roof Calculator'!$G$8, 1, 0)</f>
        <v>1</v>
      </c>
      <c r="J7119" s="37">
        <f>IF(H7119&gt;='Roof Calculator'!$G$8, 1, 0)</f>
        <v>0</v>
      </c>
      <c r="K7119" s="37">
        <f t="shared" si="1987"/>
        <v>33.979999999999997</v>
      </c>
      <c r="L7119" s="37">
        <f t="shared" si="1988"/>
        <v>0</v>
      </c>
      <c r="M7119" s="37">
        <v>0</v>
      </c>
      <c r="N7119" s="37">
        <f t="shared" si="1989"/>
        <v>28</v>
      </c>
      <c r="O7119" s="37">
        <v>0</v>
      </c>
      <c r="P7119" s="37">
        <v>0</v>
      </c>
      <c r="Q7119" s="21">
        <f t="shared" si="1990"/>
        <v>39.790999999999997</v>
      </c>
      <c r="R7119" s="21">
        <f t="shared" si="1999"/>
        <v>296.70833333332854</v>
      </c>
      <c r="S7119" s="21">
        <f t="shared" si="2000"/>
        <v>-12.433131463353632</v>
      </c>
      <c r="T7119" s="21">
        <f t="shared" si="1991"/>
        <v>86.147999999999996</v>
      </c>
      <c r="U7119" s="37">
        <f>VLOOKUP(Time_Zone, 'LSTM LookUp'!$B$5:$D$8, 3, FALSE)</f>
        <v>-75</v>
      </c>
      <c r="V7119" s="21">
        <f t="shared" si="2001"/>
        <v>16.126124357502409</v>
      </c>
      <c r="W7119" s="21">
        <f t="shared" si="1992"/>
        <v>255.17953108937559</v>
      </c>
      <c r="X7119" s="21">
        <f t="shared" si="1993"/>
        <v>-0.65945219936901656</v>
      </c>
      <c r="Y7119" s="21">
        <f t="shared" si="1994"/>
        <v>27.340547800630983</v>
      </c>
      <c r="Z7119" s="21">
        <f t="shared" si="2002"/>
        <v>8.6664761330130915</v>
      </c>
      <c r="AA7119" s="21">
        <f t="shared" si="1995"/>
        <v>8.6664761330130915</v>
      </c>
      <c r="AB7119" s="21">
        <f t="shared" si="1996"/>
        <v>0</v>
      </c>
      <c r="AC7119" s="21">
        <f t="shared" si="1997"/>
        <v>0</v>
      </c>
      <c r="AD7119" s="21">
        <f t="shared" si="2003"/>
        <v>0</v>
      </c>
      <c r="AE7119" s="21" t="str">
        <f t="shared" si="1998"/>
        <v>10/23/18:00</v>
      </c>
    </row>
    <row r="7120" spans="2:31">
      <c r="B7120" s="37">
        <v>10</v>
      </c>
      <c r="C7120" s="38">
        <v>23</v>
      </c>
      <c r="D7120" s="39">
        <v>19</v>
      </c>
      <c r="E7120" s="17">
        <v>0.6</v>
      </c>
      <c r="F7120" s="17">
        <v>0</v>
      </c>
      <c r="G7120" s="17">
        <v>0</v>
      </c>
      <c r="H7120" s="37">
        <f t="shared" si="1986"/>
        <v>33.08</v>
      </c>
      <c r="I7120" s="37">
        <f>IF(H7120&lt;'Roof Calculator'!$G$8, 1, 0)</f>
        <v>1</v>
      </c>
      <c r="J7120" s="37">
        <f>IF(H7120&gt;='Roof Calculator'!$G$8, 1, 0)</f>
        <v>0</v>
      </c>
      <c r="K7120" s="37">
        <f t="shared" si="1987"/>
        <v>33.08</v>
      </c>
      <c r="L7120" s="37">
        <f t="shared" si="1988"/>
        <v>0</v>
      </c>
      <c r="M7120" s="37">
        <v>0</v>
      </c>
      <c r="N7120" s="37">
        <f t="shared" si="1989"/>
        <v>0</v>
      </c>
      <c r="O7120" s="37">
        <v>0</v>
      </c>
      <c r="P7120" s="37">
        <v>0</v>
      </c>
      <c r="Q7120" s="21">
        <f t="shared" si="1990"/>
        <v>39.790999999999997</v>
      </c>
      <c r="R7120" s="21">
        <f t="shared" si="1999"/>
        <v>296.74999999999523</v>
      </c>
      <c r="S7120" s="21">
        <f t="shared" si="2000"/>
        <v>-12.44721276525792</v>
      </c>
      <c r="T7120" s="21">
        <f t="shared" si="1991"/>
        <v>86.147999999999996</v>
      </c>
      <c r="U7120" s="37">
        <f>VLOOKUP(Time_Zone, 'LSTM LookUp'!$B$5:$D$8, 3, FALSE)</f>
        <v>-75</v>
      </c>
      <c r="V7120" s="21">
        <f t="shared" si="2001"/>
        <v>16.129966024441067</v>
      </c>
      <c r="W7120" s="21">
        <f t="shared" si="1992"/>
        <v>270.18049150611029</v>
      </c>
      <c r="X7120" s="21">
        <f t="shared" si="1993"/>
        <v>0</v>
      </c>
      <c r="Y7120" s="21">
        <f t="shared" si="1994"/>
        <v>0</v>
      </c>
      <c r="Z7120" s="21">
        <f t="shared" si="2002"/>
        <v>0</v>
      </c>
      <c r="AA7120" s="21">
        <f t="shared" si="1995"/>
        <v>0</v>
      </c>
      <c r="AB7120" s="21">
        <f t="shared" si="1996"/>
        <v>0</v>
      </c>
      <c r="AC7120" s="21">
        <f t="shared" si="1997"/>
        <v>0</v>
      </c>
      <c r="AD7120" s="21">
        <f t="shared" si="2003"/>
        <v>0</v>
      </c>
      <c r="AE7120" s="21" t="str">
        <f t="shared" si="1998"/>
        <v>10/23/19:00</v>
      </c>
    </row>
    <row r="7121" spans="2:31">
      <c r="B7121" s="37">
        <v>10</v>
      </c>
      <c r="C7121" s="38">
        <v>23</v>
      </c>
      <c r="D7121" s="39">
        <v>20</v>
      </c>
      <c r="E7121" s="17">
        <v>0.6</v>
      </c>
      <c r="F7121" s="17">
        <v>0</v>
      </c>
      <c r="G7121" s="17">
        <v>0</v>
      </c>
      <c r="H7121" s="37">
        <f t="shared" si="1986"/>
        <v>33.08</v>
      </c>
      <c r="I7121" s="37">
        <f>IF(H7121&lt;'Roof Calculator'!$G$8, 1, 0)</f>
        <v>1</v>
      </c>
      <c r="J7121" s="37">
        <f>IF(H7121&gt;='Roof Calculator'!$G$8, 1, 0)</f>
        <v>0</v>
      </c>
      <c r="K7121" s="37">
        <f t="shared" si="1987"/>
        <v>33.08</v>
      </c>
      <c r="L7121" s="37">
        <f t="shared" si="1988"/>
        <v>0</v>
      </c>
      <c r="M7121" s="37">
        <v>0</v>
      </c>
      <c r="N7121" s="37">
        <f t="shared" si="1989"/>
        <v>0</v>
      </c>
      <c r="O7121" s="37">
        <v>0</v>
      </c>
      <c r="P7121" s="37">
        <v>0</v>
      </c>
      <c r="Q7121" s="21">
        <f t="shared" si="1990"/>
        <v>39.790999999999997</v>
      </c>
      <c r="R7121" s="21">
        <f t="shared" si="1999"/>
        <v>296.79166666666191</v>
      </c>
      <c r="S7121" s="21">
        <f t="shared" si="2000"/>
        <v>-12.461288324453001</v>
      </c>
      <c r="T7121" s="21">
        <f t="shared" si="1991"/>
        <v>86.147999999999996</v>
      </c>
      <c r="U7121" s="37">
        <f>VLOOKUP(Time_Zone, 'LSTM LookUp'!$B$5:$D$8, 3, FALSE)</f>
        <v>-75</v>
      </c>
      <c r="V7121" s="21">
        <f t="shared" si="2001"/>
        <v>16.133785521778702</v>
      </c>
      <c r="W7121" s="21">
        <f t="shared" si="1992"/>
        <v>285.18144638044464</v>
      </c>
      <c r="X7121" s="21">
        <f t="shared" si="1993"/>
        <v>0</v>
      </c>
      <c r="Y7121" s="21">
        <f t="shared" si="1994"/>
        <v>0</v>
      </c>
      <c r="Z7121" s="21">
        <f t="shared" si="2002"/>
        <v>0</v>
      </c>
      <c r="AA7121" s="21">
        <f t="shared" si="1995"/>
        <v>0</v>
      </c>
      <c r="AB7121" s="21">
        <f t="shared" si="1996"/>
        <v>0</v>
      </c>
      <c r="AC7121" s="21">
        <f t="shared" si="1997"/>
        <v>0</v>
      </c>
      <c r="AD7121" s="21">
        <f t="shared" si="2003"/>
        <v>0</v>
      </c>
      <c r="AE7121" s="21" t="str">
        <f t="shared" si="1998"/>
        <v>10/23/20:00</v>
      </c>
    </row>
    <row r="7122" spans="2:31">
      <c r="B7122" s="37">
        <v>10</v>
      </c>
      <c r="C7122" s="38">
        <v>23</v>
      </c>
      <c r="D7122" s="39">
        <v>21</v>
      </c>
      <c r="E7122" s="17">
        <v>-1.1000000000000001</v>
      </c>
      <c r="F7122" s="17">
        <v>0</v>
      </c>
      <c r="G7122" s="17">
        <v>0</v>
      </c>
      <c r="H7122" s="37">
        <f t="shared" si="1986"/>
        <v>30.02</v>
      </c>
      <c r="I7122" s="37">
        <f>IF(H7122&lt;'Roof Calculator'!$G$8, 1, 0)</f>
        <v>1</v>
      </c>
      <c r="J7122" s="37">
        <f>IF(H7122&gt;='Roof Calculator'!$G$8, 1, 0)</f>
        <v>0</v>
      </c>
      <c r="K7122" s="37">
        <f t="shared" si="1987"/>
        <v>30.02</v>
      </c>
      <c r="L7122" s="37">
        <f t="shared" si="1988"/>
        <v>0</v>
      </c>
      <c r="M7122" s="37">
        <v>0</v>
      </c>
      <c r="N7122" s="37">
        <f t="shared" si="1989"/>
        <v>0</v>
      </c>
      <c r="O7122" s="37">
        <v>0</v>
      </c>
      <c r="P7122" s="37">
        <v>0</v>
      </c>
      <c r="Q7122" s="21">
        <f t="shared" si="1990"/>
        <v>39.790999999999997</v>
      </c>
      <c r="R7122" s="21">
        <f t="shared" si="1999"/>
        <v>296.8333333333286</v>
      </c>
      <c r="S7122" s="21">
        <f t="shared" si="2000"/>
        <v>-12.475358133611739</v>
      </c>
      <c r="T7122" s="21">
        <f t="shared" si="1991"/>
        <v>86.147999999999996</v>
      </c>
      <c r="U7122" s="37">
        <f>VLOOKUP(Time_Zone, 'LSTM LookUp'!$B$5:$D$8, 3, FALSE)</f>
        <v>-75</v>
      </c>
      <c r="V7122" s="21">
        <f t="shared" si="2001"/>
        <v>16.137582838533557</v>
      </c>
      <c r="W7122" s="21">
        <f t="shared" si="1992"/>
        <v>300.18239570963345</v>
      </c>
      <c r="X7122" s="21">
        <f t="shared" si="1993"/>
        <v>0</v>
      </c>
      <c r="Y7122" s="21">
        <f t="shared" si="1994"/>
        <v>0</v>
      </c>
      <c r="Z7122" s="21">
        <f t="shared" si="2002"/>
        <v>0</v>
      </c>
      <c r="AA7122" s="21">
        <f t="shared" si="1995"/>
        <v>0</v>
      </c>
      <c r="AB7122" s="21">
        <f t="shared" si="1996"/>
        <v>0</v>
      </c>
      <c r="AC7122" s="21">
        <f t="shared" si="1997"/>
        <v>0</v>
      </c>
      <c r="AD7122" s="21">
        <f t="shared" si="2003"/>
        <v>0</v>
      </c>
      <c r="AE7122" s="21" t="str">
        <f t="shared" si="1998"/>
        <v>10/23/21:00</v>
      </c>
    </row>
    <row r="7123" spans="2:31">
      <c r="B7123" s="37">
        <v>10</v>
      </c>
      <c r="C7123" s="38">
        <v>23</v>
      </c>
      <c r="D7123" s="39">
        <v>22</v>
      </c>
      <c r="E7123" s="17">
        <v>-2.2000000000000002</v>
      </c>
      <c r="F7123" s="17">
        <v>0</v>
      </c>
      <c r="G7123" s="17">
        <v>0</v>
      </c>
      <c r="H7123" s="37">
        <f t="shared" si="1986"/>
        <v>28.04</v>
      </c>
      <c r="I7123" s="37">
        <f>IF(H7123&lt;'Roof Calculator'!$G$8, 1, 0)</f>
        <v>1</v>
      </c>
      <c r="J7123" s="37">
        <f>IF(H7123&gt;='Roof Calculator'!$G$8, 1, 0)</f>
        <v>0</v>
      </c>
      <c r="K7123" s="37">
        <f t="shared" si="1987"/>
        <v>28.04</v>
      </c>
      <c r="L7123" s="37">
        <f t="shared" si="1988"/>
        <v>0</v>
      </c>
      <c r="M7123" s="37">
        <v>0</v>
      </c>
      <c r="N7123" s="37">
        <f t="shared" si="1989"/>
        <v>0</v>
      </c>
      <c r="O7123" s="37">
        <v>0</v>
      </c>
      <c r="P7123" s="37">
        <v>0</v>
      </c>
      <c r="Q7123" s="21">
        <f t="shared" si="1990"/>
        <v>39.790999999999997</v>
      </c>
      <c r="R7123" s="21">
        <f t="shared" si="1999"/>
        <v>296.87499999999528</v>
      </c>
      <c r="S7123" s="21">
        <f t="shared" si="2000"/>
        <v>-12.489422185406957</v>
      </c>
      <c r="T7123" s="21">
        <f t="shared" si="1991"/>
        <v>86.147999999999996</v>
      </c>
      <c r="U7123" s="37">
        <f>VLOOKUP(Time_Zone, 'LSTM LookUp'!$B$5:$D$8, 3, FALSE)</f>
        <v>-75</v>
      </c>
      <c r="V7123" s="21">
        <f t="shared" si="2001"/>
        <v>16.141357963763856</v>
      </c>
      <c r="W7123" s="21">
        <f t="shared" si="1992"/>
        <v>315.18333949094097</v>
      </c>
      <c r="X7123" s="21">
        <f t="shared" si="1993"/>
        <v>0</v>
      </c>
      <c r="Y7123" s="21">
        <f t="shared" si="1994"/>
        <v>0</v>
      </c>
      <c r="Z7123" s="21">
        <f t="shared" si="2002"/>
        <v>0</v>
      </c>
      <c r="AA7123" s="21">
        <f t="shared" si="1995"/>
        <v>0</v>
      </c>
      <c r="AB7123" s="21">
        <f t="shared" si="1996"/>
        <v>0</v>
      </c>
      <c r="AC7123" s="21">
        <f t="shared" si="1997"/>
        <v>0</v>
      </c>
      <c r="AD7123" s="21">
        <f t="shared" si="2003"/>
        <v>0</v>
      </c>
      <c r="AE7123" s="21" t="str">
        <f t="shared" si="1998"/>
        <v>10/23/22:00</v>
      </c>
    </row>
    <row r="7124" spans="2:31">
      <c r="B7124" s="37">
        <v>10</v>
      </c>
      <c r="C7124" s="38">
        <v>23</v>
      </c>
      <c r="D7124" s="39">
        <v>23</v>
      </c>
      <c r="E7124" s="17">
        <v>-2.8</v>
      </c>
      <c r="F7124" s="17">
        <v>0</v>
      </c>
      <c r="G7124" s="17">
        <v>0</v>
      </c>
      <c r="H7124" s="37">
        <f t="shared" si="1986"/>
        <v>26.96</v>
      </c>
      <c r="I7124" s="37">
        <f>IF(H7124&lt;'Roof Calculator'!$G$8, 1, 0)</f>
        <v>1</v>
      </c>
      <c r="J7124" s="37">
        <f>IF(H7124&gt;='Roof Calculator'!$G$8, 1, 0)</f>
        <v>0</v>
      </c>
      <c r="K7124" s="37">
        <f t="shared" si="1987"/>
        <v>26.96</v>
      </c>
      <c r="L7124" s="37">
        <f t="shared" si="1988"/>
        <v>0</v>
      </c>
      <c r="M7124" s="37">
        <v>0</v>
      </c>
      <c r="N7124" s="37">
        <f t="shared" si="1989"/>
        <v>0</v>
      </c>
      <c r="O7124" s="37">
        <v>0</v>
      </c>
      <c r="P7124" s="37">
        <v>0</v>
      </c>
      <c r="Q7124" s="21">
        <f t="shared" si="1990"/>
        <v>39.790999999999997</v>
      </c>
      <c r="R7124" s="21">
        <f t="shared" si="1999"/>
        <v>296.91666666666197</v>
      </c>
      <c r="S7124" s="21">
        <f t="shared" si="2000"/>
        <v>-12.503480472511507</v>
      </c>
      <c r="T7124" s="21">
        <f t="shared" si="1991"/>
        <v>86.147999999999996</v>
      </c>
      <c r="U7124" s="37">
        <f>VLOOKUP(Time_Zone, 'LSTM LookUp'!$B$5:$D$8, 3, FALSE)</f>
        <v>-75</v>
      </c>
      <c r="V7124" s="21">
        <f t="shared" si="2001"/>
        <v>16.145110886567799</v>
      </c>
      <c r="W7124" s="21">
        <f t="shared" si="1992"/>
        <v>330.18427772164188</v>
      </c>
      <c r="X7124" s="21">
        <f t="shared" si="1993"/>
        <v>0</v>
      </c>
      <c r="Y7124" s="21">
        <f t="shared" si="1994"/>
        <v>0</v>
      </c>
      <c r="Z7124" s="21">
        <f t="shared" si="2002"/>
        <v>0</v>
      </c>
      <c r="AA7124" s="21">
        <f t="shared" si="1995"/>
        <v>0</v>
      </c>
      <c r="AB7124" s="21">
        <f t="shared" si="1996"/>
        <v>0</v>
      </c>
      <c r="AC7124" s="21">
        <f t="shared" si="1997"/>
        <v>0</v>
      </c>
      <c r="AD7124" s="21">
        <f t="shared" si="2003"/>
        <v>0</v>
      </c>
      <c r="AE7124" s="21" t="str">
        <f t="shared" si="1998"/>
        <v>10/23/23:00</v>
      </c>
    </row>
    <row r="7125" spans="2:31">
      <c r="B7125" s="37">
        <v>10</v>
      </c>
      <c r="C7125" s="38">
        <v>23</v>
      </c>
      <c r="D7125" s="39">
        <v>24</v>
      </c>
      <c r="E7125" s="17">
        <v>-3.9</v>
      </c>
      <c r="F7125" s="17">
        <v>0</v>
      </c>
      <c r="G7125" s="17">
        <v>0</v>
      </c>
      <c r="H7125" s="37">
        <f t="shared" si="1986"/>
        <v>24.98</v>
      </c>
      <c r="I7125" s="37">
        <f>IF(H7125&lt;'Roof Calculator'!$G$8, 1, 0)</f>
        <v>1</v>
      </c>
      <c r="J7125" s="37">
        <f>IF(H7125&gt;='Roof Calculator'!$G$8, 1, 0)</f>
        <v>0</v>
      </c>
      <c r="K7125" s="37">
        <f t="shared" si="1987"/>
        <v>24.98</v>
      </c>
      <c r="L7125" s="37">
        <f t="shared" si="1988"/>
        <v>0</v>
      </c>
      <c r="M7125" s="37">
        <v>0</v>
      </c>
      <c r="N7125" s="37">
        <f t="shared" si="1989"/>
        <v>0</v>
      </c>
      <c r="O7125" s="37">
        <v>0</v>
      </c>
      <c r="P7125" s="37">
        <v>0</v>
      </c>
      <c r="Q7125" s="21">
        <f t="shared" si="1990"/>
        <v>39.790999999999997</v>
      </c>
      <c r="R7125" s="21">
        <f t="shared" si="1999"/>
        <v>296.95833333332865</v>
      </c>
      <c r="S7125" s="21">
        <f t="shared" si="2000"/>
        <v>-12.51753298759829</v>
      </c>
      <c r="T7125" s="21">
        <f t="shared" si="1991"/>
        <v>86.147999999999996</v>
      </c>
      <c r="U7125" s="37">
        <f>VLOOKUP(Time_Zone, 'LSTM LookUp'!$B$5:$D$8, 3, FALSE)</f>
        <v>-75</v>
      </c>
      <c r="V7125" s="21">
        <f t="shared" si="2001"/>
        <v>16.148841596083635</v>
      </c>
      <c r="W7125" s="21">
        <f t="shared" si="1992"/>
        <v>345.18521039902095</v>
      </c>
      <c r="X7125" s="21">
        <f t="shared" si="1993"/>
        <v>0</v>
      </c>
      <c r="Y7125" s="21">
        <f t="shared" si="1994"/>
        <v>0</v>
      </c>
      <c r="Z7125" s="21">
        <f t="shared" si="2002"/>
        <v>0</v>
      </c>
      <c r="AA7125" s="21">
        <f t="shared" si="1995"/>
        <v>0</v>
      </c>
      <c r="AB7125" s="21">
        <f t="shared" si="1996"/>
        <v>0</v>
      </c>
      <c r="AC7125" s="21">
        <f t="shared" si="1997"/>
        <v>0</v>
      </c>
      <c r="AD7125" s="21">
        <f t="shared" si="2003"/>
        <v>0</v>
      </c>
      <c r="AE7125" s="21" t="str">
        <f t="shared" si="1998"/>
        <v>10/23/24:00</v>
      </c>
    </row>
    <row r="7126" spans="2:31">
      <c r="B7126" s="37">
        <v>10</v>
      </c>
      <c r="C7126" s="38">
        <v>24</v>
      </c>
      <c r="D7126" s="39">
        <v>1</v>
      </c>
      <c r="E7126" s="17">
        <v>-3.9</v>
      </c>
      <c r="F7126" s="17">
        <v>0</v>
      </c>
      <c r="G7126" s="17">
        <v>0</v>
      </c>
      <c r="H7126" s="37">
        <f t="shared" ref="H7126:H7189" si="2004">E7126*9/5+32</f>
        <v>24.98</v>
      </c>
      <c r="I7126" s="37">
        <f>IF(H7126&lt;'Roof Calculator'!$G$8, 1, 0)</f>
        <v>1</v>
      </c>
      <c r="J7126" s="37">
        <f>IF(H7126&gt;='Roof Calculator'!$G$8, 1, 0)</f>
        <v>0</v>
      </c>
      <c r="K7126" s="37">
        <f t="shared" ref="K7126:K7189" si="2005">I7126*H7126</f>
        <v>24.98</v>
      </c>
      <c r="L7126" s="37">
        <f t="shared" ref="L7126:L7189" si="2006">J7126*H7126</f>
        <v>0</v>
      </c>
      <c r="M7126" s="37">
        <v>0</v>
      </c>
      <c r="N7126" s="37">
        <f t="shared" ref="N7126:N7189" si="2007">F7126*(180-M7126)/180</f>
        <v>0</v>
      </c>
      <c r="O7126" s="37">
        <v>0</v>
      </c>
      <c r="P7126" s="37">
        <v>0</v>
      </c>
      <c r="Q7126" s="21">
        <f t="shared" ref="Q7126:Q7189" si="2008">Latitude</f>
        <v>39.790999999999997</v>
      </c>
      <c r="R7126" s="21">
        <f t="shared" si="1999"/>
        <v>296.99999999999534</v>
      </c>
      <c r="S7126" s="21">
        <f t="shared" si="2000"/>
        <v>-12.53157972334021</v>
      </c>
      <c r="T7126" s="21">
        <f t="shared" ref="T7126:T7189" si="2009">Longitude</f>
        <v>86.147999999999996</v>
      </c>
      <c r="U7126" s="37">
        <f>VLOOKUP(Time_Zone, 'LSTM LookUp'!$B$5:$D$8, 3, FALSE)</f>
        <v>-75</v>
      </c>
      <c r="V7126" s="21">
        <f t="shared" si="2001"/>
        <v>16.15255008148965</v>
      </c>
      <c r="W7126" s="21">
        <f t="shared" ref="W7126:W7189" si="2010">15*((D7126+(4*(T7126-U7126)+V7126)/60)-12)</f>
        <v>0.18613752037238918</v>
      </c>
      <c r="X7126" s="21">
        <f t="shared" ref="X7126:X7189" si="2011">G7126*(SIN(S7126*PI()/180)*SIN(Q7126*PI()/180)*COS(O7126*PI()/180)-SIN(S7126*PI()/180)*COS(Q7126*PI()/180)*SIN(O7126*PI()/180)*COS(P7126*PI()/180)+COS(S7126*PI()/180)*COS(Q7126*PI()/180)*COS(O7126*PI()/180)*COS(W7126*PI()/180)+COS(S7126*PI()/180)*SIN(Q7126*PI()/180)*SIN(O7126*PI()/180)*COS(P7126*PI()/180)*COS(W7126*PI()/180)+COS(S7126*PI()/180)*SIN(P7126*PI()/180)*SIN(W7126*PI()/180)*SIN(O7126*PI()/180))</f>
        <v>0</v>
      </c>
      <c r="Y7126" s="21">
        <f t="shared" ref="Y7126:Y7189" si="2012">X7126+N7126</f>
        <v>0</v>
      </c>
      <c r="Z7126" s="21">
        <f t="shared" si="2002"/>
        <v>0</v>
      </c>
      <c r="AA7126" s="21">
        <f t="shared" ref="AA7126:AA7189" si="2013">Z7126*I7126</f>
        <v>0</v>
      </c>
      <c r="AB7126" s="21">
        <f t="shared" ref="AB7126:AB7189" si="2014">Z7126*J7126</f>
        <v>0</v>
      </c>
      <c r="AC7126" s="21">
        <f t="shared" ref="AC7126:AC7189" si="2015">L7126</f>
        <v>0</v>
      </c>
      <c r="AD7126" s="21">
        <f t="shared" si="2003"/>
        <v>0</v>
      </c>
      <c r="AE7126" s="21" t="str">
        <f t="shared" ref="AE7126:AE7189" si="2016">CONCATENATE(B7126, "/", C7126, "/", D7126,":00")</f>
        <v>10/24/1:00</v>
      </c>
    </row>
    <row r="7127" spans="2:31">
      <c r="B7127" s="37">
        <v>10</v>
      </c>
      <c r="C7127" s="38">
        <v>24</v>
      </c>
      <c r="D7127" s="39">
        <v>2</v>
      </c>
      <c r="E7127" s="17">
        <v>-5</v>
      </c>
      <c r="F7127" s="17">
        <v>0</v>
      </c>
      <c r="G7127" s="17">
        <v>0</v>
      </c>
      <c r="H7127" s="37">
        <f t="shared" si="2004"/>
        <v>23</v>
      </c>
      <c r="I7127" s="37">
        <f>IF(H7127&lt;'Roof Calculator'!$G$8, 1, 0)</f>
        <v>1</v>
      </c>
      <c r="J7127" s="37">
        <f>IF(H7127&gt;='Roof Calculator'!$G$8, 1, 0)</f>
        <v>0</v>
      </c>
      <c r="K7127" s="37">
        <f t="shared" si="2005"/>
        <v>23</v>
      </c>
      <c r="L7127" s="37">
        <f t="shared" si="2006"/>
        <v>0</v>
      </c>
      <c r="M7127" s="37">
        <v>0</v>
      </c>
      <c r="N7127" s="37">
        <f t="shared" si="2007"/>
        <v>0</v>
      </c>
      <c r="O7127" s="37">
        <v>0</v>
      </c>
      <c r="P7127" s="37">
        <v>0</v>
      </c>
      <c r="Q7127" s="21">
        <f t="shared" si="2008"/>
        <v>39.790999999999997</v>
      </c>
      <c r="R7127" s="21">
        <f t="shared" ref="R7127:R7190" si="2017">R7126+1/24</f>
        <v>297.04166666666202</v>
      </c>
      <c r="S7127" s="21">
        <f t="shared" ref="S7127:S7190" si="2018">ASIN(SIN(23.45*PI()/180)*SIN((360/365*(R7127-81))*PI()/180))*180/PI()</f>
        <v>-12.545620672410198</v>
      </c>
      <c r="T7127" s="21">
        <f t="shared" si="2009"/>
        <v>86.147999999999996</v>
      </c>
      <c r="U7127" s="37">
        <f>VLOOKUP(Time_Zone, 'LSTM LookUp'!$B$5:$D$8, 3, FALSE)</f>
        <v>-75</v>
      </c>
      <c r="V7127" s="21">
        <f t="shared" ref="V7127:V7190" si="2019">9.87*SIN(2*(360/365*(R7127-81))*PI()/180)-7.53*COS((360/365*(R7127-81))*PI()/180)-1.5*SIN((360/365*(R7127-81))*PI()/180)</f>
        <v>16.156236332004191</v>
      </c>
      <c r="W7127" s="21">
        <f t="shared" si="2010"/>
        <v>15.187059083001024</v>
      </c>
      <c r="X7127" s="21">
        <f t="shared" si="2011"/>
        <v>0</v>
      </c>
      <c r="Y7127" s="21">
        <f t="shared" si="2012"/>
        <v>0</v>
      </c>
      <c r="Z7127" s="21">
        <f t="shared" ref="Z7127:Z7190" si="2020">Y7127/10.764*3.412</f>
        <v>0</v>
      </c>
      <c r="AA7127" s="21">
        <f t="shared" si="2013"/>
        <v>0</v>
      </c>
      <c r="AB7127" s="21">
        <f t="shared" si="2014"/>
        <v>0</v>
      </c>
      <c r="AC7127" s="21">
        <f t="shared" si="2015"/>
        <v>0</v>
      </c>
      <c r="AD7127" s="21">
        <f t="shared" ref="AD7127:AD7190" si="2021">AB7127</f>
        <v>0</v>
      </c>
      <c r="AE7127" s="21" t="str">
        <f t="shared" si="2016"/>
        <v>10/24/2:00</v>
      </c>
    </row>
    <row r="7128" spans="2:31">
      <c r="B7128" s="37">
        <v>10</v>
      </c>
      <c r="C7128" s="38">
        <v>24</v>
      </c>
      <c r="D7128" s="39">
        <v>3</v>
      </c>
      <c r="E7128" s="17">
        <v>-5</v>
      </c>
      <c r="F7128" s="17">
        <v>0</v>
      </c>
      <c r="G7128" s="17">
        <v>0</v>
      </c>
      <c r="H7128" s="37">
        <f t="shared" si="2004"/>
        <v>23</v>
      </c>
      <c r="I7128" s="37">
        <f>IF(H7128&lt;'Roof Calculator'!$G$8, 1, 0)</f>
        <v>1</v>
      </c>
      <c r="J7128" s="37">
        <f>IF(H7128&gt;='Roof Calculator'!$G$8, 1, 0)</f>
        <v>0</v>
      </c>
      <c r="K7128" s="37">
        <f t="shared" si="2005"/>
        <v>23</v>
      </c>
      <c r="L7128" s="37">
        <f t="shared" si="2006"/>
        <v>0</v>
      </c>
      <c r="M7128" s="37">
        <v>0</v>
      </c>
      <c r="N7128" s="37">
        <f t="shared" si="2007"/>
        <v>0</v>
      </c>
      <c r="O7128" s="37">
        <v>0</v>
      </c>
      <c r="P7128" s="37">
        <v>0</v>
      </c>
      <c r="Q7128" s="21">
        <f t="shared" si="2008"/>
        <v>39.790999999999997</v>
      </c>
      <c r="R7128" s="21">
        <f t="shared" si="2017"/>
        <v>297.08333333332871</v>
      </c>
      <c r="S7128" s="21">
        <f t="shared" si="2018"/>
        <v>-12.559655827481205</v>
      </c>
      <c r="T7128" s="21">
        <f t="shared" si="2009"/>
        <v>86.147999999999996</v>
      </c>
      <c r="U7128" s="37">
        <f>VLOOKUP(Time_Zone, 'LSTM LookUp'!$B$5:$D$8, 3, FALSE)</f>
        <v>-75</v>
      </c>
      <c r="V7128" s="21">
        <f t="shared" si="2019"/>
        <v>16.159900336885709</v>
      </c>
      <c r="W7128" s="21">
        <f t="shared" si="2010"/>
        <v>30.187975084221421</v>
      </c>
      <c r="X7128" s="21">
        <f t="shared" si="2011"/>
        <v>0</v>
      </c>
      <c r="Y7128" s="21">
        <f t="shared" si="2012"/>
        <v>0</v>
      </c>
      <c r="Z7128" s="21">
        <f t="shared" si="2020"/>
        <v>0</v>
      </c>
      <c r="AA7128" s="21">
        <f t="shared" si="2013"/>
        <v>0</v>
      </c>
      <c r="AB7128" s="21">
        <f t="shared" si="2014"/>
        <v>0</v>
      </c>
      <c r="AC7128" s="21">
        <f t="shared" si="2015"/>
        <v>0</v>
      </c>
      <c r="AD7128" s="21">
        <f t="shared" si="2021"/>
        <v>0</v>
      </c>
      <c r="AE7128" s="21" t="str">
        <f t="shared" si="2016"/>
        <v>10/24/3:00</v>
      </c>
    </row>
    <row r="7129" spans="2:31">
      <c r="B7129" s="37">
        <v>10</v>
      </c>
      <c r="C7129" s="38">
        <v>24</v>
      </c>
      <c r="D7129" s="39">
        <v>4</v>
      </c>
      <c r="E7129" s="17">
        <v>-5.6</v>
      </c>
      <c r="F7129" s="17">
        <v>0</v>
      </c>
      <c r="G7129" s="17">
        <v>0</v>
      </c>
      <c r="H7129" s="37">
        <f t="shared" si="2004"/>
        <v>21.92</v>
      </c>
      <c r="I7129" s="37">
        <f>IF(H7129&lt;'Roof Calculator'!$G$8, 1, 0)</f>
        <v>1</v>
      </c>
      <c r="J7129" s="37">
        <f>IF(H7129&gt;='Roof Calculator'!$G$8, 1, 0)</f>
        <v>0</v>
      </c>
      <c r="K7129" s="37">
        <f t="shared" si="2005"/>
        <v>21.92</v>
      </c>
      <c r="L7129" s="37">
        <f t="shared" si="2006"/>
        <v>0</v>
      </c>
      <c r="M7129" s="37">
        <v>0</v>
      </c>
      <c r="N7129" s="37">
        <f t="shared" si="2007"/>
        <v>0</v>
      </c>
      <c r="O7129" s="37">
        <v>0</v>
      </c>
      <c r="P7129" s="37">
        <v>0</v>
      </c>
      <c r="Q7129" s="21">
        <f t="shared" si="2008"/>
        <v>39.790999999999997</v>
      </c>
      <c r="R7129" s="21">
        <f t="shared" si="2017"/>
        <v>297.1249999999954</v>
      </c>
      <c r="S7129" s="21">
        <f t="shared" si="2018"/>
        <v>-12.573685181226272</v>
      </c>
      <c r="T7129" s="21">
        <f t="shared" si="2009"/>
        <v>86.147999999999996</v>
      </c>
      <c r="U7129" s="37">
        <f>VLOOKUP(Time_Zone, 'LSTM LookUp'!$B$5:$D$8, 3, FALSE)</f>
        <v>-75</v>
      </c>
      <c r="V7129" s="21">
        <f t="shared" si="2019"/>
        <v>16.16354208543278</v>
      </c>
      <c r="W7129" s="21">
        <f t="shared" si="2010"/>
        <v>45.188885521358195</v>
      </c>
      <c r="X7129" s="21">
        <f t="shared" si="2011"/>
        <v>0</v>
      </c>
      <c r="Y7129" s="21">
        <f t="shared" si="2012"/>
        <v>0</v>
      </c>
      <c r="Z7129" s="21">
        <f t="shared" si="2020"/>
        <v>0</v>
      </c>
      <c r="AA7129" s="21">
        <f t="shared" si="2013"/>
        <v>0</v>
      </c>
      <c r="AB7129" s="21">
        <f t="shared" si="2014"/>
        <v>0</v>
      </c>
      <c r="AC7129" s="21">
        <f t="shared" si="2015"/>
        <v>0</v>
      </c>
      <c r="AD7129" s="21">
        <f t="shared" si="2021"/>
        <v>0</v>
      </c>
      <c r="AE7129" s="21" t="str">
        <f t="shared" si="2016"/>
        <v>10/24/4:00</v>
      </c>
    </row>
    <row r="7130" spans="2:31">
      <c r="B7130" s="37">
        <v>10</v>
      </c>
      <c r="C7130" s="38">
        <v>24</v>
      </c>
      <c r="D7130" s="39">
        <v>5</v>
      </c>
      <c r="E7130" s="17">
        <v>-5.6</v>
      </c>
      <c r="F7130" s="17">
        <v>0</v>
      </c>
      <c r="G7130" s="17">
        <v>0</v>
      </c>
      <c r="H7130" s="37">
        <f t="shared" si="2004"/>
        <v>21.92</v>
      </c>
      <c r="I7130" s="37">
        <f>IF(H7130&lt;'Roof Calculator'!$G$8, 1, 0)</f>
        <v>1</v>
      </c>
      <c r="J7130" s="37">
        <f>IF(H7130&gt;='Roof Calculator'!$G$8, 1, 0)</f>
        <v>0</v>
      </c>
      <c r="K7130" s="37">
        <f t="shared" si="2005"/>
        <v>21.92</v>
      </c>
      <c r="L7130" s="37">
        <f t="shared" si="2006"/>
        <v>0</v>
      </c>
      <c r="M7130" s="37">
        <v>0</v>
      </c>
      <c r="N7130" s="37">
        <f t="shared" si="2007"/>
        <v>0</v>
      </c>
      <c r="O7130" s="37">
        <v>0</v>
      </c>
      <c r="P7130" s="37">
        <v>0</v>
      </c>
      <c r="Q7130" s="21">
        <f t="shared" si="2008"/>
        <v>39.790999999999997</v>
      </c>
      <c r="R7130" s="21">
        <f t="shared" si="2017"/>
        <v>297.16666666666208</v>
      </c>
      <c r="S7130" s="21">
        <f t="shared" si="2018"/>
        <v>-12.587708726318411</v>
      </c>
      <c r="T7130" s="21">
        <f t="shared" si="2009"/>
        <v>86.147999999999996</v>
      </c>
      <c r="U7130" s="37">
        <f>VLOOKUP(Time_Zone, 'LSTM LookUp'!$B$5:$D$8, 3, FALSE)</f>
        <v>-75</v>
      </c>
      <c r="V7130" s="21">
        <f t="shared" si="2019"/>
        <v>16.167161566984113</v>
      </c>
      <c r="W7130" s="21">
        <f t="shared" si="2010"/>
        <v>60.189790391746016</v>
      </c>
      <c r="X7130" s="21">
        <f t="shared" si="2011"/>
        <v>0</v>
      </c>
      <c r="Y7130" s="21">
        <f t="shared" si="2012"/>
        <v>0</v>
      </c>
      <c r="Z7130" s="21">
        <f t="shared" si="2020"/>
        <v>0</v>
      </c>
      <c r="AA7130" s="21">
        <f t="shared" si="2013"/>
        <v>0</v>
      </c>
      <c r="AB7130" s="21">
        <f t="shared" si="2014"/>
        <v>0</v>
      </c>
      <c r="AC7130" s="21">
        <f t="shared" si="2015"/>
        <v>0</v>
      </c>
      <c r="AD7130" s="21">
        <f t="shared" si="2021"/>
        <v>0</v>
      </c>
      <c r="AE7130" s="21" t="str">
        <f t="shared" si="2016"/>
        <v>10/24/5:00</v>
      </c>
    </row>
    <row r="7131" spans="2:31">
      <c r="B7131" s="37">
        <v>10</v>
      </c>
      <c r="C7131" s="38">
        <v>24</v>
      </c>
      <c r="D7131" s="39">
        <v>6</v>
      </c>
      <c r="E7131" s="17">
        <v>-6.1</v>
      </c>
      <c r="F7131" s="17">
        <v>0</v>
      </c>
      <c r="G7131" s="17">
        <v>0</v>
      </c>
      <c r="H7131" s="37">
        <f t="shared" si="2004"/>
        <v>21.02</v>
      </c>
      <c r="I7131" s="37">
        <f>IF(H7131&lt;'Roof Calculator'!$G$8, 1, 0)</f>
        <v>1</v>
      </c>
      <c r="J7131" s="37">
        <f>IF(H7131&gt;='Roof Calculator'!$G$8, 1, 0)</f>
        <v>0</v>
      </c>
      <c r="K7131" s="37">
        <f t="shared" si="2005"/>
        <v>21.02</v>
      </c>
      <c r="L7131" s="37">
        <f t="shared" si="2006"/>
        <v>0</v>
      </c>
      <c r="M7131" s="37">
        <v>0</v>
      </c>
      <c r="N7131" s="37">
        <f t="shared" si="2007"/>
        <v>0</v>
      </c>
      <c r="O7131" s="37">
        <v>0</v>
      </c>
      <c r="P7131" s="37">
        <v>0</v>
      </c>
      <c r="Q7131" s="21">
        <f t="shared" si="2008"/>
        <v>39.790999999999997</v>
      </c>
      <c r="R7131" s="21">
        <f t="shared" si="2017"/>
        <v>297.20833333332877</v>
      </c>
      <c r="S7131" s="21">
        <f t="shared" si="2018"/>
        <v>-12.601726455430729</v>
      </c>
      <c r="T7131" s="21">
        <f t="shared" si="2009"/>
        <v>86.147999999999996</v>
      </c>
      <c r="U7131" s="37">
        <f>VLOOKUP(Time_Zone, 'LSTM LookUp'!$B$5:$D$8, 3, FALSE)</f>
        <v>-75</v>
      </c>
      <c r="V7131" s="21">
        <f t="shared" si="2019"/>
        <v>16.170758770918578</v>
      </c>
      <c r="W7131" s="21">
        <f t="shared" si="2010"/>
        <v>75.19068969272962</v>
      </c>
      <c r="X7131" s="21">
        <f t="shared" si="2011"/>
        <v>0</v>
      </c>
      <c r="Y7131" s="21">
        <f t="shared" si="2012"/>
        <v>0</v>
      </c>
      <c r="Z7131" s="21">
        <f t="shared" si="2020"/>
        <v>0</v>
      </c>
      <c r="AA7131" s="21">
        <f t="shared" si="2013"/>
        <v>0</v>
      </c>
      <c r="AB7131" s="21">
        <f t="shared" si="2014"/>
        <v>0</v>
      </c>
      <c r="AC7131" s="21">
        <f t="shared" si="2015"/>
        <v>0</v>
      </c>
      <c r="AD7131" s="21">
        <f t="shared" si="2021"/>
        <v>0</v>
      </c>
      <c r="AE7131" s="21" t="str">
        <f t="shared" si="2016"/>
        <v>10/24/6:00</v>
      </c>
    </row>
    <row r="7132" spans="2:31">
      <c r="B7132" s="37">
        <v>10</v>
      </c>
      <c r="C7132" s="38">
        <v>24</v>
      </c>
      <c r="D7132" s="39">
        <v>7</v>
      </c>
      <c r="E7132" s="17">
        <v>-5.6</v>
      </c>
      <c r="F7132" s="17">
        <v>0</v>
      </c>
      <c r="G7132" s="17">
        <v>0</v>
      </c>
      <c r="H7132" s="37">
        <f t="shared" si="2004"/>
        <v>21.92</v>
      </c>
      <c r="I7132" s="37">
        <f>IF(H7132&lt;'Roof Calculator'!$G$8, 1, 0)</f>
        <v>1</v>
      </c>
      <c r="J7132" s="37">
        <f>IF(H7132&gt;='Roof Calculator'!$G$8, 1, 0)</f>
        <v>0</v>
      </c>
      <c r="K7132" s="37">
        <f t="shared" si="2005"/>
        <v>21.92</v>
      </c>
      <c r="L7132" s="37">
        <f t="shared" si="2006"/>
        <v>0</v>
      </c>
      <c r="M7132" s="37">
        <v>0</v>
      </c>
      <c r="N7132" s="37">
        <f t="shared" si="2007"/>
        <v>0</v>
      </c>
      <c r="O7132" s="37">
        <v>0</v>
      </c>
      <c r="P7132" s="37">
        <v>0</v>
      </c>
      <c r="Q7132" s="21">
        <f t="shared" si="2008"/>
        <v>39.790999999999997</v>
      </c>
      <c r="R7132" s="21">
        <f t="shared" si="2017"/>
        <v>297.24999999999545</v>
      </c>
      <c r="S7132" s="21">
        <f t="shared" si="2018"/>
        <v>-12.615738361236319</v>
      </c>
      <c r="T7132" s="21">
        <f t="shared" si="2009"/>
        <v>86.147999999999996</v>
      </c>
      <c r="U7132" s="37">
        <f>VLOOKUP(Time_Zone, 'LSTM LookUp'!$B$5:$D$8, 3, FALSE)</f>
        <v>-75</v>
      </c>
      <c r="V7132" s="21">
        <f t="shared" si="2019"/>
        <v>16.174333686655238</v>
      </c>
      <c r="W7132" s="21">
        <f t="shared" si="2010"/>
        <v>90.191583421663779</v>
      </c>
      <c r="X7132" s="21">
        <f t="shared" si="2011"/>
        <v>0</v>
      </c>
      <c r="Y7132" s="21">
        <f t="shared" si="2012"/>
        <v>0</v>
      </c>
      <c r="Z7132" s="21">
        <f t="shared" si="2020"/>
        <v>0</v>
      </c>
      <c r="AA7132" s="21">
        <f t="shared" si="2013"/>
        <v>0</v>
      </c>
      <c r="AB7132" s="21">
        <f t="shared" si="2014"/>
        <v>0</v>
      </c>
      <c r="AC7132" s="21">
        <f t="shared" si="2015"/>
        <v>0</v>
      </c>
      <c r="AD7132" s="21">
        <f t="shared" si="2021"/>
        <v>0</v>
      </c>
      <c r="AE7132" s="21" t="str">
        <f t="shared" si="2016"/>
        <v>10/24/7:00</v>
      </c>
    </row>
    <row r="7133" spans="2:31">
      <c r="B7133" s="37">
        <v>10</v>
      </c>
      <c r="C7133" s="38">
        <v>24</v>
      </c>
      <c r="D7133" s="39">
        <v>8</v>
      </c>
      <c r="E7133" s="17">
        <v>-5.6</v>
      </c>
      <c r="F7133" s="17">
        <v>26</v>
      </c>
      <c r="G7133" s="17">
        <v>185</v>
      </c>
      <c r="H7133" s="37">
        <f t="shared" si="2004"/>
        <v>21.92</v>
      </c>
      <c r="I7133" s="37">
        <f>IF(H7133&lt;'Roof Calculator'!$G$8, 1, 0)</f>
        <v>1</v>
      </c>
      <c r="J7133" s="37">
        <f>IF(H7133&gt;='Roof Calculator'!$G$8, 1, 0)</f>
        <v>0</v>
      </c>
      <c r="K7133" s="37">
        <f t="shared" si="2005"/>
        <v>21.92</v>
      </c>
      <c r="L7133" s="37">
        <f t="shared" si="2006"/>
        <v>0</v>
      </c>
      <c r="M7133" s="37">
        <v>0</v>
      </c>
      <c r="N7133" s="37">
        <f t="shared" si="2007"/>
        <v>26</v>
      </c>
      <c r="O7133" s="37">
        <v>0</v>
      </c>
      <c r="P7133" s="37">
        <v>0</v>
      </c>
      <c r="Q7133" s="21">
        <f t="shared" si="2008"/>
        <v>39.790999999999997</v>
      </c>
      <c r="R7133" s="21">
        <f t="shared" si="2017"/>
        <v>297.29166666666214</v>
      </c>
      <c r="S7133" s="21">
        <f t="shared" si="2018"/>
        <v>-12.629744436408401</v>
      </c>
      <c r="T7133" s="21">
        <f t="shared" si="2009"/>
        <v>86.147999999999996</v>
      </c>
      <c r="U7133" s="37">
        <f>VLOOKUP(Time_Zone, 'LSTM LookUp'!$B$5:$D$8, 3, FALSE)</f>
        <v>-75</v>
      </c>
      <c r="V7133" s="21">
        <f t="shared" si="2019"/>
        <v>16.177886303653377</v>
      </c>
      <c r="W7133" s="21">
        <f t="shared" si="2010"/>
        <v>105.19247157591334</v>
      </c>
      <c r="X7133" s="21">
        <f t="shared" si="2011"/>
        <v>-62.238756872992568</v>
      </c>
      <c r="Y7133" s="21">
        <f t="shared" si="2012"/>
        <v>-36.238756872992568</v>
      </c>
      <c r="Z7133" s="21">
        <f t="shared" si="2020"/>
        <v>-11.487052996158551</v>
      </c>
      <c r="AA7133" s="21">
        <f t="shared" si="2013"/>
        <v>-11.487052996158551</v>
      </c>
      <c r="AB7133" s="21">
        <f t="shared" si="2014"/>
        <v>0</v>
      </c>
      <c r="AC7133" s="21">
        <f t="shared" si="2015"/>
        <v>0</v>
      </c>
      <c r="AD7133" s="21">
        <f t="shared" si="2021"/>
        <v>0</v>
      </c>
      <c r="AE7133" s="21" t="str">
        <f t="shared" si="2016"/>
        <v>10/24/8:00</v>
      </c>
    </row>
    <row r="7134" spans="2:31">
      <c r="B7134" s="37">
        <v>10</v>
      </c>
      <c r="C7134" s="38">
        <v>24</v>
      </c>
      <c r="D7134" s="39">
        <v>9</v>
      </c>
      <c r="E7134" s="17">
        <v>-2.8</v>
      </c>
      <c r="F7134" s="17">
        <v>53</v>
      </c>
      <c r="G7134" s="17">
        <v>571</v>
      </c>
      <c r="H7134" s="37">
        <f t="shared" si="2004"/>
        <v>26.96</v>
      </c>
      <c r="I7134" s="37">
        <f>IF(H7134&lt;'Roof Calculator'!$G$8, 1, 0)</f>
        <v>1</v>
      </c>
      <c r="J7134" s="37">
        <f>IF(H7134&gt;='Roof Calculator'!$G$8, 1, 0)</f>
        <v>0</v>
      </c>
      <c r="K7134" s="37">
        <f t="shared" si="2005"/>
        <v>26.96</v>
      </c>
      <c r="L7134" s="37">
        <f t="shared" si="2006"/>
        <v>0</v>
      </c>
      <c r="M7134" s="37">
        <v>0</v>
      </c>
      <c r="N7134" s="37">
        <f t="shared" si="2007"/>
        <v>53</v>
      </c>
      <c r="O7134" s="37">
        <v>0</v>
      </c>
      <c r="P7134" s="37">
        <v>0</v>
      </c>
      <c r="Q7134" s="21">
        <f t="shared" si="2008"/>
        <v>39.790999999999997</v>
      </c>
      <c r="R7134" s="21">
        <f t="shared" si="2017"/>
        <v>297.33333333332882</v>
      </c>
      <c r="S7134" s="21">
        <f t="shared" si="2018"/>
        <v>-12.643744673620166</v>
      </c>
      <c r="T7134" s="21">
        <f t="shared" si="2009"/>
        <v>86.147999999999996</v>
      </c>
      <c r="U7134" s="37">
        <f>VLOOKUP(Time_Zone, 'LSTM LookUp'!$B$5:$D$8, 3, FALSE)</f>
        <v>-75</v>
      </c>
      <c r="V7134" s="21">
        <f t="shared" si="2019"/>
        <v>16.181416611412502</v>
      </c>
      <c r="W7134" s="21">
        <f t="shared" si="2010"/>
        <v>120.19335415285309</v>
      </c>
      <c r="X7134" s="21">
        <f t="shared" si="2011"/>
        <v>-295.29292548335422</v>
      </c>
      <c r="Y7134" s="21">
        <f t="shared" si="2012"/>
        <v>-242.29292548335422</v>
      </c>
      <c r="Z7134" s="21">
        <f t="shared" si="2020"/>
        <v>-76.802625580565277</v>
      </c>
      <c r="AA7134" s="21">
        <f t="shared" si="2013"/>
        <v>-76.802625580565277</v>
      </c>
      <c r="AB7134" s="21">
        <f t="shared" si="2014"/>
        <v>0</v>
      </c>
      <c r="AC7134" s="21">
        <f t="shared" si="2015"/>
        <v>0</v>
      </c>
      <c r="AD7134" s="21">
        <f t="shared" si="2021"/>
        <v>0</v>
      </c>
      <c r="AE7134" s="21" t="str">
        <f t="shared" si="2016"/>
        <v>10/24/9:00</v>
      </c>
    </row>
    <row r="7135" spans="2:31">
      <c r="B7135" s="37">
        <v>10</v>
      </c>
      <c r="C7135" s="38">
        <v>24</v>
      </c>
      <c r="D7135" s="39">
        <v>10</v>
      </c>
      <c r="E7135" s="17">
        <v>0</v>
      </c>
      <c r="F7135" s="17">
        <v>74</v>
      </c>
      <c r="G7135" s="17">
        <v>737</v>
      </c>
      <c r="H7135" s="37">
        <f t="shared" si="2004"/>
        <v>32</v>
      </c>
      <c r="I7135" s="37">
        <f>IF(H7135&lt;'Roof Calculator'!$G$8, 1, 0)</f>
        <v>1</v>
      </c>
      <c r="J7135" s="37">
        <f>IF(H7135&gt;='Roof Calculator'!$G$8, 1, 0)</f>
        <v>0</v>
      </c>
      <c r="K7135" s="37">
        <f t="shared" si="2005"/>
        <v>32</v>
      </c>
      <c r="L7135" s="37">
        <f t="shared" si="2006"/>
        <v>0</v>
      </c>
      <c r="M7135" s="37">
        <v>0</v>
      </c>
      <c r="N7135" s="37">
        <f t="shared" si="2007"/>
        <v>74</v>
      </c>
      <c r="O7135" s="37">
        <v>0</v>
      </c>
      <c r="P7135" s="37">
        <v>0</v>
      </c>
      <c r="Q7135" s="21">
        <f t="shared" si="2008"/>
        <v>39.790999999999997</v>
      </c>
      <c r="R7135" s="21">
        <f t="shared" si="2017"/>
        <v>297.37499999999551</v>
      </c>
      <c r="S7135" s="21">
        <f t="shared" si="2018"/>
        <v>-12.657739065544922</v>
      </c>
      <c r="T7135" s="21">
        <f t="shared" si="2009"/>
        <v>86.147999999999996</v>
      </c>
      <c r="U7135" s="37">
        <f>VLOOKUP(Time_Zone, 'LSTM LookUp'!$B$5:$D$8, 3, FALSE)</f>
        <v>-75</v>
      </c>
      <c r="V7135" s="21">
        <f t="shared" si="2019"/>
        <v>16.184924599472389</v>
      </c>
      <c r="W7135" s="21">
        <f t="shared" si="2010"/>
        <v>135.1942311498681</v>
      </c>
      <c r="X7135" s="21">
        <f t="shared" si="2011"/>
        <v>-495.38001032214322</v>
      </c>
      <c r="Y7135" s="21">
        <f t="shared" si="2012"/>
        <v>-421.38001032214322</v>
      </c>
      <c r="Z7135" s="21">
        <f t="shared" si="2020"/>
        <v>-133.57010360638728</v>
      </c>
      <c r="AA7135" s="21">
        <f t="shared" si="2013"/>
        <v>-133.57010360638728</v>
      </c>
      <c r="AB7135" s="21">
        <f t="shared" si="2014"/>
        <v>0</v>
      </c>
      <c r="AC7135" s="21">
        <f t="shared" si="2015"/>
        <v>0</v>
      </c>
      <c r="AD7135" s="21">
        <f t="shared" si="2021"/>
        <v>0</v>
      </c>
      <c r="AE7135" s="21" t="str">
        <f t="shared" si="2016"/>
        <v>10/24/10:00</v>
      </c>
    </row>
    <row r="7136" spans="2:31">
      <c r="B7136" s="37">
        <v>10</v>
      </c>
      <c r="C7136" s="38">
        <v>24</v>
      </c>
      <c r="D7136" s="39">
        <v>11</v>
      </c>
      <c r="E7136" s="17">
        <v>2.2000000000000002</v>
      </c>
      <c r="F7136" s="17">
        <v>89</v>
      </c>
      <c r="G7136" s="17">
        <v>824</v>
      </c>
      <c r="H7136" s="37">
        <f t="shared" si="2004"/>
        <v>35.96</v>
      </c>
      <c r="I7136" s="37">
        <f>IF(H7136&lt;'Roof Calculator'!$G$8, 1, 0)</f>
        <v>1</v>
      </c>
      <c r="J7136" s="37">
        <f>IF(H7136&gt;='Roof Calculator'!$G$8, 1, 0)</f>
        <v>0</v>
      </c>
      <c r="K7136" s="37">
        <f t="shared" si="2005"/>
        <v>35.96</v>
      </c>
      <c r="L7136" s="37">
        <f t="shared" si="2006"/>
        <v>0</v>
      </c>
      <c r="M7136" s="37">
        <v>0</v>
      </c>
      <c r="N7136" s="37">
        <f t="shared" si="2007"/>
        <v>89</v>
      </c>
      <c r="O7136" s="37">
        <v>0</v>
      </c>
      <c r="P7136" s="37">
        <v>0</v>
      </c>
      <c r="Q7136" s="21">
        <f t="shared" si="2008"/>
        <v>39.790999999999997</v>
      </c>
      <c r="R7136" s="21">
        <f t="shared" si="2017"/>
        <v>297.41666666666219</v>
      </c>
      <c r="S7136" s="21">
        <f t="shared" si="2018"/>
        <v>-12.67172760485599</v>
      </c>
      <c r="T7136" s="21">
        <f t="shared" si="2009"/>
        <v>86.147999999999996</v>
      </c>
      <c r="U7136" s="37">
        <f>VLOOKUP(Time_Zone, 'LSTM LookUp'!$B$5:$D$8, 3, FALSE)</f>
        <v>-75</v>
      </c>
      <c r="V7136" s="21">
        <f t="shared" si="2019"/>
        <v>16.188410257413086</v>
      </c>
      <c r="W7136" s="21">
        <f t="shared" si="2010"/>
        <v>150.19510256435325</v>
      </c>
      <c r="X7136" s="21">
        <f t="shared" si="2011"/>
        <v>-651.69798028056596</v>
      </c>
      <c r="Y7136" s="21">
        <f t="shared" si="2012"/>
        <v>-562.69798028056596</v>
      </c>
      <c r="Z7136" s="21">
        <f t="shared" si="2020"/>
        <v>-178.36543187637412</v>
      </c>
      <c r="AA7136" s="21">
        <f t="shared" si="2013"/>
        <v>-178.36543187637412</v>
      </c>
      <c r="AB7136" s="21">
        <f t="shared" si="2014"/>
        <v>0</v>
      </c>
      <c r="AC7136" s="21">
        <f t="shared" si="2015"/>
        <v>0</v>
      </c>
      <c r="AD7136" s="21">
        <f t="shared" si="2021"/>
        <v>0</v>
      </c>
      <c r="AE7136" s="21" t="str">
        <f t="shared" si="2016"/>
        <v>10/24/11:00</v>
      </c>
    </row>
    <row r="7137" spans="2:31">
      <c r="B7137" s="37">
        <v>10</v>
      </c>
      <c r="C7137" s="38">
        <v>24</v>
      </c>
      <c r="D7137" s="39">
        <v>12</v>
      </c>
      <c r="E7137" s="17">
        <v>3.3</v>
      </c>
      <c r="F7137" s="17">
        <v>99</v>
      </c>
      <c r="G7137" s="17">
        <v>864</v>
      </c>
      <c r="H7137" s="37">
        <f t="shared" si="2004"/>
        <v>37.94</v>
      </c>
      <c r="I7137" s="37">
        <f>IF(H7137&lt;'Roof Calculator'!$G$8, 1, 0)</f>
        <v>1</v>
      </c>
      <c r="J7137" s="37">
        <f>IF(H7137&gt;='Roof Calculator'!$G$8, 1, 0)</f>
        <v>0</v>
      </c>
      <c r="K7137" s="37">
        <f t="shared" si="2005"/>
        <v>37.94</v>
      </c>
      <c r="L7137" s="37">
        <f t="shared" si="2006"/>
        <v>0</v>
      </c>
      <c r="M7137" s="37">
        <v>0</v>
      </c>
      <c r="N7137" s="37">
        <f t="shared" si="2007"/>
        <v>99</v>
      </c>
      <c r="O7137" s="37">
        <v>0</v>
      </c>
      <c r="P7137" s="37">
        <v>0</v>
      </c>
      <c r="Q7137" s="21">
        <f t="shared" si="2008"/>
        <v>39.790999999999997</v>
      </c>
      <c r="R7137" s="21">
        <f t="shared" si="2017"/>
        <v>297.45833333332888</v>
      </c>
      <c r="S7137" s="21">
        <f t="shared" si="2018"/>
        <v>-12.685710284226783</v>
      </c>
      <c r="T7137" s="21">
        <f t="shared" si="2009"/>
        <v>86.147999999999996</v>
      </c>
      <c r="U7137" s="37">
        <f>VLOOKUP(Time_Zone, 'LSTM LookUp'!$B$5:$D$8, 3, FALSE)</f>
        <v>-75</v>
      </c>
      <c r="V7137" s="21">
        <f t="shared" si="2019"/>
        <v>16.191873574854956</v>
      </c>
      <c r="W7137" s="21">
        <f t="shared" si="2010"/>
        <v>165.19596839371377</v>
      </c>
      <c r="X7137" s="21">
        <f t="shared" si="2011"/>
        <v>-747.60811829128772</v>
      </c>
      <c r="Y7137" s="21">
        <f t="shared" si="2012"/>
        <v>-648.60811829128772</v>
      </c>
      <c r="Z7137" s="21">
        <f t="shared" si="2020"/>
        <v>-205.59744515141895</v>
      </c>
      <c r="AA7137" s="21">
        <f t="shared" si="2013"/>
        <v>-205.59744515141895</v>
      </c>
      <c r="AB7137" s="21">
        <f t="shared" si="2014"/>
        <v>0</v>
      </c>
      <c r="AC7137" s="21">
        <f t="shared" si="2015"/>
        <v>0</v>
      </c>
      <c r="AD7137" s="21">
        <f t="shared" si="2021"/>
        <v>0</v>
      </c>
      <c r="AE7137" s="21" t="str">
        <f t="shared" si="2016"/>
        <v>10/24/12:00</v>
      </c>
    </row>
    <row r="7138" spans="2:31">
      <c r="B7138" s="37">
        <v>10</v>
      </c>
      <c r="C7138" s="38">
        <v>24</v>
      </c>
      <c r="D7138" s="39">
        <v>13</v>
      </c>
      <c r="E7138" s="17">
        <v>4.4000000000000004</v>
      </c>
      <c r="F7138" s="17">
        <v>101</v>
      </c>
      <c r="G7138" s="17">
        <v>871</v>
      </c>
      <c r="H7138" s="37">
        <f t="shared" si="2004"/>
        <v>39.92</v>
      </c>
      <c r="I7138" s="37">
        <f>IF(H7138&lt;'Roof Calculator'!$G$8, 1, 0)</f>
        <v>1</v>
      </c>
      <c r="J7138" s="37">
        <f>IF(H7138&gt;='Roof Calculator'!$G$8, 1, 0)</f>
        <v>0</v>
      </c>
      <c r="K7138" s="37">
        <f t="shared" si="2005"/>
        <v>39.92</v>
      </c>
      <c r="L7138" s="37">
        <f t="shared" si="2006"/>
        <v>0</v>
      </c>
      <c r="M7138" s="37">
        <v>0</v>
      </c>
      <c r="N7138" s="37">
        <f t="shared" si="2007"/>
        <v>101</v>
      </c>
      <c r="O7138" s="37">
        <v>0</v>
      </c>
      <c r="P7138" s="37">
        <v>0</v>
      </c>
      <c r="Q7138" s="21">
        <f t="shared" si="2008"/>
        <v>39.790999999999997</v>
      </c>
      <c r="R7138" s="21">
        <f t="shared" si="2017"/>
        <v>297.49999999999557</v>
      </c>
      <c r="S7138" s="21">
        <f t="shared" si="2018"/>
        <v>-12.699687096330747</v>
      </c>
      <c r="T7138" s="21">
        <f t="shared" si="2009"/>
        <v>86.147999999999996</v>
      </c>
      <c r="U7138" s="37">
        <f>VLOOKUP(Time_Zone, 'LSTM LookUp'!$B$5:$D$8, 3, FALSE)</f>
        <v>-75</v>
      </c>
      <c r="V7138" s="21">
        <f t="shared" si="2019"/>
        <v>16.195314541458675</v>
      </c>
      <c r="W7138" s="21">
        <f t="shared" si="2010"/>
        <v>180.19682863536465</v>
      </c>
      <c r="X7138" s="21">
        <f t="shared" si="2011"/>
        <v>-775.43165052581958</v>
      </c>
      <c r="Y7138" s="21">
        <f t="shared" si="2012"/>
        <v>-674.43165052581958</v>
      </c>
      <c r="Z7138" s="21">
        <f t="shared" si="2020"/>
        <v>-213.78305384560539</v>
      </c>
      <c r="AA7138" s="21">
        <f t="shared" si="2013"/>
        <v>-213.78305384560539</v>
      </c>
      <c r="AB7138" s="21">
        <f t="shared" si="2014"/>
        <v>0</v>
      </c>
      <c r="AC7138" s="21">
        <f t="shared" si="2015"/>
        <v>0</v>
      </c>
      <c r="AD7138" s="21">
        <f t="shared" si="2021"/>
        <v>0</v>
      </c>
      <c r="AE7138" s="21" t="str">
        <f t="shared" si="2016"/>
        <v>10/24/13:00</v>
      </c>
    </row>
    <row r="7139" spans="2:31">
      <c r="B7139" s="37">
        <v>10</v>
      </c>
      <c r="C7139" s="38">
        <v>24</v>
      </c>
      <c r="D7139" s="39">
        <v>14</v>
      </c>
      <c r="E7139" s="17">
        <v>5.6</v>
      </c>
      <c r="F7139" s="17">
        <v>98</v>
      </c>
      <c r="G7139" s="17">
        <v>862</v>
      </c>
      <c r="H7139" s="37">
        <f t="shared" si="2004"/>
        <v>42.08</v>
      </c>
      <c r="I7139" s="37">
        <f>IF(H7139&lt;'Roof Calculator'!$G$8, 1, 0)</f>
        <v>1</v>
      </c>
      <c r="J7139" s="37">
        <f>IF(H7139&gt;='Roof Calculator'!$G$8, 1, 0)</f>
        <v>0</v>
      </c>
      <c r="K7139" s="37">
        <f t="shared" si="2005"/>
        <v>42.08</v>
      </c>
      <c r="L7139" s="37">
        <f t="shared" si="2006"/>
        <v>0</v>
      </c>
      <c r="M7139" s="37">
        <v>0</v>
      </c>
      <c r="N7139" s="37">
        <f t="shared" si="2007"/>
        <v>98</v>
      </c>
      <c r="O7139" s="37">
        <v>0</v>
      </c>
      <c r="P7139" s="37">
        <v>0</v>
      </c>
      <c r="Q7139" s="21">
        <f t="shared" si="2008"/>
        <v>39.790999999999997</v>
      </c>
      <c r="R7139" s="21">
        <f t="shared" si="2017"/>
        <v>297.54166666666225</v>
      </c>
      <c r="S7139" s="21">
        <f t="shared" si="2018"/>
        <v>-12.713658033841444</v>
      </c>
      <c r="T7139" s="21">
        <f t="shared" si="2009"/>
        <v>86.147999999999996</v>
      </c>
      <c r="U7139" s="37">
        <f>VLOOKUP(Time_Zone, 'LSTM LookUp'!$B$5:$D$8, 3, FALSE)</f>
        <v>-75</v>
      </c>
      <c r="V7139" s="21">
        <f t="shared" si="2019"/>
        <v>16.198733146925296</v>
      </c>
      <c r="W7139" s="21">
        <f t="shared" si="2010"/>
        <v>195.19768328673135</v>
      </c>
      <c r="X7139" s="21">
        <f t="shared" si="2011"/>
        <v>-744.92240216283994</v>
      </c>
      <c r="Y7139" s="21">
        <f t="shared" si="2012"/>
        <v>-646.92240216283994</v>
      </c>
      <c r="Z7139" s="21">
        <f t="shared" si="2020"/>
        <v>-205.06310258078872</v>
      </c>
      <c r="AA7139" s="21">
        <f t="shared" si="2013"/>
        <v>-205.06310258078872</v>
      </c>
      <c r="AB7139" s="21">
        <f t="shared" si="2014"/>
        <v>0</v>
      </c>
      <c r="AC7139" s="21">
        <f t="shared" si="2015"/>
        <v>0</v>
      </c>
      <c r="AD7139" s="21">
        <f t="shared" si="2021"/>
        <v>0</v>
      </c>
      <c r="AE7139" s="21" t="str">
        <f t="shared" si="2016"/>
        <v>10/24/14:00</v>
      </c>
    </row>
    <row r="7140" spans="2:31">
      <c r="B7140" s="37">
        <v>10</v>
      </c>
      <c r="C7140" s="38">
        <v>24</v>
      </c>
      <c r="D7140" s="39">
        <v>15</v>
      </c>
      <c r="E7140" s="17">
        <v>6.7</v>
      </c>
      <c r="F7140" s="17">
        <v>89</v>
      </c>
      <c r="G7140" s="17">
        <v>821</v>
      </c>
      <c r="H7140" s="37">
        <f t="shared" si="2004"/>
        <v>44.06</v>
      </c>
      <c r="I7140" s="37">
        <f>IF(H7140&lt;'Roof Calculator'!$G$8, 1, 0)</f>
        <v>1</v>
      </c>
      <c r="J7140" s="37">
        <f>IF(H7140&gt;='Roof Calculator'!$G$8, 1, 0)</f>
        <v>0</v>
      </c>
      <c r="K7140" s="37">
        <f t="shared" si="2005"/>
        <v>44.06</v>
      </c>
      <c r="L7140" s="37">
        <f t="shared" si="2006"/>
        <v>0</v>
      </c>
      <c r="M7140" s="37">
        <v>0</v>
      </c>
      <c r="N7140" s="37">
        <f t="shared" si="2007"/>
        <v>89</v>
      </c>
      <c r="O7140" s="37">
        <v>0</v>
      </c>
      <c r="P7140" s="37">
        <v>0</v>
      </c>
      <c r="Q7140" s="21">
        <f t="shared" si="2008"/>
        <v>39.790999999999997</v>
      </c>
      <c r="R7140" s="21">
        <f t="shared" si="2017"/>
        <v>297.58333333332894</v>
      </c>
      <c r="S7140" s="21">
        <f t="shared" si="2018"/>
        <v>-12.727623089432473</v>
      </c>
      <c r="T7140" s="21">
        <f t="shared" si="2009"/>
        <v>86.147999999999996</v>
      </c>
      <c r="U7140" s="37">
        <f>VLOOKUP(Time_Zone, 'LSTM LookUp'!$B$5:$D$8, 3, FALSE)</f>
        <v>-75</v>
      </c>
      <c r="V7140" s="21">
        <f t="shared" si="2019"/>
        <v>16.202129380996226</v>
      </c>
      <c r="W7140" s="21">
        <f t="shared" si="2010"/>
        <v>210.19853234524902</v>
      </c>
      <c r="X7140" s="21">
        <f t="shared" si="2011"/>
        <v>-647.59406758197758</v>
      </c>
      <c r="Y7140" s="21">
        <f t="shared" si="2012"/>
        <v>-558.59406758197758</v>
      </c>
      <c r="Z7140" s="21">
        <f t="shared" si="2020"/>
        <v>-177.06456322832662</v>
      </c>
      <c r="AA7140" s="21">
        <f t="shared" si="2013"/>
        <v>-177.06456322832662</v>
      </c>
      <c r="AB7140" s="21">
        <f t="shared" si="2014"/>
        <v>0</v>
      </c>
      <c r="AC7140" s="21">
        <f t="shared" si="2015"/>
        <v>0</v>
      </c>
      <c r="AD7140" s="21">
        <f t="shared" si="2021"/>
        <v>0</v>
      </c>
      <c r="AE7140" s="21" t="str">
        <f t="shared" si="2016"/>
        <v>10/24/15:00</v>
      </c>
    </row>
    <row r="7141" spans="2:31">
      <c r="B7141" s="37">
        <v>10</v>
      </c>
      <c r="C7141" s="38">
        <v>24</v>
      </c>
      <c r="D7141" s="39">
        <v>16</v>
      </c>
      <c r="E7141" s="17">
        <v>6.7</v>
      </c>
      <c r="F7141" s="17">
        <v>77</v>
      </c>
      <c r="G7141" s="17">
        <v>731</v>
      </c>
      <c r="H7141" s="37">
        <f t="shared" si="2004"/>
        <v>44.06</v>
      </c>
      <c r="I7141" s="37">
        <f>IF(H7141&lt;'Roof Calculator'!$G$8, 1, 0)</f>
        <v>1</v>
      </c>
      <c r="J7141" s="37">
        <f>IF(H7141&gt;='Roof Calculator'!$G$8, 1, 0)</f>
        <v>0</v>
      </c>
      <c r="K7141" s="37">
        <f t="shared" si="2005"/>
        <v>44.06</v>
      </c>
      <c r="L7141" s="37">
        <f t="shared" si="2006"/>
        <v>0</v>
      </c>
      <c r="M7141" s="37">
        <v>0</v>
      </c>
      <c r="N7141" s="37">
        <f t="shared" si="2007"/>
        <v>77</v>
      </c>
      <c r="O7141" s="37">
        <v>0</v>
      </c>
      <c r="P7141" s="37">
        <v>0</v>
      </c>
      <c r="Q7141" s="21">
        <f t="shared" si="2008"/>
        <v>39.790999999999997</v>
      </c>
      <c r="R7141" s="21">
        <f t="shared" si="2017"/>
        <v>297.62499999999562</v>
      </c>
      <c r="S7141" s="21">
        <f t="shared" si="2018"/>
        <v>-12.741582255777498</v>
      </c>
      <c r="T7141" s="21">
        <f t="shared" si="2009"/>
        <v>86.147999999999996</v>
      </c>
      <c r="U7141" s="37">
        <f>VLOOKUP(Time_Zone, 'LSTM LookUp'!$B$5:$D$8, 3, FALSE)</f>
        <v>-75</v>
      </c>
      <c r="V7141" s="21">
        <f t="shared" si="2019"/>
        <v>16.205503233453264</v>
      </c>
      <c r="W7141" s="21">
        <f t="shared" si="2010"/>
        <v>225.1993758083633</v>
      </c>
      <c r="X7141" s="21">
        <f t="shared" si="2011"/>
        <v>-489.2253058510172</v>
      </c>
      <c r="Y7141" s="21">
        <f t="shared" si="2012"/>
        <v>-412.2253058510172</v>
      </c>
      <c r="Z7141" s="21">
        <f t="shared" si="2020"/>
        <v>-130.66822218168625</v>
      </c>
      <c r="AA7141" s="21">
        <f t="shared" si="2013"/>
        <v>-130.66822218168625</v>
      </c>
      <c r="AB7141" s="21">
        <f t="shared" si="2014"/>
        <v>0</v>
      </c>
      <c r="AC7141" s="21">
        <f t="shared" si="2015"/>
        <v>0</v>
      </c>
      <c r="AD7141" s="21">
        <f t="shared" si="2021"/>
        <v>0</v>
      </c>
      <c r="AE7141" s="21" t="str">
        <f t="shared" si="2016"/>
        <v>10/24/16:00</v>
      </c>
    </row>
    <row r="7142" spans="2:31">
      <c r="B7142" s="37">
        <v>10</v>
      </c>
      <c r="C7142" s="38">
        <v>24</v>
      </c>
      <c r="D7142" s="39">
        <v>17</v>
      </c>
      <c r="E7142" s="17">
        <v>6.7</v>
      </c>
      <c r="F7142" s="17">
        <v>53</v>
      </c>
      <c r="G7142" s="17">
        <v>571</v>
      </c>
      <c r="H7142" s="37">
        <f t="shared" si="2004"/>
        <v>44.06</v>
      </c>
      <c r="I7142" s="37">
        <f>IF(H7142&lt;'Roof Calculator'!$G$8, 1, 0)</f>
        <v>1</v>
      </c>
      <c r="J7142" s="37">
        <f>IF(H7142&gt;='Roof Calculator'!$G$8, 1, 0)</f>
        <v>0</v>
      </c>
      <c r="K7142" s="37">
        <f t="shared" si="2005"/>
        <v>44.06</v>
      </c>
      <c r="L7142" s="37">
        <f t="shared" si="2006"/>
        <v>0</v>
      </c>
      <c r="M7142" s="37">
        <v>0</v>
      </c>
      <c r="N7142" s="37">
        <f t="shared" si="2007"/>
        <v>53</v>
      </c>
      <c r="O7142" s="37">
        <v>0</v>
      </c>
      <c r="P7142" s="37">
        <v>0</v>
      </c>
      <c r="Q7142" s="21">
        <f t="shared" si="2008"/>
        <v>39.790999999999997</v>
      </c>
      <c r="R7142" s="21">
        <f t="shared" si="2017"/>
        <v>297.66666666666231</v>
      </c>
      <c r="S7142" s="21">
        <f t="shared" si="2018"/>
        <v>-12.755535525550304</v>
      </c>
      <c r="T7142" s="21">
        <f t="shared" si="2009"/>
        <v>86.147999999999996</v>
      </c>
      <c r="U7142" s="37">
        <f>VLOOKUP(Time_Zone, 'LSTM LookUp'!$B$5:$D$8, 3, FALSE)</f>
        <v>-75</v>
      </c>
      <c r="V7142" s="21">
        <f t="shared" si="2019"/>
        <v>16.208854694118649</v>
      </c>
      <c r="W7142" s="21">
        <f t="shared" si="2010"/>
        <v>240.20021367352967</v>
      </c>
      <c r="X7142" s="21">
        <f t="shared" si="2011"/>
        <v>-293.34816081218963</v>
      </c>
      <c r="Y7142" s="21">
        <f t="shared" si="2012"/>
        <v>-240.34816081218963</v>
      </c>
      <c r="Z7142" s="21">
        <f t="shared" si="2020"/>
        <v>-76.186169146338813</v>
      </c>
      <c r="AA7142" s="21">
        <f t="shared" si="2013"/>
        <v>-76.186169146338813</v>
      </c>
      <c r="AB7142" s="21">
        <f t="shared" si="2014"/>
        <v>0</v>
      </c>
      <c r="AC7142" s="21">
        <f t="shared" si="2015"/>
        <v>0</v>
      </c>
      <c r="AD7142" s="21">
        <f t="shared" si="2021"/>
        <v>0</v>
      </c>
      <c r="AE7142" s="21" t="str">
        <f t="shared" si="2016"/>
        <v>10/24/17:00</v>
      </c>
    </row>
    <row r="7143" spans="2:31">
      <c r="B7143" s="37">
        <v>10</v>
      </c>
      <c r="C7143" s="38">
        <v>24</v>
      </c>
      <c r="D7143" s="39">
        <v>18</v>
      </c>
      <c r="E7143" s="17">
        <v>4.4000000000000004</v>
      </c>
      <c r="F7143" s="17">
        <v>25</v>
      </c>
      <c r="G7143" s="17">
        <v>175</v>
      </c>
      <c r="H7143" s="37">
        <f t="shared" si="2004"/>
        <v>39.92</v>
      </c>
      <c r="I7143" s="37">
        <f>IF(H7143&lt;'Roof Calculator'!$G$8, 1, 0)</f>
        <v>1</v>
      </c>
      <c r="J7143" s="37">
        <f>IF(H7143&gt;='Roof Calculator'!$G$8, 1, 0)</f>
        <v>0</v>
      </c>
      <c r="K7143" s="37">
        <f t="shared" si="2005"/>
        <v>39.92</v>
      </c>
      <c r="L7143" s="37">
        <f t="shared" si="2006"/>
        <v>0</v>
      </c>
      <c r="M7143" s="37">
        <v>0</v>
      </c>
      <c r="N7143" s="37">
        <f t="shared" si="2007"/>
        <v>25</v>
      </c>
      <c r="O7143" s="37">
        <v>0</v>
      </c>
      <c r="P7143" s="37">
        <v>0</v>
      </c>
      <c r="Q7143" s="21">
        <f t="shared" si="2008"/>
        <v>39.790999999999997</v>
      </c>
      <c r="R7143" s="21">
        <f t="shared" si="2017"/>
        <v>297.70833333332899</v>
      </c>
      <c r="S7143" s="21">
        <f t="shared" si="2018"/>
        <v>-12.769482891424714</v>
      </c>
      <c r="T7143" s="21">
        <f t="shared" si="2009"/>
        <v>86.147999999999996</v>
      </c>
      <c r="U7143" s="37">
        <f>VLOOKUP(Time_Zone, 'LSTM LookUp'!$B$5:$D$8, 3, FALSE)</f>
        <v>-75</v>
      </c>
      <c r="V7143" s="21">
        <f t="shared" si="2019"/>
        <v>16.212183752855047</v>
      </c>
      <c r="W7143" s="21">
        <f t="shared" si="2010"/>
        <v>255.20104593821372</v>
      </c>
      <c r="X7143" s="21">
        <f t="shared" si="2011"/>
        <v>-58.252047423517027</v>
      </c>
      <c r="Y7143" s="21">
        <f t="shared" si="2012"/>
        <v>-33.252047423517027</v>
      </c>
      <c r="Z7143" s="21">
        <f t="shared" si="2020"/>
        <v>-10.540318265425501</v>
      </c>
      <c r="AA7143" s="21">
        <f t="shared" si="2013"/>
        <v>-10.540318265425501</v>
      </c>
      <c r="AB7143" s="21">
        <f t="shared" si="2014"/>
        <v>0</v>
      </c>
      <c r="AC7143" s="21">
        <f t="shared" si="2015"/>
        <v>0</v>
      </c>
      <c r="AD7143" s="21">
        <f t="shared" si="2021"/>
        <v>0</v>
      </c>
      <c r="AE7143" s="21" t="str">
        <f t="shared" si="2016"/>
        <v>10/24/18:00</v>
      </c>
    </row>
    <row r="7144" spans="2:31">
      <c r="B7144" s="37">
        <v>10</v>
      </c>
      <c r="C7144" s="38">
        <v>24</v>
      </c>
      <c r="D7144" s="39">
        <v>19</v>
      </c>
      <c r="E7144" s="17">
        <v>2.2000000000000002</v>
      </c>
      <c r="F7144" s="17">
        <v>0</v>
      </c>
      <c r="G7144" s="17">
        <v>0</v>
      </c>
      <c r="H7144" s="37">
        <f t="shared" si="2004"/>
        <v>35.96</v>
      </c>
      <c r="I7144" s="37">
        <f>IF(H7144&lt;'Roof Calculator'!$G$8, 1, 0)</f>
        <v>1</v>
      </c>
      <c r="J7144" s="37">
        <f>IF(H7144&gt;='Roof Calculator'!$G$8, 1, 0)</f>
        <v>0</v>
      </c>
      <c r="K7144" s="37">
        <f t="shared" si="2005"/>
        <v>35.96</v>
      </c>
      <c r="L7144" s="37">
        <f t="shared" si="2006"/>
        <v>0</v>
      </c>
      <c r="M7144" s="37">
        <v>0</v>
      </c>
      <c r="N7144" s="37">
        <f t="shared" si="2007"/>
        <v>0</v>
      </c>
      <c r="O7144" s="37">
        <v>0</v>
      </c>
      <c r="P7144" s="37">
        <v>0</v>
      </c>
      <c r="Q7144" s="21">
        <f t="shared" si="2008"/>
        <v>39.790999999999997</v>
      </c>
      <c r="R7144" s="21">
        <f t="shared" si="2017"/>
        <v>297.74999999999568</v>
      </c>
      <c r="S7144" s="21">
        <f t="shared" si="2018"/>
        <v>-12.783424346074641</v>
      </c>
      <c r="T7144" s="21">
        <f t="shared" si="2009"/>
        <v>86.147999999999996</v>
      </c>
      <c r="U7144" s="37">
        <f>VLOOKUP(Time_Zone, 'LSTM LookUp'!$B$5:$D$8, 3, FALSE)</f>
        <v>-75</v>
      </c>
      <c r="V7144" s="21">
        <f t="shared" si="2019"/>
        <v>16.215490399565589</v>
      </c>
      <c r="W7144" s="21">
        <f t="shared" si="2010"/>
        <v>270.20187259989137</v>
      </c>
      <c r="X7144" s="21">
        <f t="shared" si="2011"/>
        <v>0</v>
      </c>
      <c r="Y7144" s="21">
        <f t="shared" si="2012"/>
        <v>0</v>
      </c>
      <c r="Z7144" s="21">
        <f t="shared" si="2020"/>
        <v>0</v>
      </c>
      <c r="AA7144" s="21">
        <f t="shared" si="2013"/>
        <v>0</v>
      </c>
      <c r="AB7144" s="21">
        <f t="shared" si="2014"/>
        <v>0</v>
      </c>
      <c r="AC7144" s="21">
        <f t="shared" si="2015"/>
        <v>0</v>
      </c>
      <c r="AD7144" s="21">
        <f t="shared" si="2021"/>
        <v>0</v>
      </c>
      <c r="AE7144" s="21" t="str">
        <f t="shared" si="2016"/>
        <v>10/24/19:00</v>
      </c>
    </row>
    <row r="7145" spans="2:31">
      <c r="B7145" s="37">
        <v>10</v>
      </c>
      <c r="C7145" s="38">
        <v>24</v>
      </c>
      <c r="D7145" s="39">
        <v>20</v>
      </c>
      <c r="E7145" s="17">
        <v>2.2000000000000002</v>
      </c>
      <c r="F7145" s="17">
        <v>0</v>
      </c>
      <c r="G7145" s="17">
        <v>0</v>
      </c>
      <c r="H7145" s="37">
        <f t="shared" si="2004"/>
        <v>35.96</v>
      </c>
      <c r="I7145" s="37">
        <f>IF(H7145&lt;'Roof Calculator'!$G$8, 1, 0)</f>
        <v>1</v>
      </c>
      <c r="J7145" s="37">
        <f>IF(H7145&gt;='Roof Calculator'!$G$8, 1, 0)</f>
        <v>0</v>
      </c>
      <c r="K7145" s="37">
        <f t="shared" si="2005"/>
        <v>35.96</v>
      </c>
      <c r="L7145" s="37">
        <f t="shared" si="2006"/>
        <v>0</v>
      </c>
      <c r="M7145" s="37">
        <v>0</v>
      </c>
      <c r="N7145" s="37">
        <f t="shared" si="2007"/>
        <v>0</v>
      </c>
      <c r="O7145" s="37">
        <v>0</v>
      </c>
      <c r="P7145" s="37">
        <v>0</v>
      </c>
      <c r="Q7145" s="21">
        <f t="shared" si="2008"/>
        <v>39.790999999999997</v>
      </c>
      <c r="R7145" s="21">
        <f t="shared" si="2017"/>
        <v>297.79166666666237</v>
      </c>
      <c r="S7145" s="21">
        <f t="shared" si="2018"/>
        <v>-12.797359882174144</v>
      </c>
      <c r="T7145" s="21">
        <f t="shared" si="2009"/>
        <v>86.147999999999996</v>
      </c>
      <c r="U7145" s="37">
        <f>VLOOKUP(Time_Zone, 'LSTM LookUp'!$B$5:$D$8, 3, FALSE)</f>
        <v>-75</v>
      </c>
      <c r="V7145" s="21">
        <f t="shared" si="2019"/>
        <v>16.218774624193898</v>
      </c>
      <c r="W7145" s="21">
        <f t="shared" si="2010"/>
        <v>285.20269365604844</v>
      </c>
      <c r="X7145" s="21">
        <f t="shared" si="2011"/>
        <v>0</v>
      </c>
      <c r="Y7145" s="21">
        <f t="shared" si="2012"/>
        <v>0</v>
      </c>
      <c r="Z7145" s="21">
        <f t="shared" si="2020"/>
        <v>0</v>
      </c>
      <c r="AA7145" s="21">
        <f t="shared" si="2013"/>
        <v>0</v>
      </c>
      <c r="AB7145" s="21">
        <f t="shared" si="2014"/>
        <v>0</v>
      </c>
      <c r="AC7145" s="21">
        <f t="shared" si="2015"/>
        <v>0</v>
      </c>
      <c r="AD7145" s="21">
        <f t="shared" si="2021"/>
        <v>0</v>
      </c>
      <c r="AE7145" s="21" t="str">
        <f t="shared" si="2016"/>
        <v>10/24/20:00</v>
      </c>
    </row>
    <row r="7146" spans="2:31">
      <c r="B7146" s="37">
        <v>10</v>
      </c>
      <c r="C7146" s="38">
        <v>24</v>
      </c>
      <c r="D7146" s="39">
        <v>21</v>
      </c>
      <c r="E7146" s="17">
        <v>1.7</v>
      </c>
      <c r="F7146" s="17">
        <v>0</v>
      </c>
      <c r="G7146" s="17">
        <v>0</v>
      </c>
      <c r="H7146" s="37">
        <f t="shared" si="2004"/>
        <v>35.06</v>
      </c>
      <c r="I7146" s="37">
        <f>IF(H7146&lt;'Roof Calculator'!$G$8, 1, 0)</f>
        <v>1</v>
      </c>
      <c r="J7146" s="37">
        <f>IF(H7146&gt;='Roof Calculator'!$G$8, 1, 0)</f>
        <v>0</v>
      </c>
      <c r="K7146" s="37">
        <f t="shared" si="2005"/>
        <v>35.06</v>
      </c>
      <c r="L7146" s="37">
        <f t="shared" si="2006"/>
        <v>0</v>
      </c>
      <c r="M7146" s="37">
        <v>0</v>
      </c>
      <c r="N7146" s="37">
        <f t="shared" si="2007"/>
        <v>0</v>
      </c>
      <c r="O7146" s="37">
        <v>0</v>
      </c>
      <c r="P7146" s="37">
        <v>0</v>
      </c>
      <c r="Q7146" s="21">
        <f t="shared" si="2008"/>
        <v>39.790999999999997</v>
      </c>
      <c r="R7146" s="21">
        <f t="shared" si="2017"/>
        <v>297.83333333332905</v>
      </c>
      <c r="S7146" s="21">
        <f t="shared" si="2018"/>
        <v>-12.811289492397295</v>
      </c>
      <c r="T7146" s="21">
        <f t="shared" si="2009"/>
        <v>86.147999999999996</v>
      </c>
      <c r="U7146" s="37">
        <f>VLOOKUP(Time_Zone, 'LSTM LookUp'!$B$5:$D$8, 3, FALSE)</f>
        <v>-75</v>
      </c>
      <c r="V7146" s="21">
        <f t="shared" si="2019"/>
        <v>16.222036416724109</v>
      </c>
      <c r="W7146" s="21">
        <f t="shared" si="2010"/>
        <v>300.20350910418102</v>
      </c>
      <c r="X7146" s="21">
        <f t="shared" si="2011"/>
        <v>0</v>
      </c>
      <c r="Y7146" s="21">
        <f t="shared" si="2012"/>
        <v>0</v>
      </c>
      <c r="Z7146" s="21">
        <f t="shared" si="2020"/>
        <v>0</v>
      </c>
      <c r="AA7146" s="21">
        <f t="shared" si="2013"/>
        <v>0</v>
      </c>
      <c r="AB7146" s="21">
        <f t="shared" si="2014"/>
        <v>0</v>
      </c>
      <c r="AC7146" s="21">
        <f t="shared" si="2015"/>
        <v>0</v>
      </c>
      <c r="AD7146" s="21">
        <f t="shared" si="2021"/>
        <v>0</v>
      </c>
      <c r="AE7146" s="21" t="str">
        <f t="shared" si="2016"/>
        <v>10/24/21:00</v>
      </c>
    </row>
    <row r="7147" spans="2:31">
      <c r="B7147" s="37">
        <v>10</v>
      </c>
      <c r="C7147" s="38">
        <v>24</v>
      </c>
      <c r="D7147" s="39">
        <v>22</v>
      </c>
      <c r="E7147" s="17">
        <v>0</v>
      </c>
      <c r="F7147" s="17">
        <v>0</v>
      </c>
      <c r="G7147" s="17">
        <v>0</v>
      </c>
      <c r="H7147" s="37">
        <f t="shared" si="2004"/>
        <v>32</v>
      </c>
      <c r="I7147" s="37">
        <f>IF(H7147&lt;'Roof Calculator'!$G$8, 1, 0)</f>
        <v>1</v>
      </c>
      <c r="J7147" s="37">
        <f>IF(H7147&gt;='Roof Calculator'!$G$8, 1, 0)</f>
        <v>0</v>
      </c>
      <c r="K7147" s="37">
        <f t="shared" si="2005"/>
        <v>32</v>
      </c>
      <c r="L7147" s="37">
        <f t="shared" si="2006"/>
        <v>0</v>
      </c>
      <c r="M7147" s="37">
        <v>0</v>
      </c>
      <c r="N7147" s="37">
        <f t="shared" si="2007"/>
        <v>0</v>
      </c>
      <c r="O7147" s="37">
        <v>0</v>
      </c>
      <c r="P7147" s="37">
        <v>0</v>
      </c>
      <c r="Q7147" s="21">
        <f t="shared" si="2008"/>
        <v>39.790999999999997</v>
      </c>
      <c r="R7147" s="21">
        <f t="shared" si="2017"/>
        <v>297.87499999999574</v>
      </c>
      <c r="S7147" s="21">
        <f t="shared" si="2018"/>
        <v>-12.82521316941831</v>
      </c>
      <c r="T7147" s="21">
        <f t="shared" si="2009"/>
        <v>86.147999999999996</v>
      </c>
      <c r="U7147" s="37">
        <f>VLOOKUP(Time_Zone, 'LSTM LookUp'!$B$5:$D$8, 3, FALSE)</f>
        <v>-75</v>
      </c>
      <c r="V7147" s="21">
        <f t="shared" si="2019"/>
        <v>16.225275767180882</v>
      </c>
      <c r="W7147" s="21">
        <f t="shared" si="2010"/>
        <v>315.20431894179518</v>
      </c>
      <c r="X7147" s="21">
        <f t="shared" si="2011"/>
        <v>0</v>
      </c>
      <c r="Y7147" s="21">
        <f t="shared" si="2012"/>
        <v>0</v>
      </c>
      <c r="Z7147" s="21">
        <f t="shared" si="2020"/>
        <v>0</v>
      </c>
      <c r="AA7147" s="21">
        <f t="shared" si="2013"/>
        <v>0</v>
      </c>
      <c r="AB7147" s="21">
        <f t="shared" si="2014"/>
        <v>0</v>
      </c>
      <c r="AC7147" s="21">
        <f t="shared" si="2015"/>
        <v>0</v>
      </c>
      <c r="AD7147" s="21">
        <f t="shared" si="2021"/>
        <v>0</v>
      </c>
      <c r="AE7147" s="21" t="str">
        <f t="shared" si="2016"/>
        <v>10/24/22:00</v>
      </c>
    </row>
    <row r="7148" spans="2:31">
      <c r="B7148" s="37">
        <v>10</v>
      </c>
      <c r="C7148" s="38">
        <v>24</v>
      </c>
      <c r="D7148" s="39">
        <v>23</v>
      </c>
      <c r="E7148" s="17">
        <v>-0.6</v>
      </c>
      <c r="F7148" s="17">
        <v>0</v>
      </c>
      <c r="G7148" s="17">
        <v>0</v>
      </c>
      <c r="H7148" s="37">
        <f t="shared" si="2004"/>
        <v>30.92</v>
      </c>
      <c r="I7148" s="37">
        <f>IF(H7148&lt;'Roof Calculator'!$G$8, 1, 0)</f>
        <v>1</v>
      </c>
      <c r="J7148" s="37">
        <f>IF(H7148&gt;='Roof Calculator'!$G$8, 1, 0)</f>
        <v>0</v>
      </c>
      <c r="K7148" s="37">
        <f t="shared" si="2005"/>
        <v>30.92</v>
      </c>
      <c r="L7148" s="37">
        <f t="shared" si="2006"/>
        <v>0</v>
      </c>
      <c r="M7148" s="37">
        <v>0</v>
      </c>
      <c r="N7148" s="37">
        <f t="shared" si="2007"/>
        <v>0</v>
      </c>
      <c r="O7148" s="37">
        <v>0</v>
      </c>
      <c r="P7148" s="37">
        <v>0</v>
      </c>
      <c r="Q7148" s="21">
        <f t="shared" si="2008"/>
        <v>39.790999999999997</v>
      </c>
      <c r="R7148" s="21">
        <f t="shared" si="2017"/>
        <v>297.91666666666242</v>
      </c>
      <c r="S7148" s="21">
        <f t="shared" si="2018"/>
        <v>-12.83913090591148</v>
      </c>
      <c r="T7148" s="21">
        <f t="shared" si="2009"/>
        <v>86.147999999999996</v>
      </c>
      <c r="U7148" s="37">
        <f>VLOOKUP(Time_Zone, 'LSTM LookUp'!$B$5:$D$8, 3, FALSE)</f>
        <v>-75</v>
      </c>
      <c r="V7148" s="21">
        <f t="shared" si="2019"/>
        <v>16.228492665629428</v>
      </c>
      <c r="W7148" s="21">
        <f t="shared" si="2010"/>
        <v>330.20512316640742</v>
      </c>
      <c r="X7148" s="21">
        <f t="shared" si="2011"/>
        <v>0</v>
      </c>
      <c r="Y7148" s="21">
        <f t="shared" si="2012"/>
        <v>0</v>
      </c>
      <c r="Z7148" s="21">
        <f t="shared" si="2020"/>
        <v>0</v>
      </c>
      <c r="AA7148" s="21">
        <f t="shared" si="2013"/>
        <v>0</v>
      </c>
      <c r="AB7148" s="21">
        <f t="shared" si="2014"/>
        <v>0</v>
      </c>
      <c r="AC7148" s="21">
        <f t="shared" si="2015"/>
        <v>0</v>
      </c>
      <c r="AD7148" s="21">
        <f t="shared" si="2021"/>
        <v>0</v>
      </c>
      <c r="AE7148" s="21" t="str">
        <f t="shared" si="2016"/>
        <v>10/24/23:00</v>
      </c>
    </row>
    <row r="7149" spans="2:31">
      <c r="B7149" s="37">
        <v>10</v>
      </c>
      <c r="C7149" s="38">
        <v>24</v>
      </c>
      <c r="D7149" s="39">
        <v>24</v>
      </c>
      <c r="E7149" s="17">
        <v>-1.7</v>
      </c>
      <c r="F7149" s="17">
        <v>0</v>
      </c>
      <c r="G7149" s="17">
        <v>0</v>
      </c>
      <c r="H7149" s="37">
        <f t="shared" si="2004"/>
        <v>28.94</v>
      </c>
      <c r="I7149" s="37">
        <f>IF(H7149&lt;'Roof Calculator'!$G$8, 1, 0)</f>
        <v>1</v>
      </c>
      <c r="J7149" s="37">
        <f>IF(H7149&gt;='Roof Calculator'!$G$8, 1, 0)</f>
        <v>0</v>
      </c>
      <c r="K7149" s="37">
        <f t="shared" si="2005"/>
        <v>28.94</v>
      </c>
      <c r="L7149" s="37">
        <f t="shared" si="2006"/>
        <v>0</v>
      </c>
      <c r="M7149" s="37">
        <v>0</v>
      </c>
      <c r="N7149" s="37">
        <f t="shared" si="2007"/>
        <v>0</v>
      </c>
      <c r="O7149" s="37">
        <v>0</v>
      </c>
      <c r="P7149" s="37">
        <v>0</v>
      </c>
      <c r="Q7149" s="21">
        <f t="shared" si="2008"/>
        <v>39.790999999999997</v>
      </c>
      <c r="R7149" s="21">
        <f t="shared" si="2017"/>
        <v>297.95833333332911</v>
      </c>
      <c r="S7149" s="21">
        <f t="shared" si="2018"/>
        <v>-12.853042694551236</v>
      </c>
      <c r="T7149" s="21">
        <f t="shared" si="2009"/>
        <v>86.147999999999996</v>
      </c>
      <c r="U7149" s="37">
        <f>VLOOKUP(Time_Zone, 'LSTM LookUp'!$B$5:$D$8, 3, FALSE)</f>
        <v>-75</v>
      </c>
      <c r="V7149" s="21">
        <f t="shared" si="2019"/>
        <v>16.231687102175549</v>
      </c>
      <c r="W7149" s="21">
        <f t="shared" si="2010"/>
        <v>345.20592177554386</v>
      </c>
      <c r="X7149" s="21">
        <f t="shared" si="2011"/>
        <v>0</v>
      </c>
      <c r="Y7149" s="21">
        <f t="shared" si="2012"/>
        <v>0</v>
      </c>
      <c r="Z7149" s="21">
        <f t="shared" si="2020"/>
        <v>0</v>
      </c>
      <c r="AA7149" s="21">
        <f t="shared" si="2013"/>
        <v>0</v>
      </c>
      <c r="AB7149" s="21">
        <f t="shared" si="2014"/>
        <v>0</v>
      </c>
      <c r="AC7149" s="21">
        <f t="shared" si="2015"/>
        <v>0</v>
      </c>
      <c r="AD7149" s="21">
        <f t="shared" si="2021"/>
        <v>0</v>
      </c>
      <c r="AE7149" s="21" t="str">
        <f t="shared" si="2016"/>
        <v>10/24/24:00</v>
      </c>
    </row>
    <row r="7150" spans="2:31">
      <c r="B7150" s="37">
        <v>10</v>
      </c>
      <c r="C7150" s="38">
        <v>25</v>
      </c>
      <c r="D7150" s="39">
        <v>1</v>
      </c>
      <c r="E7150" s="17">
        <v>0</v>
      </c>
      <c r="F7150" s="17">
        <v>0</v>
      </c>
      <c r="G7150" s="17">
        <v>0</v>
      </c>
      <c r="H7150" s="37">
        <f t="shared" si="2004"/>
        <v>32</v>
      </c>
      <c r="I7150" s="37">
        <f>IF(H7150&lt;'Roof Calculator'!$G$8, 1, 0)</f>
        <v>1</v>
      </c>
      <c r="J7150" s="37">
        <f>IF(H7150&gt;='Roof Calculator'!$G$8, 1, 0)</f>
        <v>0</v>
      </c>
      <c r="K7150" s="37">
        <f t="shared" si="2005"/>
        <v>32</v>
      </c>
      <c r="L7150" s="37">
        <f t="shared" si="2006"/>
        <v>0</v>
      </c>
      <c r="M7150" s="37">
        <v>0</v>
      </c>
      <c r="N7150" s="37">
        <f t="shared" si="2007"/>
        <v>0</v>
      </c>
      <c r="O7150" s="37">
        <v>0</v>
      </c>
      <c r="P7150" s="37">
        <v>0</v>
      </c>
      <c r="Q7150" s="21">
        <f t="shared" si="2008"/>
        <v>39.790999999999997</v>
      </c>
      <c r="R7150" s="21">
        <f t="shared" si="2017"/>
        <v>297.99999999999579</v>
      </c>
      <c r="S7150" s="21">
        <f t="shared" si="2018"/>
        <v>-12.866948528012069</v>
      </c>
      <c r="T7150" s="21">
        <f t="shared" si="2009"/>
        <v>86.147999999999996</v>
      </c>
      <c r="U7150" s="37">
        <f>VLOOKUP(Time_Zone, 'LSTM LookUp'!$B$5:$D$8, 3, FALSE)</f>
        <v>-75</v>
      </c>
      <c r="V7150" s="21">
        <f t="shared" si="2019"/>
        <v>16.23485906696563</v>
      </c>
      <c r="W7150" s="21">
        <f t="shared" si="2010"/>
        <v>0.20671476674141154</v>
      </c>
      <c r="X7150" s="21">
        <f t="shared" si="2011"/>
        <v>0</v>
      </c>
      <c r="Y7150" s="21">
        <f t="shared" si="2012"/>
        <v>0</v>
      </c>
      <c r="Z7150" s="21">
        <f t="shared" si="2020"/>
        <v>0</v>
      </c>
      <c r="AA7150" s="21">
        <f t="shared" si="2013"/>
        <v>0</v>
      </c>
      <c r="AB7150" s="21">
        <f t="shared" si="2014"/>
        <v>0</v>
      </c>
      <c r="AC7150" s="21">
        <f t="shared" si="2015"/>
        <v>0</v>
      </c>
      <c r="AD7150" s="21">
        <f t="shared" si="2021"/>
        <v>0</v>
      </c>
      <c r="AE7150" s="21" t="str">
        <f t="shared" si="2016"/>
        <v>10/25/1:00</v>
      </c>
    </row>
    <row r="7151" spans="2:31">
      <c r="B7151" s="37">
        <v>10</v>
      </c>
      <c r="C7151" s="38">
        <v>25</v>
      </c>
      <c r="D7151" s="39">
        <v>2</v>
      </c>
      <c r="E7151" s="17">
        <v>-2.2000000000000002</v>
      </c>
      <c r="F7151" s="17">
        <v>0</v>
      </c>
      <c r="G7151" s="17">
        <v>0</v>
      </c>
      <c r="H7151" s="37">
        <f t="shared" si="2004"/>
        <v>28.04</v>
      </c>
      <c r="I7151" s="37">
        <f>IF(H7151&lt;'Roof Calculator'!$G$8, 1, 0)</f>
        <v>1</v>
      </c>
      <c r="J7151" s="37">
        <f>IF(H7151&gt;='Roof Calculator'!$G$8, 1, 0)</f>
        <v>0</v>
      </c>
      <c r="K7151" s="37">
        <f t="shared" si="2005"/>
        <v>28.04</v>
      </c>
      <c r="L7151" s="37">
        <f t="shared" si="2006"/>
        <v>0</v>
      </c>
      <c r="M7151" s="37">
        <v>0</v>
      </c>
      <c r="N7151" s="37">
        <f t="shared" si="2007"/>
        <v>0</v>
      </c>
      <c r="O7151" s="37">
        <v>0</v>
      </c>
      <c r="P7151" s="37">
        <v>0</v>
      </c>
      <c r="Q7151" s="21">
        <f t="shared" si="2008"/>
        <v>39.790999999999997</v>
      </c>
      <c r="R7151" s="21">
        <f t="shared" si="2017"/>
        <v>298.04166666666248</v>
      </c>
      <c r="S7151" s="21">
        <f t="shared" si="2018"/>
        <v>-12.880848398968597</v>
      </c>
      <c r="T7151" s="21">
        <f t="shared" si="2009"/>
        <v>86.147999999999996</v>
      </c>
      <c r="U7151" s="37">
        <f>VLOOKUP(Time_Zone, 'LSTM LookUp'!$B$5:$D$8, 3, FALSE)</f>
        <v>-75</v>
      </c>
      <c r="V7151" s="21">
        <f t="shared" si="2019"/>
        <v>16.238008550186674</v>
      </c>
      <c r="W7151" s="21">
        <f t="shared" si="2010"/>
        <v>15.20750213754666</v>
      </c>
      <c r="X7151" s="21">
        <f t="shared" si="2011"/>
        <v>0</v>
      </c>
      <c r="Y7151" s="21">
        <f t="shared" si="2012"/>
        <v>0</v>
      </c>
      <c r="Z7151" s="21">
        <f t="shared" si="2020"/>
        <v>0</v>
      </c>
      <c r="AA7151" s="21">
        <f t="shared" si="2013"/>
        <v>0</v>
      </c>
      <c r="AB7151" s="21">
        <f t="shared" si="2014"/>
        <v>0</v>
      </c>
      <c r="AC7151" s="21">
        <f t="shared" si="2015"/>
        <v>0</v>
      </c>
      <c r="AD7151" s="21">
        <f t="shared" si="2021"/>
        <v>0</v>
      </c>
      <c r="AE7151" s="21" t="str">
        <f t="shared" si="2016"/>
        <v>10/25/2:00</v>
      </c>
    </row>
    <row r="7152" spans="2:31">
      <c r="B7152" s="37">
        <v>10</v>
      </c>
      <c r="C7152" s="38">
        <v>25</v>
      </c>
      <c r="D7152" s="39">
        <v>3</v>
      </c>
      <c r="E7152" s="17">
        <v>-1.1000000000000001</v>
      </c>
      <c r="F7152" s="17">
        <v>0</v>
      </c>
      <c r="G7152" s="17">
        <v>0</v>
      </c>
      <c r="H7152" s="37">
        <f t="shared" si="2004"/>
        <v>30.02</v>
      </c>
      <c r="I7152" s="37">
        <f>IF(H7152&lt;'Roof Calculator'!$G$8, 1, 0)</f>
        <v>1</v>
      </c>
      <c r="J7152" s="37">
        <f>IF(H7152&gt;='Roof Calculator'!$G$8, 1, 0)</f>
        <v>0</v>
      </c>
      <c r="K7152" s="37">
        <f t="shared" si="2005"/>
        <v>30.02</v>
      </c>
      <c r="L7152" s="37">
        <f t="shared" si="2006"/>
        <v>0</v>
      </c>
      <c r="M7152" s="37">
        <v>0</v>
      </c>
      <c r="N7152" s="37">
        <f t="shared" si="2007"/>
        <v>0</v>
      </c>
      <c r="O7152" s="37">
        <v>0</v>
      </c>
      <c r="P7152" s="37">
        <v>0</v>
      </c>
      <c r="Q7152" s="21">
        <f t="shared" si="2008"/>
        <v>39.790999999999997</v>
      </c>
      <c r="R7152" s="21">
        <f t="shared" si="2017"/>
        <v>298.08333333332916</v>
      </c>
      <c r="S7152" s="21">
        <f t="shared" si="2018"/>
        <v>-12.894742300095569</v>
      </c>
      <c r="T7152" s="21">
        <f t="shared" si="2009"/>
        <v>86.147999999999996</v>
      </c>
      <c r="U7152" s="37">
        <f>VLOOKUP(Time_Zone, 'LSTM LookUp'!$B$5:$D$8, 3, FALSE)</f>
        <v>-75</v>
      </c>
      <c r="V7152" s="21">
        <f t="shared" si="2019"/>
        <v>16.241135542066349</v>
      </c>
      <c r="W7152" s="21">
        <f t="shared" si="2010"/>
        <v>30.208283885516593</v>
      </c>
      <c r="X7152" s="21">
        <f t="shared" si="2011"/>
        <v>0</v>
      </c>
      <c r="Y7152" s="21">
        <f t="shared" si="2012"/>
        <v>0</v>
      </c>
      <c r="Z7152" s="21">
        <f t="shared" si="2020"/>
        <v>0</v>
      </c>
      <c r="AA7152" s="21">
        <f t="shared" si="2013"/>
        <v>0</v>
      </c>
      <c r="AB7152" s="21">
        <f t="shared" si="2014"/>
        <v>0</v>
      </c>
      <c r="AC7152" s="21">
        <f t="shared" si="2015"/>
        <v>0</v>
      </c>
      <c r="AD7152" s="21">
        <f t="shared" si="2021"/>
        <v>0</v>
      </c>
      <c r="AE7152" s="21" t="str">
        <f t="shared" si="2016"/>
        <v>10/25/3:00</v>
      </c>
    </row>
    <row r="7153" spans="2:31">
      <c r="B7153" s="37">
        <v>10</v>
      </c>
      <c r="C7153" s="38">
        <v>25</v>
      </c>
      <c r="D7153" s="39">
        <v>4</v>
      </c>
      <c r="E7153" s="17">
        <v>-0.6</v>
      </c>
      <c r="F7153" s="17">
        <v>0</v>
      </c>
      <c r="G7153" s="17">
        <v>0</v>
      </c>
      <c r="H7153" s="37">
        <f t="shared" si="2004"/>
        <v>30.92</v>
      </c>
      <c r="I7153" s="37">
        <f>IF(H7153&lt;'Roof Calculator'!$G$8, 1, 0)</f>
        <v>1</v>
      </c>
      <c r="J7153" s="37">
        <f>IF(H7153&gt;='Roof Calculator'!$G$8, 1, 0)</f>
        <v>0</v>
      </c>
      <c r="K7153" s="37">
        <f t="shared" si="2005"/>
        <v>30.92</v>
      </c>
      <c r="L7153" s="37">
        <f t="shared" si="2006"/>
        <v>0</v>
      </c>
      <c r="M7153" s="37">
        <v>0</v>
      </c>
      <c r="N7153" s="37">
        <f t="shared" si="2007"/>
        <v>0</v>
      </c>
      <c r="O7153" s="37">
        <v>0</v>
      </c>
      <c r="P7153" s="37">
        <v>0</v>
      </c>
      <c r="Q7153" s="21">
        <f t="shared" si="2008"/>
        <v>39.790999999999997</v>
      </c>
      <c r="R7153" s="21">
        <f t="shared" si="2017"/>
        <v>298.12499999999585</v>
      </c>
      <c r="S7153" s="21">
        <f t="shared" si="2018"/>
        <v>-12.908630224067828</v>
      </c>
      <c r="T7153" s="21">
        <f t="shared" si="2009"/>
        <v>86.147999999999996</v>
      </c>
      <c r="U7153" s="37">
        <f>VLOOKUP(Time_Zone, 'LSTM LookUp'!$B$5:$D$8, 3, FALSE)</f>
        <v>-75</v>
      </c>
      <c r="V7153" s="21">
        <f t="shared" si="2019"/>
        <v>16.244240032872955</v>
      </c>
      <c r="W7153" s="21">
        <f t="shared" si="2010"/>
        <v>45.209060008218245</v>
      </c>
      <c r="X7153" s="21">
        <f t="shared" si="2011"/>
        <v>0</v>
      </c>
      <c r="Y7153" s="21">
        <f t="shared" si="2012"/>
        <v>0</v>
      </c>
      <c r="Z7153" s="21">
        <f t="shared" si="2020"/>
        <v>0</v>
      </c>
      <c r="AA7153" s="21">
        <f t="shared" si="2013"/>
        <v>0</v>
      </c>
      <c r="AB7153" s="21">
        <f t="shared" si="2014"/>
        <v>0</v>
      </c>
      <c r="AC7153" s="21">
        <f t="shared" si="2015"/>
        <v>0</v>
      </c>
      <c r="AD7153" s="21">
        <f t="shared" si="2021"/>
        <v>0</v>
      </c>
      <c r="AE7153" s="21" t="str">
        <f t="shared" si="2016"/>
        <v>10/25/4:00</v>
      </c>
    </row>
    <row r="7154" spans="2:31">
      <c r="B7154" s="37">
        <v>10</v>
      </c>
      <c r="C7154" s="38">
        <v>25</v>
      </c>
      <c r="D7154" s="39">
        <v>5</v>
      </c>
      <c r="E7154" s="17">
        <v>-1.7</v>
      </c>
      <c r="F7154" s="17">
        <v>0</v>
      </c>
      <c r="G7154" s="17">
        <v>0</v>
      </c>
      <c r="H7154" s="37">
        <f t="shared" si="2004"/>
        <v>28.94</v>
      </c>
      <c r="I7154" s="37">
        <f>IF(H7154&lt;'Roof Calculator'!$G$8, 1, 0)</f>
        <v>1</v>
      </c>
      <c r="J7154" s="37">
        <f>IF(H7154&gt;='Roof Calculator'!$G$8, 1, 0)</f>
        <v>0</v>
      </c>
      <c r="K7154" s="37">
        <f t="shared" si="2005"/>
        <v>28.94</v>
      </c>
      <c r="L7154" s="37">
        <f t="shared" si="2006"/>
        <v>0</v>
      </c>
      <c r="M7154" s="37">
        <v>0</v>
      </c>
      <c r="N7154" s="37">
        <f t="shared" si="2007"/>
        <v>0</v>
      </c>
      <c r="O7154" s="37">
        <v>0</v>
      </c>
      <c r="P7154" s="37">
        <v>0</v>
      </c>
      <c r="Q7154" s="21">
        <f t="shared" si="2008"/>
        <v>39.790999999999997</v>
      </c>
      <c r="R7154" s="21">
        <f t="shared" si="2017"/>
        <v>298.16666666666254</v>
      </c>
      <c r="S7154" s="21">
        <f t="shared" si="2018"/>
        <v>-12.922512163560333</v>
      </c>
      <c r="T7154" s="21">
        <f t="shared" si="2009"/>
        <v>86.147999999999996</v>
      </c>
      <c r="U7154" s="37">
        <f>VLOOKUP(Time_Zone, 'LSTM LookUp'!$B$5:$D$8, 3, FALSE)</f>
        <v>-75</v>
      </c>
      <c r="V7154" s="21">
        <f t="shared" si="2019"/>
        <v>16.2473220129155</v>
      </c>
      <c r="W7154" s="21">
        <f t="shared" si="2010"/>
        <v>60.209830503228865</v>
      </c>
      <c r="X7154" s="21">
        <f t="shared" si="2011"/>
        <v>0</v>
      </c>
      <c r="Y7154" s="21">
        <f t="shared" si="2012"/>
        <v>0</v>
      </c>
      <c r="Z7154" s="21">
        <f t="shared" si="2020"/>
        <v>0</v>
      </c>
      <c r="AA7154" s="21">
        <f t="shared" si="2013"/>
        <v>0</v>
      </c>
      <c r="AB7154" s="21">
        <f t="shared" si="2014"/>
        <v>0</v>
      </c>
      <c r="AC7154" s="21">
        <f t="shared" si="2015"/>
        <v>0</v>
      </c>
      <c r="AD7154" s="21">
        <f t="shared" si="2021"/>
        <v>0</v>
      </c>
      <c r="AE7154" s="21" t="str">
        <f t="shared" si="2016"/>
        <v>10/25/5:00</v>
      </c>
    </row>
    <row r="7155" spans="2:31">
      <c r="B7155" s="37">
        <v>10</v>
      </c>
      <c r="C7155" s="38">
        <v>25</v>
      </c>
      <c r="D7155" s="39">
        <v>6</v>
      </c>
      <c r="E7155" s="17">
        <v>-1.1000000000000001</v>
      </c>
      <c r="F7155" s="17">
        <v>0</v>
      </c>
      <c r="G7155" s="17">
        <v>0</v>
      </c>
      <c r="H7155" s="37">
        <f t="shared" si="2004"/>
        <v>30.02</v>
      </c>
      <c r="I7155" s="37">
        <f>IF(H7155&lt;'Roof Calculator'!$G$8, 1, 0)</f>
        <v>1</v>
      </c>
      <c r="J7155" s="37">
        <f>IF(H7155&gt;='Roof Calculator'!$G$8, 1, 0)</f>
        <v>0</v>
      </c>
      <c r="K7155" s="37">
        <f t="shared" si="2005"/>
        <v>30.02</v>
      </c>
      <c r="L7155" s="37">
        <f t="shared" si="2006"/>
        <v>0</v>
      </c>
      <c r="M7155" s="37">
        <v>0</v>
      </c>
      <c r="N7155" s="37">
        <f t="shared" si="2007"/>
        <v>0</v>
      </c>
      <c r="O7155" s="37">
        <v>0</v>
      </c>
      <c r="P7155" s="37">
        <v>0</v>
      </c>
      <c r="Q7155" s="21">
        <f t="shared" si="2008"/>
        <v>39.790999999999997</v>
      </c>
      <c r="R7155" s="21">
        <f t="shared" si="2017"/>
        <v>298.20833333332922</v>
      </c>
      <c r="S7155" s="21">
        <f t="shared" si="2018"/>
        <v>-12.936388111248203</v>
      </c>
      <c r="T7155" s="21">
        <f t="shared" si="2009"/>
        <v>86.147999999999996</v>
      </c>
      <c r="U7155" s="37">
        <f>VLOOKUP(Time_Zone, 'LSTM LookUp'!$B$5:$D$8, 3, FALSE)</f>
        <v>-75</v>
      </c>
      <c r="V7155" s="21">
        <f t="shared" si="2019"/>
        <v>16.250381472543694</v>
      </c>
      <c r="W7155" s="21">
        <f t="shared" si="2010"/>
        <v>75.210595368135955</v>
      </c>
      <c r="X7155" s="21">
        <f t="shared" si="2011"/>
        <v>0</v>
      </c>
      <c r="Y7155" s="21">
        <f t="shared" si="2012"/>
        <v>0</v>
      </c>
      <c r="Z7155" s="21">
        <f t="shared" si="2020"/>
        <v>0</v>
      </c>
      <c r="AA7155" s="21">
        <f t="shared" si="2013"/>
        <v>0</v>
      </c>
      <c r="AB7155" s="21">
        <f t="shared" si="2014"/>
        <v>0</v>
      </c>
      <c r="AC7155" s="21">
        <f t="shared" si="2015"/>
        <v>0</v>
      </c>
      <c r="AD7155" s="21">
        <f t="shared" si="2021"/>
        <v>0</v>
      </c>
      <c r="AE7155" s="21" t="str">
        <f t="shared" si="2016"/>
        <v>10/25/6:00</v>
      </c>
    </row>
    <row r="7156" spans="2:31">
      <c r="B7156" s="37">
        <v>10</v>
      </c>
      <c r="C7156" s="38">
        <v>25</v>
      </c>
      <c r="D7156" s="39">
        <v>7</v>
      </c>
      <c r="E7156" s="17">
        <v>-1.1000000000000001</v>
      </c>
      <c r="F7156" s="17">
        <v>0</v>
      </c>
      <c r="G7156" s="17">
        <v>0</v>
      </c>
      <c r="H7156" s="37">
        <f t="shared" si="2004"/>
        <v>30.02</v>
      </c>
      <c r="I7156" s="37">
        <f>IF(H7156&lt;'Roof Calculator'!$G$8, 1, 0)</f>
        <v>1</v>
      </c>
      <c r="J7156" s="37">
        <f>IF(H7156&gt;='Roof Calculator'!$G$8, 1, 0)</f>
        <v>0</v>
      </c>
      <c r="K7156" s="37">
        <f t="shared" si="2005"/>
        <v>30.02</v>
      </c>
      <c r="L7156" s="37">
        <f t="shared" si="2006"/>
        <v>0</v>
      </c>
      <c r="M7156" s="37">
        <v>0</v>
      </c>
      <c r="N7156" s="37">
        <f t="shared" si="2007"/>
        <v>0</v>
      </c>
      <c r="O7156" s="37">
        <v>0</v>
      </c>
      <c r="P7156" s="37">
        <v>0</v>
      </c>
      <c r="Q7156" s="21">
        <f t="shared" si="2008"/>
        <v>39.790999999999997</v>
      </c>
      <c r="R7156" s="21">
        <f t="shared" si="2017"/>
        <v>298.24999999999591</v>
      </c>
      <c r="S7156" s="21">
        <f t="shared" si="2018"/>
        <v>-12.950258059806655</v>
      </c>
      <c r="T7156" s="21">
        <f t="shared" si="2009"/>
        <v>86.147999999999996</v>
      </c>
      <c r="U7156" s="37">
        <f>VLOOKUP(Time_Zone, 'LSTM LookUp'!$B$5:$D$8, 3, FALSE)</f>
        <v>-75</v>
      </c>
      <c r="V7156" s="21">
        <f t="shared" si="2019"/>
        <v>16.253418402147975</v>
      </c>
      <c r="W7156" s="21">
        <f t="shared" si="2010"/>
        <v>90.211354600536964</v>
      </c>
      <c r="X7156" s="21">
        <f t="shared" si="2011"/>
        <v>0</v>
      </c>
      <c r="Y7156" s="21">
        <f t="shared" si="2012"/>
        <v>0</v>
      </c>
      <c r="Z7156" s="21">
        <f t="shared" si="2020"/>
        <v>0</v>
      </c>
      <c r="AA7156" s="21">
        <f t="shared" si="2013"/>
        <v>0</v>
      </c>
      <c r="AB7156" s="21">
        <f t="shared" si="2014"/>
        <v>0</v>
      </c>
      <c r="AC7156" s="21">
        <f t="shared" si="2015"/>
        <v>0</v>
      </c>
      <c r="AD7156" s="21">
        <f t="shared" si="2021"/>
        <v>0</v>
      </c>
      <c r="AE7156" s="21" t="str">
        <f t="shared" si="2016"/>
        <v>10/25/7:00</v>
      </c>
    </row>
    <row r="7157" spans="2:31">
      <c r="B7157" s="37">
        <v>10</v>
      </c>
      <c r="C7157" s="38">
        <v>25</v>
      </c>
      <c r="D7157" s="39">
        <v>8</v>
      </c>
      <c r="E7157" s="17">
        <v>-1.7</v>
      </c>
      <c r="F7157" s="17">
        <v>27</v>
      </c>
      <c r="G7157" s="17">
        <v>116</v>
      </c>
      <c r="H7157" s="37">
        <f t="shared" si="2004"/>
        <v>28.94</v>
      </c>
      <c r="I7157" s="37">
        <f>IF(H7157&lt;'Roof Calculator'!$G$8, 1, 0)</f>
        <v>1</v>
      </c>
      <c r="J7157" s="37">
        <f>IF(H7157&gt;='Roof Calculator'!$G$8, 1, 0)</f>
        <v>0</v>
      </c>
      <c r="K7157" s="37">
        <f t="shared" si="2005"/>
        <v>28.94</v>
      </c>
      <c r="L7157" s="37">
        <f t="shared" si="2006"/>
        <v>0</v>
      </c>
      <c r="M7157" s="37">
        <v>0</v>
      </c>
      <c r="N7157" s="37">
        <f t="shared" si="2007"/>
        <v>27</v>
      </c>
      <c r="O7157" s="37">
        <v>0</v>
      </c>
      <c r="P7157" s="37">
        <v>0</v>
      </c>
      <c r="Q7157" s="21">
        <f t="shared" si="2008"/>
        <v>39.790999999999997</v>
      </c>
      <c r="R7157" s="21">
        <f t="shared" si="2017"/>
        <v>298.29166666666259</v>
      </c>
      <c r="S7157" s="21">
        <f t="shared" si="2018"/>
        <v>-12.964122001911036</v>
      </c>
      <c r="T7157" s="21">
        <f t="shared" si="2009"/>
        <v>86.147999999999996</v>
      </c>
      <c r="U7157" s="37">
        <f>VLOOKUP(Time_Zone, 'LSTM LookUp'!$B$5:$D$8, 3, FALSE)</f>
        <v>-75</v>
      </c>
      <c r="V7157" s="21">
        <f t="shared" si="2019"/>
        <v>16.256432792159522</v>
      </c>
      <c r="W7157" s="21">
        <f t="shared" si="2010"/>
        <v>105.21210819803986</v>
      </c>
      <c r="X7157" s="21">
        <f t="shared" si="2011"/>
        <v>-39.446410344774193</v>
      </c>
      <c r="Y7157" s="21">
        <f t="shared" si="2012"/>
        <v>-12.446410344774193</v>
      </c>
      <c r="Z7157" s="21">
        <f t="shared" si="2020"/>
        <v>-3.9452946949432879</v>
      </c>
      <c r="AA7157" s="21">
        <f t="shared" si="2013"/>
        <v>-3.9452946949432879</v>
      </c>
      <c r="AB7157" s="21">
        <f t="shared" si="2014"/>
        <v>0</v>
      </c>
      <c r="AC7157" s="21">
        <f t="shared" si="2015"/>
        <v>0</v>
      </c>
      <c r="AD7157" s="21">
        <f t="shared" si="2021"/>
        <v>0</v>
      </c>
      <c r="AE7157" s="21" t="str">
        <f t="shared" si="2016"/>
        <v>10/25/8:00</v>
      </c>
    </row>
    <row r="7158" spans="2:31">
      <c r="B7158" s="37">
        <v>10</v>
      </c>
      <c r="C7158" s="38">
        <v>25</v>
      </c>
      <c r="D7158" s="39">
        <v>9</v>
      </c>
      <c r="E7158" s="17">
        <v>0.6</v>
      </c>
      <c r="F7158" s="17">
        <v>66</v>
      </c>
      <c r="G7158" s="17">
        <v>362</v>
      </c>
      <c r="H7158" s="37">
        <f t="shared" si="2004"/>
        <v>33.08</v>
      </c>
      <c r="I7158" s="37">
        <f>IF(H7158&lt;'Roof Calculator'!$G$8, 1, 0)</f>
        <v>1</v>
      </c>
      <c r="J7158" s="37">
        <f>IF(H7158&gt;='Roof Calculator'!$G$8, 1, 0)</f>
        <v>0</v>
      </c>
      <c r="K7158" s="37">
        <f t="shared" si="2005"/>
        <v>33.08</v>
      </c>
      <c r="L7158" s="37">
        <f t="shared" si="2006"/>
        <v>0</v>
      </c>
      <c r="M7158" s="37">
        <v>0</v>
      </c>
      <c r="N7158" s="37">
        <f t="shared" si="2007"/>
        <v>66</v>
      </c>
      <c r="O7158" s="37">
        <v>0</v>
      </c>
      <c r="P7158" s="37">
        <v>0</v>
      </c>
      <c r="Q7158" s="21">
        <f t="shared" si="2008"/>
        <v>39.790999999999997</v>
      </c>
      <c r="R7158" s="21">
        <f t="shared" si="2017"/>
        <v>298.33333333332928</v>
      </c>
      <c r="S7158" s="21">
        <f t="shared" si="2018"/>
        <v>-12.977979930236826</v>
      </c>
      <c r="T7158" s="21">
        <f t="shared" si="2009"/>
        <v>86.147999999999996</v>
      </c>
      <c r="U7158" s="37">
        <f>VLOOKUP(Time_Zone, 'LSTM LookUp'!$B$5:$D$8, 3, FALSE)</f>
        <v>-75</v>
      </c>
      <c r="V7158" s="21">
        <f t="shared" si="2019"/>
        <v>16.259424633050298</v>
      </c>
      <c r="W7158" s="21">
        <f t="shared" si="2010"/>
        <v>120.21285615826258</v>
      </c>
      <c r="X7158" s="21">
        <f t="shared" si="2011"/>
        <v>-188.425103661745</v>
      </c>
      <c r="Y7158" s="21">
        <f t="shared" si="2012"/>
        <v>-122.425103661745</v>
      </c>
      <c r="Z7158" s="21">
        <f t="shared" si="2020"/>
        <v>-38.806619629679858</v>
      </c>
      <c r="AA7158" s="21">
        <f t="shared" si="2013"/>
        <v>-38.806619629679858</v>
      </c>
      <c r="AB7158" s="21">
        <f t="shared" si="2014"/>
        <v>0</v>
      </c>
      <c r="AC7158" s="21">
        <f t="shared" si="2015"/>
        <v>0</v>
      </c>
      <c r="AD7158" s="21">
        <f t="shared" si="2021"/>
        <v>0</v>
      </c>
      <c r="AE7158" s="21" t="str">
        <f t="shared" si="2016"/>
        <v>10/25/9:00</v>
      </c>
    </row>
    <row r="7159" spans="2:31">
      <c r="B7159" s="37">
        <v>10</v>
      </c>
      <c r="C7159" s="38">
        <v>25</v>
      </c>
      <c r="D7159" s="39">
        <v>10</v>
      </c>
      <c r="E7159" s="17">
        <v>4.4000000000000004</v>
      </c>
      <c r="F7159" s="17">
        <v>86</v>
      </c>
      <c r="G7159" s="17">
        <v>630</v>
      </c>
      <c r="H7159" s="37">
        <f t="shared" si="2004"/>
        <v>39.92</v>
      </c>
      <c r="I7159" s="37">
        <f>IF(H7159&lt;'Roof Calculator'!$G$8, 1, 0)</f>
        <v>1</v>
      </c>
      <c r="J7159" s="37">
        <f>IF(H7159&gt;='Roof Calculator'!$G$8, 1, 0)</f>
        <v>0</v>
      </c>
      <c r="K7159" s="37">
        <f t="shared" si="2005"/>
        <v>39.92</v>
      </c>
      <c r="L7159" s="37">
        <f t="shared" si="2006"/>
        <v>0</v>
      </c>
      <c r="M7159" s="37">
        <v>0</v>
      </c>
      <c r="N7159" s="37">
        <f t="shared" si="2007"/>
        <v>86</v>
      </c>
      <c r="O7159" s="37">
        <v>0</v>
      </c>
      <c r="P7159" s="37">
        <v>0</v>
      </c>
      <c r="Q7159" s="21">
        <f t="shared" si="2008"/>
        <v>39.790999999999997</v>
      </c>
      <c r="R7159" s="21">
        <f t="shared" si="2017"/>
        <v>298.37499999999596</v>
      </c>
      <c r="S7159" s="21">
        <f t="shared" si="2018"/>
        <v>-12.991831837459676</v>
      </c>
      <c r="T7159" s="21">
        <f t="shared" si="2009"/>
        <v>86.147999999999996</v>
      </c>
      <c r="U7159" s="37">
        <f>VLOOKUP(Time_Zone, 'LSTM LookUp'!$B$5:$D$8, 3, FALSE)</f>
        <v>-75</v>
      </c>
      <c r="V7159" s="21">
        <f t="shared" si="2019"/>
        <v>16.262393915333057</v>
      </c>
      <c r="W7159" s="21">
        <f t="shared" si="2010"/>
        <v>135.21359847883326</v>
      </c>
      <c r="X7159" s="21">
        <f t="shared" si="2011"/>
        <v>-425.41934261793398</v>
      </c>
      <c r="Y7159" s="21">
        <f t="shared" si="2012"/>
        <v>-339.41934261793398</v>
      </c>
      <c r="Z7159" s="21">
        <f t="shared" si="2020"/>
        <v>-107.59000343853501</v>
      </c>
      <c r="AA7159" s="21">
        <f t="shared" si="2013"/>
        <v>-107.59000343853501</v>
      </c>
      <c r="AB7159" s="21">
        <f t="shared" si="2014"/>
        <v>0</v>
      </c>
      <c r="AC7159" s="21">
        <f t="shared" si="2015"/>
        <v>0</v>
      </c>
      <c r="AD7159" s="21">
        <f t="shared" si="2021"/>
        <v>0</v>
      </c>
      <c r="AE7159" s="21" t="str">
        <f t="shared" si="2016"/>
        <v>10/25/10:00</v>
      </c>
    </row>
    <row r="7160" spans="2:31">
      <c r="B7160" s="37">
        <v>10</v>
      </c>
      <c r="C7160" s="38">
        <v>25</v>
      </c>
      <c r="D7160" s="39">
        <v>11</v>
      </c>
      <c r="E7160" s="17">
        <v>7.8</v>
      </c>
      <c r="F7160" s="17">
        <v>119</v>
      </c>
      <c r="G7160" s="17">
        <v>679</v>
      </c>
      <c r="H7160" s="37">
        <f t="shared" si="2004"/>
        <v>46.04</v>
      </c>
      <c r="I7160" s="37">
        <f>IF(H7160&lt;'Roof Calculator'!$G$8, 1, 0)</f>
        <v>1</v>
      </c>
      <c r="J7160" s="37">
        <f>IF(H7160&gt;='Roof Calculator'!$G$8, 1, 0)</f>
        <v>0</v>
      </c>
      <c r="K7160" s="37">
        <f t="shared" si="2005"/>
        <v>46.04</v>
      </c>
      <c r="L7160" s="37">
        <f t="shared" si="2006"/>
        <v>0</v>
      </c>
      <c r="M7160" s="37">
        <v>0</v>
      </c>
      <c r="N7160" s="37">
        <f t="shared" si="2007"/>
        <v>119</v>
      </c>
      <c r="O7160" s="37">
        <v>0</v>
      </c>
      <c r="P7160" s="37">
        <v>0</v>
      </c>
      <c r="Q7160" s="21">
        <f t="shared" si="2008"/>
        <v>39.790999999999997</v>
      </c>
      <c r="R7160" s="21">
        <f t="shared" si="2017"/>
        <v>298.41666666666265</v>
      </c>
      <c r="S7160" s="21">
        <f t="shared" si="2018"/>
        <v>-13.005677716255319</v>
      </c>
      <c r="T7160" s="21">
        <f t="shared" si="2009"/>
        <v>86.147999999999996</v>
      </c>
      <c r="U7160" s="37">
        <f>VLOOKUP(Time_Zone, 'LSTM LookUp'!$B$5:$D$8, 3, FALSE)</f>
        <v>-75</v>
      </c>
      <c r="V7160" s="21">
        <f t="shared" si="2019"/>
        <v>16.265340629561358</v>
      </c>
      <c r="W7160" s="21">
        <f t="shared" si="2010"/>
        <v>150.21433515739034</v>
      </c>
      <c r="X7160" s="21">
        <f t="shared" si="2011"/>
        <v>-538.98605050007018</v>
      </c>
      <c r="Y7160" s="21">
        <f t="shared" si="2012"/>
        <v>-419.98605050007018</v>
      </c>
      <c r="Z7160" s="21">
        <f t="shared" si="2020"/>
        <v>-133.12824268917126</v>
      </c>
      <c r="AA7160" s="21">
        <f t="shared" si="2013"/>
        <v>-133.12824268917126</v>
      </c>
      <c r="AB7160" s="21">
        <f t="shared" si="2014"/>
        <v>0</v>
      </c>
      <c r="AC7160" s="21">
        <f t="shared" si="2015"/>
        <v>0</v>
      </c>
      <c r="AD7160" s="21">
        <f t="shared" si="2021"/>
        <v>0</v>
      </c>
      <c r="AE7160" s="21" t="str">
        <f t="shared" si="2016"/>
        <v>10/25/11:00</v>
      </c>
    </row>
    <row r="7161" spans="2:31">
      <c r="B7161" s="37">
        <v>10</v>
      </c>
      <c r="C7161" s="38">
        <v>25</v>
      </c>
      <c r="D7161" s="39">
        <v>12</v>
      </c>
      <c r="E7161" s="17">
        <v>11.7</v>
      </c>
      <c r="F7161" s="17">
        <v>167</v>
      </c>
      <c r="G7161" s="17">
        <v>655</v>
      </c>
      <c r="H7161" s="37">
        <f t="shared" si="2004"/>
        <v>53.06</v>
      </c>
      <c r="I7161" s="37">
        <f>IF(H7161&lt;'Roof Calculator'!$G$8, 1, 0)</f>
        <v>1</v>
      </c>
      <c r="J7161" s="37">
        <f>IF(H7161&gt;='Roof Calculator'!$G$8, 1, 0)</f>
        <v>0</v>
      </c>
      <c r="K7161" s="37">
        <f t="shared" si="2005"/>
        <v>53.06</v>
      </c>
      <c r="L7161" s="37">
        <f t="shared" si="2006"/>
        <v>0</v>
      </c>
      <c r="M7161" s="37">
        <v>0</v>
      </c>
      <c r="N7161" s="37">
        <f t="shared" si="2007"/>
        <v>167</v>
      </c>
      <c r="O7161" s="37">
        <v>0</v>
      </c>
      <c r="P7161" s="37">
        <v>0</v>
      </c>
      <c r="Q7161" s="21">
        <f t="shared" si="2008"/>
        <v>39.790999999999997</v>
      </c>
      <c r="R7161" s="21">
        <f t="shared" si="2017"/>
        <v>298.45833333332934</v>
      </c>
      <c r="S7161" s="21">
        <f t="shared" si="2018"/>
        <v>-13.019517559299713</v>
      </c>
      <c r="T7161" s="21">
        <f t="shared" si="2009"/>
        <v>86.147999999999996</v>
      </c>
      <c r="U7161" s="37">
        <f>VLOOKUP(Time_Zone, 'LSTM LookUp'!$B$5:$D$8, 3, FALSE)</f>
        <v>-75</v>
      </c>
      <c r="V7161" s="21">
        <f t="shared" si="2019"/>
        <v>16.268264766329604</v>
      </c>
      <c r="W7161" s="21">
        <f t="shared" si="2010"/>
        <v>165.21506619158239</v>
      </c>
      <c r="X7161" s="21">
        <f t="shared" si="2011"/>
        <v>-568.55527824595049</v>
      </c>
      <c r="Y7161" s="21">
        <f t="shared" si="2012"/>
        <v>-401.55527824595049</v>
      </c>
      <c r="Z7161" s="21">
        <f t="shared" si="2020"/>
        <v>-127.28600978959338</v>
      </c>
      <c r="AA7161" s="21">
        <f t="shared" si="2013"/>
        <v>-127.28600978959338</v>
      </c>
      <c r="AB7161" s="21">
        <f t="shared" si="2014"/>
        <v>0</v>
      </c>
      <c r="AC7161" s="21">
        <f t="shared" si="2015"/>
        <v>0</v>
      </c>
      <c r="AD7161" s="21">
        <f t="shared" si="2021"/>
        <v>0</v>
      </c>
      <c r="AE7161" s="21" t="str">
        <f t="shared" si="2016"/>
        <v>10/25/12:00</v>
      </c>
    </row>
    <row r="7162" spans="2:31">
      <c r="B7162" s="37">
        <v>10</v>
      </c>
      <c r="C7162" s="38">
        <v>25</v>
      </c>
      <c r="D7162" s="39">
        <v>13</v>
      </c>
      <c r="E7162" s="17">
        <v>13.3</v>
      </c>
      <c r="F7162" s="17">
        <v>210</v>
      </c>
      <c r="G7162" s="17">
        <v>434</v>
      </c>
      <c r="H7162" s="37">
        <f t="shared" si="2004"/>
        <v>55.94</v>
      </c>
      <c r="I7162" s="37">
        <f>IF(H7162&lt;'Roof Calculator'!$G$8, 1, 0)</f>
        <v>0</v>
      </c>
      <c r="J7162" s="37">
        <f>IF(H7162&gt;='Roof Calculator'!$G$8, 1, 0)</f>
        <v>1</v>
      </c>
      <c r="K7162" s="37">
        <f t="shared" si="2005"/>
        <v>0</v>
      </c>
      <c r="L7162" s="37">
        <f t="shared" si="2006"/>
        <v>55.94</v>
      </c>
      <c r="M7162" s="37">
        <v>0</v>
      </c>
      <c r="N7162" s="37">
        <f t="shared" si="2007"/>
        <v>210</v>
      </c>
      <c r="O7162" s="37">
        <v>0</v>
      </c>
      <c r="P7162" s="37">
        <v>0</v>
      </c>
      <c r="Q7162" s="21">
        <f t="shared" si="2008"/>
        <v>39.790999999999997</v>
      </c>
      <c r="R7162" s="21">
        <f t="shared" si="2017"/>
        <v>298.49999999999602</v>
      </c>
      <c r="S7162" s="21">
        <f t="shared" si="2018"/>
        <v>-13.033351359268893</v>
      </c>
      <c r="T7162" s="21">
        <f t="shared" si="2009"/>
        <v>86.147999999999996</v>
      </c>
      <c r="U7162" s="37">
        <f>VLOOKUP(Time_Zone, 'LSTM LookUp'!$B$5:$D$8, 3, FALSE)</f>
        <v>-75</v>
      </c>
      <c r="V7162" s="21">
        <f t="shared" si="2019"/>
        <v>16.271166316273053</v>
      </c>
      <c r="W7162" s="21">
        <f t="shared" si="2010"/>
        <v>180.21579157906825</v>
      </c>
      <c r="X7162" s="21">
        <f t="shared" si="2011"/>
        <v>-387.52447667772412</v>
      </c>
      <c r="Y7162" s="21">
        <f t="shared" si="2012"/>
        <v>-177.52447667772412</v>
      </c>
      <c r="Z7162" s="21">
        <f t="shared" si="2020"/>
        <v>-56.272158530694419</v>
      </c>
      <c r="AA7162" s="21">
        <f t="shared" si="2013"/>
        <v>0</v>
      </c>
      <c r="AB7162" s="21">
        <f t="shared" si="2014"/>
        <v>-56.272158530694419</v>
      </c>
      <c r="AC7162" s="21">
        <f t="shared" si="2015"/>
        <v>55.94</v>
      </c>
      <c r="AD7162" s="21">
        <f t="shared" si="2021"/>
        <v>-56.272158530694419</v>
      </c>
      <c r="AE7162" s="21" t="str">
        <f t="shared" si="2016"/>
        <v>10/25/13:00</v>
      </c>
    </row>
    <row r="7163" spans="2:31">
      <c r="B7163" s="37">
        <v>10</v>
      </c>
      <c r="C7163" s="38">
        <v>25</v>
      </c>
      <c r="D7163" s="39">
        <v>14</v>
      </c>
      <c r="E7163" s="17">
        <v>14.4</v>
      </c>
      <c r="F7163" s="17">
        <v>239</v>
      </c>
      <c r="G7163" s="17">
        <v>452</v>
      </c>
      <c r="H7163" s="37">
        <f t="shared" si="2004"/>
        <v>57.92</v>
      </c>
      <c r="I7163" s="37">
        <f>IF(H7163&lt;'Roof Calculator'!$G$8, 1, 0)</f>
        <v>0</v>
      </c>
      <c r="J7163" s="37">
        <f>IF(H7163&gt;='Roof Calculator'!$G$8, 1, 0)</f>
        <v>1</v>
      </c>
      <c r="K7163" s="37">
        <f t="shared" si="2005"/>
        <v>0</v>
      </c>
      <c r="L7163" s="37">
        <f t="shared" si="2006"/>
        <v>57.92</v>
      </c>
      <c r="M7163" s="37">
        <v>0</v>
      </c>
      <c r="N7163" s="37">
        <f t="shared" si="2007"/>
        <v>239</v>
      </c>
      <c r="O7163" s="37">
        <v>0</v>
      </c>
      <c r="P7163" s="37">
        <v>0</v>
      </c>
      <c r="Q7163" s="21">
        <f t="shared" si="2008"/>
        <v>39.790999999999997</v>
      </c>
      <c r="R7163" s="21">
        <f t="shared" si="2017"/>
        <v>298.54166666666271</v>
      </c>
      <c r="S7163" s="21">
        <f t="shared" si="2018"/>
        <v>-13.047179108839092</v>
      </c>
      <c r="T7163" s="21">
        <f t="shared" si="2009"/>
        <v>86.147999999999996</v>
      </c>
      <c r="U7163" s="37">
        <f>VLOOKUP(Time_Zone, 'LSTM LookUp'!$B$5:$D$8, 3, FALSE)</f>
        <v>-75</v>
      </c>
      <c r="V7163" s="21">
        <f t="shared" si="2019"/>
        <v>16.274045270067838</v>
      </c>
      <c r="W7163" s="21">
        <f t="shared" si="2010"/>
        <v>195.21651131751699</v>
      </c>
      <c r="X7163" s="21">
        <f t="shared" si="2011"/>
        <v>-391.78639685089365</v>
      </c>
      <c r="Y7163" s="21">
        <f t="shared" si="2012"/>
        <v>-152.78639685089365</v>
      </c>
      <c r="Z7163" s="21">
        <f t="shared" si="2020"/>
        <v>-48.430619291643367</v>
      </c>
      <c r="AA7163" s="21">
        <f t="shared" si="2013"/>
        <v>0</v>
      </c>
      <c r="AB7163" s="21">
        <f t="shared" si="2014"/>
        <v>-48.430619291643367</v>
      </c>
      <c r="AC7163" s="21">
        <f t="shared" si="2015"/>
        <v>57.92</v>
      </c>
      <c r="AD7163" s="21">
        <f t="shared" si="2021"/>
        <v>-48.430619291643367</v>
      </c>
      <c r="AE7163" s="21" t="str">
        <f t="shared" si="2016"/>
        <v>10/25/14:00</v>
      </c>
    </row>
    <row r="7164" spans="2:31">
      <c r="B7164" s="37">
        <v>10</v>
      </c>
      <c r="C7164" s="38">
        <v>25</v>
      </c>
      <c r="D7164" s="39">
        <v>15</v>
      </c>
      <c r="E7164" s="17">
        <v>14.4</v>
      </c>
      <c r="F7164" s="17">
        <v>271</v>
      </c>
      <c r="G7164" s="17">
        <v>198</v>
      </c>
      <c r="H7164" s="37">
        <f t="shared" si="2004"/>
        <v>57.92</v>
      </c>
      <c r="I7164" s="37">
        <f>IF(H7164&lt;'Roof Calculator'!$G$8, 1, 0)</f>
        <v>0</v>
      </c>
      <c r="J7164" s="37">
        <f>IF(H7164&gt;='Roof Calculator'!$G$8, 1, 0)</f>
        <v>1</v>
      </c>
      <c r="K7164" s="37">
        <f t="shared" si="2005"/>
        <v>0</v>
      </c>
      <c r="L7164" s="37">
        <f t="shared" si="2006"/>
        <v>57.92</v>
      </c>
      <c r="M7164" s="37">
        <v>0</v>
      </c>
      <c r="N7164" s="37">
        <f t="shared" si="2007"/>
        <v>271</v>
      </c>
      <c r="O7164" s="37">
        <v>0</v>
      </c>
      <c r="P7164" s="37">
        <v>0</v>
      </c>
      <c r="Q7164" s="21">
        <f t="shared" si="2008"/>
        <v>39.790999999999997</v>
      </c>
      <c r="R7164" s="21">
        <f t="shared" si="2017"/>
        <v>298.58333333332939</v>
      </c>
      <c r="S7164" s="21">
        <f t="shared" si="2018"/>
        <v>-13.061000800686662</v>
      </c>
      <c r="T7164" s="21">
        <f t="shared" si="2009"/>
        <v>86.147999999999996</v>
      </c>
      <c r="U7164" s="37">
        <f>VLOOKUP(Time_Zone, 'LSTM LookUp'!$B$5:$D$8, 3, FALSE)</f>
        <v>-75</v>
      </c>
      <c r="V7164" s="21">
        <f t="shared" si="2019"/>
        <v>16.276901618430987</v>
      </c>
      <c r="W7164" s="21">
        <f t="shared" si="2010"/>
        <v>210.21722540460775</v>
      </c>
      <c r="X7164" s="21">
        <f t="shared" si="2011"/>
        <v>-156.70346925543572</v>
      </c>
      <c r="Y7164" s="21">
        <f t="shared" si="2012"/>
        <v>114.29653074456428</v>
      </c>
      <c r="Z7164" s="21">
        <f t="shared" si="2020"/>
        <v>36.230003985549367</v>
      </c>
      <c r="AA7164" s="21">
        <f t="shared" si="2013"/>
        <v>0</v>
      </c>
      <c r="AB7164" s="21">
        <f t="shared" si="2014"/>
        <v>36.230003985549367</v>
      </c>
      <c r="AC7164" s="21">
        <f t="shared" si="2015"/>
        <v>57.92</v>
      </c>
      <c r="AD7164" s="21">
        <f t="shared" si="2021"/>
        <v>36.230003985549367</v>
      </c>
      <c r="AE7164" s="21" t="str">
        <f t="shared" si="2016"/>
        <v>10/25/15:00</v>
      </c>
    </row>
    <row r="7165" spans="2:31">
      <c r="B7165" s="37">
        <v>10</v>
      </c>
      <c r="C7165" s="38">
        <v>25</v>
      </c>
      <c r="D7165" s="39">
        <v>16</v>
      </c>
      <c r="E7165" s="17">
        <v>14.4</v>
      </c>
      <c r="F7165" s="17">
        <v>184</v>
      </c>
      <c r="G7165" s="17">
        <v>92</v>
      </c>
      <c r="H7165" s="37">
        <f t="shared" si="2004"/>
        <v>57.92</v>
      </c>
      <c r="I7165" s="37">
        <f>IF(H7165&lt;'Roof Calculator'!$G$8, 1, 0)</f>
        <v>0</v>
      </c>
      <c r="J7165" s="37">
        <f>IF(H7165&gt;='Roof Calculator'!$G$8, 1, 0)</f>
        <v>1</v>
      </c>
      <c r="K7165" s="37">
        <f t="shared" si="2005"/>
        <v>0</v>
      </c>
      <c r="L7165" s="37">
        <f t="shared" si="2006"/>
        <v>57.92</v>
      </c>
      <c r="M7165" s="37">
        <v>0</v>
      </c>
      <c r="N7165" s="37">
        <f t="shared" si="2007"/>
        <v>184</v>
      </c>
      <c r="O7165" s="37">
        <v>0</v>
      </c>
      <c r="P7165" s="37">
        <v>0</v>
      </c>
      <c r="Q7165" s="21">
        <f t="shared" si="2008"/>
        <v>39.790999999999997</v>
      </c>
      <c r="R7165" s="21">
        <f t="shared" si="2017"/>
        <v>298.62499999999608</v>
      </c>
      <c r="S7165" s="21">
        <f t="shared" si="2018"/>
        <v>-13.074816427488164</v>
      </c>
      <c r="T7165" s="21">
        <f t="shared" si="2009"/>
        <v>86.147999999999996</v>
      </c>
      <c r="U7165" s="37">
        <f>VLOOKUP(Time_Zone, 'LSTM LookUp'!$B$5:$D$8, 3, FALSE)</f>
        <v>-75</v>
      </c>
      <c r="V7165" s="21">
        <f t="shared" si="2019"/>
        <v>16.279735352120458</v>
      </c>
      <c r="W7165" s="21">
        <f t="shared" si="2010"/>
        <v>225.21793383803012</v>
      </c>
      <c r="X7165" s="21">
        <f t="shared" si="2011"/>
        <v>-61.824689518620914</v>
      </c>
      <c r="Y7165" s="21">
        <f t="shared" si="2012"/>
        <v>122.17531048137909</v>
      </c>
      <c r="Z7165" s="21">
        <f t="shared" si="2020"/>
        <v>38.727439554298165</v>
      </c>
      <c r="AA7165" s="21">
        <f t="shared" si="2013"/>
        <v>0</v>
      </c>
      <c r="AB7165" s="21">
        <f t="shared" si="2014"/>
        <v>38.727439554298165</v>
      </c>
      <c r="AC7165" s="21">
        <f t="shared" si="2015"/>
        <v>57.92</v>
      </c>
      <c r="AD7165" s="21">
        <f t="shared" si="2021"/>
        <v>38.727439554298165</v>
      </c>
      <c r="AE7165" s="21" t="str">
        <f t="shared" si="2016"/>
        <v>10/25/16:00</v>
      </c>
    </row>
    <row r="7166" spans="2:31">
      <c r="B7166" s="37">
        <v>10</v>
      </c>
      <c r="C7166" s="38">
        <v>25</v>
      </c>
      <c r="D7166" s="39">
        <v>17</v>
      </c>
      <c r="E7166" s="17">
        <v>13.9</v>
      </c>
      <c r="F7166" s="17">
        <v>112</v>
      </c>
      <c r="G7166" s="17">
        <v>190</v>
      </c>
      <c r="H7166" s="37">
        <f t="shared" si="2004"/>
        <v>57.02</v>
      </c>
      <c r="I7166" s="37">
        <f>IF(H7166&lt;'Roof Calculator'!$G$8, 1, 0)</f>
        <v>0</v>
      </c>
      <c r="J7166" s="37">
        <f>IF(H7166&gt;='Roof Calculator'!$G$8, 1, 0)</f>
        <v>1</v>
      </c>
      <c r="K7166" s="37">
        <f t="shared" si="2005"/>
        <v>0</v>
      </c>
      <c r="L7166" s="37">
        <f t="shared" si="2006"/>
        <v>57.02</v>
      </c>
      <c r="M7166" s="37">
        <v>0</v>
      </c>
      <c r="N7166" s="37">
        <f t="shared" si="2007"/>
        <v>112</v>
      </c>
      <c r="O7166" s="37">
        <v>0</v>
      </c>
      <c r="P7166" s="37">
        <v>0</v>
      </c>
      <c r="Q7166" s="21">
        <f t="shared" si="2008"/>
        <v>39.790999999999997</v>
      </c>
      <c r="R7166" s="21">
        <f t="shared" si="2017"/>
        <v>298.66666666666276</v>
      </c>
      <c r="S7166" s="21">
        <f t="shared" si="2018"/>
        <v>-13.088625981920284</v>
      </c>
      <c r="T7166" s="21">
        <f t="shared" si="2009"/>
        <v>86.147999999999996</v>
      </c>
      <c r="U7166" s="37">
        <f>VLOOKUP(Time_Zone, 'LSTM LookUp'!$B$5:$D$8, 3, FALSE)</f>
        <v>-75</v>
      </c>
      <c r="V7166" s="21">
        <f t="shared" si="2019"/>
        <v>16.282546461935137</v>
      </c>
      <c r="W7166" s="21">
        <f t="shared" si="2010"/>
        <v>240.21863661548377</v>
      </c>
      <c r="X7166" s="21">
        <f t="shared" si="2011"/>
        <v>-98.166476092647883</v>
      </c>
      <c r="Y7166" s="21">
        <f t="shared" si="2012"/>
        <v>13.833523907352117</v>
      </c>
      <c r="Z7166" s="21">
        <f t="shared" si="2020"/>
        <v>4.3849854674735624</v>
      </c>
      <c r="AA7166" s="21">
        <f t="shared" si="2013"/>
        <v>0</v>
      </c>
      <c r="AB7166" s="21">
        <f t="shared" si="2014"/>
        <v>4.3849854674735624</v>
      </c>
      <c r="AC7166" s="21">
        <f t="shared" si="2015"/>
        <v>57.02</v>
      </c>
      <c r="AD7166" s="21">
        <f t="shared" si="2021"/>
        <v>4.3849854674735624</v>
      </c>
      <c r="AE7166" s="21" t="str">
        <f t="shared" si="2016"/>
        <v>10/25/17:00</v>
      </c>
    </row>
    <row r="7167" spans="2:31">
      <c r="B7167" s="37">
        <v>10</v>
      </c>
      <c r="C7167" s="38">
        <v>25</v>
      </c>
      <c r="D7167" s="39">
        <v>18</v>
      </c>
      <c r="E7167" s="17">
        <v>13.3</v>
      </c>
      <c r="F7167" s="17">
        <v>16</v>
      </c>
      <c r="G7167" s="17">
        <v>1</v>
      </c>
      <c r="H7167" s="37">
        <f t="shared" si="2004"/>
        <v>55.94</v>
      </c>
      <c r="I7167" s="37">
        <f>IF(H7167&lt;'Roof Calculator'!$G$8, 1, 0)</f>
        <v>0</v>
      </c>
      <c r="J7167" s="37">
        <f>IF(H7167&gt;='Roof Calculator'!$G$8, 1, 0)</f>
        <v>1</v>
      </c>
      <c r="K7167" s="37">
        <f t="shared" si="2005"/>
        <v>0</v>
      </c>
      <c r="L7167" s="37">
        <f t="shared" si="2006"/>
        <v>55.94</v>
      </c>
      <c r="M7167" s="37">
        <v>0</v>
      </c>
      <c r="N7167" s="37">
        <f t="shared" si="2007"/>
        <v>16</v>
      </c>
      <c r="O7167" s="37">
        <v>0</v>
      </c>
      <c r="P7167" s="37">
        <v>0</v>
      </c>
      <c r="Q7167" s="21">
        <f t="shared" si="2008"/>
        <v>39.790999999999997</v>
      </c>
      <c r="R7167" s="21">
        <f t="shared" si="2017"/>
        <v>298.70833333332945</v>
      </c>
      <c r="S7167" s="21">
        <f t="shared" si="2018"/>
        <v>-13.102429456659889</v>
      </c>
      <c r="T7167" s="21">
        <f t="shared" si="2009"/>
        <v>86.147999999999996</v>
      </c>
      <c r="U7167" s="37">
        <f>VLOOKUP(Time_Zone, 'LSTM LookUp'!$B$5:$D$8, 3, FALSE)</f>
        <v>-75</v>
      </c>
      <c r="V7167" s="21">
        <f t="shared" si="2019"/>
        <v>16.285334938714879</v>
      </c>
      <c r="W7167" s="21">
        <f t="shared" si="2010"/>
        <v>255.21933373467874</v>
      </c>
      <c r="X7167" s="21">
        <f t="shared" si="2011"/>
        <v>-0.3360071659894322</v>
      </c>
      <c r="Y7167" s="21">
        <f t="shared" si="2012"/>
        <v>15.663992834010568</v>
      </c>
      <c r="Z7167" s="21">
        <f t="shared" si="2020"/>
        <v>4.9652121469383186</v>
      </c>
      <c r="AA7167" s="21">
        <f t="shared" si="2013"/>
        <v>0</v>
      </c>
      <c r="AB7167" s="21">
        <f t="shared" si="2014"/>
        <v>4.9652121469383186</v>
      </c>
      <c r="AC7167" s="21">
        <f t="shared" si="2015"/>
        <v>55.94</v>
      </c>
      <c r="AD7167" s="21">
        <f t="shared" si="2021"/>
        <v>4.9652121469383186</v>
      </c>
      <c r="AE7167" s="21" t="str">
        <f t="shared" si="2016"/>
        <v>10/25/18:00</v>
      </c>
    </row>
    <row r="7168" spans="2:31">
      <c r="B7168" s="37">
        <v>10</v>
      </c>
      <c r="C7168" s="38">
        <v>25</v>
      </c>
      <c r="D7168" s="39">
        <v>19</v>
      </c>
      <c r="E7168" s="17">
        <v>12.2</v>
      </c>
      <c r="F7168" s="17">
        <v>0</v>
      </c>
      <c r="G7168" s="17">
        <v>0</v>
      </c>
      <c r="H7168" s="37">
        <f t="shared" si="2004"/>
        <v>53.96</v>
      </c>
      <c r="I7168" s="37">
        <f>IF(H7168&lt;'Roof Calculator'!$G$8, 1, 0)</f>
        <v>1</v>
      </c>
      <c r="J7168" s="37">
        <f>IF(H7168&gt;='Roof Calculator'!$G$8, 1, 0)</f>
        <v>0</v>
      </c>
      <c r="K7168" s="37">
        <f t="shared" si="2005"/>
        <v>53.96</v>
      </c>
      <c r="L7168" s="37">
        <f t="shared" si="2006"/>
        <v>0</v>
      </c>
      <c r="M7168" s="37">
        <v>0</v>
      </c>
      <c r="N7168" s="37">
        <f t="shared" si="2007"/>
        <v>0</v>
      </c>
      <c r="O7168" s="37">
        <v>0</v>
      </c>
      <c r="P7168" s="37">
        <v>0</v>
      </c>
      <c r="Q7168" s="21">
        <f t="shared" si="2008"/>
        <v>39.790999999999997</v>
      </c>
      <c r="R7168" s="21">
        <f t="shared" si="2017"/>
        <v>298.74999999999613</v>
      </c>
      <c r="S7168" s="21">
        <f t="shared" si="2018"/>
        <v>-13.116226844384006</v>
      </c>
      <c r="T7168" s="21">
        <f t="shared" si="2009"/>
        <v>86.147999999999996</v>
      </c>
      <c r="U7168" s="37">
        <f>VLOOKUP(Time_Zone, 'LSTM LookUp'!$B$5:$D$8, 3, FALSE)</f>
        <v>-75</v>
      </c>
      <c r="V7168" s="21">
        <f t="shared" si="2019"/>
        <v>16.28810077334051</v>
      </c>
      <c r="W7168" s="21">
        <f t="shared" si="2010"/>
        <v>270.22002519333518</v>
      </c>
      <c r="X7168" s="21">
        <f t="shared" si="2011"/>
        <v>0</v>
      </c>
      <c r="Y7168" s="21">
        <f t="shared" si="2012"/>
        <v>0</v>
      </c>
      <c r="Z7168" s="21">
        <f t="shared" si="2020"/>
        <v>0</v>
      </c>
      <c r="AA7168" s="21">
        <f t="shared" si="2013"/>
        <v>0</v>
      </c>
      <c r="AB7168" s="21">
        <f t="shared" si="2014"/>
        <v>0</v>
      </c>
      <c r="AC7168" s="21">
        <f t="shared" si="2015"/>
        <v>0</v>
      </c>
      <c r="AD7168" s="21">
        <f t="shared" si="2021"/>
        <v>0</v>
      </c>
      <c r="AE7168" s="21" t="str">
        <f t="shared" si="2016"/>
        <v>10/25/19:00</v>
      </c>
    </row>
    <row r="7169" spans="2:31">
      <c r="B7169" s="37">
        <v>10</v>
      </c>
      <c r="C7169" s="38">
        <v>25</v>
      </c>
      <c r="D7169" s="39">
        <v>20</v>
      </c>
      <c r="E7169" s="17">
        <v>10.6</v>
      </c>
      <c r="F7169" s="17">
        <v>0</v>
      </c>
      <c r="G7169" s="17">
        <v>0</v>
      </c>
      <c r="H7169" s="37">
        <f t="shared" si="2004"/>
        <v>51.08</v>
      </c>
      <c r="I7169" s="37">
        <f>IF(H7169&lt;'Roof Calculator'!$G$8, 1, 0)</f>
        <v>1</v>
      </c>
      <c r="J7169" s="37">
        <f>IF(H7169&gt;='Roof Calculator'!$G$8, 1, 0)</f>
        <v>0</v>
      </c>
      <c r="K7169" s="37">
        <f t="shared" si="2005"/>
        <v>51.08</v>
      </c>
      <c r="L7169" s="37">
        <f t="shared" si="2006"/>
        <v>0</v>
      </c>
      <c r="M7169" s="37">
        <v>0</v>
      </c>
      <c r="N7169" s="37">
        <f t="shared" si="2007"/>
        <v>0</v>
      </c>
      <c r="O7169" s="37">
        <v>0</v>
      </c>
      <c r="P7169" s="37">
        <v>0</v>
      </c>
      <c r="Q7169" s="21">
        <f t="shared" si="2008"/>
        <v>39.790999999999997</v>
      </c>
      <c r="R7169" s="21">
        <f t="shared" si="2017"/>
        <v>298.79166666666282</v>
      </c>
      <c r="S7169" s="21">
        <f t="shared" si="2018"/>
        <v>-13.130018137769861</v>
      </c>
      <c r="T7169" s="21">
        <f t="shared" si="2009"/>
        <v>86.147999999999996</v>
      </c>
      <c r="U7169" s="37">
        <f>VLOOKUP(Time_Zone, 'LSTM LookUp'!$B$5:$D$8, 3, FALSE)</f>
        <v>-75</v>
      </c>
      <c r="V7169" s="21">
        <f t="shared" si="2019"/>
        <v>16.29084395673387</v>
      </c>
      <c r="W7169" s="21">
        <f t="shared" si="2010"/>
        <v>285.22071098918343</v>
      </c>
      <c r="X7169" s="21">
        <f t="shared" si="2011"/>
        <v>0</v>
      </c>
      <c r="Y7169" s="21">
        <f t="shared" si="2012"/>
        <v>0</v>
      </c>
      <c r="Z7169" s="21">
        <f t="shared" si="2020"/>
        <v>0</v>
      </c>
      <c r="AA7169" s="21">
        <f t="shared" si="2013"/>
        <v>0</v>
      </c>
      <c r="AB7169" s="21">
        <f t="shared" si="2014"/>
        <v>0</v>
      </c>
      <c r="AC7169" s="21">
        <f t="shared" si="2015"/>
        <v>0</v>
      </c>
      <c r="AD7169" s="21">
        <f t="shared" si="2021"/>
        <v>0</v>
      </c>
      <c r="AE7169" s="21" t="str">
        <f t="shared" si="2016"/>
        <v>10/25/20:00</v>
      </c>
    </row>
    <row r="7170" spans="2:31">
      <c r="B7170" s="37">
        <v>10</v>
      </c>
      <c r="C7170" s="38">
        <v>25</v>
      </c>
      <c r="D7170" s="39">
        <v>21</v>
      </c>
      <c r="E7170" s="17">
        <v>9.4</v>
      </c>
      <c r="F7170" s="17">
        <v>0</v>
      </c>
      <c r="G7170" s="17">
        <v>0</v>
      </c>
      <c r="H7170" s="37">
        <f t="shared" si="2004"/>
        <v>48.92</v>
      </c>
      <c r="I7170" s="37">
        <f>IF(H7170&lt;'Roof Calculator'!$G$8, 1, 0)</f>
        <v>1</v>
      </c>
      <c r="J7170" s="37">
        <f>IF(H7170&gt;='Roof Calculator'!$G$8, 1, 0)</f>
        <v>0</v>
      </c>
      <c r="K7170" s="37">
        <f t="shared" si="2005"/>
        <v>48.92</v>
      </c>
      <c r="L7170" s="37">
        <f t="shared" si="2006"/>
        <v>0</v>
      </c>
      <c r="M7170" s="37">
        <v>0</v>
      </c>
      <c r="N7170" s="37">
        <f t="shared" si="2007"/>
        <v>0</v>
      </c>
      <c r="O7170" s="37">
        <v>0</v>
      </c>
      <c r="P7170" s="37">
        <v>0</v>
      </c>
      <c r="Q7170" s="21">
        <f t="shared" si="2008"/>
        <v>39.790999999999997</v>
      </c>
      <c r="R7170" s="21">
        <f t="shared" si="2017"/>
        <v>298.83333333332951</v>
      </c>
      <c r="S7170" s="21">
        <f t="shared" si="2018"/>
        <v>-13.143803329494848</v>
      </c>
      <c r="T7170" s="21">
        <f t="shared" si="2009"/>
        <v>86.147999999999996</v>
      </c>
      <c r="U7170" s="37">
        <f>VLOOKUP(Time_Zone, 'LSTM LookUp'!$B$5:$D$8, 3, FALSE)</f>
        <v>-75</v>
      </c>
      <c r="V7170" s="21">
        <f t="shared" si="2019"/>
        <v>16.29356447985781</v>
      </c>
      <c r="W7170" s="21">
        <f t="shared" si="2010"/>
        <v>300.22139111996444</v>
      </c>
      <c r="X7170" s="21">
        <f t="shared" si="2011"/>
        <v>0</v>
      </c>
      <c r="Y7170" s="21">
        <f t="shared" si="2012"/>
        <v>0</v>
      </c>
      <c r="Z7170" s="21">
        <f t="shared" si="2020"/>
        <v>0</v>
      </c>
      <c r="AA7170" s="21">
        <f t="shared" si="2013"/>
        <v>0</v>
      </c>
      <c r="AB7170" s="21">
        <f t="shared" si="2014"/>
        <v>0</v>
      </c>
      <c r="AC7170" s="21">
        <f t="shared" si="2015"/>
        <v>0</v>
      </c>
      <c r="AD7170" s="21">
        <f t="shared" si="2021"/>
        <v>0</v>
      </c>
      <c r="AE7170" s="21" t="str">
        <f t="shared" si="2016"/>
        <v>10/25/21:00</v>
      </c>
    </row>
    <row r="7171" spans="2:31">
      <c r="B7171" s="37">
        <v>10</v>
      </c>
      <c r="C7171" s="38">
        <v>25</v>
      </c>
      <c r="D7171" s="39">
        <v>22</v>
      </c>
      <c r="E7171" s="17">
        <v>9.4</v>
      </c>
      <c r="F7171" s="17">
        <v>0</v>
      </c>
      <c r="G7171" s="17">
        <v>0</v>
      </c>
      <c r="H7171" s="37">
        <f t="shared" si="2004"/>
        <v>48.92</v>
      </c>
      <c r="I7171" s="37">
        <f>IF(H7171&lt;'Roof Calculator'!$G$8, 1, 0)</f>
        <v>1</v>
      </c>
      <c r="J7171" s="37">
        <f>IF(H7171&gt;='Roof Calculator'!$G$8, 1, 0)</f>
        <v>0</v>
      </c>
      <c r="K7171" s="37">
        <f t="shared" si="2005"/>
        <v>48.92</v>
      </c>
      <c r="L7171" s="37">
        <f t="shared" si="2006"/>
        <v>0</v>
      </c>
      <c r="M7171" s="37">
        <v>0</v>
      </c>
      <c r="N7171" s="37">
        <f t="shared" si="2007"/>
        <v>0</v>
      </c>
      <c r="O7171" s="37">
        <v>0</v>
      </c>
      <c r="P7171" s="37">
        <v>0</v>
      </c>
      <c r="Q7171" s="21">
        <f t="shared" si="2008"/>
        <v>39.790999999999997</v>
      </c>
      <c r="R7171" s="21">
        <f t="shared" si="2017"/>
        <v>298.87499999999619</v>
      </c>
      <c r="S7171" s="21">
        <f t="shared" si="2018"/>
        <v>-13.157582412236509</v>
      </c>
      <c r="T7171" s="21">
        <f t="shared" si="2009"/>
        <v>86.147999999999996</v>
      </c>
      <c r="U7171" s="37">
        <f>VLOOKUP(Time_Zone, 'LSTM LookUp'!$B$5:$D$8, 3, FALSE)</f>
        <v>-75</v>
      </c>
      <c r="V7171" s="21">
        <f t="shared" si="2019"/>
        <v>16.296262333716228</v>
      </c>
      <c r="W7171" s="21">
        <f t="shared" si="2010"/>
        <v>315.22206558342907</v>
      </c>
      <c r="X7171" s="21">
        <f t="shared" si="2011"/>
        <v>0</v>
      </c>
      <c r="Y7171" s="21">
        <f t="shared" si="2012"/>
        <v>0</v>
      </c>
      <c r="Z7171" s="21">
        <f t="shared" si="2020"/>
        <v>0</v>
      </c>
      <c r="AA7171" s="21">
        <f t="shared" si="2013"/>
        <v>0</v>
      </c>
      <c r="AB7171" s="21">
        <f t="shared" si="2014"/>
        <v>0</v>
      </c>
      <c r="AC7171" s="21">
        <f t="shared" si="2015"/>
        <v>0</v>
      </c>
      <c r="AD7171" s="21">
        <f t="shared" si="2021"/>
        <v>0</v>
      </c>
      <c r="AE7171" s="21" t="str">
        <f t="shared" si="2016"/>
        <v>10/25/22:00</v>
      </c>
    </row>
    <row r="7172" spans="2:31">
      <c r="B7172" s="37">
        <v>10</v>
      </c>
      <c r="C7172" s="38">
        <v>25</v>
      </c>
      <c r="D7172" s="39">
        <v>23</v>
      </c>
      <c r="E7172" s="17">
        <v>8.9</v>
      </c>
      <c r="F7172" s="17">
        <v>0</v>
      </c>
      <c r="G7172" s="17">
        <v>0</v>
      </c>
      <c r="H7172" s="37">
        <f t="shared" si="2004"/>
        <v>48.02</v>
      </c>
      <c r="I7172" s="37">
        <f>IF(H7172&lt;'Roof Calculator'!$G$8, 1, 0)</f>
        <v>1</v>
      </c>
      <c r="J7172" s="37">
        <f>IF(H7172&gt;='Roof Calculator'!$G$8, 1, 0)</f>
        <v>0</v>
      </c>
      <c r="K7172" s="37">
        <f t="shared" si="2005"/>
        <v>48.02</v>
      </c>
      <c r="L7172" s="37">
        <f t="shared" si="2006"/>
        <v>0</v>
      </c>
      <c r="M7172" s="37">
        <v>0</v>
      </c>
      <c r="N7172" s="37">
        <f t="shared" si="2007"/>
        <v>0</v>
      </c>
      <c r="O7172" s="37">
        <v>0</v>
      </c>
      <c r="P7172" s="37">
        <v>0</v>
      </c>
      <c r="Q7172" s="21">
        <f t="shared" si="2008"/>
        <v>39.790999999999997</v>
      </c>
      <c r="R7172" s="21">
        <f t="shared" si="2017"/>
        <v>298.91666666666288</v>
      </c>
      <c r="S7172" s="21">
        <f t="shared" si="2018"/>
        <v>-13.171355378672651</v>
      </c>
      <c r="T7172" s="21">
        <f t="shared" si="2009"/>
        <v>86.147999999999996</v>
      </c>
      <c r="U7172" s="37">
        <f>VLOOKUP(Time_Zone, 'LSTM LookUp'!$B$5:$D$8, 3, FALSE)</f>
        <v>-75</v>
      </c>
      <c r="V7172" s="21">
        <f t="shared" si="2019"/>
        <v>16.298937509354086</v>
      </c>
      <c r="W7172" s="21">
        <f t="shared" si="2010"/>
        <v>330.22273437733861</v>
      </c>
      <c r="X7172" s="21">
        <f t="shared" si="2011"/>
        <v>0</v>
      </c>
      <c r="Y7172" s="21">
        <f t="shared" si="2012"/>
        <v>0</v>
      </c>
      <c r="Z7172" s="21">
        <f t="shared" si="2020"/>
        <v>0</v>
      </c>
      <c r="AA7172" s="21">
        <f t="shared" si="2013"/>
        <v>0</v>
      </c>
      <c r="AB7172" s="21">
        <f t="shared" si="2014"/>
        <v>0</v>
      </c>
      <c r="AC7172" s="21">
        <f t="shared" si="2015"/>
        <v>0</v>
      </c>
      <c r="AD7172" s="21">
        <f t="shared" si="2021"/>
        <v>0</v>
      </c>
      <c r="AE7172" s="21" t="str">
        <f t="shared" si="2016"/>
        <v>10/25/23:00</v>
      </c>
    </row>
    <row r="7173" spans="2:31">
      <c r="B7173" s="37">
        <v>10</v>
      </c>
      <c r="C7173" s="38">
        <v>25</v>
      </c>
      <c r="D7173" s="39">
        <v>24</v>
      </c>
      <c r="E7173" s="17">
        <v>8.9</v>
      </c>
      <c r="F7173" s="17">
        <v>0</v>
      </c>
      <c r="G7173" s="17">
        <v>0</v>
      </c>
      <c r="H7173" s="37">
        <f t="shared" si="2004"/>
        <v>48.02</v>
      </c>
      <c r="I7173" s="37">
        <f>IF(H7173&lt;'Roof Calculator'!$G$8, 1, 0)</f>
        <v>1</v>
      </c>
      <c r="J7173" s="37">
        <f>IF(H7173&gt;='Roof Calculator'!$G$8, 1, 0)</f>
        <v>0</v>
      </c>
      <c r="K7173" s="37">
        <f t="shared" si="2005"/>
        <v>48.02</v>
      </c>
      <c r="L7173" s="37">
        <f t="shared" si="2006"/>
        <v>0</v>
      </c>
      <c r="M7173" s="37">
        <v>0</v>
      </c>
      <c r="N7173" s="37">
        <f t="shared" si="2007"/>
        <v>0</v>
      </c>
      <c r="O7173" s="37">
        <v>0</v>
      </c>
      <c r="P7173" s="37">
        <v>0</v>
      </c>
      <c r="Q7173" s="21">
        <f t="shared" si="2008"/>
        <v>39.790999999999997</v>
      </c>
      <c r="R7173" s="21">
        <f t="shared" si="2017"/>
        <v>298.95833333332956</v>
      </c>
      <c r="S7173" s="21">
        <f t="shared" si="2018"/>
        <v>-13.185122221481201</v>
      </c>
      <c r="T7173" s="21">
        <f t="shared" si="2009"/>
        <v>86.147999999999996</v>
      </c>
      <c r="U7173" s="37">
        <f>VLOOKUP(Time_Zone, 'LSTM LookUp'!$B$5:$D$8, 3, FALSE)</f>
        <v>-75</v>
      </c>
      <c r="V7173" s="21">
        <f t="shared" si="2019"/>
        <v>16.30158999785743</v>
      </c>
      <c r="W7173" s="21">
        <f t="shared" si="2010"/>
        <v>345.22339749946434</v>
      </c>
      <c r="X7173" s="21">
        <f t="shared" si="2011"/>
        <v>0</v>
      </c>
      <c r="Y7173" s="21">
        <f t="shared" si="2012"/>
        <v>0</v>
      </c>
      <c r="Z7173" s="21">
        <f t="shared" si="2020"/>
        <v>0</v>
      </c>
      <c r="AA7173" s="21">
        <f t="shared" si="2013"/>
        <v>0</v>
      </c>
      <c r="AB7173" s="21">
        <f t="shared" si="2014"/>
        <v>0</v>
      </c>
      <c r="AC7173" s="21">
        <f t="shared" si="2015"/>
        <v>0</v>
      </c>
      <c r="AD7173" s="21">
        <f t="shared" si="2021"/>
        <v>0</v>
      </c>
      <c r="AE7173" s="21" t="str">
        <f t="shared" si="2016"/>
        <v>10/25/24:00</v>
      </c>
    </row>
    <row r="7174" spans="2:31">
      <c r="B7174" s="37">
        <v>10</v>
      </c>
      <c r="C7174" s="38">
        <v>26</v>
      </c>
      <c r="D7174" s="39">
        <v>1</v>
      </c>
      <c r="E7174" s="17">
        <v>8.9</v>
      </c>
      <c r="F7174" s="17">
        <v>0</v>
      </c>
      <c r="G7174" s="17">
        <v>0</v>
      </c>
      <c r="H7174" s="37">
        <f t="shared" si="2004"/>
        <v>48.02</v>
      </c>
      <c r="I7174" s="37">
        <f>IF(H7174&lt;'Roof Calculator'!$G$8, 1, 0)</f>
        <v>1</v>
      </c>
      <c r="J7174" s="37">
        <f>IF(H7174&gt;='Roof Calculator'!$G$8, 1, 0)</f>
        <v>0</v>
      </c>
      <c r="K7174" s="37">
        <f t="shared" si="2005"/>
        <v>48.02</v>
      </c>
      <c r="L7174" s="37">
        <f t="shared" si="2006"/>
        <v>0</v>
      </c>
      <c r="M7174" s="37">
        <v>0</v>
      </c>
      <c r="N7174" s="37">
        <f t="shared" si="2007"/>
        <v>0</v>
      </c>
      <c r="O7174" s="37">
        <v>0</v>
      </c>
      <c r="P7174" s="37">
        <v>0</v>
      </c>
      <c r="Q7174" s="21">
        <f t="shared" si="2008"/>
        <v>39.790999999999997</v>
      </c>
      <c r="R7174" s="21">
        <f t="shared" si="2017"/>
        <v>298.99999999999625</v>
      </c>
      <c r="S7174" s="21">
        <f t="shared" si="2018"/>
        <v>-13.198882933340304</v>
      </c>
      <c r="T7174" s="21">
        <f t="shared" si="2009"/>
        <v>86.147999999999996</v>
      </c>
      <c r="U7174" s="37">
        <f>VLOOKUP(Time_Zone, 'LSTM LookUp'!$B$5:$D$8, 3, FALSE)</f>
        <v>-75</v>
      </c>
      <c r="V7174" s="21">
        <f t="shared" si="2019"/>
        <v>16.3042197903534</v>
      </c>
      <c r="W7174" s="21">
        <f t="shared" si="2010"/>
        <v>0.22405494758834799</v>
      </c>
      <c r="X7174" s="21">
        <f t="shared" si="2011"/>
        <v>0</v>
      </c>
      <c r="Y7174" s="21">
        <f t="shared" si="2012"/>
        <v>0</v>
      </c>
      <c r="Z7174" s="21">
        <f t="shared" si="2020"/>
        <v>0</v>
      </c>
      <c r="AA7174" s="21">
        <f t="shared" si="2013"/>
        <v>0</v>
      </c>
      <c r="AB7174" s="21">
        <f t="shared" si="2014"/>
        <v>0</v>
      </c>
      <c r="AC7174" s="21">
        <f t="shared" si="2015"/>
        <v>0</v>
      </c>
      <c r="AD7174" s="21">
        <f t="shared" si="2021"/>
        <v>0</v>
      </c>
      <c r="AE7174" s="21" t="str">
        <f t="shared" si="2016"/>
        <v>10/26/1:00</v>
      </c>
    </row>
    <row r="7175" spans="2:31">
      <c r="B7175" s="37">
        <v>10</v>
      </c>
      <c r="C7175" s="38">
        <v>26</v>
      </c>
      <c r="D7175" s="39">
        <v>2</v>
      </c>
      <c r="E7175" s="17">
        <v>8.9</v>
      </c>
      <c r="F7175" s="17">
        <v>0</v>
      </c>
      <c r="G7175" s="17">
        <v>0</v>
      </c>
      <c r="H7175" s="37">
        <f t="shared" si="2004"/>
        <v>48.02</v>
      </c>
      <c r="I7175" s="37">
        <f>IF(H7175&lt;'Roof Calculator'!$G$8, 1, 0)</f>
        <v>1</v>
      </c>
      <c r="J7175" s="37">
        <f>IF(H7175&gt;='Roof Calculator'!$G$8, 1, 0)</f>
        <v>0</v>
      </c>
      <c r="K7175" s="37">
        <f t="shared" si="2005"/>
        <v>48.02</v>
      </c>
      <c r="L7175" s="37">
        <f t="shared" si="2006"/>
        <v>0</v>
      </c>
      <c r="M7175" s="37">
        <v>0</v>
      </c>
      <c r="N7175" s="37">
        <f t="shared" si="2007"/>
        <v>0</v>
      </c>
      <c r="O7175" s="37">
        <v>0</v>
      </c>
      <c r="P7175" s="37">
        <v>0</v>
      </c>
      <c r="Q7175" s="21">
        <f t="shared" si="2008"/>
        <v>39.790999999999997</v>
      </c>
      <c r="R7175" s="21">
        <f t="shared" si="2017"/>
        <v>299.04166666666293</v>
      </c>
      <c r="S7175" s="21">
        <f t="shared" si="2018"/>
        <v>-13.212637506928306</v>
      </c>
      <c r="T7175" s="21">
        <f t="shared" si="2009"/>
        <v>86.147999999999996</v>
      </c>
      <c r="U7175" s="37">
        <f>VLOOKUP(Time_Zone, 'LSTM LookUp'!$B$5:$D$8, 3, FALSE)</f>
        <v>-75</v>
      </c>
      <c r="V7175" s="21">
        <f t="shared" si="2019"/>
        <v>16.306826878010266</v>
      </c>
      <c r="W7175" s="21">
        <f t="shared" si="2010"/>
        <v>15.224706719502574</v>
      </c>
      <c r="X7175" s="21">
        <f t="shared" si="2011"/>
        <v>0</v>
      </c>
      <c r="Y7175" s="21">
        <f t="shared" si="2012"/>
        <v>0</v>
      </c>
      <c r="Z7175" s="21">
        <f t="shared" si="2020"/>
        <v>0</v>
      </c>
      <c r="AA7175" s="21">
        <f t="shared" si="2013"/>
        <v>0</v>
      </c>
      <c r="AB7175" s="21">
        <f t="shared" si="2014"/>
        <v>0</v>
      </c>
      <c r="AC7175" s="21">
        <f t="shared" si="2015"/>
        <v>0</v>
      </c>
      <c r="AD7175" s="21">
        <f t="shared" si="2021"/>
        <v>0</v>
      </c>
      <c r="AE7175" s="21" t="str">
        <f t="shared" si="2016"/>
        <v>10/26/2:00</v>
      </c>
    </row>
    <row r="7176" spans="2:31">
      <c r="B7176" s="37">
        <v>10</v>
      </c>
      <c r="C7176" s="38">
        <v>26</v>
      </c>
      <c r="D7176" s="39">
        <v>3</v>
      </c>
      <c r="E7176" s="17">
        <v>8.9</v>
      </c>
      <c r="F7176" s="17">
        <v>0</v>
      </c>
      <c r="G7176" s="17">
        <v>0</v>
      </c>
      <c r="H7176" s="37">
        <f t="shared" si="2004"/>
        <v>48.02</v>
      </c>
      <c r="I7176" s="37">
        <f>IF(H7176&lt;'Roof Calculator'!$G$8, 1, 0)</f>
        <v>1</v>
      </c>
      <c r="J7176" s="37">
        <f>IF(H7176&gt;='Roof Calculator'!$G$8, 1, 0)</f>
        <v>0</v>
      </c>
      <c r="K7176" s="37">
        <f t="shared" si="2005"/>
        <v>48.02</v>
      </c>
      <c r="L7176" s="37">
        <f t="shared" si="2006"/>
        <v>0</v>
      </c>
      <c r="M7176" s="37">
        <v>0</v>
      </c>
      <c r="N7176" s="37">
        <f t="shared" si="2007"/>
        <v>0</v>
      </c>
      <c r="O7176" s="37">
        <v>0</v>
      </c>
      <c r="P7176" s="37">
        <v>0</v>
      </c>
      <c r="Q7176" s="21">
        <f t="shared" si="2008"/>
        <v>39.790999999999997</v>
      </c>
      <c r="R7176" s="21">
        <f t="shared" si="2017"/>
        <v>299.08333333332962</v>
      </c>
      <c r="S7176" s="21">
        <f t="shared" si="2018"/>
        <v>-13.226385934923764</v>
      </c>
      <c r="T7176" s="21">
        <f t="shared" si="2009"/>
        <v>86.147999999999996</v>
      </c>
      <c r="U7176" s="37">
        <f>VLOOKUP(Time_Zone, 'LSTM LookUp'!$B$5:$D$8, 3, FALSE)</f>
        <v>-75</v>
      </c>
      <c r="V7176" s="21">
        <f t="shared" si="2019"/>
        <v>16.309411252037442</v>
      </c>
      <c r="W7176" s="21">
        <f t="shared" si="2010"/>
        <v>30.225352813009351</v>
      </c>
      <c r="X7176" s="21">
        <f t="shared" si="2011"/>
        <v>0</v>
      </c>
      <c r="Y7176" s="21">
        <f t="shared" si="2012"/>
        <v>0</v>
      </c>
      <c r="Z7176" s="21">
        <f t="shared" si="2020"/>
        <v>0</v>
      </c>
      <c r="AA7176" s="21">
        <f t="shared" si="2013"/>
        <v>0</v>
      </c>
      <c r="AB7176" s="21">
        <f t="shared" si="2014"/>
        <v>0</v>
      </c>
      <c r="AC7176" s="21">
        <f t="shared" si="2015"/>
        <v>0</v>
      </c>
      <c r="AD7176" s="21">
        <f t="shared" si="2021"/>
        <v>0</v>
      </c>
      <c r="AE7176" s="21" t="str">
        <f t="shared" si="2016"/>
        <v>10/26/3:00</v>
      </c>
    </row>
    <row r="7177" spans="2:31">
      <c r="B7177" s="37">
        <v>10</v>
      </c>
      <c r="C7177" s="38">
        <v>26</v>
      </c>
      <c r="D7177" s="39">
        <v>4</v>
      </c>
      <c r="E7177" s="17">
        <v>8.9</v>
      </c>
      <c r="F7177" s="17">
        <v>0</v>
      </c>
      <c r="G7177" s="17">
        <v>0</v>
      </c>
      <c r="H7177" s="37">
        <f t="shared" si="2004"/>
        <v>48.02</v>
      </c>
      <c r="I7177" s="37">
        <f>IF(H7177&lt;'Roof Calculator'!$G$8, 1, 0)</f>
        <v>1</v>
      </c>
      <c r="J7177" s="37">
        <f>IF(H7177&gt;='Roof Calculator'!$G$8, 1, 0)</f>
        <v>0</v>
      </c>
      <c r="K7177" s="37">
        <f t="shared" si="2005"/>
        <v>48.02</v>
      </c>
      <c r="L7177" s="37">
        <f t="shared" si="2006"/>
        <v>0</v>
      </c>
      <c r="M7177" s="37">
        <v>0</v>
      </c>
      <c r="N7177" s="37">
        <f t="shared" si="2007"/>
        <v>0</v>
      </c>
      <c r="O7177" s="37">
        <v>0</v>
      </c>
      <c r="P7177" s="37">
        <v>0</v>
      </c>
      <c r="Q7177" s="21">
        <f t="shared" si="2008"/>
        <v>39.790999999999997</v>
      </c>
      <c r="R7177" s="21">
        <f t="shared" si="2017"/>
        <v>299.12499999999631</v>
      </c>
      <c r="S7177" s="21">
        <f t="shared" si="2018"/>
        <v>-13.240128210005398</v>
      </c>
      <c r="T7177" s="21">
        <f t="shared" si="2009"/>
        <v>86.147999999999996</v>
      </c>
      <c r="U7177" s="37">
        <f>VLOOKUP(Time_Zone, 'LSTM LookUp'!$B$5:$D$8, 3, FALSE)</f>
        <v>-75</v>
      </c>
      <c r="V7177" s="21">
        <f t="shared" si="2019"/>
        <v>16.311972903685501</v>
      </c>
      <c r="W7177" s="21">
        <f t="shared" si="2010"/>
        <v>45.225993225921385</v>
      </c>
      <c r="X7177" s="21">
        <f t="shared" si="2011"/>
        <v>0</v>
      </c>
      <c r="Y7177" s="21">
        <f t="shared" si="2012"/>
        <v>0</v>
      </c>
      <c r="Z7177" s="21">
        <f t="shared" si="2020"/>
        <v>0</v>
      </c>
      <c r="AA7177" s="21">
        <f t="shared" si="2013"/>
        <v>0</v>
      </c>
      <c r="AB7177" s="21">
        <f t="shared" si="2014"/>
        <v>0</v>
      </c>
      <c r="AC7177" s="21">
        <f t="shared" si="2015"/>
        <v>0</v>
      </c>
      <c r="AD7177" s="21">
        <f t="shared" si="2021"/>
        <v>0</v>
      </c>
      <c r="AE7177" s="21" t="str">
        <f t="shared" si="2016"/>
        <v>10/26/4:00</v>
      </c>
    </row>
    <row r="7178" spans="2:31">
      <c r="B7178" s="37">
        <v>10</v>
      </c>
      <c r="C7178" s="38">
        <v>26</v>
      </c>
      <c r="D7178" s="39">
        <v>5</v>
      </c>
      <c r="E7178" s="17">
        <v>8.9</v>
      </c>
      <c r="F7178" s="17">
        <v>0</v>
      </c>
      <c r="G7178" s="17">
        <v>0</v>
      </c>
      <c r="H7178" s="37">
        <f t="shared" si="2004"/>
        <v>48.02</v>
      </c>
      <c r="I7178" s="37">
        <f>IF(H7178&lt;'Roof Calculator'!$G$8, 1, 0)</f>
        <v>1</v>
      </c>
      <c r="J7178" s="37">
        <f>IF(H7178&gt;='Roof Calculator'!$G$8, 1, 0)</f>
        <v>0</v>
      </c>
      <c r="K7178" s="37">
        <f t="shared" si="2005"/>
        <v>48.02</v>
      </c>
      <c r="L7178" s="37">
        <f t="shared" si="2006"/>
        <v>0</v>
      </c>
      <c r="M7178" s="37">
        <v>0</v>
      </c>
      <c r="N7178" s="37">
        <f t="shared" si="2007"/>
        <v>0</v>
      </c>
      <c r="O7178" s="37">
        <v>0</v>
      </c>
      <c r="P7178" s="37">
        <v>0</v>
      </c>
      <c r="Q7178" s="21">
        <f t="shared" si="2008"/>
        <v>39.790999999999997</v>
      </c>
      <c r="R7178" s="21">
        <f t="shared" si="2017"/>
        <v>299.16666666666299</v>
      </c>
      <c r="S7178" s="21">
        <f t="shared" si="2018"/>
        <v>-13.253864324852209</v>
      </c>
      <c r="T7178" s="21">
        <f t="shared" si="2009"/>
        <v>86.147999999999996</v>
      </c>
      <c r="U7178" s="37">
        <f>VLOOKUP(Time_Zone, 'LSTM LookUp'!$B$5:$D$8, 3, FALSE)</f>
        <v>-75</v>
      </c>
      <c r="V7178" s="21">
        <f t="shared" si="2019"/>
        <v>16.3145118242462</v>
      </c>
      <c r="W7178" s="21">
        <f t="shared" si="2010"/>
        <v>60.226627956061535</v>
      </c>
      <c r="X7178" s="21">
        <f t="shared" si="2011"/>
        <v>0</v>
      </c>
      <c r="Y7178" s="21">
        <f t="shared" si="2012"/>
        <v>0</v>
      </c>
      <c r="Z7178" s="21">
        <f t="shared" si="2020"/>
        <v>0</v>
      </c>
      <c r="AA7178" s="21">
        <f t="shared" si="2013"/>
        <v>0</v>
      </c>
      <c r="AB7178" s="21">
        <f t="shared" si="2014"/>
        <v>0</v>
      </c>
      <c r="AC7178" s="21">
        <f t="shared" si="2015"/>
        <v>0</v>
      </c>
      <c r="AD7178" s="21">
        <f t="shared" si="2021"/>
        <v>0</v>
      </c>
      <c r="AE7178" s="21" t="str">
        <f t="shared" si="2016"/>
        <v>10/26/5:00</v>
      </c>
    </row>
    <row r="7179" spans="2:31">
      <c r="B7179" s="37">
        <v>10</v>
      </c>
      <c r="C7179" s="38">
        <v>26</v>
      </c>
      <c r="D7179" s="39">
        <v>6</v>
      </c>
      <c r="E7179" s="17">
        <v>9.4</v>
      </c>
      <c r="F7179" s="17">
        <v>0</v>
      </c>
      <c r="G7179" s="17">
        <v>0</v>
      </c>
      <c r="H7179" s="37">
        <f t="shared" si="2004"/>
        <v>48.92</v>
      </c>
      <c r="I7179" s="37">
        <f>IF(H7179&lt;'Roof Calculator'!$G$8, 1, 0)</f>
        <v>1</v>
      </c>
      <c r="J7179" s="37">
        <f>IF(H7179&gt;='Roof Calculator'!$G$8, 1, 0)</f>
        <v>0</v>
      </c>
      <c r="K7179" s="37">
        <f t="shared" si="2005"/>
        <v>48.92</v>
      </c>
      <c r="L7179" s="37">
        <f t="shared" si="2006"/>
        <v>0</v>
      </c>
      <c r="M7179" s="37">
        <v>0</v>
      </c>
      <c r="N7179" s="37">
        <f t="shared" si="2007"/>
        <v>0</v>
      </c>
      <c r="O7179" s="37">
        <v>0</v>
      </c>
      <c r="P7179" s="37">
        <v>0</v>
      </c>
      <c r="Q7179" s="21">
        <f t="shared" si="2008"/>
        <v>39.790999999999997</v>
      </c>
      <c r="R7179" s="21">
        <f t="shared" si="2017"/>
        <v>299.20833333332968</v>
      </c>
      <c r="S7179" s="21">
        <f t="shared" si="2018"/>
        <v>-13.26759427214335</v>
      </c>
      <c r="T7179" s="21">
        <f t="shared" si="2009"/>
        <v>86.147999999999996</v>
      </c>
      <c r="U7179" s="37">
        <f>VLOOKUP(Time_Zone, 'LSTM LookUp'!$B$5:$D$8, 3, FALSE)</f>
        <v>-75</v>
      </c>
      <c r="V7179" s="21">
        <f t="shared" si="2019"/>
        <v>16.317028005052496</v>
      </c>
      <c r="W7179" s="21">
        <f t="shared" si="2010"/>
        <v>75.227257001263126</v>
      </c>
      <c r="X7179" s="21">
        <f t="shared" si="2011"/>
        <v>0</v>
      </c>
      <c r="Y7179" s="21">
        <f t="shared" si="2012"/>
        <v>0</v>
      </c>
      <c r="Z7179" s="21">
        <f t="shared" si="2020"/>
        <v>0</v>
      </c>
      <c r="AA7179" s="21">
        <f t="shared" si="2013"/>
        <v>0</v>
      </c>
      <c r="AB7179" s="21">
        <f t="shared" si="2014"/>
        <v>0</v>
      </c>
      <c r="AC7179" s="21">
        <f t="shared" si="2015"/>
        <v>0</v>
      </c>
      <c r="AD7179" s="21">
        <f t="shared" si="2021"/>
        <v>0</v>
      </c>
      <c r="AE7179" s="21" t="str">
        <f t="shared" si="2016"/>
        <v>10/26/6:00</v>
      </c>
    </row>
    <row r="7180" spans="2:31">
      <c r="B7180" s="37">
        <v>10</v>
      </c>
      <c r="C7180" s="38">
        <v>26</v>
      </c>
      <c r="D7180" s="39">
        <v>7</v>
      </c>
      <c r="E7180" s="17">
        <v>9.4</v>
      </c>
      <c r="F7180" s="17">
        <v>0</v>
      </c>
      <c r="G7180" s="17">
        <v>0</v>
      </c>
      <c r="H7180" s="37">
        <f t="shared" si="2004"/>
        <v>48.92</v>
      </c>
      <c r="I7180" s="37">
        <f>IF(H7180&lt;'Roof Calculator'!$G$8, 1, 0)</f>
        <v>1</v>
      </c>
      <c r="J7180" s="37">
        <f>IF(H7180&gt;='Roof Calculator'!$G$8, 1, 0)</f>
        <v>0</v>
      </c>
      <c r="K7180" s="37">
        <f t="shared" si="2005"/>
        <v>48.92</v>
      </c>
      <c r="L7180" s="37">
        <f t="shared" si="2006"/>
        <v>0</v>
      </c>
      <c r="M7180" s="37">
        <v>0</v>
      </c>
      <c r="N7180" s="37">
        <f t="shared" si="2007"/>
        <v>0</v>
      </c>
      <c r="O7180" s="37">
        <v>0</v>
      </c>
      <c r="P7180" s="37">
        <v>0</v>
      </c>
      <c r="Q7180" s="21">
        <f t="shared" si="2008"/>
        <v>39.790999999999997</v>
      </c>
      <c r="R7180" s="21">
        <f t="shared" si="2017"/>
        <v>299.24999999999636</v>
      </c>
      <c r="S7180" s="21">
        <f t="shared" si="2018"/>
        <v>-13.281318044558216</v>
      </c>
      <c r="T7180" s="21">
        <f t="shared" si="2009"/>
        <v>86.147999999999996</v>
      </c>
      <c r="U7180" s="37">
        <f>VLOOKUP(Time_Zone, 'LSTM LookUp'!$B$5:$D$8, 3, FALSE)</f>
        <v>-75</v>
      </c>
      <c r="V7180" s="21">
        <f t="shared" si="2019"/>
        <v>16.319521437478574</v>
      </c>
      <c r="W7180" s="21">
        <f t="shared" si="2010"/>
        <v>90.227880359369635</v>
      </c>
      <c r="X7180" s="21">
        <f t="shared" si="2011"/>
        <v>0</v>
      </c>
      <c r="Y7180" s="21">
        <f t="shared" si="2012"/>
        <v>0</v>
      </c>
      <c r="Z7180" s="21">
        <f t="shared" si="2020"/>
        <v>0</v>
      </c>
      <c r="AA7180" s="21">
        <f t="shared" si="2013"/>
        <v>0</v>
      </c>
      <c r="AB7180" s="21">
        <f t="shared" si="2014"/>
        <v>0</v>
      </c>
      <c r="AC7180" s="21">
        <f t="shared" si="2015"/>
        <v>0</v>
      </c>
      <c r="AD7180" s="21">
        <f t="shared" si="2021"/>
        <v>0</v>
      </c>
      <c r="AE7180" s="21" t="str">
        <f t="shared" si="2016"/>
        <v>10/26/7:00</v>
      </c>
    </row>
    <row r="7181" spans="2:31">
      <c r="B7181" s="37">
        <v>10</v>
      </c>
      <c r="C7181" s="38">
        <v>26</v>
      </c>
      <c r="D7181" s="39">
        <v>8</v>
      </c>
      <c r="E7181" s="17">
        <v>10</v>
      </c>
      <c r="F7181" s="17">
        <v>20</v>
      </c>
      <c r="G7181" s="17">
        <v>2</v>
      </c>
      <c r="H7181" s="37">
        <f t="shared" si="2004"/>
        <v>50</v>
      </c>
      <c r="I7181" s="37">
        <f>IF(H7181&lt;'Roof Calculator'!$G$8, 1, 0)</f>
        <v>1</v>
      </c>
      <c r="J7181" s="37">
        <f>IF(H7181&gt;='Roof Calculator'!$G$8, 1, 0)</f>
        <v>0</v>
      </c>
      <c r="K7181" s="37">
        <f t="shared" si="2005"/>
        <v>50</v>
      </c>
      <c r="L7181" s="37">
        <f t="shared" si="2006"/>
        <v>0</v>
      </c>
      <c r="M7181" s="37">
        <v>0</v>
      </c>
      <c r="N7181" s="37">
        <f t="shared" si="2007"/>
        <v>20</v>
      </c>
      <c r="O7181" s="37">
        <v>0</v>
      </c>
      <c r="P7181" s="37">
        <v>0</v>
      </c>
      <c r="Q7181" s="21">
        <f t="shared" si="2008"/>
        <v>39.790999999999997</v>
      </c>
      <c r="R7181" s="21">
        <f t="shared" si="2017"/>
        <v>299.29166666666305</v>
      </c>
      <c r="S7181" s="21">
        <f t="shared" si="2018"/>
        <v>-13.295035634776408</v>
      </c>
      <c r="T7181" s="21">
        <f t="shared" si="2009"/>
        <v>86.147999999999996</v>
      </c>
      <c r="U7181" s="37">
        <f>VLOOKUP(Time_Zone, 'LSTM LookUp'!$B$5:$D$8, 3, FALSE)</f>
        <v>-75</v>
      </c>
      <c r="V7181" s="21">
        <f t="shared" si="2019"/>
        <v>16.321992112939846</v>
      </c>
      <c r="W7181" s="21">
        <f t="shared" si="2010"/>
        <v>105.22849802823498</v>
      </c>
      <c r="X7181" s="21">
        <f t="shared" si="2011"/>
        <v>-0.68719361110814869</v>
      </c>
      <c r="Y7181" s="21">
        <f t="shared" si="2012"/>
        <v>19.31280638889185</v>
      </c>
      <c r="Z7181" s="21">
        <f t="shared" si="2020"/>
        <v>6.1218223150222038</v>
      </c>
      <c r="AA7181" s="21">
        <f t="shared" si="2013"/>
        <v>6.1218223150222038</v>
      </c>
      <c r="AB7181" s="21">
        <f t="shared" si="2014"/>
        <v>0</v>
      </c>
      <c r="AC7181" s="21">
        <f t="shared" si="2015"/>
        <v>0</v>
      </c>
      <c r="AD7181" s="21">
        <f t="shared" si="2021"/>
        <v>0</v>
      </c>
      <c r="AE7181" s="21" t="str">
        <f t="shared" si="2016"/>
        <v>10/26/8:00</v>
      </c>
    </row>
    <row r="7182" spans="2:31">
      <c r="B7182" s="37">
        <v>10</v>
      </c>
      <c r="C7182" s="38">
        <v>26</v>
      </c>
      <c r="D7182" s="39">
        <v>9</v>
      </c>
      <c r="E7182" s="17">
        <v>10.6</v>
      </c>
      <c r="F7182" s="17">
        <v>90</v>
      </c>
      <c r="G7182" s="17">
        <v>7</v>
      </c>
      <c r="H7182" s="37">
        <f t="shared" si="2004"/>
        <v>51.08</v>
      </c>
      <c r="I7182" s="37">
        <f>IF(H7182&lt;'Roof Calculator'!$G$8, 1, 0)</f>
        <v>1</v>
      </c>
      <c r="J7182" s="37">
        <f>IF(H7182&gt;='Roof Calculator'!$G$8, 1, 0)</f>
        <v>0</v>
      </c>
      <c r="K7182" s="37">
        <f t="shared" si="2005"/>
        <v>51.08</v>
      </c>
      <c r="L7182" s="37">
        <f t="shared" si="2006"/>
        <v>0</v>
      </c>
      <c r="M7182" s="37">
        <v>0</v>
      </c>
      <c r="N7182" s="37">
        <f t="shared" si="2007"/>
        <v>90</v>
      </c>
      <c r="O7182" s="37">
        <v>0</v>
      </c>
      <c r="P7182" s="37">
        <v>0</v>
      </c>
      <c r="Q7182" s="21">
        <f t="shared" si="2008"/>
        <v>39.790999999999997</v>
      </c>
      <c r="R7182" s="21">
        <f t="shared" si="2017"/>
        <v>299.33333333332973</v>
      </c>
      <c r="S7182" s="21">
        <f t="shared" si="2018"/>
        <v>-13.308747035477777</v>
      </c>
      <c r="T7182" s="21">
        <f t="shared" si="2009"/>
        <v>86.147999999999996</v>
      </c>
      <c r="U7182" s="37">
        <f>VLOOKUP(Time_Zone, 'LSTM LookUp'!$B$5:$D$8, 3, FALSE)</f>
        <v>-75</v>
      </c>
      <c r="V7182" s="21">
        <f t="shared" si="2019"/>
        <v>16.324440022893</v>
      </c>
      <c r="W7182" s="21">
        <f t="shared" si="2010"/>
        <v>120.22911000572323</v>
      </c>
      <c r="X7182" s="21">
        <f t="shared" si="2011"/>
        <v>-3.66649436038665</v>
      </c>
      <c r="Y7182" s="21">
        <f t="shared" si="2012"/>
        <v>86.33350563961335</v>
      </c>
      <c r="Z7182" s="21">
        <f t="shared" si="2020"/>
        <v>27.366213419022738</v>
      </c>
      <c r="AA7182" s="21">
        <f t="shared" si="2013"/>
        <v>27.366213419022738</v>
      </c>
      <c r="AB7182" s="21">
        <f t="shared" si="2014"/>
        <v>0</v>
      </c>
      <c r="AC7182" s="21">
        <f t="shared" si="2015"/>
        <v>0</v>
      </c>
      <c r="AD7182" s="21">
        <f t="shared" si="2021"/>
        <v>0</v>
      </c>
      <c r="AE7182" s="21" t="str">
        <f t="shared" si="2016"/>
        <v>10/26/9:00</v>
      </c>
    </row>
    <row r="7183" spans="2:31">
      <c r="B7183" s="37">
        <v>10</v>
      </c>
      <c r="C7183" s="38">
        <v>26</v>
      </c>
      <c r="D7183" s="39">
        <v>10</v>
      </c>
      <c r="E7183" s="17">
        <v>11.1</v>
      </c>
      <c r="F7183" s="17">
        <v>171</v>
      </c>
      <c r="G7183" s="17">
        <v>2</v>
      </c>
      <c r="H7183" s="37">
        <f t="shared" si="2004"/>
        <v>51.98</v>
      </c>
      <c r="I7183" s="37">
        <f>IF(H7183&lt;'Roof Calculator'!$G$8, 1, 0)</f>
        <v>1</v>
      </c>
      <c r="J7183" s="37">
        <f>IF(H7183&gt;='Roof Calculator'!$G$8, 1, 0)</f>
        <v>0</v>
      </c>
      <c r="K7183" s="37">
        <f t="shared" si="2005"/>
        <v>51.98</v>
      </c>
      <c r="L7183" s="37">
        <f t="shared" si="2006"/>
        <v>0</v>
      </c>
      <c r="M7183" s="37">
        <v>0</v>
      </c>
      <c r="N7183" s="37">
        <f t="shared" si="2007"/>
        <v>171</v>
      </c>
      <c r="O7183" s="37">
        <v>0</v>
      </c>
      <c r="P7183" s="37">
        <v>0</v>
      </c>
      <c r="Q7183" s="21">
        <f t="shared" si="2008"/>
        <v>39.790999999999997</v>
      </c>
      <c r="R7183" s="21">
        <f t="shared" si="2017"/>
        <v>299.37499999999642</v>
      </c>
      <c r="S7183" s="21">
        <f t="shared" si="2018"/>
        <v>-13.32245223934239</v>
      </c>
      <c r="T7183" s="21">
        <f t="shared" si="2009"/>
        <v>86.147999999999996</v>
      </c>
      <c r="U7183" s="37">
        <f>VLOOKUP(Time_Zone, 'LSTM LookUp'!$B$5:$D$8, 3, FALSE)</f>
        <v>-75</v>
      </c>
      <c r="V7183" s="21">
        <f t="shared" si="2019"/>
        <v>16.326865158836</v>
      </c>
      <c r="W7183" s="21">
        <f t="shared" si="2010"/>
        <v>135.22971628970896</v>
      </c>
      <c r="X7183" s="21">
        <f t="shared" si="2011"/>
        <v>-1.3565933997953974</v>
      </c>
      <c r="Y7183" s="21">
        <f t="shared" si="2012"/>
        <v>169.6434066002046</v>
      </c>
      <c r="Z7183" s="21">
        <f t="shared" si="2020"/>
        <v>53.773996963944455</v>
      </c>
      <c r="AA7183" s="21">
        <f t="shared" si="2013"/>
        <v>53.773996963944455</v>
      </c>
      <c r="AB7183" s="21">
        <f t="shared" si="2014"/>
        <v>0</v>
      </c>
      <c r="AC7183" s="21">
        <f t="shared" si="2015"/>
        <v>0</v>
      </c>
      <c r="AD7183" s="21">
        <f t="shared" si="2021"/>
        <v>0</v>
      </c>
      <c r="AE7183" s="21" t="str">
        <f t="shared" si="2016"/>
        <v>10/26/10:00</v>
      </c>
    </row>
    <row r="7184" spans="2:31">
      <c r="B7184" s="37">
        <v>10</v>
      </c>
      <c r="C7184" s="38">
        <v>26</v>
      </c>
      <c r="D7184" s="39">
        <v>11</v>
      </c>
      <c r="E7184" s="17">
        <v>11.1</v>
      </c>
      <c r="F7184" s="17">
        <v>131</v>
      </c>
      <c r="G7184" s="17">
        <v>8</v>
      </c>
      <c r="H7184" s="37">
        <f t="shared" si="2004"/>
        <v>51.98</v>
      </c>
      <c r="I7184" s="37">
        <f>IF(H7184&lt;'Roof Calculator'!$G$8, 1, 0)</f>
        <v>1</v>
      </c>
      <c r="J7184" s="37">
        <f>IF(H7184&gt;='Roof Calculator'!$G$8, 1, 0)</f>
        <v>0</v>
      </c>
      <c r="K7184" s="37">
        <f t="shared" si="2005"/>
        <v>51.98</v>
      </c>
      <c r="L7184" s="37">
        <f t="shared" si="2006"/>
        <v>0</v>
      </c>
      <c r="M7184" s="37">
        <v>0</v>
      </c>
      <c r="N7184" s="37">
        <f t="shared" si="2007"/>
        <v>131</v>
      </c>
      <c r="O7184" s="37">
        <v>0</v>
      </c>
      <c r="P7184" s="37">
        <v>0</v>
      </c>
      <c r="Q7184" s="21">
        <f t="shared" si="2008"/>
        <v>39.790999999999997</v>
      </c>
      <c r="R7184" s="21">
        <f t="shared" si="2017"/>
        <v>299.4166666666631</v>
      </c>
      <c r="S7184" s="21">
        <f t="shared" si="2018"/>
        <v>-13.336151239050521</v>
      </c>
      <c r="T7184" s="21">
        <f t="shared" si="2009"/>
        <v>86.147999999999996</v>
      </c>
      <c r="U7184" s="37">
        <f>VLOOKUP(Time_Zone, 'LSTM LookUp'!$B$5:$D$8, 3, FALSE)</f>
        <v>-75</v>
      </c>
      <c r="V7184" s="21">
        <f t="shared" si="2019"/>
        <v>16.329267512308103</v>
      </c>
      <c r="W7184" s="21">
        <f t="shared" si="2010"/>
        <v>150.23031687807702</v>
      </c>
      <c r="X7184" s="21">
        <f t="shared" si="2011"/>
        <v>-6.3729222708388757</v>
      </c>
      <c r="Y7184" s="21">
        <f t="shared" si="2012"/>
        <v>124.62707772916113</v>
      </c>
      <c r="Z7184" s="21">
        <f t="shared" si="2020"/>
        <v>39.504606950194891</v>
      </c>
      <c r="AA7184" s="21">
        <f t="shared" si="2013"/>
        <v>39.504606950194891</v>
      </c>
      <c r="AB7184" s="21">
        <f t="shared" si="2014"/>
        <v>0</v>
      </c>
      <c r="AC7184" s="21">
        <f t="shared" si="2015"/>
        <v>0</v>
      </c>
      <c r="AD7184" s="21">
        <f t="shared" si="2021"/>
        <v>0</v>
      </c>
      <c r="AE7184" s="21" t="str">
        <f t="shared" si="2016"/>
        <v>10/26/11:00</v>
      </c>
    </row>
    <row r="7185" spans="2:31">
      <c r="B7185" s="37">
        <v>10</v>
      </c>
      <c r="C7185" s="38">
        <v>26</v>
      </c>
      <c r="D7185" s="39">
        <v>12</v>
      </c>
      <c r="E7185" s="17">
        <v>11.7</v>
      </c>
      <c r="F7185" s="17">
        <v>244</v>
      </c>
      <c r="G7185" s="17">
        <v>6</v>
      </c>
      <c r="H7185" s="37">
        <f t="shared" si="2004"/>
        <v>53.06</v>
      </c>
      <c r="I7185" s="37">
        <f>IF(H7185&lt;'Roof Calculator'!$G$8, 1, 0)</f>
        <v>1</v>
      </c>
      <c r="J7185" s="37">
        <f>IF(H7185&gt;='Roof Calculator'!$G$8, 1, 0)</f>
        <v>0</v>
      </c>
      <c r="K7185" s="37">
        <f t="shared" si="2005"/>
        <v>53.06</v>
      </c>
      <c r="L7185" s="37">
        <f t="shared" si="2006"/>
        <v>0</v>
      </c>
      <c r="M7185" s="37">
        <v>0</v>
      </c>
      <c r="N7185" s="37">
        <f t="shared" si="2007"/>
        <v>244</v>
      </c>
      <c r="O7185" s="37">
        <v>0</v>
      </c>
      <c r="P7185" s="37">
        <v>0</v>
      </c>
      <c r="Q7185" s="21">
        <f t="shared" si="2008"/>
        <v>39.790999999999997</v>
      </c>
      <c r="R7185" s="21">
        <f t="shared" si="2017"/>
        <v>299.45833333332979</v>
      </c>
      <c r="S7185" s="21">
        <f t="shared" si="2018"/>
        <v>-13.349844027282746</v>
      </c>
      <c r="T7185" s="21">
        <f t="shared" si="2009"/>
        <v>86.147999999999996</v>
      </c>
      <c r="U7185" s="37">
        <f>VLOOKUP(Time_Zone, 'LSTM LookUp'!$B$5:$D$8, 3, FALSE)</f>
        <v>-75</v>
      </c>
      <c r="V7185" s="21">
        <f t="shared" si="2019"/>
        <v>16.33164707488989</v>
      </c>
      <c r="W7185" s="21">
        <f t="shared" si="2010"/>
        <v>165.23091176872245</v>
      </c>
      <c r="X7185" s="21">
        <f t="shared" si="2011"/>
        <v>-5.2241492377598924</v>
      </c>
      <c r="Y7185" s="21">
        <f t="shared" si="2012"/>
        <v>238.77585076224011</v>
      </c>
      <c r="Z7185" s="21">
        <f t="shared" si="2020"/>
        <v>75.687774321884362</v>
      </c>
      <c r="AA7185" s="21">
        <f t="shared" si="2013"/>
        <v>75.687774321884362</v>
      </c>
      <c r="AB7185" s="21">
        <f t="shared" si="2014"/>
        <v>0</v>
      </c>
      <c r="AC7185" s="21">
        <f t="shared" si="2015"/>
        <v>0</v>
      </c>
      <c r="AD7185" s="21">
        <f t="shared" si="2021"/>
        <v>0</v>
      </c>
      <c r="AE7185" s="21" t="str">
        <f t="shared" si="2016"/>
        <v>10/26/12:00</v>
      </c>
    </row>
    <row r="7186" spans="2:31">
      <c r="B7186" s="37">
        <v>10</v>
      </c>
      <c r="C7186" s="38">
        <v>26</v>
      </c>
      <c r="D7186" s="39">
        <v>13</v>
      </c>
      <c r="E7186" s="17">
        <v>12.2</v>
      </c>
      <c r="F7186" s="17">
        <v>255</v>
      </c>
      <c r="G7186" s="17">
        <v>5</v>
      </c>
      <c r="H7186" s="37">
        <f t="shared" si="2004"/>
        <v>53.96</v>
      </c>
      <c r="I7186" s="37">
        <f>IF(H7186&lt;'Roof Calculator'!$G$8, 1, 0)</f>
        <v>1</v>
      </c>
      <c r="J7186" s="37">
        <f>IF(H7186&gt;='Roof Calculator'!$G$8, 1, 0)</f>
        <v>0</v>
      </c>
      <c r="K7186" s="37">
        <f t="shared" si="2005"/>
        <v>53.96</v>
      </c>
      <c r="L7186" s="37">
        <f t="shared" si="2006"/>
        <v>0</v>
      </c>
      <c r="M7186" s="37">
        <v>0</v>
      </c>
      <c r="N7186" s="37">
        <f t="shared" si="2007"/>
        <v>255</v>
      </c>
      <c r="O7186" s="37">
        <v>0</v>
      </c>
      <c r="P7186" s="37">
        <v>0</v>
      </c>
      <c r="Q7186" s="21">
        <f t="shared" si="2008"/>
        <v>39.790999999999997</v>
      </c>
      <c r="R7186" s="21">
        <f t="shared" si="2017"/>
        <v>299.49999999999648</v>
      </c>
      <c r="S7186" s="21">
        <f t="shared" si="2018"/>
        <v>-13.363530596719823</v>
      </c>
      <c r="T7186" s="21">
        <f t="shared" si="2009"/>
        <v>86.147999999999996</v>
      </c>
      <c r="U7186" s="37">
        <f>VLOOKUP(Time_Zone, 'LSTM LookUp'!$B$5:$D$8, 3, FALSE)</f>
        <v>-75</v>
      </c>
      <c r="V7186" s="21">
        <f t="shared" si="2019"/>
        <v>16.33400383820328</v>
      </c>
      <c r="W7186" s="21">
        <f t="shared" si="2010"/>
        <v>180.23150095955086</v>
      </c>
      <c r="X7186" s="21">
        <f t="shared" si="2011"/>
        <v>-4.4774619148917694</v>
      </c>
      <c r="Y7186" s="21">
        <f t="shared" si="2012"/>
        <v>250.52253808510824</v>
      </c>
      <c r="Z7186" s="21">
        <f t="shared" si="2020"/>
        <v>79.411269039984148</v>
      </c>
      <c r="AA7186" s="21">
        <f t="shared" si="2013"/>
        <v>79.411269039984148</v>
      </c>
      <c r="AB7186" s="21">
        <f t="shared" si="2014"/>
        <v>0</v>
      </c>
      <c r="AC7186" s="21">
        <f t="shared" si="2015"/>
        <v>0</v>
      </c>
      <c r="AD7186" s="21">
        <f t="shared" si="2021"/>
        <v>0</v>
      </c>
      <c r="AE7186" s="21" t="str">
        <f t="shared" si="2016"/>
        <v>10/26/13:00</v>
      </c>
    </row>
    <row r="7187" spans="2:31">
      <c r="B7187" s="37">
        <v>10</v>
      </c>
      <c r="C7187" s="38">
        <v>26</v>
      </c>
      <c r="D7187" s="39">
        <v>14</v>
      </c>
      <c r="E7187" s="17">
        <v>12.8</v>
      </c>
      <c r="F7187" s="17">
        <v>266</v>
      </c>
      <c r="G7187" s="17">
        <v>2</v>
      </c>
      <c r="H7187" s="37">
        <f t="shared" si="2004"/>
        <v>55.04</v>
      </c>
      <c r="I7187" s="37">
        <f>IF(H7187&lt;'Roof Calculator'!$G$8, 1, 0)</f>
        <v>0</v>
      </c>
      <c r="J7187" s="37">
        <f>IF(H7187&gt;='Roof Calculator'!$G$8, 1, 0)</f>
        <v>1</v>
      </c>
      <c r="K7187" s="37">
        <f t="shared" si="2005"/>
        <v>0</v>
      </c>
      <c r="L7187" s="37">
        <f t="shared" si="2006"/>
        <v>55.04</v>
      </c>
      <c r="M7187" s="37">
        <v>0</v>
      </c>
      <c r="N7187" s="37">
        <f t="shared" si="2007"/>
        <v>266</v>
      </c>
      <c r="O7187" s="37">
        <v>0</v>
      </c>
      <c r="P7187" s="37">
        <v>0</v>
      </c>
      <c r="Q7187" s="21">
        <f t="shared" si="2008"/>
        <v>39.790999999999997</v>
      </c>
      <c r="R7187" s="21">
        <f t="shared" si="2017"/>
        <v>299.54166666666316</v>
      </c>
      <c r="S7187" s="21">
        <f t="shared" si="2018"/>
        <v>-13.377210940042763</v>
      </c>
      <c r="T7187" s="21">
        <f t="shared" si="2009"/>
        <v>86.147999999999996</v>
      </c>
      <c r="U7187" s="37">
        <f>VLOOKUP(Time_Zone, 'LSTM LookUp'!$B$5:$D$8, 3, FALSE)</f>
        <v>-75</v>
      </c>
      <c r="V7187" s="21">
        <f t="shared" si="2019"/>
        <v>16.336337793911543</v>
      </c>
      <c r="W7187" s="21">
        <f t="shared" si="2010"/>
        <v>195.23208444847791</v>
      </c>
      <c r="X7187" s="21">
        <f t="shared" si="2011"/>
        <v>-1.7386868423234128</v>
      </c>
      <c r="Y7187" s="21">
        <f t="shared" si="2012"/>
        <v>264.26131315767657</v>
      </c>
      <c r="Z7187" s="21">
        <f t="shared" si="2020"/>
        <v>83.766220781678967</v>
      </c>
      <c r="AA7187" s="21">
        <f t="shared" si="2013"/>
        <v>0</v>
      </c>
      <c r="AB7187" s="21">
        <f t="shared" si="2014"/>
        <v>83.766220781678967</v>
      </c>
      <c r="AC7187" s="21">
        <f t="shared" si="2015"/>
        <v>55.04</v>
      </c>
      <c r="AD7187" s="21">
        <f t="shared" si="2021"/>
        <v>83.766220781678967</v>
      </c>
      <c r="AE7187" s="21" t="str">
        <f t="shared" si="2016"/>
        <v>10/26/14:00</v>
      </c>
    </row>
    <row r="7188" spans="2:31">
      <c r="B7188" s="37">
        <v>10</v>
      </c>
      <c r="C7188" s="38">
        <v>26</v>
      </c>
      <c r="D7188" s="39">
        <v>15</v>
      </c>
      <c r="E7188" s="17">
        <v>12.8</v>
      </c>
      <c r="F7188" s="17">
        <v>229</v>
      </c>
      <c r="G7188" s="17">
        <v>1</v>
      </c>
      <c r="H7188" s="37">
        <f t="shared" si="2004"/>
        <v>55.04</v>
      </c>
      <c r="I7188" s="37">
        <f>IF(H7188&lt;'Roof Calculator'!$G$8, 1, 0)</f>
        <v>0</v>
      </c>
      <c r="J7188" s="37">
        <f>IF(H7188&gt;='Roof Calculator'!$G$8, 1, 0)</f>
        <v>1</v>
      </c>
      <c r="K7188" s="37">
        <f t="shared" si="2005"/>
        <v>0</v>
      </c>
      <c r="L7188" s="37">
        <f t="shared" si="2006"/>
        <v>55.04</v>
      </c>
      <c r="M7188" s="37">
        <v>0</v>
      </c>
      <c r="N7188" s="37">
        <f t="shared" si="2007"/>
        <v>229</v>
      </c>
      <c r="O7188" s="37">
        <v>0</v>
      </c>
      <c r="P7188" s="37">
        <v>0</v>
      </c>
      <c r="Q7188" s="21">
        <f t="shared" si="2008"/>
        <v>39.790999999999997</v>
      </c>
      <c r="R7188" s="21">
        <f t="shared" si="2017"/>
        <v>299.58333333332985</v>
      </c>
      <c r="S7188" s="21">
        <f t="shared" si="2018"/>
        <v>-13.390885049932859</v>
      </c>
      <c r="T7188" s="21">
        <f t="shared" si="2009"/>
        <v>86.147999999999996</v>
      </c>
      <c r="U7188" s="37">
        <f>VLOOKUP(Time_Zone, 'LSTM LookUp'!$B$5:$D$8, 3, FALSE)</f>
        <v>-75</v>
      </c>
      <c r="V7188" s="21">
        <f t="shared" si="2019"/>
        <v>16.338648933719334</v>
      </c>
      <c r="W7188" s="21">
        <f t="shared" si="2010"/>
        <v>210.23266223342983</v>
      </c>
      <c r="X7188" s="21">
        <f t="shared" si="2011"/>
        <v>-0.79404267282512508</v>
      </c>
      <c r="Y7188" s="21">
        <f t="shared" si="2012"/>
        <v>228.20595732717487</v>
      </c>
      <c r="Z7188" s="21">
        <f t="shared" si="2020"/>
        <v>72.33730271277598</v>
      </c>
      <c r="AA7188" s="21">
        <f t="shared" si="2013"/>
        <v>0</v>
      </c>
      <c r="AB7188" s="21">
        <f t="shared" si="2014"/>
        <v>72.33730271277598</v>
      </c>
      <c r="AC7188" s="21">
        <f t="shared" si="2015"/>
        <v>55.04</v>
      </c>
      <c r="AD7188" s="21">
        <f t="shared" si="2021"/>
        <v>72.33730271277598</v>
      </c>
      <c r="AE7188" s="21" t="str">
        <f t="shared" si="2016"/>
        <v>10/26/15:00</v>
      </c>
    </row>
    <row r="7189" spans="2:31">
      <c r="B7189" s="37">
        <v>10</v>
      </c>
      <c r="C7189" s="38">
        <v>26</v>
      </c>
      <c r="D7189" s="39">
        <v>16</v>
      </c>
      <c r="E7189" s="17">
        <v>12.8</v>
      </c>
      <c r="F7189" s="17">
        <v>199</v>
      </c>
      <c r="G7189" s="17">
        <v>0</v>
      </c>
      <c r="H7189" s="37">
        <f t="shared" si="2004"/>
        <v>55.04</v>
      </c>
      <c r="I7189" s="37">
        <f>IF(H7189&lt;'Roof Calculator'!$G$8, 1, 0)</f>
        <v>0</v>
      </c>
      <c r="J7189" s="37">
        <f>IF(H7189&gt;='Roof Calculator'!$G$8, 1, 0)</f>
        <v>1</v>
      </c>
      <c r="K7189" s="37">
        <f t="shared" si="2005"/>
        <v>0</v>
      </c>
      <c r="L7189" s="37">
        <f t="shared" si="2006"/>
        <v>55.04</v>
      </c>
      <c r="M7189" s="37">
        <v>0</v>
      </c>
      <c r="N7189" s="37">
        <f t="shared" si="2007"/>
        <v>199</v>
      </c>
      <c r="O7189" s="37">
        <v>0</v>
      </c>
      <c r="P7189" s="37">
        <v>0</v>
      </c>
      <c r="Q7189" s="21">
        <f t="shared" si="2008"/>
        <v>39.790999999999997</v>
      </c>
      <c r="R7189" s="21">
        <f t="shared" si="2017"/>
        <v>299.62499999999653</v>
      </c>
      <c r="S7189" s="21">
        <f t="shared" si="2018"/>
        <v>-13.404552919071605</v>
      </c>
      <c r="T7189" s="21">
        <f t="shared" si="2009"/>
        <v>86.147999999999996</v>
      </c>
      <c r="U7189" s="37">
        <f>VLOOKUP(Time_Zone, 'LSTM LookUp'!$B$5:$D$8, 3, FALSE)</f>
        <v>-75</v>
      </c>
      <c r="V7189" s="21">
        <f t="shared" si="2019"/>
        <v>16.34093724937269</v>
      </c>
      <c r="W7189" s="21">
        <f t="shared" si="2010"/>
        <v>225.23323431234314</v>
      </c>
      <c r="X7189" s="21">
        <f t="shared" si="2011"/>
        <v>0</v>
      </c>
      <c r="Y7189" s="21">
        <f t="shared" si="2012"/>
        <v>199</v>
      </c>
      <c r="Z7189" s="21">
        <f t="shared" si="2020"/>
        <v>63.07952434039391</v>
      </c>
      <c r="AA7189" s="21">
        <f t="shared" si="2013"/>
        <v>0</v>
      </c>
      <c r="AB7189" s="21">
        <f t="shared" si="2014"/>
        <v>63.07952434039391</v>
      </c>
      <c r="AC7189" s="21">
        <f t="shared" si="2015"/>
        <v>55.04</v>
      </c>
      <c r="AD7189" s="21">
        <f t="shared" si="2021"/>
        <v>63.07952434039391</v>
      </c>
      <c r="AE7189" s="21" t="str">
        <f t="shared" si="2016"/>
        <v>10/26/16:00</v>
      </c>
    </row>
    <row r="7190" spans="2:31">
      <c r="B7190" s="37">
        <v>10</v>
      </c>
      <c r="C7190" s="38">
        <v>26</v>
      </c>
      <c r="D7190" s="39">
        <v>17</v>
      </c>
      <c r="E7190" s="17">
        <v>12.2</v>
      </c>
      <c r="F7190" s="17">
        <v>58</v>
      </c>
      <c r="G7190" s="17">
        <v>0</v>
      </c>
      <c r="H7190" s="37">
        <f t="shared" ref="H7190:H7253" si="2022">E7190*9/5+32</f>
        <v>53.96</v>
      </c>
      <c r="I7190" s="37">
        <f>IF(H7190&lt;'Roof Calculator'!$G$8, 1, 0)</f>
        <v>1</v>
      </c>
      <c r="J7190" s="37">
        <f>IF(H7190&gt;='Roof Calculator'!$G$8, 1, 0)</f>
        <v>0</v>
      </c>
      <c r="K7190" s="37">
        <f t="shared" ref="K7190:K7253" si="2023">I7190*H7190</f>
        <v>53.96</v>
      </c>
      <c r="L7190" s="37">
        <f t="shared" ref="L7190:L7253" si="2024">J7190*H7190</f>
        <v>0</v>
      </c>
      <c r="M7190" s="37">
        <v>0</v>
      </c>
      <c r="N7190" s="37">
        <f t="shared" ref="N7190:N7253" si="2025">F7190*(180-M7190)/180</f>
        <v>58</v>
      </c>
      <c r="O7190" s="37">
        <v>0</v>
      </c>
      <c r="P7190" s="37">
        <v>0</v>
      </c>
      <c r="Q7190" s="21">
        <f t="shared" ref="Q7190:Q7253" si="2026">Latitude</f>
        <v>39.790999999999997</v>
      </c>
      <c r="R7190" s="21">
        <f t="shared" si="2017"/>
        <v>299.66666666666322</v>
      </c>
      <c r="S7190" s="21">
        <f t="shared" si="2018"/>
        <v>-13.418214540140813</v>
      </c>
      <c r="T7190" s="21">
        <f t="shared" ref="T7190:T7253" si="2027">Longitude</f>
        <v>86.147999999999996</v>
      </c>
      <c r="U7190" s="37">
        <f>VLOOKUP(Time_Zone, 'LSTM LookUp'!$B$5:$D$8, 3, FALSE)</f>
        <v>-75</v>
      </c>
      <c r="V7190" s="21">
        <f t="shared" si="2019"/>
        <v>16.343202732659076</v>
      </c>
      <c r="W7190" s="21">
        <f t="shared" ref="W7190:W7253" si="2028">15*((D7190+(4*(T7190-U7190)+V7190)/60)-12)</f>
        <v>240.23380068316473</v>
      </c>
      <c r="X7190" s="21">
        <f t="shared" ref="X7190:X7253" si="2029">G7190*(SIN(S7190*PI()/180)*SIN(Q7190*PI()/180)*COS(O7190*PI()/180)-SIN(S7190*PI()/180)*COS(Q7190*PI()/180)*SIN(O7190*PI()/180)*COS(P7190*PI()/180)+COS(S7190*PI()/180)*COS(Q7190*PI()/180)*COS(O7190*PI()/180)*COS(W7190*PI()/180)+COS(S7190*PI()/180)*SIN(Q7190*PI()/180)*SIN(O7190*PI()/180)*COS(P7190*PI()/180)*COS(W7190*PI()/180)+COS(S7190*PI()/180)*SIN(P7190*PI()/180)*SIN(W7190*PI()/180)*SIN(O7190*PI()/180))</f>
        <v>0</v>
      </c>
      <c r="Y7190" s="21">
        <f t="shared" ref="Y7190:Y7253" si="2030">X7190+N7190</f>
        <v>58</v>
      </c>
      <c r="Z7190" s="21">
        <f t="shared" si="2020"/>
        <v>18.384986993682645</v>
      </c>
      <c r="AA7190" s="21">
        <f t="shared" ref="AA7190:AA7253" si="2031">Z7190*I7190</f>
        <v>18.384986993682645</v>
      </c>
      <c r="AB7190" s="21">
        <f t="shared" ref="AB7190:AB7253" si="2032">Z7190*J7190</f>
        <v>0</v>
      </c>
      <c r="AC7190" s="21">
        <f t="shared" ref="AC7190:AC7253" si="2033">L7190</f>
        <v>0</v>
      </c>
      <c r="AD7190" s="21">
        <f t="shared" si="2021"/>
        <v>0</v>
      </c>
      <c r="AE7190" s="21" t="str">
        <f t="shared" ref="AE7190:AE7253" si="2034">CONCATENATE(B7190, "/", C7190, "/", D7190,":00")</f>
        <v>10/26/17:00</v>
      </c>
    </row>
    <row r="7191" spans="2:31">
      <c r="B7191" s="37">
        <v>10</v>
      </c>
      <c r="C7191" s="38">
        <v>26</v>
      </c>
      <c r="D7191" s="39">
        <v>18</v>
      </c>
      <c r="E7191" s="17">
        <v>11.7</v>
      </c>
      <c r="F7191" s="17">
        <v>16</v>
      </c>
      <c r="G7191" s="17">
        <v>0</v>
      </c>
      <c r="H7191" s="37">
        <f t="shared" si="2022"/>
        <v>53.06</v>
      </c>
      <c r="I7191" s="37">
        <f>IF(H7191&lt;'Roof Calculator'!$G$8, 1, 0)</f>
        <v>1</v>
      </c>
      <c r="J7191" s="37">
        <f>IF(H7191&gt;='Roof Calculator'!$G$8, 1, 0)</f>
        <v>0</v>
      </c>
      <c r="K7191" s="37">
        <f t="shared" si="2023"/>
        <v>53.06</v>
      </c>
      <c r="L7191" s="37">
        <f t="shared" si="2024"/>
        <v>0</v>
      </c>
      <c r="M7191" s="37">
        <v>0</v>
      </c>
      <c r="N7191" s="37">
        <f t="shared" si="2025"/>
        <v>16</v>
      </c>
      <c r="O7191" s="37">
        <v>0</v>
      </c>
      <c r="P7191" s="37">
        <v>0</v>
      </c>
      <c r="Q7191" s="21">
        <f t="shared" si="2026"/>
        <v>39.790999999999997</v>
      </c>
      <c r="R7191" s="21">
        <f t="shared" ref="R7191:R7254" si="2035">R7190+1/24</f>
        <v>299.7083333333299</v>
      </c>
      <c r="S7191" s="21">
        <f t="shared" ref="S7191:S7254" si="2036">ASIN(SIN(23.45*PI()/180)*SIN((360/365*(R7191-81))*PI()/180))*180/PI()</f>
        <v>-13.431869905822506</v>
      </c>
      <c r="T7191" s="21">
        <f t="shared" si="2027"/>
        <v>86.147999999999996</v>
      </c>
      <c r="U7191" s="37">
        <f>VLOOKUP(Time_Zone, 'LSTM LookUp'!$B$5:$D$8, 3, FALSE)</f>
        <v>-75</v>
      </c>
      <c r="V7191" s="21">
        <f t="shared" ref="V7191:V7254" si="2037">9.87*SIN(2*(360/365*(R7191-81))*PI()/180)-7.53*COS((360/365*(R7191-81))*PI()/180)-1.5*SIN((360/365*(R7191-81))*PI()/180)</f>
        <v>16.345445375407376</v>
      </c>
      <c r="W7191" s="21">
        <f t="shared" si="2028"/>
        <v>255.23436134385184</v>
      </c>
      <c r="X7191" s="21">
        <f t="shared" si="2029"/>
        <v>0</v>
      </c>
      <c r="Y7191" s="21">
        <f t="shared" si="2030"/>
        <v>16</v>
      </c>
      <c r="Z7191" s="21">
        <f t="shared" ref="Z7191:Z7254" si="2038">Y7191/10.764*3.412</f>
        <v>5.0717205499814195</v>
      </c>
      <c r="AA7191" s="21">
        <f t="shared" si="2031"/>
        <v>5.0717205499814195</v>
      </c>
      <c r="AB7191" s="21">
        <f t="shared" si="2032"/>
        <v>0</v>
      </c>
      <c r="AC7191" s="21">
        <f t="shared" si="2033"/>
        <v>0</v>
      </c>
      <c r="AD7191" s="21">
        <f t="shared" ref="AD7191:AD7254" si="2039">AB7191</f>
        <v>0</v>
      </c>
      <c r="AE7191" s="21" t="str">
        <f t="shared" si="2034"/>
        <v>10/26/18:00</v>
      </c>
    </row>
    <row r="7192" spans="2:31">
      <c r="B7192" s="37">
        <v>10</v>
      </c>
      <c r="C7192" s="38">
        <v>26</v>
      </c>
      <c r="D7192" s="39">
        <v>19</v>
      </c>
      <c r="E7192" s="17">
        <v>11.7</v>
      </c>
      <c r="F7192" s="17">
        <v>0</v>
      </c>
      <c r="G7192" s="17">
        <v>0</v>
      </c>
      <c r="H7192" s="37">
        <f t="shared" si="2022"/>
        <v>53.06</v>
      </c>
      <c r="I7192" s="37">
        <f>IF(H7192&lt;'Roof Calculator'!$G$8, 1, 0)</f>
        <v>1</v>
      </c>
      <c r="J7192" s="37">
        <f>IF(H7192&gt;='Roof Calculator'!$G$8, 1, 0)</f>
        <v>0</v>
      </c>
      <c r="K7192" s="37">
        <f t="shared" si="2023"/>
        <v>53.06</v>
      </c>
      <c r="L7192" s="37">
        <f t="shared" si="2024"/>
        <v>0</v>
      </c>
      <c r="M7192" s="37">
        <v>0</v>
      </c>
      <c r="N7192" s="37">
        <f t="shared" si="2025"/>
        <v>0</v>
      </c>
      <c r="O7192" s="37">
        <v>0</v>
      </c>
      <c r="P7192" s="37">
        <v>0</v>
      </c>
      <c r="Q7192" s="21">
        <f t="shared" si="2026"/>
        <v>39.790999999999997</v>
      </c>
      <c r="R7192" s="21">
        <f t="shared" si="2035"/>
        <v>299.74999999999659</v>
      </c>
      <c r="S7192" s="21">
        <f t="shared" si="2036"/>
        <v>-13.445519008799002</v>
      </c>
      <c r="T7192" s="21">
        <f t="shared" si="2027"/>
        <v>86.147999999999996</v>
      </c>
      <c r="U7192" s="37">
        <f>VLOOKUP(Time_Zone, 'LSTM LookUp'!$B$5:$D$8, 3, FALSE)</f>
        <v>-75</v>
      </c>
      <c r="V7192" s="21">
        <f t="shared" si="2037"/>
        <v>16.347665169487932</v>
      </c>
      <c r="W7192" s="21">
        <f t="shared" si="2028"/>
        <v>270.23491629237196</v>
      </c>
      <c r="X7192" s="21">
        <f t="shared" si="2029"/>
        <v>0</v>
      </c>
      <c r="Y7192" s="21">
        <f t="shared" si="2030"/>
        <v>0</v>
      </c>
      <c r="Z7192" s="21">
        <f t="shared" si="2038"/>
        <v>0</v>
      </c>
      <c r="AA7192" s="21">
        <f t="shared" si="2031"/>
        <v>0</v>
      </c>
      <c r="AB7192" s="21">
        <f t="shared" si="2032"/>
        <v>0</v>
      </c>
      <c r="AC7192" s="21">
        <f t="shared" si="2033"/>
        <v>0</v>
      </c>
      <c r="AD7192" s="21">
        <f t="shared" si="2039"/>
        <v>0</v>
      </c>
      <c r="AE7192" s="21" t="str">
        <f t="shared" si="2034"/>
        <v>10/26/19:00</v>
      </c>
    </row>
    <row r="7193" spans="2:31">
      <c r="B7193" s="37">
        <v>10</v>
      </c>
      <c r="C7193" s="38">
        <v>26</v>
      </c>
      <c r="D7193" s="39">
        <v>20</v>
      </c>
      <c r="E7193" s="17">
        <v>11.7</v>
      </c>
      <c r="F7193" s="17">
        <v>0</v>
      </c>
      <c r="G7193" s="17">
        <v>0</v>
      </c>
      <c r="H7193" s="37">
        <f t="shared" si="2022"/>
        <v>53.06</v>
      </c>
      <c r="I7193" s="37">
        <f>IF(H7193&lt;'Roof Calculator'!$G$8, 1, 0)</f>
        <v>1</v>
      </c>
      <c r="J7193" s="37">
        <f>IF(H7193&gt;='Roof Calculator'!$G$8, 1, 0)</f>
        <v>0</v>
      </c>
      <c r="K7193" s="37">
        <f t="shared" si="2023"/>
        <v>53.06</v>
      </c>
      <c r="L7193" s="37">
        <f t="shared" si="2024"/>
        <v>0</v>
      </c>
      <c r="M7193" s="37">
        <v>0</v>
      </c>
      <c r="N7193" s="37">
        <f t="shared" si="2025"/>
        <v>0</v>
      </c>
      <c r="O7193" s="37">
        <v>0</v>
      </c>
      <c r="P7193" s="37">
        <v>0</v>
      </c>
      <c r="Q7193" s="21">
        <f t="shared" si="2026"/>
        <v>39.790999999999997</v>
      </c>
      <c r="R7193" s="21">
        <f t="shared" si="2035"/>
        <v>299.79166666666328</v>
      </c>
      <c r="S7193" s="21">
        <f t="shared" si="2036"/>
        <v>-13.459161841752866</v>
      </c>
      <c r="T7193" s="21">
        <f t="shared" si="2027"/>
        <v>86.147999999999996</v>
      </c>
      <c r="U7193" s="37">
        <f>VLOOKUP(Time_Zone, 'LSTM LookUp'!$B$5:$D$8, 3, FALSE)</f>
        <v>-75</v>
      </c>
      <c r="V7193" s="21">
        <f t="shared" si="2037"/>
        <v>16.349862106812555</v>
      </c>
      <c r="W7193" s="21">
        <f t="shared" si="2028"/>
        <v>285.23546552670314</v>
      </c>
      <c r="X7193" s="21">
        <f t="shared" si="2029"/>
        <v>0</v>
      </c>
      <c r="Y7193" s="21">
        <f t="shared" si="2030"/>
        <v>0</v>
      </c>
      <c r="Z7193" s="21">
        <f t="shared" si="2038"/>
        <v>0</v>
      </c>
      <c r="AA7193" s="21">
        <f t="shared" si="2031"/>
        <v>0</v>
      </c>
      <c r="AB7193" s="21">
        <f t="shared" si="2032"/>
        <v>0</v>
      </c>
      <c r="AC7193" s="21">
        <f t="shared" si="2033"/>
        <v>0</v>
      </c>
      <c r="AD7193" s="21">
        <f t="shared" si="2039"/>
        <v>0</v>
      </c>
      <c r="AE7193" s="21" t="str">
        <f t="shared" si="2034"/>
        <v>10/26/20:00</v>
      </c>
    </row>
    <row r="7194" spans="2:31">
      <c r="B7194" s="37">
        <v>10</v>
      </c>
      <c r="C7194" s="38">
        <v>26</v>
      </c>
      <c r="D7194" s="39">
        <v>21</v>
      </c>
      <c r="E7194" s="17">
        <v>11.7</v>
      </c>
      <c r="F7194" s="17">
        <v>0</v>
      </c>
      <c r="G7194" s="17">
        <v>0</v>
      </c>
      <c r="H7194" s="37">
        <f t="shared" si="2022"/>
        <v>53.06</v>
      </c>
      <c r="I7194" s="37">
        <f>IF(H7194&lt;'Roof Calculator'!$G$8, 1, 0)</f>
        <v>1</v>
      </c>
      <c r="J7194" s="37">
        <f>IF(H7194&gt;='Roof Calculator'!$G$8, 1, 0)</f>
        <v>0</v>
      </c>
      <c r="K7194" s="37">
        <f t="shared" si="2023"/>
        <v>53.06</v>
      </c>
      <c r="L7194" s="37">
        <f t="shared" si="2024"/>
        <v>0</v>
      </c>
      <c r="M7194" s="37">
        <v>0</v>
      </c>
      <c r="N7194" s="37">
        <f t="shared" si="2025"/>
        <v>0</v>
      </c>
      <c r="O7194" s="37">
        <v>0</v>
      </c>
      <c r="P7194" s="37">
        <v>0</v>
      </c>
      <c r="Q7194" s="21">
        <f t="shared" si="2026"/>
        <v>39.790999999999997</v>
      </c>
      <c r="R7194" s="21">
        <f t="shared" si="2035"/>
        <v>299.83333333332996</v>
      </c>
      <c r="S7194" s="21">
        <f t="shared" si="2036"/>
        <v>-13.472798397366933</v>
      </c>
      <c r="T7194" s="21">
        <f t="shared" si="2027"/>
        <v>86.147999999999996</v>
      </c>
      <c r="U7194" s="37">
        <f>VLOOKUP(Time_Zone, 'LSTM LookUp'!$B$5:$D$8, 3, FALSE)</f>
        <v>-75</v>
      </c>
      <c r="V7194" s="21">
        <f t="shared" si="2037"/>
        <v>16.352036179334529</v>
      </c>
      <c r="W7194" s="21">
        <f t="shared" si="2028"/>
        <v>300.23600904483362</v>
      </c>
      <c r="X7194" s="21">
        <f t="shared" si="2029"/>
        <v>0</v>
      </c>
      <c r="Y7194" s="21">
        <f t="shared" si="2030"/>
        <v>0</v>
      </c>
      <c r="Z7194" s="21">
        <f t="shared" si="2038"/>
        <v>0</v>
      </c>
      <c r="AA7194" s="21">
        <f t="shared" si="2031"/>
        <v>0</v>
      </c>
      <c r="AB7194" s="21">
        <f t="shared" si="2032"/>
        <v>0</v>
      </c>
      <c r="AC7194" s="21">
        <f t="shared" si="2033"/>
        <v>0</v>
      </c>
      <c r="AD7194" s="21">
        <f t="shared" si="2039"/>
        <v>0</v>
      </c>
      <c r="AE7194" s="21" t="str">
        <f t="shared" si="2034"/>
        <v>10/26/21:00</v>
      </c>
    </row>
    <row r="7195" spans="2:31">
      <c r="B7195" s="37">
        <v>10</v>
      </c>
      <c r="C7195" s="38">
        <v>26</v>
      </c>
      <c r="D7195" s="39">
        <v>22</v>
      </c>
      <c r="E7195" s="17">
        <v>11.7</v>
      </c>
      <c r="F7195" s="17">
        <v>0</v>
      </c>
      <c r="G7195" s="17">
        <v>0</v>
      </c>
      <c r="H7195" s="37">
        <f t="shared" si="2022"/>
        <v>53.06</v>
      </c>
      <c r="I7195" s="37">
        <f>IF(H7195&lt;'Roof Calculator'!$G$8, 1, 0)</f>
        <v>1</v>
      </c>
      <c r="J7195" s="37">
        <f>IF(H7195&gt;='Roof Calculator'!$G$8, 1, 0)</f>
        <v>0</v>
      </c>
      <c r="K7195" s="37">
        <f t="shared" si="2023"/>
        <v>53.06</v>
      </c>
      <c r="L7195" s="37">
        <f t="shared" si="2024"/>
        <v>0</v>
      </c>
      <c r="M7195" s="37">
        <v>0</v>
      </c>
      <c r="N7195" s="37">
        <f t="shared" si="2025"/>
        <v>0</v>
      </c>
      <c r="O7195" s="37">
        <v>0</v>
      </c>
      <c r="P7195" s="37">
        <v>0</v>
      </c>
      <c r="Q7195" s="21">
        <f t="shared" si="2026"/>
        <v>39.790999999999997</v>
      </c>
      <c r="R7195" s="21">
        <f t="shared" si="2035"/>
        <v>299.87499999999665</v>
      </c>
      <c r="S7195" s="21">
        <f t="shared" si="2036"/>
        <v>-13.486428668324358</v>
      </c>
      <c r="T7195" s="21">
        <f t="shared" si="2027"/>
        <v>86.147999999999996</v>
      </c>
      <c r="U7195" s="37">
        <f>VLOOKUP(Time_Zone, 'LSTM LookUp'!$B$5:$D$8, 3, FALSE)</f>
        <v>-75</v>
      </c>
      <c r="V7195" s="21">
        <f t="shared" si="2037"/>
        <v>16.354187379048671</v>
      </c>
      <c r="W7195" s="21">
        <f t="shared" si="2028"/>
        <v>315.23654684476219</v>
      </c>
      <c r="X7195" s="21">
        <f t="shared" si="2029"/>
        <v>0</v>
      </c>
      <c r="Y7195" s="21">
        <f t="shared" si="2030"/>
        <v>0</v>
      </c>
      <c r="Z7195" s="21">
        <f t="shared" si="2038"/>
        <v>0</v>
      </c>
      <c r="AA7195" s="21">
        <f t="shared" si="2031"/>
        <v>0</v>
      </c>
      <c r="AB7195" s="21">
        <f t="shared" si="2032"/>
        <v>0</v>
      </c>
      <c r="AC7195" s="21">
        <f t="shared" si="2033"/>
        <v>0</v>
      </c>
      <c r="AD7195" s="21">
        <f t="shared" si="2039"/>
        <v>0</v>
      </c>
      <c r="AE7195" s="21" t="str">
        <f t="shared" si="2034"/>
        <v>10/26/22:00</v>
      </c>
    </row>
    <row r="7196" spans="2:31">
      <c r="B7196" s="37">
        <v>10</v>
      </c>
      <c r="C7196" s="38">
        <v>26</v>
      </c>
      <c r="D7196" s="39">
        <v>23</v>
      </c>
      <c r="E7196" s="17">
        <v>11.7</v>
      </c>
      <c r="F7196" s="17">
        <v>0</v>
      </c>
      <c r="G7196" s="17">
        <v>0</v>
      </c>
      <c r="H7196" s="37">
        <f t="shared" si="2022"/>
        <v>53.06</v>
      </c>
      <c r="I7196" s="37">
        <f>IF(H7196&lt;'Roof Calculator'!$G$8, 1, 0)</f>
        <v>1</v>
      </c>
      <c r="J7196" s="37">
        <f>IF(H7196&gt;='Roof Calculator'!$G$8, 1, 0)</f>
        <v>0</v>
      </c>
      <c r="K7196" s="37">
        <f t="shared" si="2023"/>
        <v>53.06</v>
      </c>
      <c r="L7196" s="37">
        <f t="shared" si="2024"/>
        <v>0</v>
      </c>
      <c r="M7196" s="37">
        <v>0</v>
      </c>
      <c r="N7196" s="37">
        <f t="shared" si="2025"/>
        <v>0</v>
      </c>
      <c r="O7196" s="37">
        <v>0</v>
      </c>
      <c r="P7196" s="37">
        <v>0</v>
      </c>
      <c r="Q7196" s="21">
        <f t="shared" si="2026"/>
        <v>39.790999999999997</v>
      </c>
      <c r="R7196" s="21">
        <f t="shared" si="2035"/>
        <v>299.91666666666333</v>
      </c>
      <c r="S7196" s="21">
        <f t="shared" si="2036"/>
        <v>-13.500052647308534</v>
      </c>
      <c r="T7196" s="21">
        <f t="shared" si="2027"/>
        <v>86.147999999999996</v>
      </c>
      <c r="U7196" s="37">
        <f>VLOOKUP(Time_Zone, 'LSTM LookUp'!$B$5:$D$8, 3, FALSE)</f>
        <v>-75</v>
      </c>
      <c r="V7196" s="21">
        <f t="shared" si="2037"/>
        <v>16.356315697991302</v>
      </c>
      <c r="W7196" s="21">
        <f t="shared" si="2028"/>
        <v>330.23707892449784</v>
      </c>
      <c r="X7196" s="21">
        <f t="shared" si="2029"/>
        <v>0</v>
      </c>
      <c r="Y7196" s="21">
        <f t="shared" si="2030"/>
        <v>0</v>
      </c>
      <c r="Z7196" s="21">
        <f t="shared" si="2038"/>
        <v>0</v>
      </c>
      <c r="AA7196" s="21">
        <f t="shared" si="2031"/>
        <v>0</v>
      </c>
      <c r="AB7196" s="21">
        <f t="shared" si="2032"/>
        <v>0</v>
      </c>
      <c r="AC7196" s="21">
        <f t="shared" si="2033"/>
        <v>0</v>
      </c>
      <c r="AD7196" s="21">
        <f t="shared" si="2039"/>
        <v>0</v>
      </c>
      <c r="AE7196" s="21" t="str">
        <f t="shared" si="2034"/>
        <v>10/26/23:00</v>
      </c>
    </row>
    <row r="7197" spans="2:31">
      <c r="B7197" s="37">
        <v>10</v>
      </c>
      <c r="C7197" s="38">
        <v>26</v>
      </c>
      <c r="D7197" s="39">
        <v>24</v>
      </c>
      <c r="E7197" s="17">
        <v>11.7</v>
      </c>
      <c r="F7197" s="17">
        <v>0</v>
      </c>
      <c r="G7197" s="17">
        <v>0</v>
      </c>
      <c r="H7197" s="37">
        <f t="shared" si="2022"/>
        <v>53.06</v>
      </c>
      <c r="I7197" s="37">
        <f>IF(H7197&lt;'Roof Calculator'!$G$8, 1, 0)</f>
        <v>1</v>
      </c>
      <c r="J7197" s="37">
        <f>IF(H7197&gt;='Roof Calculator'!$G$8, 1, 0)</f>
        <v>0</v>
      </c>
      <c r="K7197" s="37">
        <f t="shared" si="2023"/>
        <v>53.06</v>
      </c>
      <c r="L7197" s="37">
        <f t="shared" si="2024"/>
        <v>0</v>
      </c>
      <c r="M7197" s="37">
        <v>0</v>
      </c>
      <c r="N7197" s="37">
        <f t="shared" si="2025"/>
        <v>0</v>
      </c>
      <c r="O7197" s="37">
        <v>0</v>
      </c>
      <c r="P7197" s="37">
        <v>0</v>
      </c>
      <c r="Q7197" s="21">
        <f t="shared" si="2026"/>
        <v>39.790999999999997</v>
      </c>
      <c r="R7197" s="21">
        <f t="shared" si="2035"/>
        <v>299.95833333333002</v>
      </c>
      <c r="S7197" s="21">
        <f t="shared" si="2036"/>
        <v>-13.51367032700314</v>
      </c>
      <c r="T7197" s="21">
        <f t="shared" si="2027"/>
        <v>86.147999999999996</v>
      </c>
      <c r="U7197" s="37">
        <f>VLOOKUP(Time_Zone, 'LSTM LookUp'!$B$5:$D$8, 3, FALSE)</f>
        <v>-75</v>
      </c>
      <c r="V7197" s="21">
        <f t="shared" si="2037"/>
        <v>16.358421128240291</v>
      </c>
      <c r="W7197" s="21">
        <f t="shared" si="2028"/>
        <v>345.23760528206009</v>
      </c>
      <c r="X7197" s="21">
        <f t="shared" si="2029"/>
        <v>0</v>
      </c>
      <c r="Y7197" s="21">
        <f t="shared" si="2030"/>
        <v>0</v>
      </c>
      <c r="Z7197" s="21">
        <f t="shared" si="2038"/>
        <v>0</v>
      </c>
      <c r="AA7197" s="21">
        <f t="shared" si="2031"/>
        <v>0</v>
      </c>
      <c r="AB7197" s="21">
        <f t="shared" si="2032"/>
        <v>0</v>
      </c>
      <c r="AC7197" s="21">
        <f t="shared" si="2033"/>
        <v>0</v>
      </c>
      <c r="AD7197" s="21">
        <f t="shared" si="2039"/>
        <v>0</v>
      </c>
      <c r="AE7197" s="21" t="str">
        <f t="shared" si="2034"/>
        <v>10/26/24:00</v>
      </c>
    </row>
    <row r="7198" spans="2:31">
      <c r="B7198" s="37">
        <v>10</v>
      </c>
      <c r="C7198" s="38">
        <v>27</v>
      </c>
      <c r="D7198" s="39">
        <v>1</v>
      </c>
      <c r="E7198" s="17">
        <v>11.7</v>
      </c>
      <c r="F7198" s="17">
        <v>0</v>
      </c>
      <c r="G7198" s="17">
        <v>0</v>
      </c>
      <c r="H7198" s="37">
        <f t="shared" si="2022"/>
        <v>53.06</v>
      </c>
      <c r="I7198" s="37">
        <f>IF(H7198&lt;'Roof Calculator'!$G$8, 1, 0)</f>
        <v>1</v>
      </c>
      <c r="J7198" s="37">
        <f>IF(H7198&gt;='Roof Calculator'!$G$8, 1, 0)</f>
        <v>0</v>
      </c>
      <c r="K7198" s="37">
        <f t="shared" si="2023"/>
        <v>53.06</v>
      </c>
      <c r="L7198" s="37">
        <f t="shared" si="2024"/>
        <v>0</v>
      </c>
      <c r="M7198" s="37">
        <v>0</v>
      </c>
      <c r="N7198" s="37">
        <f t="shared" si="2025"/>
        <v>0</v>
      </c>
      <c r="O7198" s="37">
        <v>0</v>
      </c>
      <c r="P7198" s="37">
        <v>0</v>
      </c>
      <c r="Q7198" s="21">
        <f t="shared" si="2026"/>
        <v>39.790999999999997</v>
      </c>
      <c r="R7198" s="21">
        <f t="shared" si="2035"/>
        <v>299.9999999999967</v>
      </c>
      <c r="S7198" s="21">
        <f t="shared" si="2036"/>
        <v>-13.527281700092175</v>
      </c>
      <c r="T7198" s="21">
        <f t="shared" si="2027"/>
        <v>86.147999999999996</v>
      </c>
      <c r="U7198" s="37">
        <f>VLOOKUP(Time_Zone, 'LSTM LookUp'!$B$5:$D$8, 3, FALSE)</f>
        <v>-75</v>
      </c>
      <c r="V7198" s="21">
        <f t="shared" si="2037"/>
        <v>16.360503661915065</v>
      </c>
      <c r="W7198" s="21">
        <f t="shared" si="2028"/>
        <v>0.23812591547877737</v>
      </c>
      <c r="X7198" s="21">
        <f t="shared" si="2029"/>
        <v>0</v>
      </c>
      <c r="Y7198" s="21">
        <f t="shared" si="2030"/>
        <v>0</v>
      </c>
      <c r="Z7198" s="21">
        <f t="shared" si="2038"/>
        <v>0</v>
      </c>
      <c r="AA7198" s="21">
        <f t="shared" si="2031"/>
        <v>0</v>
      </c>
      <c r="AB7198" s="21">
        <f t="shared" si="2032"/>
        <v>0</v>
      </c>
      <c r="AC7198" s="21">
        <f t="shared" si="2033"/>
        <v>0</v>
      </c>
      <c r="AD7198" s="21">
        <f t="shared" si="2039"/>
        <v>0</v>
      </c>
      <c r="AE7198" s="21" t="str">
        <f t="shared" si="2034"/>
        <v>10/27/1:00</v>
      </c>
    </row>
    <row r="7199" spans="2:31">
      <c r="B7199" s="37">
        <v>10</v>
      </c>
      <c r="C7199" s="38">
        <v>27</v>
      </c>
      <c r="D7199" s="39">
        <v>2</v>
      </c>
      <c r="E7199" s="17">
        <v>11.1</v>
      </c>
      <c r="F7199" s="17">
        <v>0</v>
      </c>
      <c r="G7199" s="17">
        <v>0</v>
      </c>
      <c r="H7199" s="37">
        <f t="shared" si="2022"/>
        <v>51.98</v>
      </c>
      <c r="I7199" s="37">
        <f>IF(H7199&lt;'Roof Calculator'!$G$8, 1, 0)</f>
        <v>1</v>
      </c>
      <c r="J7199" s="37">
        <f>IF(H7199&gt;='Roof Calculator'!$G$8, 1, 0)</f>
        <v>0</v>
      </c>
      <c r="K7199" s="37">
        <f t="shared" si="2023"/>
        <v>51.98</v>
      </c>
      <c r="L7199" s="37">
        <f t="shared" si="2024"/>
        <v>0</v>
      </c>
      <c r="M7199" s="37">
        <v>0</v>
      </c>
      <c r="N7199" s="37">
        <f t="shared" si="2025"/>
        <v>0</v>
      </c>
      <c r="O7199" s="37">
        <v>0</v>
      </c>
      <c r="P7199" s="37">
        <v>0</v>
      </c>
      <c r="Q7199" s="21">
        <f t="shared" si="2026"/>
        <v>39.790999999999997</v>
      </c>
      <c r="R7199" s="21">
        <f t="shared" si="2035"/>
        <v>300.04166666666339</v>
      </c>
      <c r="S7199" s="21">
        <f t="shared" si="2036"/>
        <v>-13.540886759259896</v>
      </c>
      <c r="T7199" s="21">
        <f t="shared" si="2027"/>
        <v>86.147999999999996</v>
      </c>
      <c r="U7199" s="37">
        <f>VLOOKUP(Time_Zone, 'LSTM LookUp'!$B$5:$D$8, 3, FALSE)</f>
        <v>-75</v>
      </c>
      <c r="V7199" s="21">
        <f t="shared" si="2037"/>
        <v>16.362563291176631</v>
      </c>
      <c r="W7199" s="21">
        <f t="shared" si="2028"/>
        <v>15.238640822794176</v>
      </c>
      <c r="X7199" s="21">
        <f t="shared" si="2029"/>
        <v>0</v>
      </c>
      <c r="Y7199" s="21">
        <f t="shared" si="2030"/>
        <v>0</v>
      </c>
      <c r="Z7199" s="21">
        <f t="shared" si="2038"/>
        <v>0</v>
      </c>
      <c r="AA7199" s="21">
        <f t="shared" si="2031"/>
        <v>0</v>
      </c>
      <c r="AB7199" s="21">
        <f t="shared" si="2032"/>
        <v>0</v>
      </c>
      <c r="AC7199" s="21">
        <f t="shared" si="2033"/>
        <v>0</v>
      </c>
      <c r="AD7199" s="21">
        <f t="shared" si="2039"/>
        <v>0</v>
      </c>
      <c r="AE7199" s="21" t="str">
        <f t="shared" si="2034"/>
        <v>10/27/2:00</v>
      </c>
    </row>
    <row r="7200" spans="2:31">
      <c r="B7200" s="37">
        <v>10</v>
      </c>
      <c r="C7200" s="38">
        <v>27</v>
      </c>
      <c r="D7200" s="39">
        <v>3</v>
      </c>
      <c r="E7200" s="17">
        <v>10</v>
      </c>
      <c r="F7200" s="17">
        <v>0</v>
      </c>
      <c r="G7200" s="17">
        <v>0</v>
      </c>
      <c r="H7200" s="37">
        <f t="shared" si="2022"/>
        <v>50</v>
      </c>
      <c r="I7200" s="37">
        <f>IF(H7200&lt;'Roof Calculator'!$G$8, 1, 0)</f>
        <v>1</v>
      </c>
      <c r="J7200" s="37">
        <f>IF(H7200&gt;='Roof Calculator'!$G$8, 1, 0)</f>
        <v>0</v>
      </c>
      <c r="K7200" s="37">
        <f t="shared" si="2023"/>
        <v>50</v>
      </c>
      <c r="L7200" s="37">
        <f t="shared" si="2024"/>
        <v>0</v>
      </c>
      <c r="M7200" s="37">
        <v>0</v>
      </c>
      <c r="N7200" s="37">
        <f t="shared" si="2025"/>
        <v>0</v>
      </c>
      <c r="O7200" s="37">
        <v>0</v>
      </c>
      <c r="P7200" s="37">
        <v>0</v>
      </c>
      <c r="Q7200" s="21">
        <f t="shared" si="2026"/>
        <v>39.790999999999997</v>
      </c>
      <c r="R7200" s="21">
        <f t="shared" si="2035"/>
        <v>300.08333333333007</v>
      </c>
      <c r="S7200" s="21">
        <f t="shared" si="2036"/>
        <v>-13.554485497190891</v>
      </c>
      <c r="T7200" s="21">
        <f t="shared" si="2027"/>
        <v>86.147999999999996</v>
      </c>
      <c r="U7200" s="37">
        <f>VLOOKUP(Time_Zone, 'LSTM LookUp'!$B$5:$D$8, 3, FALSE)</f>
        <v>-75</v>
      </c>
      <c r="V7200" s="21">
        <f t="shared" si="2037"/>
        <v>16.364600008227601</v>
      </c>
      <c r="W7200" s="21">
        <f t="shared" si="2028"/>
        <v>30.239150002056903</v>
      </c>
      <c r="X7200" s="21">
        <f t="shared" si="2029"/>
        <v>0</v>
      </c>
      <c r="Y7200" s="21">
        <f t="shared" si="2030"/>
        <v>0</v>
      </c>
      <c r="Z7200" s="21">
        <f t="shared" si="2038"/>
        <v>0</v>
      </c>
      <c r="AA7200" s="21">
        <f t="shared" si="2031"/>
        <v>0</v>
      </c>
      <c r="AB7200" s="21">
        <f t="shared" si="2032"/>
        <v>0</v>
      </c>
      <c r="AC7200" s="21">
        <f t="shared" si="2033"/>
        <v>0</v>
      </c>
      <c r="AD7200" s="21">
        <f t="shared" si="2039"/>
        <v>0</v>
      </c>
      <c r="AE7200" s="21" t="str">
        <f t="shared" si="2034"/>
        <v>10/27/3:00</v>
      </c>
    </row>
    <row r="7201" spans="2:31">
      <c r="B7201" s="37">
        <v>10</v>
      </c>
      <c r="C7201" s="38">
        <v>27</v>
      </c>
      <c r="D7201" s="39">
        <v>4</v>
      </c>
      <c r="E7201" s="17">
        <v>9.4</v>
      </c>
      <c r="F7201" s="17">
        <v>0</v>
      </c>
      <c r="G7201" s="17">
        <v>0</v>
      </c>
      <c r="H7201" s="37">
        <f t="shared" si="2022"/>
        <v>48.92</v>
      </c>
      <c r="I7201" s="37">
        <f>IF(H7201&lt;'Roof Calculator'!$G$8, 1, 0)</f>
        <v>1</v>
      </c>
      <c r="J7201" s="37">
        <f>IF(H7201&gt;='Roof Calculator'!$G$8, 1, 0)</f>
        <v>0</v>
      </c>
      <c r="K7201" s="37">
        <f t="shared" si="2023"/>
        <v>48.92</v>
      </c>
      <c r="L7201" s="37">
        <f t="shared" si="2024"/>
        <v>0</v>
      </c>
      <c r="M7201" s="37">
        <v>0</v>
      </c>
      <c r="N7201" s="37">
        <f t="shared" si="2025"/>
        <v>0</v>
      </c>
      <c r="O7201" s="37">
        <v>0</v>
      </c>
      <c r="P7201" s="37">
        <v>0</v>
      </c>
      <c r="Q7201" s="21">
        <f t="shared" si="2026"/>
        <v>39.790999999999997</v>
      </c>
      <c r="R7201" s="21">
        <f t="shared" si="2035"/>
        <v>300.12499999999676</v>
      </c>
      <c r="S7201" s="21">
        <f t="shared" si="2036"/>
        <v>-13.568077906570002</v>
      </c>
      <c r="T7201" s="21">
        <f t="shared" si="2027"/>
        <v>86.147999999999996</v>
      </c>
      <c r="U7201" s="37">
        <f>VLOOKUP(Time_Zone, 'LSTM LookUp'!$B$5:$D$8, 3, FALSE)</f>
        <v>-75</v>
      </c>
      <c r="V7201" s="21">
        <f t="shared" si="2037"/>
        <v>16.366613805312188</v>
      </c>
      <c r="W7201" s="21">
        <f t="shared" si="2028"/>
        <v>45.239653451328053</v>
      </c>
      <c r="X7201" s="21">
        <f t="shared" si="2029"/>
        <v>0</v>
      </c>
      <c r="Y7201" s="21">
        <f t="shared" si="2030"/>
        <v>0</v>
      </c>
      <c r="Z7201" s="21">
        <f t="shared" si="2038"/>
        <v>0</v>
      </c>
      <c r="AA7201" s="21">
        <f t="shared" si="2031"/>
        <v>0</v>
      </c>
      <c r="AB7201" s="21">
        <f t="shared" si="2032"/>
        <v>0</v>
      </c>
      <c r="AC7201" s="21">
        <f t="shared" si="2033"/>
        <v>0</v>
      </c>
      <c r="AD7201" s="21">
        <f t="shared" si="2039"/>
        <v>0</v>
      </c>
      <c r="AE7201" s="21" t="str">
        <f t="shared" si="2034"/>
        <v>10/27/4:00</v>
      </c>
    </row>
    <row r="7202" spans="2:31">
      <c r="B7202" s="37">
        <v>10</v>
      </c>
      <c r="C7202" s="38">
        <v>27</v>
      </c>
      <c r="D7202" s="39">
        <v>5</v>
      </c>
      <c r="E7202" s="17">
        <v>9.4</v>
      </c>
      <c r="F7202" s="17">
        <v>0</v>
      </c>
      <c r="G7202" s="17">
        <v>0</v>
      </c>
      <c r="H7202" s="37">
        <f t="shared" si="2022"/>
        <v>48.92</v>
      </c>
      <c r="I7202" s="37">
        <f>IF(H7202&lt;'Roof Calculator'!$G$8, 1, 0)</f>
        <v>1</v>
      </c>
      <c r="J7202" s="37">
        <f>IF(H7202&gt;='Roof Calculator'!$G$8, 1, 0)</f>
        <v>0</v>
      </c>
      <c r="K7202" s="37">
        <f t="shared" si="2023"/>
        <v>48.92</v>
      </c>
      <c r="L7202" s="37">
        <f t="shared" si="2024"/>
        <v>0</v>
      </c>
      <c r="M7202" s="37">
        <v>0</v>
      </c>
      <c r="N7202" s="37">
        <f t="shared" si="2025"/>
        <v>0</v>
      </c>
      <c r="O7202" s="37">
        <v>0</v>
      </c>
      <c r="P7202" s="37">
        <v>0</v>
      </c>
      <c r="Q7202" s="21">
        <f t="shared" si="2026"/>
        <v>39.790999999999997</v>
      </c>
      <c r="R7202" s="21">
        <f t="shared" si="2035"/>
        <v>300.16666666666345</v>
      </c>
      <c r="S7202" s="21">
        <f t="shared" si="2036"/>
        <v>-13.581663980082448</v>
      </c>
      <c r="T7202" s="21">
        <f t="shared" si="2027"/>
        <v>86.147999999999996</v>
      </c>
      <c r="U7202" s="37">
        <f>VLOOKUP(Time_Zone, 'LSTM LookUp'!$B$5:$D$8, 3, FALSE)</f>
        <v>-75</v>
      </c>
      <c r="V7202" s="21">
        <f t="shared" si="2037"/>
        <v>16.368604674716241</v>
      </c>
      <c r="W7202" s="21">
        <f t="shared" si="2028"/>
        <v>60.240151168679041</v>
      </c>
      <c r="X7202" s="21">
        <f t="shared" si="2029"/>
        <v>0</v>
      </c>
      <c r="Y7202" s="21">
        <f t="shared" si="2030"/>
        <v>0</v>
      </c>
      <c r="Z7202" s="21">
        <f t="shared" si="2038"/>
        <v>0</v>
      </c>
      <c r="AA7202" s="21">
        <f t="shared" si="2031"/>
        <v>0</v>
      </c>
      <c r="AB7202" s="21">
        <f t="shared" si="2032"/>
        <v>0</v>
      </c>
      <c r="AC7202" s="21">
        <f t="shared" si="2033"/>
        <v>0</v>
      </c>
      <c r="AD7202" s="21">
        <f t="shared" si="2039"/>
        <v>0</v>
      </c>
      <c r="AE7202" s="21" t="str">
        <f t="shared" si="2034"/>
        <v>10/27/5:00</v>
      </c>
    </row>
    <row r="7203" spans="2:31">
      <c r="B7203" s="37">
        <v>10</v>
      </c>
      <c r="C7203" s="38">
        <v>27</v>
      </c>
      <c r="D7203" s="39">
        <v>6</v>
      </c>
      <c r="E7203" s="17">
        <v>9.4</v>
      </c>
      <c r="F7203" s="17">
        <v>0</v>
      </c>
      <c r="G7203" s="17">
        <v>0</v>
      </c>
      <c r="H7203" s="37">
        <f t="shared" si="2022"/>
        <v>48.92</v>
      </c>
      <c r="I7203" s="37">
        <f>IF(H7203&lt;'Roof Calculator'!$G$8, 1, 0)</f>
        <v>1</v>
      </c>
      <c r="J7203" s="37">
        <f>IF(H7203&gt;='Roof Calculator'!$G$8, 1, 0)</f>
        <v>0</v>
      </c>
      <c r="K7203" s="37">
        <f t="shared" si="2023"/>
        <v>48.92</v>
      </c>
      <c r="L7203" s="37">
        <f t="shared" si="2024"/>
        <v>0</v>
      </c>
      <c r="M7203" s="37">
        <v>0</v>
      </c>
      <c r="N7203" s="37">
        <f t="shared" si="2025"/>
        <v>0</v>
      </c>
      <c r="O7203" s="37">
        <v>0</v>
      </c>
      <c r="P7203" s="37">
        <v>0</v>
      </c>
      <c r="Q7203" s="21">
        <f t="shared" si="2026"/>
        <v>39.790999999999997</v>
      </c>
      <c r="R7203" s="21">
        <f t="shared" si="2035"/>
        <v>300.20833333333013</v>
      </c>
      <c r="S7203" s="21">
        <f t="shared" si="2036"/>
        <v>-13.595243710413691</v>
      </c>
      <c r="T7203" s="21">
        <f t="shared" si="2027"/>
        <v>86.147999999999996</v>
      </c>
      <c r="U7203" s="37">
        <f>VLOOKUP(Time_Zone, 'LSTM LookUp'!$B$5:$D$8, 3, FALSE)</f>
        <v>-75</v>
      </c>
      <c r="V7203" s="21">
        <f t="shared" si="2037"/>
        <v>16.370572608767269</v>
      </c>
      <c r="W7203" s="21">
        <f t="shared" si="2028"/>
        <v>75.240643152191794</v>
      </c>
      <c r="X7203" s="21">
        <f t="shared" si="2029"/>
        <v>0</v>
      </c>
      <c r="Y7203" s="21">
        <f t="shared" si="2030"/>
        <v>0</v>
      </c>
      <c r="Z7203" s="21">
        <f t="shared" si="2038"/>
        <v>0</v>
      </c>
      <c r="AA7203" s="21">
        <f t="shared" si="2031"/>
        <v>0</v>
      </c>
      <c r="AB7203" s="21">
        <f t="shared" si="2032"/>
        <v>0</v>
      </c>
      <c r="AC7203" s="21">
        <f t="shared" si="2033"/>
        <v>0</v>
      </c>
      <c r="AD7203" s="21">
        <f t="shared" si="2039"/>
        <v>0</v>
      </c>
      <c r="AE7203" s="21" t="str">
        <f t="shared" si="2034"/>
        <v>10/27/6:00</v>
      </c>
    </row>
    <row r="7204" spans="2:31">
      <c r="B7204" s="37">
        <v>10</v>
      </c>
      <c r="C7204" s="38">
        <v>27</v>
      </c>
      <c r="D7204" s="39">
        <v>7</v>
      </c>
      <c r="E7204" s="17">
        <v>9.4</v>
      </c>
      <c r="F7204" s="17">
        <v>0</v>
      </c>
      <c r="G7204" s="17">
        <v>0</v>
      </c>
      <c r="H7204" s="37">
        <f t="shared" si="2022"/>
        <v>48.92</v>
      </c>
      <c r="I7204" s="37">
        <f>IF(H7204&lt;'Roof Calculator'!$G$8, 1, 0)</f>
        <v>1</v>
      </c>
      <c r="J7204" s="37">
        <f>IF(H7204&gt;='Roof Calculator'!$G$8, 1, 0)</f>
        <v>0</v>
      </c>
      <c r="K7204" s="37">
        <f t="shared" si="2023"/>
        <v>48.92</v>
      </c>
      <c r="L7204" s="37">
        <f t="shared" si="2024"/>
        <v>0</v>
      </c>
      <c r="M7204" s="37">
        <v>0</v>
      </c>
      <c r="N7204" s="37">
        <f t="shared" si="2025"/>
        <v>0</v>
      </c>
      <c r="O7204" s="37">
        <v>0</v>
      </c>
      <c r="P7204" s="37">
        <v>0</v>
      </c>
      <c r="Q7204" s="21">
        <f t="shared" si="2026"/>
        <v>39.790999999999997</v>
      </c>
      <c r="R7204" s="21">
        <f t="shared" si="2035"/>
        <v>300.24999999999682</v>
      </c>
      <c r="S7204" s="21">
        <f t="shared" si="2036"/>
        <v>-13.608817090249545</v>
      </c>
      <c r="T7204" s="21">
        <f t="shared" si="2027"/>
        <v>86.147999999999996</v>
      </c>
      <c r="U7204" s="37">
        <f>VLOOKUP(Time_Zone, 'LSTM LookUp'!$B$5:$D$8, 3, FALSE)</f>
        <v>-75</v>
      </c>
      <c r="V7204" s="21">
        <f t="shared" si="2037"/>
        <v>16.372517599834428</v>
      </c>
      <c r="W7204" s="21">
        <f t="shared" si="2028"/>
        <v>90.241129399958595</v>
      </c>
      <c r="X7204" s="21">
        <f t="shared" si="2029"/>
        <v>0</v>
      </c>
      <c r="Y7204" s="21">
        <f t="shared" si="2030"/>
        <v>0</v>
      </c>
      <c r="Z7204" s="21">
        <f t="shared" si="2038"/>
        <v>0</v>
      </c>
      <c r="AA7204" s="21">
        <f t="shared" si="2031"/>
        <v>0</v>
      </c>
      <c r="AB7204" s="21">
        <f t="shared" si="2032"/>
        <v>0</v>
      </c>
      <c r="AC7204" s="21">
        <f t="shared" si="2033"/>
        <v>0</v>
      </c>
      <c r="AD7204" s="21">
        <f t="shared" si="2039"/>
        <v>0</v>
      </c>
      <c r="AE7204" s="21" t="str">
        <f t="shared" si="2034"/>
        <v>10/27/7:00</v>
      </c>
    </row>
    <row r="7205" spans="2:31">
      <c r="B7205" s="37">
        <v>10</v>
      </c>
      <c r="C7205" s="38">
        <v>27</v>
      </c>
      <c r="D7205" s="39">
        <v>8</v>
      </c>
      <c r="E7205" s="17">
        <v>10</v>
      </c>
      <c r="F7205" s="17">
        <v>14</v>
      </c>
      <c r="G7205" s="17">
        <v>0</v>
      </c>
      <c r="H7205" s="37">
        <f t="shared" si="2022"/>
        <v>50</v>
      </c>
      <c r="I7205" s="37">
        <f>IF(H7205&lt;'Roof Calculator'!$G$8, 1, 0)</f>
        <v>1</v>
      </c>
      <c r="J7205" s="37">
        <f>IF(H7205&gt;='Roof Calculator'!$G$8, 1, 0)</f>
        <v>0</v>
      </c>
      <c r="K7205" s="37">
        <f t="shared" si="2023"/>
        <v>50</v>
      </c>
      <c r="L7205" s="37">
        <f t="shared" si="2024"/>
        <v>0</v>
      </c>
      <c r="M7205" s="37">
        <v>0</v>
      </c>
      <c r="N7205" s="37">
        <f t="shared" si="2025"/>
        <v>14</v>
      </c>
      <c r="O7205" s="37">
        <v>0</v>
      </c>
      <c r="P7205" s="37">
        <v>0</v>
      </c>
      <c r="Q7205" s="21">
        <f t="shared" si="2026"/>
        <v>39.790999999999997</v>
      </c>
      <c r="R7205" s="21">
        <f t="shared" si="2035"/>
        <v>300.2916666666635</v>
      </c>
      <c r="S7205" s="21">
        <f t="shared" si="2036"/>
        <v>-13.622384112276118</v>
      </c>
      <c r="T7205" s="21">
        <f t="shared" si="2027"/>
        <v>86.147999999999996</v>
      </c>
      <c r="U7205" s="37">
        <f>VLOOKUP(Time_Zone, 'LSTM LookUp'!$B$5:$D$8, 3, FALSE)</f>
        <v>-75</v>
      </c>
      <c r="V7205" s="21">
        <f t="shared" si="2037"/>
        <v>16.374439640328585</v>
      </c>
      <c r="W7205" s="21">
        <f t="shared" si="2028"/>
        <v>105.24160991008213</v>
      </c>
      <c r="X7205" s="21">
        <f t="shared" si="2029"/>
        <v>0</v>
      </c>
      <c r="Y7205" s="21">
        <f t="shared" si="2030"/>
        <v>14</v>
      </c>
      <c r="Z7205" s="21">
        <f t="shared" si="2038"/>
        <v>4.4377554812337419</v>
      </c>
      <c r="AA7205" s="21">
        <f t="shared" si="2031"/>
        <v>4.4377554812337419</v>
      </c>
      <c r="AB7205" s="21">
        <f t="shared" si="2032"/>
        <v>0</v>
      </c>
      <c r="AC7205" s="21">
        <f t="shared" si="2033"/>
        <v>0</v>
      </c>
      <c r="AD7205" s="21">
        <f t="shared" si="2039"/>
        <v>0</v>
      </c>
      <c r="AE7205" s="21" t="str">
        <f t="shared" si="2034"/>
        <v>10/27/8:00</v>
      </c>
    </row>
    <row r="7206" spans="2:31">
      <c r="B7206" s="37">
        <v>10</v>
      </c>
      <c r="C7206" s="38">
        <v>27</v>
      </c>
      <c r="D7206" s="39">
        <v>9</v>
      </c>
      <c r="E7206" s="17">
        <v>10</v>
      </c>
      <c r="F7206" s="17">
        <v>58</v>
      </c>
      <c r="G7206" s="17">
        <v>0</v>
      </c>
      <c r="H7206" s="37">
        <f t="shared" si="2022"/>
        <v>50</v>
      </c>
      <c r="I7206" s="37">
        <f>IF(H7206&lt;'Roof Calculator'!$G$8, 1, 0)</f>
        <v>1</v>
      </c>
      <c r="J7206" s="37">
        <f>IF(H7206&gt;='Roof Calculator'!$G$8, 1, 0)</f>
        <v>0</v>
      </c>
      <c r="K7206" s="37">
        <f t="shared" si="2023"/>
        <v>50</v>
      </c>
      <c r="L7206" s="37">
        <f t="shared" si="2024"/>
        <v>0</v>
      </c>
      <c r="M7206" s="37">
        <v>0</v>
      </c>
      <c r="N7206" s="37">
        <f t="shared" si="2025"/>
        <v>58</v>
      </c>
      <c r="O7206" s="37">
        <v>0</v>
      </c>
      <c r="P7206" s="37">
        <v>0</v>
      </c>
      <c r="Q7206" s="21">
        <f t="shared" si="2026"/>
        <v>39.790999999999997</v>
      </c>
      <c r="R7206" s="21">
        <f t="shared" si="2035"/>
        <v>300.33333333333019</v>
      </c>
      <c r="S7206" s="21">
        <f t="shared" si="2036"/>
        <v>-13.635944769179877</v>
      </c>
      <c r="T7206" s="21">
        <f t="shared" si="2027"/>
        <v>86.147999999999996</v>
      </c>
      <c r="U7206" s="37">
        <f>VLOOKUP(Time_Zone, 'LSTM LookUp'!$B$5:$D$8, 3, FALSE)</f>
        <v>-75</v>
      </c>
      <c r="V7206" s="21">
        <f t="shared" si="2037"/>
        <v>16.376338722702286</v>
      </c>
      <c r="W7206" s="21">
        <f t="shared" si="2028"/>
        <v>120.24208468067553</v>
      </c>
      <c r="X7206" s="21">
        <f t="shared" si="2029"/>
        <v>0</v>
      </c>
      <c r="Y7206" s="21">
        <f t="shared" si="2030"/>
        <v>58</v>
      </c>
      <c r="Z7206" s="21">
        <f t="shared" si="2038"/>
        <v>18.384986993682645</v>
      </c>
      <c r="AA7206" s="21">
        <f t="shared" si="2031"/>
        <v>18.384986993682645</v>
      </c>
      <c r="AB7206" s="21">
        <f t="shared" si="2032"/>
        <v>0</v>
      </c>
      <c r="AC7206" s="21">
        <f t="shared" si="2033"/>
        <v>0</v>
      </c>
      <c r="AD7206" s="21">
        <f t="shared" si="2039"/>
        <v>0</v>
      </c>
      <c r="AE7206" s="21" t="str">
        <f t="shared" si="2034"/>
        <v>10/27/9:00</v>
      </c>
    </row>
    <row r="7207" spans="2:31">
      <c r="B7207" s="37">
        <v>10</v>
      </c>
      <c r="C7207" s="38">
        <v>27</v>
      </c>
      <c r="D7207" s="39">
        <v>10</v>
      </c>
      <c r="E7207" s="17">
        <v>10.6</v>
      </c>
      <c r="F7207" s="17">
        <v>104</v>
      </c>
      <c r="G7207" s="17">
        <v>1</v>
      </c>
      <c r="H7207" s="37">
        <f t="shared" si="2022"/>
        <v>51.08</v>
      </c>
      <c r="I7207" s="37">
        <f>IF(H7207&lt;'Roof Calculator'!$G$8, 1, 0)</f>
        <v>1</v>
      </c>
      <c r="J7207" s="37">
        <f>IF(H7207&gt;='Roof Calculator'!$G$8, 1, 0)</f>
        <v>0</v>
      </c>
      <c r="K7207" s="37">
        <f t="shared" si="2023"/>
        <v>51.08</v>
      </c>
      <c r="L7207" s="37">
        <f t="shared" si="2024"/>
        <v>0</v>
      </c>
      <c r="M7207" s="37">
        <v>0</v>
      </c>
      <c r="N7207" s="37">
        <f t="shared" si="2025"/>
        <v>104</v>
      </c>
      <c r="O7207" s="37">
        <v>0</v>
      </c>
      <c r="P7207" s="37">
        <v>0</v>
      </c>
      <c r="Q7207" s="21">
        <f t="shared" si="2026"/>
        <v>39.790999999999997</v>
      </c>
      <c r="R7207" s="21">
        <f t="shared" si="2035"/>
        <v>300.37499999999687</v>
      </c>
      <c r="S7207" s="21">
        <f t="shared" si="2036"/>
        <v>-13.649499053647574</v>
      </c>
      <c r="T7207" s="21">
        <f t="shared" si="2027"/>
        <v>86.147999999999996</v>
      </c>
      <c r="U7207" s="37">
        <f>VLOOKUP(Time_Zone, 'LSTM LookUp'!$B$5:$D$8, 3, FALSE)</f>
        <v>-75</v>
      </c>
      <c r="V7207" s="21">
        <f t="shared" si="2037"/>
        <v>16.378214839449814</v>
      </c>
      <c r="W7207" s="21">
        <f t="shared" si="2028"/>
        <v>135.24255370986242</v>
      </c>
      <c r="X7207" s="21">
        <f t="shared" si="2029"/>
        <v>-0.68124071275957399</v>
      </c>
      <c r="Y7207" s="21">
        <f t="shared" si="2030"/>
        <v>103.31875928724043</v>
      </c>
      <c r="Z7207" s="21">
        <f t="shared" si="2038"/>
        <v>32.750242167230063</v>
      </c>
      <c r="AA7207" s="21">
        <f t="shared" si="2031"/>
        <v>32.750242167230063</v>
      </c>
      <c r="AB7207" s="21">
        <f t="shared" si="2032"/>
        <v>0</v>
      </c>
      <c r="AC7207" s="21">
        <f t="shared" si="2033"/>
        <v>0</v>
      </c>
      <c r="AD7207" s="21">
        <f t="shared" si="2039"/>
        <v>0</v>
      </c>
      <c r="AE7207" s="21" t="str">
        <f t="shared" si="2034"/>
        <v>10/27/10:00</v>
      </c>
    </row>
    <row r="7208" spans="2:31">
      <c r="B7208" s="37">
        <v>10</v>
      </c>
      <c r="C7208" s="38">
        <v>27</v>
      </c>
      <c r="D7208" s="39">
        <v>11</v>
      </c>
      <c r="E7208" s="17">
        <v>10.6</v>
      </c>
      <c r="F7208" s="17">
        <v>145</v>
      </c>
      <c r="G7208" s="17">
        <v>2</v>
      </c>
      <c r="H7208" s="37">
        <f t="shared" si="2022"/>
        <v>51.08</v>
      </c>
      <c r="I7208" s="37">
        <f>IF(H7208&lt;'Roof Calculator'!$G$8, 1, 0)</f>
        <v>1</v>
      </c>
      <c r="J7208" s="37">
        <f>IF(H7208&gt;='Roof Calculator'!$G$8, 1, 0)</f>
        <v>0</v>
      </c>
      <c r="K7208" s="37">
        <f t="shared" si="2023"/>
        <v>51.08</v>
      </c>
      <c r="L7208" s="37">
        <f t="shared" si="2024"/>
        <v>0</v>
      </c>
      <c r="M7208" s="37">
        <v>0</v>
      </c>
      <c r="N7208" s="37">
        <f t="shared" si="2025"/>
        <v>145</v>
      </c>
      <c r="O7208" s="37">
        <v>0</v>
      </c>
      <c r="P7208" s="37">
        <v>0</v>
      </c>
      <c r="Q7208" s="21">
        <f t="shared" si="2026"/>
        <v>39.790999999999997</v>
      </c>
      <c r="R7208" s="21">
        <f t="shared" si="2035"/>
        <v>300.41666666666356</v>
      </c>
      <c r="S7208" s="21">
        <f t="shared" si="2036"/>
        <v>-13.663046958366326</v>
      </c>
      <c r="T7208" s="21">
        <f t="shared" si="2027"/>
        <v>86.147999999999996</v>
      </c>
      <c r="U7208" s="37">
        <f>VLOOKUP(Time_Zone, 'LSTM LookUp'!$B$5:$D$8, 3, FALSE)</f>
        <v>-75</v>
      </c>
      <c r="V7208" s="21">
        <f t="shared" si="2037"/>
        <v>16.380067983107178</v>
      </c>
      <c r="W7208" s="21">
        <f t="shared" si="2028"/>
        <v>150.2430169957768</v>
      </c>
      <c r="X7208" s="21">
        <f t="shared" si="2029"/>
        <v>-1.598719256466764</v>
      </c>
      <c r="Y7208" s="21">
        <f t="shared" si="2030"/>
        <v>143.40128074353325</v>
      </c>
      <c r="Z7208" s="21">
        <f t="shared" si="2038"/>
        <v>45.455701402539532</v>
      </c>
      <c r="AA7208" s="21">
        <f t="shared" si="2031"/>
        <v>45.455701402539532</v>
      </c>
      <c r="AB7208" s="21">
        <f t="shared" si="2032"/>
        <v>0</v>
      </c>
      <c r="AC7208" s="21">
        <f t="shared" si="2033"/>
        <v>0</v>
      </c>
      <c r="AD7208" s="21">
        <f t="shared" si="2039"/>
        <v>0</v>
      </c>
      <c r="AE7208" s="21" t="str">
        <f t="shared" si="2034"/>
        <v>10/27/11:00</v>
      </c>
    </row>
    <row r="7209" spans="2:31">
      <c r="B7209" s="37">
        <v>10</v>
      </c>
      <c r="C7209" s="38">
        <v>27</v>
      </c>
      <c r="D7209" s="39">
        <v>12</v>
      </c>
      <c r="E7209" s="17">
        <v>10.6</v>
      </c>
      <c r="F7209" s="17">
        <v>167</v>
      </c>
      <c r="G7209" s="17">
        <v>1</v>
      </c>
      <c r="H7209" s="37">
        <f t="shared" si="2022"/>
        <v>51.08</v>
      </c>
      <c r="I7209" s="37">
        <f>IF(H7209&lt;'Roof Calculator'!$G$8, 1, 0)</f>
        <v>1</v>
      </c>
      <c r="J7209" s="37">
        <f>IF(H7209&gt;='Roof Calculator'!$G$8, 1, 0)</f>
        <v>0</v>
      </c>
      <c r="K7209" s="37">
        <f t="shared" si="2023"/>
        <v>51.08</v>
      </c>
      <c r="L7209" s="37">
        <f t="shared" si="2024"/>
        <v>0</v>
      </c>
      <c r="M7209" s="37">
        <v>0</v>
      </c>
      <c r="N7209" s="37">
        <f t="shared" si="2025"/>
        <v>167</v>
      </c>
      <c r="O7209" s="37">
        <v>0</v>
      </c>
      <c r="P7209" s="37">
        <v>0</v>
      </c>
      <c r="Q7209" s="21">
        <f t="shared" si="2026"/>
        <v>39.790999999999997</v>
      </c>
      <c r="R7209" s="21">
        <f t="shared" si="2035"/>
        <v>300.45833333333024</v>
      </c>
      <c r="S7209" s="21">
        <f t="shared" si="2036"/>
        <v>-13.676588476023563</v>
      </c>
      <c r="T7209" s="21">
        <f t="shared" si="2027"/>
        <v>86.147999999999996</v>
      </c>
      <c r="U7209" s="37">
        <f>VLOOKUP(Time_Zone, 'LSTM LookUp'!$B$5:$D$8, 3, FALSE)</f>
        <v>-75</v>
      </c>
      <c r="V7209" s="21">
        <f t="shared" si="2037"/>
        <v>16.381898146252151</v>
      </c>
      <c r="W7209" s="21">
        <f t="shared" si="2028"/>
        <v>165.24347453656307</v>
      </c>
      <c r="X7209" s="21">
        <f t="shared" si="2029"/>
        <v>-0.87329182815265805</v>
      </c>
      <c r="Y7209" s="21">
        <f t="shared" si="2030"/>
        <v>166.12670817184735</v>
      </c>
      <c r="Z7209" s="21">
        <f t="shared" si="2038"/>
        <v>52.659264983495277</v>
      </c>
      <c r="AA7209" s="21">
        <f t="shared" si="2031"/>
        <v>52.659264983495277</v>
      </c>
      <c r="AB7209" s="21">
        <f t="shared" si="2032"/>
        <v>0</v>
      </c>
      <c r="AC7209" s="21">
        <f t="shared" si="2033"/>
        <v>0</v>
      </c>
      <c r="AD7209" s="21">
        <f t="shared" si="2039"/>
        <v>0</v>
      </c>
      <c r="AE7209" s="21" t="str">
        <f t="shared" si="2034"/>
        <v>10/27/12:00</v>
      </c>
    </row>
    <row r="7210" spans="2:31">
      <c r="B7210" s="37">
        <v>10</v>
      </c>
      <c r="C7210" s="38">
        <v>27</v>
      </c>
      <c r="D7210" s="39">
        <v>13</v>
      </c>
      <c r="E7210" s="17">
        <v>10.6</v>
      </c>
      <c r="F7210" s="17">
        <v>177</v>
      </c>
      <c r="G7210" s="17">
        <v>1</v>
      </c>
      <c r="H7210" s="37">
        <f t="shared" si="2022"/>
        <v>51.08</v>
      </c>
      <c r="I7210" s="37">
        <f>IF(H7210&lt;'Roof Calculator'!$G$8, 1, 0)</f>
        <v>1</v>
      </c>
      <c r="J7210" s="37">
        <f>IF(H7210&gt;='Roof Calculator'!$G$8, 1, 0)</f>
        <v>0</v>
      </c>
      <c r="K7210" s="37">
        <f t="shared" si="2023"/>
        <v>51.08</v>
      </c>
      <c r="L7210" s="37">
        <f t="shared" si="2024"/>
        <v>0</v>
      </c>
      <c r="M7210" s="37">
        <v>0</v>
      </c>
      <c r="N7210" s="37">
        <f t="shared" si="2025"/>
        <v>177</v>
      </c>
      <c r="O7210" s="37">
        <v>0</v>
      </c>
      <c r="P7210" s="37">
        <v>0</v>
      </c>
      <c r="Q7210" s="21">
        <f t="shared" si="2026"/>
        <v>39.790999999999997</v>
      </c>
      <c r="R7210" s="21">
        <f t="shared" si="2035"/>
        <v>300.49999999999693</v>
      </c>
      <c r="S7210" s="21">
        <f t="shared" si="2036"/>
        <v>-13.690123599307054</v>
      </c>
      <c r="T7210" s="21">
        <f t="shared" si="2027"/>
        <v>86.147999999999996</v>
      </c>
      <c r="U7210" s="37">
        <f>VLOOKUP(Time_Zone, 'LSTM LookUp'!$B$5:$D$8, 3, FALSE)</f>
        <v>-75</v>
      </c>
      <c r="V7210" s="21">
        <f t="shared" si="2037"/>
        <v>16.383705321504266</v>
      </c>
      <c r="W7210" s="21">
        <f t="shared" si="2028"/>
        <v>180.2439263303761</v>
      </c>
      <c r="X7210" s="21">
        <f t="shared" si="2029"/>
        <v>-0.89801408076662514</v>
      </c>
      <c r="Y7210" s="21">
        <f t="shared" si="2030"/>
        <v>176.10198591923339</v>
      </c>
      <c r="Z7210" s="21">
        <f t="shared" si="2038"/>
        <v>55.821253804944661</v>
      </c>
      <c r="AA7210" s="21">
        <f t="shared" si="2031"/>
        <v>55.821253804944661</v>
      </c>
      <c r="AB7210" s="21">
        <f t="shared" si="2032"/>
        <v>0</v>
      </c>
      <c r="AC7210" s="21">
        <f t="shared" si="2033"/>
        <v>0</v>
      </c>
      <c r="AD7210" s="21">
        <f t="shared" si="2039"/>
        <v>0</v>
      </c>
      <c r="AE7210" s="21" t="str">
        <f t="shared" si="2034"/>
        <v>10/27/13:00</v>
      </c>
    </row>
    <row r="7211" spans="2:31">
      <c r="B7211" s="37">
        <v>10</v>
      </c>
      <c r="C7211" s="38">
        <v>27</v>
      </c>
      <c r="D7211" s="39">
        <v>14</v>
      </c>
      <c r="E7211" s="17">
        <v>10.6</v>
      </c>
      <c r="F7211" s="17">
        <v>285</v>
      </c>
      <c r="G7211" s="17">
        <v>1</v>
      </c>
      <c r="H7211" s="37">
        <f t="shared" si="2022"/>
        <v>51.08</v>
      </c>
      <c r="I7211" s="37">
        <f>IF(H7211&lt;'Roof Calculator'!$G$8, 1, 0)</f>
        <v>1</v>
      </c>
      <c r="J7211" s="37">
        <f>IF(H7211&gt;='Roof Calculator'!$G$8, 1, 0)</f>
        <v>0</v>
      </c>
      <c r="K7211" s="37">
        <f t="shared" si="2023"/>
        <v>51.08</v>
      </c>
      <c r="L7211" s="37">
        <f t="shared" si="2024"/>
        <v>0</v>
      </c>
      <c r="M7211" s="37">
        <v>0</v>
      </c>
      <c r="N7211" s="37">
        <f t="shared" si="2025"/>
        <v>285</v>
      </c>
      <c r="O7211" s="37">
        <v>0</v>
      </c>
      <c r="P7211" s="37">
        <v>0</v>
      </c>
      <c r="Q7211" s="21">
        <f t="shared" si="2026"/>
        <v>39.790999999999997</v>
      </c>
      <c r="R7211" s="21">
        <f t="shared" si="2035"/>
        <v>300.54166666666362</v>
      </c>
      <c r="S7211" s="21">
        <f t="shared" si="2036"/>
        <v>-13.703652320904915</v>
      </c>
      <c r="T7211" s="21">
        <f t="shared" si="2027"/>
        <v>86.147999999999996</v>
      </c>
      <c r="U7211" s="37">
        <f>VLOOKUP(Time_Zone, 'LSTM LookUp'!$B$5:$D$8, 3, FALSE)</f>
        <v>-75</v>
      </c>
      <c r="V7211" s="21">
        <f t="shared" si="2037"/>
        <v>16.385489501524852</v>
      </c>
      <c r="W7211" s="21">
        <f t="shared" si="2028"/>
        <v>195.2443723753812</v>
      </c>
      <c r="X7211" s="21">
        <f t="shared" si="2029"/>
        <v>-0.87185732681310957</v>
      </c>
      <c r="Y7211" s="21">
        <f t="shared" si="2030"/>
        <v>284.12814267318691</v>
      </c>
      <c r="Z7211" s="21">
        <f t="shared" si="2038"/>
        <v>90.063658751478428</v>
      </c>
      <c r="AA7211" s="21">
        <f t="shared" si="2031"/>
        <v>90.063658751478428</v>
      </c>
      <c r="AB7211" s="21">
        <f t="shared" si="2032"/>
        <v>0</v>
      </c>
      <c r="AC7211" s="21">
        <f t="shared" si="2033"/>
        <v>0</v>
      </c>
      <c r="AD7211" s="21">
        <f t="shared" si="2039"/>
        <v>0</v>
      </c>
      <c r="AE7211" s="21" t="str">
        <f t="shared" si="2034"/>
        <v>10/27/14:00</v>
      </c>
    </row>
    <row r="7212" spans="2:31">
      <c r="B7212" s="37">
        <v>10</v>
      </c>
      <c r="C7212" s="38">
        <v>27</v>
      </c>
      <c r="D7212" s="39">
        <v>15</v>
      </c>
      <c r="E7212" s="17">
        <v>10.6</v>
      </c>
      <c r="F7212" s="17">
        <v>222</v>
      </c>
      <c r="G7212" s="17">
        <v>0</v>
      </c>
      <c r="H7212" s="37">
        <f t="shared" si="2022"/>
        <v>51.08</v>
      </c>
      <c r="I7212" s="37">
        <f>IF(H7212&lt;'Roof Calculator'!$G$8, 1, 0)</f>
        <v>1</v>
      </c>
      <c r="J7212" s="37">
        <f>IF(H7212&gt;='Roof Calculator'!$G$8, 1, 0)</f>
        <v>0</v>
      </c>
      <c r="K7212" s="37">
        <f t="shared" si="2023"/>
        <v>51.08</v>
      </c>
      <c r="L7212" s="37">
        <f t="shared" si="2024"/>
        <v>0</v>
      </c>
      <c r="M7212" s="37">
        <v>0</v>
      </c>
      <c r="N7212" s="37">
        <f t="shared" si="2025"/>
        <v>222</v>
      </c>
      <c r="O7212" s="37">
        <v>0</v>
      </c>
      <c r="P7212" s="37">
        <v>0</v>
      </c>
      <c r="Q7212" s="21">
        <f t="shared" si="2026"/>
        <v>39.790999999999997</v>
      </c>
      <c r="R7212" s="21">
        <f t="shared" si="2035"/>
        <v>300.5833333333303</v>
      </c>
      <c r="S7212" s="21">
        <f t="shared" si="2036"/>
        <v>-13.717174633505634</v>
      </c>
      <c r="T7212" s="21">
        <f t="shared" si="2027"/>
        <v>86.147999999999996</v>
      </c>
      <c r="U7212" s="37">
        <f>VLOOKUP(Time_Zone, 'LSTM LookUp'!$B$5:$D$8, 3, FALSE)</f>
        <v>-75</v>
      </c>
      <c r="V7212" s="21">
        <f t="shared" si="2037"/>
        <v>16.387250679017047</v>
      </c>
      <c r="W7212" s="21">
        <f t="shared" si="2028"/>
        <v>210.24481266975425</v>
      </c>
      <c r="X7212" s="21">
        <f t="shared" si="2029"/>
        <v>0</v>
      </c>
      <c r="Y7212" s="21">
        <f t="shared" si="2030"/>
        <v>222</v>
      </c>
      <c r="Z7212" s="21">
        <f t="shared" si="2038"/>
        <v>70.370122630992199</v>
      </c>
      <c r="AA7212" s="21">
        <f t="shared" si="2031"/>
        <v>70.370122630992199</v>
      </c>
      <c r="AB7212" s="21">
        <f t="shared" si="2032"/>
        <v>0</v>
      </c>
      <c r="AC7212" s="21">
        <f t="shared" si="2033"/>
        <v>0</v>
      </c>
      <c r="AD7212" s="21">
        <f t="shared" si="2039"/>
        <v>0</v>
      </c>
      <c r="AE7212" s="21" t="str">
        <f t="shared" si="2034"/>
        <v>10/27/15:00</v>
      </c>
    </row>
    <row r="7213" spans="2:31">
      <c r="B7213" s="37">
        <v>10</v>
      </c>
      <c r="C7213" s="38">
        <v>27</v>
      </c>
      <c r="D7213" s="39">
        <v>16</v>
      </c>
      <c r="E7213" s="17">
        <v>11.1</v>
      </c>
      <c r="F7213" s="17">
        <v>185</v>
      </c>
      <c r="G7213" s="17">
        <v>0</v>
      </c>
      <c r="H7213" s="37">
        <f t="shared" si="2022"/>
        <v>51.98</v>
      </c>
      <c r="I7213" s="37">
        <f>IF(H7213&lt;'Roof Calculator'!$G$8, 1, 0)</f>
        <v>1</v>
      </c>
      <c r="J7213" s="37">
        <f>IF(H7213&gt;='Roof Calculator'!$G$8, 1, 0)</f>
        <v>0</v>
      </c>
      <c r="K7213" s="37">
        <f t="shared" si="2023"/>
        <v>51.98</v>
      </c>
      <c r="L7213" s="37">
        <f t="shared" si="2024"/>
        <v>0</v>
      </c>
      <c r="M7213" s="37">
        <v>0</v>
      </c>
      <c r="N7213" s="37">
        <f t="shared" si="2025"/>
        <v>185</v>
      </c>
      <c r="O7213" s="37">
        <v>0</v>
      </c>
      <c r="P7213" s="37">
        <v>0</v>
      </c>
      <c r="Q7213" s="21">
        <f t="shared" si="2026"/>
        <v>39.790999999999997</v>
      </c>
      <c r="R7213" s="21">
        <f t="shared" si="2035"/>
        <v>300.62499999999699</v>
      </c>
      <c r="S7213" s="21">
        <f t="shared" si="2036"/>
        <v>-13.73069052979803</v>
      </c>
      <c r="T7213" s="21">
        <f t="shared" si="2027"/>
        <v>86.147999999999996</v>
      </c>
      <c r="U7213" s="37">
        <f>VLOOKUP(Time_Zone, 'LSTM LookUp'!$B$5:$D$8, 3, FALSE)</f>
        <v>-75</v>
      </c>
      <c r="V7213" s="21">
        <f t="shared" si="2037"/>
        <v>16.388988846725802</v>
      </c>
      <c r="W7213" s="21">
        <f t="shared" si="2028"/>
        <v>225.24524721168146</v>
      </c>
      <c r="X7213" s="21">
        <f t="shared" si="2029"/>
        <v>0</v>
      </c>
      <c r="Y7213" s="21">
        <f t="shared" si="2030"/>
        <v>185</v>
      </c>
      <c r="Z7213" s="21">
        <f t="shared" si="2038"/>
        <v>58.641768859160166</v>
      </c>
      <c r="AA7213" s="21">
        <f t="shared" si="2031"/>
        <v>58.641768859160166</v>
      </c>
      <c r="AB7213" s="21">
        <f t="shared" si="2032"/>
        <v>0</v>
      </c>
      <c r="AC7213" s="21">
        <f t="shared" si="2033"/>
        <v>0</v>
      </c>
      <c r="AD7213" s="21">
        <f t="shared" si="2039"/>
        <v>0</v>
      </c>
      <c r="AE7213" s="21" t="str">
        <f t="shared" si="2034"/>
        <v>10/27/16:00</v>
      </c>
    </row>
    <row r="7214" spans="2:31">
      <c r="B7214" s="37">
        <v>10</v>
      </c>
      <c r="C7214" s="38">
        <v>27</v>
      </c>
      <c r="D7214" s="39">
        <v>17</v>
      </c>
      <c r="E7214" s="17">
        <v>11.1</v>
      </c>
      <c r="F7214" s="17">
        <v>102</v>
      </c>
      <c r="G7214" s="17">
        <v>1</v>
      </c>
      <c r="H7214" s="37">
        <f t="shared" si="2022"/>
        <v>51.98</v>
      </c>
      <c r="I7214" s="37">
        <f>IF(H7214&lt;'Roof Calculator'!$G$8, 1, 0)</f>
        <v>1</v>
      </c>
      <c r="J7214" s="37">
        <f>IF(H7214&gt;='Roof Calculator'!$G$8, 1, 0)</f>
        <v>0</v>
      </c>
      <c r="K7214" s="37">
        <f t="shared" si="2023"/>
        <v>51.98</v>
      </c>
      <c r="L7214" s="37">
        <f t="shared" si="2024"/>
        <v>0</v>
      </c>
      <c r="M7214" s="37">
        <v>0</v>
      </c>
      <c r="N7214" s="37">
        <f t="shared" si="2025"/>
        <v>102</v>
      </c>
      <c r="O7214" s="37">
        <v>0</v>
      </c>
      <c r="P7214" s="37">
        <v>0</v>
      </c>
      <c r="Q7214" s="21">
        <f t="shared" si="2026"/>
        <v>39.790999999999997</v>
      </c>
      <c r="R7214" s="21">
        <f t="shared" si="2035"/>
        <v>300.66666666666367</v>
      </c>
      <c r="S7214" s="21">
        <f t="shared" si="2036"/>
        <v>-13.74420000247126</v>
      </c>
      <c r="T7214" s="21">
        <f t="shared" si="2027"/>
        <v>86.147999999999996</v>
      </c>
      <c r="U7214" s="37">
        <f>VLOOKUP(Time_Zone, 'LSTM LookUp'!$B$5:$D$8, 3, FALSE)</f>
        <v>-75</v>
      </c>
      <c r="V7214" s="21">
        <f t="shared" si="2037"/>
        <v>16.390703997437914</v>
      </c>
      <c r="W7214" s="21">
        <f t="shared" si="2028"/>
        <v>240.24567599935946</v>
      </c>
      <c r="X7214" s="21">
        <f t="shared" si="2029"/>
        <v>-0.5224695223850554</v>
      </c>
      <c r="Y7214" s="21">
        <f t="shared" si="2030"/>
        <v>101.47753047761495</v>
      </c>
      <c r="Z7214" s="21">
        <f t="shared" si="2038"/>
        <v>32.166604792792846</v>
      </c>
      <c r="AA7214" s="21">
        <f t="shared" si="2031"/>
        <v>32.166604792792846</v>
      </c>
      <c r="AB7214" s="21">
        <f t="shared" si="2032"/>
        <v>0</v>
      </c>
      <c r="AC7214" s="21">
        <f t="shared" si="2033"/>
        <v>0</v>
      </c>
      <c r="AD7214" s="21">
        <f t="shared" si="2039"/>
        <v>0</v>
      </c>
      <c r="AE7214" s="21" t="str">
        <f t="shared" si="2034"/>
        <v>10/27/17:00</v>
      </c>
    </row>
    <row r="7215" spans="2:31">
      <c r="B7215" s="37">
        <v>10</v>
      </c>
      <c r="C7215" s="38">
        <v>27</v>
      </c>
      <c r="D7215" s="39">
        <v>18</v>
      </c>
      <c r="E7215" s="17">
        <v>10.6</v>
      </c>
      <c r="F7215" s="17">
        <v>26</v>
      </c>
      <c r="G7215" s="17">
        <v>21</v>
      </c>
      <c r="H7215" s="37">
        <f t="shared" si="2022"/>
        <v>51.08</v>
      </c>
      <c r="I7215" s="37">
        <f>IF(H7215&lt;'Roof Calculator'!$G$8, 1, 0)</f>
        <v>1</v>
      </c>
      <c r="J7215" s="37">
        <f>IF(H7215&gt;='Roof Calculator'!$G$8, 1, 0)</f>
        <v>0</v>
      </c>
      <c r="K7215" s="37">
        <f t="shared" si="2023"/>
        <v>51.08</v>
      </c>
      <c r="L7215" s="37">
        <f t="shared" si="2024"/>
        <v>0</v>
      </c>
      <c r="M7215" s="37">
        <v>0</v>
      </c>
      <c r="N7215" s="37">
        <f t="shared" si="2025"/>
        <v>26</v>
      </c>
      <c r="O7215" s="37">
        <v>0</v>
      </c>
      <c r="P7215" s="37">
        <v>0</v>
      </c>
      <c r="Q7215" s="21">
        <f t="shared" si="2026"/>
        <v>39.790999999999997</v>
      </c>
      <c r="R7215" s="21">
        <f t="shared" si="2035"/>
        <v>300.70833333333036</v>
      </c>
      <c r="S7215" s="21">
        <f t="shared" si="2036"/>
        <v>-13.757703044214891</v>
      </c>
      <c r="T7215" s="21">
        <f t="shared" si="2027"/>
        <v>86.147999999999996</v>
      </c>
      <c r="U7215" s="37">
        <f>VLOOKUP(Time_Zone, 'LSTM LookUp'!$B$5:$D$8, 3, FALSE)</f>
        <v>-75</v>
      </c>
      <c r="V7215" s="21">
        <f t="shared" si="2037"/>
        <v>16.392396123982035</v>
      </c>
      <c r="W7215" s="21">
        <f t="shared" si="2028"/>
        <v>255.24609903099554</v>
      </c>
      <c r="X7215" s="21">
        <f t="shared" si="2029"/>
        <v>-7.1876382686154194</v>
      </c>
      <c r="Y7215" s="21">
        <f t="shared" si="2030"/>
        <v>18.812361731384581</v>
      </c>
      <c r="Z7215" s="21">
        <f t="shared" si="2038"/>
        <v>5.963190099171702</v>
      </c>
      <c r="AA7215" s="21">
        <f t="shared" si="2031"/>
        <v>5.963190099171702</v>
      </c>
      <c r="AB7215" s="21">
        <f t="shared" si="2032"/>
        <v>0</v>
      </c>
      <c r="AC7215" s="21">
        <f t="shared" si="2033"/>
        <v>0</v>
      </c>
      <c r="AD7215" s="21">
        <f t="shared" si="2039"/>
        <v>0</v>
      </c>
      <c r="AE7215" s="21" t="str">
        <f t="shared" si="2034"/>
        <v>10/27/18:00</v>
      </c>
    </row>
    <row r="7216" spans="2:31">
      <c r="B7216" s="37">
        <v>10</v>
      </c>
      <c r="C7216" s="38">
        <v>27</v>
      </c>
      <c r="D7216" s="39">
        <v>19</v>
      </c>
      <c r="E7216" s="17">
        <v>8.3000000000000007</v>
      </c>
      <c r="F7216" s="17">
        <v>0</v>
      </c>
      <c r="G7216" s="17">
        <v>0</v>
      </c>
      <c r="H7216" s="37">
        <f t="shared" si="2022"/>
        <v>46.94</v>
      </c>
      <c r="I7216" s="37">
        <f>IF(H7216&lt;'Roof Calculator'!$G$8, 1, 0)</f>
        <v>1</v>
      </c>
      <c r="J7216" s="37">
        <f>IF(H7216&gt;='Roof Calculator'!$G$8, 1, 0)</f>
        <v>0</v>
      </c>
      <c r="K7216" s="37">
        <f t="shared" si="2023"/>
        <v>46.94</v>
      </c>
      <c r="L7216" s="37">
        <f t="shared" si="2024"/>
        <v>0</v>
      </c>
      <c r="M7216" s="37">
        <v>0</v>
      </c>
      <c r="N7216" s="37">
        <f t="shared" si="2025"/>
        <v>0</v>
      </c>
      <c r="O7216" s="37">
        <v>0</v>
      </c>
      <c r="P7216" s="37">
        <v>0</v>
      </c>
      <c r="Q7216" s="21">
        <f t="shared" si="2026"/>
        <v>39.790999999999997</v>
      </c>
      <c r="R7216" s="21">
        <f t="shared" si="2035"/>
        <v>300.74999999999704</v>
      </c>
      <c r="S7216" s="21">
        <f t="shared" si="2036"/>
        <v>-13.771199647718806</v>
      </c>
      <c r="T7216" s="21">
        <f t="shared" si="2027"/>
        <v>86.147999999999996</v>
      </c>
      <c r="U7216" s="37">
        <f>VLOOKUP(Time_Zone, 'LSTM LookUp'!$B$5:$D$8, 3, FALSE)</f>
        <v>-75</v>
      </c>
      <c r="V7216" s="21">
        <f t="shared" si="2037"/>
        <v>16.394065219228686</v>
      </c>
      <c r="W7216" s="21">
        <f t="shared" si="2028"/>
        <v>270.24651630480719</v>
      </c>
      <c r="X7216" s="21">
        <f t="shared" si="2029"/>
        <v>0</v>
      </c>
      <c r="Y7216" s="21">
        <f t="shared" si="2030"/>
        <v>0</v>
      </c>
      <c r="Z7216" s="21">
        <f t="shared" si="2038"/>
        <v>0</v>
      </c>
      <c r="AA7216" s="21">
        <f t="shared" si="2031"/>
        <v>0</v>
      </c>
      <c r="AB7216" s="21">
        <f t="shared" si="2032"/>
        <v>0</v>
      </c>
      <c r="AC7216" s="21">
        <f t="shared" si="2033"/>
        <v>0</v>
      </c>
      <c r="AD7216" s="21">
        <f t="shared" si="2039"/>
        <v>0</v>
      </c>
      <c r="AE7216" s="21" t="str">
        <f t="shared" si="2034"/>
        <v>10/27/19:00</v>
      </c>
    </row>
    <row r="7217" spans="2:31">
      <c r="B7217" s="37">
        <v>10</v>
      </c>
      <c r="C7217" s="38">
        <v>27</v>
      </c>
      <c r="D7217" s="39">
        <v>20</v>
      </c>
      <c r="E7217" s="17">
        <v>7.2</v>
      </c>
      <c r="F7217" s="17">
        <v>0</v>
      </c>
      <c r="G7217" s="17">
        <v>0</v>
      </c>
      <c r="H7217" s="37">
        <f t="shared" si="2022"/>
        <v>44.96</v>
      </c>
      <c r="I7217" s="37">
        <f>IF(H7217&lt;'Roof Calculator'!$G$8, 1, 0)</f>
        <v>1</v>
      </c>
      <c r="J7217" s="37">
        <f>IF(H7217&gt;='Roof Calculator'!$G$8, 1, 0)</f>
        <v>0</v>
      </c>
      <c r="K7217" s="37">
        <f t="shared" si="2023"/>
        <v>44.96</v>
      </c>
      <c r="L7217" s="37">
        <f t="shared" si="2024"/>
        <v>0</v>
      </c>
      <c r="M7217" s="37">
        <v>0</v>
      </c>
      <c r="N7217" s="37">
        <f t="shared" si="2025"/>
        <v>0</v>
      </c>
      <c r="O7217" s="37">
        <v>0</v>
      </c>
      <c r="P7217" s="37">
        <v>0</v>
      </c>
      <c r="Q7217" s="21">
        <f t="shared" si="2026"/>
        <v>39.790999999999997</v>
      </c>
      <c r="R7217" s="21">
        <f t="shared" si="2035"/>
        <v>300.79166666666373</v>
      </c>
      <c r="S7217" s="21">
        <f t="shared" si="2036"/>
        <v>-13.784689805673272</v>
      </c>
      <c r="T7217" s="21">
        <f t="shared" si="2027"/>
        <v>86.147999999999996</v>
      </c>
      <c r="U7217" s="37">
        <f>VLOOKUP(Time_Zone, 'LSTM LookUp'!$B$5:$D$8, 3, FALSE)</f>
        <v>-75</v>
      </c>
      <c r="V7217" s="21">
        <f t="shared" si="2037"/>
        <v>16.395711276090282</v>
      </c>
      <c r="W7217" s="21">
        <f t="shared" si="2028"/>
        <v>285.24692781902257</v>
      </c>
      <c r="X7217" s="21">
        <f t="shared" si="2029"/>
        <v>0</v>
      </c>
      <c r="Y7217" s="21">
        <f t="shared" si="2030"/>
        <v>0</v>
      </c>
      <c r="Z7217" s="21">
        <f t="shared" si="2038"/>
        <v>0</v>
      </c>
      <c r="AA7217" s="21">
        <f t="shared" si="2031"/>
        <v>0</v>
      </c>
      <c r="AB7217" s="21">
        <f t="shared" si="2032"/>
        <v>0</v>
      </c>
      <c r="AC7217" s="21">
        <f t="shared" si="2033"/>
        <v>0</v>
      </c>
      <c r="AD7217" s="21">
        <f t="shared" si="2039"/>
        <v>0</v>
      </c>
      <c r="AE7217" s="21" t="str">
        <f t="shared" si="2034"/>
        <v>10/27/20:00</v>
      </c>
    </row>
    <row r="7218" spans="2:31">
      <c r="B7218" s="37">
        <v>10</v>
      </c>
      <c r="C7218" s="38">
        <v>27</v>
      </c>
      <c r="D7218" s="39">
        <v>21</v>
      </c>
      <c r="E7218" s="17">
        <v>6.1</v>
      </c>
      <c r="F7218" s="17">
        <v>0</v>
      </c>
      <c r="G7218" s="17">
        <v>0</v>
      </c>
      <c r="H7218" s="37">
        <f t="shared" si="2022"/>
        <v>42.980000000000004</v>
      </c>
      <c r="I7218" s="37">
        <f>IF(H7218&lt;'Roof Calculator'!$G$8, 1, 0)</f>
        <v>1</v>
      </c>
      <c r="J7218" s="37">
        <f>IF(H7218&gt;='Roof Calculator'!$G$8, 1, 0)</f>
        <v>0</v>
      </c>
      <c r="K7218" s="37">
        <f t="shared" si="2023"/>
        <v>42.980000000000004</v>
      </c>
      <c r="L7218" s="37">
        <f t="shared" si="2024"/>
        <v>0</v>
      </c>
      <c r="M7218" s="37">
        <v>0</v>
      </c>
      <c r="N7218" s="37">
        <f t="shared" si="2025"/>
        <v>0</v>
      </c>
      <c r="O7218" s="37">
        <v>0</v>
      </c>
      <c r="P7218" s="37">
        <v>0</v>
      </c>
      <c r="Q7218" s="21">
        <f t="shared" si="2026"/>
        <v>39.790999999999997</v>
      </c>
      <c r="R7218" s="21">
        <f t="shared" si="2035"/>
        <v>300.83333333333042</v>
      </c>
      <c r="S7218" s="21">
        <f t="shared" si="2036"/>
        <v>-13.798173510768967</v>
      </c>
      <c r="T7218" s="21">
        <f t="shared" si="2027"/>
        <v>86.147999999999996</v>
      </c>
      <c r="U7218" s="37">
        <f>VLOOKUP(Time_Zone, 'LSTM LookUp'!$B$5:$D$8, 3, FALSE)</f>
        <v>-75</v>
      </c>
      <c r="V7218" s="21">
        <f t="shared" si="2037"/>
        <v>16.397334287521144</v>
      </c>
      <c r="W7218" s="21">
        <f t="shared" si="2028"/>
        <v>300.24733357188029</v>
      </c>
      <c r="X7218" s="21">
        <f t="shared" si="2029"/>
        <v>0</v>
      </c>
      <c r="Y7218" s="21">
        <f t="shared" si="2030"/>
        <v>0</v>
      </c>
      <c r="Z7218" s="21">
        <f t="shared" si="2038"/>
        <v>0</v>
      </c>
      <c r="AA7218" s="21">
        <f t="shared" si="2031"/>
        <v>0</v>
      </c>
      <c r="AB7218" s="21">
        <f t="shared" si="2032"/>
        <v>0</v>
      </c>
      <c r="AC7218" s="21">
        <f t="shared" si="2033"/>
        <v>0</v>
      </c>
      <c r="AD7218" s="21">
        <f t="shared" si="2039"/>
        <v>0</v>
      </c>
      <c r="AE7218" s="21" t="str">
        <f t="shared" si="2034"/>
        <v>10/27/21:00</v>
      </c>
    </row>
    <row r="7219" spans="2:31">
      <c r="B7219" s="37">
        <v>10</v>
      </c>
      <c r="C7219" s="38">
        <v>27</v>
      </c>
      <c r="D7219" s="39">
        <v>22</v>
      </c>
      <c r="E7219" s="17">
        <v>4.4000000000000004</v>
      </c>
      <c r="F7219" s="17">
        <v>0</v>
      </c>
      <c r="G7219" s="17">
        <v>0</v>
      </c>
      <c r="H7219" s="37">
        <f t="shared" si="2022"/>
        <v>39.92</v>
      </c>
      <c r="I7219" s="37">
        <f>IF(H7219&lt;'Roof Calculator'!$G$8, 1, 0)</f>
        <v>1</v>
      </c>
      <c r="J7219" s="37">
        <f>IF(H7219&gt;='Roof Calculator'!$G$8, 1, 0)</f>
        <v>0</v>
      </c>
      <c r="K7219" s="37">
        <f t="shared" si="2023"/>
        <v>39.92</v>
      </c>
      <c r="L7219" s="37">
        <f t="shared" si="2024"/>
        <v>0</v>
      </c>
      <c r="M7219" s="37">
        <v>0</v>
      </c>
      <c r="N7219" s="37">
        <f t="shared" si="2025"/>
        <v>0</v>
      </c>
      <c r="O7219" s="37">
        <v>0</v>
      </c>
      <c r="P7219" s="37">
        <v>0</v>
      </c>
      <c r="Q7219" s="21">
        <f t="shared" si="2026"/>
        <v>39.790999999999997</v>
      </c>
      <c r="R7219" s="21">
        <f t="shared" si="2035"/>
        <v>300.8749999999971</v>
      </c>
      <c r="S7219" s="21">
        <f t="shared" si="2036"/>
        <v>-13.811650755696894</v>
      </c>
      <c r="T7219" s="21">
        <f t="shared" si="2027"/>
        <v>86.147999999999996</v>
      </c>
      <c r="U7219" s="37">
        <f>VLOOKUP(Time_Zone, 'LSTM LookUp'!$B$5:$D$8, 3, FALSE)</f>
        <v>-75</v>
      </c>
      <c r="V7219" s="21">
        <f t="shared" si="2037"/>
        <v>16.398934246517513</v>
      </c>
      <c r="W7219" s="21">
        <f t="shared" si="2028"/>
        <v>315.24773356162933</v>
      </c>
      <c r="X7219" s="21">
        <f t="shared" si="2029"/>
        <v>0</v>
      </c>
      <c r="Y7219" s="21">
        <f t="shared" si="2030"/>
        <v>0</v>
      </c>
      <c r="Z7219" s="21">
        <f t="shared" si="2038"/>
        <v>0</v>
      </c>
      <c r="AA7219" s="21">
        <f t="shared" si="2031"/>
        <v>0</v>
      </c>
      <c r="AB7219" s="21">
        <f t="shared" si="2032"/>
        <v>0</v>
      </c>
      <c r="AC7219" s="21">
        <f t="shared" si="2033"/>
        <v>0</v>
      </c>
      <c r="AD7219" s="21">
        <f t="shared" si="2039"/>
        <v>0</v>
      </c>
      <c r="AE7219" s="21" t="str">
        <f t="shared" si="2034"/>
        <v>10/27/22:00</v>
      </c>
    </row>
    <row r="7220" spans="2:31">
      <c r="B7220" s="37">
        <v>10</v>
      </c>
      <c r="C7220" s="38">
        <v>27</v>
      </c>
      <c r="D7220" s="39">
        <v>23</v>
      </c>
      <c r="E7220" s="17">
        <v>4.4000000000000004</v>
      </c>
      <c r="F7220" s="17">
        <v>0</v>
      </c>
      <c r="G7220" s="17">
        <v>0</v>
      </c>
      <c r="H7220" s="37">
        <f t="shared" si="2022"/>
        <v>39.92</v>
      </c>
      <c r="I7220" s="37">
        <f>IF(H7220&lt;'Roof Calculator'!$G$8, 1, 0)</f>
        <v>1</v>
      </c>
      <c r="J7220" s="37">
        <f>IF(H7220&gt;='Roof Calculator'!$G$8, 1, 0)</f>
        <v>0</v>
      </c>
      <c r="K7220" s="37">
        <f t="shared" si="2023"/>
        <v>39.92</v>
      </c>
      <c r="L7220" s="37">
        <f t="shared" si="2024"/>
        <v>0</v>
      </c>
      <c r="M7220" s="37">
        <v>0</v>
      </c>
      <c r="N7220" s="37">
        <f t="shared" si="2025"/>
        <v>0</v>
      </c>
      <c r="O7220" s="37">
        <v>0</v>
      </c>
      <c r="P7220" s="37">
        <v>0</v>
      </c>
      <c r="Q7220" s="21">
        <f t="shared" si="2026"/>
        <v>39.790999999999997</v>
      </c>
      <c r="R7220" s="21">
        <f t="shared" si="2035"/>
        <v>300.91666666666379</v>
      </c>
      <c r="S7220" s="21">
        <f t="shared" si="2036"/>
        <v>-13.825121533148476</v>
      </c>
      <c r="T7220" s="21">
        <f t="shared" si="2027"/>
        <v>86.147999999999996</v>
      </c>
      <c r="U7220" s="37">
        <f>VLOOKUP(Time_Zone, 'LSTM LookUp'!$B$5:$D$8, 3, FALSE)</f>
        <v>-75</v>
      </c>
      <c r="V7220" s="21">
        <f t="shared" si="2037"/>
        <v>16.400511146117562</v>
      </c>
      <c r="W7220" s="21">
        <f t="shared" si="2028"/>
        <v>330.24812778652944</v>
      </c>
      <c r="X7220" s="21">
        <f t="shared" si="2029"/>
        <v>0</v>
      </c>
      <c r="Y7220" s="21">
        <f t="shared" si="2030"/>
        <v>0</v>
      </c>
      <c r="Z7220" s="21">
        <f t="shared" si="2038"/>
        <v>0</v>
      </c>
      <c r="AA7220" s="21">
        <f t="shared" si="2031"/>
        <v>0</v>
      </c>
      <c r="AB7220" s="21">
        <f t="shared" si="2032"/>
        <v>0</v>
      </c>
      <c r="AC7220" s="21">
        <f t="shared" si="2033"/>
        <v>0</v>
      </c>
      <c r="AD7220" s="21">
        <f t="shared" si="2039"/>
        <v>0</v>
      </c>
      <c r="AE7220" s="21" t="str">
        <f t="shared" si="2034"/>
        <v>10/27/23:00</v>
      </c>
    </row>
    <row r="7221" spans="2:31">
      <c r="B7221" s="37">
        <v>10</v>
      </c>
      <c r="C7221" s="38">
        <v>27</v>
      </c>
      <c r="D7221" s="39">
        <v>24</v>
      </c>
      <c r="E7221" s="17">
        <v>3.9</v>
      </c>
      <c r="F7221" s="17">
        <v>0</v>
      </c>
      <c r="G7221" s="17">
        <v>0</v>
      </c>
      <c r="H7221" s="37">
        <f t="shared" si="2022"/>
        <v>39.020000000000003</v>
      </c>
      <c r="I7221" s="37">
        <f>IF(H7221&lt;'Roof Calculator'!$G$8, 1, 0)</f>
        <v>1</v>
      </c>
      <c r="J7221" s="37">
        <f>IF(H7221&gt;='Roof Calculator'!$G$8, 1, 0)</f>
        <v>0</v>
      </c>
      <c r="K7221" s="37">
        <f t="shared" si="2023"/>
        <v>39.020000000000003</v>
      </c>
      <c r="L7221" s="37">
        <f t="shared" si="2024"/>
        <v>0</v>
      </c>
      <c r="M7221" s="37">
        <v>0</v>
      </c>
      <c r="N7221" s="37">
        <f t="shared" si="2025"/>
        <v>0</v>
      </c>
      <c r="O7221" s="37">
        <v>0</v>
      </c>
      <c r="P7221" s="37">
        <v>0</v>
      </c>
      <c r="Q7221" s="21">
        <f t="shared" si="2026"/>
        <v>39.790999999999997</v>
      </c>
      <c r="R7221" s="21">
        <f t="shared" si="2035"/>
        <v>300.95833333333047</v>
      </c>
      <c r="S7221" s="21">
        <f t="shared" si="2036"/>
        <v>-13.838585835815486</v>
      </c>
      <c r="T7221" s="21">
        <f t="shared" si="2027"/>
        <v>86.147999999999996</v>
      </c>
      <c r="U7221" s="37">
        <f>VLOOKUP(Time_Zone, 'LSTM LookUp'!$B$5:$D$8, 3, FALSE)</f>
        <v>-75</v>
      </c>
      <c r="V7221" s="21">
        <f t="shared" si="2037"/>
        <v>16.402064979401427</v>
      </c>
      <c r="W7221" s="21">
        <f t="shared" si="2028"/>
        <v>345.24851624485029</v>
      </c>
      <c r="X7221" s="21">
        <f t="shared" si="2029"/>
        <v>0</v>
      </c>
      <c r="Y7221" s="21">
        <f t="shared" si="2030"/>
        <v>0</v>
      </c>
      <c r="Z7221" s="21">
        <f t="shared" si="2038"/>
        <v>0</v>
      </c>
      <c r="AA7221" s="21">
        <f t="shared" si="2031"/>
        <v>0</v>
      </c>
      <c r="AB7221" s="21">
        <f t="shared" si="2032"/>
        <v>0</v>
      </c>
      <c r="AC7221" s="21">
        <f t="shared" si="2033"/>
        <v>0</v>
      </c>
      <c r="AD7221" s="21">
        <f t="shared" si="2039"/>
        <v>0</v>
      </c>
      <c r="AE7221" s="21" t="str">
        <f t="shared" si="2034"/>
        <v>10/27/24:00</v>
      </c>
    </row>
    <row r="7222" spans="2:31">
      <c r="B7222" s="37">
        <v>10</v>
      </c>
      <c r="C7222" s="38">
        <v>28</v>
      </c>
      <c r="D7222" s="39">
        <v>1</v>
      </c>
      <c r="E7222" s="17">
        <v>2.8</v>
      </c>
      <c r="F7222" s="17">
        <v>0</v>
      </c>
      <c r="G7222" s="17">
        <v>0</v>
      </c>
      <c r="H7222" s="37">
        <f t="shared" si="2022"/>
        <v>37.04</v>
      </c>
      <c r="I7222" s="37">
        <f>IF(H7222&lt;'Roof Calculator'!$G$8, 1, 0)</f>
        <v>1</v>
      </c>
      <c r="J7222" s="37">
        <f>IF(H7222&gt;='Roof Calculator'!$G$8, 1, 0)</f>
        <v>0</v>
      </c>
      <c r="K7222" s="37">
        <f t="shared" si="2023"/>
        <v>37.04</v>
      </c>
      <c r="L7222" s="37">
        <f t="shared" si="2024"/>
        <v>0</v>
      </c>
      <c r="M7222" s="37">
        <v>0</v>
      </c>
      <c r="N7222" s="37">
        <f t="shared" si="2025"/>
        <v>0</v>
      </c>
      <c r="O7222" s="37">
        <v>0</v>
      </c>
      <c r="P7222" s="37">
        <v>0</v>
      </c>
      <c r="Q7222" s="21">
        <f t="shared" si="2026"/>
        <v>39.790999999999997</v>
      </c>
      <c r="R7222" s="21">
        <f t="shared" si="2035"/>
        <v>300.99999999999716</v>
      </c>
      <c r="S7222" s="21">
        <f t="shared" si="2036"/>
        <v>-13.852043656390146</v>
      </c>
      <c r="T7222" s="21">
        <f t="shared" si="2027"/>
        <v>86.147999999999996</v>
      </c>
      <c r="U7222" s="37">
        <f>VLOOKUP(Time_Zone, 'LSTM LookUp'!$B$5:$D$8, 3, FALSE)</f>
        <v>-75</v>
      </c>
      <c r="V7222" s="21">
        <f t="shared" si="2037"/>
        <v>16.403595739491216</v>
      </c>
      <c r="W7222" s="21">
        <f t="shared" si="2028"/>
        <v>0.24889893487280546</v>
      </c>
      <c r="X7222" s="21">
        <f t="shared" si="2029"/>
        <v>0</v>
      </c>
      <c r="Y7222" s="21">
        <f t="shared" si="2030"/>
        <v>0</v>
      </c>
      <c r="Z7222" s="21">
        <f t="shared" si="2038"/>
        <v>0</v>
      </c>
      <c r="AA7222" s="21">
        <f t="shared" si="2031"/>
        <v>0</v>
      </c>
      <c r="AB7222" s="21">
        <f t="shared" si="2032"/>
        <v>0</v>
      </c>
      <c r="AC7222" s="21">
        <f t="shared" si="2033"/>
        <v>0</v>
      </c>
      <c r="AD7222" s="21">
        <f t="shared" si="2039"/>
        <v>0</v>
      </c>
      <c r="AE7222" s="21" t="str">
        <f t="shared" si="2034"/>
        <v>10/28/1:00</v>
      </c>
    </row>
    <row r="7223" spans="2:31">
      <c r="B7223" s="37">
        <v>10</v>
      </c>
      <c r="C7223" s="38">
        <v>28</v>
      </c>
      <c r="D7223" s="39">
        <v>2</v>
      </c>
      <c r="E7223" s="17">
        <v>1.7</v>
      </c>
      <c r="F7223" s="17">
        <v>0</v>
      </c>
      <c r="G7223" s="17">
        <v>0</v>
      </c>
      <c r="H7223" s="37">
        <f t="shared" si="2022"/>
        <v>35.06</v>
      </c>
      <c r="I7223" s="37">
        <f>IF(H7223&lt;'Roof Calculator'!$G$8, 1, 0)</f>
        <v>1</v>
      </c>
      <c r="J7223" s="37">
        <f>IF(H7223&gt;='Roof Calculator'!$G$8, 1, 0)</f>
        <v>0</v>
      </c>
      <c r="K7223" s="37">
        <f t="shared" si="2023"/>
        <v>35.06</v>
      </c>
      <c r="L7223" s="37">
        <f t="shared" si="2024"/>
        <v>0</v>
      </c>
      <c r="M7223" s="37">
        <v>0</v>
      </c>
      <c r="N7223" s="37">
        <f t="shared" si="2025"/>
        <v>0</v>
      </c>
      <c r="O7223" s="37">
        <v>0</v>
      </c>
      <c r="P7223" s="37">
        <v>0</v>
      </c>
      <c r="Q7223" s="21">
        <f t="shared" si="2026"/>
        <v>39.790999999999997</v>
      </c>
      <c r="R7223" s="21">
        <f t="shared" si="2035"/>
        <v>301.04166666666384</v>
      </c>
      <c r="S7223" s="21">
        <f t="shared" si="2036"/>
        <v>-13.865494987565024</v>
      </c>
      <c r="T7223" s="21">
        <f t="shared" si="2027"/>
        <v>86.147999999999996</v>
      </c>
      <c r="U7223" s="37">
        <f>VLOOKUP(Time_Zone, 'LSTM LookUp'!$B$5:$D$8, 3, FALSE)</f>
        <v>-75</v>
      </c>
      <c r="V7223" s="21">
        <f t="shared" si="2037"/>
        <v>16.405103419551015</v>
      </c>
      <c r="W7223" s="21">
        <f t="shared" si="2028"/>
        <v>15.249275854887738</v>
      </c>
      <c r="X7223" s="21">
        <f t="shared" si="2029"/>
        <v>0</v>
      </c>
      <c r="Y7223" s="21">
        <f t="shared" si="2030"/>
        <v>0</v>
      </c>
      <c r="Z7223" s="21">
        <f t="shared" si="2038"/>
        <v>0</v>
      </c>
      <c r="AA7223" s="21">
        <f t="shared" si="2031"/>
        <v>0</v>
      </c>
      <c r="AB7223" s="21">
        <f t="shared" si="2032"/>
        <v>0</v>
      </c>
      <c r="AC7223" s="21">
        <f t="shared" si="2033"/>
        <v>0</v>
      </c>
      <c r="AD7223" s="21">
        <f t="shared" si="2039"/>
        <v>0</v>
      </c>
      <c r="AE7223" s="21" t="str">
        <f t="shared" si="2034"/>
        <v>10/28/2:00</v>
      </c>
    </row>
    <row r="7224" spans="2:31">
      <c r="B7224" s="37">
        <v>10</v>
      </c>
      <c r="C7224" s="38">
        <v>28</v>
      </c>
      <c r="D7224" s="39">
        <v>3</v>
      </c>
      <c r="E7224" s="17">
        <v>1.1000000000000001</v>
      </c>
      <c r="F7224" s="17">
        <v>0</v>
      </c>
      <c r="G7224" s="17">
        <v>0</v>
      </c>
      <c r="H7224" s="37">
        <f t="shared" si="2022"/>
        <v>33.979999999999997</v>
      </c>
      <c r="I7224" s="37">
        <f>IF(H7224&lt;'Roof Calculator'!$G$8, 1, 0)</f>
        <v>1</v>
      </c>
      <c r="J7224" s="37">
        <f>IF(H7224&gt;='Roof Calculator'!$G$8, 1, 0)</f>
        <v>0</v>
      </c>
      <c r="K7224" s="37">
        <f t="shared" si="2023"/>
        <v>33.979999999999997</v>
      </c>
      <c r="L7224" s="37">
        <f t="shared" si="2024"/>
        <v>0</v>
      </c>
      <c r="M7224" s="37">
        <v>0</v>
      </c>
      <c r="N7224" s="37">
        <f t="shared" si="2025"/>
        <v>0</v>
      </c>
      <c r="O7224" s="37">
        <v>0</v>
      </c>
      <c r="P7224" s="37">
        <v>0</v>
      </c>
      <c r="Q7224" s="21">
        <f t="shared" si="2026"/>
        <v>39.790999999999997</v>
      </c>
      <c r="R7224" s="21">
        <f t="shared" si="2035"/>
        <v>301.08333333333053</v>
      </c>
      <c r="S7224" s="21">
        <f t="shared" si="2036"/>
        <v>-13.878939822033095</v>
      </c>
      <c r="T7224" s="21">
        <f t="shared" si="2027"/>
        <v>86.147999999999996</v>
      </c>
      <c r="U7224" s="37">
        <f>VLOOKUP(Time_Zone, 'LSTM LookUp'!$B$5:$D$8, 3, FALSE)</f>
        <v>-75</v>
      </c>
      <c r="V7224" s="21">
        <f t="shared" si="2037"/>
        <v>16.406588012786916</v>
      </c>
      <c r="W7224" s="21">
        <f t="shared" si="2028"/>
        <v>30.249647003196706</v>
      </c>
      <c r="X7224" s="21">
        <f t="shared" si="2029"/>
        <v>0</v>
      </c>
      <c r="Y7224" s="21">
        <f t="shared" si="2030"/>
        <v>0</v>
      </c>
      <c r="Z7224" s="21">
        <f t="shared" si="2038"/>
        <v>0</v>
      </c>
      <c r="AA7224" s="21">
        <f t="shared" si="2031"/>
        <v>0</v>
      </c>
      <c r="AB7224" s="21">
        <f t="shared" si="2032"/>
        <v>0</v>
      </c>
      <c r="AC7224" s="21">
        <f t="shared" si="2033"/>
        <v>0</v>
      </c>
      <c r="AD7224" s="21">
        <f t="shared" si="2039"/>
        <v>0</v>
      </c>
      <c r="AE7224" s="21" t="str">
        <f t="shared" si="2034"/>
        <v>10/28/3:00</v>
      </c>
    </row>
    <row r="7225" spans="2:31">
      <c r="B7225" s="37">
        <v>10</v>
      </c>
      <c r="C7225" s="38">
        <v>28</v>
      </c>
      <c r="D7225" s="39">
        <v>4</v>
      </c>
      <c r="E7225" s="17">
        <v>1.1000000000000001</v>
      </c>
      <c r="F7225" s="17">
        <v>0</v>
      </c>
      <c r="G7225" s="17">
        <v>0</v>
      </c>
      <c r="H7225" s="37">
        <f t="shared" si="2022"/>
        <v>33.979999999999997</v>
      </c>
      <c r="I7225" s="37">
        <f>IF(H7225&lt;'Roof Calculator'!$G$8, 1, 0)</f>
        <v>1</v>
      </c>
      <c r="J7225" s="37">
        <f>IF(H7225&gt;='Roof Calculator'!$G$8, 1, 0)</f>
        <v>0</v>
      </c>
      <c r="K7225" s="37">
        <f t="shared" si="2023"/>
        <v>33.979999999999997</v>
      </c>
      <c r="L7225" s="37">
        <f t="shared" si="2024"/>
        <v>0</v>
      </c>
      <c r="M7225" s="37">
        <v>0</v>
      </c>
      <c r="N7225" s="37">
        <f t="shared" si="2025"/>
        <v>0</v>
      </c>
      <c r="O7225" s="37">
        <v>0</v>
      </c>
      <c r="P7225" s="37">
        <v>0</v>
      </c>
      <c r="Q7225" s="21">
        <f t="shared" si="2026"/>
        <v>39.790999999999997</v>
      </c>
      <c r="R7225" s="21">
        <f t="shared" si="2035"/>
        <v>301.12499999999721</v>
      </c>
      <c r="S7225" s="21">
        <f t="shared" si="2036"/>
        <v>-13.892378152487762</v>
      </c>
      <c r="T7225" s="21">
        <f t="shared" si="2027"/>
        <v>86.147999999999996</v>
      </c>
      <c r="U7225" s="37">
        <f>VLOOKUP(Time_Zone, 'LSTM LookUp'!$B$5:$D$8, 3, FALSE)</f>
        <v>-75</v>
      </c>
      <c r="V7225" s="21">
        <f t="shared" si="2037"/>
        <v>16.408049512447036</v>
      </c>
      <c r="W7225" s="21">
        <f t="shared" si="2028"/>
        <v>45.250012378111776</v>
      </c>
      <c r="X7225" s="21">
        <f t="shared" si="2029"/>
        <v>0</v>
      </c>
      <c r="Y7225" s="21">
        <f t="shared" si="2030"/>
        <v>0</v>
      </c>
      <c r="Z7225" s="21">
        <f t="shared" si="2038"/>
        <v>0</v>
      </c>
      <c r="AA7225" s="21">
        <f t="shared" si="2031"/>
        <v>0</v>
      </c>
      <c r="AB7225" s="21">
        <f t="shared" si="2032"/>
        <v>0</v>
      </c>
      <c r="AC7225" s="21">
        <f t="shared" si="2033"/>
        <v>0</v>
      </c>
      <c r="AD7225" s="21">
        <f t="shared" si="2039"/>
        <v>0</v>
      </c>
      <c r="AE7225" s="21" t="str">
        <f t="shared" si="2034"/>
        <v>10/28/4:00</v>
      </c>
    </row>
    <row r="7226" spans="2:31">
      <c r="B7226" s="37">
        <v>10</v>
      </c>
      <c r="C7226" s="38">
        <v>28</v>
      </c>
      <c r="D7226" s="39">
        <v>5</v>
      </c>
      <c r="E7226" s="17">
        <v>0.6</v>
      </c>
      <c r="F7226" s="17">
        <v>0</v>
      </c>
      <c r="G7226" s="17">
        <v>0</v>
      </c>
      <c r="H7226" s="37">
        <f t="shared" si="2022"/>
        <v>33.08</v>
      </c>
      <c r="I7226" s="37">
        <f>IF(H7226&lt;'Roof Calculator'!$G$8, 1, 0)</f>
        <v>1</v>
      </c>
      <c r="J7226" s="37">
        <f>IF(H7226&gt;='Roof Calculator'!$G$8, 1, 0)</f>
        <v>0</v>
      </c>
      <c r="K7226" s="37">
        <f t="shared" si="2023"/>
        <v>33.08</v>
      </c>
      <c r="L7226" s="37">
        <f t="shared" si="2024"/>
        <v>0</v>
      </c>
      <c r="M7226" s="37">
        <v>0</v>
      </c>
      <c r="N7226" s="37">
        <f t="shared" si="2025"/>
        <v>0</v>
      </c>
      <c r="O7226" s="37">
        <v>0</v>
      </c>
      <c r="P7226" s="37">
        <v>0</v>
      </c>
      <c r="Q7226" s="21">
        <f t="shared" si="2026"/>
        <v>39.790999999999997</v>
      </c>
      <c r="R7226" s="21">
        <f t="shared" si="2035"/>
        <v>301.1666666666639</v>
      </c>
      <c r="S7226" s="21">
        <f t="shared" si="2036"/>
        <v>-13.905809971622826</v>
      </c>
      <c r="T7226" s="21">
        <f t="shared" si="2027"/>
        <v>86.147999999999996</v>
      </c>
      <c r="U7226" s="37">
        <f>VLOOKUP(Time_Zone, 'LSTM LookUp'!$B$5:$D$8, 3, FALSE)</f>
        <v>-75</v>
      </c>
      <c r="V7226" s="21">
        <f t="shared" si="2037"/>
        <v>16.409487911821522</v>
      </c>
      <c r="W7226" s="21">
        <f t="shared" si="2028"/>
        <v>60.25037197795541</v>
      </c>
      <c r="X7226" s="21">
        <f t="shared" si="2029"/>
        <v>0</v>
      </c>
      <c r="Y7226" s="21">
        <f t="shared" si="2030"/>
        <v>0</v>
      </c>
      <c r="Z7226" s="21">
        <f t="shared" si="2038"/>
        <v>0</v>
      </c>
      <c r="AA7226" s="21">
        <f t="shared" si="2031"/>
        <v>0</v>
      </c>
      <c r="AB7226" s="21">
        <f t="shared" si="2032"/>
        <v>0</v>
      </c>
      <c r="AC7226" s="21">
        <f t="shared" si="2033"/>
        <v>0</v>
      </c>
      <c r="AD7226" s="21">
        <f t="shared" si="2039"/>
        <v>0</v>
      </c>
      <c r="AE7226" s="21" t="str">
        <f t="shared" si="2034"/>
        <v>10/28/5:00</v>
      </c>
    </row>
    <row r="7227" spans="2:31">
      <c r="B7227" s="37">
        <v>10</v>
      </c>
      <c r="C7227" s="38">
        <v>28</v>
      </c>
      <c r="D7227" s="39">
        <v>6</v>
      </c>
      <c r="E7227" s="17">
        <v>0.6</v>
      </c>
      <c r="F7227" s="17">
        <v>0</v>
      </c>
      <c r="G7227" s="17">
        <v>0</v>
      </c>
      <c r="H7227" s="37">
        <f t="shared" si="2022"/>
        <v>33.08</v>
      </c>
      <c r="I7227" s="37">
        <f>IF(H7227&lt;'Roof Calculator'!$G$8, 1, 0)</f>
        <v>1</v>
      </c>
      <c r="J7227" s="37">
        <f>IF(H7227&gt;='Roof Calculator'!$G$8, 1, 0)</f>
        <v>0</v>
      </c>
      <c r="K7227" s="37">
        <f t="shared" si="2023"/>
        <v>33.08</v>
      </c>
      <c r="L7227" s="37">
        <f t="shared" si="2024"/>
        <v>0</v>
      </c>
      <c r="M7227" s="37">
        <v>0</v>
      </c>
      <c r="N7227" s="37">
        <f t="shared" si="2025"/>
        <v>0</v>
      </c>
      <c r="O7227" s="37">
        <v>0</v>
      </c>
      <c r="P7227" s="37">
        <v>0</v>
      </c>
      <c r="Q7227" s="21">
        <f t="shared" si="2026"/>
        <v>39.790999999999997</v>
      </c>
      <c r="R7227" s="21">
        <f t="shared" si="2035"/>
        <v>301.20833333333059</v>
      </c>
      <c r="S7227" s="21">
        <f t="shared" si="2036"/>
        <v>-13.919235272132475</v>
      </c>
      <c r="T7227" s="21">
        <f t="shared" si="2027"/>
        <v>86.147999999999996</v>
      </c>
      <c r="U7227" s="37">
        <f>VLOOKUP(Time_Zone, 'LSTM LookUp'!$B$5:$D$8, 3, FALSE)</f>
        <v>-75</v>
      </c>
      <c r="V7227" s="21">
        <f t="shared" si="2037"/>
        <v>16.410903204242562</v>
      </c>
      <c r="W7227" s="21">
        <f t="shared" si="2028"/>
        <v>75.250725801060625</v>
      </c>
      <c r="X7227" s="21">
        <f t="shared" si="2029"/>
        <v>0</v>
      </c>
      <c r="Y7227" s="21">
        <f t="shared" si="2030"/>
        <v>0</v>
      </c>
      <c r="Z7227" s="21">
        <f t="shared" si="2038"/>
        <v>0</v>
      </c>
      <c r="AA7227" s="21">
        <f t="shared" si="2031"/>
        <v>0</v>
      </c>
      <c r="AB7227" s="21">
        <f t="shared" si="2032"/>
        <v>0</v>
      </c>
      <c r="AC7227" s="21">
        <f t="shared" si="2033"/>
        <v>0</v>
      </c>
      <c r="AD7227" s="21">
        <f t="shared" si="2039"/>
        <v>0</v>
      </c>
      <c r="AE7227" s="21" t="str">
        <f t="shared" si="2034"/>
        <v>10/28/6:00</v>
      </c>
    </row>
    <row r="7228" spans="2:31">
      <c r="B7228" s="37">
        <v>10</v>
      </c>
      <c r="C7228" s="38">
        <v>28</v>
      </c>
      <c r="D7228" s="39">
        <v>7</v>
      </c>
      <c r="E7228" s="17">
        <v>0.6</v>
      </c>
      <c r="F7228" s="17">
        <v>0</v>
      </c>
      <c r="G7228" s="17">
        <v>0</v>
      </c>
      <c r="H7228" s="37">
        <f t="shared" si="2022"/>
        <v>33.08</v>
      </c>
      <c r="I7228" s="37">
        <f>IF(H7228&lt;'Roof Calculator'!$G$8, 1, 0)</f>
        <v>1</v>
      </c>
      <c r="J7228" s="37">
        <f>IF(H7228&gt;='Roof Calculator'!$G$8, 1, 0)</f>
        <v>0</v>
      </c>
      <c r="K7228" s="37">
        <f t="shared" si="2023"/>
        <v>33.08</v>
      </c>
      <c r="L7228" s="37">
        <f t="shared" si="2024"/>
        <v>0</v>
      </c>
      <c r="M7228" s="37">
        <v>0</v>
      </c>
      <c r="N7228" s="37">
        <f t="shared" si="2025"/>
        <v>0</v>
      </c>
      <c r="O7228" s="37">
        <v>0</v>
      </c>
      <c r="P7228" s="37">
        <v>0</v>
      </c>
      <c r="Q7228" s="21">
        <f t="shared" si="2026"/>
        <v>39.790999999999997</v>
      </c>
      <c r="R7228" s="21">
        <f t="shared" si="2035"/>
        <v>301.24999999999727</v>
      </c>
      <c r="S7228" s="21">
        <f t="shared" si="2036"/>
        <v>-13.932654046711377</v>
      </c>
      <c r="T7228" s="21">
        <f t="shared" si="2027"/>
        <v>86.147999999999996</v>
      </c>
      <c r="U7228" s="37">
        <f>VLOOKUP(Time_Zone, 'LSTM LookUp'!$B$5:$D$8, 3, FALSE)</f>
        <v>-75</v>
      </c>
      <c r="V7228" s="21">
        <f t="shared" si="2037"/>
        <v>16.412295383084427</v>
      </c>
      <c r="W7228" s="21">
        <f t="shared" si="2028"/>
        <v>90.251073845771117</v>
      </c>
      <c r="X7228" s="21">
        <f t="shared" si="2029"/>
        <v>0</v>
      </c>
      <c r="Y7228" s="21">
        <f t="shared" si="2030"/>
        <v>0</v>
      </c>
      <c r="Z7228" s="21">
        <f t="shared" si="2038"/>
        <v>0</v>
      </c>
      <c r="AA7228" s="21">
        <f t="shared" si="2031"/>
        <v>0</v>
      </c>
      <c r="AB7228" s="21">
        <f t="shared" si="2032"/>
        <v>0</v>
      </c>
      <c r="AC7228" s="21">
        <f t="shared" si="2033"/>
        <v>0</v>
      </c>
      <c r="AD7228" s="21">
        <f t="shared" si="2039"/>
        <v>0</v>
      </c>
      <c r="AE7228" s="21" t="str">
        <f t="shared" si="2034"/>
        <v>10/28/7:00</v>
      </c>
    </row>
    <row r="7229" spans="2:31">
      <c r="B7229" s="37">
        <v>10</v>
      </c>
      <c r="C7229" s="38">
        <v>28</v>
      </c>
      <c r="D7229" s="39">
        <v>8</v>
      </c>
      <c r="E7229" s="17">
        <v>0.6</v>
      </c>
      <c r="F7229" s="17">
        <v>19</v>
      </c>
      <c r="G7229" s="17">
        <v>204</v>
      </c>
      <c r="H7229" s="37">
        <f t="shared" si="2022"/>
        <v>33.08</v>
      </c>
      <c r="I7229" s="37">
        <f>IF(H7229&lt;'Roof Calculator'!$G$8, 1, 0)</f>
        <v>1</v>
      </c>
      <c r="J7229" s="37">
        <f>IF(H7229&gt;='Roof Calculator'!$G$8, 1, 0)</f>
        <v>0</v>
      </c>
      <c r="K7229" s="37">
        <f t="shared" si="2023"/>
        <v>33.08</v>
      </c>
      <c r="L7229" s="37">
        <f t="shared" si="2024"/>
        <v>0</v>
      </c>
      <c r="M7229" s="37">
        <v>0</v>
      </c>
      <c r="N7229" s="37">
        <f t="shared" si="2025"/>
        <v>19</v>
      </c>
      <c r="O7229" s="37">
        <v>0</v>
      </c>
      <c r="P7229" s="37">
        <v>0</v>
      </c>
      <c r="Q7229" s="21">
        <f t="shared" si="2026"/>
        <v>39.790999999999997</v>
      </c>
      <c r="R7229" s="21">
        <f t="shared" si="2035"/>
        <v>301.29166666666396</v>
      </c>
      <c r="S7229" s="21">
        <f t="shared" si="2036"/>
        <v>-13.946066288054567</v>
      </c>
      <c r="T7229" s="21">
        <f t="shared" si="2027"/>
        <v>86.147999999999996</v>
      </c>
      <c r="U7229" s="37">
        <f>VLOOKUP(Time_Zone, 'LSTM LookUp'!$B$5:$D$8, 3, FALSE)</f>
        <v>-75</v>
      </c>
      <c r="V7229" s="21">
        <f t="shared" si="2037"/>
        <v>16.413664441763455</v>
      </c>
      <c r="W7229" s="21">
        <f t="shared" si="2028"/>
        <v>105.25141611044084</v>
      </c>
      <c r="X7229" s="21">
        <f t="shared" si="2029"/>
        <v>-71.484039634686695</v>
      </c>
      <c r="Y7229" s="21">
        <f t="shared" si="2030"/>
        <v>-52.484039634686695</v>
      </c>
      <c r="Z7229" s="21">
        <f t="shared" si="2038"/>
        <v>-16.636523897579991</v>
      </c>
      <c r="AA7229" s="21">
        <f t="shared" si="2031"/>
        <v>-16.636523897579991</v>
      </c>
      <c r="AB7229" s="21">
        <f t="shared" si="2032"/>
        <v>0</v>
      </c>
      <c r="AC7229" s="21">
        <f t="shared" si="2033"/>
        <v>0</v>
      </c>
      <c r="AD7229" s="21">
        <f t="shared" si="2039"/>
        <v>0</v>
      </c>
      <c r="AE7229" s="21" t="str">
        <f t="shared" si="2034"/>
        <v>10/28/8:00</v>
      </c>
    </row>
    <row r="7230" spans="2:31">
      <c r="B7230" s="37">
        <v>10</v>
      </c>
      <c r="C7230" s="38">
        <v>28</v>
      </c>
      <c r="D7230" s="39">
        <v>9</v>
      </c>
      <c r="E7230" s="17">
        <v>3.9</v>
      </c>
      <c r="F7230" s="17">
        <v>56</v>
      </c>
      <c r="G7230" s="17">
        <v>485</v>
      </c>
      <c r="H7230" s="37">
        <f t="shared" si="2022"/>
        <v>39.020000000000003</v>
      </c>
      <c r="I7230" s="37">
        <f>IF(H7230&lt;'Roof Calculator'!$G$8, 1, 0)</f>
        <v>1</v>
      </c>
      <c r="J7230" s="37">
        <f>IF(H7230&gt;='Roof Calculator'!$G$8, 1, 0)</f>
        <v>0</v>
      </c>
      <c r="K7230" s="37">
        <f t="shared" si="2023"/>
        <v>39.020000000000003</v>
      </c>
      <c r="L7230" s="37">
        <f t="shared" si="2024"/>
        <v>0</v>
      </c>
      <c r="M7230" s="37">
        <v>0</v>
      </c>
      <c r="N7230" s="37">
        <f t="shared" si="2025"/>
        <v>56</v>
      </c>
      <c r="O7230" s="37">
        <v>0</v>
      </c>
      <c r="P7230" s="37">
        <v>0</v>
      </c>
      <c r="Q7230" s="21">
        <f t="shared" si="2026"/>
        <v>39.790999999999997</v>
      </c>
      <c r="R7230" s="21">
        <f t="shared" si="2035"/>
        <v>301.33333333333064</v>
      </c>
      <c r="S7230" s="21">
        <f t="shared" si="2036"/>
        <v>-13.959471988857526</v>
      </c>
      <c r="T7230" s="21">
        <f t="shared" si="2027"/>
        <v>86.147999999999996</v>
      </c>
      <c r="U7230" s="37">
        <f>VLOOKUP(Time_Zone, 'LSTM LookUp'!$B$5:$D$8, 3, FALSE)</f>
        <v>-75</v>
      </c>
      <c r="V7230" s="21">
        <f t="shared" si="2037"/>
        <v>16.415010373738088</v>
      </c>
      <c r="W7230" s="21">
        <f t="shared" si="2028"/>
        <v>120.25175259343453</v>
      </c>
      <c r="X7230" s="21">
        <f t="shared" si="2029"/>
        <v>-257.08275177946979</v>
      </c>
      <c r="Y7230" s="21">
        <f t="shared" si="2030"/>
        <v>-201.08275177946979</v>
      </c>
      <c r="Z7230" s="21">
        <f t="shared" si="2038"/>
        <v>-63.739720277921862</v>
      </c>
      <c r="AA7230" s="21">
        <f t="shared" si="2031"/>
        <v>-63.739720277921862</v>
      </c>
      <c r="AB7230" s="21">
        <f t="shared" si="2032"/>
        <v>0</v>
      </c>
      <c r="AC7230" s="21">
        <f t="shared" si="2033"/>
        <v>0</v>
      </c>
      <c r="AD7230" s="21">
        <f t="shared" si="2039"/>
        <v>0</v>
      </c>
      <c r="AE7230" s="21" t="str">
        <f t="shared" si="2034"/>
        <v>10/28/9:00</v>
      </c>
    </row>
    <row r="7231" spans="2:31">
      <c r="B7231" s="37">
        <v>10</v>
      </c>
      <c r="C7231" s="38">
        <v>28</v>
      </c>
      <c r="D7231" s="39">
        <v>10</v>
      </c>
      <c r="E7231" s="17">
        <v>7.8</v>
      </c>
      <c r="F7231" s="17">
        <v>87</v>
      </c>
      <c r="G7231" s="17">
        <v>514</v>
      </c>
      <c r="H7231" s="37">
        <f t="shared" si="2022"/>
        <v>46.04</v>
      </c>
      <c r="I7231" s="37">
        <f>IF(H7231&lt;'Roof Calculator'!$G$8, 1, 0)</f>
        <v>1</v>
      </c>
      <c r="J7231" s="37">
        <f>IF(H7231&gt;='Roof Calculator'!$G$8, 1, 0)</f>
        <v>0</v>
      </c>
      <c r="K7231" s="37">
        <f t="shared" si="2023"/>
        <v>46.04</v>
      </c>
      <c r="L7231" s="37">
        <f t="shared" si="2024"/>
        <v>0</v>
      </c>
      <c r="M7231" s="37">
        <v>0</v>
      </c>
      <c r="N7231" s="37">
        <f t="shared" si="2025"/>
        <v>87</v>
      </c>
      <c r="O7231" s="37">
        <v>0</v>
      </c>
      <c r="P7231" s="37">
        <v>0</v>
      </c>
      <c r="Q7231" s="21">
        <f t="shared" si="2026"/>
        <v>39.790999999999997</v>
      </c>
      <c r="R7231" s="21">
        <f t="shared" si="2035"/>
        <v>301.37499999999733</v>
      </c>
      <c r="S7231" s="21">
        <f t="shared" si="2036"/>
        <v>-13.972871141816166</v>
      </c>
      <c r="T7231" s="21">
        <f t="shared" si="2027"/>
        <v>86.147999999999996</v>
      </c>
      <c r="U7231" s="37">
        <f>VLOOKUP(Time_Zone, 'LSTM LookUp'!$B$5:$D$8, 3, FALSE)</f>
        <v>-75</v>
      </c>
      <c r="V7231" s="21">
        <f t="shared" si="2037"/>
        <v>16.416333172508875</v>
      </c>
      <c r="W7231" s="21">
        <f t="shared" si="2028"/>
        <v>135.25208329312721</v>
      </c>
      <c r="X7231" s="21">
        <f t="shared" si="2029"/>
        <v>-351.62765347890814</v>
      </c>
      <c r="Y7231" s="21">
        <f t="shared" si="2030"/>
        <v>-264.62765347890814</v>
      </c>
      <c r="Z7231" s="21">
        <f t="shared" si="2038"/>
        <v>-83.882344265146287</v>
      </c>
      <c r="AA7231" s="21">
        <f t="shared" si="2031"/>
        <v>-83.882344265146287</v>
      </c>
      <c r="AB7231" s="21">
        <f t="shared" si="2032"/>
        <v>0</v>
      </c>
      <c r="AC7231" s="21">
        <f t="shared" si="2033"/>
        <v>0</v>
      </c>
      <c r="AD7231" s="21">
        <f t="shared" si="2039"/>
        <v>0</v>
      </c>
      <c r="AE7231" s="21" t="str">
        <f t="shared" si="2034"/>
        <v>10/28/10:00</v>
      </c>
    </row>
    <row r="7232" spans="2:31">
      <c r="B7232" s="37">
        <v>10</v>
      </c>
      <c r="C7232" s="38">
        <v>28</v>
      </c>
      <c r="D7232" s="39">
        <v>11</v>
      </c>
      <c r="E7232" s="17">
        <v>12.2</v>
      </c>
      <c r="F7232" s="17">
        <v>125</v>
      </c>
      <c r="G7232" s="17">
        <v>681</v>
      </c>
      <c r="H7232" s="37">
        <f t="shared" si="2022"/>
        <v>53.96</v>
      </c>
      <c r="I7232" s="37">
        <f>IF(H7232&lt;'Roof Calculator'!$G$8, 1, 0)</f>
        <v>1</v>
      </c>
      <c r="J7232" s="37">
        <f>IF(H7232&gt;='Roof Calculator'!$G$8, 1, 0)</f>
        <v>0</v>
      </c>
      <c r="K7232" s="37">
        <f t="shared" si="2023"/>
        <v>53.96</v>
      </c>
      <c r="L7232" s="37">
        <f t="shared" si="2024"/>
        <v>0</v>
      </c>
      <c r="M7232" s="37">
        <v>0</v>
      </c>
      <c r="N7232" s="37">
        <f t="shared" si="2025"/>
        <v>125</v>
      </c>
      <c r="O7232" s="37">
        <v>0</v>
      </c>
      <c r="P7232" s="37">
        <v>0</v>
      </c>
      <c r="Q7232" s="21">
        <f t="shared" si="2026"/>
        <v>39.790999999999997</v>
      </c>
      <c r="R7232" s="21">
        <f t="shared" si="2035"/>
        <v>301.41666666666401</v>
      </c>
      <c r="S7232" s="21">
        <f t="shared" si="2036"/>
        <v>-13.986263739626846</v>
      </c>
      <c r="T7232" s="21">
        <f t="shared" si="2027"/>
        <v>86.147999999999996</v>
      </c>
      <c r="U7232" s="37">
        <f>VLOOKUP(Time_Zone, 'LSTM LookUp'!$B$5:$D$8, 3, FALSE)</f>
        <v>-75</v>
      </c>
      <c r="V7232" s="21">
        <f t="shared" si="2037"/>
        <v>16.417632831618501</v>
      </c>
      <c r="W7232" s="21">
        <f t="shared" si="2028"/>
        <v>150.25240820790461</v>
      </c>
      <c r="X7232" s="21">
        <f t="shared" si="2029"/>
        <v>-546.18025629776992</v>
      </c>
      <c r="Y7232" s="21">
        <f t="shared" si="2030"/>
        <v>-421.18025629776992</v>
      </c>
      <c r="Z7232" s="21">
        <f t="shared" si="2038"/>
        <v>-133.50678506949006</v>
      </c>
      <c r="AA7232" s="21">
        <f t="shared" si="2031"/>
        <v>-133.50678506949006</v>
      </c>
      <c r="AB7232" s="21">
        <f t="shared" si="2032"/>
        <v>0</v>
      </c>
      <c r="AC7232" s="21">
        <f t="shared" si="2033"/>
        <v>0</v>
      </c>
      <c r="AD7232" s="21">
        <f t="shared" si="2039"/>
        <v>0</v>
      </c>
      <c r="AE7232" s="21" t="str">
        <f t="shared" si="2034"/>
        <v>10/28/11:00</v>
      </c>
    </row>
    <row r="7233" spans="2:31">
      <c r="B7233" s="37">
        <v>10</v>
      </c>
      <c r="C7233" s="38">
        <v>28</v>
      </c>
      <c r="D7233" s="39">
        <v>12</v>
      </c>
      <c r="E7233" s="17">
        <v>15</v>
      </c>
      <c r="F7233" s="17">
        <v>158</v>
      </c>
      <c r="G7233" s="17">
        <v>642</v>
      </c>
      <c r="H7233" s="37">
        <f t="shared" si="2022"/>
        <v>59</v>
      </c>
      <c r="I7233" s="37">
        <f>IF(H7233&lt;'Roof Calculator'!$G$8, 1, 0)</f>
        <v>0</v>
      </c>
      <c r="J7233" s="37">
        <f>IF(H7233&gt;='Roof Calculator'!$G$8, 1, 0)</f>
        <v>1</v>
      </c>
      <c r="K7233" s="37">
        <f t="shared" si="2023"/>
        <v>0</v>
      </c>
      <c r="L7233" s="37">
        <f t="shared" si="2024"/>
        <v>59</v>
      </c>
      <c r="M7233" s="37">
        <v>0</v>
      </c>
      <c r="N7233" s="37">
        <f t="shared" si="2025"/>
        <v>158</v>
      </c>
      <c r="O7233" s="37">
        <v>0</v>
      </c>
      <c r="P7233" s="37">
        <v>0</v>
      </c>
      <c r="Q7233" s="21">
        <f t="shared" si="2026"/>
        <v>39.790999999999997</v>
      </c>
      <c r="R7233" s="21">
        <f t="shared" si="2035"/>
        <v>301.4583333333307</v>
      </c>
      <c r="S7233" s="21">
        <f t="shared" si="2036"/>
        <v>-13.99964977498634</v>
      </c>
      <c r="T7233" s="21">
        <f t="shared" si="2027"/>
        <v>86.147999999999996</v>
      </c>
      <c r="U7233" s="37">
        <f>VLOOKUP(Time_Zone, 'LSTM LookUp'!$B$5:$D$8, 3, FALSE)</f>
        <v>-75</v>
      </c>
      <c r="V7233" s="21">
        <f t="shared" si="2037"/>
        <v>16.41890934465178</v>
      </c>
      <c r="W7233" s="21">
        <f t="shared" si="2028"/>
        <v>165.25272733616293</v>
      </c>
      <c r="X7233" s="21">
        <f t="shared" si="2029"/>
        <v>-562.27916327145306</v>
      </c>
      <c r="Y7233" s="21">
        <f t="shared" si="2030"/>
        <v>-404.27916327145306</v>
      </c>
      <c r="Z7233" s="21">
        <f t="shared" si="2038"/>
        <v>-128.14943376832011</v>
      </c>
      <c r="AA7233" s="21">
        <f t="shared" si="2031"/>
        <v>0</v>
      </c>
      <c r="AB7233" s="21">
        <f t="shared" si="2032"/>
        <v>-128.14943376832011</v>
      </c>
      <c r="AC7233" s="21">
        <f t="shared" si="2033"/>
        <v>59</v>
      </c>
      <c r="AD7233" s="21">
        <f t="shared" si="2039"/>
        <v>-128.14943376832011</v>
      </c>
      <c r="AE7233" s="21" t="str">
        <f t="shared" si="2034"/>
        <v>10/28/12:00</v>
      </c>
    </row>
    <row r="7234" spans="2:31">
      <c r="B7234" s="37">
        <v>10</v>
      </c>
      <c r="C7234" s="38">
        <v>28</v>
      </c>
      <c r="D7234" s="39">
        <v>13</v>
      </c>
      <c r="E7234" s="17">
        <v>17.2</v>
      </c>
      <c r="F7234" s="17">
        <v>144</v>
      </c>
      <c r="G7234" s="17">
        <v>724</v>
      </c>
      <c r="H7234" s="37">
        <f t="shared" si="2022"/>
        <v>62.959999999999994</v>
      </c>
      <c r="I7234" s="37">
        <f>IF(H7234&lt;'Roof Calculator'!$G$8, 1, 0)</f>
        <v>0</v>
      </c>
      <c r="J7234" s="37">
        <f>IF(H7234&gt;='Roof Calculator'!$G$8, 1, 0)</f>
        <v>1</v>
      </c>
      <c r="K7234" s="37">
        <f t="shared" si="2023"/>
        <v>0</v>
      </c>
      <c r="L7234" s="37">
        <f t="shared" si="2024"/>
        <v>62.959999999999994</v>
      </c>
      <c r="M7234" s="37">
        <v>0</v>
      </c>
      <c r="N7234" s="37">
        <f t="shared" si="2025"/>
        <v>144</v>
      </c>
      <c r="O7234" s="37">
        <v>0</v>
      </c>
      <c r="P7234" s="37">
        <v>0</v>
      </c>
      <c r="Q7234" s="21">
        <f t="shared" si="2026"/>
        <v>39.790999999999997</v>
      </c>
      <c r="R7234" s="21">
        <f t="shared" si="2035"/>
        <v>301.49999999999739</v>
      </c>
      <c r="S7234" s="21">
        <f t="shared" si="2036"/>
        <v>-14.013029240591901</v>
      </c>
      <c r="T7234" s="21">
        <f t="shared" si="2027"/>
        <v>86.147999999999996</v>
      </c>
      <c r="U7234" s="37">
        <f>VLOOKUP(Time_Zone, 'LSTM LookUp'!$B$5:$D$8, 3, FALSE)</f>
        <v>-75</v>
      </c>
      <c r="V7234" s="21">
        <f t="shared" si="2037"/>
        <v>16.4201627052357</v>
      </c>
      <c r="W7234" s="21">
        <f t="shared" si="2028"/>
        <v>180.2530406763089</v>
      </c>
      <c r="X7234" s="21">
        <f t="shared" si="2029"/>
        <v>-651.94663182897705</v>
      </c>
      <c r="Y7234" s="21">
        <f t="shared" si="2030"/>
        <v>-507.94663182897705</v>
      </c>
      <c r="Z7234" s="21">
        <f t="shared" si="2038"/>
        <v>-161.01021068380433</v>
      </c>
      <c r="AA7234" s="21">
        <f t="shared" si="2031"/>
        <v>0</v>
      </c>
      <c r="AB7234" s="21">
        <f t="shared" si="2032"/>
        <v>-161.01021068380433</v>
      </c>
      <c r="AC7234" s="21">
        <f t="shared" si="2033"/>
        <v>62.959999999999994</v>
      </c>
      <c r="AD7234" s="21">
        <f t="shared" si="2039"/>
        <v>-161.01021068380433</v>
      </c>
      <c r="AE7234" s="21" t="str">
        <f t="shared" si="2034"/>
        <v>10/28/13:00</v>
      </c>
    </row>
    <row r="7235" spans="2:31">
      <c r="B7235" s="37">
        <v>10</v>
      </c>
      <c r="C7235" s="38">
        <v>28</v>
      </c>
      <c r="D7235" s="39">
        <v>14</v>
      </c>
      <c r="E7235" s="17">
        <v>17.8</v>
      </c>
      <c r="F7235" s="17">
        <v>191</v>
      </c>
      <c r="G7235" s="17">
        <v>572</v>
      </c>
      <c r="H7235" s="37">
        <f t="shared" si="2022"/>
        <v>64.040000000000006</v>
      </c>
      <c r="I7235" s="37">
        <f>IF(H7235&lt;'Roof Calculator'!$G$8, 1, 0)</f>
        <v>0</v>
      </c>
      <c r="J7235" s="37">
        <f>IF(H7235&gt;='Roof Calculator'!$G$8, 1, 0)</f>
        <v>1</v>
      </c>
      <c r="K7235" s="37">
        <f t="shared" si="2023"/>
        <v>0</v>
      </c>
      <c r="L7235" s="37">
        <f t="shared" si="2024"/>
        <v>64.040000000000006</v>
      </c>
      <c r="M7235" s="37">
        <v>0</v>
      </c>
      <c r="N7235" s="37">
        <f t="shared" si="2025"/>
        <v>191</v>
      </c>
      <c r="O7235" s="37">
        <v>0</v>
      </c>
      <c r="P7235" s="37">
        <v>0</v>
      </c>
      <c r="Q7235" s="21">
        <f t="shared" si="2026"/>
        <v>39.790999999999997</v>
      </c>
      <c r="R7235" s="21">
        <f t="shared" si="2035"/>
        <v>301.54166666666407</v>
      </c>
      <c r="S7235" s="21">
        <f t="shared" si="2036"/>
        <v>-14.026402129141223</v>
      </c>
      <c r="T7235" s="21">
        <f t="shared" si="2027"/>
        <v>86.147999999999996</v>
      </c>
      <c r="U7235" s="37">
        <f>VLOOKUP(Time_Zone, 'LSTM LookUp'!$B$5:$D$8, 3, FALSE)</f>
        <v>-75</v>
      </c>
      <c r="V7235" s="21">
        <f t="shared" si="2037"/>
        <v>16.421392907039408</v>
      </c>
      <c r="W7235" s="21">
        <f t="shared" si="2028"/>
        <v>195.25334822675984</v>
      </c>
      <c r="X7235" s="21">
        <f t="shared" si="2029"/>
        <v>-500.11442974548868</v>
      </c>
      <c r="Y7235" s="21">
        <f t="shared" si="2030"/>
        <v>-309.11442974548868</v>
      </c>
      <c r="Z7235" s="21">
        <f t="shared" si="2038"/>
        <v>-97.98387535224893</v>
      </c>
      <c r="AA7235" s="21">
        <f t="shared" si="2031"/>
        <v>0</v>
      </c>
      <c r="AB7235" s="21">
        <f t="shared" si="2032"/>
        <v>-97.98387535224893</v>
      </c>
      <c r="AC7235" s="21">
        <f t="shared" si="2033"/>
        <v>64.040000000000006</v>
      </c>
      <c r="AD7235" s="21">
        <f t="shared" si="2039"/>
        <v>-97.98387535224893</v>
      </c>
      <c r="AE7235" s="21" t="str">
        <f t="shared" si="2034"/>
        <v>10/28/14:00</v>
      </c>
    </row>
    <row r="7236" spans="2:31">
      <c r="B7236" s="37">
        <v>10</v>
      </c>
      <c r="C7236" s="38">
        <v>28</v>
      </c>
      <c r="D7236" s="39">
        <v>15</v>
      </c>
      <c r="E7236" s="17">
        <v>17.8</v>
      </c>
      <c r="F7236" s="17">
        <v>188</v>
      </c>
      <c r="G7236" s="17">
        <v>335</v>
      </c>
      <c r="H7236" s="37">
        <f t="shared" si="2022"/>
        <v>64.040000000000006</v>
      </c>
      <c r="I7236" s="37">
        <f>IF(H7236&lt;'Roof Calculator'!$G$8, 1, 0)</f>
        <v>0</v>
      </c>
      <c r="J7236" s="37">
        <f>IF(H7236&gt;='Roof Calculator'!$G$8, 1, 0)</f>
        <v>1</v>
      </c>
      <c r="K7236" s="37">
        <f t="shared" si="2023"/>
        <v>0</v>
      </c>
      <c r="L7236" s="37">
        <f t="shared" si="2024"/>
        <v>64.040000000000006</v>
      </c>
      <c r="M7236" s="37">
        <v>0</v>
      </c>
      <c r="N7236" s="37">
        <f t="shared" si="2025"/>
        <v>188</v>
      </c>
      <c r="O7236" s="37">
        <v>0</v>
      </c>
      <c r="P7236" s="37">
        <v>0</v>
      </c>
      <c r="Q7236" s="21">
        <f t="shared" si="2026"/>
        <v>39.790999999999997</v>
      </c>
      <c r="R7236" s="21">
        <f t="shared" si="2035"/>
        <v>301.58333333333076</v>
      </c>
      <c r="S7236" s="21">
        <f t="shared" si="2036"/>
        <v>-14.039768433332441</v>
      </c>
      <c r="T7236" s="21">
        <f t="shared" si="2027"/>
        <v>86.147999999999996</v>
      </c>
      <c r="U7236" s="37">
        <f>VLOOKUP(Time_Zone, 'LSTM LookUp'!$B$5:$D$8, 3, FALSE)</f>
        <v>-75</v>
      </c>
      <c r="V7236" s="21">
        <f t="shared" si="2037"/>
        <v>16.422599943774237</v>
      </c>
      <c r="W7236" s="21">
        <f t="shared" si="2028"/>
        <v>210.25364998594355</v>
      </c>
      <c r="X7236" s="21">
        <f t="shared" si="2029"/>
        <v>-267.71987296982502</v>
      </c>
      <c r="Y7236" s="21">
        <f t="shared" si="2030"/>
        <v>-79.719872969825019</v>
      </c>
      <c r="Z7236" s="21">
        <f t="shared" si="2038"/>
        <v>-25.269807373935617</v>
      </c>
      <c r="AA7236" s="21">
        <f t="shared" si="2031"/>
        <v>0</v>
      </c>
      <c r="AB7236" s="21">
        <f t="shared" si="2032"/>
        <v>-25.269807373935617</v>
      </c>
      <c r="AC7236" s="21">
        <f t="shared" si="2033"/>
        <v>64.040000000000006</v>
      </c>
      <c r="AD7236" s="21">
        <f t="shared" si="2039"/>
        <v>-25.269807373935617</v>
      </c>
      <c r="AE7236" s="21" t="str">
        <f t="shared" si="2034"/>
        <v>10/28/15:00</v>
      </c>
    </row>
    <row r="7237" spans="2:31">
      <c r="B7237" s="37">
        <v>10</v>
      </c>
      <c r="C7237" s="38">
        <v>28</v>
      </c>
      <c r="D7237" s="39">
        <v>16</v>
      </c>
      <c r="E7237" s="17">
        <v>17.8</v>
      </c>
      <c r="F7237" s="17">
        <v>131</v>
      </c>
      <c r="G7237" s="17">
        <v>318</v>
      </c>
      <c r="H7237" s="37">
        <f t="shared" si="2022"/>
        <v>64.040000000000006</v>
      </c>
      <c r="I7237" s="37">
        <f>IF(H7237&lt;'Roof Calculator'!$G$8, 1, 0)</f>
        <v>0</v>
      </c>
      <c r="J7237" s="37">
        <f>IF(H7237&gt;='Roof Calculator'!$G$8, 1, 0)</f>
        <v>1</v>
      </c>
      <c r="K7237" s="37">
        <f t="shared" si="2023"/>
        <v>0</v>
      </c>
      <c r="L7237" s="37">
        <f t="shared" si="2024"/>
        <v>64.040000000000006</v>
      </c>
      <c r="M7237" s="37">
        <v>0</v>
      </c>
      <c r="N7237" s="37">
        <f t="shared" si="2025"/>
        <v>131</v>
      </c>
      <c r="O7237" s="37">
        <v>0</v>
      </c>
      <c r="P7237" s="37">
        <v>0</v>
      </c>
      <c r="Q7237" s="21">
        <f t="shared" si="2026"/>
        <v>39.790999999999997</v>
      </c>
      <c r="R7237" s="21">
        <f t="shared" si="2035"/>
        <v>301.62499999999744</v>
      </c>
      <c r="S7237" s="21">
        <f t="shared" si="2036"/>
        <v>-14.053128145864129</v>
      </c>
      <c r="T7237" s="21">
        <f t="shared" si="2027"/>
        <v>86.147999999999996</v>
      </c>
      <c r="U7237" s="37">
        <f>VLOOKUP(Time_Zone, 'LSTM LookUp'!$B$5:$D$8, 3, FALSE)</f>
        <v>-75</v>
      </c>
      <c r="V7237" s="21">
        <f t="shared" si="2037"/>
        <v>16.423783809193743</v>
      </c>
      <c r="W7237" s="21">
        <f t="shared" si="2028"/>
        <v>225.25394595229844</v>
      </c>
      <c r="X7237" s="21">
        <f t="shared" si="2029"/>
        <v>-216.28137849208585</v>
      </c>
      <c r="Y7237" s="21">
        <f t="shared" si="2030"/>
        <v>-85.28137849208585</v>
      </c>
      <c r="Z7237" s="21">
        <f t="shared" si="2038"/>
        <v>-27.032707489315953</v>
      </c>
      <c r="AA7237" s="21">
        <f t="shared" si="2031"/>
        <v>0</v>
      </c>
      <c r="AB7237" s="21">
        <f t="shared" si="2032"/>
        <v>-27.032707489315953</v>
      </c>
      <c r="AC7237" s="21">
        <f t="shared" si="2033"/>
        <v>64.040000000000006</v>
      </c>
      <c r="AD7237" s="21">
        <f t="shared" si="2039"/>
        <v>-27.032707489315953</v>
      </c>
      <c r="AE7237" s="21" t="str">
        <f t="shared" si="2034"/>
        <v>10/28/16:00</v>
      </c>
    </row>
    <row r="7238" spans="2:31">
      <c r="B7238" s="37">
        <v>10</v>
      </c>
      <c r="C7238" s="38">
        <v>28</v>
      </c>
      <c r="D7238" s="39">
        <v>17</v>
      </c>
      <c r="E7238" s="17">
        <v>16.100000000000001</v>
      </c>
      <c r="F7238" s="17">
        <v>82</v>
      </c>
      <c r="G7238" s="17">
        <v>123</v>
      </c>
      <c r="H7238" s="37">
        <f t="shared" si="2022"/>
        <v>60.980000000000004</v>
      </c>
      <c r="I7238" s="37">
        <f>IF(H7238&lt;'Roof Calculator'!$G$8, 1, 0)</f>
        <v>0</v>
      </c>
      <c r="J7238" s="37">
        <f>IF(H7238&gt;='Roof Calculator'!$G$8, 1, 0)</f>
        <v>1</v>
      </c>
      <c r="K7238" s="37">
        <f t="shared" si="2023"/>
        <v>0</v>
      </c>
      <c r="L7238" s="37">
        <f t="shared" si="2024"/>
        <v>60.980000000000004</v>
      </c>
      <c r="M7238" s="37">
        <v>0</v>
      </c>
      <c r="N7238" s="37">
        <f t="shared" si="2025"/>
        <v>82</v>
      </c>
      <c r="O7238" s="37">
        <v>0</v>
      </c>
      <c r="P7238" s="37">
        <v>0</v>
      </c>
      <c r="Q7238" s="21">
        <f t="shared" si="2026"/>
        <v>39.790999999999997</v>
      </c>
      <c r="R7238" s="21">
        <f t="shared" si="2035"/>
        <v>301.66666666666413</v>
      </c>
      <c r="S7238" s="21">
        <f t="shared" si="2036"/>
        <v>-14.066481259435392</v>
      </c>
      <c r="T7238" s="21">
        <f t="shared" si="2027"/>
        <v>86.147999999999996</v>
      </c>
      <c r="U7238" s="37">
        <f>VLOOKUP(Time_Zone, 'LSTM LookUp'!$B$5:$D$8, 3, FALSE)</f>
        <v>-75</v>
      </c>
      <c r="V7238" s="21">
        <f t="shared" si="2037"/>
        <v>16.424944497093684</v>
      </c>
      <c r="W7238" s="21">
        <f t="shared" si="2028"/>
        <v>240.25423612427343</v>
      </c>
      <c r="X7238" s="21">
        <f t="shared" si="2029"/>
        <v>-64.618261913051597</v>
      </c>
      <c r="Y7238" s="21">
        <f t="shared" si="2030"/>
        <v>17.381738086948403</v>
      </c>
      <c r="Z7238" s="21">
        <f t="shared" si="2038"/>
        <v>5.5097073906231833</v>
      </c>
      <c r="AA7238" s="21">
        <f t="shared" si="2031"/>
        <v>0</v>
      </c>
      <c r="AB7238" s="21">
        <f t="shared" si="2032"/>
        <v>5.5097073906231833</v>
      </c>
      <c r="AC7238" s="21">
        <f t="shared" si="2033"/>
        <v>60.980000000000004</v>
      </c>
      <c r="AD7238" s="21">
        <f t="shared" si="2039"/>
        <v>5.5097073906231833</v>
      </c>
      <c r="AE7238" s="21" t="str">
        <f t="shared" si="2034"/>
        <v>10/28/17:00</v>
      </c>
    </row>
    <row r="7239" spans="2:31">
      <c r="B7239" s="37">
        <v>10</v>
      </c>
      <c r="C7239" s="38">
        <v>28</v>
      </c>
      <c r="D7239" s="39">
        <v>18</v>
      </c>
      <c r="E7239" s="17">
        <v>14.4</v>
      </c>
      <c r="F7239" s="17">
        <v>32</v>
      </c>
      <c r="G7239" s="17">
        <v>13</v>
      </c>
      <c r="H7239" s="37">
        <f t="shared" si="2022"/>
        <v>57.92</v>
      </c>
      <c r="I7239" s="37">
        <f>IF(H7239&lt;'Roof Calculator'!$G$8, 1, 0)</f>
        <v>0</v>
      </c>
      <c r="J7239" s="37">
        <f>IF(H7239&gt;='Roof Calculator'!$G$8, 1, 0)</f>
        <v>1</v>
      </c>
      <c r="K7239" s="37">
        <f t="shared" si="2023"/>
        <v>0</v>
      </c>
      <c r="L7239" s="37">
        <f t="shared" si="2024"/>
        <v>57.92</v>
      </c>
      <c r="M7239" s="37">
        <v>0</v>
      </c>
      <c r="N7239" s="37">
        <f t="shared" si="2025"/>
        <v>32</v>
      </c>
      <c r="O7239" s="37">
        <v>0</v>
      </c>
      <c r="P7239" s="37">
        <v>0</v>
      </c>
      <c r="Q7239" s="21">
        <f t="shared" si="2026"/>
        <v>39.790999999999997</v>
      </c>
      <c r="R7239" s="21">
        <f t="shared" si="2035"/>
        <v>301.70833333333081</v>
      </c>
      <c r="S7239" s="21">
        <f t="shared" si="2036"/>
        <v>-14.079827766745751</v>
      </c>
      <c r="T7239" s="21">
        <f t="shared" si="2027"/>
        <v>86.147999999999996</v>
      </c>
      <c r="U7239" s="37">
        <f>VLOOKUP(Time_Zone, 'LSTM LookUp'!$B$5:$D$8, 3, FALSE)</f>
        <v>-75</v>
      </c>
      <c r="V7239" s="21">
        <f t="shared" si="2037"/>
        <v>16.426082001312043</v>
      </c>
      <c r="W7239" s="21">
        <f t="shared" si="2028"/>
        <v>255.25452050032797</v>
      </c>
      <c r="X7239" s="21">
        <f t="shared" si="2029"/>
        <v>-4.4900747869677691</v>
      </c>
      <c r="Y7239" s="21">
        <f t="shared" si="2030"/>
        <v>27.509925213032233</v>
      </c>
      <c r="Z7239" s="21">
        <f t="shared" si="2038"/>
        <v>8.7201658144617227</v>
      </c>
      <c r="AA7239" s="21">
        <f t="shared" si="2031"/>
        <v>0</v>
      </c>
      <c r="AB7239" s="21">
        <f t="shared" si="2032"/>
        <v>8.7201658144617227</v>
      </c>
      <c r="AC7239" s="21">
        <f t="shared" si="2033"/>
        <v>57.92</v>
      </c>
      <c r="AD7239" s="21">
        <f t="shared" si="2039"/>
        <v>8.7201658144617227</v>
      </c>
      <c r="AE7239" s="21" t="str">
        <f t="shared" si="2034"/>
        <v>10/28/18:00</v>
      </c>
    </row>
    <row r="7240" spans="2:31">
      <c r="B7240" s="37">
        <v>10</v>
      </c>
      <c r="C7240" s="38">
        <v>28</v>
      </c>
      <c r="D7240" s="39">
        <v>19</v>
      </c>
      <c r="E7240" s="17">
        <v>13.3</v>
      </c>
      <c r="F7240" s="17">
        <v>0</v>
      </c>
      <c r="G7240" s="17">
        <v>0</v>
      </c>
      <c r="H7240" s="37">
        <f t="shared" si="2022"/>
        <v>55.94</v>
      </c>
      <c r="I7240" s="37">
        <f>IF(H7240&lt;'Roof Calculator'!$G$8, 1, 0)</f>
        <v>0</v>
      </c>
      <c r="J7240" s="37">
        <f>IF(H7240&gt;='Roof Calculator'!$G$8, 1, 0)</f>
        <v>1</v>
      </c>
      <c r="K7240" s="37">
        <f t="shared" si="2023"/>
        <v>0</v>
      </c>
      <c r="L7240" s="37">
        <f t="shared" si="2024"/>
        <v>55.94</v>
      </c>
      <c r="M7240" s="37">
        <v>0</v>
      </c>
      <c r="N7240" s="37">
        <f t="shared" si="2025"/>
        <v>0</v>
      </c>
      <c r="O7240" s="37">
        <v>0</v>
      </c>
      <c r="P7240" s="37">
        <v>0</v>
      </c>
      <c r="Q7240" s="21">
        <f t="shared" si="2026"/>
        <v>39.790999999999997</v>
      </c>
      <c r="R7240" s="21">
        <f t="shared" si="2035"/>
        <v>301.7499999999975</v>
      </c>
      <c r="S7240" s="21">
        <f t="shared" si="2036"/>
        <v>-14.093167660495203</v>
      </c>
      <c r="T7240" s="21">
        <f t="shared" si="2027"/>
        <v>86.147999999999996</v>
      </c>
      <c r="U7240" s="37">
        <f>VLOOKUP(Time_Zone, 'LSTM LookUp'!$B$5:$D$8, 3, FALSE)</f>
        <v>-75</v>
      </c>
      <c r="V7240" s="21">
        <f t="shared" si="2037"/>
        <v>16.427196315729063</v>
      </c>
      <c r="W7240" s="21">
        <f t="shared" si="2028"/>
        <v>270.25479907893225</v>
      </c>
      <c r="X7240" s="21">
        <f t="shared" si="2029"/>
        <v>0</v>
      </c>
      <c r="Y7240" s="21">
        <f t="shared" si="2030"/>
        <v>0</v>
      </c>
      <c r="Z7240" s="21">
        <f t="shared" si="2038"/>
        <v>0</v>
      </c>
      <c r="AA7240" s="21">
        <f t="shared" si="2031"/>
        <v>0</v>
      </c>
      <c r="AB7240" s="21">
        <f t="shared" si="2032"/>
        <v>0</v>
      </c>
      <c r="AC7240" s="21">
        <f t="shared" si="2033"/>
        <v>55.94</v>
      </c>
      <c r="AD7240" s="21">
        <f t="shared" si="2039"/>
        <v>0</v>
      </c>
      <c r="AE7240" s="21" t="str">
        <f t="shared" si="2034"/>
        <v>10/28/19:00</v>
      </c>
    </row>
    <row r="7241" spans="2:31">
      <c r="B7241" s="37">
        <v>10</v>
      </c>
      <c r="C7241" s="38">
        <v>28</v>
      </c>
      <c r="D7241" s="39">
        <v>20</v>
      </c>
      <c r="E7241" s="17">
        <v>11.1</v>
      </c>
      <c r="F7241" s="17">
        <v>0</v>
      </c>
      <c r="G7241" s="17">
        <v>0</v>
      </c>
      <c r="H7241" s="37">
        <f t="shared" si="2022"/>
        <v>51.98</v>
      </c>
      <c r="I7241" s="37">
        <f>IF(H7241&lt;'Roof Calculator'!$G$8, 1, 0)</f>
        <v>1</v>
      </c>
      <c r="J7241" s="37">
        <f>IF(H7241&gt;='Roof Calculator'!$G$8, 1, 0)</f>
        <v>0</v>
      </c>
      <c r="K7241" s="37">
        <f t="shared" si="2023"/>
        <v>51.98</v>
      </c>
      <c r="L7241" s="37">
        <f t="shared" si="2024"/>
        <v>0</v>
      </c>
      <c r="M7241" s="37">
        <v>0</v>
      </c>
      <c r="N7241" s="37">
        <f t="shared" si="2025"/>
        <v>0</v>
      </c>
      <c r="O7241" s="37">
        <v>0</v>
      </c>
      <c r="P7241" s="37">
        <v>0</v>
      </c>
      <c r="Q7241" s="21">
        <f t="shared" si="2026"/>
        <v>39.790999999999997</v>
      </c>
      <c r="R7241" s="21">
        <f t="shared" si="2035"/>
        <v>301.79166666666418</v>
      </c>
      <c r="S7241" s="21">
        <f t="shared" si="2036"/>
        <v>-14.106500933384236</v>
      </c>
      <c r="T7241" s="21">
        <f t="shared" si="2027"/>
        <v>86.147999999999996</v>
      </c>
      <c r="U7241" s="37">
        <f>VLOOKUP(Time_Zone, 'LSTM LookUp'!$B$5:$D$8, 3, FALSE)</f>
        <v>-75</v>
      </c>
      <c r="V7241" s="21">
        <f t="shared" si="2037"/>
        <v>16.428287434267247</v>
      </c>
      <c r="W7241" s="21">
        <f t="shared" si="2028"/>
        <v>285.25507185856679</v>
      </c>
      <c r="X7241" s="21">
        <f t="shared" si="2029"/>
        <v>0</v>
      </c>
      <c r="Y7241" s="21">
        <f t="shared" si="2030"/>
        <v>0</v>
      </c>
      <c r="Z7241" s="21">
        <f t="shared" si="2038"/>
        <v>0</v>
      </c>
      <c r="AA7241" s="21">
        <f t="shared" si="2031"/>
        <v>0</v>
      </c>
      <c r="AB7241" s="21">
        <f t="shared" si="2032"/>
        <v>0</v>
      </c>
      <c r="AC7241" s="21">
        <f t="shared" si="2033"/>
        <v>0</v>
      </c>
      <c r="AD7241" s="21">
        <f t="shared" si="2039"/>
        <v>0</v>
      </c>
      <c r="AE7241" s="21" t="str">
        <f t="shared" si="2034"/>
        <v>10/28/20:00</v>
      </c>
    </row>
    <row r="7242" spans="2:31">
      <c r="B7242" s="37">
        <v>10</v>
      </c>
      <c r="C7242" s="38">
        <v>28</v>
      </c>
      <c r="D7242" s="39">
        <v>21</v>
      </c>
      <c r="E7242" s="17">
        <v>8.9</v>
      </c>
      <c r="F7242" s="17">
        <v>0</v>
      </c>
      <c r="G7242" s="17">
        <v>0</v>
      </c>
      <c r="H7242" s="37">
        <f t="shared" si="2022"/>
        <v>48.02</v>
      </c>
      <c r="I7242" s="37">
        <f>IF(H7242&lt;'Roof Calculator'!$G$8, 1, 0)</f>
        <v>1</v>
      </c>
      <c r="J7242" s="37">
        <f>IF(H7242&gt;='Roof Calculator'!$G$8, 1, 0)</f>
        <v>0</v>
      </c>
      <c r="K7242" s="37">
        <f t="shared" si="2023"/>
        <v>48.02</v>
      </c>
      <c r="L7242" s="37">
        <f t="shared" si="2024"/>
        <v>0</v>
      </c>
      <c r="M7242" s="37">
        <v>0</v>
      </c>
      <c r="N7242" s="37">
        <f t="shared" si="2025"/>
        <v>0</v>
      </c>
      <c r="O7242" s="37">
        <v>0</v>
      </c>
      <c r="P7242" s="37">
        <v>0</v>
      </c>
      <c r="Q7242" s="21">
        <f t="shared" si="2026"/>
        <v>39.790999999999997</v>
      </c>
      <c r="R7242" s="21">
        <f t="shared" si="2035"/>
        <v>301.83333333333087</v>
      </c>
      <c r="S7242" s="21">
        <f t="shared" si="2036"/>
        <v>-14.119827578113826</v>
      </c>
      <c r="T7242" s="21">
        <f t="shared" si="2027"/>
        <v>86.147999999999996</v>
      </c>
      <c r="U7242" s="37">
        <f>VLOOKUP(Time_Zone, 'LSTM LookUp'!$B$5:$D$8, 3, FALSE)</f>
        <v>-75</v>
      </c>
      <c r="V7242" s="21">
        <f t="shared" si="2037"/>
        <v>16.429355350891367</v>
      </c>
      <c r="W7242" s="21">
        <f t="shared" si="2028"/>
        <v>300.25533883772283</v>
      </c>
      <c r="X7242" s="21">
        <f t="shared" si="2029"/>
        <v>0</v>
      </c>
      <c r="Y7242" s="21">
        <f t="shared" si="2030"/>
        <v>0</v>
      </c>
      <c r="Z7242" s="21">
        <f t="shared" si="2038"/>
        <v>0</v>
      </c>
      <c r="AA7242" s="21">
        <f t="shared" si="2031"/>
        <v>0</v>
      </c>
      <c r="AB7242" s="21">
        <f t="shared" si="2032"/>
        <v>0</v>
      </c>
      <c r="AC7242" s="21">
        <f t="shared" si="2033"/>
        <v>0</v>
      </c>
      <c r="AD7242" s="21">
        <f t="shared" si="2039"/>
        <v>0</v>
      </c>
      <c r="AE7242" s="21" t="str">
        <f t="shared" si="2034"/>
        <v>10/28/21:00</v>
      </c>
    </row>
    <row r="7243" spans="2:31">
      <c r="B7243" s="37">
        <v>10</v>
      </c>
      <c r="C7243" s="38">
        <v>28</v>
      </c>
      <c r="D7243" s="39">
        <v>22</v>
      </c>
      <c r="E7243" s="17">
        <v>9.4</v>
      </c>
      <c r="F7243" s="17">
        <v>0</v>
      </c>
      <c r="G7243" s="17">
        <v>0</v>
      </c>
      <c r="H7243" s="37">
        <f t="shared" si="2022"/>
        <v>48.92</v>
      </c>
      <c r="I7243" s="37">
        <f>IF(H7243&lt;'Roof Calculator'!$G$8, 1, 0)</f>
        <v>1</v>
      </c>
      <c r="J7243" s="37">
        <f>IF(H7243&gt;='Roof Calculator'!$G$8, 1, 0)</f>
        <v>0</v>
      </c>
      <c r="K7243" s="37">
        <f t="shared" si="2023"/>
        <v>48.92</v>
      </c>
      <c r="L7243" s="37">
        <f t="shared" si="2024"/>
        <v>0</v>
      </c>
      <c r="M7243" s="37">
        <v>0</v>
      </c>
      <c r="N7243" s="37">
        <f t="shared" si="2025"/>
        <v>0</v>
      </c>
      <c r="O7243" s="37">
        <v>0</v>
      </c>
      <c r="P7243" s="37">
        <v>0</v>
      </c>
      <c r="Q7243" s="21">
        <f t="shared" si="2026"/>
        <v>39.790999999999997</v>
      </c>
      <c r="R7243" s="21">
        <f t="shared" si="2035"/>
        <v>301.87499999999756</v>
      </c>
      <c r="S7243" s="21">
        <f t="shared" si="2036"/>
        <v>-14.133147587385421</v>
      </c>
      <c r="T7243" s="21">
        <f t="shared" si="2027"/>
        <v>86.147999999999996</v>
      </c>
      <c r="U7243" s="37">
        <f>VLOOKUP(Time_Zone, 'LSTM LookUp'!$B$5:$D$8, 3, FALSE)</f>
        <v>-75</v>
      </c>
      <c r="V7243" s="21">
        <f t="shared" si="2037"/>
        <v>16.430400059608488</v>
      </c>
      <c r="W7243" s="21">
        <f t="shared" si="2028"/>
        <v>315.25560001490214</v>
      </c>
      <c r="X7243" s="21">
        <f t="shared" si="2029"/>
        <v>0</v>
      </c>
      <c r="Y7243" s="21">
        <f t="shared" si="2030"/>
        <v>0</v>
      </c>
      <c r="Z7243" s="21">
        <f t="shared" si="2038"/>
        <v>0</v>
      </c>
      <c r="AA7243" s="21">
        <f t="shared" si="2031"/>
        <v>0</v>
      </c>
      <c r="AB7243" s="21">
        <f t="shared" si="2032"/>
        <v>0</v>
      </c>
      <c r="AC7243" s="21">
        <f t="shared" si="2033"/>
        <v>0</v>
      </c>
      <c r="AD7243" s="21">
        <f t="shared" si="2039"/>
        <v>0</v>
      </c>
      <c r="AE7243" s="21" t="str">
        <f t="shared" si="2034"/>
        <v>10/28/22:00</v>
      </c>
    </row>
    <row r="7244" spans="2:31">
      <c r="B7244" s="37">
        <v>10</v>
      </c>
      <c r="C7244" s="38">
        <v>28</v>
      </c>
      <c r="D7244" s="39">
        <v>23</v>
      </c>
      <c r="E7244" s="17">
        <v>10</v>
      </c>
      <c r="F7244" s="17">
        <v>0</v>
      </c>
      <c r="G7244" s="17">
        <v>0</v>
      </c>
      <c r="H7244" s="37">
        <f t="shared" si="2022"/>
        <v>50</v>
      </c>
      <c r="I7244" s="37">
        <f>IF(H7244&lt;'Roof Calculator'!$G$8, 1, 0)</f>
        <v>1</v>
      </c>
      <c r="J7244" s="37">
        <f>IF(H7244&gt;='Roof Calculator'!$G$8, 1, 0)</f>
        <v>0</v>
      </c>
      <c r="K7244" s="37">
        <f t="shared" si="2023"/>
        <v>50</v>
      </c>
      <c r="L7244" s="37">
        <f t="shared" si="2024"/>
        <v>0</v>
      </c>
      <c r="M7244" s="37">
        <v>0</v>
      </c>
      <c r="N7244" s="37">
        <f t="shared" si="2025"/>
        <v>0</v>
      </c>
      <c r="O7244" s="37">
        <v>0</v>
      </c>
      <c r="P7244" s="37">
        <v>0</v>
      </c>
      <c r="Q7244" s="21">
        <f t="shared" si="2026"/>
        <v>39.790999999999997</v>
      </c>
      <c r="R7244" s="21">
        <f t="shared" si="2035"/>
        <v>301.91666666666424</v>
      </c>
      <c r="S7244" s="21">
        <f t="shared" si="2036"/>
        <v>-14.146460953900952</v>
      </c>
      <c r="T7244" s="21">
        <f t="shared" si="2027"/>
        <v>86.147999999999996</v>
      </c>
      <c r="U7244" s="37">
        <f>VLOOKUP(Time_Zone, 'LSTM LookUp'!$B$5:$D$8, 3, FALSE)</f>
        <v>-75</v>
      </c>
      <c r="V7244" s="21">
        <f t="shared" si="2037"/>
        <v>16.431421554467981</v>
      </c>
      <c r="W7244" s="21">
        <f t="shared" si="2028"/>
        <v>330.25585538861708</v>
      </c>
      <c r="X7244" s="21">
        <f t="shared" si="2029"/>
        <v>0</v>
      </c>
      <c r="Y7244" s="21">
        <f t="shared" si="2030"/>
        <v>0</v>
      </c>
      <c r="Z7244" s="21">
        <f t="shared" si="2038"/>
        <v>0</v>
      </c>
      <c r="AA7244" s="21">
        <f t="shared" si="2031"/>
        <v>0</v>
      </c>
      <c r="AB7244" s="21">
        <f t="shared" si="2032"/>
        <v>0</v>
      </c>
      <c r="AC7244" s="21">
        <f t="shared" si="2033"/>
        <v>0</v>
      </c>
      <c r="AD7244" s="21">
        <f t="shared" si="2039"/>
        <v>0</v>
      </c>
      <c r="AE7244" s="21" t="str">
        <f t="shared" si="2034"/>
        <v>10/28/23:00</v>
      </c>
    </row>
    <row r="7245" spans="2:31">
      <c r="B7245" s="37">
        <v>10</v>
      </c>
      <c r="C7245" s="38">
        <v>28</v>
      </c>
      <c r="D7245" s="39">
        <v>24</v>
      </c>
      <c r="E7245" s="17">
        <v>10</v>
      </c>
      <c r="F7245" s="17">
        <v>0</v>
      </c>
      <c r="G7245" s="17">
        <v>0</v>
      </c>
      <c r="H7245" s="37">
        <f t="shared" si="2022"/>
        <v>50</v>
      </c>
      <c r="I7245" s="37">
        <f>IF(H7245&lt;'Roof Calculator'!$G$8, 1, 0)</f>
        <v>1</v>
      </c>
      <c r="J7245" s="37">
        <f>IF(H7245&gt;='Roof Calculator'!$G$8, 1, 0)</f>
        <v>0</v>
      </c>
      <c r="K7245" s="37">
        <f t="shared" si="2023"/>
        <v>50</v>
      </c>
      <c r="L7245" s="37">
        <f t="shared" si="2024"/>
        <v>0</v>
      </c>
      <c r="M7245" s="37">
        <v>0</v>
      </c>
      <c r="N7245" s="37">
        <f t="shared" si="2025"/>
        <v>0</v>
      </c>
      <c r="O7245" s="37">
        <v>0</v>
      </c>
      <c r="P7245" s="37">
        <v>0</v>
      </c>
      <c r="Q7245" s="21">
        <f t="shared" si="2026"/>
        <v>39.790999999999997</v>
      </c>
      <c r="R7245" s="21">
        <f t="shared" si="2035"/>
        <v>301.95833333333093</v>
      </c>
      <c r="S7245" s="21">
        <f t="shared" si="2036"/>
        <v>-14.159767670362896</v>
      </c>
      <c r="T7245" s="21">
        <f t="shared" si="2027"/>
        <v>86.147999999999996</v>
      </c>
      <c r="U7245" s="37">
        <f>VLOOKUP(Time_Zone, 'LSTM LookUp'!$B$5:$D$8, 3, FALSE)</f>
        <v>-75</v>
      </c>
      <c r="V7245" s="21">
        <f t="shared" si="2037"/>
        <v>16.432419829561535</v>
      </c>
      <c r="W7245" s="21">
        <f t="shared" si="2028"/>
        <v>345.25610495739039</v>
      </c>
      <c r="X7245" s="21">
        <f t="shared" si="2029"/>
        <v>0</v>
      </c>
      <c r="Y7245" s="21">
        <f t="shared" si="2030"/>
        <v>0</v>
      </c>
      <c r="Z7245" s="21">
        <f t="shared" si="2038"/>
        <v>0</v>
      </c>
      <c r="AA7245" s="21">
        <f t="shared" si="2031"/>
        <v>0</v>
      </c>
      <c r="AB7245" s="21">
        <f t="shared" si="2032"/>
        <v>0</v>
      </c>
      <c r="AC7245" s="21">
        <f t="shared" si="2033"/>
        <v>0</v>
      </c>
      <c r="AD7245" s="21">
        <f t="shared" si="2039"/>
        <v>0</v>
      </c>
      <c r="AE7245" s="21" t="str">
        <f t="shared" si="2034"/>
        <v>10/28/24:00</v>
      </c>
    </row>
    <row r="7246" spans="2:31">
      <c r="B7246" s="37">
        <v>10</v>
      </c>
      <c r="C7246" s="38">
        <v>29</v>
      </c>
      <c r="D7246" s="39">
        <v>1</v>
      </c>
      <c r="E7246" s="17">
        <v>10.6</v>
      </c>
      <c r="F7246" s="17">
        <v>0</v>
      </c>
      <c r="G7246" s="17">
        <v>0</v>
      </c>
      <c r="H7246" s="37">
        <f t="shared" si="2022"/>
        <v>51.08</v>
      </c>
      <c r="I7246" s="37">
        <f>IF(H7246&lt;'Roof Calculator'!$G$8, 1, 0)</f>
        <v>1</v>
      </c>
      <c r="J7246" s="37">
        <f>IF(H7246&gt;='Roof Calculator'!$G$8, 1, 0)</f>
        <v>0</v>
      </c>
      <c r="K7246" s="37">
        <f t="shared" si="2023"/>
        <v>51.08</v>
      </c>
      <c r="L7246" s="37">
        <f t="shared" si="2024"/>
        <v>0</v>
      </c>
      <c r="M7246" s="37">
        <v>0</v>
      </c>
      <c r="N7246" s="37">
        <f t="shared" si="2025"/>
        <v>0</v>
      </c>
      <c r="O7246" s="37">
        <v>0</v>
      </c>
      <c r="P7246" s="37">
        <v>0</v>
      </c>
      <c r="Q7246" s="21">
        <f t="shared" si="2026"/>
        <v>39.790999999999997</v>
      </c>
      <c r="R7246" s="21">
        <f t="shared" si="2035"/>
        <v>301.99999999999761</v>
      </c>
      <c r="S7246" s="21">
        <f t="shared" si="2036"/>
        <v>-14.173067729474177</v>
      </c>
      <c r="T7246" s="21">
        <f t="shared" si="2027"/>
        <v>86.147999999999996</v>
      </c>
      <c r="U7246" s="37">
        <f>VLOOKUP(Time_Zone, 'LSTM LookUp'!$B$5:$D$8, 3, FALSE)</f>
        <v>-75</v>
      </c>
      <c r="V7246" s="21">
        <f t="shared" si="2037"/>
        <v>16.433394879023169</v>
      </c>
      <c r="W7246" s="21">
        <f t="shared" si="2028"/>
        <v>0.2563487197557901</v>
      </c>
      <c r="X7246" s="21">
        <f t="shared" si="2029"/>
        <v>0</v>
      </c>
      <c r="Y7246" s="21">
        <f t="shared" si="2030"/>
        <v>0</v>
      </c>
      <c r="Z7246" s="21">
        <f t="shared" si="2038"/>
        <v>0</v>
      </c>
      <c r="AA7246" s="21">
        <f t="shared" si="2031"/>
        <v>0</v>
      </c>
      <c r="AB7246" s="21">
        <f t="shared" si="2032"/>
        <v>0</v>
      </c>
      <c r="AC7246" s="21">
        <f t="shared" si="2033"/>
        <v>0</v>
      </c>
      <c r="AD7246" s="21">
        <f t="shared" si="2039"/>
        <v>0</v>
      </c>
      <c r="AE7246" s="21" t="str">
        <f t="shared" si="2034"/>
        <v>10/29/1:00</v>
      </c>
    </row>
    <row r="7247" spans="2:31">
      <c r="B7247" s="37">
        <v>10</v>
      </c>
      <c r="C7247" s="38">
        <v>29</v>
      </c>
      <c r="D7247" s="39">
        <v>2</v>
      </c>
      <c r="E7247" s="17">
        <v>9.4</v>
      </c>
      <c r="F7247" s="17">
        <v>0</v>
      </c>
      <c r="G7247" s="17">
        <v>0</v>
      </c>
      <c r="H7247" s="37">
        <f t="shared" si="2022"/>
        <v>48.92</v>
      </c>
      <c r="I7247" s="37">
        <f>IF(H7247&lt;'Roof Calculator'!$G$8, 1, 0)</f>
        <v>1</v>
      </c>
      <c r="J7247" s="37">
        <f>IF(H7247&gt;='Roof Calculator'!$G$8, 1, 0)</f>
        <v>0</v>
      </c>
      <c r="K7247" s="37">
        <f t="shared" si="2023"/>
        <v>48.92</v>
      </c>
      <c r="L7247" s="37">
        <f t="shared" si="2024"/>
        <v>0</v>
      </c>
      <c r="M7247" s="37">
        <v>0</v>
      </c>
      <c r="N7247" s="37">
        <f t="shared" si="2025"/>
        <v>0</v>
      </c>
      <c r="O7247" s="37">
        <v>0</v>
      </c>
      <c r="P7247" s="37">
        <v>0</v>
      </c>
      <c r="Q7247" s="21">
        <f t="shared" si="2026"/>
        <v>39.790999999999997</v>
      </c>
      <c r="R7247" s="21">
        <f t="shared" si="2035"/>
        <v>302.0416666666643</v>
      </c>
      <c r="S7247" s="21">
        <f t="shared" si="2036"/>
        <v>-14.186361123938244</v>
      </c>
      <c r="T7247" s="21">
        <f t="shared" si="2027"/>
        <v>86.147999999999996</v>
      </c>
      <c r="U7247" s="37">
        <f>VLOOKUP(Time_Zone, 'LSTM LookUp'!$B$5:$D$8, 3, FALSE)</f>
        <v>-75</v>
      </c>
      <c r="V7247" s="21">
        <f t="shared" si="2037"/>
        <v>16.434346697029248</v>
      </c>
      <c r="W7247" s="21">
        <f t="shared" si="2028"/>
        <v>15.256586674257306</v>
      </c>
      <c r="X7247" s="21">
        <f t="shared" si="2029"/>
        <v>0</v>
      </c>
      <c r="Y7247" s="21">
        <f t="shared" si="2030"/>
        <v>0</v>
      </c>
      <c r="Z7247" s="21">
        <f t="shared" si="2038"/>
        <v>0</v>
      </c>
      <c r="AA7247" s="21">
        <f t="shared" si="2031"/>
        <v>0</v>
      </c>
      <c r="AB7247" s="21">
        <f t="shared" si="2032"/>
        <v>0</v>
      </c>
      <c r="AC7247" s="21">
        <f t="shared" si="2033"/>
        <v>0</v>
      </c>
      <c r="AD7247" s="21">
        <f t="shared" si="2039"/>
        <v>0</v>
      </c>
      <c r="AE7247" s="21" t="str">
        <f t="shared" si="2034"/>
        <v>10/29/2:00</v>
      </c>
    </row>
    <row r="7248" spans="2:31">
      <c r="B7248" s="37">
        <v>10</v>
      </c>
      <c r="C7248" s="38">
        <v>29</v>
      </c>
      <c r="D7248" s="39">
        <v>3</v>
      </c>
      <c r="E7248" s="17">
        <v>9.4</v>
      </c>
      <c r="F7248" s="17">
        <v>0</v>
      </c>
      <c r="G7248" s="17">
        <v>0</v>
      </c>
      <c r="H7248" s="37">
        <f t="shared" si="2022"/>
        <v>48.92</v>
      </c>
      <c r="I7248" s="37">
        <f>IF(H7248&lt;'Roof Calculator'!$G$8, 1, 0)</f>
        <v>1</v>
      </c>
      <c r="J7248" s="37">
        <f>IF(H7248&gt;='Roof Calculator'!$G$8, 1, 0)</f>
        <v>0</v>
      </c>
      <c r="K7248" s="37">
        <f t="shared" si="2023"/>
        <v>48.92</v>
      </c>
      <c r="L7248" s="37">
        <f t="shared" si="2024"/>
        <v>0</v>
      </c>
      <c r="M7248" s="37">
        <v>0</v>
      </c>
      <c r="N7248" s="37">
        <f t="shared" si="2025"/>
        <v>0</v>
      </c>
      <c r="O7248" s="37">
        <v>0</v>
      </c>
      <c r="P7248" s="37">
        <v>0</v>
      </c>
      <c r="Q7248" s="21">
        <f t="shared" si="2026"/>
        <v>39.790999999999997</v>
      </c>
      <c r="R7248" s="21">
        <f t="shared" si="2035"/>
        <v>302.08333333333098</v>
      </c>
      <c r="S7248" s="21">
        <f t="shared" si="2036"/>
        <v>-14.199647846459063</v>
      </c>
      <c r="T7248" s="21">
        <f t="shared" si="2027"/>
        <v>86.147999999999996</v>
      </c>
      <c r="U7248" s="37">
        <f>VLOOKUP(Time_Zone, 'LSTM LookUp'!$B$5:$D$8, 3, FALSE)</f>
        <v>-75</v>
      </c>
      <c r="V7248" s="21">
        <f t="shared" si="2037"/>
        <v>16.435275277798503</v>
      </c>
      <c r="W7248" s="21">
        <f t="shared" si="2028"/>
        <v>30.256818819449627</v>
      </c>
      <c r="X7248" s="21">
        <f t="shared" si="2029"/>
        <v>0</v>
      </c>
      <c r="Y7248" s="21">
        <f t="shared" si="2030"/>
        <v>0</v>
      </c>
      <c r="Z7248" s="21">
        <f t="shared" si="2038"/>
        <v>0</v>
      </c>
      <c r="AA7248" s="21">
        <f t="shared" si="2031"/>
        <v>0</v>
      </c>
      <c r="AB7248" s="21">
        <f t="shared" si="2032"/>
        <v>0</v>
      </c>
      <c r="AC7248" s="21">
        <f t="shared" si="2033"/>
        <v>0</v>
      </c>
      <c r="AD7248" s="21">
        <f t="shared" si="2039"/>
        <v>0</v>
      </c>
      <c r="AE7248" s="21" t="str">
        <f t="shared" si="2034"/>
        <v>10/29/3:00</v>
      </c>
    </row>
    <row r="7249" spans="2:31">
      <c r="B7249" s="37">
        <v>10</v>
      </c>
      <c r="C7249" s="38">
        <v>29</v>
      </c>
      <c r="D7249" s="39">
        <v>4</v>
      </c>
      <c r="E7249" s="17">
        <v>8.3000000000000007</v>
      </c>
      <c r="F7249" s="17">
        <v>0</v>
      </c>
      <c r="G7249" s="17">
        <v>0</v>
      </c>
      <c r="H7249" s="37">
        <f t="shared" si="2022"/>
        <v>46.94</v>
      </c>
      <c r="I7249" s="37">
        <f>IF(H7249&lt;'Roof Calculator'!$G$8, 1, 0)</f>
        <v>1</v>
      </c>
      <c r="J7249" s="37">
        <f>IF(H7249&gt;='Roof Calculator'!$G$8, 1, 0)</f>
        <v>0</v>
      </c>
      <c r="K7249" s="37">
        <f t="shared" si="2023"/>
        <v>46.94</v>
      </c>
      <c r="L7249" s="37">
        <f t="shared" si="2024"/>
        <v>0</v>
      </c>
      <c r="M7249" s="37">
        <v>0</v>
      </c>
      <c r="N7249" s="37">
        <f t="shared" si="2025"/>
        <v>0</v>
      </c>
      <c r="O7249" s="37">
        <v>0</v>
      </c>
      <c r="P7249" s="37">
        <v>0</v>
      </c>
      <c r="Q7249" s="21">
        <f t="shared" si="2026"/>
        <v>39.790999999999997</v>
      </c>
      <c r="R7249" s="21">
        <f t="shared" si="2035"/>
        <v>302.12499999999767</v>
      </c>
      <c r="S7249" s="21">
        <f t="shared" si="2036"/>
        <v>-14.212927889741112</v>
      </c>
      <c r="T7249" s="21">
        <f t="shared" si="2027"/>
        <v>86.147999999999996</v>
      </c>
      <c r="U7249" s="37">
        <f>VLOOKUP(Time_Zone, 'LSTM LookUp'!$B$5:$D$8, 3, FALSE)</f>
        <v>-75</v>
      </c>
      <c r="V7249" s="21">
        <f t="shared" si="2037"/>
        <v>16.436180615592043</v>
      </c>
      <c r="W7249" s="21">
        <f t="shared" si="2028"/>
        <v>45.257045153898012</v>
      </c>
      <c r="X7249" s="21">
        <f t="shared" si="2029"/>
        <v>0</v>
      </c>
      <c r="Y7249" s="21">
        <f t="shared" si="2030"/>
        <v>0</v>
      </c>
      <c r="Z7249" s="21">
        <f t="shared" si="2038"/>
        <v>0</v>
      </c>
      <c r="AA7249" s="21">
        <f t="shared" si="2031"/>
        <v>0</v>
      </c>
      <c r="AB7249" s="21">
        <f t="shared" si="2032"/>
        <v>0</v>
      </c>
      <c r="AC7249" s="21">
        <f t="shared" si="2033"/>
        <v>0</v>
      </c>
      <c r="AD7249" s="21">
        <f t="shared" si="2039"/>
        <v>0</v>
      </c>
      <c r="AE7249" s="21" t="str">
        <f t="shared" si="2034"/>
        <v>10/29/4:00</v>
      </c>
    </row>
    <row r="7250" spans="2:31">
      <c r="B7250" s="37">
        <v>10</v>
      </c>
      <c r="C7250" s="38">
        <v>29</v>
      </c>
      <c r="D7250" s="39">
        <v>5</v>
      </c>
      <c r="E7250" s="17">
        <v>7.8</v>
      </c>
      <c r="F7250" s="17">
        <v>0</v>
      </c>
      <c r="G7250" s="17">
        <v>0</v>
      </c>
      <c r="H7250" s="37">
        <f t="shared" si="2022"/>
        <v>46.04</v>
      </c>
      <c r="I7250" s="37">
        <f>IF(H7250&lt;'Roof Calculator'!$G$8, 1, 0)</f>
        <v>1</v>
      </c>
      <c r="J7250" s="37">
        <f>IF(H7250&gt;='Roof Calculator'!$G$8, 1, 0)</f>
        <v>0</v>
      </c>
      <c r="K7250" s="37">
        <f t="shared" si="2023"/>
        <v>46.04</v>
      </c>
      <c r="L7250" s="37">
        <f t="shared" si="2024"/>
        <v>0</v>
      </c>
      <c r="M7250" s="37">
        <v>0</v>
      </c>
      <c r="N7250" s="37">
        <f t="shared" si="2025"/>
        <v>0</v>
      </c>
      <c r="O7250" s="37">
        <v>0</v>
      </c>
      <c r="P7250" s="37">
        <v>0</v>
      </c>
      <c r="Q7250" s="21">
        <f t="shared" si="2026"/>
        <v>39.790999999999997</v>
      </c>
      <c r="R7250" s="21">
        <f t="shared" si="2035"/>
        <v>302.16666666666436</v>
      </c>
      <c r="S7250" s="21">
        <f t="shared" si="2036"/>
        <v>-14.226201246489389</v>
      </c>
      <c r="T7250" s="21">
        <f t="shared" si="2027"/>
        <v>86.147999999999996</v>
      </c>
      <c r="U7250" s="37">
        <f>VLOOKUP(Time_Zone, 'LSTM LookUp'!$B$5:$D$8, 3, FALSE)</f>
        <v>-75</v>
      </c>
      <c r="V7250" s="21">
        <f t="shared" si="2037"/>
        <v>16.437062704713352</v>
      </c>
      <c r="W7250" s="21">
        <f t="shared" si="2028"/>
        <v>60.257265676178342</v>
      </c>
      <c r="X7250" s="21">
        <f t="shared" si="2029"/>
        <v>0</v>
      </c>
      <c r="Y7250" s="21">
        <f t="shared" si="2030"/>
        <v>0</v>
      </c>
      <c r="Z7250" s="21">
        <f t="shared" si="2038"/>
        <v>0</v>
      </c>
      <c r="AA7250" s="21">
        <f t="shared" si="2031"/>
        <v>0</v>
      </c>
      <c r="AB7250" s="21">
        <f t="shared" si="2032"/>
        <v>0</v>
      </c>
      <c r="AC7250" s="21">
        <f t="shared" si="2033"/>
        <v>0</v>
      </c>
      <c r="AD7250" s="21">
        <f t="shared" si="2039"/>
        <v>0</v>
      </c>
      <c r="AE7250" s="21" t="str">
        <f t="shared" si="2034"/>
        <v>10/29/5:00</v>
      </c>
    </row>
    <row r="7251" spans="2:31">
      <c r="B7251" s="37">
        <v>10</v>
      </c>
      <c r="C7251" s="38">
        <v>29</v>
      </c>
      <c r="D7251" s="39">
        <v>6</v>
      </c>
      <c r="E7251" s="17">
        <v>7.2</v>
      </c>
      <c r="F7251" s="17">
        <v>0</v>
      </c>
      <c r="G7251" s="17">
        <v>0</v>
      </c>
      <c r="H7251" s="37">
        <f t="shared" si="2022"/>
        <v>44.96</v>
      </c>
      <c r="I7251" s="37">
        <f>IF(H7251&lt;'Roof Calculator'!$G$8, 1, 0)</f>
        <v>1</v>
      </c>
      <c r="J7251" s="37">
        <f>IF(H7251&gt;='Roof Calculator'!$G$8, 1, 0)</f>
        <v>0</v>
      </c>
      <c r="K7251" s="37">
        <f t="shared" si="2023"/>
        <v>44.96</v>
      </c>
      <c r="L7251" s="37">
        <f t="shared" si="2024"/>
        <v>0</v>
      </c>
      <c r="M7251" s="37">
        <v>0</v>
      </c>
      <c r="N7251" s="37">
        <f t="shared" si="2025"/>
        <v>0</v>
      </c>
      <c r="O7251" s="37">
        <v>0</v>
      </c>
      <c r="P7251" s="37">
        <v>0</v>
      </c>
      <c r="Q7251" s="21">
        <f t="shared" si="2026"/>
        <v>39.790999999999997</v>
      </c>
      <c r="R7251" s="21">
        <f t="shared" si="2035"/>
        <v>302.20833333333104</v>
      </c>
      <c r="S7251" s="21">
        <f t="shared" si="2036"/>
        <v>-14.239467909409425</v>
      </c>
      <c r="T7251" s="21">
        <f t="shared" si="2027"/>
        <v>86.147999999999996</v>
      </c>
      <c r="U7251" s="37">
        <f>VLOOKUP(Time_Zone, 'LSTM LookUp'!$B$5:$D$8, 3, FALSE)</f>
        <v>-75</v>
      </c>
      <c r="V7251" s="21">
        <f t="shared" si="2037"/>
        <v>16.437921539508324</v>
      </c>
      <c r="W7251" s="21">
        <f t="shared" si="2028"/>
        <v>75.257480384877056</v>
      </c>
      <c r="X7251" s="21">
        <f t="shared" si="2029"/>
        <v>0</v>
      </c>
      <c r="Y7251" s="21">
        <f t="shared" si="2030"/>
        <v>0</v>
      </c>
      <c r="Z7251" s="21">
        <f t="shared" si="2038"/>
        <v>0</v>
      </c>
      <c r="AA7251" s="21">
        <f t="shared" si="2031"/>
        <v>0</v>
      </c>
      <c r="AB7251" s="21">
        <f t="shared" si="2032"/>
        <v>0</v>
      </c>
      <c r="AC7251" s="21">
        <f t="shared" si="2033"/>
        <v>0</v>
      </c>
      <c r="AD7251" s="21">
        <f t="shared" si="2039"/>
        <v>0</v>
      </c>
      <c r="AE7251" s="21" t="str">
        <f t="shared" si="2034"/>
        <v>10/29/6:00</v>
      </c>
    </row>
    <row r="7252" spans="2:31">
      <c r="B7252" s="37">
        <v>10</v>
      </c>
      <c r="C7252" s="38">
        <v>29</v>
      </c>
      <c r="D7252" s="39">
        <v>7</v>
      </c>
      <c r="E7252" s="17">
        <v>7.8</v>
      </c>
      <c r="F7252" s="17">
        <v>0</v>
      </c>
      <c r="G7252" s="17">
        <v>0</v>
      </c>
      <c r="H7252" s="37">
        <f t="shared" si="2022"/>
        <v>46.04</v>
      </c>
      <c r="I7252" s="37">
        <f>IF(H7252&lt;'Roof Calculator'!$G$8, 1, 0)</f>
        <v>1</v>
      </c>
      <c r="J7252" s="37">
        <f>IF(H7252&gt;='Roof Calculator'!$G$8, 1, 0)</f>
        <v>0</v>
      </c>
      <c r="K7252" s="37">
        <f t="shared" si="2023"/>
        <v>46.04</v>
      </c>
      <c r="L7252" s="37">
        <f t="shared" si="2024"/>
        <v>0</v>
      </c>
      <c r="M7252" s="37">
        <v>0</v>
      </c>
      <c r="N7252" s="37">
        <f t="shared" si="2025"/>
        <v>0</v>
      </c>
      <c r="O7252" s="37">
        <v>0</v>
      </c>
      <c r="P7252" s="37">
        <v>0</v>
      </c>
      <c r="Q7252" s="21">
        <f t="shared" si="2026"/>
        <v>39.790999999999997</v>
      </c>
      <c r="R7252" s="21">
        <f t="shared" si="2035"/>
        <v>302.24999999999773</v>
      </c>
      <c r="S7252" s="21">
        <f t="shared" si="2036"/>
        <v>-14.252727871207266</v>
      </c>
      <c r="T7252" s="21">
        <f t="shared" si="2027"/>
        <v>86.147999999999996</v>
      </c>
      <c r="U7252" s="37">
        <f>VLOOKUP(Time_Zone, 'LSTM LookUp'!$B$5:$D$8, 3, FALSE)</f>
        <v>-75</v>
      </c>
      <c r="V7252" s="21">
        <f t="shared" si="2037"/>
        <v>16.438757114365263</v>
      </c>
      <c r="W7252" s="21">
        <f t="shared" si="2028"/>
        <v>90.257689278591329</v>
      </c>
      <c r="X7252" s="21">
        <f t="shared" si="2029"/>
        <v>0</v>
      </c>
      <c r="Y7252" s="21">
        <f t="shared" si="2030"/>
        <v>0</v>
      </c>
      <c r="Z7252" s="21">
        <f t="shared" si="2038"/>
        <v>0</v>
      </c>
      <c r="AA7252" s="21">
        <f t="shared" si="2031"/>
        <v>0</v>
      </c>
      <c r="AB7252" s="21">
        <f t="shared" si="2032"/>
        <v>0</v>
      </c>
      <c r="AC7252" s="21">
        <f t="shared" si="2033"/>
        <v>0</v>
      </c>
      <c r="AD7252" s="21">
        <f t="shared" si="2039"/>
        <v>0</v>
      </c>
      <c r="AE7252" s="21" t="str">
        <f t="shared" si="2034"/>
        <v>10/29/7:00</v>
      </c>
    </row>
    <row r="7253" spans="2:31">
      <c r="B7253" s="37">
        <v>10</v>
      </c>
      <c r="C7253" s="38">
        <v>29</v>
      </c>
      <c r="D7253" s="39">
        <v>8</v>
      </c>
      <c r="E7253" s="17">
        <v>6.7</v>
      </c>
      <c r="F7253" s="17">
        <v>25</v>
      </c>
      <c r="G7253" s="17">
        <v>103</v>
      </c>
      <c r="H7253" s="37">
        <f t="shared" si="2022"/>
        <v>44.06</v>
      </c>
      <c r="I7253" s="37">
        <f>IF(H7253&lt;'Roof Calculator'!$G$8, 1, 0)</f>
        <v>1</v>
      </c>
      <c r="J7253" s="37">
        <f>IF(H7253&gt;='Roof Calculator'!$G$8, 1, 0)</f>
        <v>0</v>
      </c>
      <c r="K7253" s="37">
        <f t="shared" si="2023"/>
        <v>44.06</v>
      </c>
      <c r="L7253" s="37">
        <f t="shared" si="2024"/>
        <v>0</v>
      </c>
      <c r="M7253" s="37">
        <v>0</v>
      </c>
      <c r="N7253" s="37">
        <f t="shared" si="2025"/>
        <v>25</v>
      </c>
      <c r="O7253" s="37">
        <v>0</v>
      </c>
      <c r="P7253" s="37">
        <v>0</v>
      </c>
      <c r="Q7253" s="21">
        <f t="shared" si="2026"/>
        <v>39.790999999999997</v>
      </c>
      <c r="R7253" s="21">
        <f t="shared" si="2035"/>
        <v>302.29166666666441</v>
      </c>
      <c r="S7253" s="21">
        <f t="shared" si="2036"/>
        <v>-14.265981124589494</v>
      </c>
      <c r="T7253" s="21">
        <f t="shared" si="2027"/>
        <v>86.147999999999996</v>
      </c>
      <c r="U7253" s="37">
        <f>VLOOKUP(Time_Zone, 'LSTM LookUp'!$B$5:$D$8, 3, FALSE)</f>
        <v>-75</v>
      </c>
      <c r="V7253" s="21">
        <f t="shared" si="2037"/>
        <v>16.439569423714914</v>
      </c>
      <c r="W7253" s="21">
        <f t="shared" si="2028"/>
        <v>105.25789235592873</v>
      </c>
      <c r="X7253" s="21">
        <f t="shared" si="2029"/>
        <v>-36.429428909758286</v>
      </c>
      <c r="Y7253" s="21">
        <f t="shared" si="2030"/>
        <v>-11.429428909758286</v>
      </c>
      <c r="Z7253" s="21">
        <f t="shared" si="2038"/>
        <v>-3.622929342260802</v>
      </c>
      <c r="AA7253" s="21">
        <f t="shared" si="2031"/>
        <v>-3.622929342260802</v>
      </c>
      <c r="AB7253" s="21">
        <f t="shared" si="2032"/>
        <v>0</v>
      </c>
      <c r="AC7253" s="21">
        <f t="shared" si="2033"/>
        <v>0</v>
      </c>
      <c r="AD7253" s="21">
        <f t="shared" si="2039"/>
        <v>0</v>
      </c>
      <c r="AE7253" s="21" t="str">
        <f t="shared" si="2034"/>
        <v>10/29/8:00</v>
      </c>
    </row>
    <row r="7254" spans="2:31">
      <c r="B7254" s="37">
        <v>10</v>
      </c>
      <c r="C7254" s="38">
        <v>29</v>
      </c>
      <c r="D7254" s="39">
        <v>9</v>
      </c>
      <c r="E7254" s="17">
        <v>8.3000000000000007</v>
      </c>
      <c r="F7254" s="17">
        <v>100</v>
      </c>
      <c r="G7254" s="17">
        <v>248</v>
      </c>
      <c r="H7254" s="37">
        <f t="shared" ref="H7254:H7317" si="2040">E7254*9/5+32</f>
        <v>46.94</v>
      </c>
      <c r="I7254" s="37">
        <f>IF(H7254&lt;'Roof Calculator'!$G$8, 1, 0)</f>
        <v>1</v>
      </c>
      <c r="J7254" s="37">
        <f>IF(H7254&gt;='Roof Calculator'!$G$8, 1, 0)</f>
        <v>0</v>
      </c>
      <c r="K7254" s="37">
        <f t="shared" ref="K7254:K7317" si="2041">I7254*H7254</f>
        <v>46.94</v>
      </c>
      <c r="L7254" s="37">
        <f t="shared" ref="L7254:L7317" si="2042">J7254*H7254</f>
        <v>0</v>
      </c>
      <c r="M7254" s="37">
        <v>0</v>
      </c>
      <c r="N7254" s="37">
        <f t="shared" ref="N7254:N7317" si="2043">F7254*(180-M7254)/180</f>
        <v>100</v>
      </c>
      <c r="O7254" s="37">
        <v>0</v>
      </c>
      <c r="P7254" s="37">
        <v>0</v>
      </c>
      <c r="Q7254" s="21">
        <f t="shared" ref="Q7254:Q7317" si="2044">Latitude</f>
        <v>39.790999999999997</v>
      </c>
      <c r="R7254" s="21">
        <f t="shared" si="2035"/>
        <v>302.3333333333311</v>
      </c>
      <c r="S7254" s="21">
        <f t="shared" si="2036"/>
        <v>-14.279227662263237</v>
      </c>
      <c r="T7254" s="21">
        <f t="shared" ref="T7254:T7317" si="2045">Longitude</f>
        <v>86.147999999999996</v>
      </c>
      <c r="U7254" s="37">
        <f>VLOOKUP(Time_Zone, 'LSTM LookUp'!$B$5:$D$8, 3, FALSE)</f>
        <v>-75</v>
      </c>
      <c r="V7254" s="21">
        <f t="shared" si="2037"/>
        <v>16.440358462030453</v>
      </c>
      <c r="W7254" s="21">
        <f t="shared" ref="W7254:W7317" si="2046">15*((D7254+(4*(T7254-U7254)+V7254)/60)-12)</f>
        <v>120.25808961550759</v>
      </c>
      <c r="X7254" s="21">
        <f t="shared" ref="X7254:X7317" si="2047">G7254*(SIN(S7254*PI()/180)*SIN(Q7254*PI()/180)*COS(O7254*PI()/180)-SIN(S7254*PI()/180)*COS(Q7254*PI()/180)*SIN(O7254*PI()/180)*COS(P7254*PI()/180)+COS(S7254*PI()/180)*COS(Q7254*PI()/180)*COS(O7254*PI()/180)*COS(W7254*PI()/180)+COS(S7254*PI()/180)*SIN(Q7254*PI()/180)*SIN(O7254*PI()/180)*COS(P7254*PI()/180)*COS(W7254*PI()/180)+COS(S7254*PI()/180)*SIN(P7254*PI()/180)*SIN(W7254*PI()/180)*SIN(O7254*PI()/180))</f>
        <v>-132.20269888955787</v>
      </c>
      <c r="Y7254" s="21">
        <f t="shared" ref="Y7254:Y7317" si="2048">X7254+N7254</f>
        <v>-32.202698889557865</v>
      </c>
      <c r="Z7254" s="21">
        <f t="shared" si="2038"/>
        <v>-10.207693107689654</v>
      </c>
      <c r="AA7254" s="21">
        <f t="shared" ref="AA7254:AA7317" si="2049">Z7254*I7254</f>
        <v>-10.207693107689654</v>
      </c>
      <c r="AB7254" s="21">
        <f t="shared" ref="AB7254:AB7317" si="2050">Z7254*J7254</f>
        <v>0</v>
      </c>
      <c r="AC7254" s="21">
        <f t="shared" ref="AC7254:AC7317" si="2051">L7254</f>
        <v>0</v>
      </c>
      <c r="AD7254" s="21">
        <f t="shared" si="2039"/>
        <v>0</v>
      </c>
      <c r="AE7254" s="21" t="str">
        <f t="shared" ref="AE7254:AE7317" si="2052">CONCATENATE(B7254, "/", C7254, "/", D7254,":00")</f>
        <v>10/29/9:00</v>
      </c>
    </row>
    <row r="7255" spans="2:31">
      <c r="B7255" s="37">
        <v>10</v>
      </c>
      <c r="C7255" s="38">
        <v>29</v>
      </c>
      <c r="D7255" s="39">
        <v>10</v>
      </c>
      <c r="E7255" s="17">
        <v>10</v>
      </c>
      <c r="F7255" s="17">
        <v>127</v>
      </c>
      <c r="G7255" s="17">
        <v>544</v>
      </c>
      <c r="H7255" s="37">
        <f t="shared" si="2040"/>
        <v>50</v>
      </c>
      <c r="I7255" s="37">
        <f>IF(H7255&lt;'Roof Calculator'!$G$8, 1, 0)</f>
        <v>1</v>
      </c>
      <c r="J7255" s="37">
        <f>IF(H7255&gt;='Roof Calculator'!$G$8, 1, 0)</f>
        <v>0</v>
      </c>
      <c r="K7255" s="37">
        <f t="shared" si="2041"/>
        <v>50</v>
      </c>
      <c r="L7255" s="37">
        <f t="shared" si="2042"/>
        <v>0</v>
      </c>
      <c r="M7255" s="37">
        <v>0</v>
      </c>
      <c r="N7255" s="37">
        <f t="shared" si="2043"/>
        <v>127</v>
      </c>
      <c r="O7255" s="37">
        <v>0</v>
      </c>
      <c r="P7255" s="37">
        <v>0</v>
      </c>
      <c r="Q7255" s="21">
        <f t="shared" si="2044"/>
        <v>39.790999999999997</v>
      </c>
      <c r="R7255" s="21">
        <f t="shared" ref="R7255:R7318" si="2053">R7254+1/24</f>
        <v>302.37499999999778</v>
      </c>
      <c r="S7255" s="21">
        <f t="shared" ref="S7255:S7318" si="2054">ASIN(SIN(23.45*PI()/180)*SIN((360/365*(R7255-81))*PI()/180))*180/PI()</f>
        <v>-14.292467476936176</v>
      </c>
      <c r="T7255" s="21">
        <f t="shared" si="2045"/>
        <v>86.147999999999996</v>
      </c>
      <c r="U7255" s="37">
        <f>VLOOKUP(Time_Zone, 'LSTM LookUp'!$B$5:$D$8, 3, FALSE)</f>
        <v>-75</v>
      </c>
      <c r="V7255" s="21">
        <f t="shared" ref="V7255:V7318" si="2055">9.87*SIN(2*(360/365*(R7255-81))*PI()/180)-7.53*COS((360/365*(R7255-81))*PI()/180)-1.5*SIN((360/365*(R7255-81))*PI()/180)</f>
        <v>16.441124223827519</v>
      </c>
      <c r="W7255" s="21">
        <f t="shared" si="2046"/>
        <v>135.2582810559569</v>
      </c>
      <c r="X7255" s="21">
        <f t="shared" si="2047"/>
        <v>-373.66041127800298</v>
      </c>
      <c r="Y7255" s="21">
        <f t="shared" si="2048"/>
        <v>-246.66041127800298</v>
      </c>
      <c r="Z7255" s="21">
        <f t="shared" ref="Z7255:Z7318" si="2056">Y7255/10.764*3.412</f>
        <v>-78.187042296594782</v>
      </c>
      <c r="AA7255" s="21">
        <f t="shared" si="2049"/>
        <v>-78.187042296594782</v>
      </c>
      <c r="AB7255" s="21">
        <f t="shared" si="2050"/>
        <v>0</v>
      </c>
      <c r="AC7255" s="21">
        <f t="shared" si="2051"/>
        <v>0</v>
      </c>
      <c r="AD7255" s="21">
        <f t="shared" ref="AD7255:AD7318" si="2057">AB7255</f>
        <v>0</v>
      </c>
      <c r="AE7255" s="21" t="str">
        <f t="shared" si="2052"/>
        <v>10/29/10:00</v>
      </c>
    </row>
    <row r="7256" spans="2:31">
      <c r="B7256" s="37">
        <v>10</v>
      </c>
      <c r="C7256" s="38">
        <v>29</v>
      </c>
      <c r="D7256" s="39">
        <v>11</v>
      </c>
      <c r="E7256" s="17">
        <v>12.8</v>
      </c>
      <c r="F7256" s="17">
        <v>146</v>
      </c>
      <c r="G7256" s="17">
        <v>609</v>
      </c>
      <c r="H7256" s="37">
        <f t="shared" si="2040"/>
        <v>55.04</v>
      </c>
      <c r="I7256" s="37">
        <f>IF(H7256&lt;'Roof Calculator'!$G$8, 1, 0)</f>
        <v>0</v>
      </c>
      <c r="J7256" s="37">
        <f>IF(H7256&gt;='Roof Calculator'!$G$8, 1, 0)</f>
        <v>1</v>
      </c>
      <c r="K7256" s="37">
        <f t="shared" si="2041"/>
        <v>0</v>
      </c>
      <c r="L7256" s="37">
        <f t="shared" si="2042"/>
        <v>55.04</v>
      </c>
      <c r="M7256" s="37">
        <v>0</v>
      </c>
      <c r="N7256" s="37">
        <f t="shared" si="2043"/>
        <v>146</v>
      </c>
      <c r="O7256" s="37">
        <v>0</v>
      </c>
      <c r="P7256" s="37">
        <v>0</v>
      </c>
      <c r="Q7256" s="21">
        <f t="shared" si="2044"/>
        <v>39.790999999999997</v>
      </c>
      <c r="R7256" s="21">
        <f t="shared" si="2053"/>
        <v>302.41666666666447</v>
      </c>
      <c r="S7256" s="21">
        <f t="shared" si="2054"/>
        <v>-14.305700561316518</v>
      </c>
      <c r="T7256" s="21">
        <f t="shared" si="2045"/>
        <v>86.147999999999996</v>
      </c>
      <c r="U7256" s="37">
        <f>VLOOKUP(Time_Zone, 'LSTM LookUp'!$B$5:$D$8, 3, FALSE)</f>
        <v>-75</v>
      </c>
      <c r="V7256" s="21">
        <f t="shared" si="2055"/>
        <v>16.441866703664214</v>
      </c>
      <c r="W7256" s="21">
        <f t="shared" si="2046"/>
        <v>150.25846667591608</v>
      </c>
      <c r="X7256" s="21">
        <f t="shared" si="2047"/>
        <v>-490.01160601023207</v>
      </c>
      <c r="Y7256" s="21">
        <f t="shared" si="2048"/>
        <v>-344.01160601023207</v>
      </c>
      <c r="Z7256" s="21">
        <f t="shared" si="2056"/>
        <v>-109.04567072713786</v>
      </c>
      <c r="AA7256" s="21">
        <f t="shared" si="2049"/>
        <v>0</v>
      </c>
      <c r="AB7256" s="21">
        <f t="shared" si="2050"/>
        <v>-109.04567072713786</v>
      </c>
      <c r="AC7256" s="21">
        <f t="shared" si="2051"/>
        <v>55.04</v>
      </c>
      <c r="AD7256" s="21">
        <f t="shared" si="2057"/>
        <v>-109.04567072713786</v>
      </c>
      <c r="AE7256" s="21" t="str">
        <f t="shared" si="2052"/>
        <v>10/29/11:00</v>
      </c>
    </row>
    <row r="7257" spans="2:31">
      <c r="B7257" s="37">
        <v>10</v>
      </c>
      <c r="C7257" s="38">
        <v>29</v>
      </c>
      <c r="D7257" s="39">
        <v>12</v>
      </c>
      <c r="E7257" s="17">
        <v>15</v>
      </c>
      <c r="F7257" s="17">
        <v>189</v>
      </c>
      <c r="G7257" s="17">
        <v>550</v>
      </c>
      <c r="H7257" s="37">
        <f t="shared" si="2040"/>
        <v>59</v>
      </c>
      <c r="I7257" s="37">
        <f>IF(H7257&lt;'Roof Calculator'!$G$8, 1, 0)</f>
        <v>0</v>
      </c>
      <c r="J7257" s="37">
        <f>IF(H7257&gt;='Roof Calculator'!$G$8, 1, 0)</f>
        <v>1</v>
      </c>
      <c r="K7257" s="37">
        <f t="shared" si="2041"/>
        <v>0</v>
      </c>
      <c r="L7257" s="37">
        <f t="shared" si="2042"/>
        <v>59</v>
      </c>
      <c r="M7257" s="37">
        <v>0</v>
      </c>
      <c r="N7257" s="37">
        <f t="shared" si="2043"/>
        <v>189</v>
      </c>
      <c r="O7257" s="37">
        <v>0</v>
      </c>
      <c r="P7257" s="37">
        <v>0</v>
      </c>
      <c r="Q7257" s="21">
        <f t="shared" si="2044"/>
        <v>39.790999999999997</v>
      </c>
      <c r="R7257" s="21">
        <f t="shared" si="2053"/>
        <v>302.45833333333115</v>
      </c>
      <c r="S7257" s="21">
        <f t="shared" si="2054"/>
        <v>-14.318926908113049</v>
      </c>
      <c r="T7257" s="21">
        <f t="shared" si="2045"/>
        <v>86.147999999999996</v>
      </c>
      <c r="U7257" s="37">
        <f>VLOOKUP(Time_Zone, 'LSTM LookUp'!$B$5:$D$8, 3, FALSE)</f>
        <v>-75</v>
      </c>
      <c r="V7257" s="21">
        <f t="shared" si="2055"/>
        <v>16.442585896141125</v>
      </c>
      <c r="W7257" s="21">
        <f t="shared" si="2046"/>
        <v>165.25864647403529</v>
      </c>
      <c r="X7257" s="21">
        <f t="shared" si="2047"/>
        <v>-483.05887798573082</v>
      </c>
      <c r="Y7257" s="21">
        <f t="shared" si="2048"/>
        <v>-294.05887798573082</v>
      </c>
      <c r="Z7257" s="21">
        <f t="shared" si="2056"/>
        <v>-93.211528399044369</v>
      </c>
      <c r="AA7257" s="21">
        <f t="shared" si="2049"/>
        <v>0</v>
      </c>
      <c r="AB7257" s="21">
        <f t="shared" si="2050"/>
        <v>-93.211528399044369</v>
      </c>
      <c r="AC7257" s="21">
        <f t="shared" si="2051"/>
        <v>59</v>
      </c>
      <c r="AD7257" s="21">
        <f t="shared" si="2057"/>
        <v>-93.211528399044369</v>
      </c>
      <c r="AE7257" s="21" t="str">
        <f t="shared" si="2052"/>
        <v>10/29/12:00</v>
      </c>
    </row>
    <row r="7258" spans="2:31">
      <c r="B7258" s="37">
        <v>10</v>
      </c>
      <c r="C7258" s="38">
        <v>29</v>
      </c>
      <c r="D7258" s="39">
        <v>13</v>
      </c>
      <c r="E7258" s="17">
        <v>17.2</v>
      </c>
      <c r="F7258" s="17">
        <v>195</v>
      </c>
      <c r="G7258" s="17">
        <v>458</v>
      </c>
      <c r="H7258" s="37">
        <f t="shared" si="2040"/>
        <v>62.959999999999994</v>
      </c>
      <c r="I7258" s="37">
        <f>IF(H7258&lt;'Roof Calculator'!$G$8, 1, 0)</f>
        <v>0</v>
      </c>
      <c r="J7258" s="37">
        <f>IF(H7258&gt;='Roof Calculator'!$G$8, 1, 0)</f>
        <v>1</v>
      </c>
      <c r="K7258" s="37">
        <f t="shared" si="2041"/>
        <v>0</v>
      </c>
      <c r="L7258" s="37">
        <f t="shared" si="2042"/>
        <v>62.959999999999994</v>
      </c>
      <c r="M7258" s="37">
        <v>0</v>
      </c>
      <c r="N7258" s="37">
        <f t="shared" si="2043"/>
        <v>195</v>
      </c>
      <c r="O7258" s="37">
        <v>0</v>
      </c>
      <c r="P7258" s="37">
        <v>0</v>
      </c>
      <c r="Q7258" s="21">
        <f t="shared" si="2044"/>
        <v>39.790999999999997</v>
      </c>
      <c r="R7258" s="21">
        <f t="shared" si="2053"/>
        <v>302.49999999999784</v>
      </c>
      <c r="S7258" s="21">
        <f t="shared" si="2054"/>
        <v>-14.332146510035111</v>
      </c>
      <c r="T7258" s="21">
        <f t="shared" si="2045"/>
        <v>86.147999999999996</v>
      </c>
      <c r="U7258" s="37">
        <f>VLOOKUP(Time_Zone, 'LSTM LookUp'!$B$5:$D$8, 3, FALSE)</f>
        <v>-75</v>
      </c>
      <c r="V7258" s="21">
        <f t="shared" si="2055"/>
        <v>16.443281795901338</v>
      </c>
      <c r="W7258" s="21">
        <f t="shared" si="2046"/>
        <v>180.25882044897537</v>
      </c>
      <c r="X7258" s="21">
        <f t="shared" si="2047"/>
        <v>-413.52207379447174</v>
      </c>
      <c r="Y7258" s="21">
        <f t="shared" si="2048"/>
        <v>-218.52207379447174</v>
      </c>
      <c r="Z7258" s="21">
        <f t="shared" si="2056"/>
        <v>-69.267680767998655</v>
      </c>
      <c r="AA7258" s="21">
        <f t="shared" si="2049"/>
        <v>0</v>
      </c>
      <c r="AB7258" s="21">
        <f t="shared" si="2050"/>
        <v>-69.267680767998655</v>
      </c>
      <c r="AC7258" s="21">
        <f t="shared" si="2051"/>
        <v>62.959999999999994</v>
      </c>
      <c r="AD7258" s="21">
        <f t="shared" si="2057"/>
        <v>-69.267680767998655</v>
      </c>
      <c r="AE7258" s="21" t="str">
        <f t="shared" si="2052"/>
        <v>10/29/13:00</v>
      </c>
    </row>
    <row r="7259" spans="2:31">
      <c r="B7259" s="37">
        <v>10</v>
      </c>
      <c r="C7259" s="38">
        <v>29</v>
      </c>
      <c r="D7259" s="39">
        <v>14</v>
      </c>
      <c r="E7259" s="17">
        <v>17.8</v>
      </c>
      <c r="F7259" s="17">
        <v>176</v>
      </c>
      <c r="G7259" s="17">
        <v>608</v>
      </c>
      <c r="H7259" s="37">
        <f t="shared" si="2040"/>
        <v>64.040000000000006</v>
      </c>
      <c r="I7259" s="37">
        <f>IF(H7259&lt;'Roof Calculator'!$G$8, 1, 0)</f>
        <v>0</v>
      </c>
      <c r="J7259" s="37">
        <f>IF(H7259&gt;='Roof Calculator'!$G$8, 1, 0)</f>
        <v>1</v>
      </c>
      <c r="K7259" s="37">
        <f t="shared" si="2041"/>
        <v>0</v>
      </c>
      <c r="L7259" s="37">
        <f t="shared" si="2042"/>
        <v>64.040000000000006</v>
      </c>
      <c r="M7259" s="37">
        <v>0</v>
      </c>
      <c r="N7259" s="37">
        <f t="shared" si="2043"/>
        <v>176</v>
      </c>
      <c r="O7259" s="37">
        <v>0</v>
      </c>
      <c r="P7259" s="37">
        <v>0</v>
      </c>
      <c r="Q7259" s="21">
        <f t="shared" si="2044"/>
        <v>39.790999999999997</v>
      </c>
      <c r="R7259" s="21">
        <f t="shared" si="2053"/>
        <v>302.54166666666453</v>
      </c>
      <c r="S7259" s="21">
        <f t="shared" si="2054"/>
        <v>-14.345359359792589</v>
      </c>
      <c r="T7259" s="21">
        <f t="shared" si="2045"/>
        <v>86.147999999999996</v>
      </c>
      <c r="U7259" s="37">
        <f>VLOOKUP(Time_Zone, 'LSTM LookUp'!$B$5:$D$8, 3, FALSE)</f>
        <v>-75</v>
      </c>
      <c r="V7259" s="21">
        <f t="shared" si="2055"/>
        <v>16.443954397630446</v>
      </c>
      <c r="W7259" s="21">
        <f t="shared" si="2046"/>
        <v>195.25898859940759</v>
      </c>
      <c r="X7259" s="21">
        <f t="shared" si="2047"/>
        <v>-533.06361998689113</v>
      </c>
      <c r="Y7259" s="21">
        <f t="shared" si="2048"/>
        <v>-357.06361998689113</v>
      </c>
      <c r="Z7259" s="21">
        <f t="shared" si="2056"/>
        <v>-113.18293119614202</v>
      </c>
      <c r="AA7259" s="21">
        <f t="shared" si="2049"/>
        <v>0</v>
      </c>
      <c r="AB7259" s="21">
        <f t="shared" si="2050"/>
        <v>-113.18293119614202</v>
      </c>
      <c r="AC7259" s="21">
        <f t="shared" si="2051"/>
        <v>64.040000000000006</v>
      </c>
      <c r="AD7259" s="21">
        <f t="shared" si="2057"/>
        <v>-113.18293119614202</v>
      </c>
      <c r="AE7259" s="21" t="str">
        <f t="shared" si="2052"/>
        <v>10/29/14:00</v>
      </c>
    </row>
    <row r="7260" spans="2:31">
      <c r="B7260" s="37">
        <v>10</v>
      </c>
      <c r="C7260" s="38">
        <v>29</v>
      </c>
      <c r="D7260" s="39">
        <v>15</v>
      </c>
      <c r="E7260" s="17">
        <v>18.899999999999999</v>
      </c>
      <c r="F7260" s="17">
        <v>163</v>
      </c>
      <c r="G7260" s="17">
        <v>540</v>
      </c>
      <c r="H7260" s="37">
        <f t="shared" si="2040"/>
        <v>66.02</v>
      </c>
      <c r="I7260" s="37">
        <f>IF(H7260&lt;'Roof Calculator'!$G$8, 1, 0)</f>
        <v>0</v>
      </c>
      <c r="J7260" s="37">
        <f>IF(H7260&gt;='Roof Calculator'!$G$8, 1, 0)</f>
        <v>1</v>
      </c>
      <c r="K7260" s="37">
        <f t="shared" si="2041"/>
        <v>0</v>
      </c>
      <c r="L7260" s="37">
        <f t="shared" si="2042"/>
        <v>66.02</v>
      </c>
      <c r="M7260" s="37">
        <v>0</v>
      </c>
      <c r="N7260" s="37">
        <f t="shared" si="2043"/>
        <v>163</v>
      </c>
      <c r="O7260" s="37">
        <v>0</v>
      </c>
      <c r="P7260" s="37">
        <v>0</v>
      </c>
      <c r="Q7260" s="21">
        <f t="shared" si="2044"/>
        <v>39.790999999999997</v>
      </c>
      <c r="R7260" s="21">
        <f t="shared" si="2053"/>
        <v>302.58333333333121</v>
      </c>
      <c r="S7260" s="21">
        <f t="shared" si="2054"/>
        <v>-14.358565450095945</v>
      </c>
      <c r="T7260" s="21">
        <f t="shared" si="2045"/>
        <v>86.147999999999996</v>
      </c>
      <c r="U7260" s="37">
        <f>VLOOKUP(Time_Zone, 'LSTM LookUp'!$B$5:$D$8, 3, FALSE)</f>
        <v>-75</v>
      </c>
      <c r="V7260" s="21">
        <f t="shared" si="2055"/>
        <v>16.444603696056554</v>
      </c>
      <c r="W7260" s="21">
        <f t="shared" si="2046"/>
        <v>210.25915092401416</v>
      </c>
      <c r="X7260" s="21">
        <f t="shared" si="2047"/>
        <v>-432.90398790339668</v>
      </c>
      <c r="Y7260" s="21">
        <f t="shared" si="2048"/>
        <v>-269.90398790339668</v>
      </c>
      <c r="Z7260" s="21">
        <f t="shared" si="2056"/>
        <v>-85.554850123224597</v>
      </c>
      <c r="AA7260" s="21">
        <f t="shared" si="2049"/>
        <v>0</v>
      </c>
      <c r="AB7260" s="21">
        <f t="shared" si="2050"/>
        <v>-85.554850123224597</v>
      </c>
      <c r="AC7260" s="21">
        <f t="shared" si="2051"/>
        <v>66.02</v>
      </c>
      <c r="AD7260" s="21">
        <f t="shared" si="2057"/>
        <v>-85.554850123224597</v>
      </c>
      <c r="AE7260" s="21" t="str">
        <f t="shared" si="2052"/>
        <v>10/29/15:00</v>
      </c>
    </row>
    <row r="7261" spans="2:31">
      <c r="B7261" s="37">
        <v>10</v>
      </c>
      <c r="C7261" s="38">
        <v>29</v>
      </c>
      <c r="D7261" s="39">
        <v>16</v>
      </c>
      <c r="E7261" s="17">
        <v>19.399999999999999</v>
      </c>
      <c r="F7261" s="17">
        <v>80</v>
      </c>
      <c r="G7261" s="17">
        <v>600</v>
      </c>
      <c r="H7261" s="37">
        <f t="shared" si="2040"/>
        <v>66.92</v>
      </c>
      <c r="I7261" s="37">
        <f>IF(H7261&lt;'Roof Calculator'!$G$8, 1, 0)</f>
        <v>0</v>
      </c>
      <c r="J7261" s="37">
        <f>IF(H7261&gt;='Roof Calculator'!$G$8, 1, 0)</f>
        <v>1</v>
      </c>
      <c r="K7261" s="37">
        <f t="shared" si="2041"/>
        <v>0</v>
      </c>
      <c r="L7261" s="37">
        <f t="shared" si="2042"/>
        <v>66.92</v>
      </c>
      <c r="M7261" s="37">
        <v>0</v>
      </c>
      <c r="N7261" s="37">
        <f t="shared" si="2043"/>
        <v>80</v>
      </c>
      <c r="O7261" s="37">
        <v>0</v>
      </c>
      <c r="P7261" s="37">
        <v>0</v>
      </c>
      <c r="Q7261" s="21">
        <f t="shared" si="2044"/>
        <v>39.790999999999997</v>
      </c>
      <c r="R7261" s="21">
        <f t="shared" si="2053"/>
        <v>302.6249999999979</v>
      </c>
      <c r="S7261" s="21">
        <f t="shared" si="2054"/>
        <v>-14.371764773656233</v>
      </c>
      <c r="T7261" s="21">
        <f t="shared" si="2045"/>
        <v>86.147999999999996</v>
      </c>
      <c r="U7261" s="37">
        <f>VLOOKUP(Time_Zone, 'LSTM LookUp'!$B$5:$D$8, 3, FALSE)</f>
        <v>-75</v>
      </c>
      <c r="V7261" s="21">
        <f t="shared" si="2055"/>
        <v>16.445229685950316</v>
      </c>
      <c r="W7261" s="21">
        <f t="shared" si="2046"/>
        <v>225.25930742148759</v>
      </c>
      <c r="X7261" s="21">
        <f t="shared" si="2047"/>
        <v>-409.67537489777561</v>
      </c>
      <c r="Y7261" s="21">
        <f t="shared" si="2048"/>
        <v>-329.67537489777561</v>
      </c>
      <c r="Z7261" s="21">
        <f t="shared" si="2056"/>
        <v>-104.50133585574233</v>
      </c>
      <c r="AA7261" s="21">
        <f t="shared" si="2049"/>
        <v>0</v>
      </c>
      <c r="AB7261" s="21">
        <f t="shared" si="2050"/>
        <v>-104.50133585574233</v>
      </c>
      <c r="AC7261" s="21">
        <f t="shared" si="2051"/>
        <v>66.92</v>
      </c>
      <c r="AD7261" s="21">
        <f t="shared" si="2057"/>
        <v>-104.50133585574233</v>
      </c>
      <c r="AE7261" s="21" t="str">
        <f t="shared" si="2052"/>
        <v>10/29/16:00</v>
      </c>
    </row>
    <row r="7262" spans="2:31">
      <c r="B7262" s="37">
        <v>10</v>
      </c>
      <c r="C7262" s="38">
        <v>29</v>
      </c>
      <c r="D7262" s="39">
        <v>17</v>
      </c>
      <c r="E7262" s="17">
        <v>18.3</v>
      </c>
      <c r="F7262" s="17">
        <v>51</v>
      </c>
      <c r="G7262" s="17">
        <v>506</v>
      </c>
      <c r="H7262" s="37">
        <f t="shared" si="2040"/>
        <v>64.94</v>
      </c>
      <c r="I7262" s="37">
        <f>IF(H7262&lt;'Roof Calculator'!$G$8, 1, 0)</f>
        <v>0</v>
      </c>
      <c r="J7262" s="37">
        <f>IF(H7262&gt;='Roof Calculator'!$G$8, 1, 0)</f>
        <v>1</v>
      </c>
      <c r="K7262" s="37">
        <f t="shared" si="2041"/>
        <v>0</v>
      </c>
      <c r="L7262" s="37">
        <f t="shared" si="2042"/>
        <v>64.94</v>
      </c>
      <c r="M7262" s="37">
        <v>0</v>
      </c>
      <c r="N7262" s="37">
        <f t="shared" si="2043"/>
        <v>51</v>
      </c>
      <c r="O7262" s="37">
        <v>0</v>
      </c>
      <c r="P7262" s="37">
        <v>0</v>
      </c>
      <c r="Q7262" s="21">
        <f t="shared" si="2044"/>
        <v>39.790999999999997</v>
      </c>
      <c r="R7262" s="21">
        <f t="shared" si="2053"/>
        <v>302.66666666666458</v>
      </c>
      <c r="S7262" s="21">
        <f t="shared" si="2054"/>
        <v>-14.384957323185057</v>
      </c>
      <c r="T7262" s="21">
        <f t="shared" si="2045"/>
        <v>86.147999999999996</v>
      </c>
      <c r="U7262" s="37">
        <f>VLOOKUP(Time_Zone, 'LSTM LookUp'!$B$5:$D$8, 3, FALSE)</f>
        <v>-75</v>
      </c>
      <c r="V7262" s="21">
        <f t="shared" si="2055"/>
        <v>16.445832362124918</v>
      </c>
      <c r="W7262" s="21">
        <f t="shared" si="2046"/>
        <v>240.25945809053124</v>
      </c>
      <c r="X7262" s="21">
        <f t="shared" si="2047"/>
        <v>-267.27949064455464</v>
      </c>
      <c r="Y7262" s="21">
        <f t="shared" si="2048"/>
        <v>-216.27949064455464</v>
      </c>
      <c r="Z7262" s="21">
        <f t="shared" si="2056"/>
        <v>-68.556821077593881</v>
      </c>
      <c r="AA7262" s="21">
        <f t="shared" si="2049"/>
        <v>0</v>
      </c>
      <c r="AB7262" s="21">
        <f t="shared" si="2050"/>
        <v>-68.556821077593881</v>
      </c>
      <c r="AC7262" s="21">
        <f t="shared" si="2051"/>
        <v>64.94</v>
      </c>
      <c r="AD7262" s="21">
        <f t="shared" si="2057"/>
        <v>-68.556821077593881</v>
      </c>
      <c r="AE7262" s="21" t="str">
        <f t="shared" si="2052"/>
        <v>10/29/17:00</v>
      </c>
    </row>
    <row r="7263" spans="2:31">
      <c r="B7263" s="37">
        <v>10</v>
      </c>
      <c r="C7263" s="38">
        <v>29</v>
      </c>
      <c r="D7263" s="39">
        <v>18</v>
      </c>
      <c r="E7263" s="17">
        <v>15.6</v>
      </c>
      <c r="F7263" s="17">
        <v>22</v>
      </c>
      <c r="G7263" s="17">
        <v>118</v>
      </c>
      <c r="H7263" s="37">
        <f t="shared" si="2040"/>
        <v>60.08</v>
      </c>
      <c r="I7263" s="37">
        <f>IF(H7263&lt;'Roof Calculator'!$G$8, 1, 0)</f>
        <v>0</v>
      </c>
      <c r="J7263" s="37">
        <f>IF(H7263&gt;='Roof Calculator'!$G$8, 1, 0)</f>
        <v>1</v>
      </c>
      <c r="K7263" s="37">
        <f t="shared" si="2041"/>
        <v>0</v>
      </c>
      <c r="L7263" s="37">
        <f t="shared" si="2042"/>
        <v>60.08</v>
      </c>
      <c r="M7263" s="37">
        <v>0</v>
      </c>
      <c r="N7263" s="37">
        <f t="shared" si="2043"/>
        <v>22</v>
      </c>
      <c r="O7263" s="37">
        <v>0</v>
      </c>
      <c r="P7263" s="37">
        <v>0</v>
      </c>
      <c r="Q7263" s="21">
        <f t="shared" si="2044"/>
        <v>39.790999999999997</v>
      </c>
      <c r="R7263" s="21">
        <f t="shared" si="2053"/>
        <v>302.70833333333127</v>
      </c>
      <c r="S7263" s="21">
        <f t="shared" si="2054"/>
        <v>-14.398143091394644</v>
      </c>
      <c r="T7263" s="21">
        <f t="shared" si="2045"/>
        <v>86.147999999999996</v>
      </c>
      <c r="U7263" s="37">
        <f>VLOOKUP(Time_Zone, 'LSTM LookUp'!$B$5:$D$8, 3, FALSE)</f>
        <v>-75</v>
      </c>
      <c r="V7263" s="21">
        <f t="shared" si="2055"/>
        <v>16.446411719436128</v>
      </c>
      <c r="W7263" s="21">
        <f t="shared" si="2046"/>
        <v>255.25960292985903</v>
      </c>
      <c r="X7263" s="21">
        <f t="shared" si="2047"/>
        <v>-41.123659466932125</v>
      </c>
      <c r="Y7263" s="21">
        <f t="shared" si="2048"/>
        <v>-19.123659466932125</v>
      </c>
      <c r="Z7263" s="21">
        <f t="shared" si="2056"/>
        <v>-6.0618660443303982</v>
      </c>
      <c r="AA7263" s="21">
        <f t="shared" si="2049"/>
        <v>0</v>
      </c>
      <c r="AB7263" s="21">
        <f t="shared" si="2050"/>
        <v>-6.0618660443303982</v>
      </c>
      <c r="AC7263" s="21">
        <f t="shared" si="2051"/>
        <v>60.08</v>
      </c>
      <c r="AD7263" s="21">
        <f t="shared" si="2057"/>
        <v>-6.0618660443303982</v>
      </c>
      <c r="AE7263" s="21" t="str">
        <f t="shared" si="2052"/>
        <v>10/29/18:00</v>
      </c>
    </row>
    <row r="7264" spans="2:31">
      <c r="B7264" s="37">
        <v>10</v>
      </c>
      <c r="C7264" s="38">
        <v>29</v>
      </c>
      <c r="D7264" s="39">
        <v>19</v>
      </c>
      <c r="E7264" s="17">
        <v>15</v>
      </c>
      <c r="F7264" s="17">
        <v>0</v>
      </c>
      <c r="G7264" s="17">
        <v>0</v>
      </c>
      <c r="H7264" s="37">
        <f t="shared" si="2040"/>
        <v>59</v>
      </c>
      <c r="I7264" s="37">
        <f>IF(H7264&lt;'Roof Calculator'!$G$8, 1, 0)</f>
        <v>0</v>
      </c>
      <c r="J7264" s="37">
        <f>IF(H7264&gt;='Roof Calculator'!$G$8, 1, 0)</f>
        <v>1</v>
      </c>
      <c r="K7264" s="37">
        <f t="shared" si="2041"/>
        <v>0</v>
      </c>
      <c r="L7264" s="37">
        <f t="shared" si="2042"/>
        <v>59</v>
      </c>
      <c r="M7264" s="37">
        <v>0</v>
      </c>
      <c r="N7264" s="37">
        <f t="shared" si="2043"/>
        <v>0</v>
      </c>
      <c r="O7264" s="37">
        <v>0</v>
      </c>
      <c r="P7264" s="37">
        <v>0</v>
      </c>
      <c r="Q7264" s="21">
        <f t="shared" si="2044"/>
        <v>39.790999999999997</v>
      </c>
      <c r="R7264" s="21">
        <f t="shared" si="2053"/>
        <v>302.74999999999795</v>
      </c>
      <c r="S7264" s="21">
        <f t="shared" si="2054"/>
        <v>-14.411322070997764</v>
      </c>
      <c r="T7264" s="21">
        <f t="shared" si="2045"/>
        <v>86.147999999999996</v>
      </c>
      <c r="U7264" s="37">
        <f>VLOOKUP(Time_Zone, 'LSTM LookUp'!$B$5:$D$8, 3, FALSE)</f>
        <v>-75</v>
      </c>
      <c r="V7264" s="21">
        <f t="shared" si="2055"/>
        <v>16.446967752782257</v>
      </c>
      <c r="W7264" s="21">
        <f t="shared" si="2046"/>
        <v>270.25974193819553</v>
      </c>
      <c r="X7264" s="21">
        <f t="shared" si="2047"/>
        <v>0</v>
      </c>
      <c r="Y7264" s="21">
        <f t="shared" si="2048"/>
        <v>0</v>
      </c>
      <c r="Z7264" s="21">
        <f t="shared" si="2056"/>
        <v>0</v>
      </c>
      <c r="AA7264" s="21">
        <f t="shared" si="2049"/>
        <v>0</v>
      </c>
      <c r="AB7264" s="21">
        <f t="shared" si="2050"/>
        <v>0</v>
      </c>
      <c r="AC7264" s="21">
        <f t="shared" si="2051"/>
        <v>59</v>
      </c>
      <c r="AD7264" s="21">
        <f t="shared" si="2057"/>
        <v>0</v>
      </c>
      <c r="AE7264" s="21" t="str">
        <f t="shared" si="2052"/>
        <v>10/29/19:00</v>
      </c>
    </row>
    <row r="7265" spans="2:31">
      <c r="B7265" s="37">
        <v>10</v>
      </c>
      <c r="C7265" s="38">
        <v>29</v>
      </c>
      <c r="D7265" s="39">
        <v>20</v>
      </c>
      <c r="E7265" s="17">
        <v>13.9</v>
      </c>
      <c r="F7265" s="17">
        <v>0</v>
      </c>
      <c r="G7265" s="17">
        <v>0</v>
      </c>
      <c r="H7265" s="37">
        <f t="shared" si="2040"/>
        <v>57.02</v>
      </c>
      <c r="I7265" s="37">
        <f>IF(H7265&lt;'Roof Calculator'!$G$8, 1, 0)</f>
        <v>0</v>
      </c>
      <c r="J7265" s="37">
        <f>IF(H7265&gt;='Roof Calculator'!$G$8, 1, 0)</f>
        <v>1</v>
      </c>
      <c r="K7265" s="37">
        <f t="shared" si="2041"/>
        <v>0</v>
      </c>
      <c r="L7265" s="37">
        <f t="shared" si="2042"/>
        <v>57.02</v>
      </c>
      <c r="M7265" s="37">
        <v>0</v>
      </c>
      <c r="N7265" s="37">
        <f t="shared" si="2043"/>
        <v>0</v>
      </c>
      <c r="O7265" s="37">
        <v>0</v>
      </c>
      <c r="P7265" s="37">
        <v>0</v>
      </c>
      <c r="Q7265" s="21">
        <f t="shared" si="2044"/>
        <v>39.790999999999997</v>
      </c>
      <c r="R7265" s="21">
        <f t="shared" si="2053"/>
        <v>302.79166666666464</v>
      </c>
      <c r="S7265" s="21">
        <f t="shared" si="2054"/>
        <v>-14.424494254707819</v>
      </c>
      <c r="T7265" s="21">
        <f t="shared" si="2045"/>
        <v>86.147999999999996</v>
      </c>
      <c r="U7265" s="37">
        <f>VLOOKUP(Time_Zone, 'LSTM LookUp'!$B$5:$D$8, 3, FALSE)</f>
        <v>-75</v>
      </c>
      <c r="V7265" s="21">
        <f t="shared" si="2055"/>
        <v>16.447500457104226</v>
      </c>
      <c r="W7265" s="21">
        <f t="shared" si="2046"/>
        <v>285.25987511427604</v>
      </c>
      <c r="X7265" s="21">
        <f t="shared" si="2047"/>
        <v>0</v>
      </c>
      <c r="Y7265" s="21">
        <f t="shared" si="2048"/>
        <v>0</v>
      </c>
      <c r="Z7265" s="21">
        <f t="shared" si="2056"/>
        <v>0</v>
      </c>
      <c r="AA7265" s="21">
        <f t="shared" si="2049"/>
        <v>0</v>
      </c>
      <c r="AB7265" s="21">
        <f t="shared" si="2050"/>
        <v>0</v>
      </c>
      <c r="AC7265" s="21">
        <f t="shared" si="2051"/>
        <v>57.02</v>
      </c>
      <c r="AD7265" s="21">
        <f t="shared" si="2057"/>
        <v>0</v>
      </c>
      <c r="AE7265" s="21" t="str">
        <f t="shared" si="2052"/>
        <v>10/29/20:00</v>
      </c>
    </row>
    <row r="7266" spans="2:31">
      <c r="B7266" s="37">
        <v>10</v>
      </c>
      <c r="C7266" s="38">
        <v>29</v>
      </c>
      <c r="D7266" s="39">
        <v>21</v>
      </c>
      <c r="E7266" s="17">
        <v>12.8</v>
      </c>
      <c r="F7266" s="17">
        <v>0</v>
      </c>
      <c r="G7266" s="17">
        <v>0</v>
      </c>
      <c r="H7266" s="37">
        <f t="shared" si="2040"/>
        <v>55.04</v>
      </c>
      <c r="I7266" s="37">
        <f>IF(H7266&lt;'Roof Calculator'!$G$8, 1, 0)</f>
        <v>0</v>
      </c>
      <c r="J7266" s="37">
        <f>IF(H7266&gt;='Roof Calculator'!$G$8, 1, 0)</f>
        <v>1</v>
      </c>
      <c r="K7266" s="37">
        <f t="shared" si="2041"/>
        <v>0</v>
      </c>
      <c r="L7266" s="37">
        <f t="shared" si="2042"/>
        <v>55.04</v>
      </c>
      <c r="M7266" s="37">
        <v>0</v>
      </c>
      <c r="N7266" s="37">
        <f t="shared" si="2043"/>
        <v>0</v>
      </c>
      <c r="O7266" s="37">
        <v>0</v>
      </c>
      <c r="P7266" s="37">
        <v>0</v>
      </c>
      <c r="Q7266" s="21">
        <f t="shared" si="2044"/>
        <v>39.790999999999997</v>
      </c>
      <c r="R7266" s="21">
        <f t="shared" si="2053"/>
        <v>302.83333333333132</v>
      </c>
      <c r="S7266" s="21">
        <f t="shared" si="2054"/>
        <v>-14.437659635238788</v>
      </c>
      <c r="T7266" s="21">
        <f t="shared" si="2045"/>
        <v>86.147999999999996</v>
      </c>
      <c r="U7266" s="37">
        <f>VLOOKUP(Time_Zone, 'LSTM LookUp'!$B$5:$D$8, 3, FALSE)</f>
        <v>-75</v>
      </c>
      <c r="V7266" s="21">
        <f t="shared" si="2055"/>
        <v>16.448009827385533</v>
      </c>
      <c r="W7266" s="21">
        <f t="shared" si="2046"/>
        <v>300.26000245684634</v>
      </c>
      <c r="X7266" s="21">
        <f t="shared" si="2047"/>
        <v>0</v>
      </c>
      <c r="Y7266" s="21">
        <f t="shared" si="2048"/>
        <v>0</v>
      </c>
      <c r="Z7266" s="21">
        <f t="shared" si="2056"/>
        <v>0</v>
      </c>
      <c r="AA7266" s="21">
        <f t="shared" si="2049"/>
        <v>0</v>
      </c>
      <c r="AB7266" s="21">
        <f t="shared" si="2050"/>
        <v>0</v>
      </c>
      <c r="AC7266" s="21">
        <f t="shared" si="2051"/>
        <v>55.04</v>
      </c>
      <c r="AD7266" s="21">
        <f t="shared" si="2057"/>
        <v>0</v>
      </c>
      <c r="AE7266" s="21" t="str">
        <f t="shared" si="2052"/>
        <v>10/29/21:00</v>
      </c>
    </row>
    <row r="7267" spans="2:31">
      <c r="B7267" s="37">
        <v>10</v>
      </c>
      <c r="C7267" s="38">
        <v>29</v>
      </c>
      <c r="D7267" s="39">
        <v>22</v>
      </c>
      <c r="E7267" s="17">
        <v>11.1</v>
      </c>
      <c r="F7267" s="17">
        <v>0</v>
      </c>
      <c r="G7267" s="17">
        <v>0</v>
      </c>
      <c r="H7267" s="37">
        <f t="shared" si="2040"/>
        <v>51.98</v>
      </c>
      <c r="I7267" s="37">
        <f>IF(H7267&lt;'Roof Calculator'!$G$8, 1, 0)</f>
        <v>1</v>
      </c>
      <c r="J7267" s="37">
        <f>IF(H7267&gt;='Roof Calculator'!$G$8, 1, 0)</f>
        <v>0</v>
      </c>
      <c r="K7267" s="37">
        <f t="shared" si="2041"/>
        <v>51.98</v>
      </c>
      <c r="L7267" s="37">
        <f t="shared" si="2042"/>
        <v>0</v>
      </c>
      <c r="M7267" s="37">
        <v>0</v>
      </c>
      <c r="N7267" s="37">
        <f t="shared" si="2043"/>
        <v>0</v>
      </c>
      <c r="O7267" s="37">
        <v>0</v>
      </c>
      <c r="P7267" s="37">
        <v>0</v>
      </c>
      <c r="Q7267" s="21">
        <f t="shared" si="2044"/>
        <v>39.790999999999997</v>
      </c>
      <c r="R7267" s="21">
        <f t="shared" si="2053"/>
        <v>302.87499999999801</v>
      </c>
      <c r="S7267" s="21">
        <f t="shared" si="2054"/>
        <v>-14.450818205305234</v>
      </c>
      <c r="T7267" s="21">
        <f t="shared" si="2045"/>
        <v>86.147999999999996</v>
      </c>
      <c r="U7267" s="37">
        <f>VLOOKUP(Time_Zone, 'LSTM LookUp'!$B$5:$D$8, 3, FALSE)</f>
        <v>-75</v>
      </c>
      <c r="V7267" s="21">
        <f t="shared" si="2055"/>
        <v>16.448495858652308</v>
      </c>
      <c r="W7267" s="21">
        <f t="shared" si="2046"/>
        <v>315.26012396466308</v>
      </c>
      <c r="X7267" s="21">
        <f t="shared" si="2047"/>
        <v>0</v>
      </c>
      <c r="Y7267" s="21">
        <f t="shared" si="2048"/>
        <v>0</v>
      </c>
      <c r="Z7267" s="21">
        <f t="shared" si="2056"/>
        <v>0</v>
      </c>
      <c r="AA7267" s="21">
        <f t="shared" si="2049"/>
        <v>0</v>
      </c>
      <c r="AB7267" s="21">
        <f t="shared" si="2050"/>
        <v>0</v>
      </c>
      <c r="AC7267" s="21">
        <f t="shared" si="2051"/>
        <v>0</v>
      </c>
      <c r="AD7267" s="21">
        <f t="shared" si="2057"/>
        <v>0</v>
      </c>
      <c r="AE7267" s="21" t="str">
        <f t="shared" si="2052"/>
        <v>10/29/22:00</v>
      </c>
    </row>
    <row r="7268" spans="2:31">
      <c r="B7268" s="37">
        <v>10</v>
      </c>
      <c r="C7268" s="38">
        <v>29</v>
      </c>
      <c r="D7268" s="39">
        <v>23</v>
      </c>
      <c r="E7268" s="17">
        <v>11.7</v>
      </c>
      <c r="F7268" s="17">
        <v>0</v>
      </c>
      <c r="G7268" s="17">
        <v>0</v>
      </c>
      <c r="H7268" s="37">
        <f t="shared" si="2040"/>
        <v>53.06</v>
      </c>
      <c r="I7268" s="37">
        <f>IF(H7268&lt;'Roof Calculator'!$G$8, 1, 0)</f>
        <v>1</v>
      </c>
      <c r="J7268" s="37">
        <f>IF(H7268&gt;='Roof Calculator'!$G$8, 1, 0)</f>
        <v>0</v>
      </c>
      <c r="K7268" s="37">
        <f t="shared" si="2041"/>
        <v>53.06</v>
      </c>
      <c r="L7268" s="37">
        <f t="shared" si="2042"/>
        <v>0</v>
      </c>
      <c r="M7268" s="37">
        <v>0</v>
      </c>
      <c r="N7268" s="37">
        <f t="shared" si="2043"/>
        <v>0</v>
      </c>
      <c r="O7268" s="37">
        <v>0</v>
      </c>
      <c r="P7268" s="37">
        <v>0</v>
      </c>
      <c r="Q7268" s="21">
        <f t="shared" si="2044"/>
        <v>39.790999999999997</v>
      </c>
      <c r="R7268" s="21">
        <f t="shared" si="2053"/>
        <v>302.9166666666647</v>
      </c>
      <c r="S7268" s="21">
        <f t="shared" si="2054"/>
        <v>-14.463969957622394</v>
      </c>
      <c r="T7268" s="21">
        <f t="shared" si="2045"/>
        <v>86.147999999999996</v>
      </c>
      <c r="U7268" s="37">
        <f>VLOOKUP(Time_Zone, 'LSTM LookUp'!$B$5:$D$8, 3, FALSE)</f>
        <v>-75</v>
      </c>
      <c r="V7268" s="21">
        <f t="shared" si="2055"/>
        <v>16.448958545973284</v>
      </c>
      <c r="W7268" s="21">
        <f t="shared" si="2046"/>
        <v>330.26023963649334</v>
      </c>
      <c r="X7268" s="21">
        <f t="shared" si="2047"/>
        <v>0</v>
      </c>
      <c r="Y7268" s="21">
        <f t="shared" si="2048"/>
        <v>0</v>
      </c>
      <c r="Z7268" s="21">
        <f t="shared" si="2056"/>
        <v>0</v>
      </c>
      <c r="AA7268" s="21">
        <f t="shared" si="2049"/>
        <v>0</v>
      </c>
      <c r="AB7268" s="21">
        <f t="shared" si="2050"/>
        <v>0</v>
      </c>
      <c r="AC7268" s="21">
        <f t="shared" si="2051"/>
        <v>0</v>
      </c>
      <c r="AD7268" s="21">
        <f t="shared" si="2057"/>
        <v>0</v>
      </c>
      <c r="AE7268" s="21" t="str">
        <f t="shared" si="2052"/>
        <v>10/29/23:00</v>
      </c>
    </row>
    <row r="7269" spans="2:31">
      <c r="B7269" s="37">
        <v>10</v>
      </c>
      <c r="C7269" s="38">
        <v>29</v>
      </c>
      <c r="D7269" s="39">
        <v>24</v>
      </c>
      <c r="E7269" s="17">
        <v>9.4</v>
      </c>
      <c r="F7269" s="17">
        <v>0</v>
      </c>
      <c r="G7269" s="17">
        <v>0</v>
      </c>
      <c r="H7269" s="37">
        <f t="shared" si="2040"/>
        <v>48.92</v>
      </c>
      <c r="I7269" s="37">
        <f>IF(H7269&lt;'Roof Calculator'!$G$8, 1, 0)</f>
        <v>1</v>
      </c>
      <c r="J7269" s="37">
        <f>IF(H7269&gt;='Roof Calculator'!$G$8, 1, 0)</f>
        <v>0</v>
      </c>
      <c r="K7269" s="37">
        <f t="shared" si="2041"/>
        <v>48.92</v>
      </c>
      <c r="L7269" s="37">
        <f t="shared" si="2042"/>
        <v>0</v>
      </c>
      <c r="M7269" s="37">
        <v>0</v>
      </c>
      <c r="N7269" s="37">
        <f t="shared" si="2043"/>
        <v>0</v>
      </c>
      <c r="O7269" s="37">
        <v>0</v>
      </c>
      <c r="P7269" s="37">
        <v>0</v>
      </c>
      <c r="Q7269" s="21">
        <f t="shared" si="2044"/>
        <v>39.790999999999997</v>
      </c>
      <c r="R7269" s="21">
        <f t="shared" si="2053"/>
        <v>302.95833333333138</v>
      </c>
      <c r="S7269" s="21">
        <f t="shared" si="2054"/>
        <v>-14.477114884906058</v>
      </c>
      <c r="T7269" s="21">
        <f t="shared" si="2045"/>
        <v>86.147999999999996</v>
      </c>
      <c r="U7269" s="37">
        <f>VLOOKUP(Time_Zone, 'LSTM LookUp'!$B$5:$D$8, 3, FALSE)</f>
        <v>-75</v>
      </c>
      <c r="V7269" s="21">
        <f t="shared" si="2055"/>
        <v>16.449397884459835</v>
      </c>
      <c r="W7269" s="21">
        <f t="shared" si="2046"/>
        <v>345.26034947111498</v>
      </c>
      <c r="X7269" s="21">
        <f t="shared" si="2047"/>
        <v>0</v>
      </c>
      <c r="Y7269" s="21">
        <f t="shared" si="2048"/>
        <v>0</v>
      </c>
      <c r="Z7269" s="21">
        <f t="shared" si="2056"/>
        <v>0</v>
      </c>
      <c r="AA7269" s="21">
        <f t="shared" si="2049"/>
        <v>0</v>
      </c>
      <c r="AB7269" s="21">
        <f t="shared" si="2050"/>
        <v>0</v>
      </c>
      <c r="AC7269" s="21">
        <f t="shared" si="2051"/>
        <v>0</v>
      </c>
      <c r="AD7269" s="21">
        <f t="shared" si="2057"/>
        <v>0</v>
      </c>
      <c r="AE7269" s="21" t="str">
        <f t="shared" si="2052"/>
        <v>10/29/24:00</v>
      </c>
    </row>
    <row r="7270" spans="2:31">
      <c r="B7270" s="37">
        <v>10</v>
      </c>
      <c r="C7270" s="38">
        <v>30</v>
      </c>
      <c r="D7270" s="39">
        <v>1</v>
      </c>
      <c r="E7270" s="17">
        <v>10</v>
      </c>
      <c r="F7270" s="17">
        <v>0</v>
      </c>
      <c r="G7270" s="17">
        <v>0</v>
      </c>
      <c r="H7270" s="37">
        <f t="shared" si="2040"/>
        <v>50</v>
      </c>
      <c r="I7270" s="37">
        <f>IF(H7270&lt;'Roof Calculator'!$G$8, 1, 0)</f>
        <v>1</v>
      </c>
      <c r="J7270" s="37">
        <f>IF(H7270&gt;='Roof Calculator'!$G$8, 1, 0)</f>
        <v>0</v>
      </c>
      <c r="K7270" s="37">
        <f t="shared" si="2041"/>
        <v>50</v>
      </c>
      <c r="L7270" s="37">
        <f t="shared" si="2042"/>
        <v>0</v>
      </c>
      <c r="M7270" s="37">
        <v>0</v>
      </c>
      <c r="N7270" s="37">
        <f t="shared" si="2043"/>
        <v>0</v>
      </c>
      <c r="O7270" s="37">
        <v>0</v>
      </c>
      <c r="P7270" s="37">
        <v>0</v>
      </c>
      <c r="Q7270" s="21">
        <f t="shared" si="2044"/>
        <v>39.790999999999997</v>
      </c>
      <c r="R7270" s="21">
        <f t="shared" si="2053"/>
        <v>302.99999999999807</v>
      </c>
      <c r="S7270" s="21">
        <f t="shared" si="2054"/>
        <v>-14.49025297987264</v>
      </c>
      <c r="T7270" s="21">
        <f t="shared" si="2045"/>
        <v>86.147999999999996</v>
      </c>
      <c r="U7270" s="37">
        <f>VLOOKUP(Time_Zone, 'LSTM LookUp'!$B$5:$D$8, 3, FALSE)</f>
        <v>-75</v>
      </c>
      <c r="V7270" s="21">
        <f t="shared" si="2055"/>
        <v>16.449813869265974</v>
      </c>
      <c r="W7270" s="21">
        <f t="shared" si="2046"/>
        <v>0.26045346731649488</v>
      </c>
      <c r="X7270" s="21">
        <f t="shared" si="2047"/>
        <v>0</v>
      </c>
      <c r="Y7270" s="21">
        <f t="shared" si="2048"/>
        <v>0</v>
      </c>
      <c r="Z7270" s="21">
        <f t="shared" si="2056"/>
        <v>0</v>
      </c>
      <c r="AA7270" s="21">
        <f t="shared" si="2049"/>
        <v>0</v>
      </c>
      <c r="AB7270" s="21">
        <f t="shared" si="2050"/>
        <v>0</v>
      </c>
      <c r="AC7270" s="21">
        <f t="shared" si="2051"/>
        <v>0</v>
      </c>
      <c r="AD7270" s="21">
        <f t="shared" si="2057"/>
        <v>0</v>
      </c>
      <c r="AE7270" s="21" t="str">
        <f t="shared" si="2052"/>
        <v>10/30/1:00</v>
      </c>
    </row>
    <row r="7271" spans="2:31">
      <c r="B7271" s="37">
        <v>10</v>
      </c>
      <c r="C7271" s="38">
        <v>30</v>
      </c>
      <c r="D7271" s="39">
        <v>2</v>
      </c>
      <c r="E7271" s="17">
        <v>8.9</v>
      </c>
      <c r="F7271" s="17">
        <v>0</v>
      </c>
      <c r="G7271" s="17">
        <v>0</v>
      </c>
      <c r="H7271" s="37">
        <f t="shared" si="2040"/>
        <v>48.02</v>
      </c>
      <c r="I7271" s="37">
        <f>IF(H7271&lt;'Roof Calculator'!$G$8, 1, 0)</f>
        <v>1</v>
      </c>
      <c r="J7271" s="37">
        <f>IF(H7271&gt;='Roof Calculator'!$G$8, 1, 0)</f>
        <v>0</v>
      </c>
      <c r="K7271" s="37">
        <f t="shared" si="2041"/>
        <v>48.02</v>
      </c>
      <c r="L7271" s="37">
        <f t="shared" si="2042"/>
        <v>0</v>
      </c>
      <c r="M7271" s="37">
        <v>0</v>
      </c>
      <c r="N7271" s="37">
        <f t="shared" si="2043"/>
        <v>0</v>
      </c>
      <c r="O7271" s="37">
        <v>0</v>
      </c>
      <c r="P7271" s="37">
        <v>0</v>
      </c>
      <c r="Q7271" s="21">
        <f t="shared" si="2044"/>
        <v>39.790999999999997</v>
      </c>
      <c r="R7271" s="21">
        <f t="shared" si="2053"/>
        <v>303.04166666666475</v>
      </c>
      <c r="S7271" s="21">
        <f t="shared" si="2054"/>
        <v>-14.503384235239212</v>
      </c>
      <c r="T7271" s="21">
        <f t="shared" si="2045"/>
        <v>86.147999999999996</v>
      </c>
      <c r="U7271" s="37">
        <f>VLOOKUP(Time_Zone, 'LSTM LookUp'!$B$5:$D$8, 3, FALSE)</f>
        <v>-75</v>
      </c>
      <c r="V7271" s="21">
        <f t="shared" si="2055"/>
        <v>16.45020649558839</v>
      </c>
      <c r="W7271" s="21">
        <f t="shared" si="2046"/>
        <v>15.260551623897092</v>
      </c>
      <c r="X7271" s="21">
        <f t="shared" si="2047"/>
        <v>0</v>
      </c>
      <c r="Y7271" s="21">
        <f t="shared" si="2048"/>
        <v>0</v>
      </c>
      <c r="Z7271" s="21">
        <f t="shared" si="2056"/>
        <v>0</v>
      </c>
      <c r="AA7271" s="21">
        <f t="shared" si="2049"/>
        <v>0</v>
      </c>
      <c r="AB7271" s="21">
        <f t="shared" si="2050"/>
        <v>0</v>
      </c>
      <c r="AC7271" s="21">
        <f t="shared" si="2051"/>
        <v>0</v>
      </c>
      <c r="AD7271" s="21">
        <f t="shared" si="2057"/>
        <v>0</v>
      </c>
      <c r="AE7271" s="21" t="str">
        <f t="shared" si="2052"/>
        <v>10/30/2:00</v>
      </c>
    </row>
    <row r="7272" spans="2:31">
      <c r="B7272" s="37">
        <v>10</v>
      </c>
      <c r="C7272" s="38">
        <v>30</v>
      </c>
      <c r="D7272" s="39">
        <v>3</v>
      </c>
      <c r="E7272" s="17">
        <v>8.3000000000000007</v>
      </c>
      <c r="F7272" s="17">
        <v>0</v>
      </c>
      <c r="G7272" s="17">
        <v>0</v>
      </c>
      <c r="H7272" s="37">
        <f t="shared" si="2040"/>
        <v>46.94</v>
      </c>
      <c r="I7272" s="37">
        <f>IF(H7272&lt;'Roof Calculator'!$G$8, 1, 0)</f>
        <v>1</v>
      </c>
      <c r="J7272" s="37">
        <f>IF(H7272&gt;='Roof Calculator'!$G$8, 1, 0)</f>
        <v>0</v>
      </c>
      <c r="K7272" s="37">
        <f t="shared" si="2041"/>
        <v>46.94</v>
      </c>
      <c r="L7272" s="37">
        <f t="shared" si="2042"/>
        <v>0</v>
      </c>
      <c r="M7272" s="37">
        <v>0</v>
      </c>
      <c r="N7272" s="37">
        <f t="shared" si="2043"/>
        <v>0</v>
      </c>
      <c r="O7272" s="37">
        <v>0</v>
      </c>
      <c r="P7272" s="37">
        <v>0</v>
      </c>
      <c r="Q7272" s="21">
        <f t="shared" si="2044"/>
        <v>39.790999999999997</v>
      </c>
      <c r="R7272" s="21">
        <f t="shared" si="2053"/>
        <v>303.08333333333144</v>
      </c>
      <c r="S7272" s="21">
        <f t="shared" si="2054"/>
        <v>-14.516508643723453</v>
      </c>
      <c r="T7272" s="21">
        <f t="shared" si="2045"/>
        <v>86.147999999999996</v>
      </c>
      <c r="U7272" s="37">
        <f>VLOOKUP(Time_Zone, 'LSTM LookUp'!$B$5:$D$8, 3, FALSE)</f>
        <v>-75</v>
      </c>
      <c r="V7272" s="21">
        <f t="shared" si="2055"/>
        <v>16.450575758666428</v>
      </c>
      <c r="W7272" s="21">
        <f t="shared" si="2046"/>
        <v>30.2606439396666</v>
      </c>
      <c r="X7272" s="21">
        <f t="shared" si="2047"/>
        <v>0</v>
      </c>
      <c r="Y7272" s="21">
        <f t="shared" si="2048"/>
        <v>0</v>
      </c>
      <c r="Z7272" s="21">
        <f t="shared" si="2056"/>
        <v>0</v>
      </c>
      <c r="AA7272" s="21">
        <f t="shared" si="2049"/>
        <v>0</v>
      </c>
      <c r="AB7272" s="21">
        <f t="shared" si="2050"/>
        <v>0</v>
      </c>
      <c r="AC7272" s="21">
        <f t="shared" si="2051"/>
        <v>0</v>
      </c>
      <c r="AD7272" s="21">
        <f t="shared" si="2057"/>
        <v>0</v>
      </c>
      <c r="AE7272" s="21" t="str">
        <f t="shared" si="2052"/>
        <v>10/30/3:00</v>
      </c>
    </row>
    <row r="7273" spans="2:31">
      <c r="B7273" s="37">
        <v>10</v>
      </c>
      <c r="C7273" s="38">
        <v>30</v>
      </c>
      <c r="D7273" s="39">
        <v>4</v>
      </c>
      <c r="E7273" s="17">
        <v>8.9</v>
      </c>
      <c r="F7273" s="17">
        <v>0</v>
      </c>
      <c r="G7273" s="17">
        <v>0</v>
      </c>
      <c r="H7273" s="37">
        <f t="shared" si="2040"/>
        <v>48.02</v>
      </c>
      <c r="I7273" s="37">
        <f>IF(H7273&lt;'Roof Calculator'!$G$8, 1, 0)</f>
        <v>1</v>
      </c>
      <c r="J7273" s="37">
        <f>IF(H7273&gt;='Roof Calculator'!$G$8, 1, 0)</f>
        <v>0</v>
      </c>
      <c r="K7273" s="37">
        <f t="shared" si="2041"/>
        <v>48.02</v>
      </c>
      <c r="L7273" s="37">
        <f t="shared" si="2042"/>
        <v>0</v>
      </c>
      <c r="M7273" s="37">
        <v>0</v>
      </c>
      <c r="N7273" s="37">
        <f t="shared" si="2043"/>
        <v>0</v>
      </c>
      <c r="O7273" s="37">
        <v>0</v>
      </c>
      <c r="P7273" s="37">
        <v>0</v>
      </c>
      <c r="Q7273" s="21">
        <f t="shared" si="2044"/>
        <v>39.790999999999997</v>
      </c>
      <c r="R7273" s="21">
        <f t="shared" si="2053"/>
        <v>303.12499999999812</v>
      </c>
      <c r="S7273" s="21">
        <f t="shared" si="2054"/>
        <v>-14.529626198043665</v>
      </c>
      <c r="T7273" s="21">
        <f t="shared" si="2045"/>
        <v>86.147999999999996</v>
      </c>
      <c r="U7273" s="37">
        <f>VLOOKUP(Time_Zone, 'LSTM LookUp'!$B$5:$D$8, 3, FALSE)</f>
        <v>-75</v>
      </c>
      <c r="V7273" s="21">
        <f t="shared" si="2055"/>
        <v>16.450921653782107</v>
      </c>
      <c r="W7273" s="21">
        <f t="shared" si="2046"/>
        <v>45.260730413445515</v>
      </c>
      <c r="X7273" s="21">
        <f t="shared" si="2047"/>
        <v>0</v>
      </c>
      <c r="Y7273" s="21">
        <f t="shared" si="2048"/>
        <v>0</v>
      </c>
      <c r="Z7273" s="21">
        <f t="shared" si="2056"/>
        <v>0</v>
      </c>
      <c r="AA7273" s="21">
        <f t="shared" si="2049"/>
        <v>0</v>
      </c>
      <c r="AB7273" s="21">
        <f t="shared" si="2050"/>
        <v>0</v>
      </c>
      <c r="AC7273" s="21">
        <f t="shared" si="2051"/>
        <v>0</v>
      </c>
      <c r="AD7273" s="21">
        <f t="shared" si="2057"/>
        <v>0</v>
      </c>
      <c r="AE7273" s="21" t="str">
        <f t="shared" si="2052"/>
        <v>10/30/4:00</v>
      </c>
    </row>
    <row r="7274" spans="2:31">
      <c r="B7274" s="37">
        <v>10</v>
      </c>
      <c r="C7274" s="38">
        <v>30</v>
      </c>
      <c r="D7274" s="39">
        <v>5</v>
      </c>
      <c r="E7274" s="17">
        <v>8.9</v>
      </c>
      <c r="F7274" s="17">
        <v>0</v>
      </c>
      <c r="G7274" s="17">
        <v>0</v>
      </c>
      <c r="H7274" s="37">
        <f t="shared" si="2040"/>
        <v>48.02</v>
      </c>
      <c r="I7274" s="37">
        <f>IF(H7274&lt;'Roof Calculator'!$G$8, 1, 0)</f>
        <v>1</v>
      </c>
      <c r="J7274" s="37">
        <f>IF(H7274&gt;='Roof Calculator'!$G$8, 1, 0)</f>
        <v>0</v>
      </c>
      <c r="K7274" s="37">
        <f t="shared" si="2041"/>
        <v>48.02</v>
      </c>
      <c r="L7274" s="37">
        <f t="shared" si="2042"/>
        <v>0</v>
      </c>
      <c r="M7274" s="37">
        <v>0</v>
      </c>
      <c r="N7274" s="37">
        <f t="shared" si="2043"/>
        <v>0</v>
      </c>
      <c r="O7274" s="37">
        <v>0</v>
      </c>
      <c r="P7274" s="37">
        <v>0</v>
      </c>
      <c r="Q7274" s="21">
        <f t="shared" si="2044"/>
        <v>39.790999999999997</v>
      </c>
      <c r="R7274" s="21">
        <f t="shared" si="2053"/>
        <v>303.16666666666481</v>
      </c>
      <c r="S7274" s="21">
        <f t="shared" si="2054"/>
        <v>-14.542736890918794</v>
      </c>
      <c r="T7274" s="21">
        <f t="shared" si="2045"/>
        <v>86.147999999999996</v>
      </c>
      <c r="U7274" s="37">
        <f>VLOOKUP(Time_Zone, 'LSTM LookUp'!$B$5:$D$8, 3, FALSE)</f>
        <v>-75</v>
      </c>
      <c r="V7274" s="21">
        <f t="shared" si="2055"/>
        <v>16.451244176260161</v>
      </c>
      <c r="W7274" s="21">
        <f t="shared" si="2046"/>
        <v>60.260811044065022</v>
      </c>
      <c r="X7274" s="21">
        <f t="shared" si="2047"/>
        <v>0</v>
      </c>
      <c r="Y7274" s="21">
        <f t="shared" si="2048"/>
        <v>0</v>
      </c>
      <c r="Z7274" s="21">
        <f t="shared" si="2056"/>
        <v>0</v>
      </c>
      <c r="AA7274" s="21">
        <f t="shared" si="2049"/>
        <v>0</v>
      </c>
      <c r="AB7274" s="21">
        <f t="shared" si="2050"/>
        <v>0</v>
      </c>
      <c r="AC7274" s="21">
        <f t="shared" si="2051"/>
        <v>0</v>
      </c>
      <c r="AD7274" s="21">
        <f t="shared" si="2057"/>
        <v>0</v>
      </c>
      <c r="AE7274" s="21" t="str">
        <f t="shared" si="2052"/>
        <v>10/30/5:00</v>
      </c>
    </row>
    <row r="7275" spans="2:31">
      <c r="B7275" s="37">
        <v>10</v>
      </c>
      <c r="C7275" s="38">
        <v>30</v>
      </c>
      <c r="D7275" s="39">
        <v>6</v>
      </c>
      <c r="E7275" s="17">
        <v>8.9</v>
      </c>
      <c r="F7275" s="17">
        <v>0</v>
      </c>
      <c r="G7275" s="17">
        <v>0</v>
      </c>
      <c r="H7275" s="37">
        <f t="shared" si="2040"/>
        <v>48.02</v>
      </c>
      <c r="I7275" s="37">
        <f>IF(H7275&lt;'Roof Calculator'!$G$8, 1, 0)</f>
        <v>1</v>
      </c>
      <c r="J7275" s="37">
        <f>IF(H7275&gt;='Roof Calculator'!$G$8, 1, 0)</f>
        <v>0</v>
      </c>
      <c r="K7275" s="37">
        <f t="shared" si="2041"/>
        <v>48.02</v>
      </c>
      <c r="L7275" s="37">
        <f t="shared" si="2042"/>
        <v>0</v>
      </c>
      <c r="M7275" s="37">
        <v>0</v>
      </c>
      <c r="N7275" s="37">
        <f t="shared" si="2043"/>
        <v>0</v>
      </c>
      <c r="O7275" s="37">
        <v>0</v>
      </c>
      <c r="P7275" s="37">
        <v>0</v>
      </c>
      <c r="Q7275" s="21">
        <f t="shared" si="2044"/>
        <v>39.790999999999997</v>
      </c>
      <c r="R7275" s="21">
        <f t="shared" si="2053"/>
        <v>303.2083333333315</v>
      </c>
      <c r="S7275" s="21">
        <f t="shared" si="2054"/>
        <v>-14.555840715068467</v>
      </c>
      <c r="T7275" s="21">
        <f t="shared" si="2045"/>
        <v>86.147999999999996</v>
      </c>
      <c r="U7275" s="37">
        <f>VLOOKUP(Time_Zone, 'LSTM LookUp'!$B$5:$D$8, 3, FALSE)</f>
        <v>-75</v>
      </c>
      <c r="V7275" s="21">
        <f t="shared" si="2055"/>
        <v>16.451543321468016</v>
      </c>
      <c r="W7275" s="21">
        <f t="shared" si="2046"/>
        <v>75.260885830366973</v>
      </c>
      <c r="X7275" s="21">
        <f t="shared" si="2047"/>
        <v>0</v>
      </c>
      <c r="Y7275" s="21">
        <f t="shared" si="2048"/>
        <v>0</v>
      </c>
      <c r="Z7275" s="21">
        <f t="shared" si="2056"/>
        <v>0</v>
      </c>
      <c r="AA7275" s="21">
        <f t="shared" si="2049"/>
        <v>0</v>
      </c>
      <c r="AB7275" s="21">
        <f t="shared" si="2050"/>
        <v>0</v>
      </c>
      <c r="AC7275" s="21">
        <f t="shared" si="2051"/>
        <v>0</v>
      </c>
      <c r="AD7275" s="21">
        <f t="shared" si="2057"/>
        <v>0</v>
      </c>
      <c r="AE7275" s="21" t="str">
        <f t="shared" si="2052"/>
        <v>10/30/6:00</v>
      </c>
    </row>
    <row r="7276" spans="2:31">
      <c r="B7276" s="37">
        <v>10</v>
      </c>
      <c r="C7276" s="38">
        <v>30</v>
      </c>
      <c r="D7276" s="39">
        <v>7</v>
      </c>
      <c r="E7276" s="17">
        <v>8.9</v>
      </c>
      <c r="F7276" s="17">
        <v>0</v>
      </c>
      <c r="G7276" s="17">
        <v>0</v>
      </c>
      <c r="H7276" s="37">
        <f t="shared" si="2040"/>
        <v>48.02</v>
      </c>
      <c r="I7276" s="37">
        <f>IF(H7276&lt;'Roof Calculator'!$G$8, 1, 0)</f>
        <v>1</v>
      </c>
      <c r="J7276" s="37">
        <f>IF(H7276&gt;='Roof Calculator'!$G$8, 1, 0)</f>
        <v>0</v>
      </c>
      <c r="K7276" s="37">
        <f t="shared" si="2041"/>
        <v>48.02</v>
      </c>
      <c r="L7276" s="37">
        <f t="shared" si="2042"/>
        <v>0</v>
      </c>
      <c r="M7276" s="37">
        <v>0</v>
      </c>
      <c r="N7276" s="37">
        <f t="shared" si="2043"/>
        <v>0</v>
      </c>
      <c r="O7276" s="37">
        <v>0</v>
      </c>
      <c r="P7276" s="37">
        <v>0</v>
      </c>
      <c r="Q7276" s="21">
        <f t="shared" si="2044"/>
        <v>39.790999999999997</v>
      </c>
      <c r="R7276" s="21">
        <f t="shared" si="2053"/>
        <v>303.24999999999818</v>
      </c>
      <c r="S7276" s="21">
        <f t="shared" si="2054"/>
        <v>-14.5689376632129</v>
      </c>
      <c r="T7276" s="21">
        <f t="shared" si="2045"/>
        <v>86.147999999999996</v>
      </c>
      <c r="U7276" s="37">
        <f>VLOOKUP(Time_Zone, 'LSTM LookUp'!$B$5:$D$8, 3, FALSE)</f>
        <v>-75</v>
      </c>
      <c r="V7276" s="21">
        <f t="shared" si="2055"/>
        <v>16.451819084815813</v>
      </c>
      <c r="W7276" s="21">
        <f t="shared" si="2046"/>
        <v>90.260954771203956</v>
      </c>
      <c r="X7276" s="21">
        <f t="shared" si="2047"/>
        <v>0</v>
      </c>
      <c r="Y7276" s="21">
        <f t="shared" si="2048"/>
        <v>0</v>
      </c>
      <c r="Z7276" s="21">
        <f t="shared" si="2056"/>
        <v>0</v>
      </c>
      <c r="AA7276" s="21">
        <f t="shared" si="2049"/>
        <v>0</v>
      </c>
      <c r="AB7276" s="21">
        <f t="shared" si="2050"/>
        <v>0</v>
      </c>
      <c r="AC7276" s="21">
        <f t="shared" si="2051"/>
        <v>0</v>
      </c>
      <c r="AD7276" s="21">
        <f t="shared" si="2057"/>
        <v>0</v>
      </c>
      <c r="AE7276" s="21" t="str">
        <f t="shared" si="2052"/>
        <v>10/30/7:00</v>
      </c>
    </row>
    <row r="7277" spans="2:31">
      <c r="B7277" s="37">
        <v>10</v>
      </c>
      <c r="C7277" s="38">
        <v>30</v>
      </c>
      <c r="D7277" s="39">
        <v>8</v>
      </c>
      <c r="E7277" s="17">
        <v>8.3000000000000007</v>
      </c>
      <c r="F7277" s="17">
        <v>17</v>
      </c>
      <c r="G7277" s="17">
        <v>231</v>
      </c>
      <c r="H7277" s="37">
        <f t="shared" si="2040"/>
        <v>46.94</v>
      </c>
      <c r="I7277" s="37">
        <f>IF(H7277&lt;'Roof Calculator'!$G$8, 1, 0)</f>
        <v>1</v>
      </c>
      <c r="J7277" s="37">
        <f>IF(H7277&gt;='Roof Calculator'!$G$8, 1, 0)</f>
        <v>0</v>
      </c>
      <c r="K7277" s="37">
        <f t="shared" si="2041"/>
        <v>46.94</v>
      </c>
      <c r="L7277" s="37">
        <f t="shared" si="2042"/>
        <v>0</v>
      </c>
      <c r="M7277" s="37">
        <v>0</v>
      </c>
      <c r="N7277" s="37">
        <f t="shared" si="2043"/>
        <v>17</v>
      </c>
      <c r="O7277" s="37">
        <v>0</v>
      </c>
      <c r="P7277" s="37">
        <v>0</v>
      </c>
      <c r="Q7277" s="21">
        <f t="shared" si="2044"/>
        <v>39.790999999999997</v>
      </c>
      <c r="R7277" s="21">
        <f t="shared" si="2053"/>
        <v>303.29166666666487</v>
      </c>
      <c r="S7277" s="21">
        <f t="shared" si="2054"/>
        <v>-14.582027728073022</v>
      </c>
      <c r="T7277" s="21">
        <f t="shared" si="2045"/>
        <v>86.147999999999996</v>
      </c>
      <c r="U7277" s="37">
        <f>VLOOKUP(Time_Zone, 'LSTM LookUp'!$B$5:$D$8, 3, FALSE)</f>
        <v>-75</v>
      </c>
      <c r="V7277" s="21">
        <f t="shared" si="2055"/>
        <v>16.452071461756429</v>
      </c>
      <c r="W7277" s="21">
        <f t="shared" si="2046"/>
        <v>105.26101786543907</v>
      </c>
      <c r="X7277" s="21">
        <f t="shared" si="2047"/>
        <v>-82.435584365674231</v>
      </c>
      <c r="Y7277" s="21">
        <f t="shared" si="2048"/>
        <v>-65.435584365674231</v>
      </c>
      <c r="Z7277" s="21">
        <f t="shared" si="2056"/>
        <v>-20.741937370464559</v>
      </c>
      <c r="AA7277" s="21">
        <f t="shared" si="2049"/>
        <v>-20.741937370464559</v>
      </c>
      <c r="AB7277" s="21">
        <f t="shared" si="2050"/>
        <v>0</v>
      </c>
      <c r="AC7277" s="21">
        <f t="shared" si="2051"/>
        <v>0</v>
      </c>
      <c r="AD7277" s="21">
        <f t="shared" si="2057"/>
        <v>0</v>
      </c>
      <c r="AE7277" s="21" t="str">
        <f t="shared" si="2052"/>
        <v>10/30/8:00</v>
      </c>
    </row>
    <row r="7278" spans="2:31">
      <c r="B7278" s="37">
        <v>10</v>
      </c>
      <c r="C7278" s="38">
        <v>30</v>
      </c>
      <c r="D7278" s="39">
        <v>9</v>
      </c>
      <c r="E7278" s="17">
        <v>10</v>
      </c>
      <c r="F7278" s="17">
        <v>48</v>
      </c>
      <c r="G7278" s="17">
        <v>561</v>
      </c>
      <c r="H7278" s="37">
        <f t="shared" si="2040"/>
        <v>50</v>
      </c>
      <c r="I7278" s="37">
        <f>IF(H7278&lt;'Roof Calculator'!$G$8, 1, 0)</f>
        <v>1</v>
      </c>
      <c r="J7278" s="37">
        <f>IF(H7278&gt;='Roof Calculator'!$G$8, 1, 0)</f>
        <v>0</v>
      </c>
      <c r="K7278" s="37">
        <f t="shared" si="2041"/>
        <v>50</v>
      </c>
      <c r="L7278" s="37">
        <f t="shared" si="2042"/>
        <v>0</v>
      </c>
      <c r="M7278" s="37">
        <v>0</v>
      </c>
      <c r="N7278" s="37">
        <f t="shared" si="2043"/>
        <v>48</v>
      </c>
      <c r="O7278" s="37">
        <v>0</v>
      </c>
      <c r="P7278" s="37">
        <v>0</v>
      </c>
      <c r="Q7278" s="21">
        <f t="shared" si="2044"/>
        <v>39.790999999999997</v>
      </c>
      <c r="R7278" s="21">
        <f t="shared" si="2053"/>
        <v>303.33333333333155</v>
      </c>
      <c r="S7278" s="21">
        <f t="shared" si="2054"/>
        <v>-14.595110902370353</v>
      </c>
      <c r="T7278" s="21">
        <f t="shared" si="2045"/>
        <v>86.147999999999996</v>
      </c>
      <c r="U7278" s="37">
        <f>VLOOKUP(Time_Zone, 'LSTM LookUp'!$B$5:$D$8, 3, FALSE)</f>
        <v>-75</v>
      </c>
      <c r="V7278" s="21">
        <f t="shared" si="2055"/>
        <v>16.452300447785476</v>
      </c>
      <c r="W7278" s="21">
        <f t="shared" si="2046"/>
        <v>120.26107511194635</v>
      </c>
      <c r="X7278" s="21">
        <f t="shared" si="2047"/>
        <v>-300.69242504527074</v>
      </c>
      <c r="Y7278" s="21">
        <f t="shared" si="2048"/>
        <v>-252.69242504527074</v>
      </c>
      <c r="Z7278" s="21">
        <f t="shared" si="2056"/>
        <v>-80.0990853079212</v>
      </c>
      <c r="AA7278" s="21">
        <f t="shared" si="2049"/>
        <v>-80.0990853079212</v>
      </c>
      <c r="AB7278" s="21">
        <f t="shared" si="2050"/>
        <v>0</v>
      </c>
      <c r="AC7278" s="21">
        <f t="shared" si="2051"/>
        <v>0</v>
      </c>
      <c r="AD7278" s="21">
        <f t="shared" si="2057"/>
        <v>0</v>
      </c>
      <c r="AE7278" s="21" t="str">
        <f t="shared" si="2052"/>
        <v>10/30/9:00</v>
      </c>
    </row>
    <row r="7279" spans="2:31">
      <c r="B7279" s="37">
        <v>10</v>
      </c>
      <c r="C7279" s="38">
        <v>30</v>
      </c>
      <c r="D7279" s="39">
        <v>10</v>
      </c>
      <c r="E7279" s="17">
        <v>13.3</v>
      </c>
      <c r="F7279" s="17">
        <v>46</v>
      </c>
      <c r="G7279" s="17">
        <v>806</v>
      </c>
      <c r="H7279" s="37">
        <f t="shared" si="2040"/>
        <v>55.94</v>
      </c>
      <c r="I7279" s="37">
        <f>IF(H7279&lt;'Roof Calculator'!$G$8, 1, 0)</f>
        <v>0</v>
      </c>
      <c r="J7279" s="37">
        <f>IF(H7279&gt;='Roof Calculator'!$G$8, 1, 0)</f>
        <v>1</v>
      </c>
      <c r="K7279" s="37">
        <f t="shared" si="2041"/>
        <v>0</v>
      </c>
      <c r="L7279" s="37">
        <f t="shared" si="2042"/>
        <v>55.94</v>
      </c>
      <c r="M7279" s="37">
        <v>0</v>
      </c>
      <c r="N7279" s="37">
        <f t="shared" si="2043"/>
        <v>46</v>
      </c>
      <c r="O7279" s="37">
        <v>0</v>
      </c>
      <c r="P7279" s="37">
        <v>0</v>
      </c>
      <c r="Q7279" s="21">
        <f t="shared" si="2044"/>
        <v>39.790999999999997</v>
      </c>
      <c r="R7279" s="21">
        <f t="shared" si="2053"/>
        <v>303.37499999999824</v>
      </c>
      <c r="S7279" s="21">
        <f t="shared" si="2054"/>
        <v>-14.60818717882716</v>
      </c>
      <c r="T7279" s="21">
        <f t="shared" si="2045"/>
        <v>86.147999999999996</v>
      </c>
      <c r="U7279" s="37">
        <f>VLOOKUP(Time_Zone, 'LSTM LookUp'!$B$5:$D$8, 3, FALSE)</f>
        <v>-75</v>
      </c>
      <c r="V7279" s="21">
        <f t="shared" si="2055"/>
        <v>16.452506038441317</v>
      </c>
      <c r="W7279" s="21">
        <f t="shared" si="2046"/>
        <v>135.26112650961034</v>
      </c>
      <c r="X7279" s="21">
        <f t="shared" si="2047"/>
        <v>-555.79041648691452</v>
      </c>
      <c r="Y7279" s="21">
        <f t="shared" si="2048"/>
        <v>-509.79041648691452</v>
      </c>
      <c r="Z7279" s="21">
        <f t="shared" si="2056"/>
        <v>-161.59465821751695</v>
      </c>
      <c r="AA7279" s="21">
        <f t="shared" si="2049"/>
        <v>0</v>
      </c>
      <c r="AB7279" s="21">
        <f t="shared" si="2050"/>
        <v>-161.59465821751695</v>
      </c>
      <c r="AC7279" s="21">
        <f t="shared" si="2051"/>
        <v>55.94</v>
      </c>
      <c r="AD7279" s="21">
        <f t="shared" si="2057"/>
        <v>-161.59465821751695</v>
      </c>
      <c r="AE7279" s="21" t="str">
        <f t="shared" si="2052"/>
        <v>10/30/10:00</v>
      </c>
    </row>
    <row r="7280" spans="2:31">
      <c r="B7280" s="37">
        <v>10</v>
      </c>
      <c r="C7280" s="38">
        <v>30</v>
      </c>
      <c r="D7280" s="39">
        <v>11</v>
      </c>
      <c r="E7280" s="17">
        <v>17.2</v>
      </c>
      <c r="F7280" s="17">
        <v>56</v>
      </c>
      <c r="G7280" s="17">
        <v>874</v>
      </c>
      <c r="H7280" s="37">
        <f t="shared" si="2040"/>
        <v>62.959999999999994</v>
      </c>
      <c r="I7280" s="37">
        <f>IF(H7280&lt;'Roof Calculator'!$G$8, 1, 0)</f>
        <v>0</v>
      </c>
      <c r="J7280" s="37">
        <f>IF(H7280&gt;='Roof Calculator'!$G$8, 1, 0)</f>
        <v>1</v>
      </c>
      <c r="K7280" s="37">
        <f t="shared" si="2041"/>
        <v>0</v>
      </c>
      <c r="L7280" s="37">
        <f t="shared" si="2042"/>
        <v>62.959999999999994</v>
      </c>
      <c r="M7280" s="37">
        <v>0</v>
      </c>
      <c r="N7280" s="37">
        <f t="shared" si="2043"/>
        <v>56</v>
      </c>
      <c r="O7280" s="37">
        <v>0</v>
      </c>
      <c r="P7280" s="37">
        <v>0</v>
      </c>
      <c r="Q7280" s="21">
        <f t="shared" si="2044"/>
        <v>39.790999999999997</v>
      </c>
      <c r="R7280" s="21">
        <f t="shared" si="2053"/>
        <v>303.41666666666492</v>
      </c>
      <c r="S7280" s="21">
        <f t="shared" si="2054"/>
        <v>-14.621256550166311</v>
      </c>
      <c r="T7280" s="21">
        <f t="shared" si="2045"/>
        <v>86.147999999999996</v>
      </c>
      <c r="U7280" s="37">
        <f>VLOOKUP(Time_Zone, 'LSTM LookUp'!$B$5:$D$8, 3, FALSE)</f>
        <v>-75</v>
      </c>
      <c r="V7280" s="21">
        <f t="shared" si="2055"/>
        <v>16.452688229305082</v>
      </c>
      <c r="W7280" s="21">
        <f t="shared" si="2046"/>
        <v>150.26117205732629</v>
      </c>
      <c r="X7280" s="21">
        <f t="shared" si="2047"/>
        <v>-705.43115086545401</v>
      </c>
      <c r="Y7280" s="21">
        <f t="shared" si="2048"/>
        <v>-649.43115086545401</v>
      </c>
      <c r="Z7280" s="21">
        <f t="shared" si="2056"/>
        <v>-205.85833210265042</v>
      </c>
      <c r="AA7280" s="21">
        <f t="shared" si="2049"/>
        <v>0</v>
      </c>
      <c r="AB7280" s="21">
        <f t="shared" si="2050"/>
        <v>-205.85833210265042</v>
      </c>
      <c r="AC7280" s="21">
        <f t="shared" si="2051"/>
        <v>62.959999999999994</v>
      </c>
      <c r="AD7280" s="21">
        <f t="shared" si="2057"/>
        <v>-205.85833210265042</v>
      </c>
      <c r="AE7280" s="21" t="str">
        <f t="shared" si="2052"/>
        <v>10/30/11:00</v>
      </c>
    </row>
    <row r="7281" spans="2:31">
      <c r="B7281" s="37">
        <v>10</v>
      </c>
      <c r="C7281" s="38">
        <v>30</v>
      </c>
      <c r="D7281" s="39">
        <v>12</v>
      </c>
      <c r="E7281" s="17">
        <v>20.6</v>
      </c>
      <c r="F7281" s="17">
        <v>67</v>
      </c>
      <c r="G7281" s="17">
        <v>888</v>
      </c>
      <c r="H7281" s="37">
        <f t="shared" si="2040"/>
        <v>69.08</v>
      </c>
      <c r="I7281" s="37">
        <f>IF(H7281&lt;'Roof Calculator'!$G$8, 1, 0)</f>
        <v>0</v>
      </c>
      <c r="J7281" s="37">
        <f>IF(H7281&gt;='Roof Calculator'!$G$8, 1, 0)</f>
        <v>1</v>
      </c>
      <c r="K7281" s="37">
        <f t="shared" si="2041"/>
        <v>0</v>
      </c>
      <c r="L7281" s="37">
        <f t="shared" si="2042"/>
        <v>69.08</v>
      </c>
      <c r="M7281" s="37">
        <v>0</v>
      </c>
      <c r="N7281" s="37">
        <f t="shared" si="2043"/>
        <v>67</v>
      </c>
      <c r="O7281" s="37">
        <v>0</v>
      </c>
      <c r="P7281" s="37">
        <v>0</v>
      </c>
      <c r="Q7281" s="21">
        <f t="shared" si="2044"/>
        <v>39.790999999999997</v>
      </c>
      <c r="R7281" s="21">
        <f t="shared" si="2053"/>
        <v>303.45833333333161</v>
      </c>
      <c r="S7281" s="21">
        <f t="shared" si="2054"/>
        <v>-14.634319009111383</v>
      </c>
      <c r="T7281" s="21">
        <f t="shared" si="2045"/>
        <v>86.147999999999996</v>
      </c>
      <c r="U7281" s="37">
        <f>VLOOKUP(Time_Zone, 'LSTM LookUp'!$B$5:$D$8, 3, FALSE)</f>
        <v>-75</v>
      </c>
      <c r="V7281" s="21">
        <f t="shared" si="2055"/>
        <v>16.452847016000664</v>
      </c>
      <c r="W7281" s="21">
        <f t="shared" si="2046"/>
        <v>165.26121175400019</v>
      </c>
      <c r="X7281" s="21">
        <f t="shared" si="2047"/>
        <v>-782.04902115231357</v>
      </c>
      <c r="Y7281" s="21">
        <f t="shared" si="2048"/>
        <v>-715.04902115231357</v>
      </c>
      <c r="Z7281" s="21">
        <f t="shared" si="2056"/>
        <v>-226.65805092639297</v>
      </c>
      <c r="AA7281" s="21">
        <f t="shared" si="2049"/>
        <v>0</v>
      </c>
      <c r="AB7281" s="21">
        <f t="shared" si="2050"/>
        <v>-226.65805092639297</v>
      </c>
      <c r="AC7281" s="21">
        <f t="shared" si="2051"/>
        <v>69.08</v>
      </c>
      <c r="AD7281" s="21">
        <f t="shared" si="2057"/>
        <v>-226.65805092639297</v>
      </c>
      <c r="AE7281" s="21" t="str">
        <f t="shared" si="2052"/>
        <v>10/30/12:00</v>
      </c>
    </row>
    <row r="7282" spans="2:31">
      <c r="B7282" s="37">
        <v>10</v>
      </c>
      <c r="C7282" s="38">
        <v>30</v>
      </c>
      <c r="D7282" s="39">
        <v>13</v>
      </c>
      <c r="E7282" s="17">
        <v>21.7</v>
      </c>
      <c r="F7282" s="17">
        <v>92</v>
      </c>
      <c r="G7282" s="17">
        <v>797</v>
      </c>
      <c r="H7282" s="37">
        <f t="shared" si="2040"/>
        <v>71.06</v>
      </c>
      <c r="I7282" s="37">
        <f>IF(H7282&lt;'Roof Calculator'!$G$8, 1, 0)</f>
        <v>0</v>
      </c>
      <c r="J7282" s="37">
        <f>IF(H7282&gt;='Roof Calculator'!$G$8, 1, 0)</f>
        <v>1</v>
      </c>
      <c r="K7282" s="37">
        <f t="shared" si="2041"/>
        <v>0</v>
      </c>
      <c r="L7282" s="37">
        <f t="shared" si="2042"/>
        <v>71.06</v>
      </c>
      <c r="M7282" s="37">
        <v>0</v>
      </c>
      <c r="N7282" s="37">
        <f t="shared" si="2043"/>
        <v>92</v>
      </c>
      <c r="O7282" s="37">
        <v>0</v>
      </c>
      <c r="P7282" s="37">
        <v>0</v>
      </c>
      <c r="Q7282" s="21">
        <f t="shared" si="2044"/>
        <v>39.790999999999997</v>
      </c>
      <c r="R7282" s="21">
        <f t="shared" si="2053"/>
        <v>303.49999999999829</v>
      </c>
      <c r="S7282" s="21">
        <f t="shared" si="2054"/>
        <v>-14.64737454838663</v>
      </c>
      <c r="T7282" s="21">
        <f t="shared" si="2045"/>
        <v>86.147999999999996</v>
      </c>
      <c r="U7282" s="37">
        <f>VLOOKUP(Time_Zone, 'LSTM LookUp'!$B$5:$D$8, 3, FALSE)</f>
        <v>-75</v>
      </c>
      <c r="V7282" s="21">
        <f t="shared" si="2055"/>
        <v>16.452982394194752</v>
      </c>
      <c r="W7282" s="21">
        <f t="shared" si="2046"/>
        <v>180.26124559854867</v>
      </c>
      <c r="X7282" s="21">
        <f t="shared" si="2047"/>
        <v>-721.47454260937332</v>
      </c>
      <c r="Y7282" s="21">
        <f t="shared" si="2048"/>
        <v>-629.47454260937332</v>
      </c>
      <c r="Z7282" s="21">
        <f t="shared" si="2056"/>
        <v>-199.53243584013211</v>
      </c>
      <c r="AA7282" s="21">
        <f t="shared" si="2049"/>
        <v>0</v>
      </c>
      <c r="AB7282" s="21">
        <f t="shared" si="2050"/>
        <v>-199.53243584013211</v>
      </c>
      <c r="AC7282" s="21">
        <f t="shared" si="2051"/>
        <v>71.06</v>
      </c>
      <c r="AD7282" s="21">
        <f t="shared" si="2057"/>
        <v>-199.53243584013211</v>
      </c>
      <c r="AE7282" s="21" t="str">
        <f t="shared" si="2052"/>
        <v>10/30/13:00</v>
      </c>
    </row>
    <row r="7283" spans="2:31">
      <c r="B7283" s="37">
        <v>10</v>
      </c>
      <c r="C7283" s="38">
        <v>30</v>
      </c>
      <c r="D7283" s="39">
        <v>14</v>
      </c>
      <c r="E7283" s="17">
        <v>23.3</v>
      </c>
      <c r="F7283" s="17">
        <v>128</v>
      </c>
      <c r="G7283" s="17">
        <v>703</v>
      </c>
      <c r="H7283" s="37">
        <f t="shared" si="2040"/>
        <v>73.94</v>
      </c>
      <c r="I7283" s="37">
        <f>IF(H7283&lt;'Roof Calculator'!$G$8, 1, 0)</f>
        <v>0</v>
      </c>
      <c r="J7283" s="37">
        <f>IF(H7283&gt;='Roof Calculator'!$G$8, 1, 0)</f>
        <v>1</v>
      </c>
      <c r="K7283" s="37">
        <f t="shared" si="2041"/>
        <v>0</v>
      </c>
      <c r="L7283" s="37">
        <f t="shared" si="2042"/>
        <v>73.94</v>
      </c>
      <c r="M7283" s="37">
        <v>0</v>
      </c>
      <c r="N7283" s="37">
        <f t="shared" si="2043"/>
        <v>128</v>
      </c>
      <c r="O7283" s="37">
        <v>0</v>
      </c>
      <c r="P7283" s="37">
        <v>0</v>
      </c>
      <c r="Q7283" s="21">
        <f t="shared" si="2044"/>
        <v>39.790999999999997</v>
      </c>
      <c r="R7283" s="21">
        <f t="shared" si="2053"/>
        <v>303.54166666666498</v>
      </c>
      <c r="S7283" s="21">
        <f t="shared" si="2054"/>
        <v>-14.660423160716968</v>
      </c>
      <c r="T7283" s="21">
        <f t="shared" si="2045"/>
        <v>86.147999999999996</v>
      </c>
      <c r="U7283" s="37">
        <f>VLOOKUP(Time_Zone, 'LSTM LookUp'!$B$5:$D$8, 3, FALSE)</f>
        <v>-75</v>
      </c>
      <c r="V7283" s="21">
        <f t="shared" si="2055"/>
        <v>16.453094359596822</v>
      </c>
      <c r="W7283" s="21">
        <f t="shared" si="2046"/>
        <v>195.26127358989919</v>
      </c>
      <c r="X7283" s="21">
        <f t="shared" si="2047"/>
        <v>-618.02687077588712</v>
      </c>
      <c r="Y7283" s="21">
        <f t="shared" si="2048"/>
        <v>-490.02687077588712</v>
      </c>
      <c r="Z7283" s="21">
        <f t="shared" si="2056"/>
        <v>-155.32995940982227</v>
      </c>
      <c r="AA7283" s="21">
        <f t="shared" si="2049"/>
        <v>0</v>
      </c>
      <c r="AB7283" s="21">
        <f t="shared" si="2050"/>
        <v>-155.32995940982227</v>
      </c>
      <c r="AC7283" s="21">
        <f t="shared" si="2051"/>
        <v>73.94</v>
      </c>
      <c r="AD7283" s="21">
        <f t="shared" si="2057"/>
        <v>-155.32995940982227</v>
      </c>
      <c r="AE7283" s="21" t="str">
        <f t="shared" si="2052"/>
        <v>10/30/14:00</v>
      </c>
    </row>
    <row r="7284" spans="2:31">
      <c r="B7284" s="37">
        <v>10</v>
      </c>
      <c r="C7284" s="38">
        <v>30</v>
      </c>
      <c r="D7284" s="39">
        <v>15</v>
      </c>
      <c r="E7284" s="17">
        <v>23.3</v>
      </c>
      <c r="F7284" s="17">
        <v>139</v>
      </c>
      <c r="G7284" s="17">
        <v>631</v>
      </c>
      <c r="H7284" s="37">
        <f t="shared" si="2040"/>
        <v>73.94</v>
      </c>
      <c r="I7284" s="37">
        <f>IF(H7284&lt;'Roof Calculator'!$G$8, 1, 0)</f>
        <v>0</v>
      </c>
      <c r="J7284" s="37">
        <f>IF(H7284&gt;='Roof Calculator'!$G$8, 1, 0)</f>
        <v>1</v>
      </c>
      <c r="K7284" s="37">
        <f t="shared" si="2041"/>
        <v>0</v>
      </c>
      <c r="L7284" s="37">
        <f t="shared" si="2042"/>
        <v>73.94</v>
      </c>
      <c r="M7284" s="37">
        <v>0</v>
      </c>
      <c r="N7284" s="37">
        <f t="shared" si="2043"/>
        <v>139</v>
      </c>
      <c r="O7284" s="37">
        <v>0</v>
      </c>
      <c r="P7284" s="37">
        <v>0</v>
      </c>
      <c r="Q7284" s="21">
        <f t="shared" si="2044"/>
        <v>39.790999999999997</v>
      </c>
      <c r="R7284" s="21">
        <f t="shared" si="2053"/>
        <v>303.58333333333167</v>
      </c>
      <c r="S7284" s="21">
        <f t="shared" si="2054"/>
        <v>-14.673464838828018</v>
      </c>
      <c r="T7284" s="21">
        <f t="shared" si="2045"/>
        <v>86.147999999999996</v>
      </c>
      <c r="U7284" s="37">
        <f>VLOOKUP(Time_Zone, 'LSTM LookUp'!$B$5:$D$8, 3, FALSE)</f>
        <v>-75</v>
      </c>
      <c r="V7284" s="21">
        <f t="shared" si="2055"/>
        <v>16.453182907959164</v>
      </c>
      <c r="W7284" s="21">
        <f t="shared" si="2046"/>
        <v>210.2612957269898</v>
      </c>
      <c r="X7284" s="21">
        <f t="shared" si="2047"/>
        <v>-507.41918389821814</v>
      </c>
      <c r="Y7284" s="21">
        <f t="shared" si="2048"/>
        <v>-368.41918389821814</v>
      </c>
      <c r="Z7284" s="21">
        <f t="shared" si="2056"/>
        <v>-116.78244662399855</v>
      </c>
      <c r="AA7284" s="21">
        <f t="shared" si="2049"/>
        <v>0</v>
      </c>
      <c r="AB7284" s="21">
        <f t="shared" si="2050"/>
        <v>-116.78244662399855</v>
      </c>
      <c r="AC7284" s="21">
        <f t="shared" si="2051"/>
        <v>73.94</v>
      </c>
      <c r="AD7284" s="21">
        <f t="shared" si="2057"/>
        <v>-116.78244662399855</v>
      </c>
      <c r="AE7284" s="21" t="str">
        <f t="shared" si="2052"/>
        <v>10/30/15:00</v>
      </c>
    </row>
    <row r="7285" spans="2:31">
      <c r="B7285" s="37">
        <v>10</v>
      </c>
      <c r="C7285" s="38">
        <v>30</v>
      </c>
      <c r="D7285" s="39">
        <v>16</v>
      </c>
      <c r="E7285" s="17">
        <v>23.3</v>
      </c>
      <c r="F7285" s="17">
        <v>87</v>
      </c>
      <c r="G7285" s="17">
        <v>548</v>
      </c>
      <c r="H7285" s="37">
        <f t="shared" si="2040"/>
        <v>73.94</v>
      </c>
      <c r="I7285" s="37">
        <f>IF(H7285&lt;'Roof Calculator'!$G$8, 1, 0)</f>
        <v>0</v>
      </c>
      <c r="J7285" s="37">
        <f>IF(H7285&gt;='Roof Calculator'!$G$8, 1, 0)</f>
        <v>1</v>
      </c>
      <c r="K7285" s="37">
        <f t="shared" si="2041"/>
        <v>0</v>
      </c>
      <c r="L7285" s="37">
        <f t="shared" si="2042"/>
        <v>73.94</v>
      </c>
      <c r="M7285" s="37">
        <v>0</v>
      </c>
      <c r="N7285" s="37">
        <f t="shared" si="2043"/>
        <v>87</v>
      </c>
      <c r="O7285" s="37">
        <v>0</v>
      </c>
      <c r="P7285" s="37">
        <v>0</v>
      </c>
      <c r="Q7285" s="21">
        <f t="shared" si="2044"/>
        <v>39.790999999999997</v>
      </c>
      <c r="R7285" s="21">
        <f t="shared" si="2053"/>
        <v>303.62499999999835</v>
      </c>
      <c r="S7285" s="21">
        <f t="shared" si="2054"/>
        <v>-14.686499575446135</v>
      </c>
      <c r="T7285" s="21">
        <f t="shared" si="2045"/>
        <v>86.147999999999996</v>
      </c>
      <c r="U7285" s="37">
        <f>VLOOKUP(Time_Zone, 'LSTM LookUp'!$B$5:$D$8, 3, FALSE)</f>
        <v>-75</v>
      </c>
      <c r="V7285" s="21">
        <f t="shared" si="2055"/>
        <v>16.453248035076879</v>
      </c>
      <c r="W7285" s="21">
        <f t="shared" si="2046"/>
        <v>225.26131200876921</v>
      </c>
      <c r="X7285" s="21">
        <f t="shared" si="2047"/>
        <v>-375.6165140610542</v>
      </c>
      <c r="Y7285" s="21">
        <f t="shared" si="2048"/>
        <v>-288.6165140610542</v>
      </c>
      <c r="Z7285" s="21">
        <f t="shared" si="2056"/>
        <v>-91.486394089215622</v>
      </c>
      <c r="AA7285" s="21">
        <f t="shared" si="2049"/>
        <v>0</v>
      </c>
      <c r="AB7285" s="21">
        <f t="shared" si="2050"/>
        <v>-91.486394089215622</v>
      </c>
      <c r="AC7285" s="21">
        <f t="shared" si="2051"/>
        <v>73.94</v>
      </c>
      <c r="AD7285" s="21">
        <f t="shared" si="2057"/>
        <v>-91.486394089215622</v>
      </c>
      <c r="AE7285" s="21" t="str">
        <f t="shared" si="2052"/>
        <v>10/30/16:00</v>
      </c>
    </row>
    <row r="7286" spans="2:31">
      <c r="B7286" s="37">
        <v>10</v>
      </c>
      <c r="C7286" s="38">
        <v>30</v>
      </c>
      <c r="D7286" s="39">
        <v>17</v>
      </c>
      <c r="E7286" s="17">
        <v>21.7</v>
      </c>
      <c r="F7286" s="17">
        <v>61</v>
      </c>
      <c r="G7286" s="17">
        <v>472</v>
      </c>
      <c r="H7286" s="37">
        <f t="shared" si="2040"/>
        <v>71.06</v>
      </c>
      <c r="I7286" s="37">
        <f>IF(H7286&lt;'Roof Calculator'!$G$8, 1, 0)</f>
        <v>0</v>
      </c>
      <c r="J7286" s="37">
        <f>IF(H7286&gt;='Roof Calculator'!$G$8, 1, 0)</f>
        <v>1</v>
      </c>
      <c r="K7286" s="37">
        <f t="shared" si="2041"/>
        <v>0</v>
      </c>
      <c r="L7286" s="37">
        <f t="shared" si="2042"/>
        <v>71.06</v>
      </c>
      <c r="M7286" s="37">
        <v>0</v>
      </c>
      <c r="N7286" s="37">
        <f t="shared" si="2043"/>
        <v>61</v>
      </c>
      <c r="O7286" s="37">
        <v>0</v>
      </c>
      <c r="P7286" s="37">
        <v>0</v>
      </c>
      <c r="Q7286" s="21">
        <f t="shared" si="2044"/>
        <v>39.790999999999997</v>
      </c>
      <c r="R7286" s="21">
        <f t="shared" si="2053"/>
        <v>303.66666666666504</v>
      </c>
      <c r="S7286" s="21">
        <f t="shared" si="2054"/>
        <v>-14.69952736329831</v>
      </c>
      <c r="T7286" s="21">
        <f t="shared" si="2045"/>
        <v>86.147999999999996</v>
      </c>
      <c r="U7286" s="37">
        <f>VLOOKUP(Time_Zone, 'LSTM LookUp'!$B$5:$D$8, 3, FALSE)</f>
        <v>-75</v>
      </c>
      <c r="V7286" s="21">
        <f t="shared" si="2055"/>
        <v>16.453289736787898</v>
      </c>
      <c r="W7286" s="21">
        <f t="shared" si="2046"/>
        <v>240.26132243419698</v>
      </c>
      <c r="X7286" s="21">
        <f t="shared" si="2047"/>
        <v>-250.66740359014906</v>
      </c>
      <c r="Y7286" s="21">
        <f t="shared" si="2048"/>
        <v>-189.66740359014906</v>
      </c>
      <c r="Z7286" s="21">
        <f t="shared" si="2056"/>
        <v>-60.121254278111167</v>
      </c>
      <c r="AA7286" s="21">
        <f t="shared" si="2049"/>
        <v>0</v>
      </c>
      <c r="AB7286" s="21">
        <f t="shared" si="2050"/>
        <v>-60.121254278111167</v>
      </c>
      <c r="AC7286" s="21">
        <f t="shared" si="2051"/>
        <v>71.06</v>
      </c>
      <c r="AD7286" s="21">
        <f t="shared" si="2057"/>
        <v>-60.121254278111167</v>
      </c>
      <c r="AE7286" s="21" t="str">
        <f t="shared" si="2052"/>
        <v>10/30/17:00</v>
      </c>
    </row>
    <row r="7287" spans="2:31">
      <c r="B7287" s="37">
        <v>10</v>
      </c>
      <c r="C7287" s="38">
        <v>30</v>
      </c>
      <c r="D7287" s="39">
        <v>18</v>
      </c>
      <c r="E7287" s="17">
        <v>18.3</v>
      </c>
      <c r="F7287" s="17">
        <v>18</v>
      </c>
      <c r="G7287" s="17">
        <v>194</v>
      </c>
      <c r="H7287" s="37">
        <f t="shared" si="2040"/>
        <v>64.94</v>
      </c>
      <c r="I7287" s="37">
        <f>IF(H7287&lt;'Roof Calculator'!$G$8, 1, 0)</f>
        <v>0</v>
      </c>
      <c r="J7287" s="37">
        <f>IF(H7287&gt;='Roof Calculator'!$G$8, 1, 0)</f>
        <v>1</v>
      </c>
      <c r="K7287" s="37">
        <f t="shared" si="2041"/>
        <v>0</v>
      </c>
      <c r="L7287" s="37">
        <f t="shared" si="2042"/>
        <v>64.94</v>
      </c>
      <c r="M7287" s="37">
        <v>0</v>
      </c>
      <c r="N7287" s="37">
        <f t="shared" si="2043"/>
        <v>18</v>
      </c>
      <c r="O7287" s="37">
        <v>0</v>
      </c>
      <c r="P7287" s="37">
        <v>0</v>
      </c>
      <c r="Q7287" s="21">
        <f t="shared" si="2044"/>
        <v>39.790999999999997</v>
      </c>
      <c r="R7287" s="21">
        <f t="shared" si="2053"/>
        <v>303.70833333333172</v>
      </c>
      <c r="S7287" s="21">
        <f t="shared" si="2054"/>
        <v>-14.712548195112271</v>
      </c>
      <c r="T7287" s="21">
        <f t="shared" si="2045"/>
        <v>86.147999999999996</v>
      </c>
      <c r="U7287" s="37">
        <f>VLOOKUP(Time_Zone, 'LSTM LookUp'!$B$5:$D$8, 3, FALSE)</f>
        <v>-75</v>
      </c>
      <c r="V7287" s="21">
        <f t="shared" si="2055"/>
        <v>16.453308008972989</v>
      </c>
      <c r="W7287" s="21">
        <f t="shared" si="2046"/>
        <v>255.26132700224323</v>
      </c>
      <c r="X7287" s="21">
        <f t="shared" si="2047"/>
        <v>-68.213020027625006</v>
      </c>
      <c r="Y7287" s="21">
        <f t="shared" si="2048"/>
        <v>-50.213020027625006</v>
      </c>
      <c r="Z7287" s="21">
        <f t="shared" si="2056"/>
        <v>-15.916650346920896</v>
      </c>
      <c r="AA7287" s="21">
        <f t="shared" si="2049"/>
        <v>0</v>
      </c>
      <c r="AB7287" s="21">
        <f t="shared" si="2050"/>
        <v>-15.916650346920896</v>
      </c>
      <c r="AC7287" s="21">
        <f t="shared" si="2051"/>
        <v>64.94</v>
      </c>
      <c r="AD7287" s="21">
        <f t="shared" si="2057"/>
        <v>-15.916650346920896</v>
      </c>
      <c r="AE7287" s="21" t="str">
        <f t="shared" si="2052"/>
        <v>10/30/18:00</v>
      </c>
    </row>
    <row r="7288" spans="2:31">
      <c r="B7288" s="37">
        <v>10</v>
      </c>
      <c r="C7288" s="38">
        <v>30</v>
      </c>
      <c r="D7288" s="39">
        <v>19</v>
      </c>
      <c r="E7288" s="17">
        <v>17.2</v>
      </c>
      <c r="F7288" s="17">
        <v>0</v>
      </c>
      <c r="G7288" s="17">
        <v>0</v>
      </c>
      <c r="H7288" s="37">
        <f t="shared" si="2040"/>
        <v>62.959999999999994</v>
      </c>
      <c r="I7288" s="37">
        <f>IF(H7288&lt;'Roof Calculator'!$G$8, 1, 0)</f>
        <v>0</v>
      </c>
      <c r="J7288" s="37">
        <f>IF(H7288&gt;='Roof Calculator'!$G$8, 1, 0)</f>
        <v>1</v>
      </c>
      <c r="K7288" s="37">
        <f t="shared" si="2041"/>
        <v>0</v>
      </c>
      <c r="L7288" s="37">
        <f t="shared" si="2042"/>
        <v>62.959999999999994</v>
      </c>
      <c r="M7288" s="37">
        <v>0</v>
      </c>
      <c r="N7288" s="37">
        <f t="shared" si="2043"/>
        <v>0</v>
      </c>
      <c r="O7288" s="37">
        <v>0</v>
      </c>
      <c r="P7288" s="37">
        <v>0</v>
      </c>
      <c r="Q7288" s="21">
        <f t="shared" si="2044"/>
        <v>39.790999999999997</v>
      </c>
      <c r="R7288" s="21">
        <f t="shared" si="2053"/>
        <v>303.74999999999841</v>
      </c>
      <c r="S7288" s="21">
        <f t="shared" si="2054"/>
        <v>-14.725562063616463</v>
      </c>
      <c r="T7288" s="21">
        <f t="shared" si="2045"/>
        <v>86.147999999999996</v>
      </c>
      <c r="U7288" s="37">
        <f>VLOOKUP(Time_Zone, 'LSTM LookUp'!$B$5:$D$8, 3, FALSE)</f>
        <v>-75</v>
      </c>
      <c r="V7288" s="21">
        <f t="shared" si="2055"/>
        <v>16.453302847555765</v>
      </c>
      <c r="W7288" s="21">
        <f t="shared" si="2046"/>
        <v>270.26132571188896</v>
      </c>
      <c r="X7288" s="21">
        <f t="shared" si="2047"/>
        <v>0</v>
      </c>
      <c r="Y7288" s="21">
        <f t="shared" si="2048"/>
        <v>0</v>
      </c>
      <c r="Z7288" s="21">
        <f t="shared" si="2056"/>
        <v>0</v>
      </c>
      <c r="AA7288" s="21">
        <f t="shared" si="2049"/>
        <v>0</v>
      </c>
      <c r="AB7288" s="21">
        <f t="shared" si="2050"/>
        <v>0</v>
      </c>
      <c r="AC7288" s="21">
        <f t="shared" si="2051"/>
        <v>62.959999999999994</v>
      </c>
      <c r="AD7288" s="21">
        <f t="shared" si="2057"/>
        <v>0</v>
      </c>
      <c r="AE7288" s="21" t="str">
        <f t="shared" si="2052"/>
        <v>10/30/19:00</v>
      </c>
    </row>
    <row r="7289" spans="2:31">
      <c r="B7289" s="37">
        <v>10</v>
      </c>
      <c r="C7289" s="38">
        <v>30</v>
      </c>
      <c r="D7289" s="39">
        <v>20</v>
      </c>
      <c r="E7289" s="17">
        <v>17.8</v>
      </c>
      <c r="F7289" s="17">
        <v>0</v>
      </c>
      <c r="G7289" s="17">
        <v>0</v>
      </c>
      <c r="H7289" s="37">
        <f t="shared" si="2040"/>
        <v>64.040000000000006</v>
      </c>
      <c r="I7289" s="37">
        <f>IF(H7289&lt;'Roof Calculator'!$G$8, 1, 0)</f>
        <v>0</v>
      </c>
      <c r="J7289" s="37">
        <f>IF(H7289&gt;='Roof Calculator'!$G$8, 1, 0)</f>
        <v>1</v>
      </c>
      <c r="K7289" s="37">
        <f t="shared" si="2041"/>
        <v>0</v>
      </c>
      <c r="L7289" s="37">
        <f t="shared" si="2042"/>
        <v>64.040000000000006</v>
      </c>
      <c r="M7289" s="37">
        <v>0</v>
      </c>
      <c r="N7289" s="37">
        <f t="shared" si="2043"/>
        <v>0</v>
      </c>
      <c r="O7289" s="37">
        <v>0</v>
      </c>
      <c r="P7289" s="37">
        <v>0</v>
      </c>
      <c r="Q7289" s="21">
        <f t="shared" si="2044"/>
        <v>39.790999999999997</v>
      </c>
      <c r="R7289" s="21">
        <f t="shared" si="2053"/>
        <v>303.79166666666509</v>
      </c>
      <c r="S7289" s="21">
        <f t="shared" si="2054"/>
        <v>-14.738568961540048</v>
      </c>
      <c r="T7289" s="21">
        <f t="shared" si="2045"/>
        <v>86.147999999999996</v>
      </c>
      <c r="U7289" s="37">
        <f>VLOOKUP(Time_Zone, 'LSTM LookUp'!$B$5:$D$8, 3, FALSE)</f>
        <v>-75</v>
      </c>
      <c r="V7289" s="21">
        <f t="shared" si="2055"/>
        <v>16.453274248502719</v>
      </c>
      <c r="W7289" s="21">
        <f t="shared" si="2046"/>
        <v>285.26131856212567</v>
      </c>
      <c r="X7289" s="21">
        <f t="shared" si="2047"/>
        <v>0</v>
      </c>
      <c r="Y7289" s="21">
        <f t="shared" si="2048"/>
        <v>0</v>
      </c>
      <c r="Z7289" s="21">
        <f t="shared" si="2056"/>
        <v>0</v>
      </c>
      <c r="AA7289" s="21">
        <f t="shared" si="2049"/>
        <v>0</v>
      </c>
      <c r="AB7289" s="21">
        <f t="shared" si="2050"/>
        <v>0</v>
      </c>
      <c r="AC7289" s="21">
        <f t="shared" si="2051"/>
        <v>64.040000000000006</v>
      </c>
      <c r="AD7289" s="21">
        <f t="shared" si="2057"/>
        <v>0</v>
      </c>
      <c r="AE7289" s="21" t="str">
        <f t="shared" si="2052"/>
        <v>10/30/20:00</v>
      </c>
    </row>
    <row r="7290" spans="2:31">
      <c r="B7290" s="37">
        <v>10</v>
      </c>
      <c r="C7290" s="38">
        <v>30</v>
      </c>
      <c r="D7290" s="39">
        <v>21</v>
      </c>
      <c r="E7290" s="17">
        <v>15.6</v>
      </c>
      <c r="F7290" s="17">
        <v>0</v>
      </c>
      <c r="G7290" s="17">
        <v>0</v>
      </c>
      <c r="H7290" s="37">
        <f t="shared" si="2040"/>
        <v>60.08</v>
      </c>
      <c r="I7290" s="37">
        <f>IF(H7290&lt;'Roof Calculator'!$G$8, 1, 0)</f>
        <v>0</v>
      </c>
      <c r="J7290" s="37">
        <f>IF(H7290&gt;='Roof Calculator'!$G$8, 1, 0)</f>
        <v>1</v>
      </c>
      <c r="K7290" s="37">
        <f t="shared" si="2041"/>
        <v>0</v>
      </c>
      <c r="L7290" s="37">
        <f t="shared" si="2042"/>
        <v>60.08</v>
      </c>
      <c r="M7290" s="37">
        <v>0</v>
      </c>
      <c r="N7290" s="37">
        <f t="shared" si="2043"/>
        <v>0</v>
      </c>
      <c r="O7290" s="37">
        <v>0</v>
      </c>
      <c r="P7290" s="37">
        <v>0</v>
      </c>
      <c r="Q7290" s="21">
        <f t="shared" si="2044"/>
        <v>39.790999999999997</v>
      </c>
      <c r="R7290" s="21">
        <f t="shared" si="2053"/>
        <v>303.83333333333178</v>
      </c>
      <c r="S7290" s="21">
        <f t="shared" si="2054"/>
        <v>-14.751568881612883</v>
      </c>
      <c r="T7290" s="21">
        <f t="shared" si="2045"/>
        <v>86.147999999999996</v>
      </c>
      <c r="U7290" s="37">
        <f>VLOOKUP(Time_Zone, 'LSTM LookUp'!$B$5:$D$8, 3, FALSE)</f>
        <v>-75</v>
      </c>
      <c r="V7290" s="21">
        <f t="shared" si="2055"/>
        <v>16.453222207823185</v>
      </c>
      <c r="W7290" s="21">
        <f t="shared" si="2046"/>
        <v>300.26130555195584</v>
      </c>
      <c r="X7290" s="21">
        <f t="shared" si="2047"/>
        <v>0</v>
      </c>
      <c r="Y7290" s="21">
        <f t="shared" si="2048"/>
        <v>0</v>
      </c>
      <c r="Z7290" s="21">
        <f t="shared" si="2056"/>
        <v>0</v>
      </c>
      <c r="AA7290" s="21">
        <f t="shared" si="2049"/>
        <v>0</v>
      </c>
      <c r="AB7290" s="21">
        <f t="shared" si="2050"/>
        <v>0</v>
      </c>
      <c r="AC7290" s="21">
        <f t="shared" si="2051"/>
        <v>60.08</v>
      </c>
      <c r="AD7290" s="21">
        <f t="shared" si="2057"/>
        <v>0</v>
      </c>
      <c r="AE7290" s="21" t="str">
        <f t="shared" si="2052"/>
        <v>10/30/21:00</v>
      </c>
    </row>
    <row r="7291" spans="2:31">
      <c r="B7291" s="37">
        <v>10</v>
      </c>
      <c r="C7291" s="38">
        <v>30</v>
      </c>
      <c r="D7291" s="39">
        <v>22</v>
      </c>
      <c r="E7291" s="17">
        <v>13.9</v>
      </c>
      <c r="F7291" s="17">
        <v>0</v>
      </c>
      <c r="G7291" s="17">
        <v>0</v>
      </c>
      <c r="H7291" s="37">
        <f t="shared" si="2040"/>
        <v>57.02</v>
      </c>
      <c r="I7291" s="37">
        <f>IF(H7291&lt;'Roof Calculator'!$G$8, 1, 0)</f>
        <v>0</v>
      </c>
      <c r="J7291" s="37">
        <f>IF(H7291&gt;='Roof Calculator'!$G$8, 1, 0)</f>
        <v>1</v>
      </c>
      <c r="K7291" s="37">
        <f t="shared" si="2041"/>
        <v>0</v>
      </c>
      <c r="L7291" s="37">
        <f t="shared" si="2042"/>
        <v>57.02</v>
      </c>
      <c r="M7291" s="37">
        <v>0</v>
      </c>
      <c r="N7291" s="37">
        <f t="shared" si="2043"/>
        <v>0</v>
      </c>
      <c r="O7291" s="37">
        <v>0</v>
      </c>
      <c r="P7291" s="37">
        <v>0</v>
      </c>
      <c r="Q7291" s="21">
        <f t="shared" si="2044"/>
        <v>39.790999999999997</v>
      </c>
      <c r="R7291" s="21">
        <f t="shared" si="2053"/>
        <v>303.87499999999847</v>
      </c>
      <c r="S7291" s="21">
        <f t="shared" si="2054"/>
        <v>-14.764561816565593</v>
      </c>
      <c r="T7291" s="21">
        <f t="shared" si="2045"/>
        <v>86.147999999999996</v>
      </c>
      <c r="U7291" s="37">
        <f>VLOOKUP(Time_Zone, 'LSTM LookUp'!$B$5:$D$8, 3, FALSE)</f>
        <v>-75</v>
      </c>
      <c r="V7291" s="21">
        <f t="shared" si="2055"/>
        <v>16.453146721569397</v>
      </c>
      <c r="W7291" s="21">
        <f t="shared" si="2046"/>
        <v>315.26128668039229</v>
      </c>
      <c r="X7291" s="21">
        <f t="shared" si="2047"/>
        <v>0</v>
      </c>
      <c r="Y7291" s="21">
        <f t="shared" si="2048"/>
        <v>0</v>
      </c>
      <c r="Z7291" s="21">
        <f t="shared" si="2056"/>
        <v>0</v>
      </c>
      <c r="AA7291" s="21">
        <f t="shared" si="2049"/>
        <v>0</v>
      </c>
      <c r="AB7291" s="21">
        <f t="shared" si="2050"/>
        <v>0</v>
      </c>
      <c r="AC7291" s="21">
        <f t="shared" si="2051"/>
        <v>57.02</v>
      </c>
      <c r="AD7291" s="21">
        <f t="shared" si="2057"/>
        <v>0</v>
      </c>
      <c r="AE7291" s="21" t="str">
        <f t="shared" si="2052"/>
        <v>10/30/22:00</v>
      </c>
    </row>
    <row r="7292" spans="2:31">
      <c r="B7292" s="37">
        <v>10</v>
      </c>
      <c r="C7292" s="38">
        <v>30</v>
      </c>
      <c r="D7292" s="39">
        <v>23</v>
      </c>
      <c r="E7292" s="17">
        <v>13.3</v>
      </c>
      <c r="F7292" s="17">
        <v>0</v>
      </c>
      <c r="G7292" s="17">
        <v>0</v>
      </c>
      <c r="H7292" s="37">
        <f t="shared" si="2040"/>
        <v>55.94</v>
      </c>
      <c r="I7292" s="37">
        <f>IF(H7292&lt;'Roof Calculator'!$G$8, 1, 0)</f>
        <v>0</v>
      </c>
      <c r="J7292" s="37">
        <f>IF(H7292&gt;='Roof Calculator'!$G$8, 1, 0)</f>
        <v>1</v>
      </c>
      <c r="K7292" s="37">
        <f t="shared" si="2041"/>
        <v>0</v>
      </c>
      <c r="L7292" s="37">
        <f t="shared" si="2042"/>
        <v>55.94</v>
      </c>
      <c r="M7292" s="37">
        <v>0</v>
      </c>
      <c r="N7292" s="37">
        <f t="shared" si="2043"/>
        <v>0</v>
      </c>
      <c r="O7292" s="37">
        <v>0</v>
      </c>
      <c r="P7292" s="37">
        <v>0</v>
      </c>
      <c r="Q7292" s="21">
        <f t="shared" si="2044"/>
        <v>39.790999999999997</v>
      </c>
      <c r="R7292" s="21">
        <f t="shared" si="2053"/>
        <v>303.91666666666515</v>
      </c>
      <c r="S7292" s="21">
        <f t="shared" si="2054"/>
        <v>-14.777547759129497</v>
      </c>
      <c r="T7292" s="21">
        <f t="shared" si="2045"/>
        <v>86.147999999999996</v>
      </c>
      <c r="U7292" s="37">
        <f>VLOOKUP(Time_Zone, 'LSTM LookUp'!$B$5:$D$8, 3, FALSE)</f>
        <v>-75</v>
      </c>
      <c r="V7292" s="21">
        <f t="shared" si="2055"/>
        <v>16.453047785836471</v>
      </c>
      <c r="W7292" s="21">
        <f t="shared" si="2046"/>
        <v>330.26126194645911</v>
      </c>
      <c r="X7292" s="21">
        <f t="shared" si="2047"/>
        <v>0</v>
      </c>
      <c r="Y7292" s="21">
        <f t="shared" si="2048"/>
        <v>0</v>
      </c>
      <c r="Z7292" s="21">
        <f t="shared" si="2056"/>
        <v>0</v>
      </c>
      <c r="AA7292" s="21">
        <f t="shared" si="2049"/>
        <v>0</v>
      </c>
      <c r="AB7292" s="21">
        <f t="shared" si="2050"/>
        <v>0</v>
      </c>
      <c r="AC7292" s="21">
        <f t="shared" si="2051"/>
        <v>55.94</v>
      </c>
      <c r="AD7292" s="21">
        <f t="shared" si="2057"/>
        <v>0</v>
      </c>
      <c r="AE7292" s="21" t="str">
        <f t="shared" si="2052"/>
        <v>10/30/23:00</v>
      </c>
    </row>
    <row r="7293" spans="2:31">
      <c r="B7293" s="37">
        <v>10</v>
      </c>
      <c r="C7293" s="38">
        <v>30</v>
      </c>
      <c r="D7293" s="39">
        <v>24</v>
      </c>
      <c r="E7293" s="17">
        <v>12.8</v>
      </c>
      <c r="F7293" s="17">
        <v>0</v>
      </c>
      <c r="G7293" s="17">
        <v>0</v>
      </c>
      <c r="H7293" s="37">
        <f t="shared" si="2040"/>
        <v>55.04</v>
      </c>
      <c r="I7293" s="37">
        <f>IF(H7293&lt;'Roof Calculator'!$G$8, 1, 0)</f>
        <v>0</v>
      </c>
      <c r="J7293" s="37">
        <f>IF(H7293&gt;='Roof Calculator'!$G$8, 1, 0)</f>
        <v>1</v>
      </c>
      <c r="K7293" s="37">
        <f t="shared" si="2041"/>
        <v>0</v>
      </c>
      <c r="L7293" s="37">
        <f t="shared" si="2042"/>
        <v>55.04</v>
      </c>
      <c r="M7293" s="37">
        <v>0</v>
      </c>
      <c r="N7293" s="37">
        <f t="shared" si="2043"/>
        <v>0</v>
      </c>
      <c r="O7293" s="37">
        <v>0</v>
      </c>
      <c r="P7293" s="37">
        <v>0</v>
      </c>
      <c r="Q7293" s="21">
        <f t="shared" si="2044"/>
        <v>39.790999999999997</v>
      </c>
      <c r="R7293" s="21">
        <f t="shared" si="2053"/>
        <v>303.95833333333184</v>
      </c>
      <c r="S7293" s="21">
        <f t="shared" si="2054"/>
        <v>-14.790526702036694</v>
      </c>
      <c r="T7293" s="21">
        <f t="shared" si="2045"/>
        <v>86.147999999999996</v>
      </c>
      <c r="U7293" s="37">
        <f>VLOOKUP(Time_Zone, 'LSTM LookUp'!$B$5:$D$8, 3, FALSE)</f>
        <v>-75</v>
      </c>
      <c r="V7293" s="21">
        <f t="shared" si="2055"/>
        <v>16.452925396762431</v>
      </c>
      <c r="W7293" s="21">
        <f t="shared" si="2046"/>
        <v>345.26123134919061</v>
      </c>
      <c r="X7293" s="21">
        <f t="shared" si="2047"/>
        <v>0</v>
      </c>
      <c r="Y7293" s="21">
        <f t="shared" si="2048"/>
        <v>0</v>
      </c>
      <c r="Z7293" s="21">
        <f t="shared" si="2056"/>
        <v>0</v>
      </c>
      <c r="AA7293" s="21">
        <f t="shared" si="2049"/>
        <v>0</v>
      </c>
      <c r="AB7293" s="21">
        <f t="shared" si="2050"/>
        <v>0</v>
      </c>
      <c r="AC7293" s="21">
        <f t="shared" si="2051"/>
        <v>55.04</v>
      </c>
      <c r="AD7293" s="21">
        <f t="shared" si="2057"/>
        <v>0</v>
      </c>
      <c r="AE7293" s="21" t="str">
        <f t="shared" si="2052"/>
        <v>10/30/24:00</v>
      </c>
    </row>
    <row r="7294" spans="2:31">
      <c r="B7294" s="37">
        <v>10</v>
      </c>
      <c r="C7294" s="38">
        <v>31</v>
      </c>
      <c r="D7294" s="39">
        <v>1</v>
      </c>
      <c r="E7294" s="17">
        <v>11.7</v>
      </c>
      <c r="F7294" s="17">
        <v>0</v>
      </c>
      <c r="G7294" s="17">
        <v>0</v>
      </c>
      <c r="H7294" s="37">
        <f t="shared" si="2040"/>
        <v>53.06</v>
      </c>
      <c r="I7294" s="37">
        <f>IF(H7294&lt;'Roof Calculator'!$G$8, 1, 0)</f>
        <v>1</v>
      </c>
      <c r="J7294" s="37">
        <f>IF(H7294&gt;='Roof Calculator'!$G$8, 1, 0)</f>
        <v>0</v>
      </c>
      <c r="K7294" s="37">
        <f t="shared" si="2041"/>
        <v>53.06</v>
      </c>
      <c r="L7294" s="37">
        <f t="shared" si="2042"/>
        <v>0</v>
      </c>
      <c r="M7294" s="37">
        <v>0</v>
      </c>
      <c r="N7294" s="37">
        <f t="shared" si="2043"/>
        <v>0</v>
      </c>
      <c r="O7294" s="37">
        <v>0</v>
      </c>
      <c r="P7294" s="37">
        <v>0</v>
      </c>
      <c r="Q7294" s="21">
        <f t="shared" si="2044"/>
        <v>39.790999999999997</v>
      </c>
      <c r="R7294" s="21">
        <f t="shared" si="2053"/>
        <v>303.99999999999852</v>
      </c>
      <c r="S7294" s="21">
        <f t="shared" si="2054"/>
        <v>-14.803498638019965</v>
      </c>
      <c r="T7294" s="21">
        <f t="shared" si="2045"/>
        <v>86.147999999999996</v>
      </c>
      <c r="U7294" s="37">
        <f>VLOOKUP(Time_Zone, 'LSTM LookUp'!$B$5:$D$8, 3, FALSE)</f>
        <v>-75</v>
      </c>
      <c r="V7294" s="21">
        <f t="shared" si="2055"/>
        <v>16.452779550528199</v>
      </c>
      <c r="W7294" s="21">
        <f t="shared" si="2046"/>
        <v>0.26119488763206355</v>
      </c>
      <c r="X7294" s="21">
        <f t="shared" si="2047"/>
        <v>0</v>
      </c>
      <c r="Y7294" s="21">
        <f t="shared" si="2048"/>
        <v>0</v>
      </c>
      <c r="Z7294" s="21">
        <f t="shared" si="2056"/>
        <v>0</v>
      </c>
      <c r="AA7294" s="21">
        <f t="shared" si="2049"/>
        <v>0</v>
      </c>
      <c r="AB7294" s="21">
        <f t="shared" si="2050"/>
        <v>0</v>
      </c>
      <c r="AC7294" s="21">
        <f t="shared" si="2051"/>
        <v>0</v>
      </c>
      <c r="AD7294" s="21">
        <f t="shared" si="2057"/>
        <v>0</v>
      </c>
      <c r="AE7294" s="21" t="str">
        <f t="shared" si="2052"/>
        <v>10/31/1:00</v>
      </c>
    </row>
    <row r="7295" spans="2:31">
      <c r="B7295" s="37">
        <v>10</v>
      </c>
      <c r="C7295" s="38">
        <v>31</v>
      </c>
      <c r="D7295" s="39">
        <v>2</v>
      </c>
      <c r="E7295" s="17">
        <v>12.2</v>
      </c>
      <c r="F7295" s="17">
        <v>0</v>
      </c>
      <c r="G7295" s="17">
        <v>0</v>
      </c>
      <c r="H7295" s="37">
        <f t="shared" si="2040"/>
        <v>53.96</v>
      </c>
      <c r="I7295" s="37">
        <f>IF(H7295&lt;'Roof Calculator'!$G$8, 1, 0)</f>
        <v>1</v>
      </c>
      <c r="J7295" s="37">
        <f>IF(H7295&gt;='Roof Calculator'!$G$8, 1, 0)</f>
        <v>0</v>
      </c>
      <c r="K7295" s="37">
        <f t="shared" si="2041"/>
        <v>53.96</v>
      </c>
      <c r="L7295" s="37">
        <f t="shared" si="2042"/>
        <v>0</v>
      </c>
      <c r="M7295" s="37">
        <v>0</v>
      </c>
      <c r="N7295" s="37">
        <f t="shared" si="2043"/>
        <v>0</v>
      </c>
      <c r="O7295" s="37">
        <v>0</v>
      </c>
      <c r="P7295" s="37">
        <v>0</v>
      </c>
      <c r="Q7295" s="21">
        <f t="shared" si="2044"/>
        <v>39.790999999999997</v>
      </c>
      <c r="R7295" s="21">
        <f t="shared" si="2053"/>
        <v>304.04166666666521</v>
      </c>
      <c r="S7295" s="21">
        <f t="shared" si="2054"/>
        <v>-14.816463559812918</v>
      </c>
      <c r="T7295" s="21">
        <f t="shared" si="2045"/>
        <v>86.147999999999996</v>
      </c>
      <c r="U7295" s="37">
        <f>VLOOKUP(Time_Zone, 'LSTM LookUp'!$B$5:$D$8, 3, FALSE)</f>
        <v>-75</v>
      </c>
      <c r="V7295" s="21">
        <f t="shared" si="2055"/>
        <v>16.452610243357629</v>
      </c>
      <c r="W7295" s="21">
        <f t="shared" si="2046"/>
        <v>15.261152560839406</v>
      </c>
      <c r="X7295" s="21">
        <f t="shared" si="2047"/>
        <v>0</v>
      </c>
      <c r="Y7295" s="21">
        <f t="shared" si="2048"/>
        <v>0</v>
      </c>
      <c r="Z7295" s="21">
        <f t="shared" si="2056"/>
        <v>0</v>
      </c>
      <c r="AA7295" s="21">
        <f t="shared" si="2049"/>
        <v>0</v>
      </c>
      <c r="AB7295" s="21">
        <f t="shared" si="2050"/>
        <v>0</v>
      </c>
      <c r="AC7295" s="21">
        <f t="shared" si="2051"/>
        <v>0</v>
      </c>
      <c r="AD7295" s="21">
        <f t="shared" si="2057"/>
        <v>0</v>
      </c>
      <c r="AE7295" s="21" t="str">
        <f t="shared" si="2052"/>
        <v>10/31/2:00</v>
      </c>
    </row>
    <row r="7296" spans="2:31">
      <c r="B7296" s="37">
        <v>10</v>
      </c>
      <c r="C7296" s="38">
        <v>31</v>
      </c>
      <c r="D7296" s="39">
        <v>3</v>
      </c>
      <c r="E7296" s="17">
        <v>11.1</v>
      </c>
      <c r="F7296" s="17">
        <v>0</v>
      </c>
      <c r="G7296" s="17">
        <v>0</v>
      </c>
      <c r="H7296" s="37">
        <f t="shared" si="2040"/>
        <v>51.98</v>
      </c>
      <c r="I7296" s="37">
        <f>IF(H7296&lt;'Roof Calculator'!$G$8, 1, 0)</f>
        <v>1</v>
      </c>
      <c r="J7296" s="37">
        <f>IF(H7296&gt;='Roof Calculator'!$G$8, 1, 0)</f>
        <v>0</v>
      </c>
      <c r="K7296" s="37">
        <f t="shared" si="2041"/>
        <v>51.98</v>
      </c>
      <c r="L7296" s="37">
        <f t="shared" si="2042"/>
        <v>0</v>
      </c>
      <c r="M7296" s="37">
        <v>0</v>
      </c>
      <c r="N7296" s="37">
        <f t="shared" si="2043"/>
        <v>0</v>
      </c>
      <c r="O7296" s="37">
        <v>0</v>
      </c>
      <c r="P7296" s="37">
        <v>0</v>
      </c>
      <c r="Q7296" s="21">
        <f t="shared" si="2044"/>
        <v>39.790999999999997</v>
      </c>
      <c r="R7296" s="21">
        <f t="shared" si="2053"/>
        <v>304.08333333333189</v>
      </c>
      <c r="S7296" s="21">
        <f t="shared" si="2054"/>
        <v>-14.82942146014986</v>
      </c>
      <c r="T7296" s="21">
        <f t="shared" si="2045"/>
        <v>86.147999999999996</v>
      </c>
      <c r="U7296" s="37">
        <f>VLOOKUP(Time_Zone, 'LSTM LookUp'!$B$5:$D$8, 3, FALSE)</f>
        <v>-75</v>
      </c>
      <c r="V7296" s="21">
        <f t="shared" si="2055"/>
        <v>16.452417471517503</v>
      </c>
      <c r="W7296" s="21">
        <f t="shared" si="2046"/>
        <v>30.261104367879355</v>
      </c>
      <c r="X7296" s="21">
        <f t="shared" si="2047"/>
        <v>0</v>
      </c>
      <c r="Y7296" s="21">
        <f t="shared" si="2048"/>
        <v>0</v>
      </c>
      <c r="Z7296" s="21">
        <f t="shared" si="2056"/>
        <v>0</v>
      </c>
      <c r="AA7296" s="21">
        <f t="shared" si="2049"/>
        <v>0</v>
      </c>
      <c r="AB7296" s="21">
        <f t="shared" si="2050"/>
        <v>0</v>
      </c>
      <c r="AC7296" s="21">
        <f t="shared" si="2051"/>
        <v>0</v>
      </c>
      <c r="AD7296" s="21">
        <f t="shared" si="2057"/>
        <v>0</v>
      </c>
      <c r="AE7296" s="21" t="str">
        <f t="shared" si="2052"/>
        <v>10/31/3:00</v>
      </c>
    </row>
    <row r="7297" spans="2:31">
      <c r="B7297" s="37">
        <v>10</v>
      </c>
      <c r="C7297" s="38">
        <v>31</v>
      </c>
      <c r="D7297" s="39">
        <v>4</v>
      </c>
      <c r="E7297" s="17">
        <v>11.1</v>
      </c>
      <c r="F7297" s="17">
        <v>0</v>
      </c>
      <c r="G7297" s="17">
        <v>0</v>
      </c>
      <c r="H7297" s="37">
        <f t="shared" si="2040"/>
        <v>51.98</v>
      </c>
      <c r="I7297" s="37">
        <f>IF(H7297&lt;'Roof Calculator'!$G$8, 1, 0)</f>
        <v>1</v>
      </c>
      <c r="J7297" s="37">
        <f>IF(H7297&gt;='Roof Calculator'!$G$8, 1, 0)</f>
        <v>0</v>
      </c>
      <c r="K7297" s="37">
        <f t="shared" si="2041"/>
        <v>51.98</v>
      </c>
      <c r="L7297" s="37">
        <f t="shared" si="2042"/>
        <v>0</v>
      </c>
      <c r="M7297" s="37">
        <v>0</v>
      </c>
      <c r="N7297" s="37">
        <f t="shared" si="2043"/>
        <v>0</v>
      </c>
      <c r="O7297" s="37">
        <v>0</v>
      </c>
      <c r="P7297" s="37">
        <v>0</v>
      </c>
      <c r="Q7297" s="21">
        <f t="shared" si="2044"/>
        <v>39.790999999999997</v>
      </c>
      <c r="R7297" s="21">
        <f t="shared" si="2053"/>
        <v>304.12499999999858</v>
      </c>
      <c r="S7297" s="21">
        <f t="shared" si="2054"/>
        <v>-14.842372331765855</v>
      </c>
      <c r="T7297" s="21">
        <f t="shared" si="2045"/>
        <v>86.147999999999996</v>
      </c>
      <c r="U7297" s="37">
        <f>VLOOKUP(Time_Zone, 'LSTM LookUp'!$B$5:$D$8, 3, FALSE)</f>
        <v>-75</v>
      </c>
      <c r="V7297" s="21">
        <f t="shared" si="2055"/>
        <v>16.452201231317535</v>
      </c>
      <c r="W7297" s="21">
        <f t="shared" si="2046"/>
        <v>45.261050307829372</v>
      </c>
      <c r="X7297" s="21">
        <f t="shared" si="2047"/>
        <v>0</v>
      </c>
      <c r="Y7297" s="21">
        <f t="shared" si="2048"/>
        <v>0</v>
      </c>
      <c r="Z7297" s="21">
        <f t="shared" si="2056"/>
        <v>0</v>
      </c>
      <c r="AA7297" s="21">
        <f t="shared" si="2049"/>
        <v>0</v>
      </c>
      <c r="AB7297" s="21">
        <f t="shared" si="2050"/>
        <v>0</v>
      </c>
      <c r="AC7297" s="21">
        <f t="shared" si="2051"/>
        <v>0</v>
      </c>
      <c r="AD7297" s="21">
        <f t="shared" si="2057"/>
        <v>0</v>
      </c>
      <c r="AE7297" s="21" t="str">
        <f t="shared" si="2052"/>
        <v>10/31/4:00</v>
      </c>
    </row>
    <row r="7298" spans="2:31">
      <c r="B7298" s="37">
        <v>10</v>
      </c>
      <c r="C7298" s="38">
        <v>31</v>
      </c>
      <c r="D7298" s="39">
        <v>5</v>
      </c>
      <c r="E7298" s="17">
        <v>10</v>
      </c>
      <c r="F7298" s="17">
        <v>0</v>
      </c>
      <c r="G7298" s="17">
        <v>0</v>
      </c>
      <c r="H7298" s="37">
        <f t="shared" si="2040"/>
        <v>50</v>
      </c>
      <c r="I7298" s="37">
        <f>IF(H7298&lt;'Roof Calculator'!$G$8, 1, 0)</f>
        <v>1</v>
      </c>
      <c r="J7298" s="37">
        <f>IF(H7298&gt;='Roof Calculator'!$G$8, 1, 0)</f>
        <v>0</v>
      </c>
      <c r="K7298" s="37">
        <f t="shared" si="2041"/>
        <v>50</v>
      </c>
      <c r="L7298" s="37">
        <f t="shared" si="2042"/>
        <v>0</v>
      </c>
      <c r="M7298" s="37">
        <v>0</v>
      </c>
      <c r="N7298" s="37">
        <f t="shared" si="2043"/>
        <v>0</v>
      </c>
      <c r="O7298" s="37">
        <v>0</v>
      </c>
      <c r="P7298" s="37">
        <v>0</v>
      </c>
      <c r="Q7298" s="21">
        <f t="shared" si="2044"/>
        <v>39.790999999999997</v>
      </c>
      <c r="R7298" s="21">
        <f t="shared" si="2053"/>
        <v>304.16666666666526</v>
      </c>
      <c r="S7298" s="21">
        <f t="shared" si="2054"/>
        <v>-14.85531616739677</v>
      </c>
      <c r="T7298" s="21">
        <f t="shared" si="2045"/>
        <v>86.147999999999996</v>
      </c>
      <c r="U7298" s="37">
        <f>VLOOKUP(Time_Zone, 'LSTM LookUp'!$B$5:$D$8, 3, FALSE)</f>
        <v>-75</v>
      </c>
      <c r="V7298" s="21">
        <f t="shared" si="2055"/>
        <v>16.451961519110405</v>
      </c>
      <c r="W7298" s="21">
        <f t="shared" si="2046"/>
        <v>60.260990379777596</v>
      </c>
      <c r="X7298" s="21">
        <f t="shared" si="2047"/>
        <v>0</v>
      </c>
      <c r="Y7298" s="21">
        <f t="shared" si="2048"/>
        <v>0</v>
      </c>
      <c r="Z7298" s="21">
        <f t="shared" si="2056"/>
        <v>0</v>
      </c>
      <c r="AA7298" s="21">
        <f t="shared" si="2049"/>
        <v>0</v>
      </c>
      <c r="AB7298" s="21">
        <f t="shared" si="2050"/>
        <v>0</v>
      </c>
      <c r="AC7298" s="21">
        <f t="shared" si="2051"/>
        <v>0</v>
      </c>
      <c r="AD7298" s="21">
        <f t="shared" si="2057"/>
        <v>0</v>
      </c>
      <c r="AE7298" s="21" t="str">
        <f t="shared" si="2052"/>
        <v>10/31/5:00</v>
      </c>
    </row>
    <row r="7299" spans="2:31">
      <c r="B7299" s="37">
        <v>10</v>
      </c>
      <c r="C7299" s="38">
        <v>31</v>
      </c>
      <c r="D7299" s="39">
        <v>6</v>
      </c>
      <c r="E7299" s="17">
        <v>10.6</v>
      </c>
      <c r="F7299" s="17">
        <v>0</v>
      </c>
      <c r="G7299" s="17">
        <v>0</v>
      </c>
      <c r="H7299" s="37">
        <f t="shared" si="2040"/>
        <v>51.08</v>
      </c>
      <c r="I7299" s="37">
        <f>IF(H7299&lt;'Roof Calculator'!$G$8, 1, 0)</f>
        <v>1</v>
      </c>
      <c r="J7299" s="37">
        <f>IF(H7299&gt;='Roof Calculator'!$G$8, 1, 0)</f>
        <v>0</v>
      </c>
      <c r="K7299" s="37">
        <f t="shared" si="2041"/>
        <v>51.08</v>
      </c>
      <c r="L7299" s="37">
        <f t="shared" si="2042"/>
        <v>0</v>
      </c>
      <c r="M7299" s="37">
        <v>0</v>
      </c>
      <c r="N7299" s="37">
        <f t="shared" si="2043"/>
        <v>0</v>
      </c>
      <c r="O7299" s="37">
        <v>0</v>
      </c>
      <c r="P7299" s="37">
        <v>0</v>
      </c>
      <c r="Q7299" s="21">
        <f t="shared" si="2044"/>
        <v>39.790999999999997</v>
      </c>
      <c r="R7299" s="21">
        <f t="shared" si="2053"/>
        <v>304.20833333333195</v>
      </c>
      <c r="S7299" s="21">
        <f t="shared" si="2054"/>
        <v>-14.868252959779211</v>
      </c>
      <c r="T7299" s="21">
        <f t="shared" si="2045"/>
        <v>86.147999999999996</v>
      </c>
      <c r="U7299" s="37">
        <f>VLOOKUP(Time_Zone, 'LSTM LookUp'!$B$5:$D$8, 3, FALSE)</f>
        <v>-75</v>
      </c>
      <c r="V7299" s="21">
        <f t="shared" si="2055"/>
        <v>16.451698331291734</v>
      </c>
      <c r="W7299" s="21">
        <f t="shared" si="2046"/>
        <v>75.260924582822895</v>
      </c>
      <c r="X7299" s="21">
        <f t="shared" si="2047"/>
        <v>0</v>
      </c>
      <c r="Y7299" s="21">
        <f t="shared" si="2048"/>
        <v>0</v>
      </c>
      <c r="Z7299" s="21">
        <f t="shared" si="2056"/>
        <v>0</v>
      </c>
      <c r="AA7299" s="21">
        <f t="shared" si="2049"/>
        <v>0</v>
      </c>
      <c r="AB7299" s="21">
        <f t="shared" si="2050"/>
        <v>0</v>
      </c>
      <c r="AC7299" s="21">
        <f t="shared" si="2051"/>
        <v>0</v>
      </c>
      <c r="AD7299" s="21">
        <f t="shared" si="2057"/>
        <v>0</v>
      </c>
      <c r="AE7299" s="21" t="str">
        <f t="shared" si="2052"/>
        <v>10/31/6:00</v>
      </c>
    </row>
    <row r="7300" spans="2:31">
      <c r="B7300" s="37">
        <v>10</v>
      </c>
      <c r="C7300" s="38">
        <v>31</v>
      </c>
      <c r="D7300" s="39">
        <v>7</v>
      </c>
      <c r="E7300" s="17">
        <v>10.6</v>
      </c>
      <c r="F7300" s="17">
        <v>0</v>
      </c>
      <c r="G7300" s="17">
        <v>0</v>
      </c>
      <c r="H7300" s="37">
        <f t="shared" si="2040"/>
        <v>51.08</v>
      </c>
      <c r="I7300" s="37">
        <f>IF(H7300&lt;'Roof Calculator'!$G$8, 1, 0)</f>
        <v>1</v>
      </c>
      <c r="J7300" s="37">
        <f>IF(H7300&gt;='Roof Calculator'!$G$8, 1, 0)</f>
        <v>0</v>
      </c>
      <c r="K7300" s="37">
        <f t="shared" si="2041"/>
        <v>51.08</v>
      </c>
      <c r="L7300" s="37">
        <f t="shared" si="2042"/>
        <v>0</v>
      </c>
      <c r="M7300" s="37">
        <v>0</v>
      </c>
      <c r="N7300" s="37">
        <f t="shared" si="2043"/>
        <v>0</v>
      </c>
      <c r="O7300" s="37">
        <v>0</v>
      </c>
      <c r="P7300" s="37">
        <v>0</v>
      </c>
      <c r="Q7300" s="21">
        <f t="shared" si="2044"/>
        <v>39.790999999999997</v>
      </c>
      <c r="R7300" s="21">
        <f t="shared" si="2053"/>
        <v>304.24999999999864</v>
      </c>
      <c r="S7300" s="21">
        <f t="shared" si="2054"/>
        <v>-14.881182701650555</v>
      </c>
      <c r="T7300" s="21">
        <f t="shared" si="2045"/>
        <v>86.147999999999996</v>
      </c>
      <c r="U7300" s="37">
        <f>VLOOKUP(Time_Zone, 'LSTM LookUp'!$B$5:$D$8, 3, FALSE)</f>
        <v>-75</v>
      </c>
      <c r="V7300" s="21">
        <f t="shared" si="2055"/>
        <v>16.451411664300124</v>
      </c>
      <c r="W7300" s="21">
        <f t="shared" si="2046"/>
        <v>90.260852916075038</v>
      </c>
      <c r="X7300" s="21">
        <f t="shared" si="2047"/>
        <v>0</v>
      </c>
      <c r="Y7300" s="21">
        <f t="shared" si="2048"/>
        <v>0</v>
      </c>
      <c r="Z7300" s="21">
        <f t="shared" si="2056"/>
        <v>0</v>
      </c>
      <c r="AA7300" s="21">
        <f t="shared" si="2049"/>
        <v>0</v>
      </c>
      <c r="AB7300" s="21">
        <f t="shared" si="2050"/>
        <v>0</v>
      </c>
      <c r="AC7300" s="21">
        <f t="shared" si="2051"/>
        <v>0</v>
      </c>
      <c r="AD7300" s="21">
        <f t="shared" si="2057"/>
        <v>0</v>
      </c>
      <c r="AE7300" s="21" t="str">
        <f t="shared" si="2052"/>
        <v>10/31/7:00</v>
      </c>
    </row>
    <row r="7301" spans="2:31">
      <c r="B7301" s="37">
        <v>10</v>
      </c>
      <c r="C7301" s="38">
        <v>31</v>
      </c>
      <c r="D7301" s="39">
        <v>8</v>
      </c>
      <c r="E7301" s="17">
        <v>10</v>
      </c>
      <c r="F7301" s="17">
        <v>27</v>
      </c>
      <c r="G7301" s="17">
        <v>8</v>
      </c>
      <c r="H7301" s="37">
        <f t="shared" si="2040"/>
        <v>50</v>
      </c>
      <c r="I7301" s="37">
        <f>IF(H7301&lt;'Roof Calculator'!$G$8, 1, 0)</f>
        <v>1</v>
      </c>
      <c r="J7301" s="37">
        <f>IF(H7301&gt;='Roof Calculator'!$G$8, 1, 0)</f>
        <v>0</v>
      </c>
      <c r="K7301" s="37">
        <f t="shared" si="2041"/>
        <v>50</v>
      </c>
      <c r="L7301" s="37">
        <f t="shared" si="2042"/>
        <v>0</v>
      </c>
      <c r="M7301" s="37">
        <v>0</v>
      </c>
      <c r="N7301" s="37">
        <f t="shared" si="2043"/>
        <v>27</v>
      </c>
      <c r="O7301" s="37">
        <v>0</v>
      </c>
      <c r="P7301" s="37">
        <v>0</v>
      </c>
      <c r="Q7301" s="21">
        <f t="shared" si="2044"/>
        <v>39.790999999999997</v>
      </c>
      <c r="R7301" s="21">
        <f t="shared" si="2053"/>
        <v>304.29166666666532</v>
      </c>
      <c r="S7301" s="21">
        <f t="shared" si="2054"/>
        <v>-14.894105385749</v>
      </c>
      <c r="T7301" s="21">
        <f t="shared" si="2045"/>
        <v>86.147999999999996</v>
      </c>
      <c r="U7301" s="37">
        <f>VLOOKUP(Time_Zone, 'LSTM LookUp'!$B$5:$D$8, 3, FALSE)</f>
        <v>-75</v>
      </c>
      <c r="V7301" s="21">
        <f t="shared" si="2055"/>
        <v>16.451101514617157</v>
      </c>
      <c r="W7301" s="21">
        <f t="shared" si="2046"/>
        <v>105.2607753786543</v>
      </c>
      <c r="X7301" s="21">
        <f t="shared" si="2047"/>
        <v>-2.8796152400071886</v>
      </c>
      <c r="Y7301" s="21">
        <f t="shared" si="2048"/>
        <v>24.12038475999281</v>
      </c>
      <c r="Z7301" s="21">
        <f t="shared" si="2056"/>
        <v>7.6457406912946357</v>
      </c>
      <c r="AA7301" s="21">
        <f t="shared" si="2049"/>
        <v>7.6457406912946357</v>
      </c>
      <c r="AB7301" s="21">
        <f t="shared" si="2050"/>
        <v>0</v>
      </c>
      <c r="AC7301" s="21">
        <f t="shared" si="2051"/>
        <v>0</v>
      </c>
      <c r="AD7301" s="21">
        <f t="shared" si="2057"/>
        <v>0</v>
      </c>
      <c r="AE7301" s="21" t="str">
        <f t="shared" si="2052"/>
        <v>10/31/8:00</v>
      </c>
    </row>
    <row r="7302" spans="2:31">
      <c r="B7302" s="37">
        <v>10</v>
      </c>
      <c r="C7302" s="38">
        <v>31</v>
      </c>
      <c r="D7302" s="39">
        <v>9</v>
      </c>
      <c r="E7302" s="17">
        <v>11.1</v>
      </c>
      <c r="F7302" s="17">
        <v>102</v>
      </c>
      <c r="G7302" s="17">
        <v>42</v>
      </c>
      <c r="H7302" s="37">
        <f t="shared" si="2040"/>
        <v>51.98</v>
      </c>
      <c r="I7302" s="37">
        <f>IF(H7302&lt;'Roof Calculator'!$G$8, 1, 0)</f>
        <v>1</v>
      </c>
      <c r="J7302" s="37">
        <f>IF(H7302&gt;='Roof Calculator'!$G$8, 1, 0)</f>
        <v>0</v>
      </c>
      <c r="K7302" s="37">
        <f t="shared" si="2041"/>
        <v>51.98</v>
      </c>
      <c r="L7302" s="37">
        <f t="shared" si="2042"/>
        <v>0</v>
      </c>
      <c r="M7302" s="37">
        <v>0</v>
      </c>
      <c r="N7302" s="37">
        <f t="shared" si="2043"/>
        <v>102</v>
      </c>
      <c r="O7302" s="37">
        <v>0</v>
      </c>
      <c r="P7302" s="37">
        <v>0</v>
      </c>
      <c r="Q7302" s="21">
        <f t="shared" si="2044"/>
        <v>39.790999999999997</v>
      </c>
      <c r="R7302" s="21">
        <f t="shared" si="2053"/>
        <v>304.33333333333201</v>
      </c>
      <c r="S7302" s="21">
        <f t="shared" si="2054"/>
        <v>-14.907021004813496</v>
      </c>
      <c r="T7302" s="21">
        <f t="shared" si="2045"/>
        <v>86.147999999999996</v>
      </c>
      <c r="U7302" s="37">
        <f>VLOOKUP(Time_Zone, 'LSTM LookUp'!$B$5:$D$8, 3, FALSE)</f>
        <v>-75</v>
      </c>
      <c r="V7302" s="21">
        <f t="shared" si="2055"/>
        <v>16.450767878767394</v>
      </c>
      <c r="W7302" s="21">
        <f t="shared" si="2046"/>
        <v>120.26069196969183</v>
      </c>
      <c r="X7302" s="21">
        <f t="shared" si="2047"/>
        <v>-22.630514941327746</v>
      </c>
      <c r="Y7302" s="21">
        <f t="shared" si="2048"/>
        <v>79.369485058672254</v>
      </c>
      <c r="Z7302" s="21">
        <f t="shared" si="2056"/>
        <v>25.158740525844458</v>
      </c>
      <c r="AA7302" s="21">
        <f t="shared" si="2049"/>
        <v>25.158740525844458</v>
      </c>
      <c r="AB7302" s="21">
        <f t="shared" si="2050"/>
        <v>0</v>
      </c>
      <c r="AC7302" s="21">
        <f t="shared" si="2051"/>
        <v>0</v>
      </c>
      <c r="AD7302" s="21">
        <f t="shared" si="2057"/>
        <v>0</v>
      </c>
      <c r="AE7302" s="21" t="str">
        <f t="shared" si="2052"/>
        <v>10/31/9:00</v>
      </c>
    </row>
    <row r="7303" spans="2:31">
      <c r="B7303" s="37">
        <v>10</v>
      </c>
      <c r="C7303" s="38">
        <v>31</v>
      </c>
      <c r="D7303" s="39">
        <v>10</v>
      </c>
      <c r="E7303" s="17">
        <v>13.3</v>
      </c>
      <c r="F7303" s="17">
        <v>83</v>
      </c>
      <c r="G7303" s="17">
        <v>608</v>
      </c>
      <c r="H7303" s="37">
        <f t="shared" si="2040"/>
        <v>55.94</v>
      </c>
      <c r="I7303" s="37">
        <f>IF(H7303&lt;'Roof Calculator'!$G$8, 1, 0)</f>
        <v>0</v>
      </c>
      <c r="J7303" s="37">
        <f>IF(H7303&gt;='Roof Calculator'!$G$8, 1, 0)</f>
        <v>1</v>
      </c>
      <c r="K7303" s="37">
        <f t="shared" si="2041"/>
        <v>0</v>
      </c>
      <c r="L7303" s="37">
        <f t="shared" si="2042"/>
        <v>55.94</v>
      </c>
      <c r="M7303" s="37">
        <v>0</v>
      </c>
      <c r="N7303" s="37">
        <f t="shared" si="2043"/>
        <v>83</v>
      </c>
      <c r="O7303" s="37">
        <v>0</v>
      </c>
      <c r="P7303" s="37">
        <v>0</v>
      </c>
      <c r="Q7303" s="21">
        <f t="shared" si="2044"/>
        <v>39.790999999999997</v>
      </c>
      <c r="R7303" s="21">
        <f t="shared" si="2053"/>
        <v>304.37499999999869</v>
      </c>
      <c r="S7303" s="21">
        <f t="shared" si="2054"/>
        <v>-14.919929551583792</v>
      </c>
      <c r="T7303" s="21">
        <f t="shared" si="2045"/>
        <v>86.147999999999996</v>
      </c>
      <c r="U7303" s="37">
        <f>VLOOKUP(Time_Zone, 'LSTM LookUp'!$B$5:$D$8, 3, FALSE)</f>
        <v>-75</v>
      </c>
      <c r="V7303" s="21">
        <f t="shared" si="2055"/>
        <v>16.450410753318394</v>
      </c>
      <c r="W7303" s="21">
        <f t="shared" si="2046"/>
        <v>135.26060268832958</v>
      </c>
      <c r="X7303" s="21">
        <f t="shared" si="2047"/>
        <v>-420.84049943478408</v>
      </c>
      <c r="Y7303" s="21">
        <f t="shared" si="2048"/>
        <v>-337.84049943478408</v>
      </c>
      <c r="Z7303" s="21">
        <f t="shared" si="2056"/>
        <v>-107.08953772496129</v>
      </c>
      <c r="AA7303" s="21">
        <f t="shared" si="2049"/>
        <v>0</v>
      </c>
      <c r="AB7303" s="21">
        <f t="shared" si="2050"/>
        <v>-107.08953772496129</v>
      </c>
      <c r="AC7303" s="21">
        <f t="shared" si="2051"/>
        <v>55.94</v>
      </c>
      <c r="AD7303" s="21">
        <f t="shared" si="2057"/>
        <v>-107.08953772496129</v>
      </c>
      <c r="AE7303" s="21" t="str">
        <f t="shared" si="2052"/>
        <v>10/31/10:00</v>
      </c>
    </row>
    <row r="7304" spans="2:31">
      <c r="B7304" s="37">
        <v>10</v>
      </c>
      <c r="C7304" s="38">
        <v>31</v>
      </c>
      <c r="D7304" s="39">
        <v>11</v>
      </c>
      <c r="E7304" s="17">
        <v>16.100000000000001</v>
      </c>
      <c r="F7304" s="17">
        <v>115</v>
      </c>
      <c r="G7304" s="17">
        <v>677</v>
      </c>
      <c r="H7304" s="37">
        <f t="shared" si="2040"/>
        <v>60.980000000000004</v>
      </c>
      <c r="I7304" s="37">
        <f>IF(H7304&lt;'Roof Calculator'!$G$8, 1, 0)</f>
        <v>0</v>
      </c>
      <c r="J7304" s="37">
        <f>IF(H7304&gt;='Roof Calculator'!$G$8, 1, 0)</f>
        <v>1</v>
      </c>
      <c r="K7304" s="37">
        <f t="shared" si="2041"/>
        <v>0</v>
      </c>
      <c r="L7304" s="37">
        <f t="shared" si="2042"/>
        <v>60.980000000000004</v>
      </c>
      <c r="M7304" s="37">
        <v>0</v>
      </c>
      <c r="N7304" s="37">
        <f t="shared" si="2043"/>
        <v>115</v>
      </c>
      <c r="O7304" s="37">
        <v>0</v>
      </c>
      <c r="P7304" s="37">
        <v>0</v>
      </c>
      <c r="Q7304" s="21">
        <f t="shared" si="2044"/>
        <v>39.790999999999997</v>
      </c>
      <c r="R7304" s="21">
        <f t="shared" si="2053"/>
        <v>304.41666666666538</v>
      </c>
      <c r="S7304" s="21">
        <f t="shared" si="2054"/>
        <v>-14.932831018800435</v>
      </c>
      <c r="T7304" s="21">
        <f t="shared" si="2045"/>
        <v>86.147999999999996</v>
      </c>
      <c r="U7304" s="37">
        <f>VLOOKUP(Time_Zone, 'LSTM LookUp'!$B$5:$D$8, 3, FALSE)</f>
        <v>-75</v>
      </c>
      <c r="V7304" s="21">
        <f t="shared" si="2055"/>
        <v>16.450030134880731</v>
      </c>
      <c r="W7304" s="21">
        <f t="shared" si="2046"/>
        <v>150.26050753372022</v>
      </c>
      <c r="X7304" s="21">
        <f t="shared" si="2047"/>
        <v>-548.07547255295958</v>
      </c>
      <c r="Y7304" s="21">
        <f t="shared" si="2048"/>
        <v>-433.07547255295958</v>
      </c>
      <c r="Z7304" s="21">
        <f t="shared" si="2056"/>
        <v>-137.27736086498496</v>
      </c>
      <c r="AA7304" s="21">
        <f t="shared" si="2049"/>
        <v>0</v>
      </c>
      <c r="AB7304" s="21">
        <f t="shared" si="2050"/>
        <v>-137.27736086498496</v>
      </c>
      <c r="AC7304" s="21">
        <f t="shared" si="2051"/>
        <v>60.980000000000004</v>
      </c>
      <c r="AD7304" s="21">
        <f t="shared" si="2057"/>
        <v>-137.27736086498496</v>
      </c>
      <c r="AE7304" s="21" t="str">
        <f t="shared" si="2052"/>
        <v>10/31/11:00</v>
      </c>
    </row>
    <row r="7305" spans="2:31">
      <c r="B7305" s="37">
        <v>10</v>
      </c>
      <c r="C7305" s="38">
        <v>31</v>
      </c>
      <c r="D7305" s="39">
        <v>12</v>
      </c>
      <c r="E7305" s="17">
        <v>18.899999999999999</v>
      </c>
      <c r="F7305" s="17">
        <v>277</v>
      </c>
      <c r="G7305" s="17">
        <v>332</v>
      </c>
      <c r="H7305" s="37">
        <f t="shared" si="2040"/>
        <v>66.02</v>
      </c>
      <c r="I7305" s="37">
        <f>IF(H7305&lt;'Roof Calculator'!$G$8, 1, 0)</f>
        <v>0</v>
      </c>
      <c r="J7305" s="37">
        <f>IF(H7305&gt;='Roof Calculator'!$G$8, 1, 0)</f>
        <v>1</v>
      </c>
      <c r="K7305" s="37">
        <f t="shared" si="2041"/>
        <v>0</v>
      </c>
      <c r="L7305" s="37">
        <f t="shared" si="2042"/>
        <v>66.02</v>
      </c>
      <c r="M7305" s="37">
        <v>0</v>
      </c>
      <c r="N7305" s="37">
        <f t="shared" si="2043"/>
        <v>277</v>
      </c>
      <c r="O7305" s="37">
        <v>0</v>
      </c>
      <c r="P7305" s="37">
        <v>0</v>
      </c>
      <c r="Q7305" s="21">
        <f t="shared" si="2044"/>
        <v>39.790999999999997</v>
      </c>
      <c r="R7305" s="21">
        <f t="shared" si="2053"/>
        <v>304.45833333333206</v>
      </c>
      <c r="S7305" s="21">
        <f t="shared" si="2054"/>
        <v>-14.945725399204788</v>
      </c>
      <c r="T7305" s="21">
        <f t="shared" si="2045"/>
        <v>86.147999999999996</v>
      </c>
      <c r="U7305" s="37">
        <f>VLOOKUP(Time_Zone, 'LSTM LookUp'!$B$5:$D$8, 3, FALSE)</f>
        <v>-75</v>
      </c>
      <c r="V7305" s="21">
        <f t="shared" si="2055"/>
        <v>16.449626020107981</v>
      </c>
      <c r="W7305" s="21">
        <f t="shared" si="2046"/>
        <v>165.26040650502696</v>
      </c>
      <c r="X7305" s="21">
        <f t="shared" si="2047"/>
        <v>-293.16107920459837</v>
      </c>
      <c r="Y7305" s="21">
        <f t="shared" si="2048"/>
        <v>-16.161079204598366</v>
      </c>
      <c r="Z7305" s="21">
        <f t="shared" si="2056"/>
        <v>-5.1227798444899317</v>
      </c>
      <c r="AA7305" s="21">
        <f t="shared" si="2049"/>
        <v>0</v>
      </c>
      <c r="AB7305" s="21">
        <f t="shared" si="2050"/>
        <v>-5.1227798444899317</v>
      </c>
      <c r="AC7305" s="21">
        <f t="shared" si="2051"/>
        <v>66.02</v>
      </c>
      <c r="AD7305" s="21">
        <f t="shared" si="2057"/>
        <v>-5.1227798444899317</v>
      </c>
      <c r="AE7305" s="21" t="str">
        <f t="shared" si="2052"/>
        <v>10/31/12:00</v>
      </c>
    </row>
    <row r="7306" spans="2:31">
      <c r="B7306" s="37">
        <v>10</v>
      </c>
      <c r="C7306" s="38">
        <v>31</v>
      </c>
      <c r="D7306" s="39">
        <v>13</v>
      </c>
      <c r="E7306" s="17">
        <v>21.1</v>
      </c>
      <c r="F7306" s="17">
        <v>288</v>
      </c>
      <c r="G7306" s="17">
        <v>54</v>
      </c>
      <c r="H7306" s="37">
        <f t="shared" si="2040"/>
        <v>69.98</v>
      </c>
      <c r="I7306" s="37">
        <f>IF(H7306&lt;'Roof Calculator'!$G$8, 1, 0)</f>
        <v>0</v>
      </c>
      <c r="J7306" s="37">
        <f>IF(H7306&gt;='Roof Calculator'!$G$8, 1, 0)</f>
        <v>1</v>
      </c>
      <c r="K7306" s="37">
        <f t="shared" si="2041"/>
        <v>0</v>
      </c>
      <c r="L7306" s="37">
        <f t="shared" si="2042"/>
        <v>69.98</v>
      </c>
      <c r="M7306" s="37">
        <v>0</v>
      </c>
      <c r="N7306" s="37">
        <f t="shared" si="2043"/>
        <v>288</v>
      </c>
      <c r="O7306" s="37">
        <v>0</v>
      </c>
      <c r="P7306" s="37">
        <v>0</v>
      </c>
      <c r="Q7306" s="21">
        <f t="shared" si="2044"/>
        <v>39.790999999999997</v>
      </c>
      <c r="R7306" s="21">
        <f t="shared" si="2053"/>
        <v>304.49999999999875</v>
      </c>
      <c r="S7306" s="21">
        <f t="shared" si="2054"/>
        <v>-14.958612685538979</v>
      </c>
      <c r="T7306" s="21">
        <f t="shared" si="2045"/>
        <v>86.147999999999996</v>
      </c>
      <c r="U7306" s="37">
        <f>VLOOKUP(Time_Zone, 'LSTM LookUp'!$B$5:$D$8, 3, FALSE)</f>
        <v>-75</v>
      </c>
      <c r="V7306" s="21">
        <f t="shared" si="2055"/>
        <v>16.449198405696766</v>
      </c>
      <c r="W7306" s="21">
        <f t="shared" si="2046"/>
        <v>180.26029960142421</v>
      </c>
      <c r="X7306" s="21">
        <f t="shared" si="2047"/>
        <v>-49.006758832326462</v>
      </c>
      <c r="Y7306" s="21">
        <f t="shared" si="2048"/>
        <v>238.99324116767355</v>
      </c>
      <c r="Z7306" s="21">
        <f t="shared" si="2056"/>
        <v>75.756683283547204</v>
      </c>
      <c r="AA7306" s="21">
        <f t="shared" si="2049"/>
        <v>0</v>
      </c>
      <c r="AB7306" s="21">
        <f t="shared" si="2050"/>
        <v>75.756683283547204</v>
      </c>
      <c r="AC7306" s="21">
        <f t="shared" si="2051"/>
        <v>69.98</v>
      </c>
      <c r="AD7306" s="21">
        <f t="shared" si="2057"/>
        <v>75.756683283547204</v>
      </c>
      <c r="AE7306" s="21" t="str">
        <f t="shared" si="2052"/>
        <v>10/31/13:00</v>
      </c>
    </row>
    <row r="7307" spans="2:31">
      <c r="B7307" s="37">
        <v>10</v>
      </c>
      <c r="C7307" s="38">
        <v>31</v>
      </c>
      <c r="D7307" s="39">
        <v>14</v>
      </c>
      <c r="E7307" s="17">
        <v>22.2</v>
      </c>
      <c r="F7307" s="17">
        <v>317</v>
      </c>
      <c r="G7307" s="17">
        <v>194</v>
      </c>
      <c r="H7307" s="37">
        <f t="shared" si="2040"/>
        <v>71.959999999999994</v>
      </c>
      <c r="I7307" s="37">
        <f>IF(H7307&lt;'Roof Calculator'!$G$8, 1, 0)</f>
        <v>0</v>
      </c>
      <c r="J7307" s="37">
        <f>IF(H7307&gt;='Roof Calculator'!$G$8, 1, 0)</f>
        <v>1</v>
      </c>
      <c r="K7307" s="37">
        <f t="shared" si="2041"/>
        <v>0</v>
      </c>
      <c r="L7307" s="37">
        <f t="shared" si="2042"/>
        <v>71.959999999999994</v>
      </c>
      <c r="M7307" s="37">
        <v>0</v>
      </c>
      <c r="N7307" s="37">
        <f t="shared" si="2043"/>
        <v>317</v>
      </c>
      <c r="O7307" s="37">
        <v>0</v>
      </c>
      <c r="P7307" s="37">
        <v>0</v>
      </c>
      <c r="Q7307" s="21">
        <f t="shared" si="2044"/>
        <v>39.790999999999997</v>
      </c>
      <c r="R7307" s="21">
        <f t="shared" si="2053"/>
        <v>304.54166666666544</v>
      </c>
      <c r="S7307" s="21">
        <f t="shared" si="2054"/>
        <v>-14.971492870546015</v>
      </c>
      <c r="T7307" s="21">
        <f t="shared" si="2045"/>
        <v>86.147999999999996</v>
      </c>
      <c r="U7307" s="37">
        <f>VLOOKUP(Time_Zone, 'LSTM LookUp'!$B$5:$D$8, 3, FALSE)</f>
        <v>-75</v>
      </c>
      <c r="V7307" s="21">
        <f t="shared" si="2055"/>
        <v>16.448747288386713</v>
      </c>
      <c r="W7307" s="21">
        <f t="shared" si="2046"/>
        <v>195.26018682209667</v>
      </c>
      <c r="X7307" s="21">
        <f t="shared" si="2047"/>
        <v>-171.0035295467855</v>
      </c>
      <c r="Y7307" s="21">
        <f t="shared" si="2048"/>
        <v>145.9964704532145</v>
      </c>
      <c r="Z7307" s="21">
        <f t="shared" si="2056"/>
        <v>46.278331213895193</v>
      </c>
      <c r="AA7307" s="21">
        <f t="shared" si="2049"/>
        <v>0</v>
      </c>
      <c r="AB7307" s="21">
        <f t="shared" si="2050"/>
        <v>46.278331213895193</v>
      </c>
      <c r="AC7307" s="21">
        <f t="shared" si="2051"/>
        <v>71.959999999999994</v>
      </c>
      <c r="AD7307" s="21">
        <f t="shared" si="2057"/>
        <v>46.278331213895193</v>
      </c>
      <c r="AE7307" s="21" t="str">
        <f t="shared" si="2052"/>
        <v>10/31/14:00</v>
      </c>
    </row>
    <row r="7308" spans="2:31">
      <c r="B7308" s="37">
        <v>10</v>
      </c>
      <c r="C7308" s="38">
        <v>31</v>
      </c>
      <c r="D7308" s="39">
        <v>15</v>
      </c>
      <c r="E7308" s="17">
        <v>22.8</v>
      </c>
      <c r="F7308" s="17">
        <v>222</v>
      </c>
      <c r="G7308" s="17">
        <v>155</v>
      </c>
      <c r="H7308" s="37">
        <f t="shared" si="2040"/>
        <v>73.040000000000006</v>
      </c>
      <c r="I7308" s="37">
        <f>IF(H7308&lt;'Roof Calculator'!$G$8, 1, 0)</f>
        <v>0</v>
      </c>
      <c r="J7308" s="37">
        <f>IF(H7308&gt;='Roof Calculator'!$G$8, 1, 0)</f>
        <v>1</v>
      </c>
      <c r="K7308" s="37">
        <f t="shared" si="2041"/>
        <v>0</v>
      </c>
      <c r="L7308" s="37">
        <f t="shared" si="2042"/>
        <v>73.040000000000006</v>
      </c>
      <c r="M7308" s="37">
        <v>0</v>
      </c>
      <c r="N7308" s="37">
        <f t="shared" si="2043"/>
        <v>222</v>
      </c>
      <c r="O7308" s="37">
        <v>0</v>
      </c>
      <c r="P7308" s="37">
        <v>0</v>
      </c>
      <c r="Q7308" s="21">
        <f t="shared" si="2044"/>
        <v>39.790999999999997</v>
      </c>
      <c r="R7308" s="21">
        <f t="shared" si="2053"/>
        <v>304.58333333333212</v>
      </c>
      <c r="S7308" s="21">
        <f t="shared" si="2054"/>
        <v>-14.984365946969692</v>
      </c>
      <c r="T7308" s="21">
        <f t="shared" si="2045"/>
        <v>86.147999999999996</v>
      </c>
      <c r="U7308" s="37">
        <f>VLOOKUP(Time_Zone, 'LSTM LookUp'!$B$5:$D$8, 3, FALSE)</f>
        <v>-75</v>
      </c>
      <c r="V7308" s="21">
        <f t="shared" si="2055"/>
        <v>16.448272664960513</v>
      </c>
      <c r="W7308" s="21">
        <f t="shared" si="2046"/>
        <v>210.2600681662401</v>
      </c>
      <c r="X7308" s="21">
        <f t="shared" si="2047"/>
        <v>-125.02210734632308</v>
      </c>
      <c r="Y7308" s="21">
        <f t="shared" si="2048"/>
        <v>96.977892653676918</v>
      </c>
      <c r="Z7308" s="21">
        <f t="shared" si="2056"/>
        <v>30.740298191596583</v>
      </c>
      <c r="AA7308" s="21">
        <f t="shared" si="2049"/>
        <v>0</v>
      </c>
      <c r="AB7308" s="21">
        <f t="shared" si="2050"/>
        <v>30.740298191596583</v>
      </c>
      <c r="AC7308" s="21">
        <f t="shared" si="2051"/>
        <v>73.040000000000006</v>
      </c>
      <c r="AD7308" s="21">
        <f t="shared" si="2057"/>
        <v>30.740298191596583</v>
      </c>
      <c r="AE7308" s="21" t="str">
        <f t="shared" si="2052"/>
        <v>10/31/15:00</v>
      </c>
    </row>
    <row r="7309" spans="2:31">
      <c r="B7309" s="37">
        <v>10</v>
      </c>
      <c r="C7309" s="38">
        <v>31</v>
      </c>
      <c r="D7309" s="39">
        <v>16</v>
      </c>
      <c r="E7309" s="17">
        <v>22.2</v>
      </c>
      <c r="F7309" s="17">
        <v>150</v>
      </c>
      <c r="G7309" s="17">
        <v>205</v>
      </c>
      <c r="H7309" s="37">
        <f t="shared" si="2040"/>
        <v>71.959999999999994</v>
      </c>
      <c r="I7309" s="37">
        <f>IF(H7309&lt;'Roof Calculator'!$G$8, 1, 0)</f>
        <v>0</v>
      </c>
      <c r="J7309" s="37">
        <f>IF(H7309&gt;='Roof Calculator'!$G$8, 1, 0)</f>
        <v>1</v>
      </c>
      <c r="K7309" s="37">
        <f t="shared" si="2041"/>
        <v>0</v>
      </c>
      <c r="L7309" s="37">
        <f t="shared" si="2042"/>
        <v>71.959999999999994</v>
      </c>
      <c r="M7309" s="37">
        <v>0</v>
      </c>
      <c r="N7309" s="37">
        <f t="shared" si="2043"/>
        <v>150</v>
      </c>
      <c r="O7309" s="37">
        <v>0</v>
      </c>
      <c r="P7309" s="37">
        <v>0</v>
      </c>
      <c r="Q7309" s="21">
        <f t="shared" si="2044"/>
        <v>39.790999999999997</v>
      </c>
      <c r="R7309" s="21">
        <f t="shared" si="2053"/>
        <v>304.62499999999881</v>
      </c>
      <c r="S7309" s="21">
        <f t="shared" si="2054"/>
        <v>-14.997231907554619</v>
      </c>
      <c r="T7309" s="21">
        <f t="shared" si="2045"/>
        <v>86.147999999999996</v>
      </c>
      <c r="U7309" s="37">
        <f>VLOOKUP(Time_Zone, 'LSTM LookUp'!$B$5:$D$8, 3, FALSE)</f>
        <v>-75</v>
      </c>
      <c r="V7309" s="21">
        <f t="shared" si="2055"/>
        <v>16.447774532243898</v>
      </c>
      <c r="W7309" s="21">
        <f t="shared" si="2046"/>
        <v>225.25994363306094</v>
      </c>
      <c r="X7309" s="21">
        <f t="shared" si="2047"/>
        <v>-141.04981924656516</v>
      </c>
      <c r="Y7309" s="21">
        <f t="shared" si="2048"/>
        <v>8.9501807534348359</v>
      </c>
      <c r="Z7309" s="21">
        <f t="shared" si="2056"/>
        <v>2.8370509783277278</v>
      </c>
      <c r="AA7309" s="21">
        <f t="shared" si="2049"/>
        <v>0</v>
      </c>
      <c r="AB7309" s="21">
        <f t="shared" si="2050"/>
        <v>2.8370509783277278</v>
      </c>
      <c r="AC7309" s="21">
        <f t="shared" si="2051"/>
        <v>71.959999999999994</v>
      </c>
      <c r="AD7309" s="21">
        <f t="shared" si="2057"/>
        <v>2.8370509783277278</v>
      </c>
      <c r="AE7309" s="21" t="str">
        <f t="shared" si="2052"/>
        <v>10/31/16:00</v>
      </c>
    </row>
    <row r="7310" spans="2:31">
      <c r="B7310" s="37">
        <v>10</v>
      </c>
      <c r="C7310" s="38">
        <v>31</v>
      </c>
      <c r="D7310" s="39">
        <v>17</v>
      </c>
      <c r="E7310" s="17">
        <v>21.1</v>
      </c>
      <c r="F7310" s="17">
        <v>100</v>
      </c>
      <c r="G7310" s="17">
        <v>51</v>
      </c>
      <c r="H7310" s="37">
        <f t="shared" si="2040"/>
        <v>69.98</v>
      </c>
      <c r="I7310" s="37">
        <f>IF(H7310&lt;'Roof Calculator'!$G$8, 1, 0)</f>
        <v>0</v>
      </c>
      <c r="J7310" s="37">
        <f>IF(H7310&gt;='Roof Calculator'!$G$8, 1, 0)</f>
        <v>1</v>
      </c>
      <c r="K7310" s="37">
        <f t="shared" si="2041"/>
        <v>0</v>
      </c>
      <c r="L7310" s="37">
        <f t="shared" si="2042"/>
        <v>69.98</v>
      </c>
      <c r="M7310" s="37">
        <v>0</v>
      </c>
      <c r="N7310" s="37">
        <f t="shared" si="2043"/>
        <v>100</v>
      </c>
      <c r="O7310" s="37">
        <v>0</v>
      </c>
      <c r="P7310" s="37">
        <v>0</v>
      </c>
      <c r="Q7310" s="21">
        <f t="shared" si="2044"/>
        <v>39.790999999999997</v>
      </c>
      <c r="R7310" s="21">
        <f t="shared" si="2053"/>
        <v>304.66666666666549</v>
      </c>
      <c r="S7310" s="21">
        <f t="shared" si="2054"/>
        <v>-15.010090745046226</v>
      </c>
      <c r="T7310" s="21">
        <f t="shared" si="2045"/>
        <v>86.147999999999996</v>
      </c>
      <c r="U7310" s="37">
        <f>VLOOKUP(Time_Zone, 'LSTM LookUp'!$B$5:$D$8, 3, FALSE)</f>
        <v>-75</v>
      </c>
      <c r="V7310" s="21">
        <f t="shared" si="2055"/>
        <v>16.447252887105666</v>
      </c>
      <c r="W7310" s="21">
        <f t="shared" si="2046"/>
        <v>240.2598132217764</v>
      </c>
      <c r="X7310" s="21">
        <f t="shared" si="2047"/>
        <v>-27.229682854906063</v>
      </c>
      <c r="Y7310" s="21">
        <f t="shared" si="2048"/>
        <v>72.770317145093941</v>
      </c>
      <c r="Z7310" s="21">
        <f t="shared" si="2056"/>
        <v>23.066919555839885</v>
      </c>
      <c r="AA7310" s="21">
        <f t="shared" si="2049"/>
        <v>0</v>
      </c>
      <c r="AB7310" s="21">
        <f t="shared" si="2050"/>
        <v>23.066919555839885</v>
      </c>
      <c r="AC7310" s="21">
        <f t="shared" si="2051"/>
        <v>69.98</v>
      </c>
      <c r="AD7310" s="21">
        <f t="shared" si="2057"/>
        <v>23.066919555839885</v>
      </c>
      <c r="AE7310" s="21" t="str">
        <f t="shared" si="2052"/>
        <v>10/31/17:00</v>
      </c>
    </row>
    <row r="7311" spans="2:31">
      <c r="B7311" s="37">
        <v>10</v>
      </c>
      <c r="C7311" s="38">
        <v>31</v>
      </c>
      <c r="D7311" s="39">
        <v>18</v>
      </c>
      <c r="E7311" s="17">
        <v>19.399999999999999</v>
      </c>
      <c r="F7311" s="17">
        <v>23</v>
      </c>
      <c r="G7311" s="17">
        <v>11</v>
      </c>
      <c r="H7311" s="37">
        <f t="shared" si="2040"/>
        <v>66.92</v>
      </c>
      <c r="I7311" s="37">
        <f>IF(H7311&lt;'Roof Calculator'!$G$8, 1, 0)</f>
        <v>0</v>
      </c>
      <c r="J7311" s="37">
        <f>IF(H7311&gt;='Roof Calculator'!$G$8, 1, 0)</f>
        <v>1</v>
      </c>
      <c r="K7311" s="37">
        <f t="shared" si="2041"/>
        <v>0</v>
      </c>
      <c r="L7311" s="37">
        <f t="shared" si="2042"/>
        <v>66.92</v>
      </c>
      <c r="M7311" s="37">
        <v>0</v>
      </c>
      <c r="N7311" s="37">
        <f t="shared" si="2043"/>
        <v>23</v>
      </c>
      <c r="O7311" s="37">
        <v>0</v>
      </c>
      <c r="P7311" s="37">
        <v>0</v>
      </c>
      <c r="Q7311" s="21">
        <f t="shared" si="2044"/>
        <v>39.790999999999997</v>
      </c>
      <c r="R7311" s="21">
        <f t="shared" si="2053"/>
        <v>304.70833333333218</v>
      </c>
      <c r="S7311" s="21">
        <f t="shared" si="2054"/>
        <v>-15.022942452190838</v>
      </c>
      <c r="T7311" s="21">
        <f t="shared" si="2045"/>
        <v>86.147999999999996</v>
      </c>
      <c r="U7311" s="37">
        <f>VLOOKUP(Time_Zone, 'LSTM LookUp'!$B$5:$D$8, 3, FALSE)</f>
        <v>-75</v>
      </c>
      <c r="V7311" s="21">
        <f t="shared" si="2055"/>
        <v>16.446707726457671</v>
      </c>
      <c r="W7311" s="21">
        <f t="shared" si="2046"/>
        <v>255.25967693161442</v>
      </c>
      <c r="X7311" s="21">
        <f t="shared" si="2047"/>
        <v>-3.9018478385216318</v>
      </c>
      <c r="Y7311" s="21">
        <f t="shared" si="2048"/>
        <v>19.098152161478367</v>
      </c>
      <c r="Z7311" s="21">
        <f t="shared" si="2056"/>
        <v>6.0537806740026197</v>
      </c>
      <c r="AA7311" s="21">
        <f t="shared" si="2049"/>
        <v>0</v>
      </c>
      <c r="AB7311" s="21">
        <f t="shared" si="2050"/>
        <v>6.0537806740026197</v>
      </c>
      <c r="AC7311" s="21">
        <f t="shared" si="2051"/>
        <v>66.92</v>
      </c>
      <c r="AD7311" s="21">
        <f t="shared" si="2057"/>
        <v>6.0537806740026197</v>
      </c>
      <c r="AE7311" s="21" t="str">
        <f t="shared" si="2052"/>
        <v>10/31/18:00</v>
      </c>
    </row>
    <row r="7312" spans="2:31">
      <c r="B7312" s="37">
        <v>10</v>
      </c>
      <c r="C7312" s="38">
        <v>31</v>
      </c>
      <c r="D7312" s="39">
        <v>19</v>
      </c>
      <c r="E7312" s="17">
        <v>18.3</v>
      </c>
      <c r="F7312" s="17">
        <v>0</v>
      </c>
      <c r="G7312" s="17">
        <v>0</v>
      </c>
      <c r="H7312" s="37">
        <f t="shared" si="2040"/>
        <v>64.94</v>
      </c>
      <c r="I7312" s="37">
        <f>IF(H7312&lt;'Roof Calculator'!$G$8, 1, 0)</f>
        <v>0</v>
      </c>
      <c r="J7312" s="37">
        <f>IF(H7312&gt;='Roof Calculator'!$G$8, 1, 0)</f>
        <v>1</v>
      </c>
      <c r="K7312" s="37">
        <f t="shared" si="2041"/>
        <v>0</v>
      </c>
      <c r="L7312" s="37">
        <f t="shared" si="2042"/>
        <v>64.94</v>
      </c>
      <c r="M7312" s="37">
        <v>0</v>
      </c>
      <c r="N7312" s="37">
        <f t="shared" si="2043"/>
        <v>0</v>
      </c>
      <c r="O7312" s="37">
        <v>0</v>
      </c>
      <c r="P7312" s="37">
        <v>0</v>
      </c>
      <c r="Q7312" s="21">
        <f t="shared" si="2044"/>
        <v>39.790999999999997</v>
      </c>
      <c r="R7312" s="21">
        <f t="shared" si="2053"/>
        <v>304.74999999999886</v>
      </c>
      <c r="S7312" s="21">
        <f t="shared" si="2054"/>
        <v>-15.035787021735555</v>
      </c>
      <c r="T7312" s="21">
        <f t="shared" si="2045"/>
        <v>86.147999999999996</v>
      </c>
      <c r="U7312" s="37">
        <f>VLOOKUP(Time_Zone, 'LSTM LookUp'!$B$5:$D$8, 3, FALSE)</f>
        <v>-75</v>
      </c>
      <c r="V7312" s="21">
        <f t="shared" si="2055"/>
        <v>16.44613904725486</v>
      </c>
      <c r="W7312" s="21">
        <f t="shared" si="2046"/>
        <v>270.25953476181365</v>
      </c>
      <c r="X7312" s="21">
        <f t="shared" si="2047"/>
        <v>0</v>
      </c>
      <c r="Y7312" s="21">
        <f t="shared" si="2048"/>
        <v>0</v>
      </c>
      <c r="Z7312" s="21">
        <f t="shared" si="2056"/>
        <v>0</v>
      </c>
      <c r="AA7312" s="21">
        <f t="shared" si="2049"/>
        <v>0</v>
      </c>
      <c r="AB7312" s="21">
        <f t="shared" si="2050"/>
        <v>0</v>
      </c>
      <c r="AC7312" s="21">
        <f t="shared" si="2051"/>
        <v>64.94</v>
      </c>
      <c r="AD7312" s="21">
        <f t="shared" si="2057"/>
        <v>0</v>
      </c>
      <c r="AE7312" s="21" t="str">
        <f t="shared" si="2052"/>
        <v>10/31/19:00</v>
      </c>
    </row>
    <row r="7313" spans="2:31">
      <c r="B7313" s="37">
        <v>10</v>
      </c>
      <c r="C7313" s="38">
        <v>31</v>
      </c>
      <c r="D7313" s="39">
        <v>20</v>
      </c>
      <c r="E7313" s="17">
        <v>18.3</v>
      </c>
      <c r="F7313" s="17">
        <v>0</v>
      </c>
      <c r="G7313" s="17">
        <v>0</v>
      </c>
      <c r="H7313" s="37">
        <f t="shared" si="2040"/>
        <v>64.94</v>
      </c>
      <c r="I7313" s="37">
        <f>IF(H7313&lt;'Roof Calculator'!$G$8, 1, 0)</f>
        <v>0</v>
      </c>
      <c r="J7313" s="37">
        <f>IF(H7313&gt;='Roof Calculator'!$G$8, 1, 0)</f>
        <v>1</v>
      </c>
      <c r="K7313" s="37">
        <f t="shared" si="2041"/>
        <v>0</v>
      </c>
      <c r="L7313" s="37">
        <f t="shared" si="2042"/>
        <v>64.94</v>
      </c>
      <c r="M7313" s="37">
        <v>0</v>
      </c>
      <c r="N7313" s="37">
        <f t="shared" si="2043"/>
        <v>0</v>
      </c>
      <c r="O7313" s="37">
        <v>0</v>
      </c>
      <c r="P7313" s="37">
        <v>0</v>
      </c>
      <c r="Q7313" s="21">
        <f t="shared" si="2044"/>
        <v>39.790999999999997</v>
      </c>
      <c r="R7313" s="21">
        <f t="shared" si="2053"/>
        <v>304.79166666666555</v>
      </c>
      <c r="S7313" s="21">
        <f t="shared" si="2054"/>
        <v>-15.048624446428374</v>
      </c>
      <c r="T7313" s="21">
        <f t="shared" si="2045"/>
        <v>86.147999999999996</v>
      </c>
      <c r="U7313" s="37">
        <f>VLOOKUP(Time_Zone, 'LSTM LookUp'!$B$5:$D$8, 3, FALSE)</f>
        <v>-75</v>
      </c>
      <c r="V7313" s="21">
        <f t="shared" si="2055"/>
        <v>16.445546846495251</v>
      </c>
      <c r="W7313" s="21">
        <f t="shared" si="2046"/>
        <v>285.25938671162379</v>
      </c>
      <c r="X7313" s="21">
        <f t="shared" si="2047"/>
        <v>0</v>
      </c>
      <c r="Y7313" s="21">
        <f t="shared" si="2048"/>
        <v>0</v>
      </c>
      <c r="Z7313" s="21">
        <f t="shared" si="2056"/>
        <v>0</v>
      </c>
      <c r="AA7313" s="21">
        <f t="shared" si="2049"/>
        <v>0</v>
      </c>
      <c r="AB7313" s="21">
        <f t="shared" si="2050"/>
        <v>0</v>
      </c>
      <c r="AC7313" s="21">
        <f t="shared" si="2051"/>
        <v>64.94</v>
      </c>
      <c r="AD7313" s="21">
        <f t="shared" si="2057"/>
        <v>0</v>
      </c>
      <c r="AE7313" s="21" t="str">
        <f t="shared" si="2052"/>
        <v>10/31/20:00</v>
      </c>
    </row>
    <row r="7314" spans="2:31">
      <c r="B7314" s="37">
        <v>10</v>
      </c>
      <c r="C7314" s="38">
        <v>31</v>
      </c>
      <c r="D7314" s="39">
        <v>21</v>
      </c>
      <c r="E7314" s="17">
        <v>17.8</v>
      </c>
      <c r="F7314" s="17">
        <v>0</v>
      </c>
      <c r="G7314" s="17">
        <v>0</v>
      </c>
      <c r="H7314" s="37">
        <f t="shared" si="2040"/>
        <v>64.040000000000006</v>
      </c>
      <c r="I7314" s="37">
        <f>IF(H7314&lt;'Roof Calculator'!$G$8, 1, 0)</f>
        <v>0</v>
      </c>
      <c r="J7314" s="37">
        <f>IF(H7314&gt;='Roof Calculator'!$G$8, 1, 0)</f>
        <v>1</v>
      </c>
      <c r="K7314" s="37">
        <f t="shared" si="2041"/>
        <v>0</v>
      </c>
      <c r="L7314" s="37">
        <f t="shared" si="2042"/>
        <v>64.040000000000006</v>
      </c>
      <c r="M7314" s="37">
        <v>0</v>
      </c>
      <c r="N7314" s="37">
        <f t="shared" si="2043"/>
        <v>0</v>
      </c>
      <c r="O7314" s="37">
        <v>0</v>
      </c>
      <c r="P7314" s="37">
        <v>0</v>
      </c>
      <c r="Q7314" s="21">
        <f t="shared" si="2044"/>
        <v>39.790999999999997</v>
      </c>
      <c r="R7314" s="21">
        <f t="shared" si="2053"/>
        <v>304.83333333333223</v>
      </c>
      <c r="S7314" s="21">
        <f t="shared" si="2054"/>
        <v>-15.061454719018096</v>
      </c>
      <c r="T7314" s="21">
        <f t="shared" si="2045"/>
        <v>86.147999999999996</v>
      </c>
      <c r="U7314" s="37">
        <f>VLOOKUP(Time_Zone, 'LSTM LookUp'!$B$5:$D$8, 3, FALSE)</f>
        <v>-75</v>
      </c>
      <c r="V7314" s="21">
        <f t="shared" si="2055"/>
        <v>16.444931121219966</v>
      </c>
      <c r="W7314" s="21">
        <f t="shared" si="2046"/>
        <v>300.25923278030496</v>
      </c>
      <c r="X7314" s="21">
        <f t="shared" si="2047"/>
        <v>0</v>
      </c>
      <c r="Y7314" s="21">
        <f t="shared" si="2048"/>
        <v>0</v>
      </c>
      <c r="Z7314" s="21">
        <f t="shared" si="2056"/>
        <v>0</v>
      </c>
      <c r="AA7314" s="21">
        <f t="shared" si="2049"/>
        <v>0</v>
      </c>
      <c r="AB7314" s="21">
        <f t="shared" si="2050"/>
        <v>0</v>
      </c>
      <c r="AC7314" s="21">
        <f t="shared" si="2051"/>
        <v>64.040000000000006</v>
      </c>
      <c r="AD7314" s="21">
        <f t="shared" si="2057"/>
        <v>0</v>
      </c>
      <c r="AE7314" s="21" t="str">
        <f t="shared" si="2052"/>
        <v>10/31/21:00</v>
      </c>
    </row>
    <row r="7315" spans="2:31">
      <c r="B7315" s="37">
        <v>10</v>
      </c>
      <c r="C7315" s="38">
        <v>31</v>
      </c>
      <c r="D7315" s="39">
        <v>22</v>
      </c>
      <c r="E7315" s="17">
        <v>15.3</v>
      </c>
      <c r="F7315" s="17">
        <v>0</v>
      </c>
      <c r="G7315" s="17">
        <v>0</v>
      </c>
      <c r="H7315" s="37">
        <f t="shared" si="2040"/>
        <v>59.540000000000006</v>
      </c>
      <c r="I7315" s="37">
        <f>IF(H7315&lt;'Roof Calculator'!$G$8, 1, 0)</f>
        <v>0</v>
      </c>
      <c r="J7315" s="37">
        <f>IF(H7315&gt;='Roof Calculator'!$G$8, 1, 0)</f>
        <v>1</v>
      </c>
      <c r="K7315" s="37">
        <f t="shared" si="2041"/>
        <v>0</v>
      </c>
      <c r="L7315" s="37">
        <f t="shared" si="2042"/>
        <v>59.540000000000006</v>
      </c>
      <c r="M7315" s="37">
        <v>0</v>
      </c>
      <c r="N7315" s="37">
        <f t="shared" si="2043"/>
        <v>0</v>
      </c>
      <c r="O7315" s="37">
        <v>0</v>
      </c>
      <c r="P7315" s="37">
        <v>0</v>
      </c>
      <c r="Q7315" s="21">
        <f t="shared" si="2044"/>
        <v>39.790999999999997</v>
      </c>
      <c r="R7315" s="21">
        <f t="shared" si="2053"/>
        <v>304.87499999999892</v>
      </c>
      <c r="S7315" s="21">
        <f t="shared" si="2054"/>
        <v>-15.074277832254431</v>
      </c>
      <c r="T7315" s="21">
        <f t="shared" si="2045"/>
        <v>86.147999999999996</v>
      </c>
      <c r="U7315" s="37">
        <f>VLOOKUP(Time_Zone, 'LSTM LookUp'!$B$5:$D$8, 3, FALSE)</f>
        <v>-75</v>
      </c>
      <c r="V7315" s="21">
        <f t="shared" si="2055"/>
        <v>16.444291868513218</v>
      </c>
      <c r="W7315" s="21">
        <f t="shared" si="2046"/>
        <v>315.2590729671283</v>
      </c>
      <c r="X7315" s="21">
        <f t="shared" si="2047"/>
        <v>0</v>
      </c>
      <c r="Y7315" s="21">
        <f t="shared" si="2048"/>
        <v>0</v>
      </c>
      <c r="Z7315" s="21">
        <f t="shared" si="2056"/>
        <v>0</v>
      </c>
      <c r="AA7315" s="21">
        <f t="shared" si="2049"/>
        <v>0</v>
      </c>
      <c r="AB7315" s="21">
        <f t="shared" si="2050"/>
        <v>0</v>
      </c>
      <c r="AC7315" s="21">
        <f t="shared" si="2051"/>
        <v>59.540000000000006</v>
      </c>
      <c r="AD7315" s="21">
        <f t="shared" si="2057"/>
        <v>0</v>
      </c>
      <c r="AE7315" s="21" t="str">
        <f t="shared" si="2052"/>
        <v>10/31/22:00</v>
      </c>
    </row>
    <row r="7316" spans="2:31">
      <c r="B7316" s="37">
        <v>10</v>
      </c>
      <c r="C7316" s="38">
        <v>31</v>
      </c>
      <c r="D7316" s="39">
        <v>23</v>
      </c>
      <c r="E7316" s="17">
        <v>12.7</v>
      </c>
      <c r="F7316" s="17">
        <v>0</v>
      </c>
      <c r="G7316" s="17">
        <v>0</v>
      </c>
      <c r="H7316" s="37">
        <f t="shared" si="2040"/>
        <v>54.86</v>
      </c>
      <c r="I7316" s="37">
        <f>IF(H7316&lt;'Roof Calculator'!$G$8, 1, 0)</f>
        <v>1</v>
      </c>
      <c r="J7316" s="37">
        <f>IF(H7316&gt;='Roof Calculator'!$G$8, 1, 0)</f>
        <v>0</v>
      </c>
      <c r="K7316" s="37">
        <f t="shared" si="2041"/>
        <v>54.86</v>
      </c>
      <c r="L7316" s="37">
        <f t="shared" si="2042"/>
        <v>0</v>
      </c>
      <c r="M7316" s="37">
        <v>0</v>
      </c>
      <c r="N7316" s="37">
        <f t="shared" si="2043"/>
        <v>0</v>
      </c>
      <c r="O7316" s="37">
        <v>0</v>
      </c>
      <c r="P7316" s="37">
        <v>0</v>
      </c>
      <c r="Q7316" s="21">
        <f t="shared" si="2044"/>
        <v>39.790999999999997</v>
      </c>
      <c r="R7316" s="21">
        <f t="shared" si="2053"/>
        <v>304.91666666666561</v>
      </c>
      <c r="S7316" s="21">
        <f t="shared" si="2054"/>
        <v>-15.087093778887921</v>
      </c>
      <c r="T7316" s="21">
        <f t="shared" si="2045"/>
        <v>86.147999999999996</v>
      </c>
      <c r="U7316" s="37">
        <f>VLOOKUP(Time_Zone, 'LSTM LookUp'!$B$5:$D$8, 3, FALSE)</f>
        <v>-75</v>
      </c>
      <c r="V7316" s="21">
        <f t="shared" si="2055"/>
        <v>16.443629085502344</v>
      </c>
      <c r="W7316" s="21">
        <f t="shared" si="2046"/>
        <v>330.25890727137562</v>
      </c>
      <c r="X7316" s="21">
        <f t="shared" si="2047"/>
        <v>0</v>
      </c>
      <c r="Y7316" s="21">
        <f t="shared" si="2048"/>
        <v>0</v>
      </c>
      <c r="Z7316" s="21">
        <f t="shared" si="2056"/>
        <v>0</v>
      </c>
      <c r="AA7316" s="21">
        <f t="shared" si="2049"/>
        <v>0</v>
      </c>
      <c r="AB7316" s="21">
        <f t="shared" si="2050"/>
        <v>0</v>
      </c>
      <c r="AC7316" s="21">
        <f t="shared" si="2051"/>
        <v>0</v>
      </c>
      <c r="AD7316" s="21">
        <f t="shared" si="2057"/>
        <v>0</v>
      </c>
      <c r="AE7316" s="21" t="str">
        <f t="shared" si="2052"/>
        <v>10/31/23:00</v>
      </c>
    </row>
    <row r="7317" spans="2:31">
      <c r="B7317" s="37">
        <v>10</v>
      </c>
      <c r="C7317" s="38">
        <v>31</v>
      </c>
      <c r="D7317" s="39">
        <v>24</v>
      </c>
      <c r="E7317" s="17">
        <v>10.199999999999999</v>
      </c>
      <c r="F7317" s="17">
        <v>0</v>
      </c>
      <c r="G7317" s="17">
        <v>0</v>
      </c>
      <c r="H7317" s="37">
        <f t="shared" si="2040"/>
        <v>50.36</v>
      </c>
      <c r="I7317" s="37">
        <f>IF(H7317&lt;'Roof Calculator'!$G$8, 1, 0)</f>
        <v>1</v>
      </c>
      <c r="J7317" s="37">
        <f>IF(H7317&gt;='Roof Calculator'!$G$8, 1, 0)</f>
        <v>0</v>
      </c>
      <c r="K7317" s="37">
        <f t="shared" si="2041"/>
        <v>50.36</v>
      </c>
      <c r="L7317" s="37">
        <f t="shared" si="2042"/>
        <v>0</v>
      </c>
      <c r="M7317" s="37">
        <v>0</v>
      </c>
      <c r="N7317" s="37">
        <f t="shared" si="2043"/>
        <v>0</v>
      </c>
      <c r="O7317" s="37">
        <v>0</v>
      </c>
      <c r="P7317" s="37">
        <v>0</v>
      </c>
      <c r="Q7317" s="21">
        <f t="shared" si="2044"/>
        <v>39.790999999999997</v>
      </c>
      <c r="R7317" s="21">
        <f t="shared" si="2053"/>
        <v>304.95833333333229</v>
      </c>
      <c r="S7317" s="21">
        <f t="shared" si="2054"/>
        <v>-15.099902551669983</v>
      </c>
      <c r="T7317" s="21">
        <f t="shared" si="2045"/>
        <v>86.147999999999996</v>
      </c>
      <c r="U7317" s="37">
        <f>VLOOKUP(Time_Zone, 'LSTM LookUp'!$B$5:$D$8, 3, FALSE)</f>
        <v>-75</v>
      </c>
      <c r="V7317" s="21">
        <f t="shared" si="2055"/>
        <v>16.442942769357778</v>
      </c>
      <c r="W7317" s="21">
        <f t="shared" si="2046"/>
        <v>345.25873569233943</v>
      </c>
      <c r="X7317" s="21">
        <f t="shared" si="2047"/>
        <v>0</v>
      </c>
      <c r="Y7317" s="21">
        <f t="shared" si="2048"/>
        <v>0</v>
      </c>
      <c r="Z7317" s="21">
        <f t="shared" si="2056"/>
        <v>0</v>
      </c>
      <c r="AA7317" s="21">
        <f t="shared" si="2049"/>
        <v>0</v>
      </c>
      <c r="AB7317" s="21">
        <f t="shared" si="2050"/>
        <v>0</v>
      </c>
      <c r="AC7317" s="21">
        <f t="shared" si="2051"/>
        <v>0</v>
      </c>
      <c r="AD7317" s="21">
        <f t="shared" si="2057"/>
        <v>0</v>
      </c>
      <c r="AE7317" s="21" t="str">
        <f t="shared" si="2052"/>
        <v>10/31/24:00</v>
      </c>
    </row>
    <row r="7318" spans="2:31">
      <c r="B7318" s="37">
        <v>11</v>
      </c>
      <c r="C7318" s="38">
        <v>1</v>
      </c>
      <c r="D7318" s="39">
        <v>1</v>
      </c>
      <c r="E7318" s="17">
        <v>7.6</v>
      </c>
      <c r="F7318" s="17">
        <v>0</v>
      </c>
      <c r="G7318" s="17">
        <v>0</v>
      </c>
      <c r="H7318" s="37">
        <f t="shared" ref="H7318:H7381" si="2058">E7318*9/5+32</f>
        <v>45.68</v>
      </c>
      <c r="I7318" s="37">
        <f>IF(H7318&lt;'Roof Calculator'!$G$8, 1, 0)</f>
        <v>1</v>
      </c>
      <c r="J7318" s="37">
        <f>IF(H7318&gt;='Roof Calculator'!$G$8, 1, 0)</f>
        <v>0</v>
      </c>
      <c r="K7318" s="37">
        <f t="shared" ref="K7318:K7381" si="2059">I7318*H7318</f>
        <v>45.68</v>
      </c>
      <c r="L7318" s="37">
        <f t="shared" ref="L7318:L7381" si="2060">J7318*H7318</f>
        <v>0</v>
      </c>
      <c r="M7318" s="37">
        <v>0</v>
      </c>
      <c r="N7318" s="37">
        <f t="shared" ref="N7318:N7381" si="2061">F7318*(180-M7318)/180</f>
        <v>0</v>
      </c>
      <c r="O7318" s="37">
        <v>0</v>
      </c>
      <c r="P7318" s="37">
        <v>0</v>
      </c>
      <c r="Q7318" s="21">
        <f t="shared" ref="Q7318:Q7381" si="2062">Latitude</f>
        <v>39.790999999999997</v>
      </c>
      <c r="R7318" s="21">
        <f t="shared" si="2053"/>
        <v>304.99999999999898</v>
      </c>
      <c r="S7318" s="21">
        <f t="shared" si="2054"/>
        <v>-15.11270414335293</v>
      </c>
      <c r="T7318" s="21">
        <f t="shared" ref="T7318:T7381" si="2063">Longitude</f>
        <v>86.147999999999996</v>
      </c>
      <c r="U7318" s="37">
        <f>VLOOKUP(Time_Zone, 'LSTM LookUp'!$B$5:$D$8, 3, FALSE)</f>
        <v>-75</v>
      </c>
      <c r="V7318" s="21">
        <f t="shared" si="2055"/>
        <v>16.442232917293104</v>
      </c>
      <c r="W7318" s="21">
        <f t="shared" ref="W7318:W7381" si="2064">15*((D7318+(4*(T7318-U7318)+V7318)/60)-12)</f>
        <v>0.25855822932328465</v>
      </c>
      <c r="X7318" s="21">
        <f t="shared" ref="X7318:X7381" si="2065">G7318*(SIN(S7318*PI()/180)*SIN(Q7318*PI()/180)*COS(O7318*PI()/180)-SIN(S7318*PI()/180)*COS(Q7318*PI()/180)*SIN(O7318*PI()/180)*COS(P7318*PI()/180)+COS(S7318*PI()/180)*COS(Q7318*PI()/180)*COS(O7318*PI()/180)*COS(W7318*PI()/180)+COS(S7318*PI()/180)*SIN(Q7318*PI()/180)*SIN(O7318*PI()/180)*COS(P7318*PI()/180)*COS(W7318*PI()/180)+COS(S7318*PI()/180)*SIN(P7318*PI()/180)*SIN(W7318*PI()/180)*SIN(O7318*PI()/180))</f>
        <v>0</v>
      </c>
      <c r="Y7318" s="21">
        <f t="shared" ref="Y7318:Y7381" si="2066">X7318+N7318</f>
        <v>0</v>
      </c>
      <c r="Z7318" s="21">
        <f t="shared" si="2056"/>
        <v>0</v>
      </c>
      <c r="AA7318" s="21">
        <f t="shared" ref="AA7318:AA7381" si="2067">Z7318*I7318</f>
        <v>0</v>
      </c>
      <c r="AB7318" s="21">
        <f t="shared" ref="AB7318:AB7381" si="2068">Z7318*J7318</f>
        <v>0</v>
      </c>
      <c r="AC7318" s="21">
        <f t="shared" ref="AC7318:AC7381" si="2069">L7318</f>
        <v>0</v>
      </c>
      <c r="AD7318" s="21">
        <f t="shared" si="2057"/>
        <v>0</v>
      </c>
      <c r="AE7318" s="21" t="str">
        <f t="shared" ref="AE7318:AE7381" si="2070">CONCATENATE(B7318, "/", C7318, "/", D7318,":00")</f>
        <v>11/1/1:00</v>
      </c>
    </row>
    <row r="7319" spans="2:31">
      <c r="B7319" s="37">
        <v>11</v>
      </c>
      <c r="C7319" s="38">
        <v>1</v>
      </c>
      <c r="D7319" s="39">
        <v>2</v>
      </c>
      <c r="E7319" s="17">
        <v>5.0999999999999996</v>
      </c>
      <c r="F7319" s="17">
        <v>0</v>
      </c>
      <c r="G7319" s="17">
        <v>0</v>
      </c>
      <c r="H7319" s="37">
        <f t="shared" si="2058"/>
        <v>41.18</v>
      </c>
      <c r="I7319" s="37">
        <f>IF(H7319&lt;'Roof Calculator'!$G$8, 1, 0)</f>
        <v>1</v>
      </c>
      <c r="J7319" s="37">
        <f>IF(H7319&gt;='Roof Calculator'!$G$8, 1, 0)</f>
        <v>0</v>
      </c>
      <c r="K7319" s="37">
        <f t="shared" si="2059"/>
        <v>41.18</v>
      </c>
      <c r="L7319" s="37">
        <f t="shared" si="2060"/>
        <v>0</v>
      </c>
      <c r="M7319" s="37">
        <v>0</v>
      </c>
      <c r="N7319" s="37">
        <f t="shared" si="2061"/>
        <v>0</v>
      </c>
      <c r="O7319" s="37">
        <v>0</v>
      </c>
      <c r="P7319" s="37">
        <v>0</v>
      </c>
      <c r="Q7319" s="21">
        <f t="shared" si="2062"/>
        <v>39.790999999999997</v>
      </c>
      <c r="R7319" s="21">
        <f t="shared" ref="R7319:R7382" si="2071">R7318+1/24</f>
        <v>305.04166666666566</v>
      </c>
      <c r="S7319" s="21">
        <f t="shared" ref="S7319:S7382" si="2072">ASIN(SIN(23.45*PI()/180)*SIN((360/365*(R7319-81))*PI()/180))*180/PI()</f>
        <v>-15.125498546689938</v>
      </c>
      <c r="T7319" s="21">
        <f t="shared" si="2063"/>
        <v>86.147999999999996</v>
      </c>
      <c r="U7319" s="37">
        <f>VLOOKUP(Time_Zone, 'LSTM LookUp'!$B$5:$D$8, 3, FALSE)</f>
        <v>-75</v>
      </c>
      <c r="V7319" s="21">
        <f t="shared" ref="V7319:V7382" si="2073">9.87*SIN(2*(360/365*(R7319-81))*PI()/180)-7.53*COS((360/365*(R7319-81))*PI()/180)-1.5*SIN((360/365*(R7319-81))*PI()/180)</f>
        <v>16.441499526565018</v>
      </c>
      <c r="W7319" s="21">
        <f t="shared" si="2064"/>
        <v>15.258374881641261</v>
      </c>
      <c r="X7319" s="21">
        <f t="shared" si="2065"/>
        <v>0</v>
      </c>
      <c r="Y7319" s="21">
        <f t="shared" si="2066"/>
        <v>0</v>
      </c>
      <c r="Z7319" s="21">
        <f t="shared" ref="Z7319:Z7382" si="2074">Y7319/10.764*3.412</f>
        <v>0</v>
      </c>
      <c r="AA7319" s="21">
        <f t="shared" si="2067"/>
        <v>0</v>
      </c>
      <c r="AB7319" s="21">
        <f t="shared" si="2068"/>
        <v>0</v>
      </c>
      <c r="AC7319" s="21">
        <f t="shared" si="2069"/>
        <v>0</v>
      </c>
      <c r="AD7319" s="21">
        <f t="shared" ref="AD7319:AD7382" si="2075">AB7319</f>
        <v>0</v>
      </c>
      <c r="AE7319" s="21" t="str">
        <f t="shared" si="2070"/>
        <v>11/1/2:00</v>
      </c>
    </row>
    <row r="7320" spans="2:31">
      <c r="B7320" s="37">
        <v>11</v>
      </c>
      <c r="C7320" s="38">
        <v>1</v>
      </c>
      <c r="D7320" s="39">
        <v>3</v>
      </c>
      <c r="E7320" s="17">
        <v>2.5</v>
      </c>
      <c r="F7320" s="17">
        <v>0</v>
      </c>
      <c r="G7320" s="17">
        <v>0</v>
      </c>
      <c r="H7320" s="37">
        <f t="shared" si="2058"/>
        <v>36.5</v>
      </c>
      <c r="I7320" s="37">
        <f>IF(H7320&lt;'Roof Calculator'!$G$8, 1, 0)</f>
        <v>1</v>
      </c>
      <c r="J7320" s="37">
        <f>IF(H7320&gt;='Roof Calculator'!$G$8, 1, 0)</f>
        <v>0</v>
      </c>
      <c r="K7320" s="37">
        <f t="shared" si="2059"/>
        <v>36.5</v>
      </c>
      <c r="L7320" s="37">
        <f t="shared" si="2060"/>
        <v>0</v>
      </c>
      <c r="M7320" s="37">
        <v>0</v>
      </c>
      <c r="N7320" s="37">
        <f t="shared" si="2061"/>
        <v>0</v>
      </c>
      <c r="O7320" s="37">
        <v>0</v>
      </c>
      <c r="P7320" s="37">
        <v>0</v>
      </c>
      <c r="Q7320" s="21">
        <f t="shared" si="2062"/>
        <v>39.790999999999997</v>
      </c>
      <c r="R7320" s="21">
        <f t="shared" si="2071"/>
        <v>305.08333333333235</v>
      </c>
      <c r="S7320" s="21">
        <f t="shared" si="2072"/>
        <v>-15.138285754435055</v>
      </c>
      <c r="T7320" s="21">
        <f t="shared" si="2063"/>
        <v>86.147999999999996</v>
      </c>
      <c r="U7320" s="37">
        <f>VLOOKUP(Time_Zone, 'LSTM LookUp'!$B$5:$D$8, 3, FALSE)</f>
        <v>-75</v>
      </c>
      <c r="V7320" s="21">
        <f t="shared" si="2073"/>
        <v>16.440742594473374</v>
      </c>
      <c r="W7320" s="21">
        <f t="shared" si="2064"/>
        <v>30.25818564861833</v>
      </c>
      <c r="X7320" s="21">
        <f t="shared" si="2065"/>
        <v>0</v>
      </c>
      <c r="Y7320" s="21">
        <f t="shared" si="2066"/>
        <v>0</v>
      </c>
      <c r="Z7320" s="21">
        <f t="shared" si="2074"/>
        <v>0</v>
      </c>
      <c r="AA7320" s="21">
        <f t="shared" si="2067"/>
        <v>0</v>
      </c>
      <c r="AB7320" s="21">
        <f t="shared" si="2068"/>
        <v>0</v>
      </c>
      <c r="AC7320" s="21">
        <f t="shared" si="2069"/>
        <v>0</v>
      </c>
      <c r="AD7320" s="21">
        <f t="shared" si="2075"/>
        <v>0</v>
      </c>
      <c r="AE7320" s="21" t="str">
        <f t="shared" si="2070"/>
        <v>11/1/3:00</v>
      </c>
    </row>
    <row r="7321" spans="2:31">
      <c r="B7321" s="37">
        <v>11</v>
      </c>
      <c r="C7321" s="38">
        <v>1</v>
      </c>
      <c r="D7321" s="39">
        <v>4</v>
      </c>
      <c r="E7321" s="17">
        <v>0</v>
      </c>
      <c r="F7321" s="17">
        <v>0</v>
      </c>
      <c r="G7321" s="17">
        <v>0</v>
      </c>
      <c r="H7321" s="37">
        <f t="shared" si="2058"/>
        <v>32</v>
      </c>
      <c r="I7321" s="37">
        <f>IF(H7321&lt;'Roof Calculator'!$G$8, 1, 0)</f>
        <v>1</v>
      </c>
      <c r="J7321" s="37">
        <f>IF(H7321&gt;='Roof Calculator'!$G$8, 1, 0)</f>
        <v>0</v>
      </c>
      <c r="K7321" s="37">
        <f t="shared" si="2059"/>
        <v>32</v>
      </c>
      <c r="L7321" s="37">
        <f t="shared" si="2060"/>
        <v>0</v>
      </c>
      <c r="M7321" s="37">
        <v>0</v>
      </c>
      <c r="N7321" s="37">
        <f t="shared" si="2061"/>
        <v>0</v>
      </c>
      <c r="O7321" s="37">
        <v>0</v>
      </c>
      <c r="P7321" s="37">
        <v>0</v>
      </c>
      <c r="Q7321" s="21">
        <f t="shared" si="2062"/>
        <v>39.790999999999997</v>
      </c>
      <c r="R7321" s="21">
        <f t="shared" si="2071"/>
        <v>305.12499999999903</v>
      </c>
      <c r="S7321" s="21">
        <f t="shared" si="2072"/>
        <v>-15.151065759343247</v>
      </c>
      <c r="T7321" s="21">
        <f t="shared" si="2063"/>
        <v>86.147999999999996</v>
      </c>
      <c r="U7321" s="37">
        <f>VLOOKUP(Time_Zone, 'LSTM LookUp'!$B$5:$D$8, 3, FALSE)</f>
        <v>-75</v>
      </c>
      <c r="V7321" s="21">
        <f t="shared" si="2073"/>
        <v>16.439962118361162</v>
      </c>
      <c r="W7321" s="21">
        <f t="shared" si="2064"/>
        <v>45.257990529590273</v>
      </c>
      <c r="X7321" s="21">
        <f t="shared" si="2065"/>
        <v>0</v>
      </c>
      <c r="Y7321" s="21">
        <f t="shared" si="2066"/>
        <v>0</v>
      </c>
      <c r="Z7321" s="21">
        <f t="shared" si="2074"/>
        <v>0</v>
      </c>
      <c r="AA7321" s="21">
        <f t="shared" si="2067"/>
        <v>0</v>
      </c>
      <c r="AB7321" s="21">
        <f t="shared" si="2068"/>
        <v>0</v>
      </c>
      <c r="AC7321" s="21">
        <f t="shared" si="2069"/>
        <v>0</v>
      </c>
      <c r="AD7321" s="21">
        <f t="shared" si="2075"/>
        <v>0</v>
      </c>
      <c r="AE7321" s="21" t="str">
        <f t="shared" si="2070"/>
        <v>11/1/4:00</v>
      </c>
    </row>
    <row r="7322" spans="2:31">
      <c r="B7322" s="37">
        <v>11</v>
      </c>
      <c r="C7322" s="38">
        <v>1</v>
      </c>
      <c r="D7322" s="39">
        <v>5</v>
      </c>
      <c r="E7322" s="17">
        <v>-0.6</v>
      </c>
      <c r="F7322" s="17">
        <v>0</v>
      </c>
      <c r="G7322" s="17">
        <v>0</v>
      </c>
      <c r="H7322" s="37">
        <f t="shared" si="2058"/>
        <v>30.92</v>
      </c>
      <c r="I7322" s="37">
        <f>IF(H7322&lt;'Roof Calculator'!$G$8, 1, 0)</f>
        <v>1</v>
      </c>
      <c r="J7322" s="37">
        <f>IF(H7322&gt;='Roof Calculator'!$G$8, 1, 0)</f>
        <v>0</v>
      </c>
      <c r="K7322" s="37">
        <f t="shared" si="2059"/>
        <v>30.92</v>
      </c>
      <c r="L7322" s="37">
        <f t="shared" si="2060"/>
        <v>0</v>
      </c>
      <c r="M7322" s="37">
        <v>0</v>
      </c>
      <c r="N7322" s="37">
        <f t="shared" si="2061"/>
        <v>0</v>
      </c>
      <c r="O7322" s="37">
        <v>0</v>
      </c>
      <c r="P7322" s="37">
        <v>0</v>
      </c>
      <c r="Q7322" s="21">
        <f t="shared" si="2062"/>
        <v>39.790999999999997</v>
      </c>
      <c r="R7322" s="21">
        <f t="shared" si="2071"/>
        <v>305.16666666666572</v>
      </c>
      <c r="S7322" s="21">
        <f t="shared" si="2072"/>
        <v>-15.163838554170392</v>
      </c>
      <c r="T7322" s="21">
        <f t="shared" si="2063"/>
        <v>86.147999999999996</v>
      </c>
      <c r="U7322" s="37">
        <f>VLOOKUP(Time_Zone, 'LSTM LookUp'!$B$5:$D$8, 3, FALSE)</f>
        <v>-75</v>
      </c>
      <c r="V7322" s="21">
        <f t="shared" si="2073"/>
        <v>16.439158095614545</v>
      </c>
      <c r="W7322" s="21">
        <f t="shared" si="2064"/>
        <v>60.257789523903647</v>
      </c>
      <c r="X7322" s="21">
        <f t="shared" si="2065"/>
        <v>0</v>
      </c>
      <c r="Y7322" s="21">
        <f t="shared" si="2066"/>
        <v>0</v>
      </c>
      <c r="Z7322" s="21">
        <f t="shared" si="2074"/>
        <v>0</v>
      </c>
      <c r="AA7322" s="21">
        <f t="shared" si="2067"/>
        <v>0</v>
      </c>
      <c r="AB7322" s="21">
        <f t="shared" si="2068"/>
        <v>0</v>
      </c>
      <c r="AC7322" s="21">
        <f t="shared" si="2069"/>
        <v>0</v>
      </c>
      <c r="AD7322" s="21">
        <f t="shared" si="2075"/>
        <v>0</v>
      </c>
      <c r="AE7322" s="21" t="str">
        <f t="shared" si="2070"/>
        <v>11/1/5:00</v>
      </c>
    </row>
    <row r="7323" spans="2:31">
      <c r="B7323" s="37">
        <v>11</v>
      </c>
      <c r="C7323" s="38">
        <v>1</v>
      </c>
      <c r="D7323" s="39">
        <v>6</v>
      </c>
      <c r="E7323" s="17">
        <v>-0.6</v>
      </c>
      <c r="F7323" s="17">
        <v>0</v>
      </c>
      <c r="G7323" s="17">
        <v>0</v>
      </c>
      <c r="H7323" s="37">
        <f t="shared" si="2058"/>
        <v>30.92</v>
      </c>
      <c r="I7323" s="37">
        <f>IF(H7323&lt;'Roof Calculator'!$G$8, 1, 0)</f>
        <v>1</v>
      </c>
      <c r="J7323" s="37">
        <f>IF(H7323&gt;='Roof Calculator'!$G$8, 1, 0)</f>
        <v>0</v>
      </c>
      <c r="K7323" s="37">
        <f t="shared" si="2059"/>
        <v>30.92</v>
      </c>
      <c r="L7323" s="37">
        <f t="shared" si="2060"/>
        <v>0</v>
      </c>
      <c r="M7323" s="37">
        <v>0</v>
      </c>
      <c r="N7323" s="37">
        <f t="shared" si="2061"/>
        <v>0</v>
      </c>
      <c r="O7323" s="37">
        <v>0</v>
      </c>
      <c r="P7323" s="37">
        <v>0</v>
      </c>
      <c r="Q7323" s="21">
        <f t="shared" si="2062"/>
        <v>39.790999999999997</v>
      </c>
      <c r="R7323" s="21">
        <f t="shared" si="2071"/>
        <v>305.2083333333324</v>
      </c>
      <c r="S7323" s="21">
        <f t="shared" si="2072"/>
        <v>-15.17660413167323</v>
      </c>
      <c r="T7323" s="21">
        <f t="shared" si="2063"/>
        <v>86.147999999999996</v>
      </c>
      <c r="U7323" s="37">
        <f>VLOOKUP(Time_Zone, 'LSTM LookUp'!$B$5:$D$8, 3, FALSE)</f>
        <v>-75</v>
      </c>
      <c r="V7323" s="21">
        <f t="shared" si="2073"/>
        <v>16.438330523662831</v>
      </c>
      <c r="W7323" s="21">
        <f t="shared" si="2064"/>
        <v>75.257582630915678</v>
      </c>
      <c r="X7323" s="21">
        <f t="shared" si="2065"/>
        <v>0</v>
      </c>
      <c r="Y7323" s="21">
        <f t="shared" si="2066"/>
        <v>0</v>
      </c>
      <c r="Z7323" s="21">
        <f t="shared" si="2074"/>
        <v>0</v>
      </c>
      <c r="AA7323" s="21">
        <f t="shared" si="2067"/>
        <v>0</v>
      </c>
      <c r="AB7323" s="21">
        <f t="shared" si="2068"/>
        <v>0</v>
      </c>
      <c r="AC7323" s="21">
        <f t="shared" si="2069"/>
        <v>0</v>
      </c>
      <c r="AD7323" s="21">
        <f t="shared" si="2075"/>
        <v>0</v>
      </c>
      <c r="AE7323" s="21" t="str">
        <f t="shared" si="2070"/>
        <v>11/1/6:00</v>
      </c>
    </row>
    <row r="7324" spans="2:31">
      <c r="B7324" s="37">
        <v>11</v>
      </c>
      <c r="C7324" s="38">
        <v>1</v>
      </c>
      <c r="D7324" s="39">
        <v>7</v>
      </c>
      <c r="E7324" s="17">
        <v>-1.1000000000000001</v>
      </c>
      <c r="F7324" s="17">
        <v>0</v>
      </c>
      <c r="G7324" s="17">
        <v>0</v>
      </c>
      <c r="H7324" s="37">
        <f t="shared" si="2058"/>
        <v>30.02</v>
      </c>
      <c r="I7324" s="37">
        <f>IF(H7324&lt;'Roof Calculator'!$G$8, 1, 0)</f>
        <v>1</v>
      </c>
      <c r="J7324" s="37">
        <f>IF(H7324&gt;='Roof Calculator'!$G$8, 1, 0)</f>
        <v>0</v>
      </c>
      <c r="K7324" s="37">
        <f t="shared" si="2059"/>
        <v>30.02</v>
      </c>
      <c r="L7324" s="37">
        <f t="shared" si="2060"/>
        <v>0</v>
      </c>
      <c r="M7324" s="37">
        <v>0</v>
      </c>
      <c r="N7324" s="37">
        <f t="shared" si="2061"/>
        <v>0</v>
      </c>
      <c r="O7324" s="37">
        <v>0</v>
      </c>
      <c r="P7324" s="37">
        <v>0</v>
      </c>
      <c r="Q7324" s="21">
        <f t="shared" si="2062"/>
        <v>39.790999999999997</v>
      </c>
      <c r="R7324" s="21">
        <f t="shared" si="2071"/>
        <v>305.24999999999909</v>
      </c>
      <c r="S7324" s="21">
        <f t="shared" si="2072"/>
        <v>-15.189362484609447</v>
      </c>
      <c r="T7324" s="21">
        <f t="shared" si="2063"/>
        <v>86.147999999999996</v>
      </c>
      <c r="U7324" s="37">
        <f>VLOOKUP(Time_Zone, 'LSTM LookUp'!$B$5:$D$8, 3, FALSE)</f>
        <v>-75</v>
      </c>
      <c r="V7324" s="21">
        <f t="shared" si="2073"/>
        <v>16.43747939997851</v>
      </c>
      <c r="W7324" s="21">
        <f t="shared" si="2064"/>
        <v>90.257369849994632</v>
      </c>
      <c r="X7324" s="21">
        <f t="shared" si="2065"/>
        <v>0</v>
      </c>
      <c r="Y7324" s="21">
        <f t="shared" si="2066"/>
        <v>0</v>
      </c>
      <c r="Z7324" s="21">
        <f t="shared" si="2074"/>
        <v>0</v>
      </c>
      <c r="AA7324" s="21">
        <f t="shared" si="2067"/>
        <v>0</v>
      </c>
      <c r="AB7324" s="21">
        <f t="shared" si="2068"/>
        <v>0</v>
      </c>
      <c r="AC7324" s="21">
        <f t="shared" si="2069"/>
        <v>0</v>
      </c>
      <c r="AD7324" s="21">
        <f t="shared" si="2075"/>
        <v>0</v>
      </c>
      <c r="AE7324" s="21" t="str">
        <f t="shared" si="2070"/>
        <v>11/1/7:00</v>
      </c>
    </row>
    <row r="7325" spans="2:31">
      <c r="B7325" s="37">
        <v>11</v>
      </c>
      <c r="C7325" s="38">
        <v>1</v>
      </c>
      <c r="D7325" s="39">
        <v>8</v>
      </c>
      <c r="E7325" s="17">
        <v>-0.6</v>
      </c>
      <c r="F7325" s="17">
        <v>16</v>
      </c>
      <c r="G7325" s="17">
        <v>242</v>
      </c>
      <c r="H7325" s="37">
        <f t="shared" si="2058"/>
        <v>30.92</v>
      </c>
      <c r="I7325" s="37">
        <f>IF(H7325&lt;'Roof Calculator'!$G$8, 1, 0)</f>
        <v>1</v>
      </c>
      <c r="J7325" s="37">
        <f>IF(H7325&gt;='Roof Calculator'!$G$8, 1, 0)</f>
        <v>0</v>
      </c>
      <c r="K7325" s="37">
        <f t="shared" si="2059"/>
        <v>30.92</v>
      </c>
      <c r="L7325" s="37">
        <f t="shared" si="2060"/>
        <v>0</v>
      </c>
      <c r="M7325" s="37">
        <v>0</v>
      </c>
      <c r="N7325" s="37">
        <f t="shared" si="2061"/>
        <v>16</v>
      </c>
      <c r="O7325" s="37">
        <v>0</v>
      </c>
      <c r="P7325" s="37">
        <v>0</v>
      </c>
      <c r="Q7325" s="21">
        <f t="shared" si="2062"/>
        <v>39.790999999999997</v>
      </c>
      <c r="R7325" s="21">
        <f t="shared" si="2071"/>
        <v>305.29166666666578</v>
      </c>
      <c r="S7325" s="21">
        <f t="shared" si="2072"/>
        <v>-15.202113605737617</v>
      </c>
      <c r="T7325" s="21">
        <f t="shared" si="2063"/>
        <v>86.147999999999996</v>
      </c>
      <c r="U7325" s="37">
        <f>VLOOKUP(Time_Zone, 'LSTM LookUp'!$B$5:$D$8, 3, FALSE)</f>
        <v>-75</v>
      </c>
      <c r="V7325" s="21">
        <f t="shared" si="2073"/>
        <v>16.436604722077259</v>
      </c>
      <c r="W7325" s="21">
        <f t="shared" si="2064"/>
        <v>105.25715118051932</v>
      </c>
      <c r="X7325" s="21">
        <f t="shared" si="2065"/>
        <v>-87.833130353311915</v>
      </c>
      <c r="Y7325" s="21">
        <f t="shared" si="2066"/>
        <v>-71.833130353311915</v>
      </c>
      <c r="Z7325" s="21">
        <f t="shared" si="2074"/>
        <v>-22.769847711399134</v>
      </c>
      <c r="AA7325" s="21">
        <f t="shared" si="2067"/>
        <v>-22.769847711399134</v>
      </c>
      <c r="AB7325" s="21">
        <f t="shared" si="2068"/>
        <v>0</v>
      </c>
      <c r="AC7325" s="21">
        <f t="shared" si="2069"/>
        <v>0</v>
      </c>
      <c r="AD7325" s="21">
        <f t="shared" si="2075"/>
        <v>0</v>
      </c>
      <c r="AE7325" s="21" t="str">
        <f t="shared" si="2070"/>
        <v>11/1/8:00</v>
      </c>
    </row>
    <row r="7326" spans="2:31">
      <c r="B7326" s="37">
        <v>11</v>
      </c>
      <c r="C7326" s="38">
        <v>1</v>
      </c>
      <c r="D7326" s="39">
        <v>9</v>
      </c>
      <c r="E7326" s="17">
        <v>2.2000000000000002</v>
      </c>
      <c r="F7326" s="17">
        <v>35</v>
      </c>
      <c r="G7326" s="17">
        <v>650</v>
      </c>
      <c r="H7326" s="37">
        <f t="shared" si="2058"/>
        <v>35.96</v>
      </c>
      <c r="I7326" s="37">
        <f>IF(H7326&lt;'Roof Calculator'!$G$8, 1, 0)</f>
        <v>1</v>
      </c>
      <c r="J7326" s="37">
        <f>IF(H7326&gt;='Roof Calculator'!$G$8, 1, 0)</f>
        <v>0</v>
      </c>
      <c r="K7326" s="37">
        <f t="shared" si="2059"/>
        <v>35.96</v>
      </c>
      <c r="L7326" s="37">
        <f t="shared" si="2060"/>
        <v>0</v>
      </c>
      <c r="M7326" s="37">
        <v>0</v>
      </c>
      <c r="N7326" s="37">
        <f t="shared" si="2061"/>
        <v>35</v>
      </c>
      <c r="O7326" s="37">
        <v>0</v>
      </c>
      <c r="P7326" s="37">
        <v>0</v>
      </c>
      <c r="Q7326" s="21">
        <f t="shared" si="2062"/>
        <v>39.790999999999997</v>
      </c>
      <c r="R7326" s="21">
        <f t="shared" si="2071"/>
        <v>305.33333333333246</v>
      </c>
      <c r="S7326" s="21">
        <f t="shared" si="2072"/>
        <v>-15.214857487817259</v>
      </c>
      <c r="T7326" s="21">
        <f t="shared" si="2063"/>
        <v>86.147999999999996</v>
      </c>
      <c r="U7326" s="37">
        <f>VLOOKUP(Time_Zone, 'LSTM LookUp'!$B$5:$D$8, 3, FALSE)</f>
        <v>-75</v>
      </c>
      <c r="V7326" s="21">
        <f t="shared" si="2073"/>
        <v>16.435706487517926</v>
      </c>
      <c r="W7326" s="21">
        <f t="shared" si="2064"/>
        <v>120.25692662187947</v>
      </c>
      <c r="X7326" s="21">
        <f t="shared" si="2065"/>
        <v>-352.0136744762728</v>
      </c>
      <c r="Y7326" s="21">
        <f t="shared" si="2066"/>
        <v>-317.0136744762728</v>
      </c>
      <c r="Z7326" s="21">
        <f t="shared" si="2074"/>
        <v>-100.48779796665207</v>
      </c>
      <c r="AA7326" s="21">
        <f t="shared" si="2067"/>
        <v>-100.48779796665207</v>
      </c>
      <c r="AB7326" s="21">
        <f t="shared" si="2068"/>
        <v>0</v>
      </c>
      <c r="AC7326" s="21">
        <f t="shared" si="2069"/>
        <v>0</v>
      </c>
      <c r="AD7326" s="21">
        <f t="shared" si="2075"/>
        <v>0</v>
      </c>
      <c r="AE7326" s="21" t="str">
        <f t="shared" si="2070"/>
        <v>11/1/9:00</v>
      </c>
    </row>
    <row r="7327" spans="2:31">
      <c r="B7327" s="37">
        <v>11</v>
      </c>
      <c r="C7327" s="38">
        <v>1</v>
      </c>
      <c r="D7327" s="39">
        <v>10</v>
      </c>
      <c r="E7327" s="17">
        <v>6.1</v>
      </c>
      <c r="F7327" s="17">
        <v>50</v>
      </c>
      <c r="G7327" s="17">
        <v>798</v>
      </c>
      <c r="H7327" s="37">
        <f t="shared" si="2058"/>
        <v>42.980000000000004</v>
      </c>
      <c r="I7327" s="37">
        <f>IF(H7327&lt;'Roof Calculator'!$G$8, 1, 0)</f>
        <v>1</v>
      </c>
      <c r="J7327" s="37">
        <f>IF(H7327&gt;='Roof Calculator'!$G$8, 1, 0)</f>
        <v>0</v>
      </c>
      <c r="K7327" s="37">
        <f t="shared" si="2059"/>
        <v>42.980000000000004</v>
      </c>
      <c r="L7327" s="37">
        <f t="shared" si="2060"/>
        <v>0</v>
      </c>
      <c r="M7327" s="37">
        <v>0</v>
      </c>
      <c r="N7327" s="37">
        <f t="shared" si="2061"/>
        <v>50</v>
      </c>
      <c r="O7327" s="37">
        <v>0</v>
      </c>
      <c r="P7327" s="37">
        <v>0</v>
      </c>
      <c r="Q7327" s="21">
        <f t="shared" si="2062"/>
        <v>39.790999999999997</v>
      </c>
      <c r="R7327" s="21">
        <f t="shared" si="2071"/>
        <v>305.37499999999915</v>
      </c>
      <c r="S7327" s="21">
        <f t="shared" si="2072"/>
        <v>-15.227594123608794</v>
      </c>
      <c r="T7327" s="21">
        <f t="shared" si="2063"/>
        <v>86.147999999999996</v>
      </c>
      <c r="U7327" s="37">
        <f>VLOOKUP(Time_Zone, 'LSTM LookUp'!$B$5:$D$8, 3, FALSE)</f>
        <v>-75</v>
      </c>
      <c r="V7327" s="21">
        <f t="shared" si="2073"/>
        <v>16.434784693902561</v>
      </c>
      <c r="W7327" s="21">
        <f t="shared" si="2064"/>
        <v>135.25669617347563</v>
      </c>
      <c r="X7327" s="21">
        <f t="shared" si="2065"/>
        <v>-554.36456786738336</v>
      </c>
      <c r="Y7327" s="21">
        <f t="shared" si="2066"/>
        <v>-504.36456786738336</v>
      </c>
      <c r="Z7327" s="21">
        <f t="shared" si="2074"/>
        <v>-159.87475897096917</v>
      </c>
      <c r="AA7327" s="21">
        <f t="shared" si="2067"/>
        <v>-159.87475897096917</v>
      </c>
      <c r="AB7327" s="21">
        <f t="shared" si="2068"/>
        <v>0</v>
      </c>
      <c r="AC7327" s="21">
        <f t="shared" si="2069"/>
        <v>0</v>
      </c>
      <c r="AD7327" s="21">
        <f t="shared" si="2075"/>
        <v>0</v>
      </c>
      <c r="AE7327" s="21" t="str">
        <f t="shared" si="2070"/>
        <v>11/1/10:00</v>
      </c>
    </row>
    <row r="7328" spans="2:31">
      <c r="B7328" s="37">
        <v>11</v>
      </c>
      <c r="C7328" s="38">
        <v>1</v>
      </c>
      <c r="D7328" s="39">
        <v>11</v>
      </c>
      <c r="E7328" s="17">
        <v>8.9</v>
      </c>
      <c r="F7328" s="17">
        <v>78</v>
      </c>
      <c r="G7328" s="17">
        <v>704</v>
      </c>
      <c r="H7328" s="37">
        <f t="shared" si="2058"/>
        <v>48.02</v>
      </c>
      <c r="I7328" s="37">
        <f>IF(H7328&lt;'Roof Calculator'!$G$8, 1, 0)</f>
        <v>1</v>
      </c>
      <c r="J7328" s="37">
        <f>IF(H7328&gt;='Roof Calculator'!$G$8, 1, 0)</f>
        <v>0</v>
      </c>
      <c r="K7328" s="37">
        <f t="shared" si="2059"/>
        <v>48.02</v>
      </c>
      <c r="L7328" s="37">
        <f t="shared" si="2060"/>
        <v>0</v>
      </c>
      <c r="M7328" s="37">
        <v>0</v>
      </c>
      <c r="N7328" s="37">
        <f t="shared" si="2061"/>
        <v>78</v>
      </c>
      <c r="O7328" s="37">
        <v>0</v>
      </c>
      <c r="P7328" s="37">
        <v>0</v>
      </c>
      <c r="Q7328" s="21">
        <f t="shared" si="2062"/>
        <v>39.790999999999997</v>
      </c>
      <c r="R7328" s="21">
        <f t="shared" si="2071"/>
        <v>305.41666666666583</v>
      </c>
      <c r="S7328" s="21">
        <f t="shared" si="2072"/>
        <v>-15.240323505873601</v>
      </c>
      <c r="T7328" s="21">
        <f t="shared" si="2063"/>
        <v>86.147999999999996</v>
      </c>
      <c r="U7328" s="37">
        <f>VLOOKUP(Time_Zone, 'LSTM LookUp'!$B$5:$D$8, 3, FALSE)</f>
        <v>-75</v>
      </c>
      <c r="V7328" s="21">
        <f t="shared" si="2073"/>
        <v>16.433839338876417</v>
      </c>
      <c r="W7328" s="21">
        <f t="shared" si="2064"/>
        <v>150.25645983471907</v>
      </c>
      <c r="X7328" s="21">
        <f t="shared" si="2065"/>
        <v>-571.59400397320826</v>
      </c>
      <c r="Y7328" s="21">
        <f t="shared" si="2066"/>
        <v>-493.59400397320826</v>
      </c>
      <c r="Z7328" s="21">
        <f t="shared" si="2074"/>
        <v>-156.46067833115819</v>
      </c>
      <c r="AA7328" s="21">
        <f t="shared" si="2067"/>
        <v>-156.46067833115819</v>
      </c>
      <c r="AB7328" s="21">
        <f t="shared" si="2068"/>
        <v>0</v>
      </c>
      <c r="AC7328" s="21">
        <f t="shared" si="2069"/>
        <v>0</v>
      </c>
      <c r="AD7328" s="21">
        <f t="shared" si="2075"/>
        <v>0</v>
      </c>
      <c r="AE7328" s="21" t="str">
        <f t="shared" si="2070"/>
        <v>11/1/11:00</v>
      </c>
    </row>
    <row r="7329" spans="2:31">
      <c r="B7329" s="37">
        <v>11</v>
      </c>
      <c r="C7329" s="38">
        <v>1</v>
      </c>
      <c r="D7329" s="39">
        <v>12</v>
      </c>
      <c r="E7329" s="17">
        <v>10.6</v>
      </c>
      <c r="F7329" s="17">
        <v>77</v>
      </c>
      <c r="G7329" s="17">
        <v>812</v>
      </c>
      <c r="H7329" s="37">
        <f t="shared" si="2058"/>
        <v>51.08</v>
      </c>
      <c r="I7329" s="37">
        <f>IF(H7329&lt;'Roof Calculator'!$G$8, 1, 0)</f>
        <v>1</v>
      </c>
      <c r="J7329" s="37">
        <f>IF(H7329&gt;='Roof Calculator'!$G$8, 1, 0)</f>
        <v>0</v>
      </c>
      <c r="K7329" s="37">
        <f t="shared" si="2059"/>
        <v>51.08</v>
      </c>
      <c r="L7329" s="37">
        <f t="shared" si="2060"/>
        <v>0</v>
      </c>
      <c r="M7329" s="37">
        <v>0</v>
      </c>
      <c r="N7329" s="37">
        <f t="shared" si="2061"/>
        <v>77</v>
      </c>
      <c r="O7329" s="37">
        <v>0</v>
      </c>
      <c r="P7329" s="37">
        <v>0</v>
      </c>
      <c r="Q7329" s="21">
        <f t="shared" si="2062"/>
        <v>39.790999999999997</v>
      </c>
      <c r="R7329" s="21">
        <f t="shared" si="2071"/>
        <v>305.45833333333252</v>
      </c>
      <c r="S7329" s="21">
        <f t="shared" si="2072"/>
        <v>-15.253045627373998</v>
      </c>
      <c r="T7329" s="21">
        <f t="shared" si="2063"/>
        <v>86.147999999999996</v>
      </c>
      <c r="U7329" s="37">
        <f>VLOOKUP(Time_Zone, 'LSTM LookUp'!$B$5:$D$8, 3, FALSE)</f>
        <v>-75</v>
      </c>
      <c r="V7329" s="21">
        <f t="shared" si="2073"/>
        <v>16.432870420127948</v>
      </c>
      <c r="W7329" s="21">
        <f t="shared" si="2064"/>
        <v>165.25621760503199</v>
      </c>
      <c r="X7329" s="21">
        <f t="shared" si="2065"/>
        <v>-718.84529436828529</v>
      </c>
      <c r="Y7329" s="21">
        <f t="shared" si="2066"/>
        <v>-641.84529436828529</v>
      </c>
      <c r="Z7329" s="21">
        <f t="shared" si="2074"/>
        <v>-203.45374808478164</v>
      </c>
      <c r="AA7329" s="21">
        <f t="shared" si="2067"/>
        <v>-203.45374808478164</v>
      </c>
      <c r="AB7329" s="21">
        <f t="shared" si="2068"/>
        <v>0</v>
      </c>
      <c r="AC7329" s="21">
        <f t="shared" si="2069"/>
        <v>0</v>
      </c>
      <c r="AD7329" s="21">
        <f t="shared" si="2075"/>
        <v>0</v>
      </c>
      <c r="AE7329" s="21" t="str">
        <f t="shared" si="2070"/>
        <v>11/1/12:00</v>
      </c>
    </row>
    <row r="7330" spans="2:31">
      <c r="B7330" s="37">
        <v>11</v>
      </c>
      <c r="C7330" s="38">
        <v>1</v>
      </c>
      <c r="D7330" s="39">
        <v>13</v>
      </c>
      <c r="E7330" s="17">
        <v>11.7</v>
      </c>
      <c r="F7330" s="17">
        <v>149</v>
      </c>
      <c r="G7330" s="17">
        <v>698</v>
      </c>
      <c r="H7330" s="37">
        <f t="shared" si="2058"/>
        <v>53.06</v>
      </c>
      <c r="I7330" s="37">
        <f>IF(H7330&lt;'Roof Calculator'!$G$8, 1, 0)</f>
        <v>1</v>
      </c>
      <c r="J7330" s="37">
        <f>IF(H7330&gt;='Roof Calculator'!$G$8, 1, 0)</f>
        <v>0</v>
      </c>
      <c r="K7330" s="37">
        <f t="shared" si="2059"/>
        <v>53.06</v>
      </c>
      <c r="L7330" s="37">
        <f t="shared" si="2060"/>
        <v>0</v>
      </c>
      <c r="M7330" s="37">
        <v>0</v>
      </c>
      <c r="N7330" s="37">
        <f t="shared" si="2061"/>
        <v>149</v>
      </c>
      <c r="O7330" s="37">
        <v>0</v>
      </c>
      <c r="P7330" s="37">
        <v>0</v>
      </c>
      <c r="Q7330" s="21">
        <f t="shared" si="2062"/>
        <v>39.790999999999997</v>
      </c>
      <c r="R7330" s="21">
        <f t="shared" si="2071"/>
        <v>305.4999999999992</v>
      </c>
      <c r="S7330" s="21">
        <f t="shared" si="2072"/>
        <v>-15.265760480873215</v>
      </c>
      <c r="T7330" s="21">
        <f t="shared" si="2063"/>
        <v>86.147999999999996</v>
      </c>
      <c r="U7330" s="37">
        <f>VLOOKUP(Time_Zone, 'LSTM LookUp'!$B$5:$D$8, 3, FALSE)</f>
        <v>-75</v>
      </c>
      <c r="V7330" s="21">
        <f t="shared" si="2073"/>
        <v>16.43187793538883</v>
      </c>
      <c r="W7330" s="21">
        <f t="shared" si="2064"/>
        <v>180.25596948384717</v>
      </c>
      <c r="X7330" s="21">
        <f t="shared" si="2065"/>
        <v>-635.02023308490766</v>
      </c>
      <c r="Y7330" s="21">
        <f t="shared" si="2066"/>
        <v>-486.02023308490766</v>
      </c>
      <c r="Z7330" s="21">
        <f t="shared" si="2074"/>
        <v>-154.05992524021786</v>
      </c>
      <c r="AA7330" s="21">
        <f t="shared" si="2067"/>
        <v>-154.05992524021786</v>
      </c>
      <c r="AB7330" s="21">
        <f t="shared" si="2068"/>
        <v>0</v>
      </c>
      <c r="AC7330" s="21">
        <f t="shared" si="2069"/>
        <v>0</v>
      </c>
      <c r="AD7330" s="21">
        <f t="shared" si="2075"/>
        <v>0</v>
      </c>
      <c r="AE7330" s="21" t="str">
        <f t="shared" si="2070"/>
        <v>11/1/13:00</v>
      </c>
    </row>
    <row r="7331" spans="2:31">
      <c r="B7331" s="37">
        <v>11</v>
      </c>
      <c r="C7331" s="38">
        <v>1</v>
      </c>
      <c r="D7331" s="39">
        <v>14</v>
      </c>
      <c r="E7331" s="17">
        <v>11.1</v>
      </c>
      <c r="F7331" s="17">
        <v>239</v>
      </c>
      <c r="G7331" s="17">
        <v>272</v>
      </c>
      <c r="H7331" s="37">
        <f t="shared" si="2058"/>
        <v>51.98</v>
      </c>
      <c r="I7331" s="37">
        <f>IF(H7331&lt;'Roof Calculator'!$G$8, 1, 0)</f>
        <v>1</v>
      </c>
      <c r="J7331" s="37">
        <f>IF(H7331&gt;='Roof Calculator'!$G$8, 1, 0)</f>
        <v>0</v>
      </c>
      <c r="K7331" s="37">
        <f t="shared" si="2059"/>
        <v>51.98</v>
      </c>
      <c r="L7331" s="37">
        <f t="shared" si="2060"/>
        <v>0</v>
      </c>
      <c r="M7331" s="37">
        <v>0</v>
      </c>
      <c r="N7331" s="37">
        <f t="shared" si="2061"/>
        <v>239</v>
      </c>
      <c r="O7331" s="37">
        <v>0</v>
      </c>
      <c r="P7331" s="37">
        <v>0</v>
      </c>
      <c r="Q7331" s="21">
        <f t="shared" si="2062"/>
        <v>39.790999999999997</v>
      </c>
      <c r="R7331" s="21">
        <f t="shared" si="2071"/>
        <v>305.54166666666589</v>
      </c>
      <c r="S7331" s="21">
        <f t="shared" si="2072"/>
        <v>-15.278468059135479</v>
      </c>
      <c r="T7331" s="21">
        <f t="shared" si="2063"/>
        <v>86.147999999999996</v>
      </c>
      <c r="U7331" s="37">
        <f>VLOOKUP(Time_Zone, 'LSTM LookUp'!$B$5:$D$8, 3, FALSE)</f>
        <v>-75</v>
      </c>
      <c r="V7331" s="21">
        <f t="shared" si="2073"/>
        <v>16.430861882433952</v>
      </c>
      <c r="W7331" s="21">
        <f t="shared" si="2064"/>
        <v>195.25571547060846</v>
      </c>
      <c r="X7331" s="21">
        <f t="shared" si="2065"/>
        <v>-240.38014098120181</v>
      </c>
      <c r="Y7331" s="21">
        <f t="shared" si="2066"/>
        <v>-1.3801409812018051</v>
      </c>
      <c r="Z7331" s="21">
        <f t="shared" si="2074"/>
        <v>-0.4374805860145447</v>
      </c>
      <c r="AA7331" s="21">
        <f t="shared" si="2067"/>
        <v>-0.4374805860145447</v>
      </c>
      <c r="AB7331" s="21">
        <f t="shared" si="2068"/>
        <v>0</v>
      </c>
      <c r="AC7331" s="21">
        <f t="shared" si="2069"/>
        <v>0</v>
      </c>
      <c r="AD7331" s="21">
        <f t="shared" si="2075"/>
        <v>0</v>
      </c>
      <c r="AE7331" s="21" t="str">
        <f t="shared" si="2070"/>
        <v>11/1/14:00</v>
      </c>
    </row>
    <row r="7332" spans="2:31">
      <c r="B7332" s="37">
        <v>11</v>
      </c>
      <c r="C7332" s="38">
        <v>1</v>
      </c>
      <c r="D7332" s="39">
        <v>15</v>
      </c>
      <c r="E7332" s="17">
        <v>11.1</v>
      </c>
      <c r="F7332" s="17">
        <v>215</v>
      </c>
      <c r="G7332" s="17">
        <v>367</v>
      </c>
      <c r="H7332" s="37">
        <f t="shared" si="2058"/>
        <v>51.98</v>
      </c>
      <c r="I7332" s="37">
        <f>IF(H7332&lt;'Roof Calculator'!$G$8, 1, 0)</f>
        <v>1</v>
      </c>
      <c r="J7332" s="37">
        <f>IF(H7332&gt;='Roof Calculator'!$G$8, 1, 0)</f>
        <v>0</v>
      </c>
      <c r="K7332" s="37">
        <f t="shared" si="2059"/>
        <v>51.98</v>
      </c>
      <c r="L7332" s="37">
        <f t="shared" si="2060"/>
        <v>0</v>
      </c>
      <c r="M7332" s="37">
        <v>0</v>
      </c>
      <c r="N7332" s="37">
        <f t="shared" si="2061"/>
        <v>215</v>
      </c>
      <c r="O7332" s="37">
        <v>0</v>
      </c>
      <c r="P7332" s="37">
        <v>0</v>
      </c>
      <c r="Q7332" s="21">
        <f t="shared" si="2062"/>
        <v>39.790999999999997</v>
      </c>
      <c r="R7332" s="21">
        <f t="shared" si="2071"/>
        <v>305.58333333333258</v>
      </c>
      <c r="S7332" s="21">
        <f t="shared" si="2072"/>
        <v>-15.29116835492594</v>
      </c>
      <c r="T7332" s="21">
        <f t="shared" si="2063"/>
        <v>86.147999999999996</v>
      </c>
      <c r="U7332" s="37">
        <f>VLOOKUP(Time_Zone, 'LSTM LookUp'!$B$5:$D$8, 3, FALSE)</f>
        <v>-75</v>
      </c>
      <c r="V7332" s="21">
        <f t="shared" si="2073"/>
        <v>16.429822259081444</v>
      </c>
      <c r="W7332" s="21">
        <f t="shared" si="2064"/>
        <v>210.25545556477039</v>
      </c>
      <c r="X7332" s="21">
        <f t="shared" si="2065"/>
        <v>-296.90457411756455</v>
      </c>
      <c r="Y7332" s="21">
        <f t="shared" si="2066"/>
        <v>-81.90457411756455</v>
      </c>
      <c r="Z7332" s="21">
        <f t="shared" si="2074"/>
        <v>-25.962319480595529</v>
      </c>
      <c r="AA7332" s="21">
        <f t="shared" si="2067"/>
        <v>-25.962319480595529</v>
      </c>
      <c r="AB7332" s="21">
        <f t="shared" si="2068"/>
        <v>0</v>
      </c>
      <c r="AC7332" s="21">
        <f t="shared" si="2069"/>
        <v>0</v>
      </c>
      <c r="AD7332" s="21">
        <f t="shared" si="2075"/>
        <v>0</v>
      </c>
      <c r="AE7332" s="21" t="str">
        <f t="shared" si="2070"/>
        <v>11/1/15:00</v>
      </c>
    </row>
    <row r="7333" spans="2:31">
      <c r="B7333" s="37">
        <v>11</v>
      </c>
      <c r="C7333" s="38">
        <v>1</v>
      </c>
      <c r="D7333" s="39">
        <v>16</v>
      </c>
      <c r="E7333" s="17">
        <v>11.1</v>
      </c>
      <c r="F7333" s="17">
        <v>145</v>
      </c>
      <c r="G7333" s="17">
        <v>329</v>
      </c>
      <c r="H7333" s="37">
        <f t="shared" si="2058"/>
        <v>51.98</v>
      </c>
      <c r="I7333" s="37">
        <f>IF(H7333&lt;'Roof Calculator'!$G$8, 1, 0)</f>
        <v>1</v>
      </c>
      <c r="J7333" s="37">
        <f>IF(H7333&gt;='Roof Calculator'!$G$8, 1, 0)</f>
        <v>0</v>
      </c>
      <c r="K7333" s="37">
        <f t="shared" si="2059"/>
        <v>51.98</v>
      </c>
      <c r="L7333" s="37">
        <f t="shared" si="2060"/>
        <v>0</v>
      </c>
      <c r="M7333" s="37">
        <v>0</v>
      </c>
      <c r="N7333" s="37">
        <f t="shared" si="2061"/>
        <v>145</v>
      </c>
      <c r="O7333" s="37">
        <v>0</v>
      </c>
      <c r="P7333" s="37">
        <v>0</v>
      </c>
      <c r="Q7333" s="21">
        <f t="shared" si="2062"/>
        <v>39.790999999999997</v>
      </c>
      <c r="R7333" s="21">
        <f t="shared" si="2071"/>
        <v>305.62499999999926</v>
      </c>
      <c r="S7333" s="21">
        <f t="shared" si="2072"/>
        <v>-15.303861361010712</v>
      </c>
      <c r="T7333" s="21">
        <f t="shared" si="2063"/>
        <v>86.147999999999996</v>
      </c>
      <c r="U7333" s="37">
        <f>VLOOKUP(Time_Zone, 'LSTM LookUp'!$B$5:$D$8, 3, FALSE)</f>
        <v>-75</v>
      </c>
      <c r="V7333" s="21">
        <f t="shared" si="2073"/>
        <v>16.428759063192658</v>
      </c>
      <c r="W7333" s="21">
        <f t="shared" si="2064"/>
        <v>225.25518976579815</v>
      </c>
      <c r="X7333" s="21">
        <f t="shared" si="2065"/>
        <v>-227.22090667352799</v>
      </c>
      <c r="Y7333" s="21">
        <f t="shared" si="2066"/>
        <v>-82.220906673527992</v>
      </c>
      <c r="Z7333" s="21">
        <f t="shared" si="2074"/>
        <v>-26.062591375889774</v>
      </c>
      <c r="AA7333" s="21">
        <f t="shared" si="2067"/>
        <v>-26.062591375889774</v>
      </c>
      <c r="AB7333" s="21">
        <f t="shared" si="2068"/>
        <v>0</v>
      </c>
      <c r="AC7333" s="21">
        <f t="shared" si="2069"/>
        <v>0</v>
      </c>
      <c r="AD7333" s="21">
        <f t="shared" si="2075"/>
        <v>0</v>
      </c>
      <c r="AE7333" s="21" t="str">
        <f t="shared" si="2070"/>
        <v>11/1/16:00</v>
      </c>
    </row>
    <row r="7334" spans="2:31">
      <c r="B7334" s="37">
        <v>11</v>
      </c>
      <c r="C7334" s="38">
        <v>1</v>
      </c>
      <c r="D7334" s="39">
        <v>17</v>
      </c>
      <c r="E7334" s="17">
        <v>10</v>
      </c>
      <c r="F7334" s="17">
        <v>84</v>
      </c>
      <c r="G7334" s="17">
        <v>58</v>
      </c>
      <c r="H7334" s="37">
        <f t="shared" si="2058"/>
        <v>50</v>
      </c>
      <c r="I7334" s="37">
        <f>IF(H7334&lt;'Roof Calculator'!$G$8, 1, 0)</f>
        <v>1</v>
      </c>
      <c r="J7334" s="37">
        <f>IF(H7334&gt;='Roof Calculator'!$G$8, 1, 0)</f>
        <v>0</v>
      </c>
      <c r="K7334" s="37">
        <f t="shared" si="2059"/>
        <v>50</v>
      </c>
      <c r="L7334" s="37">
        <f t="shared" si="2060"/>
        <v>0</v>
      </c>
      <c r="M7334" s="37">
        <v>0</v>
      </c>
      <c r="N7334" s="37">
        <f t="shared" si="2061"/>
        <v>84</v>
      </c>
      <c r="O7334" s="37">
        <v>0</v>
      </c>
      <c r="P7334" s="37">
        <v>0</v>
      </c>
      <c r="Q7334" s="21">
        <f t="shared" si="2062"/>
        <v>39.790999999999997</v>
      </c>
      <c r="R7334" s="21">
        <f t="shared" si="2071"/>
        <v>305.66666666666595</v>
      </c>
      <c r="S7334" s="21">
        <f t="shared" si="2072"/>
        <v>-15.316547070156894</v>
      </c>
      <c r="T7334" s="21">
        <f t="shared" si="2063"/>
        <v>86.147999999999996</v>
      </c>
      <c r="U7334" s="37">
        <f>VLOOKUP(Time_Zone, 'LSTM LookUp'!$B$5:$D$8, 3, FALSE)</f>
        <v>-75</v>
      </c>
      <c r="V7334" s="21">
        <f t="shared" si="2073"/>
        <v>16.427672292672195</v>
      </c>
      <c r="W7334" s="21">
        <f t="shared" si="2064"/>
        <v>240.25491807316806</v>
      </c>
      <c r="X7334" s="21">
        <f t="shared" si="2065"/>
        <v>-31.130975398616727</v>
      </c>
      <c r="Y7334" s="21">
        <f t="shared" si="2066"/>
        <v>52.869024601383273</v>
      </c>
      <c r="Z7334" s="21">
        <f t="shared" si="2074"/>
        <v>16.7585574080193</v>
      </c>
      <c r="AA7334" s="21">
        <f t="shared" si="2067"/>
        <v>16.7585574080193</v>
      </c>
      <c r="AB7334" s="21">
        <f t="shared" si="2068"/>
        <v>0</v>
      </c>
      <c r="AC7334" s="21">
        <f t="shared" si="2069"/>
        <v>0</v>
      </c>
      <c r="AD7334" s="21">
        <f t="shared" si="2075"/>
        <v>0</v>
      </c>
      <c r="AE7334" s="21" t="str">
        <f t="shared" si="2070"/>
        <v>11/1/17:00</v>
      </c>
    </row>
    <row r="7335" spans="2:31">
      <c r="B7335" s="37">
        <v>11</v>
      </c>
      <c r="C7335" s="38">
        <v>1</v>
      </c>
      <c r="D7335" s="39">
        <v>18</v>
      </c>
      <c r="E7335" s="17">
        <v>7.8</v>
      </c>
      <c r="F7335" s="17">
        <v>30</v>
      </c>
      <c r="G7335" s="17">
        <v>47</v>
      </c>
      <c r="H7335" s="37">
        <f t="shared" si="2058"/>
        <v>46.04</v>
      </c>
      <c r="I7335" s="37">
        <f>IF(H7335&lt;'Roof Calculator'!$G$8, 1, 0)</f>
        <v>1</v>
      </c>
      <c r="J7335" s="37">
        <f>IF(H7335&gt;='Roof Calculator'!$G$8, 1, 0)</f>
        <v>0</v>
      </c>
      <c r="K7335" s="37">
        <f t="shared" si="2059"/>
        <v>46.04</v>
      </c>
      <c r="L7335" s="37">
        <f t="shared" si="2060"/>
        <v>0</v>
      </c>
      <c r="M7335" s="37">
        <v>0</v>
      </c>
      <c r="N7335" s="37">
        <f t="shared" si="2061"/>
        <v>30</v>
      </c>
      <c r="O7335" s="37">
        <v>0</v>
      </c>
      <c r="P7335" s="37">
        <v>0</v>
      </c>
      <c r="Q7335" s="21">
        <f t="shared" si="2062"/>
        <v>39.790999999999997</v>
      </c>
      <c r="R7335" s="21">
        <f t="shared" si="2071"/>
        <v>305.70833333333263</v>
      </c>
      <c r="S7335" s="21">
        <f t="shared" si="2072"/>
        <v>-15.329225475132541</v>
      </c>
      <c r="T7335" s="21">
        <f t="shared" si="2063"/>
        <v>86.147999999999996</v>
      </c>
      <c r="U7335" s="37">
        <f>VLOOKUP(Time_Zone, 'LSTM LookUp'!$B$5:$D$8, 3, FALSE)</f>
        <v>-75</v>
      </c>
      <c r="V7335" s="21">
        <f t="shared" si="2073"/>
        <v>16.426561945467903</v>
      </c>
      <c r="W7335" s="21">
        <f t="shared" si="2064"/>
        <v>255.25464048636701</v>
      </c>
      <c r="X7335" s="21">
        <f t="shared" si="2065"/>
        <v>-16.816820048813913</v>
      </c>
      <c r="Y7335" s="21">
        <f t="shared" si="2066"/>
        <v>13.183179951186087</v>
      </c>
      <c r="Z7335" s="21">
        <f t="shared" si="2074"/>
        <v>4.1788377920333453</v>
      </c>
      <c r="AA7335" s="21">
        <f t="shared" si="2067"/>
        <v>4.1788377920333453</v>
      </c>
      <c r="AB7335" s="21">
        <f t="shared" si="2068"/>
        <v>0</v>
      </c>
      <c r="AC7335" s="21">
        <f t="shared" si="2069"/>
        <v>0</v>
      </c>
      <c r="AD7335" s="21">
        <f t="shared" si="2075"/>
        <v>0</v>
      </c>
      <c r="AE7335" s="21" t="str">
        <f t="shared" si="2070"/>
        <v>11/1/18:00</v>
      </c>
    </row>
    <row r="7336" spans="2:31">
      <c r="B7336" s="37">
        <v>11</v>
      </c>
      <c r="C7336" s="38">
        <v>1</v>
      </c>
      <c r="D7336" s="39">
        <v>19</v>
      </c>
      <c r="E7336" s="17">
        <v>7.2</v>
      </c>
      <c r="F7336" s="17">
        <v>0</v>
      </c>
      <c r="G7336" s="17">
        <v>0</v>
      </c>
      <c r="H7336" s="37">
        <f t="shared" si="2058"/>
        <v>44.96</v>
      </c>
      <c r="I7336" s="37">
        <f>IF(H7336&lt;'Roof Calculator'!$G$8, 1, 0)</f>
        <v>1</v>
      </c>
      <c r="J7336" s="37">
        <f>IF(H7336&gt;='Roof Calculator'!$G$8, 1, 0)</f>
        <v>0</v>
      </c>
      <c r="K7336" s="37">
        <f t="shared" si="2059"/>
        <v>44.96</v>
      </c>
      <c r="L7336" s="37">
        <f t="shared" si="2060"/>
        <v>0</v>
      </c>
      <c r="M7336" s="37">
        <v>0</v>
      </c>
      <c r="N7336" s="37">
        <f t="shared" si="2061"/>
        <v>0</v>
      </c>
      <c r="O7336" s="37">
        <v>0</v>
      </c>
      <c r="P7336" s="37">
        <v>0</v>
      </c>
      <c r="Q7336" s="21">
        <f t="shared" si="2062"/>
        <v>39.790999999999997</v>
      </c>
      <c r="R7336" s="21">
        <f t="shared" si="2071"/>
        <v>305.74999999999932</v>
      </c>
      <c r="S7336" s="21">
        <f t="shared" si="2072"/>
        <v>-15.34189656870671</v>
      </c>
      <c r="T7336" s="21">
        <f t="shared" si="2063"/>
        <v>86.147999999999996</v>
      </c>
      <c r="U7336" s="37">
        <f>VLOOKUP(Time_Zone, 'LSTM LookUp'!$B$5:$D$8, 3, FALSE)</f>
        <v>-75</v>
      </c>
      <c r="V7336" s="21">
        <f t="shared" si="2073"/>
        <v>16.425428019570887</v>
      </c>
      <c r="W7336" s="21">
        <f t="shared" si="2064"/>
        <v>270.25435700489271</v>
      </c>
      <c r="X7336" s="21">
        <f t="shared" si="2065"/>
        <v>0</v>
      </c>
      <c r="Y7336" s="21">
        <f t="shared" si="2066"/>
        <v>0</v>
      </c>
      <c r="Z7336" s="21">
        <f t="shared" si="2074"/>
        <v>0</v>
      </c>
      <c r="AA7336" s="21">
        <f t="shared" si="2067"/>
        <v>0</v>
      </c>
      <c r="AB7336" s="21">
        <f t="shared" si="2068"/>
        <v>0</v>
      </c>
      <c r="AC7336" s="21">
        <f t="shared" si="2069"/>
        <v>0</v>
      </c>
      <c r="AD7336" s="21">
        <f t="shared" si="2075"/>
        <v>0</v>
      </c>
      <c r="AE7336" s="21" t="str">
        <f t="shared" si="2070"/>
        <v>11/1/19:00</v>
      </c>
    </row>
    <row r="7337" spans="2:31">
      <c r="B7337" s="37">
        <v>11</v>
      </c>
      <c r="C7337" s="38">
        <v>1</v>
      </c>
      <c r="D7337" s="39">
        <v>20</v>
      </c>
      <c r="E7337" s="17">
        <v>6.7</v>
      </c>
      <c r="F7337" s="17">
        <v>0</v>
      </c>
      <c r="G7337" s="17">
        <v>0</v>
      </c>
      <c r="H7337" s="37">
        <f t="shared" si="2058"/>
        <v>44.06</v>
      </c>
      <c r="I7337" s="37">
        <f>IF(H7337&lt;'Roof Calculator'!$G$8, 1, 0)</f>
        <v>1</v>
      </c>
      <c r="J7337" s="37">
        <f>IF(H7337&gt;='Roof Calculator'!$G$8, 1, 0)</f>
        <v>0</v>
      </c>
      <c r="K7337" s="37">
        <f t="shared" si="2059"/>
        <v>44.06</v>
      </c>
      <c r="L7337" s="37">
        <f t="shared" si="2060"/>
        <v>0</v>
      </c>
      <c r="M7337" s="37">
        <v>0</v>
      </c>
      <c r="N7337" s="37">
        <f t="shared" si="2061"/>
        <v>0</v>
      </c>
      <c r="O7337" s="37">
        <v>0</v>
      </c>
      <c r="P7337" s="37">
        <v>0</v>
      </c>
      <c r="Q7337" s="21">
        <f t="shared" si="2062"/>
        <v>39.790999999999997</v>
      </c>
      <c r="R7337" s="21">
        <f t="shared" si="2071"/>
        <v>305.791666666666</v>
      </c>
      <c r="S7337" s="21">
        <f t="shared" si="2072"/>
        <v>-15.354560343649426</v>
      </c>
      <c r="T7337" s="21">
        <f t="shared" si="2063"/>
        <v>86.147999999999996</v>
      </c>
      <c r="U7337" s="37">
        <f>VLOOKUP(Time_Zone, 'LSTM LookUp'!$B$5:$D$8, 3, FALSE)</f>
        <v>-75</v>
      </c>
      <c r="V7337" s="21">
        <f t="shared" si="2073"/>
        <v>16.424270513015511</v>
      </c>
      <c r="W7337" s="21">
        <f t="shared" si="2064"/>
        <v>285.25406762825384</v>
      </c>
      <c r="X7337" s="21">
        <f t="shared" si="2065"/>
        <v>0</v>
      </c>
      <c r="Y7337" s="21">
        <f t="shared" si="2066"/>
        <v>0</v>
      </c>
      <c r="Z7337" s="21">
        <f t="shared" si="2074"/>
        <v>0</v>
      </c>
      <c r="AA7337" s="21">
        <f t="shared" si="2067"/>
        <v>0</v>
      </c>
      <c r="AB7337" s="21">
        <f t="shared" si="2068"/>
        <v>0</v>
      </c>
      <c r="AC7337" s="21">
        <f t="shared" si="2069"/>
        <v>0</v>
      </c>
      <c r="AD7337" s="21">
        <f t="shared" si="2075"/>
        <v>0</v>
      </c>
      <c r="AE7337" s="21" t="str">
        <f t="shared" si="2070"/>
        <v>11/1/20:00</v>
      </c>
    </row>
    <row r="7338" spans="2:31">
      <c r="B7338" s="37">
        <v>11</v>
      </c>
      <c r="C7338" s="38">
        <v>1</v>
      </c>
      <c r="D7338" s="39">
        <v>21</v>
      </c>
      <c r="E7338" s="17">
        <v>5</v>
      </c>
      <c r="F7338" s="17">
        <v>0</v>
      </c>
      <c r="G7338" s="17">
        <v>0</v>
      </c>
      <c r="H7338" s="37">
        <f t="shared" si="2058"/>
        <v>41</v>
      </c>
      <c r="I7338" s="37">
        <f>IF(H7338&lt;'Roof Calculator'!$G$8, 1, 0)</f>
        <v>1</v>
      </c>
      <c r="J7338" s="37">
        <f>IF(H7338&gt;='Roof Calculator'!$G$8, 1, 0)</f>
        <v>0</v>
      </c>
      <c r="K7338" s="37">
        <f t="shared" si="2059"/>
        <v>41</v>
      </c>
      <c r="L7338" s="37">
        <f t="shared" si="2060"/>
        <v>0</v>
      </c>
      <c r="M7338" s="37">
        <v>0</v>
      </c>
      <c r="N7338" s="37">
        <f t="shared" si="2061"/>
        <v>0</v>
      </c>
      <c r="O7338" s="37">
        <v>0</v>
      </c>
      <c r="P7338" s="37">
        <v>0</v>
      </c>
      <c r="Q7338" s="21">
        <f t="shared" si="2062"/>
        <v>39.790999999999997</v>
      </c>
      <c r="R7338" s="21">
        <f t="shared" si="2071"/>
        <v>305.83333333333269</v>
      </c>
      <c r="S7338" s="21">
        <f t="shared" si="2072"/>
        <v>-15.367216792731716</v>
      </c>
      <c r="T7338" s="21">
        <f t="shared" si="2063"/>
        <v>86.147999999999996</v>
      </c>
      <c r="U7338" s="37">
        <f>VLOOKUP(Time_Zone, 'LSTM LookUp'!$B$5:$D$8, 3, FALSE)</f>
        <v>-75</v>
      </c>
      <c r="V7338" s="21">
        <f t="shared" si="2073"/>
        <v>16.4230894238794</v>
      </c>
      <c r="W7338" s="21">
        <f t="shared" si="2064"/>
        <v>300.25377235596989</v>
      </c>
      <c r="X7338" s="21">
        <f t="shared" si="2065"/>
        <v>0</v>
      </c>
      <c r="Y7338" s="21">
        <f t="shared" si="2066"/>
        <v>0</v>
      </c>
      <c r="Z7338" s="21">
        <f t="shared" si="2074"/>
        <v>0</v>
      </c>
      <c r="AA7338" s="21">
        <f t="shared" si="2067"/>
        <v>0</v>
      </c>
      <c r="AB7338" s="21">
        <f t="shared" si="2068"/>
        <v>0</v>
      </c>
      <c r="AC7338" s="21">
        <f t="shared" si="2069"/>
        <v>0</v>
      </c>
      <c r="AD7338" s="21">
        <f t="shared" si="2075"/>
        <v>0</v>
      </c>
      <c r="AE7338" s="21" t="str">
        <f t="shared" si="2070"/>
        <v>11/1/21:00</v>
      </c>
    </row>
    <row r="7339" spans="2:31">
      <c r="B7339" s="37">
        <v>11</v>
      </c>
      <c r="C7339" s="38">
        <v>1</v>
      </c>
      <c r="D7339" s="39">
        <v>22</v>
      </c>
      <c r="E7339" s="17">
        <v>5</v>
      </c>
      <c r="F7339" s="17">
        <v>0</v>
      </c>
      <c r="G7339" s="17">
        <v>0</v>
      </c>
      <c r="H7339" s="37">
        <f t="shared" si="2058"/>
        <v>41</v>
      </c>
      <c r="I7339" s="37">
        <f>IF(H7339&lt;'Roof Calculator'!$G$8, 1, 0)</f>
        <v>1</v>
      </c>
      <c r="J7339" s="37">
        <f>IF(H7339&gt;='Roof Calculator'!$G$8, 1, 0)</f>
        <v>0</v>
      </c>
      <c r="K7339" s="37">
        <f t="shared" si="2059"/>
        <v>41</v>
      </c>
      <c r="L7339" s="37">
        <f t="shared" si="2060"/>
        <v>0</v>
      </c>
      <c r="M7339" s="37">
        <v>0</v>
      </c>
      <c r="N7339" s="37">
        <f t="shared" si="2061"/>
        <v>0</v>
      </c>
      <c r="O7339" s="37">
        <v>0</v>
      </c>
      <c r="P7339" s="37">
        <v>0</v>
      </c>
      <c r="Q7339" s="21">
        <f t="shared" si="2062"/>
        <v>39.790999999999997</v>
      </c>
      <c r="R7339" s="21">
        <f t="shared" si="2071"/>
        <v>305.87499999999937</v>
      </c>
      <c r="S7339" s="21">
        <f t="shared" si="2072"/>
        <v>-15.379865908725598</v>
      </c>
      <c r="T7339" s="21">
        <f t="shared" si="2063"/>
        <v>86.147999999999996</v>
      </c>
      <c r="U7339" s="37">
        <f>VLOOKUP(Time_Zone, 'LSTM LookUp'!$B$5:$D$8, 3, FALSE)</f>
        <v>-75</v>
      </c>
      <c r="V7339" s="21">
        <f t="shared" si="2073"/>
        <v>16.421884750283464</v>
      </c>
      <c r="W7339" s="21">
        <f t="shared" si="2064"/>
        <v>315.25347118757088</v>
      </c>
      <c r="X7339" s="21">
        <f t="shared" si="2065"/>
        <v>0</v>
      </c>
      <c r="Y7339" s="21">
        <f t="shared" si="2066"/>
        <v>0</v>
      </c>
      <c r="Z7339" s="21">
        <f t="shared" si="2074"/>
        <v>0</v>
      </c>
      <c r="AA7339" s="21">
        <f t="shared" si="2067"/>
        <v>0</v>
      </c>
      <c r="AB7339" s="21">
        <f t="shared" si="2068"/>
        <v>0</v>
      </c>
      <c r="AC7339" s="21">
        <f t="shared" si="2069"/>
        <v>0</v>
      </c>
      <c r="AD7339" s="21">
        <f t="shared" si="2075"/>
        <v>0</v>
      </c>
      <c r="AE7339" s="21" t="str">
        <f t="shared" si="2070"/>
        <v>11/1/22:00</v>
      </c>
    </row>
    <row r="7340" spans="2:31">
      <c r="B7340" s="37">
        <v>11</v>
      </c>
      <c r="C7340" s="38">
        <v>1</v>
      </c>
      <c r="D7340" s="39">
        <v>23</v>
      </c>
      <c r="E7340" s="17">
        <v>5</v>
      </c>
      <c r="F7340" s="17">
        <v>0</v>
      </c>
      <c r="G7340" s="17">
        <v>0</v>
      </c>
      <c r="H7340" s="37">
        <f t="shared" si="2058"/>
        <v>41</v>
      </c>
      <c r="I7340" s="37">
        <f>IF(H7340&lt;'Roof Calculator'!$G$8, 1, 0)</f>
        <v>1</v>
      </c>
      <c r="J7340" s="37">
        <f>IF(H7340&gt;='Roof Calculator'!$G$8, 1, 0)</f>
        <v>0</v>
      </c>
      <c r="K7340" s="37">
        <f t="shared" si="2059"/>
        <v>41</v>
      </c>
      <c r="L7340" s="37">
        <f t="shared" si="2060"/>
        <v>0</v>
      </c>
      <c r="M7340" s="37">
        <v>0</v>
      </c>
      <c r="N7340" s="37">
        <f t="shared" si="2061"/>
        <v>0</v>
      </c>
      <c r="O7340" s="37">
        <v>0</v>
      </c>
      <c r="P7340" s="37">
        <v>0</v>
      </c>
      <c r="Q7340" s="21">
        <f t="shared" si="2062"/>
        <v>39.790999999999997</v>
      </c>
      <c r="R7340" s="21">
        <f t="shared" si="2071"/>
        <v>305.91666666666606</v>
      </c>
      <c r="S7340" s="21">
        <f t="shared" si="2072"/>
        <v>-15.392507684404078</v>
      </c>
      <c r="T7340" s="21">
        <f t="shared" si="2063"/>
        <v>86.147999999999996</v>
      </c>
      <c r="U7340" s="37">
        <f>VLOOKUP(Time_Zone, 'LSTM LookUp'!$B$5:$D$8, 3, FALSE)</f>
        <v>-75</v>
      </c>
      <c r="V7340" s="21">
        <f t="shared" si="2073"/>
        <v>16.420656490391885</v>
      </c>
      <c r="W7340" s="21">
        <f t="shared" si="2064"/>
        <v>330.25316412259792</v>
      </c>
      <c r="X7340" s="21">
        <f t="shared" si="2065"/>
        <v>0</v>
      </c>
      <c r="Y7340" s="21">
        <f t="shared" si="2066"/>
        <v>0</v>
      </c>
      <c r="Z7340" s="21">
        <f t="shared" si="2074"/>
        <v>0</v>
      </c>
      <c r="AA7340" s="21">
        <f t="shared" si="2067"/>
        <v>0</v>
      </c>
      <c r="AB7340" s="21">
        <f t="shared" si="2068"/>
        <v>0</v>
      </c>
      <c r="AC7340" s="21">
        <f t="shared" si="2069"/>
        <v>0</v>
      </c>
      <c r="AD7340" s="21">
        <f t="shared" si="2075"/>
        <v>0</v>
      </c>
      <c r="AE7340" s="21" t="str">
        <f t="shared" si="2070"/>
        <v>11/1/23:00</v>
      </c>
    </row>
    <row r="7341" spans="2:31">
      <c r="B7341" s="37">
        <v>11</v>
      </c>
      <c r="C7341" s="38">
        <v>1</v>
      </c>
      <c r="D7341" s="39">
        <v>24</v>
      </c>
      <c r="E7341" s="17">
        <v>5.6</v>
      </c>
      <c r="F7341" s="17">
        <v>0</v>
      </c>
      <c r="G7341" s="17">
        <v>0</v>
      </c>
      <c r="H7341" s="37">
        <f t="shared" si="2058"/>
        <v>42.08</v>
      </c>
      <c r="I7341" s="37">
        <f>IF(H7341&lt;'Roof Calculator'!$G$8, 1, 0)</f>
        <v>1</v>
      </c>
      <c r="J7341" s="37">
        <f>IF(H7341&gt;='Roof Calculator'!$G$8, 1, 0)</f>
        <v>0</v>
      </c>
      <c r="K7341" s="37">
        <f t="shared" si="2059"/>
        <v>42.08</v>
      </c>
      <c r="L7341" s="37">
        <f t="shared" si="2060"/>
        <v>0</v>
      </c>
      <c r="M7341" s="37">
        <v>0</v>
      </c>
      <c r="N7341" s="37">
        <f t="shared" si="2061"/>
        <v>0</v>
      </c>
      <c r="O7341" s="37">
        <v>0</v>
      </c>
      <c r="P7341" s="37">
        <v>0</v>
      </c>
      <c r="Q7341" s="21">
        <f t="shared" si="2062"/>
        <v>39.790999999999997</v>
      </c>
      <c r="R7341" s="21">
        <f t="shared" si="2071"/>
        <v>305.95833333333275</v>
      </c>
      <c r="S7341" s="21">
        <f t="shared" si="2072"/>
        <v>-15.405142112541215</v>
      </c>
      <c r="T7341" s="21">
        <f t="shared" si="2063"/>
        <v>86.147999999999996</v>
      </c>
      <c r="U7341" s="37">
        <f>VLOOKUP(Time_Zone, 'LSTM LookUp'!$B$5:$D$8, 3, FALSE)</f>
        <v>-75</v>
      </c>
      <c r="V7341" s="21">
        <f t="shared" si="2073"/>
        <v>16.419404642412132</v>
      </c>
      <c r="W7341" s="21">
        <f t="shared" si="2064"/>
        <v>345.25285116060309</v>
      </c>
      <c r="X7341" s="21">
        <f t="shared" si="2065"/>
        <v>0</v>
      </c>
      <c r="Y7341" s="21">
        <f t="shared" si="2066"/>
        <v>0</v>
      </c>
      <c r="Z7341" s="21">
        <f t="shared" si="2074"/>
        <v>0</v>
      </c>
      <c r="AA7341" s="21">
        <f t="shared" si="2067"/>
        <v>0</v>
      </c>
      <c r="AB7341" s="21">
        <f t="shared" si="2068"/>
        <v>0</v>
      </c>
      <c r="AC7341" s="21">
        <f t="shared" si="2069"/>
        <v>0</v>
      </c>
      <c r="AD7341" s="21">
        <f t="shared" si="2075"/>
        <v>0</v>
      </c>
      <c r="AE7341" s="21" t="str">
        <f t="shared" si="2070"/>
        <v>11/1/24:00</v>
      </c>
    </row>
    <row r="7342" spans="2:31">
      <c r="B7342" s="37">
        <v>11</v>
      </c>
      <c r="C7342" s="38">
        <v>2</v>
      </c>
      <c r="D7342" s="39">
        <v>1</v>
      </c>
      <c r="E7342" s="17">
        <v>5</v>
      </c>
      <c r="F7342" s="17">
        <v>0</v>
      </c>
      <c r="G7342" s="17">
        <v>0</v>
      </c>
      <c r="H7342" s="37">
        <f t="shared" si="2058"/>
        <v>41</v>
      </c>
      <c r="I7342" s="37">
        <f>IF(H7342&lt;'Roof Calculator'!$G$8, 1, 0)</f>
        <v>1</v>
      </c>
      <c r="J7342" s="37">
        <f>IF(H7342&gt;='Roof Calculator'!$G$8, 1, 0)</f>
        <v>0</v>
      </c>
      <c r="K7342" s="37">
        <f t="shared" si="2059"/>
        <v>41</v>
      </c>
      <c r="L7342" s="37">
        <f t="shared" si="2060"/>
        <v>0</v>
      </c>
      <c r="M7342" s="37">
        <v>0</v>
      </c>
      <c r="N7342" s="37">
        <f t="shared" si="2061"/>
        <v>0</v>
      </c>
      <c r="O7342" s="37">
        <v>0</v>
      </c>
      <c r="P7342" s="37">
        <v>0</v>
      </c>
      <c r="Q7342" s="21">
        <f t="shared" si="2062"/>
        <v>39.790999999999997</v>
      </c>
      <c r="R7342" s="21">
        <f t="shared" si="2071"/>
        <v>305.99999999999943</v>
      </c>
      <c r="S7342" s="21">
        <f t="shared" si="2072"/>
        <v>-15.417769185912055</v>
      </c>
      <c r="T7342" s="21">
        <f t="shared" si="2063"/>
        <v>86.147999999999996</v>
      </c>
      <c r="U7342" s="37">
        <f>VLOOKUP(Time_Zone, 'LSTM LookUp'!$B$5:$D$8, 3, FALSE)</f>
        <v>-75</v>
      </c>
      <c r="V7342" s="21">
        <f t="shared" si="2073"/>
        <v>16.418129204594969</v>
      </c>
      <c r="W7342" s="21">
        <f t="shared" si="2064"/>
        <v>0.25253230114873126</v>
      </c>
      <c r="X7342" s="21">
        <f t="shared" si="2065"/>
        <v>0</v>
      </c>
      <c r="Y7342" s="21">
        <f t="shared" si="2066"/>
        <v>0</v>
      </c>
      <c r="Z7342" s="21">
        <f t="shared" si="2074"/>
        <v>0</v>
      </c>
      <c r="AA7342" s="21">
        <f t="shared" si="2067"/>
        <v>0</v>
      </c>
      <c r="AB7342" s="21">
        <f t="shared" si="2068"/>
        <v>0</v>
      </c>
      <c r="AC7342" s="21">
        <f t="shared" si="2069"/>
        <v>0</v>
      </c>
      <c r="AD7342" s="21">
        <f t="shared" si="2075"/>
        <v>0</v>
      </c>
      <c r="AE7342" s="21" t="str">
        <f t="shared" si="2070"/>
        <v>11/2/1:00</v>
      </c>
    </row>
    <row r="7343" spans="2:31">
      <c r="B7343" s="37">
        <v>11</v>
      </c>
      <c r="C7343" s="38">
        <v>2</v>
      </c>
      <c r="D7343" s="39">
        <v>2</v>
      </c>
      <c r="E7343" s="17">
        <v>5</v>
      </c>
      <c r="F7343" s="17">
        <v>0</v>
      </c>
      <c r="G7343" s="17">
        <v>0</v>
      </c>
      <c r="H7343" s="37">
        <f t="shared" si="2058"/>
        <v>41</v>
      </c>
      <c r="I7343" s="37">
        <f>IF(H7343&lt;'Roof Calculator'!$G$8, 1, 0)</f>
        <v>1</v>
      </c>
      <c r="J7343" s="37">
        <f>IF(H7343&gt;='Roof Calculator'!$G$8, 1, 0)</f>
        <v>0</v>
      </c>
      <c r="K7343" s="37">
        <f t="shared" si="2059"/>
        <v>41</v>
      </c>
      <c r="L7343" s="37">
        <f t="shared" si="2060"/>
        <v>0</v>
      </c>
      <c r="M7343" s="37">
        <v>0</v>
      </c>
      <c r="N7343" s="37">
        <f t="shared" si="2061"/>
        <v>0</v>
      </c>
      <c r="O7343" s="37">
        <v>0</v>
      </c>
      <c r="P7343" s="37">
        <v>0</v>
      </c>
      <c r="Q7343" s="21">
        <f t="shared" si="2062"/>
        <v>39.790999999999997</v>
      </c>
      <c r="R7343" s="21">
        <f t="shared" si="2071"/>
        <v>306.04166666666612</v>
      </c>
      <c r="S7343" s="21">
        <f t="shared" si="2072"/>
        <v>-15.430388897292646</v>
      </c>
      <c r="T7343" s="21">
        <f t="shared" si="2063"/>
        <v>86.147999999999996</v>
      </c>
      <c r="U7343" s="37">
        <f>VLOOKUP(Time_Zone, 'LSTM LookUp'!$B$5:$D$8, 3, FALSE)</f>
        <v>-75</v>
      </c>
      <c r="V7343" s="21">
        <f t="shared" si="2073"/>
        <v>16.416830175234452</v>
      </c>
      <c r="W7343" s="21">
        <f t="shared" si="2064"/>
        <v>15.252207543808591</v>
      </c>
      <c r="X7343" s="21">
        <f t="shared" si="2065"/>
        <v>0</v>
      </c>
      <c r="Y7343" s="21">
        <f t="shared" si="2066"/>
        <v>0</v>
      </c>
      <c r="Z7343" s="21">
        <f t="shared" si="2074"/>
        <v>0</v>
      </c>
      <c r="AA7343" s="21">
        <f t="shared" si="2067"/>
        <v>0</v>
      </c>
      <c r="AB7343" s="21">
        <f t="shared" si="2068"/>
        <v>0</v>
      </c>
      <c r="AC7343" s="21">
        <f t="shared" si="2069"/>
        <v>0</v>
      </c>
      <c r="AD7343" s="21">
        <f t="shared" si="2075"/>
        <v>0</v>
      </c>
      <c r="AE7343" s="21" t="str">
        <f t="shared" si="2070"/>
        <v>11/2/2:00</v>
      </c>
    </row>
    <row r="7344" spans="2:31">
      <c r="B7344" s="37">
        <v>11</v>
      </c>
      <c r="C7344" s="38">
        <v>2</v>
      </c>
      <c r="D7344" s="39">
        <v>3</v>
      </c>
      <c r="E7344" s="17">
        <v>5</v>
      </c>
      <c r="F7344" s="17">
        <v>0</v>
      </c>
      <c r="G7344" s="17">
        <v>0</v>
      </c>
      <c r="H7344" s="37">
        <f t="shared" si="2058"/>
        <v>41</v>
      </c>
      <c r="I7344" s="37">
        <f>IF(H7344&lt;'Roof Calculator'!$G$8, 1, 0)</f>
        <v>1</v>
      </c>
      <c r="J7344" s="37">
        <f>IF(H7344&gt;='Roof Calculator'!$G$8, 1, 0)</f>
        <v>0</v>
      </c>
      <c r="K7344" s="37">
        <f t="shared" si="2059"/>
        <v>41</v>
      </c>
      <c r="L7344" s="37">
        <f t="shared" si="2060"/>
        <v>0</v>
      </c>
      <c r="M7344" s="37">
        <v>0</v>
      </c>
      <c r="N7344" s="37">
        <f t="shared" si="2061"/>
        <v>0</v>
      </c>
      <c r="O7344" s="37">
        <v>0</v>
      </c>
      <c r="P7344" s="37">
        <v>0</v>
      </c>
      <c r="Q7344" s="21">
        <f t="shared" si="2062"/>
        <v>39.790999999999997</v>
      </c>
      <c r="R7344" s="21">
        <f t="shared" si="2071"/>
        <v>306.0833333333328</v>
      </c>
      <c r="S7344" s="21">
        <f t="shared" si="2072"/>
        <v>-15.443001239460113</v>
      </c>
      <c r="T7344" s="21">
        <f t="shared" si="2063"/>
        <v>86.147999999999996</v>
      </c>
      <c r="U7344" s="37">
        <f>VLOOKUP(Time_Zone, 'LSTM LookUp'!$B$5:$D$8, 3, FALSE)</f>
        <v>-75</v>
      </c>
      <c r="V7344" s="21">
        <f t="shared" si="2073"/>
        <v>16.41550755266794</v>
      </c>
      <c r="W7344" s="21">
        <f t="shared" si="2064"/>
        <v>30.251876888166976</v>
      </c>
      <c r="X7344" s="21">
        <f t="shared" si="2065"/>
        <v>0</v>
      </c>
      <c r="Y7344" s="21">
        <f t="shared" si="2066"/>
        <v>0</v>
      </c>
      <c r="Z7344" s="21">
        <f t="shared" si="2074"/>
        <v>0</v>
      </c>
      <c r="AA7344" s="21">
        <f t="shared" si="2067"/>
        <v>0</v>
      </c>
      <c r="AB7344" s="21">
        <f t="shared" si="2068"/>
        <v>0</v>
      </c>
      <c r="AC7344" s="21">
        <f t="shared" si="2069"/>
        <v>0</v>
      </c>
      <c r="AD7344" s="21">
        <f t="shared" si="2075"/>
        <v>0</v>
      </c>
      <c r="AE7344" s="21" t="str">
        <f t="shared" si="2070"/>
        <v>11/2/3:00</v>
      </c>
    </row>
    <row r="7345" spans="2:31">
      <c r="B7345" s="37">
        <v>11</v>
      </c>
      <c r="C7345" s="38">
        <v>2</v>
      </c>
      <c r="D7345" s="39">
        <v>4</v>
      </c>
      <c r="E7345" s="17">
        <v>4.4000000000000004</v>
      </c>
      <c r="F7345" s="17">
        <v>0</v>
      </c>
      <c r="G7345" s="17">
        <v>0</v>
      </c>
      <c r="H7345" s="37">
        <f t="shared" si="2058"/>
        <v>39.92</v>
      </c>
      <c r="I7345" s="37">
        <f>IF(H7345&lt;'Roof Calculator'!$G$8, 1, 0)</f>
        <v>1</v>
      </c>
      <c r="J7345" s="37">
        <f>IF(H7345&gt;='Roof Calculator'!$G$8, 1, 0)</f>
        <v>0</v>
      </c>
      <c r="K7345" s="37">
        <f t="shared" si="2059"/>
        <v>39.92</v>
      </c>
      <c r="L7345" s="37">
        <f t="shared" si="2060"/>
        <v>0</v>
      </c>
      <c r="M7345" s="37">
        <v>0</v>
      </c>
      <c r="N7345" s="37">
        <f t="shared" si="2061"/>
        <v>0</v>
      </c>
      <c r="O7345" s="37">
        <v>0</v>
      </c>
      <c r="P7345" s="37">
        <v>0</v>
      </c>
      <c r="Q7345" s="21">
        <f t="shared" si="2062"/>
        <v>39.790999999999997</v>
      </c>
      <c r="R7345" s="21">
        <f t="shared" si="2071"/>
        <v>306.12499999999949</v>
      </c>
      <c r="S7345" s="21">
        <f t="shared" si="2072"/>
        <v>-15.455606205192568</v>
      </c>
      <c r="T7345" s="21">
        <f t="shared" si="2063"/>
        <v>86.147999999999996</v>
      </c>
      <c r="U7345" s="37">
        <f>VLOOKUP(Time_Zone, 'LSTM LookUp'!$B$5:$D$8, 3, FALSE)</f>
        <v>-75</v>
      </c>
      <c r="V7345" s="21">
        <f t="shared" si="2073"/>
        <v>16.414161335276106</v>
      </c>
      <c r="W7345" s="21">
        <f t="shared" si="2064"/>
        <v>45.251540333819037</v>
      </c>
      <c r="X7345" s="21">
        <f t="shared" si="2065"/>
        <v>0</v>
      </c>
      <c r="Y7345" s="21">
        <f t="shared" si="2066"/>
        <v>0</v>
      </c>
      <c r="Z7345" s="21">
        <f t="shared" si="2074"/>
        <v>0</v>
      </c>
      <c r="AA7345" s="21">
        <f t="shared" si="2067"/>
        <v>0</v>
      </c>
      <c r="AB7345" s="21">
        <f t="shared" si="2068"/>
        <v>0</v>
      </c>
      <c r="AC7345" s="21">
        <f t="shared" si="2069"/>
        <v>0</v>
      </c>
      <c r="AD7345" s="21">
        <f t="shared" si="2075"/>
        <v>0</v>
      </c>
      <c r="AE7345" s="21" t="str">
        <f t="shared" si="2070"/>
        <v>11/2/4:00</v>
      </c>
    </row>
    <row r="7346" spans="2:31">
      <c r="B7346" s="37">
        <v>11</v>
      </c>
      <c r="C7346" s="38">
        <v>2</v>
      </c>
      <c r="D7346" s="39">
        <v>5</v>
      </c>
      <c r="E7346" s="17">
        <v>3.9</v>
      </c>
      <c r="F7346" s="17">
        <v>0</v>
      </c>
      <c r="G7346" s="17">
        <v>0</v>
      </c>
      <c r="H7346" s="37">
        <f t="shared" si="2058"/>
        <v>39.020000000000003</v>
      </c>
      <c r="I7346" s="37">
        <f>IF(H7346&lt;'Roof Calculator'!$G$8, 1, 0)</f>
        <v>1</v>
      </c>
      <c r="J7346" s="37">
        <f>IF(H7346&gt;='Roof Calculator'!$G$8, 1, 0)</f>
        <v>0</v>
      </c>
      <c r="K7346" s="37">
        <f t="shared" si="2059"/>
        <v>39.020000000000003</v>
      </c>
      <c r="L7346" s="37">
        <f t="shared" si="2060"/>
        <v>0</v>
      </c>
      <c r="M7346" s="37">
        <v>0</v>
      </c>
      <c r="N7346" s="37">
        <f t="shared" si="2061"/>
        <v>0</v>
      </c>
      <c r="O7346" s="37">
        <v>0</v>
      </c>
      <c r="P7346" s="37">
        <v>0</v>
      </c>
      <c r="Q7346" s="21">
        <f t="shared" si="2062"/>
        <v>39.790999999999997</v>
      </c>
      <c r="R7346" s="21">
        <f t="shared" si="2071"/>
        <v>306.16666666666617</v>
      </c>
      <c r="S7346" s="21">
        <f t="shared" si="2072"/>
        <v>-15.4682037872692</v>
      </c>
      <c r="T7346" s="21">
        <f t="shared" si="2063"/>
        <v>86.147999999999996</v>
      </c>
      <c r="U7346" s="37">
        <f>VLOOKUP(Time_Zone, 'LSTM LookUp'!$B$5:$D$8, 3, FALSE)</f>
        <v>-75</v>
      </c>
      <c r="V7346" s="21">
        <f t="shared" si="2073"/>
        <v>16.412791521482937</v>
      </c>
      <c r="W7346" s="21">
        <f t="shared" si="2064"/>
        <v>60.251197880370775</v>
      </c>
      <c r="X7346" s="21">
        <f t="shared" si="2065"/>
        <v>0</v>
      </c>
      <c r="Y7346" s="21">
        <f t="shared" si="2066"/>
        <v>0</v>
      </c>
      <c r="Z7346" s="21">
        <f t="shared" si="2074"/>
        <v>0</v>
      </c>
      <c r="AA7346" s="21">
        <f t="shared" si="2067"/>
        <v>0</v>
      </c>
      <c r="AB7346" s="21">
        <f t="shared" si="2068"/>
        <v>0</v>
      </c>
      <c r="AC7346" s="21">
        <f t="shared" si="2069"/>
        <v>0</v>
      </c>
      <c r="AD7346" s="21">
        <f t="shared" si="2075"/>
        <v>0</v>
      </c>
      <c r="AE7346" s="21" t="str">
        <f t="shared" si="2070"/>
        <v>11/2/5:00</v>
      </c>
    </row>
    <row r="7347" spans="2:31">
      <c r="B7347" s="37">
        <v>11</v>
      </c>
      <c r="C7347" s="38">
        <v>2</v>
      </c>
      <c r="D7347" s="39">
        <v>6</v>
      </c>
      <c r="E7347" s="17">
        <v>4.4000000000000004</v>
      </c>
      <c r="F7347" s="17">
        <v>0</v>
      </c>
      <c r="G7347" s="17">
        <v>0</v>
      </c>
      <c r="H7347" s="37">
        <f t="shared" si="2058"/>
        <v>39.92</v>
      </c>
      <c r="I7347" s="37">
        <f>IF(H7347&lt;'Roof Calculator'!$G$8, 1, 0)</f>
        <v>1</v>
      </c>
      <c r="J7347" s="37">
        <f>IF(H7347&gt;='Roof Calculator'!$G$8, 1, 0)</f>
        <v>0</v>
      </c>
      <c r="K7347" s="37">
        <f t="shared" si="2059"/>
        <v>39.92</v>
      </c>
      <c r="L7347" s="37">
        <f t="shared" si="2060"/>
        <v>0</v>
      </c>
      <c r="M7347" s="37">
        <v>0</v>
      </c>
      <c r="N7347" s="37">
        <f t="shared" si="2061"/>
        <v>0</v>
      </c>
      <c r="O7347" s="37">
        <v>0</v>
      </c>
      <c r="P7347" s="37">
        <v>0</v>
      </c>
      <c r="Q7347" s="21">
        <f t="shared" si="2062"/>
        <v>39.790999999999997</v>
      </c>
      <c r="R7347" s="21">
        <f t="shared" si="2071"/>
        <v>306.20833333333286</v>
      </c>
      <c r="S7347" s="21">
        <f t="shared" si="2072"/>
        <v>-15.480793978470203</v>
      </c>
      <c r="T7347" s="21">
        <f t="shared" si="2063"/>
        <v>86.147999999999996</v>
      </c>
      <c r="U7347" s="37">
        <f>VLOOKUP(Time_Zone, 'LSTM LookUp'!$B$5:$D$8, 3, FALSE)</f>
        <v>-75</v>
      </c>
      <c r="V7347" s="21">
        <f t="shared" si="2073"/>
        <v>16.411398109755734</v>
      </c>
      <c r="W7347" s="21">
        <f t="shared" si="2064"/>
        <v>75.250849527438945</v>
      </c>
      <c r="X7347" s="21">
        <f t="shared" si="2065"/>
        <v>0</v>
      </c>
      <c r="Y7347" s="21">
        <f t="shared" si="2066"/>
        <v>0</v>
      </c>
      <c r="Z7347" s="21">
        <f t="shared" si="2074"/>
        <v>0</v>
      </c>
      <c r="AA7347" s="21">
        <f t="shared" si="2067"/>
        <v>0</v>
      </c>
      <c r="AB7347" s="21">
        <f t="shared" si="2068"/>
        <v>0</v>
      </c>
      <c r="AC7347" s="21">
        <f t="shared" si="2069"/>
        <v>0</v>
      </c>
      <c r="AD7347" s="21">
        <f t="shared" si="2075"/>
        <v>0</v>
      </c>
      <c r="AE7347" s="21" t="str">
        <f t="shared" si="2070"/>
        <v>11/2/6:00</v>
      </c>
    </row>
    <row r="7348" spans="2:31">
      <c r="B7348" s="37">
        <v>11</v>
      </c>
      <c r="C7348" s="38">
        <v>2</v>
      </c>
      <c r="D7348" s="39">
        <v>7</v>
      </c>
      <c r="E7348" s="17">
        <v>5.6</v>
      </c>
      <c r="F7348" s="17">
        <v>0</v>
      </c>
      <c r="G7348" s="17">
        <v>0</v>
      </c>
      <c r="H7348" s="37">
        <f t="shared" si="2058"/>
        <v>42.08</v>
      </c>
      <c r="I7348" s="37">
        <f>IF(H7348&lt;'Roof Calculator'!$G$8, 1, 0)</f>
        <v>1</v>
      </c>
      <c r="J7348" s="37">
        <f>IF(H7348&gt;='Roof Calculator'!$G$8, 1, 0)</f>
        <v>0</v>
      </c>
      <c r="K7348" s="37">
        <f t="shared" si="2059"/>
        <v>42.08</v>
      </c>
      <c r="L7348" s="37">
        <f t="shared" si="2060"/>
        <v>0</v>
      </c>
      <c r="M7348" s="37">
        <v>0</v>
      </c>
      <c r="N7348" s="37">
        <f t="shared" si="2061"/>
        <v>0</v>
      </c>
      <c r="O7348" s="37">
        <v>0</v>
      </c>
      <c r="P7348" s="37">
        <v>0</v>
      </c>
      <c r="Q7348" s="21">
        <f t="shared" si="2062"/>
        <v>39.790999999999997</v>
      </c>
      <c r="R7348" s="21">
        <f t="shared" si="2071"/>
        <v>306.24999999999955</v>
      </c>
      <c r="S7348" s="21">
        <f t="shared" si="2072"/>
        <v>-15.493376771576873</v>
      </c>
      <c r="T7348" s="21">
        <f t="shared" si="2063"/>
        <v>86.147999999999996</v>
      </c>
      <c r="U7348" s="37">
        <f>VLOOKUP(Time_Zone, 'LSTM LookUp'!$B$5:$D$8, 3, FALSE)</f>
        <v>-75</v>
      </c>
      <c r="V7348" s="21">
        <f t="shared" si="2073"/>
        <v>16.409981098605122</v>
      </c>
      <c r="W7348" s="21">
        <f t="shared" si="2064"/>
        <v>90.250495274651257</v>
      </c>
      <c r="X7348" s="21">
        <f t="shared" si="2065"/>
        <v>0</v>
      </c>
      <c r="Y7348" s="21">
        <f t="shared" si="2066"/>
        <v>0</v>
      </c>
      <c r="Z7348" s="21">
        <f t="shared" si="2074"/>
        <v>0</v>
      </c>
      <c r="AA7348" s="21">
        <f t="shared" si="2067"/>
        <v>0</v>
      </c>
      <c r="AB7348" s="21">
        <f t="shared" si="2068"/>
        <v>0</v>
      </c>
      <c r="AC7348" s="21">
        <f t="shared" si="2069"/>
        <v>0</v>
      </c>
      <c r="AD7348" s="21">
        <f t="shared" si="2075"/>
        <v>0</v>
      </c>
      <c r="AE7348" s="21" t="str">
        <f t="shared" si="2070"/>
        <v>11/2/7:00</v>
      </c>
    </row>
    <row r="7349" spans="2:31">
      <c r="B7349" s="37">
        <v>11</v>
      </c>
      <c r="C7349" s="38">
        <v>2</v>
      </c>
      <c r="D7349" s="39">
        <v>8</v>
      </c>
      <c r="E7349" s="17">
        <v>5</v>
      </c>
      <c r="F7349" s="17">
        <v>33</v>
      </c>
      <c r="G7349" s="17">
        <v>16</v>
      </c>
      <c r="H7349" s="37">
        <f t="shared" si="2058"/>
        <v>41</v>
      </c>
      <c r="I7349" s="37">
        <f>IF(H7349&lt;'Roof Calculator'!$G$8, 1, 0)</f>
        <v>1</v>
      </c>
      <c r="J7349" s="37">
        <f>IF(H7349&gt;='Roof Calculator'!$G$8, 1, 0)</f>
        <v>0</v>
      </c>
      <c r="K7349" s="37">
        <f t="shared" si="2059"/>
        <v>41</v>
      </c>
      <c r="L7349" s="37">
        <f t="shared" si="2060"/>
        <v>0</v>
      </c>
      <c r="M7349" s="37">
        <v>0</v>
      </c>
      <c r="N7349" s="37">
        <f t="shared" si="2061"/>
        <v>33</v>
      </c>
      <c r="O7349" s="37">
        <v>0</v>
      </c>
      <c r="P7349" s="37">
        <v>0</v>
      </c>
      <c r="Q7349" s="21">
        <f t="shared" si="2062"/>
        <v>39.790999999999997</v>
      </c>
      <c r="R7349" s="21">
        <f t="shared" si="2071"/>
        <v>306.29166666666623</v>
      </c>
      <c r="S7349" s="21">
        <f t="shared" si="2072"/>
        <v>-15.505952159371517</v>
      </c>
      <c r="T7349" s="21">
        <f t="shared" si="2063"/>
        <v>86.147999999999996</v>
      </c>
      <c r="U7349" s="37">
        <f>VLOOKUP(Time_Zone, 'LSTM LookUp'!$B$5:$D$8, 3, FALSE)</f>
        <v>-75</v>
      </c>
      <c r="V7349" s="21">
        <f t="shared" si="2073"/>
        <v>16.408540486585068</v>
      </c>
      <c r="W7349" s="21">
        <f t="shared" si="2064"/>
        <v>105.25013512164622</v>
      </c>
      <c r="X7349" s="21">
        <f t="shared" si="2065"/>
        <v>-5.8535702899563828</v>
      </c>
      <c r="Y7349" s="21">
        <f t="shared" si="2066"/>
        <v>27.146429710043616</v>
      </c>
      <c r="Z7349" s="21">
        <f t="shared" si="2074"/>
        <v>8.6049440886908979</v>
      </c>
      <c r="AA7349" s="21">
        <f t="shared" si="2067"/>
        <v>8.6049440886908979</v>
      </c>
      <c r="AB7349" s="21">
        <f t="shared" si="2068"/>
        <v>0</v>
      </c>
      <c r="AC7349" s="21">
        <f t="shared" si="2069"/>
        <v>0</v>
      </c>
      <c r="AD7349" s="21">
        <f t="shared" si="2075"/>
        <v>0</v>
      </c>
      <c r="AE7349" s="21" t="str">
        <f t="shared" si="2070"/>
        <v>11/2/8:00</v>
      </c>
    </row>
    <row r="7350" spans="2:31">
      <c r="B7350" s="37">
        <v>11</v>
      </c>
      <c r="C7350" s="38">
        <v>2</v>
      </c>
      <c r="D7350" s="39">
        <v>9</v>
      </c>
      <c r="E7350" s="17">
        <v>6.1</v>
      </c>
      <c r="F7350" s="17">
        <v>50</v>
      </c>
      <c r="G7350" s="17">
        <v>10</v>
      </c>
      <c r="H7350" s="37">
        <f t="shared" si="2058"/>
        <v>42.980000000000004</v>
      </c>
      <c r="I7350" s="37">
        <f>IF(H7350&lt;'Roof Calculator'!$G$8, 1, 0)</f>
        <v>1</v>
      </c>
      <c r="J7350" s="37">
        <f>IF(H7350&gt;='Roof Calculator'!$G$8, 1, 0)</f>
        <v>0</v>
      </c>
      <c r="K7350" s="37">
        <f t="shared" si="2059"/>
        <v>42.980000000000004</v>
      </c>
      <c r="L7350" s="37">
        <f t="shared" si="2060"/>
        <v>0</v>
      </c>
      <c r="M7350" s="37">
        <v>0</v>
      </c>
      <c r="N7350" s="37">
        <f t="shared" si="2061"/>
        <v>50</v>
      </c>
      <c r="O7350" s="37">
        <v>0</v>
      </c>
      <c r="P7350" s="37">
        <v>0</v>
      </c>
      <c r="Q7350" s="21">
        <f t="shared" si="2062"/>
        <v>39.790999999999997</v>
      </c>
      <c r="R7350" s="21">
        <f t="shared" si="2071"/>
        <v>306.33333333333292</v>
      </c>
      <c r="S7350" s="21">
        <f t="shared" si="2072"/>
        <v>-15.518520134637553</v>
      </c>
      <c r="T7350" s="21">
        <f t="shared" si="2063"/>
        <v>86.147999999999996</v>
      </c>
      <c r="U7350" s="37">
        <f>VLOOKUP(Time_Zone, 'LSTM LookUp'!$B$5:$D$8, 3, FALSE)</f>
        <v>-75</v>
      </c>
      <c r="V7350" s="21">
        <f t="shared" si="2073"/>
        <v>16.407076272292862</v>
      </c>
      <c r="W7350" s="21">
        <f t="shared" si="2064"/>
        <v>120.24976906807323</v>
      </c>
      <c r="X7350" s="21">
        <f t="shared" si="2065"/>
        <v>-5.4420646279062392</v>
      </c>
      <c r="Y7350" s="21">
        <f t="shared" si="2066"/>
        <v>44.557935372093759</v>
      </c>
      <c r="Z7350" s="21">
        <f t="shared" si="2074"/>
        <v>14.124087280711995</v>
      </c>
      <c r="AA7350" s="21">
        <f t="shared" si="2067"/>
        <v>14.124087280711995</v>
      </c>
      <c r="AB7350" s="21">
        <f t="shared" si="2068"/>
        <v>0</v>
      </c>
      <c r="AC7350" s="21">
        <f t="shared" si="2069"/>
        <v>0</v>
      </c>
      <c r="AD7350" s="21">
        <f t="shared" si="2075"/>
        <v>0</v>
      </c>
      <c r="AE7350" s="21" t="str">
        <f t="shared" si="2070"/>
        <v>11/2/9:00</v>
      </c>
    </row>
    <row r="7351" spans="2:31">
      <c r="B7351" s="37">
        <v>11</v>
      </c>
      <c r="C7351" s="38">
        <v>2</v>
      </c>
      <c r="D7351" s="39">
        <v>10</v>
      </c>
      <c r="E7351" s="17">
        <v>6.7</v>
      </c>
      <c r="F7351" s="17">
        <v>132</v>
      </c>
      <c r="G7351" s="17">
        <v>42</v>
      </c>
      <c r="H7351" s="37">
        <f t="shared" si="2058"/>
        <v>44.06</v>
      </c>
      <c r="I7351" s="37">
        <f>IF(H7351&lt;'Roof Calculator'!$G$8, 1, 0)</f>
        <v>1</v>
      </c>
      <c r="J7351" s="37">
        <f>IF(H7351&gt;='Roof Calculator'!$G$8, 1, 0)</f>
        <v>0</v>
      </c>
      <c r="K7351" s="37">
        <f t="shared" si="2059"/>
        <v>44.06</v>
      </c>
      <c r="L7351" s="37">
        <f t="shared" si="2060"/>
        <v>0</v>
      </c>
      <c r="M7351" s="37">
        <v>0</v>
      </c>
      <c r="N7351" s="37">
        <f t="shared" si="2061"/>
        <v>132</v>
      </c>
      <c r="O7351" s="37">
        <v>0</v>
      </c>
      <c r="P7351" s="37">
        <v>0</v>
      </c>
      <c r="Q7351" s="21">
        <f t="shared" si="2062"/>
        <v>39.790999999999997</v>
      </c>
      <c r="R7351" s="21">
        <f t="shared" si="2071"/>
        <v>306.3749999999996</v>
      </c>
      <c r="S7351" s="21">
        <f t="shared" si="2072"/>
        <v>-15.531080690159405</v>
      </c>
      <c r="T7351" s="21">
        <f t="shared" si="2063"/>
        <v>86.147999999999996</v>
      </c>
      <c r="U7351" s="37">
        <f>VLOOKUP(Time_Zone, 'LSTM LookUp'!$B$5:$D$8, 3, FALSE)</f>
        <v>-75</v>
      </c>
      <c r="V7351" s="21">
        <f t="shared" si="2073"/>
        <v>16.405588454369145</v>
      </c>
      <c r="W7351" s="21">
        <f t="shared" si="2064"/>
        <v>135.24939711359229</v>
      </c>
      <c r="X7351" s="21">
        <f t="shared" si="2065"/>
        <v>-29.279372278670298</v>
      </c>
      <c r="Y7351" s="21">
        <f t="shared" si="2066"/>
        <v>102.72062772132971</v>
      </c>
      <c r="Z7351" s="21">
        <f t="shared" si="2074"/>
        <v>32.560644907578684</v>
      </c>
      <c r="AA7351" s="21">
        <f t="shared" si="2067"/>
        <v>32.560644907578684</v>
      </c>
      <c r="AB7351" s="21">
        <f t="shared" si="2068"/>
        <v>0</v>
      </c>
      <c r="AC7351" s="21">
        <f t="shared" si="2069"/>
        <v>0</v>
      </c>
      <c r="AD7351" s="21">
        <f t="shared" si="2075"/>
        <v>0</v>
      </c>
      <c r="AE7351" s="21" t="str">
        <f t="shared" si="2070"/>
        <v>11/2/10:00</v>
      </c>
    </row>
    <row r="7352" spans="2:31">
      <c r="B7352" s="37">
        <v>11</v>
      </c>
      <c r="C7352" s="38">
        <v>2</v>
      </c>
      <c r="D7352" s="39">
        <v>11</v>
      </c>
      <c r="E7352" s="17">
        <v>6.7</v>
      </c>
      <c r="F7352" s="17">
        <v>186</v>
      </c>
      <c r="G7352" s="17">
        <v>3</v>
      </c>
      <c r="H7352" s="37">
        <f t="shared" si="2058"/>
        <v>44.06</v>
      </c>
      <c r="I7352" s="37">
        <f>IF(H7352&lt;'Roof Calculator'!$G$8, 1, 0)</f>
        <v>1</v>
      </c>
      <c r="J7352" s="37">
        <f>IF(H7352&gt;='Roof Calculator'!$G$8, 1, 0)</f>
        <v>0</v>
      </c>
      <c r="K7352" s="37">
        <f t="shared" si="2059"/>
        <v>44.06</v>
      </c>
      <c r="L7352" s="37">
        <f t="shared" si="2060"/>
        <v>0</v>
      </c>
      <c r="M7352" s="37">
        <v>0</v>
      </c>
      <c r="N7352" s="37">
        <f t="shared" si="2061"/>
        <v>186</v>
      </c>
      <c r="O7352" s="37">
        <v>0</v>
      </c>
      <c r="P7352" s="37">
        <v>0</v>
      </c>
      <c r="Q7352" s="21">
        <f t="shared" si="2062"/>
        <v>39.790999999999997</v>
      </c>
      <c r="R7352" s="21">
        <f t="shared" si="2071"/>
        <v>306.41666666666629</v>
      </c>
      <c r="S7352" s="21">
        <f t="shared" si="2072"/>
        <v>-15.543633818722643</v>
      </c>
      <c r="T7352" s="21">
        <f t="shared" si="2063"/>
        <v>86.147999999999996</v>
      </c>
      <c r="U7352" s="37">
        <f>VLOOKUP(Time_Zone, 'LSTM LookUp'!$B$5:$D$8, 3, FALSE)</f>
        <v>-75</v>
      </c>
      <c r="V7352" s="21">
        <f t="shared" si="2073"/>
        <v>16.404077031497891</v>
      </c>
      <c r="W7352" s="21">
        <f t="shared" si="2064"/>
        <v>150.24901925787449</v>
      </c>
      <c r="X7352" s="21">
        <f t="shared" si="2065"/>
        <v>-2.4426138922885157</v>
      </c>
      <c r="Y7352" s="21">
        <f t="shared" si="2066"/>
        <v>183.55738610771149</v>
      </c>
      <c r="Z7352" s="21">
        <f t="shared" si="2074"/>
        <v>58.184485451459643</v>
      </c>
      <c r="AA7352" s="21">
        <f t="shared" si="2067"/>
        <v>58.184485451459643</v>
      </c>
      <c r="AB7352" s="21">
        <f t="shared" si="2068"/>
        <v>0</v>
      </c>
      <c r="AC7352" s="21">
        <f t="shared" si="2069"/>
        <v>0</v>
      </c>
      <c r="AD7352" s="21">
        <f t="shared" si="2075"/>
        <v>0</v>
      </c>
      <c r="AE7352" s="21" t="str">
        <f t="shared" si="2070"/>
        <v>11/2/11:00</v>
      </c>
    </row>
    <row r="7353" spans="2:31">
      <c r="B7353" s="37">
        <v>11</v>
      </c>
      <c r="C7353" s="38">
        <v>2</v>
      </c>
      <c r="D7353" s="39">
        <v>12</v>
      </c>
      <c r="E7353" s="17">
        <v>6.1</v>
      </c>
      <c r="F7353" s="17">
        <v>225</v>
      </c>
      <c r="G7353" s="17">
        <v>3</v>
      </c>
      <c r="H7353" s="37">
        <f t="shared" si="2058"/>
        <v>42.980000000000004</v>
      </c>
      <c r="I7353" s="37">
        <f>IF(H7353&lt;'Roof Calculator'!$G$8, 1, 0)</f>
        <v>1</v>
      </c>
      <c r="J7353" s="37">
        <f>IF(H7353&gt;='Roof Calculator'!$G$8, 1, 0)</f>
        <v>0</v>
      </c>
      <c r="K7353" s="37">
        <f t="shared" si="2059"/>
        <v>42.980000000000004</v>
      </c>
      <c r="L7353" s="37">
        <f t="shared" si="2060"/>
        <v>0</v>
      </c>
      <c r="M7353" s="37">
        <v>0</v>
      </c>
      <c r="N7353" s="37">
        <f t="shared" si="2061"/>
        <v>225</v>
      </c>
      <c r="O7353" s="37">
        <v>0</v>
      </c>
      <c r="P7353" s="37">
        <v>0</v>
      </c>
      <c r="Q7353" s="21">
        <f t="shared" si="2062"/>
        <v>39.790999999999997</v>
      </c>
      <c r="R7353" s="21">
        <f t="shared" si="2071"/>
        <v>306.45833333333297</v>
      </c>
      <c r="S7353" s="21">
        <f t="shared" si="2072"/>
        <v>-15.55617951311388</v>
      </c>
      <c r="T7353" s="21">
        <f t="shared" si="2063"/>
        <v>86.147999999999996</v>
      </c>
      <c r="U7353" s="37">
        <f>VLOOKUP(Time_Zone, 'LSTM LookUp'!$B$5:$D$8, 3, FALSE)</f>
        <v>-75</v>
      </c>
      <c r="V7353" s="21">
        <f t="shared" si="2073"/>
        <v>16.402542002406445</v>
      </c>
      <c r="W7353" s="21">
        <f t="shared" si="2064"/>
        <v>165.24863550060161</v>
      </c>
      <c r="X7353" s="21">
        <f t="shared" si="2065"/>
        <v>-2.662417602549064</v>
      </c>
      <c r="Y7353" s="21">
        <f t="shared" si="2066"/>
        <v>222.33758239745094</v>
      </c>
      <c r="Z7353" s="21">
        <f t="shared" si="2074"/>
        <v>70.477130354896204</v>
      </c>
      <c r="AA7353" s="21">
        <f t="shared" si="2067"/>
        <v>70.477130354896204</v>
      </c>
      <c r="AB7353" s="21">
        <f t="shared" si="2068"/>
        <v>0</v>
      </c>
      <c r="AC7353" s="21">
        <f t="shared" si="2069"/>
        <v>0</v>
      </c>
      <c r="AD7353" s="21">
        <f t="shared" si="2075"/>
        <v>0</v>
      </c>
      <c r="AE7353" s="21" t="str">
        <f t="shared" si="2070"/>
        <v>11/2/12:00</v>
      </c>
    </row>
    <row r="7354" spans="2:31">
      <c r="B7354" s="37">
        <v>11</v>
      </c>
      <c r="C7354" s="38">
        <v>2</v>
      </c>
      <c r="D7354" s="39">
        <v>13</v>
      </c>
      <c r="E7354" s="17">
        <v>5</v>
      </c>
      <c r="F7354" s="17">
        <v>264</v>
      </c>
      <c r="G7354" s="17">
        <v>3</v>
      </c>
      <c r="H7354" s="37">
        <f t="shared" si="2058"/>
        <v>41</v>
      </c>
      <c r="I7354" s="37">
        <f>IF(H7354&lt;'Roof Calculator'!$G$8, 1, 0)</f>
        <v>1</v>
      </c>
      <c r="J7354" s="37">
        <f>IF(H7354&gt;='Roof Calculator'!$G$8, 1, 0)</f>
        <v>0</v>
      </c>
      <c r="K7354" s="37">
        <f t="shared" si="2059"/>
        <v>41</v>
      </c>
      <c r="L7354" s="37">
        <f t="shared" si="2060"/>
        <v>0</v>
      </c>
      <c r="M7354" s="37">
        <v>0</v>
      </c>
      <c r="N7354" s="37">
        <f t="shared" si="2061"/>
        <v>264</v>
      </c>
      <c r="O7354" s="37">
        <v>0</v>
      </c>
      <c r="P7354" s="37">
        <v>0</v>
      </c>
      <c r="Q7354" s="21">
        <f t="shared" si="2062"/>
        <v>39.790999999999997</v>
      </c>
      <c r="R7354" s="21">
        <f t="shared" si="2071"/>
        <v>306.49999999999966</v>
      </c>
      <c r="S7354" s="21">
        <f t="shared" si="2072"/>
        <v>-15.568717766120823</v>
      </c>
      <c r="T7354" s="21">
        <f t="shared" si="2063"/>
        <v>86.147999999999996</v>
      </c>
      <c r="U7354" s="37">
        <f>VLOOKUP(Time_Zone, 'LSTM LookUp'!$B$5:$D$8, 3, FALSE)</f>
        <v>-75</v>
      </c>
      <c r="V7354" s="21">
        <f t="shared" si="2073"/>
        <v>16.400983365865482</v>
      </c>
      <c r="W7354" s="21">
        <f t="shared" si="2064"/>
        <v>180.24824584146637</v>
      </c>
      <c r="X7354" s="21">
        <f t="shared" si="2065"/>
        <v>-2.7358610437630642</v>
      </c>
      <c r="Y7354" s="21">
        <f t="shared" si="2066"/>
        <v>261.26413895623693</v>
      </c>
      <c r="Z7354" s="21">
        <f t="shared" si="2074"/>
        <v>82.81616890734675</v>
      </c>
      <c r="AA7354" s="21">
        <f t="shared" si="2067"/>
        <v>82.81616890734675</v>
      </c>
      <c r="AB7354" s="21">
        <f t="shared" si="2068"/>
        <v>0</v>
      </c>
      <c r="AC7354" s="21">
        <f t="shared" si="2069"/>
        <v>0</v>
      </c>
      <c r="AD7354" s="21">
        <f t="shared" si="2075"/>
        <v>0</v>
      </c>
      <c r="AE7354" s="21" t="str">
        <f t="shared" si="2070"/>
        <v>11/2/13:00</v>
      </c>
    </row>
    <row r="7355" spans="2:31">
      <c r="B7355" s="37">
        <v>11</v>
      </c>
      <c r="C7355" s="38">
        <v>2</v>
      </c>
      <c r="D7355" s="39">
        <v>14</v>
      </c>
      <c r="E7355" s="17">
        <v>4.4000000000000004</v>
      </c>
      <c r="F7355" s="17">
        <v>251</v>
      </c>
      <c r="G7355" s="17">
        <v>1</v>
      </c>
      <c r="H7355" s="37">
        <f t="shared" si="2058"/>
        <v>39.92</v>
      </c>
      <c r="I7355" s="37">
        <f>IF(H7355&lt;'Roof Calculator'!$G$8, 1, 0)</f>
        <v>1</v>
      </c>
      <c r="J7355" s="37">
        <f>IF(H7355&gt;='Roof Calculator'!$G$8, 1, 0)</f>
        <v>0</v>
      </c>
      <c r="K7355" s="37">
        <f t="shared" si="2059"/>
        <v>39.92</v>
      </c>
      <c r="L7355" s="37">
        <f t="shared" si="2060"/>
        <v>0</v>
      </c>
      <c r="M7355" s="37">
        <v>0</v>
      </c>
      <c r="N7355" s="37">
        <f t="shared" si="2061"/>
        <v>251</v>
      </c>
      <c r="O7355" s="37">
        <v>0</v>
      </c>
      <c r="P7355" s="37">
        <v>0</v>
      </c>
      <c r="Q7355" s="21">
        <f t="shared" si="2062"/>
        <v>39.790999999999997</v>
      </c>
      <c r="R7355" s="21">
        <f t="shared" si="2071"/>
        <v>306.54166666666634</v>
      </c>
      <c r="S7355" s="21">
        <f t="shared" si="2072"/>
        <v>-15.58124857053228</v>
      </c>
      <c r="T7355" s="21">
        <f t="shared" si="2063"/>
        <v>86.147999999999996</v>
      </c>
      <c r="U7355" s="37">
        <f>VLOOKUP(Time_Zone, 'LSTM LookUp'!$B$5:$D$8, 3, FALSE)</f>
        <v>-75</v>
      </c>
      <c r="V7355" s="21">
        <f t="shared" si="2073"/>
        <v>16.399401120689056</v>
      </c>
      <c r="W7355" s="21">
        <f t="shared" si="2064"/>
        <v>195.24785028017223</v>
      </c>
      <c r="X7355" s="21">
        <f t="shared" si="2065"/>
        <v>-0.88599510637416035</v>
      </c>
      <c r="Y7355" s="21">
        <f t="shared" si="2066"/>
        <v>250.11400489362583</v>
      </c>
      <c r="Z7355" s="21">
        <f t="shared" si="2074"/>
        <v>79.281771153572222</v>
      </c>
      <c r="AA7355" s="21">
        <f t="shared" si="2067"/>
        <v>79.281771153572222</v>
      </c>
      <c r="AB7355" s="21">
        <f t="shared" si="2068"/>
        <v>0</v>
      </c>
      <c r="AC7355" s="21">
        <f t="shared" si="2069"/>
        <v>0</v>
      </c>
      <c r="AD7355" s="21">
        <f t="shared" si="2075"/>
        <v>0</v>
      </c>
      <c r="AE7355" s="21" t="str">
        <f t="shared" si="2070"/>
        <v>11/2/14:00</v>
      </c>
    </row>
    <row r="7356" spans="2:31">
      <c r="B7356" s="37">
        <v>11</v>
      </c>
      <c r="C7356" s="38">
        <v>2</v>
      </c>
      <c r="D7356" s="39">
        <v>15</v>
      </c>
      <c r="E7356" s="17">
        <v>5</v>
      </c>
      <c r="F7356" s="17">
        <v>240</v>
      </c>
      <c r="G7356" s="17">
        <v>3</v>
      </c>
      <c r="H7356" s="37">
        <f t="shared" si="2058"/>
        <v>41</v>
      </c>
      <c r="I7356" s="37">
        <f>IF(H7356&lt;'Roof Calculator'!$G$8, 1, 0)</f>
        <v>1</v>
      </c>
      <c r="J7356" s="37">
        <f>IF(H7356&gt;='Roof Calculator'!$G$8, 1, 0)</f>
        <v>0</v>
      </c>
      <c r="K7356" s="37">
        <f t="shared" si="2059"/>
        <v>41</v>
      </c>
      <c r="L7356" s="37">
        <f t="shared" si="2060"/>
        <v>0</v>
      </c>
      <c r="M7356" s="37">
        <v>0</v>
      </c>
      <c r="N7356" s="37">
        <f t="shared" si="2061"/>
        <v>240</v>
      </c>
      <c r="O7356" s="37">
        <v>0</v>
      </c>
      <c r="P7356" s="37">
        <v>0</v>
      </c>
      <c r="Q7356" s="21">
        <f t="shared" si="2062"/>
        <v>39.790999999999997</v>
      </c>
      <c r="R7356" s="21">
        <f t="shared" si="2071"/>
        <v>306.58333333333303</v>
      </c>
      <c r="S7356" s="21">
        <f t="shared" si="2072"/>
        <v>-15.593771919138145</v>
      </c>
      <c r="T7356" s="21">
        <f t="shared" si="2063"/>
        <v>86.147999999999996</v>
      </c>
      <c r="U7356" s="37">
        <f>VLOOKUP(Time_Zone, 'LSTM LookUp'!$B$5:$D$8, 3, FALSE)</f>
        <v>-75</v>
      </c>
      <c r="V7356" s="21">
        <f t="shared" si="2073"/>
        <v>16.39779526573458</v>
      </c>
      <c r="W7356" s="21">
        <f t="shared" si="2064"/>
        <v>210.2474488164336</v>
      </c>
      <c r="X7356" s="21">
        <f t="shared" si="2065"/>
        <v>-2.4341431156913051</v>
      </c>
      <c r="Y7356" s="21">
        <f t="shared" si="2066"/>
        <v>237.56585688430869</v>
      </c>
      <c r="Z7356" s="21">
        <f t="shared" si="2074"/>
        <v>75.304227395880829</v>
      </c>
      <c r="AA7356" s="21">
        <f t="shared" si="2067"/>
        <v>75.304227395880829</v>
      </c>
      <c r="AB7356" s="21">
        <f t="shared" si="2068"/>
        <v>0</v>
      </c>
      <c r="AC7356" s="21">
        <f t="shared" si="2069"/>
        <v>0</v>
      </c>
      <c r="AD7356" s="21">
        <f t="shared" si="2075"/>
        <v>0</v>
      </c>
      <c r="AE7356" s="21" t="str">
        <f t="shared" si="2070"/>
        <v>11/2/15:00</v>
      </c>
    </row>
    <row r="7357" spans="2:31">
      <c r="B7357" s="37">
        <v>11</v>
      </c>
      <c r="C7357" s="38">
        <v>2</v>
      </c>
      <c r="D7357" s="39">
        <v>16</v>
      </c>
      <c r="E7357" s="17">
        <v>6.1</v>
      </c>
      <c r="F7357" s="17">
        <v>154</v>
      </c>
      <c r="G7357" s="17">
        <v>1</v>
      </c>
      <c r="H7357" s="37">
        <f t="shared" si="2058"/>
        <v>42.980000000000004</v>
      </c>
      <c r="I7357" s="37">
        <f>IF(H7357&lt;'Roof Calculator'!$G$8, 1, 0)</f>
        <v>1</v>
      </c>
      <c r="J7357" s="37">
        <f>IF(H7357&gt;='Roof Calculator'!$G$8, 1, 0)</f>
        <v>0</v>
      </c>
      <c r="K7357" s="37">
        <f t="shared" si="2059"/>
        <v>42.980000000000004</v>
      </c>
      <c r="L7357" s="37">
        <f t="shared" si="2060"/>
        <v>0</v>
      </c>
      <c r="M7357" s="37">
        <v>0</v>
      </c>
      <c r="N7357" s="37">
        <f t="shared" si="2061"/>
        <v>154</v>
      </c>
      <c r="O7357" s="37">
        <v>0</v>
      </c>
      <c r="P7357" s="37">
        <v>0</v>
      </c>
      <c r="Q7357" s="21">
        <f t="shared" si="2062"/>
        <v>39.790999999999997</v>
      </c>
      <c r="R7357" s="21">
        <f t="shared" si="2071"/>
        <v>306.62499999999972</v>
      </c>
      <c r="S7357" s="21">
        <f t="shared" si="2072"/>
        <v>-15.606287804729426</v>
      </c>
      <c r="T7357" s="21">
        <f t="shared" si="2063"/>
        <v>86.147999999999996</v>
      </c>
      <c r="U7357" s="37">
        <f>VLOOKUP(Time_Zone, 'LSTM LookUp'!$B$5:$D$8, 3, FALSE)</f>
        <v>-75</v>
      </c>
      <c r="V7357" s="21">
        <f t="shared" si="2073"/>
        <v>16.396165799902843</v>
      </c>
      <c r="W7357" s="21">
        <f t="shared" si="2064"/>
        <v>225.24704144997571</v>
      </c>
      <c r="X7357" s="21">
        <f t="shared" si="2065"/>
        <v>-0.69321089448346218</v>
      </c>
      <c r="Y7357" s="21">
        <f t="shared" si="2066"/>
        <v>153.30678910551654</v>
      </c>
      <c r="Z7357" s="21">
        <f t="shared" si="2074"/>
        <v>48.595574547382242</v>
      </c>
      <c r="AA7357" s="21">
        <f t="shared" si="2067"/>
        <v>48.595574547382242</v>
      </c>
      <c r="AB7357" s="21">
        <f t="shared" si="2068"/>
        <v>0</v>
      </c>
      <c r="AC7357" s="21">
        <f t="shared" si="2069"/>
        <v>0</v>
      </c>
      <c r="AD7357" s="21">
        <f t="shared" si="2075"/>
        <v>0</v>
      </c>
      <c r="AE7357" s="21" t="str">
        <f t="shared" si="2070"/>
        <v>11/2/16:00</v>
      </c>
    </row>
    <row r="7358" spans="2:31">
      <c r="B7358" s="37">
        <v>11</v>
      </c>
      <c r="C7358" s="38">
        <v>2</v>
      </c>
      <c r="D7358" s="39">
        <v>17</v>
      </c>
      <c r="E7358" s="17">
        <v>5.6</v>
      </c>
      <c r="F7358" s="17">
        <v>86</v>
      </c>
      <c r="G7358" s="17">
        <v>2</v>
      </c>
      <c r="H7358" s="37">
        <f t="shared" si="2058"/>
        <v>42.08</v>
      </c>
      <c r="I7358" s="37">
        <f>IF(H7358&lt;'Roof Calculator'!$G$8, 1, 0)</f>
        <v>1</v>
      </c>
      <c r="J7358" s="37">
        <f>IF(H7358&gt;='Roof Calculator'!$G$8, 1, 0)</f>
        <v>0</v>
      </c>
      <c r="K7358" s="37">
        <f t="shared" si="2059"/>
        <v>42.08</v>
      </c>
      <c r="L7358" s="37">
        <f t="shared" si="2060"/>
        <v>0</v>
      </c>
      <c r="M7358" s="37">
        <v>0</v>
      </c>
      <c r="N7358" s="37">
        <f t="shared" si="2061"/>
        <v>86</v>
      </c>
      <c r="O7358" s="37">
        <v>0</v>
      </c>
      <c r="P7358" s="37">
        <v>0</v>
      </c>
      <c r="Q7358" s="21">
        <f t="shared" si="2062"/>
        <v>39.790999999999997</v>
      </c>
      <c r="R7358" s="21">
        <f t="shared" si="2071"/>
        <v>306.6666666666664</v>
      </c>
      <c r="S7358" s="21">
        <f t="shared" si="2072"/>
        <v>-15.618796220098268</v>
      </c>
      <c r="T7358" s="21">
        <f t="shared" si="2063"/>
        <v>86.147999999999996</v>
      </c>
      <c r="U7358" s="37">
        <f>VLOOKUP(Time_Zone, 'LSTM LookUp'!$B$5:$D$8, 3, FALSE)</f>
        <v>-75</v>
      </c>
      <c r="V7358" s="21">
        <f t="shared" si="2073"/>
        <v>16.394512722137996</v>
      </c>
      <c r="W7358" s="21">
        <f t="shared" si="2064"/>
        <v>240.24662818053449</v>
      </c>
      <c r="X7358" s="21">
        <f t="shared" si="2065"/>
        <v>-1.0791027756897316</v>
      </c>
      <c r="Y7358" s="21">
        <f t="shared" si="2066"/>
        <v>84.920897224310266</v>
      </c>
      <c r="Z7358" s="21">
        <f t="shared" si="2074"/>
        <v>26.918441223462153</v>
      </c>
      <c r="AA7358" s="21">
        <f t="shared" si="2067"/>
        <v>26.918441223462153</v>
      </c>
      <c r="AB7358" s="21">
        <f t="shared" si="2068"/>
        <v>0</v>
      </c>
      <c r="AC7358" s="21">
        <f t="shared" si="2069"/>
        <v>0</v>
      </c>
      <c r="AD7358" s="21">
        <f t="shared" si="2075"/>
        <v>0</v>
      </c>
      <c r="AE7358" s="21" t="str">
        <f t="shared" si="2070"/>
        <v>11/2/17:00</v>
      </c>
    </row>
    <row r="7359" spans="2:31">
      <c r="B7359" s="37">
        <v>11</v>
      </c>
      <c r="C7359" s="38">
        <v>2</v>
      </c>
      <c r="D7359" s="39">
        <v>18</v>
      </c>
      <c r="E7359" s="17">
        <v>4.4000000000000004</v>
      </c>
      <c r="F7359" s="17">
        <v>21</v>
      </c>
      <c r="G7359" s="17">
        <v>0</v>
      </c>
      <c r="H7359" s="37">
        <f t="shared" si="2058"/>
        <v>39.92</v>
      </c>
      <c r="I7359" s="37">
        <f>IF(H7359&lt;'Roof Calculator'!$G$8, 1, 0)</f>
        <v>1</v>
      </c>
      <c r="J7359" s="37">
        <f>IF(H7359&gt;='Roof Calculator'!$G$8, 1, 0)</f>
        <v>0</v>
      </c>
      <c r="K7359" s="37">
        <f t="shared" si="2059"/>
        <v>39.92</v>
      </c>
      <c r="L7359" s="37">
        <f t="shared" si="2060"/>
        <v>0</v>
      </c>
      <c r="M7359" s="37">
        <v>0</v>
      </c>
      <c r="N7359" s="37">
        <f t="shared" si="2061"/>
        <v>21</v>
      </c>
      <c r="O7359" s="37">
        <v>0</v>
      </c>
      <c r="P7359" s="37">
        <v>0</v>
      </c>
      <c r="Q7359" s="21">
        <f t="shared" si="2062"/>
        <v>39.790999999999997</v>
      </c>
      <c r="R7359" s="21">
        <f t="shared" si="2071"/>
        <v>306.70833333333309</v>
      </c>
      <c r="S7359" s="21">
        <f t="shared" si="2072"/>
        <v>-15.631297158037913</v>
      </c>
      <c r="T7359" s="21">
        <f t="shared" si="2063"/>
        <v>86.147999999999996</v>
      </c>
      <c r="U7359" s="37">
        <f>VLOOKUP(Time_Zone, 'LSTM LookUp'!$B$5:$D$8, 3, FALSE)</f>
        <v>-75</v>
      </c>
      <c r="V7359" s="21">
        <f t="shared" si="2073"/>
        <v>16.392836031427578</v>
      </c>
      <c r="W7359" s="21">
        <f t="shared" si="2064"/>
        <v>255.24620900785689</v>
      </c>
      <c r="X7359" s="21">
        <f t="shared" si="2065"/>
        <v>0</v>
      </c>
      <c r="Y7359" s="21">
        <f t="shared" si="2066"/>
        <v>21</v>
      </c>
      <c r="Z7359" s="21">
        <f t="shared" si="2074"/>
        <v>6.6566332218506137</v>
      </c>
      <c r="AA7359" s="21">
        <f t="shared" si="2067"/>
        <v>6.6566332218506137</v>
      </c>
      <c r="AB7359" s="21">
        <f t="shared" si="2068"/>
        <v>0</v>
      </c>
      <c r="AC7359" s="21">
        <f t="shared" si="2069"/>
        <v>0</v>
      </c>
      <c r="AD7359" s="21">
        <f t="shared" si="2075"/>
        <v>0</v>
      </c>
      <c r="AE7359" s="21" t="str">
        <f t="shared" si="2070"/>
        <v>11/2/18:00</v>
      </c>
    </row>
    <row r="7360" spans="2:31">
      <c r="B7360" s="37">
        <v>11</v>
      </c>
      <c r="C7360" s="38">
        <v>2</v>
      </c>
      <c r="D7360" s="39">
        <v>19</v>
      </c>
      <c r="E7360" s="17">
        <v>4.4000000000000004</v>
      </c>
      <c r="F7360" s="17">
        <v>0</v>
      </c>
      <c r="G7360" s="17">
        <v>0</v>
      </c>
      <c r="H7360" s="37">
        <f t="shared" si="2058"/>
        <v>39.92</v>
      </c>
      <c r="I7360" s="37">
        <f>IF(H7360&lt;'Roof Calculator'!$G$8, 1, 0)</f>
        <v>1</v>
      </c>
      <c r="J7360" s="37">
        <f>IF(H7360&gt;='Roof Calculator'!$G$8, 1, 0)</f>
        <v>0</v>
      </c>
      <c r="K7360" s="37">
        <f t="shared" si="2059"/>
        <v>39.92</v>
      </c>
      <c r="L7360" s="37">
        <f t="shared" si="2060"/>
        <v>0</v>
      </c>
      <c r="M7360" s="37">
        <v>0</v>
      </c>
      <c r="N7360" s="37">
        <f t="shared" si="2061"/>
        <v>0</v>
      </c>
      <c r="O7360" s="37">
        <v>0</v>
      </c>
      <c r="P7360" s="37">
        <v>0</v>
      </c>
      <c r="Q7360" s="21">
        <f t="shared" si="2062"/>
        <v>39.790999999999997</v>
      </c>
      <c r="R7360" s="21">
        <f t="shared" si="2071"/>
        <v>306.74999999999977</v>
      </c>
      <c r="S7360" s="21">
        <f t="shared" si="2072"/>
        <v>-15.643790611342714</v>
      </c>
      <c r="T7360" s="21">
        <f t="shared" si="2063"/>
        <v>86.147999999999996</v>
      </c>
      <c r="U7360" s="37">
        <f>VLOOKUP(Time_Zone, 'LSTM LookUp'!$B$5:$D$8, 3, FALSE)</f>
        <v>-75</v>
      </c>
      <c r="V7360" s="21">
        <f t="shared" si="2073"/>
        <v>16.391135726802514</v>
      </c>
      <c r="W7360" s="21">
        <f t="shared" si="2064"/>
        <v>270.2457839317006</v>
      </c>
      <c r="X7360" s="21">
        <f t="shared" si="2065"/>
        <v>0</v>
      </c>
      <c r="Y7360" s="21">
        <f t="shared" si="2066"/>
        <v>0</v>
      </c>
      <c r="Z7360" s="21">
        <f t="shared" si="2074"/>
        <v>0</v>
      </c>
      <c r="AA7360" s="21">
        <f t="shared" si="2067"/>
        <v>0</v>
      </c>
      <c r="AB7360" s="21">
        <f t="shared" si="2068"/>
        <v>0</v>
      </c>
      <c r="AC7360" s="21">
        <f t="shared" si="2069"/>
        <v>0</v>
      </c>
      <c r="AD7360" s="21">
        <f t="shared" si="2075"/>
        <v>0</v>
      </c>
      <c r="AE7360" s="21" t="str">
        <f t="shared" si="2070"/>
        <v>11/2/19:00</v>
      </c>
    </row>
    <row r="7361" spans="2:31">
      <c r="B7361" s="37">
        <v>11</v>
      </c>
      <c r="C7361" s="38">
        <v>2</v>
      </c>
      <c r="D7361" s="39">
        <v>20</v>
      </c>
      <c r="E7361" s="17">
        <v>3.9</v>
      </c>
      <c r="F7361" s="17">
        <v>0</v>
      </c>
      <c r="G7361" s="17">
        <v>0</v>
      </c>
      <c r="H7361" s="37">
        <f t="shared" si="2058"/>
        <v>39.020000000000003</v>
      </c>
      <c r="I7361" s="37">
        <f>IF(H7361&lt;'Roof Calculator'!$G$8, 1, 0)</f>
        <v>1</v>
      </c>
      <c r="J7361" s="37">
        <f>IF(H7361&gt;='Roof Calculator'!$G$8, 1, 0)</f>
        <v>0</v>
      </c>
      <c r="K7361" s="37">
        <f t="shared" si="2059"/>
        <v>39.020000000000003</v>
      </c>
      <c r="L7361" s="37">
        <f t="shared" si="2060"/>
        <v>0</v>
      </c>
      <c r="M7361" s="37">
        <v>0</v>
      </c>
      <c r="N7361" s="37">
        <f t="shared" si="2061"/>
        <v>0</v>
      </c>
      <c r="O7361" s="37">
        <v>0</v>
      </c>
      <c r="P7361" s="37">
        <v>0</v>
      </c>
      <c r="Q7361" s="21">
        <f t="shared" si="2062"/>
        <v>39.790999999999997</v>
      </c>
      <c r="R7361" s="21">
        <f t="shared" si="2071"/>
        <v>306.79166666666646</v>
      </c>
      <c r="S7361" s="21">
        <f t="shared" si="2072"/>
        <v>-15.656276572808197</v>
      </c>
      <c r="T7361" s="21">
        <f t="shared" si="2063"/>
        <v>86.147999999999996</v>
      </c>
      <c r="U7361" s="37">
        <f>VLOOKUP(Time_Zone, 'LSTM LookUp'!$B$5:$D$8, 3, FALSE)</f>
        <v>-75</v>
      </c>
      <c r="V7361" s="21">
        <f t="shared" si="2073"/>
        <v>16.389411807337101</v>
      </c>
      <c r="W7361" s="21">
        <f t="shared" si="2064"/>
        <v>285.24535295183432</v>
      </c>
      <c r="X7361" s="21">
        <f t="shared" si="2065"/>
        <v>0</v>
      </c>
      <c r="Y7361" s="21">
        <f t="shared" si="2066"/>
        <v>0</v>
      </c>
      <c r="Z7361" s="21">
        <f t="shared" si="2074"/>
        <v>0</v>
      </c>
      <c r="AA7361" s="21">
        <f t="shared" si="2067"/>
        <v>0</v>
      </c>
      <c r="AB7361" s="21">
        <f t="shared" si="2068"/>
        <v>0</v>
      </c>
      <c r="AC7361" s="21">
        <f t="shared" si="2069"/>
        <v>0</v>
      </c>
      <c r="AD7361" s="21">
        <f t="shared" si="2075"/>
        <v>0</v>
      </c>
      <c r="AE7361" s="21" t="str">
        <f t="shared" si="2070"/>
        <v>11/2/20:00</v>
      </c>
    </row>
    <row r="7362" spans="2:31">
      <c r="B7362" s="37">
        <v>11</v>
      </c>
      <c r="C7362" s="38">
        <v>2</v>
      </c>
      <c r="D7362" s="39">
        <v>21</v>
      </c>
      <c r="E7362" s="17">
        <v>2.8</v>
      </c>
      <c r="F7362" s="17">
        <v>0</v>
      </c>
      <c r="G7362" s="17">
        <v>0</v>
      </c>
      <c r="H7362" s="37">
        <f t="shared" si="2058"/>
        <v>37.04</v>
      </c>
      <c r="I7362" s="37">
        <f>IF(H7362&lt;'Roof Calculator'!$G$8, 1, 0)</f>
        <v>1</v>
      </c>
      <c r="J7362" s="37">
        <f>IF(H7362&gt;='Roof Calculator'!$G$8, 1, 0)</f>
        <v>0</v>
      </c>
      <c r="K7362" s="37">
        <f t="shared" si="2059"/>
        <v>37.04</v>
      </c>
      <c r="L7362" s="37">
        <f t="shared" si="2060"/>
        <v>0</v>
      </c>
      <c r="M7362" s="37">
        <v>0</v>
      </c>
      <c r="N7362" s="37">
        <f t="shared" si="2061"/>
        <v>0</v>
      </c>
      <c r="O7362" s="37">
        <v>0</v>
      </c>
      <c r="P7362" s="37">
        <v>0</v>
      </c>
      <c r="Q7362" s="21">
        <f t="shared" si="2062"/>
        <v>39.790999999999997</v>
      </c>
      <c r="R7362" s="21">
        <f t="shared" si="2071"/>
        <v>306.83333333333314</v>
      </c>
      <c r="S7362" s="21">
        <f t="shared" si="2072"/>
        <v>-15.668755035230989</v>
      </c>
      <c r="T7362" s="21">
        <f t="shared" si="2063"/>
        <v>86.147999999999996</v>
      </c>
      <c r="U7362" s="37">
        <f>VLOOKUP(Time_Zone, 'LSTM LookUp'!$B$5:$D$8, 3, FALSE)</f>
        <v>-75</v>
      </c>
      <c r="V7362" s="21">
        <f t="shared" si="2073"/>
        <v>16.387664272149046</v>
      </c>
      <c r="W7362" s="21">
        <f t="shared" si="2064"/>
        <v>300.24491606803724</v>
      </c>
      <c r="X7362" s="21">
        <f t="shared" si="2065"/>
        <v>0</v>
      </c>
      <c r="Y7362" s="21">
        <f t="shared" si="2066"/>
        <v>0</v>
      </c>
      <c r="Z7362" s="21">
        <f t="shared" si="2074"/>
        <v>0</v>
      </c>
      <c r="AA7362" s="21">
        <f t="shared" si="2067"/>
        <v>0</v>
      </c>
      <c r="AB7362" s="21">
        <f t="shared" si="2068"/>
        <v>0</v>
      </c>
      <c r="AC7362" s="21">
        <f t="shared" si="2069"/>
        <v>0</v>
      </c>
      <c r="AD7362" s="21">
        <f t="shared" si="2075"/>
        <v>0</v>
      </c>
      <c r="AE7362" s="21" t="str">
        <f t="shared" si="2070"/>
        <v>11/2/21:00</v>
      </c>
    </row>
    <row r="7363" spans="2:31">
      <c r="B7363" s="37">
        <v>11</v>
      </c>
      <c r="C7363" s="38">
        <v>2</v>
      </c>
      <c r="D7363" s="39">
        <v>22</v>
      </c>
      <c r="E7363" s="17">
        <v>2.2000000000000002</v>
      </c>
      <c r="F7363" s="17">
        <v>0</v>
      </c>
      <c r="G7363" s="17">
        <v>0</v>
      </c>
      <c r="H7363" s="37">
        <f t="shared" si="2058"/>
        <v>35.96</v>
      </c>
      <c r="I7363" s="37">
        <f>IF(H7363&lt;'Roof Calculator'!$G$8, 1, 0)</f>
        <v>1</v>
      </c>
      <c r="J7363" s="37">
        <f>IF(H7363&gt;='Roof Calculator'!$G$8, 1, 0)</f>
        <v>0</v>
      </c>
      <c r="K7363" s="37">
        <f t="shared" si="2059"/>
        <v>35.96</v>
      </c>
      <c r="L7363" s="37">
        <f t="shared" si="2060"/>
        <v>0</v>
      </c>
      <c r="M7363" s="37">
        <v>0</v>
      </c>
      <c r="N7363" s="37">
        <f t="shared" si="2061"/>
        <v>0</v>
      </c>
      <c r="O7363" s="37">
        <v>0</v>
      </c>
      <c r="P7363" s="37">
        <v>0</v>
      </c>
      <c r="Q7363" s="21">
        <f t="shared" si="2062"/>
        <v>39.790999999999997</v>
      </c>
      <c r="R7363" s="21">
        <f t="shared" si="2071"/>
        <v>306.87499999999983</v>
      </c>
      <c r="S7363" s="21">
        <f t="shared" si="2072"/>
        <v>-15.68122599140886</v>
      </c>
      <c r="T7363" s="21">
        <f t="shared" si="2063"/>
        <v>86.147999999999996</v>
      </c>
      <c r="U7363" s="37">
        <f>VLOOKUP(Time_Zone, 'LSTM LookUp'!$B$5:$D$8, 3, FALSE)</f>
        <v>-75</v>
      </c>
      <c r="V7363" s="21">
        <f t="shared" si="2073"/>
        <v>16.385893120399437</v>
      </c>
      <c r="W7363" s="21">
        <f t="shared" si="2064"/>
        <v>315.2444732800999</v>
      </c>
      <c r="X7363" s="21">
        <f t="shared" si="2065"/>
        <v>0</v>
      </c>
      <c r="Y7363" s="21">
        <f t="shared" si="2066"/>
        <v>0</v>
      </c>
      <c r="Z7363" s="21">
        <f t="shared" si="2074"/>
        <v>0</v>
      </c>
      <c r="AA7363" s="21">
        <f t="shared" si="2067"/>
        <v>0</v>
      </c>
      <c r="AB7363" s="21">
        <f t="shared" si="2068"/>
        <v>0</v>
      </c>
      <c r="AC7363" s="21">
        <f t="shared" si="2069"/>
        <v>0</v>
      </c>
      <c r="AD7363" s="21">
        <f t="shared" si="2075"/>
        <v>0</v>
      </c>
      <c r="AE7363" s="21" t="str">
        <f t="shared" si="2070"/>
        <v>11/2/22:00</v>
      </c>
    </row>
    <row r="7364" spans="2:31">
      <c r="B7364" s="37">
        <v>11</v>
      </c>
      <c r="C7364" s="38">
        <v>2</v>
      </c>
      <c r="D7364" s="39">
        <v>23</v>
      </c>
      <c r="E7364" s="17">
        <v>1.7</v>
      </c>
      <c r="F7364" s="17">
        <v>0</v>
      </c>
      <c r="G7364" s="17">
        <v>0</v>
      </c>
      <c r="H7364" s="37">
        <f t="shared" si="2058"/>
        <v>35.06</v>
      </c>
      <c r="I7364" s="37">
        <f>IF(H7364&lt;'Roof Calculator'!$G$8, 1, 0)</f>
        <v>1</v>
      </c>
      <c r="J7364" s="37">
        <f>IF(H7364&gt;='Roof Calculator'!$G$8, 1, 0)</f>
        <v>0</v>
      </c>
      <c r="K7364" s="37">
        <f t="shared" si="2059"/>
        <v>35.06</v>
      </c>
      <c r="L7364" s="37">
        <f t="shared" si="2060"/>
        <v>0</v>
      </c>
      <c r="M7364" s="37">
        <v>0</v>
      </c>
      <c r="N7364" s="37">
        <f t="shared" si="2061"/>
        <v>0</v>
      </c>
      <c r="O7364" s="37">
        <v>0</v>
      </c>
      <c r="P7364" s="37">
        <v>0</v>
      </c>
      <c r="Q7364" s="21">
        <f t="shared" si="2062"/>
        <v>39.790999999999997</v>
      </c>
      <c r="R7364" s="21">
        <f t="shared" si="2071"/>
        <v>306.91666666666652</v>
      </c>
      <c r="S7364" s="21">
        <f t="shared" si="2072"/>
        <v>-15.693689434140779</v>
      </c>
      <c r="T7364" s="21">
        <f t="shared" si="2063"/>
        <v>86.147999999999996</v>
      </c>
      <c r="U7364" s="37">
        <f>VLOOKUP(Time_Zone, 'LSTM LookUp'!$B$5:$D$8, 3, FALSE)</f>
        <v>-75</v>
      </c>
      <c r="V7364" s="21">
        <f t="shared" si="2073"/>
        <v>16.384098351292774</v>
      </c>
      <c r="W7364" s="21">
        <f t="shared" si="2064"/>
        <v>330.24402458782322</v>
      </c>
      <c r="X7364" s="21">
        <f t="shared" si="2065"/>
        <v>0</v>
      </c>
      <c r="Y7364" s="21">
        <f t="shared" si="2066"/>
        <v>0</v>
      </c>
      <c r="Z7364" s="21">
        <f t="shared" si="2074"/>
        <v>0</v>
      </c>
      <c r="AA7364" s="21">
        <f t="shared" si="2067"/>
        <v>0</v>
      </c>
      <c r="AB7364" s="21">
        <f t="shared" si="2068"/>
        <v>0</v>
      </c>
      <c r="AC7364" s="21">
        <f t="shared" si="2069"/>
        <v>0</v>
      </c>
      <c r="AD7364" s="21">
        <f t="shared" si="2075"/>
        <v>0</v>
      </c>
      <c r="AE7364" s="21" t="str">
        <f t="shared" si="2070"/>
        <v>11/2/23:00</v>
      </c>
    </row>
    <row r="7365" spans="2:31">
      <c r="B7365" s="37">
        <v>11</v>
      </c>
      <c r="C7365" s="38">
        <v>2</v>
      </c>
      <c r="D7365" s="39">
        <v>24</v>
      </c>
      <c r="E7365" s="17">
        <v>1.7</v>
      </c>
      <c r="F7365" s="17">
        <v>0</v>
      </c>
      <c r="G7365" s="17">
        <v>0</v>
      </c>
      <c r="H7365" s="37">
        <f t="shared" si="2058"/>
        <v>35.06</v>
      </c>
      <c r="I7365" s="37">
        <f>IF(H7365&lt;'Roof Calculator'!$G$8, 1, 0)</f>
        <v>1</v>
      </c>
      <c r="J7365" s="37">
        <f>IF(H7365&gt;='Roof Calculator'!$G$8, 1, 0)</f>
        <v>0</v>
      </c>
      <c r="K7365" s="37">
        <f t="shared" si="2059"/>
        <v>35.06</v>
      </c>
      <c r="L7365" s="37">
        <f t="shared" si="2060"/>
        <v>0</v>
      </c>
      <c r="M7365" s="37">
        <v>0</v>
      </c>
      <c r="N7365" s="37">
        <f t="shared" si="2061"/>
        <v>0</v>
      </c>
      <c r="O7365" s="37">
        <v>0</v>
      </c>
      <c r="P7365" s="37">
        <v>0</v>
      </c>
      <c r="Q7365" s="21">
        <f t="shared" si="2062"/>
        <v>39.790999999999997</v>
      </c>
      <c r="R7365" s="21">
        <f t="shared" si="2071"/>
        <v>306.9583333333332</v>
      </c>
      <c r="S7365" s="21">
        <f t="shared" si="2072"/>
        <v>-15.706145356226816</v>
      </c>
      <c r="T7365" s="21">
        <f t="shared" si="2063"/>
        <v>86.147999999999996</v>
      </c>
      <c r="U7365" s="37">
        <f>VLOOKUP(Time_Zone, 'LSTM LookUp'!$B$5:$D$8, 3, FALSE)</f>
        <v>-75</v>
      </c>
      <c r="V7365" s="21">
        <f t="shared" si="2073"/>
        <v>16.382279964076954</v>
      </c>
      <c r="W7365" s="21">
        <f t="shared" si="2064"/>
        <v>345.24356999101929</v>
      </c>
      <c r="X7365" s="21">
        <f t="shared" si="2065"/>
        <v>0</v>
      </c>
      <c r="Y7365" s="21">
        <f t="shared" si="2066"/>
        <v>0</v>
      </c>
      <c r="Z7365" s="21">
        <f t="shared" si="2074"/>
        <v>0</v>
      </c>
      <c r="AA7365" s="21">
        <f t="shared" si="2067"/>
        <v>0</v>
      </c>
      <c r="AB7365" s="21">
        <f t="shared" si="2068"/>
        <v>0</v>
      </c>
      <c r="AC7365" s="21">
        <f t="shared" si="2069"/>
        <v>0</v>
      </c>
      <c r="AD7365" s="21">
        <f t="shared" si="2075"/>
        <v>0</v>
      </c>
      <c r="AE7365" s="21" t="str">
        <f t="shared" si="2070"/>
        <v>11/2/24:00</v>
      </c>
    </row>
    <row r="7366" spans="2:31">
      <c r="B7366" s="37">
        <v>11</v>
      </c>
      <c r="C7366" s="38">
        <v>3</v>
      </c>
      <c r="D7366" s="39">
        <v>1</v>
      </c>
      <c r="E7366" s="17">
        <v>1.1000000000000001</v>
      </c>
      <c r="F7366" s="17">
        <v>0</v>
      </c>
      <c r="G7366" s="17">
        <v>0</v>
      </c>
      <c r="H7366" s="37">
        <f t="shared" si="2058"/>
        <v>33.979999999999997</v>
      </c>
      <c r="I7366" s="37">
        <f>IF(H7366&lt;'Roof Calculator'!$G$8, 1, 0)</f>
        <v>1</v>
      </c>
      <c r="J7366" s="37">
        <f>IF(H7366&gt;='Roof Calculator'!$G$8, 1, 0)</f>
        <v>0</v>
      </c>
      <c r="K7366" s="37">
        <f t="shared" si="2059"/>
        <v>33.979999999999997</v>
      </c>
      <c r="L7366" s="37">
        <f t="shared" si="2060"/>
        <v>0</v>
      </c>
      <c r="M7366" s="37">
        <v>0</v>
      </c>
      <c r="N7366" s="37">
        <f t="shared" si="2061"/>
        <v>0</v>
      </c>
      <c r="O7366" s="37">
        <v>0</v>
      </c>
      <c r="P7366" s="37">
        <v>0</v>
      </c>
      <c r="Q7366" s="21">
        <f t="shared" si="2062"/>
        <v>39.790999999999997</v>
      </c>
      <c r="R7366" s="21">
        <f t="shared" si="2071"/>
        <v>306.99999999999989</v>
      </c>
      <c r="S7366" s="21">
        <f t="shared" si="2072"/>
        <v>-15.718593750468246</v>
      </c>
      <c r="T7366" s="21">
        <f t="shared" si="2063"/>
        <v>86.147999999999996</v>
      </c>
      <c r="U7366" s="37">
        <f>VLOOKUP(Time_Zone, 'LSTM LookUp'!$B$5:$D$8, 3, FALSE)</f>
        <v>-75</v>
      </c>
      <c r="V7366" s="21">
        <f t="shared" si="2073"/>
        <v>16.380437958043274</v>
      </c>
      <c r="W7366" s="21">
        <f t="shared" si="2064"/>
        <v>0.24310948951081102</v>
      </c>
      <c r="X7366" s="21">
        <f t="shared" si="2065"/>
        <v>0</v>
      </c>
      <c r="Y7366" s="21">
        <f t="shared" si="2066"/>
        <v>0</v>
      </c>
      <c r="Z7366" s="21">
        <f t="shared" si="2074"/>
        <v>0</v>
      </c>
      <c r="AA7366" s="21">
        <f t="shared" si="2067"/>
        <v>0</v>
      </c>
      <c r="AB7366" s="21">
        <f t="shared" si="2068"/>
        <v>0</v>
      </c>
      <c r="AC7366" s="21">
        <f t="shared" si="2069"/>
        <v>0</v>
      </c>
      <c r="AD7366" s="21">
        <f t="shared" si="2075"/>
        <v>0</v>
      </c>
      <c r="AE7366" s="21" t="str">
        <f t="shared" si="2070"/>
        <v>11/3/1:00</v>
      </c>
    </row>
    <row r="7367" spans="2:31">
      <c r="B7367" s="37">
        <v>11</v>
      </c>
      <c r="C7367" s="38">
        <v>3</v>
      </c>
      <c r="D7367" s="39">
        <v>2</v>
      </c>
      <c r="E7367" s="17">
        <v>1.1000000000000001</v>
      </c>
      <c r="F7367" s="17">
        <v>0</v>
      </c>
      <c r="G7367" s="17">
        <v>0</v>
      </c>
      <c r="H7367" s="37">
        <f t="shared" si="2058"/>
        <v>33.979999999999997</v>
      </c>
      <c r="I7367" s="37">
        <f>IF(H7367&lt;'Roof Calculator'!$G$8, 1, 0)</f>
        <v>1</v>
      </c>
      <c r="J7367" s="37">
        <f>IF(H7367&gt;='Roof Calculator'!$G$8, 1, 0)</f>
        <v>0</v>
      </c>
      <c r="K7367" s="37">
        <f t="shared" si="2059"/>
        <v>33.979999999999997</v>
      </c>
      <c r="L7367" s="37">
        <f t="shared" si="2060"/>
        <v>0</v>
      </c>
      <c r="M7367" s="37">
        <v>0</v>
      </c>
      <c r="N7367" s="37">
        <f t="shared" si="2061"/>
        <v>0</v>
      </c>
      <c r="O7367" s="37">
        <v>0</v>
      </c>
      <c r="P7367" s="37">
        <v>0</v>
      </c>
      <c r="Q7367" s="21">
        <f t="shared" si="2062"/>
        <v>39.790999999999997</v>
      </c>
      <c r="R7367" s="21">
        <f t="shared" si="2071"/>
        <v>307.04166666666657</v>
      </c>
      <c r="S7367" s="21">
        <f t="shared" si="2072"/>
        <v>-15.731034609667464</v>
      </c>
      <c r="T7367" s="21">
        <f t="shared" si="2063"/>
        <v>86.147999999999996</v>
      </c>
      <c r="U7367" s="37">
        <f>VLOOKUP(Time_Zone, 'LSTM LookUp'!$B$5:$D$8, 3, FALSE)</f>
        <v>-75</v>
      </c>
      <c r="V7367" s="21">
        <f t="shared" si="2073"/>
        <v>16.378572332526456</v>
      </c>
      <c r="W7367" s="21">
        <f t="shared" si="2064"/>
        <v>15.242643083131613</v>
      </c>
      <c r="X7367" s="21">
        <f t="shared" si="2065"/>
        <v>0</v>
      </c>
      <c r="Y7367" s="21">
        <f t="shared" si="2066"/>
        <v>0</v>
      </c>
      <c r="Z7367" s="21">
        <f t="shared" si="2074"/>
        <v>0</v>
      </c>
      <c r="AA7367" s="21">
        <f t="shared" si="2067"/>
        <v>0</v>
      </c>
      <c r="AB7367" s="21">
        <f t="shared" si="2068"/>
        <v>0</v>
      </c>
      <c r="AC7367" s="21">
        <f t="shared" si="2069"/>
        <v>0</v>
      </c>
      <c r="AD7367" s="21">
        <f t="shared" si="2075"/>
        <v>0</v>
      </c>
      <c r="AE7367" s="21" t="str">
        <f t="shared" si="2070"/>
        <v>11/3/2:00</v>
      </c>
    </row>
    <row r="7368" spans="2:31">
      <c r="B7368" s="37">
        <v>11</v>
      </c>
      <c r="C7368" s="38">
        <v>3</v>
      </c>
      <c r="D7368" s="39">
        <v>3</v>
      </c>
      <c r="E7368" s="17">
        <v>-1.7</v>
      </c>
      <c r="F7368" s="17">
        <v>0</v>
      </c>
      <c r="G7368" s="17">
        <v>0</v>
      </c>
      <c r="H7368" s="37">
        <f t="shared" si="2058"/>
        <v>28.94</v>
      </c>
      <c r="I7368" s="37">
        <f>IF(H7368&lt;'Roof Calculator'!$G$8, 1, 0)</f>
        <v>1</v>
      </c>
      <c r="J7368" s="37">
        <f>IF(H7368&gt;='Roof Calculator'!$G$8, 1, 0)</f>
        <v>0</v>
      </c>
      <c r="K7368" s="37">
        <f t="shared" si="2059"/>
        <v>28.94</v>
      </c>
      <c r="L7368" s="37">
        <f t="shared" si="2060"/>
        <v>0</v>
      </c>
      <c r="M7368" s="37">
        <v>0</v>
      </c>
      <c r="N7368" s="37">
        <f t="shared" si="2061"/>
        <v>0</v>
      </c>
      <c r="O7368" s="37">
        <v>0</v>
      </c>
      <c r="P7368" s="37">
        <v>0</v>
      </c>
      <c r="Q7368" s="21">
        <f t="shared" si="2062"/>
        <v>39.790999999999997</v>
      </c>
      <c r="R7368" s="21">
        <f t="shared" si="2071"/>
        <v>307.08333333333326</v>
      </c>
      <c r="S7368" s="21">
        <f t="shared" si="2072"/>
        <v>-15.743467926628103</v>
      </c>
      <c r="T7368" s="21">
        <f t="shared" si="2063"/>
        <v>86.147999999999996</v>
      </c>
      <c r="U7368" s="37">
        <f>VLOOKUP(Time_Zone, 'LSTM LookUp'!$B$5:$D$8, 3, FALSE)</f>
        <v>-75</v>
      </c>
      <c r="V7368" s="21">
        <f t="shared" si="2073"/>
        <v>16.376683086904634</v>
      </c>
      <c r="W7368" s="21">
        <f t="shared" si="2064"/>
        <v>30.242170771726158</v>
      </c>
      <c r="X7368" s="21">
        <f t="shared" si="2065"/>
        <v>0</v>
      </c>
      <c r="Y7368" s="21">
        <f t="shared" si="2066"/>
        <v>0</v>
      </c>
      <c r="Z7368" s="21">
        <f t="shared" si="2074"/>
        <v>0</v>
      </c>
      <c r="AA7368" s="21">
        <f t="shared" si="2067"/>
        <v>0</v>
      </c>
      <c r="AB7368" s="21">
        <f t="shared" si="2068"/>
        <v>0</v>
      </c>
      <c r="AC7368" s="21">
        <f t="shared" si="2069"/>
        <v>0</v>
      </c>
      <c r="AD7368" s="21">
        <f t="shared" si="2075"/>
        <v>0</v>
      </c>
      <c r="AE7368" s="21" t="str">
        <f t="shared" si="2070"/>
        <v>11/3/3:00</v>
      </c>
    </row>
    <row r="7369" spans="2:31">
      <c r="B7369" s="37">
        <v>11</v>
      </c>
      <c r="C7369" s="38">
        <v>3</v>
      </c>
      <c r="D7369" s="39">
        <v>4</v>
      </c>
      <c r="E7369" s="17">
        <v>-2.2000000000000002</v>
      </c>
      <c r="F7369" s="17">
        <v>0</v>
      </c>
      <c r="G7369" s="17">
        <v>0</v>
      </c>
      <c r="H7369" s="37">
        <f t="shared" si="2058"/>
        <v>28.04</v>
      </c>
      <c r="I7369" s="37">
        <f>IF(H7369&lt;'Roof Calculator'!$G$8, 1, 0)</f>
        <v>1</v>
      </c>
      <c r="J7369" s="37">
        <f>IF(H7369&gt;='Roof Calculator'!$G$8, 1, 0)</f>
        <v>0</v>
      </c>
      <c r="K7369" s="37">
        <f t="shared" si="2059"/>
        <v>28.04</v>
      </c>
      <c r="L7369" s="37">
        <f t="shared" si="2060"/>
        <v>0</v>
      </c>
      <c r="M7369" s="37">
        <v>0</v>
      </c>
      <c r="N7369" s="37">
        <f t="shared" si="2061"/>
        <v>0</v>
      </c>
      <c r="O7369" s="37">
        <v>0</v>
      </c>
      <c r="P7369" s="37">
        <v>0</v>
      </c>
      <c r="Q7369" s="21">
        <f t="shared" si="2062"/>
        <v>39.790999999999997</v>
      </c>
      <c r="R7369" s="21">
        <f t="shared" si="2071"/>
        <v>307.12499999999994</v>
      </c>
      <c r="S7369" s="21">
        <f t="shared" si="2072"/>
        <v>-15.755893694154945</v>
      </c>
      <c r="T7369" s="21">
        <f t="shared" si="2063"/>
        <v>86.147999999999996</v>
      </c>
      <c r="U7369" s="37">
        <f>VLOOKUP(Time_Zone, 'LSTM LookUp'!$B$5:$D$8, 3, FALSE)</f>
        <v>-75</v>
      </c>
      <c r="V7369" s="21">
        <f t="shared" si="2073"/>
        <v>16.374770220599352</v>
      </c>
      <c r="W7369" s="21">
        <f t="shared" si="2064"/>
        <v>45.241692555149825</v>
      </c>
      <c r="X7369" s="21">
        <f t="shared" si="2065"/>
        <v>0</v>
      </c>
      <c r="Y7369" s="21">
        <f t="shared" si="2066"/>
        <v>0</v>
      </c>
      <c r="Z7369" s="21">
        <f t="shared" si="2074"/>
        <v>0</v>
      </c>
      <c r="AA7369" s="21">
        <f t="shared" si="2067"/>
        <v>0</v>
      </c>
      <c r="AB7369" s="21">
        <f t="shared" si="2068"/>
        <v>0</v>
      </c>
      <c r="AC7369" s="21">
        <f t="shared" si="2069"/>
        <v>0</v>
      </c>
      <c r="AD7369" s="21">
        <f t="shared" si="2075"/>
        <v>0</v>
      </c>
      <c r="AE7369" s="21" t="str">
        <f t="shared" si="2070"/>
        <v>11/3/4:00</v>
      </c>
    </row>
    <row r="7370" spans="2:31">
      <c r="B7370" s="37">
        <v>11</v>
      </c>
      <c r="C7370" s="38">
        <v>3</v>
      </c>
      <c r="D7370" s="39">
        <v>5</v>
      </c>
      <c r="E7370" s="17">
        <v>-3.3</v>
      </c>
      <c r="F7370" s="17">
        <v>0</v>
      </c>
      <c r="G7370" s="17">
        <v>0</v>
      </c>
      <c r="H7370" s="37">
        <f t="shared" si="2058"/>
        <v>26.060000000000002</v>
      </c>
      <c r="I7370" s="37">
        <f>IF(H7370&lt;'Roof Calculator'!$G$8, 1, 0)</f>
        <v>1</v>
      </c>
      <c r="J7370" s="37">
        <f>IF(H7370&gt;='Roof Calculator'!$G$8, 1, 0)</f>
        <v>0</v>
      </c>
      <c r="K7370" s="37">
        <f t="shared" si="2059"/>
        <v>26.060000000000002</v>
      </c>
      <c r="L7370" s="37">
        <f t="shared" si="2060"/>
        <v>0</v>
      </c>
      <c r="M7370" s="37">
        <v>0</v>
      </c>
      <c r="N7370" s="37">
        <f t="shared" si="2061"/>
        <v>0</v>
      </c>
      <c r="O7370" s="37">
        <v>0</v>
      </c>
      <c r="P7370" s="37">
        <v>0</v>
      </c>
      <c r="Q7370" s="21">
        <f t="shared" si="2062"/>
        <v>39.790999999999997</v>
      </c>
      <c r="R7370" s="21">
        <f t="shared" si="2071"/>
        <v>307.16666666666663</v>
      </c>
      <c r="S7370" s="21">
        <f t="shared" si="2072"/>
        <v>-15.768311905053942</v>
      </c>
      <c r="T7370" s="21">
        <f t="shared" si="2063"/>
        <v>86.147999999999996</v>
      </c>
      <c r="U7370" s="37">
        <f>VLOOKUP(Time_Zone, 'LSTM LookUp'!$B$5:$D$8, 3, FALSE)</f>
        <v>-75</v>
      </c>
      <c r="V7370" s="21">
        <f t="shared" si="2073"/>
        <v>16.372833733075581</v>
      </c>
      <c r="W7370" s="21">
        <f t="shared" si="2064"/>
        <v>60.241208433268895</v>
      </c>
      <c r="X7370" s="21">
        <f t="shared" si="2065"/>
        <v>0</v>
      </c>
      <c r="Y7370" s="21">
        <f t="shared" si="2066"/>
        <v>0</v>
      </c>
      <c r="Z7370" s="21">
        <f t="shared" si="2074"/>
        <v>0</v>
      </c>
      <c r="AA7370" s="21">
        <f t="shared" si="2067"/>
        <v>0</v>
      </c>
      <c r="AB7370" s="21">
        <f t="shared" si="2068"/>
        <v>0</v>
      </c>
      <c r="AC7370" s="21">
        <f t="shared" si="2069"/>
        <v>0</v>
      </c>
      <c r="AD7370" s="21">
        <f t="shared" si="2075"/>
        <v>0</v>
      </c>
      <c r="AE7370" s="21" t="str">
        <f t="shared" si="2070"/>
        <v>11/3/5:00</v>
      </c>
    </row>
    <row r="7371" spans="2:31">
      <c r="B7371" s="37">
        <v>11</v>
      </c>
      <c r="C7371" s="38">
        <v>3</v>
      </c>
      <c r="D7371" s="39">
        <v>6</v>
      </c>
      <c r="E7371" s="17">
        <v>-3.9</v>
      </c>
      <c r="F7371" s="17">
        <v>0</v>
      </c>
      <c r="G7371" s="17">
        <v>0</v>
      </c>
      <c r="H7371" s="37">
        <f t="shared" si="2058"/>
        <v>24.98</v>
      </c>
      <c r="I7371" s="37">
        <f>IF(H7371&lt;'Roof Calculator'!$G$8, 1, 0)</f>
        <v>1</v>
      </c>
      <c r="J7371" s="37">
        <f>IF(H7371&gt;='Roof Calculator'!$G$8, 1, 0)</f>
        <v>0</v>
      </c>
      <c r="K7371" s="37">
        <f t="shared" si="2059"/>
        <v>24.98</v>
      </c>
      <c r="L7371" s="37">
        <f t="shared" si="2060"/>
        <v>0</v>
      </c>
      <c r="M7371" s="37">
        <v>0</v>
      </c>
      <c r="N7371" s="37">
        <f t="shared" si="2061"/>
        <v>0</v>
      </c>
      <c r="O7371" s="37">
        <v>0</v>
      </c>
      <c r="P7371" s="37">
        <v>0</v>
      </c>
      <c r="Q7371" s="21">
        <f t="shared" si="2062"/>
        <v>39.790999999999997</v>
      </c>
      <c r="R7371" s="21">
        <f t="shared" si="2071"/>
        <v>307.20833333333331</v>
      </c>
      <c r="S7371" s="21">
        <f t="shared" si="2072"/>
        <v>-15.780722552132289</v>
      </c>
      <c r="T7371" s="21">
        <f t="shared" si="2063"/>
        <v>86.147999999999996</v>
      </c>
      <c r="U7371" s="37">
        <f>VLOOKUP(Time_Zone, 'LSTM LookUp'!$B$5:$D$8, 3, FALSE)</f>
        <v>-75</v>
      </c>
      <c r="V7371" s="21">
        <f t="shared" si="2073"/>
        <v>16.370873623841714</v>
      </c>
      <c r="W7371" s="21">
        <f t="shared" si="2064"/>
        <v>75.240718405960394</v>
      </c>
      <c r="X7371" s="21">
        <f t="shared" si="2065"/>
        <v>0</v>
      </c>
      <c r="Y7371" s="21">
        <f t="shared" si="2066"/>
        <v>0</v>
      </c>
      <c r="Z7371" s="21">
        <f t="shared" si="2074"/>
        <v>0</v>
      </c>
      <c r="AA7371" s="21">
        <f t="shared" si="2067"/>
        <v>0</v>
      </c>
      <c r="AB7371" s="21">
        <f t="shared" si="2068"/>
        <v>0</v>
      </c>
      <c r="AC7371" s="21">
        <f t="shared" si="2069"/>
        <v>0</v>
      </c>
      <c r="AD7371" s="21">
        <f t="shared" si="2075"/>
        <v>0</v>
      </c>
      <c r="AE7371" s="21" t="str">
        <f t="shared" si="2070"/>
        <v>11/3/6:00</v>
      </c>
    </row>
    <row r="7372" spans="2:31">
      <c r="B7372" s="37">
        <v>11</v>
      </c>
      <c r="C7372" s="38">
        <v>3</v>
      </c>
      <c r="D7372" s="39">
        <v>7</v>
      </c>
      <c r="E7372" s="17">
        <v>-4.4000000000000004</v>
      </c>
      <c r="F7372" s="17">
        <v>0</v>
      </c>
      <c r="G7372" s="17">
        <v>0</v>
      </c>
      <c r="H7372" s="37">
        <f t="shared" si="2058"/>
        <v>24.08</v>
      </c>
      <c r="I7372" s="37">
        <f>IF(H7372&lt;'Roof Calculator'!$G$8, 1, 0)</f>
        <v>1</v>
      </c>
      <c r="J7372" s="37">
        <f>IF(H7372&gt;='Roof Calculator'!$G$8, 1, 0)</f>
        <v>0</v>
      </c>
      <c r="K7372" s="37">
        <f t="shared" si="2059"/>
        <v>24.08</v>
      </c>
      <c r="L7372" s="37">
        <f t="shared" si="2060"/>
        <v>0</v>
      </c>
      <c r="M7372" s="37">
        <v>0</v>
      </c>
      <c r="N7372" s="37">
        <f t="shared" si="2061"/>
        <v>0</v>
      </c>
      <c r="O7372" s="37">
        <v>0</v>
      </c>
      <c r="P7372" s="37">
        <v>0</v>
      </c>
      <c r="Q7372" s="21">
        <f t="shared" si="2062"/>
        <v>39.790999999999997</v>
      </c>
      <c r="R7372" s="21">
        <f t="shared" si="2071"/>
        <v>307.25</v>
      </c>
      <c r="S7372" s="21">
        <f t="shared" si="2072"/>
        <v>-15.793125628198341</v>
      </c>
      <c r="T7372" s="21">
        <f t="shared" si="2063"/>
        <v>86.147999999999996</v>
      </c>
      <c r="U7372" s="37">
        <f>VLOOKUP(Time_Zone, 'LSTM LookUp'!$B$5:$D$8, 3, FALSE)</f>
        <v>-75</v>
      </c>
      <c r="V7372" s="21">
        <f t="shared" si="2073"/>
        <v>16.368889892449587</v>
      </c>
      <c r="W7372" s="21">
        <f t="shared" si="2064"/>
        <v>90.240222473112382</v>
      </c>
      <c r="X7372" s="21">
        <f t="shared" si="2065"/>
        <v>0</v>
      </c>
      <c r="Y7372" s="21">
        <f t="shared" si="2066"/>
        <v>0</v>
      </c>
      <c r="Z7372" s="21">
        <f t="shared" si="2074"/>
        <v>0</v>
      </c>
      <c r="AA7372" s="21">
        <f t="shared" si="2067"/>
        <v>0</v>
      </c>
      <c r="AB7372" s="21">
        <f t="shared" si="2068"/>
        <v>0</v>
      </c>
      <c r="AC7372" s="21">
        <f t="shared" si="2069"/>
        <v>0</v>
      </c>
      <c r="AD7372" s="21">
        <f t="shared" si="2075"/>
        <v>0</v>
      </c>
      <c r="AE7372" s="21" t="str">
        <f t="shared" si="2070"/>
        <v>11/3/7:00</v>
      </c>
    </row>
    <row r="7373" spans="2:31">
      <c r="B7373" s="37">
        <v>11</v>
      </c>
      <c r="C7373" s="38">
        <v>3</v>
      </c>
      <c r="D7373" s="39">
        <v>8</v>
      </c>
      <c r="E7373" s="17">
        <v>-3.3</v>
      </c>
      <c r="F7373" s="17">
        <v>19</v>
      </c>
      <c r="G7373" s="17">
        <v>151</v>
      </c>
      <c r="H7373" s="37">
        <f t="shared" si="2058"/>
        <v>26.060000000000002</v>
      </c>
      <c r="I7373" s="37">
        <f>IF(H7373&lt;'Roof Calculator'!$G$8, 1, 0)</f>
        <v>1</v>
      </c>
      <c r="J7373" s="37">
        <f>IF(H7373&gt;='Roof Calculator'!$G$8, 1, 0)</f>
        <v>0</v>
      </c>
      <c r="K7373" s="37">
        <f t="shared" si="2059"/>
        <v>26.060000000000002</v>
      </c>
      <c r="L7373" s="37">
        <f t="shared" si="2060"/>
        <v>0</v>
      </c>
      <c r="M7373" s="37">
        <v>0</v>
      </c>
      <c r="N7373" s="37">
        <f t="shared" si="2061"/>
        <v>19</v>
      </c>
      <c r="O7373" s="37">
        <v>0</v>
      </c>
      <c r="P7373" s="37">
        <v>0</v>
      </c>
      <c r="Q7373" s="21">
        <f t="shared" si="2062"/>
        <v>39.790999999999997</v>
      </c>
      <c r="R7373" s="21">
        <f t="shared" si="2071"/>
        <v>307.29166666666669</v>
      </c>
      <c r="S7373" s="21">
        <f t="shared" si="2072"/>
        <v>-15.805521126061661</v>
      </c>
      <c r="T7373" s="21">
        <f t="shared" si="2063"/>
        <v>86.147999999999996</v>
      </c>
      <c r="U7373" s="37">
        <f>VLOOKUP(Time_Zone, 'LSTM LookUp'!$B$5:$D$8, 3, FALSE)</f>
        <v>-75</v>
      </c>
      <c r="V7373" s="21">
        <f t="shared" si="2073"/>
        <v>16.366882538494451</v>
      </c>
      <c r="W7373" s="21">
        <f t="shared" si="2064"/>
        <v>105.23972063462359</v>
      </c>
      <c r="X7373" s="21">
        <f t="shared" si="2065"/>
        <v>-55.666955773107624</v>
      </c>
      <c r="Y7373" s="21">
        <f t="shared" si="2066"/>
        <v>-36.666955773107624</v>
      </c>
      <c r="Z7373" s="21">
        <f t="shared" si="2074"/>
        <v>-11.622784568733111</v>
      </c>
      <c r="AA7373" s="21">
        <f t="shared" si="2067"/>
        <v>-11.622784568733111</v>
      </c>
      <c r="AB7373" s="21">
        <f t="shared" si="2068"/>
        <v>0</v>
      </c>
      <c r="AC7373" s="21">
        <f t="shared" si="2069"/>
        <v>0</v>
      </c>
      <c r="AD7373" s="21">
        <f t="shared" si="2075"/>
        <v>0</v>
      </c>
      <c r="AE7373" s="21" t="str">
        <f t="shared" si="2070"/>
        <v>11/3/8:00</v>
      </c>
    </row>
    <row r="7374" spans="2:31">
      <c r="B7374" s="37">
        <v>11</v>
      </c>
      <c r="C7374" s="38">
        <v>3</v>
      </c>
      <c r="D7374" s="39">
        <v>9</v>
      </c>
      <c r="E7374" s="17">
        <v>0</v>
      </c>
      <c r="F7374" s="17">
        <v>41</v>
      </c>
      <c r="G7374" s="17">
        <v>545</v>
      </c>
      <c r="H7374" s="37">
        <f t="shared" si="2058"/>
        <v>32</v>
      </c>
      <c r="I7374" s="37">
        <f>IF(H7374&lt;'Roof Calculator'!$G$8, 1, 0)</f>
        <v>1</v>
      </c>
      <c r="J7374" s="37">
        <f>IF(H7374&gt;='Roof Calculator'!$G$8, 1, 0)</f>
        <v>0</v>
      </c>
      <c r="K7374" s="37">
        <f t="shared" si="2059"/>
        <v>32</v>
      </c>
      <c r="L7374" s="37">
        <f t="shared" si="2060"/>
        <v>0</v>
      </c>
      <c r="M7374" s="37">
        <v>0</v>
      </c>
      <c r="N7374" s="37">
        <f t="shared" si="2061"/>
        <v>41</v>
      </c>
      <c r="O7374" s="37">
        <v>0</v>
      </c>
      <c r="P7374" s="37">
        <v>0</v>
      </c>
      <c r="Q7374" s="21">
        <f t="shared" si="2062"/>
        <v>39.790999999999997</v>
      </c>
      <c r="R7374" s="21">
        <f t="shared" si="2071"/>
        <v>307.33333333333337</v>
      </c>
      <c r="S7374" s="21">
        <f t="shared" si="2072"/>
        <v>-15.817909038533072</v>
      </c>
      <c r="T7374" s="21">
        <f t="shared" si="2063"/>
        <v>86.147999999999996</v>
      </c>
      <c r="U7374" s="37">
        <f>VLOOKUP(Time_Zone, 'LSTM LookUp'!$B$5:$D$8, 3, FALSE)</f>
        <v>-75</v>
      </c>
      <c r="V7374" s="21">
        <f t="shared" si="2073"/>
        <v>16.364851561614994</v>
      </c>
      <c r="W7374" s="21">
        <f t="shared" si="2064"/>
        <v>120.23921289040371</v>
      </c>
      <c r="X7374" s="21">
        <f t="shared" si="2065"/>
        <v>-297.98552172282132</v>
      </c>
      <c r="Y7374" s="21">
        <f t="shared" si="2066"/>
        <v>-256.98552172282132</v>
      </c>
      <c r="Z7374" s="21">
        <f t="shared" si="2074"/>
        <v>-81.459921973083098</v>
      </c>
      <c r="AA7374" s="21">
        <f t="shared" si="2067"/>
        <v>-81.459921973083098</v>
      </c>
      <c r="AB7374" s="21">
        <f t="shared" si="2068"/>
        <v>0</v>
      </c>
      <c r="AC7374" s="21">
        <f t="shared" si="2069"/>
        <v>0</v>
      </c>
      <c r="AD7374" s="21">
        <f t="shared" si="2075"/>
        <v>0</v>
      </c>
      <c r="AE7374" s="21" t="str">
        <f t="shared" si="2070"/>
        <v>11/3/9:00</v>
      </c>
    </row>
    <row r="7375" spans="2:31">
      <c r="B7375" s="37">
        <v>11</v>
      </c>
      <c r="C7375" s="38">
        <v>3</v>
      </c>
      <c r="D7375" s="39">
        <v>10</v>
      </c>
      <c r="E7375" s="17">
        <v>2.8</v>
      </c>
      <c r="F7375" s="17">
        <v>75</v>
      </c>
      <c r="G7375" s="17">
        <v>706</v>
      </c>
      <c r="H7375" s="37">
        <f t="shared" si="2058"/>
        <v>37.04</v>
      </c>
      <c r="I7375" s="37">
        <f>IF(H7375&lt;'Roof Calculator'!$G$8, 1, 0)</f>
        <v>1</v>
      </c>
      <c r="J7375" s="37">
        <f>IF(H7375&gt;='Roof Calculator'!$G$8, 1, 0)</f>
        <v>0</v>
      </c>
      <c r="K7375" s="37">
        <f t="shared" si="2059"/>
        <v>37.04</v>
      </c>
      <c r="L7375" s="37">
        <f t="shared" si="2060"/>
        <v>0</v>
      </c>
      <c r="M7375" s="37">
        <v>0</v>
      </c>
      <c r="N7375" s="37">
        <f t="shared" si="2061"/>
        <v>75</v>
      </c>
      <c r="O7375" s="37">
        <v>0</v>
      </c>
      <c r="P7375" s="37">
        <v>0</v>
      </c>
      <c r="Q7375" s="21">
        <f t="shared" si="2062"/>
        <v>39.790999999999997</v>
      </c>
      <c r="R7375" s="21">
        <f t="shared" si="2071"/>
        <v>307.37500000000006</v>
      </c>
      <c r="S7375" s="21">
        <f t="shared" si="2072"/>
        <v>-15.830289358424581</v>
      </c>
      <c r="T7375" s="21">
        <f t="shared" si="2063"/>
        <v>86.147999999999996</v>
      </c>
      <c r="U7375" s="37">
        <f>VLOOKUP(Time_Zone, 'LSTM LookUp'!$B$5:$D$8, 3, FALSE)</f>
        <v>-75</v>
      </c>
      <c r="V7375" s="21">
        <f t="shared" si="2073"/>
        <v>16.362796961493352</v>
      </c>
      <c r="W7375" s="21">
        <f t="shared" si="2064"/>
        <v>135.23869924037336</v>
      </c>
      <c r="X7375" s="21">
        <f t="shared" si="2065"/>
        <v>-493.83166238668736</v>
      </c>
      <c r="Y7375" s="21">
        <f t="shared" si="2066"/>
        <v>-418.83166238668736</v>
      </c>
      <c r="Z7375" s="21">
        <f t="shared" si="2074"/>
        <v>-132.76232181934014</v>
      </c>
      <c r="AA7375" s="21">
        <f t="shared" si="2067"/>
        <v>-132.76232181934014</v>
      </c>
      <c r="AB7375" s="21">
        <f t="shared" si="2068"/>
        <v>0</v>
      </c>
      <c r="AC7375" s="21">
        <f t="shared" si="2069"/>
        <v>0</v>
      </c>
      <c r="AD7375" s="21">
        <f t="shared" si="2075"/>
        <v>0</v>
      </c>
      <c r="AE7375" s="21" t="str">
        <f t="shared" si="2070"/>
        <v>11/3/10:00</v>
      </c>
    </row>
    <row r="7376" spans="2:31">
      <c r="B7376" s="37">
        <v>11</v>
      </c>
      <c r="C7376" s="38">
        <v>3</v>
      </c>
      <c r="D7376" s="39">
        <v>11</v>
      </c>
      <c r="E7376" s="17">
        <v>3.9</v>
      </c>
      <c r="F7376" s="17">
        <v>119</v>
      </c>
      <c r="G7376" s="17">
        <v>557</v>
      </c>
      <c r="H7376" s="37">
        <f t="shared" si="2058"/>
        <v>39.020000000000003</v>
      </c>
      <c r="I7376" s="37">
        <f>IF(H7376&lt;'Roof Calculator'!$G$8, 1, 0)</f>
        <v>1</v>
      </c>
      <c r="J7376" s="37">
        <f>IF(H7376&gt;='Roof Calculator'!$G$8, 1, 0)</f>
        <v>0</v>
      </c>
      <c r="K7376" s="37">
        <f t="shared" si="2059"/>
        <v>39.020000000000003</v>
      </c>
      <c r="L7376" s="37">
        <f t="shared" si="2060"/>
        <v>0</v>
      </c>
      <c r="M7376" s="37">
        <v>0</v>
      </c>
      <c r="N7376" s="37">
        <f t="shared" si="2061"/>
        <v>119</v>
      </c>
      <c r="O7376" s="37">
        <v>0</v>
      </c>
      <c r="P7376" s="37">
        <v>0</v>
      </c>
      <c r="Q7376" s="21">
        <f t="shared" si="2062"/>
        <v>39.790999999999997</v>
      </c>
      <c r="R7376" s="21">
        <f t="shared" si="2071"/>
        <v>307.41666666666674</v>
      </c>
      <c r="S7376" s="21">
        <f t="shared" si="2072"/>
        <v>-15.842662078549411</v>
      </c>
      <c r="T7376" s="21">
        <f t="shared" si="2063"/>
        <v>86.147999999999996</v>
      </c>
      <c r="U7376" s="37">
        <f>VLOOKUP(Time_Zone, 'LSTM LookUp'!$B$5:$D$8, 3, FALSE)</f>
        <v>-75</v>
      </c>
      <c r="V7376" s="21">
        <f t="shared" si="2073"/>
        <v>16.360718737855088</v>
      </c>
      <c r="W7376" s="21">
        <f t="shared" si="2064"/>
        <v>150.2381796844638</v>
      </c>
      <c r="X7376" s="21">
        <f t="shared" si="2065"/>
        <v>-454.73987135706955</v>
      </c>
      <c r="Y7376" s="21">
        <f t="shared" si="2066"/>
        <v>-335.73987135706955</v>
      </c>
      <c r="Z7376" s="21">
        <f t="shared" si="2074"/>
        <v>-106.42367531311049</v>
      </c>
      <c r="AA7376" s="21">
        <f t="shared" si="2067"/>
        <v>-106.42367531311049</v>
      </c>
      <c r="AB7376" s="21">
        <f t="shared" si="2068"/>
        <v>0</v>
      </c>
      <c r="AC7376" s="21">
        <f t="shared" si="2069"/>
        <v>0</v>
      </c>
      <c r="AD7376" s="21">
        <f t="shared" si="2075"/>
        <v>0</v>
      </c>
      <c r="AE7376" s="21" t="str">
        <f t="shared" si="2070"/>
        <v>11/3/11:00</v>
      </c>
    </row>
    <row r="7377" spans="2:31">
      <c r="B7377" s="37">
        <v>11</v>
      </c>
      <c r="C7377" s="38">
        <v>3</v>
      </c>
      <c r="D7377" s="39">
        <v>12</v>
      </c>
      <c r="E7377" s="17">
        <v>4.4000000000000004</v>
      </c>
      <c r="F7377" s="17">
        <v>167</v>
      </c>
      <c r="G7377" s="17">
        <v>641</v>
      </c>
      <c r="H7377" s="37">
        <f t="shared" si="2058"/>
        <v>39.92</v>
      </c>
      <c r="I7377" s="37">
        <f>IF(H7377&lt;'Roof Calculator'!$G$8, 1, 0)</f>
        <v>1</v>
      </c>
      <c r="J7377" s="37">
        <f>IF(H7377&gt;='Roof Calculator'!$G$8, 1, 0)</f>
        <v>0</v>
      </c>
      <c r="K7377" s="37">
        <f t="shared" si="2059"/>
        <v>39.92</v>
      </c>
      <c r="L7377" s="37">
        <f t="shared" si="2060"/>
        <v>0</v>
      </c>
      <c r="M7377" s="37">
        <v>0</v>
      </c>
      <c r="N7377" s="37">
        <f t="shared" si="2061"/>
        <v>167</v>
      </c>
      <c r="O7377" s="37">
        <v>0</v>
      </c>
      <c r="P7377" s="37">
        <v>0</v>
      </c>
      <c r="Q7377" s="21">
        <f t="shared" si="2062"/>
        <v>39.790999999999997</v>
      </c>
      <c r="R7377" s="21">
        <f t="shared" si="2071"/>
        <v>307.45833333333343</v>
      </c>
      <c r="S7377" s="21">
        <f t="shared" si="2072"/>
        <v>-15.855027191722048</v>
      </c>
      <c r="T7377" s="21">
        <f t="shared" si="2063"/>
        <v>86.147999999999996</v>
      </c>
      <c r="U7377" s="37">
        <f>VLOOKUP(Time_Zone, 'LSTM LookUp'!$B$5:$D$8, 3, FALSE)</f>
        <v>-75</v>
      </c>
      <c r="V7377" s="21">
        <f t="shared" si="2073"/>
        <v>16.358616890469222</v>
      </c>
      <c r="W7377" s="21">
        <f t="shared" si="2064"/>
        <v>165.23765422261729</v>
      </c>
      <c r="X7377" s="21">
        <f t="shared" si="2065"/>
        <v>-570.23410802441879</v>
      </c>
      <c r="Y7377" s="21">
        <f t="shared" si="2066"/>
        <v>-403.23410802441879</v>
      </c>
      <c r="Z7377" s="21">
        <f t="shared" si="2074"/>
        <v>-127.81816950755453</v>
      </c>
      <c r="AA7377" s="21">
        <f t="shared" si="2067"/>
        <v>-127.81816950755453</v>
      </c>
      <c r="AB7377" s="21">
        <f t="shared" si="2068"/>
        <v>0</v>
      </c>
      <c r="AC7377" s="21">
        <f t="shared" si="2069"/>
        <v>0</v>
      </c>
      <c r="AD7377" s="21">
        <f t="shared" si="2075"/>
        <v>0</v>
      </c>
      <c r="AE7377" s="21" t="str">
        <f t="shared" si="2070"/>
        <v>11/3/12:00</v>
      </c>
    </row>
    <row r="7378" spans="2:31">
      <c r="B7378" s="37">
        <v>11</v>
      </c>
      <c r="C7378" s="38">
        <v>3</v>
      </c>
      <c r="D7378" s="39">
        <v>13</v>
      </c>
      <c r="E7378" s="17">
        <v>5.6</v>
      </c>
      <c r="F7378" s="17">
        <v>183</v>
      </c>
      <c r="G7378" s="17">
        <v>530</v>
      </c>
      <c r="H7378" s="37">
        <f t="shared" si="2058"/>
        <v>42.08</v>
      </c>
      <c r="I7378" s="37">
        <f>IF(H7378&lt;'Roof Calculator'!$G$8, 1, 0)</f>
        <v>1</v>
      </c>
      <c r="J7378" s="37">
        <f>IF(H7378&gt;='Roof Calculator'!$G$8, 1, 0)</f>
        <v>0</v>
      </c>
      <c r="K7378" s="37">
        <f t="shared" si="2059"/>
        <v>42.08</v>
      </c>
      <c r="L7378" s="37">
        <f t="shared" si="2060"/>
        <v>0</v>
      </c>
      <c r="M7378" s="37">
        <v>0</v>
      </c>
      <c r="N7378" s="37">
        <f t="shared" si="2061"/>
        <v>183</v>
      </c>
      <c r="O7378" s="37">
        <v>0</v>
      </c>
      <c r="P7378" s="37">
        <v>0</v>
      </c>
      <c r="Q7378" s="21">
        <f t="shared" si="2062"/>
        <v>39.790999999999997</v>
      </c>
      <c r="R7378" s="21">
        <f t="shared" si="2071"/>
        <v>307.50000000000011</v>
      </c>
      <c r="S7378" s="21">
        <f t="shared" si="2072"/>
        <v>-15.867384690758184</v>
      </c>
      <c r="T7378" s="21">
        <f t="shared" si="2063"/>
        <v>86.147999999999996</v>
      </c>
      <c r="U7378" s="37">
        <f>VLOOKUP(Time_Zone, 'LSTM LookUp'!$B$5:$D$8, 3, FALSE)</f>
        <v>-75</v>
      </c>
      <c r="V7378" s="21">
        <f t="shared" si="2073"/>
        <v>16.356491419148213</v>
      </c>
      <c r="W7378" s="21">
        <f t="shared" si="2064"/>
        <v>180.23712285478706</v>
      </c>
      <c r="X7378" s="21">
        <f t="shared" si="2065"/>
        <v>-484.4626982928034</v>
      </c>
      <c r="Y7378" s="21">
        <f t="shared" si="2066"/>
        <v>-301.4626982928034</v>
      </c>
      <c r="Z7378" s="21">
        <f t="shared" si="2074"/>
        <v>-95.558410124028725</v>
      </c>
      <c r="AA7378" s="21">
        <f t="shared" si="2067"/>
        <v>-95.558410124028725</v>
      </c>
      <c r="AB7378" s="21">
        <f t="shared" si="2068"/>
        <v>0</v>
      </c>
      <c r="AC7378" s="21">
        <f t="shared" si="2069"/>
        <v>0</v>
      </c>
      <c r="AD7378" s="21">
        <f t="shared" si="2075"/>
        <v>0</v>
      </c>
      <c r="AE7378" s="21" t="str">
        <f t="shared" si="2070"/>
        <v>11/3/13:00</v>
      </c>
    </row>
    <row r="7379" spans="2:31">
      <c r="B7379" s="37">
        <v>11</v>
      </c>
      <c r="C7379" s="38">
        <v>3</v>
      </c>
      <c r="D7379" s="39">
        <v>14</v>
      </c>
      <c r="E7379" s="17">
        <v>6.1</v>
      </c>
      <c r="F7379" s="17">
        <v>165</v>
      </c>
      <c r="G7379" s="17">
        <v>622</v>
      </c>
      <c r="H7379" s="37">
        <f t="shared" si="2058"/>
        <v>42.980000000000004</v>
      </c>
      <c r="I7379" s="37">
        <f>IF(H7379&lt;'Roof Calculator'!$G$8, 1, 0)</f>
        <v>1</v>
      </c>
      <c r="J7379" s="37">
        <f>IF(H7379&gt;='Roof Calculator'!$G$8, 1, 0)</f>
        <v>0</v>
      </c>
      <c r="K7379" s="37">
        <f t="shared" si="2059"/>
        <v>42.980000000000004</v>
      </c>
      <c r="L7379" s="37">
        <f t="shared" si="2060"/>
        <v>0</v>
      </c>
      <c r="M7379" s="37">
        <v>0</v>
      </c>
      <c r="N7379" s="37">
        <f t="shared" si="2061"/>
        <v>165</v>
      </c>
      <c r="O7379" s="37">
        <v>0</v>
      </c>
      <c r="P7379" s="37">
        <v>0</v>
      </c>
      <c r="Q7379" s="21">
        <f t="shared" si="2062"/>
        <v>39.790999999999997</v>
      </c>
      <c r="R7379" s="21">
        <f t="shared" si="2071"/>
        <v>307.5416666666668</v>
      </c>
      <c r="S7379" s="21">
        <f t="shared" si="2072"/>
        <v>-15.879734568474817</v>
      </c>
      <c r="T7379" s="21">
        <f t="shared" si="2063"/>
        <v>86.147999999999996</v>
      </c>
      <c r="U7379" s="37">
        <f>VLOOKUP(Time_Zone, 'LSTM LookUp'!$B$5:$D$8, 3, FALSE)</f>
        <v>-75</v>
      </c>
      <c r="V7379" s="21">
        <f t="shared" si="2073"/>
        <v>16.354342323747975</v>
      </c>
      <c r="W7379" s="21">
        <f t="shared" si="2064"/>
        <v>195.23658558093697</v>
      </c>
      <c r="X7379" s="21">
        <f t="shared" si="2065"/>
        <v>-552.45757199608931</v>
      </c>
      <c r="Y7379" s="21">
        <f t="shared" si="2066"/>
        <v>-387.45757199608931</v>
      </c>
      <c r="Z7379" s="21">
        <f t="shared" si="2074"/>
        <v>-122.81728313365448</v>
      </c>
      <c r="AA7379" s="21">
        <f t="shared" si="2067"/>
        <v>-122.81728313365448</v>
      </c>
      <c r="AB7379" s="21">
        <f t="shared" si="2068"/>
        <v>0</v>
      </c>
      <c r="AC7379" s="21">
        <f t="shared" si="2069"/>
        <v>0</v>
      </c>
      <c r="AD7379" s="21">
        <f t="shared" si="2075"/>
        <v>0</v>
      </c>
      <c r="AE7379" s="21" t="str">
        <f t="shared" si="2070"/>
        <v>11/3/14:00</v>
      </c>
    </row>
    <row r="7380" spans="2:31">
      <c r="B7380" s="37">
        <v>11</v>
      </c>
      <c r="C7380" s="38">
        <v>3</v>
      </c>
      <c r="D7380" s="39">
        <v>15</v>
      </c>
      <c r="E7380" s="17">
        <v>6.7</v>
      </c>
      <c r="F7380" s="17">
        <v>179</v>
      </c>
      <c r="G7380" s="17">
        <v>414</v>
      </c>
      <c r="H7380" s="37">
        <f t="shared" si="2058"/>
        <v>44.06</v>
      </c>
      <c r="I7380" s="37">
        <f>IF(H7380&lt;'Roof Calculator'!$G$8, 1, 0)</f>
        <v>1</v>
      </c>
      <c r="J7380" s="37">
        <f>IF(H7380&gt;='Roof Calculator'!$G$8, 1, 0)</f>
        <v>0</v>
      </c>
      <c r="K7380" s="37">
        <f t="shared" si="2059"/>
        <v>44.06</v>
      </c>
      <c r="L7380" s="37">
        <f t="shared" si="2060"/>
        <v>0</v>
      </c>
      <c r="M7380" s="37">
        <v>0</v>
      </c>
      <c r="N7380" s="37">
        <f t="shared" si="2061"/>
        <v>179</v>
      </c>
      <c r="O7380" s="37">
        <v>0</v>
      </c>
      <c r="P7380" s="37">
        <v>0</v>
      </c>
      <c r="Q7380" s="21">
        <f t="shared" si="2062"/>
        <v>39.790999999999997</v>
      </c>
      <c r="R7380" s="21">
        <f t="shared" si="2071"/>
        <v>307.58333333333348</v>
      </c>
      <c r="S7380" s="21">
        <f t="shared" si="2072"/>
        <v>-15.892076817690135</v>
      </c>
      <c r="T7380" s="21">
        <f t="shared" si="2063"/>
        <v>86.147999999999996</v>
      </c>
      <c r="U7380" s="37">
        <f>VLOOKUP(Time_Zone, 'LSTM LookUp'!$B$5:$D$8, 3, FALSE)</f>
        <v>-75</v>
      </c>
      <c r="V7380" s="21">
        <f t="shared" si="2073"/>
        <v>16.352169604167866</v>
      </c>
      <c r="W7380" s="21">
        <f t="shared" si="2064"/>
        <v>210.23604240104197</v>
      </c>
      <c r="X7380" s="21">
        <f t="shared" si="2065"/>
        <v>-336.88195603348396</v>
      </c>
      <c r="Y7380" s="21">
        <f t="shared" si="2066"/>
        <v>-157.88195603348396</v>
      </c>
      <c r="Z7380" s="21">
        <f t="shared" si="2074"/>
        <v>-50.045822555392725</v>
      </c>
      <c r="AA7380" s="21">
        <f t="shared" si="2067"/>
        <v>-50.045822555392725</v>
      </c>
      <c r="AB7380" s="21">
        <f t="shared" si="2068"/>
        <v>0</v>
      </c>
      <c r="AC7380" s="21">
        <f t="shared" si="2069"/>
        <v>0</v>
      </c>
      <c r="AD7380" s="21">
        <f t="shared" si="2075"/>
        <v>0</v>
      </c>
      <c r="AE7380" s="21" t="str">
        <f t="shared" si="2070"/>
        <v>11/3/15:00</v>
      </c>
    </row>
    <row r="7381" spans="2:31">
      <c r="B7381" s="37">
        <v>11</v>
      </c>
      <c r="C7381" s="38">
        <v>3</v>
      </c>
      <c r="D7381" s="39">
        <v>16</v>
      </c>
      <c r="E7381" s="17">
        <v>5.6</v>
      </c>
      <c r="F7381" s="17">
        <v>142</v>
      </c>
      <c r="G7381" s="17">
        <v>194</v>
      </c>
      <c r="H7381" s="37">
        <f t="shared" si="2058"/>
        <v>42.08</v>
      </c>
      <c r="I7381" s="37">
        <f>IF(H7381&lt;'Roof Calculator'!$G$8, 1, 0)</f>
        <v>1</v>
      </c>
      <c r="J7381" s="37">
        <f>IF(H7381&gt;='Roof Calculator'!$G$8, 1, 0)</f>
        <v>0</v>
      </c>
      <c r="K7381" s="37">
        <f t="shared" si="2059"/>
        <v>42.08</v>
      </c>
      <c r="L7381" s="37">
        <f t="shared" si="2060"/>
        <v>0</v>
      </c>
      <c r="M7381" s="37">
        <v>0</v>
      </c>
      <c r="N7381" s="37">
        <f t="shared" si="2061"/>
        <v>142</v>
      </c>
      <c r="O7381" s="37">
        <v>0</v>
      </c>
      <c r="P7381" s="37">
        <v>0</v>
      </c>
      <c r="Q7381" s="21">
        <f t="shared" si="2062"/>
        <v>39.790999999999997</v>
      </c>
      <c r="R7381" s="21">
        <f t="shared" si="2071"/>
        <v>307.62500000000017</v>
      </c>
      <c r="S7381" s="21">
        <f t="shared" si="2072"/>
        <v>-15.904411431223632</v>
      </c>
      <c r="T7381" s="21">
        <f t="shared" si="2063"/>
        <v>86.147999999999996</v>
      </c>
      <c r="U7381" s="37">
        <f>VLOOKUP(Time_Zone, 'LSTM LookUp'!$B$5:$D$8, 3, FALSE)</f>
        <v>-75</v>
      </c>
      <c r="V7381" s="21">
        <f t="shared" si="2073"/>
        <v>16.349973260350705</v>
      </c>
      <c r="W7381" s="21">
        <f t="shared" si="2064"/>
        <v>225.23549331508769</v>
      </c>
      <c r="X7381" s="21">
        <f t="shared" si="2065"/>
        <v>-134.97690443368549</v>
      </c>
      <c r="Y7381" s="21">
        <f t="shared" si="2066"/>
        <v>7.0230955663145096</v>
      </c>
      <c r="Z7381" s="21">
        <f t="shared" si="2074"/>
        <v>2.2261986317600435</v>
      </c>
      <c r="AA7381" s="21">
        <f t="shared" si="2067"/>
        <v>2.2261986317600435</v>
      </c>
      <c r="AB7381" s="21">
        <f t="shared" si="2068"/>
        <v>0</v>
      </c>
      <c r="AC7381" s="21">
        <f t="shared" si="2069"/>
        <v>0</v>
      </c>
      <c r="AD7381" s="21">
        <f t="shared" si="2075"/>
        <v>0</v>
      </c>
      <c r="AE7381" s="21" t="str">
        <f t="shared" si="2070"/>
        <v>11/3/16:00</v>
      </c>
    </row>
    <row r="7382" spans="2:31">
      <c r="B7382" s="37">
        <v>11</v>
      </c>
      <c r="C7382" s="38">
        <v>3</v>
      </c>
      <c r="D7382" s="39">
        <v>17</v>
      </c>
      <c r="E7382" s="17">
        <v>5.6</v>
      </c>
      <c r="F7382" s="17">
        <v>78</v>
      </c>
      <c r="G7382" s="17">
        <v>351</v>
      </c>
      <c r="H7382" s="37">
        <f t="shared" ref="H7382:H7445" si="2076">E7382*9/5+32</f>
        <v>42.08</v>
      </c>
      <c r="I7382" s="37">
        <f>IF(H7382&lt;'Roof Calculator'!$G$8, 1, 0)</f>
        <v>1</v>
      </c>
      <c r="J7382" s="37">
        <f>IF(H7382&gt;='Roof Calculator'!$G$8, 1, 0)</f>
        <v>0</v>
      </c>
      <c r="K7382" s="37">
        <f t="shared" ref="K7382:K7445" si="2077">I7382*H7382</f>
        <v>42.08</v>
      </c>
      <c r="L7382" s="37">
        <f t="shared" ref="L7382:L7445" si="2078">J7382*H7382</f>
        <v>0</v>
      </c>
      <c r="M7382" s="37">
        <v>0</v>
      </c>
      <c r="N7382" s="37">
        <f t="shared" ref="N7382:N7445" si="2079">F7382*(180-M7382)/180</f>
        <v>78</v>
      </c>
      <c r="O7382" s="37">
        <v>0</v>
      </c>
      <c r="P7382" s="37">
        <v>0</v>
      </c>
      <c r="Q7382" s="21">
        <f t="shared" ref="Q7382:Q7445" si="2080">Latitude</f>
        <v>39.790999999999997</v>
      </c>
      <c r="R7382" s="21">
        <f t="shared" si="2071"/>
        <v>307.66666666666686</v>
      </c>
      <c r="S7382" s="21">
        <f t="shared" si="2072"/>
        <v>-15.91673840189603</v>
      </c>
      <c r="T7382" s="21">
        <f t="shared" ref="T7382:T7445" si="2081">Longitude</f>
        <v>86.147999999999996</v>
      </c>
      <c r="U7382" s="37">
        <f>VLOOKUP(Time_Zone, 'LSTM LookUp'!$B$5:$D$8, 3, FALSE)</f>
        <v>-75</v>
      </c>
      <c r="V7382" s="21">
        <f t="shared" si="2073"/>
        <v>16.347753292282768</v>
      </c>
      <c r="W7382" s="21">
        <f t="shared" ref="W7382:W7445" si="2082">15*((D7382+(4*(T7382-U7382)+V7382)/60)-12)</f>
        <v>240.23493832307065</v>
      </c>
      <c r="X7382" s="21">
        <f t="shared" ref="X7382:X7445" si="2083">G7382*(SIN(S7382*PI()/180)*SIN(Q7382*PI()/180)*COS(O7382*PI()/180)-SIN(S7382*PI()/180)*COS(Q7382*PI()/180)*SIN(O7382*PI()/180)*COS(P7382*PI()/180)+COS(S7382*PI()/180)*COS(Q7382*PI()/180)*COS(O7382*PI()/180)*COS(W7382*PI()/180)+COS(S7382*PI()/180)*SIN(Q7382*PI()/180)*SIN(O7382*PI()/180)*COS(P7382*PI()/180)*COS(W7382*PI()/180)+COS(S7382*PI()/180)*SIN(P7382*PI()/180)*SIN(W7382*PI()/180)*SIN(O7382*PI()/180))</f>
        <v>-190.36351209945826</v>
      </c>
      <c r="Y7382" s="21">
        <f t="shared" ref="Y7382:Y7445" si="2084">X7382+N7382</f>
        <v>-112.36351209945826</v>
      </c>
      <c r="Z7382" s="21">
        <f t="shared" si="2074"/>
        <v>-35.617270836431771</v>
      </c>
      <c r="AA7382" s="21">
        <f t="shared" ref="AA7382:AA7445" si="2085">Z7382*I7382</f>
        <v>-35.617270836431771</v>
      </c>
      <c r="AB7382" s="21">
        <f t="shared" ref="AB7382:AB7445" si="2086">Z7382*J7382</f>
        <v>0</v>
      </c>
      <c r="AC7382" s="21">
        <f t="shared" ref="AC7382:AC7445" si="2087">L7382</f>
        <v>0</v>
      </c>
      <c r="AD7382" s="21">
        <f t="shared" si="2075"/>
        <v>0</v>
      </c>
      <c r="AE7382" s="21" t="str">
        <f t="shared" ref="AE7382:AE7445" si="2088">CONCATENATE(B7382, "/", C7382, "/", D7382,":00")</f>
        <v>11/3/17:00</v>
      </c>
    </row>
    <row r="7383" spans="2:31">
      <c r="B7383" s="37">
        <v>11</v>
      </c>
      <c r="C7383" s="38">
        <v>3</v>
      </c>
      <c r="D7383" s="39">
        <v>18</v>
      </c>
      <c r="E7383" s="17">
        <v>2.8</v>
      </c>
      <c r="F7383" s="17">
        <v>20</v>
      </c>
      <c r="G7383" s="17">
        <v>86</v>
      </c>
      <c r="H7383" s="37">
        <f t="shared" si="2076"/>
        <v>37.04</v>
      </c>
      <c r="I7383" s="37">
        <f>IF(H7383&lt;'Roof Calculator'!$G$8, 1, 0)</f>
        <v>1</v>
      </c>
      <c r="J7383" s="37">
        <f>IF(H7383&gt;='Roof Calculator'!$G$8, 1, 0)</f>
        <v>0</v>
      </c>
      <c r="K7383" s="37">
        <f t="shared" si="2077"/>
        <v>37.04</v>
      </c>
      <c r="L7383" s="37">
        <f t="shared" si="2078"/>
        <v>0</v>
      </c>
      <c r="M7383" s="37">
        <v>0</v>
      </c>
      <c r="N7383" s="37">
        <f t="shared" si="2079"/>
        <v>20</v>
      </c>
      <c r="O7383" s="37">
        <v>0</v>
      </c>
      <c r="P7383" s="37">
        <v>0</v>
      </c>
      <c r="Q7383" s="21">
        <f t="shared" si="2080"/>
        <v>39.790999999999997</v>
      </c>
      <c r="R7383" s="21">
        <f t="shared" ref="R7383:R7446" si="2089">R7382+1/24</f>
        <v>307.70833333333354</v>
      </c>
      <c r="S7383" s="21">
        <f t="shared" ref="S7383:S7446" si="2090">ASIN(SIN(23.45*PI()/180)*SIN((360/365*(R7383-81))*PI()/180))*180/PI()</f>
        <v>-15.929057722529326</v>
      </c>
      <c r="T7383" s="21">
        <f t="shared" si="2081"/>
        <v>86.147999999999996</v>
      </c>
      <c r="U7383" s="37">
        <f>VLOOKUP(Time_Zone, 'LSTM LookUp'!$B$5:$D$8, 3, FALSE)</f>
        <v>-75</v>
      </c>
      <c r="V7383" s="21">
        <f t="shared" ref="V7383:V7446" si="2091">9.87*SIN(2*(360/365*(R7383-81))*PI()/180)-7.53*COS((360/365*(R7383-81))*PI()/180)-1.5*SIN((360/365*(R7383-81))*PI()/180)</f>
        <v>16.345509699993784</v>
      </c>
      <c r="W7383" s="21">
        <f t="shared" si="2082"/>
        <v>255.23437742499846</v>
      </c>
      <c r="X7383" s="21">
        <f t="shared" si="2083"/>
        <v>-31.300395641805373</v>
      </c>
      <c r="Y7383" s="21">
        <f t="shared" si="2084"/>
        <v>-11.300395641805373</v>
      </c>
      <c r="Z7383" s="21">
        <f t="shared" ref="Z7383:Z7446" si="2092">Y7383/10.764*3.412</f>
        <v>-3.5820280499665489</v>
      </c>
      <c r="AA7383" s="21">
        <f t="shared" si="2085"/>
        <v>-3.5820280499665489</v>
      </c>
      <c r="AB7383" s="21">
        <f t="shared" si="2086"/>
        <v>0</v>
      </c>
      <c r="AC7383" s="21">
        <f t="shared" si="2087"/>
        <v>0</v>
      </c>
      <c r="AD7383" s="21">
        <f t="shared" ref="AD7383:AD7446" si="2093">AB7383</f>
        <v>0</v>
      </c>
      <c r="AE7383" s="21" t="str">
        <f t="shared" si="2088"/>
        <v>11/3/18:00</v>
      </c>
    </row>
    <row r="7384" spans="2:31">
      <c r="B7384" s="37">
        <v>11</v>
      </c>
      <c r="C7384" s="38">
        <v>3</v>
      </c>
      <c r="D7384" s="39">
        <v>19</v>
      </c>
      <c r="E7384" s="17">
        <v>2.8</v>
      </c>
      <c r="F7384" s="17">
        <v>0</v>
      </c>
      <c r="G7384" s="17">
        <v>0</v>
      </c>
      <c r="H7384" s="37">
        <f t="shared" si="2076"/>
        <v>37.04</v>
      </c>
      <c r="I7384" s="37">
        <f>IF(H7384&lt;'Roof Calculator'!$G$8, 1, 0)</f>
        <v>1</v>
      </c>
      <c r="J7384" s="37">
        <f>IF(H7384&gt;='Roof Calculator'!$G$8, 1, 0)</f>
        <v>0</v>
      </c>
      <c r="K7384" s="37">
        <f t="shared" si="2077"/>
        <v>37.04</v>
      </c>
      <c r="L7384" s="37">
        <f t="shared" si="2078"/>
        <v>0</v>
      </c>
      <c r="M7384" s="37">
        <v>0</v>
      </c>
      <c r="N7384" s="37">
        <f t="shared" si="2079"/>
        <v>0</v>
      </c>
      <c r="O7384" s="37">
        <v>0</v>
      </c>
      <c r="P7384" s="37">
        <v>0</v>
      </c>
      <c r="Q7384" s="21">
        <f t="shared" si="2080"/>
        <v>39.790999999999997</v>
      </c>
      <c r="R7384" s="21">
        <f t="shared" si="2089"/>
        <v>307.75000000000023</v>
      </c>
      <c r="S7384" s="21">
        <f t="shared" si="2090"/>
        <v>-15.941369385946848</v>
      </c>
      <c r="T7384" s="21">
        <f t="shared" si="2081"/>
        <v>86.147999999999996</v>
      </c>
      <c r="U7384" s="37">
        <f>VLOOKUP(Time_Zone, 'LSTM LookUp'!$B$5:$D$8, 3, FALSE)</f>
        <v>-75</v>
      </c>
      <c r="V7384" s="21">
        <f t="shared" si="2091"/>
        <v>16.343242483556949</v>
      </c>
      <c r="W7384" s="21">
        <f t="shared" si="2082"/>
        <v>270.23381062088924</v>
      </c>
      <c r="X7384" s="21">
        <f t="shared" si="2083"/>
        <v>0</v>
      </c>
      <c r="Y7384" s="21">
        <f t="shared" si="2084"/>
        <v>0</v>
      </c>
      <c r="Z7384" s="21">
        <f t="shared" si="2092"/>
        <v>0</v>
      </c>
      <c r="AA7384" s="21">
        <f t="shared" si="2085"/>
        <v>0</v>
      </c>
      <c r="AB7384" s="21">
        <f t="shared" si="2086"/>
        <v>0</v>
      </c>
      <c r="AC7384" s="21">
        <f t="shared" si="2087"/>
        <v>0</v>
      </c>
      <c r="AD7384" s="21">
        <f t="shared" si="2093"/>
        <v>0</v>
      </c>
      <c r="AE7384" s="21" t="str">
        <f t="shared" si="2088"/>
        <v>11/3/19:00</v>
      </c>
    </row>
    <row r="7385" spans="2:31">
      <c r="B7385" s="37">
        <v>11</v>
      </c>
      <c r="C7385" s="38">
        <v>3</v>
      </c>
      <c r="D7385" s="39">
        <v>20</v>
      </c>
      <c r="E7385" s="17">
        <v>2.2000000000000002</v>
      </c>
      <c r="F7385" s="17">
        <v>0</v>
      </c>
      <c r="G7385" s="17">
        <v>0</v>
      </c>
      <c r="H7385" s="37">
        <f t="shared" si="2076"/>
        <v>35.96</v>
      </c>
      <c r="I7385" s="37">
        <f>IF(H7385&lt;'Roof Calculator'!$G$8, 1, 0)</f>
        <v>1</v>
      </c>
      <c r="J7385" s="37">
        <f>IF(H7385&gt;='Roof Calculator'!$G$8, 1, 0)</f>
        <v>0</v>
      </c>
      <c r="K7385" s="37">
        <f t="shared" si="2077"/>
        <v>35.96</v>
      </c>
      <c r="L7385" s="37">
        <f t="shared" si="2078"/>
        <v>0</v>
      </c>
      <c r="M7385" s="37">
        <v>0</v>
      </c>
      <c r="N7385" s="37">
        <f t="shared" si="2079"/>
        <v>0</v>
      </c>
      <c r="O7385" s="37">
        <v>0</v>
      </c>
      <c r="P7385" s="37">
        <v>0</v>
      </c>
      <c r="Q7385" s="21">
        <f t="shared" si="2080"/>
        <v>39.790999999999997</v>
      </c>
      <c r="R7385" s="21">
        <f t="shared" si="2089"/>
        <v>307.79166666666691</v>
      </c>
      <c r="S7385" s="21">
        <f t="shared" si="2090"/>
        <v>-15.953673384973154</v>
      </c>
      <c r="T7385" s="21">
        <f t="shared" si="2081"/>
        <v>86.147999999999996</v>
      </c>
      <c r="U7385" s="37">
        <f>VLOOKUP(Time_Zone, 'LSTM LookUp'!$B$5:$D$8, 3, FALSE)</f>
        <v>-75</v>
      </c>
      <c r="V7385" s="21">
        <f t="shared" si="2091"/>
        <v>16.340951643088921</v>
      </c>
      <c r="W7385" s="21">
        <f t="shared" si="2082"/>
        <v>285.23323791077223</v>
      </c>
      <c r="X7385" s="21">
        <f t="shared" si="2083"/>
        <v>0</v>
      </c>
      <c r="Y7385" s="21">
        <f t="shared" si="2084"/>
        <v>0</v>
      </c>
      <c r="Z7385" s="21">
        <f t="shared" si="2092"/>
        <v>0</v>
      </c>
      <c r="AA7385" s="21">
        <f t="shared" si="2085"/>
        <v>0</v>
      </c>
      <c r="AB7385" s="21">
        <f t="shared" si="2086"/>
        <v>0</v>
      </c>
      <c r="AC7385" s="21">
        <f t="shared" si="2087"/>
        <v>0</v>
      </c>
      <c r="AD7385" s="21">
        <f t="shared" si="2093"/>
        <v>0</v>
      </c>
      <c r="AE7385" s="21" t="str">
        <f t="shared" si="2088"/>
        <v>11/3/20:00</v>
      </c>
    </row>
    <row r="7386" spans="2:31">
      <c r="B7386" s="37">
        <v>11</v>
      </c>
      <c r="C7386" s="38">
        <v>3</v>
      </c>
      <c r="D7386" s="39">
        <v>21</v>
      </c>
      <c r="E7386" s="17">
        <v>1.1000000000000001</v>
      </c>
      <c r="F7386" s="17">
        <v>0</v>
      </c>
      <c r="G7386" s="17">
        <v>0</v>
      </c>
      <c r="H7386" s="37">
        <f t="shared" si="2076"/>
        <v>33.979999999999997</v>
      </c>
      <c r="I7386" s="37">
        <f>IF(H7386&lt;'Roof Calculator'!$G$8, 1, 0)</f>
        <v>1</v>
      </c>
      <c r="J7386" s="37">
        <f>IF(H7386&gt;='Roof Calculator'!$G$8, 1, 0)</f>
        <v>0</v>
      </c>
      <c r="K7386" s="37">
        <f t="shared" si="2077"/>
        <v>33.979999999999997</v>
      </c>
      <c r="L7386" s="37">
        <f t="shared" si="2078"/>
        <v>0</v>
      </c>
      <c r="M7386" s="37">
        <v>0</v>
      </c>
      <c r="N7386" s="37">
        <f t="shared" si="2079"/>
        <v>0</v>
      </c>
      <c r="O7386" s="37">
        <v>0</v>
      </c>
      <c r="P7386" s="37">
        <v>0</v>
      </c>
      <c r="Q7386" s="21">
        <f t="shared" si="2080"/>
        <v>39.790999999999997</v>
      </c>
      <c r="R7386" s="21">
        <f t="shared" si="2089"/>
        <v>307.8333333333336</v>
      </c>
      <c r="S7386" s="21">
        <f t="shared" si="2090"/>
        <v>-15.965969712434104</v>
      </c>
      <c r="T7386" s="21">
        <f t="shared" si="2081"/>
        <v>86.147999999999996</v>
      </c>
      <c r="U7386" s="37">
        <f>VLOOKUP(Time_Zone, 'LSTM LookUp'!$B$5:$D$8, 3, FALSE)</f>
        <v>-75</v>
      </c>
      <c r="V7386" s="21">
        <f t="shared" si="2091"/>
        <v>16.338637178749831</v>
      </c>
      <c r="W7386" s="21">
        <f t="shared" si="2082"/>
        <v>300.23265929468744</v>
      </c>
      <c r="X7386" s="21">
        <f t="shared" si="2083"/>
        <v>0</v>
      </c>
      <c r="Y7386" s="21">
        <f t="shared" si="2084"/>
        <v>0</v>
      </c>
      <c r="Z7386" s="21">
        <f t="shared" si="2092"/>
        <v>0</v>
      </c>
      <c r="AA7386" s="21">
        <f t="shared" si="2085"/>
        <v>0</v>
      </c>
      <c r="AB7386" s="21">
        <f t="shared" si="2086"/>
        <v>0</v>
      </c>
      <c r="AC7386" s="21">
        <f t="shared" si="2087"/>
        <v>0</v>
      </c>
      <c r="AD7386" s="21">
        <f t="shared" si="2093"/>
        <v>0</v>
      </c>
      <c r="AE7386" s="21" t="str">
        <f t="shared" si="2088"/>
        <v>11/3/21:00</v>
      </c>
    </row>
    <row r="7387" spans="2:31">
      <c r="B7387" s="37">
        <v>11</v>
      </c>
      <c r="C7387" s="38">
        <v>3</v>
      </c>
      <c r="D7387" s="39">
        <v>22</v>
      </c>
      <c r="E7387" s="17">
        <v>1.7</v>
      </c>
      <c r="F7387" s="17">
        <v>0</v>
      </c>
      <c r="G7387" s="17">
        <v>0</v>
      </c>
      <c r="H7387" s="37">
        <f t="shared" si="2076"/>
        <v>35.06</v>
      </c>
      <c r="I7387" s="37">
        <f>IF(H7387&lt;'Roof Calculator'!$G$8, 1, 0)</f>
        <v>1</v>
      </c>
      <c r="J7387" s="37">
        <f>IF(H7387&gt;='Roof Calculator'!$G$8, 1, 0)</f>
        <v>0</v>
      </c>
      <c r="K7387" s="37">
        <f t="shared" si="2077"/>
        <v>35.06</v>
      </c>
      <c r="L7387" s="37">
        <f t="shared" si="2078"/>
        <v>0</v>
      </c>
      <c r="M7387" s="37">
        <v>0</v>
      </c>
      <c r="N7387" s="37">
        <f t="shared" si="2079"/>
        <v>0</v>
      </c>
      <c r="O7387" s="37">
        <v>0</v>
      </c>
      <c r="P7387" s="37">
        <v>0</v>
      </c>
      <c r="Q7387" s="21">
        <f t="shared" si="2080"/>
        <v>39.790999999999997</v>
      </c>
      <c r="R7387" s="21">
        <f t="shared" si="2089"/>
        <v>307.87500000000028</v>
      </c>
      <c r="S7387" s="21">
        <f t="shared" si="2090"/>
        <v>-15.978258361156881</v>
      </c>
      <c r="T7387" s="21">
        <f t="shared" si="2081"/>
        <v>86.147999999999996</v>
      </c>
      <c r="U7387" s="37">
        <f>VLOOKUP(Time_Zone, 'LSTM LookUp'!$B$5:$D$8, 3, FALSE)</f>
        <v>-75</v>
      </c>
      <c r="V7387" s="21">
        <f t="shared" si="2091"/>
        <v>16.33629909074326</v>
      </c>
      <c r="W7387" s="21">
        <f t="shared" si="2082"/>
        <v>315.23207477268579</v>
      </c>
      <c r="X7387" s="21">
        <f t="shared" si="2083"/>
        <v>0</v>
      </c>
      <c r="Y7387" s="21">
        <f t="shared" si="2084"/>
        <v>0</v>
      </c>
      <c r="Z7387" s="21">
        <f t="shared" si="2092"/>
        <v>0</v>
      </c>
      <c r="AA7387" s="21">
        <f t="shared" si="2085"/>
        <v>0</v>
      </c>
      <c r="AB7387" s="21">
        <f t="shared" si="2086"/>
        <v>0</v>
      </c>
      <c r="AC7387" s="21">
        <f t="shared" si="2087"/>
        <v>0</v>
      </c>
      <c r="AD7387" s="21">
        <f t="shared" si="2093"/>
        <v>0</v>
      </c>
      <c r="AE7387" s="21" t="str">
        <f t="shared" si="2088"/>
        <v>11/3/22:00</v>
      </c>
    </row>
    <row r="7388" spans="2:31">
      <c r="B7388" s="37">
        <v>11</v>
      </c>
      <c r="C7388" s="38">
        <v>3</v>
      </c>
      <c r="D7388" s="39">
        <v>23</v>
      </c>
      <c r="E7388" s="17">
        <v>1.1000000000000001</v>
      </c>
      <c r="F7388" s="17">
        <v>0</v>
      </c>
      <c r="G7388" s="17">
        <v>0</v>
      </c>
      <c r="H7388" s="37">
        <f t="shared" si="2076"/>
        <v>33.979999999999997</v>
      </c>
      <c r="I7388" s="37">
        <f>IF(H7388&lt;'Roof Calculator'!$G$8, 1, 0)</f>
        <v>1</v>
      </c>
      <c r="J7388" s="37">
        <f>IF(H7388&gt;='Roof Calculator'!$G$8, 1, 0)</f>
        <v>0</v>
      </c>
      <c r="K7388" s="37">
        <f t="shared" si="2077"/>
        <v>33.979999999999997</v>
      </c>
      <c r="L7388" s="37">
        <f t="shared" si="2078"/>
        <v>0</v>
      </c>
      <c r="M7388" s="37">
        <v>0</v>
      </c>
      <c r="N7388" s="37">
        <f t="shared" si="2079"/>
        <v>0</v>
      </c>
      <c r="O7388" s="37">
        <v>0</v>
      </c>
      <c r="P7388" s="37">
        <v>0</v>
      </c>
      <c r="Q7388" s="21">
        <f t="shared" si="2080"/>
        <v>39.790999999999997</v>
      </c>
      <c r="R7388" s="21">
        <f t="shared" si="2089"/>
        <v>307.91666666666697</v>
      </c>
      <c r="S7388" s="21">
        <f t="shared" si="2090"/>
        <v>-15.990539323969955</v>
      </c>
      <c r="T7388" s="21">
        <f t="shared" si="2081"/>
        <v>86.147999999999996</v>
      </c>
      <c r="U7388" s="37">
        <f>VLOOKUP(Time_Zone, 'LSTM LookUp'!$B$5:$D$8, 3, FALSE)</f>
        <v>-75</v>
      </c>
      <c r="V7388" s="21">
        <f t="shared" si="2091"/>
        <v>16.333937379316282</v>
      </c>
      <c r="W7388" s="21">
        <f t="shared" si="2082"/>
        <v>330.23148434482908</v>
      </c>
      <c r="X7388" s="21">
        <f t="shared" si="2083"/>
        <v>0</v>
      </c>
      <c r="Y7388" s="21">
        <f t="shared" si="2084"/>
        <v>0</v>
      </c>
      <c r="Z7388" s="21">
        <f t="shared" si="2092"/>
        <v>0</v>
      </c>
      <c r="AA7388" s="21">
        <f t="shared" si="2085"/>
        <v>0</v>
      </c>
      <c r="AB7388" s="21">
        <f t="shared" si="2086"/>
        <v>0</v>
      </c>
      <c r="AC7388" s="21">
        <f t="shared" si="2087"/>
        <v>0</v>
      </c>
      <c r="AD7388" s="21">
        <f t="shared" si="2093"/>
        <v>0</v>
      </c>
      <c r="AE7388" s="21" t="str">
        <f t="shared" si="2088"/>
        <v>11/3/23:00</v>
      </c>
    </row>
    <row r="7389" spans="2:31">
      <c r="B7389" s="37">
        <v>11</v>
      </c>
      <c r="C7389" s="38">
        <v>3</v>
      </c>
      <c r="D7389" s="39">
        <v>24</v>
      </c>
      <c r="E7389" s="17">
        <v>1.7</v>
      </c>
      <c r="F7389" s="17">
        <v>0</v>
      </c>
      <c r="G7389" s="17">
        <v>0</v>
      </c>
      <c r="H7389" s="37">
        <f t="shared" si="2076"/>
        <v>35.06</v>
      </c>
      <c r="I7389" s="37">
        <f>IF(H7389&lt;'Roof Calculator'!$G$8, 1, 0)</f>
        <v>1</v>
      </c>
      <c r="J7389" s="37">
        <f>IF(H7389&gt;='Roof Calculator'!$G$8, 1, 0)</f>
        <v>0</v>
      </c>
      <c r="K7389" s="37">
        <f t="shared" si="2077"/>
        <v>35.06</v>
      </c>
      <c r="L7389" s="37">
        <f t="shared" si="2078"/>
        <v>0</v>
      </c>
      <c r="M7389" s="37">
        <v>0</v>
      </c>
      <c r="N7389" s="37">
        <f t="shared" si="2079"/>
        <v>0</v>
      </c>
      <c r="O7389" s="37">
        <v>0</v>
      </c>
      <c r="P7389" s="37">
        <v>0</v>
      </c>
      <c r="Q7389" s="21">
        <f t="shared" si="2080"/>
        <v>39.790999999999997</v>
      </c>
      <c r="R7389" s="21">
        <f t="shared" si="2089"/>
        <v>307.95833333333366</v>
      </c>
      <c r="S7389" s="21">
        <f t="shared" si="2090"/>
        <v>-16.002812593703105</v>
      </c>
      <c r="T7389" s="21">
        <f t="shared" si="2081"/>
        <v>86.147999999999996</v>
      </c>
      <c r="U7389" s="37">
        <f>VLOOKUP(Time_Zone, 'LSTM LookUp'!$B$5:$D$8, 3, FALSE)</f>
        <v>-75</v>
      </c>
      <c r="V7389" s="21">
        <f t="shared" si="2091"/>
        <v>16.331552044759427</v>
      </c>
      <c r="W7389" s="21">
        <f t="shared" si="2082"/>
        <v>345.2308880111899</v>
      </c>
      <c r="X7389" s="21">
        <f t="shared" si="2083"/>
        <v>0</v>
      </c>
      <c r="Y7389" s="21">
        <f t="shared" si="2084"/>
        <v>0</v>
      </c>
      <c r="Z7389" s="21">
        <f t="shared" si="2092"/>
        <v>0</v>
      </c>
      <c r="AA7389" s="21">
        <f t="shared" si="2085"/>
        <v>0</v>
      </c>
      <c r="AB7389" s="21">
        <f t="shared" si="2086"/>
        <v>0</v>
      </c>
      <c r="AC7389" s="21">
        <f t="shared" si="2087"/>
        <v>0</v>
      </c>
      <c r="AD7389" s="21">
        <f t="shared" si="2093"/>
        <v>0</v>
      </c>
      <c r="AE7389" s="21" t="str">
        <f t="shared" si="2088"/>
        <v>11/3/24:00</v>
      </c>
    </row>
    <row r="7390" spans="2:31">
      <c r="B7390" s="37">
        <v>11</v>
      </c>
      <c r="C7390" s="38">
        <v>4</v>
      </c>
      <c r="D7390" s="39">
        <v>1</v>
      </c>
      <c r="E7390" s="17">
        <v>1.7</v>
      </c>
      <c r="F7390" s="17">
        <v>0</v>
      </c>
      <c r="G7390" s="17">
        <v>0</v>
      </c>
      <c r="H7390" s="37">
        <f t="shared" si="2076"/>
        <v>35.06</v>
      </c>
      <c r="I7390" s="37">
        <f>IF(H7390&lt;'Roof Calculator'!$G$8, 1, 0)</f>
        <v>1</v>
      </c>
      <c r="J7390" s="37">
        <f>IF(H7390&gt;='Roof Calculator'!$G$8, 1, 0)</f>
        <v>0</v>
      </c>
      <c r="K7390" s="37">
        <f t="shared" si="2077"/>
        <v>35.06</v>
      </c>
      <c r="L7390" s="37">
        <f t="shared" si="2078"/>
        <v>0</v>
      </c>
      <c r="M7390" s="37">
        <v>0</v>
      </c>
      <c r="N7390" s="37">
        <f t="shared" si="2079"/>
        <v>0</v>
      </c>
      <c r="O7390" s="37">
        <v>0</v>
      </c>
      <c r="P7390" s="37">
        <v>0</v>
      </c>
      <c r="Q7390" s="21">
        <f t="shared" si="2080"/>
        <v>39.790999999999997</v>
      </c>
      <c r="R7390" s="21">
        <f t="shared" si="2089"/>
        <v>308.00000000000034</v>
      </c>
      <c r="S7390" s="21">
        <f t="shared" si="2090"/>
        <v>-16.015078163187429</v>
      </c>
      <c r="T7390" s="21">
        <f t="shared" si="2081"/>
        <v>86.147999999999996</v>
      </c>
      <c r="U7390" s="37">
        <f>VLOOKUP(Time_Zone, 'LSTM LookUp'!$B$5:$D$8, 3, FALSE)</f>
        <v>-75</v>
      </c>
      <c r="V7390" s="21">
        <f t="shared" si="2091"/>
        <v>16.329143087406699</v>
      </c>
      <c r="W7390" s="21">
        <f t="shared" si="2082"/>
        <v>0.23028577185166377</v>
      </c>
      <c r="X7390" s="21">
        <f t="shared" si="2083"/>
        <v>0</v>
      </c>
      <c r="Y7390" s="21">
        <f t="shared" si="2084"/>
        <v>0</v>
      </c>
      <c r="Z7390" s="21">
        <f t="shared" si="2092"/>
        <v>0</v>
      </c>
      <c r="AA7390" s="21">
        <f t="shared" si="2085"/>
        <v>0</v>
      </c>
      <c r="AB7390" s="21">
        <f t="shared" si="2086"/>
        <v>0</v>
      </c>
      <c r="AC7390" s="21">
        <f t="shared" si="2087"/>
        <v>0</v>
      </c>
      <c r="AD7390" s="21">
        <f t="shared" si="2093"/>
        <v>0</v>
      </c>
      <c r="AE7390" s="21" t="str">
        <f t="shared" si="2088"/>
        <v>11/4/1:00</v>
      </c>
    </row>
    <row r="7391" spans="2:31">
      <c r="B7391" s="37">
        <v>11</v>
      </c>
      <c r="C7391" s="38">
        <v>4</v>
      </c>
      <c r="D7391" s="39">
        <v>2</v>
      </c>
      <c r="E7391" s="17">
        <v>1.1000000000000001</v>
      </c>
      <c r="F7391" s="17">
        <v>0</v>
      </c>
      <c r="G7391" s="17">
        <v>0</v>
      </c>
      <c r="H7391" s="37">
        <f t="shared" si="2076"/>
        <v>33.979999999999997</v>
      </c>
      <c r="I7391" s="37">
        <f>IF(H7391&lt;'Roof Calculator'!$G$8, 1, 0)</f>
        <v>1</v>
      </c>
      <c r="J7391" s="37">
        <f>IF(H7391&gt;='Roof Calculator'!$G$8, 1, 0)</f>
        <v>0</v>
      </c>
      <c r="K7391" s="37">
        <f t="shared" si="2077"/>
        <v>33.979999999999997</v>
      </c>
      <c r="L7391" s="37">
        <f t="shared" si="2078"/>
        <v>0</v>
      </c>
      <c r="M7391" s="37">
        <v>0</v>
      </c>
      <c r="N7391" s="37">
        <f t="shared" si="2079"/>
        <v>0</v>
      </c>
      <c r="O7391" s="37">
        <v>0</v>
      </c>
      <c r="P7391" s="37">
        <v>0</v>
      </c>
      <c r="Q7391" s="21">
        <f t="shared" si="2080"/>
        <v>39.790999999999997</v>
      </c>
      <c r="R7391" s="21">
        <f t="shared" si="2089"/>
        <v>308.04166666666703</v>
      </c>
      <c r="S7391" s="21">
        <f t="shared" si="2090"/>
        <v>-16.02733602525538</v>
      </c>
      <c r="T7391" s="21">
        <f t="shared" si="2081"/>
        <v>86.147999999999996</v>
      </c>
      <c r="U7391" s="37">
        <f>VLOOKUP(Time_Zone, 'LSTM LookUp'!$B$5:$D$8, 3, FALSE)</f>
        <v>-75</v>
      </c>
      <c r="V7391" s="21">
        <f t="shared" si="2091"/>
        <v>16.326710507635582</v>
      </c>
      <c r="W7391" s="21">
        <f t="shared" si="2082"/>
        <v>15.229677626908886</v>
      </c>
      <c r="X7391" s="21">
        <f t="shared" si="2083"/>
        <v>0</v>
      </c>
      <c r="Y7391" s="21">
        <f t="shared" si="2084"/>
        <v>0</v>
      </c>
      <c r="Z7391" s="21">
        <f t="shared" si="2092"/>
        <v>0</v>
      </c>
      <c r="AA7391" s="21">
        <f t="shared" si="2085"/>
        <v>0</v>
      </c>
      <c r="AB7391" s="21">
        <f t="shared" si="2086"/>
        <v>0</v>
      </c>
      <c r="AC7391" s="21">
        <f t="shared" si="2087"/>
        <v>0</v>
      </c>
      <c r="AD7391" s="21">
        <f t="shared" si="2093"/>
        <v>0</v>
      </c>
      <c r="AE7391" s="21" t="str">
        <f t="shared" si="2088"/>
        <v>11/4/2:00</v>
      </c>
    </row>
    <row r="7392" spans="2:31">
      <c r="B7392" s="37">
        <v>11</v>
      </c>
      <c r="C7392" s="38">
        <v>4</v>
      </c>
      <c r="D7392" s="39">
        <v>3</v>
      </c>
      <c r="E7392" s="17">
        <v>1.1000000000000001</v>
      </c>
      <c r="F7392" s="17">
        <v>0</v>
      </c>
      <c r="G7392" s="17">
        <v>0</v>
      </c>
      <c r="H7392" s="37">
        <f t="shared" si="2076"/>
        <v>33.979999999999997</v>
      </c>
      <c r="I7392" s="37">
        <f>IF(H7392&lt;'Roof Calculator'!$G$8, 1, 0)</f>
        <v>1</v>
      </c>
      <c r="J7392" s="37">
        <f>IF(H7392&gt;='Roof Calculator'!$G$8, 1, 0)</f>
        <v>0</v>
      </c>
      <c r="K7392" s="37">
        <f t="shared" si="2077"/>
        <v>33.979999999999997</v>
      </c>
      <c r="L7392" s="37">
        <f t="shared" si="2078"/>
        <v>0</v>
      </c>
      <c r="M7392" s="37">
        <v>0</v>
      </c>
      <c r="N7392" s="37">
        <f t="shared" si="2079"/>
        <v>0</v>
      </c>
      <c r="O7392" s="37">
        <v>0</v>
      </c>
      <c r="P7392" s="37">
        <v>0</v>
      </c>
      <c r="Q7392" s="21">
        <f t="shared" si="2080"/>
        <v>39.790999999999997</v>
      </c>
      <c r="R7392" s="21">
        <f t="shared" si="2089"/>
        <v>308.08333333333371</v>
      </c>
      <c r="S7392" s="21">
        <f t="shared" si="2090"/>
        <v>-16.039586172740705</v>
      </c>
      <c r="T7392" s="21">
        <f t="shared" si="2081"/>
        <v>86.147999999999996</v>
      </c>
      <c r="U7392" s="37">
        <f>VLOOKUP(Time_Zone, 'LSTM LookUp'!$B$5:$D$8, 3, FALSE)</f>
        <v>-75</v>
      </c>
      <c r="V7392" s="21">
        <f t="shared" si="2091"/>
        <v>16.324254305867033</v>
      </c>
      <c r="W7392" s="21">
        <f t="shared" si="2082"/>
        <v>30.229063576466764</v>
      </c>
      <c r="X7392" s="21">
        <f t="shared" si="2083"/>
        <v>0</v>
      </c>
      <c r="Y7392" s="21">
        <f t="shared" si="2084"/>
        <v>0</v>
      </c>
      <c r="Z7392" s="21">
        <f t="shared" si="2092"/>
        <v>0</v>
      </c>
      <c r="AA7392" s="21">
        <f t="shared" si="2085"/>
        <v>0</v>
      </c>
      <c r="AB7392" s="21">
        <f t="shared" si="2086"/>
        <v>0</v>
      </c>
      <c r="AC7392" s="21">
        <f t="shared" si="2087"/>
        <v>0</v>
      </c>
      <c r="AD7392" s="21">
        <f t="shared" si="2093"/>
        <v>0</v>
      </c>
      <c r="AE7392" s="21" t="str">
        <f t="shared" si="2088"/>
        <v>11/4/3:00</v>
      </c>
    </row>
    <row r="7393" spans="2:31">
      <c r="B7393" s="37">
        <v>11</v>
      </c>
      <c r="C7393" s="38">
        <v>4</v>
      </c>
      <c r="D7393" s="39">
        <v>4</v>
      </c>
      <c r="E7393" s="17">
        <v>1.1000000000000001</v>
      </c>
      <c r="F7393" s="17">
        <v>0</v>
      </c>
      <c r="G7393" s="17">
        <v>0</v>
      </c>
      <c r="H7393" s="37">
        <f t="shared" si="2076"/>
        <v>33.979999999999997</v>
      </c>
      <c r="I7393" s="37">
        <f>IF(H7393&lt;'Roof Calculator'!$G$8, 1, 0)</f>
        <v>1</v>
      </c>
      <c r="J7393" s="37">
        <f>IF(H7393&gt;='Roof Calculator'!$G$8, 1, 0)</f>
        <v>0</v>
      </c>
      <c r="K7393" s="37">
        <f t="shared" si="2077"/>
        <v>33.979999999999997</v>
      </c>
      <c r="L7393" s="37">
        <f t="shared" si="2078"/>
        <v>0</v>
      </c>
      <c r="M7393" s="37">
        <v>0</v>
      </c>
      <c r="N7393" s="37">
        <f t="shared" si="2079"/>
        <v>0</v>
      </c>
      <c r="O7393" s="37">
        <v>0</v>
      </c>
      <c r="P7393" s="37">
        <v>0</v>
      </c>
      <c r="Q7393" s="21">
        <f t="shared" si="2080"/>
        <v>39.790999999999997</v>
      </c>
      <c r="R7393" s="21">
        <f t="shared" si="2089"/>
        <v>308.1250000000004</v>
      </c>
      <c r="S7393" s="21">
        <f t="shared" si="2090"/>
        <v>-16.051828598478505</v>
      </c>
      <c r="T7393" s="21">
        <f t="shared" si="2081"/>
        <v>86.147999999999996</v>
      </c>
      <c r="U7393" s="37">
        <f>VLOOKUP(Time_Zone, 'LSTM LookUp'!$B$5:$D$8, 3, FALSE)</f>
        <v>-75</v>
      </c>
      <c r="V7393" s="21">
        <f t="shared" si="2091"/>
        <v>16.321774482565491</v>
      </c>
      <c r="W7393" s="21">
        <f t="shared" si="2082"/>
        <v>45.228443620641372</v>
      </c>
      <c r="X7393" s="21">
        <f t="shared" si="2083"/>
        <v>0</v>
      </c>
      <c r="Y7393" s="21">
        <f t="shared" si="2084"/>
        <v>0</v>
      </c>
      <c r="Z7393" s="21">
        <f t="shared" si="2092"/>
        <v>0</v>
      </c>
      <c r="AA7393" s="21">
        <f t="shared" si="2085"/>
        <v>0</v>
      </c>
      <c r="AB7393" s="21">
        <f t="shared" si="2086"/>
        <v>0</v>
      </c>
      <c r="AC7393" s="21">
        <f t="shared" si="2087"/>
        <v>0</v>
      </c>
      <c r="AD7393" s="21">
        <f t="shared" si="2093"/>
        <v>0</v>
      </c>
      <c r="AE7393" s="21" t="str">
        <f t="shared" si="2088"/>
        <v>11/4/4:00</v>
      </c>
    </row>
    <row r="7394" spans="2:31">
      <c r="B7394" s="37">
        <v>11</v>
      </c>
      <c r="C7394" s="38">
        <v>4</v>
      </c>
      <c r="D7394" s="39">
        <v>5</v>
      </c>
      <c r="E7394" s="17">
        <v>1.1000000000000001</v>
      </c>
      <c r="F7394" s="17">
        <v>0</v>
      </c>
      <c r="G7394" s="17">
        <v>0</v>
      </c>
      <c r="H7394" s="37">
        <f t="shared" si="2076"/>
        <v>33.979999999999997</v>
      </c>
      <c r="I7394" s="37">
        <f>IF(H7394&lt;'Roof Calculator'!$G$8, 1, 0)</f>
        <v>1</v>
      </c>
      <c r="J7394" s="37">
        <f>IF(H7394&gt;='Roof Calculator'!$G$8, 1, 0)</f>
        <v>0</v>
      </c>
      <c r="K7394" s="37">
        <f t="shared" si="2077"/>
        <v>33.979999999999997</v>
      </c>
      <c r="L7394" s="37">
        <f t="shared" si="2078"/>
        <v>0</v>
      </c>
      <c r="M7394" s="37">
        <v>0</v>
      </c>
      <c r="N7394" s="37">
        <f t="shared" si="2079"/>
        <v>0</v>
      </c>
      <c r="O7394" s="37">
        <v>0</v>
      </c>
      <c r="P7394" s="37">
        <v>0</v>
      </c>
      <c r="Q7394" s="21">
        <f t="shared" si="2080"/>
        <v>39.790999999999997</v>
      </c>
      <c r="R7394" s="21">
        <f t="shared" si="2089"/>
        <v>308.16666666666708</v>
      </c>
      <c r="S7394" s="21">
        <f t="shared" si="2090"/>
        <v>-16.064063295305214</v>
      </c>
      <c r="T7394" s="21">
        <f t="shared" si="2081"/>
        <v>86.147999999999996</v>
      </c>
      <c r="U7394" s="37">
        <f>VLOOKUP(Time_Zone, 'LSTM LookUp'!$B$5:$D$8, 3, FALSE)</f>
        <v>-75</v>
      </c>
      <c r="V7394" s="21">
        <f t="shared" si="2091"/>
        <v>16.319271038238881</v>
      </c>
      <c r="W7394" s="21">
        <f t="shared" si="2082"/>
        <v>60.227817759559713</v>
      </c>
      <c r="X7394" s="21">
        <f t="shared" si="2083"/>
        <v>0</v>
      </c>
      <c r="Y7394" s="21">
        <f t="shared" si="2084"/>
        <v>0</v>
      </c>
      <c r="Z7394" s="21">
        <f t="shared" si="2092"/>
        <v>0</v>
      </c>
      <c r="AA7394" s="21">
        <f t="shared" si="2085"/>
        <v>0</v>
      </c>
      <c r="AB7394" s="21">
        <f t="shared" si="2086"/>
        <v>0</v>
      </c>
      <c r="AC7394" s="21">
        <f t="shared" si="2087"/>
        <v>0</v>
      </c>
      <c r="AD7394" s="21">
        <f t="shared" si="2093"/>
        <v>0</v>
      </c>
      <c r="AE7394" s="21" t="str">
        <f t="shared" si="2088"/>
        <v>11/4/5:00</v>
      </c>
    </row>
    <row r="7395" spans="2:31">
      <c r="B7395" s="37">
        <v>11</v>
      </c>
      <c r="C7395" s="38">
        <v>4</v>
      </c>
      <c r="D7395" s="39">
        <v>6</v>
      </c>
      <c r="E7395" s="17">
        <v>0.6</v>
      </c>
      <c r="F7395" s="17">
        <v>0</v>
      </c>
      <c r="G7395" s="17">
        <v>0</v>
      </c>
      <c r="H7395" s="37">
        <f t="shared" si="2076"/>
        <v>33.08</v>
      </c>
      <c r="I7395" s="37">
        <f>IF(H7395&lt;'Roof Calculator'!$G$8, 1, 0)</f>
        <v>1</v>
      </c>
      <c r="J7395" s="37">
        <f>IF(H7395&gt;='Roof Calculator'!$G$8, 1, 0)</f>
        <v>0</v>
      </c>
      <c r="K7395" s="37">
        <f t="shared" si="2077"/>
        <v>33.08</v>
      </c>
      <c r="L7395" s="37">
        <f t="shared" si="2078"/>
        <v>0</v>
      </c>
      <c r="M7395" s="37">
        <v>0</v>
      </c>
      <c r="N7395" s="37">
        <f t="shared" si="2079"/>
        <v>0</v>
      </c>
      <c r="O7395" s="37">
        <v>0</v>
      </c>
      <c r="P7395" s="37">
        <v>0</v>
      </c>
      <c r="Q7395" s="21">
        <f t="shared" si="2080"/>
        <v>39.790999999999997</v>
      </c>
      <c r="R7395" s="21">
        <f t="shared" si="2089"/>
        <v>308.20833333333377</v>
      </c>
      <c r="S7395" s="21">
        <f t="shared" si="2090"/>
        <v>-16.076290256058659</v>
      </c>
      <c r="T7395" s="21">
        <f t="shared" si="2081"/>
        <v>86.147999999999996</v>
      </c>
      <c r="U7395" s="37">
        <f>VLOOKUP(Time_Zone, 'LSTM LookUp'!$B$5:$D$8, 3, FALSE)</f>
        <v>-75</v>
      </c>
      <c r="V7395" s="21">
        <f t="shared" si="2091"/>
        <v>16.316743973438584</v>
      </c>
      <c r="W7395" s="21">
        <f t="shared" si="2082"/>
        <v>75.227185993359669</v>
      </c>
      <c r="X7395" s="21">
        <f t="shared" si="2083"/>
        <v>0</v>
      </c>
      <c r="Y7395" s="21">
        <f t="shared" si="2084"/>
        <v>0</v>
      </c>
      <c r="Z7395" s="21">
        <f t="shared" si="2092"/>
        <v>0</v>
      </c>
      <c r="AA7395" s="21">
        <f t="shared" si="2085"/>
        <v>0</v>
      </c>
      <c r="AB7395" s="21">
        <f t="shared" si="2086"/>
        <v>0</v>
      </c>
      <c r="AC7395" s="21">
        <f t="shared" si="2087"/>
        <v>0</v>
      </c>
      <c r="AD7395" s="21">
        <f t="shared" si="2093"/>
        <v>0</v>
      </c>
      <c r="AE7395" s="21" t="str">
        <f t="shared" si="2088"/>
        <v>11/4/6:00</v>
      </c>
    </row>
    <row r="7396" spans="2:31">
      <c r="B7396" s="37">
        <v>11</v>
      </c>
      <c r="C7396" s="38">
        <v>4</v>
      </c>
      <c r="D7396" s="39">
        <v>7</v>
      </c>
      <c r="E7396" s="17">
        <v>0.6</v>
      </c>
      <c r="F7396" s="17">
        <v>0</v>
      </c>
      <c r="G7396" s="17">
        <v>0</v>
      </c>
      <c r="H7396" s="37">
        <f t="shared" si="2076"/>
        <v>33.08</v>
      </c>
      <c r="I7396" s="37">
        <f>IF(H7396&lt;'Roof Calculator'!$G$8, 1, 0)</f>
        <v>1</v>
      </c>
      <c r="J7396" s="37">
        <f>IF(H7396&gt;='Roof Calculator'!$G$8, 1, 0)</f>
        <v>0</v>
      </c>
      <c r="K7396" s="37">
        <f t="shared" si="2077"/>
        <v>33.08</v>
      </c>
      <c r="L7396" s="37">
        <f t="shared" si="2078"/>
        <v>0</v>
      </c>
      <c r="M7396" s="37">
        <v>0</v>
      </c>
      <c r="N7396" s="37">
        <f t="shared" si="2079"/>
        <v>0</v>
      </c>
      <c r="O7396" s="37">
        <v>0</v>
      </c>
      <c r="P7396" s="37">
        <v>0</v>
      </c>
      <c r="Q7396" s="21">
        <f t="shared" si="2080"/>
        <v>39.790999999999997</v>
      </c>
      <c r="R7396" s="21">
        <f t="shared" si="2089"/>
        <v>308.25000000000045</v>
      </c>
      <c r="S7396" s="21">
        <f t="shared" si="2090"/>
        <v>-16.088509473577979</v>
      </c>
      <c r="T7396" s="21">
        <f t="shared" si="2081"/>
        <v>86.147999999999996</v>
      </c>
      <c r="U7396" s="37">
        <f>VLOOKUP(Time_Zone, 'LSTM LookUp'!$B$5:$D$8, 3, FALSE)</f>
        <v>-75</v>
      </c>
      <c r="V7396" s="21">
        <f t="shared" si="2091"/>
        <v>16.31419328875949</v>
      </c>
      <c r="W7396" s="21">
        <f t="shared" si="2082"/>
        <v>90.226548322189885</v>
      </c>
      <c r="X7396" s="21">
        <f t="shared" si="2083"/>
        <v>0</v>
      </c>
      <c r="Y7396" s="21">
        <f t="shared" si="2084"/>
        <v>0</v>
      </c>
      <c r="Z7396" s="21">
        <f t="shared" si="2092"/>
        <v>0</v>
      </c>
      <c r="AA7396" s="21">
        <f t="shared" si="2085"/>
        <v>0</v>
      </c>
      <c r="AB7396" s="21">
        <f t="shared" si="2086"/>
        <v>0</v>
      </c>
      <c r="AC7396" s="21">
        <f t="shared" si="2087"/>
        <v>0</v>
      </c>
      <c r="AD7396" s="21">
        <f t="shared" si="2093"/>
        <v>0</v>
      </c>
      <c r="AE7396" s="21" t="str">
        <f t="shared" si="2088"/>
        <v>11/4/7:00</v>
      </c>
    </row>
    <row r="7397" spans="2:31">
      <c r="B7397" s="37">
        <v>11</v>
      </c>
      <c r="C7397" s="38">
        <v>4</v>
      </c>
      <c r="D7397" s="39">
        <v>8</v>
      </c>
      <c r="E7397" s="17">
        <v>1.1000000000000001</v>
      </c>
      <c r="F7397" s="17">
        <v>17</v>
      </c>
      <c r="G7397" s="17">
        <v>2</v>
      </c>
      <c r="H7397" s="37">
        <f t="shared" si="2076"/>
        <v>33.979999999999997</v>
      </c>
      <c r="I7397" s="37">
        <f>IF(H7397&lt;'Roof Calculator'!$G$8, 1, 0)</f>
        <v>1</v>
      </c>
      <c r="J7397" s="37">
        <f>IF(H7397&gt;='Roof Calculator'!$G$8, 1, 0)</f>
        <v>0</v>
      </c>
      <c r="K7397" s="37">
        <f t="shared" si="2077"/>
        <v>33.979999999999997</v>
      </c>
      <c r="L7397" s="37">
        <f t="shared" si="2078"/>
        <v>0</v>
      </c>
      <c r="M7397" s="37">
        <v>0</v>
      </c>
      <c r="N7397" s="37">
        <f t="shared" si="2079"/>
        <v>17</v>
      </c>
      <c r="O7397" s="37">
        <v>0</v>
      </c>
      <c r="P7397" s="37">
        <v>0</v>
      </c>
      <c r="Q7397" s="21">
        <f t="shared" si="2080"/>
        <v>39.790999999999997</v>
      </c>
      <c r="R7397" s="21">
        <f t="shared" si="2089"/>
        <v>308.29166666666714</v>
      </c>
      <c r="S7397" s="21">
        <f t="shared" si="2090"/>
        <v>-16.100720940703695</v>
      </c>
      <c r="T7397" s="21">
        <f t="shared" si="2081"/>
        <v>86.147999999999996</v>
      </c>
      <c r="U7397" s="37">
        <f>VLOOKUP(Time_Zone, 'LSTM LookUp'!$B$5:$D$8, 3, FALSE)</f>
        <v>-75</v>
      </c>
      <c r="V7397" s="21">
        <f t="shared" si="2091"/>
        <v>16.311618984839964</v>
      </c>
      <c r="W7397" s="21">
        <f t="shared" si="2082"/>
        <v>105.22590474621001</v>
      </c>
      <c r="X7397" s="21">
        <f t="shared" si="2083"/>
        <v>-0.74273584412828297</v>
      </c>
      <c r="Y7397" s="21">
        <f t="shared" si="2084"/>
        <v>16.257264155871717</v>
      </c>
      <c r="Z7397" s="21">
        <f t="shared" si="2092"/>
        <v>5.1532687941131829</v>
      </c>
      <c r="AA7397" s="21">
        <f t="shared" si="2085"/>
        <v>5.1532687941131829</v>
      </c>
      <c r="AB7397" s="21">
        <f t="shared" si="2086"/>
        <v>0</v>
      </c>
      <c r="AC7397" s="21">
        <f t="shared" si="2087"/>
        <v>0</v>
      </c>
      <c r="AD7397" s="21">
        <f t="shared" si="2093"/>
        <v>0</v>
      </c>
      <c r="AE7397" s="21" t="str">
        <f t="shared" si="2088"/>
        <v>11/4/8:00</v>
      </c>
    </row>
    <row r="7398" spans="2:31">
      <c r="B7398" s="37">
        <v>11</v>
      </c>
      <c r="C7398" s="38">
        <v>4</v>
      </c>
      <c r="D7398" s="39">
        <v>9</v>
      </c>
      <c r="E7398" s="17">
        <v>1.7</v>
      </c>
      <c r="F7398" s="17">
        <v>80</v>
      </c>
      <c r="G7398" s="17">
        <v>149</v>
      </c>
      <c r="H7398" s="37">
        <f t="shared" si="2076"/>
        <v>35.06</v>
      </c>
      <c r="I7398" s="37">
        <f>IF(H7398&lt;'Roof Calculator'!$G$8, 1, 0)</f>
        <v>1</v>
      </c>
      <c r="J7398" s="37">
        <f>IF(H7398&gt;='Roof Calculator'!$G$8, 1, 0)</f>
        <v>0</v>
      </c>
      <c r="K7398" s="37">
        <f t="shared" si="2077"/>
        <v>35.06</v>
      </c>
      <c r="L7398" s="37">
        <f t="shared" si="2078"/>
        <v>0</v>
      </c>
      <c r="M7398" s="37">
        <v>0</v>
      </c>
      <c r="N7398" s="37">
        <f t="shared" si="2079"/>
        <v>80</v>
      </c>
      <c r="O7398" s="37">
        <v>0</v>
      </c>
      <c r="P7398" s="37">
        <v>0</v>
      </c>
      <c r="Q7398" s="21">
        <f t="shared" si="2080"/>
        <v>39.790999999999997</v>
      </c>
      <c r="R7398" s="21">
        <f t="shared" si="2089"/>
        <v>308.33333333333383</v>
      </c>
      <c r="S7398" s="21">
        <f t="shared" si="2090"/>
        <v>-16.112924650277705</v>
      </c>
      <c r="T7398" s="21">
        <f t="shared" si="2081"/>
        <v>86.147999999999996</v>
      </c>
      <c r="U7398" s="37">
        <f>VLOOKUP(Time_Zone, 'LSTM LookUp'!$B$5:$D$8, 3, FALSE)</f>
        <v>-75</v>
      </c>
      <c r="V7398" s="21">
        <f t="shared" si="2091"/>
        <v>16.309021062361847</v>
      </c>
      <c r="W7398" s="21">
        <f t="shared" si="2082"/>
        <v>120.22525526559043</v>
      </c>
      <c r="X7398" s="21">
        <f t="shared" si="2083"/>
        <v>-81.834852013258313</v>
      </c>
      <c r="Y7398" s="21">
        <f t="shared" si="2084"/>
        <v>-1.8348520132583133</v>
      </c>
      <c r="Z7398" s="21">
        <f t="shared" si="2092"/>
        <v>-0.58161604136356049</v>
      </c>
      <c r="AA7398" s="21">
        <f t="shared" si="2085"/>
        <v>-0.58161604136356049</v>
      </c>
      <c r="AB7398" s="21">
        <f t="shared" si="2086"/>
        <v>0</v>
      </c>
      <c r="AC7398" s="21">
        <f t="shared" si="2087"/>
        <v>0</v>
      </c>
      <c r="AD7398" s="21">
        <f t="shared" si="2093"/>
        <v>0</v>
      </c>
      <c r="AE7398" s="21" t="str">
        <f t="shared" si="2088"/>
        <v>11/4/9:00</v>
      </c>
    </row>
    <row r="7399" spans="2:31">
      <c r="B7399" s="37">
        <v>11</v>
      </c>
      <c r="C7399" s="38">
        <v>4</v>
      </c>
      <c r="D7399" s="39">
        <v>10</v>
      </c>
      <c r="E7399" s="17">
        <v>3.9</v>
      </c>
      <c r="F7399" s="17">
        <v>124</v>
      </c>
      <c r="G7399" s="17">
        <v>11</v>
      </c>
      <c r="H7399" s="37">
        <f t="shared" si="2076"/>
        <v>39.020000000000003</v>
      </c>
      <c r="I7399" s="37">
        <f>IF(H7399&lt;'Roof Calculator'!$G$8, 1, 0)</f>
        <v>1</v>
      </c>
      <c r="J7399" s="37">
        <f>IF(H7399&gt;='Roof Calculator'!$G$8, 1, 0)</f>
        <v>0</v>
      </c>
      <c r="K7399" s="37">
        <f t="shared" si="2077"/>
        <v>39.020000000000003</v>
      </c>
      <c r="L7399" s="37">
        <f t="shared" si="2078"/>
        <v>0</v>
      </c>
      <c r="M7399" s="37">
        <v>0</v>
      </c>
      <c r="N7399" s="37">
        <f t="shared" si="2079"/>
        <v>124</v>
      </c>
      <c r="O7399" s="37">
        <v>0</v>
      </c>
      <c r="P7399" s="37">
        <v>0</v>
      </c>
      <c r="Q7399" s="21">
        <f t="shared" si="2080"/>
        <v>39.790999999999997</v>
      </c>
      <c r="R7399" s="21">
        <f t="shared" si="2089"/>
        <v>308.37500000000051</v>
      </c>
      <c r="S7399" s="21">
        <f t="shared" si="2090"/>
        <v>-16.125120595143283</v>
      </c>
      <c r="T7399" s="21">
        <f t="shared" si="2081"/>
        <v>86.147999999999996</v>
      </c>
      <c r="U7399" s="37">
        <f>VLOOKUP(Time_Zone, 'LSTM LookUp'!$B$5:$D$8, 3, FALSE)</f>
        <v>-75</v>
      </c>
      <c r="V7399" s="21">
        <f t="shared" si="2091"/>
        <v>16.306399522050476</v>
      </c>
      <c r="W7399" s="21">
        <f t="shared" si="2082"/>
        <v>135.22459988051259</v>
      </c>
      <c r="X7399" s="21">
        <f t="shared" si="2083"/>
        <v>-7.7191793139723055</v>
      </c>
      <c r="Y7399" s="21">
        <f t="shared" si="2084"/>
        <v>116.2808206860277</v>
      </c>
      <c r="Z7399" s="21">
        <f t="shared" si="2092"/>
        <v>36.858989240126952</v>
      </c>
      <c r="AA7399" s="21">
        <f t="shared" si="2085"/>
        <v>36.858989240126952</v>
      </c>
      <c r="AB7399" s="21">
        <f t="shared" si="2086"/>
        <v>0</v>
      </c>
      <c r="AC7399" s="21">
        <f t="shared" si="2087"/>
        <v>0</v>
      </c>
      <c r="AD7399" s="21">
        <f t="shared" si="2093"/>
        <v>0</v>
      </c>
      <c r="AE7399" s="21" t="str">
        <f t="shared" si="2088"/>
        <v>11/4/10:00</v>
      </c>
    </row>
    <row r="7400" spans="2:31">
      <c r="B7400" s="37">
        <v>11</v>
      </c>
      <c r="C7400" s="38">
        <v>4</v>
      </c>
      <c r="D7400" s="39">
        <v>11</v>
      </c>
      <c r="E7400" s="17">
        <v>5.6</v>
      </c>
      <c r="F7400" s="17">
        <v>211</v>
      </c>
      <c r="G7400" s="17">
        <v>6</v>
      </c>
      <c r="H7400" s="37">
        <f t="shared" si="2076"/>
        <v>42.08</v>
      </c>
      <c r="I7400" s="37">
        <f>IF(H7400&lt;'Roof Calculator'!$G$8, 1, 0)</f>
        <v>1</v>
      </c>
      <c r="J7400" s="37">
        <f>IF(H7400&gt;='Roof Calculator'!$G$8, 1, 0)</f>
        <v>0</v>
      </c>
      <c r="K7400" s="37">
        <f t="shared" si="2077"/>
        <v>42.08</v>
      </c>
      <c r="L7400" s="37">
        <f t="shared" si="2078"/>
        <v>0</v>
      </c>
      <c r="M7400" s="37">
        <v>0</v>
      </c>
      <c r="N7400" s="37">
        <f t="shared" si="2079"/>
        <v>211</v>
      </c>
      <c r="O7400" s="37">
        <v>0</v>
      </c>
      <c r="P7400" s="37">
        <v>0</v>
      </c>
      <c r="Q7400" s="21">
        <f t="shared" si="2080"/>
        <v>39.790999999999997</v>
      </c>
      <c r="R7400" s="21">
        <f t="shared" si="2089"/>
        <v>308.4166666666672</v>
      </c>
      <c r="S7400" s="21">
        <f t="shared" si="2090"/>
        <v>-16.137308768145061</v>
      </c>
      <c r="T7400" s="21">
        <f t="shared" si="2081"/>
        <v>86.147999999999996</v>
      </c>
      <c r="U7400" s="37">
        <f>VLOOKUP(Time_Zone, 'LSTM LookUp'!$B$5:$D$8, 3, FALSE)</f>
        <v>-75</v>
      </c>
      <c r="V7400" s="21">
        <f t="shared" si="2091"/>
        <v>16.303754364674671</v>
      </c>
      <c r="W7400" s="21">
        <f t="shared" si="2082"/>
        <v>150.22393859116869</v>
      </c>
      <c r="X7400" s="21">
        <f t="shared" si="2083"/>
        <v>-4.9112215727013426</v>
      </c>
      <c r="Y7400" s="21">
        <f t="shared" si="2084"/>
        <v>206.08877842729865</v>
      </c>
      <c r="Z7400" s="21">
        <f t="shared" si="2092"/>
        <v>65.326543291893628</v>
      </c>
      <c r="AA7400" s="21">
        <f t="shared" si="2085"/>
        <v>65.326543291893628</v>
      </c>
      <c r="AB7400" s="21">
        <f t="shared" si="2086"/>
        <v>0</v>
      </c>
      <c r="AC7400" s="21">
        <f t="shared" si="2087"/>
        <v>0</v>
      </c>
      <c r="AD7400" s="21">
        <f t="shared" si="2093"/>
        <v>0</v>
      </c>
      <c r="AE7400" s="21" t="str">
        <f t="shared" si="2088"/>
        <v>11/4/11:00</v>
      </c>
    </row>
    <row r="7401" spans="2:31">
      <c r="B7401" s="37">
        <v>11</v>
      </c>
      <c r="C7401" s="38">
        <v>4</v>
      </c>
      <c r="D7401" s="39">
        <v>12</v>
      </c>
      <c r="E7401" s="17">
        <v>6.7</v>
      </c>
      <c r="F7401" s="17">
        <v>274</v>
      </c>
      <c r="G7401" s="17">
        <v>5</v>
      </c>
      <c r="H7401" s="37">
        <f t="shared" si="2076"/>
        <v>44.06</v>
      </c>
      <c r="I7401" s="37">
        <f>IF(H7401&lt;'Roof Calculator'!$G$8, 1, 0)</f>
        <v>1</v>
      </c>
      <c r="J7401" s="37">
        <f>IF(H7401&gt;='Roof Calculator'!$G$8, 1, 0)</f>
        <v>0</v>
      </c>
      <c r="K7401" s="37">
        <f t="shared" si="2077"/>
        <v>44.06</v>
      </c>
      <c r="L7401" s="37">
        <f t="shared" si="2078"/>
        <v>0</v>
      </c>
      <c r="M7401" s="37">
        <v>0</v>
      </c>
      <c r="N7401" s="37">
        <f t="shared" si="2079"/>
        <v>274</v>
      </c>
      <c r="O7401" s="37">
        <v>0</v>
      </c>
      <c r="P7401" s="37">
        <v>0</v>
      </c>
      <c r="Q7401" s="21">
        <f t="shared" si="2080"/>
        <v>39.790999999999997</v>
      </c>
      <c r="R7401" s="21">
        <f t="shared" si="2089"/>
        <v>308.45833333333388</v>
      </c>
      <c r="S7401" s="21">
        <f t="shared" si="2090"/>
        <v>-16.149489162129143</v>
      </c>
      <c r="T7401" s="21">
        <f t="shared" si="2081"/>
        <v>86.147999999999996</v>
      </c>
      <c r="U7401" s="37">
        <f>VLOOKUP(Time_Zone, 'LSTM LookUp'!$B$5:$D$8, 3, FALSE)</f>
        <v>-75</v>
      </c>
      <c r="V7401" s="21">
        <f t="shared" si="2091"/>
        <v>16.301085591046732</v>
      </c>
      <c r="W7401" s="21">
        <f t="shared" si="2082"/>
        <v>165.22327139776169</v>
      </c>
      <c r="X7401" s="21">
        <f t="shared" si="2083"/>
        <v>-4.4583126074603046</v>
      </c>
      <c r="Y7401" s="21">
        <f t="shared" si="2084"/>
        <v>269.5416873925397</v>
      </c>
      <c r="Z7401" s="21">
        <f t="shared" si="2092"/>
        <v>85.440007189088206</v>
      </c>
      <c r="AA7401" s="21">
        <f t="shared" si="2085"/>
        <v>85.440007189088206</v>
      </c>
      <c r="AB7401" s="21">
        <f t="shared" si="2086"/>
        <v>0</v>
      </c>
      <c r="AC7401" s="21">
        <f t="shared" si="2087"/>
        <v>0</v>
      </c>
      <c r="AD7401" s="21">
        <f t="shared" si="2093"/>
        <v>0</v>
      </c>
      <c r="AE7401" s="21" t="str">
        <f t="shared" si="2088"/>
        <v>11/4/12:00</v>
      </c>
    </row>
    <row r="7402" spans="2:31">
      <c r="B7402" s="37">
        <v>11</v>
      </c>
      <c r="C7402" s="38">
        <v>4</v>
      </c>
      <c r="D7402" s="39">
        <v>13</v>
      </c>
      <c r="E7402" s="17">
        <v>8.3000000000000007</v>
      </c>
      <c r="F7402" s="17">
        <v>216</v>
      </c>
      <c r="G7402" s="17">
        <v>77</v>
      </c>
      <c r="H7402" s="37">
        <f t="shared" si="2076"/>
        <v>46.94</v>
      </c>
      <c r="I7402" s="37">
        <f>IF(H7402&lt;'Roof Calculator'!$G$8, 1, 0)</f>
        <v>1</v>
      </c>
      <c r="J7402" s="37">
        <f>IF(H7402&gt;='Roof Calculator'!$G$8, 1, 0)</f>
        <v>0</v>
      </c>
      <c r="K7402" s="37">
        <f t="shared" si="2077"/>
        <v>46.94</v>
      </c>
      <c r="L7402" s="37">
        <f t="shared" si="2078"/>
        <v>0</v>
      </c>
      <c r="M7402" s="37">
        <v>0</v>
      </c>
      <c r="N7402" s="37">
        <f t="shared" si="2079"/>
        <v>216</v>
      </c>
      <c r="O7402" s="37">
        <v>0</v>
      </c>
      <c r="P7402" s="37">
        <v>0</v>
      </c>
      <c r="Q7402" s="21">
        <f t="shared" si="2080"/>
        <v>39.790999999999997</v>
      </c>
      <c r="R7402" s="21">
        <f t="shared" si="2089"/>
        <v>308.50000000000057</v>
      </c>
      <c r="S7402" s="21">
        <f t="shared" si="2090"/>
        <v>-16.161661769942945</v>
      </c>
      <c r="T7402" s="21">
        <f t="shared" si="2081"/>
        <v>86.147999999999996</v>
      </c>
      <c r="U7402" s="37">
        <f>VLOOKUP(Time_Zone, 'LSTM LookUp'!$B$5:$D$8, 3, FALSE)</f>
        <v>-75</v>
      </c>
      <c r="V7402" s="21">
        <f t="shared" si="2091"/>
        <v>16.298393202022453</v>
      </c>
      <c r="W7402" s="21">
        <f t="shared" si="2082"/>
        <v>180.22259830050558</v>
      </c>
      <c r="X7402" s="21">
        <f t="shared" si="2083"/>
        <v>-70.543707195231875</v>
      </c>
      <c r="Y7402" s="21">
        <f t="shared" si="2084"/>
        <v>145.45629280476811</v>
      </c>
      <c r="Z7402" s="21">
        <f t="shared" si="2092"/>
        <v>46.10710433387856</v>
      </c>
      <c r="AA7402" s="21">
        <f t="shared" si="2085"/>
        <v>46.10710433387856</v>
      </c>
      <c r="AB7402" s="21">
        <f t="shared" si="2086"/>
        <v>0</v>
      </c>
      <c r="AC7402" s="21">
        <f t="shared" si="2087"/>
        <v>0</v>
      </c>
      <c r="AD7402" s="21">
        <f t="shared" si="2093"/>
        <v>0</v>
      </c>
      <c r="AE7402" s="21" t="str">
        <f t="shared" si="2088"/>
        <v>11/4/13:00</v>
      </c>
    </row>
    <row r="7403" spans="2:31">
      <c r="B7403" s="37">
        <v>11</v>
      </c>
      <c r="C7403" s="38">
        <v>4</v>
      </c>
      <c r="D7403" s="39">
        <v>14</v>
      </c>
      <c r="E7403" s="17">
        <v>10.6</v>
      </c>
      <c r="F7403" s="17">
        <v>234</v>
      </c>
      <c r="G7403" s="17">
        <v>81</v>
      </c>
      <c r="H7403" s="37">
        <f t="shared" si="2076"/>
        <v>51.08</v>
      </c>
      <c r="I7403" s="37">
        <f>IF(H7403&lt;'Roof Calculator'!$G$8, 1, 0)</f>
        <v>1</v>
      </c>
      <c r="J7403" s="37">
        <f>IF(H7403&gt;='Roof Calculator'!$G$8, 1, 0)</f>
        <v>0</v>
      </c>
      <c r="K7403" s="37">
        <f t="shared" si="2077"/>
        <v>51.08</v>
      </c>
      <c r="L7403" s="37">
        <f t="shared" si="2078"/>
        <v>0</v>
      </c>
      <c r="M7403" s="37">
        <v>0</v>
      </c>
      <c r="N7403" s="37">
        <f t="shared" si="2079"/>
        <v>234</v>
      </c>
      <c r="O7403" s="37">
        <v>0</v>
      </c>
      <c r="P7403" s="37">
        <v>0</v>
      </c>
      <c r="Q7403" s="21">
        <f t="shared" si="2080"/>
        <v>39.790999999999997</v>
      </c>
      <c r="R7403" s="21">
        <f t="shared" si="2089"/>
        <v>308.54166666666725</v>
      </c>
      <c r="S7403" s="21">
        <f t="shared" si="2090"/>
        <v>-16.173826584435325</v>
      </c>
      <c r="T7403" s="21">
        <f t="shared" si="2081"/>
        <v>86.147999999999996</v>
      </c>
      <c r="U7403" s="37">
        <f>VLOOKUP(Time_Zone, 'LSTM LookUp'!$B$5:$D$8, 3, FALSE)</f>
        <v>-75</v>
      </c>
      <c r="V7403" s="21">
        <f t="shared" si="2091"/>
        <v>16.295677198501121</v>
      </c>
      <c r="W7403" s="21">
        <f t="shared" si="2082"/>
        <v>195.22191929962531</v>
      </c>
      <c r="X7403" s="21">
        <f t="shared" si="2083"/>
        <v>-72.118492715794787</v>
      </c>
      <c r="Y7403" s="21">
        <f t="shared" si="2084"/>
        <v>161.88150728420521</v>
      </c>
      <c r="Z7403" s="21">
        <f t="shared" si="2092"/>
        <v>51.313610447204404</v>
      </c>
      <c r="AA7403" s="21">
        <f t="shared" si="2085"/>
        <v>51.313610447204404</v>
      </c>
      <c r="AB7403" s="21">
        <f t="shared" si="2086"/>
        <v>0</v>
      </c>
      <c r="AC7403" s="21">
        <f t="shared" si="2087"/>
        <v>0</v>
      </c>
      <c r="AD7403" s="21">
        <f t="shared" si="2093"/>
        <v>0</v>
      </c>
      <c r="AE7403" s="21" t="str">
        <f t="shared" si="2088"/>
        <v>11/4/14:00</v>
      </c>
    </row>
    <row r="7404" spans="2:31">
      <c r="B7404" s="37">
        <v>11</v>
      </c>
      <c r="C7404" s="38">
        <v>4</v>
      </c>
      <c r="D7404" s="39">
        <v>15</v>
      </c>
      <c r="E7404" s="17">
        <v>11.7</v>
      </c>
      <c r="F7404" s="17">
        <v>115</v>
      </c>
      <c r="G7404" s="17">
        <v>539</v>
      </c>
      <c r="H7404" s="37">
        <f t="shared" si="2076"/>
        <v>53.06</v>
      </c>
      <c r="I7404" s="37">
        <f>IF(H7404&lt;'Roof Calculator'!$G$8, 1, 0)</f>
        <v>1</v>
      </c>
      <c r="J7404" s="37">
        <f>IF(H7404&gt;='Roof Calculator'!$G$8, 1, 0)</f>
        <v>0</v>
      </c>
      <c r="K7404" s="37">
        <f t="shared" si="2077"/>
        <v>53.06</v>
      </c>
      <c r="L7404" s="37">
        <f t="shared" si="2078"/>
        <v>0</v>
      </c>
      <c r="M7404" s="37">
        <v>0</v>
      </c>
      <c r="N7404" s="37">
        <f t="shared" si="2079"/>
        <v>115</v>
      </c>
      <c r="O7404" s="37">
        <v>0</v>
      </c>
      <c r="P7404" s="37">
        <v>0</v>
      </c>
      <c r="Q7404" s="21">
        <f t="shared" si="2080"/>
        <v>39.790999999999997</v>
      </c>
      <c r="R7404" s="21">
        <f t="shared" si="2089"/>
        <v>308.58333333333394</v>
      </c>
      <c r="S7404" s="21">
        <f t="shared" si="2090"/>
        <v>-16.185983598456563</v>
      </c>
      <c r="T7404" s="21">
        <f t="shared" si="2081"/>
        <v>86.147999999999996</v>
      </c>
      <c r="U7404" s="37">
        <f>VLOOKUP(Time_Zone, 'LSTM LookUp'!$B$5:$D$8, 3, FALSE)</f>
        <v>-75</v>
      </c>
      <c r="V7404" s="21">
        <f t="shared" si="2091"/>
        <v>16.292937581425502</v>
      </c>
      <c r="W7404" s="21">
        <f t="shared" si="2082"/>
        <v>210.22123439535633</v>
      </c>
      <c r="X7404" s="21">
        <f t="shared" si="2083"/>
        <v>-439.84275951615018</v>
      </c>
      <c r="Y7404" s="21">
        <f t="shared" si="2084"/>
        <v>-324.84275951615018</v>
      </c>
      <c r="Z7404" s="21">
        <f t="shared" si="2092"/>
        <v>-102.9694811844207</v>
      </c>
      <c r="AA7404" s="21">
        <f t="shared" si="2085"/>
        <v>-102.9694811844207</v>
      </c>
      <c r="AB7404" s="21">
        <f t="shared" si="2086"/>
        <v>0</v>
      </c>
      <c r="AC7404" s="21">
        <f t="shared" si="2087"/>
        <v>0</v>
      </c>
      <c r="AD7404" s="21">
        <f t="shared" si="2093"/>
        <v>0</v>
      </c>
      <c r="AE7404" s="21" t="str">
        <f t="shared" si="2088"/>
        <v>11/4/15:00</v>
      </c>
    </row>
    <row r="7405" spans="2:31">
      <c r="B7405" s="37">
        <v>11</v>
      </c>
      <c r="C7405" s="38">
        <v>4</v>
      </c>
      <c r="D7405" s="39">
        <v>16</v>
      </c>
      <c r="E7405" s="17">
        <v>11.1</v>
      </c>
      <c r="F7405" s="17">
        <v>119</v>
      </c>
      <c r="G7405" s="17">
        <v>429</v>
      </c>
      <c r="H7405" s="37">
        <f t="shared" si="2076"/>
        <v>51.98</v>
      </c>
      <c r="I7405" s="37">
        <f>IF(H7405&lt;'Roof Calculator'!$G$8, 1, 0)</f>
        <v>1</v>
      </c>
      <c r="J7405" s="37">
        <f>IF(H7405&gt;='Roof Calculator'!$G$8, 1, 0)</f>
        <v>0</v>
      </c>
      <c r="K7405" s="37">
        <f t="shared" si="2077"/>
        <v>51.98</v>
      </c>
      <c r="L7405" s="37">
        <f t="shared" si="2078"/>
        <v>0</v>
      </c>
      <c r="M7405" s="37">
        <v>0</v>
      </c>
      <c r="N7405" s="37">
        <f t="shared" si="2079"/>
        <v>119</v>
      </c>
      <c r="O7405" s="37">
        <v>0</v>
      </c>
      <c r="P7405" s="37">
        <v>0</v>
      </c>
      <c r="Q7405" s="21">
        <f t="shared" si="2080"/>
        <v>39.790999999999997</v>
      </c>
      <c r="R7405" s="21">
        <f t="shared" si="2089"/>
        <v>308.62500000000063</v>
      </c>
      <c r="S7405" s="21">
        <f t="shared" si="2090"/>
        <v>-16.198132804858343</v>
      </c>
      <c r="T7405" s="21">
        <f t="shared" si="2081"/>
        <v>86.147999999999996</v>
      </c>
      <c r="U7405" s="37">
        <f>VLOOKUP(Time_Zone, 'LSTM LookUp'!$B$5:$D$8, 3, FALSE)</f>
        <v>-75</v>
      </c>
      <c r="V7405" s="21">
        <f t="shared" si="2091"/>
        <v>16.290174351781857</v>
      </c>
      <c r="W7405" s="21">
        <f t="shared" si="2082"/>
        <v>225.22054358794549</v>
      </c>
      <c r="X7405" s="21">
        <f t="shared" si="2083"/>
        <v>-299.56207295105094</v>
      </c>
      <c r="Y7405" s="21">
        <f t="shared" si="2084"/>
        <v>-180.56207295105094</v>
      </c>
      <c r="Z7405" s="21">
        <f t="shared" si="2092"/>
        <v>-57.235023495818083</v>
      </c>
      <c r="AA7405" s="21">
        <f t="shared" si="2085"/>
        <v>-57.235023495818083</v>
      </c>
      <c r="AB7405" s="21">
        <f t="shared" si="2086"/>
        <v>0</v>
      </c>
      <c r="AC7405" s="21">
        <f t="shared" si="2087"/>
        <v>0</v>
      </c>
      <c r="AD7405" s="21">
        <f t="shared" si="2093"/>
        <v>0</v>
      </c>
      <c r="AE7405" s="21" t="str">
        <f t="shared" si="2088"/>
        <v>11/4/16:00</v>
      </c>
    </row>
    <row r="7406" spans="2:31">
      <c r="B7406" s="37">
        <v>11</v>
      </c>
      <c r="C7406" s="38">
        <v>4</v>
      </c>
      <c r="D7406" s="39">
        <v>17</v>
      </c>
      <c r="E7406" s="17">
        <v>11.1</v>
      </c>
      <c r="F7406" s="17">
        <v>66</v>
      </c>
      <c r="G7406" s="17">
        <v>188</v>
      </c>
      <c r="H7406" s="37">
        <f t="shared" si="2076"/>
        <v>51.98</v>
      </c>
      <c r="I7406" s="37">
        <f>IF(H7406&lt;'Roof Calculator'!$G$8, 1, 0)</f>
        <v>1</v>
      </c>
      <c r="J7406" s="37">
        <f>IF(H7406&gt;='Roof Calculator'!$G$8, 1, 0)</f>
        <v>0</v>
      </c>
      <c r="K7406" s="37">
        <f t="shared" si="2077"/>
        <v>51.98</v>
      </c>
      <c r="L7406" s="37">
        <f t="shared" si="2078"/>
        <v>0</v>
      </c>
      <c r="M7406" s="37">
        <v>0</v>
      </c>
      <c r="N7406" s="37">
        <f t="shared" si="2079"/>
        <v>66</v>
      </c>
      <c r="O7406" s="37">
        <v>0</v>
      </c>
      <c r="P7406" s="37">
        <v>0</v>
      </c>
      <c r="Q7406" s="21">
        <f t="shared" si="2080"/>
        <v>39.790999999999997</v>
      </c>
      <c r="R7406" s="21">
        <f t="shared" si="2089"/>
        <v>308.66666666666731</v>
      </c>
      <c r="S7406" s="21">
        <f t="shared" si="2090"/>
        <v>-16.210274196493774</v>
      </c>
      <c r="T7406" s="21">
        <f t="shared" si="2081"/>
        <v>86.147999999999996</v>
      </c>
      <c r="U7406" s="37">
        <f>VLOOKUP(Time_Zone, 'LSTM LookUp'!$B$5:$D$8, 3, FALSE)</f>
        <v>-75</v>
      </c>
      <c r="V7406" s="21">
        <f t="shared" si="2091"/>
        <v>16.287387510599938</v>
      </c>
      <c r="W7406" s="21">
        <f t="shared" si="2082"/>
        <v>240.21984687764996</v>
      </c>
      <c r="X7406" s="21">
        <f t="shared" si="2083"/>
        <v>-102.4834759765295</v>
      </c>
      <c r="Y7406" s="21">
        <f t="shared" si="2084"/>
        <v>-36.483475976529505</v>
      </c>
      <c r="Z7406" s="21">
        <f t="shared" si="2092"/>
        <v>-11.564624677807384</v>
      </c>
      <c r="AA7406" s="21">
        <f t="shared" si="2085"/>
        <v>-11.564624677807384</v>
      </c>
      <c r="AB7406" s="21">
        <f t="shared" si="2086"/>
        <v>0</v>
      </c>
      <c r="AC7406" s="21">
        <f t="shared" si="2087"/>
        <v>0</v>
      </c>
      <c r="AD7406" s="21">
        <f t="shared" si="2093"/>
        <v>0</v>
      </c>
      <c r="AE7406" s="21" t="str">
        <f t="shared" si="2088"/>
        <v>11/4/17:00</v>
      </c>
    </row>
    <row r="7407" spans="2:31">
      <c r="B7407" s="37">
        <v>11</v>
      </c>
      <c r="C7407" s="38">
        <v>4</v>
      </c>
      <c r="D7407" s="39">
        <v>18</v>
      </c>
      <c r="E7407" s="17">
        <v>8.9</v>
      </c>
      <c r="F7407" s="17">
        <v>14</v>
      </c>
      <c r="G7407" s="17">
        <v>188</v>
      </c>
      <c r="H7407" s="37">
        <f t="shared" si="2076"/>
        <v>48.02</v>
      </c>
      <c r="I7407" s="37">
        <f>IF(H7407&lt;'Roof Calculator'!$G$8, 1, 0)</f>
        <v>1</v>
      </c>
      <c r="J7407" s="37">
        <f>IF(H7407&gt;='Roof Calculator'!$G$8, 1, 0)</f>
        <v>0</v>
      </c>
      <c r="K7407" s="37">
        <f t="shared" si="2077"/>
        <v>48.02</v>
      </c>
      <c r="L7407" s="37">
        <f t="shared" si="2078"/>
        <v>0</v>
      </c>
      <c r="M7407" s="37">
        <v>0</v>
      </c>
      <c r="N7407" s="37">
        <f t="shared" si="2079"/>
        <v>14</v>
      </c>
      <c r="O7407" s="37">
        <v>0</v>
      </c>
      <c r="P7407" s="37">
        <v>0</v>
      </c>
      <c r="Q7407" s="21">
        <f t="shared" si="2080"/>
        <v>39.790999999999997</v>
      </c>
      <c r="R7407" s="21">
        <f t="shared" si="2089"/>
        <v>308.708333333334</v>
      </c>
      <c r="S7407" s="21">
        <f t="shared" si="2090"/>
        <v>-16.222407766217412</v>
      </c>
      <c r="T7407" s="21">
        <f t="shared" si="2081"/>
        <v>86.147999999999996</v>
      </c>
      <c r="U7407" s="37">
        <f>VLOOKUP(Time_Zone, 'LSTM LookUp'!$B$5:$D$8, 3, FALSE)</f>
        <v>-75</v>
      </c>
      <c r="V7407" s="21">
        <f t="shared" si="2091"/>
        <v>16.28457705895298</v>
      </c>
      <c r="W7407" s="21">
        <f t="shared" si="2082"/>
        <v>255.21914426473825</v>
      </c>
      <c r="X7407" s="21">
        <f t="shared" si="2083"/>
        <v>-68.999511442032386</v>
      </c>
      <c r="Y7407" s="21">
        <f t="shared" si="2084"/>
        <v>-54.999511442032386</v>
      </c>
      <c r="Z7407" s="21">
        <f t="shared" si="2092"/>
        <v>-17.433884526218367</v>
      </c>
      <c r="AA7407" s="21">
        <f t="shared" si="2085"/>
        <v>-17.433884526218367</v>
      </c>
      <c r="AB7407" s="21">
        <f t="shared" si="2086"/>
        <v>0</v>
      </c>
      <c r="AC7407" s="21">
        <f t="shared" si="2087"/>
        <v>0</v>
      </c>
      <c r="AD7407" s="21">
        <f t="shared" si="2093"/>
        <v>0</v>
      </c>
      <c r="AE7407" s="21" t="str">
        <f t="shared" si="2088"/>
        <v>11/4/18:00</v>
      </c>
    </row>
    <row r="7408" spans="2:31">
      <c r="B7408" s="37">
        <v>11</v>
      </c>
      <c r="C7408" s="38">
        <v>4</v>
      </c>
      <c r="D7408" s="39">
        <v>19</v>
      </c>
      <c r="E7408" s="17">
        <v>8.3000000000000007</v>
      </c>
      <c r="F7408" s="17">
        <v>0</v>
      </c>
      <c r="G7408" s="17">
        <v>0</v>
      </c>
      <c r="H7408" s="37">
        <f t="shared" si="2076"/>
        <v>46.94</v>
      </c>
      <c r="I7408" s="37">
        <f>IF(H7408&lt;'Roof Calculator'!$G$8, 1, 0)</f>
        <v>1</v>
      </c>
      <c r="J7408" s="37">
        <f>IF(H7408&gt;='Roof Calculator'!$G$8, 1, 0)</f>
        <v>0</v>
      </c>
      <c r="K7408" s="37">
        <f t="shared" si="2077"/>
        <v>46.94</v>
      </c>
      <c r="L7408" s="37">
        <f t="shared" si="2078"/>
        <v>0</v>
      </c>
      <c r="M7408" s="37">
        <v>0</v>
      </c>
      <c r="N7408" s="37">
        <f t="shared" si="2079"/>
        <v>0</v>
      </c>
      <c r="O7408" s="37">
        <v>0</v>
      </c>
      <c r="P7408" s="37">
        <v>0</v>
      </c>
      <c r="Q7408" s="21">
        <f t="shared" si="2080"/>
        <v>39.790999999999997</v>
      </c>
      <c r="R7408" s="21">
        <f t="shared" si="2089"/>
        <v>308.75000000000068</v>
      </c>
      <c r="S7408" s="21">
        <f t="shared" si="2090"/>
        <v>-16.234533506885246</v>
      </c>
      <c r="T7408" s="21">
        <f t="shared" si="2081"/>
        <v>86.147999999999996</v>
      </c>
      <c r="U7408" s="37">
        <f>VLOOKUP(Time_Zone, 'LSTM LookUp'!$B$5:$D$8, 3, FALSE)</f>
        <v>-75</v>
      </c>
      <c r="V7408" s="21">
        <f t="shared" si="2091"/>
        <v>16.281742997957714</v>
      </c>
      <c r="W7408" s="21">
        <f t="shared" si="2082"/>
        <v>270.21843574948946</v>
      </c>
      <c r="X7408" s="21">
        <f t="shared" si="2083"/>
        <v>0</v>
      </c>
      <c r="Y7408" s="21">
        <f t="shared" si="2084"/>
        <v>0</v>
      </c>
      <c r="Z7408" s="21">
        <f t="shared" si="2092"/>
        <v>0</v>
      </c>
      <c r="AA7408" s="21">
        <f t="shared" si="2085"/>
        <v>0</v>
      </c>
      <c r="AB7408" s="21">
        <f t="shared" si="2086"/>
        <v>0</v>
      </c>
      <c r="AC7408" s="21">
        <f t="shared" si="2087"/>
        <v>0</v>
      </c>
      <c r="AD7408" s="21">
        <f t="shared" si="2093"/>
        <v>0</v>
      </c>
      <c r="AE7408" s="21" t="str">
        <f t="shared" si="2088"/>
        <v>11/4/19:00</v>
      </c>
    </row>
    <row r="7409" spans="2:31">
      <c r="B7409" s="37">
        <v>11</v>
      </c>
      <c r="C7409" s="38">
        <v>4</v>
      </c>
      <c r="D7409" s="39">
        <v>20</v>
      </c>
      <c r="E7409" s="17">
        <v>6.7</v>
      </c>
      <c r="F7409" s="17">
        <v>0</v>
      </c>
      <c r="G7409" s="17">
        <v>0</v>
      </c>
      <c r="H7409" s="37">
        <f t="shared" si="2076"/>
        <v>44.06</v>
      </c>
      <c r="I7409" s="37">
        <f>IF(H7409&lt;'Roof Calculator'!$G$8, 1, 0)</f>
        <v>1</v>
      </c>
      <c r="J7409" s="37">
        <f>IF(H7409&gt;='Roof Calculator'!$G$8, 1, 0)</f>
        <v>0</v>
      </c>
      <c r="K7409" s="37">
        <f t="shared" si="2077"/>
        <v>44.06</v>
      </c>
      <c r="L7409" s="37">
        <f t="shared" si="2078"/>
        <v>0</v>
      </c>
      <c r="M7409" s="37">
        <v>0</v>
      </c>
      <c r="N7409" s="37">
        <f t="shared" si="2079"/>
        <v>0</v>
      </c>
      <c r="O7409" s="37">
        <v>0</v>
      </c>
      <c r="P7409" s="37">
        <v>0</v>
      </c>
      <c r="Q7409" s="21">
        <f t="shared" si="2080"/>
        <v>39.790999999999997</v>
      </c>
      <c r="R7409" s="21">
        <f t="shared" si="2089"/>
        <v>308.79166666666737</v>
      </c>
      <c r="S7409" s="21">
        <f t="shared" si="2090"/>
        <v>-16.246651411354719</v>
      </c>
      <c r="T7409" s="21">
        <f t="shared" si="2081"/>
        <v>86.147999999999996</v>
      </c>
      <c r="U7409" s="37">
        <f>VLOOKUP(Time_Zone, 'LSTM LookUp'!$B$5:$D$8, 3, FALSE)</f>
        <v>-75</v>
      </c>
      <c r="V7409" s="21">
        <f t="shared" si="2091"/>
        <v>16.278885328774365</v>
      </c>
      <c r="W7409" s="21">
        <f t="shared" si="2082"/>
        <v>285.21772133219361</v>
      </c>
      <c r="X7409" s="21">
        <f t="shared" si="2083"/>
        <v>0</v>
      </c>
      <c r="Y7409" s="21">
        <f t="shared" si="2084"/>
        <v>0</v>
      </c>
      <c r="Z7409" s="21">
        <f t="shared" si="2092"/>
        <v>0</v>
      </c>
      <c r="AA7409" s="21">
        <f t="shared" si="2085"/>
        <v>0</v>
      </c>
      <c r="AB7409" s="21">
        <f t="shared" si="2086"/>
        <v>0</v>
      </c>
      <c r="AC7409" s="21">
        <f t="shared" si="2087"/>
        <v>0</v>
      </c>
      <c r="AD7409" s="21">
        <f t="shared" si="2093"/>
        <v>0</v>
      </c>
      <c r="AE7409" s="21" t="str">
        <f t="shared" si="2088"/>
        <v>11/4/20:00</v>
      </c>
    </row>
    <row r="7410" spans="2:31">
      <c r="B7410" s="37">
        <v>11</v>
      </c>
      <c r="C7410" s="38">
        <v>4</v>
      </c>
      <c r="D7410" s="39">
        <v>21</v>
      </c>
      <c r="E7410" s="17">
        <v>6.1</v>
      </c>
      <c r="F7410" s="17">
        <v>0</v>
      </c>
      <c r="G7410" s="17">
        <v>0</v>
      </c>
      <c r="H7410" s="37">
        <f t="shared" si="2076"/>
        <v>42.980000000000004</v>
      </c>
      <c r="I7410" s="37">
        <f>IF(H7410&lt;'Roof Calculator'!$G$8, 1, 0)</f>
        <v>1</v>
      </c>
      <c r="J7410" s="37">
        <f>IF(H7410&gt;='Roof Calculator'!$G$8, 1, 0)</f>
        <v>0</v>
      </c>
      <c r="K7410" s="37">
        <f t="shared" si="2077"/>
        <v>42.980000000000004</v>
      </c>
      <c r="L7410" s="37">
        <f t="shared" si="2078"/>
        <v>0</v>
      </c>
      <c r="M7410" s="37">
        <v>0</v>
      </c>
      <c r="N7410" s="37">
        <f t="shared" si="2079"/>
        <v>0</v>
      </c>
      <c r="O7410" s="37">
        <v>0</v>
      </c>
      <c r="P7410" s="37">
        <v>0</v>
      </c>
      <c r="Q7410" s="21">
        <f t="shared" si="2080"/>
        <v>39.790999999999997</v>
      </c>
      <c r="R7410" s="21">
        <f t="shared" si="2089"/>
        <v>308.83333333333405</v>
      </c>
      <c r="S7410" s="21">
        <f t="shared" si="2090"/>
        <v>-16.258761472484707</v>
      </c>
      <c r="T7410" s="21">
        <f t="shared" si="2081"/>
        <v>86.147999999999996</v>
      </c>
      <c r="U7410" s="37">
        <f>VLOOKUP(Time_Zone, 'LSTM LookUp'!$B$5:$D$8, 3, FALSE)</f>
        <v>-75</v>
      </c>
      <c r="V7410" s="21">
        <f t="shared" si="2091"/>
        <v>16.276004052606634</v>
      </c>
      <c r="W7410" s="21">
        <f t="shared" si="2082"/>
        <v>300.21700101315167</v>
      </c>
      <c r="X7410" s="21">
        <f t="shared" si="2083"/>
        <v>0</v>
      </c>
      <c r="Y7410" s="21">
        <f t="shared" si="2084"/>
        <v>0</v>
      </c>
      <c r="Z7410" s="21">
        <f t="shared" si="2092"/>
        <v>0</v>
      </c>
      <c r="AA7410" s="21">
        <f t="shared" si="2085"/>
        <v>0</v>
      </c>
      <c r="AB7410" s="21">
        <f t="shared" si="2086"/>
        <v>0</v>
      </c>
      <c r="AC7410" s="21">
        <f t="shared" si="2087"/>
        <v>0</v>
      </c>
      <c r="AD7410" s="21">
        <f t="shared" si="2093"/>
        <v>0</v>
      </c>
      <c r="AE7410" s="21" t="str">
        <f t="shared" si="2088"/>
        <v>11/4/21:00</v>
      </c>
    </row>
    <row r="7411" spans="2:31">
      <c r="B7411" s="37">
        <v>11</v>
      </c>
      <c r="C7411" s="38">
        <v>4</v>
      </c>
      <c r="D7411" s="39">
        <v>22</v>
      </c>
      <c r="E7411" s="17">
        <v>5.6</v>
      </c>
      <c r="F7411" s="17">
        <v>0</v>
      </c>
      <c r="G7411" s="17">
        <v>0</v>
      </c>
      <c r="H7411" s="37">
        <f t="shared" si="2076"/>
        <v>42.08</v>
      </c>
      <c r="I7411" s="37">
        <f>IF(H7411&lt;'Roof Calculator'!$G$8, 1, 0)</f>
        <v>1</v>
      </c>
      <c r="J7411" s="37">
        <f>IF(H7411&gt;='Roof Calculator'!$G$8, 1, 0)</f>
        <v>0</v>
      </c>
      <c r="K7411" s="37">
        <f t="shared" si="2077"/>
        <v>42.08</v>
      </c>
      <c r="L7411" s="37">
        <f t="shared" si="2078"/>
        <v>0</v>
      </c>
      <c r="M7411" s="37">
        <v>0</v>
      </c>
      <c r="N7411" s="37">
        <f t="shared" si="2079"/>
        <v>0</v>
      </c>
      <c r="O7411" s="37">
        <v>0</v>
      </c>
      <c r="P7411" s="37">
        <v>0</v>
      </c>
      <c r="Q7411" s="21">
        <f t="shared" si="2080"/>
        <v>39.790999999999997</v>
      </c>
      <c r="R7411" s="21">
        <f t="shared" si="2089"/>
        <v>308.87500000000074</v>
      </c>
      <c r="S7411" s="21">
        <f t="shared" si="2090"/>
        <v>-16.27086368313558</v>
      </c>
      <c r="T7411" s="21">
        <f t="shared" si="2081"/>
        <v>86.147999999999996</v>
      </c>
      <c r="U7411" s="37">
        <f>VLOOKUP(Time_Zone, 'LSTM LookUp'!$B$5:$D$8, 3, FALSE)</f>
        <v>-75</v>
      </c>
      <c r="V7411" s="21">
        <f t="shared" si="2091"/>
        <v>16.273099170701727</v>
      </c>
      <c r="W7411" s="21">
        <f t="shared" si="2082"/>
        <v>315.21627479267534</v>
      </c>
      <c r="X7411" s="21">
        <f t="shared" si="2083"/>
        <v>0</v>
      </c>
      <c r="Y7411" s="21">
        <f t="shared" si="2084"/>
        <v>0</v>
      </c>
      <c r="Z7411" s="21">
        <f t="shared" si="2092"/>
        <v>0</v>
      </c>
      <c r="AA7411" s="21">
        <f t="shared" si="2085"/>
        <v>0</v>
      </c>
      <c r="AB7411" s="21">
        <f t="shared" si="2086"/>
        <v>0</v>
      </c>
      <c r="AC7411" s="21">
        <f t="shared" si="2087"/>
        <v>0</v>
      </c>
      <c r="AD7411" s="21">
        <f t="shared" si="2093"/>
        <v>0</v>
      </c>
      <c r="AE7411" s="21" t="str">
        <f t="shared" si="2088"/>
        <v>11/4/22:00</v>
      </c>
    </row>
    <row r="7412" spans="2:31">
      <c r="B7412" s="37">
        <v>11</v>
      </c>
      <c r="C7412" s="38">
        <v>4</v>
      </c>
      <c r="D7412" s="39">
        <v>23</v>
      </c>
      <c r="E7412" s="17">
        <v>5.6</v>
      </c>
      <c r="F7412" s="17">
        <v>0</v>
      </c>
      <c r="G7412" s="17">
        <v>0</v>
      </c>
      <c r="H7412" s="37">
        <f t="shared" si="2076"/>
        <v>42.08</v>
      </c>
      <c r="I7412" s="37">
        <f>IF(H7412&lt;'Roof Calculator'!$G$8, 1, 0)</f>
        <v>1</v>
      </c>
      <c r="J7412" s="37">
        <f>IF(H7412&gt;='Roof Calculator'!$G$8, 1, 0)</f>
        <v>0</v>
      </c>
      <c r="K7412" s="37">
        <f t="shared" si="2077"/>
        <v>42.08</v>
      </c>
      <c r="L7412" s="37">
        <f t="shared" si="2078"/>
        <v>0</v>
      </c>
      <c r="M7412" s="37">
        <v>0</v>
      </c>
      <c r="N7412" s="37">
        <f t="shared" si="2079"/>
        <v>0</v>
      </c>
      <c r="O7412" s="37">
        <v>0</v>
      </c>
      <c r="P7412" s="37">
        <v>0</v>
      </c>
      <c r="Q7412" s="21">
        <f t="shared" si="2080"/>
        <v>39.790999999999997</v>
      </c>
      <c r="R7412" s="21">
        <f t="shared" si="2089"/>
        <v>308.91666666666742</v>
      </c>
      <c r="S7412" s="21">
        <f t="shared" si="2090"/>
        <v>-16.282958036169145</v>
      </c>
      <c r="T7412" s="21">
        <f t="shared" si="2081"/>
        <v>86.147999999999996</v>
      </c>
      <c r="U7412" s="37">
        <f>VLOOKUP(Time_Zone, 'LSTM LookUp'!$B$5:$D$8, 3, FALSE)</f>
        <v>-75</v>
      </c>
      <c r="V7412" s="21">
        <f t="shared" si="2091"/>
        <v>16.270170684350333</v>
      </c>
      <c r="W7412" s="21">
        <f t="shared" si="2082"/>
        <v>330.21554267108758</v>
      </c>
      <c r="X7412" s="21">
        <f t="shared" si="2083"/>
        <v>0</v>
      </c>
      <c r="Y7412" s="21">
        <f t="shared" si="2084"/>
        <v>0</v>
      </c>
      <c r="Z7412" s="21">
        <f t="shared" si="2092"/>
        <v>0</v>
      </c>
      <c r="AA7412" s="21">
        <f t="shared" si="2085"/>
        <v>0</v>
      </c>
      <c r="AB7412" s="21">
        <f t="shared" si="2086"/>
        <v>0</v>
      </c>
      <c r="AC7412" s="21">
        <f t="shared" si="2087"/>
        <v>0</v>
      </c>
      <c r="AD7412" s="21">
        <f t="shared" si="2093"/>
        <v>0</v>
      </c>
      <c r="AE7412" s="21" t="str">
        <f t="shared" si="2088"/>
        <v>11/4/23:00</v>
      </c>
    </row>
    <row r="7413" spans="2:31">
      <c r="B7413" s="37">
        <v>11</v>
      </c>
      <c r="C7413" s="38">
        <v>4</v>
      </c>
      <c r="D7413" s="39">
        <v>24</v>
      </c>
      <c r="E7413" s="17">
        <v>6.7</v>
      </c>
      <c r="F7413" s="17">
        <v>0</v>
      </c>
      <c r="G7413" s="17">
        <v>0</v>
      </c>
      <c r="H7413" s="37">
        <f t="shared" si="2076"/>
        <v>44.06</v>
      </c>
      <c r="I7413" s="37">
        <f>IF(H7413&lt;'Roof Calculator'!$G$8, 1, 0)</f>
        <v>1</v>
      </c>
      <c r="J7413" s="37">
        <f>IF(H7413&gt;='Roof Calculator'!$G$8, 1, 0)</f>
        <v>0</v>
      </c>
      <c r="K7413" s="37">
        <f t="shared" si="2077"/>
        <v>44.06</v>
      </c>
      <c r="L7413" s="37">
        <f t="shared" si="2078"/>
        <v>0</v>
      </c>
      <c r="M7413" s="37">
        <v>0</v>
      </c>
      <c r="N7413" s="37">
        <f t="shared" si="2079"/>
        <v>0</v>
      </c>
      <c r="O7413" s="37">
        <v>0</v>
      </c>
      <c r="P7413" s="37">
        <v>0</v>
      </c>
      <c r="Q7413" s="21">
        <f t="shared" si="2080"/>
        <v>39.790999999999997</v>
      </c>
      <c r="R7413" s="21">
        <f t="shared" si="2089"/>
        <v>308.95833333333411</v>
      </c>
      <c r="S7413" s="21">
        <f t="shared" si="2090"/>
        <v>-16.295044524448681</v>
      </c>
      <c r="T7413" s="21">
        <f t="shared" si="2081"/>
        <v>86.147999999999996</v>
      </c>
      <c r="U7413" s="37">
        <f>VLOOKUP(Time_Zone, 'LSTM LookUp'!$B$5:$D$8, 3, FALSE)</f>
        <v>-75</v>
      </c>
      <c r="V7413" s="21">
        <f t="shared" si="2091"/>
        <v>16.267218594886632</v>
      </c>
      <c r="W7413" s="21">
        <f t="shared" si="2082"/>
        <v>345.21480464872172</v>
      </c>
      <c r="X7413" s="21">
        <f t="shared" si="2083"/>
        <v>0</v>
      </c>
      <c r="Y7413" s="21">
        <f t="shared" si="2084"/>
        <v>0</v>
      </c>
      <c r="Z7413" s="21">
        <f t="shared" si="2092"/>
        <v>0</v>
      </c>
      <c r="AA7413" s="21">
        <f t="shared" si="2085"/>
        <v>0</v>
      </c>
      <c r="AB7413" s="21">
        <f t="shared" si="2086"/>
        <v>0</v>
      </c>
      <c r="AC7413" s="21">
        <f t="shared" si="2087"/>
        <v>0</v>
      </c>
      <c r="AD7413" s="21">
        <f t="shared" si="2093"/>
        <v>0</v>
      </c>
      <c r="AE7413" s="21" t="str">
        <f t="shared" si="2088"/>
        <v>11/4/24:00</v>
      </c>
    </row>
    <row r="7414" spans="2:31">
      <c r="B7414" s="37">
        <v>11</v>
      </c>
      <c r="C7414" s="38">
        <v>5</v>
      </c>
      <c r="D7414" s="39">
        <v>1</v>
      </c>
      <c r="E7414" s="17">
        <v>7.8</v>
      </c>
      <c r="F7414" s="17">
        <v>0</v>
      </c>
      <c r="G7414" s="17">
        <v>0</v>
      </c>
      <c r="H7414" s="37">
        <f t="shared" si="2076"/>
        <v>46.04</v>
      </c>
      <c r="I7414" s="37">
        <f>IF(H7414&lt;'Roof Calculator'!$G$8, 1, 0)</f>
        <v>1</v>
      </c>
      <c r="J7414" s="37">
        <f>IF(H7414&gt;='Roof Calculator'!$G$8, 1, 0)</f>
        <v>0</v>
      </c>
      <c r="K7414" s="37">
        <f t="shared" si="2077"/>
        <v>46.04</v>
      </c>
      <c r="L7414" s="37">
        <f t="shared" si="2078"/>
        <v>0</v>
      </c>
      <c r="M7414" s="37">
        <v>0</v>
      </c>
      <c r="N7414" s="37">
        <f t="shared" si="2079"/>
        <v>0</v>
      </c>
      <c r="O7414" s="37">
        <v>0</v>
      </c>
      <c r="P7414" s="37">
        <v>0</v>
      </c>
      <c r="Q7414" s="21">
        <f t="shared" si="2080"/>
        <v>39.790999999999997</v>
      </c>
      <c r="R7414" s="21">
        <f t="shared" si="2089"/>
        <v>309.0000000000008</v>
      </c>
      <c r="S7414" s="21">
        <f t="shared" si="2090"/>
        <v>-16.307123140839003</v>
      </c>
      <c r="T7414" s="21">
        <f t="shared" si="2081"/>
        <v>86.147999999999996</v>
      </c>
      <c r="U7414" s="37">
        <f>VLOOKUP(Time_Zone, 'LSTM LookUp'!$B$5:$D$8, 3, FALSE)</f>
        <v>-75</v>
      </c>
      <c r="V7414" s="21">
        <f t="shared" si="2091"/>
        <v>16.264242903688292</v>
      </c>
      <c r="W7414" s="21">
        <f t="shared" si="2082"/>
        <v>0.21406072592209391</v>
      </c>
      <c r="X7414" s="21">
        <f t="shared" si="2083"/>
        <v>0</v>
      </c>
      <c r="Y7414" s="21">
        <f t="shared" si="2084"/>
        <v>0</v>
      </c>
      <c r="Z7414" s="21">
        <f t="shared" si="2092"/>
        <v>0</v>
      </c>
      <c r="AA7414" s="21">
        <f t="shared" si="2085"/>
        <v>0</v>
      </c>
      <c r="AB7414" s="21">
        <f t="shared" si="2086"/>
        <v>0</v>
      </c>
      <c r="AC7414" s="21">
        <f t="shared" si="2087"/>
        <v>0</v>
      </c>
      <c r="AD7414" s="21">
        <f t="shared" si="2093"/>
        <v>0</v>
      </c>
      <c r="AE7414" s="21" t="str">
        <f t="shared" si="2088"/>
        <v>11/5/1:00</v>
      </c>
    </row>
    <row r="7415" spans="2:31">
      <c r="B7415" s="37">
        <v>11</v>
      </c>
      <c r="C7415" s="38">
        <v>5</v>
      </c>
      <c r="D7415" s="39">
        <v>2</v>
      </c>
      <c r="E7415" s="17">
        <v>8.3000000000000007</v>
      </c>
      <c r="F7415" s="17">
        <v>0</v>
      </c>
      <c r="G7415" s="17">
        <v>0</v>
      </c>
      <c r="H7415" s="37">
        <f t="shared" si="2076"/>
        <v>46.94</v>
      </c>
      <c r="I7415" s="37">
        <f>IF(H7415&lt;'Roof Calculator'!$G$8, 1, 0)</f>
        <v>1</v>
      </c>
      <c r="J7415" s="37">
        <f>IF(H7415&gt;='Roof Calculator'!$G$8, 1, 0)</f>
        <v>0</v>
      </c>
      <c r="K7415" s="37">
        <f t="shared" si="2077"/>
        <v>46.94</v>
      </c>
      <c r="L7415" s="37">
        <f t="shared" si="2078"/>
        <v>0</v>
      </c>
      <c r="M7415" s="37">
        <v>0</v>
      </c>
      <c r="N7415" s="37">
        <f t="shared" si="2079"/>
        <v>0</v>
      </c>
      <c r="O7415" s="37">
        <v>0</v>
      </c>
      <c r="P7415" s="37">
        <v>0</v>
      </c>
      <c r="Q7415" s="21">
        <f t="shared" si="2080"/>
        <v>39.790999999999997</v>
      </c>
      <c r="R7415" s="21">
        <f t="shared" si="2089"/>
        <v>309.04166666666748</v>
      </c>
      <c r="S7415" s="21">
        <f t="shared" si="2090"/>
        <v>-16.319193878206349</v>
      </c>
      <c r="T7415" s="21">
        <f t="shared" si="2081"/>
        <v>86.147999999999996</v>
      </c>
      <c r="U7415" s="37">
        <f>VLOOKUP(Time_Zone, 'LSTM LookUp'!$B$5:$D$8, 3, FALSE)</f>
        <v>-75</v>
      </c>
      <c r="V7415" s="21">
        <f t="shared" si="2091"/>
        <v>16.261243612176465</v>
      </c>
      <c r="W7415" s="21">
        <f t="shared" si="2082"/>
        <v>15.213310903044119</v>
      </c>
      <c r="X7415" s="21">
        <f t="shared" si="2083"/>
        <v>0</v>
      </c>
      <c r="Y7415" s="21">
        <f t="shared" si="2084"/>
        <v>0</v>
      </c>
      <c r="Z7415" s="21">
        <f t="shared" si="2092"/>
        <v>0</v>
      </c>
      <c r="AA7415" s="21">
        <f t="shared" si="2085"/>
        <v>0</v>
      </c>
      <c r="AB7415" s="21">
        <f t="shared" si="2086"/>
        <v>0</v>
      </c>
      <c r="AC7415" s="21">
        <f t="shared" si="2087"/>
        <v>0</v>
      </c>
      <c r="AD7415" s="21">
        <f t="shared" si="2093"/>
        <v>0</v>
      </c>
      <c r="AE7415" s="21" t="str">
        <f t="shared" si="2088"/>
        <v>11/5/2:00</v>
      </c>
    </row>
    <row r="7416" spans="2:31">
      <c r="B7416" s="37">
        <v>11</v>
      </c>
      <c r="C7416" s="38">
        <v>5</v>
      </c>
      <c r="D7416" s="39">
        <v>3</v>
      </c>
      <c r="E7416" s="17">
        <v>9.4</v>
      </c>
      <c r="F7416" s="17">
        <v>0</v>
      </c>
      <c r="G7416" s="17">
        <v>0</v>
      </c>
      <c r="H7416" s="37">
        <f t="shared" si="2076"/>
        <v>48.92</v>
      </c>
      <c r="I7416" s="37">
        <f>IF(H7416&lt;'Roof Calculator'!$G$8, 1, 0)</f>
        <v>1</v>
      </c>
      <c r="J7416" s="37">
        <f>IF(H7416&gt;='Roof Calculator'!$G$8, 1, 0)</f>
        <v>0</v>
      </c>
      <c r="K7416" s="37">
        <f t="shared" si="2077"/>
        <v>48.92</v>
      </c>
      <c r="L7416" s="37">
        <f t="shared" si="2078"/>
        <v>0</v>
      </c>
      <c r="M7416" s="37">
        <v>0</v>
      </c>
      <c r="N7416" s="37">
        <f t="shared" si="2079"/>
        <v>0</v>
      </c>
      <c r="O7416" s="37">
        <v>0</v>
      </c>
      <c r="P7416" s="37">
        <v>0</v>
      </c>
      <c r="Q7416" s="21">
        <f t="shared" si="2080"/>
        <v>39.790999999999997</v>
      </c>
      <c r="R7416" s="21">
        <f t="shared" si="2089"/>
        <v>309.08333333333417</v>
      </c>
      <c r="S7416" s="21">
        <f t="shared" si="2090"/>
        <v>-16.331256729418477</v>
      </c>
      <c r="T7416" s="21">
        <f t="shared" si="2081"/>
        <v>86.147999999999996</v>
      </c>
      <c r="U7416" s="37">
        <f>VLOOKUP(Time_Zone, 'LSTM LookUp'!$B$5:$D$8, 3, FALSE)</f>
        <v>-75</v>
      </c>
      <c r="V7416" s="21">
        <f t="shared" si="2091"/>
        <v>16.258220721815814</v>
      </c>
      <c r="W7416" s="21">
        <f t="shared" si="2082"/>
        <v>30.212555180453961</v>
      </c>
      <c r="X7416" s="21">
        <f t="shared" si="2083"/>
        <v>0</v>
      </c>
      <c r="Y7416" s="21">
        <f t="shared" si="2084"/>
        <v>0</v>
      </c>
      <c r="Z7416" s="21">
        <f t="shared" si="2092"/>
        <v>0</v>
      </c>
      <c r="AA7416" s="21">
        <f t="shared" si="2085"/>
        <v>0</v>
      </c>
      <c r="AB7416" s="21">
        <f t="shared" si="2086"/>
        <v>0</v>
      </c>
      <c r="AC7416" s="21">
        <f t="shared" si="2087"/>
        <v>0</v>
      </c>
      <c r="AD7416" s="21">
        <f t="shared" si="2093"/>
        <v>0</v>
      </c>
      <c r="AE7416" s="21" t="str">
        <f t="shared" si="2088"/>
        <v>11/5/3:00</v>
      </c>
    </row>
    <row r="7417" spans="2:31">
      <c r="B7417" s="37">
        <v>11</v>
      </c>
      <c r="C7417" s="38">
        <v>5</v>
      </c>
      <c r="D7417" s="39">
        <v>4</v>
      </c>
      <c r="E7417" s="17">
        <v>7.8</v>
      </c>
      <c r="F7417" s="17">
        <v>0</v>
      </c>
      <c r="G7417" s="17">
        <v>0</v>
      </c>
      <c r="H7417" s="37">
        <f t="shared" si="2076"/>
        <v>46.04</v>
      </c>
      <c r="I7417" s="37">
        <f>IF(H7417&lt;'Roof Calculator'!$G$8, 1, 0)</f>
        <v>1</v>
      </c>
      <c r="J7417" s="37">
        <f>IF(H7417&gt;='Roof Calculator'!$G$8, 1, 0)</f>
        <v>0</v>
      </c>
      <c r="K7417" s="37">
        <f t="shared" si="2077"/>
        <v>46.04</v>
      </c>
      <c r="L7417" s="37">
        <f t="shared" si="2078"/>
        <v>0</v>
      </c>
      <c r="M7417" s="37">
        <v>0</v>
      </c>
      <c r="N7417" s="37">
        <f t="shared" si="2079"/>
        <v>0</v>
      </c>
      <c r="O7417" s="37">
        <v>0</v>
      </c>
      <c r="P7417" s="37">
        <v>0</v>
      </c>
      <c r="Q7417" s="21">
        <f t="shared" si="2080"/>
        <v>39.790999999999997</v>
      </c>
      <c r="R7417" s="21">
        <f t="shared" si="2089"/>
        <v>309.12500000000085</v>
      </c>
      <c r="S7417" s="21">
        <f t="shared" si="2090"/>
        <v>-16.343311687344663</v>
      </c>
      <c r="T7417" s="21">
        <f t="shared" si="2081"/>
        <v>86.147999999999996</v>
      </c>
      <c r="U7417" s="37">
        <f>VLOOKUP(Time_Zone, 'LSTM LookUp'!$B$5:$D$8, 3, FALSE)</f>
        <v>-75</v>
      </c>
      <c r="V7417" s="21">
        <f t="shared" si="2091"/>
        <v>16.25517423411446</v>
      </c>
      <c r="W7417" s="21">
        <f t="shared" si="2082"/>
        <v>45.211793558528591</v>
      </c>
      <c r="X7417" s="21">
        <f t="shared" si="2083"/>
        <v>0</v>
      </c>
      <c r="Y7417" s="21">
        <f t="shared" si="2084"/>
        <v>0</v>
      </c>
      <c r="Z7417" s="21">
        <f t="shared" si="2092"/>
        <v>0</v>
      </c>
      <c r="AA7417" s="21">
        <f t="shared" si="2085"/>
        <v>0</v>
      </c>
      <c r="AB7417" s="21">
        <f t="shared" si="2086"/>
        <v>0</v>
      </c>
      <c r="AC7417" s="21">
        <f t="shared" si="2087"/>
        <v>0</v>
      </c>
      <c r="AD7417" s="21">
        <f t="shared" si="2093"/>
        <v>0</v>
      </c>
      <c r="AE7417" s="21" t="str">
        <f t="shared" si="2088"/>
        <v>11/5/4:00</v>
      </c>
    </row>
    <row r="7418" spans="2:31">
      <c r="B7418" s="37">
        <v>11</v>
      </c>
      <c r="C7418" s="38">
        <v>5</v>
      </c>
      <c r="D7418" s="39">
        <v>5</v>
      </c>
      <c r="E7418" s="17">
        <v>6.7</v>
      </c>
      <c r="F7418" s="17">
        <v>0</v>
      </c>
      <c r="G7418" s="17">
        <v>0</v>
      </c>
      <c r="H7418" s="37">
        <f t="shared" si="2076"/>
        <v>44.06</v>
      </c>
      <c r="I7418" s="37">
        <f>IF(H7418&lt;'Roof Calculator'!$G$8, 1, 0)</f>
        <v>1</v>
      </c>
      <c r="J7418" s="37">
        <f>IF(H7418&gt;='Roof Calculator'!$G$8, 1, 0)</f>
        <v>0</v>
      </c>
      <c r="K7418" s="37">
        <f t="shared" si="2077"/>
        <v>44.06</v>
      </c>
      <c r="L7418" s="37">
        <f t="shared" si="2078"/>
        <v>0</v>
      </c>
      <c r="M7418" s="37">
        <v>0</v>
      </c>
      <c r="N7418" s="37">
        <f t="shared" si="2079"/>
        <v>0</v>
      </c>
      <c r="O7418" s="37">
        <v>0</v>
      </c>
      <c r="P7418" s="37">
        <v>0</v>
      </c>
      <c r="Q7418" s="21">
        <f t="shared" si="2080"/>
        <v>39.790999999999997</v>
      </c>
      <c r="R7418" s="21">
        <f t="shared" si="2089"/>
        <v>309.16666666666754</v>
      </c>
      <c r="S7418" s="21">
        <f t="shared" si="2090"/>
        <v>-16.355358744855678</v>
      </c>
      <c r="T7418" s="21">
        <f t="shared" si="2081"/>
        <v>86.147999999999996</v>
      </c>
      <c r="U7418" s="37">
        <f>VLOOKUP(Time_Zone, 'LSTM LookUp'!$B$5:$D$8, 3, FALSE)</f>
        <v>-75</v>
      </c>
      <c r="V7418" s="21">
        <f t="shared" si="2091"/>
        <v>16.252104150624032</v>
      </c>
      <c r="W7418" s="21">
        <f t="shared" si="2082"/>
        <v>60.211026037655998</v>
      </c>
      <c r="X7418" s="21">
        <f t="shared" si="2083"/>
        <v>0</v>
      </c>
      <c r="Y7418" s="21">
        <f t="shared" si="2084"/>
        <v>0</v>
      </c>
      <c r="Z7418" s="21">
        <f t="shared" si="2092"/>
        <v>0</v>
      </c>
      <c r="AA7418" s="21">
        <f t="shared" si="2085"/>
        <v>0</v>
      </c>
      <c r="AB7418" s="21">
        <f t="shared" si="2086"/>
        <v>0</v>
      </c>
      <c r="AC7418" s="21">
        <f t="shared" si="2087"/>
        <v>0</v>
      </c>
      <c r="AD7418" s="21">
        <f t="shared" si="2093"/>
        <v>0</v>
      </c>
      <c r="AE7418" s="21" t="str">
        <f t="shared" si="2088"/>
        <v>11/5/5:00</v>
      </c>
    </row>
    <row r="7419" spans="2:31">
      <c r="B7419" s="37">
        <v>11</v>
      </c>
      <c r="C7419" s="38">
        <v>5</v>
      </c>
      <c r="D7419" s="39">
        <v>6</v>
      </c>
      <c r="E7419" s="17">
        <v>5.6</v>
      </c>
      <c r="F7419" s="17">
        <v>0</v>
      </c>
      <c r="G7419" s="17">
        <v>0</v>
      </c>
      <c r="H7419" s="37">
        <f t="shared" si="2076"/>
        <v>42.08</v>
      </c>
      <c r="I7419" s="37">
        <f>IF(H7419&lt;'Roof Calculator'!$G$8, 1, 0)</f>
        <v>1</v>
      </c>
      <c r="J7419" s="37">
        <f>IF(H7419&gt;='Roof Calculator'!$G$8, 1, 0)</f>
        <v>0</v>
      </c>
      <c r="K7419" s="37">
        <f t="shared" si="2077"/>
        <v>42.08</v>
      </c>
      <c r="L7419" s="37">
        <f t="shared" si="2078"/>
        <v>0</v>
      </c>
      <c r="M7419" s="37">
        <v>0</v>
      </c>
      <c r="N7419" s="37">
        <f t="shared" si="2079"/>
        <v>0</v>
      </c>
      <c r="O7419" s="37">
        <v>0</v>
      </c>
      <c r="P7419" s="37">
        <v>0</v>
      </c>
      <c r="Q7419" s="21">
        <f t="shared" si="2080"/>
        <v>39.790999999999997</v>
      </c>
      <c r="R7419" s="21">
        <f t="shared" si="2089"/>
        <v>309.20833333333422</v>
      </c>
      <c r="S7419" s="21">
        <f t="shared" si="2090"/>
        <v>-16.367397894823799</v>
      </c>
      <c r="T7419" s="21">
        <f t="shared" si="2081"/>
        <v>86.147999999999996</v>
      </c>
      <c r="U7419" s="37">
        <f>VLOOKUP(Time_Zone, 'LSTM LookUp'!$B$5:$D$8, 3, FALSE)</f>
        <v>-75</v>
      </c>
      <c r="V7419" s="21">
        <f t="shared" si="2091"/>
        <v>16.249010472939634</v>
      </c>
      <c r="W7419" s="21">
        <f t="shared" si="2082"/>
        <v>75.210252618234904</v>
      </c>
      <c r="X7419" s="21">
        <f t="shared" si="2083"/>
        <v>0</v>
      </c>
      <c r="Y7419" s="21">
        <f t="shared" si="2084"/>
        <v>0</v>
      </c>
      <c r="Z7419" s="21">
        <f t="shared" si="2092"/>
        <v>0</v>
      </c>
      <c r="AA7419" s="21">
        <f t="shared" si="2085"/>
        <v>0</v>
      </c>
      <c r="AB7419" s="21">
        <f t="shared" si="2086"/>
        <v>0</v>
      </c>
      <c r="AC7419" s="21">
        <f t="shared" si="2087"/>
        <v>0</v>
      </c>
      <c r="AD7419" s="21">
        <f t="shared" si="2093"/>
        <v>0</v>
      </c>
      <c r="AE7419" s="21" t="str">
        <f t="shared" si="2088"/>
        <v>11/5/6:00</v>
      </c>
    </row>
    <row r="7420" spans="2:31">
      <c r="B7420" s="37">
        <v>11</v>
      </c>
      <c r="C7420" s="38">
        <v>5</v>
      </c>
      <c r="D7420" s="39">
        <v>7</v>
      </c>
      <c r="E7420" s="17">
        <v>5.6</v>
      </c>
      <c r="F7420" s="17">
        <v>0</v>
      </c>
      <c r="G7420" s="17">
        <v>0</v>
      </c>
      <c r="H7420" s="37">
        <f t="shared" si="2076"/>
        <v>42.08</v>
      </c>
      <c r="I7420" s="37">
        <f>IF(H7420&lt;'Roof Calculator'!$G$8, 1, 0)</f>
        <v>1</v>
      </c>
      <c r="J7420" s="37">
        <f>IF(H7420&gt;='Roof Calculator'!$G$8, 1, 0)</f>
        <v>0</v>
      </c>
      <c r="K7420" s="37">
        <f t="shared" si="2077"/>
        <v>42.08</v>
      </c>
      <c r="L7420" s="37">
        <f t="shared" si="2078"/>
        <v>0</v>
      </c>
      <c r="M7420" s="37">
        <v>0</v>
      </c>
      <c r="N7420" s="37">
        <f t="shared" si="2079"/>
        <v>0</v>
      </c>
      <c r="O7420" s="37">
        <v>0</v>
      </c>
      <c r="P7420" s="37">
        <v>0</v>
      </c>
      <c r="Q7420" s="21">
        <f t="shared" si="2080"/>
        <v>39.790999999999997</v>
      </c>
      <c r="R7420" s="21">
        <f t="shared" si="2089"/>
        <v>309.25000000000091</v>
      </c>
      <c r="S7420" s="21">
        <f t="shared" si="2090"/>
        <v>-16.379429130122833</v>
      </c>
      <c r="T7420" s="21">
        <f t="shared" si="2081"/>
        <v>86.147999999999996</v>
      </c>
      <c r="U7420" s="37">
        <f>VLOOKUP(Time_Zone, 'LSTM LookUp'!$B$5:$D$8, 3, FALSE)</f>
        <v>-75</v>
      </c>
      <c r="V7420" s="21">
        <f t="shared" si="2091"/>
        <v>16.245893202699868</v>
      </c>
      <c r="W7420" s="21">
        <f t="shared" si="2082"/>
        <v>90.209473300674986</v>
      </c>
      <c r="X7420" s="21">
        <f t="shared" si="2083"/>
        <v>0</v>
      </c>
      <c r="Y7420" s="21">
        <f t="shared" si="2084"/>
        <v>0</v>
      </c>
      <c r="Z7420" s="21">
        <f t="shared" si="2092"/>
        <v>0</v>
      </c>
      <c r="AA7420" s="21">
        <f t="shared" si="2085"/>
        <v>0</v>
      </c>
      <c r="AB7420" s="21">
        <f t="shared" si="2086"/>
        <v>0</v>
      </c>
      <c r="AC7420" s="21">
        <f t="shared" si="2087"/>
        <v>0</v>
      </c>
      <c r="AD7420" s="21">
        <f t="shared" si="2093"/>
        <v>0</v>
      </c>
      <c r="AE7420" s="21" t="str">
        <f t="shared" si="2088"/>
        <v>11/5/7:00</v>
      </c>
    </row>
    <row r="7421" spans="2:31">
      <c r="B7421" s="37">
        <v>11</v>
      </c>
      <c r="C7421" s="38">
        <v>5</v>
      </c>
      <c r="D7421" s="39">
        <v>8</v>
      </c>
      <c r="E7421" s="17">
        <v>7.8</v>
      </c>
      <c r="F7421" s="17">
        <v>19</v>
      </c>
      <c r="G7421" s="17">
        <v>0</v>
      </c>
      <c r="H7421" s="37">
        <f t="shared" si="2076"/>
        <v>46.04</v>
      </c>
      <c r="I7421" s="37">
        <f>IF(H7421&lt;'Roof Calculator'!$G$8, 1, 0)</f>
        <v>1</v>
      </c>
      <c r="J7421" s="37">
        <f>IF(H7421&gt;='Roof Calculator'!$G$8, 1, 0)</f>
        <v>0</v>
      </c>
      <c r="K7421" s="37">
        <f t="shared" si="2077"/>
        <v>46.04</v>
      </c>
      <c r="L7421" s="37">
        <f t="shared" si="2078"/>
        <v>0</v>
      </c>
      <c r="M7421" s="37">
        <v>0</v>
      </c>
      <c r="N7421" s="37">
        <f t="shared" si="2079"/>
        <v>19</v>
      </c>
      <c r="O7421" s="37">
        <v>0</v>
      </c>
      <c r="P7421" s="37">
        <v>0</v>
      </c>
      <c r="Q7421" s="21">
        <f t="shared" si="2080"/>
        <v>39.790999999999997</v>
      </c>
      <c r="R7421" s="21">
        <f t="shared" si="2089"/>
        <v>309.2916666666676</v>
      </c>
      <c r="S7421" s="21">
        <f t="shared" si="2090"/>
        <v>-16.391452443628147</v>
      </c>
      <c r="T7421" s="21">
        <f t="shared" si="2081"/>
        <v>86.147999999999996</v>
      </c>
      <c r="U7421" s="37">
        <f>VLOOKUP(Time_Zone, 'LSTM LookUp'!$B$5:$D$8, 3, FALSE)</f>
        <v>-75</v>
      </c>
      <c r="V7421" s="21">
        <f t="shared" si="2091"/>
        <v>16.242752341586801</v>
      </c>
      <c r="W7421" s="21">
        <f t="shared" si="2082"/>
        <v>105.20868808539669</v>
      </c>
      <c r="X7421" s="21">
        <f t="shared" si="2083"/>
        <v>0</v>
      </c>
      <c r="Y7421" s="21">
        <f t="shared" si="2084"/>
        <v>19</v>
      </c>
      <c r="Z7421" s="21">
        <f t="shared" si="2092"/>
        <v>6.022668153102936</v>
      </c>
      <c r="AA7421" s="21">
        <f t="shared" si="2085"/>
        <v>6.022668153102936</v>
      </c>
      <c r="AB7421" s="21">
        <f t="shared" si="2086"/>
        <v>0</v>
      </c>
      <c r="AC7421" s="21">
        <f t="shared" si="2087"/>
        <v>0</v>
      </c>
      <c r="AD7421" s="21">
        <f t="shared" si="2093"/>
        <v>0</v>
      </c>
      <c r="AE7421" s="21" t="str">
        <f t="shared" si="2088"/>
        <v>11/5/8:00</v>
      </c>
    </row>
    <row r="7422" spans="2:31">
      <c r="B7422" s="37">
        <v>11</v>
      </c>
      <c r="C7422" s="38">
        <v>5</v>
      </c>
      <c r="D7422" s="39">
        <v>9</v>
      </c>
      <c r="E7422" s="17">
        <v>11.1</v>
      </c>
      <c r="F7422" s="17">
        <v>54</v>
      </c>
      <c r="G7422" s="17">
        <v>3</v>
      </c>
      <c r="H7422" s="37">
        <f t="shared" si="2076"/>
        <v>51.98</v>
      </c>
      <c r="I7422" s="37">
        <f>IF(H7422&lt;'Roof Calculator'!$G$8, 1, 0)</f>
        <v>1</v>
      </c>
      <c r="J7422" s="37">
        <f>IF(H7422&gt;='Roof Calculator'!$G$8, 1, 0)</f>
        <v>0</v>
      </c>
      <c r="K7422" s="37">
        <f t="shared" si="2077"/>
        <v>51.98</v>
      </c>
      <c r="L7422" s="37">
        <f t="shared" si="2078"/>
        <v>0</v>
      </c>
      <c r="M7422" s="37">
        <v>0</v>
      </c>
      <c r="N7422" s="37">
        <f t="shared" si="2079"/>
        <v>54</v>
      </c>
      <c r="O7422" s="37">
        <v>0</v>
      </c>
      <c r="P7422" s="37">
        <v>0</v>
      </c>
      <c r="Q7422" s="21">
        <f t="shared" si="2080"/>
        <v>39.790999999999997</v>
      </c>
      <c r="R7422" s="21">
        <f t="shared" si="2089"/>
        <v>309.33333333333428</v>
      </c>
      <c r="S7422" s="21">
        <f t="shared" si="2090"/>
        <v>-16.403467828216609</v>
      </c>
      <c r="T7422" s="21">
        <f t="shared" si="2081"/>
        <v>86.147999999999996</v>
      </c>
      <c r="U7422" s="37">
        <f>VLOOKUP(Time_Zone, 'LSTM LookUp'!$B$5:$D$8, 3, FALSE)</f>
        <v>-75</v>
      </c>
      <c r="V7422" s="21">
        <f t="shared" si="2091"/>
        <v>16.239587891326003</v>
      </c>
      <c r="W7422" s="21">
        <f t="shared" si="2082"/>
        <v>120.20789697283152</v>
      </c>
      <c r="X7422" s="21">
        <f t="shared" si="2083"/>
        <v>-1.6548019105095131</v>
      </c>
      <c r="Y7422" s="21">
        <f t="shared" si="2084"/>
        <v>52.345198089490488</v>
      </c>
      <c r="Z7422" s="21">
        <f t="shared" si="2092"/>
        <v>16.592513552707317</v>
      </c>
      <c r="AA7422" s="21">
        <f t="shared" si="2085"/>
        <v>16.592513552707317</v>
      </c>
      <c r="AB7422" s="21">
        <f t="shared" si="2086"/>
        <v>0</v>
      </c>
      <c r="AC7422" s="21">
        <f t="shared" si="2087"/>
        <v>0</v>
      </c>
      <c r="AD7422" s="21">
        <f t="shared" si="2093"/>
        <v>0</v>
      </c>
      <c r="AE7422" s="21" t="str">
        <f t="shared" si="2088"/>
        <v>11/5/9:00</v>
      </c>
    </row>
    <row r="7423" spans="2:31">
      <c r="B7423" s="37">
        <v>11</v>
      </c>
      <c r="C7423" s="38">
        <v>5</v>
      </c>
      <c r="D7423" s="39">
        <v>10</v>
      </c>
      <c r="E7423" s="17">
        <v>12.2</v>
      </c>
      <c r="F7423" s="17">
        <v>93</v>
      </c>
      <c r="G7423" s="17">
        <v>7</v>
      </c>
      <c r="H7423" s="37">
        <f t="shared" si="2076"/>
        <v>53.96</v>
      </c>
      <c r="I7423" s="37">
        <f>IF(H7423&lt;'Roof Calculator'!$G$8, 1, 0)</f>
        <v>1</v>
      </c>
      <c r="J7423" s="37">
        <f>IF(H7423&gt;='Roof Calculator'!$G$8, 1, 0)</f>
        <v>0</v>
      </c>
      <c r="K7423" s="37">
        <f t="shared" si="2077"/>
        <v>53.96</v>
      </c>
      <c r="L7423" s="37">
        <f t="shared" si="2078"/>
        <v>0</v>
      </c>
      <c r="M7423" s="37">
        <v>0</v>
      </c>
      <c r="N7423" s="37">
        <f t="shared" si="2079"/>
        <v>93</v>
      </c>
      <c r="O7423" s="37">
        <v>0</v>
      </c>
      <c r="P7423" s="37">
        <v>0</v>
      </c>
      <c r="Q7423" s="21">
        <f t="shared" si="2080"/>
        <v>39.790999999999997</v>
      </c>
      <c r="R7423" s="21">
        <f t="shared" si="2089"/>
        <v>309.37500000000097</v>
      </c>
      <c r="S7423" s="21">
        <f t="shared" si="2090"/>
        <v>-16.415475276766632</v>
      </c>
      <c r="T7423" s="21">
        <f t="shared" si="2081"/>
        <v>86.147999999999996</v>
      </c>
      <c r="U7423" s="37">
        <f>VLOOKUP(Time_Zone, 'LSTM LookUp'!$B$5:$D$8, 3, FALSE)</f>
        <v>-75</v>
      </c>
      <c r="V7423" s="21">
        <f t="shared" si="2091"/>
        <v>16.236399853686521</v>
      </c>
      <c r="W7423" s="21">
        <f t="shared" si="2082"/>
        <v>135.2070999634216</v>
      </c>
      <c r="X7423" s="21">
        <f t="shared" si="2083"/>
        <v>-4.9274672906334986</v>
      </c>
      <c r="Y7423" s="21">
        <f t="shared" si="2084"/>
        <v>88.072532709366499</v>
      </c>
      <c r="Z7423" s="21">
        <f t="shared" si="2092"/>
        <v>27.917454626937804</v>
      </c>
      <c r="AA7423" s="21">
        <f t="shared" si="2085"/>
        <v>27.917454626937804</v>
      </c>
      <c r="AB7423" s="21">
        <f t="shared" si="2086"/>
        <v>0</v>
      </c>
      <c r="AC7423" s="21">
        <f t="shared" si="2087"/>
        <v>0</v>
      </c>
      <c r="AD7423" s="21">
        <f t="shared" si="2093"/>
        <v>0</v>
      </c>
      <c r="AE7423" s="21" t="str">
        <f t="shared" si="2088"/>
        <v>11/5/10:00</v>
      </c>
    </row>
    <row r="7424" spans="2:31">
      <c r="B7424" s="37">
        <v>11</v>
      </c>
      <c r="C7424" s="38">
        <v>5</v>
      </c>
      <c r="D7424" s="39">
        <v>11</v>
      </c>
      <c r="E7424" s="17">
        <v>13.3</v>
      </c>
      <c r="F7424" s="17">
        <v>207</v>
      </c>
      <c r="G7424" s="17">
        <v>6</v>
      </c>
      <c r="H7424" s="37">
        <f t="shared" si="2076"/>
        <v>55.94</v>
      </c>
      <c r="I7424" s="37">
        <f>IF(H7424&lt;'Roof Calculator'!$G$8, 1, 0)</f>
        <v>0</v>
      </c>
      <c r="J7424" s="37">
        <f>IF(H7424&gt;='Roof Calculator'!$G$8, 1, 0)</f>
        <v>1</v>
      </c>
      <c r="K7424" s="37">
        <f t="shared" si="2077"/>
        <v>0</v>
      </c>
      <c r="L7424" s="37">
        <f t="shared" si="2078"/>
        <v>55.94</v>
      </c>
      <c r="M7424" s="37">
        <v>0</v>
      </c>
      <c r="N7424" s="37">
        <f t="shared" si="2079"/>
        <v>207</v>
      </c>
      <c r="O7424" s="37">
        <v>0</v>
      </c>
      <c r="P7424" s="37">
        <v>0</v>
      </c>
      <c r="Q7424" s="21">
        <f t="shared" si="2080"/>
        <v>39.790999999999997</v>
      </c>
      <c r="R7424" s="21">
        <f t="shared" si="2089"/>
        <v>309.41666666666765</v>
      </c>
      <c r="S7424" s="21">
        <f t="shared" si="2090"/>
        <v>-16.427474782158225</v>
      </c>
      <c r="T7424" s="21">
        <f t="shared" si="2081"/>
        <v>86.147999999999996</v>
      </c>
      <c r="U7424" s="37">
        <f>VLOOKUP(Time_Zone, 'LSTM LookUp'!$B$5:$D$8, 3, FALSE)</f>
        <v>-75</v>
      </c>
      <c r="V7424" s="21">
        <f t="shared" si="2091"/>
        <v>16.233188230480874</v>
      </c>
      <c r="W7424" s="21">
        <f t="shared" si="2082"/>
        <v>150.20629705762022</v>
      </c>
      <c r="X7424" s="21">
        <f t="shared" si="2083"/>
        <v>-4.923530094573338</v>
      </c>
      <c r="Y7424" s="21">
        <f t="shared" si="2084"/>
        <v>202.07646990542665</v>
      </c>
      <c r="Z7424" s="21">
        <f t="shared" si="2092"/>
        <v>64.054711567940885</v>
      </c>
      <c r="AA7424" s="21">
        <f t="shared" si="2085"/>
        <v>0</v>
      </c>
      <c r="AB7424" s="21">
        <f t="shared" si="2086"/>
        <v>64.054711567940885</v>
      </c>
      <c r="AC7424" s="21">
        <f t="shared" si="2087"/>
        <v>55.94</v>
      </c>
      <c r="AD7424" s="21">
        <f t="shared" si="2093"/>
        <v>64.054711567940885</v>
      </c>
      <c r="AE7424" s="21" t="str">
        <f t="shared" si="2088"/>
        <v>11/5/11:00</v>
      </c>
    </row>
    <row r="7425" spans="2:31">
      <c r="B7425" s="37">
        <v>11</v>
      </c>
      <c r="C7425" s="38">
        <v>5</v>
      </c>
      <c r="D7425" s="39">
        <v>12</v>
      </c>
      <c r="E7425" s="17">
        <v>14.4</v>
      </c>
      <c r="F7425" s="17">
        <v>217</v>
      </c>
      <c r="G7425" s="17">
        <v>8</v>
      </c>
      <c r="H7425" s="37">
        <f t="shared" si="2076"/>
        <v>57.92</v>
      </c>
      <c r="I7425" s="37">
        <f>IF(H7425&lt;'Roof Calculator'!$G$8, 1, 0)</f>
        <v>0</v>
      </c>
      <c r="J7425" s="37">
        <f>IF(H7425&gt;='Roof Calculator'!$G$8, 1, 0)</f>
        <v>1</v>
      </c>
      <c r="K7425" s="37">
        <f t="shared" si="2077"/>
        <v>0</v>
      </c>
      <c r="L7425" s="37">
        <f t="shared" si="2078"/>
        <v>57.92</v>
      </c>
      <c r="M7425" s="37">
        <v>0</v>
      </c>
      <c r="N7425" s="37">
        <f t="shared" si="2079"/>
        <v>217</v>
      </c>
      <c r="O7425" s="37">
        <v>0</v>
      </c>
      <c r="P7425" s="37">
        <v>0</v>
      </c>
      <c r="Q7425" s="21">
        <f t="shared" si="2080"/>
        <v>39.790999999999997</v>
      </c>
      <c r="R7425" s="21">
        <f t="shared" si="2089"/>
        <v>309.45833333333434</v>
      </c>
      <c r="S7425" s="21">
        <f t="shared" si="2090"/>
        <v>-16.439466337272915</v>
      </c>
      <c r="T7425" s="21">
        <f t="shared" si="2081"/>
        <v>86.147999999999996</v>
      </c>
      <c r="U7425" s="37">
        <f>VLOOKUP(Time_Zone, 'LSTM LookUp'!$B$5:$D$8, 3, FALSE)</f>
        <v>-75</v>
      </c>
      <c r="V7425" s="21">
        <f t="shared" si="2091"/>
        <v>16.22995302356507</v>
      </c>
      <c r="W7425" s="21">
        <f t="shared" si="2082"/>
        <v>165.20548825589128</v>
      </c>
      <c r="X7425" s="21">
        <f t="shared" si="2083"/>
        <v>-7.1492643263440359</v>
      </c>
      <c r="Y7425" s="21">
        <f t="shared" si="2084"/>
        <v>209.85073567365598</v>
      </c>
      <c r="Z7425" s="21">
        <f t="shared" si="2092"/>
        <v>66.519018034050006</v>
      </c>
      <c r="AA7425" s="21">
        <f t="shared" si="2085"/>
        <v>0</v>
      </c>
      <c r="AB7425" s="21">
        <f t="shared" si="2086"/>
        <v>66.519018034050006</v>
      </c>
      <c r="AC7425" s="21">
        <f t="shared" si="2087"/>
        <v>57.92</v>
      </c>
      <c r="AD7425" s="21">
        <f t="shared" si="2093"/>
        <v>66.519018034050006</v>
      </c>
      <c r="AE7425" s="21" t="str">
        <f t="shared" si="2088"/>
        <v>11/5/12:00</v>
      </c>
    </row>
    <row r="7426" spans="2:31">
      <c r="B7426" s="37">
        <v>11</v>
      </c>
      <c r="C7426" s="38">
        <v>5</v>
      </c>
      <c r="D7426" s="39">
        <v>13</v>
      </c>
      <c r="E7426" s="17">
        <v>14.4</v>
      </c>
      <c r="F7426" s="17">
        <v>208</v>
      </c>
      <c r="G7426" s="17">
        <v>5</v>
      </c>
      <c r="H7426" s="37">
        <f t="shared" si="2076"/>
        <v>57.92</v>
      </c>
      <c r="I7426" s="37">
        <f>IF(H7426&lt;'Roof Calculator'!$G$8, 1, 0)</f>
        <v>0</v>
      </c>
      <c r="J7426" s="37">
        <f>IF(H7426&gt;='Roof Calculator'!$G$8, 1, 0)</f>
        <v>1</v>
      </c>
      <c r="K7426" s="37">
        <f t="shared" si="2077"/>
        <v>0</v>
      </c>
      <c r="L7426" s="37">
        <f t="shared" si="2078"/>
        <v>57.92</v>
      </c>
      <c r="M7426" s="37">
        <v>0</v>
      </c>
      <c r="N7426" s="37">
        <f t="shared" si="2079"/>
        <v>208</v>
      </c>
      <c r="O7426" s="37">
        <v>0</v>
      </c>
      <c r="P7426" s="37">
        <v>0</v>
      </c>
      <c r="Q7426" s="21">
        <f t="shared" si="2080"/>
        <v>39.790999999999997</v>
      </c>
      <c r="R7426" s="21">
        <f t="shared" si="2089"/>
        <v>309.50000000000102</v>
      </c>
      <c r="S7426" s="21">
        <f t="shared" si="2090"/>
        <v>-16.451449934993782</v>
      </c>
      <c r="T7426" s="21">
        <f t="shared" si="2081"/>
        <v>86.147999999999996</v>
      </c>
      <c r="U7426" s="37">
        <f>VLOOKUP(Time_Zone, 'LSTM LookUp'!$B$5:$D$8, 3, FALSE)</f>
        <v>-75</v>
      </c>
      <c r="V7426" s="21">
        <f t="shared" si="2091"/>
        <v>16.226694234838597</v>
      </c>
      <c r="W7426" s="21">
        <f t="shared" si="2082"/>
        <v>180.20467355870966</v>
      </c>
      <c r="X7426" s="21">
        <f t="shared" si="2083"/>
        <v>-4.5908421198588121</v>
      </c>
      <c r="Y7426" s="21">
        <f t="shared" si="2084"/>
        <v>203.40915788014118</v>
      </c>
      <c r="Z7426" s="21">
        <f t="shared" si="2092"/>
        <v>64.477150379695445</v>
      </c>
      <c r="AA7426" s="21">
        <f t="shared" si="2085"/>
        <v>0</v>
      </c>
      <c r="AB7426" s="21">
        <f t="shared" si="2086"/>
        <v>64.477150379695445</v>
      </c>
      <c r="AC7426" s="21">
        <f t="shared" si="2087"/>
        <v>57.92</v>
      </c>
      <c r="AD7426" s="21">
        <f t="shared" si="2093"/>
        <v>64.477150379695445</v>
      </c>
      <c r="AE7426" s="21" t="str">
        <f t="shared" si="2088"/>
        <v>11/5/13:00</v>
      </c>
    </row>
    <row r="7427" spans="2:31">
      <c r="B7427" s="37">
        <v>11</v>
      </c>
      <c r="C7427" s="38">
        <v>5</v>
      </c>
      <c r="D7427" s="39">
        <v>14</v>
      </c>
      <c r="E7427" s="17">
        <v>15</v>
      </c>
      <c r="F7427" s="17">
        <v>217</v>
      </c>
      <c r="G7427" s="17">
        <v>4</v>
      </c>
      <c r="H7427" s="37">
        <f t="shared" si="2076"/>
        <v>59</v>
      </c>
      <c r="I7427" s="37">
        <f>IF(H7427&lt;'Roof Calculator'!$G$8, 1, 0)</f>
        <v>0</v>
      </c>
      <c r="J7427" s="37">
        <f>IF(H7427&gt;='Roof Calculator'!$G$8, 1, 0)</f>
        <v>1</v>
      </c>
      <c r="K7427" s="37">
        <f t="shared" si="2077"/>
        <v>0</v>
      </c>
      <c r="L7427" s="37">
        <f t="shared" si="2078"/>
        <v>59</v>
      </c>
      <c r="M7427" s="37">
        <v>0</v>
      </c>
      <c r="N7427" s="37">
        <f t="shared" si="2079"/>
        <v>217</v>
      </c>
      <c r="O7427" s="37">
        <v>0</v>
      </c>
      <c r="P7427" s="37">
        <v>0</v>
      </c>
      <c r="Q7427" s="21">
        <f t="shared" si="2080"/>
        <v>39.790999999999997</v>
      </c>
      <c r="R7427" s="21">
        <f t="shared" si="2089"/>
        <v>309.54166666666771</v>
      </c>
      <c r="S7427" s="21">
        <f t="shared" si="2090"/>
        <v>-16.463425568205526</v>
      </c>
      <c r="T7427" s="21">
        <f t="shared" si="2081"/>
        <v>86.147999999999996</v>
      </c>
      <c r="U7427" s="37">
        <f>VLOOKUP(Time_Zone, 'LSTM LookUp'!$B$5:$D$8, 3, FALSE)</f>
        <v>-75</v>
      </c>
      <c r="V7427" s="21">
        <f t="shared" si="2091"/>
        <v>16.223411866244419</v>
      </c>
      <c r="W7427" s="21">
        <f t="shared" si="2082"/>
        <v>195.2038529665611</v>
      </c>
      <c r="X7427" s="21">
        <f t="shared" si="2083"/>
        <v>-3.5698569596291119</v>
      </c>
      <c r="Y7427" s="21">
        <f t="shared" si="2084"/>
        <v>213.43014304037089</v>
      </c>
      <c r="Z7427" s="21">
        <f t="shared" si="2092"/>
        <v>67.653627652707684</v>
      </c>
      <c r="AA7427" s="21">
        <f t="shared" si="2085"/>
        <v>0</v>
      </c>
      <c r="AB7427" s="21">
        <f t="shared" si="2086"/>
        <v>67.653627652707684</v>
      </c>
      <c r="AC7427" s="21">
        <f t="shared" si="2087"/>
        <v>59</v>
      </c>
      <c r="AD7427" s="21">
        <f t="shared" si="2093"/>
        <v>67.653627652707684</v>
      </c>
      <c r="AE7427" s="21" t="str">
        <f t="shared" si="2088"/>
        <v>11/5/14:00</v>
      </c>
    </row>
    <row r="7428" spans="2:31">
      <c r="B7428" s="37">
        <v>11</v>
      </c>
      <c r="C7428" s="38">
        <v>5</v>
      </c>
      <c r="D7428" s="39">
        <v>15</v>
      </c>
      <c r="E7428" s="17">
        <v>15</v>
      </c>
      <c r="F7428" s="17">
        <v>184</v>
      </c>
      <c r="G7428" s="17">
        <v>0</v>
      </c>
      <c r="H7428" s="37">
        <f t="shared" si="2076"/>
        <v>59</v>
      </c>
      <c r="I7428" s="37">
        <f>IF(H7428&lt;'Roof Calculator'!$G$8, 1, 0)</f>
        <v>0</v>
      </c>
      <c r="J7428" s="37">
        <f>IF(H7428&gt;='Roof Calculator'!$G$8, 1, 0)</f>
        <v>1</v>
      </c>
      <c r="K7428" s="37">
        <f t="shared" si="2077"/>
        <v>0</v>
      </c>
      <c r="L7428" s="37">
        <f t="shared" si="2078"/>
        <v>59</v>
      </c>
      <c r="M7428" s="37">
        <v>0</v>
      </c>
      <c r="N7428" s="37">
        <f t="shared" si="2079"/>
        <v>184</v>
      </c>
      <c r="O7428" s="37">
        <v>0</v>
      </c>
      <c r="P7428" s="37">
        <v>0</v>
      </c>
      <c r="Q7428" s="21">
        <f t="shared" si="2080"/>
        <v>39.790999999999997</v>
      </c>
      <c r="R7428" s="21">
        <f t="shared" si="2089"/>
        <v>309.58333333333439</v>
      </c>
      <c r="S7428" s="21">
        <f t="shared" si="2090"/>
        <v>-16.475393229794392</v>
      </c>
      <c r="T7428" s="21">
        <f t="shared" si="2081"/>
        <v>86.147999999999996</v>
      </c>
      <c r="U7428" s="37">
        <f>VLOOKUP(Time_Zone, 'LSTM LookUp'!$B$5:$D$8, 3, FALSE)</f>
        <v>-75</v>
      </c>
      <c r="V7428" s="21">
        <f t="shared" si="2091"/>
        <v>16.220105919768965</v>
      </c>
      <c r="W7428" s="21">
        <f t="shared" si="2082"/>
        <v>210.2030264799422</v>
      </c>
      <c r="X7428" s="21">
        <f t="shared" si="2083"/>
        <v>0</v>
      </c>
      <c r="Y7428" s="21">
        <f t="shared" si="2084"/>
        <v>184</v>
      </c>
      <c r="Z7428" s="21">
        <f t="shared" si="2092"/>
        <v>58.324786324786324</v>
      </c>
      <c r="AA7428" s="21">
        <f t="shared" si="2085"/>
        <v>0</v>
      </c>
      <c r="AB7428" s="21">
        <f t="shared" si="2086"/>
        <v>58.324786324786324</v>
      </c>
      <c r="AC7428" s="21">
        <f t="shared" si="2087"/>
        <v>59</v>
      </c>
      <c r="AD7428" s="21">
        <f t="shared" si="2093"/>
        <v>58.324786324786324</v>
      </c>
      <c r="AE7428" s="21" t="str">
        <f t="shared" si="2088"/>
        <v>11/5/15:00</v>
      </c>
    </row>
    <row r="7429" spans="2:31">
      <c r="B7429" s="37">
        <v>11</v>
      </c>
      <c r="C7429" s="38">
        <v>5</v>
      </c>
      <c r="D7429" s="39">
        <v>16</v>
      </c>
      <c r="E7429" s="17">
        <v>15</v>
      </c>
      <c r="F7429" s="17">
        <v>126</v>
      </c>
      <c r="G7429" s="17">
        <v>0</v>
      </c>
      <c r="H7429" s="37">
        <f t="shared" si="2076"/>
        <v>59</v>
      </c>
      <c r="I7429" s="37">
        <f>IF(H7429&lt;'Roof Calculator'!$G$8, 1, 0)</f>
        <v>0</v>
      </c>
      <c r="J7429" s="37">
        <f>IF(H7429&gt;='Roof Calculator'!$G$8, 1, 0)</f>
        <v>1</v>
      </c>
      <c r="K7429" s="37">
        <f t="shared" si="2077"/>
        <v>0</v>
      </c>
      <c r="L7429" s="37">
        <f t="shared" si="2078"/>
        <v>59</v>
      </c>
      <c r="M7429" s="37">
        <v>0</v>
      </c>
      <c r="N7429" s="37">
        <f t="shared" si="2079"/>
        <v>126</v>
      </c>
      <c r="O7429" s="37">
        <v>0</v>
      </c>
      <c r="P7429" s="37">
        <v>0</v>
      </c>
      <c r="Q7429" s="21">
        <f t="shared" si="2080"/>
        <v>39.790999999999997</v>
      </c>
      <c r="R7429" s="21">
        <f t="shared" si="2089"/>
        <v>309.62500000000108</v>
      </c>
      <c r="S7429" s="21">
        <f t="shared" si="2090"/>
        <v>-16.487352912648234</v>
      </c>
      <c r="T7429" s="21">
        <f t="shared" si="2081"/>
        <v>86.147999999999996</v>
      </c>
      <c r="U7429" s="37">
        <f>VLOOKUP(Time_Zone, 'LSTM LookUp'!$B$5:$D$8, 3, FALSE)</f>
        <v>-75</v>
      </c>
      <c r="V7429" s="21">
        <f t="shared" si="2091"/>
        <v>16.216776397442153</v>
      </c>
      <c r="W7429" s="21">
        <f t="shared" si="2082"/>
        <v>225.20219409936053</v>
      </c>
      <c r="X7429" s="21">
        <f t="shared" si="2083"/>
        <v>0</v>
      </c>
      <c r="Y7429" s="21">
        <f t="shared" si="2084"/>
        <v>126</v>
      </c>
      <c r="Z7429" s="21">
        <f t="shared" si="2092"/>
        <v>39.939799331103679</v>
      </c>
      <c r="AA7429" s="21">
        <f t="shared" si="2085"/>
        <v>0</v>
      </c>
      <c r="AB7429" s="21">
        <f t="shared" si="2086"/>
        <v>39.939799331103679</v>
      </c>
      <c r="AC7429" s="21">
        <f t="shared" si="2087"/>
        <v>59</v>
      </c>
      <c r="AD7429" s="21">
        <f t="shared" si="2093"/>
        <v>39.939799331103679</v>
      </c>
      <c r="AE7429" s="21" t="str">
        <f t="shared" si="2088"/>
        <v>11/5/16:00</v>
      </c>
    </row>
    <row r="7430" spans="2:31">
      <c r="B7430" s="37">
        <v>11</v>
      </c>
      <c r="C7430" s="38">
        <v>5</v>
      </c>
      <c r="D7430" s="39">
        <v>17</v>
      </c>
      <c r="E7430" s="17">
        <v>15.6</v>
      </c>
      <c r="F7430" s="17">
        <v>78</v>
      </c>
      <c r="G7430" s="17">
        <v>0</v>
      </c>
      <c r="H7430" s="37">
        <f t="shared" si="2076"/>
        <v>60.08</v>
      </c>
      <c r="I7430" s="37">
        <f>IF(H7430&lt;'Roof Calculator'!$G$8, 1, 0)</f>
        <v>0</v>
      </c>
      <c r="J7430" s="37">
        <f>IF(H7430&gt;='Roof Calculator'!$G$8, 1, 0)</f>
        <v>1</v>
      </c>
      <c r="K7430" s="37">
        <f t="shared" si="2077"/>
        <v>0</v>
      </c>
      <c r="L7430" s="37">
        <f t="shared" si="2078"/>
        <v>60.08</v>
      </c>
      <c r="M7430" s="37">
        <v>0</v>
      </c>
      <c r="N7430" s="37">
        <f t="shared" si="2079"/>
        <v>78</v>
      </c>
      <c r="O7430" s="37">
        <v>0</v>
      </c>
      <c r="P7430" s="37">
        <v>0</v>
      </c>
      <c r="Q7430" s="21">
        <f t="shared" si="2080"/>
        <v>39.790999999999997</v>
      </c>
      <c r="R7430" s="21">
        <f t="shared" si="2089"/>
        <v>309.66666666666777</v>
      </c>
      <c r="S7430" s="21">
        <f t="shared" si="2090"/>
        <v>-16.499304609656459</v>
      </c>
      <c r="T7430" s="21">
        <f t="shared" si="2081"/>
        <v>86.147999999999996</v>
      </c>
      <c r="U7430" s="37">
        <f>VLOOKUP(Time_Zone, 'LSTM LookUp'!$B$5:$D$8, 3, FALSE)</f>
        <v>-75</v>
      </c>
      <c r="V7430" s="21">
        <f t="shared" si="2091"/>
        <v>16.213423301337375</v>
      </c>
      <c r="W7430" s="21">
        <f t="shared" si="2082"/>
        <v>240.20135582533433</v>
      </c>
      <c r="X7430" s="21">
        <f t="shared" si="2083"/>
        <v>0</v>
      </c>
      <c r="Y7430" s="21">
        <f t="shared" si="2084"/>
        <v>78</v>
      </c>
      <c r="Z7430" s="21">
        <f t="shared" si="2092"/>
        <v>24.724637681159422</v>
      </c>
      <c r="AA7430" s="21">
        <f t="shared" si="2085"/>
        <v>0</v>
      </c>
      <c r="AB7430" s="21">
        <f t="shared" si="2086"/>
        <v>24.724637681159422</v>
      </c>
      <c r="AC7430" s="21">
        <f t="shared" si="2087"/>
        <v>60.08</v>
      </c>
      <c r="AD7430" s="21">
        <f t="shared" si="2093"/>
        <v>24.724637681159422</v>
      </c>
      <c r="AE7430" s="21" t="str">
        <f t="shared" si="2088"/>
        <v>11/5/17:00</v>
      </c>
    </row>
    <row r="7431" spans="2:31">
      <c r="B7431" s="37">
        <v>11</v>
      </c>
      <c r="C7431" s="38">
        <v>5</v>
      </c>
      <c r="D7431" s="39">
        <v>18</v>
      </c>
      <c r="E7431" s="17">
        <v>16.100000000000001</v>
      </c>
      <c r="F7431" s="17">
        <v>20</v>
      </c>
      <c r="G7431" s="17">
        <v>0</v>
      </c>
      <c r="H7431" s="37">
        <f t="shared" si="2076"/>
        <v>60.980000000000004</v>
      </c>
      <c r="I7431" s="37">
        <f>IF(H7431&lt;'Roof Calculator'!$G$8, 1, 0)</f>
        <v>0</v>
      </c>
      <c r="J7431" s="37">
        <f>IF(H7431&gt;='Roof Calculator'!$G$8, 1, 0)</f>
        <v>1</v>
      </c>
      <c r="K7431" s="37">
        <f t="shared" si="2077"/>
        <v>0</v>
      </c>
      <c r="L7431" s="37">
        <f t="shared" si="2078"/>
        <v>60.980000000000004</v>
      </c>
      <c r="M7431" s="37">
        <v>0</v>
      </c>
      <c r="N7431" s="37">
        <f t="shared" si="2079"/>
        <v>20</v>
      </c>
      <c r="O7431" s="37">
        <v>0</v>
      </c>
      <c r="P7431" s="37">
        <v>0</v>
      </c>
      <c r="Q7431" s="21">
        <f t="shared" si="2080"/>
        <v>39.790999999999997</v>
      </c>
      <c r="R7431" s="21">
        <f t="shared" si="2089"/>
        <v>309.70833333333445</v>
      </c>
      <c r="S7431" s="21">
        <f t="shared" si="2090"/>
        <v>-16.511248313710144</v>
      </c>
      <c r="T7431" s="21">
        <f t="shared" si="2081"/>
        <v>86.147999999999996</v>
      </c>
      <c r="U7431" s="37">
        <f>VLOOKUP(Time_Zone, 'LSTM LookUp'!$B$5:$D$8, 3, FALSE)</f>
        <v>-75</v>
      </c>
      <c r="V7431" s="21">
        <f t="shared" si="2091"/>
        <v>16.210046633571473</v>
      </c>
      <c r="W7431" s="21">
        <f t="shared" si="2082"/>
        <v>255.20051165839286</v>
      </c>
      <c r="X7431" s="21">
        <f t="shared" si="2083"/>
        <v>0</v>
      </c>
      <c r="Y7431" s="21">
        <f t="shared" si="2084"/>
        <v>20</v>
      </c>
      <c r="Z7431" s="21">
        <f t="shared" si="2092"/>
        <v>6.3396506874767748</v>
      </c>
      <c r="AA7431" s="21">
        <f t="shared" si="2085"/>
        <v>0</v>
      </c>
      <c r="AB7431" s="21">
        <f t="shared" si="2086"/>
        <v>6.3396506874767748</v>
      </c>
      <c r="AC7431" s="21">
        <f t="shared" si="2087"/>
        <v>60.980000000000004</v>
      </c>
      <c r="AD7431" s="21">
        <f t="shared" si="2093"/>
        <v>6.3396506874767748</v>
      </c>
      <c r="AE7431" s="21" t="str">
        <f t="shared" si="2088"/>
        <v>11/5/18:00</v>
      </c>
    </row>
    <row r="7432" spans="2:31">
      <c r="B7432" s="37">
        <v>11</v>
      </c>
      <c r="C7432" s="38">
        <v>5</v>
      </c>
      <c r="D7432" s="39">
        <v>19</v>
      </c>
      <c r="E7432" s="17">
        <v>17.8</v>
      </c>
      <c r="F7432" s="17">
        <v>0</v>
      </c>
      <c r="G7432" s="17">
        <v>0</v>
      </c>
      <c r="H7432" s="37">
        <f t="shared" si="2076"/>
        <v>64.040000000000006</v>
      </c>
      <c r="I7432" s="37">
        <f>IF(H7432&lt;'Roof Calculator'!$G$8, 1, 0)</f>
        <v>0</v>
      </c>
      <c r="J7432" s="37">
        <f>IF(H7432&gt;='Roof Calculator'!$G$8, 1, 0)</f>
        <v>1</v>
      </c>
      <c r="K7432" s="37">
        <f t="shared" si="2077"/>
        <v>0</v>
      </c>
      <c r="L7432" s="37">
        <f t="shared" si="2078"/>
        <v>64.040000000000006</v>
      </c>
      <c r="M7432" s="37">
        <v>0</v>
      </c>
      <c r="N7432" s="37">
        <f t="shared" si="2079"/>
        <v>0</v>
      </c>
      <c r="O7432" s="37">
        <v>0</v>
      </c>
      <c r="P7432" s="37">
        <v>0</v>
      </c>
      <c r="Q7432" s="21">
        <f t="shared" si="2080"/>
        <v>39.790999999999997</v>
      </c>
      <c r="R7432" s="21">
        <f t="shared" si="2089"/>
        <v>309.75000000000114</v>
      </c>
      <c r="S7432" s="21">
        <f t="shared" si="2090"/>
        <v>-16.523184017701929</v>
      </c>
      <c r="T7432" s="21">
        <f t="shared" si="2081"/>
        <v>86.147999999999996</v>
      </c>
      <c r="U7432" s="37">
        <f>VLOOKUP(Time_Zone, 'LSTM LookUp'!$B$5:$D$8, 3, FALSE)</f>
        <v>-75</v>
      </c>
      <c r="V7432" s="21">
        <f t="shared" si="2091"/>
        <v>16.206646396304773</v>
      </c>
      <c r="W7432" s="21">
        <f t="shared" si="2082"/>
        <v>270.19966159907619</v>
      </c>
      <c r="X7432" s="21">
        <f t="shared" si="2083"/>
        <v>0</v>
      </c>
      <c r="Y7432" s="21">
        <f t="shared" si="2084"/>
        <v>0</v>
      </c>
      <c r="Z7432" s="21">
        <f t="shared" si="2092"/>
        <v>0</v>
      </c>
      <c r="AA7432" s="21">
        <f t="shared" si="2085"/>
        <v>0</v>
      </c>
      <c r="AB7432" s="21">
        <f t="shared" si="2086"/>
        <v>0</v>
      </c>
      <c r="AC7432" s="21">
        <f t="shared" si="2087"/>
        <v>64.040000000000006</v>
      </c>
      <c r="AD7432" s="21">
        <f t="shared" si="2093"/>
        <v>0</v>
      </c>
      <c r="AE7432" s="21" t="str">
        <f t="shared" si="2088"/>
        <v>11/5/19:00</v>
      </c>
    </row>
    <row r="7433" spans="2:31">
      <c r="B7433" s="37">
        <v>11</v>
      </c>
      <c r="C7433" s="38">
        <v>5</v>
      </c>
      <c r="D7433" s="39">
        <v>20</v>
      </c>
      <c r="E7433" s="17">
        <v>18.3</v>
      </c>
      <c r="F7433" s="17">
        <v>0</v>
      </c>
      <c r="G7433" s="17">
        <v>0</v>
      </c>
      <c r="H7433" s="37">
        <f t="shared" si="2076"/>
        <v>64.94</v>
      </c>
      <c r="I7433" s="37">
        <f>IF(H7433&lt;'Roof Calculator'!$G$8, 1, 0)</f>
        <v>0</v>
      </c>
      <c r="J7433" s="37">
        <f>IF(H7433&gt;='Roof Calculator'!$G$8, 1, 0)</f>
        <v>1</v>
      </c>
      <c r="K7433" s="37">
        <f t="shared" si="2077"/>
        <v>0</v>
      </c>
      <c r="L7433" s="37">
        <f t="shared" si="2078"/>
        <v>64.94</v>
      </c>
      <c r="M7433" s="37">
        <v>0</v>
      </c>
      <c r="N7433" s="37">
        <f t="shared" si="2079"/>
        <v>0</v>
      </c>
      <c r="O7433" s="37">
        <v>0</v>
      </c>
      <c r="P7433" s="37">
        <v>0</v>
      </c>
      <c r="Q7433" s="21">
        <f t="shared" si="2080"/>
        <v>39.790999999999997</v>
      </c>
      <c r="R7433" s="21">
        <f t="shared" si="2089"/>
        <v>309.79166666666782</v>
      </c>
      <c r="S7433" s="21">
        <f t="shared" si="2090"/>
        <v>-16.535111714526064</v>
      </c>
      <c r="T7433" s="21">
        <f t="shared" si="2081"/>
        <v>86.147999999999996</v>
      </c>
      <c r="U7433" s="37">
        <f>VLOOKUP(Time_Zone, 'LSTM LookUp'!$B$5:$D$8, 3, FALSE)</f>
        <v>-75</v>
      </c>
      <c r="V7433" s="21">
        <f t="shared" si="2091"/>
        <v>16.203222591741071</v>
      </c>
      <c r="W7433" s="21">
        <f t="shared" si="2082"/>
        <v>285.19880564793527</v>
      </c>
      <c r="X7433" s="21">
        <f t="shared" si="2083"/>
        <v>0</v>
      </c>
      <c r="Y7433" s="21">
        <f t="shared" si="2084"/>
        <v>0</v>
      </c>
      <c r="Z7433" s="21">
        <f t="shared" si="2092"/>
        <v>0</v>
      </c>
      <c r="AA7433" s="21">
        <f t="shared" si="2085"/>
        <v>0</v>
      </c>
      <c r="AB7433" s="21">
        <f t="shared" si="2086"/>
        <v>0</v>
      </c>
      <c r="AC7433" s="21">
        <f t="shared" si="2087"/>
        <v>64.94</v>
      </c>
      <c r="AD7433" s="21">
        <f t="shared" si="2093"/>
        <v>0</v>
      </c>
      <c r="AE7433" s="21" t="str">
        <f t="shared" si="2088"/>
        <v>11/5/20:00</v>
      </c>
    </row>
    <row r="7434" spans="2:31">
      <c r="B7434" s="37">
        <v>11</v>
      </c>
      <c r="C7434" s="38">
        <v>5</v>
      </c>
      <c r="D7434" s="39">
        <v>21</v>
      </c>
      <c r="E7434" s="17">
        <v>18.899999999999999</v>
      </c>
      <c r="F7434" s="17">
        <v>0</v>
      </c>
      <c r="G7434" s="17">
        <v>0</v>
      </c>
      <c r="H7434" s="37">
        <f t="shared" si="2076"/>
        <v>66.02</v>
      </c>
      <c r="I7434" s="37">
        <f>IF(H7434&lt;'Roof Calculator'!$G$8, 1, 0)</f>
        <v>0</v>
      </c>
      <c r="J7434" s="37">
        <f>IF(H7434&gt;='Roof Calculator'!$G$8, 1, 0)</f>
        <v>1</v>
      </c>
      <c r="K7434" s="37">
        <f t="shared" si="2077"/>
        <v>0</v>
      </c>
      <c r="L7434" s="37">
        <f t="shared" si="2078"/>
        <v>66.02</v>
      </c>
      <c r="M7434" s="37">
        <v>0</v>
      </c>
      <c r="N7434" s="37">
        <f t="shared" si="2079"/>
        <v>0</v>
      </c>
      <c r="O7434" s="37">
        <v>0</v>
      </c>
      <c r="P7434" s="37">
        <v>0</v>
      </c>
      <c r="Q7434" s="21">
        <f t="shared" si="2080"/>
        <v>39.790999999999997</v>
      </c>
      <c r="R7434" s="21">
        <f t="shared" si="2089"/>
        <v>309.83333333333451</v>
      </c>
      <c r="S7434" s="21">
        <f t="shared" si="2090"/>
        <v>-16.547031397078445</v>
      </c>
      <c r="T7434" s="21">
        <f t="shared" si="2081"/>
        <v>86.147999999999996</v>
      </c>
      <c r="U7434" s="37">
        <f>VLOOKUP(Time_Zone, 'LSTM LookUp'!$B$5:$D$8, 3, FALSE)</f>
        <v>-75</v>
      </c>
      <c r="V7434" s="21">
        <f t="shared" si="2091"/>
        <v>16.199775222127613</v>
      </c>
      <c r="W7434" s="21">
        <f t="shared" si="2082"/>
        <v>300.19794380553191</v>
      </c>
      <c r="X7434" s="21">
        <f t="shared" si="2083"/>
        <v>0</v>
      </c>
      <c r="Y7434" s="21">
        <f t="shared" si="2084"/>
        <v>0</v>
      </c>
      <c r="Z7434" s="21">
        <f t="shared" si="2092"/>
        <v>0</v>
      </c>
      <c r="AA7434" s="21">
        <f t="shared" si="2085"/>
        <v>0</v>
      </c>
      <c r="AB7434" s="21">
        <f t="shared" si="2086"/>
        <v>0</v>
      </c>
      <c r="AC7434" s="21">
        <f t="shared" si="2087"/>
        <v>66.02</v>
      </c>
      <c r="AD7434" s="21">
        <f t="shared" si="2093"/>
        <v>0</v>
      </c>
      <c r="AE7434" s="21" t="str">
        <f t="shared" si="2088"/>
        <v>11/5/21:00</v>
      </c>
    </row>
    <row r="7435" spans="2:31">
      <c r="B7435" s="37">
        <v>11</v>
      </c>
      <c r="C7435" s="38">
        <v>5</v>
      </c>
      <c r="D7435" s="39">
        <v>22</v>
      </c>
      <c r="E7435" s="17">
        <v>15.6</v>
      </c>
      <c r="F7435" s="17">
        <v>0</v>
      </c>
      <c r="G7435" s="17">
        <v>0</v>
      </c>
      <c r="H7435" s="37">
        <f t="shared" si="2076"/>
        <v>60.08</v>
      </c>
      <c r="I7435" s="37">
        <f>IF(H7435&lt;'Roof Calculator'!$G$8, 1, 0)</f>
        <v>0</v>
      </c>
      <c r="J7435" s="37">
        <f>IF(H7435&gt;='Roof Calculator'!$G$8, 1, 0)</f>
        <v>1</v>
      </c>
      <c r="K7435" s="37">
        <f t="shared" si="2077"/>
        <v>0</v>
      </c>
      <c r="L7435" s="37">
        <f t="shared" si="2078"/>
        <v>60.08</v>
      </c>
      <c r="M7435" s="37">
        <v>0</v>
      </c>
      <c r="N7435" s="37">
        <f t="shared" si="2079"/>
        <v>0</v>
      </c>
      <c r="O7435" s="37">
        <v>0</v>
      </c>
      <c r="P7435" s="37">
        <v>0</v>
      </c>
      <c r="Q7435" s="21">
        <f t="shared" si="2080"/>
        <v>39.790999999999997</v>
      </c>
      <c r="R7435" s="21">
        <f t="shared" si="2089"/>
        <v>309.87500000000119</v>
      </c>
      <c r="S7435" s="21">
        <f t="shared" si="2090"/>
        <v>-16.558943058256602</v>
      </c>
      <c r="T7435" s="21">
        <f t="shared" si="2081"/>
        <v>86.147999999999996</v>
      </c>
      <c r="U7435" s="37">
        <f>VLOOKUP(Time_Zone, 'LSTM LookUp'!$B$5:$D$8, 3, FALSE)</f>
        <v>-75</v>
      </c>
      <c r="V7435" s="21">
        <f t="shared" si="2091"/>
        <v>16.196304289755123</v>
      </c>
      <c r="W7435" s="21">
        <f t="shared" si="2082"/>
        <v>315.19707607243873</v>
      </c>
      <c r="X7435" s="21">
        <f t="shared" si="2083"/>
        <v>0</v>
      </c>
      <c r="Y7435" s="21">
        <f t="shared" si="2084"/>
        <v>0</v>
      </c>
      <c r="Z7435" s="21">
        <f t="shared" si="2092"/>
        <v>0</v>
      </c>
      <c r="AA7435" s="21">
        <f t="shared" si="2085"/>
        <v>0</v>
      </c>
      <c r="AB7435" s="21">
        <f t="shared" si="2086"/>
        <v>0</v>
      </c>
      <c r="AC7435" s="21">
        <f t="shared" si="2087"/>
        <v>60.08</v>
      </c>
      <c r="AD7435" s="21">
        <f t="shared" si="2093"/>
        <v>0</v>
      </c>
      <c r="AE7435" s="21" t="str">
        <f t="shared" si="2088"/>
        <v>11/5/22:00</v>
      </c>
    </row>
    <row r="7436" spans="2:31">
      <c r="B7436" s="37">
        <v>11</v>
      </c>
      <c r="C7436" s="38">
        <v>5</v>
      </c>
      <c r="D7436" s="39">
        <v>23</v>
      </c>
      <c r="E7436" s="17">
        <v>16.100000000000001</v>
      </c>
      <c r="F7436" s="17">
        <v>0</v>
      </c>
      <c r="G7436" s="17">
        <v>0</v>
      </c>
      <c r="H7436" s="37">
        <f t="shared" si="2076"/>
        <v>60.980000000000004</v>
      </c>
      <c r="I7436" s="37">
        <f>IF(H7436&lt;'Roof Calculator'!$G$8, 1, 0)</f>
        <v>0</v>
      </c>
      <c r="J7436" s="37">
        <f>IF(H7436&gt;='Roof Calculator'!$G$8, 1, 0)</f>
        <v>1</v>
      </c>
      <c r="K7436" s="37">
        <f t="shared" si="2077"/>
        <v>0</v>
      </c>
      <c r="L7436" s="37">
        <f t="shared" si="2078"/>
        <v>60.980000000000004</v>
      </c>
      <c r="M7436" s="37">
        <v>0</v>
      </c>
      <c r="N7436" s="37">
        <f t="shared" si="2079"/>
        <v>0</v>
      </c>
      <c r="O7436" s="37">
        <v>0</v>
      </c>
      <c r="P7436" s="37">
        <v>0</v>
      </c>
      <c r="Q7436" s="21">
        <f t="shared" si="2080"/>
        <v>39.790999999999997</v>
      </c>
      <c r="R7436" s="21">
        <f t="shared" si="2089"/>
        <v>309.91666666666788</v>
      </c>
      <c r="S7436" s="21">
        <f t="shared" si="2090"/>
        <v>-16.570846690959662</v>
      </c>
      <c r="T7436" s="21">
        <f t="shared" si="2081"/>
        <v>86.147999999999996</v>
      </c>
      <c r="U7436" s="37">
        <f>VLOOKUP(Time_Zone, 'LSTM LookUp'!$B$5:$D$8, 3, FALSE)</f>
        <v>-75</v>
      </c>
      <c r="V7436" s="21">
        <f t="shared" si="2091"/>
        <v>16.192809796957778</v>
      </c>
      <c r="W7436" s="21">
        <f t="shared" si="2082"/>
        <v>330.19620244923948</v>
      </c>
      <c r="X7436" s="21">
        <f t="shared" si="2083"/>
        <v>0</v>
      </c>
      <c r="Y7436" s="21">
        <f t="shared" si="2084"/>
        <v>0</v>
      </c>
      <c r="Z7436" s="21">
        <f t="shared" si="2092"/>
        <v>0</v>
      </c>
      <c r="AA7436" s="21">
        <f t="shared" si="2085"/>
        <v>0</v>
      </c>
      <c r="AB7436" s="21">
        <f t="shared" si="2086"/>
        <v>0</v>
      </c>
      <c r="AC7436" s="21">
        <f t="shared" si="2087"/>
        <v>60.980000000000004</v>
      </c>
      <c r="AD7436" s="21">
        <f t="shared" si="2093"/>
        <v>0</v>
      </c>
      <c r="AE7436" s="21" t="str">
        <f t="shared" si="2088"/>
        <v>11/5/23:00</v>
      </c>
    </row>
    <row r="7437" spans="2:31">
      <c r="B7437" s="37">
        <v>11</v>
      </c>
      <c r="C7437" s="38">
        <v>5</v>
      </c>
      <c r="D7437" s="39">
        <v>24</v>
      </c>
      <c r="E7437" s="17">
        <v>15</v>
      </c>
      <c r="F7437" s="17">
        <v>0</v>
      </c>
      <c r="G7437" s="17">
        <v>0</v>
      </c>
      <c r="H7437" s="37">
        <f t="shared" si="2076"/>
        <v>59</v>
      </c>
      <c r="I7437" s="37">
        <f>IF(H7437&lt;'Roof Calculator'!$G$8, 1, 0)</f>
        <v>0</v>
      </c>
      <c r="J7437" s="37">
        <f>IF(H7437&gt;='Roof Calculator'!$G$8, 1, 0)</f>
        <v>1</v>
      </c>
      <c r="K7437" s="37">
        <f t="shared" si="2077"/>
        <v>0</v>
      </c>
      <c r="L7437" s="37">
        <f t="shared" si="2078"/>
        <v>59</v>
      </c>
      <c r="M7437" s="37">
        <v>0</v>
      </c>
      <c r="N7437" s="37">
        <f t="shared" si="2079"/>
        <v>0</v>
      </c>
      <c r="O7437" s="37">
        <v>0</v>
      </c>
      <c r="P7437" s="37">
        <v>0</v>
      </c>
      <c r="Q7437" s="21">
        <f t="shared" si="2080"/>
        <v>39.790999999999997</v>
      </c>
      <c r="R7437" s="21">
        <f t="shared" si="2089"/>
        <v>309.95833333333456</v>
      </c>
      <c r="S7437" s="21">
        <f t="shared" si="2090"/>
        <v>-16.582742288088454</v>
      </c>
      <c r="T7437" s="21">
        <f t="shared" si="2081"/>
        <v>86.147999999999996</v>
      </c>
      <c r="U7437" s="37">
        <f>VLOOKUP(Time_Zone, 'LSTM LookUp'!$B$5:$D$8, 3, FALSE)</f>
        <v>-75</v>
      </c>
      <c r="V7437" s="21">
        <f t="shared" si="2091"/>
        <v>16.189291746113206</v>
      </c>
      <c r="W7437" s="21">
        <f t="shared" si="2082"/>
        <v>345.19532293652827</v>
      </c>
      <c r="X7437" s="21">
        <f t="shared" si="2083"/>
        <v>0</v>
      </c>
      <c r="Y7437" s="21">
        <f t="shared" si="2084"/>
        <v>0</v>
      </c>
      <c r="Z7437" s="21">
        <f t="shared" si="2092"/>
        <v>0</v>
      </c>
      <c r="AA7437" s="21">
        <f t="shared" si="2085"/>
        <v>0</v>
      </c>
      <c r="AB7437" s="21">
        <f t="shared" si="2086"/>
        <v>0</v>
      </c>
      <c r="AC7437" s="21">
        <f t="shared" si="2087"/>
        <v>59</v>
      </c>
      <c r="AD7437" s="21">
        <f t="shared" si="2093"/>
        <v>0</v>
      </c>
      <c r="AE7437" s="21" t="str">
        <f t="shared" si="2088"/>
        <v>11/5/24:00</v>
      </c>
    </row>
    <row r="7438" spans="2:31">
      <c r="B7438" s="37">
        <v>11</v>
      </c>
      <c r="C7438" s="38">
        <v>6</v>
      </c>
      <c r="D7438" s="39">
        <v>1</v>
      </c>
      <c r="E7438" s="17">
        <v>13.3</v>
      </c>
      <c r="F7438" s="17">
        <v>0</v>
      </c>
      <c r="G7438" s="17">
        <v>0</v>
      </c>
      <c r="H7438" s="37">
        <f t="shared" si="2076"/>
        <v>55.94</v>
      </c>
      <c r="I7438" s="37">
        <f>IF(H7438&lt;'Roof Calculator'!$G$8, 1, 0)</f>
        <v>0</v>
      </c>
      <c r="J7438" s="37">
        <f>IF(H7438&gt;='Roof Calculator'!$G$8, 1, 0)</f>
        <v>1</v>
      </c>
      <c r="K7438" s="37">
        <f t="shared" si="2077"/>
        <v>0</v>
      </c>
      <c r="L7438" s="37">
        <f t="shared" si="2078"/>
        <v>55.94</v>
      </c>
      <c r="M7438" s="37">
        <v>0</v>
      </c>
      <c r="N7438" s="37">
        <f t="shared" si="2079"/>
        <v>0</v>
      </c>
      <c r="O7438" s="37">
        <v>0</v>
      </c>
      <c r="P7438" s="37">
        <v>0</v>
      </c>
      <c r="Q7438" s="21">
        <f t="shared" si="2080"/>
        <v>39.790999999999997</v>
      </c>
      <c r="R7438" s="21">
        <f t="shared" si="2089"/>
        <v>310.00000000000125</v>
      </c>
      <c r="S7438" s="21">
        <f t="shared" si="2090"/>
        <v>-16.59462984254543</v>
      </c>
      <c r="T7438" s="21">
        <f t="shared" si="2081"/>
        <v>86.147999999999996</v>
      </c>
      <c r="U7438" s="37">
        <f>VLOOKUP(Time_Zone, 'LSTM LookUp'!$B$5:$D$8, 3, FALSE)</f>
        <v>-75</v>
      </c>
      <c r="V7438" s="21">
        <f t="shared" si="2091"/>
        <v>16.185750139642501</v>
      </c>
      <c r="W7438" s="21">
        <f t="shared" si="2082"/>
        <v>0.19443753491064086</v>
      </c>
      <c r="X7438" s="21">
        <f t="shared" si="2083"/>
        <v>0</v>
      </c>
      <c r="Y7438" s="21">
        <f t="shared" si="2084"/>
        <v>0</v>
      </c>
      <c r="Z7438" s="21">
        <f t="shared" si="2092"/>
        <v>0</v>
      </c>
      <c r="AA7438" s="21">
        <f t="shared" si="2085"/>
        <v>0</v>
      </c>
      <c r="AB7438" s="21">
        <f t="shared" si="2086"/>
        <v>0</v>
      </c>
      <c r="AC7438" s="21">
        <f t="shared" si="2087"/>
        <v>55.94</v>
      </c>
      <c r="AD7438" s="21">
        <f t="shared" si="2093"/>
        <v>0</v>
      </c>
      <c r="AE7438" s="21" t="str">
        <f t="shared" si="2088"/>
        <v>11/6/1:00</v>
      </c>
    </row>
    <row r="7439" spans="2:31">
      <c r="B7439" s="37">
        <v>11</v>
      </c>
      <c r="C7439" s="38">
        <v>6</v>
      </c>
      <c r="D7439" s="39">
        <v>2</v>
      </c>
      <c r="E7439" s="17">
        <v>11.1</v>
      </c>
      <c r="F7439" s="17">
        <v>0</v>
      </c>
      <c r="G7439" s="17">
        <v>0</v>
      </c>
      <c r="H7439" s="37">
        <f t="shared" si="2076"/>
        <v>51.98</v>
      </c>
      <c r="I7439" s="37">
        <f>IF(H7439&lt;'Roof Calculator'!$G$8, 1, 0)</f>
        <v>1</v>
      </c>
      <c r="J7439" s="37">
        <f>IF(H7439&gt;='Roof Calculator'!$G$8, 1, 0)</f>
        <v>0</v>
      </c>
      <c r="K7439" s="37">
        <f t="shared" si="2077"/>
        <v>51.98</v>
      </c>
      <c r="L7439" s="37">
        <f t="shared" si="2078"/>
        <v>0</v>
      </c>
      <c r="M7439" s="37">
        <v>0</v>
      </c>
      <c r="N7439" s="37">
        <f t="shared" si="2079"/>
        <v>0</v>
      </c>
      <c r="O7439" s="37">
        <v>0</v>
      </c>
      <c r="P7439" s="37">
        <v>0</v>
      </c>
      <c r="Q7439" s="21">
        <f t="shared" si="2080"/>
        <v>39.790999999999997</v>
      </c>
      <c r="R7439" s="21">
        <f t="shared" si="2089"/>
        <v>310.04166666666794</v>
      </c>
      <c r="S7439" s="21">
        <f t="shared" si="2090"/>
        <v>-16.606509347234699</v>
      </c>
      <c r="T7439" s="21">
        <f t="shared" si="2081"/>
        <v>86.147999999999996</v>
      </c>
      <c r="U7439" s="37">
        <f>VLOOKUP(Time_Zone, 'LSTM LookUp'!$B$5:$D$8, 3, FALSE)</f>
        <v>-75</v>
      </c>
      <c r="V7439" s="21">
        <f t="shared" si="2091"/>
        <v>16.182184980010209</v>
      </c>
      <c r="W7439" s="21">
        <f t="shared" si="2082"/>
        <v>15.193546245002549</v>
      </c>
      <c r="X7439" s="21">
        <f t="shared" si="2083"/>
        <v>0</v>
      </c>
      <c r="Y7439" s="21">
        <f t="shared" si="2084"/>
        <v>0</v>
      </c>
      <c r="Z7439" s="21">
        <f t="shared" si="2092"/>
        <v>0</v>
      </c>
      <c r="AA7439" s="21">
        <f t="shared" si="2085"/>
        <v>0</v>
      </c>
      <c r="AB7439" s="21">
        <f t="shared" si="2086"/>
        <v>0</v>
      </c>
      <c r="AC7439" s="21">
        <f t="shared" si="2087"/>
        <v>0</v>
      </c>
      <c r="AD7439" s="21">
        <f t="shared" si="2093"/>
        <v>0</v>
      </c>
      <c r="AE7439" s="21" t="str">
        <f t="shared" si="2088"/>
        <v>11/6/2:00</v>
      </c>
    </row>
    <row r="7440" spans="2:31">
      <c r="B7440" s="37">
        <v>11</v>
      </c>
      <c r="C7440" s="38">
        <v>6</v>
      </c>
      <c r="D7440" s="39">
        <v>3</v>
      </c>
      <c r="E7440" s="17">
        <v>10</v>
      </c>
      <c r="F7440" s="17">
        <v>0</v>
      </c>
      <c r="G7440" s="17">
        <v>0</v>
      </c>
      <c r="H7440" s="37">
        <f t="shared" si="2076"/>
        <v>50</v>
      </c>
      <c r="I7440" s="37">
        <f>IF(H7440&lt;'Roof Calculator'!$G$8, 1, 0)</f>
        <v>1</v>
      </c>
      <c r="J7440" s="37">
        <f>IF(H7440&gt;='Roof Calculator'!$G$8, 1, 0)</f>
        <v>0</v>
      </c>
      <c r="K7440" s="37">
        <f t="shared" si="2077"/>
        <v>50</v>
      </c>
      <c r="L7440" s="37">
        <f t="shared" si="2078"/>
        <v>0</v>
      </c>
      <c r="M7440" s="37">
        <v>0</v>
      </c>
      <c r="N7440" s="37">
        <f t="shared" si="2079"/>
        <v>0</v>
      </c>
      <c r="O7440" s="37">
        <v>0</v>
      </c>
      <c r="P7440" s="37">
        <v>0</v>
      </c>
      <c r="Q7440" s="21">
        <f t="shared" si="2080"/>
        <v>39.790999999999997</v>
      </c>
      <c r="R7440" s="21">
        <f t="shared" si="2089"/>
        <v>310.08333333333462</v>
      </c>
      <c r="S7440" s="21">
        <f t="shared" si="2090"/>
        <v>-16.618380795062023</v>
      </c>
      <c r="T7440" s="21">
        <f t="shared" si="2081"/>
        <v>86.147999999999996</v>
      </c>
      <c r="U7440" s="37">
        <f>VLOOKUP(Time_Zone, 'LSTM LookUp'!$B$5:$D$8, 3, FALSE)</f>
        <v>-75</v>
      </c>
      <c r="V7440" s="21">
        <f t="shared" si="2091"/>
        <v>16.178596269724324</v>
      </c>
      <c r="W7440" s="21">
        <f t="shared" si="2082"/>
        <v>30.192649067431088</v>
      </c>
      <c r="X7440" s="21">
        <f t="shared" si="2083"/>
        <v>0</v>
      </c>
      <c r="Y7440" s="21">
        <f t="shared" si="2084"/>
        <v>0</v>
      </c>
      <c r="Z7440" s="21">
        <f t="shared" si="2092"/>
        <v>0</v>
      </c>
      <c r="AA7440" s="21">
        <f t="shared" si="2085"/>
        <v>0</v>
      </c>
      <c r="AB7440" s="21">
        <f t="shared" si="2086"/>
        <v>0</v>
      </c>
      <c r="AC7440" s="21">
        <f t="shared" si="2087"/>
        <v>0</v>
      </c>
      <c r="AD7440" s="21">
        <f t="shared" si="2093"/>
        <v>0</v>
      </c>
      <c r="AE7440" s="21" t="str">
        <f t="shared" si="2088"/>
        <v>11/6/3:00</v>
      </c>
    </row>
    <row r="7441" spans="2:31">
      <c r="B7441" s="37">
        <v>11</v>
      </c>
      <c r="C7441" s="38">
        <v>6</v>
      </c>
      <c r="D7441" s="39">
        <v>4</v>
      </c>
      <c r="E7441" s="17">
        <v>10</v>
      </c>
      <c r="F7441" s="17">
        <v>0</v>
      </c>
      <c r="G7441" s="17">
        <v>0</v>
      </c>
      <c r="H7441" s="37">
        <f t="shared" si="2076"/>
        <v>50</v>
      </c>
      <c r="I7441" s="37">
        <f>IF(H7441&lt;'Roof Calculator'!$G$8, 1, 0)</f>
        <v>1</v>
      </c>
      <c r="J7441" s="37">
        <f>IF(H7441&gt;='Roof Calculator'!$G$8, 1, 0)</f>
        <v>0</v>
      </c>
      <c r="K7441" s="37">
        <f t="shared" si="2077"/>
        <v>50</v>
      </c>
      <c r="L7441" s="37">
        <f t="shared" si="2078"/>
        <v>0</v>
      </c>
      <c r="M7441" s="37">
        <v>0</v>
      </c>
      <c r="N7441" s="37">
        <f t="shared" si="2079"/>
        <v>0</v>
      </c>
      <c r="O7441" s="37">
        <v>0</v>
      </c>
      <c r="P7441" s="37">
        <v>0</v>
      </c>
      <c r="Q7441" s="21">
        <f t="shared" si="2080"/>
        <v>39.790999999999997</v>
      </c>
      <c r="R7441" s="21">
        <f t="shared" si="2089"/>
        <v>310.12500000000131</v>
      </c>
      <c r="S7441" s="21">
        <f t="shared" si="2090"/>
        <v>-16.630244178934888</v>
      </c>
      <c r="T7441" s="21">
        <f t="shared" si="2081"/>
        <v>86.147999999999996</v>
      </c>
      <c r="U7441" s="37">
        <f>VLOOKUP(Time_Zone, 'LSTM LookUp'!$B$5:$D$8, 3, FALSE)</f>
        <v>-75</v>
      </c>
      <c r="V7441" s="21">
        <f t="shared" si="2091"/>
        <v>16.174984011336278</v>
      </c>
      <c r="W7441" s="21">
        <f t="shared" si="2082"/>
        <v>45.191746002834066</v>
      </c>
      <c r="X7441" s="21">
        <f t="shared" si="2083"/>
        <v>0</v>
      </c>
      <c r="Y7441" s="21">
        <f t="shared" si="2084"/>
        <v>0</v>
      </c>
      <c r="Z7441" s="21">
        <f t="shared" si="2092"/>
        <v>0</v>
      </c>
      <c r="AA7441" s="21">
        <f t="shared" si="2085"/>
        <v>0</v>
      </c>
      <c r="AB7441" s="21">
        <f t="shared" si="2086"/>
        <v>0</v>
      </c>
      <c r="AC7441" s="21">
        <f t="shared" si="2087"/>
        <v>0</v>
      </c>
      <c r="AD7441" s="21">
        <f t="shared" si="2093"/>
        <v>0</v>
      </c>
      <c r="AE7441" s="21" t="str">
        <f t="shared" si="2088"/>
        <v>11/6/4:00</v>
      </c>
    </row>
    <row r="7442" spans="2:31">
      <c r="B7442" s="37">
        <v>11</v>
      </c>
      <c r="C7442" s="38">
        <v>6</v>
      </c>
      <c r="D7442" s="39">
        <v>5</v>
      </c>
      <c r="E7442" s="17">
        <v>8.3000000000000007</v>
      </c>
      <c r="F7442" s="17">
        <v>0</v>
      </c>
      <c r="G7442" s="17">
        <v>0</v>
      </c>
      <c r="H7442" s="37">
        <f t="shared" si="2076"/>
        <v>46.94</v>
      </c>
      <c r="I7442" s="37">
        <f>IF(H7442&lt;'Roof Calculator'!$G$8, 1, 0)</f>
        <v>1</v>
      </c>
      <c r="J7442" s="37">
        <f>IF(H7442&gt;='Roof Calculator'!$G$8, 1, 0)</f>
        <v>0</v>
      </c>
      <c r="K7442" s="37">
        <f t="shared" si="2077"/>
        <v>46.94</v>
      </c>
      <c r="L7442" s="37">
        <f t="shared" si="2078"/>
        <v>0</v>
      </c>
      <c r="M7442" s="37">
        <v>0</v>
      </c>
      <c r="N7442" s="37">
        <f t="shared" si="2079"/>
        <v>0</v>
      </c>
      <c r="O7442" s="37">
        <v>0</v>
      </c>
      <c r="P7442" s="37">
        <v>0</v>
      </c>
      <c r="Q7442" s="21">
        <f t="shared" si="2080"/>
        <v>39.790999999999997</v>
      </c>
      <c r="R7442" s="21">
        <f t="shared" si="2089"/>
        <v>310.16666666666799</v>
      </c>
      <c r="S7442" s="21">
        <f t="shared" si="2090"/>
        <v>-16.642099491762405</v>
      </c>
      <c r="T7442" s="21">
        <f t="shared" si="2081"/>
        <v>86.147999999999996</v>
      </c>
      <c r="U7442" s="37">
        <f>VLOOKUP(Time_Zone, 'LSTM LookUp'!$B$5:$D$8, 3, FALSE)</f>
        <v>-75</v>
      </c>
      <c r="V7442" s="21">
        <f t="shared" si="2091"/>
        <v>16.171348207440964</v>
      </c>
      <c r="W7442" s="21">
        <f t="shared" si="2082"/>
        <v>60.190837051860214</v>
      </c>
      <c r="X7442" s="21">
        <f t="shared" si="2083"/>
        <v>0</v>
      </c>
      <c r="Y7442" s="21">
        <f t="shared" si="2084"/>
        <v>0</v>
      </c>
      <c r="Z7442" s="21">
        <f t="shared" si="2092"/>
        <v>0</v>
      </c>
      <c r="AA7442" s="21">
        <f t="shared" si="2085"/>
        <v>0</v>
      </c>
      <c r="AB7442" s="21">
        <f t="shared" si="2086"/>
        <v>0</v>
      </c>
      <c r="AC7442" s="21">
        <f t="shared" si="2087"/>
        <v>0</v>
      </c>
      <c r="AD7442" s="21">
        <f t="shared" si="2093"/>
        <v>0</v>
      </c>
      <c r="AE7442" s="21" t="str">
        <f t="shared" si="2088"/>
        <v>11/6/5:00</v>
      </c>
    </row>
    <row r="7443" spans="2:31">
      <c r="B7443" s="37">
        <v>11</v>
      </c>
      <c r="C7443" s="38">
        <v>6</v>
      </c>
      <c r="D7443" s="39">
        <v>6</v>
      </c>
      <c r="E7443" s="17">
        <v>8.3000000000000007</v>
      </c>
      <c r="F7443" s="17">
        <v>0</v>
      </c>
      <c r="G7443" s="17">
        <v>0</v>
      </c>
      <c r="H7443" s="37">
        <f t="shared" si="2076"/>
        <v>46.94</v>
      </c>
      <c r="I7443" s="37">
        <f>IF(H7443&lt;'Roof Calculator'!$G$8, 1, 0)</f>
        <v>1</v>
      </c>
      <c r="J7443" s="37">
        <f>IF(H7443&gt;='Roof Calculator'!$G$8, 1, 0)</f>
        <v>0</v>
      </c>
      <c r="K7443" s="37">
        <f t="shared" si="2077"/>
        <v>46.94</v>
      </c>
      <c r="L7443" s="37">
        <f t="shared" si="2078"/>
        <v>0</v>
      </c>
      <c r="M7443" s="37">
        <v>0</v>
      </c>
      <c r="N7443" s="37">
        <f t="shared" si="2079"/>
        <v>0</v>
      </c>
      <c r="O7443" s="37">
        <v>0</v>
      </c>
      <c r="P7443" s="37">
        <v>0</v>
      </c>
      <c r="Q7443" s="21">
        <f t="shared" si="2080"/>
        <v>39.790999999999997</v>
      </c>
      <c r="R7443" s="21">
        <f t="shared" si="2089"/>
        <v>310.20833333333468</v>
      </c>
      <c r="S7443" s="21">
        <f t="shared" si="2090"/>
        <v>-16.653946726455413</v>
      </c>
      <c r="T7443" s="21">
        <f t="shared" si="2081"/>
        <v>86.147999999999996</v>
      </c>
      <c r="U7443" s="37">
        <f>VLOOKUP(Time_Zone, 'LSTM LookUp'!$B$5:$D$8, 3, FALSE)</f>
        <v>-75</v>
      </c>
      <c r="V7443" s="21">
        <f t="shared" si="2091"/>
        <v>16.167688860676716</v>
      </c>
      <c r="W7443" s="21">
        <f t="shared" si="2082"/>
        <v>75.189922215169176</v>
      </c>
      <c r="X7443" s="21">
        <f t="shared" si="2083"/>
        <v>0</v>
      </c>
      <c r="Y7443" s="21">
        <f t="shared" si="2084"/>
        <v>0</v>
      </c>
      <c r="Z7443" s="21">
        <f t="shared" si="2092"/>
        <v>0</v>
      </c>
      <c r="AA7443" s="21">
        <f t="shared" si="2085"/>
        <v>0</v>
      </c>
      <c r="AB7443" s="21">
        <f t="shared" si="2086"/>
        <v>0</v>
      </c>
      <c r="AC7443" s="21">
        <f t="shared" si="2087"/>
        <v>0</v>
      </c>
      <c r="AD7443" s="21">
        <f t="shared" si="2093"/>
        <v>0</v>
      </c>
      <c r="AE7443" s="21" t="str">
        <f t="shared" si="2088"/>
        <v>11/6/6:00</v>
      </c>
    </row>
    <row r="7444" spans="2:31">
      <c r="B7444" s="37">
        <v>11</v>
      </c>
      <c r="C7444" s="38">
        <v>6</v>
      </c>
      <c r="D7444" s="39">
        <v>7</v>
      </c>
      <c r="E7444" s="17">
        <v>7.8</v>
      </c>
      <c r="F7444" s="17">
        <v>0</v>
      </c>
      <c r="G7444" s="17">
        <v>0</v>
      </c>
      <c r="H7444" s="37">
        <f t="shared" si="2076"/>
        <v>46.04</v>
      </c>
      <c r="I7444" s="37">
        <f>IF(H7444&lt;'Roof Calculator'!$G$8, 1, 0)</f>
        <v>1</v>
      </c>
      <c r="J7444" s="37">
        <f>IF(H7444&gt;='Roof Calculator'!$G$8, 1, 0)</f>
        <v>0</v>
      </c>
      <c r="K7444" s="37">
        <f t="shared" si="2077"/>
        <v>46.04</v>
      </c>
      <c r="L7444" s="37">
        <f t="shared" si="2078"/>
        <v>0</v>
      </c>
      <c r="M7444" s="37">
        <v>0</v>
      </c>
      <c r="N7444" s="37">
        <f t="shared" si="2079"/>
        <v>0</v>
      </c>
      <c r="O7444" s="37">
        <v>0</v>
      </c>
      <c r="P7444" s="37">
        <v>0</v>
      </c>
      <c r="Q7444" s="21">
        <f t="shared" si="2080"/>
        <v>39.790999999999997</v>
      </c>
      <c r="R7444" s="21">
        <f t="shared" si="2089"/>
        <v>310.25000000000136</v>
      </c>
      <c r="S7444" s="21">
        <f t="shared" si="2090"/>
        <v>-16.665785875926428</v>
      </c>
      <c r="T7444" s="21">
        <f t="shared" si="2081"/>
        <v>86.147999999999996</v>
      </c>
      <c r="U7444" s="37">
        <f>VLOOKUP(Time_Zone, 'LSTM LookUp'!$B$5:$D$8, 3, FALSE)</f>
        <v>-75</v>
      </c>
      <c r="V7444" s="21">
        <f t="shared" si="2091"/>
        <v>16.164005973725288</v>
      </c>
      <c r="W7444" s="21">
        <f t="shared" si="2082"/>
        <v>90.189001493431277</v>
      </c>
      <c r="X7444" s="21">
        <f t="shared" si="2083"/>
        <v>0</v>
      </c>
      <c r="Y7444" s="21">
        <f t="shared" si="2084"/>
        <v>0</v>
      </c>
      <c r="Z7444" s="21">
        <f t="shared" si="2092"/>
        <v>0</v>
      </c>
      <c r="AA7444" s="21">
        <f t="shared" si="2085"/>
        <v>0</v>
      </c>
      <c r="AB7444" s="21">
        <f t="shared" si="2086"/>
        <v>0</v>
      </c>
      <c r="AC7444" s="21">
        <f t="shared" si="2087"/>
        <v>0</v>
      </c>
      <c r="AD7444" s="21">
        <f t="shared" si="2093"/>
        <v>0</v>
      </c>
      <c r="AE7444" s="21" t="str">
        <f t="shared" si="2088"/>
        <v>11/6/7:00</v>
      </c>
    </row>
    <row r="7445" spans="2:31">
      <c r="B7445" s="37">
        <v>11</v>
      </c>
      <c r="C7445" s="38">
        <v>6</v>
      </c>
      <c r="D7445" s="39">
        <v>8</v>
      </c>
      <c r="E7445" s="17">
        <v>7.2</v>
      </c>
      <c r="F7445" s="17">
        <v>21</v>
      </c>
      <c r="G7445" s="17">
        <v>0</v>
      </c>
      <c r="H7445" s="37">
        <f t="shared" si="2076"/>
        <v>44.96</v>
      </c>
      <c r="I7445" s="37">
        <f>IF(H7445&lt;'Roof Calculator'!$G$8, 1, 0)</f>
        <v>1</v>
      </c>
      <c r="J7445" s="37">
        <f>IF(H7445&gt;='Roof Calculator'!$G$8, 1, 0)</f>
        <v>0</v>
      </c>
      <c r="K7445" s="37">
        <f t="shared" si="2077"/>
        <v>44.96</v>
      </c>
      <c r="L7445" s="37">
        <f t="shared" si="2078"/>
        <v>0</v>
      </c>
      <c r="M7445" s="37">
        <v>0</v>
      </c>
      <c r="N7445" s="37">
        <f t="shared" si="2079"/>
        <v>21</v>
      </c>
      <c r="O7445" s="37">
        <v>0</v>
      </c>
      <c r="P7445" s="37">
        <v>0</v>
      </c>
      <c r="Q7445" s="21">
        <f t="shared" si="2080"/>
        <v>39.790999999999997</v>
      </c>
      <c r="R7445" s="21">
        <f t="shared" si="2089"/>
        <v>310.29166666666805</v>
      </c>
      <c r="S7445" s="21">
        <f t="shared" si="2090"/>
        <v>-16.67761693308967</v>
      </c>
      <c r="T7445" s="21">
        <f t="shared" si="2081"/>
        <v>86.147999999999996</v>
      </c>
      <c r="U7445" s="37">
        <f>VLOOKUP(Time_Zone, 'LSTM LookUp'!$B$5:$D$8, 3, FALSE)</f>
        <v>-75</v>
      </c>
      <c r="V7445" s="21">
        <f t="shared" si="2091"/>
        <v>16.16029954931189</v>
      </c>
      <c r="W7445" s="21">
        <f t="shared" si="2082"/>
        <v>105.18807488732797</v>
      </c>
      <c r="X7445" s="21">
        <f t="shared" si="2083"/>
        <v>0</v>
      </c>
      <c r="Y7445" s="21">
        <f t="shared" si="2084"/>
        <v>21</v>
      </c>
      <c r="Z7445" s="21">
        <f t="shared" si="2092"/>
        <v>6.6566332218506137</v>
      </c>
      <c r="AA7445" s="21">
        <f t="shared" si="2085"/>
        <v>6.6566332218506137</v>
      </c>
      <c r="AB7445" s="21">
        <f t="shared" si="2086"/>
        <v>0</v>
      </c>
      <c r="AC7445" s="21">
        <f t="shared" si="2087"/>
        <v>0</v>
      </c>
      <c r="AD7445" s="21">
        <f t="shared" si="2093"/>
        <v>0</v>
      </c>
      <c r="AE7445" s="21" t="str">
        <f t="shared" si="2088"/>
        <v>11/6/8:00</v>
      </c>
    </row>
    <row r="7446" spans="2:31">
      <c r="B7446" s="37">
        <v>11</v>
      </c>
      <c r="C7446" s="38">
        <v>6</v>
      </c>
      <c r="D7446" s="39">
        <v>9</v>
      </c>
      <c r="E7446" s="17">
        <v>6.7</v>
      </c>
      <c r="F7446" s="17">
        <v>70</v>
      </c>
      <c r="G7446" s="17">
        <v>0</v>
      </c>
      <c r="H7446" s="37">
        <f t="shared" ref="H7446:H7509" si="2094">E7446*9/5+32</f>
        <v>44.06</v>
      </c>
      <c r="I7446" s="37">
        <f>IF(H7446&lt;'Roof Calculator'!$G$8, 1, 0)</f>
        <v>1</v>
      </c>
      <c r="J7446" s="37">
        <f>IF(H7446&gt;='Roof Calculator'!$G$8, 1, 0)</f>
        <v>0</v>
      </c>
      <c r="K7446" s="37">
        <f t="shared" ref="K7446:K7509" si="2095">I7446*H7446</f>
        <v>44.06</v>
      </c>
      <c r="L7446" s="37">
        <f t="shared" ref="L7446:L7509" si="2096">J7446*H7446</f>
        <v>0</v>
      </c>
      <c r="M7446" s="37">
        <v>0</v>
      </c>
      <c r="N7446" s="37">
        <f t="shared" ref="N7446:N7509" si="2097">F7446*(180-M7446)/180</f>
        <v>70</v>
      </c>
      <c r="O7446" s="37">
        <v>0</v>
      </c>
      <c r="P7446" s="37">
        <v>0</v>
      </c>
      <c r="Q7446" s="21">
        <f t="shared" ref="Q7446:Q7509" si="2098">Latitude</f>
        <v>39.790999999999997</v>
      </c>
      <c r="R7446" s="21">
        <f t="shared" si="2089"/>
        <v>310.33333333333474</v>
      </c>
      <c r="S7446" s="21">
        <f t="shared" si="2090"/>
        <v>-16.68943989086107</v>
      </c>
      <c r="T7446" s="21">
        <f t="shared" ref="T7446:T7509" si="2099">Longitude</f>
        <v>86.147999999999996</v>
      </c>
      <c r="U7446" s="37">
        <f>VLOOKUP(Time_Zone, 'LSTM LookUp'!$B$5:$D$8, 3, FALSE)</f>
        <v>-75</v>
      </c>
      <c r="V7446" s="21">
        <f t="shared" si="2091"/>
        <v>16.156569590205162</v>
      </c>
      <c r="W7446" s="21">
        <f t="shared" ref="W7446:W7509" si="2100">15*((D7446+(4*(T7446-U7446)+V7446)/60)-12)</f>
        <v>120.18714239755127</v>
      </c>
      <c r="X7446" s="21">
        <f t="shared" ref="X7446:X7509" si="2101">G7446*(SIN(S7446*PI()/180)*SIN(Q7446*PI()/180)*COS(O7446*PI()/180)-SIN(S7446*PI()/180)*COS(Q7446*PI()/180)*SIN(O7446*PI()/180)*COS(P7446*PI()/180)+COS(S7446*PI()/180)*COS(Q7446*PI()/180)*COS(O7446*PI()/180)*COS(W7446*PI()/180)+COS(S7446*PI()/180)*SIN(Q7446*PI()/180)*SIN(O7446*PI()/180)*COS(P7446*PI()/180)*COS(W7446*PI()/180)+COS(S7446*PI()/180)*SIN(P7446*PI()/180)*SIN(W7446*PI()/180)*SIN(O7446*PI()/180))</f>
        <v>0</v>
      </c>
      <c r="Y7446" s="21">
        <f t="shared" ref="Y7446:Y7509" si="2102">X7446+N7446</f>
        <v>70</v>
      </c>
      <c r="Z7446" s="21">
        <f t="shared" si="2092"/>
        <v>22.188777406168711</v>
      </c>
      <c r="AA7446" s="21">
        <f t="shared" ref="AA7446:AA7509" si="2103">Z7446*I7446</f>
        <v>22.188777406168711</v>
      </c>
      <c r="AB7446" s="21">
        <f t="shared" ref="AB7446:AB7509" si="2104">Z7446*J7446</f>
        <v>0</v>
      </c>
      <c r="AC7446" s="21">
        <f t="shared" ref="AC7446:AC7509" si="2105">L7446</f>
        <v>0</v>
      </c>
      <c r="AD7446" s="21">
        <f t="shared" si="2093"/>
        <v>0</v>
      </c>
      <c r="AE7446" s="21" t="str">
        <f t="shared" ref="AE7446:AE7509" si="2106">CONCATENATE(B7446, "/", C7446, "/", D7446,":00")</f>
        <v>11/6/9:00</v>
      </c>
    </row>
    <row r="7447" spans="2:31">
      <c r="B7447" s="37">
        <v>11</v>
      </c>
      <c r="C7447" s="38">
        <v>6</v>
      </c>
      <c r="D7447" s="39">
        <v>10</v>
      </c>
      <c r="E7447" s="17">
        <v>6.7</v>
      </c>
      <c r="F7447" s="17">
        <v>139</v>
      </c>
      <c r="G7447" s="17">
        <v>1</v>
      </c>
      <c r="H7447" s="37">
        <f t="shared" si="2094"/>
        <v>44.06</v>
      </c>
      <c r="I7447" s="37">
        <f>IF(H7447&lt;'Roof Calculator'!$G$8, 1, 0)</f>
        <v>1</v>
      </c>
      <c r="J7447" s="37">
        <f>IF(H7447&gt;='Roof Calculator'!$G$8, 1, 0)</f>
        <v>0</v>
      </c>
      <c r="K7447" s="37">
        <f t="shared" si="2095"/>
        <v>44.06</v>
      </c>
      <c r="L7447" s="37">
        <f t="shared" si="2096"/>
        <v>0</v>
      </c>
      <c r="M7447" s="37">
        <v>0</v>
      </c>
      <c r="N7447" s="37">
        <f t="shared" si="2097"/>
        <v>139</v>
      </c>
      <c r="O7447" s="37">
        <v>0</v>
      </c>
      <c r="P7447" s="37">
        <v>0</v>
      </c>
      <c r="Q7447" s="21">
        <f t="shared" si="2098"/>
        <v>39.790999999999997</v>
      </c>
      <c r="R7447" s="21">
        <f t="shared" ref="R7447:R7510" si="2107">R7446+1/24</f>
        <v>310.37500000000142</v>
      </c>
      <c r="S7447" s="21">
        <f t="shared" ref="S7447:S7510" si="2108">ASIN(SIN(23.45*PI()/180)*SIN((360/365*(R7447-81))*PI()/180))*180/PI()</f>
        <v>-16.701254742158294</v>
      </c>
      <c r="T7447" s="21">
        <f t="shared" si="2099"/>
        <v>86.147999999999996</v>
      </c>
      <c r="U7447" s="37">
        <f>VLOOKUP(Time_Zone, 'LSTM LookUp'!$B$5:$D$8, 3, FALSE)</f>
        <v>-75</v>
      </c>
      <c r="V7447" s="21">
        <f t="shared" ref="V7447:V7510" si="2109">9.87*SIN(2*(360/365*(R7447-81))*PI()/180)-7.53*COS((360/365*(R7447-81))*PI()/180)-1.5*SIN((360/365*(R7447-81))*PI()/180)</f>
        <v>16.152816099217166</v>
      </c>
      <c r="W7447" s="21">
        <f t="shared" si="2100"/>
        <v>135.18620402480428</v>
      </c>
      <c r="X7447" s="21">
        <f t="shared" si="2101"/>
        <v>-0.70601938926380592</v>
      </c>
      <c r="Y7447" s="21">
        <f t="shared" si="2102"/>
        <v>138.29398061073618</v>
      </c>
      <c r="Z7447" s="21">
        <f t="shared" ref="Z7447:Z7510" si="2110">Y7447/10.764*3.412</f>
        <v>43.836776462637665</v>
      </c>
      <c r="AA7447" s="21">
        <f t="shared" si="2103"/>
        <v>43.836776462637665</v>
      </c>
      <c r="AB7447" s="21">
        <f t="shared" si="2104"/>
        <v>0</v>
      </c>
      <c r="AC7447" s="21">
        <f t="shared" si="2105"/>
        <v>0</v>
      </c>
      <c r="AD7447" s="21">
        <f t="shared" ref="AD7447:AD7510" si="2111">AB7447</f>
        <v>0</v>
      </c>
      <c r="AE7447" s="21" t="str">
        <f t="shared" si="2106"/>
        <v>11/6/10:00</v>
      </c>
    </row>
    <row r="7448" spans="2:31">
      <c r="B7448" s="37">
        <v>11</v>
      </c>
      <c r="C7448" s="38">
        <v>6</v>
      </c>
      <c r="D7448" s="39">
        <v>11</v>
      </c>
      <c r="E7448" s="17">
        <v>7.2</v>
      </c>
      <c r="F7448" s="17">
        <v>212</v>
      </c>
      <c r="G7448" s="17">
        <v>1</v>
      </c>
      <c r="H7448" s="37">
        <f t="shared" si="2094"/>
        <v>44.96</v>
      </c>
      <c r="I7448" s="37">
        <f>IF(H7448&lt;'Roof Calculator'!$G$8, 1, 0)</f>
        <v>1</v>
      </c>
      <c r="J7448" s="37">
        <f>IF(H7448&gt;='Roof Calculator'!$G$8, 1, 0)</f>
        <v>0</v>
      </c>
      <c r="K7448" s="37">
        <f t="shared" si="2095"/>
        <v>44.96</v>
      </c>
      <c r="L7448" s="37">
        <f t="shared" si="2096"/>
        <v>0</v>
      </c>
      <c r="M7448" s="37">
        <v>0</v>
      </c>
      <c r="N7448" s="37">
        <f t="shared" si="2097"/>
        <v>212</v>
      </c>
      <c r="O7448" s="37">
        <v>0</v>
      </c>
      <c r="P7448" s="37">
        <v>0</v>
      </c>
      <c r="Q7448" s="21">
        <f t="shared" si="2098"/>
        <v>39.790999999999997</v>
      </c>
      <c r="R7448" s="21">
        <f t="shared" si="2107"/>
        <v>310.41666666666811</v>
      </c>
      <c r="S7448" s="21">
        <f t="shared" si="2108"/>
        <v>-16.713061479900713</v>
      </c>
      <c r="T7448" s="21">
        <f t="shared" si="2099"/>
        <v>86.147999999999996</v>
      </c>
      <c r="U7448" s="37">
        <f>VLOOKUP(Time_Zone, 'LSTM LookUp'!$B$5:$D$8, 3, FALSE)</f>
        <v>-75</v>
      </c>
      <c r="V7448" s="21">
        <f t="shared" si="2109"/>
        <v>16.149039079203387</v>
      </c>
      <c r="W7448" s="21">
        <f t="shared" si="2100"/>
        <v>150.18525976980084</v>
      </c>
      <c r="X7448" s="21">
        <f t="shared" si="2101"/>
        <v>-0.8225636512693294</v>
      </c>
      <c r="Y7448" s="21">
        <f t="shared" si="2102"/>
        <v>211.17743634873068</v>
      </c>
      <c r="Z7448" s="21">
        <f t="shared" si="2110"/>
        <v>66.939558976390671</v>
      </c>
      <c r="AA7448" s="21">
        <f t="shared" si="2103"/>
        <v>66.939558976390671</v>
      </c>
      <c r="AB7448" s="21">
        <f t="shared" si="2104"/>
        <v>0</v>
      </c>
      <c r="AC7448" s="21">
        <f t="shared" si="2105"/>
        <v>0</v>
      </c>
      <c r="AD7448" s="21">
        <f t="shared" si="2111"/>
        <v>0</v>
      </c>
      <c r="AE7448" s="21" t="str">
        <f t="shared" si="2106"/>
        <v>11/6/11:00</v>
      </c>
    </row>
    <row r="7449" spans="2:31">
      <c r="B7449" s="37">
        <v>11</v>
      </c>
      <c r="C7449" s="38">
        <v>6</v>
      </c>
      <c r="D7449" s="39">
        <v>12</v>
      </c>
      <c r="E7449" s="17">
        <v>7.8</v>
      </c>
      <c r="F7449" s="17">
        <v>248</v>
      </c>
      <c r="G7449" s="17">
        <v>1</v>
      </c>
      <c r="H7449" s="37">
        <f t="shared" si="2094"/>
        <v>46.04</v>
      </c>
      <c r="I7449" s="37">
        <f>IF(H7449&lt;'Roof Calculator'!$G$8, 1, 0)</f>
        <v>1</v>
      </c>
      <c r="J7449" s="37">
        <f>IF(H7449&gt;='Roof Calculator'!$G$8, 1, 0)</f>
        <v>0</v>
      </c>
      <c r="K7449" s="37">
        <f t="shared" si="2095"/>
        <v>46.04</v>
      </c>
      <c r="L7449" s="37">
        <f t="shared" si="2096"/>
        <v>0</v>
      </c>
      <c r="M7449" s="37">
        <v>0</v>
      </c>
      <c r="N7449" s="37">
        <f t="shared" si="2097"/>
        <v>248</v>
      </c>
      <c r="O7449" s="37">
        <v>0</v>
      </c>
      <c r="P7449" s="37">
        <v>0</v>
      </c>
      <c r="Q7449" s="21">
        <f t="shared" si="2098"/>
        <v>39.790999999999997</v>
      </c>
      <c r="R7449" s="21">
        <f t="shared" si="2107"/>
        <v>310.45833333333479</v>
      </c>
      <c r="S7449" s="21">
        <f t="shared" si="2108"/>
        <v>-16.724860097009444</v>
      </c>
      <c r="T7449" s="21">
        <f t="shared" si="2099"/>
        <v>86.147999999999996</v>
      </c>
      <c r="U7449" s="37">
        <f>VLOOKUP(Time_Zone, 'LSTM LookUp'!$B$5:$D$8, 3, FALSE)</f>
        <v>-75</v>
      </c>
      <c r="V7449" s="21">
        <f t="shared" si="2109"/>
        <v>16.145238533062752</v>
      </c>
      <c r="W7449" s="21">
        <f t="shared" si="2100"/>
        <v>165.18430963326568</v>
      </c>
      <c r="X7449" s="21">
        <f t="shared" si="2101"/>
        <v>-0.89558769851373232</v>
      </c>
      <c r="Y7449" s="21">
        <f t="shared" si="2102"/>
        <v>247.10441230148626</v>
      </c>
      <c r="Z7449" s="21">
        <f t="shared" si="2110"/>
        <v>78.327782866283087</v>
      </c>
      <c r="AA7449" s="21">
        <f t="shared" si="2103"/>
        <v>78.327782866283087</v>
      </c>
      <c r="AB7449" s="21">
        <f t="shared" si="2104"/>
        <v>0</v>
      </c>
      <c r="AC7449" s="21">
        <f t="shared" si="2105"/>
        <v>0</v>
      </c>
      <c r="AD7449" s="21">
        <f t="shared" si="2111"/>
        <v>0</v>
      </c>
      <c r="AE7449" s="21" t="str">
        <f t="shared" si="2106"/>
        <v>11/6/12:00</v>
      </c>
    </row>
    <row r="7450" spans="2:31">
      <c r="B7450" s="37">
        <v>11</v>
      </c>
      <c r="C7450" s="38">
        <v>6</v>
      </c>
      <c r="D7450" s="39">
        <v>13</v>
      </c>
      <c r="E7450" s="17">
        <v>8.3000000000000007</v>
      </c>
      <c r="F7450" s="17">
        <v>257</v>
      </c>
      <c r="G7450" s="17">
        <v>1</v>
      </c>
      <c r="H7450" s="37">
        <f t="shared" si="2094"/>
        <v>46.94</v>
      </c>
      <c r="I7450" s="37">
        <f>IF(H7450&lt;'Roof Calculator'!$G$8, 1, 0)</f>
        <v>1</v>
      </c>
      <c r="J7450" s="37">
        <f>IF(H7450&gt;='Roof Calculator'!$G$8, 1, 0)</f>
        <v>0</v>
      </c>
      <c r="K7450" s="37">
        <f t="shared" si="2095"/>
        <v>46.94</v>
      </c>
      <c r="L7450" s="37">
        <f t="shared" si="2096"/>
        <v>0</v>
      </c>
      <c r="M7450" s="37">
        <v>0</v>
      </c>
      <c r="N7450" s="37">
        <f t="shared" si="2097"/>
        <v>257</v>
      </c>
      <c r="O7450" s="37">
        <v>0</v>
      </c>
      <c r="P7450" s="37">
        <v>0</v>
      </c>
      <c r="Q7450" s="21">
        <f t="shared" si="2098"/>
        <v>39.790999999999997</v>
      </c>
      <c r="R7450" s="21">
        <f t="shared" si="2107"/>
        <v>310.50000000000148</v>
      </c>
      <c r="S7450" s="21">
        <f t="shared" si="2108"/>
        <v>-16.736650586407322</v>
      </c>
      <c r="T7450" s="21">
        <f t="shared" si="2099"/>
        <v>86.147999999999996</v>
      </c>
      <c r="U7450" s="37">
        <f>VLOOKUP(Time_Zone, 'LSTM LookUp'!$B$5:$D$8, 3, FALSE)</f>
        <v>-75</v>
      </c>
      <c r="V7450" s="21">
        <f t="shared" si="2109"/>
        <v>16.141414463737593</v>
      </c>
      <c r="W7450" s="21">
        <f t="shared" si="2100"/>
        <v>180.18335361593441</v>
      </c>
      <c r="X7450" s="21">
        <f t="shared" si="2101"/>
        <v>-0.92013003335964028</v>
      </c>
      <c r="Y7450" s="21">
        <f t="shared" si="2102"/>
        <v>256.07986996664039</v>
      </c>
      <c r="Z7450" s="21">
        <f t="shared" si="2110"/>
        <v>81.172846184148739</v>
      </c>
      <c r="AA7450" s="21">
        <f t="shared" si="2103"/>
        <v>81.172846184148739</v>
      </c>
      <c r="AB7450" s="21">
        <f t="shared" si="2104"/>
        <v>0</v>
      </c>
      <c r="AC7450" s="21">
        <f t="shared" si="2105"/>
        <v>0</v>
      </c>
      <c r="AD7450" s="21">
        <f t="shared" si="2111"/>
        <v>0</v>
      </c>
      <c r="AE7450" s="21" t="str">
        <f t="shared" si="2106"/>
        <v>11/6/13:00</v>
      </c>
    </row>
    <row r="7451" spans="2:31">
      <c r="B7451" s="37">
        <v>11</v>
      </c>
      <c r="C7451" s="38">
        <v>6</v>
      </c>
      <c r="D7451" s="39">
        <v>14</v>
      </c>
      <c r="E7451" s="17">
        <v>10.6</v>
      </c>
      <c r="F7451" s="17">
        <v>128</v>
      </c>
      <c r="G7451" s="17">
        <v>710</v>
      </c>
      <c r="H7451" s="37">
        <f t="shared" si="2094"/>
        <v>51.08</v>
      </c>
      <c r="I7451" s="37">
        <f>IF(H7451&lt;'Roof Calculator'!$G$8, 1, 0)</f>
        <v>1</v>
      </c>
      <c r="J7451" s="37">
        <f>IF(H7451&gt;='Roof Calculator'!$G$8, 1, 0)</f>
        <v>0</v>
      </c>
      <c r="K7451" s="37">
        <f t="shared" si="2095"/>
        <v>51.08</v>
      </c>
      <c r="L7451" s="37">
        <f t="shared" si="2096"/>
        <v>0</v>
      </c>
      <c r="M7451" s="37">
        <v>0</v>
      </c>
      <c r="N7451" s="37">
        <f t="shared" si="2097"/>
        <v>128</v>
      </c>
      <c r="O7451" s="37">
        <v>0</v>
      </c>
      <c r="P7451" s="37">
        <v>0</v>
      </c>
      <c r="Q7451" s="21">
        <f t="shared" si="2098"/>
        <v>39.790999999999997</v>
      </c>
      <c r="R7451" s="21">
        <f t="shared" si="2107"/>
        <v>310.54166666666816</v>
      </c>
      <c r="S7451" s="21">
        <f t="shared" si="2108"/>
        <v>-16.748432941018955</v>
      </c>
      <c r="T7451" s="21">
        <f t="shared" si="2099"/>
        <v>86.147999999999996</v>
      </c>
      <c r="U7451" s="37">
        <f>VLOOKUP(Time_Zone, 'LSTM LookUp'!$B$5:$D$8, 3, FALSE)</f>
        <v>-75</v>
      </c>
      <c r="V7451" s="21">
        <f t="shared" si="2109"/>
        <v>16.137566874213665</v>
      </c>
      <c r="W7451" s="21">
        <f t="shared" si="2100"/>
        <v>195.18239171855345</v>
      </c>
      <c r="X7451" s="21">
        <f t="shared" si="2101"/>
        <v>-635.1185008330649</v>
      </c>
      <c r="Y7451" s="21">
        <f t="shared" si="2102"/>
        <v>-507.1185008330649</v>
      </c>
      <c r="Z7451" s="21">
        <f t="shared" si="2110"/>
        <v>-160.74770762192657</v>
      </c>
      <c r="AA7451" s="21">
        <f t="shared" si="2103"/>
        <v>-160.74770762192657</v>
      </c>
      <c r="AB7451" s="21">
        <f t="shared" si="2104"/>
        <v>0</v>
      </c>
      <c r="AC7451" s="21">
        <f t="shared" si="2105"/>
        <v>0</v>
      </c>
      <c r="AD7451" s="21">
        <f t="shared" si="2111"/>
        <v>0</v>
      </c>
      <c r="AE7451" s="21" t="str">
        <f t="shared" si="2106"/>
        <v>11/6/14:00</v>
      </c>
    </row>
    <row r="7452" spans="2:31">
      <c r="B7452" s="37">
        <v>11</v>
      </c>
      <c r="C7452" s="38">
        <v>6</v>
      </c>
      <c r="D7452" s="39">
        <v>15</v>
      </c>
      <c r="E7452" s="17">
        <v>11.1</v>
      </c>
      <c r="F7452" s="17">
        <v>100</v>
      </c>
      <c r="G7452" s="17">
        <v>712</v>
      </c>
      <c r="H7452" s="37">
        <f t="shared" si="2094"/>
        <v>51.98</v>
      </c>
      <c r="I7452" s="37">
        <f>IF(H7452&lt;'Roof Calculator'!$G$8, 1, 0)</f>
        <v>1</v>
      </c>
      <c r="J7452" s="37">
        <f>IF(H7452&gt;='Roof Calculator'!$G$8, 1, 0)</f>
        <v>0</v>
      </c>
      <c r="K7452" s="37">
        <f t="shared" si="2095"/>
        <v>51.98</v>
      </c>
      <c r="L7452" s="37">
        <f t="shared" si="2096"/>
        <v>0</v>
      </c>
      <c r="M7452" s="37">
        <v>0</v>
      </c>
      <c r="N7452" s="37">
        <f t="shared" si="2097"/>
        <v>100</v>
      </c>
      <c r="O7452" s="37">
        <v>0</v>
      </c>
      <c r="P7452" s="37">
        <v>0</v>
      </c>
      <c r="Q7452" s="21">
        <f t="shared" si="2098"/>
        <v>39.790999999999997</v>
      </c>
      <c r="R7452" s="21">
        <f t="shared" si="2107"/>
        <v>310.58333333333485</v>
      </c>
      <c r="S7452" s="21">
        <f t="shared" si="2108"/>
        <v>-16.760207153770711</v>
      </c>
      <c r="T7452" s="21">
        <f t="shared" si="2099"/>
        <v>86.147999999999996</v>
      </c>
      <c r="U7452" s="37">
        <f>VLOOKUP(Time_Zone, 'LSTM LookUp'!$B$5:$D$8, 3, FALSE)</f>
        <v>-75</v>
      </c>
      <c r="V7452" s="21">
        <f t="shared" si="2109"/>
        <v>16.133695767520116</v>
      </c>
      <c r="W7452" s="21">
        <f t="shared" si="2100"/>
        <v>210.18142394188004</v>
      </c>
      <c r="X7452" s="21">
        <f t="shared" si="2101"/>
        <v>-584.23573230532872</v>
      </c>
      <c r="Y7452" s="21">
        <f t="shared" si="2102"/>
        <v>-484.23573230532872</v>
      </c>
      <c r="Z7452" s="21">
        <f t="shared" si="2110"/>
        <v>-153.49426966051482</v>
      </c>
      <c r="AA7452" s="21">
        <f t="shared" si="2103"/>
        <v>-153.49426966051482</v>
      </c>
      <c r="AB7452" s="21">
        <f t="shared" si="2104"/>
        <v>0</v>
      </c>
      <c r="AC7452" s="21">
        <f t="shared" si="2105"/>
        <v>0</v>
      </c>
      <c r="AD7452" s="21">
        <f t="shared" si="2111"/>
        <v>0</v>
      </c>
      <c r="AE7452" s="21" t="str">
        <f t="shared" si="2106"/>
        <v>11/6/15:00</v>
      </c>
    </row>
    <row r="7453" spans="2:31">
      <c r="B7453" s="37">
        <v>11</v>
      </c>
      <c r="C7453" s="38">
        <v>6</v>
      </c>
      <c r="D7453" s="39">
        <v>16</v>
      </c>
      <c r="E7453" s="17">
        <v>11.1</v>
      </c>
      <c r="F7453" s="17">
        <v>80</v>
      </c>
      <c r="G7453" s="17">
        <v>590</v>
      </c>
      <c r="H7453" s="37">
        <f t="shared" si="2094"/>
        <v>51.98</v>
      </c>
      <c r="I7453" s="37">
        <f>IF(H7453&lt;'Roof Calculator'!$G$8, 1, 0)</f>
        <v>1</v>
      </c>
      <c r="J7453" s="37">
        <f>IF(H7453&gt;='Roof Calculator'!$G$8, 1, 0)</f>
        <v>0</v>
      </c>
      <c r="K7453" s="37">
        <f t="shared" si="2095"/>
        <v>51.98</v>
      </c>
      <c r="L7453" s="37">
        <f t="shared" si="2096"/>
        <v>0</v>
      </c>
      <c r="M7453" s="37">
        <v>0</v>
      </c>
      <c r="N7453" s="37">
        <f t="shared" si="2097"/>
        <v>80</v>
      </c>
      <c r="O7453" s="37">
        <v>0</v>
      </c>
      <c r="P7453" s="37">
        <v>0</v>
      </c>
      <c r="Q7453" s="21">
        <f t="shared" si="2098"/>
        <v>39.790999999999997</v>
      </c>
      <c r="R7453" s="21">
        <f t="shared" si="2107"/>
        <v>310.62500000000153</v>
      </c>
      <c r="S7453" s="21">
        <f t="shared" si="2108"/>
        <v>-16.771973217590691</v>
      </c>
      <c r="T7453" s="21">
        <f t="shared" si="2099"/>
        <v>86.147999999999996</v>
      </c>
      <c r="U7453" s="37">
        <f>VLOOKUP(Time_Zone, 'LSTM LookUp'!$B$5:$D$8, 3, FALSE)</f>
        <v>-75</v>
      </c>
      <c r="V7453" s="21">
        <f t="shared" si="2109"/>
        <v>16.129801146729534</v>
      </c>
      <c r="W7453" s="21">
        <f t="shared" si="2100"/>
        <v>225.1804502866824</v>
      </c>
      <c r="X7453" s="21">
        <f t="shared" si="2101"/>
        <v>-414.91941035670078</v>
      </c>
      <c r="Y7453" s="21">
        <f t="shared" si="2102"/>
        <v>-334.91941035670078</v>
      </c>
      <c r="Z7453" s="21">
        <f t="shared" si="2110"/>
        <v>-106.1636035058587</v>
      </c>
      <c r="AA7453" s="21">
        <f t="shared" si="2103"/>
        <v>-106.1636035058587</v>
      </c>
      <c r="AB7453" s="21">
        <f t="shared" si="2104"/>
        <v>0</v>
      </c>
      <c r="AC7453" s="21">
        <f t="shared" si="2105"/>
        <v>0</v>
      </c>
      <c r="AD7453" s="21">
        <f t="shared" si="2111"/>
        <v>0</v>
      </c>
      <c r="AE7453" s="21" t="str">
        <f t="shared" si="2106"/>
        <v>11/6/16:00</v>
      </c>
    </row>
    <row r="7454" spans="2:31">
      <c r="B7454" s="37">
        <v>11</v>
      </c>
      <c r="C7454" s="38">
        <v>6</v>
      </c>
      <c r="D7454" s="39">
        <v>17</v>
      </c>
      <c r="E7454" s="17">
        <v>11.7</v>
      </c>
      <c r="F7454" s="17">
        <v>53</v>
      </c>
      <c r="G7454" s="17">
        <v>361</v>
      </c>
      <c r="H7454" s="37">
        <f t="shared" si="2094"/>
        <v>53.06</v>
      </c>
      <c r="I7454" s="37">
        <f>IF(H7454&lt;'Roof Calculator'!$G$8, 1, 0)</f>
        <v>1</v>
      </c>
      <c r="J7454" s="37">
        <f>IF(H7454&gt;='Roof Calculator'!$G$8, 1, 0)</f>
        <v>0</v>
      </c>
      <c r="K7454" s="37">
        <f t="shared" si="2095"/>
        <v>53.06</v>
      </c>
      <c r="L7454" s="37">
        <f t="shared" si="2096"/>
        <v>0</v>
      </c>
      <c r="M7454" s="37">
        <v>0</v>
      </c>
      <c r="N7454" s="37">
        <f t="shared" si="2097"/>
        <v>53</v>
      </c>
      <c r="O7454" s="37">
        <v>0</v>
      </c>
      <c r="P7454" s="37">
        <v>0</v>
      </c>
      <c r="Q7454" s="21">
        <f t="shared" si="2098"/>
        <v>39.790999999999997</v>
      </c>
      <c r="R7454" s="21">
        <f t="shared" si="2107"/>
        <v>310.66666666666822</v>
      </c>
      <c r="S7454" s="21">
        <f t="shared" si="2108"/>
        <v>-16.783731125408792</v>
      </c>
      <c r="T7454" s="21">
        <f t="shared" si="2099"/>
        <v>86.147999999999996</v>
      </c>
      <c r="U7454" s="37">
        <f>VLOOKUP(Time_Zone, 'LSTM LookUp'!$B$5:$D$8, 3, FALSE)</f>
        <v>-75</v>
      </c>
      <c r="V7454" s="21">
        <f t="shared" si="2109"/>
        <v>16.125883014957893</v>
      </c>
      <c r="W7454" s="21">
        <f t="shared" si="2100"/>
        <v>240.17947075373948</v>
      </c>
      <c r="X7454" s="21">
        <f t="shared" si="2101"/>
        <v>-198.77809194533643</v>
      </c>
      <c r="Y7454" s="21">
        <f t="shared" si="2102"/>
        <v>-145.77809194533643</v>
      </c>
      <c r="Z7454" s="21">
        <f t="shared" si="2110"/>
        <v>-46.209109041015232</v>
      </c>
      <c r="AA7454" s="21">
        <f t="shared" si="2103"/>
        <v>-46.209109041015232</v>
      </c>
      <c r="AB7454" s="21">
        <f t="shared" si="2104"/>
        <v>0</v>
      </c>
      <c r="AC7454" s="21">
        <f t="shared" si="2105"/>
        <v>0</v>
      </c>
      <c r="AD7454" s="21">
        <f t="shared" si="2111"/>
        <v>0</v>
      </c>
      <c r="AE7454" s="21" t="str">
        <f t="shared" si="2106"/>
        <v>11/6/17:00</v>
      </c>
    </row>
    <row r="7455" spans="2:31">
      <c r="B7455" s="37">
        <v>11</v>
      </c>
      <c r="C7455" s="38">
        <v>6</v>
      </c>
      <c r="D7455" s="39">
        <v>18</v>
      </c>
      <c r="E7455" s="17">
        <v>8.9</v>
      </c>
      <c r="F7455" s="17">
        <v>13</v>
      </c>
      <c r="G7455" s="17">
        <v>13</v>
      </c>
      <c r="H7455" s="37">
        <f t="shared" si="2094"/>
        <v>48.02</v>
      </c>
      <c r="I7455" s="37">
        <f>IF(H7455&lt;'Roof Calculator'!$G$8, 1, 0)</f>
        <v>1</v>
      </c>
      <c r="J7455" s="37">
        <f>IF(H7455&gt;='Roof Calculator'!$G$8, 1, 0)</f>
        <v>0</v>
      </c>
      <c r="K7455" s="37">
        <f t="shared" si="2095"/>
        <v>48.02</v>
      </c>
      <c r="L7455" s="37">
        <f t="shared" si="2096"/>
        <v>0</v>
      </c>
      <c r="M7455" s="37">
        <v>0</v>
      </c>
      <c r="N7455" s="37">
        <f t="shared" si="2097"/>
        <v>13</v>
      </c>
      <c r="O7455" s="37">
        <v>0</v>
      </c>
      <c r="P7455" s="37">
        <v>0</v>
      </c>
      <c r="Q7455" s="21">
        <f t="shared" si="2098"/>
        <v>39.790999999999997</v>
      </c>
      <c r="R7455" s="21">
        <f t="shared" si="2107"/>
        <v>310.70833333333491</v>
      </c>
      <c r="S7455" s="21">
        <f t="shared" si="2108"/>
        <v>-16.795480870156684</v>
      </c>
      <c r="T7455" s="21">
        <f t="shared" si="2099"/>
        <v>86.147999999999996</v>
      </c>
      <c r="U7455" s="37">
        <f>VLOOKUP(Time_Zone, 'LSTM LookUp'!$B$5:$D$8, 3, FALSE)</f>
        <v>-75</v>
      </c>
      <c r="V7455" s="21">
        <f t="shared" si="2109"/>
        <v>16.121941375364564</v>
      </c>
      <c r="W7455" s="21">
        <f t="shared" si="2100"/>
        <v>255.17848534384112</v>
      </c>
      <c r="X7455" s="21">
        <f t="shared" si="2101"/>
        <v>-4.8503450867976046</v>
      </c>
      <c r="Y7455" s="21">
        <f t="shared" si="2102"/>
        <v>8.1496549132023954</v>
      </c>
      <c r="Z7455" s="21">
        <f t="shared" si="2110"/>
        <v>2.5832982686591022</v>
      </c>
      <c r="AA7455" s="21">
        <f t="shared" si="2103"/>
        <v>2.5832982686591022</v>
      </c>
      <c r="AB7455" s="21">
        <f t="shared" si="2104"/>
        <v>0</v>
      </c>
      <c r="AC7455" s="21">
        <f t="shared" si="2105"/>
        <v>0</v>
      </c>
      <c r="AD7455" s="21">
        <f t="shared" si="2111"/>
        <v>0</v>
      </c>
      <c r="AE7455" s="21" t="str">
        <f t="shared" si="2106"/>
        <v>11/6/18:00</v>
      </c>
    </row>
    <row r="7456" spans="2:31">
      <c r="B7456" s="37">
        <v>11</v>
      </c>
      <c r="C7456" s="38">
        <v>6</v>
      </c>
      <c r="D7456" s="39">
        <v>19</v>
      </c>
      <c r="E7456" s="17">
        <v>8.3000000000000007</v>
      </c>
      <c r="F7456" s="17">
        <v>0</v>
      </c>
      <c r="G7456" s="17">
        <v>0</v>
      </c>
      <c r="H7456" s="37">
        <f t="shared" si="2094"/>
        <v>46.94</v>
      </c>
      <c r="I7456" s="37">
        <f>IF(H7456&lt;'Roof Calculator'!$G$8, 1, 0)</f>
        <v>1</v>
      </c>
      <c r="J7456" s="37">
        <f>IF(H7456&gt;='Roof Calculator'!$G$8, 1, 0)</f>
        <v>0</v>
      </c>
      <c r="K7456" s="37">
        <f t="shared" si="2095"/>
        <v>46.94</v>
      </c>
      <c r="L7456" s="37">
        <f t="shared" si="2096"/>
        <v>0</v>
      </c>
      <c r="M7456" s="37">
        <v>0</v>
      </c>
      <c r="N7456" s="37">
        <f t="shared" si="2097"/>
        <v>0</v>
      </c>
      <c r="O7456" s="37">
        <v>0</v>
      </c>
      <c r="P7456" s="37">
        <v>0</v>
      </c>
      <c r="Q7456" s="21">
        <f t="shared" si="2098"/>
        <v>39.790999999999997</v>
      </c>
      <c r="R7456" s="21">
        <f t="shared" si="2107"/>
        <v>310.75000000000159</v>
      </c>
      <c r="S7456" s="21">
        <f t="shared" si="2108"/>
        <v>-16.807222444767788</v>
      </c>
      <c r="T7456" s="21">
        <f t="shared" si="2099"/>
        <v>86.147999999999996</v>
      </c>
      <c r="U7456" s="37">
        <f>VLOOKUP(Time_Zone, 'LSTM LookUp'!$B$5:$D$8, 3, FALSE)</f>
        <v>-75</v>
      </c>
      <c r="V7456" s="21">
        <f t="shared" si="2109"/>
        <v>16.117976231152333</v>
      </c>
      <c r="W7456" s="21">
        <f t="shared" si="2100"/>
        <v>270.17749405778807</v>
      </c>
      <c r="X7456" s="21">
        <f t="shared" si="2101"/>
        <v>0</v>
      </c>
      <c r="Y7456" s="21">
        <f t="shared" si="2102"/>
        <v>0</v>
      </c>
      <c r="Z7456" s="21">
        <f t="shared" si="2110"/>
        <v>0</v>
      </c>
      <c r="AA7456" s="21">
        <f t="shared" si="2103"/>
        <v>0</v>
      </c>
      <c r="AB7456" s="21">
        <f t="shared" si="2104"/>
        <v>0</v>
      </c>
      <c r="AC7456" s="21">
        <f t="shared" si="2105"/>
        <v>0</v>
      </c>
      <c r="AD7456" s="21">
        <f t="shared" si="2111"/>
        <v>0</v>
      </c>
      <c r="AE7456" s="21" t="str">
        <f t="shared" si="2106"/>
        <v>11/6/19:00</v>
      </c>
    </row>
    <row r="7457" spans="2:31">
      <c r="B7457" s="37">
        <v>11</v>
      </c>
      <c r="C7457" s="38">
        <v>6</v>
      </c>
      <c r="D7457" s="39">
        <v>20</v>
      </c>
      <c r="E7457" s="17">
        <v>6.7</v>
      </c>
      <c r="F7457" s="17">
        <v>0</v>
      </c>
      <c r="G7457" s="17">
        <v>0</v>
      </c>
      <c r="H7457" s="37">
        <f t="shared" si="2094"/>
        <v>44.06</v>
      </c>
      <c r="I7457" s="37">
        <f>IF(H7457&lt;'Roof Calculator'!$G$8, 1, 0)</f>
        <v>1</v>
      </c>
      <c r="J7457" s="37">
        <f>IF(H7457&gt;='Roof Calculator'!$G$8, 1, 0)</f>
        <v>0</v>
      </c>
      <c r="K7457" s="37">
        <f t="shared" si="2095"/>
        <v>44.06</v>
      </c>
      <c r="L7457" s="37">
        <f t="shared" si="2096"/>
        <v>0</v>
      </c>
      <c r="M7457" s="37">
        <v>0</v>
      </c>
      <c r="N7457" s="37">
        <f t="shared" si="2097"/>
        <v>0</v>
      </c>
      <c r="O7457" s="37">
        <v>0</v>
      </c>
      <c r="P7457" s="37">
        <v>0</v>
      </c>
      <c r="Q7457" s="21">
        <f t="shared" si="2098"/>
        <v>39.790999999999997</v>
      </c>
      <c r="R7457" s="21">
        <f t="shared" si="2107"/>
        <v>310.79166666666828</v>
      </c>
      <c r="S7457" s="21">
        <f t="shared" si="2108"/>
        <v>-16.818955842177388</v>
      </c>
      <c r="T7457" s="21">
        <f t="shared" si="2099"/>
        <v>86.147999999999996</v>
      </c>
      <c r="U7457" s="37">
        <f>VLOOKUP(Time_Zone, 'LSTM LookUp'!$B$5:$D$8, 3, FALSE)</f>
        <v>-75</v>
      </c>
      <c r="V7457" s="21">
        <f t="shared" si="2109"/>
        <v>16.113987585567362</v>
      </c>
      <c r="W7457" s="21">
        <f t="shared" si="2100"/>
        <v>285.17649689639188</v>
      </c>
      <c r="X7457" s="21">
        <f t="shared" si="2101"/>
        <v>0</v>
      </c>
      <c r="Y7457" s="21">
        <f t="shared" si="2102"/>
        <v>0</v>
      </c>
      <c r="Z7457" s="21">
        <f t="shared" si="2110"/>
        <v>0</v>
      </c>
      <c r="AA7457" s="21">
        <f t="shared" si="2103"/>
        <v>0</v>
      </c>
      <c r="AB7457" s="21">
        <f t="shared" si="2104"/>
        <v>0</v>
      </c>
      <c r="AC7457" s="21">
        <f t="shared" si="2105"/>
        <v>0</v>
      </c>
      <c r="AD7457" s="21">
        <f t="shared" si="2111"/>
        <v>0</v>
      </c>
      <c r="AE7457" s="21" t="str">
        <f t="shared" si="2106"/>
        <v>11/6/20:00</v>
      </c>
    </row>
    <row r="7458" spans="2:31">
      <c r="B7458" s="37">
        <v>11</v>
      </c>
      <c r="C7458" s="38">
        <v>6</v>
      </c>
      <c r="D7458" s="39">
        <v>21</v>
      </c>
      <c r="E7458" s="17">
        <v>5.6</v>
      </c>
      <c r="F7458" s="17">
        <v>0</v>
      </c>
      <c r="G7458" s="17">
        <v>0</v>
      </c>
      <c r="H7458" s="37">
        <f t="shared" si="2094"/>
        <v>42.08</v>
      </c>
      <c r="I7458" s="37">
        <f>IF(H7458&lt;'Roof Calculator'!$G$8, 1, 0)</f>
        <v>1</v>
      </c>
      <c r="J7458" s="37">
        <f>IF(H7458&gt;='Roof Calculator'!$G$8, 1, 0)</f>
        <v>0</v>
      </c>
      <c r="K7458" s="37">
        <f t="shared" si="2095"/>
        <v>42.08</v>
      </c>
      <c r="L7458" s="37">
        <f t="shared" si="2096"/>
        <v>0</v>
      </c>
      <c r="M7458" s="37">
        <v>0</v>
      </c>
      <c r="N7458" s="37">
        <f t="shared" si="2097"/>
        <v>0</v>
      </c>
      <c r="O7458" s="37">
        <v>0</v>
      </c>
      <c r="P7458" s="37">
        <v>0</v>
      </c>
      <c r="Q7458" s="21">
        <f t="shared" si="2098"/>
        <v>39.790999999999997</v>
      </c>
      <c r="R7458" s="21">
        <f t="shared" si="2107"/>
        <v>310.83333333333496</v>
      </c>
      <c r="S7458" s="21">
        <f t="shared" si="2108"/>
        <v>-16.830681055322504</v>
      </c>
      <c r="T7458" s="21">
        <f t="shared" si="2099"/>
        <v>86.147999999999996</v>
      </c>
      <c r="U7458" s="37">
        <f>VLOOKUP(Time_Zone, 'LSTM LookUp'!$B$5:$D$8, 3, FALSE)</f>
        <v>-75</v>
      </c>
      <c r="V7458" s="21">
        <f t="shared" si="2109"/>
        <v>16.109975441899206</v>
      </c>
      <c r="W7458" s="21">
        <f t="shared" si="2100"/>
        <v>300.17549386047483</v>
      </c>
      <c r="X7458" s="21">
        <f t="shared" si="2101"/>
        <v>0</v>
      </c>
      <c r="Y7458" s="21">
        <f t="shared" si="2102"/>
        <v>0</v>
      </c>
      <c r="Z7458" s="21">
        <f t="shared" si="2110"/>
        <v>0</v>
      </c>
      <c r="AA7458" s="21">
        <f t="shared" si="2103"/>
        <v>0</v>
      </c>
      <c r="AB7458" s="21">
        <f t="shared" si="2104"/>
        <v>0</v>
      </c>
      <c r="AC7458" s="21">
        <f t="shared" si="2105"/>
        <v>0</v>
      </c>
      <c r="AD7458" s="21">
        <f t="shared" si="2111"/>
        <v>0</v>
      </c>
      <c r="AE7458" s="21" t="str">
        <f t="shared" si="2106"/>
        <v>11/6/21:00</v>
      </c>
    </row>
    <row r="7459" spans="2:31">
      <c r="B7459" s="37">
        <v>11</v>
      </c>
      <c r="C7459" s="38">
        <v>6</v>
      </c>
      <c r="D7459" s="39">
        <v>22</v>
      </c>
      <c r="E7459" s="17">
        <v>6.7</v>
      </c>
      <c r="F7459" s="17">
        <v>0</v>
      </c>
      <c r="G7459" s="17">
        <v>0</v>
      </c>
      <c r="H7459" s="37">
        <f t="shared" si="2094"/>
        <v>44.06</v>
      </c>
      <c r="I7459" s="37">
        <f>IF(H7459&lt;'Roof Calculator'!$G$8, 1, 0)</f>
        <v>1</v>
      </c>
      <c r="J7459" s="37">
        <f>IF(H7459&gt;='Roof Calculator'!$G$8, 1, 0)</f>
        <v>0</v>
      </c>
      <c r="K7459" s="37">
        <f t="shared" si="2095"/>
        <v>44.06</v>
      </c>
      <c r="L7459" s="37">
        <f t="shared" si="2096"/>
        <v>0</v>
      </c>
      <c r="M7459" s="37">
        <v>0</v>
      </c>
      <c r="N7459" s="37">
        <f t="shared" si="2097"/>
        <v>0</v>
      </c>
      <c r="O7459" s="37">
        <v>0</v>
      </c>
      <c r="P7459" s="37">
        <v>0</v>
      </c>
      <c r="Q7459" s="21">
        <f t="shared" si="2098"/>
        <v>39.790999999999997</v>
      </c>
      <c r="R7459" s="21">
        <f t="shared" si="2107"/>
        <v>310.87500000000165</v>
      </c>
      <c r="S7459" s="21">
        <f t="shared" si="2108"/>
        <v>-16.842398077141983</v>
      </c>
      <c r="T7459" s="21">
        <f t="shared" si="2099"/>
        <v>86.147999999999996</v>
      </c>
      <c r="U7459" s="37">
        <f>VLOOKUP(Time_Zone, 'LSTM LookUp'!$B$5:$D$8, 3, FALSE)</f>
        <v>-75</v>
      </c>
      <c r="V7459" s="21">
        <f t="shared" si="2109"/>
        <v>16.105939803480815</v>
      </c>
      <c r="W7459" s="21">
        <f t="shared" si="2100"/>
        <v>315.17448495087018</v>
      </c>
      <c r="X7459" s="21">
        <f t="shared" si="2101"/>
        <v>0</v>
      </c>
      <c r="Y7459" s="21">
        <f t="shared" si="2102"/>
        <v>0</v>
      </c>
      <c r="Z7459" s="21">
        <f t="shared" si="2110"/>
        <v>0</v>
      </c>
      <c r="AA7459" s="21">
        <f t="shared" si="2103"/>
        <v>0</v>
      </c>
      <c r="AB7459" s="21">
        <f t="shared" si="2104"/>
        <v>0</v>
      </c>
      <c r="AC7459" s="21">
        <f t="shared" si="2105"/>
        <v>0</v>
      </c>
      <c r="AD7459" s="21">
        <f t="shared" si="2111"/>
        <v>0</v>
      </c>
      <c r="AE7459" s="21" t="str">
        <f t="shared" si="2106"/>
        <v>11/6/22:00</v>
      </c>
    </row>
    <row r="7460" spans="2:31">
      <c r="B7460" s="37">
        <v>11</v>
      </c>
      <c r="C7460" s="38">
        <v>6</v>
      </c>
      <c r="D7460" s="39">
        <v>23</v>
      </c>
      <c r="E7460" s="17">
        <v>6.7</v>
      </c>
      <c r="F7460" s="17">
        <v>0</v>
      </c>
      <c r="G7460" s="17">
        <v>0</v>
      </c>
      <c r="H7460" s="37">
        <f t="shared" si="2094"/>
        <v>44.06</v>
      </c>
      <c r="I7460" s="37">
        <f>IF(H7460&lt;'Roof Calculator'!$G$8, 1, 0)</f>
        <v>1</v>
      </c>
      <c r="J7460" s="37">
        <f>IF(H7460&gt;='Roof Calculator'!$G$8, 1, 0)</f>
        <v>0</v>
      </c>
      <c r="K7460" s="37">
        <f t="shared" si="2095"/>
        <v>44.06</v>
      </c>
      <c r="L7460" s="37">
        <f t="shared" si="2096"/>
        <v>0</v>
      </c>
      <c r="M7460" s="37">
        <v>0</v>
      </c>
      <c r="N7460" s="37">
        <f t="shared" si="2097"/>
        <v>0</v>
      </c>
      <c r="O7460" s="37">
        <v>0</v>
      </c>
      <c r="P7460" s="37">
        <v>0</v>
      </c>
      <c r="Q7460" s="21">
        <f t="shared" si="2098"/>
        <v>39.790999999999997</v>
      </c>
      <c r="R7460" s="21">
        <f t="shared" si="2107"/>
        <v>310.91666666666833</v>
      </c>
      <c r="S7460" s="21">
        <f t="shared" si="2108"/>
        <v>-16.854106900576504</v>
      </c>
      <c r="T7460" s="21">
        <f t="shared" si="2099"/>
        <v>86.147999999999996</v>
      </c>
      <c r="U7460" s="37">
        <f>VLOOKUP(Time_Zone, 'LSTM LookUp'!$B$5:$D$8, 3, FALSE)</f>
        <v>-75</v>
      </c>
      <c r="V7460" s="21">
        <f t="shared" si="2109"/>
        <v>16.101880673688505</v>
      </c>
      <c r="W7460" s="21">
        <f t="shared" si="2100"/>
        <v>330.17347016842217</v>
      </c>
      <c r="X7460" s="21">
        <f t="shared" si="2101"/>
        <v>0</v>
      </c>
      <c r="Y7460" s="21">
        <f t="shared" si="2102"/>
        <v>0</v>
      </c>
      <c r="Z7460" s="21">
        <f t="shared" si="2110"/>
        <v>0</v>
      </c>
      <c r="AA7460" s="21">
        <f t="shared" si="2103"/>
        <v>0</v>
      </c>
      <c r="AB7460" s="21">
        <f t="shared" si="2104"/>
        <v>0</v>
      </c>
      <c r="AC7460" s="21">
        <f t="shared" si="2105"/>
        <v>0</v>
      </c>
      <c r="AD7460" s="21">
        <f t="shared" si="2111"/>
        <v>0</v>
      </c>
      <c r="AE7460" s="21" t="str">
        <f t="shared" si="2106"/>
        <v>11/6/23:00</v>
      </c>
    </row>
    <row r="7461" spans="2:31">
      <c r="B7461" s="37">
        <v>11</v>
      </c>
      <c r="C7461" s="38">
        <v>6</v>
      </c>
      <c r="D7461" s="39">
        <v>24</v>
      </c>
      <c r="E7461" s="17">
        <v>6.1</v>
      </c>
      <c r="F7461" s="17">
        <v>0</v>
      </c>
      <c r="G7461" s="17">
        <v>0</v>
      </c>
      <c r="H7461" s="37">
        <f t="shared" si="2094"/>
        <v>42.980000000000004</v>
      </c>
      <c r="I7461" s="37">
        <f>IF(H7461&lt;'Roof Calculator'!$G$8, 1, 0)</f>
        <v>1</v>
      </c>
      <c r="J7461" s="37">
        <f>IF(H7461&gt;='Roof Calculator'!$G$8, 1, 0)</f>
        <v>0</v>
      </c>
      <c r="K7461" s="37">
        <f t="shared" si="2095"/>
        <v>42.980000000000004</v>
      </c>
      <c r="L7461" s="37">
        <f t="shared" si="2096"/>
        <v>0</v>
      </c>
      <c r="M7461" s="37">
        <v>0</v>
      </c>
      <c r="N7461" s="37">
        <f t="shared" si="2097"/>
        <v>0</v>
      </c>
      <c r="O7461" s="37">
        <v>0</v>
      </c>
      <c r="P7461" s="37">
        <v>0</v>
      </c>
      <c r="Q7461" s="21">
        <f t="shared" si="2098"/>
        <v>39.790999999999997</v>
      </c>
      <c r="R7461" s="21">
        <f t="shared" si="2107"/>
        <v>310.95833333333502</v>
      </c>
      <c r="S7461" s="21">
        <f t="shared" si="2108"/>
        <v>-16.865807518568552</v>
      </c>
      <c r="T7461" s="21">
        <f t="shared" si="2099"/>
        <v>86.147999999999996</v>
      </c>
      <c r="U7461" s="37">
        <f>VLOOKUP(Time_Zone, 'LSTM LookUp'!$B$5:$D$8, 3, FALSE)</f>
        <v>-75</v>
      </c>
      <c r="V7461" s="21">
        <f t="shared" si="2109"/>
        <v>16.097798055941979</v>
      </c>
      <c r="W7461" s="21">
        <f t="shared" si="2100"/>
        <v>345.17244951398544</v>
      </c>
      <c r="X7461" s="21">
        <f t="shared" si="2101"/>
        <v>0</v>
      </c>
      <c r="Y7461" s="21">
        <f t="shared" si="2102"/>
        <v>0</v>
      </c>
      <c r="Z7461" s="21">
        <f t="shared" si="2110"/>
        <v>0</v>
      </c>
      <c r="AA7461" s="21">
        <f t="shared" si="2103"/>
        <v>0</v>
      </c>
      <c r="AB7461" s="21">
        <f t="shared" si="2104"/>
        <v>0</v>
      </c>
      <c r="AC7461" s="21">
        <f t="shared" si="2105"/>
        <v>0</v>
      </c>
      <c r="AD7461" s="21">
        <f t="shared" si="2111"/>
        <v>0</v>
      </c>
      <c r="AE7461" s="21" t="str">
        <f t="shared" si="2106"/>
        <v>11/6/24:00</v>
      </c>
    </row>
    <row r="7462" spans="2:31">
      <c r="B7462" s="37">
        <v>11</v>
      </c>
      <c r="C7462" s="38">
        <v>7</v>
      </c>
      <c r="D7462" s="39">
        <v>1</v>
      </c>
      <c r="E7462" s="17">
        <v>6.7</v>
      </c>
      <c r="F7462" s="17">
        <v>0</v>
      </c>
      <c r="G7462" s="17">
        <v>0</v>
      </c>
      <c r="H7462" s="37">
        <f t="shared" si="2094"/>
        <v>44.06</v>
      </c>
      <c r="I7462" s="37">
        <f>IF(H7462&lt;'Roof Calculator'!$G$8, 1, 0)</f>
        <v>1</v>
      </c>
      <c r="J7462" s="37">
        <f>IF(H7462&gt;='Roof Calculator'!$G$8, 1, 0)</f>
        <v>0</v>
      </c>
      <c r="K7462" s="37">
        <f t="shared" si="2095"/>
        <v>44.06</v>
      </c>
      <c r="L7462" s="37">
        <f t="shared" si="2096"/>
        <v>0</v>
      </c>
      <c r="M7462" s="37">
        <v>0</v>
      </c>
      <c r="N7462" s="37">
        <f t="shared" si="2097"/>
        <v>0</v>
      </c>
      <c r="O7462" s="37">
        <v>0</v>
      </c>
      <c r="P7462" s="37">
        <v>0</v>
      </c>
      <c r="Q7462" s="21">
        <f t="shared" si="2098"/>
        <v>39.790999999999997</v>
      </c>
      <c r="R7462" s="21">
        <f t="shared" si="2107"/>
        <v>311.00000000000171</v>
      </c>
      <c r="S7462" s="21">
        <f t="shared" si="2108"/>
        <v>-16.877499924062437</v>
      </c>
      <c r="T7462" s="21">
        <f t="shared" si="2099"/>
        <v>86.147999999999996</v>
      </c>
      <c r="U7462" s="37">
        <f>VLOOKUP(Time_Zone, 'LSTM LookUp'!$B$5:$D$8, 3, FALSE)</f>
        <v>-75</v>
      </c>
      <c r="V7462" s="21">
        <f t="shared" si="2109"/>
        <v>16.093691953704301</v>
      </c>
      <c r="W7462" s="21">
        <f t="shared" si="2100"/>
        <v>0.17142298842604653</v>
      </c>
      <c r="X7462" s="21">
        <f t="shared" si="2101"/>
        <v>0</v>
      </c>
      <c r="Y7462" s="21">
        <f t="shared" si="2102"/>
        <v>0</v>
      </c>
      <c r="Z7462" s="21">
        <f t="shared" si="2110"/>
        <v>0</v>
      </c>
      <c r="AA7462" s="21">
        <f t="shared" si="2103"/>
        <v>0</v>
      </c>
      <c r="AB7462" s="21">
        <f t="shared" si="2104"/>
        <v>0</v>
      </c>
      <c r="AC7462" s="21">
        <f t="shared" si="2105"/>
        <v>0</v>
      </c>
      <c r="AD7462" s="21">
        <f t="shared" si="2111"/>
        <v>0</v>
      </c>
      <c r="AE7462" s="21" t="str">
        <f t="shared" si="2106"/>
        <v>11/7/1:00</v>
      </c>
    </row>
    <row r="7463" spans="2:31">
      <c r="B7463" s="37">
        <v>11</v>
      </c>
      <c r="C7463" s="38">
        <v>7</v>
      </c>
      <c r="D7463" s="39">
        <v>2</v>
      </c>
      <c r="E7463" s="17">
        <v>7.2</v>
      </c>
      <c r="F7463" s="17">
        <v>0</v>
      </c>
      <c r="G7463" s="17">
        <v>0</v>
      </c>
      <c r="H7463" s="37">
        <f t="shared" si="2094"/>
        <v>44.96</v>
      </c>
      <c r="I7463" s="37">
        <f>IF(H7463&lt;'Roof Calculator'!$G$8, 1, 0)</f>
        <v>1</v>
      </c>
      <c r="J7463" s="37">
        <f>IF(H7463&gt;='Roof Calculator'!$G$8, 1, 0)</f>
        <v>0</v>
      </c>
      <c r="K7463" s="37">
        <f t="shared" si="2095"/>
        <v>44.96</v>
      </c>
      <c r="L7463" s="37">
        <f t="shared" si="2096"/>
        <v>0</v>
      </c>
      <c r="M7463" s="37">
        <v>0</v>
      </c>
      <c r="N7463" s="37">
        <f t="shared" si="2097"/>
        <v>0</v>
      </c>
      <c r="O7463" s="37">
        <v>0</v>
      </c>
      <c r="P7463" s="37">
        <v>0</v>
      </c>
      <c r="Q7463" s="21">
        <f t="shared" si="2098"/>
        <v>39.790999999999997</v>
      </c>
      <c r="R7463" s="21">
        <f t="shared" si="2107"/>
        <v>311.04166666666839</v>
      </c>
      <c r="S7463" s="21">
        <f t="shared" si="2108"/>
        <v>-16.889184110004312</v>
      </c>
      <c r="T7463" s="21">
        <f t="shared" si="2099"/>
        <v>86.147999999999996</v>
      </c>
      <c r="U7463" s="37">
        <f>VLOOKUP(Time_Zone, 'LSTM LookUp'!$B$5:$D$8, 3, FALSE)</f>
        <v>-75</v>
      </c>
      <c r="V7463" s="21">
        <f t="shared" si="2109"/>
        <v>16.089562370481911</v>
      </c>
      <c r="W7463" s="21">
        <f t="shared" si="2100"/>
        <v>15.170390592620455</v>
      </c>
      <c r="X7463" s="21">
        <f t="shared" si="2101"/>
        <v>0</v>
      </c>
      <c r="Y7463" s="21">
        <f t="shared" si="2102"/>
        <v>0</v>
      </c>
      <c r="Z7463" s="21">
        <f t="shared" si="2110"/>
        <v>0</v>
      </c>
      <c r="AA7463" s="21">
        <f t="shared" si="2103"/>
        <v>0</v>
      </c>
      <c r="AB7463" s="21">
        <f t="shared" si="2104"/>
        <v>0</v>
      </c>
      <c r="AC7463" s="21">
        <f t="shared" si="2105"/>
        <v>0</v>
      </c>
      <c r="AD7463" s="21">
        <f t="shared" si="2111"/>
        <v>0</v>
      </c>
      <c r="AE7463" s="21" t="str">
        <f t="shared" si="2106"/>
        <v>11/7/2:00</v>
      </c>
    </row>
    <row r="7464" spans="2:31">
      <c r="B7464" s="37">
        <v>11</v>
      </c>
      <c r="C7464" s="38">
        <v>7</v>
      </c>
      <c r="D7464" s="39">
        <v>3</v>
      </c>
      <c r="E7464" s="17">
        <v>7.2</v>
      </c>
      <c r="F7464" s="17">
        <v>0</v>
      </c>
      <c r="G7464" s="17">
        <v>0</v>
      </c>
      <c r="H7464" s="37">
        <f t="shared" si="2094"/>
        <v>44.96</v>
      </c>
      <c r="I7464" s="37">
        <f>IF(H7464&lt;'Roof Calculator'!$G$8, 1, 0)</f>
        <v>1</v>
      </c>
      <c r="J7464" s="37">
        <f>IF(H7464&gt;='Roof Calculator'!$G$8, 1, 0)</f>
        <v>0</v>
      </c>
      <c r="K7464" s="37">
        <f t="shared" si="2095"/>
        <v>44.96</v>
      </c>
      <c r="L7464" s="37">
        <f t="shared" si="2096"/>
        <v>0</v>
      </c>
      <c r="M7464" s="37">
        <v>0</v>
      </c>
      <c r="N7464" s="37">
        <f t="shared" si="2097"/>
        <v>0</v>
      </c>
      <c r="O7464" s="37">
        <v>0</v>
      </c>
      <c r="P7464" s="37">
        <v>0</v>
      </c>
      <c r="Q7464" s="21">
        <f t="shared" si="2098"/>
        <v>39.790999999999997</v>
      </c>
      <c r="R7464" s="21">
        <f t="shared" si="2107"/>
        <v>311.08333333333508</v>
      </c>
      <c r="S7464" s="21">
        <f t="shared" si="2108"/>
        <v>-16.900860069342201</v>
      </c>
      <c r="T7464" s="21">
        <f t="shared" si="2099"/>
        <v>86.147999999999996</v>
      </c>
      <c r="U7464" s="37">
        <f>VLOOKUP(Time_Zone, 'LSTM LookUp'!$B$5:$D$8, 3, FALSE)</f>
        <v>-75</v>
      </c>
      <c r="V7464" s="21">
        <f t="shared" si="2109"/>
        <v>16.085409309824609</v>
      </c>
      <c r="W7464" s="21">
        <f t="shared" si="2100"/>
        <v>30.16935232745616</v>
      </c>
      <c r="X7464" s="21">
        <f t="shared" si="2101"/>
        <v>0</v>
      </c>
      <c r="Y7464" s="21">
        <f t="shared" si="2102"/>
        <v>0</v>
      </c>
      <c r="Z7464" s="21">
        <f t="shared" si="2110"/>
        <v>0</v>
      </c>
      <c r="AA7464" s="21">
        <f t="shared" si="2103"/>
        <v>0</v>
      </c>
      <c r="AB7464" s="21">
        <f t="shared" si="2104"/>
        <v>0</v>
      </c>
      <c r="AC7464" s="21">
        <f t="shared" si="2105"/>
        <v>0</v>
      </c>
      <c r="AD7464" s="21">
        <f t="shared" si="2111"/>
        <v>0</v>
      </c>
      <c r="AE7464" s="21" t="str">
        <f t="shared" si="2106"/>
        <v>11/7/3:00</v>
      </c>
    </row>
    <row r="7465" spans="2:31">
      <c r="B7465" s="37">
        <v>11</v>
      </c>
      <c r="C7465" s="38">
        <v>7</v>
      </c>
      <c r="D7465" s="39">
        <v>4</v>
      </c>
      <c r="E7465" s="17">
        <v>7.8</v>
      </c>
      <c r="F7465" s="17">
        <v>0</v>
      </c>
      <c r="G7465" s="17">
        <v>0</v>
      </c>
      <c r="H7465" s="37">
        <f t="shared" si="2094"/>
        <v>46.04</v>
      </c>
      <c r="I7465" s="37">
        <f>IF(H7465&lt;'Roof Calculator'!$G$8, 1, 0)</f>
        <v>1</v>
      </c>
      <c r="J7465" s="37">
        <f>IF(H7465&gt;='Roof Calculator'!$G$8, 1, 0)</f>
        <v>0</v>
      </c>
      <c r="K7465" s="37">
        <f t="shared" si="2095"/>
        <v>46.04</v>
      </c>
      <c r="L7465" s="37">
        <f t="shared" si="2096"/>
        <v>0</v>
      </c>
      <c r="M7465" s="37">
        <v>0</v>
      </c>
      <c r="N7465" s="37">
        <f t="shared" si="2097"/>
        <v>0</v>
      </c>
      <c r="O7465" s="37">
        <v>0</v>
      </c>
      <c r="P7465" s="37">
        <v>0</v>
      </c>
      <c r="Q7465" s="21">
        <f t="shared" si="2098"/>
        <v>39.790999999999997</v>
      </c>
      <c r="R7465" s="21">
        <f t="shared" si="2107"/>
        <v>311.12500000000176</v>
      </c>
      <c r="S7465" s="21">
        <f t="shared" si="2108"/>
        <v>-16.912527795025941</v>
      </c>
      <c r="T7465" s="21">
        <f t="shared" si="2099"/>
        <v>86.147999999999996</v>
      </c>
      <c r="U7465" s="37">
        <f>VLOOKUP(Time_Zone, 'LSTM LookUp'!$B$5:$D$8, 3, FALSE)</f>
        <v>-75</v>
      </c>
      <c r="V7465" s="21">
        <f t="shared" si="2109"/>
        <v>16.081232775325546</v>
      </c>
      <c r="W7465" s="21">
        <f t="shared" si="2100"/>
        <v>45.168308193831393</v>
      </c>
      <c r="X7465" s="21">
        <f t="shared" si="2101"/>
        <v>0</v>
      </c>
      <c r="Y7465" s="21">
        <f t="shared" si="2102"/>
        <v>0</v>
      </c>
      <c r="Z7465" s="21">
        <f t="shared" si="2110"/>
        <v>0</v>
      </c>
      <c r="AA7465" s="21">
        <f t="shared" si="2103"/>
        <v>0</v>
      </c>
      <c r="AB7465" s="21">
        <f t="shared" si="2104"/>
        <v>0</v>
      </c>
      <c r="AC7465" s="21">
        <f t="shared" si="2105"/>
        <v>0</v>
      </c>
      <c r="AD7465" s="21">
        <f t="shared" si="2111"/>
        <v>0</v>
      </c>
      <c r="AE7465" s="21" t="str">
        <f t="shared" si="2106"/>
        <v>11/7/4:00</v>
      </c>
    </row>
    <row r="7466" spans="2:31">
      <c r="B7466" s="37">
        <v>11</v>
      </c>
      <c r="C7466" s="38">
        <v>7</v>
      </c>
      <c r="D7466" s="39">
        <v>5</v>
      </c>
      <c r="E7466" s="17">
        <v>7.2</v>
      </c>
      <c r="F7466" s="17">
        <v>0</v>
      </c>
      <c r="G7466" s="17">
        <v>0</v>
      </c>
      <c r="H7466" s="37">
        <f t="shared" si="2094"/>
        <v>44.96</v>
      </c>
      <c r="I7466" s="37">
        <f>IF(H7466&lt;'Roof Calculator'!$G$8, 1, 0)</f>
        <v>1</v>
      </c>
      <c r="J7466" s="37">
        <f>IF(H7466&gt;='Roof Calculator'!$G$8, 1, 0)</f>
        <v>0</v>
      </c>
      <c r="K7466" s="37">
        <f t="shared" si="2095"/>
        <v>44.96</v>
      </c>
      <c r="L7466" s="37">
        <f t="shared" si="2096"/>
        <v>0</v>
      </c>
      <c r="M7466" s="37">
        <v>0</v>
      </c>
      <c r="N7466" s="37">
        <f t="shared" si="2097"/>
        <v>0</v>
      </c>
      <c r="O7466" s="37">
        <v>0</v>
      </c>
      <c r="P7466" s="37">
        <v>0</v>
      </c>
      <c r="Q7466" s="21">
        <f t="shared" si="2098"/>
        <v>39.790999999999997</v>
      </c>
      <c r="R7466" s="21">
        <f t="shared" si="2107"/>
        <v>311.16666666666845</v>
      </c>
      <c r="S7466" s="21">
        <f t="shared" si="2108"/>
        <v>-16.924187280007263</v>
      </c>
      <c r="T7466" s="21">
        <f t="shared" si="2099"/>
        <v>86.147999999999996</v>
      </c>
      <c r="U7466" s="37">
        <f>VLOOKUP(Time_Zone, 'LSTM LookUp'!$B$5:$D$8, 3, FALSE)</f>
        <v>-75</v>
      </c>
      <c r="V7466" s="21">
        <f t="shared" si="2109"/>
        <v>16.077032770621226</v>
      </c>
      <c r="W7466" s="21">
        <f t="shared" si="2100"/>
        <v>60.167258192655311</v>
      </c>
      <c r="X7466" s="21">
        <f t="shared" si="2101"/>
        <v>0</v>
      </c>
      <c r="Y7466" s="21">
        <f t="shared" si="2102"/>
        <v>0</v>
      </c>
      <c r="Z7466" s="21">
        <f t="shared" si="2110"/>
        <v>0</v>
      </c>
      <c r="AA7466" s="21">
        <f t="shared" si="2103"/>
        <v>0</v>
      </c>
      <c r="AB7466" s="21">
        <f t="shared" si="2104"/>
        <v>0</v>
      </c>
      <c r="AC7466" s="21">
        <f t="shared" si="2105"/>
        <v>0</v>
      </c>
      <c r="AD7466" s="21">
        <f t="shared" si="2111"/>
        <v>0</v>
      </c>
      <c r="AE7466" s="21" t="str">
        <f t="shared" si="2106"/>
        <v>11/7/5:00</v>
      </c>
    </row>
    <row r="7467" spans="2:31">
      <c r="B7467" s="37">
        <v>11</v>
      </c>
      <c r="C7467" s="38">
        <v>7</v>
      </c>
      <c r="D7467" s="39">
        <v>6</v>
      </c>
      <c r="E7467" s="17">
        <v>7.8</v>
      </c>
      <c r="F7467" s="17">
        <v>0</v>
      </c>
      <c r="G7467" s="17">
        <v>0</v>
      </c>
      <c r="H7467" s="37">
        <f t="shared" si="2094"/>
        <v>46.04</v>
      </c>
      <c r="I7467" s="37">
        <f>IF(H7467&lt;'Roof Calculator'!$G$8, 1, 0)</f>
        <v>1</v>
      </c>
      <c r="J7467" s="37">
        <f>IF(H7467&gt;='Roof Calculator'!$G$8, 1, 0)</f>
        <v>0</v>
      </c>
      <c r="K7467" s="37">
        <f t="shared" si="2095"/>
        <v>46.04</v>
      </c>
      <c r="L7467" s="37">
        <f t="shared" si="2096"/>
        <v>0</v>
      </c>
      <c r="M7467" s="37">
        <v>0</v>
      </c>
      <c r="N7467" s="37">
        <f t="shared" si="2097"/>
        <v>0</v>
      </c>
      <c r="O7467" s="37">
        <v>0</v>
      </c>
      <c r="P7467" s="37">
        <v>0</v>
      </c>
      <c r="Q7467" s="21">
        <f t="shared" si="2098"/>
        <v>39.790999999999997</v>
      </c>
      <c r="R7467" s="21">
        <f t="shared" si="2107"/>
        <v>311.20833333333513</v>
      </c>
      <c r="S7467" s="21">
        <f t="shared" si="2108"/>
        <v>-16.935838517239731</v>
      </c>
      <c r="T7467" s="21">
        <f t="shared" si="2099"/>
        <v>86.147999999999996</v>
      </c>
      <c r="U7467" s="37">
        <f>VLOOKUP(Time_Zone, 'LSTM LookUp'!$B$5:$D$8, 3, FALSE)</f>
        <v>-75</v>
      </c>
      <c r="V7467" s="21">
        <f t="shared" si="2109"/>
        <v>16.072809299391523</v>
      </c>
      <c r="W7467" s="21">
        <f t="shared" si="2100"/>
        <v>75.166202324847887</v>
      </c>
      <c r="X7467" s="21">
        <f t="shared" si="2101"/>
        <v>0</v>
      </c>
      <c r="Y7467" s="21">
        <f t="shared" si="2102"/>
        <v>0</v>
      </c>
      <c r="Z7467" s="21">
        <f t="shared" si="2110"/>
        <v>0</v>
      </c>
      <c r="AA7467" s="21">
        <f t="shared" si="2103"/>
        <v>0</v>
      </c>
      <c r="AB7467" s="21">
        <f t="shared" si="2104"/>
        <v>0</v>
      </c>
      <c r="AC7467" s="21">
        <f t="shared" si="2105"/>
        <v>0</v>
      </c>
      <c r="AD7467" s="21">
        <f t="shared" si="2111"/>
        <v>0</v>
      </c>
      <c r="AE7467" s="21" t="str">
        <f t="shared" si="2106"/>
        <v>11/7/6:00</v>
      </c>
    </row>
    <row r="7468" spans="2:31">
      <c r="B7468" s="37">
        <v>11</v>
      </c>
      <c r="C7468" s="38">
        <v>7</v>
      </c>
      <c r="D7468" s="39">
        <v>7</v>
      </c>
      <c r="E7468" s="17">
        <v>8.3000000000000007</v>
      </c>
      <c r="F7468" s="17">
        <v>0</v>
      </c>
      <c r="G7468" s="17">
        <v>0</v>
      </c>
      <c r="H7468" s="37">
        <f t="shared" si="2094"/>
        <v>46.94</v>
      </c>
      <c r="I7468" s="37">
        <f>IF(H7468&lt;'Roof Calculator'!$G$8, 1, 0)</f>
        <v>1</v>
      </c>
      <c r="J7468" s="37">
        <f>IF(H7468&gt;='Roof Calculator'!$G$8, 1, 0)</f>
        <v>0</v>
      </c>
      <c r="K7468" s="37">
        <f t="shared" si="2095"/>
        <v>46.94</v>
      </c>
      <c r="L7468" s="37">
        <f t="shared" si="2096"/>
        <v>0</v>
      </c>
      <c r="M7468" s="37">
        <v>0</v>
      </c>
      <c r="N7468" s="37">
        <f t="shared" si="2097"/>
        <v>0</v>
      </c>
      <c r="O7468" s="37">
        <v>0</v>
      </c>
      <c r="P7468" s="37">
        <v>0</v>
      </c>
      <c r="Q7468" s="21">
        <f t="shared" si="2098"/>
        <v>39.790999999999997</v>
      </c>
      <c r="R7468" s="21">
        <f t="shared" si="2107"/>
        <v>311.25000000000182</v>
      </c>
      <c r="S7468" s="21">
        <f t="shared" si="2108"/>
        <v>-16.94748149967883</v>
      </c>
      <c r="T7468" s="21">
        <f t="shared" si="2099"/>
        <v>86.147999999999996</v>
      </c>
      <c r="U7468" s="37">
        <f>VLOOKUP(Time_Zone, 'LSTM LookUp'!$B$5:$D$8, 3, FALSE)</f>
        <v>-75</v>
      </c>
      <c r="V7468" s="21">
        <f t="shared" si="2109"/>
        <v>16.068562365359611</v>
      </c>
      <c r="W7468" s="21">
        <f t="shared" si="2100"/>
        <v>90.165140591339892</v>
      </c>
      <c r="X7468" s="21">
        <f t="shared" si="2101"/>
        <v>0</v>
      </c>
      <c r="Y7468" s="21">
        <f t="shared" si="2102"/>
        <v>0</v>
      </c>
      <c r="Z7468" s="21">
        <f t="shared" si="2110"/>
        <v>0</v>
      </c>
      <c r="AA7468" s="21">
        <f t="shared" si="2103"/>
        <v>0</v>
      </c>
      <c r="AB7468" s="21">
        <f t="shared" si="2104"/>
        <v>0</v>
      </c>
      <c r="AC7468" s="21">
        <f t="shared" si="2105"/>
        <v>0</v>
      </c>
      <c r="AD7468" s="21">
        <f t="shared" si="2111"/>
        <v>0</v>
      </c>
      <c r="AE7468" s="21" t="str">
        <f t="shared" si="2106"/>
        <v>11/7/7:00</v>
      </c>
    </row>
    <row r="7469" spans="2:31">
      <c r="B7469" s="37">
        <v>11</v>
      </c>
      <c r="C7469" s="38">
        <v>7</v>
      </c>
      <c r="D7469" s="39">
        <v>8</v>
      </c>
      <c r="E7469" s="17">
        <v>8.3000000000000007</v>
      </c>
      <c r="F7469" s="17">
        <v>10</v>
      </c>
      <c r="G7469" s="17">
        <v>0</v>
      </c>
      <c r="H7469" s="37">
        <f t="shared" si="2094"/>
        <v>46.94</v>
      </c>
      <c r="I7469" s="37">
        <f>IF(H7469&lt;'Roof Calculator'!$G$8, 1, 0)</f>
        <v>1</v>
      </c>
      <c r="J7469" s="37">
        <f>IF(H7469&gt;='Roof Calculator'!$G$8, 1, 0)</f>
        <v>0</v>
      </c>
      <c r="K7469" s="37">
        <f t="shared" si="2095"/>
        <v>46.94</v>
      </c>
      <c r="L7469" s="37">
        <f t="shared" si="2096"/>
        <v>0</v>
      </c>
      <c r="M7469" s="37">
        <v>0</v>
      </c>
      <c r="N7469" s="37">
        <f t="shared" si="2097"/>
        <v>10</v>
      </c>
      <c r="O7469" s="37">
        <v>0</v>
      </c>
      <c r="P7469" s="37">
        <v>0</v>
      </c>
      <c r="Q7469" s="21">
        <f t="shared" si="2098"/>
        <v>39.790999999999997</v>
      </c>
      <c r="R7469" s="21">
        <f t="shared" si="2107"/>
        <v>311.2916666666685</v>
      </c>
      <c r="S7469" s="21">
        <f t="shared" si="2108"/>
        <v>-16.959116220281885</v>
      </c>
      <c r="T7469" s="21">
        <f t="shared" si="2099"/>
        <v>86.147999999999996</v>
      </c>
      <c r="U7469" s="37">
        <f>VLOOKUP(Time_Zone, 'LSTM LookUp'!$B$5:$D$8, 3, FALSE)</f>
        <v>-75</v>
      </c>
      <c r="V7469" s="21">
        <f t="shared" si="2109"/>
        <v>16.064291972292047</v>
      </c>
      <c r="W7469" s="21">
        <f t="shared" si="2100"/>
        <v>105.16407299307303</v>
      </c>
      <c r="X7469" s="21">
        <f t="shared" si="2101"/>
        <v>0</v>
      </c>
      <c r="Y7469" s="21">
        <f t="shared" si="2102"/>
        <v>10</v>
      </c>
      <c r="Z7469" s="21">
        <f t="shared" si="2110"/>
        <v>3.1698253437383874</v>
      </c>
      <c r="AA7469" s="21">
        <f t="shared" si="2103"/>
        <v>3.1698253437383874</v>
      </c>
      <c r="AB7469" s="21">
        <f t="shared" si="2104"/>
        <v>0</v>
      </c>
      <c r="AC7469" s="21">
        <f t="shared" si="2105"/>
        <v>0</v>
      </c>
      <c r="AD7469" s="21">
        <f t="shared" si="2111"/>
        <v>0</v>
      </c>
      <c r="AE7469" s="21" t="str">
        <f t="shared" si="2106"/>
        <v>11/7/8:00</v>
      </c>
    </row>
    <row r="7470" spans="2:31">
      <c r="B7470" s="37">
        <v>11</v>
      </c>
      <c r="C7470" s="38">
        <v>7</v>
      </c>
      <c r="D7470" s="39">
        <v>9</v>
      </c>
      <c r="E7470" s="17">
        <v>8.9</v>
      </c>
      <c r="F7470" s="17">
        <v>34</v>
      </c>
      <c r="G7470" s="17">
        <v>5</v>
      </c>
      <c r="H7470" s="37">
        <f t="shared" si="2094"/>
        <v>48.02</v>
      </c>
      <c r="I7470" s="37">
        <f>IF(H7470&lt;'Roof Calculator'!$G$8, 1, 0)</f>
        <v>1</v>
      </c>
      <c r="J7470" s="37">
        <f>IF(H7470&gt;='Roof Calculator'!$G$8, 1, 0)</f>
        <v>0</v>
      </c>
      <c r="K7470" s="37">
        <f t="shared" si="2095"/>
        <v>48.02</v>
      </c>
      <c r="L7470" s="37">
        <f t="shared" si="2096"/>
        <v>0</v>
      </c>
      <c r="M7470" s="37">
        <v>0</v>
      </c>
      <c r="N7470" s="37">
        <f t="shared" si="2097"/>
        <v>34</v>
      </c>
      <c r="O7470" s="37">
        <v>0</v>
      </c>
      <c r="P7470" s="37">
        <v>0</v>
      </c>
      <c r="Q7470" s="21">
        <f t="shared" si="2098"/>
        <v>39.790999999999997</v>
      </c>
      <c r="R7470" s="21">
        <f t="shared" si="2107"/>
        <v>311.33333333333519</v>
      </c>
      <c r="S7470" s="21">
        <f t="shared" si="2108"/>
        <v>-16.970742672008143</v>
      </c>
      <c r="T7470" s="21">
        <f t="shared" si="2099"/>
        <v>86.147999999999996</v>
      </c>
      <c r="U7470" s="37">
        <f>VLOOKUP(Time_Zone, 'LSTM LookUp'!$B$5:$D$8, 3, FALSE)</f>
        <v>-75</v>
      </c>
      <c r="V7470" s="21">
        <f t="shared" si="2109"/>
        <v>16.059998123998685</v>
      </c>
      <c r="W7470" s="21">
        <f t="shared" si="2100"/>
        <v>120.16299953099967</v>
      </c>
      <c r="X7470" s="21">
        <f t="shared" si="2101"/>
        <v>-2.7803663905544109</v>
      </c>
      <c r="Y7470" s="21">
        <f t="shared" si="2102"/>
        <v>31.219633609445587</v>
      </c>
      <c r="Z7470" s="21">
        <f t="shared" si="2110"/>
        <v>9.8960785837447371</v>
      </c>
      <c r="AA7470" s="21">
        <f t="shared" si="2103"/>
        <v>9.8960785837447371</v>
      </c>
      <c r="AB7470" s="21">
        <f t="shared" si="2104"/>
        <v>0</v>
      </c>
      <c r="AC7470" s="21">
        <f t="shared" si="2105"/>
        <v>0</v>
      </c>
      <c r="AD7470" s="21">
        <f t="shared" si="2111"/>
        <v>0</v>
      </c>
      <c r="AE7470" s="21" t="str">
        <f t="shared" si="2106"/>
        <v>11/7/9:00</v>
      </c>
    </row>
    <row r="7471" spans="2:31">
      <c r="B7471" s="37">
        <v>11</v>
      </c>
      <c r="C7471" s="38">
        <v>7</v>
      </c>
      <c r="D7471" s="39">
        <v>10</v>
      </c>
      <c r="E7471" s="17">
        <v>8.9</v>
      </c>
      <c r="F7471" s="17">
        <v>112</v>
      </c>
      <c r="G7471" s="17">
        <v>6</v>
      </c>
      <c r="H7471" s="37">
        <f t="shared" si="2094"/>
        <v>48.02</v>
      </c>
      <c r="I7471" s="37">
        <f>IF(H7471&lt;'Roof Calculator'!$G$8, 1, 0)</f>
        <v>1</v>
      </c>
      <c r="J7471" s="37">
        <f>IF(H7471&gt;='Roof Calculator'!$G$8, 1, 0)</f>
        <v>0</v>
      </c>
      <c r="K7471" s="37">
        <f t="shared" si="2095"/>
        <v>48.02</v>
      </c>
      <c r="L7471" s="37">
        <f t="shared" si="2096"/>
        <v>0</v>
      </c>
      <c r="M7471" s="37">
        <v>0</v>
      </c>
      <c r="N7471" s="37">
        <f t="shared" si="2097"/>
        <v>112</v>
      </c>
      <c r="O7471" s="37">
        <v>0</v>
      </c>
      <c r="P7471" s="37">
        <v>0</v>
      </c>
      <c r="Q7471" s="21">
        <f t="shared" si="2098"/>
        <v>39.790999999999997</v>
      </c>
      <c r="R7471" s="21">
        <f t="shared" si="2107"/>
        <v>311.37500000000188</v>
      </c>
      <c r="S7471" s="21">
        <f t="shared" si="2108"/>
        <v>-16.982360847818732</v>
      </c>
      <c r="T7471" s="21">
        <f t="shared" si="2099"/>
        <v>86.147999999999996</v>
      </c>
      <c r="U7471" s="37">
        <f>VLOOKUP(Time_Zone, 'LSTM LookUp'!$B$5:$D$8, 3, FALSE)</f>
        <v>-75</v>
      </c>
      <c r="V7471" s="21">
        <f t="shared" si="2109"/>
        <v>16.055680824332722</v>
      </c>
      <c r="W7471" s="21">
        <f t="shared" si="2100"/>
        <v>135.16192020608318</v>
      </c>
      <c r="X7471" s="21">
        <f t="shared" si="2101"/>
        <v>-4.2481813978623455</v>
      </c>
      <c r="Y7471" s="21">
        <f t="shared" si="2102"/>
        <v>107.75181860213766</v>
      </c>
      <c r="Z7471" s="21">
        <f t="shared" si="2110"/>
        <v>34.15544454389574</v>
      </c>
      <c r="AA7471" s="21">
        <f t="shared" si="2103"/>
        <v>34.15544454389574</v>
      </c>
      <c r="AB7471" s="21">
        <f t="shared" si="2104"/>
        <v>0</v>
      </c>
      <c r="AC7471" s="21">
        <f t="shared" si="2105"/>
        <v>0</v>
      </c>
      <c r="AD7471" s="21">
        <f t="shared" si="2111"/>
        <v>0</v>
      </c>
      <c r="AE7471" s="21" t="str">
        <f t="shared" si="2106"/>
        <v>11/7/10:00</v>
      </c>
    </row>
    <row r="7472" spans="2:31">
      <c r="B7472" s="37">
        <v>11</v>
      </c>
      <c r="C7472" s="38">
        <v>7</v>
      </c>
      <c r="D7472" s="39">
        <v>11</v>
      </c>
      <c r="E7472" s="17">
        <v>10</v>
      </c>
      <c r="F7472" s="17">
        <v>189</v>
      </c>
      <c r="G7472" s="17">
        <v>3</v>
      </c>
      <c r="H7472" s="37">
        <f t="shared" si="2094"/>
        <v>50</v>
      </c>
      <c r="I7472" s="37">
        <f>IF(H7472&lt;'Roof Calculator'!$G$8, 1, 0)</f>
        <v>1</v>
      </c>
      <c r="J7472" s="37">
        <f>IF(H7472&gt;='Roof Calculator'!$G$8, 1, 0)</f>
        <v>0</v>
      </c>
      <c r="K7472" s="37">
        <f t="shared" si="2095"/>
        <v>50</v>
      </c>
      <c r="L7472" s="37">
        <f t="shared" si="2096"/>
        <v>0</v>
      </c>
      <c r="M7472" s="37">
        <v>0</v>
      </c>
      <c r="N7472" s="37">
        <f t="shared" si="2097"/>
        <v>189</v>
      </c>
      <c r="O7472" s="37">
        <v>0</v>
      </c>
      <c r="P7472" s="37">
        <v>0</v>
      </c>
      <c r="Q7472" s="21">
        <f t="shared" si="2098"/>
        <v>39.790999999999997</v>
      </c>
      <c r="R7472" s="21">
        <f t="shared" si="2107"/>
        <v>311.41666666666856</v>
      </c>
      <c r="S7472" s="21">
        <f t="shared" si="2108"/>
        <v>-16.993970740676701</v>
      </c>
      <c r="T7472" s="21">
        <f t="shared" si="2099"/>
        <v>86.147999999999996</v>
      </c>
      <c r="U7472" s="37">
        <f>VLOOKUP(Time_Zone, 'LSTM LookUp'!$B$5:$D$8, 3, FALSE)</f>
        <v>-75</v>
      </c>
      <c r="V7472" s="21">
        <f t="shared" si="2109"/>
        <v>16.05134007719068</v>
      </c>
      <c r="W7472" s="21">
        <f t="shared" si="2100"/>
        <v>150.16083501929768</v>
      </c>
      <c r="X7472" s="21">
        <f t="shared" si="2101"/>
        <v>-2.4733894762434359</v>
      </c>
      <c r="Y7472" s="21">
        <f t="shared" si="2102"/>
        <v>186.52661052375657</v>
      </c>
      <c r="Z7472" s="21">
        <f t="shared" si="2110"/>
        <v>59.125677731982293</v>
      </c>
      <c r="AA7472" s="21">
        <f t="shared" si="2103"/>
        <v>59.125677731982293</v>
      </c>
      <c r="AB7472" s="21">
        <f t="shared" si="2104"/>
        <v>0</v>
      </c>
      <c r="AC7472" s="21">
        <f t="shared" si="2105"/>
        <v>0</v>
      </c>
      <c r="AD7472" s="21">
        <f t="shared" si="2111"/>
        <v>0</v>
      </c>
      <c r="AE7472" s="21" t="str">
        <f t="shared" si="2106"/>
        <v>11/7/11:00</v>
      </c>
    </row>
    <row r="7473" spans="2:31">
      <c r="B7473" s="37">
        <v>11</v>
      </c>
      <c r="C7473" s="38">
        <v>7</v>
      </c>
      <c r="D7473" s="39">
        <v>12</v>
      </c>
      <c r="E7473" s="17">
        <v>10.6</v>
      </c>
      <c r="F7473" s="17">
        <v>219</v>
      </c>
      <c r="G7473" s="17">
        <v>9</v>
      </c>
      <c r="H7473" s="37">
        <f t="shared" si="2094"/>
        <v>51.08</v>
      </c>
      <c r="I7473" s="37">
        <f>IF(H7473&lt;'Roof Calculator'!$G$8, 1, 0)</f>
        <v>1</v>
      </c>
      <c r="J7473" s="37">
        <f>IF(H7473&gt;='Roof Calculator'!$G$8, 1, 0)</f>
        <v>0</v>
      </c>
      <c r="K7473" s="37">
        <f t="shared" si="2095"/>
        <v>51.08</v>
      </c>
      <c r="L7473" s="37">
        <f t="shared" si="2096"/>
        <v>0</v>
      </c>
      <c r="M7473" s="37">
        <v>0</v>
      </c>
      <c r="N7473" s="37">
        <f t="shared" si="2097"/>
        <v>219</v>
      </c>
      <c r="O7473" s="37">
        <v>0</v>
      </c>
      <c r="P7473" s="37">
        <v>0</v>
      </c>
      <c r="Q7473" s="21">
        <f t="shared" si="2098"/>
        <v>39.790999999999997</v>
      </c>
      <c r="R7473" s="21">
        <f t="shared" si="2107"/>
        <v>311.45833333333525</v>
      </c>
      <c r="S7473" s="21">
        <f t="shared" si="2108"/>
        <v>-17.005572343546984</v>
      </c>
      <c r="T7473" s="21">
        <f t="shared" si="2099"/>
        <v>86.147999999999996</v>
      </c>
      <c r="U7473" s="37">
        <f>VLOOKUP(Time_Zone, 'LSTM LookUp'!$B$5:$D$8, 3, FALSE)</f>
        <v>-75</v>
      </c>
      <c r="V7473" s="21">
        <f t="shared" si="2109"/>
        <v>16.046975886512396</v>
      </c>
      <c r="W7473" s="21">
        <f t="shared" si="2100"/>
        <v>165.1597439716281</v>
      </c>
      <c r="X7473" s="21">
        <f t="shared" si="2101"/>
        <v>-8.0770668277116133</v>
      </c>
      <c r="Y7473" s="21">
        <f t="shared" si="2102"/>
        <v>210.9229331722884</v>
      </c>
      <c r="Z7473" s="21">
        <f t="shared" si="2110"/>
        <v>66.858885914515795</v>
      </c>
      <c r="AA7473" s="21">
        <f t="shared" si="2103"/>
        <v>66.858885914515795</v>
      </c>
      <c r="AB7473" s="21">
        <f t="shared" si="2104"/>
        <v>0</v>
      </c>
      <c r="AC7473" s="21">
        <f t="shared" si="2105"/>
        <v>0</v>
      </c>
      <c r="AD7473" s="21">
        <f t="shared" si="2111"/>
        <v>0</v>
      </c>
      <c r="AE7473" s="21" t="str">
        <f t="shared" si="2106"/>
        <v>11/7/12:00</v>
      </c>
    </row>
    <row r="7474" spans="2:31">
      <c r="B7474" s="37">
        <v>11</v>
      </c>
      <c r="C7474" s="38">
        <v>7</v>
      </c>
      <c r="D7474" s="39">
        <v>13</v>
      </c>
      <c r="E7474" s="17">
        <v>9.4</v>
      </c>
      <c r="F7474" s="17">
        <v>240</v>
      </c>
      <c r="G7474" s="17">
        <v>8</v>
      </c>
      <c r="H7474" s="37">
        <f t="shared" si="2094"/>
        <v>48.92</v>
      </c>
      <c r="I7474" s="37">
        <f>IF(H7474&lt;'Roof Calculator'!$G$8, 1, 0)</f>
        <v>1</v>
      </c>
      <c r="J7474" s="37">
        <f>IF(H7474&gt;='Roof Calculator'!$G$8, 1, 0)</f>
        <v>0</v>
      </c>
      <c r="K7474" s="37">
        <f t="shared" si="2095"/>
        <v>48.92</v>
      </c>
      <c r="L7474" s="37">
        <f t="shared" si="2096"/>
        <v>0</v>
      </c>
      <c r="M7474" s="37">
        <v>0</v>
      </c>
      <c r="N7474" s="37">
        <f t="shared" si="2097"/>
        <v>240</v>
      </c>
      <c r="O7474" s="37">
        <v>0</v>
      </c>
      <c r="P7474" s="37">
        <v>0</v>
      </c>
      <c r="Q7474" s="21">
        <f t="shared" si="2098"/>
        <v>39.790999999999997</v>
      </c>
      <c r="R7474" s="21">
        <f t="shared" si="2107"/>
        <v>311.50000000000193</v>
      </c>
      <c r="S7474" s="21">
        <f t="shared" si="2108"/>
        <v>-17.017165649396482</v>
      </c>
      <c r="T7474" s="21">
        <f t="shared" si="2099"/>
        <v>86.147999999999996</v>
      </c>
      <c r="U7474" s="37">
        <f>VLOOKUP(Time_Zone, 'LSTM LookUp'!$B$5:$D$8, 3, FALSE)</f>
        <v>-75</v>
      </c>
      <c r="V7474" s="21">
        <f t="shared" si="2109"/>
        <v>16.042588256281004</v>
      </c>
      <c r="W7474" s="21">
        <f t="shared" si="2100"/>
        <v>180.15864706407024</v>
      </c>
      <c r="X7474" s="21">
        <f t="shared" si="2101"/>
        <v>-7.3762976657347652</v>
      </c>
      <c r="Y7474" s="21">
        <f t="shared" si="2102"/>
        <v>232.62370233426523</v>
      </c>
      <c r="Z7474" s="21">
        <f t="shared" si="2110"/>
        <v>73.73765072134087</v>
      </c>
      <c r="AA7474" s="21">
        <f t="shared" si="2103"/>
        <v>73.73765072134087</v>
      </c>
      <c r="AB7474" s="21">
        <f t="shared" si="2104"/>
        <v>0</v>
      </c>
      <c r="AC7474" s="21">
        <f t="shared" si="2105"/>
        <v>0</v>
      </c>
      <c r="AD7474" s="21">
        <f t="shared" si="2111"/>
        <v>0</v>
      </c>
      <c r="AE7474" s="21" t="str">
        <f t="shared" si="2106"/>
        <v>11/7/13:00</v>
      </c>
    </row>
    <row r="7475" spans="2:31">
      <c r="B7475" s="37">
        <v>11</v>
      </c>
      <c r="C7475" s="38">
        <v>7</v>
      </c>
      <c r="D7475" s="39">
        <v>14</v>
      </c>
      <c r="E7475" s="17">
        <v>8.9</v>
      </c>
      <c r="F7475" s="17">
        <v>294</v>
      </c>
      <c r="G7475" s="17">
        <v>4</v>
      </c>
      <c r="H7475" s="37">
        <f t="shared" si="2094"/>
        <v>48.02</v>
      </c>
      <c r="I7475" s="37">
        <f>IF(H7475&lt;'Roof Calculator'!$G$8, 1, 0)</f>
        <v>1</v>
      </c>
      <c r="J7475" s="37">
        <f>IF(H7475&gt;='Roof Calculator'!$G$8, 1, 0)</f>
        <v>0</v>
      </c>
      <c r="K7475" s="37">
        <f t="shared" si="2095"/>
        <v>48.02</v>
      </c>
      <c r="L7475" s="37">
        <f t="shared" si="2096"/>
        <v>0</v>
      </c>
      <c r="M7475" s="37">
        <v>0</v>
      </c>
      <c r="N7475" s="37">
        <f t="shared" si="2097"/>
        <v>294</v>
      </c>
      <c r="O7475" s="37">
        <v>0</v>
      </c>
      <c r="P7475" s="37">
        <v>0</v>
      </c>
      <c r="Q7475" s="21">
        <f t="shared" si="2098"/>
        <v>39.790999999999997</v>
      </c>
      <c r="R7475" s="21">
        <f t="shared" si="2107"/>
        <v>311.54166666666862</v>
      </c>
      <c r="S7475" s="21">
        <f t="shared" si="2108"/>
        <v>-17.028750651193999</v>
      </c>
      <c r="T7475" s="21">
        <f t="shared" si="2099"/>
        <v>86.147999999999996</v>
      </c>
      <c r="U7475" s="37">
        <f>VLOOKUP(Time_Zone, 'LSTM LookUp'!$B$5:$D$8, 3, FALSE)</f>
        <v>-75</v>
      </c>
      <c r="V7475" s="21">
        <f t="shared" si="2109"/>
        <v>16.038177190522951</v>
      </c>
      <c r="W7475" s="21">
        <f t="shared" si="2100"/>
        <v>195.15754429763075</v>
      </c>
      <c r="X7475" s="21">
        <f t="shared" si="2101"/>
        <v>-3.5862342313806472</v>
      </c>
      <c r="Y7475" s="21">
        <f t="shared" si="2102"/>
        <v>290.41376576861933</v>
      </c>
      <c r="Z7475" s="21">
        <f t="shared" si="2110"/>
        <v>92.056091490387331</v>
      </c>
      <c r="AA7475" s="21">
        <f t="shared" si="2103"/>
        <v>92.056091490387331</v>
      </c>
      <c r="AB7475" s="21">
        <f t="shared" si="2104"/>
        <v>0</v>
      </c>
      <c r="AC7475" s="21">
        <f t="shared" si="2105"/>
        <v>0</v>
      </c>
      <c r="AD7475" s="21">
        <f t="shared" si="2111"/>
        <v>0</v>
      </c>
      <c r="AE7475" s="21" t="str">
        <f t="shared" si="2106"/>
        <v>11/7/14:00</v>
      </c>
    </row>
    <row r="7476" spans="2:31">
      <c r="B7476" s="37">
        <v>11</v>
      </c>
      <c r="C7476" s="38">
        <v>7</v>
      </c>
      <c r="D7476" s="39">
        <v>15</v>
      </c>
      <c r="E7476" s="17">
        <v>9.4</v>
      </c>
      <c r="F7476" s="17">
        <v>187</v>
      </c>
      <c r="G7476" s="17">
        <v>1</v>
      </c>
      <c r="H7476" s="37">
        <f t="shared" si="2094"/>
        <v>48.92</v>
      </c>
      <c r="I7476" s="37">
        <f>IF(H7476&lt;'Roof Calculator'!$G$8, 1, 0)</f>
        <v>1</v>
      </c>
      <c r="J7476" s="37">
        <f>IF(H7476&gt;='Roof Calculator'!$G$8, 1, 0)</f>
        <v>0</v>
      </c>
      <c r="K7476" s="37">
        <f t="shared" si="2095"/>
        <v>48.92</v>
      </c>
      <c r="L7476" s="37">
        <f t="shared" si="2096"/>
        <v>0</v>
      </c>
      <c r="M7476" s="37">
        <v>0</v>
      </c>
      <c r="N7476" s="37">
        <f t="shared" si="2097"/>
        <v>187</v>
      </c>
      <c r="O7476" s="37">
        <v>0</v>
      </c>
      <c r="P7476" s="37">
        <v>0</v>
      </c>
      <c r="Q7476" s="21">
        <f t="shared" si="2098"/>
        <v>39.790999999999997</v>
      </c>
      <c r="R7476" s="21">
        <f t="shared" si="2107"/>
        <v>311.5833333333353</v>
      </c>
      <c r="S7476" s="21">
        <f t="shared" si="2108"/>
        <v>-17.040327341910263</v>
      </c>
      <c r="T7476" s="21">
        <f t="shared" si="2099"/>
        <v>86.147999999999996</v>
      </c>
      <c r="U7476" s="37">
        <f>VLOOKUP(Time_Zone, 'LSTM LookUp'!$B$5:$D$8, 3, FALSE)</f>
        <v>-75</v>
      </c>
      <c r="V7476" s="21">
        <f t="shared" si="2109"/>
        <v>16.033742693307996</v>
      </c>
      <c r="W7476" s="21">
        <f t="shared" si="2100"/>
        <v>210.15643567332702</v>
      </c>
      <c r="X7476" s="21">
        <f t="shared" si="2101"/>
        <v>-0.82276657102965001</v>
      </c>
      <c r="Y7476" s="21">
        <f t="shared" si="2102"/>
        <v>186.17723342897034</v>
      </c>
      <c r="Z7476" s="21">
        <f t="shared" si="2110"/>
        <v>59.014931295024795</v>
      </c>
      <c r="AA7476" s="21">
        <f t="shared" si="2103"/>
        <v>59.014931295024795</v>
      </c>
      <c r="AB7476" s="21">
        <f t="shared" si="2104"/>
        <v>0</v>
      </c>
      <c r="AC7476" s="21">
        <f t="shared" si="2105"/>
        <v>0</v>
      </c>
      <c r="AD7476" s="21">
        <f t="shared" si="2111"/>
        <v>0</v>
      </c>
      <c r="AE7476" s="21" t="str">
        <f t="shared" si="2106"/>
        <v>11/7/15:00</v>
      </c>
    </row>
    <row r="7477" spans="2:31">
      <c r="B7477" s="37">
        <v>11</v>
      </c>
      <c r="C7477" s="38">
        <v>7</v>
      </c>
      <c r="D7477" s="39">
        <v>16</v>
      </c>
      <c r="E7477" s="17">
        <v>9.4</v>
      </c>
      <c r="F7477" s="17">
        <v>139</v>
      </c>
      <c r="G7477" s="17">
        <v>1</v>
      </c>
      <c r="H7477" s="37">
        <f t="shared" si="2094"/>
        <v>48.92</v>
      </c>
      <c r="I7477" s="37">
        <f>IF(H7477&lt;'Roof Calculator'!$G$8, 1, 0)</f>
        <v>1</v>
      </c>
      <c r="J7477" s="37">
        <f>IF(H7477&gt;='Roof Calculator'!$G$8, 1, 0)</f>
        <v>0</v>
      </c>
      <c r="K7477" s="37">
        <f t="shared" si="2095"/>
        <v>48.92</v>
      </c>
      <c r="L7477" s="37">
        <f t="shared" si="2096"/>
        <v>0</v>
      </c>
      <c r="M7477" s="37">
        <v>0</v>
      </c>
      <c r="N7477" s="37">
        <f t="shared" si="2097"/>
        <v>139</v>
      </c>
      <c r="O7477" s="37">
        <v>0</v>
      </c>
      <c r="P7477" s="37">
        <v>0</v>
      </c>
      <c r="Q7477" s="21">
        <f t="shared" si="2098"/>
        <v>39.790999999999997</v>
      </c>
      <c r="R7477" s="21">
        <f t="shared" si="2107"/>
        <v>311.62500000000199</v>
      </c>
      <c r="S7477" s="21">
        <f t="shared" si="2108"/>
        <v>-17.05189571451799</v>
      </c>
      <c r="T7477" s="21">
        <f t="shared" si="2099"/>
        <v>86.147999999999996</v>
      </c>
      <c r="U7477" s="37">
        <f>VLOOKUP(Time_Zone, 'LSTM LookUp'!$B$5:$D$8, 3, FALSE)</f>
        <v>-75</v>
      </c>
      <c r="V7477" s="21">
        <f t="shared" si="2109"/>
        <v>16.029284768749164</v>
      </c>
      <c r="W7477" s="21">
        <f t="shared" si="2100"/>
        <v>225.15532119218727</v>
      </c>
      <c r="X7477" s="21">
        <f t="shared" si="2101"/>
        <v>-0.70570345815282587</v>
      </c>
      <c r="Y7477" s="21">
        <f t="shared" si="2102"/>
        <v>138.29429654184716</v>
      </c>
      <c r="Z7477" s="21">
        <f t="shared" si="2110"/>
        <v>43.836876607281916</v>
      </c>
      <c r="AA7477" s="21">
        <f t="shared" si="2103"/>
        <v>43.836876607281916</v>
      </c>
      <c r="AB7477" s="21">
        <f t="shared" si="2104"/>
        <v>0</v>
      </c>
      <c r="AC7477" s="21">
        <f t="shared" si="2105"/>
        <v>0</v>
      </c>
      <c r="AD7477" s="21">
        <f t="shared" si="2111"/>
        <v>0</v>
      </c>
      <c r="AE7477" s="21" t="str">
        <f t="shared" si="2106"/>
        <v>11/7/16:00</v>
      </c>
    </row>
    <row r="7478" spans="2:31">
      <c r="B7478" s="37">
        <v>11</v>
      </c>
      <c r="C7478" s="38">
        <v>7</v>
      </c>
      <c r="D7478" s="39">
        <v>17</v>
      </c>
      <c r="E7478" s="17">
        <v>8.3000000000000007</v>
      </c>
      <c r="F7478" s="17">
        <v>74</v>
      </c>
      <c r="G7478" s="17">
        <v>0</v>
      </c>
      <c r="H7478" s="37">
        <f t="shared" si="2094"/>
        <v>46.94</v>
      </c>
      <c r="I7478" s="37">
        <f>IF(H7478&lt;'Roof Calculator'!$G$8, 1, 0)</f>
        <v>1</v>
      </c>
      <c r="J7478" s="37">
        <f>IF(H7478&gt;='Roof Calculator'!$G$8, 1, 0)</f>
        <v>0</v>
      </c>
      <c r="K7478" s="37">
        <f t="shared" si="2095"/>
        <v>46.94</v>
      </c>
      <c r="L7478" s="37">
        <f t="shared" si="2096"/>
        <v>0</v>
      </c>
      <c r="M7478" s="37">
        <v>0</v>
      </c>
      <c r="N7478" s="37">
        <f t="shared" si="2097"/>
        <v>74</v>
      </c>
      <c r="O7478" s="37">
        <v>0</v>
      </c>
      <c r="P7478" s="37">
        <v>0</v>
      </c>
      <c r="Q7478" s="21">
        <f t="shared" si="2098"/>
        <v>39.790999999999997</v>
      </c>
      <c r="R7478" s="21">
        <f t="shared" si="2107"/>
        <v>311.66666666666868</v>
      </c>
      <c r="S7478" s="21">
        <f t="shared" si="2108"/>
        <v>-17.063455761991808</v>
      </c>
      <c r="T7478" s="21">
        <f t="shared" si="2099"/>
        <v>86.147999999999996</v>
      </c>
      <c r="U7478" s="37">
        <f>VLOOKUP(Time_Zone, 'LSTM LookUp'!$B$5:$D$8, 3, FALSE)</f>
        <v>-75</v>
      </c>
      <c r="V7478" s="21">
        <f t="shared" si="2109"/>
        <v>16.024803421002801</v>
      </c>
      <c r="W7478" s="21">
        <f t="shared" si="2100"/>
        <v>240.15420085525074</v>
      </c>
      <c r="X7478" s="21">
        <f t="shared" si="2101"/>
        <v>0</v>
      </c>
      <c r="Y7478" s="21">
        <f t="shared" si="2102"/>
        <v>74</v>
      </c>
      <c r="Z7478" s="21">
        <f t="shared" si="2110"/>
        <v>23.456707543664066</v>
      </c>
      <c r="AA7478" s="21">
        <f t="shared" si="2103"/>
        <v>23.456707543664066</v>
      </c>
      <c r="AB7478" s="21">
        <f t="shared" si="2104"/>
        <v>0</v>
      </c>
      <c r="AC7478" s="21">
        <f t="shared" si="2105"/>
        <v>0</v>
      </c>
      <c r="AD7478" s="21">
        <f t="shared" si="2111"/>
        <v>0</v>
      </c>
      <c r="AE7478" s="21" t="str">
        <f t="shared" si="2106"/>
        <v>11/7/17:00</v>
      </c>
    </row>
    <row r="7479" spans="2:31">
      <c r="B7479" s="37">
        <v>11</v>
      </c>
      <c r="C7479" s="38">
        <v>7</v>
      </c>
      <c r="D7479" s="39">
        <v>18</v>
      </c>
      <c r="E7479" s="17">
        <v>7.8</v>
      </c>
      <c r="F7479" s="17">
        <v>16</v>
      </c>
      <c r="G7479" s="17">
        <v>0</v>
      </c>
      <c r="H7479" s="37">
        <f t="shared" si="2094"/>
        <v>46.04</v>
      </c>
      <c r="I7479" s="37">
        <f>IF(H7479&lt;'Roof Calculator'!$G$8, 1, 0)</f>
        <v>1</v>
      </c>
      <c r="J7479" s="37">
        <f>IF(H7479&gt;='Roof Calculator'!$G$8, 1, 0)</f>
        <v>0</v>
      </c>
      <c r="K7479" s="37">
        <f t="shared" si="2095"/>
        <v>46.04</v>
      </c>
      <c r="L7479" s="37">
        <f t="shared" si="2096"/>
        <v>0</v>
      </c>
      <c r="M7479" s="37">
        <v>0</v>
      </c>
      <c r="N7479" s="37">
        <f t="shared" si="2097"/>
        <v>16</v>
      </c>
      <c r="O7479" s="37">
        <v>0</v>
      </c>
      <c r="P7479" s="37">
        <v>0</v>
      </c>
      <c r="Q7479" s="21">
        <f t="shared" si="2098"/>
        <v>39.790999999999997</v>
      </c>
      <c r="R7479" s="21">
        <f t="shared" si="2107"/>
        <v>311.70833333333536</v>
      </c>
      <c r="S7479" s="21">
        <f t="shared" si="2108"/>
        <v>-17.075007477308308</v>
      </c>
      <c r="T7479" s="21">
        <f t="shared" si="2099"/>
        <v>86.147999999999996</v>
      </c>
      <c r="U7479" s="37">
        <f>VLOOKUP(Time_Zone, 'LSTM LookUp'!$B$5:$D$8, 3, FALSE)</f>
        <v>-75</v>
      </c>
      <c r="V7479" s="21">
        <f t="shared" si="2109"/>
        <v>16.020298654268512</v>
      </c>
      <c r="W7479" s="21">
        <f t="shared" si="2100"/>
        <v>255.15307466356714</v>
      </c>
      <c r="X7479" s="21">
        <f t="shared" si="2101"/>
        <v>0</v>
      </c>
      <c r="Y7479" s="21">
        <f t="shared" si="2102"/>
        <v>16</v>
      </c>
      <c r="Z7479" s="21">
        <f t="shared" si="2110"/>
        <v>5.0717205499814195</v>
      </c>
      <c r="AA7479" s="21">
        <f t="shared" si="2103"/>
        <v>5.0717205499814195</v>
      </c>
      <c r="AB7479" s="21">
        <f t="shared" si="2104"/>
        <v>0</v>
      </c>
      <c r="AC7479" s="21">
        <f t="shared" si="2105"/>
        <v>0</v>
      </c>
      <c r="AD7479" s="21">
        <f t="shared" si="2111"/>
        <v>0</v>
      </c>
      <c r="AE7479" s="21" t="str">
        <f t="shared" si="2106"/>
        <v>11/7/18:00</v>
      </c>
    </row>
    <row r="7480" spans="2:31">
      <c r="B7480" s="37">
        <v>11</v>
      </c>
      <c r="C7480" s="38">
        <v>7</v>
      </c>
      <c r="D7480" s="39">
        <v>19</v>
      </c>
      <c r="E7480" s="17">
        <v>7.8</v>
      </c>
      <c r="F7480" s="17">
        <v>0</v>
      </c>
      <c r="G7480" s="17">
        <v>0</v>
      </c>
      <c r="H7480" s="37">
        <f t="shared" si="2094"/>
        <v>46.04</v>
      </c>
      <c r="I7480" s="37">
        <f>IF(H7480&lt;'Roof Calculator'!$G$8, 1, 0)</f>
        <v>1</v>
      </c>
      <c r="J7480" s="37">
        <f>IF(H7480&gt;='Roof Calculator'!$G$8, 1, 0)</f>
        <v>0</v>
      </c>
      <c r="K7480" s="37">
        <f t="shared" si="2095"/>
        <v>46.04</v>
      </c>
      <c r="L7480" s="37">
        <f t="shared" si="2096"/>
        <v>0</v>
      </c>
      <c r="M7480" s="37">
        <v>0</v>
      </c>
      <c r="N7480" s="37">
        <f t="shared" si="2097"/>
        <v>0</v>
      </c>
      <c r="O7480" s="37">
        <v>0</v>
      </c>
      <c r="P7480" s="37">
        <v>0</v>
      </c>
      <c r="Q7480" s="21">
        <f t="shared" si="2098"/>
        <v>39.790999999999997</v>
      </c>
      <c r="R7480" s="21">
        <f t="shared" si="2107"/>
        <v>311.75000000000205</v>
      </c>
      <c r="S7480" s="21">
        <f t="shared" si="2108"/>
        <v>-17.086550853446091</v>
      </c>
      <c r="T7480" s="21">
        <f t="shared" si="2099"/>
        <v>86.147999999999996</v>
      </c>
      <c r="U7480" s="37">
        <f>VLOOKUP(Time_Zone, 'LSTM LookUp'!$B$5:$D$8, 3, FALSE)</f>
        <v>-75</v>
      </c>
      <c r="V7480" s="21">
        <f t="shared" si="2109"/>
        <v>16.015770472789175</v>
      </c>
      <c r="W7480" s="21">
        <f t="shared" si="2100"/>
        <v>270.15194261819727</v>
      </c>
      <c r="X7480" s="21">
        <f t="shared" si="2101"/>
        <v>0</v>
      </c>
      <c r="Y7480" s="21">
        <f t="shared" si="2102"/>
        <v>0</v>
      </c>
      <c r="Z7480" s="21">
        <f t="shared" si="2110"/>
        <v>0</v>
      </c>
      <c r="AA7480" s="21">
        <f t="shared" si="2103"/>
        <v>0</v>
      </c>
      <c r="AB7480" s="21">
        <f t="shared" si="2104"/>
        <v>0</v>
      </c>
      <c r="AC7480" s="21">
        <f t="shared" si="2105"/>
        <v>0</v>
      </c>
      <c r="AD7480" s="21">
        <f t="shared" si="2111"/>
        <v>0</v>
      </c>
      <c r="AE7480" s="21" t="str">
        <f t="shared" si="2106"/>
        <v>11/7/19:00</v>
      </c>
    </row>
    <row r="7481" spans="2:31">
      <c r="B7481" s="37">
        <v>11</v>
      </c>
      <c r="C7481" s="38">
        <v>7</v>
      </c>
      <c r="D7481" s="39">
        <v>20</v>
      </c>
      <c r="E7481" s="17">
        <v>7.8</v>
      </c>
      <c r="F7481" s="17">
        <v>0</v>
      </c>
      <c r="G7481" s="17">
        <v>0</v>
      </c>
      <c r="H7481" s="37">
        <f t="shared" si="2094"/>
        <v>46.04</v>
      </c>
      <c r="I7481" s="37">
        <f>IF(H7481&lt;'Roof Calculator'!$G$8, 1, 0)</f>
        <v>1</v>
      </c>
      <c r="J7481" s="37">
        <f>IF(H7481&gt;='Roof Calculator'!$G$8, 1, 0)</f>
        <v>0</v>
      </c>
      <c r="K7481" s="37">
        <f t="shared" si="2095"/>
        <v>46.04</v>
      </c>
      <c r="L7481" s="37">
        <f t="shared" si="2096"/>
        <v>0</v>
      </c>
      <c r="M7481" s="37">
        <v>0</v>
      </c>
      <c r="N7481" s="37">
        <f t="shared" si="2097"/>
        <v>0</v>
      </c>
      <c r="O7481" s="37">
        <v>0</v>
      </c>
      <c r="P7481" s="37">
        <v>0</v>
      </c>
      <c r="Q7481" s="21">
        <f t="shared" si="2098"/>
        <v>39.790999999999997</v>
      </c>
      <c r="R7481" s="21">
        <f t="shared" si="2107"/>
        <v>311.79166666666873</v>
      </c>
      <c r="S7481" s="21">
        <f t="shared" si="2108"/>
        <v>-17.098085883385693</v>
      </c>
      <c r="T7481" s="21">
        <f t="shared" si="2099"/>
        <v>86.147999999999996</v>
      </c>
      <c r="U7481" s="37">
        <f>VLOOKUP(Time_Zone, 'LSTM LookUp'!$B$5:$D$8, 3, FALSE)</f>
        <v>-75</v>
      </c>
      <c r="V7481" s="21">
        <f t="shared" si="2109"/>
        <v>16.011218880850954</v>
      </c>
      <c r="W7481" s="21">
        <f t="shared" si="2100"/>
        <v>285.1508047202127</v>
      </c>
      <c r="X7481" s="21">
        <f t="shared" si="2101"/>
        <v>0</v>
      </c>
      <c r="Y7481" s="21">
        <f t="shared" si="2102"/>
        <v>0</v>
      </c>
      <c r="Z7481" s="21">
        <f t="shared" si="2110"/>
        <v>0</v>
      </c>
      <c r="AA7481" s="21">
        <f t="shared" si="2103"/>
        <v>0</v>
      </c>
      <c r="AB7481" s="21">
        <f t="shared" si="2104"/>
        <v>0</v>
      </c>
      <c r="AC7481" s="21">
        <f t="shared" si="2105"/>
        <v>0</v>
      </c>
      <c r="AD7481" s="21">
        <f t="shared" si="2111"/>
        <v>0</v>
      </c>
      <c r="AE7481" s="21" t="str">
        <f t="shared" si="2106"/>
        <v>11/7/20:00</v>
      </c>
    </row>
    <row r="7482" spans="2:31">
      <c r="B7482" s="37">
        <v>11</v>
      </c>
      <c r="C7482" s="38">
        <v>7</v>
      </c>
      <c r="D7482" s="39">
        <v>21</v>
      </c>
      <c r="E7482" s="17">
        <v>7.8</v>
      </c>
      <c r="F7482" s="17">
        <v>0</v>
      </c>
      <c r="G7482" s="17">
        <v>0</v>
      </c>
      <c r="H7482" s="37">
        <f t="shared" si="2094"/>
        <v>46.04</v>
      </c>
      <c r="I7482" s="37">
        <f>IF(H7482&lt;'Roof Calculator'!$G$8, 1, 0)</f>
        <v>1</v>
      </c>
      <c r="J7482" s="37">
        <f>IF(H7482&gt;='Roof Calculator'!$G$8, 1, 0)</f>
        <v>0</v>
      </c>
      <c r="K7482" s="37">
        <f t="shared" si="2095"/>
        <v>46.04</v>
      </c>
      <c r="L7482" s="37">
        <f t="shared" si="2096"/>
        <v>0</v>
      </c>
      <c r="M7482" s="37">
        <v>0</v>
      </c>
      <c r="N7482" s="37">
        <f t="shared" si="2097"/>
        <v>0</v>
      </c>
      <c r="O7482" s="37">
        <v>0</v>
      </c>
      <c r="P7482" s="37">
        <v>0</v>
      </c>
      <c r="Q7482" s="21">
        <f t="shared" si="2098"/>
        <v>39.790999999999997</v>
      </c>
      <c r="R7482" s="21">
        <f t="shared" si="2107"/>
        <v>311.83333333333542</v>
      </c>
      <c r="S7482" s="21">
        <f t="shared" si="2108"/>
        <v>-17.109612560109653</v>
      </c>
      <c r="T7482" s="21">
        <f t="shared" si="2099"/>
        <v>86.147999999999996</v>
      </c>
      <c r="U7482" s="37">
        <f>VLOOKUP(Time_Zone, 'LSTM LookUp'!$B$5:$D$8, 3, FALSE)</f>
        <v>-75</v>
      </c>
      <c r="V7482" s="21">
        <f t="shared" si="2109"/>
        <v>16.006643882783262</v>
      </c>
      <c r="W7482" s="21">
        <f t="shared" si="2100"/>
        <v>300.14966097069583</v>
      </c>
      <c r="X7482" s="21">
        <f t="shared" si="2101"/>
        <v>0</v>
      </c>
      <c r="Y7482" s="21">
        <f t="shared" si="2102"/>
        <v>0</v>
      </c>
      <c r="Z7482" s="21">
        <f t="shared" si="2110"/>
        <v>0</v>
      </c>
      <c r="AA7482" s="21">
        <f t="shared" si="2103"/>
        <v>0</v>
      </c>
      <c r="AB7482" s="21">
        <f t="shared" si="2104"/>
        <v>0</v>
      </c>
      <c r="AC7482" s="21">
        <f t="shared" si="2105"/>
        <v>0</v>
      </c>
      <c r="AD7482" s="21">
        <f t="shared" si="2111"/>
        <v>0</v>
      </c>
      <c r="AE7482" s="21" t="str">
        <f t="shared" si="2106"/>
        <v>11/7/21:00</v>
      </c>
    </row>
    <row r="7483" spans="2:31">
      <c r="B7483" s="37">
        <v>11</v>
      </c>
      <c r="C7483" s="38">
        <v>7</v>
      </c>
      <c r="D7483" s="39">
        <v>22</v>
      </c>
      <c r="E7483" s="17">
        <v>7.8</v>
      </c>
      <c r="F7483" s="17">
        <v>0</v>
      </c>
      <c r="G7483" s="17">
        <v>0</v>
      </c>
      <c r="H7483" s="37">
        <f t="shared" si="2094"/>
        <v>46.04</v>
      </c>
      <c r="I7483" s="37">
        <f>IF(H7483&lt;'Roof Calculator'!$G$8, 1, 0)</f>
        <v>1</v>
      </c>
      <c r="J7483" s="37">
        <f>IF(H7483&gt;='Roof Calculator'!$G$8, 1, 0)</f>
        <v>0</v>
      </c>
      <c r="K7483" s="37">
        <f t="shared" si="2095"/>
        <v>46.04</v>
      </c>
      <c r="L7483" s="37">
        <f t="shared" si="2096"/>
        <v>0</v>
      </c>
      <c r="M7483" s="37">
        <v>0</v>
      </c>
      <c r="N7483" s="37">
        <f t="shared" si="2097"/>
        <v>0</v>
      </c>
      <c r="O7483" s="37">
        <v>0</v>
      </c>
      <c r="P7483" s="37">
        <v>0</v>
      </c>
      <c r="Q7483" s="21">
        <f t="shared" si="2098"/>
        <v>39.790999999999997</v>
      </c>
      <c r="R7483" s="21">
        <f t="shared" si="2107"/>
        <v>311.8750000000021</v>
      </c>
      <c r="S7483" s="21">
        <f t="shared" si="2108"/>
        <v>-17.121130876602489</v>
      </c>
      <c r="T7483" s="21">
        <f t="shared" si="2099"/>
        <v>86.147999999999996</v>
      </c>
      <c r="U7483" s="37">
        <f>VLOOKUP(Time_Zone, 'LSTM LookUp'!$B$5:$D$8, 3, FALSE)</f>
        <v>-75</v>
      </c>
      <c r="V7483" s="21">
        <f t="shared" si="2109"/>
        <v>16.002045482958781</v>
      </c>
      <c r="W7483" s="21">
        <f t="shared" si="2100"/>
        <v>315.1485113707397</v>
      </c>
      <c r="X7483" s="21">
        <f t="shared" si="2101"/>
        <v>0</v>
      </c>
      <c r="Y7483" s="21">
        <f t="shared" si="2102"/>
        <v>0</v>
      </c>
      <c r="Z7483" s="21">
        <f t="shared" si="2110"/>
        <v>0</v>
      </c>
      <c r="AA7483" s="21">
        <f t="shared" si="2103"/>
        <v>0</v>
      </c>
      <c r="AB7483" s="21">
        <f t="shared" si="2104"/>
        <v>0</v>
      </c>
      <c r="AC7483" s="21">
        <f t="shared" si="2105"/>
        <v>0</v>
      </c>
      <c r="AD7483" s="21">
        <f t="shared" si="2111"/>
        <v>0</v>
      </c>
      <c r="AE7483" s="21" t="str">
        <f t="shared" si="2106"/>
        <v>11/7/22:00</v>
      </c>
    </row>
    <row r="7484" spans="2:31">
      <c r="B7484" s="37">
        <v>11</v>
      </c>
      <c r="C7484" s="38">
        <v>7</v>
      </c>
      <c r="D7484" s="39">
        <v>23</v>
      </c>
      <c r="E7484" s="17">
        <v>7.2</v>
      </c>
      <c r="F7484" s="17">
        <v>0</v>
      </c>
      <c r="G7484" s="17">
        <v>0</v>
      </c>
      <c r="H7484" s="37">
        <f t="shared" si="2094"/>
        <v>44.96</v>
      </c>
      <c r="I7484" s="37">
        <f>IF(H7484&lt;'Roof Calculator'!$G$8, 1, 0)</f>
        <v>1</v>
      </c>
      <c r="J7484" s="37">
        <f>IF(H7484&gt;='Roof Calculator'!$G$8, 1, 0)</f>
        <v>0</v>
      </c>
      <c r="K7484" s="37">
        <f t="shared" si="2095"/>
        <v>44.96</v>
      </c>
      <c r="L7484" s="37">
        <f t="shared" si="2096"/>
        <v>0</v>
      </c>
      <c r="M7484" s="37">
        <v>0</v>
      </c>
      <c r="N7484" s="37">
        <f t="shared" si="2097"/>
        <v>0</v>
      </c>
      <c r="O7484" s="37">
        <v>0</v>
      </c>
      <c r="P7484" s="37">
        <v>0</v>
      </c>
      <c r="Q7484" s="21">
        <f t="shared" si="2098"/>
        <v>39.790999999999997</v>
      </c>
      <c r="R7484" s="21">
        <f t="shared" si="2107"/>
        <v>311.91666666666879</v>
      </c>
      <c r="S7484" s="21">
        <f t="shared" si="2108"/>
        <v>-17.132640825850729</v>
      </c>
      <c r="T7484" s="21">
        <f t="shared" si="2099"/>
        <v>86.147999999999996</v>
      </c>
      <c r="U7484" s="37">
        <f>VLOOKUP(Time_Zone, 'LSTM LookUp'!$B$5:$D$8, 3, FALSE)</f>
        <v>-75</v>
      </c>
      <c r="V7484" s="21">
        <f t="shared" si="2109"/>
        <v>15.997423685793432</v>
      </c>
      <c r="W7484" s="21">
        <f t="shared" si="2100"/>
        <v>330.14735592144837</v>
      </c>
      <c r="X7484" s="21">
        <f t="shared" si="2101"/>
        <v>0</v>
      </c>
      <c r="Y7484" s="21">
        <f t="shared" si="2102"/>
        <v>0</v>
      </c>
      <c r="Z7484" s="21">
        <f t="shared" si="2110"/>
        <v>0</v>
      </c>
      <c r="AA7484" s="21">
        <f t="shared" si="2103"/>
        <v>0</v>
      </c>
      <c r="AB7484" s="21">
        <f t="shared" si="2104"/>
        <v>0</v>
      </c>
      <c r="AC7484" s="21">
        <f t="shared" si="2105"/>
        <v>0</v>
      </c>
      <c r="AD7484" s="21">
        <f t="shared" si="2111"/>
        <v>0</v>
      </c>
      <c r="AE7484" s="21" t="str">
        <f t="shared" si="2106"/>
        <v>11/7/23:00</v>
      </c>
    </row>
    <row r="7485" spans="2:31">
      <c r="B7485" s="37">
        <v>11</v>
      </c>
      <c r="C7485" s="38">
        <v>7</v>
      </c>
      <c r="D7485" s="39">
        <v>24</v>
      </c>
      <c r="E7485" s="17">
        <v>7.2</v>
      </c>
      <c r="F7485" s="17">
        <v>0</v>
      </c>
      <c r="G7485" s="17">
        <v>0</v>
      </c>
      <c r="H7485" s="37">
        <f t="shared" si="2094"/>
        <v>44.96</v>
      </c>
      <c r="I7485" s="37">
        <f>IF(H7485&lt;'Roof Calculator'!$G$8, 1, 0)</f>
        <v>1</v>
      </c>
      <c r="J7485" s="37">
        <f>IF(H7485&gt;='Roof Calculator'!$G$8, 1, 0)</f>
        <v>0</v>
      </c>
      <c r="K7485" s="37">
        <f t="shared" si="2095"/>
        <v>44.96</v>
      </c>
      <c r="L7485" s="37">
        <f t="shared" si="2096"/>
        <v>0</v>
      </c>
      <c r="M7485" s="37">
        <v>0</v>
      </c>
      <c r="N7485" s="37">
        <f t="shared" si="2097"/>
        <v>0</v>
      </c>
      <c r="O7485" s="37">
        <v>0</v>
      </c>
      <c r="P7485" s="37">
        <v>0</v>
      </c>
      <c r="Q7485" s="21">
        <f t="shared" si="2098"/>
        <v>39.790999999999997</v>
      </c>
      <c r="R7485" s="21">
        <f t="shared" si="2107"/>
        <v>311.95833333333547</v>
      </c>
      <c r="S7485" s="21">
        <f t="shared" si="2108"/>
        <v>-17.144142400842924</v>
      </c>
      <c r="T7485" s="21">
        <f t="shared" si="2099"/>
        <v>86.147999999999996</v>
      </c>
      <c r="U7485" s="37">
        <f>VLOOKUP(Time_Zone, 'LSTM LookUp'!$B$5:$D$8, 3, FALSE)</f>
        <v>-75</v>
      </c>
      <c r="V7485" s="21">
        <f t="shared" si="2109"/>
        <v>15.992778495746384</v>
      </c>
      <c r="W7485" s="21">
        <f t="shared" si="2100"/>
        <v>345.14619462393654</v>
      </c>
      <c r="X7485" s="21">
        <f t="shared" si="2101"/>
        <v>0</v>
      </c>
      <c r="Y7485" s="21">
        <f t="shared" si="2102"/>
        <v>0</v>
      </c>
      <c r="Z7485" s="21">
        <f t="shared" si="2110"/>
        <v>0</v>
      </c>
      <c r="AA7485" s="21">
        <f t="shared" si="2103"/>
        <v>0</v>
      </c>
      <c r="AB7485" s="21">
        <f t="shared" si="2104"/>
        <v>0</v>
      </c>
      <c r="AC7485" s="21">
        <f t="shared" si="2105"/>
        <v>0</v>
      </c>
      <c r="AD7485" s="21">
        <f t="shared" si="2111"/>
        <v>0</v>
      </c>
      <c r="AE7485" s="21" t="str">
        <f t="shared" si="2106"/>
        <v>11/7/24:00</v>
      </c>
    </row>
    <row r="7486" spans="2:31">
      <c r="B7486" s="37">
        <v>11</v>
      </c>
      <c r="C7486" s="38">
        <v>8</v>
      </c>
      <c r="D7486" s="39">
        <v>1</v>
      </c>
      <c r="E7486" s="17">
        <v>6.1</v>
      </c>
      <c r="F7486" s="17">
        <v>0</v>
      </c>
      <c r="G7486" s="17">
        <v>0</v>
      </c>
      <c r="H7486" s="37">
        <f t="shared" si="2094"/>
        <v>42.980000000000004</v>
      </c>
      <c r="I7486" s="37">
        <f>IF(H7486&lt;'Roof Calculator'!$G$8, 1, 0)</f>
        <v>1</v>
      </c>
      <c r="J7486" s="37">
        <f>IF(H7486&gt;='Roof Calculator'!$G$8, 1, 0)</f>
        <v>0</v>
      </c>
      <c r="K7486" s="37">
        <f t="shared" si="2095"/>
        <v>42.980000000000004</v>
      </c>
      <c r="L7486" s="37">
        <f t="shared" si="2096"/>
        <v>0</v>
      </c>
      <c r="M7486" s="37">
        <v>0</v>
      </c>
      <c r="N7486" s="37">
        <f t="shared" si="2097"/>
        <v>0</v>
      </c>
      <c r="O7486" s="37">
        <v>0</v>
      </c>
      <c r="P7486" s="37">
        <v>0</v>
      </c>
      <c r="Q7486" s="21">
        <f t="shared" si="2098"/>
        <v>39.790999999999997</v>
      </c>
      <c r="R7486" s="21">
        <f t="shared" si="2107"/>
        <v>312.00000000000216</v>
      </c>
      <c r="S7486" s="21">
        <f t="shared" si="2108"/>
        <v>-17.155635594569585</v>
      </c>
      <c r="T7486" s="21">
        <f t="shared" si="2099"/>
        <v>86.147999999999996</v>
      </c>
      <c r="U7486" s="37">
        <f>VLOOKUP(Time_Zone, 'LSTM LookUp'!$B$5:$D$8, 3, FALSE)</f>
        <v>-75</v>
      </c>
      <c r="V7486" s="21">
        <f t="shared" si="2109"/>
        <v>15.988109917320051</v>
      </c>
      <c r="W7486" s="21">
        <f t="shared" si="2100"/>
        <v>0.14502747933000215</v>
      </c>
      <c r="X7486" s="21">
        <f t="shared" si="2101"/>
        <v>0</v>
      </c>
      <c r="Y7486" s="21">
        <f t="shared" si="2102"/>
        <v>0</v>
      </c>
      <c r="Z7486" s="21">
        <f t="shared" si="2110"/>
        <v>0</v>
      </c>
      <c r="AA7486" s="21">
        <f t="shared" si="2103"/>
        <v>0</v>
      </c>
      <c r="AB7486" s="21">
        <f t="shared" si="2104"/>
        <v>0</v>
      </c>
      <c r="AC7486" s="21">
        <f t="shared" si="2105"/>
        <v>0</v>
      </c>
      <c r="AD7486" s="21">
        <f t="shared" si="2111"/>
        <v>0</v>
      </c>
      <c r="AE7486" s="21" t="str">
        <f t="shared" si="2106"/>
        <v>11/8/1:00</v>
      </c>
    </row>
    <row r="7487" spans="2:31">
      <c r="B7487" s="37">
        <v>11</v>
      </c>
      <c r="C7487" s="38">
        <v>8</v>
      </c>
      <c r="D7487" s="39">
        <v>2</v>
      </c>
      <c r="E7487" s="17">
        <v>6.1</v>
      </c>
      <c r="F7487" s="17">
        <v>0</v>
      </c>
      <c r="G7487" s="17">
        <v>0</v>
      </c>
      <c r="H7487" s="37">
        <f t="shared" si="2094"/>
        <v>42.980000000000004</v>
      </c>
      <c r="I7487" s="37">
        <f>IF(H7487&lt;'Roof Calculator'!$G$8, 1, 0)</f>
        <v>1</v>
      </c>
      <c r="J7487" s="37">
        <f>IF(H7487&gt;='Roof Calculator'!$G$8, 1, 0)</f>
        <v>0</v>
      </c>
      <c r="K7487" s="37">
        <f t="shared" si="2095"/>
        <v>42.980000000000004</v>
      </c>
      <c r="L7487" s="37">
        <f t="shared" si="2096"/>
        <v>0</v>
      </c>
      <c r="M7487" s="37">
        <v>0</v>
      </c>
      <c r="N7487" s="37">
        <f t="shared" si="2097"/>
        <v>0</v>
      </c>
      <c r="O7487" s="37">
        <v>0</v>
      </c>
      <c r="P7487" s="37">
        <v>0</v>
      </c>
      <c r="Q7487" s="21">
        <f t="shared" si="2098"/>
        <v>39.790999999999997</v>
      </c>
      <c r="R7487" s="21">
        <f t="shared" si="2107"/>
        <v>312.04166666666885</v>
      </c>
      <c r="S7487" s="21">
        <f t="shared" si="2108"/>
        <v>-17.167120400023329</v>
      </c>
      <c r="T7487" s="21">
        <f t="shared" si="2099"/>
        <v>86.147999999999996</v>
      </c>
      <c r="U7487" s="37">
        <f>VLOOKUP(Time_Zone, 'LSTM LookUp'!$B$5:$D$8, 3, FALSE)</f>
        <v>-75</v>
      </c>
      <c r="V7487" s="21">
        <f t="shared" si="2109"/>
        <v>15.983417955060066</v>
      </c>
      <c r="W7487" s="21">
        <f t="shared" si="2100"/>
        <v>15.143854488765003</v>
      </c>
      <c r="X7487" s="21">
        <f t="shared" si="2101"/>
        <v>0</v>
      </c>
      <c r="Y7487" s="21">
        <f t="shared" si="2102"/>
        <v>0</v>
      </c>
      <c r="Z7487" s="21">
        <f t="shared" si="2110"/>
        <v>0</v>
      </c>
      <c r="AA7487" s="21">
        <f t="shared" si="2103"/>
        <v>0</v>
      </c>
      <c r="AB7487" s="21">
        <f t="shared" si="2104"/>
        <v>0</v>
      </c>
      <c r="AC7487" s="21">
        <f t="shared" si="2105"/>
        <v>0</v>
      </c>
      <c r="AD7487" s="21">
        <f t="shared" si="2111"/>
        <v>0</v>
      </c>
      <c r="AE7487" s="21" t="str">
        <f t="shared" si="2106"/>
        <v>11/8/2:00</v>
      </c>
    </row>
    <row r="7488" spans="2:31">
      <c r="B7488" s="37">
        <v>11</v>
      </c>
      <c r="C7488" s="38">
        <v>8</v>
      </c>
      <c r="D7488" s="39">
        <v>3</v>
      </c>
      <c r="E7488" s="17">
        <v>6.1</v>
      </c>
      <c r="F7488" s="17">
        <v>0</v>
      </c>
      <c r="G7488" s="17">
        <v>0</v>
      </c>
      <c r="H7488" s="37">
        <f t="shared" si="2094"/>
        <v>42.980000000000004</v>
      </c>
      <c r="I7488" s="37">
        <f>IF(H7488&lt;'Roof Calculator'!$G$8, 1, 0)</f>
        <v>1</v>
      </c>
      <c r="J7488" s="37">
        <f>IF(H7488&gt;='Roof Calculator'!$G$8, 1, 0)</f>
        <v>0</v>
      </c>
      <c r="K7488" s="37">
        <f t="shared" si="2095"/>
        <v>42.980000000000004</v>
      </c>
      <c r="L7488" s="37">
        <f t="shared" si="2096"/>
        <v>0</v>
      </c>
      <c r="M7488" s="37">
        <v>0</v>
      </c>
      <c r="N7488" s="37">
        <f t="shared" si="2097"/>
        <v>0</v>
      </c>
      <c r="O7488" s="37">
        <v>0</v>
      </c>
      <c r="P7488" s="37">
        <v>0</v>
      </c>
      <c r="Q7488" s="21">
        <f t="shared" si="2098"/>
        <v>39.790999999999997</v>
      </c>
      <c r="R7488" s="21">
        <f t="shared" si="2107"/>
        <v>312.08333333333553</v>
      </c>
      <c r="S7488" s="21">
        <f t="shared" si="2108"/>
        <v>-17.178596810198741</v>
      </c>
      <c r="T7488" s="21">
        <f t="shared" si="2099"/>
        <v>86.147999999999996</v>
      </c>
      <c r="U7488" s="37">
        <f>VLOOKUP(Time_Zone, 'LSTM LookUp'!$B$5:$D$8, 3, FALSE)</f>
        <v>-75</v>
      </c>
      <c r="V7488" s="21">
        <f t="shared" si="2109"/>
        <v>15.978702613555287</v>
      </c>
      <c r="W7488" s="21">
        <f t="shared" si="2100"/>
        <v>30.142675653388807</v>
      </c>
      <c r="X7488" s="21">
        <f t="shared" si="2101"/>
        <v>0</v>
      </c>
      <c r="Y7488" s="21">
        <f t="shared" si="2102"/>
        <v>0</v>
      </c>
      <c r="Z7488" s="21">
        <f t="shared" si="2110"/>
        <v>0</v>
      </c>
      <c r="AA7488" s="21">
        <f t="shared" si="2103"/>
        <v>0</v>
      </c>
      <c r="AB7488" s="21">
        <f t="shared" si="2104"/>
        <v>0</v>
      </c>
      <c r="AC7488" s="21">
        <f t="shared" si="2105"/>
        <v>0</v>
      </c>
      <c r="AD7488" s="21">
        <f t="shared" si="2111"/>
        <v>0</v>
      </c>
      <c r="AE7488" s="21" t="str">
        <f t="shared" si="2106"/>
        <v>11/8/3:00</v>
      </c>
    </row>
    <row r="7489" spans="2:31">
      <c r="B7489" s="37">
        <v>11</v>
      </c>
      <c r="C7489" s="38">
        <v>8</v>
      </c>
      <c r="D7489" s="39">
        <v>4</v>
      </c>
      <c r="E7489" s="17">
        <v>6.7</v>
      </c>
      <c r="F7489" s="17">
        <v>0</v>
      </c>
      <c r="G7489" s="17">
        <v>0</v>
      </c>
      <c r="H7489" s="37">
        <f t="shared" si="2094"/>
        <v>44.06</v>
      </c>
      <c r="I7489" s="37">
        <f>IF(H7489&lt;'Roof Calculator'!$G$8, 1, 0)</f>
        <v>1</v>
      </c>
      <c r="J7489" s="37">
        <f>IF(H7489&gt;='Roof Calculator'!$G$8, 1, 0)</f>
        <v>0</v>
      </c>
      <c r="K7489" s="37">
        <f t="shared" si="2095"/>
        <v>44.06</v>
      </c>
      <c r="L7489" s="37">
        <f t="shared" si="2096"/>
        <v>0</v>
      </c>
      <c r="M7489" s="37">
        <v>0</v>
      </c>
      <c r="N7489" s="37">
        <f t="shared" si="2097"/>
        <v>0</v>
      </c>
      <c r="O7489" s="37">
        <v>0</v>
      </c>
      <c r="P7489" s="37">
        <v>0</v>
      </c>
      <c r="Q7489" s="21">
        <f t="shared" si="2098"/>
        <v>39.790999999999997</v>
      </c>
      <c r="R7489" s="21">
        <f t="shared" si="2107"/>
        <v>312.12500000000222</v>
      </c>
      <c r="S7489" s="21">
        <f t="shared" si="2108"/>
        <v>-17.190064818092466</v>
      </c>
      <c r="T7489" s="21">
        <f t="shared" si="2099"/>
        <v>86.147999999999996</v>
      </c>
      <c r="U7489" s="37">
        <f>VLOOKUP(Time_Zone, 'LSTM LookUp'!$B$5:$D$8, 3, FALSE)</f>
        <v>-75</v>
      </c>
      <c r="V7489" s="21">
        <f t="shared" si="2109"/>
        <v>15.973963897437804</v>
      </c>
      <c r="W7489" s="21">
        <f t="shared" si="2100"/>
        <v>45.141490974359456</v>
      </c>
      <c r="X7489" s="21">
        <f t="shared" si="2101"/>
        <v>0</v>
      </c>
      <c r="Y7489" s="21">
        <f t="shared" si="2102"/>
        <v>0</v>
      </c>
      <c r="Z7489" s="21">
        <f t="shared" si="2110"/>
        <v>0</v>
      </c>
      <c r="AA7489" s="21">
        <f t="shared" si="2103"/>
        <v>0</v>
      </c>
      <c r="AB7489" s="21">
        <f t="shared" si="2104"/>
        <v>0</v>
      </c>
      <c r="AC7489" s="21">
        <f t="shared" si="2105"/>
        <v>0</v>
      </c>
      <c r="AD7489" s="21">
        <f t="shared" si="2111"/>
        <v>0</v>
      </c>
      <c r="AE7489" s="21" t="str">
        <f t="shared" si="2106"/>
        <v>11/8/4:00</v>
      </c>
    </row>
    <row r="7490" spans="2:31">
      <c r="B7490" s="37">
        <v>11</v>
      </c>
      <c r="C7490" s="38">
        <v>8</v>
      </c>
      <c r="D7490" s="39">
        <v>5</v>
      </c>
      <c r="E7490" s="17">
        <v>6.1</v>
      </c>
      <c r="F7490" s="17">
        <v>0</v>
      </c>
      <c r="G7490" s="17">
        <v>0</v>
      </c>
      <c r="H7490" s="37">
        <f t="shared" si="2094"/>
        <v>42.980000000000004</v>
      </c>
      <c r="I7490" s="37">
        <f>IF(H7490&lt;'Roof Calculator'!$G$8, 1, 0)</f>
        <v>1</v>
      </c>
      <c r="J7490" s="37">
        <f>IF(H7490&gt;='Roof Calculator'!$G$8, 1, 0)</f>
        <v>0</v>
      </c>
      <c r="K7490" s="37">
        <f t="shared" si="2095"/>
        <v>42.980000000000004</v>
      </c>
      <c r="L7490" s="37">
        <f t="shared" si="2096"/>
        <v>0</v>
      </c>
      <c r="M7490" s="37">
        <v>0</v>
      </c>
      <c r="N7490" s="37">
        <f t="shared" si="2097"/>
        <v>0</v>
      </c>
      <c r="O7490" s="37">
        <v>0</v>
      </c>
      <c r="P7490" s="37">
        <v>0</v>
      </c>
      <c r="Q7490" s="21">
        <f t="shared" si="2098"/>
        <v>39.790999999999997</v>
      </c>
      <c r="R7490" s="21">
        <f t="shared" si="2107"/>
        <v>312.1666666666689</v>
      </c>
      <c r="S7490" s="21">
        <f t="shared" si="2108"/>
        <v>-17.20152441670319</v>
      </c>
      <c r="T7490" s="21">
        <f t="shared" si="2099"/>
        <v>86.147999999999996</v>
      </c>
      <c r="U7490" s="37">
        <f>VLOOKUP(Time_Zone, 'LSTM LookUp'!$B$5:$D$8, 3, FALSE)</f>
        <v>-75</v>
      </c>
      <c r="V7490" s="21">
        <f t="shared" si="2109"/>
        <v>15.969201811382895</v>
      </c>
      <c r="W7490" s="21">
        <f t="shared" si="2100"/>
        <v>60.140300452845707</v>
      </c>
      <c r="X7490" s="21">
        <f t="shared" si="2101"/>
        <v>0</v>
      </c>
      <c r="Y7490" s="21">
        <f t="shared" si="2102"/>
        <v>0</v>
      </c>
      <c r="Z7490" s="21">
        <f t="shared" si="2110"/>
        <v>0</v>
      </c>
      <c r="AA7490" s="21">
        <f t="shared" si="2103"/>
        <v>0</v>
      </c>
      <c r="AB7490" s="21">
        <f t="shared" si="2104"/>
        <v>0</v>
      </c>
      <c r="AC7490" s="21">
        <f t="shared" si="2105"/>
        <v>0</v>
      </c>
      <c r="AD7490" s="21">
        <f t="shared" si="2111"/>
        <v>0</v>
      </c>
      <c r="AE7490" s="21" t="str">
        <f t="shared" si="2106"/>
        <v>11/8/5:00</v>
      </c>
    </row>
    <row r="7491" spans="2:31">
      <c r="B7491" s="37">
        <v>11</v>
      </c>
      <c r="C7491" s="38">
        <v>8</v>
      </c>
      <c r="D7491" s="39">
        <v>6</v>
      </c>
      <c r="E7491" s="17">
        <v>6.7</v>
      </c>
      <c r="F7491" s="17">
        <v>0</v>
      </c>
      <c r="G7491" s="17">
        <v>0</v>
      </c>
      <c r="H7491" s="37">
        <f t="shared" si="2094"/>
        <v>44.06</v>
      </c>
      <c r="I7491" s="37">
        <f>IF(H7491&lt;'Roof Calculator'!$G$8, 1, 0)</f>
        <v>1</v>
      </c>
      <c r="J7491" s="37">
        <f>IF(H7491&gt;='Roof Calculator'!$G$8, 1, 0)</f>
        <v>0</v>
      </c>
      <c r="K7491" s="37">
        <f t="shared" si="2095"/>
        <v>44.06</v>
      </c>
      <c r="L7491" s="37">
        <f t="shared" si="2096"/>
        <v>0</v>
      </c>
      <c r="M7491" s="37">
        <v>0</v>
      </c>
      <c r="N7491" s="37">
        <f t="shared" si="2097"/>
        <v>0</v>
      </c>
      <c r="O7491" s="37">
        <v>0</v>
      </c>
      <c r="P7491" s="37">
        <v>0</v>
      </c>
      <c r="Q7491" s="21">
        <f t="shared" si="2098"/>
        <v>39.790999999999997</v>
      </c>
      <c r="R7491" s="21">
        <f t="shared" si="2107"/>
        <v>312.20833333333559</v>
      </c>
      <c r="S7491" s="21">
        <f t="shared" si="2108"/>
        <v>-17.212975599031672</v>
      </c>
      <c r="T7491" s="21">
        <f t="shared" si="2099"/>
        <v>86.147999999999996</v>
      </c>
      <c r="U7491" s="37">
        <f>VLOOKUP(Time_Zone, 'LSTM LookUp'!$B$5:$D$8, 3, FALSE)</f>
        <v>-75</v>
      </c>
      <c r="V7491" s="21">
        <f t="shared" si="2109"/>
        <v>15.964416360109061</v>
      </c>
      <c r="W7491" s="21">
        <f t="shared" si="2100"/>
        <v>75.139104090027303</v>
      </c>
      <c r="X7491" s="21">
        <f t="shared" si="2101"/>
        <v>0</v>
      </c>
      <c r="Y7491" s="21">
        <f t="shared" si="2102"/>
        <v>0</v>
      </c>
      <c r="Z7491" s="21">
        <f t="shared" si="2110"/>
        <v>0</v>
      </c>
      <c r="AA7491" s="21">
        <f t="shared" si="2103"/>
        <v>0</v>
      </c>
      <c r="AB7491" s="21">
        <f t="shared" si="2104"/>
        <v>0</v>
      </c>
      <c r="AC7491" s="21">
        <f t="shared" si="2105"/>
        <v>0</v>
      </c>
      <c r="AD7491" s="21">
        <f t="shared" si="2111"/>
        <v>0</v>
      </c>
      <c r="AE7491" s="21" t="str">
        <f t="shared" si="2106"/>
        <v>11/8/6:00</v>
      </c>
    </row>
    <row r="7492" spans="2:31">
      <c r="B7492" s="37">
        <v>11</v>
      </c>
      <c r="C7492" s="38">
        <v>8</v>
      </c>
      <c r="D7492" s="39">
        <v>7</v>
      </c>
      <c r="E7492" s="17">
        <v>6.7</v>
      </c>
      <c r="F7492" s="17">
        <v>0</v>
      </c>
      <c r="G7492" s="17">
        <v>0</v>
      </c>
      <c r="H7492" s="37">
        <f t="shared" si="2094"/>
        <v>44.06</v>
      </c>
      <c r="I7492" s="37">
        <f>IF(H7492&lt;'Roof Calculator'!$G$8, 1, 0)</f>
        <v>1</v>
      </c>
      <c r="J7492" s="37">
        <f>IF(H7492&gt;='Roof Calculator'!$G$8, 1, 0)</f>
        <v>0</v>
      </c>
      <c r="K7492" s="37">
        <f t="shared" si="2095"/>
        <v>44.06</v>
      </c>
      <c r="L7492" s="37">
        <f t="shared" si="2096"/>
        <v>0</v>
      </c>
      <c r="M7492" s="37">
        <v>0</v>
      </c>
      <c r="N7492" s="37">
        <f t="shared" si="2097"/>
        <v>0</v>
      </c>
      <c r="O7492" s="37">
        <v>0</v>
      </c>
      <c r="P7492" s="37">
        <v>0</v>
      </c>
      <c r="Q7492" s="21">
        <f t="shared" si="2098"/>
        <v>39.790999999999997</v>
      </c>
      <c r="R7492" s="21">
        <f t="shared" si="2107"/>
        <v>312.25000000000227</v>
      </c>
      <c r="S7492" s="21">
        <f t="shared" si="2108"/>
        <v>-17.224418358080715</v>
      </c>
      <c r="T7492" s="21">
        <f t="shared" si="2099"/>
        <v>86.147999999999996</v>
      </c>
      <c r="U7492" s="37">
        <f>VLOOKUP(Time_Zone, 'LSTM LookUp'!$B$5:$D$8, 3, FALSE)</f>
        <v>-75</v>
      </c>
      <c r="V7492" s="21">
        <f t="shared" si="2109"/>
        <v>15.959607548377988</v>
      </c>
      <c r="W7492" s="21">
        <f t="shared" si="2100"/>
        <v>90.137901887094472</v>
      </c>
      <c r="X7492" s="21">
        <f t="shared" si="2101"/>
        <v>0</v>
      </c>
      <c r="Y7492" s="21">
        <f t="shared" si="2102"/>
        <v>0</v>
      </c>
      <c r="Z7492" s="21">
        <f t="shared" si="2110"/>
        <v>0</v>
      </c>
      <c r="AA7492" s="21">
        <f t="shared" si="2103"/>
        <v>0</v>
      </c>
      <c r="AB7492" s="21">
        <f t="shared" si="2104"/>
        <v>0</v>
      </c>
      <c r="AC7492" s="21">
        <f t="shared" si="2105"/>
        <v>0</v>
      </c>
      <c r="AD7492" s="21">
        <f t="shared" si="2111"/>
        <v>0</v>
      </c>
      <c r="AE7492" s="21" t="str">
        <f t="shared" si="2106"/>
        <v>11/8/7:00</v>
      </c>
    </row>
    <row r="7493" spans="2:31">
      <c r="B7493" s="37">
        <v>11</v>
      </c>
      <c r="C7493" s="38">
        <v>8</v>
      </c>
      <c r="D7493" s="39">
        <v>8</v>
      </c>
      <c r="E7493" s="17">
        <v>7.2</v>
      </c>
      <c r="F7493" s="17">
        <v>17</v>
      </c>
      <c r="G7493" s="17">
        <v>0</v>
      </c>
      <c r="H7493" s="37">
        <f t="shared" si="2094"/>
        <v>44.96</v>
      </c>
      <c r="I7493" s="37">
        <f>IF(H7493&lt;'Roof Calculator'!$G$8, 1, 0)</f>
        <v>1</v>
      </c>
      <c r="J7493" s="37">
        <f>IF(H7493&gt;='Roof Calculator'!$G$8, 1, 0)</f>
        <v>0</v>
      </c>
      <c r="K7493" s="37">
        <f t="shared" si="2095"/>
        <v>44.96</v>
      </c>
      <c r="L7493" s="37">
        <f t="shared" si="2096"/>
        <v>0</v>
      </c>
      <c r="M7493" s="37">
        <v>0</v>
      </c>
      <c r="N7493" s="37">
        <f t="shared" si="2097"/>
        <v>17</v>
      </c>
      <c r="O7493" s="37">
        <v>0</v>
      </c>
      <c r="P7493" s="37">
        <v>0</v>
      </c>
      <c r="Q7493" s="21">
        <f t="shared" si="2098"/>
        <v>39.790999999999997</v>
      </c>
      <c r="R7493" s="21">
        <f t="shared" si="2107"/>
        <v>312.29166666666896</v>
      </c>
      <c r="S7493" s="21">
        <f t="shared" si="2108"/>
        <v>-17.235852686855189</v>
      </c>
      <c r="T7493" s="21">
        <f t="shared" si="2099"/>
        <v>86.147999999999996</v>
      </c>
      <c r="U7493" s="37">
        <f>VLOOKUP(Time_Zone, 'LSTM LookUp'!$B$5:$D$8, 3, FALSE)</f>
        <v>-75</v>
      </c>
      <c r="V7493" s="21">
        <f t="shared" si="2109"/>
        <v>15.95477538099456</v>
      </c>
      <c r="W7493" s="21">
        <f t="shared" si="2100"/>
        <v>105.1366938452486</v>
      </c>
      <c r="X7493" s="21">
        <f t="shared" si="2101"/>
        <v>0</v>
      </c>
      <c r="Y7493" s="21">
        <f t="shared" si="2102"/>
        <v>17</v>
      </c>
      <c r="Z7493" s="21">
        <f t="shared" si="2110"/>
        <v>5.3887030843552584</v>
      </c>
      <c r="AA7493" s="21">
        <f t="shared" si="2103"/>
        <v>5.3887030843552584</v>
      </c>
      <c r="AB7493" s="21">
        <f t="shared" si="2104"/>
        <v>0</v>
      </c>
      <c r="AC7493" s="21">
        <f t="shared" si="2105"/>
        <v>0</v>
      </c>
      <c r="AD7493" s="21">
        <f t="shared" si="2111"/>
        <v>0</v>
      </c>
      <c r="AE7493" s="21" t="str">
        <f t="shared" si="2106"/>
        <v>11/8/8:00</v>
      </c>
    </row>
    <row r="7494" spans="2:31">
      <c r="B7494" s="37">
        <v>11</v>
      </c>
      <c r="C7494" s="38">
        <v>8</v>
      </c>
      <c r="D7494" s="39">
        <v>9</v>
      </c>
      <c r="E7494" s="17">
        <v>7.8</v>
      </c>
      <c r="F7494" s="17">
        <v>69</v>
      </c>
      <c r="G7494" s="17">
        <v>0</v>
      </c>
      <c r="H7494" s="37">
        <f t="shared" si="2094"/>
        <v>46.04</v>
      </c>
      <c r="I7494" s="37">
        <f>IF(H7494&lt;'Roof Calculator'!$G$8, 1, 0)</f>
        <v>1</v>
      </c>
      <c r="J7494" s="37">
        <f>IF(H7494&gt;='Roof Calculator'!$G$8, 1, 0)</f>
        <v>0</v>
      </c>
      <c r="K7494" s="37">
        <f t="shared" si="2095"/>
        <v>46.04</v>
      </c>
      <c r="L7494" s="37">
        <f t="shared" si="2096"/>
        <v>0</v>
      </c>
      <c r="M7494" s="37">
        <v>0</v>
      </c>
      <c r="N7494" s="37">
        <f t="shared" si="2097"/>
        <v>69</v>
      </c>
      <c r="O7494" s="37">
        <v>0</v>
      </c>
      <c r="P7494" s="37">
        <v>0</v>
      </c>
      <c r="Q7494" s="21">
        <f t="shared" si="2098"/>
        <v>39.790999999999997</v>
      </c>
      <c r="R7494" s="21">
        <f t="shared" si="2107"/>
        <v>312.33333333333564</v>
      </c>
      <c r="S7494" s="21">
        <f t="shared" si="2108"/>
        <v>-17.247278578362081</v>
      </c>
      <c r="T7494" s="21">
        <f t="shared" si="2099"/>
        <v>86.147999999999996</v>
      </c>
      <c r="U7494" s="37">
        <f>VLOOKUP(Time_Zone, 'LSTM LookUp'!$B$5:$D$8, 3, FALSE)</f>
        <v>-75</v>
      </c>
      <c r="V7494" s="21">
        <f t="shared" si="2109"/>
        <v>15.949919862806823</v>
      </c>
      <c r="W7494" s="21">
        <f t="shared" si="2100"/>
        <v>120.13547996570169</v>
      </c>
      <c r="X7494" s="21">
        <f t="shared" si="2101"/>
        <v>0</v>
      </c>
      <c r="Y7494" s="21">
        <f t="shared" si="2102"/>
        <v>69</v>
      </c>
      <c r="Z7494" s="21">
        <f t="shared" si="2110"/>
        <v>21.871794871794872</v>
      </c>
      <c r="AA7494" s="21">
        <f t="shared" si="2103"/>
        <v>21.871794871794872</v>
      </c>
      <c r="AB7494" s="21">
        <f t="shared" si="2104"/>
        <v>0</v>
      </c>
      <c r="AC7494" s="21">
        <f t="shared" si="2105"/>
        <v>0</v>
      </c>
      <c r="AD7494" s="21">
        <f t="shared" si="2111"/>
        <v>0</v>
      </c>
      <c r="AE7494" s="21" t="str">
        <f t="shared" si="2106"/>
        <v>11/8/9:00</v>
      </c>
    </row>
    <row r="7495" spans="2:31">
      <c r="B7495" s="37">
        <v>11</v>
      </c>
      <c r="C7495" s="38">
        <v>8</v>
      </c>
      <c r="D7495" s="39">
        <v>10</v>
      </c>
      <c r="E7495" s="17">
        <v>8.3000000000000007</v>
      </c>
      <c r="F7495" s="17">
        <v>148</v>
      </c>
      <c r="G7495" s="17">
        <v>1</v>
      </c>
      <c r="H7495" s="37">
        <f t="shared" si="2094"/>
        <v>46.94</v>
      </c>
      <c r="I7495" s="37">
        <f>IF(H7495&lt;'Roof Calculator'!$G$8, 1, 0)</f>
        <v>1</v>
      </c>
      <c r="J7495" s="37">
        <f>IF(H7495&gt;='Roof Calculator'!$G$8, 1, 0)</f>
        <v>0</v>
      </c>
      <c r="K7495" s="37">
        <f t="shared" si="2095"/>
        <v>46.94</v>
      </c>
      <c r="L7495" s="37">
        <f t="shared" si="2096"/>
        <v>0</v>
      </c>
      <c r="M7495" s="37">
        <v>0</v>
      </c>
      <c r="N7495" s="37">
        <f t="shared" si="2097"/>
        <v>148</v>
      </c>
      <c r="O7495" s="37">
        <v>0</v>
      </c>
      <c r="P7495" s="37">
        <v>0</v>
      </c>
      <c r="Q7495" s="21">
        <f t="shared" si="2098"/>
        <v>39.790999999999997</v>
      </c>
      <c r="R7495" s="21">
        <f t="shared" si="2107"/>
        <v>312.37500000000233</v>
      </c>
      <c r="S7495" s="21">
        <f t="shared" si="2108"/>
        <v>-17.258696025610419</v>
      </c>
      <c r="T7495" s="21">
        <f t="shared" si="2099"/>
        <v>86.147999999999996</v>
      </c>
      <c r="U7495" s="37">
        <f>VLOOKUP(Time_Zone, 'LSTM LookUp'!$B$5:$D$8, 3, FALSE)</f>
        <v>-75</v>
      </c>
      <c r="V7495" s="21">
        <f t="shared" si="2109"/>
        <v>15.945040998706023</v>
      </c>
      <c r="W7495" s="21">
        <f t="shared" si="2100"/>
        <v>135.13426024967652</v>
      </c>
      <c r="X7495" s="21">
        <f t="shared" si="2101"/>
        <v>-0.70995666275688385</v>
      </c>
      <c r="Y7495" s="21">
        <f t="shared" si="2102"/>
        <v>147.29004333724311</v>
      </c>
      <c r="Z7495" s="21">
        <f t="shared" si="2110"/>
        <v>46.688371225071862</v>
      </c>
      <c r="AA7495" s="21">
        <f t="shared" si="2103"/>
        <v>46.688371225071862</v>
      </c>
      <c r="AB7495" s="21">
        <f t="shared" si="2104"/>
        <v>0</v>
      </c>
      <c r="AC7495" s="21">
        <f t="shared" si="2105"/>
        <v>0</v>
      </c>
      <c r="AD7495" s="21">
        <f t="shared" si="2111"/>
        <v>0</v>
      </c>
      <c r="AE7495" s="21" t="str">
        <f t="shared" si="2106"/>
        <v>11/8/10:00</v>
      </c>
    </row>
    <row r="7496" spans="2:31">
      <c r="B7496" s="37">
        <v>11</v>
      </c>
      <c r="C7496" s="38">
        <v>8</v>
      </c>
      <c r="D7496" s="39">
        <v>11</v>
      </c>
      <c r="E7496" s="17">
        <v>8.9</v>
      </c>
      <c r="F7496" s="17">
        <v>214</v>
      </c>
      <c r="G7496" s="17">
        <v>1</v>
      </c>
      <c r="H7496" s="37">
        <f t="shared" si="2094"/>
        <v>48.02</v>
      </c>
      <c r="I7496" s="37">
        <f>IF(H7496&lt;'Roof Calculator'!$G$8, 1, 0)</f>
        <v>1</v>
      </c>
      <c r="J7496" s="37">
        <f>IF(H7496&gt;='Roof Calculator'!$G$8, 1, 0)</f>
        <v>0</v>
      </c>
      <c r="K7496" s="37">
        <f t="shared" si="2095"/>
        <v>48.02</v>
      </c>
      <c r="L7496" s="37">
        <f t="shared" si="2096"/>
        <v>0</v>
      </c>
      <c r="M7496" s="37">
        <v>0</v>
      </c>
      <c r="N7496" s="37">
        <f t="shared" si="2097"/>
        <v>214</v>
      </c>
      <c r="O7496" s="37">
        <v>0</v>
      </c>
      <c r="P7496" s="37">
        <v>0</v>
      </c>
      <c r="Q7496" s="21">
        <f t="shared" si="2098"/>
        <v>39.790999999999997</v>
      </c>
      <c r="R7496" s="21">
        <f t="shared" si="2107"/>
        <v>312.41666666666902</v>
      </c>
      <c r="S7496" s="21">
        <f t="shared" si="2108"/>
        <v>-17.270105021611343</v>
      </c>
      <c r="T7496" s="21">
        <f t="shared" si="2099"/>
        <v>86.147999999999996</v>
      </c>
      <c r="U7496" s="37">
        <f>VLOOKUP(Time_Zone, 'LSTM LookUp'!$B$5:$D$8, 3, FALSE)</f>
        <v>-75</v>
      </c>
      <c r="V7496" s="21">
        <f t="shared" si="2109"/>
        <v>15.940138793626558</v>
      </c>
      <c r="W7496" s="21">
        <f t="shared" si="2100"/>
        <v>150.13303469840665</v>
      </c>
      <c r="X7496" s="21">
        <f t="shared" si="2101"/>
        <v>-0.82628723143618865</v>
      </c>
      <c r="Y7496" s="21">
        <f t="shared" si="2102"/>
        <v>213.1737127685638</v>
      </c>
      <c r="Z7496" s="21">
        <f t="shared" si="2110"/>
        <v>67.572343735260105</v>
      </c>
      <c r="AA7496" s="21">
        <f t="shared" si="2103"/>
        <v>67.572343735260105</v>
      </c>
      <c r="AB7496" s="21">
        <f t="shared" si="2104"/>
        <v>0</v>
      </c>
      <c r="AC7496" s="21">
        <f t="shared" si="2105"/>
        <v>0</v>
      </c>
      <c r="AD7496" s="21">
        <f t="shared" si="2111"/>
        <v>0</v>
      </c>
      <c r="AE7496" s="21" t="str">
        <f t="shared" si="2106"/>
        <v>11/8/11:00</v>
      </c>
    </row>
    <row r="7497" spans="2:31">
      <c r="B7497" s="37">
        <v>11</v>
      </c>
      <c r="C7497" s="38">
        <v>8</v>
      </c>
      <c r="D7497" s="39">
        <v>12</v>
      </c>
      <c r="E7497" s="17">
        <v>9.4</v>
      </c>
      <c r="F7497" s="17">
        <v>273</v>
      </c>
      <c r="G7497" s="17">
        <v>1</v>
      </c>
      <c r="H7497" s="37">
        <f t="shared" si="2094"/>
        <v>48.92</v>
      </c>
      <c r="I7497" s="37">
        <f>IF(H7497&lt;'Roof Calculator'!$G$8, 1, 0)</f>
        <v>1</v>
      </c>
      <c r="J7497" s="37">
        <f>IF(H7497&gt;='Roof Calculator'!$G$8, 1, 0)</f>
        <v>0</v>
      </c>
      <c r="K7497" s="37">
        <f t="shared" si="2095"/>
        <v>48.92</v>
      </c>
      <c r="L7497" s="37">
        <f t="shared" si="2096"/>
        <v>0</v>
      </c>
      <c r="M7497" s="37">
        <v>0</v>
      </c>
      <c r="N7497" s="37">
        <f t="shared" si="2097"/>
        <v>273</v>
      </c>
      <c r="O7497" s="37">
        <v>0</v>
      </c>
      <c r="P7497" s="37">
        <v>0</v>
      </c>
      <c r="Q7497" s="21">
        <f t="shared" si="2098"/>
        <v>39.790999999999997</v>
      </c>
      <c r="R7497" s="21">
        <f t="shared" si="2107"/>
        <v>312.4583333333357</v>
      </c>
      <c r="S7497" s="21">
        <f t="shared" si="2108"/>
        <v>-17.281505559378125</v>
      </c>
      <c r="T7497" s="21">
        <f t="shared" si="2099"/>
        <v>86.147999999999996</v>
      </c>
      <c r="U7497" s="37">
        <f>VLOOKUP(Time_Zone, 'LSTM LookUp'!$B$5:$D$8, 3, FALSE)</f>
        <v>-75</v>
      </c>
      <c r="V7497" s="21">
        <f t="shared" si="2109"/>
        <v>15.93521325254598</v>
      </c>
      <c r="W7497" s="21">
        <f t="shared" si="2100"/>
        <v>165.13180331313652</v>
      </c>
      <c r="X7497" s="21">
        <f t="shared" si="2101"/>
        <v>-0.89925095534888655</v>
      </c>
      <c r="Y7497" s="21">
        <f t="shared" si="2102"/>
        <v>272.10074904465114</v>
      </c>
      <c r="Z7497" s="21">
        <f t="shared" si="2110"/>
        <v>86.251185037193395</v>
      </c>
      <c r="AA7497" s="21">
        <f t="shared" si="2103"/>
        <v>86.251185037193395</v>
      </c>
      <c r="AB7497" s="21">
        <f t="shared" si="2104"/>
        <v>0</v>
      </c>
      <c r="AC7497" s="21">
        <f t="shared" si="2105"/>
        <v>0</v>
      </c>
      <c r="AD7497" s="21">
        <f t="shared" si="2111"/>
        <v>0</v>
      </c>
      <c r="AE7497" s="21" t="str">
        <f t="shared" si="2106"/>
        <v>11/8/12:00</v>
      </c>
    </row>
    <row r="7498" spans="2:31">
      <c r="B7498" s="37">
        <v>11</v>
      </c>
      <c r="C7498" s="38">
        <v>8</v>
      </c>
      <c r="D7498" s="39">
        <v>13</v>
      </c>
      <c r="E7498" s="17">
        <v>9.4</v>
      </c>
      <c r="F7498" s="17">
        <v>166</v>
      </c>
      <c r="G7498" s="17">
        <v>1</v>
      </c>
      <c r="H7498" s="37">
        <f t="shared" si="2094"/>
        <v>48.92</v>
      </c>
      <c r="I7498" s="37">
        <f>IF(H7498&lt;'Roof Calculator'!$G$8, 1, 0)</f>
        <v>1</v>
      </c>
      <c r="J7498" s="37">
        <f>IF(H7498&gt;='Roof Calculator'!$G$8, 1, 0)</f>
        <v>0</v>
      </c>
      <c r="K7498" s="37">
        <f t="shared" si="2095"/>
        <v>48.92</v>
      </c>
      <c r="L7498" s="37">
        <f t="shared" si="2096"/>
        <v>0</v>
      </c>
      <c r="M7498" s="37">
        <v>0</v>
      </c>
      <c r="N7498" s="37">
        <f t="shared" si="2097"/>
        <v>166</v>
      </c>
      <c r="O7498" s="37">
        <v>0</v>
      </c>
      <c r="P7498" s="37">
        <v>0</v>
      </c>
      <c r="Q7498" s="21">
        <f t="shared" si="2098"/>
        <v>39.790999999999997</v>
      </c>
      <c r="R7498" s="21">
        <f t="shared" si="2107"/>
        <v>312.50000000000239</v>
      </c>
      <c r="S7498" s="21">
        <f t="shared" si="2108"/>
        <v>-17.292897631926103</v>
      </c>
      <c r="T7498" s="21">
        <f t="shared" si="2099"/>
        <v>86.147999999999996</v>
      </c>
      <c r="U7498" s="37">
        <f>VLOOKUP(Time_Zone, 'LSTM LookUp'!$B$5:$D$8, 3, FALSE)</f>
        <v>-75</v>
      </c>
      <c r="V7498" s="21">
        <f t="shared" si="2109"/>
        <v>15.930264380485008</v>
      </c>
      <c r="W7498" s="21">
        <f t="shared" si="2100"/>
        <v>180.13056609512122</v>
      </c>
      <c r="X7498" s="21">
        <f t="shared" si="2101"/>
        <v>-0.92389030153849727</v>
      </c>
      <c r="Y7498" s="21">
        <f t="shared" si="2102"/>
        <v>165.07610969846149</v>
      </c>
      <c r="Z7498" s="21">
        <f t="shared" si="2110"/>
        <v>52.326243616792141</v>
      </c>
      <c r="AA7498" s="21">
        <f t="shared" si="2103"/>
        <v>52.326243616792141</v>
      </c>
      <c r="AB7498" s="21">
        <f t="shared" si="2104"/>
        <v>0</v>
      </c>
      <c r="AC7498" s="21">
        <f t="shared" si="2105"/>
        <v>0</v>
      </c>
      <c r="AD7498" s="21">
        <f t="shared" si="2111"/>
        <v>0</v>
      </c>
      <c r="AE7498" s="21" t="str">
        <f t="shared" si="2106"/>
        <v>11/8/13:00</v>
      </c>
    </row>
    <row r="7499" spans="2:31">
      <c r="B7499" s="37">
        <v>11</v>
      </c>
      <c r="C7499" s="38">
        <v>8</v>
      </c>
      <c r="D7499" s="39">
        <v>14</v>
      </c>
      <c r="E7499" s="17">
        <v>10.6</v>
      </c>
      <c r="F7499" s="17">
        <v>276</v>
      </c>
      <c r="G7499" s="17">
        <v>1</v>
      </c>
      <c r="H7499" s="37">
        <f t="shared" si="2094"/>
        <v>51.08</v>
      </c>
      <c r="I7499" s="37">
        <f>IF(H7499&lt;'Roof Calculator'!$G$8, 1, 0)</f>
        <v>1</v>
      </c>
      <c r="J7499" s="37">
        <f>IF(H7499&gt;='Roof Calculator'!$G$8, 1, 0)</f>
        <v>0</v>
      </c>
      <c r="K7499" s="37">
        <f t="shared" si="2095"/>
        <v>51.08</v>
      </c>
      <c r="L7499" s="37">
        <f t="shared" si="2096"/>
        <v>0</v>
      </c>
      <c r="M7499" s="37">
        <v>0</v>
      </c>
      <c r="N7499" s="37">
        <f t="shared" si="2097"/>
        <v>276</v>
      </c>
      <c r="O7499" s="37">
        <v>0</v>
      </c>
      <c r="P7499" s="37">
        <v>0</v>
      </c>
      <c r="Q7499" s="21">
        <f t="shared" si="2098"/>
        <v>39.790999999999997</v>
      </c>
      <c r="R7499" s="21">
        <f t="shared" si="2107"/>
        <v>312.54166666666907</v>
      </c>
      <c r="S7499" s="21">
        <f t="shared" si="2108"/>
        <v>-17.304281232272746</v>
      </c>
      <c r="T7499" s="21">
        <f t="shared" si="2099"/>
        <v>86.147999999999996</v>
      </c>
      <c r="U7499" s="37">
        <f>VLOOKUP(Time_Zone, 'LSTM LookUp'!$B$5:$D$8, 3, FALSE)</f>
        <v>-75</v>
      </c>
      <c r="V7499" s="21">
        <f t="shared" si="2109"/>
        <v>15.925292182507498</v>
      </c>
      <c r="W7499" s="21">
        <f t="shared" si="2100"/>
        <v>195.12932304562685</v>
      </c>
      <c r="X7499" s="21">
        <f t="shared" si="2101"/>
        <v>-0.89854083375034732</v>
      </c>
      <c r="Y7499" s="21">
        <f t="shared" si="2102"/>
        <v>275.10145916624964</v>
      </c>
      <c r="Z7499" s="21">
        <f t="shared" si="2110"/>
        <v>87.202357736458922</v>
      </c>
      <c r="AA7499" s="21">
        <f t="shared" si="2103"/>
        <v>87.202357736458922</v>
      </c>
      <c r="AB7499" s="21">
        <f t="shared" si="2104"/>
        <v>0</v>
      </c>
      <c r="AC7499" s="21">
        <f t="shared" si="2105"/>
        <v>0</v>
      </c>
      <c r="AD7499" s="21">
        <f t="shared" si="2111"/>
        <v>0</v>
      </c>
      <c r="AE7499" s="21" t="str">
        <f t="shared" si="2106"/>
        <v>11/8/14:00</v>
      </c>
    </row>
    <row r="7500" spans="2:31">
      <c r="B7500" s="37">
        <v>11</v>
      </c>
      <c r="C7500" s="38">
        <v>8</v>
      </c>
      <c r="D7500" s="39">
        <v>15</v>
      </c>
      <c r="E7500" s="17">
        <v>10.6</v>
      </c>
      <c r="F7500" s="17">
        <v>205</v>
      </c>
      <c r="G7500" s="17">
        <v>1</v>
      </c>
      <c r="H7500" s="37">
        <f t="shared" si="2094"/>
        <v>51.08</v>
      </c>
      <c r="I7500" s="37">
        <f>IF(H7500&lt;'Roof Calculator'!$G$8, 1, 0)</f>
        <v>1</v>
      </c>
      <c r="J7500" s="37">
        <f>IF(H7500&gt;='Roof Calculator'!$G$8, 1, 0)</f>
        <v>0</v>
      </c>
      <c r="K7500" s="37">
        <f t="shared" si="2095"/>
        <v>51.08</v>
      </c>
      <c r="L7500" s="37">
        <f t="shared" si="2096"/>
        <v>0</v>
      </c>
      <c r="M7500" s="37">
        <v>0</v>
      </c>
      <c r="N7500" s="37">
        <f t="shared" si="2097"/>
        <v>205</v>
      </c>
      <c r="O7500" s="37">
        <v>0</v>
      </c>
      <c r="P7500" s="37">
        <v>0</v>
      </c>
      <c r="Q7500" s="21">
        <f t="shared" si="2098"/>
        <v>39.790999999999997</v>
      </c>
      <c r="R7500" s="21">
        <f t="shared" si="2107"/>
        <v>312.58333333333576</v>
      </c>
      <c r="S7500" s="21">
        <f t="shared" si="2108"/>
        <v>-17.315656353437682</v>
      </c>
      <c r="T7500" s="21">
        <f t="shared" si="2099"/>
        <v>86.147999999999996</v>
      </c>
      <c r="U7500" s="37">
        <f>VLOOKUP(Time_Zone, 'LSTM LookUp'!$B$5:$D$8, 3, FALSE)</f>
        <v>-75</v>
      </c>
      <c r="V7500" s="21">
        <f t="shared" si="2109"/>
        <v>15.920296663720437</v>
      </c>
      <c r="W7500" s="21">
        <f t="shared" si="2100"/>
        <v>210.12807416593012</v>
      </c>
      <c r="X7500" s="21">
        <f t="shared" si="2101"/>
        <v>-0.82494419873773162</v>
      </c>
      <c r="Y7500" s="21">
        <f t="shared" si="2102"/>
        <v>204.17505580126226</v>
      </c>
      <c r="Z7500" s="21">
        <f t="shared" si="2110"/>
        <v>64.719926643804058</v>
      </c>
      <c r="AA7500" s="21">
        <f t="shared" si="2103"/>
        <v>64.719926643804058</v>
      </c>
      <c r="AB7500" s="21">
        <f t="shared" si="2104"/>
        <v>0</v>
      </c>
      <c r="AC7500" s="21">
        <f t="shared" si="2105"/>
        <v>0</v>
      </c>
      <c r="AD7500" s="21">
        <f t="shared" si="2111"/>
        <v>0</v>
      </c>
      <c r="AE7500" s="21" t="str">
        <f t="shared" si="2106"/>
        <v>11/8/15:00</v>
      </c>
    </row>
    <row r="7501" spans="2:31">
      <c r="B7501" s="37">
        <v>11</v>
      </c>
      <c r="C7501" s="38">
        <v>8</v>
      </c>
      <c r="D7501" s="39">
        <v>16</v>
      </c>
      <c r="E7501" s="17">
        <v>10</v>
      </c>
      <c r="F7501" s="17">
        <v>152</v>
      </c>
      <c r="G7501" s="17">
        <v>0</v>
      </c>
      <c r="H7501" s="37">
        <f t="shared" si="2094"/>
        <v>50</v>
      </c>
      <c r="I7501" s="37">
        <f>IF(H7501&lt;'Roof Calculator'!$G$8, 1, 0)</f>
        <v>1</v>
      </c>
      <c r="J7501" s="37">
        <f>IF(H7501&gt;='Roof Calculator'!$G$8, 1, 0)</f>
        <v>0</v>
      </c>
      <c r="K7501" s="37">
        <f t="shared" si="2095"/>
        <v>50</v>
      </c>
      <c r="L7501" s="37">
        <f t="shared" si="2096"/>
        <v>0</v>
      </c>
      <c r="M7501" s="37">
        <v>0</v>
      </c>
      <c r="N7501" s="37">
        <f t="shared" si="2097"/>
        <v>152</v>
      </c>
      <c r="O7501" s="37">
        <v>0</v>
      </c>
      <c r="P7501" s="37">
        <v>0</v>
      </c>
      <c r="Q7501" s="21">
        <f t="shared" si="2098"/>
        <v>39.790999999999997</v>
      </c>
      <c r="R7501" s="21">
        <f t="shared" si="2107"/>
        <v>312.62500000000244</v>
      </c>
      <c r="S7501" s="21">
        <f t="shared" si="2108"/>
        <v>-17.327022988442629</v>
      </c>
      <c r="T7501" s="21">
        <f t="shared" si="2099"/>
        <v>86.147999999999996</v>
      </c>
      <c r="U7501" s="37">
        <f>VLOOKUP(Time_Zone, 'LSTM LookUp'!$B$5:$D$8, 3, FALSE)</f>
        <v>-75</v>
      </c>
      <c r="V7501" s="21">
        <f t="shared" si="2109"/>
        <v>15.915277829273951</v>
      </c>
      <c r="W7501" s="21">
        <f t="shared" si="2100"/>
        <v>225.12681945731845</v>
      </c>
      <c r="X7501" s="21">
        <f t="shared" si="2101"/>
        <v>0</v>
      </c>
      <c r="Y7501" s="21">
        <f t="shared" si="2102"/>
        <v>152</v>
      </c>
      <c r="Z7501" s="21">
        <f t="shared" si="2110"/>
        <v>48.181345224823488</v>
      </c>
      <c r="AA7501" s="21">
        <f t="shared" si="2103"/>
        <v>48.181345224823488</v>
      </c>
      <c r="AB7501" s="21">
        <f t="shared" si="2104"/>
        <v>0</v>
      </c>
      <c r="AC7501" s="21">
        <f t="shared" si="2105"/>
        <v>0</v>
      </c>
      <c r="AD7501" s="21">
        <f t="shared" si="2111"/>
        <v>0</v>
      </c>
      <c r="AE7501" s="21" t="str">
        <f t="shared" si="2106"/>
        <v>11/8/16:00</v>
      </c>
    </row>
    <row r="7502" spans="2:31">
      <c r="B7502" s="37">
        <v>11</v>
      </c>
      <c r="C7502" s="38">
        <v>8</v>
      </c>
      <c r="D7502" s="39">
        <v>17</v>
      </c>
      <c r="E7502" s="17">
        <v>10</v>
      </c>
      <c r="F7502" s="17">
        <v>70</v>
      </c>
      <c r="G7502" s="17">
        <v>1</v>
      </c>
      <c r="H7502" s="37">
        <f t="shared" si="2094"/>
        <v>50</v>
      </c>
      <c r="I7502" s="37">
        <f>IF(H7502&lt;'Roof Calculator'!$G$8, 1, 0)</f>
        <v>1</v>
      </c>
      <c r="J7502" s="37">
        <f>IF(H7502&gt;='Roof Calculator'!$G$8, 1, 0)</f>
        <v>0</v>
      </c>
      <c r="K7502" s="37">
        <f t="shared" si="2095"/>
        <v>50</v>
      </c>
      <c r="L7502" s="37">
        <f t="shared" si="2096"/>
        <v>0</v>
      </c>
      <c r="M7502" s="37">
        <v>0</v>
      </c>
      <c r="N7502" s="37">
        <f t="shared" si="2097"/>
        <v>70</v>
      </c>
      <c r="O7502" s="37">
        <v>0</v>
      </c>
      <c r="P7502" s="37">
        <v>0</v>
      </c>
      <c r="Q7502" s="21">
        <f t="shared" si="2098"/>
        <v>39.790999999999997</v>
      </c>
      <c r="R7502" s="21">
        <f t="shared" si="2107"/>
        <v>312.66666666666913</v>
      </c>
      <c r="S7502" s="21">
        <f t="shared" si="2108"/>
        <v>-17.338381130311475</v>
      </c>
      <c r="T7502" s="21">
        <f t="shared" si="2099"/>
        <v>86.147999999999996</v>
      </c>
      <c r="U7502" s="37">
        <f>VLOOKUP(Time_Zone, 'LSTM LookUp'!$B$5:$D$8, 3, FALSE)</f>
        <v>-75</v>
      </c>
      <c r="V7502" s="21">
        <f t="shared" si="2109"/>
        <v>15.910235684361279</v>
      </c>
      <c r="W7502" s="21">
        <f t="shared" si="2100"/>
        <v>240.12555892109032</v>
      </c>
      <c r="X7502" s="21">
        <f t="shared" si="2101"/>
        <v>-0.55606792868955224</v>
      </c>
      <c r="Y7502" s="21">
        <f t="shared" si="2102"/>
        <v>69.443932071310442</v>
      </c>
      <c r="Z7502" s="21">
        <f t="shared" si="2110"/>
        <v>22.012513584848687</v>
      </c>
      <c r="AA7502" s="21">
        <f t="shared" si="2103"/>
        <v>22.012513584848687</v>
      </c>
      <c r="AB7502" s="21">
        <f t="shared" si="2104"/>
        <v>0</v>
      </c>
      <c r="AC7502" s="21">
        <f t="shared" si="2105"/>
        <v>0</v>
      </c>
      <c r="AD7502" s="21">
        <f t="shared" si="2111"/>
        <v>0</v>
      </c>
      <c r="AE7502" s="21" t="str">
        <f t="shared" si="2106"/>
        <v>11/8/17:00</v>
      </c>
    </row>
    <row r="7503" spans="2:31">
      <c r="B7503" s="37">
        <v>11</v>
      </c>
      <c r="C7503" s="38">
        <v>8</v>
      </c>
      <c r="D7503" s="39">
        <v>18</v>
      </c>
      <c r="E7503" s="17">
        <v>9.4</v>
      </c>
      <c r="F7503" s="17">
        <v>18</v>
      </c>
      <c r="G7503" s="17">
        <v>0</v>
      </c>
      <c r="H7503" s="37">
        <f t="shared" si="2094"/>
        <v>48.92</v>
      </c>
      <c r="I7503" s="37">
        <f>IF(H7503&lt;'Roof Calculator'!$G$8, 1, 0)</f>
        <v>1</v>
      </c>
      <c r="J7503" s="37">
        <f>IF(H7503&gt;='Roof Calculator'!$G$8, 1, 0)</f>
        <v>0</v>
      </c>
      <c r="K7503" s="37">
        <f t="shared" si="2095"/>
        <v>48.92</v>
      </c>
      <c r="L7503" s="37">
        <f t="shared" si="2096"/>
        <v>0</v>
      </c>
      <c r="M7503" s="37">
        <v>0</v>
      </c>
      <c r="N7503" s="37">
        <f t="shared" si="2097"/>
        <v>18</v>
      </c>
      <c r="O7503" s="37">
        <v>0</v>
      </c>
      <c r="P7503" s="37">
        <v>0</v>
      </c>
      <c r="Q7503" s="21">
        <f t="shared" si="2098"/>
        <v>39.790999999999997</v>
      </c>
      <c r="R7503" s="21">
        <f t="shared" si="2107"/>
        <v>312.70833333333582</v>
      </c>
      <c r="S7503" s="21">
        <f t="shared" si="2108"/>
        <v>-17.349730772070242</v>
      </c>
      <c r="T7503" s="21">
        <f t="shared" si="2099"/>
        <v>86.147999999999996</v>
      </c>
      <c r="U7503" s="37">
        <f>VLOOKUP(Time_Zone, 'LSTM LookUp'!$B$5:$D$8, 3, FALSE)</f>
        <v>-75</v>
      </c>
      <c r="V7503" s="21">
        <f t="shared" si="2109"/>
        <v>15.905170234218778</v>
      </c>
      <c r="W7503" s="21">
        <f t="shared" si="2100"/>
        <v>255.12429255855469</v>
      </c>
      <c r="X7503" s="21">
        <f t="shared" si="2101"/>
        <v>0</v>
      </c>
      <c r="Y7503" s="21">
        <f t="shared" si="2102"/>
        <v>18</v>
      </c>
      <c r="Z7503" s="21">
        <f t="shared" si="2110"/>
        <v>5.7056856187290972</v>
      </c>
      <c r="AA7503" s="21">
        <f t="shared" si="2103"/>
        <v>5.7056856187290972</v>
      </c>
      <c r="AB7503" s="21">
        <f t="shared" si="2104"/>
        <v>0</v>
      </c>
      <c r="AC7503" s="21">
        <f t="shared" si="2105"/>
        <v>0</v>
      </c>
      <c r="AD7503" s="21">
        <f t="shared" si="2111"/>
        <v>0</v>
      </c>
      <c r="AE7503" s="21" t="str">
        <f t="shared" si="2106"/>
        <v>11/8/18:00</v>
      </c>
    </row>
    <row r="7504" spans="2:31">
      <c r="B7504" s="37">
        <v>11</v>
      </c>
      <c r="C7504" s="38">
        <v>8</v>
      </c>
      <c r="D7504" s="39">
        <v>19</v>
      </c>
      <c r="E7504" s="17">
        <v>9.4</v>
      </c>
      <c r="F7504" s="17">
        <v>0</v>
      </c>
      <c r="G7504" s="17">
        <v>0</v>
      </c>
      <c r="H7504" s="37">
        <f t="shared" si="2094"/>
        <v>48.92</v>
      </c>
      <c r="I7504" s="37">
        <f>IF(H7504&lt;'Roof Calculator'!$G$8, 1, 0)</f>
        <v>1</v>
      </c>
      <c r="J7504" s="37">
        <f>IF(H7504&gt;='Roof Calculator'!$G$8, 1, 0)</f>
        <v>0</v>
      </c>
      <c r="K7504" s="37">
        <f t="shared" si="2095"/>
        <v>48.92</v>
      </c>
      <c r="L7504" s="37">
        <f t="shared" si="2096"/>
        <v>0</v>
      </c>
      <c r="M7504" s="37">
        <v>0</v>
      </c>
      <c r="N7504" s="37">
        <f t="shared" si="2097"/>
        <v>0</v>
      </c>
      <c r="O7504" s="37">
        <v>0</v>
      </c>
      <c r="P7504" s="37">
        <v>0</v>
      </c>
      <c r="Q7504" s="21">
        <f t="shared" si="2098"/>
        <v>39.790999999999997</v>
      </c>
      <c r="R7504" s="21">
        <f t="shared" si="2107"/>
        <v>312.7500000000025</v>
      </c>
      <c r="S7504" s="21">
        <f t="shared" si="2108"/>
        <v>-17.361071906747156</v>
      </c>
      <c r="T7504" s="21">
        <f t="shared" si="2099"/>
        <v>86.147999999999996</v>
      </c>
      <c r="U7504" s="37">
        <f>VLOOKUP(Time_Zone, 'LSTM LookUp'!$B$5:$D$8, 3, FALSE)</f>
        <v>-75</v>
      </c>
      <c r="V7504" s="21">
        <f t="shared" si="2109"/>
        <v>15.900081484125897</v>
      </c>
      <c r="W7504" s="21">
        <f t="shared" si="2100"/>
        <v>270.12302037103143</v>
      </c>
      <c r="X7504" s="21">
        <f t="shared" si="2101"/>
        <v>0</v>
      </c>
      <c r="Y7504" s="21">
        <f t="shared" si="2102"/>
        <v>0</v>
      </c>
      <c r="Z7504" s="21">
        <f t="shared" si="2110"/>
        <v>0</v>
      </c>
      <c r="AA7504" s="21">
        <f t="shared" si="2103"/>
        <v>0</v>
      </c>
      <c r="AB7504" s="21">
        <f t="shared" si="2104"/>
        <v>0</v>
      </c>
      <c r="AC7504" s="21">
        <f t="shared" si="2105"/>
        <v>0</v>
      </c>
      <c r="AD7504" s="21">
        <f t="shared" si="2111"/>
        <v>0</v>
      </c>
      <c r="AE7504" s="21" t="str">
        <f t="shared" si="2106"/>
        <v>11/8/19:00</v>
      </c>
    </row>
    <row r="7505" spans="2:31">
      <c r="B7505" s="37">
        <v>11</v>
      </c>
      <c r="C7505" s="38">
        <v>8</v>
      </c>
      <c r="D7505" s="39">
        <v>20</v>
      </c>
      <c r="E7505" s="17">
        <v>8.9</v>
      </c>
      <c r="F7505" s="17">
        <v>0</v>
      </c>
      <c r="G7505" s="17">
        <v>0</v>
      </c>
      <c r="H7505" s="37">
        <f t="shared" si="2094"/>
        <v>48.02</v>
      </c>
      <c r="I7505" s="37">
        <f>IF(H7505&lt;'Roof Calculator'!$G$8, 1, 0)</f>
        <v>1</v>
      </c>
      <c r="J7505" s="37">
        <f>IF(H7505&gt;='Roof Calculator'!$G$8, 1, 0)</f>
        <v>0</v>
      </c>
      <c r="K7505" s="37">
        <f t="shared" si="2095"/>
        <v>48.02</v>
      </c>
      <c r="L7505" s="37">
        <f t="shared" si="2096"/>
        <v>0</v>
      </c>
      <c r="M7505" s="37">
        <v>0</v>
      </c>
      <c r="N7505" s="37">
        <f t="shared" si="2097"/>
        <v>0</v>
      </c>
      <c r="O7505" s="37">
        <v>0</v>
      </c>
      <c r="P7505" s="37">
        <v>0</v>
      </c>
      <c r="Q7505" s="21">
        <f t="shared" si="2098"/>
        <v>39.790999999999997</v>
      </c>
      <c r="R7505" s="21">
        <f t="shared" si="2107"/>
        <v>312.79166666666919</v>
      </c>
      <c r="S7505" s="21">
        <f t="shared" si="2108"/>
        <v>-17.372404527372556</v>
      </c>
      <c r="T7505" s="21">
        <f t="shared" si="2099"/>
        <v>86.147999999999996</v>
      </c>
      <c r="U7505" s="37">
        <f>VLOOKUP(Time_Zone, 'LSTM LookUp'!$B$5:$D$8, 3, FALSE)</f>
        <v>-75</v>
      </c>
      <c r="V7505" s="21">
        <f t="shared" si="2109"/>
        <v>15.894969439405191</v>
      </c>
      <c r="W7505" s="21">
        <f t="shared" si="2100"/>
        <v>285.12174235985134</v>
      </c>
      <c r="X7505" s="21">
        <f t="shared" si="2101"/>
        <v>0</v>
      </c>
      <c r="Y7505" s="21">
        <f t="shared" si="2102"/>
        <v>0</v>
      </c>
      <c r="Z7505" s="21">
        <f t="shared" si="2110"/>
        <v>0</v>
      </c>
      <c r="AA7505" s="21">
        <f t="shared" si="2103"/>
        <v>0</v>
      </c>
      <c r="AB7505" s="21">
        <f t="shared" si="2104"/>
        <v>0</v>
      </c>
      <c r="AC7505" s="21">
        <f t="shared" si="2105"/>
        <v>0</v>
      </c>
      <c r="AD7505" s="21">
        <f t="shared" si="2111"/>
        <v>0</v>
      </c>
      <c r="AE7505" s="21" t="str">
        <f t="shared" si="2106"/>
        <v>11/8/20:00</v>
      </c>
    </row>
    <row r="7506" spans="2:31">
      <c r="B7506" s="37">
        <v>11</v>
      </c>
      <c r="C7506" s="38">
        <v>8</v>
      </c>
      <c r="D7506" s="39">
        <v>21</v>
      </c>
      <c r="E7506" s="17">
        <v>8.3000000000000007</v>
      </c>
      <c r="F7506" s="17">
        <v>0</v>
      </c>
      <c r="G7506" s="17">
        <v>0</v>
      </c>
      <c r="H7506" s="37">
        <f t="shared" si="2094"/>
        <v>46.94</v>
      </c>
      <c r="I7506" s="37">
        <f>IF(H7506&lt;'Roof Calculator'!$G$8, 1, 0)</f>
        <v>1</v>
      </c>
      <c r="J7506" s="37">
        <f>IF(H7506&gt;='Roof Calculator'!$G$8, 1, 0)</f>
        <v>0</v>
      </c>
      <c r="K7506" s="37">
        <f t="shared" si="2095"/>
        <v>46.94</v>
      </c>
      <c r="L7506" s="37">
        <f t="shared" si="2096"/>
        <v>0</v>
      </c>
      <c r="M7506" s="37">
        <v>0</v>
      </c>
      <c r="N7506" s="37">
        <f t="shared" si="2097"/>
        <v>0</v>
      </c>
      <c r="O7506" s="37">
        <v>0</v>
      </c>
      <c r="P7506" s="37">
        <v>0</v>
      </c>
      <c r="Q7506" s="21">
        <f t="shared" si="2098"/>
        <v>39.790999999999997</v>
      </c>
      <c r="R7506" s="21">
        <f t="shared" si="2107"/>
        <v>312.83333333333587</v>
      </c>
      <c r="S7506" s="21">
        <f t="shared" si="2108"/>
        <v>-17.383728626978971</v>
      </c>
      <c r="T7506" s="21">
        <f t="shared" si="2099"/>
        <v>86.147999999999996</v>
      </c>
      <c r="U7506" s="37">
        <f>VLOOKUP(Time_Zone, 'LSTM LookUp'!$B$5:$D$8, 3, FALSE)</f>
        <v>-75</v>
      </c>
      <c r="V7506" s="21">
        <f t="shared" si="2109"/>
        <v>15.889834105422311</v>
      </c>
      <c r="W7506" s="21">
        <f t="shared" si="2100"/>
        <v>300.12045852635561</v>
      </c>
      <c r="X7506" s="21">
        <f t="shared" si="2101"/>
        <v>0</v>
      </c>
      <c r="Y7506" s="21">
        <f t="shared" si="2102"/>
        <v>0</v>
      </c>
      <c r="Z7506" s="21">
        <f t="shared" si="2110"/>
        <v>0</v>
      </c>
      <c r="AA7506" s="21">
        <f t="shared" si="2103"/>
        <v>0</v>
      </c>
      <c r="AB7506" s="21">
        <f t="shared" si="2104"/>
        <v>0</v>
      </c>
      <c r="AC7506" s="21">
        <f t="shared" si="2105"/>
        <v>0</v>
      </c>
      <c r="AD7506" s="21">
        <f t="shared" si="2111"/>
        <v>0</v>
      </c>
      <c r="AE7506" s="21" t="str">
        <f t="shared" si="2106"/>
        <v>11/8/21:00</v>
      </c>
    </row>
    <row r="7507" spans="2:31">
      <c r="B7507" s="37">
        <v>11</v>
      </c>
      <c r="C7507" s="38">
        <v>8</v>
      </c>
      <c r="D7507" s="39">
        <v>22</v>
      </c>
      <c r="E7507" s="17">
        <v>8.3000000000000007</v>
      </c>
      <c r="F7507" s="17">
        <v>0</v>
      </c>
      <c r="G7507" s="17">
        <v>0</v>
      </c>
      <c r="H7507" s="37">
        <f t="shared" si="2094"/>
        <v>46.94</v>
      </c>
      <c r="I7507" s="37">
        <f>IF(H7507&lt;'Roof Calculator'!$G$8, 1, 0)</f>
        <v>1</v>
      </c>
      <c r="J7507" s="37">
        <f>IF(H7507&gt;='Roof Calculator'!$G$8, 1, 0)</f>
        <v>0</v>
      </c>
      <c r="K7507" s="37">
        <f t="shared" si="2095"/>
        <v>46.94</v>
      </c>
      <c r="L7507" s="37">
        <f t="shared" si="2096"/>
        <v>0</v>
      </c>
      <c r="M7507" s="37">
        <v>0</v>
      </c>
      <c r="N7507" s="37">
        <f t="shared" si="2097"/>
        <v>0</v>
      </c>
      <c r="O7507" s="37">
        <v>0</v>
      </c>
      <c r="P7507" s="37">
        <v>0</v>
      </c>
      <c r="Q7507" s="21">
        <f t="shared" si="2098"/>
        <v>39.790999999999997</v>
      </c>
      <c r="R7507" s="21">
        <f t="shared" si="2107"/>
        <v>312.87500000000256</v>
      </c>
      <c r="S7507" s="21">
        <f t="shared" si="2108"/>
        <v>-17.395044198601138</v>
      </c>
      <c r="T7507" s="21">
        <f t="shared" si="2099"/>
        <v>86.147999999999996</v>
      </c>
      <c r="U7507" s="37">
        <f>VLOOKUP(Time_Zone, 'LSTM LookUp'!$B$5:$D$8, 3, FALSE)</f>
        <v>-75</v>
      </c>
      <c r="V7507" s="21">
        <f t="shared" si="2109"/>
        <v>15.884675487585966</v>
      </c>
      <c r="W7507" s="21">
        <f t="shared" si="2100"/>
        <v>315.11916887189642</v>
      </c>
      <c r="X7507" s="21">
        <f t="shared" si="2101"/>
        <v>0</v>
      </c>
      <c r="Y7507" s="21">
        <f t="shared" si="2102"/>
        <v>0</v>
      </c>
      <c r="Z7507" s="21">
        <f t="shared" si="2110"/>
        <v>0</v>
      </c>
      <c r="AA7507" s="21">
        <f t="shared" si="2103"/>
        <v>0</v>
      </c>
      <c r="AB7507" s="21">
        <f t="shared" si="2104"/>
        <v>0</v>
      </c>
      <c r="AC7507" s="21">
        <f t="shared" si="2105"/>
        <v>0</v>
      </c>
      <c r="AD7507" s="21">
        <f t="shared" si="2111"/>
        <v>0</v>
      </c>
      <c r="AE7507" s="21" t="str">
        <f t="shared" si="2106"/>
        <v>11/8/22:00</v>
      </c>
    </row>
    <row r="7508" spans="2:31">
      <c r="B7508" s="37">
        <v>11</v>
      </c>
      <c r="C7508" s="38">
        <v>8</v>
      </c>
      <c r="D7508" s="39">
        <v>23</v>
      </c>
      <c r="E7508" s="17">
        <v>6.7</v>
      </c>
      <c r="F7508" s="17">
        <v>0</v>
      </c>
      <c r="G7508" s="17">
        <v>0</v>
      </c>
      <c r="H7508" s="37">
        <f t="shared" si="2094"/>
        <v>44.06</v>
      </c>
      <c r="I7508" s="37">
        <f>IF(H7508&lt;'Roof Calculator'!$G$8, 1, 0)</f>
        <v>1</v>
      </c>
      <c r="J7508" s="37">
        <f>IF(H7508&gt;='Roof Calculator'!$G$8, 1, 0)</f>
        <v>0</v>
      </c>
      <c r="K7508" s="37">
        <f t="shared" si="2095"/>
        <v>44.06</v>
      </c>
      <c r="L7508" s="37">
        <f t="shared" si="2096"/>
        <v>0</v>
      </c>
      <c r="M7508" s="37">
        <v>0</v>
      </c>
      <c r="N7508" s="37">
        <f t="shared" si="2097"/>
        <v>0</v>
      </c>
      <c r="O7508" s="37">
        <v>0</v>
      </c>
      <c r="P7508" s="37">
        <v>0</v>
      </c>
      <c r="Q7508" s="21">
        <f t="shared" si="2098"/>
        <v>39.790999999999997</v>
      </c>
      <c r="R7508" s="21">
        <f t="shared" si="2107"/>
        <v>312.91666666666924</v>
      </c>
      <c r="S7508" s="21">
        <f t="shared" si="2108"/>
        <v>-17.40635123527597</v>
      </c>
      <c r="T7508" s="21">
        <f t="shared" si="2099"/>
        <v>86.147999999999996</v>
      </c>
      <c r="U7508" s="37">
        <f>VLOOKUP(Time_Zone, 'LSTM LookUp'!$B$5:$D$8, 3, FALSE)</f>
        <v>-75</v>
      </c>
      <c r="V7508" s="21">
        <f t="shared" si="2109"/>
        <v>15.879493591347948</v>
      </c>
      <c r="W7508" s="21">
        <f t="shared" si="2100"/>
        <v>330.117873397837</v>
      </c>
      <c r="X7508" s="21">
        <f t="shared" si="2101"/>
        <v>0</v>
      </c>
      <c r="Y7508" s="21">
        <f t="shared" si="2102"/>
        <v>0</v>
      </c>
      <c r="Z7508" s="21">
        <f t="shared" si="2110"/>
        <v>0</v>
      </c>
      <c r="AA7508" s="21">
        <f t="shared" si="2103"/>
        <v>0</v>
      </c>
      <c r="AB7508" s="21">
        <f t="shared" si="2104"/>
        <v>0</v>
      </c>
      <c r="AC7508" s="21">
        <f t="shared" si="2105"/>
        <v>0</v>
      </c>
      <c r="AD7508" s="21">
        <f t="shared" si="2111"/>
        <v>0</v>
      </c>
      <c r="AE7508" s="21" t="str">
        <f t="shared" si="2106"/>
        <v>11/8/23:00</v>
      </c>
    </row>
    <row r="7509" spans="2:31">
      <c r="B7509" s="37">
        <v>11</v>
      </c>
      <c r="C7509" s="38">
        <v>8</v>
      </c>
      <c r="D7509" s="39">
        <v>24</v>
      </c>
      <c r="E7509" s="17">
        <v>7.2</v>
      </c>
      <c r="F7509" s="17">
        <v>0</v>
      </c>
      <c r="G7509" s="17">
        <v>0</v>
      </c>
      <c r="H7509" s="37">
        <f t="shared" si="2094"/>
        <v>44.96</v>
      </c>
      <c r="I7509" s="37">
        <f>IF(H7509&lt;'Roof Calculator'!$G$8, 1, 0)</f>
        <v>1</v>
      </c>
      <c r="J7509" s="37">
        <f>IF(H7509&gt;='Roof Calculator'!$G$8, 1, 0)</f>
        <v>0</v>
      </c>
      <c r="K7509" s="37">
        <f t="shared" si="2095"/>
        <v>44.96</v>
      </c>
      <c r="L7509" s="37">
        <f t="shared" si="2096"/>
        <v>0</v>
      </c>
      <c r="M7509" s="37">
        <v>0</v>
      </c>
      <c r="N7509" s="37">
        <f t="shared" si="2097"/>
        <v>0</v>
      </c>
      <c r="O7509" s="37">
        <v>0</v>
      </c>
      <c r="P7509" s="37">
        <v>0</v>
      </c>
      <c r="Q7509" s="21">
        <f t="shared" si="2098"/>
        <v>39.790999999999997</v>
      </c>
      <c r="R7509" s="21">
        <f t="shared" si="2107"/>
        <v>312.95833333333593</v>
      </c>
      <c r="S7509" s="21">
        <f t="shared" si="2108"/>
        <v>-17.417649730042555</v>
      </c>
      <c r="T7509" s="21">
        <f t="shared" si="2099"/>
        <v>86.147999999999996</v>
      </c>
      <c r="U7509" s="37">
        <f>VLOOKUP(Time_Zone, 'LSTM LookUp'!$B$5:$D$8, 3, FALSE)</f>
        <v>-75</v>
      </c>
      <c r="V7509" s="21">
        <f t="shared" si="2109"/>
        <v>15.874288422203129</v>
      </c>
      <c r="W7509" s="21">
        <f t="shared" si="2100"/>
        <v>345.1165721055508</v>
      </c>
      <c r="X7509" s="21">
        <f t="shared" si="2101"/>
        <v>0</v>
      </c>
      <c r="Y7509" s="21">
        <f t="shared" si="2102"/>
        <v>0</v>
      </c>
      <c r="Z7509" s="21">
        <f t="shared" si="2110"/>
        <v>0</v>
      </c>
      <c r="AA7509" s="21">
        <f t="shared" si="2103"/>
        <v>0</v>
      </c>
      <c r="AB7509" s="21">
        <f t="shared" si="2104"/>
        <v>0</v>
      </c>
      <c r="AC7509" s="21">
        <f t="shared" si="2105"/>
        <v>0</v>
      </c>
      <c r="AD7509" s="21">
        <f t="shared" si="2111"/>
        <v>0</v>
      </c>
      <c r="AE7509" s="21" t="str">
        <f t="shared" si="2106"/>
        <v>11/8/24:00</v>
      </c>
    </row>
    <row r="7510" spans="2:31">
      <c r="B7510" s="37">
        <v>11</v>
      </c>
      <c r="C7510" s="38">
        <v>9</v>
      </c>
      <c r="D7510" s="39">
        <v>1</v>
      </c>
      <c r="E7510" s="17">
        <v>5.6</v>
      </c>
      <c r="F7510" s="17">
        <v>0</v>
      </c>
      <c r="G7510" s="17">
        <v>0</v>
      </c>
      <c r="H7510" s="37">
        <f t="shared" ref="H7510:H7573" si="2112">E7510*9/5+32</f>
        <v>42.08</v>
      </c>
      <c r="I7510" s="37">
        <f>IF(H7510&lt;'Roof Calculator'!$G$8, 1, 0)</f>
        <v>1</v>
      </c>
      <c r="J7510" s="37">
        <f>IF(H7510&gt;='Roof Calculator'!$G$8, 1, 0)</f>
        <v>0</v>
      </c>
      <c r="K7510" s="37">
        <f t="shared" ref="K7510:K7573" si="2113">I7510*H7510</f>
        <v>42.08</v>
      </c>
      <c r="L7510" s="37">
        <f t="shared" ref="L7510:L7573" si="2114">J7510*H7510</f>
        <v>0</v>
      </c>
      <c r="M7510" s="37">
        <v>0</v>
      </c>
      <c r="N7510" s="37">
        <f t="shared" ref="N7510:N7573" si="2115">F7510*(180-M7510)/180</f>
        <v>0</v>
      </c>
      <c r="O7510" s="37">
        <v>0</v>
      </c>
      <c r="P7510" s="37">
        <v>0</v>
      </c>
      <c r="Q7510" s="21">
        <f t="shared" ref="Q7510:Q7573" si="2116">Latitude</f>
        <v>39.790999999999997</v>
      </c>
      <c r="R7510" s="21">
        <f t="shared" si="2107"/>
        <v>313.00000000000261</v>
      </c>
      <c r="S7510" s="21">
        <f t="shared" si="2108"/>
        <v>-17.428939675942239</v>
      </c>
      <c r="T7510" s="21">
        <f t="shared" ref="T7510:T7573" si="2117">Longitude</f>
        <v>86.147999999999996</v>
      </c>
      <c r="U7510" s="37">
        <f>VLOOKUP(Time_Zone, 'LSTM LookUp'!$B$5:$D$8, 3, FALSE)</f>
        <v>-75</v>
      </c>
      <c r="V7510" s="21">
        <f t="shared" si="2109"/>
        <v>15.869059985689391</v>
      </c>
      <c r="W7510" s="21">
        <f t="shared" ref="W7510:W7573" si="2118">15*((D7510+(4*(T7510-U7510)+V7510)/60)-12)</f>
        <v>0.11526499642235954</v>
      </c>
      <c r="X7510" s="21">
        <f t="shared" ref="X7510:X7573" si="2119">G7510*(SIN(S7510*PI()/180)*SIN(Q7510*PI()/180)*COS(O7510*PI()/180)-SIN(S7510*PI()/180)*COS(Q7510*PI()/180)*SIN(O7510*PI()/180)*COS(P7510*PI()/180)+COS(S7510*PI()/180)*COS(Q7510*PI()/180)*COS(O7510*PI()/180)*COS(W7510*PI()/180)+COS(S7510*PI()/180)*SIN(Q7510*PI()/180)*SIN(O7510*PI()/180)*COS(P7510*PI()/180)*COS(W7510*PI()/180)+COS(S7510*PI()/180)*SIN(P7510*PI()/180)*SIN(W7510*PI()/180)*SIN(O7510*PI()/180))</f>
        <v>0</v>
      </c>
      <c r="Y7510" s="21">
        <f t="shared" ref="Y7510:Y7573" si="2120">X7510+N7510</f>
        <v>0</v>
      </c>
      <c r="Z7510" s="21">
        <f t="shared" si="2110"/>
        <v>0</v>
      </c>
      <c r="AA7510" s="21">
        <f t="shared" ref="AA7510:AA7573" si="2121">Z7510*I7510</f>
        <v>0</v>
      </c>
      <c r="AB7510" s="21">
        <f t="shared" ref="AB7510:AB7573" si="2122">Z7510*J7510</f>
        <v>0</v>
      </c>
      <c r="AC7510" s="21">
        <f t="shared" ref="AC7510:AC7573" si="2123">L7510</f>
        <v>0</v>
      </c>
      <c r="AD7510" s="21">
        <f t="shared" si="2111"/>
        <v>0</v>
      </c>
      <c r="AE7510" s="21" t="str">
        <f t="shared" ref="AE7510:AE7573" si="2124">CONCATENATE(B7510, "/", C7510, "/", D7510,":00")</f>
        <v>11/9/1:00</v>
      </c>
    </row>
    <row r="7511" spans="2:31">
      <c r="B7511" s="37">
        <v>11</v>
      </c>
      <c r="C7511" s="38">
        <v>9</v>
      </c>
      <c r="D7511" s="39">
        <v>2</v>
      </c>
      <c r="E7511" s="17">
        <v>4.4000000000000004</v>
      </c>
      <c r="F7511" s="17">
        <v>0</v>
      </c>
      <c r="G7511" s="17">
        <v>0</v>
      </c>
      <c r="H7511" s="37">
        <f t="shared" si="2112"/>
        <v>39.92</v>
      </c>
      <c r="I7511" s="37">
        <f>IF(H7511&lt;'Roof Calculator'!$G$8, 1, 0)</f>
        <v>1</v>
      </c>
      <c r="J7511" s="37">
        <f>IF(H7511&gt;='Roof Calculator'!$G$8, 1, 0)</f>
        <v>0</v>
      </c>
      <c r="K7511" s="37">
        <f t="shared" si="2113"/>
        <v>39.92</v>
      </c>
      <c r="L7511" s="37">
        <f t="shared" si="2114"/>
        <v>0</v>
      </c>
      <c r="M7511" s="37">
        <v>0</v>
      </c>
      <c r="N7511" s="37">
        <f t="shared" si="2115"/>
        <v>0</v>
      </c>
      <c r="O7511" s="37">
        <v>0</v>
      </c>
      <c r="P7511" s="37">
        <v>0</v>
      </c>
      <c r="Q7511" s="21">
        <f t="shared" si="2116"/>
        <v>39.790999999999997</v>
      </c>
      <c r="R7511" s="21">
        <f t="shared" ref="R7511:R7574" si="2125">R7510+1/24</f>
        <v>313.0416666666693</v>
      </c>
      <c r="S7511" s="21">
        <f t="shared" ref="S7511:S7574" si="2126">ASIN(SIN(23.45*PI()/180)*SIN((360/365*(R7511-81))*PI()/180))*180/PI()</f>
        <v>-17.440221066018569</v>
      </c>
      <c r="T7511" s="21">
        <f t="shared" si="2117"/>
        <v>86.147999999999996</v>
      </c>
      <c r="U7511" s="37">
        <f>VLOOKUP(Time_Zone, 'LSTM LookUp'!$B$5:$D$8, 3, FALSE)</f>
        <v>-75</v>
      </c>
      <c r="V7511" s="21">
        <f t="shared" ref="V7511:V7574" si="2127">9.87*SIN(2*(360/365*(R7511-81))*PI()/180)-7.53*COS((360/365*(R7511-81))*PI()/180)-1.5*SIN((360/365*(R7511-81))*PI()/180)</f>
        <v>15.863808287387698</v>
      </c>
      <c r="W7511" s="21">
        <f t="shared" si="2118"/>
        <v>15.113952071846901</v>
      </c>
      <c r="X7511" s="21">
        <f t="shared" si="2119"/>
        <v>0</v>
      </c>
      <c r="Y7511" s="21">
        <f t="shared" si="2120"/>
        <v>0</v>
      </c>
      <c r="Z7511" s="21">
        <f t="shared" ref="Z7511:Z7574" si="2128">Y7511/10.764*3.412</f>
        <v>0</v>
      </c>
      <c r="AA7511" s="21">
        <f t="shared" si="2121"/>
        <v>0</v>
      </c>
      <c r="AB7511" s="21">
        <f t="shared" si="2122"/>
        <v>0</v>
      </c>
      <c r="AC7511" s="21">
        <f t="shared" si="2123"/>
        <v>0</v>
      </c>
      <c r="AD7511" s="21">
        <f t="shared" ref="AD7511:AD7574" si="2129">AB7511</f>
        <v>0</v>
      </c>
      <c r="AE7511" s="21" t="str">
        <f t="shared" si="2124"/>
        <v>11/9/2:00</v>
      </c>
    </row>
    <row r="7512" spans="2:31">
      <c r="B7512" s="37">
        <v>11</v>
      </c>
      <c r="C7512" s="38">
        <v>9</v>
      </c>
      <c r="D7512" s="39">
        <v>3</v>
      </c>
      <c r="E7512" s="17">
        <v>3.9</v>
      </c>
      <c r="F7512" s="17">
        <v>0</v>
      </c>
      <c r="G7512" s="17">
        <v>0</v>
      </c>
      <c r="H7512" s="37">
        <f t="shared" si="2112"/>
        <v>39.020000000000003</v>
      </c>
      <c r="I7512" s="37">
        <f>IF(H7512&lt;'Roof Calculator'!$G$8, 1, 0)</f>
        <v>1</v>
      </c>
      <c r="J7512" s="37">
        <f>IF(H7512&gt;='Roof Calculator'!$G$8, 1, 0)</f>
        <v>0</v>
      </c>
      <c r="K7512" s="37">
        <f t="shared" si="2113"/>
        <v>39.020000000000003</v>
      </c>
      <c r="L7512" s="37">
        <f t="shared" si="2114"/>
        <v>0</v>
      </c>
      <c r="M7512" s="37">
        <v>0</v>
      </c>
      <c r="N7512" s="37">
        <f t="shared" si="2115"/>
        <v>0</v>
      </c>
      <c r="O7512" s="37">
        <v>0</v>
      </c>
      <c r="P7512" s="37">
        <v>0</v>
      </c>
      <c r="Q7512" s="21">
        <f t="shared" si="2116"/>
        <v>39.790999999999997</v>
      </c>
      <c r="R7512" s="21">
        <f t="shared" si="2125"/>
        <v>313.08333333333599</v>
      </c>
      <c r="S7512" s="21">
        <f t="shared" si="2126"/>
        <v>-17.451493893317291</v>
      </c>
      <c r="T7512" s="21">
        <f t="shared" si="2117"/>
        <v>86.147999999999996</v>
      </c>
      <c r="U7512" s="37">
        <f>VLOOKUP(Time_Zone, 'LSTM LookUp'!$B$5:$D$8, 3, FALSE)</f>
        <v>-75</v>
      </c>
      <c r="V7512" s="21">
        <f t="shared" si="2127"/>
        <v>15.858533332922038</v>
      </c>
      <c r="W7512" s="21">
        <f t="shared" si="2118"/>
        <v>30.112633333230512</v>
      </c>
      <c r="X7512" s="21">
        <f t="shared" si="2119"/>
        <v>0</v>
      </c>
      <c r="Y7512" s="21">
        <f t="shared" si="2120"/>
        <v>0</v>
      </c>
      <c r="Z7512" s="21">
        <f t="shared" si="2128"/>
        <v>0</v>
      </c>
      <c r="AA7512" s="21">
        <f t="shared" si="2121"/>
        <v>0</v>
      </c>
      <c r="AB7512" s="21">
        <f t="shared" si="2122"/>
        <v>0</v>
      </c>
      <c r="AC7512" s="21">
        <f t="shared" si="2123"/>
        <v>0</v>
      </c>
      <c r="AD7512" s="21">
        <f t="shared" si="2129"/>
        <v>0</v>
      </c>
      <c r="AE7512" s="21" t="str">
        <f t="shared" si="2124"/>
        <v>11/9/3:00</v>
      </c>
    </row>
    <row r="7513" spans="2:31">
      <c r="B7513" s="37">
        <v>11</v>
      </c>
      <c r="C7513" s="38">
        <v>9</v>
      </c>
      <c r="D7513" s="39">
        <v>4</v>
      </c>
      <c r="E7513" s="17">
        <v>3.3</v>
      </c>
      <c r="F7513" s="17">
        <v>0</v>
      </c>
      <c r="G7513" s="17">
        <v>0</v>
      </c>
      <c r="H7513" s="37">
        <f t="shared" si="2112"/>
        <v>37.94</v>
      </c>
      <c r="I7513" s="37">
        <f>IF(H7513&lt;'Roof Calculator'!$G$8, 1, 0)</f>
        <v>1</v>
      </c>
      <c r="J7513" s="37">
        <f>IF(H7513&gt;='Roof Calculator'!$G$8, 1, 0)</f>
        <v>0</v>
      </c>
      <c r="K7513" s="37">
        <f t="shared" si="2113"/>
        <v>37.94</v>
      </c>
      <c r="L7513" s="37">
        <f t="shared" si="2114"/>
        <v>0</v>
      </c>
      <c r="M7513" s="37">
        <v>0</v>
      </c>
      <c r="N7513" s="37">
        <f t="shared" si="2115"/>
        <v>0</v>
      </c>
      <c r="O7513" s="37">
        <v>0</v>
      </c>
      <c r="P7513" s="37">
        <v>0</v>
      </c>
      <c r="Q7513" s="21">
        <f t="shared" si="2116"/>
        <v>39.790999999999997</v>
      </c>
      <c r="R7513" s="21">
        <f t="shared" si="2125"/>
        <v>313.12500000000267</v>
      </c>
      <c r="S7513" s="21">
        <f t="shared" si="2126"/>
        <v>-17.46275815088639</v>
      </c>
      <c r="T7513" s="21">
        <f t="shared" si="2117"/>
        <v>86.147999999999996</v>
      </c>
      <c r="U7513" s="37">
        <f>VLOOKUP(Time_Zone, 'LSTM LookUp'!$B$5:$D$8, 3, FALSE)</f>
        <v>-75</v>
      </c>
      <c r="V7513" s="21">
        <f t="shared" si="2127"/>
        <v>15.853235127959431</v>
      </c>
      <c r="W7513" s="21">
        <f t="shared" si="2118"/>
        <v>45.111308781989848</v>
      </c>
      <c r="X7513" s="21">
        <f t="shared" si="2119"/>
        <v>0</v>
      </c>
      <c r="Y7513" s="21">
        <f t="shared" si="2120"/>
        <v>0</v>
      </c>
      <c r="Z7513" s="21">
        <f t="shared" si="2128"/>
        <v>0</v>
      </c>
      <c r="AA7513" s="21">
        <f t="shared" si="2121"/>
        <v>0</v>
      </c>
      <c r="AB7513" s="21">
        <f t="shared" si="2122"/>
        <v>0</v>
      </c>
      <c r="AC7513" s="21">
        <f t="shared" si="2123"/>
        <v>0</v>
      </c>
      <c r="AD7513" s="21">
        <f t="shared" si="2129"/>
        <v>0</v>
      </c>
      <c r="AE7513" s="21" t="str">
        <f t="shared" si="2124"/>
        <v>11/9/4:00</v>
      </c>
    </row>
    <row r="7514" spans="2:31">
      <c r="B7514" s="37">
        <v>11</v>
      </c>
      <c r="C7514" s="38">
        <v>9</v>
      </c>
      <c r="D7514" s="39">
        <v>5</v>
      </c>
      <c r="E7514" s="17">
        <v>1.7</v>
      </c>
      <c r="F7514" s="17">
        <v>0</v>
      </c>
      <c r="G7514" s="17">
        <v>0</v>
      </c>
      <c r="H7514" s="37">
        <f t="shared" si="2112"/>
        <v>35.06</v>
      </c>
      <c r="I7514" s="37">
        <f>IF(H7514&lt;'Roof Calculator'!$G$8, 1, 0)</f>
        <v>1</v>
      </c>
      <c r="J7514" s="37">
        <f>IF(H7514&gt;='Roof Calculator'!$G$8, 1, 0)</f>
        <v>0</v>
      </c>
      <c r="K7514" s="37">
        <f t="shared" si="2113"/>
        <v>35.06</v>
      </c>
      <c r="L7514" s="37">
        <f t="shared" si="2114"/>
        <v>0</v>
      </c>
      <c r="M7514" s="37">
        <v>0</v>
      </c>
      <c r="N7514" s="37">
        <f t="shared" si="2115"/>
        <v>0</v>
      </c>
      <c r="O7514" s="37">
        <v>0</v>
      </c>
      <c r="P7514" s="37">
        <v>0</v>
      </c>
      <c r="Q7514" s="21">
        <f t="shared" si="2116"/>
        <v>39.790999999999997</v>
      </c>
      <c r="R7514" s="21">
        <f t="shared" si="2125"/>
        <v>313.16666666666936</v>
      </c>
      <c r="S7514" s="21">
        <f t="shared" si="2126"/>
        <v>-17.474013831776126</v>
      </c>
      <c r="T7514" s="21">
        <f t="shared" si="2117"/>
        <v>86.147999999999996</v>
      </c>
      <c r="U7514" s="37">
        <f>VLOOKUP(Time_Zone, 'LSTM LookUp'!$B$5:$D$8, 3, FALSE)</f>
        <v>-75</v>
      </c>
      <c r="V7514" s="21">
        <f t="shared" si="2127"/>
        <v>15.847913678209901</v>
      </c>
      <c r="W7514" s="21">
        <f t="shared" si="2118"/>
        <v>60.109978419552462</v>
      </c>
      <c r="X7514" s="21">
        <f t="shared" si="2119"/>
        <v>0</v>
      </c>
      <c r="Y7514" s="21">
        <f t="shared" si="2120"/>
        <v>0</v>
      </c>
      <c r="Z7514" s="21">
        <f t="shared" si="2128"/>
        <v>0</v>
      </c>
      <c r="AA7514" s="21">
        <f t="shared" si="2121"/>
        <v>0</v>
      </c>
      <c r="AB7514" s="21">
        <f t="shared" si="2122"/>
        <v>0</v>
      </c>
      <c r="AC7514" s="21">
        <f t="shared" si="2123"/>
        <v>0</v>
      </c>
      <c r="AD7514" s="21">
        <f t="shared" si="2129"/>
        <v>0</v>
      </c>
      <c r="AE7514" s="21" t="str">
        <f t="shared" si="2124"/>
        <v>11/9/5:00</v>
      </c>
    </row>
    <row r="7515" spans="2:31">
      <c r="B7515" s="37">
        <v>11</v>
      </c>
      <c r="C7515" s="38">
        <v>9</v>
      </c>
      <c r="D7515" s="39">
        <v>6</v>
      </c>
      <c r="E7515" s="17">
        <v>1.1000000000000001</v>
      </c>
      <c r="F7515" s="17">
        <v>0</v>
      </c>
      <c r="G7515" s="17">
        <v>0</v>
      </c>
      <c r="H7515" s="37">
        <f t="shared" si="2112"/>
        <v>33.979999999999997</v>
      </c>
      <c r="I7515" s="37">
        <f>IF(H7515&lt;'Roof Calculator'!$G$8, 1, 0)</f>
        <v>1</v>
      </c>
      <c r="J7515" s="37">
        <f>IF(H7515&gt;='Roof Calculator'!$G$8, 1, 0)</f>
        <v>0</v>
      </c>
      <c r="K7515" s="37">
        <f t="shared" si="2113"/>
        <v>33.979999999999997</v>
      </c>
      <c r="L7515" s="37">
        <f t="shared" si="2114"/>
        <v>0</v>
      </c>
      <c r="M7515" s="37">
        <v>0</v>
      </c>
      <c r="N7515" s="37">
        <f t="shared" si="2115"/>
        <v>0</v>
      </c>
      <c r="O7515" s="37">
        <v>0</v>
      </c>
      <c r="P7515" s="37">
        <v>0</v>
      </c>
      <c r="Q7515" s="21">
        <f t="shared" si="2116"/>
        <v>39.790999999999997</v>
      </c>
      <c r="R7515" s="21">
        <f t="shared" si="2125"/>
        <v>313.20833333333604</v>
      </c>
      <c r="S7515" s="21">
        <f t="shared" si="2126"/>
        <v>-17.485260929038979</v>
      </c>
      <c r="T7515" s="21">
        <f t="shared" si="2117"/>
        <v>86.147999999999996</v>
      </c>
      <c r="U7515" s="37">
        <f>VLOOKUP(Time_Zone, 'LSTM LookUp'!$B$5:$D$8, 3, FALSE)</f>
        <v>-75</v>
      </c>
      <c r="V7515" s="21">
        <f t="shared" si="2127"/>
        <v>15.842568989426494</v>
      </c>
      <c r="W7515" s="21">
        <f t="shared" si="2118"/>
        <v>75.108642247356585</v>
      </c>
      <c r="X7515" s="21">
        <f t="shared" si="2119"/>
        <v>0</v>
      </c>
      <c r="Y7515" s="21">
        <f t="shared" si="2120"/>
        <v>0</v>
      </c>
      <c r="Z7515" s="21">
        <f t="shared" si="2128"/>
        <v>0</v>
      </c>
      <c r="AA7515" s="21">
        <f t="shared" si="2121"/>
        <v>0</v>
      </c>
      <c r="AB7515" s="21">
        <f t="shared" si="2122"/>
        <v>0</v>
      </c>
      <c r="AC7515" s="21">
        <f t="shared" si="2123"/>
        <v>0</v>
      </c>
      <c r="AD7515" s="21">
        <f t="shared" si="2129"/>
        <v>0</v>
      </c>
      <c r="AE7515" s="21" t="str">
        <f t="shared" si="2124"/>
        <v>11/9/6:00</v>
      </c>
    </row>
    <row r="7516" spans="2:31">
      <c r="B7516" s="37">
        <v>11</v>
      </c>
      <c r="C7516" s="38">
        <v>9</v>
      </c>
      <c r="D7516" s="39">
        <v>7</v>
      </c>
      <c r="E7516" s="17">
        <v>0</v>
      </c>
      <c r="F7516" s="17">
        <v>0</v>
      </c>
      <c r="G7516" s="17">
        <v>0</v>
      </c>
      <c r="H7516" s="37">
        <f t="shared" si="2112"/>
        <v>32</v>
      </c>
      <c r="I7516" s="37">
        <f>IF(H7516&lt;'Roof Calculator'!$G$8, 1, 0)</f>
        <v>1</v>
      </c>
      <c r="J7516" s="37">
        <f>IF(H7516&gt;='Roof Calculator'!$G$8, 1, 0)</f>
        <v>0</v>
      </c>
      <c r="K7516" s="37">
        <f t="shared" si="2113"/>
        <v>32</v>
      </c>
      <c r="L7516" s="37">
        <f t="shared" si="2114"/>
        <v>0</v>
      </c>
      <c r="M7516" s="37">
        <v>0</v>
      </c>
      <c r="N7516" s="37">
        <f t="shared" si="2115"/>
        <v>0</v>
      </c>
      <c r="O7516" s="37">
        <v>0</v>
      </c>
      <c r="P7516" s="37">
        <v>0</v>
      </c>
      <c r="Q7516" s="21">
        <f t="shared" si="2116"/>
        <v>39.790999999999997</v>
      </c>
      <c r="R7516" s="21">
        <f t="shared" si="2125"/>
        <v>313.25000000000273</v>
      </c>
      <c r="S7516" s="21">
        <f t="shared" si="2126"/>
        <v>-17.496499435729689</v>
      </c>
      <c r="T7516" s="21">
        <f t="shared" si="2117"/>
        <v>86.147999999999996</v>
      </c>
      <c r="U7516" s="37">
        <f>VLOOKUP(Time_Zone, 'LSTM LookUp'!$B$5:$D$8, 3, FALSE)</f>
        <v>-75</v>
      </c>
      <c r="V7516" s="21">
        <f t="shared" si="2127"/>
        <v>15.837201067405257</v>
      </c>
      <c r="W7516" s="21">
        <f t="shared" si="2118"/>
        <v>90.107300266851311</v>
      </c>
      <c r="X7516" s="21">
        <f t="shared" si="2119"/>
        <v>0</v>
      </c>
      <c r="Y7516" s="21">
        <f t="shared" si="2120"/>
        <v>0</v>
      </c>
      <c r="Z7516" s="21">
        <f t="shared" si="2128"/>
        <v>0</v>
      </c>
      <c r="AA7516" s="21">
        <f t="shared" si="2121"/>
        <v>0</v>
      </c>
      <c r="AB7516" s="21">
        <f t="shared" si="2122"/>
        <v>0</v>
      </c>
      <c r="AC7516" s="21">
        <f t="shared" si="2123"/>
        <v>0</v>
      </c>
      <c r="AD7516" s="21">
        <f t="shared" si="2129"/>
        <v>0</v>
      </c>
      <c r="AE7516" s="21" t="str">
        <f t="shared" si="2124"/>
        <v>11/9/7:00</v>
      </c>
    </row>
    <row r="7517" spans="2:31">
      <c r="B7517" s="37">
        <v>11</v>
      </c>
      <c r="C7517" s="38">
        <v>9</v>
      </c>
      <c r="D7517" s="39">
        <v>8</v>
      </c>
      <c r="E7517" s="17">
        <v>1.7</v>
      </c>
      <c r="F7517" s="17">
        <v>15</v>
      </c>
      <c r="G7517" s="17">
        <v>107</v>
      </c>
      <c r="H7517" s="37">
        <f t="shared" si="2112"/>
        <v>35.06</v>
      </c>
      <c r="I7517" s="37">
        <f>IF(H7517&lt;'Roof Calculator'!$G$8, 1, 0)</f>
        <v>1</v>
      </c>
      <c r="J7517" s="37">
        <f>IF(H7517&gt;='Roof Calculator'!$G$8, 1, 0)</f>
        <v>0</v>
      </c>
      <c r="K7517" s="37">
        <f t="shared" si="2113"/>
        <v>35.06</v>
      </c>
      <c r="L7517" s="37">
        <f t="shared" si="2114"/>
        <v>0</v>
      </c>
      <c r="M7517" s="37">
        <v>0</v>
      </c>
      <c r="N7517" s="37">
        <f t="shared" si="2115"/>
        <v>15</v>
      </c>
      <c r="O7517" s="37">
        <v>0</v>
      </c>
      <c r="P7517" s="37">
        <v>0</v>
      </c>
      <c r="Q7517" s="21">
        <f t="shared" si="2116"/>
        <v>39.790999999999997</v>
      </c>
      <c r="R7517" s="21">
        <f t="shared" si="2125"/>
        <v>313.29166666666941</v>
      </c>
      <c r="S7517" s="21">
        <f t="shared" si="2126"/>
        <v>-17.507729344905268</v>
      </c>
      <c r="T7517" s="21">
        <f t="shared" si="2117"/>
        <v>86.147999999999996</v>
      </c>
      <c r="U7517" s="37">
        <f>VLOOKUP(Time_Zone, 'LSTM LookUp'!$B$5:$D$8, 3, FALSE)</f>
        <v>-75</v>
      </c>
      <c r="V7517" s="21">
        <f t="shared" si="2127"/>
        <v>15.831809917985218</v>
      </c>
      <c r="W7517" s="21">
        <f t="shared" si="2118"/>
        <v>105.10595247949631</v>
      </c>
      <c r="X7517" s="21">
        <f t="shared" si="2119"/>
        <v>-41.034422275643045</v>
      </c>
      <c r="Y7517" s="21">
        <f t="shared" si="2120"/>
        <v>-26.034422275643045</v>
      </c>
      <c r="Z7517" s="21">
        <f t="shared" si="2128"/>
        <v>-8.2524571538920544</v>
      </c>
      <c r="AA7517" s="21">
        <f t="shared" si="2121"/>
        <v>-8.2524571538920544</v>
      </c>
      <c r="AB7517" s="21">
        <f t="shared" si="2122"/>
        <v>0</v>
      </c>
      <c r="AC7517" s="21">
        <f t="shared" si="2123"/>
        <v>0</v>
      </c>
      <c r="AD7517" s="21">
        <f t="shared" si="2129"/>
        <v>0</v>
      </c>
      <c r="AE7517" s="21" t="str">
        <f t="shared" si="2124"/>
        <v>11/9/8:00</v>
      </c>
    </row>
    <row r="7518" spans="2:31">
      <c r="B7518" s="37">
        <v>11</v>
      </c>
      <c r="C7518" s="38">
        <v>9</v>
      </c>
      <c r="D7518" s="39">
        <v>9</v>
      </c>
      <c r="E7518" s="17">
        <v>2.8</v>
      </c>
      <c r="F7518" s="17">
        <v>37</v>
      </c>
      <c r="G7518" s="17">
        <v>543</v>
      </c>
      <c r="H7518" s="37">
        <f t="shared" si="2112"/>
        <v>37.04</v>
      </c>
      <c r="I7518" s="37">
        <f>IF(H7518&lt;'Roof Calculator'!$G$8, 1, 0)</f>
        <v>1</v>
      </c>
      <c r="J7518" s="37">
        <f>IF(H7518&gt;='Roof Calculator'!$G$8, 1, 0)</f>
        <v>0</v>
      </c>
      <c r="K7518" s="37">
        <f t="shared" si="2113"/>
        <v>37.04</v>
      </c>
      <c r="L7518" s="37">
        <f t="shared" si="2114"/>
        <v>0</v>
      </c>
      <c r="M7518" s="37">
        <v>0</v>
      </c>
      <c r="N7518" s="37">
        <f t="shared" si="2115"/>
        <v>37</v>
      </c>
      <c r="O7518" s="37">
        <v>0</v>
      </c>
      <c r="P7518" s="37">
        <v>0</v>
      </c>
      <c r="Q7518" s="21">
        <f t="shared" si="2116"/>
        <v>39.790999999999997</v>
      </c>
      <c r="R7518" s="21">
        <f t="shared" si="2125"/>
        <v>313.3333333333361</v>
      </c>
      <c r="S7518" s="21">
        <f t="shared" si="2126"/>
        <v>-17.518950649625005</v>
      </c>
      <c r="T7518" s="21">
        <f t="shared" si="2117"/>
        <v>86.147999999999996</v>
      </c>
      <c r="U7518" s="37">
        <f>VLOOKUP(Time_Zone, 'LSTM LookUp'!$B$5:$D$8, 3, FALSE)</f>
        <v>-75</v>
      </c>
      <c r="V7518" s="21">
        <f t="shared" si="2127"/>
        <v>15.826395547048396</v>
      </c>
      <c r="W7518" s="21">
        <f t="shared" si="2118"/>
        <v>120.10459888676209</v>
      </c>
      <c r="X7518" s="21">
        <f t="shared" si="2119"/>
        <v>-304.17793759521646</v>
      </c>
      <c r="Y7518" s="21">
        <f t="shared" si="2120"/>
        <v>-267.17793759521646</v>
      </c>
      <c r="Z7518" s="21">
        <f t="shared" si="2128"/>
        <v>-84.690739787707045</v>
      </c>
      <c r="AA7518" s="21">
        <f t="shared" si="2121"/>
        <v>-84.690739787707045</v>
      </c>
      <c r="AB7518" s="21">
        <f t="shared" si="2122"/>
        <v>0</v>
      </c>
      <c r="AC7518" s="21">
        <f t="shared" si="2123"/>
        <v>0</v>
      </c>
      <c r="AD7518" s="21">
        <f t="shared" si="2129"/>
        <v>0</v>
      </c>
      <c r="AE7518" s="21" t="str">
        <f t="shared" si="2124"/>
        <v>11/9/9:00</v>
      </c>
    </row>
    <row r="7519" spans="2:31">
      <c r="B7519" s="37">
        <v>11</v>
      </c>
      <c r="C7519" s="38">
        <v>9</v>
      </c>
      <c r="D7519" s="39">
        <v>10</v>
      </c>
      <c r="E7519" s="17">
        <v>4.4000000000000004</v>
      </c>
      <c r="F7519" s="17">
        <v>53</v>
      </c>
      <c r="G7519" s="17">
        <v>741</v>
      </c>
      <c r="H7519" s="37">
        <f t="shared" si="2112"/>
        <v>39.92</v>
      </c>
      <c r="I7519" s="37">
        <f>IF(H7519&lt;'Roof Calculator'!$G$8, 1, 0)</f>
        <v>1</v>
      </c>
      <c r="J7519" s="37">
        <f>IF(H7519&gt;='Roof Calculator'!$G$8, 1, 0)</f>
        <v>0</v>
      </c>
      <c r="K7519" s="37">
        <f t="shared" si="2113"/>
        <v>39.92</v>
      </c>
      <c r="L7519" s="37">
        <f t="shared" si="2114"/>
        <v>0</v>
      </c>
      <c r="M7519" s="37">
        <v>0</v>
      </c>
      <c r="N7519" s="37">
        <f t="shared" si="2115"/>
        <v>53</v>
      </c>
      <c r="O7519" s="37">
        <v>0</v>
      </c>
      <c r="P7519" s="37">
        <v>0</v>
      </c>
      <c r="Q7519" s="21">
        <f t="shared" si="2116"/>
        <v>39.790999999999997</v>
      </c>
      <c r="R7519" s="21">
        <f t="shared" si="2125"/>
        <v>313.37500000000279</v>
      </c>
      <c r="S7519" s="21">
        <f t="shared" si="2126"/>
        <v>-17.530163342950448</v>
      </c>
      <c r="T7519" s="21">
        <f t="shared" si="2117"/>
        <v>86.147999999999996</v>
      </c>
      <c r="U7519" s="37">
        <f>VLOOKUP(Time_Zone, 'LSTM LookUp'!$B$5:$D$8, 3, FALSE)</f>
        <v>-75</v>
      </c>
      <c r="V7519" s="21">
        <f t="shared" si="2127"/>
        <v>15.820957960519777</v>
      </c>
      <c r="W7519" s="21">
        <f t="shared" si="2118"/>
        <v>135.10323949012991</v>
      </c>
      <c r="X7519" s="21">
        <f t="shared" si="2119"/>
        <v>-527.44302628215985</v>
      </c>
      <c r="Y7519" s="21">
        <f t="shared" si="2120"/>
        <v>-474.44302628215985</v>
      </c>
      <c r="Z7519" s="21">
        <f t="shared" si="2128"/>
        <v>-150.3901528869128</v>
      </c>
      <c r="AA7519" s="21">
        <f t="shared" si="2121"/>
        <v>-150.3901528869128</v>
      </c>
      <c r="AB7519" s="21">
        <f t="shared" si="2122"/>
        <v>0</v>
      </c>
      <c r="AC7519" s="21">
        <f t="shared" si="2123"/>
        <v>0</v>
      </c>
      <c r="AD7519" s="21">
        <f t="shared" si="2129"/>
        <v>0</v>
      </c>
      <c r="AE7519" s="21" t="str">
        <f t="shared" si="2124"/>
        <v>11/9/10:00</v>
      </c>
    </row>
    <row r="7520" spans="2:31">
      <c r="B7520" s="37">
        <v>11</v>
      </c>
      <c r="C7520" s="38">
        <v>9</v>
      </c>
      <c r="D7520" s="39">
        <v>11</v>
      </c>
      <c r="E7520" s="17">
        <v>6.1</v>
      </c>
      <c r="F7520" s="17">
        <v>66</v>
      </c>
      <c r="G7520" s="17">
        <v>832</v>
      </c>
      <c r="H7520" s="37">
        <f t="shared" si="2112"/>
        <v>42.980000000000004</v>
      </c>
      <c r="I7520" s="37">
        <f>IF(H7520&lt;'Roof Calculator'!$G$8, 1, 0)</f>
        <v>1</v>
      </c>
      <c r="J7520" s="37">
        <f>IF(H7520&gt;='Roof Calculator'!$G$8, 1, 0)</f>
        <v>0</v>
      </c>
      <c r="K7520" s="37">
        <f t="shared" si="2113"/>
        <v>42.980000000000004</v>
      </c>
      <c r="L7520" s="37">
        <f t="shared" si="2114"/>
        <v>0</v>
      </c>
      <c r="M7520" s="37">
        <v>0</v>
      </c>
      <c r="N7520" s="37">
        <f t="shared" si="2115"/>
        <v>66</v>
      </c>
      <c r="O7520" s="37">
        <v>0</v>
      </c>
      <c r="P7520" s="37">
        <v>0</v>
      </c>
      <c r="Q7520" s="21">
        <f t="shared" si="2116"/>
        <v>39.790999999999997</v>
      </c>
      <c r="R7520" s="21">
        <f t="shared" si="2125"/>
        <v>313.41666666666947</v>
      </c>
      <c r="S7520" s="21">
        <f t="shared" si="2126"/>
        <v>-17.54136741794548</v>
      </c>
      <c r="T7520" s="21">
        <f t="shared" si="2117"/>
        <v>86.147999999999996</v>
      </c>
      <c r="U7520" s="37">
        <f>VLOOKUP(Time_Zone, 'LSTM LookUp'!$B$5:$D$8, 3, FALSE)</f>
        <v>-75</v>
      </c>
      <c r="V7520" s="21">
        <f t="shared" si="2127"/>
        <v>15.815497164367304</v>
      </c>
      <c r="W7520" s="21">
        <f t="shared" si="2118"/>
        <v>150.10187429109183</v>
      </c>
      <c r="X7520" s="21">
        <f t="shared" si="2119"/>
        <v>-688.92617186337588</v>
      </c>
      <c r="Y7520" s="21">
        <f t="shared" si="2120"/>
        <v>-622.92617186337588</v>
      </c>
      <c r="Z7520" s="21">
        <f t="shared" si="2128"/>
        <v>-197.4567166850463</v>
      </c>
      <c r="AA7520" s="21">
        <f t="shared" si="2121"/>
        <v>-197.4567166850463</v>
      </c>
      <c r="AB7520" s="21">
        <f t="shared" si="2122"/>
        <v>0</v>
      </c>
      <c r="AC7520" s="21">
        <f t="shared" si="2123"/>
        <v>0</v>
      </c>
      <c r="AD7520" s="21">
        <f t="shared" si="2129"/>
        <v>0</v>
      </c>
      <c r="AE7520" s="21" t="str">
        <f t="shared" si="2124"/>
        <v>11/9/11:00</v>
      </c>
    </row>
    <row r="7521" spans="2:31">
      <c r="B7521" s="37">
        <v>11</v>
      </c>
      <c r="C7521" s="38">
        <v>9</v>
      </c>
      <c r="D7521" s="39">
        <v>12</v>
      </c>
      <c r="E7521" s="17">
        <v>8.3000000000000007</v>
      </c>
      <c r="F7521" s="17">
        <v>104</v>
      </c>
      <c r="G7521" s="17">
        <v>732</v>
      </c>
      <c r="H7521" s="37">
        <f t="shared" si="2112"/>
        <v>46.94</v>
      </c>
      <c r="I7521" s="37">
        <f>IF(H7521&lt;'Roof Calculator'!$G$8, 1, 0)</f>
        <v>1</v>
      </c>
      <c r="J7521" s="37">
        <f>IF(H7521&gt;='Roof Calculator'!$G$8, 1, 0)</f>
        <v>0</v>
      </c>
      <c r="K7521" s="37">
        <f t="shared" si="2113"/>
        <v>46.94</v>
      </c>
      <c r="L7521" s="37">
        <f t="shared" si="2114"/>
        <v>0</v>
      </c>
      <c r="M7521" s="37">
        <v>0</v>
      </c>
      <c r="N7521" s="37">
        <f t="shared" si="2115"/>
        <v>104</v>
      </c>
      <c r="O7521" s="37">
        <v>0</v>
      </c>
      <c r="P7521" s="37">
        <v>0</v>
      </c>
      <c r="Q7521" s="21">
        <f t="shared" si="2116"/>
        <v>39.790999999999997</v>
      </c>
      <c r="R7521" s="21">
        <f t="shared" si="2125"/>
        <v>313.45833333333616</v>
      </c>
      <c r="S7521" s="21">
        <f t="shared" si="2126"/>
        <v>-17.55256286767624</v>
      </c>
      <c r="T7521" s="21">
        <f t="shared" si="2117"/>
        <v>86.147999999999996</v>
      </c>
      <c r="U7521" s="37">
        <f>VLOOKUP(Time_Zone, 'LSTM LookUp'!$B$5:$D$8, 3, FALSE)</f>
        <v>-75</v>
      </c>
      <c r="V7521" s="21">
        <f t="shared" si="2127"/>
        <v>15.810013164601889</v>
      </c>
      <c r="W7521" s="21">
        <f t="shared" si="2118"/>
        <v>165.10050329115043</v>
      </c>
      <c r="X7521" s="21">
        <f t="shared" si="2119"/>
        <v>-659.52129865479492</v>
      </c>
      <c r="Y7521" s="21">
        <f t="shared" si="2120"/>
        <v>-555.52129865479492</v>
      </c>
      <c r="Z7521" s="21">
        <f t="shared" si="2128"/>
        <v>-176.09054914624306</v>
      </c>
      <c r="AA7521" s="21">
        <f t="shared" si="2121"/>
        <v>-176.09054914624306</v>
      </c>
      <c r="AB7521" s="21">
        <f t="shared" si="2122"/>
        <v>0</v>
      </c>
      <c r="AC7521" s="21">
        <f t="shared" si="2123"/>
        <v>0</v>
      </c>
      <c r="AD7521" s="21">
        <f t="shared" si="2129"/>
        <v>0</v>
      </c>
      <c r="AE7521" s="21" t="str">
        <f t="shared" si="2124"/>
        <v>11/9/12:00</v>
      </c>
    </row>
    <row r="7522" spans="2:31">
      <c r="B7522" s="37">
        <v>11</v>
      </c>
      <c r="C7522" s="38">
        <v>9</v>
      </c>
      <c r="D7522" s="39">
        <v>13</v>
      </c>
      <c r="E7522" s="17">
        <v>8.9</v>
      </c>
      <c r="F7522" s="17">
        <v>158</v>
      </c>
      <c r="G7522" s="17">
        <v>646</v>
      </c>
      <c r="H7522" s="37">
        <f t="shared" si="2112"/>
        <v>48.02</v>
      </c>
      <c r="I7522" s="37">
        <f>IF(H7522&lt;'Roof Calculator'!$G$8, 1, 0)</f>
        <v>1</v>
      </c>
      <c r="J7522" s="37">
        <f>IF(H7522&gt;='Roof Calculator'!$G$8, 1, 0)</f>
        <v>0</v>
      </c>
      <c r="K7522" s="37">
        <f t="shared" si="2113"/>
        <v>48.02</v>
      </c>
      <c r="L7522" s="37">
        <f t="shared" si="2114"/>
        <v>0</v>
      </c>
      <c r="M7522" s="37">
        <v>0</v>
      </c>
      <c r="N7522" s="37">
        <f t="shared" si="2115"/>
        <v>158</v>
      </c>
      <c r="O7522" s="37">
        <v>0</v>
      </c>
      <c r="P7522" s="37">
        <v>0</v>
      </c>
      <c r="Q7522" s="21">
        <f t="shared" si="2116"/>
        <v>39.790999999999997</v>
      </c>
      <c r="R7522" s="21">
        <f t="shared" si="2125"/>
        <v>313.50000000000284</v>
      </c>
      <c r="S7522" s="21">
        <f t="shared" si="2126"/>
        <v>-17.563749685211203</v>
      </c>
      <c r="T7522" s="21">
        <f t="shared" si="2117"/>
        <v>86.147999999999996</v>
      </c>
      <c r="U7522" s="37">
        <f>VLOOKUP(Time_Zone, 'LSTM LookUp'!$B$5:$D$8, 3, FALSE)</f>
        <v>-75</v>
      </c>
      <c r="V7522" s="21">
        <f t="shared" si="2127"/>
        <v>15.804505967277375</v>
      </c>
      <c r="W7522" s="21">
        <f t="shared" si="2118"/>
        <v>180.09912649181933</v>
      </c>
      <c r="X7522" s="21">
        <f t="shared" si="2119"/>
        <v>-597.99553312237742</v>
      </c>
      <c r="Y7522" s="21">
        <f t="shared" si="2120"/>
        <v>-439.99553312237742</v>
      </c>
      <c r="Z7522" s="21">
        <f t="shared" si="2128"/>
        <v>-139.47089920229951</v>
      </c>
      <c r="AA7522" s="21">
        <f t="shared" si="2121"/>
        <v>-139.47089920229951</v>
      </c>
      <c r="AB7522" s="21">
        <f t="shared" si="2122"/>
        <v>0</v>
      </c>
      <c r="AC7522" s="21">
        <f t="shared" si="2123"/>
        <v>0</v>
      </c>
      <c r="AD7522" s="21">
        <f t="shared" si="2129"/>
        <v>0</v>
      </c>
      <c r="AE7522" s="21" t="str">
        <f t="shared" si="2124"/>
        <v>11/9/13:00</v>
      </c>
    </row>
    <row r="7523" spans="2:31">
      <c r="B7523" s="37">
        <v>11</v>
      </c>
      <c r="C7523" s="38">
        <v>9</v>
      </c>
      <c r="D7523" s="39">
        <v>14</v>
      </c>
      <c r="E7523" s="17">
        <v>9.4</v>
      </c>
      <c r="F7523" s="17">
        <v>282</v>
      </c>
      <c r="G7523" s="17">
        <v>326</v>
      </c>
      <c r="H7523" s="37">
        <f t="shared" si="2112"/>
        <v>48.92</v>
      </c>
      <c r="I7523" s="37">
        <f>IF(H7523&lt;'Roof Calculator'!$G$8, 1, 0)</f>
        <v>1</v>
      </c>
      <c r="J7523" s="37">
        <f>IF(H7523&gt;='Roof Calculator'!$G$8, 1, 0)</f>
        <v>0</v>
      </c>
      <c r="K7523" s="37">
        <f t="shared" si="2113"/>
        <v>48.92</v>
      </c>
      <c r="L7523" s="37">
        <f t="shared" si="2114"/>
        <v>0</v>
      </c>
      <c r="M7523" s="37">
        <v>0</v>
      </c>
      <c r="N7523" s="37">
        <f t="shared" si="2115"/>
        <v>282</v>
      </c>
      <c r="O7523" s="37">
        <v>0</v>
      </c>
      <c r="P7523" s="37">
        <v>0</v>
      </c>
      <c r="Q7523" s="21">
        <f t="shared" si="2116"/>
        <v>39.790999999999997</v>
      </c>
      <c r="R7523" s="21">
        <f t="shared" si="2125"/>
        <v>313.54166666666953</v>
      </c>
      <c r="S7523" s="21">
        <f t="shared" si="2126"/>
        <v>-17.574927863621134</v>
      </c>
      <c r="T7523" s="21">
        <f t="shared" si="2117"/>
        <v>86.147999999999996</v>
      </c>
      <c r="U7523" s="37">
        <f>VLOOKUP(Time_Zone, 'LSTM LookUp'!$B$5:$D$8, 3, FALSE)</f>
        <v>-75</v>
      </c>
      <c r="V7523" s="21">
        <f t="shared" si="2127"/>
        <v>15.798975578490538</v>
      </c>
      <c r="W7523" s="21">
        <f t="shared" si="2118"/>
        <v>195.09774389462262</v>
      </c>
      <c r="X7523" s="21">
        <f t="shared" si="2119"/>
        <v>-293.55652880035484</v>
      </c>
      <c r="Y7523" s="21">
        <f t="shared" si="2120"/>
        <v>-11.55652880035484</v>
      </c>
      <c r="Z7523" s="21">
        <f t="shared" si="2128"/>
        <v>-3.6632177877007357</v>
      </c>
      <c r="AA7523" s="21">
        <f t="shared" si="2121"/>
        <v>-3.6632177877007357</v>
      </c>
      <c r="AB7523" s="21">
        <f t="shared" si="2122"/>
        <v>0</v>
      </c>
      <c r="AC7523" s="21">
        <f t="shared" si="2123"/>
        <v>0</v>
      </c>
      <c r="AD7523" s="21">
        <f t="shared" si="2129"/>
        <v>0</v>
      </c>
      <c r="AE7523" s="21" t="str">
        <f t="shared" si="2124"/>
        <v>11/9/14:00</v>
      </c>
    </row>
    <row r="7524" spans="2:31">
      <c r="B7524" s="37">
        <v>11</v>
      </c>
      <c r="C7524" s="38">
        <v>9</v>
      </c>
      <c r="D7524" s="39">
        <v>15</v>
      </c>
      <c r="E7524" s="17">
        <v>7.8</v>
      </c>
      <c r="F7524" s="17">
        <v>218</v>
      </c>
      <c r="G7524" s="17">
        <v>0</v>
      </c>
      <c r="H7524" s="37">
        <f t="shared" si="2112"/>
        <v>46.04</v>
      </c>
      <c r="I7524" s="37">
        <f>IF(H7524&lt;'Roof Calculator'!$G$8, 1, 0)</f>
        <v>1</v>
      </c>
      <c r="J7524" s="37">
        <f>IF(H7524&gt;='Roof Calculator'!$G$8, 1, 0)</f>
        <v>0</v>
      </c>
      <c r="K7524" s="37">
        <f t="shared" si="2113"/>
        <v>46.04</v>
      </c>
      <c r="L7524" s="37">
        <f t="shared" si="2114"/>
        <v>0</v>
      </c>
      <c r="M7524" s="37">
        <v>0</v>
      </c>
      <c r="N7524" s="37">
        <f t="shared" si="2115"/>
        <v>218</v>
      </c>
      <c r="O7524" s="37">
        <v>0</v>
      </c>
      <c r="P7524" s="37">
        <v>0</v>
      </c>
      <c r="Q7524" s="21">
        <f t="shared" si="2116"/>
        <v>39.790999999999997</v>
      </c>
      <c r="R7524" s="21">
        <f t="shared" si="2125"/>
        <v>313.58333333333621</v>
      </c>
      <c r="S7524" s="21">
        <f t="shared" si="2126"/>
        <v>-17.586097395979149</v>
      </c>
      <c r="T7524" s="21">
        <f t="shared" si="2117"/>
        <v>86.147999999999996</v>
      </c>
      <c r="U7524" s="37">
        <f>VLOOKUP(Time_Zone, 'LSTM LookUp'!$B$5:$D$8, 3, FALSE)</f>
        <v>-75</v>
      </c>
      <c r="V7524" s="21">
        <f t="shared" si="2127"/>
        <v>15.793422004381075</v>
      </c>
      <c r="W7524" s="21">
        <f t="shared" si="2118"/>
        <v>210.09635550109527</v>
      </c>
      <c r="X7524" s="21">
        <f t="shared" si="2119"/>
        <v>0</v>
      </c>
      <c r="Y7524" s="21">
        <f t="shared" si="2120"/>
        <v>218</v>
      </c>
      <c r="Z7524" s="21">
        <f t="shared" si="2128"/>
        <v>69.102192493496844</v>
      </c>
      <c r="AA7524" s="21">
        <f t="shared" si="2121"/>
        <v>69.102192493496844</v>
      </c>
      <c r="AB7524" s="21">
        <f t="shared" si="2122"/>
        <v>0</v>
      </c>
      <c r="AC7524" s="21">
        <f t="shared" si="2123"/>
        <v>0</v>
      </c>
      <c r="AD7524" s="21">
        <f t="shared" si="2129"/>
        <v>0</v>
      </c>
      <c r="AE7524" s="21" t="str">
        <f t="shared" si="2124"/>
        <v>11/9/15:00</v>
      </c>
    </row>
    <row r="7525" spans="2:31">
      <c r="B7525" s="37">
        <v>11</v>
      </c>
      <c r="C7525" s="38">
        <v>9</v>
      </c>
      <c r="D7525" s="39">
        <v>16</v>
      </c>
      <c r="E7525" s="17">
        <v>8.9</v>
      </c>
      <c r="F7525" s="17">
        <v>170</v>
      </c>
      <c r="G7525" s="17">
        <v>301</v>
      </c>
      <c r="H7525" s="37">
        <f t="shared" si="2112"/>
        <v>48.02</v>
      </c>
      <c r="I7525" s="37">
        <f>IF(H7525&lt;'Roof Calculator'!$G$8, 1, 0)</f>
        <v>1</v>
      </c>
      <c r="J7525" s="37">
        <f>IF(H7525&gt;='Roof Calculator'!$G$8, 1, 0)</f>
        <v>0</v>
      </c>
      <c r="K7525" s="37">
        <f t="shared" si="2113"/>
        <v>48.02</v>
      </c>
      <c r="L7525" s="37">
        <f t="shared" si="2114"/>
        <v>0</v>
      </c>
      <c r="M7525" s="37">
        <v>0</v>
      </c>
      <c r="N7525" s="37">
        <f t="shared" si="2115"/>
        <v>170</v>
      </c>
      <c r="O7525" s="37">
        <v>0</v>
      </c>
      <c r="P7525" s="37">
        <v>0</v>
      </c>
      <c r="Q7525" s="21">
        <f t="shared" si="2116"/>
        <v>39.790999999999997</v>
      </c>
      <c r="R7525" s="21">
        <f t="shared" si="2125"/>
        <v>313.6250000000029</v>
      </c>
      <c r="S7525" s="21">
        <f t="shared" si="2126"/>
        <v>-17.597258275360698</v>
      </c>
      <c r="T7525" s="21">
        <f t="shared" si="2117"/>
        <v>86.147999999999996</v>
      </c>
      <c r="U7525" s="37">
        <f>VLOOKUP(Time_Zone, 'LSTM LookUp'!$B$5:$D$8, 3, FALSE)</f>
        <v>-75</v>
      </c>
      <c r="V7525" s="21">
        <f t="shared" si="2127"/>
        <v>15.787845251131605</v>
      </c>
      <c r="W7525" s="21">
        <f t="shared" si="2118"/>
        <v>225.09496131278291</v>
      </c>
      <c r="X7525" s="21">
        <f t="shared" si="2119"/>
        <v>-213.86943458675805</v>
      </c>
      <c r="Y7525" s="21">
        <f t="shared" si="2120"/>
        <v>-43.869434586758047</v>
      </c>
      <c r="Z7525" s="21">
        <f t="shared" si="2128"/>
        <v>-13.905844556857904</v>
      </c>
      <c r="AA7525" s="21">
        <f t="shared" si="2121"/>
        <v>-13.905844556857904</v>
      </c>
      <c r="AB7525" s="21">
        <f t="shared" si="2122"/>
        <v>0</v>
      </c>
      <c r="AC7525" s="21">
        <f t="shared" si="2123"/>
        <v>0</v>
      </c>
      <c r="AD7525" s="21">
        <f t="shared" si="2129"/>
        <v>0</v>
      </c>
      <c r="AE7525" s="21" t="str">
        <f t="shared" si="2124"/>
        <v>11/9/16:00</v>
      </c>
    </row>
    <row r="7526" spans="2:31">
      <c r="B7526" s="37">
        <v>11</v>
      </c>
      <c r="C7526" s="38">
        <v>9</v>
      </c>
      <c r="D7526" s="39">
        <v>17</v>
      </c>
      <c r="E7526" s="17">
        <v>7.8</v>
      </c>
      <c r="F7526" s="17">
        <v>65</v>
      </c>
      <c r="G7526" s="17">
        <v>288</v>
      </c>
      <c r="H7526" s="37">
        <f t="shared" si="2112"/>
        <v>46.04</v>
      </c>
      <c r="I7526" s="37">
        <f>IF(H7526&lt;'Roof Calculator'!$G$8, 1, 0)</f>
        <v>1</v>
      </c>
      <c r="J7526" s="37">
        <f>IF(H7526&gt;='Roof Calculator'!$G$8, 1, 0)</f>
        <v>0</v>
      </c>
      <c r="K7526" s="37">
        <f t="shared" si="2113"/>
        <v>46.04</v>
      </c>
      <c r="L7526" s="37">
        <f t="shared" si="2114"/>
        <v>0</v>
      </c>
      <c r="M7526" s="37">
        <v>0</v>
      </c>
      <c r="N7526" s="37">
        <f t="shared" si="2115"/>
        <v>65</v>
      </c>
      <c r="O7526" s="37">
        <v>0</v>
      </c>
      <c r="P7526" s="37">
        <v>0</v>
      </c>
      <c r="Q7526" s="21">
        <f t="shared" si="2116"/>
        <v>39.790999999999997</v>
      </c>
      <c r="R7526" s="21">
        <f t="shared" si="2125"/>
        <v>313.66666666666958</v>
      </c>
      <c r="S7526" s="21">
        <f t="shared" si="2126"/>
        <v>-17.608410494843515</v>
      </c>
      <c r="T7526" s="21">
        <f t="shared" si="2117"/>
        <v>86.147999999999996</v>
      </c>
      <c r="U7526" s="37">
        <f>VLOOKUP(Time_Zone, 'LSTM LookUp'!$B$5:$D$8, 3, FALSE)</f>
        <v>-75</v>
      </c>
      <c r="V7526" s="21">
        <f t="shared" si="2127"/>
        <v>15.782245324967658</v>
      </c>
      <c r="W7526" s="21">
        <f t="shared" si="2118"/>
        <v>240.09356133124192</v>
      </c>
      <c r="X7526" s="21">
        <f t="shared" si="2119"/>
        <v>-160.9222886577291</v>
      </c>
      <c r="Y7526" s="21">
        <f t="shared" si="2120"/>
        <v>-95.922288657729098</v>
      </c>
      <c r="Z7526" s="21">
        <f t="shared" si="2128"/>
        <v>-30.405690161665898</v>
      </c>
      <c r="AA7526" s="21">
        <f t="shared" si="2121"/>
        <v>-30.405690161665898</v>
      </c>
      <c r="AB7526" s="21">
        <f t="shared" si="2122"/>
        <v>0</v>
      </c>
      <c r="AC7526" s="21">
        <f t="shared" si="2123"/>
        <v>0</v>
      </c>
      <c r="AD7526" s="21">
        <f t="shared" si="2129"/>
        <v>0</v>
      </c>
      <c r="AE7526" s="21" t="str">
        <f t="shared" si="2124"/>
        <v>11/9/17:00</v>
      </c>
    </row>
    <row r="7527" spans="2:31">
      <c r="B7527" s="37">
        <v>11</v>
      </c>
      <c r="C7527" s="38">
        <v>9</v>
      </c>
      <c r="D7527" s="39">
        <v>18</v>
      </c>
      <c r="E7527" s="17">
        <v>7.2</v>
      </c>
      <c r="F7527" s="17">
        <v>21</v>
      </c>
      <c r="G7527" s="17">
        <v>15</v>
      </c>
      <c r="H7527" s="37">
        <f t="shared" si="2112"/>
        <v>44.96</v>
      </c>
      <c r="I7527" s="37">
        <f>IF(H7527&lt;'Roof Calculator'!$G$8, 1, 0)</f>
        <v>1</v>
      </c>
      <c r="J7527" s="37">
        <f>IF(H7527&gt;='Roof Calculator'!$G$8, 1, 0)</f>
        <v>0</v>
      </c>
      <c r="K7527" s="37">
        <f t="shared" si="2113"/>
        <v>44.96</v>
      </c>
      <c r="L7527" s="37">
        <f t="shared" si="2114"/>
        <v>0</v>
      </c>
      <c r="M7527" s="37">
        <v>0</v>
      </c>
      <c r="N7527" s="37">
        <f t="shared" si="2115"/>
        <v>21</v>
      </c>
      <c r="O7527" s="37">
        <v>0</v>
      </c>
      <c r="P7527" s="37">
        <v>0</v>
      </c>
      <c r="Q7527" s="21">
        <f t="shared" si="2116"/>
        <v>39.790999999999997</v>
      </c>
      <c r="R7527" s="21">
        <f t="shared" si="2125"/>
        <v>313.70833333333627</v>
      </c>
      <c r="S7527" s="21">
        <f t="shared" si="2126"/>
        <v>-17.619554047507776</v>
      </c>
      <c r="T7527" s="21">
        <f t="shared" si="2117"/>
        <v>86.147999999999996</v>
      </c>
      <c r="U7527" s="37">
        <f>VLOOKUP(Time_Zone, 'LSTM LookUp'!$B$5:$D$8, 3, FALSE)</f>
        <v>-75</v>
      </c>
      <c r="V7527" s="21">
        <f t="shared" si="2127"/>
        <v>15.776622232157624</v>
      </c>
      <c r="W7527" s="21">
        <f t="shared" si="2118"/>
        <v>255.09215555803937</v>
      </c>
      <c r="X7527" s="21">
        <f t="shared" si="2119"/>
        <v>-5.7318957944368298</v>
      </c>
      <c r="Y7527" s="21">
        <f t="shared" si="2120"/>
        <v>15.268104205563169</v>
      </c>
      <c r="Z7527" s="21">
        <f t="shared" si="2128"/>
        <v>4.8397223661632793</v>
      </c>
      <c r="AA7527" s="21">
        <f t="shared" si="2121"/>
        <v>4.8397223661632793</v>
      </c>
      <c r="AB7527" s="21">
        <f t="shared" si="2122"/>
        <v>0</v>
      </c>
      <c r="AC7527" s="21">
        <f t="shared" si="2123"/>
        <v>0</v>
      </c>
      <c r="AD7527" s="21">
        <f t="shared" si="2129"/>
        <v>0</v>
      </c>
      <c r="AE7527" s="21" t="str">
        <f t="shared" si="2124"/>
        <v>11/9/18:00</v>
      </c>
    </row>
    <row r="7528" spans="2:31">
      <c r="B7528" s="37">
        <v>11</v>
      </c>
      <c r="C7528" s="38">
        <v>9</v>
      </c>
      <c r="D7528" s="39">
        <v>19</v>
      </c>
      <c r="E7528" s="17">
        <v>6.1</v>
      </c>
      <c r="F7528" s="17">
        <v>0</v>
      </c>
      <c r="G7528" s="17">
        <v>0</v>
      </c>
      <c r="H7528" s="37">
        <f t="shared" si="2112"/>
        <v>42.980000000000004</v>
      </c>
      <c r="I7528" s="37">
        <f>IF(H7528&lt;'Roof Calculator'!$G$8, 1, 0)</f>
        <v>1</v>
      </c>
      <c r="J7528" s="37">
        <f>IF(H7528&gt;='Roof Calculator'!$G$8, 1, 0)</f>
        <v>0</v>
      </c>
      <c r="K7528" s="37">
        <f t="shared" si="2113"/>
        <v>42.980000000000004</v>
      </c>
      <c r="L7528" s="37">
        <f t="shared" si="2114"/>
        <v>0</v>
      </c>
      <c r="M7528" s="37">
        <v>0</v>
      </c>
      <c r="N7528" s="37">
        <f t="shared" si="2115"/>
        <v>0</v>
      </c>
      <c r="O7528" s="37">
        <v>0</v>
      </c>
      <c r="P7528" s="37">
        <v>0</v>
      </c>
      <c r="Q7528" s="21">
        <f t="shared" si="2116"/>
        <v>39.790999999999997</v>
      </c>
      <c r="R7528" s="21">
        <f t="shared" si="2125"/>
        <v>313.75000000000296</v>
      </c>
      <c r="S7528" s="21">
        <f t="shared" si="2126"/>
        <v>-17.63068892643593</v>
      </c>
      <c r="T7528" s="21">
        <f t="shared" si="2117"/>
        <v>86.147999999999996</v>
      </c>
      <c r="U7528" s="37">
        <f>VLOOKUP(Time_Zone, 'LSTM LookUp'!$B$5:$D$8, 3, FALSE)</f>
        <v>-75</v>
      </c>
      <c r="V7528" s="21">
        <f t="shared" si="2127"/>
        <v>15.770975979012819</v>
      </c>
      <c r="W7528" s="21">
        <f t="shared" si="2118"/>
        <v>270.09074399475321</v>
      </c>
      <c r="X7528" s="21">
        <f t="shared" si="2119"/>
        <v>0</v>
      </c>
      <c r="Y7528" s="21">
        <f t="shared" si="2120"/>
        <v>0</v>
      </c>
      <c r="Z7528" s="21">
        <f t="shared" si="2128"/>
        <v>0</v>
      </c>
      <c r="AA7528" s="21">
        <f t="shared" si="2121"/>
        <v>0</v>
      </c>
      <c r="AB7528" s="21">
        <f t="shared" si="2122"/>
        <v>0</v>
      </c>
      <c r="AC7528" s="21">
        <f t="shared" si="2123"/>
        <v>0</v>
      </c>
      <c r="AD7528" s="21">
        <f t="shared" si="2129"/>
        <v>0</v>
      </c>
      <c r="AE7528" s="21" t="str">
        <f t="shared" si="2124"/>
        <v>11/9/19:00</v>
      </c>
    </row>
    <row r="7529" spans="2:31">
      <c r="B7529" s="37">
        <v>11</v>
      </c>
      <c r="C7529" s="38">
        <v>9</v>
      </c>
      <c r="D7529" s="39">
        <v>20</v>
      </c>
      <c r="E7529" s="17">
        <v>5.6</v>
      </c>
      <c r="F7529" s="17">
        <v>0</v>
      </c>
      <c r="G7529" s="17">
        <v>0</v>
      </c>
      <c r="H7529" s="37">
        <f t="shared" si="2112"/>
        <v>42.08</v>
      </c>
      <c r="I7529" s="37">
        <f>IF(H7529&lt;'Roof Calculator'!$G$8, 1, 0)</f>
        <v>1</v>
      </c>
      <c r="J7529" s="37">
        <f>IF(H7529&gt;='Roof Calculator'!$G$8, 1, 0)</f>
        <v>0</v>
      </c>
      <c r="K7529" s="37">
        <f t="shared" si="2113"/>
        <v>42.08</v>
      </c>
      <c r="L7529" s="37">
        <f t="shared" si="2114"/>
        <v>0</v>
      </c>
      <c r="M7529" s="37">
        <v>0</v>
      </c>
      <c r="N7529" s="37">
        <f t="shared" si="2115"/>
        <v>0</v>
      </c>
      <c r="O7529" s="37">
        <v>0</v>
      </c>
      <c r="P7529" s="37">
        <v>0</v>
      </c>
      <c r="Q7529" s="21">
        <f t="shared" si="2116"/>
        <v>39.790999999999997</v>
      </c>
      <c r="R7529" s="21">
        <f t="shared" si="2125"/>
        <v>313.79166666666964</v>
      </c>
      <c r="S7529" s="21">
        <f t="shared" si="2126"/>
        <v>-17.641815124712839</v>
      </c>
      <c r="T7529" s="21">
        <f t="shared" si="2117"/>
        <v>86.147999999999996</v>
      </c>
      <c r="U7529" s="37">
        <f>VLOOKUP(Time_Zone, 'LSTM LookUp'!$B$5:$D$8, 3, FALSE)</f>
        <v>-75</v>
      </c>
      <c r="V7529" s="21">
        <f t="shared" si="2127"/>
        <v>15.765306571887407</v>
      </c>
      <c r="W7529" s="21">
        <f t="shared" si="2118"/>
        <v>285.08932664297186</v>
      </c>
      <c r="X7529" s="21">
        <f t="shared" si="2119"/>
        <v>0</v>
      </c>
      <c r="Y7529" s="21">
        <f t="shared" si="2120"/>
        <v>0</v>
      </c>
      <c r="Z7529" s="21">
        <f t="shared" si="2128"/>
        <v>0</v>
      </c>
      <c r="AA7529" s="21">
        <f t="shared" si="2121"/>
        <v>0</v>
      </c>
      <c r="AB7529" s="21">
        <f t="shared" si="2122"/>
        <v>0</v>
      </c>
      <c r="AC7529" s="21">
        <f t="shared" si="2123"/>
        <v>0</v>
      </c>
      <c r="AD7529" s="21">
        <f t="shared" si="2129"/>
        <v>0</v>
      </c>
      <c r="AE7529" s="21" t="str">
        <f t="shared" si="2124"/>
        <v>11/9/20:00</v>
      </c>
    </row>
    <row r="7530" spans="2:31">
      <c r="B7530" s="37">
        <v>11</v>
      </c>
      <c r="C7530" s="38">
        <v>9</v>
      </c>
      <c r="D7530" s="39">
        <v>21</v>
      </c>
      <c r="E7530" s="17">
        <v>6.1</v>
      </c>
      <c r="F7530" s="17">
        <v>0</v>
      </c>
      <c r="G7530" s="17">
        <v>0</v>
      </c>
      <c r="H7530" s="37">
        <f t="shared" si="2112"/>
        <v>42.980000000000004</v>
      </c>
      <c r="I7530" s="37">
        <f>IF(H7530&lt;'Roof Calculator'!$G$8, 1, 0)</f>
        <v>1</v>
      </c>
      <c r="J7530" s="37">
        <f>IF(H7530&gt;='Roof Calculator'!$G$8, 1, 0)</f>
        <v>0</v>
      </c>
      <c r="K7530" s="37">
        <f t="shared" si="2113"/>
        <v>42.980000000000004</v>
      </c>
      <c r="L7530" s="37">
        <f t="shared" si="2114"/>
        <v>0</v>
      </c>
      <c r="M7530" s="37">
        <v>0</v>
      </c>
      <c r="N7530" s="37">
        <f t="shared" si="2115"/>
        <v>0</v>
      </c>
      <c r="O7530" s="37">
        <v>0</v>
      </c>
      <c r="P7530" s="37">
        <v>0</v>
      </c>
      <c r="Q7530" s="21">
        <f t="shared" si="2116"/>
        <v>39.790999999999997</v>
      </c>
      <c r="R7530" s="21">
        <f t="shared" si="2125"/>
        <v>313.83333333333633</v>
      </c>
      <c r="S7530" s="21">
        <f t="shared" si="2126"/>
        <v>-17.652932635425739</v>
      </c>
      <c r="T7530" s="21">
        <f t="shared" si="2117"/>
        <v>86.147999999999996</v>
      </c>
      <c r="U7530" s="37">
        <f>VLOOKUP(Time_Zone, 'LSTM LookUp'!$B$5:$D$8, 3, FALSE)</f>
        <v>-75</v>
      </c>
      <c r="V7530" s="21">
        <f t="shared" si="2127"/>
        <v>15.759614017178412</v>
      </c>
      <c r="W7530" s="21">
        <f t="shared" si="2118"/>
        <v>300.08790350429467</v>
      </c>
      <c r="X7530" s="21">
        <f t="shared" si="2119"/>
        <v>0</v>
      </c>
      <c r="Y7530" s="21">
        <f t="shared" si="2120"/>
        <v>0</v>
      </c>
      <c r="Z7530" s="21">
        <f t="shared" si="2128"/>
        <v>0</v>
      </c>
      <c r="AA7530" s="21">
        <f t="shared" si="2121"/>
        <v>0</v>
      </c>
      <c r="AB7530" s="21">
        <f t="shared" si="2122"/>
        <v>0</v>
      </c>
      <c r="AC7530" s="21">
        <f t="shared" si="2123"/>
        <v>0</v>
      </c>
      <c r="AD7530" s="21">
        <f t="shared" si="2129"/>
        <v>0</v>
      </c>
      <c r="AE7530" s="21" t="str">
        <f t="shared" si="2124"/>
        <v>11/9/21:00</v>
      </c>
    </row>
    <row r="7531" spans="2:31">
      <c r="B7531" s="37">
        <v>11</v>
      </c>
      <c r="C7531" s="38">
        <v>9</v>
      </c>
      <c r="D7531" s="39">
        <v>22</v>
      </c>
      <c r="E7531" s="17">
        <v>7.2</v>
      </c>
      <c r="F7531" s="17">
        <v>0</v>
      </c>
      <c r="G7531" s="17">
        <v>0</v>
      </c>
      <c r="H7531" s="37">
        <f t="shared" si="2112"/>
        <v>44.96</v>
      </c>
      <c r="I7531" s="37">
        <f>IF(H7531&lt;'Roof Calculator'!$G$8, 1, 0)</f>
        <v>1</v>
      </c>
      <c r="J7531" s="37">
        <f>IF(H7531&gt;='Roof Calculator'!$G$8, 1, 0)</f>
        <v>0</v>
      </c>
      <c r="K7531" s="37">
        <f t="shared" si="2113"/>
        <v>44.96</v>
      </c>
      <c r="L7531" s="37">
        <f t="shared" si="2114"/>
        <v>0</v>
      </c>
      <c r="M7531" s="37">
        <v>0</v>
      </c>
      <c r="N7531" s="37">
        <f t="shared" si="2115"/>
        <v>0</v>
      </c>
      <c r="O7531" s="37">
        <v>0</v>
      </c>
      <c r="P7531" s="37">
        <v>0</v>
      </c>
      <c r="Q7531" s="21">
        <f t="shared" si="2116"/>
        <v>39.790999999999997</v>
      </c>
      <c r="R7531" s="21">
        <f t="shared" si="2125"/>
        <v>313.87500000000301</v>
      </c>
      <c r="S7531" s="21">
        <f t="shared" si="2126"/>
        <v>-17.664041451664207</v>
      </c>
      <c r="T7531" s="21">
        <f t="shared" si="2117"/>
        <v>86.147999999999996</v>
      </c>
      <c r="U7531" s="37">
        <f>VLOOKUP(Time_Zone, 'LSTM LookUp'!$B$5:$D$8, 3, FALSE)</f>
        <v>-75</v>
      </c>
      <c r="V7531" s="21">
        <f t="shared" si="2127"/>
        <v>15.753898321325728</v>
      </c>
      <c r="W7531" s="21">
        <f t="shared" si="2118"/>
        <v>315.08647458033136</v>
      </c>
      <c r="X7531" s="21">
        <f t="shared" si="2119"/>
        <v>0</v>
      </c>
      <c r="Y7531" s="21">
        <f t="shared" si="2120"/>
        <v>0</v>
      </c>
      <c r="Z7531" s="21">
        <f t="shared" si="2128"/>
        <v>0</v>
      </c>
      <c r="AA7531" s="21">
        <f t="shared" si="2121"/>
        <v>0</v>
      </c>
      <c r="AB7531" s="21">
        <f t="shared" si="2122"/>
        <v>0</v>
      </c>
      <c r="AC7531" s="21">
        <f t="shared" si="2123"/>
        <v>0</v>
      </c>
      <c r="AD7531" s="21">
        <f t="shared" si="2129"/>
        <v>0</v>
      </c>
      <c r="AE7531" s="21" t="str">
        <f t="shared" si="2124"/>
        <v>11/9/22:00</v>
      </c>
    </row>
    <row r="7532" spans="2:31">
      <c r="B7532" s="37">
        <v>11</v>
      </c>
      <c r="C7532" s="38">
        <v>9</v>
      </c>
      <c r="D7532" s="39">
        <v>23</v>
      </c>
      <c r="E7532" s="17">
        <v>6.1</v>
      </c>
      <c r="F7532" s="17">
        <v>0</v>
      </c>
      <c r="G7532" s="17">
        <v>0</v>
      </c>
      <c r="H7532" s="37">
        <f t="shared" si="2112"/>
        <v>42.980000000000004</v>
      </c>
      <c r="I7532" s="37">
        <f>IF(H7532&lt;'Roof Calculator'!$G$8, 1, 0)</f>
        <v>1</v>
      </c>
      <c r="J7532" s="37">
        <f>IF(H7532&gt;='Roof Calculator'!$G$8, 1, 0)</f>
        <v>0</v>
      </c>
      <c r="K7532" s="37">
        <f t="shared" si="2113"/>
        <v>42.980000000000004</v>
      </c>
      <c r="L7532" s="37">
        <f t="shared" si="2114"/>
        <v>0</v>
      </c>
      <c r="M7532" s="37">
        <v>0</v>
      </c>
      <c r="N7532" s="37">
        <f t="shared" si="2115"/>
        <v>0</v>
      </c>
      <c r="O7532" s="37">
        <v>0</v>
      </c>
      <c r="P7532" s="37">
        <v>0</v>
      </c>
      <c r="Q7532" s="21">
        <f t="shared" si="2116"/>
        <v>39.790999999999997</v>
      </c>
      <c r="R7532" s="21">
        <f t="shared" si="2125"/>
        <v>313.9166666666697</v>
      </c>
      <c r="S7532" s="21">
        <f t="shared" si="2126"/>
        <v>-17.67514156652026</v>
      </c>
      <c r="T7532" s="21">
        <f t="shared" si="2117"/>
        <v>86.147999999999996</v>
      </c>
      <c r="U7532" s="37">
        <f>VLOOKUP(Time_Zone, 'LSTM LookUp'!$B$5:$D$8, 3, FALSE)</f>
        <v>-75</v>
      </c>
      <c r="V7532" s="21">
        <f t="shared" si="2127"/>
        <v>15.748159490812075</v>
      </c>
      <c r="W7532" s="21">
        <f t="shared" si="2118"/>
        <v>330.08503987270308</v>
      </c>
      <c r="X7532" s="21">
        <f t="shared" si="2119"/>
        <v>0</v>
      </c>
      <c r="Y7532" s="21">
        <f t="shared" si="2120"/>
        <v>0</v>
      </c>
      <c r="Z7532" s="21">
        <f t="shared" si="2128"/>
        <v>0</v>
      </c>
      <c r="AA7532" s="21">
        <f t="shared" si="2121"/>
        <v>0</v>
      </c>
      <c r="AB7532" s="21">
        <f t="shared" si="2122"/>
        <v>0</v>
      </c>
      <c r="AC7532" s="21">
        <f t="shared" si="2123"/>
        <v>0</v>
      </c>
      <c r="AD7532" s="21">
        <f t="shared" si="2129"/>
        <v>0</v>
      </c>
      <c r="AE7532" s="21" t="str">
        <f t="shared" si="2124"/>
        <v>11/9/23:00</v>
      </c>
    </row>
    <row r="7533" spans="2:31">
      <c r="B7533" s="37">
        <v>11</v>
      </c>
      <c r="C7533" s="38">
        <v>9</v>
      </c>
      <c r="D7533" s="39">
        <v>24</v>
      </c>
      <c r="E7533" s="17">
        <v>4.4000000000000004</v>
      </c>
      <c r="F7533" s="17">
        <v>0</v>
      </c>
      <c r="G7533" s="17">
        <v>0</v>
      </c>
      <c r="H7533" s="37">
        <f t="shared" si="2112"/>
        <v>39.92</v>
      </c>
      <c r="I7533" s="37">
        <f>IF(H7533&lt;'Roof Calculator'!$G$8, 1, 0)</f>
        <v>1</v>
      </c>
      <c r="J7533" s="37">
        <f>IF(H7533&gt;='Roof Calculator'!$G$8, 1, 0)</f>
        <v>0</v>
      </c>
      <c r="K7533" s="37">
        <f t="shared" si="2113"/>
        <v>39.92</v>
      </c>
      <c r="L7533" s="37">
        <f t="shared" si="2114"/>
        <v>0</v>
      </c>
      <c r="M7533" s="37">
        <v>0</v>
      </c>
      <c r="N7533" s="37">
        <f t="shared" si="2115"/>
        <v>0</v>
      </c>
      <c r="O7533" s="37">
        <v>0</v>
      </c>
      <c r="P7533" s="37">
        <v>0</v>
      </c>
      <c r="Q7533" s="21">
        <f t="shared" si="2116"/>
        <v>39.790999999999997</v>
      </c>
      <c r="R7533" s="21">
        <f t="shared" si="2125"/>
        <v>313.95833333333638</v>
      </c>
      <c r="S7533" s="21">
        <f t="shared" si="2126"/>
        <v>-17.686232973088291</v>
      </c>
      <c r="T7533" s="21">
        <f t="shared" si="2117"/>
        <v>86.147999999999996</v>
      </c>
      <c r="U7533" s="37">
        <f>VLOOKUP(Time_Zone, 'LSTM LookUp'!$B$5:$D$8, 3, FALSE)</f>
        <v>-75</v>
      </c>
      <c r="V7533" s="21">
        <f t="shared" si="2127"/>
        <v>15.742397532163011</v>
      </c>
      <c r="W7533" s="21">
        <f t="shared" si="2118"/>
        <v>345.08359938304068</v>
      </c>
      <c r="X7533" s="21">
        <f t="shared" si="2119"/>
        <v>0</v>
      </c>
      <c r="Y7533" s="21">
        <f t="shared" si="2120"/>
        <v>0</v>
      </c>
      <c r="Z7533" s="21">
        <f t="shared" si="2128"/>
        <v>0</v>
      </c>
      <c r="AA7533" s="21">
        <f t="shared" si="2121"/>
        <v>0</v>
      </c>
      <c r="AB7533" s="21">
        <f t="shared" si="2122"/>
        <v>0</v>
      </c>
      <c r="AC7533" s="21">
        <f t="shared" si="2123"/>
        <v>0</v>
      </c>
      <c r="AD7533" s="21">
        <f t="shared" si="2129"/>
        <v>0</v>
      </c>
      <c r="AE7533" s="21" t="str">
        <f t="shared" si="2124"/>
        <v>11/9/24:00</v>
      </c>
    </row>
    <row r="7534" spans="2:31">
      <c r="B7534" s="37">
        <v>11</v>
      </c>
      <c r="C7534" s="38">
        <v>10</v>
      </c>
      <c r="D7534" s="39">
        <v>1</v>
      </c>
      <c r="E7534" s="17">
        <v>5.6</v>
      </c>
      <c r="F7534" s="17">
        <v>0</v>
      </c>
      <c r="G7534" s="17">
        <v>0</v>
      </c>
      <c r="H7534" s="37">
        <f t="shared" si="2112"/>
        <v>42.08</v>
      </c>
      <c r="I7534" s="37">
        <f>IF(H7534&lt;'Roof Calculator'!$G$8, 1, 0)</f>
        <v>1</v>
      </c>
      <c r="J7534" s="37">
        <f>IF(H7534&gt;='Roof Calculator'!$G$8, 1, 0)</f>
        <v>0</v>
      </c>
      <c r="K7534" s="37">
        <f t="shared" si="2113"/>
        <v>42.08</v>
      </c>
      <c r="L7534" s="37">
        <f t="shared" si="2114"/>
        <v>0</v>
      </c>
      <c r="M7534" s="37">
        <v>0</v>
      </c>
      <c r="N7534" s="37">
        <f t="shared" si="2115"/>
        <v>0</v>
      </c>
      <c r="O7534" s="37">
        <v>0</v>
      </c>
      <c r="P7534" s="37">
        <v>0</v>
      </c>
      <c r="Q7534" s="21">
        <f t="shared" si="2116"/>
        <v>39.790999999999997</v>
      </c>
      <c r="R7534" s="21">
        <f t="shared" si="2125"/>
        <v>314.00000000000307</v>
      </c>
      <c r="S7534" s="21">
        <f t="shared" si="2126"/>
        <v>-17.697315664465123</v>
      </c>
      <c r="T7534" s="21">
        <f t="shared" si="2117"/>
        <v>86.147999999999996</v>
      </c>
      <c r="U7534" s="37">
        <f>VLOOKUP(Time_Zone, 'LSTM LookUp'!$B$5:$D$8, 3, FALSE)</f>
        <v>-75</v>
      </c>
      <c r="V7534" s="21">
        <f t="shared" si="2127"/>
        <v>15.736612451946906</v>
      </c>
      <c r="W7534" s="21">
        <f t="shared" si="2118"/>
        <v>8.2153112986720345E-2</v>
      </c>
      <c r="X7534" s="21">
        <f t="shared" si="2119"/>
        <v>0</v>
      </c>
      <c r="Y7534" s="21">
        <f t="shared" si="2120"/>
        <v>0</v>
      </c>
      <c r="Z7534" s="21">
        <f t="shared" si="2128"/>
        <v>0</v>
      </c>
      <c r="AA7534" s="21">
        <f t="shared" si="2121"/>
        <v>0</v>
      </c>
      <c r="AB7534" s="21">
        <f t="shared" si="2122"/>
        <v>0</v>
      </c>
      <c r="AC7534" s="21">
        <f t="shared" si="2123"/>
        <v>0</v>
      </c>
      <c r="AD7534" s="21">
        <f t="shared" si="2129"/>
        <v>0</v>
      </c>
      <c r="AE7534" s="21" t="str">
        <f t="shared" si="2124"/>
        <v>11/10/1:00</v>
      </c>
    </row>
    <row r="7535" spans="2:31">
      <c r="B7535" s="37">
        <v>11</v>
      </c>
      <c r="C7535" s="38">
        <v>10</v>
      </c>
      <c r="D7535" s="39">
        <v>2</v>
      </c>
      <c r="E7535" s="17">
        <v>5.6</v>
      </c>
      <c r="F7535" s="17">
        <v>0</v>
      </c>
      <c r="G7535" s="17">
        <v>0</v>
      </c>
      <c r="H7535" s="37">
        <f t="shared" si="2112"/>
        <v>42.08</v>
      </c>
      <c r="I7535" s="37">
        <f>IF(H7535&lt;'Roof Calculator'!$G$8, 1, 0)</f>
        <v>1</v>
      </c>
      <c r="J7535" s="37">
        <f>IF(H7535&gt;='Roof Calculator'!$G$8, 1, 0)</f>
        <v>0</v>
      </c>
      <c r="K7535" s="37">
        <f t="shared" si="2113"/>
        <v>42.08</v>
      </c>
      <c r="L7535" s="37">
        <f t="shared" si="2114"/>
        <v>0</v>
      </c>
      <c r="M7535" s="37">
        <v>0</v>
      </c>
      <c r="N7535" s="37">
        <f t="shared" si="2115"/>
        <v>0</v>
      </c>
      <c r="O7535" s="37">
        <v>0</v>
      </c>
      <c r="P7535" s="37">
        <v>0</v>
      </c>
      <c r="Q7535" s="21">
        <f t="shared" si="2116"/>
        <v>39.790999999999997</v>
      </c>
      <c r="R7535" s="21">
        <f t="shared" si="2125"/>
        <v>314.04166666666976</v>
      </c>
      <c r="S7535" s="21">
        <f t="shared" si="2126"/>
        <v>-17.708389633749949</v>
      </c>
      <c r="T7535" s="21">
        <f t="shared" si="2117"/>
        <v>86.147999999999996</v>
      </c>
      <c r="U7535" s="37">
        <f>VLOOKUP(Time_Zone, 'LSTM LookUp'!$B$5:$D$8, 3, FALSE)</f>
        <v>-75</v>
      </c>
      <c r="V7535" s="21">
        <f t="shared" si="2127"/>
        <v>15.730804256774958</v>
      </c>
      <c r="W7535" s="21">
        <f t="shared" si="2118"/>
        <v>15.080701064193729</v>
      </c>
      <c r="X7535" s="21">
        <f t="shared" si="2119"/>
        <v>0</v>
      </c>
      <c r="Y7535" s="21">
        <f t="shared" si="2120"/>
        <v>0</v>
      </c>
      <c r="Z7535" s="21">
        <f t="shared" si="2128"/>
        <v>0</v>
      </c>
      <c r="AA7535" s="21">
        <f t="shared" si="2121"/>
        <v>0</v>
      </c>
      <c r="AB7535" s="21">
        <f t="shared" si="2122"/>
        <v>0</v>
      </c>
      <c r="AC7535" s="21">
        <f t="shared" si="2123"/>
        <v>0</v>
      </c>
      <c r="AD7535" s="21">
        <f t="shared" si="2129"/>
        <v>0</v>
      </c>
      <c r="AE7535" s="21" t="str">
        <f t="shared" si="2124"/>
        <v>11/10/2:00</v>
      </c>
    </row>
    <row r="7536" spans="2:31">
      <c r="B7536" s="37">
        <v>11</v>
      </c>
      <c r="C7536" s="38">
        <v>10</v>
      </c>
      <c r="D7536" s="39">
        <v>3</v>
      </c>
      <c r="E7536" s="17">
        <v>4.4000000000000004</v>
      </c>
      <c r="F7536" s="17">
        <v>0</v>
      </c>
      <c r="G7536" s="17">
        <v>0</v>
      </c>
      <c r="H7536" s="37">
        <f t="shared" si="2112"/>
        <v>39.92</v>
      </c>
      <c r="I7536" s="37">
        <f>IF(H7536&lt;'Roof Calculator'!$G$8, 1, 0)</f>
        <v>1</v>
      </c>
      <c r="J7536" s="37">
        <f>IF(H7536&gt;='Roof Calculator'!$G$8, 1, 0)</f>
        <v>0</v>
      </c>
      <c r="K7536" s="37">
        <f t="shared" si="2113"/>
        <v>39.92</v>
      </c>
      <c r="L7536" s="37">
        <f t="shared" si="2114"/>
        <v>0</v>
      </c>
      <c r="M7536" s="37">
        <v>0</v>
      </c>
      <c r="N7536" s="37">
        <f t="shared" si="2115"/>
        <v>0</v>
      </c>
      <c r="O7536" s="37">
        <v>0</v>
      </c>
      <c r="P7536" s="37">
        <v>0</v>
      </c>
      <c r="Q7536" s="21">
        <f t="shared" si="2116"/>
        <v>39.790999999999997</v>
      </c>
      <c r="R7536" s="21">
        <f t="shared" si="2125"/>
        <v>314.08333333333644</v>
      </c>
      <c r="S7536" s="21">
        <f t="shared" si="2126"/>
        <v>-17.719454874044423</v>
      </c>
      <c r="T7536" s="21">
        <f t="shared" si="2117"/>
        <v>86.147999999999996</v>
      </c>
      <c r="U7536" s="37">
        <f>VLOOKUP(Time_Zone, 'LSTM LookUp'!$B$5:$D$8, 3, FALSE)</f>
        <v>-75</v>
      </c>
      <c r="V7536" s="21">
        <f t="shared" si="2127"/>
        <v>15.724972953301142</v>
      </c>
      <c r="W7536" s="21">
        <f t="shared" si="2118"/>
        <v>30.079243238325279</v>
      </c>
      <c r="X7536" s="21">
        <f t="shared" si="2119"/>
        <v>0</v>
      </c>
      <c r="Y7536" s="21">
        <f t="shared" si="2120"/>
        <v>0</v>
      </c>
      <c r="Z7536" s="21">
        <f t="shared" si="2128"/>
        <v>0</v>
      </c>
      <c r="AA7536" s="21">
        <f t="shared" si="2121"/>
        <v>0</v>
      </c>
      <c r="AB7536" s="21">
        <f t="shared" si="2122"/>
        <v>0</v>
      </c>
      <c r="AC7536" s="21">
        <f t="shared" si="2123"/>
        <v>0</v>
      </c>
      <c r="AD7536" s="21">
        <f t="shared" si="2129"/>
        <v>0</v>
      </c>
      <c r="AE7536" s="21" t="str">
        <f t="shared" si="2124"/>
        <v>11/10/3:00</v>
      </c>
    </row>
    <row r="7537" spans="2:31">
      <c r="B7537" s="37">
        <v>11</v>
      </c>
      <c r="C7537" s="38">
        <v>10</v>
      </c>
      <c r="D7537" s="39">
        <v>4</v>
      </c>
      <c r="E7537" s="17">
        <v>3.9</v>
      </c>
      <c r="F7537" s="17">
        <v>0</v>
      </c>
      <c r="G7537" s="17">
        <v>0</v>
      </c>
      <c r="H7537" s="37">
        <f t="shared" si="2112"/>
        <v>39.020000000000003</v>
      </c>
      <c r="I7537" s="37">
        <f>IF(H7537&lt;'Roof Calculator'!$G$8, 1, 0)</f>
        <v>1</v>
      </c>
      <c r="J7537" s="37">
        <f>IF(H7537&gt;='Roof Calculator'!$G$8, 1, 0)</f>
        <v>0</v>
      </c>
      <c r="K7537" s="37">
        <f t="shared" si="2113"/>
        <v>39.020000000000003</v>
      </c>
      <c r="L7537" s="37">
        <f t="shared" si="2114"/>
        <v>0</v>
      </c>
      <c r="M7537" s="37">
        <v>0</v>
      </c>
      <c r="N7537" s="37">
        <f t="shared" si="2115"/>
        <v>0</v>
      </c>
      <c r="O7537" s="37">
        <v>0</v>
      </c>
      <c r="P7537" s="37">
        <v>0</v>
      </c>
      <c r="Q7537" s="21">
        <f t="shared" si="2116"/>
        <v>39.790999999999997</v>
      </c>
      <c r="R7537" s="21">
        <f t="shared" si="2125"/>
        <v>314.12500000000313</v>
      </c>
      <c r="S7537" s="21">
        <f t="shared" si="2126"/>
        <v>-17.730511378452654</v>
      </c>
      <c r="T7537" s="21">
        <f t="shared" si="2117"/>
        <v>86.147999999999996</v>
      </c>
      <c r="U7537" s="37">
        <f>VLOOKUP(Time_Zone, 'LSTM LookUp'!$B$5:$D$8, 3, FALSE)</f>
        <v>-75</v>
      </c>
      <c r="V7537" s="21">
        <f t="shared" si="2127"/>
        <v>15.71911854822223</v>
      </c>
      <c r="W7537" s="21">
        <f t="shared" si="2118"/>
        <v>45.077779637055556</v>
      </c>
      <c r="X7537" s="21">
        <f t="shared" si="2119"/>
        <v>0</v>
      </c>
      <c r="Y7537" s="21">
        <f t="shared" si="2120"/>
        <v>0</v>
      </c>
      <c r="Z7537" s="21">
        <f t="shared" si="2128"/>
        <v>0</v>
      </c>
      <c r="AA7537" s="21">
        <f t="shared" si="2121"/>
        <v>0</v>
      </c>
      <c r="AB7537" s="21">
        <f t="shared" si="2122"/>
        <v>0</v>
      </c>
      <c r="AC7537" s="21">
        <f t="shared" si="2123"/>
        <v>0</v>
      </c>
      <c r="AD7537" s="21">
        <f t="shared" si="2129"/>
        <v>0</v>
      </c>
      <c r="AE7537" s="21" t="str">
        <f t="shared" si="2124"/>
        <v>11/10/4:00</v>
      </c>
    </row>
    <row r="7538" spans="2:31">
      <c r="B7538" s="37">
        <v>11</v>
      </c>
      <c r="C7538" s="38">
        <v>10</v>
      </c>
      <c r="D7538" s="39">
        <v>5</v>
      </c>
      <c r="E7538" s="17">
        <v>3.9</v>
      </c>
      <c r="F7538" s="17">
        <v>0</v>
      </c>
      <c r="G7538" s="17">
        <v>0</v>
      </c>
      <c r="H7538" s="37">
        <f t="shared" si="2112"/>
        <v>39.020000000000003</v>
      </c>
      <c r="I7538" s="37">
        <f>IF(H7538&lt;'Roof Calculator'!$G$8, 1, 0)</f>
        <v>1</v>
      </c>
      <c r="J7538" s="37">
        <f>IF(H7538&gt;='Roof Calculator'!$G$8, 1, 0)</f>
        <v>0</v>
      </c>
      <c r="K7538" s="37">
        <f t="shared" si="2113"/>
        <v>39.020000000000003</v>
      </c>
      <c r="L7538" s="37">
        <f t="shared" si="2114"/>
        <v>0</v>
      </c>
      <c r="M7538" s="37">
        <v>0</v>
      </c>
      <c r="N7538" s="37">
        <f t="shared" si="2115"/>
        <v>0</v>
      </c>
      <c r="O7538" s="37">
        <v>0</v>
      </c>
      <c r="P7538" s="37">
        <v>0</v>
      </c>
      <c r="Q7538" s="21">
        <f t="shared" si="2116"/>
        <v>39.790999999999997</v>
      </c>
      <c r="R7538" s="21">
        <f t="shared" si="2125"/>
        <v>314.16666666666981</v>
      </c>
      <c r="S7538" s="21">
        <f t="shared" si="2126"/>
        <v>-17.741559140081115</v>
      </c>
      <c r="T7538" s="21">
        <f t="shared" si="2117"/>
        <v>86.147999999999996</v>
      </c>
      <c r="U7538" s="37">
        <f>VLOOKUP(Time_Zone, 'LSTM LookUp'!$B$5:$D$8, 3, FALSE)</f>
        <v>-75</v>
      </c>
      <c r="V7538" s="21">
        <f t="shared" si="2127"/>
        <v>15.713241048277787</v>
      </c>
      <c r="W7538" s="21">
        <f t="shared" si="2118"/>
        <v>60.076310262069441</v>
      </c>
      <c r="X7538" s="21">
        <f t="shared" si="2119"/>
        <v>0</v>
      </c>
      <c r="Y7538" s="21">
        <f t="shared" si="2120"/>
        <v>0</v>
      </c>
      <c r="Z7538" s="21">
        <f t="shared" si="2128"/>
        <v>0</v>
      </c>
      <c r="AA7538" s="21">
        <f t="shared" si="2121"/>
        <v>0</v>
      </c>
      <c r="AB7538" s="21">
        <f t="shared" si="2122"/>
        <v>0</v>
      </c>
      <c r="AC7538" s="21">
        <f t="shared" si="2123"/>
        <v>0</v>
      </c>
      <c r="AD7538" s="21">
        <f t="shared" si="2129"/>
        <v>0</v>
      </c>
      <c r="AE7538" s="21" t="str">
        <f t="shared" si="2124"/>
        <v>11/10/5:00</v>
      </c>
    </row>
    <row r="7539" spans="2:31">
      <c r="B7539" s="37">
        <v>11</v>
      </c>
      <c r="C7539" s="38">
        <v>10</v>
      </c>
      <c r="D7539" s="39">
        <v>6</v>
      </c>
      <c r="E7539" s="17">
        <v>3.9</v>
      </c>
      <c r="F7539" s="17">
        <v>0</v>
      </c>
      <c r="G7539" s="17">
        <v>0</v>
      </c>
      <c r="H7539" s="37">
        <f t="shared" si="2112"/>
        <v>39.020000000000003</v>
      </c>
      <c r="I7539" s="37">
        <f>IF(H7539&lt;'Roof Calculator'!$G$8, 1, 0)</f>
        <v>1</v>
      </c>
      <c r="J7539" s="37">
        <f>IF(H7539&gt;='Roof Calculator'!$G$8, 1, 0)</f>
        <v>0</v>
      </c>
      <c r="K7539" s="37">
        <f t="shared" si="2113"/>
        <v>39.020000000000003</v>
      </c>
      <c r="L7539" s="37">
        <f t="shared" si="2114"/>
        <v>0</v>
      </c>
      <c r="M7539" s="37">
        <v>0</v>
      </c>
      <c r="N7539" s="37">
        <f t="shared" si="2115"/>
        <v>0</v>
      </c>
      <c r="O7539" s="37">
        <v>0</v>
      </c>
      <c r="P7539" s="37">
        <v>0</v>
      </c>
      <c r="Q7539" s="21">
        <f t="shared" si="2116"/>
        <v>39.790999999999997</v>
      </c>
      <c r="R7539" s="21">
        <f t="shared" si="2125"/>
        <v>314.2083333333365</v>
      </c>
      <c r="S7539" s="21">
        <f t="shared" si="2126"/>
        <v>-17.752598152038836</v>
      </c>
      <c r="T7539" s="21">
        <f t="shared" si="2117"/>
        <v>86.147999999999996</v>
      </c>
      <c r="U7539" s="37">
        <f>VLOOKUP(Time_Zone, 'LSTM LookUp'!$B$5:$D$8, 3, FALSE)</f>
        <v>-75</v>
      </c>
      <c r="V7539" s="21">
        <f t="shared" si="2127"/>
        <v>15.707340460250103</v>
      </c>
      <c r="W7539" s="21">
        <f t="shared" si="2118"/>
        <v>75.074835115062541</v>
      </c>
      <c r="X7539" s="21">
        <f t="shared" si="2119"/>
        <v>0</v>
      </c>
      <c r="Y7539" s="21">
        <f t="shared" si="2120"/>
        <v>0</v>
      </c>
      <c r="Z7539" s="21">
        <f t="shared" si="2128"/>
        <v>0</v>
      </c>
      <c r="AA7539" s="21">
        <f t="shared" si="2121"/>
        <v>0</v>
      </c>
      <c r="AB7539" s="21">
        <f t="shared" si="2122"/>
        <v>0</v>
      </c>
      <c r="AC7539" s="21">
        <f t="shared" si="2123"/>
        <v>0</v>
      </c>
      <c r="AD7539" s="21">
        <f t="shared" si="2129"/>
        <v>0</v>
      </c>
      <c r="AE7539" s="21" t="str">
        <f t="shared" si="2124"/>
        <v>11/10/6:00</v>
      </c>
    </row>
    <row r="7540" spans="2:31">
      <c r="B7540" s="37">
        <v>11</v>
      </c>
      <c r="C7540" s="38">
        <v>10</v>
      </c>
      <c r="D7540" s="39">
        <v>7</v>
      </c>
      <c r="E7540" s="17">
        <v>2.8</v>
      </c>
      <c r="F7540" s="17">
        <v>0</v>
      </c>
      <c r="G7540" s="17">
        <v>0</v>
      </c>
      <c r="H7540" s="37">
        <f t="shared" si="2112"/>
        <v>37.04</v>
      </c>
      <c r="I7540" s="37">
        <f>IF(H7540&lt;'Roof Calculator'!$G$8, 1, 0)</f>
        <v>1</v>
      </c>
      <c r="J7540" s="37">
        <f>IF(H7540&gt;='Roof Calculator'!$G$8, 1, 0)</f>
        <v>0</v>
      </c>
      <c r="K7540" s="37">
        <f t="shared" si="2113"/>
        <v>37.04</v>
      </c>
      <c r="L7540" s="37">
        <f t="shared" si="2114"/>
        <v>0</v>
      </c>
      <c r="M7540" s="37">
        <v>0</v>
      </c>
      <c r="N7540" s="37">
        <f t="shared" si="2115"/>
        <v>0</v>
      </c>
      <c r="O7540" s="37">
        <v>0</v>
      </c>
      <c r="P7540" s="37">
        <v>0</v>
      </c>
      <c r="Q7540" s="21">
        <f t="shared" si="2116"/>
        <v>39.790999999999997</v>
      </c>
      <c r="R7540" s="21">
        <f t="shared" si="2125"/>
        <v>314.25000000000318</v>
      </c>
      <c r="S7540" s="21">
        <f t="shared" si="2126"/>
        <v>-17.763628407437203</v>
      </c>
      <c r="T7540" s="21">
        <f t="shared" si="2117"/>
        <v>86.147999999999996</v>
      </c>
      <c r="U7540" s="37">
        <f>VLOOKUP(Time_Zone, 'LSTM LookUp'!$B$5:$D$8, 3, FALSE)</f>
        <v>-75</v>
      </c>
      <c r="V7540" s="21">
        <f t="shared" si="2127"/>
        <v>15.701416790964263</v>
      </c>
      <c r="W7540" s="21">
        <f t="shared" si="2118"/>
        <v>90.073354197741082</v>
      </c>
      <c r="X7540" s="21">
        <f t="shared" si="2119"/>
        <v>0</v>
      </c>
      <c r="Y7540" s="21">
        <f t="shared" si="2120"/>
        <v>0</v>
      </c>
      <c r="Z7540" s="21">
        <f t="shared" si="2128"/>
        <v>0</v>
      </c>
      <c r="AA7540" s="21">
        <f t="shared" si="2121"/>
        <v>0</v>
      </c>
      <c r="AB7540" s="21">
        <f t="shared" si="2122"/>
        <v>0</v>
      </c>
      <c r="AC7540" s="21">
        <f t="shared" si="2123"/>
        <v>0</v>
      </c>
      <c r="AD7540" s="21">
        <f t="shared" si="2129"/>
        <v>0</v>
      </c>
      <c r="AE7540" s="21" t="str">
        <f t="shared" si="2124"/>
        <v>11/10/7:00</v>
      </c>
    </row>
    <row r="7541" spans="2:31">
      <c r="B7541" s="37">
        <v>11</v>
      </c>
      <c r="C7541" s="38">
        <v>10</v>
      </c>
      <c r="D7541" s="39">
        <v>8</v>
      </c>
      <c r="E7541" s="17">
        <v>2.8</v>
      </c>
      <c r="F7541" s="17">
        <v>16</v>
      </c>
      <c r="G7541" s="17">
        <v>16</v>
      </c>
      <c r="H7541" s="37">
        <f t="shared" si="2112"/>
        <v>37.04</v>
      </c>
      <c r="I7541" s="37">
        <f>IF(H7541&lt;'Roof Calculator'!$G$8, 1, 0)</f>
        <v>1</v>
      </c>
      <c r="J7541" s="37">
        <f>IF(H7541&gt;='Roof Calculator'!$G$8, 1, 0)</f>
        <v>0</v>
      </c>
      <c r="K7541" s="37">
        <f t="shared" si="2113"/>
        <v>37.04</v>
      </c>
      <c r="L7541" s="37">
        <f t="shared" si="2114"/>
        <v>0</v>
      </c>
      <c r="M7541" s="37">
        <v>0</v>
      </c>
      <c r="N7541" s="37">
        <f t="shared" si="2115"/>
        <v>16</v>
      </c>
      <c r="O7541" s="37">
        <v>0</v>
      </c>
      <c r="P7541" s="37">
        <v>0</v>
      </c>
      <c r="Q7541" s="21">
        <f t="shared" si="2116"/>
        <v>39.790999999999997</v>
      </c>
      <c r="R7541" s="21">
        <f t="shared" si="2125"/>
        <v>314.29166666666987</v>
      </c>
      <c r="S7541" s="21">
        <f t="shared" si="2126"/>
        <v>-17.774649899390138</v>
      </c>
      <c r="T7541" s="21">
        <f t="shared" si="2117"/>
        <v>86.147999999999996</v>
      </c>
      <c r="U7541" s="37">
        <f>VLOOKUP(Time_Zone, 'LSTM LookUp'!$B$5:$D$8, 3, FALSE)</f>
        <v>-75</v>
      </c>
      <c r="V7541" s="21">
        <f t="shared" si="2127"/>
        <v>15.695470047288074</v>
      </c>
      <c r="W7541" s="21">
        <f t="shared" si="2118"/>
        <v>105.07186751182202</v>
      </c>
      <c r="X7541" s="21">
        <f t="shared" si="2119"/>
        <v>-6.1702008147392178</v>
      </c>
      <c r="Y7541" s="21">
        <f t="shared" si="2120"/>
        <v>9.8297991852607822</v>
      </c>
      <c r="Z7541" s="21">
        <f t="shared" si="2128"/>
        <v>3.115874658129858</v>
      </c>
      <c r="AA7541" s="21">
        <f t="shared" si="2121"/>
        <v>3.115874658129858</v>
      </c>
      <c r="AB7541" s="21">
        <f t="shared" si="2122"/>
        <v>0</v>
      </c>
      <c r="AC7541" s="21">
        <f t="shared" si="2123"/>
        <v>0</v>
      </c>
      <c r="AD7541" s="21">
        <f t="shared" si="2129"/>
        <v>0</v>
      </c>
      <c r="AE7541" s="21" t="str">
        <f t="shared" si="2124"/>
        <v>11/10/8:00</v>
      </c>
    </row>
    <row r="7542" spans="2:31">
      <c r="B7542" s="37">
        <v>11</v>
      </c>
      <c r="C7542" s="38">
        <v>10</v>
      </c>
      <c r="D7542" s="39">
        <v>9</v>
      </c>
      <c r="E7542" s="17">
        <v>3.3</v>
      </c>
      <c r="F7542" s="17">
        <v>44</v>
      </c>
      <c r="G7542" s="17">
        <v>2</v>
      </c>
      <c r="H7542" s="37">
        <f t="shared" si="2112"/>
        <v>37.94</v>
      </c>
      <c r="I7542" s="37">
        <f>IF(H7542&lt;'Roof Calculator'!$G$8, 1, 0)</f>
        <v>1</v>
      </c>
      <c r="J7542" s="37">
        <f>IF(H7542&gt;='Roof Calculator'!$G$8, 1, 0)</f>
        <v>0</v>
      </c>
      <c r="K7542" s="37">
        <f t="shared" si="2113"/>
        <v>37.94</v>
      </c>
      <c r="L7542" s="37">
        <f t="shared" si="2114"/>
        <v>0</v>
      </c>
      <c r="M7542" s="37">
        <v>0</v>
      </c>
      <c r="N7542" s="37">
        <f t="shared" si="2115"/>
        <v>44</v>
      </c>
      <c r="O7542" s="37">
        <v>0</v>
      </c>
      <c r="P7542" s="37">
        <v>0</v>
      </c>
      <c r="Q7542" s="21">
        <f t="shared" si="2116"/>
        <v>39.790999999999997</v>
      </c>
      <c r="R7542" s="21">
        <f t="shared" si="2125"/>
        <v>314.33333333333655</v>
      </c>
      <c r="S7542" s="21">
        <f t="shared" si="2126"/>
        <v>-17.785662621014012</v>
      </c>
      <c r="T7542" s="21">
        <f t="shared" si="2117"/>
        <v>86.147999999999996</v>
      </c>
      <c r="U7542" s="37">
        <f>VLOOKUP(Time_Zone, 'LSTM LookUp'!$B$5:$D$8, 3, FALSE)</f>
        <v>-75</v>
      </c>
      <c r="V7542" s="21">
        <f t="shared" si="2127"/>
        <v>15.68950023613208</v>
      </c>
      <c r="W7542" s="21">
        <f t="shared" si="2118"/>
        <v>120.07037505903298</v>
      </c>
      <c r="X7542" s="21">
        <f t="shared" si="2119"/>
        <v>-1.1241941106435378</v>
      </c>
      <c r="Y7542" s="21">
        <f t="shared" si="2120"/>
        <v>42.875805889356464</v>
      </c>
      <c r="Z7542" s="21">
        <f t="shared" si="2128"/>
        <v>13.590881614128973</v>
      </c>
      <c r="AA7542" s="21">
        <f t="shared" si="2121"/>
        <v>13.590881614128973</v>
      </c>
      <c r="AB7542" s="21">
        <f t="shared" si="2122"/>
        <v>0</v>
      </c>
      <c r="AC7542" s="21">
        <f t="shared" si="2123"/>
        <v>0</v>
      </c>
      <c r="AD7542" s="21">
        <f t="shared" si="2129"/>
        <v>0</v>
      </c>
      <c r="AE7542" s="21" t="str">
        <f t="shared" si="2124"/>
        <v>11/10/9:00</v>
      </c>
    </row>
    <row r="7543" spans="2:31">
      <c r="B7543" s="37">
        <v>11</v>
      </c>
      <c r="C7543" s="38">
        <v>10</v>
      </c>
      <c r="D7543" s="39">
        <v>10</v>
      </c>
      <c r="E7543" s="17">
        <v>4.4000000000000004</v>
      </c>
      <c r="F7543" s="17">
        <v>131</v>
      </c>
      <c r="G7543" s="17">
        <v>101</v>
      </c>
      <c r="H7543" s="37">
        <f t="shared" si="2112"/>
        <v>39.92</v>
      </c>
      <c r="I7543" s="37">
        <f>IF(H7543&lt;'Roof Calculator'!$G$8, 1, 0)</f>
        <v>1</v>
      </c>
      <c r="J7543" s="37">
        <f>IF(H7543&gt;='Roof Calculator'!$G$8, 1, 0)</f>
        <v>0</v>
      </c>
      <c r="K7543" s="37">
        <f t="shared" si="2113"/>
        <v>39.92</v>
      </c>
      <c r="L7543" s="37">
        <f t="shared" si="2114"/>
        <v>0</v>
      </c>
      <c r="M7543" s="37">
        <v>0</v>
      </c>
      <c r="N7543" s="37">
        <f t="shared" si="2115"/>
        <v>131</v>
      </c>
      <c r="O7543" s="37">
        <v>0</v>
      </c>
      <c r="P7543" s="37">
        <v>0</v>
      </c>
      <c r="Q7543" s="21">
        <f t="shared" si="2116"/>
        <v>39.790999999999997</v>
      </c>
      <c r="R7543" s="21">
        <f t="shared" si="2125"/>
        <v>314.37500000000324</v>
      </c>
      <c r="S7543" s="21">
        <f t="shared" si="2126"/>
        <v>-17.796666565427685</v>
      </c>
      <c r="T7543" s="21">
        <f t="shared" si="2117"/>
        <v>86.147999999999996</v>
      </c>
      <c r="U7543" s="37">
        <f>VLOOKUP(Time_Zone, 'LSTM LookUp'!$B$5:$D$8, 3, FALSE)</f>
        <v>-75</v>
      </c>
      <c r="V7543" s="21">
        <f t="shared" si="2127"/>
        <v>15.683507364449543</v>
      </c>
      <c r="W7543" s="21">
        <f t="shared" si="2118"/>
        <v>135.06887684111237</v>
      </c>
      <c r="X7543" s="21">
        <f t="shared" si="2119"/>
        <v>-72.069300657317754</v>
      </c>
      <c r="Y7543" s="21">
        <f t="shared" si="2120"/>
        <v>58.930699342682246</v>
      </c>
      <c r="Z7543" s="21">
        <f t="shared" si="2128"/>
        <v>18.680002430066132</v>
      </c>
      <c r="AA7543" s="21">
        <f t="shared" si="2121"/>
        <v>18.680002430066132</v>
      </c>
      <c r="AB7543" s="21">
        <f t="shared" si="2122"/>
        <v>0</v>
      </c>
      <c r="AC7543" s="21">
        <f t="shared" si="2123"/>
        <v>0</v>
      </c>
      <c r="AD7543" s="21">
        <f t="shared" si="2129"/>
        <v>0</v>
      </c>
      <c r="AE7543" s="21" t="str">
        <f t="shared" si="2124"/>
        <v>11/10/10:00</v>
      </c>
    </row>
    <row r="7544" spans="2:31">
      <c r="B7544" s="37">
        <v>11</v>
      </c>
      <c r="C7544" s="38">
        <v>10</v>
      </c>
      <c r="D7544" s="39">
        <v>11</v>
      </c>
      <c r="E7544" s="17">
        <v>4.4000000000000004</v>
      </c>
      <c r="F7544" s="17">
        <v>161</v>
      </c>
      <c r="G7544" s="17">
        <v>72</v>
      </c>
      <c r="H7544" s="37">
        <f t="shared" si="2112"/>
        <v>39.92</v>
      </c>
      <c r="I7544" s="37">
        <f>IF(H7544&lt;'Roof Calculator'!$G$8, 1, 0)</f>
        <v>1</v>
      </c>
      <c r="J7544" s="37">
        <f>IF(H7544&gt;='Roof Calculator'!$G$8, 1, 0)</f>
        <v>0</v>
      </c>
      <c r="K7544" s="37">
        <f t="shared" si="2113"/>
        <v>39.92</v>
      </c>
      <c r="L7544" s="37">
        <f t="shared" si="2114"/>
        <v>0</v>
      </c>
      <c r="M7544" s="37">
        <v>0</v>
      </c>
      <c r="N7544" s="37">
        <f t="shared" si="2115"/>
        <v>161</v>
      </c>
      <c r="O7544" s="37">
        <v>0</v>
      </c>
      <c r="P7544" s="37">
        <v>0</v>
      </c>
      <c r="Q7544" s="21">
        <f t="shared" si="2116"/>
        <v>39.790999999999997</v>
      </c>
      <c r="R7544" s="21">
        <f t="shared" si="2125"/>
        <v>314.41666666666993</v>
      </c>
      <c r="S7544" s="21">
        <f t="shared" si="2126"/>
        <v>-17.807661725752531</v>
      </c>
      <c r="T7544" s="21">
        <f t="shared" si="2117"/>
        <v>86.147999999999996</v>
      </c>
      <c r="U7544" s="37">
        <f>VLOOKUP(Time_Zone, 'LSTM LookUp'!$B$5:$D$8, 3, FALSE)</f>
        <v>-75</v>
      </c>
      <c r="V7544" s="21">
        <f t="shared" si="2127"/>
        <v>15.677491439236428</v>
      </c>
      <c r="W7544" s="21">
        <f t="shared" si="2118"/>
        <v>150.0673728598091</v>
      </c>
      <c r="X7544" s="21">
        <f t="shared" si="2119"/>
        <v>-59.739169369924518</v>
      </c>
      <c r="Y7544" s="21">
        <f t="shared" si="2120"/>
        <v>101.26083063007547</v>
      </c>
      <c r="Z7544" s="21">
        <f t="shared" si="2128"/>
        <v>32.097914725921356</v>
      </c>
      <c r="AA7544" s="21">
        <f t="shared" si="2121"/>
        <v>32.097914725921356</v>
      </c>
      <c r="AB7544" s="21">
        <f t="shared" si="2122"/>
        <v>0</v>
      </c>
      <c r="AC7544" s="21">
        <f t="shared" si="2123"/>
        <v>0</v>
      </c>
      <c r="AD7544" s="21">
        <f t="shared" si="2129"/>
        <v>0</v>
      </c>
      <c r="AE7544" s="21" t="str">
        <f t="shared" si="2124"/>
        <v>11/10/11:00</v>
      </c>
    </row>
    <row r="7545" spans="2:31">
      <c r="B7545" s="37">
        <v>11</v>
      </c>
      <c r="C7545" s="38">
        <v>10</v>
      </c>
      <c r="D7545" s="39">
        <v>12</v>
      </c>
      <c r="E7545" s="17">
        <v>5.6</v>
      </c>
      <c r="F7545" s="17">
        <v>287</v>
      </c>
      <c r="G7545" s="17">
        <v>216</v>
      </c>
      <c r="H7545" s="37">
        <f t="shared" si="2112"/>
        <v>42.08</v>
      </c>
      <c r="I7545" s="37">
        <f>IF(H7545&lt;'Roof Calculator'!$G$8, 1, 0)</f>
        <v>1</v>
      </c>
      <c r="J7545" s="37">
        <f>IF(H7545&gt;='Roof Calculator'!$G$8, 1, 0)</f>
        <v>0</v>
      </c>
      <c r="K7545" s="37">
        <f t="shared" si="2113"/>
        <v>42.08</v>
      </c>
      <c r="L7545" s="37">
        <f t="shared" si="2114"/>
        <v>0</v>
      </c>
      <c r="M7545" s="37">
        <v>0</v>
      </c>
      <c r="N7545" s="37">
        <f t="shared" si="2115"/>
        <v>287</v>
      </c>
      <c r="O7545" s="37">
        <v>0</v>
      </c>
      <c r="P7545" s="37">
        <v>0</v>
      </c>
      <c r="Q7545" s="21">
        <f t="shared" si="2116"/>
        <v>39.790999999999997</v>
      </c>
      <c r="R7545" s="21">
        <f t="shared" si="2125"/>
        <v>314.45833333333661</v>
      </c>
      <c r="S7545" s="21">
        <f t="shared" si="2126"/>
        <v>-17.818648095112376</v>
      </c>
      <c r="T7545" s="21">
        <f t="shared" si="2117"/>
        <v>86.147999999999996</v>
      </c>
      <c r="U7545" s="37">
        <f>VLOOKUP(Time_Zone, 'LSTM LookUp'!$B$5:$D$8, 3, FALSE)</f>
        <v>-75</v>
      </c>
      <c r="V7545" s="21">
        <f t="shared" si="2127"/>
        <v>15.671452467531417</v>
      </c>
      <c r="W7545" s="21">
        <f t="shared" si="2118"/>
        <v>165.06586311688284</v>
      </c>
      <c r="X7545" s="21">
        <f t="shared" si="2119"/>
        <v>-194.97360836546693</v>
      </c>
      <c r="Y7545" s="21">
        <f t="shared" si="2120"/>
        <v>92.02639163453307</v>
      </c>
      <c r="Z7545" s="21">
        <f t="shared" si="2128"/>
        <v>29.170758849593724</v>
      </c>
      <c r="AA7545" s="21">
        <f t="shared" si="2121"/>
        <v>29.170758849593724</v>
      </c>
      <c r="AB7545" s="21">
        <f t="shared" si="2122"/>
        <v>0</v>
      </c>
      <c r="AC7545" s="21">
        <f t="shared" si="2123"/>
        <v>0</v>
      </c>
      <c r="AD7545" s="21">
        <f t="shared" si="2129"/>
        <v>0</v>
      </c>
      <c r="AE7545" s="21" t="str">
        <f t="shared" si="2124"/>
        <v>11/10/12:00</v>
      </c>
    </row>
    <row r="7546" spans="2:31">
      <c r="B7546" s="37">
        <v>11</v>
      </c>
      <c r="C7546" s="38">
        <v>10</v>
      </c>
      <c r="D7546" s="39">
        <v>13</v>
      </c>
      <c r="E7546" s="17">
        <v>5.6</v>
      </c>
      <c r="F7546" s="17">
        <v>168</v>
      </c>
      <c r="G7546" s="17">
        <v>4</v>
      </c>
      <c r="H7546" s="37">
        <f t="shared" si="2112"/>
        <v>42.08</v>
      </c>
      <c r="I7546" s="37">
        <f>IF(H7546&lt;'Roof Calculator'!$G$8, 1, 0)</f>
        <v>1</v>
      </c>
      <c r="J7546" s="37">
        <f>IF(H7546&gt;='Roof Calculator'!$G$8, 1, 0)</f>
        <v>0</v>
      </c>
      <c r="K7546" s="37">
        <f t="shared" si="2113"/>
        <v>42.08</v>
      </c>
      <c r="L7546" s="37">
        <f t="shared" si="2114"/>
        <v>0</v>
      </c>
      <c r="M7546" s="37">
        <v>0</v>
      </c>
      <c r="N7546" s="37">
        <f t="shared" si="2115"/>
        <v>168</v>
      </c>
      <c r="O7546" s="37">
        <v>0</v>
      </c>
      <c r="P7546" s="37">
        <v>0</v>
      </c>
      <c r="Q7546" s="21">
        <f t="shared" si="2116"/>
        <v>39.790999999999997</v>
      </c>
      <c r="R7546" s="21">
        <f t="shared" si="2125"/>
        <v>314.5000000000033</v>
      </c>
      <c r="S7546" s="21">
        <f t="shared" si="2126"/>
        <v>-17.829625666633603</v>
      </c>
      <c r="T7546" s="21">
        <f t="shared" si="2117"/>
        <v>86.147999999999996</v>
      </c>
      <c r="U7546" s="37">
        <f>VLOOKUP(Time_Zone, 'LSTM LookUp'!$B$5:$D$8, 3, FALSE)</f>
        <v>-75</v>
      </c>
      <c r="V7546" s="21">
        <f t="shared" si="2127"/>
        <v>15.665390456415857</v>
      </c>
      <c r="W7546" s="21">
        <f t="shared" si="2118"/>
        <v>180.06434761410395</v>
      </c>
      <c r="X7546" s="21">
        <f t="shared" si="2119"/>
        <v>-3.7097428869334195</v>
      </c>
      <c r="Y7546" s="21">
        <f t="shared" si="2120"/>
        <v>164.29025711306659</v>
      </c>
      <c r="Z7546" s="21">
        <f t="shared" si="2128"/>
        <v>52.077142072629435</v>
      </c>
      <c r="AA7546" s="21">
        <f t="shared" si="2121"/>
        <v>52.077142072629435</v>
      </c>
      <c r="AB7546" s="21">
        <f t="shared" si="2122"/>
        <v>0</v>
      </c>
      <c r="AC7546" s="21">
        <f t="shared" si="2123"/>
        <v>0</v>
      </c>
      <c r="AD7546" s="21">
        <f t="shared" si="2129"/>
        <v>0</v>
      </c>
      <c r="AE7546" s="21" t="str">
        <f t="shared" si="2124"/>
        <v>11/10/13:00</v>
      </c>
    </row>
    <row r="7547" spans="2:31">
      <c r="B7547" s="37">
        <v>11</v>
      </c>
      <c r="C7547" s="38">
        <v>10</v>
      </c>
      <c r="D7547" s="39">
        <v>14</v>
      </c>
      <c r="E7547" s="17">
        <v>5</v>
      </c>
      <c r="F7547" s="17">
        <v>228</v>
      </c>
      <c r="G7547" s="17">
        <v>2</v>
      </c>
      <c r="H7547" s="37">
        <f t="shared" si="2112"/>
        <v>41</v>
      </c>
      <c r="I7547" s="37">
        <f>IF(H7547&lt;'Roof Calculator'!$G$8, 1, 0)</f>
        <v>1</v>
      </c>
      <c r="J7547" s="37">
        <f>IF(H7547&gt;='Roof Calculator'!$G$8, 1, 0)</f>
        <v>0</v>
      </c>
      <c r="K7547" s="37">
        <f t="shared" si="2113"/>
        <v>41</v>
      </c>
      <c r="L7547" s="37">
        <f t="shared" si="2114"/>
        <v>0</v>
      </c>
      <c r="M7547" s="37">
        <v>0</v>
      </c>
      <c r="N7547" s="37">
        <f t="shared" si="2115"/>
        <v>228</v>
      </c>
      <c r="O7547" s="37">
        <v>0</v>
      </c>
      <c r="P7547" s="37">
        <v>0</v>
      </c>
      <c r="Q7547" s="21">
        <f t="shared" si="2116"/>
        <v>39.790999999999997</v>
      </c>
      <c r="R7547" s="21">
        <f t="shared" si="2125"/>
        <v>314.54166666666998</v>
      </c>
      <c r="S7547" s="21">
        <f t="shared" si="2126"/>
        <v>-17.840594433445112</v>
      </c>
      <c r="T7547" s="21">
        <f t="shared" si="2117"/>
        <v>86.147999999999996</v>
      </c>
      <c r="U7547" s="37">
        <f>VLOOKUP(Time_Zone, 'LSTM LookUp'!$B$5:$D$8, 3, FALSE)</f>
        <v>-75</v>
      </c>
      <c r="V7547" s="21">
        <f t="shared" si="2127"/>
        <v>15.659305413013765</v>
      </c>
      <c r="W7547" s="21">
        <f t="shared" si="2118"/>
        <v>195.06282635325343</v>
      </c>
      <c r="X7547" s="21">
        <f t="shared" si="2119"/>
        <v>-1.8047534597403516</v>
      </c>
      <c r="Y7547" s="21">
        <f t="shared" si="2120"/>
        <v>226.19524654025966</v>
      </c>
      <c r="Z7547" s="21">
        <f t="shared" si="2128"/>
        <v>71.699942511646782</v>
      </c>
      <c r="AA7547" s="21">
        <f t="shared" si="2121"/>
        <v>71.699942511646782</v>
      </c>
      <c r="AB7547" s="21">
        <f t="shared" si="2122"/>
        <v>0</v>
      </c>
      <c r="AC7547" s="21">
        <f t="shared" si="2123"/>
        <v>0</v>
      </c>
      <c r="AD7547" s="21">
        <f t="shared" si="2129"/>
        <v>0</v>
      </c>
      <c r="AE7547" s="21" t="str">
        <f t="shared" si="2124"/>
        <v>11/10/14:00</v>
      </c>
    </row>
    <row r="7548" spans="2:31">
      <c r="B7548" s="37">
        <v>11</v>
      </c>
      <c r="C7548" s="38">
        <v>10</v>
      </c>
      <c r="D7548" s="39">
        <v>15</v>
      </c>
      <c r="E7548" s="17">
        <v>5</v>
      </c>
      <c r="F7548" s="17">
        <v>160</v>
      </c>
      <c r="G7548" s="17">
        <v>12</v>
      </c>
      <c r="H7548" s="37">
        <f t="shared" si="2112"/>
        <v>41</v>
      </c>
      <c r="I7548" s="37">
        <f>IF(H7548&lt;'Roof Calculator'!$G$8, 1, 0)</f>
        <v>1</v>
      </c>
      <c r="J7548" s="37">
        <f>IF(H7548&gt;='Roof Calculator'!$G$8, 1, 0)</f>
        <v>0</v>
      </c>
      <c r="K7548" s="37">
        <f t="shared" si="2113"/>
        <v>41</v>
      </c>
      <c r="L7548" s="37">
        <f t="shared" si="2114"/>
        <v>0</v>
      </c>
      <c r="M7548" s="37">
        <v>0</v>
      </c>
      <c r="N7548" s="37">
        <f t="shared" si="2115"/>
        <v>160</v>
      </c>
      <c r="O7548" s="37">
        <v>0</v>
      </c>
      <c r="P7548" s="37">
        <v>0</v>
      </c>
      <c r="Q7548" s="21">
        <f t="shared" si="2116"/>
        <v>39.790999999999997</v>
      </c>
      <c r="R7548" s="21">
        <f t="shared" si="2125"/>
        <v>314.58333333333667</v>
      </c>
      <c r="S7548" s="21">
        <f t="shared" si="2126"/>
        <v>-17.851554388678281</v>
      </c>
      <c r="T7548" s="21">
        <f t="shared" si="2117"/>
        <v>86.147999999999996</v>
      </c>
      <c r="U7548" s="37">
        <f>VLOOKUP(Time_Zone, 'LSTM LookUp'!$B$5:$D$8, 3, FALSE)</f>
        <v>-75</v>
      </c>
      <c r="V7548" s="21">
        <f t="shared" si="2127"/>
        <v>15.653197344491847</v>
      </c>
      <c r="W7548" s="21">
        <f t="shared" si="2118"/>
        <v>210.06129933612297</v>
      </c>
      <c r="X7548" s="21">
        <f t="shared" si="2119"/>
        <v>-9.9504004639827475</v>
      </c>
      <c r="Y7548" s="21">
        <f t="shared" si="2120"/>
        <v>150.04959953601724</v>
      </c>
      <c r="Z7548" s="21">
        <f t="shared" si="2128"/>
        <v>47.563102342706323</v>
      </c>
      <c r="AA7548" s="21">
        <f t="shared" si="2121"/>
        <v>47.563102342706323</v>
      </c>
      <c r="AB7548" s="21">
        <f t="shared" si="2122"/>
        <v>0</v>
      </c>
      <c r="AC7548" s="21">
        <f t="shared" si="2123"/>
        <v>0</v>
      </c>
      <c r="AD7548" s="21">
        <f t="shared" si="2129"/>
        <v>0</v>
      </c>
      <c r="AE7548" s="21" t="str">
        <f t="shared" si="2124"/>
        <v>11/10/15:00</v>
      </c>
    </row>
    <row r="7549" spans="2:31">
      <c r="B7549" s="37">
        <v>11</v>
      </c>
      <c r="C7549" s="38">
        <v>10</v>
      </c>
      <c r="D7549" s="39">
        <v>16</v>
      </c>
      <c r="E7549" s="17">
        <v>5.6</v>
      </c>
      <c r="F7549" s="17">
        <v>130</v>
      </c>
      <c r="G7549" s="17">
        <v>150</v>
      </c>
      <c r="H7549" s="37">
        <f t="shared" si="2112"/>
        <v>42.08</v>
      </c>
      <c r="I7549" s="37">
        <f>IF(H7549&lt;'Roof Calculator'!$G$8, 1, 0)</f>
        <v>1</v>
      </c>
      <c r="J7549" s="37">
        <f>IF(H7549&gt;='Roof Calculator'!$G$8, 1, 0)</f>
        <v>0</v>
      </c>
      <c r="K7549" s="37">
        <f t="shared" si="2113"/>
        <v>42.08</v>
      </c>
      <c r="L7549" s="37">
        <f t="shared" si="2114"/>
        <v>0</v>
      </c>
      <c r="M7549" s="37">
        <v>0</v>
      </c>
      <c r="N7549" s="37">
        <f t="shared" si="2115"/>
        <v>130</v>
      </c>
      <c r="O7549" s="37">
        <v>0</v>
      </c>
      <c r="P7549" s="37">
        <v>0</v>
      </c>
      <c r="Q7549" s="21">
        <f t="shared" si="2116"/>
        <v>39.790999999999997</v>
      </c>
      <c r="R7549" s="21">
        <f t="shared" si="2125"/>
        <v>314.62500000000335</v>
      </c>
      <c r="S7549" s="21">
        <f t="shared" si="2126"/>
        <v>-17.862505525467082</v>
      </c>
      <c r="T7549" s="21">
        <f t="shared" si="2117"/>
        <v>86.147999999999996</v>
      </c>
      <c r="U7549" s="37">
        <f>VLOOKUP(Time_Zone, 'LSTM LookUp'!$B$5:$D$8, 3, FALSE)</f>
        <v>-75</v>
      </c>
      <c r="V7549" s="21">
        <f t="shared" si="2127"/>
        <v>15.647066258059432</v>
      </c>
      <c r="W7549" s="21">
        <f t="shared" si="2118"/>
        <v>225.05976656451483</v>
      </c>
      <c r="X7549" s="21">
        <f t="shared" si="2119"/>
        <v>-106.93576770582067</v>
      </c>
      <c r="Y7549" s="21">
        <f t="shared" si="2120"/>
        <v>23.064232294179334</v>
      </c>
      <c r="Z7549" s="21">
        <f t="shared" si="2128"/>
        <v>7.3109588059959023</v>
      </c>
      <c r="AA7549" s="21">
        <f t="shared" si="2121"/>
        <v>7.3109588059959023</v>
      </c>
      <c r="AB7549" s="21">
        <f t="shared" si="2122"/>
        <v>0</v>
      </c>
      <c r="AC7549" s="21">
        <f t="shared" si="2123"/>
        <v>0</v>
      </c>
      <c r="AD7549" s="21">
        <f t="shared" si="2129"/>
        <v>0</v>
      </c>
      <c r="AE7549" s="21" t="str">
        <f t="shared" si="2124"/>
        <v>11/10/16:00</v>
      </c>
    </row>
    <row r="7550" spans="2:31">
      <c r="B7550" s="37">
        <v>11</v>
      </c>
      <c r="C7550" s="38">
        <v>10</v>
      </c>
      <c r="D7550" s="39">
        <v>17</v>
      </c>
      <c r="E7550" s="17">
        <v>5.6</v>
      </c>
      <c r="F7550" s="17">
        <v>66</v>
      </c>
      <c r="G7550" s="17">
        <v>165</v>
      </c>
      <c r="H7550" s="37">
        <f t="shared" si="2112"/>
        <v>42.08</v>
      </c>
      <c r="I7550" s="37">
        <f>IF(H7550&lt;'Roof Calculator'!$G$8, 1, 0)</f>
        <v>1</v>
      </c>
      <c r="J7550" s="37">
        <f>IF(H7550&gt;='Roof Calculator'!$G$8, 1, 0)</f>
        <v>0</v>
      </c>
      <c r="K7550" s="37">
        <f t="shared" si="2113"/>
        <v>42.08</v>
      </c>
      <c r="L7550" s="37">
        <f t="shared" si="2114"/>
        <v>0</v>
      </c>
      <c r="M7550" s="37">
        <v>0</v>
      </c>
      <c r="N7550" s="37">
        <f t="shared" si="2115"/>
        <v>66</v>
      </c>
      <c r="O7550" s="37">
        <v>0</v>
      </c>
      <c r="P7550" s="37">
        <v>0</v>
      </c>
      <c r="Q7550" s="21">
        <f t="shared" si="2116"/>
        <v>39.790999999999997</v>
      </c>
      <c r="R7550" s="21">
        <f t="shared" si="2125"/>
        <v>314.66666666667004</v>
      </c>
      <c r="S7550" s="21">
        <f t="shared" si="2126"/>
        <v>-17.87344783694801</v>
      </c>
      <c r="T7550" s="21">
        <f t="shared" si="2117"/>
        <v>86.147999999999996</v>
      </c>
      <c r="U7550" s="37">
        <f>VLOOKUP(Time_Zone, 'LSTM LookUp'!$B$5:$D$8, 3, FALSE)</f>
        <v>-75</v>
      </c>
      <c r="V7550" s="21">
        <f t="shared" si="2127"/>
        <v>15.640912160968496</v>
      </c>
      <c r="W7550" s="21">
        <f t="shared" si="2118"/>
        <v>240.05822804024211</v>
      </c>
      <c r="X7550" s="21">
        <f t="shared" si="2119"/>
        <v>-92.635695969781409</v>
      </c>
      <c r="Y7550" s="21">
        <f t="shared" si="2120"/>
        <v>-26.635695969781409</v>
      </c>
      <c r="Z7550" s="21">
        <f t="shared" si="2128"/>
        <v>-8.4430504133123527</v>
      </c>
      <c r="AA7550" s="21">
        <f t="shared" si="2121"/>
        <v>-8.4430504133123527</v>
      </c>
      <c r="AB7550" s="21">
        <f t="shared" si="2122"/>
        <v>0</v>
      </c>
      <c r="AC7550" s="21">
        <f t="shared" si="2123"/>
        <v>0</v>
      </c>
      <c r="AD7550" s="21">
        <f t="shared" si="2129"/>
        <v>0</v>
      </c>
      <c r="AE7550" s="21" t="str">
        <f t="shared" si="2124"/>
        <v>11/10/17:00</v>
      </c>
    </row>
    <row r="7551" spans="2:31">
      <c r="B7551" s="37">
        <v>11</v>
      </c>
      <c r="C7551" s="38">
        <v>10</v>
      </c>
      <c r="D7551" s="39">
        <v>18</v>
      </c>
      <c r="E7551" s="17">
        <v>3.3</v>
      </c>
      <c r="F7551" s="17">
        <v>16</v>
      </c>
      <c r="G7551" s="17">
        <v>34</v>
      </c>
      <c r="H7551" s="37">
        <f t="shared" si="2112"/>
        <v>37.94</v>
      </c>
      <c r="I7551" s="37">
        <f>IF(H7551&lt;'Roof Calculator'!$G$8, 1, 0)</f>
        <v>1</v>
      </c>
      <c r="J7551" s="37">
        <f>IF(H7551&gt;='Roof Calculator'!$G$8, 1, 0)</f>
        <v>0</v>
      </c>
      <c r="K7551" s="37">
        <f t="shared" si="2113"/>
        <v>37.94</v>
      </c>
      <c r="L7551" s="37">
        <f t="shared" si="2114"/>
        <v>0</v>
      </c>
      <c r="M7551" s="37">
        <v>0</v>
      </c>
      <c r="N7551" s="37">
        <f t="shared" si="2115"/>
        <v>16</v>
      </c>
      <c r="O7551" s="37">
        <v>0</v>
      </c>
      <c r="P7551" s="37">
        <v>0</v>
      </c>
      <c r="Q7551" s="21">
        <f t="shared" si="2116"/>
        <v>39.790999999999997</v>
      </c>
      <c r="R7551" s="21">
        <f t="shared" si="2125"/>
        <v>314.70833333333672</v>
      </c>
      <c r="S7551" s="21">
        <f t="shared" si="2126"/>
        <v>-17.884381316260122</v>
      </c>
      <c r="T7551" s="21">
        <f t="shared" si="2117"/>
        <v>86.147999999999996</v>
      </c>
      <c r="U7551" s="37">
        <f>VLOOKUP(Time_Zone, 'LSTM LookUp'!$B$5:$D$8, 3, FALSE)</f>
        <v>-75</v>
      </c>
      <c r="V7551" s="21">
        <f t="shared" si="2127"/>
        <v>15.634735060513629</v>
      </c>
      <c r="W7551" s="21">
        <f t="shared" si="2118"/>
        <v>255.05668376512841</v>
      </c>
      <c r="X7551" s="21">
        <f t="shared" si="2119"/>
        <v>-13.093484889964023</v>
      </c>
      <c r="Y7551" s="21">
        <f t="shared" si="2120"/>
        <v>2.9065151100359774</v>
      </c>
      <c r="Z7551" s="21">
        <f t="shared" si="2128"/>
        <v>0.9213145257750609</v>
      </c>
      <c r="AA7551" s="21">
        <f t="shared" si="2121"/>
        <v>0.9213145257750609</v>
      </c>
      <c r="AB7551" s="21">
        <f t="shared" si="2122"/>
        <v>0</v>
      </c>
      <c r="AC7551" s="21">
        <f t="shared" si="2123"/>
        <v>0</v>
      </c>
      <c r="AD7551" s="21">
        <f t="shared" si="2129"/>
        <v>0</v>
      </c>
      <c r="AE7551" s="21" t="str">
        <f t="shared" si="2124"/>
        <v>11/10/18:00</v>
      </c>
    </row>
    <row r="7552" spans="2:31">
      <c r="B7552" s="37">
        <v>11</v>
      </c>
      <c r="C7552" s="38">
        <v>10</v>
      </c>
      <c r="D7552" s="39">
        <v>19</v>
      </c>
      <c r="E7552" s="17">
        <v>2.2000000000000002</v>
      </c>
      <c r="F7552" s="17">
        <v>0</v>
      </c>
      <c r="G7552" s="17">
        <v>0</v>
      </c>
      <c r="H7552" s="37">
        <f t="shared" si="2112"/>
        <v>35.96</v>
      </c>
      <c r="I7552" s="37">
        <f>IF(H7552&lt;'Roof Calculator'!$G$8, 1, 0)</f>
        <v>1</v>
      </c>
      <c r="J7552" s="37">
        <f>IF(H7552&gt;='Roof Calculator'!$G$8, 1, 0)</f>
        <v>0</v>
      </c>
      <c r="K7552" s="37">
        <f t="shared" si="2113"/>
        <v>35.96</v>
      </c>
      <c r="L7552" s="37">
        <f t="shared" si="2114"/>
        <v>0</v>
      </c>
      <c r="M7552" s="37">
        <v>0</v>
      </c>
      <c r="N7552" s="37">
        <f t="shared" si="2115"/>
        <v>0</v>
      </c>
      <c r="O7552" s="37">
        <v>0</v>
      </c>
      <c r="P7552" s="37">
        <v>0</v>
      </c>
      <c r="Q7552" s="21">
        <f t="shared" si="2116"/>
        <v>39.790999999999997</v>
      </c>
      <c r="R7552" s="21">
        <f t="shared" si="2125"/>
        <v>314.75000000000341</v>
      </c>
      <c r="S7552" s="21">
        <f t="shared" si="2126"/>
        <v>-17.895305956545009</v>
      </c>
      <c r="T7552" s="21">
        <f t="shared" si="2117"/>
        <v>86.147999999999996</v>
      </c>
      <c r="U7552" s="37">
        <f>VLOOKUP(Time_Zone, 'LSTM LookUp'!$B$5:$D$8, 3, FALSE)</f>
        <v>-75</v>
      </c>
      <c r="V7552" s="21">
        <f t="shared" si="2127"/>
        <v>15.628534964032058</v>
      </c>
      <c r="W7552" s="21">
        <f t="shared" si="2118"/>
        <v>270.05513374100804</v>
      </c>
      <c r="X7552" s="21">
        <f t="shared" si="2119"/>
        <v>0</v>
      </c>
      <c r="Y7552" s="21">
        <f t="shared" si="2120"/>
        <v>0</v>
      </c>
      <c r="Z7552" s="21">
        <f t="shared" si="2128"/>
        <v>0</v>
      </c>
      <c r="AA7552" s="21">
        <f t="shared" si="2121"/>
        <v>0</v>
      </c>
      <c r="AB7552" s="21">
        <f t="shared" si="2122"/>
        <v>0</v>
      </c>
      <c r="AC7552" s="21">
        <f t="shared" si="2123"/>
        <v>0</v>
      </c>
      <c r="AD7552" s="21">
        <f t="shared" si="2129"/>
        <v>0</v>
      </c>
      <c r="AE7552" s="21" t="str">
        <f t="shared" si="2124"/>
        <v>11/10/19:00</v>
      </c>
    </row>
    <row r="7553" spans="2:31">
      <c r="B7553" s="37">
        <v>11</v>
      </c>
      <c r="C7553" s="38">
        <v>10</v>
      </c>
      <c r="D7553" s="39">
        <v>20</v>
      </c>
      <c r="E7553" s="17">
        <v>2.2000000000000002</v>
      </c>
      <c r="F7553" s="17">
        <v>0</v>
      </c>
      <c r="G7553" s="17">
        <v>0</v>
      </c>
      <c r="H7553" s="37">
        <f t="shared" si="2112"/>
        <v>35.96</v>
      </c>
      <c r="I7553" s="37">
        <f>IF(H7553&lt;'Roof Calculator'!$G$8, 1, 0)</f>
        <v>1</v>
      </c>
      <c r="J7553" s="37">
        <f>IF(H7553&gt;='Roof Calculator'!$G$8, 1, 0)</f>
        <v>0</v>
      </c>
      <c r="K7553" s="37">
        <f t="shared" si="2113"/>
        <v>35.96</v>
      </c>
      <c r="L7553" s="37">
        <f t="shared" si="2114"/>
        <v>0</v>
      </c>
      <c r="M7553" s="37">
        <v>0</v>
      </c>
      <c r="N7553" s="37">
        <f t="shared" si="2115"/>
        <v>0</v>
      </c>
      <c r="O7553" s="37">
        <v>0</v>
      </c>
      <c r="P7553" s="37">
        <v>0</v>
      </c>
      <c r="Q7553" s="21">
        <f t="shared" si="2116"/>
        <v>39.790999999999997</v>
      </c>
      <c r="R7553" s="21">
        <f t="shared" si="2125"/>
        <v>314.7916666666701</v>
      </c>
      <c r="S7553" s="21">
        <f t="shared" si="2126"/>
        <v>-17.906221750946862</v>
      </c>
      <c r="T7553" s="21">
        <f t="shared" si="2117"/>
        <v>86.147999999999996</v>
      </c>
      <c r="U7553" s="37">
        <f>VLOOKUP(Time_Zone, 'LSTM LookUp'!$B$5:$D$8, 3, FALSE)</f>
        <v>-75</v>
      </c>
      <c r="V7553" s="21">
        <f t="shared" si="2127"/>
        <v>15.622311878903593</v>
      </c>
      <c r="W7553" s="21">
        <f t="shared" si="2118"/>
        <v>285.05357796972589</v>
      </c>
      <c r="X7553" s="21">
        <f t="shared" si="2119"/>
        <v>0</v>
      </c>
      <c r="Y7553" s="21">
        <f t="shared" si="2120"/>
        <v>0</v>
      </c>
      <c r="Z7553" s="21">
        <f t="shared" si="2128"/>
        <v>0</v>
      </c>
      <c r="AA7553" s="21">
        <f t="shared" si="2121"/>
        <v>0</v>
      </c>
      <c r="AB7553" s="21">
        <f t="shared" si="2122"/>
        <v>0</v>
      </c>
      <c r="AC7553" s="21">
        <f t="shared" si="2123"/>
        <v>0</v>
      </c>
      <c r="AD7553" s="21">
        <f t="shared" si="2129"/>
        <v>0</v>
      </c>
      <c r="AE7553" s="21" t="str">
        <f t="shared" si="2124"/>
        <v>11/10/20:00</v>
      </c>
    </row>
    <row r="7554" spans="2:31">
      <c r="B7554" s="37">
        <v>11</v>
      </c>
      <c r="C7554" s="38">
        <v>10</v>
      </c>
      <c r="D7554" s="39">
        <v>21</v>
      </c>
      <c r="E7554" s="17">
        <v>1.7</v>
      </c>
      <c r="F7554" s="17">
        <v>0</v>
      </c>
      <c r="G7554" s="17">
        <v>0</v>
      </c>
      <c r="H7554" s="37">
        <f t="shared" si="2112"/>
        <v>35.06</v>
      </c>
      <c r="I7554" s="37">
        <f>IF(H7554&lt;'Roof Calculator'!$G$8, 1, 0)</f>
        <v>1</v>
      </c>
      <c r="J7554" s="37">
        <f>IF(H7554&gt;='Roof Calculator'!$G$8, 1, 0)</f>
        <v>0</v>
      </c>
      <c r="K7554" s="37">
        <f t="shared" si="2113"/>
        <v>35.06</v>
      </c>
      <c r="L7554" s="37">
        <f t="shared" si="2114"/>
        <v>0</v>
      </c>
      <c r="M7554" s="37">
        <v>0</v>
      </c>
      <c r="N7554" s="37">
        <f t="shared" si="2115"/>
        <v>0</v>
      </c>
      <c r="O7554" s="37">
        <v>0</v>
      </c>
      <c r="P7554" s="37">
        <v>0</v>
      </c>
      <c r="Q7554" s="21">
        <f t="shared" si="2116"/>
        <v>39.790999999999997</v>
      </c>
      <c r="R7554" s="21">
        <f t="shared" si="2125"/>
        <v>314.83333333333678</v>
      </c>
      <c r="S7554" s="21">
        <f t="shared" si="2126"/>
        <v>-17.917128692612454</v>
      </c>
      <c r="T7554" s="21">
        <f t="shared" si="2117"/>
        <v>86.147999999999996</v>
      </c>
      <c r="U7554" s="37">
        <f>VLOOKUP(Time_Zone, 'LSTM LookUp'!$B$5:$D$8, 3, FALSE)</f>
        <v>-75</v>
      </c>
      <c r="V7554" s="21">
        <f t="shared" si="2127"/>
        <v>15.616065812550634</v>
      </c>
      <c r="W7554" s="21">
        <f t="shared" si="2118"/>
        <v>300.05201645313764</v>
      </c>
      <c r="X7554" s="21">
        <f t="shared" si="2119"/>
        <v>0</v>
      </c>
      <c r="Y7554" s="21">
        <f t="shared" si="2120"/>
        <v>0</v>
      </c>
      <c r="Z7554" s="21">
        <f t="shared" si="2128"/>
        <v>0</v>
      </c>
      <c r="AA7554" s="21">
        <f t="shared" si="2121"/>
        <v>0</v>
      </c>
      <c r="AB7554" s="21">
        <f t="shared" si="2122"/>
        <v>0</v>
      </c>
      <c r="AC7554" s="21">
        <f t="shared" si="2123"/>
        <v>0</v>
      </c>
      <c r="AD7554" s="21">
        <f t="shared" si="2129"/>
        <v>0</v>
      </c>
      <c r="AE7554" s="21" t="str">
        <f t="shared" si="2124"/>
        <v>11/10/21:00</v>
      </c>
    </row>
    <row r="7555" spans="2:31">
      <c r="B7555" s="37">
        <v>11</v>
      </c>
      <c r="C7555" s="38">
        <v>10</v>
      </c>
      <c r="D7555" s="39">
        <v>22</v>
      </c>
      <c r="E7555" s="17">
        <v>0</v>
      </c>
      <c r="F7555" s="17">
        <v>0</v>
      </c>
      <c r="G7555" s="17">
        <v>0</v>
      </c>
      <c r="H7555" s="37">
        <f t="shared" si="2112"/>
        <v>32</v>
      </c>
      <c r="I7555" s="37">
        <f>IF(H7555&lt;'Roof Calculator'!$G$8, 1, 0)</f>
        <v>1</v>
      </c>
      <c r="J7555" s="37">
        <f>IF(H7555&gt;='Roof Calculator'!$G$8, 1, 0)</f>
        <v>0</v>
      </c>
      <c r="K7555" s="37">
        <f t="shared" si="2113"/>
        <v>32</v>
      </c>
      <c r="L7555" s="37">
        <f t="shared" si="2114"/>
        <v>0</v>
      </c>
      <c r="M7555" s="37">
        <v>0</v>
      </c>
      <c r="N7555" s="37">
        <f t="shared" si="2115"/>
        <v>0</v>
      </c>
      <c r="O7555" s="37">
        <v>0</v>
      </c>
      <c r="P7555" s="37">
        <v>0</v>
      </c>
      <c r="Q7555" s="21">
        <f t="shared" si="2116"/>
        <v>39.790999999999997</v>
      </c>
      <c r="R7555" s="21">
        <f t="shared" si="2125"/>
        <v>314.87500000000347</v>
      </c>
      <c r="S7555" s="21">
        <f t="shared" si="2126"/>
        <v>-17.928026774691119</v>
      </c>
      <c r="T7555" s="21">
        <f t="shared" si="2117"/>
        <v>86.147999999999996</v>
      </c>
      <c r="U7555" s="37">
        <f>VLOOKUP(Time_Zone, 'LSTM LookUp'!$B$5:$D$8, 3, FALSE)</f>
        <v>-75</v>
      </c>
      <c r="V7555" s="21">
        <f t="shared" si="2127"/>
        <v>15.609796772438157</v>
      </c>
      <c r="W7555" s="21">
        <f t="shared" si="2118"/>
        <v>315.05044919310956</v>
      </c>
      <c r="X7555" s="21">
        <f t="shared" si="2119"/>
        <v>0</v>
      </c>
      <c r="Y7555" s="21">
        <f t="shared" si="2120"/>
        <v>0</v>
      </c>
      <c r="Z7555" s="21">
        <f t="shared" si="2128"/>
        <v>0</v>
      </c>
      <c r="AA7555" s="21">
        <f t="shared" si="2121"/>
        <v>0</v>
      </c>
      <c r="AB7555" s="21">
        <f t="shared" si="2122"/>
        <v>0</v>
      </c>
      <c r="AC7555" s="21">
        <f t="shared" si="2123"/>
        <v>0</v>
      </c>
      <c r="AD7555" s="21">
        <f t="shared" si="2129"/>
        <v>0</v>
      </c>
      <c r="AE7555" s="21" t="str">
        <f t="shared" si="2124"/>
        <v>11/10/22:00</v>
      </c>
    </row>
    <row r="7556" spans="2:31">
      <c r="B7556" s="37">
        <v>11</v>
      </c>
      <c r="C7556" s="38">
        <v>10</v>
      </c>
      <c r="D7556" s="39">
        <v>23</v>
      </c>
      <c r="E7556" s="17">
        <v>0.6</v>
      </c>
      <c r="F7556" s="17">
        <v>0</v>
      </c>
      <c r="G7556" s="17">
        <v>0</v>
      </c>
      <c r="H7556" s="37">
        <f t="shared" si="2112"/>
        <v>33.08</v>
      </c>
      <c r="I7556" s="37">
        <f>IF(H7556&lt;'Roof Calculator'!$G$8, 1, 0)</f>
        <v>1</v>
      </c>
      <c r="J7556" s="37">
        <f>IF(H7556&gt;='Roof Calculator'!$G$8, 1, 0)</f>
        <v>0</v>
      </c>
      <c r="K7556" s="37">
        <f t="shared" si="2113"/>
        <v>33.08</v>
      </c>
      <c r="L7556" s="37">
        <f t="shared" si="2114"/>
        <v>0</v>
      </c>
      <c r="M7556" s="37">
        <v>0</v>
      </c>
      <c r="N7556" s="37">
        <f t="shared" si="2115"/>
        <v>0</v>
      </c>
      <c r="O7556" s="37">
        <v>0</v>
      </c>
      <c r="P7556" s="37">
        <v>0</v>
      </c>
      <c r="Q7556" s="21">
        <f t="shared" si="2116"/>
        <v>39.790999999999997</v>
      </c>
      <c r="R7556" s="21">
        <f t="shared" si="2125"/>
        <v>314.91666666667015</v>
      </c>
      <c r="S7556" s="21">
        <f t="shared" si="2126"/>
        <v>-17.938915990334817</v>
      </c>
      <c r="T7556" s="21">
        <f t="shared" si="2117"/>
        <v>86.147999999999996</v>
      </c>
      <c r="U7556" s="37">
        <f>VLOOKUP(Time_Zone, 'LSTM LookUp'!$B$5:$D$8, 3, FALSE)</f>
        <v>-75</v>
      </c>
      <c r="V7556" s="21">
        <f t="shared" si="2127"/>
        <v>15.603504766073701</v>
      </c>
      <c r="W7556" s="21">
        <f t="shared" si="2118"/>
        <v>330.04887619151839</v>
      </c>
      <c r="X7556" s="21">
        <f t="shared" si="2119"/>
        <v>0</v>
      </c>
      <c r="Y7556" s="21">
        <f t="shared" si="2120"/>
        <v>0</v>
      </c>
      <c r="Z7556" s="21">
        <f t="shared" si="2128"/>
        <v>0</v>
      </c>
      <c r="AA7556" s="21">
        <f t="shared" si="2121"/>
        <v>0</v>
      </c>
      <c r="AB7556" s="21">
        <f t="shared" si="2122"/>
        <v>0</v>
      </c>
      <c r="AC7556" s="21">
        <f t="shared" si="2123"/>
        <v>0</v>
      </c>
      <c r="AD7556" s="21">
        <f t="shared" si="2129"/>
        <v>0</v>
      </c>
      <c r="AE7556" s="21" t="str">
        <f t="shared" si="2124"/>
        <v>11/10/23:00</v>
      </c>
    </row>
    <row r="7557" spans="2:31">
      <c r="B7557" s="37">
        <v>11</v>
      </c>
      <c r="C7557" s="38">
        <v>10</v>
      </c>
      <c r="D7557" s="39">
        <v>24</v>
      </c>
      <c r="E7557" s="17">
        <v>1.1000000000000001</v>
      </c>
      <c r="F7557" s="17">
        <v>0</v>
      </c>
      <c r="G7557" s="17">
        <v>0</v>
      </c>
      <c r="H7557" s="37">
        <f t="shared" si="2112"/>
        <v>33.979999999999997</v>
      </c>
      <c r="I7557" s="37">
        <f>IF(H7557&lt;'Roof Calculator'!$G$8, 1, 0)</f>
        <v>1</v>
      </c>
      <c r="J7557" s="37">
        <f>IF(H7557&gt;='Roof Calculator'!$G$8, 1, 0)</f>
        <v>0</v>
      </c>
      <c r="K7557" s="37">
        <f t="shared" si="2113"/>
        <v>33.979999999999997</v>
      </c>
      <c r="L7557" s="37">
        <f t="shared" si="2114"/>
        <v>0</v>
      </c>
      <c r="M7557" s="37">
        <v>0</v>
      </c>
      <c r="N7557" s="37">
        <f t="shared" si="2115"/>
        <v>0</v>
      </c>
      <c r="O7557" s="37">
        <v>0</v>
      </c>
      <c r="P7557" s="37">
        <v>0</v>
      </c>
      <c r="Q7557" s="21">
        <f t="shared" si="2116"/>
        <v>39.790999999999997</v>
      </c>
      <c r="R7557" s="21">
        <f t="shared" si="2125"/>
        <v>314.95833333333684</v>
      </c>
      <c r="S7557" s="21">
        <f t="shared" si="2126"/>
        <v>-17.949796332698106</v>
      </c>
      <c r="T7557" s="21">
        <f t="shared" si="2117"/>
        <v>86.147999999999996</v>
      </c>
      <c r="U7557" s="37">
        <f>VLOOKUP(Time_Zone, 'LSTM LookUp'!$B$5:$D$8, 3, FALSE)</f>
        <v>-75</v>
      </c>
      <c r="V7557" s="21">
        <f t="shared" si="2127"/>
        <v>15.59718980100735</v>
      </c>
      <c r="W7557" s="21">
        <f t="shared" si="2118"/>
        <v>345.04729745025179</v>
      </c>
      <c r="X7557" s="21">
        <f t="shared" si="2119"/>
        <v>0</v>
      </c>
      <c r="Y7557" s="21">
        <f t="shared" si="2120"/>
        <v>0</v>
      </c>
      <c r="Z7557" s="21">
        <f t="shared" si="2128"/>
        <v>0</v>
      </c>
      <c r="AA7557" s="21">
        <f t="shared" si="2121"/>
        <v>0</v>
      </c>
      <c r="AB7557" s="21">
        <f t="shared" si="2122"/>
        <v>0</v>
      </c>
      <c r="AC7557" s="21">
        <f t="shared" si="2123"/>
        <v>0</v>
      </c>
      <c r="AD7557" s="21">
        <f t="shared" si="2129"/>
        <v>0</v>
      </c>
      <c r="AE7557" s="21" t="str">
        <f t="shared" si="2124"/>
        <v>11/10/24:00</v>
      </c>
    </row>
    <row r="7558" spans="2:31">
      <c r="B7558" s="37">
        <v>11</v>
      </c>
      <c r="C7558" s="38">
        <v>11</v>
      </c>
      <c r="D7558" s="39">
        <v>1</v>
      </c>
      <c r="E7558" s="17">
        <v>0</v>
      </c>
      <c r="F7558" s="17">
        <v>0</v>
      </c>
      <c r="G7558" s="17">
        <v>0</v>
      </c>
      <c r="H7558" s="37">
        <f t="shared" si="2112"/>
        <v>32</v>
      </c>
      <c r="I7558" s="37">
        <f>IF(H7558&lt;'Roof Calculator'!$G$8, 1, 0)</f>
        <v>1</v>
      </c>
      <c r="J7558" s="37">
        <f>IF(H7558&gt;='Roof Calculator'!$G$8, 1, 0)</f>
        <v>0</v>
      </c>
      <c r="K7558" s="37">
        <f t="shared" si="2113"/>
        <v>32</v>
      </c>
      <c r="L7558" s="37">
        <f t="shared" si="2114"/>
        <v>0</v>
      </c>
      <c r="M7558" s="37">
        <v>0</v>
      </c>
      <c r="N7558" s="37">
        <f t="shared" si="2115"/>
        <v>0</v>
      </c>
      <c r="O7558" s="37">
        <v>0</v>
      </c>
      <c r="P7558" s="37">
        <v>0</v>
      </c>
      <c r="Q7558" s="21">
        <f t="shared" si="2116"/>
        <v>39.790999999999997</v>
      </c>
      <c r="R7558" s="21">
        <f t="shared" si="2125"/>
        <v>315.00000000000352</v>
      </c>
      <c r="S7558" s="21">
        <f t="shared" si="2126"/>
        <v>-17.960667794938139</v>
      </c>
      <c r="T7558" s="21">
        <f t="shared" si="2117"/>
        <v>86.147999999999996</v>
      </c>
      <c r="U7558" s="37">
        <f>VLOOKUP(Time_Zone, 'LSTM LookUp'!$B$5:$D$8, 3, FALSE)</f>
        <v>-75</v>
      </c>
      <c r="V7558" s="21">
        <f t="shared" si="2127"/>
        <v>15.59085188483175</v>
      </c>
      <c r="W7558" s="21">
        <f t="shared" si="2118"/>
        <v>4.5712971207940711E-2</v>
      </c>
      <c r="X7558" s="21">
        <f t="shared" si="2119"/>
        <v>0</v>
      </c>
      <c r="Y7558" s="21">
        <f t="shared" si="2120"/>
        <v>0</v>
      </c>
      <c r="Z7558" s="21">
        <f t="shared" si="2128"/>
        <v>0</v>
      </c>
      <c r="AA7558" s="21">
        <f t="shared" si="2121"/>
        <v>0</v>
      </c>
      <c r="AB7558" s="21">
        <f t="shared" si="2122"/>
        <v>0</v>
      </c>
      <c r="AC7558" s="21">
        <f t="shared" si="2123"/>
        <v>0</v>
      </c>
      <c r="AD7558" s="21">
        <f t="shared" si="2129"/>
        <v>0</v>
      </c>
      <c r="AE7558" s="21" t="str">
        <f t="shared" si="2124"/>
        <v>11/11/1:00</v>
      </c>
    </row>
    <row r="7559" spans="2:31">
      <c r="B7559" s="37">
        <v>11</v>
      </c>
      <c r="C7559" s="38">
        <v>11</v>
      </c>
      <c r="D7559" s="39">
        <v>2</v>
      </c>
      <c r="E7559" s="17">
        <v>0.6</v>
      </c>
      <c r="F7559" s="17">
        <v>0</v>
      </c>
      <c r="G7559" s="17">
        <v>0</v>
      </c>
      <c r="H7559" s="37">
        <f t="shared" si="2112"/>
        <v>33.08</v>
      </c>
      <c r="I7559" s="37">
        <f>IF(H7559&lt;'Roof Calculator'!$G$8, 1, 0)</f>
        <v>1</v>
      </c>
      <c r="J7559" s="37">
        <f>IF(H7559&gt;='Roof Calculator'!$G$8, 1, 0)</f>
        <v>0</v>
      </c>
      <c r="K7559" s="37">
        <f t="shared" si="2113"/>
        <v>33.08</v>
      </c>
      <c r="L7559" s="37">
        <f t="shared" si="2114"/>
        <v>0</v>
      </c>
      <c r="M7559" s="37">
        <v>0</v>
      </c>
      <c r="N7559" s="37">
        <f t="shared" si="2115"/>
        <v>0</v>
      </c>
      <c r="O7559" s="37">
        <v>0</v>
      </c>
      <c r="P7559" s="37">
        <v>0</v>
      </c>
      <c r="Q7559" s="21">
        <f t="shared" si="2116"/>
        <v>39.790999999999997</v>
      </c>
      <c r="R7559" s="21">
        <f t="shared" si="2125"/>
        <v>315.04166666667021</v>
      </c>
      <c r="S7559" s="21">
        <f t="shared" si="2126"/>
        <v>-17.971530370214712</v>
      </c>
      <c r="T7559" s="21">
        <f t="shared" si="2117"/>
        <v>86.147999999999996</v>
      </c>
      <c r="U7559" s="37">
        <f>VLOOKUP(Time_Zone, 'LSTM LookUp'!$B$5:$D$8, 3, FALSE)</f>
        <v>-75</v>
      </c>
      <c r="V7559" s="21">
        <f t="shared" si="2127"/>
        <v>15.584491025182043</v>
      </c>
      <c r="W7559" s="21">
        <f t="shared" si="2118"/>
        <v>15.044122756295497</v>
      </c>
      <c r="X7559" s="21">
        <f t="shared" si="2119"/>
        <v>0</v>
      </c>
      <c r="Y7559" s="21">
        <f t="shared" si="2120"/>
        <v>0</v>
      </c>
      <c r="Z7559" s="21">
        <f t="shared" si="2128"/>
        <v>0</v>
      </c>
      <c r="AA7559" s="21">
        <f t="shared" si="2121"/>
        <v>0</v>
      </c>
      <c r="AB7559" s="21">
        <f t="shared" si="2122"/>
        <v>0</v>
      </c>
      <c r="AC7559" s="21">
        <f t="shared" si="2123"/>
        <v>0</v>
      </c>
      <c r="AD7559" s="21">
        <f t="shared" si="2129"/>
        <v>0</v>
      </c>
      <c r="AE7559" s="21" t="str">
        <f t="shared" si="2124"/>
        <v>11/11/2:00</v>
      </c>
    </row>
    <row r="7560" spans="2:31">
      <c r="B7560" s="37">
        <v>11</v>
      </c>
      <c r="C7560" s="38">
        <v>11</v>
      </c>
      <c r="D7560" s="39">
        <v>3</v>
      </c>
      <c r="E7560" s="17">
        <v>0.6</v>
      </c>
      <c r="F7560" s="17">
        <v>0</v>
      </c>
      <c r="G7560" s="17">
        <v>0</v>
      </c>
      <c r="H7560" s="37">
        <f t="shared" si="2112"/>
        <v>33.08</v>
      </c>
      <c r="I7560" s="37">
        <f>IF(H7560&lt;'Roof Calculator'!$G$8, 1, 0)</f>
        <v>1</v>
      </c>
      <c r="J7560" s="37">
        <f>IF(H7560&gt;='Roof Calculator'!$G$8, 1, 0)</f>
        <v>0</v>
      </c>
      <c r="K7560" s="37">
        <f t="shared" si="2113"/>
        <v>33.08</v>
      </c>
      <c r="L7560" s="37">
        <f t="shared" si="2114"/>
        <v>0</v>
      </c>
      <c r="M7560" s="37">
        <v>0</v>
      </c>
      <c r="N7560" s="37">
        <f t="shared" si="2115"/>
        <v>0</v>
      </c>
      <c r="O7560" s="37">
        <v>0</v>
      </c>
      <c r="P7560" s="37">
        <v>0</v>
      </c>
      <c r="Q7560" s="21">
        <f t="shared" si="2116"/>
        <v>39.790999999999997</v>
      </c>
      <c r="R7560" s="21">
        <f t="shared" si="2125"/>
        <v>315.0833333333369</v>
      </c>
      <c r="S7560" s="21">
        <f t="shared" si="2126"/>
        <v>-17.982384051690268</v>
      </c>
      <c r="T7560" s="21">
        <f t="shared" si="2117"/>
        <v>86.147999999999996</v>
      </c>
      <c r="U7560" s="37">
        <f>VLOOKUP(Time_Zone, 'LSTM LookUp'!$B$5:$D$8, 3, FALSE)</f>
        <v>-75</v>
      </c>
      <c r="V7560" s="21">
        <f t="shared" si="2127"/>
        <v>15.578107229735886</v>
      </c>
      <c r="W7560" s="21">
        <f t="shared" si="2118"/>
        <v>30.04252680743398</v>
      </c>
      <c r="X7560" s="21">
        <f t="shared" si="2119"/>
        <v>0</v>
      </c>
      <c r="Y7560" s="21">
        <f t="shared" si="2120"/>
        <v>0</v>
      </c>
      <c r="Z7560" s="21">
        <f t="shared" si="2128"/>
        <v>0</v>
      </c>
      <c r="AA7560" s="21">
        <f t="shared" si="2121"/>
        <v>0</v>
      </c>
      <c r="AB7560" s="21">
        <f t="shared" si="2122"/>
        <v>0</v>
      </c>
      <c r="AC7560" s="21">
        <f t="shared" si="2123"/>
        <v>0</v>
      </c>
      <c r="AD7560" s="21">
        <f t="shared" si="2129"/>
        <v>0</v>
      </c>
      <c r="AE7560" s="21" t="str">
        <f t="shared" si="2124"/>
        <v>11/11/3:00</v>
      </c>
    </row>
    <row r="7561" spans="2:31">
      <c r="B7561" s="37">
        <v>11</v>
      </c>
      <c r="C7561" s="38">
        <v>11</v>
      </c>
      <c r="D7561" s="39">
        <v>4</v>
      </c>
      <c r="E7561" s="17">
        <v>0.6</v>
      </c>
      <c r="F7561" s="17">
        <v>0</v>
      </c>
      <c r="G7561" s="17">
        <v>0</v>
      </c>
      <c r="H7561" s="37">
        <f t="shared" si="2112"/>
        <v>33.08</v>
      </c>
      <c r="I7561" s="37">
        <f>IF(H7561&lt;'Roof Calculator'!$G$8, 1, 0)</f>
        <v>1</v>
      </c>
      <c r="J7561" s="37">
        <f>IF(H7561&gt;='Roof Calculator'!$G$8, 1, 0)</f>
        <v>0</v>
      </c>
      <c r="K7561" s="37">
        <f t="shared" si="2113"/>
        <v>33.08</v>
      </c>
      <c r="L7561" s="37">
        <f t="shared" si="2114"/>
        <v>0</v>
      </c>
      <c r="M7561" s="37">
        <v>0</v>
      </c>
      <c r="N7561" s="37">
        <f t="shared" si="2115"/>
        <v>0</v>
      </c>
      <c r="O7561" s="37">
        <v>0</v>
      </c>
      <c r="P7561" s="37">
        <v>0</v>
      </c>
      <c r="Q7561" s="21">
        <f t="shared" si="2116"/>
        <v>39.790999999999997</v>
      </c>
      <c r="R7561" s="21">
        <f t="shared" si="2125"/>
        <v>315.12500000000358</v>
      </c>
      <c r="S7561" s="21">
        <f t="shared" si="2126"/>
        <v>-17.993228832529848</v>
      </c>
      <c r="T7561" s="21">
        <f t="shared" si="2117"/>
        <v>86.147999999999996</v>
      </c>
      <c r="U7561" s="37">
        <f>VLOOKUP(Time_Zone, 'LSTM LookUp'!$B$5:$D$8, 3, FALSE)</f>
        <v>-75</v>
      </c>
      <c r="V7561" s="21">
        <f t="shared" si="2127"/>
        <v>15.571700506213457</v>
      </c>
      <c r="W7561" s="21">
        <f t="shared" si="2118"/>
        <v>45.040925126553361</v>
      </c>
      <c r="X7561" s="21">
        <f t="shared" si="2119"/>
        <v>0</v>
      </c>
      <c r="Y7561" s="21">
        <f t="shared" si="2120"/>
        <v>0</v>
      </c>
      <c r="Z7561" s="21">
        <f t="shared" si="2128"/>
        <v>0</v>
      </c>
      <c r="AA7561" s="21">
        <f t="shared" si="2121"/>
        <v>0</v>
      </c>
      <c r="AB7561" s="21">
        <f t="shared" si="2122"/>
        <v>0</v>
      </c>
      <c r="AC7561" s="21">
        <f t="shared" si="2123"/>
        <v>0</v>
      </c>
      <c r="AD7561" s="21">
        <f t="shared" si="2129"/>
        <v>0</v>
      </c>
      <c r="AE7561" s="21" t="str">
        <f t="shared" si="2124"/>
        <v>11/11/4:00</v>
      </c>
    </row>
    <row r="7562" spans="2:31">
      <c r="B7562" s="37">
        <v>11</v>
      </c>
      <c r="C7562" s="38">
        <v>11</v>
      </c>
      <c r="D7562" s="39">
        <v>5</v>
      </c>
      <c r="E7562" s="17">
        <v>1.1000000000000001</v>
      </c>
      <c r="F7562" s="17">
        <v>0</v>
      </c>
      <c r="G7562" s="17">
        <v>0</v>
      </c>
      <c r="H7562" s="37">
        <f t="shared" si="2112"/>
        <v>33.979999999999997</v>
      </c>
      <c r="I7562" s="37">
        <f>IF(H7562&lt;'Roof Calculator'!$G$8, 1, 0)</f>
        <v>1</v>
      </c>
      <c r="J7562" s="37">
        <f>IF(H7562&gt;='Roof Calculator'!$G$8, 1, 0)</f>
        <v>0</v>
      </c>
      <c r="K7562" s="37">
        <f t="shared" si="2113"/>
        <v>33.979999999999997</v>
      </c>
      <c r="L7562" s="37">
        <f t="shared" si="2114"/>
        <v>0</v>
      </c>
      <c r="M7562" s="37">
        <v>0</v>
      </c>
      <c r="N7562" s="37">
        <f t="shared" si="2115"/>
        <v>0</v>
      </c>
      <c r="O7562" s="37">
        <v>0</v>
      </c>
      <c r="P7562" s="37">
        <v>0</v>
      </c>
      <c r="Q7562" s="21">
        <f t="shared" si="2116"/>
        <v>39.790999999999997</v>
      </c>
      <c r="R7562" s="21">
        <f t="shared" si="2125"/>
        <v>315.16666666667027</v>
      </c>
      <c r="S7562" s="21">
        <f t="shared" si="2126"/>
        <v>-18.004064705901165</v>
      </c>
      <c r="T7562" s="21">
        <f t="shared" si="2117"/>
        <v>86.147999999999996</v>
      </c>
      <c r="U7562" s="37">
        <f>VLOOKUP(Time_Zone, 'LSTM LookUp'!$B$5:$D$8, 3, FALSE)</f>
        <v>-75</v>
      </c>
      <c r="V7562" s="21">
        <f t="shared" si="2127"/>
        <v>15.565270862377401</v>
      </c>
      <c r="W7562" s="21">
        <f t="shared" si="2118"/>
        <v>60.039317715594329</v>
      </c>
      <c r="X7562" s="21">
        <f t="shared" si="2119"/>
        <v>0</v>
      </c>
      <c r="Y7562" s="21">
        <f t="shared" si="2120"/>
        <v>0</v>
      </c>
      <c r="Z7562" s="21">
        <f t="shared" si="2128"/>
        <v>0</v>
      </c>
      <c r="AA7562" s="21">
        <f t="shared" si="2121"/>
        <v>0</v>
      </c>
      <c r="AB7562" s="21">
        <f t="shared" si="2122"/>
        <v>0</v>
      </c>
      <c r="AC7562" s="21">
        <f t="shared" si="2123"/>
        <v>0</v>
      </c>
      <c r="AD7562" s="21">
        <f t="shared" si="2129"/>
        <v>0</v>
      </c>
      <c r="AE7562" s="21" t="str">
        <f t="shared" si="2124"/>
        <v>11/11/5:00</v>
      </c>
    </row>
    <row r="7563" spans="2:31">
      <c r="B7563" s="37">
        <v>11</v>
      </c>
      <c r="C7563" s="38">
        <v>11</v>
      </c>
      <c r="D7563" s="39">
        <v>6</v>
      </c>
      <c r="E7563" s="17">
        <v>1.7</v>
      </c>
      <c r="F7563" s="17">
        <v>0</v>
      </c>
      <c r="G7563" s="17">
        <v>0</v>
      </c>
      <c r="H7563" s="37">
        <f t="shared" si="2112"/>
        <v>35.06</v>
      </c>
      <c r="I7563" s="37">
        <f>IF(H7563&lt;'Roof Calculator'!$G$8, 1, 0)</f>
        <v>1</v>
      </c>
      <c r="J7563" s="37">
        <f>IF(H7563&gt;='Roof Calculator'!$G$8, 1, 0)</f>
        <v>0</v>
      </c>
      <c r="K7563" s="37">
        <f t="shared" si="2113"/>
        <v>35.06</v>
      </c>
      <c r="L7563" s="37">
        <f t="shared" si="2114"/>
        <v>0</v>
      </c>
      <c r="M7563" s="37">
        <v>0</v>
      </c>
      <c r="N7563" s="37">
        <f t="shared" si="2115"/>
        <v>0</v>
      </c>
      <c r="O7563" s="37">
        <v>0</v>
      </c>
      <c r="P7563" s="37">
        <v>0</v>
      </c>
      <c r="Q7563" s="21">
        <f t="shared" si="2116"/>
        <v>39.790999999999997</v>
      </c>
      <c r="R7563" s="21">
        <f t="shared" si="2125"/>
        <v>315.20833333333695</v>
      </c>
      <c r="S7563" s="21">
        <f t="shared" si="2126"/>
        <v>-18.014891664974606</v>
      </c>
      <c r="T7563" s="21">
        <f t="shared" si="2117"/>
        <v>86.147999999999996</v>
      </c>
      <c r="U7563" s="37">
        <f>VLOOKUP(Time_Zone, 'LSTM LookUp'!$B$5:$D$8, 3, FALSE)</f>
        <v>-75</v>
      </c>
      <c r="V7563" s="21">
        <f t="shared" si="2127"/>
        <v>15.558818306032837</v>
      </c>
      <c r="W7563" s="21">
        <f t="shared" si="2118"/>
        <v>75.037704576508233</v>
      </c>
      <c r="X7563" s="21">
        <f t="shared" si="2119"/>
        <v>0</v>
      </c>
      <c r="Y7563" s="21">
        <f t="shared" si="2120"/>
        <v>0</v>
      </c>
      <c r="Z7563" s="21">
        <f t="shared" si="2128"/>
        <v>0</v>
      </c>
      <c r="AA7563" s="21">
        <f t="shared" si="2121"/>
        <v>0</v>
      </c>
      <c r="AB7563" s="21">
        <f t="shared" si="2122"/>
        <v>0</v>
      </c>
      <c r="AC7563" s="21">
        <f t="shared" si="2123"/>
        <v>0</v>
      </c>
      <c r="AD7563" s="21">
        <f t="shared" si="2129"/>
        <v>0</v>
      </c>
      <c r="AE7563" s="21" t="str">
        <f t="shared" si="2124"/>
        <v>11/11/6:00</v>
      </c>
    </row>
    <row r="7564" spans="2:31">
      <c r="B7564" s="37">
        <v>11</v>
      </c>
      <c r="C7564" s="38">
        <v>11</v>
      </c>
      <c r="D7564" s="39">
        <v>7</v>
      </c>
      <c r="E7564" s="17">
        <v>1.7</v>
      </c>
      <c r="F7564" s="17">
        <v>0</v>
      </c>
      <c r="G7564" s="17">
        <v>0</v>
      </c>
      <c r="H7564" s="37">
        <f t="shared" si="2112"/>
        <v>35.06</v>
      </c>
      <c r="I7564" s="37">
        <f>IF(H7564&lt;'Roof Calculator'!$G$8, 1, 0)</f>
        <v>1</v>
      </c>
      <c r="J7564" s="37">
        <f>IF(H7564&gt;='Roof Calculator'!$G$8, 1, 0)</f>
        <v>0</v>
      </c>
      <c r="K7564" s="37">
        <f t="shared" si="2113"/>
        <v>35.06</v>
      </c>
      <c r="L7564" s="37">
        <f t="shared" si="2114"/>
        <v>0</v>
      </c>
      <c r="M7564" s="37">
        <v>0</v>
      </c>
      <c r="N7564" s="37">
        <f t="shared" si="2115"/>
        <v>0</v>
      </c>
      <c r="O7564" s="37">
        <v>0</v>
      </c>
      <c r="P7564" s="37">
        <v>0</v>
      </c>
      <c r="Q7564" s="21">
        <f t="shared" si="2116"/>
        <v>39.790999999999997</v>
      </c>
      <c r="R7564" s="21">
        <f t="shared" si="2125"/>
        <v>315.25000000000364</v>
      </c>
      <c r="S7564" s="21">
        <f t="shared" si="2126"/>
        <v>-18.025709702923219</v>
      </c>
      <c r="T7564" s="21">
        <f t="shared" si="2117"/>
        <v>86.147999999999996</v>
      </c>
      <c r="U7564" s="37">
        <f>VLOOKUP(Time_Zone, 'LSTM LookUp'!$B$5:$D$8, 3, FALSE)</f>
        <v>-75</v>
      </c>
      <c r="V7564" s="21">
        <f t="shared" si="2127"/>
        <v>15.55234284502734</v>
      </c>
      <c r="W7564" s="21">
        <f t="shared" si="2118"/>
        <v>90.036085711256788</v>
      </c>
      <c r="X7564" s="21">
        <f t="shared" si="2119"/>
        <v>0</v>
      </c>
      <c r="Y7564" s="21">
        <f t="shared" si="2120"/>
        <v>0</v>
      </c>
      <c r="Z7564" s="21">
        <f t="shared" si="2128"/>
        <v>0</v>
      </c>
      <c r="AA7564" s="21">
        <f t="shared" si="2121"/>
        <v>0</v>
      </c>
      <c r="AB7564" s="21">
        <f t="shared" si="2122"/>
        <v>0</v>
      </c>
      <c r="AC7564" s="21">
        <f t="shared" si="2123"/>
        <v>0</v>
      </c>
      <c r="AD7564" s="21">
        <f t="shared" si="2129"/>
        <v>0</v>
      </c>
      <c r="AE7564" s="21" t="str">
        <f t="shared" si="2124"/>
        <v>11/11/7:00</v>
      </c>
    </row>
    <row r="7565" spans="2:31">
      <c r="B7565" s="37">
        <v>11</v>
      </c>
      <c r="C7565" s="38">
        <v>11</v>
      </c>
      <c r="D7565" s="39">
        <v>8</v>
      </c>
      <c r="E7565" s="17">
        <v>3.3</v>
      </c>
      <c r="F7565" s="17">
        <v>13</v>
      </c>
      <c r="G7565" s="17">
        <v>5</v>
      </c>
      <c r="H7565" s="37">
        <f t="shared" si="2112"/>
        <v>37.94</v>
      </c>
      <c r="I7565" s="37">
        <f>IF(H7565&lt;'Roof Calculator'!$G$8, 1, 0)</f>
        <v>1</v>
      </c>
      <c r="J7565" s="37">
        <f>IF(H7565&gt;='Roof Calculator'!$G$8, 1, 0)</f>
        <v>0</v>
      </c>
      <c r="K7565" s="37">
        <f t="shared" si="2113"/>
        <v>37.94</v>
      </c>
      <c r="L7565" s="37">
        <f t="shared" si="2114"/>
        <v>0</v>
      </c>
      <c r="M7565" s="37">
        <v>0</v>
      </c>
      <c r="N7565" s="37">
        <f t="shared" si="2115"/>
        <v>13</v>
      </c>
      <c r="O7565" s="37">
        <v>0</v>
      </c>
      <c r="P7565" s="37">
        <v>0</v>
      </c>
      <c r="Q7565" s="21">
        <f t="shared" si="2116"/>
        <v>39.790999999999997</v>
      </c>
      <c r="R7565" s="21">
        <f t="shared" si="2125"/>
        <v>315.29166666667032</v>
      </c>
      <c r="S7565" s="21">
        <f t="shared" si="2126"/>
        <v>-18.036518812922701</v>
      </c>
      <c r="T7565" s="21">
        <f t="shared" si="2117"/>
        <v>86.147999999999996</v>
      </c>
      <c r="U7565" s="37">
        <f>VLOOKUP(Time_Zone, 'LSTM LookUp'!$B$5:$D$8, 3, FALSE)</f>
        <v>-75</v>
      </c>
      <c r="V7565" s="21">
        <f t="shared" si="2127"/>
        <v>15.54584448725095</v>
      </c>
      <c r="W7565" s="21">
        <f t="shared" si="2118"/>
        <v>105.03446112181274</v>
      </c>
      <c r="X7565" s="21">
        <f t="shared" si="2119"/>
        <v>-1.9383976654368622</v>
      </c>
      <c r="Y7565" s="21">
        <f t="shared" si="2120"/>
        <v>11.061602334563137</v>
      </c>
      <c r="Z7565" s="21">
        <f t="shared" si="2128"/>
        <v>3.5063347422453943</v>
      </c>
      <c r="AA7565" s="21">
        <f t="shared" si="2121"/>
        <v>3.5063347422453943</v>
      </c>
      <c r="AB7565" s="21">
        <f t="shared" si="2122"/>
        <v>0</v>
      </c>
      <c r="AC7565" s="21">
        <f t="shared" si="2123"/>
        <v>0</v>
      </c>
      <c r="AD7565" s="21">
        <f t="shared" si="2129"/>
        <v>0</v>
      </c>
      <c r="AE7565" s="21" t="str">
        <f t="shared" si="2124"/>
        <v>11/11/8:00</v>
      </c>
    </row>
    <row r="7566" spans="2:31">
      <c r="B7566" s="37">
        <v>11</v>
      </c>
      <c r="C7566" s="38">
        <v>11</v>
      </c>
      <c r="D7566" s="39">
        <v>9</v>
      </c>
      <c r="E7566" s="17">
        <v>6.1</v>
      </c>
      <c r="F7566" s="17">
        <v>69</v>
      </c>
      <c r="G7566" s="17">
        <v>159</v>
      </c>
      <c r="H7566" s="37">
        <f t="shared" si="2112"/>
        <v>42.980000000000004</v>
      </c>
      <c r="I7566" s="37">
        <f>IF(H7566&lt;'Roof Calculator'!$G$8, 1, 0)</f>
        <v>1</v>
      </c>
      <c r="J7566" s="37">
        <f>IF(H7566&gt;='Roof Calculator'!$G$8, 1, 0)</f>
        <v>0</v>
      </c>
      <c r="K7566" s="37">
        <f t="shared" si="2113"/>
        <v>42.980000000000004</v>
      </c>
      <c r="L7566" s="37">
        <f t="shared" si="2114"/>
        <v>0</v>
      </c>
      <c r="M7566" s="37">
        <v>0</v>
      </c>
      <c r="N7566" s="37">
        <f t="shared" si="2115"/>
        <v>69</v>
      </c>
      <c r="O7566" s="37">
        <v>0</v>
      </c>
      <c r="P7566" s="37">
        <v>0</v>
      </c>
      <c r="Q7566" s="21">
        <f t="shared" si="2116"/>
        <v>39.790999999999997</v>
      </c>
      <c r="R7566" s="21">
        <f t="shared" si="2125"/>
        <v>315.33333333333701</v>
      </c>
      <c r="S7566" s="21">
        <f t="shared" si="2126"/>
        <v>-18.04731898815146</v>
      </c>
      <c r="T7566" s="21">
        <f t="shared" si="2117"/>
        <v>86.147999999999996</v>
      </c>
      <c r="U7566" s="37">
        <f>VLOOKUP(Time_Zone, 'LSTM LookUp'!$B$5:$D$8, 3, FALSE)</f>
        <v>-75</v>
      </c>
      <c r="V7566" s="21">
        <f t="shared" si="2127"/>
        <v>15.539323240636119</v>
      </c>
      <c r="W7566" s="21">
        <f t="shared" si="2118"/>
        <v>120.03283081015901</v>
      </c>
      <c r="X7566" s="21">
        <f t="shared" si="2119"/>
        <v>-89.663714907497123</v>
      </c>
      <c r="Y7566" s="21">
        <f t="shared" si="2120"/>
        <v>-20.663714907497123</v>
      </c>
      <c r="Z7566" s="21">
        <f t="shared" si="2128"/>
        <v>-6.5500367209569106</v>
      </c>
      <c r="AA7566" s="21">
        <f t="shared" si="2121"/>
        <v>-6.5500367209569106</v>
      </c>
      <c r="AB7566" s="21">
        <f t="shared" si="2122"/>
        <v>0</v>
      </c>
      <c r="AC7566" s="21">
        <f t="shared" si="2123"/>
        <v>0</v>
      </c>
      <c r="AD7566" s="21">
        <f t="shared" si="2129"/>
        <v>0</v>
      </c>
      <c r="AE7566" s="21" t="str">
        <f t="shared" si="2124"/>
        <v>11/11/9:00</v>
      </c>
    </row>
    <row r="7567" spans="2:31">
      <c r="B7567" s="37">
        <v>11</v>
      </c>
      <c r="C7567" s="38">
        <v>11</v>
      </c>
      <c r="D7567" s="39">
        <v>10</v>
      </c>
      <c r="E7567" s="17">
        <v>9.4</v>
      </c>
      <c r="F7567" s="17">
        <v>133</v>
      </c>
      <c r="G7567" s="17">
        <v>378</v>
      </c>
      <c r="H7567" s="37">
        <f t="shared" si="2112"/>
        <v>48.92</v>
      </c>
      <c r="I7567" s="37">
        <f>IF(H7567&lt;'Roof Calculator'!$G$8, 1, 0)</f>
        <v>1</v>
      </c>
      <c r="J7567" s="37">
        <f>IF(H7567&gt;='Roof Calculator'!$G$8, 1, 0)</f>
        <v>0</v>
      </c>
      <c r="K7567" s="37">
        <f t="shared" si="2113"/>
        <v>48.92</v>
      </c>
      <c r="L7567" s="37">
        <f t="shared" si="2114"/>
        <v>0</v>
      </c>
      <c r="M7567" s="37">
        <v>0</v>
      </c>
      <c r="N7567" s="37">
        <f t="shared" si="2115"/>
        <v>133</v>
      </c>
      <c r="O7567" s="37">
        <v>0</v>
      </c>
      <c r="P7567" s="37">
        <v>0</v>
      </c>
      <c r="Q7567" s="21">
        <f t="shared" si="2116"/>
        <v>39.790999999999997</v>
      </c>
      <c r="R7567" s="21">
        <f t="shared" si="2125"/>
        <v>315.37500000000369</v>
      </c>
      <c r="S7567" s="21">
        <f t="shared" si="2126"/>
        <v>-18.058110221790603</v>
      </c>
      <c r="T7567" s="21">
        <f t="shared" si="2117"/>
        <v>86.147999999999996</v>
      </c>
      <c r="U7567" s="37">
        <f>VLOOKUP(Time_Zone, 'LSTM LookUp'!$B$5:$D$8, 3, FALSE)</f>
        <v>-75</v>
      </c>
      <c r="V7567" s="21">
        <f t="shared" si="2127"/>
        <v>15.532779113157721</v>
      </c>
      <c r="W7567" s="21">
        <f t="shared" si="2118"/>
        <v>135.03119477828946</v>
      </c>
      <c r="X7567" s="21">
        <f t="shared" si="2119"/>
        <v>-270.35786730289453</v>
      </c>
      <c r="Y7567" s="21">
        <f t="shared" si="2120"/>
        <v>-137.35786730289453</v>
      </c>
      <c r="Z7567" s="21">
        <f t="shared" si="2128"/>
        <v>-43.540044893856951</v>
      </c>
      <c r="AA7567" s="21">
        <f t="shared" si="2121"/>
        <v>-43.540044893856951</v>
      </c>
      <c r="AB7567" s="21">
        <f t="shared" si="2122"/>
        <v>0</v>
      </c>
      <c r="AC7567" s="21">
        <f t="shared" si="2123"/>
        <v>0</v>
      </c>
      <c r="AD7567" s="21">
        <f t="shared" si="2129"/>
        <v>0</v>
      </c>
      <c r="AE7567" s="21" t="str">
        <f t="shared" si="2124"/>
        <v>11/11/10:00</v>
      </c>
    </row>
    <row r="7568" spans="2:31">
      <c r="B7568" s="37">
        <v>11</v>
      </c>
      <c r="C7568" s="38">
        <v>11</v>
      </c>
      <c r="D7568" s="39">
        <v>11</v>
      </c>
      <c r="E7568" s="17">
        <v>12.8</v>
      </c>
      <c r="F7568" s="17">
        <v>201</v>
      </c>
      <c r="G7568" s="17">
        <v>416</v>
      </c>
      <c r="H7568" s="37">
        <f t="shared" si="2112"/>
        <v>55.04</v>
      </c>
      <c r="I7568" s="37">
        <f>IF(H7568&lt;'Roof Calculator'!$G$8, 1, 0)</f>
        <v>0</v>
      </c>
      <c r="J7568" s="37">
        <f>IF(H7568&gt;='Roof Calculator'!$G$8, 1, 0)</f>
        <v>1</v>
      </c>
      <c r="K7568" s="37">
        <f t="shared" si="2113"/>
        <v>0</v>
      </c>
      <c r="L7568" s="37">
        <f t="shared" si="2114"/>
        <v>55.04</v>
      </c>
      <c r="M7568" s="37">
        <v>0</v>
      </c>
      <c r="N7568" s="37">
        <f t="shared" si="2115"/>
        <v>201</v>
      </c>
      <c r="O7568" s="37">
        <v>0</v>
      </c>
      <c r="P7568" s="37">
        <v>0</v>
      </c>
      <c r="Q7568" s="21">
        <f t="shared" si="2116"/>
        <v>39.790999999999997</v>
      </c>
      <c r="R7568" s="21">
        <f t="shared" si="2125"/>
        <v>315.41666666667038</v>
      </c>
      <c r="S7568" s="21">
        <f t="shared" si="2126"/>
        <v>-18.0688925070239</v>
      </c>
      <c r="T7568" s="21">
        <f t="shared" si="2117"/>
        <v>86.147999999999996</v>
      </c>
      <c r="U7568" s="37">
        <f>VLOOKUP(Time_Zone, 'LSTM LookUp'!$B$5:$D$8, 3, FALSE)</f>
        <v>-75</v>
      </c>
      <c r="V7568" s="21">
        <f t="shared" si="2127"/>
        <v>15.526212112833056</v>
      </c>
      <c r="W7568" s="21">
        <f t="shared" si="2118"/>
        <v>150.02955302820826</v>
      </c>
      <c r="X7568" s="21">
        <f t="shared" si="2119"/>
        <v>-345.82535781402595</v>
      </c>
      <c r="Y7568" s="21">
        <f t="shared" si="2120"/>
        <v>-144.82535781402595</v>
      </c>
      <c r="Z7568" s="21">
        <f t="shared" si="2128"/>
        <v>-45.907108961487978</v>
      </c>
      <c r="AA7568" s="21">
        <f t="shared" si="2121"/>
        <v>0</v>
      </c>
      <c r="AB7568" s="21">
        <f t="shared" si="2122"/>
        <v>-45.907108961487978</v>
      </c>
      <c r="AC7568" s="21">
        <f t="shared" si="2123"/>
        <v>55.04</v>
      </c>
      <c r="AD7568" s="21">
        <f t="shared" si="2129"/>
        <v>-45.907108961487978</v>
      </c>
      <c r="AE7568" s="21" t="str">
        <f t="shared" si="2124"/>
        <v>11/11/11:00</v>
      </c>
    </row>
    <row r="7569" spans="2:31">
      <c r="B7569" s="37">
        <v>11</v>
      </c>
      <c r="C7569" s="38">
        <v>11</v>
      </c>
      <c r="D7569" s="39">
        <v>12</v>
      </c>
      <c r="E7569" s="17">
        <v>15.6</v>
      </c>
      <c r="F7569" s="17">
        <v>228</v>
      </c>
      <c r="G7569" s="17">
        <v>424</v>
      </c>
      <c r="H7569" s="37">
        <f t="shared" si="2112"/>
        <v>60.08</v>
      </c>
      <c r="I7569" s="37">
        <f>IF(H7569&lt;'Roof Calculator'!$G$8, 1, 0)</f>
        <v>0</v>
      </c>
      <c r="J7569" s="37">
        <f>IF(H7569&gt;='Roof Calculator'!$G$8, 1, 0)</f>
        <v>1</v>
      </c>
      <c r="K7569" s="37">
        <f t="shared" si="2113"/>
        <v>0</v>
      </c>
      <c r="L7569" s="37">
        <f t="shared" si="2114"/>
        <v>60.08</v>
      </c>
      <c r="M7569" s="37">
        <v>0</v>
      </c>
      <c r="N7569" s="37">
        <f t="shared" si="2115"/>
        <v>228</v>
      </c>
      <c r="O7569" s="37">
        <v>0</v>
      </c>
      <c r="P7569" s="37">
        <v>0</v>
      </c>
      <c r="Q7569" s="21">
        <f t="shared" si="2116"/>
        <v>39.790999999999997</v>
      </c>
      <c r="R7569" s="21">
        <f t="shared" si="2125"/>
        <v>315.45833333333707</v>
      </c>
      <c r="S7569" s="21">
        <f t="shared" si="2126"/>
        <v>-18.079665837037883</v>
      </c>
      <c r="T7569" s="21">
        <f t="shared" si="2117"/>
        <v>86.147999999999996</v>
      </c>
      <c r="U7569" s="37">
        <f>VLOOKUP(Time_Zone, 'LSTM LookUp'!$B$5:$D$8, 3, FALSE)</f>
        <v>-75</v>
      </c>
      <c r="V7569" s="21">
        <f t="shared" si="2127"/>
        <v>15.519622247721781</v>
      </c>
      <c r="W7569" s="21">
        <f t="shared" si="2118"/>
        <v>165.02790556193045</v>
      </c>
      <c r="X7569" s="21">
        <f t="shared" si="2119"/>
        <v>-383.40711625441901</v>
      </c>
      <c r="Y7569" s="21">
        <f t="shared" si="2120"/>
        <v>-155.40711625441901</v>
      </c>
      <c r="Z7569" s="21">
        <f t="shared" si="2128"/>
        <v>-49.261341570055528</v>
      </c>
      <c r="AA7569" s="21">
        <f t="shared" si="2121"/>
        <v>0</v>
      </c>
      <c r="AB7569" s="21">
        <f t="shared" si="2122"/>
        <v>-49.261341570055528</v>
      </c>
      <c r="AC7569" s="21">
        <f t="shared" si="2123"/>
        <v>60.08</v>
      </c>
      <c r="AD7569" s="21">
        <f t="shared" si="2129"/>
        <v>-49.261341570055528</v>
      </c>
      <c r="AE7569" s="21" t="str">
        <f t="shared" si="2124"/>
        <v>11/11/12:00</v>
      </c>
    </row>
    <row r="7570" spans="2:31">
      <c r="B7570" s="37">
        <v>11</v>
      </c>
      <c r="C7570" s="38">
        <v>11</v>
      </c>
      <c r="D7570" s="39">
        <v>13</v>
      </c>
      <c r="E7570" s="17">
        <v>18.3</v>
      </c>
      <c r="F7570" s="17">
        <v>194</v>
      </c>
      <c r="G7570" s="17">
        <v>527</v>
      </c>
      <c r="H7570" s="37">
        <f t="shared" si="2112"/>
        <v>64.94</v>
      </c>
      <c r="I7570" s="37">
        <f>IF(H7570&lt;'Roof Calculator'!$G$8, 1, 0)</f>
        <v>0</v>
      </c>
      <c r="J7570" s="37">
        <f>IF(H7570&gt;='Roof Calculator'!$G$8, 1, 0)</f>
        <v>1</v>
      </c>
      <c r="K7570" s="37">
        <f t="shared" si="2113"/>
        <v>0</v>
      </c>
      <c r="L7570" s="37">
        <f t="shared" si="2114"/>
        <v>64.94</v>
      </c>
      <c r="M7570" s="37">
        <v>0</v>
      </c>
      <c r="N7570" s="37">
        <f t="shared" si="2115"/>
        <v>194</v>
      </c>
      <c r="O7570" s="37">
        <v>0</v>
      </c>
      <c r="P7570" s="37">
        <v>0</v>
      </c>
      <c r="Q7570" s="21">
        <f t="shared" si="2116"/>
        <v>39.790999999999997</v>
      </c>
      <c r="R7570" s="21">
        <f t="shared" si="2125"/>
        <v>315.50000000000375</v>
      </c>
      <c r="S7570" s="21">
        <f t="shared" si="2126"/>
        <v>-18.0904302050218</v>
      </c>
      <c r="T7570" s="21">
        <f t="shared" si="2117"/>
        <v>86.147999999999996</v>
      </c>
      <c r="U7570" s="37">
        <f>VLOOKUP(Time_Zone, 'LSTM LookUp'!$B$5:$D$8, 3, FALSE)</f>
        <v>-75</v>
      </c>
      <c r="V7570" s="21">
        <f t="shared" si="2127"/>
        <v>15.513009525925948</v>
      </c>
      <c r="W7570" s="21">
        <f t="shared" si="2118"/>
        <v>180.02625238148147</v>
      </c>
      <c r="X7570" s="21">
        <f t="shared" si="2119"/>
        <v>-489.65088696030278</v>
      </c>
      <c r="Y7570" s="21">
        <f t="shared" si="2120"/>
        <v>-295.65088696030278</v>
      </c>
      <c r="Z7570" s="21">
        <f t="shared" si="2128"/>
        <v>-93.716167438550087</v>
      </c>
      <c r="AA7570" s="21">
        <f t="shared" si="2121"/>
        <v>0</v>
      </c>
      <c r="AB7570" s="21">
        <f t="shared" si="2122"/>
        <v>-93.716167438550087</v>
      </c>
      <c r="AC7570" s="21">
        <f t="shared" si="2123"/>
        <v>64.94</v>
      </c>
      <c r="AD7570" s="21">
        <f t="shared" si="2129"/>
        <v>-93.716167438550087</v>
      </c>
      <c r="AE7570" s="21" t="str">
        <f t="shared" si="2124"/>
        <v>11/11/13:00</v>
      </c>
    </row>
    <row r="7571" spans="2:31">
      <c r="B7571" s="37">
        <v>11</v>
      </c>
      <c r="C7571" s="38">
        <v>11</v>
      </c>
      <c r="D7571" s="39">
        <v>14</v>
      </c>
      <c r="E7571" s="17">
        <v>20.6</v>
      </c>
      <c r="F7571" s="17">
        <v>197</v>
      </c>
      <c r="G7571" s="17">
        <v>519</v>
      </c>
      <c r="H7571" s="37">
        <f t="shared" si="2112"/>
        <v>69.08</v>
      </c>
      <c r="I7571" s="37">
        <f>IF(H7571&lt;'Roof Calculator'!$G$8, 1, 0)</f>
        <v>0</v>
      </c>
      <c r="J7571" s="37">
        <f>IF(H7571&gt;='Roof Calculator'!$G$8, 1, 0)</f>
        <v>1</v>
      </c>
      <c r="K7571" s="37">
        <f t="shared" si="2113"/>
        <v>0</v>
      </c>
      <c r="L7571" s="37">
        <f t="shared" si="2114"/>
        <v>69.08</v>
      </c>
      <c r="M7571" s="37">
        <v>0</v>
      </c>
      <c r="N7571" s="37">
        <f t="shared" si="2115"/>
        <v>197</v>
      </c>
      <c r="O7571" s="37">
        <v>0</v>
      </c>
      <c r="P7571" s="37">
        <v>0</v>
      </c>
      <c r="Q7571" s="21">
        <f t="shared" si="2116"/>
        <v>39.790999999999997</v>
      </c>
      <c r="R7571" s="21">
        <f t="shared" si="2125"/>
        <v>315.54166666667044</v>
      </c>
      <c r="S7571" s="21">
        <f t="shared" si="2126"/>
        <v>-18.101185604167568</v>
      </c>
      <c r="T7571" s="21">
        <f t="shared" si="2117"/>
        <v>86.147999999999996</v>
      </c>
      <c r="U7571" s="37">
        <f>VLOOKUP(Time_Zone, 'LSTM LookUp'!$B$5:$D$8, 3, FALSE)</f>
        <v>-75</v>
      </c>
      <c r="V7571" s="21">
        <f t="shared" si="2127"/>
        <v>15.506373955589991</v>
      </c>
      <c r="W7571" s="21">
        <f t="shared" si="2118"/>
        <v>195.02459348889749</v>
      </c>
      <c r="X7571" s="21">
        <f t="shared" si="2119"/>
        <v>-469.29578510903997</v>
      </c>
      <c r="Y7571" s="21">
        <f t="shared" si="2120"/>
        <v>-272.29578510903997</v>
      </c>
      <c r="Z7571" s="21">
        <f t="shared" si="2128"/>
        <v>-86.313008063177676</v>
      </c>
      <c r="AA7571" s="21">
        <f t="shared" si="2121"/>
        <v>0</v>
      </c>
      <c r="AB7571" s="21">
        <f t="shared" si="2122"/>
        <v>-86.313008063177676</v>
      </c>
      <c r="AC7571" s="21">
        <f t="shared" si="2123"/>
        <v>69.08</v>
      </c>
      <c r="AD7571" s="21">
        <f t="shared" si="2129"/>
        <v>-86.313008063177676</v>
      </c>
      <c r="AE7571" s="21" t="str">
        <f t="shared" si="2124"/>
        <v>11/11/14:00</v>
      </c>
    </row>
    <row r="7572" spans="2:31">
      <c r="B7572" s="37">
        <v>11</v>
      </c>
      <c r="C7572" s="38">
        <v>11</v>
      </c>
      <c r="D7572" s="39">
        <v>15</v>
      </c>
      <c r="E7572" s="17">
        <v>18.899999999999999</v>
      </c>
      <c r="F7572" s="17">
        <v>188</v>
      </c>
      <c r="G7572" s="17">
        <v>355</v>
      </c>
      <c r="H7572" s="37">
        <f t="shared" si="2112"/>
        <v>66.02</v>
      </c>
      <c r="I7572" s="37">
        <f>IF(H7572&lt;'Roof Calculator'!$G$8, 1, 0)</f>
        <v>0</v>
      </c>
      <c r="J7572" s="37">
        <f>IF(H7572&gt;='Roof Calculator'!$G$8, 1, 0)</f>
        <v>1</v>
      </c>
      <c r="K7572" s="37">
        <f t="shared" si="2113"/>
        <v>0</v>
      </c>
      <c r="L7572" s="37">
        <f t="shared" si="2114"/>
        <v>66.02</v>
      </c>
      <c r="M7572" s="37">
        <v>0</v>
      </c>
      <c r="N7572" s="37">
        <f t="shared" si="2115"/>
        <v>188</v>
      </c>
      <c r="O7572" s="37">
        <v>0</v>
      </c>
      <c r="P7572" s="37">
        <v>0</v>
      </c>
      <c r="Q7572" s="21">
        <f t="shared" si="2116"/>
        <v>39.790999999999997</v>
      </c>
      <c r="R7572" s="21">
        <f t="shared" si="2125"/>
        <v>315.58333333333712</v>
      </c>
      <c r="S7572" s="21">
        <f t="shared" si="2126"/>
        <v>-18.111932027669898</v>
      </c>
      <c r="T7572" s="21">
        <f t="shared" si="2117"/>
        <v>86.147999999999996</v>
      </c>
      <c r="U7572" s="37">
        <f>VLOOKUP(Time_Zone, 'LSTM LookUp'!$B$5:$D$8, 3, FALSE)</f>
        <v>-75</v>
      </c>
      <c r="V7572" s="21">
        <f t="shared" si="2127"/>
        <v>15.499715544900663</v>
      </c>
      <c r="W7572" s="21">
        <f t="shared" si="2118"/>
        <v>210.0229288862252</v>
      </c>
      <c r="X7572" s="21">
        <f t="shared" si="2119"/>
        <v>-295.10377294514262</v>
      </c>
      <c r="Y7572" s="21">
        <f t="shared" si="2120"/>
        <v>-107.10377294514262</v>
      </c>
      <c r="Z7572" s="21">
        <f t="shared" si="2128"/>
        <v>-33.950025389151492</v>
      </c>
      <c r="AA7572" s="21">
        <f t="shared" si="2121"/>
        <v>0</v>
      </c>
      <c r="AB7572" s="21">
        <f t="shared" si="2122"/>
        <v>-33.950025389151492</v>
      </c>
      <c r="AC7572" s="21">
        <f t="shared" si="2123"/>
        <v>66.02</v>
      </c>
      <c r="AD7572" s="21">
        <f t="shared" si="2129"/>
        <v>-33.950025389151492</v>
      </c>
      <c r="AE7572" s="21" t="str">
        <f t="shared" si="2124"/>
        <v>11/11/15:00</v>
      </c>
    </row>
    <row r="7573" spans="2:31">
      <c r="B7573" s="37">
        <v>11</v>
      </c>
      <c r="C7573" s="38">
        <v>11</v>
      </c>
      <c r="D7573" s="39">
        <v>16</v>
      </c>
      <c r="E7573" s="17">
        <v>19.399999999999999</v>
      </c>
      <c r="F7573" s="17">
        <v>115</v>
      </c>
      <c r="G7573" s="17">
        <v>361</v>
      </c>
      <c r="H7573" s="37">
        <f t="shared" si="2112"/>
        <v>66.92</v>
      </c>
      <c r="I7573" s="37">
        <f>IF(H7573&lt;'Roof Calculator'!$G$8, 1, 0)</f>
        <v>0</v>
      </c>
      <c r="J7573" s="37">
        <f>IF(H7573&gt;='Roof Calculator'!$G$8, 1, 0)</f>
        <v>1</v>
      </c>
      <c r="K7573" s="37">
        <f t="shared" si="2113"/>
        <v>0</v>
      </c>
      <c r="L7573" s="37">
        <f t="shared" si="2114"/>
        <v>66.92</v>
      </c>
      <c r="M7573" s="37">
        <v>0</v>
      </c>
      <c r="N7573" s="37">
        <f t="shared" si="2115"/>
        <v>115</v>
      </c>
      <c r="O7573" s="37">
        <v>0</v>
      </c>
      <c r="P7573" s="37">
        <v>0</v>
      </c>
      <c r="Q7573" s="21">
        <f t="shared" si="2116"/>
        <v>39.790999999999997</v>
      </c>
      <c r="R7573" s="21">
        <f t="shared" si="2125"/>
        <v>315.62500000000381</v>
      </c>
      <c r="S7573" s="21">
        <f t="shared" si="2126"/>
        <v>-18.122669468726251</v>
      </c>
      <c r="T7573" s="21">
        <f t="shared" si="2117"/>
        <v>86.147999999999996</v>
      </c>
      <c r="U7573" s="37">
        <f>VLOOKUP(Time_Zone, 'LSTM LookUp'!$B$5:$D$8, 3, FALSE)</f>
        <v>-75</v>
      </c>
      <c r="V7573" s="21">
        <f t="shared" si="2127"/>
        <v>15.493034302087077</v>
      </c>
      <c r="W7573" s="21">
        <f t="shared" si="2118"/>
        <v>225.02125857552176</v>
      </c>
      <c r="X7573" s="21">
        <f t="shared" si="2119"/>
        <v>-258.20706586202584</v>
      </c>
      <c r="Y7573" s="21">
        <f t="shared" si="2120"/>
        <v>-143.20706586202584</v>
      </c>
      <c r="Z7573" s="21">
        <f t="shared" si="2128"/>
        <v>-45.394138677186191</v>
      </c>
      <c r="AA7573" s="21">
        <f t="shared" si="2121"/>
        <v>0</v>
      </c>
      <c r="AB7573" s="21">
        <f t="shared" si="2122"/>
        <v>-45.394138677186191</v>
      </c>
      <c r="AC7573" s="21">
        <f t="shared" si="2123"/>
        <v>66.92</v>
      </c>
      <c r="AD7573" s="21">
        <f t="shared" si="2129"/>
        <v>-45.394138677186191</v>
      </c>
      <c r="AE7573" s="21" t="str">
        <f t="shared" si="2124"/>
        <v>11/11/16:00</v>
      </c>
    </row>
    <row r="7574" spans="2:31">
      <c r="B7574" s="37">
        <v>11</v>
      </c>
      <c r="C7574" s="38">
        <v>11</v>
      </c>
      <c r="D7574" s="39">
        <v>17</v>
      </c>
      <c r="E7574" s="17">
        <v>17.8</v>
      </c>
      <c r="F7574" s="17">
        <v>60</v>
      </c>
      <c r="G7574" s="17">
        <v>201</v>
      </c>
      <c r="H7574" s="37">
        <f t="shared" ref="H7574:H7637" si="2130">E7574*9/5+32</f>
        <v>64.040000000000006</v>
      </c>
      <c r="I7574" s="37">
        <f>IF(H7574&lt;'Roof Calculator'!$G$8, 1, 0)</f>
        <v>0</v>
      </c>
      <c r="J7574" s="37">
        <f>IF(H7574&gt;='Roof Calculator'!$G$8, 1, 0)</f>
        <v>1</v>
      </c>
      <c r="K7574" s="37">
        <f t="shared" ref="K7574:K7637" si="2131">I7574*H7574</f>
        <v>0</v>
      </c>
      <c r="L7574" s="37">
        <f t="shared" ref="L7574:L7637" si="2132">J7574*H7574</f>
        <v>64.040000000000006</v>
      </c>
      <c r="M7574" s="37">
        <v>0</v>
      </c>
      <c r="N7574" s="37">
        <f t="shared" ref="N7574:N7637" si="2133">F7574*(180-M7574)/180</f>
        <v>60</v>
      </c>
      <c r="O7574" s="37">
        <v>0</v>
      </c>
      <c r="P7574" s="37">
        <v>0</v>
      </c>
      <c r="Q7574" s="21">
        <f t="shared" ref="Q7574:Q7637" si="2134">Latitude</f>
        <v>39.790999999999997</v>
      </c>
      <c r="R7574" s="21">
        <f t="shared" si="2125"/>
        <v>315.66666666667049</v>
      </c>
      <c r="S7574" s="21">
        <f t="shared" si="2126"/>
        <v>-18.133397920536833</v>
      </c>
      <c r="T7574" s="21">
        <f t="shared" ref="T7574:T7637" si="2135">Longitude</f>
        <v>86.147999999999996</v>
      </c>
      <c r="U7574" s="37">
        <f>VLOOKUP(Time_Zone, 'LSTM LookUp'!$B$5:$D$8, 3, FALSE)</f>
        <v>-75</v>
      </c>
      <c r="V7574" s="21">
        <f t="shared" si="2127"/>
        <v>15.486330235420642</v>
      </c>
      <c r="W7574" s="21">
        <f t="shared" ref="W7574:W7637" si="2136">15*((D7574+(4*(T7574-U7574)+V7574)/60)-12)</f>
        <v>240.01958255885512</v>
      </c>
      <c r="X7574" s="21">
        <f t="shared" ref="X7574:X7637" si="2137">G7574*(SIN(S7574*PI()/180)*SIN(Q7574*PI()/180)*COS(O7574*PI()/180)-SIN(S7574*PI()/180)*COS(Q7574*PI()/180)*SIN(O7574*PI()/180)*COS(P7574*PI()/180)+COS(S7574*PI()/180)*COS(Q7574*PI()/180)*COS(O7574*PI()/180)*COS(W7574*PI()/180)+COS(S7574*PI()/180)*SIN(Q7574*PI()/180)*SIN(O7574*PI()/180)*COS(P7574*PI()/180)*COS(W7574*PI()/180)+COS(S7574*PI()/180)*SIN(P7574*PI()/180)*SIN(W7574*PI()/180)*SIN(O7574*PI()/180))</f>
        <v>-113.37984506267027</v>
      </c>
      <c r="Y7574" s="21">
        <f t="shared" ref="Y7574:Y7637" si="2138">X7574+N7574</f>
        <v>-53.37984506267027</v>
      </c>
      <c r="Z7574" s="21">
        <f t="shared" si="2128"/>
        <v>-16.920478572448065</v>
      </c>
      <c r="AA7574" s="21">
        <f t="shared" ref="AA7574:AA7637" si="2139">Z7574*I7574</f>
        <v>0</v>
      </c>
      <c r="AB7574" s="21">
        <f t="shared" ref="AB7574:AB7637" si="2140">Z7574*J7574</f>
        <v>-16.920478572448065</v>
      </c>
      <c r="AC7574" s="21">
        <f t="shared" ref="AC7574:AC7637" si="2141">L7574</f>
        <v>64.040000000000006</v>
      </c>
      <c r="AD7574" s="21">
        <f t="shared" si="2129"/>
        <v>-16.920478572448065</v>
      </c>
      <c r="AE7574" s="21" t="str">
        <f t="shared" ref="AE7574:AE7637" si="2142">CONCATENATE(B7574, "/", C7574, "/", D7574,":00")</f>
        <v>11/11/17:00</v>
      </c>
    </row>
    <row r="7575" spans="2:31">
      <c r="B7575" s="37">
        <v>11</v>
      </c>
      <c r="C7575" s="38">
        <v>11</v>
      </c>
      <c r="D7575" s="39">
        <v>18</v>
      </c>
      <c r="E7575" s="17">
        <v>14.4</v>
      </c>
      <c r="F7575" s="17">
        <v>11</v>
      </c>
      <c r="G7575" s="17">
        <v>7</v>
      </c>
      <c r="H7575" s="37">
        <f t="shared" si="2130"/>
        <v>57.92</v>
      </c>
      <c r="I7575" s="37">
        <f>IF(H7575&lt;'Roof Calculator'!$G$8, 1, 0)</f>
        <v>0</v>
      </c>
      <c r="J7575" s="37">
        <f>IF(H7575&gt;='Roof Calculator'!$G$8, 1, 0)</f>
        <v>1</v>
      </c>
      <c r="K7575" s="37">
        <f t="shared" si="2131"/>
        <v>0</v>
      </c>
      <c r="L7575" s="37">
        <f t="shared" si="2132"/>
        <v>57.92</v>
      </c>
      <c r="M7575" s="37">
        <v>0</v>
      </c>
      <c r="N7575" s="37">
        <f t="shared" si="2133"/>
        <v>11</v>
      </c>
      <c r="O7575" s="37">
        <v>0</v>
      </c>
      <c r="P7575" s="37">
        <v>0</v>
      </c>
      <c r="Q7575" s="21">
        <f t="shared" si="2134"/>
        <v>39.790999999999997</v>
      </c>
      <c r="R7575" s="21">
        <f t="shared" ref="R7575:R7638" si="2143">R7574+1/24</f>
        <v>315.70833333333718</v>
      </c>
      <c r="S7575" s="21">
        <f t="shared" ref="S7575:S7638" si="2144">ASIN(SIN(23.45*PI()/180)*SIN((360/365*(R7575-81))*PI()/180))*180/PI()</f>
        <v>-18.144117376304578</v>
      </c>
      <c r="T7575" s="21">
        <f t="shared" si="2135"/>
        <v>86.147999999999996</v>
      </c>
      <c r="U7575" s="37">
        <f>VLOOKUP(Time_Zone, 'LSTM LookUp'!$B$5:$D$8, 3, FALSE)</f>
        <v>-75</v>
      </c>
      <c r="V7575" s="21">
        <f t="shared" ref="V7575:V7638" si="2145">9.87*SIN(2*(360/365*(R7575-81))*PI()/180)-7.53*COS((360/365*(R7575-81))*PI()/180)-1.5*SIN((360/365*(R7575-81))*PI()/180)</f>
        <v>15.479603353215108</v>
      </c>
      <c r="W7575" s="21">
        <f t="shared" si="2136"/>
        <v>255.01790083830377</v>
      </c>
      <c r="X7575" s="21">
        <f t="shared" si="2137"/>
        <v>-2.7164285552221052</v>
      </c>
      <c r="Y7575" s="21">
        <f t="shared" si="2138"/>
        <v>8.2835714447778948</v>
      </c>
      <c r="Z7575" s="21">
        <f t="shared" ref="Z7575:Z7638" si="2146">Y7575/10.764*3.412</f>
        <v>2.6257474702324584</v>
      </c>
      <c r="AA7575" s="21">
        <f t="shared" si="2139"/>
        <v>0</v>
      </c>
      <c r="AB7575" s="21">
        <f t="shared" si="2140"/>
        <v>2.6257474702324584</v>
      </c>
      <c r="AC7575" s="21">
        <f t="shared" si="2141"/>
        <v>57.92</v>
      </c>
      <c r="AD7575" s="21">
        <f t="shared" ref="AD7575:AD7638" si="2147">AB7575</f>
        <v>2.6257474702324584</v>
      </c>
      <c r="AE7575" s="21" t="str">
        <f t="shared" si="2142"/>
        <v>11/11/18:00</v>
      </c>
    </row>
    <row r="7576" spans="2:31">
      <c r="B7576" s="37">
        <v>11</v>
      </c>
      <c r="C7576" s="38">
        <v>11</v>
      </c>
      <c r="D7576" s="39">
        <v>19</v>
      </c>
      <c r="E7576" s="17">
        <v>13.3</v>
      </c>
      <c r="F7576" s="17">
        <v>0</v>
      </c>
      <c r="G7576" s="17">
        <v>0</v>
      </c>
      <c r="H7576" s="37">
        <f t="shared" si="2130"/>
        <v>55.94</v>
      </c>
      <c r="I7576" s="37">
        <f>IF(H7576&lt;'Roof Calculator'!$G$8, 1, 0)</f>
        <v>0</v>
      </c>
      <c r="J7576" s="37">
        <f>IF(H7576&gt;='Roof Calculator'!$G$8, 1, 0)</f>
        <v>1</v>
      </c>
      <c r="K7576" s="37">
        <f t="shared" si="2131"/>
        <v>0</v>
      </c>
      <c r="L7576" s="37">
        <f t="shared" si="2132"/>
        <v>55.94</v>
      </c>
      <c r="M7576" s="37">
        <v>0</v>
      </c>
      <c r="N7576" s="37">
        <f t="shared" si="2133"/>
        <v>0</v>
      </c>
      <c r="O7576" s="37">
        <v>0</v>
      </c>
      <c r="P7576" s="37">
        <v>0</v>
      </c>
      <c r="Q7576" s="21">
        <f t="shared" si="2134"/>
        <v>39.790999999999997</v>
      </c>
      <c r="R7576" s="21">
        <f t="shared" si="2143"/>
        <v>315.75000000000387</v>
      </c>
      <c r="S7576" s="21">
        <f t="shared" si="2144"/>
        <v>-18.154827829235238</v>
      </c>
      <c r="T7576" s="21">
        <f t="shared" si="2135"/>
        <v>86.147999999999996</v>
      </c>
      <c r="U7576" s="37">
        <f>VLOOKUP(Time_Zone, 'LSTM LookUp'!$B$5:$D$8, 3, FALSE)</f>
        <v>-75</v>
      </c>
      <c r="V7576" s="21">
        <f t="shared" si="2145"/>
        <v>15.472853663826495</v>
      </c>
      <c r="W7576" s="21">
        <f t="shared" si="2136"/>
        <v>270.01621341595666</v>
      </c>
      <c r="X7576" s="21">
        <f t="shared" si="2137"/>
        <v>0</v>
      </c>
      <c r="Y7576" s="21">
        <f t="shared" si="2138"/>
        <v>0</v>
      </c>
      <c r="Z7576" s="21">
        <f t="shared" si="2146"/>
        <v>0</v>
      </c>
      <c r="AA7576" s="21">
        <f t="shared" si="2139"/>
        <v>0</v>
      </c>
      <c r="AB7576" s="21">
        <f t="shared" si="2140"/>
        <v>0</v>
      </c>
      <c r="AC7576" s="21">
        <f t="shared" si="2141"/>
        <v>55.94</v>
      </c>
      <c r="AD7576" s="21">
        <f t="shared" si="2147"/>
        <v>0</v>
      </c>
      <c r="AE7576" s="21" t="str">
        <f t="shared" si="2142"/>
        <v>11/11/19:00</v>
      </c>
    </row>
    <row r="7577" spans="2:31">
      <c r="B7577" s="37">
        <v>11</v>
      </c>
      <c r="C7577" s="38">
        <v>11</v>
      </c>
      <c r="D7577" s="39">
        <v>20</v>
      </c>
      <c r="E7577" s="17">
        <v>11.7</v>
      </c>
      <c r="F7577" s="17">
        <v>0</v>
      </c>
      <c r="G7577" s="17">
        <v>0</v>
      </c>
      <c r="H7577" s="37">
        <f t="shared" si="2130"/>
        <v>53.06</v>
      </c>
      <c r="I7577" s="37">
        <f>IF(H7577&lt;'Roof Calculator'!$G$8, 1, 0)</f>
        <v>1</v>
      </c>
      <c r="J7577" s="37">
        <f>IF(H7577&gt;='Roof Calculator'!$G$8, 1, 0)</f>
        <v>0</v>
      </c>
      <c r="K7577" s="37">
        <f t="shared" si="2131"/>
        <v>53.06</v>
      </c>
      <c r="L7577" s="37">
        <f t="shared" si="2132"/>
        <v>0</v>
      </c>
      <c r="M7577" s="37">
        <v>0</v>
      </c>
      <c r="N7577" s="37">
        <f t="shared" si="2133"/>
        <v>0</v>
      </c>
      <c r="O7577" s="37">
        <v>0</v>
      </c>
      <c r="P7577" s="37">
        <v>0</v>
      </c>
      <c r="Q7577" s="21">
        <f t="shared" si="2134"/>
        <v>39.790999999999997</v>
      </c>
      <c r="R7577" s="21">
        <f t="shared" si="2143"/>
        <v>315.79166666667055</v>
      </c>
      <c r="S7577" s="21">
        <f t="shared" si="2144"/>
        <v>-18.165529272537359</v>
      </c>
      <c r="T7577" s="21">
        <f t="shared" si="2135"/>
        <v>86.147999999999996</v>
      </c>
      <c r="U7577" s="37">
        <f>VLOOKUP(Time_Zone, 'LSTM LookUp'!$B$5:$D$8, 3, FALSE)</f>
        <v>-75</v>
      </c>
      <c r="V7577" s="21">
        <f t="shared" si="2145"/>
        <v>15.466081175653098</v>
      </c>
      <c r="W7577" s="21">
        <f t="shared" si="2136"/>
        <v>285.01452029391328</v>
      </c>
      <c r="X7577" s="21">
        <f t="shared" si="2137"/>
        <v>0</v>
      </c>
      <c r="Y7577" s="21">
        <f t="shared" si="2138"/>
        <v>0</v>
      </c>
      <c r="Z7577" s="21">
        <f t="shared" si="2146"/>
        <v>0</v>
      </c>
      <c r="AA7577" s="21">
        <f t="shared" si="2139"/>
        <v>0</v>
      </c>
      <c r="AB7577" s="21">
        <f t="shared" si="2140"/>
        <v>0</v>
      </c>
      <c r="AC7577" s="21">
        <f t="shared" si="2141"/>
        <v>0</v>
      </c>
      <c r="AD7577" s="21">
        <f t="shared" si="2147"/>
        <v>0</v>
      </c>
      <c r="AE7577" s="21" t="str">
        <f t="shared" si="2142"/>
        <v>11/11/20:00</v>
      </c>
    </row>
    <row r="7578" spans="2:31">
      <c r="B7578" s="37">
        <v>11</v>
      </c>
      <c r="C7578" s="38">
        <v>11</v>
      </c>
      <c r="D7578" s="39">
        <v>21</v>
      </c>
      <c r="E7578" s="17">
        <v>11.1</v>
      </c>
      <c r="F7578" s="17">
        <v>0</v>
      </c>
      <c r="G7578" s="17">
        <v>0</v>
      </c>
      <c r="H7578" s="37">
        <f t="shared" si="2130"/>
        <v>51.98</v>
      </c>
      <c r="I7578" s="37">
        <f>IF(H7578&lt;'Roof Calculator'!$G$8, 1, 0)</f>
        <v>1</v>
      </c>
      <c r="J7578" s="37">
        <f>IF(H7578&gt;='Roof Calculator'!$G$8, 1, 0)</f>
        <v>0</v>
      </c>
      <c r="K7578" s="37">
        <f t="shared" si="2131"/>
        <v>51.98</v>
      </c>
      <c r="L7578" s="37">
        <f t="shared" si="2132"/>
        <v>0</v>
      </c>
      <c r="M7578" s="37">
        <v>0</v>
      </c>
      <c r="N7578" s="37">
        <f t="shared" si="2133"/>
        <v>0</v>
      </c>
      <c r="O7578" s="37">
        <v>0</v>
      </c>
      <c r="P7578" s="37">
        <v>0</v>
      </c>
      <c r="Q7578" s="21">
        <f t="shared" si="2134"/>
        <v>39.790999999999997</v>
      </c>
      <c r="R7578" s="21">
        <f t="shared" si="2143"/>
        <v>315.83333333333724</v>
      </c>
      <c r="S7578" s="21">
        <f t="shared" si="2144"/>
        <v>-18.176221699422221</v>
      </c>
      <c r="T7578" s="21">
        <f t="shared" si="2135"/>
        <v>86.147999999999996</v>
      </c>
      <c r="U7578" s="37">
        <f>VLOOKUP(Time_Zone, 'LSTM LookUp'!$B$5:$D$8, 3, FALSE)</f>
        <v>-75</v>
      </c>
      <c r="V7578" s="21">
        <f t="shared" si="2145"/>
        <v>15.459285897135503</v>
      </c>
      <c r="W7578" s="21">
        <f t="shared" si="2136"/>
        <v>300.0128214742839</v>
      </c>
      <c r="X7578" s="21">
        <f t="shared" si="2137"/>
        <v>0</v>
      </c>
      <c r="Y7578" s="21">
        <f t="shared" si="2138"/>
        <v>0</v>
      </c>
      <c r="Z7578" s="21">
        <f t="shared" si="2146"/>
        <v>0</v>
      </c>
      <c r="AA7578" s="21">
        <f t="shared" si="2139"/>
        <v>0</v>
      </c>
      <c r="AB7578" s="21">
        <f t="shared" si="2140"/>
        <v>0</v>
      </c>
      <c r="AC7578" s="21">
        <f t="shared" si="2141"/>
        <v>0</v>
      </c>
      <c r="AD7578" s="21">
        <f t="shared" si="2147"/>
        <v>0</v>
      </c>
      <c r="AE7578" s="21" t="str">
        <f t="shared" si="2142"/>
        <v>11/11/21:00</v>
      </c>
    </row>
    <row r="7579" spans="2:31">
      <c r="B7579" s="37">
        <v>11</v>
      </c>
      <c r="C7579" s="38">
        <v>11</v>
      </c>
      <c r="D7579" s="39">
        <v>22</v>
      </c>
      <c r="E7579" s="17">
        <v>10</v>
      </c>
      <c r="F7579" s="17">
        <v>0</v>
      </c>
      <c r="G7579" s="17">
        <v>0</v>
      </c>
      <c r="H7579" s="37">
        <f t="shared" si="2130"/>
        <v>50</v>
      </c>
      <c r="I7579" s="37">
        <f>IF(H7579&lt;'Roof Calculator'!$G$8, 1, 0)</f>
        <v>1</v>
      </c>
      <c r="J7579" s="37">
        <f>IF(H7579&gt;='Roof Calculator'!$G$8, 1, 0)</f>
        <v>0</v>
      </c>
      <c r="K7579" s="37">
        <f t="shared" si="2131"/>
        <v>50</v>
      </c>
      <c r="L7579" s="37">
        <f t="shared" si="2132"/>
        <v>0</v>
      </c>
      <c r="M7579" s="37">
        <v>0</v>
      </c>
      <c r="N7579" s="37">
        <f t="shared" si="2133"/>
        <v>0</v>
      </c>
      <c r="O7579" s="37">
        <v>0</v>
      </c>
      <c r="P7579" s="37">
        <v>0</v>
      </c>
      <c r="Q7579" s="21">
        <f t="shared" si="2134"/>
        <v>39.790999999999997</v>
      </c>
      <c r="R7579" s="21">
        <f t="shared" si="2143"/>
        <v>315.87500000000392</v>
      </c>
      <c r="S7579" s="21">
        <f t="shared" si="2144"/>
        <v>-18.18690510310395</v>
      </c>
      <c r="T7579" s="21">
        <f t="shared" si="2135"/>
        <v>86.147999999999996</v>
      </c>
      <c r="U7579" s="37">
        <f>VLOOKUP(Time_Zone, 'LSTM LookUp'!$B$5:$D$8, 3, FALSE)</f>
        <v>-75</v>
      </c>
      <c r="V7579" s="21">
        <f t="shared" si="2145"/>
        <v>15.452467836756526</v>
      </c>
      <c r="W7579" s="21">
        <f t="shared" si="2136"/>
        <v>315.01111695918917</v>
      </c>
      <c r="X7579" s="21">
        <f t="shared" si="2137"/>
        <v>0</v>
      </c>
      <c r="Y7579" s="21">
        <f t="shared" si="2138"/>
        <v>0</v>
      </c>
      <c r="Z7579" s="21">
        <f t="shared" si="2146"/>
        <v>0</v>
      </c>
      <c r="AA7579" s="21">
        <f t="shared" si="2139"/>
        <v>0</v>
      </c>
      <c r="AB7579" s="21">
        <f t="shared" si="2140"/>
        <v>0</v>
      </c>
      <c r="AC7579" s="21">
        <f t="shared" si="2141"/>
        <v>0</v>
      </c>
      <c r="AD7579" s="21">
        <f t="shared" si="2147"/>
        <v>0</v>
      </c>
      <c r="AE7579" s="21" t="str">
        <f t="shared" si="2142"/>
        <v>11/11/22:00</v>
      </c>
    </row>
    <row r="7580" spans="2:31">
      <c r="B7580" s="37">
        <v>11</v>
      </c>
      <c r="C7580" s="38">
        <v>11</v>
      </c>
      <c r="D7580" s="39">
        <v>23</v>
      </c>
      <c r="E7580" s="17">
        <v>11.1</v>
      </c>
      <c r="F7580" s="17">
        <v>0</v>
      </c>
      <c r="G7580" s="17">
        <v>0</v>
      </c>
      <c r="H7580" s="37">
        <f t="shared" si="2130"/>
        <v>51.98</v>
      </c>
      <c r="I7580" s="37">
        <f>IF(H7580&lt;'Roof Calculator'!$G$8, 1, 0)</f>
        <v>1</v>
      </c>
      <c r="J7580" s="37">
        <f>IF(H7580&gt;='Roof Calculator'!$G$8, 1, 0)</f>
        <v>0</v>
      </c>
      <c r="K7580" s="37">
        <f t="shared" si="2131"/>
        <v>51.98</v>
      </c>
      <c r="L7580" s="37">
        <f t="shared" si="2132"/>
        <v>0</v>
      </c>
      <c r="M7580" s="37">
        <v>0</v>
      </c>
      <c r="N7580" s="37">
        <f t="shared" si="2133"/>
        <v>0</v>
      </c>
      <c r="O7580" s="37">
        <v>0</v>
      </c>
      <c r="P7580" s="37">
        <v>0</v>
      </c>
      <c r="Q7580" s="21">
        <f t="shared" si="2134"/>
        <v>39.790999999999997</v>
      </c>
      <c r="R7580" s="21">
        <f t="shared" si="2143"/>
        <v>315.91666666667061</v>
      </c>
      <c r="S7580" s="21">
        <f t="shared" si="2144"/>
        <v>-18.197579476799472</v>
      </c>
      <c r="T7580" s="21">
        <f t="shared" si="2135"/>
        <v>86.147999999999996</v>
      </c>
      <c r="U7580" s="37">
        <f>VLOOKUP(Time_Zone, 'LSTM LookUp'!$B$5:$D$8, 3, FALSE)</f>
        <v>-75</v>
      </c>
      <c r="V7580" s="21">
        <f t="shared" si="2145"/>
        <v>15.445627003041215</v>
      </c>
      <c r="W7580" s="21">
        <f t="shared" si="2136"/>
        <v>330.00940675076032</v>
      </c>
      <c r="X7580" s="21">
        <f t="shared" si="2137"/>
        <v>0</v>
      </c>
      <c r="Y7580" s="21">
        <f t="shared" si="2138"/>
        <v>0</v>
      </c>
      <c r="Z7580" s="21">
        <f t="shared" si="2146"/>
        <v>0</v>
      </c>
      <c r="AA7580" s="21">
        <f t="shared" si="2139"/>
        <v>0</v>
      </c>
      <c r="AB7580" s="21">
        <f t="shared" si="2140"/>
        <v>0</v>
      </c>
      <c r="AC7580" s="21">
        <f t="shared" si="2141"/>
        <v>0</v>
      </c>
      <c r="AD7580" s="21">
        <f t="shared" si="2147"/>
        <v>0</v>
      </c>
      <c r="AE7580" s="21" t="str">
        <f t="shared" si="2142"/>
        <v>11/11/23:00</v>
      </c>
    </row>
    <row r="7581" spans="2:31">
      <c r="B7581" s="37">
        <v>11</v>
      </c>
      <c r="C7581" s="38">
        <v>11</v>
      </c>
      <c r="D7581" s="39">
        <v>24</v>
      </c>
      <c r="E7581" s="17">
        <v>8.9</v>
      </c>
      <c r="F7581" s="17">
        <v>0</v>
      </c>
      <c r="G7581" s="17">
        <v>0</v>
      </c>
      <c r="H7581" s="37">
        <f t="shared" si="2130"/>
        <v>48.02</v>
      </c>
      <c r="I7581" s="37">
        <f>IF(H7581&lt;'Roof Calculator'!$G$8, 1, 0)</f>
        <v>1</v>
      </c>
      <c r="J7581" s="37">
        <f>IF(H7581&gt;='Roof Calculator'!$G$8, 1, 0)</f>
        <v>0</v>
      </c>
      <c r="K7581" s="37">
        <f t="shared" si="2131"/>
        <v>48.02</v>
      </c>
      <c r="L7581" s="37">
        <f t="shared" si="2132"/>
        <v>0</v>
      </c>
      <c r="M7581" s="37">
        <v>0</v>
      </c>
      <c r="N7581" s="37">
        <f t="shared" si="2133"/>
        <v>0</v>
      </c>
      <c r="O7581" s="37">
        <v>0</v>
      </c>
      <c r="P7581" s="37">
        <v>0</v>
      </c>
      <c r="Q7581" s="21">
        <f t="shared" si="2134"/>
        <v>39.790999999999997</v>
      </c>
      <c r="R7581" s="21">
        <f t="shared" si="2143"/>
        <v>315.95833333333729</v>
      </c>
      <c r="S7581" s="21">
        <f t="shared" si="2144"/>
        <v>-18.208244813728548</v>
      </c>
      <c r="T7581" s="21">
        <f t="shared" si="2135"/>
        <v>86.147999999999996</v>
      </c>
      <c r="U7581" s="37">
        <f>VLOOKUP(Time_Zone, 'LSTM LookUp'!$B$5:$D$8, 3, FALSE)</f>
        <v>-75</v>
      </c>
      <c r="V7581" s="21">
        <f t="shared" si="2145"/>
        <v>15.438763404556839</v>
      </c>
      <c r="W7581" s="21">
        <f t="shared" si="2136"/>
        <v>345.00769085113922</v>
      </c>
      <c r="X7581" s="21">
        <f t="shared" si="2137"/>
        <v>0</v>
      </c>
      <c r="Y7581" s="21">
        <f t="shared" si="2138"/>
        <v>0</v>
      </c>
      <c r="Z7581" s="21">
        <f t="shared" si="2146"/>
        <v>0</v>
      </c>
      <c r="AA7581" s="21">
        <f t="shared" si="2139"/>
        <v>0</v>
      </c>
      <c r="AB7581" s="21">
        <f t="shared" si="2140"/>
        <v>0</v>
      </c>
      <c r="AC7581" s="21">
        <f t="shared" si="2141"/>
        <v>0</v>
      </c>
      <c r="AD7581" s="21">
        <f t="shared" si="2147"/>
        <v>0</v>
      </c>
      <c r="AE7581" s="21" t="str">
        <f t="shared" si="2142"/>
        <v>11/11/24:00</v>
      </c>
    </row>
    <row r="7582" spans="2:31">
      <c r="B7582" s="37">
        <v>11</v>
      </c>
      <c r="C7582" s="38">
        <v>12</v>
      </c>
      <c r="D7582" s="39">
        <v>1</v>
      </c>
      <c r="E7582" s="17">
        <v>10</v>
      </c>
      <c r="F7582" s="17">
        <v>0</v>
      </c>
      <c r="G7582" s="17">
        <v>0</v>
      </c>
      <c r="H7582" s="37">
        <f t="shared" si="2130"/>
        <v>50</v>
      </c>
      <c r="I7582" s="37">
        <f>IF(H7582&lt;'Roof Calculator'!$G$8, 1, 0)</f>
        <v>1</v>
      </c>
      <c r="J7582" s="37">
        <f>IF(H7582&gt;='Roof Calculator'!$G$8, 1, 0)</f>
        <v>0</v>
      </c>
      <c r="K7582" s="37">
        <f t="shared" si="2131"/>
        <v>50</v>
      </c>
      <c r="L7582" s="37">
        <f t="shared" si="2132"/>
        <v>0</v>
      </c>
      <c r="M7582" s="37">
        <v>0</v>
      </c>
      <c r="N7582" s="37">
        <f t="shared" si="2133"/>
        <v>0</v>
      </c>
      <c r="O7582" s="37">
        <v>0</v>
      </c>
      <c r="P7582" s="37">
        <v>0</v>
      </c>
      <c r="Q7582" s="21">
        <f t="shared" si="2134"/>
        <v>39.790999999999997</v>
      </c>
      <c r="R7582" s="21">
        <f t="shared" si="2143"/>
        <v>316.00000000000398</v>
      </c>
      <c r="S7582" s="21">
        <f t="shared" si="2144"/>
        <v>-18.218901107113723</v>
      </c>
      <c r="T7582" s="21">
        <f t="shared" si="2135"/>
        <v>86.147999999999996</v>
      </c>
      <c r="U7582" s="37">
        <f>VLOOKUP(Time_Zone, 'LSTM LookUp'!$B$5:$D$8, 3, FALSE)</f>
        <v>-75</v>
      </c>
      <c r="V7582" s="21">
        <f t="shared" si="2145"/>
        <v>15.431877049912899</v>
      </c>
      <c r="W7582" s="21">
        <f t="shared" si="2136"/>
        <v>5.9692624782314851E-3</v>
      </c>
      <c r="X7582" s="21">
        <f t="shared" si="2137"/>
        <v>0</v>
      </c>
      <c r="Y7582" s="21">
        <f t="shared" si="2138"/>
        <v>0</v>
      </c>
      <c r="Z7582" s="21">
        <f t="shared" si="2146"/>
        <v>0</v>
      </c>
      <c r="AA7582" s="21">
        <f t="shared" si="2139"/>
        <v>0</v>
      </c>
      <c r="AB7582" s="21">
        <f t="shared" si="2140"/>
        <v>0</v>
      </c>
      <c r="AC7582" s="21">
        <f t="shared" si="2141"/>
        <v>0</v>
      </c>
      <c r="AD7582" s="21">
        <f t="shared" si="2147"/>
        <v>0</v>
      </c>
      <c r="AE7582" s="21" t="str">
        <f t="shared" si="2142"/>
        <v>11/12/1:00</v>
      </c>
    </row>
    <row r="7583" spans="2:31">
      <c r="B7583" s="37">
        <v>11</v>
      </c>
      <c r="C7583" s="38">
        <v>12</v>
      </c>
      <c r="D7583" s="39">
        <v>2</v>
      </c>
      <c r="E7583" s="17">
        <v>9.4</v>
      </c>
      <c r="F7583" s="17">
        <v>0</v>
      </c>
      <c r="G7583" s="17">
        <v>0</v>
      </c>
      <c r="H7583" s="37">
        <f t="shared" si="2130"/>
        <v>48.92</v>
      </c>
      <c r="I7583" s="37">
        <f>IF(H7583&lt;'Roof Calculator'!$G$8, 1, 0)</f>
        <v>1</v>
      </c>
      <c r="J7583" s="37">
        <f>IF(H7583&gt;='Roof Calculator'!$G$8, 1, 0)</f>
        <v>0</v>
      </c>
      <c r="K7583" s="37">
        <f t="shared" si="2131"/>
        <v>48.92</v>
      </c>
      <c r="L7583" s="37">
        <f t="shared" si="2132"/>
        <v>0</v>
      </c>
      <c r="M7583" s="37">
        <v>0</v>
      </c>
      <c r="N7583" s="37">
        <f t="shared" si="2133"/>
        <v>0</v>
      </c>
      <c r="O7583" s="37">
        <v>0</v>
      </c>
      <c r="P7583" s="37">
        <v>0</v>
      </c>
      <c r="Q7583" s="21">
        <f t="shared" si="2134"/>
        <v>39.790999999999997</v>
      </c>
      <c r="R7583" s="21">
        <f t="shared" si="2143"/>
        <v>316.04166666667066</v>
      </c>
      <c r="S7583" s="21">
        <f t="shared" si="2144"/>
        <v>-18.229548350180401</v>
      </c>
      <c r="T7583" s="21">
        <f t="shared" si="2135"/>
        <v>86.147999999999996</v>
      </c>
      <c r="U7583" s="37">
        <f>VLOOKUP(Time_Zone, 'LSTM LookUp'!$B$5:$D$8, 3, FALSE)</f>
        <v>-75</v>
      </c>
      <c r="V7583" s="21">
        <f t="shared" si="2145"/>
        <v>15.424967947761065</v>
      </c>
      <c r="W7583" s="21">
        <f t="shared" si="2136"/>
        <v>15.004241986940245</v>
      </c>
      <c r="X7583" s="21">
        <f t="shared" si="2137"/>
        <v>0</v>
      </c>
      <c r="Y7583" s="21">
        <f t="shared" si="2138"/>
        <v>0</v>
      </c>
      <c r="Z7583" s="21">
        <f t="shared" si="2146"/>
        <v>0</v>
      </c>
      <c r="AA7583" s="21">
        <f t="shared" si="2139"/>
        <v>0</v>
      </c>
      <c r="AB7583" s="21">
        <f t="shared" si="2140"/>
        <v>0</v>
      </c>
      <c r="AC7583" s="21">
        <f t="shared" si="2141"/>
        <v>0</v>
      </c>
      <c r="AD7583" s="21">
        <f t="shared" si="2147"/>
        <v>0</v>
      </c>
      <c r="AE7583" s="21" t="str">
        <f t="shared" si="2142"/>
        <v>11/12/2:00</v>
      </c>
    </row>
    <row r="7584" spans="2:31">
      <c r="B7584" s="37">
        <v>11</v>
      </c>
      <c r="C7584" s="38">
        <v>12</v>
      </c>
      <c r="D7584" s="39">
        <v>3</v>
      </c>
      <c r="E7584" s="17">
        <v>8.9</v>
      </c>
      <c r="F7584" s="17">
        <v>0</v>
      </c>
      <c r="G7584" s="17">
        <v>0</v>
      </c>
      <c r="H7584" s="37">
        <f t="shared" si="2130"/>
        <v>48.02</v>
      </c>
      <c r="I7584" s="37">
        <f>IF(H7584&lt;'Roof Calculator'!$G$8, 1, 0)</f>
        <v>1</v>
      </c>
      <c r="J7584" s="37">
        <f>IF(H7584&gt;='Roof Calculator'!$G$8, 1, 0)</f>
        <v>0</v>
      </c>
      <c r="K7584" s="37">
        <f t="shared" si="2131"/>
        <v>48.02</v>
      </c>
      <c r="L7584" s="37">
        <f t="shared" si="2132"/>
        <v>0</v>
      </c>
      <c r="M7584" s="37">
        <v>0</v>
      </c>
      <c r="N7584" s="37">
        <f t="shared" si="2133"/>
        <v>0</v>
      </c>
      <c r="O7584" s="37">
        <v>0</v>
      </c>
      <c r="P7584" s="37">
        <v>0</v>
      </c>
      <c r="Q7584" s="21">
        <f t="shared" si="2134"/>
        <v>39.790999999999997</v>
      </c>
      <c r="R7584" s="21">
        <f t="shared" si="2143"/>
        <v>316.08333333333735</v>
      </c>
      <c r="S7584" s="21">
        <f t="shared" si="2144"/>
        <v>-18.24018653615687</v>
      </c>
      <c r="T7584" s="21">
        <f t="shared" si="2135"/>
        <v>86.147999999999996</v>
      </c>
      <c r="U7584" s="37">
        <f>VLOOKUP(Time_Zone, 'LSTM LookUp'!$B$5:$D$8, 3, FALSE)</f>
        <v>-75</v>
      </c>
      <c r="V7584" s="21">
        <f t="shared" si="2145"/>
        <v>15.41803610679516</v>
      </c>
      <c r="W7584" s="21">
        <f t="shared" si="2136"/>
        <v>30.002509026698778</v>
      </c>
      <c r="X7584" s="21">
        <f t="shared" si="2137"/>
        <v>0</v>
      </c>
      <c r="Y7584" s="21">
        <f t="shared" si="2138"/>
        <v>0</v>
      </c>
      <c r="Z7584" s="21">
        <f t="shared" si="2146"/>
        <v>0</v>
      </c>
      <c r="AA7584" s="21">
        <f t="shared" si="2139"/>
        <v>0</v>
      </c>
      <c r="AB7584" s="21">
        <f t="shared" si="2140"/>
        <v>0</v>
      </c>
      <c r="AC7584" s="21">
        <f t="shared" si="2141"/>
        <v>0</v>
      </c>
      <c r="AD7584" s="21">
        <f t="shared" si="2147"/>
        <v>0</v>
      </c>
      <c r="AE7584" s="21" t="str">
        <f t="shared" si="2142"/>
        <v>11/12/3:00</v>
      </c>
    </row>
    <row r="7585" spans="2:31">
      <c r="B7585" s="37">
        <v>11</v>
      </c>
      <c r="C7585" s="38">
        <v>12</v>
      </c>
      <c r="D7585" s="39">
        <v>4</v>
      </c>
      <c r="E7585" s="17">
        <v>7.2</v>
      </c>
      <c r="F7585" s="17">
        <v>0</v>
      </c>
      <c r="G7585" s="17">
        <v>0</v>
      </c>
      <c r="H7585" s="37">
        <f t="shared" si="2130"/>
        <v>44.96</v>
      </c>
      <c r="I7585" s="37">
        <f>IF(H7585&lt;'Roof Calculator'!$G$8, 1, 0)</f>
        <v>1</v>
      </c>
      <c r="J7585" s="37">
        <f>IF(H7585&gt;='Roof Calculator'!$G$8, 1, 0)</f>
        <v>0</v>
      </c>
      <c r="K7585" s="37">
        <f t="shared" si="2131"/>
        <v>44.96</v>
      </c>
      <c r="L7585" s="37">
        <f t="shared" si="2132"/>
        <v>0</v>
      </c>
      <c r="M7585" s="37">
        <v>0</v>
      </c>
      <c r="N7585" s="37">
        <f t="shared" si="2133"/>
        <v>0</v>
      </c>
      <c r="O7585" s="37">
        <v>0</v>
      </c>
      <c r="P7585" s="37">
        <v>0</v>
      </c>
      <c r="Q7585" s="21">
        <f t="shared" si="2134"/>
        <v>39.790999999999997</v>
      </c>
      <c r="R7585" s="21">
        <f t="shared" si="2143"/>
        <v>316.12500000000404</v>
      </c>
      <c r="S7585" s="21">
        <f t="shared" si="2144"/>
        <v>-18.250815658274213</v>
      </c>
      <c r="T7585" s="21">
        <f t="shared" si="2135"/>
        <v>86.147999999999996</v>
      </c>
      <c r="U7585" s="37">
        <f>VLOOKUP(Time_Zone, 'LSTM LookUp'!$B$5:$D$8, 3, FALSE)</f>
        <v>-75</v>
      </c>
      <c r="V7585" s="21">
        <f t="shared" si="2145"/>
        <v>15.411081535751221</v>
      </c>
      <c r="W7585" s="21">
        <f t="shared" si="2136"/>
        <v>45.000770383937819</v>
      </c>
      <c r="X7585" s="21">
        <f t="shared" si="2137"/>
        <v>0</v>
      </c>
      <c r="Y7585" s="21">
        <f t="shared" si="2138"/>
        <v>0</v>
      </c>
      <c r="Z7585" s="21">
        <f t="shared" si="2146"/>
        <v>0</v>
      </c>
      <c r="AA7585" s="21">
        <f t="shared" si="2139"/>
        <v>0</v>
      </c>
      <c r="AB7585" s="21">
        <f t="shared" si="2140"/>
        <v>0</v>
      </c>
      <c r="AC7585" s="21">
        <f t="shared" si="2141"/>
        <v>0</v>
      </c>
      <c r="AD7585" s="21">
        <f t="shared" si="2147"/>
        <v>0</v>
      </c>
      <c r="AE7585" s="21" t="str">
        <f t="shared" si="2142"/>
        <v>11/12/4:00</v>
      </c>
    </row>
    <row r="7586" spans="2:31">
      <c r="B7586" s="37">
        <v>11</v>
      </c>
      <c r="C7586" s="38">
        <v>12</v>
      </c>
      <c r="D7586" s="39">
        <v>5</v>
      </c>
      <c r="E7586" s="17">
        <v>5.6</v>
      </c>
      <c r="F7586" s="17">
        <v>0</v>
      </c>
      <c r="G7586" s="17">
        <v>0</v>
      </c>
      <c r="H7586" s="37">
        <f t="shared" si="2130"/>
        <v>42.08</v>
      </c>
      <c r="I7586" s="37">
        <f>IF(H7586&lt;'Roof Calculator'!$G$8, 1, 0)</f>
        <v>1</v>
      </c>
      <c r="J7586" s="37">
        <f>IF(H7586&gt;='Roof Calculator'!$G$8, 1, 0)</f>
        <v>0</v>
      </c>
      <c r="K7586" s="37">
        <f t="shared" si="2131"/>
        <v>42.08</v>
      </c>
      <c r="L7586" s="37">
        <f t="shared" si="2132"/>
        <v>0</v>
      </c>
      <c r="M7586" s="37">
        <v>0</v>
      </c>
      <c r="N7586" s="37">
        <f t="shared" si="2133"/>
        <v>0</v>
      </c>
      <c r="O7586" s="37">
        <v>0</v>
      </c>
      <c r="P7586" s="37">
        <v>0</v>
      </c>
      <c r="Q7586" s="21">
        <f t="shared" si="2134"/>
        <v>39.790999999999997</v>
      </c>
      <c r="R7586" s="21">
        <f t="shared" si="2143"/>
        <v>316.16666666667072</v>
      </c>
      <c r="S7586" s="21">
        <f t="shared" si="2144"/>
        <v>-18.261435709766406</v>
      </c>
      <c r="T7586" s="21">
        <f t="shared" si="2135"/>
        <v>86.147999999999996</v>
      </c>
      <c r="U7586" s="37">
        <f>VLOOKUP(Time_Zone, 'LSTM LookUp'!$B$5:$D$8, 3, FALSE)</f>
        <v>-75</v>
      </c>
      <c r="V7586" s="21">
        <f t="shared" si="2145"/>
        <v>15.404104243407396</v>
      </c>
      <c r="W7586" s="21">
        <f t="shared" si="2136"/>
        <v>59.999026060851847</v>
      </c>
      <c r="X7586" s="21">
        <f t="shared" si="2137"/>
        <v>0</v>
      </c>
      <c r="Y7586" s="21">
        <f t="shared" si="2138"/>
        <v>0</v>
      </c>
      <c r="Z7586" s="21">
        <f t="shared" si="2146"/>
        <v>0</v>
      </c>
      <c r="AA7586" s="21">
        <f t="shared" si="2139"/>
        <v>0</v>
      </c>
      <c r="AB7586" s="21">
        <f t="shared" si="2140"/>
        <v>0</v>
      </c>
      <c r="AC7586" s="21">
        <f t="shared" si="2141"/>
        <v>0</v>
      </c>
      <c r="AD7586" s="21">
        <f t="shared" si="2147"/>
        <v>0</v>
      </c>
      <c r="AE7586" s="21" t="str">
        <f t="shared" si="2142"/>
        <v>11/12/5:00</v>
      </c>
    </row>
    <row r="7587" spans="2:31">
      <c r="B7587" s="37">
        <v>11</v>
      </c>
      <c r="C7587" s="38">
        <v>12</v>
      </c>
      <c r="D7587" s="39">
        <v>6</v>
      </c>
      <c r="E7587" s="17">
        <v>4.4000000000000004</v>
      </c>
      <c r="F7587" s="17">
        <v>0</v>
      </c>
      <c r="G7587" s="17">
        <v>0</v>
      </c>
      <c r="H7587" s="37">
        <f t="shared" si="2130"/>
        <v>39.92</v>
      </c>
      <c r="I7587" s="37">
        <f>IF(H7587&lt;'Roof Calculator'!$G$8, 1, 0)</f>
        <v>1</v>
      </c>
      <c r="J7587" s="37">
        <f>IF(H7587&gt;='Roof Calculator'!$G$8, 1, 0)</f>
        <v>0</v>
      </c>
      <c r="K7587" s="37">
        <f t="shared" si="2131"/>
        <v>39.92</v>
      </c>
      <c r="L7587" s="37">
        <f t="shared" si="2132"/>
        <v>0</v>
      </c>
      <c r="M7587" s="37">
        <v>0</v>
      </c>
      <c r="N7587" s="37">
        <f t="shared" si="2133"/>
        <v>0</v>
      </c>
      <c r="O7587" s="37">
        <v>0</v>
      </c>
      <c r="P7587" s="37">
        <v>0</v>
      </c>
      <c r="Q7587" s="21">
        <f t="shared" si="2134"/>
        <v>39.790999999999997</v>
      </c>
      <c r="R7587" s="21">
        <f t="shared" si="2143"/>
        <v>316.20833333333741</v>
      </c>
      <c r="S7587" s="21">
        <f t="shared" si="2144"/>
        <v>-18.272046683870308</v>
      </c>
      <c r="T7587" s="21">
        <f t="shared" si="2135"/>
        <v>86.147999999999996</v>
      </c>
      <c r="U7587" s="37">
        <f>VLOOKUP(Time_Zone, 'LSTM LookUp'!$B$5:$D$8, 3, FALSE)</f>
        <v>-75</v>
      </c>
      <c r="V7587" s="21">
        <f t="shared" si="2145"/>
        <v>15.39710423858396</v>
      </c>
      <c r="W7587" s="21">
        <f t="shared" si="2136"/>
        <v>74.997276059645969</v>
      </c>
      <c r="X7587" s="21">
        <f t="shared" si="2137"/>
        <v>0</v>
      </c>
      <c r="Y7587" s="21">
        <f t="shared" si="2138"/>
        <v>0</v>
      </c>
      <c r="Z7587" s="21">
        <f t="shared" si="2146"/>
        <v>0</v>
      </c>
      <c r="AA7587" s="21">
        <f t="shared" si="2139"/>
        <v>0</v>
      </c>
      <c r="AB7587" s="21">
        <f t="shared" si="2140"/>
        <v>0</v>
      </c>
      <c r="AC7587" s="21">
        <f t="shared" si="2141"/>
        <v>0</v>
      </c>
      <c r="AD7587" s="21">
        <f t="shared" si="2147"/>
        <v>0</v>
      </c>
      <c r="AE7587" s="21" t="str">
        <f t="shared" si="2142"/>
        <v>11/12/6:00</v>
      </c>
    </row>
    <row r="7588" spans="2:31">
      <c r="B7588" s="37">
        <v>11</v>
      </c>
      <c r="C7588" s="38">
        <v>12</v>
      </c>
      <c r="D7588" s="39">
        <v>7</v>
      </c>
      <c r="E7588" s="17">
        <v>3.3</v>
      </c>
      <c r="F7588" s="17">
        <v>0</v>
      </c>
      <c r="G7588" s="17">
        <v>0</v>
      </c>
      <c r="H7588" s="37">
        <f t="shared" si="2130"/>
        <v>37.94</v>
      </c>
      <c r="I7588" s="37">
        <f>IF(H7588&lt;'Roof Calculator'!$G$8, 1, 0)</f>
        <v>1</v>
      </c>
      <c r="J7588" s="37">
        <f>IF(H7588&gt;='Roof Calculator'!$G$8, 1, 0)</f>
        <v>0</v>
      </c>
      <c r="K7588" s="37">
        <f t="shared" si="2131"/>
        <v>37.94</v>
      </c>
      <c r="L7588" s="37">
        <f t="shared" si="2132"/>
        <v>0</v>
      </c>
      <c r="M7588" s="37">
        <v>0</v>
      </c>
      <c r="N7588" s="37">
        <f t="shared" si="2133"/>
        <v>0</v>
      </c>
      <c r="O7588" s="37">
        <v>0</v>
      </c>
      <c r="P7588" s="37">
        <v>0</v>
      </c>
      <c r="Q7588" s="21">
        <f t="shared" si="2134"/>
        <v>39.790999999999997</v>
      </c>
      <c r="R7588" s="21">
        <f t="shared" si="2143"/>
        <v>316.25000000000409</v>
      </c>
      <c r="S7588" s="21">
        <f t="shared" si="2144"/>
        <v>-18.282648573825625</v>
      </c>
      <c r="T7588" s="21">
        <f t="shared" si="2135"/>
        <v>86.147999999999996</v>
      </c>
      <c r="U7588" s="37">
        <f>VLOOKUP(Time_Zone, 'LSTM LookUp'!$B$5:$D$8, 3, FALSE)</f>
        <v>-75</v>
      </c>
      <c r="V7588" s="21">
        <f t="shared" si="2145"/>
        <v>15.39008153014333</v>
      </c>
      <c r="W7588" s="21">
        <f t="shared" si="2136"/>
        <v>89.99552038253583</v>
      </c>
      <c r="X7588" s="21">
        <f t="shared" si="2137"/>
        <v>0</v>
      </c>
      <c r="Y7588" s="21">
        <f t="shared" si="2138"/>
        <v>0</v>
      </c>
      <c r="Z7588" s="21">
        <f t="shared" si="2146"/>
        <v>0</v>
      </c>
      <c r="AA7588" s="21">
        <f t="shared" si="2139"/>
        <v>0</v>
      </c>
      <c r="AB7588" s="21">
        <f t="shared" si="2140"/>
        <v>0</v>
      </c>
      <c r="AC7588" s="21">
        <f t="shared" si="2141"/>
        <v>0</v>
      </c>
      <c r="AD7588" s="21">
        <f t="shared" si="2147"/>
        <v>0</v>
      </c>
      <c r="AE7588" s="21" t="str">
        <f t="shared" si="2142"/>
        <v>11/12/7:00</v>
      </c>
    </row>
    <row r="7589" spans="2:31">
      <c r="B7589" s="37">
        <v>11</v>
      </c>
      <c r="C7589" s="38">
        <v>12</v>
      </c>
      <c r="D7589" s="39">
        <v>8</v>
      </c>
      <c r="E7589" s="17">
        <v>4.4000000000000004</v>
      </c>
      <c r="F7589" s="17">
        <v>14</v>
      </c>
      <c r="G7589" s="17">
        <v>49</v>
      </c>
      <c r="H7589" s="37">
        <f t="shared" si="2130"/>
        <v>39.92</v>
      </c>
      <c r="I7589" s="37">
        <f>IF(H7589&lt;'Roof Calculator'!$G$8, 1, 0)</f>
        <v>1</v>
      </c>
      <c r="J7589" s="37">
        <f>IF(H7589&gt;='Roof Calculator'!$G$8, 1, 0)</f>
        <v>0</v>
      </c>
      <c r="K7589" s="37">
        <f t="shared" si="2131"/>
        <v>39.92</v>
      </c>
      <c r="L7589" s="37">
        <f t="shared" si="2132"/>
        <v>0</v>
      </c>
      <c r="M7589" s="37">
        <v>0</v>
      </c>
      <c r="N7589" s="37">
        <f t="shared" si="2133"/>
        <v>14</v>
      </c>
      <c r="O7589" s="37">
        <v>0</v>
      </c>
      <c r="P7589" s="37">
        <v>0</v>
      </c>
      <c r="Q7589" s="21">
        <f t="shared" si="2134"/>
        <v>39.790999999999997</v>
      </c>
      <c r="R7589" s="21">
        <f t="shared" si="2143"/>
        <v>316.29166666667078</v>
      </c>
      <c r="S7589" s="21">
        <f t="shared" si="2144"/>
        <v>-18.293241372874981</v>
      </c>
      <c r="T7589" s="21">
        <f t="shared" si="2135"/>
        <v>86.147999999999996</v>
      </c>
      <c r="U7589" s="37">
        <f>VLOOKUP(Time_Zone, 'LSTM LookUp'!$B$5:$D$8, 3, FALSE)</f>
        <v>-75</v>
      </c>
      <c r="V7589" s="21">
        <f t="shared" si="2145"/>
        <v>15.383036126990003</v>
      </c>
      <c r="W7589" s="21">
        <f t="shared" si="2136"/>
        <v>104.99375903174752</v>
      </c>
      <c r="X7589" s="21">
        <f t="shared" si="2137"/>
        <v>-19.091634802367601</v>
      </c>
      <c r="Y7589" s="21">
        <f t="shared" si="2138"/>
        <v>-5.0916348023676008</v>
      </c>
      <c r="Z7589" s="21">
        <f t="shared" si="2146"/>
        <v>-1.6139593037605218</v>
      </c>
      <c r="AA7589" s="21">
        <f t="shared" si="2139"/>
        <v>-1.6139593037605218</v>
      </c>
      <c r="AB7589" s="21">
        <f t="shared" si="2140"/>
        <v>0</v>
      </c>
      <c r="AC7589" s="21">
        <f t="shared" si="2141"/>
        <v>0</v>
      </c>
      <c r="AD7589" s="21">
        <f t="shared" si="2147"/>
        <v>0</v>
      </c>
      <c r="AE7589" s="21" t="str">
        <f t="shared" si="2142"/>
        <v>11/12/8:00</v>
      </c>
    </row>
    <row r="7590" spans="2:31">
      <c r="B7590" s="37">
        <v>11</v>
      </c>
      <c r="C7590" s="38">
        <v>12</v>
      </c>
      <c r="D7590" s="39">
        <v>9</v>
      </c>
      <c r="E7590" s="17">
        <v>6.7</v>
      </c>
      <c r="F7590" s="17">
        <v>45</v>
      </c>
      <c r="G7590" s="17">
        <v>379</v>
      </c>
      <c r="H7590" s="37">
        <f t="shared" si="2130"/>
        <v>44.06</v>
      </c>
      <c r="I7590" s="37">
        <f>IF(H7590&lt;'Roof Calculator'!$G$8, 1, 0)</f>
        <v>1</v>
      </c>
      <c r="J7590" s="37">
        <f>IF(H7590&gt;='Roof Calculator'!$G$8, 1, 0)</f>
        <v>0</v>
      </c>
      <c r="K7590" s="37">
        <f t="shared" si="2131"/>
        <v>44.06</v>
      </c>
      <c r="L7590" s="37">
        <f t="shared" si="2132"/>
        <v>0</v>
      </c>
      <c r="M7590" s="37">
        <v>0</v>
      </c>
      <c r="N7590" s="37">
        <f t="shared" si="2133"/>
        <v>45</v>
      </c>
      <c r="O7590" s="37">
        <v>0</v>
      </c>
      <c r="P7590" s="37">
        <v>0</v>
      </c>
      <c r="Q7590" s="21">
        <f t="shared" si="2134"/>
        <v>39.790999999999997</v>
      </c>
      <c r="R7590" s="21">
        <f t="shared" si="2143"/>
        <v>316.33333333333746</v>
      </c>
      <c r="S7590" s="21">
        <f t="shared" si="2144"/>
        <v>-18.303825074263905</v>
      </c>
      <c r="T7590" s="21">
        <f t="shared" si="2135"/>
        <v>86.147999999999996</v>
      </c>
      <c r="U7590" s="37">
        <f>VLOOKUP(Time_Zone, 'LSTM LookUp'!$B$5:$D$8, 3, FALSE)</f>
        <v>-75</v>
      </c>
      <c r="V7590" s="21">
        <f t="shared" si="2145"/>
        <v>15.375968038070562</v>
      </c>
      <c r="W7590" s="21">
        <f t="shared" si="2136"/>
        <v>119.99199200951765</v>
      </c>
      <c r="X7590" s="21">
        <f t="shared" si="2137"/>
        <v>-214.38424184285938</v>
      </c>
      <c r="Y7590" s="21">
        <f t="shared" si="2138"/>
        <v>-169.38424184285938</v>
      </c>
      <c r="Z7590" s="21">
        <f t="shared" si="2146"/>
        <v>-53.691846262340782</v>
      </c>
      <c r="AA7590" s="21">
        <f t="shared" si="2139"/>
        <v>-53.691846262340782</v>
      </c>
      <c r="AB7590" s="21">
        <f t="shared" si="2140"/>
        <v>0</v>
      </c>
      <c r="AC7590" s="21">
        <f t="shared" si="2141"/>
        <v>0</v>
      </c>
      <c r="AD7590" s="21">
        <f t="shared" si="2147"/>
        <v>0</v>
      </c>
      <c r="AE7590" s="21" t="str">
        <f t="shared" si="2142"/>
        <v>11/12/9:00</v>
      </c>
    </row>
    <row r="7591" spans="2:31">
      <c r="B7591" s="37">
        <v>11</v>
      </c>
      <c r="C7591" s="38">
        <v>12</v>
      </c>
      <c r="D7591" s="39">
        <v>10</v>
      </c>
      <c r="E7591" s="17">
        <v>8.3000000000000007</v>
      </c>
      <c r="F7591" s="17">
        <v>67</v>
      </c>
      <c r="G7591" s="17">
        <v>643</v>
      </c>
      <c r="H7591" s="37">
        <f t="shared" si="2130"/>
        <v>46.94</v>
      </c>
      <c r="I7591" s="37">
        <f>IF(H7591&lt;'Roof Calculator'!$G$8, 1, 0)</f>
        <v>1</v>
      </c>
      <c r="J7591" s="37">
        <f>IF(H7591&gt;='Roof Calculator'!$G$8, 1, 0)</f>
        <v>0</v>
      </c>
      <c r="K7591" s="37">
        <f t="shared" si="2131"/>
        <v>46.94</v>
      </c>
      <c r="L7591" s="37">
        <f t="shared" si="2132"/>
        <v>0</v>
      </c>
      <c r="M7591" s="37">
        <v>0</v>
      </c>
      <c r="N7591" s="37">
        <f t="shared" si="2133"/>
        <v>67</v>
      </c>
      <c r="O7591" s="37">
        <v>0</v>
      </c>
      <c r="P7591" s="37">
        <v>0</v>
      </c>
      <c r="Q7591" s="21">
        <f t="shared" si="2134"/>
        <v>39.790999999999997</v>
      </c>
      <c r="R7591" s="21">
        <f t="shared" si="2143"/>
        <v>316.37500000000415</v>
      </c>
      <c r="S7591" s="21">
        <f t="shared" si="2144"/>
        <v>-18.314399671240832</v>
      </c>
      <c r="T7591" s="21">
        <f t="shared" si="2135"/>
        <v>86.147999999999996</v>
      </c>
      <c r="U7591" s="37">
        <f>VLOOKUP(Time_Zone, 'LSTM LookUp'!$B$5:$D$8, 3, FALSE)</f>
        <v>-75</v>
      </c>
      <c r="V7591" s="21">
        <f t="shared" si="2145"/>
        <v>15.368877272373654</v>
      </c>
      <c r="W7591" s="21">
        <f t="shared" si="2136"/>
        <v>134.99021931809338</v>
      </c>
      <c r="X7591" s="21">
        <f t="shared" si="2137"/>
        <v>-460.9181017261609</v>
      </c>
      <c r="Y7591" s="21">
        <f t="shared" si="2138"/>
        <v>-393.9181017261609</v>
      </c>
      <c r="Z7591" s="21">
        <f t="shared" si="2146"/>
        <v>-124.86515822089011</v>
      </c>
      <c r="AA7591" s="21">
        <f t="shared" si="2139"/>
        <v>-124.86515822089011</v>
      </c>
      <c r="AB7591" s="21">
        <f t="shared" si="2140"/>
        <v>0</v>
      </c>
      <c r="AC7591" s="21">
        <f t="shared" si="2141"/>
        <v>0</v>
      </c>
      <c r="AD7591" s="21">
        <f t="shared" si="2147"/>
        <v>0</v>
      </c>
      <c r="AE7591" s="21" t="str">
        <f t="shared" si="2142"/>
        <v>11/12/10:00</v>
      </c>
    </row>
    <row r="7592" spans="2:31">
      <c r="B7592" s="37">
        <v>11</v>
      </c>
      <c r="C7592" s="38">
        <v>12</v>
      </c>
      <c r="D7592" s="39">
        <v>11</v>
      </c>
      <c r="E7592" s="17">
        <v>10</v>
      </c>
      <c r="F7592" s="17">
        <v>91</v>
      </c>
      <c r="G7592" s="17">
        <v>744</v>
      </c>
      <c r="H7592" s="37">
        <f t="shared" si="2130"/>
        <v>50</v>
      </c>
      <c r="I7592" s="37">
        <f>IF(H7592&lt;'Roof Calculator'!$G$8, 1, 0)</f>
        <v>1</v>
      </c>
      <c r="J7592" s="37">
        <f>IF(H7592&gt;='Roof Calculator'!$G$8, 1, 0)</f>
        <v>0</v>
      </c>
      <c r="K7592" s="37">
        <f t="shared" si="2131"/>
        <v>50</v>
      </c>
      <c r="L7592" s="37">
        <f t="shared" si="2132"/>
        <v>0</v>
      </c>
      <c r="M7592" s="37">
        <v>0</v>
      </c>
      <c r="N7592" s="37">
        <f t="shared" si="2133"/>
        <v>91</v>
      </c>
      <c r="O7592" s="37">
        <v>0</v>
      </c>
      <c r="P7592" s="37">
        <v>0</v>
      </c>
      <c r="Q7592" s="21">
        <f t="shared" si="2134"/>
        <v>39.790999999999997</v>
      </c>
      <c r="R7592" s="21">
        <f t="shared" si="2143"/>
        <v>316.41666666667084</v>
      </c>
      <c r="S7592" s="21">
        <f t="shared" si="2144"/>
        <v>-18.324965157057083</v>
      </c>
      <c r="T7592" s="21">
        <f t="shared" si="2135"/>
        <v>86.147999999999996</v>
      </c>
      <c r="U7592" s="37">
        <f>VLOOKUP(Time_Zone, 'LSTM LookUp'!$B$5:$D$8, 3, FALSE)</f>
        <v>-75</v>
      </c>
      <c r="V7592" s="21">
        <f t="shared" si="2145"/>
        <v>15.361763838930004</v>
      </c>
      <c r="W7592" s="21">
        <f t="shared" si="2136"/>
        <v>149.98844095973249</v>
      </c>
      <c r="X7592" s="21">
        <f t="shared" si="2137"/>
        <v>-619.63114994849491</v>
      </c>
      <c r="Y7592" s="21">
        <f t="shared" si="2138"/>
        <v>-528.63114994849491</v>
      </c>
      <c r="Z7592" s="21">
        <f t="shared" si="2146"/>
        <v>-167.56684165963068</v>
      </c>
      <c r="AA7592" s="21">
        <f t="shared" si="2139"/>
        <v>-167.56684165963068</v>
      </c>
      <c r="AB7592" s="21">
        <f t="shared" si="2140"/>
        <v>0</v>
      </c>
      <c r="AC7592" s="21">
        <f t="shared" si="2141"/>
        <v>0</v>
      </c>
      <c r="AD7592" s="21">
        <f t="shared" si="2147"/>
        <v>0</v>
      </c>
      <c r="AE7592" s="21" t="str">
        <f t="shared" si="2142"/>
        <v>11/12/11:00</v>
      </c>
    </row>
    <row r="7593" spans="2:31">
      <c r="B7593" s="37">
        <v>11</v>
      </c>
      <c r="C7593" s="38">
        <v>12</v>
      </c>
      <c r="D7593" s="39">
        <v>12</v>
      </c>
      <c r="E7593" s="17">
        <v>11.7</v>
      </c>
      <c r="F7593" s="17">
        <v>95</v>
      </c>
      <c r="G7593" s="17">
        <v>791</v>
      </c>
      <c r="H7593" s="37">
        <f t="shared" si="2130"/>
        <v>53.06</v>
      </c>
      <c r="I7593" s="37">
        <f>IF(H7593&lt;'Roof Calculator'!$G$8, 1, 0)</f>
        <v>1</v>
      </c>
      <c r="J7593" s="37">
        <f>IF(H7593&gt;='Roof Calculator'!$G$8, 1, 0)</f>
        <v>0</v>
      </c>
      <c r="K7593" s="37">
        <f t="shared" si="2131"/>
        <v>53.06</v>
      </c>
      <c r="L7593" s="37">
        <f t="shared" si="2132"/>
        <v>0</v>
      </c>
      <c r="M7593" s="37">
        <v>0</v>
      </c>
      <c r="N7593" s="37">
        <f t="shared" si="2133"/>
        <v>95</v>
      </c>
      <c r="O7593" s="37">
        <v>0</v>
      </c>
      <c r="P7593" s="37">
        <v>0</v>
      </c>
      <c r="Q7593" s="21">
        <f t="shared" si="2134"/>
        <v>39.790999999999997</v>
      </c>
      <c r="R7593" s="21">
        <f t="shared" si="2143"/>
        <v>316.45833333333752</v>
      </c>
      <c r="S7593" s="21">
        <f t="shared" si="2144"/>
        <v>-18.33552152496695</v>
      </c>
      <c r="T7593" s="21">
        <f t="shared" si="2135"/>
        <v>86.147999999999996</v>
      </c>
      <c r="U7593" s="37">
        <f>VLOOKUP(Time_Zone, 'LSTM LookUp'!$B$5:$D$8, 3, FALSE)</f>
        <v>-75</v>
      </c>
      <c r="V7593" s="21">
        <f t="shared" si="2145"/>
        <v>15.354627746812348</v>
      </c>
      <c r="W7593" s="21">
        <f t="shared" si="2136"/>
        <v>164.98665693670307</v>
      </c>
      <c r="X7593" s="21">
        <f t="shared" si="2137"/>
        <v>-716.49198343612045</v>
      </c>
      <c r="Y7593" s="21">
        <f t="shared" si="2138"/>
        <v>-621.49198343612045</v>
      </c>
      <c r="Z7593" s="21">
        <f t="shared" si="2146"/>
        <v>-197.00210400260528</v>
      </c>
      <c r="AA7593" s="21">
        <f t="shared" si="2139"/>
        <v>-197.00210400260528</v>
      </c>
      <c r="AB7593" s="21">
        <f t="shared" si="2140"/>
        <v>0</v>
      </c>
      <c r="AC7593" s="21">
        <f t="shared" si="2141"/>
        <v>0</v>
      </c>
      <c r="AD7593" s="21">
        <f t="shared" si="2147"/>
        <v>0</v>
      </c>
      <c r="AE7593" s="21" t="str">
        <f t="shared" si="2142"/>
        <v>11/12/12:00</v>
      </c>
    </row>
    <row r="7594" spans="2:31">
      <c r="B7594" s="37">
        <v>11</v>
      </c>
      <c r="C7594" s="38">
        <v>12</v>
      </c>
      <c r="D7594" s="39">
        <v>13</v>
      </c>
      <c r="E7594" s="17">
        <v>12.8</v>
      </c>
      <c r="F7594" s="17">
        <v>94</v>
      </c>
      <c r="G7594" s="17">
        <v>819</v>
      </c>
      <c r="H7594" s="37">
        <f t="shared" si="2130"/>
        <v>55.04</v>
      </c>
      <c r="I7594" s="37">
        <f>IF(H7594&lt;'Roof Calculator'!$G$8, 1, 0)</f>
        <v>0</v>
      </c>
      <c r="J7594" s="37">
        <f>IF(H7594&gt;='Roof Calculator'!$G$8, 1, 0)</f>
        <v>1</v>
      </c>
      <c r="K7594" s="37">
        <f t="shared" si="2131"/>
        <v>0</v>
      </c>
      <c r="L7594" s="37">
        <f t="shared" si="2132"/>
        <v>55.04</v>
      </c>
      <c r="M7594" s="37">
        <v>0</v>
      </c>
      <c r="N7594" s="37">
        <f t="shared" si="2133"/>
        <v>94</v>
      </c>
      <c r="O7594" s="37">
        <v>0</v>
      </c>
      <c r="P7594" s="37">
        <v>0</v>
      </c>
      <c r="Q7594" s="21">
        <f t="shared" si="2134"/>
        <v>39.790999999999997</v>
      </c>
      <c r="R7594" s="21">
        <f t="shared" si="2143"/>
        <v>316.50000000000421</v>
      </c>
      <c r="S7594" s="21">
        <f t="shared" si="2144"/>
        <v>-18.346068768227646</v>
      </c>
      <c r="T7594" s="21">
        <f t="shared" si="2135"/>
        <v>86.147999999999996</v>
      </c>
      <c r="U7594" s="37">
        <f>VLOOKUP(Time_Zone, 'LSTM LookUp'!$B$5:$D$8, 3, FALSE)</f>
        <v>-75</v>
      </c>
      <c r="V7594" s="21">
        <f t="shared" si="2145"/>
        <v>15.347469005135446</v>
      </c>
      <c r="W7594" s="21">
        <f t="shared" si="2136"/>
        <v>179.98486725128384</v>
      </c>
      <c r="X7594" s="21">
        <f t="shared" si="2137"/>
        <v>-762.30011284269312</v>
      </c>
      <c r="Y7594" s="21">
        <f t="shared" si="2138"/>
        <v>-668.30011284269312</v>
      </c>
      <c r="Z7594" s="21">
        <f t="shared" si="2146"/>
        <v>-211.83946349119927</v>
      </c>
      <c r="AA7594" s="21">
        <f t="shared" si="2139"/>
        <v>0</v>
      </c>
      <c r="AB7594" s="21">
        <f t="shared" si="2140"/>
        <v>-211.83946349119927</v>
      </c>
      <c r="AC7594" s="21">
        <f t="shared" si="2141"/>
        <v>55.04</v>
      </c>
      <c r="AD7594" s="21">
        <f t="shared" si="2147"/>
        <v>-211.83946349119927</v>
      </c>
      <c r="AE7594" s="21" t="str">
        <f t="shared" si="2142"/>
        <v>11/12/13:00</v>
      </c>
    </row>
    <row r="7595" spans="2:31">
      <c r="B7595" s="37">
        <v>11</v>
      </c>
      <c r="C7595" s="38">
        <v>12</v>
      </c>
      <c r="D7595" s="39">
        <v>14</v>
      </c>
      <c r="E7595" s="17">
        <v>13.9</v>
      </c>
      <c r="F7595" s="17">
        <v>91</v>
      </c>
      <c r="G7595" s="17">
        <v>805</v>
      </c>
      <c r="H7595" s="37">
        <f t="shared" si="2130"/>
        <v>57.02</v>
      </c>
      <c r="I7595" s="37">
        <f>IF(H7595&lt;'Roof Calculator'!$G$8, 1, 0)</f>
        <v>0</v>
      </c>
      <c r="J7595" s="37">
        <f>IF(H7595&gt;='Roof Calculator'!$G$8, 1, 0)</f>
        <v>1</v>
      </c>
      <c r="K7595" s="37">
        <f t="shared" si="2131"/>
        <v>0</v>
      </c>
      <c r="L7595" s="37">
        <f t="shared" si="2132"/>
        <v>57.02</v>
      </c>
      <c r="M7595" s="37">
        <v>0</v>
      </c>
      <c r="N7595" s="37">
        <f t="shared" si="2133"/>
        <v>91</v>
      </c>
      <c r="O7595" s="37">
        <v>0</v>
      </c>
      <c r="P7595" s="37">
        <v>0</v>
      </c>
      <c r="Q7595" s="21">
        <f t="shared" si="2134"/>
        <v>39.790999999999997</v>
      </c>
      <c r="R7595" s="21">
        <f t="shared" si="2143"/>
        <v>316.54166666667089</v>
      </c>
      <c r="S7595" s="21">
        <f t="shared" si="2144"/>
        <v>-18.35660688009931</v>
      </c>
      <c r="T7595" s="21">
        <f t="shared" si="2135"/>
        <v>86.147999999999996</v>
      </c>
      <c r="U7595" s="37">
        <f>VLOOKUP(Time_Zone, 'LSTM LookUp'!$B$5:$D$8, 3, FALSE)</f>
        <v>-75</v>
      </c>
      <c r="V7595" s="21">
        <f t="shared" si="2145"/>
        <v>15.340287623056099</v>
      </c>
      <c r="W7595" s="21">
        <f t="shared" si="2136"/>
        <v>194.98307190576398</v>
      </c>
      <c r="X7595" s="21">
        <f t="shared" si="2137"/>
        <v>-729.36428160039407</v>
      </c>
      <c r="Y7595" s="21">
        <f t="shared" si="2138"/>
        <v>-638.36428160039407</v>
      </c>
      <c r="Z7595" s="21">
        <f t="shared" si="2146"/>
        <v>-202.35032783542781</v>
      </c>
      <c r="AA7595" s="21">
        <f t="shared" si="2139"/>
        <v>0</v>
      </c>
      <c r="AB7595" s="21">
        <f t="shared" si="2140"/>
        <v>-202.35032783542781</v>
      </c>
      <c r="AC7595" s="21">
        <f t="shared" si="2141"/>
        <v>57.02</v>
      </c>
      <c r="AD7595" s="21">
        <f t="shared" si="2147"/>
        <v>-202.35032783542781</v>
      </c>
      <c r="AE7595" s="21" t="str">
        <f t="shared" si="2142"/>
        <v>11/12/14:00</v>
      </c>
    </row>
    <row r="7596" spans="2:31">
      <c r="B7596" s="37">
        <v>11</v>
      </c>
      <c r="C7596" s="38">
        <v>12</v>
      </c>
      <c r="D7596" s="39">
        <v>15</v>
      </c>
      <c r="E7596" s="17">
        <v>13.9</v>
      </c>
      <c r="F7596" s="17">
        <v>81</v>
      </c>
      <c r="G7596" s="17">
        <v>754</v>
      </c>
      <c r="H7596" s="37">
        <f t="shared" si="2130"/>
        <v>57.02</v>
      </c>
      <c r="I7596" s="37">
        <f>IF(H7596&lt;'Roof Calculator'!$G$8, 1, 0)</f>
        <v>0</v>
      </c>
      <c r="J7596" s="37">
        <f>IF(H7596&gt;='Roof Calculator'!$G$8, 1, 0)</f>
        <v>1</v>
      </c>
      <c r="K7596" s="37">
        <f t="shared" si="2131"/>
        <v>0</v>
      </c>
      <c r="L7596" s="37">
        <f t="shared" si="2132"/>
        <v>57.02</v>
      </c>
      <c r="M7596" s="37">
        <v>0</v>
      </c>
      <c r="N7596" s="37">
        <f t="shared" si="2133"/>
        <v>81</v>
      </c>
      <c r="O7596" s="37">
        <v>0</v>
      </c>
      <c r="P7596" s="37">
        <v>0</v>
      </c>
      <c r="Q7596" s="21">
        <f t="shared" si="2134"/>
        <v>39.790999999999997</v>
      </c>
      <c r="R7596" s="21">
        <f t="shared" si="2143"/>
        <v>316.58333333333758</v>
      </c>
      <c r="S7596" s="21">
        <f t="shared" si="2144"/>
        <v>-18.367135853845078</v>
      </c>
      <c r="T7596" s="21">
        <f t="shared" si="2135"/>
        <v>86.147999999999996</v>
      </c>
      <c r="U7596" s="37">
        <f>VLOOKUP(Time_Zone, 'LSTM LookUp'!$B$5:$D$8, 3, FALSE)</f>
        <v>-75</v>
      </c>
      <c r="V7596" s="21">
        <f t="shared" si="2145"/>
        <v>15.333083609773029</v>
      </c>
      <c r="W7596" s="21">
        <f t="shared" si="2136"/>
        <v>209.98127090244321</v>
      </c>
      <c r="X7596" s="21">
        <f t="shared" si="2137"/>
        <v>-628.32573372746867</v>
      </c>
      <c r="Y7596" s="21">
        <f t="shared" si="2138"/>
        <v>-547.32573372746867</v>
      </c>
      <c r="Z7596" s="21">
        <f t="shared" si="2146"/>
        <v>-173.49269820495383</v>
      </c>
      <c r="AA7596" s="21">
        <f t="shared" si="2139"/>
        <v>0</v>
      </c>
      <c r="AB7596" s="21">
        <f t="shared" si="2140"/>
        <v>-173.49269820495383</v>
      </c>
      <c r="AC7596" s="21">
        <f t="shared" si="2141"/>
        <v>57.02</v>
      </c>
      <c r="AD7596" s="21">
        <f t="shared" si="2147"/>
        <v>-173.49269820495383</v>
      </c>
      <c r="AE7596" s="21" t="str">
        <f t="shared" si="2142"/>
        <v>11/12/15:00</v>
      </c>
    </row>
    <row r="7597" spans="2:31">
      <c r="B7597" s="37">
        <v>11</v>
      </c>
      <c r="C7597" s="38">
        <v>12</v>
      </c>
      <c r="D7597" s="39">
        <v>16</v>
      </c>
      <c r="E7597" s="17">
        <v>14.4</v>
      </c>
      <c r="F7597" s="17">
        <v>67</v>
      </c>
      <c r="G7597" s="17">
        <v>641</v>
      </c>
      <c r="H7597" s="37">
        <f t="shared" si="2130"/>
        <v>57.92</v>
      </c>
      <c r="I7597" s="37">
        <f>IF(H7597&lt;'Roof Calculator'!$G$8, 1, 0)</f>
        <v>0</v>
      </c>
      <c r="J7597" s="37">
        <f>IF(H7597&gt;='Roof Calculator'!$G$8, 1, 0)</f>
        <v>1</v>
      </c>
      <c r="K7597" s="37">
        <f t="shared" si="2131"/>
        <v>0</v>
      </c>
      <c r="L7597" s="37">
        <f t="shared" si="2132"/>
        <v>57.92</v>
      </c>
      <c r="M7597" s="37">
        <v>0</v>
      </c>
      <c r="N7597" s="37">
        <f t="shared" si="2133"/>
        <v>67</v>
      </c>
      <c r="O7597" s="37">
        <v>0</v>
      </c>
      <c r="P7597" s="37">
        <v>0</v>
      </c>
      <c r="Q7597" s="21">
        <f t="shared" si="2134"/>
        <v>39.790999999999997</v>
      </c>
      <c r="R7597" s="21">
        <f t="shared" si="2143"/>
        <v>316.62500000000426</v>
      </c>
      <c r="S7597" s="21">
        <f t="shared" si="2144"/>
        <v>-18.37765568273101</v>
      </c>
      <c r="T7597" s="21">
        <f t="shared" si="2135"/>
        <v>86.147999999999996</v>
      </c>
      <c r="U7597" s="37">
        <f>VLOOKUP(Time_Zone, 'LSTM LookUp'!$B$5:$D$8, 3, FALSE)</f>
        <v>-75</v>
      </c>
      <c r="V7597" s="21">
        <f t="shared" si="2145"/>
        <v>15.325856974527007</v>
      </c>
      <c r="W7597" s="21">
        <f t="shared" si="2136"/>
        <v>224.97946424363175</v>
      </c>
      <c r="X7597" s="21">
        <f t="shared" si="2137"/>
        <v>-459.96820139259489</v>
      </c>
      <c r="Y7597" s="21">
        <f t="shared" si="2138"/>
        <v>-392.96820139259489</v>
      </c>
      <c r="Z7597" s="21">
        <f t="shared" si="2146"/>
        <v>-124.56405640575379</v>
      </c>
      <c r="AA7597" s="21">
        <f t="shared" si="2139"/>
        <v>0</v>
      </c>
      <c r="AB7597" s="21">
        <f t="shared" si="2140"/>
        <v>-124.56405640575379</v>
      </c>
      <c r="AC7597" s="21">
        <f t="shared" si="2141"/>
        <v>57.92</v>
      </c>
      <c r="AD7597" s="21">
        <f t="shared" si="2147"/>
        <v>-124.56405640575379</v>
      </c>
      <c r="AE7597" s="21" t="str">
        <f t="shared" si="2142"/>
        <v>11/12/16:00</v>
      </c>
    </row>
    <row r="7598" spans="2:31">
      <c r="B7598" s="37">
        <v>11</v>
      </c>
      <c r="C7598" s="38">
        <v>12</v>
      </c>
      <c r="D7598" s="39">
        <v>17</v>
      </c>
      <c r="E7598" s="17">
        <v>12.8</v>
      </c>
      <c r="F7598" s="17">
        <v>47</v>
      </c>
      <c r="G7598" s="17">
        <v>404</v>
      </c>
      <c r="H7598" s="37">
        <f t="shared" si="2130"/>
        <v>55.04</v>
      </c>
      <c r="I7598" s="37">
        <f>IF(H7598&lt;'Roof Calculator'!$G$8, 1, 0)</f>
        <v>0</v>
      </c>
      <c r="J7598" s="37">
        <f>IF(H7598&gt;='Roof Calculator'!$G$8, 1, 0)</f>
        <v>1</v>
      </c>
      <c r="K7598" s="37">
        <f t="shared" si="2131"/>
        <v>0</v>
      </c>
      <c r="L7598" s="37">
        <f t="shared" si="2132"/>
        <v>55.04</v>
      </c>
      <c r="M7598" s="37">
        <v>0</v>
      </c>
      <c r="N7598" s="37">
        <f t="shared" si="2133"/>
        <v>47</v>
      </c>
      <c r="O7598" s="37">
        <v>0</v>
      </c>
      <c r="P7598" s="37">
        <v>0</v>
      </c>
      <c r="Q7598" s="21">
        <f t="shared" si="2134"/>
        <v>39.790999999999997</v>
      </c>
      <c r="R7598" s="21">
        <f t="shared" si="2143"/>
        <v>316.66666666667095</v>
      </c>
      <c r="S7598" s="21">
        <f t="shared" si="2144"/>
        <v>-18.388166360026158</v>
      </c>
      <c r="T7598" s="21">
        <f t="shared" si="2135"/>
        <v>86.147999999999996</v>
      </c>
      <c r="U7598" s="37">
        <f>VLOOKUP(Time_Zone, 'LSTM LookUp'!$B$5:$D$8, 3, FALSE)</f>
        <v>-75</v>
      </c>
      <c r="V7598" s="21">
        <f t="shared" si="2145"/>
        <v>15.318607726600716</v>
      </c>
      <c r="W7598" s="21">
        <f t="shared" si="2136"/>
        <v>239.9776519316502</v>
      </c>
      <c r="X7598" s="21">
        <f t="shared" si="2137"/>
        <v>-228.95019407098539</v>
      </c>
      <c r="Y7598" s="21">
        <f t="shared" si="2138"/>
        <v>-181.95019407098539</v>
      </c>
      <c r="Z7598" s="21">
        <f t="shared" si="2146"/>
        <v>-57.675033646432752</v>
      </c>
      <c r="AA7598" s="21">
        <f t="shared" si="2139"/>
        <v>0</v>
      </c>
      <c r="AB7598" s="21">
        <f t="shared" si="2140"/>
        <v>-57.675033646432752</v>
      </c>
      <c r="AC7598" s="21">
        <f t="shared" si="2141"/>
        <v>55.04</v>
      </c>
      <c r="AD7598" s="21">
        <f t="shared" si="2147"/>
        <v>-57.675033646432752</v>
      </c>
      <c r="AE7598" s="21" t="str">
        <f t="shared" si="2142"/>
        <v>11/12/17:00</v>
      </c>
    </row>
    <row r="7599" spans="2:31">
      <c r="B7599" s="37">
        <v>11</v>
      </c>
      <c r="C7599" s="38">
        <v>12</v>
      </c>
      <c r="D7599" s="39">
        <v>18</v>
      </c>
      <c r="E7599" s="17">
        <v>11.1</v>
      </c>
      <c r="F7599" s="17">
        <v>13</v>
      </c>
      <c r="G7599" s="17">
        <v>36</v>
      </c>
      <c r="H7599" s="37">
        <f t="shared" si="2130"/>
        <v>51.98</v>
      </c>
      <c r="I7599" s="37">
        <f>IF(H7599&lt;'Roof Calculator'!$G$8, 1, 0)</f>
        <v>1</v>
      </c>
      <c r="J7599" s="37">
        <f>IF(H7599&gt;='Roof Calculator'!$G$8, 1, 0)</f>
        <v>0</v>
      </c>
      <c r="K7599" s="37">
        <f t="shared" si="2131"/>
        <v>51.98</v>
      </c>
      <c r="L7599" s="37">
        <f t="shared" si="2132"/>
        <v>0</v>
      </c>
      <c r="M7599" s="37">
        <v>0</v>
      </c>
      <c r="N7599" s="37">
        <f t="shared" si="2133"/>
        <v>13</v>
      </c>
      <c r="O7599" s="37">
        <v>0</v>
      </c>
      <c r="P7599" s="37">
        <v>0</v>
      </c>
      <c r="Q7599" s="21">
        <f t="shared" si="2134"/>
        <v>39.790999999999997</v>
      </c>
      <c r="R7599" s="21">
        <f t="shared" si="2143"/>
        <v>316.70833333333763</v>
      </c>
      <c r="S7599" s="21">
        <f t="shared" si="2144"/>
        <v>-18.398667879002559</v>
      </c>
      <c r="T7599" s="21">
        <f t="shared" si="2135"/>
        <v>86.147999999999996</v>
      </c>
      <c r="U7599" s="37">
        <f>VLOOKUP(Time_Zone, 'LSTM LookUp'!$B$5:$D$8, 3, FALSE)</f>
        <v>-75</v>
      </c>
      <c r="V7599" s="21">
        <f t="shared" si="2145"/>
        <v>15.31133587531879</v>
      </c>
      <c r="W7599" s="21">
        <f t="shared" si="2136"/>
        <v>254.9758339688297</v>
      </c>
      <c r="X7599" s="21">
        <f t="shared" si="2137"/>
        <v>-14.076056074484619</v>
      </c>
      <c r="Y7599" s="21">
        <f t="shared" si="2138"/>
        <v>-1.0760560744846188</v>
      </c>
      <c r="Z7599" s="21">
        <f t="shared" si="2146"/>
        <v>-0.34109098161849866</v>
      </c>
      <c r="AA7599" s="21">
        <f t="shared" si="2139"/>
        <v>-0.34109098161849866</v>
      </c>
      <c r="AB7599" s="21">
        <f t="shared" si="2140"/>
        <v>0</v>
      </c>
      <c r="AC7599" s="21">
        <f t="shared" si="2141"/>
        <v>0</v>
      </c>
      <c r="AD7599" s="21">
        <f t="shared" si="2147"/>
        <v>0</v>
      </c>
      <c r="AE7599" s="21" t="str">
        <f t="shared" si="2142"/>
        <v>11/12/18:00</v>
      </c>
    </row>
    <row r="7600" spans="2:31">
      <c r="B7600" s="37">
        <v>11</v>
      </c>
      <c r="C7600" s="38">
        <v>12</v>
      </c>
      <c r="D7600" s="39">
        <v>19</v>
      </c>
      <c r="E7600" s="17">
        <v>10</v>
      </c>
      <c r="F7600" s="17">
        <v>0</v>
      </c>
      <c r="G7600" s="17">
        <v>0</v>
      </c>
      <c r="H7600" s="37">
        <f t="shared" si="2130"/>
        <v>50</v>
      </c>
      <c r="I7600" s="37">
        <f>IF(H7600&lt;'Roof Calculator'!$G$8, 1, 0)</f>
        <v>1</v>
      </c>
      <c r="J7600" s="37">
        <f>IF(H7600&gt;='Roof Calculator'!$G$8, 1, 0)</f>
        <v>0</v>
      </c>
      <c r="K7600" s="37">
        <f t="shared" si="2131"/>
        <v>50</v>
      </c>
      <c r="L7600" s="37">
        <f t="shared" si="2132"/>
        <v>0</v>
      </c>
      <c r="M7600" s="37">
        <v>0</v>
      </c>
      <c r="N7600" s="37">
        <f t="shared" si="2133"/>
        <v>0</v>
      </c>
      <c r="O7600" s="37">
        <v>0</v>
      </c>
      <c r="P7600" s="37">
        <v>0</v>
      </c>
      <c r="Q7600" s="21">
        <f t="shared" si="2134"/>
        <v>39.790999999999997</v>
      </c>
      <c r="R7600" s="21">
        <f t="shared" si="2143"/>
        <v>316.75000000000432</v>
      </c>
      <c r="S7600" s="21">
        <f t="shared" si="2144"/>
        <v>-18.409160232935236</v>
      </c>
      <c r="T7600" s="21">
        <f t="shared" si="2135"/>
        <v>86.147999999999996</v>
      </c>
      <c r="U7600" s="37">
        <f>VLOOKUP(Time_Zone, 'LSTM LookUp'!$B$5:$D$8, 3, FALSE)</f>
        <v>-75</v>
      </c>
      <c r="V7600" s="21">
        <f t="shared" si="2145"/>
        <v>15.304041430047789</v>
      </c>
      <c r="W7600" s="21">
        <f t="shared" si="2136"/>
        <v>269.97401035751193</v>
      </c>
      <c r="X7600" s="21">
        <f t="shared" si="2137"/>
        <v>0</v>
      </c>
      <c r="Y7600" s="21">
        <f t="shared" si="2138"/>
        <v>0</v>
      </c>
      <c r="Z7600" s="21">
        <f t="shared" si="2146"/>
        <v>0</v>
      </c>
      <c r="AA7600" s="21">
        <f t="shared" si="2139"/>
        <v>0</v>
      </c>
      <c r="AB7600" s="21">
        <f t="shared" si="2140"/>
        <v>0</v>
      </c>
      <c r="AC7600" s="21">
        <f t="shared" si="2141"/>
        <v>0</v>
      </c>
      <c r="AD7600" s="21">
        <f t="shared" si="2147"/>
        <v>0</v>
      </c>
      <c r="AE7600" s="21" t="str">
        <f t="shared" si="2142"/>
        <v>11/12/19:00</v>
      </c>
    </row>
    <row r="7601" spans="2:31">
      <c r="B7601" s="37">
        <v>11</v>
      </c>
      <c r="C7601" s="38">
        <v>12</v>
      </c>
      <c r="D7601" s="39">
        <v>20</v>
      </c>
      <c r="E7601" s="17">
        <v>8.9</v>
      </c>
      <c r="F7601" s="17">
        <v>0</v>
      </c>
      <c r="G7601" s="17">
        <v>0</v>
      </c>
      <c r="H7601" s="37">
        <f t="shared" si="2130"/>
        <v>48.02</v>
      </c>
      <c r="I7601" s="37">
        <f>IF(H7601&lt;'Roof Calculator'!$G$8, 1, 0)</f>
        <v>1</v>
      </c>
      <c r="J7601" s="37">
        <f>IF(H7601&gt;='Roof Calculator'!$G$8, 1, 0)</f>
        <v>0</v>
      </c>
      <c r="K7601" s="37">
        <f t="shared" si="2131"/>
        <v>48.02</v>
      </c>
      <c r="L7601" s="37">
        <f t="shared" si="2132"/>
        <v>0</v>
      </c>
      <c r="M7601" s="37">
        <v>0</v>
      </c>
      <c r="N7601" s="37">
        <f t="shared" si="2133"/>
        <v>0</v>
      </c>
      <c r="O7601" s="37">
        <v>0</v>
      </c>
      <c r="P7601" s="37">
        <v>0</v>
      </c>
      <c r="Q7601" s="21">
        <f t="shared" si="2134"/>
        <v>39.790999999999997</v>
      </c>
      <c r="R7601" s="21">
        <f t="shared" si="2143"/>
        <v>316.79166666667101</v>
      </c>
      <c r="S7601" s="21">
        <f t="shared" si="2144"/>
        <v>-18.419643415102218</v>
      </c>
      <c r="T7601" s="21">
        <f t="shared" si="2135"/>
        <v>86.147999999999996</v>
      </c>
      <c r="U7601" s="37">
        <f>VLOOKUP(Time_Zone, 'LSTM LookUp'!$B$5:$D$8, 3, FALSE)</f>
        <v>-75</v>
      </c>
      <c r="V7601" s="21">
        <f t="shared" si="2145"/>
        <v>15.29672440019618</v>
      </c>
      <c r="W7601" s="21">
        <f t="shared" si="2136"/>
        <v>284.972181100049</v>
      </c>
      <c r="X7601" s="21">
        <f t="shared" si="2137"/>
        <v>0</v>
      </c>
      <c r="Y7601" s="21">
        <f t="shared" si="2138"/>
        <v>0</v>
      </c>
      <c r="Z7601" s="21">
        <f t="shared" si="2146"/>
        <v>0</v>
      </c>
      <c r="AA7601" s="21">
        <f t="shared" si="2139"/>
        <v>0</v>
      </c>
      <c r="AB7601" s="21">
        <f t="shared" si="2140"/>
        <v>0</v>
      </c>
      <c r="AC7601" s="21">
        <f t="shared" si="2141"/>
        <v>0</v>
      </c>
      <c r="AD7601" s="21">
        <f t="shared" si="2147"/>
        <v>0</v>
      </c>
      <c r="AE7601" s="21" t="str">
        <f t="shared" si="2142"/>
        <v>11/12/20:00</v>
      </c>
    </row>
    <row r="7602" spans="2:31">
      <c r="B7602" s="37">
        <v>11</v>
      </c>
      <c r="C7602" s="38">
        <v>12</v>
      </c>
      <c r="D7602" s="39">
        <v>21</v>
      </c>
      <c r="E7602" s="17">
        <v>8.9</v>
      </c>
      <c r="F7602" s="17">
        <v>0</v>
      </c>
      <c r="G7602" s="17">
        <v>0</v>
      </c>
      <c r="H7602" s="37">
        <f t="shared" si="2130"/>
        <v>48.02</v>
      </c>
      <c r="I7602" s="37">
        <f>IF(H7602&lt;'Roof Calculator'!$G$8, 1, 0)</f>
        <v>1</v>
      </c>
      <c r="J7602" s="37">
        <f>IF(H7602&gt;='Roof Calculator'!$G$8, 1, 0)</f>
        <v>0</v>
      </c>
      <c r="K7602" s="37">
        <f t="shared" si="2131"/>
        <v>48.02</v>
      </c>
      <c r="L7602" s="37">
        <f t="shared" si="2132"/>
        <v>0</v>
      </c>
      <c r="M7602" s="37">
        <v>0</v>
      </c>
      <c r="N7602" s="37">
        <f t="shared" si="2133"/>
        <v>0</v>
      </c>
      <c r="O7602" s="37">
        <v>0</v>
      </c>
      <c r="P7602" s="37">
        <v>0</v>
      </c>
      <c r="Q7602" s="21">
        <f t="shared" si="2134"/>
        <v>39.790999999999997</v>
      </c>
      <c r="R7602" s="21">
        <f t="shared" si="2143"/>
        <v>316.83333333333769</v>
      </c>
      <c r="S7602" s="21">
        <f t="shared" si="2144"/>
        <v>-18.430117418784526</v>
      </c>
      <c r="T7602" s="21">
        <f t="shared" si="2135"/>
        <v>86.147999999999996</v>
      </c>
      <c r="U7602" s="37">
        <f>VLOOKUP(Time_Zone, 'LSTM LookUp'!$B$5:$D$8, 3, FALSE)</f>
        <v>-75</v>
      </c>
      <c r="V7602" s="21">
        <f t="shared" si="2145"/>
        <v>15.289384795214341</v>
      </c>
      <c r="W7602" s="21">
        <f t="shared" si="2136"/>
        <v>299.97034619880355</v>
      </c>
      <c r="X7602" s="21">
        <f t="shared" si="2137"/>
        <v>0</v>
      </c>
      <c r="Y7602" s="21">
        <f t="shared" si="2138"/>
        <v>0</v>
      </c>
      <c r="Z7602" s="21">
        <f t="shared" si="2146"/>
        <v>0</v>
      </c>
      <c r="AA7602" s="21">
        <f t="shared" si="2139"/>
        <v>0</v>
      </c>
      <c r="AB7602" s="21">
        <f t="shared" si="2140"/>
        <v>0</v>
      </c>
      <c r="AC7602" s="21">
        <f t="shared" si="2141"/>
        <v>0</v>
      </c>
      <c r="AD7602" s="21">
        <f t="shared" si="2147"/>
        <v>0</v>
      </c>
      <c r="AE7602" s="21" t="str">
        <f t="shared" si="2142"/>
        <v>11/12/21:00</v>
      </c>
    </row>
    <row r="7603" spans="2:31">
      <c r="B7603" s="37">
        <v>11</v>
      </c>
      <c r="C7603" s="38">
        <v>12</v>
      </c>
      <c r="D7603" s="39">
        <v>22</v>
      </c>
      <c r="E7603" s="17">
        <v>7.8</v>
      </c>
      <c r="F7603" s="17">
        <v>0</v>
      </c>
      <c r="G7603" s="17">
        <v>0</v>
      </c>
      <c r="H7603" s="37">
        <f t="shared" si="2130"/>
        <v>46.04</v>
      </c>
      <c r="I7603" s="37">
        <f>IF(H7603&lt;'Roof Calculator'!$G$8, 1, 0)</f>
        <v>1</v>
      </c>
      <c r="J7603" s="37">
        <f>IF(H7603&gt;='Roof Calculator'!$G$8, 1, 0)</f>
        <v>0</v>
      </c>
      <c r="K7603" s="37">
        <f t="shared" si="2131"/>
        <v>46.04</v>
      </c>
      <c r="L7603" s="37">
        <f t="shared" si="2132"/>
        <v>0</v>
      </c>
      <c r="M7603" s="37">
        <v>0</v>
      </c>
      <c r="N7603" s="37">
        <f t="shared" si="2133"/>
        <v>0</v>
      </c>
      <c r="O7603" s="37">
        <v>0</v>
      </c>
      <c r="P7603" s="37">
        <v>0</v>
      </c>
      <c r="Q7603" s="21">
        <f t="shared" si="2134"/>
        <v>39.790999999999997</v>
      </c>
      <c r="R7603" s="21">
        <f t="shared" si="2143"/>
        <v>316.87500000000438</v>
      </c>
      <c r="S7603" s="21">
        <f t="shared" si="2144"/>
        <v>-18.440582237266224</v>
      </c>
      <c r="T7603" s="21">
        <f t="shared" si="2135"/>
        <v>86.147999999999996</v>
      </c>
      <c r="U7603" s="37">
        <f>VLOOKUP(Time_Zone, 'LSTM LookUp'!$B$5:$D$8, 3, FALSE)</f>
        <v>-75</v>
      </c>
      <c r="V7603" s="21">
        <f t="shared" si="2145"/>
        <v>15.282022624594498</v>
      </c>
      <c r="W7603" s="21">
        <f t="shared" si="2136"/>
        <v>314.96850565614864</v>
      </c>
      <c r="X7603" s="21">
        <f t="shared" si="2137"/>
        <v>0</v>
      </c>
      <c r="Y7603" s="21">
        <f t="shared" si="2138"/>
        <v>0</v>
      </c>
      <c r="Z7603" s="21">
        <f t="shared" si="2146"/>
        <v>0</v>
      </c>
      <c r="AA7603" s="21">
        <f t="shared" si="2139"/>
        <v>0</v>
      </c>
      <c r="AB7603" s="21">
        <f t="shared" si="2140"/>
        <v>0</v>
      </c>
      <c r="AC7603" s="21">
        <f t="shared" si="2141"/>
        <v>0</v>
      </c>
      <c r="AD7603" s="21">
        <f t="shared" si="2147"/>
        <v>0</v>
      </c>
      <c r="AE7603" s="21" t="str">
        <f t="shared" si="2142"/>
        <v>11/12/22:00</v>
      </c>
    </row>
    <row r="7604" spans="2:31">
      <c r="B7604" s="37">
        <v>11</v>
      </c>
      <c r="C7604" s="38">
        <v>12</v>
      </c>
      <c r="D7604" s="39">
        <v>23</v>
      </c>
      <c r="E7604" s="17">
        <v>8.3000000000000007</v>
      </c>
      <c r="F7604" s="17">
        <v>0</v>
      </c>
      <c r="G7604" s="17">
        <v>0</v>
      </c>
      <c r="H7604" s="37">
        <f t="shared" si="2130"/>
        <v>46.94</v>
      </c>
      <c r="I7604" s="37">
        <f>IF(H7604&lt;'Roof Calculator'!$G$8, 1, 0)</f>
        <v>1</v>
      </c>
      <c r="J7604" s="37">
        <f>IF(H7604&gt;='Roof Calculator'!$G$8, 1, 0)</f>
        <v>0</v>
      </c>
      <c r="K7604" s="37">
        <f t="shared" si="2131"/>
        <v>46.94</v>
      </c>
      <c r="L7604" s="37">
        <f t="shared" si="2132"/>
        <v>0</v>
      </c>
      <c r="M7604" s="37">
        <v>0</v>
      </c>
      <c r="N7604" s="37">
        <f t="shared" si="2133"/>
        <v>0</v>
      </c>
      <c r="O7604" s="37">
        <v>0</v>
      </c>
      <c r="P7604" s="37">
        <v>0</v>
      </c>
      <c r="Q7604" s="21">
        <f t="shared" si="2134"/>
        <v>39.790999999999997</v>
      </c>
      <c r="R7604" s="21">
        <f t="shared" si="2143"/>
        <v>316.91666666667106</v>
      </c>
      <c r="S7604" s="21">
        <f t="shared" si="2144"/>
        <v>-18.451037863834404</v>
      </c>
      <c r="T7604" s="21">
        <f t="shared" si="2135"/>
        <v>86.147999999999996</v>
      </c>
      <c r="U7604" s="37">
        <f>VLOOKUP(Time_Zone, 'LSTM LookUp'!$B$5:$D$8, 3, FALSE)</f>
        <v>-75</v>
      </c>
      <c r="V7604" s="21">
        <f t="shared" si="2145"/>
        <v>15.274637897870743</v>
      </c>
      <c r="W7604" s="21">
        <f t="shared" si="2136"/>
        <v>329.96665947446775</v>
      </c>
      <c r="X7604" s="21">
        <f t="shared" si="2137"/>
        <v>0</v>
      </c>
      <c r="Y7604" s="21">
        <f t="shared" si="2138"/>
        <v>0</v>
      </c>
      <c r="Z7604" s="21">
        <f t="shared" si="2146"/>
        <v>0</v>
      </c>
      <c r="AA7604" s="21">
        <f t="shared" si="2139"/>
        <v>0</v>
      </c>
      <c r="AB7604" s="21">
        <f t="shared" si="2140"/>
        <v>0</v>
      </c>
      <c r="AC7604" s="21">
        <f t="shared" si="2141"/>
        <v>0</v>
      </c>
      <c r="AD7604" s="21">
        <f t="shared" si="2147"/>
        <v>0</v>
      </c>
      <c r="AE7604" s="21" t="str">
        <f t="shared" si="2142"/>
        <v>11/12/23:00</v>
      </c>
    </row>
    <row r="7605" spans="2:31">
      <c r="B7605" s="37">
        <v>11</v>
      </c>
      <c r="C7605" s="38">
        <v>12</v>
      </c>
      <c r="D7605" s="39">
        <v>24</v>
      </c>
      <c r="E7605" s="17">
        <v>9.4</v>
      </c>
      <c r="F7605" s="17">
        <v>0</v>
      </c>
      <c r="G7605" s="17">
        <v>0</v>
      </c>
      <c r="H7605" s="37">
        <f t="shared" si="2130"/>
        <v>48.92</v>
      </c>
      <c r="I7605" s="37">
        <f>IF(H7605&lt;'Roof Calculator'!$G$8, 1, 0)</f>
        <v>1</v>
      </c>
      <c r="J7605" s="37">
        <f>IF(H7605&gt;='Roof Calculator'!$G$8, 1, 0)</f>
        <v>0</v>
      </c>
      <c r="K7605" s="37">
        <f t="shared" si="2131"/>
        <v>48.92</v>
      </c>
      <c r="L7605" s="37">
        <f t="shared" si="2132"/>
        <v>0</v>
      </c>
      <c r="M7605" s="37">
        <v>0</v>
      </c>
      <c r="N7605" s="37">
        <f t="shared" si="2133"/>
        <v>0</v>
      </c>
      <c r="O7605" s="37">
        <v>0</v>
      </c>
      <c r="P7605" s="37">
        <v>0</v>
      </c>
      <c r="Q7605" s="21">
        <f t="shared" si="2134"/>
        <v>39.790999999999997</v>
      </c>
      <c r="R7605" s="21">
        <f t="shared" si="2143"/>
        <v>316.95833333333775</v>
      </c>
      <c r="S7605" s="21">
        <f t="shared" si="2144"/>
        <v>-18.461484291779154</v>
      </c>
      <c r="T7605" s="21">
        <f t="shared" si="2135"/>
        <v>86.147999999999996</v>
      </c>
      <c r="U7605" s="37">
        <f>VLOOKUP(Time_Zone, 'LSTM LookUp'!$B$5:$D$8, 3, FALSE)</f>
        <v>-75</v>
      </c>
      <c r="V7605" s="21">
        <f t="shared" si="2145"/>
        <v>15.267230624619039</v>
      </c>
      <c r="W7605" s="21">
        <f t="shared" si="2136"/>
        <v>344.96480765615473</v>
      </c>
      <c r="X7605" s="21">
        <f t="shared" si="2137"/>
        <v>0</v>
      </c>
      <c r="Y7605" s="21">
        <f t="shared" si="2138"/>
        <v>0</v>
      </c>
      <c r="Z7605" s="21">
        <f t="shared" si="2146"/>
        <v>0</v>
      </c>
      <c r="AA7605" s="21">
        <f t="shared" si="2139"/>
        <v>0</v>
      </c>
      <c r="AB7605" s="21">
        <f t="shared" si="2140"/>
        <v>0</v>
      </c>
      <c r="AC7605" s="21">
        <f t="shared" si="2141"/>
        <v>0</v>
      </c>
      <c r="AD7605" s="21">
        <f t="shared" si="2147"/>
        <v>0</v>
      </c>
      <c r="AE7605" s="21" t="str">
        <f t="shared" si="2142"/>
        <v>11/12/24:00</v>
      </c>
    </row>
    <row r="7606" spans="2:31">
      <c r="B7606" s="37">
        <v>11</v>
      </c>
      <c r="C7606" s="38">
        <v>13</v>
      </c>
      <c r="D7606" s="39">
        <v>1</v>
      </c>
      <c r="E7606" s="17">
        <v>8.9</v>
      </c>
      <c r="F7606" s="17">
        <v>0</v>
      </c>
      <c r="G7606" s="17">
        <v>0</v>
      </c>
      <c r="H7606" s="37">
        <f t="shared" si="2130"/>
        <v>48.02</v>
      </c>
      <c r="I7606" s="37">
        <f>IF(H7606&lt;'Roof Calculator'!$G$8, 1, 0)</f>
        <v>1</v>
      </c>
      <c r="J7606" s="37">
        <f>IF(H7606&gt;='Roof Calculator'!$G$8, 1, 0)</f>
        <v>0</v>
      </c>
      <c r="K7606" s="37">
        <f t="shared" si="2131"/>
        <v>48.02</v>
      </c>
      <c r="L7606" s="37">
        <f t="shared" si="2132"/>
        <v>0</v>
      </c>
      <c r="M7606" s="37">
        <v>0</v>
      </c>
      <c r="N7606" s="37">
        <f t="shared" si="2133"/>
        <v>0</v>
      </c>
      <c r="O7606" s="37">
        <v>0</v>
      </c>
      <c r="P7606" s="37">
        <v>0</v>
      </c>
      <c r="Q7606" s="21">
        <f t="shared" si="2134"/>
        <v>39.790999999999997</v>
      </c>
      <c r="R7606" s="21">
        <f t="shared" si="2143"/>
        <v>317.00000000000443</v>
      </c>
      <c r="S7606" s="21">
        <f t="shared" si="2144"/>
        <v>-18.471921514393692</v>
      </c>
      <c r="T7606" s="21">
        <f t="shared" si="2135"/>
        <v>86.147999999999996</v>
      </c>
      <c r="U7606" s="37">
        <f>VLOOKUP(Time_Zone, 'LSTM LookUp'!$B$5:$D$8, 3, FALSE)</f>
        <v>-75</v>
      </c>
      <c r="V7606" s="21">
        <f t="shared" si="2145"/>
        <v>15.259800814457115</v>
      </c>
      <c r="W7606" s="21">
        <f t="shared" si="2136"/>
        <v>-3.7049796385737466E-2</v>
      </c>
      <c r="X7606" s="21">
        <f t="shared" si="2137"/>
        <v>0</v>
      </c>
      <c r="Y7606" s="21">
        <f t="shared" si="2138"/>
        <v>0</v>
      </c>
      <c r="Z7606" s="21">
        <f t="shared" si="2146"/>
        <v>0</v>
      </c>
      <c r="AA7606" s="21">
        <f t="shared" si="2139"/>
        <v>0</v>
      </c>
      <c r="AB7606" s="21">
        <f t="shared" si="2140"/>
        <v>0</v>
      </c>
      <c r="AC7606" s="21">
        <f t="shared" si="2141"/>
        <v>0</v>
      </c>
      <c r="AD7606" s="21">
        <f t="shared" si="2147"/>
        <v>0</v>
      </c>
      <c r="AE7606" s="21" t="str">
        <f t="shared" si="2142"/>
        <v>11/13/1:00</v>
      </c>
    </row>
    <row r="7607" spans="2:31">
      <c r="B7607" s="37">
        <v>11</v>
      </c>
      <c r="C7607" s="38">
        <v>13</v>
      </c>
      <c r="D7607" s="39">
        <v>2</v>
      </c>
      <c r="E7607" s="17">
        <v>8.3000000000000007</v>
      </c>
      <c r="F7607" s="17">
        <v>0</v>
      </c>
      <c r="G7607" s="17">
        <v>0</v>
      </c>
      <c r="H7607" s="37">
        <f t="shared" si="2130"/>
        <v>46.94</v>
      </c>
      <c r="I7607" s="37">
        <f>IF(H7607&lt;'Roof Calculator'!$G$8, 1, 0)</f>
        <v>1</v>
      </c>
      <c r="J7607" s="37">
        <f>IF(H7607&gt;='Roof Calculator'!$G$8, 1, 0)</f>
        <v>0</v>
      </c>
      <c r="K7607" s="37">
        <f t="shared" si="2131"/>
        <v>46.94</v>
      </c>
      <c r="L7607" s="37">
        <f t="shared" si="2132"/>
        <v>0</v>
      </c>
      <c r="M7607" s="37">
        <v>0</v>
      </c>
      <c r="N7607" s="37">
        <f t="shared" si="2133"/>
        <v>0</v>
      </c>
      <c r="O7607" s="37">
        <v>0</v>
      </c>
      <c r="P7607" s="37">
        <v>0</v>
      </c>
      <c r="Q7607" s="21">
        <f t="shared" si="2134"/>
        <v>39.790999999999997</v>
      </c>
      <c r="R7607" s="21">
        <f t="shared" si="2143"/>
        <v>317.04166666667112</v>
      </c>
      <c r="S7607" s="21">
        <f t="shared" si="2144"/>
        <v>-18.4823495249742</v>
      </c>
      <c r="T7607" s="21">
        <f t="shared" si="2135"/>
        <v>86.147999999999996</v>
      </c>
      <c r="U7607" s="37">
        <f>VLOOKUP(Time_Zone, 'LSTM LookUp'!$B$5:$D$8, 3, FALSE)</f>
        <v>-75</v>
      </c>
      <c r="V7607" s="21">
        <f t="shared" si="2145"/>
        <v>15.252348477044578</v>
      </c>
      <c r="W7607" s="21">
        <f t="shared" si="2136"/>
        <v>14.961087119261149</v>
      </c>
      <c r="X7607" s="21">
        <f t="shared" si="2137"/>
        <v>0</v>
      </c>
      <c r="Y7607" s="21">
        <f t="shared" si="2138"/>
        <v>0</v>
      </c>
      <c r="Z7607" s="21">
        <f t="shared" si="2146"/>
        <v>0</v>
      </c>
      <c r="AA7607" s="21">
        <f t="shared" si="2139"/>
        <v>0</v>
      </c>
      <c r="AB7607" s="21">
        <f t="shared" si="2140"/>
        <v>0</v>
      </c>
      <c r="AC7607" s="21">
        <f t="shared" si="2141"/>
        <v>0</v>
      </c>
      <c r="AD7607" s="21">
        <f t="shared" si="2147"/>
        <v>0</v>
      </c>
      <c r="AE7607" s="21" t="str">
        <f t="shared" si="2142"/>
        <v>11/13/2:00</v>
      </c>
    </row>
    <row r="7608" spans="2:31">
      <c r="B7608" s="37">
        <v>11</v>
      </c>
      <c r="C7608" s="38">
        <v>13</v>
      </c>
      <c r="D7608" s="39">
        <v>3</v>
      </c>
      <c r="E7608" s="17">
        <v>6.7</v>
      </c>
      <c r="F7608" s="17">
        <v>0</v>
      </c>
      <c r="G7608" s="17">
        <v>0</v>
      </c>
      <c r="H7608" s="37">
        <f t="shared" si="2130"/>
        <v>44.06</v>
      </c>
      <c r="I7608" s="37">
        <f>IF(H7608&lt;'Roof Calculator'!$G$8, 1, 0)</f>
        <v>1</v>
      </c>
      <c r="J7608" s="37">
        <f>IF(H7608&gt;='Roof Calculator'!$G$8, 1, 0)</f>
        <v>0</v>
      </c>
      <c r="K7608" s="37">
        <f t="shared" si="2131"/>
        <v>44.06</v>
      </c>
      <c r="L7608" s="37">
        <f t="shared" si="2132"/>
        <v>0</v>
      </c>
      <c r="M7608" s="37">
        <v>0</v>
      </c>
      <c r="N7608" s="37">
        <f t="shared" si="2133"/>
        <v>0</v>
      </c>
      <c r="O7608" s="37">
        <v>0</v>
      </c>
      <c r="P7608" s="37">
        <v>0</v>
      </c>
      <c r="Q7608" s="21">
        <f t="shared" si="2134"/>
        <v>39.790999999999997</v>
      </c>
      <c r="R7608" s="21">
        <f t="shared" si="2143"/>
        <v>317.08333333333781</v>
      </c>
      <c r="S7608" s="21">
        <f t="shared" si="2144"/>
        <v>-18.492768316820001</v>
      </c>
      <c r="T7608" s="21">
        <f t="shared" si="2135"/>
        <v>86.147999999999996</v>
      </c>
      <c r="U7608" s="37">
        <f>VLOOKUP(Time_Zone, 'LSTM LookUp'!$B$5:$D$8, 3, FALSE)</f>
        <v>-75</v>
      </c>
      <c r="V7608" s="21">
        <f t="shared" si="2145"/>
        <v>15.244873622082766</v>
      </c>
      <c r="W7608" s="21">
        <f t="shared" si="2136"/>
        <v>29.95921840552068</v>
      </c>
      <c r="X7608" s="21">
        <f t="shared" si="2137"/>
        <v>0</v>
      </c>
      <c r="Y7608" s="21">
        <f t="shared" si="2138"/>
        <v>0</v>
      </c>
      <c r="Z7608" s="21">
        <f t="shared" si="2146"/>
        <v>0</v>
      </c>
      <c r="AA7608" s="21">
        <f t="shared" si="2139"/>
        <v>0</v>
      </c>
      <c r="AB7608" s="21">
        <f t="shared" si="2140"/>
        <v>0</v>
      </c>
      <c r="AC7608" s="21">
        <f t="shared" si="2141"/>
        <v>0</v>
      </c>
      <c r="AD7608" s="21">
        <f t="shared" si="2147"/>
        <v>0</v>
      </c>
      <c r="AE7608" s="21" t="str">
        <f t="shared" si="2142"/>
        <v>11/13/3:00</v>
      </c>
    </row>
    <row r="7609" spans="2:31">
      <c r="B7609" s="37">
        <v>11</v>
      </c>
      <c r="C7609" s="38">
        <v>13</v>
      </c>
      <c r="D7609" s="39">
        <v>4</v>
      </c>
      <c r="E7609" s="17">
        <v>8.9</v>
      </c>
      <c r="F7609" s="17">
        <v>0</v>
      </c>
      <c r="G7609" s="17">
        <v>0</v>
      </c>
      <c r="H7609" s="37">
        <f t="shared" si="2130"/>
        <v>48.02</v>
      </c>
      <c r="I7609" s="37">
        <f>IF(H7609&lt;'Roof Calculator'!$G$8, 1, 0)</f>
        <v>1</v>
      </c>
      <c r="J7609" s="37">
        <f>IF(H7609&gt;='Roof Calculator'!$G$8, 1, 0)</f>
        <v>0</v>
      </c>
      <c r="K7609" s="37">
        <f t="shared" si="2131"/>
        <v>48.02</v>
      </c>
      <c r="L7609" s="37">
        <f t="shared" si="2132"/>
        <v>0</v>
      </c>
      <c r="M7609" s="37">
        <v>0</v>
      </c>
      <c r="N7609" s="37">
        <f t="shared" si="2133"/>
        <v>0</v>
      </c>
      <c r="O7609" s="37">
        <v>0</v>
      </c>
      <c r="P7609" s="37">
        <v>0</v>
      </c>
      <c r="Q7609" s="21">
        <f t="shared" si="2134"/>
        <v>39.790999999999997</v>
      </c>
      <c r="R7609" s="21">
        <f t="shared" si="2143"/>
        <v>317.12500000000449</v>
      </c>
      <c r="S7609" s="21">
        <f t="shared" si="2144"/>
        <v>-18.50317788323343</v>
      </c>
      <c r="T7609" s="21">
        <f t="shared" si="2135"/>
        <v>86.147999999999996</v>
      </c>
      <c r="U7609" s="37">
        <f>VLOOKUP(Time_Zone, 'LSTM LookUp'!$B$5:$D$8, 3, FALSE)</f>
        <v>-75</v>
      </c>
      <c r="V7609" s="21">
        <f t="shared" si="2145"/>
        <v>15.237376259314845</v>
      </c>
      <c r="W7609" s="21">
        <f t="shared" si="2136"/>
        <v>44.957344064828689</v>
      </c>
      <c r="X7609" s="21">
        <f t="shared" si="2137"/>
        <v>0</v>
      </c>
      <c r="Y7609" s="21">
        <f t="shared" si="2138"/>
        <v>0</v>
      </c>
      <c r="Z7609" s="21">
        <f t="shared" si="2146"/>
        <v>0</v>
      </c>
      <c r="AA7609" s="21">
        <f t="shared" si="2139"/>
        <v>0</v>
      </c>
      <c r="AB7609" s="21">
        <f t="shared" si="2140"/>
        <v>0</v>
      </c>
      <c r="AC7609" s="21">
        <f t="shared" si="2141"/>
        <v>0</v>
      </c>
      <c r="AD7609" s="21">
        <f t="shared" si="2147"/>
        <v>0</v>
      </c>
      <c r="AE7609" s="21" t="str">
        <f t="shared" si="2142"/>
        <v>11/13/4:00</v>
      </c>
    </row>
    <row r="7610" spans="2:31">
      <c r="B7610" s="37">
        <v>11</v>
      </c>
      <c r="C7610" s="38">
        <v>13</v>
      </c>
      <c r="D7610" s="39">
        <v>5</v>
      </c>
      <c r="E7610" s="17">
        <v>8.9</v>
      </c>
      <c r="F7610" s="17">
        <v>0</v>
      </c>
      <c r="G7610" s="17">
        <v>0</v>
      </c>
      <c r="H7610" s="37">
        <f t="shared" si="2130"/>
        <v>48.02</v>
      </c>
      <c r="I7610" s="37">
        <f>IF(H7610&lt;'Roof Calculator'!$G$8, 1, 0)</f>
        <v>1</v>
      </c>
      <c r="J7610" s="37">
        <f>IF(H7610&gt;='Roof Calculator'!$G$8, 1, 0)</f>
        <v>0</v>
      </c>
      <c r="K7610" s="37">
        <f t="shared" si="2131"/>
        <v>48.02</v>
      </c>
      <c r="L7610" s="37">
        <f t="shared" si="2132"/>
        <v>0</v>
      </c>
      <c r="M7610" s="37">
        <v>0</v>
      </c>
      <c r="N7610" s="37">
        <f t="shared" si="2133"/>
        <v>0</v>
      </c>
      <c r="O7610" s="37">
        <v>0</v>
      </c>
      <c r="P7610" s="37">
        <v>0</v>
      </c>
      <c r="Q7610" s="21">
        <f t="shared" si="2134"/>
        <v>39.790999999999997</v>
      </c>
      <c r="R7610" s="21">
        <f t="shared" si="2143"/>
        <v>317.16666666667118</v>
      </c>
      <c r="S7610" s="21">
        <f t="shared" si="2144"/>
        <v>-18.513578217519953</v>
      </c>
      <c r="T7610" s="21">
        <f t="shared" si="2135"/>
        <v>86.147999999999996</v>
      </c>
      <c r="U7610" s="37">
        <f>VLOOKUP(Time_Zone, 'LSTM LookUp'!$B$5:$D$8, 3, FALSE)</f>
        <v>-75</v>
      </c>
      <c r="V7610" s="21">
        <f t="shared" si="2145"/>
        <v>15.229856398525696</v>
      </c>
      <c r="W7610" s="21">
        <f t="shared" si="2136"/>
        <v>59.955464099631413</v>
      </c>
      <c r="X7610" s="21">
        <f t="shared" si="2137"/>
        <v>0</v>
      </c>
      <c r="Y7610" s="21">
        <f t="shared" si="2138"/>
        <v>0</v>
      </c>
      <c r="Z7610" s="21">
        <f t="shared" si="2146"/>
        <v>0</v>
      </c>
      <c r="AA7610" s="21">
        <f t="shared" si="2139"/>
        <v>0</v>
      </c>
      <c r="AB7610" s="21">
        <f t="shared" si="2140"/>
        <v>0</v>
      </c>
      <c r="AC7610" s="21">
        <f t="shared" si="2141"/>
        <v>0</v>
      </c>
      <c r="AD7610" s="21">
        <f t="shared" si="2147"/>
        <v>0</v>
      </c>
      <c r="AE7610" s="21" t="str">
        <f t="shared" si="2142"/>
        <v>11/13/5:00</v>
      </c>
    </row>
    <row r="7611" spans="2:31">
      <c r="B7611" s="37">
        <v>11</v>
      </c>
      <c r="C7611" s="38">
        <v>13</v>
      </c>
      <c r="D7611" s="39">
        <v>6</v>
      </c>
      <c r="E7611" s="17">
        <v>10</v>
      </c>
      <c r="F7611" s="17">
        <v>0</v>
      </c>
      <c r="G7611" s="17">
        <v>0</v>
      </c>
      <c r="H7611" s="37">
        <f t="shared" si="2130"/>
        <v>50</v>
      </c>
      <c r="I7611" s="37">
        <f>IF(H7611&lt;'Roof Calculator'!$G$8, 1, 0)</f>
        <v>1</v>
      </c>
      <c r="J7611" s="37">
        <f>IF(H7611&gt;='Roof Calculator'!$G$8, 1, 0)</f>
        <v>0</v>
      </c>
      <c r="K7611" s="37">
        <f t="shared" si="2131"/>
        <v>50</v>
      </c>
      <c r="L7611" s="37">
        <f t="shared" si="2132"/>
        <v>0</v>
      </c>
      <c r="M7611" s="37">
        <v>0</v>
      </c>
      <c r="N7611" s="37">
        <f t="shared" si="2133"/>
        <v>0</v>
      </c>
      <c r="O7611" s="37">
        <v>0</v>
      </c>
      <c r="P7611" s="37">
        <v>0</v>
      </c>
      <c r="Q7611" s="21">
        <f t="shared" si="2134"/>
        <v>39.790999999999997</v>
      </c>
      <c r="R7611" s="21">
        <f t="shared" si="2143"/>
        <v>317.20833333333786</v>
      </c>
      <c r="S7611" s="21">
        <f t="shared" si="2144"/>
        <v>-18.523969312988111</v>
      </c>
      <c r="T7611" s="21">
        <f t="shared" si="2135"/>
        <v>86.147999999999996</v>
      </c>
      <c r="U7611" s="37">
        <f>VLOOKUP(Time_Zone, 'LSTM LookUp'!$B$5:$D$8, 3, FALSE)</f>
        <v>-75</v>
      </c>
      <c r="V7611" s="21">
        <f t="shared" si="2145"/>
        <v>15.222314049541962</v>
      </c>
      <c r="W7611" s="21">
        <f t="shared" si="2136"/>
        <v>74.953578512385505</v>
      </c>
      <c r="X7611" s="21">
        <f t="shared" si="2137"/>
        <v>0</v>
      </c>
      <c r="Y7611" s="21">
        <f t="shared" si="2138"/>
        <v>0</v>
      </c>
      <c r="Z7611" s="21">
        <f t="shared" si="2146"/>
        <v>0</v>
      </c>
      <c r="AA7611" s="21">
        <f t="shared" si="2139"/>
        <v>0</v>
      </c>
      <c r="AB7611" s="21">
        <f t="shared" si="2140"/>
        <v>0</v>
      </c>
      <c r="AC7611" s="21">
        <f t="shared" si="2141"/>
        <v>0</v>
      </c>
      <c r="AD7611" s="21">
        <f t="shared" si="2147"/>
        <v>0</v>
      </c>
      <c r="AE7611" s="21" t="str">
        <f t="shared" si="2142"/>
        <v>11/13/6:00</v>
      </c>
    </row>
    <row r="7612" spans="2:31">
      <c r="B7612" s="37">
        <v>11</v>
      </c>
      <c r="C7612" s="38">
        <v>13</v>
      </c>
      <c r="D7612" s="39">
        <v>7</v>
      </c>
      <c r="E7612" s="17">
        <v>10.6</v>
      </c>
      <c r="F7612" s="17">
        <v>0</v>
      </c>
      <c r="G7612" s="17">
        <v>0</v>
      </c>
      <c r="H7612" s="37">
        <f t="shared" si="2130"/>
        <v>51.08</v>
      </c>
      <c r="I7612" s="37">
        <f>IF(H7612&lt;'Roof Calculator'!$G$8, 1, 0)</f>
        <v>1</v>
      </c>
      <c r="J7612" s="37">
        <f>IF(H7612&gt;='Roof Calculator'!$G$8, 1, 0)</f>
        <v>0</v>
      </c>
      <c r="K7612" s="37">
        <f t="shared" si="2131"/>
        <v>51.08</v>
      </c>
      <c r="L7612" s="37">
        <f t="shared" si="2132"/>
        <v>0</v>
      </c>
      <c r="M7612" s="37">
        <v>0</v>
      </c>
      <c r="N7612" s="37">
        <f t="shared" si="2133"/>
        <v>0</v>
      </c>
      <c r="O7612" s="37">
        <v>0</v>
      </c>
      <c r="P7612" s="37">
        <v>0</v>
      </c>
      <c r="Q7612" s="21">
        <f t="shared" si="2134"/>
        <v>39.790999999999997</v>
      </c>
      <c r="R7612" s="21">
        <f t="shared" si="2143"/>
        <v>317.25000000000455</v>
      </c>
      <c r="S7612" s="21">
        <f t="shared" si="2144"/>
        <v>-18.534351162949555</v>
      </c>
      <c r="T7612" s="21">
        <f t="shared" si="2135"/>
        <v>86.147999999999996</v>
      </c>
      <c r="U7612" s="37">
        <f>VLOOKUP(Time_Zone, 'LSTM LookUp'!$B$5:$D$8, 3, FALSE)</f>
        <v>-75</v>
      </c>
      <c r="V7612" s="21">
        <f t="shared" si="2145"/>
        <v>15.214749222232001</v>
      </c>
      <c r="W7612" s="21">
        <f t="shared" si="2136"/>
        <v>89.951687305557982</v>
      </c>
      <c r="X7612" s="21">
        <f t="shared" si="2137"/>
        <v>0</v>
      </c>
      <c r="Y7612" s="21">
        <f t="shared" si="2138"/>
        <v>0</v>
      </c>
      <c r="Z7612" s="21">
        <f t="shared" si="2146"/>
        <v>0</v>
      </c>
      <c r="AA7612" s="21">
        <f t="shared" si="2139"/>
        <v>0</v>
      </c>
      <c r="AB7612" s="21">
        <f t="shared" si="2140"/>
        <v>0</v>
      </c>
      <c r="AC7612" s="21">
        <f t="shared" si="2141"/>
        <v>0</v>
      </c>
      <c r="AD7612" s="21">
        <f t="shared" si="2147"/>
        <v>0</v>
      </c>
      <c r="AE7612" s="21" t="str">
        <f t="shared" si="2142"/>
        <v>11/13/7:00</v>
      </c>
    </row>
    <row r="7613" spans="2:31">
      <c r="B7613" s="37">
        <v>11</v>
      </c>
      <c r="C7613" s="38">
        <v>13</v>
      </c>
      <c r="D7613" s="39">
        <v>8</v>
      </c>
      <c r="E7613" s="17">
        <v>9.4</v>
      </c>
      <c r="F7613" s="17">
        <v>11</v>
      </c>
      <c r="G7613" s="17">
        <v>115</v>
      </c>
      <c r="H7613" s="37">
        <f t="shared" si="2130"/>
        <v>48.92</v>
      </c>
      <c r="I7613" s="37">
        <f>IF(H7613&lt;'Roof Calculator'!$G$8, 1, 0)</f>
        <v>1</v>
      </c>
      <c r="J7613" s="37">
        <f>IF(H7613&gt;='Roof Calculator'!$G$8, 1, 0)</f>
        <v>0</v>
      </c>
      <c r="K7613" s="37">
        <f t="shared" si="2131"/>
        <v>48.92</v>
      </c>
      <c r="L7613" s="37">
        <f t="shared" si="2132"/>
        <v>0</v>
      </c>
      <c r="M7613" s="37">
        <v>0</v>
      </c>
      <c r="N7613" s="37">
        <f t="shared" si="2133"/>
        <v>11</v>
      </c>
      <c r="O7613" s="37">
        <v>0</v>
      </c>
      <c r="P7613" s="37">
        <v>0</v>
      </c>
      <c r="Q7613" s="21">
        <f t="shared" si="2134"/>
        <v>39.790999999999997</v>
      </c>
      <c r="R7613" s="21">
        <f t="shared" si="2143"/>
        <v>317.29166666667123</v>
      </c>
      <c r="S7613" s="21">
        <f t="shared" si="2144"/>
        <v>-18.544723760719041</v>
      </c>
      <c r="T7613" s="21">
        <f t="shared" si="2135"/>
        <v>86.147999999999996</v>
      </c>
      <c r="U7613" s="37">
        <f>VLOOKUP(Time_Zone, 'LSTM LookUp'!$B$5:$D$8, 3, FALSE)</f>
        <v>-75</v>
      </c>
      <c r="V7613" s="21">
        <f t="shared" si="2145"/>
        <v>15.207161926505879</v>
      </c>
      <c r="W7613" s="21">
        <f t="shared" si="2136"/>
        <v>104.94979048162651</v>
      </c>
      <c r="X7613" s="21">
        <f t="shared" si="2137"/>
        <v>-45.019577046084798</v>
      </c>
      <c r="Y7613" s="21">
        <f t="shared" si="2138"/>
        <v>-34.019577046084798</v>
      </c>
      <c r="Z7613" s="21">
        <f t="shared" si="2146"/>
        <v>-10.78361175039403</v>
      </c>
      <c r="AA7613" s="21">
        <f t="shared" si="2139"/>
        <v>-10.78361175039403</v>
      </c>
      <c r="AB7613" s="21">
        <f t="shared" si="2140"/>
        <v>0</v>
      </c>
      <c r="AC7613" s="21">
        <f t="shared" si="2141"/>
        <v>0</v>
      </c>
      <c r="AD7613" s="21">
        <f t="shared" si="2147"/>
        <v>0</v>
      </c>
      <c r="AE7613" s="21" t="str">
        <f t="shared" si="2142"/>
        <v>11/13/8:00</v>
      </c>
    </row>
    <row r="7614" spans="2:31">
      <c r="B7614" s="37">
        <v>11</v>
      </c>
      <c r="C7614" s="38">
        <v>13</v>
      </c>
      <c r="D7614" s="39">
        <v>9</v>
      </c>
      <c r="E7614" s="17">
        <v>12.2</v>
      </c>
      <c r="F7614" s="17">
        <v>30</v>
      </c>
      <c r="G7614" s="17">
        <v>568</v>
      </c>
      <c r="H7614" s="37">
        <f t="shared" si="2130"/>
        <v>53.96</v>
      </c>
      <c r="I7614" s="37">
        <f>IF(H7614&lt;'Roof Calculator'!$G$8, 1, 0)</f>
        <v>1</v>
      </c>
      <c r="J7614" s="37">
        <f>IF(H7614&gt;='Roof Calculator'!$G$8, 1, 0)</f>
        <v>0</v>
      </c>
      <c r="K7614" s="37">
        <f t="shared" si="2131"/>
        <v>53.96</v>
      </c>
      <c r="L7614" s="37">
        <f t="shared" si="2132"/>
        <v>0</v>
      </c>
      <c r="M7614" s="37">
        <v>0</v>
      </c>
      <c r="N7614" s="37">
        <f t="shared" si="2133"/>
        <v>30</v>
      </c>
      <c r="O7614" s="37">
        <v>0</v>
      </c>
      <c r="P7614" s="37">
        <v>0</v>
      </c>
      <c r="Q7614" s="21">
        <f t="shared" si="2134"/>
        <v>39.790999999999997</v>
      </c>
      <c r="R7614" s="21">
        <f t="shared" si="2143"/>
        <v>317.33333333333792</v>
      </c>
      <c r="S7614" s="21">
        <f t="shared" si="2144"/>
        <v>-18.555087099614465</v>
      </c>
      <c r="T7614" s="21">
        <f t="shared" si="2135"/>
        <v>86.147999999999996</v>
      </c>
      <c r="U7614" s="37">
        <f>VLOOKUP(Time_Zone, 'LSTM LookUp'!$B$5:$D$8, 3, FALSE)</f>
        <v>-75</v>
      </c>
      <c r="V7614" s="21">
        <f t="shared" si="2145"/>
        <v>15.199552172315341</v>
      </c>
      <c r="W7614" s="21">
        <f t="shared" si="2136"/>
        <v>119.94788804307881</v>
      </c>
      <c r="X7614" s="21">
        <f t="shared" si="2137"/>
        <v>-322.2275429095294</v>
      </c>
      <c r="Y7614" s="21">
        <f t="shared" si="2138"/>
        <v>-292.2275429095294</v>
      </c>
      <c r="Z7614" s="21">
        <f t="shared" si="2146"/>
        <v>-92.631027165302342</v>
      </c>
      <c r="AA7614" s="21">
        <f t="shared" si="2139"/>
        <v>-92.631027165302342</v>
      </c>
      <c r="AB7614" s="21">
        <f t="shared" si="2140"/>
        <v>0</v>
      </c>
      <c r="AC7614" s="21">
        <f t="shared" si="2141"/>
        <v>0</v>
      </c>
      <c r="AD7614" s="21">
        <f t="shared" si="2147"/>
        <v>0</v>
      </c>
      <c r="AE7614" s="21" t="str">
        <f t="shared" si="2142"/>
        <v>11/13/9:00</v>
      </c>
    </row>
    <row r="7615" spans="2:31">
      <c r="B7615" s="37">
        <v>11</v>
      </c>
      <c r="C7615" s="38">
        <v>13</v>
      </c>
      <c r="D7615" s="39">
        <v>10</v>
      </c>
      <c r="E7615" s="17">
        <v>15.6</v>
      </c>
      <c r="F7615" s="17">
        <v>43</v>
      </c>
      <c r="G7615" s="17">
        <v>759</v>
      </c>
      <c r="H7615" s="37">
        <f t="shared" si="2130"/>
        <v>60.08</v>
      </c>
      <c r="I7615" s="37">
        <f>IF(H7615&lt;'Roof Calculator'!$G$8, 1, 0)</f>
        <v>0</v>
      </c>
      <c r="J7615" s="37">
        <f>IF(H7615&gt;='Roof Calculator'!$G$8, 1, 0)</f>
        <v>1</v>
      </c>
      <c r="K7615" s="37">
        <f t="shared" si="2131"/>
        <v>0</v>
      </c>
      <c r="L7615" s="37">
        <f t="shared" si="2132"/>
        <v>60.08</v>
      </c>
      <c r="M7615" s="37">
        <v>0</v>
      </c>
      <c r="N7615" s="37">
        <f t="shared" si="2133"/>
        <v>43</v>
      </c>
      <c r="O7615" s="37">
        <v>0</v>
      </c>
      <c r="P7615" s="37">
        <v>0</v>
      </c>
      <c r="Q7615" s="21">
        <f t="shared" si="2134"/>
        <v>39.790999999999997</v>
      </c>
      <c r="R7615" s="21">
        <f t="shared" si="2143"/>
        <v>317.3750000000046</v>
      </c>
      <c r="S7615" s="21">
        <f t="shared" si="2144"/>
        <v>-18.565441172956795</v>
      </c>
      <c r="T7615" s="21">
        <f t="shared" si="2135"/>
        <v>86.147999999999996</v>
      </c>
      <c r="U7615" s="37">
        <f>VLOOKUP(Time_Zone, 'LSTM LookUp'!$B$5:$D$8, 3, FALSE)</f>
        <v>-75</v>
      </c>
      <c r="V7615" s="21">
        <f t="shared" si="2145"/>
        <v>15.19191996965384</v>
      </c>
      <c r="W7615" s="21">
        <f t="shared" si="2136"/>
        <v>134.9459799924135</v>
      </c>
      <c r="X7615" s="21">
        <f t="shared" si="2137"/>
        <v>-545.21533143859222</v>
      </c>
      <c r="Y7615" s="21">
        <f t="shared" si="2138"/>
        <v>-502.21533143859222</v>
      </c>
      <c r="Z7615" s="21">
        <f t="shared" si="2146"/>
        <v>-159.19348856080236</v>
      </c>
      <c r="AA7615" s="21">
        <f t="shared" si="2139"/>
        <v>0</v>
      </c>
      <c r="AB7615" s="21">
        <f t="shared" si="2140"/>
        <v>-159.19348856080236</v>
      </c>
      <c r="AC7615" s="21">
        <f t="shared" si="2141"/>
        <v>60.08</v>
      </c>
      <c r="AD7615" s="21">
        <f t="shared" si="2147"/>
        <v>-159.19348856080236</v>
      </c>
      <c r="AE7615" s="21" t="str">
        <f t="shared" si="2142"/>
        <v>11/13/10:00</v>
      </c>
    </row>
    <row r="7616" spans="2:31">
      <c r="B7616" s="37">
        <v>11</v>
      </c>
      <c r="C7616" s="38">
        <v>13</v>
      </c>
      <c r="D7616" s="39">
        <v>11</v>
      </c>
      <c r="E7616" s="17">
        <v>18.899999999999999</v>
      </c>
      <c r="F7616" s="17">
        <v>53</v>
      </c>
      <c r="G7616" s="17">
        <v>835</v>
      </c>
      <c r="H7616" s="37">
        <f t="shared" si="2130"/>
        <v>66.02</v>
      </c>
      <c r="I7616" s="37">
        <f>IF(H7616&lt;'Roof Calculator'!$G$8, 1, 0)</f>
        <v>0</v>
      </c>
      <c r="J7616" s="37">
        <f>IF(H7616&gt;='Roof Calculator'!$G$8, 1, 0)</f>
        <v>1</v>
      </c>
      <c r="K7616" s="37">
        <f t="shared" si="2131"/>
        <v>0</v>
      </c>
      <c r="L7616" s="37">
        <f t="shared" si="2132"/>
        <v>66.02</v>
      </c>
      <c r="M7616" s="37">
        <v>0</v>
      </c>
      <c r="N7616" s="37">
        <f t="shared" si="2133"/>
        <v>53</v>
      </c>
      <c r="O7616" s="37">
        <v>0</v>
      </c>
      <c r="P7616" s="37">
        <v>0</v>
      </c>
      <c r="Q7616" s="21">
        <f t="shared" si="2134"/>
        <v>39.790999999999997</v>
      </c>
      <c r="R7616" s="21">
        <f t="shared" si="2143"/>
        <v>317.41666666667129</v>
      </c>
      <c r="S7616" s="21">
        <f t="shared" si="2144"/>
        <v>-18.575785974070243</v>
      </c>
      <c r="T7616" s="21">
        <f t="shared" si="2135"/>
        <v>86.147999999999996</v>
      </c>
      <c r="U7616" s="37">
        <f>VLOOKUP(Time_Zone, 'LSTM LookUp'!$B$5:$D$8, 3, FALSE)</f>
        <v>-75</v>
      </c>
      <c r="V7616" s="21">
        <f t="shared" si="2145"/>
        <v>15.184265328556414</v>
      </c>
      <c r="W7616" s="21">
        <f t="shared" si="2136"/>
        <v>149.9440663321391</v>
      </c>
      <c r="X7616" s="21">
        <f t="shared" si="2137"/>
        <v>-696.63301705824813</v>
      </c>
      <c r="Y7616" s="21">
        <f t="shared" si="2138"/>
        <v>-643.63301705824813</v>
      </c>
      <c r="Z7616" s="21">
        <f t="shared" si="2146"/>
        <v>-204.02042495380368</v>
      </c>
      <c r="AA7616" s="21">
        <f t="shared" si="2139"/>
        <v>0</v>
      </c>
      <c r="AB7616" s="21">
        <f t="shared" si="2140"/>
        <v>-204.02042495380368</v>
      </c>
      <c r="AC7616" s="21">
        <f t="shared" si="2141"/>
        <v>66.02</v>
      </c>
      <c r="AD7616" s="21">
        <f t="shared" si="2147"/>
        <v>-204.02042495380368</v>
      </c>
      <c r="AE7616" s="21" t="str">
        <f t="shared" si="2142"/>
        <v>11/13/11:00</v>
      </c>
    </row>
    <row r="7617" spans="2:31">
      <c r="B7617" s="37">
        <v>11</v>
      </c>
      <c r="C7617" s="38">
        <v>13</v>
      </c>
      <c r="D7617" s="39">
        <v>12</v>
      </c>
      <c r="E7617" s="17">
        <v>20.6</v>
      </c>
      <c r="F7617" s="17">
        <v>60</v>
      </c>
      <c r="G7617" s="17">
        <v>880</v>
      </c>
      <c r="H7617" s="37">
        <f t="shared" si="2130"/>
        <v>69.08</v>
      </c>
      <c r="I7617" s="37">
        <f>IF(H7617&lt;'Roof Calculator'!$G$8, 1, 0)</f>
        <v>0</v>
      </c>
      <c r="J7617" s="37">
        <f>IF(H7617&gt;='Roof Calculator'!$G$8, 1, 0)</f>
        <v>1</v>
      </c>
      <c r="K7617" s="37">
        <f t="shared" si="2131"/>
        <v>0</v>
      </c>
      <c r="L7617" s="37">
        <f t="shared" si="2132"/>
        <v>69.08</v>
      </c>
      <c r="M7617" s="37">
        <v>0</v>
      </c>
      <c r="N7617" s="37">
        <f t="shared" si="2133"/>
        <v>60</v>
      </c>
      <c r="O7617" s="37">
        <v>0</v>
      </c>
      <c r="P7617" s="37">
        <v>0</v>
      </c>
      <c r="Q7617" s="21">
        <f t="shared" si="2134"/>
        <v>39.790999999999997</v>
      </c>
      <c r="R7617" s="21">
        <f t="shared" si="2143"/>
        <v>317.45833333333798</v>
      </c>
      <c r="S7617" s="21">
        <f t="shared" si="2144"/>
        <v>-18.586121496282068</v>
      </c>
      <c r="T7617" s="21">
        <f t="shared" si="2135"/>
        <v>86.147999999999996</v>
      </c>
      <c r="U7617" s="37">
        <f>VLOOKUP(Time_Zone, 'LSTM LookUp'!$B$5:$D$8, 3, FALSE)</f>
        <v>-75</v>
      </c>
      <c r="V7617" s="21">
        <f t="shared" si="2145"/>
        <v>15.176588259099802</v>
      </c>
      <c r="W7617" s="21">
        <f t="shared" si="2136"/>
        <v>164.94214706477496</v>
      </c>
      <c r="X7617" s="21">
        <f t="shared" si="2137"/>
        <v>-798.41147855762119</v>
      </c>
      <c r="Y7617" s="21">
        <f t="shared" si="2138"/>
        <v>-738.41147855762119</v>
      </c>
      <c r="Z7617" s="21">
        <f t="shared" si="2146"/>
        <v>-234.06354188392822</v>
      </c>
      <c r="AA7617" s="21">
        <f t="shared" si="2139"/>
        <v>0</v>
      </c>
      <c r="AB7617" s="21">
        <f t="shared" si="2140"/>
        <v>-234.06354188392822</v>
      </c>
      <c r="AC7617" s="21">
        <f t="shared" si="2141"/>
        <v>69.08</v>
      </c>
      <c r="AD7617" s="21">
        <f t="shared" si="2147"/>
        <v>-234.06354188392822</v>
      </c>
      <c r="AE7617" s="21" t="str">
        <f t="shared" si="2142"/>
        <v>11/13/12:00</v>
      </c>
    </row>
    <row r="7618" spans="2:31">
      <c r="B7618" s="37">
        <v>11</v>
      </c>
      <c r="C7618" s="38">
        <v>13</v>
      </c>
      <c r="D7618" s="39">
        <v>13</v>
      </c>
      <c r="E7618" s="17">
        <v>21.7</v>
      </c>
      <c r="F7618" s="17">
        <v>62</v>
      </c>
      <c r="G7618" s="17">
        <v>896</v>
      </c>
      <c r="H7618" s="37">
        <f t="shared" si="2130"/>
        <v>71.06</v>
      </c>
      <c r="I7618" s="37">
        <f>IF(H7618&lt;'Roof Calculator'!$G$8, 1, 0)</f>
        <v>0</v>
      </c>
      <c r="J7618" s="37">
        <f>IF(H7618&gt;='Roof Calculator'!$G$8, 1, 0)</f>
        <v>1</v>
      </c>
      <c r="K7618" s="37">
        <f t="shared" si="2131"/>
        <v>0</v>
      </c>
      <c r="L7618" s="37">
        <f t="shared" si="2132"/>
        <v>71.06</v>
      </c>
      <c r="M7618" s="37">
        <v>0</v>
      </c>
      <c r="N7618" s="37">
        <f t="shared" si="2133"/>
        <v>62</v>
      </c>
      <c r="O7618" s="37">
        <v>0</v>
      </c>
      <c r="P7618" s="37">
        <v>0</v>
      </c>
      <c r="Q7618" s="21">
        <f t="shared" si="2134"/>
        <v>39.790999999999997</v>
      </c>
      <c r="R7618" s="21">
        <f t="shared" si="2143"/>
        <v>317.50000000000466</v>
      </c>
      <c r="S7618" s="21">
        <f t="shared" si="2144"/>
        <v>-18.596447732922748</v>
      </c>
      <c r="T7618" s="21">
        <f t="shared" si="2135"/>
        <v>86.147999999999996</v>
      </c>
      <c r="U7618" s="37">
        <f>VLOOKUP(Time_Zone, 'LSTM LookUp'!$B$5:$D$8, 3, FALSE)</f>
        <v>-75</v>
      </c>
      <c r="V7618" s="21">
        <f t="shared" si="2145"/>
        <v>15.168888771402319</v>
      </c>
      <c r="W7618" s="21">
        <f t="shared" si="2136"/>
        <v>179.9402221928506</v>
      </c>
      <c r="X7618" s="21">
        <f t="shared" si="2137"/>
        <v>-835.39257465941853</v>
      </c>
      <c r="Y7618" s="21">
        <f t="shared" si="2138"/>
        <v>-773.39257465941853</v>
      </c>
      <c r="Z7618" s="21">
        <f t="shared" si="2146"/>
        <v>-245.15193838145078</v>
      </c>
      <c r="AA7618" s="21">
        <f t="shared" si="2139"/>
        <v>0</v>
      </c>
      <c r="AB7618" s="21">
        <f t="shared" si="2140"/>
        <v>-245.15193838145078</v>
      </c>
      <c r="AC7618" s="21">
        <f t="shared" si="2141"/>
        <v>71.06</v>
      </c>
      <c r="AD7618" s="21">
        <f t="shared" si="2147"/>
        <v>-245.15193838145078</v>
      </c>
      <c r="AE7618" s="21" t="str">
        <f t="shared" si="2142"/>
        <v>11/13/13:00</v>
      </c>
    </row>
    <row r="7619" spans="2:31">
      <c r="B7619" s="37">
        <v>11</v>
      </c>
      <c r="C7619" s="38">
        <v>13</v>
      </c>
      <c r="D7619" s="39">
        <v>14</v>
      </c>
      <c r="E7619" s="17">
        <v>22.2</v>
      </c>
      <c r="F7619" s="17">
        <v>60</v>
      </c>
      <c r="G7619" s="17">
        <v>886</v>
      </c>
      <c r="H7619" s="37">
        <f t="shared" si="2130"/>
        <v>71.959999999999994</v>
      </c>
      <c r="I7619" s="37">
        <f>IF(H7619&lt;'Roof Calculator'!$G$8, 1, 0)</f>
        <v>0</v>
      </c>
      <c r="J7619" s="37">
        <f>IF(H7619&gt;='Roof Calculator'!$G$8, 1, 0)</f>
        <v>1</v>
      </c>
      <c r="K7619" s="37">
        <f t="shared" si="2131"/>
        <v>0</v>
      </c>
      <c r="L7619" s="37">
        <f t="shared" si="2132"/>
        <v>71.959999999999994</v>
      </c>
      <c r="M7619" s="37">
        <v>0</v>
      </c>
      <c r="N7619" s="37">
        <f t="shared" si="2133"/>
        <v>60</v>
      </c>
      <c r="O7619" s="37">
        <v>0</v>
      </c>
      <c r="P7619" s="37">
        <v>0</v>
      </c>
      <c r="Q7619" s="21">
        <f t="shared" si="2134"/>
        <v>39.790999999999997</v>
      </c>
      <c r="R7619" s="21">
        <f t="shared" si="2143"/>
        <v>317.54166666667135</v>
      </c>
      <c r="S7619" s="21">
        <f t="shared" si="2144"/>
        <v>-18.606764677325906</v>
      </c>
      <c r="T7619" s="21">
        <f t="shared" si="2135"/>
        <v>86.147999999999996</v>
      </c>
      <c r="U7619" s="37">
        <f>VLOOKUP(Time_Zone, 'LSTM LookUp'!$B$5:$D$8, 3, FALSE)</f>
        <v>-75</v>
      </c>
      <c r="V7619" s="21">
        <f t="shared" si="2145"/>
        <v>15.161166875623906</v>
      </c>
      <c r="W7619" s="21">
        <f t="shared" si="2136"/>
        <v>194.93829171890596</v>
      </c>
      <c r="X7619" s="21">
        <f t="shared" si="2137"/>
        <v>-804.32171048047201</v>
      </c>
      <c r="Y7619" s="21">
        <f t="shared" si="2138"/>
        <v>-744.32171048047201</v>
      </c>
      <c r="Z7619" s="21">
        <f t="shared" si="2146"/>
        <v>-235.93698217757066</v>
      </c>
      <c r="AA7619" s="21">
        <f t="shared" si="2139"/>
        <v>0</v>
      </c>
      <c r="AB7619" s="21">
        <f t="shared" si="2140"/>
        <v>-235.93698217757066</v>
      </c>
      <c r="AC7619" s="21">
        <f t="shared" si="2141"/>
        <v>71.959999999999994</v>
      </c>
      <c r="AD7619" s="21">
        <f t="shared" si="2147"/>
        <v>-235.93698217757066</v>
      </c>
      <c r="AE7619" s="21" t="str">
        <f t="shared" si="2142"/>
        <v>11/13/14:00</v>
      </c>
    </row>
    <row r="7620" spans="2:31">
      <c r="B7620" s="37">
        <v>11</v>
      </c>
      <c r="C7620" s="38">
        <v>13</v>
      </c>
      <c r="D7620" s="39">
        <v>15</v>
      </c>
      <c r="E7620" s="17">
        <v>21.7</v>
      </c>
      <c r="F7620" s="17">
        <v>53</v>
      </c>
      <c r="G7620" s="17">
        <v>845</v>
      </c>
      <c r="H7620" s="37">
        <f t="shared" si="2130"/>
        <v>71.06</v>
      </c>
      <c r="I7620" s="37">
        <f>IF(H7620&lt;'Roof Calculator'!$G$8, 1, 0)</f>
        <v>0</v>
      </c>
      <c r="J7620" s="37">
        <f>IF(H7620&gt;='Roof Calculator'!$G$8, 1, 0)</f>
        <v>1</v>
      </c>
      <c r="K7620" s="37">
        <f t="shared" si="2131"/>
        <v>0</v>
      </c>
      <c r="L7620" s="37">
        <f t="shared" si="2132"/>
        <v>71.06</v>
      </c>
      <c r="M7620" s="37">
        <v>0</v>
      </c>
      <c r="N7620" s="37">
        <f t="shared" si="2133"/>
        <v>53</v>
      </c>
      <c r="O7620" s="37">
        <v>0</v>
      </c>
      <c r="P7620" s="37">
        <v>0</v>
      </c>
      <c r="Q7620" s="21">
        <f t="shared" si="2134"/>
        <v>39.790999999999997</v>
      </c>
      <c r="R7620" s="21">
        <f t="shared" si="2143"/>
        <v>317.58333333333803</v>
      </c>
      <c r="S7620" s="21">
        <f t="shared" si="2144"/>
        <v>-18.617072322828346</v>
      </c>
      <c r="T7620" s="21">
        <f t="shared" si="2135"/>
        <v>86.147999999999996</v>
      </c>
      <c r="U7620" s="37">
        <f>VLOOKUP(Time_Zone, 'LSTM LookUp'!$B$5:$D$8, 3, FALSE)</f>
        <v>-75</v>
      </c>
      <c r="V7620" s="21">
        <f t="shared" si="2145"/>
        <v>15.153422581966071</v>
      </c>
      <c r="W7620" s="21">
        <f t="shared" si="2136"/>
        <v>209.93635564549152</v>
      </c>
      <c r="X7620" s="21">
        <f t="shared" si="2137"/>
        <v>-705.85813616617304</v>
      </c>
      <c r="Y7620" s="21">
        <f t="shared" si="2138"/>
        <v>-652.85813616617304</v>
      </c>
      <c r="Z7620" s="21">
        <f t="shared" si="2146"/>
        <v>-206.94462658853422</v>
      </c>
      <c r="AA7620" s="21">
        <f t="shared" si="2139"/>
        <v>0</v>
      </c>
      <c r="AB7620" s="21">
        <f t="shared" si="2140"/>
        <v>-206.94462658853422</v>
      </c>
      <c r="AC7620" s="21">
        <f t="shared" si="2141"/>
        <v>71.06</v>
      </c>
      <c r="AD7620" s="21">
        <f t="shared" si="2147"/>
        <v>-206.94462658853422</v>
      </c>
      <c r="AE7620" s="21" t="str">
        <f t="shared" si="2142"/>
        <v>11/13/15:00</v>
      </c>
    </row>
    <row r="7621" spans="2:31">
      <c r="B7621" s="37">
        <v>11</v>
      </c>
      <c r="C7621" s="38">
        <v>13</v>
      </c>
      <c r="D7621" s="39">
        <v>16</v>
      </c>
      <c r="E7621" s="17">
        <v>21.1</v>
      </c>
      <c r="F7621" s="17">
        <v>43</v>
      </c>
      <c r="G7621" s="17">
        <v>766</v>
      </c>
      <c r="H7621" s="37">
        <f t="shared" si="2130"/>
        <v>69.98</v>
      </c>
      <c r="I7621" s="37">
        <f>IF(H7621&lt;'Roof Calculator'!$G$8, 1, 0)</f>
        <v>0</v>
      </c>
      <c r="J7621" s="37">
        <f>IF(H7621&gt;='Roof Calculator'!$G$8, 1, 0)</f>
        <v>1</v>
      </c>
      <c r="K7621" s="37">
        <f t="shared" si="2131"/>
        <v>0</v>
      </c>
      <c r="L7621" s="37">
        <f t="shared" si="2132"/>
        <v>69.98</v>
      </c>
      <c r="M7621" s="37">
        <v>0</v>
      </c>
      <c r="N7621" s="37">
        <f t="shared" si="2133"/>
        <v>43</v>
      </c>
      <c r="O7621" s="37">
        <v>0</v>
      </c>
      <c r="P7621" s="37">
        <v>0</v>
      </c>
      <c r="Q7621" s="21">
        <f t="shared" si="2134"/>
        <v>39.790999999999997</v>
      </c>
      <c r="R7621" s="21">
        <f t="shared" si="2143"/>
        <v>317.62500000000472</v>
      </c>
      <c r="S7621" s="21">
        <f t="shared" si="2144"/>
        <v>-18.627370662770094</v>
      </c>
      <c r="T7621" s="21">
        <f t="shared" si="2135"/>
        <v>86.147999999999996</v>
      </c>
      <c r="U7621" s="37">
        <f>VLOOKUP(Time_Zone, 'LSTM LookUp'!$B$5:$D$8, 3, FALSE)</f>
        <v>-75</v>
      </c>
      <c r="V7621" s="21">
        <f t="shared" si="2145"/>
        <v>15.145655900671873</v>
      </c>
      <c r="W7621" s="21">
        <f t="shared" si="2136"/>
        <v>224.93441397516796</v>
      </c>
      <c r="X7621" s="21">
        <f t="shared" si="2137"/>
        <v>-551.42576951408023</v>
      </c>
      <c r="Y7621" s="21">
        <f t="shared" si="2138"/>
        <v>-508.42576951408023</v>
      </c>
      <c r="Z7621" s="21">
        <f t="shared" si="2146"/>
        <v>-161.16208896154237</v>
      </c>
      <c r="AA7621" s="21">
        <f t="shared" si="2139"/>
        <v>0</v>
      </c>
      <c r="AB7621" s="21">
        <f t="shared" si="2140"/>
        <v>-161.16208896154237</v>
      </c>
      <c r="AC7621" s="21">
        <f t="shared" si="2141"/>
        <v>69.98</v>
      </c>
      <c r="AD7621" s="21">
        <f t="shared" si="2147"/>
        <v>-161.16208896154237</v>
      </c>
      <c r="AE7621" s="21" t="str">
        <f t="shared" si="2142"/>
        <v>11/13/16:00</v>
      </c>
    </row>
    <row r="7622" spans="2:31">
      <c r="B7622" s="37">
        <v>11</v>
      </c>
      <c r="C7622" s="38">
        <v>13</v>
      </c>
      <c r="D7622" s="39">
        <v>17</v>
      </c>
      <c r="E7622" s="17">
        <v>20</v>
      </c>
      <c r="F7622" s="17">
        <v>30</v>
      </c>
      <c r="G7622" s="17">
        <v>570</v>
      </c>
      <c r="H7622" s="37">
        <f t="shared" si="2130"/>
        <v>68</v>
      </c>
      <c r="I7622" s="37">
        <f>IF(H7622&lt;'Roof Calculator'!$G$8, 1, 0)</f>
        <v>0</v>
      </c>
      <c r="J7622" s="37">
        <f>IF(H7622&gt;='Roof Calculator'!$G$8, 1, 0)</f>
        <v>1</v>
      </c>
      <c r="K7622" s="37">
        <f t="shared" si="2131"/>
        <v>0</v>
      </c>
      <c r="L7622" s="37">
        <f t="shared" si="2132"/>
        <v>68</v>
      </c>
      <c r="M7622" s="37">
        <v>0</v>
      </c>
      <c r="N7622" s="37">
        <f t="shared" si="2133"/>
        <v>30</v>
      </c>
      <c r="O7622" s="37">
        <v>0</v>
      </c>
      <c r="P7622" s="37">
        <v>0</v>
      </c>
      <c r="Q7622" s="21">
        <f t="shared" si="2134"/>
        <v>39.790999999999997</v>
      </c>
      <c r="R7622" s="21">
        <f t="shared" si="2143"/>
        <v>317.6666666666714</v>
      </c>
      <c r="S7622" s="21">
        <f t="shared" si="2144"/>
        <v>-18.637659690494285</v>
      </c>
      <c r="T7622" s="21">
        <f t="shared" si="2135"/>
        <v>86.147999999999996</v>
      </c>
      <c r="U7622" s="37">
        <f>VLOOKUP(Time_Zone, 'LSTM LookUp'!$B$5:$D$8, 3, FALSE)</f>
        <v>-75</v>
      </c>
      <c r="V7622" s="21">
        <f t="shared" si="2145"/>
        <v>15.137866842025959</v>
      </c>
      <c r="W7622" s="21">
        <f t="shared" si="2136"/>
        <v>239.9324667105065</v>
      </c>
      <c r="X7622" s="21">
        <f t="shared" si="2137"/>
        <v>-324.51040176635433</v>
      </c>
      <c r="Y7622" s="21">
        <f t="shared" si="2138"/>
        <v>-294.51040176635433</v>
      </c>
      <c r="Z7622" s="21">
        <f t="shared" si="2146"/>
        <v>-93.354653551356463</v>
      </c>
      <c r="AA7622" s="21">
        <f t="shared" si="2139"/>
        <v>0</v>
      </c>
      <c r="AB7622" s="21">
        <f t="shared" si="2140"/>
        <v>-93.354653551356463</v>
      </c>
      <c r="AC7622" s="21">
        <f t="shared" si="2141"/>
        <v>68</v>
      </c>
      <c r="AD7622" s="21">
        <f t="shared" si="2147"/>
        <v>-93.354653551356463</v>
      </c>
      <c r="AE7622" s="21" t="str">
        <f t="shared" si="2142"/>
        <v>11/13/17:00</v>
      </c>
    </row>
    <row r="7623" spans="2:31">
      <c r="B7623" s="37">
        <v>11</v>
      </c>
      <c r="C7623" s="38">
        <v>13</v>
      </c>
      <c r="D7623" s="39">
        <v>18</v>
      </c>
      <c r="E7623" s="17">
        <v>17.2</v>
      </c>
      <c r="F7623" s="17">
        <v>11</v>
      </c>
      <c r="G7623" s="17">
        <v>117</v>
      </c>
      <c r="H7623" s="37">
        <f t="shared" si="2130"/>
        <v>62.959999999999994</v>
      </c>
      <c r="I7623" s="37">
        <f>IF(H7623&lt;'Roof Calculator'!$G$8, 1, 0)</f>
        <v>0</v>
      </c>
      <c r="J7623" s="37">
        <f>IF(H7623&gt;='Roof Calculator'!$G$8, 1, 0)</f>
        <v>1</v>
      </c>
      <c r="K7623" s="37">
        <f t="shared" si="2131"/>
        <v>0</v>
      </c>
      <c r="L7623" s="37">
        <f t="shared" si="2132"/>
        <v>62.959999999999994</v>
      </c>
      <c r="M7623" s="37">
        <v>0</v>
      </c>
      <c r="N7623" s="37">
        <f t="shared" si="2133"/>
        <v>11</v>
      </c>
      <c r="O7623" s="37">
        <v>0</v>
      </c>
      <c r="P7623" s="37">
        <v>0</v>
      </c>
      <c r="Q7623" s="21">
        <f t="shared" si="2134"/>
        <v>39.790999999999997</v>
      </c>
      <c r="R7623" s="21">
        <f t="shared" si="2143"/>
        <v>317.70833333333809</v>
      </c>
      <c r="S7623" s="21">
        <f t="shared" si="2144"/>
        <v>-18.647939399347376</v>
      </c>
      <c r="T7623" s="21">
        <f t="shared" si="2135"/>
        <v>86.147999999999996</v>
      </c>
      <c r="U7623" s="37">
        <f>VLOOKUP(Time_Zone, 'LSTM LookUp'!$B$5:$D$8, 3, FALSE)</f>
        <v>-75</v>
      </c>
      <c r="V7623" s="21">
        <f t="shared" si="2145"/>
        <v>15.130055416354438</v>
      </c>
      <c r="W7623" s="21">
        <f t="shared" si="2136"/>
        <v>254.93051385408859</v>
      </c>
      <c r="X7623" s="21">
        <f t="shared" si="2137"/>
        <v>-46.088929953819097</v>
      </c>
      <c r="Y7623" s="21">
        <f t="shared" si="2138"/>
        <v>-35.088929953819097</v>
      </c>
      <c r="Z7623" s="21">
        <f t="shared" si="2146"/>
        <v>-11.122577945227683</v>
      </c>
      <c r="AA7623" s="21">
        <f t="shared" si="2139"/>
        <v>0</v>
      </c>
      <c r="AB7623" s="21">
        <f t="shared" si="2140"/>
        <v>-11.122577945227683</v>
      </c>
      <c r="AC7623" s="21">
        <f t="shared" si="2141"/>
        <v>62.959999999999994</v>
      </c>
      <c r="AD7623" s="21">
        <f t="shared" si="2147"/>
        <v>-11.122577945227683</v>
      </c>
      <c r="AE7623" s="21" t="str">
        <f t="shared" si="2142"/>
        <v>11/13/18:00</v>
      </c>
    </row>
    <row r="7624" spans="2:31">
      <c r="B7624" s="37">
        <v>11</v>
      </c>
      <c r="C7624" s="38">
        <v>13</v>
      </c>
      <c r="D7624" s="39">
        <v>19</v>
      </c>
      <c r="E7624" s="17">
        <v>16.7</v>
      </c>
      <c r="F7624" s="17">
        <v>0</v>
      </c>
      <c r="G7624" s="17">
        <v>0</v>
      </c>
      <c r="H7624" s="37">
        <f t="shared" si="2130"/>
        <v>62.059999999999995</v>
      </c>
      <c r="I7624" s="37">
        <f>IF(H7624&lt;'Roof Calculator'!$G$8, 1, 0)</f>
        <v>0</v>
      </c>
      <c r="J7624" s="37">
        <f>IF(H7624&gt;='Roof Calculator'!$G$8, 1, 0)</f>
        <v>1</v>
      </c>
      <c r="K7624" s="37">
        <f t="shared" si="2131"/>
        <v>0</v>
      </c>
      <c r="L7624" s="37">
        <f t="shared" si="2132"/>
        <v>62.059999999999995</v>
      </c>
      <c r="M7624" s="37">
        <v>0</v>
      </c>
      <c r="N7624" s="37">
        <f t="shared" si="2133"/>
        <v>0</v>
      </c>
      <c r="O7624" s="37">
        <v>0</v>
      </c>
      <c r="P7624" s="37">
        <v>0</v>
      </c>
      <c r="Q7624" s="21">
        <f t="shared" si="2134"/>
        <v>39.790999999999997</v>
      </c>
      <c r="R7624" s="21">
        <f t="shared" si="2143"/>
        <v>317.75000000000477</v>
      </c>
      <c r="S7624" s="21">
        <f t="shared" si="2144"/>
        <v>-18.658209782678941</v>
      </c>
      <c r="T7624" s="21">
        <f t="shared" si="2135"/>
        <v>86.147999999999996</v>
      </c>
      <c r="U7624" s="37">
        <f>VLOOKUP(Time_Zone, 'LSTM LookUp'!$B$5:$D$8, 3, FALSE)</f>
        <v>-75</v>
      </c>
      <c r="V7624" s="21">
        <f t="shared" si="2145"/>
        <v>15.122221634024994</v>
      </c>
      <c r="W7624" s="21">
        <f t="shared" si="2136"/>
        <v>269.92855540850621</v>
      </c>
      <c r="X7624" s="21">
        <f t="shared" si="2137"/>
        <v>0</v>
      </c>
      <c r="Y7624" s="21">
        <f t="shared" si="2138"/>
        <v>0</v>
      </c>
      <c r="Z7624" s="21">
        <f t="shared" si="2146"/>
        <v>0</v>
      </c>
      <c r="AA7624" s="21">
        <f t="shared" si="2139"/>
        <v>0</v>
      </c>
      <c r="AB7624" s="21">
        <f t="shared" si="2140"/>
        <v>0</v>
      </c>
      <c r="AC7624" s="21">
        <f t="shared" si="2141"/>
        <v>62.059999999999995</v>
      </c>
      <c r="AD7624" s="21">
        <f t="shared" si="2147"/>
        <v>0</v>
      </c>
      <c r="AE7624" s="21" t="str">
        <f t="shared" si="2142"/>
        <v>11/13/19:00</v>
      </c>
    </row>
    <row r="7625" spans="2:31">
      <c r="B7625" s="37">
        <v>11</v>
      </c>
      <c r="C7625" s="38">
        <v>13</v>
      </c>
      <c r="D7625" s="39">
        <v>20</v>
      </c>
      <c r="E7625" s="17">
        <v>14.4</v>
      </c>
      <c r="F7625" s="17">
        <v>0</v>
      </c>
      <c r="G7625" s="17">
        <v>0</v>
      </c>
      <c r="H7625" s="37">
        <f t="shared" si="2130"/>
        <v>57.92</v>
      </c>
      <c r="I7625" s="37">
        <f>IF(H7625&lt;'Roof Calculator'!$G$8, 1, 0)</f>
        <v>0</v>
      </c>
      <c r="J7625" s="37">
        <f>IF(H7625&gt;='Roof Calculator'!$G$8, 1, 0)</f>
        <v>1</v>
      </c>
      <c r="K7625" s="37">
        <f t="shared" si="2131"/>
        <v>0</v>
      </c>
      <c r="L7625" s="37">
        <f t="shared" si="2132"/>
        <v>57.92</v>
      </c>
      <c r="M7625" s="37">
        <v>0</v>
      </c>
      <c r="N7625" s="37">
        <f t="shared" si="2133"/>
        <v>0</v>
      </c>
      <c r="O7625" s="37">
        <v>0</v>
      </c>
      <c r="P7625" s="37">
        <v>0</v>
      </c>
      <c r="Q7625" s="21">
        <f t="shared" si="2134"/>
        <v>39.790999999999997</v>
      </c>
      <c r="R7625" s="21">
        <f t="shared" si="2143"/>
        <v>317.79166666667146</v>
      </c>
      <c r="S7625" s="21">
        <f t="shared" si="2144"/>
        <v>-18.668470833841837</v>
      </c>
      <c r="T7625" s="21">
        <f t="shared" si="2135"/>
        <v>86.147999999999996</v>
      </c>
      <c r="U7625" s="37">
        <f>VLOOKUP(Time_Zone, 'LSTM LookUp'!$B$5:$D$8, 3, FALSE)</f>
        <v>-75</v>
      </c>
      <c r="V7625" s="21">
        <f t="shared" si="2145"/>
        <v>15.114365505446758</v>
      </c>
      <c r="W7625" s="21">
        <f t="shared" si="2136"/>
        <v>284.92659137636167</v>
      </c>
      <c r="X7625" s="21">
        <f t="shared" si="2137"/>
        <v>0</v>
      </c>
      <c r="Y7625" s="21">
        <f t="shared" si="2138"/>
        <v>0</v>
      </c>
      <c r="Z7625" s="21">
        <f t="shared" si="2146"/>
        <v>0</v>
      </c>
      <c r="AA7625" s="21">
        <f t="shared" si="2139"/>
        <v>0</v>
      </c>
      <c r="AB7625" s="21">
        <f t="shared" si="2140"/>
        <v>0</v>
      </c>
      <c r="AC7625" s="21">
        <f t="shared" si="2141"/>
        <v>57.92</v>
      </c>
      <c r="AD7625" s="21">
        <f t="shared" si="2147"/>
        <v>0</v>
      </c>
      <c r="AE7625" s="21" t="str">
        <f t="shared" si="2142"/>
        <v>11/13/20:00</v>
      </c>
    </row>
    <row r="7626" spans="2:31">
      <c r="B7626" s="37">
        <v>11</v>
      </c>
      <c r="C7626" s="38">
        <v>13</v>
      </c>
      <c r="D7626" s="39">
        <v>21</v>
      </c>
      <c r="E7626" s="17">
        <v>15.6</v>
      </c>
      <c r="F7626" s="17">
        <v>0</v>
      </c>
      <c r="G7626" s="17">
        <v>0</v>
      </c>
      <c r="H7626" s="37">
        <f t="shared" si="2130"/>
        <v>60.08</v>
      </c>
      <c r="I7626" s="37">
        <f>IF(H7626&lt;'Roof Calculator'!$G$8, 1, 0)</f>
        <v>0</v>
      </c>
      <c r="J7626" s="37">
        <f>IF(H7626&gt;='Roof Calculator'!$G$8, 1, 0)</f>
        <v>1</v>
      </c>
      <c r="K7626" s="37">
        <f t="shared" si="2131"/>
        <v>0</v>
      </c>
      <c r="L7626" s="37">
        <f t="shared" si="2132"/>
        <v>60.08</v>
      </c>
      <c r="M7626" s="37">
        <v>0</v>
      </c>
      <c r="N7626" s="37">
        <f t="shared" si="2133"/>
        <v>0</v>
      </c>
      <c r="O7626" s="37">
        <v>0</v>
      </c>
      <c r="P7626" s="37">
        <v>0</v>
      </c>
      <c r="Q7626" s="21">
        <f t="shared" si="2134"/>
        <v>39.790999999999997</v>
      </c>
      <c r="R7626" s="21">
        <f t="shared" si="2143"/>
        <v>317.83333333333815</v>
      </c>
      <c r="S7626" s="21">
        <f t="shared" si="2144"/>
        <v>-18.678722546192148</v>
      </c>
      <c r="T7626" s="21">
        <f t="shared" si="2135"/>
        <v>86.147999999999996</v>
      </c>
      <c r="U7626" s="37">
        <f>VLOOKUP(Time_Zone, 'LSTM LookUp'!$B$5:$D$8, 3, FALSE)</f>
        <v>-75</v>
      </c>
      <c r="V7626" s="21">
        <f t="shared" si="2145"/>
        <v>15.106487041070334</v>
      </c>
      <c r="W7626" s="21">
        <f t="shared" si="2136"/>
        <v>299.9246217602676</v>
      </c>
      <c r="X7626" s="21">
        <f t="shared" si="2137"/>
        <v>0</v>
      </c>
      <c r="Y7626" s="21">
        <f t="shared" si="2138"/>
        <v>0</v>
      </c>
      <c r="Z7626" s="21">
        <f t="shared" si="2146"/>
        <v>0</v>
      </c>
      <c r="AA7626" s="21">
        <f t="shared" si="2139"/>
        <v>0</v>
      </c>
      <c r="AB7626" s="21">
        <f t="shared" si="2140"/>
        <v>0</v>
      </c>
      <c r="AC7626" s="21">
        <f t="shared" si="2141"/>
        <v>60.08</v>
      </c>
      <c r="AD7626" s="21">
        <f t="shared" si="2147"/>
        <v>0</v>
      </c>
      <c r="AE7626" s="21" t="str">
        <f t="shared" si="2142"/>
        <v>11/13/21:00</v>
      </c>
    </row>
    <row r="7627" spans="2:31">
      <c r="B7627" s="37">
        <v>11</v>
      </c>
      <c r="C7627" s="38">
        <v>13</v>
      </c>
      <c r="D7627" s="39">
        <v>22</v>
      </c>
      <c r="E7627" s="17">
        <v>15.6</v>
      </c>
      <c r="F7627" s="17">
        <v>0</v>
      </c>
      <c r="G7627" s="17">
        <v>0</v>
      </c>
      <c r="H7627" s="37">
        <f t="shared" si="2130"/>
        <v>60.08</v>
      </c>
      <c r="I7627" s="37">
        <f>IF(H7627&lt;'Roof Calculator'!$G$8, 1, 0)</f>
        <v>0</v>
      </c>
      <c r="J7627" s="37">
        <f>IF(H7627&gt;='Roof Calculator'!$G$8, 1, 0)</f>
        <v>1</v>
      </c>
      <c r="K7627" s="37">
        <f t="shared" si="2131"/>
        <v>0</v>
      </c>
      <c r="L7627" s="37">
        <f t="shared" si="2132"/>
        <v>60.08</v>
      </c>
      <c r="M7627" s="37">
        <v>0</v>
      </c>
      <c r="N7627" s="37">
        <f t="shared" si="2133"/>
        <v>0</v>
      </c>
      <c r="O7627" s="37">
        <v>0</v>
      </c>
      <c r="P7627" s="37">
        <v>0</v>
      </c>
      <c r="Q7627" s="21">
        <f t="shared" si="2134"/>
        <v>39.790999999999997</v>
      </c>
      <c r="R7627" s="21">
        <f t="shared" si="2143"/>
        <v>317.87500000000483</v>
      </c>
      <c r="S7627" s="21">
        <f t="shared" si="2144"/>
        <v>-18.688964913089151</v>
      </c>
      <c r="T7627" s="21">
        <f t="shared" si="2135"/>
        <v>86.147999999999996</v>
      </c>
      <c r="U7627" s="37">
        <f>VLOOKUP(Time_Zone, 'LSTM LookUp'!$B$5:$D$8, 3, FALSE)</f>
        <v>-75</v>
      </c>
      <c r="V7627" s="21">
        <f t="shared" si="2145"/>
        <v>15.098586251387829</v>
      </c>
      <c r="W7627" s="21">
        <f t="shared" si="2136"/>
        <v>314.92264656284698</v>
      </c>
      <c r="X7627" s="21">
        <f t="shared" si="2137"/>
        <v>0</v>
      </c>
      <c r="Y7627" s="21">
        <f t="shared" si="2138"/>
        <v>0</v>
      </c>
      <c r="Z7627" s="21">
        <f t="shared" si="2146"/>
        <v>0</v>
      </c>
      <c r="AA7627" s="21">
        <f t="shared" si="2139"/>
        <v>0</v>
      </c>
      <c r="AB7627" s="21">
        <f t="shared" si="2140"/>
        <v>0</v>
      </c>
      <c r="AC7627" s="21">
        <f t="shared" si="2141"/>
        <v>60.08</v>
      </c>
      <c r="AD7627" s="21">
        <f t="shared" si="2147"/>
        <v>0</v>
      </c>
      <c r="AE7627" s="21" t="str">
        <f t="shared" si="2142"/>
        <v>11/13/22:00</v>
      </c>
    </row>
    <row r="7628" spans="2:31">
      <c r="B7628" s="37">
        <v>11</v>
      </c>
      <c r="C7628" s="38">
        <v>13</v>
      </c>
      <c r="D7628" s="39">
        <v>23</v>
      </c>
      <c r="E7628" s="17">
        <v>13.3</v>
      </c>
      <c r="F7628" s="17">
        <v>0</v>
      </c>
      <c r="G7628" s="17">
        <v>0</v>
      </c>
      <c r="H7628" s="37">
        <f t="shared" si="2130"/>
        <v>55.94</v>
      </c>
      <c r="I7628" s="37">
        <f>IF(H7628&lt;'Roof Calculator'!$G$8, 1, 0)</f>
        <v>0</v>
      </c>
      <c r="J7628" s="37">
        <f>IF(H7628&gt;='Roof Calculator'!$G$8, 1, 0)</f>
        <v>1</v>
      </c>
      <c r="K7628" s="37">
        <f t="shared" si="2131"/>
        <v>0</v>
      </c>
      <c r="L7628" s="37">
        <f t="shared" si="2132"/>
        <v>55.94</v>
      </c>
      <c r="M7628" s="37">
        <v>0</v>
      </c>
      <c r="N7628" s="37">
        <f t="shared" si="2133"/>
        <v>0</v>
      </c>
      <c r="O7628" s="37">
        <v>0</v>
      </c>
      <c r="P7628" s="37">
        <v>0</v>
      </c>
      <c r="Q7628" s="21">
        <f t="shared" si="2134"/>
        <v>39.790999999999997</v>
      </c>
      <c r="R7628" s="21">
        <f t="shared" si="2143"/>
        <v>317.91666666667152</v>
      </c>
      <c r="S7628" s="21">
        <f t="shared" si="2144"/>
        <v>-18.699197927895476</v>
      </c>
      <c r="T7628" s="21">
        <f t="shared" si="2135"/>
        <v>86.147999999999996</v>
      </c>
      <c r="U7628" s="37">
        <f>VLOOKUP(Time_Zone, 'LSTM LookUp'!$B$5:$D$8, 3, FALSE)</f>
        <v>-75</v>
      </c>
      <c r="V7628" s="21">
        <f t="shared" si="2145"/>
        <v>15.090663146932702</v>
      </c>
      <c r="W7628" s="21">
        <f t="shared" si="2136"/>
        <v>329.92066578673314</v>
      </c>
      <c r="X7628" s="21">
        <f t="shared" si="2137"/>
        <v>0</v>
      </c>
      <c r="Y7628" s="21">
        <f t="shared" si="2138"/>
        <v>0</v>
      </c>
      <c r="Z7628" s="21">
        <f t="shared" si="2146"/>
        <v>0</v>
      </c>
      <c r="AA7628" s="21">
        <f t="shared" si="2139"/>
        <v>0</v>
      </c>
      <c r="AB7628" s="21">
        <f t="shared" si="2140"/>
        <v>0</v>
      </c>
      <c r="AC7628" s="21">
        <f t="shared" si="2141"/>
        <v>55.94</v>
      </c>
      <c r="AD7628" s="21">
        <f t="shared" si="2147"/>
        <v>0</v>
      </c>
      <c r="AE7628" s="21" t="str">
        <f t="shared" si="2142"/>
        <v>11/13/23:00</v>
      </c>
    </row>
    <row r="7629" spans="2:31">
      <c r="B7629" s="37">
        <v>11</v>
      </c>
      <c r="C7629" s="38">
        <v>13</v>
      </c>
      <c r="D7629" s="39">
        <v>24</v>
      </c>
      <c r="E7629" s="17">
        <v>13.3</v>
      </c>
      <c r="F7629" s="17">
        <v>0</v>
      </c>
      <c r="G7629" s="17">
        <v>0</v>
      </c>
      <c r="H7629" s="37">
        <f t="shared" si="2130"/>
        <v>55.94</v>
      </c>
      <c r="I7629" s="37">
        <f>IF(H7629&lt;'Roof Calculator'!$G$8, 1, 0)</f>
        <v>0</v>
      </c>
      <c r="J7629" s="37">
        <f>IF(H7629&gt;='Roof Calculator'!$G$8, 1, 0)</f>
        <v>1</v>
      </c>
      <c r="K7629" s="37">
        <f t="shared" si="2131"/>
        <v>0</v>
      </c>
      <c r="L7629" s="37">
        <f t="shared" si="2132"/>
        <v>55.94</v>
      </c>
      <c r="M7629" s="37">
        <v>0</v>
      </c>
      <c r="N7629" s="37">
        <f t="shared" si="2133"/>
        <v>0</v>
      </c>
      <c r="O7629" s="37">
        <v>0</v>
      </c>
      <c r="P7629" s="37">
        <v>0</v>
      </c>
      <c r="Q7629" s="21">
        <f t="shared" si="2134"/>
        <v>39.790999999999997</v>
      </c>
      <c r="R7629" s="21">
        <f t="shared" si="2143"/>
        <v>317.9583333333382</v>
      </c>
      <c r="S7629" s="21">
        <f t="shared" si="2144"/>
        <v>-18.709421583976912</v>
      </c>
      <c r="T7629" s="21">
        <f t="shared" si="2135"/>
        <v>86.147999999999996</v>
      </c>
      <c r="U7629" s="37">
        <f>VLOOKUP(Time_Zone, 'LSTM LookUp'!$B$5:$D$8, 3, FALSE)</f>
        <v>-75</v>
      </c>
      <c r="V7629" s="21">
        <f t="shared" si="2145"/>
        <v>15.082717738279902</v>
      </c>
      <c r="W7629" s="21">
        <f t="shared" si="2136"/>
        <v>344.91867943456998</v>
      </c>
      <c r="X7629" s="21">
        <f t="shared" si="2137"/>
        <v>0</v>
      </c>
      <c r="Y7629" s="21">
        <f t="shared" si="2138"/>
        <v>0</v>
      </c>
      <c r="Z7629" s="21">
        <f t="shared" si="2146"/>
        <v>0</v>
      </c>
      <c r="AA7629" s="21">
        <f t="shared" si="2139"/>
        <v>0</v>
      </c>
      <c r="AB7629" s="21">
        <f t="shared" si="2140"/>
        <v>0</v>
      </c>
      <c r="AC7629" s="21">
        <f t="shared" si="2141"/>
        <v>55.94</v>
      </c>
      <c r="AD7629" s="21">
        <f t="shared" si="2147"/>
        <v>0</v>
      </c>
      <c r="AE7629" s="21" t="str">
        <f t="shared" si="2142"/>
        <v>11/13/24:00</v>
      </c>
    </row>
    <row r="7630" spans="2:31">
      <c r="B7630" s="37">
        <v>11</v>
      </c>
      <c r="C7630" s="38">
        <v>14</v>
      </c>
      <c r="D7630" s="39">
        <v>1</v>
      </c>
      <c r="E7630" s="17">
        <v>12.2</v>
      </c>
      <c r="F7630" s="17">
        <v>0</v>
      </c>
      <c r="G7630" s="17">
        <v>0</v>
      </c>
      <c r="H7630" s="37">
        <f t="shared" si="2130"/>
        <v>53.96</v>
      </c>
      <c r="I7630" s="37">
        <f>IF(H7630&lt;'Roof Calculator'!$G$8, 1, 0)</f>
        <v>1</v>
      </c>
      <c r="J7630" s="37">
        <f>IF(H7630&gt;='Roof Calculator'!$G$8, 1, 0)</f>
        <v>0</v>
      </c>
      <c r="K7630" s="37">
        <f t="shared" si="2131"/>
        <v>53.96</v>
      </c>
      <c r="L7630" s="37">
        <f t="shared" si="2132"/>
        <v>0</v>
      </c>
      <c r="M7630" s="37">
        <v>0</v>
      </c>
      <c r="N7630" s="37">
        <f t="shared" si="2133"/>
        <v>0</v>
      </c>
      <c r="O7630" s="37">
        <v>0</v>
      </c>
      <c r="P7630" s="37">
        <v>0</v>
      </c>
      <c r="Q7630" s="21">
        <f t="shared" si="2134"/>
        <v>39.790999999999997</v>
      </c>
      <c r="R7630" s="21">
        <f t="shared" si="2143"/>
        <v>318.00000000000489</v>
      </c>
      <c r="S7630" s="21">
        <f t="shared" si="2144"/>
        <v>-18.719635874702583</v>
      </c>
      <c r="T7630" s="21">
        <f t="shared" si="2135"/>
        <v>86.147999999999996</v>
      </c>
      <c r="U7630" s="37">
        <f>VLOOKUP(Time_Zone, 'LSTM LookUp'!$B$5:$D$8, 3, FALSE)</f>
        <v>-75</v>
      </c>
      <c r="V7630" s="21">
        <f t="shared" si="2145"/>
        <v>15.07475003604573</v>
      </c>
      <c r="W7630" s="21">
        <f t="shared" si="2136"/>
        <v>-8.3312490988562971E-2</v>
      </c>
      <c r="X7630" s="21">
        <f t="shared" si="2137"/>
        <v>0</v>
      </c>
      <c r="Y7630" s="21">
        <f t="shared" si="2138"/>
        <v>0</v>
      </c>
      <c r="Z7630" s="21">
        <f t="shared" si="2146"/>
        <v>0</v>
      </c>
      <c r="AA7630" s="21">
        <f t="shared" si="2139"/>
        <v>0</v>
      </c>
      <c r="AB7630" s="21">
        <f t="shared" si="2140"/>
        <v>0</v>
      </c>
      <c r="AC7630" s="21">
        <f t="shared" si="2141"/>
        <v>0</v>
      </c>
      <c r="AD7630" s="21">
        <f t="shared" si="2147"/>
        <v>0</v>
      </c>
      <c r="AE7630" s="21" t="str">
        <f t="shared" si="2142"/>
        <v>11/14/1:00</v>
      </c>
    </row>
    <row r="7631" spans="2:31">
      <c r="B7631" s="37">
        <v>11</v>
      </c>
      <c r="C7631" s="38">
        <v>14</v>
      </c>
      <c r="D7631" s="39">
        <v>2</v>
      </c>
      <c r="E7631" s="17">
        <v>13.9</v>
      </c>
      <c r="F7631" s="17">
        <v>0</v>
      </c>
      <c r="G7631" s="17">
        <v>0</v>
      </c>
      <c r="H7631" s="37">
        <f t="shared" si="2130"/>
        <v>57.02</v>
      </c>
      <c r="I7631" s="37">
        <f>IF(H7631&lt;'Roof Calculator'!$G$8, 1, 0)</f>
        <v>0</v>
      </c>
      <c r="J7631" s="37">
        <f>IF(H7631&gt;='Roof Calculator'!$G$8, 1, 0)</f>
        <v>1</v>
      </c>
      <c r="K7631" s="37">
        <f t="shared" si="2131"/>
        <v>0</v>
      </c>
      <c r="L7631" s="37">
        <f t="shared" si="2132"/>
        <v>57.02</v>
      </c>
      <c r="M7631" s="37">
        <v>0</v>
      </c>
      <c r="N7631" s="37">
        <f t="shared" si="2133"/>
        <v>0</v>
      </c>
      <c r="O7631" s="37">
        <v>0</v>
      </c>
      <c r="P7631" s="37">
        <v>0</v>
      </c>
      <c r="Q7631" s="21">
        <f t="shared" si="2134"/>
        <v>39.790999999999997</v>
      </c>
      <c r="R7631" s="21">
        <f t="shared" si="2143"/>
        <v>318.04166666667157</v>
      </c>
      <c r="S7631" s="21">
        <f t="shared" si="2144"/>
        <v>-18.72984079344489</v>
      </c>
      <c r="T7631" s="21">
        <f t="shared" si="2135"/>
        <v>86.147999999999996</v>
      </c>
      <c r="U7631" s="37">
        <f>VLOOKUP(Time_Zone, 'LSTM LookUp'!$B$5:$D$8, 3, FALSE)</f>
        <v>-75</v>
      </c>
      <c r="V7631" s="21">
        <f t="shared" si="2145"/>
        <v>15.066760050887879</v>
      </c>
      <c r="W7631" s="21">
        <f t="shared" si="2136"/>
        <v>14.914690012721969</v>
      </c>
      <c r="X7631" s="21">
        <f t="shared" si="2137"/>
        <v>0</v>
      </c>
      <c r="Y7631" s="21">
        <f t="shared" si="2138"/>
        <v>0</v>
      </c>
      <c r="Z7631" s="21">
        <f t="shared" si="2146"/>
        <v>0</v>
      </c>
      <c r="AA7631" s="21">
        <f t="shared" si="2139"/>
        <v>0</v>
      </c>
      <c r="AB7631" s="21">
        <f t="shared" si="2140"/>
        <v>0</v>
      </c>
      <c r="AC7631" s="21">
        <f t="shared" si="2141"/>
        <v>57.02</v>
      </c>
      <c r="AD7631" s="21">
        <f t="shared" si="2147"/>
        <v>0</v>
      </c>
      <c r="AE7631" s="21" t="str">
        <f t="shared" si="2142"/>
        <v>11/14/2:00</v>
      </c>
    </row>
    <row r="7632" spans="2:31">
      <c r="B7632" s="37">
        <v>11</v>
      </c>
      <c r="C7632" s="38">
        <v>14</v>
      </c>
      <c r="D7632" s="39">
        <v>3</v>
      </c>
      <c r="E7632" s="17">
        <v>14.4</v>
      </c>
      <c r="F7632" s="17">
        <v>0</v>
      </c>
      <c r="G7632" s="17">
        <v>0</v>
      </c>
      <c r="H7632" s="37">
        <f t="shared" si="2130"/>
        <v>57.92</v>
      </c>
      <c r="I7632" s="37">
        <f>IF(H7632&lt;'Roof Calculator'!$G$8, 1, 0)</f>
        <v>0</v>
      </c>
      <c r="J7632" s="37">
        <f>IF(H7632&gt;='Roof Calculator'!$G$8, 1, 0)</f>
        <v>1</v>
      </c>
      <c r="K7632" s="37">
        <f t="shared" si="2131"/>
        <v>0</v>
      </c>
      <c r="L7632" s="37">
        <f t="shared" si="2132"/>
        <v>57.92</v>
      </c>
      <c r="M7632" s="37">
        <v>0</v>
      </c>
      <c r="N7632" s="37">
        <f t="shared" si="2133"/>
        <v>0</v>
      </c>
      <c r="O7632" s="37">
        <v>0</v>
      </c>
      <c r="P7632" s="37">
        <v>0</v>
      </c>
      <c r="Q7632" s="21">
        <f t="shared" si="2134"/>
        <v>39.790999999999997</v>
      </c>
      <c r="R7632" s="21">
        <f t="shared" si="2143"/>
        <v>318.08333333333826</v>
      </c>
      <c r="S7632" s="21">
        <f t="shared" si="2144"/>
        <v>-18.740036333579489</v>
      </c>
      <c r="T7632" s="21">
        <f t="shared" si="2135"/>
        <v>86.147999999999996</v>
      </c>
      <c r="U7632" s="37">
        <f>VLOOKUP(Time_Zone, 'LSTM LookUp'!$B$5:$D$8, 3, FALSE)</f>
        <v>-75</v>
      </c>
      <c r="V7632" s="21">
        <f t="shared" si="2145"/>
        <v>15.058747793505418</v>
      </c>
      <c r="W7632" s="21">
        <f t="shared" si="2136"/>
        <v>29.912686948376354</v>
      </c>
      <c r="X7632" s="21">
        <f t="shared" si="2137"/>
        <v>0</v>
      </c>
      <c r="Y7632" s="21">
        <f t="shared" si="2138"/>
        <v>0</v>
      </c>
      <c r="Z7632" s="21">
        <f t="shared" si="2146"/>
        <v>0</v>
      </c>
      <c r="AA7632" s="21">
        <f t="shared" si="2139"/>
        <v>0</v>
      </c>
      <c r="AB7632" s="21">
        <f t="shared" si="2140"/>
        <v>0</v>
      </c>
      <c r="AC7632" s="21">
        <f t="shared" si="2141"/>
        <v>57.92</v>
      </c>
      <c r="AD7632" s="21">
        <f t="shared" si="2147"/>
        <v>0</v>
      </c>
      <c r="AE7632" s="21" t="str">
        <f t="shared" si="2142"/>
        <v>11/14/3:00</v>
      </c>
    </row>
    <row r="7633" spans="2:31">
      <c r="B7633" s="37">
        <v>11</v>
      </c>
      <c r="C7633" s="38">
        <v>14</v>
      </c>
      <c r="D7633" s="39">
        <v>4</v>
      </c>
      <c r="E7633" s="17">
        <v>15.6</v>
      </c>
      <c r="F7633" s="17">
        <v>0</v>
      </c>
      <c r="G7633" s="17">
        <v>0</v>
      </c>
      <c r="H7633" s="37">
        <f t="shared" si="2130"/>
        <v>60.08</v>
      </c>
      <c r="I7633" s="37">
        <f>IF(H7633&lt;'Roof Calculator'!$G$8, 1, 0)</f>
        <v>0</v>
      </c>
      <c r="J7633" s="37">
        <f>IF(H7633&gt;='Roof Calculator'!$G$8, 1, 0)</f>
        <v>1</v>
      </c>
      <c r="K7633" s="37">
        <f t="shared" si="2131"/>
        <v>0</v>
      </c>
      <c r="L7633" s="37">
        <f t="shared" si="2132"/>
        <v>60.08</v>
      </c>
      <c r="M7633" s="37">
        <v>0</v>
      </c>
      <c r="N7633" s="37">
        <f t="shared" si="2133"/>
        <v>0</v>
      </c>
      <c r="O7633" s="37">
        <v>0</v>
      </c>
      <c r="P7633" s="37">
        <v>0</v>
      </c>
      <c r="Q7633" s="21">
        <f t="shared" si="2134"/>
        <v>39.790999999999997</v>
      </c>
      <c r="R7633" s="21">
        <f t="shared" si="2143"/>
        <v>318.12500000000495</v>
      </c>
      <c r="S7633" s="21">
        <f t="shared" si="2144"/>
        <v>-18.750222488485374</v>
      </c>
      <c r="T7633" s="21">
        <f t="shared" si="2135"/>
        <v>86.147999999999996</v>
      </c>
      <c r="U7633" s="37">
        <f>VLOOKUP(Time_Zone, 'LSTM LookUp'!$B$5:$D$8, 3, FALSE)</f>
        <v>-75</v>
      </c>
      <c r="V7633" s="21">
        <f t="shared" si="2145"/>
        <v>15.050713274638731</v>
      </c>
      <c r="W7633" s="21">
        <f t="shared" si="2136"/>
        <v>44.910678318659663</v>
      </c>
      <c r="X7633" s="21">
        <f t="shared" si="2137"/>
        <v>0</v>
      </c>
      <c r="Y7633" s="21">
        <f t="shared" si="2138"/>
        <v>0</v>
      </c>
      <c r="Z7633" s="21">
        <f t="shared" si="2146"/>
        <v>0</v>
      </c>
      <c r="AA7633" s="21">
        <f t="shared" si="2139"/>
        <v>0</v>
      </c>
      <c r="AB7633" s="21">
        <f t="shared" si="2140"/>
        <v>0</v>
      </c>
      <c r="AC7633" s="21">
        <f t="shared" si="2141"/>
        <v>60.08</v>
      </c>
      <c r="AD7633" s="21">
        <f t="shared" si="2147"/>
        <v>0</v>
      </c>
      <c r="AE7633" s="21" t="str">
        <f t="shared" si="2142"/>
        <v>11/14/4:00</v>
      </c>
    </row>
    <row r="7634" spans="2:31">
      <c r="B7634" s="37">
        <v>11</v>
      </c>
      <c r="C7634" s="38">
        <v>14</v>
      </c>
      <c r="D7634" s="39">
        <v>5</v>
      </c>
      <c r="E7634" s="17">
        <v>17.2</v>
      </c>
      <c r="F7634" s="17">
        <v>0</v>
      </c>
      <c r="G7634" s="17">
        <v>0</v>
      </c>
      <c r="H7634" s="37">
        <f t="shared" si="2130"/>
        <v>62.959999999999994</v>
      </c>
      <c r="I7634" s="37">
        <f>IF(H7634&lt;'Roof Calculator'!$G$8, 1, 0)</f>
        <v>0</v>
      </c>
      <c r="J7634" s="37">
        <f>IF(H7634&gt;='Roof Calculator'!$G$8, 1, 0)</f>
        <v>1</v>
      </c>
      <c r="K7634" s="37">
        <f t="shared" si="2131"/>
        <v>0</v>
      </c>
      <c r="L7634" s="37">
        <f t="shared" si="2132"/>
        <v>62.959999999999994</v>
      </c>
      <c r="M7634" s="37">
        <v>0</v>
      </c>
      <c r="N7634" s="37">
        <f t="shared" si="2133"/>
        <v>0</v>
      </c>
      <c r="O7634" s="37">
        <v>0</v>
      </c>
      <c r="P7634" s="37">
        <v>0</v>
      </c>
      <c r="Q7634" s="21">
        <f t="shared" si="2134"/>
        <v>39.790999999999997</v>
      </c>
      <c r="R7634" s="21">
        <f t="shared" si="2143"/>
        <v>318.16666666667163</v>
      </c>
      <c r="S7634" s="21">
        <f t="shared" si="2144"/>
        <v>-18.760399251544843</v>
      </c>
      <c r="T7634" s="21">
        <f t="shared" si="2135"/>
        <v>86.147999999999996</v>
      </c>
      <c r="U7634" s="37">
        <f>VLOOKUP(Time_Zone, 'LSTM LookUp'!$B$5:$D$8, 3, FALSE)</f>
        <v>-75</v>
      </c>
      <c r="V7634" s="21">
        <f t="shared" si="2145"/>
        <v>15.042656505069532</v>
      </c>
      <c r="W7634" s="21">
        <f t="shared" si="2136"/>
        <v>59.908664126267375</v>
      </c>
      <c r="X7634" s="21">
        <f t="shared" si="2137"/>
        <v>0</v>
      </c>
      <c r="Y7634" s="21">
        <f t="shared" si="2138"/>
        <v>0</v>
      </c>
      <c r="Z7634" s="21">
        <f t="shared" si="2146"/>
        <v>0</v>
      </c>
      <c r="AA7634" s="21">
        <f t="shared" si="2139"/>
        <v>0</v>
      </c>
      <c r="AB7634" s="21">
        <f t="shared" si="2140"/>
        <v>0</v>
      </c>
      <c r="AC7634" s="21">
        <f t="shared" si="2141"/>
        <v>62.959999999999994</v>
      </c>
      <c r="AD7634" s="21">
        <f t="shared" si="2147"/>
        <v>0</v>
      </c>
      <c r="AE7634" s="21" t="str">
        <f t="shared" si="2142"/>
        <v>11/14/5:00</v>
      </c>
    </row>
    <row r="7635" spans="2:31">
      <c r="B7635" s="37">
        <v>11</v>
      </c>
      <c r="C7635" s="38">
        <v>14</v>
      </c>
      <c r="D7635" s="39">
        <v>6</v>
      </c>
      <c r="E7635" s="17">
        <v>16.7</v>
      </c>
      <c r="F7635" s="17">
        <v>0</v>
      </c>
      <c r="G7635" s="17">
        <v>0</v>
      </c>
      <c r="H7635" s="37">
        <f t="shared" si="2130"/>
        <v>62.059999999999995</v>
      </c>
      <c r="I7635" s="37">
        <f>IF(H7635&lt;'Roof Calculator'!$G$8, 1, 0)</f>
        <v>0</v>
      </c>
      <c r="J7635" s="37">
        <f>IF(H7635&gt;='Roof Calculator'!$G$8, 1, 0)</f>
        <v>1</v>
      </c>
      <c r="K7635" s="37">
        <f t="shared" si="2131"/>
        <v>0</v>
      </c>
      <c r="L7635" s="37">
        <f t="shared" si="2132"/>
        <v>62.059999999999995</v>
      </c>
      <c r="M7635" s="37">
        <v>0</v>
      </c>
      <c r="N7635" s="37">
        <f t="shared" si="2133"/>
        <v>0</v>
      </c>
      <c r="O7635" s="37">
        <v>0</v>
      </c>
      <c r="P7635" s="37">
        <v>0</v>
      </c>
      <c r="Q7635" s="21">
        <f t="shared" si="2134"/>
        <v>39.790999999999997</v>
      </c>
      <c r="R7635" s="21">
        <f t="shared" si="2143"/>
        <v>318.20833333333832</v>
      </c>
      <c r="S7635" s="21">
        <f t="shared" si="2144"/>
        <v>-18.770566616143508</v>
      </c>
      <c r="T7635" s="21">
        <f t="shared" si="2135"/>
        <v>86.147999999999996</v>
      </c>
      <c r="U7635" s="37">
        <f>VLOOKUP(Time_Zone, 'LSTM LookUp'!$B$5:$D$8, 3, FALSE)</f>
        <v>-75</v>
      </c>
      <c r="V7635" s="21">
        <f t="shared" si="2145"/>
        <v>15.034577495620839</v>
      </c>
      <c r="W7635" s="21">
        <f t="shared" si="2136"/>
        <v>74.906644373905237</v>
      </c>
      <c r="X7635" s="21">
        <f t="shared" si="2137"/>
        <v>0</v>
      </c>
      <c r="Y7635" s="21">
        <f t="shared" si="2138"/>
        <v>0</v>
      </c>
      <c r="Z7635" s="21">
        <f t="shared" si="2146"/>
        <v>0</v>
      </c>
      <c r="AA7635" s="21">
        <f t="shared" si="2139"/>
        <v>0</v>
      </c>
      <c r="AB7635" s="21">
        <f t="shared" si="2140"/>
        <v>0</v>
      </c>
      <c r="AC7635" s="21">
        <f t="shared" si="2141"/>
        <v>62.059999999999995</v>
      </c>
      <c r="AD7635" s="21">
        <f t="shared" si="2147"/>
        <v>0</v>
      </c>
      <c r="AE7635" s="21" t="str">
        <f t="shared" si="2142"/>
        <v>11/14/6:00</v>
      </c>
    </row>
    <row r="7636" spans="2:31">
      <c r="B7636" s="37">
        <v>11</v>
      </c>
      <c r="C7636" s="38">
        <v>14</v>
      </c>
      <c r="D7636" s="39">
        <v>7</v>
      </c>
      <c r="E7636" s="17">
        <v>16.7</v>
      </c>
      <c r="F7636" s="17">
        <v>0</v>
      </c>
      <c r="G7636" s="17">
        <v>0</v>
      </c>
      <c r="H7636" s="37">
        <f t="shared" si="2130"/>
        <v>62.059999999999995</v>
      </c>
      <c r="I7636" s="37">
        <f>IF(H7636&lt;'Roof Calculator'!$G$8, 1, 0)</f>
        <v>0</v>
      </c>
      <c r="J7636" s="37">
        <f>IF(H7636&gt;='Roof Calculator'!$G$8, 1, 0)</f>
        <v>1</v>
      </c>
      <c r="K7636" s="37">
        <f t="shared" si="2131"/>
        <v>0</v>
      </c>
      <c r="L7636" s="37">
        <f t="shared" si="2132"/>
        <v>62.059999999999995</v>
      </c>
      <c r="M7636" s="37">
        <v>0</v>
      </c>
      <c r="N7636" s="37">
        <f t="shared" si="2133"/>
        <v>0</v>
      </c>
      <c r="O7636" s="37">
        <v>0</v>
      </c>
      <c r="P7636" s="37">
        <v>0</v>
      </c>
      <c r="Q7636" s="21">
        <f t="shared" si="2134"/>
        <v>39.790999999999997</v>
      </c>
      <c r="R7636" s="21">
        <f t="shared" si="2143"/>
        <v>318.250000000005</v>
      </c>
      <c r="S7636" s="21">
        <f t="shared" si="2144"/>
        <v>-18.780724575670316</v>
      </c>
      <c r="T7636" s="21">
        <f t="shared" si="2135"/>
        <v>86.147999999999996</v>
      </c>
      <c r="U7636" s="37">
        <f>VLOOKUP(Time_Zone, 'LSTM LookUp'!$B$5:$D$8, 3, FALSE)</f>
        <v>-75</v>
      </c>
      <c r="V7636" s="21">
        <f t="shared" si="2145"/>
        <v>15.026476257156936</v>
      </c>
      <c r="W7636" s="21">
        <f t="shared" si="2136"/>
        <v>89.904619064289221</v>
      </c>
      <c r="X7636" s="21">
        <f t="shared" si="2137"/>
        <v>0</v>
      </c>
      <c r="Y7636" s="21">
        <f t="shared" si="2138"/>
        <v>0</v>
      </c>
      <c r="Z7636" s="21">
        <f t="shared" si="2146"/>
        <v>0</v>
      </c>
      <c r="AA7636" s="21">
        <f t="shared" si="2139"/>
        <v>0</v>
      </c>
      <c r="AB7636" s="21">
        <f t="shared" si="2140"/>
        <v>0</v>
      </c>
      <c r="AC7636" s="21">
        <f t="shared" si="2141"/>
        <v>62.059999999999995</v>
      </c>
      <c r="AD7636" s="21">
        <f t="shared" si="2147"/>
        <v>0</v>
      </c>
      <c r="AE7636" s="21" t="str">
        <f t="shared" si="2142"/>
        <v>11/14/7:00</v>
      </c>
    </row>
    <row r="7637" spans="2:31">
      <c r="B7637" s="37">
        <v>11</v>
      </c>
      <c r="C7637" s="38">
        <v>14</v>
      </c>
      <c r="D7637" s="39">
        <v>8</v>
      </c>
      <c r="E7637" s="17">
        <v>16.100000000000001</v>
      </c>
      <c r="F7637" s="17">
        <v>4</v>
      </c>
      <c r="G7637" s="17">
        <v>0</v>
      </c>
      <c r="H7637" s="37">
        <f t="shared" si="2130"/>
        <v>60.980000000000004</v>
      </c>
      <c r="I7637" s="37">
        <f>IF(H7637&lt;'Roof Calculator'!$G$8, 1, 0)</f>
        <v>0</v>
      </c>
      <c r="J7637" s="37">
        <f>IF(H7637&gt;='Roof Calculator'!$G$8, 1, 0)</f>
        <v>1</v>
      </c>
      <c r="K7637" s="37">
        <f t="shared" si="2131"/>
        <v>0</v>
      </c>
      <c r="L7637" s="37">
        <f t="shared" si="2132"/>
        <v>60.980000000000004</v>
      </c>
      <c r="M7637" s="37">
        <v>0</v>
      </c>
      <c r="N7637" s="37">
        <f t="shared" si="2133"/>
        <v>4</v>
      </c>
      <c r="O7637" s="37">
        <v>0</v>
      </c>
      <c r="P7637" s="37">
        <v>0</v>
      </c>
      <c r="Q7637" s="21">
        <f t="shared" si="2134"/>
        <v>39.790999999999997</v>
      </c>
      <c r="R7637" s="21">
        <f t="shared" si="2143"/>
        <v>318.29166666667169</v>
      </c>
      <c r="S7637" s="21">
        <f t="shared" si="2144"/>
        <v>-18.790873123517539</v>
      </c>
      <c r="T7637" s="21">
        <f t="shared" si="2135"/>
        <v>86.147999999999996</v>
      </c>
      <c r="U7637" s="37">
        <f>VLOOKUP(Time_Zone, 'LSTM LookUp'!$B$5:$D$8, 3, FALSE)</f>
        <v>-75</v>
      </c>
      <c r="V7637" s="21">
        <f t="shared" si="2145"/>
        <v>15.018352800583406</v>
      </c>
      <c r="W7637" s="21">
        <f t="shared" si="2136"/>
        <v>104.90258820014587</v>
      </c>
      <c r="X7637" s="21">
        <f t="shared" si="2137"/>
        <v>0</v>
      </c>
      <c r="Y7637" s="21">
        <f t="shared" si="2138"/>
        <v>4</v>
      </c>
      <c r="Z7637" s="21">
        <f t="shared" si="2146"/>
        <v>1.2679301374953549</v>
      </c>
      <c r="AA7637" s="21">
        <f t="shared" si="2139"/>
        <v>0</v>
      </c>
      <c r="AB7637" s="21">
        <f t="shared" si="2140"/>
        <v>1.2679301374953549</v>
      </c>
      <c r="AC7637" s="21">
        <f t="shared" si="2141"/>
        <v>60.980000000000004</v>
      </c>
      <c r="AD7637" s="21">
        <f t="shared" si="2147"/>
        <v>1.2679301374953549</v>
      </c>
      <c r="AE7637" s="21" t="str">
        <f t="shared" si="2142"/>
        <v>11/14/8:00</v>
      </c>
    </row>
    <row r="7638" spans="2:31">
      <c r="B7638" s="37">
        <v>11</v>
      </c>
      <c r="C7638" s="38">
        <v>14</v>
      </c>
      <c r="D7638" s="39">
        <v>9</v>
      </c>
      <c r="E7638" s="17">
        <v>16.7</v>
      </c>
      <c r="F7638" s="17">
        <v>37</v>
      </c>
      <c r="G7638" s="17">
        <v>8</v>
      </c>
      <c r="H7638" s="37">
        <f t="shared" ref="H7638:H7701" si="2148">E7638*9/5+32</f>
        <v>62.059999999999995</v>
      </c>
      <c r="I7638" s="37">
        <f>IF(H7638&lt;'Roof Calculator'!$G$8, 1, 0)</f>
        <v>0</v>
      </c>
      <c r="J7638" s="37">
        <f>IF(H7638&gt;='Roof Calculator'!$G$8, 1, 0)</f>
        <v>1</v>
      </c>
      <c r="K7638" s="37">
        <f t="shared" ref="K7638:K7701" si="2149">I7638*H7638</f>
        <v>0</v>
      </c>
      <c r="L7638" s="37">
        <f t="shared" ref="L7638:L7701" si="2150">J7638*H7638</f>
        <v>62.059999999999995</v>
      </c>
      <c r="M7638" s="37">
        <v>0</v>
      </c>
      <c r="N7638" s="37">
        <f t="shared" ref="N7638:N7701" si="2151">F7638*(180-M7638)/180</f>
        <v>37</v>
      </c>
      <c r="O7638" s="37">
        <v>0</v>
      </c>
      <c r="P7638" s="37">
        <v>0</v>
      </c>
      <c r="Q7638" s="21">
        <f t="shared" ref="Q7638:Q7701" si="2152">Latitude</f>
        <v>39.790999999999997</v>
      </c>
      <c r="R7638" s="21">
        <f t="shared" si="2143"/>
        <v>318.33333333333837</v>
      </c>
      <c r="S7638" s="21">
        <f t="shared" si="2144"/>
        <v>-18.801012253080824</v>
      </c>
      <c r="T7638" s="21">
        <f t="shared" ref="T7638:T7701" si="2153">Longitude</f>
        <v>86.147999999999996</v>
      </c>
      <c r="U7638" s="37">
        <f>VLOOKUP(Time_Zone, 'LSTM LookUp'!$B$5:$D$8, 3, FALSE)</f>
        <v>-75</v>
      </c>
      <c r="V7638" s="21">
        <f t="shared" si="2145"/>
        <v>15.010207136847034</v>
      </c>
      <c r="W7638" s="21">
        <f t="shared" ref="W7638:W7701" si="2154">15*((D7638+(4*(T7638-U7638)+V7638)/60)-12)</f>
        <v>119.90055178421174</v>
      </c>
      <c r="X7638" s="21">
        <f t="shared" ref="X7638:X7701" si="2155">G7638*(SIN(S7638*PI()/180)*SIN(Q7638*PI()/180)*COS(O7638*PI()/180)-SIN(S7638*PI()/180)*COS(Q7638*PI()/180)*SIN(O7638*PI()/180)*COS(P7638*PI()/180)+COS(S7638*PI()/180)*COS(Q7638*PI()/180)*COS(O7638*PI()/180)*COS(W7638*PI()/180)+COS(S7638*PI()/180)*SIN(Q7638*PI()/180)*SIN(O7638*PI()/180)*COS(P7638*PI()/180)*COS(W7638*PI()/180)+COS(S7638*PI()/180)*SIN(P7638*PI()/180)*SIN(W7638*PI()/180)*SIN(O7638*PI()/180))</f>
        <v>-4.5508495782526337</v>
      </c>
      <c r="Y7638" s="21">
        <f t="shared" ref="Y7638:Y7701" si="2156">X7638+N7638</f>
        <v>32.449150421747369</v>
      </c>
      <c r="Z7638" s="21">
        <f t="shared" si="2146"/>
        <v>10.2858139389634</v>
      </c>
      <c r="AA7638" s="21">
        <f t="shared" ref="AA7638:AA7701" si="2157">Z7638*I7638</f>
        <v>0</v>
      </c>
      <c r="AB7638" s="21">
        <f t="shared" ref="AB7638:AB7701" si="2158">Z7638*J7638</f>
        <v>10.2858139389634</v>
      </c>
      <c r="AC7638" s="21">
        <f t="shared" ref="AC7638:AC7701" si="2159">L7638</f>
        <v>62.059999999999995</v>
      </c>
      <c r="AD7638" s="21">
        <f t="shared" si="2147"/>
        <v>10.2858139389634</v>
      </c>
      <c r="AE7638" s="21" t="str">
        <f t="shared" ref="AE7638:AE7701" si="2160">CONCATENATE(B7638, "/", C7638, "/", D7638,":00")</f>
        <v>11/14/9:00</v>
      </c>
    </row>
    <row r="7639" spans="2:31">
      <c r="B7639" s="37">
        <v>11</v>
      </c>
      <c r="C7639" s="38">
        <v>14</v>
      </c>
      <c r="D7639" s="39">
        <v>10</v>
      </c>
      <c r="E7639" s="17">
        <v>16.7</v>
      </c>
      <c r="F7639" s="17">
        <v>80</v>
      </c>
      <c r="G7639" s="17">
        <v>5</v>
      </c>
      <c r="H7639" s="37">
        <f t="shared" si="2148"/>
        <v>62.059999999999995</v>
      </c>
      <c r="I7639" s="37">
        <f>IF(H7639&lt;'Roof Calculator'!$G$8, 1, 0)</f>
        <v>0</v>
      </c>
      <c r="J7639" s="37">
        <f>IF(H7639&gt;='Roof Calculator'!$G$8, 1, 0)</f>
        <v>1</v>
      </c>
      <c r="K7639" s="37">
        <f t="shared" si="2149"/>
        <v>0</v>
      </c>
      <c r="L7639" s="37">
        <f t="shared" si="2150"/>
        <v>62.059999999999995</v>
      </c>
      <c r="M7639" s="37">
        <v>0</v>
      </c>
      <c r="N7639" s="37">
        <f t="shared" si="2151"/>
        <v>80</v>
      </c>
      <c r="O7639" s="37">
        <v>0</v>
      </c>
      <c r="P7639" s="37">
        <v>0</v>
      </c>
      <c r="Q7639" s="21">
        <f t="shared" si="2152"/>
        <v>39.790999999999997</v>
      </c>
      <c r="R7639" s="21">
        <f t="shared" ref="R7639:R7702" si="2161">R7638+1/24</f>
        <v>318.37500000000506</v>
      </c>
      <c r="S7639" s="21">
        <f t="shared" ref="S7639:S7702" si="2162">ASIN(SIN(23.45*PI()/180)*SIN((360/365*(R7639-81))*PI()/180))*180/PI()</f>
        <v>-18.811141957759137</v>
      </c>
      <c r="T7639" s="21">
        <f t="shared" si="2153"/>
        <v>86.147999999999996</v>
      </c>
      <c r="U7639" s="37">
        <f>VLOOKUP(Time_Zone, 'LSTM LookUp'!$B$5:$D$8, 3, FALSE)</f>
        <v>-75</v>
      </c>
      <c r="V7639" s="21">
        <f t="shared" ref="V7639:V7702" si="2163">9.87*SIN(2*(360/365*(R7639-81))*PI()/180)-7.53*COS((360/365*(R7639-81))*PI()/180)-1.5*SIN((360/365*(R7639-81))*PI()/180)</f>
        <v>15.00203927693587</v>
      </c>
      <c r="W7639" s="21">
        <f t="shared" si="2154"/>
        <v>134.89850981923399</v>
      </c>
      <c r="X7639" s="21">
        <f t="shared" si="2155"/>
        <v>-3.5988049002207321</v>
      </c>
      <c r="Y7639" s="21">
        <f t="shared" si="2156"/>
        <v>76.401195099779272</v>
      </c>
      <c r="Z7639" s="21">
        <f t="shared" ref="Z7639:Z7702" si="2164">Y7639/10.764*3.412</f>
        <v>24.217844451918143</v>
      </c>
      <c r="AA7639" s="21">
        <f t="shared" si="2157"/>
        <v>0</v>
      </c>
      <c r="AB7639" s="21">
        <f t="shared" si="2158"/>
        <v>24.217844451918143</v>
      </c>
      <c r="AC7639" s="21">
        <f t="shared" si="2159"/>
        <v>62.059999999999995</v>
      </c>
      <c r="AD7639" s="21">
        <f t="shared" ref="AD7639:AD7702" si="2165">AB7639</f>
        <v>24.217844451918143</v>
      </c>
      <c r="AE7639" s="21" t="str">
        <f t="shared" si="2160"/>
        <v>11/14/10:00</v>
      </c>
    </row>
    <row r="7640" spans="2:31">
      <c r="B7640" s="37">
        <v>11</v>
      </c>
      <c r="C7640" s="38">
        <v>14</v>
      </c>
      <c r="D7640" s="39">
        <v>11</v>
      </c>
      <c r="E7640" s="17">
        <v>16.7</v>
      </c>
      <c r="F7640" s="17">
        <v>93</v>
      </c>
      <c r="G7640" s="17">
        <v>3</v>
      </c>
      <c r="H7640" s="37">
        <f t="shared" si="2148"/>
        <v>62.059999999999995</v>
      </c>
      <c r="I7640" s="37">
        <f>IF(H7640&lt;'Roof Calculator'!$G$8, 1, 0)</f>
        <v>0</v>
      </c>
      <c r="J7640" s="37">
        <f>IF(H7640&gt;='Roof Calculator'!$G$8, 1, 0)</f>
        <v>1</v>
      </c>
      <c r="K7640" s="37">
        <f t="shared" si="2149"/>
        <v>0</v>
      </c>
      <c r="L7640" s="37">
        <f t="shared" si="2150"/>
        <v>62.059999999999995</v>
      </c>
      <c r="M7640" s="37">
        <v>0</v>
      </c>
      <c r="N7640" s="37">
        <f t="shared" si="2151"/>
        <v>93</v>
      </c>
      <c r="O7640" s="37">
        <v>0</v>
      </c>
      <c r="P7640" s="37">
        <v>0</v>
      </c>
      <c r="Q7640" s="21">
        <f t="shared" si="2152"/>
        <v>39.790999999999997</v>
      </c>
      <c r="R7640" s="21">
        <f t="shared" si="2161"/>
        <v>318.41666666667174</v>
      </c>
      <c r="S7640" s="21">
        <f t="shared" si="2162"/>
        <v>-18.821262230954847</v>
      </c>
      <c r="T7640" s="21">
        <f t="shared" si="2153"/>
        <v>86.147999999999996</v>
      </c>
      <c r="U7640" s="37">
        <f>VLOOKUP(Time_Zone, 'LSTM LookUp'!$B$5:$D$8, 3, FALSE)</f>
        <v>-75</v>
      </c>
      <c r="V7640" s="21">
        <f t="shared" si="2163"/>
        <v>14.993849231879144</v>
      </c>
      <c r="W7640" s="21">
        <f t="shared" si="2154"/>
        <v>149.89646230796978</v>
      </c>
      <c r="X7640" s="21">
        <f t="shared" si="2155"/>
        <v>-2.5070157531288251</v>
      </c>
      <c r="Y7640" s="21">
        <f t="shared" si="2156"/>
        <v>90.492984246871174</v>
      </c>
      <c r="Z7640" s="21">
        <f t="shared" si="2164"/>
        <v>28.684695489625085</v>
      </c>
      <c r="AA7640" s="21">
        <f t="shared" si="2157"/>
        <v>0</v>
      </c>
      <c r="AB7640" s="21">
        <f t="shared" si="2158"/>
        <v>28.684695489625085</v>
      </c>
      <c r="AC7640" s="21">
        <f t="shared" si="2159"/>
        <v>62.059999999999995</v>
      </c>
      <c r="AD7640" s="21">
        <f t="shared" si="2165"/>
        <v>28.684695489625085</v>
      </c>
      <c r="AE7640" s="21" t="str">
        <f t="shared" si="2160"/>
        <v>11/14/11:00</v>
      </c>
    </row>
    <row r="7641" spans="2:31">
      <c r="B7641" s="37">
        <v>11</v>
      </c>
      <c r="C7641" s="38">
        <v>14</v>
      </c>
      <c r="D7641" s="39">
        <v>12</v>
      </c>
      <c r="E7641" s="17">
        <v>15</v>
      </c>
      <c r="F7641" s="17">
        <v>134</v>
      </c>
      <c r="G7641" s="17">
        <v>3</v>
      </c>
      <c r="H7641" s="37">
        <f t="shared" si="2148"/>
        <v>59</v>
      </c>
      <c r="I7641" s="37">
        <f>IF(H7641&lt;'Roof Calculator'!$G$8, 1, 0)</f>
        <v>0</v>
      </c>
      <c r="J7641" s="37">
        <f>IF(H7641&gt;='Roof Calculator'!$G$8, 1, 0)</f>
        <v>1</v>
      </c>
      <c r="K7641" s="37">
        <f t="shared" si="2149"/>
        <v>0</v>
      </c>
      <c r="L7641" s="37">
        <f t="shared" si="2150"/>
        <v>59</v>
      </c>
      <c r="M7641" s="37">
        <v>0</v>
      </c>
      <c r="N7641" s="37">
        <f t="shared" si="2151"/>
        <v>134</v>
      </c>
      <c r="O7641" s="37">
        <v>0</v>
      </c>
      <c r="P7641" s="37">
        <v>0</v>
      </c>
      <c r="Q7641" s="21">
        <f t="shared" si="2152"/>
        <v>39.790999999999997</v>
      </c>
      <c r="R7641" s="21">
        <f t="shared" si="2161"/>
        <v>318.45833333333843</v>
      </c>
      <c r="S7641" s="21">
        <f t="shared" si="2162"/>
        <v>-18.831373066073709</v>
      </c>
      <c r="T7641" s="21">
        <f t="shared" si="2153"/>
        <v>86.147999999999996</v>
      </c>
      <c r="U7641" s="37">
        <f>VLOOKUP(Time_Zone, 'LSTM LookUp'!$B$5:$D$8, 3, FALSE)</f>
        <v>-75</v>
      </c>
      <c r="V7641" s="21">
        <f t="shared" si="2163"/>
        <v>14.985637012747244</v>
      </c>
      <c r="W7641" s="21">
        <f t="shared" si="2154"/>
        <v>164.89440925318681</v>
      </c>
      <c r="X7641" s="21">
        <f t="shared" si="2155"/>
        <v>-2.726112125411174</v>
      </c>
      <c r="Y7641" s="21">
        <f t="shared" si="2156"/>
        <v>131.27388787458884</v>
      </c>
      <c r="Z7641" s="21">
        <f t="shared" si="2164"/>
        <v>41.611529675594305</v>
      </c>
      <c r="AA7641" s="21">
        <f t="shared" si="2157"/>
        <v>0</v>
      </c>
      <c r="AB7641" s="21">
        <f t="shared" si="2158"/>
        <v>41.611529675594305</v>
      </c>
      <c r="AC7641" s="21">
        <f t="shared" si="2159"/>
        <v>59</v>
      </c>
      <c r="AD7641" s="21">
        <f t="shared" si="2165"/>
        <v>41.611529675594305</v>
      </c>
      <c r="AE7641" s="21" t="str">
        <f t="shared" si="2160"/>
        <v>11/14/12:00</v>
      </c>
    </row>
    <row r="7642" spans="2:31">
      <c r="B7642" s="37">
        <v>11</v>
      </c>
      <c r="C7642" s="38">
        <v>14</v>
      </c>
      <c r="D7642" s="39">
        <v>13</v>
      </c>
      <c r="E7642" s="17">
        <v>15</v>
      </c>
      <c r="F7642" s="17">
        <v>204</v>
      </c>
      <c r="G7642" s="17">
        <v>7</v>
      </c>
      <c r="H7642" s="37">
        <f t="shared" si="2148"/>
        <v>59</v>
      </c>
      <c r="I7642" s="37">
        <f>IF(H7642&lt;'Roof Calculator'!$G$8, 1, 0)</f>
        <v>0</v>
      </c>
      <c r="J7642" s="37">
        <f>IF(H7642&gt;='Roof Calculator'!$G$8, 1, 0)</f>
        <v>1</v>
      </c>
      <c r="K7642" s="37">
        <f t="shared" si="2149"/>
        <v>0</v>
      </c>
      <c r="L7642" s="37">
        <f t="shared" si="2150"/>
        <v>59</v>
      </c>
      <c r="M7642" s="37">
        <v>0</v>
      </c>
      <c r="N7642" s="37">
        <f t="shared" si="2151"/>
        <v>204</v>
      </c>
      <c r="O7642" s="37">
        <v>0</v>
      </c>
      <c r="P7642" s="37">
        <v>0</v>
      </c>
      <c r="Q7642" s="21">
        <f t="shared" si="2152"/>
        <v>39.790999999999997</v>
      </c>
      <c r="R7642" s="21">
        <f t="shared" si="2161"/>
        <v>318.50000000000512</v>
      </c>
      <c r="S7642" s="21">
        <f t="shared" si="2162"/>
        <v>-18.841474456524825</v>
      </c>
      <c r="T7642" s="21">
        <f t="shared" si="2153"/>
        <v>86.147999999999996</v>
      </c>
      <c r="U7642" s="37">
        <f>VLOOKUP(Time_Zone, 'LSTM LookUp'!$B$5:$D$8, 3, FALSE)</f>
        <v>-75</v>
      </c>
      <c r="V7642" s="21">
        <f t="shared" si="2163"/>
        <v>14.977402630651779</v>
      </c>
      <c r="W7642" s="21">
        <f t="shared" si="2154"/>
        <v>179.89235065766294</v>
      </c>
      <c r="X7642" s="21">
        <f t="shared" si="2155"/>
        <v>-6.5372613829474817</v>
      </c>
      <c r="Y7642" s="21">
        <f t="shared" si="2156"/>
        <v>197.46273861705251</v>
      </c>
      <c r="Z7642" s="21">
        <f t="shared" si="2164"/>
        <v>62.592239331232186</v>
      </c>
      <c r="AA7642" s="21">
        <f t="shared" si="2157"/>
        <v>0</v>
      </c>
      <c r="AB7642" s="21">
        <f t="shared" si="2158"/>
        <v>62.592239331232186</v>
      </c>
      <c r="AC7642" s="21">
        <f t="shared" si="2159"/>
        <v>59</v>
      </c>
      <c r="AD7642" s="21">
        <f t="shared" si="2165"/>
        <v>62.592239331232186</v>
      </c>
      <c r="AE7642" s="21" t="str">
        <f t="shared" si="2160"/>
        <v>11/14/13:00</v>
      </c>
    </row>
    <row r="7643" spans="2:31">
      <c r="B7643" s="37">
        <v>11</v>
      </c>
      <c r="C7643" s="38">
        <v>14</v>
      </c>
      <c r="D7643" s="39">
        <v>14</v>
      </c>
      <c r="E7643" s="17">
        <v>15</v>
      </c>
      <c r="F7643" s="17">
        <v>129</v>
      </c>
      <c r="G7643" s="17">
        <v>4</v>
      </c>
      <c r="H7643" s="37">
        <f t="shared" si="2148"/>
        <v>59</v>
      </c>
      <c r="I7643" s="37">
        <f>IF(H7643&lt;'Roof Calculator'!$G$8, 1, 0)</f>
        <v>0</v>
      </c>
      <c r="J7643" s="37">
        <f>IF(H7643&gt;='Roof Calculator'!$G$8, 1, 0)</f>
        <v>1</v>
      </c>
      <c r="K7643" s="37">
        <f t="shared" si="2149"/>
        <v>0</v>
      </c>
      <c r="L7643" s="37">
        <f t="shared" si="2150"/>
        <v>59</v>
      </c>
      <c r="M7643" s="37">
        <v>0</v>
      </c>
      <c r="N7643" s="37">
        <f t="shared" si="2151"/>
        <v>129</v>
      </c>
      <c r="O7643" s="37">
        <v>0</v>
      </c>
      <c r="P7643" s="37">
        <v>0</v>
      </c>
      <c r="Q7643" s="21">
        <f t="shared" si="2152"/>
        <v>39.790999999999997</v>
      </c>
      <c r="R7643" s="21">
        <f t="shared" si="2161"/>
        <v>318.5416666666718</v>
      </c>
      <c r="S7643" s="21">
        <f t="shared" si="2162"/>
        <v>-18.851566395720727</v>
      </c>
      <c r="T7643" s="21">
        <f t="shared" si="2153"/>
        <v>86.147999999999996</v>
      </c>
      <c r="U7643" s="37">
        <f>VLOOKUP(Time_Zone, 'LSTM LookUp'!$B$5:$D$8, 3, FALSE)</f>
        <v>-75</v>
      </c>
      <c r="V7643" s="21">
        <f t="shared" si="2163"/>
        <v>14.969146096745474</v>
      </c>
      <c r="W7643" s="21">
        <f t="shared" si="2154"/>
        <v>194.89028652418637</v>
      </c>
      <c r="X7643" s="21">
        <f t="shared" si="2155"/>
        <v>-3.6381608445892941</v>
      </c>
      <c r="Y7643" s="21">
        <f t="shared" si="2156"/>
        <v>125.36183915541071</v>
      </c>
      <c r="Z7643" s="21">
        <f t="shared" si="2164"/>
        <v>39.737513489247618</v>
      </c>
      <c r="AA7643" s="21">
        <f t="shared" si="2157"/>
        <v>0</v>
      </c>
      <c r="AB7643" s="21">
        <f t="shared" si="2158"/>
        <v>39.737513489247618</v>
      </c>
      <c r="AC7643" s="21">
        <f t="shared" si="2159"/>
        <v>59</v>
      </c>
      <c r="AD7643" s="21">
        <f t="shared" si="2165"/>
        <v>39.737513489247618</v>
      </c>
      <c r="AE7643" s="21" t="str">
        <f t="shared" si="2160"/>
        <v>11/14/14:00</v>
      </c>
    </row>
    <row r="7644" spans="2:31">
      <c r="B7644" s="37">
        <v>11</v>
      </c>
      <c r="C7644" s="38">
        <v>14</v>
      </c>
      <c r="D7644" s="39">
        <v>15</v>
      </c>
      <c r="E7644" s="17">
        <v>15</v>
      </c>
      <c r="F7644" s="17">
        <v>103</v>
      </c>
      <c r="G7644" s="17">
        <v>0</v>
      </c>
      <c r="H7644" s="37">
        <f t="shared" si="2148"/>
        <v>59</v>
      </c>
      <c r="I7644" s="37">
        <f>IF(H7644&lt;'Roof Calculator'!$G$8, 1, 0)</f>
        <v>0</v>
      </c>
      <c r="J7644" s="37">
        <f>IF(H7644&gt;='Roof Calculator'!$G$8, 1, 0)</f>
        <v>1</v>
      </c>
      <c r="K7644" s="37">
        <f t="shared" si="2149"/>
        <v>0</v>
      </c>
      <c r="L7644" s="37">
        <f t="shared" si="2150"/>
        <v>59</v>
      </c>
      <c r="M7644" s="37">
        <v>0</v>
      </c>
      <c r="N7644" s="37">
        <f t="shared" si="2151"/>
        <v>103</v>
      </c>
      <c r="O7644" s="37">
        <v>0</v>
      </c>
      <c r="P7644" s="37">
        <v>0</v>
      </c>
      <c r="Q7644" s="21">
        <f t="shared" si="2152"/>
        <v>39.790999999999997</v>
      </c>
      <c r="R7644" s="21">
        <f t="shared" si="2161"/>
        <v>318.58333333333849</v>
      </c>
      <c r="S7644" s="21">
        <f t="shared" si="2162"/>
        <v>-18.861648877077346</v>
      </c>
      <c r="T7644" s="21">
        <f t="shared" si="2153"/>
        <v>86.147999999999996</v>
      </c>
      <c r="U7644" s="37">
        <f>VLOOKUP(Time_Zone, 'LSTM LookUp'!$B$5:$D$8, 3, FALSE)</f>
        <v>-75</v>
      </c>
      <c r="V7644" s="21">
        <f t="shared" si="2163"/>
        <v>14.960867422222163</v>
      </c>
      <c r="W7644" s="21">
        <f t="shared" si="2154"/>
        <v>209.8882168555555</v>
      </c>
      <c r="X7644" s="21">
        <f t="shared" si="2155"/>
        <v>0</v>
      </c>
      <c r="Y7644" s="21">
        <f t="shared" si="2156"/>
        <v>103</v>
      </c>
      <c r="Z7644" s="21">
        <f t="shared" si="2164"/>
        <v>32.649201040505389</v>
      </c>
      <c r="AA7644" s="21">
        <f t="shared" si="2157"/>
        <v>0</v>
      </c>
      <c r="AB7644" s="21">
        <f t="shared" si="2158"/>
        <v>32.649201040505389</v>
      </c>
      <c r="AC7644" s="21">
        <f t="shared" si="2159"/>
        <v>59</v>
      </c>
      <c r="AD7644" s="21">
        <f t="shared" si="2165"/>
        <v>32.649201040505389</v>
      </c>
      <c r="AE7644" s="21" t="str">
        <f t="shared" si="2160"/>
        <v>11/14/15:00</v>
      </c>
    </row>
    <row r="7645" spans="2:31">
      <c r="B7645" s="37">
        <v>11</v>
      </c>
      <c r="C7645" s="38">
        <v>14</v>
      </c>
      <c r="D7645" s="39">
        <v>16</v>
      </c>
      <c r="E7645" s="17">
        <v>15.6</v>
      </c>
      <c r="F7645" s="17">
        <v>68</v>
      </c>
      <c r="G7645" s="17">
        <v>0</v>
      </c>
      <c r="H7645" s="37">
        <f t="shared" si="2148"/>
        <v>60.08</v>
      </c>
      <c r="I7645" s="37">
        <f>IF(H7645&lt;'Roof Calculator'!$G$8, 1, 0)</f>
        <v>0</v>
      </c>
      <c r="J7645" s="37">
        <f>IF(H7645&gt;='Roof Calculator'!$G$8, 1, 0)</f>
        <v>1</v>
      </c>
      <c r="K7645" s="37">
        <f t="shared" si="2149"/>
        <v>0</v>
      </c>
      <c r="L7645" s="37">
        <f t="shared" si="2150"/>
        <v>60.08</v>
      </c>
      <c r="M7645" s="37">
        <v>0</v>
      </c>
      <c r="N7645" s="37">
        <f t="shared" si="2151"/>
        <v>68</v>
      </c>
      <c r="O7645" s="37">
        <v>0</v>
      </c>
      <c r="P7645" s="37">
        <v>0</v>
      </c>
      <c r="Q7645" s="21">
        <f t="shared" si="2152"/>
        <v>39.790999999999997</v>
      </c>
      <c r="R7645" s="21">
        <f t="shared" si="2161"/>
        <v>318.62500000000517</v>
      </c>
      <c r="S7645" s="21">
        <f t="shared" si="2162"/>
        <v>-18.871721894014005</v>
      </c>
      <c r="T7645" s="21">
        <f t="shared" si="2153"/>
        <v>86.147999999999996</v>
      </c>
      <c r="U7645" s="37">
        <f>VLOOKUP(Time_Zone, 'LSTM LookUp'!$B$5:$D$8, 3, FALSE)</f>
        <v>-75</v>
      </c>
      <c r="V7645" s="21">
        <f t="shared" si="2163"/>
        <v>14.952566618316835</v>
      </c>
      <c r="W7645" s="21">
        <f t="shared" si="2154"/>
        <v>224.88614165457921</v>
      </c>
      <c r="X7645" s="21">
        <f t="shared" si="2155"/>
        <v>0</v>
      </c>
      <c r="Y7645" s="21">
        <f t="shared" si="2156"/>
        <v>68</v>
      </c>
      <c r="Z7645" s="21">
        <f t="shared" si="2164"/>
        <v>21.554812337421033</v>
      </c>
      <c r="AA7645" s="21">
        <f t="shared" si="2157"/>
        <v>0</v>
      </c>
      <c r="AB7645" s="21">
        <f t="shared" si="2158"/>
        <v>21.554812337421033</v>
      </c>
      <c r="AC7645" s="21">
        <f t="shared" si="2159"/>
        <v>60.08</v>
      </c>
      <c r="AD7645" s="21">
        <f t="shared" si="2165"/>
        <v>21.554812337421033</v>
      </c>
      <c r="AE7645" s="21" t="str">
        <f t="shared" si="2160"/>
        <v>11/14/16:00</v>
      </c>
    </row>
    <row r="7646" spans="2:31">
      <c r="B7646" s="37">
        <v>11</v>
      </c>
      <c r="C7646" s="38">
        <v>14</v>
      </c>
      <c r="D7646" s="39">
        <v>17</v>
      </c>
      <c r="E7646" s="17">
        <v>15.6</v>
      </c>
      <c r="F7646" s="17">
        <v>37</v>
      </c>
      <c r="G7646" s="17">
        <v>0</v>
      </c>
      <c r="H7646" s="37">
        <f t="shared" si="2148"/>
        <v>60.08</v>
      </c>
      <c r="I7646" s="37">
        <f>IF(H7646&lt;'Roof Calculator'!$G$8, 1, 0)</f>
        <v>0</v>
      </c>
      <c r="J7646" s="37">
        <f>IF(H7646&gt;='Roof Calculator'!$G$8, 1, 0)</f>
        <v>1</v>
      </c>
      <c r="K7646" s="37">
        <f t="shared" si="2149"/>
        <v>0</v>
      </c>
      <c r="L7646" s="37">
        <f t="shared" si="2150"/>
        <v>60.08</v>
      </c>
      <c r="M7646" s="37">
        <v>0</v>
      </c>
      <c r="N7646" s="37">
        <f t="shared" si="2151"/>
        <v>37</v>
      </c>
      <c r="O7646" s="37">
        <v>0</v>
      </c>
      <c r="P7646" s="37">
        <v>0</v>
      </c>
      <c r="Q7646" s="21">
        <f t="shared" si="2152"/>
        <v>39.790999999999997</v>
      </c>
      <c r="R7646" s="21">
        <f t="shared" si="2161"/>
        <v>318.66666666667186</v>
      </c>
      <c r="S7646" s="21">
        <f t="shared" si="2162"/>
        <v>-18.881785439953507</v>
      </c>
      <c r="T7646" s="21">
        <f t="shared" si="2153"/>
        <v>86.147999999999996</v>
      </c>
      <c r="U7646" s="37">
        <f>VLOOKUP(Time_Zone, 'LSTM LookUp'!$B$5:$D$8, 3, FALSE)</f>
        <v>-75</v>
      </c>
      <c r="V7646" s="21">
        <f t="shared" si="2163"/>
        <v>14.94424369630549</v>
      </c>
      <c r="W7646" s="21">
        <f t="shared" si="2154"/>
        <v>239.88406092407638</v>
      </c>
      <c r="X7646" s="21">
        <f t="shared" si="2155"/>
        <v>0</v>
      </c>
      <c r="Y7646" s="21">
        <f t="shared" si="2156"/>
        <v>37</v>
      </c>
      <c r="Z7646" s="21">
        <f t="shared" si="2164"/>
        <v>11.728353771832033</v>
      </c>
      <c r="AA7646" s="21">
        <f t="shared" si="2157"/>
        <v>0</v>
      </c>
      <c r="AB7646" s="21">
        <f t="shared" si="2158"/>
        <v>11.728353771832033</v>
      </c>
      <c r="AC7646" s="21">
        <f t="shared" si="2159"/>
        <v>60.08</v>
      </c>
      <c r="AD7646" s="21">
        <f t="shared" si="2165"/>
        <v>11.728353771832033</v>
      </c>
      <c r="AE7646" s="21" t="str">
        <f t="shared" si="2160"/>
        <v>11/14/17:00</v>
      </c>
    </row>
    <row r="7647" spans="2:31">
      <c r="B7647" s="37">
        <v>11</v>
      </c>
      <c r="C7647" s="38">
        <v>14</v>
      </c>
      <c r="D7647" s="39">
        <v>18</v>
      </c>
      <c r="E7647" s="17">
        <v>15.6</v>
      </c>
      <c r="F7647" s="17">
        <v>14</v>
      </c>
      <c r="G7647" s="17">
        <v>0</v>
      </c>
      <c r="H7647" s="37">
        <f t="shared" si="2148"/>
        <v>60.08</v>
      </c>
      <c r="I7647" s="37">
        <f>IF(H7647&lt;'Roof Calculator'!$G$8, 1, 0)</f>
        <v>0</v>
      </c>
      <c r="J7647" s="37">
        <f>IF(H7647&gt;='Roof Calculator'!$G$8, 1, 0)</f>
        <v>1</v>
      </c>
      <c r="K7647" s="37">
        <f t="shared" si="2149"/>
        <v>0</v>
      </c>
      <c r="L7647" s="37">
        <f t="shared" si="2150"/>
        <v>60.08</v>
      </c>
      <c r="M7647" s="37">
        <v>0</v>
      </c>
      <c r="N7647" s="37">
        <f t="shared" si="2151"/>
        <v>14</v>
      </c>
      <c r="O7647" s="37">
        <v>0</v>
      </c>
      <c r="P7647" s="37">
        <v>0</v>
      </c>
      <c r="Q7647" s="21">
        <f t="shared" si="2152"/>
        <v>39.790999999999997</v>
      </c>
      <c r="R7647" s="21">
        <f t="shared" si="2161"/>
        <v>318.70833333333854</v>
      </c>
      <c r="S7647" s="21">
        <f t="shared" si="2162"/>
        <v>-18.891839508322036</v>
      </c>
      <c r="T7647" s="21">
        <f t="shared" si="2153"/>
        <v>86.147999999999996</v>
      </c>
      <c r="U7647" s="37">
        <f>VLOOKUP(Time_Zone, 'LSTM LookUp'!$B$5:$D$8, 3, FALSE)</f>
        <v>-75</v>
      </c>
      <c r="V7647" s="21">
        <f t="shared" si="2163"/>
        <v>14.935898667505265</v>
      </c>
      <c r="W7647" s="21">
        <f t="shared" si="2154"/>
        <v>254.88197466687632</v>
      </c>
      <c r="X7647" s="21">
        <f t="shared" si="2155"/>
        <v>0</v>
      </c>
      <c r="Y7647" s="21">
        <f t="shared" si="2156"/>
        <v>14</v>
      </c>
      <c r="Z7647" s="21">
        <f t="shared" si="2164"/>
        <v>4.4377554812337419</v>
      </c>
      <c r="AA7647" s="21">
        <f t="shared" si="2157"/>
        <v>0</v>
      </c>
      <c r="AB7647" s="21">
        <f t="shared" si="2158"/>
        <v>4.4377554812337419</v>
      </c>
      <c r="AC7647" s="21">
        <f t="shared" si="2159"/>
        <v>60.08</v>
      </c>
      <c r="AD7647" s="21">
        <f t="shared" si="2165"/>
        <v>4.4377554812337419</v>
      </c>
      <c r="AE7647" s="21" t="str">
        <f t="shared" si="2160"/>
        <v>11/14/18:00</v>
      </c>
    </row>
    <row r="7648" spans="2:31">
      <c r="B7648" s="37">
        <v>11</v>
      </c>
      <c r="C7648" s="38">
        <v>14</v>
      </c>
      <c r="D7648" s="39">
        <v>19</v>
      </c>
      <c r="E7648" s="17">
        <v>15</v>
      </c>
      <c r="F7648" s="17">
        <v>0</v>
      </c>
      <c r="G7648" s="17">
        <v>0</v>
      </c>
      <c r="H7648" s="37">
        <f t="shared" si="2148"/>
        <v>59</v>
      </c>
      <c r="I7648" s="37">
        <f>IF(H7648&lt;'Roof Calculator'!$G$8, 1, 0)</f>
        <v>0</v>
      </c>
      <c r="J7648" s="37">
        <f>IF(H7648&gt;='Roof Calculator'!$G$8, 1, 0)</f>
        <v>1</v>
      </c>
      <c r="K7648" s="37">
        <f t="shared" si="2149"/>
        <v>0</v>
      </c>
      <c r="L7648" s="37">
        <f t="shared" si="2150"/>
        <v>59</v>
      </c>
      <c r="M7648" s="37">
        <v>0</v>
      </c>
      <c r="N7648" s="37">
        <f t="shared" si="2151"/>
        <v>0</v>
      </c>
      <c r="O7648" s="37">
        <v>0</v>
      </c>
      <c r="P7648" s="37">
        <v>0</v>
      </c>
      <c r="Q7648" s="21">
        <f t="shared" si="2152"/>
        <v>39.790999999999997</v>
      </c>
      <c r="R7648" s="21">
        <f t="shared" si="2161"/>
        <v>318.75000000000523</v>
      </c>
      <c r="S7648" s="21">
        <f t="shared" si="2162"/>
        <v>-18.901884092549253</v>
      </c>
      <c r="T7648" s="21">
        <f t="shared" si="2153"/>
        <v>86.147999999999996</v>
      </c>
      <c r="U7648" s="37">
        <f>VLOOKUP(Time_Zone, 'LSTM LookUp'!$B$5:$D$8, 3, FALSE)</f>
        <v>-75</v>
      </c>
      <c r="V7648" s="21">
        <f t="shared" si="2163"/>
        <v>14.927531543274291</v>
      </c>
      <c r="W7648" s="21">
        <f t="shared" si="2154"/>
        <v>269.87988288581857</v>
      </c>
      <c r="X7648" s="21">
        <f t="shared" si="2155"/>
        <v>0</v>
      </c>
      <c r="Y7648" s="21">
        <f t="shared" si="2156"/>
        <v>0</v>
      </c>
      <c r="Z7648" s="21">
        <f t="shared" si="2164"/>
        <v>0</v>
      </c>
      <c r="AA7648" s="21">
        <f t="shared" si="2157"/>
        <v>0</v>
      </c>
      <c r="AB7648" s="21">
        <f t="shared" si="2158"/>
        <v>0</v>
      </c>
      <c r="AC7648" s="21">
        <f t="shared" si="2159"/>
        <v>59</v>
      </c>
      <c r="AD7648" s="21">
        <f t="shared" si="2165"/>
        <v>0</v>
      </c>
      <c r="AE7648" s="21" t="str">
        <f t="shared" si="2160"/>
        <v>11/14/19:00</v>
      </c>
    </row>
    <row r="7649" spans="2:31">
      <c r="B7649" s="37">
        <v>11</v>
      </c>
      <c r="C7649" s="38">
        <v>14</v>
      </c>
      <c r="D7649" s="39">
        <v>20</v>
      </c>
      <c r="E7649" s="17">
        <v>14.4</v>
      </c>
      <c r="F7649" s="17">
        <v>0</v>
      </c>
      <c r="G7649" s="17">
        <v>0</v>
      </c>
      <c r="H7649" s="37">
        <f t="shared" si="2148"/>
        <v>57.92</v>
      </c>
      <c r="I7649" s="37">
        <f>IF(H7649&lt;'Roof Calculator'!$G$8, 1, 0)</f>
        <v>0</v>
      </c>
      <c r="J7649" s="37">
        <f>IF(H7649&gt;='Roof Calculator'!$G$8, 1, 0)</f>
        <v>1</v>
      </c>
      <c r="K7649" s="37">
        <f t="shared" si="2149"/>
        <v>0</v>
      </c>
      <c r="L7649" s="37">
        <f t="shared" si="2150"/>
        <v>57.92</v>
      </c>
      <c r="M7649" s="37">
        <v>0</v>
      </c>
      <c r="N7649" s="37">
        <f t="shared" si="2151"/>
        <v>0</v>
      </c>
      <c r="O7649" s="37">
        <v>0</v>
      </c>
      <c r="P7649" s="37">
        <v>0</v>
      </c>
      <c r="Q7649" s="21">
        <f t="shared" si="2152"/>
        <v>39.790999999999997</v>
      </c>
      <c r="R7649" s="21">
        <f t="shared" si="2161"/>
        <v>318.79166666667192</v>
      </c>
      <c r="S7649" s="21">
        <f t="shared" si="2162"/>
        <v>-18.911919186068253</v>
      </c>
      <c r="T7649" s="21">
        <f t="shared" si="2153"/>
        <v>86.147999999999996</v>
      </c>
      <c r="U7649" s="37">
        <f>VLOOKUP(Time_Zone, 'LSTM LookUp'!$B$5:$D$8, 3, FALSE)</f>
        <v>-75</v>
      </c>
      <c r="V7649" s="21">
        <f t="shared" si="2163"/>
        <v>14.91914233501176</v>
      </c>
      <c r="W7649" s="21">
        <f t="shared" si="2154"/>
        <v>284.87778558375294</v>
      </c>
      <c r="X7649" s="21">
        <f t="shared" si="2155"/>
        <v>0</v>
      </c>
      <c r="Y7649" s="21">
        <f t="shared" si="2156"/>
        <v>0</v>
      </c>
      <c r="Z7649" s="21">
        <f t="shared" si="2164"/>
        <v>0</v>
      </c>
      <c r="AA7649" s="21">
        <f t="shared" si="2157"/>
        <v>0</v>
      </c>
      <c r="AB7649" s="21">
        <f t="shared" si="2158"/>
        <v>0</v>
      </c>
      <c r="AC7649" s="21">
        <f t="shared" si="2159"/>
        <v>57.92</v>
      </c>
      <c r="AD7649" s="21">
        <f t="shared" si="2165"/>
        <v>0</v>
      </c>
      <c r="AE7649" s="21" t="str">
        <f t="shared" si="2160"/>
        <v>11/14/20:00</v>
      </c>
    </row>
    <row r="7650" spans="2:31">
      <c r="B7650" s="37">
        <v>11</v>
      </c>
      <c r="C7650" s="38">
        <v>14</v>
      </c>
      <c r="D7650" s="39">
        <v>21</v>
      </c>
      <c r="E7650" s="17">
        <v>15</v>
      </c>
      <c r="F7650" s="17">
        <v>0</v>
      </c>
      <c r="G7650" s="17">
        <v>0</v>
      </c>
      <c r="H7650" s="37">
        <f t="shared" si="2148"/>
        <v>59</v>
      </c>
      <c r="I7650" s="37">
        <f>IF(H7650&lt;'Roof Calculator'!$G$8, 1, 0)</f>
        <v>0</v>
      </c>
      <c r="J7650" s="37">
        <f>IF(H7650&gt;='Roof Calculator'!$G$8, 1, 0)</f>
        <v>1</v>
      </c>
      <c r="K7650" s="37">
        <f t="shared" si="2149"/>
        <v>0</v>
      </c>
      <c r="L7650" s="37">
        <f t="shared" si="2150"/>
        <v>59</v>
      </c>
      <c r="M7650" s="37">
        <v>0</v>
      </c>
      <c r="N7650" s="37">
        <f t="shared" si="2151"/>
        <v>0</v>
      </c>
      <c r="O7650" s="37">
        <v>0</v>
      </c>
      <c r="P7650" s="37">
        <v>0</v>
      </c>
      <c r="Q7650" s="21">
        <f t="shared" si="2152"/>
        <v>39.790999999999997</v>
      </c>
      <c r="R7650" s="21">
        <f t="shared" si="2161"/>
        <v>318.8333333333386</v>
      </c>
      <c r="S7650" s="21">
        <f t="shared" si="2162"/>
        <v>-18.92194478231561</v>
      </c>
      <c r="T7650" s="21">
        <f t="shared" si="2153"/>
        <v>86.147999999999996</v>
      </c>
      <c r="U7650" s="37">
        <f>VLOOKUP(Time_Zone, 'LSTM LookUp'!$B$5:$D$8, 3, FALSE)</f>
        <v>-75</v>
      </c>
      <c r="V7650" s="21">
        <f t="shared" si="2163"/>
        <v>14.910731054157839</v>
      </c>
      <c r="W7650" s="21">
        <f t="shared" si="2154"/>
        <v>299.87568276353949</v>
      </c>
      <c r="X7650" s="21">
        <f t="shared" si="2155"/>
        <v>0</v>
      </c>
      <c r="Y7650" s="21">
        <f t="shared" si="2156"/>
        <v>0</v>
      </c>
      <c r="Z7650" s="21">
        <f t="shared" si="2164"/>
        <v>0</v>
      </c>
      <c r="AA7650" s="21">
        <f t="shared" si="2157"/>
        <v>0</v>
      </c>
      <c r="AB7650" s="21">
        <f t="shared" si="2158"/>
        <v>0</v>
      </c>
      <c r="AC7650" s="21">
        <f t="shared" si="2159"/>
        <v>59</v>
      </c>
      <c r="AD7650" s="21">
        <f t="shared" si="2165"/>
        <v>0</v>
      </c>
      <c r="AE7650" s="21" t="str">
        <f t="shared" si="2160"/>
        <v>11/14/21:00</v>
      </c>
    </row>
    <row r="7651" spans="2:31">
      <c r="B7651" s="37">
        <v>11</v>
      </c>
      <c r="C7651" s="38">
        <v>14</v>
      </c>
      <c r="D7651" s="39">
        <v>22</v>
      </c>
      <c r="E7651" s="17">
        <v>15</v>
      </c>
      <c r="F7651" s="17">
        <v>0</v>
      </c>
      <c r="G7651" s="17">
        <v>0</v>
      </c>
      <c r="H7651" s="37">
        <f t="shared" si="2148"/>
        <v>59</v>
      </c>
      <c r="I7651" s="37">
        <f>IF(H7651&lt;'Roof Calculator'!$G$8, 1, 0)</f>
        <v>0</v>
      </c>
      <c r="J7651" s="37">
        <f>IF(H7651&gt;='Roof Calculator'!$G$8, 1, 0)</f>
        <v>1</v>
      </c>
      <c r="K7651" s="37">
        <f t="shared" si="2149"/>
        <v>0</v>
      </c>
      <c r="L7651" s="37">
        <f t="shared" si="2150"/>
        <v>59</v>
      </c>
      <c r="M7651" s="37">
        <v>0</v>
      </c>
      <c r="N7651" s="37">
        <f t="shared" si="2151"/>
        <v>0</v>
      </c>
      <c r="O7651" s="37">
        <v>0</v>
      </c>
      <c r="P7651" s="37">
        <v>0</v>
      </c>
      <c r="Q7651" s="21">
        <f t="shared" si="2152"/>
        <v>39.790999999999997</v>
      </c>
      <c r="R7651" s="21">
        <f t="shared" si="2161"/>
        <v>318.87500000000529</v>
      </c>
      <c r="S7651" s="21">
        <f t="shared" si="2162"/>
        <v>-18.931960874731384</v>
      </c>
      <c r="T7651" s="21">
        <f t="shared" si="2153"/>
        <v>86.147999999999996</v>
      </c>
      <c r="U7651" s="37">
        <f>VLOOKUP(Time_Zone, 'LSTM LookUp'!$B$5:$D$8, 3, FALSE)</f>
        <v>-75</v>
      </c>
      <c r="V7651" s="21">
        <f t="shared" si="2163"/>
        <v>14.902297712193675</v>
      </c>
      <c r="W7651" s="21">
        <f t="shared" si="2154"/>
        <v>314.87357442804841</v>
      </c>
      <c r="X7651" s="21">
        <f t="shared" si="2155"/>
        <v>0</v>
      </c>
      <c r="Y7651" s="21">
        <f t="shared" si="2156"/>
        <v>0</v>
      </c>
      <c r="Z7651" s="21">
        <f t="shared" si="2164"/>
        <v>0</v>
      </c>
      <c r="AA7651" s="21">
        <f t="shared" si="2157"/>
        <v>0</v>
      </c>
      <c r="AB7651" s="21">
        <f t="shared" si="2158"/>
        <v>0</v>
      </c>
      <c r="AC7651" s="21">
        <f t="shared" si="2159"/>
        <v>59</v>
      </c>
      <c r="AD7651" s="21">
        <f t="shared" si="2165"/>
        <v>0</v>
      </c>
      <c r="AE7651" s="21" t="str">
        <f t="shared" si="2160"/>
        <v>11/14/22:00</v>
      </c>
    </row>
    <row r="7652" spans="2:31">
      <c r="B7652" s="37">
        <v>11</v>
      </c>
      <c r="C7652" s="38">
        <v>14</v>
      </c>
      <c r="D7652" s="39">
        <v>23</v>
      </c>
      <c r="E7652" s="17">
        <v>14.4</v>
      </c>
      <c r="F7652" s="17">
        <v>0</v>
      </c>
      <c r="G7652" s="17">
        <v>0</v>
      </c>
      <c r="H7652" s="37">
        <f t="shared" si="2148"/>
        <v>57.92</v>
      </c>
      <c r="I7652" s="37">
        <f>IF(H7652&lt;'Roof Calculator'!$G$8, 1, 0)</f>
        <v>0</v>
      </c>
      <c r="J7652" s="37">
        <f>IF(H7652&gt;='Roof Calculator'!$G$8, 1, 0)</f>
        <v>1</v>
      </c>
      <c r="K7652" s="37">
        <f t="shared" si="2149"/>
        <v>0</v>
      </c>
      <c r="L7652" s="37">
        <f t="shared" si="2150"/>
        <v>57.92</v>
      </c>
      <c r="M7652" s="37">
        <v>0</v>
      </c>
      <c r="N7652" s="37">
        <f t="shared" si="2151"/>
        <v>0</v>
      </c>
      <c r="O7652" s="37">
        <v>0</v>
      </c>
      <c r="P7652" s="37">
        <v>0</v>
      </c>
      <c r="Q7652" s="21">
        <f t="shared" si="2152"/>
        <v>39.790999999999997</v>
      </c>
      <c r="R7652" s="21">
        <f t="shared" si="2161"/>
        <v>318.91666666667197</v>
      </c>
      <c r="S7652" s="21">
        <f t="shared" si="2162"/>
        <v>-18.941967456759073</v>
      </c>
      <c r="T7652" s="21">
        <f t="shared" si="2153"/>
        <v>86.147999999999996</v>
      </c>
      <c r="U7652" s="37">
        <f>VLOOKUP(Time_Zone, 'LSTM LookUp'!$B$5:$D$8, 3, FALSE)</f>
        <v>-75</v>
      </c>
      <c r="V7652" s="21">
        <f t="shared" si="2163"/>
        <v>14.893842320641427</v>
      </c>
      <c r="W7652" s="21">
        <f t="shared" si="2154"/>
        <v>329.87146058016032</v>
      </c>
      <c r="X7652" s="21">
        <f t="shared" si="2155"/>
        <v>0</v>
      </c>
      <c r="Y7652" s="21">
        <f t="shared" si="2156"/>
        <v>0</v>
      </c>
      <c r="Z7652" s="21">
        <f t="shared" si="2164"/>
        <v>0</v>
      </c>
      <c r="AA7652" s="21">
        <f t="shared" si="2157"/>
        <v>0</v>
      </c>
      <c r="AB7652" s="21">
        <f t="shared" si="2158"/>
        <v>0</v>
      </c>
      <c r="AC7652" s="21">
        <f t="shared" si="2159"/>
        <v>57.92</v>
      </c>
      <c r="AD7652" s="21">
        <f t="shared" si="2165"/>
        <v>0</v>
      </c>
      <c r="AE7652" s="21" t="str">
        <f t="shared" si="2160"/>
        <v>11/14/23:00</v>
      </c>
    </row>
    <row r="7653" spans="2:31">
      <c r="B7653" s="37">
        <v>11</v>
      </c>
      <c r="C7653" s="38">
        <v>14</v>
      </c>
      <c r="D7653" s="39">
        <v>24</v>
      </c>
      <c r="E7653" s="17">
        <v>15</v>
      </c>
      <c r="F7653" s="17">
        <v>0</v>
      </c>
      <c r="G7653" s="17">
        <v>0</v>
      </c>
      <c r="H7653" s="37">
        <f t="shared" si="2148"/>
        <v>59</v>
      </c>
      <c r="I7653" s="37">
        <f>IF(H7653&lt;'Roof Calculator'!$G$8, 1, 0)</f>
        <v>0</v>
      </c>
      <c r="J7653" s="37">
        <f>IF(H7653&gt;='Roof Calculator'!$G$8, 1, 0)</f>
        <v>1</v>
      </c>
      <c r="K7653" s="37">
        <f t="shared" si="2149"/>
        <v>0</v>
      </c>
      <c r="L7653" s="37">
        <f t="shared" si="2150"/>
        <v>59</v>
      </c>
      <c r="M7653" s="37">
        <v>0</v>
      </c>
      <c r="N7653" s="37">
        <f t="shared" si="2151"/>
        <v>0</v>
      </c>
      <c r="O7653" s="37">
        <v>0</v>
      </c>
      <c r="P7653" s="37">
        <v>0</v>
      </c>
      <c r="Q7653" s="21">
        <f t="shared" si="2152"/>
        <v>39.790999999999997</v>
      </c>
      <c r="R7653" s="21">
        <f t="shared" si="2161"/>
        <v>318.95833333333866</v>
      </c>
      <c r="S7653" s="21">
        <f t="shared" si="2162"/>
        <v>-18.951964521845746</v>
      </c>
      <c r="T7653" s="21">
        <f t="shared" si="2153"/>
        <v>86.147999999999996</v>
      </c>
      <c r="U7653" s="37">
        <f>VLOOKUP(Time_Zone, 'LSTM LookUp'!$B$5:$D$8, 3, FALSE)</f>
        <v>-75</v>
      </c>
      <c r="V7653" s="21">
        <f t="shared" si="2163"/>
        <v>14.885364891064109</v>
      </c>
      <c r="W7653" s="21">
        <f t="shared" si="2154"/>
        <v>344.86934122276602</v>
      </c>
      <c r="X7653" s="21">
        <f t="shared" si="2155"/>
        <v>0</v>
      </c>
      <c r="Y7653" s="21">
        <f t="shared" si="2156"/>
        <v>0</v>
      </c>
      <c r="Z7653" s="21">
        <f t="shared" si="2164"/>
        <v>0</v>
      </c>
      <c r="AA7653" s="21">
        <f t="shared" si="2157"/>
        <v>0</v>
      </c>
      <c r="AB7653" s="21">
        <f t="shared" si="2158"/>
        <v>0</v>
      </c>
      <c r="AC7653" s="21">
        <f t="shared" si="2159"/>
        <v>59</v>
      </c>
      <c r="AD7653" s="21">
        <f t="shared" si="2165"/>
        <v>0</v>
      </c>
      <c r="AE7653" s="21" t="str">
        <f t="shared" si="2160"/>
        <v>11/14/24:00</v>
      </c>
    </row>
    <row r="7654" spans="2:31">
      <c r="B7654" s="37">
        <v>11</v>
      </c>
      <c r="C7654" s="38">
        <v>15</v>
      </c>
      <c r="D7654" s="39">
        <v>1</v>
      </c>
      <c r="E7654" s="17">
        <v>15.6</v>
      </c>
      <c r="F7654" s="17">
        <v>0</v>
      </c>
      <c r="G7654" s="17">
        <v>0</v>
      </c>
      <c r="H7654" s="37">
        <f t="shared" si="2148"/>
        <v>60.08</v>
      </c>
      <c r="I7654" s="37">
        <f>IF(H7654&lt;'Roof Calculator'!$G$8, 1, 0)</f>
        <v>0</v>
      </c>
      <c r="J7654" s="37">
        <f>IF(H7654&gt;='Roof Calculator'!$G$8, 1, 0)</f>
        <v>1</v>
      </c>
      <c r="K7654" s="37">
        <f t="shared" si="2149"/>
        <v>0</v>
      </c>
      <c r="L7654" s="37">
        <f t="shared" si="2150"/>
        <v>60.08</v>
      </c>
      <c r="M7654" s="37">
        <v>0</v>
      </c>
      <c r="N7654" s="37">
        <f t="shared" si="2151"/>
        <v>0</v>
      </c>
      <c r="O7654" s="37">
        <v>0</v>
      </c>
      <c r="P7654" s="37">
        <v>0</v>
      </c>
      <c r="Q7654" s="21">
        <f t="shared" si="2152"/>
        <v>39.790999999999997</v>
      </c>
      <c r="R7654" s="21">
        <f t="shared" si="2161"/>
        <v>319.00000000000534</v>
      </c>
      <c r="S7654" s="21">
        <f t="shared" si="2162"/>
        <v>-18.961952063441903</v>
      </c>
      <c r="T7654" s="21">
        <f t="shared" si="2153"/>
        <v>86.147999999999996</v>
      </c>
      <c r="U7654" s="37">
        <f>VLOOKUP(Time_Zone, 'LSTM LookUp'!$B$5:$D$8, 3, FALSE)</f>
        <v>-75</v>
      </c>
      <c r="V7654" s="21">
        <f t="shared" si="2163"/>
        <v>14.876865435065746</v>
      </c>
      <c r="W7654" s="21">
        <f t="shared" si="2154"/>
        <v>-0.13278364123356923</v>
      </c>
      <c r="X7654" s="21">
        <f t="shared" si="2155"/>
        <v>0</v>
      </c>
      <c r="Y7654" s="21">
        <f t="shared" si="2156"/>
        <v>0</v>
      </c>
      <c r="Z7654" s="21">
        <f t="shared" si="2164"/>
        <v>0</v>
      </c>
      <c r="AA7654" s="21">
        <f t="shared" si="2157"/>
        <v>0</v>
      </c>
      <c r="AB7654" s="21">
        <f t="shared" si="2158"/>
        <v>0</v>
      </c>
      <c r="AC7654" s="21">
        <f t="shared" si="2159"/>
        <v>60.08</v>
      </c>
      <c r="AD7654" s="21">
        <f t="shared" si="2165"/>
        <v>0</v>
      </c>
      <c r="AE7654" s="21" t="str">
        <f t="shared" si="2160"/>
        <v>11/15/1:00</v>
      </c>
    </row>
    <row r="7655" spans="2:31">
      <c r="B7655" s="37">
        <v>11</v>
      </c>
      <c r="C7655" s="38">
        <v>15</v>
      </c>
      <c r="D7655" s="39">
        <v>2</v>
      </c>
      <c r="E7655" s="17">
        <v>15.6</v>
      </c>
      <c r="F7655" s="17">
        <v>0</v>
      </c>
      <c r="G7655" s="17">
        <v>0</v>
      </c>
      <c r="H7655" s="37">
        <f t="shared" si="2148"/>
        <v>60.08</v>
      </c>
      <c r="I7655" s="37">
        <f>IF(H7655&lt;'Roof Calculator'!$G$8, 1, 0)</f>
        <v>0</v>
      </c>
      <c r="J7655" s="37">
        <f>IF(H7655&gt;='Roof Calculator'!$G$8, 1, 0)</f>
        <v>1</v>
      </c>
      <c r="K7655" s="37">
        <f t="shared" si="2149"/>
        <v>0</v>
      </c>
      <c r="L7655" s="37">
        <f t="shared" si="2150"/>
        <v>60.08</v>
      </c>
      <c r="M7655" s="37">
        <v>0</v>
      </c>
      <c r="N7655" s="37">
        <f t="shared" si="2151"/>
        <v>0</v>
      </c>
      <c r="O7655" s="37">
        <v>0</v>
      </c>
      <c r="P7655" s="37">
        <v>0</v>
      </c>
      <c r="Q7655" s="21">
        <f t="shared" si="2152"/>
        <v>39.790999999999997</v>
      </c>
      <c r="R7655" s="21">
        <f t="shared" si="2161"/>
        <v>319.04166666667203</v>
      </c>
      <c r="S7655" s="21">
        <f t="shared" si="2162"/>
        <v>-18.97193007500158</v>
      </c>
      <c r="T7655" s="21">
        <f t="shared" si="2153"/>
        <v>86.147999999999996</v>
      </c>
      <c r="U7655" s="37">
        <f>VLOOKUP(Time_Zone, 'LSTM LookUp'!$B$5:$D$8, 3, FALSE)</f>
        <v>-75</v>
      </c>
      <c r="V7655" s="21">
        <f t="shared" si="2163"/>
        <v>14.868343964291199</v>
      </c>
      <c r="W7655" s="21">
        <f t="shared" si="2154"/>
        <v>14.865085991072791</v>
      </c>
      <c r="X7655" s="21">
        <f t="shared" si="2155"/>
        <v>0</v>
      </c>
      <c r="Y7655" s="21">
        <f t="shared" si="2156"/>
        <v>0</v>
      </c>
      <c r="Z7655" s="21">
        <f t="shared" si="2164"/>
        <v>0</v>
      </c>
      <c r="AA7655" s="21">
        <f t="shared" si="2157"/>
        <v>0</v>
      </c>
      <c r="AB7655" s="21">
        <f t="shared" si="2158"/>
        <v>0</v>
      </c>
      <c r="AC7655" s="21">
        <f t="shared" si="2159"/>
        <v>60.08</v>
      </c>
      <c r="AD7655" s="21">
        <f t="shared" si="2165"/>
        <v>0</v>
      </c>
      <c r="AE7655" s="21" t="str">
        <f t="shared" si="2160"/>
        <v>11/15/2:00</v>
      </c>
    </row>
    <row r="7656" spans="2:31">
      <c r="B7656" s="37">
        <v>11</v>
      </c>
      <c r="C7656" s="38">
        <v>15</v>
      </c>
      <c r="D7656" s="39">
        <v>3</v>
      </c>
      <c r="E7656" s="17">
        <v>16.100000000000001</v>
      </c>
      <c r="F7656" s="17">
        <v>0</v>
      </c>
      <c r="G7656" s="17">
        <v>0</v>
      </c>
      <c r="H7656" s="37">
        <f t="shared" si="2148"/>
        <v>60.980000000000004</v>
      </c>
      <c r="I7656" s="37">
        <f>IF(H7656&lt;'Roof Calculator'!$G$8, 1, 0)</f>
        <v>0</v>
      </c>
      <c r="J7656" s="37">
        <f>IF(H7656&gt;='Roof Calculator'!$G$8, 1, 0)</f>
        <v>1</v>
      </c>
      <c r="K7656" s="37">
        <f t="shared" si="2149"/>
        <v>0</v>
      </c>
      <c r="L7656" s="37">
        <f t="shared" si="2150"/>
        <v>60.980000000000004</v>
      </c>
      <c r="M7656" s="37">
        <v>0</v>
      </c>
      <c r="N7656" s="37">
        <f t="shared" si="2151"/>
        <v>0</v>
      </c>
      <c r="O7656" s="37">
        <v>0</v>
      </c>
      <c r="P7656" s="37">
        <v>0</v>
      </c>
      <c r="Q7656" s="21">
        <f t="shared" si="2152"/>
        <v>39.790999999999997</v>
      </c>
      <c r="R7656" s="21">
        <f t="shared" si="2161"/>
        <v>319.08333333333871</v>
      </c>
      <c r="S7656" s="21">
        <f t="shared" si="2162"/>
        <v>-18.98189854998235</v>
      </c>
      <c r="T7656" s="21">
        <f t="shared" si="2153"/>
        <v>86.147999999999996</v>
      </c>
      <c r="U7656" s="37">
        <f>VLOOKUP(Time_Zone, 'LSTM LookUp'!$B$5:$D$8, 3, FALSE)</f>
        <v>-75</v>
      </c>
      <c r="V7656" s="21">
        <f t="shared" si="2163"/>
        <v>14.859800490426242</v>
      </c>
      <c r="W7656" s="21">
        <f t="shared" si="2154"/>
        <v>29.862950122606541</v>
      </c>
      <c r="X7656" s="21">
        <f t="shared" si="2155"/>
        <v>0</v>
      </c>
      <c r="Y7656" s="21">
        <f t="shared" si="2156"/>
        <v>0</v>
      </c>
      <c r="Z7656" s="21">
        <f t="shared" si="2164"/>
        <v>0</v>
      </c>
      <c r="AA7656" s="21">
        <f t="shared" si="2157"/>
        <v>0</v>
      </c>
      <c r="AB7656" s="21">
        <f t="shared" si="2158"/>
        <v>0</v>
      </c>
      <c r="AC7656" s="21">
        <f t="shared" si="2159"/>
        <v>60.980000000000004</v>
      </c>
      <c r="AD7656" s="21">
        <f t="shared" si="2165"/>
        <v>0</v>
      </c>
      <c r="AE7656" s="21" t="str">
        <f t="shared" si="2160"/>
        <v>11/15/3:00</v>
      </c>
    </row>
    <row r="7657" spans="2:31">
      <c r="B7657" s="37">
        <v>11</v>
      </c>
      <c r="C7657" s="38">
        <v>15</v>
      </c>
      <c r="D7657" s="39">
        <v>4</v>
      </c>
      <c r="E7657" s="17">
        <v>16.100000000000001</v>
      </c>
      <c r="F7657" s="17">
        <v>0</v>
      </c>
      <c r="G7657" s="17">
        <v>0</v>
      </c>
      <c r="H7657" s="37">
        <f t="shared" si="2148"/>
        <v>60.980000000000004</v>
      </c>
      <c r="I7657" s="37">
        <f>IF(H7657&lt;'Roof Calculator'!$G$8, 1, 0)</f>
        <v>0</v>
      </c>
      <c r="J7657" s="37">
        <f>IF(H7657&gt;='Roof Calculator'!$G$8, 1, 0)</f>
        <v>1</v>
      </c>
      <c r="K7657" s="37">
        <f t="shared" si="2149"/>
        <v>0</v>
      </c>
      <c r="L7657" s="37">
        <f t="shared" si="2150"/>
        <v>60.980000000000004</v>
      </c>
      <c r="M7657" s="37">
        <v>0</v>
      </c>
      <c r="N7657" s="37">
        <f t="shared" si="2151"/>
        <v>0</v>
      </c>
      <c r="O7657" s="37">
        <v>0</v>
      </c>
      <c r="P7657" s="37">
        <v>0</v>
      </c>
      <c r="Q7657" s="21">
        <f t="shared" si="2152"/>
        <v>39.790999999999997</v>
      </c>
      <c r="R7657" s="21">
        <f t="shared" si="2161"/>
        <v>319.1250000000054</v>
      </c>
      <c r="S7657" s="21">
        <f t="shared" si="2162"/>
        <v>-18.991857481845315</v>
      </c>
      <c r="T7657" s="21">
        <f t="shared" si="2153"/>
        <v>86.147999999999996</v>
      </c>
      <c r="U7657" s="37">
        <f>VLOOKUP(Time_Zone, 'LSTM LookUp'!$B$5:$D$8, 3, FALSE)</f>
        <v>-75</v>
      </c>
      <c r="V7657" s="21">
        <f t="shared" si="2163"/>
        <v>14.851235025197486</v>
      </c>
      <c r="W7657" s="21">
        <f t="shared" si="2154"/>
        <v>44.860808756299384</v>
      </c>
      <c r="X7657" s="21">
        <f t="shared" si="2155"/>
        <v>0</v>
      </c>
      <c r="Y7657" s="21">
        <f t="shared" si="2156"/>
        <v>0</v>
      </c>
      <c r="Z7657" s="21">
        <f t="shared" si="2164"/>
        <v>0</v>
      </c>
      <c r="AA7657" s="21">
        <f t="shared" si="2157"/>
        <v>0</v>
      </c>
      <c r="AB7657" s="21">
        <f t="shared" si="2158"/>
        <v>0</v>
      </c>
      <c r="AC7657" s="21">
        <f t="shared" si="2159"/>
        <v>60.980000000000004</v>
      </c>
      <c r="AD7657" s="21">
        <f t="shared" si="2165"/>
        <v>0</v>
      </c>
      <c r="AE7657" s="21" t="str">
        <f t="shared" si="2160"/>
        <v>11/15/4:00</v>
      </c>
    </row>
    <row r="7658" spans="2:31">
      <c r="B7658" s="37">
        <v>11</v>
      </c>
      <c r="C7658" s="38">
        <v>15</v>
      </c>
      <c r="D7658" s="39">
        <v>5</v>
      </c>
      <c r="E7658" s="17">
        <v>16.7</v>
      </c>
      <c r="F7658" s="17">
        <v>0</v>
      </c>
      <c r="G7658" s="17">
        <v>0</v>
      </c>
      <c r="H7658" s="37">
        <f t="shared" si="2148"/>
        <v>62.059999999999995</v>
      </c>
      <c r="I7658" s="37">
        <f>IF(H7658&lt;'Roof Calculator'!$G$8, 1, 0)</f>
        <v>0</v>
      </c>
      <c r="J7658" s="37">
        <f>IF(H7658&gt;='Roof Calculator'!$G$8, 1, 0)</f>
        <v>1</v>
      </c>
      <c r="K7658" s="37">
        <f t="shared" si="2149"/>
        <v>0</v>
      </c>
      <c r="L7658" s="37">
        <f t="shared" si="2150"/>
        <v>62.059999999999995</v>
      </c>
      <c r="M7658" s="37">
        <v>0</v>
      </c>
      <c r="N7658" s="37">
        <f t="shared" si="2151"/>
        <v>0</v>
      </c>
      <c r="O7658" s="37">
        <v>0</v>
      </c>
      <c r="P7658" s="37">
        <v>0</v>
      </c>
      <c r="Q7658" s="21">
        <f t="shared" si="2152"/>
        <v>39.790999999999997</v>
      </c>
      <c r="R7658" s="21">
        <f t="shared" si="2161"/>
        <v>319.16666666667209</v>
      </c>
      <c r="S7658" s="21">
        <f t="shared" si="2162"/>
        <v>-19.001806864055109</v>
      </c>
      <c r="T7658" s="21">
        <f t="shared" si="2153"/>
        <v>86.147999999999996</v>
      </c>
      <c r="U7658" s="37">
        <f>VLOOKUP(Time_Zone, 'LSTM LookUp'!$B$5:$D$8, 3, FALSE)</f>
        <v>-75</v>
      </c>
      <c r="V7658" s="21">
        <f t="shared" si="2163"/>
        <v>14.842647580372393</v>
      </c>
      <c r="W7658" s="21">
        <f t="shared" si="2154"/>
        <v>59.858661895093086</v>
      </c>
      <c r="X7658" s="21">
        <f t="shared" si="2155"/>
        <v>0</v>
      </c>
      <c r="Y7658" s="21">
        <f t="shared" si="2156"/>
        <v>0</v>
      </c>
      <c r="Z7658" s="21">
        <f t="shared" si="2164"/>
        <v>0</v>
      </c>
      <c r="AA7658" s="21">
        <f t="shared" si="2157"/>
        <v>0</v>
      </c>
      <c r="AB7658" s="21">
        <f t="shared" si="2158"/>
        <v>0</v>
      </c>
      <c r="AC7658" s="21">
        <f t="shared" si="2159"/>
        <v>62.059999999999995</v>
      </c>
      <c r="AD7658" s="21">
        <f t="shared" si="2165"/>
        <v>0</v>
      </c>
      <c r="AE7658" s="21" t="str">
        <f t="shared" si="2160"/>
        <v>11/15/5:00</v>
      </c>
    </row>
    <row r="7659" spans="2:31">
      <c r="B7659" s="37">
        <v>11</v>
      </c>
      <c r="C7659" s="38">
        <v>15</v>
      </c>
      <c r="D7659" s="39">
        <v>6</v>
      </c>
      <c r="E7659" s="17">
        <v>16.100000000000001</v>
      </c>
      <c r="F7659" s="17">
        <v>0</v>
      </c>
      <c r="G7659" s="17">
        <v>0</v>
      </c>
      <c r="H7659" s="37">
        <f t="shared" si="2148"/>
        <v>60.980000000000004</v>
      </c>
      <c r="I7659" s="37">
        <f>IF(H7659&lt;'Roof Calculator'!$G$8, 1, 0)</f>
        <v>0</v>
      </c>
      <c r="J7659" s="37">
        <f>IF(H7659&gt;='Roof Calculator'!$G$8, 1, 0)</f>
        <v>1</v>
      </c>
      <c r="K7659" s="37">
        <f t="shared" si="2149"/>
        <v>0</v>
      </c>
      <c r="L7659" s="37">
        <f t="shared" si="2150"/>
        <v>60.980000000000004</v>
      </c>
      <c r="M7659" s="37">
        <v>0</v>
      </c>
      <c r="N7659" s="37">
        <f t="shared" si="2151"/>
        <v>0</v>
      </c>
      <c r="O7659" s="37">
        <v>0</v>
      </c>
      <c r="P7659" s="37">
        <v>0</v>
      </c>
      <c r="Q7659" s="21">
        <f t="shared" si="2152"/>
        <v>39.790999999999997</v>
      </c>
      <c r="R7659" s="21">
        <f t="shared" si="2161"/>
        <v>319.20833333333877</v>
      </c>
      <c r="S7659" s="21">
        <f t="shared" si="2162"/>
        <v>-19.011746690079931</v>
      </c>
      <c r="T7659" s="21">
        <f t="shared" si="2153"/>
        <v>86.147999999999996</v>
      </c>
      <c r="U7659" s="37">
        <f>VLOOKUP(Time_Zone, 'LSTM LookUp'!$B$5:$D$8, 3, FALSE)</f>
        <v>-75</v>
      </c>
      <c r="V7659" s="21">
        <f t="shared" si="2163"/>
        <v>14.834038167759223</v>
      </c>
      <c r="W7659" s="21">
        <f t="shared" si="2154"/>
        <v>74.856509541939801</v>
      </c>
      <c r="X7659" s="21">
        <f t="shared" si="2155"/>
        <v>0</v>
      </c>
      <c r="Y7659" s="21">
        <f t="shared" si="2156"/>
        <v>0</v>
      </c>
      <c r="Z7659" s="21">
        <f t="shared" si="2164"/>
        <v>0</v>
      </c>
      <c r="AA7659" s="21">
        <f t="shared" si="2157"/>
        <v>0</v>
      </c>
      <c r="AB7659" s="21">
        <f t="shared" si="2158"/>
        <v>0</v>
      </c>
      <c r="AC7659" s="21">
        <f t="shared" si="2159"/>
        <v>60.980000000000004</v>
      </c>
      <c r="AD7659" s="21">
        <f t="shared" si="2165"/>
        <v>0</v>
      </c>
      <c r="AE7659" s="21" t="str">
        <f t="shared" si="2160"/>
        <v>11/15/6:00</v>
      </c>
    </row>
    <row r="7660" spans="2:31">
      <c r="B7660" s="37">
        <v>11</v>
      </c>
      <c r="C7660" s="38">
        <v>15</v>
      </c>
      <c r="D7660" s="39">
        <v>7</v>
      </c>
      <c r="E7660" s="17">
        <v>16.100000000000001</v>
      </c>
      <c r="F7660" s="17">
        <v>0</v>
      </c>
      <c r="G7660" s="17">
        <v>0</v>
      </c>
      <c r="H7660" s="37">
        <f t="shared" si="2148"/>
        <v>60.980000000000004</v>
      </c>
      <c r="I7660" s="37">
        <f>IF(H7660&lt;'Roof Calculator'!$G$8, 1, 0)</f>
        <v>0</v>
      </c>
      <c r="J7660" s="37">
        <f>IF(H7660&gt;='Roof Calculator'!$G$8, 1, 0)</f>
        <v>1</v>
      </c>
      <c r="K7660" s="37">
        <f t="shared" si="2149"/>
        <v>0</v>
      </c>
      <c r="L7660" s="37">
        <f t="shared" si="2150"/>
        <v>60.980000000000004</v>
      </c>
      <c r="M7660" s="37">
        <v>0</v>
      </c>
      <c r="N7660" s="37">
        <f t="shared" si="2151"/>
        <v>0</v>
      </c>
      <c r="O7660" s="37">
        <v>0</v>
      </c>
      <c r="P7660" s="37">
        <v>0</v>
      </c>
      <c r="Q7660" s="21">
        <f t="shared" si="2152"/>
        <v>39.790999999999997</v>
      </c>
      <c r="R7660" s="21">
        <f t="shared" si="2161"/>
        <v>319.25000000000546</v>
      </c>
      <c r="S7660" s="21">
        <f t="shared" si="2162"/>
        <v>-19.021676953391527</v>
      </c>
      <c r="T7660" s="21">
        <f t="shared" si="2153"/>
        <v>86.147999999999996</v>
      </c>
      <c r="U7660" s="37">
        <f>VLOOKUP(Time_Zone, 'LSTM LookUp'!$B$5:$D$8, 3, FALSE)</f>
        <v>-75</v>
      </c>
      <c r="V7660" s="21">
        <f t="shared" si="2163"/>
        <v>14.825406799207066</v>
      </c>
      <c r="W7660" s="21">
        <f t="shared" si="2154"/>
        <v>89.854351699801768</v>
      </c>
      <c r="X7660" s="21">
        <f t="shared" si="2155"/>
        <v>0</v>
      </c>
      <c r="Y7660" s="21">
        <f t="shared" si="2156"/>
        <v>0</v>
      </c>
      <c r="Z7660" s="21">
        <f t="shared" si="2164"/>
        <v>0</v>
      </c>
      <c r="AA7660" s="21">
        <f t="shared" si="2157"/>
        <v>0</v>
      </c>
      <c r="AB7660" s="21">
        <f t="shared" si="2158"/>
        <v>0</v>
      </c>
      <c r="AC7660" s="21">
        <f t="shared" si="2159"/>
        <v>60.980000000000004</v>
      </c>
      <c r="AD7660" s="21">
        <f t="shared" si="2165"/>
        <v>0</v>
      </c>
      <c r="AE7660" s="21" t="str">
        <f t="shared" si="2160"/>
        <v>11/15/7:00</v>
      </c>
    </row>
    <row r="7661" spans="2:31">
      <c r="B7661" s="37">
        <v>11</v>
      </c>
      <c r="C7661" s="38">
        <v>15</v>
      </c>
      <c r="D7661" s="39">
        <v>8</v>
      </c>
      <c r="E7661" s="17">
        <v>16.100000000000001</v>
      </c>
      <c r="F7661" s="17">
        <v>16</v>
      </c>
      <c r="G7661" s="17">
        <v>3</v>
      </c>
      <c r="H7661" s="37">
        <f t="shared" si="2148"/>
        <v>60.980000000000004</v>
      </c>
      <c r="I7661" s="37">
        <f>IF(H7661&lt;'Roof Calculator'!$G$8, 1, 0)</f>
        <v>0</v>
      </c>
      <c r="J7661" s="37">
        <f>IF(H7661&gt;='Roof Calculator'!$G$8, 1, 0)</f>
        <v>1</v>
      </c>
      <c r="K7661" s="37">
        <f t="shared" si="2149"/>
        <v>0</v>
      </c>
      <c r="L7661" s="37">
        <f t="shared" si="2150"/>
        <v>60.980000000000004</v>
      </c>
      <c r="M7661" s="37">
        <v>0</v>
      </c>
      <c r="N7661" s="37">
        <f t="shared" si="2151"/>
        <v>16</v>
      </c>
      <c r="O7661" s="37">
        <v>0</v>
      </c>
      <c r="P7661" s="37">
        <v>0</v>
      </c>
      <c r="Q7661" s="21">
        <f t="shared" si="2152"/>
        <v>39.790999999999997</v>
      </c>
      <c r="R7661" s="21">
        <f t="shared" si="2161"/>
        <v>319.29166666667214</v>
      </c>
      <c r="S7661" s="21">
        <f t="shared" si="2162"/>
        <v>-19.031597647465233</v>
      </c>
      <c r="T7661" s="21">
        <f t="shared" si="2153"/>
        <v>86.147999999999996</v>
      </c>
      <c r="U7661" s="37">
        <f>VLOOKUP(Time_Zone, 'LSTM LookUp'!$B$5:$D$8, 3, FALSE)</f>
        <v>-75</v>
      </c>
      <c r="V7661" s="21">
        <f t="shared" si="2163"/>
        <v>14.816753486605739</v>
      </c>
      <c r="W7661" s="21">
        <f t="shared" si="2154"/>
        <v>104.85218837165144</v>
      </c>
      <c r="X7661" s="21">
        <f t="shared" si="2155"/>
        <v>-1.1846546086585912</v>
      </c>
      <c r="Y7661" s="21">
        <f t="shared" si="2156"/>
        <v>14.81534539134141</v>
      </c>
      <c r="Z7661" s="21">
        <f t="shared" si="2164"/>
        <v>4.6962057297711715</v>
      </c>
      <c r="AA7661" s="21">
        <f t="shared" si="2157"/>
        <v>0</v>
      </c>
      <c r="AB7661" s="21">
        <f t="shared" si="2158"/>
        <v>4.6962057297711715</v>
      </c>
      <c r="AC7661" s="21">
        <f t="shared" si="2159"/>
        <v>60.980000000000004</v>
      </c>
      <c r="AD7661" s="21">
        <f t="shared" si="2165"/>
        <v>4.6962057297711715</v>
      </c>
      <c r="AE7661" s="21" t="str">
        <f t="shared" si="2160"/>
        <v>11/15/8:00</v>
      </c>
    </row>
    <row r="7662" spans="2:31">
      <c r="B7662" s="37">
        <v>11</v>
      </c>
      <c r="C7662" s="38">
        <v>15</v>
      </c>
      <c r="D7662" s="39">
        <v>9</v>
      </c>
      <c r="E7662" s="17">
        <v>16.7</v>
      </c>
      <c r="F7662" s="17">
        <v>56</v>
      </c>
      <c r="G7662" s="17">
        <v>1</v>
      </c>
      <c r="H7662" s="37">
        <f t="shared" si="2148"/>
        <v>62.059999999999995</v>
      </c>
      <c r="I7662" s="37">
        <f>IF(H7662&lt;'Roof Calculator'!$G$8, 1, 0)</f>
        <v>0</v>
      </c>
      <c r="J7662" s="37">
        <f>IF(H7662&gt;='Roof Calculator'!$G$8, 1, 0)</f>
        <v>1</v>
      </c>
      <c r="K7662" s="37">
        <f t="shared" si="2149"/>
        <v>0</v>
      </c>
      <c r="L7662" s="37">
        <f t="shared" si="2150"/>
        <v>62.059999999999995</v>
      </c>
      <c r="M7662" s="37">
        <v>0</v>
      </c>
      <c r="N7662" s="37">
        <f t="shared" si="2151"/>
        <v>56</v>
      </c>
      <c r="O7662" s="37">
        <v>0</v>
      </c>
      <c r="P7662" s="37">
        <v>0</v>
      </c>
      <c r="Q7662" s="21">
        <f t="shared" si="2152"/>
        <v>39.790999999999997</v>
      </c>
      <c r="R7662" s="21">
        <f t="shared" si="2161"/>
        <v>319.33333333333883</v>
      </c>
      <c r="S7662" s="21">
        <f t="shared" si="2162"/>
        <v>-19.041508765779934</v>
      </c>
      <c r="T7662" s="21">
        <f t="shared" si="2153"/>
        <v>86.147999999999996</v>
      </c>
      <c r="U7662" s="37">
        <f>VLOOKUP(Time_Zone, 'LSTM LookUp'!$B$5:$D$8, 3, FALSE)</f>
        <v>-75</v>
      </c>
      <c r="V7662" s="21">
        <f t="shared" si="2163"/>
        <v>14.808078241885864</v>
      </c>
      <c r="W7662" s="21">
        <f t="shared" si="2154"/>
        <v>119.85001956047145</v>
      </c>
      <c r="X7662" s="21">
        <f t="shared" si="2155"/>
        <v>-0.57032054407287514</v>
      </c>
      <c r="Y7662" s="21">
        <f t="shared" si="2156"/>
        <v>55.429679455927122</v>
      </c>
      <c r="Z7662" s="21">
        <f t="shared" si="2164"/>
        <v>17.570240273469285</v>
      </c>
      <c r="AA7662" s="21">
        <f t="shared" si="2157"/>
        <v>0</v>
      </c>
      <c r="AB7662" s="21">
        <f t="shared" si="2158"/>
        <v>17.570240273469285</v>
      </c>
      <c r="AC7662" s="21">
        <f t="shared" si="2159"/>
        <v>62.059999999999995</v>
      </c>
      <c r="AD7662" s="21">
        <f t="shared" si="2165"/>
        <v>17.570240273469285</v>
      </c>
      <c r="AE7662" s="21" t="str">
        <f t="shared" si="2160"/>
        <v>11/15/9:00</v>
      </c>
    </row>
    <row r="7663" spans="2:31">
      <c r="B7663" s="37">
        <v>11</v>
      </c>
      <c r="C7663" s="38">
        <v>15</v>
      </c>
      <c r="D7663" s="39">
        <v>10</v>
      </c>
      <c r="E7663" s="17">
        <v>17.8</v>
      </c>
      <c r="F7663" s="17">
        <v>125</v>
      </c>
      <c r="G7663" s="17">
        <v>45</v>
      </c>
      <c r="H7663" s="37">
        <f t="shared" si="2148"/>
        <v>64.040000000000006</v>
      </c>
      <c r="I7663" s="37">
        <f>IF(H7663&lt;'Roof Calculator'!$G$8, 1, 0)</f>
        <v>0</v>
      </c>
      <c r="J7663" s="37">
        <f>IF(H7663&gt;='Roof Calculator'!$G$8, 1, 0)</f>
        <v>1</v>
      </c>
      <c r="K7663" s="37">
        <f t="shared" si="2149"/>
        <v>0</v>
      </c>
      <c r="L7663" s="37">
        <f t="shared" si="2150"/>
        <v>64.040000000000006</v>
      </c>
      <c r="M7663" s="37">
        <v>0</v>
      </c>
      <c r="N7663" s="37">
        <f t="shared" si="2151"/>
        <v>125</v>
      </c>
      <c r="O7663" s="37">
        <v>0</v>
      </c>
      <c r="P7663" s="37">
        <v>0</v>
      </c>
      <c r="Q7663" s="21">
        <f t="shared" si="2152"/>
        <v>39.790999999999997</v>
      </c>
      <c r="R7663" s="21">
        <f t="shared" si="2161"/>
        <v>319.37500000000551</v>
      </c>
      <c r="S7663" s="21">
        <f t="shared" si="2162"/>
        <v>-19.051410301818159</v>
      </c>
      <c r="T7663" s="21">
        <f t="shared" si="2153"/>
        <v>86.147999999999996</v>
      </c>
      <c r="U7663" s="37">
        <f>VLOOKUP(Time_Zone, 'LSTM LookUp'!$B$5:$D$8, 3, FALSE)</f>
        <v>-75</v>
      </c>
      <c r="V7663" s="21">
        <f t="shared" si="2163"/>
        <v>14.799381077018719</v>
      </c>
      <c r="W7663" s="21">
        <f t="shared" si="2154"/>
        <v>134.84784526925463</v>
      </c>
      <c r="X7663" s="21">
        <f t="shared" si="2155"/>
        <v>-32.449795182928746</v>
      </c>
      <c r="Y7663" s="21">
        <f t="shared" si="2156"/>
        <v>92.550204817071261</v>
      </c>
      <c r="Z7663" s="21">
        <f t="shared" si="2164"/>
        <v>29.336798479733108</v>
      </c>
      <c r="AA7663" s="21">
        <f t="shared" si="2157"/>
        <v>0</v>
      </c>
      <c r="AB7663" s="21">
        <f t="shared" si="2158"/>
        <v>29.336798479733108</v>
      </c>
      <c r="AC7663" s="21">
        <f t="shared" si="2159"/>
        <v>64.040000000000006</v>
      </c>
      <c r="AD7663" s="21">
        <f t="shared" si="2165"/>
        <v>29.336798479733108</v>
      </c>
      <c r="AE7663" s="21" t="str">
        <f t="shared" si="2160"/>
        <v>11/15/10:00</v>
      </c>
    </row>
    <row r="7664" spans="2:31">
      <c r="B7664" s="37">
        <v>11</v>
      </c>
      <c r="C7664" s="38">
        <v>15</v>
      </c>
      <c r="D7664" s="39">
        <v>11</v>
      </c>
      <c r="E7664" s="17">
        <v>12.8</v>
      </c>
      <c r="F7664" s="17">
        <v>102</v>
      </c>
      <c r="G7664" s="17">
        <v>5</v>
      </c>
      <c r="H7664" s="37">
        <f t="shared" si="2148"/>
        <v>55.04</v>
      </c>
      <c r="I7664" s="37">
        <f>IF(H7664&lt;'Roof Calculator'!$G$8, 1, 0)</f>
        <v>0</v>
      </c>
      <c r="J7664" s="37">
        <f>IF(H7664&gt;='Roof Calculator'!$G$8, 1, 0)</f>
        <v>1</v>
      </c>
      <c r="K7664" s="37">
        <f t="shared" si="2149"/>
        <v>0</v>
      </c>
      <c r="L7664" s="37">
        <f t="shared" si="2150"/>
        <v>55.04</v>
      </c>
      <c r="M7664" s="37">
        <v>0</v>
      </c>
      <c r="N7664" s="37">
        <f t="shared" si="2151"/>
        <v>102</v>
      </c>
      <c r="O7664" s="37">
        <v>0</v>
      </c>
      <c r="P7664" s="37">
        <v>0</v>
      </c>
      <c r="Q7664" s="21">
        <f t="shared" si="2152"/>
        <v>39.790999999999997</v>
      </c>
      <c r="R7664" s="21">
        <f t="shared" si="2161"/>
        <v>319.4166666666722</v>
      </c>
      <c r="S7664" s="21">
        <f t="shared" si="2162"/>
        <v>-19.061302249065989</v>
      </c>
      <c r="T7664" s="21">
        <f t="shared" si="2153"/>
        <v>86.147999999999996</v>
      </c>
      <c r="U7664" s="37">
        <f>VLOOKUP(Time_Zone, 'LSTM LookUp'!$B$5:$D$8, 3, FALSE)</f>
        <v>-75</v>
      </c>
      <c r="V7664" s="21">
        <f t="shared" si="2163"/>
        <v>14.790662004016365</v>
      </c>
      <c r="W7664" s="21">
        <f t="shared" si="2154"/>
        <v>149.84566550100408</v>
      </c>
      <c r="X7664" s="21">
        <f t="shared" si="2155"/>
        <v>-4.1849038934872427</v>
      </c>
      <c r="Y7664" s="21">
        <f t="shared" si="2156"/>
        <v>97.815096106512755</v>
      </c>
      <c r="Z7664" s="21">
        <f t="shared" si="2164"/>
        <v>31.005677063863018</v>
      </c>
      <c r="AA7664" s="21">
        <f t="shared" si="2157"/>
        <v>0</v>
      </c>
      <c r="AB7664" s="21">
        <f t="shared" si="2158"/>
        <v>31.005677063863018</v>
      </c>
      <c r="AC7664" s="21">
        <f t="shared" si="2159"/>
        <v>55.04</v>
      </c>
      <c r="AD7664" s="21">
        <f t="shared" si="2165"/>
        <v>31.005677063863018</v>
      </c>
      <c r="AE7664" s="21" t="str">
        <f t="shared" si="2160"/>
        <v>11/15/11:00</v>
      </c>
    </row>
    <row r="7665" spans="2:31">
      <c r="B7665" s="37">
        <v>11</v>
      </c>
      <c r="C7665" s="38">
        <v>15</v>
      </c>
      <c r="D7665" s="39">
        <v>12</v>
      </c>
      <c r="E7665" s="17">
        <v>12.8</v>
      </c>
      <c r="F7665" s="17">
        <v>114</v>
      </c>
      <c r="G7665" s="17">
        <v>12</v>
      </c>
      <c r="H7665" s="37">
        <f t="shared" si="2148"/>
        <v>55.04</v>
      </c>
      <c r="I7665" s="37">
        <f>IF(H7665&lt;'Roof Calculator'!$G$8, 1, 0)</f>
        <v>0</v>
      </c>
      <c r="J7665" s="37">
        <f>IF(H7665&gt;='Roof Calculator'!$G$8, 1, 0)</f>
        <v>1</v>
      </c>
      <c r="K7665" s="37">
        <f t="shared" si="2149"/>
        <v>0</v>
      </c>
      <c r="L7665" s="37">
        <f t="shared" si="2150"/>
        <v>55.04</v>
      </c>
      <c r="M7665" s="37">
        <v>0</v>
      </c>
      <c r="N7665" s="37">
        <f t="shared" si="2151"/>
        <v>114</v>
      </c>
      <c r="O7665" s="37">
        <v>0</v>
      </c>
      <c r="P7665" s="37">
        <v>0</v>
      </c>
      <c r="Q7665" s="21">
        <f t="shared" si="2152"/>
        <v>39.790999999999997</v>
      </c>
      <c r="R7665" s="21">
        <f t="shared" si="2161"/>
        <v>319.45833333333889</v>
      </c>
      <c r="S7665" s="21">
        <f t="shared" si="2162"/>
        <v>-19.071184601013154</v>
      </c>
      <c r="T7665" s="21">
        <f t="shared" si="2153"/>
        <v>86.147999999999996</v>
      </c>
      <c r="U7665" s="37">
        <f>VLOOKUP(Time_Zone, 'LSTM LookUp'!$B$5:$D$8, 3, FALSE)</f>
        <v>-75</v>
      </c>
      <c r="V7665" s="21">
        <f t="shared" si="2163"/>
        <v>14.781921034931505</v>
      </c>
      <c r="W7665" s="21">
        <f t="shared" si="2154"/>
        <v>164.84348025873285</v>
      </c>
      <c r="X7665" s="21">
        <f t="shared" si="2155"/>
        <v>-10.920727750065911</v>
      </c>
      <c r="Y7665" s="21">
        <f t="shared" si="2156"/>
        <v>103.07927224993409</v>
      </c>
      <c r="Z7665" s="21">
        <f t="shared" si="2164"/>
        <v>32.674328959195016</v>
      </c>
      <c r="AA7665" s="21">
        <f t="shared" si="2157"/>
        <v>0</v>
      </c>
      <c r="AB7665" s="21">
        <f t="shared" si="2158"/>
        <v>32.674328959195016</v>
      </c>
      <c r="AC7665" s="21">
        <f t="shared" si="2159"/>
        <v>55.04</v>
      </c>
      <c r="AD7665" s="21">
        <f t="shared" si="2165"/>
        <v>32.674328959195016</v>
      </c>
      <c r="AE7665" s="21" t="str">
        <f t="shared" si="2160"/>
        <v>11/15/12:00</v>
      </c>
    </row>
    <row r="7666" spans="2:31">
      <c r="B7666" s="37">
        <v>11</v>
      </c>
      <c r="C7666" s="38">
        <v>15</v>
      </c>
      <c r="D7666" s="39">
        <v>13</v>
      </c>
      <c r="E7666" s="17">
        <v>12.8</v>
      </c>
      <c r="F7666" s="17">
        <v>134</v>
      </c>
      <c r="G7666" s="17">
        <v>2</v>
      </c>
      <c r="H7666" s="37">
        <f t="shared" si="2148"/>
        <v>55.04</v>
      </c>
      <c r="I7666" s="37">
        <f>IF(H7666&lt;'Roof Calculator'!$G$8, 1, 0)</f>
        <v>0</v>
      </c>
      <c r="J7666" s="37">
        <f>IF(H7666&gt;='Roof Calculator'!$G$8, 1, 0)</f>
        <v>1</v>
      </c>
      <c r="K7666" s="37">
        <f t="shared" si="2149"/>
        <v>0</v>
      </c>
      <c r="L7666" s="37">
        <f t="shared" si="2150"/>
        <v>55.04</v>
      </c>
      <c r="M7666" s="37">
        <v>0</v>
      </c>
      <c r="N7666" s="37">
        <f t="shared" si="2151"/>
        <v>134</v>
      </c>
      <c r="O7666" s="37">
        <v>0</v>
      </c>
      <c r="P7666" s="37">
        <v>0</v>
      </c>
      <c r="Q7666" s="21">
        <f t="shared" si="2152"/>
        <v>39.790999999999997</v>
      </c>
      <c r="R7666" s="21">
        <f t="shared" si="2161"/>
        <v>319.50000000000557</v>
      </c>
      <c r="S7666" s="21">
        <f t="shared" si="2162"/>
        <v>-19.081057351152985</v>
      </c>
      <c r="T7666" s="21">
        <f t="shared" si="2153"/>
        <v>86.147999999999996</v>
      </c>
      <c r="U7666" s="37">
        <f>VLOOKUP(Time_Zone, 'LSTM LookUp'!$B$5:$D$8, 3, FALSE)</f>
        <v>-75</v>
      </c>
      <c r="V7666" s="21">
        <f t="shared" si="2163"/>
        <v>14.773158181857513</v>
      </c>
      <c r="W7666" s="21">
        <f t="shared" si="2154"/>
        <v>179.84128954546435</v>
      </c>
      <c r="X7666" s="21">
        <f t="shared" si="2155"/>
        <v>-1.8707597832451279</v>
      </c>
      <c r="Y7666" s="21">
        <f t="shared" si="2156"/>
        <v>132.12924021675488</v>
      </c>
      <c r="Z7666" s="21">
        <f t="shared" si="2164"/>
        <v>41.882661428796702</v>
      </c>
      <c r="AA7666" s="21">
        <f t="shared" si="2157"/>
        <v>0</v>
      </c>
      <c r="AB7666" s="21">
        <f t="shared" si="2158"/>
        <v>41.882661428796702</v>
      </c>
      <c r="AC7666" s="21">
        <f t="shared" si="2159"/>
        <v>55.04</v>
      </c>
      <c r="AD7666" s="21">
        <f t="shared" si="2165"/>
        <v>41.882661428796702</v>
      </c>
      <c r="AE7666" s="21" t="str">
        <f t="shared" si="2160"/>
        <v>11/15/13:00</v>
      </c>
    </row>
    <row r="7667" spans="2:31">
      <c r="B7667" s="37">
        <v>11</v>
      </c>
      <c r="C7667" s="38">
        <v>15</v>
      </c>
      <c r="D7667" s="39">
        <v>14</v>
      </c>
      <c r="E7667" s="17">
        <v>12.8</v>
      </c>
      <c r="F7667" s="17">
        <v>109</v>
      </c>
      <c r="G7667" s="17">
        <v>3</v>
      </c>
      <c r="H7667" s="37">
        <f t="shared" si="2148"/>
        <v>55.04</v>
      </c>
      <c r="I7667" s="37">
        <f>IF(H7667&lt;'Roof Calculator'!$G$8, 1, 0)</f>
        <v>0</v>
      </c>
      <c r="J7667" s="37">
        <f>IF(H7667&gt;='Roof Calculator'!$G$8, 1, 0)</f>
        <v>1</v>
      </c>
      <c r="K7667" s="37">
        <f t="shared" si="2149"/>
        <v>0</v>
      </c>
      <c r="L7667" s="37">
        <f t="shared" si="2150"/>
        <v>55.04</v>
      </c>
      <c r="M7667" s="37">
        <v>0</v>
      </c>
      <c r="N7667" s="37">
        <f t="shared" si="2151"/>
        <v>109</v>
      </c>
      <c r="O7667" s="37">
        <v>0</v>
      </c>
      <c r="P7667" s="37">
        <v>0</v>
      </c>
      <c r="Q7667" s="21">
        <f t="shared" si="2152"/>
        <v>39.790999999999997</v>
      </c>
      <c r="R7667" s="21">
        <f t="shared" si="2161"/>
        <v>319.54166666667226</v>
      </c>
      <c r="S7667" s="21">
        <f t="shared" si="2162"/>
        <v>-19.090920492982431</v>
      </c>
      <c r="T7667" s="21">
        <f t="shared" si="2153"/>
        <v>86.147999999999996</v>
      </c>
      <c r="U7667" s="37">
        <f>VLOOKUP(Time_Zone, 'LSTM LookUp'!$B$5:$D$8, 3, FALSE)</f>
        <v>-75</v>
      </c>
      <c r="V7667" s="21">
        <f t="shared" si="2163"/>
        <v>14.764373456928427</v>
      </c>
      <c r="W7667" s="21">
        <f t="shared" si="2154"/>
        <v>194.83909336423207</v>
      </c>
      <c r="X7667" s="21">
        <f t="shared" si="2155"/>
        <v>-2.7336795034185273</v>
      </c>
      <c r="Y7667" s="21">
        <f t="shared" si="2156"/>
        <v>106.26632049658147</v>
      </c>
      <c r="Z7667" s="21">
        <f t="shared" si="2164"/>
        <v>33.684567589589001</v>
      </c>
      <c r="AA7667" s="21">
        <f t="shared" si="2157"/>
        <v>0</v>
      </c>
      <c r="AB7667" s="21">
        <f t="shared" si="2158"/>
        <v>33.684567589589001</v>
      </c>
      <c r="AC7667" s="21">
        <f t="shared" si="2159"/>
        <v>55.04</v>
      </c>
      <c r="AD7667" s="21">
        <f t="shared" si="2165"/>
        <v>33.684567589589001</v>
      </c>
      <c r="AE7667" s="21" t="str">
        <f t="shared" si="2160"/>
        <v>11/15/14:00</v>
      </c>
    </row>
    <row r="7668" spans="2:31">
      <c r="B7668" s="37">
        <v>11</v>
      </c>
      <c r="C7668" s="38">
        <v>15</v>
      </c>
      <c r="D7668" s="39">
        <v>15</v>
      </c>
      <c r="E7668" s="17">
        <v>12.8</v>
      </c>
      <c r="F7668" s="17">
        <v>108</v>
      </c>
      <c r="G7668" s="17">
        <v>8</v>
      </c>
      <c r="H7668" s="37">
        <f t="shared" si="2148"/>
        <v>55.04</v>
      </c>
      <c r="I7668" s="37">
        <f>IF(H7668&lt;'Roof Calculator'!$G$8, 1, 0)</f>
        <v>0</v>
      </c>
      <c r="J7668" s="37">
        <f>IF(H7668&gt;='Roof Calculator'!$G$8, 1, 0)</f>
        <v>1</v>
      </c>
      <c r="K7668" s="37">
        <f t="shared" si="2149"/>
        <v>0</v>
      </c>
      <c r="L7668" s="37">
        <f t="shared" si="2150"/>
        <v>55.04</v>
      </c>
      <c r="M7668" s="37">
        <v>0</v>
      </c>
      <c r="N7668" s="37">
        <f t="shared" si="2151"/>
        <v>108</v>
      </c>
      <c r="O7668" s="37">
        <v>0</v>
      </c>
      <c r="P7668" s="37">
        <v>0</v>
      </c>
      <c r="Q7668" s="21">
        <f t="shared" si="2152"/>
        <v>39.790999999999997</v>
      </c>
      <c r="R7668" s="21">
        <f t="shared" si="2161"/>
        <v>319.58333333333894</v>
      </c>
      <c r="S7668" s="21">
        <f t="shared" si="2162"/>
        <v>-19.100774020002103</v>
      </c>
      <c r="T7668" s="21">
        <f t="shared" si="2153"/>
        <v>86.147999999999996</v>
      </c>
      <c r="U7668" s="37">
        <f>VLOOKUP(Time_Zone, 'LSTM LookUp'!$B$5:$D$8, 3, FALSE)</f>
        <v>-75</v>
      </c>
      <c r="V7668" s="21">
        <f t="shared" si="2163"/>
        <v>14.755566872318884</v>
      </c>
      <c r="W7668" s="21">
        <f t="shared" si="2154"/>
        <v>209.83689171807976</v>
      </c>
      <c r="X7668" s="21">
        <f t="shared" si="2155"/>
        <v>-6.7140715808751414</v>
      </c>
      <c r="Y7668" s="21">
        <f t="shared" si="2156"/>
        <v>101.28592841912486</v>
      </c>
      <c r="Z7668" s="21">
        <f t="shared" si="2164"/>
        <v>32.105870286701418</v>
      </c>
      <c r="AA7668" s="21">
        <f t="shared" si="2157"/>
        <v>0</v>
      </c>
      <c r="AB7668" s="21">
        <f t="shared" si="2158"/>
        <v>32.105870286701418</v>
      </c>
      <c r="AC7668" s="21">
        <f t="shared" si="2159"/>
        <v>55.04</v>
      </c>
      <c r="AD7668" s="21">
        <f t="shared" si="2165"/>
        <v>32.105870286701418</v>
      </c>
      <c r="AE7668" s="21" t="str">
        <f t="shared" si="2160"/>
        <v>11/15/15:00</v>
      </c>
    </row>
    <row r="7669" spans="2:31">
      <c r="B7669" s="37">
        <v>11</v>
      </c>
      <c r="C7669" s="38">
        <v>15</v>
      </c>
      <c r="D7669" s="39">
        <v>16</v>
      </c>
      <c r="E7669" s="17">
        <v>9.4</v>
      </c>
      <c r="F7669" s="17">
        <v>67</v>
      </c>
      <c r="G7669" s="17">
        <v>2</v>
      </c>
      <c r="H7669" s="37">
        <f t="shared" si="2148"/>
        <v>48.92</v>
      </c>
      <c r="I7669" s="37">
        <f>IF(H7669&lt;'Roof Calculator'!$G$8, 1, 0)</f>
        <v>1</v>
      </c>
      <c r="J7669" s="37">
        <f>IF(H7669&gt;='Roof Calculator'!$G$8, 1, 0)</f>
        <v>0</v>
      </c>
      <c r="K7669" s="37">
        <f t="shared" si="2149"/>
        <v>48.92</v>
      </c>
      <c r="L7669" s="37">
        <f t="shared" si="2150"/>
        <v>0</v>
      </c>
      <c r="M7669" s="37">
        <v>0</v>
      </c>
      <c r="N7669" s="37">
        <f t="shared" si="2151"/>
        <v>67</v>
      </c>
      <c r="O7669" s="37">
        <v>0</v>
      </c>
      <c r="P7669" s="37">
        <v>0</v>
      </c>
      <c r="Q7669" s="21">
        <f t="shared" si="2152"/>
        <v>39.790999999999997</v>
      </c>
      <c r="R7669" s="21">
        <f t="shared" si="2161"/>
        <v>319.62500000000563</v>
      </c>
      <c r="S7669" s="21">
        <f t="shared" si="2162"/>
        <v>-19.110617925716266</v>
      </c>
      <c r="T7669" s="21">
        <f t="shared" si="2153"/>
        <v>86.147999999999996</v>
      </c>
      <c r="U7669" s="37">
        <f>VLOOKUP(Time_Zone, 'LSTM LookUp'!$B$5:$D$8, 3, FALSE)</f>
        <v>-75</v>
      </c>
      <c r="V7669" s="21">
        <f t="shared" si="2163"/>
        <v>14.746738440244128</v>
      </c>
      <c r="W7669" s="21">
        <f t="shared" si="2154"/>
        <v>224.83468461006106</v>
      </c>
      <c r="X7669" s="21">
        <f t="shared" si="2155"/>
        <v>-1.4487856002991188</v>
      </c>
      <c r="Y7669" s="21">
        <f t="shared" si="2156"/>
        <v>65.551214399700882</v>
      </c>
      <c r="Z7669" s="21">
        <f t="shared" si="2164"/>
        <v>20.778590071700059</v>
      </c>
      <c r="AA7669" s="21">
        <f t="shared" si="2157"/>
        <v>20.778590071700059</v>
      </c>
      <c r="AB7669" s="21">
        <f t="shared" si="2158"/>
        <v>0</v>
      </c>
      <c r="AC7669" s="21">
        <f t="shared" si="2159"/>
        <v>0</v>
      </c>
      <c r="AD7669" s="21">
        <f t="shared" si="2165"/>
        <v>0</v>
      </c>
      <c r="AE7669" s="21" t="str">
        <f t="shared" si="2160"/>
        <v>11/15/16:00</v>
      </c>
    </row>
    <row r="7670" spans="2:31">
      <c r="B7670" s="37">
        <v>11</v>
      </c>
      <c r="C7670" s="38">
        <v>15</v>
      </c>
      <c r="D7670" s="39">
        <v>17</v>
      </c>
      <c r="E7670" s="17">
        <v>8.3000000000000007</v>
      </c>
      <c r="F7670" s="17">
        <v>31</v>
      </c>
      <c r="G7670" s="17">
        <v>4</v>
      </c>
      <c r="H7670" s="37">
        <f t="shared" si="2148"/>
        <v>46.94</v>
      </c>
      <c r="I7670" s="37">
        <f>IF(H7670&lt;'Roof Calculator'!$G$8, 1, 0)</f>
        <v>1</v>
      </c>
      <c r="J7670" s="37">
        <f>IF(H7670&gt;='Roof Calculator'!$G$8, 1, 0)</f>
        <v>0</v>
      </c>
      <c r="K7670" s="37">
        <f t="shared" si="2149"/>
        <v>46.94</v>
      </c>
      <c r="L7670" s="37">
        <f t="shared" si="2150"/>
        <v>0</v>
      </c>
      <c r="M7670" s="37">
        <v>0</v>
      </c>
      <c r="N7670" s="37">
        <f t="shared" si="2151"/>
        <v>31</v>
      </c>
      <c r="O7670" s="37">
        <v>0</v>
      </c>
      <c r="P7670" s="37">
        <v>0</v>
      </c>
      <c r="Q7670" s="21">
        <f t="shared" si="2152"/>
        <v>39.790999999999997</v>
      </c>
      <c r="R7670" s="21">
        <f t="shared" si="2161"/>
        <v>319.66666666667231</v>
      </c>
      <c r="S7670" s="21">
        <f t="shared" si="2162"/>
        <v>-19.120452203632837</v>
      </c>
      <c r="T7670" s="21">
        <f t="shared" si="2153"/>
        <v>86.147999999999996</v>
      </c>
      <c r="U7670" s="37">
        <f>VLOOKUP(Time_Zone, 'LSTM LookUp'!$B$5:$D$8, 3, FALSE)</f>
        <v>-75</v>
      </c>
      <c r="V7670" s="21">
        <f t="shared" si="2163"/>
        <v>14.737888172959977</v>
      </c>
      <c r="W7670" s="21">
        <f t="shared" si="2154"/>
        <v>239.83247204323999</v>
      </c>
      <c r="X7670" s="21">
        <f t="shared" si="2155"/>
        <v>-2.297861834846076</v>
      </c>
      <c r="Y7670" s="21">
        <f t="shared" si="2156"/>
        <v>28.702138165153926</v>
      </c>
      <c r="Z7670" s="21">
        <f t="shared" si="2164"/>
        <v>9.0980764975385728</v>
      </c>
      <c r="AA7670" s="21">
        <f t="shared" si="2157"/>
        <v>9.0980764975385728</v>
      </c>
      <c r="AB7670" s="21">
        <f t="shared" si="2158"/>
        <v>0</v>
      </c>
      <c r="AC7670" s="21">
        <f t="shared" si="2159"/>
        <v>0</v>
      </c>
      <c r="AD7670" s="21">
        <f t="shared" si="2165"/>
        <v>0</v>
      </c>
      <c r="AE7670" s="21" t="str">
        <f t="shared" si="2160"/>
        <v>11/15/17:00</v>
      </c>
    </row>
    <row r="7671" spans="2:31">
      <c r="B7671" s="37">
        <v>11</v>
      </c>
      <c r="C7671" s="38">
        <v>15</v>
      </c>
      <c r="D7671" s="39">
        <v>18</v>
      </c>
      <c r="E7671" s="17">
        <v>7.2</v>
      </c>
      <c r="F7671" s="17">
        <v>8</v>
      </c>
      <c r="G7671" s="17">
        <v>0</v>
      </c>
      <c r="H7671" s="37">
        <f t="shared" si="2148"/>
        <v>44.96</v>
      </c>
      <c r="I7671" s="37">
        <f>IF(H7671&lt;'Roof Calculator'!$G$8, 1, 0)</f>
        <v>1</v>
      </c>
      <c r="J7671" s="37">
        <f>IF(H7671&gt;='Roof Calculator'!$G$8, 1, 0)</f>
        <v>0</v>
      </c>
      <c r="K7671" s="37">
        <f t="shared" si="2149"/>
        <v>44.96</v>
      </c>
      <c r="L7671" s="37">
        <f t="shared" si="2150"/>
        <v>0</v>
      </c>
      <c r="M7671" s="37">
        <v>0</v>
      </c>
      <c r="N7671" s="37">
        <f t="shared" si="2151"/>
        <v>8</v>
      </c>
      <c r="O7671" s="37">
        <v>0</v>
      </c>
      <c r="P7671" s="37">
        <v>0</v>
      </c>
      <c r="Q7671" s="21">
        <f t="shared" si="2152"/>
        <v>39.790999999999997</v>
      </c>
      <c r="R7671" s="21">
        <f t="shared" si="2161"/>
        <v>319.708333333339</v>
      </c>
      <c r="S7671" s="21">
        <f t="shared" si="2162"/>
        <v>-19.130276847263413</v>
      </c>
      <c r="T7671" s="21">
        <f t="shared" si="2153"/>
        <v>86.147999999999996</v>
      </c>
      <c r="U7671" s="37">
        <f>VLOOKUP(Time_Zone, 'LSTM LookUp'!$B$5:$D$8, 3, FALSE)</f>
        <v>-75</v>
      </c>
      <c r="V7671" s="21">
        <f t="shared" si="2163"/>
        <v>14.729016082762792</v>
      </c>
      <c r="W7671" s="21">
        <f t="shared" si="2154"/>
        <v>254.83025402069069</v>
      </c>
      <c r="X7671" s="21">
        <f t="shared" si="2155"/>
        <v>0</v>
      </c>
      <c r="Y7671" s="21">
        <f t="shared" si="2156"/>
        <v>8</v>
      </c>
      <c r="Z7671" s="21">
        <f t="shared" si="2164"/>
        <v>2.5358602749907098</v>
      </c>
      <c r="AA7671" s="21">
        <f t="shared" si="2157"/>
        <v>2.5358602749907098</v>
      </c>
      <c r="AB7671" s="21">
        <f t="shared" si="2158"/>
        <v>0</v>
      </c>
      <c r="AC7671" s="21">
        <f t="shared" si="2159"/>
        <v>0</v>
      </c>
      <c r="AD7671" s="21">
        <f t="shared" si="2165"/>
        <v>0</v>
      </c>
      <c r="AE7671" s="21" t="str">
        <f t="shared" si="2160"/>
        <v>11/15/18:00</v>
      </c>
    </row>
    <row r="7672" spans="2:31">
      <c r="B7672" s="37">
        <v>11</v>
      </c>
      <c r="C7672" s="38">
        <v>15</v>
      </c>
      <c r="D7672" s="39">
        <v>19</v>
      </c>
      <c r="E7672" s="17">
        <v>5</v>
      </c>
      <c r="F7672" s="17">
        <v>0</v>
      </c>
      <c r="G7672" s="17">
        <v>0</v>
      </c>
      <c r="H7672" s="37">
        <f t="shared" si="2148"/>
        <v>41</v>
      </c>
      <c r="I7672" s="37">
        <f>IF(H7672&lt;'Roof Calculator'!$G$8, 1, 0)</f>
        <v>1</v>
      </c>
      <c r="J7672" s="37">
        <f>IF(H7672&gt;='Roof Calculator'!$G$8, 1, 0)</f>
        <v>0</v>
      </c>
      <c r="K7672" s="37">
        <f t="shared" si="2149"/>
        <v>41</v>
      </c>
      <c r="L7672" s="37">
        <f t="shared" si="2150"/>
        <v>0</v>
      </c>
      <c r="M7672" s="37">
        <v>0</v>
      </c>
      <c r="N7672" s="37">
        <f t="shared" si="2151"/>
        <v>0</v>
      </c>
      <c r="O7672" s="37">
        <v>0</v>
      </c>
      <c r="P7672" s="37">
        <v>0</v>
      </c>
      <c r="Q7672" s="21">
        <f t="shared" si="2152"/>
        <v>39.790999999999997</v>
      </c>
      <c r="R7672" s="21">
        <f t="shared" si="2161"/>
        <v>319.75000000000568</v>
      </c>
      <c r="S7672" s="21">
        <f t="shared" si="2162"/>
        <v>-19.140091850123223</v>
      </c>
      <c r="T7672" s="21">
        <f t="shared" si="2153"/>
        <v>86.147999999999996</v>
      </c>
      <c r="U7672" s="37">
        <f>VLOOKUP(Time_Zone, 'LSTM LookUp'!$B$5:$D$8, 3, FALSE)</f>
        <v>-75</v>
      </c>
      <c r="V7672" s="21">
        <f t="shared" si="2163"/>
        <v>14.720122181989518</v>
      </c>
      <c r="W7672" s="21">
        <f t="shared" si="2154"/>
        <v>269.82803054549737</v>
      </c>
      <c r="X7672" s="21">
        <f t="shared" si="2155"/>
        <v>0</v>
      </c>
      <c r="Y7672" s="21">
        <f t="shared" si="2156"/>
        <v>0</v>
      </c>
      <c r="Z7672" s="21">
        <f t="shared" si="2164"/>
        <v>0</v>
      </c>
      <c r="AA7672" s="21">
        <f t="shared" si="2157"/>
        <v>0</v>
      </c>
      <c r="AB7672" s="21">
        <f t="shared" si="2158"/>
        <v>0</v>
      </c>
      <c r="AC7672" s="21">
        <f t="shared" si="2159"/>
        <v>0</v>
      </c>
      <c r="AD7672" s="21">
        <f t="shared" si="2165"/>
        <v>0</v>
      </c>
      <c r="AE7672" s="21" t="str">
        <f t="shared" si="2160"/>
        <v>11/15/19:00</v>
      </c>
    </row>
    <row r="7673" spans="2:31">
      <c r="B7673" s="37">
        <v>11</v>
      </c>
      <c r="C7673" s="38">
        <v>15</v>
      </c>
      <c r="D7673" s="39">
        <v>20</v>
      </c>
      <c r="E7673" s="17">
        <v>3.9</v>
      </c>
      <c r="F7673" s="17">
        <v>0</v>
      </c>
      <c r="G7673" s="17">
        <v>0</v>
      </c>
      <c r="H7673" s="37">
        <f t="shared" si="2148"/>
        <v>39.020000000000003</v>
      </c>
      <c r="I7673" s="37">
        <f>IF(H7673&lt;'Roof Calculator'!$G$8, 1, 0)</f>
        <v>1</v>
      </c>
      <c r="J7673" s="37">
        <f>IF(H7673&gt;='Roof Calculator'!$G$8, 1, 0)</f>
        <v>0</v>
      </c>
      <c r="K7673" s="37">
        <f t="shared" si="2149"/>
        <v>39.020000000000003</v>
      </c>
      <c r="L7673" s="37">
        <f t="shared" si="2150"/>
        <v>0</v>
      </c>
      <c r="M7673" s="37">
        <v>0</v>
      </c>
      <c r="N7673" s="37">
        <f t="shared" si="2151"/>
        <v>0</v>
      </c>
      <c r="O7673" s="37">
        <v>0</v>
      </c>
      <c r="P7673" s="37">
        <v>0</v>
      </c>
      <c r="Q7673" s="21">
        <f t="shared" si="2152"/>
        <v>39.790999999999997</v>
      </c>
      <c r="R7673" s="21">
        <f t="shared" si="2161"/>
        <v>319.79166666667237</v>
      </c>
      <c r="S7673" s="21">
        <f t="shared" si="2162"/>
        <v>-19.149897205731282</v>
      </c>
      <c r="T7673" s="21">
        <f t="shared" si="2153"/>
        <v>86.147999999999996</v>
      </c>
      <c r="U7673" s="37">
        <f>VLOOKUP(Time_Zone, 'LSTM LookUp'!$B$5:$D$8, 3, FALSE)</f>
        <v>-75</v>
      </c>
      <c r="V7673" s="21">
        <f t="shared" si="2163"/>
        <v>14.711206483017524</v>
      </c>
      <c r="W7673" s="21">
        <f t="shared" si="2154"/>
        <v>284.82580162075436</v>
      </c>
      <c r="X7673" s="21">
        <f t="shared" si="2155"/>
        <v>0</v>
      </c>
      <c r="Y7673" s="21">
        <f t="shared" si="2156"/>
        <v>0</v>
      </c>
      <c r="Z7673" s="21">
        <f t="shared" si="2164"/>
        <v>0</v>
      </c>
      <c r="AA7673" s="21">
        <f t="shared" si="2157"/>
        <v>0</v>
      </c>
      <c r="AB7673" s="21">
        <f t="shared" si="2158"/>
        <v>0</v>
      </c>
      <c r="AC7673" s="21">
        <f t="shared" si="2159"/>
        <v>0</v>
      </c>
      <c r="AD7673" s="21">
        <f t="shared" si="2165"/>
        <v>0</v>
      </c>
      <c r="AE7673" s="21" t="str">
        <f t="shared" si="2160"/>
        <v>11/15/20:00</v>
      </c>
    </row>
    <row r="7674" spans="2:31">
      <c r="B7674" s="37">
        <v>11</v>
      </c>
      <c r="C7674" s="38">
        <v>15</v>
      </c>
      <c r="D7674" s="39">
        <v>21</v>
      </c>
      <c r="E7674" s="17">
        <v>3.3</v>
      </c>
      <c r="F7674" s="17">
        <v>0</v>
      </c>
      <c r="G7674" s="17">
        <v>0</v>
      </c>
      <c r="H7674" s="37">
        <f t="shared" si="2148"/>
        <v>37.94</v>
      </c>
      <c r="I7674" s="37">
        <f>IF(H7674&lt;'Roof Calculator'!$G$8, 1, 0)</f>
        <v>1</v>
      </c>
      <c r="J7674" s="37">
        <f>IF(H7674&gt;='Roof Calculator'!$G$8, 1, 0)</f>
        <v>0</v>
      </c>
      <c r="K7674" s="37">
        <f t="shared" si="2149"/>
        <v>37.94</v>
      </c>
      <c r="L7674" s="37">
        <f t="shared" si="2150"/>
        <v>0</v>
      </c>
      <c r="M7674" s="37">
        <v>0</v>
      </c>
      <c r="N7674" s="37">
        <f t="shared" si="2151"/>
        <v>0</v>
      </c>
      <c r="O7674" s="37">
        <v>0</v>
      </c>
      <c r="P7674" s="37">
        <v>0</v>
      </c>
      <c r="Q7674" s="21">
        <f t="shared" si="2152"/>
        <v>39.790999999999997</v>
      </c>
      <c r="R7674" s="21">
        <f t="shared" si="2161"/>
        <v>319.83333333333906</v>
      </c>
      <c r="S7674" s="21">
        <f t="shared" si="2162"/>
        <v>-19.159692907610211</v>
      </c>
      <c r="T7674" s="21">
        <f t="shared" si="2153"/>
        <v>86.147999999999996</v>
      </c>
      <c r="U7674" s="37">
        <f>VLOOKUP(Time_Zone, 'LSTM LookUp'!$B$5:$D$8, 3, FALSE)</f>
        <v>-75</v>
      </c>
      <c r="V7674" s="21">
        <f t="shared" si="2163"/>
        <v>14.702268998264747</v>
      </c>
      <c r="W7674" s="21">
        <f t="shared" si="2154"/>
        <v>299.82356724956617</v>
      </c>
      <c r="X7674" s="21">
        <f t="shared" si="2155"/>
        <v>0</v>
      </c>
      <c r="Y7674" s="21">
        <f t="shared" si="2156"/>
        <v>0</v>
      </c>
      <c r="Z7674" s="21">
        <f t="shared" si="2164"/>
        <v>0</v>
      </c>
      <c r="AA7674" s="21">
        <f t="shared" si="2157"/>
        <v>0</v>
      </c>
      <c r="AB7674" s="21">
        <f t="shared" si="2158"/>
        <v>0</v>
      </c>
      <c r="AC7674" s="21">
        <f t="shared" si="2159"/>
        <v>0</v>
      </c>
      <c r="AD7674" s="21">
        <f t="shared" si="2165"/>
        <v>0</v>
      </c>
      <c r="AE7674" s="21" t="str">
        <f t="shared" si="2160"/>
        <v>11/15/21:00</v>
      </c>
    </row>
    <row r="7675" spans="2:31">
      <c r="B7675" s="37">
        <v>11</v>
      </c>
      <c r="C7675" s="38">
        <v>15</v>
      </c>
      <c r="D7675" s="39">
        <v>22</v>
      </c>
      <c r="E7675" s="17">
        <v>2.8</v>
      </c>
      <c r="F7675" s="17">
        <v>0</v>
      </c>
      <c r="G7675" s="17">
        <v>0</v>
      </c>
      <c r="H7675" s="37">
        <f t="shared" si="2148"/>
        <v>37.04</v>
      </c>
      <c r="I7675" s="37">
        <f>IF(H7675&lt;'Roof Calculator'!$G$8, 1, 0)</f>
        <v>1</v>
      </c>
      <c r="J7675" s="37">
        <f>IF(H7675&gt;='Roof Calculator'!$G$8, 1, 0)</f>
        <v>0</v>
      </c>
      <c r="K7675" s="37">
        <f t="shared" si="2149"/>
        <v>37.04</v>
      </c>
      <c r="L7675" s="37">
        <f t="shared" si="2150"/>
        <v>0</v>
      </c>
      <c r="M7675" s="37">
        <v>0</v>
      </c>
      <c r="N7675" s="37">
        <f t="shared" si="2151"/>
        <v>0</v>
      </c>
      <c r="O7675" s="37">
        <v>0</v>
      </c>
      <c r="P7675" s="37">
        <v>0</v>
      </c>
      <c r="Q7675" s="21">
        <f t="shared" si="2152"/>
        <v>39.790999999999997</v>
      </c>
      <c r="R7675" s="21">
        <f t="shared" si="2161"/>
        <v>319.87500000000574</v>
      </c>
      <c r="S7675" s="21">
        <f t="shared" si="2162"/>
        <v>-19.169478949286383</v>
      </c>
      <c r="T7675" s="21">
        <f t="shared" si="2153"/>
        <v>86.147999999999996</v>
      </c>
      <c r="U7675" s="37">
        <f>VLOOKUP(Time_Zone, 'LSTM LookUp'!$B$5:$D$8, 3, FALSE)</f>
        <v>-75</v>
      </c>
      <c r="V7675" s="21">
        <f t="shared" si="2163"/>
        <v>14.69330974018955</v>
      </c>
      <c r="W7675" s="21">
        <f t="shared" si="2154"/>
        <v>314.82132743504741</v>
      </c>
      <c r="X7675" s="21">
        <f t="shared" si="2155"/>
        <v>0</v>
      </c>
      <c r="Y7675" s="21">
        <f t="shared" si="2156"/>
        <v>0</v>
      </c>
      <c r="Z7675" s="21">
        <f t="shared" si="2164"/>
        <v>0</v>
      </c>
      <c r="AA7675" s="21">
        <f t="shared" si="2157"/>
        <v>0</v>
      </c>
      <c r="AB7675" s="21">
        <f t="shared" si="2158"/>
        <v>0</v>
      </c>
      <c r="AC7675" s="21">
        <f t="shared" si="2159"/>
        <v>0</v>
      </c>
      <c r="AD7675" s="21">
        <f t="shared" si="2165"/>
        <v>0</v>
      </c>
      <c r="AE7675" s="21" t="str">
        <f t="shared" si="2160"/>
        <v>11/15/22:00</v>
      </c>
    </row>
    <row r="7676" spans="2:31">
      <c r="B7676" s="37">
        <v>11</v>
      </c>
      <c r="C7676" s="38">
        <v>15</v>
      </c>
      <c r="D7676" s="39">
        <v>23</v>
      </c>
      <c r="E7676" s="17">
        <v>2.8</v>
      </c>
      <c r="F7676" s="17">
        <v>0</v>
      </c>
      <c r="G7676" s="17">
        <v>0</v>
      </c>
      <c r="H7676" s="37">
        <f t="shared" si="2148"/>
        <v>37.04</v>
      </c>
      <c r="I7676" s="37">
        <f>IF(H7676&lt;'Roof Calculator'!$G$8, 1, 0)</f>
        <v>1</v>
      </c>
      <c r="J7676" s="37">
        <f>IF(H7676&gt;='Roof Calculator'!$G$8, 1, 0)</f>
        <v>0</v>
      </c>
      <c r="K7676" s="37">
        <f t="shared" si="2149"/>
        <v>37.04</v>
      </c>
      <c r="L7676" s="37">
        <f t="shared" si="2150"/>
        <v>0</v>
      </c>
      <c r="M7676" s="37">
        <v>0</v>
      </c>
      <c r="N7676" s="37">
        <f t="shared" si="2151"/>
        <v>0</v>
      </c>
      <c r="O7676" s="37">
        <v>0</v>
      </c>
      <c r="P7676" s="37">
        <v>0</v>
      </c>
      <c r="Q7676" s="21">
        <f t="shared" si="2152"/>
        <v>39.790999999999997</v>
      </c>
      <c r="R7676" s="21">
        <f t="shared" si="2161"/>
        <v>319.91666666667243</v>
      </c>
      <c r="S7676" s="21">
        <f t="shared" si="2162"/>
        <v>-19.179255324289905</v>
      </c>
      <c r="T7676" s="21">
        <f t="shared" si="2153"/>
        <v>86.147999999999996</v>
      </c>
      <c r="U7676" s="37">
        <f>VLOOKUP(Time_Zone, 'LSTM LookUp'!$B$5:$D$8, 3, FALSE)</f>
        <v>-75</v>
      </c>
      <c r="V7676" s="21">
        <f t="shared" si="2163"/>
        <v>14.684328721290729</v>
      </c>
      <c r="W7676" s="21">
        <f t="shared" si="2154"/>
        <v>329.81908218032265</v>
      </c>
      <c r="X7676" s="21">
        <f t="shared" si="2155"/>
        <v>0</v>
      </c>
      <c r="Y7676" s="21">
        <f t="shared" si="2156"/>
        <v>0</v>
      </c>
      <c r="Z7676" s="21">
        <f t="shared" si="2164"/>
        <v>0</v>
      </c>
      <c r="AA7676" s="21">
        <f t="shared" si="2157"/>
        <v>0</v>
      </c>
      <c r="AB7676" s="21">
        <f t="shared" si="2158"/>
        <v>0</v>
      </c>
      <c r="AC7676" s="21">
        <f t="shared" si="2159"/>
        <v>0</v>
      </c>
      <c r="AD7676" s="21">
        <f t="shared" si="2165"/>
        <v>0</v>
      </c>
      <c r="AE7676" s="21" t="str">
        <f t="shared" si="2160"/>
        <v>11/15/23:00</v>
      </c>
    </row>
    <row r="7677" spans="2:31">
      <c r="B7677" s="37">
        <v>11</v>
      </c>
      <c r="C7677" s="38">
        <v>15</v>
      </c>
      <c r="D7677" s="39">
        <v>24</v>
      </c>
      <c r="E7677" s="17">
        <v>2.2000000000000002</v>
      </c>
      <c r="F7677" s="17">
        <v>0</v>
      </c>
      <c r="G7677" s="17">
        <v>0</v>
      </c>
      <c r="H7677" s="37">
        <f t="shared" si="2148"/>
        <v>35.96</v>
      </c>
      <c r="I7677" s="37">
        <f>IF(H7677&lt;'Roof Calculator'!$G$8, 1, 0)</f>
        <v>1</v>
      </c>
      <c r="J7677" s="37">
        <f>IF(H7677&gt;='Roof Calculator'!$G$8, 1, 0)</f>
        <v>0</v>
      </c>
      <c r="K7677" s="37">
        <f t="shared" si="2149"/>
        <v>35.96</v>
      </c>
      <c r="L7677" s="37">
        <f t="shared" si="2150"/>
        <v>0</v>
      </c>
      <c r="M7677" s="37">
        <v>0</v>
      </c>
      <c r="N7677" s="37">
        <f t="shared" si="2151"/>
        <v>0</v>
      </c>
      <c r="O7677" s="37">
        <v>0</v>
      </c>
      <c r="P7677" s="37">
        <v>0</v>
      </c>
      <c r="Q7677" s="21">
        <f t="shared" si="2152"/>
        <v>39.790999999999997</v>
      </c>
      <c r="R7677" s="21">
        <f t="shared" si="2161"/>
        <v>319.95833333333911</v>
      </c>
      <c r="S7677" s="21">
        <f t="shared" si="2162"/>
        <v>-19.189022026154568</v>
      </c>
      <c r="T7677" s="21">
        <f t="shared" si="2153"/>
        <v>86.147999999999996</v>
      </c>
      <c r="U7677" s="37">
        <f>VLOOKUP(Time_Zone, 'LSTM LookUp'!$B$5:$D$8, 3, FALSE)</f>
        <v>-75</v>
      </c>
      <c r="V7677" s="21">
        <f t="shared" si="2163"/>
        <v>14.67532595410754</v>
      </c>
      <c r="W7677" s="21">
        <f t="shared" si="2154"/>
        <v>344.81683148852687</v>
      </c>
      <c r="X7677" s="21">
        <f t="shared" si="2155"/>
        <v>0</v>
      </c>
      <c r="Y7677" s="21">
        <f t="shared" si="2156"/>
        <v>0</v>
      </c>
      <c r="Z7677" s="21">
        <f t="shared" si="2164"/>
        <v>0</v>
      </c>
      <c r="AA7677" s="21">
        <f t="shared" si="2157"/>
        <v>0</v>
      </c>
      <c r="AB7677" s="21">
        <f t="shared" si="2158"/>
        <v>0</v>
      </c>
      <c r="AC7677" s="21">
        <f t="shared" si="2159"/>
        <v>0</v>
      </c>
      <c r="AD7677" s="21">
        <f t="shared" si="2165"/>
        <v>0</v>
      </c>
      <c r="AE7677" s="21" t="str">
        <f t="shared" si="2160"/>
        <v>11/15/24:00</v>
      </c>
    </row>
    <row r="7678" spans="2:31">
      <c r="B7678" s="37">
        <v>11</v>
      </c>
      <c r="C7678" s="38">
        <v>16</v>
      </c>
      <c r="D7678" s="39">
        <v>1</v>
      </c>
      <c r="E7678" s="17">
        <v>1.7</v>
      </c>
      <c r="F7678" s="17">
        <v>0</v>
      </c>
      <c r="G7678" s="17">
        <v>0</v>
      </c>
      <c r="H7678" s="37">
        <f t="shared" si="2148"/>
        <v>35.06</v>
      </c>
      <c r="I7678" s="37">
        <f>IF(H7678&lt;'Roof Calculator'!$G$8, 1, 0)</f>
        <v>1</v>
      </c>
      <c r="J7678" s="37">
        <f>IF(H7678&gt;='Roof Calculator'!$G$8, 1, 0)</f>
        <v>0</v>
      </c>
      <c r="K7678" s="37">
        <f t="shared" si="2149"/>
        <v>35.06</v>
      </c>
      <c r="L7678" s="37">
        <f t="shared" si="2150"/>
        <v>0</v>
      </c>
      <c r="M7678" s="37">
        <v>0</v>
      </c>
      <c r="N7678" s="37">
        <f t="shared" si="2151"/>
        <v>0</v>
      </c>
      <c r="O7678" s="37">
        <v>0</v>
      </c>
      <c r="P7678" s="37">
        <v>0</v>
      </c>
      <c r="Q7678" s="21">
        <f t="shared" si="2152"/>
        <v>39.790999999999997</v>
      </c>
      <c r="R7678" s="21">
        <f t="shared" si="2161"/>
        <v>320.0000000000058</v>
      </c>
      <c r="S7678" s="21">
        <f t="shared" si="2162"/>
        <v>-19.198779048417947</v>
      </c>
      <c r="T7678" s="21">
        <f t="shared" si="2153"/>
        <v>86.147999999999996</v>
      </c>
      <c r="U7678" s="37">
        <f>VLOOKUP(Time_Zone, 'LSTM LookUp'!$B$5:$D$8, 3, FALSE)</f>
        <v>-75</v>
      </c>
      <c r="V7678" s="21">
        <f t="shared" si="2163"/>
        <v>14.666301451219608</v>
      </c>
      <c r="W7678" s="21">
        <f t="shared" si="2154"/>
        <v>-0.18542463719509961</v>
      </c>
      <c r="X7678" s="21">
        <f t="shared" si="2155"/>
        <v>0</v>
      </c>
      <c r="Y7678" s="21">
        <f t="shared" si="2156"/>
        <v>0</v>
      </c>
      <c r="Z7678" s="21">
        <f t="shared" si="2164"/>
        <v>0</v>
      </c>
      <c r="AA7678" s="21">
        <f t="shared" si="2157"/>
        <v>0</v>
      </c>
      <c r="AB7678" s="21">
        <f t="shared" si="2158"/>
        <v>0</v>
      </c>
      <c r="AC7678" s="21">
        <f t="shared" si="2159"/>
        <v>0</v>
      </c>
      <c r="AD7678" s="21">
        <f t="shared" si="2165"/>
        <v>0</v>
      </c>
      <c r="AE7678" s="21" t="str">
        <f t="shared" si="2160"/>
        <v>11/16/1:00</v>
      </c>
    </row>
    <row r="7679" spans="2:31">
      <c r="B7679" s="37">
        <v>11</v>
      </c>
      <c r="C7679" s="38">
        <v>16</v>
      </c>
      <c r="D7679" s="39">
        <v>2</v>
      </c>
      <c r="E7679" s="17">
        <v>1.7</v>
      </c>
      <c r="F7679" s="17">
        <v>0</v>
      </c>
      <c r="G7679" s="17">
        <v>0</v>
      </c>
      <c r="H7679" s="37">
        <f t="shared" si="2148"/>
        <v>35.06</v>
      </c>
      <c r="I7679" s="37">
        <f>IF(H7679&lt;'Roof Calculator'!$G$8, 1, 0)</f>
        <v>1</v>
      </c>
      <c r="J7679" s="37">
        <f>IF(H7679&gt;='Roof Calculator'!$G$8, 1, 0)</f>
        <v>0</v>
      </c>
      <c r="K7679" s="37">
        <f t="shared" si="2149"/>
        <v>35.06</v>
      </c>
      <c r="L7679" s="37">
        <f t="shared" si="2150"/>
        <v>0</v>
      </c>
      <c r="M7679" s="37">
        <v>0</v>
      </c>
      <c r="N7679" s="37">
        <f t="shared" si="2151"/>
        <v>0</v>
      </c>
      <c r="O7679" s="37">
        <v>0</v>
      </c>
      <c r="P7679" s="37">
        <v>0</v>
      </c>
      <c r="Q7679" s="21">
        <f t="shared" si="2152"/>
        <v>39.790999999999997</v>
      </c>
      <c r="R7679" s="21">
        <f t="shared" si="2161"/>
        <v>320.04166666667248</v>
      </c>
      <c r="S7679" s="21">
        <f t="shared" si="2162"/>
        <v>-19.208526384621354</v>
      </c>
      <c r="T7679" s="21">
        <f t="shared" si="2153"/>
        <v>86.147999999999996</v>
      </c>
      <c r="U7679" s="37">
        <f>VLOOKUP(Time_Zone, 'LSTM LookUp'!$B$5:$D$8, 3, FALSE)</f>
        <v>-75</v>
      </c>
      <c r="V7679" s="21">
        <f t="shared" si="2163"/>
        <v>14.657255225246926</v>
      </c>
      <c r="W7679" s="21">
        <f t="shared" si="2154"/>
        <v>14.81231380631173</v>
      </c>
      <c r="X7679" s="21">
        <f t="shared" si="2155"/>
        <v>0</v>
      </c>
      <c r="Y7679" s="21">
        <f t="shared" si="2156"/>
        <v>0</v>
      </c>
      <c r="Z7679" s="21">
        <f t="shared" si="2164"/>
        <v>0</v>
      </c>
      <c r="AA7679" s="21">
        <f t="shared" si="2157"/>
        <v>0</v>
      </c>
      <c r="AB7679" s="21">
        <f t="shared" si="2158"/>
        <v>0</v>
      </c>
      <c r="AC7679" s="21">
        <f t="shared" si="2159"/>
        <v>0</v>
      </c>
      <c r="AD7679" s="21">
        <f t="shared" si="2165"/>
        <v>0</v>
      </c>
      <c r="AE7679" s="21" t="str">
        <f t="shared" si="2160"/>
        <v>11/16/2:00</v>
      </c>
    </row>
    <row r="7680" spans="2:31">
      <c r="B7680" s="37">
        <v>11</v>
      </c>
      <c r="C7680" s="38">
        <v>16</v>
      </c>
      <c r="D7680" s="39">
        <v>3</v>
      </c>
      <c r="E7680" s="17">
        <v>1.1000000000000001</v>
      </c>
      <c r="F7680" s="17">
        <v>0</v>
      </c>
      <c r="G7680" s="17">
        <v>0</v>
      </c>
      <c r="H7680" s="37">
        <f t="shared" si="2148"/>
        <v>33.979999999999997</v>
      </c>
      <c r="I7680" s="37">
        <f>IF(H7680&lt;'Roof Calculator'!$G$8, 1, 0)</f>
        <v>1</v>
      </c>
      <c r="J7680" s="37">
        <f>IF(H7680&gt;='Roof Calculator'!$G$8, 1, 0)</f>
        <v>0</v>
      </c>
      <c r="K7680" s="37">
        <f t="shared" si="2149"/>
        <v>33.979999999999997</v>
      </c>
      <c r="L7680" s="37">
        <f t="shared" si="2150"/>
        <v>0</v>
      </c>
      <c r="M7680" s="37">
        <v>0</v>
      </c>
      <c r="N7680" s="37">
        <f t="shared" si="2151"/>
        <v>0</v>
      </c>
      <c r="O7680" s="37">
        <v>0</v>
      </c>
      <c r="P7680" s="37">
        <v>0</v>
      </c>
      <c r="Q7680" s="21">
        <f t="shared" si="2152"/>
        <v>39.790999999999997</v>
      </c>
      <c r="R7680" s="21">
        <f t="shared" si="2161"/>
        <v>320.08333333333917</v>
      </c>
      <c r="S7680" s="21">
        <f t="shared" si="2162"/>
        <v>-19.218264028309861</v>
      </c>
      <c r="T7680" s="21">
        <f t="shared" si="2153"/>
        <v>86.147999999999996</v>
      </c>
      <c r="U7680" s="37">
        <f>VLOOKUP(Time_Zone, 'LSTM LookUp'!$B$5:$D$8, 3, FALSE)</f>
        <v>-75</v>
      </c>
      <c r="V7680" s="21">
        <f t="shared" si="2163"/>
        <v>14.648187288849844</v>
      </c>
      <c r="W7680" s="21">
        <f t="shared" si="2154"/>
        <v>29.810046822212463</v>
      </c>
      <c r="X7680" s="21">
        <f t="shared" si="2155"/>
        <v>0</v>
      </c>
      <c r="Y7680" s="21">
        <f t="shared" si="2156"/>
        <v>0</v>
      </c>
      <c r="Z7680" s="21">
        <f t="shared" si="2164"/>
        <v>0</v>
      </c>
      <c r="AA7680" s="21">
        <f t="shared" si="2157"/>
        <v>0</v>
      </c>
      <c r="AB7680" s="21">
        <f t="shared" si="2158"/>
        <v>0</v>
      </c>
      <c r="AC7680" s="21">
        <f t="shared" si="2159"/>
        <v>0</v>
      </c>
      <c r="AD7680" s="21">
        <f t="shared" si="2165"/>
        <v>0</v>
      </c>
      <c r="AE7680" s="21" t="str">
        <f t="shared" si="2160"/>
        <v>11/16/3:00</v>
      </c>
    </row>
    <row r="7681" spans="2:31">
      <c r="B7681" s="37">
        <v>11</v>
      </c>
      <c r="C7681" s="38">
        <v>16</v>
      </c>
      <c r="D7681" s="39">
        <v>4</v>
      </c>
      <c r="E7681" s="17">
        <v>1.7</v>
      </c>
      <c r="F7681" s="17">
        <v>0</v>
      </c>
      <c r="G7681" s="17">
        <v>0</v>
      </c>
      <c r="H7681" s="37">
        <f t="shared" si="2148"/>
        <v>35.06</v>
      </c>
      <c r="I7681" s="37">
        <f>IF(H7681&lt;'Roof Calculator'!$G$8, 1, 0)</f>
        <v>1</v>
      </c>
      <c r="J7681" s="37">
        <f>IF(H7681&gt;='Roof Calculator'!$G$8, 1, 0)</f>
        <v>0</v>
      </c>
      <c r="K7681" s="37">
        <f t="shared" si="2149"/>
        <v>35.06</v>
      </c>
      <c r="L7681" s="37">
        <f t="shared" si="2150"/>
        <v>0</v>
      </c>
      <c r="M7681" s="37">
        <v>0</v>
      </c>
      <c r="N7681" s="37">
        <f t="shared" si="2151"/>
        <v>0</v>
      </c>
      <c r="O7681" s="37">
        <v>0</v>
      </c>
      <c r="P7681" s="37">
        <v>0</v>
      </c>
      <c r="Q7681" s="21">
        <f t="shared" si="2152"/>
        <v>39.790999999999997</v>
      </c>
      <c r="R7681" s="21">
        <f t="shared" si="2161"/>
        <v>320.12500000000585</v>
      </c>
      <c r="S7681" s="21">
        <f t="shared" si="2162"/>
        <v>-19.227991973032292</v>
      </c>
      <c r="T7681" s="21">
        <f t="shared" si="2153"/>
        <v>86.147999999999996</v>
      </c>
      <c r="U7681" s="37">
        <f>VLOOKUP(Time_Zone, 'LSTM LookUp'!$B$5:$D$8, 3, FALSE)</f>
        <v>-75</v>
      </c>
      <c r="V7681" s="21">
        <f t="shared" si="2163"/>
        <v>14.639097654729063</v>
      </c>
      <c r="W7681" s="21">
        <f t="shared" si="2154"/>
        <v>44.80777441368226</v>
      </c>
      <c r="X7681" s="21">
        <f t="shared" si="2155"/>
        <v>0</v>
      </c>
      <c r="Y7681" s="21">
        <f t="shared" si="2156"/>
        <v>0</v>
      </c>
      <c r="Z7681" s="21">
        <f t="shared" si="2164"/>
        <v>0</v>
      </c>
      <c r="AA7681" s="21">
        <f t="shared" si="2157"/>
        <v>0</v>
      </c>
      <c r="AB7681" s="21">
        <f t="shared" si="2158"/>
        <v>0</v>
      </c>
      <c r="AC7681" s="21">
        <f t="shared" si="2159"/>
        <v>0</v>
      </c>
      <c r="AD7681" s="21">
        <f t="shared" si="2165"/>
        <v>0</v>
      </c>
      <c r="AE7681" s="21" t="str">
        <f t="shared" si="2160"/>
        <v>11/16/4:00</v>
      </c>
    </row>
    <row r="7682" spans="2:31">
      <c r="B7682" s="37">
        <v>11</v>
      </c>
      <c r="C7682" s="38">
        <v>16</v>
      </c>
      <c r="D7682" s="39">
        <v>5</v>
      </c>
      <c r="E7682" s="17">
        <v>1.7</v>
      </c>
      <c r="F7682" s="17">
        <v>0</v>
      </c>
      <c r="G7682" s="17">
        <v>0</v>
      </c>
      <c r="H7682" s="37">
        <f t="shared" si="2148"/>
        <v>35.06</v>
      </c>
      <c r="I7682" s="37">
        <f>IF(H7682&lt;'Roof Calculator'!$G$8, 1, 0)</f>
        <v>1</v>
      </c>
      <c r="J7682" s="37">
        <f>IF(H7682&gt;='Roof Calculator'!$G$8, 1, 0)</f>
        <v>0</v>
      </c>
      <c r="K7682" s="37">
        <f t="shared" si="2149"/>
        <v>35.06</v>
      </c>
      <c r="L7682" s="37">
        <f t="shared" si="2150"/>
        <v>0</v>
      </c>
      <c r="M7682" s="37">
        <v>0</v>
      </c>
      <c r="N7682" s="37">
        <f t="shared" si="2151"/>
        <v>0</v>
      </c>
      <c r="O7682" s="37">
        <v>0</v>
      </c>
      <c r="P7682" s="37">
        <v>0</v>
      </c>
      <c r="Q7682" s="21">
        <f t="shared" si="2152"/>
        <v>39.790999999999997</v>
      </c>
      <c r="R7682" s="21">
        <f t="shared" si="2161"/>
        <v>320.16666666667254</v>
      </c>
      <c r="S7682" s="21">
        <f t="shared" si="2162"/>
        <v>-19.237710212341266</v>
      </c>
      <c r="T7682" s="21">
        <f t="shared" si="2153"/>
        <v>86.147999999999996</v>
      </c>
      <c r="U7682" s="37">
        <f>VLOOKUP(Time_Zone, 'LSTM LookUp'!$B$5:$D$8, 3, FALSE)</f>
        <v>-75</v>
      </c>
      <c r="V7682" s="21">
        <f t="shared" si="2163"/>
        <v>14.629986335625571</v>
      </c>
      <c r="W7682" s="21">
        <f t="shared" si="2154"/>
        <v>59.805496583906368</v>
      </c>
      <c r="X7682" s="21">
        <f t="shared" si="2155"/>
        <v>0</v>
      </c>
      <c r="Y7682" s="21">
        <f t="shared" si="2156"/>
        <v>0</v>
      </c>
      <c r="Z7682" s="21">
        <f t="shared" si="2164"/>
        <v>0</v>
      </c>
      <c r="AA7682" s="21">
        <f t="shared" si="2157"/>
        <v>0</v>
      </c>
      <c r="AB7682" s="21">
        <f t="shared" si="2158"/>
        <v>0</v>
      </c>
      <c r="AC7682" s="21">
        <f t="shared" si="2159"/>
        <v>0</v>
      </c>
      <c r="AD7682" s="21">
        <f t="shared" si="2165"/>
        <v>0</v>
      </c>
      <c r="AE7682" s="21" t="str">
        <f t="shared" si="2160"/>
        <v>11/16/5:00</v>
      </c>
    </row>
    <row r="7683" spans="2:31">
      <c r="B7683" s="37">
        <v>11</v>
      </c>
      <c r="C7683" s="38">
        <v>16</v>
      </c>
      <c r="D7683" s="39">
        <v>6</v>
      </c>
      <c r="E7683" s="17">
        <v>0.6</v>
      </c>
      <c r="F7683" s="17">
        <v>0</v>
      </c>
      <c r="G7683" s="17">
        <v>0</v>
      </c>
      <c r="H7683" s="37">
        <f t="shared" si="2148"/>
        <v>33.08</v>
      </c>
      <c r="I7683" s="37">
        <f>IF(H7683&lt;'Roof Calculator'!$G$8, 1, 0)</f>
        <v>1</v>
      </c>
      <c r="J7683" s="37">
        <f>IF(H7683&gt;='Roof Calculator'!$G$8, 1, 0)</f>
        <v>0</v>
      </c>
      <c r="K7683" s="37">
        <f t="shared" si="2149"/>
        <v>33.08</v>
      </c>
      <c r="L7683" s="37">
        <f t="shared" si="2150"/>
        <v>0</v>
      </c>
      <c r="M7683" s="37">
        <v>0</v>
      </c>
      <c r="N7683" s="37">
        <f t="shared" si="2151"/>
        <v>0</v>
      </c>
      <c r="O7683" s="37">
        <v>0</v>
      </c>
      <c r="P7683" s="37">
        <v>0</v>
      </c>
      <c r="Q7683" s="21">
        <f t="shared" si="2152"/>
        <v>39.790999999999997</v>
      </c>
      <c r="R7683" s="21">
        <f t="shared" si="2161"/>
        <v>320.20833333333923</v>
      </c>
      <c r="S7683" s="21">
        <f t="shared" si="2162"/>
        <v>-19.247418739793215</v>
      </c>
      <c r="T7683" s="21">
        <f t="shared" si="2153"/>
        <v>86.147999999999996</v>
      </c>
      <c r="U7683" s="37">
        <f>VLOOKUP(Time_Zone, 'LSTM LookUp'!$B$5:$D$8, 3, FALSE)</f>
        <v>-75</v>
      </c>
      <c r="V7683" s="21">
        <f t="shared" si="2163"/>
        <v>14.620853344320615</v>
      </c>
      <c r="W7683" s="21">
        <f t="shared" si="2154"/>
        <v>74.803213336080177</v>
      </c>
      <c r="X7683" s="21">
        <f t="shared" si="2155"/>
        <v>0</v>
      </c>
      <c r="Y7683" s="21">
        <f t="shared" si="2156"/>
        <v>0</v>
      </c>
      <c r="Z7683" s="21">
        <f t="shared" si="2164"/>
        <v>0</v>
      </c>
      <c r="AA7683" s="21">
        <f t="shared" si="2157"/>
        <v>0</v>
      </c>
      <c r="AB7683" s="21">
        <f t="shared" si="2158"/>
        <v>0</v>
      </c>
      <c r="AC7683" s="21">
        <f t="shared" si="2159"/>
        <v>0</v>
      </c>
      <c r="AD7683" s="21">
        <f t="shared" si="2165"/>
        <v>0</v>
      </c>
      <c r="AE7683" s="21" t="str">
        <f t="shared" si="2160"/>
        <v>11/16/6:00</v>
      </c>
    </row>
    <row r="7684" spans="2:31">
      <c r="B7684" s="37">
        <v>11</v>
      </c>
      <c r="C7684" s="38">
        <v>16</v>
      </c>
      <c r="D7684" s="39">
        <v>7</v>
      </c>
      <c r="E7684" s="17">
        <v>0</v>
      </c>
      <c r="F7684" s="17">
        <v>0</v>
      </c>
      <c r="G7684" s="17">
        <v>0</v>
      </c>
      <c r="H7684" s="37">
        <f t="shared" si="2148"/>
        <v>32</v>
      </c>
      <c r="I7684" s="37">
        <f>IF(H7684&lt;'Roof Calculator'!$G$8, 1, 0)</f>
        <v>1</v>
      </c>
      <c r="J7684" s="37">
        <f>IF(H7684&gt;='Roof Calculator'!$G$8, 1, 0)</f>
        <v>0</v>
      </c>
      <c r="K7684" s="37">
        <f t="shared" si="2149"/>
        <v>32</v>
      </c>
      <c r="L7684" s="37">
        <f t="shared" si="2150"/>
        <v>0</v>
      </c>
      <c r="M7684" s="37">
        <v>0</v>
      </c>
      <c r="N7684" s="37">
        <f t="shared" si="2151"/>
        <v>0</v>
      </c>
      <c r="O7684" s="37">
        <v>0</v>
      </c>
      <c r="P7684" s="37">
        <v>0</v>
      </c>
      <c r="Q7684" s="21">
        <f t="shared" si="2152"/>
        <v>39.790999999999997</v>
      </c>
      <c r="R7684" s="21">
        <f t="shared" si="2161"/>
        <v>320.25000000000591</v>
      </c>
      <c r="S7684" s="21">
        <f t="shared" si="2162"/>
        <v>-19.257117548948298</v>
      </c>
      <c r="T7684" s="21">
        <f t="shared" si="2153"/>
        <v>86.147999999999996</v>
      </c>
      <c r="U7684" s="37">
        <f>VLOOKUP(Time_Zone, 'LSTM LookUp'!$B$5:$D$8, 3, FALSE)</f>
        <v>-75</v>
      </c>
      <c r="V7684" s="21">
        <f t="shared" si="2163"/>
        <v>14.611698693635768</v>
      </c>
      <c r="W7684" s="21">
        <f t="shared" si="2154"/>
        <v>89.800924673408957</v>
      </c>
      <c r="X7684" s="21">
        <f t="shared" si="2155"/>
        <v>0</v>
      </c>
      <c r="Y7684" s="21">
        <f t="shared" si="2156"/>
        <v>0</v>
      </c>
      <c r="Z7684" s="21">
        <f t="shared" si="2164"/>
        <v>0</v>
      </c>
      <c r="AA7684" s="21">
        <f t="shared" si="2157"/>
        <v>0</v>
      </c>
      <c r="AB7684" s="21">
        <f t="shared" si="2158"/>
        <v>0</v>
      </c>
      <c r="AC7684" s="21">
        <f t="shared" si="2159"/>
        <v>0</v>
      </c>
      <c r="AD7684" s="21">
        <f t="shared" si="2165"/>
        <v>0</v>
      </c>
      <c r="AE7684" s="21" t="str">
        <f t="shared" si="2160"/>
        <v>11/16/7:00</v>
      </c>
    </row>
    <row r="7685" spans="2:31">
      <c r="B7685" s="37">
        <v>11</v>
      </c>
      <c r="C7685" s="38">
        <v>16</v>
      </c>
      <c r="D7685" s="39">
        <v>8</v>
      </c>
      <c r="E7685" s="17">
        <v>0</v>
      </c>
      <c r="F7685" s="17">
        <v>12</v>
      </c>
      <c r="G7685" s="17">
        <v>0</v>
      </c>
      <c r="H7685" s="37">
        <f t="shared" si="2148"/>
        <v>32</v>
      </c>
      <c r="I7685" s="37">
        <f>IF(H7685&lt;'Roof Calculator'!$G$8, 1, 0)</f>
        <v>1</v>
      </c>
      <c r="J7685" s="37">
        <f>IF(H7685&gt;='Roof Calculator'!$G$8, 1, 0)</f>
        <v>0</v>
      </c>
      <c r="K7685" s="37">
        <f t="shared" si="2149"/>
        <v>32</v>
      </c>
      <c r="L7685" s="37">
        <f t="shared" si="2150"/>
        <v>0</v>
      </c>
      <c r="M7685" s="37">
        <v>0</v>
      </c>
      <c r="N7685" s="37">
        <f t="shared" si="2151"/>
        <v>12</v>
      </c>
      <c r="O7685" s="37">
        <v>0</v>
      </c>
      <c r="P7685" s="37">
        <v>0</v>
      </c>
      <c r="Q7685" s="21">
        <f t="shared" si="2152"/>
        <v>39.790999999999997</v>
      </c>
      <c r="R7685" s="21">
        <f t="shared" si="2161"/>
        <v>320.2916666666726</v>
      </c>
      <c r="S7685" s="21">
        <f t="shared" si="2162"/>
        <v>-19.266806633370575</v>
      </c>
      <c r="T7685" s="21">
        <f t="shared" si="2153"/>
        <v>86.147999999999996</v>
      </c>
      <c r="U7685" s="37">
        <f>VLOOKUP(Time_Zone, 'LSTM LookUp'!$B$5:$D$8, 3, FALSE)</f>
        <v>-75</v>
      </c>
      <c r="V7685" s="21">
        <f t="shared" si="2163"/>
        <v>14.602522396432754</v>
      </c>
      <c r="W7685" s="21">
        <f t="shared" si="2154"/>
        <v>104.79863059910819</v>
      </c>
      <c r="X7685" s="21">
        <f t="shared" si="2155"/>
        <v>0</v>
      </c>
      <c r="Y7685" s="21">
        <f t="shared" si="2156"/>
        <v>12</v>
      </c>
      <c r="Z7685" s="21">
        <f t="shared" si="2164"/>
        <v>3.8037904124860646</v>
      </c>
      <c r="AA7685" s="21">
        <f t="shared" si="2157"/>
        <v>3.8037904124860646</v>
      </c>
      <c r="AB7685" s="21">
        <f t="shared" si="2158"/>
        <v>0</v>
      </c>
      <c r="AC7685" s="21">
        <f t="shared" si="2159"/>
        <v>0</v>
      </c>
      <c r="AD7685" s="21">
        <f t="shared" si="2165"/>
        <v>0</v>
      </c>
      <c r="AE7685" s="21" t="str">
        <f t="shared" si="2160"/>
        <v>11/16/8:00</v>
      </c>
    </row>
    <row r="7686" spans="2:31">
      <c r="B7686" s="37">
        <v>11</v>
      </c>
      <c r="C7686" s="38">
        <v>16</v>
      </c>
      <c r="D7686" s="39">
        <v>9</v>
      </c>
      <c r="E7686" s="17">
        <v>0</v>
      </c>
      <c r="F7686" s="17">
        <v>84</v>
      </c>
      <c r="G7686" s="17">
        <v>125</v>
      </c>
      <c r="H7686" s="37">
        <f t="shared" si="2148"/>
        <v>32</v>
      </c>
      <c r="I7686" s="37">
        <f>IF(H7686&lt;'Roof Calculator'!$G$8, 1, 0)</f>
        <v>1</v>
      </c>
      <c r="J7686" s="37">
        <f>IF(H7686&gt;='Roof Calculator'!$G$8, 1, 0)</f>
        <v>0</v>
      </c>
      <c r="K7686" s="37">
        <f t="shared" si="2149"/>
        <v>32</v>
      </c>
      <c r="L7686" s="37">
        <f t="shared" si="2150"/>
        <v>0</v>
      </c>
      <c r="M7686" s="37">
        <v>0</v>
      </c>
      <c r="N7686" s="37">
        <f t="shared" si="2151"/>
        <v>84</v>
      </c>
      <c r="O7686" s="37">
        <v>0</v>
      </c>
      <c r="P7686" s="37">
        <v>0</v>
      </c>
      <c r="Q7686" s="21">
        <f t="shared" si="2152"/>
        <v>39.790999999999997</v>
      </c>
      <c r="R7686" s="21">
        <f t="shared" si="2161"/>
        <v>320.33333333333928</v>
      </c>
      <c r="S7686" s="21">
        <f t="shared" si="2162"/>
        <v>-19.27648598662789</v>
      </c>
      <c r="T7686" s="21">
        <f t="shared" si="2153"/>
        <v>86.147999999999996</v>
      </c>
      <c r="U7686" s="37">
        <f>VLOOKUP(Time_Zone, 'LSTM LookUp'!$B$5:$D$8, 3, FALSE)</f>
        <v>-75</v>
      </c>
      <c r="V7686" s="21">
        <f t="shared" si="2163"/>
        <v>14.593324465613557</v>
      </c>
      <c r="W7686" s="21">
        <f t="shared" si="2154"/>
        <v>119.79633111640337</v>
      </c>
      <c r="X7686" s="21">
        <f t="shared" si="2155"/>
        <v>-71.46193148653181</v>
      </c>
      <c r="Y7686" s="21">
        <f t="shared" si="2156"/>
        <v>12.53806851346819</v>
      </c>
      <c r="Z7686" s="21">
        <f t="shared" si="2164"/>
        <v>3.9743487335519752</v>
      </c>
      <c r="AA7686" s="21">
        <f t="shared" si="2157"/>
        <v>3.9743487335519752</v>
      </c>
      <c r="AB7686" s="21">
        <f t="shared" si="2158"/>
        <v>0</v>
      </c>
      <c r="AC7686" s="21">
        <f t="shared" si="2159"/>
        <v>0</v>
      </c>
      <c r="AD7686" s="21">
        <f t="shared" si="2165"/>
        <v>0</v>
      </c>
      <c r="AE7686" s="21" t="str">
        <f t="shared" si="2160"/>
        <v>11/16/9:00</v>
      </c>
    </row>
    <row r="7687" spans="2:31">
      <c r="B7687" s="37">
        <v>11</v>
      </c>
      <c r="C7687" s="38">
        <v>16</v>
      </c>
      <c r="D7687" s="39">
        <v>10</v>
      </c>
      <c r="E7687" s="17">
        <v>0</v>
      </c>
      <c r="F7687" s="17">
        <v>132</v>
      </c>
      <c r="G7687" s="17">
        <v>10</v>
      </c>
      <c r="H7687" s="37">
        <f t="shared" si="2148"/>
        <v>32</v>
      </c>
      <c r="I7687" s="37">
        <f>IF(H7687&lt;'Roof Calculator'!$G$8, 1, 0)</f>
        <v>1</v>
      </c>
      <c r="J7687" s="37">
        <f>IF(H7687&gt;='Roof Calculator'!$G$8, 1, 0)</f>
        <v>0</v>
      </c>
      <c r="K7687" s="37">
        <f t="shared" si="2149"/>
        <v>32</v>
      </c>
      <c r="L7687" s="37">
        <f t="shared" si="2150"/>
        <v>0</v>
      </c>
      <c r="M7687" s="37">
        <v>0</v>
      </c>
      <c r="N7687" s="37">
        <f t="shared" si="2151"/>
        <v>132</v>
      </c>
      <c r="O7687" s="37">
        <v>0</v>
      </c>
      <c r="P7687" s="37">
        <v>0</v>
      </c>
      <c r="Q7687" s="21">
        <f t="shared" si="2152"/>
        <v>39.790999999999997</v>
      </c>
      <c r="R7687" s="21">
        <f t="shared" si="2161"/>
        <v>320.37500000000597</v>
      </c>
      <c r="S7687" s="21">
        <f t="shared" si="2162"/>
        <v>-19.286155602291874</v>
      </c>
      <c r="T7687" s="21">
        <f t="shared" si="2153"/>
        <v>86.147999999999996</v>
      </c>
      <c r="U7687" s="37">
        <f>VLOOKUP(Time_Zone, 'LSTM LookUp'!$B$5:$D$8, 3, FALSE)</f>
        <v>-75</v>
      </c>
      <c r="V7687" s="21">
        <f t="shared" si="2163"/>
        <v>14.584104914120367</v>
      </c>
      <c r="W7687" s="21">
        <f t="shared" si="2154"/>
        <v>134.7940262285301</v>
      </c>
      <c r="X7687" s="21">
        <f t="shared" si="2155"/>
        <v>-7.22371051908131</v>
      </c>
      <c r="Y7687" s="21">
        <f t="shared" si="2156"/>
        <v>124.77628948091869</v>
      </c>
      <c r="Z7687" s="21">
        <f t="shared" si="2164"/>
        <v>39.551904469425367</v>
      </c>
      <c r="AA7687" s="21">
        <f t="shared" si="2157"/>
        <v>39.551904469425367</v>
      </c>
      <c r="AB7687" s="21">
        <f t="shared" si="2158"/>
        <v>0</v>
      </c>
      <c r="AC7687" s="21">
        <f t="shared" si="2159"/>
        <v>0</v>
      </c>
      <c r="AD7687" s="21">
        <f t="shared" si="2165"/>
        <v>0</v>
      </c>
      <c r="AE7687" s="21" t="str">
        <f t="shared" si="2160"/>
        <v>11/16/10:00</v>
      </c>
    </row>
    <row r="7688" spans="2:31">
      <c r="B7688" s="37">
        <v>11</v>
      </c>
      <c r="C7688" s="38">
        <v>16</v>
      </c>
      <c r="D7688" s="39">
        <v>11</v>
      </c>
      <c r="E7688" s="17">
        <v>0</v>
      </c>
      <c r="F7688" s="17">
        <v>163</v>
      </c>
      <c r="G7688" s="17">
        <v>7</v>
      </c>
      <c r="H7688" s="37">
        <f t="shared" si="2148"/>
        <v>32</v>
      </c>
      <c r="I7688" s="37">
        <f>IF(H7688&lt;'Roof Calculator'!$G$8, 1, 0)</f>
        <v>1</v>
      </c>
      <c r="J7688" s="37">
        <f>IF(H7688&gt;='Roof Calculator'!$G$8, 1, 0)</f>
        <v>0</v>
      </c>
      <c r="K7688" s="37">
        <f t="shared" si="2149"/>
        <v>32</v>
      </c>
      <c r="L7688" s="37">
        <f t="shared" si="2150"/>
        <v>0</v>
      </c>
      <c r="M7688" s="37">
        <v>0</v>
      </c>
      <c r="N7688" s="37">
        <f t="shared" si="2151"/>
        <v>163</v>
      </c>
      <c r="O7688" s="37">
        <v>0</v>
      </c>
      <c r="P7688" s="37">
        <v>0</v>
      </c>
      <c r="Q7688" s="21">
        <f t="shared" si="2152"/>
        <v>39.790999999999997</v>
      </c>
      <c r="R7688" s="21">
        <f t="shared" si="2161"/>
        <v>320.41666666667265</v>
      </c>
      <c r="S7688" s="21">
        <f t="shared" si="2162"/>
        <v>-19.29581547393806</v>
      </c>
      <c r="T7688" s="21">
        <f t="shared" si="2153"/>
        <v>86.147999999999996</v>
      </c>
      <c r="U7688" s="37">
        <f>VLOOKUP(Time_Zone, 'LSTM LookUp'!$B$5:$D$8, 3, FALSE)</f>
        <v>-75</v>
      </c>
      <c r="V7688" s="21">
        <f t="shared" si="2163"/>
        <v>14.574863754935501</v>
      </c>
      <c r="W7688" s="21">
        <f t="shared" si="2154"/>
        <v>149.79171593873389</v>
      </c>
      <c r="X7688" s="21">
        <f t="shared" si="2155"/>
        <v>-5.8675275356421768</v>
      </c>
      <c r="Y7688" s="21">
        <f t="shared" si="2156"/>
        <v>157.13247246435782</v>
      </c>
      <c r="Z7688" s="21">
        <f t="shared" si="2164"/>
        <v>49.808249354179573</v>
      </c>
      <c r="AA7688" s="21">
        <f t="shared" si="2157"/>
        <v>49.808249354179573</v>
      </c>
      <c r="AB7688" s="21">
        <f t="shared" si="2158"/>
        <v>0</v>
      </c>
      <c r="AC7688" s="21">
        <f t="shared" si="2159"/>
        <v>0</v>
      </c>
      <c r="AD7688" s="21">
        <f t="shared" si="2165"/>
        <v>0</v>
      </c>
      <c r="AE7688" s="21" t="str">
        <f t="shared" si="2160"/>
        <v>11/16/11:00</v>
      </c>
    </row>
    <row r="7689" spans="2:31">
      <c r="B7689" s="37">
        <v>11</v>
      </c>
      <c r="C7689" s="38">
        <v>16</v>
      </c>
      <c r="D7689" s="39">
        <v>12</v>
      </c>
      <c r="E7689" s="17">
        <v>0</v>
      </c>
      <c r="F7689" s="17">
        <v>263</v>
      </c>
      <c r="G7689" s="17">
        <v>6</v>
      </c>
      <c r="H7689" s="37">
        <f t="shared" si="2148"/>
        <v>32</v>
      </c>
      <c r="I7689" s="37">
        <f>IF(H7689&lt;'Roof Calculator'!$G$8, 1, 0)</f>
        <v>1</v>
      </c>
      <c r="J7689" s="37">
        <f>IF(H7689&gt;='Roof Calculator'!$G$8, 1, 0)</f>
        <v>0</v>
      </c>
      <c r="K7689" s="37">
        <f t="shared" si="2149"/>
        <v>32</v>
      </c>
      <c r="L7689" s="37">
        <f t="shared" si="2150"/>
        <v>0</v>
      </c>
      <c r="M7689" s="37">
        <v>0</v>
      </c>
      <c r="N7689" s="37">
        <f t="shared" si="2151"/>
        <v>263</v>
      </c>
      <c r="O7689" s="37">
        <v>0</v>
      </c>
      <c r="P7689" s="37">
        <v>0</v>
      </c>
      <c r="Q7689" s="21">
        <f t="shared" si="2152"/>
        <v>39.790999999999997</v>
      </c>
      <c r="R7689" s="21">
        <f t="shared" si="2161"/>
        <v>320.45833333333934</v>
      </c>
      <c r="S7689" s="21">
        <f t="shared" si="2162"/>
        <v>-19.305465595145787</v>
      </c>
      <c r="T7689" s="21">
        <f t="shared" si="2153"/>
        <v>86.147999999999996</v>
      </c>
      <c r="U7689" s="37">
        <f>VLOOKUP(Time_Zone, 'LSTM LookUp'!$B$5:$D$8, 3, FALSE)</f>
        <v>-75</v>
      </c>
      <c r="V7689" s="21">
        <f t="shared" si="2163"/>
        <v>14.565601001081436</v>
      </c>
      <c r="W7689" s="21">
        <f t="shared" si="2154"/>
        <v>164.78940025027035</v>
      </c>
      <c r="X7689" s="21">
        <f t="shared" si="2155"/>
        <v>-5.4681368601991682</v>
      </c>
      <c r="Y7689" s="21">
        <f t="shared" si="2156"/>
        <v>257.53186313980081</v>
      </c>
      <c r="Z7689" s="21">
        <f t="shared" si="2164"/>
        <v>81.633102660070634</v>
      </c>
      <c r="AA7689" s="21">
        <f t="shared" si="2157"/>
        <v>81.633102660070634</v>
      </c>
      <c r="AB7689" s="21">
        <f t="shared" si="2158"/>
        <v>0</v>
      </c>
      <c r="AC7689" s="21">
        <f t="shared" si="2159"/>
        <v>0</v>
      </c>
      <c r="AD7689" s="21">
        <f t="shared" si="2165"/>
        <v>0</v>
      </c>
      <c r="AE7689" s="21" t="str">
        <f t="shared" si="2160"/>
        <v>11/16/12:00</v>
      </c>
    </row>
    <row r="7690" spans="2:31">
      <c r="B7690" s="37">
        <v>11</v>
      </c>
      <c r="C7690" s="38">
        <v>16</v>
      </c>
      <c r="D7690" s="39">
        <v>13</v>
      </c>
      <c r="E7690" s="17">
        <v>-1.1000000000000001</v>
      </c>
      <c r="F7690" s="17">
        <v>244</v>
      </c>
      <c r="G7690" s="17">
        <v>3</v>
      </c>
      <c r="H7690" s="37">
        <f t="shared" si="2148"/>
        <v>30.02</v>
      </c>
      <c r="I7690" s="37">
        <f>IF(H7690&lt;'Roof Calculator'!$G$8, 1, 0)</f>
        <v>1</v>
      </c>
      <c r="J7690" s="37">
        <f>IF(H7690&gt;='Roof Calculator'!$G$8, 1, 0)</f>
        <v>0</v>
      </c>
      <c r="K7690" s="37">
        <f t="shared" si="2149"/>
        <v>30.02</v>
      </c>
      <c r="L7690" s="37">
        <f t="shared" si="2150"/>
        <v>0</v>
      </c>
      <c r="M7690" s="37">
        <v>0</v>
      </c>
      <c r="N7690" s="37">
        <f t="shared" si="2151"/>
        <v>244</v>
      </c>
      <c r="O7690" s="37">
        <v>0</v>
      </c>
      <c r="P7690" s="37">
        <v>0</v>
      </c>
      <c r="Q7690" s="21">
        <f t="shared" si="2152"/>
        <v>39.790999999999997</v>
      </c>
      <c r="R7690" s="21">
        <f t="shared" si="2161"/>
        <v>320.50000000000603</v>
      </c>
      <c r="S7690" s="21">
        <f t="shared" si="2162"/>
        <v>-19.315105959498297</v>
      </c>
      <c r="T7690" s="21">
        <f t="shared" si="2153"/>
        <v>86.147999999999996</v>
      </c>
      <c r="U7690" s="37">
        <f>VLOOKUP(Time_Zone, 'LSTM LookUp'!$B$5:$D$8, 3, FALSE)</f>
        <v>-75</v>
      </c>
      <c r="V7690" s="21">
        <f t="shared" si="2163"/>
        <v>14.556316665620745</v>
      </c>
      <c r="W7690" s="21">
        <f t="shared" si="2154"/>
        <v>179.78707916640519</v>
      </c>
      <c r="X7690" s="21">
        <f t="shared" si="2155"/>
        <v>-2.8104433245069647</v>
      </c>
      <c r="Y7690" s="21">
        <f t="shared" si="2156"/>
        <v>241.18955667549304</v>
      </c>
      <c r="Z7690" s="21">
        <f t="shared" si="2164"/>
        <v>76.452876939500399</v>
      </c>
      <c r="AA7690" s="21">
        <f t="shared" si="2157"/>
        <v>76.452876939500399</v>
      </c>
      <c r="AB7690" s="21">
        <f t="shared" si="2158"/>
        <v>0</v>
      </c>
      <c r="AC7690" s="21">
        <f t="shared" si="2159"/>
        <v>0</v>
      </c>
      <c r="AD7690" s="21">
        <f t="shared" si="2165"/>
        <v>0</v>
      </c>
      <c r="AE7690" s="21" t="str">
        <f t="shared" si="2160"/>
        <v>11/16/13:00</v>
      </c>
    </row>
    <row r="7691" spans="2:31">
      <c r="B7691" s="37">
        <v>11</v>
      </c>
      <c r="C7691" s="38">
        <v>16</v>
      </c>
      <c r="D7691" s="39">
        <v>14</v>
      </c>
      <c r="E7691" s="17">
        <v>-0.6</v>
      </c>
      <c r="F7691" s="17">
        <v>187</v>
      </c>
      <c r="G7691" s="17">
        <v>8</v>
      </c>
      <c r="H7691" s="37">
        <f t="shared" si="2148"/>
        <v>30.92</v>
      </c>
      <c r="I7691" s="37">
        <f>IF(H7691&lt;'Roof Calculator'!$G$8, 1, 0)</f>
        <v>1</v>
      </c>
      <c r="J7691" s="37">
        <f>IF(H7691&gt;='Roof Calculator'!$G$8, 1, 0)</f>
        <v>0</v>
      </c>
      <c r="K7691" s="37">
        <f t="shared" si="2149"/>
        <v>30.92</v>
      </c>
      <c r="L7691" s="37">
        <f t="shared" si="2150"/>
        <v>0</v>
      </c>
      <c r="M7691" s="37">
        <v>0</v>
      </c>
      <c r="N7691" s="37">
        <f t="shared" si="2151"/>
        <v>187</v>
      </c>
      <c r="O7691" s="37">
        <v>0</v>
      </c>
      <c r="P7691" s="37">
        <v>0</v>
      </c>
      <c r="Q7691" s="21">
        <f t="shared" si="2152"/>
        <v>39.790999999999997</v>
      </c>
      <c r="R7691" s="21">
        <f t="shared" si="2161"/>
        <v>320.54166666667271</v>
      </c>
      <c r="S7691" s="21">
        <f t="shared" si="2162"/>
        <v>-19.324736560582654</v>
      </c>
      <c r="T7691" s="21">
        <f t="shared" si="2153"/>
        <v>86.147999999999996</v>
      </c>
      <c r="U7691" s="37">
        <f>VLOOKUP(Time_Zone, 'LSTM LookUp'!$B$5:$D$8, 3, FALSE)</f>
        <v>-75</v>
      </c>
      <c r="V7691" s="21">
        <f t="shared" si="2163"/>
        <v>14.547010761656146</v>
      </c>
      <c r="W7691" s="21">
        <f t="shared" si="2154"/>
        <v>194.78475269041402</v>
      </c>
      <c r="X7691" s="21">
        <f t="shared" si="2155"/>
        <v>-7.3029712588849414</v>
      </c>
      <c r="Y7691" s="21">
        <f t="shared" si="2156"/>
        <v>179.69702874111505</v>
      </c>
      <c r="Z7691" s="21">
        <f t="shared" si="2164"/>
        <v>56.960819589807187</v>
      </c>
      <c r="AA7691" s="21">
        <f t="shared" si="2157"/>
        <v>56.960819589807187</v>
      </c>
      <c r="AB7691" s="21">
        <f t="shared" si="2158"/>
        <v>0</v>
      </c>
      <c r="AC7691" s="21">
        <f t="shared" si="2159"/>
        <v>0</v>
      </c>
      <c r="AD7691" s="21">
        <f t="shared" si="2165"/>
        <v>0</v>
      </c>
      <c r="AE7691" s="21" t="str">
        <f t="shared" si="2160"/>
        <v>11/16/14:00</v>
      </c>
    </row>
    <row r="7692" spans="2:31">
      <c r="B7692" s="37">
        <v>11</v>
      </c>
      <c r="C7692" s="38">
        <v>16</v>
      </c>
      <c r="D7692" s="39">
        <v>15</v>
      </c>
      <c r="E7692" s="17">
        <v>-2.2000000000000002</v>
      </c>
      <c r="F7692" s="17">
        <v>200</v>
      </c>
      <c r="G7692" s="17">
        <v>8</v>
      </c>
      <c r="H7692" s="37">
        <f t="shared" si="2148"/>
        <v>28.04</v>
      </c>
      <c r="I7692" s="37">
        <f>IF(H7692&lt;'Roof Calculator'!$G$8, 1, 0)</f>
        <v>1</v>
      </c>
      <c r="J7692" s="37">
        <f>IF(H7692&gt;='Roof Calculator'!$G$8, 1, 0)</f>
        <v>0</v>
      </c>
      <c r="K7692" s="37">
        <f t="shared" si="2149"/>
        <v>28.04</v>
      </c>
      <c r="L7692" s="37">
        <f t="shared" si="2150"/>
        <v>0</v>
      </c>
      <c r="M7692" s="37">
        <v>0</v>
      </c>
      <c r="N7692" s="37">
        <f t="shared" si="2151"/>
        <v>200</v>
      </c>
      <c r="O7692" s="37">
        <v>0</v>
      </c>
      <c r="P7692" s="37">
        <v>0</v>
      </c>
      <c r="Q7692" s="21">
        <f t="shared" si="2152"/>
        <v>39.790999999999997</v>
      </c>
      <c r="R7692" s="21">
        <f t="shared" si="2161"/>
        <v>320.5833333333394</v>
      </c>
      <c r="S7692" s="21">
        <f t="shared" si="2162"/>
        <v>-19.33435739198983</v>
      </c>
      <c r="T7692" s="21">
        <f t="shared" si="2153"/>
        <v>86.147999999999996</v>
      </c>
      <c r="U7692" s="37">
        <f>VLOOKUP(Time_Zone, 'LSTM LookUp'!$B$5:$D$8, 3, FALSE)</f>
        <v>-75</v>
      </c>
      <c r="V7692" s="21">
        <f t="shared" si="2163"/>
        <v>14.537683302330375</v>
      </c>
      <c r="W7692" s="21">
        <f t="shared" si="2154"/>
        <v>209.78242082558262</v>
      </c>
      <c r="X7692" s="21">
        <f t="shared" si="2155"/>
        <v>-6.7293672577279926</v>
      </c>
      <c r="Y7692" s="21">
        <f t="shared" si="2156"/>
        <v>193.270632742272</v>
      </c>
      <c r="Z7692" s="21">
        <f t="shared" si="2164"/>
        <v>61.263414986680793</v>
      </c>
      <c r="AA7692" s="21">
        <f t="shared" si="2157"/>
        <v>61.263414986680793</v>
      </c>
      <c r="AB7692" s="21">
        <f t="shared" si="2158"/>
        <v>0</v>
      </c>
      <c r="AC7692" s="21">
        <f t="shared" si="2159"/>
        <v>0</v>
      </c>
      <c r="AD7692" s="21">
        <f t="shared" si="2165"/>
        <v>0</v>
      </c>
      <c r="AE7692" s="21" t="str">
        <f t="shared" si="2160"/>
        <v>11/16/15:00</v>
      </c>
    </row>
    <row r="7693" spans="2:31">
      <c r="B7693" s="37">
        <v>11</v>
      </c>
      <c r="C7693" s="38">
        <v>16</v>
      </c>
      <c r="D7693" s="39">
        <v>16</v>
      </c>
      <c r="E7693" s="17">
        <v>-2.2000000000000002</v>
      </c>
      <c r="F7693" s="17">
        <v>122</v>
      </c>
      <c r="G7693" s="17">
        <v>2</v>
      </c>
      <c r="H7693" s="37">
        <f t="shared" si="2148"/>
        <v>28.04</v>
      </c>
      <c r="I7693" s="37">
        <f>IF(H7693&lt;'Roof Calculator'!$G$8, 1, 0)</f>
        <v>1</v>
      </c>
      <c r="J7693" s="37">
        <f>IF(H7693&gt;='Roof Calculator'!$G$8, 1, 0)</f>
        <v>0</v>
      </c>
      <c r="K7693" s="37">
        <f t="shared" si="2149"/>
        <v>28.04</v>
      </c>
      <c r="L7693" s="37">
        <f t="shared" si="2150"/>
        <v>0</v>
      </c>
      <c r="M7693" s="37">
        <v>0</v>
      </c>
      <c r="N7693" s="37">
        <f t="shared" si="2151"/>
        <v>122</v>
      </c>
      <c r="O7693" s="37">
        <v>0</v>
      </c>
      <c r="P7693" s="37">
        <v>0</v>
      </c>
      <c r="Q7693" s="21">
        <f t="shared" si="2152"/>
        <v>39.790999999999997</v>
      </c>
      <c r="R7693" s="21">
        <f t="shared" si="2161"/>
        <v>320.62500000000608</v>
      </c>
      <c r="S7693" s="21">
        <f t="shared" si="2162"/>
        <v>-19.343968447314694</v>
      </c>
      <c r="T7693" s="21">
        <f t="shared" si="2153"/>
        <v>86.147999999999996</v>
      </c>
      <c r="U7693" s="37">
        <f>VLOOKUP(Time_Zone, 'LSTM LookUp'!$B$5:$D$8, 3, FALSE)</f>
        <v>-75</v>
      </c>
      <c r="V7693" s="21">
        <f t="shared" si="2163"/>
        <v>14.528334300826229</v>
      </c>
      <c r="W7693" s="21">
        <f t="shared" si="2154"/>
        <v>224.78008357520653</v>
      </c>
      <c r="X7693" s="21">
        <f t="shared" si="2155"/>
        <v>-1.453219979566887</v>
      </c>
      <c r="Y7693" s="21">
        <f t="shared" si="2156"/>
        <v>120.54678002043312</v>
      </c>
      <c r="Z7693" s="21">
        <f t="shared" si="2164"/>
        <v>38.211223841482514</v>
      </c>
      <c r="AA7693" s="21">
        <f t="shared" si="2157"/>
        <v>38.211223841482514</v>
      </c>
      <c r="AB7693" s="21">
        <f t="shared" si="2158"/>
        <v>0</v>
      </c>
      <c r="AC7693" s="21">
        <f t="shared" si="2159"/>
        <v>0</v>
      </c>
      <c r="AD7693" s="21">
        <f t="shared" si="2165"/>
        <v>0</v>
      </c>
      <c r="AE7693" s="21" t="str">
        <f t="shared" si="2160"/>
        <v>11/16/16:00</v>
      </c>
    </row>
    <row r="7694" spans="2:31">
      <c r="B7694" s="37">
        <v>11</v>
      </c>
      <c r="C7694" s="38">
        <v>16</v>
      </c>
      <c r="D7694" s="39">
        <v>17</v>
      </c>
      <c r="E7694" s="17">
        <v>-2.8</v>
      </c>
      <c r="F7694" s="17">
        <v>70</v>
      </c>
      <c r="G7694" s="17">
        <v>2</v>
      </c>
      <c r="H7694" s="37">
        <f t="shared" si="2148"/>
        <v>26.96</v>
      </c>
      <c r="I7694" s="37">
        <f>IF(H7694&lt;'Roof Calculator'!$G$8, 1, 0)</f>
        <v>1</v>
      </c>
      <c r="J7694" s="37">
        <f>IF(H7694&gt;='Roof Calculator'!$G$8, 1, 0)</f>
        <v>0</v>
      </c>
      <c r="K7694" s="37">
        <f t="shared" si="2149"/>
        <v>26.96</v>
      </c>
      <c r="L7694" s="37">
        <f t="shared" si="2150"/>
        <v>0</v>
      </c>
      <c r="M7694" s="37">
        <v>0</v>
      </c>
      <c r="N7694" s="37">
        <f t="shared" si="2151"/>
        <v>70</v>
      </c>
      <c r="O7694" s="37">
        <v>0</v>
      </c>
      <c r="P7694" s="37">
        <v>0</v>
      </c>
      <c r="Q7694" s="21">
        <f t="shared" si="2152"/>
        <v>39.790999999999997</v>
      </c>
      <c r="R7694" s="21">
        <f t="shared" si="2161"/>
        <v>320.66666666667277</v>
      </c>
      <c r="S7694" s="21">
        <f t="shared" si="2162"/>
        <v>-19.353569720155981</v>
      </c>
      <c r="T7694" s="21">
        <f t="shared" si="2153"/>
        <v>86.147999999999996</v>
      </c>
      <c r="U7694" s="37">
        <f>VLOOKUP(Time_Zone, 'LSTM LookUp'!$B$5:$D$8, 3, FALSE)</f>
        <v>-75</v>
      </c>
      <c r="V7694" s="21">
        <f t="shared" si="2163"/>
        <v>14.51896377036655</v>
      </c>
      <c r="W7694" s="21">
        <f t="shared" si="2154"/>
        <v>239.77774094259161</v>
      </c>
      <c r="X7694" s="21">
        <f t="shared" si="2155"/>
        <v>-1.1540097864628667</v>
      </c>
      <c r="Y7694" s="21">
        <f t="shared" si="2156"/>
        <v>68.845990213537135</v>
      </c>
      <c r="Z7694" s="21">
        <f t="shared" si="2164"/>
        <v>21.822976459363499</v>
      </c>
      <c r="AA7694" s="21">
        <f t="shared" si="2157"/>
        <v>21.822976459363499</v>
      </c>
      <c r="AB7694" s="21">
        <f t="shared" si="2158"/>
        <v>0</v>
      </c>
      <c r="AC7694" s="21">
        <f t="shared" si="2159"/>
        <v>0</v>
      </c>
      <c r="AD7694" s="21">
        <f t="shared" si="2165"/>
        <v>0</v>
      </c>
      <c r="AE7694" s="21" t="str">
        <f t="shared" si="2160"/>
        <v>11/16/17:00</v>
      </c>
    </row>
    <row r="7695" spans="2:31">
      <c r="B7695" s="37">
        <v>11</v>
      </c>
      <c r="C7695" s="38">
        <v>16</v>
      </c>
      <c r="D7695" s="39">
        <v>18</v>
      </c>
      <c r="E7695" s="17">
        <v>-3.3</v>
      </c>
      <c r="F7695" s="17">
        <v>20</v>
      </c>
      <c r="G7695" s="17">
        <v>30</v>
      </c>
      <c r="H7695" s="37">
        <f t="shared" si="2148"/>
        <v>26.060000000000002</v>
      </c>
      <c r="I7695" s="37">
        <f>IF(H7695&lt;'Roof Calculator'!$G$8, 1, 0)</f>
        <v>1</v>
      </c>
      <c r="J7695" s="37">
        <f>IF(H7695&gt;='Roof Calculator'!$G$8, 1, 0)</f>
        <v>0</v>
      </c>
      <c r="K7695" s="37">
        <f t="shared" si="2149"/>
        <v>26.060000000000002</v>
      </c>
      <c r="L7695" s="37">
        <f t="shared" si="2150"/>
        <v>0</v>
      </c>
      <c r="M7695" s="37">
        <v>0</v>
      </c>
      <c r="N7695" s="37">
        <f t="shared" si="2151"/>
        <v>20</v>
      </c>
      <c r="O7695" s="37">
        <v>0</v>
      </c>
      <c r="P7695" s="37">
        <v>0</v>
      </c>
      <c r="Q7695" s="21">
        <f t="shared" si="2152"/>
        <v>39.790999999999997</v>
      </c>
      <c r="R7695" s="21">
        <f t="shared" si="2161"/>
        <v>320.70833333333945</v>
      </c>
      <c r="S7695" s="21">
        <f t="shared" si="2162"/>
        <v>-19.36316120411637</v>
      </c>
      <c r="T7695" s="21">
        <f t="shared" si="2153"/>
        <v>86.147999999999996</v>
      </c>
      <c r="U7695" s="37">
        <f>VLOOKUP(Time_Zone, 'LSTM LookUp'!$B$5:$D$8, 3, FALSE)</f>
        <v>-75</v>
      </c>
      <c r="V7695" s="21">
        <f t="shared" si="2163"/>
        <v>14.509571724214155</v>
      </c>
      <c r="W7695" s="21">
        <f t="shared" si="2154"/>
        <v>254.77539293105355</v>
      </c>
      <c r="X7695" s="21">
        <f t="shared" si="2155"/>
        <v>-12.076746869900104</v>
      </c>
      <c r="Y7695" s="21">
        <f t="shared" si="2156"/>
        <v>7.9232531300998961</v>
      </c>
      <c r="Z7695" s="21">
        <f t="shared" si="2164"/>
        <v>2.5115328576645157</v>
      </c>
      <c r="AA7695" s="21">
        <f t="shared" si="2157"/>
        <v>2.5115328576645157</v>
      </c>
      <c r="AB7695" s="21">
        <f t="shared" si="2158"/>
        <v>0</v>
      </c>
      <c r="AC7695" s="21">
        <f t="shared" si="2159"/>
        <v>0</v>
      </c>
      <c r="AD7695" s="21">
        <f t="shared" si="2165"/>
        <v>0</v>
      </c>
      <c r="AE7695" s="21" t="str">
        <f t="shared" si="2160"/>
        <v>11/16/18:00</v>
      </c>
    </row>
    <row r="7696" spans="2:31">
      <c r="B7696" s="37">
        <v>11</v>
      </c>
      <c r="C7696" s="38">
        <v>16</v>
      </c>
      <c r="D7696" s="39">
        <v>19</v>
      </c>
      <c r="E7696" s="17">
        <v>-3.3</v>
      </c>
      <c r="F7696" s="17">
        <v>0</v>
      </c>
      <c r="G7696" s="17">
        <v>0</v>
      </c>
      <c r="H7696" s="37">
        <f t="shared" si="2148"/>
        <v>26.060000000000002</v>
      </c>
      <c r="I7696" s="37">
        <f>IF(H7696&lt;'Roof Calculator'!$G$8, 1, 0)</f>
        <v>1</v>
      </c>
      <c r="J7696" s="37">
        <f>IF(H7696&gt;='Roof Calculator'!$G$8, 1, 0)</f>
        <v>0</v>
      </c>
      <c r="K7696" s="37">
        <f t="shared" si="2149"/>
        <v>26.060000000000002</v>
      </c>
      <c r="L7696" s="37">
        <f t="shared" si="2150"/>
        <v>0</v>
      </c>
      <c r="M7696" s="37">
        <v>0</v>
      </c>
      <c r="N7696" s="37">
        <f t="shared" si="2151"/>
        <v>0</v>
      </c>
      <c r="O7696" s="37">
        <v>0</v>
      </c>
      <c r="P7696" s="37">
        <v>0</v>
      </c>
      <c r="Q7696" s="21">
        <f t="shared" si="2152"/>
        <v>39.790999999999997</v>
      </c>
      <c r="R7696" s="21">
        <f t="shared" si="2161"/>
        <v>320.75000000000614</v>
      </c>
      <c r="S7696" s="21">
        <f t="shared" si="2162"/>
        <v>-19.372742892802449</v>
      </c>
      <c r="T7696" s="21">
        <f t="shared" si="2153"/>
        <v>86.147999999999996</v>
      </c>
      <c r="U7696" s="37">
        <f>VLOOKUP(Time_Zone, 'LSTM LookUp'!$B$5:$D$8, 3, FALSE)</f>
        <v>-75</v>
      </c>
      <c r="V7696" s="21">
        <f t="shared" si="2163"/>
        <v>14.500158175671832</v>
      </c>
      <c r="W7696" s="21">
        <f t="shared" si="2154"/>
        <v>269.77303954391795</v>
      </c>
      <c r="X7696" s="21">
        <f t="shared" si="2155"/>
        <v>0</v>
      </c>
      <c r="Y7696" s="21">
        <f t="shared" si="2156"/>
        <v>0</v>
      </c>
      <c r="Z7696" s="21">
        <f t="shared" si="2164"/>
        <v>0</v>
      </c>
      <c r="AA7696" s="21">
        <f t="shared" si="2157"/>
        <v>0</v>
      </c>
      <c r="AB7696" s="21">
        <f t="shared" si="2158"/>
        <v>0</v>
      </c>
      <c r="AC7696" s="21">
        <f t="shared" si="2159"/>
        <v>0</v>
      </c>
      <c r="AD7696" s="21">
        <f t="shared" si="2165"/>
        <v>0</v>
      </c>
      <c r="AE7696" s="21" t="str">
        <f t="shared" si="2160"/>
        <v>11/16/19:00</v>
      </c>
    </row>
    <row r="7697" spans="2:31">
      <c r="B7697" s="37">
        <v>11</v>
      </c>
      <c r="C7697" s="38">
        <v>16</v>
      </c>
      <c r="D7697" s="39">
        <v>20</v>
      </c>
      <c r="E7697" s="17">
        <v>-4.4000000000000004</v>
      </c>
      <c r="F7697" s="17">
        <v>0</v>
      </c>
      <c r="G7697" s="17">
        <v>0</v>
      </c>
      <c r="H7697" s="37">
        <f t="shared" si="2148"/>
        <v>24.08</v>
      </c>
      <c r="I7697" s="37">
        <f>IF(H7697&lt;'Roof Calculator'!$G$8, 1, 0)</f>
        <v>1</v>
      </c>
      <c r="J7697" s="37">
        <f>IF(H7697&gt;='Roof Calculator'!$G$8, 1, 0)</f>
        <v>0</v>
      </c>
      <c r="K7697" s="37">
        <f t="shared" si="2149"/>
        <v>24.08</v>
      </c>
      <c r="L7697" s="37">
        <f t="shared" si="2150"/>
        <v>0</v>
      </c>
      <c r="M7697" s="37">
        <v>0</v>
      </c>
      <c r="N7697" s="37">
        <f t="shared" si="2151"/>
        <v>0</v>
      </c>
      <c r="O7697" s="37">
        <v>0</v>
      </c>
      <c r="P7697" s="37">
        <v>0</v>
      </c>
      <c r="Q7697" s="21">
        <f t="shared" si="2152"/>
        <v>39.790999999999997</v>
      </c>
      <c r="R7697" s="21">
        <f t="shared" si="2161"/>
        <v>320.79166666667282</v>
      </c>
      <c r="S7697" s="21">
        <f t="shared" si="2162"/>
        <v>-19.38231477982475</v>
      </c>
      <c r="T7697" s="21">
        <f t="shared" si="2153"/>
        <v>86.147999999999996</v>
      </c>
      <c r="U7697" s="37">
        <f>VLOOKUP(Time_Zone, 'LSTM LookUp'!$B$5:$D$8, 3, FALSE)</f>
        <v>-75</v>
      </c>
      <c r="V7697" s="21">
        <f t="shared" si="2163"/>
        <v>14.490723138082325</v>
      </c>
      <c r="W7697" s="21">
        <f t="shared" si="2154"/>
        <v>284.77068078452061</v>
      </c>
      <c r="X7697" s="21">
        <f t="shared" si="2155"/>
        <v>0</v>
      </c>
      <c r="Y7697" s="21">
        <f t="shared" si="2156"/>
        <v>0</v>
      </c>
      <c r="Z7697" s="21">
        <f t="shared" si="2164"/>
        <v>0</v>
      </c>
      <c r="AA7697" s="21">
        <f t="shared" si="2157"/>
        <v>0</v>
      </c>
      <c r="AB7697" s="21">
        <f t="shared" si="2158"/>
        <v>0</v>
      </c>
      <c r="AC7697" s="21">
        <f t="shared" si="2159"/>
        <v>0</v>
      </c>
      <c r="AD7697" s="21">
        <f t="shared" si="2165"/>
        <v>0</v>
      </c>
      <c r="AE7697" s="21" t="str">
        <f t="shared" si="2160"/>
        <v>11/16/20:00</v>
      </c>
    </row>
    <row r="7698" spans="2:31">
      <c r="B7698" s="37">
        <v>11</v>
      </c>
      <c r="C7698" s="38">
        <v>16</v>
      </c>
      <c r="D7698" s="39">
        <v>21</v>
      </c>
      <c r="E7698" s="17">
        <v>-4.4000000000000004</v>
      </c>
      <c r="F7698" s="17">
        <v>0</v>
      </c>
      <c r="G7698" s="17">
        <v>0</v>
      </c>
      <c r="H7698" s="37">
        <f t="shared" si="2148"/>
        <v>24.08</v>
      </c>
      <c r="I7698" s="37">
        <f>IF(H7698&lt;'Roof Calculator'!$G$8, 1, 0)</f>
        <v>1</v>
      </c>
      <c r="J7698" s="37">
        <f>IF(H7698&gt;='Roof Calculator'!$G$8, 1, 0)</f>
        <v>0</v>
      </c>
      <c r="K7698" s="37">
        <f t="shared" si="2149"/>
        <v>24.08</v>
      </c>
      <c r="L7698" s="37">
        <f t="shared" si="2150"/>
        <v>0</v>
      </c>
      <c r="M7698" s="37">
        <v>0</v>
      </c>
      <c r="N7698" s="37">
        <f t="shared" si="2151"/>
        <v>0</v>
      </c>
      <c r="O7698" s="37">
        <v>0</v>
      </c>
      <c r="P7698" s="37">
        <v>0</v>
      </c>
      <c r="Q7698" s="21">
        <f t="shared" si="2152"/>
        <v>39.790999999999997</v>
      </c>
      <c r="R7698" s="21">
        <f t="shared" si="2161"/>
        <v>320.83333333333951</v>
      </c>
      <c r="S7698" s="21">
        <f t="shared" si="2162"/>
        <v>-19.391876858797701</v>
      </c>
      <c r="T7698" s="21">
        <f t="shared" si="2153"/>
        <v>86.147999999999996</v>
      </c>
      <c r="U7698" s="37">
        <f>VLOOKUP(Time_Zone, 'LSTM LookUp'!$B$5:$D$8, 3, FALSE)</f>
        <v>-75</v>
      </c>
      <c r="V7698" s="21">
        <f t="shared" si="2163"/>
        <v>14.48126662482832</v>
      </c>
      <c r="W7698" s="21">
        <f t="shared" si="2154"/>
        <v>299.76831665620705</v>
      </c>
      <c r="X7698" s="21">
        <f t="shared" si="2155"/>
        <v>0</v>
      </c>
      <c r="Y7698" s="21">
        <f t="shared" si="2156"/>
        <v>0</v>
      </c>
      <c r="Z7698" s="21">
        <f t="shared" si="2164"/>
        <v>0</v>
      </c>
      <c r="AA7698" s="21">
        <f t="shared" si="2157"/>
        <v>0</v>
      </c>
      <c r="AB7698" s="21">
        <f t="shared" si="2158"/>
        <v>0</v>
      </c>
      <c r="AC7698" s="21">
        <f t="shared" si="2159"/>
        <v>0</v>
      </c>
      <c r="AD7698" s="21">
        <f t="shared" si="2165"/>
        <v>0</v>
      </c>
      <c r="AE7698" s="21" t="str">
        <f t="shared" si="2160"/>
        <v>11/16/21:00</v>
      </c>
    </row>
    <row r="7699" spans="2:31">
      <c r="B7699" s="37">
        <v>11</v>
      </c>
      <c r="C7699" s="38">
        <v>16</v>
      </c>
      <c r="D7699" s="39">
        <v>22</v>
      </c>
      <c r="E7699" s="17">
        <v>-5</v>
      </c>
      <c r="F7699" s="17">
        <v>0</v>
      </c>
      <c r="G7699" s="17">
        <v>0</v>
      </c>
      <c r="H7699" s="37">
        <f t="shared" si="2148"/>
        <v>23</v>
      </c>
      <c r="I7699" s="37">
        <f>IF(H7699&lt;'Roof Calculator'!$G$8, 1, 0)</f>
        <v>1</v>
      </c>
      <c r="J7699" s="37">
        <f>IF(H7699&gt;='Roof Calculator'!$G$8, 1, 0)</f>
        <v>0</v>
      </c>
      <c r="K7699" s="37">
        <f t="shared" si="2149"/>
        <v>23</v>
      </c>
      <c r="L7699" s="37">
        <f t="shared" si="2150"/>
        <v>0</v>
      </c>
      <c r="M7699" s="37">
        <v>0</v>
      </c>
      <c r="N7699" s="37">
        <f t="shared" si="2151"/>
        <v>0</v>
      </c>
      <c r="O7699" s="37">
        <v>0</v>
      </c>
      <c r="P7699" s="37">
        <v>0</v>
      </c>
      <c r="Q7699" s="21">
        <f t="shared" si="2152"/>
        <v>39.790999999999997</v>
      </c>
      <c r="R7699" s="21">
        <f t="shared" si="2161"/>
        <v>320.8750000000062</v>
      </c>
      <c r="S7699" s="21">
        <f t="shared" si="2162"/>
        <v>-19.401429123339714</v>
      </c>
      <c r="T7699" s="21">
        <f t="shared" si="2153"/>
        <v>86.147999999999996</v>
      </c>
      <c r="U7699" s="37">
        <f>VLOOKUP(Time_Zone, 'LSTM LookUp'!$B$5:$D$8, 3, FALSE)</f>
        <v>-75</v>
      </c>
      <c r="V7699" s="21">
        <f t="shared" si="2163"/>
        <v>14.471788649332394</v>
      </c>
      <c r="W7699" s="21">
        <f t="shared" si="2154"/>
        <v>314.76594716233308</v>
      </c>
      <c r="X7699" s="21">
        <f t="shared" si="2155"/>
        <v>0</v>
      </c>
      <c r="Y7699" s="21">
        <f t="shared" si="2156"/>
        <v>0</v>
      </c>
      <c r="Z7699" s="21">
        <f t="shared" si="2164"/>
        <v>0</v>
      </c>
      <c r="AA7699" s="21">
        <f t="shared" si="2157"/>
        <v>0</v>
      </c>
      <c r="AB7699" s="21">
        <f t="shared" si="2158"/>
        <v>0</v>
      </c>
      <c r="AC7699" s="21">
        <f t="shared" si="2159"/>
        <v>0</v>
      </c>
      <c r="AD7699" s="21">
        <f t="shared" si="2165"/>
        <v>0</v>
      </c>
      <c r="AE7699" s="21" t="str">
        <f t="shared" si="2160"/>
        <v>11/16/22:00</v>
      </c>
    </row>
    <row r="7700" spans="2:31">
      <c r="B7700" s="37">
        <v>11</v>
      </c>
      <c r="C7700" s="38">
        <v>16</v>
      </c>
      <c r="D7700" s="39">
        <v>23</v>
      </c>
      <c r="E7700" s="17">
        <v>-6.1</v>
      </c>
      <c r="F7700" s="17">
        <v>0</v>
      </c>
      <c r="G7700" s="17">
        <v>0</v>
      </c>
      <c r="H7700" s="37">
        <f t="shared" si="2148"/>
        <v>21.02</v>
      </c>
      <c r="I7700" s="37">
        <f>IF(H7700&lt;'Roof Calculator'!$G$8, 1, 0)</f>
        <v>1</v>
      </c>
      <c r="J7700" s="37">
        <f>IF(H7700&gt;='Roof Calculator'!$G$8, 1, 0)</f>
        <v>0</v>
      </c>
      <c r="K7700" s="37">
        <f t="shared" si="2149"/>
        <v>21.02</v>
      </c>
      <c r="L7700" s="37">
        <f t="shared" si="2150"/>
        <v>0</v>
      </c>
      <c r="M7700" s="37">
        <v>0</v>
      </c>
      <c r="N7700" s="37">
        <f t="shared" si="2151"/>
        <v>0</v>
      </c>
      <c r="O7700" s="37">
        <v>0</v>
      </c>
      <c r="P7700" s="37">
        <v>0</v>
      </c>
      <c r="Q7700" s="21">
        <f t="shared" si="2152"/>
        <v>39.790999999999997</v>
      </c>
      <c r="R7700" s="21">
        <f t="shared" si="2161"/>
        <v>320.91666666667288</v>
      </c>
      <c r="S7700" s="21">
        <f t="shared" si="2162"/>
        <v>-19.410971567073197</v>
      </c>
      <c r="T7700" s="21">
        <f t="shared" si="2153"/>
        <v>86.147999999999996</v>
      </c>
      <c r="U7700" s="37">
        <f>VLOOKUP(Time_Zone, 'LSTM LookUp'!$B$5:$D$8, 3, FALSE)</f>
        <v>-75</v>
      </c>
      <c r="V7700" s="21">
        <f t="shared" si="2163"/>
        <v>14.462289225056962</v>
      </c>
      <c r="W7700" s="21">
        <f t="shared" si="2154"/>
        <v>329.76357230626428</v>
      </c>
      <c r="X7700" s="21">
        <f t="shared" si="2155"/>
        <v>0</v>
      </c>
      <c r="Y7700" s="21">
        <f t="shared" si="2156"/>
        <v>0</v>
      </c>
      <c r="Z7700" s="21">
        <f t="shared" si="2164"/>
        <v>0</v>
      </c>
      <c r="AA7700" s="21">
        <f t="shared" si="2157"/>
        <v>0</v>
      </c>
      <c r="AB7700" s="21">
        <f t="shared" si="2158"/>
        <v>0</v>
      </c>
      <c r="AC7700" s="21">
        <f t="shared" si="2159"/>
        <v>0</v>
      </c>
      <c r="AD7700" s="21">
        <f t="shared" si="2165"/>
        <v>0</v>
      </c>
      <c r="AE7700" s="21" t="str">
        <f t="shared" si="2160"/>
        <v>11/16/23:00</v>
      </c>
    </row>
    <row r="7701" spans="2:31">
      <c r="B7701" s="37">
        <v>11</v>
      </c>
      <c r="C7701" s="38">
        <v>16</v>
      </c>
      <c r="D7701" s="39">
        <v>24</v>
      </c>
      <c r="E7701" s="17">
        <v>-6.1</v>
      </c>
      <c r="F7701" s="17">
        <v>0</v>
      </c>
      <c r="G7701" s="17">
        <v>0</v>
      </c>
      <c r="H7701" s="37">
        <f t="shared" si="2148"/>
        <v>21.02</v>
      </c>
      <c r="I7701" s="37">
        <f>IF(H7701&lt;'Roof Calculator'!$G$8, 1, 0)</f>
        <v>1</v>
      </c>
      <c r="J7701" s="37">
        <f>IF(H7701&gt;='Roof Calculator'!$G$8, 1, 0)</f>
        <v>0</v>
      </c>
      <c r="K7701" s="37">
        <f t="shared" si="2149"/>
        <v>21.02</v>
      </c>
      <c r="L7701" s="37">
        <f t="shared" si="2150"/>
        <v>0</v>
      </c>
      <c r="M7701" s="37">
        <v>0</v>
      </c>
      <c r="N7701" s="37">
        <f t="shared" si="2151"/>
        <v>0</v>
      </c>
      <c r="O7701" s="37">
        <v>0</v>
      </c>
      <c r="P7701" s="37">
        <v>0</v>
      </c>
      <c r="Q7701" s="21">
        <f t="shared" si="2152"/>
        <v>39.790999999999997</v>
      </c>
      <c r="R7701" s="21">
        <f t="shared" si="2161"/>
        <v>320.95833333333957</v>
      </c>
      <c r="S7701" s="21">
        <f t="shared" si="2162"/>
        <v>-19.420504183624452</v>
      </c>
      <c r="T7701" s="21">
        <f t="shared" si="2153"/>
        <v>86.147999999999996</v>
      </c>
      <c r="U7701" s="37">
        <f>VLOOKUP(Time_Zone, 'LSTM LookUp'!$B$5:$D$8, 3, FALSE)</f>
        <v>-75</v>
      </c>
      <c r="V7701" s="21">
        <f t="shared" si="2163"/>
        <v>14.452768365504351</v>
      </c>
      <c r="W7701" s="21">
        <f t="shared" si="2154"/>
        <v>344.76119209137602</v>
      </c>
      <c r="X7701" s="21">
        <f t="shared" si="2155"/>
        <v>0</v>
      </c>
      <c r="Y7701" s="21">
        <f t="shared" si="2156"/>
        <v>0</v>
      </c>
      <c r="Z7701" s="21">
        <f t="shared" si="2164"/>
        <v>0</v>
      </c>
      <c r="AA7701" s="21">
        <f t="shared" si="2157"/>
        <v>0</v>
      </c>
      <c r="AB7701" s="21">
        <f t="shared" si="2158"/>
        <v>0</v>
      </c>
      <c r="AC7701" s="21">
        <f t="shared" si="2159"/>
        <v>0</v>
      </c>
      <c r="AD7701" s="21">
        <f t="shared" si="2165"/>
        <v>0</v>
      </c>
      <c r="AE7701" s="21" t="str">
        <f t="shared" si="2160"/>
        <v>11/16/24:00</v>
      </c>
    </row>
    <row r="7702" spans="2:31">
      <c r="B7702" s="37">
        <v>11</v>
      </c>
      <c r="C7702" s="38">
        <v>17</v>
      </c>
      <c r="D7702" s="39">
        <v>1</v>
      </c>
      <c r="E7702" s="17">
        <v>-6.1</v>
      </c>
      <c r="F7702" s="17">
        <v>0</v>
      </c>
      <c r="G7702" s="17">
        <v>0</v>
      </c>
      <c r="H7702" s="37">
        <f t="shared" ref="H7702:H7765" si="2166">E7702*9/5+32</f>
        <v>21.02</v>
      </c>
      <c r="I7702" s="37">
        <f>IF(H7702&lt;'Roof Calculator'!$G$8, 1, 0)</f>
        <v>1</v>
      </c>
      <c r="J7702" s="37">
        <f>IF(H7702&gt;='Roof Calculator'!$G$8, 1, 0)</f>
        <v>0</v>
      </c>
      <c r="K7702" s="37">
        <f t="shared" ref="K7702:K7765" si="2167">I7702*H7702</f>
        <v>21.02</v>
      </c>
      <c r="L7702" s="37">
        <f t="shared" ref="L7702:L7765" si="2168">J7702*H7702</f>
        <v>0</v>
      </c>
      <c r="M7702" s="37">
        <v>0</v>
      </c>
      <c r="N7702" s="37">
        <f t="shared" ref="N7702:N7765" si="2169">F7702*(180-M7702)/180</f>
        <v>0</v>
      </c>
      <c r="O7702" s="37">
        <v>0</v>
      </c>
      <c r="P7702" s="37">
        <v>0</v>
      </c>
      <c r="Q7702" s="21">
        <f t="shared" ref="Q7702:Q7765" si="2170">Latitude</f>
        <v>39.790999999999997</v>
      </c>
      <c r="R7702" s="21">
        <f t="shared" si="2161"/>
        <v>321.00000000000625</v>
      </c>
      <c r="S7702" s="21">
        <f t="shared" si="2162"/>
        <v>-19.43002696662381</v>
      </c>
      <c r="T7702" s="21">
        <f t="shared" ref="T7702:T7765" si="2171">Longitude</f>
        <v>86.147999999999996</v>
      </c>
      <c r="U7702" s="37">
        <f>VLOOKUP(Time_Zone, 'LSTM LookUp'!$B$5:$D$8, 3, FALSE)</f>
        <v>-75</v>
      </c>
      <c r="V7702" s="21">
        <f t="shared" si="2163"/>
        <v>14.443226084216686</v>
      </c>
      <c r="W7702" s="21">
        <f t="shared" ref="W7702:W7765" si="2172">15*((D7702+(4*(T7702-U7702)+V7702)/60)-12)</f>
        <v>-0.24119347894583143</v>
      </c>
      <c r="X7702" s="21">
        <f t="shared" ref="X7702:X7765" si="2173">G7702*(SIN(S7702*PI()/180)*SIN(Q7702*PI()/180)*COS(O7702*PI()/180)-SIN(S7702*PI()/180)*COS(Q7702*PI()/180)*SIN(O7702*PI()/180)*COS(P7702*PI()/180)+COS(S7702*PI()/180)*COS(Q7702*PI()/180)*COS(O7702*PI()/180)*COS(W7702*PI()/180)+COS(S7702*PI()/180)*SIN(Q7702*PI()/180)*SIN(O7702*PI()/180)*COS(P7702*PI()/180)*COS(W7702*PI()/180)+COS(S7702*PI()/180)*SIN(P7702*PI()/180)*SIN(W7702*PI()/180)*SIN(O7702*PI()/180))</f>
        <v>0</v>
      </c>
      <c r="Y7702" s="21">
        <f t="shared" ref="Y7702:Y7765" si="2174">X7702+N7702</f>
        <v>0</v>
      </c>
      <c r="Z7702" s="21">
        <f t="shared" si="2164"/>
        <v>0</v>
      </c>
      <c r="AA7702" s="21">
        <f t="shared" ref="AA7702:AA7765" si="2175">Z7702*I7702</f>
        <v>0</v>
      </c>
      <c r="AB7702" s="21">
        <f t="shared" ref="AB7702:AB7765" si="2176">Z7702*J7702</f>
        <v>0</v>
      </c>
      <c r="AC7702" s="21">
        <f t="shared" ref="AC7702:AC7765" si="2177">L7702</f>
        <v>0</v>
      </c>
      <c r="AD7702" s="21">
        <f t="shared" si="2165"/>
        <v>0</v>
      </c>
      <c r="AE7702" s="21" t="str">
        <f t="shared" ref="AE7702:AE7765" si="2178">CONCATENATE(B7702, "/", C7702, "/", D7702,":00")</f>
        <v>11/17/1:00</v>
      </c>
    </row>
    <row r="7703" spans="2:31">
      <c r="B7703" s="37">
        <v>11</v>
      </c>
      <c r="C7703" s="38">
        <v>17</v>
      </c>
      <c r="D7703" s="39">
        <v>2</v>
      </c>
      <c r="E7703" s="17">
        <v>-6.7</v>
      </c>
      <c r="F7703" s="17">
        <v>0</v>
      </c>
      <c r="G7703" s="17">
        <v>0</v>
      </c>
      <c r="H7703" s="37">
        <f t="shared" si="2166"/>
        <v>19.939999999999998</v>
      </c>
      <c r="I7703" s="37">
        <f>IF(H7703&lt;'Roof Calculator'!$G$8, 1, 0)</f>
        <v>1</v>
      </c>
      <c r="J7703" s="37">
        <f>IF(H7703&gt;='Roof Calculator'!$G$8, 1, 0)</f>
        <v>0</v>
      </c>
      <c r="K7703" s="37">
        <f t="shared" si="2167"/>
        <v>19.939999999999998</v>
      </c>
      <c r="L7703" s="37">
        <f t="shared" si="2168"/>
        <v>0</v>
      </c>
      <c r="M7703" s="37">
        <v>0</v>
      </c>
      <c r="N7703" s="37">
        <f t="shared" si="2169"/>
        <v>0</v>
      </c>
      <c r="O7703" s="37">
        <v>0</v>
      </c>
      <c r="P7703" s="37">
        <v>0</v>
      </c>
      <c r="Q7703" s="21">
        <f t="shared" si="2170"/>
        <v>39.790999999999997</v>
      </c>
      <c r="R7703" s="21">
        <f t="shared" ref="R7703:R7766" si="2179">R7702+1/24</f>
        <v>321.04166666667294</v>
      </c>
      <c r="S7703" s="21">
        <f t="shared" ref="S7703:S7766" si="2180">ASIN(SIN(23.45*PI()/180)*SIN((360/365*(R7703-81))*PI()/180))*180/PI()</f>
        <v>-19.439539909705609</v>
      </c>
      <c r="T7703" s="21">
        <f t="shared" si="2171"/>
        <v>86.147999999999996</v>
      </c>
      <c r="U7703" s="37">
        <f>VLOOKUP(Time_Zone, 'LSTM LookUp'!$B$5:$D$8, 3, FALSE)</f>
        <v>-75</v>
      </c>
      <c r="V7703" s="21">
        <f t="shared" ref="V7703:V7766" si="2181">9.87*SIN(2*(360/365*(R7703-81))*PI()/180)-7.53*COS((360/365*(R7703-81))*PI()/180)-1.5*SIN((360/365*(R7703-81))*PI()/180)</f>
        <v>14.433662394775878</v>
      </c>
      <c r="W7703" s="21">
        <f t="shared" si="2172"/>
        <v>14.756415598693966</v>
      </c>
      <c r="X7703" s="21">
        <f t="shared" si="2173"/>
        <v>0</v>
      </c>
      <c r="Y7703" s="21">
        <f t="shared" si="2174"/>
        <v>0</v>
      </c>
      <c r="Z7703" s="21">
        <f t="shared" ref="Z7703:Z7766" si="2182">Y7703/10.764*3.412</f>
        <v>0</v>
      </c>
      <c r="AA7703" s="21">
        <f t="shared" si="2175"/>
        <v>0</v>
      </c>
      <c r="AB7703" s="21">
        <f t="shared" si="2176"/>
        <v>0</v>
      </c>
      <c r="AC7703" s="21">
        <f t="shared" si="2177"/>
        <v>0</v>
      </c>
      <c r="AD7703" s="21">
        <f t="shared" ref="AD7703:AD7766" si="2183">AB7703</f>
        <v>0</v>
      </c>
      <c r="AE7703" s="21" t="str">
        <f t="shared" si="2178"/>
        <v>11/17/2:00</v>
      </c>
    </row>
    <row r="7704" spans="2:31">
      <c r="B7704" s="37">
        <v>11</v>
      </c>
      <c r="C7704" s="38">
        <v>17</v>
      </c>
      <c r="D7704" s="39">
        <v>3</v>
      </c>
      <c r="E7704" s="17">
        <v>-6.7</v>
      </c>
      <c r="F7704" s="17">
        <v>0</v>
      </c>
      <c r="G7704" s="17">
        <v>0</v>
      </c>
      <c r="H7704" s="37">
        <f t="shared" si="2166"/>
        <v>19.939999999999998</v>
      </c>
      <c r="I7704" s="37">
        <f>IF(H7704&lt;'Roof Calculator'!$G$8, 1, 0)</f>
        <v>1</v>
      </c>
      <c r="J7704" s="37">
        <f>IF(H7704&gt;='Roof Calculator'!$G$8, 1, 0)</f>
        <v>0</v>
      </c>
      <c r="K7704" s="37">
        <f t="shared" si="2167"/>
        <v>19.939999999999998</v>
      </c>
      <c r="L7704" s="37">
        <f t="shared" si="2168"/>
        <v>0</v>
      </c>
      <c r="M7704" s="37">
        <v>0</v>
      </c>
      <c r="N7704" s="37">
        <f t="shared" si="2169"/>
        <v>0</v>
      </c>
      <c r="O7704" s="37">
        <v>0</v>
      </c>
      <c r="P7704" s="37">
        <v>0</v>
      </c>
      <c r="Q7704" s="21">
        <f t="shared" si="2170"/>
        <v>39.790999999999997</v>
      </c>
      <c r="R7704" s="21">
        <f t="shared" si="2179"/>
        <v>321.08333333333962</v>
      </c>
      <c r="S7704" s="21">
        <f t="shared" si="2180"/>
        <v>-19.449043006508116</v>
      </c>
      <c r="T7704" s="21">
        <f t="shared" si="2171"/>
        <v>86.147999999999996</v>
      </c>
      <c r="U7704" s="37">
        <f>VLOOKUP(Time_Zone, 'LSTM LookUp'!$B$5:$D$8, 3, FALSE)</f>
        <v>-75</v>
      </c>
      <c r="V7704" s="21">
        <f t="shared" si="2181"/>
        <v>14.424077310803662</v>
      </c>
      <c r="W7704" s="21">
        <f t="shared" si="2172"/>
        <v>29.75401932770092</v>
      </c>
      <c r="X7704" s="21">
        <f t="shared" si="2173"/>
        <v>0</v>
      </c>
      <c r="Y7704" s="21">
        <f t="shared" si="2174"/>
        <v>0</v>
      </c>
      <c r="Z7704" s="21">
        <f t="shared" si="2182"/>
        <v>0</v>
      </c>
      <c r="AA7704" s="21">
        <f t="shared" si="2175"/>
        <v>0</v>
      </c>
      <c r="AB7704" s="21">
        <f t="shared" si="2176"/>
        <v>0</v>
      </c>
      <c r="AC7704" s="21">
        <f t="shared" si="2177"/>
        <v>0</v>
      </c>
      <c r="AD7704" s="21">
        <f t="shared" si="2183"/>
        <v>0</v>
      </c>
      <c r="AE7704" s="21" t="str">
        <f t="shared" si="2178"/>
        <v>11/17/3:00</v>
      </c>
    </row>
    <row r="7705" spans="2:31">
      <c r="B7705" s="37">
        <v>11</v>
      </c>
      <c r="C7705" s="38">
        <v>17</v>
      </c>
      <c r="D7705" s="39">
        <v>4</v>
      </c>
      <c r="E7705" s="17">
        <v>-6.7</v>
      </c>
      <c r="F7705" s="17">
        <v>0</v>
      </c>
      <c r="G7705" s="17">
        <v>0</v>
      </c>
      <c r="H7705" s="37">
        <f t="shared" si="2166"/>
        <v>19.939999999999998</v>
      </c>
      <c r="I7705" s="37">
        <f>IF(H7705&lt;'Roof Calculator'!$G$8, 1, 0)</f>
        <v>1</v>
      </c>
      <c r="J7705" s="37">
        <f>IF(H7705&gt;='Roof Calculator'!$G$8, 1, 0)</f>
        <v>0</v>
      </c>
      <c r="K7705" s="37">
        <f t="shared" si="2167"/>
        <v>19.939999999999998</v>
      </c>
      <c r="L7705" s="37">
        <f t="shared" si="2168"/>
        <v>0</v>
      </c>
      <c r="M7705" s="37">
        <v>0</v>
      </c>
      <c r="N7705" s="37">
        <f t="shared" si="2169"/>
        <v>0</v>
      </c>
      <c r="O7705" s="37">
        <v>0</v>
      </c>
      <c r="P7705" s="37">
        <v>0</v>
      </c>
      <c r="Q7705" s="21">
        <f t="shared" si="2170"/>
        <v>39.790999999999997</v>
      </c>
      <c r="R7705" s="21">
        <f t="shared" si="2179"/>
        <v>321.12500000000631</v>
      </c>
      <c r="S7705" s="21">
        <f t="shared" si="2180"/>
        <v>-19.458536250673703</v>
      </c>
      <c r="T7705" s="21">
        <f t="shared" si="2171"/>
        <v>86.147999999999996</v>
      </c>
      <c r="U7705" s="37">
        <f>VLOOKUP(Time_Zone, 'LSTM LookUp'!$B$5:$D$8, 3, FALSE)</f>
        <v>-75</v>
      </c>
      <c r="V7705" s="21">
        <f t="shared" si="2181"/>
        <v>14.414470845961485</v>
      </c>
      <c r="W7705" s="21">
        <f t="shared" si="2172"/>
        <v>44.751617711490354</v>
      </c>
      <c r="X7705" s="21">
        <f t="shared" si="2173"/>
        <v>0</v>
      </c>
      <c r="Y7705" s="21">
        <f t="shared" si="2174"/>
        <v>0</v>
      </c>
      <c r="Z7705" s="21">
        <f t="shared" si="2182"/>
        <v>0</v>
      </c>
      <c r="AA7705" s="21">
        <f t="shared" si="2175"/>
        <v>0</v>
      </c>
      <c r="AB7705" s="21">
        <f t="shared" si="2176"/>
        <v>0</v>
      </c>
      <c r="AC7705" s="21">
        <f t="shared" si="2177"/>
        <v>0</v>
      </c>
      <c r="AD7705" s="21">
        <f t="shared" si="2183"/>
        <v>0</v>
      </c>
      <c r="AE7705" s="21" t="str">
        <f t="shared" si="2178"/>
        <v>11/17/4:00</v>
      </c>
    </row>
    <row r="7706" spans="2:31">
      <c r="B7706" s="37">
        <v>11</v>
      </c>
      <c r="C7706" s="38">
        <v>17</v>
      </c>
      <c r="D7706" s="39">
        <v>5</v>
      </c>
      <c r="E7706" s="17">
        <v>-7.2</v>
      </c>
      <c r="F7706" s="17">
        <v>0</v>
      </c>
      <c r="G7706" s="17">
        <v>0</v>
      </c>
      <c r="H7706" s="37">
        <f t="shared" si="2166"/>
        <v>19.04</v>
      </c>
      <c r="I7706" s="37">
        <f>IF(H7706&lt;'Roof Calculator'!$G$8, 1, 0)</f>
        <v>1</v>
      </c>
      <c r="J7706" s="37">
        <f>IF(H7706&gt;='Roof Calculator'!$G$8, 1, 0)</f>
        <v>0</v>
      </c>
      <c r="K7706" s="37">
        <f t="shared" si="2167"/>
        <v>19.04</v>
      </c>
      <c r="L7706" s="37">
        <f t="shared" si="2168"/>
        <v>0</v>
      </c>
      <c r="M7706" s="37">
        <v>0</v>
      </c>
      <c r="N7706" s="37">
        <f t="shared" si="2169"/>
        <v>0</v>
      </c>
      <c r="O7706" s="37">
        <v>0</v>
      </c>
      <c r="P7706" s="37">
        <v>0</v>
      </c>
      <c r="Q7706" s="21">
        <f t="shared" si="2170"/>
        <v>39.790999999999997</v>
      </c>
      <c r="R7706" s="21">
        <f t="shared" si="2179"/>
        <v>321.166666666673</v>
      </c>
      <c r="S7706" s="21">
        <f t="shared" si="2180"/>
        <v>-19.468019635848677</v>
      </c>
      <c r="T7706" s="21">
        <f t="shared" si="2171"/>
        <v>86.147999999999996</v>
      </c>
      <c r="U7706" s="37">
        <f>VLOOKUP(Time_Zone, 'LSTM LookUp'!$B$5:$D$8, 3, FALSE)</f>
        <v>-75</v>
      </c>
      <c r="V7706" s="21">
        <f t="shared" si="2181"/>
        <v>14.404843013950535</v>
      </c>
      <c r="W7706" s="21">
        <f t="shared" si="2172"/>
        <v>59.749210753487631</v>
      </c>
      <c r="X7706" s="21">
        <f t="shared" si="2173"/>
        <v>0</v>
      </c>
      <c r="Y7706" s="21">
        <f t="shared" si="2174"/>
        <v>0</v>
      </c>
      <c r="Z7706" s="21">
        <f t="shared" si="2182"/>
        <v>0</v>
      </c>
      <c r="AA7706" s="21">
        <f t="shared" si="2175"/>
        <v>0</v>
      </c>
      <c r="AB7706" s="21">
        <f t="shared" si="2176"/>
        <v>0</v>
      </c>
      <c r="AC7706" s="21">
        <f t="shared" si="2177"/>
        <v>0</v>
      </c>
      <c r="AD7706" s="21">
        <f t="shared" si="2183"/>
        <v>0</v>
      </c>
      <c r="AE7706" s="21" t="str">
        <f t="shared" si="2178"/>
        <v>11/17/5:00</v>
      </c>
    </row>
    <row r="7707" spans="2:31">
      <c r="B7707" s="37">
        <v>11</v>
      </c>
      <c r="C7707" s="38">
        <v>17</v>
      </c>
      <c r="D7707" s="39">
        <v>6</v>
      </c>
      <c r="E7707" s="17">
        <v>-7.8</v>
      </c>
      <c r="F7707" s="17">
        <v>0</v>
      </c>
      <c r="G7707" s="17">
        <v>0</v>
      </c>
      <c r="H7707" s="37">
        <f t="shared" si="2166"/>
        <v>17.96</v>
      </c>
      <c r="I7707" s="37">
        <f>IF(H7707&lt;'Roof Calculator'!$G$8, 1, 0)</f>
        <v>1</v>
      </c>
      <c r="J7707" s="37">
        <f>IF(H7707&gt;='Roof Calculator'!$G$8, 1, 0)</f>
        <v>0</v>
      </c>
      <c r="K7707" s="37">
        <f t="shared" si="2167"/>
        <v>17.96</v>
      </c>
      <c r="L7707" s="37">
        <f t="shared" si="2168"/>
        <v>0</v>
      </c>
      <c r="M7707" s="37">
        <v>0</v>
      </c>
      <c r="N7707" s="37">
        <f t="shared" si="2169"/>
        <v>0</v>
      </c>
      <c r="O7707" s="37">
        <v>0</v>
      </c>
      <c r="P7707" s="37">
        <v>0</v>
      </c>
      <c r="Q7707" s="21">
        <f t="shared" si="2170"/>
        <v>39.790999999999997</v>
      </c>
      <c r="R7707" s="21">
        <f t="shared" si="2179"/>
        <v>321.20833333333968</v>
      </c>
      <c r="S7707" s="21">
        <f t="shared" si="2180"/>
        <v>-19.477493155683458</v>
      </c>
      <c r="T7707" s="21">
        <f t="shared" si="2171"/>
        <v>86.147999999999996</v>
      </c>
      <c r="U7707" s="37">
        <f>VLOOKUP(Time_Zone, 'LSTM LookUp'!$B$5:$D$8, 3, FALSE)</f>
        <v>-75</v>
      </c>
      <c r="V7707" s="21">
        <f t="shared" si="2181"/>
        <v>14.395193828511685</v>
      </c>
      <c r="W7707" s="21">
        <f t="shared" si="2172"/>
        <v>74.746798457127923</v>
      </c>
      <c r="X7707" s="21">
        <f t="shared" si="2173"/>
        <v>0</v>
      </c>
      <c r="Y7707" s="21">
        <f t="shared" si="2174"/>
        <v>0</v>
      </c>
      <c r="Z7707" s="21">
        <f t="shared" si="2182"/>
        <v>0</v>
      </c>
      <c r="AA7707" s="21">
        <f t="shared" si="2175"/>
        <v>0</v>
      </c>
      <c r="AB7707" s="21">
        <f t="shared" si="2176"/>
        <v>0</v>
      </c>
      <c r="AC7707" s="21">
        <f t="shared" si="2177"/>
        <v>0</v>
      </c>
      <c r="AD7707" s="21">
        <f t="shared" si="2183"/>
        <v>0</v>
      </c>
      <c r="AE7707" s="21" t="str">
        <f t="shared" si="2178"/>
        <v>11/17/6:00</v>
      </c>
    </row>
    <row r="7708" spans="2:31">
      <c r="B7708" s="37">
        <v>11</v>
      </c>
      <c r="C7708" s="38">
        <v>17</v>
      </c>
      <c r="D7708" s="39">
        <v>7</v>
      </c>
      <c r="E7708" s="17">
        <v>-8.3000000000000007</v>
      </c>
      <c r="F7708" s="17">
        <v>0</v>
      </c>
      <c r="G7708" s="17">
        <v>0</v>
      </c>
      <c r="H7708" s="37">
        <f t="shared" si="2166"/>
        <v>17.059999999999999</v>
      </c>
      <c r="I7708" s="37">
        <f>IF(H7708&lt;'Roof Calculator'!$G$8, 1, 0)</f>
        <v>1</v>
      </c>
      <c r="J7708" s="37">
        <f>IF(H7708&gt;='Roof Calculator'!$G$8, 1, 0)</f>
        <v>0</v>
      </c>
      <c r="K7708" s="37">
        <f t="shared" si="2167"/>
        <v>17.059999999999999</v>
      </c>
      <c r="L7708" s="37">
        <f t="shared" si="2168"/>
        <v>0</v>
      </c>
      <c r="M7708" s="37">
        <v>0</v>
      </c>
      <c r="N7708" s="37">
        <f t="shared" si="2169"/>
        <v>0</v>
      </c>
      <c r="O7708" s="37">
        <v>0</v>
      </c>
      <c r="P7708" s="37">
        <v>0</v>
      </c>
      <c r="Q7708" s="21">
        <f t="shared" si="2170"/>
        <v>39.790999999999997</v>
      </c>
      <c r="R7708" s="21">
        <f t="shared" si="2179"/>
        <v>321.25000000000637</v>
      </c>
      <c r="S7708" s="21">
        <f t="shared" si="2180"/>
        <v>-19.486956803832427</v>
      </c>
      <c r="T7708" s="21">
        <f t="shared" si="2171"/>
        <v>86.147999999999996</v>
      </c>
      <c r="U7708" s="37">
        <f>VLOOKUP(Time_Zone, 'LSTM LookUp'!$B$5:$D$8, 3, FALSE)</f>
        <v>-75</v>
      </c>
      <c r="V7708" s="21">
        <f t="shared" si="2181"/>
        <v>14.385523303425533</v>
      </c>
      <c r="W7708" s="21">
        <f t="shared" si="2172"/>
        <v>89.744380825856368</v>
      </c>
      <c r="X7708" s="21">
        <f t="shared" si="2173"/>
        <v>0</v>
      </c>
      <c r="Y7708" s="21">
        <f t="shared" si="2174"/>
        <v>0</v>
      </c>
      <c r="Z7708" s="21">
        <f t="shared" si="2182"/>
        <v>0</v>
      </c>
      <c r="AA7708" s="21">
        <f t="shared" si="2175"/>
        <v>0</v>
      </c>
      <c r="AB7708" s="21">
        <f t="shared" si="2176"/>
        <v>0</v>
      </c>
      <c r="AC7708" s="21">
        <f t="shared" si="2177"/>
        <v>0</v>
      </c>
      <c r="AD7708" s="21">
        <f t="shared" si="2183"/>
        <v>0</v>
      </c>
      <c r="AE7708" s="21" t="str">
        <f t="shared" si="2178"/>
        <v>11/17/7:00</v>
      </c>
    </row>
    <row r="7709" spans="2:31">
      <c r="B7709" s="37">
        <v>11</v>
      </c>
      <c r="C7709" s="38">
        <v>17</v>
      </c>
      <c r="D7709" s="39">
        <v>8</v>
      </c>
      <c r="E7709" s="17">
        <v>-7.8</v>
      </c>
      <c r="F7709" s="17">
        <v>10</v>
      </c>
      <c r="G7709" s="17">
        <v>49</v>
      </c>
      <c r="H7709" s="37">
        <f t="shared" si="2166"/>
        <v>17.96</v>
      </c>
      <c r="I7709" s="37">
        <f>IF(H7709&lt;'Roof Calculator'!$G$8, 1, 0)</f>
        <v>1</v>
      </c>
      <c r="J7709" s="37">
        <f>IF(H7709&gt;='Roof Calculator'!$G$8, 1, 0)</f>
        <v>0</v>
      </c>
      <c r="K7709" s="37">
        <f t="shared" si="2167"/>
        <v>17.96</v>
      </c>
      <c r="L7709" s="37">
        <f t="shared" si="2168"/>
        <v>0</v>
      </c>
      <c r="M7709" s="37">
        <v>0</v>
      </c>
      <c r="N7709" s="37">
        <f t="shared" si="2169"/>
        <v>10</v>
      </c>
      <c r="O7709" s="37">
        <v>0</v>
      </c>
      <c r="P7709" s="37">
        <v>0</v>
      </c>
      <c r="Q7709" s="21">
        <f t="shared" si="2170"/>
        <v>39.790999999999997</v>
      </c>
      <c r="R7709" s="21">
        <f t="shared" si="2179"/>
        <v>321.29166666667305</v>
      </c>
      <c r="S7709" s="21">
        <f t="shared" si="2180"/>
        <v>-19.496410573954076</v>
      </c>
      <c r="T7709" s="21">
        <f t="shared" si="2171"/>
        <v>86.147999999999996</v>
      </c>
      <c r="U7709" s="37">
        <f>VLOOKUP(Time_Zone, 'LSTM LookUp'!$B$5:$D$8, 3, FALSE)</f>
        <v>-75</v>
      </c>
      <c r="V7709" s="21">
        <f t="shared" si="2181"/>
        <v>14.375831452512282</v>
      </c>
      <c r="W7709" s="21">
        <f t="shared" si="2172"/>
        <v>104.74195786312805</v>
      </c>
      <c r="X7709" s="21">
        <f t="shared" si="2173"/>
        <v>-19.49766905644324</v>
      </c>
      <c r="Y7709" s="21">
        <f t="shared" si="2174"/>
        <v>-9.4976690564432396</v>
      </c>
      <c r="Z7709" s="21">
        <f t="shared" si="2182"/>
        <v>-3.0105952081553635</v>
      </c>
      <c r="AA7709" s="21">
        <f t="shared" si="2175"/>
        <v>-3.0105952081553635</v>
      </c>
      <c r="AB7709" s="21">
        <f t="shared" si="2176"/>
        <v>0</v>
      </c>
      <c r="AC7709" s="21">
        <f t="shared" si="2177"/>
        <v>0</v>
      </c>
      <c r="AD7709" s="21">
        <f t="shared" si="2183"/>
        <v>0</v>
      </c>
      <c r="AE7709" s="21" t="str">
        <f t="shared" si="2178"/>
        <v>11/17/8:00</v>
      </c>
    </row>
    <row r="7710" spans="2:31">
      <c r="B7710" s="37">
        <v>11</v>
      </c>
      <c r="C7710" s="38">
        <v>17</v>
      </c>
      <c r="D7710" s="39">
        <v>9</v>
      </c>
      <c r="E7710" s="17">
        <v>-5.6</v>
      </c>
      <c r="F7710" s="17">
        <v>40</v>
      </c>
      <c r="G7710" s="17">
        <v>424</v>
      </c>
      <c r="H7710" s="37">
        <f t="shared" si="2166"/>
        <v>21.92</v>
      </c>
      <c r="I7710" s="37">
        <f>IF(H7710&lt;'Roof Calculator'!$G$8, 1, 0)</f>
        <v>1</v>
      </c>
      <c r="J7710" s="37">
        <f>IF(H7710&gt;='Roof Calculator'!$G$8, 1, 0)</f>
        <v>0</v>
      </c>
      <c r="K7710" s="37">
        <f t="shared" si="2167"/>
        <v>21.92</v>
      </c>
      <c r="L7710" s="37">
        <f t="shared" si="2168"/>
        <v>0</v>
      </c>
      <c r="M7710" s="37">
        <v>0</v>
      </c>
      <c r="N7710" s="37">
        <f t="shared" si="2169"/>
        <v>40</v>
      </c>
      <c r="O7710" s="37">
        <v>0</v>
      </c>
      <c r="P7710" s="37">
        <v>0</v>
      </c>
      <c r="Q7710" s="21">
        <f t="shared" si="2170"/>
        <v>39.790999999999997</v>
      </c>
      <c r="R7710" s="21">
        <f t="shared" si="2179"/>
        <v>321.33333333333974</v>
      </c>
      <c r="S7710" s="21">
        <f t="shared" si="2180"/>
        <v>-19.505854459710964</v>
      </c>
      <c r="T7710" s="21">
        <f t="shared" si="2171"/>
        <v>86.147999999999996</v>
      </c>
      <c r="U7710" s="37">
        <f>VLOOKUP(Time_Zone, 'LSTM LookUp'!$B$5:$D$8, 3, FALSE)</f>
        <v>-75</v>
      </c>
      <c r="V7710" s="21">
        <f t="shared" si="2181"/>
        <v>14.366118289631764</v>
      </c>
      <c r="W7710" s="21">
        <f t="shared" si="2172"/>
        <v>119.73952957240797</v>
      </c>
      <c r="X7710" s="21">
        <f t="shared" si="2173"/>
        <v>-242.9440963431467</v>
      </c>
      <c r="Y7710" s="21">
        <f t="shared" si="2174"/>
        <v>-202.9440963431467</v>
      </c>
      <c r="Z7710" s="21">
        <f t="shared" si="2182"/>
        <v>-64.329733995059129</v>
      </c>
      <c r="AA7710" s="21">
        <f t="shared" si="2175"/>
        <v>-64.329733995059129</v>
      </c>
      <c r="AB7710" s="21">
        <f t="shared" si="2176"/>
        <v>0</v>
      </c>
      <c r="AC7710" s="21">
        <f t="shared" si="2177"/>
        <v>0</v>
      </c>
      <c r="AD7710" s="21">
        <f t="shared" si="2183"/>
        <v>0</v>
      </c>
      <c r="AE7710" s="21" t="str">
        <f t="shared" si="2178"/>
        <v>11/17/9:00</v>
      </c>
    </row>
    <row r="7711" spans="2:31">
      <c r="B7711" s="37">
        <v>11</v>
      </c>
      <c r="C7711" s="38">
        <v>17</v>
      </c>
      <c r="D7711" s="39">
        <v>10</v>
      </c>
      <c r="E7711" s="17">
        <v>-3.9</v>
      </c>
      <c r="F7711" s="17">
        <v>56</v>
      </c>
      <c r="G7711" s="17">
        <v>694</v>
      </c>
      <c r="H7711" s="37">
        <f t="shared" si="2166"/>
        <v>24.98</v>
      </c>
      <c r="I7711" s="37">
        <f>IF(H7711&lt;'Roof Calculator'!$G$8, 1, 0)</f>
        <v>1</v>
      </c>
      <c r="J7711" s="37">
        <f>IF(H7711&gt;='Roof Calculator'!$G$8, 1, 0)</f>
        <v>0</v>
      </c>
      <c r="K7711" s="37">
        <f t="shared" si="2167"/>
        <v>24.98</v>
      </c>
      <c r="L7711" s="37">
        <f t="shared" si="2168"/>
        <v>0</v>
      </c>
      <c r="M7711" s="37">
        <v>0</v>
      </c>
      <c r="N7711" s="37">
        <f t="shared" si="2169"/>
        <v>56</v>
      </c>
      <c r="O7711" s="37">
        <v>0</v>
      </c>
      <c r="P7711" s="37">
        <v>0</v>
      </c>
      <c r="Q7711" s="21">
        <f t="shared" si="2170"/>
        <v>39.790999999999997</v>
      </c>
      <c r="R7711" s="21">
        <f t="shared" si="2179"/>
        <v>321.37500000000642</v>
      </c>
      <c r="S7711" s="21">
        <f t="shared" si="2180"/>
        <v>-19.515288454769653</v>
      </c>
      <c r="T7711" s="21">
        <f t="shared" si="2171"/>
        <v>86.147999999999996</v>
      </c>
      <c r="U7711" s="37">
        <f>VLOOKUP(Time_Zone, 'LSTM LookUp'!$B$5:$D$8, 3, FALSE)</f>
        <v>-75</v>
      </c>
      <c r="V7711" s="21">
        <f t="shared" si="2181"/>
        <v>14.356383828683455</v>
      </c>
      <c r="W7711" s="21">
        <f t="shared" si="2172"/>
        <v>134.73709595717085</v>
      </c>
      <c r="X7711" s="21">
        <f t="shared" si="2173"/>
        <v>-502.14719189433356</v>
      </c>
      <c r="Y7711" s="21">
        <f t="shared" si="2174"/>
        <v>-446.14719189433356</v>
      </c>
      <c r="Z7711" s="21">
        <f t="shared" si="2182"/>
        <v>-141.42086759043721</v>
      </c>
      <c r="AA7711" s="21">
        <f t="shared" si="2175"/>
        <v>-141.42086759043721</v>
      </c>
      <c r="AB7711" s="21">
        <f t="shared" si="2176"/>
        <v>0</v>
      </c>
      <c r="AC7711" s="21">
        <f t="shared" si="2177"/>
        <v>0</v>
      </c>
      <c r="AD7711" s="21">
        <f t="shared" si="2183"/>
        <v>0</v>
      </c>
      <c r="AE7711" s="21" t="str">
        <f t="shared" si="2178"/>
        <v>11/17/10:00</v>
      </c>
    </row>
    <row r="7712" spans="2:31">
      <c r="B7712" s="37">
        <v>11</v>
      </c>
      <c r="C7712" s="38">
        <v>17</v>
      </c>
      <c r="D7712" s="39">
        <v>11</v>
      </c>
      <c r="E7712" s="17">
        <v>-2.8</v>
      </c>
      <c r="F7712" s="17">
        <v>128</v>
      </c>
      <c r="G7712" s="17">
        <v>516</v>
      </c>
      <c r="H7712" s="37">
        <f t="shared" si="2166"/>
        <v>26.96</v>
      </c>
      <c r="I7712" s="37">
        <f>IF(H7712&lt;'Roof Calculator'!$G$8, 1, 0)</f>
        <v>1</v>
      </c>
      <c r="J7712" s="37">
        <f>IF(H7712&gt;='Roof Calculator'!$G$8, 1, 0)</f>
        <v>0</v>
      </c>
      <c r="K7712" s="37">
        <f t="shared" si="2167"/>
        <v>26.96</v>
      </c>
      <c r="L7712" s="37">
        <f t="shared" si="2168"/>
        <v>0</v>
      </c>
      <c r="M7712" s="37">
        <v>0</v>
      </c>
      <c r="N7712" s="37">
        <f t="shared" si="2169"/>
        <v>128</v>
      </c>
      <c r="O7712" s="37">
        <v>0</v>
      </c>
      <c r="P7712" s="37">
        <v>0</v>
      </c>
      <c r="Q7712" s="21">
        <f t="shared" si="2170"/>
        <v>39.790999999999997</v>
      </c>
      <c r="R7712" s="21">
        <f t="shared" si="2179"/>
        <v>321.41666666667311</v>
      </c>
      <c r="S7712" s="21">
        <f t="shared" si="2180"/>
        <v>-19.524712552800853</v>
      </c>
      <c r="T7712" s="21">
        <f t="shared" si="2171"/>
        <v>86.147999999999996</v>
      </c>
      <c r="U7712" s="37">
        <f>VLOOKUP(Time_Zone, 'LSTM LookUp'!$B$5:$D$8, 3, FALSE)</f>
        <v>-75</v>
      </c>
      <c r="V7712" s="21">
        <f t="shared" si="2181"/>
        <v>14.346628083606362</v>
      </c>
      <c r="W7712" s="21">
        <f t="shared" si="2172"/>
        <v>149.73465702090158</v>
      </c>
      <c r="X7712" s="21">
        <f t="shared" si="2173"/>
        <v>-433.12258807980442</v>
      </c>
      <c r="Y7712" s="21">
        <f t="shared" si="2174"/>
        <v>-305.12258807980442</v>
      </c>
      <c r="Z7712" s="21">
        <f t="shared" si="2182"/>
        <v>-96.718531264241236</v>
      </c>
      <c r="AA7712" s="21">
        <f t="shared" si="2175"/>
        <v>-96.718531264241236</v>
      </c>
      <c r="AB7712" s="21">
        <f t="shared" si="2176"/>
        <v>0</v>
      </c>
      <c r="AC7712" s="21">
        <f t="shared" si="2177"/>
        <v>0</v>
      </c>
      <c r="AD7712" s="21">
        <f t="shared" si="2183"/>
        <v>0</v>
      </c>
      <c r="AE7712" s="21" t="str">
        <f t="shared" si="2178"/>
        <v>11/17/11:00</v>
      </c>
    </row>
    <row r="7713" spans="2:31">
      <c r="B7713" s="37">
        <v>11</v>
      </c>
      <c r="C7713" s="38">
        <v>17</v>
      </c>
      <c r="D7713" s="39">
        <v>12</v>
      </c>
      <c r="E7713" s="17">
        <v>-2.2000000000000002</v>
      </c>
      <c r="F7713" s="17">
        <v>212</v>
      </c>
      <c r="G7713" s="17">
        <v>16</v>
      </c>
      <c r="H7713" s="37">
        <f t="shared" si="2166"/>
        <v>28.04</v>
      </c>
      <c r="I7713" s="37">
        <f>IF(H7713&lt;'Roof Calculator'!$G$8, 1, 0)</f>
        <v>1</v>
      </c>
      <c r="J7713" s="37">
        <f>IF(H7713&gt;='Roof Calculator'!$G$8, 1, 0)</f>
        <v>0</v>
      </c>
      <c r="K7713" s="37">
        <f t="shared" si="2167"/>
        <v>28.04</v>
      </c>
      <c r="L7713" s="37">
        <f t="shared" si="2168"/>
        <v>0</v>
      </c>
      <c r="M7713" s="37">
        <v>0</v>
      </c>
      <c r="N7713" s="37">
        <f t="shared" si="2169"/>
        <v>212</v>
      </c>
      <c r="O7713" s="37">
        <v>0</v>
      </c>
      <c r="P7713" s="37">
        <v>0</v>
      </c>
      <c r="Q7713" s="21">
        <f t="shared" si="2170"/>
        <v>39.790999999999997</v>
      </c>
      <c r="R7713" s="21">
        <f t="shared" si="2179"/>
        <v>321.45833333333979</v>
      </c>
      <c r="S7713" s="21">
        <f t="shared" si="2180"/>
        <v>-19.534126747479355</v>
      </c>
      <c r="T7713" s="21">
        <f t="shared" si="2171"/>
        <v>86.147999999999996</v>
      </c>
      <c r="U7713" s="37">
        <f>VLOOKUP(Time_Zone, 'LSTM LookUp'!$B$5:$D$8, 3, FALSE)</f>
        <v>-75</v>
      </c>
      <c r="V7713" s="21">
        <f t="shared" si="2181"/>
        <v>14.336851068379064</v>
      </c>
      <c r="W7713" s="21">
        <f t="shared" si="2172"/>
        <v>164.73221276709478</v>
      </c>
      <c r="X7713" s="21">
        <f t="shared" si="2173"/>
        <v>-14.60145773585324</v>
      </c>
      <c r="Y7713" s="21">
        <f t="shared" si="2174"/>
        <v>197.39854226414676</v>
      </c>
      <c r="Z7713" s="21">
        <f t="shared" si="2182"/>
        <v>62.57189020859056</v>
      </c>
      <c r="AA7713" s="21">
        <f t="shared" si="2175"/>
        <v>62.57189020859056</v>
      </c>
      <c r="AB7713" s="21">
        <f t="shared" si="2176"/>
        <v>0</v>
      </c>
      <c r="AC7713" s="21">
        <f t="shared" si="2177"/>
        <v>0</v>
      </c>
      <c r="AD7713" s="21">
        <f t="shared" si="2183"/>
        <v>0</v>
      </c>
      <c r="AE7713" s="21" t="str">
        <f t="shared" si="2178"/>
        <v>11/17/12:00</v>
      </c>
    </row>
    <row r="7714" spans="2:31">
      <c r="B7714" s="37">
        <v>11</v>
      </c>
      <c r="C7714" s="38">
        <v>17</v>
      </c>
      <c r="D7714" s="39">
        <v>13</v>
      </c>
      <c r="E7714" s="17">
        <v>-1.7</v>
      </c>
      <c r="F7714" s="17">
        <v>267</v>
      </c>
      <c r="G7714" s="17">
        <v>3</v>
      </c>
      <c r="H7714" s="37">
        <f t="shared" si="2166"/>
        <v>28.94</v>
      </c>
      <c r="I7714" s="37">
        <f>IF(H7714&lt;'Roof Calculator'!$G$8, 1, 0)</f>
        <v>1</v>
      </c>
      <c r="J7714" s="37">
        <f>IF(H7714&gt;='Roof Calculator'!$G$8, 1, 0)</f>
        <v>0</v>
      </c>
      <c r="K7714" s="37">
        <f t="shared" si="2167"/>
        <v>28.94</v>
      </c>
      <c r="L7714" s="37">
        <f t="shared" si="2168"/>
        <v>0</v>
      </c>
      <c r="M7714" s="37">
        <v>0</v>
      </c>
      <c r="N7714" s="37">
        <f t="shared" si="2169"/>
        <v>267</v>
      </c>
      <c r="O7714" s="37">
        <v>0</v>
      </c>
      <c r="P7714" s="37">
        <v>0</v>
      </c>
      <c r="Q7714" s="21">
        <f t="shared" si="2170"/>
        <v>39.790999999999997</v>
      </c>
      <c r="R7714" s="21">
        <f t="shared" si="2179"/>
        <v>321.50000000000648</v>
      </c>
      <c r="S7714" s="21">
        <f t="shared" si="2180"/>
        <v>-19.543531032484037</v>
      </c>
      <c r="T7714" s="21">
        <f t="shared" si="2171"/>
        <v>86.147999999999996</v>
      </c>
      <c r="U7714" s="37">
        <f>VLOOKUP(Time_Zone, 'LSTM LookUp'!$B$5:$D$8, 3, FALSE)</f>
        <v>-75</v>
      </c>
      <c r="V7714" s="21">
        <f t="shared" si="2181"/>
        <v>14.327052797019652</v>
      </c>
      <c r="W7714" s="21">
        <f t="shared" si="2172"/>
        <v>179.7297631992549</v>
      </c>
      <c r="X7714" s="21">
        <f t="shared" si="2173"/>
        <v>-2.8145957115166942</v>
      </c>
      <c r="Y7714" s="21">
        <f t="shared" si="2174"/>
        <v>264.18540428848331</v>
      </c>
      <c r="Z7714" s="21">
        <f t="shared" si="2182"/>
        <v>83.742158995940642</v>
      </c>
      <c r="AA7714" s="21">
        <f t="shared" si="2175"/>
        <v>83.742158995940642</v>
      </c>
      <c r="AB7714" s="21">
        <f t="shared" si="2176"/>
        <v>0</v>
      </c>
      <c r="AC7714" s="21">
        <f t="shared" si="2177"/>
        <v>0</v>
      </c>
      <c r="AD7714" s="21">
        <f t="shared" si="2183"/>
        <v>0</v>
      </c>
      <c r="AE7714" s="21" t="str">
        <f t="shared" si="2178"/>
        <v>11/17/13:00</v>
      </c>
    </row>
    <row r="7715" spans="2:31">
      <c r="B7715" s="37">
        <v>11</v>
      </c>
      <c r="C7715" s="38">
        <v>17</v>
      </c>
      <c r="D7715" s="39">
        <v>14</v>
      </c>
      <c r="E7715" s="17">
        <v>-1.1000000000000001</v>
      </c>
      <c r="F7715" s="17">
        <v>275</v>
      </c>
      <c r="G7715" s="17">
        <v>5</v>
      </c>
      <c r="H7715" s="37">
        <f t="shared" si="2166"/>
        <v>30.02</v>
      </c>
      <c r="I7715" s="37">
        <f>IF(H7715&lt;'Roof Calculator'!$G$8, 1, 0)</f>
        <v>1</v>
      </c>
      <c r="J7715" s="37">
        <f>IF(H7715&gt;='Roof Calculator'!$G$8, 1, 0)</f>
        <v>0</v>
      </c>
      <c r="K7715" s="37">
        <f t="shared" si="2167"/>
        <v>30.02</v>
      </c>
      <c r="L7715" s="37">
        <f t="shared" si="2168"/>
        <v>0</v>
      </c>
      <c r="M7715" s="37">
        <v>0</v>
      </c>
      <c r="N7715" s="37">
        <f t="shared" si="2169"/>
        <v>275</v>
      </c>
      <c r="O7715" s="37">
        <v>0</v>
      </c>
      <c r="P7715" s="37">
        <v>0</v>
      </c>
      <c r="Q7715" s="21">
        <f t="shared" si="2170"/>
        <v>39.790999999999997</v>
      </c>
      <c r="R7715" s="21">
        <f t="shared" si="2179"/>
        <v>321.54166666667317</v>
      </c>
      <c r="S7715" s="21">
        <f t="shared" si="2180"/>
        <v>-19.552925401497905</v>
      </c>
      <c r="T7715" s="21">
        <f t="shared" si="2171"/>
        <v>86.147999999999996</v>
      </c>
      <c r="U7715" s="37">
        <f>VLOOKUP(Time_Zone, 'LSTM LookUp'!$B$5:$D$8, 3, FALSE)</f>
        <v>-75</v>
      </c>
      <c r="V7715" s="21">
        <f t="shared" si="2181"/>
        <v>14.317233283585733</v>
      </c>
      <c r="W7715" s="21">
        <f t="shared" si="2172"/>
        <v>194.72730832089644</v>
      </c>
      <c r="X7715" s="21">
        <f t="shared" si="2173"/>
        <v>-4.572375752720391</v>
      </c>
      <c r="Y7715" s="21">
        <f t="shared" si="2174"/>
        <v>270.4276242472796</v>
      </c>
      <c r="Z7715" s="21">
        <f t="shared" si="2182"/>
        <v>85.720833698598852</v>
      </c>
      <c r="AA7715" s="21">
        <f t="shared" si="2175"/>
        <v>85.720833698598852</v>
      </c>
      <c r="AB7715" s="21">
        <f t="shared" si="2176"/>
        <v>0</v>
      </c>
      <c r="AC7715" s="21">
        <f t="shared" si="2177"/>
        <v>0</v>
      </c>
      <c r="AD7715" s="21">
        <f t="shared" si="2183"/>
        <v>0</v>
      </c>
      <c r="AE7715" s="21" t="str">
        <f t="shared" si="2178"/>
        <v>11/17/14:00</v>
      </c>
    </row>
    <row r="7716" spans="2:31">
      <c r="B7716" s="37">
        <v>11</v>
      </c>
      <c r="C7716" s="38">
        <v>17</v>
      </c>
      <c r="D7716" s="39">
        <v>15</v>
      </c>
      <c r="E7716" s="17">
        <v>0</v>
      </c>
      <c r="F7716" s="17">
        <v>174</v>
      </c>
      <c r="G7716" s="17">
        <v>4</v>
      </c>
      <c r="H7716" s="37">
        <f t="shared" si="2166"/>
        <v>32</v>
      </c>
      <c r="I7716" s="37">
        <f>IF(H7716&lt;'Roof Calculator'!$G$8, 1, 0)</f>
        <v>1</v>
      </c>
      <c r="J7716" s="37">
        <f>IF(H7716&gt;='Roof Calculator'!$G$8, 1, 0)</f>
        <v>0</v>
      </c>
      <c r="K7716" s="37">
        <f t="shared" si="2167"/>
        <v>32</v>
      </c>
      <c r="L7716" s="37">
        <f t="shared" si="2168"/>
        <v>0</v>
      </c>
      <c r="M7716" s="37">
        <v>0</v>
      </c>
      <c r="N7716" s="37">
        <f t="shared" si="2169"/>
        <v>174</v>
      </c>
      <c r="O7716" s="37">
        <v>0</v>
      </c>
      <c r="P7716" s="37">
        <v>0</v>
      </c>
      <c r="Q7716" s="21">
        <f t="shared" si="2170"/>
        <v>39.790999999999997</v>
      </c>
      <c r="R7716" s="21">
        <f t="shared" si="2179"/>
        <v>321.58333333333985</v>
      </c>
      <c r="S7716" s="21">
        <f t="shared" si="2180"/>
        <v>-19.562309848208095</v>
      </c>
      <c r="T7716" s="21">
        <f t="shared" si="2171"/>
        <v>86.147999999999996</v>
      </c>
      <c r="U7716" s="37">
        <f>VLOOKUP(Time_Zone, 'LSTM LookUp'!$B$5:$D$8, 3, FALSE)</f>
        <v>-75</v>
      </c>
      <c r="V7716" s="21">
        <f t="shared" si="2181"/>
        <v>14.307392542174359</v>
      </c>
      <c r="W7716" s="21">
        <f t="shared" si="2172"/>
        <v>209.72484813554357</v>
      </c>
      <c r="X7716" s="21">
        <f t="shared" si="2173"/>
        <v>-3.372197875880484</v>
      </c>
      <c r="Y7716" s="21">
        <f t="shared" si="2174"/>
        <v>170.62780212411951</v>
      </c>
      <c r="Z7716" s="21">
        <f t="shared" si="2182"/>
        <v>54.086033151941265</v>
      </c>
      <c r="AA7716" s="21">
        <f t="shared" si="2175"/>
        <v>54.086033151941265</v>
      </c>
      <c r="AB7716" s="21">
        <f t="shared" si="2176"/>
        <v>0</v>
      </c>
      <c r="AC7716" s="21">
        <f t="shared" si="2177"/>
        <v>0</v>
      </c>
      <c r="AD7716" s="21">
        <f t="shared" si="2183"/>
        <v>0</v>
      </c>
      <c r="AE7716" s="21" t="str">
        <f t="shared" si="2178"/>
        <v>11/17/15:00</v>
      </c>
    </row>
    <row r="7717" spans="2:31">
      <c r="B7717" s="37">
        <v>11</v>
      </c>
      <c r="C7717" s="38">
        <v>17</v>
      </c>
      <c r="D7717" s="39">
        <v>16</v>
      </c>
      <c r="E7717" s="17">
        <v>0.6</v>
      </c>
      <c r="F7717" s="17">
        <v>138</v>
      </c>
      <c r="G7717" s="17">
        <v>4</v>
      </c>
      <c r="H7717" s="37">
        <f t="shared" si="2166"/>
        <v>33.08</v>
      </c>
      <c r="I7717" s="37">
        <f>IF(H7717&lt;'Roof Calculator'!$G$8, 1, 0)</f>
        <v>1</v>
      </c>
      <c r="J7717" s="37">
        <f>IF(H7717&gt;='Roof Calculator'!$G$8, 1, 0)</f>
        <v>0</v>
      </c>
      <c r="K7717" s="37">
        <f t="shared" si="2167"/>
        <v>33.08</v>
      </c>
      <c r="L7717" s="37">
        <f t="shared" si="2168"/>
        <v>0</v>
      </c>
      <c r="M7717" s="37">
        <v>0</v>
      </c>
      <c r="N7717" s="37">
        <f t="shared" si="2169"/>
        <v>138</v>
      </c>
      <c r="O7717" s="37">
        <v>0</v>
      </c>
      <c r="P7717" s="37">
        <v>0</v>
      </c>
      <c r="Q7717" s="21">
        <f t="shared" si="2170"/>
        <v>39.790999999999997</v>
      </c>
      <c r="R7717" s="21">
        <f t="shared" si="2179"/>
        <v>321.62500000000654</v>
      </c>
      <c r="S7717" s="21">
        <f t="shared" si="2180"/>
        <v>-19.571684366305846</v>
      </c>
      <c r="T7717" s="21">
        <f t="shared" si="2171"/>
        <v>86.147999999999996</v>
      </c>
      <c r="U7717" s="37">
        <f>VLOOKUP(Time_Zone, 'LSTM LookUp'!$B$5:$D$8, 3, FALSE)</f>
        <v>-75</v>
      </c>
      <c r="V7717" s="21">
        <f t="shared" si="2181"/>
        <v>14.297530586922074</v>
      </c>
      <c r="W7717" s="21">
        <f t="shared" si="2172"/>
        <v>224.72238264673055</v>
      </c>
      <c r="X7717" s="21">
        <f t="shared" si="2173"/>
        <v>-2.915198073211811</v>
      </c>
      <c r="Y7717" s="21">
        <f t="shared" si="2174"/>
        <v>135.0848019267882</v>
      </c>
      <c r="Z7717" s="21">
        <f t="shared" si="2182"/>
        <v>42.819522870141341</v>
      </c>
      <c r="AA7717" s="21">
        <f t="shared" si="2175"/>
        <v>42.819522870141341</v>
      </c>
      <c r="AB7717" s="21">
        <f t="shared" si="2176"/>
        <v>0</v>
      </c>
      <c r="AC7717" s="21">
        <f t="shared" si="2177"/>
        <v>0</v>
      </c>
      <c r="AD7717" s="21">
        <f t="shared" si="2183"/>
        <v>0</v>
      </c>
      <c r="AE7717" s="21" t="str">
        <f t="shared" si="2178"/>
        <v>11/17/16:00</v>
      </c>
    </row>
    <row r="7718" spans="2:31">
      <c r="B7718" s="37">
        <v>11</v>
      </c>
      <c r="C7718" s="38">
        <v>17</v>
      </c>
      <c r="D7718" s="39">
        <v>17</v>
      </c>
      <c r="E7718" s="17">
        <v>1.1000000000000001</v>
      </c>
      <c r="F7718" s="17">
        <v>55</v>
      </c>
      <c r="G7718" s="17">
        <v>3</v>
      </c>
      <c r="H7718" s="37">
        <f t="shared" si="2166"/>
        <v>33.979999999999997</v>
      </c>
      <c r="I7718" s="37">
        <f>IF(H7718&lt;'Roof Calculator'!$G$8, 1, 0)</f>
        <v>1</v>
      </c>
      <c r="J7718" s="37">
        <f>IF(H7718&gt;='Roof Calculator'!$G$8, 1, 0)</f>
        <v>0</v>
      </c>
      <c r="K7718" s="37">
        <f t="shared" si="2167"/>
        <v>33.979999999999997</v>
      </c>
      <c r="L7718" s="37">
        <f t="shared" si="2168"/>
        <v>0</v>
      </c>
      <c r="M7718" s="37">
        <v>0</v>
      </c>
      <c r="N7718" s="37">
        <f t="shared" si="2169"/>
        <v>55</v>
      </c>
      <c r="O7718" s="37">
        <v>0</v>
      </c>
      <c r="P7718" s="37">
        <v>0</v>
      </c>
      <c r="Q7718" s="21">
        <f t="shared" si="2170"/>
        <v>39.790999999999997</v>
      </c>
      <c r="R7718" s="21">
        <f t="shared" si="2179"/>
        <v>321.66666666667322</v>
      </c>
      <c r="S7718" s="21">
        <f t="shared" si="2180"/>
        <v>-19.581048949486551</v>
      </c>
      <c r="T7718" s="21">
        <f t="shared" si="2171"/>
        <v>86.147999999999996</v>
      </c>
      <c r="U7718" s="37">
        <f>VLOOKUP(Time_Zone, 'LSTM LookUp'!$B$5:$D$8, 3, FALSE)</f>
        <v>-75</v>
      </c>
      <c r="V7718" s="21">
        <f t="shared" si="2181"/>
        <v>14.287647432004803</v>
      </c>
      <c r="W7718" s="21">
        <f t="shared" si="2172"/>
        <v>239.71991185800121</v>
      </c>
      <c r="X7718" s="21">
        <f t="shared" si="2173"/>
        <v>-1.738559937401926</v>
      </c>
      <c r="Y7718" s="21">
        <f t="shared" si="2174"/>
        <v>53.261440062598076</v>
      </c>
      <c r="Z7718" s="21">
        <f t="shared" si="2182"/>
        <v>16.882946255442647</v>
      </c>
      <c r="AA7718" s="21">
        <f t="shared" si="2175"/>
        <v>16.882946255442647</v>
      </c>
      <c r="AB7718" s="21">
        <f t="shared" si="2176"/>
        <v>0</v>
      </c>
      <c r="AC7718" s="21">
        <f t="shared" si="2177"/>
        <v>0</v>
      </c>
      <c r="AD7718" s="21">
        <f t="shared" si="2183"/>
        <v>0</v>
      </c>
      <c r="AE7718" s="21" t="str">
        <f t="shared" si="2178"/>
        <v>11/17/17:00</v>
      </c>
    </row>
    <row r="7719" spans="2:31">
      <c r="B7719" s="37">
        <v>11</v>
      </c>
      <c r="C7719" s="38">
        <v>17</v>
      </c>
      <c r="D7719" s="39">
        <v>18</v>
      </c>
      <c r="E7719" s="17">
        <v>0.6</v>
      </c>
      <c r="F7719" s="17">
        <v>12</v>
      </c>
      <c r="G7719" s="17">
        <v>17</v>
      </c>
      <c r="H7719" s="37">
        <f t="shared" si="2166"/>
        <v>33.08</v>
      </c>
      <c r="I7719" s="37">
        <f>IF(H7719&lt;'Roof Calculator'!$G$8, 1, 0)</f>
        <v>1</v>
      </c>
      <c r="J7719" s="37">
        <f>IF(H7719&gt;='Roof Calculator'!$G$8, 1, 0)</f>
        <v>0</v>
      </c>
      <c r="K7719" s="37">
        <f t="shared" si="2167"/>
        <v>33.08</v>
      </c>
      <c r="L7719" s="37">
        <f t="shared" si="2168"/>
        <v>0</v>
      </c>
      <c r="M7719" s="37">
        <v>0</v>
      </c>
      <c r="N7719" s="37">
        <f t="shared" si="2169"/>
        <v>12</v>
      </c>
      <c r="O7719" s="37">
        <v>0</v>
      </c>
      <c r="P7719" s="37">
        <v>0</v>
      </c>
      <c r="Q7719" s="21">
        <f t="shared" si="2170"/>
        <v>39.790999999999997</v>
      </c>
      <c r="R7719" s="21">
        <f t="shared" si="2179"/>
        <v>321.70833333333991</v>
      </c>
      <c r="S7719" s="21">
        <f t="shared" si="2180"/>
        <v>-19.590403591449792</v>
      </c>
      <c r="T7719" s="21">
        <f t="shared" si="2171"/>
        <v>86.147999999999996</v>
      </c>
      <c r="U7719" s="37">
        <f>VLOOKUP(Time_Zone, 'LSTM LookUp'!$B$5:$D$8, 3, FALSE)</f>
        <v>-75</v>
      </c>
      <c r="V7719" s="21">
        <f t="shared" si="2181"/>
        <v>14.277743091637889</v>
      </c>
      <c r="W7719" s="21">
        <f t="shared" si="2172"/>
        <v>254.71743577290948</v>
      </c>
      <c r="X7719" s="21">
        <f t="shared" si="2173"/>
        <v>-6.8916450604781696</v>
      </c>
      <c r="Y7719" s="21">
        <f t="shared" si="2174"/>
        <v>5.1083549395218304</v>
      </c>
      <c r="Z7719" s="21">
        <f t="shared" si="2182"/>
        <v>1.6192592952107476</v>
      </c>
      <c r="AA7719" s="21">
        <f t="shared" si="2175"/>
        <v>1.6192592952107476</v>
      </c>
      <c r="AB7719" s="21">
        <f t="shared" si="2176"/>
        <v>0</v>
      </c>
      <c r="AC7719" s="21">
        <f t="shared" si="2177"/>
        <v>0</v>
      </c>
      <c r="AD7719" s="21">
        <f t="shared" si="2183"/>
        <v>0</v>
      </c>
      <c r="AE7719" s="21" t="str">
        <f t="shared" si="2178"/>
        <v>11/17/18:00</v>
      </c>
    </row>
    <row r="7720" spans="2:31">
      <c r="B7720" s="37">
        <v>11</v>
      </c>
      <c r="C7720" s="38">
        <v>17</v>
      </c>
      <c r="D7720" s="39">
        <v>19</v>
      </c>
      <c r="E7720" s="17">
        <v>0.6</v>
      </c>
      <c r="F7720" s="17">
        <v>0</v>
      </c>
      <c r="G7720" s="17">
        <v>0</v>
      </c>
      <c r="H7720" s="37">
        <f t="shared" si="2166"/>
        <v>33.08</v>
      </c>
      <c r="I7720" s="37">
        <f>IF(H7720&lt;'Roof Calculator'!$G$8, 1, 0)</f>
        <v>1</v>
      </c>
      <c r="J7720" s="37">
        <f>IF(H7720&gt;='Roof Calculator'!$G$8, 1, 0)</f>
        <v>0</v>
      </c>
      <c r="K7720" s="37">
        <f t="shared" si="2167"/>
        <v>33.08</v>
      </c>
      <c r="L7720" s="37">
        <f t="shared" si="2168"/>
        <v>0</v>
      </c>
      <c r="M7720" s="37">
        <v>0</v>
      </c>
      <c r="N7720" s="37">
        <f t="shared" si="2169"/>
        <v>0</v>
      </c>
      <c r="O7720" s="37">
        <v>0</v>
      </c>
      <c r="P7720" s="37">
        <v>0</v>
      </c>
      <c r="Q7720" s="21">
        <f t="shared" si="2170"/>
        <v>39.790999999999997</v>
      </c>
      <c r="R7720" s="21">
        <f t="shared" si="2179"/>
        <v>321.75000000000659</v>
      </c>
      <c r="S7720" s="21">
        <f t="shared" si="2180"/>
        <v>-19.599748285899288</v>
      </c>
      <c r="T7720" s="21">
        <f t="shared" si="2171"/>
        <v>86.147999999999996</v>
      </c>
      <c r="U7720" s="37">
        <f>VLOOKUP(Time_Zone, 'LSTM LookUp'!$B$5:$D$8, 3, FALSE)</f>
        <v>-75</v>
      </c>
      <c r="V7720" s="21">
        <f t="shared" si="2181"/>
        <v>14.267817580076017</v>
      </c>
      <c r="W7720" s="21">
        <f t="shared" si="2172"/>
        <v>269.71495439501899</v>
      </c>
      <c r="X7720" s="21">
        <f t="shared" si="2173"/>
        <v>0</v>
      </c>
      <c r="Y7720" s="21">
        <f t="shared" si="2174"/>
        <v>0</v>
      </c>
      <c r="Z7720" s="21">
        <f t="shared" si="2182"/>
        <v>0</v>
      </c>
      <c r="AA7720" s="21">
        <f t="shared" si="2175"/>
        <v>0</v>
      </c>
      <c r="AB7720" s="21">
        <f t="shared" si="2176"/>
        <v>0</v>
      </c>
      <c r="AC7720" s="21">
        <f t="shared" si="2177"/>
        <v>0</v>
      </c>
      <c r="AD7720" s="21">
        <f t="shared" si="2183"/>
        <v>0</v>
      </c>
      <c r="AE7720" s="21" t="str">
        <f t="shared" si="2178"/>
        <v>11/17/19:00</v>
      </c>
    </row>
    <row r="7721" spans="2:31">
      <c r="B7721" s="37">
        <v>11</v>
      </c>
      <c r="C7721" s="38">
        <v>17</v>
      </c>
      <c r="D7721" s="39">
        <v>20</v>
      </c>
      <c r="E7721" s="17">
        <v>0</v>
      </c>
      <c r="F7721" s="17">
        <v>0</v>
      </c>
      <c r="G7721" s="17">
        <v>0</v>
      </c>
      <c r="H7721" s="37">
        <f t="shared" si="2166"/>
        <v>32</v>
      </c>
      <c r="I7721" s="37">
        <f>IF(H7721&lt;'Roof Calculator'!$G$8, 1, 0)</f>
        <v>1</v>
      </c>
      <c r="J7721" s="37">
        <f>IF(H7721&gt;='Roof Calculator'!$G$8, 1, 0)</f>
        <v>0</v>
      </c>
      <c r="K7721" s="37">
        <f t="shared" si="2167"/>
        <v>32</v>
      </c>
      <c r="L7721" s="37">
        <f t="shared" si="2168"/>
        <v>0</v>
      </c>
      <c r="M7721" s="37">
        <v>0</v>
      </c>
      <c r="N7721" s="37">
        <f t="shared" si="2169"/>
        <v>0</v>
      </c>
      <c r="O7721" s="37">
        <v>0</v>
      </c>
      <c r="P7721" s="37">
        <v>0</v>
      </c>
      <c r="Q7721" s="21">
        <f t="shared" si="2170"/>
        <v>39.790999999999997</v>
      </c>
      <c r="R7721" s="21">
        <f t="shared" si="2179"/>
        <v>321.79166666667328</v>
      </c>
      <c r="S7721" s="21">
        <f t="shared" si="2180"/>
        <v>-19.609083026542908</v>
      </c>
      <c r="T7721" s="21">
        <f t="shared" si="2171"/>
        <v>86.147999999999996</v>
      </c>
      <c r="U7721" s="37">
        <f>VLOOKUP(Time_Zone, 'LSTM LookUp'!$B$5:$D$8, 3, FALSE)</f>
        <v>-75</v>
      </c>
      <c r="V7721" s="21">
        <f t="shared" si="2181"/>
        <v>14.257870911613256</v>
      </c>
      <c r="W7721" s="21">
        <f t="shared" si="2172"/>
        <v>284.71246772790334</v>
      </c>
      <c r="X7721" s="21">
        <f t="shared" si="2173"/>
        <v>0</v>
      </c>
      <c r="Y7721" s="21">
        <f t="shared" si="2174"/>
        <v>0</v>
      </c>
      <c r="Z7721" s="21">
        <f t="shared" si="2182"/>
        <v>0</v>
      </c>
      <c r="AA7721" s="21">
        <f t="shared" si="2175"/>
        <v>0</v>
      </c>
      <c r="AB7721" s="21">
        <f t="shared" si="2176"/>
        <v>0</v>
      </c>
      <c r="AC7721" s="21">
        <f t="shared" si="2177"/>
        <v>0</v>
      </c>
      <c r="AD7721" s="21">
        <f t="shared" si="2183"/>
        <v>0</v>
      </c>
      <c r="AE7721" s="21" t="str">
        <f t="shared" si="2178"/>
        <v>11/17/20:00</v>
      </c>
    </row>
    <row r="7722" spans="2:31">
      <c r="B7722" s="37">
        <v>11</v>
      </c>
      <c r="C7722" s="38">
        <v>17</v>
      </c>
      <c r="D7722" s="39">
        <v>21</v>
      </c>
      <c r="E7722" s="17">
        <v>1.1000000000000001</v>
      </c>
      <c r="F7722" s="17">
        <v>0</v>
      </c>
      <c r="G7722" s="17">
        <v>0</v>
      </c>
      <c r="H7722" s="37">
        <f t="shared" si="2166"/>
        <v>33.979999999999997</v>
      </c>
      <c r="I7722" s="37">
        <f>IF(H7722&lt;'Roof Calculator'!$G$8, 1, 0)</f>
        <v>1</v>
      </c>
      <c r="J7722" s="37">
        <f>IF(H7722&gt;='Roof Calculator'!$G$8, 1, 0)</f>
        <v>0</v>
      </c>
      <c r="K7722" s="37">
        <f t="shared" si="2167"/>
        <v>33.979999999999997</v>
      </c>
      <c r="L7722" s="37">
        <f t="shared" si="2168"/>
        <v>0</v>
      </c>
      <c r="M7722" s="37">
        <v>0</v>
      </c>
      <c r="N7722" s="37">
        <f t="shared" si="2169"/>
        <v>0</v>
      </c>
      <c r="O7722" s="37">
        <v>0</v>
      </c>
      <c r="P7722" s="37">
        <v>0</v>
      </c>
      <c r="Q7722" s="21">
        <f t="shared" si="2170"/>
        <v>39.790999999999997</v>
      </c>
      <c r="R7722" s="21">
        <f t="shared" si="2179"/>
        <v>321.83333333333997</v>
      </c>
      <c r="S7722" s="21">
        <f t="shared" si="2180"/>
        <v>-19.618407807092765</v>
      </c>
      <c r="T7722" s="21">
        <f t="shared" si="2171"/>
        <v>86.147999999999996</v>
      </c>
      <c r="U7722" s="37">
        <f>VLOOKUP(Time_Zone, 'LSTM LookUp'!$B$5:$D$8, 3, FALSE)</f>
        <v>-75</v>
      </c>
      <c r="V7722" s="21">
        <f t="shared" si="2181"/>
        <v>14.24790310058297</v>
      </c>
      <c r="W7722" s="21">
        <f t="shared" si="2172"/>
        <v>299.70997577514572</v>
      </c>
      <c r="X7722" s="21">
        <f t="shared" si="2173"/>
        <v>0</v>
      </c>
      <c r="Y7722" s="21">
        <f t="shared" si="2174"/>
        <v>0</v>
      </c>
      <c r="Z7722" s="21">
        <f t="shared" si="2182"/>
        <v>0</v>
      </c>
      <c r="AA7722" s="21">
        <f t="shared" si="2175"/>
        <v>0</v>
      </c>
      <c r="AB7722" s="21">
        <f t="shared" si="2176"/>
        <v>0</v>
      </c>
      <c r="AC7722" s="21">
        <f t="shared" si="2177"/>
        <v>0</v>
      </c>
      <c r="AD7722" s="21">
        <f t="shared" si="2183"/>
        <v>0</v>
      </c>
      <c r="AE7722" s="21" t="str">
        <f t="shared" si="2178"/>
        <v>11/17/21:00</v>
      </c>
    </row>
    <row r="7723" spans="2:31">
      <c r="B7723" s="37">
        <v>11</v>
      </c>
      <c r="C7723" s="38">
        <v>17</v>
      </c>
      <c r="D7723" s="39">
        <v>22</v>
      </c>
      <c r="E7723" s="17">
        <v>2.2000000000000002</v>
      </c>
      <c r="F7723" s="17">
        <v>0</v>
      </c>
      <c r="G7723" s="17">
        <v>0</v>
      </c>
      <c r="H7723" s="37">
        <f t="shared" si="2166"/>
        <v>35.96</v>
      </c>
      <c r="I7723" s="37">
        <f>IF(H7723&lt;'Roof Calculator'!$G$8, 1, 0)</f>
        <v>1</v>
      </c>
      <c r="J7723" s="37">
        <f>IF(H7723&gt;='Roof Calculator'!$G$8, 1, 0)</f>
        <v>0</v>
      </c>
      <c r="K7723" s="37">
        <f t="shared" si="2167"/>
        <v>35.96</v>
      </c>
      <c r="L7723" s="37">
        <f t="shared" si="2168"/>
        <v>0</v>
      </c>
      <c r="M7723" s="37">
        <v>0</v>
      </c>
      <c r="N7723" s="37">
        <f t="shared" si="2169"/>
        <v>0</v>
      </c>
      <c r="O7723" s="37">
        <v>0</v>
      </c>
      <c r="P7723" s="37">
        <v>0</v>
      </c>
      <c r="Q7723" s="21">
        <f t="shared" si="2170"/>
        <v>39.790999999999997</v>
      </c>
      <c r="R7723" s="21">
        <f t="shared" si="2179"/>
        <v>321.87500000000665</v>
      </c>
      <c r="S7723" s="21">
        <f t="shared" si="2180"/>
        <v>-19.627722621265125</v>
      </c>
      <c r="T7723" s="21">
        <f t="shared" si="2171"/>
        <v>86.147999999999996</v>
      </c>
      <c r="U7723" s="37">
        <f>VLOOKUP(Time_Zone, 'LSTM LookUp'!$B$5:$D$8, 3, FALSE)</f>
        <v>-75</v>
      </c>
      <c r="V7723" s="21">
        <f t="shared" si="2181"/>
        <v>14.237914161357791</v>
      </c>
      <c r="W7723" s="21">
        <f t="shared" si="2172"/>
        <v>314.70747854033948</v>
      </c>
      <c r="X7723" s="21">
        <f t="shared" si="2173"/>
        <v>0</v>
      </c>
      <c r="Y7723" s="21">
        <f t="shared" si="2174"/>
        <v>0</v>
      </c>
      <c r="Z7723" s="21">
        <f t="shared" si="2182"/>
        <v>0</v>
      </c>
      <c r="AA7723" s="21">
        <f t="shared" si="2175"/>
        <v>0</v>
      </c>
      <c r="AB7723" s="21">
        <f t="shared" si="2176"/>
        <v>0</v>
      </c>
      <c r="AC7723" s="21">
        <f t="shared" si="2177"/>
        <v>0</v>
      </c>
      <c r="AD7723" s="21">
        <f t="shared" si="2183"/>
        <v>0</v>
      </c>
      <c r="AE7723" s="21" t="str">
        <f t="shared" si="2178"/>
        <v>11/17/22:00</v>
      </c>
    </row>
    <row r="7724" spans="2:31">
      <c r="B7724" s="37">
        <v>11</v>
      </c>
      <c r="C7724" s="38">
        <v>17</v>
      </c>
      <c r="D7724" s="39">
        <v>23</v>
      </c>
      <c r="E7724" s="17">
        <v>-0.6</v>
      </c>
      <c r="F7724" s="17">
        <v>0</v>
      </c>
      <c r="G7724" s="17">
        <v>0</v>
      </c>
      <c r="H7724" s="37">
        <f t="shared" si="2166"/>
        <v>30.92</v>
      </c>
      <c r="I7724" s="37">
        <f>IF(H7724&lt;'Roof Calculator'!$G$8, 1, 0)</f>
        <v>1</v>
      </c>
      <c r="J7724" s="37">
        <f>IF(H7724&gt;='Roof Calculator'!$G$8, 1, 0)</f>
        <v>0</v>
      </c>
      <c r="K7724" s="37">
        <f t="shared" si="2167"/>
        <v>30.92</v>
      </c>
      <c r="L7724" s="37">
        <f t="shared" si="2168"/>
        <v>0</v>
      </c>
      <c r="M7724" s="37">
        <v>0</v>
      </c>
      <c r="N7724" s="37">
        <f t="shared" si="2169"/>
        <v>0</v>
      </c>
      <c r="O7724" s="37">
        <v>0</v>
      </c>
      <c r="P7724" s="37">
        <v>0</v>
      </c>
      <c r="Q7724" s="21">
        <f t="shared" si="2170"/>
        <v>39.790999999999997</v>
      </c>
      <c r="R7724" s="21">
        <f t="shared" si="2179"/>
        <v>321.91666666667334</v>
      </c>
      <c r="S7724" s="21">
        <f t="shared" si="2180"/>
        <v>-19.637027462780459</v>
      </c>
      <c r="T7724" s="21">
        <f t="shared" si="2171"/>
        <v>86.147999999999996</v>
      </c>
      <c r="U7724" s="37">
        <f>VLOOKUP(Time_Zone, 'LSTM LookUp'!$B$5:$D$8, 3, FALSE)</f>
        <v>-75</v>
      </c>
      <c r="V7724" s="21">
        <f t="shared" si="2181"/>
        <v>14.227904108349668</v>
      </c>
      <c r="W7724" s="21">
        <f t="shared" si="2172"/>
        <v>329.70497602708741</v>
      </c>
      <c r="X7724" s="21">
        <f t="shared" si="2173"/>
        <v>0</v>
      </c>
      <c r="Y7724" s="21">
        <f t="shared" si="2174"/>
        <v>0</v>
      </c>
      <c r="Z7724" s="21">
        <f t="shared" si="2182"/>
        <v>0</v>
      </c>
      <c r="AA7724" s="21">
        <f t="shared" si="2175"/>
        <v>0</v>
      </c>
      <c r="AB7724" s="21">
        <f t="shared" si="2176"/>
        <v>0</v>
      </c>
      <c r="AC7724" s="21">
        <f t="shared" si="2177"/>
        <v>0</v>
      </c>
      <c r="AD7724" s="21">
        <f t="shared" si="2183"/>
        <v>0</v>
      </c>
      <c r="AE7724" s="21" t="str">
        <f t="shared" si="2178"/>
        <v>11/17/23:00</v>
      </c>
    </row>
    <row r="7725" spans="2:31">
      <c r="B7725" s="37">
        <v>11</v>
      </c>
      <c r="C7725" s="38">
        <v>17</v>
      </c>
      <c r="D7725" s="39">
        <v>24</v>
      </c>
      <c r="E7725" s="17">
        <v>-1.1000000000000001</v>
      </c>
      <c r="F7725" s="17">
        <v>0</v>
      </c>
      <c r="G7725" s="17">
        <v>0</v>
      </c>
      <c r="H7725" s="37">
        <f t="shared" si="2166"/>
        <v>30.02</v>
      </c>
      <c r="I7725" s="37">
        <f>IF(H7725&lt;'Roof Calculator'!$G$8, 1, 0)</f>
        <v>1</v>
      </c>
      <c r="J7725" s="37">
        <f>IF(H7725&gt;='Roof Calculator'!$G$8, 1, 0)</f>
        <v>0</v>
      </c>
      <c r="K7725" s="37">
        <f t="shared" si="2167"/>
        <v>30.02</v>
      </c>
      <c r="L7725" s="37">
        <f t="shared" si="2168"/>
        <v>0</v>
      </c>
      <c r="M7725" s="37">
        <v>0</v>
      </c>
      <c r="N7725" s="37">
        <f t="shared" si="2169"/>
        <v>0</v>
      </c>
      <c r="O7725" s="37">
        <v>0</v>
      </c>
      <c r="P7725" s="37">
        <v>0</v>
      </c>
      <c r="Q7725" s="21">
        <f t="shared" si="2170"/>
        <v>39.790999999999997</v>
      </c>
      <c r="R7725" s="21">
        <f t="shared" si="2179"/>
        <v>321.95833333334002</v>
      </c>
      <c r="S7725" s="21">
        <f t="shared" si="2180"/>
        <v>-19.646322325363482</v>
      </c>
      <c r="T7725" s="21">
        <f t="shared" si="2171"/>
        <v>86.147999999999996</v>
      </c>
      <c r="U7725" s="37">
        <f>VLOOKUP(Time_Zone, 'LSTM LookUp'!$B$5:$D$8, 3, FALSE)</f>
        <v>-75</v>
      </c>
      <c r="V7725" s="21">
        <f t="shared" si="2181"/>
        <v>14.217872956009742</v>
      </c>
      <c r="W7725" s="21">
        <f t="shared" si="2172"/>
        <v>344.70246823900249</v>
      </c>
      <c r="X7725" s="21">
        <f t="shared" si="2173"/>
        <v>0</v>
      </c>
      <c r="Y7725" s="21">
        <f t="shared" si="2174"/>
        <v>0</v>
      </c>
      <c r="Z7725" s="21">
        <f t="shared" si="2182"/>
        <v>0</v>
      </c>
      <c r="AA7725" s="21">
        <f t="shared" si="2175"/>
        <v>0</v>
      </c>
      <c r="AB7725" s="21">
        <f t="shared" si="2176"/>
        <v>0</v>
      </c>
      <c r="AC7725" s="21">
        <f t="shared" si="2177"/>
        <v>0</v>
      </c>
      <c r="AD7725" s="21">
        <f t="shared" si="2183"/>
        <v>0</v>
      </c>
      <c r="AE7725" s="21" t="str">
        <f t="shared" si="2178"/>
        <v>11/17/24:00</v>
      </c>
    </row>
    <row r="7726" spans="2:31">
      <c r="B7726" s="37">
        <v>11</v>
      </c>
      <c r="C7726" s="38">
        <v>18</v>
      </c>
      <c r="D7726" s="39">
        <v>1</v>
      </c>
      <c r="E7726" s="17">
        <v>-1.1000000000000001</v>
      </c>
      <c r="F7726" s="17">
        <v>0</v>
      </c>
      <c r="G7726" s="17">
        <v>0</v>
      </c>
      <c r="H7726" s="37">
        <f t="shared" si="2166"/>
        <v>30.02</v>
      </c>
      <c r="I7726" s="37">
        <f>IF(H7726&lt;'Roof Calculator'!$G$8, 1, 0)</f>
        <v>1</v>
      </c>
      <c r="J7726" s="37">
        <f>IF(H7726&gt;='Roof Calculator'!$G$8, 1, 0)</f>
        <v>0</v>
      </c>
      <c r="K7726" s="37">
        <f t="shared" si="2167"/>
        <v>30.02</v>
      </c>
      <c r="L7726" s="37">
        <f t="shared" si="2168"/>
        <v>0</v>
      </c>
      <c r="M7726" s="37">
        <v>0</v>
      </c>
      <c r="N7726" s="37">
        <f t="shared" si="2169"/>
        <v>0</v>
      </c>
      <c r="O7726" s="37">
        <v>0</v>
      </c>
      <c r="P7726" s="37">
        <v>0</v>
      </c>
      <c r="Q7726" s="21">
        <f t="shared" si="2170"/>
        <v>39.790999999999997</v>
      </c>
      <c r="R7726" s="21">
        <f t="shared" si="2179"/>
        <v>322.00000000000671</v>
      </c>
      <c r="S7726" s="21">
        <f t="shared" si="2180"/>
        <v>-19.655607202743106</v>
      </c>
      <c r="T7726" s="21">
        <f t="shared" si="2171"/>
        <v>86.147999999999996</v>
      </c>
      <c r="U7726" s="37">
        <f>VLOOKUP(Time_Zone, 'LSTM LookUp'!$B$5:$D$8, 3, FALSE)</f>
        <v>-75</v>
      </c>
      <c r="V7726" s="21">
        <f t="shared" si="2181"/>
        <v>14.207820718828385</v>
      </c>
      <c r="W7726" s="21">
        <f t="shared" si="2172"/>
        <v>-0.30004482029288404</v>
      </c>
      <c r="X7726" s="21">
        <f t="shared" si="2173"/>
        <v>0</v>
      </c>
      <c r="Y7726" s="21">
        <f t="shared" si="2174"/>
        <v>0</v>
      </c>
      <c r="Z7726" s="21">
        <f t="shared" si="2182"/>
        <v>0</v>
      </c>
      <c r="AA7726" s="21">
        <f t="shared" si="2175"/>
        <v>0</v>
      </c>
      <c r="AB7726" s="21">
        <f t="shared" si="2176"/>
        <v>0</v>
      </c>
      <c r="AC7726" s="21">
        <f t="shared" si="2177"/>
        <v>0</v>
      </c>
      <c r="AD7726" s="21">
        <f t="shared" si="2183"/>
        <v>0</v>
      </c>
      <c r="AE7726" s="21" t="str">
        <f t="shared" si="2178"/>
        <v>11/18/1:00</v>
      </c>
    </row>
    <row r="7727" spans="2:31">
      <c r="B7727" s="37">
        <v>11</v>
      </c>
      <c r="C7727" s="38">
        <v>18</v>
      </c>
      <c r="D7727" s="39">
        <v>2</v>
      </c>
      <c r="E7727" s="17">
        <v>-2.2000000000000002</v>
      </c>
      <c r="F7727" s="17">
        <v>0</v>
      </c>
      <c r="G7727" s="17">
        <v>0</v>
      </c>
      <c r="H7727" s="37">
        <f t="shared" si="2166"/>
        <v>28.04</v>
      </c>
      <c r="I7727" s="37">
        <f>IF(H7727&lt;'Roof Calculator'!$G$8, 1, 0)</f>
        <v>1</v>
      </c>
      <c r="J7727" s="37">
        <f>IF(H7727&gt;='Roof Calculator'!$G$8, 1, 0)</f>
        <v>0</v>
      </c>
      <c r="K7727" s="37">
        <f t="shared" si="2167"/>
        <v>28.04</v>
      </c>
      <c r="L7727" s="37">
        <f t="shared" si="2168"/>
        <v>0</v>
      </c>
      <c r="M7727" s="37">
        <v>0</v>
      </c>
      <c r="N7727" s="37">
        <f t="shared" si="2169"/>
        <v>0</v>
      </c>
      <c r="O7727" s="37">
        <v>0</v>
      </c>
      <c r="P7727" s="37">
        <v>0</v>
      </c>
      <c r="Q7727" s="21">
        <f t="shared" si="2170"/>
        <v>39.790999999999997</v>
      </c>
      <c r="R7727" s="21">
        <f t="shared" si="2179"/>
        <v>322.04166666667339</v>
      </c>
      <c r="S7727" s="21">
        <f t="shared" si="2180"/>
        <v>-19.664882088652497</v>
      </c>
      <c r="T7727" s="21">
        <f t="shared" si="2171"/>
        <v>86.147999999999996</v>
      </c>
      <c r="U7727" s="37">
        <f>VLOOKUP(Time_Zone, 'LSTM LookUp'!$B$5:$D$8, 3, FALSE)</f>
        <v>-75</v>
      </c>
      <c r="V7727" s="21">
        <f t="shared" si="2181"/>
        <v>14.197747411335149</v>
      </c>
      <c r="W7727" s="21">
        <f t="shared" si="2172"/>
        <v>14.697436852833787</v>
      </c>
      <c r="X7727" s="21">
        <f t="shared" si="2173"/>
        <v>0</v>
      </c>
      <c r="Y7727" s="21">
        <f t="shared" si="2174"/>
        <v>0</v>
      </c>
      <c r="Z7727" s="21">
        <f t="shared" si="2182"/>
        <v>0</v>
      </c>
      <c r="AA7727" s="21">
        <f t="shared" si="2175"/>
        <v>0</v>
      </c>
      <c r="AB7727" s="21">
        <f t="shared" si="2176"/>
        <v>0</v>
      </c>
      <c r="AC7727" s="21">
        <f t="shared" si="2177"/>
        <v>0</v>
      </c>
      <c r="AD7727" s="21">
        <f t="shared" si="2183"/>
        <v>0</v>
      </c>
      <c r="AE7727" s="21" t="str">
        <f t="shared" si="2178"/>
        <v>11/18/2:00</v>
      </c>
    </row>
    <row r="7728" spans="2:31">
      <c r="B7728" s="37">
        <v>11</v>
      </c>
      <c r="C7728" s="38">
        <v>18</v>
      </c>
      <c r="D7728" s="39">
        <v>3</v>
      </c>
      <c r="E7728" s="17">
        <v>-3.3</v>
      </c>
      <c r="F7728" s="17">
        <v>0</v>
      </c>
      <c r="G7728" s="17">
        <v>0</v>
      </c>
      <c r="H7728" s="37">
        <f t="shared" si="2166"/>
        <v>26.060000000000002</v>
      </c>
      <c r="I7728" s="37">
        <f>IF(H7728&lt;'Roof Calculator'!$G$8, 1, 0)</f>
        <v>1</v>
      </c>
      <c r="J7728" s="37">
        <f>IF(H7728&gt;='Roof Calculator'!$G$8, 1, 0)</f>
        <v>0</v>
      </c>
      <c r="K7728" s="37">
        <f t="shared" si="2167"/>
        <v>26.060000000000002</v>
      </c>
      <c r="L7728" s="37">
        <f t="shared" si="2168"/>
        <v>0</v>
      </c>
      <c r="M7728" s="37">
        <v>0</v>
      </c>
      <c r="N7728" s="37">
        <f t="shared" si="2169"/>
        <v>0</v>
      </c>
      <c r="O7728" s="37">
        <v>0</v>
      </c>
      <c r="P7728" s="37">
        <v>0</v>
      </c>
      <c r="Q7728" s="21">
        <f t="shared" si="2170"/>
        <v>39.790999999999997</v>
      </c>
      <c r="R7728" s="21">
        <f t="shared" si="2179"/>
        <v>322.08333333334008</v>
      </c>
      <c r="S7728" s="21">
        <f t="shared" si="2180"/>
        <v>-19.674146976829082</v>
      </c>
      <c r="T7728" s="21">
        <f t="shared" si="2171"/>
        <v>86.147999999999996</v>
      </c>
      <c r="U7728" s="37">
        <f>VLOOKUP(Time_Zone, 'LSTM LookUp'!$B$5:$D$8, 3, FALSE)</f>
        <v>-75</v>
      </c>
      <c r="V7728" s="21">
        <f t="shared" si="2181"/>
        <v>14.187653048098724</v>
      </c>
      <c r="W7728" s="21">
        <f t="shared" si="2172"/>
        <v>29.694913262024663</v>
      </c>
      <c r="X7728" s="21">
        <f t="shared" si="2173"/>
        <v>0</v>
      </c>
      <c r="Y7728" s="21">
        <f t="shared" si="2174"/>
        <v>0</v>
      </c>
      <c r="Z7728" s="21">
        <f t="shared" si="2182"/>
        <v>0</v>
      </c>
      <c r="AA7728" s="21">
        <f t="shared" si="2175"/>
        <v>0</v>
      </c>
      <c r="AB7728" s="21">
        <f t="shared" si="2176"/>
        <v>0</v>
      </c>
      <c r="AC7728" s="21">
        <f t="shared" si="2177"/>
        <v>0</v>
      </c>
      <c r="AD7728" s="21">
        <f t="shared" si="2183"/>
        <v>0</v>
      </c>
      <c r="AE7728" s="21" t="str">
        <f t="shared" si="2178"/>
        <v>11/18/3:00</v>
      </c>
    </row>
    <row r="7729" spans="2:31">
      <c r="B7729" s="37">
        <v>11</v>
      </c>
      <c r="C7729" s="38">
        <v>18</v>
      </c>
      <c r="D7729" s="39">
        <v>4</v>
      </c>
      <c r="E7729" s="17">
        <v>-4.4000000000000004</v>
      </c>
      <c r="F7729" s="17">
        <v>0</v>
      </c>
      <c r="G7729" s="17">
        <v>0</v>
      </c>
      <c r="H7729" s="37">
        <f t="shared" si="2166"/>
        <v>24.08</v>
      </c>
      <c r="I7729" s="37">
        <f>IF(H7729&lt;'Roof Calculator'!$G$8, 1, 0)</f>
        <v>1</v>
      </c>
      <c r="J7729" s="37">
        <f>IF(H7729&gt;='Roof Calculator'!$G$8, 1, 0)</f>
        <v>0</v>
      </c>
      <c r="K7729" s="37">
        <f t="shared" si="2167"/>
        <v>24.08</v>
      </c>
      <c r="L7729" s="37">
        <f t="shared" si="2168"/>
        <v>0</v>
      </c>
      <c r="M7729" s="37">
        <v>0</v>
      </c>
      <c r="N7729" s="37">
        <f t="shared" si="2169"/>
        <v>0</v>
      </c>
      <c r="O7729" s="37">
        <v>0</v>
      </c>
      <c r="P7729" s="37">
        <v>0</v>
      </c>
      <c r="Q7729" s="21">
        <f t="shared" si="2170"/>
        <v>39.790999999999997</v>
      </c>
      <c r="R7729" s="21">
        <f t="shared" si="2179"/>
        <v>322.12500000000676</v>
      </c>
      <c r="S7729" s="21">
        <f t="shared" si="2180"/>
        <v>-19.683401861014481</v>
      </c>
      <c r="T7729" s="21">
        <f t="shared" si="2171"/>
        <v>86.147999999999996</v>
      </c>
      <c r="U7729" s="37">
        <f>VLOOKUP(Time_Zone, 'LSTM LookUp'!$B$5:$D$8, 3, FALSE)</f>
        <v>-75</v>
      </c>
      <c r="V7729" s="21">
        <f t="shared" si="2181"/>
        <v>14.177537643727</v>
      </c>
      <c r="W7729" s="21">
        <f t="shared" si="2172"/>
        <v>44.692384410931737</v>
      </c>
      <c r="X7729" s="21">
        <f t="shared" si="2173"/>
        <v>0</v>
      </c>
      <c r="Y7729" s="21">
        <f t="shared" si="2174"/>
        <v>0</v>
      </c>
      <c r="Z7729" s="21">
        <f t="shared" si="2182"/>
        <v>0</v>
      </c>
      <c r="AA7729" s="21">
        <f t="shared" si="2175"/>
        <v>0</v>
      </c>
      <c r="AB7729" s="21">
        <f t="shared" si="2176"/>
        <v>0</v>
      </c>
      <c r="AC7729" s="21">
        <f t="shared" si="2177"/>
        <v>0</v>
      </c>
      <c r="AD7729" s="21">
        <f t="shared" si="2183"/>
        <v>0</v>
      </c>
      <c r="AE7729" s="21" t="str">
        <f t="shared" si="2178"/>
        <v>11/18/4:00</v>
      </c>
    </row>
    <row r="7730" spans="2:31">
      <c r="B7730" s="37">
        <v>11</v>
      </c>
      <c r="C7730" s="38">
        <v>18</v>
      </c>
      <c r="D7730" s="39">
        <v>5</v>
      </c>
      <c r="E7730" s="17">
        <v>-5.6</v>
      </c>
      <c r="F7730" s="17">
        <v>0</v>
      </c>
      <c r="G7730" s="17">
        <v>0</v>
      </c>
      <c r="H7730" s="37">
        <f t="shared" si="2166"/>
        <v>21.92</v>
      </c>
      <c r="I7730" s="37">
        <f>IF(H7730&lt;'Roof Calculator'!$G$8, 1, 0)</f>
        <v>1</v>
      </c>
      <c r="J7730" s="37">
        <f>IF(H7730&gt;='Roof Calculator'!$G$8, 1, 0)</f>
        <v>0</v>
      </c>
      <c r="K7730" s="37">
        <f t="shared" si="2167"/>
        <v>21.92</v>
      </c>
      <c r="L7730" s="37">
        <f t="shared" si="2168"/>
        <v>0</v>
      </c>
      <c r="M7730" s="37">
        <v>0</v>
      </c>
      <c r="N7730" s="37">
        <f t="shared" si="2169"/>
        <v>0</v>
      </c>
      <c r="O7730" s="37">
        <v>0</v>
      </c>
      <c r="P7730" s="37">
        <v>0</v>
      </c>
      <c r="Q7730" s="21">
        <f t="shared" si="2170"/>
        <v>39.790999999999997</v>
      </c>
      <c r="R7730" s="21">
        <f t="shared" si="2179"/>
        <v>322.16666666667345</v>
      </c>
      <c r="S7730" s="21">
        <f t="shared" si="2180"/>
        <v>-19.692646734954689</v>
      </c>
      <c r="T7730" s="21">
        <f t="shared" si="2171"/>
        <v>86.147999999999996</v>
      </c>
      <c r="U7730" s="37">
        <f>VLOOKUP(Time_Zone, 'LSTM LookUp'!$B$5:$D$8, 3, FALSE)</f>
        <v>-75</v>
      </c>
      <c r="V7730" s="21">
        <f t="shared" si="2181"/>
        <v>14.167401212866862</v>
      </c>
      <c r="W7730" s="21">
        <f t="shared" si="2172"/>
        <v>59.689850303216701</v>
      </c>
      <c r="X7730" s="21">
        <f t="shared" si="2173"/>
        <v>0</v>
      </c>
      <c r="Y7730" s="21">
        <f t="shared" si="2174"/>
        <v>0</v>
      </c>
      <c r="Z7730" s="21">
        <f t="shared" si="2182"/>
        <v>0</v>
      </c>
      <c r="AA7730" s="21">
        <f t="shared" si="2175"/>
        <v>0</v>
      </c>
      <c r="AB7730" s="21">
        <f t="shared" si="2176"/>
        <v>0</v>
      </c>
      <c r="AC7730" s="21">
        <f t="shared" si="2177"/>
        <v>0</v>
      </c>
      <c r="AD7730" s="21">
        <f t="shared" si="2183"/>
        <v>0</v>
      </c>
      <c r="AE7730" s="21" t="str">
        <f t="shared" si="2178"/>
        <v>11/18/5:00</v>
      </c>
    </row>
    <row r="7731" spans="2:31">
      <c r="B7731" s="37">
        <v>11</v>
      </c>
      <c r="C7731" s="38">
        <v>18</v>
      </c>
      <c r="D7731" s="39">
        <v>6</v>
      </c>
      <c r="E7731" s="17">
        <v>-6.1</v>
      </c>
      <c r="F7731" s="17">
        <v>0</v>
      </c>
      <c r="G7731" s="17">
        <v>0</v>
      </c>
      <c r="H7731" s="37">
        <f t="shared" si="2166"/>
        <v>21.02</v>
      </c>
      <c r="I7731" s="37">
        <f>IF(H7731&lt;'Roof Calculator'!$G$8, 1, 0)</f>
        <v>1</v>
      </c>
      <c r="J7731" s="37">
        <f>IF(H7731&gt;='Roof Calculator'!$G$8, 1, 0)</f>
        <v>0</v>
      </c>
      <c r="K7731" s="37">
        <f t="shared" si="2167"/>
        <v>21.02</v>
      </c>
      <c r="L7731" s="37">
        <f t="shared" si="2168"/>
        <v>0</v>
      </c>
      <c r="M7731" s="37">
        <v>0</v>
      </c>
      <c r="N7731" s="37">
        <f t="shared" si="2169"/>
        <v>0</v>
      </c>
      <c r="O7731" s="37">
        <v>0</v>
      </c>
      <c r="P7731" s="37">
        <v>0</v>
      </c>
      <c r="Q7731" s="21">
        <f t="shared" si="2170"/>
        <v>39.790999999999997</v>
      </c>
      <c r="R7731" s="21">
        <f t="shared" si="2179"/>
        <v>322.20833333334014</v>
      </c>
      <c r="S7731" s="21">
        <f t="shared" si="2180"/>
        <v>-19.701881592399875</v>
      </c>
      <c r="T7731" s="21">
        <f t="shared" si="2171"/>
        <v>86.147999999999996</v>
      </c>
      <c r="U7731" s="37">
        <f>VLOOKUP(Time_Zone, 'LSTM LookUp'!$B$5:$D$8, 3, FALSE)</f>
        <v>-75</v>
      </c>
      <c r="V7731" s="21">
        <f t="shared" si="2181"/>
        <v>14.157243770204371</v>
      </c>
      <c r="W7731" s="21">
        <f t="shared" si="2172"/>
        <v>74.687310942551065</v>
      </c>
      <c r="X7731" s="21">
        <f t="shared" si="2173"/>
        <v>0</v>
      </c>
      <c r="Y7731" s="21">
        <f t="shared" si="2174"/>
        <v>0</v>
      </c>
      <c r="Z7731" s="21">
        <f t="shared" si="2182"/>
        <v>0</v>
      </c>
      <c r="AA7731" s="21">
        <f t="shared" si="2175"/>
        <v>0</v>
      </c>
      <c r="AB7731" s="21">
        <f t="shared" si="2176"/>
        <v>0</v>
      </c>
      <c r="AC7731" s="21">
        <f t="shared" si="2177"/>
        <v>0</v>
      </c>
      <c r="AD7731" s="21">
        <f t="shared" si="2183"/>
        <v>0</v>
      </c>
      <c r="AE7731" s="21" t="str">
        <f t="shared" si="2178"/>
        <v>11/18/6:00</v>
      </c>
    </row>
    <row r="7732" spans="2:31">
      <c r="B7732" s="37">
        <v>11</v>
      </c>
      <c r="C7732" s="38">
        <v>18</v>
      </c>
      <c r="D7732" s="39">
        <v>7</v>
      </c>
      <c r="E7732" s="17">
        <v>-6.7</v>
      </c>
      <c r="F7732" s="17">
        <v>0</v>
      </c>
      <c r="G7732" s="17">
        <v>0</v>
      </c>
      <c r="H7732" s="37">
        <f t="shared" si="2166"/>
        <v>19.939999999999998</v>
      </c>
      <c r="I7732" s="37">
        <f>IF(H7732&lt;'Roof Calculator'!$G$8, 1, 0)</f>
        <v>1</v>
      </c>
      <c r="J7732" s="37">
        <f>IF(H7732&gt;='Roof Calculator'!$G$8, 1, 0)</f>
        <v>0</v>
      </c>
      <c r="K7732" s="37">
        <f t="shared" si="2167"/>
        <v>19.939999999999998</v>
      </c>
      <c r="L7732" s="37">
        <f t="shared" si="2168"/>
        <v>0</v>
      </c>
      <c r="M7732" s="37">
        <v>0</v>
      </c>
      <c r="N7732" s="37">
        <f t="shared" si="2169"/>
        <v>0</v>
      </c>
      <c r="O7732" s="37">
        <v>0</v>
      </c>
      <c r="P7732" s="37">
        <v>0</v>
      </c>
      <c r="Q7732" s="21">
        <f t="shared" si="2170"/>
        <v>39.790999999999997</v>
      </c>
      <c r="R7732" s="21">
        <f t="shared" si="2179"/>
        <v>322.25000000000682</v>
      </c>
      <c r="S7732" s="21">
        <f t="shared" si="2180"/>
        <v>-19.711106427104546</v>
      </c>
      <c r="T7732" s="21">
        <f t="shared" si="2171"/>
        <v>86.147999999999996</v>
      </c>
      <c r="U7732" s="37">
        <f>VLOOKUP(Time_Zone, 'LSTM LookUp'!$B$5:$D$8, 3, FALSE)</f>
        <v>-75</v>
      </c>
      <c r="V7732" s="21">
        <f t="shared" si="2181"/>
        <v>14.147065330464589</v>
      </c>
      <c r="W7732" s="21">
        <f t="shared" si="2172"/>
        <v>89.684766332616149</v>
      </c>
      <c r="X7732" s="21">
        <f t="shared" si="2173"/>
        <v>0</v>
      </c>
      <c r="Y7732" s="21">
        <f t="shared" si="2174"/>
        <v>0</v>
      </c>
      <c r="Z7732" s="21">
        <f t="shared" si="2182"/>
        <v>0</v>
      </c>
      <c r="AA7732" s="21">
        <f t="shared" si="2175"/>
        <v>0</v>
      </c>
      <c r="AB7732" s="21">
        <f t="shared" si="2176"/>
        <v>0</v>
      </c>
      <c r="AC7732" s="21">
        <f t="shared" si="2177"/>
        <v>0</v>
      </c>
      <c r="AD7732" s="21">
        <f t="shared" si="2183"/>
        <v>0</v>
      </c>
      <c r="AE7732" s="21" t="str">
        <f t="shared" si="2178"/>
        <v>11/18/7:00</v>
      </c>
    </row>
    <row r="7733" spans="2:31">
      <c r="B7733" s="37">
        <v>11</v>
      </c>
      <c r="C7733" s="38">
        <v>18</v>
      </c>
      <c r="D7733" s="39">
        <v>8</v>
      </c>
      <c r="E7733" s="17">
        <v>-6.7</v>
      </c>
      <c r="F7733" s="17">
        <v>9</v>
      </c>
      <c r="G7733" s="17">
        <v>71</v>
      </c>
      <c r="H7733" s="37">
        <f t="shared" si="2166"/>
        <v>19.939999999999998</v>
      </c>
      <c r="I7733" s="37">
        <f>IF(H7733&lt;'Roof Calculator'!$G$8, 1, 0)</f>
        <v>1</v>
      </c>
      <c r="J7733" s="37">
        <f>IF(H7733&gt;='Roof Calculator'!$G$8, 1, 0)</f>
        <v>0</v>
      </c>
      <c r="K7733" s="37">
        <f t="shared" si="2167"/>
        <v>19.939999999999998</v>
      </c>
      <c r="L7733" s="37">
        <f t="shared" si="2168"/>
        <v>0</v>
      </c>
      <c r="M7733" s="37">
        <v>0</v>
      </c>
      <c r="N7733" s="37">
        <f t="shared" si="2169"/>
        <v>9</v>
      </c>
      <c r="O7733" s="37">
        <v>0</v>
      </c>
      <c r="P7733" s="37">
        <v>0</v>
      </c>
      <c r="Q7733" s="21">
        <f t="shared" si="2170"/>
        <v>39.790999999999997</v>
      </c>
      <c r="R7733" s="21">
        <f t="shared" si="2179"/>
        <v>322.29166666667351</v>
      </c>
      <c r="S7733" s="21">
        <f t="shared" si="2180"/>
        <v>-19.720321232827526</v>
      </c>
      <c r="T7733" s="21">
        <f t="shared" si="2171"/>
        <v>86.147999999999996</v>
      </c>
      <c r="U7733" s="37">
        <f>VLOOKUP(Time_Zone, 'LSTM LookUp'!$B$5:$D$8, 3, FALSE)</f>
        <v>-75</v>
      </c>
      <c r="V7733" s="21">
        <f t="shared" si="2181"/>
        <v>14.136865908411595</v>
      </c>
      <c r="W7733" s="21">
        <f t="shared" si="2172"/>
        <v>104.68221647710291</v>
      </c>
      <c r="X7733" s="21">
        <f t="shared" si="2173"/>
        <v>-28.349003443101871</v>
      </c>
      <c r="Y7733" s="21">
        <f t="shared" si="2174"/>
        <v>-19.349003443101871</v>
      </c>
      <c r="Z7733" s="21">
        <f t="shared" si="2182"/>
        <v>-6.1332961490025628</v>
      </c>
      <c r="AA7733" s="21">
        <f t="shared" si="2175"/>
        <v>-6.1332961490025628</v>
      </c>
      <c r="AB7733" s="21">
        <f t="shared" si="2176"/>
        <v>0</v>
      </c>
      <c r="AC7733" s="21">
        <f t="shared" si="2177"/>
        <v>0</v>
      </c>
      <c r="AD7733" s="21">
        <f t="shared" si="2183"/>
        <v>0</v>
      </c>
      <c r="AE7733" s="21" t="str">
        <f t="shared" si="2178"/>
        <v>11/18/8:00</v>
      </c>
    </row>
    <row r="7734" spans="2:31">
      <c r="B7734" s="37">
        <v>11</v>
      </c>
      <c r="C7734" s="38">
        <v>18</v>
      </c>
      <c r="D7734" s="39">
        <v>9</v>
      </c>
      <c r="E7734" s="17">
        <v>-6.1</v>
      </c>
      <c r="F7734" s="17">
        <v>53</v>
      </c>
      <c r="G7734" s="17">
        <v>193</v>
      </c>
      <c r="H7734" s="37">
        <f t="shared" si="2166"/>
        <v>21.02</v>
      </c>
      <c r="I7734" s="37">
        <f>IF(H7734&lt;'Roof Calculator'!$G$8, 1, 0)</f>
        <v>1</v>
      </c>
      <c r="J7734" s="37">
        <f>IF(H7734&gt;='Roof Calculator'!$G$8, 1, 0)</f>
        <v>0</v>
      </c>
      <c r="K7734" s="37">
        <f t="shared" si="2167"/>
        <v>21.02</v>
      </c>
      <c r="L7734" s="37">
        <f t="shared" si="2168"/>
        <v>0</v>
      </c>
      <c r="M7734" s="37">
        <v>0</v>
      </c>
      <c r="N7734" s="37">
        <f t="shared" si="2169"/>
        <v>53</v>
      </c>
      <c r="O7734" s="37">
        <v>0</v>
      </c>
      <c r="P7734" s="37">
        <v>0</v>
      </c>
      <c r="Q7734" s="21">
        <f t="shared" si="2170"/>
        <v>39.790999999999997</v>
      </c>
      <c r="R7734" s="21">
        <f t="shared" si="2179"/>
        <v>322.33333333334019</v>
      </c>
      <c r="S7734" s="21">
        <f t="shared" si="2180"/>
        <v>-19.729526003331888</v>
      </c>
      <c r="T7734" s="21">
        <f t="shared" si="2171"/>
        <v>86.147999999999996</v>
      </c>
      <c r="U7734" s="37">
        <f>VLOOKUP(Time_Zone, 'LSTM LookUp'!$B$5:$D$8, 3, FALSE)</f>
        <v>-75</v>
      </c>
      <c r="V7734" s="21">
        <f t="shared" si="2181"/>
        <v>14.126645518848509</v>
      </c>
      <c r="W7734" s="21">
        <f t="shared" si="2172"/>
        <v>119.67966137971212</v>
      </c>
      <c r="X7734" s="21">
        <f t="shared" si="2173"/>
        <v>-110.81649729115924</v>
      </c>
      <c r="Y7734" s="21">
        <f t="shared" si="2174"/>
        <v>-57.816497291159237</v>
      </c>
      <c r="Z7734" s="21">
        <f t="shared" si="2182"/>
        <v>-18.326819839969836</v>
      </c>
      <c r="AA7734" s="21">
        <f t="shared" si="2175"/>
        <v>-18.326819839969836</v>
      </c>
      <c r="AB7734" s="21">
        <f t="shared" si="2176"/>
        <v>0</v>
      </c>
      <c r="AC7734" s="21">
        <f t="shared" si="2177"/>
        <v>0</v>
      </c>
      <c r="AD7734" s="21">
        <f t="shared" si="2183"/>
        <v>0</v>
      </c>
      <c r="AE7734" s="21" t="str">
        <f t="shared" si="2178"/>
        <v>11/18/9:00</v>
      </c>
    </row>
    <row r="7735" spans="2:31">
      <c r="B7735" s="37">
        <v>11</v>
      </c>
      <c r="C7735" s="38">
        <v>18</v>
      </c>
      <c r="D7735" s="39">
        <v>10</v>
      </c>
      <c r="E7735" s="17">
        <v>-5.6</v>
      </c>
      <c r="F7735" s="17">
        <v>108</v>
      </c>
      <c r="G7735" s="17">
        <v>286</v>
      </c>
      <c r="H7735" s="37">
        <f t="shared" si="2166"/>
        <v>21.92</v>
      </c>
      <c r="I7735" s="37">
        <f>IF(H7735&lt;'Roof Calculator'!$G$8, 1, 0)</f>
        <v>1</v>
      </c>
      <c r="J7735" s="37">
        <f>IF(H7735&gt;='Roof Calculator'!$G$8, 1, 0)</f>
        <v>0</v>
      </c>
      <c r="K7735" s="37">
        <f t="shared" si="2167"/>
        <v>21.92</v>
      </c>
      <c r="L7735" s="37">
        <f t="shared" si="2168"/>
        <v>0</v>
      </c>
      <c r="M7735" s="37">
        <v>0</v>
      </c>
      <c r="N7735" s="37">
        <f t="shared" si="2169"/>
        <v>108</v>
      </c>
      <c r="O7735" s="37">
        <v>0</v>
      </c>
      <c r="P7735" s="37">
        <v>0</v>
      </c>
      <c r="Q7735" s="21">
        <f t="shared" si="2170"/>
        <v>39.790999999999997</v>
      </c>
      <c r="R7735" s="21">
        <f t="shared" si="2179"/>
        <v>322.37500000000688</v>
      </c>
      <c r="S7735" s="21">
        <f t="shared" si="2180"/>
        <v>-19.738720732385076</v>
      </c>
      <c r="T7735" s="21">
        <f t="shared" si="2171"/>
        <v>86.147999999999996</v>
      </c>
      <c r="U7735" s="37">
        <f>VLOOKUP(Time_Zone, 'LSTM LookUp'!$B$5:$D$8, 3, FALSE)</f>
        <v>-75</v>
      </c>
      <c r="V7735" s="21">
        <f t="shared" si="2181"/>
        <v>14.116404176617372</v>
      </c>
      <c r="W7735" s="21">
        <f t="shared" si="2172"/>
        <v>134.67710104415431</v>
      </c>
      <c r="X7735" s="21">
        <f t="shared" si="2173"/>
        <v>-207.25250345823784</v>
      </c>
      <c r="Y7735" s="21">
        <f t="shared" si="2174"/>
        <v>-99.25250345823784</v>
      </c>
      <c r="Z7735" s="21">
        <f t="shared" si="2182"/>
        <v>-31.461310089140422</v>
      </c>
      <c r="AA7735" s="21">
        <f t="shared" si="2175"/>
        <v>-31.461310089140422</v>
      </c>
      <c r="AB7735" s="21">
        <f t="shared" si="2176"/>
        <v>0</v>
      </c>
      <c r="AC7735" s="21">
        <f t="shared" si="2177"/>
        <v>0</v>
      </c>
      <c r="AD7735" s="21">
        <f t="shared" si="2183"/>
        <v>0</v>
      </c>
      <c r="AE7735" s="21" t="str">
        <f t="shared" si="2178"/>
        <v>11/18/10:00</v>
      </c>
    </row>
    <row r="7736" spans="2:31">
      <c r="B7736" s="37">
        <v>11</v>
      </c>
      <c r="C7736" s="38">
        <v>18</v>
      </c>
      <c r="D7736" s="39">
        <v>11</v>
      </c>
      <c r="E7736" s="17">
        <v>-4.4000000000000004</v>
      </c>
      <c r="F7736" s="17">
        <v>178</v>
      </c>
      <c r="G7736" s="17">
        <v>227</v>
      </c>
      <c r="H7736" s="37">
        <f t="shared" si="2166"/>
        <v>24.08</v>
      </c>
      <c r="I7736" s="37">
        <f>IF(H7736&lt;'Roof Calculator'!$G$8, 1, 0)</f>
        <v>1</v>
      </c>
      <c r="J7736" s="37">
        <f>IF(H7736&gt;='Roof Calculator'!$G$8, 1, 0)</f>
        <v>0</v>
      </c>
      <c r="K7736" s="37">
        <f t="shared" si="2167"/>
        <v>24.08</v>
      </c>
      <c r="L7736" s="37">
        <f t="shared" si="2168"/>
        <v>0</v>
      </c>
      <c r="M7736" s="37">
        <v>0</v>
      </c>
      <c r="N7736" s="37">
        <f t="shared" si="2169"/>
        <v>178</v>
      </c>
      <c r="O7736" s="37">
        <v>0</v>
      </c>
      <c r="P7736" s="37">
        <v>0</v>
      </c>
      <c r="Q7736" s="21">
        <f t="shared" si="2170"/>
        <v>39.790999999999997</v>
      </c>
      <c r="R7736" s="21">
        <f t="shared" si="2179"/>
        <v>322.41666666667356</v>
      </c>
      <c r="S7736" s="21">
        <f t="shared" si="2180"/>
        <v>-19.747905413758851</v>
      </c>
      <c r="T7736" s="21">
        <f t="shared" si="2171"/>
        <v>86.147999999999996</v>
      </c>
      <c r="U7736" s="37">
        <f>VLOOKUP(Time_Zone, 'LSTM LookUp'!$B$5:$D$8, 3, FALSE)</f>
        <v>-75</v>
      </c>
      <c r="V7736" s="21">
        <f t="shared" si="2181"/>
        <v>14.106141896599185</v>
      </c>
      <c r="W7736" s="21">
        <f t="shared" si="2172"/>
        <v>149.67453547414976</v>
      </c>
      <c r="X7736" s="21">
        <f t="shared" si="2173"/>
        <v>-190.78926522025435</v>
      </c>
      <c r="Y7736" s="21">
        <f t="shared" si="2174"/>
        <v>-12.78926522025435</v>
      </c>
      <c r="Z7736" s="21">
        <f t="shared" si="2182"/>
        <v>-4.0539737022954148</v>
      </c>
      <c r="AA7736" s="21">
        <f t="shared" si="2175"/>
        <v>-4.0539737022954148</v>
      </c>
      <c r="AB7736" s="21">
        <f t="shared" si="2176"/>
        <v>0</v>
      </c>
      <c r="AC7736" s="21">
        <f t="shared" si="2177"/>
        <v>0</v>
      </c>
      <c r="AD7736" s="21">
        <f t="shared" si="2183"/>
        <v>0</v>
      </c>
      <c r="AE7736" s="21" t="str">
        <f t="shared" si="2178"/>
        <v>11/18/11:00</v>
      </c>
    </row>
    <row r="7737" spans="2:31">
      <c r="B7737" s="37">
        <v>11</v>
      </c>
      <c r="C7737" s="38">
        <v>18</v>
      </c>
      <c r="D7737" s="39">
        <v>12</v>
      </c>
      <c r="E7737" s="17">
        <v>-3.9</v>
      </c>
      <c r="F7737" s="17">
        <v>176</v>
      </c>
      <c r="G7737" s="17">
        <v>474</v>
      </c>
      <c r="H7737" s="37">
        <f t="shared" si="2166"/>
        <v>24.98</v>
      </c>
      <c r="I7737" s="37">
        <f>IF(H7737&lt;'Roof Calculator'!$G$8, 1, 0)</f>
        <v>1</v>
      </c>
      <c r="J7737" s="37">
        <f>IF(H7737&gt;='Roof Calculator'!$G$8, 1, 0)</f>
        <v>0</v>
      </c>
      <c r="K7737" s="37">
        <f t="shared" si="2167"/>
        <v>24.98</v>
      </c>
      <c r="L7737" s="37">
        <f t="shared" si="2168"/>
        <v>0</v>
      </c>
      <c r="M7737" s="37">
        <v>0</v>
      </c>
      <c r="N7737" s="37">
        <f t="shared" si="2169"/>
        <v>176</v>
      </c>
      <c r="O7737" s="37">
        <v>0</v>
      </c>
      <c r="P7737" s="37">
        <v>0</v>
      </c>
      <c r="Q7737" s="21">
        <f t="shared" si="2170"/>
        <v>39.790999999999997</v>
      </c>
      <c r="R7737" s="21">
        <f t="shared" si="2179"/>
        <v>322.45833333334025</v>
      </c>
      <c r="S7737" s="21">
        <f t="shared" si="2180"/>
        <v>-19.757080041229315</v>
      </c>
      <c r="T7737" s="21">
        <f t="shared" si="2171"/>
        <v>86.147999999999996</v>
      </c>
      <c r="U7737" s="37">
        <f>VLOOKUP(Time_Zone, 'LSTM LookUp'!$B$5:$D$8, 3, FALSE)</f>
        <v>-75</v>
      </c>
      <c r="V7737" s="21">
        <f t="shared" si="2181"/>
        <v>14.095858693713851</v>
      </c>
      <c r="W7737" s="21">
        <f t="shared" si="2172"/>
        <v>164.67196467342845</v>
      </c>
      <c r="X7737" s="21">
        <f t="shared" si="2173"/>
        <v>-433.12514462474758</v>
      </c>
      <c r="Y7737" s="21">
        <f t="shared" si="2174"/>
        <v>-257.12514462474758</v>
      </c>
      <c r="Z7737" s="21">
        <f t="shared" si="2182"/>
        <v>-81.504179994392302</v>
      </c>
      <c r="AA7737" s="21">
        <f t="shared" si="2175"/>
        <v>-81.504179994392302</v>
      </c>
      <c r="AB7737" s="21">
        <f t="shared" si="2176"/>
        <v>0</v>
      </c>
      <c r="AC7737" s="21">
        <f t="shared" si="2177"/>
        <v>0</v>
      </c>
      <c r="AD7737" s="21">
        <f t="shared" si="2183"/>
        <v>0</v>
      </c>
      <c r="AE7737" s="21" t="str">
        <f t="shared" si="2178"/>
        <v>11/18/12:00</v>
      </c>
    </row>
    <row r="7738" spans="2:31">
      <c r="B7738" s="37">
        <v>11</v>
      </c>
      <c r="C7738" s="38">
        <v>18</v>
      </c>
      <c r="D7738" s="39">
        <v>13</v>
      </c>
      <c r="E7738" s="17">
        <v>-3.3</v>
      </c>
      <c r="F7738" s="17">
        <v>153</v>
      </c>
      <c r="G7738" s="17">
        <v>574</v>
      </c>
      <c r="H7738" s="37">
        <f t="shared" si="2166"/>
        <v>26.060000000000002</v>
      </c>
      <c r="I7738" s="37">
        <f>IF(H7738&lt;'Roof Calculator'!$G$8, 1, 0)</f>
        <v>1</v>
      </c>
      <c r="J7738" s="37">
        <f>IF(H7738&gt;='Roof Calculator'!$G$8, 1, 0)</f>
        <v>0</v>
      </c>
      <c r="K7738" s="37">
        <f t="shared" si="2167"/>
        <v>26.060000000000002</v>
      </c>
      <c r="L7738" s="37">
        <f t="shared" si="2168"/>
        <v>0</v>
      </c>
      <c r="M7738" s="37">
        <v>0</v>
      </c>
      <c r="N7738" s="37">
        <f t="shared" si="2169"/>
        <v>153</v>
      </c>
      <c r="O7738" s="37">
        <v>0</v>
      </c>
      <c r="P7738" s="37">
        <v>0</v>
      </c>
      <c r="Q7738" s="21">
        <f t="shared" si="2170"/>
        <v>39.790999999999997</v>
      </c>
      <c r="R7738" s="21">
        <f t="shared" si="2179"/>
        <v>322.50000000000693</v>
      </c>
      <c r="S7738" s="21">
        <f t="shared" si="2180"/>
        <v>-19.766244608576905</v>
      </c>
      <c r="T7738" s="21">
        <f t="shared" si="2171"/>
        <v>86.147999999999996</v>
      </c>
      <c r="U7738" s="37">
        <f>VLOOKUP(Time_Zone, 'LSTM LookUp'!$B$5:$D$8, 3, FALSE)</f>
        <v>-75</v>
      </c>
      <c r="V7738" s="21">
        <f t="shared" si="2181"/>
        <v>14.085554582920189</v>
      </c>
      <c r="W7738" s="21">
        <f t="shared" si="2172"/>
        <v>179.66938864573004</v>
      </c>
      <c r="X7738" s="21">
        <f t="shared" si="2173"/>
        <v>-539.29178158553066</v>
      </c>
      <c r="Y7738" s="21">
        <f t="shared" si="2174"/>
        <v>-386.29178158553066</v>
      </c>
      <c r="Z7738" s="21">
        <f t="shared" si="2182"/>
        <v>-122.44774793476688</v>
      </c>
      <c r="AA7738" s="21">
        <f t="shared" si="2175"/>
        <v>-122.44774793476688</v>
      </c>
      <c r="AB7738" s="21">
        <f t="shared" si="2176"/>
        <v>0</v>
      </c>
      <c r="AC7738" s="21">
        <f t="shared" si="2177"/>
        <v>0</v>
      </c>
      <c r="AD7738" s="21">
        <f t="shared" si="2183"/>
        <v>0</v>
      </c>
      <c r="AE7738" s="21" t="str">
        <f t="shared" si="2178"/>
        <v>11/18/13:00</v>
      </c>
    </row>
    <row r="7739" spans="2:31">
      <c r="B7739" s="37">
        <v>11</v>
      </c>
      <c r="C7739" s="38">
        <v>18</v>
      </c>
      <c r="D7739" s="39">
        <v>14</v>
      </c>
      <c r="E7739" s="17">
        <v>-2.2000000000000002</v>
      </c>
      <c r="F7739" s="17">
        <v>137</v>
      </c>
      <c r="G7739" s="17">
        <v>704</v>
      </c>
      <c r="H7739" s="37">
        <f t="shared" si="2166"/>
        <v>28.04</v>
      </c>
      <c r="I7739" s="37">
        <f>IF(H7739&lt;'Roof Calculator'!$G$8, 1, 0)</f>
        <v>1</v>
      </c>
      <c r="J7739" s="37">
        <f>IF(H7739&gt;='Roof Calculator'!$G$8, 1, 0)</f>
        <v>0</v>
      </c>
      <c r="K7739" s="37">
        <f t="shared" si="2167"/>
        <v>28.04</v>
      </c>
      <c r="L7739" s="37">
        <f t="shared" si="2168"/>
        <v>0</v>
      </c>
      <c r="M7739" s="37">
        <v>0</v>
      </c>
      <c r="N7739" s="37">
        <f t="shared" si="2169"/>
        <v>137</v>
      </c>
      <c r="O7739" s="37">
        <v>0</v>
      </c>
      <c r="P7739" s="37">
        <v>0</v>
      </c>
      <c r="Q7739" s="21">
        <f t="shared" si="2170"/>
        <v>39.790999999999997</v>
      </c>
      <c r="R7739" s="21">
        <f t="shared" si="2179"/>
        <v>322.54166666667362</v>
      </c>
      <c r="S7739" s="21">
        <f t="shared" si="2180"/>
        <v>-19.77539910958642</v>
      </c>
      <c r="T7739" s="21">
        <f t="shared" si="2171"/>
        <v>86.147999999999996</v>
      </c>
      <c r="U7739" s="37">
        <f>VLOOKUP(Time_Zone, 'LSTM LookUp'!$B$5:$D$8, 3, FALSE)</f>
        <v>-75</v>
      </c>
      <c r="V7739" s="21">
        <f t="shared" si="2181"/>
        <v>14.075229579215847</v>
      </c>
      <c r="W7739" s="21">
        <f t="shared" si="2172"/>
        <v>194.66680739480393</v>
      </c>
      <c r="X7739" s="21">
        <f t="shared" si="2173"/>
        <v>-644.89071571981901</v>
      </c>
      <c r="Y7739" s="21">
        <f t="shared" si="2174"/>
        <v>-507.89071571981901</v>
      </c>
      <c r="Z7739" s="21">
        <f t="shared" si="2182"/>
        <v>-160.99248625381108</v>
      </c>
      <c r="AA7739" s="21">
        <f t="shared" si="2175"/>
        <v>-160.99248625381108</v>
      </c>
      <c r="AB7739" s="21">
        <f t="shared" si="2176"/>
        <v>0</v>
      </c>
      <c r="AC7739" s="21">
        <f t="shared" si="2177"/>
        <v>0</v>
      </c>
      <c r="AD7739" s="21">
        <f t="shared" si="2183"/>
        <v>0</v>
      </c>
      <c r="AE7739" s="21" t="str">
        <f t="shared" si="2178"/>
        <v>11/18/14:00</v>
      </c>
    </row>
    <row r="7740" spans="2:31">
      <c r="B7740" s="37">
        <v>11</v>
      </c>
      <c r="C7740" s="38">
        <v>18</v>
      </c>
      <c r="D7740" s="39">
        <v>15</v>
      </c>
      <c r="E7740" s="17">
        <v>-1.1000000000000001</v>
      </c>
      <c r="F7740" s="17">
        <v>75</v>
      </c>
      <c r="G7740" s="17">
        <v>792</v>
      </c>
      <c r="H7740" s="37">
        <f t="shared" si="2166"/>
        <v>30.02</v>
      </c>
      <c r="I7740" s="37">
        <f>IF(H7740&lt;'Roof Calculator'!$G$8, 1, 0)</f>
        <v>1</v>
      </c>
      <c r="J7740" s="37">
        <f>IF(H7740&gt;='Roof Calculator'!$G$8, 1, 0)</f>
        <v>0</v>
      </c>
      <c r="K7740" s="37">
        <f t="shared" si="2167"/>
        <v>30.02</v>
      </c>
      <c r="L7740" s="37">
        <f t="shared" si="2168"/>
        <v>0</v>
      </c>
      <c r="M7740" s="37">
        <v>0</v>
      </c>
      <c r="N7740" s="37">
        <f t="shared" si="2169"/>
        <v>75</v>
      </c>
      <c r="O7740" s="37">
        <v>0</v>
      </c>
      <c r="P7740" s="37">
        <v>0</v>
      </c>
      <c r="Q7740" s="21">
        <f t="shared" si="2170"/>
        <v>39.790999999999997</v>
      </c>
      <c r="R7740" s="21">
        <f t="shared" si="2179"/>
        <v>322.58333333334031</v>
      </c>
      <c r="S7740" s="21">
        <f t="shared" si="2180"/>
        <v>-19.784543538047071</v>
      </c>
      <c r="T7740" s="21">
        <f t="shared" si="2171"/>
        <v>86.147999999999996</v>
      </c>
      <c r="U7740" s="37">
        <f>VLOOKUP(Time_Zone, 'LSTM LookUp'!$B$5:$D$8, 3, FALSE)</f>
        <v>-75</v>
      </c>
      <c r="V7740" s="21">
        <f t="shared" si="2181"/>
        <v>14.064883697637303</v>
      </c>
      <c r="W7740" s="21">
        <f t="shared" si="2172"/>
        <v>209.66422092440936</v>
      </c>
      <c r="X7740" s="21">
        <f t="shared" si="2173"/>
        <v>-669.15649359599968</v>
      </c>
      <c r="Y7740" s="21">
        <f t="shared" si="2174"/>
        <v>-594.15649359599968</v>
      </c>
      <c r="Z7740" s="21">
        <f t="shared" si="2182"/>
        <v>-188.33723115473347</v>
      </c>
      <c r="AA7740" s="21">
        <f t="shared" si="2175"/>
        <v>-188.33723115473347</v>
      </c>
      <c r="AB7740" s="21">
        <f t="shared" si="2176"/>
        <v>0</v>
      </c>
      <c r="AC7740" s="21">
        <f t="shared" si="2177"/>
        <v>0</v>
      </c>
      <c r="AD7740" s="21">
        <f t="shared" si="2183"/>
        <v>0</v>
      </c>
      <c r="AE7740" s="21" t="str">
        <f t="shared" si="2178"/>
        <v>11/18/15:00</v>
      </c>
    </row>
    <row r="7741" spans="2:31">
      <c r="B7741" s="37">
        <v>11</v>
      </c>
      <c r="C7741" s="38">
        <v>18</v>
      </c>
      <c r="D7741" s="39">
        <v>16</v>
      </c>
      <c r="E7741" s="17">
        <v>-1.7</v>
      </c>
      <c r="F7741" s="17">
        <v>74</v>
      </c>
      <c r="G7741" s="17">
        <v>571</v>
      </c>
      <c r="H7741" s="37">
        <f t="shared" si="2166"/>
        <v>28.94</v>
      </c>
      <c r="I7741" s="37">
        <f>IF(H7741&lt;'Roof Calculator'!$G$8, 1, 0)</f>
        <v>1</v>
      </c>
      <c r="J7741" s="37">
        <f>IF(H7741&gt;='Roof Calculator'!$G$8, 1, 0)</f>
        <v>0</v>
      </c>
      <c r="K7741" s="37">
        <f t="shared" si="2167"/>
        <v>28.94</v>
      </c>
      <c r="L7741" s="37">
        <f t="shared" si="2168"/>
        <v>0</v>
      </c>
      <c r="M7741" s="37">
        <v>0</v>
      </c>
      <c r="N7741" s="37">
        <f t="shared" si="2169"/>
        <v>74</v>
      </c>
      <c r="O7741" s="37">
        <v>0</v>
      </c>
      <c r="P7741" s="37">
        <v>0</v>
      </c>
      <c r="Q7741" s="21">
        <f t="shared" si="2170"/>
        <v>39.790999999999997</v>
      </c>
      <c r="R7741" s="21">
        <f t="shared" si="2179"/>
        <v>322.62500000000699</v>
      </c>
      <c r="S7741" s="21">
        <f t="shared" si="2180"/>
        <v>-19.793677887752384</v>
      </c>
      <c r="T7741" s="21">
        <f t="shared" si="2171"/>
        <v>86.147999999999996</v>
      </c>
      <c r="U7741" s="37">
        <f>VLOOKUP(Time_Zone, 'LSTM LookUp'!$B$5:$D$8, 3, FALSE)</f>
        <v>-75</v>
      </c>
      <c r="V7741" s="21">
        <f t="shared" si="2181"/>
        <v>14.054516953259881</v>
      </c>
      <c r="W7741" s="21">
        <f t="shared" si="2172"/>
        <v>224.66162923831493</v>
      </c>
      <c r="X7741" s="21">
        <f t="shared" si="2173"/>
        <v>-417.37872149495354</v>
      </c>
      <c r="Y7741" s="21">
        <f t="shared" si="2174"/>
        <v>-343.37872149495354</v>
      </c>
      <c r="Z7741" s="21">
        <f t="shared" si="2182"/>
        <v>-108.84505738951891</v>
      </c>
      <c r="AA7741" s="21">
        <f t="shared" si="2175"/>
        <v>-108.84505738951891</v>
      </c>
      <c r="AB7741" s="21">
        <f t="shared" si="2176"/>
        <v>0</v>
      </c>
      <c r="AC7741" s="21">
        <f t="shared" si="2177"/>
        <v>0</v>
      </c>
      <c r="AD7741" s="21">
        <f t="shared" si="2183"/>
        <v>0</v>
      </c>
      <c r="AE7741" s="21" t="str">
        <f t="shared" si="2178"/>
        <v>11/18/16:00</v>
      </c>
    </row>
    <row r="7742" spans="2:31">
      <c r="B7742" s="37">
        <v>11</v>
      </c>
      <c r="C7742" s="38">
        <v>18</v>
      </c>
      <c r="D7742" s="39">
        <v>17</v>
      </c>
      <c r="E7742" s="17">
        <v>-1.7</v>
      </c>
      <c r="F7742" s="17">
        <v>59</v>
      </c>
      <c r="G7742" s="17">
        <v>199</v>
      </c>
      <c r="H7742" s="37">
        <f t="shared" si="2166"/>
        <v>28.94</v>
      </c>
      <c r="I7742" s="37">
        <f>IF(H7742&lt;'Roof Calculator'!$G$8, 1, 0)</f>
        <v>1</v>
      </c>
      <c r="J7742" s="37">
        <f>IF(H7742&gt;='Roof Calculator'!$G$8, 1, 0)</f>
        <v>0</v>
      </c>
      <c r="K7742" s="37">
        <f t="shared" si="2167"/>
        <v>28.94</v>
      </c>
      <c r="L7742" s="37">
        <f t="shared" si="2168"/>
        <v>0</v>
      </c>
      <c r="M7742" s="37">
        <v>0</v>
      </c>
      <c r="N7742" s="37">
        <f t="shared" si="2169"/>
        <v>59</v>
      </c>
      <c r="O7742" s="37">
        <v>0</v>
      </c>
      <c r="P7742" s="37">
        <v>0</v>
      </c>
      <c r="Q7742" s="21">
        <f t="shared" si="2170"/>
        <v>39.790999999999997</v>
      </c>
      <c r="R7742" s="21">
        <f t="shared" si="2179"/>
        <v>322.66666666667368</v>
      </c>
      <c r="S7742" s="21">
        <f t="shared" si="2180"/>
        <v>-19.802802152500352</v>
      </c>
      <c r="T7742" s="21">
        <f t="shared" si="2171"/>
        <v>86.147999999999996</v>
      </c>
      <c r="U7742" s="37">
        <f>VLOOKUP(Time_Zone, 'LSTM LookUp'!$B$5:$D$8, 3, FALSE)</f>
        <v>-75</v>
      </c>
      <c r="V7742" s="21">
        <f t="shared" si="2181"/>
        <v>14.044129361197601</v>
      </c>
      <c r="W7742" s="21">
        <f t="shared" si="2172"/>
        <v>239.65903234029938</v>
      </c>
      <c r="X7742" s="21">
        <f t="shared" si="2173"/>
        <v>-115.81998218683404</v>
      </c>
      <c r="Y7742" s="21">
        <f t="shared" si="2174"/>
        <v>-56.819982186834039</v>
      </c>
      <c r="Z7742" s="21">
        <f t="shared" si="2182"/>
        <v>-18.010941956659025</v>
      </c>
      <c r="AA7742" s="21">
        <f t="shared" si="2175"/>
        <v>-18.010941956659025</v>
      </c>
      <c r="AB7742" s="21">
        <f t="shared" si="2176"/>
        <v>0</v>
      </c>
      <c r="AC7742" s="21">
        <f t="shared" si="2177"/>
        <v>0</v>
      </c>
      <c r="AD7742" s="21">
        <f t="shared" si="2183"/>
        <v>0</v>
      </c>
      <c r="AE7742" s="21" t="str">
        <f t="shared" si="2178"/>
        <v>11/18/17:00</v>
      </c>
    </row>
    <row r="7743" spans="2:31">
      <c r="B7743" s="37">
        <v>11</v>
      </c>
      <c r="C7743" s="38">
        <v>18</v>
      </c>
      <c r="D7743" s="39">
        <v>18</v>
      </c>
      <c r="E7743" s="17">
        <v>-3.9</v>
      </c>
      <c r="F7743" s="17">
        <v>15</v>
      </c>
      <c r="G7743" s="17">
        <v>20</v>
      </c>
      <c r="H7743" s="37">
        <f t="shared" si="2166"/>
        <v>24.98</v>
      </c>
      <c r="I7743" s="37">
        <f>IF(H7743&lt;'Roof Calculator'!$G$8, 1, 0)</f>
        <v>1</v>
      </c>
      <c r="J7743" s="37">
        <f>IF(H7743&gt;='Roof Calculator'!$G$8, 1, 0)</f>
        <v>0</v>
      </c>
      <c r="K7743" s="37">
        <f t="shared" si="2167"/>
        <v>24.98</v>
      </c>
      <c r="L7743" s="37">
        <f t="shared" si="2168"/>
        <v>0</v>
      </c>
      <c r="M7743" s="37">
        <v>0</v>
      </c>
      <c r="N7743" s="37">
        <f t="shared" si="2169"/>
        <v>15</v>
      </c>
      <c r="O7743" s="37">
        <v>0</v>
      </c>
      <c r="P7743" s="37">
        <v>0</v>
      </c>
      <c r="Q7743" s="21">
        <f t="shared" si="2170"/>
        <v>39.790999999999997</v>
      </c>
      <c r="R7743" s="21">
        <f t="shared" si="2179"/>
        <v>322.70833333334036</v>
      </c>
      <c r="S7743" s="21">
        <f t="shared" si="2180"/>
        <v>-19.8119163260933</v>
      </c>
      <c r="T7743" s="21">
        <f t="shared" si="2171"/>
        <v>86.147999999999996</v>
      </c>
      <c r="U7743" s="37">
        <f>VLOOKUP(Time_Zone, 'LSTM LookUp'!$B$5:$D$8, 3, FALSE)</f>
        <v>-75</v>
      </c>
      <c r="V7743" s="21">
        <f t="shared" si="2181"/>
        <v>14.033720936603315</v>
      </c>
      <c r="W7743" s="21">
        <f t="shared" si="2172"/>
        <v>254.6564302341508</v>
      </c>
      <c r="X7743" s="21">
        <f t="shared" si="2173"/>
        <v>-8.1639749583485681</v>
      </c>
      <c r="Y7743" s="21">
        <f t="shared" si="2174"/>
        <v>6.8360250416514319</v>
      </c>
      <c r="Z7743" s="21">
        <f t="shared" si="2182"/>
        <v>2.1669005427456973</v>
      </c>
      <c r="AA7743" s="21">
        <f t="shared" si="2175"/>
        <v>2.1669005427456973</v>
      </c>
      <c r="AB7743" s="21">
        <f t="shared" si="2176"/>
        <v>0</v>
      </c>
      <c r="AC7743" s="21">
        <f t="shared" si="2177"/>
        <v>0</v>
      </c>
      <c r="AD7743" s="21">
        <f t="shared" si="2183"/>
        <v>0</v>
      </c>
      <c r="AE7743" s="21" t="str">
        <f t="shared" si="2178"/>
        <v>11/18/18:00</v>
      </c>
    </row>
    <row r="7744" spans="2:31">
      <c r="B7744" s="37">
        <v>11</v>
      </c>
      <c r="C7744" s="38">
        <v>18</v>
      </c>
      <c r="D7744" s="39">
        <v>19</v>
      </c>
      <c r="E7744" s="17">
        <v>-4.4000000000000004</v>
      </c>
      <c r="F7744" s="17">
        <v>0</v>
      </c>
      <c r="G7744" s="17">
        <v>0</v>
      </c>
      <c r="H7744" s="37">
        <f t="shared" si="2166"/>
        <v>24.08</v>
      </c>
      <c r="I7744" s="37">
        <f>IF(H7744&lt;'Roof Calculator'!$G$8, 1, 0)</f>
        <v>1</v>
      </c>
      <c r="J7744" s="37">
        <f>IF(H7744&gt;='Roof Calculator'!$G$8, 1, 0)</f>
        <v>0</v>
      </c>
      <c r="K7744" s="37">
        <f t="shared" si="2167"/>
        <v>24.08</v>
      </c>
      <c r="L7744" s="37">
        <f t="shared" si="2168"/>
        <v>0</v>
      </c>
      <c r="M7744" s="37">
        <v>0</v>
      </c>
      <c r="N7744" s="37">
        <f t="shared" si="2169"/>
        <v>0</v>
      </c>
      <c r="O7744" s="37">
        <v>0</v>
      </c>
      <c r="P7744" s="37">
        <v>0</v>
      </c>
      <c r="Q7744" s="21">
        <f t="shared" si="2170"/>
        <v>39.790999999999997</v>
      </c>
      <c r="R7744" s="21">
        <f t="shared" si="2179"/>
        <v>322.75000000000705</v>
      </c>
      <c r="S7744" s="21">
        <f t="shared" si="2180"/>
        <v>-19.821020402338011</v>
      </c>
      <c r="T7744" s="21">
        <f t="shared" si="2171"/>
        <v>86.147999999999996</v>
      </c>
      <c r="U7744" s="37">
        <f>VLOOKUP(Time_Zone, 'LSTM LookUp'!$B$5:$D$8, 3, FALSE)</f>
        <v>-75</v>
      </c>
      <c r="V7744" s="21">
        <f t="shared" si="2181"/>
        <v>14.023291694668542</v>
      </c>
      <c r="W7744" s="21">
        <f t="shared" si="2172"/>
        <v>269.65382292366712</v>
      </c>
      <c r="X7744" s="21">
        <f t="shared" si="2173"/>
        <v>0</v>
      </c>
      <c r="Y7744" s="21">
        <f t="shared" si="2174"/>
        <v>0</v>
      </c>
      <c r="Z7744" s="21">
        <f t="shared" si="2182"/>
        <v>0</v>
      </c>
      <c r="AA7744" s="21">
        <f t="shared" si="2175"/>
        <v>0</v>
      </c>
      <c r="AB7744" s="21">
        <f t="shared" si="2176"/>
        <v>0</v>
      </c>
      <c r="AC7744" s="21">
        <f t="shared" si="2177"/>
        <v>0</v>
      </c>
      <c r="AD7744" s="21">
        <f t="shared" si="2183"/>
        <v>0</v>
      </c>
      <c r="AE7744" s="21" t="str">
        <f t="shared" si="2178"/>
        <v>11/18/19:00</v>
      </c>
    </row>
    <row r="7745" spans="2:31">
      <c r="B7745" s="37">
        <v>11</v>
      </c>
      <c r="C7745" s="38">
        <v>18</v>
      </c>
      <c r="D7745" s="39">
        <v>20</v>
      </c>
      <c r="E7745" s="17">
        <v>-4.4000000000000004</v>
      </c>
      <c r="F7745" s="17">
        <v>0</v>
      </c>
      <c r="G7745" s="17">
        <v>0</v>
      </c>
      <c r="H7745" s="37">
        <f t="shared" si="2166"/>
        <v>24.08</v>
      </c>
      <c r="I7745" s="37">
        <f>IF(H7745&lt;'Roof Calculator'!$G$8, 1, 0)</f>
        <v>1</v>
      </c>
      <c r="J7745" s="37">
        <f>IF(H7745&gt;='Roof Calculator'!$G$8, 1, 0)</f>
        <v>0</v>
      </c>
      <c r="K7745" s="37">
        <f t="shared" si="2167"/>
        <v>24.08</v>
      </c>
      <c r="L7745" s="37">
        <f t="shared" si="2168"/>
        <v>0</v>
      </c>
      <c r="M7745" s="37">
        <v>0</v>
      </c>
      <c r="N7745" s="37">
        <f t="shared" si="2169"/>
        <v>0</v>
      </c>
      <c r="O7745" s="37">
        <v>0</v>
      </c>
      <c r="P7745" s="37">
        <v>0</v>
      </c>
      <c r="Q7745" s="21">
        <f t="shared" si="2170"/>
        <v>39.790999999999997</v>
      </c>
      <c r="R7745" s="21">
        <f t="shared" si="2179"/>
        <v>322.79166666667373</v>
      </c>
      <c r="S7745" s="21">
        <f t="shared" si="2180"/>
        <v>-19.830114375045685</v>
      </c>
      <c r="T7745" s="21">
        <f t="shared" si="2171"/>
        <v>86.147999999999996</v>
      </c>
      <c r="U7745" s="37">
        <f>VLOOKUP(Time_Zone, 'LSTM LookUp'!$B$5:$D$8, 3, FALSE)</f>
        <v>-75</v>
      </c>
      <c r="V7745" s="21">
        <f t="shared" si="2181"/>
        <v>14.012841650623507</v>
      </c>
      <c r="W7745" s="21">
        <f t="shared" si="2172"/>
        <v>284.65121041265587</v>
      </c>
      <c r="X7745" s="21">
        <f t="shared" si="2173"/>
        <v>0</v>
      </c>
      <c r="Y7745" s="21">
        <f t="shared" si="2174"/>
        <v>0</v>
      </c>
      <c r="Z7745" s="21">
        <f t="shared" si="2182"/>
        <v>0</v>
      </c>
      <c r="AA7745" s="21">
        <f t="shared" si="2175"/>
        <v>0</v>
      </c>
      <c r="AB7745" s="21">
        <f t="shared" si="2176"/>
        <v>0</v>
      </c>
      <c r="AC7745" s="21">
        <f t="shared" si="2177"/>
        <v>0</v>
      </c>
      <c r="AD7745" s="21">
        <f t="shared" si="2183"/>
        <v>0</v>
      </c>
      <c r="AE7745" s="21" t="str">
        <f t="shared" si="2178"/>
        <v>11/18/20:00</v>
      </c>
    </row>
    <row r="7746" spans="2:31">
      <c r="B7746" s="37">
        <v>11</v>
      </c>
      <c r="C7746" s="38">
        <v>18</v>
      </c>
      <c r="D7746" s="39">
        <v>21</v>
      </c>
      <c r="E7746" s="17">
        <v>-5</v>
      </c>
      <c r="F7746" s="17">
        <v>0</v>
      </c>
      <c r="G7746" s="17">
        <v>0</v>
      </c>
      <c r="H7746" s="37">
        <f t="shared" si="2166"/>
        <v>23</v>
      </c>
      <c r="I7746" s="37">
        <f>IF(H7746&lt;'Roof Calculator'!$G$8, 1, 0)</f>
        <v>1</v>
      </c>
      <c r="J7746" s="37">
        <f>IF(H7746&gt;='Roof Calculator'!$G$8, 1, 0)</f>
        <v>0</v>
      </c>
      <c r="K7746" s="37">
        <f t="shared" si="2167"/>
        <v>23</v>
      </c>
      <c r="L7746" s="37">
        <f t="shared" si="2168"/>
        <v>0</v>
      </c>
      <c r="M7746" s="37">
        <v>0</v>
      </c>
      <c r="N7746" s="37">
        <f t="shared" si="2169"/>
        <v>0</v>
      </c>
      <c r="O7746" s="37">
        <v>0</v>
      </c>
      <c r="P7746" s="37">
        <v>0</v>
      </c>
      <c r="Q7746" s="21">
        <f t="shared" si="2170"/>
        <v>39.790999999999997</v>
      </c>
      <c r="R7746" s="21">
        <f t="shared" si="2179"/>
        <v>322.83333333334042</v>
      </c>
      <c r="S7746" s="21">
        <f t="shared" si="2180"/>
        <v>-19.839198238031937</v>
      </c>
      <c r="T7746" s="21">
        <f t="shared" si="2171"/>
        <v>86.147999999999996</v>
      </c>
      <c r="U7746" s="37">
        <f>VLOOKUP(Time_Zone, 'LSTM LookUp'!$B$5:$D$8, 3, FALSE)</f>
        <v>-75</v>
      </c>
      <c r="V7746" s="21">
        <f t="shared" si="2181"/>
        <v>14.002370819737093</v>
      </c>
      <c r="W7746" s="21">
        <f t="shared" si="2172"/>
        <v>299.64859270493423</v>
      </c>
      <c r="X7746" s="21">
        <f t="shared" si="2173"/>
        <v>0</v>
      </c>
      <c r="Y7746" s="21">
        <f t="shared" si="2174"/>
        <v>0</v>
      </c>
      <c r="Z7746" s="21">
        <f t="shared" si="2182"/>
        <v>0</v>
      </c>
      <c r="AA7746" s="21">
        <f t="shared" si="2175"/>
        <v>0</v>
      </c>
      <c r="AB7746" s="21">
        <f t="shared" si="2176"/>
        <v>0</v>
      </c>
      <c r="AC7746" s="21">
        <f t="shared" si="2177"/>
        <v>0</v>
      </c>
      <c r="AD7746" s="21">
        <f t="shared" si="2183"/>
        <v>0</v>
      </c>
      <c r="AE7746" s="21" t="str">
        <f t="shared" si="2178"/>
        <v>11/18/21:00</v>
      </c>
    </row>
    <row r="7747" spans="2:31">
      <c r="B7747" s="37">
        <v>11</v>
      </c>
      <c r="C7747" s="38">
        <v>18</v>
      </c>
      <c r="D7747" s="39">
        <v>22</v>
      </c>
      <c r="E7747" s="17">
        <v>-5</v>
      </c>
      <c r="F7747" s="17">
        <v>0</v>
      </c>
      <c r="G7747" s="17">
        <v>0</v>
      </c>
      <c r="H7747" s="37">
        <f t="shared" si="2166"/>
        <v>23</v>
      </c>
      <c r="I7747" s="37">
        <f>IF(H7747&lt;'Roof Calculator'!$G$8, 1, 0)</f>
        <v>1</v>
      </c>
      <c r="J7747" s="37">
        <f>IF(H7747&gt;='Roof Calculator'!$G$8, 1, 0)</f>
        <v>0</v>
      </c>
      <c r="K7747" s="37">
        <f t="shared" si="2167"/>
        <v>23</v>
      </c>
      <c r="L7747" s="37">
        <f t="shared" si="2168"/>
        <v>0</v>
      </c>
      <c r="M7747" s="37">
        <v>0</v>
      </c>
      <c r="N7747" s="37">
        <f t="shared" si="2169"/>
        <v>0</v>
      </c>
      <c r="O7747" s="37">
        <v>0</v>
      </c>
      <c r="P7747" s="37">
        <v>0</v>
      </c>
      <c r="Q7747" s="21">
        <f t="shared" si="2170"/>
        <v>39.790999999999997</v>
      </c>
      <c r="R7747" s="21">
        <f t="shared" si="2179"/>
        <v>322.87500000000711</v>
      </c>
      <c r="S7747" s="21">
        <f t="shared" si="2180"/>
        <v>-19.848271985116853</v>
      </c>
      <c r="T7747" s="21">
        <f t="shared" si="2171"/>
        <v>86.147999999999996</v>
      </c>
      <c r="U7747" s="37">
        <f>VLOOKUP(Time_Zone, 'LSTM LookUp'!$B$5:$D$8, 3, FALSE)</f>
        <v>-75</v>
      </c>
      <c r="V7747" s="21">
        <f t="shared" si="2181"/>
        <v>13.991879217316816</v>
      </c>
      <c r="W7747" s="21">
        <f t="shared" si="2172"/>
        <v>314.64596980432918</v>
      </c>
      <c r="X7747" s="21">
        <f t="shared" si="2173"/>
        <v>0</v>
      </c>
      <c r="Y7747" s="21">
        <f t="shared" si="2174"/>
        <v>0</v>
      </c>
      <c r="Z7747" s="21">
        <f t="shared" si="2182"/>
        <v>0</v>
      </c>
      <c r="AA7747" s="21">
        <f t="shared" si="2175"/>
        <v>0</v>
      </c>
      <c r="AB7747" s="21">
        <f t="shared" si="2176"/>
        <v>0</v>
      </c>
      <c r="AC7747" s="21">
        <f t="shared" si="2177"/>
        <v>0</v>
      </c>
      <c r="AD7747" s="21">
        <f t="shared" si="2183"/>
        <v>0</v>
      </c>
      <c r="AE7747" s="21" t="str">
        <f t="shared" si="2178"/>
        <v>11/18/22:00</v>
      </c>
    </row>
    <row r="7748" spans="2:31">
      <c r="B7748" s="37">
        <v>11</v>
      </c>
      <c r="C7748" s="38">
        <v>18</v>
      </c>
      <c r="D7748" s="39">
        <v>23</v>
      </c>
      <c r="E7748" s="17">
        <v>-5</v>
      </c>
      <c r="F7748" s="17">
        <v>0</v>
      </c>
      <c r="G7748" s="17">
        <v>0</v>
      </c>
      <c r="H7748" s="37">
        <f t="shared" si="2166"/>
        <v>23</v>
      </c>
      <c r="I7748" s="37">
        <f>IF(H7748&lt;'Roof Calculator'!$G$8, 1, 0)</f>
        <v>1</v>
      </c>
      <c r="J7748" s="37">
        <f>IF(H7748&gt;='Roof Calculator'!$G$8, 1, 0)</f>
        <v>0</v>
      </c>
      <c r="K7748" s="37">
        <f t="shared" si="2167"/>
        <v>23</v>
      </c>
      <c r="L7748" s="37">
        <f t="shared" si="2168"/>
        <v>0</v>
      </c>
      <c r="M7748" s="37">
        <v>0</v>
      </c>
      <c r="N7748" s="37">
        <f t="shared" si="2169"/>
        <v>0</v>
      </c>
      <c r="O7748" s="37">
        <v>0</v>
      </c>
      <c r="P7748" s="37">
        <v>0</v>
      </c>
      <c r="Q7748" s="21">
        <f t="shared" si="2170"/>
        <v>39.790999999999997</v>
      </c>
      <c r="R7748" s="21">
        <f t="shared" si="2179"/>
        <v>322.91666666667379</v>
      </c>
      <c r="S7748" s="21">
        <f t="shared" si="2180"/>
        <v>-19.857335610124945</v>
      </c>
      <c r="T7748" s="21">
        <f t="shared" si="2171"/>
        <v>86.147999999999996</v>
      </c>
      <c r="U7748" s="37">
        <f>VLOOKUP(Time_Zone, 'LSTM LookUp'!$B$5:$D$8, 3, FALSE)</f>
        <v>-75</v>
      </c>
      <c r="V7748" s="21">
        <f t="shared" si="2181"/>
        <v>13.981366858708832</v>
      </c>
      <c r="W7748" s="21">
        <f t="shared" si="2172"/>
        <v>329.64334171467721</v>
      </c>
      <c r="X7748" s="21">
        <f t="shared" si="2173"/>
        <v>0</v>
      </c>
      <c r="Y7748" s="21">
        <f t="shared" si="2174"/>
        <v>0</v>
      </c>
      <c r="Z7748" s="21">
        <f t="shared" si="2182"/>
        <v>0</v>
      </c>
      <c r="AA7748" s="21">
        <f t="shared" si="2175"/>
        <v>0</v>
      </c>
      <c r="AB7748" s="21">
        <f t="shared" si="2176"/>
        <v>0</v>
      </c>
      <c r="AC7748" s="21">
        <f t="shared" si="2177"/>
        <v>0</v>
      </c>
      <c r="AD7748" s="21">
        <f t="shared" si="2183"/>
        <v>0</v>
      </c>
      <c r="AE7748" s="21" t="str">
        <f t="shared" si="2178"/>
        <v>11/18/23:00</v>
      </c>
    </row>
    <row r="7749" spans="2:31">
      <c r="B7749" s="37">
        <v>11</v>
      </c>
      <c r="C7749" s="38">
        <v>18</v>
      </c>
      <c r="D7749" s="39">
        <v>24</v>
      </c>
      <c r="E7749" s="17">
        <v>-3.9</v>
      </c>
      <c r="F7749" s="17">
        <v>0</v>
      </c>
      <c r="G7749" s="17">
        <v>0</v>
      </c>
      <c r="H7749" s="37">
        <f t="shared" si="2166"/>
        <v>24.98</v>
      </c>
      <c r="I7749" s="37">
        <f>IF(H7749&lt;'Roof Calculator'!$G$8, 1, 0)</f>
        <v>1</v>
      </c>
      <c r="J7749" s="37">
        <f>IF(H7749&gt;='Roof Calculator'!$G$8, 1, 0)</f>
        <v>0</v>
      </c>
      <c r="K7749" s="37">
        <f t="shared" si="2167"/>
        <v>24.98</v>
      </c>
      <c r="L7749" s="37">
        <f t="shared" si="2168"/>
        <v>0</v>
      </c>
      <c r="M7749" s="37">
        <v>0</v>
      </c>
      <c r="N7749" s="37">
        <f t="shared" si="2169"/>
        <v>0</v>
      </c>
      <c r="O7749" s="37">
        <v>0</v>
      </c>
      <c r="P7749" s="37">
        <v>0</v>
      </c>
      <c r="Q7749" s="21">
        <f t="shared" si="2170"/>
        <v>39.790999999999997</v>
      </c>
      <c r="R7749" s="21">
        <f t="shared" si="2179"/>
        <v>322.95833333334048</v>
      </c>
      <c r="S7749" s="21">
        <f t="shared" si="2180"/>
        <v>-19.866389106885205</v>
      </c>
      <c r="T7749" s="21">
        <f t="shared" si="2171"/>
        <v>86.147999999999996</v>
      </c>
      <c r="U7749" s="37">
        <f>VLOOKUP(Time_Zone, 'LSTM LookUp'!$B$5:$D$8, 3, FALSE)</f>
        <v>-75</v>
      </c>
      <c r="V7749" s="21">
        <f t="shared" si="2181"/>
        <v>13.970833759297827</v>
      </c>
      <c r="W7749" s="21">
        <f t="shared" si="2172"/>
        <v>344.64070843982444</v>
      </c>
      <c r="X7749" s="21">
        <f t="shared" si="2173"/>
        <v>0</v>
      </c>
      <c r="Y7749" s="21">
        <f t="shared" si="2174"/>
        <v>0</v>
      </c>
      <c r="Z7749" s="21">
        <f t="shared" si="2182"/>
        <v>0</v>
      </c>
      <c r="AA7749" s="21">
        <f t="shared" si="2175"/>
        <v>0</v>
      </c>
      <c r="AB7749" s="21">
        <f t="shared" si="2176"/>
        <v>0</v>
      </c>
      <c r="AC7749" s="21">
        <f t="shared" si="2177"/>
        <v>0</v>
      </c>
      <c r="AD7749" s="21">
        <f t="shared" si="2183"/>
        <v>0</v>
      </c>
      <c r="AE7749" s="21" t="str">
        <f t="shared" si="2178"/>
        <v>11/18/24:00</v>
      </c>
    </row>
    <row r="7750" spans="2:31">
      <c r="B7750" s="37">
        <v>11</v>
      </c>
      <c r="C7750" s="38">
        <v>19</v>
      </c>
      <c r="D7750" s="39">
        <v>1</v>
      </c>
      <c r="E7750" s="17">
        <v>-3.3</v>
      </c>
      <c r="F7750" s="17">
        <v>0</v>
      </c>
      <c r="G7750" s="17">
        <v>0</v>
      </c>
      <c r="H7750" s="37">
        <f t="shared" si="2166"/>
        <v>26.060000000000002</v>
      </c>
      <c r="I7750" s="37">
        <f>IF(H7750&lt;'Roof Calculator'!$G$8, 1, 0)</f>
        <v>1</v>
      </c>
      <c r="J7750" s="37">
        <f>IF(H7750&gt;='Roof Calculator'!$G$8, 1, 0)</f>
        <v>0</v>
      </c>
      <c r="K7750" s="37">
        <f t="shared" si="2167"/>
        <v>26.060000000000002</v>
      </c>
      <c r="L7750" s="37">
        <f t="shared" si="2168"/>
        <v>0</v>
      </c>
      <c r="M7750" s="37">
        <v>0</v>
      </c>
      <c r="N7750" s="37">
        <f t="shared" si="2169"/>
        <v>0</v>
      </c>
      <c r="O7750" s="37">
        <v>0</v>
      </c>
      <c r="P7750" s="37">
        <v>0</v>
      </c>
      <c r="Q7750" s="21">
        <f t="shared" si="2170"/>
        <v>39.790999999999997</v>
      </c>
      <c r="R7750" s="21">
        <f t="shared" si="2179"/>
        <v>323.00000000000716</v>
      </c>
      <c r="S7750" s="21">
        <f t="shared" si="2180"/>
        <v>-19.875432469231114</v>
      </c>
      <c r="T7750" s="21">
        <f t="shared" si="2171"/>
        <v>86.147999999999996</v>
      </c>
      <c r="U7750" s="37">
        <f>VLOOKUP(Time_Zone, 'LSTM LookUp'!$B$5:$D$8, 3, FALSE)</f>
        <v>-75</v>
      </c>
      <c r="V7750" s="21">
        <f t="shared" si="2181"/>
        <v>13.960279934507051</v>
      </c>
      <c r="W7750" s="21">
        <f t="shared" si="2172"/>
        <v>-0.36193001637323974</v>
      </c>
      <c r="X7750" s="21">
        <f t="shared" si="2173"/>
        <v>0</v>
      </c>
      <c r="Y7750" s="21">
        <f t="shared" si="2174"/>
        <v>0</v>
      </c>
      <c r="Z7750" s="21">
        <f t="shared" si="2182"/>
        <v>0</v>
      </c>
      <c r="AA7750" s="21">
        <f t="shared" si="2175"/>
        <v>0</v>
      </c>
      <c r="AB7750" s="21">
        <f t="shared" si="2176"/>
        <v>0</v>
      </c>
      <c r="AC7750" s="21">
        <f t="shared" si="2177"/>
        <v>0</v>
      </c>
      <c r="AD7750" s="21">
        <f t="shared" si="2183"/>
        <v>0</v>
      </c>
      <c r="AE7750" s="21" t="str">
        <f t="shared" si="2178"/>
        <v>11/19/1:00</v>
      </c>
    </row>
    <row r="7751" spans="2:31">
      <c r="B7751" s="37">
        <v>11</v>
      </c>
      <c r="C7751" s="38">
        <v>19</v>
      </c>
      <c r="D7751" s="39">
        <v>2</v>
      </c>
      <c r="E7751" s="17">
        <v>-3.3</v>
      </c>
      <c r="F7751" s="17">
        <v>0</v>
      </c>
      <c r="G7751" s="17">
        <v>0</v>
      </c>
      <c r="H7751" s="37">
        <f t="shared" si="2166"/>
        <v>26.060000000000002</v>
      </c>
      <c r="I7751" s="37">
        <f>IF(H7751&lt;'Roof Calculator'!$G$8, 1, 0)</f>
        <v>1</v>
      </c>
      <c r="J7751" s="37">
        <f>IF(H7751&gt;='Roof Calculator'!$G$8, 1, 0)</f>
        <v>0</v>
      </c>
      <c r="K7751" s="37">
        <f t="shared" si="2167"/>
        <v>26.060000000000002</v>
      </c>
      <c r="L7751" s="37">
        <f t="shared" si="2168"/>
        <v>0</v>
      </c>
      <c r="M7751" s="37">
        <v>0</v>
      </c>
      <c r="N7751" s="37">
        <f t="shared" si="2169"/>
        <v>0</v>
      </c>
      <c r="O7751" s="37">
        <v>0</v>
      </c>
      <c r="P7751" s="37">
        <v>0</v>
      </c>
      <c r="Q7751" s="21">
        <f t="shared" si="2170"/>
        <v>39.790999999999997</v>
      </c>
      <c r="R7751" s="21">
        <f t="shared" si="2179"/>
        <v>323.04166666667385</v>
      </c>
      <c r="S7751" s="21">
        <f t="shared" si="2180"/>
        <v>-19.884465691000596</v>
      </c>
      <c r="T7751" s="21">
        <f t="shared" si="2171"/>
        <v>86.147999999999996</v>
      </c>
      <c r="U7751" s="37">
        <f>VLOOKUP(Time_Zone, 'LSTM LookUp'!$B$5:$D$8, 3, FALSE)</f>
        <v>-75</v>
      </c>
      <c r="V7751" s="21">
        <f t="shared" si="2181"/>
        <v>13.949705399798322</v>
      </c>
      <c r="W7751" s="21">
        <f t="shared" si="2172"/>
        <v>14.635426349949565</v>
      </c>
      <c r="X7751" s="21">
        <f t="shared" si="2173"/>
        <v>0</v>
      </c>
      <c r="Y7751" s="21">
        <f t="shared" si="2174"/>
        <v>0</v>
      </c>
      <c r="Z7751" s="21">
        <f t="shared" si="2182"/>
        <v>0</v>
      </c>
      <c r="AA7751" s="21">
        <f t="shared" si="2175"/>
        <v>0</v>
      </c>
      <c r="AB7751" s="21">
        <f t="shared" si="2176"/>
        <v>0</v>
      </c>
      <c r="AC7751" s="21">
        <f t="shared" si="2177"/>
        <v>0</v>
      </c>
      <c r="AD7751" s="21">
        <f t="shared" si="2183"/>
        <v>0</v>
      </c>
      <c r="AE7751" s="21" t="str">
        <f t="shared" si="2178"/>
        <v>11/19/2:00</v>
      </c>
    </row>
    <row r="7752" spans="2:31">
      <c r="B7752" s="37">
        <v>11</v>
      </c>
      <c r="C7752" s="38">
        <v>19</v>
      </c>
      <c r="D7752" s="39">
        <v>3</v>
      </c>
      <c r="E7752" s="17">
        <v>-3.9</v>
      </c>
      <c r="F7752" s="17">
        <v>0</v>
      </c>
      <c r="G7752" s="17">
        <v>0</v>
      </c>
      <c r="H7752" s="37">
        <f t="shared" si="2166"/>
        <v>24.98</v>
      </c>
      <c r="I7752" s="37">
        <f>IF(H7752&lt;'Roof Calculator'!$G$8, 1, 0)</f>
        <v>1</v>
      </c>
      <c r="J7752" s="37">
        <f>IF(H7752&gt;='Roof Calculator'!$G$8, 1, 0)</f>
        <v>0</v>
      </c>
      <c r="K7752" s="37">
        <f t="shared" si="2167"/>
        <v>24.98</v>
      </c>
      <c r="L7752" s="37">
        <f t="shared" si="2168"/>
        <v>0</v>
      </c>
      <c r="M7752" s="37">
        <v>0</v>
      </c>
      <c r="N7752" s="37">
        <f t="shared" si="2169"/>
        <v>0</v>
      </c>
      <c r="O7752" s="37">
        <v>0</v>
      </c>
      <c r="P7752" s="37">
        <v>0</v>
      </c>
      <c r="Q7752" s="21">
        <f t="shared" si="2170"/>
        <v>39.790999999999997</v>
      </c>
      <c r="R7752" s="21">
        <f t="shared" si="2179"/>
        <v>323.08333333334053</v>
      </c>
      <c r="S7752" s="21">
        <f t="shared" si="2180"/>
        <v>-19.893488766036146</v>
      </c>
      <c r="T7752" s="21">
        <f t="shared" si="2171"/>
        <v>86.147999999999996</v>
      </c>
      <c r="U7752" s="37">
        <f>VLOOKUP(Time_Zone, 'LSTM LookUp'!$B$5:$D$8, 3, FALSE)</f>
        <v>-75</v>
      </c>
      <c r="V7752" s="21">
        <f t="shared" si="2181"/>
        <v>13.939110170671858</v>
      </c>
      <c r="W7752" s="21">
        <f t="shared" si="2172"/>
        <v>29.632777542667945</v>
      </c>
      <c r="X7752" s="21">
        <f t="shared" si="2173"/>
        <v>0</v>
      </c>
      <c r="Y7752" s="21">
        <f t="shared" si="2174"/>
        <v>0</v>
      </c>
      <c r="Z7752" s="21">
        <f t="shared" si="2182"/>
        <v>0</v>
      </c>
      <c r="AA7752" s="21">
        <f t="shared" si="2175"/>
        <v>0</v>
      </c>
      <c r="AB7752" s="21">
        <f t="shared" si="2176"/>
        <v>0</v>
      </c>
      <c r="AC7752" s="21">
        <f t="shared" si="2177"/>
        <v>0</v>
      </c>
      <c r="AD7752" s="21">
        <f t="shared" si="2183"/>
        <v>0</v>
      </c>
      <c r="AE7752" s="21" t="str">
        <f t="shared" si="2178"/>
        <v>11/19/3:00</v>
      </c>
    </row>
    <row r="7753" spans="2:31">
      <c r="B7753" s="37">
        <v>11</v>
      </c>
      <c r="C7753" s="38">
        <v>19</v>
      </c>
      <c r="D7753" s="39">
        <v>4</v>
      </c>
      <c r="E7753" s="17">
        <v>-3.3</v>
      </c>
      <c r="F7753" s="17">
        <v>0</v>
      </c>
      <c r="G7753" s="17">
        <v>0</v>
      </c>
      <c r="H7753" s="37">
        <f t="shared" si="2166"/>
        <v>26.060000000000002</v>
      </c>
      <c r="I7753" s="37">
        <f>IF(H7753&lt;'Roof Calculator'!$G$8, 1, 0)</f>
        <v>1</v>
      </c>
      <c r="J7753" s="37">
        <f>IF(H7753&gt;='Roof Calculator'!$G$8, 1, 0)</f>
        <v>0</v>
      </c>
      <c r="K7753" s="37">
        <f t="shared" si="2167"/>
        <v>26.060000000000002</v>
      </c>
      <c r="L7753" s="37">
        <f t="shared" si="2168"/>
        <v>0</v>
      </c>
      <c r="M7753" s="37">
        <v>0</v>
      </c>
      <c r="N7753" s="37">
        <f t="shared" si="2169"/>
        <v>0</v>
      </c>
      <c r="O7753" s="37">
        <v>0</v>
      </c>
      <c r="P7753" s="37">
        <v>0</v>
      </c>
      <c r="Q7753" s="21">
        <f t="shared" si="2170"/>
        <v>39.790999999999997</v>
      </c>
      <c r="R7753" s="21">
        <f t="shared" si="2179"/>
        <v>323.12500000000722</v>
      </c>
      <c r="S7753" s="21">
        <f t="shared" si="2180"/>
        <v>-19.902501688184685</v>
      </c>
      <c r="T7753" s="21">
        <f t="shared" si="2171"/>
        <v>86.147999999999996</v>
      </c>
      <c r="U7753" s="37">
        <f>VLOOKUP(Time_Zone, 'LSTM LookUp'!$B$5:$D$8, 3, FALSE)</f>
        <v>-75</v>
      </c>
      <c r="V7753" s="21">
        <f t="shared" si="2181"/>
        <v>13.928494262666433</v>
      </c>
      <c r="W7753" s="21">
        <f t="shared" si="2172"/>
        <v>44.630123565666608</v>
      </c>
      <c r="X7753" s="21">
        <f t="shared" si="2173"/>
        <v>0</v>
      </c>
      <c r="Y7753" s="21">
        <f t="shared" si="2174"/>
        <v>0</v>
      </c>
      <c r="Z7753" s="21">
        <f t="shared" si="2182"/>
        <v>0</v>
      </c>
      <c r="AA7753" s="21">
        <f t="shared" si="2175"/>
        <v>0</v>
      </c>
      <c r="AB7753" s="21">
        <f t="shared" si="2176"/>
        <v>0</v>
      </c>
      <c r="AC7753" s="21">
        <f t="shared" si="2177"/>
        <v>0</v>
      </c>
      <c r="AD7753" s="21">
        <f t="shared" si="2183"/>
        <v>0</v>
      </c>
      <c r="AE7753" s="21" t="str">
        <f t="shared" si="2178"/>
        <v>11/19/4:00</v>
      </c>
    </row>
    <row r="7754" spans="2:31">
      <c r="B7754" s="37">
        <v>11</v>
      </c>
      <c r="C7754" s="38">
        <v>19</v>
      </c>
      <c r="D7754" s="39">
        <v>5</v>
      </c>
      <c r="E7754" s="17">
        <v>-2.8</v>
      </c>
      <c r="F7754" s="17">
        <v>0</v>
      </c>
      <c r="G7754" s="17">
        <v>0</v>
      </c>
      <c r="H7754" s="37">
        <f t="shared" si="2166"/>
        <v>26.96</v>
      </c>
      <c r="I7754" s="37">
        <f>IF(H7754&lt;'Roof Calculator'!$G$8, 1, 0)</f>
        <v>1</v>
      </c>
      <c r="J7754" s="37">
        <f>IF(H7754&gt;='Roof Calculator'!$G$8, 1, 0)</f>
        <v>0</v>
      </c>
      <c r="K7754" s="37">
        <f t="shared" si="2167"/>
        <v>26.96</v>
      </c>
      <c r="L7754" s="37">
        <f t="shared" si="2168"/>
        <v>0</v>
      </c>
      <c r="M7754" s="37">
        <v>0</v>
      </c>
      <c r="N7754" s="37">
        <f t="shared" si="2169"/>
        <v>0</v>
      </c>
      <c r="O7754" s="37">
        <v>0</v>
      </c>
      <c r="P7754" s="37">
        <v>0</v>
      </c>
      <c r="Q7754" s="21">
        <f t="shared" si="2170"/>
        <v>39.790999999999997</v>
      </c>
      <c r="R7754" s="21">
        <f t="shared" si="2179"/>
        <v>323.1666666666739</v>
      </c>
      <c r="S7754" s="21">
        <f t="shared" si="2180"/>
        <v>-19.911504451297706</v>
      </c>
      <c r="T7754" s="21">
        <f t="shared" si="2171"/>
        <v>86.147999999999996</v>
      </c>
      <c r="U7754" s="37">
        <f>VLOOKUP(Time_Zone, 'LSTM LookUp'!$B$5:$D$8, 3, FALSE)</f>
        <v>-75</v>
      </c>
      <c r="V7754" s="21">
        <f t="shared" si="2181"/>
        <v>13.917857691359194</v>
      </c>
      <c r="W7754" s="21">
        <f t="shared" si="2172"/>
        <v>59.627464422839822</v>
      </c>
      <c r="X7754" s="21">
        <f t="shared" si="2173"/>
        <v>0</v>
      </c>
      <c r="Y7754" s="21">
        <f t="shared" si="2174"/>
        <v>0</v>
      </c>
      <c r="Z7754" s="21">
        <f t="shared" si="2182"/>
        <v>0</v>
      </c>
      <c r="AA7754" s="21">
        <f t="shared" si="2175"/>
        <v>0</v>
      </c>
      <c r="AB7754" s="21">
        <f t="shared" si="2176"/>
        <v>0</v>
      </c>
      <c r="AC7754" s="21">
        <f t="shared" si="2177"/>
        <v>0</v>
      </c>
      <c r="AD7754" s="21">
        <f t="shared" si="2183"/>
        <v>0</v>
      </c>
      <c r="AE7754" s="21" t="str">
        <f t="shared" si="2178"/>
        <v>11/19/5:00</v>
      </c>
    </row>
    <row r="7755" spans="2:31">
      <c r="B7755" s="37">
        <v>11</v>
      </c>
      <c r="C7755" s="38">
        <v>19</v>
      </c>
      <c r="D7755" s="39">
        <v>6</v>
      </c>
      <c r="E7755" s="17">
        <v>-2.8</v>
      </c>
      <c r="F7755" s="17">
        <v>0</v>
      </c>
      <c r="G7755" s="17">
        <v>0</v>
      </c>
      <c r="H7755" s="37">
        <f t="shared" si="2166"/>
        <v>26.96</v>
      </c>
      <c r="I7755" s="37">
        <f>IF(H7755&lt;'Roof Calculator'!$G$8, 1, 0)</f>
        <v>1</v>
      </c>
      <c r="J7755" s="37">
        <f>IF(H7755&gt;='Roof Calculator'!$G$8, 1, 0)</f>
        <v>0</v>
      </c>
      <c r="K7755" s="37">
        <f t="shared" si="2167"/>
        <v>26.96</v>
      </c>
      <c r="L7755" s="37">
        <f t="shared" si="2168"/>
        <v>0</v>
      </c>
      <c r="M7755" s="37">
        <v>0</v>
      </c>
      <c r="N7755" s="37">
        <f t="shared" si="2169"/>
        <v>0</v>
      </c>
      <c r="O7755" s="37">
        <v>0</v>
      </c>
      <c r="P7755" s="37">
        <v>0</v>
      </c>
      <c r="Q7755" s="21">
        <f t="shared" si="2170"/>
        <v>39.790999999999997</v>
      </c>
      <c r="R7755" s="21">
        <f t="shared" si="2179"/>
        <v>323.20833333334059</v>
      </c>
      <c r="S7755" s="21">
        <f t="shared" si="2180"/>
        <v>-19.920497049231194</v>
      </c>
      <c r="T7755" s="21">
        <f t="shared" si="2171"/>
        <v>86.147999999999996</v>
      </c>
      <c r="U7755" s="37">
        <f>VLOOKUP(Time_Zone, 'LSTM LookUp'!$B$5:$D$8, 3, FALSE)</f>
        <v>-75</v>
      </c>
      <c r="V7755" s="21">
        <f t="shared" si="2181"/>
        <v>13.907200472365737</v>
      </c>
      <c r="W7755" s="21">
        <f t="shared" si="2172"/>
        <v>74.624800118091457</v>
      </c>
      <c r="X7755" s="21">
        <f t="shared" si="2173"/>
        <v>0</v>
      </c>
      <c r="Y7755" s="21">
        <f t="shared" si="2174"/>
        <v>0</v>
      </c>
      <c r="Z7755" s="21">
        <f t="shared" si="2182"/>
        <v>0</v>
      </c>
      <c r="AA7755" s="21">
        <f t="shared" si="2175"/>
        <v>0</v>
      </c>
      <c r="AB7755" s="21">
        <f t="shared" si="2176"/>
        <v>0</v>
      </c>
      <c r="AC7755" s="21">
        <f t="shared" si="2177"/>
        <v>0</v>
      </c>
      <c r="AD7755" s="21">
        <f t="shared" si="2183"/>
        <v>0</v>
      </c>
      <c r="AE7755" s="21" t="str">
        <f t="shared" si="2178"/>
        <v>11/19/6:00</v>
      </c>
    </row>
    <row r="7756" spans="2:31">
      <c r="B7756" s="37">
        <v>11</v>
      </c>
      <c r="C7756" s="38">
        <v>19</v>
      </c>
      <c r="D7756" s="39">
        <v>7</v>
      </c>
      <c r="E7756" s="17">
        <v>-2.8</v>
      </c>
      <c r="F7756" s="17">
        <v>0</v>
      </c>
      <c r="G7756" s="17">
        <v>0</v>
      </c>
      <c r="H7756" s="37">
        <f t="shared" si="2166"/>
        <v>26.96</v>
      </c>
      <c r="I7756" s="37">
        <f>IF(H7756&lt;'Roof Calculator'!$G$8, 1, 0)</f>
        <v>1</v>
      </c>
      <c r="J7756" s="37">
        <f>IF(H7756&gt;='Roof Calculator'!$G$8, 1, 0)</f>
        <v>0</v>
      </c>
      <c r="K7756" s="37">
        <f t="shared" si="2167"/>
        <v>26.96</v>
      </c>
      <c r="L7756" s="37">
        <f t="shared" si="2168"/>
        <v>0</v>
      </c>
      <c r="M7756" s="37">
        <v>0</v>
      </c>
      <c r="N7756" s="37">
        <f t="shared" si="2169"/>
        <v>0</v>
      </c>
      <c r="O7756" s="37">
        <v>0</v>
      </c>
      <c r="P7756" s="37">
        <v>0</v>
      </c>
      <c r="Q7756" s="21">
        <f t="shared" si="2170"/>
        <v>39.790999999999997</v>
      </c>
      <c r="R7756" s="21">
        <f t="shared" si="2179"/>
        <v>323.25000000000728</v>
      </c>
      <c r="S7756" s="21">
        <f t="shared" si="2180"/>
        <v>-19.929479475845703</v>
      </c>
      <c r="T7756" s="21">
        <f t="shared" si="2171"/>
        <v>86.147999999999996</v>
      </c>
      <c r="U7756" s="37">
        <f>VLOOKUP(Time_Zone, 'LSTM LookUp'!$B$5:$D$8, 3, FALSE)</f>
        <v>-75</v>
      </c>
      <c r="V7756" s="21">
        <f t="shared" si="2181"/>
        <v>13.896522621340011</v>
      </c>
      <c r="W7756" s="21">
        <f t="shared" si="2172"/>
        <v>89.622130655335013</v>
      </c>
      <c r="X7756" s="21">
        <f t="shared" si="2173"/>
        <v>0</v>
      </c>
      <c r="Y7756" s="21">
        <f t="shared" si="2174"/>
        <v>0</v>
      </c>
      <c r="Z7756" s="21">
        <f t="shared" si="2182"/>
        <v>0</v>
      </c>
      <c r="AA7756" s="21">
        <f t="shared" si="2175"/>
        <v>0</v>
      </c>
      <c r="AB7756" s="21">
        <f t="shared" si="2176"/>
        <v>0</v>
      </c>
      <c r="AC7756" s="21">
        <f t="shared" si="2177"/>
        <v>0</v>
      </c>
      <c r="AD7756" s="21">
        <f t="shared" si="2183"/>
        <v>0</v>
      </c>
      <c r="AE7756" s="21" t="str">
        <f t="shared" si="2178"/>
        <v>11/19/7:00</v>
      </c>
    </row>
    <row r="7757" spans="2:31">
      <c r="B7757" s="37">
        <v>11</v>
      </c>
      <c r="C7757" s="38">
        <v>19</v>
      </c>
      <c r="D7757" s="39">
        <v>8</v>
      </c>
      <c r="E7757" s="17">
        <v>-1.7</v>
      </c>
      <c r="F7757" s="17">
        <v>4</v>
      </c>
      <c r="G7757" s="17">
        <v>1</v>
      </c>
      <c r="H7757" s="37">
        <f t="shared" si="2166"/>
        <v>28.94</v>
      </c>
      <c r="I7757" s="37">
        <f>IF(H7757&lt;'Roof Calculator'!$G$8, 1, 0)</f>
        <v>1</v>
      </c>
      <c r="J7757" s="37">
        <f>IF(H7757&gt;='Roof Calculator'!$G$8, 1, 0)</f>
        <v>0</v>
      </c>
      <c r="K7757" s="37">
        <f t="shared" si="2167"/>
        <v>28.94</v>
      </c>
      <c r="L7757" s="37">
        <f t="shared" si="2168"/>
        <v>0</v>
      </c>
      <c r="M7757" s="37">
        <v>0</v>
      </c>
      <c r="N7757" s="37">
        <f t="shared" si="2169"/>
        <v>4</v>
      </c>
      <c r="O7757" s="37">
        <v>0</v>
      </c>
      <c r="P7757" s="37">
        <v>0</v>
      </c>
      <c r="Q7757" s="21">
        <f t="shared" si="2170"/>
        <v>39.790999999999997</v>
      </c>
      <c r="R7757" s="21">
        <f t="shared" si="2179"/>
        <v>323.29166666667396</v>
      </c>
      <c r="S7757" s="21">
        <f t="shared" si="2180"/>
        <v>-19.938451725006306</v>
      </c>
      <c r="T7757" s="21">
        <f t="shared" si="2171"/>
        <v>86.147999999999996</v>
      </c>
      <c r="U7757" s="37">
        <f>VLOOKUP(Time_Zone, 'LSTM LookUp'!$B$5:$D$8, 3, FALSE)</f>
        <v>-75</v>
      </c>
      <c r="V7757" s="21">
        <f t="shared" si="2181"/>
        <v>13.885824153974315</v>
      </c>
      <c r="W7757" s="21">
        <f t="shared" si="2172"/>
        <v>104.61945603849361</v>
      </c>
      <c r="X7757" s="21">
        <f t="shared" si="2173"/>
        <v>-0.40055676331713563</v>
      </c>
      <c r="Y7757" s="21">
        <f t="shared" si="2174"/>
        <v>3.5994432366828644</v>
      </c>
      <c r="Z7757" s="21">
        <f t="shared" si="2182"/>
        <v>1.1409606394985072</v>
      </c>
      <c r="AA7757" s="21">
        <f t="shared" si="2175"/>
        <v>1.1409606394985072</v>
      </c>
      <c r="AB7757" s="21">
        <f t="shared" si="2176"/>
        <v>0</v>
      </c>
      <c r="AC7757" s="21">
        <f t="shared" si="2177"/>
        <v>0</v>
      </c>
      <c r="AD7757" s="21">
        <f t="shared" si="2183"/>
        <v>0</v>
      </c>
      <c r="AE7757" s="21" t="str">
        <f t="shared" si="2178"/>
        <v>11/19/8:00</v>
      </c>
    </row>
    <row r="7758" spans="2:31">
      <c r="B7758" s="37">
        <v>11</v>
      </c>
      <c r="C7758" s="38">
        <v>19</v>
      </c>
      <c r="D7758" s="39">
        <v>9</v>
      </c>
      <c r="E7758" s="17">
        <v>-1.1000000000000001</v>
      </c>
      <c r="F7758" s="17">
        <v>44</v>
      </c>
      <c r="G7758" s="17">
        <v>24</v>
      </c>
      <c r="H7758" s="37">
        <f t="shared" si="2166"/>
        <v>30.02</v>
      </c>
      <c r="I7758" s="37">
        <f>IF(H7758&lt;'Roof Calculator'!$G$8, 1, 0)</f>
        <v>1</v>
      </c>
      <c r="J7758" s="37">
        <f>IF(H7758&gt;='Roof Calculator'!$G$8, 1, 0)</f>
        <v>0</v>
      </c>
      <c r="K7758" s="37">
        <f t="shared" si="2167"/>
        <v>30.02</v>
      </c>
      <c r="L7758" s="37">
        <f t="shared" si="2168"/>
        <v>0</v>
      </c>
      <c r="M7758" s="37">
        <v>0</v>
      </c>
      <c r="N7758" s="37">
        <f t="shared" si="2169"/>
        <v>44</v>
      </c>
      <c r="O7758" s="37">
        <v>0</v>
      </c>
      <c r="P7758" s="37">
        <v>0</v>
      </c>
      <c r="Q7758" s="21">
        <f t="shared" si="2170"/>
        <v>39.790999999999997</v>
      </c>
      <c r="R7758" s="21">
        <f t="shared" si="2179"/>
        <v>323.33333333334065</v>
      </c>
      <c r="S7758" s="21">
        <f t="shared" si="2180"/>
        <v>-19.947413790582676</v>
      </c>
      <c r="T7758" s="21">
        <f t="shared" si="2171"/>
        <v>86.147999999999996</v>
      </c>
      <c r="U7758" s="37">
        <f>VLOOKUP(Time_Zone, 'LSTM LookUp'!$B$5:$D$8, 3, FALSE)</f>
        <v>-75</v>
      </c>
      <c r="V7758" s="21">
        <f t="shared" si="2181"/>
        <v>13.875105085999273</v>
      </c>
      <c r="W7758" s="21">
        <f t="shared" si="2172"/>
        <v>119.61677627149982</v>
      </c>
      <c r="X7758" s="21">
        <f t="shared" si="2173"/>
        <v>-13.806914722245232</v>
      </c>
      <c r="Y7758" s="21">
        <f t="shared" si="2174"/>
        <v>30.193085277754768</v>
      </c>
      <c r="Z7758" s="21">
        <f t="shared" si="2182"/>
        <v>9.5706806919081444</v>
      </c>
      <c r="AA7758" s="21">
        <f t="shared" si="2175"/>
        <v>9.5706806919081444</v>
      </c>
      <c r="AB7758" s="21">
        <f t="shared" si="2176"/>
        <v>0</v>
      </c>
      <c r="AC7758" s="21">
        <f t="shared" si="2177"/>
        <v>0</v>
      </c>
      <c r="AD7758" s="21">
        <f t="shared" si="2183"/>
        <v>0</v>
      </c>
      <c r="AE7758" s="21" t="str">
        <f t="shared" si="2178"/>
        <v>11/19/9:00</v>
      </c>
    </row>
    <row r="7759" spans="2:31">
      <c r="B7759" s="37">
        <v>11</v>
      </c>
      <c r="C7759" s="38">
        <v>19</v>
      </c>
      <c r="D7759" s="39">
        <v>10</v>
      </c>
      <c r="E7759" s="17">
        <v>1.1000000000000001</v>
      </c>
      <c r="F7759" s="17">
        <v>116</v>
      </c>
      <c r="G7759" s="17">
        <v>12</v>
      </c>
      <c r="H7759" s="37">
        <f t="shared" si="2166"/>
        <v>33.979999999999997</v>
      </c>
      <c r="I7759" s="37">
        <f>IF(H7759&lt;'Roof Calculator'!$G$8, 1, 0)</f>
        <v>1</v>
      </c>
      <c r="J7759" s="37">
        <f>IF(H7759&gt;='Roof Calculator'!$G$8, 1, 0)</f>
        <v>0</v>
      </c>
      <c r="K7759" s="37">
        <f t="shared" si="2167"/>
        <v>33.979999999999997</v>
      </c>
      <c r="L7759" s="37">
        <f t="shared" si="2168"/>
        <v>0</v>
      </c>
      <c r="M7759" s="37">
        <v>0</v>
      </c>
      <c r="N7759" s="37">
        <f t="shared" si="2169"/>
        <v>116</v>
      </c>
      <c r="O7759" s="37">
        <v>0</v>
      </c>
      <c r="P7759" s="37">
        <v>0</v>
      </c>
      <c r="Q7759" s="21">
        <f t="shared" si="2170"/>
        <v>39.790999999999997</v>
      </c>
      <c r="R7759" s="21">
        <f t="shared" si="2179"/>
        <v>323.37500000000733</v>
      </c>
      <c r="S7759" s="21">
        <f t="shared" si="2180"/>
        <v>-19.956365666449017</v>
      </c>
      <c r="T7759" s="21">
        <f t="shared" si="2171"/>
        <v>86.147999999999996</v>
      </c>
      <c r="U7759" s="37">
        <f>VLOOKUP(Time_Zone, 'LSTM LookUp'!$B$5:$D$8, 3, FALSE)</f>
        <v>-75</v>
      </c>
      <c r="V7759" s="21">
        <f t="shared" si="2181"/>
        <v>13.864365433183796</v>
      </c>
      <c r="W7759" s="21">
        <f t="shared" si="2172"/>
        <v>134.61409135829595</v>
      </c>
      <c r="X7759" s="21">
        <f t="shared" si="2173"/>
        <v>-8.7082067867019095</v>
      </c>
      <c r="Y7759" s="21">
        <f t="shared" si="2174"/>
        <v>107.29179321329809</v>
      </c>
      <c r="Z7759" s="21">
        <f t="shared" si="2182"/>
        <v>34.009624530265057</v>
      </c>
      <c r="AA7759" s="21">
        <f t="shared" si="2175"/>
        <v>34.009624530265057</v>
      </c>
      <c r="AB7759" s="21">
        <f t="shared" si="2176"/>
        <v>0</v>
      </c>
      <c r="AC7759" s="21">
        <f t="shared" si="2177"/>
        <v>0</v>
      </c>
      <c r="AD7759" s="21">
        <f t="shared" si="2183"/>
        <v>0</v>
      </c>
      <c r="AE7759" s="21" t="str">
        <f t="shared" si="2178"/>
        <v>11/19/10:00</v>
      </c>
    </row>
    <row r="7760" spans="2:31">
      <c r="B7760" s="37">
        <v>11</v>
      </c>
      <c r="C7760" s="38">
        <v>19</v>
      </c>
      <c r="D7760" s="39">
        <v>11</v>
      </c>
      <c r="E7760" s="17">
        <v>3.3</v>
      </c>
      <c r="F7760" s="17">
        <v>206</v>
      </c>
      <c r="G7760" s="17">
        <v>6</v>
      </c>
      <c r="H7760" s="37">
        <f t="shared" si="2166"/>
        <v>37.94</v>
      </c>
      <c r="I7760" s="37">
        <f>IF(H7760&lt;'Roof Calculator'!$G$8, 1, 0)</f>
        <v>1</v>
      </c>
      <c r="J7760" s="37">
        <f>IF(H7760&gt;='Roof Calculator'!$G$8, 1, 0)</f>
        <v>0</v>
      </c>
      <c r="K7760" s="37">
        <f t="shared" si="2167"/>
        <v>37.94</v>
      </c>
      <c r="L7760" s="37">
        <f t="shared" si="2168"/>
        <v>0</v>
      </c>
      <c r="M7760" s="37">
        <v>0</v>
      </c>
      <c r="N7760" s="37">
        <f t="shared" si="2169"/>
        <v>206</v>
      </c>
      <c r="O7760" s="37">
        <v>0</v>
      </c>
      <c r="P7760" s="37">
        <v>0</v>
      </c>
      <c r="Q7760" s="21">
        <f t="shared" si="2170"/>
        <v>39.790999999999997</v>
      </c>
      <c r="R7760" s="21">
        <f t="shared" si="2179"/>
        <v>323.41666666667402</v>
      </c>
      <c r="S7760" s="21">
        <f t="shared" si="2180"/>
        <v>-19.965307346484142</v>
      </c>
      <c r="T7760" s="21">
        <f t="shared" si="2171"/>
        <v>86.147999999999996</v>
      </c>
      <c r="U7760" s="37">
        <f>VLOOKUP(Time_Zone, 'LSTM LookUp'!$B$5:$D$8, 3, FALSE)</f>
        <v>-75</v>
      </c>
      <c r="V7760" s="21">
        <f t="shared" si="2181"/>
        <v>13.853605211335045</v>
      </c>
      <c r="W7760" s="21">
        <f t="shared" si="2172"/>
        <v>149.61140130283377</v>
      </c>
      <c r="X7760" s="21">
        <f t="shared" si="2173"/>
        <v>-5.0490499989066819</v>
      </c>
      <c r="Y7760" s="21">
        <f t="shared" si="2174"/>
        <v>200.9509500010933</v>
      </c>
      <c r="Z7760" s="21">
        <f t="shared" si="2182"/>
        <v>63.697941416177109</v>
      </c>
      <c r="AA7760" s="21">
        <f t="shared" si="2175"/>
        <v>63.697941416177109</v>
      </c>
      <c r="AB7760" s="21">
        <f t="shared" si="2176"/>
        <v>0</v>
      </c>
      <c r="AC7760" s="21">
        <f t="shared" si="2177"/>
        <v>0</v>
      </c>
      <c r="AD7760" s="21">
        <f t="shared" si="2183"/>
        <v>0</v>
      </c>
      <c r="AE7760" s="21" t="str">
        <f t="shared" si="2178"/>
        <v>11/19/11:00</v>
      </c>
    </row>
    <row r="7761" spans="2:31">
      <c r="B7761" s="37">
        <v>11</v>
      </c>
      <c r="C7761" s="38">
        <v>19</v>
      </c>
      <c r="D7761" s="39">
        <v>12</v>
      </c>
      <c r="E7761" s="17">
        <v>6.7</v>
      </c>
      <c r="F7761" s="17">
        <v>128</v>
      </c>
      <c r="G7761" s="17">
        <v>674</v>
      </c>
      <c r="H7761" s="37">
        <f t="shared" si="2166"/>
        <v>44.06</v>
      </c>
      <c r="I7761" s="37">
        <f>IF(H7761&lt;'Roof Calculator'!$G$8, 1, 0)</f>
        <v>1</v>
      </c>
      <c r="J7761" s="37">
        <f>IF(H7761&gt;='Roof Calculator'!$G$8, 1, 0)</f>
        <v>0</v>
      </c>
      <c r="K7761" s="37">
        <f t="shared" si="2167"/>
        <v>44.06</v>
      </c>
      <c r="L7761" s="37">
        <f t="shared" si="2168"/>
        <v>0</v>
      </c>
      <c r="M7761" s="37">
        <v>0</v>
      </c>
      <c r="N7761" s="37">
        <f t="shared" si="2169"/>
        <v>128</v>
      </c>
      <c r="O7761" s="37">
        <v>0</v>
      </c>
      <c r="P7761" s="37">
        <v>0</v>
      </c>
      <c r="Q7761" s="21">
        <f t="shared" si="2170"/>
        <v>39.790999999999997</v>
      </c>
      <c r="R7761" s="21">
        <f t="shared" si="2179"/>
        <v>323.4583333333407</v>
      </c>
      <c r="S7761" s="21">
        <f t="shared" si="2180"/>
        <v>-19.974238824571412</v>
      </c>
      <c r="T7761" s="21">
        <f t="shared" si="2171"/>
        <v>86.147999999999996</v>
      </c>
      <c r="U7761" s="37">
        <f>VLOOKUP(Time_Zone, 'LSTM LookUp'!$B$5:$D$8, 3, FALSE)</f>
        <v>-75</v>
      </c>
      <c r="V7761" s="21">
        <f t="shared" si="2181"/>
        <v>13.84282443629847</v>
      </c>
      <c r="W7761" s="21">
        <f t="shared" si="2172"/>
        <v>164.6087061090746</v>
      </c>
      <c r="X7761" s="21">
        <f t="shared" si="2173"/>
        <v>-616.63033287708674</v>
      </c>
      <c r="Y7761" s="21">
        <f t="shared" si="2174"/>
        <v>-488.63033287708674</v>
      </c>
      <c r="Z7761" s="21">
        <f t="shared" si="2182"/>
        <v>-154.8872812873114</v>
      </c>
      <c r="AA7761" s="21">
        <f t="shared" si="2175"/>
        <v>-154.8872812873114</v>
      </c>
      <c r="AB7761" s="21">
        <f t="shared" si="2176"/>
        <v>0</v>
      </c>
      <c r="AC7761" s="21">
        <f t="shared" si="2177"/>
        <v>0</v>
      </c>
      <c r="AD7761" s="21">
        <f t="shared" si="2183"/>
        <v>0</v>
      </c>
      <c r="AE7761" s="21" t="str">
        <f t="shared" si="2178"/>
        <v>11/19/12:00</v>
      </c>
    </row>
    <row r="7762" spans="2:31">
      <c r="B7762" s="37">
        <v>11</v>
      </c>
      <c r="C7762" s="38">
        <v>19</v>
      </c>
      <c r="D7762" s="39">
        <v>13</v>
      </c>
      <c r="E7762" s="17">
        <v>7.8</v>
      </c>
      <c r="F7762" s="17">
        <v>220</v>
      </c>
      <c r="G7762" s="17">
        <v>119</v>
      </c>
      <c r="H7762" s="37">
        <f t="shared" si="2166"/>
        <v>46.04</v>
      </c>
      <c r="I7762" s="37">
        <f>IF(H7762&lt;'Roof Calculator'!$G$8, 1, 0)</f>
        <v>1</v>
      </c>
      <c r="J7762" s="37">
        <f>IF(H7762&gt;='Roof Calculator'!$G$8, 1, 0)</f>
        <v>0</v>
      </c>
      <c r="K7762" s="37">
        <f t="shared" si="2167"/>
        <v>46.04</v>
      </c>
      <c r="L7762" s="37">
        <f t="shared" si="2168"/>
        <v>0</v>
      </c>
      <c r="M7762" s="37">
        <v>0</v>
      </c>
      <c r="N7762" s="37">
        <f t="shared" si="2169"/>
        <v>220</v>
      </c>
      <c r="O7762" s="37">
        <v>0</v>
      </c>
      <c r="P7762" s="37">
        <v>0</v>
      </c>
      <c r="Q7762" s="21">
        <f t="shared" si="2170"/>
        <v>39.790999999999997</v>
      </c>
      <c r="R7762" s="21">
        <f t="shared" si="2179"/>
        <v>323.50000000000739</v>
      </c>
      <c r="S7762" s="21">
        <f t="shared" si="2180"/>
        <v>-19.983160094598862</v>
      </c>
      <c r="T7762" s="21">
        <f t="shared" si="2171"/>
        <v>86.147999999999996</v>
      </c>
      <c r="U7762" s="37">
        <f>VLOOKUP(Time_Zone, 'LSTM LookUp'!$B$5:$D$8, 3, FALSE)</f>
        <v>-75</v>
      </c>
      <c r="V7762" s="21">
        <f t="shared" si="2181"/>
        <v>13.832023123957619</v>
      </c>
      <c r="W7762" s="21">
        <f t="shared" si="2172"/>
        <v>179.60600578098936</v>
      </c>
      <c r="X7762" s="21">
        <f t="shared" si="2173"/>
        <v>-111.95726307527924</v>
      </c>
      <c r="Y7762" s="21">
        <f t="shared" si="2174"/>
        <v>108.04273692472076</v>
      </c>
      <c r="Z7762" s="21">
        <f t="shared" si="2182"/>
        <v>34.247660571083912</v>
      </c>
      <c r="AA7762" s="21">
        <f t="shared" si="2175"/>
        <v>34.247660571083912</v>
      </c>
      <c r="AB7762" s="21">
        <f t="shared" si="2176"/>
        <v>0</v>
      </c>
      <c r="AC7762" s="21">
        <f t="shared" si="2177"/>
        <v>0</v>
      </c>
      <c r="AD7762" s="21">
        <f t="shared" si="2183"/>
        <v>0</v>
      </c>
      <c r="AE7762" s="21" t="str">
        <f t="shared" si="2178"/>
        <v>11/19/13:00</v>
      </c>
    </row>
    <row r="7763" spans="2:31">
      <c r="B7763" s="37">
        <v>11</v>
      </c>
      <c r="C7763" s="38">
        <v>19</v>
      </c>
      <c r="D7763" s="39">
        <v>14</v>
      </c>
      <c r="E7763" s="17">
        <v>9.4</v>
      </c>
      <c r="F7763" s="17">
        <v>123</v>
      </c>
      <c r="G7763" s="17">
        <v>673</v>
      </c>
      <c r="H7763" s="37">
        <f t="shared" si="2166"/>
        <v>48.92</v>
      </c>
      <c r="I7763" s="37">
        <f>IF(H7763&lt;'Roof Calculator'!$G$8, 1, 0)</f>
        <v>1</v>
      </c>
      <c r="J7763" s="37">
        <f>IF(H7763&gt;='Roof Calculator'!$G$8, 1, 0)</f>
        <v>0</v>
      </c>
      <c r="K7763" s="37">
        <f t="shared" si="2167"/>
        <v>48.92</v>
      </c>
      <c r="L7763" s="37">
        <f t="shared" si="2168"/>
        <v>0</v>
      </c>
      <c r="M7763" s="37">
        <v>0</v>
      </c>
      <c r="N7763" s="37">
        <f t="shared" si="2169"/>
        <v>123</v>
      </c>
      <c r="O7763" s="37">
        <v>0</v>
      </c>
      <c r="P7763" s="37">
        <v>0</v>
      </c>
      <c r="Q7763" s="21">
        <f t="shared" si="2170"/>
        <v>39.790999999999997</v>
      </c>
      <c r="R7763" s="21">
        <f t="shared" si="2179"/>
        <v>323.54166666667408</v>
      </c>
      <c r="S7763" s="21">
        <f t="shared" si="2180"/>
        <v>-19.992071150459058</v>
      </c>
      <c r="T7763" s="21">
        <f t="shared" si="2171"/>
        <v>86.147999999999996</v>
      </c>
      <c r="U7763" s="37">
        <f>VLOOKUP(Time_Zone, 'LSTM LookUp'!$B$5:$D$8, 3, FALSE)</f>
        <v>-75</v>
      </c>
      <c r="V7763" s="21">
        <f t="shared" si="2181"/>
        <v>13.821201290234319</v>
      </c>
      <c r="W7763" s="21">
        <f t="shared" si="2172"/>
        <v>194.60330032255854</v>
      </c>
      <c r="X7763" s="21">
        <f t="shared" si="2173"/>
        <v>-617.51789031053613</v>
      </c>
      <c r="Y7763" s="21">
        <f t="shared" si="2174"/>
        <v>-494.51789031053613</v>
      </c>
      <c r="Z7763" s="21">
        <f t="shared" si="2182"/>
        <v>-156.75353416383774</v>
      </c>
      <c r="AA7763" s="21">
        <f t="shared" si="2175"/>
        <v>-156.75353416383774</v>
      </c>
      <c r="AB7763" s="21">
        <f t="shared" si="2176"/>
        <v>0</v>
      </c>
      <c r="AC7763" s="21">
        <f t="shared" si="2177"/>
        <v>0</v>
      </c>
      <c r="AD7763" s="21">
        <f t="shared" si="2183"/>
        <v>0</v>
      </c>
      <c r="AE7763" s="21" t="str">
        <f t="shared" si="2178"/>
        <v>11/19/14:00</v>
      </c>
    </row>
    <row r="7764" spans="2:31">
      <c r="B7764" s="37">
        <v>11</v>
      </c>
      <c r="C7764" s="38">
        <v>19</v>
      </c>
      <c r="D7764" s="39">
        <v>15</v>
      </c>
      <c r="E7764" s="17">
        <v>10.6</v>
      </c>
      <c r="F7764" s="17">
        <v>67</v>
      </c>
      <c r="G7764" s="17">
        <v>732</v>
      </c>
      <c r="H7764" s="37">
        <f t="shared" si="2166"/>
        <v>51.08</v>
      </c>
      <c r="I7764" s="37">
        <f>IF(H7764&lt;'Roof Calculator'!$G$8, 1, 0)</f>
        <v>1</v>
      </c>
      <c r="J7764" s="37">
        <f>IF(H7764&gt;='Roof Calculator'!$G$8, 1, 0)</f>
        <v>0</v>
      </c>
      <c r="K7764" s="37">
        <f t="shared" si="2167"/>
        <v>51.08</v>
      </c>
      <c r="L7764" s="37">
        <f t="shared" si="2168"/>
        <v>0</v>
      </c>
      <c r="M7764" s="37">
        <v>0</v>
      </c>
      <c r="N7764" s="37">
        <f t="shared" si="2169"/>
        <v>67</v>
      </c>
      <c r="O7764" s="37">
        <v>0</v>
      </c>
      <c r="P7764" s="37">
        <v>0</v>
      </c>
      <c r="Q7764" s="21">
        <f t="shared" si="2170"/>
        <v>39.790999999999997</v>
      </c>
      <c r="R7764" s="21">
        <f t="shared" si="2179"/>
        <v>323.58333333334076</v>
      </c>
      <c r="S7764" s="21">
        <f t="shared" si="2180"/>
        <v>-20.000971986049258</v>
      </c>
      <c r="T7764" s="21">
        <f t="shared" si="2171"/>
        <v>86.147999999999996</v>
      </c>
      <c r="U7764" s="37">
        <f>VLOOKUP(Time_Zone, 'LSTM LookUp'!$B$5:$D$8, 3, FALSE)</f>
        <v>-75</v>
      </c>
      <c r="V7764" s="21">
        <f t="shared" si="2181"/>
        <v>13.810358951088466</v>
      </c>
      <c r="W7764" s="21">
        <f t="shared" si="2172"/>
        <v>209.60058973777211</v>
      </c>
      <c r="X7764" s="21">
        <f t="shared" si="2173"/>
        <v>-619.78887181297182</v>
      </c>
      <c r="Y7764" s="21">
        <f t="shared" si="2174"/>
        <v>-552.78887181297182</v>
      </c>
      <c r="Z7764" s="21">
        <f t="shared" si="2182"/>
        <v>-175.22441756093087</v>
      </c>
      <c r="AA7764" s="21">
        <f t="shared" si="2175"/>
        <v>-175.22441756093087</v>
      </c>
      <c r="AB7764" s="21">
        <f t="shared" si="2176"/>
        <v>0</v>
      </c>
      <c r="AC7764" s="21">
        <f t="shared" si="2177"/>
        <v>0</v>
      </c>
      <c r="AD7764" s="21">
        <f t="shared" si="2183"/>
        <v>0</v>
      </c>
      <c r="AE7764" s="21" t="str">
        <f t="shared" si="2178"/>
        <v>11/19/15:00</v>
      </c>
    </row>
    <row r="7765" spans="2:31">
      <c r="B7765" s="37">
        <v>11</v>
      </c>
      <c r="C7765" s="38">
        <v>19</v>
      </c>
      <c r="D7765" s="39">
        <v>16</v>
      </c>
      <c r="E7765" s="17">
        <v>11.1</v>
      </c>
      <c r="F7765" s="17">
        <v>68</v>
      </c>
      <c r="G7765" s="17">
        <v>609</v>
      </c>
      <c r="H7765" s="37">
        <f t="shared" si="2166"/>
        <v>51.98</v>
      </c>
      <c r="I7765" s="37">
        <f>IF(H7765&lt;'Roof Calculator'!$G$8, 1, 0)</f>
        <v>1</v>
      </c>
      <c r="J7765" s="37">
        <f>IF(H7765&gt;='Roof Calculator'!$G$8, 1, 0)</f>
        <v>0</v>
      </c>
      <c r="K7765" s="37">
        <f t="shared" si="2167"/>
        <v>51.98</v>
      </c>
      <c r="L7765" s="37">
        <f t="shared" si="2168"/>
        <v>0</v>
      </c>
      <c r="M7765" s="37">
        <v>0</v>
      </c>
      <c r="N7765" s="37">
        <f t="shared" si="2169"/>
        <v>68</v>
      </c>
      <c r="O7765" s="37">
        <v>0</v>
      </c>
      <c r="P7765" s="37">
        <v>0</v>
      </c>
      <c r="Q7765" s="21">
        <f t="shared" si="2170"/>
        <v>39.790999999999997</v>
      </c>
      <c r="R7765" s="21">
        <f t="shared" si="2179"/>
        <v>323.62500000000745</v>
      </c>
      <c r="S7765" s="21">
        <f t="shared" si="2180"/>
        <v>-20.009862595271294</v>
      </c>
      <c r="T7765" s="21">
        <f t="shared" si="2171"/>
        <v>86.147999999999996</v>
      </c>
      <c r="U7765" s="37">
        <f>VLOOKUP(Time_Zone, 'LSTM LookUp'!$B$5:$D$8, 3, FALSE)</f>
        <v>-75</v>
      </c>
      <c r="V7765" s="21">
        <f t="shared" si="2181"/>
        <v>13.799496122518121</v>
      </c>
      <c r="W7765" s="21">
        <f t="shared" si="2172"/>
        <v>224.59787403062953</v>
      </c>
      <c r="X7765" s="21">
        <f t="shared" si="2173"/>
        <v>-446.4542279248422</v>
      </c>
      <c r="Y7765" s="21">
        <f t="shared" si="2174"/>
        <v>-378.4542279248422</v>
      </c>
      <c r="Z7765" s="21">
        <f t="shared" si="2182"/>
        <v>-119.96338031211089</v>
      </c>
      <c r="AA7765" s="21">
        <f t="shared" si="2175"/>
        <v>-119.96338031211089</v>
      </c>
      <c r="AB7765" s="21">
        <f t="shared" si="2176"/>
        <v>0</v>
      </c>
      <c r="AC7765" s="21">
        <f t="shared" si="2177"/>
        <v>0</v>
      </c>
      <c r="AD7765" s="21">
        <f t="shared" si="2183"/>
        <v>0</v>
      </c>
      <c r="AE7765" s="21" t="str">
        <f t="shared" si="2178"/>
        <v>11/19/16:00</v>
      </c>
    </row>
    <row r="7766" spans="2:31">
      <c r="B7766" s="37">
        <v>11</v>
      </c>
      <c r="C7766" s="38">
        <v>19</v>
      </c>
      <c r="D7766" s="39">
        <v>17</v>
      </c>
      <c r="E7766" s="17">
        <v>10.6</v>
      </c>
      <c r="F7766" s="17">
        <v>58</v>
      </c>
      <c r="G7766" s="17">
        <v>298</v>
      </c>
      <c r="H7766" s="37">
        <f t="shared" ref="H7766:H7829" si="2184">E7766*9/5+32</f>
        <v>51.08</v>
      </c>
      <c r="I7766" s="37">
        <f>IF(H7766&lt;'Roof Calculator'!$G$8, 1, 0)</f>
        <v>1</v>
      </c>
      <c r="J7766" s="37">
        <f>IF(H7766&gt;='Roof Calculator'!$G$8, 1, 0)</f>
        <v>0</v>
      </c>
      <c r="K7766" s="37">
        <f t="shared" ref="K7766:K7829" si="2185">I7766*H7766</f>
        <v>51.08</v>
      </c>
      <c r="L7766" s="37">
        <f t="shared" ref="L7766:L7829" si="2186">J7766*H7766</f>
        <v>0</v>
      </c>
      <c r="M7766" s="37">
        <v>0</v>
      </c>
      <c r="N7766" s="37">
        <f t="shared" ref="N7766:N7829" si="2187">F7766*(180-M7766)/180</f>
        <v>58</v>
      </c>
      <c r="O7766" s="37">
        <v>0</v>
      </c>
      <c r="P7766" s="37">
        <v>0</v>
      </c>
      <c r="Q7766" s="21">
        <f t="shared" ref="Q7766:Q7829" si="2188">Latitude</f>
        <v>39.790999999999997</v>
      </c>
      <c r="R7766" s="21">
        <f t="shared" si="2179"/>
        <v>323.66666666667413</v>
      </c>
      <c r="S7766" s="21">
        <f t="shared" si="2180"/>
        <v>-20.018742972031678</v>
      </c>
      <c r="T7766" s="21">
        <f t="shared" ref="T7766:T7829" si="2189">Longitude</f>
        <v>86.147999999999996</v>
      </c>
      <c r="U7766" s="37">
        <f>VLOOKUP(Time_Zone, 'LSTM LookUp'!$B$5:$D$8, 3, FALSE)</f>
        <v>-75</v>
      </c>
      <c r="V7766" s="21">
        <f t="shared" si="2181"/>
        <v>13.788612820559402</v>
      </c>
      <c r="W7766" s="21">
        <f t="shared" ref="W7766:W7829" si="2190">15*((D7766+(4*(T7766-U7766)+V7766)/60)-12)</f>
        <v>239.59515320513987</v>
      </c>
      <c r="X7766" s="21">
        <f t="shared" ref="X7766:X7829" si="2191">G7766*(SIN(S7766*PI()/180)*SIN(Q7766*PI()/180)*COS(O7766*PI()/180)-SIN(S7766*PI()/180)*COS(Q7766*PI()/180)*SIN(O7766*PI()/180)*COS(P7766*PI()/180)+COS(S7766*PI()/180)*COS(Q7766*PI()/180)*COS(O7766*PI()/180)*COS(W7766*PI()/180)+COS(S7766*PI()/180)*SIN(Q7766*PI()/180)*SIN(O7766*PI()/180)*COS(P7766*PI()/180)*COS(W7766*PI()/180)+COS(S7766*PI()/180)*SIN(P7766*PI()/180)*SIN(W7766*PI()/180)*SIN(O7766*PI()/180))</f>
        <v>-174.17327252694193</v>
      </c>
      <c r="Y7766" s="21">
        <f t="shared" ref="Y7766:Y7829" si="2192">X7766+N7766</f>
        <v>-116.17327252694193</v>
      </c>
      <c r="Z7766" s="21">
        <f t="shared" si="2182"/>
        <v>-36.82489835209271</v>
      </c>
      <c r="AA7766" s="21">
        <f t="shared" ref="AA7766:AA7829" si="2193">Z7766*I7766</f>
        <v>-36.82489835209271</v>
      </c>
      <c r="AB7766" s="21">
        <f t="shared" ref="AB7766:AB7829" si="2194">Z7766*J7766</f>
        <v>0</v>
      </c>
      <c r="AC7766" s="21">
        <f t="shared" ref="AC7766:AC7829" si="2195">L7766</f>
        <v>0</v>
      </c>
      <c r="AD7766" s="21">
        <f t="shared" si="2183"/>
        <v>0</v>
      </c>
      <c r="AE7766" s="21" t="str">
        <f t="shared" ref="AE7766:AE7829" si="2196">CONCATENATE(B7766, "/", C7766, "/", D7766,":00")</f>
        <v>11/19/17:00</v>
      </c>
    </row>
    <row r="7767" spans="2:31">
      <c r="B7767" s="37">
        <v>11</v>
      </c>
      <c r="C7767" s="38">
        <v>19</v>
      </c>
      <c r="D7767" s="39">
        <v>18</v>
      </c>
      <c r="E7767" s="17">
        <v>6.7</v>
      </c>
      <c r="F7767" s="17">
        <v>14</v>
      </c>
      <c r="G7767" s="17">
        <v>33</v>
      </c>
      <c r="H7767" s="37">
        <f t="shared" si="2184"/>
        <v>44.06</v>
      </c>
      <c r="I7767" s="37">
        <f>IF(H7767&lt;'Roof Calculator'!$G$8, 1, 0)</f>
        <v>1</v>
      </c>
      <c r="J7767" s="37">
        <f>IF(H7767&gt;='Roof Calculator'!$G$8, 1, 0)</f>
        <v>0</v>
      </c>
      <c r="K7767" s="37">
        <f t="shared" si="2185"/>
        <v>44.06</v>
      </c>
      <c r="L7767" s="37">
        <f t="shared" si="2186"/>
        <v>0</v>
      </c>
      <c r="M7767" s="37">
        <v>0</v>
      </c>
      <c r="N7767" s="37">
        <f t="shared" si="2187"/>
        <v>14</v>
      </c>
      <c r="O7767" s="37">
        <v>0</v>
      </c>
      <c r="P7767" s="37">
        <v>0</v>
      </c>
      <c r="Q7767" s="21">
        <f t="shared" si="2188"/>
        <v>39.790999999999997</v>
      </c>
      <c r="R7767" s="21">
        <f t="shared" ref="R7767:R7830" si="2197">R7766+1/24</f>
        <v>323.70833333334082</v>
      </c>
      <c r="S7767" s="21">
        <f t="shared" ref="S7767:S7830" si="2198">ASIN(SIN(23.45*PI()/180)*SIN((360/365*(R7767-81))*PI()/180))*180/PI()</f>
        <v>-20.027613110241578</v>
      </c>
      <c r="T7767" s="21">
        <f t="shared" si="2189"/>
        <v>86.147999999999996</v>
      </c>
      <c r="U7767" s="37">
        <f>VLOOKUP(Time_Zone, 'LSTM LookUp'!$B$5:$D$8, 3, FALSE)</f>
        <v>-75</v>
      </c>
      <c r="V7767" s="21">
        <f t="shared" ref="V7767:V7830" si="2199">9.87*SIN(2*(360/365*(R7767-81))*PI()/180)-7.53*COS((360/365*(R7767-81))*PI()/180)-1.5*SIN((360/365*(R7767-81))*PI()/180)</f>
        <v>13.777709061286467</v>
      </c>
      <c r="W7767" s="21">
        <f t="shared" si="2190"/>
        <v>254.59242726532162</v>
      </c>
      <c r="X7767" s="21">
        <f t="shared" si="2191"/>
        <v>-13.562362989257366</v>
      </c>
      <c r="Y7767" s="21">
        <f t="shared" si="2192"/>
        <v>0.43763701074263395</v>
      </c>
      <c r="Z7767" s="21">
        <f t="shared" ref="Z7767:Z7830" si="2200">Y7767/10.764*3.412</f>
        <v>0.138723288800991</v>
      </c>
      <c r="AA7767" s="21">
        <f t="shared" si="2193"/>
        <v>0.138723288800991</v>
      </c>
      <c r="AB7767" s="21">
        <f t="shared" si="2194"/>
        <v>0</v>
      </c>
      <c r="AC7767" s="21">
        <f t="shared" si="2195"/>
        <v>0</v>
      </c>
      <c r="AD7767" s="21">
        <f t="shared" ref="AD7767:AD7830" si="2201">AB7767</f>
        <v>0</v>
      </c>
      <c r="AE7767" s="21" t="str">
        <f t="shared" si="2196"/>
        <v>11/19/18:00</v>
      </c>
    </row>
    <row r="7768" spans="2:31">
      <c r="B7768" s="37">
        <v>11</v>
      </c>
      <c r="C7768" s="38">
        <v>19</v>
      </c>
      <c r="D7768" s="39">
        <v>19</v>
      </c>
      <c r="E7768" s="17">
        <v>7.2</v>
      </c>
      <c r="F7768" s="17">
        <v>0</v>
      </c>
      <c r="G7768" s="17">
        <v>0</v>
      </c>
      <c r="H7768" s="37">
        <f t="shared" si="2184"/>
        <v>44.96</v>
      </c>
      <c r="I7768" s="37">
        <f>IF(H7768&lt;'Roof Calculator'!$G$8, 1, 0)</f>
        <v>1</v>
      </c>
      <c r="J7768" s="37">
        <f>IF(H7768&gt;='Roof Calculator'!$G$8, 1, 0)</f>
        <v>0</v>
      </c>
      <c r="K7768" s="37">
        <f t="shared" si="2185"/>
        <v>44.96</v>
      </c>
      <c r="L7768" s="37">
        <f t="shared" si="2186"/>
        <v>0</v>
      </c>
      <c r="M7768" s="37">
        <v>0</v>
      </c>
      <c r="N7768" s="37">
        <f t="shared" si="2187"/>
        <v>0</v>
      </c>
      <c r="O7768" s="37">
        <v>0</v>
      </c>
      <c r="P7768" s="37">
        <v>0</v>
      </c>
      <c r="Q7768" s="21">
        <f t="shared" si="2188"/>
        <v>39.790999999999997</v>
      </c>
      <c r="R7768" s="21">
        <f t="shared" si="2197"/>
        <v>323.7500000000075</v>
      </c>
      <c r="S7768" s="21">
        <f t="shared" si="2198"/>
        <v>-20.036473003816795</v>
      </c>
      <c r="T7768" s="21">
        <f t="shared" si="2189"/>
        <v>86.147999999999996</v>
      </c>
      <c r="U7768" s="37">
        <f>VLOOKUP(Time_Zone, 'LSTM LookUp'!$B$5:$D$8, 3, FALSE)</f>
        <v>-75</v>
      </c>
      <c r="V7768" s="21">
        <f t="shared" si="2199"/>
        <v>13.766784860811558</v>
      </c>
      <c r="W7768" s="21">
        <f t="shared" si="2190"/>
        <v>269.58969621520288</v>
      </c>
      <c r="X7768" s="21">
        <f t="shared" si="2191"/>
        <v>0</v>
      </c>
      <c r="Y7768" s="21">
        <f t="shared" si="2192"/>
        <v>0</v>
      </c>
      <c r="Z7768" s="21">
        <f t="shared" si="2200"/>
        <v>0</v>
      </c>
      <c r="AA7768" s="21">
        <f t="shared" si="2193"/>
        <v>0</v>
      </c>
      <c r="AB7768" s="21">
        <f t="shared" si="2194"/>
        <v>0</v>
      </c>
      <c r="AC7768" s="21">
        <f t="shared" si="2195"/>
        <v>0</v>
      </c>
      <c r="AD7768" s="21">
        <f t="shared" si="2201"/>
        <v>0</v>
      </c>
      <c r="AE7768" s="21" t="str">
        <f t="shared" si="2196"/>
        <v>11/19/19:00</v>
      </c>
    </row>
    <row r="7769" spans="2:31">
      <c r="B7769" s="37">
        <v>11</v>
      </c>
      <c r="C7769" s="38">
        <v>19</v>
      </c>
      <c r="D7769" s="39">
        <v>20</v>
      </c>
      <c r="E7769" s="17">
        <v>7.8</v>
      </c>
      <c r="F7769" s="17">
        <v>0</v>
      </c>
      <c r="G7769" s="17">
        <v>0</v>
      </c>
      <c r="H7769" s="37">
        <f t="shared" si="2184"/>
        <v>46.04</v>
      </c>
      <c r="I7769" s="37">
        <f>IF(H7769&lt;'Roof Calculator'!$G$8, 1, 0)</f>
        <v>1</v>
      </c>
      <c r="J7769" s="37">
        <f>IF(H7769&gt;='Roof Calculator'!$G$8, 1, 0)</f>
        <v>0</v>
      </c>
      <c r="K7769" s="37">
        <f t="shared" si="2185"/>
        <v>46.04</v>
      </c>
      <c r="L7769" s="37">
        <f t="shared" si="2186"/>
        <v>0</v>
      </c>
      <c r="M7769" s="37">
        <v>0</v>
      </c>
      <c r="N7769" s="37">
        <f t="shared" si="2187"/>
        <v>0</v>
      </c>
      <c r="O7769" s="37">
        <v>0</v>
      </c>
      <c r="P7769" s="37">
        <v>0</v>
      </c>
      <c r="Q7769" s="21">
        <f t="shared" si="2188"/>
        <v>39.790999999999997</v>
      </c>
      <c r="R7769" s="21">
        <f t="shared" si="2197"/>
        <v>323.79166666667419</v>
      </c>
      <c r="S7769" s="21">
        <f t="shared" si="2198"/>
        <v>-20.045322646677857</v>
      </c>
      <c r="T7769" s="21">
        <f t="shared" si="2189"/>
        <v>86.147999999999996</v>
      </c>
      <c r="U7769" s="37">
        <f>VLOOKUP(Time_Zone, 'LSTM LookUp'!$B$5:$D$8, 3, FALSE)</f>
        <v>-75</v>
      </c>
      <c r="V7769" s="21">
        <f t="shared" si="2199"/>
        <v>13.755840235284825</v>
      </c>
      <c r="W7769" s="21">
        <f t="shared" si="2190"/>
        <v>284.58696005882121</v>
      </c>
      <c r="X7769" s="21">
        <f t="shared" si="2191"/>
        <v>0</v>
      </c>
      <c r="Y7769" s="21">
        <f t="shared" si="2192"/>
        <v>0</v>
      </c>
      <c r="Z7769" s="21">
        <f t="shared" si="2200"/>
        <v>0</v>
      </c>
      <c r="AA7769" s="21">
        <f t="shared" si="2193"/>
        <v>0</v>
      </c>
      <c r="AB7769" s="21">
        <f t="shared" si="2194"/>
        <v>0</v>
      </c>
      <c r="AC7769" s="21">
        <f t="shared" si="2195"/>
        <v>0</v>
      </c>
      <c r="AD7769" s="21">
        <f t="shared" si="2201"/>
        <v>0</v>
      </c>
      <c r="AE7769" s="21" t="str">
        <f t="shared" si="2196"/>
        <v>11/19/20:00</v>
      </c>
    </row>
    <row r="7770" spans="2:31">
      <c r="B7770" s="37">
        <v>11</v>
      </c>
      <c r="C7770" s="38">
        <v>19</v>
      </c>
      <c r="D7770" s="39">
        <v>21</v>
      </c>
      <c r="E7770" s="17">
        <v>7.2</v>
      </c>
      <c r="F7770" s="17">
        <v>0</v>
      </c>
      <c r="G7770" s="17">
        <v>0</v>
      </c>
      <c r="H7770" s="37">
        <f t="shared" si="2184"/>
        <v>44.96</v>
      </c>
      <c r="I7770" s="37">
        <f>IF(H7770&lt;'Roof Calculator'!$G$8, 1, 0)</f>
        <v>1</v>
      </c>
      <c r="J7770" s="37">
        <f>IF(H7770&gt;='Roof Calculator'!$G$8, 1, 0)</f>
        <v>0</v>
      </c>
      <c r="K7770" s="37">
        <f t="shared" si="2185"/>
        <v>44.96</v>
      </c>
      <c r="L7770" s="37">
        <f t="shared" si="2186"/>
        <v>0</v>
      </c>
      <c r="M7770" s="37">
        <v>0</v>
      </c>
      <c r="N7770" s="37">
        <f t="shared" si="2187"/>
        <v>0</v>
      </c>
      <c r="O7770" s="37">
        <v>0</v>
      </c>
      <c r="P7770" s="37">
        <v>0</v>
      </c>
      <c r="Q7770" s="21">
        <f t="shared" si="2188"/>
        <v>39.790999999999997</v>
      </c>
      <c r="R7770" s="21">
        <f t="shared" si="2197"/>
        <v>323.83333333334087</v>
      </c>
      <c r="S7770" s="21">
        <f t="shared" si="2198"/>
        <v>-20.054162032749918</v>
      </c>
      <c r="T7770" s="21">
        <f t="shared" si="2189"/>
        <v>86.147999999999996</v>
      </c>
      <c r="U7770" s="37">
        <f>VLOOKUP(Time_Zone, 'LSTM LookUp'!$B$5:$D$8, 3, FALSE)</f>
        <v>-75</v>
      </c>
      <c r="V7770" s="21">
        <f t="shared" si="2199"/>
        <v>13.744875200894461</v>
      </c>
      <c r="W7770" s="21">
        <f t="shared" si="2190"/>
        <v>299.58421880022365</v>
      </c>
      <c r="X7770" s="21">
        <f t="shared" si="2191"/>
        <v>0</v>
      </c>
      <c r="Y7770" s="21">
        <f t="shared" si="2192"/>
        <v>0</v>
      </c>
      <c r="Z7770" s="21">
        <f t="shared" si="2200"/>
        <v>0</v>
      </c>
      <c r="AA7770" s="21">
        <f t="shared" si="2193"/>
        <v>0</v>
      </c>
      <c r="AB7770" s="21">
        <f t="shared" si="2194"/>
        <v>0</v>
      </c>
      <c r="AC7770" s="21">
        <f t="shared" si="2195"/>
        <v>0</v>
      </c>
      <c r="AD7770" s="21">
        <f t="shared" si="2201"/>
        <v>0</v>
      </c>
      <c r="AE7770" s="21" t="str">
        <f t="shared" si="2196"/>
        <v>11/19/21:00</v>
      </c>
    </row>
    <row r="7771" spans="2:31">
      <c r="B7771" s="37">
        <v>11</v>
      </c>
      <c r="C7771" s="38">
        <v>19</v>
      </c>
      <c r="D7771" s="39">
        <v>22</v>
      </c>
      <c r="E7771" s="17">
        <v>9.4</v>
      </c>
      <c r="F7771" s="17">
        <v>0</v>
      </c>
      <c r="G7771" s="17">
        <v>0</v>
      </c>
      <c r="H7771" s="37">
        <f t="shared" si="2184"/>
        <v>48.92</v>
      </c>
      <c r="I7771" s="37">
        <f>IF(H7771&lt;'Roof Calculator'!$G$8, 1, 0)</f>
        <v>1</v>
      </c>
      <c r="J7771" s="37">
        <f>IF(H7771&gt;='Roof Calculator'!$G$8, 1, 0)</f>
        <v>0</v>
      </c>
      <c r="K7771" s="37">
        <f t="shared" si="2185"/>
        <v>48.92</v>
      </c>
      <c r="L7771" s="37">
        <f t="shared" si="2186"/>
        <v>0</v>
      </c>
      <c r="M7771" s="37">
        <v>0</v>
      </c>
      <c r="N7771" s="37">
        <f t="shared" si="2187"/>
        <v>0</v>
      </c>
      <c r="O7771" s="37">
        <v>0</v>
      </c>
      <c r="P7771" s="37">
        <v>0</v>
      </c>
      <c r="Q7771" s="21">
        <f t="shared" si="2188"/>
        <v>39.790999999999997</v>
      </c>
      <c r="R7771" s="21">
        <f t="shared" si="2197"/>
        <v>323.87500000000756</v>
      </c>
      <c r="S7771" s="21">
        <f t="shared" si="2198"/>
        <v>-20.062991155962873</v>
      </c>
      <c r="T7771" s="21">
        <f t="shared" si="2189"/>
        <v>86.147999999999996</v>
      </c>
      <c r="U7771" s="37">
        <f>VLOOKUP(Time_Zone, 'LSTM LookUp'!$B$5:$D$8, 3, FALSE)</f>
        <v>-75</v>
      </c>
      <c r="V7771" s="21">
        <f t="shared" si="2199"/>
        <v>13.733889773866553</v>
      </c>
      <c r="W7771" s="21">
        <f t="shared" si="2190"/>
        <v>314.58147244346657</v>
      </c>
      <c r="X7771" s="21">
        <f t="shared" si="2191"/>
        <v>0</v>
      </c>
      <c r="Y7771" s="21">
        <f t="shared" si="2192"/>
        <v>0</v>
      </c>
      <c r="Z7771" s="21">
        <f t="shared" si="2200"/>
        <v>0</v>
      </c>
      <c r="AA7771" s="21">
        <f t="shared" si="2193"/>
        <v>0</v>
      </c>
      <c r="AB7771" s="21">
        <f t="shared" si="2194"/>
        <v>0</v>
      </c>
      <c r="AC7771" s="21">
        <f t="shared" si="2195"/>
        <v>0</v>
      </c>
      <c r="AD7771" s="21">
        <f t="shared" si="2201"/>
        <v>0</v>
      </c>
      <c r="AE7771" s="21" t="str">
        <f t="shared" si="2196"/>
        <v>11/19/22:00</v>
      </c>
    </row>
    <row r="7772" spans="2:31">
      <c r="B7772" s="37">
        <v>11</v>
      </c>
      <c r="C7772" s="38">
        <v>19</v>
      </c>
      <c r="D7772" s="39">
        <v>23</v>
      </c>
      <c r="E7772" s="17">
        <v>10.6</v>
      </c>
      <c r="F7772" s="17">
        <v>0</v>
      </c>
      <c r="G7772" s="17">
        <v>0</v>
      </c>
      <c r="H7772" s="37">
        <f t="shared" si="2184"/>
        <v>51.08</v>
      </c>
      <c r="I7772" s="37">
        <f>IF(H7772&lt;'Roof Calculator'!$G$8, 1, 0)</f>
        <v>1</v>
      </c>
      <c r="J7772" s="37">
        <f>IF(H7772&gt;='Roof Calculator'!$G$8, 1, 0)</f>
        <v>0</v>
      </c>
      <c r="K7772" s="37">
        <f t="shared" si="2185"/>
        <v>51.08</v>
      </c>
      <c r="L7772" s="37">
        <f t="shared" si="2186"/>
        <v>0</v>
      </c>
      <c r="M7772" s="37">
        <v>0</v>
      </c>
      <c r="N7772" s="37">
        <f t="shared" si="2187"/>
        <v>0</v>
      </c>
      <c r="O7772" s="37">
        <v>0</v>
      </c>
      <c r="P7772" s="37">
        <v>0</v>
      </c>
      <c r="Q7772" s="21">
        <f t="shared" si="2188"/>
        <v>39.790999999999997</v>
      </c>
      <c r="R7772" s="21">
        <f t="shared" si="2197"/>
        <v>323.91666666667425</v>
      </c>
      <c r="S7772" s="21">
        <f t="shared" si="2198"/>
        <v>-20.071810010251312</v>
      </c>
      <c r="T7772" s="21">
        <f t="shared" si="2189"/>
        <v>86.147999999999996</v>
      </c>
      <c r="U7772" s="37">
        <f>VLOOKUP(Time_Zone, 'LSTM LookUp'!$B$5:$D$8, 3, FALSE)</f>
        <v>-75</v>
      </c>
      <c r="V7772" s="21">
        <f t="shared" si="2199"/>
        <v>13.722883970465102</v>
      </c>
      <c r="W7772" s="21">
        <f t="shared" si="2190"/>
        <v>329.5787209926163</v>
      </c>
      <c r="X7772" s="21">
        <f t="shared" si="2191"/>
        <v>0</v>
      </c>
      <c r="Y7772" s="21">
        <f t="shared" si="2192"/>
        <v>0</v>
      </c>
      <c r="Z7772" s="21">
        <f t="shared" si="2200"/>
        <v>0</v>
      </c>
      <c r="AA7772" s="21">
        <f t="shared" si="2193"/>
        <v>0</v>
      </c>
      <c r="AB7772" s="21">
        <f t="shared" si="2194"/>
        <v>0</v>
      </c>
      <c r="AC7772" s="21">
        <f t="shared" si="2195"/>
        <v>0</v>
      </c>
      <c r="AD7772" s="21">
        <f t="shared" si="2201"/>
        <v>0</v>
      </c>
      <c r="AE7772" s="21" t="str">
        <f t="shared" si="2196"/>
        <v>11/19/23:00</v>
      </c>
    </row>
    <row r="7773" spans="2:31">
      <c r="B7773" s="37">
        <v>11</v>
      </c>
      <c r="C7773" s="38">
        <v>19</v>
      </c>
      <c r="D7773" s="39">
        <v>24</v>
      </c>
      <c r="E7773" s="17">
        <v>10</v>
      </c>
      <c r="F7773" s="17">
        <v>0</v>
      </c>
      <c r="G7773" s="17">
        <v>0</v>
      </c>
      <c r="H7773" s="37">
        <f t="shared" si="2184"/>
        <v>50</v>
      </c>
      <c r="I7773" s="37">
        <f>IF(H7773&lt;'Roof Calculator'!$G$8, 1, 0)</f>
        <v>1</v>
      </c>
      <c r="J7773" s="37">
        <f>IF(H7773&gt;='Roof Calculator'!$G$8, 1, 0)</f>
        <v>0</v>
      </c>
      <c r="K7773" s="37">
        <f t="shared" si="2185"/>
        <v>50</v>
      </c>
      <c r="L7773" s="37">
        <f t="shared" si="2186"/>
        <v>0</v>
      </c>
      <c r="M7773" s="37">
        <v>0</v>
      </c>
      <c r="N7773" s="37">
        <f t="shared" si="2187"/>
        <v>0</v>
      </c>
      <c r="O7773" s="37">
        <v>0</v>
      </c>
      <c r="P7773" s="37">
        <v>0</v>
      </c>
      <c r="Q7773" s="21">
        <f t="shared" si="2188"/>
        <v>39.790999999999997</v>
      </c>
      <c r="R7773" s="21">
        <f t="shared" si="2197"/>
        <v>323.95833333334093</v>
      </c>
      <c r="S7773" s="21">
        <f t="shared" si="2198"/>
        <v>-20.080618589554522</v>
      </c>
      <c r="T7773" s="21">
        <f t="shared" si="2189"/>
        <v>86.147999999999996</v>
      </c>
      <c r="U7773" s="37">
        <f>VLOOKUP(Time_Zone, 'LSTM LookUp'!$B$5:$D$8, 3, FALSE)</f>
        <v>-75</v>
      </c>
      <c r="V7773" s="21">
        <f t="shared" si="2199"/>
        <v>13.711857806991985</v>
      </c>
      <c r="W7773" s="21">
        <f t="shared" si="2190"/>
        <v>344.57596445174795</v>
      </c>
      <c r="X7773" s="21">
        <f t="shared" si="2191"/>
        <v>0</v>
      </c>
      <c r="Y7773" s="21">
        <f t="shared" si="2192"/>
        <v>0</v>
      </c>
      <c r="Z7773" s="21">
        <f t="shared" si="2200"/>
        <v>0</v>
      </c>
      <c r="AA7773" s="21">
        <f t="shared" si="2193"/>
        <v>0</v>
      </c>
      <c r="AB7773" s="21">
        <f t="shared" si="2194"/>
        <v>0</v>
      </c>
      <c r="AC7773" s="21">
        <f t="shared" si="2195"/>
        <v>0</v>
      </c>
      <c r="AD7773" s="21">
        <f t="shared" si="2201"/>
        <v>0</v>
      </c>
      <c r="AE7773" s="21" t="str">
        <f t="shared" si="2196"/>
        <v>11/19/24:00</v>
      </c>
    </row>
    <row r="7774" spans="2:31">
      <c r="B7774" s="37">
        <v>11</v>
      </c>
      <c r="C7774" s="38">
        <v>20</v>
      </c>
      <c r="D7774" s="39">
        <v>1</v>
      </c>
      <c r="E7774" s="17">
        <v>10</v>
      </c>
      <c r="F7774" s="17">
        <v>0</v>
      </c>
      <c r="G7774" s="17">
        <v>0</v>
      </c>
      <c r="H7774" s="37">
        <f t="shared" si="2184"/>
        <v>50</v>
      </c>
      <c r="I7774" s="37">
        <f>IF(H7774&lt;'Roof Calculator'!$G$8, 1, 0)</f>
        <v>1</v>
      </c>
      <c r="J7774" s="37">
        <f>IF(H7774&gt;='Roof Calculator'!$G$8, 1, 0)</f>
        <v>0</v>
      </c>
      <c r="K7774" s="37">
        <f t="shared" si="2185"/>
        <v>50</v>
      </c>
      <c r="L7774" s="37">
        <f t="shared" si="2186"/>
        <v>0</v>
      </c>
      <c r="M7774" s="37">
        <v>0</v>
      </c>
      <c r="N7774" s="37">
        <f t="shared" si="2187"/>
        <v>0</v>
      </c>
      <c r="O7774" s="37">
        <v>0</v>
      </c>
      <c r="P7774" s="37">
        <v>0</v>
      </c>
      <c r="Q7774" s="21">
        <f t="shared" si="2188"/>
        <v>39.790999999999997</v>
      </c>
      <c r="R7774" s="21">
        <f t="shared" si="2197"/>
        <v>324.00000000000762</v>
      </c>
      <c r="S7774" s="21">
        <f t="shared" si="2198"/>
        <v>-20.089416887816565</v>
      </c>
      <c r="T7774" s="21">
        <f t="shared" si="2189"/>
        <v>86.147999999999996</v>
      </c>
      <c r="U7774" s="37">
        <f>VLOOKUP(Time_Zone, 'LSTM LookUp'!$B$5:$D$8, 3, FALSE)</f>
        <v>-75</v>
      </c>
      <c r="V7774" s="21">
        <f t="shared" si="2199"/>
        <v>13.700811299786904</v>
      </c>
      <c r="W7774" s="21">
        <f t="shared" si="2190"/>
        <v>-0.42679717505326842</v>
      </c>
      <c r="X7774" s="21">
        <f t="shared" si="2191"/>
        <v>0</v>
      </c>
      <c r="Y7774" s="21">
        <f t="shared" si="2192"/>
        <v>0</v>
      </c>
      <c r="Z7774" s="21">
        <f t="shared" si="2200"/>
        <v>0</v>
      </c>
      <c r="AA7774" s="21">
        <f t="shared" si="2193"/>
        <v>0</v>
      </c>
      <c r="AB7774" s="21">
        <f t="shared" si="2194"/>
        <v>0</v>
      </c>
      <c r="AC7774" s="21">
        <f t="shared" si="2195"/>
        <v>0</v>
      </c>
      <c r="AD7774" s="21">
        <f t="shared" si="2201"/>
        <v>0</v>
      </c>
      <c r="AE7774" s="21" t="str">
        <f t="shared" si="2196"/>
        <v>11/20/1:00</v>
      </c>
    </row>
    <row r="7775" spans="2:31">
      <c r="B7775" s="37">
        <v>11</v>
      </c>
      <c r="C7775" s="38">
        <v>20</v>
      </c>
      <c r="D7775" s="39">
        <v>2</v>
      </c>
      <c r="E7775" s="17">
        <v>8.9</v>
      </c>
      <c r="F7775" s="17">
        <v>0</v>
      </c>
      <c r="G7775" s="17">
        <v>0</v>
      </c>
      <c r="H7775" s="37">
        <f t="shared" si="2184"/>
        <v>48.02</v>
      </c>
      <c r="I7775" s="37">
        <f>IF(H7775&lt;'Roof Calculator'!$G$8, 1, 0)</f>
        <v>1</v>
      </c>
      <c r="J7775" s="37">
        <f>IF(H7775&gt;='Roof Calculator'!$G$8, 1, 0)</f>
        <v>0</v>
      </c>
      <c r="K7775" s="37">
        <f t="shared" si="2185"/>
        <v>48.02</v>
      </c>
      <c r="L7775" s="37">
        <f t="shared" si="2186"/>
        <v>0</v>
      </c>
      <c r="M7775" s="37">
        <v>0</v>
      </c>
      <c r="N7775" s="37">
        <f t="shared" si="2187"/>
        <v>0</v>
      </c>
      <c r="O7775" s="37">
        <v>0</v>
      </c>
      <c r="P7775" s="37">
        <v>0</v>
      </c>
      <c r="Q7775" s="21">
        <f t="shared" si="2188"/>
        <v>39.790999999999997</v>
      </c>
      <c r="R7775" s="21">
        <f t="shared" si="2197"/>
        <v>324.0416666666743</v>
      </c>
      <c r="S7775" s="21">
        <f t="shared" si="2198"/>
        <v>-20.098204898986182</v>
      </c>
      <c r="T7775" s="21">
        <f t="shared" si="2189"/>
        <v>86.147999999999996</v>
      </c>
      <c r="U7775" s="37">
        <f>VLOOKUP(Time_Zone, 'LSTM LookUp'!$B$5:$D$8, 3, FALSE)</f>
        <v>-75</v>
      </c>
      <c r="V7775" s="21">
        <f t="shared" si="2199"/>
        <v>13.689744465227424</v>
      </c>
      <c r="W7775" s="21">
        <f t="shared" si="2190"/>
        <v>14.570436116306862</v>
      </c>
      <c r="X7775" s="21">
        <f t="shared" si="2191"/>
        <v>0</v>
      </c>
      <c r="Y7775" s="21">
        <f t="shared" si="2192"/>
        <v>0</v>
      </c>
      <c r="Z7775" s="21">
        <f t="shared" si="2200"/>
        <v>0</v>
      </c>
      <c r="AA7775" s="21">
        <f t="shared" si="2193"/>
        <v>0</v>
      </c>
      <c r="AB7775" s="21">
        <f t="shared" si="2194"/>
        <v>0</v>
      </c>
      <c r="AC7775" s="21">
        <f t="shared" si="2195"/>
        <v>0</v>
      </c>
      <c r="AD7775" s="21">
        <f t="shared" si="2201"/>
        <v>0</v>
      </c>
      <c r="AE7775" s="21" t="str">
        <f t="shared" si="2196"/>
        <v>11/20/2:00</v>
      </c>
    </row>
    <row r="7776" spans="2:31">
      <c r="B7776" s="37">
        <v>11</v>
      </c>
      <c r="C7776" s="38">
        <v>20</v>
      </c>
      <c r="D7776" s="39">
        <v>3</v>
      </c>
      <c r="E7776" s="17">
        <v>8.9</v>
      </c>
      <c r="F7776" s="17">
        <v>0</v>
      </c>
      <c r="G7776" s="17">
        <v>0</v>
      </c>
      <c r="H7776" s="37">
        <f t="shared" si="2184"/>
        <v>48.02</v>
      </c>
      <c r="I7776" s="37">
        <f>IF(H7776&lt;'Roof Calculator'!$G$8, 1, 0)</f>
        <v>1</v>
      </c>
      <c r="J7776" s="37">
        <f>IF(H7776&gt;='Roof Calculator'!$G$8, 1, 0)</f>
        <v>0</v>
      </c>
      <c r="K7776" s="37">
        <f t="shared" si="2185"/>
        <v>48.02</v>
      </c>
      <c r="L7776" s="37">
        <f t="shared" si="2186"/>
        <v>0</v>
      </c>
      <c r="M7776" s="37">
        <v>0</v>
      </c>
      <c r="N7776" s="37">
        <f t="shared" si="2187"/>
        <v>0</v>
      </c>
      <c r="O7776" s="37">
        <v>0</v>
      </c>
      <c r="P7776" s="37">
        <v>0</v>
      </c>
      <c r="Q7776" s="21">
        <f t="shared" si="2188"/>
        <v>39.790999999999997</v>
      </c>
      <c r="R7776" s="21">
        <f t="shared" si="2197"/>
        <v>324.08333333334099</v>
      </c>
      <c r="S7776" s="21">
        <f t="shared" si="2198"/>
        <v>-20.106982617016907</v>
      </c>
      <c r="T7776" s="21">
        <f t="shared" si="2189"/>
        <v>86.147999999999996</v>
      </c>
      <c r="U7776" s="37">
        <f>VLOOKUP(Time_Zone, 'LSTM LookUp'!$B$5:$D$8, 3, FALSE)</f>
        <v>-75</v>
      </c>
      <c r="V7776" s="21">
        <f t="shared" si="2199"/>
        <v>13.678657319728844</v>
      </c>
      <c r="W7776" s="21">
        <f t="shared" si="2190"/>
        <v>29.5676643299322</v>
      </c>
      <c r="X7776" s="21">
        <f t="shared" si="2191"/>
        <v>0</v>
      </c>
      <c r="Y7776" s="21">
        <f t="shared" si="2192"/>
        <v>0</v>
      </c>
      <c r="Z7776" s="21">
        <f t="shared" si="2200"/>
        <v>0</v>
      </c>
      <c r="AA7776" s="21">
        <f t="shared" si="2193"/>
        <v>0</v>
      </c>
      <c r="AB7776" s="21">
        <f t="shared" si="2194"/>
        <v>0</v>
      </c>
      <c r="AC7776" s="21">
        <f t="shared" si="2195"/>
        <v>0</v>
      </c>
      <c r="AD7776" s="21">
        <f t="shared" si="2201"/>
        <v>0</v>
      </c>
      <c r="AE7776" s="21" t="str">
        <f t="shared" si="2196"/>
        <v>11/20/3:00</v>
      </c>
    </row>
    <row r="7777" spans="2:31">
      <c r="B7777" s="37">
        <v>11</v>
      </c>
      <c r="C7777" s="38">
        <v>20</v>
      </c>
      <c r="D7777" s="39">
        <v>4</v>
      </c>
      <c r="E7777" s="17">
        <v>8.9</v>
      </c>
      <c r="F7777" s="17">
        <v>0</v>
      </c>
      <c r="G7777" s="17">
        <v>0</v>
      </c>
      <c r="H7777" s="37">
        <f t="shared" si="2184"/>
        <v>48.02</v>
      </c>
      <c r="I7777" s="37">
        <f>IF(H7777&lt;'Roof Calculator'!$G$8, 1, 0)</f>
        <v>1</v>
      </c>
      <c r="J7777" s="37">
        <f>IF(H7777&gt;='Roof Calculator'!$G$8, 1, 0)</f>
        <v>0</v>
      </c>
      <c r="K7777" s="37">
        <f t="shared" si="2185"/>
        <v>48.02</v>
      </c>
      <c r="L7777" s="37">
        <f t="shared" si="2186"/>
        <v>0</v>
      </c>
      <c r="M7777" s="37">
        <v>0</v>
      </c>
      <c r="N7777" s="37">
        <f t="shared" si="2187"/>
        <v>0</v>
      </c>
      <c r="O7777" s="37">
        <v>0</v>
      </c>
      <c r="P7777" s="37">
        <v>0</v>
      </c>
      <c r="Q7777" s="21">
        <f t="shared" si="2188"/>
        <v>39.790999999999997</v>
      </c>
      <c r="R7777" s="21">
        <f t="shared" si="2197"/>
        <v>324.12500000000767</v>
      </c>
      <c r="S7777" s="21">
        <f t="shared" si="2198"/>
        <v>-20.115750035867023</v>
      </c>
      <c r="T7777" s="21">
        <f t="shared" si="2189"/>
        <v>86.147999999999996</v>
      </c>
      <c r="U7777" s="37">
        <f>VLOOKUP(Time_Zone, 'LSTM LookUp'!$B$5:$D$8, 3, FALSE)</f>
        <v>-75</v>
      </c>
      <c r="V7777" s="21">
        <f t="shared" si="2199"/>
        <v>13.667549879744218</v>
      </c>
      <c r="W7777" s="21">
        <f t="shared" si="2190"/>
        <v>44.564887469936039</v>
      </c>
      <c r="X7777" s="21">
        <f t="shared" si="2191"/>
        <v>0</v>
      </c>
      <c r="Y7777" s="21">
        <f t="shared" si="2192"/>
        <v>0</v>
      </c>
      <c r="Z7777" s="21">
        <f t="shared" si="2200"/>
        <v>0</v>
      </c>
      <c r="AA7777" s="21">
        <f t="shared" si="2193"/>
        <v>0</v>
      </c>
      <c r="AB7777" s="21">
        <f t="shared" si="2194"/>
        <v>0</v>
      </c>
      <c r="AC7777" s="21">
        <f t="shared" si="2195"/>
        <v>0</v>
      </c>
      <c r="AD7777" s="21">
        <f t="shared" si="2201"/>
        <v>0</v>
      </c>
      <c r="AE7777" s="21" t="str">
        <f t="shared" si="2196"/>
        <v>11/20/4:00</v>
      </c>
    </row>
    <row r="7778" spans="2:31">
      <c r="B7778" s="37">
        <v>11</v>
      </c>
      <c r="C7778" s="38">
        <v>20</v>
      </c>
      <c r="D7778" s="39">
        <v>5</v>
      </c>
      <c r="E7778" s="17">
        <v>8.3000000000000007</v>
      </c>
      <c r="F7778" s="17">
        <v>0</v>
      </c>
      <c r="G7778" s="17">
        <v>0</v>
      </c>
      <c r="H7778" s="37">
        <f t="shared" si="2184"/>
        <v>46.94</v>
      </c>
      <c r="I7778" s="37">
        <f>IF(H7778&lt;'Roof Calculator'!$G$8, 1, 0)</f>
        <v>1</v>
      </c>
      <c r="J7778" s="37">
        <f>IF(H7778&gt;='Roof Calculator'!$G$8, 1, 0)</f>
        <v>0</v>
      </c>
      <c r="K7778" s="37">
        <f t="shared" si="2185"/>
        <v>46.94</v>
      </c>
      <c r="L7778" s="37">
        <f t="shared" si="2186"/>
        <v>0</v>
      </c>
      <c r="M7778" s="37">
        <v>0</v>
      </c>
      <c r="N7778" s="37">
        <f t="shared" si="2187"/>
        <v>0</v>
      </c>
      <c r="O7778" s="37">
        <v>0</v>
      </c>
      <c r="P7778" s="37">
        <v>0</v>
      </c>
      <c r="Q7778" s="21">
        <f t="shared" si="2188"/>
        <v>39.790999999999997</v>
      </c>
      <c r="R7778" s="21">
        <f t="shared" si="2197"/>
        <v>324.16666666667436</v>
      </c>
      <c r="S7778" s="21">
        <f t="shared" si="2198"/>
        <v>-20.124507149499564</v>
      </c>
      <c r="T7778" s="21">
        <f t="shared" si="2189"/>
        <v>86.147999999999996</v>
      </c>
      <c r="U7778" s="37">
        <f>VLOOKUP(Time_Zone, 'LSTM LookUp'!$B$5:$D$8, 3, FALSE)</f>
        <v>-75</v>
      </c>
      <c r="V7778" s="21">
        <f t="shared" si="2199"/>
        <v>13.656422161764386</v>
      </c>
      <c r="W7778" s="21">
        <f t="shared" si="2190"/>
        <v>59.562105540441088</v>
      </c>
      <c r="X7778" s="21">
        <f t="shared" si="2191"/>
        <v>0</v>
      </c>
      <c r="Y7778" s="21">
        <f t="shared" si="2192"/>
        <v>0</v>
      </c>
      <c r="Z7778" s="21">
        <f t="shared" si="2200"/>
        <v>0</v>
      </c>
      <c r="AA7778" s="21">
        <f t="shared" si="2193"/>
        <v>0</v>
      </c>
      <c r="AB7778" s="21">
        <f t="shared" si="2194"/>
        <v>0</v>
      </c>
      <c r="AC7778" s="21">
        <f t="shared" si="2195"/>
        <v>0</v>
      </c>
      <c r="AD7778" s="21">
        <f t="shared" si="2201"/>
        <v>0</v>
      </c>
      <c r="AE7778" s="21" t="str">
        <f t="shared" si="2196"/>
        <v>11/20/5:00</v>
      </c>
    </row>
    <row r="7779" spans="2:31">
      <c r="B7779" s="37">
        <v>11</v>
      </c>
      <c r="C7779" s="38">
        <v>20</v>
      </c>
      <c r="D7779" s="39">
        <v>6</v>
      </c>
      <c r="E7779" s="17">
        <v>8.3000000000000007</v>
      </c>
      <c r="F7779" s="17">
        <v>0</v>
      </c>
      <c r="G7779" s="17">
        <v>0</v>
      </c>
      <c r="H7779" s="37">
        <f t="shared" si="2184"/>
        <v>46.94</v>
      </c>
      <c r="I7779" s="37">
        <f>IF(H7779&lt;'Roof Calculator'!$G$8, 1, 0)</f>
        <v>1</v>
      </c>
      <c r="J7779" s="37">
        <f>IF(H7779&gt;='Roof Calculator'!$G$8, 1, 0)</f>
        <v>0</v>
      </c>
      <c r="K7779" s="37">
        <f t="shared" si="2185"/>
        <v>46.94</v>
      </c>
      <c r="L7779" s="37">
        <f t="shared" si="2186"/>
        <v>0</v>
      </c>
      <c r="M7779" s="37">
        <v>0</v>
      </c>
      <c r="N7779" s="37">
        <f t="shared" si="2187"/>
        <v>0</v>
      </c>
      <c r="O7779" s="37">
        <v>0</v>
      </c>
      <c r="P7779" s="37">
        <v>0</v>
      </c>
      <c r="Q7779" s="21">
        <f t="shared" si="2188"/>
        <v>39.790999999999997</v>
      </c>
      <c r="R7779" s="21">
        <f t="shared" si="2197"/>
        <v>324.20833333334105</v>
      </c>
      <c r="S7779" s="21">
        <f t="shared" si="2198"/>
        <v>-20.133253951882388</v>
      </c>
      <c r="T7779" s="21">
        <f t="shared" si="2189"/>
        <v>86.147999999999996</v>
      </c>
      <c r="U7779" s="37">
        <f>VLOOKUP(Time_Zone, 'LSTM LookUp'!$B$5:$D$8, 3, FALSE)</f>
        <v>-75</v>
      </c>
      <c r="V7779" s="21">
        <f t="shared" si="2199"/>
        <v>13.645274182317769</v>
      </c>
      <c r="W7779" s="21">
        <f t="shared" si="2190"/>
        <v>74.55931854557943</v>
      </c>
      <c r="X7779" s="21">
        <f t="shared" si="2191"/>
        <v>0</v>
      </c>
      <c r="Y7779" s="21">
        <f t="shared" si="2192"/>
        <v>0</v>
      </c>
      <c r="Z7779" s="21">
        <f t="shared" si="2200"/>
        <v>0</v>
      </c>
      <c r="AA7779" s="21">
        <f t="shared" si="2193"/>
        <v>0</v>
      </c>
      <c r="AB7779" s="21">
        <f t="shared" si="2194"/>
        <v>0</v>
      </c>
      <c r="AC7779" s="21">
        <f t="shared" si="2195"/>
        <v>0</v>
      </c>
      <c r="AD7779" s="21">
        <f t="shared" si="2201"/>
        <v>0</v>
      </c>
      <c r="AE7779" s="21" t="str">
        <f t="shared" si="2196"/>
        <v>11/20/6:00</v>
      </c>
    </row>
    <row r="7780" spans="2:31">
      <c r="B7780" s="37">
        <v>11</v>
      </c>
      <c r="C7780" s="38">
        <v>20</v>
      </c>
      <c r="D7780" s="39">
        <v>7</v>
      </c>
      <c r="E7780" s="17">
        <v>7.8</v>
      </c>
      <c r="F7780" s="17">
        <v>0</v>
      </c>
      <c r="G7780" s="17">
        <v>0</v>
      </c>
      <c r="H7780" s="37">
        <f t="shared" si="2184"/>
        <v>46.04</v>
      </c>
      <c r="I7780" s="37">
        <f>IF(H7780&lt;'Roof Calculator'!$G$8, 1, 0)</f>
        <v>1</v>
      </c>
      <c r="J7780" s="37">
        <f>IF(H7780&gt;='Roof Calculator'!$G$8, 1, 0)</f>
        <v>0</v>
      </c>
      <c r="K7780" s="37">
        <f t="shared" si="2185"/>
        <v>46.04</v>
      </c>
      <c r="L7780" s="37">
        <f t="shared" si="2186"/>
        <v>0</v>
      </c>
      <c r="M7780" s="37">
        <v>0</v>
      </c>
      <c r="N7780" s="37">
        <f t="shared" si="2187"/>
        <v>0</v>
      </c>
      <c r="O7780" s="37">
        <v>0</v>
      </c>
      <c r="P7780" s="37">
        <v>0</v>
      </c>
      <c r="Q7780" s="21">
        <f t="shared" si="2188"/>
        <v>39.790999999999997</v>
      </c>
      <c r="R7780" s="21">
        <f t="shared" si="2197"/>
        <v>324.25000000000773</v>
      </c>
      <c r="S7780" s="21">
        <f t="shared" si="2198"/>
        <v>-20.141990436988095</v>
      </c>
      <c r="T7780" s="21">
        <f t="shared" si="2189"/>
        <v>86.147999999999996</v>
      </c>
      <c r="U7780" s="37">
        <f>VLOOKUP(Time_Zone, 'LSTM LookUp'!$B$5:$D$8, 3, FALSE)</f>
        <v>-75</v>
      </c>
      <c r="V7780" s="21">
        <f t="shared" si="2199"/>
        <v>13.634105957970554</v>
      </c>
      <c r="W7780" s="21">
        <f t="shared" si="2190"/>
        <v>89.556526489492612</v>
      </c>
      <c r="X7780" s="21">
        <f t="shared" si="2191"/>
        <v>0</v>
      </c>
      <c r="Y7780" s="21">
        <f t="shared" si="2192"/>
        <v>0</v>
      </c>
      <c r="Z7780" s="21">
        <f t="shared" si="2200"/>
        <v>0</v>
      </c>
      <c r="AA7780" s="21">
        <f t="shared" si="2193"/>
        <v>0</v>
      </c>
      <c r="AB7780" s="21">
        <f t="shared" si="2194"/>
        <v>0</v>
      </c>
      <c r="AC7780" s="21">
        <f t="shared" si="2195"/>
        <v>0</v>
      </c>
      <c r="AD7780" s="21">
        <f t="shared" si="2201"/>
        <v>0</v>
      </c>
      <c r="AE7780" s="21" t="str">
        <f t="shared" si="2196"/>
        <v>11/20/7:00</v>
      </c>
    </row>
    <row r="7781" spans="2:31">
      <c r="B7781" s="37">
        <v>11</v>
      </c>
      <c r="C7781" s="38">
        <v>20</v>
      </c>
      <c r="D7781" s="39">
        <v>8</v>
      </c>
      <c r="E7781" s="17">
        <v>8.3000000000000007</v>
      </c>
      <c r="F7781" s="17">
        <v>8</v>
      </c>
      <c r="G7781" s="17">
        <v>33</v>
      </c>
      <c r="H7781" s="37">
        <f t="shared" si="2184"/>
        <v>46.94</v>
      </c>
      <c r="I7781" s="37">
        <f>IF(H7781&lt;'Roof Calculator'!$G$8, 1, 0)</f>
        <v>1</v>
      </c>
      <c r="J7781" s="37">
        <f>IF(H7781&gt;='Roof Calculator'!$G$8, 1, 0)</f>
        <v>0</v>
      </c>
      <c r="K7781" s="37">
        <f t="shared" si="2185"/>
        <v>46.94</v>
      </c>
      <c r="L7781" s="37">
        <f t="shared" si="2186"/>
        <v>0</v>
      </c>
      <c r="M7781" s="37">
        <v>0</v>
      </c>
      <c r="N7781" s="37">
        <f t="shared" si="2187"/>
        <v>8</v>
      </c>
      <c r="O7781" s="37">
        <v>0</v>
      </c>
      <c r="P7781" s="37">
        <v>0</v>
      </c>
      <c r="Q7781" s="21">
        <f t="shared" si="2188"/>
        <v>39.790999999999997</v>
      </c>
      <c r="R7781" s="21">
        <f t="shared" si="2197"/>
        <v>324.29166666667442</v>
      </c>
      <c r="S7781" s="21">
        <f t="shared" si="2198"/>
        <v>-20.150716598794126</v>
      </c>
      <c r="T7781" s="21">
        <f t="shared" si="2189"/>
        <v>86.147999999999996</v>
      </c>
      <c r="U7781" s="37">
        <f>VLOOKUP(Time_Zone, 'LSTM LookUp'!$B$5:$D$8, 3, FALSE)</f>
        <v>-75</v>
      </c>
      <c r="V7781" s="21">
        <f t="shared" si="2199"/>
        <v>13.622917505326503</v>
      </c>
      <c r="W7781" s="21">
        <f t="shared" si="2190"/>
        <v>104.55372937633163</v>
      </c>
      <c r="X7781" s="21">
        <f t="shared" si="2191"/>
        <v>-13.257322225678189</v>
      </c>
      <c r="Y7781" s="21">
        <f t="shared" si="2192"/>
        <v>-5.2573222256781893</v>
      </c>
      <c r="Z7781" s="21">
        <f t="shared" si="2200"/>
        <v>-1.6664793231153832</v>
      </c>
      <c r="AA7781" s="21">
        <f t="shared" si="2193"/>
        <v>-1.6664793231153832</v>
      </c>
      <c r="AB7781" s="21">
        <f t="shared" si="2194"/>
        <v>0</v>
      </c>
      <c r="AC7781" s="21">
        <f t="shared" si="2195"/>
        <v>0</v>
      </c>
      <c r="AD7781" s="21">
        <f t="shared" si="2201"/>
        <v>0</v>
      </c>
      <c r="AE7781" s="21" t="str">
        <f t="shared" si="2196"/>
        <v>11/20/8:00</v>
      </c>
    </row>
    <row r="7782" spans="2:31">
      <c r="B7782" s="37">
        <v>11</v>
      </c>
      <c r="C7782" s="38">
        <v>20</v>
      </c>
      <c r="D7782" s="39">
        <v>9</v>
      </c>
      <c r="E7782" s="17">
        <v>10</v>
      </c>
      <c r="F7782" s="17">
        <v>37</v>
      </c>
      <c r="G7782" s="17">
        <v>371</v>
      </c>
      <c r="H7782" s="37">
        <f t="shared" si="2184"/>
        <v>50</v>
      </c>
      <c r="I7782" s="37">
        <f>IF(H7782&lt;'Roof Calculator'!$G$8, 1, 0)</f>
        <v>1</v>
      </c>
      <c r="J7782" s="37">
        <f>IF(H7782&gt;='Roof Calculator'!$G$8, 1, 0)</f>
        <v>0</v>
      </c>
      <c r="K7782" s="37">
        <f t="shared" si="2185"/>
        <v>50</v>
      </c>
      <c r="L7782" s="37">
        <f t="shared" si="2186"/>
        <v>0</v>
      </c>
      <c r="M7782" s="37">
        <v>0</v>
      </c>
      <c r="N7782" s="37">
        <f t="shared" si="2187"/>
        <v>37</v>
      </c>
      <c r="O7782" s="37">
        <v>0</v>
      </c>
      <c r="P7782" s="37">
        <v>0</v>
      </c>
      <c r="Q7782" s="21">
        <f t="shared" si="2188"/>
        <v>39.790999999999997</v>
      </c>
      <c r="R7782" s="21">
        <f t="shared" si="2197"/>
        <v>324.3333333333411</v>
      </c>
      <c r="S7782" s="21">
        <f t="shared" si="2198"/>
        <v>-20.159432431282724</v>
      </c>
      <c r="T7782" s="21">
        <f t="shared" si="2189"/>
        <v>86.147999999999996</v>
      </c>
      <c r="U7782" s="37">
        <f>VLOOKUP(Time_Zone, 'LSTM LookUp'!$B$5:$D$8, 3, FALSE)</f>
        <v>-75</v>
      </c>
      <c r="V7782" s="21">
        <f t="shared" si="2199"/>
        <v>13.611708841026976</v>
      </c>
      <c r="W7782" s="21">
        <f t="shared" si="2190"/>
        <v>119.55092721025672</v>
      </c>
      <c r="X7782" s="21">
        <f t="shared" si="2191"/>
        <v>-213.81101694411709</v>
      </c>
      <c r="Y7782" s="21">
        <f t="shared" si="2192"/>
        <v>-176.81101694411709</v>
      </c>
      <c r="Z7782" s="21">
        <f t="shared" si="2200"/>
        <v>-56.046004256161972</v>
      </c>
      <c r="AA7782" s="21">
        <f t="shared" si="2193"/>
        <v>-56.046004256161972</v>
      </c>
      <c r="AB7782" s="21">
        <f t="shared" si="2194"/>
        <v>0</v>
      </c>
      <c r="AC7782" s="21">
        <f t="shared" si="2195"/>
        <v>0</v>
      </c>
      <c r="AD7782" s="21">
        <f t="shared" si="2201"/>
        <v>0</v>
      </c>
      <c r="AE7782" s="21" t="str">
        <f t="shared" si="2196"/>
        <v>11/20/9:00</v>
      </c>
    </row>
    <row r="7783" spans="2:31">
      <c r="B7783" s="37">
        <v>11</v>
      </c>
      <c r="C7783" s="38">
        <v>20</v>
      </c>
      <c r="D7783" s="39">
        <v>10</v>
      </c>
      <c r="E7783" s="17">
        <v>11.7</v>
      </c>
      <c r="F7783" s="17">
        <v>52</v>
      </c>
      <c r="G7783" s="17">
        <v>666</v>
      </c>
      <c r="H7783" s="37">
        <f t="shared" si="2184"/>
        <v>53.06</v>
      </c>
      <c r="I7783" s="37">
        <f>IF(H7783&lt;'Roof Calculator'!$G$8, 1, 0)</f>
        <v>1</v>
      </c>
      <c r="J7783" s="37">
        <f>IF(H7783&gt;='Roof Calculator'!$G$8, 1, 0)</f>
        <v>0</v>
      </c>
      <c r="K7783" s="37">
        <f t="shared" si="2185"/>
        <v>53.06</v>
      </c>
      <c r="L7783" s="37">
        <f t="shared" si="2186"/>
        <v>0</v>
      </c>
      <c r="M7783" s="37">
        <v>0</v>
      </c>
      <c r="N7783" s="37">
        <f t="shared" si="2187"/>
        <v>52</v>
      </c>
      <c r="O7783" s="37">
        <v>0</v>
      </c>
      <c r="P7783" s="37">
        <v>0</v>
      </c>
      <c r="Q7783" s="21">
        <f t="shared" si="2188"/>
        <v>39.790999999999997</v>
      </c>
      <c r="R7783" s="21">
        <f t="shared" si="2197"/>
        <v>324.37500000000779</v>
      </c>
      <c r="S7783" s="21">
        <f t="shared" si="2198"/>
        <v>-20.168137928440935</v>
      </c>
      <c r="T7783" s="21">
        <f t="shared" si="2189"/>
        <v>86.147999999999996</v>
      </c>
      <c r="U7783" s="37">
        <f>VLOOKUP(Time_Zone, 'LSTM LookUp'!$B$5:$D$8, 3, FALSE)</f>
        <v>-75</v>
      </c>
      <c r="V7783" s="21">
        <f t="shared" si="2199"/>
        <v>13.60047998175094</v>
      </c>
      <c r="W7783" s="21">
        <f t="shared" si="2190"/>
        <v>134.54811999543773</v>
      </c>
      <c r="X7783" s="21">
        <f t="shared" si="2191"/>
        <v>-483.93563218866308</v>
      </c>
      <c r="Y7783" s="21">
        <f t="shared" si="2192"/>
        <v>-431.93563218866308</v>
      </c>
      <c r="Z7783" s="21">
        <f t="shared" si="2200"/>
        <v>-136.91605137752865</v>
      </c>
      <c r="AA7783" s="21">
        <f t="shared" si="2193"/>
        <v>-136.91605137752865</v>
      </c>
      <c r="AB7783" s="21">
        <f t="shared" si="2194"/>
        <v>0</v>
      </c>
      <c r="AC7783" s="21">
        <f t="shared" si="2195"/>
        <v>0</v>
      </c>
      <c r="AD7783" s="21">
        <f t="shared" si="2201"/>
        <v>0</v>
      </c>
      <c r="AE7783" s="21" t="str">
        <f t="shared" si="2196"/>
        <v>11/20/10:00</v>
      </c>
    </row>
    <row r="7784" spans="2:31">
      <c r="B7784" s="37">
        <v>11</v>
      </c>
      <c r="C7784" s="38">
        <v>20</v>
      </c>
      <c r="D7784" s="39">
        <v>11</v>
      </c>
      <c r="E7784" s="17">
        <v>13.3</v>
      </c>
      <c r="F7784" s="17">
        <v>63</v>
      </c>
      <c r="G7784" s="17">
        <v>783</v>
      </c>
      <c r="H7784" s="37">
        <f t="shared" si="2184"/>
        <v>55.94</v>
      </c>
      <c r="I7784" s="37">
        <f>IF(H7784&lt;'Roof Calculator'!$G$8, 1, 0)</f>
        <v>0</v>
      </c>
      <c r="J7784" s="37">
        <f>IF(H7784&gt;='Roof Calculator'!$G$8, 1, 0)</f>
        <v>1</v>
      </c>
      <c r="K7784" s="37">
        <f t="shared" si="2185"/>
        <v>0</v>
      </c>
      <c r="L7784" s="37">
        <f t="shared" si="2186"/>
        <v>55.94</v>
      </c>
      <c r="M7784" s="37">
        <v>0</v>
      </c>
      <c r="N7784" s="37">
        <f t="shared" si="2187"/>
        <v>63</v>
      </c>
      <c r="O7784" s="37">
        <v>0</v>
      </c>
      <c r="P7784" s="37">
        <v>0</v>
      </c>
      <c r="Q7784" s="21">
        <f t="shared" si="2188"/>
        <v>39.790999999999997</v>
      </c>
      <c r="R7784" s="21">
        <f t="shared" si="2197"/>
        <v>324.41666666667447</v>
      </c>
      <c r="S7784" s="21">
        <f t="shared" si="2198"/>
        <v>-20.176833084260668</v>
      </c>
      <c r="T7784" s="21">
        <f t="shared" si="2189"/>
        <v>86.147999999999996</v>
      </c>
      <c r="U7784" s="37">
        <f>VLOOKUP(Time_Zone, 'LSTM LookUp'!$B$5:$D$8, 3, FALSE)</f>
        <v>-75</v>
      </c>
      <c r="V7784" s="21">
        <f t="shared" si="2199"/>
        <v>13.589230944214844</v>
      </c>
      <c r="W7784" s="21">
        <f t="shared" si="2190"/>
        <v>149.54530773605373</v>
      </c>
      <c r="X7784" s="21">
        <f t="shared" si="2191"/>
        <v>-659.65127449495628</v>
      </c>
      <c r="Y7784" s="21">
        <f t="shared" si="2192"/>
        <v>-596.65127449495628</v>
      </c>
      <c r="Z7784" s="21">
        <f t="shared" si="2200"/>
        <v>-189.12803312679216</v>
      </c>
      <c r="AA7784" s="21">
        <f t="shared" si="2193"/>
        <v>0</v>
      </c>
      <c r="AB7784" s="21">
        <f t="shared" si="2194"/>
        <v>-189.12803312679216</v>
      </c>
      <c r="AC7784" s="21">
        <f t="shared" si="2195"/>
        <v>55.94</v>
      </c>
      <c r="AD7784" s="21">
        <f t="shared" si="2201"/>
        <v>-189.12803312679216</v>
      </c>
      <c r="AE7784" s="21" t="str">
        <f t="shared" si="2196"/>
        <v>11/20/11:00</v>
      </c>
    </row>
    <row r="7785" spans="2:31">
      <c r="B7785" s="37">
        <v>11</v>
      </c>
      <c r="C7785" s="38">
        <v>20</v>
      </c>
      <c r="D7785" s="39">
        <v>12</v>
      </c>
      <c r="E7785" s="17">
        <v>15</v>
      </c>
      <c r="F7785" s="17">
        <v>158</v>
      </c>
      <c r="G7785" s="17">
        <v>503</v>
      </c>
      <c r="H7785" s="37">
        <f t="shared" si="2184"/>
        <v>59</v>
      </c>
      <c r="I7785" s="37">
        <f>IF(H7785&lt;'Roof Calculator'!$G$8, 1, 0)</f>
        <v>0</v>
      </c>
      <c r="J7785" s="37">
        <f>IF(H7785&gt;='Roof Calculator'!$G$8, 1, 0)</f>
        <v>1</v>
      </c>
      <c r="K7785" s="37">
        <f t="shared" si="2185"/>
        <v>0</v>
      </c>
      <c r="L7785" s="37">
        <f t="shared" si="2186"/>
        <v>59</v>
      </c>
      <c r="M7785" s="37">
        <v>0</v>
      </c>
      <c r="N7785" s="37">
        <f t="shared" si="2187"/>
        <v>158</v>
      </c>
      <c r="O7785" s="37">
        <v>0</v>
      </c>
      <c r="P7785" s="37">
        <v>0</v>
      </c>
      <c r="Q7785" s="21">
        <f t="shared" si="2188"/>
        <v>39.790999999999997</v>
      </c>
      <c r="R7785" s="21">
        <f t="shared" si="2197"/>
        <v>324.45833333334116</v>
      </c>
      <c r="S7785" s="21">
        <f t="shared" si="2198"/>
        <v>-20.185517892738638</v>
      </c>
      <c r="T7785" s="21">
        <f t="shared" si="2189"/>
        <v>86.147999999999996</v>
      </c>
      <c r="U7785" s="37">
        <f>VLOOKUP(Time_Zone, 'LSTM LookUp'!$B$5:$D$8, 3, FALSE)</f>
        <v>-75</v>
      </c>
      <c r="V7785" s="21">
        <f t="shared" si="2199"/>
        <v>13.577961745172717</v>
      </c>
      <c r="W7785" s="21">
        <f t="shared" si="2190"/>
        <v>164.54249043629321</v>
      </c>
      <c r="X7785" s="21">
        <f t="shared" si="2191"/>
        <v>-460.71718177825602</v>
      </c>
      <c r="Y7785" s="21">
        <f t="shared" si="2192"/>
        <v>-302.71718177825602</v>
      </c>
      <c r="Z7785" s="21">
        <f t="shared" si="2200"/>
        <v>-95.956059478577615</v>
      </c>
      <c r="AA7785" s="21">
        <f t="shared" si="2193"/>
        <v>0</v>
      </c>
      <c r="AB7785" s="21">
        <f t="shared" si="2194"/>
        <v>-95.956059478577615</v>
      </c>
      <c r="AC7785" s="21">
        <f t="shared" si="2195"/>
        <v>59</v>
      </c>
      <c r="AD7785" s="21">
        <f t="shared" si="2201"/>
        <v>-95.956059478577615</v>
      </c>
      <c r="AE7785" s="21" t="str">
        <f t="shared" si="2196"/>
        <v>11/20/12:00</v>
      </c>
    </row>
    <row r="7786" spans="2:31">
      <c r="B7786" s="37">
        <v>11</v>
      </c>
      <c r="C7786" s="38">
        <v>20</v>
      </c>
      <c r="D7786" s="39">
        <v>13</v>
      </c>
      <c r="E7786" s="17">
        <v>16.100000000000001</v>
      </c>
      <c r="F7786" s="17">
        <v>169</v>
      </c>
      <c r="G7786" s="17">
        <v>542</v>
      </c>
      <c r="H7786" s="37">
        <f t="shared" si="2184"/>
        <v>60.980000000000004</v>
      </c>
      <c r="I7786" s="37">
        <f>IF(H7786&lt;'Roof Calculator'!$G$8, 1, 0)</f>
        <v>0</v>
      </c>
      <c r="J7786" s="37">
        <f>IF(H7786&gt;='Roof Calculator'!$G$8, 1, 0)</f>
        <v>1</v>
      </c>
      <c r="K7786" s="37">
        <f t="shared" si="2185"/>
        <v>0</v>
      </c>
      <c r="L7786" s="37">
        <f t="shared" si="2186"/>
        <v>60.980000000000004</v>
      </c>
      <c r="M7786" s="37">
        <v>0</v>
      </c>
      <c r="N7786" s="37">
        <f t="shared" si="2187"/>
        <v>169</v>
      </c>
      <c r="O7786" s="37">
        <v>0</v>
      </c>
      <c r="P7786" s="37">
        <v>0</v>
      </c>
      <c r="Q7786" s="21">
        <f t="shared" si="2188"/>
        <v>39.790999999999997</v>
      </c>
      <c r="R7786" s="21">
        <f t="shared" si="2197"/>
        <v>324.50000000000784</v>
      </c>
      <c r="S7786" s="21">
        <f t="shared" si="2198"/>
        <v>-20.194192347876477</v>
      </c>
      <c r="T7786" s="21">
        <f t="shared" si="2189"/>
        <v>86.147999999999996</v>
      </c>
      <c r="U7786" s="37">
        <f>VLOOKUP(Time_Zone, 'LSTM LookUp'!$B$5:$D$8, 3, FALSE)</f>
        <v>-75</v>
      </c>
      <c r="V7786" s="21">
        <f t="shared" si="2199"/>
        <v>13.566672401415977</v>
      </c>
      <c r="W7786" s="21">
        <f t="shared" si="2190"/>
        <v>179.53966810035396</v>
      </c>
      <c r="X7786" s="21">
        <f t="shared" si="2191"/>
        <v>-510.59265372426319</v>
      </c>
      <c r="Y7786" s="21">
        <f t="shared" si="2192"/>
        <v>-341.59265372426319</v>
      </c>
      <c r="Z7786" s="21">
        <f t="shared" si="2200"/>
        <v>-108.27890510100204</v>
      </c>
      <c r="AA7786" s="21">
        <f t="shared" si="2193"/>
        <v>0</v>
      </c>
      <c r="AB7786" s="21">
        <f t="shared" si="2194"/>
        <v>-108.27890510100204</v>
      </c>
      <c r="AC7786" s="21">
        <f t="shared" si="2195"/>
        <v>60.980000000000004</v>
      </c>
      <c r="AD7786" s="21">
        <f t="shared" si="2201"/>
        <v>-108.27890510100204</v>
      </c>
      <c r="AE7786" s="21" t="str">
        <f t="shared" si="2196"/>
        <v>11/20/13:00</v>
      </c>
    </row>
    <row r="7787" spans="2:31">
      <c r="B7787" s="37">
        <v>11</v>
      </c>
      <c r="C7787" s="38">
        <v>20</v>
      </c>
      <c r="D7787" s="39">
        <v>14</v>
      </c>
      <c r="E7787" s="17">
        <v>16.7</v>
      </c>
      <c r="F7787" s="17">
        <v>220</v>
      </c>
      <c r="G7787" s="17">
        <v>168</v>
      </c>
      <c r="H7787" s="37">
        <f t="shared" si="2184"/>
        <v>62.059999999999995</v>
      </c>
      <c r="I7787" s="37">
        <f>IF(H7787&lt;'Roof Calculator'!$G$8, 1, 0)</f>
        <v>0</v>
      </c>
      <c r="J7787" s="37">
        <f>IF(H7787&gt;='Roof Calculator'!$G$8, 1, 0)</f>
        <v>1</v>
      </c>
      <c r="K7787" s="37">
        <f t="shared" si="2185"/>
        <v>0</v>
      </c>
      <c r="L7787" s="37">
        <f t="shared" si="2186"/>
        <v>62.059999999999995</v>
      </c>
      <c r="M7787" s="37">
        <v>0</v>
      </c>
      <c r="N7787" s="37">
        <f t="shared" si="2187"/>
        <v>220</v>
      </c>
      <c r="O7787" s="37">
        <v>0</v>
      </c>
      <c r="P7787" s="37">
        <v>0</v>
      </c>
      <c r="Q7787" s="21">
        <f t="shared" si="2188"/>
        <v>39.790999999999997</v>
      </c>
      <c r="R7787" s="21">
        <f t="shared" si="2197"/>
        <v>324.54166666667453</v>
      </c>
      <c r="S7787" s="21">
        <f t="shared" si="2198"/>
        <v>-20.202856443680645</v>
      </c>
      <c r="T7787" s="21">
        <f t="shared" si="2189"/>
        <v>86.147999999999996</v>
      </c>
      <c r="U7787" s="37">
        <f>VLOOKUP(Time_Zone, 'LSTM LookUp'!$B$5:$D$8, 3, FALSE)</f>
        <v>-75</v>
      </c>
      <c r="V7787" s="21">
        <f t="shared" si="2199"/>
        <v>13.555362929773523</v>
      </c>
      <c r="W7787" s="21">
        <f t="shared" si="2190"/>
        <v>194.53684073244341</v>
      </c>
      <c r="X7787" s="21">
        <f t="shared" si="2191"/>
        <v>-154.39898226379259</v>
      </c>
      <c r="Y7787" s="21">
        <f t="shared" si="2192"/>
        <v>65.60101773620741</v>
      </c>
      <c r="Z7787" s="21">
        <f t="shared" si="2200"/>
        <v>20.794376859526171</v>
      </c>
      <c r="AA7787" s="21">
        <f t="shared" si="2193"/>
        <v>0</v>
      </c>
      <c r="AB7787" s="21">
        <f t="shared" si="2194"/>
        <v>20.794376859526171</v>
      </c>
      <c r="AC7787" s="21">
        <f t="shared" si="2195"/>
        <v>62.059999999999995</v>
      </c>
      <c r="AD7787" s="21">
        <f t="shared" si="2201"/>
        <v>20.794376859526171</v>
      </c>
      <c r="AE7787" s="21" t="str">
        <f t="shared" si="2196"/>
        <v>11/20/14:00</v>
      </c>
    </row>
    <row r="7788" spans="2:31">
      <c r="B7788" s="37">
        <v>11</v>
      </c>
      <c r="C7788" s="38">
        <v>20</v>
      </c>
      <c r="D7788" s="39">
        <v>15</v>
      </c>
      <c r="E7788" s="17">
        <v>15.6</v>
      </c>
      <c r="F7788" s="17">
        <v>194</v>
      </c>
      <c r="G7788" s="17">
        <v>313</v>
      </c>
      <c r="H7788" s="37">
        <f t="shared" si="2184"/>
        <v>60.08</v>
      </c>
      <c r="I7788" s="37">
        <f>IF(H7788&lt;'Roof Calculator'!$G$8, 1, 0)</f>
        <v>0</v>
      </c>
      <c r="J7788" s="37">
        <f>IF(H7788&gt;='Roof Calculator'!$G$8, 1, 0)</f>
        <v>1</v>
      </c>
      <c r="K7788" s="37">
        <f t="shared" si="2185"/>
        <v>0</v>
      </c>
      <c r="L7788" s="37">
        <f t="shared" si="2186"/>
        <v>60.08</v>
      </c>
      <c r="M7788" s="37">
        <v>0</v>
      </c>
      <c r="N7788" s="37">
        <f t="shared" si="2187"/>
        <v>194</v>
      </c>
      <c r="O7788" s="37">
        <v>0</v>
      </c>
      <c r="P7788" s="37">
        <v>0</v>
      </c>
      <c r="Q7788" s="21">
        <f t="shared" si="2188"/>
        <v>39.790999999999997</v>
      </c>
      <c r="R7788" s="21">
        <f t="shared" si="2197"/>
        <v>324.58333333334122</v>
      </c>
      <c r="S7788" s="21">
        <f t="shared" si="2198"/>
        <v>-20.211510174162456</v>
      </c>
      <c r="T7788" s="21">
        <f t="shared" si="2189"/>
        <v>86.147999999999996</v>
      </c>
      <c r="U7788" s="37">
        <f>VLOOKUP(Time_Zone, 'LSTM LookUp'!$B$5:$D$8, 3, FALSE)</f>
        <v>-75</v>
      </c>
      <c r="V7788" s="21">
        <f t="shared" si="2199"/>
        <v>13.544033347111704</v>
      </c>
      <c r="W7788" s="21">
        <f t="shared" si="2190"/>
        <v>209.53400833677793</v>
      </c>
      <c r="X7788" s="21">
        <f t="shared" si="2191"/>
        <v>-265.57549826584324</v>
      </c>
      <c r="Y7788" s="21">
        <f t="shared" si="2192"/>
        <v>-71.575498265843237</v>
      </c>
      <c r="Z7788" s="21">
        <f t="shared" si="2200"/>
        <v>-22.688182839377287</v>
      </c>
      <c r="AA7788" s="21">
        <f t="shared" si="2193"/>
        <v>0</v>
      </c>
      <c r="AB7788" s="21">
        <f t="shared" si="2194"/>
        <v>-22.688182839377287</v>
      </c>
      <c r="AC7788" s="21">
        <f t="shared" si="2195"/>
        <v>60.08</v>
      </c>
      <c r="AD7788" s="21">
        <f t="shared" si="2201"/>
        <v>-22.688182839377287</v>
      </c>
      <c r="AE7788" s="21" t="str">
        <f t="shared" si="2196"/>
        <v>11/20/15:00</v>
      </c>
    </row>
    <row r="7789" spans="2:31">
      <c r="B7789" s="37">
        <v>11</v>
      </c>
      <c r="C7789" s="38">
        <v>20</v>
      </c>
      <c r="D7789" s="39">
        <v>16</v>
      </c>
      <c r="E7789" s="17">
        <v>14.4</v>
      </c>
      <c r="F7789" s="17">
        <v>77</v>
      </c>
      <c r="G7789" s="17">
        <v>540</v>
      </c>
      <c r="H7789" s="37">
        <f t="shared" si="2184"/>
        <v>57.92</v>
      </c>
      <c r="I7789" s="37">
        <f>IF(H7789&lt;'Roof Calculator'!$G$8, 1, 0)</f>
        <v>0</v>
      </c>
      <c r="J7789" s="37">
        <f>IF(H7789&gt;='Roof Calculator'!$G$8, 1, 0)</f>
        <v>1</v>
      </c>
      <c r="K7789" s="37">
        <f t="shared" si="2185"/>
        <v>0</v>
      </c>
      <c r="L7789" s="37">
        <f t="shared" si="2186"/>
        <v>57.92</v>
      </c>
      <c r="M7789" s="37">
        <v>0</v>
      </c>
      <c r="N7789" s="37">
        <f t="shared" si="2187"/>
        <v>77</v>
      </c>
      <c r="O7789" s="37">
        <v>0</v>
      </c>
      <c r="P7789" s="37">
        <v>0</v>
      </c>
      <c r="Q7789" s="21">
        <f t="shared" si="2188"/>
        <v>39.790999999999997</v>
      </c>
      <c r="R7789" s="21">
        <f t="shared" si="2197"/>
        <v>324.6250000000079</v>
      </c>
      <c r="S7789" s="21">
        <f t="shared" si="2198"/>
        <v>-20.220153533338152</v>
      </c>
      <c r="T7789" s="21">
        <f t="shared" si="2189"/>
        <v>86.147999999999996</v>
      </c>
      <c r="U7789" s="37">
        <f>VLOOKUP(Time_Zone, 'LSTM LookUp'!$B$5:$D$8, 3, FALSE)</f>
        <v>-75</v>
      </c>
      <c r="V7789" s="21">
        <f t="shared" si="2199"/>
        <v>13.532683670334194</v>
      </c>
      <c r="W7789" s="21">
        <f t="shared" si="2190"/>
        <v>224.53117091758355</v>
      </c>
      <c r="X7789" s="21">
        <f t="shared" si="2191"/>
        <v>-397.00694842410093</v>
      </c>
      <c r="Y7789" s="21">
        <f t="shared" si="2192"/>
        <v>-320.00694842410093</v>
      </c>
      <c r="Z7789" s="21">
        <f t="shared" si="2200"/>
        <v>-101.43661352870981</v>
      </c>
      <c r="AA7789" s="21">
        <f t="shared" si="2193"/>
        <v>0</v>
      </c>
      <c r="AB7789" s="21">
        <f t="shared" si="2194"/>
        <v>-101.43661352870981</v>
      </c>
      <c r="AC7789" s="21">
        <f t="shared" si="2195"/>
        <v>57.92</v>
      </c>
      <c r="AD7789" s="21">
        <f t="shared" si="2201"/>
        <v>-101.43661352870981</v>
      </c>
      <c r="AE7789" s="21" t="str">
        <f t="shared" si="2196"/>
        <v>11/20/16:00</v>
      </c>
    </row>
    <row r="7790" spans="2:31">
      <c r="B7790" s="37">
        <v>11</v>
      </c>
      <c r="C7790" s="38">
        <v>20</v>
      </c>
      <c r="D7790" s="39">
        <v>17</v>
      </c>
      <c r="E7790" s="17">
        <v>12.2</v>
      </c>
      <c r="F7790" s="17">
        <v>55</v>
      </c>
      <c r="G7790" s="17">
        <v>221</v>
      </c>
      <c r="H7790" s="37">
        <f t="shared" si="2184"/>
        <v>53.96</v>
      </c>
      <c r="I7790" s="37">
        <f>IF(H7790&lt;'Roof Calculator'!$G$8, 1, 0)</f>
        <v>1</v>
      </c>
      <c r="J7790" s="37">
        <f>IF(H7790&gt;='Roof Calculator'!$G$8, 1, 0)</f>
        <v>0</v>
      </c>
      <c r="K7790" s="37">
        <f t="shared" si="2185"/>
        <v>53.96</v>
      </c>
      <c r="L7790" s="37">
        <f t="shared" si="2186"/>
        <v>0</v>
      </c>
      <c r="M7790" s="37">
        <v>0</v>
      </c>
      <c r="N7790" s="37">
        <f t="shared" si="2187"/>
        <v>55</v>
      </c>
      <c r="O7790" s="37">
        <v>0</v>
      </c>
      <c r="P7790" s="37">
        <v>0</v>
      </c>
      <c r="Q7790" s="21">
        <f t="shared" si="2188"/>
        <v>39.790999999999997</v>
      </c>
      <c r="R7790" s="21">
        <f t="shared" si="2197"/>
        <v>324.66666666667459</v>
      </c>
      <c r="S7790" s="21">
        <f t="shared" si="2198"/>
        <v>-20.228786515228872</v>
      </c>
      <c r="T7790" s="21">
        <f t="shared" si="2189"/>
        <v>86.147999999999996</v>
      </c>
      <c r="U7790" s="37">
        <f>VLOOKUP(Time_Zone, 'LSTM LookUp'!$B$5:$D$8, 3, FALSE)</f>
        <v>-75</v>
      </c>
      <c r="V7790" s="21">
        <f t="shared" si="2199"/>
        <v>13.521313916382031</v>
      </c>
      <c r="W7790" s="21">
        <f t="shared" si="2190"/>
        <v>239.52832847909551</v>
      </c>
      <c r="X7790" s="21">
        <f t="shared" si="2191"/>
        <v>-129.7074462990314</v>
      </c>
      <c r="Y7790" s="21">
        <f t="shared" si="2192"/>
        <v>-74.707446299031403</v>
      </c>
      <c r="Z7790" s="21">
        <f t="shared" si="2200"/>
        <v>-23.680955664464431</v>
      </c>
      <c r="AA7790" s="21">
        <f t="shared" si="2193"/>
        <v>-23.680955664464431</v>
      </c>
      <c r="AB7790" s="21">
        <f t="shared" si="2194"/>
        <v>0</v>
      </c>
      <c r="AC7790" s="21">
        <f t="shared" si="2195"/>
        <v>0</v>
      </c>
      <c r="AD7790" s="21">
        <f t="shared" si="2201"/>
        <v>0</v>
      </c>
      <c r="AE7790" s="21" t="str">
        <f t="shared" si="2196"/>
        <v>11/20/17:00</v>
      </c>
    </row>
    <row r="7791" spans="2:31">
      <c r="B7791" s="37">
        <v>11</v>
      </c>
      <c r="C7791" s="38">
        <v>20</v>
      </c>
      <c r="D7791" s="39">
        <v>18</v>
      </c>
      <c r="E7791" s="17">
        <v>11.7</v>
      </c>
      <c r="F7791" s="17">
        <v>10</v>
      </c>
      <c r="G7791" s="17">
        <v>28</v>
      </c>
      <c r="H7791" s="37">
        <f t="shared" si="2184"/>
        <v>53.06</v>
      </c>
      <c r="I7791" s="37">
        <f>IF(H7791&lt;'Roof Calculator'!$G$8, 1, 0)</f>
        <v>1</v>
      </c>
      <c r="J7791" s="37">
        <f>IF(H7791&gt;='Roof Calculator'!$G$8, 1, 0)</f>
        <v>0</v>
      </c>
      <c r="K7791" s="37">
        <f t="shared" si="2185"/>
        <v>53.06</v>
      </c>
      <c r="L7791" s="37">
        <f t="shared" si="2186"/>
        <v>0</v>
      </c>
      <c r="M7791" s="37">
        <v>0</v>
      </c>
      <c r="N7791" s="37">
        <f t="shared" si="2187"/>
        <v>10</v>
      </c>
      <c r="O7791" s="37">
        <v>0</v>
      </c>
      <c r="P7791" s="37">
        <v>0</v>
      </c>
      <c r="Q7791" s="21">
        <f t="shared" si="2188"/>
        <v>39.790999999999997</v>
      </c>
      <c r="R7791" s="21">
        <f t="shared" si="2197"/>
        <v>324.70833333334127</v>
      </c>
      <c r="S7791" s="21">
        <f t="shared" si="2198"/>
        <v>-20.237409113860608</v>
      </c>
      <c r="T7791" s="21">
        <f t="shared" si="2189"/>
        <v>86.147999999999996</v>
      </c>
      <c r="U7791" s="37">
        <f>VLOOKUP(Time_Zone, 'LSTM LookUp'!$B$5:$D$8, 3, FALSE)</f>
        <v>-75</v>
      </c>
      <c r="V7791" s="21">
        <f t="shared" si="2199"/>
        <v>13.509924102233615</v>
      </c>
      <c r="W7791" s="21">
        <f t="shared" si="2190"/>
        <v>254.52548102555838</v>
      </c>
      <c r="X7791" s="21">
        <f t="shared" si="2191"/>
        <v>-11.584596869523157</v>
      </c>
      <c r="Y7791" s="21">
        <f t="shared" si="2192"/>
        <v>-1.5845968695231569</v>
      </c>
      <c r="Z7791" s="21">
        <f t="shared" si="2200"/>
        <v>-0.50228953166230139</v>
      </c>
      <c r="AA7791" s="21">
        <f t="shared" si="2193"/>
        <v>-0.50228953166230139</v>
      </c>
      <c r="AB7791" s="21">
        <f t="shared" si="2194"/>
        <v>0</v>
      </c>
      <c r="AC7791" s="21">
        <f t="shared" si="2195"/>
        <v>0</v>
      </c>
      <c r="AD7791" s="21">
        <f t="shared" si="2201"/>
        <v>0</v>
      </c>
      <c r="AE7791" s="21" t="str">
        <f t="shared" si="2196"/>
        <v>11/20/18:00</v>
      </c>
    </row>
    <row r="7792" spans="2:31">
      <c r="B7792" s="37">
        <v>11</v>
      </c>
      <c r="C7792" s="38">
        <v>20</v>
      </c>
      <c r="D7792" s="39">
        <v>19</v>
      </c>
      <c r="E7792" s="17">
        <v>11.1</v>
      </c>
      <c r="F7792" s="17">
        <v>0</v>
      </c>
      <c r="G7792" s="17">
        <v>0</v>
      </c>
      <c r="H7792" s="37">
        <f t="shared" si="2184"/>
        <v>51.98</v>
      </c>
      <c r="I7792" s="37">
        <f>IF(H7792&lt;'Roof Calculator'!$G$8, 1, 0)</f>
        <v>1</v>
      </c>
      <c r="J7792" s="37">
        <f>IF(H7792&gt;='Roof Calculator'!$G$8, 1, 0)</f>
        <v>0</v>
      </c>
      <c r="K7792" s="37">
        <f t="shared" si="2185"/>
        <v>51.98</v>
      </c>
      <c r="L7792" s="37">
        <f t="shared" si="2186"/>
        <v>0</v>
      </c>
      <c r="M7792" s="37">
        <v>0</v>
      </c>
      <c r="N7792" s="37">
        <f t="shared" si="2187"/>
        <v>0</v>
      </c>
      <c r="O7792" s="37">
        <v>0</v>
      </c>
      <c r="P7792" s="37">
        <v>0</v>
      </c>
      <c r="Q7792" s="21">
        <f t="shared" si="2188"/>
        <v>39.790999999999997</v>
      </c>
      <c r="R7792" s="21">
        <f t="shared" si="2197"/>
        <v>324.75000000000796</v>
      </c>
      <c r="S7792" s="21">
        <f t="shared" si="2198"/>
        <v>-20.246021323264365</v>
      </c>
      <c r="T7792" s="21">
        <f t="shared" si="2189"/>
        <v>86.147999999999996</v>
      </c>
      <c r="U7792" s="37">
        <f>VLOOKUP(Time_Zone, 'LSTM LookUp'!$B$5:$D$8, 3, FALSE)</f>
        <v>-75</v>
      </c>
      <c r="V7792" s="21">
        <f t="shared" si="2199"/>
        <v>13.498514244904545</v>
      </c>
      <c r="W7792" s="21">
        <f t="shared" si="2190"/>
        <v>269.5226285612261</v>
      </c>
      <c r="X7792" s="21">
        <f t="shared" si="2191"/>
        <v>0</v>
      </c>
      <c r="Y7792" s="21">
        <f t="shared" si="2192"/>
        <v>0</v>
      </c>
      <c r="Z7792" s="21">
        <f t="shared" si="2200"/>
        <v>0</v>
      </c>
      <c r="AA7792" s="21">
        <f t="shared" si="2193"/>
        <v>0</v>
      </c>
      <c r="AB7792" s="21">
        <f t="shared" si="2194"/>
        <v>0</v>
      </c>
      <c r="AC7792" s="21">
        <f t="shared" si="2195"/>
        <v>0</v>
      </c>
      <c r="AD7792" s="21">
        <f t="shared" si="2201"/>
        <v>0</v>
      </c>
      <c r="AE7792" s="21" t="str">
        <f t="shared" si="2196"/>
        <v>11/20/19:00</v>
      </c>
    </row>
    <row r="7793" spans="2:31">
      <c r="B7793" s="37">
        <v>11</v>
      </c>
      <c r="C7793" s="38">
        <v>20</v>
      </c>
      <c r="D7793" s="39">
        <v>20</v>
      </c>
      <c r="E7793" s="17">
        <v>9.4</v>
      </c>
      <c r="F7793" s="17">
        <v>0</v>
      </c>
      <c r="G7793" s="17">
        <v>0</v>
      </c>
      <c r="H7793" s="37">
        <f t="shared" si="2184"/>
        <v>48.92</v>
      </c>
      <c r="I7793" s="37">
        <f>IF(H7793&lt;'Roof Calculator'!$G$8, 1, 0)</f>
        <v>1</v>
      </c>
      <c r="J7793" s="37">
        <f>IF(H7793&gt;='Roof Calculator'!$G$8, 1, 0)</f>
        <v>0</v>
      </c>
      <c r="K7793" s="37">
        <f t="shared" si="2185"/>
        <v>48.92</v>
      </c>
      <c r="L7793" s="37">
        <f t="shared" si="2186"/>
        <v>0</v>
      </c>
      <c r="M7793" s="37">
        <v>0</v>
      </c>
      <c r="N7793" s="37">
        <f t="shared" si="2187"/>
        <v>0</v>
      </c>
      <c r="O7793" s="37">
        <v>0</v>
      </c>
      <c r="P7793" s="37">
        <v>0</v>
      </c>
      <c r="Q7793" s="21">
        <f t="shared" si="2188"/>
        <v>39.790999999999997</v>
      </c>
      <c r="R7793" s="21">
        <f t="shared" si="2197"/>
        <v>324.79166666667464</v>
      </c>
      <c r="S7793" s="21">
        <f t="shared" si="2198"/>
        <v>-20.254623137475988</v>
      </c>
      <c r="T7793" s="21">
        <f t="shared" si="2189"/>
        <v>86.147999999999996</v>
      </c>
      <c r="U7793" s="37">
        <f>VLOOKUP(Time_Zone, 'LSTM LookUp'!$B$5:$D$8, 3, FALSE)</f>
        <v>-75</v>
      </c>
      <c r="V7793" s="21">
        <f t="shared" si="2199"/>
        <v>13.48708436144776</v>
      </c>
      <c r="W7793" s="21">
        <f t="shared" si="2190"/>
        <v>284.51977109036193</v>
      </c>
      <c r="X7793" s="21">
        <f t="shared" si="2191"/>
        <v>0</v>
      </c>
      <c r="Y7793" s="21">
        <f t="shared" si="2192"/>
        <v>0</v>
      </c>
      <c r="Z7793" s="21">
        <f t="shared" si="2200"/>
        <v>0</v>
      </c>
      <c r="AA7793" s="21">
        <f t="shared" si="2193"/>
        <v>0</v>
      </c>
      <c r="AB7793" s="21">
        <f t="shared" si="2194"/>
        <v>0</v>
      </c>
      <c r="AC7793" s="21">
        <f t="shared" si="2195"/>
        <v>0</v>
      </c>
      <c r="AD7793" s="21">
        <f t="shared" si="2201"/>
        <v>0</v>
      </c>
      <c r="AE7793" s="21" t="str">
        <f t="shared" si="2196"/>
        <v>11/20/20:00</v>
      </c>
    </row>
    <row r="7794" spans="2:31">
      <c r="B7794" s="37">
        <v>11</v>
      </c>
      <c r="C7794" s="38">
        <v>20</v>
      </c>
      <c r="D7794" s="39">
        <v>21</v>
      </c>
      <c r="E7794" s="17">
        <v>7.8</v>
      </c>
      <c r="F7794" s="17">
        <v>0</v>
      </c>
      <c r="G7794" s="17">
        <v>0</v>
      </c>
      <c r="H7794" s="37">
        <f t="shared" si="2184"/>
        <v>46.04</v>
      </c>
      <c r="I7794" s="37">
        <f>IF(H7794&lt;'Roof Calculator'!$G$8, 1, 0)</f>
        <v>1</v>
      </c>
      <c r="J7794" s="37">
        <f>IF(H7794&gt;='Roof Calculator'!$G$8, 1, 0)</f>
        <v>0</v>
      </c>
      <c r="K7794" s="37">
        <f t="shared" si="2185"/>
        <v>46.04</v>
      </c>
      <c r="L7794" s="37">
        <f t="shared" si="2186"/>
        <v>0</v>
      </c>
      <c r="M7794" s="37">
        <v>0</v>
      </c>
      <c r="N7794" s="37">
        <f t="shared" si="2187"/>
        <v>0</v>
      </c>
      <c r="O7794" s="37">
        <v>0</v>
      </c>
      <c r="P7794" s="37">
        <v>0</v>
      </c>
      <c r="Q7794" s="21">
        <f t="shared" si="2188"/>
        <v>39.790999999999997</v>
      </c>
      <c r="R7794" s="21">
        <f t="shared" si="2197"/>
        <v>324.83333333334133</v>
      </c>
      <c r="S7794" s="21">
        <f t="shared" si="2198"/>
        <v>-20.263214550536322</v>
      </c>
      <c r="T7794" s="21">
        <f t="shared" si="2189"/>
        <v>86.147999999999996</v>
      </c>
      <c r="U7794" s="37">
        <f>VLOOKUP(Time_Zone, 'LSTM LookUp'!$B$5:$D$8, 3, FALSE)</f>
        <v>-75</v>
      </c>
      <c r="V7794" s="21">
        <f t="shared" si="2199"/>
        <v>13.475634468953364</v>
      </c>
      <c r="W7794" s="21">
        <f t="shared" si="2190"/>
        <v>299.5169086172383</v>
      </c>
      <c r="X7794" s="21">
        <f t="shared" si="2191"/>
        <v>0</v>
      </c>
      <c r="Y7794" s="21">
        <f t="shared" si="2192"/>
        <v>0</v>
      </c>
      <c r="Z7794" s="21">
        <f t="shared" si="2200"/>
        <v>0</v>
      </c>
      <c r="AA7794" s="21">
        <f t="shared" si="2193"/>
        <v>0</v>
      </c>
      <c r="AB7794" s="21">
        <f t="shared" si="2194"/>
        <v>0</v>
      </c>
      <c r="AC7794" s="21">
        <f t="shared" si="2195"/>
        <v>0</v>
      </c>
      <c r="AD7794" s="21">
        <f t="shared" si="2201"/>
        <v>0</v>
      </c>
      <c r="AE7794" s="21" t="str">
        <f t="shared" si="2196"/>
        <v>11/20/21:00</v>
      </c>
    </row>
    <row r="7795" spans="2:31">
      <c r="B7795" s="37">
        <v>11</v>
      </c>
      <c r="C7795" s="38">
        <v>20</v>
      </c>
      <c r="D7795" s="39">
        <v>22</v>
      </c>
      <c r="E7795" s="17">
        <v>6.1</v>
      </c>
      <c r="F7795" s="17">
        <v>0</v>
      </c>
      <c r="G7795" s="17">
        <v>0</v>
      </c>
      <c r="H7795" s="37">
        <f t="shared" si="2184"/>
        <v>42.980000000000004</v>
      </c>
      <c r="I7795" s="37">
        <f>IF(H7795&lt;'Roof Calculator'!$G$8, 1, 0)</f>
        <v>1</v>
      </c>
      <c r="J7795" s="37">
        <f>IF(H7795&gt;='Roof Calculator'!$G$8, 1, 0)</f>
        <v>0</v>
      </c>
      <c r="K7795" s="37">
        <f t="shared" si="2185"/>
        <v>42.980000000000004</v>
      </c>
      <c r="L7795" s="37">
        <f t="shared" si="2186"/>
        <v>0</v>
      </c>
      <c r="M7795" s="37">
        <v>0</v>
      </c>
      <c r="N7795" s="37">
        <f t="shared" si="2187"/>
        <v>0</v>
      </c>
      <c r="O7795" s="37">
        <v>0</v>
      </c>
      <c r="P7795" s="37">
        <v>0</v>
      </c>
      <c r="Q7795" s="21">
        <f t="shared" si="2188"/>
        <v>39.790999999999997</v>
      </c>
      <c r="R7795" s="21">
        <f t="shared" si="2197"/>
        <v>324.87500000000801</v>
      </c>
      <c r="S7795" s="21">
        <f t="shared" si="2198"/>
        <v>-20.271795556491128</v>
      </c>
      <c r="T7795" s="21">
        <f t="shared" si="2189"/>
        <v>86.147999999999996</v>
      </c>
      <c r="U7795" s="37">
        <f>VLOOKUP(Time_Zone, 'LSTM LookUp'!$B$5:$D$8, 3, FALSE)</f>
        <v>-75</v>
      </c>
      <c r="V7795" s="21">
        <f t="shared" si="2199"/>
        <v>13.464164584548696</v>
      </c>
      <c r="W7795" s="21">
        <f t="shared" si="2190"/>
        <v>314.51404114613723</v>
      </c>
      <c r="X7795" s="21">
        <f t="shared" si="2191"/>
        <v>0</v>
      </c>
      <c r="Y7795" s="21">
        <f t="shared" si="2192"/>
        <v>0</v>
      </c>
      <c r="Z7795" s="21">
        <f t="shared" si="2200"/>
        <v>0</v>
      </c>
      <c r="AA7795" s="21">
        <f t="shared" si="2193"/>
        <v>0</v>
      </c>
      <c r="AB7795" s="21">
        <f t="shared" si="2194"/>
        <v>0</v>
      </c>
      <c r="AC7795" s="21">
        <f t="shared" si="2195"/>
        <v>0</v>
      </c>
      <c r="AD7795" s="21">
        <f t="shared" si="2201"/>
        <v>0</v>
      </c>
      <c r="AE7795" s="21" t="str">
        <f t="shared" si="2196"/>
        <v>11/20/22:00</v>
      </c>
    </row>
    <row r="7796" spans="2:31">
      <c r="B7796" s="37">
        <v>11</v>
      </c>
      <c r="C7796" s="38">
        <v>20</v>
      </c>
      <c r="D7796" s="39">
        <v>23</v>
      </c>
      <c r="E7796" s="17">
        <v>4.4000000000000004</v>
      </c>
      <c r="F7796" s="17">
        <v>0</v>
      </c>
      <c r="G7796" s="17">
        <v>0</v>
      </c>
      <c r="H7796" s="37">
        <f t="shared" si="2184"/>
        <v>39.92</v>
      </c>
      <c r="I7796" s="37">
        <f>IF(H7796&lt;'Roof Calculator'!$G$8, 1, 0)</f>
        <v>1</v>
      </c>
      <c r="J7796" s="37">
        <f>IF(H7796&gt;='Roof Calculator'!$G$8, 1, 0)</f>
        <v>0</v>
      </c>
      <c r="K7796" s="37">
        <f t="shared" si="2185"/>
        <v>39.92</v>
      </c>
      <c r="L7796" s="37">
        <f t="shared" si="2186"/>
        <v>0</v>
      </c>
      <c r="M7796" s="37">
        <v>0</v>
      </c>
      <c r="N7796" s="37">
        <f t="shared" si="2187"/>
        <v>0</v>
      </c>
      <c r="O7796" s="37">
        <v>0</v>
      </c>
      <c r="P7796" s="37">
        <v>0</v>
      </c>
      <c r="Q7796" s="21">
        <f t="shared" si="2188"/>
        <v>39.790999999999997</v>
      </c>
      <c r="R7796" s="21">
        <f t="shared" si="2197"/>
        <v>324.9166666666747</v>
      </c>
      <c r="S7796" s="21">
        <f t="shared" si="2198"/>
        <v>-20.280366149391142</v>
      </c>
      <c r="T7796" s="21">
        <f t="shared" si="2189"/>
        <v>86.147999999999996</v>
      </c>
      <c r="U7796" s="37">
        <f>VLOOKUP(Time_Zone, 'LSTM LookUp'!$B$5:$D$8, 3, FALSE)</f>
        <v>-75</v>
      </c>
      <c r="V7796" s="21">
        <f t="shared" si="2199"/>
        <v>13.452674725398225</v>
      </c>
      <c r="W7796" s="21">
        <f t="shared" si="2190"/>
        <v>329.5111686813496</v>
      </c>
      <c r="X7796" s="21">
        <f t="shared" si="2191"/>
        <v>0</v>
      </c>
      <c r="Y7796" s="21">
        <f t="shared" si="2192"/>
        <v>0</v>
      </c>
      <c r="Z7796" s="21">
        <f t="shared" si="2200"/>
        <v>0</v>
      </c>
      <c r="AA7796" s="21">
        <f t="shared" si="2193"/>
        <v>0</v>
      </c>
      <c r="AB7796" s="21">
        <f t="shared" si="2194"/>
        <v>0</v>
      </c>
      <c r="AC7796" s="21">
        <f t="shared" si="2195"/>
        <v>0</v>
      </c>
      <c r="AD7796" s="21">
        <f t="shared" si="2201"/>
        <v>0</v>
      </c>
      <c r="AE7796" s="21" t="str">
        <f t="shared" si="2196"/>
        <v>11/20/23:00</v>
      </c>
    </row>
    <row r="7797" spans="2:31">
      <c r="B7797" s="37">
        <v>11</v>
      </c>
      <c r="C7797" s="38">
        <v>20</v>
      </c>
      <c r="D7797" s="39">
        <v>24</v>
      </c>
      <c r="E7797" s="17">
        <v>3.9</v>
      </c>
      <c r="F7797" s="17">
        <v>0</v>
      </c>
      <c r="G7797" s="17">
        <v>0</v>
      </c>
      <c r="H7797" s="37">
        <f t="shared" si="2184"/>
        <v>39.020000000000003</v>
      </c>
      <c r="I7797" s="37">
        <f>IF(H7797&lt;'Roof Calculator'!$G$8, 1, 0)</f>
        <v>1</v>
      </c>
      <c r="J7797" s="37">
        <f>IF(H7797&gt;='Roof Calculator'!$G$8, 1, 0)</f>
        <v>0</v>
      </c>
      <c r="K7797" s="37">
        <f t="shared" si="2185"/>
        <v>39.020000000000003</v>
      </c>
      <c r="L7797" s="37">
        <f t="shared" si="2186"/>
        <v>0</v>
      </c>
      <c r="M7797" s="37">
        <v>0</v>
      </c>
      <c r="N7797" s="37">
        <f t="shared" si="2187"/>
        <v>0</v>
      </c>
      <c r="O7797" s="37">
        <v>0</v>
      </c>
      <c r="P7797" s="37">
        <v>0</v>
      </c>
      <c r="Q7797" s="21">
        <f t="shared" si="2188"/>
        <v>39.790999999999997</v>
      </c>
      <c r="R7797" s="21">
        <f t="shared" si="2197"/>
        <v>324.95833333334139</v>
      </c>
      <c r="S7797" s="21">
        <f t="shared" si="2198"/>
        <v>-20.288926323292085</v>
      </c>
      <c r="T7797" s="21">
        <f t="shared" si="2189"/>
        <v>86.147999999999996</v>
      </c>
      <c r="U7797" s="37">
        <f>VLOOKUP(Time_Zone, 'LSTM LookUp'!$B$5:$D$8, 3, FALSE)</f>
        <v>-75</v>
      </c>
      <c r="V7797" s="21">
        <f t="shared" si="2199"/>
        <v>13.441164908703533</v>
      </c>
      <c r="W7797" s="21">
        <f t="shared" si="2190"/>
        <v>344.5082912271759</v>
      </c>
      <c r="X7797" s="21">
        <f t="shared" si="2191"/>
        <v>0</v>
      </c>
      <c r="Y7797" s="21">
        <f t="shared" si="2192"/>
        <v>0</v>
      </c>
      <c r="Z7797" s="21">
        <f t="shared" si="2200"/>
        <v>0</v>
      </c>
      <c r="AA7797" s="21">
        <f t="shared" si="2193"/>
        <v>0</v>
      </c>
      <c r="AB7797" s="21">
        <f t="shared" si="2194"/>
        <v>0</v>
      </c>
      <c r="AC7797" s="21">
        <f t="shared" si="2195"/>
        <v>0</v>
      </c>
      <c r="AD7797" s="21">
        <f t="shared" si="2201"/>
        <v>0</v>
      </c>
      <c r="AE7797" s="21" t="str">
        <f t="shared" si="2196"/>
        <v>11/20/24:00</v>
      </c>
    </row>
    <row r="7798" spans="2:31">
      <c r="B7798" s="37">
        <v>11</v>
      </c>
      <c r="C7798" s="38">
        <v>21</v>
      </c>
      <c r="D7798" s="39">
        <v>1</v>
      </c>
      <c r="E7798" s="17">
        <v>3.3</v>
      </c>
      <c r="F7798" s="17">
        <v>0</v>
      </c>
      <c r="G7798" s="17">
        <v>0</v>
      </c>
      <c r="H7798" s="37">
        <f t="shared" si="2184"/>
        <v>37.94</v>
      </c>
      <c r="I7798" s="37">
        <f>IF(H7798&lt;'Roof Calculator'!$G$8, 1, 0)</f>
        <v>1</v>
      </c>
      <c r="J7798" s="37">
        <f>IF(H7798&gt;='Roof Calculator'!$G$8, 1, 0)</f>
        <v>0</v>
      </c>
      <c r="K7798" s="37">
        <f t="shared" si="2185"/>
        <v>37.94</v>
      </c>
      <c r="L7798" s="37">
        <f t="shared" si="2186"/>
        <v>0</v>
      </c>
      <c r="M7798" s="37">
        <v>0</v>
      </c>
      <c r="N7798" s="37">
        <f t="shared" si="2187"/>
        <v>0</v>
      </c>
      <c r="O7798" s="37">
        <v>0</v>
      </c>
      <c r="P7798" s="37">
        <v>0</v>
      </c>
      <c r="Q7798" s="21">
        <f t="shared" si="2188"/>
        <v>39.790999999999997</v>
      </c>
      <c r="R7798" s="21">
        <f t="shared" si="2197"/>
        <v>325.00000000000807</v>
      </c>
      <c r="S7798" s="21">
        <f t="shared" si="2198"/>
        <v>-20.297476072254632</v>
      </c>
      <c r="T7798" s="21">
        <f t="shared" si="2189"/>
        <v>86.147999999999996</v>
      </c>
      <c r="U7798" s="37">
        <f>VLOOKUP(Time_Zone, 'LSTM LookUp'!$B$5:$D$8, 3, FALSE)</f>
        <v>-75</v>
      </c>
      <c r="V7798" s="21">
        <f t="shared" si="2199"/>
        <v>13.429635151703364</v>
      </c>
      <c r="W7798" s="21">
        <f t="shared" si="2190"/>
        <v>-0.49459121207416246</v>
      </c>
      <c r="X7798" s="21">
        <f t="shared" si="2191"/>
        <v>0</v>
      </c>
      <c r="Y7798" s="21">
        <f t="shared" si="2192"/>
        <v>0</v>
      </c>
      <c r="Z7798" s="21">
        <f t="shared" si="2200"/>
        <v>0</v>
      </c>
      <c r="AA7798" s="21">
        <f t="shared" si="2193"/>
        <v>0</v>
      </c>
      <c r="AB7798" s="21">
        <f t="shared" si="2194"/>
        <v>0</v>
      </c>
      <c r="AC7798" s="21">
        <f t="shared" si="2195"/>
        <v>0</v>
      </c>
      <c r="AD7798" s="21">
        <f t="shared" si="2201"/>
        <v>0</v>
      </c>
      <c r="AE7798" s="21" t="str">
        <f t="shared" si="2196"/>
        <v>11/21/1:00</v>
      </c>
    </row>
    <row r="7799" spans="2:31">
      <c r="B7799" s="37">
        <v>11</v>
      </c>
      <c r="C7799" s="38">
        <v>21</v>
      </c>
      <c r="D7799" s="39">
        <v>2</v>
      </c>
      <c r="E7799" s="17">
        <v>1.7</v>
      </c>
      <c r="F7799" s="17">
        <v>0</v>
      </c>
      <c r="G7799" s="17">
        <v>0</v>
      </c>
      <c r="H7799" s="37">
        <f t="shared" si="2184"/>
        <v>35.06</v>
      </c>
      <c r="I7799" s="37">
        <f>IF(H7799&lt;'Roof Calculator'!$G$8, 1, 0)</f>
        <v>1</v>
      </c>
      <c r="J7799" s="37">
        <f>IF(H7799&gt;='Roof Calculator'!$G$8, 1, 0)</f>
        <v>0</v>
      </c>
      <c r="K7799" s="37">
        <f t="shared" si="2185"/>
        <v>35.06</v>
      </c>
      <c r="L7799" s="37">
        <f t="shared" si="2186"/>
        <v>0</v>
      </c>
      <c r="M7799" s="37">
        <v>0</v>
      </c>
      <c r="N7799" s="37">
        <f t="shared" si="2187"/>
        <v>0</v>
      </c>
      <c r="O7799" s="37">
        <v>0</v>
      </c>
      <c r="P7799" s="37">
        <v>0</v>
      </c>
      <c r="Q7799" s="21">
        <f t="shared" si="2188"/>
        <v>39.790999999999997</v>
      </c>
      <c r="R7799" s="21">
        <f t="shared" si="2197"/>
        <v>325.04166666667476</v>
      </c>
      <c r="S7799" s="21">
        <f t="shared" si="2198"/>
        <v>-20.306015390344495</v>
      </c>
      <c r="T7799" s="21">
        <f t="shared" si="2189"/>
        <v>86.147999999999996</v>
      </c>
      <c r="U7799" s="37">
        <f>VLOOKUP(Time_Zone, 'LSTM LookUp'!$B$5:$D$8, 3, FALSE)</f>
        <v>-75</v>
      </c>
      <c r="V7799" s="21">
        <f t="shared" si="2199"/>
        <v>13.418085471673418</v>
      </c>
      <c r="W7799" s="21">
        <f t="shared" si="2190"/>
        <v>14.502521367918346</v>
      </c>
      <c r="X7799" s="21">
        <f t="shared" si="2191"/>
        <v>0</v>
      </c>
      <c r="Y7799" s="21">
        <f t="shared" si="2192"/>
        <v>0</v>
      </c>
      <c r="Z7799" s="21">
        <f t="shared" si="2200"/>
        <v>0</v>
      </c>
      <c r="AA7799" s="21">
        <f t="shared" si="2193"/>
        <v>0</v>
      </c>
      <c r="AB7799" s="21">
        <f t="shared" si="2194"/>
        <v>0</v>
      </c>
      <c r="AC7799" s="21">
        <f t="shared" si="2195"/>
        <v>0</v>
      </c>
      <c r="AD7799" s="21">
        <f t="shared" si="2201"/>
        <v>0</v>
      </c>
      <c r="AE7799" s="21" t="str">
        <f t="shared" si="2196"/>
        <v>11/21/2:00</v>
      </c>
    </row>
    <row r="7800" spans="2:31">
      <c r="B7800" s="37">
        <v>11</v>
      </c>
      <c r="C7800" s="38">
        <v>21</v>
      </c>
      <c r="D7800" s="39">
        <v>3</v>
      </c>
      <c r="E7800" s="17">
        <v>0.6</v>
      </c>
      <c r="F7800" s="17">
        <v>0</v>
      </c>
      <c r="G7800" s="17">
        <v>0</v>
      </c>
      <c r="H7800" s="37">
        <f t="shared" si="2184"/>
        <v>33.08</v>
      </c>
      <c r="I7800" s="37">
        <f>IF(H7800&lt;'Roof Calculator'!$G$8, 1, 0)</f>
        <v>1</v>
      </c>
      <c r="J7800" s="37">
        <f>IF(H7800&gt;='Roof Calculator'!$G$8, 1, 0)</f>
        <v>0</v>
      </c>
      <c r="K7800" s="37">
        <f t="shared" si="2185"/>
        <v>33.08</v>
      </c>
      <c r="L7800" s="37">
        <f t="shared" si="2186"/>
        <v>0</v>
      </c>
      <c r="M7800" s="37">
        <v>0</v>
      </c>
      <c r="N7800" s="37">
        <f t="shared" si="2187"/>
        <v>0</v>
      </c>
      <c r="O7800" s="37">
        <v>0</v>
      </c>
      <c r="P7800" s="37">
        <v>0</v>
      </c>
      <c r="Q7800" s="21">
        <f t="shared" si="2188"/>
        <v>39.790999999999997</v>
      </c>
      <c r="R7800" s="21">
        <f t="shared" si="2197"/>
        <v>325.08333333334144</v>
      </c>
      <c r="S7800" s="21">
        <f t="shared" si="2198"/>
        <v>-20.314544271632343</v>
      </c>
      <c r="T7800" s="21">
        <f t="shared" si="2189"/>
        <v>86.147999999999996</v>
      </c>
      <c r="U7800" s="37">
        <f>VLOOKUP(Time_Zone, 'LSTM LookUp'!$B$5:$D$8, 3, FALSE)</f>
        <v>-75</v>
      </c>
      <c r="V7800" s="21">
        <f t="shared" si="2199"/>
        <v>13.406515885926535</v>
      </c>
      <c r="W7800" s="21">
        <f t="shared" si="2190"/>
        <v>29.499628971481641</v>
      </c>
      <c r="X7800" s="21">
        <f t="shared" si="2191"/>
        <v>0</v>
      </c>
      <c r="Y7800" s="21">
        <f t="shared" si="2192"/>
        <v>0</v>
      </c>
      <c r="Z7800" s="21">
        <f t="shared" si="2200"/>
        <v>0</v>
      </c>
      <c r="AA7800" s="21">
        <f t="shared" si="2193"/>
        <v>0</v>
      </c>
      <c r="AB7800" s="21">
        <f t="shared" si="2194"/>
        <v>0</v>
      </c>
      <c r="AC7800" s="21">
        <f t="shared" si="2195"/>
        <v>0</v>
      </c>
      <c r="AD7800" s="21">
        <f t="shared" si="2201"/>
        <v>0</v>
      </c>
      <c r="AE7800" s="21" t="str">
        <f t="shared" si="2196"/>
        <v>11/21/3:00</v>
      </c>
    </row>
    <row r="7801" spans="2:31">
      <c r="B7801" s="37">
        <v>11</v>
      </c>
      <c r="C7801" s="38">
        <v>21</v>
      </c>
      <c r="D7801" s="39">
        <v>4</v>
      </c>
      <c r="E7801" s="17">
        <v>-0.6</v>
      </c>
      <c r="F7801" s="17">
        <v>0</v>
      </c>
      <c r="G7801" s="17">
        <v>0</v>
      </c>
      <c r="H7801" s="37">
        <f t="shared" si="2184"/>
        <v>30.92</v>
      </c>
      <c r="I7801" s="37">
        <f>IF(H7801&lt;'Roof Calculator'!$G$8, 1, 0)</f>
        <v>1</v>
      </c>
      <c r="J7801" s="37">
        <f>IF(H7801&gt;='Roof Calculator'!$G$8, 1, 0)</f>
        <v>0</v>
      </c>
      <c r="K7801" s="37">
        <f t="shared" si="2185"/>
        <v>30.92</v>
      </c>
      <c r="L7801" s="37">
        <f t="shared" si="2186"/>
        <v>0</v>
      </c>
      <c r="M7801" s="37">
        <v>0</v>
      </c>
      <c r="N7801" s="37">
        <f t="shared" si="2187"/>
        <v>0</v>
      </c>
      <c r="O7801" s="37">
        <v>0</v>
      </c>
      <c r="P7801" s="37">
        <v>0</v>
      </c>
      <c r="Q7801" s="21">
        <f t="shared" si="2188"/>
        <v>39.790999999999997</v>
      </c>
      <c r="R7801" s="21">
        <f t="shared" si="2197"/>
        <v>325.12500000000813</v>
      </c>
      <c r="S7801" s="21">
        <f t="shared" si="2198"/>
        <v>-20.323062710193891</v>
      </c>
      <c r="T7801" s="21">
        <f t="shared" si="2189"/>
        <v>86.147999999999996</v>
      </c>
      <c r="U7801" s="37">
        <f>VLOOKUP(Time_Zone, 'LSTM LookUp'!$B$5:$D$8, 3, FALSE)</f>
        <v>-75</v>
      </c>
      <c r="V7801" s="21">
        <f t="shared" si="2199"/>
        <v>13.394926411812479</v>
      </c>
      <c r="W7801" s="21">
        <f t="shared" si="2190"/>
        <v>44.496731602953105</v>
      </c>
      <c r="X7801" s="21">
        <f t="shared" si="2191"/>
        <v>0</v>
      </c>
      <c r="Y7801" s="21">
        <f t="shared" si="2192"/>
        <v>0</v>
      </c>
      <c r="Z7801" s="21">
        <f t="shared" si="2200"/>
        <v>0</v>
      </c>
      <c r="AA7801" s="21">
        <f t="shared" si="2193"/>
        <v>0</v>
      </c>
      <c r="AB7801" s="21">
        <f t="shared" si="2194"/>
        <v>0</v>
      </c>
      <c r="AC7801" s="21">
        <f t="shared" si="2195"/>
        <v>0</v>
      </c>
      <c r="AD7801" s="21">
        <f t="shared" si="2201"/>
        <v>0</v>
      </c>
      <c r="AE7801" s="21" t="str">
        <f t="shared" si="2196"/>
        <v>11/21/4:00</v>
      </c>
    </row>
    <row r="7802" spans="2:31">
      <c r="B7802" s="37">
        <v>11</v>
      </c>
      <c r="C7802" s="38">
        <v>21</v>
      </c>
      <c r="D7802" s="39">
        <v>5</v>
      </c>
      <c r="E7802" s="17">
        <v>-1.1000000000000001</v>
      </c>
      <c r="F7802" s="17">
        <v>0</v>
      </c>
      <c r="G7802" s="17">
        <v>0</v>
      </c>
      <c r="H7802" s="37">
        <f t="shared" si="2184"/>
        <v>30.02</v>
      </c>
      <c r="I7802" s="37">
        <f>IF(H7802&lt;'Roof Calculator'!$G$8, 1, 0)</f>
        <v>1</v>
      </c>
      <c r="J7802" s="37">
        <f>IF(H7802&gt;='Roof Calculator'!$G$8, 1, 0)</f>
        <v>0</v>
      </c>
      <c r="K7802" s="37">
        <f t="shared" si="2185"/>
        <v>30.02</v>
      </c>
      <c r="L7802" s="37">
        <f t="shared" si="2186"/>
        <v>0</v>
      </c>
      <c r="M7802" s="37">
        <v>0</v>
      </c>
      <c r="N7802" s="37">
        <f t="shared" si="2187"/>
        <v>0</v>
      </c>
      <c r="O7802" s="37">
        <v>0</v>
      </c>
      <c r="P7802" s="37">
        <v>0</v>
      </c>
      <c r="Q7802" s="21">
        <f t="shared" si="2188"/>
        <v>39.790999999999997</v>
      </c>
      <c r="R7802" s="21">
        <f t="shared" si="2197"/>
        <v>325.16666666667481</v>
      </c>
      <c r="S7802" s="21">
        <f t="shared" si="2198"/>
        <v>-20.331570700109872</v>
      </c>
      <c r="T7802" s="21">
        <f t="shared" si="2189"/>
        <v>86.147999999999996</v>
      </c>
      <c r="U7802" s="37">
        <f>VLOOKUP(Time_Zone, 'LSTM LookUp'!$B$5:$D$8, 3, FALSE)</f>
        <v>-75</v>
      </c>
      <c r="V7802" s="21">
        <f t="shared" si="2199"/>
        <v>13.383317066718009</v>
      </c>
      <c r="W7802" s="21">
        <f t="shared" si="2190"/>
        <v>59.493829266679519</v>
      </c>
      <c r="X7802" s="21">
        <f t="shared" si="2191"/>
        <v>0</v>
      </c>
      <c r="Y7802" s="21">
        <f t="shared" si="2192"/>
        <v>0</v>
      </c>
      <c r="Z7802" s="21">
        <f t="shared" si="2200"/>
        <v>0</v>
      </c>
      <c r="AA7802" s="21">
        <f t="shared" si="2193"/>
        <v>0</v>
      </c>
      <c r="AB7802" s="21">
        <f t="shared" si="2194"/>
        <v>0</v>
      </c>
      <c r="AC7802" s="21">
        <f t="shared" si="2195"/>
        <v>0</v>
      </c>
      <c r="AD7802" s="21">
        <f t="shared" si="2201"/>
        <v>0</v>
      </c>
      <c r="AE7802" s="21" t="str">
        <f t="shared" si="2196"/>
        <v>11/21/5:00</v>
      </c>
    </row>
    <row r="7803" spans="2:31">
      <c r="B7803" s="37">
        <v>11</v>
      </c>
      <c r="C7803" s="38">
        <v>21</v>
      </c>
      <c r="D7803" s="39">
        <v>6</v>
      </c>
      <c r="E7803" s="17">
        <v>-1.1000000000000001</v>
      </c>
      <c r="F7803" s="17">
        <v>0</v>
      </c>
      <c r="G7803" s="17">
        <v>0</v>
      </c>
      <c r="H7803" s="37">
        <f t="shared" si="2184"/>
        <v>30.02</v>
      </c>
      <c r="I7803" s="37">
        <f>IF(H7803&lt;'Roof Calculator'!$G$8, 1, 0)</f>
        <v>1</v>
      </c>
      <c r="J7803" s="37">
        <f>IF(H7803&gt;='Roof Calculator'!$G$8, 1, 0)</f>
        <v>0</v>
      </c>
      <c r="K7803" s="37">
        <f t="shared" si="2185"/>
        <v>30.02</v>
      </c>
      <c r="L7803" s="37">
        <f t="shared" si="2186"/>
        <v>0</v>
      </c>
      <c r="M7803" s="37">
        <v>0</v>
      </c>
      <c r="N7803" s="37">
        <f t="shared" si="2187"/>
        <v>0</v>
      </c>
      <c r="O7803" s="37">
        <v>0</v>
      </c>
      <c r="P7803" s="37">
        <v>0</v>
      </c>
      <c r="Q7803" s="21">
        <f t="shared" si="2188"/>
        <v>39.790999999999997</v>
      </c>
      <c r="R7803" s="21">
        <f t="shared" si="2197"/>
        <v>325.2083333333415</v>
      </c>
      <c r="S7803" s="21">
        <f t="shared" si="2198"/>
        <v>-20.340068235466052</v>
      </c>
      <c r="T7803" s="21">
        <f t="shared" si="2189"/>
        <v>86.147999999999996</v>
      </c>
      <c r="U7803" s="37">
        <f>VLOOKUP(Time_Zone, 'LSTM LookUp'!$B$5:$D$8, 3, FALSE)</f>
        <v>-75</v>
      </c>
      <c r="V7803" s="21">
        <f t="shared" si="2199"/>
        <v>13.371687868066816</v>
      </c>
      <c r="W7803" s="21">
        <f t="shared" si="2190"/>
        <v>74.490921967016675</v>
      </c>
      <c r="X7803" s="21">
        <f t="shared" si="2191"/>
        <v>0</v>
      </c>
      <c r="Y7803" s="21">
        <f t="shared" si="2192"/>
        <v>0</v>
      </c>
      <c r="Z7803" s="21">
        <f t="shared" si="2200"/>
        <v>0</v>
      </c>
      <c r="AA7803" s="21">
        <f t="shared" si="2193"/>
        <v>0</v>
      </c>
      <c r="AB7803" s="21">
        <f t="shared" si="2194"/>
        <v>0</v>
      </c>
      <c r="AC7803" s="21">
        <f t="shared" si="2195"/>
        <v>0</v>
      </c>
      <c r="AD7803" s="21">
        <f t="shared" si="2201"/>
        <v>0</v>
      </c>
      <c r="AE7803" s="21" t="str">
        <f t="shared" si="2196"/>
        <v>11/21/6:00</v>
      </c>
    </row>
    <row r="7804" spans="2:31">
      <c r="B7804" s="37">
        <v>11</v>
      </c>
      <c r="C7804" s="38">
        <v>21</v>
      </c>
      <c r="D7804" s="39">
        <v>7</v>
      </c>
      <c r="E7804" s="17">
        <v>-1.7</v>
      </c>
      <c r="F7804" s="17">
        <v>0</v>
      </c>
      <c r="G7804" s="17">
        <v>0</v>
      </c>
      <c r="H7804" s="37">
        <f t="shared" si="2184"/>
        <v>28.94</v>
      </c>
      <c r="I7804" s="37">
        <f>IF(H7804&lt;'Roof Calculator'!$G$8, 1, 0)</f>
        <v>1</v>
      </c>
      <c r="J7804" s="37">
        <f>IF(H7804&gt;='Roof Calculator'!$G$8, 1, 0)</f>
        <v>0</v>
      </c>
      <c r="K7804" s="37">
        <f t="shared" si="2185"/>
        <v>28.94</v>
      </c>
      <c r="L7804" s="37">
        <f t="shared" si="2186"/>
        <v>0</v>
      </c>
      <c r="M7804" s="37">
        <v>0</v>
      </c>
      <c r="N7804" s="37">
        <f t="shared" si="2187"/>
        <v>0</v>
      </c>
      <c r="O7804" s="37">
        <v>0</v>
      </c>
      <c r="P7804" s="37">
        <v>0</v>
      </c>
      <c r="Q7804" s="21">
        <f t="shared" si="2188"/>
        <v>39.790999999999997</v>
      </c>
      <c r="R7804" s="21">
        <f t="shared" si="2197"/>
        <v>325.25000000000819</v>
      </c>
      <c r="S7804" s="21">
        <f t="shared" si="2198"/>
        <v>-20.348555310353259</v>
      </c>
      <c r="T7804" s="21">
        <f t="shared" si="2189"/>
        <v>86.147999999999996</v>
      </c>
      <c r="U7804" s="37">
        <f>VLOOKUP(Time_Zone, 'LSTM LookUp'!$B$5:$D$8, 3, FALSE)</f>
        <v>-75</v>
      </c>
      <c r="V7804" s="21">
        <f t="shared" si="2199"/>
        <v>13.360038833319482</v>
      </c>
      <c r="W7804" s="21">
        <f t="shared" si="2190"/>
        <v>89.488009708329884</v>
      </c>
      <c r="X7804" s="21">
        <f t="shared" si="2191"/>
        <v>0</v>
      </c>
      <c r="Y7804" s="21">
        <f t="shared" si="2192"/>
        <v>0</v>
      </c>
      <c r="Z7804" s="21">
        <f t="shared" si="2200"/>
        <v>0</v>
      </c>
      <c r="AA7804" s="21">
        <f t="shared" si="2193"/>
        <v>0</v>
      </c>
      <c r="AB7804" s="21">
        <f t="shared" si="2194"/>
        <v>0</v>
      </c>
      <c r="AC7804" s="21">
        <f t="shared" si="2195"/>
        <v>0</v>
      </c>
      <c r="AD7804" s="21">
        <f t="shared" si="2201"/>
        <v>0</v>
      </c>
      <c r="AE7804" s="21" t="str">
        <f t="shared" si="2196"/>
        <v>11/21/7:00</v>
      </c>
    </row>
    <row r="7805" spans="2:31">
      <c r="B7805" s="37">
        <v>11</v>
      </c>
      <c r="C7805" s="38">
        <v>21</v>
      </c>
      <c r="D7805" s="39">
        <v>8</v>
      </c>
      <c r="E7805" s="17">
        <v>-2.2000000000000002</v>
      </c>
      <c r="F7805" s="17">
        <v>9</v>
      </c>
      <c r="G7805" s="17">
        <v>51</v>
      </c>
      <c r="H7805" s="37">
        <f t="shared" si="2184"/>
        <v>28.04</v>
      </c>
      <c r="I7805" s="37">
        <f>IF(H7805&lt;'Roof Calculator'!$G$8, 1, 0)</f>
        <v>1</v>
      </c>
      <c r="J7805" s="37">
        <f>IF(H7805&gt;='Roof Calculator'!$G$8, 1, 0)</f>
        <v>0</v>
      </c>
      <c r="K7805" s="37">
        <f t="shared" si="2185"/>
        <v>28.04</v>
      </c>
      <c r="L7805" s="37">
        <f t="shared" si="2186"/>
        <v>0</v>
      </c>
      <c r="M7805" s="37">
        <v>0</v>
      </c>
      <c r="N7805" s="37">
        <f t="shared" si="2187"/>
        <v>9</v>
      </c>
      <c r="O7805" s="37">
        <v>0</v>
      </c>
      <c r="P7805" s="37">
        <v>0</v>
      </c>
      <c r="Q7805" s="21">
        <f t="shared" si="2188"/>
        <v>39.790999999999997</v>
      </c>
      <c r="R7805" s="21">
        <f t="shared" si="2197"/>
        <v>325.29166666667487</v>
      </c>
      <c r="S7805" s="21">
        <f t="shared" si="2198"/>
        <v>-20.357031918867367</v>
      </c>
      <c r="T7805" s="21">
        <f t="shared" si="2189"/>
        <v>86.147999999999996</v>
      </c>
      <c r="U7805" s="37">
        <f>VLOOKUP(Time_Zone, 'LSTM LookUp'!$B$5:$D$8, 3, FALSE)</f>
        <v>-75</v>
      </c>
      <c r="V7805" s="21">
        <f t="shared" si="2199"/>
        <v>13.348369979973453</v>
      </c>
      <c r="W7805" s="21">
        <f t="shared" si="2190"/>
        <v>104.48509249499338</v>
      </c>
      <c r="X7805" s="21">
        <f t="shared" si="2191"/>
        <v>-20.543970424024103</v>
      </c>
      <c r="Y7805" s="21">
        <f t="shared" si="2192"/>
        <v>-11.543970424024103</v>
      </c>
      <c r="Z7805" s="21">
        <f t="shared" si="2200"/>
        <v>-3.6592370017437976</v>
      </c>
      <c r="AA7805" s="21">
        <f t="shared" si="2193"/>
        <v>-3.6592370017437976</v>
      </c>
      <c r="AB7805" s="21">
        <f t="shared" si="2194"/>
        <v>0</v>
      </c>
      <c r="AC7805" s="21">
        <f t="shared" si="2195"/>
        <v>0</v>
      </c>
      <c r="AD7805" s="21">
        <f t="shared" si="2201"/>
        <v>0</v>
      </c>
      <c r="AE7805" s="21" t="str">
        <f t="shared" si="2196"/>
        <v>11/21/8:00</v>
      </c>
    </row>
    <row r="7806" spans="2:31">
      <c r="B7806" s="37">
        <v>11</v>
      </c>
      <c r="C7806" s="38">
        <v>21</v>
      </c>
      <c r="D7806" s="39">
        <v>9</v>
      </c>
      <c r="E7806" s="17">
        <v>0.6</v>
      </c>
      <c r="F7806" s="17">
        <v>68</v>
      </c>
      <c r="G7806" s="17">
        <v>178</v>
      </c>
      <c r="H7806" s="37">
        <f t="shared" si="2184"/>
        <v>33.08</v>
      </c>
      <c r="I7806" s="37">
        <f>IF(H7806&lt;'Roof Calculator'!$G$8, 1, 0)</f>
        <v>1</v>
      </c>
      <c r="J7806" s="37">
        <f>IF(H7806&gt;='Roof Calculator'!$G$8, 1, 0)</f>
        <v>0</v>
      </c>
      <c r="K7806" s="37">
        <f t="shared" si="2185"/>
        <v>33.08</v>
      </c>
      <c r="L7806" s="37">
        <f t="shared" si="2186"/>
        <v>0</v>
      </c>
      <c r="M7806" s="37">
        <v>0</v>
      </c>
      <c r="N7806" s="37">
        <f t="shared" si="2187"/>
        <v>68</v>
      </c>
      <c r="O7806" s="37">
        <v>0</v>
      </c>
      <c r="P7806" s="37">
        <v>0</v>
      </c>
      <c r="Q7806" s="21">
        <f t="shared" si="2188"/>
        <v>39.790999999999997</v>
      </c>
      <c r="R7806" s="21">
        <f t="shared" si="2197"/>
        <v>325.33333333334156</v>
      </c>
      <c r="S7806" s="21">
        <f t="shared" si="2198"/>
        <v>-20.365498055109299</v>
      </c>
      <c r="T7806" s="21">
        <f t="shared" si="2189"/>
        <v>86.147999999999996</v>
      </c>
      <c r="U7806" s="37">
        <f>VLOOKUP(Time_Zone, 'LSTM LookUp'!$B$5:$D$8, 3, FALSE)</f>
        <v>-75</v>
      </c>
      <c r="V7806" s="21">
        <f t="shared" si="2199"/>
        <v>13.336681325563045</v>
      </c>
      <c r="W7806" s="21">
        <f t="shared" si="2190"/>
        <v>119.48217033139076</v>
      </c>
      <c r="X7806" s="21">
        <f t="shared" si="2191"/>
        <v>-102.74961667811708</v>
      </c>
      <c r="Y7806" s="21">
        <f t="shared" si="2192"/>
        <v>-34.749616678117079</v>
      </c>
      <c r="Z7806" s="21">
        <f t="shared" si="2200"/>
        <v>-11.015021563148967</v>
      </c>
      <c r="AA7806" s="21">
        <f t="shared" si="2193"/>
        <v>-11.015021563148967</v>
      </c>
      <c r="AB7806" s="21">
        <f t="shared" si="2194"/>
        <v>0</v>
      </c>
      <c r="AC7806" s="21">
        <f t="shared" si="2195"/>
        <v>0</v>
      </c>
      <c r="AD7806" s="21">
        <f t="shared" si="2201"/>
        <v>0</v>
      </c>
      <c r="AE7806" s="21" t="str">
        <f t="shared" si="2196"/>
        <v>11/21/9:00</v>
      </c>
    </row>
    <row r="7807" spans="2:31">
      <c r="B7807" s="37">
        <v>11</v>
      </c>
      <c r="C7807" s="38">
        <v>21</v>
      </c>
      <c r="D7807" s="39">
        <v>10</v>
      </c>
      <c r="E7807" s="17">
        <v>1.7</v>
      </c>
      <c r="F7807" s="17">
        <v>146</v>
      </c>
      <c r="G7807" s="17">
        <v>159</v>
      </c>
      <c r="H7807" s="37">
        <f t="shared" si="2184"/>
        <v>35.06</v>
      </c>
      <c r="I7807" s="37">
        <f>IF(H7807&lt;'Roof Calculator'!$G$8, 1, 0)</f>
        <v>1</v>
      </c>
      <c r="J7807" s="37">
        <f>IF(H7807&gt;='Roof Calculator'!$G$8, 1, 0)</f>
        <v>0</v>
      </c>
      <c r="K7807" s="37">
        <f t="shared" si="2185"/>
        <v>35.06</v>
      </c>
      <c r="L7807" s="37">
        <f t="shared" si="2186"/>
        <v>0</v>
      </c>
      <c r="M7807" s="37">
        <v>0</v>
      </c>
      <c r="N7807" s="37">
        <f t="shared" si="2187"/>
        <v>146</v>
      </c>
      <c r="O7807" s="37">
        <v>0</v>
      </c>
      <c r="P7807" s="37">
        <v>0</v>
      </c>
      <c r="Q7807" s="21">
        <f t="shared" si="2188"/>
        <v>39.790999999999997</v>
      </c>
      <c r="R7807" s="21">
        <f t="shared" si="2197"/>
        <v>325.37500000000824</v>
      </c>
      <c r="S7807" s="21">
        <f t="shared" si="2198"/>
        <v>-20.373953713185109</v>
      </c>
      <c r="T7807" s="21">
        <f t="shared" si="2189"/>
        <v>86.147999999999996</v>
      </c>
      <c r="U7807" s="37">
        <f>VLOOKUP(Time_Zone, 'LSTM LookUp'!$B$5:$D$8, 3, FALSE)</f>
        <v>-75</v>
      </c>
      <c r="V7807" s="21">
        <f t="shared" si="2199"/>
        <v>13.324972887659326</v>
      </c>
      <c r="W7807" s="21">
        <f t="shared" si="2190"/>
        <v>134.4792432219148</v>
      </c>
      <c r="X7807" s="21">
        <f t="shared" si="2191"/>
        <v>-115.67223374232073</v>
      </c>
      <c r="Y7807" s="21">
        <f t="shared" si="2192"/>
        <v>30.327766257679272</v>
      </c>
      <c r="Z7807" s="21">
        <f t="shared" si="2200"/>
        <v>9.613372210256566</v>
      </c>
      <c r="AA7807" s="21">
        <f t="shared" si="2193"/>
        <v>9.613372210256566</v>
      </c>
      <c r="AB7807" s="21">
        <f t="shared" si="2194"/>
        <v>0</v>
      </c>
      <c r="AC7807" s="21">
        <f t="shared" si="2195"/>
        <v>0</v>
      </c>
      <c r="AD7807" s="21">
        <f t="shared" si="2201"/>
        <v>0</v>
      </c>
      <c r="AE7807" s="21" t="str">
        <f t="shared" si="2196"/>
        <v>11/21/10:00</v>
      </c>
    </row>
    <row r="7808" spans="2:31">
      <c r="B7808" s="37">
        <v>11</v>
      </c>
      <c r="C7808" s="38">
        <v>21</v>
      </c>
      <c r="D7808" s="39">
        <v>11</v>
      </c>
      <c r="E7808" s="17">
        <v>1.7</v>
      </c>
      <c r="F7808" s="17">
        <v>160</v>
      </c>
      <c r="G7808" s="17">
        <v>77</v>
      </c>
      <c r="H7808" s="37">
        <f t="shared" si="2184"/>
        <v>35.06</v>
      </c>
      <c r="I7808" s="37">
        <f>IF(H7808&lt;'Roof Calculator'!$G$8, 1, 0)</f>
        <v>1</v>
      </c>
      <c r="J7808" s="37">
        <f>IF(H7808&gt;='Roof Calculator'!$G$8, 1, 0)</f>
        <v>0</v>
      </c>
      <c r="K7808" s="37">
        <f t="shared" si="2185"/>
        <v>35.06</v>
      </c>
      <c r="L7808" s="37">
        <f t="shared" si="2186"/>
        <v>0</v>
      </c>
      <c r="M7808" s="37">
        <v>0</v>
      </c>
      <c r="N7808" s="37">
        <f t="shared" si="2187"/>
        <v>160</v>
      </c>
      <c r="O7808" s="37">
        <v>0</v>
      </c>
      <c r="P7808" s="37">
        <v>0</v>
      </c>
      <c r="Q7808" s="21">
        <f t="shared" si="2188"/>
        <v>39.790999999999997</v>
      </c>
      <c r="R7808" s="21">
        <f t="shared" si="2197"/>
        <v>325.41666666667493</v>
      </c>
      <c r="S7808" s="21">
        <f t="shared" si="2198"/>
        <v>-20.382398887205877</v>
      </c>
      <c r="T7808" s="21">
        <f t="shared" si="2189"/>
        <v>86.147999999999996</v>
      </c>
      <c r="U7808" s="37">
        <f>VLOOKUP(Time_Zone, 'LSTM LookUp'!$B$5:$D$8, 3, FALSE)</f>
        <v>-75</v>
      </c>
      <c r="V7808" s="21">
        <f t="shared" si="2199"/>
        <v>13.313244683870208</v>
      </c>
      <c r="W7808" s="21">
        <f t="shared" si="2190"/>
        <v>149.47631117096753</v>
      </c>
      <c r="X7808" s="21">
        <f t="shared" si="2191"/>
        <v>-64.938455192213056</v>
      </c>
      <c r="Y7808" s="21">
        <f t="shared" si="2192"/>
        <v>95.061544807786944</v>
      </c>
      <c r="Z7808" s="21">
        <f t="shared" si="2200"/>
        <v>30.132849394664536</v>
      </c>
      <c r="AA7808" s="21">
        <f t="shared" si="2193"/>
        <v>30.132849394664536</v>
      </c>
      <c r="AB7808" s="21">
        <f t="shared" si="2194"/>
        <v>0</v>
      </c>
      <c r="AC7808" s="21">
        <f t="shared" si="2195"/>
        <v>0</v>
      </c>
      <c r="AD7808" s="21">
        <f t="shared" si="2201"/>
        <v>0</v>
      </c>
      <c r="AE7808" s="21" t="str">
        <f t="shared" si="2196"/>
        <v>11/21/11:00</v>
      </c>
    </row>
    <row r="7809" spans="2:31">
      <c r="B7809" s="37">
        <v>11</v>
      </c>
      <c r="C7809" s="38">
        <v>21</v>
      </c>
      <c r="D7809" s="39">
        <v>12</v>
      </c>
      <c r="E7809" s="17">
        <v>2.2000000000000002</v>
      </c>
      <c r="F7809" s="17">
        <v>170</v>
      </c>
      <c r="G7809" s="17">
        <v>524</v>
      </c>
      <c r="H7809" s="37">
        <f t="shared" si="2184"/>
        <v>35.96</v>
      </c>
      <c r="I7809" s="37">
        <f>IF(H7809&lt;'Roof Calculator'!$G$8, 1, 0)</f>
        <v>1</v>
      </c>
      <c r="J7809" s="37">
        <f>IF(H7809&gt;='Roof Calculator'!$G$8, 1, 0)</f>
        <v>0</v>
      </c>
      <c r="K7809" s="37">
        <f t="shared" si="2185"/>
        <v>35.96</v>
      </c>
      <c r="L7809" s="37">
        <f t="shared" si="2186"/>
        <v>0</v>
      </c>
      <c r="M7809" s="37">
        <v>0</v>
      </c>
      <c r="N7809" s="37">
        <f t="shared" si="2187"/>
        <v>170</v>
      </c>
      <c r="O7809" s="37">
        <v>0</v>
      </c>
      <c r="P7809" s="37">
        <v>0</v>
      </c>
      <c r="Q7809" s="21">
        <f t="shared" si="2188"/>
        <v>39.790999999999997</v>
      </c>
      <c r="R7809" s="21">
        <f t="shared" si="2197"/>
        <v>325.45833333334161</v>
      </c>
      <c r="S7809" s="21">
        <f t="shared" si="2198"/>
        <v>-20.390833571287853</v>
      </c>
      <c r="T7809" s="21">
        <f t="shared" si="2189"/>
        <v>86.147999999999996</v>
      </c>
      <c r="U7809" s="37">
        <f>VLOOKUP(Time_Zone, 'LSTM LookUp'!$B$5:$D$8, 3, FALSE)</f>
        <v>-75</v>
      </c>
      <c r="V7809" s="21">
        <f t="shared" si="2199"/>
        <v>13.301496731840224</v>
      </c>
      <c r="W7809" s="21">
        <f t="shared" si="2190"/>
        <v>164.47337418296001</v>
      </c>
      <c r="X7809" s="21">
        <f t="shared" si="2191"/>
        <v>-480.4752705462646</v>
      </c>
      <c r="Y7809" s="21">
        <f t="shared" si="2192"/>
        <v>-310.4752705462646</v>
      </c>
      <c r="Z7809" s="21">
        <f t="shared" si="2200"/>
        <v>-98.4152381181582</v>
      </c>
      <c r="AA7809" s="21">
        <f t="shared" si="2193"/>
        <v>-98.4152381181582</v>
      </c>
      <c r="AB7809" s="21">
        <f t="shared" si="2194"/>
        <v>0</v>
      </c>
      <c r="AC7809" s="21">
        <f t="shared" si="2195"/>
        <v>0</v>
      </c>
      <c r="AD7809" s="21">
        <f t="shared" si="2201"/>
        <v>0</v>
      </c>
      <c r="AE7809" s="21" t="str">
        <f t="shared" si="2196"/>
        <v>11/21/12:00</v>
      </c>
    </row>
    <row r="7810" spans="2:31">
      <c r="B7810" s="37">
        <v>11</v>
      </c>
      <c r="C7810" s="38">
        <v>21</v>
      </c>
      <c r="D7810" s="39">
        <v>13</v>
      </c>
      <c r="E7810" s="17">
        <v>2.8</v>
      </c>
      <c r="F7810" s="17">
        <v>172</v>
      </c>
      <c r="G7810" s="17">
        <v>84</v>
      </c>
      <c r="H7810" s="37">
        <f t="shared" si="2184"/>
        <v>37.04</v>
      </c>
      <c r="I7810" s="37">
        <f>IF(H7810&lt;'Roof Calculator'!$G$8, 1, 0)</f>
        <v>1</v>
      </c>
      <c r="J7810" s="37">
        <f>IF(H7810&gt;='Roof Calculator'!$G$8, 1, 0)</f>
        <v>0</v>
      </c>
      <c r="K7810" s="37">
        <f t="shared" si="2185"/>
        <v>37.04</v>
      </c>
      <c r="L7810" s="37">
        <f t="shared" si="2186"/>
        <v>0</v>
      </c>
      <c r="M7810" s="37">
        <v>0</v>
      </c>
      <c r="N7810" s="37">
        <f t="shared" si="2187"/>
        <v>172</v>
      </c>
      <c r="O7810" s="37">
        <v>0</v>
      </c>
      <c r="P7810" s="37">
        <v>0</v>
      </c>
      <c r="Q7810" s="21">
        <f t="shared" si="2188"/>
        <v>39.790999999999997</v>
      </c>
      <c r="R7810" s="21">
        <f t="shared" si="2197"/>
        <v>325.5000000000083</v>
      </c>
      <c r="S7810" s="21">
        <f t="shared" si="2198"/>
        <v>-20.399257759552345</v>
      </c>
      <c r="T7810" s="21">
        <f t="shared" si="2189"/>
        <v>86.147999999999996</v>
      </c>
      <c r="U7810" s="37">
        <f>VLOOKUP(Time_Zone, 'LSTM LookUp'!$B$5:$D$8, 3, FALSE)</f>
        <v>-75</v>
      </c>
      <c r="V7810" s="21">
        <f t="shared" si="2199"/>
        <v>13.289729049250731</v>
      </c>
      <c r="W7810" s="21">
        <f t="shared" si="2190"/>
        <v>179.47043226231267</v>
      </c>
      <c r="X7810" s="21">
        <f t="shared" si="2191"/>
        <v>-79.232139743089348</v>
      </c>
      <c r="Y7810" s="21">
        <f t="shared" si="2192"/>
        <v>92.767860256910652</v>
      </c>
      <c r="Z7810" s="21">
        <f t="shared" si="2200"/>
        <v>29.405791452673647</v>
      </c>
      <c r="AA7810" s="21">
        <f t="shared" si="2193"/>
        <v>29.405791452673647</v>
      </c>
      <c r="AB7810" s="21">
        <f t="shared" si="2194"/>
        <v>0</v>
      </c>
      <c r="AC7810" s="21">
        <f t="shared" si="2195"/>
        <v>0</v>
      </c>
      <c r="AD7810" s="21">
        <f t="shared" si="2201"/>
        <v>0</v>
      </c>
      <c r="AE7810" s="21" t="str">
        <f t="shared" si="2196"/>
        <v>11/21/13:00</v>
      </c>
    </row>
    <row r="7811" spans="2:31">
      <c r="B7811" s="37">
        <v>11</v>
      </c>
      <c r="C7811" s="38">
        <v>21</v>
      </c>
      <c r="D7811" s="39">
        <v>14</v>
      </c>
      <c r="E7811" s="17">
        <v>2.2000000000000002</v>
      </c>
      <c r="F7811" s="17">
        <v>227</v>
      </c>
      <c r="G7811" s="17">
        <v>145</v>
      </c>
      <c r="H7811" s="37">
        <f t="shared" si="2184"/>
        <v>35.96</v>
      </c>
      <c r="I7811" s="37">
        <f>IF(H7811&lt;'Roof Calculator'!$G$8, 1, 0)</f>
        <v>1</v>
      </c>
      <c r="J7811" s="37">
        <f>IF(H7811&gt;='Roof Calculator'!$G$8, 1, 0)</f>
        <v>0</v>
      </c>
      <c r="K7811" s="37">
        <f t="shared" si="2185"/>
        <v>35.96</v>
      </c>
      <c r="L7811" s="37">
        <f t="shared" si="2186"/>
        <v>0</v>
      </c>
      <c r="M7811" s="37">
        <v>0</v>
      </c>
      <c r="N7811" s="37">
        <f t="shared" si="2187"/>
        <v>227</v>
      </c>
      <c r="O7811" s="37">
        <v>0</v>
      </c>
      <c r="P7811" s="37">
        <v>0</v>
      </c>
      <c r="Q7811" s="21">
        <f t="shared" si="2188"/>
        <v>39.790999999999997</v>
      </c>
      <c r="R7811" s="21">
        <f t="shared" si="2197"/>
        <v>325.54166666667498</v>
      </c>
      <c r="S7811" s="21">
        <f t="shared" si="2198"/>
        <v>-20.4076714461258</v>
      </c>
      <c r="T7811" s="21">
        <f t="shared" si="2189"/>
        <v>86.147999999999996</v>
      </c>
      <c r="U7811" s="37">
        <f>VLOOKUP(Time_Zone, 'LSTM LookUp'!$B$5:$D$8, 3, FALSE)</f>
        <v>-75</v>
      </c>
      <c r="V7811" s="21">
        <f t="shared" si="2199"/>
        <v>13.277941653819687</v>
      </c>
      <c r="W7811" s="21">
        <f t="shared" si="2190"/>
        <v>194.46748541345494</v>
      </c>
      <c r="X7811" s="21">
        <f t="shared" si="2191"/>
        <v>-133.47000468496796</v>
      </c>
      <c r="Y7811" s="21">
        <f t="shared" si="2192"/>
        <v>93.529995315032039</v>
      </c>
      <c r="Z7811" s="21">
        <f t="shared" si="2200"/>
        <v>29.647374954932118</v>
      </c>
      <c r="AA7811" s="21">
        <f t="shared" si="2193"/>
        <v>29.647374954932118</v>
      </c>
      <c r="AB7811" s="21">
        <f t="shared" si="2194"/>
        <v>0</v>
      </c>
      <c r="AC7811" s="21">
        <f t="shared" si="2195"/>
        <v>0</v>
      </c>
      <c r="AD7811" s="21">
        <f t="shared" si="2201"/>
        <v>0</v>
      </c>
      <c r="AE7811" s="21" t="str">
        <f t="shared" si="2196"/>
        <v>11/21/14:00</v>
      </c>
    </row>
    <row r="7812" spans="2:31">
      <c r="B7812" s="37">
        <v>11</v>
      </c>
      <c r="C7812" s="38">
        <v>21</v>
      </c>
      <c r="D7812" s="39">
        <v>15</v>
      </c>
      <c r="E7812" s="17">
        <v>2.8</v>
      </c>
      <c r="F7812" s="17">
        <v>156</v>
      </c>
      <c r="G7812" s="17">
        <v>409</v>
      </c>
      <c r="H7812" s="37">
        <f t="shared" si="2184"/>
        <v>37.04</v>
      </c>
      <c r="I7812" s="37">
        <f>IF(H7812&lt;'Roof Calculator'!$G$8, 1, 0)</f>
        <v>1</v>
      </c>
      <c r="J7812" s="37">
        <f>IF(H7812&gt;='Roof Calculator'!$G$8, 1, 0)</f>
        <v>0</v>
      </c>
      <c r="K7812" s="37">
        <f t="shared" si="2185"/>
        <v>37.04</v>
      </c>
      <c r="L7812" s="37">
        <f t="shared" si="2186"/>
        <v>0</v>
      </c>
      <c r="M7812" s="37">
        <v>0</v>
      </c>
      <c r="N7812" s="37">
        <f t="shared" si="2187"/>
        <v>156</v>
      </c>
      <c r="O7812" s="37">
        <v>0</v>
      </c>
      <c r="P7812" s="37">
        <v>0</v>
      </c>
      <c r="Q7812" s="21">
        <f t="shared" si="2188"/>
        <v>39.790999999999997</v>
      </c>
      <c r="R7812" s="21">
        <f t="shared" si="2197"/>
        <v>325.58333333334167</v>
      </c>
      <c r="S7812" s="21">
        <f t="shared" si="2198"/>
        <v>-20.416074625139817</v>
      </c>
      <c r="T7812" s="21">
        <f t="shared" si="2189"/>
        <v>86.147999999999996</v>
      </c>
      <c r="U7812" s="37">
        <f>VLOOKUP(Time_Zone, 'LSTM LookUp'!$B$5:$D$8, 3, FALSE)</f>
        <v>-75</v>
      </c>
      <c r="V7812" s="21">
        <f t="shared" si="2199"/>
        <v>13.266134563301689</v>
      </c>
      <c r="W7812" s="21">
        <f t="shared" si="2190"/>
        <v>209.46453364082541</v>
      </c>
      <c r="X7812" s="21">
        <f t="shared" si="2191"/>
        <v>-347.74333304317673</v>
      </c>
      <c r="Y7812" s="21">
        <f t="shared" si="2192"/>
        <v>-191.74333304317673</v>
      </c>
      <c r="Z7812" s="21">
        <f t="shared" si="2200"/>
        <v>-60.779287657313184</v>
      </c>
      <c r="AA7812" s="21">
        <f t="shared" si="2193"/>
        <v>-60.779287657313184</v>
      </c>
      <c r="AB7812" s="21">
        <f t="shared" si="2194"/>
        <v>0</v>
      </c>
      <c r="AC7812" s="21">
        <f t="shared" si="2195"/>
        <v>0</v>
      </c>
      <c r="AD7812" s="21">
        <f t="shared" si="2201"/>
        <v>0</v>
      </c>
      <c r="AE7812" s="21" t="str">
        <f t="shared" si="2196"/>
        <v>11/21/15:00</v>
      </c>
    </row>
    <row r="7813" spans="2:31">
      <c r="B7813" s="37">
        <v>11</v>
      </c>
      <c r="C7813" s="38">
        <v>21</v>
      </c>
      <c r="D7813" s="39">
        <v>16</v>
      </c>
      <c r="E7813" s="17">
        <v>2.8</v>
      </c>
      <c r="F7813" s="17">
        <v>132</v>
      </c>
      <c r="G7813" s="17">
        <v>202</v>
      </c>
      <c r="H7813" s="37">
        <f t="shared" si="2184"/>
        <v>37.04</v>
      </c>
      <c r="I7813" s="37">
        <f>IF(H7813&lt;'Roof Calculator'!$G$8, 1, 0)</f>
        <v>1</v>
      </c>
      <c r="J7813" s="37">
        <f>IF(H7813&gt;='Roof Calculator'!$G$8, 1, 0)</f>
        <v>0</v>
      </c>
      <c r="K7813" s="37">
        <f t="shared" si="2185"/>
        <v>37.04</v>
      </c>
      <c r="L7813" s="37">
        <f t="shared" si="2186"/>
        <v>0</v>
      </c>
      <c r="M7813" s="37">
        <v>0</v>
      </c>
      <c r="N7813" s="37">
        <f t="shared" si="2187"/>
        <v>132</v>
      </c>
      <c r="O7813" s="37">
        <v>0</v>
      </c>
      <c r="P7813" s="37">
        <v>0</v>
      </c>
      <c r="Q7813" s="21">
        <f t="shared" si="2188"/>
        <v>39.790999999999997</v>
      </c>
      <c r="R7813" s="21">
        <f t="shared" si="2197"/>
        <v>325.62500000000836</v>
      </c>
      <c r="S7813" s="21">
        <f t="shared" si="2198"/>
        <v>-20.424467290731098</v>
      </c>
      <c r="T7813" s="21">
        <f t="shared" si="2189"/>
        <v>86.147999999999996</v>
      </c>
      <c r="U7813" s="37">
        <f>VLOOKUP(Time_Zone, 'LSTM LookUp'!$B$5:$D$8, 3, FALSE)</f>
        <v>-75</v>
      </c>
      <c r="V7813" s="21">
        <f t="shared" si="2199"/>
        <v>13.254307795487989</v>
      </c>
      <c r="W7813" s="21">
        <f t="shared" si="2190"/>
        <v>224.46157694887199</v>
      </c>
      <c r="X7813" s="21">
        <f t="shared" si="2191"/>
        <v>-148.92910400234152</v>
      </c>
      <c r="Y7813" s="21">
        <f t="shared" si="2192"/>
        <v>-16.929104002341518</v>
      </c>
      <c r="Z7813" s="21">
        <f t="shared" si="2200"/>
        <v>-5.3662302913405107</v>
      </c>
      <c r="AA7813" s="21">
        <f t="shared" si="2193"/>
        <v>-5.3662302913405107</v>
      </c>
      <c r="AB7813" s="21">
        <f t="shared" si="2194"/>
        <v>0</v>
      </c>
      <c r="AC7813" s="21">
        <f t="shared" si="2195"/>
        <v>0</v>
      </c>
      <c r="AD7813" s="21">
        <f t="shared" si="2201"/>
        <v>0</v>
      </c>
      <c r="AE7813" s="21" t="str">
        <f t="shared" si="2196"/>
        <v>11/21/16:00</v>
      </c>
    </row>
    <row r="7814" spans="2:31">
      <c r="B7814" s="37">
        <v>11</v>
      </c>
      <c r="C7814" s="38">
        <v>21</v>
      </c>
      <c r="D7814" s="39">
        <v>17</v>
      </c>
      <c r="E7814" s="17">
        <v>1.7</v>
      </c>
      <c r="F7814" s="17">
        <v>30</v>
      </c>
      <c r="G7814" s="17">
        <v>496</v>
      </c>
      <c r="H7814" s="37">
        <f t="shared" si="2184"/>
        <v>35.06</v>
      </c>
      <c r="I7814" s="37">
        <f>IF(H7814&lt;'Roof Calculator'!$G$8, 1, 0)</f>
        <v>1</v>
      </c>
      <c r="J7814" s="37">
        <f>IF(H7814&gt;='Roof Calculator'!$G$8, 1, 0)</f>
        <v>0</v>
      </c>
      <c r="K7814" s="37">
        <f t="shared" si="2185"/>
        <v>35.06</v>
      </c>
      <c r="L7814" s="37">
        <f t="shared" si="2186"/>
        <v>0</v>
      </c>
      <c r="M7814" s="37">
        <v>0</v>
      </c>
      <c r="N7814" s="37">
        <f t="shared" si="2187"/>
        <v>30</v>
      </c>
      <c r="O7814" s="37">
        <v>0</v>
      </c>
      <c r="P7814" s="37">
        <v>0</v>
      </c>
      <c r="Q7814" s="21">
        <f t="shared" si="2188"/>
        <v>39.790999999999997</v>
      </c>
      <c r="R7814" s="21">
        <f t="shared" si="2197"/>
        <v>325.66666666667504</v>
      </c>
      <c r="S7814" s="21">
        <f t="shared" si="2198"/>
        <v>-20.43284943704154</v>
      </c>
      <c r="T7814" s="21">
        <f t="shared" si="2189"/>
        <v>86.147999999999996</v>
      </c>
      <c r="U7814" s="37">
        <f>VLOOKUP(Time_Zone, 'LSTM LookUp'!$B$5:$D$8, 3, FALSE)</f>
        <v>-75</v>
      </c>
      <c r="V7814" s="21">
        <f t="shared" si="2199"/>
        <v>13.24246136820636</v>
      </c>
      <c r="W7814" s="21">
        <f t="shared" si="2190"/>
        <v>239.45861534205159</v>
      </c>
      <c r="X7814" s="21">
        <f t="shared" si="2191"/>
        <v>-292.30347662917904</v>
      </c>
      <c r="Y7814" s="21">
        <f t="shared" si="2192"/>
        <v>-262.30347662917904</v>
      </c>
      <c r="Z7814" s="21">
        <f t="shared" si="2200"/>
        <v>-83.145620796986151</v>
      </c>
      <c r="AA7814" s="21">
        <f t="shared" si="2193"/>
        <v>-83.145620796986151</v>
      </c>
      <c r="AB7814" s="21">
        <f t="shared" si="2194"/>
        <v>0</v>
      </c>
      <c r="AC7814" s="21">
        <f t="shared" si="2195"/>
        <v>0</v>
      </c>
      <c r="AD7814" s="21">
        <f t="shared" si="2201"/>
        <v>0</v>
      </c>
      <c r="AE7814" s="21" t="str">
        <f t="shared" si="2196"/>
        <v>11/21/17:00</v>
      </c>
    </row>
    <row r="7815" spans="2:31">
      <c r="B7815" s="37">
        <v>11</v>
      </c>
      <c r="C7815" s="38">
        <v>21</v>
      </c>
      <c r="D7815" s="39">
        <v>18</v>
      </c>
      <c r="E7815" s="17">
        <v>1.1000000000000001</v>
      </c>
      <c r="F7815" s="17">
        <v>11</v>
      </c>
      <c r="G7815" s="17">
        <v>59</v>
      </c>
      <c r="H7815" s="37">
        <f t="shared" si="2184"/>
        <v>33.979999999999997</v>
      </c>
      <c r="I7815" s="37">
        <f>IF(H7815&lt;'Roof Calculator'!$G$8, 1, 0)</f>
        <v>1</v>
      </c>
      <c r="J7815" s="37">
        <f>IF(H7815&gt;='Roof Calculator'!$G$8, 1, 0)</f>
        <v>0</v>
      </c>
      <c r="K7815" s="37">
        <f t="shared" si="2185"/>
        <v>33.979999999999997</v>
      </c>
      <c r="L7815" s="37">
        <f t="shared" si="2186"/>
        <v>0</v>
      </c>
      <c r="M7815" s="37">
        <v>0</v>
      </c>
      <c r="N7815" s="37">
        <f t="shared" si="2187"/>
        <v>11</v>
      </c>
      <c r="O7815" s="37">
        <v>0</v>
      </c>
      <c r="P7815" s="37">
        <v>0</v>
      </c>
      <c r="Q7815" s="21">
        <f t="shared" si="2188"/>
        <v>39.790999999999997</v>
      </c>
      <c r="R7815" s="21">
        <f t="shared" si="2197"/>
        <v>325.70833333334173</v>
      </c>
      <c r="S7815" s="21">
        <f t="shared" si="2198"/>
        <v>-20.441221058218186</v>
      </c>
      <c r="T7815" s="21">
        <f t="shared" si="2189"/>
        <v>86.147999999999996</v>
      </c>
      <c r="U7815" s="37">
        <f>VLOOKUP(Time_Zone, 'LSTM LookUp'!$B$5:$D$8, 3, FALSE)</f>
        <v>-75</v>
      </c>
      <c r="V7815" s="21">
        <f t="shared" si="2199"/>
        <v>13.230595299321131</v>
      </c>
      <c r="W7815" s="21">
        <f t="shared" si="2190"/>
        <v>254.45564882483026</v>
      </c>
      <c r="X7815" s="21">
        <f t="shared" si="2191"/>
        <v>-24.571277221857859</v>
      </c>
      <c r="Y7815" s="21">
        <f t="shared" si="2192"/>
        <v>-13.571277221857859</v>
      </c>
      <c r="Z7815" s="21">
        <f t="shared" si="2200"/>
        <v>-4.3018578484744525</v>
      </c>
      <c r="AA7815" s="21">
        <f t="shared" si="2193"/>
        <v>-4.3018578484744525</v>
      </c>
      <c r="AB7815" s="21">
        <f t="shared" si="2194"/>
        <v>0</v>
      </c>
      <c r="AC7815" s="21">
        <f t="shared" si="2195"/>
        <v>0</v>
      </c>
      <c r="AD7815" s="21">
        <f t="shared" si="2201"/>
        <v>0</v>
      </c>
      <c r="AE7815" s="21" t="str">
        <f t="shared" si="2196"/>
        <v>11/21/18:00</v>
      </c>
    </row>
    <row r="7816" spans="2:31">
      <c r="B7816" s="37">
        <v>11</v>
      </c>
      <c r="C7816" s="38">
        <v>21</v>
      </c>
      <c r="D7816" s="39">
        <v>19</v>
      </c>
      <c r="E7816" s="17">
        <v>-0.6</v>
      </c>
      <c r="F7816" s="17">
        <v>0</v>
      </c>
      <c r="G7816" s="17">
        <v>0</v>
      </c>
      <c r="H7816" s="37">
        <f t="shared" si="2184"/>
        <v>30.92</v>
      </c>
      <c r="I7816" s="37">
        <f>IF(H7816&lt;'Roof Calculator'!$G$8, 1, 0)</f>
        <v>1</v>
      </c>
      <c r="J7816" s="37">
        <f>IF(H7816&gt;='Roof Calculator'!$G$8, 1, 0)</f>
        <v>0</v>
      </c>
      <c r="K7816" s="37">
        <f t="shared" si="2185"/>
        <v>30.92</v>
      </c>
      <c r="L7816" s="37">
        <f t="shared" si="2186"/>
        <v>0</v>
      </c>
      <c r="M7816" s="37">
        <v>0</v>
      </c>
      <c r="N7816" s="37">
        <f t="shared" si="2187"/>
        <v>0</v>
      </c>
      <c r="O7816" s="37">
        <v>0</v>
      </c>
      <c r="P7816" s="37">
        <v>0</v>
      </c>
      <c r="Q7816" s="21">
        <f t="shared" si="2188"/>
        <v>39.790999999999997</v>
      </c>
      <c r="R7816" s="21">
        <f t="shared" si="2197"/>
        <v>325.75000000000841</v>
      </c>
      <c r="S7816" s="21">
        <f t="shared" si="2198"/>
        <v>-20.449582148413256</v>
      </c>
      <c r="T7816" s="21">
        <f t="shared" si="2189"/>
        <v>86.147999999999996</v>
      </c>
      <c r="U7816" s="37">
        <f>VLOOKUP(Time_Zone, 'LSTM LookUp'!$B$5:$D$8, 3, FALSE)</f>
        <v>-75</v>
      </c>
      <c r="V7816" s="21">
        <f t="shared" si="2199"/>
        <v>13.218709606733126</v>
      </c>
      <c r="W7816" s="21">
        <f t="shared" si="2190"/>
        <v>269.45267740168327</v>
      </c>
      <c r="X7816" s="21">
        <f t="shared" si="2191"/>
        <v>0</v>
      </c>
      <c r="Y7816" s="21">
        <f t="shared" si="2192"/>
        <v>0</v>
      </c>
      <c r="Z7816" s="21">
        <f t="shared" si="2200"/>
        <v>0</v>
      </c>
      <c r="AA7816" s="21">
        <f t="shared" si="2193"/>
        <v>0</v>
      </c>
      <c r="AB7816" s="21">
        <f t="shared" si="2194"/>
        <v>0</v>
      </c>
      <c r="AC7816" s="21">
        <f t="shared" si="2195"/>
        <v>0</v>
      </c>
      <c r="AD7816" s="21">
        <f t="shared" si="2201"/>
        <v>0</v>
      </c>
      <c r="AE7816" s="21" t="str">
        <f t="shared" si="2196"/>
        <v>11/21/19:00</v>
      </c>
    </row>
    <row r="7817" spans="2:31">
      <c r="B7817" s="37">
        <v>11</v>
      </c>
      <c r="C7817" s="38">
        <v>21</v>
      </c>
      <c r="D7817" s="39">
        <v>20</v>
      </c>
      <c r="E7817" s="17">
        <v>-0.6</v>
      </c>
      <c r="F7817" s="17">
        <v>0</v>
      </c>
      <c r="G7817" s="17">
        <v>0</v>
      </c>
      <c r="H7817" s="37">
        <f t="shared" si="2184"/>
        <v>30.92</v>
      </c>
      <c r="I7817" s="37">
        <f>IF(H7817&lt;'Roof Calculator'!$G$8, 1, 0)</f>
        <v>1</v>
      </c>
      <c r="J7817" s="37">
        <f>IF(H7817&gt;='Roof Calculator'!$G$8, 1, 0)</f>
        <v>0</v>
      </c>
      <c r="K7817" s="37">
        <f t="shared" si="2185"/>
        <v>30.92</v>
      </c>
      <c r="L7817" s="37">
        <f t="shared" si="2186"/>
        <v>0</v>
      </c>
      <c r="M7817" s="37">
        <v>0</v>
      </c>
      <c r="N7817" s="37">
        <f t="shared" si="2187"/>
        <v>0</v>
      </c>
      <c r="O7817" s="37">
        <v>0</v>
      </c>
      <c r="P7817" s="37">
        <v>0</v>
      </c>
      <c r="Q7817" s="21">
        <f t="shared" si="2188"/>
        <v>39.790999999999997</v>
      </c>
      <c r="R7817" s="21">
        <f t="shared" si="2197"/>
        <v>325.7916666666751</v>
      </c>
      <c r="S7817" s="21">
        <f t="shared" si="2198"/>
        <v>-20.457932701784184</v>
      </c>
      <c r="T7817" s="21">
        <f t="shared" si="2189"/>
        <v>86.147999999999996</v>
      </c>
      <c r="U7817" s="37">
        <f>VLOOKUP(Time_Zone, 'LSTM LookUp'!$B$5:$D$8, 3, FALSE)</f>
        <v>-75</v>
      </c>
      <c r="V7817" s="21">
        <f t="shared" si="2199"/>
        <v>13.206804308379645</v>
      </c>
      <c r="W7817" s="21">
        <f t="shared" si="2190"/>
        <v>284.44970107709491</v>
      </c>
      <c r="X7817" s="21">
        <f t="shared" si="2191"/>
        <v>0</v>
      </c>
      <c r="Y7817" s="21">
        <f t="shared" si="2192"/>
        <v>0</v>
      </c>
      <c r="Z7817" s="21">
        <f t="shared" si="2200"/>
        <v>0</v>
      </c>
      <c r="AA7817" s="21">
        <f t="shared" si="2193"/>
        <v>0</v>
      </c>
      <c r="AB7817" s="21">
        <f t="shared" si="2194"/>
        <v>0</v>
      </c>
      <c r="AC7817" s="21">
        <f t="shared" si="2195"/>
        <v>0</v>
      </c>
      <c r="AD7817" s="21">
        <f t="shared" si="2201"/>
        <v>0</v>
      </c>
      <c r="AE7817" s="21" t="str">
        <f t="shared" si="2196"/>
        <v>11/21/20:00</v>
      </c>
    </row>
    <row r="7818" spans="2:31">
      <c r="B7818" s="37">
        <v>11</v>
      </c>
      <c r="C7818" s="38">
        <v>21</v>
      </c>
      <c r="D7818" s="39">
        <v>21</v>
      </c>
      <c r="E7818" s="17">
        <v>0</v>
      </c>
      <c r="F7818" s="17">
        <v>0</v>
      </c>
      <c r="G7818" s="17">
        <v>0</v>
      </c>
      <c r="H7818" s="37">
        <f t="shared" si="2184"/>
        <v>32</v>
      </c>
      <c r="I7818" s="37">
        <f>IF(H7818&lt;'Roof Calculator'!$G$8, 1, 0)</f>
        <v>1</v>
      </c>
      <c r="J7818" s="37">
        <f>IF(H7818&gt;='Roof Calculator'!$G$8, 1, 0)</f>
        <v>0</v>
      </c>
      <c r="K7818" s="37">
        <f t="shared" si="2185"/>
        <v>32</v>
      </c>
      <c r="L7818" s="37">
        <f t="shared" si="2186"/>
        <v>0</v>
      </c>
      <c r="M7818" s="37">
        <v>0</v>
      </c>
      <c r="N7818" s="37">
        <f t="shared" si="2187"/>
        <v>0</v>
      </c>
      <c r="O7818" s="37">
        <v>0</v>
      </c>
      <c r="P7818" s="37">
        <v>0</v>
      </c>
      <c r="Q7818" s="21">
        <f t="shared" si="2188"/>
        <v>39.790999999999997</v>
      </c>
      <c r="R7818" s="21">
        <f t="shared" si="2197"/>
        <v>325.83333333334178</v>
      </c>
      <c r="S7818" s="21">
        <f t="shared" si="2198"/>
        <v>-20.46627271249352</v>
      </c>
      <c r="T7818" s="21">
        <f t="shared" si="2189"/>
        <v>86.147999999999996</v>
      </c>
      <c r="U7818" s="37">
        <f>VLOOKUP(Time_Zone, 'LSTM LookUp'!$B$5:$D$8, 3, FALSE)</f>
        <v>-75</v>
      </c>
      <c r="V7818" s="21">
        <f t="shared" si="2199"/>
        <v>13.194879422234472</v>
      </c>
      <c r="W7818" s="21">
        <f t="shared" si="2190"/>
        <v>299.44671985555863</v>
      </c>
      <c r="X7818" s="21">
        <f t="shared" si="2191"/>
        <v>0</v>
      </c>
      <c r="Y7818" s="21">
        <f t="shared" si="2192"/>
        <v>0</v>
      </c>
      <c r="Z7818" s="21">
        <f t="shared" si="2200"/>
        <v>0</v>
      </c>
      <c r="AA7818" s="21">
        <f t="shared" si="2193"/>
        <v>0</v>
      </c>
      <c r="AB7818" s="21">
        <f t="shared" si="2194"/>
        <v>0</v>
      </c>
      <c r="AC7818" s="21">
        <f t="shared" si="2195"/>
        <v>0</v>
      </c>
      <c r="AD7818" s="21">
        <f t="shared" si="2201"/>
        <v>0</v>
      </c>
      <c r="AE7818" s="21" t="str">
        <f t="shared" si="2196"/>
        <v>11/21/21:00</v>
      </c>
    </row>
    <row r="7819" spans="2:31">
      <c r="B7819" s="37">
        <v>11</v>
      </c>
      <c r="C7819" s="38">
        <v>21</v>
      </c>
      <c r="D7819" s="39">
        <v>22</v>
      </c>
      <c r="E7819" s="17">
        <v>0</v>
      </c>
      <c r="F7819" s="17">
        <v>0</v>
      </c>
      <c r="G7819" s="17">
        <v>0</v>
      </c>
      <c r="H7819" s="37">
        <f t="shared" si="2184"/>
        <v>32</v>
      </c>
      <c r="I7819" s="37">
        <f>IF(H7819&lt;'Roof Calculator'!$G$8, 1, 0)</f>
        <v>1</v>
      </c>
      <c r="J7819" s="37">
        <f>IF(H7819&gt;='Roof Calculator'!$G$8, 1, 0)</f>
        <v>0</v>
      </c>
      <c r="K7819" s="37">
        <f t="shared" si="2185"/>
        <v>32</v>
      </c>
      <c r="L7819" s="37">
        <f t="shared" si="2186"/>
        <v>0</v>
      </c>
      <c r="M7819" s="37">
        <v>0</v>
      </c>
      <c r="N7819" s="37">
        <f t="shared" si="2187"/>
        <v>0</v>
      </c>
      <c r="O7819" s="37">
        <v>0</v>
      </c>
      <c r="P7819" s="37">
        <v>0</v>
      </c>
      <c r="Q7819" s="21">
        <f t="shared" si="2188"/>
        <v>39.790999999999997</v>
      </c>
      <c r="R7819" s="21">
        <f t="shared" si="2197"/>
        <v>325.87500000000847</v>
      </c>
      <c r="S7819" s="21">
        <f t="shared" si="2198"/>
        <v>-20.474602174709148</v>
      </c>
      <c r="T7819" s="21">
        <f t="shared" si="2189"/>
        <v>86.147999999999996</v>
      </c>
      <c r="U7819" s="37">
        <f>VLOOKUP(Time_Zone, 'LSTM LookUp'!$B$5:$D$8, 3, FALSE)</f>
        <v>-75</v>
      </c>
      <c r="V7819" s="21">
        <f t="shared" si="2199"/>
        <v>13.182934966307686</v>
      </c>
      <c r="W7819" s="21">
        <f t="shared" si="2190"/>
        <v>314.44373374157686</v>
      </c>
      <c r="X7819" s="21">
        <f t="shared" si="2191"/>
        <v>0</v>
      </c>
      <c r="Y7819" s="21">
        <f t="shared" si="2192"/>
        <v>0</v>
      </c>
      <c r="Z7819" s="21">
        <f t="shared" si="2200"/>
        <v>0</v>
      </c>
      <c r="AA7819" s="21">
        <f t="shared" si="2193"/>
        <v>0</v>
      </c>
      <c r="AB7819" s="21">
        <f t="shared" si="2194"/>
        <v>0</v>
      </c>
      <c r="AC7819" s="21">
        <f t="shared" si="2195"/>
        <v>0</v>
      </c>
      <c r="AD7819" s="21">
        <f t="shared" si="2201"/>
        <v>0</v>
      </c>
      <c r="AE7819" s="21" t="str">
        <f t="shared" si="2196"/>
        <v>11/21/22:00</v>
      </c>
    </row>
    <row r="7820" spans="2:31">
      <c r="B7820" s="37">
        <v>11</v>
      </c>
      <c r="C7820" s="38">
        <v>21</v>
      </c>
      <c r="D7820" s="39">
        <v>23</v>
      </c>
      <c r="E7820" s="17">
        <v>0</v>
      </c>
      <c r="F7820" s="17">
        <v>0</v>
      </c>
      <c r="G7820" s="17">
        <v>0</v>
      </c>
      <c r="H7820" s="37">
        <f t="shared" si="2184"/>
        <v>32</v>
      </c>
      <c r="I7820" s="37">
        <f>IF(H7820&lt;'Roof Calculator'!$G$8, 1, 0)</f>
        <v>1</v>
      </c>
      <c r="J7820" s="37">
        <f>IF(H7820&gt;='Roof Calculator'!$G$8, 1, 0)</f>
        <v>0</v>
      </c>
      <c r="K7820" s="37">
        <f t="shared" si="2185"/>
        <v>32</v>
      </c>
      <c r="L7820" s="37">
        <f t="shared" si="2186"/>
        <v>0</v>
      </c>
      <c r="M7820" s="37">
        <v>0</v>
      </c>
      <c r="N7820" s="37">
        <f t="shared" si="2187"/>
        <v>0</v>
      </c>
      <c r="O7820" s="37">
        <v>0</v>
      </c>
      <c r="P7820" s="37">
        <v>0</v>
      </c>
      <c r="Q7820" s="21">
        <f t="shared" si="2188"/>
        <v>39.790999999999997</v>
      </c>
      <c r="R7820" s="21">
        <f t="shared" si="2197"/>
        <v>325.91666666667516</v>
      </c>
      <c r="S7820" s="21">
        <f t="shared" si="2198"/>
        <v>-20.482921082604051</v>
      </c>
      <c r="T7820" s="21">
        <f t="shared" si="2189"/>
        <v>86.147999999999996</v>
      </c>
      <c r="U7820" s="37">
        <f>VLOOKUP(Time_Zone, 'LSTM LookUp'!$B$5:$D$8, 3, FALSE)</f>
        <v>-75</v>
      </c>
      <c r="V7820" s="21">
        <f t="shared" si="2199"/>
        <v>13.170970958645851</v>
      </c>
      <c r="W7820" s="21">
        <f t="shared" si="2190"/>
        <v>329.44074273966152</v>
      </c>
      <c r="X7820" s="21">
        <f t="shared" si="2191"/>
        <v>0</v>
      </c>
      <c r="Y7820" s="21">
        <f t="shared" si="2192"/>
        <v>0</v>
      </c>
      <c r="Z7820" s="21">
        <f t="shared" si="2200"/>
        <v>0</v>
      </c>
      <c r="AA7820" s="21">
        <f t="shared" si="2193"/>
        <v>0</v>
      </c>
      <c r="AB7820" s="21">
        <f t="shared" si="2194"/>
        <v>0</v>
      </c>
      <c r="AC7820" s="21">
        <f t="shared" si="2195"/>
        <v>0</v>
      </c>
      <c r="AD7820" s="21">
        <f t="shared" si="2201"/>
        <v>0</v>
      </c>
      <c r="AE7820" s="21" t="str">
        <f t="shared" si="2196"/>
        <v>11/21/23:00</v>
      </c>
    </row>
    <row r="7821" spans="2:31">
      <c r="B7821" s="37">
        <v>11</v>
      </c>
      <c r="C7821" s="38">
        <v>21</v>
      </c>
      <c r="D7821" s="39">
        <v>24</v>
      </c>
      <c r="E7821" s="17">
        <v>0</v>
      </c>
      <c r="F7821" s="17">
        <v>0</v>
      </c>
      <c r="G7821" s="17">
        <v>0</v>
      </c>
      <c r="H7821" s="37">
        <f t="shared" si="2184"/>
        <v>32</v>
      </c>
      <c r="I7821" s="37">
        <f>IF(H7821&lt;'Roof Calculator'!$G$8, 1, 0)</f>
        <v>1</v>
      </c>
      <c r="J7821" s="37">
        <f>IF(H7821&gt;='Roof Calculator'!$G$8, 1, 0)</f>
        <v>0</v>
      </c>
      <c r="K7821" s="37">
        <f t="shared" si="2185"/>
        <v>32</v>
      </c>
      <c r="L7821" s="37">
        <f t="shared" si="2186"/>
        <v>0</v>
      </c>
      <c r="M7821" s="37">
        <v>0</v>
      </c>
      <c r="N7821" s="37">
        <f t="shared" si="2187"/>
        <v>0</v>
      </c>
      <c r="O7821" s="37">
        <v>0</v>
      </c>
      <c r="P7821" s="37">
        <v>0</v>
      </c>
      <c r="Q7821" s="21">
        <f t="shared" si="2188"/>
        <v>39.790999999999997</v>
      </c>
      <c r="R7821" s="21">
        <f t="shared" si="2197"/>
        <v>325.95833333334184</v>
      </c>
      <c r="S7821" s="21">
        <f t="shared" si="2198"/>
        <v>-20.491229430356519</v>
      </c>
      <c r="T7821" s="21">
        <f t="shared" si="2189"/>
        <v>86.147999999999996</v>
      </c>
      <c r="U7821" s="37">
        <f>VLOOKUP(Time_Zone, 'LSTM LookUp'!$B$5:$D$8, 3, FALSE)</f>
        <v>-75</v>
      </c>
      <c r="V7821" s="21">
        <f t="shared" si="2199"/>
        <v>13.158987417331801</v>
      </c>
      <c r="W7821" s="21">
        <f t="shared" si="2190"/>
        <v>344.43774685433289</v>
      </c>
      <c r="X7821" s="21">
        <f t="shared" si="2191"/>
        <v>0</v>
      </c>
      <c r="Y7821" s="21">
        <f t="shared" si="2192"/>
        <v>0</v>
      </c>
      <c r="Z7821" s="21">
        <f t="shared" si="2200"/>
        <v>0</v>
      </c>
      <c r="AA7821" s="21">
        <f t="shared" si="2193"/>
        <v>0</v>
      </c>
      <c r="AB7821" s="21">
        <f t="shared" si="2194"/>
        <v>0</v>
      </c>
      <c r="AC7821" s="21">
        <f t="shared" si="2195"/>
        <v>0</v>
      </c>
      <c r="AD7821" s="21">
        <f t="shared" si="2201"/>
        <v>0</v>
      </c>
      <c r="AE7821" s="21" t="str">
        <f t="shared" si="2196"/>
        <v>11/21/24:00</v>
      </c>
    </row>
    <row r="7822" spans="2:31">
      <c r="B7822" s="37">
        <v>11</v>
      </c>
      <c r="C7822" s="38">
        <v>22</v>
      </c>
      <c r="D7822" s="39">
        <v>1</v>
      </c>
      <c r="E7822" s="17">
        <v>-0.6</v>
      </c>
      <c r="F7822" s="17">
        <v>0</v>
      </c>
      <c r="G7822" s="17">
        <v>0</v>
      </c>
      <c r="H7822" s="37">
        <f t="shared" si="2184"/>
        <v>30.92</v>
      </c>
      <c r="I7822" s="37">
        <f>IF(H7822&lt;'Roof Calculator'!$G$8, 1, 0)</f>
        <v>1</v>
      </c>
      <c r="J7822" s="37">
        <f>IF(H7822&gt;='Roof Calculator'!$G$8, 1, 0)</f>
        <v>0</v>
      </c>
      <c r="K7822" s="37">
        <f t="shared" si="2185"/>
        <v>30.92</v>
      </c>
      <c r="L7822" s="37">
        <f t="shared" si="2186"/>
        <v>0</v>
      </c>
      <c r="M7822" s="37">
        <v>0</v>
      </c>
      <c r="N7822" s="37">
        <f t="shared" si="2187"/>
        <v>0</v>
      </c>
      <c r="O7822" s="37">
        <v>0</v>
      </c>
      <c r="P7822" s="37">
        <v>0</v>
      </c>
      <c r="Q7822" s="21">
        <f t="shared" si="2188"/>
        <v>39.790999999999997</v>
      </c>
      <c r="R7822" s="21">
        <f t="shared" si="2197"/>
        <v>326.00000000000853</v>
      </c>
      <c r="S7822" s="21">
        <f t="shared" si="2198"/>
        <v>-20.499527212150056</v>
      </c>
      <c r="T7822" s="21">
        <f t="shared" si="2189"/>
        <v>86.147999999999996</v>
      </c>
      <c r="U7822" s="37">
        <f>VLOOKUP(Time_Zone, 'LSTM LookUp'!$B$5:$D$8, 3, FALSE)</f>
        <v>-75</v>
      </c>
      <c r="V7822" s="21">
        <f t="shared" si="2199"/>
        <v>13.146984360484682</v>
      </c>
      <c r="W7822" s="21">
        <f t="shared" si="2190"/>
        <v>-0.56525390987882673</v>
      </c>
      <c r="X7822" s="21">
        <f t="shared" si="2191"/>
        <v>0</v>
      </c>
      <c r="Y7822" s="21">
        <f t="shared" si="2192"/>
        <v>0</v>
      </c>
      <c r="Z7822" s="21">
        <f t="shared" si="2200"/>
        <v>0</v>
      </c>
      <c r="AA7822" s="21">
        <f t="shared" si="2193"/>
        <v>0</v>
      </c>
      <c r="AB7822" s="21">
        <f t="shared" si="2194"/>
        <v>0</v>
      </c>
      <c r="AC7822" s="21">
        <f t="shared" si="2195"/>
        <v>0</v>
      </c>
      <c r="AD7822" s="21">
        <f t="shared" si="2201"/>
        <v>0</v>
      </c>
      <c r="AE7822" s="21" t="str">
        <f t="shared" si="2196"/>
        <v>11/22/1:00</v>
      </c>
    </row>
    <row r="7823" spans="2:31">
      <c r="B7823" s="37">
        <v>11</v>
      </c>
      <c r="C7823" s="38">
        <v>22</v>
      </c>
      <c r="D7823" s="39">
        <v>2</v>
      </c>
      <c r="E7823" s="17">
        <v>-0.6</v>
      </c>
      <c r="F7823" s="17">
        <v>0</v>
      </c>
      <c r="G7823" s="17">
        <v>0</v>
      </c>
      <c r="H7823" s="37">
        <f t="shared" si="2184"/>
        <v>30.92</v>
      </c>
      <c r="I7823" s="37">
        <f>IF(H7823&lt;'Roof Calculator'!$G$8, 1, 0)</f>
        <v>1</v>
      </c>
      <c r="J7823" s="37">
        <f>IF(H7823&gt;='Roof Calculator'!$G$8, 1, 0)</f>
        <v>0</v>
      </c>
      <c r="K7823" s="37">
        <f t="shared" si="2185"/>
        <v>30.92</v>
      </c>
      <c r="L7823" s="37">
        <f t="shared" si="2186"/>
        <v>0</v>
      </c>
      <c r="M7823" s="37">
        <v>0</v>
      </c>
      <c r="N7823" s="37">
        <f t="shared" si="2187"/>
        <v>0</v>
      </c>
      <c r="O7823" s="37">
        <v>0</v>
      </c>
      <c r="P7823" s="37">
        <v>0</v>
      </c>
      <c r="Q7823" s="21">
        <f t="shared" si="2188"/>
        <v>39.790999999999997</v>
      </c>
      <c r="R7823" s="21">
        <f t="shared" si="2197"/>
        <v>326.04166666667521</v>
      </c>
      <c r="S7823" s="21">
        <f t="shared" si="2198"/>
        <v>-20.507814422173407</v>
      </c>
      <c r="T7823" s="21">
        <f t="shared" si="2189"/>
        <v>86.147999999999996</v>
      </c>
      <c r="U7823" s="37">
        <f>VLOOKUP(Time_Zone, 'LSTM LookUp'!$B$5:$D$8, 3, FALSE)</f>
        <v>-75</v>
      </c>
      <c r="V7823" s="21">
        <f t="shared" si="2199"/>
        <v>13.134961806259938</v>
      </c>
      <c r="W7823" s="21">
        <f t="shared" si="2190"/>
        <v>14.431740451564998</v>
      </c>
      <c r="X7823" s="21">
        <f t="shared" si="2191"/>
        <v>0</v>
      </c>
      <c r="Y7823" s="21">
        <f t="shared" si="2192"/>
        <v>0</v>
      </c>
      <c r="Z7823" s="21">
        <f t="shared" si="2200"/>
        <v>0</v>
      </c>
      <c r="AA7823" s="21">
        <f t="shared" si="2193"/>
        <v>0</v>
      </c>
      <c r="AB7823" s="21">
        <f t="shared" si="2194"/>
        <v>0</v>
      </c>
      <c r="AC7823" s="21">
        <f t="shared" si="2195"/>
        <v>0</v>
      </c>
      <c r="AD7823" s="21">
        <f t="shared" si="2201"/>
        <v>0</v>
      </c>
      <c r="AE7823" s="21" t="str">
        <f t="shared" si="2196"/>
        <v>11/22/2:00</v>
      </c>
    </row>
    <row r="7824" spans="2:31">
      <c r="B7824" s="37">
        <v>11</v>
      </c>
      <c r="C7824" s="38">
        <v>22</v>
      </c>
      <c r="D7824" s="39">
        <v>3</v>
      </c>
      <c r="E7824" s="17">
        <v>-1.1000000000000001</v>
      </c>
      <c r="F7824" s="17">
        <v>0</v>
      </c>
      <c r="G7824" s="17">
        <v>0</v>
      </c>
      <c r="H7824" s="37">
        <f t="shared" si="2184"/>
        <v>30.02</v>
      </c>
      <c r="I7824" s="37">
        <f>IF(H7824&lt;'Roof Calculator'!$G$8, 1, 0)</f>
        <v>1</v>
      </c>
      <c r="J7824" s="37">
        <f>IF(H7824&gt;='Roof Calculator'!$G$8, 1, 0)</f>
        <v>0</v>
      </c>
      <c r="K7824" s="37">
        <f t="shared" si="2185"/>
        <v>30.02</v>
      </c>
      <c r="L7824" s="37">
        <f t="shared" si="2186"/>
        <v>0</v>
      </c>
      <c r="M7824" s="37">
        <v>0</v>
      </c>
      <c r="N7824" s="37">
        <f t="shared" si="2187"/>
        <v>0</v>
      </c>
      <c r="O7824" s="37">
        <v>0</v>
      </c>
      <c r="P7824" s="37">
        <v>0</v>
      </c>
      <c r="Q7824" s="21">
        <f t="shared" si="2188"/>
        <v>39.790999999999997</v>
      </c>
      <c r="R7824" s="21">
        <f t="shared" si="2197"/>
        <v>326.0833333333419</v>
      </c>
      <c r="S7824" s="21">
        <f t="shared" si="2198"/>
        <v>-20.516091054620592</v>
      </c>
      <c r="T7824" s="21">
        <f t="shared" si="2189"/>
        <v>86.147999999999996</v>
      </c>
      <c r="U7824" s="37">
        <f>VLOOKUP(Time_Zone, 'LSTM LookUp'!$B$5:$D$8, 3, FALSE)</f>
        <v>-75</v>
      </c>
      <c r="V7824" s="21">
        <f t="shared" si="2199"/>
        <v>13.122919772849215</v>
      </c>
      <c r="W7824" s="21">
        <f t="shared" si="2190"/>
        <v>29.428729943212282</v>
      </c>
      <c r="X7824" s="21">
        <f t="shared" si="2191"/>
        <v>0</v>
      </c>
      <c r="Y7824" s="21">
        <f t="shared" si="2192"/>
        <v>0</v>
      </c>
      <c r="Z7824" s="21">
        <f t="shared" si="2200"/>
        <v>0</v>
      </c>
      <c r="AA7824" s="21">
        <f t="shared" si="2193"/>
        <v>0</v>
      </c>
      <c r="AB7824" s="21">
        <f t="shared" si="2194"/>
        <v>0</v>
      </c>
      <c r="AC7824" s="21">
        <f t="shared" si="2195"/>
        <v>0</v>
      </c>
      <c r="AD7824" s="21">
        <f t="shared" si="2201"/>
        <v>0</v>
      </c>
      <c r="AE7824" s="21" t="str">
        <f t="shared" si="2196"/>
        <v>11/22/3:00</v>
      </c>
    </row>
    <row r="7825" spans="2:31">
      <c r="B7825" s="37">
        <v>11</v>
      </c>
      <c r="C7825" s="38">
        <v>22</v>
      </c>
      <c r="D7825" s="39">
        <v>4</v>
      </c>
      <c r="E7825" s="17">
        <v>-1.1000000000000001</v>
      </c>
      <c r="F7825" s="17">
        <v>0</v>
      </c>
      <c r="G7825" s="17">
        <v>0</v>
      </c>
      <c r="H7825" s="37">
        <f t="shared" si="2184"/>
        <v>30.02</v>
      </c>
      <c r="I7825" s="37">
        <f>IF(H7825&lt;'Roof Calculator'!$G$8, 1, 0)</f>
        <v>1</v>
      </c>
      <c r="J7825" s="37">
        <f>IF(H7825&gt;='Roof Calculator'!$G$8, 1, 0)</f>
        <v>0</v>
      </c>
      <c r="K7825" s="37">
        <f t="shared" si="2185"/>
        <v>30.02</v>
      </c>
      <c r="L7825" s="37">
        <f t="shared" si="2186"/>
        <v>0</v>
      </c>
      <c r="M7825" s="37">
        <v>0</v>
      </c>
      <c r="N7825" s="37">
        <f t="shared" si="2187"/>
        <v>0</v>
      </c>
      <c r="O7825" s="37">
        <v>0</v>
      </c>
      <c r="P7825" s="37">
        <v>0</v>
      </c>
      <c r="Q7825" s="21">
        <f t="shared" si="2188"/>
        <v>39.790999999999997</v>
      </c>
      <c r="R7825" s="21">
        <f t="shared" si="2197"/>
        <v>326.12500000000858</v>
      </c>
      <c r="S7825" s="21">
        <f t="shared" si="2198"/>
        <v>-20.524357103690907</v>
      </c>
      <c r="T7825" s="21">
        <f t="shared" si="2189"/>
        <v>86.147999999999996</v>
      </c>
      <c r="U7825" s="37">
        <f>VLOOKUP(Time_Zone, 'LSTM LookUp'!$B$5:$D$8, 3, FALSE)</f>
        <v>-75</v>
      </c>
      <c r="V7825" s="21">
        <f t="shared" si="2199"/>
        <v>13.110858278480375</v>
      </c>
      <c r="W7825" s="21">
        <f t="shared" si="2190"/>
        <v>44.425714569620077</v>
      </c>
      <c r="X7825" s="21">
        <f t="shared" si="2191"/>
        <v>0</v>
      </c>
      <c r="Y7825" s="21">
        <f t="shared" si="2192"/>
        <v>0</v>
      </c>
      <c r="Z7825" s="21">
        <f t="shared" si="2200"/>
        <v>0</v>
      </c>
      <c r="AA7825" s="21">
        <f t="shared" si="2193"/>
        <v>0</v>
      </c>
      <c r="AB7825" s="21">
        <f t="shared" si="2194"/>
        <v>0</v>
      </c>
      <c r="AC7825" s="21">
        <f t="shared" si="2195"/>
        <v>0</v>
      </c>
      <c r="AD7825" s="21">
        <f t="shared" si="2201"/>
        <v>0</v>
      </c>
      <c r="AE7825" s="21" t="str">
        <f t="shared" si="2196"/>
        <v>11/22/4:00</v>
      </c>
    </row>
    <row r="7826" spans="2:31">
      <c r="B7826" s="37">
        <v>11</v>
      </c>
      <c r="C7826" s="38">
        <v>22</v>
      </c>
      <c r="D7826" s="39">
        <v>5</v>
      </c>
      <c r="E7826" s="17">
        <v>-1.1000000000000001</v>
      </c>
      <c r="F7826" s="17">
        <v>0</v>
      </c>
      <c r="G7826" s="17">
        <v>0</v>
      </c>
      <c r="H7826" s="37">
        <f t="shared" si="2184"/>
        <v>30.02</v>
      </c>
      <c r="I7826" s="37">
        <f>IF(H7826&lt;'Roof Calculator'!$G$8, 1, 0)</f>
        <v>1</v>
      </c>
      <c r="J7826" s="37">
        <f>IF(H7826&gt;='Roof Calculator'!$G$8, 1, 0)</f>
        <v>0</v>
      </c>
      <c r="K7826" s="37">
        <f t="shared" si="2185"/>
        <v>30.02</v>
      </c>
      <c r="L7826" s="37">
        <f t="shared" si="2186"/>
        <v>0</v>
      </c>
      <c r="M7826" s="37">
        <v>0</v>
      </c>
      <c r="N7826" s="37">
        <f t="shared" si="2187"/>
        <v>0</v>
      </c>
      <c r="O7826" s="37">
        <v>0</v>
      </c>
      <c r="P7826" s="37">
        <v>0</v>
      </c>
      <c r="Q7826" s="21">
        <f t="shared" si="2188"/>
        <v>39.790999999999997</v>
      </c>
      <c r="R7826" s="21">
        <f t="shared" si="2197"/>
        <v>326.16666666667527</v>
      </c>
      <c r="S7826" s="21">
        <f t="shared" si="2198"/>
        <v>-20.532612563588938</v>
      </c>
      <c r="T7826" s="21">
        <f t="shared" si="2189"/>
        <v>86.147999999999996</v>
      </c>
      <c r="U7826" s="37">
        <f>VLOOKUP(Time_Zone, 'LSTM LookUp'!$B$5:$D$8, 3, FALSE)</f>
        <v>-75</v>
      </c>
      <c r="V7826" s="21">
        <f t="shared" si="2199"/>
        <v>13.098777341417424</v>
      </c>
      <c r="W7826" s="21">
        <f t="shared" si="2190"/>
        <v>59.422694335354358</v>
      </c>
      <c r="X7826" s="21">
        <f t="shared" si="2191"/>
        <v>0</v>
      </c>
      <c r="Y7826" s="21">
        <f t="shared" si="2192"/>
        <v>0</v>
      </c>
      <c r="Z7826" s="21">
        <f t="shared" si="2200"/>
        <v>0</v>
      </c>
      <c r="AA7826" s="21">
        <f t="shared" si="2193"/>
        <v>0</v>
      </c>
      <c r="AB7826" s="21">
        <f t="shared" si="2194"/>
        <v>0</v>
      </c>
      <c r="AC7826" s="21">
        <f t="shared" si="2195"/>
        <v>0</v>
      </c>
      <c r="AD7826" s="21">
        <f t="shared" si="2201"/>
        <v>0</v>
      </c>
      <c r="AE7826" s="21" t="str">
        <f t="shared" si="2196"/>
        <v>11/22/5:00</v>
      </c>
    </row>
    <row r="7827" spans="2:31">
      <c r="B7827" s="37">
        <v>11</v>
      </c>
      <c r="C7827" s="38">
        <v>22</v>
      </c>
      <c r="D7827" s="39">
        <v>6</v>
      </c>
      <c r="E7827" s="17">
        <v>-1.1000000000000001</v>
      </c>
      <c r="F7827" s="17">
        <v>0</v>
      </c>
      <c r="G7827" s="17">
        <v>0</v>
      </c>
      <c r="H7827" s="37">
        <f t="shared" si="2184"/>
        <v>30.02</v>
      </c>
      <c r="I7827" s="37">
        <f>IF(H7827&lt;'Roof Calculator'!$G$8, 1, 0)</f>
        <v>1</v>
      </c>
      <c r="J7827" s="37">
        <f>IF(H7827&gt;='Roof Calculator'!$G$8, 1, 0)</f>
        <v>0</v>
      </c>
      <c r="K7827" s="37">
        <f t="shared" si="2185"/>
        <v>30.02</v>
      </c>
      <c r="L7827" s="37">
        <f t="shared" si="2186"/>
        <v>0</v>
      </c>
      <c r="M7827" s="37">
        <v>0</v>
      </c>
      <c r="N7827" s="37">
        <f t="shared" si="2187"/>
        <v>0</v>
      </c>
      <c r="O7827" s="37">
        <v>0</v>
      </c>
      <c r="P7827" s="37">
        <v>0</v>
      </c>
      <c r="Q7827" s="21">
        <f t="shared" si="2188"/>
        <v>39.790999999999997</v>
      </c>
      <c r="R7827" s="21">
        <f t="shared" si="2197"/>
        <v>326.20833333334195</v>
      </c>
      <c r="S7827" s="21">
        <f t="shared" si="2198"/>
        <v>-20.540857428524529</v>
      </c>
      <c r="T7827" s="21">
        <f t="shared" si="2189"/>
        <v>86.147999999999996</v>
      </c>
      <c r="U7827" s="37">
        <f>VLOOKUP(Time_Zone, 'LSTM LookUp'!$B$5:$D$8, 3, FALSE)</f>
        <v>-75</v>
      </c>
      <c r="V7827" s="21">
        <f t="shared" si="2199"/>
        <v>13.086676979960547</v>
      </c>
      <c r="W7827" s="21">
        <f t="shared" si="2190"/>
        <v>74.419669244990104</v>
      </c>
      <c r="X7827" s="21">
        <f t="shared" si="2191"/>
        <v>0</v>
      </c>
      <c r="Y7827" s="21">
        <f t="shared" si="2192"/>
        <v>0</v>
      </c>
      <c r="Z7827" s="21">
        <f t="shared" si="2200"/>
        <v>0</v>
      </c>
      <c r="AA7827" s="21">
        <f t="shared" si="2193"/>
        <v>0</v>
      </c>
      <c r="AB7827" s="21">
        <f t="shared" si="2194"/>
        <v>0</v>
      </c>
      <c r="AC7827" s="21">
        <f t="shared" si="2195"/>
        <v>0</v>
      </c>
      <c r="AD7827" s="21">
        <f t="shared" si="2201"/>
        <v>0</v>
      </c>
      <c r="AE7827" s="21" t="str">
        <f t="shared" si="2196"/>
        <v>11/22/6:00</v>
      </c>
    </row>
    <row r="7828" spans="2:31">
      <c r="B7828" s="37">
        <v>11</v>
      </c>
      <c r="C7828" s="38">
        <v>22</v>
      </c>
      <c r="D7828" s="39">
        <v>7</v>
      </c>
      <c r="E7828" s="17">
        <v>-1.1000000000000001</v>
      </c>
      <c r="F7828" s="17">
        <v>0</v>
      </c>
      <c r="G7828" s="17">
        <v>0</v>
      </c>
      <c r="H7828" s="37">
        <f t="shared" si="2184"/>
        <v>30.02</v>
      </c>
      <c r="I7828" s="37">
        <f>IF(H7828&lt;'Roof Calculator'!$G$8, 1, 0)</f>
        <v>1</v>
      </c>
      <c r="J7828" s="37">
        <f>IF(H7828&gt;='Roof Calculator'!$G$8, 1, 0)</f>
        <v>0</v>
      </c>
      <c r="K7828" s="37">
        <f t="shared" si="2185"/>
        <v>30.02</v>
      </c>
      <c r="L7828" s="37">
        <f t="shared" si="2186"/>
        <v>0</v>
      </c>
      <c r="M7828" s="37">
        <v>0</v>
      </c>
      <c r="N7828" s="37">
        <f t="shared" si="2187"/>
        <v>0</v>
      </c>
      <c r="O7828" s="37">
        <v>0</v>
      </c>
      <c r="P7828" s="37">
        <v>0</v>
      </c>
      <c r="Q7828" s="21">
        <f t="shared" si="2188"/>
        <v>39.790999999999997</v>
      </c>
      <c r="R7828" s="21">
        <f t="shared" si="2197"/>
        <v>326.25000000000864</v>
      </c>
      <c r="S7828" s="21">
        <f t="shared" si="2198"/>
        <v>-20.549091692712871</v>
      </c>
      <c r="T7828" s="21">
        <f t="shared" si="2189"/>
        <v>86.147999999999996</v>
      </c>
      <c r="U7828" s="37">
        <f>VLOOKUP(Time_Zone, 'LSTM LookUp'!$B$5:$D$8, 3, FALSE)</f>
        <v>-75</v>
      </c>
      <c r="V7828" s="21">
        <f t="shared" si="2199"/>
        <v>13.07455721244599</v>
      </c>
      <c r="W7828" s="21">
        <f t="shared" si="2190"/>
        <v>89.416639303111481</v>
      </c>
      <c r="X7828" s="21">
        <f t="shared" si="2191"/>
        <v>0</v>
      </c>
      <c r="Y7828" s="21">
        <f t="shared" si="2192"/>
        <v>0</v>
      </c>
      <c r="Z7828" s="21">
        <f t="shared" si="2200"/>
        <v>0</v>
      </c>
      <c r="AA7828" s="21">
        <f t="shared" si="2193"/>
        <v>0</v>
      </c>
      <c r="AB7828" s="21">
        <f t="shared" si="2194"/>
        <v>0</v>
      </c>
      <c r="AC7828" s="21">
        <f t="shared" si="2195"/>
        <v>0</v>
      </c>
      <c r="AD7828" s="21">
        <f t="shared" si="2201"/>
        <v>0</v>
      </c>
      <c r="AE7828" s="21" t="str">
        <f t="shared" si="2196"/>
        <v>11/22/7:00</v>
      </c>
    </row>
    <row r="7829" spans="2:31">
      <c r="B7829" s="37">
        <v>11</v>
      </c>
      <c r="C7829" s="38">
        <v>22</v>
      </c>
      <c r="D7829" s="39">
        <v>8</v>
      </c>
      <c r="E7829" s="17">
        <v>-1.1000000000000001</v>
      </c>
      <c r="F7829" s="17">
        <v>3</v>
      </c>
      <c r="G7829" s="17">
        <v>0</v>
      </c>
      <c r="H7829" s="37">
        <f t="shared" si="2184"/>
        <v>30.02</v>
      </c>
      <c r="I7829" s="37">
        <f>IF(H7829&lt;'Roof Calculator'!$G$8, 1, 0)</f>
        <v>1</v>
      </c>
      <c r="J7829" s="37">
        <f>IF(H7829&gt;='Roof Calculator'!$G$8, 1, 0)</f>
        <v>0</v>
      </c>
      <c r="K7829" s="37">
        <f t="shared" si="2185"/>
        <v>30.02</v>
      </c>
      <c r="L7829" s="37">
        <f t="shared" si="2186"/>
        <v>0</v>
      </c>
      <c r="M7829" s="37">
        <v>0</v>
      </c>
      <c r="N7829" s="37">
        <f t="shared" si="2187"/>
        <v>3</v>
      </c>
      <c r="O7829" s="37">
        <v>0</v>
      </c>
      <c r="P7829" s="37">
        <v>0</v>
      </c>
      <c r="Q7829" s="21">
        <f t="shared" si="2188"/>
        <v>39.790999999999997</v>
      </c>
      <c r="R7829" s="21">
        <f t="shared" si="2197"/>
        <v>326.29166666667533</v>
      </c>
      <c r="S7829" s="21">
        <f t="shared" si="2198"/>
        <v>-20.557315350374459</v>
      </c>
      <c r="T7829" s="21">
        <f t="shared" si="2189"/>
        <v>86.147999999999996</v>
      </c>
      <c r="U7829" s="37">
        <f>VLOOKUP(Time_Zone, 'LSTM LookUp'!$B$5:$D$8, 3, FALSE)</f>
        <v>-75</v>
      </c>
      <c r="V7829" s="21">
        <f t="shared" si="2199"/>
        <v>13.062418057246052</v>
      </c>
      <c r="W7829" s="21">
        <f t="shared" si="2190"/>
        <v>104.41360451431149</v>
      </c>
      <c r="X7829" s="21">
        <f t="shared" si="2191"/>
        <v>0</v>
      </c>
      <c r="Y7829" s="21">
        <f t="shared" si="2192"/>
        <v>3</v>
      </c>
      <c r="Z7829" s="21">
        <f t="shared" si="2200"/>
        <v>0.95094760312151616</v>
      </c>
      <c r="AA7829" s="21">
        <f t="shared" si="2193"/>
        <v>0.95094760312151616</v>
      </c>
      <c r="AB7829" s="21">
        <f t="shared" si="2194"/>
        <v>0</v>
      </c>
      <c r="AC7829" s="21">
        <f t="shared" si="2195"/>
        <v>0</v>
      </c>
      <c r="AD7829" s="21">
        <f t="shared" si="2201"/>
        <v>0</v>
      </c>
      <c r="AE7829" s="21" t="str">
        <f t="shared" si="2196"/>
        <v>11/22/8:00</v>
      </c>
    </row>
    <row r="7830" spans="2:31">
      <c r="B7830" s="37">
        <v>11</v>
      </c>
      <c r="C7830" s="38">
        <v>22</v>
      </c>
      <c r="D7830" s="39">
        <v>9</v>
      </c>
      <c r="E7830" s="17">
        <v>-0.6</v>
      </c>
      <c r="F7830" s="17">
        <v>48</v>
      </c>
      <c r="G7830" s="17">
        <v>9</v>
      </c>
      <c r="H7830" s="37">
        <f t="shared" ref="H7830:H7893" si="2202">E7830*9/5+32</f>
        <v>30.92</v>
      </c>
      <c r="I7830" s="37">
        <f>IF(H7830&lt;'Roof Calculator'!$G$8, 1, 0)</f>
        <v>1</v>
      </c>
      <c r="J7830" s="37">
        <f>IF(H7830&gt;='Roof Calculator'!$G$8, 1, 0)</f>
        <v>0</v>
      </c>
      <c r="K7830" s="37">
        <f t="shared" ref="K7830:K7893" si="2203">I7830*H7830</f>
        <v>30.92</v>
      </c>
      <c r="L7830" s="37">
        <f t="shared" ref="L7830:L7893" si="2204">J7830*H7830</f>
        <v>0</v>
      </c>
      <c r="M7830" s="37">
        <v>0</v>
      </c>
      <c r="N7830" s="37">
        <f t="shared" ref="N7830:N7893" si="2205">F7830*(180-M7830)/180</f>
        <v>48</v>
      </c>
      <c r="O7830" s="37">
        <v>0</v>
      </c>
      <c r="P7830" s="37">
        <v>0</v>
      </c>
      <c r="Q7830" s="21">
        <f t="shared" ref="Q7830:Q7893" si="2206">Latitude</f>
        <v>39.790999999999997</v>
      </c>
      <c r="R7830" s="21">
        <f t="shared" si="2197"/>
        <v>326.33333333334201</v>
      </c>
      <c r="S7830" s="21">
        <f t="shared" si="2198"/>
        <v>-20.56552839573509</v>
      </c>
      <c r="T7830" s="21">
        <f t="shared" ref="T7830:T7893" si="2207">Longitude</f>
        <v>86.147999999999996</v>
      </c>
      <c r="U7830" s="37">
        <f>VLOOKUP(Time_Zone, 'LSTM LookUp'!$B$5:$D$8, 3, FALSE)</f>
        <v>-75</v>
      </c>
      <c r="V7830" s="21">
        <f t="shared" si="2199"/>
        <v>13.050259532769129</v>
      </c>
      <c r="W7830" s="21">
        <f t="shared" ref="W7830:W7893" si="2208">15*((D7830+(4*(T7830-U7830)+V7830)/60)-12)</f>
        <v>119.41056488319231</v>
      </c>
      <c r="X7830" s="21">
        <f t="shared" ref="X7830:X7893" si="2209">G7830*(SIN(S7830*PI()/180)*SIN(Q7830*PI()/180)*COS(O7830*PI()/180)-SIN(S7830*PI()/180)*COS(Q7830*PI()/180)*SIN(O7830*PI()/180)*COS(P7830*PI()/180)+COS(S7830*PI()/180)*COS(Q7830*PI()/180)*COS(O7830*PI()/180)*COS(W7830*PI()/180)+COS(S7830*PI()/180)*SIN(Q7830*PI()/180)*SIN(O7830*PI()/180)*COS(P7830*PI()/180)*COS(W7830*PI()/180)+COS(S7830*PI()/180)*SIN(P7830*PI()/180)*SIN(W7830*PI()/180)*SIN(O7830*PI()/180))</f>
        <v>-5.2028440216712379</v>
      </c>
      <c r="Y7830" s="21">
        <f t="shared" ref="Y7830:Y7893" si="2210">X7830+N7830</f>
        <v>42.79715597832876</v>
      </c>
      <c r="Z7830" s="21">
        <f t="shared" si="2200"/>
        <v>13.565950966003134</v>
      </c>
      <c r="AA7830" s="21">
        <f t="shared" ref="AA7830:AA7893" si="2211">Z7830*I7830</f>
        <v>13.565950966003134</v>
      </c>
      <c r="AB7830" s="21">
        <f t="shared" ref="AB7830:AB7893" si="2212">Z7830*J7830</f>
        <v>0</v>
      </c>
      <c r="AC7830" s="21">
        <f t="shared" ref="AC7830:AC7893" si="2213">L7830</f>
        <v>0</v>
      </c>
      <c r="AD7830" s="21">
        <f t="shared" si="2201"/>
        <v>0</v>
      </c>
      <c r="AE7830" s="21" t="str">
        <f t="shared" ref="AE7830:AE7893" si="2214">CONCATENATE(B7830, "/", C7830, "/", D7830,":00")</f>
        <v>11/22/9:00</v>
      </c>
    </row>
    <row r="7831" spans="2:31">
      <c r="B7831" s="37">
        <v>11</v>
      </c>
      <c r="C7831" s="38">
        <v>22</v>
      </c>
      <c r="D7831" s="39">
        <v>10</v>
      </c>
      <c r="E7831" s="17">
        <v>0</v>
      </c>
      <c r="F7831" s="17">
        <v>119</v>
      </c>
      <c r="G7831" s="17">
        <v>39</v>
      </c>
      <c r="H7831" s="37">
        <f t="shared" si="2202"/>
        <v>32</v>
      </c>
      <c r="I7831" s="37">
        <f>IF(H7831&lt;'Roof Calculator'!$G$8, 1, 0)</f>
        <v>1</v>
      </c>
      <c r="J7831" s="37">
        <f>IF(H7831&gt;='Roof Calculator'!$G$8, 1, 0)</f>
        <v>0</v>
      </c>
      <c r="K7831" s="37">
        <f t="shared" si="2203"/>
        <v>32</v>
      </c>
      <c r="L7831" s="37">
        <f t="shared" si="2204"/>
        <v>0</v>
      </c>
      <c r="M7831" s="37">
        <v>0</v>
      </c>
      <c r="N7831" s="37">
        <f t="shared" si="2205"/>
        <v>119</v>
      </c>
      <c r="O7831" s="37">
        <v>0</v>
      </c>
      <c r="P7831" s="37">
        <v>0</v>
      </c>
      <c r="Q7831" s="21">
        <f t="shared" si="2206"/>
        <v>39.790999999999997</v>
      </c>
      <c r="R7831" s="21">
        <f t="shared" ref="R7831:R7894" si="2215">R7830+1/24</f>
        <v>326.3750000000087</v>
      </c>
      <c r="S7831" s="21">
        <f t="shared" ref="S7831:S7894" si="2216">ASIN(SIN(23.45*PI()/180)*SIN((360/365*(R7831-81))*PI()/180))*180/PI()</f>
        <v>-20.57373082302594</v>
      </c>
      <c r="T7831" s="21">
        <f t="shared" si="2207"/>
        <v>86.147999999999996</v>
      </c>
      <c r="U7831" s="37">
        <f>VLOOKUP(Time_Zone, 'LSTM LookUp'!$B$5:$D$8, 3, FALSE)</f>
        <v>-75</v>
      </c>
      <c r="V7831" s="21">
        <f t="shared" ref="V7831:V7894" si="2217">9.87*SIN(2*(360/365*(R7831-81))*PI()/180)-7.53*COS((360/365*(R7831-81))*PI()/180)-1.5*SIN((360/365*(R7831-81))*PI()/180)</f>
        <v>13.038081657459513</v>
      </c>
      <c r="W7831" s="21">
        <f t="shared" si="2208"/>
        <v>134.40752041436485</v>
      </c>
      <c r="X7831" s="21">
        <f t="shared" si="2209"/>
        <v>-28.403284546115636</v>
      </c>
      <c r="Y7831" s="21">
        <f t="shared" si="2210"/>
        <v>90.596715453884372</v>
      </c>
      <c r="Z7831" s="21">
        <f t="shared" ref="Z7831:Z7894" si="2218">Y7831/10.764*3.412</f>
        <v>28.717576470517788</v>
      </c>
      <c r="AA7831" s="21">
        <f t="shared" si="2211"/>
        <v>28.717576470517788</v>
      </c>
      <c r="AB7831" s="21">
        <f t="shared" si="2212"/>
        <v>0</v>
      </c>
      <c r="AC7831" s="21">
        <f t="shared" si="2213"/>
        <v>0</v>
      </c>
      <c r="AD7831" s="21">
        <f t="shared" ref="AD7831:AD7894" si="2219">AB7831</f>
        <v>0</v>
      </c>
      <c r="AE7831" s="21" t="str">
        <f t="shared" si="2214"/>
        <v>11/22/10:00</v>
      </c>
    </row>
    <row r="7832" spans="2:31">
      <c r="B7832" s="37">
        <v>11</v>
      </c>
      <c r="C7832" s="38">
        <v>22</v>
      </c>
      <c r="D7832" s="39">
        <v>11</v>
      </c>
      <c r="E7832" s="17">
        <v>0.6</v>
      </c>
      <c r="F7832" s="17">
        <v>69</v>
      </c>
      <c r="G7832" s="17">
        <v>2</v>
      </c>
      <c r="H7832" s="37">
        <f t="shared" si="2202"/>
        <v>33.08</v>
      </c>
      <c r="I7832" s="37">
        <f>IF(H7832&lt;'Roof Calculator'!$G$8, 1, 0)</f>
        <v>1</v>
      </c>
      <c r="J7832" s="37">
        <f>IF(H7832&gt;='Roof Calculator'!$G$8, 1, 0)</f>
        <v>0</v>
      </c>
      <c r="K7832" s="37">
        <f t="shared" si="2203"/>
        <v>33.08</v>
      </c>
      <c r="L7832" s="37">
        <f t="shared" si="2204"/>
        <v>0</v>
      </c>
      <c r="M7832" s="37">
        <v>0</v>
      </c>
      <c r="N7832" s="37">
        <f t="shared" si="2205"/>
        <v>69</v>
      </c>
      <c r="O7832" s="37">
        <v>0</v>
      </c>
      <c r="P7832" s="37">
        <v>0</v>
      </c>
      <c r="Q7832" s="21">
        <f t="shared" si="2206"/>
        <v>39.790999999999997</v>
      </c>
      <c r="R7832" s="21">
        <f t="shared" si="2215"/>
        <v>326.41666666667538</v>
      </c>
      <c r="S7832" s="21">
        <f t="shared" si="2216"/>
        <v>-20.581922626483514</v>
      </c>
      <c r="T7832" s="21">
        <f t="shared" si="2207"/>
        <v>86.147999999999996</v>
      </c>
      <c r="U7832" s="37">
        <f>VLOOKUP(Time_Zone, 'LSTM LookUp'!$B$5:$D$8, 3, FALSE)</f>
        <v>-75</v>
      </c>
      <c r="V7832" s="21">
        <f t="shared" si="2217"/>
        <v>13.025884449797511</v>
      </c>
      <c r="W7832" s="21">
        <f t="shared" si="2208"/>
        <v>149.40447111244936</v>
      </c>
      <c r="X7832" s="21">
        <f t="shared" si="2209"/>
        <v>-1.6883584171427772</v>
      </c>
      <c r="Y7832" s="21">
        <f t="shared" si="2210"/>
        <v>67.31164158285722</v>
      </c>
      <c r="Z7832" s="21">
        <f t="shared" si="2218"/>
        <v>21.33661474179755</v>
      </c>
      <c r="AA7832" s="21">
        <f t="shared" si="2211"/>
        <v>21.33661474179755</v>
      </c>
      <c r="AB7832" s="21">
        <f t="shared" si="2212"/>
        <v>0</v>
      </c>
      <c r="AC7832" s="21">
        <f t="shared" si="2213"/>
        <v>0</v>
      </c>
      <c r="AD7832" s="21">
        <f t="shared" si="2219"/>
        <v>0</v>
      </c>
      <c r="AE7832" s="21" t="str">
        <f t="shared" si="2214"/>
        <v>11/22/11:00</v>
      </c>
    </row>
    <row r="7833" spans="2:31">
      <c r="B7833" s="37">
        <v>11</v>
      </c>
      <c r="C7833" s="38">
        <v>22</v>
      </c>
      <c r="D7833" s="39">
        <v>12</v>
      </c>
      <c r="E7833" s="17">
        <v>1.1000000000000001</v>
      </c>
      <c r="F7833" s="17">
        <v>231</v>
      </c>
      <c r="G7833" s="17">
        <v>6</v>
      </c>
      <c r="H7833" s="37">
        <f t="shared" si="2202"/>
        <v>33.979999999999997</v>
      </c>
      <c r="I7833" s="37">
        <f>IF(H7833&lt;'Roof Calculator'!$G$8, 1, 0)</f>
        <v>1</v>
      </c>
      <c r="J7833" s="37">
        <f>IF(H7833&gt;='Roof Calculator'!$G$8, 1, 0)</f>
        <v>0</v>
      </c>
      <c r="K7833" s="37">
        <f t="shared" si="2203"/>
        <v>33.979999999999997</v>
      </c>
      <c r="L7833" s="37">
        <f t="shared" si="2204"/>
        <v>0</v>
      </c>
      <c r="M7833" s="37">
        <v>0</v>
      </c>
      <c r="N7833" s="37">
        <f t="shared" si="2205"/>
        <v>231</v>
      </c>
      <c r="O7833" s="37">
        <v>0</v>
      </c>
      <c r="P7833" s="37">
        <v>0</v>
      </c>
      <c r="Q7833" s="21">
        <f t="shared" si="2206"/>
        <v>39.790999999999997</v>
      </c>
      <c r="R7833" s="21">
        <f t="shared" si="2215"/>
        <v>326.45833333334207</v>
      </c>
      <c r="S7833" s="21">
        <f t="shared" si="2216"/>
        <v>-20.590103800349656</v>
      </c>
      <c r="T7833" s="21">
        <f t="shared" si="2207"/>
        <v>86.147999999999996</v>
      </c>
      <c r="U7833" s="37">
        <f>VLOOKUP(Time_Zone, 'LSTM LookUp'!$B$5:$D$8, 3, FALSE)</f>
        <v>-75</v>
      </c>
      <c r="V7833" s="21">
        <f t="shared" si="2217"/>
        <v>13.013667928299382</v>
      </c>
      <c r="W7833" s="21">
        <f t="shared" si="2208"/>
        <v>164.40141698207484</v>
      </c>
      <c r="X7833" s="21">
        <f t="shared" si="2209"/>
        <v>-5.5072730833004488</v>
      </c>
      <c r="Y7833" s="21">
        <f t="shared" si="2210"/>
        <v>225.49272691669955</v>
      </c>
      <c r="Z7833" s="21">
        <f t="shared" si="2218"/>
        <v>71.477256060923352</v>
      </c>
      <c r="AA7833" s="21">
        <f t="shared" si="2211"/>
        <v>71.477256060923352</v>
      </c>
      <c r="AB7833" s="21">
        <f t="shared" si="2212"/>
        <v>0</v>
      </c>
      <c r="AC7833" s="21">
        <f t="shared" si="2213"/>
        <v>0</v>
      </c>
      <c r="AD7833" s="21">
        <f t="shared" si="2219"/>
        <v>0</v>
      </c>
      <c r="AE7833" s="21" t="str">
        <f t="shared" si="2214"/>
        <v>11/22/12:00</v>
      </c>
    </row>
    <row r="7834" spans="2:31">
      <c r="B7834" s="37">
        <v>11</v>
      </c>
      <c r="C7834" s="38">
        <v>22</v>
      </c>
      <c r="D7834" s="39">
        <v>13</v>
      </c>
      <c r="E7834" s="17">
        <v>1.7</v>
      </c>
      <c r="F7834" s="17">
        <v>210</v>
      </c>
      <c r="G7834" s="17">
        <v>4</v>
      </c>
      <c r="H7834" s="37">
        <f t="shared" si="2202"/>
        <v>35.06</v>
      </c>
      <c r="I7834" s="37">
        <f>IF(H7834&lt;'Roof Calculator'!$G$8, 1, 0)</f>
        <v>1</v>
      </c>
      <c r="J7834" s="37">
        <f>IF(H7834&gt;='Roof Calculator'!$G$8, 1, 0)</f>
        <v>0</v>
      </c>
      <c r="K7834" s="37">
        <f t="shared" si="2203"/>
        <v>35.06</v>
      </c>
      <c r="L7834" s="37">
        <f t="shared" si="2204"/>
        <v>0</v>
      </c>
      <c r="M7834" s="37">
        <v>0</v>
      </c>
      <c r="N7834" s="37">
        <f t="shared" si="2205"/>
        <v>210</v>
      </c>
      <c r="O7834" s="37">
        <v>0</v>
      </c>
      <c r="P7834" s="37">
        <v>0</v>
      </c>
      <c r="Q7834" s="21">
        <f t="shared" si="2206"/>
        <v>39.790999999999997</v>
      </c>
      <c r="R7834" s="21">
        <f t="shared" si="2215"/>
        <v>326.50000000000875</v>
      </c>
      <c r="S7834" s="21">
        <f t="shared" si="2216"/>
        <v>-20.598274338871601</v>
      </c>
      <c r="T7834" s="21">
        <f t="shared" si="2207"/>
        <v>86.147999999999996</v>
      </c>
      <c r="U7834" s="37">
        <f>VLOOKUP(Time_Zone, 'LSTM LookUp'!$B$5:$D$8, 3, FALSE)</f>
        <v>-75</v>
      </c>
      <c r="V7834" s="21">
        <f t="shared" si="2217"/>
        <v>13.001432111517229</v>
      </c>
      <c r="W7834" s="21">
        <f t="shared" si="2208"/>
        <v>179.39835802787928</v>
      </c>
      <c r="X7834" s="21">
        <f t="shared" si="2209"/>
        <v>-3.7775138488660875</v>
      </c>
      <c r="Y7834" s="21">
        <f t="shared" si="2210"/>
        <v>206.22248615113392</v>
      </c>
      <c r="Z7834" s="21">
        <f t="shared" si="2218"/>
        <v>65.368926305060299</v>
      </c>
      <c r="AA7834" s="21">
        <f t="shared" si="2211"/>
        <v>65.368926305060299</v>
      </c>
      <c r="AB7834" s="21">
        <f t="shared" si="2212"/>
        <v>0</v>
      </c>
      <c r="AC7834" s="21">
        <f t="shared" si="2213"/>
        <v>0</v>
      </c>
      <c r="AD7834" s="21">
        <f t="shared" si="2219"/>
        <v>0</v>
      </c>
      <c r="AE7834" s="21" t="str">
        <f t="shared" si="2214"/>
        <v>11/22/13:00</v>
      </c>
    </row>
    <row r="7835" spans="2:31">
      <c r="B7835" s="37">
        <v>11</v>
      </c>
      <c r="C7835" s="38">
        <v>22</v>
      </c>
      <c r="D7835" s="39">
        <v>14</v>
      </c>
      <c r="E7835" s="17">
        <v>1.7</v>
      </c>
      <c r="F7835" s="17">
        <v>204</v>
      </c>
      <c r="G7835" s="17">
        <v>3</v>
      </c>
      <c r="H7835" s="37">
        <f t="shared" si="2202"/>
        <v>35.06</v>
      </c>
      <c r="I7835" s="37">
        <f>IF(H7835&lt;'Roof Calculator'!$G$8, 1, 0)</f>
        <v>1</v>
      </c>
      <c r="J7835" s="37">
        <f>IF(H7835&gt;='Roof Calculator'!$G$8, 1, 0)</f>
        <v>0</v>
      </c>
      <c r="K7835" s="37">
        <f t="shared" si="2203"/>
        <v>35.06</v>
      </c>
      <c r="L7835" s="37">
        <f t="shared" si="2204"/>
        <v>0</v>
      </c>
      <c r="M7835" s="37">
        <v>0</v>
      </c>
      <c r="N7835" s="37">
        <f t="shared" si="2205"/>
        <v>204</v>
      </c>
      <c r="O7835" s="37">
        <v>0</v>
      </c>
      <c r="P7835" s="37">
        <v>0</v>
      </c>
      <c r="Q7835" s="21">
        <f t="shared" si="2206"/>
        <v>39.790999999999997</v>
      </c>
      <c r="R7835" s="21">
        <f t="shared" si="2215"/>
        <v>326.54166666667544</v>
      </c>
      <c r="S7835" s="21">
        <f t="shared" si="2216"/>
        <v>-20.606434236301972</v>
      </c>
      <c r="T7835" s="21">
        <f t="shared" si="2207"/>
        <v>86.147999999999996</v>
      </c>
      <c r="U7835" s="37">
        <f>VLOOKUP(Time_Zone, 'LSTM LookUp'!$B$5:$D$8, 3, FALSE)</f>
        <v>-75</v>
      </c>
      <c r="V7835" s="21">
        <f t="shared" si="2217"/>
        <v>12.989177018039024</v>
      </c>
      <c r="W7835" s="21">
        <f t="shared" si="2208"/>
        <v>194.39529425450979</v>
      </c>
      <c r="X7835" s="21">
        <f t="shared" si="2209"/>
        <v>-2.7656517134804841</v>
      </c>
      <c r="Y7835" s="21">
        <f t="shared" si="2210"/>
        <v>201.23434828651952</v>
      </c>
      <c r="Z7835" s="21">
        <f t="shared" si="2218"/>
        <v>63.787773722928705</v>
      </c>
      <c r="AA7835" s="21">
        <f t="shared" si="2211"/>
        <v>63.787773722928705</v>
      </c>
      <c r="AB7835" s="21">
        <f t="shared" si="2212"/>
        <v>0</v>
      </c>
      <c r="AC7835" s="21">
        <f t="shared" si="2213"/>
        <v>0</v>
      </c>
      <c r="AD7835" s="21">
        <f t="shared" si="2219"/>
        <v>0</v>
      </c>
      <c r="AE7835" s="21" t="str">
        <f t="shared" si="2214"/>
        <v>11/22/14:00</v>
      </c>
    </row>
    <row r="7836" spans="2:31">
      <c r="B7836" s="37">
        <v>11</v>
      </c>
      <c r="C7836" s="38">
        <v>22</v>
      </c>
      <c r="D7836" s="39">
        <v>15</v>
      </c>
      <c r="E7836" s="17">
        <v>1.1000000000000001</v>
      </c>
      <c r="F7836" s="17">
        <v>158</v>
      </c>
      <c r="G7836" s="17">
        <v>4</v>
      </c>
      <c r="H7836" s="37">
        <f t="shared" si="2202"/>
        <v>33.979999999999997</v>
      </c>
      <c r="I7836" s="37">
        <f>IF(H7836&lt;'Roof Calculator'!$G$8, 1, 0)</f>
        <v>1</v>
      </c>
      <c r="J7836" s="37">
        <f>IF(H7836&gt;='Roof Calculator'!$G$8, 1, 0)</f>
        <v>0</v>
      </c>
      <c r="K7836" s="37">
        <f t="shared" si="2203"/>
        <v>33.979999999999997</v>
      </c>
      <c r="L7836" s="37">
        <f t="shared" si="2204"/>
        <v>0</v>
      </c>
      <c r="M7836" s="37">
        <v>0</v>
      </c>
      <c r="N7836" s="37">
        <f t="shared" si="2205"/>
        <v>158</v>
      </c>
      <c r="O7836" s="37">
        <v>0</v>
      </c>
      <c r="P7836" s="37">
        <v>0</v>
      </c>
      <c r="Q7836" s="21">
        <f t="shared" si="2206"/>
        <v>39.790999999999997</v>
      </c>
      <c r="R7836" s="21">
        <f t="shared" si="2215"/>
        <v>326.58333333334213</v>
      </c>
      <c r="S7836" s="21">
        <f t="shared" si="2216"/>
        <v>-20.614583486898773</v>
      </c>
      <c r="T7836" s="21">
        <f t="shared" si="2207"/>
        <v>86.147999999999996</v>
      </c>
      <c r="U7836" s="37">
        <f>VLOOKUP(Time_Zone, 'LSTM LookUp'!$B$5:$D$8, 3, FALSE)</f>
        <v>-75</v>
      </c>
      <c r="V7836" s="21">
        <f t="shared" si="2217"/>
        <v>12.976902666488552</v>
      </c>
      <c r="W7836" s="21">
        <f t="shared" si="2208"/>
        <v>209.3922256666221</v>
      </c>
      <c r="X7836" s="21">
        <f t="shared" si="2209"/>
        <v>-3.4077541463002721</v>
      </c>
      <c r="Y7836" s="21">
        <f t="shared" si="2210"/>
        <v>154.59224585369972</v>
      </c>
      <c r="Z7836" s="21">
        <f t="shared" si="2218"/>
        <v>49.003041885249296</v>
      </c>
      <c r="AA7836" s="21">
        <f t="shared" si="2211"/>
        <v>49.003041885249296</v>
      </c>
      <c r="AB7836" s="21">
        <f t="shared" si="2212"/>
        <v>0</v>
      </c>
      <c r="AC7836" s="21">
        <f t="shared" si="2213"/>
        <v>0</v>
      </c>
      <c r="AD7836" s="21">
        <f t="shared" si="2219"/>
        <v>0</v>
      </c>
      <c r="AE7836" s="21" t="str">
        <f t="shared" si="2214"/>
        <v>11/22/15:00</v>
      </c>
    </row>
    <row r="7837" spans="2:31">
      <c r="B7837" s="37">
        <v>11</v>
      </c>
      <c r="C7837" s="38">
        <v>22</v>
      </c>
      <c r="D7837" s="39">
        <v>16</v>
      </c>
      <c r="E7837" s="17">
        <v>0.6</v>
      </c>
      <c r="F7837" s="17">
        <v>138</v>
      </c>
      <c r="G7837" s="17">
        <v>3</v>
      </c>
      <c r="H7837" s="37">
        <f t="shared" si="2202"/>
        <v>33.08</v>
      </c>
      <c r="I7837" s="37">
        <f>IF(H7837&lt;'Roof Calculator'!$G$8, 1, 0)</f>
        <v>1</v>
      </c>
      <c r="J7837" s="37">
        <f>IF(H7837&gt;='Roof Calculator'!$G$8, 1, 0)</f>
        <v>0</v>
      </c>
      <c r="K7837" s="37">
        <f t="shared" si="2203"/>
        <v>33.08</v>
      </c>
      <c r="L7837" s="37">
        <f t="shared" si="2204"/>
        <v>0</v>
      </c>
      <c r="M7837" s="37">
        <v>0</v>
      </c>
      <c r="N7837" s="37">
        <f t="shared" si="2205"/>
        <v>138</v>
      </c>
      <c r="O7837" s="37">
        <v>0</v>
      </c>
      <c r="P7837" s="37">
        <v>0</v>
      </c>
      <c r="Q7837" s="21">
        <f t="shared" si="2206"/>
        <v>39.790999999999997</v>
      </c>
      <c r="R7837" s="21">
        <f t="shared" si="2215"/>
        <v>326.62500000000881</v>
      </c>
      <c r="S7837" s="21">
        <f t="shared" si="2216"/>
        <v>-20.622722084925403</v>
      </c>
      <c r="T7837" s="21">
        <f t="shared" si="2207"/>
        <v>86.147999999999996</v>
      </c>
      <c r="U7837" s="37">
        <f>VLOOKUP(Time_Zone, 'LSTM LookUp'!$B$5:$D$8, 3, FALSE)</f>
        <v>-75</v>
      </c>
      <c r="V7837" s="21">
        <f t="shared" si="2217"/>
        <v>12.964609075525425</v>
      </c>
      <c r="W7837" s="21">
        <f t="shared" si="2208"/>
        <v>224.38915226888136</v>
      </c>
      <c r="X7837" s="21">
        <f t="shared" si="2209"/>
        <v>-2.2179532172931786</v>
      </c>
      <c r="Y7837" s="21">
        <f t="shared" si="2210"/>
        <v>135.78204678270683</v>
      </c>
      <c r="Z7837" s="21">
        <f t="shared" si="2218"/>
        <v>43.040537311649544</v>
      </c>
      <c r="AA7837" s="21">
        <f t="shared" si="2211"/>
        <v>43.040537311649544</v>
      </c>
      <c r="AB7837" s="21">
        <f t="shared" si="2212"/>
        <v>0</v>
      </c>
      <c r="AC7837" s="21">
        <f t="shared" si="2213"/>
        <v>0</v>
      </c>
      <c r="AD7837" s="21">
        <f t="shared" si="2219"/>
        <v>0</v>
      </c>
      <c r="AE7837" s="21" t="str">
        <f t="shared" si="2214"/>
        <v>11/22/16:00</v>
      </c>
    </row>
    <row r="7838" spans="2:31">
      <c r="B7838" s="37">
        <v>11</v>
      </c>
      <c r="C7838" s="38">
        <v>22</v>
      </c>
      <c r="D7838" s="39">
        <v>17</v>
      </c>
      <c r="E7838" s="17">
        <v>0</v>
      </c>
      <c r="F7838" s="17">
        <v>54</v>
      </c>
      <c r="G7838" s="17">
        <v>2</v>
      </c>
      <c r="H7838" s="37">
        <f t="shared" si="2202"/>
        <v>32</v>
      </c>
      <c r="I7838" s="37">
        <f>IF(H7838&lt;'Roof Calculator'!$G$8, 1, 0)</f>
        <v>1</v>
      </c>
      <c r="J7838" s="37">
        <f>IF(H7838&gt;='Roof Calculator'!$G$8, 1, 0)</f>
        <v>0</v>
      </c>
      <c r="K7838" s="37">
        <f t="shared" si="2203"/>
        <v>32</v>
      </c>
      <c r="L7838" s="37">
        <f t="shared" si="2204"/>
        <v>0</v>
      </c>
      <c r="M7838" s="37">
        <v>0</v>
      </c>
      <c r="N7838" s="37">
        <f t="shared" si="2205"/>
        <v>54</v>
      </c>
      <c r="O7838" s="37">
        <v>0</v>
      </c>
      <c r="P7838" s="37">
        <v>0</v>
      </c>
      <c r="Q7838" s="21">
        <f t="shared" si="2206"/>
        <v>39.790999999999997</v>
      </c>
      <c r="R7838" s="21">
        <f t="shared" si="2215"/>
        <v>326.6666666666755</v>
      </c>
      <c r="S7838" s="21">
        <f t="shared" si="2216"/>
        <v>-20.63085002465068</v>
      </c>
      <c r="T7838" s="21">
        <f t="shared" si="2207"/>
        <v>86.147999999999996</v>
      </c>
      <c r="U7838" s="37">
        <f>VLOOKUP(Time_Zone, 'LSTM LookUp'!$B$5:$D$8, 3, FALSE)</f>
        <v>-75</v>
      </c>
      <c r="V7838" s="21">
        <f t="shared" si="2217"/>
        <v>12.952296263844957</v>
      </c>
      <c r="W7838" s="21">
        <f t="shared" si="2208"/>
        <v>239.38607406596122</v>
      </c>
      <c r="X7838" s="21">
        <f t="shared" si="2209"/>
        <v>-1.1834065503534823</v>
      </c>
      <c r="Y7838" s="21">
        <f t="shared" si="2210"/>
        <v>52.816593449646518</v>
      </c>
      <c r="Z7838" s="21">
        <f t="shared" si="2218"/>
        <v>16.741937648661644</v>
      </c>
      <c r="AA7838" s="21">
        <f t="shared" si="2211"/>
        <v>16.741937648661644</v>
      </c>
      <c r="AB7838" s="21">
        <f t="shared" si="2212"/>
        <v>0</v>
      </c>
      <c r="AC7838" s="21">
        <f t="shared" si="2213"/>
        <v>0</v>
      </c>
      <c r="AD7838" s="21">
        <f t="shared" si="2219"/>
        <v>0</v>
      </c>
      <c r="AE7838" s="21" t="str">
        <f t="shared" si="2214"/>
        <v>11/22/17:00</v>
      </c>
    </row>
    <row r="7839" spans="2:31">
      <c r="B7839" s="37">
        <v>11</v>
      </c>
      <c r="C7839" s="38">
        <v>22</v>
      </c>
      <c r="D7839" s="39">
        <v>18</v>
      </c>
      <c r="E7839" s="17">
        <v>-0.6</v>
      </c>
      <c r="F7839" s="17">
        <v>10</v>
      </c>
      <c r="G7839" s="17">
        <v>0</v>
      </c>
      <c r="H7839" s="37">
        <f t="shared" si="2202"/>
        <v>30.92</v>
      </c>
      <c r="I7839" s="37">
        <f>IF(H7839&lt;'Roof Calculator'!$G$8, 1, 0)</f>
        <v>1</v>
      </c>
      <c r="J7839" s="37">
        <f>IF(H7839&gt;='Roof Calculator'!$G$8, 1, 0)</f>
        <v>0</v>
      </c>
      <c r="K7839" s="37">
        <f t="shared" si="2203"/>
        <v>30.92</v>
      </c>
      <c r="L7839" s="37">
        <f t="shared" si="2204"/>
        <v>0</v>
      </c>
      <c r="M7839" s="37">
        <v>0</v>
      </c>
      <c r="N7839" s="37">
        <f t="shared" si="2205"/>
        <v>10</v>
      </c>
      <c r="O7839" s="37">
        <v>0</v>
      </c>
      <c r="P7839" s="37">
        <v>0</v>
      </c>
      <c r="Q7839" s="21">
        <f t="shared" si="2206"/>
        <v>39.790999999999997</v>
      </c>
      <c r="R7839" s="21">
        <f t="shared" si="2215"/>
        <v>326.70833333334218</v>
      </c>
      <c r="S7839" s="21">
        <f t="shared" si="2216"/>
        <v>-20.638967300348856</v>
      </c>
      <c r="T7839" s="21">
        <f t="shared" si="2207"/>
        <v>86.147999999999996</v>
      </c>
      <c r="U7839" s="37">
        <f>VLOOKUP(Time_Zone, 'LSTM LookUp'!$B$5:$D$8, 3, FALSE)</f>
        <v>-75</v>
      </c>
      <c r="V7839" s="21">
        <f t="shared" si="2217"/>
        <v>12.939964250178187</v>
      </c>
      <c r="W7839" s="21">
        <f t="shared" si="2208"/>
        <v>254.38299106254451</v>
      </c>
      <c r="X7839" s="21">
        <f t="shared" si="2209"/>
        <v>0</v>
      </c>
      <c r="Y7839" s="21">
        <f t="shared" si="2210"/>
        <v>10</v>
      </c>
      <c r="Z7839" s="21">
        <f t="shared" si="2218"/>
        <v>3.1698253437383874</v>
      </c>
      <c r="AA7839" s="21">
        <f t="shared" si="2211"/>
        <v>3.1698253437383874</v>
      </c>
      <c r="AB7839" s="21">
        <f t="shared" si="2212"/>
        <v>0</v>
      </c>
      <c r="AC7839" s="21">
        <f t="shared" si="2213"/>
        <v>0</v>
      </c>
      <c r="AD7839" s="21">
        <f t="shared" si="2219"/>
        <v>0</v>
      </c>
      <c r="AE7839" s="21" t="str">
        <f t="shared" si="2214"/>
        <v>11/22/18:00</v>
      </c>
    </row>
    <row r="7840" spans="2:31">
      <c r="B7840" s="37">
        <v>11</v>
      </c>
      <c r="C7840" s="38">
        <v>22</v>
      </c>
      <c r="D7840" s="39">
        <v>19</v>
      </c>
      <c r="E7840" s="17">
        <v>-1.7</v>
      </c>
      <c r="F7840" s="17">
        <v>0</v>
      </c>
      <c r="G7840" s="17">
        <v>0</v>
      </c>
      <c r="H7840" s="37">
        <f t="shared" si="2202"/>
        <v>28.94</v>
      </c>
      <c r="I7840" s="37">
        <f>IF(H7840&lt;'Roof Calculator'!$G$8, 1, 0)</f>
        <v>1</v>
      </c>
      <c r="J7840" s="37">
        <f>IF(H7840&gt;='Roof Calculator'!$G$8, 1, 0)</f>
        <v>0</v>
      </c>
      <c r="K7840" s="37">
        <f t="shared" si="2203"/>
        <v>28.94</v>
      </c>
      <c r="L7840" s="37">
        <f t="shared" si="2204"/>
        <v>0</v>
      </c>
      <c r="M7840" s="37">
        <v>0</v>
      </c>
      <c r="N7840" s="37">
        <f t="shared" si="2205"/>
        <v>0</v>
      </c>
      <c r="O7840" s="37">
        <v>0</v>
      </c>
      <c r="P7840" s="37">
        <v>0</v>
      </c>
      <c r="Q7840" s="21">
        <f t="shared" si="2206"/>
        <v>39.790999999999997</v>
      </c>
      <c r="R7840" s="21">
        <f t="shared" si="2215"/>
        <v>326.75000000000887</v>
      </c>
      <c r="S7840" s="21">
        <f t="shared" si="2216"/>
        <v>-20.6470739062996</v>
      </c>
      <c r="T7840" s="21">
        <f t="shared" si="2207"/>
        <v>86.147999999999996</v>
      </c>
      <c r="U7840" s="37">
        <f>VLOOKUP(Time_Zone, 'LSTM LookUp'!$B$5:$D$8, 3, FALSE)</f>
        <v>-75</v>
      </c>
      <c r="V7840" s="21">
        <f t="shared" si="2217"/>
        <v>12.927613053291875</v>
      </c>
      <c r="W7840" s="21">
        <f t="shared" si="2208"/>
        <v>269.37990326332294</v>
      </c>
      <c r="X7840" s="21">
        <f t="shared" si="2209"/>
        <v>0</v>
      </c>
      <c r="Y7840" s="21">
        <f t="shared" si="2210"/>
        <v>0</v>
      </c>
      <c r="Z7840" s="21">
        <f t="shared" si="2218"/>
        <v>0</v>
      </c>
      <c r="AA7840" s="21">
        <f t="shared" si="2211"/>
        <v>0</v>
      </c>
      <c r="AB7840" s="21">
        <f t="shared" si="2212"/>
        <v>0</v>
      </c>
      <c r="AC7840" s="21">
        <f t="shared" si="2213"/>
        <v>0</v>
      </c>
      <c r="AD7840" s="21">
        <f t="shared" si="2219"/>
        <v>0</v>
      </c>
      <c r="AE7840" s="21" t="str">
        <f t="shared" si="2214"/>
        <v>11/22/19:00</v>
      </c>
    </row>
    <row r="7841" spans="2:31">
      <c r="B7841" s="37">
        <v>11</v>
      </c>
      <c r="C7841" s="38">
        <v>22</v>
      </c>
      <c r="D7841" s="39">
        <v>20</v>
      </c>
      <c r="E7841" s="17">
        <v>-1.7</v>
      </c>
      <c r="F7841" s="17">
        <v>0</v>
      </c>
      <c r="G7841" s="17">
        <v>0</v>
      </c>
      <c r="H7841" s="37">
        <f t="shared" si="2202"/>
        <v>28.94</v>
      </c>
      <c r="I7841" s="37">
        <f>IF(H7841&lt;'Roof Calculator'!$G$8, 1, 0)</f>
        <v>1</v>
      </c>
      <c r="J7841" s="37">
        <f>IF(H7841&gt;='Roof Calculator'!$G$8, 1, 0)</f>
        <v>0</v>
      </c>
      <c r="K7841" s="37">
        <f t="shared" si="2203"/>
        <v>28.94</v>
      </c>
      <c r="L7841" s="37">
        <f t="shared" si="2204"/>
        <v>0</v>
      </c>
      <c r="M7841" s="37">
        <v>0</v>
      </c>
      <c r="N7841" s="37">
        <f t="shared" si="2205"/>
        <v>0</v>
      </c>
      <c r="O7841" s="37">
        <v>0</v>
      </c>
      <c r="P7841" s="37">
        <v>0</v>
      </c>
      <c r="Q7841" s="21">
        <f t="shared" si="2206"/>
        <v>39.790999999999997</v>
      </c>
      <c r="R7841" s="21">
        <f t="shared" si="2215"/>
        <v>326.79166666667555</v>
      </c>
      <c r="S7841" s="21">
        <f t="shared" si="2216"/>
        <v>-20.655169836788033</v>
      </c>
      <c r="T7841" s="21">
        <f t="shared" si="2207"/>
        <v>86.147999999999996</v>
      </c>
      <c r="U7841" s="37">
        <f>VLOOKUP(Time_Zone, 'LSTM LookUp'!$B$5:$D$8, 3, FALSE)</f>
        <v>-75</v>
      </c>
      <c r="V7841" s="21">
        <f t="shared" si="2217"/>
        <v>12.915242691988382</v>
      </c>
      <c r="W7841" s="21">
        <f t="shared" si="2208"/>
        <v>284.37681067299707</v>
      </c>
      <c r="X7841" s="21">
        <f t="shared" si="2209"/>
        <v>0</v>
      </c>
      <c r="Y7841" s="21">
        <f t="shared" si="2210"/>
        <v>0</v>
      </c>
      <c r="Z7841" s="21">
        <f t="shared" si="2218"/>
        <v>0</v>
      </c>
      <c r="AA7841" s="21">
        <f t="shared" si="2211"/>
        <v>0</v>
      </c>
      <c r="AB7841" s="21">
        <f t="shared" si="2212"/>
        <v>0</v>
      </c>
      <c r="AC7841" s="21">
        <f t="shared" si="2213"/>
        <v>0</v>
      </c>
      <c r="AD7841" s="21">
        <f t="shared" si="2219"/>
        <v>0</v>
      </c>
      <c r="AE7841" s="21" t="str">
        <f t="shared" si="2214"/>
        <v>11/22/20:00</v>
      </c>
    </row>
    <row r="7842" spans="2:31">
      <c r="B7842" s="37">
        <v>11</v>
      </c>
      <c r="C7842" s="38">
        <v>22</v>
      </c>
      <c r="D7842" s="39">
        <v>21</v>
      </c>
      <c r="E7842" s="17">
        <v>-1.7</v>
      </c>
      <c r="F7842" s="17">
        <v>0</v>
      </c>
      <c r="G7842" s="17">
        <v>0</v>
      </c>
      <c r="H7842" s="37">
        <f t="shared" si="2202"/>
        <v>28.94</v>
      </c>
      <c r="I7842" s="37">
        <f>IF(H7842&lt;'Roof Calculator'!$G$8, 1, 0)</f>
        <v>1</v>
      </c>
      <c r="J7842" s="37">
        <f>IF(H7842&gt;='Roof Calculator'!$G$8, 1, 0)</f>
        <v>0</v>
      </c>
      <c r="K7842" s="37">
        <f t="shared" si="2203"/>
        <v>28.94</v>
      </c>
      <c r="L7842" s="37">
        <f t="shared" si="2204"/>
        <v>0</v>
      </c>
      <c r="M7842" s="37">
        <v>0</v>
      </c>
      <c r="N7842" s="37">
        <f t="shared" si="2205"/>
        <v>0</v>
      </c>
      <c r="O7842" s="37">
        <v>0</v>
      </c>
      <c r="P7842" s="37">
        <v>0</v>
      </c>
      <c r="Q7842" s="21">
        <f t="shared" si="2206"/>
        <v>39.790999999999997</v>
      </c>
      <c r="R7842" s="21">
        <f t="shared" si="2215"/>
        <v>326.83333333334224</v>
      </c>
      <c r="S7842" s="21">
        <f t="shared" si="2216"/>
        <v>-20.663255086104748</v>
      </c>
      <c r="T7842" s="21">
        <f t="shared" si="2207"/>
        <v>86.147999999999996</v>
      </c>
      <c r="U7842" s="37">
        <f>VLOOKUP(Time_Zone, 'LSTM LookUp'!$B$5:$D$8, 3, FALSE)</f>
        <v>-75</v>
      </c>
      <c r="V7842" s="21">
        <f t="shared" si="2217"/>
        <v>12.902853185105691</v>
      </c>
      <c r="W7842" s="21">
        <f t="shared" si="2208"/>
        <v>299.37371329627643</v>
      </c>
      <c r="X7842" s="21">
        <f t="shared" si="2209"/>
        <v>0</v>
      </c>
      <c r="Y7842" s="21">
        <f t="shared" si="2210"/>
        <v>0</v>
      </c>
      <c r="Z7842" s="21">
        <f t="shared" si="2218"/>
        <v>0</v>
      </c>
      <c r="AA7842" s="21">
        <f t="shared" si="2211"/>
        <v>0</v>
      </c>
      <c r="AB7842" s="21">
        <f t="shared" si="2212"/>
        <v>0</v>
      </c>
      <c r="AC7842" s="21">
        <f t="shared" si="2213"/>
        <v>0</v>
      </c>
      <c r="AD7842" s="21">
        <f t="shared" si="2219"/>
        <v>0</v>
      </c>
      <c r="AE7842" s="21" t="str">
        <f t="shared" si="2214"/>
        <v>11/22/21:00</v>
      </c>
    </row>
    <row r="7843" spans="2:31">
      <c r="B7843" s="37">
        <v>11</v>
      </c>
      <c r="C7843" s="38">
        <v>22</v>
      </c>
      <c r="D7843" s="39">
        <v>22</v>
      </c>
      <c r="E7843" s="17">
        <v>-2.8</v>
      </c>
      <c r="F7843" s="17">
        <v>0</v>
      </c>
      <c r="G7843" s="17">
        <v>0</v>
      </c>
      <c r="H7843" s="37">
        <f t="shared" si="2202"/>
        <v>26.96</v>
      </c>
      <c r="I7843" s="37">
        <f>IF(H7843&lt;'Roof Calculator'!$G$8, 1, 0)</f>
        <v>1</v>
      </c>
      <c r="J7843" s="37">
        <f>IF(H7843&gt;='Roof Calculator'!$G$8, 1, 0)</f>
        <v>0</v>
      </c>
      <c r="K7843" s="37">
        <f t="shared" si="2203"/>
        <v>26.96</v>
      </c>
      <c r="L7843" s="37">
        <f t="shared" si="2204"/>
        <v>0</v>
      </c>
      <c r="M7843" s="37">
        <v>0</v>
      </c>
      <c r="N7843" s="37">
        <f t="shared" si="2205"/>
        <v>0</v>
      </c>
      <c r="O7843" s="37">
        <v>0</v>
      </c>
      <c r="P7843" s="37">
        <v>0</v>
      </c>
      <c r="Q7843" s="21">
        <f t="shared" si="2206"/>
        <v>39.790999999999997</v>
      </c>
      <c r="R7843" s="21">
        <f t="shared" si="2215"/>
        <v>326.87500000000892</v>
      </c>
      <c r="S7843" s="21">
        <f t="shared" si="2216"/>
        <v>-20.671329648545765</v>
      </c>
      <c r="T7843" s="21">
        <f t="shared" si="2207"/>
        <v>86.147999999999996</v>
      </c>
      <c r="U7843" s="37">
        <f>VLOOKUP(Time_Zone, 'LSTM LookUp'!$B$5:$D$8, 3, FALSE)</f>
        <v>-75</v>
      </c>
      <c r="V7843" s="21">
        <f t="shared" si="2217"/>
        <v>12.890444551517369</v>
      </c>
      <c r="W7843" s="21">
        <f t="shared" si="2208"/>
        <v>314.37061113787939</v>
      </c>
      <c r="X7843" s="21">
        <f t="shared" si="2209"/>
        <v>0</v>
      </c>
      <c r="Y7843" s="21">
        <f t="shared" si="2210"/>
        <v>0</v>
      </c>
      <c r="Z7843" s="21">
        <f t="shared" si="2218"/>
        <v>0</v>
      </c>
      <c r="AA7843" s="21">
        <f t="shared" si="2211"/>
        <v>0</v>
      </c>
      <c r="AB7843" s="21">
        <f t="shared" si="2212"/>
        <v>0</v>
      </c>
      <c r="AC7843" s="21">
        <f t="shared" si="2213"/>
        <v>0</v>
      </c>
      <c r="AD7843" s="21">
        <f t="shared" si="2219"/>
        <v>0</v>
      </c>
      <c r="AE7843" s="21" t="str">
        <f t="shared" si="2214"/>
        <v>11/22/22:00</v>
      </c>
    </row>
    <row r="7844" spans="2:31">
      <c r="B7844" s="37">
        <v>11</v>
      </c>
      <c r="C7844" s="38">
        <v>22</v>
      </c>
      <c r="D7844" s="39">
        <v>23</v>
      </c>
      <c r="E7844" s="17">
        <v>-3.9</v>
      </c>
      <c r="F7844" s="17">
        <v>0</v>
      </c>
      <c r="G7844" s="17">
        <v>0</v>
      </c>
      <c r="H7844" s="37">
        <f t="shared" si="2202"/>
        <v>24.98</v>
      </c>
      <c r="I7844" s="37">
        <f>IF(H7844&lt;'Roof Calculator'!$G$8, 1, 0)</f>
        <v>1</v>
      </c>
      <c r="J7844" s="37">
        <f>IF(H7844&gt;='Roof Calculator'!$G$8, 1, 0)</f>
        <v>0</v>
      </c>
      <c r="K7844" s="37">
        <f t="shared" si="2203"/>
        <v>24.98</v>
      </c>
      <c r="L7844" s="37">
        <f t="shared" si="2204"/>
        <v>0</v>
      </c>
      <c r="M7844" s="37">
        <v>0</v>
      </c>
      <c r="N7844" s="37">
        <f t="shared" si="2205"/>
        <v>0</v>
      </c>
      <c r="O7844" s="37">
        <v>0</v>
      </c>
      <c r="P7844" s="37">
        <v>0</v>
      </c>
      <c r="Q7844" s="21">
        <f t="shared" si="2206"/>
        <v>39.790999999999997</v>
      </c>
      <c r="R7844" s="21">
        <f t="shared" si="2215"/>
        <v>326.91666666667561</v>
      </c>
      <c r="S7844" s="21">
        <f t="shared" si="2216"/>
        <v>-20.679393518412638</v>
      </c>
      <c r="T7844" s="21">
        <f t="shared" si="2207"/>
        <v>86.147999999999996</v>
      </c>
      <c r="U7844" s="37">
        <f>VLOOKUP(Time_Zone, 'LSTM LookUp'!$B$5:$D$8, 3, FALSE)</f>
        <v>-75</v>
      </c>
      <c r="V7844" s="21">
        <f t="shared" si="2217"/>
        <v>12.878016810132502</v>
      </c>
      <c r="W7844" s="21">
        <f t="shared" si="2208"/>
        <v>329.36750420253315</v>
      </c>
      <c r="X7844" s="21">
        <f t="shared" si="2209"/>
        <v>0</v>
      </c>
      <c r="Y7844" s="21">
        <f t="shared" si="2210"/>
        <v>0</v>
      </c>
      <c r="Z7844" s="21">
        <f t="shared" si="2218"/>
        <v>0</v>
      </c>
      <c r="AA7844" s="21">
        <f t="shared" si="2211"/>
        <v>0</v>
      </c>
      <c r="AB7844" s="21">
        <f t="shared" si="2212"/>
        <v>0</v>
      </c>
      <c r="AC7844" s="21">
        <f t="shared" si="2213"/>
        <v>0</v>
      </c>
      <c r="AD7844" s="21">
        <f t="shared" si="2219"/>
        <v>0</v>
      </c>
      <c r="AE7844" s="21" t="str">
        <f t="shared" si="2214"/>
        <v>11/22/23:00</v>
      </c>
    </row>
    <row r="7845" spans="2:31">
      <c r="B7845" s="37">
        <v>11</v>
      </c>
      <c r="C7845" s="38">
        <v>22</v>
      </c>
      <c r="D7845" s="39">
        <v>24</v>
      </c>
      <c r="E7845" s="17">
        <v>-4.4000000000000004</v>
      </c>
      <c r="F7845" s="17">
        <v>0</v>
      </c>
      <c r="G7845" s="17">
        <v>0</v>
      </c>
      <c r="H7845" s="37">
        <f t="shared" si="2202"/>
        <v>24.08</v>
      </c>
      <c r="I7845" s="37">
        <f>IF(H7845&lt;'Roof Calculator'!$G$8, 1, 0)</f>
        <v>1</v>
      </c>
      <c r="J7845" s="37">
        <f>IF(H7845&gt;='Roof Calculator'!$G$8, 1, 0)</f>
        <v>0</v>
      </c>
      <c r="K7845" s="37">
        <f t="shared" si="2203"/>
        <v>24.08</v>
      </c>
      <c r="L7845" s="37">
        <f t="shared" si="2204"/>
        <v>0</v>
      </c>
      <c r="M7845" s="37">
        <v>0</v>
      </c>
      <c r="N7845" s="37">
        <f t="shared" si="2205"/>
        <v>0</v>
      </c>
      <c r="O7845" s="37">
        <v>0</v>
      </c>
      <c r="P7845" s="37">
        <v>0</v>
      </c>
      <c r="Q7845" s="21">
        <f t="shared" si="2206"/>
        <v>39.790999999999997</v>
      </c>
      <c r="R7845" s="21">
        <f t="shared" si="2215"/>
        <v>326.9583333333423</v>
      </c>
      <c r="S7845" s="21">
        <f t="shared" si="2216"/>
        <v>-20.687446690012354</v>
      </c>
      <c r="T7845" s="21">
        <f t="shared" si="2207"/>
        <v>86.147999999999996</v>
      </c>
      <c r="U7845" s="37">
        <f>VLOOKUP(Time_Zone, 'LSTM LookUp'!$B$5:$D$8, 3, FALSE)</f>
        <v>-75</v>
      </c>
      <c r="V7845" s="21">
        <f t="shared" si="2217"/>
        <v>12.865569979895739</v>
      </c>
      <c r="W7845" s="21">
        <f t="shared" si="2208"/>
        <v>344.36439249497391</v>
      </c>
      <c r="X7845" s="21">
        <f t="shared" si="2209"/>
        <v>0</v>
      </c>
      <c r="Y7845" s="21">
        <f t="shared" si="2210"/>
        <v>0</v>
      </c>
      <c r="Z7845" s="21">
        <f t="shared" si="2218"/>
        <v>0</v>
      </c>
      <c r="AA7845" s="21">
        <f t="shared" si="2211"/>
        <v>0</v>
      </c>
      <c r="AB7845" s="21">
        <f t="shared" si="2212"/>
        <v>0</v>
      </c>
      <c r="AC7845" s="21">
        <f t="shared" si="2213"/>
        <v>0</v>
      </c>
      <c r="AD7845" s="21">
        <f t="shared" si="2219"/>
        <v>0</v>
      </c>
      <c r="AE7845" s="21" t="str">
        <f t="shared" si="2214"/>
        <v>11/22/24:00</v>
      </c>
    </row>
    <row r="7846" spans="2:31">
      <c r="B7846" s="37">
        <v>11</v>
      </c>
      <c r="C7846" s="38">
        <v>23</v>
      </c>
      <c r="D7846" s="39">
        <v>1</v>
      </c>
      <c r="E7846" s="17">
        <v>-3.9</v>
      </c>
      <c r="F7846" s="17">
        <v>0</v>
      </c>
      <c r="G7846" s="17">
        <v>0</v>
      </c>
      <c r="H7846" s="37">
        <f t="shared" si="2202"/>
        <v>24.98</v>
      </c>
      <c r="I7846" s="37">
        <f>IF(H7846&lt;'Roof Calculator'!$G$8, 1, 0)</f>
        <v>1</v>
      </c>
      <c r="J7846" s="37">
        <f>IF(H7846&gt;='Roof Calculator'!$G$8, 1, 0)</f>
        <v>0</v>
      </c>
      <c r="K7846" s="37">
        <f t="shared" si="2203"/>
        <v>24.98</v>
      </c>
      <c r="L7846" s="37">
        <f t="shared" si="2204"/>
        <v>0</v>
      </c>
      <c r="M7846" s="37">
        <v>0</v>
      </c>
      <c r="N7846" s="37">
        <f t="shared" si="2205"/>
        <v>0</v>
      </c>
      <c r="O7846" s="37">
        <v>0</v>
      </c>
      <c r="P7846" s="37">
        <v>0</v>
      </c>
      <c r="Q7846" s="21">
        <f t="shared" si="2206"/>
        <v>39.790999999999997</v>
      </c>
      <c r="R7846" s="21">
        <f t="shared" si="2215"/>
        <v>327.00000000000898</v>
      </c>
      <c r="S7846" s="21">
        <f t="shared" si="2216"/>
        <v>-20.695489157657448</v>
      </c>
      <c r="T7846" s="21">
        <f t="shared" si="2207"/>
        <v>86.147999999999996</v>
      </c>
      <c r="U7846" s="37">
        <f>VLOOKUP(Time_Zone, 'LSTM LookUp'!$B$5:$D$8, 3, FALSE)</f>
        <v>-75</v>
      </c>
      <c r="V7846" s="21">
        <f t="shared" si="2217"/>
        <v>12.853104079787094</v>
      </c>
      <c r="W7846" s="21">
        <f t="shared" si="2208"/>
        <v>-0.63872398005323738</v>
      </c>
      <c r="X7846" s="21">
        <f t="shared" si="2209"/>
        <v>0</v>
      </c>
      <c r="Y7846" s="21">
        <f t="shared" si="2210"/>
        <v>0</v>
      </c>
      <c r="Z7846" s="21">
        <f t="shared" si="2218"/>
        <v>0</v>
      </c>
      <c r="AA7846" s="21">
        <f t="shared" si="2211"/>
        <v>0</v>
      </c>
      <c r="AB7846" s="21">
        <f t="shared" si="2212"/>
        <v>0</v>
      </c>
      <c r="AC7846" s="21">
        <f t="shared" si="2213"/>
        <v>0</v>
      </c>
      <c r="AD7846" s="21">
        <f t="shared" si="2219"/>
        <v>0</v>
      </c>
      <c r="AE7846" s="21" t="str">
        <f t="shared" si="2214"/>
        <v>11/23/1:00</v>
      </c>
    </row>
    <row r="7847" spans="2:31">
      <c r="B7847" s="37">
        <v>11</v>
      </c>
      <c r="C7847" s="38">
        <v>23</v>
      </c>
      <c r="D7847" s="39">
        <v>2</v>
      </c>
      <c r="E7847" s="17">
        <v>-5</v>
      </c>
      <c r="F7847" s="17">
        <v>0</v>
      </c>
      <c r="G7847" s="17">
        <v>0</v>
      </c>
      <c r="H7847" s="37">
        <f t="shared" si="2202"/>
        <v>23</v>
      </c>
      <c r="I7847" s="37">
        <f>IF(H7847&lt;'Roof Calculator'!$G$8, 1, 0)</f>
        <v>1</v>
      </c>
      <c r="J7847" s="37">
        <f>IF(H7847&gt;='Roof Calculator'!$G$8, 1, 0)</f>
        <v>0</v>
      </c>
      <c r="K7847" s="37">
        <f t="shared" si="2203"/>
        <v>23</v>
      </c>
      <c r="L7847" s="37">
        <f t="shared" si="2204"/>
        <v>0</v>
      </c>
      <c r="M7847" s="37">
        <v>0</v>
      </c>
      <c r="N7847" s="37">
        <f t="shared" si="2205"/>
        <v>0</v>
      </c>
      <c r="O7847" s="37">
        <v>0</v>
      </c>
      <c r="P7847" s="37">
        <v>0</v>
      </c>
      <c r="Q7847" s="21">
        <f t="shared" si="2206"/>
        <v>39.790999999999997</v>
      </c>
      <c r="R7847" s="21">
        <f t="shared" si="2215"/>
        <v>327.04166666667567</v>
      </c>
      <c r="S7847" s="21">
        <f t="shared" si="2216"/>
        <v>-20.703520915665926</v>
      </c>
      <c r="T7847" s="21">
        <f t="shared" si="2207"/>
        <v>86.147999999999996</v>
      </c>
      <c r="U7847" s="37">
        <f>VLOOKUP(Time_Zone, 'LSTM LookUp'!$B$5:$D$8, 3, FALSE)</f>
        <v>-75</v>
      </c>
      <c r="V7847" s="21">
        <f t="shared" si="2217"/>
        <v>12.840619128822121</v>
      </c>
      <c r="W7847" s="21">
        <f t="shared" si="2208"/>
        <v>14.358154782205537</v>
      </c>
      <c r="X7847" s="21">
        <f t="shared" si="2209"/>
        <v>0</v>
      </c>
      <c r="Y7847" s="21">
        <f t="shared" si="2210"/>
        <v>0</v>
      </c>
      <c r="Z7847" s="21">
        <f t="shared" si="2218"/>
        <v>0</v>
      </c>
      <c r="AA7847" s="21">
        <f t="shared" si="2211"/>
        <v>0</v>
      </c>
      <c r="AB7847" s="21">
        <f t="shared" si="2212"/>
        <v>0</v>
      </c>
      <c r="AC7847" s="21">
        <f t="shared" si="2213"/>
        <v>0</v>
      </c>
      <c r="AD7847" s="21">
        <f t="shared" si="2219"/>
        <v>0</v>
      </c>
      <c r="AE7847" s="21" t="str">
        <f t="shared" si="2214"/>
        <v>11/23/2:00</v>
      </c>
    </row>
    <row r="7848" spans="2:31">
      <c r="B7848" s="37">
        <v>11</v>
      </c>
      <c r="C7848" s="38">
        <v>23</v>
      </c>
      <c r="D7848" s="39">
        <v>3</v>
      </c>
      <c r="E7848" s="17">
        <v>-6.1</v>
      </c>
      <c r="F7848" s="17">
        <v>0</v>
      </c>
      <c r="G7848" s="17">
        <v>0</v>
      </c>
      <c r="H7848" s="37">
        <f t="shared" si="2202"/>
        <v>21.02</v>
      </c>
      <c r="I7848" s="37">
        <f>IF(H7848&lt;'Roof Calculator'!$G$8, 1, 0)</f>
        <v>1</v>
      </c>
      <c r="J7848" s="37">
        <f>IF(H7848&gt;='Roof Calculator'!$G$8, 1, 0)</f>
        <v>0</v>
      </c>
      <c r="K7848" s="37">
        <f t="shared" si="2203"/>
        <v>21.02</v>
      </c>
      <c r="L7848" s="37">
        <f t="shared" si="2204"/>
        <v>0</v>
      </c>
      <c r="M7848" s="37">
        <v>0</v>
      </c>
      <c r="N7848" s="37">
        <f t="shared" si="2205"/>
        <v>0</v>
      </c>
      <c r="O7848" s="37">
        <v>0</v>
      </c>
      <c r="P7848" s="37">
        <v>0</v>
      </c>
      <c r="Q7848" s="21">
        <f t="shared" si="2206"/>
        <v>39.790999999999997</v>
      </c>
      <c r="R7848" s="21">
        <f t="shared" si="2215"/>
        <v>327.08333333334235</v>
      </c>
      <c r="S7848" s="21">
        <f t="shared" si="2216"/>
        <v>-20.71154195836132</v>
      </c>
      <c r="T7848" s="21">
        <f t="shared" si="2207"/>
        <v>86.147999999999996</v>
      </c>
      <c r="U7848" s="37">
        <f>VLOOKUP(Time_Zone, 'LSTM LookUp'!$B$5:$D$8, 3, FALSE)</f>
        <v>-75</v>
      </c>
      <c r="V7848" s="21">
        <f t="shared" si="2217"/>
        <v>12.828115146051708</v>
      </c>
      <c r="W7848" s="21">
        <f t="shared" si="2208"/>
        <v>29.355028786512918</v>
      </c>
      <c r="X7848" s="21">
        <f t="shared" si="2209"/>
        <v>0</v>
      </c>
      <c r="Y7848" s="21">
        <f t="shared" si="2210"/>
        <v>0</v>
      </c>
      <c r="Z7848" s="21">
        <f t="shared" si="2218"/>
        <v>0</v>
      </c>
      <c r="AA7848" s="21">
        <f t="shared" si="2211"/>
        <v>0</v>
      </c>
      <c r="AB7848" s="21">
        <f t="shared" si="2212"/>
        <v>0</v>
      </c>
      <c r="AC7848" s="21">
        <f t="shared" si="2213"/>
        <v>0</v>
      </c>
      <c r="AD7848" s="21">
        <f t="shared" si="2219"/>
        <v>0</v>
      </c>
      <c r="AE7848" s="21" t="str">
        <f t="shared" si="2214"/>
        <v>11/23/3:00</v>
      </c>
    </row>
    <row r="7849" spans="2:31">
      <c r="B7849" s="37">
        <v>11</v>
      </c>
      <c r="C7849" s="38">
        <v>23</v>
      </c>
      <c r="D7849" s="39">
        <v>4</v>
      </c>
      <c r="E7849" s="17">
        <v>-6.1</v>
      </c>
      <c r="F7849" s="17">
        <v>0</v>
      </c>
      <c r="G7849" s="17">
        <v>0</v>
      </c>
      <c r="H7849" s="37">
        <f t="shared" si="2202"/>
        <v>21.02</v>
      </c>
      <c r="I7849" s="37">
        <f>IF(H7849&lt;'Roof Calculator'!$G$8, 1, 0)</f>
        <v>1</v>
      </c>
      <c r="J7849" s="37">
        <f>IF(H7849&gt;='Roof Calculator'!$G$8, 1, 0)</f>
        <v>0</v>
      </c>
      <c r="K7849" s="37">
        <f t="shared" si="2203"/>
        <v>21.02</v>
      </c>
      <c r="L7849" s="37">
        <f t="shared" si="2204"/>
        <v>0</v>
      </c>
      <c r="M7849" s="37">
        <v>0</v>
      </c>
      <c r="N7849" s="37">
        <f t="shared" si="2205"/>
        <v>0</v>
      </c>
      <c r="O7849" s="37">
        <v>0</v>
      </c>
      <c r="P7849" s="37">
        <v>0</v>
      </c>
      <c r="Q7849" s="21">
        <f t="shared" si="2206"/>
        <v>39.790999999999997</v>
      </c>
      <c r="R7849" s="21">
        <f t="shared" si="2215"/>
        <v>327.12500000000904</v>
      </c>
      <c r="S7849" s="21">
        <f t="shared" si="2216"/>
        <v>-20.719552280072744</v>
      </c>
      <c r="T7849" s="21">
        <f t="shared" si="2207"/>
        <v>86.147999999999996</v>
      </c>
      <c r="U7849" s="37">
        <f>VLOOKUP(Time_Zone, 'LSTM LookUp'!$B$5:$D$8, 3, FALSE)</f>
        <v>-75</v>
      </c>
      <c r="V7849" s="21">
        <f t="shared" si="2217"/>
        <v>12.815592150562106</v>
      </c>
      <c r="W7849" s="21">
        <f t="shared" si="2208"/>
        <v>44.351898037640531</v>
      </c>
      <c r="X7849" s="21">
        <f t="shared" si="2209"/>
        <v>0</v>
      </c>
      <c r="Y7849" s="21">
        <f t="shared" si="2210"/>
        <v>0</v>
      </c>
      <c r="Z7849" s="21">
        <f t="shared" si="2218"/>
        <v>0</v>
      </c>
      <c r="AA7849" s="21">
        <f t="shared" si="2211"/>
        <v>0</v>
      </c>
      <c r="AB7849" s="21">
        <f t="shared" si="2212"/>
        <v>0</v>
      </c>
      <c r="AC7849" s="21">
        <f t="shared" si="2213"/>
        <v>0</v>
      </c>
      <c r="AD7849" s="21">
        <f t="shared" si="2219"/>
        <v>0</v>
      </c>
      <c r="AE7849" s="21" t="str">
        <f t="shared" si="2214"/>
        <v>11/23/4:00</v>
      </c>
    </row>
    <row r="7850" spans="2:31">
      <c r="B7850" s="37">
        <v>11</v>
      </c>
      <c r="C7850" s="38">
        <v>23</v>
      </c>
      <c r="D7850" s="39">
        <v>5</v>
      </c>
      <c r="E7850" s="17">
        <v>-6.7</v>
      </c>
      <c r="F7850" s="17">
        <v>0</v>
      </c>
      <c r="G7850" s="17">
        <v>0</v>
      </c>
      <c r="H7850" s="37">
        <f t="shared" si="2202"/>
        <v>19.939999999999998</v>
      </c>
      <c r="I7850" s="37">
        <f>IF(H7850&lt;'Roof Calculator'!$G$8, 1, 0)</f>
        <v>1</v>
      </c>
      <c r="J7850" s="37">
        <f>IF(H7850&gt;='Roof Calculator'!$G$8, 1, 0)</f>
        <v>0</v>
      </c>
      <c r="K7850" s="37">
        <f t="shared" si="2203"/>
        <v>19.939999999999998</v>
      </c>
      <c r="L7850" s="37">
        <f t="shared" si="2204"/>
        <v>0</v>
      </c>
      <c r="M7850" s="37">
        <v>0</v>
      </c>
      <c r="N7850" s="37">
        <f t="shared" si="2205"/>
        <v>0</v>
      </c>
      <c r="O7850" s="37">
        <v>0</v>
      </c>
      <c r="P7850" s="37">
        <v>0</v>
      </c>
      <c r="Q7850" s="21">
        <f t="shared" si="2206"/>
        <v>39.790999999999997</v>
      </c>
      <c r="R7850" s="21">
        <f t="shared" si="2215"/>
        <v>327.16666666667572</v>
      </c>
      <c r="S7850" s="21">
        <f t="shared" si="2216"/>
        <v>-20.727551875134775</v>
      </c>
      <c r="T7850" s="21">
        <f t="shared" si="2207"/>
        <v>86.147999999999996</v>
      </c>
      <c r="U7850" s="37">
        <f>VLOOKUP(Time_Zone, 'LSTM LookUp'!$B$5:$D$8, 3, FALSE)</f>
        <v>-75</v>
      </c>
      <c r="V7850" s="21">
        <f t="shared" si="2217"/>
        <v>12.803050161474935</v>
      </c>
      <c r="W7850" s="21">
        <f t="shared" si="2208"/>
        <v>59.348762540368732</v>
      </c>
      <c r="X7850" s="21">
        <f t="shared" si="2209"/>
        <v>0</v>
      </c>
      <c r="Y7850" s="21">
        <f t="shared" si="2210"/>
        <v>0</v>
      </c>
      <c r="Z7850" s="21">
        <f t="shared" si="2218"/>
        <v>0</v>
      </c>
      <c r="AA7850" s="21">
        <f t="shared" si="2211"/>
        <v>0</v>
      </c>
      <c r="AB7850" s="21">
        <f t="shared" si="2212"/>
        <v>0</v>
      </c>
      <c r="AC7850" s="21">
        <f t="shared" si="2213"/>
        <v>0</v>
      </c>
      <c r="AD7850" s="21">
        <f t="shared" si="2219"/>
        <v>0</v>
      </c>
      <c r="AE7850" s="21" t="str">
        <f t="shared" si="2214"/>
        <v>11/23/5:00</v>
      </c>
    </row>
    <row r="7851" spans="2:31">
      <c r="B7851" s="37">
        <v>11</v>
      </c>
      <c r="C7851" s="38">
        <v>23</v>
      </c>
      <c r="D7851" s="39">
        <v>6</v>
      </c>
      <c r="E7851" s="17">
        <v>-4.4000000000000004</v>
      </c>
      <c r="F7851" s="17">
        <v>0</v>
      </c>
      <c r="G7851" s="17">
        <v>0</v>
      </c>
      <c r="H7851" s="37">
        <f t="shared" si="2202"/>
        <v>24.08</v>
      </c>
      <c r="I7851" s="37">
        <f>IF(H7851&lt;'Roof Calculator'!$G$8, 1, 0)</f>
        <v>1</v>
      </c>
      <c r="J7851" s="37">
        <f>IF(H7851&gt;='Roof Calculator'!$G$8, 1, 0)</f>
        <v>0</v>
      </c>
      <c r="K7851" s="37">
        <f t="shared" si="2203"/>
        <v>24.08</v>
      </c>
      <c r="L7851" s="37">
        <f t="shared" si="2204"/>
        <v>0</v>
      </c>
      <c r="M7851" s="37">
        <v>0</v>
      </c>
      <c r="N7851" s="37">
        <f t="shared" si="2205"/>
        <v>0</v>
      </c>
      <c r="O7851" s="37">
        <v>0</v>
      </c>
      <c r="P7851" s="37">
        <v>0</v>
      </c>
      <c r="Q7851" s="21">
        <f t="shared" si="2206"/>
        <v>39.790999999999997</v>
      </c>
      <c r="R7851" s="21">
        <f t="shared" si="2215"/>
        <v>327.20833333334241</v>
      </c>
      <c r="S7851" s="21">
        <f t="shared" si="2216"/>
        <v>-20.735540737887593</v>
      </c>
      <c r="T7851" s="21">
        <f t="shared" si="2207"/>
        <v>86.147999999999996</v>
      </c>
      <c r="U7851" s="37">
        <f>VLOOKUP(Time_Zone, 'LSTM LookUp'!$B$5:$D$8, 3, FALSE)</f>
        <v>-75</v>
      </c>
      <c r="V7851" s="21">
        <f t="shared" si="2217"/>
        <v>12.790489197947064</v>
      </c>
      <c r="W7851" s="21">
        <f t="shared" si="2208"/>
        <v>74.345622299486763</v>
      </c>
      <c r="X7851" s="21">
        <f t="shared" si="2209"/>
        <v>0</v>
      </c>
      <c r="Y7851" s="21">
        <f t="shared" si="2210"/>
        <v>0</v>
      </c>
      <c r="Z7851" s="21">
        <f t="shared" si="2218"/>
        <v>0</v>
      </c>
      <c r="AA7851" s="21">
        <f t="shared" si="2211"/>
        <v>0</v>
      </c>
      <c r="AB7851" s="21">
        <f t="shared" si="2212"/>
        <v>0</v>
      </c>
      <c r="AC7851" s="21">
        <f t="shared" si="2213"/>
        <v>0</v>
      </c>
      <c r="AD7851" s="21">
        <f t="shared" si="2219"/>
        <v>0</v>
      </c>
      <c r="AE7851" s="21" t="str">
        <f t="shared" si="2214"/>
        <v>11/23/6:00</v>
      </c>
    </row>
    <row r="7852" spans="2:31">
      <c r="B7852" s="37">
        <v>11</v>
      </c>
      <c r="C7852" s="38">
        <v>23</v>
      </c>
      <c r="D7852" s="39">
        <v>7</v>
      </c>
      <c r="E7852" s="17">
        <v>-4.4000000000000004</v>
      </c>
      <c r="F7852" s="17">
        <v>0</v>
      </c>
      <c r="G7852" s="17">
        <v>0</v>
      </c>
      <c r="H7852" s="37">
        <f t="shared" si="2202"/>
        <v>24.08</v>
      </c>
      <c r="I7852" s="37">
        <f>IF(H7852&lt;'Roof Calculator'!$G$8, 1, 0)</f>
        <v>1</v>
      </c>
      <c r="J7852" s="37">
        <f>IF(H7852&gt;='Roof Calculator'!$G$8, 1, 0)</f>
        <v>0</v>
      </c>
      <c r="K7852" s="37">
        <f t="shared" si="2203"/>
        <v>24.08</v>
      </c>
      <c r="L7852" s="37">
        <f t="shared" si="2204"/>
        <v>0</v>
      </c>
      <c r="M7852" s="37">
        <v>0</v>
      </c>
      <c r="N7852" s="37">
        <f t="shared" si="2205"/>
        <v>0</v>
      </c>
      <c r="O7852" s="37">
        <v>0</v>
      </c>
      <c r="P7852" s="37">
        <v>0</v>
      </c>
      <c r="Q7852" s="21">
        <f t="shared" si="2206"/>
        <v>39.790999999999997</v>
      </c>
      <c r="R7852" s="21">
        <f t="shared" si="2215"/>
        <v>327.25000000000909</v>
      </c>
      <c r="S7852" s="21">
        <f t="shared" si="2216"/>
        <v>-20.74351886267694</v>
      </c>
      <c r="T7852" s="21">
        <f t="shared" si="2207"/>
        <v>86.147999999999996</v>
      </c>
      <c r="U7852" s="37">
        <f>VLOOKUP(Time_Zone, 'LSTM LookUp'!$B$5:$D$8, 3, FALSE)</f>
        <v>-75</v>
      </c>
      <c r="V7852" s="21">
        <f t="shared" si="2217"/>
        <v>12.777909279170629</v>
      </c>
      <c r="W7852" s="21">
        <f t="shared" si="2208"/>
        <v>89.342477319792664</v>
      </c>
      <c r="X7852" s="21">
        <f t="shared" si="2209"/>
        <v>0</v>
      </c>
      <c r="Y7852" s="21">
        <f t="shared" si="2210"/>
        <v>0</v>
      </c>
      <c r="Z7852" s="21">
        <f t="shared" si="2218"/>
        <v>0</v>
      </c>
      <c r="AA7852" s="21">
        <f t="shared" si="2211"/>
        <v>0</v>
      </c>
      <c r="AB7852" s="21">
        <f t="shared" si="2212"/>
        <v>0</v>
      </c>
      <c r="AC7852" s="21">
        <f t="shared" si="2213"/>
        <v>0</v>
      </c>
      <c r="AD7852" s="21">
        <f t="shared" si="2219"/>
        <v>0</v>
      </c>
      <c r="AE7852" s="21" t="str">
        <f t="shared" si="2214"/>
        <v>11/23/7:00</v>
      </c>
    </row>
    <row r="7853" spans="2:31">
      <c r="B7853" s="37">
        <v>11</v>
      </c>
      <c r="C7853" s="38">
        <v>23</v>
      </c>
      <c r="D7853" s="39">
        <v>8</v>
      </c>
      <c r="E7853" s="17">
        <v>-3.9</v>
      </c>
      <c r="F7853" s="17">
        <v>9</v>
      </c>
      <c r="G7853" s="17">
        <v>13</v>
      </c>
      <c r="H7853" s="37">
        <f t="shared" si="2202"/>
        <v>24.98</v>
      </c>
      <c r="I7853" s="37">
        <f>IF(H7853&lt;'Roof Calculator'!$G$8, 1, 0)</f>
        <v>1</v>
      </c>
      <c r="J7853" s="37">
        <f>IF(H7853&gt;='Roof Calculator'!$G$8, 1, 0)</f>
        <v>0</v>
      </c>
      <c r="K7853" s="37">
        <f t="shared" si="2203"/>
        <v>24.98</v>
      </c>
      <c r="L7853" s="37">
        <f t="shared" si="2204"/>
        <v>0</v>
      </c>
      <c r="M7853" s="37">
        <v>0</v>
      </c>
      <c r="N7853" s="37">
        <f t="shared" si="2205"/>
        <v>9</v>
      </c>
      <c r="O7853" s="37">
        <v>0</v>
      </c>
      <c r="P7853" s="37">
        <v>0</v>
      </c>
      <c r="Q7853" s="21">
        <f t="shared" si="2206"/>
        <v>39.790999999999997</v>
      </c>
      <c r="R7853" s="21">
        <f t="shared" si="2215"/>
        <v>327.29166666667578</v>
      </c>
      <c r="S7853" s="21">
        <f t="shared" si="2216"/>
        <v>-20.751486243854131</v>
      </c>
      <c r="T7853" s="21">
        <f t="shared" si="2207"/>
        <v>86.147999999999996</v>
      </c>
      <c r="U7853" s="37">
        <f>VLOOKUP(Time_Zone, 'LSTM LookUp'!$B$5:$D$8, 3, FALSE)</f>
        <v>-75</v>
      </c>
      <c r="V7853" s="21">
        <f t="shared" si="2217"/>
        <v>12.765310424372963</v>
      </c>
      <c r="W7853" s="21">
        <f t="shared" si="2208"/>
        <v>104.33932760609321</v>
      </c>
      <c r="X7853" s="21">
        <f t="shared" si="2209"/>
        <v>-5.2612746826416856</v>
      </c>
      <c r="Y7853" s="21">
        <f t="shared" si="2210"/>
        <v>3.7387253173583144</v>
      </c>
      <c r="Z7853" s="21">
        <f t="shared" si="2218"/>
        <v>1.1851106264238731</v>
      </c>
      <c r="AA7853" s="21">
        <f t="shared" si="2211"/>
        <v>1.1851106264238731</v>
      </c>
      <c r="AB7853" s="21">
        <f t="shared" si="2212"/>
        <v>0</v>
      </c>
      <c r="AC7853" s="21">
        <f t="shared" si="2213"/>
        <v>0</v>
      </c>
      <c r="AD7853" s="21">
        <f t="shared" si="2219"/>
        <v>0</v>
      </c>
      <c r="AE7853" s="21" t="str">
        <f t="shared" si="2214"/>
        <v>11/23/8:00</v>
      </c>
    </row>
    <row r="7854" spans="2:31">
      <c r="B7854" s="37">
        <v>11</v>
      </c>
      <c r="C7854" s="38">
        <v>23</v>
      </c>
      <c r="D7854" s="39">
        <v>9</v>
      </c>
      <c r="E7854" s="17">
        <v>-2.8</v>
      </c>
      <c r="F7854" s="17">
        <v>61</v>
      </c>
      <c r="G7854" s="17">
        <v>29</v>
      </c>
      <c r="H7854" s="37">
        <f t="shared" si="2202"/>
        <v>26.96</v>
      </c>
      <c r="I7854" s="37">
        <f>IF(H7854&lt;'Roof Calculator'!$G$8, 1, 0)</f>
        <v>1</v>
      </c>
      <c r="J7854" s="37">
        <f>IF(H7854&gt;='Roof Calculator'!$G$8, 1, 0)</f>
        <v>0</v>
      </c>
      <c r="K7854" s="37">
        <f t="shared" si="2203"/>
        <v>26.96</v>
      </c>
      <c r="L7854" s="37">
        <f t="shared" si="2204"/>
        <v>0</v>
      </c>
      <c r="M7854" s="37">
        <v>0</v>
      </c>
      <c r="N7854" s="37">
        <f t="shared" si="2205"/>
        <v>61</v>
      </c>
      <c r="O7854" s="37">
        <v>0</v>
      </c>
      <c r="P7854" s="37">
        <v>0</v>
      </c>
      <c r="Q7854" s="21">
        <f t="shared" si="2206"/>
        <v>39.790999999999997</v>
      </c>
      <c r="R7854" s="21">
        <f t="shared" si="2215"/>
        <v>327.33333333334247</v>
      </c>
      <c r="S7854" s="21">
        <f t="shared" si="2216"/>
        <v>-20.759442875776045</v>
      </c>
      <c r="T7854" s="21">
        <f t="shared" si="2207"/>
        <v>86.147999999999996</v>
      </c>
      <c r="U7854" s="37">
        <f>VLOOKUP(Time_Zone, 'LSTM LookUp'!$B$5:$D$8, 3, FALSE)</f>
        <v>-75</v>
      </c>
      <c r="V7854" s="21">
        <f t="shared" si="2217"/>
        <v>12.752692652816631</v>
      </c>
      <c r="W7854" s="21">
        <f t="shared" si="2208"/>
        <v>119.33617316320417</v>
      </c>
      <c r="X7854" s="21">
        <f t="shared" si="2209"/>
        <v>-16.786849713138</v>
      </c>
      <c r="Y7854" s="21">
        <f t="shared" si="2210"/>
        <v>44.213150286862003</v>
      </c>
      <c r="Z7854" s="21">
        <f t="shared" si="2218"/>
        <v>14.014796430580933</v>
      </c>
      <c r="AA7854" s="21">
        <f t="shared" si="2211"/>
        <v>14.014796430580933</v>
      </c>
      <c r="AB7854" s="21">
        <f t="shared" si="2212"/>
        <v>0</v>
      </c>
      <c r="AC7854" s="21">
        <f t="shared" si="2213"/>
        <v>0</v>
      </c>
      <c r="AD7854" s="21">
        <f t="shared" si="2219"/>
        <v>0</v>
      </c>
      <c r="AE7854" s="21" t="str">
        <f t="shared" si="2214"/>
        <v>11/23/9:00</v>
      </c>
    </row>
    <row r="7855" spans="2:31">
      <c r="B7855" s="37">
        <v>11</v>
      </c>
      <c r="C7855" s="38">
        <v>23</v>
      </c>
      <c r="D7855" s="39">
        <v>10</v>
      </c>
      <c r="E7855" s="17">
        <v>-2.2000000000000002</v>
      </c>
      <c r="F7855" s="17">
        <v>107</v>
      </c>
      <c r="G7855" s="17">
        <v>58</v>
      </c>
      <c r="H7855" s="37">
        <f t="shared" si="2202"/>
        <v>28.04</v>
      </c>
      <c r="I7855" s="37">
        <f>IF(H7855&lt;'Roof Calculator'!$G$8, 1, 0)</f>
        <v>1</v>
      </c>
      <c r="J7855" s="37">
        <f>IF(H7855&gt;='Roof Calculator'!$G$8, 1, 0)</f>
        <v>0</v>
      </c>
      <c r="K7855" s="37">
        <f t="shared" si="2203"/>
        <v>28.04</v>
      </c>
      <c r="L7855" s="37">
        <f t="shared" si="2204"/>
        <v>0</v>
      </c>
      <c r="M7855" s="37">
        <v>0</v>
      </c>
      <c r="N7855" s="37">
        <f t="shared" si="2205"/>
        <v>107</v>
      </c>
      <c r="O7855" s="37">
        <v>0</v>
      </c>
      <c r="P7855" s="37">
        <v>0</v>
      </c>
      <c r="Q7855" s="21">
        <f t="shared" si="2206"/>
        <v>39.790999999999997</v>
      </c>
      <c r="R7855" s="21">
        <f t="shared" si="2215"/>
        <v>327.37500000000915</v>
      </c>
      <c r="S7855" s="21">
        <f t="shared" si="2216"/>
        <v>-20.767388752805175</v>
      </c>
      <c r="T7855" s="21">
        <f t="shared" si="2207"/>
        <v>86.147999999999996</v>
      </c>
      <c r="U7855" s="37">
        <f>VLOOKUP(Time_Zone, 'LSTM LookUp'!$B$5:$D$8, 3, FALSE)</f>
        <v>-75</v>
      </c>
      <c r="V7855" s="21">
        <f t="shared" si="2217"/>
        <v>12.740055983799301</v>
      </c>
      <c r="W7855" s="21">
        <f t="shared" si="2208"/>
        <v>134.33301399594981</v>
      </c>
      <c r="X7855" s="21">
        <f t="shared" si="2209"/>
        <v>-42.282224633383535</v>
      </c>
      <c r="Y7855" s="21">
        <f t="shared" si="2210"/>
        <v>64.717775366616465</v>
      </c>
      <c r="Z7855" s="21">
        <f t="shared" si="2218"/>
        <v>20.514404454746877</v>
      </c>
      <c r="AA7855" s="21">
        <f t="shared" si="2211"/>
        <v>20.514404454746877</v>
      </c>
      <c r="AB7855" s="21">
        <f t="shared" si="2212"/>
        <v>0</v>
      </c>
      <c r="AC7855" s="21">
        <f t="shared" si="2213"/>
        <v>0</v>
      </c>
      <c r="AD7855" s="21">
        <f t="shared" si="2219"/>
        <v>0</v>
      </c>
      <c r="AE7855" s="21" t="str">
        <f t="shared" si="2214"/>
        <v>11/23/10:00</v>
      </c>
    </row>
    <row r="7856" spans="2:31">
      <c r="B7856" s="37">
        <v>11</v>
      </c>
      <c r="C7856" s="38">
        <v>23</v>
      </c>
      <c r="D7856" s="39">
        <v>11</v>
      </c>
      <c r="E7856" s="17">
        <v>-1.7</v>
      </c>
      <c r="F7856" s="17">
        <v>180</v>
      </c>
      <c r="G7856" s="17">
        <v>315</v>
      </c>
      <c r="H7856" s="37">
        <f t="shared" si="2202"/>
        <v>28.94</v>
      </c>
      <c r="I7856" s="37">
        <f>IF(H7856&lt;'Roof Calculator'!$G$8, 1, 0)</f>
        <v>1</v>
      </c>
      <c r="J7856" s="37">
        <f>IF(H7856&gt;='Roof Calculator'!$G$8, 1, 0)</f>
        <v>0</v>
      </c>
      <c r="K7856" s="37">
        <f t="shared" si="2203"/>
        <v>28.94</v>
      </c>
      <c r="L7856" s="37">
        <f t="shared" si="2204"/>
        <v>0</v>
      </c>
      <c r="M7856" s="37">
        <v>0</v>
      </c>
      <c r="N7856" s="37">
        <f t="shared" si="2205"/>
        <v>180</v>
      </c>
      <c r="O7856" s="37">
        <v>0</v>
      </c>
      <c r="P7856" s="37">
        <v>0</v>
      </c>
      <c r="Q7856" s="21">
        <f t="shared" si="2206"/>
        <v>39.790999999999997</v>
      </c>
      <c r="R7856" s="21">
        <f t="shared" si="2215"/>
        <v>327.41666666667584</v>
      </c>
      <c r="S7856" s="21">
        <f t="shared" si="2216"/>
        <v>-20.775323869309634</v>
      </c>
      <c r="T7856" s="21">
        <f t="shared" si="2207"/>
        <v>86.147999999999996</v>
      </c>
      <c r="U7856" s="37">
        <f>VLOOKUP(Time_Zone, 'LSTM LookUp'!$B$5:$D$8, 3, FALSE)</f>
        <v>-75</v>
      </c>
      <c r="V7856" s="21">
        <f t="shared" si="2217"/>
        <v>12.72740043665374</v>
      </c>
      <c r="W7856" s="21">
        <f t="shared" si="2208"/>
        <v>149.32985010916343</v>
      </c>
      <c r="X7856" s="21">
        <f t="shared" si="2209"/>
        <v>-266.15457998868106</v>
      </c>
      <c r="Y7856" s="21">
        <f t="shared" si="2210"/>
        <v>-86.154579988681064</v>
      </c>
      <c r="Z7856" s="21">
        <f t="shared" si="2218"/>
        <v>-27.309497112725733</v>
      </c>
      <c r="AA7856" s="21">
        <f t="shared" si="2211"/>
        <v>-27.309497112725733</v>
      </c>
      <c r="AB7856" s="21">
        <f t="shared" si="2212"/>
        <v>0</v>
      </c>
      <c r="AC7856" s="21">
        <f t="shared" si="2213"/>
        <v>0</v>
      </c>
      <c r="AD7856" s="21">
        <f t="shared" si="2219"/>
        <v>0</v>
      </c>
      <c r="AE7856" s="21" t="str">
        <f t="shared" si="2214"/>
        <v>11/23/11:00</v>
      </c>
    </row>
    <row r="7857" spans="2:31">
      <c r="B7857" s="37">
        <v>11</v>
      </c>
      <c r="C7857" s="38">
        <v>23</v>
      </c>
      <c r="D7857" s="39">
        <v>12</v>
      </c>
      <c r="E7857" s="17">
        <v>-1.7</v>
      </c>
      <c r="F7857" s="17">
        <v>207</v>
      </c>
      <c r="G7857" s="17">
        <v>15</v>
      </c>
      <c r="H7857" s="37">
        <f t="shared" si="2202"/>
        <v>28.94</v>
      </c>
      <c r="I7857" s="37">
        <f>IF(H7857&lt;'Roof Calculator'!$G$8, 1, 0)</f>
        <v>1</v>
      </c>
      <c r="J7857" s="37">
        <f>IF(H7857&gt;='Roof Calculator'!$G$8, 1, 0)</f>
        <v>0</v>
      </c>
      <c r="K7857" s="37">
        <f t="shared" si="2203"/>
        <v>28.94</v>
      </c>
      <c r="L7857" s="37">
        <f t="shared" si="2204"/>
        <v>0</v>
      </c>
      <c r="M7857" s="37">
        <v>0</v>
      </c>
      <c r="N7857" s="37">
        <f t="shared" si="2205"/>
        <v>207</v>
      </c>
      <c r="O7857" s="37">
        <v>0</v>
      </c>
      <c r="P7857" s="37">
        <v>0</v>
      </c>
      <c r="Q7857" s="21">
        <f t="shared" si="2206"/>
        <v>39.790999999999997</v>
      </c>
      <c r="R7857" s="21">
        <f t="shared" si="2215"/>
        <v>327.45833333334252</v>
      </c>
      <c r="S7857" s="21">
        <f t="shared" si="2216"/>
        <v>-20.783248219663118</v>
      </c>
      <c r="T7857" s="21">
        <f t="shared" si="2207"/>
        <v>86.147999999999996</v>
      </c>
      <c r="U7857" s="37">
        <f>VLOOKUP(Time_Zone, 'LSTM LookUp'!$B$5:$D$8, 3, FALSE)</f>
        <v>-75</v>
      </c>
      <c r="V7857" s="21">
        <f t="shared" si="2217"/>
        <v>12.714726030747862</v>
      </c>
      <c r="W7857" s="21">
        <f t="shared" si="2208"/>
        <v>164.326681507687</v>
      </c>
      <c r="X7857" s="21">
        <f t="shared" si="2209"/>
        <v>-13.781449269576196</v>
      </c>
      <c r="Y7857" s="21">
        <f t="shared" si="2210"/>
        <v>193.2185507304238</v>
      </c>
      <c r="Z7857" s="21">
        <f t="shared" si="2218"/>
        <v>61.246905898569864</v>
      </c>
      <c r="AA7857" s="21">
        <f t="shared" si="2211"/>
        <v>61.246905898569864</v>
      </c>
      <c r="AB7857" s="21">
        <f t="shared" si="2212"/>
        <v>0</v>
      </c>
      <c r="AC7857" s="21">
        <f t="shared" si="2213"/>
        <v>0</v>
      </c>
      <c r="AD7857" s="21">
        <f t="shared" si="2219"/>
        <v>0</v>
      </c>
      <c r="AE7857" s="21" t="str">
        <f t="shared" si="2214"/>
        <v>11/23/12:00</v>
      </c>
    </row>
    <row r="7858" spans="2:31">
      <c r="B7858" s="37">
        <v>11</v>
      </c>
      <c r="C7858" s="38">
        <v>23</v>
      </c>
      <c r="D7858" s="39">
        <v>13</v>
      </c>
      <c r="E7858" s="17">
        <v>-1.7</v>
      </c>
      <c r="F7858" s="17">
        <v>173</v>
      </c>
      <c r="G7858" s="17">
        <v>1</v>
      </c>
      <c r="H7858" s="37">
        <f t="shared" si="2202"/>
        <v>28.94</v>
      </c>
      <c r="I7858" s="37">
        <f>IF(H7858&lt;'Roof Calculator'!$G$8, 1, 0)</f>
        <v>1</v>
      </c>
      <c r="J7858" s="37">
        <f>IF(H7858&gt;='Roof Calculator'!$G$8, 1, 0)</f>
        <v>0</v>
      </c>
      <c r="K7858" s="37">
        <f t="shared" si="2203"/>
        <v>28.94</v>
      </c>
      <c r="L7858" s="37">
        <f t="shared" si="2204"/>
        <v>0</v>
      </c>
      <c r="M7858" s="37">
        <v>0</v>
      </c>
      <c r="N7858" s="37">
        <f t="shared" si="2205"/>
        <v>173</v>
      </c>
      <c r="O7858" s="37">
        <v>0</v>
      </c>
      <c r="P7858" s="37">
        <v>0</v>
      </c>
      <c r="Q7858" s="21">
        <f t="shared" si="2206"/>
        <v>39.790999999999997</v>
      </c>
      <c r="R7858" s="21">
        <f t="shared" si="2215"/>
        <v>327.50000000000921</v>
      </c>
      <c r="S7858" s="21">
        <f t="shared" si="2216"/>
        <v>-20.79116179824501</v>
      </c>
      <c r="T7858" s="21">
        <f t="shared" si="2207"/>
        <v>86.147999999999996</v>
      </c>
      <c r="U7858" s="37">
        <f>VLOOKUP(Time_Zone, 'LSTM LookUp'!$B$5:$D$8, 3, FALSE)</f>
        <v>-75</v>
      </c>
      <c r="V7858" s="21">
        <f t="shared" si="2217"/>
        <v>12.702032785484494</v>
      </c>
      <c r="W7858" s="21">
        <f t="shared" si="2208"/>
        <v>179.32350819637108</v>
      </c>
      <c r="X7858" s="21">
        <f t="shared" si="2209"/>
        <v>-0.94546942478650031</v>
      </c>
      <c r="Y7858" s="21">
        <f t="shared" si="2210"/>
        <v>172.05453057521351</v>
      </c>
      <c r="Z7858" s="21">
        <f t="shared" si="2218"/>
        <v>54.538281152232301</v>
      </c>
      <c r="AA7858" s="21">
        <f t="shared" si="2211"/>
        <v>54.538281152232301</v>
      </c>
      <c r="AB7858" s="21">
        <f t="shared" si="2212"/>
        <v>0</v>
      </c>
      <c r="AC7858" s="21">
        <f t="shared" si="2213"/>
        <v>0</v>
      </c>
      <c r="AD7858" s="21">
        <f t="shared" si="2219"/>
        <v>0</v>
      </c>
      <c r="AE7858" s="21" t="str">
        <f t="shared" si="2214"/>
        <v>11/23/13:00</v>
      </c>
    </row>
    <row r="7859" spans="2:31">
      <c r="B7859" s="37">
        <v>11</v>
      </c>
      <c r="C7859" s="38">
        <v>23</v>
      </c>
      <c r="D7859" s="39">
        <v>14</v>
      </c>
      <c r="E7859" s="17">
        <v>-1.7</v>
      </c>
      <c r="F7859" s="17">
        <v>194</v>
      </c>
      <c r="G7859" s="17">
        <v>19</v>
      </c>
      <c r="H7859" s="37">
        <f t="shared" si="2202"/>
        <v>28.94</v>
      </c>
      <c r="I7859" s="37">
        <f>IF(H7859&lt;'Roof Calculator'!$G$8, 1, 0)</f>
        <v>1</v>
      </c>
      <c r="J7859" s="37">
        <f>IF(H7859&gt;='Roof Calculator'!$G$8, 1, 0)</f>
        <v>0</v>
      </c>
      <c r="K7859" s="37">
        <f t="shared" si="2203"/>
        <v>28.94</v>
      </c>
      <c r="L7859" s="37">
        <f t="shared" si="2204"/>
        <v>0</v>
      </c>
      <c r="M7859" s="37">
        <v>0</v>
      </c>
      <c r="N7859" s="37">
        <f t="shared" si="2205"/>
        <v>194</v>
      </c>
      <c r="O7859" s="37">
        <v>0</v>
      </c>
      <c r="P7859" s="37">
        <v>0</v>
      </c>
      <c r="Q7859" s="21">
        <f t="shared" si="2206"/>
        <v>39.790999999999997</v>
      </c>
      <c r="R7859" s="21">
        <f t="shared" si="2215"/>
        <v>327.54166666667589</v>
      </c>
      <c r="S7859" s="21">
        <f t="shared" si="2216"/>
        <v>-20.799064599440253</v>
      </c>
      <c r="T7859" s="21">
        <f t="shared" si="2207"/>
        <v>86.147999999999996</v>
      </c>
      <c r="U7859" s="37">
        <f>VLOOKUP(Time_Zone, 'LSTM LookUp'!$B$5:$D$8, 3, FALSE)</f>
        <v>-75</v>
      </c>
      <c r="V7859" s="21">
        <f t="shared" si="2217"/>
        <v>12.689320720301584</v>
      </c>
      <c r="W7859" s="21">
        <f t="shared" si="2208"/>
        <v>194.32033018007542</v>
      </c>
      <c r="X7859" s="21">
        <f t="shared" si="2209"/>
        <v>-17.541656811061959</v>
      </c>
      <c r="Y7859" s="21">
        <f t="shared" si="2210"/>
        <v>176.45834318893804</v>
      </c>
      <c r="Z7859" s="21">
        <f t="shared" si="2218"/>
        <v>55.934212835438188</v>
      </c>
      <c r="AA7859" s="21">
        <f t="shared" si="2211"/>
        <v>55.934212835438188</v>
      </c>
      <c r="AB7859" s="21">
        <f t="shared" si="2212"/>
        <v>0</v>
      </c>
      <c r="AC7859" s="21">
        <f t="shared" si="2213"/>
        <v>0</v>
      </c>
      <c r="AD7859" s="21">
        <f t="shared" si="2219"/>
        <v>0</v>
      </c>
      <c r="AE7859" s="21" t="str">
        <f t="shared" si="2214"/>
        <v>11/23/14:00</v>
      </c>
    </row>
    <row r="7860" spans="2:31">
      <c r="B7860" s="37">
        <v>11</v>
      </c>
      <c r="C7860" s="38">
        <v>23</v>
      </c>
      <c r="D7860" s="39">
        <v>15</v>
      </c>
      <c r="E7860" s="17">
        <v>-1.7</v>
      </c>
      <c r="F7860" s="17">
        <v>177</v>
      </c>
      <c r="G7860" s="17">
        <v>10</v>
      </c>
      <c r="H7860" s="37">
        <f t="shared" si="2202"/>
        <v>28.94</v>
      </c>
      <c r="I7860" s="37">
        <f>IF(H7860&lt;'Roof Calculator'!$G$8, 1, 0)</f>
        <v>1</v>
      </c>
      <c r="J7860" s="37">
        <f>IF(H7860&gt;='Roof Calculator'!$G$8, 1, 0)</f>
        <v>0</v>
      </c>
      <c r="K7860" s="37">
        <f t="shared" si="2203"/>
        <v>28.94</v>
      </c>
      <c r="L7860" s="37">
        <f t="shared" si="2204"/>
        <v>0</v>
      </c>
      <c r="M7860" s="37">
        <v>0</v>
      </c>
      <c r="N7860" s="37">
        <f t="shared" si="2205"/>
        <v>177</v>
      </c>
      <c r="O7860" s="37">
        <v>0</v>
      </c>
      <c r="P7860" s="37">
        <v>0</v>
      </c>
      <c r="Q7860" s="21">
        <f t="shared" si="2206"/>
        <v>39.790999999999997</v>
      </c>
      <c r="R7860" s="21">
        <f t="shared" si="2215"/>
        <v>327.58333333334258</v>
      </c>
      <c r="S7860" s="21">
        <f t="shared" si="2216"/>
        <v>-20.806956617639507</v>
      </c>
      <c r="T7860" s="21">
        <f t="shared" si="2207"/>
        <v>86.147999999999996</v>
      </c>
      <c r="U7860" s="37">
        <f>VLOOKUP(Time_Zone, 'LSTM LookUp'!$B$5:$D$8, 3, FALSE)</f>
        <v>-75</v>
      </c>
      <c r="V7860" s="21">
        <f t="shared" si="2217"/>
        <v>12.676589854671974</v>
      </c>
      <c r="W7860" s="21">
        <f t="shared" si="2208"/>
        <v>209.31714746366796</v>
      </c>
      <c r="X7860" s="21">
        <f t="shared" si="2209"/>
        <v>-8.5361491881317217</v>
      </c>
      <c r="Y7860" s="21">
        <f t="shared" si="2210"/>
        <v>168.46385081186827</v>
      </c>
      <c r="Z7860" s="21">
        <f t="shared" si="2218"/>
        <v>53.40009838072227</v>
      </c>
      <c r="AA7860" s="21">
        <f t="shared" si="2211"/>
        <v>53.40009838072227</v>
      </c>
      <c r="AB7860" s="21">
        <f t="shared" si="2212"/>
        <v>0</v>
      </c>
      <c r="AC7860" s="21">
        <f t="shared" si="2213"/>
        <v>0</v>
      </c>
      <c r="AD7860" s="21">
        <f t="shared" si="2219"/>
        <v>0</v>
      </c>
      <c r="AE7860" s="21" t="str">
        <f t="shared" si="2214"/>
        <v>11/23/15:00</v>
      </c>
    </row>
    <row r="7861" spans="2:31">
      <c r="B7861" s="37">
        <v>11</v>
      </c>
      <c r="C7861" s="38">
        <v>23</v>
      </c>
      <c r="D7861" s="39">
        <v>16</v>
      </c>
      <c r="E7861" s="17">
        <v>-1.7</v>
      </c>
      <c r="F7861" s="17">
        <v>127</v>
      </c>
      <c r="G7861" s="17">
        <v>1</v>
      </c>
      <c r="H7861" s="37">
        <f t="shared" si="2202"/>
        <v>28.94</v>
      </c>
      <c r="I7861" s="37">
        <f>IF(H7861&lt;'Roof Calculator'!$G$8, 1, 0)</f>
        <v>1</v>
      </c>
      <c r="J7861" s="37">
        <f>IF(H7861&gt;='Roof Calculator'!$G$8, 1, 0)</f>
        <v>0</v>
      </c>
      <c r="K7861" s="37">
        <f t="shared" si="2203"/>
        <v>28.94</v>
      </c>
      <c r="L7861" s="37">
        <f t="shared" si="2204"/>
        <v>0</v>
      </c>
      <c r="M7861" s="37">
        <v>0</v>
      </c>
      <c r="N7861" s="37">
        <f t="shared" si="2205"/>
        <v>127</v>
      </c>
      <c r="O7861" s="37">
        <v>0</v>
      </c>
      <c r="P7861" s="37">
        <v>0</v>
      </c>
      <c r="Q7861" s="21">
        <f t="shared" si="2206"/>
        <v>39.790999999999997</v>
      </c>
      <c r="R7861" s="21">
        <f t="shared" si="2215"/>
        <v>327.62500000000927</v>
      </c>
      <c r="S7861" s="21">
        <f t="shared" si="2216"/>
        <v>-20.814837847239072</v>
      </c>
      <c r="T7861" s="21">
        <f t="shared" si="2207"/>
        <v>86.147999999999996</v>
      </c>
      <c r="U7861" s="37">
        <f>VLOOKUP(Time_Zone, 'LSTM LookUp'!$B$5:$D$8, 3, FALSE)</f>
        <v>-75</v>
      </c>
      <c r="V7861" s="21">
        <f t="shared" si="2217"/>
        <v>12.663840208103451</v>
      </c>
      <c r="W7861" s="21">
        <f t="shared" si="2208"/>
        <v>224.31396005202583</v>
      </c>
      <c r="X7861" s="21">
        <f t="shared" si="2209"/>
        <v>-0.74133243297020257</v>
      </c>
      <c r="Y7861" s="21">
        <f t="shared" si="2210"/>
        <v>126.2586675670298</v>
      </c>
      <c r="Z7861" s="21">
        <f t="shared" si="2218"/>
        <v>40.021792432061105</v>
      </c>
      <c r="AA7861" s="21">
        <f t="shared" si="2211"/>
        <v>40.021792432061105</v>
      </c>
      <c r="AB7861" s="21">
        <f t="shared" si="2212"/>
        <v>0</v>
      </c>
      <c r="AC7861" s="21">
        <f t="shared" si="2213"/>
        <v>0</v>
      </c>
      <c r="AD7861" s="21">
        <f t="shared" si="2219"/>
        <v>0</v>
      </c>
      <c r="AE7861" s="21" t="str">
        <f t="shared" si="2214"/>
        <v>11/23/16:00</v>
      </c>
    </row>
    <row r="7862" spans="2:31">
      <c r="B7862" s="37">
        <v>11</v>
      </c>
      <c r="C7862" s="38">
        <v>23</v>
      </c>
      <c r="D7862" s="39">
        <v>17</v>
      </c>
      <c r="E7862" s="17">
        <v>-2.2000000000000002</v>
      </c>
      <c r="F7862" s="17">
        <v>41</v>
      </c>
      <c r="G7862" s="17">
        <v>357</v>
      </c>
      <c r="H7862" s="37">
        <f t="shared" si="2202"/>
        <v>28.04</v>
      </c>
      <c r="I7862" s="37">
        <f>IF(H7862&lt;'Roof Calculator'!$G$8, 1, 0)</f>
        <v>1</v>
      </c>
      <c r="J7862" s="37">
        <f>IF(H7862&gt;='Roof Calculator'!$G$8, 1, 0)</f>
        <v>0</v>
      </c>
      <c r="K7862" s="37">
        <f t="shared" si="2203"/>
        <v>28.04</v>
      </c>
      <c r="L7862" s="37">
        <f t="shared" si="2204"/>
        <v>0</v>
      </c>
      <c r="M7862" s="37">
        <v>0</v>
      </c>
      <c r="N7862" s="37">
        <f t="shared" si="2205"/>
        <v>41</v>
      </c>
      <c r="O7862" s="37">
        <v>0</v>
      </c>
      <c r="P7862" s="37">
        <v>0</v>
      </c>
      <c r="Q7862" s="21">
        <f t="shared" si="2206"/>
        <v>39.790999999999997</v>
      </c>
      <c r="R7862" s="21">
        <f t="shared" si="2215"/>
        <v>327.66666666667595</v>
      </c>
      <c r="S7862" s="21">
        <f t="shared" si="2216"/>
        <v>-20.822708282640917</v>
      </c>
      <c r="T7862" s="21">
        <f t="shared" si="2207"/>
        <v>86.147999999999996</v>
      </c>
      <c r="U7862" s="37">
        <f>VLOOKUP(Time_Zone, 'LSTM LookUp'!$B$5:$D$8, 3, FALSE)</f>
        <v>-75</v>
      </c>
      <c r="V7862" s="21">
        <f t="shared" si="2217"/>
        <v>12.651071800138673</v>
      </c>
      <c r="W7862" s="21">
        <f t="shared" si="2208"/>
        <v>239.31076795003466</v>
      </c>
      <c r="X7862" s="21">
        <f t="shared" si="2209"/>
        <v>-212.07797610089921</v>
      </c>
      <c r="Y7862" s="21">
        <f t="shared" si="2210"/>
        <v>-171.07797610089921</v>
      </c>
      <c r="Z7862" s="21">
        <f t="shared" si="2218"/>
        <v>-54.228730440010047</v>
      </c>
      <c r="AA7862" s="21">
        <f t="shared" si="2211"/>
        <v>-54.228730440010047</v>
      </c>
      <c r="AB7862" s="21">
        <f t="shared" si="2212"/>
        <v>0</v>
      </c>
      <c r="AC7862" s="21">
        <f t="shared" si="2213"/>
        <v>0</v>
      </c>
      <c r="AD7862" s="21">
        <f t="shared" si="2219"/>
        <v>0</v>
      </c>
      <c r="AE7862" s="21" t="str">
        <f t="shared" si="2214"/>
        <v>11/23/17:00</v>
      </c>
    </row>
    <row r="7863" spans="2:31">
      <c r="B7863" s="37">
        <v>11</v>
      </c>
      <c r="C7863" s="38">
        <v>23</v>
      </c>
      <c r="D7863" s="39">
        <v>18</v>
      </c>
      <c r="E7863" s="17">
        <v>-4.4000000000000004</v>
      </c>
      <c r="F7863" s="17">
        <v>9</v>
      </c>
      <c r="G7863" s="17">
        <v>72</v>
      </c>
      <c r="H7863" s="37">
        <f t="shared" si="2202"/>
        <v>24.08</v>
      </c>
      <c r="I7863" s="37">
        <f>IF(H7863&lt;'Roof Calculator'!$G$8, 1, 0)</f>
        <v>1</v>
      </c>
      <c r="J7863" s="37">
        <f>IF(H7863&gt;='Roof Calculator'!$G$8, 1, 0)</f>
        <v>0</v>
      </c>
      <c r="K7863" s="37">
        <f t="shared" si="2203"/>
        <v>24.08</v>
      </c>
      <c r="L7863" s="37">
        <f t="shared" si="2204"/>
        <v>0</v>
      </c>
      <c r="M7863" s="37">
        <v>0</v>
      </c>
      <c r="N7863" s="37">
        <f t="shared" si="2205"/>
        <v>9</v>
      </c>
      <c r="O7863" s="37">
        <v>0</v>
      </c>
      <c r="P7863" s="37">
        <v>0</v>
      </c>
      <c r="Q7863" s="21">
        <f t="shared" si="2206"/>
        <v>39.790999999999997</v>
      </c>
      <c r="R7863" s="21">
        <f t="shared" si="2215"/>
        <v>327.70833333334264</v>
      </c>
      <c r="S7863" s="21">
        <f t="shared" si="2216"/>
        <v>-20.830567918252687</v>
      </c>
      <c r="T7863" s="21">
        <f t="shared" si="2207"/>
        <v>86.147999999999996</v>
      </c>
      <c r="U7863" s="37">
        <f>VLOOKUP(Time_Zone, 'LSTM LookUp'!$B$5:$D$8, 3, FALSE)</f>
        <v>-75</v>
      </c>
      <c r="V7863" s="21">
        <f t="shared" si="2217"/>
        <v>12.638284650355208</v>
      </c>
      <c r="W7863" s="21">
        <f t="shared" si="2208"/>
        <v>254.30757116258883</v>
      </c>
      <c r="X7863" s="21">
        <f t="shared" si="2209"/>
        <v>-30.371516867018073</v>
      </c>
      <c r="Y7863" s="21">
        <f t="shared" si="2210"/>
        <v>-21.371516867018073</v>
      </c>
      <c r="Z7863" s="21">
        <f t="shared" si="2218"/>
        <v>-6.7743975799206311</v>
      </c>
      <c r="AA7863" s="21">
        <f t="shared" si="2211"/>
        <v>-6.7743975799206311</v>
      </c>
      <c r="AB7863" s="21">
        <f t="shared" si="2212"/>
        <v>0</v>
      </c>
      <c r="AC7863" s="21">
        <f t="shared" si="2213"/>
        <v>0</v>
      </c>
      <c r="AD7863" s="21">
        <f t="shared" si="2219"/>
        <v>0</v>
      </c>
      <c r="AE7863" s="21" t="str">
        <f t="shared" si="2214"/>
        <v>11/23/18:00</v>
      </c>
    </row>
    <row r="7864" spans="2:31">
      <c r="B7864" s="37">
        <v>11</v>
      </c>
      <c r="C7864" s="38">
        <v>23</v>
      </c>
      <c r="D7864" s="39">
        <v>19</v>
      </c>
      <c r="E7864" s="17">
        <v>-5.6</v>
      </c>
      <c r="F7864" s="17">
        <v>0</v>
      </c>
      <c r="G7864" s="17">
        <v>0</v>
      </c>
      <c r="H7864" s="37">
        <f t="shared" si="2202"/>
        <v>21.92</v>
      </c>
      <c r="I7864" s="37">
        <f>IF(H7864&lt;'Roof Calculator'!$G$8, 1, 0)</f>
        <v>1</v>
      </c>
      <c r="J7864" s="37">
        <f>IF(H7864&gt;='Roof Calculator'!$G$8, 1, 0)</f>
        <v>0</v>
      </c>
      <c r="K7864" s="37">
        <f t="shared" si="2203"/>
        <v>21.92</v>
      </c>
      <c r="L7864" s="37">
        <f t="shared" si="2204"/>
        <v>0</v>
      </c>
      <c r="M7864" s="37">
        <v>0</v>
      </c>
      <c r="N7864" s="37">
        <f t="shared" si="2205"/>
        <v>0</v>
      </c>
      <c r="O7864" s="37">
        <v>0</v>
      </c>
      <c r="P7864" s="37">
        <v>0</v>
      </c>
      <c r="Q7864" s="21">
        <f t="shared" si="2206"/>
        <v>39.790999999999997</v>
      </c>
      <c r="R7864" s="21">
        <f t="shared" si="2215"/>
        <v>327.75000000000932</v>
      </c>
      <c r="S7864" s="21">
        <f t="shared" si="2216"/>
        <v>-20.838416748487735</v>
      </c>
      <c r="T7864" s="21">
        <f t="shared" si="2207"/>
        <v>86.147999999999996</v>
      </c>
      <c r="U7864" s="37">
        <f>VLOOKUP(Time_Zone, 'LSTM LookUp'!$B$5:$D$8, 3, FALSE)</f>
        <v>-75</v>
      </c>
      <c r="V7864" s="21">
        <f t="shared" si="2217"/>
        <v>12.625478778365377</v>
      </c>
      <c r="W7864" s="21">
        <f t="shared" si="2208"/>
        <v>269.30436969459134</v>
      </c>
      <c r="X7864" s="21">
        <f t="shared" si="2209"/>
        <v>0</v>
      </c>
      <c r="Y7864" s="21">
        <f t="shared" si="2210"/>
        <v>0</v>
      </c>
      <c r="Z7864" s="21">
        <f t="shared" si="2218"/>
        <v>0</v>
      </c>
      <c r="AA7864" s="21">
        <f t="shared" si="2211"/>
        <v>0</v>
      </c>
      <c r="AB7864" s="21">
        <f t="shared" si="2212"/>
        <v>0</v>
      </c>
      <c r="AC7864" s="21">
        <f t="shared" si="2213"/>
        <v>0</v>
      </c>
      <c r="AD7864" s="21">
        <f t="shared" si="2219"/>
        <v>0</v>
      </c>
      <c r="AE7864" s="21" t="str">
        <f t="shared" si="2214"/>
        <v>11/23/19:00</v>
      </c>
    </row>
    <row r="7865" spans="2:31">
      <c r="B7865" s="37">
        <v>11</v>
      </c>
      <c r="C7865" s="38">
        <v>23</v>
      </c>
      <c r="D7865" s="39">
        <v>20</v>
      </c>
      <c r="E7865" s="17">
        <v>-5.6</v>
      </c>
      <c r="F7865" s="17">
        <v>0</v>
      </c>
      <c r="G7865" s="17">
        <v>0</v>
      </c>
      <c r="H7865" s="37">
        <f t="shared" si="2202"/>
        <v>21.92</v>
      </c>
      <c r="I7865" s="37">
        <f>IF(H7865&lt;'Roof Calculator'!$G$8, 1, 0)</f>
        <v>1</v>
      </c>
      <c r="J7865" s="37">
        <f>IF(H7865&gt;='Roof Calculator'!$G$8, 1, 0)</f>
        <v>0</v>
      </c>
      <c r="K7865" s="37">
        <f t="shared" si="2203"/>
        <v>21.92</v>
      </c>
      <c r="L7865" s="37">
        <f t="shared" si="2204"/>
        <v>0</v>
      </c>
      <c r="M7865" s="37">
        <v>0</v>
      </c>
      <c r="N7865" s="37">
        <f t="shared" si="2205"/>
        <v>0</v>
      </c>
      <c r="O7865" s="37">
        <v>0</v>
      </c>
      <c r="P7865" s="37">
        <v>0</v>
      </c>
      <c r="Q7865" s="21">
        <f t="shared" si="2206"/>
        <v>39.790999999999997</v>
      </c>
      <c r="R7865" s="21">
        <f t="shared" si="2215"/>
        <v>327.79166666667601</v>
      </c>
      <c r="S7865" s="21">
        <f t="shared" si="2216"/>
        <v>-20.846254767765107</v>
      </c>
      <c r="T7865" s="21">
        <f t="shared" si="2207"/>
        <v>86.147999999999996</v>
      </c>
      <c r="U7865" s="37">
        <f>VLOOKUP(Time_Zone, 'LSTM LookUp'!$B$5:$D$8, 3, FALSE)</f>
        <v>-75</v>
      </c>
      <c r="V7865" s="21">
        <f t="shared" si="2217"/>
        <v>12.612654203816307</v>
      </c>
      <c r="W7865" s="21">
        <f t="shared" si="2208"/>
        <v>284.30116355095402</v>
      </c>
      <c r="X7865" s="21">
        <f t="shared" si="2209"/>
        <v>0</v>
      </c>
      <c r="Y7865" s="21">
        <f t="shared" si="2210"/>
        <v>0</v>
      </c>
      <c r="Z7865" s="21">
        <f t="shared" si="2218"/>
        <v>0</v>
      </c>
      <c r="AA7865" s="21">
        <f t="shared" si="2211"/>
        <v>0</v>
      </c>
      <c r="AB7865" s="21">
        <f t="shared" si="2212"/>
        <v>0</v>
      </c>
      <c r="AC7865" s="21">
        <f t="shared" si="2213"/>
        <v>0</v>
      </c>
      <c r="AD7865" s="21">
        <f t="shared" si="2219"/>
        <v>0</v>
      </c>
      <c r="AE7865" s="21" t="str">
        <f t="shared" si="2214"/>
        <v>11/23/20:00</v>
      </c>
    </row>
    <row r="7866" spans="2:31">
      <c r="B7866" s="37">
        <v>11</v>
      </c>
      <c r="C7866" s="38">
        <v>23</v>
      </c>
      <c r="D7866" s="39">
        <v>21</v>
      </c>
      <c r="E7866" s="17">
        <v>-6.7</v>
      </c>
      <c r="F7866" s="17">
        <v>0</v>
      </c>
      <c r="G7866" s="17">
        <v>0</v>
      </c>
      <c r="H7866" s="37">
        <f t="shared" si="2202"/>
        <v>19.939999999999998</v>
      </c>
      <c r="I7866" s="37">
        <f>IF(H7866&lt;'Roof Calculator'!$G$8, 1, 0)</f>
        <v>1</v>
      </c>
      <c r="J7866" s="37">
        <f>IF(H7866&gt;='Roof Calculator'!$G$8, 1, 0)</f>
        <v>0</v>
      </c>
      <c r="K7866" s="37">
        <f t="shared" si="2203"/>
        <v>19.939999999999998</v>
      </c>
      <c r="L7866" s="37">
        <f t="shared" si="2204"/>
        <v>0</v>
      </c>
      <c r="M7866" s="37">
        <v>0</v>
      </c>
      <c r="N7866" s="37">
        <f t="shared" si="2205"/>
        <v>0</v>
      </c>
      <c r="O7866" s="37">
        <v>0</v>
      </c>
      <c r="P7866" s="37">
        <v>0</v>
      </c>
      <c r="Q7866" s="21">
        <f t="shared" si="2206"/>
        <v>39.790999999999997</v>
      </c>
      <c r="R7866" s="21">
        <f t="shared" si="2215"/>
        <v>327.83333333334269</v>
      </c>
      <c r="S7866" s="21">
        <f t="shared" si="2216"/>
        <v>-20.854081970509601</v>
      </c>
      <c r="T7866" s="21">
        <f t="shared" si="2207"/>
        <v>86.147999999999996</v>
      </c>
      <c r="U7866" s="37">
        <f>VLOOKUP(Time_Zone, 'LSTM LookUp'!$B$5:$D$8, 3, FALSE)</f>
        <v>-75</v>
      </c>
      <c r="V7866" s="21">
        <f t="shared" si="2217"/>
        <v>12.599810946389852</v>
      </c>
      <c r="W7866" s="21">
        <f t="shared" si="2208"/>
        <v>299.29795273659744</v>
      </c>
      <c r="X7866" s="21">
        <f t="shared" si="2209"/>
        <v>0</v>
      </c>
      <c r="Y7866" s="21">
        <f t="shared" si="2210"/>
        <v>0</v>
      </c>
      <c r="Z7866" s="21">
        <f t="shared" si="2218"/>
        <v>0</v>
      </c>
      <c r="AA7866" s="21">
        <f t="shared" si="2211"/>
        <v>0</v>
      </c>
      <c r="AB7866" s="21">
        <f t="shared" si="2212"/>
        <v>0</v>
      </c>
      <c r="AC7866" s="21">
        <f t="shared" si="2213"/>
        <v>0</v>
      </c>
      <c r="AD7866" s="21">
        <f t="shared" si="2219"/>
        <v>0</v>
      </c>
      <c r="AE7866" s="21" t="str">
        <f t="shared" si="2214"/>
        <v>11/23/21:00</v>
      </c>
    </row>
    <row r="7867" spans="2:31">
      <c r="B7867" s="37">
        <v>11</v>
      </c>
      <c r="C7867" s="38">
        <v>23</v>
      </c>
      <c r="D7867" s="39">
        <v>22</v>
      </c>
      <c r="E7867" s="17">
        <v>-6.7</v>
      </c>
      <c r="F7867" s="17">
        <v>0</v>
      </c>
      <c r="G7867" s="17">
        <v>0</v>
      </c>
      <c r="H7867" s="37">
        <f t="shared" si="2202"/>
        <v>19.939999999999998</v>
      </c>
      <c r="I7867" s="37">
        <f>IF(H7867&lt;'Roof Calculator'!$G$8, 1, 0)</f>
        <v>1</v>
      </c>
      <c r="J7867" s="37">
        <f>IF(H7867&gt;='Roof Calculator'!$G$8, 1, 0)</f>
        <v>0</v>
      </c>
      <c r="K7867" s="37">
        <f t="shared" si="2203"/>
        <v>19.939999999999998</v>
      </c>
      <c r="L7867" s="37">
        <f t="shared" si="2204"/>
        <v>0</v>
      </c>
      <c r="M7867" s="37">
        <v>0</v>
      </c>
      <c r="N7867" s="37">
        <f t="shared" si="2205"/>
        <v>0</v>
      </c>
      <c r="O7867" s="37">
        <v>0</v>
      </c>
      <c r="P7867" s="37">
        <v>0</v>
      </c>
      <c r="Q7867" s="21">
        <f t="shared" si="2206"/>
        <v>39.790999999999997</v>
      </c>
      <c r="R7867" s="21">
        <f t="shared" si="2215"/>
        <v>327.87500000000938</v>
      </c>
      <c r="S7867" s="21">
        <f t="shared" si="2216"/>
        <v>-20.861898351151662</v>
      </c>
      <c r="T7867" s="21">
        <f t="shared" si="2207"/>
        <v>86.147999999999996</v>
      </c>
      <c r="U7867" s="37">
        <f>VLOOKUP(Time_Zone, 'LSTM LookUp'!$B$5:$D$8, 3, FALSE)</f>
        <v>-75</v>
      </c>
      <c r="V7867" s="21">
        <f t="shared" si="2217"/>
        <v>12.58694902580261</v>
      </c>
      <c r="W7867" s="21">
        <f t="shared" si="2208"/>
        <v>314.29473725645067</v>
      </c>
      <c r="X7867" s="21">
        <f t="shared" si="2209"/>
        <v>0</v>
      </c>
      <c r="Y7867" s="21">
        <f t="shared" si="2210"/>
        <v>0</v>
      </c>
      <c r="Z7867" s="21">
        <f t="shared" si="2218"/>
        <v>0</v>
      </c>
      <c r="AA7867" s="21">
        <f t="shared" si="2211"/>
        <v>0</v>
      </c>
      <c r="AB7867" s="21">
        <f t="shared" si="2212"/>
        <v>0</v>
      </c>
      <c r="AC7867" s="21">
        <f t="shared" si="2213"/>
        <v>0</v>
      </c>
      <c r="AD7867" s="21">
        <f t="shared" si="2219"/>
        <v>0</v>
      </c>
      <c r="AE7867" s="21" t="str">
        <f t="shared" si="2214"/>
        <v>11/23/22:00</v>
      </c>
    </row>
    <row r="7868" spans="2:31">
      <c r="B7868" s="37">
        <v>11</v>
      </c>
      <c r="C7868" s="38">
        <v>23</v>
      </c>
      <c r="D7868" s="39">
        <v>23</v>
      </c>
      <c r="E7868" s="17">
        <v>-6.7</v>
      </c>
      <c r="F7868" s="17">
        <v>0</v>
      </c>
      <c r="G7868" s="17">
        <v>0</v>
      </c>
      <c r="H7868" s="37">
        <f t="shared" si="2202"/>
        <v>19.939999999999998</v>
      </c>
      <c r="I7868" s="37">
        <f>IF(H7868&lt;'Roof Calculator'!$G$8, 1, 0)</f>
        <v>1</v>
      </c>
      <c r="J7868" s="37">
        <f>IF(H7868&gt;='Roof Calculator'!$G$8, 1, 0)</f>
        <v>0</v>
      </c>
      <c r="K7868" s="37">
        <f t="shared" si="2203"/>
        <v>19.939999999999998</v>
      </c>
      <c r="L7868" s="37">
        <f t="shared" si="2204"/>
        <v>0</v>
      </c>
      <c r="M7868" s="37">
        <v>0</v>
      </c>
      <c r="N7868" s="37">
        <f t="shared" si="2205"/>
        <v>0</v>
      </c>
      <c r="O7868" s="37">
        <v>0</v>
      </c>
      <c r="P7868" s="37">
        <v>0</v>
      </c>
      <c r="Q7868" s="21">
        <f t="shared" si="2206"/>
        <v>39.790999999999997</v>
      </c>
      <c r="R7868" s="21">
        <f t="shared" si="2215"/>
        <v>327.91666666667606</v>
      </c>
      <c r="S7868" s="21">
        <f t="shared" si="2216"/>
        <v>-20.869703904127558</v>
      </c>
      <c r="T7868" s="21">
        <f t="shared" si="2207"/>
        <v>86.147999999999996</v>
      </c>
      <c r="U7868" s="37">
        <f>VLOOKUP(Time_Zone, 'LSTM LookUp'!$B$5:$D$8, 3, FALSE)</f>
        <v>-75</v>
      </c>
      <c r="V7868" s="21">
        <f t="shared" si="2217"/>
        <v>12.574068461805808</v>
      </c>
      <c r="W7868" s="21">
        <f t="shared" si="2208"/>
        <v>329.29151711545148</v>
      </c>
      <c r="X7868" s="21">
        <f t="shared" si="2209"/>
        <v>0</v>
      </c>
      <c r="Y7868" s="21">
        <f t="shared" si="2210"/>
        <v>0</v>
      </c>
      <c r="Z7868" s="21">
        <f t="shared" si="2218"/>
        <v>0</v>
      </c>
      <c r="AA7868" s="21">
        <f t="shared" si="2211"/>
        <v>0</v>
      </c>
      <c r="AB7868" s="21">
        <f t="shared" si="2212"/>
        <v>0</v>
      </c>
      <c r="AC7868" s="21">
        <f t="shared" si="2213"/>
        <v>0</v>
      </c>
      <c r="AD7868" s="21">
        <f t="shared" si="2219"/>
        <v>0</v>
      </c>
      <c r="AE7868" s="21" t="str">
        <f t="shared" si="2214"/>
        <v>11/23/23:00</v>
      </c>
    </row>
    <row r="7869" spans="2:31">
      <c r="B7869" s="37">
        <v>11</v>
      </c>
      <c r="C7869" s="38">
        <v>23</v>
      </c>
      <c r="D7869" s="39">
        <v>24</v>
      </c>
      <c r="E7869" s="17">
        <v>-6.7</v>
      </c>
      <c r="F7869" s="17">
        <v>0</v>
      </c>
      <c r="G7869" s="17">
        <v>0</v>
      </c>
      <c r="H7869" s="37">
        <f t="shared" si="2202"/>
        <v>19.939999999999998</v>
      </c>
      <c r="I7869" s="37">
        <f>IF(H7869&lt;'Roof Calculator'!$G$8, 1, 0)</f>
        <v>1</v>
      </c>
      <c r="J7869" s="37">
        <f>IF(H7869&gt;='Roof Calculator'!$G$8, 1, 0)</f>
        <v>0</v>
      </c>
      <c r="K7869" s="37">
        <f t="shared" si="2203"/>
        <v>19.939999999999998</v>
      </c>
      <c r="L7869" s="37">
        <f t="shared" si="2204"/>
        <v>0</v>
      </c>
      <c r="M7869" s="37">
        <v>0</v>
      </c>
      <c r="N7869" s="37">
        <f t="shared" si="2205"/>
        <v>0</v>
      </c>
      <c r="O7869" s="37">
        <v>0</v>
      </c>
      <c r="P7869" s="37">
        <v>0</v>
      </c>
      <c r="Q7869" s="21">
        <f t="shared" si="2206"/>
        <v>39.790999999999997</v>
      </c>
      <c r="R7869" s="21">
        <f t="shared" si="2215"/>
        <v>327.95833333334275</v>
      </c>
      <c r="S7869" s="21">
        <f t="shared" si="2216"/>
        <v>-20.877498623879266</v>
      </c>
      <c r="T7869" s="21">
        <f t="shared" si="2207"/>
        <v>86.147999999999996</v>
      </c>
      <c r="U7869" s="37">
        <f>VLOOKUP(Time_Zone, 'LSTM LookUp'!$B$5:$D$8, 3, FALSE)</f>
        <v>-75</v>
      </c>
      <c r="V7869" s="21">
        <f t="shared" si="2217"/>
        <v>12.561169274185303</v>
      </c>
      <c r="W7869" s="21">
        <f t="shared" si="2208"/>
        <v>344.28829231854638</v>
      </c>
      <c r="X7869" s="21">
        <f t="shared" si="2209"/>
        <v>0</v>
      </c>
      <c r="Y7869" s="21">
        <f t="shared" si="2210"/>
        <v>0</v>
      </c>
      <c r="Z7869" s="21">
        <f t="shared" si="2218"/>
        <v>0</v>
      </c>
      <c r="AA7869" s="21">
        <f t="shared" si="2211"/>
        <v>0</v>
      </c>
      <c r="AB7869" s="21">
        <f t="shared" si="2212"/>
        <v>0</v>
      </c>
      <c r="AC7869" s="21">
        <f t="shared" si="2213"/>
        <v>0</v>
      </c>
      <c r="AD7869" s="21">
        <f t="shared" si="2219"/>
        <v>0</v>
      </c>
      <c r="AE7869" s="21" t="str">
        <f t="shared" si="2214"/>
        <v>11/23/24:00</v>
      </c>
    </row>
    <row r="7870" spans="2:31">
      <c r="B7870" s="37">
        <v>11</v>
      </c>
      <c r="C7870" s="38">
        <v>24</v>
      </c>
      <c r="D7870" s="39">
        <v>1</v>
      </c>
      <c r="E7870" s="17">
        <v>-6.7</v>
      </c>
      <c r="F7870" s="17">
        <v>0</v>
      </c>
      <c r="G7870" s="17">
        <v>0</v>
      </c>
      <c r="H7870" s="37">
        <f t="shared" si="2202"/>
        <v>19.939999999999998</v>
      </c>
      <c r="I7870" s="37">
        <f>IF(H7870&lt;'Roof Calculator'!$G$8, 1, 0)</f>
        <v>1</v>
      </c>
      <c r="J7870" s="37">
        <f>IF(H7870&gt;='Roof Calculator'!$G$8, 1, 0)</f>
        <v>0</v>
      </c>
      <c r="K7870" s="37">
        <f t="shared" si="2203"/>
        <v>19.939999999999998</v>
      </c>
      <c r="L7870" s="37">
        <f t="shared" si="2204"/>
        <v>0</v>
      </c>
      <c r="M7870" s="37">
        <v>0</v>
      </c>
      <c r="N7870" s="37">
        <f t="shared" si="2205"/>
        <v>0</v>
      </c>
      <c r="O7870" s="37">
        <v>0</v>
      </c>
      <c r="P7870" s="37">
        <v>0</v>
      </c>
      <c r="Q7870" s="21">
        <f t="shared" si="2206"/>
        <v>39.790999999999997</v>
      </c>
      <c r="R7870" s="21">
        <f t="shared" si="2215"/>
        <v>328.00000000000944</v>
      </c>
      <c r="S7870" s="21">
        <f t="shared" si="2216"/>
        <v>-20.885282504854505</v>
      </c>
      <c r="T7870" s="21">
        <f t="shared" si="2207"/>
        <v>86.147999999999996</v>
      </c>
      <c r="U7870" s="37">
        <f>VLOOKUP(Time_Zone, 'LSTM LookUp'!$B$5:$D$8, 3, FALSE)</f>
        <v>-75</v>
      </c>
      <c r="V7870" s="21">
        <f t="shared" si="2217"/>
        <v>12.548251482761589</v>
      </c>
      <c r="W7870" s="21">
        <f t="shared" si="2208"/>
        <v>-0.7149371293096074</v>
      </c>
      <c r="X7870" s="21">
        <f t="shared" si="2209"/>
        <v>0</v>
      </c>
      <c r="Y7870" s="21">
        <f t="shared" si="2210"/>
        <v>0</v>
      </c>
      <c r="Z7870" s="21">
        <f t="shared" si="2218"/>
        <v>0</v>
      </c>
      <c r="AA7870" s="21">
        <f t="shared" si="2211"/>
        <v>0</v>
      </c>
      <c r="AB7870" s="21">
        <f t="shared" si="2212"/>
        <v>0</v>
      </c>
      <c r="AC7870" s="21">
        <f t="shared" si="2213"/>
        <v>0</v>
      </c>
      <c r="AD7870" s="21">
        <f t="shared" si="2219"/>
        <v>0</v>
      </c>
      <c r="AE7870" s="21" t="str">
        <f t="shared" si="2214"/>
        <v>11/24/1:00</v>
      </c>
    </row>
    <row r="7871" spans="2:31">
      <c r="B7871" s="37">
        <v>11</v>
      </c>
      <c r="C7871" s="38">
        <v>24</v>
      </c>
      <c r="D7871" s="39">
        <v>2</v>
      </c>
      <c r="E7871" s="17">
        <v>-6.7</v>
      </c>
      <c r="F7871" s="17">
        <v>0</v>
      </c>
      <c r="G7871" s="17">
        <v>0</v>
      </c>
      <c r="H7871" s="37">
        <f t="shared" si="2202"/>
        <v>19.939999999999998</v>
      </c>
      <c r="I7871" s="37">
        <f>IF(H7871&lt;'Roof Calculator'!$G$8, 1, 0)</f>
        <v>1</v>
      </c>
      <c r="J7871" s="37">
        <f>IF(H7871&gt;='Roof Calculator'!$G$8, 1, 0)</f>
        <v>0</v>
      </c>
      <c r="K7871" s="37">
        <f t="shared" si="2203"/>
        <v>19.939999999999998</v>
      </c>
      <c r="L7871" s="37">
        <f t="shared" si="2204"/>
        <v>0</v>
      </c>
      <c r="M7871" s="37">
        <v>0</v>
      </c>
      <c r="N7871" s="37">
        <f t="shared" si="2205"/>
        <v>0</v>
      </c>
      <c r="O7871" s="37">
        <v>0</v>
      </c>
      <c r="P7871" s="37">
        <v>0</v>
      </c>
      <c r="Q7871" s="21">
        <f t="shared" si="2206"/>
        <v>39.790999999999997</v>
      </c>
      <c r="R7871" s="21">
        <f t="shared" si="2215"/>
        <v>328.04166666667612</v>
      </c>
      <c r="S7871" s="21">
        <f t="shared" si="2216"/>
        <v>-20.89305554150679</v>
      </c>
      <c r="T7871" s="21">
        <f t="shared" si="2207"/>
        <v>86.147999999999996</v>
      </c>
      <c r="U7871" s="37">
        <f>VLOOKUP(Time_Zone, 'LSTM LookUp'!$B$5:$D$8, 3, FALSE)</f>
        <v>-75</v>
      </c>
      <c r="V7871" s="21">
        <f t="shared" si="2217"/>
        <v>12.535315107389675</v>
      </c>
      <c r="W7871" s="21">
        <f t="shared" si="2208"/>
        <v>14.281828776847423</v>
      </c>
      <c r="X7871" s="21">
        <f t="shared" si="2209"/>
        <v>0</v>
      </c>
      <c r="Y7871" s="21">
        <f t="shared" si="2210"/>
        <v>0</v>
      </c>
      <c r="Z7871" s="21">
        <f t="shared" si="2218"/>
        <v>0</v>
      </c>
      <c r="AA7871" s="21">
        <f t="shared" si="2211"/>
        <v>0</v>
      </c>
      <c r="AB7871" s="21">
        <f t="shared" si="2212"/>
        <v>0</v>
      </c>
      <c r="AC7871" s="21">
        <f t="shared" si="2213"/>
        <v>0</v>
      </c>
      <c r="AD7871" s="21">
        <f t="shared" si="2219"/>
        <v>0</v>
      </c>
      <c r="AE7871" s="21" t="str">
        <f t="shared" si="2214"/>
        <v>11/24/2:00</v>
      </c>
    </row>
    <row r="7872" spans="2:31">
      <c r="B7872" s="37">
        <v>11</v>
      </c>
      <c r="C7872" s="38">
        <v>24</v>
      </c>
      <c r="D7872" s="39">
        <v>3</v>
      </c>
      <c r="E7872" s="17">
        <v>-7.2</v>
      </c>
      <c r="F7872" s="17">
        <v>0</v>
      </c>
      <c r="G7872" s="17">
        <v>0</v>
      </c>
      <c r="H7872" s="37">
        <f t="shared" si="2202"/>
        <v>19.04</v>
      </c>
      <c r="I7872" s="37">
        <f>IF(H7872&lt;'Roof Calculator'!$G$8, 1, 0)</f>
        <v>1</v>
      </c>
      <c r="J7872" s="37">
        <f>IF(H7872&gt;='Roof Calculator'!$G$8, 1, 0)</f>
        <v>0</v>
      </c>
      <c r="K7872" s="37">
        <f t="shared" si="2203"/>
        <v>19.04</v>
      </c>
      <c r="L7872" s="37">
        <f t="shared" si="2204"/>
        <v>0</v>
      </c>
      <c r="M7872" s="37">
        <v>0</v>
      </c>
      <c r="N7872" s="37">
        <f t="shared" si="2205"/>
        <v>0</v>
      </c>
      <c r="O7872" s="37">
        <v>0</v>
      </c>
      <c r="P7872" s="37">
        <v>0</v>
      </c>
      <c r="Q7872" s="21">
        <f t="shared" si="2206"/>
        <v>39.790999999999997</v>
      </c>
      <c r="R7872" s="21">
        <f t="shared" si="2215"/>
        <v>328.08333333334281</v>
      </c>
      <c r="S7872" s="21">
        <f t="shared" si="2216"/>
        <v>-20.900817728295412</v>
      </c>
      <c r="T7872" s="21">
        <f t="shared" si="2207"/>
        <v>86.147999999999996</v>
      </c>
      <c r="U7872" s="37">
        <f>VLOOKUP(Time_Zone, 'LSTM LookUp'!$B$5:$D$8, 3, FALSE)</f>
        <v>-75</v>
      </c>
      <c r="V7872" s="21">
        <f t="shared" si="2217"/>
        <v>12.522360167959091</v>
      </c>
      <c r="W7872" s="21">
        <f t="shared" si="2208"/>
        <v>29.278590041989759</v>
      </c>
      <c r="X7872" s="21">
        <f t="shared" si="2209"/>
        <v>0</v>
      </c>
      <c r="Y7872" s="21">
        <f t="shared" si="2210"/>
        <v>0</v>
      </c>
      <c r="Z7872" s="21">
        <f t="shared" si="2218"/>
        <v>0</v>
      </c>
      <c r="AA7872" s="21">
        <f t="shared" si="2211"/>
        <v>0</v>
      </c>
      <c r="AB7872" s="21">
        <f t="shared" si="2212"/>
        <v>0</v>
      </c>
      <c r="AC7872" s="21">
        <f t="shared" si="2213"/>
        <v>0</v>
      </c>
      <c r="AD7872" s="21">
        <f t="shared" si="2219"/>
        <v>0</v>
      </c>
      <c r="AE7872" s="21" t="str">
        <f t="shared" si="2214"/>
        <v>11/24/3:00</v>
      </c>
    </row>
    <row r="7873" spans="2:31">
      <c r="B7873" s="37">
        <v>11</v>
      </c>
      <c r="C7873" s="38">
        <v>24</v>
      </c>
      <c r="D7873" s="39">
        <v>4</v>
      </c>
      <c r="E7873" s="17">
        <v>-7.2</v>
      </c>
      <c r="F7873" s="17">
        <v>0</v>
      </c>
      <c r="G7873" s="17">
        <v>0</v>
      </c>
      <c r="H7873" s="37">
        <f t="shared" si="2202"/>
        <v>19.04</v>
      </c>
      <c r="I7873" s="37">
        <f>IF(H7873&lt;'Roof Calculator'!$G$8, 1, 0)</f>
        <v>1</v>
      </c>
      <c r="J7873" s="37">
        <f>IF(H7873&gt;='Roof Calculator'!$G$8, 1, 0)</f>
        <v>0</v>
      </c>
      <c r="K7873" s="37">
        <f t="shared" si="2203"/>
        <v>19.04</v>
      </c>
      <c r="L7873" s="37">
        <f t="shared" si="2204"/>
        <v>0</v>
      </c>
      <c r="M7873" s="37">
        <v>0</v>
      </c>
      <c r="N7873" s="37">
        <f t="shared" si="2205"/>
        <v>0</v>
      </c>
      <c r="O7873" s="37">
        <v>0</v>
      </c>
      <c r="P7873" s="37">
        <v>0</v>
      </c>
      <c r="Q7873" s="21">
        <f t="shared" si="2206"/>
        <v>39.790999999999997</v>
      </c>
      <c r="R7873" s="21">
        <f t="shared" si="2215"/>
        <v>328.12500000000949</v>
      </c>
      <c r="S7873" s="21">
        <f t="shared" si="2216"/>
        <v>-20.908569059685462</v>
      </c>
      <c r="T7873" s="21">
        <f t="shared" si="2207"/>
        <v>86.147999999999996</v>
      </c>
      <c r="U7873" s="37">
        <f>VLOOKUP(Time_Zone, 'LSTM LookUp'!$B$5:$D$8, 3, FALSE)</f>
        <v>-75</v>
      </c>
      <c r="V7873" s="21">
        <f t="shared" si="2217"/>
        <v>12.509386684393869</v>
      </c>
      <c r="W7873" s="21">
        <f t="shared" si="2208"/>
        <v>44.27534667109849</v>
      </c>
      <c r="X7873" s="21">
        <f t="shared" si="2209"/>
        <v>0</v>
      </c>
      <c r="Y7873" s="21">
        <f t="shared" si="2210"/>
        <v>0</v>
      </c>
      <c r="Z7873" s="21">
        <f t="shared" si="2218"/>
        <v>0</v>
      </c>
      <c r="AA7873" s="21">
        <f t="shared" si="2211"/>
        <v>0</v>
      </c>
      <c r="AB7873" s="21">
        <f t="shared" si="2212"/>
        <v>0</v>
      </c>
      <c r="AC7873" s="21">
        <f t="shared" si="2213"/>
        <v>0</v>
      </c>
      <c r="AD7873" s="21">
        <f t="shared" si="2219"/>
        <v>0</v>
      </c>
      <c r="AE7873" s="21" t="str">
        <f t="shared" si="2214"/>
        <v>11/24/4:00</v>
      </c>
    </row>
    <row r="7874" spans="2:31">
      <c r="B7874" s="37">
        <v>11</v>
      </c>
      <c r="C7874" s="38">
        <v>24</v>
      </c>
      <c r="D7874" s="39">
        <v>5</v>
      </c>
      <c r="E7874" s="17">
        <v>-6.1</v>
      </c>
      <c r="F7874" s="17">
        <v>0</v>
      </c>
      <c r="G7874" s="17">
        <v>0</v>
      </c>
      <c r="H7874" s="37">
        <f t="shared" si="2202"/>
        <v>21.02</v>
      </c>
      <c r="I7874" s="37">
        <f>IF(H7874&lt;'Roof Calculator'!$G$8, 1, 0)</f>
        <v>1</v>
      </c>
      <c r="J7874" s="37">
        <f>IF(H7874&gt;='Roof Calculator'!$G$8, 1, 0)</f>
        <v>0</v>
      </c>
      <c r="K7874" s="37">
        <f t="shared" si="2203"/>
        <v>21.02</v>
      </c>
      <c r="L7874" s="37">
        <f t="shared" si="2204"/>
        <v>0</v>
      </c>
      <c r="M7874" s="37">
        <v>0</v>
      </c>
      <c r="N7874" s="37">
        <f t="shared" si="2205"/>
        <v>0</v>
      </c>
      <c r="O7874" s="37">
        <v>0</v>
      </c>
      <c r="P7874" s="37">
        <v>0</v>
      </c>
      <c r="Q7874" s="21">
        <f t="shared" si="2206"/>
        <v>39.790999999999997</v>
      </c>
      <c r="R7874" s="21">
        <f t="shared" si="2215"/>
        <v>328.16666666667618</v>
      </c>
      <c r="S7874" s="21">
        <f t="shared" si="2216"/>
        <v>-20.916309530147814</v>
      </c>
      <c r="T7874" s="21">
        <f t="shared" si="2207"/>
        <v>86.147999999999996</v>
      </c>
      <c r="U7874" s="37">
        <f>VLOOKUP(Time_Zone, 'LSTM LookUp'!$B$5:$D$8, 3, FALSE)</f>
        <v>-75</v>
      </c>
      <c r="V7874" s="21">
        <f t="shared" si="2217"/>
        <v>12.496394676652455</v>
      </c>
      <c r="W7874" s="21">
        <f t="shared" si="2208"/>
        <v>59.272098669163107</v>
      </c>
      <c r="X7874" s="21">
        <f t="shared" si="2209"/>
        <v>0</v>
      </c>
      <c r="Y7874" s="21">
        <f t="shared" si="2210"/>
        <v>0</v>
      </c>
      <c r="Z7874" s="21">
        <f t="shared" si="2218"/>
        <v>0</v>
      </c>
      <c r="AA7874" s="21">
        <f t="shared" si="2211"/>
        <v>0</v>
      </c>
      <c r="AB7874" s="21">
        <f t="shared" si="2212"/>
        <v>0</v>
      </c>
      <c r="AC7874" s="21">
        <f t="shared" si="2213"/>
        <v>0</v>
      </c>
      <c r="AD7874" s="21">
        <f t="shared" si="2219"/>
        <v>0</v>
      </c>
      <c r="AE7874" s="21" t="str">
        <f t="shared" si="2214"/>
        <v>11/24/5:00</v>
      </c>
    </row>
    <row r="7875" spans="2:31">
      <c r="B7875" s="37">
        <v>11</v>
      </c>
      <c r="C7875" s="38">
        <v>24</v>
      </c>
      <c r="D7875" s="39">
        <v>6</v>
      </c>
      <c r="E7875" s="17">
        <v>-5.6</v>
      </c>
      <c r="F7875" s="17">
        <v>0</v>
      </c>
      <c r="G7875" s="17">
        <v>0</v>
      </c>
      <c r="H7875" s="37">
        <f t="shared" si="2202"/>
        <v>21.92</v>
      </c>
      <c r="I7875" s="37">
        <f>IF(H7875&lt;'Roof Calculator'!$G$8, 1, 0)</f>
        <v>1</v>
      </c>
      <c r="J7875" s="37">
        <f>IF(H7875&gt;='Roof Calculator'!$G$8, 1, 0)</f>
        <v>0</v>
      </c>
      <c r="K7875" s="37">
        <f t="shared" si="2203"/>
        <v>21.92</v>
      </c>
      <c r="L7875" s="37">
        <f t="shared" si="2204"/>
        <v>0</v>
      </c>
      <c r="M7875" s="37">
        <v>0</v>
      </c>
      <c r="N7875" s="37">
        <f t="shared" si="2205"/>
        <v>0</v>
      </c>
      <c r="O7875" s="37">
        <v>0</v>
      </c>
      <c r="P7875" s="37">
        <v>0</v>
      </c>
      <c r="Q7875" s="21">
        <f t="shared" si="2206"/>
        <v>39.790999999999997</v>
      </c>
      <c r="R7875" s="21">
        <f t="shared" si="2215"/>
        <v>328.20833333334286</v>
      </c>
      <c r="S7875" s="21">
        <f t="shared" si="2216"/>
        <v>-20.924039134159138</v>
      </c>
      <c r="T7875" s="21">
        <f t="shared" si="2207"/>
        <v>86.147999999999996</v>
      </c>
      <c r="U7875" s="37">
        <f>VLOOKUP(Time_Zone, 'LSTM LookUp'!$B$5:$D$8, 3, FALSE)</f>
        <v>-75</v>
      </c>
      <c r="V7875" s="21">
        <f t="shared" si="2217"/>
        <v>12.483384164727768</v>
      </c>
      <c r="W7875" s="21">
        <f t="shared" si="2208"/>
        <v>74.268846041181973</v>
      </c>
      <c r="X7875" s="21">
        <f t="shared" si="2209"/>
        <v>0</v>
      </c>
      <c r="Y7875" s="21">
        <f t="shared" si="2210"/>
        <v>0</v>
      </c>
      <c r="Z7875" s="21">
        <f t="shared" si="2218"/>
        <v>0</v>
      </c>
      <c r="AA7875" s="21">
        <f t="shared" si="2211"/>
        <v>0</v>
      </c>
      <c r="AB7875" s="21">
        <f t="shared" si="2212"/>
        <v>0</v>
      </c>
      <c r="AC7875" s="21">
        <f t="shared" si="2213"/>
        <v>0</v>
      </c>
      <c r="AD7875" s="21">
        <f t="shared" si="2219"/>
        <v>0</v>
      </c>
      <c r="AE7875" s="21" t="str">
        <f t="shared" si="2214"/>
        <v>11/24/6:00</v>
      </c>
    </row>
    <row r="7876" spans="2:31">
      <c r="B7876" s="37">
        <v>11</v>
      </c>
      <c r="C7876" s="38">
        <v>24</v>
      </c>
      <c r="D7876" s="39">
        <v>7</v>
      </c>
      <c r="E7876" s="17">
        <v>-6.1</v>
      </c>
      <c r="F7876" s="17">
        <v>0</v>
      </c>
      <c r="G7876" s="17">
        <v>0</v>
      </c>
      <c r="H7876" s="37">
        <f t="shared" si="2202"/>
        <v>21.02</v>
      </c>
      <c r="I7876" s="37">
        <f>IF(H7876&lt;'Roof Calculator'!$G$8, 1, 0)</f>
        <v>1</v>
      </c>
      <c r="J7876" s="37">
        <f>IF(H7876&gt;='Roof Calculator'!$G$8, 1, 0)</f>
        <v>0</v>
      </c>
      <c r="K7876" s="37">
        <f t="shared" si="2203"/>
        <v>21.02</v>
      </c>
      <c r="L7876" s="37">
        <f t="shared" si="2204"/>
        <v>0</v>
      </c>
      <c r="M7876" s="37">
        <v>0</v>
      </c>
      <c r="N7876" s="37">
        <f t="shared" si="2205"/>
        <v>0</v>
      </c>
      <c r="O7876" s="37">
        <v>0</v>
      </c>
      <c r="P7876" s="37">
        <v>0</v>
      </c>
      <c r="Q7876" s="21">
        <f t="shared" si="2206"/>
        <v>39.790999999999997</v>
      </c>
      <c r="R7876" s="21">
        <f t="shared" si="2215"/>
        <v>328.25000000000955</v>
      </c>
      <c r="S7876" s="21">
        <f t="shared" si="2216"/>
        <v>-20.931757866201998</v>
      </c>
      <c r="T7876" s="21">
        <f t="shared" si="2207"/>
        <v>86.147999999999996</v>
      </c>
      <c r="U7876" s="37">
        <f>VLOOKUP(Time_Zone, 'LSTM LookUp'!$B$5:$D$8, 3, FALSE)</f>
        <v>-75</v>
      </c>
      <c r="V7876" s="21">
        <f t="shared" si="2217"/>
        <v>12.470355168646984</v>
      </c>
      <c r="W7876" s="21">
        <f t="shared" si="2208"/>
        <v>89.265588792161708</v>
      </c>
      <c r="X7876" s="21">
        <f t="shared" si="2209"/>
        <v>0</v>
      </c>
      <c r="Y7876" s="21">
        <f t="shared" si="2210"/>
        <v>0</v>
      </c>
      <c r="Z7876" s="21">
        <f t="shared" si="2218"/>
        <v>0</v>
      </c>
      <c r="AA7876" s="21">
        <f t="shared" si="2211"/>
        <v>0</v>
      </c>
      <c r="AB7876" s="21">
        <f t="shared" si="2212"/>
        <v>0</v>
      </c>
      <c r="AC7876" s="21">
        <f t="shared" si="2213"/>
        <v>0</v>
      </c>
      <c r="AD7876" s="21">
        <f t="shared" si="2219"/>
        <v>0</v>
      </c>
      <c r="AE7876" s="21" t="str">
        <f t="shared" si="2214"/>
        <v>11/24/7:00</v>
      </c>
    </row>
    <row r="7877" spans="2:31">
      <c r="B7877" s="37">
        <v>11</v>
      </c>
      <c r="C7877" s="38">
        <v>24</v>
      </c>
      <c r="D7877" s="39">
        <v>8</v>
      </c>
      <c r="E7877" s="17">
        <v>-5.6</v>
      </c>
      <c r="F7877" s="17">
        <v>6</v>
      </c>
      <c r="G7877" s="17">
        <v>48</v>
      </c>
      <c r="H7877" s="37">
        <f t="shared" si="2202"/>
        <v>21.92</v>
      </c>
      <c r="I7877" s="37">
        <f>IF(H7877&lt;'Roof Calculator'!$G$8, 1, 0)</f>
        <v>1</v>
      </c>
      <c r="J7877" s="37">
        <f>IF(H7877&gt;='Roof Calculator'!$G$8, 1, 0)</f>
        <v>0</v>
      </c>
      <c r="K7877" s="37">
        <f t="shared" si="2203"/>
        <v>21.92</v>
      </c>
      <c r="L7877" s="37">
        <f t="shared" si="2204"/>
        <v>0</v>
      </c>
      <c r="M7877" s="37">
        <v>0</v>
      </c>
      <c r="N7877" s="37">
        <f t="shared" si="2205"/>
        <v>6</v>
      </c>
      <c r="O7877" s="37">
        <v>0</v>
      </c>
      <c r="P7877" s="37">
        <v>0</v>
      </c>
      <c r="Q7877" s="21">
        <f t="shared" si="2206"/>
        <v>39.790999999999997</v>
      </c>
      <c r="R7877" s="21">
        <f t="shared" si="2215"/>
        <v>328.29166666667624</v>
      </c>
      <c r="S7877" s="21">
        <f t="shared" si="2216"/>
        <v>-20.939465720764712</v>
      </c>
      <c r="T7877" s="21">
        <f t="shared" si="2207"/>
        <v>86.147999999999996</v>
      </c>
      <c r="U7877" s="37">
        <f>VLOOKUP(Time_Zone, 'LSTM LookUp'!$B$5:$D$8, 3, FALSE)</f>
        <v>-75</v>
      </c>
      <c r="V7877" s="21">
        <f t="shared" si="2217"/>
        <v>12.457307708471724</v>
      </c>
      <c r="W7877" s="21">
        <f t="shared" si="2208"/>
        <v>104.26232692711793</v>
      </c>
      <c r="X7877" s="21">
        <f t="shared" si="2209"/>
        <v>-19.464910886343944</v>
      </c>
      <c r="Y7877" s="21">
        <f t="shared" si="2210"/>
        <v>-13.464910886343944</v>
      </c>
      <c r="Z7877" s="21">
        <f t="shared" si="2218"/>
        <v>-4.2681415778711944</v>
      </c>
      <c r="AA7877" s="21">
        <f t="shared" si="2211"/>
        <v>-4.2681415778711944</v>
      </c>
      <c r="AB7877" s="21">
        <f t="shared" si="2212"/>
        <v>0</v>
      </c>
      <c r="AC7877" s="21">
        <f t="shared" si="2213"/>
        <v>0</v>
      </c>
      <c r="AD7877" s="21">
        <f t="shared" si="2219"/>
        <v>0</v>
      </c>
      <c r="AE7877" s="21" t="str">
        <f t="shared" si="2214"/>
        <v>11/24/8:00</v>
      </c>
    </row>
    <row r="7878" spans="2:31">
      <c r="B7878" s="37">
        <v>11</v>
      </c>
      <c r="C7878" s="38">
        <v>24</v>
      </c>
      <c r="D7878" s="39">
        <v>9</v>
      </c>
      <c r="E7878" s="17">
        <v>-3.3</v>
      </c>
      <c r="F7878" s="17">
        <v>28</v>
      </c>
      <c r="G7878" s="17">
        <v>473</v>
      </c>
      <c r="H7878" s="37">
        <f t="shared" si="2202"/>
        <v>26.060000000000002</v>
      </c>
      <c r="I7878" s="37">
        <f>IF(H7878&lt;'Roof Calculator'!$G$8, 1, 0)</f>
        <v>1</v>
      </c>
      <c r="J7878" s="37">
        <f>IF(H7878&gt;='Roof Calculator'!$G$8, 1, 0)</f>
        <v>0</v>
      </c>
      <c r="K7878" s="37">
        <f t="shared" si="2203"/>
        <v>26.060000000000002</v>
      </c>
      <c r="L7878" s="37">
        <f t="shared" si="2204"/>
        <v>0</v>
      </c>
      <c r="M7878" s="37">
        <v>0</v>
      </c>
      <c r="N7878" s="37">
        <f t="shared" si="2205"/>
        <v>28</v>
      </c>
      <c r="O7878" s="37">
        <v>0</v>
      </c>
      <c r="P7878" s="37">
        <v>0</v>
      </c>
      <c r="Q7878" s="21">
        <f t="shared" si="2206"/>
        <v>39.790999999999997</v>
      </c>
      <c r="R7878" s="21">
        <f t="shared" si="2215"/>
        <v>328.33333333334292</v>
      </c>
      <c r="S7878" s="21">
        <f t="shared" si="2216"/>
        <v>-20.94716269234149</v>
      </c>
      <c r="T7878" s="21">
        <f t="shared" si="2207"/>
        <v>86.147999999999996</v>
      </c>
      <c r="U7878" s="37">
        <f>VLOOKUP(Time_Zone, 'LSTM LookUp'!$B$5:$D$8, 3, FALSE)</f>
        <v>-75</v>
      </c>
      <c r="V7878" s="21">
        <f t="shared" si="2217"/>
        <v>12.444241804297834</v>
      </c>
      <c r="W7878" s="21">
        <f t="shared" si="2208"/>
        <v>119.25906045107446</v>
      </c>
      <c r="X7878" s="21">
        <f t="shared" si="2209"/>
        <v>-274.12006678118308</v>
      </c>
      <c r="Y7878" s="21">
        <f t="shared" si="2210"/>
        <v>-246.12006678118308</v>
      </c>
      <c r="Z7878" s="21">
        <f t="shared" si="2218"/>
        <v>-78.015762528557858</v>
      </c>
      <c r="AA7878" s="21">
        <f t="shared" si="2211"/>
        <v>-78.015762528557858</v>
      </c>
      <c r="AB7878" s="21">
        <f t="shared" si="2212"/>
        <v>0</v>
      </c>
      <c r="AC7878" s="21">
        <f t="shared" si="2213"/>
        <v>0</v>
      </c>
      <c r="AD7878" s="21">
        <f t="shared" si="2219"/>
        <v>0</v>
      </c>
      <c r="AE7878" s="21" t="str">
        <f t="shared" si="2214"/>
        <v>11/24/9:00</v>
      </c>
    </row>
    <row r="7879" spans="2:31">
      <c r="B7879" s="37">
        <v>11</v>
      </c>
      <c r="C7879" s="38">
        <v>24</v>
      </c>
      <c r="D7879" s="39">
        <v>10</v>
      </c>
      <c r="E7879" s="17">
        <v>-1.1000000000000001</v>
      </c>
      <c r="F7879" s="17">
        <v>43</v>
      </c>
      <c r="G7879" s="17">
        <v>717</v>
      </c>
      <c r="H7879" s="37">
        <f t="shared" si="2202"/>
        <v>30.02</v>
      </c>
      <c r="I7879" s="37">
        <f>IF(H7879&lt;'Roof Calculator'!$G$8, 1, 0)</f>
        <v>1</v>
      </c>
      <c r="J7879" s="37">
        <f>IF(H7879&gt;='Roof Calculator'!$G$8, 1, 0)</f>
        <v>0</v>
      </c>
      <c r="K7879" s="37">
        <f t="shared" si="2203"/>
        <v>30.02</v>
      </c>
      <c r="L7879" s="37">
        <f t="shared" si="2204"/>
        <v>0</v>
      </c>
      <c r="M7879" s="37">
        <v>0</v>
      </c>
      <c r="N7879" s="37">
        <f t="shared" si="2205"/>
        <v>43</v>
      </c>
      <c r="O7879" s="37">
        <v>0</v>
      </c>
      <c r="P7879" s="37">
        <v>0</v>
      </c>
      <c r="Q7879" s="21">
        <f t="shared" si="2206"/>
        <v>39.790999999999997</v>
      </c>
      <c r="R7879" s="21">
        <f t="shared" si="2215"/>
        <v>328.37500000000961</v>
      </c>
      <c r="S7879" s="21">
        <f t="shared" si="2216"/>
        <v>-20.954848775432399</v>
      </c>
      <c r="T7879" s="21">
        <f t="shared" si="2207"/>
        <v>86.147999999999996</v>
      </c>
      <c r="U7879" s="37">
        <f>VLOOKUP(Time_Zone, 'LSTM LookUp'!$B$5:$D$8, 3, FALSE)</f>
        <v>-75</v>
      </c>
      <c r="V7879" s="21">
        <f t="shared" si="2217"/>
        <v>12.43115747625542</v>
      </c>
      <c r="W7879" s="21">
        <f t="shared" si="2208"/>
        <v>134.25578936906388</v>
      </c>
      <c r="X7879" s="21">
        <f t="shared" si="2209"/>
        <v>-523.15378098868632</v>
      </c>
      <c r="Y7879" s="21">
        <f t="shared" si="2210"/>
        <v>-480.15378098868632</v>
      </c>
      <c r="Z7879" s="21">
        <f t="shared" si="2218"/>
        <v>-152.20036238697489</v>
      </c>
      <c r="AA7879" s="21">
        <f t="shared" si="2211"/>
        <v>-152.20036238697489</v>
      </c>
      <c r="AB7879" s="21">
        <f t="shared" si="2212"/>
        <v>0</v>
      </c>
      <c r="AC7879" s="21">
        <f t="shared" si="2213"/>
        <v>0</v>
      </c>
      <c r="AD7879" s="21">
        <f t="shared" si="2219"/>
        <v>0</v>
      </c>
      <c r="AE7879" s="21" t="str">
        <f t="shared" si="2214"/>
        <v>11/24/10:00</v>
      </c>
    </row>
    <row r="7880" spans="2:31">
      <c r="B7880" s="37">
        <v>11</v>
      </c>
      <c r="C7880" s="38">
        <v>24</v>
      </c>
      <c r="D7880" s="39">
        <v>11</v>
      </c>
      <c r="E7880" s="17">
        <v>1.1000000000000001</v>
      </c>
      <c r="F7880" s="17">
        <v>54</v>
      </c>
      <c r="G7880" s="17">
        <v>822</v>
      </c>
      <c r="H7880" s="37">
        <f t="shared" si="2202"/>
        <v>33.979999999999997</v>
      </c>
      <c r="I7880" s="37">
        <f>IF(H7880&lt;'Roof Calculator'!$G$8, 1, 0)</f>
        <v>1</v>
      </c>
      <c r="J7880" s="37">
        <f>IF(H7880&gt;='Roof Calculator'!$G$8, 1, 0)</f>
        <v>0</v>
      </c>
      <c r="K7880" s="37">
        <f t="shared" si="2203"/>
        <v>33.979999999999997</v>
      </c>
      <c r="L7880" s="37">
        <f t="shared" si="2204"/>
        <v>0</v>
      </c>
      <c r="M7880" s="37">
        <v>0</v>
      </c>
      <c r="N7880" s="37">
        <f t="shared" si="2205"/>
        <v>54</v>
      </c>
      <c r="O7880" s="37">
        <v>0</v>
      </c>
      <c r="P7880" s="37">
        <v>0</v>
      </c>
      <c r="Q7880" s="21">
        <f t="shared" si="2206"/>
        <v>39.790999999999997</v>
      </c>
      <c r="R7880" s="21">
        <f t="shared" si="2215"/>
        <v>328.41666666667629</v>
      </c>
      <c r="S7880" s="21">
        <f t="shared" si="2216"/>
        <v>-20.96252396454334</v>
      </c>
      <c r="T7880" s="21">
        <f t="shared" si="2207"/>
        <v>86.147999999999996</v>
      </c>
      <c r="U7880" s="37">
        <f>VLOOKUP(Time_Zone, 'LSTM LookUp'!$B$5:$D$8, 3, FALSE)</f>
        <v>-75</v>
      </c>
      <c r="V7880" s="21">
        <f t="shared" si="2217"/>
        <v>12.418054744508849</v>
      </c>
      <c r="W7880" s="21">
        <f t="shared" si="2208"/>
        <v>149.25251368612723</v>
      </c>
      <c r="X7880" s="21">
        <f t="shared" si="2209"/>
        <v>-695.10391130901314</v>
      </c>
      <c r="Y7880" s="21">
        <f t="shared" si="2210"/>
        <v>-641.10391130901314</v>
      </c>
      <c r="Z7880" s="21">
        <f t="shared" si="2218"/>
        <v>-203.21874260371172</v>
      </c>
      <c r="AA7880" s="21">
        <f t="shared" si="2211"/>
        <v>-203.21874260371172</v>
      </c>
      <c r="AB7880" s="21">
        <f t="shared" si="2212"/>
        <v>0</v>
      </c>
      <c r="AC7880" s="21">
        <f t="shared" si="2213"/>
        <v>0</v>
      </c>
      <c r="AD7880" s="21">
        <f t="shared" si="2219"/>
        <v>0</v>
      </c>
      <c r="AE7880" s="21" t="str">
        <f t="shared" si="2214"/>
        <v>11/24/11:00</v>
      </c>
    </row>
    <row r="7881" spans="2:31">
      <c r="B7881" s="37">
        <v>11</v>
      </c>
      <c r="C7881" s="38">
        <v>24</v>
      </c>
      <c r="D7881" s="39">
        <v>12</v>
      </c>
      <c r="E7881" s="17">
        <v>3.9</v>
      </c>
      <c r="F7881" s="17">
        <v>62</v>
      </c>
      <c r="G7881" s="17">
        <v>873</v>
      </c>
      <c r="H7881" s="37">
        <f t="shared" si="2202"/>
        <v>39.020000000000003</v>
      </c>
      <c r="I7881" s="37">
        <f>IF(H7881&lt;'Roof Calculator'!$G$8, 1, 0)</f>
        <v>1</v>
      </c>
      <c r="J7881" s="37">
        <f>IF(H7881&gt;='Roof Calculator'!$G$8, 1, 0)</f>
        <v>0</v>
      </c>
      <c r="K7881" s="37">
        <f t="shared" si="2203"/>
        <v>39.020000000000003</v>
      </c>
      <c r="L7881" s="37">
        <f t="shared" si="2204"/>
        <v>0</v>
      </c>
      <c r="M7881" s="37">
        <v>0</v>
      </c>
      <c r="N7881" s="37">
        <f t="shared" si="2205"/>
        <v>62</v>
      </c>
      <c r="O7881" s="37">
        <v>0</v>
      </c>
      <c r="P7881" s="37">
        <v>0</v>
      </c>
      <c r="Q7881" s="21">
        <f t="shared" si="2206"/>
        <v>39.790999999999997</v>
      </c>
      <c r="R7881" s="21">
        <f t="shared" si="2215"/>
        <v>328.45833333334298</v>
      </c>
      <c r="S7881" s="21">
        <f t="shared" si="2216"/>
        <v>-20.97018825418612</v>
      </c>
      <c r="T7881" s="21">
        <f t="shared" si="2207"/>
        <v>86.147999999999996</v>
      </c>
      <c r="U7881" s="37">
        <f>VLOOKUP(Time_Zone, 'LSTM LookUp'!$B$5:$D$8, 3, FALSE)</f>
        <v>-75</v>
      </c>
      <c r="V7881" s="21">
        <f t="shared" si="2217"/>
        <v>12.404933629256622</v>
      </c>
      <c r="W7881" s="21">
        <f t="shared" si="2208"/>
        <v>164.24923340731419</v>
      </c>
      <c r="X7881" s="21">
        <f t="shared" si="2209"/>
        <v>-802.80336682387986</v>
      </c>
      <c r="Y7881" s="21">
        <f t="shared" si="2210"/>
        <v>-740.80336682387986</v>
      </c>
      <c r="Z7881" s="21">
        <f t="shared" si="2218"/>
        <v>-234.82172868850597</v>
      </c>
      <c r="AA7881" s="21">
        <f t="shared" si="2211"/>
        <v>-234.82172868850597</v>
      </c>
      <c r="AB7881" s="21">
        <f t="shared" si="2212"/>
        <v>0</v>
      </c>
      <c r="AC7881" s="21">
        <f t="shared" si="2213"/>
        <v>0</v>
      </c>
      <c r="AD7881" s="21">
        <f t="shared" si="2219"/>
        <v>0</v>
      </c>
      <c r="AE7881" s="21" t="str">
        <f t="shared" si="2214"/>
        <v>11/24/12:00</v>
      </c>
    </row>
    <row r="7882" spans="2:31">
      <c r="B7882" s="37">
        <v>11</v>
      </c>
      <c r="C7882" s="38">
        <v>24</v>
      </c>
      <c r="D7882" s="39">
        <v>13</v>
      </c>
      <c r="E7882" s="17">
        <v>5</v>
      </c>
      <c r="F7882" s="17">
        <v>64</v>
      </c>
      <c r="G7882" s="17">
        <v>892</v>
      </c>
      <c r="H7882" s="37">
        <f t="shared" si="2202"/>
        <v>41</v>
      </c>
      <c r="I7882" s="37">
        <f>IF(H7882&lt;'Roof Calculator'!$G$8, 1, 0)</f>
        <v>1</v>
      </c>
      <c r="J7882" s="37">
        <f>IF(H7882&gt;='Roof Calculator'!$G$8, 1, 0)</f>
        <v>0</v>
      </c>
      <c r="K7882" s="37">
        <f t="shared" si="2203"/>
        <v>41</v>
      </c>
      <c r="L7882" s="37">
        <f t="shared" si="2204"/>
        <v>0</v>
      </c>
      <c r="M7882" s="37">
        <v>0</v>
      </c>
      <c r="N7882" s="37">
        <f t="shared" si="2205"/>
        <v>64</v>
      </c>
      <c r="O7882" s="37">
        <v>0</v>
      </c>
      <c r="P7882" s="37">
        <v>0</v>
      </c>
      <c r="Q7882" s="21">
        <f t="shared" si="2206"/>
        <v>39.790999999999997</v>
      </c>
      <c r="R7882" s="21">
        <f t="shared" si="2215"/>
        <v>328.50000000000966</v>
      </c>
      <c r="S7882" s="21">
        <f t="shared" si="2216"/>
        <v>-20.977841638878427</v>
      </c>
      <c r="T7882" s="21">
        <f t="shared" si="2207"/>
        <v>86.147999999999996</v>
      </c>
      <c r="U7882" s="37">
        <f>VLOOKUP(Time_Zone, 'LSTM LookUp'!$B$5:$D$8, 3, FALSE)</f>
        <v>-75</v>
      </c>
      <c r="V7882" s="21">
        <f t="shared" si="2217"/>
        <v>12.391794150731398</v>
      </c>
      <c r="W7882" s="21">
        <f t="shared" si="2208"/>
        <v>179.24594853768284</v>
      </c>
      <c r="X7882" s="21">
        <f t="shared" si="2209"/>
        <v>-844.28967870661961</v>
      </c>
      <c r="Y7882" s="21">
        <f t="shared" si="2210"/>
        <v>-780.28967870661961</v>
      </c>
      <c r="Z7882" s="21">
        <f t="shared" si="2218"/>
        <v>-247.33819990217265</v>
      </c>
      <c r="AA7882" s="21">
        <f t="shared" si="2211"/>
        <v>-247.33819990217265</v>
      </c>
      <c r="AB7882" s="21">
        <f t="shared" si="2212"/>
        <v>0</v>
      </c>
      <c r="AC7882" s="21">
        <f t="shared" si="2213"/>
        <v>0</v>
      </c>
      <c r="AD7882" s="21">
        <f t="shared" si="2219"/>
        <v>0</v>
      </c>
      <c r="AE7882" s="21" t="str">
        <f t="shared" si="2214"/>
        <v>11/24/13:00</v>
      </c>
    </row>
    <row r="7883" spans="2:31">
      <c r="B7883" s="37">
        <v>11</v>
      </c>
      <c r="C7883" s="38">
        <v>24</v>
      </c>
      <c r="D7883" s="39">
        <v>14</v>
      </c>
      <c r="E7883" s="17">
        <v>6.1</v>
      </c>
      <c r="F7883" s="17">
        <v>62</v>
      </c>
      <c r="G7883" s="17">
        <v>877</v>
      </c>
      <c r="H7883" s="37">
        <f t="shared" si="2202"/>
        <v>42.980000000000004</v>
      </c>
      <c r="I7883" s="37">
        <f>IF(H7883&lt;'Roof Calculator'!$G$8, 1, 0)</f>
        <v>1</v>
      </c>
      <c r="J7883" s="37">
        <f>IF(H7883&gt;='Roof Calculator'!$G$8, 1, 0)</f>
        <v>0</v>
      </c>
      <c r="K7883" s="37">
        <f t="shared" si="2203"/>
        <v>42.980000000000004</v>
      </c>
      <c r="L7883" s="37">
        <f t="shared" si="2204"/>
        <v>0</v>
      </c>
      <c r="M7883" s="37">
        <v>0</v>
      </c>
      <c r="N7883" s="37">
        <f t="shared" si="2205"/>
        <v>62</v>
      </c>
      <c r="O7883" s="37">
        <v>0</v>
      </c>
      <c r="P7883" s="37">
        <v>0</v>
      </c>
      <c r="Q7883" s="21">
        <f t="shared" si="2206"/>
        <v>39.790999999999997</v>
      </c>
      <c r="R7883" s="21">
        <f t="shared" si="2215"/>
        <v>328.54166666667635</v>
      </c>
      <c r="S7883" s="21">
        <f t="shared" si="2216"/>
        <v>-20.985484113143855</v>
      </c>
      <c r="T7883" s="21">
        <f t="shared" si="2207"/>
        <v>86.147999999999996</v>
      </c>
      <c r="U7883" s="37">
        <f>VLOOKUP(Time_Zone, 'LSTM LookUp'!$B$5:$D$8, 3, FALSE)</f>
        <v>-75</v>
      </c>
      <c r="V7883" s="21">
        <f t="shared" si="2217"/>
        <v>12.378636329199917</v>
      </c>
      <c r="W7883" s="21">
        <f t="shared" si="2208"/>
        <v>194.24265908229998</v>
      </c>
      <c r="X7883" s="21">
        <f t="shared" si="2209"/>
        <v>-810.84486449778547</v>
      </c>
      <c r="Y7883" s="21">
        <f t="shared" si="2210"/>
        <v>-748.84486449778547</v>
      </c>
      <c r="Z7883" s="21">
        <f t="shared" si="2218"/>
        <v>-237.37074300134188</v>
      </c>
      <c r="AA7883" s="21">
        <f t="shared" si="2211"/>
        <v>-237.37074300134188</v>
      </c>
      <c r="AB7883" s="21">
        <f t="shared" si="2212"/>
        <v>0</v>
      </c>
      <c r="AC7883" s="21">
        <f t="shared" si="2213"/>
        <v>0</v>
      </c>
      <c r="AD7883" s="21">
        <f t="shared" si="2219"/>
        <v>0</v>
      </c>
      <c r="AE7883" s="21" t="str">
        <f t="shared" si="2214"/>
        <v>11/24/14:00</v>
      </c>
    </row>
    <row r="7884" spans="2:31">
      <c r="B7884" s="37">
        <v>11</v>
      </c>
      <c r="C7884" s="38">
        <v>24</v>
      </c>
      <c r="D7884" s="39">
        <v>15</v>
      </c>
      <c r="E7884" s="17">
        <v>6.7</v>
      </c>
      <c r="F7884" s="17">
        <v>55</v>
      </c>
      <c r="G7884" s="17">
        <v>834</v>
      </c>
      <c r="H7884" s="37">
        <f t="shared" si="2202"/>
        <v>44.06</v>
      </c>
      <c r="I7884" s="37">
        <f>IF(H7884&lt;'Roof Calculator'!$G$8, 1, 0)</f>
        <v>1</v>
      </c>
      <c r="J7884" s="37">
        <f>IF(H7884&gt;='Roof Calculator'!$G$8, 1, 0)</f>
        <v>0</v>
      </c>
      <c r="K7884" s="37">
        <f t="shared" si="2203"/>
        <v>44.06</v>
      </c>
      <c r="L7884" s="37">
        <f t="shared" si="2204"/>
        <v>0</v>
      </c>
      <c r="M7884" s="37">
        <v>0</v>
      </c>
      <c r="N7884" s="37">
        <f t="shared" si="2205"/>
        <v>55</v>
      </c>
      <c r="O7884" s="37">
        <v>0</v>
      </c>
      <c r="P7884" s="37">
        <v>0</v>
      </c>
      <c r="Q7884" s="21">
        <f t="shared" si="2206"/>
        <v>39.790999999999997</v>
      </c>
      <c r="R7884" s="21">
        <f t="shared" si="2215"/>
        <v>328.58333333334303</v>
      </c>
      <c r="S7884" s="21">
        <f t="shared" si="2216"/>
        <v>-20.993115671511887</v>
      </c>
      <c r="T7884" s="21">
        <f t="shared" si="2207"/>
        <v>86.147999999999996</v>
      </c>
      <c r="U7884" s="37">
        <f>VLOOKUP(Time_Zone, 'LSTM LookUp'!$B$5:$D$8, 3, FALSE)</f>
        <v>-75</v>
      </c>
      <c r="V7884" s="21">
        <f t="shared" si="2217"/>
        <v>12.365460184963041</v>
      </c>
      <c r="W7884" s="21">
        <f t="shared" si="2208"/>
        <v>209.23936504624075</v>
      </c>
      <c r="X7884" s="21">
        <f t="shared" si="2209"/>
        <v>-713.28452025794013</v>
      </c>
      <c r="Y7884" s="21">
        <f t="shared" si="2210"/>
        <v>-658.28452025794013</v>
      </c>
      <c r="Z7884" s="21">
        <f t="shared" si="2218"/>
        <v>-208.66469557042845</v>
      </c>
      <c r="AA7884" s="21">
        <f t="shared" si="2211"/>
        <v>-208.66469557042845</v>
      </c>
      <c r="AB7884" s="21">
        <f t="shared" si="2212"/>
        <v>0</v>
      </c>
      <c r="AC7884" s="21">
        <f t="shared" si="2213"/>
        <v>0</v>
      </c>
      <c r="AD7884" s="21">
        <f t="shared" si="2219"/>
        <v>0</v>
      </c>
      <c r="AE7884" s="21" t="str">
        <f t="shared" si="2214"/>
        <v>11/24/15:00</v>
      </c>
    </row>
    <row r="7885" spans="2:31">
      <c r="B7885" s="37">
        <v>11</v>
      </c>
      <c r="C7885" s="38">
        <v>24</v>
      </c>
      <c r="D7885" s="39">
        <v>16</v>
      </c>
      <c r="E7885" s="17">
        <v>6.7</v>
      </c>
      <c r="F7885" s="17">
        <v>44</v>
      </c>
      <c r="G7885" s="17">
        <v>736</v>
      </c>
      <c r="H7885" s="37">
        <f t="shared" si="2202"/>
        <v>44.06</v>
      </c>
      <c r="I7885" s="37">
        <f>IF(H7885&lt;'Roof Calculator'!$G$8, 1, 0)</f>
        <v>1</v>
      </c>
      <c r="J7885" s="37">
        <f>IF(H7885&gt;='Roof Calculator'!$G$8, 1, 0)</f>
        <v>0</v>
      </c>
      <c r="K7885" s="37">
        <f t="shared" si="2203"/>
        <v>44.06</v>
      </c>
      <c r="L7885" s="37">
        <f t="shared" si="2204"/>
        <v>0</v>
      </c>
      <c r="M7885" s="37">
        <v>0</v>
      </c>
      <c r="N7885" s="37">
        <f t="shared" si="2205"/>
        <v>44</v>
      </c>
      <c r="O7885" s="37">
        <v>0</v>
      </c>
      <c r="P7885" s="37">
        <v>0</v>
      </c>
      <c r="Q7885" s="21">
        <f t="shared" si="2206"/>
        <v>39.790999999999997</v>
      </c>
      <c r="R7885" s="21">
        <f t="shared" si="2215"/>
        <v>328.62500000000972</v>
      </c>
      <c r="S7885" s="21">
        <f t="shared" si="2216"/>
        <v>-21.000736308517951</v>
      </c>
      <c r="T7885" s="21">
        <f t="shared" si="2207"/>
        <v>86.147999999999996</v>
      </c>
      <c r="U7885" s="37">
        <f>VLOOKUP(Time_Zone, 'LSTM LookUp'!$B$5:$D$8, 3, FALSE)</f>
        <v>-75</v>
      </c>
      <c r="V7885" s="21">
        <f t="shared" si="2217"/>
        <v>12.352265738355603</v>
      </c>
      <c r="W7885" s="21">
        <f t="shared" si="2208"/>
        <v>224.23606643458893</v>
      </c>
      <c r="X7885" s="21">
        <f t="shared" si="2209"/>
        <v>-547.08087198846829</v>
      </c>
      <c r="Y7885" s="21">
        <f t="shared" si="2210"/>
        <v>-503.08087198846829</v>
      </c>
      <c r="Z7885" s="21">
        <f t="shared" si="2218"/>
        <v>-159.46784979790542</v>
      </c>
      <c r="AA7885" s="21">
        <f t="shared" si="2211"/>
        <v>-159.46784979790542</v>
      </c>
      <c r="AB7885" s="21">
        <f t="shared" si="2212"/>
        <v>0</v>
      </c>
      <c r="AC7885" s="21">
        <f t="shared" si="2213"/>
        <v>0</v>
      </c>
      <c r="AD7885" s="21">
        <f t="shared" si="2219"/>
        <v>0</v>
      </c>
      <c r="AE7885" s="21" t="str">
        <f t="shared" si="2214"/>
        <v>11/24/16:00</v>
      </c>
    </row>
    <row r="7886" spans="2:31">
      <c r="B7886" s="37">
        <v>11</v>
      </c>
      <c r="C7886" s="38">
        <v>24</v>
      </c>
      <c r="D7886" s="39">
        <v>17</v>
      </c>
      <c r="E7886" s="17">
        <v>5.6</v>
      </c>
      <c r="F7886" s="17">
        <v>33</v>
      </c>
      <c r="G7886" s="17">
        <v>478</v>
      </c>
      <c r="H7886" s="37">
        <f t="shared" si="2202"/>
        <v>42.08</v>
      </c>
      <c r="I7886" s="37">
        <f>IF(H7886&lt;'Roof Calculator'!$G$8, 1, 0)</f>
        <v>1</v>
      </c>
      <c r="J7886" s="37">
        <f>IF(H7886&gt;='Roof Calculator'!$G$8, 1, 0)</f>
        <v>0</v>
      </c>
      <c r="K7886" s="37">
        <f t="shared" si="2203"/>
        <v>42.08</v>
      </c>
      <c r="L7886" s="37">
        <f t="shared" si="2204"/>
        <v>0</v>
      </c>
      <c r="M7886" s="37">
        <v>0</v>
      </c>
      <c r="N7886" s="37">
        <f t="shared" si="2205"/>
        <v>33</v>
      </c>
      <c r="O7886" s="37">
        <v>0</v>
      </c>
      <c r="P7886" s="37">
        <v>0</v>
      </c>
      <c r="Q7886" s="21">
        <f t="shared" si="2206"/>
        <v>39.790999999999997</v>
      </c>
      <c r="R7886" s="21">
        <f t="shared" si="2215"/>
        <v>328.66666666667641</v>
      </c>
      <c r="S7886" s="21">
        <f t="shared" si="2216"/>
        <v>-21.00834601870341</v>
      </c>
      <c r="T7886" s="21">
        <f t="shared" si="2207"/>
        <v>86.147999999999996</v>
      </c>
      <c r="U7886" s="37">
        <f>VLOOKUP(Time_Zone, 'LSTM LookUp'!$B$5:$D$8, 3, FALSE)</f>
        <v>-75</v>
      </c>
      <c r="V7886" s="21">
        <f t="shared" si="2217"/>
        <v>12.339053009746429</v>
      </c>
      <c r="W7886" s="21">
        <f t="shared" si="2208"/>
        <v>239.2327632524366</v>
      </c>
      <c r="X7886" s="21">
        <f t="shared" si="2209"/>
        <v>-285.06903828465164</v>
      </c>
      <c r="Y7886" s="21">
        <f t="shared" si="2210"/>
        <v>-252.06903828465164</v>
      </c>
      <c r="Z7886" s="21">
        <f t="shared" si="2218"/>
        <v>-79.901482592645067</v>
      </c>
      <c r="AA7886" s="21">
        <f t="shared" si="2211"/>
        <v>-79.901482592645067</v>
      </c>
      <c r="AB7886" s="21">
        <f t="shared" si="2212"/>
        <v>0</v>
      </c>
      <c r="AC7886" s="21">
        <f t="shared" si="2213"/>
        <v>0</v>
      </c>
      <c r="AD7886" s="21">
        <f t="shared" si="2219"/>
        <v>0</v>
      </c>
      <c r="AE7886" s="21" t="str">
        <f t="shared" si="2214"/>
        <v>11/24/17:00</v>
      </c>
    </row>
    <row r="7887" spans="2:31">
      <c r="B7887" s="37">
        <v>11</v>
      </c>
      <c r="C7887" s="38">
        <v>24</v>
      </c>
      <c r="D7887" s="39">
        <v>18</v>
      </c>
      <c r="E7887" s="17">
        <v>3.3</v>
      </c>
      <c r="F7887" s="17">
        <v>9</v>
      </c>
      <c r="G7887" s="17">
        <v>57</v>
      </c>
      <c r="H7887" s="37">
        <f t="shared" si="2202"/>
        <v>37.94</v>
      </c>
      <c r="I7887" s="37">
        <f>IF(H7887&lt;'Roof Calculator'!$G$8, 1, 0)</f>
        <v>1</v>
      </c>
      <c r="J7887" s="37">
        <f>IF(H7887&gt;='Roof Calculator'!$G$8, 1, 0)</f>
        <v>0</v>
      </c>
      <c r="K7887" s="37">
        <f t="shared" si="2203"/>
        <v>37.94</v>
      </c>
      <c r="L7887" s="37">
        <f t="shared" si="2204"/>
        <v>0</v>
      </c>
      <c r="M7887" s="37">
        <v>0</v>
      </c>
      <c r="N7887" s="37">
        <f t="shared" si="2205"/>
        <v>9</v>
      </c>
      <c r="O7887" s="37">
        <v>0</v>
      </c>
      <c r="P7887" s="37">
        <v>0</v>
      </c>
      <c r="Q7887" s="21">
        <f t="shared" si="2206"/>
        <v>39.790999999999997</v>
      </c>
      <c r="R7887" s="21">
        <f t="shared" si="2215"/>
        <v>328.70833333334309</v>
      </c>
      <c r="S7887" s="21">
        <f t="shared" si="2216"/>
        <v>-21.015944796615521</v>
      </c>
      <c r="T7887" s="21">
        <f t="shared" si="2207"/>
        <v>86.147999999999996</v>
      </c>
      <c r="U7887" s="37">
        <f>VLOOKUP(Time_Zone, 'LSTM LookUp'!$B$5:$D$8, 3, FALSE)</f>
        <v>-75</v>
      </c>
      <c r="V7887" s="21">
        <f t="shared" si="2217"/>
        <v>12.325822019538355</v>
      </c>
      <c r="W7887" s="21">
        <f t="shared" si="2208"/>
        <v>254.22945550488458</v>
      </c>
      <c r="X7887" s="21">
        <f t="shared" si="2209"/>
        <v>-24.194327058204191</v>
      </c>
      <c r="Y7887" s="21">
        <f t="shared" si="2210"/>
        <v>-15.194327058204191</v>
      </c>
      <c r="Z7887" s="21">
        <f t="shared" si="2218"/>
        <v>-4.8163362990145577</v>
      </c>
      <c r="AA7887" s="21">
        <f t="shared" si="2211"/>
        <v>-4.8163362990145577</v>
      </c>
      <c r="AB7887" s="21">
        <f t="shared" si="2212"/>
        <v>0</v>
      </c>
      <c r="AC7887" s="21">
        <f t="shared" si="2213"/>
        <v>0</v>
      </c>
      <c r="AD7887" s="21">
        <f t="shared" si="2219"/>
        <v>0</v>
      </c>
      <c r="AE7887" s="21" t="str">
        <f t="shared" si="2214"/>
        <v>11/24/18:00</v>
      </c>
    </row>
    <row r="7888" spans="2:31">
      <c r="B7888" s="37">
        <v>11</v>
      </c>
      <c r="C7888" s="38">
        <v>24</v>
      </c>
      <c r="D7888" s="39">
        <v>19</v>
      </c>
      <c r="E7888" s="17">
        <v>2.8</v>
      </c>
      <c r="F7888" s="17">
        <v>0</v>
      </c>
      <c r="G7888" s="17">
        <v>0</v>
      </c>
      <c r="H7888" s="37">
        <f t="shared" si="2202"/>
        <v>37.04</v>
      </c>
      <c r="I7888" s="37">
        <f>IF(H7888&lt;'Roof Calculator'!$G$8, 1, 0)</f>
        <v>1</v>
      </c>
      <c r="J7888" s="37">
        <f>IF(H7888&gt;='Roof Calculator'!$G$8, 1, 0)</f>
        <v>0</v>
      </c>
      <c r="K7888" s="37">
        <f t="shared" si="2203"/>
        <v>37.04</v>
      </c>
      <c r="L7888" s="37">
        <f t="shared" si="2204"/>
        <v>0</v>
      </c>
      <c r="M7888" s="37">
        <v>0</v>
      </c>
      <c r="N7888" s="37">
        <f t="shared" si="2205"/>
        <v>0</v>
      </c>
      <c r="O7888" s="37">
        <v>0</v>
      </c>
      <c r="P7888" s="37">
        <v>0</v>
      </c>
      <c r="Q7888" s="21">
        <f t="shared" si="2206"/>
        <v>39.790999999999997</v>
      </c>
      <c r="R7888" s="21">
        <f t="shared" si="2215"/>
        <v>328.75000000000978</v>
      </c>
      <c r="S7888" s="21">
        <f t="shared" si="2216"/>
        <v>-21.02353263680757</v>
      </c>
      <c r="T7888" s="21">
        <f t="shared" si="2207"/>
        <v>86.147999999999996</v>
      </c>
      <c r="U7888" s="37">
        <f>VLOOKUP(Time_Zone, 'LSTM LookUp'!$B$5:$D$8, 3, FALSE)</f>
        <v>-75</v>
      </c>
      <c r="V7888" s="21">
        <f t="shared" si="2217"/>
        <v>12.312572788168032</v>
      </c>
      <c r="W7888" s="21">
        <f t="shared" si="2208"/>
        <v>269.22614319704201</v>
      </c>
      <c r="X7888" s="21">
        <f t="shared" si="2209"/>
        <v>0</v>
      </c>
      <c r="Y7888" s="21">
        <f t="shared" si="2210"/>
        <v>0</v>
      </c>
      <c r="Z7888" s="21">
        <f t="shared" si="2218"/>
        <v>0</v>
      </c>
      <c r="AA7888" s="21">
        <f t="shared" si="2211"/>
        <v>0</v>
      </c>
      <c r="AB7888" s="21">
        <f t="shared" si="2212"/>
        <v>0</v>
      </c>
      <c r="AC7888" s="21">
        <f t="shared" si="2213"/>
        <v>0</v>
      </c>
      <c r="AD7888" s="21">
        <f t="shared" si="2219"/>
        <v>0</v>
      </c>
      <c r="AE7888" s="21" t="str">
        <f t="shared" si="2214"/>
        <v>11/24/19:00</v>
      </c>
    </row>
    <row r="7889" spans="2:31">
      <c r="B7889" s="37">
        <v>11</v>
      </c>
      <c r="C7889" s="38">
        <v>24</v>
      </c>
      <c r="D7889" s="39">
        <v>20</v>
      </c>
      <c r="E7889" s="17">
        <v>2.8</v>
      </c>
      <c r="F7889" s="17">
        <v>0</v>
      </c>
      <c r="G7889" s="17">
        <v>0</v>
      </c>
      <c r="H7889" s="37">
        <f t="shared" si="2202"/>
        <v>37.04</v>
      </c>
      <c r="I7889" s="37">
        <f>IF(H7889&lt;'Roof Calculator'!$G$8, 1, 0)</f>
        <v>1</v>
      </c>
      <c r="J7889" s="37">
        <f>IF(H7889&gt;='Roof Calculator'!$G$8, 1, 0)</f>
        <v>0</v>
      </c>
      <c r="K7889" s="37">
        <f t="shared" si="2203"/>
        <v>37.04</v>
      </c>
      <c r="L7889" s="37">
        <f t="shared" si="2204"/>
        <v>0</v>
      </c>
      <c r="M7889" s="37">
        <v>0</v>
      </c>
      <c r="N7889" s="37">
        <f t="shared" si="2205"/>
        <v>0</v>
      </c>
      <c r="O7889" s="37">
        <v>0</v>
      </c>
      <c r="P7889" s="37">
        <v>0</v>
      </c>
      <c r="Q7889" s="21">
        <f t="shared" si="2206"/>
        <v>39.790999999999997</v>
      </c>
      <c r="R7889" s="21">
        <f t="shared" si="2215"/>
        <v>328.79166666667646</v>
      </c>
      <c r="S7889" s="21">
        <f t="shared" si="2216"/>
        <v>-21.031109533838748</v>
      </c>
      <c r="T7889" s="21">
        <f t="shared" si="2207"/>
        <v>86.147999999999996</v>
      </c>
      <c r="U7889" s="37">
        <f>VLOOKUP(Time_Zone, 'LSTM LookUp'!$B$5:$D$8, 3, FALSE)</f>
        <v>-75</v>
      </c>
      <c r="V7889" s="21">
        <f t="shared" si="2217"/>
        <v>12.299305336106038</v>
      </c>
      <c r="W7889" s="21">
        <f t="shared" si="2208"/>
        <v>284.22282633402648</v>
      </c>
      <c r="X7889" s="21">
        <f t="shared" si="2209"/>
        <v>0</v>
      </c>
      <c r="Y7889" s="21">
        <f t="shared" si="2210"/>
        <v>0</v>
      </c>
      <c r="Z7889" s="21">
        <f t="shared" si="2218"/>
        <v>0</v>
      </c>
      <c r="AA7889" s="21">
        <f t="shared" si="2211"/>
        <v>0</v>
      </c>
      <c r="AB7889" s="21">
        <f t="shared" si="2212"/>
        <v>0</v>
      </c>
      <c r="AC7889" s="21">
        <f t="shared" si="2213"/>
        <v>0</v>
      </c>
      <c r="AD7889" s="21">
        <f t="shared" si="2219"/>
        <v>0</v>
      </c>
      <c r="AE7889" s="21" t="str">
        <f t="shared" si="2214"/>
        <v>11/24/20:00</v>
      </c>
    </row>
    <row r="7890" spans="2:31">
      <c r="B7890" s="37">
        <v>11</v>
      </c>
      <c r="C7890" s="38">
        <v>24</v>
      </c>
      <c r="D7890" s="39">
        <v>21</v>
      </c>
      <c r="E7890" s="17">
        <v>2.8</v>
      </c>
      <c r="F7890" s="17">
        <v>0</v>
      </c>
      <c r="G7890" s="17">
        <v>0</v>
      </c>
      <c r="H7890" s="37">
        <f t="shared" si="2202"/>
        <v>37.04</v>
      </c>
      <c r="I7890" s="37">
        <f>IF(H7890&lt;'Roof Calculator'!$G$8, 1, 0)</f>
        <v>1</v>
      </c>
      <c r="J7890" s="37">
        <f>IF(H7890&gt;='Roof Calculator'!$G$8, 1, 0)</f>
        <v>0</v>
      </c>
      <c r="K7890" s="37">
        <f t="shared" si="2203"/>
        <v>37.04</v>
      </c>
      <c r="L7890" s="37">
        <f t="shared" si="2204"/>
        <v>0</v>
      </c>
      <c r="M7890" s="37">
        <v>0</v>
      </c>
      <c r="N7890" s="37">
        <f t="shared" si="2205"/>
        <v>0</v>
      </c>
      <c r="O7890" s="37">
        <v>0</v>
      </c>
      <c r="P7890" s="37">
        <v>0</v>
      </c>
      <c r="Q7890" s="21">
        <f t="shared" si="2206"/>
        <v>39.790999999999997</v>
      </c>
      <c r="R7890" s="21">
        <f t="shared" si="2215"/>
        <v>328.83333333334315</v>
      </c>
      <c r="S7890" s="21">
        <f t="shared" si="2216"/>
        <v>-21.038675482274247</v>
      </c>
      <c r="T7890" s="21">
        <f t="shared" si="2207"/>
        <v>86.147999999999996</v>
      </c>
      <c r="U7890" s="37">
        <f>VLOOKUP(Time_Zone, 'LSTM LookUp'!$B$5:$D$8, 3, FALSE)</f>
        <v>-75</v>
      </c>
      <c r="V7890" s="21">
        <f t="shared" si="2217"/>
        <v>12.286019683856807</v>
      </c>
      <c r="W7890" s="21">
        <f t="shared" si="2208"/>
        <v>299.2195049209642</v>
      </c>
      <c r="X7890" s="21">
        <f t="shared" si="2209"/>
        <v>0</v>
      </c>
      <c r="Y7890" s="21">
        <f t="shared" si="2210"/>
        <v>0</v>
      </c>
      <c r="Z7890" s="21">
        <f t="shared" si="2218"/>
        <v>0</v>
      </c>
      <c r="AA7890" s="21">
        <f t="shared" si="2211"/>
        <v>0</v>
      </c>
      <c r="AB7890" s="21">
        <f t="shared" si="2212"/>
        <v>0</v>
      </c>
      <c r="AC7890" s="21">
        <f t="shared" si="2213"/>
        <v>0</v>
      </c>
      <c r="AD7890" s="21">
        <f t="shared" si="2219"/>
        <v>0</v>
      </c>
      <c r="AE7890" s="21" t="str">
        <f t="shared" si="2214"/>
        <v>11/24/21:00</v>
      </c>
    </row>
    <row r="7891" spans="2:31">
      <c r="B7891" s="37">
        <v>11</v>
      </c>
      <c r="C7891" s="38">
        <v>24</v>
      </c>
      <c r="D7891" s="39">
        <v>22</v>
      </c>
      <c r="E7891" s="17">
        <v>3.3</v>
      </c>
      <c r="F7891" s="17">
        <v>0</v>
      </c>
      <c r="G7891" s="17">
        <v>0</v>
      </c>
      <c r="H7891" s="37">
        <f t="shared" si="2202"/>
        <v>37.94</v>
      </c>
      <c r="I7891" s="37">
        <f>IF(H7891&lt;'Roof Calculator'!$G$8, 1, 0)</f>
        <v>1</v>
      </c>
      <c r="J7891" s="37">
        <f>IF(H7891&gt;='Roof Calculator'!$G$8, 1, 0)</f>
        <v>0</v>
      </c>
      <c r="K7891" s="37">
        <f t="shared" si="2203"/>
        <v>37.94</v>
      </c>
      <c r="L7891" s="37">
        <f t="shared" si="2204"/>
        <v>0</v>
      </c>
      <c r="M7891" s="37">
        <v>0</v>
      </c>
      <c r="N7891" s="37">
        <f t="shared" si="2205"/>
        <v>0</v>
      </c>
      <c r="O7891" s="37">
        <v>0</v>
      </c>
      <c r="P7891" s="37">
        <v>0</v>
      </c>
      <c r="Q7891" s="21">
        <f t="shared" si="2206"/>
        <v>39.790999999999997</v>
      </c>
      <c r="R7891" s="21">
        <f t="shared" si="2215"/>
        <v>328.87500000000983</v>
      </c>
      <c r="S7891" s="21">
        <f t="shared" si="2216"/>
        <v>-21.046230476685235</v>
      </c>
      <c r="T7891" s="21">
        <f t="shared" si="2207"/>
        <v>86.147999999999996</v>
      </c>
      <c r="U7891" s="37">
        <f>VLOOKUP(Time_Zone, 'LSTM LookUp'!$B$5:$D$8, 3, FALSE)</f>
        <v>-75</v>
      </c>
      <c r="V7891" s="21">
        <f t="shared" si="2217"/>
        <v>12.272715851958534</v>
      </c>
      <c r="W7891" s="21">
        <f t="shared" si="2208"/>
        <v>314.21617896298972</v>
      </c>
      <c r="X7891" s="21">
        <f t="shared" si="2209"/>
        <v>0</v>
      </c>
      <c r="Y7891" s="21">
        <f t="shared" si="2210"/>
        <v>0</v>
      </c>
      <c r="Z7891" s="21">
        <f t="shared" si="2218"/>
        <v>0</v>
      </c>
      <c r="AA7891" s="21">
        <f t="shared" si="2211"/>
        <v>0</v>
      </c>
      <c r="AB7891" s="21">
        <f t="shared" si="2212"/>
        <v>0</v>
      </c>
      <c r="AC7891" s="21">
        <f t="shared" si="2213"/>
        <v>0</v>
      </c>
      <c r="AD7891" s="21">
        <f t="shared" si="2219"/>
        <v>0</v>
      </c>
      <c r="AE7891" s="21" t="str">
        <f t="shared" si="2214"/>
        <v>11/24/22:00</v>
      </c>
    </row>
    <row r="7892" spans="2:31">
      <c r="B7892" s="37">
        <v>11</v>
      </c>
      <c r="C7892" s="38">
        <v>24</v>
      </c>
      <c r="D7892" s="39">
        <v>23</v>
      </c>
      <c r="E7892" s="17">
        <v>2.8</v>
      </c>
      <c r="F7892" s="17">
        <v>0</v>
      </c>
      <c r="G7892" s="17">
        <v>0</v>
      </c>
      <c r="H7892" s="37">
        <f t="shared" si="2202"/>
        <v>37.04</v>
      </c>
      <c r="I7892" s="37">
        <f>IF(H7892&lt;'Roof Calculator'!$G$8, 1, 0)</f>
        <v>1</v>
      </c>
      <c r="J7892" s="37">
        <f>IF(H7892&gt;='Roof Calculator'!$G$8, 1, 0)</f>
        <v>0</v>
      </c>
      <c r="K7892" s="37">
        <f t="shared" si="2203"/>
        <v>37.04</v>
      </c>
      <c r="L7892" s="37">
        <f t="shared" si="2204"/>
        <v>0</v>
      </c>
      <c r="M7892" s="37">
        <v>0</v>
      </c>
      <c r="N7892" s="37">
        <f t="shared" si="2205"/>
        <v>0</v>
      </c>
      <c r="O7892" s="37">
        <v>0</v>
      </c>
      <c r="P7892" s="37">
        <v>0</v>
      </c>
      <c r="Q7892" s="21">
        <f t="shared" si="2206"/>
        <v>39.790999999999997</v>
      </c>
      <c r="R7892" s="21">
        <f t="shared" si="2215"/>
        <v>328.91666666667652</v>
      </c>
      <c r="S7892" s="21">
        <f t="shared" si="2216"/>
        <v>-21.053774511648889</v>
      </c>
      <c r="T7892" s="21">
        <f t="shared" si="2207"/>
        <v>86.147999999999996</v>
      </c>
      <c r="U7892" s="37">
        <f>VLOOKUP(Time_Zone, 'LSTM LookUp'!$B$5:$D$8, 3, FALSE)</f>
        <v>-75</v>
      </c>
      <c r="V7892" s="21">
        <f t="shared" si="2217"/>
        <v>12.25939386098317</v>
      </c>
      <c r="W7892" s="21">
        <f t="shared" si="2208"/>
        <v>329.21284846524588</v>
      </c>
      <c r="X7892" s="21">
        <f t="shared" si="2209"/>
        <v>0</v>
      </c>
      <c r="Y7892" s="21">
        <f t="shared" si="2210"/>
        <v>0</v>
      </c>
      <c r="Z7892" s="21">
        <f t="shared" si="2218"/>
        <v>0</v>
      </c>
      <c r="AA7892" s="21">
        <f t="shared" si="2211"/>
        <v>0</v>
      </c>
      <c r="AB7892" s="21">
        <f t="shared" si="2212"/>
        <v>0</v>
      </c>
      <c r="AC7892" s="21">
        <f t="shared" si="2213"/>
        <v>0</v>
      </c>
      <c r="AD7892" s="21">
        <f t="shared" si="2219"/>
        <v>0</v>
      </c>
      <c r="AE7892" s="21" t="str">
        <f t="shared" si="2214"/>
        <v>11/24/23:00</v>
      </c>
    </row>
    <row r="7893" spans="2:31">
      <c r="B7893" s="37">
        <v>11</v>
      </c>
      <c r="C7893" s="38">
        <v>24</v>
      </c>
      <c r="D7893" s="39">
        <v>24</v>
      </c>
      <c r="E7893" s="17">
        <v>3.3</v>
      </c>
      <c r="F7893" s="17">
        <v>0</v>
      </c>
      <c r="G7893" s="17">
        <v>0</v>
      </c>
      <c r="H7893" s="37">
        <f t="shared" si="2202"/>
        <v>37.94</v>
      </c>
      <c r="I7893" s="37">
        <f>IF(H7893&lt;'Roof Calculator'!$G$8, 1, 0)</f>
        <v>1</v>
      </c>
      <c r="J7893" s="37">
        <f>IF(H7893&gt;='Roof Calculator'!$G$8, 1, 0)</f>
        <v>0</v>
      </c>
      <c r="K7893" s="37">
        <f t="shared" si="2203"/>
        <v>37.94</v>
      </c>
      <c r="L7893" s="37">
        <f t="shared" si="2204"/>
        <v>0</v>
      </c>
      <c r="M7893" s="37">
        <v>0</v>
      </c>
      <c r="N7893" s="37">
        <f t="shared" si="2205"/>
        <v>0</v>
      </c>
      <c r="O7893" s="37">
        <v>0</v>
      </c>
      <c r="P7893" s="37">
        <v>0</v>
      </c>
      <c r="Q7893" s="21">
        <f t="shared" si="2206"/>
        <v>39.790999999999997</v>
      </c>
      <c r="R7893" s="21">
        <f t="shared" si="2215"/>
        <v>328.95833333334321</v>
      </c>
      <c r="S7893" s="21">
        <f t="shared" si="2216"/>
        <v>-21.06130758174838</v>
      </c>
      <c r="T7893" s="21">
        <f t="shared" si="2207"/>
        <v>86.147999999999996</v>
      </c>
      <c r="U7893" s="37">
        <f>VLOOKUP(Time_Zone, 'LSTM LookUp'!$B$5:$D$8, 3, FALSE)</f>
        <v>-75</v>
      </c>
      <c r="V7893" s="21">
        <f t="shared" si="2217"/>
        <v>12.24605373153638</v>
      </c>
      <c r="W7893" s="21">
        <f t="shared" si="2208"/>
        <v>344.20951343288414</v>
      </c>
      <c r="X7893" s="21">
        <f t="shared" si="2209"/>
        <v>0</v>
      </c>
      <c r="Y7893" s="21">
        <f t="shared" si="2210"/>
        <v>0</v>
      </c>
      <c r="Z7893" s="21">
        <f t="shared" si="2218"/>
        <v>0</v>
      </c>
      <c r="AA7893" s="21">
        <f t="shared" si="2211"/>
        <v>0</v>
      </c>
      <c r="AB7893" s="21">
        <f t="shared" si="2212"/>
        <v>0</v>
      </c>
      <c r="AC7893" s="21">
        <f t="shared" si="2213"/>
        <v>0</v>
      </c>
      <c r="AD7893" s="21">
        <f t="shared" si="2219"/>
        <v>0</v>
      </c>
      <c r="AE7893" s="21" t="str">
        <f t="shared" si="2214"/>
        <v>11/24/24:00</v>
      </c>
    </row>
    <row r="7894" spans="2:31">
      <c r="B7894" s="37">
        <v>11</v>
      </c>
      <c r="C7894" s="38">
        <v>25</v>
      </c>
      <c r="D7894" s="39">
        <v>1</v>
      </c>
      <c r="E7894" s="17">
        <v>2.2000000000000002</v>
      </c>
      <c r="F7894" s="17">
        <v>0</v>
      </c>
      <c r="G7894" s="17">
        <v>0</v>
      </c>
      <c r="H7894" s="37">
        <f t="shared" ref="H7894:H7957" si="2220">E7894*9/5+32</f>
        <v>35.96</v>
      </c>
      <c r="I7894" s="37">
        <f>IF(H7894&lt;'Roof Calculator'!$G$8, 1, 0)</f>
        <v>1</v>
      </c>
      <c r="J7894" s="37">
        <f>IF(H7894&gt;='Roof Calculator'!$G$8, 1, 0)</f>
        <v>0</v>
      </c>
      <c r="K7894" s="37">
        <f t="shared" ref="K7894:K7957" si="2221">I7894*H7894</f>
        <v>35.96</v>
      </c>
      <c r="L7894" s="37">
        <f t="shared" ref="L7894:L7957" si="2222">J7894*H7894</f>
        <v>0</v>
      </c>
      <c r="M7894" s="37">
        <v>0</v>
      </c>
      <c r="N7894" s="37">
        <f t="shared" ref="N7894:N7957" si="2223">F7894*(180-M7894)/180</f>
        <v>0</v>
      </c>
      <c r="O7894" s="37">
        <v>0</v>
      </c>
      <c r="P7894" s="37">
        <v>0</v>
      </c>
      <c r="Q7894" s="21">
        <f t="shared" ref="Q7894:Q7957" si="2224">Latitude</f>
        <v>39.790999999999997</v>
      </c>
      <c r="R7894" s="21">
        <f t="shared" si="2215"/>
        <v>329.00000000000989</v>
      </c>
      <c r="S7894" s="21">
        <f t="shared" si="2216"/>
        <v>-21.0688296815729</v>
      </c>
      <c r="T7894" s="21">
        <f t="shared" ref="T7894:T7957" si="2225">Longitude</f>
        <v>86.147999999999996</v>
      </c>
      <c r="U7894" s="37">
        <f>VLOOKUP(Time_Zone, 'LSTM LookUp'!$B$5:$D$8, 3, FALSE)</f>
        <v>-75</v>
      </c>
      <c r="V7894" s="21">
        <f t="shared" si="2217"/>
        <v>12.232695484257553</v>
      </c>
      <c r="W7894" s="21">
        <f t="shared" ref="W7894:W7957" si="2226">15*((D7894+(4*(T7894-U7894)+V7894)/60)-12)</f>
        <v>-0.79382612893563298</v>
      </c>
      <c r="X7894" s="21">
        <f t="shared" ref="X7894:X7957" si="2227">G7894*(SIN(S7894*PI()/180)*SIN(Q7894*PI()/180)*COS(O7894*PI()/180)-SIN(S7894*PI()/180)*COS(Q7894*PI()/180)*SIN(O7894*PI()/180)*COS(P7894*PI()/180)+COS(S7894*PI()/180)*COS(Q7894*PI()/180)*COS(O7894*PI()/180)*COS(W7894*PI()/180)+COS(S7894*PI()/180)*SIN(Q7894*PI()/180)*SIN(O7894*PI()/180)*COS(P7894*PI()/180)*COS(W7894*PI()/180)+COS(S7894*PI()/180)*SIN(P7894*PI()/180)*SIN(W7894*PI()/180)*SIN(O7894*PI()/180))</f>
        <v>0</v>
      </c>
      <c r="Y7894" s="21">
        <f t="shared" ref="Y7894:Y7957" si="2228">X7894+N7894</f>
        <v>0</v>
      </c>
      <c r="Z7894" s="21">
        <f t="shared" si="2218"/>
        <v>0</v>
      </c>
      <c r="AA7894" s="21">
        <f t="shared" ref="AA7894:AA7957" si="2229">Z7894*I7894</f>
        <v>0</v>
      </c>
      <c r="AB7894" s="21">
        <f t="shared" ref="AB7894:AB7957" si="2230">Z7894*J7894</f>
        <v>0</v>
      </c>
      <c r="AC7894" s="21">
        <f t="shared" ref="AC7894:AC7957" si="2231">L7894</f>
        <v>0</v>
      </c>
      <c r="AD7894" s="21">
        <f t="shared" si="2219"/>
        <v>0</v>
      </c>
      <c r="AE7894" s="21" t="str">
        <f t="shared" ref="AE7894:AE7957" si="2232">CONCATENATE(B7894, "/", C7894, "/", D7894,":00")</f>
        <v>11/25/1:00</v>
      </c>
    </row>
    <row r="7895" spans="2:31">
      <c r="B7895" s="37">
        <v>11</v>
      </c>
      <c r="C7895" s="38">
        <v>25</v>
      </c>
      <c r="D7895" s="39">
        <v>2</v>
      </c>
      <c r="E7895" s="17">
        <v>2.8</v>
      </c>
      <c r="F7895" s="17">
        <v>0</v>
      </c>
      <c r="G7895" s="17">
        <v>0</v>
      </c>
      <c r="H7895" s="37">
        <f t="shared" si="2220"/>
        <v>37.04</v>
      </c>
      <c r="I7895" s="37">
        <f>IF(H7895&lt;'Roof Calculator'!$G$8, 1, 0)</f>
        <v>1</v>
      </c>
      <c r="J7895" s="37">
        <f>IF(H7895&gt;='Roof Calculator'!$G$8, 1, 0)</f>
        <v>0</v>
      </c>
      <c r="K7895" s="37">
        <f t="shared" si="2221"/>
        <v>37.04</v>
      </c>
      <c r="L7895" s="37">
        <f t="shared" si="2222"/>
        <v>0</v>
      </c>
      <c r="M7895" s="37">
        <v>0</v>
      </c>
      <c r="N7895" s="37">
        <f t="shared" si="2223"/>
        <v>0</v>
      </c>
      <c r="O7895" s="37">
        <v>0</v>
      </c>
      <c r="P7895" s="37">
        <v>0</v>
      </c>
      <c r="Q7895" s="21">
        <f t="shared" si="2224"/>
        <v>39.790999999999997</v>
      </c>
      <c r="R7895" s="21">
        <f t="shared" ref="R7895:R7958" si="2233">R7894+1/24</f>
        <v>329.04166666667658</v>
      </c>
      <c r="S7895" s="21">
        <f t="shared" ref="S7895:S7958" si="2234">ASIN(SIN(23.45*PI()/180)*SIN((360/365*(R7895-81))*PI()/180))*180/PI()</f>
        <v>-21.076340805717681</v>
      </c>
      <c r="T7895" s="21">
        <f t="shared" si="2225"/>
        <v>86.147999999999996</v>
      </c>
      <c r="U7895" s="37">
        <f>VLOOKUP(Time_Zone, 'LSTM LookUp'!$B$5:$D$8, 3, FALSE)</f>
        <v>-75</v>
      </c>
      <c r="V7895" s="21">
        <f t="shared" ref="V7895:V7958" si="2235">9.87*SIN(2*(360/365*(R7895-81))*PI()/180)-7.53*COS((360/365*(R7895-81))*PI()/180)-1.5*SIN((360/365*(R7895-81))*PI()/180)</f>
        <v>12.219319139819667</v>
      </c>
      <c r="W7895" s="21">
        <f t="shared" si="2226"/>
        <v>14.202829784954902</v>
      </c>
      <c r="X7895" s="21">
        <f t="shared" si="2227"/>
        <v>0</v>
      </c>
      <c r="Y7895" s="21">
        <f t="shared" si="2228"/>
        <v>0</v>
      </c>
      <c r="Z7895" s="21">
        <f t="shared" ref="Z7895:Z7958" si="2236">Y7895/10.764*3.412</f>
        <v>0</v>
      </c>
      <c r="AA7895" s="21">
        <f t="shared" si="2229"/>
        <v>0</v>
      </c>
      <c r="AB7895" s="21">
        <f t="shared" si="2230"/>
        <v>0</v>
      </c>
      <c r="AC7895" s="21">
        <f t="shared" si="2231"/>
        <v>0</v>
      </c>
      <c r="AD7895" s="21">
        <f t="shared" ref="AD7895:AD7958" si="2237">AB7895</f>
        <v>0</v>
      </c>
      <c r="AE7895" s="21" t="str">
        <f t="shared" si="2232"/>
        <v>11/25/2:00</v>
      </c>
    </row>
    <row r="7896" spans="2:31">
      <c r="B7896" s="37">
        <v>11</v>
      </c>
      <c r="C7896" s="38">
        <v>25</v>
      </c>
      <c r="D7896" s="39">
        <v>3</v>
      </c>
      <c r="E7896" s="17">
        <v>3.9</v>
      </c>
      <c r="F7896" s="17">
        <v>0</v>
      </c>
      <c r="G7896" s="17">
        <v>0</v>
      </c>
      <c r="H7896" s="37">
        <f t="shared" si="2220"/>
        <v>39.020000000000003</v>
      </c>
      <c r="I7896" s="37">
        <f>IF(H7896&lt;'Roof Calculator'!$G$8, 1, 0)</f>
        <v>1</v>
      </c>
      <c r="J7896" s="37">
        <f>IF(H7896&gt;='Roof Calculator'!$G$8, 1, 0)</f>
        <v>0</v>
      </c>
      <c r="K7896" s="37">
        <f t="shared" si="2221"/>
        <v>39.020000000000003</v>
      </c>
      <c r="L7896" s="37">
        <f t="shared" si="2222"/>
        <v>0</v>
      </c>
      <c r="M7896" s="37">
        <v>0</v>
      </c>
      <c r="N7896" s="37">
        <f t="shared" si="2223"/>
        <v>0</v>
      </c>
      <c r="O7896" s="37">
        <v>0</v>
      </c>
      <c r="P7896" s="37">
        <v>0</v>
      </c>
      <c r="Q7896" s="21">
        <f t="shared" si="2224"/>
        <v>39.790999999999997</v>
      </c>
      <c r="R7896" s="21">
        <f t="shared" si="2233"/>
        <v>329.08333333334326</v>
      </c>
      <c r="S7896" s="21">
        <f t="shared" si="2234"/>
        <v>-21.08384094878399</v>
      </c>
      <c r="T7896" s="21">
        <f t="shared" si="2225"/>
        <v>86.147999999999996</v>
      </c>
      <c r="U7896" s="37">
        <f>VLOOKUP(Time_Zone, 'LSTM LookUp'!$B$5:$D$8, 3, FALSE)</f>
        <v>-75</v>
      </c>
      <c r="V7896" s="21">
        <f t="shared" si="2235"/>
        <v>12.205924718929303</v>
      </c>
      <c r="W7896" s="21">
        <f t="shared" si="2226"/>
        <v>29.199481179732327</v>
      </c>
      <c r="X7896" s="21">
        <f t="shared" si="2227"/>
        <v>0</v>
      </c>
      <c r="Y7896" s="21">
        <f t="shared" si="2228"/>
        <v>0</v>
      </c>
      <c r="Z7896" s="21">
        <f t="shared" si="2236"/>
        <v>0</v>
      </c>
      <c r="AA7896" s="21">
        <f t="shared" si="2229"/>
        <v>0</v>
      </c>
      <c r="AB7896" s="21">
        <f t="shared" si="2230"/>
        <v>0</v>
      </c>
      <c r="AC7896" s="21">
        <f t="shared" si="2231"/>
        <v>0</v>
      </c>
      <c r="AD7896" s="21">
        <f t="shared" si="2237"/>
        <v>0</v>
      </c>
      <c r="AE7896" s="21" t="str">
        <f t="shared" si="2232"/>
        <v>11/25/3:00</v>
      </c>
    </row>
    <row r="7897" spans="2:31">
      <c r="B7897" s="37">
        <v>11</v>
      </c>
      <c r="C7897" s="38">
        <v>25</v>
      </c>
      <c r="D7897" s="39">
        <v>4</v>
      </c>
      <c r="E7897" s="17">
        <v>5.6</v>
      </c>
      <c r="F7897" s="17">
        <v>0</v>
      </c>
      <c r="G7897" s="17">
        <v>0</v>
      </c>
      <c r="H7897" s="37">
        <f t="shared" si="2220"/>
        <v>42.08</v>
      </c>
      <c r="I7897" s="37">
        <f>IF(H7897&lt;'Roof Calculator'!$G$8, 1, 0)</f>
        <v>1</v>
      </c>
      <c r="J7897" s="37">
        <f>IF(H7897&gt;='Roof Calculator'!$G$8, 1, 0)</f>
        <v>0</v>
      </c>
      <c r="K7897" s="37">
        <f t="shared" si="2221"/>
        <v>42.08</v>
      </c>
      <c r="L7897" s="37">
        <f t="shared" si="2222"/>
        <v>0</v>
      </c>
      <c r="M7897" s="37">
        <v>0</v>
      </c>
      <c r="N7897" s="37">
        <f t="shared" si="2223"/>
        <v>0</v>
      </c>
      <c r="O7897" s="37">
        <v>0</v>
      </c>
      <c r="P7897" s="37">
        <v>0</v>
      </c>
      <c r="Q7897" s="21">
        <f t="shared" si="2224"/>
        <v>39.790999999999997</v>
      </c>
      <c r="R7897" s="21">
        <f t="shared" si="2233"/>
        <v>329.12500000000995</v>
      </c>
      <c r="S7897" s="21">
        <f t="shared" si="2234"/>
        <v>-21.091330105379111</v>
      </c>
      <c r="T7897" s="21">
        <f t="shared" si="2225"/>
        <v>86.147999999999996</v>
      </c>
      <c r="U7897" s="37">
        <f>VLOOKUP(Time_Zone, 'LSTM LookUp'!$B$5:$D$8, 3, FALSE)</f>
        <v>-75</v>
      </c>
      <c r="V7897" s="21">
        <f t="shared" si="2235"/>
        <v>12.19251224232667</v>
      </c>
      <c r="W7897" s="21">
        <f t="shared" si="2226"/>
        <v>44.196128060581671</v>
      </c>
      <c r="X7897" s="21">
        <f t="shared" si="2227"/>
        <v>0</v>
      </c>
      <c r="Y7897" s="21">
        <f t="shared" si="2228"/>
        <v>0</v>
      </c>
      <c r="Z7897" s="21">
        <f t="shared" si="2236"/>
        <v>0</v>
      </c>
      <c r="AA7897" s="21">
        <f t="shared" si="2229"/>
        <v>0</v>
      </c>
      <c r="AB7897" s="21">
        <f t="shared" si="2230"/>
        <v>0</v>
      </c>
      <c r="AC7897" s="21">
        <f t="shared" si="2231"/>
        <v>0</v>
      </c>
      <c r="AD7897" s="21">
        <f t="shared" si="2237"/>
        <v>0</v>
      </c>
      <c r="AE7897" s="21" t="str">
        <f t="shared" si="2232"/>
        <v>11/25/4:00</v>
      </c>
    </row>
    <row r="7898" spans="2:31">
      <c r="B7898" s="37">
        <v>11</v>
      </c>
      <c r="C7898" s="38">
        <v>25</v>
      </c>
      <c r="D7898" s="39">
        <v>5</v>
      </c>
      <c r="E7898" s="17">
        <v>5.6</v>
      </c>
      <c r="F7898" s="17">
        <v>0</v>
      </c>
      <c r="G7898" s="17">
        <v>0</v>
      </c>
      <c r="H7898" s="37">
        <f t="shared" si="2220"/>
        <v>42.08</v>
      </c>
      <c r="I7898" s="37">
        <f>IF(H7898&lt;'Roof Calculator'!$G$8, 1, 0)</f>
        <v>1</v>
      </c>
      <c r="J7898" s="37">
        <f>IF(H7898&gt;='Roof Calculator'!$G$8, 1, 0)</f>
        <v>0</v>
      </c>
      <c r="K7898" s="37">
        <f t="shared" si="2221"/>
        <v>42.08</v>
      </c>
      <c r="L7898" s="37">
        <f t="shared" si="2222"/>
        <v>0</v>
      </c>
      <c r="M7898" s="37">
        <v>0</v>
      </c>
      <c r="N7898" s="37">
        <f t="shared" si="2223"/>
        <v>0</v>
      </c>
      <c r="O7898" s="37">
        <v>0</v>
      </c>
      <c r="P7898" s="37">
        <v>0</v>
      </c>
      <c r="Q7898" s="21">
        <f t="shared" si="2224"/>
        <v>39.790999999999997</v>
      </c>
      <c r="R7898" s="21">
        <f t="shared" si="2233"/>
        <v>329.16666666667663</v>
      </c>
      <c r="S7898" s="21">
        <f t="shared" si="2234"/>
        <v>-21.098808270116464</v>
      </c>
      <c r="T7898" s="21">
        <f t="shared" si="2225"/>
        <v>86.147999999999996</v>
      </c>
      <c r="U7898" s="37">
        <f>VLOOKUP(Time_Zone, 'LSTM LookUp'!$B$5:$D$8, 3, FALSE)</f>
        <v>-75</v>
      </c>
      <c r="V7898" s="21">
        <f t="shared" si="2235"/>
        <v>12.179081730785382</v>
      </c>
      <c r="W7898" s="21">
        <f t="shared" si="2226"/>
        <v>59.192770432696342</v>
      </c>
      <c r="X7898" s="21">
        <f t="shared" si="2227"/>
        <v>0</v>
      </c>
      <c r="Y7898" s="21">
        <f t="shared" si="2228"/>
        <v>0</v>
      </c>
      <c r="Z7898" s="21">
        <f t="shared" si="2236"/>
        <v>0</v>
      </c>
      <c r="AA7898" s="21">
        <f t="shared" si="2229"/>
        <v>0</v>
      </c>
      <c r="AB7898" s="21">
        <f t="shared" si="2230"/>
        <v>0</v>
      </c>
      <c r="AC7898" s="21">
        <f t="shared" si="2231"/>
        <v>0</v>
      </c>
      <c r="AD7898" s="21">
        <f t="shared" si="2237"/>
        <v>0</v>
      </c>
      <c r="AE7898" s="21" t="str">
        <f t="shared" si="2232"/>
        <v>11/25/5:00</v>
      </c>
    </row>
    <row r="7899" spans="2:31">
      <c r="B7899" s="37">
        <v>11</v>
      </c>
      <c r="C7899" s="38">
        <v>25</v>
      </c>
      <c r="D7899" s="39">
        <v>6</v>
      </c>
      <c r="E7899" s="17">
        <v>6.7</v>
      </c>
      <c r="F7899" s="17">
        <v>0</v>
      </c>
      <c r="G7899" s="17">
        <v>0</v>
      </c>
      <c r="H7899" s="37">
        <f t="shared" si="2220"/>
        <v>44.06</v>
      </c>
      <c r="I7899" s="37">
        <f>IF(H7899&lt;'Roof Calculator'!$G$8, 1, 0)</f>
        <v>1</v>
      </c>
      <c r="J7899" s="37">
        <f>IF(H7899&gt;='Roof Calculator'!$G$8, 1, 0)</f>
        <v>0</v>
      </c>
      <c r="K7899" s="37">
        <f t="shared" si="2221"/>
        <v>44.06</v>
      </c>
      <c r="L7899" s="37">
        <f t="shared" si="2222"/>
        <v>0</v>
      </c>
      <c r="M7899" s="37">
        <v>0</v>
      </c>
      <c r="N7899" s="37">
        <f t="shared" si="2223"/>
        <v>0</v>
      </c>
      <c r="O7899" s="37">
        <v>0</v>
      </c>
      <c r="P7899" s="37">
        <v>0</v>
      </c>
      <c r="Q7899" s="21">
        <f t="shared" si="2224"/>
        <v>39.790999999999997</v>
      </c>
      <c r="R7899" s="21">
        <f t="shared" si="2233"/>
        <v>329.20833333334332</v>
      </c>
      <c r="S7899" s="21">
        <f t="shared" si="2234"/>
        <v>-21.106275437615473</v>
      </c>
      <c r="T7899" s="21">
        <f t="shared" si="2225"/>
        <v>86.147999999999996</v>
      </c>
      <c r="U7899" s="37">
        <f>VLOOKUP(Time_Zone, 'LSTM LookUp'!$B$5:$D$8, 3, FALSE)</f>
        <v>-75</v>
      </c>
      <c r="V7899" s="21">
        <f t="shared" si="2235"/>
        <v>12.165633205112655</v>
      </c>
      <c r="W7899" s="21">
        <f t="shared" si="2226"/>
        <v>74.189408301278164</v>
      </c>
      <c r="X7899" s="21">
        <f t="shared" si="2227"/>
        <v>0</v>
      </c>
      <c r="Y7899" s="21">
        <f t="shared" si="2228"/>
        <v>0</v>
      </c>
      <c r="Z7899" s="21">
        <f t="shared" si="2236"/>
        <v>0</v>
      </c>
      <c r="AA7899" s="21">
        <f t="shared" si="2229"/>
        <v>0</v>
      </c>
      <c r="AB7899" s="21">
        <f t="shared" si="2230"/>
        <v>0</v>
      </c>
      <c r="AC7899" s="21">
        <f t="shared" si="2231"/>
        <v>0</v>
      </c>
      <c r="AD7899" s="21">
        <f t="shared" si="2237"/>
        <v>0</v>
      </c>
      <c r="AE7899" s="21" t="str">
        <f t="shared" si="2232"/>
        <v>11/25/6:00</v>
      </c>
    </row>
    <row r="7900" spans="2:31">
      <c r="B7900" s="37">
        <v>11</v>
      </c>
      <c r="C7900" s="38">
        <v>25</v>
      </c>
      <c r="D7900" s="39">
        <v>7</v>
      </c>
      <c r="E7900" s="17">
        <v>5</v>
      </c>
      <c r="F7900" s="17">
        <v>0</v>
      </c>
      <c r="G7900" s="17">
        <v>0</v>
      </c>
      <c r="H7900" s="37">
        <f t="shared" si="2220"/>
        <v>41</v>
      </c>
      <c r="I7900" s="37">
        <f>IF(H7900&lt;'Roof Calculator'!$G$8, 1, 0)</f>
        <v>1</v>
      </c>
      <c r="J7900" s="37">
        <f>IF(H7900&gt;='Roof Calculator'!$G$8, 1, 0)</f>
        <v>0</v>
      </c>
      <c r="K7900" s="37">
        <f t="shared" si="2221"/>
        <v>41</v>
      </c>
      <c r="L7900" s="37">
        <f t="shared" si="2222"/>
        <v>0</v>
      </c>
      <c r="M7900" s="37">
        <v>0</v>
      </c>
      <c r="N7900" s="37">
        <f t="shared" si="2223"/>
        <v>0</v>
      </c>
      <c r="O7900" s="37">
        <v>0</v>
      </c>
      <c r="P7900" s="37">
        <v>0</v>
      </c>
      <c r="Q7900" s="21">
        <f t="shared" si="2224"/>
        <v>39.790999999999997</v>
      </c>
      <c r="R7900" s="21">
        <f t="shared" si="2233"/>
        <v>329.25000000001</v>
      </c>
      <c r="S7900" s="21">
        <f t="shared" si="2234"/>
        <v>-21.11373160250168</v>
      </c>
      <c r="T7900" s="21">
        <f t="shared" si="2225"/>
        <v>86.147999999999996</v>
      </c>
      <c r="U7900" s="37">
        <f>VLOOKUP(Time_Zone, 'LSTM LookUp'!$B$5:$D$8, 3, FALSE)</f>
        <v>-75</v>
      </c>
      <c r="V7900" s="21">
        <f t="shared" si="2235"/>
        <v>12.152166686149062</v>
      </c>
      <c r="W7900" s="21">
        <f t="shared" si="2226"/>
        <v>89.186041671537254</v>
      </c>
      <c r="X7900" s="21">
        <f t="shared" si="2227"/>
        <v>0</v>
      </c>
      <c r="Y7900" s="21">
        <f t="shared" si="2228"/>
        <v>0</v>
      </c>
      <c r="Z7900" s="21">
        <f t="shared" si="2236"/>
        <v>0</v>
      </c>
      <c r="AA7900" s="21">
        <f t="shared" si="2229"/>
        <v>0</v>
      </c>
      <c r="AB7900" s="21">
        <f t="shared" si="2230"/>
        <v>0</v>
      </c>
      <c r="AC7900" s="21">
        <f t="shared" si="2231"/>
        <v>0</v>
      </c>
      <c r="AD7900" s="21">
        <f t="shared" si="2237"/>
        <v>0</v>
      </c>
      <c r="AE7900" s="21" t="str">
        <f t="shared" si="2232"/>
        <v>11/25/7:00</v>
      </c>
    </row>
    <row r="7901" spans="2:31">
      <c r="B7901" s="37">
        <v>11</v>
      </c>
      <c r="C7901" s="38">
        <v>25</v>
      </c>
      <c r="D7901" s="39">
        <v>8</v>
      </c>
      <c r="E7901" s="17">
        <v>6.7</v>
      </c>
      <c r="F7901" s="17">
        <v>6</v>
      </c>
      <c r="G7901" s="17">
        <v>0</v>
      </c>
      <c r="H7901" s="37">
        <f t="shared" si="2220"/>
        <v>44.06</v>
      </c>
      <c r="I7901" s="37">
        <f>IF(H7901&lt;'Roof Calculator'!$G$8, 1, 0)</f>
        <v>1</v>
      </c>
      <c r="J7901" s="37">
        <f>IF(H7901&gt;='Roof Calculator'!$G$8, 1, 0)</f>
        <v>0</v>
      </c>
      <c r="K7901" s="37">
        <f t="shared" si="2221"/>
        <v>44.06</v>
      </c>
      <c r="L7901" s="37">
        <f t="shared" si="2222"/>
        <v>0</v>
      </c>
      <c r="M7901" s="37">
        <v>0</v>
      </c>
      <c r="N7901" s="37">
        <f t="shared" si="2223"/>
        <v>6</v>
      </c>
      <c r="O7901" s="37">
        <v>0</v>
      </c>
      <c r="P7901" s="37">
        <v>0</v>
      </c>
      <c r="Q7901" s="21">
        <f t="shared" si="2224"/>
        <v>39.790999999999997</v>
      </c>
      <c r="R7901" s="21">
        <f t="shared" si="2233"/>
        <v>329.29166666667669</v>
      </c>
      <c r="S7901" s="21">
        <f t="shared" si="2234"/>
        <v>-21.121176759406705</v>
      </c>
      <c r="T7901" s="21">
        <f t="shared" si="2225"/>
        <v>86.147999999999996</v>
      </c>
      <c r="U7901" s="37">
        <f>VLOOKUP(Time_Zone, 'LSTM LookUp'!$B$5:$D$8, 3, FALSE)</f>
        <v>-75</v>
      </c>
      <c r="V7901" s="21">
        <f t="shared" si="2235"/>
        <v>12.138682194768654</v>
      </c>
      <c r="W7901" s="21">
        <f t="shared" si="2226"/>
        <v>104.18267054869217</v>
      </c>
      <c r="X7901" s="21">
        <f t="shared" si="2227"/>
        <v>0</v>
      </c>
      <c r="Y7901" s="21">
        <f t="shared" si="2228"/>
        <v>6</v>
      </c>
      <c r="Z7901" s="21">
        <f t="shared" si="2236"/>
        <v>1.9018952062430323</v>
      </c>
      <c r="AA7901" s="21">
        <f t="shared" si="2229"/>
        <v>1.9018952062430323</v>
      </c>
      <c r="AB7901" s="21">
        <f t="shared" si="2230"/>
        <v>0</v>
      </c>
      <c r="AC7901" s="21">
        <f t="shared" si="2231"/>
        <v>0</v>
      </c>
      <c r="AD7901" s="21">
        <f t="shared" si="2237"/>
        <v>0</v>
      </c>
      <c r="AE7901" s="21" t="str">
        <f t="shared" si="2232"/>
        <v>11/25/8:00</v>
      </c>
    </row>
    <row r="7902" spans="2:31">
      <c r="B7902" s="37">
        <v>11</v>
      </c>
      <c r="C7902" s="38">
        <v>25</v>
      </c>
      <c r="D7902" s="39">
        <v>9</v>
      </c>
      <c r="E7902" s="17">
        <v>7.8</v>
      </c>
      <c r="F7902" s="17">
        <v>58</v>
      </c>
      <c r="G7902" s="17">
        <v>15</v>
      </c>
      <c r="H7902" s="37">
        <f t="shared" si="2220"/>
        <v>46.04</v>
      </c>
      <c r="I7902" s="37">
        <f>IF(H7902&lt;'Roof Calculator'!$G$8, 1, 0)</f>
        <v>1</v>
      </c>
      <c r="J7902" s="37">
        <f>IF(H7902&gt;='Roof Calculator'!$G$8, 1, 0)</f>
        <v>0</v>
      </c>
      <c r="K7902" s="37">
        <f t="shared" si="2221"/>
        <v>46.04</v>
      </c>
      <c r="L7902" s="37">
        <f t="shared" si="2222"/>
        <v>0</v>
      </c>
      <c r="M7902" s="37">
        <v>0</v>
      </c>
      <c r="N7902" s="37">
        <f t="shared" si="2223"/>
        <v>58</v>
      </c>
      <c r="O7902" s="37">
        <v>0</v>
      </c>
      <c r="P7902" s="37">
        <v>0</v>
      </c>
      <c r="Q7902" s="21">
        <f t="shared" si="2224"/>
        <v>39.790999999999997</v>
      </c>
      <c r="R7902" s="21">
        <f t="shared" si="2233"/>
        <v>329.33333333334338</v>
      </c>
      <c r="S7902" s="21">
        <f t="shared" si="2234"/>
        <v>-21.128610902968255</v>
      </c>
      <c r="T7902" s="21">
        <f t="shared" si="2225"/>
        <v>86.147999999999996</v>
      </c>
      <c r="U7902" s="37">
        <f>VLOOKUP(Time_Zone, 'LSTM LookUp'!$B$5:$D$8, 3, FALSE)</f>
        <v>-75</v>
      </c>
      <c r="V7902" s="21">
        <f t="shared" si="2235"/>
        <v>12.1251797518788</v>
      </c>
      <c r="W7902" s="21">
        <f t="shared" si="2226"/>
        <v>119.1792949379697</v>
      </c>
      <c r="X7902" s="21">
        <f t="shared" si="2227"/>
        <v>-8.7019333409939499</v>
      </c>
      <c r="Y7902" s="21">
        <f t="shared" si="2228"/>
        <v>49.298066659006054</v>
      </c>
      <c r="Z7902" s="21">
        <f t="shared" si="2236"/>
        <v>15.626626109302178</v>
      </c>
      <c r="AA7902" s="21">
        <f t="shared" si="2229"/>
        <v>15.626626109302178</v>
      </c>
      <c r="AB7902" s="21">
        <f t="shared" si="2230"/>
        <v>0</v>
      </c>
      <c r="AC7902" s="21">
        <f t="shared" si="2231"/>
        <v>0</v>
      </c>
      <c r="AD7902" s="21">
        <f t="shared" si="2237"/>
        <v>0</v>
      </c>
      <c r="AE7902" s="21" t="str">
        <f t="shared" si="2232"/>
        <v>11/25/9:00</v>
      </c>
    </row>
    <row r="7903" spans="2:31">
      <c r="B7903" s="37">
        <v>11</v>
      </c>
      <c r="C7903" s="38">
        <v>25</v>
      </c>
      <c r="D7903" s="39">
        <v>10</v>
      </c>
      <c r="E7903" s="17">
        <v>7.8</v>
      </c>
      <c r="F7903" s="17">
        <v>103</v>
      </c>
      <c r="G7903" s="17">
        <v>6</v>
      </c>
      <c r="H7903" s="37">
        <f t="shared" si="2220"/>
        <v>46.04</v>
      </c>
      <c r="I7903" s="37">
        <f>IF(H7903&lt;'Roof Calculator'!$G$8, 1, 0)</f>
        <v>1</v>
      </c>
      <c r="J7903" s="37">
        <f>IF(H7903&gt;='Roof Calculator'!$G$8, 1, 0)</f>
        <v>0</v>
      </c>
      <c r="K7903" s="37">
        <f t="shared" si="2221"/>
        <v>46.04</v>
      </c>
      <c r="L7903" s="37">
        <f t="shared" si="2222"/>
        <v>0</v>
      </c>
      <c r="M7903" s="37">
        <v>0</v>
      </c>
      <c r="N7903" s="37">
        <f t="shared" si="2223"/>
        <v>103</v>
      </c>
      <c r="O7903" s="37">
        <v>0</v>
      </c>
      <c r="P7903" s="37">
        <v>0</v>
      </c>
      <c r="Q7903" s="21">
        <f t="shared" si="2224"/>
        <v>39.790999999999997</v>
      </c>
      <c r="R7903" s="21">
        <f t="shared" si="2233"/>
        <v>329.37500000001006</v>
      </c>
      <c r="S7903" s="21">
        <f t="shared" si="2234"/>
        <v>-21.136034027830235</v>
      </c>
      <c r="T7903" s="21">
        <f t="shared" si="2225"/>
        <v>86.147999999999996</v>
      </c>
      <c r="U7903" s="37">
        <f>VLOOKUP(Time_Zone, 'LSTM LookUp'!$B$5:$D$8, 3, FALSE)</f>
        <v>-75</v>
      </c>
      <c r="V7903" s="21">
        <f t="shared" si="2235"/>
        <v>12.111659378420164</v>
      </c>
      <c r="W7903" s="21">
        <f t="shared" si="2226"/>
        <v>134.17591484460505</v>
      </c>
      <c r="X7903" s="21">
        <f t="shared" si="2227"/>
        <v>-4.3812386981346929</v>
      </c>
      <c r="Y7903" s="21">
        <f t="shared" si="2228"/>
        <v>98.618761301865305</v>
      </c>
      <c r="Z7903" s="21">
        <f t="shared" si="2236"/>
        <v>31.260424894273914</v>
      </c>
      <c r="AA7903" s="21">
        <f t="shared" si="2229"/>
        <v>31.260424894273914</v>
      </c>
      <c r="AB7903" s="21">
        <f t="shared" si="2230"/>
        <v>0</v>
      </c>
      <c r="AC7903" s="21">
        <f t="shared" si="2231"/>
        <v>0</v>
      </c>
      <c r="AD7903" s="21">
        <f t="shared" si="2237"/>
        <v>0</v>
      </c>
      <c r="AE7903" s="21" t="str">
        <f t="shared" si="2232"/>
        <v>11/25/10:00</v>
      </c>
    </row>
    <row r="7904" spans="2:31">
      <c r="B7904" s="37">
        <v>11</v>
      </c>
      <c r="C7904" s="38">
        <v>25</v>
      </c>
      <c r="D7904" s="39">
        <v>11</v>
      </c>
      <c r="E7904" s="17">
        <v>8.3000000000000007</v>
      </c>
      <c r="F7904" s="17">
        <v>142</v>
      </c>
      <c r="G7904" s="17">
        <v>7</v>
      </c>
      <c r="H7904" s="37">
        <f t="shared" si="2220"/>
        <v>46.94</v>
      </c>
      <c r="I7904" s="37">
        <f>IF(H7904&lt;'Roof Calculator'!$G$8, 1, 0)</f>
        <v>1</v>
      </c>
      <c r="J7904" s="37">
        <f>IF(H7904&gt;='Roof Calculator'!$G$8, 1, 0)</f>
        <v>0</v>
      </c>
      <c r="K7904" s="37">
        <f t="shared" si="2221"/>
        <v>46.94</v>
      </c>
      <c r="L7904" s="37">
        <f t="shared" si="2222"/>
        <v>0</v>
      </c>
      <c r="M7904" s="37">
        <v>0</v>
      </c>
      <c r="N7904" s="37">
        <f t="shared" si="2223"/>
        <v>142</v>
      </c>
      <c r="O7904" s="37">
        <v>0</v>
      </c>
      <c r="P7904" s="37">
        <v>0</v>
      </c>
      <c r="Q7904" s="21">
        <f t="shared" si="2224"/>
        <v>39.790999999999997</v>
      </c>
      <c r="R7904" s="21">
        <f t="shared" si="2233"/>
        <v>329.41666666667675</v>
      </c>
      <c r="S7904" s="21">
        <f t="shared" si="2234"/>
        <v>-21.143446128642566</v>
      </c>
      <c r="T7904" s="21">
        <f t="shared" si="2225"/>
        <v>86.147999999999996</v>
      </c>
      <c r="U7904" s="37">
        <f>VLOOKUP(Time_Zone, 'LSTM LookUp'!$B$5:$D$8, 3, FALSE)</f>
        <v>-75</v>
      </c>
      <c r="V7904" s="21">
        <f t="shared" si="2235"/>
        <v>12.09812109536678</v>
      </c>
      <c r="W7904" s="21">
        <f t="shared" si="2226"/>
        <v>149.17253027384169</v>
      </c>
      <c r="X7904" s="21">
        <f t="shared" si="2227"/>
        <v>-5.9237501500270104</v>
      </c>
      <c r="Y7904" s="21">
        <f t="shared" si="2228"/>
        <v>136.07624984997298</v>
      </c>
      <c r="Z7904" s="21">
        <f t="shared" si="2236"/>
        <v>43.133794545532126</v>
      </c>
      <c r="AA7904" s="21">
        <f t="shared" si="2229"/>
        <v>43.133794545532126</v>
      </c>
      <c r="AB7904" s="21">
        <f t="shared" si="2230"/>
        <v>0</v>
      </c>
      <c r="AC7904" s="21">
        <f t="shared" si="2231"/>
        <v>0</v>
      </c>
      <c r="AD7904" s="21">
        <f t="shared" si="2237"/>
        <v>0</v>
      </c>
      <c r="AE7904" s="21" t="str">
        <f t="shared" si="2232"/>
        <v>11/25/11:00</v>
      </c>
    </row>
    <row r="7905" spans="2:31">
      <c r="B7905" s="37">
        <v>11</v>
      </c>
      <c r="C7905" s="38">
        <v>25</v>
      </c>
      <c r="D7905" s="39">
        <v>12</v>
      </c>
      <c r="E7905" s="17">
        <v>9.4</v>
      </c>
      <c r="F7905" s="17">
        <v>194</v>
      </c>
      <c r="G7905" s="17">
        <v>2</v>
      </c>
      <c r="H7905" s="37">
        <f t="shared" si="2220"/>
        <v>48.92</v>
      </c>
      <c r="I7905" s="37">
        <f>IF(H7905&lt;'Roof Calculator'!$G$8, 1, 0)</f>
        <v>1</v>
      </c>
      <c r="J7905" s="37">
        <f>IF(H7905&gt;='Roof Calculator'!$G$8, 1, 0)</f>
        <v>0</v>
      </c>
      <c r="K7905" s="37">
        <f t="shared" si="2221"/>
        <v>48.92</v>
      </c>
      <c r="L7905" s="37">
        <f t="shared" si="2222"/>
        <v>0</v>
      </c>
      <c r="M7905" s="37">
        <v>0</v>
      </c>
      <c r="N7905" s="37">
        <f t="shared" si="2223"/>
        <v>194</v>
      </c>
      <c r="O7905" s="37">
        <v>0</v>
      </c>
      <c r="P7905" s="37">
        <v>0</v>
      </c>
      <c r="Q7905" s="21">
        <f t="shared" si="2224"/>
        <v>39.790999999999997</v>
      </c>
      <c r="R7905" s="21">
        <f t="shared" si="2233"/>
        <v>329.45833333334343</v>
      </c>
      <c r="S7905" s="21">
        <f t="shared" si="2234"/>
        <v>-21.150847200061385</v>
      </c>
      <c r="T7905" s="21">
        <f t="shared" si="2225"/>
        <v>86.147999999999996</v>
      </c>
      <c r="U7905" s="37">
        <f>VLOOKUP(Time_Zone, 'LSTM LookUp'!$B$5:$D$8, 3, FALSE)</f>
        <v>-75</v>
      </c>
      <c r="V7905" s="21">
        <f t="shared" si="2235"/>
        <v>12.084564923725873</v>
      </c>
      <c r="W7905" s="21">
        <f t="shared" si="2226"/>
        <v>164.1691412309315</v>
      </c>
      <c r="X7905" s="21">
        <f t="shared" si="2227"/>
        <v>-1.8407281739775132</v>
      </c>
      <c r="Y7905" s="21">
        <f t="shared" si="2228"/>
        <v>192.15927182602249</v>
      </c>
      <c r="Z7905" s="21">
        <f t="shared" si="2236"/>
        <v>60.911132986843988</v>
      </c>
      <c r="AA7905" s="21">
        <f t="shared" si="2229"/>
        <v>60.911132986843988</v>
      </c>
      <c r="AB7905" s="21">
        <f t="shared" si="2230"/>
        <v>0</v>
      </c>
      <c r="AC7905" s="21">
        <f t="shared" si="2231"/>
        <v>0</v>
      </c>
      <c r="AD7905" s="21">
        <f t="shared" si="2237"/>
        <v>0</v>
      </c>
      <c r="AE7905" s="21" t="str">
        <f t="shared" si="2232"/>
        <v>11/25/12:00</v>
      </c>
    </row>
    <row r="7906" spans="2:31">
      <c r="B7906" s="37">
        <v>11</v>
      </c>
      <c r="C7906" s="38">
        <v>25</v>
      </c>
      <c r="D7906" s="39">
        <v>13</v>
      </c>
      <c r="E7906" s="17">
        <v>9.4</v>
      </c>
      <c r="F7906" s="17">
        <v>255</v>
      </c>
      <c r="G7906" s="17">
        <v>7</v>
      </c>
      <c r="H7906" s="37">
        <f t="shared" si="2220"/>
        <v>48.92</v>
      </c>
      <c r="I7906" s="37">
        <f>IF(H7906&lt;'Roof Calculator'!$G$8, 1, 0)</f>
        <v>1</v>
      </c>
      <c r="J7906" s="37">
        <f>IF(H7906&gt;='Roof Calculator'!$G$8, 1, 0)</f>
        <v>0</v>
      </c>
      <c r="K7906" s="37">
        <f t="shared" si="2221"/>
        <v>48.92</v>
      </c>
      <c r="L7906" s="37">
        <f t="shared" si="2222"/>
        <v>0</v>
      </c>
      <c r="M7906" s="37">
        <v>0</v>
      </c>
      <c r="N7906" s="37">
        <f t="shared" si="2223"/>
        <v>255</v>
      </c>
      <c r="O7906" s="37">
        <v>0</v>
      </c>
      <c r="P7906" s="37">
        <v>0</v>
      </c>
      <c r="Q7906" s="21">
        <f t="shared" si="2224"/>
        <v>39.790999999999997</v>
      </c>
      <c r="R7906" s="21">
        <f t="shared" si="2233"/>
        <v>329.50000000001012</v>
      </c>
      <c r="S7906" s="21">
        <f t="shared" si="2234"/>
        <v>-21.158237236748938</v>
      </c>
      <c r="T7906" s="21">
        <f t="shared" si="2225"/>
        <v>86.147999999999996</v>
      </c>
      <c r="U7906" s="37">
        <f>VLOOKUP(Time_Zone, 'LSTM LookUp'!$B$5:$D$8, 3, FALSE)</f>
        <v>-75</v>
      </c>
      <c r="V7906" s="21">
        <f t="shared" si="2235"/>
        <v>12.070990884537867</v>
      </c>
      <c r="W7906" s="21">
        <f t="shared" si="2226"/>
        <v>179.16574772113449</v>
      </c>
      <c r="X7906" s="21">
        <f t="shared" si="2227"/>
        <v>-6.6325693650799096</v>
      </c>
      <c r="Y7906" s="21">
        <f t="shared" si="2228"/>
        <v>248.36743063492008</v>
      </c>
      <c r="Z7906" s="21">
        <f t="shared" si="2236"/>
        <v>78.728137618575559</v>
      </c>
      <c r="AA7906" s="21">
        <f t="shared" si="2229"/>
        <v>78.728137618575559</v>
      </c>
      <c r="AB7906" s="21">
        <f t="shared" si="2230"/>
        <v>0</v>
      </c>
      <c r="AC7906" s="21">
        <f t="shared" si="2231"/>
        <v>0</v>
      </c>
      <c r="AD7906" s="21">
        <f t="shared" si="2237"/>
        <v>0</v>
      </c>
      <c r="AE7906" s="21" t="str">
        <f t="shared" si="2232"/>
        <v>11/25/13:00</v>
      </c>
    </row>
    <row r="7907" spans="2:31">
      <c r="B7907" s="37">
        <v>11</v>
      </c>
      <c r="C7907" s="38">
        <v>25</v>
      </c>
      <c r="D7907" s="39">
        <v>14</v>
      </c>
      <c r="E7907" s="17">
        <v>9.4</v>
      </c>
      <c r="F7907" s="17">
        <v>201</v>
      </c>
      <c r="G7907" s="17">
        <v>3</v>
      </c>
      <c r="H7907" s="37">
        <f t="shared" si="2220"/>
        <v>48.92</v>
      </c>
      <c r="I7907" s="37">
        <f>IF(H7907&lt;'Roof Calculator'!$G$8, 1, 0)</f>
        <v>1</v>
      </c>
      <c r="J7907" s="37">
        <f>IF(H7907&gt;='Roof Calculator'!$G$8, 1, 0)</f>
        <v>0</v>
      </c>
      <c r="K7907" s="37">
        <f t="shared" si="2221"/>
        <v>48.92</v>
      </c>
      <c r="L7907" s="37">
        <f t="shared" si="2222"/>
        <v>0</v>
      </c>
      <c r="M7907" s="37">
        <v>0</v>
      </c>
      <c r="N7907" s="37">
        <f t="shared" si="2223"/>
        <v>201</v>
      </c>
      <c r="O7907" s="37">
        <v>0</v>
      </c>
      <c r="P7907" s="37">
        <v>0</v>
      </c>
      <c r="Q7907" s="21">
        <f t="shared" si="2224"/>
        <v>39.790999999999997</v>
      </c>
      <c r="R7907" s="21">
        <f t="shared" si="2233"/>
        <v>329.5416666666768</v>
      </c>
      <c r="S7907" s="21">
        <f t="shared" si="2234"/>
        <v>-21.165616233373633</v>
      </c>
      <c r="T7907" s="21">
        <f t="shared" si="2225"/>
        <v>86.147999999999996</v>
      </c>
      <c r="U7907" s="37">
        <f>VLOOKUP(Time_Zone, 'LSTM LookUp'!$B$5:$D$8, 3, FALSE)</f>
        <v>-75</v>
      </c>
      <c r="V7907" s="21">
        <f t="shared" si="2235"/>
        <v>12.057398998876423</v>
      </c>
      <c r="W7907" s="21">
        <f t="shared" si="2226"/>
        <v>194.16234974971911</v>
      </c>
      <c r="X7907" s="21">
        <f t="shared" si="2227"/>
        <v>-2.7775453451151244</v>
      </c>
      <c r="Y7907" s="21">
        <f t="shared" si="2228"/>
        <v>198.22245465488487</v>
      </c>
      <c r="Z7907" s="21">
        <f t="shared" si="2236"/>
        <v>62.833056046308734</v>
      </c>
      <c r="AA7907" s="21">
        <f t="shared" si="2229"/>
        <v>62.833056046308734</v>
      </c>
      <c r="AB7907" s="21">
        <f t="shared" si="2230"/>
        <v>0</v>
      </c>
      <c r="AC7907" s="21">
        <f t="shared" si="2231"/>
        <v>0</v>
      </c>
      <c r="AD7907" s="21">
        <f t="shared" si="2237"/>
        <v>0</v>
      </c>
      <c r="AE7907" s="21" t="str">
        <f t="shared" si="2232"/>
        <v>11/25/14:00</v>
      </c>
    </row>
    <row r="7908" spans="2:31">
      <c r="B7908" s="37">
        <v>11</v>
      </c>
      <c r="C7908" s="38">
        <v>25</v>
      </c>
      <c r="D7908" s="39">
        <v>15</v>
      </c>
      <c r="E7908" s="17">
        <v>8.9</v>
      </c>
      <c r="F7908" s="17">
        <v>184</v>
      </c>
      <c r="G7908" s="17">
        <v>5</v>
      </c>
      <c r="H7908" s="37">
        <f t="shared" si="2220"/>
        <v>48.02</v>
      </c>
      <c r="I7908" s="37">
        <f>IF(H7908&lt;'Roof Calculator'!$G$8, 1, 0)</f>
        <v>1</v>
      </c>
      <c r="J7908" s="37">
        <f>IF(H7908&gt;='Roof Calculator'!$G$8, 1, 0)</f>
        <v>0</v>
      </c>
      <c r="K7908" s="37">
        <f t="shared" si="2221"/>
        <v>48.02</v>
      </c>
      <c r="L7908" s="37">
        <f t="shared" si="2222"/>
        <v>0</v>
      </c>
      <c r="M7908" s="37">
        <v>0</v>
      </c>
      <c r="N7908" s="37">
        <f t="shared" si="2223"/>
        <v>184</v>
      </c>
      <c r="O7908" s="37">
        <v>0</v>
      </c>
      <c r="P7908" s="37">
        <v>0</v>
      </c>
      <c r="Q7908" s="21">
        <f t="shared" si="2224"/>
        <v>39.790999999999997</v>
      </c>
      <c r="R7908" s="21">
        <f t="shared" si="2233"/>
        <v>329.58333333334349</v>
      </c>
      <c r="S7908" s="21">
        <f t="shared" si="2234"/>
        <v>-21.172984184610083</v>
      </c>
      <c r="T7908" s="21">
        <f t="shared" si="2225"/>
        <v>86.147999999999996</v>
      </c>
      <c r="U7908" s="37">
        <f>VLOOKUP(Time_Zone, 'LSTM LookUp'!$B$5:$D$8, 3, FALSE)</f>
        <v>-75</v>
      </c>
      <c r="V7908" s="21">
        <f t="shared" si="2235"/>
        <v>12.04378928784821</v>
      </c>
      <c r="W7908" s="21">
        <f t="shared" si="2226"/>
        <v>209.15894732196207</v>
      </c>
      <c r="X7908" s="21">
        <f t="shared" si="2227"/>
        <v>-4.2843264966617305</v>
      </c>
      <c r="Y7908" s="21">
        <f t="shared" si="2228"/>
        <v>179.71567350333828</v>
      </c>
      <c r="Z7908" s="21">
        <f t="shared" si="2236"/>
        <v>56.966729653789507</v>
      </c>
      <c r="AA7908" s="21">
        <f t="shared" si="2229"/>
        <v>56.966729653789507</v>
      </c>
      <c r="AB7908" s="21">
        <f t="shared" si="2230"/>
        <v>0</v>
      </c>
      <c r="AC7908" s="21">
        <f t="shared" si="2231"/>
        <v>0</v>
      </c>
      <c r="AD7908" s="21">
        <f t="shared" si="2237"/>
        <v>0</v>
      </c>
      <c r="AE7908" s="21" t="str">
        <f t="shared" si="2232"/>
        <v>11/25/15:00</v>
      </c>
    </row>
    <row r="7909" spans="2:31">
      <c r="B7909" s="37">
        <v>11</v>
      </c>
      <c r="C7909" s="38">
        <v>25</v>
      </c>
      <c r="D7909" s="39">
        <v>16</v>
      </c>
      <c r="E7909" s="17">
        <v>8.9</v>
      </c>
      <c r="F7909" s="17">
        <v>129</v>
      </c>
      <c r="G7909" s="17">
        <v>2</v>
      </c>
      <c r="H7909" s="37">
        <f t="shared" si="2220"/>
        <v>48.02</v>
      </c>
      <c r="I7909" s="37">
        <f>IF(H7909&lt;'Roof Calculator'!$G$8, 1, 0)</f>
        <v>1</v>
      </c>
      <c r="J7909" s="37">
        <f>IF(H7909&gt;='Roof Calculator'!$G$8, 1, 0)</f>
        <v>0</v>
      </c>
      <c r="K7909" s="37">
        <f t="shared" si="2221"/>
        <v>48.02</v>
      </c>
      <c r="L7909" s="37">
        <f t="shared" si="2222"/>
        <v>0</v>
      </c>
      <c r="M7909" s="37">
        <v>0</v>
      </c>
      <c r="N7909" s="37">
        <f t="shared" si="2223"/>
        <v>129</v>
      </c>
      <c r="O7909" s="37">
        <v>0</v>
      </c>
      <c r="P7909" s="37">
        <v>0</v>
      </c>
      <c r="Q7909" s="21">
        <f t="shared" si="2224"/>
        <v>39.790999999999997</v>
      </c>
      <c r="R7909" s="21">
        <f t="shared" si="2233"/>
        <v>329.62500000001017</v>
      </c>
      <c r="S7909" s="21">
        <f t="shared" si="2234"/>
        <v>-21.18034108513903</v>
      </c>
      <c r="T7909" s="21">
        <f t="shared" si="2225"/>
        <v>86.147999999999996</v>
      </c>
      <c r="U7909" s="37">
        <f>VLOOKUP(Time_Zone, 'LSTM LookUp'!$B$5:$D$8, 3, FALSE)</f>
        <v>-75</v>
      </c>
      <c r="V7909" s="21">
        <f t="shared" si="2235"/>
        <v>12.030161772593107</v>
      </c>
      <c r="W7909" s="21">
        <f t="shared" si="2226"/>
        <v>224.15554044314828</v>
      </c>
      <c r="X7909" s="21">
        <f t="shared" si="2227"/>
        <v>-1.4905383289402563</v>
      </c>
      <c r="Y7909" s="21">
        <f t="shared" si="2228"/>
        <v>127.50946167105974</v>
      </c>
      <c r="Z7909" s="21">
        <f t="shared" si="2236"/>
        <v>40.418272317136363</v>
      </c>
      <c r="AA7909" s="21">
        <f t="shared" si="2229"/>
        <v>40.418272317136363</v>
      </c>
      <c r="AB7909" s="21">
        <f t="shared" si="2230"/>
        <v>0</v>
      </c>
      <c r="AC7909" s="21">
        <f t="shared" si="2231"/>
        <v>0</v>
      </c>
      <c r="AD7909" s="21">
        <f t="shared" si="2237"/>
        <v>0</v>
      </c>
      <c r="AE7909" s="21" t="str">
        <f t="shared" si="2232"/>
        <v>11/25/16:00</v>
      </c>
    </row>
    <row r="7910" spans="2:31">
      <c r="B7910" s="37">
        <v>11</v>
      </c>
      <c r="C7910" s="38">
        <v>25</v>
      </c>
      <c r="D7910" s="39">
        <v>17</v>
      </c>
      <c r="E7910" s="17">
        <v>8.9</v>
      </c>
      <c r="F7910" s="17">
        <v>65</v>
      </c>
      <c r="G7910" s="17">
        <v>0</v>
      </c>
      <c r="H7910" s="37">
        <f t="shared" si="2220"/>
        <v>48.02</v>
      </c>
      <c r="I7910" s="37">
        <f>IF(H7910&lt;'Roof Calculator'!$G$8, 1, 0)</f>
        <v>1</v>
      </c>
      <c r="J7910" s="37">
        <f>IF(H7910&gt;='Roof Calculator'!$G$8, 1, 0)</f>
        <v>0</v>
      </c>
      <c r="K7910" s="37">
        <f t="shared" si="2221"/>
        <v>48.02</v>
      </c>
      <c r="L7910" s="37">
        <f t="shared" si="2222"/>
        <v>0</v>
      </c>
      <c r="M7910" s="37">
        <v>0</v>
      </c>
      <c r="N7910" s="37">
        <f t="shared" si="2223"/>
        <v>65</v>
      </c>
      <c r="O7910" s="37">
        <v>0</v>
      </c>
      <c r="P7910" s="37">
        <v>0</v>
      </c>
      <c r="Q7910" s="21">
        <f t="shared" si="2224"/>
        <v>39.790999999999997</v>
      </c>
      <c r="R7910" s="21">
        <f t="shared" si="2233"/>
        <v>329.66666666667686</v>
      </c>
      <c r="S7910" s="21">
        <f t="shared" si="2234"/>
        <v>-21.187686929647452</v>
      </c>
      <c r="T7910" s="21">
        <f t="shared" si="2225"/>
        <v>86.147999999999996</v>
      </c>
      <c r="U7910" s="37">
        <f>VLOOKUP(Time_Zone, 'LSTM LookUp'!$B$5:$D$8, 3, FALSE)</f>
        <v>-75</v>
      </c>
      <c r="V7910" s="21">
        <f t="shared" si="2235"/>
        <v>12.016516474283954</v>
      </c>
      <c r="W7910" s="21">
        <f t="shared" si="2226"/>
        <v>239.15212911857097</v>
      </c>
      <c r="X7910" s="21">
        <f t="shared" si="2227"/>
        <v>0</v>
      </c>
      <c r="Y7910" s="21">
        <f t="shared" si="2228"/>
        <v>65</v>
      </c>
      <c r="Z7910" s="21">
        <f t="shared" si="2236"/>
        <v>20.603864734299517</v>
      </c>
      <c r="AA7910" s="21">
        <f t="shared" si="2229"/>
        <v>20.603864734299517</v>
      </c>
      <c r="AB7910" s="21">
        <f t="shared" si="2230"/>
        <v>0</v>
      </c>
      <c r="AC7910" s="21">
        <f t="shared" si="2231"/>
        <v>0</v>
      </c>
      <c r="AD7910" s="21">
        <f t="shared" si="2237"/>
        <v>0</v>
      </c>
      <c r="AE7910" s="21" t="str">
        <f t="shared" si="2232"/>
        <v>11/25/17:00</v>
      </c>
    </row>
    <row r="7911" spans="2:31">
      <c r="B7911" s="37">
        <v>11</v>
      </c>
      <c r="C7911" s="38">
        <v>25</v>
      </c>
      <c r="D7911" s="39">
        <v>18</v>
      </c>
      <c r="E7911" s="17">
        <v>7.8</v>
      </c>
      <c r="F7911" s="17">
        <v>5</v>
      </c>
      <c r="G7911" s="17">
        <v>0</v>
      </c>
      <c r="H7911" s="37">
        <f t="shared" si="2220"/>
        <v>46.04</v>
      </c>
      <c r="I7911" s="37">
        <f>IF(H7911&lt;'Roof Calculator'!$G$8, 1, 0)</f>
        <v>1</v>
      </c>
      <c r="J7911" s="37">
        <f>IF(H7911&gt;='Roof Calculator'!$G$8, 1, 0)</f>
        <v>0</v>
      </c>
      <c r="K7911" s="37">
        <f t="shared" si="2221"/>
        <v>46.04</v>
      </c>
      <c r="L7911" s="37">
        <f t="shared" si="2222"/>
        <v>0</v>
      </c>
      <c r="M7911" s="37">
        <v>0</v>
      </c>
      <c r="N7911" s="37">
        <f t="shared" si="2223"/>
        <v>5</v>
      </c>
      <c r="O7911" s="37">
        <v>0</v>
      </c>
      <c r="P7911" s="37">
        <v>0</v>
      </c>
      <c r="Q7911" s="21">
        <f t="shared" si="2224"/>
        <v>39.790999999999997</v>
      </c>
      <c r="R7911" s="21">
        <f t="shared" si="2233"/>
        <v>329.70833333334355</v>
      </c>
      <c r="S7911" s="21">
        <f t="shared" si="2234"/>
        <v>-21.195021712828485</v>
      </c>
      <c r="T7911" s="21">
        <f t="shared" si="2225"/>
        <v>86.147999999999996</v>
      </c>
      <c r="U7911" s="37">
        <f>VLOOKUP(Time_Zone, 'LSTM LookUp'!$B$5:$D$8, 3, FALSE)</f>
        <v>-75</v>
      </c>
      <c r="V7911" s="21">
        <f t="shared" si="2235"/>
        <v>12.00285341412666</v>
      </c>
      <c r="W7911" s="21">
        <f t="shared" si="2226"/>
        <v>254.14871335353166</v>
      </c>
      <c r="X7911" s="21">
        <f t="shared" si="2227"/>
        <v>0</v>
      </c>
      <c r="Y7911" s="21">
        <f t="shared" si="2228"/>
        <v>5</v>
      </c>
      <c r="Z7911" s="21">
        <f t="shared" si="2236"/>
        <v>1.5849126718691937</v>
      </c>
      <c r="AA7911" s="21">
        <f t="shared" si="2229"/>
        <v>1.5849126718691937</v>
      </c>
      <c r="AB7911" s="21">
        <f t="shared" si="2230"/>
        <v>0</v>
      </c>
      <c r="AC7911" s="21">
        <f t="shared" si="2231"/>
        <v>0</v>
      </c>
      <c r="AD7911" s="21">
        <f t="shared" si="2237"/>
        <v>0</v>
      </c>
      <c r="AE7911" s="21" t="str">
        <f t="shared" si="2232"/>
        <v>11/25/18:00</v>
      </c>
    </row>
    <row r="7912" spans="2:31">
      <c r="B7912" s="37">
        <v>11</v>
      </c>
      <c r="C7912" s="38">
        <v>25</v>
      </c>
      <c r="D7912" s="39">
        <v>19</v>
      </c>
      <c r="E7912" s="17">
        <v>7.2</v>
      </c>
      <c r="F7912" s="17">
        <v>0</v>
      </c>
      <c r="G7912" s="17">
        <v>0</v>
      </c>
      <c r="H7912" s="37">
        <f t="shared" si="2220"/>
        <v>44.96</v>
      </c>
      <c r="I7912" s="37">
        <f>IF(H7912&lt;'Roof Calculator'!$G$8, 1, 0)</f>
        <v>1</v>
      </c>
      <c r="J7912" s="37">
        <f>IF(H7912&gt;='Roof Calculator'!$G$8, 1, 0)</f>
        <v>0</v>
      </c>
      <c r="K7912" s="37">
        <f t="shared" si="2221"/>
        <v>44.96</v>
      </c>
      <c r="L7912" s="37">
        <f t="shared" si="2222"/>
        <v>0</v>
      </c>
      <c r="M7912" s="37">
        <v>0</v>
      </c>
      <c r="N7912" s="37">
        <f t="shared" si="2223"/>
        <v>0</v>
      </c>
      <c r="O7912" s="37">
        <v>0</v>
      </c>
      <c r="P7912" s="37">
        <v>0</v>
      </c>
      <c r="Q7912" s="21">
        <f t="shared" si="2224"/>
        <v>39.790999999999997</v>
      </c>
      <c r="R7912" s="21">
        <f t="shared" si="2233"/>
        <v>329.75000000001023</v>
      </c>
      <c r="S7912" s="21">
        <f t="shared" si="2234"/>
        <v>-21.202345429381506</v>
      </c>
      <c r="T7912" s="21">
        <f t="shared" si="2225"/>
        <v>86.147999999999996</v>
      </c>
      <c r="U7912" s="37">
        <f>VLOOKUP(Time_Zone, 'LSTM LookUp'!$B$5:$D$8, 3, FALSE)</f>
        <v>-75</v>
      </c>
      <c r="V7912" s="21">
        <f t="shared" si="2235"/>
        <v>11.989172613360058</v>
      </c>
      <c r="W7912" s="21">
        <f t="shared" si="2226"/>
        <v>269.14529315334005</v>
      </c>
      <c r="X7912" s="21">
        <f t="shared" si="2227"/>
        <v>0</v>
      </c>
      <c r="Y7912" s="21">
        <f t="shared" si="2228"/>
        <v>0</v>
      </c>
      <c r="Z7912" s="21">
        <f t="shared" si="2236"/>
        <v>0</v>
      </c>
      <c r="AA7912" s="21">
        <f t="shared" si="2229"/>
        <v>0</v>
      </c>
      <c r="AB7912" s="21">
        <f t="shared" si="2230"/>
        <v>0</v>
      </c>
      <c r="AC7912" s="21">
        <f t="shared" si="2231"/>
        <v>0</v>
      </c>
      <c r="AD7912" s="21">
        <f t="shared" si="2237"/>
        <v>0</v>
      </c>
      <c r="AE7912" s="21" t="str">
        <f t="shared" si="2232"/>
        <v>11/25/19:00</v>
      </c>
    </row>
    <row r="7913" spans="2:31">
      <c r="B7913" s="37">
        <v>11</v>
      </c>
      <c r="C7913" s="38">
        <v>25</v>
      </c>
      <c r="D7913" s="39">
        <v>20</v>
      </c>
      <c r="E7913" s="17">
        <v>7.2</v>
      </c>
      <c r="F7913" s="17">
        <v>0</v>
      </c>
      <c r="G7913" s="17">
        <v>0</v>
      </c>
      <c r="H7913" s="37">
        <f t="shared" si="2220"/>
        <v>44.96</v>
      </c>
      <c r="I7913" s="37">
        <f>IF(H7913&lt;'Roof Calculator'!$G$8, 1, 0)</f>
        <v>1</v>
      </c>
      <c r="J7913" s="37">
        <f>IF(H7913&gt;='Roof Calculator'!$G$8, 1, 0)</f>
        <v>0</v>
      </c>
      <c r="K7913" s="37">
        <f t="shared" si="2221"/>
        <v>44.96</v>
      </c>
      <c r="L7913" s="37">
        <f t="shared" si="2222"/>
        <v>0</v>
      </c>
      <c r="M7913" s="37">
        <v>0</v>
      </c>
      <c r="N7913" s="37">
        <f t="shared" si="2223"/>
        <v>0</v>
      </c>
      <c r="O7913" s="37">
        <v>0</v>
      </c>
      <c r="P7913" s="37">
        <v>0</v>
      </c>
      <c r="Q7913" s="21">
        <f t="shared" si="2224"/>
        <v>39.790999999999997</v>
      </c>
      <c r="R7913" s="21">
        <f t="shared" si="2233"/>
        <v>329.79166666667692</v>
      </c>
      <c r="S7913" s="21">
        <f t="shared" si="2234"/>
        <v>-21.209658074012136</v>
      </c>
      <c r="T7913" s="21">
        <f t="shared" si="2225"/>
        <v>86.147999999999996</v>
      </c>
      <c r="U7913" s="37">
        <f>VLOOKUP(Time_Zone, 'LSTM LookUp'!$B$5:$D$8, 3, FALSE)</f>
        <v>-75</v>
      </c>
      <c r="V7913" s="21">
        <f t="shared" si="2235"/>
        <v>11.975474093255905</v>
      </c>
      <c r="W7913" s="21">
        <f t="shared" si="2226"/>
        <v>284.14186852331403</v>
      </c>
      <c r="X7913" s="21">
        <f t="shared" si="2227"/>
        <v>0</v>
      </c>
      <c r="Y7913" s="21">
        <f t="shared" si="2228"/>
        <v>0</v>
      </c>
      <c r="Z7913" s="21">
        <f t="shared" si="2236"/>
        <v>0</v>
      </c>
      <c r="AA7913" s="21">
        <f t="shared" si="2229"/>
        <v>0</v>
      </c>
      <c r="AB7913" s="21">
        <f t="shared" si="2230"/>
        <v>0</v>
      </c>
      <c r="AC7913" s="21">
        <f t="shared" si="2231"/>
        <v>0</v>
      </c>
      <c r="AD7913" s="21">
        <f t="shared" si="2237"/>
        <v>0</v>
      </c>
      <c r="AE7913" s="21" t="str">
        <f t="shared" si="2232"/>
        <v>11/25/20:00</v>
      </c>
    </row>
    <row r="7914" spans="2:31">
      <c r="B7914" s="37">
        <v>11</v>
      </c>
      <c r="C7914" s="38">
        <v>25</v>
      </c>
      <c r="D7914" s="39">
        <v>21</v>
      </c>
      <c r="E7914" s="17">
        <v>7.2</v>
      </c>
      <c r="F7914" s="17">
        <v>0</v>
      </c>
      <c r="G7914" s="17">
        <v>0</v>
      </c>
      <c r="H7914" s="37">
        <f t="shared" si="2220"/>
        <v>44.96</v>
      </c>
      <c r="I7914" s="37">
        <f>IF(H7914&lt;'Roof Calculator'!$G$8, 1, 0)</f>
        <v>1</v>
      </c>
      <c r="J7914" s="37">
        <f>IF(H7914&gt;='Roof Calculator'!$G$8, 1, 0)</f>
        <v>0</v>
      </c>
      <c r="K7914" s="37">
        <f t="shared" si="2221"/>
        <v>44.96</v>
      </c>
      <c r="L7914" s="37">
        <f t="shared" si="2222"/>
        <v>0</v>
      </c>
      <c r="M7914" s="37">
        <v>0</v>
      </c>
      <c r="N7914" s="37">
        <f t="shared" si="2223"/>
        <v>0</v>
      </c>
      <c r="O7914" s="37">
        <v>0</v>
      </c>
      <c r="P7914" s="37">
        <v>0</v>
      </c>
      <c r="Q7914" s="21">
        <f t="shared" si="2224"/>
        <v>39.790999999999997</v>
      </c>
      <c r="R7914" s="21">
        <f t="shared" si="2233"/>
        <v>329.8333333333436</v>
      </c>
      <c r="S7914" s="21">
        <f t="shared" si="2234"/>
        <v>-21.216959641432158</v>
      </c>
      <c r="T7914" s="21">
        <f t="shared" si="2225"/>
        <v>86.147999999999996</v>
      </c>
      <c r="U7914" s="37">
        <f>VLOOKUP(Time_Zone, 'LSTM LookUp'!$B$5:$D$8, 3, FALSE)</f>
        <v>-75</v>
      </c>
      <c r="V7914" s="21">
        <f t="shared" si="2235"/>
        <v>11.961757875118909</v>
      </c>
      <c r="W7914" s="21">
        <f t="shared" si="2226"/>
        <v>299.13843946877972</v>
      </c>
      <c r="X7914" s="21">
        <f t="shared" si="2227"/>
        <v>0</v>
      </c>
      <c r="Y7914" s="21">
        <f t="shared" si="2228"/>
        <v>0</v>
      </c>
      <c r="Z7914" s="21">
        <f t="shared" si="2236"/>
        <v>0</v>
      </c>
      <c r="AA7914" s="21">
        <f t="shared" si="2229"/>
        <v>0</v>
      </c>
      <c r="AB7914" s="21">
        <f t="shared" si="2230"/>
        <v>0</v>
      </c>
      <c r="AC7914" s="21">
        <f t="shared" si="2231"/>
        <v>0</v>
      </c>
      <c r="AD7914" s="21">
        <f t="shared" si="2237"/>
        <v>0</v>
      </c>
      <c r="AE7914" s="21" t="str">
        <f t="shared" si="2232"/>
        <v>11/25/21:00</v>
      </c>
    </row>
    <row r="7915" spans="2:31">
      <c r="B7915" s="37">
        <v>11</v>
      </c>
      <c r="C7915" s="38">
        <v>25</v>
      </c>
      <c r="D7915" s="39">
        <v>22</v>
      </c>
      <c r="E7915" s="17">
        <v>7.8</v>
      </c>
      <c r="F7915" s="17">
        <v>0</v>
      </c>
      <c r="G7915" s="17">
        <v>0</v>
      </c>
      <c r="H7915" s="37">
        <f t="shared" si="2220"/>
        <v>46.04</v>
      </c>
      <c r="I7915" s="37">
        <f>IF(H7915&lt;'Roof Calculator'!$G$8, 1, 0)</f>
        <v>1</v>
      </c>
      <c r="J7915" s="37">
        <f>IF(H7915&gt;='Roof Calculator'!$G$8, 1, 0)</f>
        <v>0</v>
      </c>
      <c r="K7915" s="37">
        <f t="shared" si="2221"/>
        <v>46.04</v>
      </c>
      <c r="L7915" s="37">
        <f t="shared" si="2222"/>
        <v>0</v>
      </c>
      <c r="M7915" s="37">
        <v>0</v>
      </c>
      <c r="N7915" s="37">
        <f t="shared" si="2223"/>
        <v>0</v>
      </c>
      <c r="O7915" s="37">
        <v>0</v>
      </c>
      <c r="P7915" s="37">
        <v>0</v>
      </c>
      <c r="Q7915" s="21">
        <f t="shared" si="2224"/>
        <v>39.790999999999997</v>
      </c>
      <c r="R7915" s="21">
        <f t="shared" si="2233"/>
        <v>329.87500000001029</v>
      </c>
      <c r="S7915" s="21">
        <f t="shared" si="2234"/>
        <v>-21.224250126359699</v>
      </c>
      <c r="T7915" s="21">
        <f t="shared" si="2225"/>
        <v>86.147999999999996</v>
      </c>
      <c r="U7915" s="37">
        <f>VLOOKUP(Time_Zone, 'LSTM LookUp'!$B$5:$D$8, 3, FALSE)</f>
        <v>-75</v>
      </c>
      <c r="V7915" s="21">
        <f t="shared" si="2235"/>
        <v>11.948023980286514</v>
      </c>
      <c r="W7915" s="21">
        <f t="shared" si="2226"/>
        <v>314.13500599507159</v>
      </c>
      <c r="X7915" s="21">
        <f t="shared" si="2227"/>
        <v>0</v>
      </c>
      <c r="Y7915" s="21">
        <f t="shared" si="2228"/>
        <v>0</v>
      </c>
      <c r="Z7915" s="21">
        <f t="shared" si="2236"/>
        <v>0</v>
      </c>
      <c r="AA7915" s="21">
        <f t="shared" si="2229"/>
        <v>0</v>
      </c>
      <c r="AB7915" s="21">
        <f t="shared" si="2230"/>
        <v>0</v>
      </c>
      <c r="AC7915" s="21">
        <f t="shared" si="2231"/>
        <v>0</v>
      </c>
      <c r="AD7915" s="21">
        <f t="shared" si="2237"/>
        <v>0</v>
      </c>
      <c r="AE7915" s="21" t="str">
        <f t="shared" si="2232"/>
        <v>11/25/22:00</v>
      </c>
    </row>
    <row r="7916" spans="2:31">
      <c r="B7916" s="37">
        <v>11</v>
      </c>
      <c r="C7916" s="38">
        <v>25</v>
      </c>
      <c r="D7916" s="39">
        <v>23</v>
      </c>
      <c r="E7916" s="17">
        <v>7.8</v>
      </c>
      <c r="F7916" s="17">
        <v>0</v>
      </c>
      <c r="G7916" s="17">
        <v>0</v>
      </c>
      <c r="H7916" s="37">
        <f t="shared" si="2220"/>
        <v>46.04</v>
      </c>
      <c r="I7916" s="37">
        <f>IF(H7916&lt;'Roof Calculator'!$G$8, 1, 0)</f>
        <v>1</v>
      </c>
      <c r="J7916" s="37">
        <f>IF(H7916&gt;='Roof Calculator'!$G$8, 1, 0)</f>
        <v>0</v>
      </c>
      <c r="K7916" s="37">
        <f t="shared" si="2221"/>
        <v>46.04</v>
      </c>
      <c r="L7916" s="37">
        <f t="shared" si="2222"/>
        <v>0</v>
      </c>
      <c r="M7916" s="37">
        <v>0</v>
      </c>
      <c r="N7916" s="37">
        <f t="shared" si="2223"/>
        <v>0</v>
      </c>
      <c r="O7916" s="37">
        <v>0</v>
      </c>
      <c r="P7916" s="37">
        <v>0</v>
      </c>
      <c r="Q7916" s="21">
        <f t="shared" si="2224"/>
        <v>39.790999999999997</v>
      </c>
      <c r="R7916" s="21">
        <f t="shared" si="2233"/>
        <v>329.91666666667697</v>
      </c>
      <c r="S7916" s="21">
        <f t="shared" si="2234"/>
        <v>-21.231529523519047</v>
      </c>
      <c r="T7916" s="21">
        <f t="shared" si="2225"/>
        <v>86.147999999999996</v>
      </c>
      <c r="U7916" s="37">
        <f>VLOOKUP(Time_Zone, 'LSTM LookUp'!$B$5:$D$8, 3, FALSE)</f>
        <v>-75</v>
      </c>
      <c r="V7916" s="21">
        <f t="shared" si="2235"/>
        <v>11.934272430129084</v>
      </c>
      <c r="W7916" s="21">
        <f t="shared" si="2226"/>
        <v>329.13156810753225</v>
      </c>
      <c r="X7916" s="21">
        <f t="shared" si="2227"/>
        <v>0</v>
      </c>
      <c r="Y7916" s="21">
        <f t="shared" si="2228"/>
        <v>0</v>
      </c>
      <c r="Z7916" s="21">
        <f t="shared" si="2236"/>
        <v>0</v>
      </c>
      <c r="AA7916" s="21">
        <f t="shared" si="2229"/>
        <v>0</v>
      </c>
      <c r="AB7916" s="21">
        <f t="shared" si="2230"/>
        <v>0</v>
      </c>
      <c r="AC7916" s="21">
        <f t="shared" si="2231"/>
        <v>0</v>
      </c>
      <c r="AD7916" s="21">
        <f t="shared" si="2237"/>
        <v>0</v>
      </c>
      <c r="AE7916" s="21" t="str">
        <f t="shared" si="2232"/>
        <v>11/25/23:00</v>
      </c>
    </row>
    <row r="7917" spans="2:31">
      <c r="B7917" s="37">
        <v>11</v>
      </c>
      <c r="C7917" s="38">
        <v>25</v>
      </c>
      <c r="D7917" s="39">
        <v>24</v>
      </c>
      <c r="E7917" s="17">
        <v>8.3000000000000007</v>
      </c>
      <c r="F7917" s="17">
        <v>0</v>
      </c>
      <c r="G7917" s="17">
        <v>0</v>
      </c>
      <c r="H7917" s="37">
        <f t="shared" si="2220"/>
        <v>46.94</v>
      </c>
      <c r="I7917" s="37">
        <f>IF(H7917&lt;'Roof Calculator'!$G$8, 1, 0)</f>
        <v>1</v>
      </c>
      <c r="J7917" s="37">
        <f>IF(H7917&gt;='Roof Calculator'!$G$8, 1, 0)</f>
        <v>0</v>
      </c>
      <c r="K7917" s="37">
        <f t="shared" si="2221"/>
        <v>46.94</v>
      </c>
      <c r="L7917" s="37">
        <f t="shared" si="2222"/>
        <v>0</v>
      </c>
      <c r="M7917" s="37">
        <v>0</v>
      </c>
      <c r="N7917" s="37">
        <f t="shared" si="2223"/>
        <v>0</v>
      </c>
      <c r="O7917" s="37">
        <v>0</v>
      </c>
      <c r="P7917" s="37">
        <v>0</v>
      </c>
      <c r="Q7917" s="21">
        <f t="shared" si="2224"/>
        <v>39.790999999999997</v>
      </c>
      <c r="R7917" s="21">
        <f t="shared" si="2233"/>
        <v>329.95833333334366</v>
      </c>
      <c r="S7917" s="21">
        <f t="shared" si="2234"/>
        <v>-21.23879782764082</v>
      </c>
      <c r="T7917" s="21">
        <f t="shared" si="2225"/>
        <v>86.147999999999996</v>
      </c>
      <c r="U7917" s="37">
        <f>VLOOKUP(Time_Zone, 'LSTM LookUp'!$B$5:$D$8, 3, FALSE)</f>
        <v>-75</v>
      </c>
      <c r="V7917" s="21">
        <f t="shared" si="2235"/>
        <v>11.920503246049678</v>
      </c>
      <c r="W7917" s="21">
        <f t="shared" si="2226"/>
        <v>344.1281258115124</v>
      </c>
      <c r="X7917" s="21">
        <f t="shared" si="2227"/>
        <v>0</v>
      </c>
      <c r="Y7917" s="21">
        <f t="shared" si="2228"/>
        <v>0</v>
      </c>
      <c r="Z7917" s="21">
        <f t="shared" si="2236"/>
        <v>0</v>
      </c>
      <c r="AA7917" s="21">
        <f t="shared" si="2229"/>
        <v>0</v>
      </c>
      <c r="AB7917" s="21">
        <f t="shared" si="2230"/>
        <v>0</v>
      </c>
      <c r="AC7917" s="21">
        <f t="shared" si="2231"/>
        <v>0</v>
      </c>
      <c r="AD7917" s="21">
        <f t="shared" si="2237"/>
        <v>0</v>
      </c>
      <c r="AE7917" s="21" t="str">
        <f t="shared" si="2232"/>
        <v>11/25/24:00</v>
      </c>
    </row>
    <row r="7918" spans="2:31">
      <c r="B7918" s="37">
        <v>11</v>
      </c>
      <c r="C7918" s="38">
        <v>26</v>
      </c>
      <c r="D7918" s="39">
        <v>1</v>
      </c>
      <c r="E7918" s="17">
        <v>8.3000000000000007</v>
      </c>
      <c r="F7918" s="17">
        <v>0</v>
      </c>
      <c r="G7918" s="17">
        <v>0</v>
      </c>
      <c r="H7918" s="37">
        <f t="shared" si="2220"/>
        <v>46.94</v>
      </c>
      <c r="I7918" s="37">
        <f>IF(H7918&lt;'Roof Calculator'!$G$8, 1, 0)</f>
        <v>1</v>
      </c>
      <c r="J7918" s="37">
        <f>IF(H7918&gt;='Roof Calculator'!$G$8, 1, 0)</f>
        <v>0</v>
      </c>
      <c r="K7918" s="37">
        <f t="shared" si="2221"/>
        <v>46.94</v>
      </c>
      <c r="L7918" s="37">
        <f t="shared" si="2222"/>
        <v>0</v>
      </c>
      <c r="M7918" s="37">
        <v>0</v>
      </c>
      <c r="N7918" s="37">
        <f t="shared" si="2223"/>
        <v>0</v>
      </c>
      <c r="O7918" s="37">
        <v>0</v>
      </c>
      <c r="P7918" s="37">
        <v>0</v>
      </c>
      <c r="Q7918" s="21">
        <f t="shared" si="2224"/>
        <v>39.790999999999997</v>
      </c>
      <c r="R7918" s="21">
        <f t="shared" si="2233"/>
        <v>330.00000000001035</v>
      </c>
      <c r="S7918" s="21">
        <f t="shared" si="2234"/>
        <v>-21.246055033461879</v>
      </c>
      <c r="T7918" s="21">
        <f t="shared" si="2225"/>
        <v>86.147999999999996</v>
      </c>
      <c r="U7918" s="37">
        <f>VLOOKUP(Time_Zone, 'LSTM LookUp'!$B$5:$D$8, 3, FALSE)</f>
        <v>-75</v>
      </c>
      <c r="V7918" s="21">
        <f t="shared" si="2235"/>
        <v>11.906716449484103</v>
      </c>
      <c r="W7918" s="21">
        <f t="shared" si="2226"/>
        <v>-0.87532088762897864</v>
      </c>
      <c r="X7918" s="21">
        <f t="shared" si="2227"/>
        <v>0</v>
      </c>
      <c r="Y7918" s="21">
        <f t="shared" si="2228"/>
        <v>0</v>
      </c>
      <c r="Z7918" s="21">
        <f t="shared" si="2236"/>
        <v>0</v>
      </c>
      <c r="AA7918" s="21">
        <f t="shared" si="2229"/>
        <v>0</v>
      </c>
      <c r="AB7918" s="21">
        <f t="shared" si="2230"/>
        <v>0</v>
      </c>
      <c r="AC7918" s="21">
        <f t="shared" si="2231"/>
        <v>0</v>
      </c>
      <c r="AD7918" s="21">
        <f t="shared" si="2237"/>
        <v>0</v>
      </c>
      <c r="AE7918" s="21" t="str">
        <f t="shared" si="2232"/>
        <v>11/26/1:00</v>
      </c>
    </row>
    <row r="7919" spans="2:31">
      <c r="B7919" s="37">
        <v>11</v>
      </c>
      <c r="C7919" s="38">
        <v>26</v>
      </c>
      <c r="D7919" s="39">
        <v>2</v>
      </c>
      <c r="E7919" s="17">
        <v>8.3000000000000007</v>
      </c>
      <c r="F7919" s="17">
        <v>0</v>
      </c>
      <c r="G7919" s="17">
        <v>0</v>
      </c>
      <c r="H7919" s="37">
        <f t="shared" si="2220"/>
        <v>46.94</v>
      </c>
      <c r="I7919" s="37">
        <f>IF(H7919&lt;'Roof Calculator'!$G$8, 1, 0)</f>
        <v>1</v>
      </c>
      <c r="J7919" s="37">
        <f>IF(H7919&gt;='Roof Calculator'!$G$8, 1, 0)</f>
        <v>0</v>
      </c>
      <c r="K7919" s="37">
        <f t="shared" si="2221"/>
        <v>46.94</v>
      </c>
      <c r="L7919" s="37">
        <f t="shared" si="2222"/>
        <v>0</v>
      </c>
      <c r="M7919" s="37">
        <v>0</v>
      </c>
      <c r="N7919" s="37">
        <f t="shared" si="2223"/>
        <v>0</v>
      </c>
      <c r="O7919" s="37">
        <v>0</v>
      </c>
      <c r="P7919" s="37">
        <v>0</v>
      </c>
      <c r="Q7919" s="21">
        <f t="shared" si="2224"/>
        <v>39.790999999999997</v>
      </c>
      <c r="R7919" s="21">
        <f t="shared" si="2233"/>
        <v>330.04166666667703</v>
      </c>
      <c r="S7919" s="21">
        <f t="shared" si="2234"/>
        <v>-21.253301135725398</v>
      </c>
      <c r="T7919" s="21">
        <f t="shared" si="2225"/>
        <v>86.147999999999996</v>
      </c>
      <c r="U7919" s="37">
        <f>VLOOKUP(Time_Zone, 'LSTM LookUp'!$B$5:$D$8, 3, FALSE)</f>
        <v>-75</v>
      </c>
      <c r="V7919" s="21">
        <f t="shared" si="2235"/>
        <v>11.892912061900846</v>
      </c>
      <c r="W7919" s="21">
        <f t="shared" si="2226"/>
        <v>14.121228015475191</v>
      </c>
      <c r="X7919" s="21">
        <f t="shared" si="2227"/>
        <v>0</v>
      </c>
      <c r="Y7919" s="21">
        <f t="shared" si="2228"/>
        <v>0</v>
      </c>
      <c r="Z7919" s="21">
        <f t="shared" si="2236"/>
        <v>0</v>
      </c>
      <c r="AA7919" s="21">
        <f t="shared" si="2229"/>
        <v>0</v>
      </c>
      <c r="AB7919" s="21">
        <f t="shared" si="2230"/>
        <v>0</v>
      </c>
      <c r="AC7919" s="21">
        <f t="shared" si="2231"/>
        <v>0</v>
      </c>
      <c r="AD7919" s="21">
        <f t="shared" si="2237"/>
        <v>0</v>
      </c>
      <c r="AE7919" s="21" t="str">
        <f t="shared" si="2232"/>
        <v>11/26/2:00</v>
      </c>
    </row>
    <row r="7920" spans="2:31">
      <c r="B7920" s="37">
        <v>11</v>
      </c>
      <c r="C7920" s="38">
        <v>26</v>
      </c>
      <c r="D7920" s="39">
        <v>3</v>
      </c>
      <c r="E7920" s="17">
        <v>8.3000000000000007</v>
      </c>
      <c r="F7920" s="17">
        <v>0</v>
      </c>
      <c r="G7920" s="17">
        <v>0</v>
      </c>
      <c r="H7920" s="37">
        <f t="shared" si="2220"/>
        <v>46.94</v>
      </c>
      <c r="I7920" s="37">
        <f>IF(H7920&lt;'Roof Calculator'!$G$8, 1, 0)</f>
        <v>1</v>
      </c>
      <c r="J7920" s="37">
        <f>IF(H7920&gt;='Roof Calculator'!$G$8, 1, 0)</f>
        <v>0</v>
      </c>
      <c r="K7920" s="37">
        <f t="shared" si="2221"/>
        <v>46.94</v>
      </c>
      <c r="L7920" s="37">
        <f t="shared" si="2222"/>
        <v>0</v>
      </c>
      <c r="M7920" s="37">
        <v>0</v>
      </c>
      <c r="N7920" s="37">
        <f t="shared" si="2223"/>
        <v>0</v>
      </c>
      <c r="O7920" s="37">
        <v>0</v>
      </c>
      <c r="P7920" s="37">
        <v>0</v>
      </c>
      <c r="Q7920" s="21">
        <f t="shared" si="2224"/>
        <v>39.790999999999997</v>
      </c>
      <c r="R7920" s="21">
        <f t="shared" si="2233"/>
        <v>330.08333333334372</v>
      </c>
      <c r="S7920" s="21">
        <f t="shared" si="2234"/>
        <v>-21.260536129180842</v>
      </c>
      <c r="T7920" s="21">
        <f t="shared" si="2225"/>
        <v>86.147999999999996</v>
      </c>
      <c r="U7920" s="37">
        <f>VLOOKUP(Time_Zone, 'LSTM LookUp'!$B$5:$D$8, 3, FALSE)</f>
        <v>-75</v>
      </c>
      <c r="V7920" s="21">
        <f t="shared" si="2235"/>
        <v>11.879090104801026</v>
      </c>
      <c r="W7920" s="21">
        <f t="shared" si="2226"/>
        <v>29.117772526200234</v>
      </c>
      <c r="X7920" s="21">
        <f t="shared" si="2227"/>
        <v>0</v>
      </c>
      <c r="Y7920" s="21">
        <f t="shared" si="2228"/>
        <v>0</v>
      </c>
      <c r="Z7920" s="21">
        <f t="shared" si="2236"/>
        <v>0</v>
      </c>
      <c r="AA7920" s="21">
        <f t="shared" si="2229"/>
        <v>0</v>
      </c>
      <c r="AB7920" s="21">
        <f t="shared" si="2230"/>
        <v>0</v>
      </c>
      <c r="AC7920" s="21">
        <f t="shared" si="2231"/>
        <v>0</v>
      </c>
      <c r="AD7920" s="21">
        <f t="shared" si="2237"/>
        <v>0</v>
      </c>
      <c r="AE7920" s="21" t="str">
        <f t="shared" si="2232"/>
        <v>11/26/3:00</v>
      </c>
    </row>
    <row r="7921" spans="2:31">
      <c r="B7921" s="37">
        <v>11</v>
      </c>
      <c r="C7921" s="38">
        <v>26</v>
      </c>
      <c r="D7921" s="39">
        <v>4</v>
      </c>
      <c r="E7921" s="17">
        <v>7.8</v>
      </c>
      <c r="F7921" s="17">
        <v>0</v>
      </c>
      <c r="G7921" s="17">
        <v>0</v>
      </c>
      <c r="H7921" s="37">
        <f t="shared" si="2220"/>
        <v>46.04</v>
      </c>
      <c r="I7921" s="37">
        <f>IF(H7921&lt;'Roof Calculator'!$G$8, 1, 0)</f>
        <v>1</v>
      </c>
      <c r="J7921" s="37">
        <f>IF(H7921&gt;='Roof Calculator'!$G$8, 1, 0)</f>
        <v>0</v>
      </c>
      <c r="K7921" s="37">
        <f t="shared" si="2221"/>
        <v>46.04</v>
      </c>
      <c r="L7921" s="37">
        <f t="shared" si="2222"/>
        <v>0</v>
      </c>
      <c r="M7921" s="37">
        <v>0</v>
      </c>
      <c r="N7921" s="37">
        <f t="shared" si="2223"/>
        <v>0</v>
      </c>
      <c r="O7921" s="37">
        <v>0</v>
      </c>
      <c r="P7921" s="37">
        <v>0</v>
      </c>
      <c r="Q7921" s="21">
        <f t="shared" si="2224"/>
        <v>39.790999999999997</v>
      </c>
      <c r="R7921" s="21">
        <f t="shared" si="2233"/>
        <v>330.1250000000104</v>
      </c>
      <c r="S7921" s="21">
        <f t="shared" si="2234"/>
        <v>-21.267760008583963</v>
      </c>
      <c r="T7921" s="21">
        <f t="shared" si="2225"/>
        <v>86.147999999999996</v>
      </c>
      <c r="U7921" s="37">
        <f>VLOOKUP(Time_Zone, 'LSTM LookUp'!$B$5:$D$8, 3, FALSE)</f>
        <v>-75</v>
      </c>
      <c r="V7921" s="21">
        <f t="shared" si="2235"/>
        <v>11.86525059971841</v>
      </c>
      <c r="W7921" s="21">
        <f t="shared" si="2226"/>
        <v>44.114312649929573</v>
      </c>
      <c r="X7921" s="21">
        <f t="shared" si="2227"/>
        <v>0</v>
      </c>
      <c r="Y7921" s="21">
        <f t="shared" si="2228"/>
        <v>0</v>
      </c>
      <c r="Z7921" s="21">
        <f t="shared" si="2236"/>
        <v>0</v>
      </c>
      <c r="AA7921" s="21">
        <f t="shared" si="2229"/>
        <v>0</v>
      </c>
      <c r="AB7921" s="21">
        <f t="shared" si="2230"/>
        <v>0</v>
      </c>
      <c r="AC7921" s="21">
        <f t="shared" si="2231"/>
        <v>0</v>
      </c>
      <c r="AD7921" s="21">
        <f t="shared" si="2237"/>
        <v>0</v>
      </c>
      <c r="AE7921" s="21" t="str">
        <f t="shared" si="2232"/>
        <v>11/26/4:00</v>
      </c>
    </row>
    <row r="7922" spans="2:31">
      <c r="B7922" s="37">
        <v>11</v>
      </c>
      <c r="C7922" s="38">
        <v>26</v>
      </c>
      <c r="D7922" s="39">
        <v>5</v>
      </c>
      <c r="E7922" s="17">
        <v>7.8</v>
      </c>
      <c r="F7922" s="17">
        <v>0</v>
      </c>
      <c r="G7922" s="17">
        <v>0</v>
      </c>
      <c r="H7922" s="37">
        <f t="shared" si="2220"/>
        <v>46.04</v>
      </c>
      <c r="I7922" s="37">
        <f>IF(H7922&lt;'Roof Calculator'!$G$8, 1, 0)</f>
        <v>1</v>
      </c>
      <c r="J7922" s="37">
        <f>IF(H7922&gt;='Roof Calculator'!$G$8, 1, 0)</f>
        <v>0</v>
      </c>
      <c r="K7922" s="37">
        <f t="shared" si="2221"/>
        <v>46.04</v>
      </c>
      <c r="L7922" s="37">
        <f t="shared" si="2222"/>
        <v>0</v>
      </c>
      <c r="M7922" s="37">
        <v>0</v>
      </c>
      <c r="N7922" s="37">
        <f t="shared" si="2223"/>
        <v>0</v>
      </c>
      <c r="O7922" s="37">
        <v>0</v>
      </c>
      <c r="P7922" s="37">
        <v>0</v>
      </c>
      <c r="Q7922" s="21">
        <f t="shared" si="2224"/>
        <v>39.790999999999997</v>
      </c>
      <c r="R7922" s="21">
        <f t="shared" si="2233"/>
        <v>330.16666666667709</v>
      </c>
      <c r="S7922" s="21">
        <f t="shared" si="2234"/>
        <v>-21.274972768696859</v>
      </c>
      <c r="T7922" s="21">
        <f t="shared" si="2225"/>
        <v>86.147999999999996</v>
      </c>
      <c r="U7922" s="37">
        <f>VLOOKUP(Time_Zone, 'LSTM LookUp'!$B$5:$D$8, 3, FALSE)</f>
        <v>-75</v>
      </c>
      <c r="V7922" s="21">
        <f t="shared" si="2235"/>
        <v>11.851393568219281</v>
      </c>
      <c r="W7922" s="21">
        <f t="shared" si="2226"/>
        <v>59.110848392054798</v>
      </c>
      <c r="X7922" s="21">
        <f t="shared" si="2227"/>
        <v>0</v>
      </c>
      <c r="Y7922" s="21">
        <f t="shared" si="2228"/>
        <v>0</v>
      </c>
      <c r="Z7922" s="21">
        <f t="shared" si="2236"/>
        <v>0</v>
      </c>
      <c r="AA7922" s="21">
        <f t="shared" si="2229"/>
        <v>0</v>
      </c>
      <c r="AB7922" s="21">
        <f t="shared" si="2230"/>
        <v>0</v>
      </c>
      <c r="AC7922" s="21">
        <f t="shared" si="2231"/>
        <v>0</v>
      </c>
      <c r="AD7922" s="21">
        <f t="shared" si="2237"/>
        <v>0</v>
      </c>
      <c r="AE7922" s="21" t="str">
        <f t="shared" si="2232"/>
        <v>11/26/5:00</v>
      </c>
    </row>
    <row r="7923" spans="2:31">
      <c r="B7923" s="37">
        <v>11</v>
      </c>
      <c r="C7923" s="38">
        <v>26</v>
      </c>
      <c r="D7923" s="39">
        <v>6</v>
      </c>
      <c r="E7923" s="17">
        <v>5.6</v>
      </c>
      <c r="F7923" s="17">
        <v>0</v>
      </c>
      <c r="G7923" s="17">
        <v>0</v>
      </c>
      <c r="H7923" s="37">
        <f t="shared" si="2220"/>
        <v>42.08</v>
      </c>
      <c r="I7923" s="37">
        <f>IF(H7923&lt;'Roof Calculator'!$G$8, 1, 0)</f>
        <v>1</v>
      </c>
      <c r="J7923" s="37">
        <f>IF(H7923&gt;='Roof Calculator'!$G$8, 1, 0)</f>
        <v>0</v>
      </c>
      <c r="K7923" s="37">
        <f t="shared" si="2221"/>
        <v>42.08</v>
      </c>
      <c r="L7923" s="37">
        <f t="shared" si="2222"/>
        <v>0</v>
      </c>
      <c r="M7923" s="37">
        <v>0</v>
      </c>
      <c r="N7923" s="37">
        <f t="shared" si="2223"/>
        <v>0</v>
      </c>
      <c r="O7923" s="37">
        <v>0</v>
      </c>
      <c r="P7923" s="37">
        <v>0</v>
      </c>
      <c r="Q7923" s="21">
        <f t="shared" si="2224"/>
        <v>39.790999999999997</v>
      </c>
      <c r="R7923" s="21">
        <f t="shared" si="2233"/>
        <v>330.20833333334377</v>
      </c>
      <c r="S7923" s="21">
        <f t="shared" si="2234"/>
        <v>-21.282174404287964</v>
      </c>
      <c r="T7923" s="21">
        <f t="shared" si="2225"/>
        <v>86.147999999999996</v>
      </c>
      <c r="U7923" s="37">
        <f>VLOOKUP(Time_Zone, 'LSTM LookUp'!$B$5:$D$8, 3, FALSE)</f>
        <v>-75</v>
      </c>
      <c r="V7923" s="21">
        <f t="shared" si="2235"/>
        <v>11.837519031902444</v>
      </c>
      <c r="W7923" s="21">
        <f t="shared" si="2226"/>
        <v>74.107379757975565</v>
      </c>
      <c r="X7923" s="21">
        <f t="shared" si="2227"/>
        <v>0</v>
      </c>
      <c r="Y7923" s="21">
        <f t="shared" si="2228"/>
        <v>0</v>
      </c>
      <c r="Z7923" s="21">
        <f t="shared" si="2236"/>
        <v>0</v>
      </c>
      <c r="AA7923" s="21">
        <f t="shared" si="2229"/>
        <v>0</v>
      </c>
      <c r="AB7923" s="21">
        <f t="shared" si="2230"/>
        <v>0</v>
      </c>
      <c r="AC7923" s="21">
        <f t="shared" si="2231"/>
        <v>0</v>
      </c>
      <c r="AD7923" s="21">
        <f t="shared" si="2237"/>
        <v>0</v>
      </c>
      <c r="AE7923" s="21" t="str">
        <f t="shared" si="2232"/>
        <v>11/26/6:00</v>
      </c>
    </row>
    <row r="7924" spans="2:31">
      <c r="B7924" s="37">
        <v>11</v>
      </c>
      <c r="C7924" s="38">
        <v>26</v>
      </c>
      <c r="D7924" s="39">
        <v>7</v>
      </c>
      <c r="E7924" s="17">
        <v>2.8</v>
      </c>
      <c r="F7924" s="17">
        <v>0</v>
      </c>
      <c r="G7924" s="17">
        <v>0</v>
      </c>
      <c r="H7924" s="37">
        <f t="shared" si="2220"/>
        <v>37.04</v>
      </c>
      <c r="I7924" s="37">
        <f>IF(H7924&lt;'Roof Calculator'!$G$8, 1, 0)</f>
        <v>1</v>
      </c>
      <c r="J7924" s="37">
        <f>IF(H7924&gt;='Roof Calculator'!$G$8, 1, 0)</f>
        <v>0</v>
      </c>
      <c r="K7924" s="37">
        <f t="shared" si="2221"/>
        <v>37.04</v>
      </c>
      <c r="L7924" s="37">
        <f t="shared" si="2222"/>
        <v>0</v>
      </c>
      <c r="M7924" s="37">
        <v>0</v>
      </c>
      <c r="N7924" s="37">
        <f t="shared" si="2223"/>
        <v>0</v>
      </c>
      <c r="O7924" s="37">
        <v>0</v>
      </c>
      <c r="P7924" s="37">
        <v>0</v>
      </c>
      <c r="Q7924" s="21">
        <f t="shared" si="2224"/>
        <v>39.790999999999997</v>
      </c>
      <c r="R7924" s="21">
        <f t="shared" si="2233"/>
        <v>330.25000000001046</v>
      </c>
      <c r="S7924" s="21">
        <f t="shared" si="2234"/>
        <v>-21.289364910132004</v>
      </c>
      <c r="T7924" s="21">
        <f t="shared" si="2225"/>
        <v>86.147999999999996</v>
      </c>
      <c r="U7924" s="37">
        <f>VLOOKUP(Time_Zone, 'LSTM LookUp'!$B$5:$D$8, 3, FALSE)</f>
        <v>-75</v>
      </c>
      <c r="V7924" s="21">
        <f t="shared" si="2235"/>
        <v>11.82362701239925</v>
      </c>
      <c r="W7924" s="21">
        <f t="shared" si="2226"/>
        <v>89.103906753099821</v>
      </c>
      <c r="X7924" s="21">
        <f t="shared" si="2227"/>
        <v>0</v>
      </c>
      <c r="Y7924" s="21">
        <f t="shared" si="2228"/>
        <v>0</v>
      </c>
      <c r="Z7924" s="21">
        <f t="shared" si="2236"/>
        <v>0</v>
      </c>
      <c r="AA7924" s="21">
        <f t="shared" si="2229"/>
        <v>0</v>
      </c>
      <c r="AB7924" s="21">
        <f t="shared" si="2230"/>
        <v>0</v>
      </c>
      <c r="AC7924" s="21">
        <f t="shared" si="2231"/>
        <v>0</v>
      </c>
      <c r="AD7924" s="21">
        <f t="shared" si="2237"/>
        <v>0</v>
      </c>
      <c r="AE7924" s="21" t="str">
        <f t="shared" si="2232"/>
        <v>11/26/7:00</v>
      </c>
    </row>
    <row r="7925" spans="2:31">
      <c r="B7925" s="37">
        <v>11</v>
      </c>
      <c r="C7925" s="38">
        <v>26</v>
      </c>
      <c r="D7925" s="39">
        <v>8</v>
      </c>
      <c r="E7925" s="17">
        <v>2.2000000000000002</v>
      </c>
      <c r="F7925" s="17">
        <v>4</v>
      </c>
      <c r="G7925" s="17">
        <v>34</v>
      </c>
      <c r="H7925" s="37">
        <f t="shared" si="2220"/>
        <v>35.96</v>
      </c>
      <c r="I7925" s="37">
        <f>IF(H7925&lt;'Roof Calculator'!$G$8, 1, 0)</f>
        <v>1</v>
      </c>
      <c r="J7925" s="37">
        <f>IF(H7925&gt;='Roof Calculator'!$G$8, 1, 0)</f>
        <v>0</v>
      </c>
      <c r="K7925" s="37">
        <f t="shared" si="2221"/>
        <v>35.96</v>
      </c>
      <c r="L7925" s="37">
        <f t="shared" si="2222"/>
        <v>0</v>
      </c>
      <c r="M7925" s="37">
        <v>0</v>
      </c>
      <c r="N7925" s="37">
        <f t="shared" si="2223"/>
        <v>4</v>
      </c>
      <c r="O7925" s="37">
        <v>0</v>
      </c>
      <c r="P7925" s="37">
        <v>0</v>
      </c>
      <c r="Q7925" s="21">
        <f t="shared" si="2224"/>
        <v>39.790999999999997</v>
      </c>
      <c r="R7925" s="21">
        <f t="shared" si="2233"/>
        <v>330.29166666667714</v>
      </c>
      <c r="S7925" s="21">
        <f t="shared" si="2234"/>
        <v>-21.296544281010149</v>
      </c>
      <c r="T7925" s="21">
        <f t="shared" si="2225"/>
        <v>86.147999999999996</v>
      </c>
      <c r="U7925" s="37">
        <f>VLOOKUP(Time_Zone, 'LSTM LookUp'!$B$5:$D$8, 3, FALSE)</f>
        <v>-75</v>
      </c>
      <c r="V7925" s="21">
        <f t="shared" si="2235"/>
        <v>11.809717531373373</v>
      </c>
      <c r="W7925" s="21">
        <f t="shared" si="2226"/>
        <v>104.10042938284337</v>
      </c>
      <c r="X7925" s="21">
        <f t="shared" si="2227"/>
        <v>-13.833012761914333</v>
      </c>
      <c r="Y7925" s="21">
        <f t="shared" si="2228"/>
        <v>-9.8330127619143326</v>
      </c>
      <c r="Z7925" s="21">
        <f t="shared" si="2236"/>
        <v>-3.1168933058019048</v>
      </c>
      <c r="AA7925" s="21">
        <f t="shared" si="2229"/>
        <v>-3.1168933058019048</v>
      </c>
      <c r="AB7925" s="21">
        <f t="shared" si="2230"/>
        <v>0</v>
      </c>
      <c r="AC7925" s="21">
        <f t="shared" si="2231"/>
        <v>0</v>
      </c>
      <c r="AD7925" s="21">
        <f t="shared" si="2237"/>
        <v>0</v>
      </c>
      <c r="AE7925" s="21" t="str">
        <f t="shared" si="2232"/>
        <v>11/26/8:00</v>
      </c>
    </row>
    <row r="7926" spans="2:31">
      <c r="B7926" s="37">
        <v>11</v>
      </c>
      <c r="C7926" s="38">
        <v>26</v>
      </c>
      <c r="D7926" s="39">
        <v>9</v>
      </c>
      <c r="E7926" s="17">
        <v>2.8</v>
      </c>
      <c r="F7926" s="17">
        <v>44</v>
      </c>
      <c r="G7926" s="17">
        <v>262</v>
      </c>
      <c r="H7926" s="37">
        <f t="shared" si="2220"/>
        <v>37.04</v>
      </c>
      <c r="I7926" s="37">
        <f>IF(H7926&lt;'Roof Calculator'!$G$8, 1, 0)</f>
        <v>1</v>
      </c>
      <c r="J7926" s="37">
        <f>IF(H7926&gt;='Roof Calculator'!$G$8, 1, 0)</f>
        <v>0</v>
      </c>
      <c r="K7926" s="37">
        <f t="shared" si="2221"/>
        <v>37.04</v>
      </c>
      <c r="L7926" s="37">
        <f t="shared" si="2222"/>
        <v>0</v>
      </c>
      <c r="M7926" s="37">
        <v>0</v>
      </c>
      <c r="N7926" s="37">
        <f t="shared" si="2223"/>
        <v>44</v>
      </c>
      <c r="O7926" s="37">
        <v>0</v>
      </c>
      <c r="P7926" s="37">
        <v>0</v>
      </c>
      <c r="Q7926" s="21">
        <f t="shared" si="2224"/>
        <v>39.790999999999997</v>
      </c>
      <c r="R7926" s="21">
        <f t="shared" si="2233"/>
        <v>330.33333333334383</v>
      </c>
      <c r="S7926" s="21">
        <f t="shared" si="2234"/>
        <v>-21.303712511709826</v>
      </c>
      <c r="T7926" s="21">
        <f t="shared" si="2225"/>
        <v>86.147999999999996</v>
      </c>
      <c r="U7926" s="37">
        <f>VLOOKUP(Time_Zone, 'LSTM LookUp'!$B$5:$D$8, 3, FALSE)</f>
        <v>-75</v>
      </c>
      <c r="V7926" s="21">
        <f t="shared" si="2235"/>
        <v>11.795790610521003</v>
      </c>
      <c r="W7926" s="21">
        <f t="shared" si="2226"/>
        <v>119.09694765263023</v>
      </c>
      <c r="X7926" s="21">
        <f t="shared" si="2227"/>
        <v>-152.12747029997709</v>
      </c>
      <c r="Y7926" s="21">
        <f t="shared" si="2228"/>
        <v>-108.12747029997709</v>
      </c>
      <c r="Z7926" s="21">
        <f t="shared" si="2236"/>
        <v>-34.274519571118709</v>
      </c>
      <c r="AA7926" s="21">
        <f t="shared" si="2229"/>
        <v>-34.274519571118709</v>
      </c>
      <c r="AB7926" s="21">
        <f t="shared" si="2230"/>
        <v>0</v>
      </c>
      <c r="AC7926" s="21">
        <f t="shared" si="2231"/>
        <v>0</v>
      </c>
      <c r="AD7926" s="21">
        <f t="shared" si="2237"/>
        <v>0</v>
      </c>
      <c r="AE7926" s="21" t="str">
        <f t="shared" si="2232"/>
        <v>11/26/9:00</v>
      </c>
    </row>
    <row r="7927" spans="2:31">
      <c r="B7927" s="37">
        <v>11</v>
      </c>
      <c r="C7927" s="38">
        <v>26</v>
      </c>
      <c r="D7927" s="39">
        <v>10</v>
      </c>
      <c r="E7927" s="17">
        <v>4.4000000000000004</v>
      </c>
      <c r="F7927" s="17">
        <v>92</v>
      </c>
      <c r="G7927" s="17">
        <v>405</v>
      </c>
      <c r="H7927" s="37">
        <f t="shared" si="2220"/>
        <v>39.92</v>
      </c>
      <c r="I7927" s="37">
        <f>IF(H7927&lt;'Roof Calculator'!$G$8, 1, 0)</f>
        <v>1</v>
      </c>
      <c r="J7927" s="37">
        <f>IF(H7927&gt;='Roof Calculator'!$G$8, 1, 0)</f>
        <v>0</v>
      </c>
      <c r="K7927" s="37">
        <f t="shared" si="2221"/>
        <v>39.92</v>
      </c>
      <c r="L7927" s="37">
        <f t="shared" si="2222"/>
        <v>0</v>
      </c>
      <c r="M7927" s="37">
        <v>0</v>
      </c>
      <c r="N7927" s="37">
        <f t="shared" si="2223"/>
        <v>92</v>
      </c>
      <c r="O7927" s="37">
        <v>0</v>
      </c>
      <c r="P7927" s="37">
        <v>0</v>
      </c>
      <c r="Q7927" s="21">
        <f t="shared" si="2224"/>
        <v>39.790999999999997</v>
      </c>
      <c r="R7927" s="21">
        <f t="shared" si="2233"/>
        <v>330.37500000001052</v>
      </c>
      <c r="S7927" s="21">
        <f t="shared" si="2234"/>
        <v>-21.310869597024926</v>
      </c>
      <c r="T7927" s="21">
        <f t="shared" si="2225"/>
        <v>86.147999999999996</v>
      </c>
      <c r="U7927" s="37">
        <f>VLOOKUP(Time_Zone, 'LSTM LookUp'!$B$5:$D$8, 3, FALSE)</f>
        <v>-75</v>
      </c>
      <c r="V7927" s="21">
        <f t="shared" si="2235"/>
        <v>11.781846271570622</v>
      </c>
      <c r="W7927" s="21">
        <f t="shared" si="2226"/>
        <v>134.09346156789266</v>
      </c>
      <c r="X7927" s="21">
        <f t="shared" si="2227"/>
        <v>-295.93190124055349</v>
      </c>
      <c r="Y7927" s="21">
        <f t="shared" si="2228"/>
        <v>-203.93190124055349</v>
      </c>
      <c r="Z7927" s="21">
        <f t="shared" si="2236"/>
        <v>-64.642850894906033</v>
      </c>
      <c r="AA7927" s="21">
        <f t="shared" si="2229"/>
        <v>-64.642850894906033</v>
      </c>
      <c r="AB7927" s="21">
        <f t="shared" si="2230"/>
        <v>0</v>
      </c>
      <c r="AC7927" s="21">
        <f t="shared" si="2231"/>
        <v>0</v>
      </c>
      <c r="AD7927" s="21">
        <f t="shared" si="2237"/>
        <v>0</v>
      </c>
      <c r="AE7927" s="21" t="str">
        <f t="shared" si="2232"/>
        <v>11/26/10:00</v>
      </c>
    </row>
    <row r="7928" spans="2:31">
      <c r="B7928" s="37">
        <v>11</v>
      </c>
      <c r="C7928" s="38">
        <v>26</v>
      </c>
      <c r="D7928" s="39">
        <v>11</v>
      </c>
      <c r="E7928" s="17">
        <v>8.3000000000000007</v>
      </c>
      <c r="F7928" s="17">
        <v>119</v>
      </c>
      <c r="G7928" s="17">
        <v>538</v>
      </c>
      <c r="H7928" s="37">
        <f t="shared" si="2220"/>
        <v>46.94</v>
      </c>
      <c r="I7928" s="37">
        <f>IF(H7928&lt;'Roof Calculator'!$G$8, 1, 0)</f>
        <v>1</v>
      </c>
      <c r="J7928" s="37">
        <f>IF(H7928&gt;='Roof Calculator'!$G$8, 1, 0)</f>
        <v>0</v>
      </c>
      <c r="K7928" s="37">
        <f t="shared" si="2221"/>
        <v>46.94</v>
      </c>
      <c r="L7928" s="37">
        <f t="shared" si="2222"/>
        <v>0</v>
      </c>
      <c r="M7928" s="37">
        <v>0</v>
      </c>
      <c r="N7928" s="37">
        <f t="shared" si="2223"/>
        <v>119</v>
      </c>
      <c r="O7928" s="37">
        <v>0</v>
      </c>
      <c r="P7928" s="37">
        <v>0</v>
      </c>
      <c r="Q7928" s="21">
        <f t="shared" si="2224"/>
        <v>39.790999999999997</v>
      </c>
      <c r="R7928" s="21">
        <f t="shared" si="2233"/>
        <v>330.4166666666772</v>
      </c>
      <c r="S7928" s="21">
        <f t="shared" si="2234"/>
        <v>-21.318015531755673</v>
      </c>
      <c r="T7928" s="21">
        <f t="shared" si="2225"/>
        <v>86.147999999999996</v>
      </c>
      <c r="U7928" s="37">
        <f>VLOOKUP(Time_Zone, 'LSTM LookUp'!$B$5:$D$8, 3, FALSE)</f>
        <v>-75</v>
      </c>
      <c r="V7928" s="21">
        <f t="shared" si="2235"/>
        <v>11.767884536283026</v>
      </c>
      <c r="W7928" s="21">
        <f t="shared" si="2226"/>
        <v>149.08997113407079</v>
      </c>
      <c r="X7928" s="21">
        <f t="shared" si="2227"/>
        <v>-455.58399898893299</v>
      </c>
      <c r="Y7928" s="21">
        <f t="shared" si="2228"/>
        <v>-336.58399898893299</v>
      </c>
      <c r="Z7928" s="21">
        <f t="shared" si="2236"/>
        <v>-106.69124902919356</v>
      </c>
      <c r="AA7928" s="21">
        <f t="shared" si="2229"/>
        <v>-106.69124902919356</v>
      </c>
      <c r="AB7928" s="21">
        <f t="shared" si="2230"/>
        <v>0</v>
      </c>
      <c r="AC7928" s="21">
        <f t="shared" si="2231"/>
        <v>0</v>
      </c>
      <c r="AD7928" s="21">
        <f t="shared" si="2237"/>
        <v>0</v>
      </c>
      <c r="AE7928" s="21" t="str">
        <f t="shared" si="2232"/>
        <v>11/26/11:00</v>
      </c>
    </row>
    <row r="7929" spans="2:31">
      <c r="B7929" s="37">
        <v>11</v>
      </c>
      <c r="C7929" s="38">
        <v>26</v>
      </c>
      <c r="D7929" s="39">
        <v>12</v>
      </c>
      <c r="E7929" s="17">
        <v>10.6</v>
      </c>
      <c r="F7929" s="17">
        <v>185</v>
      </c>
      <c r="G7929" s="17">
        <v>405</v>
      </c>
      <c r="H7929" s="37">
        <f t="shared" si="2220"/>
        <v>51.08</v>
      </c>
      <c r="I7929" s="37">
        <f>IF(H7929&lt;'Roof Calculator'!$G$8, 1, 0)</f>
        <v>1</v>
      </c>
      <c r="J7929" s="37">
        <f>IF(H7929&gt;='Roof Calculator'!$G$8, 1, 0)</f>
        <v>0</v>
      </c>
      <c r="K7929" s="37">
        <f t="shared" si="2221"/>
        <v>51.08</v>
      </c>
      <c r="L7929" s="37">
        <f t="shared" si="2222"/>
        <v>0</v>
      </c>
      <c r="M7929" s="37">
        <v>0</v>
      </c>
      <c r="N7929" s="37">
        <f t="shared" si="2223"/>
        <v>185</v>
      </c>
      <c r="O7929" s="37">
        <v>0</v>
      </c>
      <c r="P7929" s="37">
        <v>0</v>
      </c>
      <c r="Q7929" s="21">
        <f t="shared" si="2224"/>
        <v>39.790999999999997</v>
      </c>
      <c r="R7929" s="21">
        <f t="shared" si="2233"/>
        <v>330.45833333334389</v>
      </c>
      <c r="S7929" s="21">
        <f t="shared" si="2234"/>
        <v>-21.325150310708693</v>
      </c>
      <c r="T7929" s="21">
        <f t="shared" si="2225"/>
        <v>86.147999999999996</v>
      </c>
      <c r="U7929" s="37">
        <f>VLOOKUP(Time_Zone, 'LSTM LookUp'!$B$5:$D$8, 3, FALSE)</f>
        <v>-75</v>
      </c>
      <c r="V7929" s="21">
        <f t="shared" si="2235"/>
        <v>11.75390542645134</v>
      </c>
      <c r="W7929" s="21">
        <f t="shared" si="2226"/>
        <v>164.08647635661285</v>
      </c>
      <c r="X7929" s="21">
        <f t="shared" si="2227"/>
        <v>-373.03809998562696</v>
      </c>
      <c r="Y7929" s="21">
        <f t="shared" si="2228"/>
        <v>-188.03809998562696</v>
      </c>
      <c r="Z7929" s="21">
        <f t="shared" si="2236"/>
        <v>-59.604793492285317</v>
      </c>
      <c r="AA7929" s="21">
        <f t="shared" si="2229"/>
        <v>-59.604793492285317</v>
      </c>
      <c r="AB7929" s="21">
        <f t="shared" si="2230"/>
        <v>0</v>
      </c>
      <c r="AC7929" s="21">
        <f t="shared" si="2231"/>
        <v>0</v>
      </c>
      <c r="AD7929" s="21">
        <f t="shared" si="2237"/>
        <v>0</v>
      </c>
      <c r="AE7929" s="21" t="str">
        <f t="shared" si="2232"/>
        <v>11/26/12:00</v>
      </c>
    </row>
    <row r="7930" spans="2:31">
      <c r="B7930" s="37">
        <v>11</v>
      </c>
      <c r="C7930" s="38">
        <v>26</v>
      </c>
      <c r="D7930" s="39">
        <v>13</v>
      </c>
      <c r="E7930" s="17">
        <v>10.6</v>
      </c>
      <c r="F7930" s="17">
        <v>165</v>
      </c>
      <c r="G7930" s="17">
        <v>502</v>
      </c>
      <c r="H7930" s="37">
        <f t="shared" si="2220"/>
        <v>51.08</v>
      </c>
      <c r="I7930" s="37">
        <f>IF(H7930&lt;'Roof Calculator'!$G$8, 1, 0)</f>
        <v>1</v>
      </c>
      <c r="J7930" s="37">
        <f>IF(H7930&gt;='Roof Calculator'!$G$8, 1, 0)</f>
        <v>0</v>
      </c>
      <c r="K7930" s="37">
        <f t="shared" si="2221"/>
        <v>51.08</v>
      </c>
      <c r="L7930" s="37">
        <f t="shared" si="2222"/>
        <v>0</v>
      </c>
      <c r="M7930" s="37">
        <v>0</v>
      </c>
      <c r="N7930" s="37">
        <f t="shared" si="2223"/>
        <v>165</v>
      </c>
      <c r="O7930" s="37">
        <v>0</v>
      </c>
      <c r="P7930" s="37">
        <v>0</v>
      </c>
      <c r="Q7930" s="21">
        <f t="shared" si="2224"/>
        <v>39.790999999999997</v>
      </c>
      <c r="R7930" s="21">
        <f t="shared" si="2233"/>
        <v>330.50000000001057</v>
      </c>
      <c r="S7930" s="21">
        <f t="shared" si="2234"/>
        <v>-21.332273928697031</v>
      </c>
      <c r="T7930" s="21">
        <f t="shared" si="2225"/>
        <v>86.147999999999996</v>
      </c>
      <c r="U7930" s="37">
        <f>VLOOKUP(Time_Zone, 'LSTM LookUp'!$B$5:$D$8, 3, FALSE)</f>
        <v>-75</v>
      </c>
      <c r="V7930" s="21">
        <f t="shared" si="2235"/>
        <v>11.739908963900874</v>
      </c>
      <c r="W7930" s="21">
        <f t="shared" si="2226"/>
        <v>179.0829772409752</v>
      </c>
      <c r="X7930" s="21">
        <f t="shared" si="2227"/>
        <v>-476.12707757364234</v>
      </c>
      <c r="Y7930" s="21">
        <f t="shared" si="2228"/>
        <v>-311.12707757364234</v>
      </c>
      <c r="Z7930" s="21">
        <f t="shared" si="2236"/>
        <v>-98.621849561619072</v>
      </c>
      <c r="AA7930" s="21">
        <f t="shared" si="2229"/>
        <v>-98.621849561619072</v>
      </c>
      <c r="AB7930" s="21">
        <f t="shared" si="2230"/>
        <v>0</v>
      </c>
      <c r="AC7930" s="21">
        <f t="shared" si="2231"/>
        <v>0</v>
      </c>
      <c r="AD7930" s="21">
        <f t="shared" si="2237"/>
        <v>0</v>
      </c>
      <c r="AE7930" s="21" t="str">
        <f t="shared" si="2232"/>
        <v>11/26/13:00</v>
      </c>
    </row>
    <row r="7931" spans="2:31">
      <c r="B7931" s="37">
        <v>11</v>
      </c>
      <c r="C7931" s="38">
        <v>26</v>
      </c>
      <c r="D7931" s="39">
        <v>14</v>
      </c>
      <c r="E7931" s="17">
        <v>11.7</v>
      </c>
      <c r="F7931" s="17">
        <v>114</v>
      </c>
      <c r="G7931" s="17">
        <v>662</v>
      </c>
      <c r="H7931" s="37">
        <f t="shared" si="2220"/>
        <v>53.06</v>
      </c>
      <c r="I7931" s="37">
        <f>IF(H7931&lt;'Roof Calculator'!$G$8, 1, 0)</f>
        <v>1</v>
      </c>
      <c r="J7931" s="37">
        <f>IF(H7931&gt;='Roof Calculator'!$G$8, 1, 0)</f>
        <v>0</v>
      </c>
      <c r="K7931" s="37">
        <f t="shared" si="2221"/>
        <v>53.06</v>
      </c>
      <c r="L7931" s="37">
        <f t="shared" si="2222"/>
        <v>0</v>
      </c>
      <c r="M7931" s="37">
        <v>0</v>
      </c>
      <c r="N7931" s="37">
        <f t="shared" si="2223"/>
        <v>114</v>
      </c>
      <c r="O7931" s="37">
        <v>0</v>
      </c>
      <c r="P7931" s="37">
        <v>0</v>
      </c>
      <c r="Q7931" s="21">
        <f t="shared" si="2224"/>
        <v>39.790999999999997</v>
      </c>
      <c r="R7931" s="21">
        <f t="shared" si="2233"/>
        <v>330.54166666667726</v>
      </c>
      <c r="S7931" s="21">
        <f t="shared" si="2234"/>
        <v>-21.339386380540137</v>
      </c>
      <c r="T7931" s="21">
        <f t="shared" si="2225"/>
        <v>86.147999999999996</v>
      </c>
      <c r="U7931" s="37">
        <f>VLOOKUP(Time_Zone, 'LSTM LookUp'!$B$5:$D$8, 3, FALSE)</f>
        <v>-75</v>
      </c>
      <c r="V7931" s="21">
        <f t="shared" si="2235"/>
        <v>11.725895170489141</v>
      </c>
      <c r="W7931" s="21">
        <f t="shared" si="2226"/>
        <v>194.07947379262228</v>
      </c>
      <c r="X7931" s="21">
        <f t="shared" si="2227"/>
        <v>-613.73421629299764</v>
      </c>
      <c r="Y7931" s="21">
        <f t="shared" si="2228"/>
        <v>-499.73421629299764</v>
      </c>
      <c r="Z7931" s="21">
        <f t="shared" si="2236"/>
        <v>-158.40701839387847</v>
      </c>
      <c r="AA7931" s="21">
        <f t="shared" si="2229"/>
        <v>-158.40701839387847</v>
      </c>
      <c r="AB7931" s="21">
        <f t="shared" si="2230"/>
        <v>0</v>
      </c>
      <c r="AC7931" s="21">
        <f t="shared" si="2231"/>
        <v>0</v>
      </c>
      <c r="AD7931" s="21">
        <f t="shared" si="2237"/>
        <v>0</v>
      </c>
      <c r="AE7931" s="21" t="str">
        <f t="shared" si="2232"/>
        <v>11/26/14:00</v>
      </c>
    </row>
    <row r="7932" spans="2:31">
      <c r="B7932" s="37">
        <v>11</v>
      </c>
      <c r="C7932" s="38">
        <v>26</v>
      </c>
      <c r="D7932" s="39">
        <v>15</v>
      </c>
      <c r="E7932" s="17">
        <v>11.7</v>
      </c>
      <c r="F7932" s="17">
        <v>132</v>
      </c>
      <c r="G7932" s="17">
        <v>581</v>
      </c>
      <c r="H7932" s="37">
        <f t="shared" si="2220"/>
        <v>53.06</v>
      </c>
      <c r="I7932" s="37">
        <f>IF(H7932&lt;'Roof Calculator'!$G$8, 1, 0)</f>
        <v>1</v>
      </c>
      <c r="J7932" s="37">
        <f>IF(H7932&gt;='Roof Calculator'!$G$8, 1, 0)</f>
        <v>0</v>
      </c>
      <c r="K7932" s="37">
        <f t="shared" si="2221"/>
        <v>53.06</v>
      </c>
      <c r="L7932" s="37">
        <f t="shared" si="2222"/>
        <v>0</v>
      </c>
      <c r="M7932" s="37">
        <v>0</v>
      </c>
      <c r="N7932" s="37">
        <f t="shared" si="2223"/>
        <v>132</v>
      </c>
      <c r="O7932" s="37">
        <v>0</v>
      </c>
      <c r="P7932" s="37">
        <v>0</v>
      </c>
      <c r="Q7932" s="21">
        <f t="shared" si="2224"/>
        <v>39.790999999999997</v>
      </c>
      <c r="R7932" s="21">
        <f t="shared" si="2233"/>
        <v>330.58333333334394</v>
      </c>
      <c r="S7932" s="21">
        <f t="shared" si="2234"/>
        <v>-21.3464876610639</v>
      </c>
      <c r="T7932" s="21">
        <f t="shared" si="2225"/>
        <v>86.147999999999996</v>
      </c>
      <c r="U7932" s="37">
        <f>VLOOKUP(Time_Zone, 'LSTM LookUp'!$B$5:$D$8, 3, FALSE)</f>
        <v>-75</v>
      </c>
      <c r="V7932" s="21">
        <f t="shared" si="2235"/>
        <v>11.711864068105809</v>
      </c>
      <c r="W7932" s="21">
        <f t="shared" si="2226"/>
        <v>209.07596601702647</v>
      </c>
      <c r="X7932" s="21">
        <f t="shared" si="2227"/>
        <v>-498.75306741033245</v>
      </c>
      <c r="Y7932" s="21">
        <f t="shared" si="2228"/>
        <v>-366.75306741033245</v>
      </c>
      <c r="Z7932" s="21">
        <f t="shared" si="2236"/>
        <v>-116.25431679710651</v>
      </c>
      <c r="AA7932" s="21">
        <f t="shared" si="2229"/>
        <v>-116.25431679710651</v>
      </c>
      <c r="AB7932" s="21">
        <f t="shared" si="2230"/>
        <v>0</v>
      </c>
      <c r="AC7932" s="21">
        <f t="shared" si="2231"/>
        <v>0</v>
      </c>
      <c r="AD7932" s="21">
        <f t="shared" si="2237"/>
        <v>0</v>
      </c>
      <c r="AE7932" s="21" t="str">
        <f t="shared" si="2232"/>
        <v>11/26/15:00</v>
      </c>
    </row>
    <row r="7933" spans="2:31">
      <c r="B7933" s="37">
        <v>11</v>
      </c>
      <c r="C7933" s="38">
        <v>26</v>
      </c>
      <c r="D7933" s="39">
        <v>16</v>
      </c>
      <c r="E7933" s="17">
        <v>10.6</v>
      </c>
      <c r="F7933" s="17">
        <v>95</v>
      </c>
      <c r="G7933" s="17">
        <v>468</v>
      </c>
      <c r="H7933" s="37">
        <f t="shared" si="2220"/>
        <v>51.08</v>
      </c>
      <c r="I7933" s="37">
        <f>IF(H7933&lt;'Roof Calculator'!$G$8, 1, 0)</f>
        <v>1</v>
      </c>
      <c r="J7933" s="37">
        <f>IF(H7933&gt;='Roof Calculator'!$G$8, 1, 0)</f>
        <v>0</v>
      </c>
      <c r="K7933" s="37">
        <f t="shared" si="2221"/>
        <v>51.08</v>
      </c>
      <c r="L7933" s="37">
        <f t="shared" si="2222"/>
        <v>0</v>
      </c>
      <c r="M7933" s="37">
        <v>0</v>
      </c>
      <c r="N7933" s="37">
        <f t="shared" si="2223"/>
        <v>95</v>
      </c>
      <c r="O7933" s="37">
        <v>0</v>
      </c>
      <c r="P7933" s="37">
        <v>0</v>
      </c>
      <c r="Q7933" s="21">
        <f t="shared" si="2224"/>
        <v>39.790999999999997</v>
      </c>
      <c r="R7933" s="21">
        <f t="shared" si="2233"/>
        <v>330.62500000001063</v>
      </c>
      <c r="S7933" s="21">
        <f t="shared" si="2234"/>
        <v>-21.353577765100656</v>
      </c>
      <c r="T7933" s="21">
        <f t="shared" si="2225"/>
        <v>86.147999999999996</v>
      </c>
      <c r="U7933" s="37">
        <f>VLOOKUP(Time_Zone, 'LSTM LookUp'!$B$5:$D$8, 3, FALSE)</f>
        <v>-75</v>
      </c>
      <c r="V7933" s="21">
        <f t="shared" si="2235"/>
        <v>11.697815678672644</v>
      </c>
      <c r="W7933" s="21">
        <f t="shared" si="2226"/>
        <v>224.07245391966813</v>
      </c>
      <c r="X7933" s="21">
        <f t="shared" si="2227"/>
        <v>-349.68502636204113</v>
      </c>
      <c r="Y7933" s="21">
        <f t="shared" si="2228"/>
        <v>-254.68502636204113</v>
      </c>
      <c r="Z7933" s="21">
        <f t="shared" si="2236"/>
        <v>-80.730705123307729</v>
      </c>
      <c r="AA7933" s="21">
        <f t="shared" si="2229"/>
        <v>-80.730705123307729</v>
      </c>
      <c r="AB7933" s="21">
        <f t="shared" si="2230"/>
        <v>0</v>
      </c>
      <c r="AC7933" s="21">
        <f t="shared" si="2231"/>
        <v>0</v>
      </c>
      <c r="AD7933" s="21">
        <f t="shared" si="2237"/>
        <v>0</v>
      </c>
      <c r="AE7933" s="21" t="str">
        <f t="shared" si="2232"/>
        <v>11/26/16:00</v>
      </c>
    </row>
    <row r="7934" spans="2:31">
      <c r="B7934" s="37">
        <v>11</v>
      </c>
      <c r="C7934" s="38">
        <v>26</v>
      </c>
      <c r="D7934" s="39">
        <v>17</v>
      </c>
      <c r="E7934" s="17">
        <v>8.9</v>
      </c>
      <c r="F7934" s="17">
        <v>54</v>
      </c>
      <c r="G7934" s="17">
        <v>17</v>
      </c>
      <c r="H7934" s="37">
        <f t="shared" si="2220"/>
        <v>48.02</v>
      </c>
      <c r="I7934" s="37">
        <f>IF(H7934&lt;'Roof Calculator'!$G$8, 1, 0)</f>
        <v>1</v>
      </c>
      <c r="J7934" s="37">
        <f>IF(H7934&gt;='Roof Calculator'!$G$8, 1, 0)</f>
        <v>0</v>
      </c>
      <c r="K7934" s="37">
        <f t="shared" si="2221"/>
        <v>48.02</v>
      </c>
      <c r="L7934" s="37">
        <f t="shared" si="2222"/>
        <v>0</v>
      </c>
      <c r="M7934" s="37">
        <v>0</v>
      </c>
      <c r="N7934" s="37">
        <f t="shared" si="2223"/>
        <v>54</v>
      </c>
      <c r="O7934" s="37">
        <v>0</v>
      </c>
      <c r="P7934" s="37">
        <v>0</v>
      </c>
      <c r="Q7934" s="21">
        <f t="shared" si="2224"/>
        <v>39.790999999999997</v>
      </c>
      <c r="R7934" s="21">
        <f t="shared" si="2233"/>
        <v>330.66666666667732</v>
      </c>
      <c r="S7934" s="21">
        <f t="shared" si="2234"/>
        <v>-21.360656687489158</v>
      </c>
      <c r="T7934" s="21">
        <f t="shared" si="2225"/>
        <v>86.147999999999996</v>
      </c>
      <c r="U7934" s="37">
        <f>VLOOKUP(Time_Zone, 'LSTM LookUp'!$B$5:$D$8, 3, FALSE)</f>
        <v>-75</v>
      </c>
      <c r="V7934" s="21">
        <f t="shared" si="2235"/>
        <v>11.683750024143521</v>
      </c>
      <c r="W7934" s="21">
        <f t="shared" si="2226"/>
        <v>239.06893750603587</v>
      </c>
      <c r="X7934" s="21">
        <f t="shared" si="2227"/>
        <v>-10.21583182030205</v>
      </c>
      <c r="Y7934" s="21">
        <f t="shared" si="2228"/>
        <v>43.78416817969795</v>
      </c>
      <c r="Z7934" s="21">
        <f t="shared" si="2236"/>
        <v>13.87881659505104</v>
      </c>
      <c r="AA7934" s="21">
        <f t="shared" si="2229"/>
        <v>13.87881659505104</v>
      </c>
      <c r="AB7934" s="21">
        <f t="shared" si="2230"/>
        <v>0</v>
      </c>
      <c r="AC7934" s="21">
        <f t="shared" si="2231"/>
        <v>0</v>
      </c>
      <c r="AD7934" s="21">
        <f t="shared" si="2237"/>
        <v>0</v>
      </c>
      <c r="AE7934" s="21" t="str">
        <f t="shared" si="2232"/>
        <v>11/26/17:00</v>
      </c>
    </row>
    <row r="7935" spans="2:31">
      <c r="B7935" s="37">
        <v>11</v>
      </c>
      <c r="C7935" s="38">
        <v>26</v>
      </c>
      <c r="D7935" s="39">
        <v>18</v>
      </c>
      <c r="E7935" s="17">
        <v>7.2</v>
      </c>
      <c r="F7935" s="17">
        <v>10</v>
      </c>
      <c r="G7935" s="17">
        <v>8</v>
      </c>
      <c r="H7935" s="37">
        <f t="shared" si="2220"/>
        <v>44.96</v>
      </c>
      <c r="I7935" s="37">
        <f>IF(H7935&lt;'Roof Calculator'!$G$8, 1, 0)</f>
        <v>1</v>
      </c>
      <c r="J7935" s="37">
        <f>IF(H7935&gt;='Roof Calculator'!$G$8, 1, 0)</f>
        <v>0</v>
      </c>
      <c r="K7935" s="37">
        <f t="shared" si="2221"/>
        <v>44.96</v>
      </c>
      <c r="L7935" s="37">
        <f t="shared" si="2222"/>
        <v>0</v>
      </c>
      <c r="M7935" s="37">
        <v>0</v>
      </c>
      <c r="N7935" s="37">
        <f t="shared" si="2223"/>
        <v>10</v>
      </c>
      <c r="O7935" s="37">
        <v>0</v>
      </c>
      <c r="P7935" s="37">
        <v>0</v>
      </c>
      <c r="Q7935" s="21">
        <f t="shared" si="2224"/>
        <v>39.790999999999997</v>
      </c>
      <c r="R7935" s="21">
        <f t="shared" si="2233"/>
        <v>330.708333333344</v>
      </c>
      <c r="S7935" s="21">
        <f t="shared" si="2234"/>
        <v>-21.367724423074637</v>
      </c>
      <c r="T7935" s="21">
        <f t="shared" si="2225"/>
        <v>86.147999999999996</v>
      </c>
      <c r="U7935" s="37">
        <f>VLOOKUP(Time_Zone, 'LSTM LookUp'!$B$5:$D$8, 3, FALSE)</f>
        <v>-75</v>
      </c>
      <c r="V7935" s="21">
        <f t="shared" si="2235"/>
        <v>11.669667126504301</v>
      </c>
      <c r="W7935" s="21">
        <f t="shared" si="2226"/>
        <v>254.06541678162608</v>
      </c>
      <c r="X7935" s="21">
        <f t="shared" si="2227"/>
        <v>-3.4370620853816005</v>
      </c>
      <c r="Y7935" s="21">
        <f t="shared" si="2228"/>
        <v>6.5629379146183995</v>
      </c>
      <c r="Z7935" s="21">
        <f t="shared" si="2236"/>
        <v>2.0803366931138965</v>
      </c>
      <c r="AA7935" s="21">
        <f t="shared" si="2229"/>
        <v>2.0803366931138965</v>
      </c>
      <c r="AB7935" s="21">
        <f t="shared" si="2230"/>
        <v>0</v>
      </c>
      <c r="AC7935" s="21">
        <f t="shared" si="2231"/>
        <v>0</v>
      </c>
      <c r="AD7935" s="21">
        <f t="shared" si="2237"/>
        <v>0</v>
      </c>
      <c r="AE7935" s="21" t="str">
        <f t="shared" si="2232"/>
        <v>11/26/18:00</v>
      </c>
    </row>
    <row r="7936" spans="2:31">
      <c r="B7936" s="37">
        <v>11</v>
      </c>
      <c r="C7936" s="38">
        <v>26</v>
      </c>
      <c r="D7936" s="39">
        <v>19</v>
      </c>
      <c r="E7936" s="17">
        <v>7.8</v>
      </c>
      <c r="F7936" s="17">
        <v>0</v>
      </c>
      <c r="G7936" s="17">
        <v>0</v>
      </c>
      <c r="H7936" s="37">
        <f t="shared" si="2220"/>
        <v>46.04</v>
      </c>
      <c r="I7936" s="37">
        <f>IF(H7936&lt;'Roof Calculator'!$G$8, 1, 0)</f>
        <v>1</v>
      </c>
      <c r="J7936" s="37">
        <f>IF(H7936&gt;='Roof Calculator'!$G$8, 1, 0)</f>
        <v>0</v>
      </c>
      <c r="K7936" s="37">
        <f t="shared" si="2221"/>
        <v>46.04</v>
      </c>
      <c r="L7936" s="37">
        <f t="shared" si="2222"/>
        <v>0</v>
      </c>
      <c r="M7936" s="37">
        <v>0</v>
      </c>
      <c r="N7936" s="37">
        <f t="shared" si="2223"/>
        <v>0</v>
      </c>
      <c r="O7936" s="37">
        <v>0</v>
      </c>
      <c r="P7936" s="37">
        <v>0</v>
      </c>
      <c r="Q7936" s="21">
        <f t="shared" si="2224"/>
        <v>39.790999999999997</v>
      </c>
      <c r="R7936" s="21">
        <f t="shared" si="2233"/>
        <v>330.75000000001069</v>
      </c>
      <c r="S7936" s="21">
        <f t="shared" si="2234"/>
        <v>-21.374780966708801</v>
      </c>
      <c r="T7936" s="21">
        <f t="shared" si="2225"/>
        <v>86.147999999999996</v>
      </c>
      <c r="U7936" s="37">
        <f>VLOOKUP(Time_Zone, 'LSTM LookUp'!$B$5:$D$8, 3, FALSE)</f>
        <v>-75</v>
      </c>
      <c r="V7936" s="21">
        <f t="shared" si="2235"/>
        <v>11.655567007772841</v>
      </c>
      <c r="W7936" s="21">
        <f t="shared" si="2226"/>
        <v>269.06189175194316</v>
      </c>
      <c r="X7936" s="21">
        <f t="shared" si="2227"/>
        <v>0</v>
      </c>
      <c r="Y7936" s="21">
        <f t="shared" si="2228"/>
        <v>0</v>
      </c>
      <c r="Z7936" s="21">
        <f t="shared" si="2236"/>
        <v>0</v>
      </c>
      <c r="AA7936" s="21">
        <f t="shared" si="2229"/>
        <v>0</v>
      </c>
      <c r="AB7936" s="21">
        <f t="shared" si="2230"/>
        <v>0</v>
      </c>
      <c r="AC7936" s="21">
        <f t="shared" si="2231"/>
        <v>0</v>
      </c>
      <c r="AD7936" s="21">
        <f t="shared" si="2237"/>
        <v>0</v>
      </c>
      <c r="AE7936" s="21" t="str">
        <f t="shared" si="2232"/>
        <v>11/26/19:00</v>
      </c>
    </row>
    <row r="7937" spans="2:31">
      <c r="B7937" s="37">
        <v>11</v>
      </c>
      <c r="C7937" s="38">
        <v>26</v>
      </c>
      <c r="D7937" s="39">
        <v>20</v>
      </c>
      <c r="E7937" s="17">
        <v>6.7</v>
      </c>
      <c r="F7937" s="17">
        <v>0</v>
      </c>
      <c r="G7937" s="17">
        <v>0</v>
      </c>
      <c r="H7937" s="37">
        <f t="shared" si="2220"/>
        <v>44.06</v>
      </c>
      <c r="I7937" s="37">
        <f>IF(H7937&lt;'Roof Calculator'!$G$8, 1, 0)</f>
        <v>1</v>
      </c>
      <c r="J7937" s="37">
        <f>IF(H7937&gt;='Roof Calculator'!$G$8, 1, 0)</f>
        <v>0</v>
      </c>
      <c r="K7937" s="37">
        <f t="shared" si="2221"/>
        <v>44.06</v>
      </c>
      <c r="L7937" s="37">
        <f t="shared" si="2222"/>
        <v>0</v>
      </c>
      <c r="M7937" s="37">
        <v>0</v>
      </c>
      <c r="N7937" s="37">
        <f t="shared" si="2223"/>
        <v>0</v>
      </c>
      <c r="O7937" s="37">
        <v>0</v>
      </c>
      <c r="P7937" s="37">
        <v>0</v>
      </c>
      <c r="Q7937" s="21">
        <f t="shared" si="2224"/>
        <v>39.790999999999997</v>
      </c>
      <c r="R7937" s="21">
        <f t="shared" si="2233"/>
        <v>330.79166666667737</v>
      </c>
      <c r="S7937" s="21">
        <f t="shared" si="2234"/>
        <v>-21.381826313249832</v>
      </c>
      <c r="T7937" s="21">
        <f t="shared" si="2225"/>
        <v>86.147999999999996</v>
      </c>
      <c r="U7937" s="37">
        <f>VLOOKUP(Time_Zone, 'LSTM LookUp'!$B$5:$D$8, 3, FALSE)</f>
        <v>-75</v>
      </c>
      <c r="V7937" s="21">
        <f t="shared" si="2235"/>
        <v>11.641449689998945</v>
      </c>
      <c r="W7937" s="21">
        <f t="shared" si="2226"/>
        <v>284.05836242249973</v>
      </c>
      <c r="X7937" s="21">
        <f t="shared" si="2227"/>
        <v>0</v>
      </c>
      <c r="Y7937" s="21">
        <f t="shared" si="2228"/>
        <v>0</v>
      </c>
      <c r="Z7937" s="21">
        <f t="shared" si="2236"/>
        <v>0</v>
      </c>
      <c r="AA7937" s="21">
        <f t="shared" si="2229"/>
        <v>0</v>
      </c>
      <c r="AB7937" s="21">
        <f t="shared" si="2230"/>
        <v>0</v>
      </c>
      <c r="AC7937" s="21">
        <f t="shared" si="2231"/>
        <v>0</v>
      </c>
      <c r="AD7937" s="21">
        <f t="shared" si="2237"/>
        <v>0</v>
      </c>
      <c r="AE7937" s="21" t="str">
        <f t="shared" si="2232"/>
        <v>11/26/20:00</v>
      </c>
    </row>
    <row r="7938" spans="2:31">
      <c r="B7938" s="37">
        <v>11</v>
      </c>
      <c r="C7938" s="38">
        <v>26</v>
      </c>
      <c r="D7938" s="39">
        <v>21</v>
      </c>
      <c r="E7938" s="17">
        <v>7.2</v>
      </c>
      <c r="F7938" s="17">
        <v>0</v>
      </c>
      <c r="G7938" s="17">
        <v>0</v>
      </c>
      <c r="H7938" s="37">
        <f t="shared" si="2220"/>
        <v>44.96</v>
      </c>
      <c r="I7938" s="37">
        <f>IF(H7938&lt;'Roof Calculator'!$G$8, 1, 0)</f>
        <v>1</v>
      </c>
      <c r="J7938" s="37">
        <f>IF(H7938&gt;='Roof Calculator'!$G$8, 1, 0)</f>
        <v>0</v>
      </c>
      <c r="K7938" s="37">
        <f t="shared" si="2221"/>
        <v>44.96</v>
      </c>
      <c r="L7938" s="37">
        <f t="shared" si="2222"/>
        <v>0</v>
      </c>
      <c r="M7938" s="37">
        <v>0</v>
      </c>
      <c r="N7938" s="37">
        <f t="shared" si="2223"/>
        <v>0</v>
      </c>
      <c r="O7938" s="37">
        <v>0</v>
      </c>
      <c r="P7938" s="37">
        <v>0</v>
      </c>
      <c r="Q7938" s="21">
        <f t="shared" si="2224"/>
        <v>39.790999999999997</v>
      </c>
      <c r="R7938" s="21">
        <f t="shared" si="2233"/>
        <v>330.83333333334406</v>
      </c>
      <c r="S7938" s="21">
        <f t="shared" si="2234"/>
        <v>-21.388860457562412</v>
      </c>
      <c r="T7938" s="21">
        <f t="shared" si="2225"/>
        <v>86.147999999999996</v>
      </c>
      <c r="U7938" s="37">
        <f>VLOOKUP(Time_Zone, 'LSTM LookUp'!$B$5:$D$8, 3, FALSE)</f>
        <v>-75</v>
      </c>
      <c r="V7938" s="21">
        <f t="shared" si="2235"/>
        <v>11.627315195264293</v>
      </c>
      <c r="W7938" s="21">
        <f t="shared" si="2226"/>
        <v>299.05482879881606</v>
      </c>
      <c r="X7938" s="21">
        <f t="shared" si="2227"/>
        <v>0</v>
      </c>
      <c r="Y7938" s="21">
        <f t="shared" si="2228"/>
        <v>0</v>
      </c>
      <c r="Z7938" s="21">
        <f t="shared" si="2236"/>
        <v>0</v>
      </c>
      <c r="AA7938" s="21">
        <f t="shared" si="2229"/>
        <v>0</v>
      </c>
      <c r="AB7938" s="21">
        <f t="shared" si="2230"/>
        <v>0</v>
      </c>
      <c r="AC7938" s="21">
        <f t="shared" si="2231"/>
        <v>0</v>
      </c>
      <c r="AD7938" s="21">
        <f t="shared" si="2237"/>
        <v>0</v>
      </c>
      <c r="AE7938" s="21" t="str">
        <f t="shared" si="2232"/>
        <v>11/26/21:00</v>
      </c>
    </row>
    <row r="7939" spans="2:31">
      <c r="B7939" s="37">
        <v>11</v>
      </c>
      <c r="C7939" s="38">
        <v>26</v>
      </c>
      <c r="D7939" s="39">
        <v>22</v>
      </c>
      <c r="E7939" s="17">
        <v>7.8</v>
      </c>
      <c r="F7939" s="17">
        <v>0</v>
      </c>
      <c r="G7939" s="17">
        <v>0</v>
      </c>
      <c r="H7939" s="37">
        <f t="shared" si="2220"/>
        <v>46.04</v>
      </c>
      <c r="I7939" s="37">
        <f>IF(H7939&lt;'Roof Calculator'!$G$8, 1, 0)</f>
        <v>1</v>
      </c>
      <c r="J7939" s="37">
        <f>IF(H7939&gt;='Roof Calculator'!$G$8, 1, 0)</f>
        <v>0</v>
      </c>
      <c r="K7939" s="37">
        <f t="shared" si="2221"/>
        <v>46.04</v>
      </c>
      <c r="L7939" s="37">
        <f t="shared" si="2222"/>
        <v>0</v>
      </c>
      <c r="M7939" s="37">
        <v>0</v>
      </c>
      <c r="N7939" s="37">
        <f t="shared" si="2223"/>
        <v>0</v>
      </c>
      <c r="O7939" s="37">
        <v>0</v>
      </c>
      <c r="P7939" s="37">
        <v>0</v>
      </c>
      <c r="Q7939" s="21">
        <f t="shared" si="2224"/>
        <v>39.790999999999997</v>
      </c>
      <c r="R7939" s="21">
        <f t="shared" si="2233"/>
        <v>330.87500000001074</v>
      </c>
      <c r="S7939" s="21">
        <f t="shared" si="2234"/>
        <v>-21.395883394517703</v>
      </c>
      <c r="T7939" s="21">
        <f t="shared" si="2225"/>
        <v>86.147999999999996</v>
      </c>
      <c r="U7939" s="37">
        <f>VLOOKUP(Time_Zone, 'LSTM LookUp'!$B$5:$D$8, 3, FALSE)</f>
        <v>-75</v>
      </c>
      <c r="V7939" s="21">
        <f t="shared" si="2235"/>
        <v>11.61316354568249</v>
      </c>
      <c r="W7939" s="21">
        <f t="shared" si="2226"/>
        <v>314.05129088642059</v>
      </c>
      <c r="X7939" s="21">
        <f t="shared" si="2227"/>
        <v>0</v>
      </c>
      <c r="Y7939" s="21">
        <f t="shared" si="2228"/>
        <v>0</v>
      </c>
      <c r="Z7939" s="21">
        <f t="shared" si="2236"/>
        <v>0</v>
      </c>
      <c r="AA7939" s="21">
        <f t="shared" si="2229"/>
        <v>0</v>
      </c>
      <c r="AB7939" s="21">
        <f t="shared" si="2230"/>
        <v>0</v>
      </c>
      <c r="AC7939" s="21">
        <f t="shared" si="2231"/>
        <v>0</v>
      </c>
      <c r="AD7939" s="21">
        <f t="shared" si="2237"/>
        <v>0</v>
      </c>
      <c r="AE7939" s="21" t="str">
        <f t="shared" si="2232"/>
        <v>11/26/22:00</v>
      </c>
    </row>
    <row r="7940" spans="2:31">
      <c r="B7940" s="37">
        <v>11</v>
      </c>
      <c r="C7940" s="38">
        <v>26</v>
      </c>
      <c r="D7940" s="39">
        <v>23</v>
      </c>
      <c r="E7940" s="17">
        <v>6.7</v>
      </c>
      <c r="F7940" s="17">
        <v>0</v>
      </c>
      <c r="G7940" s="17">
        <v>0</v>
      </c>
      <c r="H7940" s="37">
        <f t="shared" si="2220"/>
        <v>44.06</v>
      </c>
      <c r="I7940" s="37">
        <f>IF(H7940&lt;'Roof Calculator'!$G$8, 1, 0)</f>
        <v>1</v>
      </c>
      <c r="J7940" s="37">
        <f>IF(H7940&gt;='Roof Calculator'!$G$8, 1, 0)</f>
        <v>0</v>
      </c>
      <c r="K7940" s="37">
        <f t="shared" si="2221"/>
        <v>44.06</v>
      </c>
      <c r="L7940" s="37">
        <f t="shared" si="2222"/>
        <v>0</v>
      </c>
      <c r="M7940" s="37">
        <v>0</v>
      </c>
      <c r="N7940" s="37">
        <f t="shared" si="2223"/>
        <v>0</v>
      </c>
      <c r="O7940" s="37">
        <v>0</v>
      </c>
      <c r="P7940" s="37">
        <v>0</v>
      </c>
      <c r="Q7940" s="21">
        <f t="shared" si="2224"/>
        <v>39.790999999999997</v>
      </c>
      <c r="R7940" s="21">
        <f t="shared" si="2233"/>
        <v>330.91666666667743</v>
      </c>
      <c r="S7940" s="21">
        <f t="shared" si="2234"/>
        <v>-21.402895118993403</v>
      </c>
      <c r="T7940" s="21">
        <f t="shared" si="2225"/>
        <v>86.147999999999996</v>
      </c>
      <c r="U7940" s="37">
        <f>VLOOKUP(Time_Zone, 'LSTM LookUp'!$B$5:$D$8, 3, FALSE)</f>
        <v>-75</v>
      </c>
      <c r="V7940" s="21">
        <f t="shared" si="2235"/>
        <v>11.598994763398897</v>
      </c>
      <c r="W7940" s="21">
        <f t="shared" si="2226"/>
        <v>329.04774869084969</v>
      </c>
      <c r="X7940" s="21">
        <f t="shared" si="2227"/>
        <v>0</v>
      </c>
      <c r="Y7940" s="21">
        <f t="shared" si="2228"/>
        <v>0</v>
      </c>
      <c r="Z7940" s="21">
        <f t="shared" si="2236"/>
        <v>0</v>
      </c>
      <c r="AA7940" s="21">
        <f t="shared" si="2229"/>
        <v>0</v>
      </c>
      <c r="AB7940" s="21">
        <f t="shared" si="2230"/>
        <v>0</v>
      </c>
      <c r="AC7940" s="21">
        <f t="shared" si="2231"/>
        <v>0</v>
      </c>
      <c r="AD7940" s="21">
        <f t="shared" si="2237"/>
        <v>0</v>
      </c>
      <c r="AE7940" s="21" t="str">
        <f t="shared" si="2232"/>
        <v>11/26/23:00</v>
      </c>
    </row>
    <row r="7941" spans="2:31">
      <c r="B7941" s="37">
        <v>11</v>
      </c>
      <c r="C7941" s="38">
        <v>26</v>
      </c>
      <c r="D7941" s="39">
        <v>24</v>
      </c>
      <c r="E7941" s="17">
        <v>6.7</v>
      </c>
      <c r="F7941" s="17">
        <v>0</v>
      </c>
      <c r="G7941" s="17">
        <v>0</v>
      </c>
      <c r="H7941" s="37">
        <f t="shared" si="2220"/>
        <v>44.06</v>
      </c>
      <c r="I7941" s="37">
        <f>IF(H7941&lt;'Roof Calculator'!$G$8, 1, 0)</f>
        <v>1</v>
      </c>
      <c r="J7941" s="37">
        <f>IF(H7941&gt;='Roof Calculator'!$G$8, 1, 0)</f>
        <v>0</v>
      </c>
      <c r="K7941" s="37">
        <f t="shared" si="2221"/>
        <v>44.06</v>
      </c>
      <c r="L7941" s="37">
        <f t="shared" si="2222"/>
        <v>0</v>
      </c>
      <c r="M7941" s="37">
        <v>0</v>
      </c>
      <c r="N7941" s="37">
        <f t="shared" si="2223"/>
        <v>0</v>
      </c>
      <c r="O7941" s="37">
        <v>0</v>
      </c>
      <c r="P7941" s="37">
        <v>0</v>
      </c>
      <c r="Q7941" s="21">
        <f t="shared" si="2224"/>
        <v>39.790999999999997</v>
      </c>
      <c r="R7941" s="21">
        <f t="shared" si="2233"/>
        <v>330.95833333334411</v>
      </c>
      <c r="S7941" s="21">
        <f t="shared" si="2234"/>
        <v>-21.40989562587373</v>
      </c>
      <c r="T7941" s="21">
        <f t="shared" si="2225"/>
        <v>86.147999999999996</v>
      </c>
      <c r="U7941" s="37">
        <f>VLOOKUP(Time_Zone, 'LSTM LookUp'!$B$5:$D$8, 3, FALSE)</f>
        <v>-75</v>
      </c>
      <c r="V7941" s="21">
        <f t="shared" si="2235"/>
        <v>11.584808870590654</v>
      </c>
      <c r="W7941" s="21">
        <f t="shared" si="2226"/>
        <v>344.04420221764769</v>
      </c>
      <c r="X7941" s="21">
        <f t="shared" si="2227"/>
        <v>0</v>
      </c>
      <c r="Y7941" s="21">
        <f t="shared" si="2228"/>
        <v>0</v>
      </c>
      <c r="Z7941" s="21">
        <f t="shared" si="2236"/>
        <v>0</v>
      </c>
      <c r="AA7941" s="21">
        <f t="shared" si="2229"/>
        <v>0</v>
      </c>
      <c r="AB7941" s="21">
        <f t="shared" si="2230"/>
        <v>0</v>
      </c>
      <c r="AC7941" s="21">
        <f t="shared" si="2231"/>
        <v>0</v>
      </c>
      <c r="AD7941" s="21">
        <f t="shared" si="2237"/>
        <v>0</v>
      </c>
      <c r="AE7941" s="21" t="str">
        <f t="shared" si="2232"/>
        <v>11/26/24:00</v>
      </c>
    </row>
    <row r="7942" spans="2:31">
      <c r="B7942" s="37">
        <v>11</v>
      </c>
      <c r="C7942" s="38">
        <v>27</v>
      </c>
      <c r="D7942" s="39">
        <v>1</v>
      </c>
      <c r="E7942" s="17">
        <v>6.1</v>
      </c>
      <c r="F7942" s="17">
        <v>0</v>
      </c>
      <c r="G7942" s="17">
        <v>0</v>
      </c>
      <c r="H7942" s="37">
        <f t="shared" si="2220"/>
        <v>42.980000000000004</v>
      </c>
      <c r="I7942" s="37">
        <f>IF(H7942&lt;'Roof Calculator'!$G$8, 1, 0)</f>
        <v>1</v>
      </c>
      <c r="J7942" s="37">
        <f>IF(H7942&gt;='Roof Calculator'!$G$8, 1, 0)</f>
        <v>0</v>
      </c>
      <c r="K7942" s="37">
        <f t="shared" si="2221"/>
        <v>42.980000000000004</v>
      </c>
      <c r="L7942" s="37">
        <f t="shared" si="2222"/>
        <v>0</v>
      </c>
      <c r="M7942" s="37">
        <v>0</v>
      </c>
      <c r="N7942" s="37">
        <f t="shared" si="2223"/>
        <v>0</v>
      </c>
      <c r="O7942" s="37">
        <v>0</v>
      </c>
      <c r="P7942" s="37">
        <v>0</v>
      </c>
      <c r="Q7942" s="21">
        <f t="shared" si="2224"/>
        <v>39.790999999999997</v>
      </c>
      <c r="R7942" s="21">
        <f t="shared" si="2233"/>
        <v>331.0000000000108</v>
      </c>
      <c r="S7942" s="21">
        <f t="shared" si="2234"/>
        <v>-21.416884910049422</v>
      </c>
      <c r="T7942" s="21">
        <f t="shared" si="2225"/>
        <v>86.147999999999996</v>
      </c>
      <c r="U7942" s="37">
        <f>VLOOKUP(Time_Zone, 'LSTM LookUp'!$B$5:$D$8, 3, FALSE)</f>
        <v>-75</v>
      </c>
      <c r="V7942" s="21">
        <f t="shared" si="2235"/>
        <v>11.570605889466687</v>
      </c>
      <c r="W7942" s="21">
        <f t="shared" si="2226"/>
        <v>-0.95934852763333467</v>
      </c>
      <c r="X7942" s="21">
        <f t="shared" si="2227"/>
        <v>0</v>
      </c>
      <c r="Y7942" s="21">
        <f t="shared" si="2228"/>
        <v>0</v>
      </c>
      <c r="Z7942" s="21">
        <f t="shared" si="2236"/>
        <v>0</v>
      </c>
      <c r="AA7942" s="21">
        <f t="shared" si="2229"/>
        <v>0</v>
      </c>
      <c r="AB7942" s="21">
        <f t="shared" si="2230"/>
        <v>0</v>
      </c>
      <c r="AC7942" s="21">
        <f t="shared" si="2231"/>
        <v>0</v>
      </c>
      <c r="AD7942" s="21">
        <f t="shared" si="2237"/>
        <v>0</v>
      </c>
      <c r="AE7942" s="21" t="str">
        <f t="shared" si="2232"/>
        <v>11/27/1:00</v>
      </c>
    </row>
    <row r="7943" spans="2:31">
      <c r="B7943" s="37">
        <v>11</v>
      </c>
      <c r="C7943" s="38">
        <v>27</v>
      </c>
      <c r="D7943" s="39">
        <v>2</v>
      </c>
      <c r="E7943" s="17">
        <v>5.6</v>
      </c>
      <c r="F7943" s="17">
        <v>0</v>
      </c>
      <c r="G7943" s="17">
        <v>0</v>
      </c>
      <c r="H7943" s="37">
        <f t="shared" si="2220"/>
        <v>42.08</v>
      </c>
      <c r="I7943" s="37">
        <f>IF(H7943&lt;'Roof Calculator'!$G$8, 1, 0)</f>
        <v>1</v>
      </c>
      <c r="J7943" s="37">
        <f>IF(H7943&gt;='Roof Calculator'!$G$8, 1, 0)</f>
        <v>0</v>
      </c>
      <c r="K7943" s="37">
        <f t="shared" si="2221"/>
        <v>42.08</v>
      </c>
      <c r="L7943" s="37">
        <f t="shared" si="2222"/>
        <v>0</v>
      </c>
      <c r="M7943" s="37">
        <v>0</v>
      </c>
      <c r="N7943" s="37">
        <f t="shared" si="2223"/>
        <v>0</v>
      </c>
      <c r="O7943" s="37">
        <v>0</v>
      </c>
      <c r="P7943" s="37">
        <v>0</v>
      </c>
      <c r="Q7943" s="21">
        <f t="shared" si="2224"/>
        <v>39.790999999999997</v>
      </c>
      <c r="R7943" s="21">
        <f t="shared" si="2233"/>
        <v>331.04166666667749</v>
      </c>
      <c r="S7943" s="21">
        <f t="shared" si="2234"/>
        <v>-21.423862966417786</v>
      </c>
      <c r="T7943" s="21">
        <f t="shared" si="2225"/>
        <v>86.147999999999996</v>
      </c>
      <c r="U7943" s="37">
        <f>VLOOKUP(Time_Zone, 'LSTM LookUp'!$B$5:$D$8, 3, FALSE)</f>
        <v>-75</v>
      </c>
      <c r="V7943" s="21">
        <f t="shared" si="2235"/>
        <v>11.556385842267563</v>
      </c>
      <c r="W7943" s="21">
        <f t="shared" si="2226"/>
        <v>14.037096460566874</v>
      </c>
      <c r="X7943" s="21">
        <f t="shared" si="2227"/>
        <v>0</v>
      </c>
      <c r="Y7943" s="21">
        <f t="shared" si="2228"/>
        <v>0</v>
      </c>
      <c r="Z7943" s="21">
        <f t="shared" si="2236"/>
        <v>0</v>
      </c>
      <c r="AA7943" s="21">
        <f t="shared" si="2229"/>
        <v>0</v>
      </c>
      <c r="AB7943" s="21">
        <f t="shared" si="2230"/>
        <v>0</v>
      </c>
      <c r="AC7943" s="21">
        <f t="shared" si="2231"/>
        <v>0</v>
      </c>
      <c r="AD7943" s="21">
        <f t="shared" si="2237"/>
        <v>0</v>
      </c>
      <c r="AE7943" s="21" t="str">
        <f t="shared" si="2232"/>
        <v>11/27/2:00</v>
      </c>
    </row>
    <row r="7944" spans="2:31">
      <c r="B7944" s="37">
        <v>11</v>
      </c>
      <c r="C7944" s="38">
        <v>27</v>
      </c>
      <c r="D7944" s="39">
        <v>3</v>
      </c>
      <c r="E7944" s="17">
        <v>5</v>
      </c>
      <c r="F7944" s="17">
        <v>0</v>
      </c>
      <c r="G7944" s="17">
        <v>0</v>
      </c>
      <c r="H7944" s="37">
        <f t="shared" si="2220"/>
        <v>41</v>
      </c>
      <c r="I7944" s="37">
        <f>IF(H7944&lt;'Roof Calculator'!$G$8, 1, 0)</f>
        <v>1</v>
      </c>
      <c r="J7944" s="37">
        <f>IF(H7944&gt;='Roof Calculator'!$G$8, 1, 0)</f>
        <v>0</v>
      </c>
      <c r="K7944" s="37">
        <f t="shared" si="2221"/>
        <v>41</v>
      </c>
      <c r="L7944" s="37">
        <f t="shared" si="2222"/>
        <v>0</v>
      </c>
      <c r="M7944" s="37">
        <v>0</v>
      </c>
      <c r="N7944" s="37">
        <f t="shared" si="2223"/>
        <v>0</v>
      </c>
      <c r="O7944" s="37">
        <v>0</v>
      </c>
      <c r="P7944" s="37">
        <v>0</v>
      </c>
      <c r="Q7944" s="21">
        <f t="shared" si="2224"/>
        <v>39.790999999999997</v>
      </c>
      <c r="R7944" s="21">
        <f t="shared" si="2233"/>
        <v>331.08333333334417</v>
      </c>
      <c r="S7944" s="21">
        <f t="shared" si="2234"/>
        <v>-21.430829789882665</v>
      </c>
      <c r="T7944" s="21">
        <f t="shared" si="2225"/>
        <v>86.147999999999996</v>
      </c>
      <c r="U7944" s="37">
        <f>VLOOKUP(Time_Zone, 'LSTM LookUp'!$B$5:$D$8, 3, FALSE)</f>
        <v>-75</v>
      </c>
      <c r="V7944" s="21">
        <f t="shared" si="2235"/>
        <v>11.542148751265509</v>
      </c>
      <c r="W7944" s="21">
        <f t="shared" si="2226"/>
        <v>29.033537187816371</v>
      </c>
      <c r="X7944" s="21">
        <f t="shared" si="2227"/>
        <v>0</v>
      </c>
      <c r="Y7944" s="21">
        <f t="shared" si="2228"/>
        <v>0</v>
      </c>
      <c r="Z7944" s="21">
        <f t="shared" si="2236"/>
        <v>0</v>
      </c>
      <c r="AA7944" s="21">
        <f t="shared" si="2229"/>
        <v>0</v>
      </c>
      <c r="AB7944" s="21">
        <f t="shared" si="2230"/>
        <v>0</v>
      </c>
      <c r="AC7944" s="21">
        <f t="shared" si="2231"/>
        <v>0</v>
      </c>
      <c r="AD7944" s="21">
        <f t="shared" si="2237"/>
        <v>0</v>
      </c>
      <c r="AE7944" s="21" t="str">
        <f t="shared" si="2232"/>
        <v>11/27/3:00</v>
      </c>
    </row>
    <row r="7945" spans="2:31">
      <c r="B7945" s="37">
        <v>11</v>
      </c>
      <c r="C7945" s="38">
        <v>27</v>
      </c>
      <c r="D7945" s="39">
        <v>4</v>
      </c>
      <c r="E7945" s="17">
        <v>5.6</v>
      </c>
      <c r="F7945" s="17">
        <v>0</v>
      </c>
      <c r="G7945" s="17">
        <v>0</v>
      </c>
      <c r="H7945" s="37">
        <f t="shared" si="2220"/>
        <v>42.08</v>
      </c>
      <c r="I7945" s="37">
        <f>IF(H7945&lt;'Roof Calculator'!$G$8, 1, 0)</f>
        <v>1</v>
      </c>
      <c r="J7945" s="37">
        <f>IF(H7945&gt;='Roof Calculator'!$G$8, 1, 0)</f>
        <v>0</v>
      </c>
      <c r="K7945" s="37">
        <f t="shared" si="2221"/>
        <v>42.08</v>
      </c>
      <c r="L7945" s="37">
        <f t="shared" si="2222"/>
        <v>0</v>
      </c>
      <c r="M7945" s="37">
        <v>0</v>
      </c>
      <c r="N7945" s="37">
        <f t="shared" si="2223"/>
        <v>0</v>
      </c>
      <c r="O7945" s="37">
        <v>0</v>
      </c>
      <c r="P7945" s="37">
        <v>0</v>
      </c>
      <c r="Q7945" s="21">
        <f t="shared" si="2224"/>
        <v>39.790999999999997</v>
      </c>
      <c r="R7945" s="21">
        <f t="shared" si="2233"/>
        <v>331.12500000001086</v>
      </c>
      <c r="S7945" s="21">
        <f t="shared" si="2234"/>
        <v>-21.437785375354483</v>
      </c>
      <c r="T7945" s="21">
        <f t="shared" si="2225"/>
        <v>86.147999999999996</v>
      </c>
      <c r="U7945" s="37">
        <f>VLOOKUP(Time_Zone, 'LSTM LookUp'!$B$5:$D$8, 3, FALSE)</f>
        <v>-75</v>
      </c>
      <c r="V7945" s="21">
        <f t="shared" si="2235"/>
        <v>11.527894638764351</v>
      </c>
      <c r="W7945" s="21">
        <f t="shared" si="2226"/>
        <v>44.029973659691095</v>
      </c>
      <c r="X7945" s="21">
        <f t="shared" si="2227"/>
        <v>0</v>
      </c>
      <c r="Y7945" s="21">
        <f t="shared" si="2228"/>
        <v>0</v>
      </c>
      <c r="Z7945" s="21">
        <f t="shared" si="2236"/>
        <v>0</v>
      </c>
      <c r="AA7945" s="21">
        <f t="shared" si="2229"/>
        <v>0</v>
      </c>
      <c r="AB7945" s="21">
        <f t="shared" si="2230"/>
        <v>0</v>
      </c>
      <c r="AC7945" s="21">
        <f t="shared" si="2231"/>
        <v>0</v>
      </c>
      <c r="AD7945" s="21">
        <f t="shared" si="2237"/>
        <v>0</v>
      </c>
      <c r="AE7945" s="21" t="str">
        <f t="shared" si="2232"/>
        <v>11/27/4:00</v>
      </c>
    </row>
    <row r="7946" spans="2:31">
      <c r="B7946" s="37">
        <v>11</v>
      </c>
      <c r="C7946" s="38">
        <v>27</v>
      </c>
      <c r="D7946" s="39">
        <v>5</v>
      </c>
      <c r="E7946" s="17">
        <v>6.7</v>
      </c>
      <c r="F7946" s="17">
        <v>0</v>
      </c>
      <c r="G7946" s="17">
        <v>0</v>
      </c>
      <c r="H7946" s="37">
        <f t="shared" si="2220"/>
        <v>44.06</v>
      </c>
      <c r="I7946" s="37">
        <f>IF(H7946&lt;'Roof Calculator'!$G$8, 1, 0)</f>
        <v>1</v>
      </c>
      <c r="J7946" s="37">
        <f>IF(H7946&gt;='Roof Calculator'!$G$8, 1, 0)</f>
        <v>0</v>
      </c>
      <c r="K7946" s="37">
        <f t="shared" si="2221"/>
        <v>44.06</v>
      </c>
      <c r="L7946" s="37">
        <f t="shared" si="2222"/>
        <v>0</v>
      </c>
      <c r="M7946" s="37">
        <v>0</v>
      </c>
      <c r="N7946" s="37">
        <f t="shared" si="2223"/>
        <v>0</v>
      </c>
      <c r="O7946" s="37">
        <v>0</v>
      </c>
      <c r="P7946" s="37">
        <v>0</v>
      </c>
      <c r="Q7946" s="21">
        <f t="shared" si="2224"/>
        <v>39.790999999999997</v>
      </c>
      <c r="R7946" s="21">
        <f t="shared" si="2233"/>
        <v>331.16666666667754</v>
      </c>
      <c r="S7946" s="21">
        <f t="shared" si="2234"/>
        <v>-21.444729717750228</v>
      </c>
      <c r="T7946" s="21">
        <f t="shared" si="2225"/>
        <v>86.147999999999996</v>
      </c>
      <c r="U7946" s="37">
        <f>VLOOKUP(Time_Zone, 'LSTM LookUp'!$B$5:$D$8, 3, FALSE)</f>
        <v>-75</v>
      </c>
      <c r="V7946" s="21">
        <f t="shared" si="2235"/>
        <v>11.513623527099529</v>
      </c>
      <c r="W7946" s="21">
        <f t="shared" si="2226"/>
        <v>59.02640588177487</v>
      </c>
      <c r="X7946" s="21">
        <f t="shared" si="2227"/>
        <v>0</v>
      </c>
      <c r="Y7946" s="21">
        <f t="shared" si="2228"/>
        <v>0</v>
      </c>
      <c r="Z7946" s="21">
        <f t="shared" si="2236"/>
        <v>0</v>
      </c>
      <c r="AA7946" s="21">
        <f t="shared" si="2229"/>
        <v>0</v>
      </c>
      <c r="AB7946" s="21">
        <f t="shared" si="2230"/>
        <v>0</v>
      </c>
      <c r="AC7946" s="21">
        <f t="shared" si="2231"/>
        <v>0</v>
      </c>
      <c r="AD7946" s="21">
        <f t="shared" si="2237"/>
        <v>0</v>
      </c>
      <c r="AE7946" s="21" t="str">
        <f t="shared" si="2232"/>
        <v>11/27/5:00</v>
      </c>
    </row>
    <row r="7947" spans="2:31">
      <c r="B7947" s="37">
        <v>11</v>
      </c>
      <c r="C7947" s="38">
        <v>27</v>
      </c>
      <c r="D7947" s="39">
        <v>6</v>
      </c>
      <c r="E7947" s="17">
        <v>7.2</v>
      </c>
      <c r="F7947" s="17">
        <v>0</v>
      </c>
      <c r="G7947" s="17">
        <v>0</v>
      </c>
      <c r="H7947" s="37">
        <f t="shared" si="2220"/>
        <v>44.96</v>
      </c>
      <c r="I7947" s="37">
        <f>IF(H7947&lt;'Roof Calculator'!$G$8, 1, 0)</f>
        <v>1</v>
      </c>
      <c r="J7947" s="37">
        <f>IF(H7947&gt;='Roof Calculator'!$G$8, 1, 0)</f>
        <v>0</v>
      </c>
      <c r="K7947" s="37">
        <f t="shared" si="2221"/>
        <v>44.96</v>
      </c>
      <c r="L7947" s="37">
        <f t="shared" si="2222"/>
        <v>0</v>
      </c>
      <c r="M7947" s="37">
        <v>0</v>
      </c>
      <c r="N7947" s="37">
        <f t="shared" si="2223"/>
        <v>0</v>
      </c>
      <c r="O7947" s="37">
        <v>0</v>
      </c>
      <c r="P7947" s="37">
        <v>0</v>
      </c>
      <c r="Q7947" s="21">
        <f t="shared" si="2224"/>
        <v>39.790999999999997</v>
      </c>
      <c r="R7947" s="21">
        <f t="shared" si="2233"/>
        <v>331.20833333334423</v>
      </c>
      <c r="S7947" s="21">
        <f t="shared" si="2234"/>
        <v>-21.451662811993476</v>
      </c>
      <c r="T7947" s="21">
        <f t="shared" si="2225"/>
        <v>86.147999999999996</v>
      </c>
      <c r="U7947" s="37">
        <f>VLOOKUP(Time_Zone, 'LSTM LookUp'!$B$5:$D$8, 3, FALSE)</f>
        <v>-75</v>
      </c>
      <c r="V7947" s="21">
        <f t="shared" si="2235"/>
        <v>11.499335438637969</v>
      </c>
      <c r="W7947" s="21">
        <f t="shared" si="2226"/>
        <v>74.022833859659499</v>
      </c>
      <c r="X7947" s="21">
        <f t="shared" si="2227"/>
        <v>0</v>
      </c>
      <c r="Y7947" s="21">
        <f t="shared" si="2228"/>
        <v>0</v>
      </c>
      <c r="Z7947" s="21">
        <f t="shared" si="2236"/>
        <v>0</v>
      </c>
      <c r="AA7947" s="21">
        <f t="shared" si="2229"/>
        <v>0</v>
      </c>
      <c r="AB7947" s="21">
        <f t="shared" si="2230"/>
        <v>0</v>
      </c>
      <c r="AC7947" s="21">
        <f t="shared" si="2231"/>
        <v>0</v>
      </c>
      <c r="AD7947" s="21">
        <f t="shared" si="2237"/>
        <v>0</v>
      </c>
      <c r="AE7947" s="21" t="str">
        <f t="shared" si="2232"/>
        <v>11/27/6:00</v>
      </c>
    </row>
    <row r="7948" spans="2:31">
      <c r="B7948" s="37">
        <v>11</v>
      </c>
      <c r="C7948" s="38">
        <v>27</v>
      </c>
      <c r="D7948" s="39">
        <v>7</v>
      </c>
      <c r="E7948" s="17">
        <v>8.3000000000000007</v>
      </c>
      <c r="F7948" s="17">
        <v>0</v>
      </c>
      <c r="G7948" s="17">
        <v>0</v>
      </c>
      <c r="H7948" s="37">
        <f t="shared" si="2220"/>
        <v>46.94</v>
      </c>
      <c r="I7948" s="37">
        <f>IF(H7948&lt;'Roof Calculator'!$G$8, 1, 0)</f>
        <v>1</v>
      </c>
      <c r="J7948" s="37">
        <f>IF(H7948&gt;='Roof Calculator'!$G$8, 1, 0)</f>
        <v>0</v>
      </c>
      <c r="K7948" s="37">
        <f t="shared" si="2221"/>
        <v>46.94</v>
      </c>
      <c r="L7948" s="37">
        <f t="shared" si="2222"/>
        <v>0</v>
      </c>
      <c r="M7948" s="37">
        <v>0</v>
      </c>
      <c r="N7948" s="37">
        <f t="shared" si="2223"/>
        <v>0</v>
      </c>
      <c r="O7948" s="37">
        <v>0</v>
      </c>
      <c r="P7948" s="37">
        <v>0</v>
      </c>
      <c r="Q7948" s="21">
        <f t="shared" si="2224"/>
        <v>39.790999999999997</v>
      </c>
      <c r="R7948" s="21">
        <f t="shared" si="2233"/>
        <v>331.25000000001091</v>
      </c>
      <c r="S7948" s="21">
        <f t="shared" si="2234"/>
        <v>-21.458584653014427</v>
      </c>
      <c r="T7948" s="21">
        <f t="shared" si="2225"/>
        <v>86.147999999999996</v>
      </c>
      <c r="U7948" s="37">
        <f>VLOOKUP(Time_Zone, 'LSTM LookUp'!$B$5:$D$8, 3, FALSE)</f>
        <v>-75</v>
      </c>
      <c r="V7948" s="21">
        <f t="shared" si="2235"/>
        <v>11.485030395778026</v>
      </c>
      <c r="W7948" s="21">
        <f t="shared" si="2226"/>
        <v>89.01925759894452</v>
      </c>
      <c r="X7948" s="21">
        <f t="shared" si="2227"/>
        <v>0</v>
      </c>
      <c r="Y7948" s="21">
        <f t="shared" si="2228"/>
        <v>0</v>
      </c>
      <c r="Z7948" s="21">
        <f t="shared" si="2236"/>
        <v>0</v>
      </c>
      <c r="AA7948" s="21">
        <f t="shared" si="2229"/>
        <v>0</v>
      </c>
      <c r="AB7948" s="21">
        <f t="shared" si="2230"/>
        <v>0</v>
      </c>
      <c r="AC7948" s="21">
        <f t="shared" si="2231"/>
        <v>0</v>
      </c>
      <c r="AD7948" s="21">
        <f t="shared" si="2237"/>
        <v>0</v>
      </c>
      <c r="AE7948" s="21" t="str">
        <f t="shared" si="2232"/>
        <v>11/27/7:00</v>
      </c>
    </row>
    <row r="7949" spans="2:31">
      <c r="B7949" s="37">
        <v>11</v>
      </c>
      <c r="C7949" s="38">
        <v>27</v>
      </c>
      <c r="D7949" s="39">
        <v>8</v>
      </c>
      <c r="E7949" s="17">
        <v>8.9</v>
      </c>
      <c r="F7949" s="17">
        <v>3</v>
      </c>
      <c r="G7949" s="17">
        <v>9</v>
      </c>
      <c r="H7949" s="37">
        <f t="shared" si="2220"/>
        <v>48.02</v>
      </c>
      <c r="I7949" s="37">
        <f>IF(H7949&lt;'Roof Calculator'!$G$8, 1, 0)</f>
        <v>1</v>
      </c>
      <c r="J7949" s="37">
        <f>IF(H7949&gt;='Roof Calculator'!$G$8, 1, 0)</f>
        <v>0</v>
      </c>
      <c r="K7949" s="37">
        <f t="shared" si="2221"/>
        <v>48.02</v>
      </c>
      <c r="L7949" s="37">
        <f t="shared" si="2222"/>
        <v>0</v>
      </c>
      <c r="M7949" s="37">
        <v>0</v>
      </c>
      <c r="N7949" s="37">
        <f t="shared" si="2223"/>
        <v>3</v>
      </c>
      <c r="O7949" s="37">
        <v>0</v>
      </c>
      <c r="P7949" s="37">
        <v>0</v>
      </c>
      <c r="Q7949" s="21">
        <f t="shared" si="2224"/>
        <v>39.790999999999997</v>
      </c>
      <c r="R7949" s="21">
        <f t="shared" si="2233"/>
        <v>331.2916666666776</v>
      </c>
      <c r="S7949" s="21">
        <f t="shared" si="2234"/>
        <v>-21.465495235749863</v>
      </c>
      <c r="T7949" s="21">
        <f t="shared" si="2225"/>
        <v>86.147999999999996</v>
      </c>
      <c r="U7949" s="37">
        <f>VLOOKUP(Time_Zone, 'LSTM LookUp'!$B$5:$D$8, 3, FALSE)</f>
        <v>-75</v>
      </c>
      <c r="V7949" s="21">
        <f t="shared" si="2235"/>
        <v>11.470708420949597</v>
      </c>
      <c r="W7949" s="21">
        <f t="shared" si="2226"/>
        <v>104.01567710523739</v>
      </c>
      <c r="X7949" s="21">
        <f t="shared" si="2227"/>
        <v>-3.6664495339001206</v>
      </c>
      <c r="Y7949" s="21">
        <f t="shared" si="2228"/>
        <v>-0.66644953390012063</v>
      </c>
      <c r="Z7949" s="21">
        <f t="shared" si="2236"/>
        <v>-0.21125286228792378</v>
      </c>
      <c r="AA7949" s="21">
        <f t="shared" si="2229"/>
        <v>-0.21125286228792378</v>
      </c>
      <c r="AB7949" s="21">
        <f t="shared" si="2230"/>
        <v>0</v>
      </c>
      <c r="AC7949" s="21">
        <f t="shared" si="2231"/>
        <v>0</v>
      </c>
      <c r="AD7949" s="21">
        <f t="shared" si="2237"/>
        <v>0</v>
      </c>
      <c r="AE7949" s="21" t="str">
        <f t="shared" si="2232"/>
        <v>11/27/8:00</v>
      </c>
    </row>
    <row r="7950" spans="2:31">
      <c r="B7950" s="37">
        <v>11</v>
      </c>
      <c r="C7950" s="38">
        <v>27</v>
      </c>
      <c r="D7950" s="39">
        <v>9</v>
      </c>
      <c r="E7950" s="17">
        <v>9.4</v>
      </c>
      <c r="F7950" s="17">
        <v>40</v>
      </c>
      <c r="G7950" s="17">
        <v>3</v>
      </c>
      <c r="H7950" s="37">
        <f t="shared" si="2220"/>
        <v>48.92</v>
      </c>
      <c r="I7950" s="37">
        <f>IF(H7950&lt;'Roof Calculator'!$G$8, 1, 0)</f>
        <v>1</v>
      </c>
      <c r="J7950" s="37">
        <f>IF(H7950&gt;='Roof Calculator'!$G$8, 1, 0)</f>
        <v>0</v>
      </c>
      <c r="K7950" s="37">
        <f t="shared" si="2221"/>
        <v>48.92</v>
      </c>
      <c r="L7950" s="37">
        <f t="shared" si="2222"/>
        <v>0</v>
      </c>
      <c r="M7950" s="37">
        <v>0</v>
      </c>
      <c r="N7950" s="37">
        <f t="shared" si="2223"/>
        <v>40</v>
      </c>
      <c r="O7950" s="37">
        <v>0</v>
      </c>
      <c r="P7950" s="37">
        <v>0</v>
      </c>
      <c r="Q7950" s="21">
        <f t="shared" si="2224"/>
        <v>39.790999999999997</v>
      </c>
      <c r="R7950" s="21">
        <f t="shared" si="2233"/>
        <v>331.33333333334429</v>
      </c>
      <c r="S7950" s="21">
        <f t="shared" si="2234"/>
        <v>-21.47239455514319</v>
      </c>
      <c r="T7950" s="21">
        <f t="shared" si="2225"/>
        <v>86.147999999999996</v>
      </c>
      <c r="U7950" s="37">
        <f>VLOOKUP(Time_Zone, 'LSTM LookUp'!$B$5:$D$8, 3, FALSE)</f>
        <v>-75</v>
      </c>
      <c r="V7950" s="21">
        <f t="shared" si="2235"/>
        <v>11.456369536613904</v>
      </c>
      <c r="W7950" s="21">
        <f t="shared" si="2226"/>
        <v>119.01209238415348</v>
      </c>
      <c r="X7950" s="21">
        <f t="shared" si="2227"/>
        <v>-1.7432000957825118</v>
      </c>
      <c r="Y7950" s="21">
        <f t="shared" si="2228"/>
        <v>38.256799904217488</v>
      </c>
      <c r="Z7950" s="21">
        <f t="shared" si="2236"/>
        <v>12.126737390671689</v>
      </c>
      <c r="AA7950" s="21">
        <f t="shared" si="2229"/>
        <v>12.126737390671689</v>
      </c>
      <c r="AB7950" s="21">
        <f t="shared" si="2230"/>
        <v>0</v>
      </c>
      <c r="AC7950" s="21">
        <f t="shared" si="2231"/>
        <v>0</v>
      </c>
      <c r="AD7950" s="21">
        <f t="shared" si="2237"/>
        <v>0</v>
      </c>
      <c r="AE7950" s="21" t="str">
        <f t="shared" si="2232"/>
        <v>11/27/9:00</v>
      </c>
    </row>
    <row r="7951" spans="2:31">
      <c r="B7951" s="37">
        <v>11</v>
      </c>
      <c r="C7951" s="38">
        <v>27</v>
      </c>
      <c r="D7951" s="39">
        <v>10</v>
      </c>
      <c r="E7951" s="17">
        <v>10</v>
      </c>
      <c r="F7951" s="17">
        <v>51</v>
      </c>
      <c r="G7951" s="17">
        <v>8</v>
      </c>
      <c r="H7951" s="37">
        <f t="shared" si="2220"/>
        <v>50</v>
      </c>
      <c r="I7951" s="37">
        <f>IF(H7951&lt;'Roof Calculator'!$G$8, 1, 0)</f>
        <v>1</v>
      </c>
      <c r="J7951" s="37">
        <f>IF(H7951&gt;='Roof Calculator'!$G$8, 1, 0)</f>
        <v>0</v>
      </c>
      <c r="K7951" s="37">
        <f t="shared" si="2221"/>
        <v>50</v>
      </c>
      <c r="L7951" s="37">
        <f t="shared" si="2222"/>
        <v>0</v>
      </c>
      <c r="M7951" s="37">
        <v>0</v>
      </c>
      <c r="N7951" s="37">
        <f t="shared" si="2223"/>
        <v>51</v>
      </c>
      <c r="O7951" s="37">
        <v>0</v>
      </c>
      <c r="P7951" s="37">
        <v>0</v>
      </c>
      <c r="Q7951" s="21">
        <f t="shared" si="2224"/>
        <v>39.790999999999997</v>
      </c>
      <c r="R7951" s="21">
        <f t="shared" si="2233"/>
        <v>331.37500000001097</v>
      </c>
      <c r="S7951" s="21">
        <f t="shared" si="2234"/>
        <v>-21.479282606144466</v>
      </c>
      <c r="T7951" s="21">
        <f t="shared" si="2225"/>
        <v>86.147999999999996</v>
      </c>
      <c r="U7951" s="37">
        <f>VLOOKUP(Time_Zone, 'LSTM LookUp'!$B$5:$D$8, 3, FALSE)</f>
        <v>-75</v>
      </c>
      <c r="V7951" s="21">
        <f t="shared" si="2235"/>
        <v>11.442013765263523</v>
      </c>
      <c r="W7951" s="21">
        <f t="shared" si="2226"/>
        <v>134.00850344131584</v>
      </c>
      <c r="X7951" s="21">
        <f t="shared" si="2227"/>
        <v>-5.8488980744487371</v>
      </c>
      <c r="Y7951" s="21">
        <f t="shared" si="2228"/>
        <v>45.151101925551259</v>
      </c>
      <c r="Z7951" s="21">
        <f t="shared" si="2236"/>
        <v>14.312110718132748</v>
      </c>
      <c r="AA7951" s="21">
        <f t="shared" si="2229"/>
        <v>14.312110718132748</v>
      </c>
      <c r="AB7951" s="21">
        <f t="shared" si="2230"/>
        <v>0</v>
      </c>
      <c r="AC7951" s="21">
        <f t="shared" si="2231"/>
        <v>0</v>
      </c>
      <c r="AD7951" s="21">
        <f t="shared" si="2237"/>
        <v>0</v>
      </c>
      <c r="AE7951" s="21" t="str">
        <f t="shared" si="2232"/>
        <v>11/27/10:00</v>
      </c>
    </row>
    <row r="7952" spans="2:31">
      <c r="B7952" s="37">
        <v>11</v>
      </c>
      <c r="C7952" s="38">
        <v>27</v>
      </c>
      <c r="D7952" s="39">
        <v>11</v>
      </c>
      <c r="E7952" s="17">
        <v>11.7</v>
      </c>
      <c r="F7952" s="17">
        <v>113</v>
      </c>
      <c r="G7952" s="17">
        <v>1</v>
      </c>
      <c r="H7952" s="37">
        <f t="shared" si="2220"/>
        <v>53.06</v>
      </c>
      <c r="I7952" s="37">
        <f>IF(H7952&lt;'Roof Calculator'!$G$8, 1, 0)</f>
        <v>1</v>
      </c>
      <c r="J7952" s="37">
        <f>IF(H7952&gt;='Roof Calculator'!$G$8, 1, 0)</f>
        <v>0</v>
      </c>
      <c r="K7952" s="37">
        <f t="shared" si="2221"/>
        <v>53.06</v>
      </c>
      <c r="L7952" s="37">
        <f t="shared" si="2222"/>
        <v>0</v>
      </c>
      <c r="M7952" s="37">
        <v>0</v>
      </c>
      <c r="N7952" s="37">
        <f t="shared" si="2223"/>
        <v>113</v>
      </c>
      <c r="O7952" s="37">
        <v>0</v>
      </c>
      <c r="P7952" s="37">
        <v>0</v>
      </c>
      <c r="Q7952" s="21">
        <f t="shared" si="2224"/>
        <v>39.790999999999997</v>
      </c>
      <c r="R7952" s="21">
        <f t="shared" si="2233"/>
        <v>331.41666666667766</v>
      </c>
      <c r="S7952" s="21">
        <f t="shared" si="2234"/>
        <v>-21.486159383710348</v>
      </c>
      <c r="T7952" s="21">
        <f t="shared" si="2225"/>
        <v>86.147999999999996</v>
      </c>
      <c r="U7952" s="37">
        <f>VLOOKUP(Time_Zone, 'LSTM LookUp'!$B$5:$D$8, 3, FALSE)</f>
        <v>-75</v>
      </c>
      <c r="V7952" s="21">
        <f t="shared" si="2235"/>
        <v>11.427641129422391</v>
      </c>
      <c r="W7952" s="21">
        <f t="shared" si="2226"/>
        <v>149.00491028235561</v>
      </c>
      <c r="X7952" s="21">
        <f t="shared" si="2227"/>
        <v>-0.84730711756927712</v>
      </c>
      <c r="Y7952" s="21">
        <f t="shared" si="2228"/>
        <v>112.15269288243073</v>
      </c>
      <c r="Z7952" s="21">
        <f t="shared" si="2236"/>
        <v>35.550444826723677</v>
      </c>
      <c r="AA7952" s="21">
        <f t="shared" si="2229"/>
        <v>35.550444826723677</v>
      </c>
      <c r="AB7952" s="21">
        <f t="shared" si="2230"/>
        <v>0</v>
      </c>
      <c r="AC7952" s="21">
        <f t="shared" si="2231"/>
        <v>0</v>
      </c>
      <c r="AD7952" s="21">
        <f t="shared" si="2237"/>
        <v>0</v>
      </c>
      <c r="AE7952" s="21" t="str">
        <f t="shared" si="2232"/>
        <v>11/27/11:00</v>
      </c>
    </row>
    <row r="7953" spans="2:31">
      <c r="B7953" s="37">
        <v>11</v>
      </c>
      <c r="C7953" s="38">
        <v>27</v>
      </c>
      <c r="D7953" s="39">
        <v>12</v>
      </c>
      <c r="E7953" s="17">
        <v>13.3</v>
      </c>
      <c r="F7953" s="17">
        <v>111</v>
      </c>
      <c r="G7953" s="17">
        <v>5</v>
      </c>
      <c r="H7953" s="37">
        <f t="shared" si="2220"/>
        <v>55.94</v>
      </c>
      <c r="I7953" s="37">
        <f>IF(H7953&lt;'Roof Calculator'!$G$8, 1, 0)</f>
        <v>0</v>
      </c>
      <c r="J7953" s="37">
        <f>IF(H7953&gt;='Roof Calculator'!$G$8, 1, 0)</f>
        <v>1</v>
      </c>
      <c r="K7953" s="37">
        <f t="shared" si="2221"/>
        <v>0</v>
      </c>
      <c r="L7953" s="37">
        <f t="shared" si="2222"/>
        <v>55.94</v>
      </c>
      <c r="M7953" s="37">
        <v>0</v>
      </c>
      <c r="N7953" s="37">
        <f t="shared" si="2223"/>
        <v>111</v>
      </c>
      <c r="O7953" s="37">
        <v>0</v>
      </c>
      <c r="P7953" s="37">
        <v>0</v>
      </c>
      <c r="Q7953" s="21">
        <f t="shared" si="2224"/>
        <v>39.790999999999997</v>
      </c>
      <c r="R7953" s="21">
        <f t="shared" si="2233"/>
        <v>331.45833333334434</v>
      </c>
      <c r="S7953" s="21">
        <f t="shared" si="2234"/>
        <v>-21.4930248828042</v>
      </c>
      <c r="T7953" s="21">
        <f t="shared" si="2225"/>
        <v>86.147999999999996</v>
      </c>
      <c r="U7953" s="37">
        <f>VLOOKUP(Time_Zone, 'LSTM LookUp'!$B$5:$D$8, 3, FALSE)</f>
        <v>-75</v>
      </c>
      <c r="V7953" s="21">
        <f t="shared" si="2235"/>
        <v>11.413251651645647</v>
      </c>
      <c r="W7953" s="21">
        <f t="shared" si="2226"/>
        <v>164.0013129129114</v>
      </c>
      <c r="X7953" s="21">
        <f t="shared" si="2227"/>
        <v>-4.6087252472643945</v>
      </c>
      <c r="Y7953" s="21">
        <f t="shared" si="2228"/>
        <v>106.39127475273561</v>
      </c>
      <c r="Z7953" s="21">
        <f t="shared" si="2236"/>
        <v>33.72417590638554</v>
      </c>
      <c r="AA7953" s="21">
        <f t="shared" si="2229"/>
        <v>0</v>
      </c>
      <c r="AB7953" s="21">
        <f t="shared" si="2230"/>
        <v>33.72417590638554</v>
      </c>
      <c r="AC7953" s="21">
        <f t="shared" si="2231"/>
        <v>55.94</v>
      </c>
      <c r="AD7953" s="21">
        <f t="shared" si="2237"/>
        <v>33.72417590638554</v>
      </c>
      <c r="AE7953" s="21" t="str">
        <f t="shared" si="2232"/>
        <v>11/27/12:00</v>
      </c>
    </row>
    <row r="7954" spans="2:31">
      <c r="B7954" s="37">
        <v>11</v>
      </c>
      <c r="C7954" s="38">
        <v>27</v>
      </c>
      <c r="D7954" s="39">
        <v>13</v>
      </c>
      <c r="E7954" s="17">
        <v>14.4</v>
      </c>
      <c r="F7954" s="17">
        <v>215</v>
      </c>
      <c r="G7954" s="17">
        <v>0</v>
      </c>
      <c r="H7954" s="37">
        <f t="shared" si="2220"/>
        <v>57.92</v>
      </c>
      <c r="I7954" s="37">
        <f>IF(H7954&lt;'Roof Calculator'!$G$8, 1, 0)</f>
        <v>0</v>
      </c>
      <c r="J7954" s="37">
        <f>IF(H7954&gt;='Roof Calculator'!$G$8, 1, 0)</f>
        <v>1</v>
      </c>
      <c r="K7954" s="37">
        <f t="shared" si="2221"/>
        <v>0</v>
      </c>
      <c r="L7954" s="37">
        <f t="shared" si="2222"/>
        <v>57.92</v>
      </c>
      <c r="M7954" s="37">
        <v>0</v>
      </c>
      <c r="N7954" s="37">
        <f t="shared" si="2223"/>
        <v>215</v>
      </c>
      <c r="O7954" s="37">
        <v>0</v>
      </c>
      <c r="P7954" s="37">
        <v>0</v>
      </c>
      <c r="Q7954" s="21">
        <f t="shared" si="2224"/>
        <v>39.790999999999997</v>
      </c>
      <c r="R7954" s="21">
        <f t="shared" si="2233"/>
        <v>331.50000000001103</v>
      </c>
      <c r="S7954" s="21">
        <f t="shared" si="2234"/>
        <v>-21.499879098395986</v>
      </c>
      <c r="T7954" s="21">
        <f t="shared" si="2225"/>
        <v>86.147999999999996</v>
      </c>
      <c r="U7954" s="37">
        <f>VLOOKUP(Time_Zone, 'LSTM LookUp'!$B$5:$D$8, 3, FALSE)</f>
        <v>-75</v>
      </c>
      <c r="V7954" s="21">
        <f t="shared" si="2235"/>
        <v>11.398845354519729</v>
      </c>
      <c r="W7954" s="21">
        <f t="shared" si="2226"/>
        <v>178.99771133862993</v>
      </c>
      <c r="X7954" s="21">
        <f t="shared" si="2227"/>
        <v>0</v>
      </c>
      <c r="Y7954" s="21">
        <f t="shared" si="2228"/>
        <v>215</v>
      </c>
      <c r="Z7954" s="21">
        <f t="shared" si="2236"/>
        <v>68.151244890375324</v>
      </c>
      <c r="AA7954" s="21">
        <f t="shared" si="2229"/>
        <v>0</v>
      </c>
      <c r="AB7954" s="21">
        <f t="shared" si="2230"/>
        <v>68.151244890375324</v>
      </c>
      <c r="AC7954" s="21">
        <f t="shared" si="2231"/>
        <v>57.92</v>
      </c>
      <c r="AD7954" s="21">
        <f t="shared" si="2237"/>
        <v>68.151244890375324</v>
      </c>
      <c r="AE7954" s="21" t="str">
        <f t="shared" si="2232"/>
        <v>11/27/13:00</v>
      </c>
    </row>
    <row r="7955" spans="2:31">
      <c r="B7955" s="37">
        <v>11</v>
      </c>
      <c r="C7955" s="38">
        <v>27</v>
      </c>
      <c r="D7955" s="39">
        <v>14</v>
      </c>
      <c r="E7955" s="17">
        <v>15.6</v>
      </c>
      <c r="F7955" s="17">
        <v>195</v>
      </c>
      <c r="G7955" s="17">
        <v>4</v>
      </c>
      <c r="H7955" s="37">
        <f t="shared" si="2220"/>
        <v>60.08</v>
      </c>
      <c r="I7955" s="37">
        <f>IF(H7955&lt;'Roof Calculator'!$G$8, 1, 0)</f>
        <v>0</v>
      </c>
      <c r="J7955" s="37">
        <f>IF(H7955&gt;='Roof Calculator'!$G$8, 1, 0)</f>
        <v>1</v>
      </c>
      <c r="K7955" s="37">
        <f t="shared" si="2221"/>
        <v>0</v>
      </c>
      <c r="L7955" s="37">
        <f t="shared" si="2222"/>
        <v>60.08</v>
      </c>
      <c r="M7955" s="37">
        <v>0</v>
      </c>
      <c r="N7955" s="37">
        <f t="shared" si="2223"/>
        <v>195</v>
      </c>
      <c r="O7955" s="37">
        <v>0</v>
      </c>
      <c r="P7955" s="37">
        <v>0</v>
      </c>
      <c r="Q7955" s="21">
        <f t="shared" si="2224"/>
        <v>39.790999999999997</v>
      </c>
      <c r="R7955" s="21">
        <f t="shared" si="2233"/>
        <v>331.54166666667771</v>
      </c>
      <c r="S7955" s="21">
        <f t="shared" si="2234"/>
        <v>-21.506722025462413</v>
      </c>
      <c r="T7955" s="21">
        <f t="shared" si="2225"/>
        <v>86.147999999999996</v>
      </c>
      <c r="U7955" s="37">
        <f>VLOOKUP(Time_Zone, 'LSTM LookUp'!$B$5:$D$8, 3, FALSE)</f>
        <v>-75</v>
      </c>
      <c r="V7955" s="21">
        <f t="shared" si="2235"/>
        <v>11.384422260662152</v>
      </c>
      <c r="W7955" s="21">
        <f t="shared" si="2226"/>
        <v>193.99410556516554</v>
      </c>
      <c r="X7955" s="21">
        <f t="shared" si="2227"/>
        <v>-3.7131770041665777</v>
      </c>
      <c r="Y7955" s="21">
        <f t="shared" si="2228"/>
        <v>191.28682299583343</v>
      </c>
      <c r="Z7955" s="21">
        <f t="shared" si="2236"/>
        <v>60.634581945539175</v>
      </c>
      <c r="AA7955" s="21">
        <f t="shared" si="2229"/>
        <v>0</v>
      </c>
      <c r="AB7955" s="21">
        <f t="shared" si="2230"/>
        <v>60.634581945539175</v>
      </c>
      <c r="AC7955" s="21">
        <f t="shared" si="2231"/>
        <v>60.08</v>
      </c>
      <c r="AD7955" s="21">
        <f t="shared" si="2237"/>
        <v>60.634581945539175</v>
      </c>
      <c r="AE7955" s="21" t="str">
        <f t="shared" si="2232"/>
        <v>11/27/14:00</v>
      </c>
    </row>
    <row r="7956" spans="2:31">
      <c r="B7956" s="37">
        <v>11</v>
      </c>
      <c r="C7956" s="38">
        <v>27</v>
      </c>
      <c r="D7956" s="39">
        <v>15</v>
      </c>
      <c r="E7956" s="17">
        <v>17.2</v>
      </c>
      <c r="F7956" s="17">
        <v>195</v>
      </c>
      <c r="G7956" s="17">
        <v>2</v>
      </c>
      <c r="H7956" s="37">
        <f t="shared" si="2220"/>
        <v>62.959999999999994</v>
      </c>
      <c r="I7956" s="37">
        <f>IF(H7956&lt;'Roof Calculator'!$G$8, 1, 0)</f>
        <v>0</v>
      </c>
      <c r="J7956" s="37">
        <f>IF(H7956&gt;='Roof Calculator'!$G$8, 1, 0)</f>
        <v>1</v>
      </c>
      <c r="K7956" s="37">
        <f t="shared" si="2221"/>
        <v>0</v>
      </c>
      <c r="L7956" s="37">
        <f t="shared" si="2222"/>
        <v>62.959999999999994</v>
      </c>
      <c r="M7956" s="37">
        <v>0</v>
      </c>
      <c r="N7956" s="37">
        <f t="shared" si="2223"/>
        <v>195</v>
      </c>
      <c r="O7956" s="37">
        <v>0</v>
      </c>
      <c r="P7956" s="37">
        <v>0</v>
      </c>
      <c r="Q7956" s="21">
        <f t="shared" si="2224"/>
        <v>39.790999999999997</v>
      </c>
      <c r="R7956" s="21">
        <f t="shared" si="2233"/>
        <v>331.5833333333444</v>
      </c>
      <c r="S7956" s="21">
        <f t="shared" si="2234"/>
        <v>-21.513553658986812</v>
      </c>
      <c r="T7956" s="21">
        <f t="shared" si="2225"/>
        <v>86.147999999999996</v>
      </c>
      <c r="U7956" s="37">
        <f>VLOOKUP(Time_Zone, 'LSTM LookUp'!$B$5:$D$8, 3, FALSE)</f>
        <v>-75</v>
      </c>
      <c r="V7956" s="21">
        <f t="shared" si="2235"/>
        <v>11.369982392721674</v>
      </c>
      <c r="W7956" s="21">
        <f t="shared" si="2226"/>
        <v>208.99049559818042</v>
      </c>
      <c r="X7956" s="21">
        <f t="shared" si="2227"/>
        <v>-1.7199564133032197</v>
      </c>
      <c r="Y7956" s="21">
        <f t="shared" si="2228"/>
        <v>193.28004358669679</v>
      </c>
      <c r="Z7956" s="21">
        <f t="shared" si="2236"/>
        <v>61.266398059997165</v>
      </c>
      <c r="AA7956" s="21">
        <f t="shared" si="2229"/>
        <v>0</v>
      </c>
      <c r="AB7956" s="21">
        <f t="shared" si="2230"/>
        <v>61.266398059997165</v>
      </c>
      <c r="AC7956" s="21">
        <f t="shared" si="2231"/>
        <v>62.959999999999994</v>
      </c>
      <c r="AD7956" s="21">
        <f t="shared" si="2237"/>
        <v>61.266398059997165</v>
      </c>
      <c r="AE7956" s="21" t="str">
        <f t="shared" si="2232"/>
        <v>11/27/15:00</v>
      </c>
    </row>
    <row r="7957" spans="2:31">
      <c r="B7957" s="37">
        <v>11</v>
      </c>
      <c r="C7957" s="38">
        <v>27</v>
      </c>
      <c r="D7957" s="39">
        <v>16</v>
      </c>
      <c r="E7957" s="17">
        <v>18.899999999999999</v>
      </c>
      <c r="F7957" s="17">
        <v>134</v>
      </c>
      <c r="G7957" s="17">
        <v>2</v>
      </c>
      <c r="H7957" s="37">
        <f t="shared" si="2220"/>
        <v>66.02</v>
      </c>
      <c r="I7957" s="37">
        <f>IF(H7957&lt;'Roof Calculator'!$G$8, 1, 0)</f>
        <v>0</v>
      </c>
      <c r="J7957" s="37">
        <f>IF(H7957&gt;='Roof Calculator'!$G$8, 1, 0)</f>
        <v>1</v>
      </c>
      <c r="K7957" s="37">
        <f t="shared" si="2221"/>
        <v>0</v>
      </c>
      <c r="L7957" s="37">
        <f t="shared" si="2222"/>
        <v>66.02</v>
      </c>
      <c r="M7957" s="37">
        <v>0</v>
      </c>
      <c r="N7957" s="37">
        <f t="shared" si="2223"/>
        <v>134</v>
      </c>
      <c r="O7957" s="37">
        <v>0</v>
      </c>
      <c r="P7957" s="37">
        <v>0</v>
      </c>
      <c r="Q7957" s="21">
        <f t="shared" si="2224"/>
        <v>39.790999999999997</v>
      </c>
      <c r="R7957" s="21">
        <f t="shared" si="2233"/>
        <v>331.62500000001108</v>
      </c>
      <c r="S7957" s="21">
        <f t="shared" si="2234"/>
        <v>-21.520373993959232</v>
      </c>
      <c r="T7957" s="21">
        <f t="shared" si="2225"/>
        <v>86.147999999999996</v>
      </c>
      <c r="U7957" s="37">
        <f>VLOOKUP(Time_Zone, 'LSTM LookUp'!$B$5:$D$8, 3, FALSE)</f>
        <v>-75</v>
      </c>
      <c r="V7957" s="21">
        <f t="shared" si="2235"/>
        <v>11.355525773378094</v>
      </c>
      <c r="W7957" s="21">
        <f t="shared" si="2226"/>
        <v>223.98688144334452</v>
      </c>
      <c r="X7957" s="21">
        <f t="shared" si="2227"/>
        <v>-1.4981581752940145</v>
      </c>
      <c r="Y7957" s="21">
        <f t="shared" si="2228"/>
        <v>132.50184182470599</v>
      </c>
      <c r="Z7957" s="21">
        <f t="shared" si="2236"/>
        <v>42.00076963079681</v>
      </c>
      <c r="AA7957" s="21">
        <f t="shared" si="2229"/>
        <v>0</v>
      </c>
      <c r="AB7957" s="21">
        <f t="shared" si="2230"/>
        <v>42.00076963079681</v>
      </c>
      <c r="AC7957" s="21">
        <f t="shared" si="2231"/>
        <v>66.02</v>
      </c>
      <c r="AD7957" s="21">
        <f t="shared" si="2237"/>
        <v>42.00076963079681</v>
      </c>
      <c r="AE7957" s="21" t="str">
        <f t="shared" si="2232"/>
        <v>11/27/16:00</v>
      </c>
    </row>
    <row r="7958" spans="2:31">
      <c r="B7958" s="37">
        <v>11</v>
      </c>
      <c r="C7958" s="38">
        <v>27</v>
      </c>
      <c r="D7958" s="39">
        <v>17</v>
      </c>
      <c r="E7958" s="17">
        <v>19.399999999999999</v>
      </c>
      <c r="F7958" s="17">
        <v>58</v>
      </c>
      <c r="G7958" s="17">
        <v>0</v>
      </c>
      <c r="H7958" s="37">
        <f t="shared" ref="H7958:H8021" si="2238">E7958*9/5+32</f>
        <v>66.92</v>
      </c>
      <c r="I7958" s="37">
        <f>IF(H7958&lt;'Roof Calculator'!$G$8, 1, 0)</f>
        <v>0</v>
      </c>
      <c r="J7958" s="37">
        <f>IF(H7958&gt;='Roof Calculator'!$G$8, 1, 0)</f>
        <v>1</v>
      </c>
      <c r="K7958" s="37">
        <f t="shared" ref="K7958:K8021" si="2239">I7958*H7958</f>
        <v>0</v>
      </c>
      <c r="L7958" s="37">
        <f t="shared" ref="L7958:L8021" si="2240">J7958*H7958</f>
        <v>66.92</v>
      </c>
      <c r="M7958" s="37">
        <v>0</v>
      </c>
      <c r="N7958" s="37">
        <f t="shared" ref="N7958:N8021" si="2241">F7958*(180-M7958)/180</f>
        <v>58</v>
      </c>
      <c r="O7958" s="37">
        <v>0</v>
      </c>
      <c r="P7958" s="37">
        <v>0</v>
      </c>
      <c r="Q7958" s="21">
        <f t="shared" ref="Q7958:Q8021" si="2242">Latitude</f>
        <v>39.790999999999997</v>
      </c>
      <c r="R7958" s="21">
        <f t="shared" si="2233"/>
        <v>331.66666666667777</v>
      </c>
      <c r="S7958" s="21">
        <f t="shared" si="2234"/>
        <v>-21.527183025376441</v>
      </c>
      <c r="T7958" s="21">
        <f t="shared" ref="T7958:T8021" si="2243">Longitude</f>
        <v>86.147999999999996</v>
      </c>
      <c r="U7958" s="37">
        <f>VLOOKUP(Time_Zone, 'LSTM LookUp'!$B$5:$D$8, 3, FALSE)</f>
        <v>-75</v>
      </c>
      <c r="V7958" s="21">
        <f t="shared" si="2235"/>
        <v>11.341052425342253</v>
      </c>
      <c r="W7958" s="21">
        <f t="shared" ref="W7958:W8021" si="2244">15*((D7958+(4*(T7958-U7958)+V7958)/60)-12)</f>
        <v>238.98326310633558</v>
      </c>
      <c r="X7958" s="21">
        <f t="shared" ref="X7958:X8021" si="2245">G7958*(SIN(S7958*PI()/180)*SIN(Q7958*PI()/180)*COS(O7958*PI()/180)-SIN(S7958*PI()/180)*COS(Q7958*PI()/180)*SIN(O7958*PI()/180)*COS(P7958*PI()/180)+COS(S7958*PI()/180)*COS(Q7958*PI()/180)*COS(O7958*PI()/180)*COS(W7958*PI()/180)+COS(S7958*PI()/180)*SIN(Q7958*PI()/180)*SIN(O7958*PI()/180)*COS(P7958*PI()/180)*COS(W7958*PI()/180)+COS(S7958*PI()/180)*SIN(P7958*PI()/180)*SIN(W7958*PI()/180)*SIN(O7958*PI()/180))</f>
        <v>0</v>
      </c>
      <c r="Y7958" s="21">
        <f t="shared" ref="Y7958:Y8021" si="2246">X7958+N7958</f>
        <v>58</v>
      </c>
      <c r="Z7958" s="21">
        <f t="shared" si="2236"/>
        <v>18.384986993682645</v>
      </c>
      <c r="AA7958" s="21">
        <f t="shared" ref="AA7958:AA8021" si="2247">Z7958*I7958</f>
        <v>0</v>
      </c>
      <c r="AB7958" s="21">
        <f t="shared" ref="AB7958:AB8021" si="2248">Z7958*J7958</f>
        <v>18.384986993682645</v>
      </c>
      <c r="AC7958" s="21">
        <f t="shared" ref="AC7958:AC8021" si="2249">L7958</f>
        <v>66.92</v>
      </c>
      <c r="AD7958" s="21">
        <f t="shared" si="2237"/>
        <v>18.384986993682645</v>
      </c>
      <c r="AE7958" s="21" t="str">
        <f t="shared" ref="AE7958:AE8021" si="2250">CONCATENATE(B7958, "/", C7958, "/", D7958,":00")</f>
        <v>11/27/17:00</v>
      </c>
    </row>
    <row r="7959" spans="2:31">
      <c r="B7959" s="37">
        <v>11</v>
      </c>
      <c r="C7959" s="38">
        <v>27</v>
      </c>
      <c r="D7959" s="39">
        <v>18</v>
      </c>
      <c r="E7959" s="17">
        <v>20</v>
      </c>
      <c r="F7959" s="17">
        <v>13</v>
      </c>
      <c r="G7959" s="17">
        <v>3</v>
      </c>
      <c r="H7959" s="37">
        <f t="shared" si="2238"/>
        <v>68</v>
      </c>
      <c r="I7959" s="37">
        <f>IF(H7959&lt;'Roof Calculator'!$G$8, 1, 0)</f>
        <v>0</v>
      </c>
      <c r="J7959" s="37">
        <f>IF(H7959&gt;='Roof Calculator'!$G$8, 1, 0)</f>
        <v>1</v>
      </c>
      <c r="K7959" s="37">
        <f t="shared" si="2239"/>
        <v>0</v>
      </c>
      <c r="L7959" s="37">
        <f t="shared" si="2240"/>
        <v>68</v>
      </c>
      <c r="M7959" s="37">
        <v>0</v>
      </c>
      <c r="N7959" s="37">
        <f t="shared" si="2241"/>
        <v>13</v>
      </c>
      <c r="O7959" s="37">
        <v>0</v>
      </c>
      <c r="P7959" s="37">
        <v>0</v>
      </c>
      <c r="Q7959" s="21">
        <f t="shared" si="2242"/>
        <v>39.790999999999997</v>
      </c>
      <c r="R7959" s="21">
        <f t="shared" ref="R7959:R8022" si="2251">R7958+1/24</f>
        <v>331.70833333334446</v>
      </c>
      <c r="S7959" s="21">
        <f t="shared" ref="S7959:S8022" si="2252">ASIN(SIN(23.45*PI()/180)*SIN((360/365*(R7959-81))*PI()/180))*180/PI()</f>
        <v>-21.533980748241902</v>
      </c>
      <c r="T7959" s="21">
        <f t="shared" si="2243"/>
        <v>86.147999999999996</v>
      </c>
      <c r="U7959" s="37">
        <f>VLOOKUP(Time_Zone, 'LSTM LookUp'!$B$5:$D$8, 3, FALSE)</f>
        <v>-75</v>
      </c>
      <c r="V7959" s="21">
        <f t="shared" ref="V7959:V8022" si="2253">9.87*SIN(2*(360/365*(R7959-81))*PI()/180)-7.53*COS((360/365*(R7959-81))*PI()/180)-1.5*SIN((360/365*(R7959-81))*PI()/180)</f>
        <v>11.32656237135606</v>
      </c>
      <c r="W7959" s="21">
        <f t="shared" si="2244"/>
        <v>253.97964059283905</v>
      </c>
      <c r="X7959" s="21">
        <f t="shared" si="2245"/>
        <v>-1.2964981172845147</v>
      </c>
      <c r="Y7959" s="21">
        <f t="shared" si="2246"/>
        <v>11.703501882715486</v>
      </c>
      <c r="Z7959" s="21">
        <f t="shared" ref="Z7959:Z8022" si="2254">Y7959/10.764*3.412</f>
        <v>3.7098056878321475</v>
      </c>
      <c r="AA7959" s="21">
        <f t="shared" si="2247"/>
        <v>0</v>
      </c>
      <c r="AB7959" s="21">
        <f t="shared" si="2248"/>
        <v>3.7098056878321475</v>
      </c>
      <c r="AC7959" s="21">
        <f t="shared" si="2249"/>
        <v>68</v>
      </c>
      <c r="AD7959" s="21">
        <f t="shared" ref="AD7959:AD8022" si="2255">AB7959</f>
        <v>3.7098056878321475</v>
      </c>
      <c r="AE7959" s="21" t="str">
        <f t="shared" si="2250"/>
        <v>11/27/18:00</v>
      </c>
    </row>
    <row r="7960" spans="2:31">
      <c r="B7960" s="37">
        <v>11</v>
      </c>
      <c r="C7960" s="38">
        <v>27</v>
      </c>
      <c r="D7960" s="39">
        <v>19</v>
      </c>
      <c r="E7960" s="17">
        <v>20</v>
      </c>
      <c r="F7960" s="17">
        <v>0</v>
      </c>
      <c r="G7960" s="17">
        <v>0</v>
      </c>
      <c r="H7960" s="37">
        <f t="shared" si="2238"/>
        <v>68</v>
      </c>
      <c r="I7960" s="37">
        <f>IF(H7960&lt;'Roof Calculator'!$G$8, 1, 0)</f>
        <v>0</v>
      </c>
      <c r="J7960" s="37">
        <f>IF(H7960&gt;='Roof Calculator'!$G$8, 1, 0)</f>
        <v>1</v>
      </c>
      <c r="K7960" s="37">
        <f t="shared" si="2239"/>
        <v>0</v>
      </c>
      <c r="L7960" s="37">
        <f t="shared" si="2240"/>
        <v>68</v>
      </c>
      <c r="M7960" s="37">
        <v>0</v>
      </c>
      <c r="N7960" s="37">
        <f t="shared" si="2241"/>
        <v>0</v>
      </c>
      <c r="O7960" s="37">
        <v>0</v>
      </c>
      <c r="P7960" s="37">
        <v>0</v>
      </c>
      <c r="Q7960" s="21">
        <f t="shared" si="2242"/>
        <v>39.790999999999997</v>
      </c>
      <c r="R7960" s="21">
        <f t="shared" si="2251"/>
        <v>331.75000000001114</v>
      </c>
      <c r="S7960" s="21">
        <f t="shared" si="2252"/>
        <v>-21.54076715756581</v>
      </c>
      <c r="T7960" s="21">
        <f t="shared" si="2243"/>
        <v>86.147999999999996</v>
      </c>
      <c r="U7960" s="37">
        <f>VLOOKUP(Time_Zone, 'LSTM LookUp'!$B$5:$D$8, 3, FALSE)</f>
        <v>-75</v>
      </c>
      <c r="V7960" s="21">
        <f t="shared" si="2253"/>
        <v>11.312055634192333</v>
      </c>
      <c r="W7960" s="21">
        <f t="shared" si="2244"/>
        <v>268.97601390854805</v>
      </c>
      <c r="X7960" s="21">
        <f t="shared" si="2245"/>
        <v>0</v>
      </c>
      <c r="Y7960" s="21">
        <f t="shared" si="2246"/>
        <v>0</v>
      </c>
      <c r="Z7960" s="21">
        <f t="shared" si="2254"/>
        <v>0</v>
      </c>
      <c r="AA7960" s="21">
        <f t="shared" si="2247"/>
        <v>0</v>
      </c>
      <c r="AB7960" s="21">
        <f t="shared" si="2248"/>
        <v>0</v>
      </c>
      <c r="AC7960" s="21">
        <f t="shared" si="2249"/>
        <v>68</v>
      </c>
      <c r="AD7960" s="21">
        <f t="shared" si="2255"/>
        <v>0</v>
      </c>
      <c r="AE7960" s="21" t="str">
        <f t="shared" si="2250"/>
        <v>11/27/19:00</v>
      </c>
    </row>
    <row r="7961" spans="2:31">
      <c r="B7961" s="37">
        <v>11</v>
      </c>
      <c r="C7961" s="38">
        <v>27</v>
      </c>
      <c r="D7961" s="39">
        <v>20</v>
      </c>
      <c r="E7961" s="17">
        <v>19.399999999999999</v>
      </c>
      <c r="F7961" s="17">
        <v>0</v>
      </c>
      <c r="G7961" s="17">
        <v>0</v>
      </c>
      <c r="H7961" s="37">
        <f t="shared" si="2238"/>
        <v>66.92</v>
      </c>
      <c r="I7961" s="37">
        <f>IF(H7961&lt;'Roof Calculator'!$G$8, 1, 0)</f>
        <v>0</v>
      </c>
      <c r="J7961" s="37">
        <f>IF(H7961&gt;='Roof Calculator'!$G$8, 1, 0)</f>
        <v>1</v>
      </c>
      <c r="K7961" s="37">
        <f t="shared" si="2239"/>
        <v>0</v>
      </c>
      <c r="L7961" s="37">
        <f t="shared" si="2240"/>
        <v>66.92</v>
      </c>
      <c r="M7961" s="37">
        <v>0</v>
      </c>
      <c r="N7961" s="37">
        <f t="shared" si="2241"/>
        <v>0</v>
      </c>
      <c r="O7961" s="37">
        <v>0</v>
      </c>
      <c r="P7961" s="37">
        <v>0</v>
      </c>
      <c r="Q7961" s="21">
        <f t="shared" si="2242"/>
        <v>39.790999999999997</v>
      </c>
      <c r="R7961" s="21">
        <f t="shared" si="2251"/>
        <v>331.79166666667783</v>
      </c>
      <c r="S7961" s="21">
        <f t="shared" si="2252"/>
        <v>-21.547542248365094</v>
      </c>
      <c r="T7961" s="21">
        <f t="shared" si="2243"/>
        <v>86.147999999999996</v>
      </c>
      <c r="U7961" s="37">
        <f>VLOOKUP(Time_Zone, 'LSTM LookUp'!$B$5:$D$8, 3, FALSE)</f>
        <v>-75</v>
      </c>
      <c r="V7961" s="21">
        <f t="shared" si="2253"/>
        <v>11.297532236654831</v>
      </c>
      <c r="W7961" s="21">
        <f t="shared" si="2244"/>
        <v>283.97238305916369</v>
      </c>
      <c r="X7961" s="21">
        <f t="shared" si="2245"/>
        <v>0</v>
      </c>
      <c r="Y7961" s="21">
        <f t="shared" si="2246"/>
        <v>0</v>
      </c>
      <c r="Z7961" s="21">
        <f t="shared" si="2254"/>
        <v>0</v>
      </c>
      <c r="AA7961" s="21">
        <f t="shared" si="2247"/>
        <v>0</v>
      </c>
      <c r="AB7961" s="21">
        <f t="shared" si="2248"/>
        <v>0</v>
      </c>
      <c r="AC7961" s="21">
        <f t="shared" si="2249"/>
        <v>66.92</v>
      </c>
      <c r="AD7961" s="21">
        <f t="shared" si="2255"/>
        <v>0</v>
      </c>
      <c r="AE7961" s="21" t="str">
        <f t="shared" si="2250"/>
        <v>11/27/20:00</v>
      </c>
    </row>
    <row r="7962" spans="2:31">
      <c r="B7962" s="37">
        <v>11</v>
      </c>
      <c r="C7962" s="38">
        <v>27</v>
      </c>
      <c r="D7962" s="39">
        <v>21</v>
      </c>
      <c r="E7962" s="17">
        <v>19.399999999999999</v>
      </c>
      <c r="F7962" s="17">
        <v>0</v>
      </c>
      <c r="G7962" s="17">
        <v>0</v>
      </c>
      <c r="H7962" s="37">
        <f t="shared" si="2238"/>
        <v>66.92</v>
      </c>
      <c r="I7962" s="37">
        <f>IF(H7962&lt;'Roof Calculator'!$G$8, 1, 0)</f>
        <v>0</v>
      </c>
      <c r="J7962" s="37">
        <f>IF(H7962&gt;='Roof Calculator'!$G$8, 1, 0)</f>
        <v>1</v>
      </c>
      <c r="K7962" s="37">
        <f t="shared" si="2239"/>
        <v>0</v>
      </c>
      <c r="L7962" s="37">
        <f t="shared" si="2240"/>
        <v>66.92</v>
      </c>
      <c r="M7962" s="37">
        <v>0</v>
      </c>
      <c r="N7962" s="37">
        <f t="shared" si="2241"/>
        <v>0</v>
      </c>
      <c r="O7962" s="37">
        <v>0</v>
      </c>
      <c r="P7962" s="37">
        <v>0</v>
      </c>
      <c r="Q7962" s="21">
        <f t="shared" si="2242"/>
        <v>39.790999999999997</v>
      </c>
      <c r="R7962" s="21">
        <f t="shared" si="2251"/>
        <v>331.83333333334451</v>
      </c>
      <c r="S7962" s="21">
        <f t="shared" si="2252"/>
        <v>-21.554306015663446</v>
      </c>
      <c r="T7962" s="21">
        <f t="shared" si="2243"/>
        <v>86.147999999999996</v>
      </c>
      <c r="U7962" s="37">
        <f>VLOOKUP(Time_Zone, 'LSTM LookUp'!$B$5:$D$8, 3, FALSE)</f>
        <v>-75</v>
      </c>
      <c r="V7962" s="21">
        <f t="shared" si="2253"/>
        <v>11.2829922015782</v>
      </c>
      <c r="W7962" s="21">
        <f t="shared" si="2244"/>
        <v>298.96874805039454</v>
      </c>
      <c r="X7962" s="21">
        <f t="shared" si="2245"/>
        <v>0</v>
      </c>
      <c r="Y7962" s="21">
        <f t="shared" si="2246"/>
        <v>0</v>
      </c>
      <c r="Z7962" s="21">
        <f t="shared" si="2254"/>
        <v>0</v>
      </c>
      <c r="AA7962" s="21">
        <f t="shared" si="2247"/>
        <v>0</v>
      </c>
      <c r="AB7962" s="21">
        <f t="shared" si="2248"/>
        <v>0</v>
      </c>
      <c r="AC7962" s="21">
        <f t="shared" si="2249"/>
        <v>66.92</v>
      </c>
      <c r="AD7962" s="21">
        <f t="shared" si="2255"/>
        <v>0</v>
      </c>
      <c r="AE7962" s="21" t="str">
        <f t="shared" si="2250"/>
        <v>11/27/21:00</v>
      </c>
    </row>
    <row r="7963" spans="2:31">
      <c r="B7963" s="37">
        <v>11</v>
      </c>
      <c r="C7963" s="38">
        <v>27</v>
      </c>
      <c r="D7963" s="39">
        <v>22</v>
      </c>
      <c r="E7963" s="17">
        <v>15</v>
      </c>
      <c r="F7963" s="17">
        <v>0</v>
      </c>
      <c r="G7963" s="17">
        <v>0</v>
      </c>
      <c r="H7963" s="37">
        <f t="shared" si="2238"/>
        <v>59</v>
      </c>
      <c r="I7963" s="37">
        <f>IF(H7963&lt;'Roof Calculator'!$G$8, 1, 0)</f>
        <v>0</v>
      </c>
      <c r="J7963" s="37">
        <f>IF(H7963&gt;='Roof Calculator'!$G$8, 1, 0)</f>
        <v>1</v>
      </c>
      <c r="K7963" s="37">
        <f t="shared" si="2239"/>
        <v>0</v>
      </c>
      <c r="L7963" s="37">
        <f t="shared" si="2240"/>
        <v>59</v>
      </c>
      <c r="M7963" s="37">
        <v>0</v>
      </c>
      <c r="N7963" s="37">
        <f t="shared" si="2241"/>
        <v>0</v>
      </c>
      <c r="O7963" s="37">
        <v>0</v>
      </c>
      <c r="P7963" s="37">
        <v>0</v>
      </c>
      <c r="Q7963" s="21">
        <f t="shared" si="2242"/>
        <v>39.790999999999997</v>
      </c>
      <c r="R7963" s="21">
        <f t="shared" si="2251"/>
        <v>331.8750000000112</v>
      </c>
      <c r="S7963" s="21">
        <f t="shared" si="2252"/>
        <v>-21.56105845449131</v>
      </c>
      <c r="T7963" s="21">
        <f t="shared" si="2243"/>
        <v>86.147999999999996</v>
      </c>
      <c r="U7963" s="37">
        <f>VLOOKUP(Time_Zone, 'LSTM LookUp'!$B$5:$D$8, 3, FALSE)</f>
        <v>-75</v>
      </c>
      <c r="V7963" s="21">
        <f t="shared" si="2253"/>
        <v>11.268435551827892</v>
      </c>
      <c r="W7963" s="21">
        <f t="shared" si="2244"/>
        <v>313.96510888795694</v>
      </c>
      <c r="X7963" s="21">
        <f t="shared" si="2245"/>
        <v>0</v>
      </c>
      <c r="Y7963" s="21">
        <f t="shared" si="2246"/>
        <v>0</v>
      </c>
      <c r="Z7963" s="21">
        <f t="shared" si="2254"/>
        <v>0</v>
      </c>
      <c r="AA7963" s="21">
        <f t="shared" si="2247"/>
        <v>0</v>
      </c>
      <c r="AB7963" s="21">
        <f t="shared" si="2248"/>
        <v>0</v>
      </c>
      <c r="AC7963" s="21">
        <f t="shared" si="2249"/>
        <v>59</v>
      </c>
      <c r="AD7963" s="21">
        <f t="shared" si="2255"/>
        <v>0</v>
      </c>
      <c r="AE7963" s="21" t="str">
        <f t="shared" si="2250"/>
        <v>11/27/22:00</v>
      </c>
    </row>
    <row r="7964" spans="2:31">
      <c r="B7964" s="37">
        <v>11</v>
      </c>
      <c r="C7964" s="38">
        <v>27</v>
      </c>
      <c r="D7964" s="39">
        <v>23</v>
      </c>
      <c r="E7964" s="17">
        <v>12.2</v>
      </c>
      <c r="F7964" s="17">
        <v>0</v>
      </c>
      <c r="G7964" s="17">
        <v>0</v>
      </c>
      <c r="H7964" s="37">
        <f t="shared" si="2238"/>
        <v>53.96</v>
      </c>
      <c r="I7964" s="37">
        <f>IF(H7964&lt;'Roof Calculator'!$G$8, 1, 0)</f>
        <v>1</v>
      </c>
      <c r="J7964" s="37">
        <f>IF(H7964&gt;='Roof Calculator'!$G$8, 1, 0)</f>
        <v>0</v>
      </c>
      <c r="K7964" s="37">
        <f t="shared" si="2239"/>
        <v>53.96</v>
      </c>
      <c r="L7964" s="37">
        <f t="shared" si="2240"/>
        <v>0</v>
      </c>
      <c r="M7964" s="37">
        <v>0</v>
      </c>
      <c r="N7964" s="37">
        <f t="shared" si="2241"/>
        <v>0</v>
      </c>
      <c r="O7964" s="37">
        <v>0</v>
      </c>
      <c r="P7964" s="37">
        <v>0</v>
      </c>
      <c r="Q7964" s="21">
        <f t="shared" si="2242"/>
        <v>39.790999999999997</v>
      </c>
      <c r="R7964" s="21">
        <f t="shared" si="2251"/>
        <v>331.91666666667788</v>
      </c>
      <c r="S7964" s="21">
        <f t="shared" si="2252"/>
        <v>-21.567799559885863</v>
      </c>
      <c r="T7964" s="21">
        <f t="shared" si="2243"/>
        <v>86.147999999999996</v>
      </c>
      <c r="U7964" s="37">
        <f>VLOOKUP(Time_Zone, 'LSTM LookUp'!$B$5:$D$8, 3, FALSE)</f>
        <v>-75</v>
      </c>
      <c r="V7964" s="21">
        <f t="shared" si="2253"/>
        <v>11.253862310300235</v>
      </c>
      <c r="W7964" s="21">
        <f t="shared" si="2244"/>
        <v>328.96146557757504</v>
      </c>
      <c r="X7964" s="21">
        <f t="shared" si="2245"/>
        <v>0</v>
      </c>
      <c r="Y7964" s="21">
        <f t="shared" si="2246"/>
        <v>0</v>
      </c>
      <c r="Z7964" s="21">
        <f t="shared" si="2254"/>
        <v>0</v>
      </c>
      <c r="AA7964" s="21">
        <f t="shared" si="2247"/>
        <v>0</v>
      </c>
      <c r="AB7964" s="21">
        <f t="shared" si="2248"/>
        <v>0</v>
      </c>
      <c r="AC7964" s="21">
        <f t="shared" si="2249"/>
        <v>0</v>
      </c>
      <c r="AD7964" s="21">
        <f t="shared" si="2255"/>
        <v>0</v>
      </c>
      <c r="AE7964" s="21" t="str">
        <f t="shared" si="2250"/>
        <v>11/27/23:00</v>
      </c>
    </row>
    <row r="7965" spans="2:31">
      <c r="B7965" s="37">
        <v>11</v>
      </c>
      <c r="C7965" s="38">
        <v>27</v>
      </c>
      <c r="D7965" s="39">
        <v>24</v>
      </c>
      <c r="E7965" s="17">
        <v>10.6</v>
      </c>
      <c r="F7965" s="17">
        <v>0</v>
      </c>
      <c r="G7965" s="17">
        <v>0</v>
      </c>
      <c r="H7965" s="37">
        <f t="shared" si="2238"/>
        <v>51.08</v>
      </c>
      <c r="I7965" s="37">
        <f>IF(H7965&lt;'Roof Calculator'!$G$8, 1, 0)</f>
        <v>1</v>
      </c>
      <c r="J7965" s="37">
        <f>IF(H7965&gt;='Roof Calculator'!$G$8, 1, 0)</f>
        <v>0</v>
      </c>
      <c r="K7965" s="37">
        <f t="shared" si="2239"/>
        <v>51.08</v>
      </c>
      <c r="L7965" s="37">
        <f t="shared" si="2240"/>
        <v>0</v>
      </c>
      <c r="M7965" s="37">
        <v>0</v>
      </c>
      <c r="N7965" s="37">
        <f t="shared" si="2241"/>
        <v>0</v>
      </c>
      <c r="O7965" s="37">
        <v>0</v>
      </c>
      <c r="P7965" s="37">
        <v>0</v>
      </c>
      <c r="Q7965" s="21">
        <f t="shared" si="2242"/>
        <v>39.790999999999997</v>
      </c>
      <c r="R7965" s="21">
        <f t="shared" si="2251"/>
        <v>331.95833333334457</v>
      </c>
      <c r="S7965" s="21">
        <f t="shared" si="2252"/>
        <v>-21.574529326891128</v>
      </c>
      <c r="T7965" s="21">
        <f t="shared" si="2243"/>
        <v>86.147999999999996</v>
      </c>
      <c r="U7965" s="37">
        <f>VLOOKUP(Time_Zone, 'LSTM LookUp'!$B$5:$D$8, 3, FALSE)</f>
        <v>-75</v>
      </c>
      <c r="V7965" s="21">
        <f t="shared" si="2253"/>
        <v>11.239272499922176</v>
      </c>
      <c r="W7965" s="21">
        <f t="shared" si="2244"/>
        <v>343.95781812498058</v>
      </c>
      <c r="X7965" s="21">
        <f t="shared" si="2245"/>
        <v>0</v>
      </c>
      <c r="Y7965" s="21">
        <f t="shared" si="2246"/>
        <v>0</v>
      </c>
      <c r="Z7965" s="21">
        <f t="shared" si="2254"/>
        <v>0</v>
      </c>
      <c r="AA7965" s="21">
        <f t="shared" si="2247"/>
        <v>0</v>
      </c>
      <c r="AB7965" s="21">
        <f t="shared" si="2248"/>
        <v>0</v>
      </c>
      <c r="AC7965" s="21">
        <f t="shared" si="2249"/>
        <v>0</v>
      </c>
      <c r="AD7965" s="21">
        <f t="shared" si="2255"/>
        <v>0</v>
      </c>
      <c r="AE7965" s="21" t="str">
        <f t="shared" si="2250"/>
        <v>11/27/24:00</v>
      </c>
    </row>
    <row r="7966" spans="2:31">
      <c r="B7966" s="37">
        <v>11</v>
      </c>
      <c r="C7966" s="38">
        <v>28</v>
      </c>
      <c r="D7966" s="39">
        <v>1</v>
      </c>
      <c r="E7966" s="17">
        <v>9.4</v>
      </c>
      <c r="F7966" s="17">
        <v>0</v>
      </c>
      <c r="G7966" s="17">
        <v>0</v>
      </c>
      <c r="H7966" s="37">
        <f t="shared" si="2238"/>
        <v>48.92</v>
      </c>
      <c r="I7966" s="37">
        <f>IF(H7966&lt;'Roof Calculator'!$G$8, 1, 0)</f>
        <v>1</v>
      </c>
      <c r="J7966" s="37">
        <f>IF(H7966&gt;='Roof Calculator'!$G$8, 1, 0)</f>
        <v>0</v>
      </c>
      <c r="K7966" s="37">
        <f t="shared" si="2239"/>
        <v>48.92</v>
      </c>
      <c r="L7966" s="37">
        <f t="shared" si="2240"/>
        <v>0</v>
      </c>
      <c r="M7966" s="37">
        <v>0</v>
      </c>
      <c r="N7966" s="37">
        <f t="shared" si="2241"/>
        <v>0</v>
      </c>
      <c r="O7966" s="37">
        <v>0</v>
      </c>
      <c r="P7966" s="37">
        <v>0</v>
      </c>
      <c r="Q7966" s="21">
        <f t="shared" si="2242"/>
        <v>39.790999999999997</v>
      </c>
      <c r="R7966" s="21">
        <f t="shared" si="2251"/>
        <v>332.00000000001125</v>
      </c>
      <c r="S7966" s="21">
        <f t="shared" si="2252"/>
        <v>-21.581247750557864</v>
      </c>
      <c r="T7966" s="21">
        <f t="shared" si="2243"/>
        <v>86.147999999999996</v>
      </c>
      <c r="U7966" s="37">
        <f>VLOOKUP(Time_Zone, 'LSTM LookUp'!$B$5:$D$8, 3, FALSE)</f>
        <v>-75</v>
      </c>
      <c r="V7966" s="21">
        <f t="shared" si="2253"/>
        <v>11.224666143651488</v>
      </c>
      <c r="W7966" s="21">
        <f t="shared" si="2244"/>
        <v>-1.0458334640871314</v>
      </c>
      <c r="X7966" s="21">
        <f t="shared" si="2245"/>
        <v>0</v>
      </c>
      <c r="Y7966" s="21">
        <f t="shared" si="2246"/>
        <v>0</v>
      </c>
      <c r="Z7966" s="21">
        <f t="shared" si="2254"/>
        <v>0</v>
      </c>
      <c r="AA7966" s="21">
        <f t="shared" si="2247"/>
        <v>0</v>
      </c>
      <c r="AB7966" s="21">
        <f t="shared" si="2248"/>
        <v>0</v>
      </c>
      <c r="AC7966" s="21">
        <f t="shared" si="2249"/>
        <v>0</v>
      </c>
      <c r="AD7966" s="21">
        <f t="shared" si="2255"/>
        <v>0</v>
      </c>
      <c r="AE7966" s="21" t="str">
        <f t="shared" si="2250"/>
        <v>11/28/1:00</v>
      </c>
    </row>
    <row r="7967" spans="2:31">
      <c r="B7967" s="37">
        <v>11</v>
      </c>
      <c r="C7967" s="38">
        <v>28</v>
      </c>
      <c r="D7967" s="39">
        <v>2</v>
      </c>
      <c r="E7967" s="17">
        <v>8.3000000000000007</v>
      </c>
      <c r="F7967" s="17">
        <v>0</v>
      </c>
      <c r="G7967" s="17">
        <v>0</v>
      </c>
      <c r="H7967" s="37">
        <f t="shared" si="2238"/>
        <v>46.94</v>
      </c>
      <c r="I7967" s="37">
        <f>IF(H7967&lt;'Roof Calculator'!$G$8, 1, 0)</f>
        <v>1</v>
      </c>
      <c r="J7967" s="37">
        <f>IF(H7967&gt;='Roof Calculator'!$G$8, 1, 0)</f>
        <v>0</v>
      </c>
      <c r="K7967" s="37">
        <f t="shared" si="2239"/>
        <v>46.94</v>
      </c>
      <c r="L7967" s="37">
        <f t="shared" si="2240"/>
        <v>0</v>
      </c>
      <c r="M7967" s="37">
        <v>0</v>
      </c>
      <c r="N7967" s="37">
        <f t="shared" si="2241"/>
        <v>0</v>
      </c>
      <c r="O7967" s="37">
        <v>0</v>
      </c>
      <c r="P7967" s="37">
        <v>0</v>
      </c>
      <c r="Q7967" s="21">
        <f t="shared" si="2242"/>
        <v>39.790999999999997</v>
      </c>
      <c r="R7967" s="21">
        <f t="shared" si="2251"/>
        <v>332.04166666667794</v>
      </c>
      <c r="S7967" s="21">
        <f t="shared" si="2252"/>
        <v>-21.587954825943651</v>
      </c>
      <c r="T7967" s="21">
        <f t="shared" si="2243"/>
        <v>86.147999999999996</v>
      </c>
      <c r="U7967" s="37">
        <f>VLOOKUP(Time_Zone, 'LSTM LookUp'!$B$5:$D$8, 3, FALSE)</f>
        <v>-75</v>
      </c>
      <c r="V7967" s="21">
        <f t="shared" si="2253"/>
        <v>11.210043264476552</v>
      </c>
      <c r="W7967" s="21">
        <f t="shared" si="2244"/>
        <v>13.950510816119133</v>
      </c>
      <c r="X7967" s="21">
        <f t="shared" si="2245"/>
        <v>0</v>
      </c>
      <c r="Y7967" s="21">
        <f t="shared" si="2246"/>
        <v>0</v>
      </c>
      <c r="Z7967" s="21">
        <f t="shared" si="2254"/>
        <v>0</v>
      </c>
      <c r="AA7967" s="21">
        <f t="shared" si="2247"/>
        <v>0</v>
      </c>
      <c r="AB7967" s="21">
        <f t="shared" si="2248"/>
        <v>0</v>
      </c>
      <c r="AC7967" s="21">
        <f t="shared" si="2249"/>
        <v>0</v>
      </c>
      <c r="AD7967" s="21">
        <f t="shared" si="2255"/>
        <v>0</v>
      </c>
      <c r="AE7967" s="21" t="str">
        <f t="shared" si="2250"/>
        <v>11/28/2:00</v>
      </c>
    </row>
    <row r="7968" spans="2:31">
      <c r="B7968" s="37">
        <v>11</v>
      </c>
      <c r="C7968" s="38">
        <v>28</v>
      </c>
      <c r="D7968" s="39">
        <v>3</v>
      </c>
      <c r="E7968" s="17">
        <v>7.8</v>
      </c>
      <c r="F7968" s="17">
        <v>0</v>
      </c>
      <c r="G7968" s="17">
        <v>0</v>
      </c>
      <c r="H7968" s="37">
        <f t="shared" si="2238"/>
        <v>46.04</v>
      </c>
      <c r="I7968" s="37">
        <f>IF(H7968&lt;'Roof Calculator'!$G$8, 1, 0)</f>
        <v>1</v>
      </c>
      <c r="J7968" s="37">
        <f>IF(H7968&gt;='Roof Calculator'!$G$8, 1, 0)</f>
        <v>0</v>
      </c>
      <c r="K7968" s="37">
        <f t="shared" si="2239"/>
        <v>46.04</v>
      </c>
      <c r="L7968" s="37">
        <f t="shared" si="2240"/>
        <v>0</v>
      </c>
      <c r="M7968" s="37">
        <v>0</v>
      </c>
      <c r="N7968" s="37">
        <f t="shared" si="2241"/>
        <v>0</v>
      </c>
      <c r="O7968" s="37">
        <v>0</v>
      </c>
      <c r="P7968" s="37">
        <v>0</v>
      </c>
      <c r="Q7968" s="21">
        <f t="shared" si="2242"/>
        <v>39.790999999999997</v>
      </c>
      <c r="R7968" s="21">
        <f t="shared" si="2251"/>
        <v>332.08333333334463</v>
      </c>
      <c r="S7968" s="21">
        <f t="shared" si="2252"/>
        <v>-21.594650548112885</v>
      </c>
      <c r="T7968" s="21">
        <f t="shared" si="2243"/>
        <v>86.147999999999996</v>
      </c>
      <c r="U7968" s="37">
        <f>VLOOKUP(Time_Zone, 'LSTM LookUp'!$B$5:$D$8, 3, FALSE)</f>
        <v>-75</v>
      </c>
      <c r="V7968" s="21">
        <f t="shared" si="2253"/>
        <v>11.19540388541634</v>
      </c>
      <c r="W7968" s="21">
        <f t="shared" si="2244"/>
        <v>28.946850971354074</v>
      </c>
      <c r="X7968" s="21">
        <f t="shared" si="2245"/>
        <v>0</v>
      </c>
      <c r="Y7968" s="21">
        <f t="shared" si="2246"/>
        <v>0</v>
      </c>
      <c r="Z7968" s="21">
        <f t="shared" si="2254"/>
        <v>0</v>
      </c>
      <c r="AA7968" s="21">
        <f t="shared" si="2247"/>
        <v>0</v>
      </c>
      <c r="AB7968" s="21">
        <f t="shared" si="2248"/>
        <v>0</v>
      </c>
      <c r="AC7968" s="21">
        <f t="shared" si="2249"/>
        <v>0</v>
      </c>
      <c r="AD7968" s="21">
        <f t="shared" si="2255"/>
        <v>0</v>
      </c>
      <c r="AE7968" s="21" t="str">
        <f t="shared" si="2250"/>
        <v>11/28/3:00</v>
      </c>
    </row>
    <row r="7969" spans="2:31">
      <c r="B7969" s="37">
        <v>11</v>
      </c>
      <c r="C7969" s="38">
        <v>28</v>
      </c>
      <c r="D7969" s="39">
        <v>4</v>
      </c>
      <c r="E7969" s="17">
        <v>6.1</v>
      </c>
      <c r="F7969" s="17">
        <v>0</v>
      </c>
      <c r="G7969" s="17">
        <v>0</v>
      </c>
      <c r="H7969" s="37">
        <f t="shared" si="2238"/>
        <v>42.980000000000004</v>
      </c>
      <c r="I7969" s="37">
        <f>IF(H7969&lt;'Roof Calculator'!$G$8, 1, 0)</f>
        <v>1</v>
      </c>
      <c r="J7969" s="37">
        <f>IF(H7969&gt;='Roof Calculator'!$G$8, 1, 0)</f>
        <v>0</v>
      </c>
      <c r="K7969" s="37">
        <f t="shared" si="2239"/>
        <v>42.980000000000004</v>
      </c>
      <c r="L7969" s="37">
        <f t="shared" si="2240"/>
        <v>0</v>
      </c>
      <c r="M7969" s="37">
        <v>0</v>
      </c>
      <c r="N7969" s="37">
        <f t="shared" si="2241"/>
        <v>0</v>
      </c>
      <c r="O7969" s="37">
        <v>0</v>
      </c>
      <c r="P7969" s="37">
        <v>0</v>
      </c>
      <c r="Q7969" s="21">
        <f t="shared" si="2242"/>
        <v>39.790999999999997</v>
      </c>
      <c r="R7969" s="21">
        <f t="shared" si="2251"/>
        <v>332.12500000001131</v>
      </c>
      <c r="S7969" s="21">
        <f t="shared" si="2252"/>
        <v>-21.601334912136764</v>
      </c>
      <c r="T7969" s="21">
        <f t="shared" si="2243"/>
        <v>86.147999999999996</v>
      </c>
      <c r="U7969" s="37">
        <f>VLOOKUP(Time_Zone, 'LSTM LookUp'!$B$5:$D$8, 3, FALSE)</f>
        <v>-75</v>
      </c>
      <c r="V7969" s="21">
        <f t="shared" si="2253"/>
        <v>11.180748029520482</v>
      </c>
      <c r="W7969" s="21">
        <f t="shared" si="2244"/>
        <v>43.943187007380118</v>
      </c>
      <c r="X7969" s="21">
        <f t="shared" si="2245"/>
        <v>0</v>
      </c>
      <c r="Y7969" s="21">
        <f t="shared" si="2246"/>
        <v>0</v>
      </c>
      <c r="Z7969" s="21">
        <f t="shared" si="2254"/>
        <v>0</v>
      </c>
      <c r="AA7969" s="21">
        <f t="shared" si="2247"/>
        <v>0</v>
      </c>
      <c r="AB7969" s="21">
        <f t="shared" si="2248"/>
        <v>0</v>
      </c>
      <c r="AC7969" s="21">
        <f t="shared" si="2249"/>
        <v>0</v>
      </c>
      <c r="AD7969" s="21">
        <f t="shared" si="2255"/>
        <v>0</v>
      </c>
      <c r="AE7969" s="21" t="str">
        <f t="shared" si="2250"/>
        <v>11/28/4:00</v>
      </c>
    </row>
    <row r="7970" spans="2:31">
      <c r="B7970" s="37">
        <v>11</v>
      </c>
      <c r="C7970" s="38">
        <v>28</v>
      </c>
      <c r="D7970" s="39">
        <v>5</v>
      </c>
      <c r="E7970" s="17">
        <v>5.6</v>
      </c>
      <c r="F7970" s="17">
        <v>0</v>
      </c>
      <c r="G7970" s="17">
        <v>0</v>
      </c>
      <c r="H7970" s="37">
        <f t="shared" si="2238"/>
        <v>42.08</v>
      </c>
      <c r="I7970" s="37">
        <f>IF(H7970&lt;'Roof Calculator'!$G$8, 1, 0)</f>
        <v>1</v>
      </c>
      <c r="J7970" s="37">
        <f>IF(H7970&gt;='Roof Calculator'!$G$8, 1, 0)</f>
        <v>0</v>
      </c>
      <c r="K7970" s="37">
        <f t="shared" si="2239"/>
        <v>42.08</v>
      </c>
      <c r="L7970" s="37">
        <f t="shared" si="2240"/>
        <v>0</v>
      </c>
      <c r="M7970" s="37">
        <v>0</v>
      </c>
      <c r="N7970" s="37">
        <f t="shared" si="2241"/>
        <v>0</v>
      </c>
      <c r="O7970" s="37">
        <v>0</v>
      </c>
      <c r="P7970" s="37">
        <v>0</v>
      </c>
      <c r="Q7970" s="21">
        <f t="shared" si="2242"/>
        <v>39.790999999999997</v>
      </c>
      <c r="R7970" s="21">
        <f t="shared" si="2251"/>
        <v>332.166666666678</v>
      </c>
      <c r="S7970" s="21">
        <f t="shared" si="2252"/>
        <v>-21.608007913093342</v>
      </c>
      <c r="T7970" s="21">
        <f t="shared" si="2243"/>
        <v>86.147999999999996</v>
      </c>
      <c r="U7970" s="37">
        <f>VLOOKUP(Time_Zone, 'LSTM LookUp'!$B$5:$D$8, 3, FALSE)</f>
        <v>-75</v>
      </c>
      <c r="V7970" s="21">
        <f t="shared" si="2253"/>
        <v>11.166075719869063</v>
      </c>
      <c r="W7970" s="21">
        <f t="shared" si="2244"/>
        <v>58.939518929967242</v>
      </c>
      <c r="X7970" s="21">
        <f t="shared" si="2245"/>
        <v>0</v>
      </c>
      <c r="Y7970" s="21">
        <f t="shared" si="2246"/>
        <v>0</v>
      </c>
      <c r="Z7970" s="21">
        <f t="shared" si="2254"/>
        <v>0</v>
      </c>
      <c r="AA7970" s="21">
        <f t="shared" si="2247"/>
        <v>0</v>
      </c>
      <c r="AB7970" s="21">
        <f t="shared" si="2248"/>
        <v>0</v>
      </c>
      <c r="AC7970" s="21">
        <f t="shared" si="2249"/>
        <v>0</v>
      </c>
      <c r="AD7970" s="21">
        <f t="shared" si="2255"/>
        <v>0</v>
      </c>
      <c r="AE7970" s="21" t="str">
        <f t="shared" si="2250"/>
        <v>11/28/5:00</v>
      </c>
    </row>
    <row r="7971" spans="2:31">
      <c r="B7971" s="37">
        <v>11</v>
      </c>
      <c r="C7971" s="38">
        <v>28</v>
      </c>
      <c r="D7971" s="39">
        <v>6</v>
      </c>
      <c r="E7971" s="17">
        <v>5</v>
      </c>
      <c r="F7971" s="17">
        <v>0</v>
      </c>
      <c r="G7971" s="17">
        <v>0</v>
      </c>
      <c r="H7971" s="37">
        <f t="shared" si="2238"/>
        <v>41</v>
      </c>
      <c r="I7971" s="37">
        <f>IF(H7971&lt;'Roof Calculator'!$G$8, 1, 0)</f>
        <v>1</v>
      </c>
      <c r="J7971" s="37">
        <f>IF(H7971&gt;='Roof Calculator'!$G$8, 1, 0)</f>
        <v>0</v>
      </c>
      <c r="K7971" s="37">
        <f t="shared" si="2239"/>
        <v>41</v>
      </c>
      <c r="L7971" s="37">
        <f t="shared" si="2240"/>
        <v>0</v>
      </c>
      <c r="M7971" s="37">
        <v>0</v>
      </c>
      <c r="N7971" s="37">
        <f t="shared" si="2241"/>
        <v>0</v>
      </c>
      <c r="O7971" s="37">
        <v>0</v>
      </c>
      <c r="P7971" s="37">
        <v>0</v>
      </c>
      <c r="Q7971" s="21">
        <f t="shared" si="2242"/>
        <v>39.790999999999997</v>
      </c>
      <c r="R7971" s="21">
        <f t="shared" si="2251"/>
        <v>332.20833333334468</v>
      </c>
      <c r="S7971" s="21">
        <f t="shared" si="2252"/>
        <v>-21.614669546067489</v>
      </c>
      <c r="T7971" s="21">
        <f t="shared" si="2243"/>
        <v>86.147999999999996</v>
      </c>
      <c r="U7971" s="37">
        <f>VLOOKUP(Time_Zone, 'LSTM LookUp'!$B$5:$D$8, 3, FALSE)</f>
        <v>-75</v>
      </c>
      <c r="V7971" s="21">
        <f t="shared" si="2253"/>
        <v>11.151386979572685</v>
      </c>
      <c r="W7971" s="21">
        <f t="shared" si="2244"/>
        <v>73.935846744893169</v>
      </c>
      <c r="X7971" s="21">
        <f t="shared" si="2245"/>
        <v>0</v>
      </c>
      <c r="Y7971" s="21">
        <f t="shared" si="2246"/>
        <v>0</v>
      </c>
      <c r="Z7971" s="21">
        <f t="shared" si="2254"/>
        <v>0</v>
      </c>
      <c r="AA7971" s="21">
        <f t="shared" si="2247"/>
        <v>0</v>
      </c>
      <c r="AB7971" s="21">
        <f t="shared" si="2248"/>
        <v>0</v>
      </c>
      <c r="AC7971" s="21">
        <f t="shared" si="2249"/>
        <v>0</v>
      </c>
      <c r="AD7971" s="21">
        <f t="shared" si="2255"/>
        <v>0</v>
      </c>
      <c r="AE7971" s="21" t="str">
        <f t="shared" si="2250"/>
        <v>11/28/6:00</v>
      </c>
    </row>
    <row r="7972" spans="2:31">
      <c r="B7972" s="37">
        <v>11</v>
      </c>
      <c r="C7972" s="38">
        <v>28</v>
      </c>
      <c r="D7972" s="39">
        <v>7</v>
      </c>
      <c r="E7972" s="17">
        <v>3.9</v>
      </c>
      <c r="F7972" s="17">
        <v>0</v>
      </c>
      <c r="G7972" s="17">
        <v>0</v>
      </c>
      <c r="H7972" s="37">
        <f t="shared" si="2238"/>
        <v>39.020000000000003</v>
      </c>
      <c r="I7972" s="37">
        <f>IF(H7972&lt;'Roof Calculator'!$G$8, 1, 0)</f>
        <v>1</v>
      </c>
      <c r="J7972" s="37">
        <f>IF(H7972&gt;='Roof Calculator'!$G$8, 1, 0)</f>
        <v>0</v>
      </c>
      <c r="K7972" s="37">
        <f t="shared" si="2239"/>
        <v>39.020000000000003</v>
      </c>
      <c r="L7972" s="37">
        <f t="shared" si="2240"/>
        <v>0</v>
      </c>
      <c r="M7972" s="37">
        <v>0</v>
      </c>
      <c r="N7972" s="37">
        <f t="shared" si="2241"/>
        <v>0</v>
      </c>
      <c r="O7972" s="37">
        <v>0</v>
      </c>
      <c r="P7972" s="37">
        <v>0</v>
      </c>
      <c r="Q7972" s="21">
        <f t="shared" si="2242"/>
        <v>39.790999999999997</v>
      </c>
      <c r="R7972" s="21">
        <f t="shared" si="2251"/>
        <v>332.25000000001137</v>
      </c>
      <c r="S7972" s="21">
        <f t="shared" si="2252"/>
        <v>-21.621319806150968</v>
      </c>
      <c r="T7972" s="21">
        <f t="shared" si="2243"/>
        <v>86.147999999999996</v>
      </c>
      <c r="U7972" s="37">
        <f>VLOOKUP(Time_Zone, 'LSTM LookUp'!$B$5:$D$8, 3, FALSE)</f>
        <v>-75</v>
      </c>
      <c r="V7972" s="21">
        <f t="shared" si="2253"/>
        <v>11.136681831772371</v>
      </c>
      <c r="W7972" s="21">
        <f t="shared" si="2244"/>
        <v>88.932170457943101</v>
      </c>
      <c r="X7972" s="21">
        <f t="shared" si="2245"/>
        <v>0</v>
      </c>
      <c r="Y7972" s="21">
        <f t="shared" si="2246"/>
        <v>0</v>
      </c>
      <c r="Z7972" s="21">
        <f t="shared" si="2254"/>
        <v>0</v>
      </c>
      <c r="AA7972" s="21">
        <f t="shared" si="2247"/>
        <v>0</v>
      </c>
      <c r="AB7972" s="21">
        <f t="shared" si="2248"/>
        <v>0</v>
      </c>
      <c r="AC7972" s="21">
        <f t="shared" si="2249"/>
        <v>0</v>
      </c>
      <c r="AD7972" s="21">
        <f t="shared" si="2255"/>
        <v>0</v>
      </c>
      <c r="AE7972" s="21" t="str">
        <f t="shared" si="2250"/>
        <v>11/28/7:00</v>
      </c>
    </row>
    <row r="7973" spans="2:31">
      <c r="B7973" s="37">
        <v>11</v>
      </c>
      <c r="C7973" s="38">
        <v>28</v>
      </c>
      <c r="D7973" s="39">
        <v>8</v>
      </c>
      <c r="E7973" s="17">
        <v>3.3</v>
      </c>
      <c r="F7973" s="17">
        <v>2</v>
      </c>
      <c r="G7973" s="17">
        <v>0</v>
      </c>
      <c r="H7973" s="37">
        <f t="shared" si="2238"/>
        <v>37.94</v>
      </c>
      <c r="I7973" s="37">
        <f>IF(H7973&lt;'Roof Calculator'!$G$8, 1, 0)</f>
        <v>1</v>
      </c>
      <c r="J7973" s="37">
        <f>IF(H7973&gt;='Roof Calculator'!$G$8, 1, 0)</f>
        <v>0</v>
      </c>
      <c r="K7973" s="37">
        <f t="shared" si="2239"/>
        <v>37.94</v>
      </c>
      <c r="L7973" s="37">
        <f t="shared" si="2240"/>
        <v>0</v>
      </c>
      <c r="M7973" s="37">
        <v>0</v>
      </c>
      <c r="N7973" s="37">
        <f t="shared" si="2241"/>
        <v>2</v>
      </c>
      <c r="O7973" s="37">
        <v>0</v>
      </c>
      <c r="P7973" s="37">
        <v>0</v>
      </c>
      <c r="Q7973" s="21">
        <f t="shared" si="2242"/>
        <v>39.790999999999997</v>
      </c>
      <c r="R7973" s="21">
        <f t="shared" si="2251"/>
        <v>332.29166666667805</v>
      </c>
      <c r="S7973" s="21">
        <f t="shared" si="2252"/>
        <v>-21.627958688442352</v>
      </c>
      <c r="T7973" s="21">
        <f t="shared" si="2243"/>
        <v>86.147999999999996</v>
      </c>
      <c r="U7973" s="37">
        <f>VLOOKUP(Time_Zone, 'LSTM LookUp'!$B$5:$D$8, 3, FALSE)</f>
        <v>-75</v>
      </c>
      <c r="V7973" s="21">
        <f t="shared" si="2253"/>
        <v>11.121960299639598</v>
      </c>
      <c r="W7973" s="21">
        <f t="shared" si="2244"/>
        <v>103.92849007490989</v>
      </c>
      <c r="X7973" s="21">
        <f t="shared" si="2245"/>
        <v>0</v>
      </c>
      <c r="Y7973" s="21">
        <f t="shared" si="2246"/>
        <v>2</v>
      </c>
      <c r="Z7973" s="21">
        <f t="shared" si="2254"/>
        <v>0.63396506874767744</v>
      </c>
      <c r="AA7973" s="21">
        <f t="shared" si="2247"/>
        <v>0.63396506874767744</v>
      </c>
      <c r="AB7973" s="21">
        <f t="shared" si="2248"/>
        <v>0</v>
      </c>
      <c r="AC7973" s="21">
        <f t="shared" si="2249"/>
        <v>0</v>
      </c>
      <c r="AD7973" s="21">
        <f t="shared" si="2255"/>
        <v>0</v>
      </c>
      <c r="AE7973" s="21" t="str">
        <f t="shared" si="2250"/>
        <v>11/28/8:00</v>
      </c>
    </row>
    <row r="7974" spans="2:31">
      <c r="B7974" s="37">
        <v>11</v>
      </c>
      <c r="C7974" s="38">
        <v>28</v>
      </c>
      <c r="D7974" s="39">
        <v>9</v>
      </c>
      <c r="E7974" s="17">
        <v>3.3</v>
      </c>
      <c r="F7974" s="17">
        <v>22</v>
      </c>
      <c r="G7974" s="17">
        <v>7</v>
      </c>
      <c r="H7974" s="37">
        <f t="shared" si="2238"/>
        <v>37.94</v>
      </c>
      <c r="I7974" s="37">
        <f>IF(H7974&lt;'Roof Calculator'!$G$8, 1, 0)</f>
        <v>1</v>
      </c>
      <c r="J7974" s="37">
        <f>IF(H7974&gt;='Roof Calculator'!$G$8, 1, 0)</f>
        <v>0</v>
      </c>
      <c r="K7974" s="37">
        <f t="shared" si="2239"/>
        <v>37.94</v>
      </c>
      <c r="L7974" s="37">
        <f t="shared" si="2240"/>
        <v>0</v>
      </c>
      <c r="M7974" s="37">
        <v>0</v>
      </c>
      <c r="N7974" s="37">
        <f t="shared" si="2241"/>
        <v>22</v>
      </c>
      <c r="O7974" s="37">
        <v>0</v>
      </c>
      <c r="P7974" s="37">
        <v>0</v>
      </c>
      <c r="Q7974" s="21">
        <f t="shared" si="2242"/>
        <v>39.790999999999997</v>
      </c>
      <c r="R7974" s="21">
        <f t="shared" si="2251"/>
        <v>332.33333333334474</v>
      </c>
      <c r="S7974" s="21">
        <f t="shared" si="2252"/>
        <v>-21.634586188047138</v>
      </c>
      <c r="T7974" s="21">
        <f t="shared" si="2243"/>
        <v>86.147999999999996</v>
      </c>
      <c r="U7974" s="37">
        <f>VLOOKUP(Time_Zone, 'LSTM LookUp'!$B$5:$D$8, 3, FALSE)</f>
        <v>-75</v>
      </c>
      <c r="V7974" s="21">
        <f t="shared" si="2253"/>
        <v>11.107222406376149</v>
      </c>
      <c r="W7974" s="21">
        <f t="shared" si="2244"/>
        <v>118.92480560159406</v>
      </c>
      <c r="X7974" s="21">
        <f t="shared" si="2245"/>
        <v>-4.0698850603887262</v>
      </c>
      <c r="Y7974" s="21">
        <f t="shared" si="2246"/>
        <v>17.930114939611272</v>
      </c>
      <c r="Z7974" s="21">
        <f t="shared" si="2254"/>
        <v>5.6835332751722092</v>
      </c>
      <c r="AA7974" s="21">
        <f t="shared" si="2247"/>
        <v>5.6835332751722092</v>
      </c>
      <c r="AB7974" s="21">
        <f t="shared" si="2248"/>
        <v>0</v>
      </c>
      <c r="AC7974" s="21">
        <f t="shared" si="2249"/>
        <v>0</v>
      </c>
      <c r="AD7974" s="21">
        <f t="shared" si="2255"/>
        <v>0</v>
      </c>
      <c r="AE7974" s="21" t="str">
        <f t="shared" si="2250"/>
        <v>11/28/9:00</v>
      </c>
    </row>
    <row r="7975" spans="2:31">
      <c r="B7975" s="37">
        <v>11</v>
      </c>
      <c r="C7975" s="38">
        <v>28</v>
      </c>
      <c r="D7975" s="39">
        <v>10</v>
      </c>
      <c r="E7975" s="17">
        <v>3.3</v>
      </c>
      <c r="F7975" s="17">
        <v>64</v>
      </c>
      <c r="G7975" s="17">
        <v>4</v>
      </c>
      <c r="H7975" s="37">
        <f t="shared" si="2238"/>
        <v>37.94</v>
      </c>
      <c r="I7975" s="37">
        <f>IF(H7975&lt;'Roof Calculator'!$G$8, 1, 0)</f>
        <v>1</v>
      </c>
      <c r="J7975" s="37">
        <f>IF(H7975&gt;='Roof Calculator'!$G$8, 1, 0)</f>
        <v>0</v>
      </c>
      <c r="K7975" s="37">
        <f t="shared" si="2239"/>
        <v>37.94</v>
      </c>
      <c r="L7975" s="37">
        <f t="shared" si="2240"/>
        <v>0</v>
      </c>
      <c r="M7975" s="37">
        <v>0</v>
      </c>
      <c r="N7975" s="37">
        <f t="shared" si="2241"/>
        <v>64</v>
      </c>
      <c r="O7975" s="37">
        <v>0</v>
      </c>
      <c r="P7975" s="37">
        <v>0</v>
      </c>
      <c r="Q7975" s="21">
        <f t="shared" si="2242"/>
        <v>39.790999999999997</v>
      </c>
      <c r="R7975" s="21">
        <f t="shared" si="2251"/>
        <v>332.37500000001143</v>
      </c>
      <c r="S7975" s="21">
        <f t="shared" si="2252"/>
        <v>-21.641202300077687</v>
      </c>
      <c r="T7975" s="21">
        <f t="shared" si="2243"/>
        <v>86.147999999999996</v>
      </c>
      <c r="U7975" s="37">
        <f>VLOOKUP(Time_Zone, 'LSTM LookUp'!$B$5:$D$8, 3, FALSE)</f>
        <v>-75</v>
      </c>
      <c r="V7975" s="21">
        <f t="shared" si="2253"/>
        <v>11.092468175214124</v>
      </c>
      <c r="W7975" s="21">
        <f t="shared" si="2244"/>
        <v>133.92111704380355</v>
      </c>
      <c r="X7975" s="21">
        <f t="shared" si="2245"/>
        <v>-2.925823535710697</v>
      </c>
      <c r="Y7975" s="21">
        <f t="shared" si="2246"/>
        <v>61.074176464289302</v>
      </c>
      <c r="Z7975" s="21">
        <f t="shared" si="2254"/>
        <v>19.359447240445476</v>
      </c>
      <c r="AA7975" s="21">
        <f t="shared" si="2247"/>
        <v>19.359447240445476</v>
      </c>
      <c r="AB7975" s="21">
        <f t="shared" si="2248"/>
        <v>0</v>
      </c>
      <c r="AC7975" s="21">
        <f t="shared" si="2249"/>
        <v>0</v>
      </c>
      <c r="AD7975" s="21">
        <f t="shared" si="2255"/>
        <v>0</v>
      </c>
      <c r="AE7975" s="21" t="str">
        <f t="shared" si="2250"/>
        <v>11/28/10:00</v>
      </c>
    </row>
    <row r="7976" spans="2:31">
      <c r="B7976" s="37">
        <v>11</v>
      </c>
      <c r="C7976" s="38">
        <v>28</v>
      </c>
      <c r="D7976" s="39">
        <v>11</v>
      </c>
      <c r="E7976" s="17">
        <v>3.3</v>
      </c>
      <c r="F7976" s="17">
        <v>73</v>
      </c>
      <c r="G7976" s="17">
        <v>2</v>
      </c>
      <c r="H7976" s="37">
        <f t="shared" si="2238"/>
        <v>37.94</v>
      </c>
      <c r="I7976" s="37">
        <f>IF(H7976&lt;'Roof Calculator'!$G$8, 1, 0)</f>
        <v>1</v>
      </c>
      <c r="J7976" s="37">
        <f>IF(H7976&gt;='Roof Calculator'!$G$8, 1, 0)</f>
        <v>0</v>
      </c>
      <c r="K7976" s="37">
        <f t="shared" si="2239"/>
        <v>37.94</v>
      </c>
      <c r="L7976" s="37">
        <f t="shared" si="2240"/>
        <v>0</v>
      </c>
      <c r="M7976" s="37">
        <v>0</v>
      </c>
      <c r="N7976" s="37">
        <f t="shared" si="2241"/>
        <v>73</v>
      </c>
      <c r="O7976" s="37">
        <v>0</v>
      </c>
      <c r="P7976" s="37">
        <v>0</v>
      </c>
      <c r="Q7976" s="21">
        <f t="shared" si="2242"/>
        <v>39.790999999999997</v>
      </c>
      <c r="R7976" s="21">
        <f t="shared" si="2251"/>
        <v>332.41666666667811</v>
      </c>
      <c r="S7976" s="21">
        <f t="shared" si="2252"/>
        <v>-21.647807019653243</v>
      </c>
      <c r="T7976" s="21">
        <f t="shared" si="2243"/>
        <v>86.147999999999996</v>
      </c>
      <c r="U7976" s="37">
        <f>VLOOKUP(Time_Zone, 'LSTM LookUp'!$B$5:$D$8, 3, FALSE)</f>
        <v>-75</v>
      </c>
      <c r="V7976" s="21">
        <f t="shared" si="2253"/>
        <v>11.077697629415903</v>
      </c>
      <c r="W7976" s="21">
        <f t="shared" si="2244"/>
        <v>148.91742440735396</v>
      </c>
      <c r="X7976" s="21">
        <f t="shared" si="2245"/>
        <v>-1.695481847379064</v>
      </c>
      <c r="Y7976" s="21">
        <f t="shared" si="2246"/>
        <v>71.304518152620929</v>
      </c>
      <c r="Z7976" s="21">
        <f t="shared" si="2254"/>
        <v>22.60228687632317</v>
      </c>
      <c r="AA7976" s="21">
        <f t="shared" si="2247"/>
        <v>22.60228687632317</v>
      </c>
      <c r="AB7976" s="21">
        <f t="shared" si="2248"/>
        <v>0</v>
      </c>
      <c r="AC7976" s="21">
        <f t="shared" si="2249"/>
        <v>0</v>
      </c>
      <c r="AD7976" s="21">
        <f t="shared" si="2255"/>
        <v>0</v>
      </c>
      <c r="AE7976" s="21" t="str">
        <f t="shared" si="2250"/>
        <v>11/28/11:00</v>
      </c>
    </row>
    <row r="7977" spans="2:31">
      <c r="B7977" s="37">
        <v>11</v>
      </c>
      <c r="C7977" s="38">
        <v>28</v>
      </c>
      <c r="D7977" s="39">
        <v>12</v>
      </c>
      <c r="E7977" s="17">
        <v>2.8</v>
      </c>
      <c r="F7977" s="17">
        <v>209</v>
      </c>
      <c r="G7977" s="17">
        <v>7</v>
      </c>
      <c r="H7977" s="37">
        <f t="shared" si="2238"/>
        <v>37.04</v>
      </c>
      <c r="I7977" s="37">
        <f>IF(H7977&lt;'Roof Calculator'!$G$8, 1, 0)</f>
        <v>1</v>
      </c>
      <c r="J7977" s="37">
        <f>IF(H7977&gt;='Roof Calculator'!$G$8, 1, 0)</f>
        <v>0</v>
      </c>
      <c r="K7977" s="37">
        <f t="shared" si="2239"/>
        <v>37.04</v>
      </c>
      <c r="L7977" s="37">
        <f t="shared" si="2240"/>
        <v>0</v>
      </c>
      <c r="M7977" s="37">
        <v>0</v>
      </c>
      <c r="N7977" s="37">
        <f t="shared" si="2241"/>
        <v>209</v>
      </c>
      <c r="O7977" s="37">
        <v>0</v>
      </c>
      <c r="P7977" s="37">
        <v>0</v>
      </c>
      <c r="Q7977" s="21">
        <f t="shared" si="2242"/>
        <v>39.790999999999997</v>
      </c>
      <c r="R7977" s="21">
        <f t="shared" si="2251"/>
        <v>332.4583333333448</v>
      </c>
      <c r="S7977" s="21">
        <f t="shared" si="2252"/>
        <v>-21.654400341899979</v>
      </c>
      <c r="T7977" s="21">
        <f t="shared" si="2243"/>
        <v>86.147999999999996</v>
      </c>
      <c r="U7977" s="37">
        <f>VLOOKUP(Time_Zone, 'LSTM LookUp'!$B$5:$D$8, 3, FALSE)</f>
        <v>-75</v>
      </c>
      <c r="V7977" s="21">
        <f t="shared" si="2253"/>
        <v>11.062910792274081</v>
      </c>
      <c r="W7977" s="21">
        <f t="shared" si="2244"/>
        <v>163.91372769806853</v>
      </c>
      <c r="X7977" s="21">
        <f t="shared" si="2245"/>
        <v>-6.4564828267422261</v>
      </c>
      <c r="Y7977" s="21">
        <f t="shared" si="2246"/>
        <v>202.54351717325778</v>
      </c>
      <c r="Z7977" s="21">
        <f t="shared" si="2254"/>
        <v>64.202757394570384</v>
      </c>
      <c r="AA7977" s="21">
        <f t="shared" si="2247"/>
        <v>64.202757394570384</v>
      </c>
      <c r="AB7977" s="21">
        <f t="shared" si="2248"/>
        <v>0</v>
      </c>
      <c r="AC7977" s="21">
        <f t="shared" si="2249"/>
        <v>0</v>
      </c>
      <c r="AD7977" s="21">
        <f t="shared" si="2255"/>
        <v>0</v>
      </c>
      <c r="AE7977" s="21" t="str">
        <f t="shared" si="2250"/>
        <v>11/28/12:00</v>
      </c>
    </row>
    <row r="7978" spans="2:31">
      <c r="B7978" s="37">
        <v>11</v>
      </c>
      <c r="C7978" s="38">
        <v>28</v>
      </c>
      <c r="D7978" s="39">
        <v>13</v>
      </c>
      <c r="E7978" s="17">
        <v>2.8</v>
      </c>
      <c r="F7978" s="17">
        <v>123</v>
      </c>
      <c r="G7978" s="17">
        <v>0</v>
      </c>
      <c r="H7978" s="37">
        <f t="shared" si="2238"/>
        <v>37.04</v>
      </c>
      <c r="I7978" s="37">
        <f>IF(H7978&lt;'Roof Calculator'!$G$8, 1, 0)</f>
        <v>1</v>
      </c>
      <c r="J7978" s="37">
        <f>IF(H7978&gt;='Roof Calculator'!$G$8, 1, 0)</f>
        <v>0</v>
      </c>
      <c r="K7978" s="37">
        <f t="shared" si="2239"/>
        <v>37.04</v>
      </c>
      <c r="L7978" s="37">
        <f t="shared" si="2240"/>
        <v>0</v>
      </c>
      <c r="M7978" s="37">
        <v>0</v>
      </c>
      <c r="N7978" s="37">
        <f t="shared" si="2241"/>
        <v>123</v>
      </c>
      <c r="O7978" s="37">
        <v>0</v>
      </c>
      <c r="P7978" s="37">
        <v>0</v>
      </c>
      <c r="Q7978" s="21">
        <f t="shared" si="2242"/>
        <v>39.790999999999997</v>
      </c>
      <c r="R7978" s="21">
        <f t="shared" si="2251"/>
        <v>332.50000000001148</v>
      </c>
      <c r="S7978" s="21">
        <f t="shared" si="2252"/>
        <v>-21.660982261950984</v>
      </c>
      <c r="T7978" s="21">
        <f t="shared" si="2243"/>
        <v>86.147999999999996</v>
      </c>
      <c r="U7978" s="37">
        <f>VLOOKUP(Time_Zone, 'LSTM LookUp'!$B$5:$D$8, 3, FALSE)</f>
        <v>-75</v>
      </c>
      <c r="V7978" s="21">
        <f t="shared" si="2253"/>
        <v>11.048107687111417</v>
      </c>
      <c r="W7978" s="21">
        <f t="shared" si="2244"/>
        <v>178.91002692177781</v>
      </c>
      <c r="X7978" s="21">
        <f t="shared" si="2245"/>
        <v>0</v>
      </c>
      <c r="Y7978" s="21">
        <f t="shared" si="2246"/>
        <v>123</v>
      </c>
      <c r="Z7978" s="21">
        <f t="shared" si="2254"/>
        <v>38.988851727982166</v>
      </c>
      <c r="AA7978" s="21">
        <f t="shared" si="2247"/>
        <v>38.988851727982166</v>
      </c>
      <c r="AB7978" s="21">
        <f t="shared" si="2248"/>
        <v>0</v>
      </c>
      <c r="AC7978" s="21">
        <f t="shared" si="2249"/>
        <v>0</v>
      </c>
      <c r="AD7978" s="21">
        <f t="shared" si="2255"/>
        <v>0</v>
      </c>
      <c r="AE7978" s="21" t="str">
        <f t="shared" si="2250"/>
        <v>11/28/13:00</v>
      </c>
    </row>
    <row r="7979" spans="2:31">
      <c r="B7979" s="37">
        <v>11</v>
      </c>
      <c r="C7979" s="38">
        <v>28</v>
      </c>
      <c r="D7979" s="39">
        <v>14</v>
      </c>
      <c r="E7979" s="17">
        <v>2.2000000000000002</v>
      </c>
      <c r="F7979" s="17">
        <v>129</v>
      </c>
      <c r="G7979" s="17">
        <v>1</v>
      </c>
      <c r="H7979" s="37">
        <f t="shared" si="2238"/>
        <v>35.96</v>
      </c>
      <c r="I7979" s="37">
        <f>IF(H7979&lt;'Roof Calculator'!$G$8, 1, 0)</f>
        <v>1</v>
      </c>
      <c r="J7979" s="37">
        <f>IF(H7979&gt;='Roof Calculator'!$G$8, 1, 0)</f>
        <v>0</v>
      </c>
      <c r="K7979" s="37">
        <f t="shared" si="2239"/>
        <v>35.96</v>
      </c>
      <c r="L7979" s="37">
        <f t="shared" si="2240"/>
        <v>0</v>
      </c>
      <c r="M7979" s="37">
        <v>0</v>
      </c>
      <c r="N7979" s="37">
        <f t="shared" si="2241"/>
        <v>129</v>
      </c>
      <c r="O7979" s="37">
        <v>0</v>
      </c>
      <c r="P7979" s="37">
        <v>0</v>
      </c>
      <c r="Q7979" s="21">
        <f t="shared" si="2242"/>
        <v>39.790999999999997</v>
      </c>
      <c r="R7979" s="21">
        <f t="shared" si="2251"/>
        <v>332.54166666667817</v>
      </c>
      <c r="S7979" s="21">
        <f t="shared" si="2252"/>
        <v>-21.667552774946245</v>
      </c>
      <c r="T7979" s="21">
        <f t="shared" si="2243"/>
        <v>86.147999999999996</v>
      </c>
      <c r="U7979" s="37">
        <f>VLOOKUP(Time_Zone, 'LSTM LookUp'!$B$5:$D$8, 3, FALSE)</f>
        <v>-75</v>
      </c>
      <c r="V7979" s="21">
        <f t="shared" si="2253"/>
        <v>11.03328833728086</v>
      </c>
      <c r="W7979" s="21">
        <f t="shared" si="2244"/>
        <v>193.90632208432021</v>
      </c>
      <c r="X7979" s="21">
        <f t="shared" si="2245"/>
        <v>-0.92945847105991253</v>
      </c>
      <c r="Y7979" s="21">
        <f t="shared" si="2246"/>
        <v>128.07054152894008</v>
      </c>
      <c r="Z7979" s="21">
        <f t="shared" si="2254"/>
        <v>40.596124832473393</v>
      </c>
      <c r="AA7979" s="21">
        <f t="shared" si="2247"/>
        <v>40.596124832473393</v>
      </c>
      <c r="AB7979" s="21">
        <f t="shared" si="2248"/>
        <v>0</v>
      </c>
      <c r="AC7979" s="21">
        <f t="shared" si="2249"/>
        <v>0</v>
      </c>
      <c r="AD7979" s="21">
        <f t="shared" si="2255"/>
        <v>0</v>
      </c>
      <c r="AE7979" s="21" t="str">
        <f t="shared" si="2250"/>
        <v>11/28/14:00</v>
      </c>
    </row>
    <row r="7980" spans="2:31">
      <c r="B7980" s="37">
        <v>11</v>
      </c>
      <c r="C7980" s="38">
        <v>28</v>
      </c>
      <c r="D7980" s="39">
        <v>15</v>
      </c>
      <c r="E7980" s="17">
        <v>1.7</v>
      </c>
      <c r="F7980" s="17">
        <v>158</v>
      </c>
      <c r="G7980" s="17">
        <v>3</v>
      </c>
      <c r="H7980" s="37">
        <f t="shared" si="2238"/>
        <v>35.06</v>
      </c>
      <c r="I7980" s="37">
        <f>IF(H7980&lt;'Roof Calculator'!$G$8, 1, 0)</f>
        <v>1</v>
      </c>
      <c r="J7980" s="37">
        <f>IF(H7980&gt;='Roof Calculator'!$G$8, 1, 0)</f>
        <v>0</v>
      </c>
      <c r="K7980" s="37">
        <f t="shared" si="2239"/>
        <v>35.06</v>
      </c>
      <c r="L7980" s="37">
        <f t="shared" si="2240"/>
        <v>0</v>
      </c>
      <c r="M7980" s="37">
        <v>0</v>
      </c>
      <c r="N7980" s="37">
        <f t="shared" si="2241"/>
        <v>158</v>
      </c>
      <c r="O7980" s="37">
        <v>0</v>
      </c>
      <c r="P7980" s="37">
        <v>0</v>
      </c>
      <c r="Q7980" s="21">
        <f t="shared" si="2242"/>
        <v>39.790999999999997</v>
      </c>
      <c r="R7980" s="21">
        <f t="shared" si="2251"/>
        <v>332.58333333334485</v>
      </c>
      <c r="S7980" s="21">
        <f t="shared" si="2252"/>
        <v>-21.674111876032711</v>
      </c>
      <c r="T7980" s="21">
        <f t="shared" si="2243"/>
        <v>86.147999999999996</v>
      </c>
      <c r="U7980" s="37">
        <f>VLOOKUP(Time_Zone, 'LSTM LookUp'!$B$5:$D$8, 3, FALSE)</f>
        <v>-75</v>
      </c>
      <c r="V7980" s="21">
        <f t="shared" si="2253"/>
        <v>11.018452766165385</v>
      </c>
      <c r="W7980" s="21">
        <f t="shared" si="2244"/>
        <v>208.90261319154138</v>
      </c>
      <c r="X7980" s="21">
        <f t="shared" si="2245"/>
        <v>-2.5844481230760485</v>
      </c>
      <c r="Y7980" s="21">
        <f t="shared" si="2246"/>
        <v>155.41555187692396</v>
      </c>
      <c r="Z7980" s="21">
        <f t="shared" si="2254"/>
        <v>49.264015515056165</v>
      </c>
      <c r="AA7980" s="21">
        <f t="shared" si="2247"/>
        <v>49.264015515056165</v>
      </c>
      <c r="AB7980" s="21">
        <f t="shared" si="2248"/>
        <v>0</v>
      </c>
      <c r="AC7980" s="21">
        <f t="shared" si="2249"/>
        <v>0</v>
      </c>
      <c r="AD7980" s="21">
        <f t="shared" si="2255"/>
        <v>0</v>
      </c>
      <c r="AE7980" s="21" t="str">
        <f t="shared" si="2250"/>
        <v>11/28/15:00</v>
      </c>
    </row>
    <row r="7981" spans="2:31">
      <c r="B7981" s="37">
        <v>11</v>
      </c>
      <c r="C7981" s="38">
        <v>28</v>
      </c>
      <c r="D7981" s="39">
        <v>16</v>
      </c>
      <c r="E7981" s="17">
        <v>1.1000000000000001</v>
      </c>
      <c r="F7981" s="17">
        <v>57</v>
      </c>
      <c r="G7981" s="17">
        <v>2</v>
      </c>
      <c r="H7981" s="37">
        <f t="shared" si="2238"/>
        <v>33.979999999999997</v>
      </c>
      <c r="I7981" s="37">
        <f>IF(H7981&lt;'Roof Calculator'!$G$8, 1, 0)</f>
        <v>1</v>
      </c>
      <c r="J7981" s="37">
        <f>IF(H7981&gt;='Roof Calculator'!$G$8, 1, 0)</f>
        <v>0</v>
      </c>
      <c r="K7981" s="37">
        <f t="shared" si="2239"/>
        <v>33.979999999999997</v>
      </c>
      <c r="L7981" s="37">
        <f t="shared" si="2240"/>
        <v>0</v>
      </c>
      <c r="M7981" s="37">
        <v>0</v>
      </c>
      <c r="N7981" s="37">
        <f t="shared" si="2241"/>
        <v>57</v>
      </c>
      <c r="O7981" s="37">
        <v>0</v>
      </c>
      <c r="P7981" s="37">
        <v>0</v>
      </c>
      <c r="Q7981" s="21">
        <f t="shared" si="2242"/>
        <v>39.790999999999997</v>
      </c>
      <c r="R7981" s="21">
        <f t="shared" si="2251"/>
        <v>332.62500000001154</v>
      </c>
      <c r="S7981" s="21">
        <f t="shared" si="2252"/>
        <v>-21.68065956036428</v>
      </c>
      <c r="T7981" s="21">
        <f t="shared" si="2243"/>
        <v>86.147999999999996</v>
      </c>
      <c r="U7981" s="37">
        <f>VLOOKUP(Time_Zone, 'LSTM LookUp'!$B$5:$D$8, 3, FALSE)</f>
        <v>-75</v>
      </c>
      <c r="V7981" s="21">
        <f t="shared" si="2253"/>
        <v>11.003600997178044</v>
      </c>
      <c r="W7981" s="21">
        <f t="shared" si="2244"/>
        <v>223.89890024929451</v>
      </c>
      <c r="X7981" s="21">
        <f t="shared" si="2245"/>
        <v>-1.501870465139387</v>
      </c>
      <c r="Y7981" s="21">
        <f t="shared" si="2246"/>
        <v>55.49812953486061</v>
      </c>
      <c r="Z7981" s="21">
        <f t="shared" si="2254"/>
        <v>17.591937752967709</v>
      </c>
      <c r="AA7981" s="21">
        <f t="shared" si="2247"/>
        <v>17.591937752967709</v>
      </c>
      <c r="AB7981" s="21">
        <f t="shared" si="2248"/>
        <v>0</v>
      </c>
      <c r="AC7981" s="21">
        <f t="shared" si="2249"/>
        <v>0</v>
      </c>
      <c r="AD7981" s="21">
        <f t="shared" si="2255"/>
        <v>0</v>
      </c>
      <c r="AE7981" s="21" t="str">
        <f t="shared" si="2250"/>
        <v>11/28/16:00</v>
      </c>
    </row>
    <row r="7982" spans="2:31">
      <c r="B7982" s="37">
        <v>11</v>
      </c>
      <c r="C7982" s="38">
        <v>28</v>
      </c>
      <c r="D7982" s="39">
        <v>17</v>
      </c>
      <c r="E7982" s="17">
        <v>0.6</v>
      </c>
      <c r="F7982" s="17">
        <v>47</v>
      </c>
      <c r="G7982" s="17">
        <v>0</v>
      </c>
      <c r="H7982" s="37">
        <f t="shared" si="2238"/>
        <v>33.08</v>
      </c>
      <c r="I7982" s="37">
        <f>IF(H7982&lt;'Roof Calculator'!$G$8, 1, 0)</f>
        <v>1</v>
      </c>
      <c r="J7982" s="37">
        <f>IF(H7982&gt;='Roof Calculator'!$G$8, 1, 0)</f>
        <v>0</v>
      </c>
      <c r="K7982" s="37">
        <f t="shared" si="2239"/>
        <v>33.08</v>
      </c>
      <c r="L7982" s="37">
        <f t="shared" si="2240"/>
        <v>0</v>
      </c>
      <c r="M7982" s="37">
        <v>0</v>
      </c>
      <c r="N7982" s="37">
        <f t="shared" si="2241"/>
        <v>47</v>
      </c>
      <c r="O7982" s="37">
        <v>0</v>
      </c>
      <c r="P7982" s="37">
        <v>0</v>
      </c>
      <c r="Q7982" s="21">
        <f t="shared" si="2242"/>
        <v>39.790999999999997</v>
      </c>
      <c r="R7982" s="21">
        <f t="shared" si="2251"/>
        <v>332.66666666667822</v>
      </c>
      <c r="S7982" s="21">
        <f t="shared" si="2252"/>
        <v>-21.687195823101806</v>
      </c>
      <c r="T7982" s="21">
        <f t="shared" si="2243"/>
        <v>86.147999999999996</v>
      </c>
      <c r="U7982" s="37">
        <f>VLOOKUP(Time_Zone, 'LSTM LookUp'!$B$5:$D$8, 3, FALSE)</f>
        <v>-75</v>
      </c>
      <c r="V7982" s="21">
        <f t="shared" si="2253"/>
        <v>10.988733053761862</v>
      </c>
      <c r="W7982" s="21">
        <f t="shared" si="2244"/>
        <v>238.89518326344046</v>
      </c>
      <c r="X7982" s="21">
        <f t="shared" si="2245"/>
        <v>0</v>
      </c>
      <c r="Y7982" s="21">
        <f t="shared" si="2246"/>
        <v>47</v>
      </c>
      <c r="Z7982" s="21">
        <f t="shared" si="2254"/>
        <v>14.898179115570422</v>
      </c>
      <c r="AA7982" s="21">
        <f t="shared" si="2247"/>
        <v>14.898179115570422</v>
      </c>
      <c r="AB7982" s="21">
        <f t="shared" si="2248"/>
        <v>0</v>
      </c>
      <c r="AC7982" s="21">
        <f t="shared" si="2249"/>
        <v>0</v>
      </c>
      <c r="AD7982" s="21">
        <f t="shared" si="2255"/>
        <v>0</v>
      </c>
      <c r="AE7982" s="21" t="str">
        <f t="shared" si="2250"/>
        <v>11/28/17:00</v>
      </c>
    </row>
    <row r="7983" spans="2:31">
      <c r="B7983" s="37">
        <v>11</v>
      </c>
      <c r="C7983" s="38">
        <v>28</v>
      </c>
      <c r="D7983" s="39">
        <v>18</v>
      </c>
      <c r="E7983" s="17">
        <v>0</v>
      </c>
      <c r="F7983" s="17">
        <v>4</v>
      </c>
      <c r="G7983" s="17">
        <v>1</v>
      </c>
      <c r="H7983" s="37">
        <f t="shared" si="2238"/>
        <v>32</v>
      </c>
      <c r="I7983" s="37">
        <f>IF(H7983&lt;'Roof Calculator'!$G$8, 1, 0)</f>
        <v>1</v>
      </c>
      <c r="J7983" s="37">
        <f>IF(H7983&gt;='Roof Calculator'!$G$8, 1, 0)</f>
        <v>0</v>
      </c>
      <c r="K7983" s="37">
        <f t="shared" si="2239"/>
        <v>32</v>
      </c>
      <c r="L7983" s="37">
        <f t="shared" si="2240"/>
        <v>0</v>
      </c>
      <c r="M7983" s="37">
        <v>0</v>
      </c>
      <c r="N7983" s="37">
        <f t="shared" si="2241"/>
        <v>4</v>
      </c>
      <c r="O7983" s="37">
        <v>0</v>
      </c>
      <c r="P7983" s="37">
        <v>0</v>
      </c>
      <c r="Q7983" s="21">
        <f t="shared" si="2242"/>
        <v>39.790999999999997</v>
      </c>
      <c r="R7983" s="21">
        <f t="shared" si="2251"/>
        <v>332.70833333334491</v>
      </c>
      <c r="S7983" s="21">
        <f t="shared" si="2252"/>
        <v>-21.693720659413092</v>
      </c>
      <c r="T7983" s="21">
        <f t="shared" si="2243"/>
        <v>86.147999999999996</v>
      </c>
      <c r="U7983" s="37">
        <f>VLOOKUP(Time_Zone, 'LSTM LookUp'!$B$5:$D$8, 3, FALSE)</f>
        <v>-75</v>
      </c>
      <c r="V7983" s="21">
        <f t="shared" si="2253"/>
        <v>10.973848959389878</v>
      </c>
      <c r="W7983" s="21">
        <f t="shared" si="2244"/>
        <v>253.89146223984747</v>
      </c>
      <c r="X7983" s="21">
        <f t="shared" si="2245"/>
        <v>-0.43466297152050981</v>
      </c>
      <c r="Y7983" s="21">
        <f t="shared" si="2246"/>
        <v>3.5653370284794903</v>
      </c>
      <c r="Z7983" s="21">
        <f t="shared" si="2254"/>
        <v>1.13014956718432</v>
      </c>
      <c r="AA7983" s="21">
        <f t="shared" si="2247"/>
        <v>1.13014956718432</v>
      </c>
      <c r="AB7983" s="21">
        <f t="shared" si="2248"/>
        <v>0</v>
      </c>
      <c r="AC7983" s="21">
        <f t="shared" si="2249"/>
        <v>0</v>
      </c>
      <c r="AD7983" s="21">
        <f t="shared" si="2255"/>
        <v>0</v>
      </c>
      <c r="AE7983" s="21" t="str">
        <f t="shared" si="2250"/>
        <v>11/28/18:00</v>
      </c>
    </row>
    <row r="7984" spans="2:31">
      <c r="B7984" s="37">
        <v>11</v>
      </c>
      <c r="C7984" s="38">
        <v>28</v>
      </c>
      <c r="D7984" s="39">
        <v>19</v>
      </c>
      <c r="E7984" s="17">
        <v>0</v>
      </c>
      <c r="F7984" s="17">
        <v>0</v>
      </c>
      <c r="G7984" s="17">
        <v>0</v>
      </c>
      <c r="H7984" s="37">
        <f t="shared" si="2238"/>
        <v>32</v>
      </c>
      <c r="I7984" s="37">
        <f>IF(H7984&lt;'Roof Calculator'!$G$8, 1, 0)</f>
        <v>1</v>
      </c>
      <c r="J7984" s="37">
        <f>IF(H7984&gt;='Roof Calculator'!$G$8, 1, 0)</f>
        <v>0</v>
      </c>
      <c r="K7984" s="37">
        <f t="shared" si="2239"/>
        <v>32</v>
      </c>
      <c r="L7984" s="37">
        <f t="shared" si="2240"/>
        <v>0</v>
      </c>
      <c r="M7984" s="37">
        <v>0</v>
      </c>
      <c r="N7984" s="37">
        <f t="shared" si="2241"/>
        <v>0</v>
      </c>
      <c r="O7984" s="37">
        <v>0</v>
      </c>
      <c r="P7984" s="37">
        <v>0</v>
      </c>
      <c r="Q7984" s="21">
        <f t="shared" si="2242"/>
        <v>39.790999999999997</v>
      </c>
      <c r="R7984" s="21">
        <f t="shared" si="2251"/>
        <v>332.7500000000116</v>
      </c>
      <c r="S7984" s="21">
        <f t="shared" si="2252"/>
        <v>-21.700234064472948</v>
      </c>
      <c r="T7984" s="21">
        <f t="shared" si="2243"/>
        <v>86.147999999999996</v>
      </c>
      <c r="U7984" s="37">
        <f>VLOOKUP(Time_Zone, 'LSTM LookUp'!$B$5:$D$8, 3, FALSE)</f>
        <v>-75</v>
      </c>
      <c r="V7984" s="21">
        <f t="shared" si="2253"/>
        <v>10.958948737564988</v>
      </c>
      <c r="W7984" s="21">
        <f t="shared" si="2244"/>
        <v>268.8877371843912</v>
      </c>
      <c r="X7984" s="21">
        <f t="shared" si="2245"/>
        <v>0</v>
      </c>
      <c r="Y7984" s="21">
        <f t="shared" si="2246"/>
        <v>0</v>
      </c>
      <c r="Z7984" s="21">
        <f t="shared" si="2254"/>
        <v>0</v>
      </c>
      <c r="AA7984" s="21">
        <f t="shared" si="2247"/>
        <v>0</v>
      </c>
      <c r="AB7984" s="21">
        <f t="shared" si="2248"/>
        <v>0</v>
      </c>
      <c r="AC7984" s="21">
        <f t="shared" si="2249"/>
        <v>0</v>
      </c>
      <c r="AD7984" s="21">
        <f t="shared" si="2255"/>
        <v>0</v>
      </c>
      <c r="AE7984" s="21" t="str">
        <f t="shared" si="2250"/>
        <v>11/28/19:00</v>
      </c>
    </row>
    <row r="7985" spans="2:31">
      <c r="B7985" s="37">
        <v>11</v>
      </c>
      <c r="C7985" s="38">
        <v>28</v>
      </c>
      <c r="D7985" s="39">
        <v>20</v>
      </c>
      <c r="E7985" s="17">
        <v>-0.6</v>
      </c>
      <c r="F7985" s="17">
        <v>0</v>
      </c>
      <c r="G7985" s="17">
        <v>0</v>
      </c>
      <c r="H7985" s="37">
        <f t="shared" si="2238"/>
        <v>30.92</v>
      </c>
      <c r="I7985" s="37">
        <f>IF(H7985&lt;'Roof Calculator'!$G$8, 1, 0)</f>
        <v>1</v>
      </c>
      <c r="J7985" s="37">
        <f>IF(H7985&gt;='Roof Calculator'!$G$8, 1, 0)</f>
        <v>0</v>
      </c>
      <c r="K7985" s="37">
        <f t="shared" si="2239"/>
        <v>30.92</v>
      </c>
      <c r="L7985" s="37">
        <f t="shared" si="2240"/>
        <v>0</v>
      </c>
      <c r="M7985" s="37">
        <v>0</v>
      </c>
      <c r="N7985" s="37">
        <f t="shared" si="2241"/>
        <v>0</v>
      </c>
      <c r="O7985" s="37">
        <v>0</v>
      </c>
      <c r="P7985" s="37">
        <v>0</v>
      </c>
      <c r="Q7985" s="21">
        <f t="shared" si="2242"/>
        <v>39.790999999999997</v>
      </c>
      <c r="R7985" s="21">
        <f t="shared" si="2251"/>
        <v>332.79166666667828</v>
      </c>
      <c r="S7985" s="21">
        <f t="shared" si="2252"/>
        <v>-21.706736033463169</v>
      </c>
      <c r="T7985" s="21">
        <f t="shared" si="2243"/>
        <v>86.147999999999996</v>
      </c>
      <c r="U7985" s="37">
        <f>VLOOKUP(Time_Zone, 'LSTM LookUp'!$B$5:$D$8, 3, FALSE)</f>
        <v>-75</v>
      </c>
      <c r="V7985" s="21">
        <f t="shared" si="2253"/>
        <v>10.944032411819954</v>
      </c>
      <c r="W7985" s="21">
        <f t="shared" si="2244"/>
        <v>283.88400810295497</v>
      </c>
      <c r="X7985" s="21">
        <f t="shared" si="2245"/>
        <v>0</v>
      </c>
      <c r="Y7985" s="21">
        <f t="shared" si="2246"/>
        <v>0</v>
      </c>
      <c r="Z7985" s="21">
        <f t="shared" si="2254"/>
        <v>0</v>
      </c>
      <c r="AA7985" s="21">
        <f t="shared" si="2247"/>
        <v>0</v>
      </c>
      <c r="AB7985" s="21">
        <f t="shared" si="2248"/>
        <v>0</v>
      </c>
      <c r="AC7985" s="21">
        <f t="shared" si="2249"/>
        <v>0</v>
      </c>
      <c r="AD7985" s="21">
        <f t="shared" si="2255"/>
        <v>0</v>
      </c>
      <c r="AE7985" s="21" t="str">
        <f t="shared" si="2250"/>
        <v>11/28/20:00</v>
      </c>
    </row>
    <row r="7986" spans="2:31">
      <c r="B7986" s="37">
        <v>11</v>
      </c>
      <c r="C7986" s="38">
        <v>28</v>
      </c>
      <c r="D7986" s="39">
        <v>21</v>
      </c>
      <c r="E7986" s="17">
        <v>-0.6</v>
      </c>
      <c r="F7986" s="17">
        <v>0</v>
      </c>
      <c r="G7986" s="17">
        <v>0</v>
      </c>
      <c r="H7986" s="37">
        <f t="shared" si="2238"/>
        <v>30.92</v>
      </c>
      <c r="I7986" s="37">
        <f>IF(H7986&lt;'Roof Calculator'!$G$8, 1, 0)</f>
        <v>1</v>
      </c>
      <c r="J7986" s="37">
        <f>IF(H7986&gt;='Roof Calculator'!$G$8, 1, 0)</f>
        <v>0</v>
      </c>
      <c r="K7986" s="37">
        <f t="shared" si="2239"/>
        <v>30.92</v>
      </c>
      <c r="L7986" s="37">
        <f t="shared" si="2240"/>
        <v>0</v>
      </c>
      <c r="M7986" s="37">
        <v>0</v>
      </c>
      <c r="N7986" s="37">
        <f t="shared" si="2241"/>
        <v>0</v>
      </c>
      <c r="O7986" s="37">
        <v>0</v>
      </c>
      <c r="P7986" s="37">
        <v>0</v>
      </c>
      <c r="Q7986" s="21">
        <f t="shared" si="2242"/>
        <v>39.790999999999997</v>
      </c>
      <c r="R7986" s="21">
        <f t="shared" si="2251"/>
        <v>332.83333333334497</v>
      </c>
      <c r="S7986" s="21">
        <f t="shared" si="2252"/>
        <v>-21.71322656157253</v>
      </c>
      <c r="T7986" s="21">
        <f t="shared" si="2243"/>
        <v>86.147999999999996</v>
      </c>
      <c r="U7986" s="37">
        <f>VLOOKUP(Time_Zone, 'LSTM LookUp'!$B$5:$D$8, 3, FALSE)</f>
        <v>-75</v>
      </c>
      <c r="V7986" s="21">
        <f t="shared" si="2253"/>
        <v>10.929100005717416</v>
      </c>
      <c r="W7986" s="21">
        <f t="shared" si="2244"/>
        <v>298.88027500142931</v>
      </c>
      <c r="X7986" s="21">
        <f t="shared" si="2245"/>
        <v>0</v>
      </c>
      <c r="Y7986" s="21">
        <f t="shared" si="2246"/>
        <v>0</v>
      </c>
      <c r="Z7986" s="21">
        <f t="shared" si="2254"/>
        <v>0</v>
      </c>
      <c r="AA7986" s="21">
        <f t="shared" si="2247"/>
        <v>0</v>
      </c>
      <c r="AB7986" s="21">
        <f t="shared" si="2248"/>
        <v>0</v>
      </c>
      <c r="AC7986" s="21">
        <f t="shared" si="2249"/>
        <v>0</v>
      </c>
      <c r="AD7986" s="21">
        <f t="shared" si="2255"/>
        <v>0</v>
      </c>
      <c r="AE7986" s="21" t="str">
        <f t="shared" si="2250"/>
        <v>11/28/21:00</v>
      </c>
    </row>
    <row r="7987" spans="2:31">
      <c r="B7987" s="37">
        <v>11</v>
      </c>
      <c r="C7987" s="38">
        <v>28</v>
      </c>
      <c r="D7987" s="39">
        <v>22</v>
      </c>
      <c r="E7987" s="17">
        <v>-1.1000000000000001</v>
      </c>
      <c r="F7987" s="17">
        <v>0</v>
      </c>
      <c r="G7987" s="17">
        <v>0</v>
      </c>
      <c r="H7987" s="37">
        <f t="shared" si="2238"/>
        <v>30.02</v>
      </c>
      <c r="I7987" s="37">
        <f>IF(H7987&lt;'Roof Calculator'!$G$8, 1, 0)</f>
        <v>1</v>
      </c>
      <c r="J7987" s="37">
        <f>IF(H7987&gt;='Roof Calculator'!$G$8, 1, 0)</f>
        <v>0</v>
      </c>
      <c r="K7987" s="37">
        <f t="shared" si="2239"/>
        <v>30.02</v>
      </c>
      <c r="L7987" s="37">
        <f t="shared" si="2240"/>
        <v>0</v>
      </c>
      <c r="M7987" s="37">
        <v>0</v>
      </c>
      <c r="N7987" s="37">
        <f t="shared" si="2241"/>
        <v>0</v>
      </c>
      <c r="O7987" s="37">
        <v>0</v>
      </c>
      <c r="P7987" s="37">
        <v>0</v>
      </c>
      <c r="Q7987" s="21">
        <f t="shared" si="2242"/>
        <v>39.790999999999997</v>
      </c>
      <c r="R7987" s="21">
        <f t="shared" si="2251"/>
        <v>332.87500000001165</v>
      </c>
      <c r="S7987" s="21">
        <f t="shared" si="2252"/>
        <v>-21.719705643996836</v>
      </c>
      <c r="T7987" s="21">
        <f t="shared" si="2243"/>
        <v>86.147999999999996</v>
      </c>
      <c r="U7987" s="37">
        <f>VLOOKUP(Time_Zone, 'LSTM LookUp'!$B$5:$D$8, 3, FALSE)</f>
        <v>-75</v>
      </c>
      <c r="V7987" s="21">
        <f t="shared" si="2253"/>
        <v>10.914151542849734</v>
      </c>
      <c r="W7987" s="21">
        <f t="shared" si="2244"/>
        <v>313.87653788571237</v>
      </c>
      <c r="X7987" s="21">
        <f t="shared" si="2245"/>
        <v>0</v>
      </c>
      <c r="Y7987" s="21">
        <f t="shared" si="2246"/>
        <v>0</v>
      </c>
      <c r="Z7987" s="21">
        <f t="shared" si="2254"/>
        <v>0</v>
      </c>
      <c r="AA7987" s="21">
        <f t="shared" si="2247"/>
        <v>0</v>
      </c>
      <c r="AB7987" s="21">
        <f t="shared" si="2248"/>
        <v>0</v>
      </c>
      <c r="AC7987" s="21">
        <f t="shared" si="2249"/>
        <v>0</v>
      </c>
      <c r="AD7987" s="21">
        <f t="shared" si="2255"/>
        <v>0</v>
      </c>
      <c r="AE7987" s="21" t="str">
        <f t="shared" si="2250"/>
        <v>11/28/22:00</v>
      </c>
    </row>
    <row r="7988" spans="2:31">
      <c r="B7988" s="37">
        <v>11</v>
      </c>
      <c r="C7988" s="38">
        <v>28</v>
      </c>
      <c r="D7988" s="39">
        <v>23</v>
      </c>
      <c r="E7988" s="17">
        <v>-1.1000000000000001</v>
      </c>
      <c r="F7988" s="17">
        <v>0</v>
      </c>
      <c r="G7988" s="17">
        <v>0</v>
      </c>
      <c r="H7988" s="37">
        <f t="shared" si="2238"/>
        <v>30.02</v>
      </c>
      <c r="I7988" s="37">
        <f>IF(H7988&lt;'Roof Calculator'!$G$8, 1, 0)</f>
        <v>1</v>
      </c>
      <c r="J7988" s="37">
        <f>IF(H7988&gt;='Roof Calculator'!$G$8, 1, 0)</f>
        <v>0</v>
      </c>
      <c r="K7988" s="37">
        <f t="shared" si="2239"/>
        <v>30.02</v>
      </c>
      <c r="L7988" s="37">
        <f t="shared" si="2240"/>
        <v>0</v>
      </c>
      <c r="M7988" s="37">
        <v>0</v>
      </c>
      <c r="N7988" s="37">
        <f t="shared" si="2241"/>
        <v>0</v>
      </c>
      <c r="O7988" s="37">
        <v>0</v>
      </c>
      <c r="P7988" s="37">
        <v>0</v>
      </c>
      <c r="Q7988" s="21">
        <f t="shared" si="2242"/>
        <v>39.790999999999997</v>
      </c>
      <c r="R7988" s="21">
        <f t="shared" si="2251"/>
        <v>332.91666666667834</v>
      </c>
      <c r="S7988" s="21">
        <f t="shared" si="2252"/>
        <v>-21.726173275938905</v>
      </c>
      <c r="T7988" s="21">
        <f t="shared" si="2243"/>
        <v>86.147999999999996</v>
      </c>
      <c r="U7988" s="37">
        <f>VLOOKUP(Time_Zone, 'LSTM LookUp'!$B$5:$D$8, 3, FALSE)</f>
        <v>-75</v>
      </c>
      <c r="V7988" s="21">
        <f t="shared" si="2253"/>
        <v>10.899187046839023</v>
      </c>
      <c r="W7988" s="21">
        <f t="shared" si="2244"/>
        <v>328.87279676170982</v>
      </c>
      <c r="X7988" s="21">
        <f t="shared" si="2245"/>
        <v>0</v>
      </c>
      <c r="Y7988" s="21">
        <f t="shared" si="2246"/>
        <v>0</v>
      </c>
      <c r="Z7988" s="21">
        <f t="shared" si="2254"/>
        <v>0</v>
      </c>
      <c r="AA7988" s="21">
        <f t="shared" si="2247"/>
        <v>0</v>
      </c>
      <c r="AB7988" s="21">
        <f t="shared" si="2248"/>
        <v>0</v>
      </c>
      <c r="AC7988" s="21">
        <f t="shared" si="2249"/>
        <v>0</v>
      </c>
      <c r="AD7988" s="21">
        <f t="shared" si="2255"/>
        <v>0</v>
      </c>
      <c r="AE7988" s="21" t="str">
        <f t="shared" si="2250"/>
        <v>11/28/23:00</v>
      </c>
    </row>
    <row r="7989" spans="2:31">
      <c r="B7989" s="37">
        <v>11</v>
      </c>
      <c r="C7989" s="38">
        <v>28</v>
      </c>
      <c r="D7989" s="39">
        <v>24</v>
      </c>
      <c r="E7989" s="17">
        <v>-1.7</v>
      </c>
      <c r="F7989" s="17">
        <v>0</v>
      </c>
      <c r="G7989" s="17">
        <v>0</v>
      </c>
      <c r="H7989" s="37">
        <f t="shared" si="2238"/>
        <v>28.94</v>
      </c>
      <c r="I7989" s="37">
        <f>IF(H7989&lt;'Roof Calculator'!$G$8, 1, 0)</f>
        <v>1</v>
      </c>
      <c r="J7989" s="37">
        <f>IF(H7989&gt;='Roof Calculator'!$G$8, 1, 0)</f>
        <v>0</v>
      </c>
      <c r="K7989" s="37">
        <f t="shared" si="2239"/>
        <v>28.94</v>
      </c>
      <c r="L7989" s="37">
        <f t="shared" si="2240"/>
        <v>0</v>
      </c>
      <c r="M7989" s="37">
        <v>0</v>
      </c>
      <c r="N7989" s="37">
        <f t="shared" si="2241"/>
        <v>0</v>
      </c>
      <c r="O7989" s="37">
        <v>0</v>
      </c>
      <c r="P7989" s="37">
        <v>0</v>
      </c>
      <c r="Q7989" s="21">
        <f t="shared" si="2242"/>
        <v>39.790999999999997</v>
      </c>
      <c r="R7989" s="21">
        <f t="shared" si="2251"/>
        <v>332.95833333334502</v>
      </c>
      <c r="S7989" s="21">
        <f t="shared" si="2252"/>
        <v>-21.732629452608599</v>
      </c>
      <c r="T7989" s="21">
        <f t="shared" si="2243"/>
        <v>86.147999999999996</v>
      </c>
      <c r="U7989" s="37">
        <f>VLOOKUP(Time_Zone, 'LSTM LookUp'!$B$5:$D$8, 3, FALSE)</f>
        <v>-75</v>
      </c>
      <c r="V7989" s="21">
        <f t="shared" si="2253"/>
        <v>10.884206541337084</v>
      </c>
      <c r="W7989" s="21">
        <f t="shared" si="2244"/>
        <v>343.86905163533424</v>
      </c>
      <c r="X7989" s="21">
        <f t="shared" si="2245"/>
        <v>0</v>
      </c>
      <c r="Y7989" s="21">
        <f t="shared" si="2246"/>
        <v>0</v>
      </c>
      <c r="Z7989" s="21">
        <f t="shared" si="2254"/>
        <v>0</v>
      </c>
      <c r="AA7989" s="21">
        <f t="shared" si="2247"/>
        <v>0</v>
      </c>
      <c r="AB7989" s="21">
        <f t="shared" si="2248"/>
        <v>0</v>
      </c>
      <c r="AC7989" s="21">
        <f t="shared" si="2249"/>
        <v>0</v>
      </c>
      <c r="AD7989" s="21">
        <f t="shared" si="2255"/>
        <v>0</v>
      </c>
      <c r="AE7989" s="21" t="str">
        <f t="shared" si="2250"/>
        <v>11/28/24:00</v>
      </c>
    </row>
    <row r="7990" spans="2:31">
      <c r="B7990" s="37">
        <v>11</v>
      </c>
      <c r="C7990" s="38">
        <v>29</v>
      </c>
      <c r="D7990" s="39">
        <v>1</v>
      </c>
      <c r="E7990" s="17">
        <v>-2.2000000000000002</v>
      </c>
      <c r="F7990" s="17">
        <v>0</v>
      </c>
      <c r="G7990" s="17">
        <v>0</v>
      </c>
      <c r="H7990" s="37">
        <f t="shared" si="2238"/>
        <v>28.04</v>
      </c>
      <c r="I7990" s="37">
        <f>IF(H7990&lt;'Roof Calculator'!$G$8, 1, 0)</f>
        <v>1</v>
      </c>
      <c r="J7990" s="37">
        <f>IF(H7990&gt;='Roof Calculator'!$G$8, 1, 0)</f>
        <v>0</v>
      </c>
      <c r="K7990" s="37">
        <f t="shared" si="2239"/>
        <v>28.04</v>
      </c>
      <c r="L7990" s="37">
        <f t="shared" si="2240"/>
        <v>0</v>
      </c>
      <c r="M7990" s="37">
        <v>0</v>
      </c>
      <c r="N7990" s="37">
        <f t="shared" si="2241"/>
        <v>0</v>
      </c>
      <c r="O7990" s="37">
        <v>0</v>
      </c>
      <c r="P7990" s="37">
        <v>0</v>
      </c>
      <c r="Q7990" s="21">
        <f t="shared" si="2242"/>
        <v>39.790999999999997</v>
      </c>
      <c r="R7990" s="21">
        <f t="shared" si="2251"/>
        <v>333.00000000001171</v>
      </c>
      <c r="S7990" s="21">
        <f t="shared" si="2252"/>
        <v>-21.73907416922281</v>
      </c>
      <c r="T7990" s="21">
        <f t="shared" si="2243"/>
        <v>86.147999999999996</v>
      </c>
      <c r="U7990" s="37">
        <f>VLOOKUP(Time_Zone, 'LSTM LookUp'!$B$5:$D$8, 3, FALSE)</f>
        <v>-75</v>
      </c>
      <c r="V7990" s="21">
        <f t="shared" si="2253"/>
        <v>10.869210050025337</v>
      </c>
      <c r="W7990" s="21">
        <f t="shared" si="2244"/>
        <v>-1.1346974874936766</v>
      </c>
      <c r="X7990" s="21">
        <f t="shared" si="2245"/>
        <v>0</v>
      </c>
      <c r="Y7990" s="21">
        <f t="shared" si="2246"/>
        <v>0</v>
      </c>
      <c r="Z7990" s="21">
        <f t="shared" si="2254"/>
        <v>0</v>
      </c>
      <c r="AA7990" s="21">
        <f t="shared" si="2247"/>
        <v>0</v>
      </c>
      <c r="AB7990" s="21">
        <f t="shared" si="2248"/>
        <v>0</v>
      </c>
      <c r="AC7990" s="21">
        <f t="shared" si="2249"/>
        <v>0</v>
      </c>
      <c r="AD7990" s="21">
        <f t="shared" si="2255"/>
        <v>0</v>
      </c>
      <c r="AE7990" s="21" t="str">
        <f t="shared" si="2250"/>
        <v>11/29/1:00</v>
      </c>
    </row>
    <row r="7991" spans="2:31">
      <c r="B7991" s="37">
        <v>11</v>
      </c>
      <c r="C7991" s="38">
        <v>29</v>
      </c>
      <c r="D7991" s="39">
        <v>2</v>
      </c>
      <c r="E7991" s="17">
        <v>-2.8</v>
      </c>
      <c r="F7991" s="17">
        <v>0</v>
      </c>
      <c r="G7991" s="17">
        <v>0</v>
      </c>
      <c r="H7991" s="37">
        <f t="shared" si="2238"/>
        <v>26.96</v>
      </c>
      <c r="I7991" s="37">
        <f>IF(H7991&lt;'Roof Calculator'!$G$8, 1, 0)</f>
        <v>1</v>
      </c>
      <c r="J7991" s="37">
        <f>IF(H7991&gt;='Roof Calculator'!$G$8, 1, 0)</f>
        <v>0</v>
      </c>
      <c r="K7991" s="37">
        <f t="shared" si="2239"/>
        <v>26.96</v>
      </c>
      <c r="L7991" s="37">
        <f t="shared" si="2240"/>
        <v>0</v>
      </c>
      <c r="M7991" s="37">
        <v>0</v>
      </c>
      <c r="N7991" s="37">
        <f t="shared" si="2241"/>
        <v>0</v>
      </c>
      <c r="O7991" s="37">
        <v>0</v>
      </c>
      <c r="P7991" s="37">
        <v>0</v>
      </c>
      <c r="Q7991" s="21">
        <f t="shared" si="2242"/>
        <v>39.790999999999997</v>
      </c>
      <c r="R7991" s="21">
        <f t="shared" si="2251"/>
        <v>333.0416666666784</v>
      </c>
      <c r="S7991" s="21">
        <f t="shared" si="2252"/>
        <v>-21.745507421005474</v>
      </c>
      <c r="T7991" s="21">
        <f t="shared" si="2243"/>
        <v>86.147999999999996</v>
      </c>
      <c r="U7991" s="37">
        <f>VLOOKUP(Time_Zone, 'LSTM LookUp'!$B$5:$D$8, 3, FALSE)</f>
        <v>-75</v>
      </c>
      <c r="V7991" s="21">
        <f t="shared" si="2253"/>
        <v>10.854197596614886</v>
      </c>
      <c r="W7991" s="21">
        <f t="shared" si="2244"/>
        <v>13.861549399153716</v>
      </c>
      <c r="X7991" s="21">
        <f t="shared" si="2245"/>
        <v>0</v>
      </c>
      <c r="Y7991" s="21">
        <f t="shared" si="2246"/>
        <v>0</v>
      </c>
      <c r="Z7991" s="21">
        <f t="shared" si="2254"/>
        <v>0</v>
      </c>
      <c r="AA7991" s="21">
        <f t="shared" si="2247"/>
        <v>0</v>
      </c>
      <c r="AB7991" s="21">
        <f t="shared" si="2248"/>
        <v>0</v>
      </c>
      <c r="AC7991" s="21">
        <f t="shared" si="2249"/>
        <v>0</v>
      </c>
      <c r="AD7991" s="21">
        <f t="shared" si="2255"/>
        <v>0</v>
      </c>
      <c r="AE7991" s="21" t="str">
        <f t="shared" si="2250"/>
        <v>11/29/2:00</v>
      </c>
    </row>
    <row r="7992" spans="2:31">
      <c r="B7992" s="37">
        <v>11</v>
      </c>
      <c r="C7992" s="38">
        <v>29</v>
      </c>
      <c r="D7992" s="39">
        <v>3</v>
      </c>
      <c r="E7992" s="17">
        <v>-3.3</v>
      </c>
      <c r="F7992" s="17">
        <v>0</v>
      </c>
      <c r="G7992" s="17">
        <v>0</v>
      </c>
      <c r="H7992" s="37">
        <f t="shared" si="2238"/>
        <v>26.060000000000002</v>
      </c>
      <c r="I7992" s="37">
        <f>IF(H7992&lt;'Roof Calculator'!$G$8, 1, 0)</f>
        <v>1</v>
      </c>
      <c r="J7992" s="37">
        <f>IF(H7992&gt;='Roof Calculator'!$G$8, 1, 0)</f>
        <v>0</v>
      </c>
      <c r="K7992" s="37">
        <f t="shared" si="2239"/>
        <v>26.060000000000002</v>
      </c>
      <c r="L7992" s="37">
        <f t="shared" si="2240"/>
        <v>0</v>
      </c>
      <c r="M7992" s="37">
        <v>0</v>
      </c>
      <c r="N7992" s="37">
        <f t="shared" si="2241"/>
        <v>0</v>
      </c>
      <c r="O7992" s="37">
        <v>0</v>
      </c>
      <c r="P7992" s="37">
        <v>0</v>
      </c>
      <c r="Q7992" s="21">
        <f t="shared" si="2242"/>
        <v>39.790999999999997</v>
      </c>
      <c r="R7992" s="21">
        <f t="shared" si="2251"/>
        <v>333.08333333334508</v>
      </c>
      <c r="S7992" s="21">
        <f t="shared" si="2252"/>
        <v>-21.751929203187618</v>
      </c>
      <c r="T7992" s="21">
        <f t="shared" si="2243"/>
        <v>86.147999999999996</v>
      </c>
      <c r="U7992" s="37">
        <f>VLOOKUP(Time_Zone, 'LSTM LookUp'!$B$5:$D$8, 3, FALSE)</f>
        <v>-75</v>
      </c>
      <c r="V7992" s="21">
        <f t="shared" si="2253"/>
        <v>10.83916920484624</v>
      </c>
      <c r="W7992" s="21">
        <f t="shared" si="2244"/>
        <v>28.857792301211571</v>
      </c>
      <c r="X7992" s="21">
        <f t="shared" si="2245"/>
        <v>0</v>
      </c>
      <c r="Y7992" s="21">
        <f t="shared" si="2246"/>
        <v>0</v>
      </c>
      <c r="Z7992" s="21">
        <f t="shared" si="2254"/>
        <v>0</v>
      </c>
      <c r="AA7992" s="21">
        <f t="shared" si="2247"/>
        <v>0</v>
      </c>
      <c r="AB7992" s="21">
        <f t="shared" si="2248"/>
        <v>0</v>
      </c>
      <c r="AC7992" s="21">
        <f t="shared" si="2249"/>
        <v>0</v>
      </c>
      <c r="AD7992" s="21">
        <f t="shared" si="2255"/>
        <v>0</v>
      </c>
      <c r="AE7992" s="21" t="str">
        <f t="shared" si="2250"/>
        <v>11/29/3:00</v>
      </c>
    </row>
    <row r="7993" spans="2:31">
      <c r="B7993" s="37">
        <v>11</v>
      </c>
      <c r="C7993" s="38">
        <v>29</v>
      </c>
      <c r="D7993" s="39">
        <v>4</v>
      </c>
      <c r="E7993" s="17">
        <v>-3.3</v>
      </c>
      <c r="F7993" s="17">
        <v>0</v>
      </c>
      <c r="G7993" s="17">
        <v>0</v>
      </c>
      <c r="H7993" s="37">
        <f t="shared" si="2238"/>
        <v>26.060000000000002</v>
      </c>
      <c r="I7993" s="37">
        <f>IF(H7993&lt;'Roof Calculator'!$G$8, 1, 0)</f>
        <v>1</v>
      </c>
      <c r="J7993" s="37">
        <f>IF(H7993&gt;='Roof Calculator'!$G$8, 1, 0)</f>
        <v>0</v>
      </c>
      <c r="K7993" s="37">
        <f t="shared" si="2239"/>
        <v>26.060000000000002</v>
      </c>
      <c r="L7993" s="37">
        <f t="shared" si="2240"/>
        <v>0</v>
      </c>
      <c r="M7993" s="37">
        <v>0</v>
      </c>
      <c r="N7993" s="37">
        <f t="shared" si="2241"/>
        <v>0</v>
      </c>
      <c r="O7993" s="37">
        <v>0</v>
      </c>
      <c r="P7993" s="37">
        <v>0</v>
      </c>
      <c r="Q7993" s="21">
        <f t="shared" si="2242"/>
        <v>39.790999999999997</v>
      </c>
      <c r="R7993" s="21">
        <f t="shared" si="2251"/>
        <v>333.12500000001177</v>
      </c>
      <c r="S7993" s="21">
        <f t="shared" si="2252"/>
        <v>-21.758339511007318</v>
      </c>
      <c r="T7993" s="21">
        <f t="shared" si="2243"/>
        <v>86.147999999999996</v>
      </c>
      <c r="U7993" s="37">
        <f>VLOOKUP(Time_Zone, 'LSTM LookUp'!$B$5:$D$8, 3, FALSE)</f>
        <v>-75</v>
      </c>
      <c r="V7993" s="21">
        <f t="shared" si="2253"/>
        <v>10.824124898489558</v>
      </c>
      <c r="W7993" s="21">
        <f t="shared" si="2244"/>
        <v>43.854031224622389</v>
      </c>
      <c r="X7993" s="21">
        <f t="shared" si="2245"/>
        <v>0</v>
      </c>
      <c r="Y7993" s="21">
        <f t="shared" si="2246"/>
        <v>0</v>
      </c>
      <c r="Z7993" s="21">
        <f t="shared" si="2254"/>
        <v>0</v>
      </c>
      <c r="AA7993" s="21">
        <f t="shared" si="2247"/>
        <v>0</v>
      </c>
      <c r="AB7993" s="21">
        <f t="shared" si="2248"/>
        <v>0</v>
      </c>
      <c r="AC7993" s="21">
        <f t="shared" si="2249"/>
        <v>0</v>
      </c>
      <c r="AD7993" s="21">
        <f t="shared" si="2255"/>
        <v>0</v>
      </c>
      <c r="AE7993" s="21" t="str">
        <f t="shared" si="2250"/>
        <v>11/29/4:00</v>
      </c>
    </row>
    <row r="7994" spans="2:31">
      <c r="B7994" s="37">
        <v>11</v>
      </c>
      <c r="C7994" s="38">
        <v>29</v>
      </c>
      <c r="D7994" s="39">
        <v>5</v>
      </c>
      <c r="E7994" s="17">
        <v>-3.3</v>
      </c>
      <c r="F7994" s="17">
        <v>0</v>
      </c>
      <c r="G7994" s="17">
        <v>0</v>
      </c>
      <c r="H7994" s="37">
        <f t="shared" si="2238"/>
        <v>26.060000000000002</v>
      </c>
      <c r="I7994" s="37">
        <f>IF(H7994&lt;'Roof Calculator'!$G$8, 1, 0)</f>
        <v>1</v>
      </c>
      <c r="J7994" s="37">
        <f>IF(H7994&gt;='Roof Calculator'!$G$8, 1, 0)</f>
        <v>0</v>
      </c>
      <c r="K7994" s="37">
        <f t="shared" si="2239"/>
        <v>26.060000000000002</v>
      </c>
      <c r="L7994" s="37">
        <f t="shared" si="2240"/>
        <v>0</v>
      </c>
      <c r="M7994" s="37">
        <v>0</v>
      </c>
      <c r="N7994" s="37">
        <f t="shared" si="2241"/>
        <v>0</v>
      </c>
      <c r="O7994" s="37">
        <v>0</v>
      </c>
      <c r="P7994" s="37">
        <v>0</v>
      </c>
      <c r="Q7994" s="21">
        <f t="shared" si="2242"/>
        <v>39.790999999999997</v>
      </c>
      <c r="R7994" s="21">
        <f t="shared" si="2251"/>
        <v>333.16666666667845</v>
      </c>
      <c r="S7994" s="21">
        <f t="shared" si="2252"/>
        <v>-21.764738339709734</v>
      </c>
      <c r="T7994" s="21">
        <f t="shared" si="2243"/>
        <v>86.147999999999996</v>
      </c>
      <c r="U7994" s="37">
        <f>VLOOKUP(Time_Zone, 'LSTM LookUp'!$B$5:$D$8, 3, FALSE)</f>
        <v>-75</v>
      </c>
      <c r="V7994" s="21">
        <f t="shared" si="2253"/>
        <v>10.809064701344379</v>
      </c>
      <c r="W7994" s="21">
        <f t="shared" si="2244"/>
        <v>58.850266175336102</v>
      </c>
      <c r="X7994" s="21">
        <f t="shared" si="2245"/>
        <v>0</v>
      </c>
      <c r="Y7994" s="21">
        <f t="shared" si="2246"/>
        <v>0</v>
      </c>
      <c r="Z7994" s="21">
        <f t="shared" si="2254"/>
        <v>0</v>
      </c>
      <c r="AA7994" s="21">
        <f t="shared" si="2247"/>
        <v>0</v>
      </c>
      <c r="AB7994" s="21">
        <f t="shared" si="2248"/>
        <v>0</v>
      </c>
      <c r="AC7994" s="21">
        <f t="shared" si="2249"/>
        <v>0</v>
      </c>
      <c r="AD7994" s="21">
        <f t="shared" si="2255"/>
        <v>0</v>
      </c>
      <c r="AE7994" s="21" t="str">
        <f t="shared" si="2250"/>
        <v>11/29/5:00</v>
      </c>
    </row>
    <row r="7995" spans="2:31">
      <c r="B7995" s="37">
        <v>11</v>
      </c>
      <c r="C7995" s="38">
        <v>29</v>
      </c>
      <c r="D7995" s="39">
        <v>6</v>
      </c>
      <c r="E7995" s="17">
        <v>-3.9</v>
      </c>
      <c r="F7995" s="17">
        <v>0</v>
      </c>
      <c r="G7995" s="17">
        <v>0</v>
      </c>
      <c r="H7995" s="37">
        <f t="shared" si="2238"/>
        <v>24.98</v>
      </c>
      <c r="I7995" s="37">
        <f>IF(H7995&lt;'Roof Calculator'!$G$8, 1, 0)</f>
        <v>1</v>
      </c>
      <c r="J7995" s="37">
        <f>IF(H7995&gt;='Roof Calculator'!$G$8, 1, 0)</f>
        <v>0</v>
      </c>
      <c r="K7995" s="37">
        <f t="shared" si="2239"/>
        <v>24.98</v>
      </c>
      <c r="L7995" s="37">
        <f t="shared" si="2240"/>
        <v>0</v>
      </c>
      <c r="M7995" s="37">
        <v>0</v>
      </c>
      <c r="N7995" s="37">
        <f t="shared" si="2241"/>
        <v>0</v>
      </c>
      <c r="O7995" s="37">
        <v>0</v>
      </c>
      <c r="P7995" s="37">
        <v>0</v>
      </c>
      <c r="Q7995" s="21">
        <f t="shared" si="2242"/>
        <v>39.790999999999997</v>
      </c>
      <c r="R7995" s="21">
        <f t="shared" si="2251"/>
        <v>333.20833333334514</v>
      </c>
      <c r="S7995" s="21">
        <f t="shared" si="2252"/>
        <v>-21.771125684547155</v>
      </c>
      <c r="T7995" s="21">
        <f t="shared" si="2243"/>
        <v>86.147999999999996</v>
      </c>
      <c r="U7995" s="37">
        <f>VLOOKUP(Time_Zone, 'LSTM LookUp'!$B$5:$D$8, 3, FALSE)</f>
        <v>-75</v>
      </c>
      <c r="V7995" s="21">
        <f t="shared" si="2253"/>
        <v>10.793988637239671</v>
      </c>
      <c r="W7995" s="21">
        <f t="shared" si="2244"/>
        <v>73.846497159309934</v>
      </c>
      <c r="X7995" s="21">
        <f t="shared" si="2245"/>
        <v>0</v>
      </c>
      <c r="Y7995" s="21">
        <f t="shared" si="2246"/>
        <v>0</v>
      </c>
      <c r="Z7995" s="21">
        <f t="shared" si="2254"/>
        <v>0</v>
      </c>
      <c r="AA7995" s="21">
        <f t="shared" si="2247"/>
        <v>0</v>
      </c>
      <c r="AB7995" s="21">
        <f t="shared" si="2248"/>
        <v>0</v>
      </c>
      <c r="AC7995" s="21">
        <f t="shared" si="2249"/>
        <v>0</v>
      </c>
      <c r="AD7995" s="21">
        <f t="shared" si="2255"/>
        <v>0</v>
      </c>
      <c r="AE7995" s="21" t="str">
        <f t="shared" si="2250"/>
        <v>11/29/6:00</v>
      </c>
    </row>
    <row r="7996" spans="2:31">
      <c r="B7996" s="37">
        <v>11</v>
      </c>
      <c r="C7996" s="38">
        <v>29</v>
      </c>
      <c r="D7996" s="39">
        <v>7</v>
      </c>
      <c r="E7996" s="17">
        <v>-4.4000000000000004</v>
      </c>
      <c r="F7996" s="17">
        <v>0</v>
      </c>
      <c r="G7996" s="17">
        <v>0</v>
      </c>
      <c r="H7996" s="37">
        <f t="shared" si="2238"/>
        <v>24.08</v>
      </c>
      <c r="I7996" s="37">
        <f>IF(H7996&lt;'Roof Calculator'!$G$8, 1, 0)</f>
        <v>1</v>
      </c>
      <c r="J7996" s="37">
        <f>IF(H7996&gt;='Roof Calculator'!$G$8, 1, 0)</f>
        <v>0</v>
      </c>
      <c r="K7996" s="37">
        <f t="shared" si="2239"/>
        <v>24.08</v>
      </c>
      <c r="L7996" s="37">
        <f t="shared" si="2240"/>
        <v>0</v>
      </c>
      <c r="M7996" s="37">
        <v>0</v>
      </c>
      <c r="N7996" s="37">
        <f t="shared" si="2241"/>
        <v>0</v>
      </c>
      <c r="O7996" s="37">
        <v>0</v>
      </c>
      <c r="P7996" s="37">
        <v>0</v>
      </c>
      <c r="Q7996" s="21">
        <f t="shared" si="2242"/>
        <v>39.790999999999997</v>
      </c>
      <c r="R7996" s="21">
        <f t="shared" si="2251"/>
        <v>333.25000000001182</v>
      </c>
      <c r="S7996" s="21">
        <f t="shared" si="2252"/>
        <v>-21.777501540778914</v>
      </c>
      <c r="T7996" s="21">
        <f t="shared" si="2243"/>
        <v>86.147999999999996</v>
      </c>
      <c r="U7996" s="37">
        <f>VLOOKUP(Time_Zone, 'LSTM LookUp'!$B$5:$D$8, 3, FALSE)</f>
        <v>-75</v>
      </c>
      <c r="V7996" s="21">
        <f t="shared" si="2253"/>
        <v>10.778896730033814</v>
      </c>
      <c r="W7996" s="21">
        <f t="shared" si="2244"/>
        <v>88.842724182508448</v>
      </c>
      <c r="X7996" s="21">
        <f t="shared" si="2245"/>
        <v>0</v>
      </c>
      <c r="Y7996" s="21">
        <f t="shared" si="2246"/>
        <v>0</v>
      </c>
      <c r="Z7996" s="21">
        <f t="shared" si="2254"/>
        <v>0</v>
      </c>
      <c r="AA7996" s="21">
        <f t="shared" si="2247"/>
        <v>0</v>
      </c>
      <c r="AB7996" s="21">
        <f t="shared" si="2248"/>
        <v>0</v>
      </c>
      <c r="AC7996" s="21">
        <f t="shared" si="2249"/>
        <v>0</v>
      </c>
      <c r="AD7996" s="21">
        <f t="shared" si="2255"/>
        <v>0</v>
      </c>
      <c r="AE7996" s="21" t="str">
        <f t="shared" si="2250"/>
        <v>11/29/7:00</v>
      </c>
    </row>
    <row r="7997" spans="2:31">
      <c r="B7997" s="37">
        <v>11</v>
      </c>
      <c r="C7997" s="38">
        <v>29</v>
      </c>
      <c r="D7997" s="39">
        <v>8</v>
      </c>
      <c r="E7997" s="17">
        <v>-5</v>
      </c>
      <c r="F7997" s="17">
        <v>1</v>
      </c>
      <c r="G7997" s="17">
        <v>0</v>
      </c>
      <c r="H7997" s="37">
        <f t="shared" si="2238"/>
        <v>23</v>
      </c>
      <c r="I7997" s="37">
        <f>IF(H7997&lt;'Roof Calculator'!$G$8, 1, 0)</f>
        <v>1</v>
      </c>
      <c r="J7997" s="37">
        <f>IF(H7997&gt;='Roof Calculator'!$G$8, 1, 0)</f>
        <v>0</v>
      </c>
      <c r="K7997" s="37">
        <f t="shared" si="2239"/>
        <v>23</v>
      </c>
      <c r="L7997" s="37">
        <f t="shared" si="2240"/>
        <v>0</v>
      </c>
      <c r="M7997" s="37">
        <v>0</v>
      </c>
      <c r="N7997" s="37">
        <f t="shared" si="2241"/>
        <v>1</v>
      </c>
      <c r="O7997" s="37">
        <v>0</v>
      </c>
      <c r="P7997" s="37">
        <v>0</v>
      </c>
      <c r="Q7997" s="21">
        <f t="shared" si="2242"/>
        <v>39.790999999999997</v>
      </c>
      <c r="R7997" s="21">
        <f t="shared" si="2251"/>
        <v>333.29166666667851</v>
      </c>
      <c r="S7997" s="21">
        <f t="shared" si="2252"/>
        <v>-21.783865903671504</v>
      </c>
      <c r="T7997" s="21">
        <f t="shared" si="2243"/>
        <v>86.147999999999996</v>
      </c>
      <c r="U7997" s="37">
        <f>VLOOKUP(Time_Zone, 'LSTM LookUp'!$B$5:$D$8, 3, FALSE)</f>
        <v>-75</v>
      </c>
      <c r="V7997" s="21">
        <f t="shared" si="2253"/>
        <v>10.763789003614466</v>
      </c>
      <c r="W7997" s="21">
        <f t="shared" si="2244"/>
        <v>103.83894725090359</v>
      </c>
      <c r="X7997" s="21">
        <f t="shared" si="2245"/>
        <v>0</v>
      </c>
      <c r="Y7997" s="21">
        <f t="shared" si="2246"/>
        <v>1</v>
      </c>
      <c r="Z7997" s="21">
        <f t="shared" si="2254"/>
        <v>0.31698253437383872</v>
      </c>
      <c r="AA7997" s="21">
        <f t="shared" si="2247"/>
        <v>0.31698253437383872</v>
      </c>
      <c r="AB7997" s="21">
        <f t="shared" si="2248"/>
        <v>0</v>
      </c>
      <c r="AC7997" s="21">
        <f t="shared" si="2249"/>
        <v>0</v>
      </c>
      <c r="AD7997" s="21">
        <f t="shared" si="2255"/>
        <v>0</v>
      </c>
      <c r="AE7997" s="21" t="str">
        <f t="shared" si="2250"/>
        <v>11/29/8:00</v>
      </c>
    </row>
    <row r="7998" spans="2:31">
      <c r="B7998" s="37">
        <v>11</v>
      </c>
      <c r="C7998" s="38">
        <v>29</v>
      </c>
      <c r="D7998" s="39">
        <v>9</v>
      </c>
      <c r="E7998" s="17">
        <v>-5</v>
      </c>
      <c r="F7998" s="17">
        <v>50</v>
      </c>
      <c r="G7998" s="17">
        <v>49</v>
      </c>
      <c r="H7998" s="37">
        <f t="shared" si="2238"/>
        <v>23</v>
      </c>
      <c r="I7998" s="37">
        <f>IF(H7998&lt;'Roof Calculator'!$G$8, 1, 0)</f>
        <v>1</v>
      </c>
      <c r="J7998" s="37">
        <f>IF(H7998&gt;='Roof Calculator'!$G$8, 1, 0)</f>
        <v>0</v>
      </c>
      <c r="K7998" s="37">
        <f t="shared" si="2239"/>
        <v>23</v>
      </c>
      <c r="L7998" s="37">
        <f t="shared" si="2240"/>
        <v>0</v>
      </c>
      <c r="M7998" s="37">
        <v>0</v>
      </c>
      <c r="N7998" s="37">
        <f t="shared" si="2241"/>
        <v>50</v>
      </c>
      <c r="O7998" s="37">
        <v>0</v>
      </c>
      <c r="P7998" s="37">
        <v>0</v>
      </c>
      <c r="Q7998" s="21">
        <f t="shared" si="2242"/>
        <v>39.790999999999997</v>
      </c>
      <c r="R7998" s="21">
        <f t="shared" si="2251"/>
        <v>333.33333333334519</v>
      </c>
      <c r="S7998" s="21">
        <f t="shared" si="2252"/>
        <v>-21.790218768498541</v>
      </c>
      <c r="T7998" s="21">
        <f t="shared" si="2243"/>
        <v>86.147999999999996</v>
      </c>
      <c r="U7998" s="37">
        <f>VLOOKUP(Time_Zone, 'LSTM LookUp'!$B$5:$D$8, 3, FALSE)</f>
        <v>-75</v>
      </c>
      <c r="V7998" s="21">
        <f t="shared" si="2253"/>
        <v>10.748665481898584</v>
      </c>
      <c r="W7998" s="21">
        <f t="shared" si="2244"/>
        <v>118.83516637047464</v>
      </c>
      <c r="X7998" s="21">
        <f t="shared" si="2245"/>
        <v>-28.502140865186778</v>
      </c>
      <c r="Y7998" s="21">
        <f t="shared" si="2246"/>
        <v>21.497859134813222</v>
      </c>
      <c r="Z7998" s="21">
        <f t="shared" si="2254"/>
        <v>6.8144458721648755</v>
      </c>
      <c r="AA7998" s="21">
        <f t="shared" si="2247"/>
        <v>6.8144458721648755</v>
      </c>
      <c r="AB7998" s="21">
        <f t="shared" si="2248"/>
        <v>0</v>
      </c>
      <c r="AC7998" s="21">
        <f t="shared" si="2249"/>
        <v>0</v>
      </c>
      <c r="AD7998" s="21">
        <f t="shared" si="2255"/>
        <v>0</v>
      </c>
      <c r="AE7998" s="21" t="str">
        <f t="shared" si="2250"/>
        <v>11/29/9:00</v>
      </c>
    </row>
    <row r="7999" spans="2:31">
      <c r="B7999" s="37">
        <v>11</v>
      </c>
      <c r="C7999" s="38">
        <v>29</v>
      </c>
      <c r="D7999" s="39">
        <v>10</v>
      </c>
      <c r="E7999" s="17">
        <v>-3.3</v>
      </c>
      <c r="F7999" s="17">
        <v>82</v>
      </c>
      <c r="G7999" s="17">
        <v>448</v>
      </c>
      <c r="H7999" s="37">
        <f t="shared" si="2238"/>
        <v>26.060000000000002</v>
      </c>
      <c r="I7999" s="37">
        <f>IF(H7999&lt;'Roof Calculator'!$G$8, 1, 0)</f>
        <v>1</v>
      </c>
      <c r="J7999" s="37">
        <f>IF(H7999&gt;='Roof Calculator'!$G$8, 1, 0)</f>
        <v>0</v>
      </c>
      <c r="K7999" s="37">
        <f t="shared" si="2239"/>
        <v>26.060000000000002</v>
      </c>
      <c r="L7999" s="37">
        <f t="shared" si="2240"/>
        <v>0</v>
      </c>
      <c r="M7999" s="37">
        <v>0</v>
      </c>
      <c r="N7999" s="37">
        <f t="shared" si="2241"/>
        <v>82</v>
      </c>
      <c r="O7999" s="37">
        <v>0</v>
      </c>
      <c r="P7999" s="37">
        <v>0</v>
      </c>
      <c r="Q7999" s="21">
        <f t="shared" si="2242"/>
        <v>39.790999999999997</v>
      </c>
      <c r="R7999" s="21">
        <f t="shared" si="2251"/>
        <v>333.37500000001188</v>
      </c>
      <c r="S7999" s="21">
        <f t="shared" si="2252"/>
        <v>-21.796560130540772</v>
      </c>
      <c r="T7999" s="21">
        <f t="shared" si="2243"/>
        <v>86.147999999999996</v>
      </c>
      <c r="U7999" s="37">
        <f>VLOOKUP(Time_Zone, 'LSTM LookUp'!$B$5:$D$8, 3, FALSE)</f>
        <v>-75</v>
      </c>
      <c r="V7999" s="21">
        <f t="shared" si="2253"/>
        <v>10.733526188832336</v>
      </c>
      <c r="W7999" s="21">
        <f t="shared" si="2244"/>
        <v>133.83138154720811</v>
      </c>
      <c r="X7999" s="21">
        <f t="shared" si="2245"/>
        <v>-327.8140331007391</v>
      </c>
      <c r="Y7999" s="21">
        <f t="shared" si="2246"/>
        <v>-245.8140331007391</v>
      </c>
      <c r="Z7999" s="21">
        <f t="shared" si="2254"/>
        <v>-77.918755196926952</v>
      </c>
      <c r="AA7999" s="21">
        <f t="shared" si="2247"/>
        <v>-77.918755196926952</v>
      </c>
      <c r="AB7999" s="21">
        <f t="shared" si="2248"/>
        <v>0</v>
      </c>
      <c r="AC7999" s="21">
        <f t="shared" si="2249"/>
        <v>0</v>
      </c>
      <c r="AD7999" s="21">
        <f t="shared" si="2255"/>
        <v>0</v>
      </c>
      <c r="AE7999" s="21" t="str">
        <f t="shared" si="2250"/>
        <v>11/29/10:00</v>
      </c>
    </row>
    <row r="8000" spans="2:31">
      <c r="B8000" s="37">
        <v>11</v>
      </c>
      <c r="C8000" s="38">
        <v>29</v>
      </c>
      <c r="D8000" s="39">
        <v>11</v>
      </c>
      <c r="E8000" s="17">
        <v>-3.3</v>
      </c>
      <c r="F8000" s="17">
        <v>100</v>
      </c>
      <c r="G8000" s="17">
        <v>402</v>
      </c>
      <c r="H8000" s="37">
        <f t="shared" si="2238"/>
        <v>26.060000000000002</v>
      </c>
      <c r="I8000" s="37">
        <f>IF(H8000&lt;'Roof Calculator'!$G$8, 1, 0)</f>
        <v>1</v>
      </c>
      <c r="J8000" s="37">
        <f>IF(H8000&gt;='Roof Calculator'!$G$8, 1, 0)</f>
        <v>0</v>
      </c>
      <c r="K8000" s="37">
        <f t="shared" si="2239"/>
        <v>26.060000000000002</v>
      </c>
      <c r="L8000" s="37">
        <f t="shared" si="2240"/>
        <v>0</v>
      </c>
      <c r="M8000" s="37">
        <v>0</v>
      </c>
      <c r="N8000" s="37">
        <f t="shared" si="2241"/>
        <v>100</v>
      </c>
      <c r="O8000" s="37">
        <v>0</v>
      </c>
      <c r="P8000" s="37">
        <v>0</v>
      </c>
      <c r="Q8000" s="21">
        <f t="shared" si="2242"/>
        <v>39.790999999999997</v>
      </c>
      <c r="R8000" s="21">
        <f t="shared" si="2251"/>
        <v>333.41666666667857</v>
      </c>
      <c r="S8000" s="21">
        <f t="shared" si="2252"/>
        <v>-21.802889985086065</v>
      </c>
      <c r="T8000" s="21">
        <f t="shared" si="2243"/>
        <v>86.147999999999996</v>
      </c>
      <c r="U8000" s="37">
        <f>VLOOKUP(Time_Zone, 'LSTM LookUp'!$B$5:$D$8, 3, FALSE)</f>
        <v>-75</v>
      </c>
      <c r="V8000" s="21">
        <f t="shared" si="2253"/>
        <v>10.718371148391146</v>
      </c>
      <c r="W8000" s="21">
        <f t="shared" si="2244"/>
        <v>148.82759278709779</v>
      </c>
      <c r="X8000" s="21">
        <f t="shared" si="2245"/>
        <v>-340.94126554803552</v>
      </c>
      <c r="Y8000" s="21">
        <f t="shared" si="2246"/>
        <v>-240.94126554803552</v>
      </c>
      <c r="Z8000" s="21">
        <f t="shared" si="2254"/>
        <v>-76.374172988656369</v>
      </c>
      <c r="AA8000" s="21">
        <f t="shared" si="2247"/>
        <v>-76.374172988656369</v>
      </c>
      <c r="AB8000" s="21">
        <f t="shared" si="2248"/>
        <v>0</v>
      </c>
      <c r="AC8000" s="21">
        <f t="shared" si="2249"/>
        <v>0</v>
      </c>
      <c r="AD8000" s="21">
        <f t="shared" si="2255"/>
        <v>0</v>
      </c>
      <c r="AE8000" s="21" t="str">
        <f t="shared" si="2250"/>
        <v>11/29/11:00</v>
      </c>
    </row>
    <row r="8001" spans="2:31">
      <c r="B8001" s="37">
        <v>11</v>
      </c>
      <c r="C8001" s="38">
        <v>29</v>
      </c>
      <c r="D8001" s="39">
        <v>12</v>
      </c>
      <c r="E8001" s="17">
        <v>-2.8</v>
      </c>
      <c r="F8001" s="17">
        <v>94</v>
      </c>
      <c r="G8001" s="17">
        <v>629</v>
      </c>
      <c r="H8001" s="37">
        <f t="shared" si="2238"/>
        <v>26.96</v>
      </c>
      <c r="I8001" s="37">
        <f>IF(H8001&lt;'Roof Calculator'!$G$8, 1, 0)</f>
        <v>1</v>
      </c>
      <c r="J8001" s="37">
        <f>IF(H8001&gt;='Roof Calculator'!$G$8, 1, 0)</f>
        <v>0</v>
      </c>
      <c r="K8001" s="37">
        <f t="shared" si="2239"/>
        <v>26.96</v>
      </c>
      <c r="L8001" s="37">
        <f t="shared" si="2240"/>
        <v>0</v>
      </c>
      <c r="M8001" s="37">
        <v>0</v>
      </c>
      <c r="N8001" s="37">
        <f t="shared" si="2241"/>
        <v>94</v>
      </c>
      <c r="O8001" s="37">
        <v>0</v>
      </c>
      <c r="P8001" s="37">
        <v>0</v>
      </c>
      <c r="Q8001" s="21">
        <f t="shared" si="2242"/>
        <v>39.790999999999997</v>
      </c>
      <c r="R8001" s="21">
        <f t="shared" si="2251"/>
        <v>333.45833333334525</v>
      </c>
      <c r="S8001" s="21">
        <f t="shared" si="2252"/>
        <v>-21.809208327429481</v>
      </c>
      <c r="T8001" s="21">
        <f t="shared" si="2243"/>
        <v>86.147999999999996</v>
      </c>
      <c r="U8001" s="37">
        <f>VLOOKUP(Time_Zone, 'LSTM LookUp'!$B$5:$D$8, 3, FALSE)</f>
        <v>-75</v>
      </c>
      <c r="V8001" s="21">
        <f t="shared" si="2253"/>
        <v>10.70320038457951</v>
      </c>
      <c r="W8001" s="21">
        <f t="shared" si="2244"/>
        <v>163.82380009614491</v>
      </c>
      <c r="X8001" s="21">
        <f t="shared" si="2245"/>
        <v>-580.51119891730946</v>
      </c>
      <c r="Y8001" s="21">
        <f t="shared" si="2246"/>
        <v>-486.51119891730946</v>
      </c>
      <c r="Z8001" s="21">
        <f t="shared" si="2254"/>
        <v>-154.21555283406354</v>
      </c>
      <c r="AA8001" s="21">
        <f t="shared" si="2247"/>
        <v>-154.21555283406354</v>
      </c>
      <c r="AB8001" s="21">
        <f t="shared" si="2248"/>
        <v>0</v>
      </c>
      <c r="AC8001" s="21">
        <f t="shared" si="2249"/>
        <v>0</v>
      </c>
      <c r="AD8001" s="21">
        <f t="shared" si="2255"/>
        <v>0</v>
      </c>
      <c r="AE8001" s="21" t="str">
        <f t="shared" si="2250"/>
        <v>11/29/12:00</v>
      </c>
    </row>
    <row r="8002" spans="2:31">
      <c r="B8002" s="37">
        <v>11</v>
      </c>
      <c r="C8002" s="38">
        <v>29</v>
      </c>
      <c r="D8002" s="39">
        <v>13</v>
      </c>
      <c r="E8002" s="17">
        <v>-1.7</v>
      </c>
      <c r="F8002" s="17">
        <v>87</v>
      </c>
      <c r="G8002" s="17">
        <v>808</v>
      </c>
      <c r="H8002" s="37">
        <f t="shared" si="2238"/>
        <v>28.94</v>
      </c>
      <c r="I8002" s="37">
        <f>IF(H8002&lt;'Roof Calculator'!$G$8, 1, 0)</f>
        <v>1</v>
      </c>
      <c r="J8002" s="37">
        <f>IF(H8002&gt;='Roof Calculator'!$G$8, 1, 0)</f>
        <v>0</v>
      </c>
      <c r="K8002" s="37">
        <f t="shared" si="2239"/>
        <v>28.94</v>
      </c>
      <c r="L8002" s="37">
        <f t="shared" si="2240"/>
        <v>0</v>
      </c>
      <c r="M8002" s="37">
        <v>0</v>
      </c>
      <c r="N8002" s="37">
        <f t="shared" si="2241"/>
        <v>87</v>
      </c>
      <c r="O8002" s="37">
        <v>0</v>
      </c>
      <c r="P8002" s="37">
        <v>0</v>
      </c>
      <c r="Q8002" s="21">
        <f t="shared" si="2242"/>
        <v>39.790999999999997</v>
      </c>
      <c r="R8002" s="21">
        <f t="shared" si="2251"/>
        <v>333.50000000001194</v>
      </c>
      <c r="S8002" s="21">
        <f t="shared" si="2252"/>
        <v>-21.815515152873235</v>
      </c>
      <c r="T8002" s="21">
        <f t="shared" si="2243"/>
        <v>86.147999999999996</v>
      </c>
      <c r="U8002" s="37">
        <f>VLOOKUP(Time_Zone, 'LSTM LookUp'!$B$5:$D$8, 3, FALSE)</f>
        <v>-75</v>
      </c>
      <c r="V8002" s="21">
        <f t="shared" si="2253"/>
        <v>10.688013921431038</v>
      </c>
      <c r="W8002" s="21">
        <f t="shared" si="2244"/>
        <v>178.82000348035777</v>
      </c>
      <c r="X8002" s="21">
        <f t="shared" si="2245"/>
        <v>-768.43819480405716</v>
      </c>
      <c r="Y8002" s="21">
        <f t="shared" si="2246"/>
        <v>-681.43819480405716</v>
      </c>
      <c r="Z8002" s="21">
        <f t="shared" si="2254"/>
        <v>-216.00400600812367</v>
      </c>
      <c r="AA8002" s="21">
        <f t="shared" si="2247"/>
        <v>-216.00400600812367</v>
      </c>
      <c r="AB8002" s="21">
        <f t="shared" si="2248"/>
        <v>0</v>
      </c>
      <c r="AC8002" s="21">
        <f t="shared" si="2249"/>
        <v>0</v>
      </c>
      <c r="AD8002" s="21">
        <f t="shared" si="2255"/>
        <v>0</v>
      </c>
      <c r="AE8002" s="21" t="str">
        <f t="shared" si="2250"/>
        <v>11/29/13:00</v>
      </c>
    </row>
    <row r="8003" spans="2:31">
      <c r="B8003" s="37">
        <v>11</v>
      </c>
      <c r="C8003" s="38">
        <v>29</v>
      </c>
      <c r="D8003" s="39">
        <v>14</v>
      </c>
      <c r="E8003" s="17">
        <v>-1.1000000000000001</v>
      </c>
      <c r="F8003" s="17">
        <v>49</v>
      </c>
      <c r="G8003" s="17">
        <v>786</v>
      </c>
      <c r="H8003" s="37">
        <f t="shared" si="2238"/>
        <v>30.02</v>
      </c>
      <c r="I8003" s="37">
        <f>IF(H8003&lt;'Roof Calculator'!$G$8, 1, 0)</f>
        <v>1</v>
      </c>
      <c r="J8003" s="37">
        <f>IF(H8003&gt;='Roof Calculator'!$G$8, 1, 0)</f>
        <v>0</v>
      </c>
      <c r="K8003" s="37">
        <f t="shared" si="2239"/>
        <v>30.02</v>
      </c>
      <c r="L8003" s="37">
        <f t="shared" si="2240"/>
        <v>0</v>
      </c>
      <c r="M8003" s="37">
        <v>0</v>
      </c>
      <c r="N8003" s="37">
        <f t="shared" si="2241"/>
        <v>49</v>
      </c>
      <c r="O8003" s="37">
        <v>0</v>
      </c>
      <c r="P8003" s="37">
        <v>0</v>
      </c>
      <c r="Q8003" s="21">
        <f t="shared" si="2242"/>
        <v>39.790999999999997</v>
      </c>
      <c r="R8003" s="21">
        <f t="shared" si="2251"/>
        <v>333.54166666667862</v>
      </c>
      <c r="S8003" s="21">
        <f t="shared" si="2252"/>
        <v>-21.821810456726695</v>
      </c>
      <c r="T8003" s="21">
        <f t="shared" si="2243"/>
        <v>86.147999999999996</v>
      </c>
      <c r="U8003" s="37">
        <f>VLOOKUP(Time_Zone, 'LSTM LookUp'!$B$5:$D$8, 3, FALSE)</f>
        <v>-75</v>
      </c>
      <c r="V8003" s="21">
        <f t="shared" si="2253"/>
        <v>10.672811783008459</v>
      </c>
      <c r="W8003" s="21">
        <f t="shared" si="2244"/>
        <v>193.81620294575211</v>
      </c>
      <c r="X8003" s="21">
        <f t="shared" si="2245"/>
        <v>-731.4388386642637</v>
      </c>
      <c r="Y8003" s="21">
        <f t="shared" si="2246"/>
        <v>-682.4388386642637</v>
      </c>
      <c r="Z8003" s="21">
        <f t="shared" si="2254"/>
        <v>-216.32119263493755</v>
      </c>
      <c r="AA8003" s="21">
        <f t="shared" si="2247"/>
        <v>-216.32119263493755</v>
      </c>
      <c r="AB8003" s="21">
        <f t="shared" si="2248"/>
        <v>0</v>
      </c>
      <c r="AC8003" s="21">
        <f t="shared" si="2249"/>
        <v>0</v>
      </c>
      <c r="AD8003" s="21">
        <f t="shared" si="2255"/>
        <v>0</v>
      </c>
      <c r="AE8003" s="21" t="str">
        <f t="shared" si="2250"/>
        <v>11/29/14:00</v>
      </c>
    </row>
    <row r="8004" spans="2:31">
      <c r="B8004" s="37">
        <v>11</v>
      </c>
      <c r="C8004" s="38">
        <v>29</v>
      </c>
      <c r="D8004" s="39">
        <v>15</v>
      </c>
      <c r="E8004" s="17">
        <v>-0.6</v>
      </c>
      <c r="F8004" s="17">
        <v>44</v>
      </c>
      <c r="G8004" s="17">
        <v>879</v>
      </c>
      <c r="H8004" s="37">
        <f t="shared" si="2238"/>
        <v>30.92</v>
      </c>
      <c r="I8004" s="37">
        <f>IF(H8004&lt;'Roof Calculator'!$G$8, 1, 0)</f>
        <v>1</v>
      </c>
      <c r="J8004" s="37">
        <f>IF(H8004&gt;='Roof Calculator'!$G$8, 1, 0)</f>
        <v>0</v>
      </c>
      <c r="K8004" s="37">
        <f t="shared" si="2239"/>
        <v>30.92</v>
      </c>
      <c r="L8004" s="37">
        <f t="shared" si="2240"/>
        <v>0</v>
      </c>
      <c r="M8004" s="37">
        <v>0</v>
      </c>
      <c r="N8004" s="37">
        <f t="shared" si="2241"/>
        <v>44</v>
      </c>
      <c r="O8004" s="37">
        <v>0</v>
      </c>
      <c r="P8004" s="37">
        <v>0</v>
      </c>
      <c r="Q8004" s="21">
        <f t="shared" si="2242"/>
        <v>39.790999999999997</v>
      </c>
      <c r="R8004" s="21">
        <f t="shared" si="2251"/>
        <v>333.58333333334531</v>
      </c>
      <c r="S8004" s="21">
        <f t="shared" si="2252"/>
        <v>-21.828094234306466</v>
      </c>
      <c r="T8004" s="21">
        <f t="shared" si="2243"/>
        <v>86.147999999999996</v>
      </c>
      <c r="U8004" s="37">
        <f>VLOOKUP(Time_Zone, 'LSTM LookUp'!$B$5:$D$8, 3, FALSE)</f>
        <v>-75</v>
      </c>
      <c r="V8004" s="21">
        <f t="shared" si="2253"/>
        <v>10.657593993403372</v>
      </c>
      <c r="W8004" s="21">
        <f t="shared" si="2244"/>
        <v>208.8123984983508</v>
      </c>
      <c r="X8004" s="21">
        <f t="shared" si="2245"/>
        <v>-758.5351053542397</v>
      </c>
      <c r="Y8004" s="21">
        <f t="shared" si="2246"/>
        <v>-714.5351053542397</v>
      </c>
      <c r="Z8004" s="21">
        <f t="shared" si="2254"/>
        <v>-226.49514859426478</v>
      </c>
      <c r="AA8004" s="21">
        <f t="shared" si="2247"/>
        <v>-226.49514859426478</v>
      </c>
      <c r="AB8004" s="21">
        <f t="shared" si="2248"/>
        <v>0</v>
      </c>
      <c r="AC8004" s="21">
        <f t="shared" si="2249"/>
        <v>0</v>
      </c>
      <c r="AD8004" s="21">
        <f t="shared" si="2255"/>
        <v>0</v>
      </c>
      <c r="AE8004" s="21" t="str">
        <f t="shared" si="2250"/>
        <v>11/29/15:00</v>
      </c>
    </row>
    <row r="8005" spans="2:31">
      <c r="B8005" s="37">
        <v>11</v>
      </c>
      <c r="C8005" s="38">
        <v>29</v>
      </c>
      <c r="D8005" s="39">
        <v>16</v>
      </c>
      <c r="E8005" s="17">
        <v>-0.6</v>
      </c>
      <c r="F8005" s="17">
        <v>35</v>
      </c>
      <c r="G8005" s="17">
        <v>783</v>
      </c>
      <c r="H8005" s="37">
        <f t="shared" si="2238"/>
        <v>30.92</v>
      </c>
      <c r="I8005" s="37">
        <f>IF(H8005&lt;'Roof Calculator'!$G$8, 1, 0)</f>
        <v>1</v>
      </c>
      <c r="J8005" s="37">
        <f>IF(H8005&gt;='Roof Calculator'!$G$8, 1, 0)</f>
        <v>0</v>
      </c>
      <c r="K8005" s="37">
        <f t="shared" si="2239"/>
        <v>30.92</v>
      </c>
      <c r="L8005" s="37">
        <f t="shared" si="2240"/>
        <v>0</v>
      </c>
      <c r="M8005" s="37">
        <v>0</v>
      </c>
      <c r="N8005" s="37">
        <f t="shared" si="2241"/>
        <v>35</v>
      </c>
      <c r="O8005" s="37">
        <v>0</v>
      </c>
      <c r="P8005" s="37">
        <v>0</v>
      </c>
      <c r="Q8005" s="21">
        <f t="shared" si="2242"/>
        <v>39.790999999999997</v>
      </c>
      <c r="R8005" s="21">
        <f t="shared" si="2251"/>
        <v>333.62500000001199</v>
      </c>
      <c r="S8005" s="21">
        <f t="shared" si="2252"/>
        <v>-21.834366480936307</v>
      </c>
      <c r="T8005" s="21">
        <f t="shared" si="2243"/>
        <v>86.147999999999996</v>
      </c>
      <c r="U8005" s="37">
        <f>VLOOKUP(Time_Zone, 'LSTM LookUp'!$B$5:$D$8, 3, FALSE)</f>
        <v>-75</v>
      </c>
      <c r="V8005" s="21">
        <f t="shared" si="2253"/>
        <v>10.642360576736477</v>
      </c>
      <c r="W8005" s="21">
        <f t="shared" si="2244"/>
        <v>223.80859014418411</v>
      </c>
      <c r="X8005" s="21">
        <f t="shared" si="2245"/>
        <v>-589.40962283827787</v>
      </c>
      <c r="Y8005" s="21">
        <f t="shared" si="2246"/>
        <v>-554.40962283827787</v>
      </c>
      <c r="Z8005" s="21">
        <f t="shared" si="2254"/>
        <v>-175.7381673285214</v>
      </c>
      <c r="AA8005" s="21">
        <f t="shared" si="2247"/>
        <v>-175.7381673285214</v>
      </c>
      <c r="AB8005" s="21">
        <f t="shared" si="2248"/>
        <v>0</v>
      </c>
      <c r="AC8005" s="21">
        <f t="shared" si="2249"/>
        <v>0</v>
      </c>
      <c r="AD8005" s="21">
        <f t="shared" si="2255"/>
        <v>0</v>
      </c>
      <c r="AE8005" s="21" t="str">
        <f t="shared" si="2250"/>
        <v>11/29/16:00</v>
      </c>
    </row>
    <row r="8006" spans="2:31">
      <c r="B8006" s="37">
        <v>11</v>
      </c>
      <c r="C8006" s="38">
        <v>29</v>
      </c>
      <c r="D8006" s="39">
        <v>17</v>
      </c>
      <c r="E8006" s="17">
        <v>-1.7</v>
      </c>
      <c r="F8006" s="17">
        <v>23</v>
      </c>
      <c r="G8006" s="17">
        <v>566</v>
      </c>
      <c r="H8006" s="37">
        <f t="shared" si="2238"/>
        <v>28.94</v>
      </c>
      <c r="I8006" s="37">
        <f>IF(H8006&lt;'Roof Calculator'!$G$8, 1, 0)</f>
        <v>1</v>
      </c>
      <c r="J8006" s="37">
        <f>IF(H8006&gt;='Roof Calculator'!$G$8, 1, 0)</f>
        <v>0</v>
      </c>
      <c r="K8006" s="37">
        <f t="shared" si="2239"/>
        <v>28.94</v>
      </c>
      <c r="L8006" s="37">
        <f t="shared" si="2240"/>
        <v>0</v>
      </c>
      <c r="M8006" s="37">
        <v>0</v>
      </c>
      <c r="N8006" s="37">
        <f t="shared" si="2241"/>
        <v>23</v>
      </c>
      <c r="O8006" s="37">
        <v>0</v>
      </c>
      <c r="P8006" s="37">
        <v>0</v>
      </c>
      <c r="Q8006" s="21">
        <f t="shared" si="2242"/>
        <v>39.790999999999997</v>
      </c>
      <c r="R8006" s="21">
        <f t="shared" si="2251"/>
        <v>333.66666666667868</v>
      </c>
      <c r="S8006" s="21">
        <f t="shared" si="2252"/>
        <v>-21.84062719194721</v>
      </c>
      <c r="T8006" s="21">
        <f t="shared" si="2243"/>
        <v>86.147999999999996</v>
      </c>
      <c r="U8006" s="37">
        <f>VLOOKUP(Time_Zone, 'LSTM LookUp'!$B$5:$D$8, 3, FALSE)</f>
        <v>-75</v>
      </c>
      <c r="V8006" s="21">
        <f t="shared" si="2253"/>
        <v>10.627111557157315</v>
      </c>
      <c r="W8006" s="21">
        <f t="shared" si="2244"/>
        <v>238.80477788928931</v>
      </c>
      <c r="X8006" s="21">
        <f t="shared" si="2245"/>
        <v>-343.85335985787407</v>
      </c>
      <c r="Y8006" s="21">
        <f t="shared" si="2246"/>
        <v>-320.85335985787407</v>
      </c>
      <c r="Z8006" s="21">
        <f t="shared" si="2254"/>
        <v>-101.70491117011022</v>
      </c>
      <c r="AA8006" s="21">
        <f t="shared" si="2247"/>
        <v>-101.70491117011022</v>
      </c>
      <c r="AB8006" s="21">
        <f t="shared" si="2248"/>
        <v>0</v>
      </c>
      <c r="AC8006" s="21">
        <f t="shared" si="2249"/>
        <v>0</v>
      </c>
      <c r="AD8006" s="21">
        <f t="shared" si="2255"/>
        <v>0</v>
      </c>
      <c r="AE8006" s="21" t="str">
        <f t="shared" si="2250"/>
        <v>11/29/17:00</v>
      </c>
    </row>
    <row r="8007" spans="2:31">
      <c r="B8007" s="37">
        <v>11</v>
      </c>
      <c r="C8007" s="38">
        <v>29</v>
      </c>
      <c r="D8007" s="39">
        <v>18</v>
      </c>
      <c r="E8007" s="17">
        <v>-2.8</v>
      </c>
      <c r="F8007" s="17">
        <v>6</v>
      </c>
      <c r="G8007" s="17">
        <v>89</v>
      </c>
      <c r="H8007" s="37">
        <f t="shared" si="2238"/>
        <v>26.96</v>
      </c>
      <c r="I8007" s="37">
        <f>IF(H8007&lt;'Roof Calculator'!$G$8, 1, 0)</f>
        <v>1</v>
      </c>
      <c r="J8007" s="37">
        <f>IF(H8007&gt;='Roof Calculator'!$G$8, 1, 0)</f>
        <v>0</v>
      </c>
      <c r="K8007" s="37">
        <f t="shared" si="2239"/>
        <v>26.96</v>
      </c>
      <c r="L8007" s="37">
        <f t="shared" si="2240"/>
        <v>0</v>
      </c>
      <c r="M8007" s="37">
        <v>0</v>
      </c>
      <c r="N8007" s="37">
        <f t="shared" si="2241"/>
        <v>6</v>
      </c>
      <c r="O8007" s="37">
        <v>0</v>
      </c>
      <c r="P8007" s="37">
        <v>0</v>
      </c>
      <c r="Q8007" s="21">
        <f t="shared" si="2242"/>
        <v>39.790999999999997</v>
      </c>
      <c r="R8007" s="21">
        <f t="shared" si="2251"/>
        <v>333.70833333334537</v>
      </c>
      <c r="S8007" s="21">
        <f t="shared" si="2252"/>
        <v>-21.846876362677364</v>
      </c>
      <c r="T8007" s="21">
        <f t="shared" si="2243"/>
        <v>86.147999999999996</v>
      </c>
      <c r="U8007" s="37">
        <f>VLOOKUP(Time_Zone, 'LSTM LookUp'!$B$5:$D$8, 3, FALSE)</f>
        <v>-75</v>
      </c>
      <c r="V8007" s="21">
        <f t="shared" si="2253"/>
        <v>10.611846958844303</v>
      </c>
      <c r="W8007" s="21">
        <f t="shared" si="2244"/>
        <v>253.80096173971108</v>
      </c>
      <c r="X8007" s="21">
        <f t="shared" si="2245"/>
        <v>-38.903891610377642</v>
      </c>
      <c r="Y8007" s="21">
        <f t="shared" si="2246"/>
        <v>-32.903891610377642</v>
      </c>
      <c r="Z8007" s="21">
        <f t="shared" si="2254"/>
        <v>-10.429958953419595</v>
      </c>
      <c r="AA8007" s="21">
        <f t="shared" si="2247"/>
        <v>-10.429958953419595</v>
      </c>
      <c r="AB8007" s="21">
        <f t="shared" si="2248"/>
        <v>0</v>
      </c>
      <c r="AC8007" s="21">
        <f t="shared" si="2249"/>
        <v>0</v>
      </c>
      <c r="AD8007" s="21">
        <f t="shared" si="2255"/>
        <v>0</v>
      </c>
      <c r="AE8007" s="21" t="str">
        <f t="shared" si="2250"/>
        <v>11/29/18:00</v>
      </c>
    </row>
    <row r="8008" spans="2:31">
      <c r="B8008" s="37">
        <v>11</v>
      </c>
      <c r="C8008" s="38">
        <v>29</v>
      </c>
      <c r="D8008" s="39">
        <v>19</v>
      </c>
      <c r="E8008" s="17">
        <v>-2.8</v>
      </c>
      <c r="F8008" s="17">
        <v>0</v>
      </c>
      <c r="G8008" s="17">
        <v>0</v>
      </c>
      <c r="H8008" s="37">
        <f t="shared" si="2238"/>
        <v>26.96</v>
      </c>
      <c r="I8008" s="37">
        <f>IF(H8008&lt;'Roof Calculator'!$G$8, 1, 0)</f>
        <v>1</v>
      </c>
      <c r="J8008" s="37">
        <f>IF(H8008&gt;='Roof Calculator'!$G$8, 1, 0)</f>
        <v>0</v>
      </c>
      <c r="K8008" s="37">
        <f t="shared" si="2239"/>
        <v>26.96</v>
      </c>
      <c r="L8008" s="37">
        <f t="shared" si="2240"/>
        <v>0</v>
      </c>
      <c r="M8008" s="37">
        <v>0</v>
      </c>
      <c r="N8008" s="37">
        <f t="shared" si="2241"/>
        <v>0</v>
      </c>
      <c r="O8008" s="37">
        <v>0</v>
      </c>
      <c r="P8008" s="37">
        <v>0</v>
      </c>
      <c r="Q8008" s="21">
        <f t="shared" si="2242"/>
        <v>39.790999999999997</v>
      </c>
      <c r="R8008" s="21">
        <f t="shared" si="2251"/>
        <v>333.75000000001205</v>
      </c>
      <c r="S8008" s="21">
        <f t="shared" si="2252"/>
        <v>-21.85311398847222</v>
      </c>
      <c r="T8008" s="21">
        <f t="shared" si="2243"/>
        <v>86.147999999999996</v>
      </c>
      <c r="U8008" s="37">
        <f>VLOOKUP(Time_Zone, 'LSTM LookUp'!$B$5:$D$8, 3, FALSE)</f>
        <v>-75</v>
      </c>
      <c r="V8008" s="21">
        <f t="shared" si="2253"/>
        <v>10.596566806004686</v>
      </c>
      <c r="W8008" s="21">
        <f t="shared" si="2244"/>
        <v>268.79714170150118</v>
      </c>
      <c r="X8008" s="21">
        <f t="shared" si="2245"/>
        <v>0</v>
      </c>
      <c r="Y8008" s="21">
        <f t="shared" si="2246"/>
        <v>0</v>
      </c>
      <c r="Z8008" s="21">
        <f t="shared" si="2254"/>
        <v>0</v>
      </c>
      <c r="AA8008" s="21">
        <f t="shared" si="2247"/>
        <v>0</v>
      </c>
      <c r="AB8008" s="21">
        <f t="shared" si="2248"/>
        <v>0</v>
      </c>
      <c r="AC8008" s="21">
        <f t="shared" si="2249"/>
        <v>0</v>
      </c>
      <c r="AD8008" s="21">
        <f t="shared" si="2255"/>
        <v>0</v>
      </c>
      <c r="AE8008" s="21" t="str">
        <f t="shared" si="2250"/>
        <v>11/29/19:00</v>
      </c>
    </row>
    <row r="8009" spans="2:31">
      <c r="B8009" s="37">
        <v>11</v>
      </c>
      <c r="C8009" s="38">
        <v>29</v>
      </c>
      <c r="D8009" s="39">
        <v>20</v>
      </c>
      <c r="E8009" s="17">
        <v>-3.3</v>
      </c>
      <c r="F8009" s="17">
        <v>0</v>
      </c>
      <c r="G8009" s="17">
        <v>0</v>
      </c>
      <c r="H8009" s="37">
        <f t="shared" si="2238"/>
        <v>26.060000000000002</v>
      </c>
      <c r="I8009" s="37">
        <f>IF(H8009&lt;'Roof Calculator'!$G$8, 1, 0)</f>
        <v>1</v>
      </c>
      <c r="J8009" s="37">
        <f>IF(H8009&gt;='Roof Calculator'!$G$8, 1, 0)</f>
        <v>0</v>
      </c>
      <c r="K8009" s="37">
        <f t="shared" si="2239"/>
        <v>26.060000000000002</v>
      </c>
      <c r="L8009" s="37">
        <f t="shared" si="2240"/>
        <v>0</v>
      </c>
      <c r="M8009" s="37">
        <v>0</v>
      </c>
      <c r="N8009" s="37">
        <f t="shared" si="2241"/>
        <v>0</v>
      </c>
      <c r="O8009" s="37">
        <v>0</v>
      </c>
      <c r="P8009" s="37">
        <v>0</v>
      </c>
      <c r="Q8009" s="21">
        <f t="shared" si="2242"/>
        <v>39.790999999999997</v>
      </c>
      <c r="R8009" s="21">
        <f t="shared" si="2251"/>
        <v>333.79166666667874</v>
      </c>
      <c r="S8009" s="21">
        <f t="shared" si="2252"/>
        <v>-21.859340064684435</v>
      </c>
      <c r="T8009" s="21">
        <f t="shared" si="2243"/>
        <v>86.147999999999996</v>
      </c>
      <c r="U8009" s="37">
        <f>VLOOKUP(Time_Zone, 'LSTM LookUp'!$B$5:$D$8, 3, FALSE)</f>
        <v>-75</v>
      </c>
      <c r="V8009" s="21">
        <f t="shared" si="2253"/>
        <v>10.581271122874471</v>
      </c>
      <c r="W8009" s="21">
        <f t="shared" si="2244"/>
        <v>283.79331778071861</v>
      </c>
      <c r="X8009" s="21">
        <f t="shared" si="2245"/>
        <v>0</v>
      </c>
      <c r="Y8009" s="21">
        <f t="shared" si="2246"/>
        <v>0</v>
      </c>
      <c r="Z8009" s="21">
        <f t="shared" si="2254"/>
        <v>0</v>
      </c>
      <c r="AA8009" s="21">
        <f t="shared" si="2247"/>
        <v>0</v>
      </c>
      <c r="AB8009" s="21">
        <f t="shared" si="2248"/>
        <v>0</v>
      </c>
      <c r="AC8009" s="21">
        <f t="shared" si="2249"/>
        <v>0</v>
      </c>
      <c r="AD8009" s="21">
        <f t="shared" si="2255"/>
        <v>0</v>
      </c>
      <c r="AE8009" s="21" t="str">
        <f t="shared" si="2250"/>
        <v>11/29/20:00</v>
      </c>
    </row>
    <row r="8010" spans="2:31">
      <c r="B8010" s="37">
        <v>11</v>
      </c>
      <c r="C8010" s="38">
        <v>29</v>
      </c>
      <c r="D8010" s="39">
        <v>21</v>
      </c>
      <c r="E8010" s="17">
        <v>-3.9</v>
      </c>
      <c r="F8010" s="17">
        <v>0</v>
      </c>
      <c r="G8010" s="17">
        <v>0</v>
      </c>
      <c r="H8010" s="37">
        <f t="shared" si="2238"/>
        <v>24.98</v>
      </c>
      <c r="I8010" s="37">
        <f>IF(H8010&lt;'Roof Calculator'!$G$8, 1, 0)</f>
        <v>1</v>
      </c>
      <c r="J8010" s="37">
        <f>IF(H8010&gt;='Roof Calculator'!$G$8, 1, 0)</f>
        <v>0</v>
      </c>
      <c r="K8010" s="37">
        <f t="shared" si="2239"/>
        <v>24.98</v>
      </c>
      <c r="L8010" s="37">
        <f t="shared" si="2240"/>
        <v>0</v>
      </c>
      <c r="M8010" s="37">
        <v>0</v>
      </c>
      <c r="N8010" s="37">
        <f t="shared" si="2241"/>
        <v>0</v>
      </c>
      <c r="O8010" s="37">
        <v>0</v>
      </c>
      <c r="P8010" s="37">
        <v>0</v>
      </c>
      <c r="Q8010" s="21">
        <f t="shared" si="2242"/>
        <v>39.790999999999997</v>
      </c>
      <c r="R8010" s="21">
        <f t="shared" si="2251"/>
        <v>333.83333333334542</v>
      </c>
      <c r="S8010" s="21">
        <f t="shared" si="2252"/>
        <v>-21.86555458667393</v>
      </c>
      <c r="T8010" s="21">
        <f t="shared" si="2243"/>
        <v>86.147999999999996</v>
      </c>
      <c r="U8010" s="37">
        <f>VLOOKUP(Time_Zone, 'LSTM LookUp'!$B$5:$D$8, 3, FALSE)</f>
        <v>-75</v>
      </c>
      <c r="V8010" s="21">
        <f t="shared" si="2253"/>
        <v>10.565959933718451</v>
      </c>
      <c r="W8010" s="21">
        <f t="shared" si="2244"/>
        <v>298.78948998342958</v>
      </c>
      <c r="X8010" s="21">
        <f t="shared" si="2245"/>
        <v>0</v>
      </c>
      <c r="Y8010" s="21">
        <f t="shared" si="2246"/>
        <v>0</v>
      </c>
      <c r="Z8010" s="21">
        <f t="shared" si="2254"/>
        <v>0</v>
      </c>
      <c r="AA8010" s="21">
        <f t="shared" si="2247"/>
        <v>0</v>
      </c>
      <c r="AB8010" s="21">
        <f t="shared" si="2248"/>
        <v>0</v>
      </c>
      <c r="AC8010" s="21">
        <f t="shared" si="2249"/>
        <v>0</v>
      </c>
      <c r="AD8010" s="21">
        <f t="shared" si="2255"/>
        <v>0</v>
      </c>
      <c r="AE8010" s="21" t="str">
        <f t="shared" si="2250"/>
        <v>11/29/21:00</v>
      </c>
    </row>
    <row r="8011" spans="2:31">
      <c r="B8011" s="37">
        <v>11</v>
      </c>
      <c r="C8011" s="38">
        <v>29</v>
      </c>
      <c r="D8011" s="39">
        <v>22</v>
      </c>
      <c r="E8011" s="17">
        <v>-3.9</v>
      </c>
      <c r="F8011" s="17">
        <v>0</v>
      </c>
      <c r="G8011" s="17">
        <v>0</v>
      </c>
      <c r="H8011" s="37">
        <f t="shared" si="2238"/>
        <v>24.98</v>
      </c>
      <c r="I8011" s="37">
        <f>IF(H8011&lt;'Roof Calculator'!$G$8, 1, 0)</f>
        <v>1</v>
      </c>
      <c r="J8011" s="37">
        <f>IF(H8011&gt;='Roof Calculator'!$G$8, 1, 0)</f>
        <v>0</v>
      </c>
      <c r="K8011" s="37">
        <f t="shared" si="2239"/>
        <v>24.98</v>
      </c>
      <c r="L8011" s="37">
        <f t="shared" si="2240"/>
        <v>0</v>
      </c>
      <c r="M8011" s="37">
        <v>0</v>
      </c>
      <c r="N8011" s="37">
        <f t="shared" si="2241"/>
        <v>0</v>
      </c>
      <c r="O8011" s="37">
        <v>0</v>
      </c>
      <c r="P8011" s="37">
        <v>0</v>
      </c>
      <c r="Q8011" s="21">
        <f t="shared" si="2242"/>
        <v>39.790999999999997</v>
      </c>
      <c r="R8011" s="21">
        <f t="shared" si="2251"/>
        <v>333.87500000001211</v>
      </c>
      <c r="S8011" s="21">
        <f t="shared" si="2252"/>
        <v>-21.871757549807882</v>
      </c>
      <c r="T8011" s="21">
        <f t="shared" si="2243"/>
        <v>86.147999999999996</v>
      </c>
      <c r="U8011" s="37">
        <f>VLOOKUP(Time_Zone, 'LSTM LookUp'!$B$5:$D$8, 3, FALSE)</f>
        <v>-75</v>
      </c>
      <c r="V8011" s="21">
        <f t="shared" si="2253"/>
        <v>10.550633262830036</v>
      </c>
      <c r="W8011" s="21">
        <f t="shared" si="2244"/>
        <v>313.78565831570751</v>
      </c>
      <c r="X8011" s="21">
        <f t="shared" si="2245"/>
        <v>0</v>
      </c>
      <c r="Y8011" s="21">
        <f t="shared" si="2246"/>
        <v>0</v>
      </c>
      <c r="Z8011" s="21">
        <f t="shared" si="2254"/>
        <v>0</v>
      </c>
      <c r="AA8011" s="21">
        <f t="shared" si="2247"/>
        <v>0</v>
      </c>
      <c r="AB8011" s="21">
        <f t="shared" si="2248"/>
        <v>0</v>
      </c>
      <c r="AC8011" s="21">
        <f t="shared" si="2249"/>
        <v>0</v>
      </c>
      <c r="AD8011" s="21">
        <f t="shared" si="2255"/>
        <v>0</v>
      </c>
      <c r="AE8011" s="21" t="str">
        <f t="shared" si="2250"/>
        <v>11/29/22:00</v>
      </c>
    </row>
    <row r="8012" spans="2:31">
      <c r="B8012" s="37">
        <v>11</v>
      </c>
      <c r="C8012" s="38">
        <v>29</v>
      </c>
      <c r="D8012" s="39">
        <v>23</v>
      </c>
      <c r="E8012" s="17">
        <v>-3.3</v>
      </c>
      <c r="F8012" s="17">
        <v>0</v>
      </c>
      <c r="G8012" s="17">
        <v>0</v>
      </c>
      <c r="H8012" s="37">
        <f t="shared" si="2238"/>
        <v>26.060000000000002</v>
      </c>
      <c r="I8012" s="37">
        <f>IF(H8012&lt;'Roof Calculator'!$G$8, 1, 0)</f>
        <v>1</v>
      </c>
      <c r="J8012" s="37">
        <f>IF(H8012&gt;='Roof Calculator'!$G$8, 1, 0)</f>
        <v>0</v>
      </c>
      <c r="K8012" s="37">
        <f t="shared" si="2239"/>
        <v>26.060000000000002</v>
      </c>
      <c r="L8012" s="37">
        <f t="shared" si="2240"/>
        <v>0</v>
      </c>
      <c r="M8012" s="37">
        <v>0</v>
      </c>
      <c r="N8012" s="37">
        <f t="shared" si="2241"/>
        <v>0</v>
      </c>
      <c r="O8012" s="37">
        <v>0</v>
      </c>
      <c r="P8012" s="37">
        <v>0</v>
      </c>
      <c r="Q8012" s="21">
        <f t="shared" si="2242"/>
        <v>39.790999999999997</v>
      </c>
      <c r="R8012" s="21">
        <f t="shared" si="2251"/>
        <v>333.91666666667879</v>
      </c>
      <c r="S8012" s="21">
        <f t="shared" si="2252"/>
        <v>-21.877948949460748</v>
      </c>
      <c r="T8012" s="21">
        <f t="shared" si="2243"/>
        <v>86.147999999999996</v>
      </c>
      <c r="U8012" s="37">
        <f>VLOOKUP(Time_Zone, 'LSTM LookUp'!$B$5:$D$8, 3, FALSE)</f>
        <v>-75</v>
      </c>
      <c r="V8012" s="21">
        <f t="shared" si="2253"/>
        <v>10.535291134531288</v>
      </c>
      <c r="W8012" s="21">
        <f t="shared" si="2244"/>
        <v>328.78182278363283</v>
      </c>
      <c r="X8012" s="21">
        <f t="shared" si="2245"/>
        <v>0</v>
      </c>
      <c r="Y8012" s="21">
        <f t="shared" si="2246"/>
        <v>0</v>
      </c>
      <c r="Z8012" s="21">
        <f t="shared" si="2254"/>
        <v>0</v>
      </c>
      <c r="AA8012" s="21">
        <f t="shared" si="2247"/>
        <v>0</v>
      </c>
      <c r="AB8012" s="21">
        <f t="shared" si="2248"/>
        <v>0</v>
      </c>
      <c r="AC8012" s="21">
        <f t="shared" si="2249"/>
        <v>0</v>
      </c>
      <c r="AD8012" s="21">
        <f t="shared" si="2255"/>
        <v>0</v>
      </c>
      <c r="AE8012" s="21" t="str">
        <f t="shared" si="2250"/>
        <v>11/29/23:00</v>
      </c>
    </row>
    <row r="8013" spans="2:31">
      <c r="B8013" s="37">
        <v>11</v>
      </c>
      <c r="C8013" s="38">
        <v>29</v>
      </c>
      <c r="D8013" s="39">
        <v>24</v>
      </c>
      <c r="E8013" s="17">
        <v>-3.3</v>
      </c>
      <c r="F8013" s="17">
        <v>0</v>
      </c>
      <c r="G8013" s="17">
        <v>0</v>
      </c>
      <c r="H8013" s="37">
        <f t="shared" si="2238"/>
        <v>26.060000000000002</v>
      </c>
      <c r="I8013" s="37">
        <f>IF(H8013&lt;'Roof Calculator'!$G$8, 1, 0)</f>
        <v>1</v>
      </c>
      <c r="J8013" s="37">
        <f>IF(H8013&gt;='Roof Calculator'!$G$8, 1, 0)</f>
        <v>0</v>
      </c>
      <c r="K8013" s="37">
        <f t="shared" si="2239"/>
        <v>26.060000000000002</v>
      </c>
      <c r="L8013" s="37">
        <f t="shared" si="2240"/>
        <v>0</v>
      </c>
      <c r="M8013" s="37">
        <v>0</v>
      </c>
      <c r="N8013" s="37">
        <f t="shared" si="2241"/>
        <v>0</v>
      </c>
      <c r="O8013" s="37">
        <v>0</v>
      </c>
      <c r="P8013" s="37">
        <v>0</v>
      </c>
      <c r="Q8013" s="21">
        <f t="shared" si="2242"/>
        <v>39.790999999999997</v>
      </c>
      <c r="R8013" s="21">
        <f t="shared" si="2251"/>
        <v>333.95833333334548</v>
      </c>
      <c r="S8013" s="21">
        <f t="shared" si="2252"/>
        <v>-21.884128781014255</v>
      </c>
      <c r="T8013" s="21">
        <f t="shared" si="2243"/>
        <v>86.147999999999996</v>
      </c>
      <c r="U8013" s="37">
        <f>VLOOKUP(Time_Zone, 'LSTM LookUp'!$B$5:$D$8, 3, FALSE)</f>
        <v>-75</v>
      </c>
      <c r="V8013" s="21">
        <f t="shared" si="2253"/>
        <v>10.519933573172908</v>
      </c>
      <c r="W8013" s="21">
        <f t="shared" si="2244"/>
        <v>343.7779833932932</v>
      </c>
      <c r="X8013" s="21">
        <f t="shared" si="2245"/>
        <v>0</v>
      </c>
      <c r="Y8013" s="21">
        <f t="shared" si="2246"/>
        <v>0</v>
      </c>
      <c r="Z8013" s="21">
        <f t="shared" si="2254"/>
        <v>0</v>
      </c>
      <c r="AA8013" s="21">
        <f t="shared" si="2247"/>
        <v>0</v>
      </c>
      <c r="AB8013" s="21">
        <f t="shared" si="2248"/>
        <v>0</v>
      </c>
      <c r="AC8013" s="21">
        <f t="shared" si="2249"/>
        <v>0</v>
      </c>
      <c r="AD8013" s="21">
        <f t="shared" si="2255"/>
        <v>0</v>
      </c>
      <c r="AE8013" s="21" t="str">
        <f t="shared" si="2250"/>
        <v>11/29/24:00</v>
      </c>
    </row>
    <row r="8014" spans="2:31">
      <c r="B8014" s="37">
        <v>11</v>
      </c>
      <c r="C8014" s="38">
        <v>30</v>
      </c>
      <c r="D8014" s="39">
        <v>1</v>
      </c>
      <c r="E8014" s="17">
        <v>-3.3</v>
      </c>
      <c r="F8014" s="17">
        <v>0</v>
      </c>
      <c r="G8014" s="17">
        <v>0</v>
      </c>
      <c r="H8014" s="37">
        <f t="shared" si="2238"/>
        <v>26.060000000000002</v>
      </c>
      <c r="I8014" s="37">
        <f>IF(H8014&lt;'Roof Calculator'!$G$8, 1, 0)</f>
        <v>1</v>
      </c>
      <c r="J8014" s="37">
        <f>IF(H8014&gt;='Roof Calculator'!$G$8, 1, 0)</f>
        <v>0</v>
      </c>
      <c r="K8014" s="37">
        <f t="shared" si="2239"/>
        <v>26.060000000000002</v>
      </c>
      <c r="L8014" s="37">
        <f t="shared" si="2240"/>
        <v>0</v>
      </c>
      <c r="M8014" s="37">
        <v>0</v>
      </c>
      <c r="N8014" s="37">
        <f t="shared" si="2241"/>
        <v>0</v>
      </c>
      <c r="O8014" s="37">
        <v>0</v>
      </c>
      <c r="P8014" s="37">
        <v>0</v>
      </c>
      <c r="Q8014" s="21">
        <f t="shared" si="2242"/>
        <v>39.790999999999997</v>
      </c>
      <c r="R8014" s="21">
        <f t="shared" si="2251"/>
        <v>334.00000000001216</v>
      </c>
      <c r="S8014" s="21">
        <f t="shared" si="2252"/>
        <v>-21.890297039857415</v>
      </c>
      <c r="T8014" s="21">
        <f t="shared" si="2243"/>
        <v>86.147999999999996</v>
      </c>
      <c r="U8014" s="37">
        <f>VLOOKUP(Time_Zone, 'LSTM LookUp'!$B$5:$D$8, 3, FALSE)</f>
        <v>-75</v>
      </c>
      <c r="V8014" s="21">
        <f t="shared" si="2253"/>
        <v>10.504560603134088</v>
      </c>
      <c r="W8014" s="21">
        <f t="shared" si="2244"/>
        <v>-1.225859849216473</v>
      </c>
      <c r="X8014" s="21">
        <f t="shared" si="2245"/>
        <v>0</v>
      </c>
      <c r="Y8014" s="21">
        <f t="shared" si="2246"/>
        <v>0</v>
      </c>
      <c r="Z8014" s="21">
        <f t="shared" si="2254"/>
        <v>0</v>
      </c>
      <c r="AA8014" s="21">
        <f t="shared" si="2247"/>
        <v>0</v>
      </c>
      <c r="AB8014" s="21">
        <f t="shared" si="2248"/>
        <v>0</v>
      </c>
      <c r="AC8014" s="21">
        <f t="shared" si="2249"/>
        <v>0</v>
      </c>
      <c r="AD8014" s="21">
        <f t="shared" si="2255"/>
        <v>0</v>
      </c>
      <c r="AE8014" s="21" t="str">
        <f t="shared" si="2250"/>
        <v>11/30/1:00</v>
      </c>
    </row>
    <row r="8015" spans="2:31">
      <c r="B8015" s="37">
        <v>11</v>
      </c>
      <c r="C8015" s="38">
        <v>30</v>
      </c>
      <c r="D8015" s="39">
        <v>2</v>
      </c>
      <c r="E8015" s="17">
        <v>-3.3</v>
      </c>
      <c r="F8015" s="17">
        <v>0</v>
      </c>
      <c r="G8015" s="17">
        <v>0</v>
      </c>
      <c r="H8015" s="37">
        <f t="shared" si="2238"/>
        <v>26.060000000000002</v>
      </c>
      <c r="I8015" s="37">
        <f>IF(H8015&lt;'Roof Calculator'!$G$8, 1, 0)</f>
        <v>1</v>
      </c>
      <c r="J8015" s="37">
        <f>IF(H8015&gt;='Roof Calculator'!$G$8, 1, 0)</f>
        <v>0</v>
      </c>
      <c r="K8015" s="37">
        <f t="shared" si="2239"/>
        <v>26.060000000000002</v>
      </c>
      <c r="L8015" s="37">
        <f t="shared" si="2240"/>
        <v>0</v>
      </c>
      <c r="M8015" s="37">
        <v>0</v>
      </c>
      <c r="N8015" s="37">
        <f t="shared" si="2241"/>
        <v>0</v>
      </c>
      <c r="O8015" s="37">
        <v>0</v>
      </c>
      <c r="P8015" s="37">
        <v>0</v>
      </c>
      <c r="Q8015" s="21">
        <f t="shared" si="2242"/>
        <v>39.790999999999997</v>
      </c>
      <c r="R8015" s="21">
        <f t="shared" si="2251"/>
        <v>334.04166666667885</v>
      </c>
      <c r="S8015" s="21">
        <f t="shared" si="2252"/>
        <v>-21.896453721386557</v>
      </c>
      <c r="T8015" s="21">
        <f t="shared" si="2243"/>
        <v>86.147999999999996</v>
      </c>
      <c r="U8015" s="37">
        <f>VLOOKUP(Time_Zone, 'LSTM LookUp'!$B$5:$D$8, 3, FALSE)</f>
        <v>-75</v>
      </c>
      <c r="V8015" s="21">
        <f t="shared" si="2253"/>
        <v>10.489172248822534</v>
      </c>
      <c r="W8015" s="21">
        <f t="shared" si="2244"/>
        <v>13.770293062205639</v>
      </c>
      <c r="X8015" s="21">
        <f t="shared" si="2245"/>
        <v>0</v>
      </c>
      <c r="Y8015" s="21">
        <f t="shared" si="2246"/>
        <v>0</v>
      </c>
      <c r="Z8015" s="21">
        <f t="shared" si="2254"/>
        <v>0</v>
      </c>
      <c r="AA8015" s="21">
        <f t="shared" si="2247"/>
        <v>0</v>
      </c>
      <c r="AB8015" s="21">
        <f t="shared" si="2248"/>
        <v>0</v>
      </c>
      <c r="AC8015" s="21">
        <f t="shared" si="2249"/>
        <v>0</v>
      </c>
      <c r="AD8015" s="21">
        <f t="shared" si="2255"/>
        <v>0</v>
      </c>
      <c r="AE8015" s="21" t="str">
        <f t="shared" si="2250"/>
        <v>11/30/2:00</v>
      </c>
    </row>
    <row r="8016" spans="2:31">
      <c r="B8016" s="37">
        <v>11</v>
      </c>
      <c r="C8016" s="38">
        <v>30</v>
      </c>
      <c r="D8016" s="39">
        <v>3</v>
      </c>
      <c r="E8016" s="17">
        <v>-3.3</v>
      </c>
      <c r="F8016" s="17">
        <v>0</v>
      </c>
      <c r="G8016" s="17">
        <v>0</v>
      </c>
      <c r="H8016" s="37">
        <f t="shared" si="2238"/>
        <v>26.060000000000002</v>
      </c>
      <c r="I8016" s="37">
        <f>IF(H8016&lt;'Roof Calculator'!$G$8, 1, 0)</f>
        <v>1</v>
      </c>
      <c r="J8016" s="37">
        <f>IF(H8016&gt;='Roof Calculator'!$G$8, 1, 0)</f>
        <v>0</v>
      </c>
      <c r="K8016" s="37">
        <f t="shared" si="2239"/>
        <v>26.060000000000002</v>
      </c>
      <c r="L8016" s="37">
        <f t="shared" si="2240"/>
        <v>0</v>
      </c>
      <c r="M8016" s="37">
        <v>0</v>
      </c>
      <c r="N8016" s="37">
        <f t="shared" si="2241"/>
        <v>0</v>
      </c>
      <c r="O8016" s="37">
        <v>0</v>
      </c>
      <c r="P8016" s="37">
        <v>0</v>
      </c>
      <c r="Q8016" s="21">
        <f t="shared" si="2242"/>
        <v>39.790999999999997</v>
      </c>
      <c r="R8016" s="21">
        <f t="shared" si="2251"/>
        <v>334.08333333334554</v>
      </c>
      <c r="S8016" s="21">
        <f t="shared" si="2252"/>
        <v>-21.90259882100532</v>
      </c>
      <c r="T8016" s="21">
        <f t="shared" si="2243"/>
        <v>86.147999999999996</v>
      </c>
      <c r="U8016" s="37">
        <f>VLOOKUP(Time_Zone, 'LSTM LookUp'!$B$5:$D$8, 3, FALSE)</f>
        <v>-75</v>
      </c>
      <c r="V8016" s="21">
        <f t="shared" si="2253"/>
        <v>10.473768534674393</v>
      </c>
      <c r="W8016" s="21">
        <f t="shared" si="2244"/>
        <v>28.766442133668598</v>
      </c>
      <c r="X8016" s="21">
        <f t="shared" si="2245"/>
        <v>0</v>
      </c>
      <c r="Y8016" s="21">
        <f t="shared" si="2246"/>
        <v>0</v>
      </c>
      <c r="Z8016" s="21">
        <f t="shared" si="2254"/>
        <v>0</v>
      </c>
      <c r="AA8016" s="21">
        <f t="shared" si="2247"/>
        <v>0</v>
      </c>
      <c r="AB8016" s="21">
        <f t="shared" si="2248"/>
        <v>0</v>
      </c>
      <c r="AC8016" s="21">
        <f t="shared" si="2249"/>
        <v>0</v>
      </c>
      <c r="AD8016" s="21">
        <f t="shared" si="2255"/>
        <v>0</v>
      </c>
      <c r="AE8016" s="21" t="str">
        <f t="shared" si="2250"/>
        <v>11/30/3:00</v>
      </c>
    </row>
    <row r="8017" spans="2:31">
      <c r="B8017" s="37">
        <v>11</v>
      </c>
      <c r="C8017" s="38">
        <v>30</v>
      </c>
      <c r="D8017" s="39">
        <v>4</v>
      </c>
      <c r="E8017" s="17">
        <v>-3.3</v>
      </c>
      <c r="F8017" s="17">
        <v>0</v>
      </c>
      <c r="G8017" s="17">
        <v>0</v>
      </c>
      <c r="H8017" s="37">
        <f t="shared" si="2238"/>
        <v>26.060000000000002</v>
      </c>
      <c r="I8017" s="37">
        <f>IF(H8017&lt;'Roof Calculator'!$G$8, 1, 0)</f>
        <v>1</v>
      </c>
      <c r="J8017" s="37">
        <f>IF(H8017&gt;='Roof Calculator'!$G$8, 1, 0)</f>
        <v>0</v>
      </c>
      <c r="K8017" s="37">
        <f t="shared" si="2239"/>
        <v>26.060000000000002</v>
      </c>
      <c r="L8017" s="37">
        <f t="shared" si="2240"/>
        <v>0</v>
      </c>
      <c r="M8017" s="37">
        <v>0</v>
      </c>
      <c r="N8017" s="37">
        <f t="shared" si="2241"/>
        <v>0</v>
      </c>
      <c r="O8017" s="37">
        <v>0</v>
      </c>
      <c r="P8017" s="37">
        <v>0</v>
      </c>
      <c r="Q8017" s="21">
        <f t="shared" si="2242"/>
        <v>39.790999999999997</v>
      </c>
      <c r="R8017" s="21">
        <f t="shared" si="2251"/>
        <v>334.12500000001222</v>
      </c>
      <c r="S8017" s="21">
        <f t="shared" si="2252"/>
        <v>-21.908732334124643</v>
      </c>
      <c r="T8017" s="21">
        <f t="shared" si="2243"/>
        <v>86.147999999999996</v>
      </c>
      <c r="U8017" s="37">
        <f>VLOOKUP(Time_Zone, 'LSTM LookUp'!$B$5:$D$8, 3, FALSE)</f>
        <v>-75</v>
      </c>
      <c r="V8017" s="21">
        <f t="shared" si="2253"/>
        <v>10.458349485154269</v>
      </c>
      <c r="W8017" s="21">
        <f t="shared" si="2244"/>
        <v>43.762587371288561</v>
      </c>
      <c r="X8017" s="21">
        <f t="shared" si="2245"/>
        <v>0</v>
      </c>
      <c r="Y8017" s="21">
        <f t="shared" si="2246"/>
        <v>0</v>
      </c>
      <c r="Z8017" s="21">
        <f t="shared" si="2254"/>
        <v>0</v>
      </c>
      <c r="AA8017" s="21">
        <f t="shared" si="2247"/>
        <v>0</v>
      </c>
      <c r="AB8017" s="21">
        <f t="shared" si="2248"/>
        <v>0</v>
      </c>
      <c r="AC8017" s="21">
        <f t="shared" si="2249"/>
        <v>0</v>
      </c>
      <c r="AD8017" s="21">
        <f t="shared" si="2255"/>
        <v>0</v>
      </c>
      <c r="AE8017" s="21" t="str">
        <f t="shared" si="2250"/>
        <v>11/30/4:00</v>
      </c>
    </row>
    <row r="8018" spans="2:31">
      <c r="B8018" s="37">
        <v>11</v>
      </c>
      <c r="C8018" s="38">
        <v>30</v>
      </c>
      <c r="D8018" s="39">
        <v>5</v>
      </c>
      <c r="E8018" s="17">
        <v>-3.3</v>
      </c>
      <c r="F8018" s="17">
        <v>0</v>
      </c>
      <c r="G8018" s="17">
        <v>0</v>
      </c>
      <c r="H8018" s="37">
        <f t="shared" si="2238"/>
        <v>26.060000000000002</v>
      </c>
      <c r="I8018" s="37">
        <f>IF(H8018&lt;'Roof Calculator'!$G$8, 1, 0)</f>
        <v>1</v>
      </c>
      <c r="J8018" s="37">
        <f>IF(H8018&gt;='Roof Calculator'!$G$8, 1, 0)</f>
        <v>0</v>
      </c>
      <c r="K8018" s="37">
        <f t="shared" si="2239"/>
        <v>26.060000000000002</v>
      </c>
      <c r="L8018" s="37">
        <f t="shared" si="2240"/>
        <v>0</v>
      </c>
      <c r="M8018" s="37">
        <v>0</v>
      </c>
      <c r="N8018" s="37">
        <f t="shared" si="2241"/>
        <v>0</v>
      </c>
      <c r="O8018" s="37">
        <v>0</v>
      </c>
      <c r="P8018" s="37">
        <v>0</v>
      </c>
      <c r="Q8018" s="21">
        <f t="shared" si="2242"/>
        <v>39.790999999999997</v>
      </c>
      <c r="R8018" s="21">
        <f t="shared" si="2251"/>
        <v>334.16666666667891</v>
      </c>
      <c r="S8018" s="21">
        <f t="shared" si="2252"/>
        <v>-21.914854256162819</v>
      </c>
      <c r="T8018" s="21">
        <f t="shared" si="2243"/>
        <v>86.147999999999996</v>
      </c>
      <c r="U8018" s="37">
        <f>VLOOKUP(Time_Zone, 'LSTM LookUp'!$B$5:$D$8, 3, FALSE)</f>
        <v>-75</v>
      </c>
      <c r="V8018" s="21">
        <f t="shared" si="2253"/>
        <v>10.442915124755064</v>
      </c>
      <c r="W8018" s="21">
        <f t="shared" si="2244"/>
        <v>58.758728781188751</v>
      </c>
      <c r="X8018" s="21">
        <f t="shared" si="2245"/>
        <v>0</v>
      </c>
      <c r="Y8018" s="21">
        <f t="shared" si="2246"/>
        <v>0</v>
      </c>
      <c r="Z8018" s="21">
        <f t="shared" si="2254"/>
        <v>0</v>
      </c>
      <c r="AA8018" s="21">
        <f t="shared" si="2247"/>
        <v>0</v>
      </c>
      <c r="AB8018" s="21">
        <f t="shared" si="2248"/>
        <v>0</v>
      </c>
      <c r="AC8018" s="21">
        <f t="shared" si="2249"/>
        <v>0</v>
      </c>
      <c r="AD8018" s="21">
        <f t="shared" si="2255"/>
        <v>0</v>
      </c>
      <c r="AE8018" s="21" t="str">
        <f t="shared" si="2250"/>
        <v>11/30/5:00</v>
      </c>
    </row>
    <row r="8019" spans="2:31">
      <c r="B8019" s="37">
        <v>11</v>
      </c>
      <c r="C8019" s="38">
        <v>30</v>
      </c>
      <c r="D8019" s="39">
        <v>6</v>
      </c>
      <c r="E8019" s="17">
        <v>-4.4000000000000004</v>
      </c>
      <c r="F8019" s="17">
        <v>0</v>
      </c>
      <c r="G8019" s="17">
        <v>0</v>
      </c>
      <c r="H8019" s="37">
        <f t="shared" si="2238"/>
        <v>24.08</v>
      </c>
      <c r="I8019" s="37">
        <f>IF(H8019&lt;'Roof Calculator'!$G$8, 1, 0)</f>
        <v>1</v>
      </c>
      <c r="J8019" s="37">
        <f>IF(H8019&gt;='Roof Calculator'!$G$8, 1, 0)</f>
        <v>0</v>
      </c>
      <c r="K8019" s="37">
        <f t="shared" si="2239"/>
        <v>24.08</v>
      </c>
      <c r="L8019" s="37">
        <f t="shared" si="2240"/>
        <v>0</v>
      </c>
      <c r="M8019" s="37">
        <v>0</v>
      </c>
      <c r="N8019" s="37">
        <f t="shared" si="2241"/>
        <v>0</v>
      </c>
      <c r="O8019" s="37">
        <v>0</v>
      </c>
      <c r="P8019" s="37">
        <v>0</v>
      </c>
      <c r="Q8019" s="21">
        <f t="shared" si="2242"/>
        <v>39.790999999999997</v>
      </c>
      <c r="R8019" s="21">
        <f t="shared" si="2251"/>
        <v>334.20833333334559</v>
      </c>
      <c r="S8019" s="21">
        <f t="shared" si="2252"/>
        <v>-21.920964582545473</v>
      </c>
      <c r="T8019" s="21">
        <f t="shared" si="2243"/>
        <v>86.147999999999996</v>
      </c>
      <c r="U8019" s="37">
        <f>VLOOKUP(Time_Zone, 'LSTM LookUp'!$B$5:$D$8, 3, FALSE)</f>
        <v>-75</v>
      </c>
      <c r="V8019" s="21">
        <f t="shared" si="2253"/>
        <v>10.427465477998021</v>
      </c>
      <c r="W8019" s="21">
        <f t="shared" si="2244"/>
        <v>73.754866369499496</v>
      </c>
      <c r="X8019" s="21">
        <f t="shared" si="2245"/>
        <v>0</v>
      </c>
      <c r="Y8019" s="21">
        <f t="shared" si="2246"/>
        <v>0</v>
      </c>
      <c r="Z8019" s="21">
        <f t="shared" si="2254"/>
        <v>0</v>
      </c>
      <c r="AA8019" s="21">
        <f t="shared" si="2247"/>
        <v>0</v>
      </c>
      <c r="AB8019" s="21">
        <f t="shared" si="2248"/>
        <v>0</v>
      </c>
      <c r="AC8019" s="21">
        <f t="shared" si="2249"/>
        <v>0</v>
      </c>
      <c r="AD8019" s="21">
        <f t="shared" si="2255"/>
        <v>0</v>
      </c>
      <c r="AE8019" s="21" t="str">
        <f t="shared" si="2250"/>
        <v>11/30/6:00</v>
      </c>
    </row>
    <row r="8020" spans="2:31">
      <c r="B8020" s="37">
        <v>11</v>
      </c>
      <c r="C8020" s="38">
        <v>30</v>
      </c>
      <c r="D8020" s="39">
        <v>7</v>
      </c>
      <c r="E8020" s="17">
        <v>-6.1</v>
      </c>
      <c r="F8020" s="17">
        <v>0</v>
      </c>
      <c r="G8020" s="17">
        <v>0</v>
      </c>
      <c r="H8020" s="37">
        <f t="shared" si="2238"/>
        <v>21.02</v>
      </c>
      <c r="I8020" s="37">
        <f>IF(H8020&lt;'Roof Calculator'!$G$8, 1, 0)</f>
        <v>1</v>
      </c>
      <c r="J8020" s="37">
        <f>IF(H8020&gt;='Roof Calculator'!$G$8, 1, 0)</f>
        <v>0</v>
      </c>
      <c r="K8020" s="37">
        <f t="shared" si="2239"/>
        <v>21.02</v>
      </c>
      <c r="L8020" s="37">
        <f t="shared" si="2240"/>
        <v>0</v>
      </c>
      <c r="M8020" s="37">
        <v>0</v>
      </c>
      <c r="N8020" s="37">
        <f t="shared" si="2241"/>
        <v>0</v>
      </c>
      <c r="O8020" s="37">
        <v>0</v>
      </c>
      <c r="P8020" s="37">
        <v>0</v>
      </c>
      <c r="Q8020" s="21">
        <f t="shared" si="2242"/>
        <v>39.790999999999997</v>
      </c>
      <c r="R8020" s="21">
        <f t="shared" si="2251"/>
        <v>334.25000000001228</v>
      </c>
      <c r="S8020" s="21">
        <f t="shared" si="2252"/>
        <v>-21.927063308705584</v>
      </c>
      <c r="T8020" s="21">
        <f t="shared" si="2243"/>
        <v>86.147999999999996</v>
      </c>
      <c r="U8020" s="37">
        <f>VLOOKUP(Time_Zone, 'LSTM LookUp'!$B$5:$D$8, 3, FALSE)</f>
        <v>-75</v>
      </c>
      <c r="V8020" s="21">
        <f t="shared" si="2253"/>
        <v>10.412000569432641</v>
      </c>
      <c r="W8020" s="21">
        <f t="shared" si="2244"/>
        <v>88.751000142358123</v>
      </c>
      <c r="X8020" s="21">
        <f t="shared" si="2245"/>
        <v>0</v>
      </c>
      <c r="Y8020" s="21">
        <f t="shared" si="2246"/>
        <v>0</v>
      </c>
      <c r="Z8020" s="21">
        <f t="shared" si="2254"/>
        <v>0</v>
      </c>
      <c r="AA8020" s="21">
        <f t="shared" si="2247"/>
        <v>0</v>
      </c>
      <c r="AB8020" s="21">
        <f t="shared" si="2248"/>
        <v>0</v>
      </c>
      <c r="AC8020" s="21">
        <f t="shared" si="2249"/>
        <v>0</v>
      </c>
      <c r="AD8020" s="21">
        <f t="shared" si="2255"/>
        <v>0</v>
      </c>
      <c r="AE8020" s="21" t="str">
        <f t="shared" si="2250"/>
        <v>11/30/7:00</v>
      </c>
    </row>
    <row r="8021" spans="2:31">
      <c r="B8021" s="37">
        <v>11</v>
      </c>
      <c r="C8021" s="38">
        <v>30</v>
      </c>
      <c r="D8021" s="39">
        <v>8</v>
      </c>
      <c r="E8021" s="17">
        <v>-5.6</v>
      </c>
      <c r="F8021" s="17">
        <v>3</v>
      </c>
      <c r="G8021" s="17">
        <v>41</v>
      </c>
      <c r="H8021" s="37">
        <f t="shared" si="2238"/>
        <v>21.92</v>
      </c>
      <c r="I8021" s="37">
        <f>IF(H8021&lt;'Roof Calculator'!$G$8, 1, 0)</f>
        <v>1</v>
      </c>
      <c r="J8021" s="37">
        <f>IF(H8021&gt;='Roof Calculator'!$G$8, 1, 0)</f>
        <v>0</v>
      </c>
      <c r="K8021" s="37">
        <f t="shared" si="2239"/>
        <v>21.92</v>
      </c>
      <c r="L8021" s="37">
        <f t="shared" si="2240"/>
        <v>0</v>
      </c>
      <c r="M8021" s="37">
        <v>0</v>
      </c>
      <c r="N8021" s="37">
        <f t="shared" si="2241"/>
        <v>3</v>
      </c>
      <c r="O8021" s="37">
        <v>0</v>
      </c>
      <c r="P8021" s="37">
        <v>0</v>
      </c>
      <c r="Q8021" s="21">
        <f t="shared" si="2242"/>
        <v>39.790999999999997</v>
      </c>
      <c r="R8021" s="21">
        <f t="shared" si="2251"/>
        <v>334.29166666667896</v>
      </c>
      <c r="S8021" s="21">
        <f t="shared" si="2252"/>
        <v>-21.933150430083494</v>
      </c>
      <c r="T8021" s="21">
        <f t="shared" si="2243"/>
        <v>86.147999999999996</v>
      </c>
      <c r="U8021" s="37">
        <f>VLOOKUP(Time_Zone, 'LSTM LookUp'!$B$5:$D$8, 3, FALSE)</f>
        <v>-75</v>
      </c>
      <c r="V8021" s="21">
        <f t="shared" si="2253"/>
        <v>10.396520423636645</v>
      </c>
      <c r="W8021" s="21">
        <f t="shared" si="2244"/>
        <v>103.74713010590916</v>
      </c>
      <c r="X8021" s="21">
        <f t="shared" si="2245"/>
        <v>-16.745711235932244</v>
      </c>
      <c r="Y8021" s="21">
        <f t="shared" si="2246"/>
        <v>-13.745711235932244</v>
      </c>
      <c r="Z8021" s="21">
        <f t="shared" si="2254"/>
        <v>-4.3571503843367543</v>
      </c>
      <c r="AA8021" s="21">
        <f t="shared" si="2247"/>
        <v>-4.3571503843367543</v>
      </c>
      <c r="AB8021" s="21">
        <f t="shared" si="2248"/>
        <v>0</v>
      </c>
      <c r="AC8021" s="21">
        <f t="shared" si="2249"/>
        <v>0</v>
      </c>
      <c r="AD8021" s="21">
        <f t="shared" si="2255"/>
        <v>0</v>
      </c>
      <c r="AE8021" s="21" t="str">
        <f t="shared" si="2250"/>
        <v>11/30/8:00</v>
      </c>
    </row>
    <row r="8022" spans="2:31">
      <c r="B8022" s="37">
        <v>11</v>
      </c>
      <c r="C8022" s="38">
        <v>30</v>
      </c>
      <c r="D8022" s="39">
        <v>9</v>
      </c>
      <c r="E8022" s="17">
        <v>-3.3</v>
      </c>
      <c r="F8022" s="17">
        <v>22</v>
      </c>
      <c r="G8022" s="17">
        <v>495</v>
      </c>
      <c r="H8022" s="37">
        <f t="shared" ref="H8022:H8085" si="2256">E8022*9/5+32</f>
        <v>26.060000000000002</v>
      </c>
      <c r="I8022" s="37">
        <f>IF(H8022&lt;'Roof Calculator'!$G$8, 1, 0)</f>
        <v>1</v>
      </c>
      <c r="J8022" s="37">
        <f>IF(H8022&gt;='Roof Calculator'!$G$8, 1, 0)</f>
        <v>0</v>
      </c>
      <c r="K8022" s="37">
        <f t="shared" ref="K8022:K8085" si="2257">I8022*H8022</f>
        <v>26.060000000000002</v>
      </c>
      <c r="L8022" s="37">
        <f t="shared" ref="L8022:L8085" si="2258">J8022*H8022</f>
        <v>0</v>
      </c>
      <c r="M8022" s="37">
        <v>0</v>
      </c>
      <c r="N8022" s="37">
        <f t="shared" ref="N8022:N8085" si="2259">F8022*(180-M8022)/180</f>
        <v>22</v>
      </c>
      <c r="O8022" s="37">
        <v>0</v>
      </c>
      <c r="P8022" s="37">
        <v>0</v>
      </c>
      <c r="Q8022" s="21">
        <f t="shared" ref="Q8022:Q8085" si="2260">Latitude</f>
        <v>39.790999999999997</v>
      </c>
      <c r="R8022" s="21">
        <f t="shared" si="2251"/>
        <v>334.33333333334565</v>
      </c>
      <c r="S8022" s="21">
        <f t="shared" si="2252"/>
        <v>-21.939225942126928</v>
      </c>
      <c r="T8022" s="21">
        <f t="shared" ref="T8022:T8085" si="2261">Longitude</f>
        <v>86.147999999999996</v>
      </c>
      <c r="U8022" s="37">
        <f>VLOOKUP(Time_Zone, 'LSTM LookUp'!$B$5:$D$8, 3, FALSE)</f>
        <v>-75</v>
      </c>
      <c r="V8022" s="21">
        <f t="shared" si="2253"/>
        <v>10.381025065215908</v>
      </c>
      <c r="W8022" s="21">
        <f t="shared" ref="W8022:W8085" si="2262">15*((D8022+(4*(T8022-U8022)+V8022)/60)-12)</f>
        <v>118.74325626630396</v>
      </c>
      <c r="X8022" s="21">
        <f t="shared" ref="X8022:X8085" si="2263">G8022*(SIN(S8022*PI()/180)*SIN(Q8022*PI()/180)*COS(O8022*PI()/180)-SIN(S8022*PI()/180)*COS(Q8022*PI()/180)*SIN(O8022*PI()/180)*COS(P8022*PI()/180)+COS(S8022*PI()/180)*COS(Q8022*PI()/180)*COS(O8022*PI()/180)*COS(W8022*PI()/180)+COS(S8022*PI()/180)*SIN(Q8022*PI()/180)*SIN(O8022*PI()/180)*COS(P8022*PI()/180)*COS(W8022*PI()/180)+COS(S8022*PI()/180)*SIN(P8022*PI()/180)*SIN(W8022*PI()/180)*SIN(O8022*PI()/180))</f>
        <v>-288.02074059344301</v>
      </c>
      <c r="Y8022" s="21">
        <f t="shared" ref="Y8022:Y8085" si="2264">X8022+N8022</f>
        <v>-266.02074059344301</v>
      </c>
      <c r="Z8022" s="21">
        <f t="shared" si="2254"/>
        <v>-84.323928549315085</v>
      </c>
      <c r="AA8022" s="21">
        <f t="shared" ref="AA8022:AA8085" si="2265">Z8022*I8022</f>
        <v>-84.323928549315085</v>
      </c>
      <c r="AB8022" s="21">
        <f t="shared" ref="AB8022:AB8085" si="2266">Z8022*J8022</f>
        <v>0</v>
      </c>
      <c r="AC8022" s="21">
        <f t="shared" ref="AC8022:AC8085" si="2267">L8022</f>
        <v>0</v>
      </c>
      <c r="AD8022" s="21">
        <f t="shared" si="2255"/>
        <v>0</v>
      </c>
      <c r="AE8022" s="21" t="str">
        <f t="shared" ref="AE8022:AE8085" si="2268">CONCATENATE(B8022, "/", C8022, "/", D8022,":00")</f>
        <v>11/30/9:00</v>
      </c>
    </row>
    <row r="8023" spans="2:31">
      <c r="B8023" s="37">
        <v>11</v>
      </c>
      <c r="C8023" s="38">
        <v>30</v>
      </c>
      <c r="D8023" s="39">
        <v>10</v>
      </c>
      <c r="E8023" s="17">
        <v>-0.6</v>
      </c>
      <c r="F8023" s="17">
        <v>35</v>
      </c>
      <c r="G8023" s="17">
        <v>749</v>
      </c>
      <c r="H8023" s="37">
        <f t="shared" si="2256"/>
        <v>30.92</v>
      </c>
      <c r="I8023" s="37">
        <f>IF(H8023&lt;'Roof Calculator'!$G$8, 1, 0)</f>
        <v>1</v>
      </c>
      <c r="J8023" s="37">
        <f>IF(H8023&gt;='Roof Calculator'!$G$8, 1, 0)</f>
        <v>0</v>
      </c>
      <c r="K8023" s="37">
        <f t="shared" si="2257"/>
        <v>30.92</v>
      </c>
      <c r="L8023" s="37">
        <f t="shared" si="2258"/>
        <v>0</v>
      </c>
      <c r="M8023" s="37">
        <v>0</v>
      </c>
      <c r="N8023" s="37">
        <f t="shared" si="2259"/>
        <v>35</v>
      </c>
      <c r="O8023" s="37">
        <v>0</v>
      </c>
      <c r="P8023" s="37">
        <v>0</v>
      </c>
      <c r="Q8023" s="21">
        <f t="shared" si="2260"/>
        <v>39.790999999999997</v>
      </c>
      <c r="R8023" s="21">
        <f t="shared" ref="R8023:R8086" si="2269">R8022+1/24</f>
        <v>334.37500000001234</v>
      </c>
      <c r="S8023" s="21">
        <f t="shared" ref="S8023:S8086" si="2270">ASIN(SIN(23.45*PI()/180)*SIN((360/365*(R8023-81))*PI()/180))*180/PI()</f>
        <v>-21.945289840290961</v>
      </c>
      <c r="T8023" s="21">
        <f t="shared" si="2261"/>
        <v>86.147999999999996</v>
      </c>
      <c r="U8023" s="37">
        <f>VLOOKUP(Time_Zone, 'LSTM LookUp'!$B$5:$D$8, 3, FALSE)</f>
        <v>-75</v>
      </c>
      <c r="V8023" s="21">
        <f t="shared" ref="V8023:V8086" si="2271">9.87*SIN(2*(360/365*(R8023-81))*PI()/180)-7.53*COS((360/365*(R8023-81))*PI()/180)-1.5*SIN((360/365*(R8023-81))*PI()/180)</f>
        <v>10.365514518804485</v>
      </c>
      <c r="W8023" s="21">
        <f t="shared" si="2262"/>
        <v>133.73937862970112</v>
      </c>
      <c r="X8023" s="21">
        <f t="shared" si="2263"/>
        <v>-548.21459789341702</v>
      </c>
      <c r="Y8023" s="21">
        <f t="shared" si="2264"/>
        <v>-513.21459789341702</v>
      </c>
      <c r="Z8023" s="21">
        <f t="shared" ref="Z8023:Z8086" si="2272">Y8023/10.764*3.412</f>
        <v>-162.6800639179059</v>
      </c>
      <c r="AA8023" s="21">
        <f t="shared" si="2265"/>
        <v>-162.6800639179059</v>
      </c>
      <c r="AB8023" s="21">
        <f t="shared" si="2266"/>
        <v>0</v>
      </c>
      <c r="AC8023" s="21">
        <f t="shared" si="2267"/>
        <v>0</v>
      </c>
      <c r="AD8023" s="21">
        <f t="shared" ref="AD8023:AD8086" si="2273">AB8023</f>
        <v>0</v>
      </c>
      <c r="AE8023" s="21" t="str">
        <f t="shared" si="2268"/>
        <v>11/30/10:00</v>
      </c>
    </row>
    <row r="8024" spans="2:31">
      <c r="B8024" s="37">
        <v>11</v>
      </c>
      <c r="C8024" s="38">
        <v>30</v>
      </c>
      <c r="D8024" s="39">
        <v>11</v>
      </c>
      <c r="E8024" s="17">
        <v>2.2000000000000002</v>
      </c>
      <c r="F8024" s="17">
        <v>45</v>
      </c>
      <c r="G8024" s="17">
        <v>854</v>
      </c>
      <c r="H8024" s="37">
        <f t="shared" si="2256"/>
        <v>35.96</v>
      </c>
      <c r="I8024" s="37">
        <f>IF(H8024&lt;'Roof Calculator'!$G$8, 1, 0)</f>
        <v>1</v>
      </c>
      <c r="J8024" s="37">
        <f>IF(H8024&gt;='Roof Calculator'!$G$8, 1, 0)</f>
        <v>0</v>
      </c>
      <c r="K8024" s="37">
        <f t="shared" si="2257"/>
        <v>35.96</v>
      </c>
      <c r="L8024" s="37">
        <f t="shared" si="2258"/>
        <v>0</v>
      </c>
      <c r="M8024" s="37">
        <v>0</v>
      </c>
      <c r="N8024" s="37">
        <f t="shared" si="2259"/>
        <v>45</v>
      </c>
      <c r="O8024" s="37">
        <v>0</v>
      </c>
      <c r="P8024" s="37">
        <v>0</v>
      </c>
      <c r="Q8024" s="21">
        <f t="shared" si="2260"/>
        <v>39.790999999999997</v>
      </c>
      <c r="R8024" s="21">
        <f t="shared" si="2269"/>
        <v>334.41666666667902</v>
      </c>
      <c r="S8024" s="21">
        <f t="shared" si="2270"/>
        <v>-21.951342120038095</v>
      </c>
      <c r="T8024" s="21">
        <f t="shared" si="2261"/>
        <v>86.147999999999996</v>
      </c>
      <c r="U8024" s="37">
        <f>VLOOKUP(Time_Zone, 'LSTM LookUp'!$B$5:$D$8, 3, FALSE)</f>
        <v>-75</v>
      </c>
      <c r="V8024" s="21">
        <f t="shared" si="2271"/>
        <v>10.349988809064456</v>
      </c>
      <c r="W8024" s="21">
        <f t="shared" si="2262"/>
        <v>148.73549720226612</v>
      </c>
      <c r="X8024" s="21">
        <f t="shared" si="2263"/>
        <v>-724.55318050051335</v>
      </c>
      <c r="Y8024" s="21">
        <f t="shared" si="2264"/>
        <v>-679.55318050051335</v>
      </c>
      <c r="Z8024" s="21">
        <f t="shared" si="2272"/>
        <v>-215.40648939685542</v>
      </c>
      <c r="AA8024" s="21">
        <f t="shared" si="2265"/>
        <v>-215.40648939685542</v>
      </c>
      <c r="AB8024" s="21">
        <f t="shared" si="2266"/>
        <v>0</v>
      </c>
      <c r="AC8024" s="21">
        <f t="shared" si="2267"/>
        <v>0</v>
      </c>
      <c r="AD8024" s="21">
        <f t="shared" si="2273"/>
        <v>0</v>
      </c>
      <c r="AE8024" s="21" t="str">
        <f t="shared" si="2268"/>
        <v>11/30/11:00</v>
      </c>
    </row>
    <row r="8025" spans="2:31">
      <c r="B8025" s="37">
        <v>11</v>
      </c>
      <c r="C8025" s="38">
        <v>30</v>
      </c>
      <c r="D8025" s="39">
        <v>12</v>
      </c>
      <c r="E8025" s="17">
        <v>3.3</v>
      </c>
      <c r="F8025" s="17">
        <v>51</v>
      </c>
      <c r="G8025" s="17">
        <v>900</v>
      </c>
      <c r="H8025" s="37">
        <f t="shared" si="2256"/>
        <v>37.94</v>
      </c>
      <c r="I8025" s="37">
        <f>IF(H8025&lt;'Roof Calculator'!$G$8, 1, 0)</f>
        <v>1</v>
      </c>
      <c r="J8025" s="37">
        <f>IF(H8025&gt;='Roof Calculator'!$G$8, 1, 0)</f>
        <v>0</v>
      </c>
      <c r="K8025" s="37">
        <f t="shared" si="2257"/>
        <v>37.94</v>
      </c>
      <c r="L8025" s="37">
        <f t="shared" si="2258"/>
        <v>0</v>
      </c>
      <c r="M8025" s="37">
        <v>0</v>
      </c>
      <c r="N8025" s="37">
        <f t="shared" si="2259"/>
        <v>51</v>
      </c>
      <c r="O8025" s="37">
        <v>0</v>
      </c>
      <c r="P8025" s="37">
        <v>0</v>
      </c>
      <c r="Q8025" s="21">
        <f t="shared" si="2260"/>
        <v>39.790999999999997</v>
      </c>
      <c r="R8025" s="21">
        <f t="shared" si="2269"/>
        <v>334.45833333334571</v>
      </c>
      <c r="S8025" s="21">
        <f t="shared" si="2270"/>
        <v>-21.957382776838219</v>
      </c>
      <c r="T8025" s="21">
        <f t="shared" si="2261"/>
        <v>86.147999999999996</v>
      </c>
      <c r="U8025" s="37">
        <f>VLOOKUP(Time_Zone, 'LSTM LookUp'!$B$5:$D$8, 3, FALSE)</f>
        <v>-75</v>
      </c>
      <c r="V8025" s="21">
        <f t="shared" si="2271"/>
        <v>10.334447960685932</v>
      </c>
      <c r="W8025" s="21">
        <f t="shared" si="2262"/>
        <v>163.73161199017147</v>
      </c>
      <c r="X8025" s="21">
        <f t="shared" si="2263"/>
        <v>-831.07392601034894</v>
      </c>
      <c r="Y8025" s="21">
        <f t="shared" si="2264"/>
        <v>-780.07392601034894</v>
      </c>
      <c r="Z8025" s="21">
        <f t="shared" si="2272"/>
        <v>-247.26981006571077</v>
      </c>
      <c r="AA8025" s="21">
        <f t="shared" si="2265"/>
        <v>-247.26981006571077</v>
      </c>
      <c r="AB8025" s="21">
        <f t="shared" si="2266"/>
        <v>0</v>
      </c>
      <c r="AC8025" s="21">
        <f t="shared" si="2267"/>
        <v>0</v>
      </c>
      <c r="AD8025" s="21">
        <f t="shared" si="2273"/>
        <v>0</v>
      </c>
      <c r="AE8025" s="21" t="str">
        <f t="shared" si="2268"/>
        <v>11/30/12:00</v>
      </c>
    </row>
    <row r="8026" spans="2:31">
      <c r="B8026" s="37">
        <v>11</v>
      </c>
      <c r="C8026" s="38">
        <v>30</v>
      </c>
      <c r="D8026" s="39">
        <v>13</v>
      </c>
      <c r="E8026" s="17">
        <v>5</v>
      </c>
      <c r="F8026" s="17">
        <v>53</v>
      </c>
      <c r="G8026" s="17">
        <v>915</v>
      </c>
      <c r="H8026" s="37">
        <f t="shared" si="2256"/>
        <v>41</v>
      </c>
      <c r="I8026" s="37">
        <f>IF(H8026&lt;'Roof Calculator'!$G$8, 1, 0)</f>
        <v>1</v>
      </c>
      <c r="J8026" s="37">
        <f>IF(H8026&gt;='Roof Calculator'!$G$8, 1, 0)</f>
        <v>0</v>
      </c>
      <c r="K8026" s="37">
        <f t="shared" si="2257"/>
        <v>41</v>
      </c>
      <c r="L8026" s="37">
        <f t="shared" si="2258"/>
        <v>0</v>
      </c>
      <c r="M8026" s="37">
        <v>0</v>
      </c>
      <c r="N8026" s="37">
        <f t="shared" si="2259"/>
        <v>53</v>
      </c>
      <c r="O8026" s="37">
        <v>0</v>
      </c>
      <c r="P8026" s="37">
        <v>0</v>
      </c>
      <c r="Q8026" s="21">
        <f t="shared" si="2260"/>
        <v>39.790999999999997</v>
      </c>
      <c r="R8026" s="21">
        <f t="shared" si="2269"/>
        <v>334.50000000001239</v>
      </c>
      <c r="S8026" s="21">
        <f t="shared" si="2270"/>
        <v>-21.963411806168633</v>
      </c>
      <c r="T8026" s="21">
        <f t="shared" si="2261"/>
        <v>86.147999999999996</v>
      </c>
      <c r="U8026" s="37">
        <f>VLOOKUP(Time_Zone, 'LSTM LookUp'!$B$5:$D$8, 3, FALSE)</f>
        <v>-75</v>
      </c>
      <c r="V8026" s="21">
        <f t="shared" si="2271"/>
        <v>10.318891998387052</v>
      </c>
      <c r="W8026" s="21">
        <f t="shared" si="2262"/>
        <v>178.72772299959678</v>
      </c>
      <c r="X8026" s="21">
        <f t="shared" si="2263"/>
        <v>-870.90286236971735</v>
      </c>
      <c r="Y8026" s="21">
        <f t="shared" si="2264"/>
        <v>-817.90286236971735</v>
      </c>
      <c r="Z8026" s="21">
        <f t="shared" si="2272"/>
        <v>-259.26092218557</v>
      </c>
      <c r="AA8026" s="21">
        <f t="shared" si="2265"/>
        <v>-259.26092218557</v>
      </c>
      <c r="AB8026" s="21">
        <f t="shared" si="2266"/>
        <v>0</v>
      </c>
      <c r="AC8026" s="21">
        <f t="shared" si="2267"/>
        <v>0</v>
      </c>
      <c r="AD8026" s="21">
        <f t="shared" si="2273"/>
        <v>0</v>
      </c>
      <c r="AE8026" s="21" t="str">
        <f t="shared" si="2268"/>
        <v>11/30/13:00</v>
      </c>
    </row>
    <row r="8027" spans="2:31">
      <c r="B8027" s="37">
        <v>11</v>
      </c>
      <c r="C8027" s="38">
        <v>30</v>
      </c>
      <c r="D8027" s="39">
        <v>14</v>
      </c>
      <c r="E8027" s="17">
        <v>6.1</v>
      </c>
      <c r="F8027" s="17">
        <v>52</v>
      </c>
      <c r="G8027" s="17">
        <v>904</v>
      </c>
      <c r="H8027" s="37">
        <f t="shared" si="2256"/>
        <v>42.980000000000004</v>
      </c>
      <c r="I8027" s="37">
        <f>IF(H8027&lt;'Roof Calculator'!$G$8, 1, 0)</f>
        <v>1</v>
      </c>
      <c r="J8027" s="37">
        <f>IF(H8027&gt;='Roof Calculator'!$G$8, 1, 0)</f>
        <v>0</v>
      </c>
      <c r="K8027" s="37">
        <f t="shared" si="2257"/>
        <v>42.980000000000004</v>
      </c>
      <c r="L8027" s="37">
        <f t="shared" si="2258"/>
        <v>0</v>
      </c>
      <c r="M8027" s="37">
        <v>0</v>
      </c>
      <c r="N8027" s="37">
        <f t="shared" si="2259"/>
        <v>52</v>
      </c>
      <c r="O8027" s="37">
        <v>0</v>
      </c>
      <c r="P8027" s="37">
        <v>0</v>
      </c>
      <c r="Q8027" s="21">
        <f t="shared" si="2260"/>
        <v>39.790999999999997</v>
      </c>
      <c r="R8027" s="21">
        <f t="shared" si="2269"/>
        <v>334.54166666667908</v>
      </c>
      <c r="S8027" s="21">
        <f t="shared" si="2270"/>
        <v>-21.969429203514075</v>
      </c>
      <c r="T8027" s="21">
        <f t="shared" si="2261"/>
        <v>86.147999999999996</v>
      </c>
      <c r="U8027" s="37">
        <f>VLOOKUP(Time_Zone, 'LSTM LookUp'!$B$5:$D$8, 3, FALSE)</f>
        <v>-75</v>
      </c>
      <c r="V8027" s="21">
        <f t="shared" si="2271"/>
        <v>10.303320946913853</v>
      </c>
      <c r="W8027" s="21">
        <f t="shared" si="2262"/>
        <v>193.72383023672847</v>
      </c>
      <c r="X8027" s="21">
        <f t="shared" si="2263"/>
        <v>-842.22991748555455</v>
      </c>
      <c r="Y8027" s="21">
        <f t="shared" si="2264"/>
        <v>-790.22991748555455</v>
      </c>
      <c r="Z8027" s="21">
        <f t="shared" si="2272"/>
        <v>-250.48908198260054</v>
      </c>
      <c r="AA8027" s="21">
        <f t="shared" si="2265"/>
        <v>-250.48908198260054</v>
      </c>
      <c r="AB8027" s="21">
        <f t="shared" si="2266"/>
        <v>0</v>
      </c>
      <c r="AC8027" s="21">
        <f t="shared" si="2267"/>
        <v>0</v>
      </c>
      <c r="AD8027" s="21">
        <f t="shared" si="2273"/>
        <v>0</v>
      </c>
      <c r="AE8027" s="21" t="str">
        <f t="shared" si="2268"/>
        <v>11/30/14:00</v>
      </c>
    </row>
    <row r="8028" spans="2:31">
      <c r="B8028" s="37">
        <v>11</v>
      </c>
      <c r="C8028" s="38">
        <v>30</v>
      </c>
      <c r="D8028" s="39">
        <v>15</v>
      </c>
      <c r="E8028" s="17">
        <v>6.7</v>
      </c>
      <c r="F8028" s="17">
        <v>46</v>
      </c>
      <c r="G8028" s="17">
        <v>867</v>
      </c>
      <c r="H8028" s="37">
        <f t="shared" si="2256"/>
        <v>44.06</v>
      </c>
      <c r="I8028" s="37">
        <f>IF(H8028&lt;'Roof Calculator'!$G$8, 1, 0)</f>
        <v>1</v>
      </c>
      <c r="J8028" s="37">
        <f>IF(H8028&gt;='Roof Calculator'!$G$8, 1, 0)</f>
        <v>0</v>
      </c>
      <c r="K8028" s="37">
        <f t="shared" si="2257"/>
        <v>44.06</v>
      </c>
      <c r="L8028" s="37">
        <f t="shared" si="2258"/>
        <v>0</v>
      </c>
      <c r="M8028" s="37">
        <v>0</v>
      </c>
      <c r="N8028" s="37">
        <f t="shared" si="2259"/>
        <v>46</v>
      </c>
      <c r="O8028" s="37">
        <v>0</v>
      </c>
      <c r="P8028" s="37">
        <v>0</v>
      </c>
      <c r="Q8028" s="21">
        <f t="shared" si="2260"/>
        <v>39.790999999999997</v>
      </c>
      <c r="R8028" s="21">
        <f t="shared" si="2269"/>
        <v>334.58333333334576</v>
      </c>
      <c r="S8028" s="21">
        <f t="shared" si="2270"/>
        <v>-21.975434964366702</v>
      </c>
      <c r="T8028" s="21">
        <f t="shared" si="2261"/>
        <v>86.147999999999996</v>
      </c>
      <c r="U8028" s="37">
        <f>VLOOKUP(Time_Zone, 'LSTM LookUp'!$B$5:$D$8, 3, FALSE)</f>
        <v>-75</v>
      </c>
      <c r="V8028" s="21">
        <f t="shared" si="2271"/>
        <v>10.28773483104027</v>
      </c>
      <c r="W8028" s="21">
        <f t="shared" si="2262"/>
        <v>208.71993370776008</v>
      </c>
      <c r="X8028" s="21">
        <f t="shared" si="2263"/>
        <v>-749.42344896438112</v>
      </c>
      <c r="Y8028" s="21">
        <f t="shared" si="2264"/>
        <v>-703.42344896438112</v>
      </c>
      <c r="Z8028" s="21">
        <f t="shared" si="2272"/>
        <v>-222.97294759071616</v>
      </c>
      <c r="AA8028" s="21">
        <f t="shared" si="2265"/>
        <v>-222.97294759071616</v>
      </c>
      <c r="AB8028" s="21">
        <f t="shared" si="2266"/>
        <v>0</v>
      </c>
      <c r="AC8028" s="21">
        <f t="shared" si="2267"/>
        <v>0</v>
      </c>
      <c r="AD8028" s="21">
        <f t="shared" si="2273"/>
        <v>0</v>
      </c>
      <c r="AE8028" s="21" t="str">
        <f t="shared" si="2268"/>
        <v>11/30/15:00</v>
      </c>
    </row>
    <row r="8029" spans="2:31">
      <c r="B8029" s="37">
        <v>11</v>
      </c>
      <c r="C8029" s="38">
        <v>30</v>
      </c>
      <c r="D8029" s="39">
        <v>16</v>
      </c>
      <c r="E8029" s="17">
        <v>6.7</v>
      </c>
      <c r="F8029" s="17">
        <v>37</v>
      </c>
      <c r="G8029" s="17">
        <v>773</v>
      </c>
      <c r="H8029" s="37">
        <f t="shared" si="2256"/>
        <v>44.06</v>
      </c>
      <c r="I8029" s="37">
        <f>IF(H8029&lt;'Roof Calculator'!$G$8, 1, 0)</f>
        <v>1</v>
      </c>
      <c r="J8029" s="37">
        <f>IF(H8029&gt;='Roof Calculator'!$G$8, 1, 0)</f>
        <v>0</v>
      </c>
      <c r="K8029" s="37">
        <f t="shared" si="2257"/>
        <v>44.06</v>
      </c>
      <c r="L8029" s="37">
        <f t="shared" si="2258"/>
        <v>0</v>
      </c>
      <c r="M8029" s="37">
        <v>0</v>
      </c>
      <c r="N8029" s="37">
        <f t="shared" si="2259"/>
        <v>37</v>
      </c>
      <c r="O8029" s="37">
        <v>0</v>
      </c>
      <c r="P8029" s="37">
        <v>0</v>
      </c>
      <c r="Q8029" s="21">
        <f t="shared" si="2260"/>
        <v>39.790999999999997</v>
      </c>
      <c r="R8029" s="21">
        <f t="shared" si="2269"/>
        <v>334.62500000001245</v>
      </c>
      <c r="S8029" s="21">
        <f t="shared" si="2270"/>
        <v>-21.981429084226125</v>
      </c>
      <c r="T8029" s="21">
        <f t="shared" si="2261"/>
        <v>86.147999999999996</v>
      </c>
      <c r="U8029" s="37">
        <f>VLOOKUP(Time_Zone, 'LSTM LookUp'!$B$5:$D$8, 3, FALSE)</f>
        <v>-75</v>
      </c>
      <c r="V8029" s="21">
        <f t="shared" si="2271"/>
        <v>10.272133675568064</v>
      </c>
      <c r="W8029" s="21">
        <f t="shared" si="2262"/>
        <v>223.71603341889198</v>
      </c>
      <c r="X8029" s="21">
        <f t="shared" si="2263"/>
        <v>-583.26504280380198</v>
      </c>
      <c r="Y8029" s="21">
        <f t="shared" si="2264"/>
        <v>-546.26504280380198</v>
      </c>
      <c r="Z8029" s="21">
        <f t="shared" si="2272"/>
        <v>-173.15647770778264</v>
      </c>
      <c r="AA8029" s="21">
        <f t="shared" si="2265"/>
        <v>-173.15647770778264</v>
      </c>
      <c r="AB8029" s="21">
        <f t="shared" si="2266"/>
        <v>0</v>
      </c>
      <c r="AC8029" s="21">
        <f t="shared" si="2267"/>
        <v>0</v>
      </c>
      <c r="AD8029" s="21">
        <f t="shared" si="2273"/>
        <v>0</v>
      </c>
      <c r="AE8029" s="21" t="str">
        <f t="shared" si="2268"/>
        <v>11/30/16:00</v>
      </c>
    </row>
    <row r="8030" spans="2:31">
      <c r="B8030" s="37">
        <v>11</v>
      </c>
      <c r="C8030" s="38">
        <v>30</v>
      </c>
      <c r="D8030" s="39">
        <v>17</v>
      </c>
      <c r="E8030" s="17">
        <v>5</v>
      </c>
      <c r="F8030" s="17">
        <v>24</v>
      </c>
      <c r="G8030" s="17">
        <v>544</v>
      </c>
      <c r="H8030" s="37">
        <f t="shared" si="2256"/>
        <v>41</v>
      </c>
      <c r="I8030" s="37">
        <f>IF(H8030&lt;'Roof Calculator'!$G$8, 1, 0)</f>
        <v>1</v>
      </c>
      <c r="J8030" s="37">
        <f>IF(H8030&gt;='Roof Calculator'!$G$8, 1, 0)</f>
        <v>0</v>
      </c>
      <c r="K8030" s="37">
        <f t="shared" si="2257"/>
        <v>41</v>
      </c>
      <c r="L8030" s="37">
        <f t="shared" si="2258"/>
        <v>0</v>
      </c>
      <c r="M8030" s="37">
        <v>0</v>
      </c>
      <c r="N8030" s="37">
        <f t="shared" si="2259"/>
        <v>24</v>
      </c>
      <c r="O8030" s="37">
        <v>0</v>
      </c>
      <c r="P8030" s="37">
        <v>0</v>
      </c>
      <c r="Q8030" s="21">
        <f t="shared" si="2260"/>
        <v>39.790999999999997</v>
      </c>
      <c r="R8030" s="21">
        <f t="shared" si="2269"/>
        <v>334.66666666667913</v>
      </c>
      <c r="S8030" s="21">
        <f t="shared" si="2270"/>
        <v>-21.987411558599383</v>
      </c>
      <c r="T8030" s="21">
        <f t="shared" si="2261"/>
        <v>86.147999999999996</v>
      </c>
      <c r="U8030" s="37">
        <f>VLOOKUP(Time_Zone, 'LSTM LookUp'!$B$5:$D$8, 3, FALSE)</f>
        <v>-75</v>
      </c>
      <c r="V8030" s="21">
        <f t="shared" si="2271"/>
        <v>10.256517505326844</v>
      </c>
      <c r="W8030" s="21">
        <f t="shared" si="2262"/>
        <v>238.71212937633172</v>
      </c>
      <c r="X8030" s="21">
        <f t="shared" si="2263"/>
        <v>-331.64437452665481</v>
      </c>
      <c r="Y8030" s="21">
        <f t="shared" si="2264"/>
        <v>-307.64437452665481</v>
      </c>
      <c r="Z8030" s="21">
        <f t="shared" si="2272"/>
        <v>-97.517893523313489</v>
      </c>
      <c r="AA8030" s="21">
        <f t="shared" si="2265"/>
        <v>-97.517893523313489</v>
      </c>
      <c r="AB8030" s="21">
        <f t="shared" si="2266"/>
        <v>0</v>
      </c>
      <c r="AC8030" s="21">
        <f t="shared" si="2267"/>
        <v>0</v>
      </c>
      <c r="AD8030" s="21">
        <f t="shared" si="2273"/>
        <v>0</v>
      </c>
      <c r="AE8030" s="21" t="str">
        <f t="shared" si="2268"/>
        <v>11/30/17:00</v>
      </c>
    </row>
    <row r="8031" spans="2:31">
      <c r="B8031" s="37">
        <v>11</v>
      </c>
      <c r="C8031" s="38">
        <v>30</v>
      </c>
      <c r="D8031" s="39">
        <v>18</v>
      </c>
      <c r="E8031" s="17">
        <v>1.1000000000000001</v>
      </c>
      <c r="F8031" s="17">
        <v>6</v>
      </c>
      <c r="G8031" s="17">
        <v>80</v>
      </c>
      <c r="H8031" s="37">
        <f t="shared" si="2256"/>
        <v>33.979999999999997</v>
      </c>
      <c r="I8031" s="37">
        <f>IF(H8031&lt;'Roof Calculator'!$G$8, 1, 0)</f>
        <v>1</v>
      </c>
      <c r="J8031" s="37">
        <f>IF(H8031&gt;='Roof Calculator'!$G$8, 1, 0)</f>
        <v>0</v>
      </c>
      <c r="K8031" s="37">
        <f t="shared" si="2257"/>
        <v>33.979999999999997</v>
      </c>
      <c r="L8031" s="37">
        <f t="shared" si="2258"/>
        <v>0</v>
      </c>
      <c r="M8031" s="37">
        <v>0</v>
      </c>
      <c r="N8031" s="37">
        <f t="shared" si="2259"/>
        <v>6</v>
      </c>
      <c r="O8031" s="37">
        <v>0</v>
      </c>
      <c r="P8031" s="37">
        <v>0</v>
      </c>
      <c r="Q8031" s="21">
        <f t="shared" si="2260"/>
        <v>39.790999999999997</v>
      </c>
      <c r="R8031" s="21">
        <f t="shared" si="2269"/>
        <v>334.70833333334582</v>
      </c>
      <c r="S8031" s="21">
        <f t="shared" si="2270"/>
        <v>-21.993382383001016</v>
      </c>
      <c r="T8031" s="21">
        <f t="shared" si="2261"/>
        <v>86.147999999999996</v>
      </c>
      <c r="U8031" s="37">
        <f>VLOOKUP(Time_Zone, 'LSTM LookUp'!$B$5:$D$8, 3, FALSE)</f>
        <v>-75</v>
      </c>
      <c r="V8031" s="21">
        <f t="shared" si="2271"/>
        <v>10.240886345173919</v>
      </c>
      <c r="W8031" s="21">
        <f t="shared" si="2262"/>
        <v>253.70822158629349</v>
      </c>
      <c r="X8031" s="21">
        <f t="shared" si="2263"/>
        <v>-35.16344611562036</v>
      </c>
      <c r="Y8031" s="21">
        <f t="shared" si="2264"/>
        <v>-29.16344611562036</v>
      </c>
      <c r="Z8031" s="21">
        <f t="shared" si="2272"/>
        <v>-9.2443030608042243</v>
      </c>
      <c r="AA8031" s="21">
        <f t="shared" si="2265"/>
        <v>-9.2443030608042243</v>
      </c>
      <c r="AB8031" s="21">
        <f t="shared" si="2266"/>
        <v>0</v>
      </c>
      <c r="AC8031" s="21">
        <f t="shared" si="2267"/>
        <v>0</v>
      </c>
      <c r="AD8031" s="21">
        <f t="shared" si="2273"/>
        <v>0</v>
      </c>
      <c r="AE8031" s="21" t="str">
        <f t="shared" si="2268"/>
        <v>11/30/18:00</v>
      </c>
    </row>
    <row r="8032" spans="2:31">
      <c r="B8032" s="37">
        <v>11</v>
      </c>
      <c r="C8032" s="38">
        <v>30</v>
      </c>
      <c r="D8032" s="39">
        <v>19</v>
      </c>
      <c r="E8032" s="17">
        <v>1.7</v>
      </c>
      <c r="F8032" s="17">
        <v>0</v>
      </c>
      <c r="G8032" s="17">
        <v>0</v>
      </c>
      <c r="H8032" s="37">
        <f t="shared" si="2256"/>
        <v>35.06</v>
      </c>
      <c r="I8032" s="37">
        <f>IF(H8032&lt;'Roof Calculator'!$G$8, 1, 0)</f>
        <v>1</v>
      </c>
      <c r="J8032" s="37">
        <f>IF(H8032&gt;='Roof Calculator'!$G$8, 1, 0)</f>
        <v>0</v>
      </c>
      <c r="K8032" s="37">
        <f t="shared" si="2257"/>
        <v>35.06</v>
      </c>
      <c r="L8032" s="37">
        <f t="shared" si="2258"/>
        <v>0</v>
      </c>
      <c r="M8032" s="37">
        <v>0</v>
      </c>
      <c r="N8032" s="37">
        <f t="shared" si="2259"/>
        <v>0</v>
      </c>
      <c r="O8032" s="37">
        <v>0</v>
      </c>
      <c r="P8032" s="37">
        <v>0</v>
      </c>
      <c r="Q8032" s="21">
        <f t="shared" si="2260"/>
        <v>39.790999999999997</v>
      </c>
      <c r="R8032" s="21">
        <f t="shared" si="2269"/>
        <v>334.75000000001251</v>
      </c>
      <c r="S8032" s="21">
        <f t="shared" si="2270"/>
        <v>-21.999341552953037</v>
      </c>
      <c r="T8032" s="21">
        <f t="shared" si="2261"/>
        <v>86.147999999999996</v>
      </c>
      <c r="U8032" s="37">
        <f>VLOOKUP(Time_Zone, 'LSTM LookUp'!$B$5:$D$8, 3, FALSE)</f>
        <v>-75</v>
      </c>
      <c r="V8032" s="21">
        <f t="shared" si="2271"/>
        <v>10.225240219994287</v>
      </c>
      <c r="W8032" s="21">
        <f t="shared" si="2262"/>
        <v>268.70431005499859</v>
      </c>
      <c r="X8032" s="21">
        <f t="shared" si="2263"/>
        <v>0</v>
      </c>
      <c r="Y8032" s="21">
        <f t="shared" si="2264"/>
        <v>0</v>
      </c>
      <c r="Z8032" s="21">
        <f t="shared" si="2272"/>
        <v>0</v>
      </c>
      <c r="AA8032" s="21">
        <f t="shared" si="2265"/>
        <v>0</v>
      </c>
      <c r="AB8032" s="21">
        <f t="shared" si="2266"/>
        <v>0</v>
      </c>
      <c r="AC8032" s="21">
        <f t="shared" si="2267"/>
        <v>0</v>
      </c>
      <c r="AD8032" s="21">
        <f t="shared" si="2273"/>
        <v>0</v>
      </c>
      <c r="AE8032" s="21" t="str">
        <f t="shared" si="2268"/>
        <v>11/30/19:00</v>
      </c>
    </row>
    <row r="8033" spans="2:31">
      <c r="B8033" s="37">
        <v>11</v>
      </c>
      <c r="C8033" s="38">
        <v>30</v>
      </c>
      <c r="D8033" s="39">
        <v>20</v>
      </c>
      <c r="E8033" s="17">
        <v>-1.1000000000000001</v>
      </c>
      <c r="F8033" s="17">
        <v>0</v>
      </c>
      <c r="G8033" s="17">
        <v>0</v>
      </c>
      <c r="H8033" s="37">
        <f t="shared" si="2256"/>
        <v>30.02</v>
      </c>
      <c r="I8033" s="37">
        <f>IF(H8033&lt;'Roof Calculator'!$G$8, 1, 0)</f>
        <v>1</v>
      </c>
      <c r="J8033" s="37">
        <f>IF(H8033&gt;='Roof Calculator'!$G$8, 1, 0)</f>
        <v>0</v>
      </c>
      <c r="K8033" s="37">
        <f t="shared" si="2257"/>
        <v>30.02</v>
      </c>
      <c r="L8033" s="37">
        <f t="shared" si="2258"/>
        <v>0</v>
      </c>
      <c r="M8033" s="37">
        <v>0</v>
      </c>
      <c r="N8033" s="37">
        <f t="shared" si="2259"/>
        <v>0</v>
      </c>
      <c r="O8033" s="37">
        <v>0</v>
      </c>
      <c r="P8033" s="37">
        <v>0</v>
      </c>
      <c r="Q8033" s="21">
        <f t="shared" si="2260"/>
        <v>39.790999999999997</v>
      </c>
      <c r="R8033" s="21">
        <f t="shared" si="2269"/>
        <v>334.79166666667919</v>
      </c>
      <c r="S8033" s="21">
        <f t="shared" si="2270"/>
        <v>-22.005289063984879</v>
      </c>
      <c r="T8033" s="21">
        <f t="shared" si="2261"/>
        <v>86.147999999999996</v>
      </c>
      <c r="U8033" s="37">
        <f>VLOOKUP(Time_Zone, 'LSTM LookUp'!$B$5:$D$8, 3, FALSE)</f>
        <v>-75</v>
      </c>
      <c r="V8033" s="21">
        <f t="shared" si="2271"/>
        <v>10.209579154700684</v>
      </c>
      <c r="W8033" s="21">
        <f t="shared" si="2262"/>
        <v>283.70039478867517</v>
      </c>
      <c r="X8033" s="21">
        <f t="shared" si="2263"/>
        <v>0</v>
      </c>
      <c r="Y8033" s="21">
        <f t="shared" si="2264"/>
        <v>0</v>
      </c>
      <c r="Z8033" s="21">
        <f t="shared" si="2272"/>
        <v>0</v>
      </c>
      <c r="AA8033" s="21">
        <f t="shared" si="2265"/>
        <v>0</v>
      </c>
      <c r="AB8033" s="21">
        <f t="shared" si="2266"/>
        <v>0</v>
      </c>
      <c r="AC8033" s="21">
        <f t="shared" si="2267"/>
        <v>0</v>
      </c>
      <c r="AD8033" s="21">
        <f t="shared" si="2273"/>
        <v>0</v>
      </c>
      <c r="AE8033" s="21" t="str">
        <f t="shared" si="2268"/>
        <v>11/30/20:00</v>
      </c>
    </row>
    <row r="8034" spans="2:31">
      <c r="B8034" s="37">
        <v>11</v>
      </c>
      <c r="C8034" s="38">
        <v>30</v>
      </c>
      <c r="D8034" s="39">
        <v>21</v>
      </c>
      <c r="E8034" s="17">
        <v>-0.6</v>
      </c>
      <c r="F8034" s="17">
        <v>0</v>
      </c>
      <c r="G8034" s="17">
        <v>0</v>
      </c>
      <c r="H8034" s="37">
        <f t="shared" si="2256"/>
        <v>30.92</v>
      </c>
      <c r="I8034" s="37">
        <f>IF(H8034&lt;'Roof Calculator'!$G$8, 1, 0)</f>
        <v>1</v>
      </c>
      <c r="J8034" s="37">
        <f>IF(H8034&gt;='Roof Calculator'!$G$8, 1, 0)</f>
        <v>0</v>
      </c>
      <c r="K8034" s="37">
        <f t="shared" si="2257"/>
        <v>30.92</v>
      </c>
      <c r="L8034" s="37">
        <f t="shared" si="2258"/>
        <v>0</v>
      </c>
      <c r="M8034" s="37">
        <v>0</v>
      </c>
      <c r="N8034" s="37">
        <f t="shared" si="2259"/>
        <v>0</v>
      </c>
      <c r="O8034" s="37">
        <v>0</v>
      </c>
      <c r="P8034" s="37">
        <v>0</v>
      </c>
      <c r="Q8034" s="21">
        <f t="shared" si="2260"/>
        <v>39.790999999999997</v>
      </c>
      <c r="R8034" s="21">
        <f t="shared" si="2269"/>
        <v>334.83333333334588</v>
      </c>
      <c r="S8034" s="21">
        <f t="shared" si="2270"/>
        <v>-22.011224911633558</v>
      </c>
      <c r="T8034" s="21">
        <f t="shared" si="2261"/>
        <v>86.147999999999996</v>
      </c>
      <c r="U8034" s="37">
        <f>VLOOKUP(Time_Zone, 'LSTM LookUp'!$B$5:$D$8, 3, FALSE)</f>
        <v>-75</v>
      </c>
      <c r="V8034" s="21">
        <f t="shared" si="2271"/>
        <v>10.193903174233331</v>
      </c>
      <c r="W8034" s="21">
        <f t="shared" si="2262"/>
        <v>298.69647579355836</v>
      </c>
      <c r="X8034" s="21">
        <f t="shared" si="2263"/>
        <v>0</v>
      </c>
      <c r="Y8034" s="21">
        <f t="shared" si="2264"/>
        <v>0</v>
      </c>
      <c r="Z8034" s="21">
        <f t="shared" si="2272"/>
        <v>0</v>
      </c>
      <c r="AA8034" s="21">
        <f t="shared" si="2265"/>
        <v>0</v>
      </c>
      <c r="AB8034" s="21">
        <f t="shared" si="2266"/>
        <v>0</v>
      </c>
      <c r="AC8034" s="21">
        <f t="shared" si="2267"/>
        <v>0</v>
      </c>
      <c r="AD8034" s="21">
        <f t="shared" si="2273"/>
        <v>0</v>
      </c>
      <c r="AE8034" s="21" t="str">
        <f t="shared" si="2268"/>
        <v>11/30/21:00</v>
      </c>
    </row>
    <row r="8035" spans="2:31">
      <c r="B8035" s="37">
        <v>11</v>
      </c>
      <c r="C8035" s="38">
        <v>30</v>
      </c>
      <c r="D8035" s="39">
        <v>22</v>
      </c>
      <c r="E8035" s="17">
        <v>0.3</v>
      </c>
      <c r="F8035" s="17">
        <v>0</v>
      </c>
      <c r="G8035" s="17">
        <v>0</v>
      </c>
      <c r="H8035" s="37">
        <f t="shared" si="2256"/>
        <v>32.54</v>
      </c>
      <c r="I8035" s="37">
        <f>IF(H8035&lt;'Roof Calculator'!$G$8, 1, 0)</f>
        <v>1</v>
      </c>
      <c r="J8035" s="37">
        <f>IF(H8035&gt;='Roof Calculator'!$G$8, 1, 0)</f>
        <v>0</v>
      </c>
      <c r="K8035" s="37">
        <f t="shared" si="2257"/>
        <v>32.54</v>
      </c>
      <c r="L8035" s="37">
        <f t="shared" si="2258"/>
        <v>0</v>
      </c>
      <c r="M8035" s="37">
        <v>0</v>
      </c>
      <c r="N8035" s="37">
        <f t="shared" si="2259"/>
        <v>0</v>
      </c>
      <c r="O8035" s="37">
        <v>0</v>
      </c>
      <c r="P8035" s="37">
        <v>0</v>
      </c>
      <c r="Q8035" s="21">
        <f t="shared" si="2260"/>
        <v>39.790999999999997</v>
      </c>
      <c r="R8035" s="21">
        <f t="shared" si="2269"/>
        <v>334.87500000001256</v>
      </c>
      <c r="S8035" s="21">
        <f t="shared" si="2270"/>
        <v>-22.017149091443546</v>
      </c>
      <c r="T8035" s="21">
        <f t="shared" si="2261"/>
        <v>86.147999999999996</v>
      </c>
      <c r="U8035" s="37">
        <f>VLOOKUP(Time_Zone, 'LSTM LookUp'!$B$5:$D$8, 3, FALSE)</f>
        <v>-75</v>
      </c>
      <c r="V8035" s="21">
        <f t="shared" si="2271"/>
        <v>10.178212303560066</v>
      </c>
      <c r="W8035" s="21">
        <f t="shared" si="2262"/>
        <v>313.69255307589003</v>
      </c>
      <c r="X8035" s="21">
        <f t="shared" si="2263"/>
        <v>0</v>
      </c>
      <c r="Y8035" s="21">
        <f t="shared" si="2264"/>
        <v>0</v>
      </c>
      <c r="Z8035" s="21">
        <f t="shared" si="2272"/>
        <v>0</v>
      </c>
      <c r="AA8035" s="21">
        <f t="shared" si="2265"/>
        <v>0</v>
      </c>
      <c r="AB8035" s="21">
        <f t="shared" si="2266"/>
        <v>0</v>
      </c>
      <c r="AC8035" s="21">
        <f t="shared" si="2267"/>
        <v>0</v>
      </c>
      <c r="AD8035" s="21">
        <f t="shared" si="2273"/>
        <v>0</v>
      </c>
      <c r="AE8035" s="21" t="str">
        <f t="shared" si="2268"/>
        <v>11/30/22:00</v>
      </c>
    </row>
    <row r="8036" spans="2:31">
      <c r="B8036" s="37">
        <v>11</v>
      </c>
      <c r="C8036" s="38">
        <v>30</v>
      </c>
      <c r="D8036" s="39">
        <v>23</v>
      </c>
      <c r="E8036" s="17">
        <v>1.2</v>
      </c>
      <c r="F8036" s="17">
        <v>0</v>
      </c>
      <c r="G8036" s="17">
        <v>0</v>
      </c>
      <c r="H8036" s="37">
        <f t="shared" si="2256"/>
        <v>34.159999999999997</v>
      </c>
      <c r="I8036" s="37">
        <f>IF(H8036&lt;'Roof Calculator'!$G$8, 1, 0)</f>
        <v>1</v>
      </c>
      <c r="J8036" s="37">
        <f>IF(H8036&gt;='Roof Calculator'!$G$8, 1, 0)</f>
        <v>0</v>
      </c>
      <c r="K8036" s="37">
        <f t="shared" si="2257"/>
        <v>34.159999999999997</v>
      </c>
      <c r="L8036" s="37">
        <f t="shared" si="2258"/>
        <v>0</v>
      </c>
      <c r="M8036" s="37">
        <v>0</v>
      </c>
      <c r="N8036" s="37">
        <f t="shared" si="2259"/>
        <v>0</v>
      </c>
      <c r="O8036" s="37">
        <v>0</v>
      </c>
      <c r="P8036" s="37">
        <v>0</v>
      </c>
      <c r="Q8036" s="21">
        <f t="shared" si="2260"/>
        <v>39.790999999999997</v>
      </c>
      <c r="R8036" s="21">
        <f t="shared" si="2269"/>
        <v>334.91666666667925</v>
      </c>
      <c r="S8036" s="21">
        <f t="shared" si="2270"/>
        <v>-22.023061598966827</v>
      </c>
      <c r="T8036" s="21">
        <f t="shared" si="2261"/>
        <v>86.147999999999996</v>
      </c>
      <c r="U8036" s="37">
        <f>VLOOKUP(Time_Zone, 'LSTM LookUp'!$B$5:$D$8, 3, FALSE)</f>
        <v>-75</v>
      </c>
      <c r="V8036" s="21">
        <f t="shared" si="2271"/>
        <v>10.162506567676274</v>
      </c>
      <c r="W8036" s="21">
        <f t="shared" si="2262"/>
        <v>328.68862664191909</v>
      </c>
      <c r="X8036" s="21">
        <f t="shared" si="2263"/>
        <v>0</v>
      </c>
      <c r="Y8036" s="21">
        <f t="shared" si="2264"/>
        <v>0</v>
      </c>
      <c r="Z8036" s="21">
        <f t="shared" si="2272"/>
        <v>0</v>
      </c>
      <c r="AA8036" s="21">
        <f t="shared" si="2265"/>
        <v>0</v>
      </c>
      <c r="AB8036" s="21">
        <f t="shared" si="2266"/>
        <v>0</v>
      </c>
      <c r="AC8036" s="21">
        <f t="shared" si="2267"/>
        <v>0</v>
      </c>
      <c r="AD8036" s="21">
        <f t="shared" si="2273"/>
        <v>0</v>
      </c>
      <c r="AE8036" s="21" t="str">
        <f t="shared" si="2268"/>
        <v>11/30/23:00</v>
      </c>
    </row>
    <row r="8037" spans="2:31">
      <c r="B8037" s="37">
        <v>11</v>
      </c>
      <c r="C8037" s="38">
        <v>30</v>
      </c>
      <c r="D8037" s="39">
        <v>24</v>
      </c>
      <c r="E8037" s="17">
        <v>2.1</v>
      </c>
      <c r="F8037" s="17">
        <v>0</v>
      </c>
      <c r="G8037" s="17">
        <v>0</v>
      </c>
      <c r="H8037" s="37">
        <f t="shared" si="2256"/>
        <v>35.78</v>
      </c>
      <c r="I8037" s="37">
        <f>IF(H8037&lt;'Roof Calculator'!$G$8, 1, 0)</f>
        <v>1</v>
      </c>
      <c r="J8037" s="37">
        <f>IF(H8037&gt;='Roof Calculator'!$G$8, 1, 0)</f>
        <v>0</v>
      </c>
      <c r="K8037" s="37">
        <f t="shared" si="2257"/>
        <v>35.78</v>
      </c>
      <c r="L8037" s="37">
        <f t="shared" si="2258"/>
        <v>0</v>
      </c>
      <c r="M8037" s="37">
        <v>0</v>
      </c>
      <c r="N8037" s="37">
        <f t="shared" si="2259"/>
        <v>0</v>
      </c>
      <c r="O8037" s="37">
        <v>0</v>
      </c>
      <c r="P8037" s="37">
        <v>0</v>
      </c>
      <c r="Q8037" s="21">
        <f t="shared" si="2260"/>
        <v>39.790999999999997</v>
      </c>
      <c r="R8037" s="21">
        <f t="shared" si="2269"/>
        <v>334.95833333334593</v>
      </c>
      <c r="S8037" s="21">
        <f t="shared" si="2270"/>
        <v>-22.028962429762913</v>
      </c>
      <c r="T8037" s="21">
        <f t="shared" si="2261"/>
        <v>86.147999999999996</v>
      </c>
      <c r="U8037" s="37">
        <f>VLOOKUP(Time_Zone, 'LSTM LookUp'!$B$5:$D$8, 3, FALSE)</f>
        <v>-75</v>
      </c>
      <c r="V8037" s="21">
        <f t="shared" si="2271"/>
        <v>10.146785991604748</v>
      </c>
      <c r="W8037" s="21">
        <f t="shared" si="2262"/>
        <v>343.6846964979012</v>
      </c>
      <c r="X8037" s="21">
        <f t="shared" si="2263"/>
        <v>0</v>
      </c>
      <c r="Y8037" s="21">
        <f t="shared" si="2264"/>
        <v>0</v>
      </c>
      <c r="Z8037" s="21">
        <f t="shared" si="2272"/>
        <v>0</v>
      </c>
      <c r="AA8037" s="21">
        <f t="shared" si="2265"/>
        <v>0</v>
      </c>
      <c r="AB8037" s="21">
        <f t="shared" si="2266"/>
        <v>0</v>
      </c>
      <c r="AC8037" s="21">
        <f t="shared" si="2267"/>
        <v>0</v>
      </c>
      <c r="AD8037" s="21">
        <f t="shared" si="2273"/>
        <v>0</v>
      </c>
      <c r="AE8037" s="21" t="str">
        <f t="shared" si="2268"/>
        <v>11/30/24:00</v>
      </c>
    </row>
    <row r="8038" spans="2:31">
      <c r="B8038" s="37">
        <v>12</v>
      </c>
      <c r="C8038" s="38">
        <v>1</v>
      </c>
      <c r="D8038" s="39">
        <v>1</v>
      </c>
      <c r="E8038" s="17">
        <v>2.9</v>
      </c>
      <c r="F8038" s="17">
        <v>0</v>
      </c>
      <c r="G8038" s="17">
        <v>0</v>
      </c>
      <c r="H8038" s="37">
        <f t="shared" si="2256"/>
        <v>37.22</v>
      </c>
      <c r="I8038" s="37">
        <f>IF(H8038&lt;'Roof Calculator'!$G$8, 1, 0)</f>
        <v>1</v>
      </c>
      <c r="J8038" s="37">
        <f>IF(H8038&gt;='Roof Calculator'!$G$8, 1, 0)</f>
        <v>0</v>
      </c>
      <c r="K8038" s="37">
        <f t="shared" si="2257"/>
        <v>37.22</v>
      </c>
      <c r="L8038" s="37">
        <f t="shared" si="2258"/>
        <v>0</v>
      </c>
      <c r="M8038" s="37">
        <v>0</v>
      </c>
      <c r="N8038" s="37">
        <f t="shared" si="2259"/>
        <v>0</v>
      </c>
      <c r="O8038" s="37">
        <v>0</v>
      </c>
      <c r="P8038" s="37">
        <v>0</v>
      </c>
      <c r="Q8038" s="21">
        <f t="shared" si="2260"/>
        <v>39.790999999999997</v>
      </c>
      <c r="R8038" s="21">
        <f t="shared" si="2269"/>
        <v>335.00000000001262</v>
      </c>
      <c r="S8038" s="21">
        <f t="shared" si="2270"/>
        <v>-22.034851579398875</v>
      </c>
      <c r="T8038" s="21">
        <f t="shared" si="2261"/>
        <v>86.147999999999996</v>
      </c>
      <c r="U8038" s="37">
        <f>VLOOKUP(Time_Zone, 'LSTM LookUp'!$B$5:$D$8, 3, FALSE)</f>
        <v>-75</v>
      </c>
      <c r="V8038" s="21">
        <f t="shared" si="2271"/>
        <v>10.131050600395714</v>
      </c>
      <c r="W8038" s="21">
        <f t="shared" si="2262"/>
        <v>-1.3192373499010746</v>
      </c>
      <c r="X8038" s="21">
        <f t="shared" si="2263"/>
        <v>0</v>
      </c>
      <c r="Y8038" s="21">
        <f t="shared" si="2264"/>
        <v>0</v>
      </c>
      <c r="Z8038" s="21">
        <f t="shared" si="2272"/>
        <v>0</v>
      </c>
      <c r="AA8038" s="21">
        <f t="shared" si="2265"/>
        <v>0</v>
      </c>
      <c r="AB8038" s="21">
        <f t="shared" si="2266"/>
        <v>0</v>
      </c>
      <c r="AC8038" s="21">
        <f t="shared" si="2267"/>
        <v>0</v>
      </c>
      <c r="AD8038" s="21">
        <f t="shared" si="2273"/>
        <v>0</v>
      </c>
      <c r="AE8038" s="21" t="str">
        <f t="shared" si="2268"/>
        <v>12/1/1:00</v>
      </c>
    </row>
    <row r="8039" spans="2:31">
      <c r="B8039" s="37">
        <v>12</v>
      </c>
      <c r="C8039" s="38">
        <v>1</v>
      </c>
      <c r="D8039" s="39">
        <v>2</v>
      </c>
      <c r="E8039" s="17">
        <v>3.8</v>
      </c>
      <c r="F8039" s="17">
        <v>0</v>
      </c>
      <c r="G8039" s="17">
        <v>0</v>
      </c>
      <c r="H8039" s="37">
        <f t="shared" si="2256"/>
        <v>38.839999999999996</v>
      </c>
      <c r="I8039" s="37">
        <f>IF(H8039&lt;'Roof Calculator'!$G$8, 1, 0)</f>
        <v>1</v>
      </c>
      <c r="J8039" s="37">
        <f>IF(H8039&gt;='Roof Calculator'!$G$8, 1, 0)</f>
        <v>0</v>
      </c>
      <c r="K8039" s="37">
        <f t="shared" si="2257"/>
        <v>38.839999999999996</v>
      </c>
      <c r="L8039" s="37">
        <f t="shared" si="2258"/>
        <v>0</v>
      </c>
      <c r="M8039" s="37">
        <v>0</v>
      </c>
      <c r="N8039" s="37">
        <f t="shared" si="2259"/>
        <v>0</v>
      </c>
      <c r="O8039" s="37">
        <v>0</v>
      </c>
      <c r="P8039" s="37">
        <v>0</v>
      </c>
      <c r="Q8039" s="21">
        <f t="shared" si="2260"/>
        <v>39.790999999999997</v>
      </c>
      <c r="R8039" s="21">
        <f t="shared" si="2269"/>
        <v>335.0416666666793</v>
      </c>
      <c r="S8039" s="21">
        <f t="shared" si="2270"/>
        <v>-22.040729043449304</v>
      </c>
      <c r="T8039" s="21">
        <f t="shared" si="2261"/>
        <v>86.147999999999996</v>
      </c>
      <c r="U8039" s="37">
        <f>VLOOKUP(Time_Zone, 'LSTM LookUp'!$B$5:$D$8, 3, FALSE)</f>
        <v>-75</v>
      </c>
      <c r="V8039" s="21">
        <f t="shared" si="2271"/>
        <v>10.11530041912674</v>
      </c>
      <c r="W8039" s="21">
        <f t="shared" si="2262"/>
        <v>13.676825104781658</v>
      </c>
      <c r="X8039" s="21">
        <f t="shared" si="2263"/>
        <v>0</v>
      </c>
      <c r="Y8039" s="21">
        <f t="shared" si="2264"/>
        <v>0</v>
      </c>
      <c r="Z8039" s="21">
        <f t="shared" si="2272"/>
        <v>0</v>
      </c>
      <c r="AA8039" s="21">
        <f t="shared" si="2265"/>
        <v>0</v>
      </c>
      <c r="AB8039" s="21">
        <f t="shared" si="2266"/>
        <v>0</v>
      </c>
      <c r="AC8039" s="21">
        <f t="shared" si="2267"/>
        <v>0</v>
      </c>
      <c r="AD8039" s="21">
        <f t="shared" si="2273"/>
        <v>0</v>
      </c>
      <c r="AE8039" s="21" t="str">
        <f t="shared" si="2268"/>
        <v>12/1/2:00</v>
      </c>
    </row>
    <row r="8040" spans="2:31">
      <c r="B8040" s="37">
        <v>12</v>
      </c>
      <c r="C8040" s="38">
        <v>1</v>
      </c>
      <c r="D8040" s="39">
        <v>3</v>
      </c>
      <c r="E8040" s="17">
        <v>4.7</v>
      </c>
      <c r="F8040" s="17">
        <v>0</v>
      </c>
      <c r="G8040" s="17">
        <v>0</v>
      </c>
      <c r="H8040" s="37">
        <f t="shared" si="2256"/>
        <v>40.46</v>
      </c>
      <c r="I8040" s="37">
        <f>IF(H8040&lt;'Roof Calculator'!$G$8, 1, 0)</f>
        <v>1</v>
      </c>
      <c r="J8040" s="37">
        <f>IF(H8040&gt;='Roof Calculator'!$G$8, 1, 0)</f>
        <v>0</v>
      </c>
      <c r="K8040" s="37">
        <f t="shared" si="2257"/>
        <v>40.46</v>
      </c>
      <c r="L8040" s="37">
        <f t="shared" si="2258"/>
        <v>0</v>
      </c>
      <c r="M8040" s="37">
        <v>0</v>
      </c>
      <c r="N8040" s="37">
        <f t="shared" si="2259"/>
        <v>0</v>
      </c>
      <c r="O8040" s="37">
        <v>0</v>
      </c>
      <c r="P8040" s="37">
        <v>0</v>
      </c>
      <c r="Q8040" s="21">
        <f t="shared" si="2260"/>
        <v>39.790999999999997</v>
      </c>
      <c r="R8040" s="21">
        <f t="shared" si="2269"/>
        <v>335.08333333334599</v>
      </c>
      <c r="S8040" s="21">
        <f t="shared" si="2270"/>
        <v>-22.046594817496331</v>
      </c>
      <c r="T8040" s="21">
        <f t="shared" si="2261"/>
        <v>86.147999999999996</v>
      </c>
      <c r="U8040" s="37">
        <f>VLOOKUP(Time_Zone, 'LSTM LookUp'!$B$5:$D$8, 3, FALSE)</f>
        <v>-75</v>
      </c>
      <c r="V8040" s="21">
        <f t="shared" si="2271"/>
        <v>10.09953547290278</v>
      </c>
      <c r="W8040" s="21">
        <f t="shared" si="2262"/>
        <v>28.672883868225689</v>
      </c>
      <c r="X8040" s="21">
        <f t="shared" si="2263"/>
        <v>0</v>
      </c>
      <c r="Y8040" s="21">
        <f t="shared" si="2264"/>
        <v>0</v>
      </c>
      <c r="Z8040" s="21">
        <f t="shared" si="2272"/>
        <v>0</v>
      </c>
      <c r="AA8040" s="21">
        <f t="shared" si="2265"/>
        <v>0</v>
      </c>
      <c r="AB8040" s="21">
        <f t="shared" si="2266"/>
        <v>0</v>
      </c>
      <c r="AC8040" s="21">
        <f t="shared" si="2267"/>
        <v>0</v>
      </c>
      <c r="AD8040" s="21">
        <f t="shared" si="2273"/>
        <v>0</v>
      </c>
      <c r="AE8040" s="21" t="str">
        <f t="shared" si="2268"/>
        <v>12/1/3:00</v>
      </c>
    </row>
    <row r="8041" spans="2:31">
      <c r="B8041" s="37">
        <v>12</v>
      </c>
      <c r="C8041" s="38">
        <v>1</v>
      </c>
      <c r="D8041" s="39">
        <v>4</v>
      </c>
      <c r="E8041" s="17">
        <v>5.6</v>
      </c>
      <c r="F8041" s="17">
        <v>0</v>
      </c>
      <c r="G8041" s="17">
        <v>0</v>
      </c>
      <c r="H8041" s="37">
        <f t="shared" si="2256"/>
        <v>42.08</v>
      </c>
      <c r="I8041" s="37">
        <f>IF(H8041&lt;'Roof Calculator'!$G$8, 1, 0)</f>
        <v>1</v>
      </c>
      <c r="J8041" s="37">
        <f>IF(H8041&gt;='Roof Calculator'!$G$8, 1, 0)</f>
        <v>0</v>
      </c>
      <c r="K8041" s="37">
        <f t="shared" si="2257"/>
        <v>42.08</v>
      </c>
      <c r="L8041" s="37">
        <f t="shared" si="2258"/>
        <v>0</v>
      </c>
      <c r="M8041" s="37">
        <v>0</v>
      </c>
      <c r="N8041" s="37">
        <f t="shared" si="2259"/>
        <v>0</v>
      </c>
      <c r="O8041" s="37">
        <v>0</v>
      </c>
      <c r="P8041" s="37">
        <v>0</v>
      </c>
      <c r="Q8041" s="21">
        <f t="shared" si="2260"/>
        <v>39.790999999999997</v>
      </c>
      <c r="R8041" s="21">
        <f t="shared" si="2269"/>
        <v>335.12500000001268</v>
      </c>
      <c r="S8041" s="21">
        <f t="shared" si="2270"/>
        <v>-22.052448897129697</v>
      </c>
      <c r="T8041" s="21">
        <f t="shared" si="2261"/>
        <v>86.147999999999996</v>
      </c>
      <c r="U8041" s="37">
        <f>VLOOKUP(Time_Zone, 'LSTM LookUp'!$B$5:$D$8, 3, FALSE)</f>
        <v>-75</v>
      </c>
      <c r="V8041" s="21">
        <f t="shared" si="2271"/>
        <v>10.083755786855994</v>
      </c>
      <c r="W8041" s="21">
        <f t="shared" si="2262"/>
        <v>43.668938946714022</v>
      </c>
      <c r="X8041" s="21">
        <f t="shared" si="2263"/>
        <v>0</v>
      </c>
      <c r="Y8041" s="21">
        <f t="shared" si="2264"/>
        <v>0</v>
      </c>
      <c r="Z8041" s="21">
        <f t="shared" si="2272"/>
        <v>0</v>
      </c>
      <c r="AA8041" s="21">
        <f t="shared" si="2265"/>
        <v>0</v>
      </c>
      <c r="AB8041" s="21">
        <f t="shared" si="2266"/>
        <v>0</v>
      </c>
      <c r="AC8041" s="21">
        <f t="shared" si="2267"/>
        <v>0</v>
      </c>
      <c r="AD8041" s="21">
        <f t="shared" si="2273"/>
        <v>0</v>
      </c>
      <c r="AE8041" s="21" t="str">
        <f t="shared" si="2268"/>
        <v>12/1/4:00</v>
      </c>
    </row>
    <row r="8042" spans="2:31">
      <c r="B8042" s="37">
        <v>12</v>
      </c>
      <c r="C8042" s="38">
        <v>1</v>
      </c>
      <c r="D8042" s="39">
        <v>5</v>
      </c>
      <c r="E8042" s="17">
        <v>3.3</v>
      </c>
      <c r="F8042" s="17">
        <v>0</v>
      </c>
      <c r="G8042" s="17">
        <v>0</v>
      </c>
      <c r="H8042" s="37">
        <f t="shared" si="2256"/>
        <v>37.94</v>
      </c>
      <c r="I8042" s="37">
        <f>IF(H8042&lt;'Roof Calculator'!$G$8, 1, 0)</f>
        <v>1</v>
      </c>
      <c r="J8042" s="37">
        <f>IF(H8042&gt;='Roof Calculator'!$G$8, 1, 0)</f>
        <v>0</v>
      </c>
      <c r="K8042" s="37">
        <f t="shared" si="2257"/>
        <v>37.94</v>
      </c>
      <c r="L8042" s="37">
        <f t="shared" si="2258"/>
        <v>0</v>
      </c>
      <c r="M8042" s="37">
        <v>0</v>
      </c>
      <c r="N8042" s="37">
        <f t="shared" si="2259"/>
        <v>0</v>
      </c>
      <c r="O8042" s="37">
        <v>0</v>
      </c>
      <c r="P8042" s="37">
        <v>0</v>
      </c>
      <c r="Q8042" s="21">
        <f t="shared" si="2260"/>
        <v>39.790999999999997</v>
      </c>
      <c r="R8042" s="21">
        <f t="shared" si="2269"/>
        <v>335.16666666667936</v>
      </c>
      <c r="S8042" s="21">
        <f t="shared" si="2270"/>
        <v>-22.058291277946683</v>
      </c>
      <c r="T8042" s="21">
        <f t="shared" si="2261"/>
        <v>86.147999999999996</v>
      </c>
      <c r="U8042" s="37">
        <f>VLOOKUP(Time_Zone, 'LSTM LookUp'!$B$5:$D$8, 3, FALSE)</f>
        <v>-75</v>
      </c>
      <c r="V8042" s="21">
        <f t="shared" si="2271"/>
        <v>10.067961386145768</v>
      </c>
      <c r="W8042" s="21">
        <f t="shared" si="2262"/>
        <v>58.66499034653642</v>
      </c>
      <c r="X8042" s="21">
        <f t="shared" si="2263"/>
        <v>0</v>
      </c>
      <c r="Y8042" s="21">
        <f t="shared" si="2264"/>
        <v>0</v>
      </c>
      <c r="Z8042" s="21">
        <f t="shared" si="2272"/>
        <v>0</v>
      </c>
      <c r="AA8042" s="21">
        <f t="shared" si="2265"/>
        <v>0</v>
      </c>
      <c r="AB8042" s="21">
        <f t="shared" si="2266"/>
        <v>0</v>
      </c>
      <c r="AC8042" s="21">
        <f t="shared" si="2267"/>
        <v>0</v>
      </c>
      <c r="AD8042" s="21">
        <f t="shared" si="2273"/>
        <v>0</v>
      </c>
      <c r="AE8042" s="21" t="str">
        <f t="shared" si="2268"/>
        <v>12/1/5:00</v>
      </c>
    </row>
    <row r="8043" spans="2:31">
      <c r="B8043" s="37">
        <v>12</v>
      </c>
      <c r="C8043" s="38">
        <v>1</v>
      </c>
      <c r="D8043" s="39">
        <v>6</v>
      </c>
      <c r="E8043" s="17">
        <v>2.2000000000000002</v>
      </c>
      <c r="F8043" s="17">
        <v>0</v>
      </c>
      <c r="G8043" s="17">
        <v>0</v>
      </c>
      <c r="H8043" s="37">
        <f t="shared" si="2256"/>
        <v>35.96</v>
      </c>
      <c r="I8043" s="37">
        <f>IF(H8043&lt;'Roof Calculator'!$G$8, 1, 0)</f>
        <v>1</v>
      </c>
      <c r="J8043" s="37">
        <f>IF(H8043&gt;='Roof Calculator'!$G$8, 1, 0)</f>
        <v>0</v>
      </c>
      <c r="K8043" s="37">
        <f t="shared" si="2257"/>
        <v>35.96</v>
      </c>
      <c r="L8043" s="37">
        <f t="shared" si="2258"/>
        <v>0</v>
      </c>
      <c r="M8043" s="37">
        <v>0</v>
      </c>
      <c r="N8043" s="37">
        <f t="shared" si="2259"/>
        <v>0</v>
      </c>
      <c r="O8043" s="37">
        <v>0</v>
      </c>
      <c r="P8043" s="37">
        <v>0</v>
      </c>
      <c r="Q8043" s="21">
        <f t="shared" si="2260"/>
        <v>39.790999999999997</v>
      </c>
      <c r="R8043" s="21">
        <f t="shared" si="2269"/>
        <v>335.20833333334605</v>
      </c>
      <c r="S8043" s="21">
        <f t="shared" si="2270"/>
        <v>-22.064121955552157</v>
      </c>
      <c r="T8043" s="21">
        <f t="shared" si="2261"/>
        <v>86.147999999999996</v>
      </c>
      <c r="U8043" s="37">
        <f>VLOOKUP(Time_Zone, 'LSTM LookUp'!$B$5:$D$8, 3, FALSE)</f>
        <v>-75</v>
      </c>
      <c r="V8043" s="21">
        <f t="shared" si="2271"/>
        <v>10.05215229595874</v>
      </c>
      <c r="W8043" s="21">
        <f t="shared" si="2262"/>
        <v>73.661038073989715</v>
      </c>
      <c r="X8043" s="21">
        <f t="shared" si="2263"/>
        <v>0</v>
      </c>
      <c r="Y8043" s="21">
        <f t="shared" si="2264"/>
        <v>0</v>
      </c>
      <c r="Z8043" s="21">
        <f t="shared" si="2272"/>
        <v>0</v>
      </c>
      <c r="AA8043" s="21">
        <f t="shared" si="2265"/>
        <v>0</v>
      </c>
      <c r="AB8043" s="21">
        <f t="shared" si="2266"/>
        <v>0</v>
      </c>
      <c r="AC8043" s="21">
        <f t="shared" si="2267"/>
        <v>0</v>
      </c>
      <c r="AD8043" s="21">
        <f t="shared" si="2273"/>
        <v>0</v>
      </c>
      <c r="AE8043" s="21" t="str">
        <f t="shared" si="2268"/>
        <v>12/1/6:00</v>
      </c>
    </row>
    <row r="8044" spans="2:31">
      <c r="B8044" s="37">
        <v>12</v>
      </c>
      <c r="C8044" s="38">
        <v>1</v>
      </c>
      <c r="D8044" s="39">
        <v>7</v>
      </c>
      <c r="E8044" s="17">
        <v>2.2000000000000002</v>
      </c>
      <c r="F8044" s="17">
        <v>0</v>
      </c>
      <c r="G8044" s="17">
        <v>0</v>
      </c>
      <c r="H8044" s="37">
        <f t="shared" si="2256"/>
        <v>35.96</v>
      </c>
      <c r="I8044" s="37">
        <f>IF(H8044&lt;'Roof Calculator'!$G$8, 1, 0)</f>
        <v>1</v>
      </c>
      <c r="J8044" s="37">
        <f>IF(H8044&gt;='Roof Calculator'!$G$8, 1, 0)</f>
        <v>0</v>
      </c>
      <c r="K8044" s="37">
        <f t="shared" si="2257"/>
        <v>35.96</v>
      </c>
      <c r="L8044" s="37">
        <f t="shared" si="2258"/>
        <v>0</v>
      </c>
      <c r="M8044" s="37">
        <v>0</v>
      </c>
      <c r="N8044" s="37">
        <f t="shared" si="2259"/>
        <v>0</v>
      </c>
      <c r="O8044" s="37">
        <v>0</v>
      </c>
      <c r="P8044" s="37">
        <v>0</v>
      </c>
      <c r="Q8044" s="21">
        <f t="shared" si="2260"/>
        <v>39.790999999999997</v>
      </c>
      <c r="R8044" s="21">
        <f t="shared" si="2269"/>
        <v>335.25000000001273</v>
      </c>
      <c r="S8044" s="21">
        <f t="shared" si="2270"/>
        <v>-22.069940925558598</v>
      </c>
      <c r="T8044" s="21">
        <f t="shared" si="2261"/>
        <v>86.147999999999996</v>
      </c>
      <c r="U8044" s="37">
        <f>VLOOKUP(Time_Zone, 'LSTM LookUp'!$B$5:$D$8, 3, FALSE)</f>
        <v>-75</v>
      </c>
      <c r="V8044" s="21">
        <f t="shared" si="2271"/>
        <v>10.03632854150854</v>
      </c>
      <c r="W8044" s="21">
        <f t="shared" si="2262"/>
        <v>88.657082135377138</v>
      </c>
      <c r="X8044" s="21">
        <f t="shared" si="2263"/>
        <v>0</v>
      </c>
      <c r="Y8044" s="21">
        <f t="shared" si="2264"/>
        <v>0</v>
      </c>
      <c r="Z8044" s="21">
        <f t="shared" si="2272"/>
        <v>0</v>
      </c>
      <c r="AA8044" s="21">
        <f t="shared" si="2265"/>
        <v>0</v>
      </c>
      <c r="AB8044" s="21">
        <f t="shared" si="2266"/>
        <v>0</v>
      </c>
      <c r="AC8044" s="21">
        <f t="shared" si="2267"/>
        <v>0</v>
      </c>
      <c r="AD8044" s="21">
        <f t="shared" si="2273"/>
        <v>0</v>
      </c>
      <c r="AE8044" s="21" t="str">
        <f t="shared" si="2268"/>
        <v>12/1/7:00</v>
      </c>
    </row>
    <row r="8045" spans="2:31">
      <c r="B8045" s="37">
        <v>12</v>
      </c>
      <c r="C8045" s="38">
        <v>1</v>
      </c>
      <c r="D8045" s="39">
        <v>8</v>
      </c>
      <c r="E8045" s="17">
        <v>1.7</v>
      </c>
      <c r="F8045" s="17">
        <v>0</v>
      </c>
      <c r="G8045" s="17">
        <v>0</v>
      </c>
      <c r="H8045" s="37">
        <f t="shared" si="2256"/>
        <v>35.06</v>
      </c>
      <c r="I8045" s="37">
        <f>IF(H8045&lt;'Roof Calculator'!$G$8, 1, 0)</f>
        <v>1</v>
      </c>
      <c r="J8045" s="37">
        <f>IF(H8045&gt;='Roof Calculator'!$G$8, 1, 0)</f>
        <v>0</v>
      </c>
      <c r="K8045" s="37">
        <f t="shared" si="2257"/>
        <v>35.06</v>
      </c>
      <c r="L8045" s="37">
        <f t="shared" si="2258"/>
        <v>0</v>
      </c>
      <c r="M8045" s="37">
        <v>0</v>
      </c>
      <c r="N8045" s="37">
        <f t="shared" si="2259"/>
        <v>0</v>
      </c>
      <c r="O8045" s="37">
        <v>0</v>
      </c>
      <c r="P8045" s="37">
        <v>0</v>
      </c>
      <c r="Q8045" s="21">
        <f t="shared" si="2260"/>
        <v>39.790999999999997</v>
      </c>
      <c r="R8045" s="21">
        <f t="shared" si="2269"/>
        <v>335.29166666667942</v>
      </c>
      <c r="S8045" s="21">
        <f t="shared" si="2270"/>
        <v>-22.075748183586068</v>
      </c>
      <c r="T8045" s="21">
        <f t="shared" si="2261"/>
        <v>86.147999999999996</v>
      </c>
      <c r="U8045" s="37">
        <f>VLOOKUP(Time_Zone, 'LSTM LookUp'!$B$5:$D$8, 3, FALSE)</f>
        <v>-75</v>
      </c>
      <c r="V8045" s="21">
        <f t="shared" si="2271"/>
        <v>10.020490148036009</v>
      </c>
      <c r="W8045" s="21">
        <f t="shared" si="2262"/>
        <v>103.65312253700901</v>
      </c>
      <c r="X8045" s="21">
        <f t="shared" si="2263"/>
        <v>0</v>
      </c>
      <c r="Y8045" s="21">
        <f t="shared" si="2264"/>
        <v>0</v>
      </c>
      <c r="Z8045" s="21">
        <f t="shared" si="2272"/>
        <v>0</v>
      </c>
      <c r="AA8045" s="21">
        <f t="shared" si="2265"/>
        <v>0</v>
      </c>
      <c r="AB8045" s="21">
        <f t="shared" si="2266"/>
        <v>0</v>
      </c>
      <c r="AC8045" s="21">
        <f t="shared" si="2267"/>
        <v>0</v>
      </c>
      <c r="AD8045" s="21">
        <f t="shared" si="2273"/>
        <v>0</v>
      </c>
      <c r="AE8045" s="21" t="str">
        <f t="shared" si="2268"/>
        <v>12/1/8:00</v>
      </c>
    </row>
    <row r="8046" spans="2:31">
      <c r="B8046" s="37">
        <v>12</v>
      </c>
      <c r="C8046" s="38">
        <v>1</v>
      </c>
      <c r="D8046" s="39">
        <v>9</v>
      </c>
      <c r="E8046" s="17">
        <v>1.7</v>
      </c>
      <c r="F8046" s="17">
        <v>39</v>
      </c>
      <c r="G8046" s="17">
        <v>0</v>
      </c>
      <c r="H8046" s="37">
        <f t="shared" si="2256"/>
        <v>35.06</v>
      </c>
      <c r="I8046" s="37">
        <f>IF(H8046&lt;'Roof Calculator'!$G$8, 1, 0)</f>
        <v>1</v>
      </c>
      <c r="J8046" s="37">
        <f>IF(H8046&gt;='Roof Calculator'!$G$8, 1, 0)</f>
        <v>0</v>
      </c>
      <c r="K8046" s="37">
        <f t="shared" si="2257"/>
        <v>35.06</v>
      </c>
      <c r="L8046" s="37">
        <f t="shared" si="2258"/>
        <v>0</v>
      </c>
      <c r="M8046" s="37">
        <v>0</v>
      </c>
      <c r="N8046" s="37">
        <f t="shared" si="2259"/>
        <v>39</v>
      </c>
      <c r="O8046" s="37">
        <v>0</v>
      </c>
      <c r="P8046" s="37">
        <v>0</v>
      </c>
      <c r="Q8046" s="21">
        <f t="shared" si="2260"/>
        <v>39.790999999999997</v>
      </c>
      <c r="R8046" s="21">
        <f t="shared" si="2269"/>
        <v>335.3333333333461</v>
      </c>
      <c r="S8046" s="21">
        <f t="shared" si="2270"/>
        <v>-22.081543725262268</v>
      </c>
      <c r="T8046" s="21">
        <f t="shared" si="2261"/>
        <v>86.147999999999996</v>
      </c>
      <c r="U8046" s="37">
        <f>VLOOKUP(Time_Zone, 'LSTM LookUp'!$B$5:$D$8, 3, FALSE)</f>
        <v>-75</v>
      </c>
      <c r="V8046" s="21">
        <f t="shared" si="2271"/>
        <v>10.004637140808949</v>
      </c>
      <c r="W8046" s="21">
        <f t="shared" si="2262"/>
        <v>118.64915928520222</v>
      </c>
      <c r="X8046" s="21">
        <f t="shared" si="2263"/>
        <v>0</v>
      </c>
      <c r="Y8046" s="21">
        <f t="shared" si="2264"/>
        <v>39</v>
      </c>
      <c r="Z8046" s="21">
        <f t="shared" si="2272"/>
        <v>12.362318840579711</v>
      </c>
      <c r="AA8046" s="21">
        <f t="shared" si="2265"/>
        <v>12.362318840579711</v>
      </c>
      <c r="AB8046" s="21">
        <f t="shared" si="2266"/>
        <v>0</v>
      </c>
      <c r="AC8046" s="21">
        <f t="shared" si="2267"/>
        <v>0</v>
      </c>
      <c r="AD8046" s="21">
        <f t="shared" si="2273"/>
        <v>0</v>
      </c>
      <c r="AE8046" s="21" t="str">
        <f t="shared" si="2268"/>
        <v>12/1/9:00</v>
      </c>
    </row>
    <row r="8047" spans="2:31">
      <c r="B8047" s="37">
        <v>12</v>
      </c>
      <c r="C8047" s="38">
        <v>1</v>
      </c>
      <c r="D8047" s="39">
        <v>10</v>
      </c>
      <c r="E8047" s="17">
        <v>2.2000000000000002</v>
      </c>
      <c r="F8047" s="17">
        <v>102</v>
      </c>
      <c r="G8047" s="17">
        <v>0</v>
      </c>
      <c r="H8047" s="37">
        <f t="shared" si="2256"/>
        <v>35.96</v>
      </c>
      <c r="I8047" s="37">
        <f>IF(H8047&lt;'Roof Calculator'!$G$8, 1, 0)</f>
        <v>1</v>
      </c>
      <c r="J8047" s="37">
        <f>IF(H8047&gt;='Roof Calculator'!$G$8, 1, 0)</f>
        <v>0</v>
      </c>
      <c r="K8047" s="37">
        <f t="shared" si="2257"/>
        <v>35.96</v>
      </c>
      <c r="L8047" s="37">
        <f t="shared" si="2258"/>
        <v>0</v>
      </c>
      <c r="M8047" s="37">
        <v>0</v>
      </c>
      <c r="N8047" s="37">
        <f t="shared" si="2259"/>
        <v>102</v>
      </c>
      <c r="O8047" s="37">
        <v>0</v>
      </c>
      <c r="P8047" s="37">
        <v>0</v>
      </c>
      <c r="Q8047" s="21">
        <f t="shared" si="2260"/>
        <v>39.790999999999997</v>
      </c>
      <c r="R8047" s="21">
        <f t="shared" si="2269"/>
        <v>335.37500000001279</v>
      </c>
      <c r="S8047" s="21">
        <f t="shared" si="2270"/>
        <v>-22.087327546222507</v>
      </c>
      <c r="T8047" s="21">
        <f t="shared" si="2261"/>
        <v>86.147999999999996</v>
      </c>
      <c r="U8047" s="37">
        <f>VLOOKUP(Time_Zone, 'LSTM LookUp'!$B$5:$D$8, 3, FALSE)</f>
        <v>-75</v>
      </c>
      <c r="V8047" s="21">
        <f t="shared" si="2271"/>
        <v>9.9887695451221354</v>
      </c>
      <c r="W8047" s="21">
        <f t="shared" si="2262"/>
        <v>133.64519238628054</v>
      </c>
      <c r="X8047" s="21">
        <f t="shared" si="2263"/>
        <v>0</v>
      </c>
      <c r="Y8047" s="21">
        <f t="shared" si="2264"/>
        <v>102</v>
      </c>
      <c r="Z8047" s="21">
        <f t="shared" si="2272"/>
        <v>32.332218506131554</v>
      </c>
      <c r="AA8047" s="21">
        <f t="shared" si="2265"/>
        <v>32.332218506131554</v>
      </c>
      <c r="AB8047" s="21">
        <f t="shared" si="2266"/>
        <v>0</v>
      </c>
      <c r="AC8047" s="21">
        <f t="shared" si="2267"/>
        <v>0</v>
      </c>
      <c r="AD8047" s="21">
        <f t="shared" si="2273"/>
        <v>0</v>
      </c>
      <c r="AE8047" s="21" t="str">
        <f t="shared" si="2268"/>
        <v>12/1/10:00</v>
      </c>
    </row>
    <row r="8048" spans="2:31">
      <c r="B8048" s="37">
        <v>12</v>
      </c>
      <c r="C8048" s="38">
        <v>1</v>
      </c>
      <c r="D8048" s="39">
        <v>11</v>
      </c>
      <c r="E8048" s="17">
        <v>2.2000000000000002</v>
      </c>
      <c r="F8048" s="17">
        <v>189</v>
      </c>
      <c r="G8048" s="17">
        <v>1</v>
      </c>
      <c r="H8048" s="37">
        <f t="shared" si="2256"/>
        <v>35.96</v>
      </c>
      <c r="I8048" s="37">
        <f>IF(H8048&lt;'Roof Calculator'!$G$8, 1, 0)</f>
        <v>1</v>
      </c>
      <c r="J8048" s="37">
        <f>IF(H8048&gt;='Roof Calculator'!$G$8, 1, 0)</f>
        <v>0</v>
      </c>
      <c r="K8048" s="37">
        <f t="shared" si="2257"/>
        <v>35.96</v>
      </c>
      <c r="L8048" s="37">
        <f t="shared" si="2258"/>
        <v>0</v>
      </c>
      <c r="M8048" s="37">
        <v>0</v>
      </c>
      <c r="N8048" s="37">
        <f t="shared" si="2259"/>
        <v>189</v>
      </c>
      <c r="O8048" s="37">
        <v>0</v>
      </c>
      <c r="P8048" s="37">
        <v>0</v>
      </c>
      <c r="Q8048" s="21">
        <f t="shared" si="2260"/>
        <v>39.790999999999997</v>
      </c>
      <c r="R8048" s="21">
        <f t="shared" si="2269"/>
        <v>335.41666666667948</v>
      </c>
      <c r="S8048" s="21">
        <f t="shared" si="2270"/>
        <v>-22.093099642109724</v>
      </c>
      <c r="T8048" s="21">
        <f t="shared" si="2261"/>
        <v>86.147999999999996</v>
      </c>
      <c r="U8048" s="37">
        <f>VLOOKUP(Time_Zone, 'LSTM LookUp'!$B$5:$D$8, 3, FALSE)</f>
        <v>-75</v>
      </c>
      <c r="V8048" s="21">
        <f t="shared" si="2271"/>
        <v>9.9728873862973622</v>
      </c>
      <c r="W8048" s="21">
        <f t="shared" si="2262"/>
        <v>148.64122184657435</v>
      </c>
      <c r="X8048" s="21">
        <f t="shared" si="2263"/>
        <v>-0.84867268604463397</v>
      </c>
      <c r="Y8048" s="21">
        <f t="shared" si="2264"/>
        <v>188.15132731395536</v>
      </c>
      <c r="Z8048" s="21">
        <f t="shared" si="2272"/>
        <v>59.64068457777924</v>
      </c>
      <c r="AA8048" s="21">
        <f t="shared" si="2265"/>
        <v>59.64068457777924</v>
      </c>
      <c r="AB8048" s="21">
        <f t="shared" si="2266"/>
        <v>0</v>
      </c>
      <c r="AC8048" s="21">
        <f t="shared" si="2267"/>
        <v>0</v>
      </c>
      <c r="AD8048" s="21">
        <f t="shared" si="2273"/>
        <v>0</v>
      </c>
      <c r="AE8048" s="21" t="str">
        <f t="shared" si="2268"/>
        <v>12/1/11:00</v>
      </c>
    </row>
    <row r="8049" spans="2:31">
      <c r="B8049" s="37">
        <v>12</v>
      </c>
      <c r="C8049" s="38">
        <v>1</v>
      </c>
      <c r="D8049" s="39">
        <v>12</v>
      </c>
      <c r="E8049" s="17">
        <v>2.8</v>
      </c>
      <c r="F8049" s="17">
        <v>223</v>
      </c>
      <c r="G8049" s="17">
        <v>0</v>
      </c>
      <c r="H8049" s="37">
        <f t="shared" si="2256"/>
        <v>37.04</v>
      </c>
      <c r="I8049" s="37">
        <f>IF(H8049&lt;'Roof Calculator'!$G$8, 1, 0)</f>
        <v>1</v>
      </c>
      <c r="J8049" s="37">
        <f>IF(H8049&gt;='Roof Calculator'!$G$8, 1, 0)</f>
        <v>0</v>
      </c>
      <c r="K8049" s="37">
        <f t="shared" si="2257"/>
        <v>37.04</v>
      </c>
      <c r="L8049" s="37">
        <f t="shared" si="2258"/>
        <v>0</v>
      </c>
      <c r="M8049" s="37">
        <v>0</v>
      </c>
      <c r="N8049" s="37">
        <f t="shared" si="2259"/>
        <v>223</v>
      </c>
      <c r="O8049" s="37">
        <v>0</v>
      </c>
      <c r="P8049" s="37">
        <v>0</v>
      </c>
      <c r="Q8049" s="21">
        <f t="shared" si="2260"/>
        <v>39.790999999999997</v>
      </c>
      <c r="R8049" s="21">
        <f t="shared" si="2269"/>
        <v>335.45833333334616</v>
      </c>
      <c r="S8049" s="21">
        <f t="shared" si="2270"/>
        <v>-22.098860008574526</v>
      </c>
      <c r="T8049" s="21">
        <f t="shared" si="2261"/>
        <v>86.147999999999996</v>
      </c>
      <c r="U8049" s="37">
        <f>VLOOKUP(Time_Zone, 'LSTM LookUp'!$B$5:$D$8, 3, FALSE)</f>
        <v>-75</v>
      </c>
      <c r="V8049" s="21">
        <f t="shared" si="2271"/>
        <v>9.9569906896831686</v>
      </c>
      <c r="W8049" s="21">
        <f t="shared" si="2262"/>
        <v>163.63724767242076</v>
      </c>
      <c r="X8049" s="21">
        <f t="shared" si="2263"/>
        <v>0</v>
      </c>
      <c r="Y8049" s="21">
        <f t="shared" si="2264"/>
        <v>223</v>
      </c>
      <c r="Z8049" s="21">
        <f t="shared" si="2272"/>
        <v>70.687105165366034</v>
      </c>
      <c r="AA8049" s="21">
        <f t="shared" si="2265"/>
        <v>70.687105165366034</v>
      </c>
      <c r="AB8049" s="21">
        <f t="shared" si="2266"/>
        <v>0</v>
      </c>
      <c r="AC8049" s="21">
        <f t="shared" si="2267"/>
        <v>0</v>
      </c>
      <c r="AD8049" s="21">
        <f t="shared" si="2273"/>
        <v>0</v>
      </c>
      <c r="AE8049" s="21" t="str">
        <f t="shared" si="2268"/>
        <v>12/1/12:00</v>
      </c>
    </row>
    <row r="8050" spans="2:31">
      <c r="B8050" s="37">
        <v>12</v>
      </c>
      <c r="C8050" s="38">
        <v>1</v>
      </c>
      <c r="D8050" s="39">
        <v>13</v>
      </c>
      <c r="E8050" s="17">
        <v>2.8</v>
      </c>
      <c r="F8050" s="17">
        <v>220</v>
      </c>
      <c r="G8050" s="17">
        <v>0</v>
      </c>
      <c r="H8050" s="37">
        <f t="shared" si="2256"/>
        <v>37.04</v>
      </c>
      <c r="I8050" s="37">
        <f>IF(H8050&lt;'Roof Calculator'!$G$8, 1, 0)</f>
        <v>1</v>
      </c>
      <c r="J8050" s="37">
        <f>IF(H8050&gt;='Roof Calculator'!$G$8, 1, 0)</f>
        <v>0</v>
      </c>
      <c r="K8050" s="37">
        <f t="shared" si="2257"/>
        <v>37.04</v>
      </c>
      <c r="L8050" s="37">
        <f t="shared" si="2258"/>
        <v>0</v>
      </c>
      <c r="M8050" s="37">
        <v>0</v>
      </c>
      <c r="N8050" s="37">
        <f t="shared" si="2259"/>
        <v>220</v>
      </c>
      <c r="O8050" s="37">
        <v>0</v>
      </c>
      <c r="P8050" s="37">
        <v>0</v>
      </c>
      <c r="Q8050" s="21">
        <f t="shared" si="2260"/>
        <v>39.790999999999997</v>
      </c>
      <c r="R8050" s="21">
        <f t="shared" si="2269"/>
        <v>335.50000000001285</v>
      </c>
      <c r="S8050" s="21">
        <f t="shared" si="2270"/>
        <v>-22.104608641275131</v>
      </c>
      <c r="T8050" s="21">
        <f t="shared" si="2261"/>
        <v>86.147999999999996</v>
      </c>
      <c r="U8050" s="37">
        <f>VLOOKUP(Time_Zone, 'LSTM LookUp'!$B$5:$D$8, 3, FALSE)</f>
        <v>-75</v>
      </c>
      <c r="V8050" s="21">
        <f t="shared" si="2271"/>
        <v>9.9410794806550715</v>
      </c>
      <c r="W8050" s="21">
        <f t="shared" si="2262"/>
        <v>178.63326987016379</v>
      </c>
      <c r="X8050" s="21">
        <f t="shared" si="2263"/>
        <v>0</v>
      </c>
      <c r="Y8050" s="21">
        <f t="shared" si="2264"/>
        <v>220</v>
      </c>
      <c r="Z8050" s="21">
        <f t="shared" si="2272"/>
        <v>69.736157562244529</v>
      </c>
      <c r="AA8050" s="21">
        <f t="shared" si="2265"/>
        <v>69.736157562244529</v>
      </c>
      <c r="AB8050" s="21">
        <f t="shared" si="2266"/>
        <v>0</v>
      </c>
      <c r="AC8050" s="21">
        <f t="shared" si="2267"/>
        <v>0</v>
      </c>
      <c r="AD8050" s="21">
        <f t="shared" si="2273"/>
        <v>0</v>
      </c>
      <c r="AE8050" s="21" t="str">
        <f t="shared" si="2268"/>
        <v>12/1/13:00</v>
      </c>
    </row>
    <row r="8051" spans="2:31">
      <c r="B8051" s="37">
        <v>12</v>
      </c>
      <c r="C8051" s="38">
        <v>1</v>
      </c>
      <c r="D8051" s="39">
        <v>14</v>
      </c>
      <c r="E8051" s="17">
        <v>3.3</v>
      </c>
      <c r="F8051" s="17">
        <v>208</v>
      </c>
      <c r="G8051" s="17">
        <v>0</v>
      </c>
      <c r="H8051" s="37">
        <f t="shared" si="2256"/>
        <v>37.94</v>
      </c>
      <c r="I8051" s="37">
        <f>IF(H8051&lt;'Roof Calculator'!$G$8, 1, 0)</f>
        <v>1</v>
      </c>
      <c r="J8051" s="37">
        <f>IF(H8051&gt;='Roof Calculator'!$G$8, 1, 0)</f>
        <v>0</v>
      </c>
      <c r="K8051" s="37">
        <f t="shared" si="2257"/>
        <v>37.94</v>
      </c>
      <c r="L8051" s="37">
        <f t="shared" si="2258"/>
        <v>0</v>
      </c>
      <c r="M8051" s="37">
        <v>0</v>
      </c>
      <c r="N8051" s="37">
        <f t="shared" si="2259"/>
        <v>208</v>
      </c>
      <c r="O8051" s="37">
        <v>0</v>
      </c>
      <c r="P8051" s="37">
        <v>0</v>
      </c>
      <c r="Q8051" s="21">
        <f t="shared" si="2260"/>
        <v>39.790999999999997</v>
      </c>
      <c r="R8051" s="21">
        <f t="shared" si="2269"/>
        <v>335.54166666667953</v>
      </c>
      <c r="S8051" s="21">
        <f t="shared" si="2270"/>
        <v>-22.110345535877478</v>
      </c>
      <c r="T8051" s="21">
        <f t="shared" si="2261"/>
        <v>86.147999999999996</v>
      </c>
      <c r="U8051" s="37">
        <f>VLOOKUP(Time_Zone, 'LSTM LookUp'!$B$5:$D$8, 3, FALSE)</f>
        <v>-75</v>
      </c>
      <c r="V8051" s="21">
        <f t="shared" si="2271"/>
        <v>9.9251537846152953</v>
      </c>
      <c r="W8051" s="21">
        <f t="shared" si="2262"/>
        <v>193.62928844615379</v>
      </c>
      <c r="X8051" s="21">
        <f t="shared" si="2263"/>
        <v>0</v>
      </c>
      <c r="Y8051" s="21">
        <f t="shared" si="2264"/>
        <v>208</v>
      </c>
      <c r="Z8051" s="21">
        <f t="shared" si="2272"/>
        <v>65.932367149758448</v>
      </c>
      <c r="AA8051" s="21">
        <f t="shared" si="2265"/>
        <v>65.932367149758448</v>
      </c>
      <c r="AB8051" s="21">
        <f t="shared" si="2266"/>
        <v>0</v>
      </c>
      <c r="AC8051" s="21">
        <f t="shared" si="2267"/>
        <v>0</v>
      </c>
      <c r="AD8051" s="21">
        <f t="shared" si="2273"/>
        <v>0</v>
      </c>
      <c r="AE8051" s="21" t="str">
        <f t="shared" si="2268"/>
        <v>12/1/14:00</v>
      </c>
    </row>
    <row r="8052" spans="2:31">
      <c r="B8052" s="37">
        <v>12</v>
      </c>
      <c r="C8052" s="38">
        <v>1</v>
      </c>
      <c r="D8052" s="39">
        <v>15</v>
      </c>
      <c r="E8052" s="17">
        <v>3.9</v>
      </c>
      <c r="F8052" s="17">
        <v>174</v>
      </c>
      <c r="G8052" s="17">
        <v>0</v>
      </c>
      <c r="H8052" s="37">
        <f t="shared" si="2256"/>
        <v>39.020000000000003</v>
      </c>
      <c r="I8052" s="37">
        <f>IF(H8052&lt;'Roof Calculator'!$G$8, 1, 0)</f>
        <v>1</v>
      </c>
      <c r="J8052" s="37">
        <f>IF(H8052&gt;='Roof Calculator'!$G$8, 1, 0)</f>
        <v>0</v>
      </c>
      <c r="K8052" s="37">
        <f t="shared" si="2257"/>
        <v>39.020000000000003</v>
      </c>
      <c r="L8052" s="37">
        <f t="shared" si="2258"/>
        <v>0</v>
      </c>
      <c r="M8052" s="37">
        <v>0</v>
      </c>
      <c r="N8052" s="37">
        <f t="shared" si="2259"/>
        <v>174</v>
      </c>
      <c r="O8052" s="37">
        <v>0</v>
      </c>
      <c r="P8052" s="37">
        <v>0</v>
      </c>
      <c r="Q8052" s="21">
        <f t="shared" si="2260"/>
        <v>39.790999999999997</v>
      </c>
      <c r="R8052" s="21">
        <f t="shared" si="2269"/>
        <v>335.58333333334622</v>
      </c>
      <c r="S8052" s="21">
        <f t="shared" si="2270"/>
        <v>-22.116070688055142</v>
      </c>
      <c r="T8052" s="21">
        <f t="shared" si="2261"/>
        <v>86.147999999999996</v>
      </c>
      <c r="U8052" s="37">
        <f>VLOOKUP(Time_Zone, 'LSTM LookUp'!$B$5:$D$8, 3, FALSE)</f>
        <v>-75</v>
      </c>
      <c r="V8052" s="21">
        <f t="shared" si="2271"/>
        <v>9.9092136269928108</v>
      </c>
      <c r="W8052" s="21">
        <f t="shared" si="2262"/>
        <v>208.62530340674823</v>
      </c>
      <c r="X8052" s="21">
        <f t="shared" si="2263"/>
        <v>0</v>
      </c>
      <c r="Y8052" s="21">
        <f t="shared" si="2264"/>
        <v>174</v>
      </c>
      <c r="Z8052" s="21">
        <f t="shared" si="2272"/>
        <v>55.154960981047935</v>
      </c>
      <c r="AA8052" s="21">
        <f t="shared" si="2265"/>
        <v>55.154960981047935</v>
      </c>
      <c r="AB8052" s="21">
        <f t="shared" si="2266"/>
        <v>0</v>
      </c>
      <c r="AC8052" s="21">
        <f t="shared" si="2267"/>
        <v>0</v>
      </c>
      <c r="AD8052" s="21">
        <f t="shared" si="2273"/>
        <v>0</v>
      </c>
      <c r="AE8052" s="21" t="str">
        <f t="shared" si="2268"/>
        <v>12/1/15:00</v>
      </c>
    </row>
    <row r="8053" spans="2:31">
      <c r="B8053" s="37">
        <v>12</v>
      </c>
      <c r="C8053" s="38">
        <v>1</v>
      </c>
      <c r="D8053" s="39">
        <v>16</v>
      </c>
      <c r="E8053" s="17">
        <v>4.4000000000000004</v>
      </c>
      <c r="F8053" s="17">
        <v>103</v>
      </c>
      <c r="G8053" s="17">
        <v>134</v>
      </c>
      <c r="H8053" s="37">
        <f t="shared" si="2256"/>
        <v>39.92</v>
      </c>
      <c r="I8053" s="37">
        <f>IF(H8053&lt;'Roof Calculator'!$G$8, 1, 0)</f>
        <v>1</v>
      </c>
      <c r="J8053" s="37">
        <f>IF(H8053&gt;='Roof Calculator'!$G$8, 1, 0)</f>
        <v>0</v>
      </c>
      <c r="K8053" s="37">
        <f t="shared" si="2257"/>
        <v>39.92</v>
      </c>
      <c r="L8053" s="37">
        <f t="shared" si="2258"/>
        <v>0</v>
      </c>
      <c r="M8053" s="37">
        <v>0</v>
      </c>
      <c r="N8053" s="37">
        <f t="shared" si="2259"/>
        <v>103</v>
      </c>
      <c r="O8053" s="37">
        <v>0</v>
      </c>
      <c r="P8053" s="37">
        <v>0</v>
      </c>
      <c r="Q8053" s="21">
        <f t="shared" si="2260"/>
        <v>39.790999999999997</v>
      </c>
      <c r="R8053" s="21">
        <f t="shared" si="2269"/>
        <v>335.6250000000129</v>
      </c>
      <c r="S8053" s="21">
        <f t="shared" si="2270"/>
        <v>-22.121784093489378</v>
      </c>
      <c r="T8053" s="21">
        <f t="shared" si="2261"/>
        <v>86.147999999999996</v>
      </c>
      <c r="U8053" s="37">
        <f>VLOOKUP(Time_Zone, 'LSTM LookUp'!$B$5:$D$8, 3, FALSE)</f>
        <v>-75</v>
      </c>
      <c r="V8053" s="21">
        <f t="shared" si="2271"/>
        <v>9.8932590332433499</v>
      </c>
      <c r="W8053" s="21">
        <f t="shared" si="2262"/>
        <v>223.62131475831083</v>
      </c>
      <c r="X8053" s="21">
        <f t="shared" si="2263"/>
        <v>-101.34448070315291</v>
      </c>
      <c r="Y8053" s="21">
        <f t="shared" si="2264"/>
        <v>1.6555192968470891</v>
      </c>
      <c r="Z8053" s="21">
        <f t="shared" si="2272"/>
        <v>0.52477070241938573</v>
      </c>
      <c r="AA8053" s="21">
        <f t="shared" si="2265"/>
        <v>0.52477070241938573</v>
      </c>
      <c r="AB8053" s="21">
        <f t="shared" si="2266"/>
        <v>0</v>
      </c>
      <c r="AC8053" s="21">
        <f t="shared" si="2267"/>
        <v>0</v>
      </c>
      <c r="AD8053" s="21">
        <f t="shared" si="2273"/>
        <v>0</v>
      </c>
      <c r="AE8053" s="21" t="str">
        <f t="shared" si="2268"/>
        <v>12/1/16:00</v>
      </c>
    </row>
    <row r="8054" spans="2:31">
      <c r="B8054" s="37">
        <v>12</v>
      </c>
      <c r="C8054" s="38">
        <v>1</v>
      </c>
      <c r="D8054" s="39">
        <v>17</v>
      </c>
      <c r="E8054" s="17">
        <v>5</v>
      </c>
      <c r="F8054" s="17">
        <v>41</v>
      </c>
      <c r="G8054" s="17">
        <v>294</v>
      </c>
      <c r="H8054" s="37">
        <f t="shared" si="2256"/>
        <v>41</v>
      </c>
      <c r="I8054" s="37">
        <f>IF(H8054&lt;'Roof Calculator'!$G$8, 1, 0)</f>
        <v>1</v>
      </c>
      <c r="J8054" s="37">
        <f>IF(H8054&gt;='Roof Calculator'!$G$8, 1, 0)</f>
        <v>0</v>
      </c>
      <c r="K8054" s="37">
        <f t="shared" si="2257"/>
        <v>41</v>
      </c>
      <c r="L8054" s="37">
        <f t="shared" si="2258"/>
        <v>0</v>
      </c>
      <c r="M8054" s="37">
        <v>0</v>
      </c>
      <c r="N8054" s="37">
        <f t="shared" si="2259"/>
        <v>41</v>
      </c>
      <c r="O8054" s="37">
        <v>0</v>
      </c>
      <c r="P8054" s="37">
        <v>0</v>
      </c>
      <c r="Q8054" s="21">
        <f t="shared" si="2260"/>
        <v>39.790999999999997</v>
      </c>
      <c r="R8054" s="21">
        <f t="shared" si="2269"/>
        <v>335.66666666667959</v>
      </c>
      <c r="S8054" s="21">
        <f t="shared" si="2270"/>
        <v>-22.127485747869162</v>
      </c>
      <c r="T8054" s="21">
        <f t="shared" si="2261"/>
        <v>86.147999999999996</v>
      </c>
      <c r="U8054" s="37">
        <f>VLOOKUP(Time_Zone, 'LSTM LookUp'!$B$5:$D$8, 3, FALSE)</f>
        <v>-75</v>
      </c>
      <c r="V8054" s="21">
        <f t="shared" si="2271"/>
        <v>9.8772900288491599</v>
      </c>
      <c r="W8054" s="21">
        <f t="shared" si="2262"/>
        <v>238.61732250721232</v>
      </c>
      <c r="X8054" s="21">
        <f t="shared" si="2263"/>
        <v>-179.84865733045544</v>
      </c>
      <c r="Y8054" s="21">
        <f t="shared" si="2264"/>
        <v>-138.84865733045544</v>
      </c>
      <c r="Z8054" s="21">
        <f t="shared" si="2272"/>
        <v>-44.01259929501245</v>
      </c>
      <c r="AA8054" s="21">
        <f t="shared" si="2265"/>
        <v>-44.01259929501245</v>
      </c>
      <c r="AB8054" s="21">
        <f t="shared" si="2266"/>
        <v>0</v>
      </c>
      <c r="AC8054" s="21">
        <f t="shared" si="2267"/>
        <v>0</v>
      </c>
      <c r="AD8054" s="21">
        <f t="shared" si="2273"/>
        <v>0</v>
      </c>
      <c r="AE8054" s="21" t="str">
        <f t="shared" si="2268"/>
        <v>12/1/17:00</v>
      </c>
    </row>
    <row r="8055" spans="2:31">
      <c r="B8055" s="37">
        <v>12</v>
      </c>
      <c r="C8055" s="38">
        <v>1</v>
      </c>
      <c r="D8055" s="39">
        <v>18</v>
      </c>
      <c r="E8055" s="17">
        <v>3.9</v>
      </c>
      <c r="F8055" s="17">
        <v>4</v>
      </c>
      <c r="G8055" s="17">
        <v>1</v>
      </c>
      <c r="H8055" s="37">
        <f t="shared" si="2256"/>
        <v>39.020000000000003</v>
      </c>
      <c r="I8055" s="37">
        <f>IF(H8055&lt;'Roof Calculator'!$G$8, 1, 0)</f>
        <v>1</v>
      </c>
      <c r="J8055" s="37">
        <f>IF(H8055&gt;='Roof Calculator'!$G$8, 1, 0)</f>
        <v>0</v>
      </c>
      <c r="K8055" s="37">
        <f t="shared" si="2257"/>
        <v>39.020000000000003</v>
      </c>
      <c r="L8055" s="37">
        <f t="shared" si="2258"/>
        <v>0</v>
      </c>
      <c r="M8055" s="37">
        <v>0</v>
      </c>
      <c r="N8055" s="37">
        <f t="shared" si="2259"/>
        <v>4</v>
      </c>
      <c r="O8055" s="37">
        <v>0</v>
      </c>
      <c r="P8055" s="37">
        <v>0</v>
      </c>
      <c r="Q8055" s="21">
        <f t="shared" si="2260"/>
        <v>39.790999999999997</v>
      </c>
      <c r="R8055" s="21">
        <f t="shared" si="2269"/>
        <v>335.70833333334627</v>
      </c>
      <c r="S8055" s="21">
        <f t="shared" si="2270"/>
        <v>-22.133175646891157</v>
      </c>
      <c r="T8055" s="21">
        <f t="shared" si="2261"/>
        <v>86.147999999999996</v>
      </c>
      <c r="U8055" s="37">
        <f>VLOOKUP(Time_Zone, 'LSTM LookUp'!$B$5:$D$8, 3, FALSE)</f>
        <v>-75</v>
      </c>
      <c r="V8055" s="21">
        <f t="shared" si="2271"/>
        <v>9.8613066393192135</v>
      </c>
      <c r="W8055" s="21">
        <f t="shared" si="2262"/>
        <v>253.6133266598298</v>
      </c>
      <c r="X8055" s="21">
        <f t="shared" si="2263"/>
        <v>-0.44192388700474966</v>
      </c>
      <c r="Y8055" s="21">
        <f t="shared" si="2264"/>
        <v>3.5580761129952503</v>
      </c>
      <c r="Z8055" s="21">
        <f t="shared" si="2272"/>
        <v>1.1278479837922515</v>
      </c>
      <c r="AA8055" s="21">
        <f t="shared" si="2265"/>
        <v>1.1278479837922515</v>
      </c>
      <c r="AB8055" s="21">
        <f t="shared" si="2266"/>
        <v>0</v>
      </c>
      <c r="AC8055" s="21">
        <f t="shared" si="2267"/>
        <v>0</v>
      </c>
      <c r="AD8055" s="21">
        <f t="shared" si="2273"/>
        <v>0</v>
      </c>
      <c r="AE8055" s="21" t="str">
        <f t="shared" si="2268"/>
        <v>12/1/18:00</v>
      </c>
    </row>
    <row r="8056" spans="2:31">
      <c r="B8056" s="37">
        <v>12</v>
      </c>
      <c r="C8056" s="38">
        <v>1</v>
      </c>
      <c r="D8056" s="39">
        <v>19</v>
      </c>
      <c r="E8056" s="17">
        <v>4.4000000000000004</v>
      </c>
      <c r="F8056" s="17">
        <v>0</v>
      </c>
      <c r="G8056" s="17">
        <v>0</v>
      </c>
      <c r="H8056" s="37">
        <f t="shared" si="2256"/>
        <v>39.92</v>
      </c>
      <c r="I8056" s="37">
        <f>IF(H8056&lt;'Roof Calculator'!$G$8, 1, 0)</f>
        <v>1</v>
      </c>
      <c r="J8056" s="37">
        <f>IF(H8056&gt;='Roof Calculator'!$G$8, 1, 0)</f>
        <v>0</v>
      </c>
      <c r="K8056" s="37">
        <f t="shared" si="2257"/>
        <v>39.92</v>
      </c>
      <c r="L8056" s="37">
        <f t="shared" si="2258"/>
        <v>0</v>
      </c>
      <c r="M8056" s="37">
        <v>0</v>
      </c>
      <c r="N8056" s="37">
        <f t="shared" si="2259"/>
        <v>0</v>
      </c>
      <c r="O8056" s="37">
        <v>0</v>
      </c>
      <c r="P8056" s="37">
        <v>0</v>
      </c>
      <c r="Q8056" s="21">
        <f t="shared" si="2260"/>
        <v>39.790999999999997</v>
      </c>
      <c r="R8056" s="21">
        <f t="shared" si="2269"/>
        <v>335.75000000001296</v>
      </c>
      <c r="S8056" s="21">
        <f t="shared" si="2270"/>
        <v>-22.138853786259748</v>
      </c>
      <c r="T8056" s="21">
        <f t="shared" si="2261"/>
        <v>86.147999999999996</v>
      </c>
      <c r="U8056" s="37">
        <f>VLOOKUP(Time_Zone, 'LSTM LookUp'!$B$5:$D$8, 3, FALSE)</f>
        <v>-75</v>
      </c>
      <c r="V8056" s="21">
        <f t="shared" si="2271"/>
        <v>9.8453088901889334</v>
      </c>
      <c r="W8056" s="21">
        <f t="shared" si="2262"/>
        <v>268.60932722254722</v>
      </c>
      <c r="X8056" s="21">
        <f t="shared" si="2263"/>
        <v>0</v>
      </c>
      <c r="Y8056" s="21">
        <f t="shared" si="2264"/>
        <v>0</v>
      </c>
      <c r="Z8056" s="21">
        <f t="shared" si="2272"/>
        <v>0</v>
      </c>
      <c r="AA8056" s="21">
        <f t="shared" si="2265"/>
        <v>0</v>
      </c>
      <c r="AB8056" s="21">
        <f t="shared" si="2266"/>
        <v>0</v>
      </c>
      <c r="AC8056" s="21">
        <f t="shared" si="2267"/>
        <v>0</v>
      </c>
      <c r="AD8056" s="21">
        <f t="shared" si="2273"/>
        <v>0</v>
      </c>
      <c r="AE8056" s="21" t="str">
        <f t="shared" si="2268"/>
        <v>12/1/19:00</v>
      </c>
    </row>
    <row r="8057" spans="2:31">
      <c r="B8057" s="37">
        <v>12</v>
      </c>
      <c r="C8057" s="38">
        <v>1</v>
      </c>
      <c r="D8057" s="39">
        <v>20</v>
      </c>
      <c r="E8057" s="17">
        <v>4.4000000000000004</v>
      </c>
      <c r="F8057" s="17">
        <v>0</v>
      </c>
      <c r="G8057" s="17">
        <v>0</v>
      </c>
      <c r="H8057" s="37">
        <f t="shared" si="2256"/>
        <v>39.92</v>
      </c>
      <c r="I8057" s="37">
        <f>IF(H8057&lt;'Roof Calculator'!$G$8, 1, 0)</f>
        <v>1</v>
      </c>
      <c r="J8057" s="37">
        <f>IF(H8057&gt;='Roof Calculator'!$G$8, 1, 0)</f>
        <v>0</v>
      </c>
      <c r="K8057" s="37">
        <f t="shared" si="2257"/>
        <v>39.92</v>
      </c>
      <c r="L8057" s="37">
        <f t="shared" si="2258"/>
        <v>0</v>
      </c>
      <c r="M8057" s="37">
        <v>0</v>
      </c>
      <c r="N8057" s="37">
        <f t="shared" si="2259"/>
        <v>0</v>
      </c>
      <c r="O8057" s="37">
        <v>0</v>
      </c>
      <c r="P8057" s="37">
        <v>0</v>
      </c>
      <c r="Q8057" s="21">
        <f t="shared" si="2260"/>
        <v>39.790999999999997</v>
      </c>
      <c r="R8057" s="21">
        <f t="shared" si="2269"/>
        <v>335.79166666667965</v>
      </c>
      <c r="S8057" s="21">
        <f t="shared" si="2270"/>
        <v>-22.144520161687023</v>
      </c>
      <c r="T8057" s="21">
        <f t="shared" si="2261"/>
        <v>86.147999999999996</v>
      </c>
      <c r="U8057" s="37">
        <f>VLOOKUP(Time_Zone, 'LSTM LookUp'!$B$5:$D$8, 3, FALSE)</f>
        <v>-75</v>
      </c>
      <c r="V8057" s="21">
        <f t="shared" si="2271"/>
        <v>9.8292968070203184</v>
      </c>
      <c r="W8057" s="21">
        <f t="shared" si="2262"/>
        <v>283.60532420175508</v>
      </c>
      <c r="X8057" s="21">
        <f t="shared" si="2263"/>
        <v>0</v>
      </c>
      <c r="Y8057" s="21">
        <f t="shared" si="2264"/>
        <v>0</v>
      </c>
      <c r="Z8057" s="21">
        <f t="shared" si="2272"/>
        <v>0</v>
      </c>
      <c r="AA8057" s="21">
        <f t="shared" si="2265"/>
        <v>0</v>
      </c>
      <c r="AB8057" s="21">
        <f t="shared" si="2266"/>
        <v>0</v>
      </c>
      <c r="AC8057" s="21">
        <f t="shared" si="2267"/>
        <v>0</v>
      </c>
      <c r="AD8057" s="21">
        <f t="shared" si="2273"/>
        <v>0</v>
      </c>
      <c r="AE8057" s="21" t="str">
        <f t="shared" si="2268"/>
        <v>12/1/20:00</v>
      </c>
    </row>
    <row r="8058" spans="2:31">
      <c r="B8058" s="37">
        <v>12</v>
      </c>
      <c r="C8058" s="38">
        <v>1</v>
      </c>
      <c r="D8058" s="39">
        <v>21</v>
      </c>
      <c r="E8058" s="17">
        <v>3.9</v>
      </c>
      <c r="F8058" s="17">
        <v>0</v>
      </c>
      <c r="G8058" s="17">
        <v>0</v>
      </c>
      <c r="H8058" s="37">
        <f t="shared" si="2256"/>
        <v>39.020000000000003</v>
      </c>
      <c r="I8058" s="37">
        <f>IF(H8058&lt;'Roof Calculator'!$G$8, 1, 0)</f>
        <v>1</v>
      </c>
      <c r="J8058" s="37">
        <f>IF(H8058&gt;='Roof Calculator'!$G$8, 1, 0)</f>
        <v>0</v>
      </c>
      <c r="K8058" s="37">
        <f t="shared" si="2257"/>
        <v>39.020000000000003</v>
      </c>
      <c r="L8058" s="37">
        <f t="shared" si="2258"/>
        <v>0</v>
      </c>
      <c r="M8058" s="37">
        <v>0</v>
      </c>
      <c r="N8058" s="37">
        <f t="shared" si="2259"/>
        <v>0</v>
      </c>
      <c r="O8058" s="37">
        <v>0</v>
      </c>
      <c r="P8058" s="37">
        <v>0</v>
      </c>
      <c r="Q8058" s="21">
        <f t="shared" si="2260"/>
        <v>39.790999999999997</v>
      </c>
      <c r="R8058" s="21">
        <f t="shared" si="2269"/>
        <v>335.83333333334633</v>
      </c>
      <c r="S8058" s="21">
        <f t="shared" si="2270"/>
        <v>-22.150174768892832</v>
      </c>
      <c r="T8058" s="21">
        <f t="shared" si="2261"/>
        <v>86.147999999999996</v>
      </c>
      <c r="U8058" s="37">
        <f>VLOOKUP(Time_Zone, 'LSTM LookUp'!$B$5:$D$8, 3, FALSE)</f>
        <v>-75</v>
      </c>
      <c r="V8058" s="21">
        <f t="shared" si="2271"/>
        <v>9.8132704154017603</v>
      </c>
      <c r="W8058" s="21">
        <f t="shared" si="2262"/>
        <v>298.60131760385048</v>
      </c>
      <c r="X8058" s="21">
        <f t="shared" si="2263"/>
        <v>0</v>
      </c>
      <c r="Y8058" s="21">
        <f t="shared" si="2264"/>
        <v>0</v>
      </c>
      <c r="Z8058" s="21">
        <f t="shared" si="2272"/>
        <v>0</v>
      </c>
      <c r="AA8058" s="21">
        <f t="shared" si="2265"/>
        <v>0</v>
      </c>
      <c r="AB8058" s="21">
        <f t="shared" si="2266"/>
        <v>0</v>
      </c>
      <c r="AC8058" s="21">
        <f t="shared" si="2267"/>
        <v>0</v>
      </c>
      <c r="AD8058" s="21">
        <f t="shared" si="2273"/>
        <v>0</v>
      </c>
      <c r="AE8058" s="21" t="str">
        <f t="shared" si="2268"/>
        <v>12/1/21:00</v>
      </c>
    </row>
    <row r="8059" spans="2:31">
      <c r="B8059" s="37">
        <v>12</v>
      </c>
      <c r="C8059" s="38">
        <v>1</v>
      </c>
      <c r="D8059" s="39">
        <v>22</v>
      </c>
      <c r="E8059" s="17">
        <v>4.4000000000000004</v>
      </c>
      <c r="F8059" s="17">
        <v>0</v>
      </c>
      <c r="G8059" s="17">
        <v>0</v>
      </c>
      <c r="H8059" s="37">
        <f t="shared" si="2256"/>
        <v>39.92</v>
      </c>
      <c r="I8059" s="37">
        <f>IF(H8059&lt;'Roof Calculator'!$G$8, 1, 0)</f>
        <v>1</v>
      </c>
      <c r="J8059" s="37">
        <f>IF(H8059&gt;='Roof Calculator'!$G$8, 1, 0)</f>
        <v>0</v>
      </c>
      <c r="K8059" s="37">
        <f t="shared" si="2257"/>
        <v>39.92</v>
      </c>
      <c r="L8059" s="37">
        <f t="shared" si="2258"/>
        <v>0</v>
      </c>
      <c r="M8059" s="37">
        <v>0</v>
      </c>
      <c r="N8059" s="37">
        <f t="shared" si="2259"/>
        <v>0</v>
      </c>
      <c r="O8059" s="37">
        <v>0</v>
      </c>
      <c r="P8059" s="37">
        <v>0</v>
      </c>
      <c r="Q8059" s="21">
        <f t="shared" si="2260"/>
        <v>39.790999999999997</v>
      </c>
      <c r="R8059" s="21">
        <f t="shared" si="2269"/>
        <v>335.87500000001302</v>
      </c>
      <c r="S8059" s="21">
        <f t="shared" si="2270"/>
        <v>-22.155817603604749</v>
      </c>
      <c r="T8059" s="21">
        <f t="shared" si="2261"/>
        <v>86.147999999999996</v>
      </c>
      <c r="U8059" s="37">
        <f>VLOOKUP(Time_Zone, 'LSTM LookUp'!$B$5:$D$8, 3, FALSE)</f>
        <v>-75</v>
      </c>
      <c r="V8059" s="21">
        <f t="shared" si="2271"/>
        <v>9.7972297409480422</v>
      </c>
      <c r="W8059" s="21">
        <f t="shared" si="2262"/>
        <v>313.59730743523704</v>
      </c>
      <c r="X8059" s="21">
        <f t="shared" si="2263"/>
        <v>0</v>
      </c>
      <c r="Y8059" s="21">
        <f t="shared" si="2264"/>
        <v>0</v>
      </c>
      <c r="Z8059" s="21">
        <f t="shared" si="2272"/>
        <v>0</v>
      </c>
      <c r="AA8059" s="21">
        <f t="shared" si="2265"/>
        <v>0</v>
      </c>
      <c r="AB8059" s="21">
        <f t="shared" si="2266"/>
        <v>0</v>
      </c>
      <c r="AC8059" s="21">
        <f t="shared" si="2267"/>
        <v>0</v>
      </c>
      <c r="AD8059" s="21">
        <f t="shared" si="2273"/>
        <v>0</v>
      </c>
      <c r="AE8059" s="21" t="str">
        <f t="shared" si="2268"/>
        <v>12/1/22:00</v>
      </c>
    </row>
    <row r="8060" spans="2:31">
      <c r="B8060" s="37">
        <v>12</v>
      </c>
      <c r="C8060" s="38">
        <v>1</v>
      </c>
      <c r="D8060" s="39">
        <v>23</v>
      </c>
      <c r="E8060" s="17">
        <v>3.3</v>
      </c>
      <c r="F8060" s="17">
        <v>0</v>
      </c>
      <c r="G8060" s="17">
        <v>0</v>
      </c>
      <c r="H8060" s="37">
        <f t="shared" si="2256"/>
        <v>37.94</v>
      </c>
      <c r="I8060" s="37">
        <f>IF(H8060&lt;'Roof Calculator'!$G$8, 1, 0)</f>
        <v>1</v>
      </c>
      <c r="J8060" s="37">
        <f>IF(H8060&gt;='Roof Calculator'!$G$8, 1, 0)</f>
        <v>0</v>
      </c>
      <c r="K8060" s="37">
        <f t="shared" si="2257"/>
        <v>37.94</v>
      </c>
      <c r="L8060" s="37">
        <f t="shared" si="2258"/>
        <v>0</v>
      </c>
      <c r="M8060" s="37">
        <v>0</v>
      </c>
      <c r="N8060" s="37">
        <f t="shared" si="2259"/>
        <v>0</v>
      </c>
      <c r="O8060" s="37">
        <v>0</v>
      </c>
      <c r="P8060" s="37">
        <v>0</v>
      </c>
      <c r="Q8060" s="21">
        <f t="shared" si="2260"/>
        <v>39.790999999999997</v>
      </c>
      <c r="R8060" s="21">
        <f t="shared" si="2269"/>
        <v>335.9166666666797</v>
      </c>
      <c r="S8060" s="21">
        <f t="shared" si="2270"/>
        <v>-22.161448661558101</v>
      </c>
      <c r="T8060" s="21">
        <f t="shared" si="2261"/>
        <v>86.147999999999996</v>
      </c>
      <c r="U8060" s="37">
        <f>VLOOKUP(Time_Zone, 'LSTM LookUp'!$B$5:$D$8, 3, FALSE)</f>
        <v>-75</v>
      </c>
      <c r="V8060" s="21">
        <f t="shared" si="2271"/>
        <v>9.7811748093003867</v>
      </c>
      <c r="W8060" s="21">
        <f t="shared" si="2262"/>
        <v>328.59329370232513</v>
      </c>
      <c r="X8060" s="21">
        <f t="shared" si="2263"/>
        <v>0</v>
      </c>
      <c r="Y8060" s="21">
        <f t="shared" si="2264"/>
        <v>0</v>
      </c>
      <c r="Z8060" s="21">
        <f t="shared" si="2272"/>
        <v>0</v>
      </c>
      <c r="AA8060" s="21">
        <f t="shared" si="2265"/>
        <v>0</v>
      </c>
      <c r="AB8060" s="21">
        <f t="shared" si="2266"/>
        <v>0</v>
      </c>
      <c r="AC8060" s="21">
        <f t="shared" si="2267"/>
        <v>0</v>
      </c>
      <c r="AD8060" s="21">
        <f t="shared" si="2273"/>
        <v>0</v>
      </c>
      <c r="AE8060" s="21" t="str">
        <f t="shared" si="2268"/>
        <v>12/1/23:00</v>
      </c>
    </row>
    <row r="8061" spans="2:31">
      <c r="B8061" s="37">
        <v>12</v>
      </c>
      <c r="C8061" s="38">
        <v>1</v>
      </c>
      <c r="D8061" s="39">
        <v>24</v>
      </c>
      <c r="E8061" s="17">
        <v>2.8</v>
      </c>
      <c r="F8061" s="17">
        <v>0</v>
      </c>
      <c r="G8061" s="17">
        <v>0</v>
      </c>
      <c r="H8061" s="37">
        <f t="shared" si="2256"/>
        <v>37.04</v>
      </c>
      <c r="I8061" s="37">
        <f>IF(H8061&lt;'Roof Calculator'!$G$8, 1, 0)</f>
        <v>1</v>
      </c>
      <c r="J8061" s="37">
        <f>IF(H8061&gt;='Roof Calculator'!$G$8, 1, 0)</f>
        <v>0</v>
      </c>
      <c r="K8061" s="37">
        <f t="shared" si="2257"/>
        <v>37.04</v>
      </c>
      <c r="L8061" s="37">
        <f t="shared" si="2258"/>
        <v>0</v>
      </c>
      <c r="M8061" s="37">
        <v>0</v>
      </c>
      <c r="N8061" s="37">
        <f t="shared" si="2259"/>
        <v>0</v>
      </c>
      <c r="O8061" s="37">
        <v>0</v>
      </c>
      <c r="P8061" s="37">
        <v>0</v>
      </c>
      <c r="Q8061" s="21">
        <f t="shared" si="2260"/>
        <v>39.790999999999997</v>
      </c>
      <c r="R8061" s="21">
        <f t="shared" si="2269"/>
        <v>335.95833333334639</v>
      </c>
      <c r="S8061" s="21">
        <f t="shared" si="2270"/>
        <v>-22.167067938496</v>
      </c>
      <c r="T8061" s="21">
        <f t="shared" si="2261"/>
        <v>86.147999999999996</v>
      </c>
      <c r="U8061" s="37">
        <f>VLOOKUP(Time_Zone, 'LSTM LookUp'!$B$5:$D$8, 3, FALSE)</f>
        <v>-75</v>
      </c>
      <c r="V8061" s="21">
        <f t="shared" si="2271"/>
        <v>9.7651056461261714</v>
      </c>
      <c r="W8061" s="21">
        <f t="shared" si="2262"/>
        <v>343.58927641153161</v>
      </c>
      <c r="X8061" s="21">
        <f t="shared" si="2263"/>
        <v>0</v>
      </c>
      <c r="Y8061" s="21">
        <f t="shared" si="2264"/>
        <v>0</v>
      </c>
      <c r="Z8061" s="21">
        <f t="shared" si="2272"/>
        <v>0</v>
      </c>
      <c r="AA8061" s="21">
        <f t="shared" si="2265"/>
        <v>0</v>
      </c>
      <c r="AB8061" s="21">
        <f t="shared" si="2266"/>
        <v>0</v>
      </c>
      <c r="AC8061" s="21">
        <f t="shared" si="2267"/>
        <v>0</v>
      </c>
      <c r="AD8061" s="21">
        <f t="shared" si="2273"/>
        <v>0</v>
      </c>
      <c r="AE8061" s="21" t="str">
        <f t="shared" si="2268"/>
        <v>12/1/24:00</v>
      </c>
    </row>
    <row r="8062" spans="2:31">
      <c r="B8062" s="37">
        <v>12</v>
      </c>
      <c r="C8062" s="38">
        <v>2</v>
      </c>
      <c r="D8062" s="39">
        <v>1</v>
      </c>
      <c r="E8062" s="17">
        <v>2.8</v>
      </c>
      <c r="F8062" s="17">
        <v>0</v>
      </c>
      <c r="G8062" s="17">
        <v>0</v>
      </c>
      <c r="H8062" s="37">
        <f t="shared" si="2256"/>
        <v>37.04</v>
      </c>
      <c r="I8062" s="37">
        <f>IF(H8062&lt;'Roof Calculator'!$G$8, 1, 0)</f>
        <v>1</v>
      </c>
      <c r="J8062" s="37">
        <f>IF(H8062&gt;='Roof Calculator'!$G$8, 1, 0)</f>
        <v>0</v>
      </c>
      <c r="K8062" s="37">
        <f t="shared" si="2257"/>
        <v>37.04</v>
      </c>
      <c r="L8062" s="37">
        <f t="shared" si="2258"/>
        <v>0</v>
      </c>
      <c r="M8062" s="37">
        <v>0</v>
      </c>
      <c r="N8062" s="37">
        <f t="shared" si="2259"/>
        <v>0</v>
      </c>
      <c r="O8062" s="37">
        <v>0</v>
      </c>
      <c r="P8062" s="37">
        <v>0</v>
      </c>
      <c r="Q8062" s="21">
        <f t="shared" si="2260"/>
        <v>39.790999999999997</v>
      </c>
      <c r="R8062" s="21">
        <f t="shared" si="2269"/>
        <v>336.00000000001307</v>
      </c>
      <c r="S8062" s="21">
        <f t="shared" si="2270"/>
        <v>-22.172675430169303</v>
      </c>
      <c r="T8062" s="21">
        <f t="shared" si="2261"/>
        <v>86.147999999999996</v>
      </c>
      <c r="U8062" s="37">
        <f>VLOOKUP(Time_Zone, 'LSTM LookUp'!$B$5:$D$8, 3, FALSE)</f>
        <v>-75</v>
      </c>
      <c r="V8062" s="21">
        <f t="shared" si="2271"/>
        <v>9.7490222771191686</v>
      </c>
      <c r="W8062" s="21">
        <f t="shared" si="2262"/>
        <v>-1.4147444307202317</v>
      </c>
      <c r="X8062" s="21">
        <f t="shared" si="2263"/>
        <v>0</v>
      </c>
      <c r="Y8062" s="21">
        <f t="shared" si="2264"/>
        <v>0</v>
      </c>
      <c r="Z8062" s="21">
        <f t="shared" si="2272"/>
        <v>0</v>
      </c>
      <c r="AA8062" s="21">
        <f t="shared" si="2265"/>
        <v>0</v>
      </c>
      <c r="AB8062" s="21">
        <f t="shared" si="2266"/>
        <v>0</v>
      </c>
      <c r="AC8062" s="21">
        <f t="shared" si="2267"/>
        <v>0</v>
      </c>
      <c r="AD8062" s="21">
        <f t="shared" si="2273"/>
        <v>0</v>
      </c>
      <c r="AE8062" s="21" t="str">
        <f t="shared" si="2268"/>
        <v>12/2/1:00</v>
      </c>
    </row>
    <row r="8063" spans="2:31">
      <c r="B8063" s="37">
        <v>12</v>
      </c>
      <c r="C8063" s="38">
        <v>2</v>
      </c>
      <c r="D8063" s="39">
        <v>2</v>
      </c>
      <c r="E8063" s="17">
        <v>2.8</v>
      </c>
      <c r="F8063" s="17">
        <v>0</v>
      </c>
      <c r="G8063" s="17">
        <v>0</v>
      </c>
      <c r="H8063" s="37">
        <f t="shared" si="2256"/>
        <v>37.04</v>
      </c>
      <c r="I8063" s="37">
        <f>IF(H8063&lt;'Roof Calculator'!$G$8, 1, 0)</f>
        <v>1</v>
      </c>
      <c r="J8063" s="37">
        <f>IF(H8063&gt;='Roof Calculator'!$G$8, 1, 0)</f>
        <v>0</v>
      </c>
      <c r="K8063" s="37">
        <f t="shared" si="2257"/>
        <v>37.04</v>
      </c>
      <c r="L8063" s="37">
        <f t="shared" si="2258"/>
        <v>0</v>
      </c>
      <c r="M8063" s="37">
        <v>0</v>
      </c>
      <c r="N8063" s="37">
        <f t="shared" si="2259"/>
        <v>0</v>
      </c>
      <c r="O8063" s="37">
        <v>0</v>
      </c>
      <c r="P8063" s="37">
        <v>0</v>
      </c>
      <c r="Q8063" s="21">
        <f t="shared" si="2260"/>
        <v>39.790999999999997</v>
      </c>
      <c r="R8063" s="21">
        <f t="shared" si="2269"/>
        <v>336.04166666667976</v>
      </c>
      <c r="S8063" s="21">
        <f t="shared" si="2270"/>
        <v>-22.178271132336658</v>
      </c>
      <c r="T8063" s="21">
        <f t="shared" si="2261"/>
        <v>86.147999999999996</v>
      </c>
      <c r="U8063" s="37">
        <f>VLOOKUP(Time_Zone, 'LSTM LookUp'!$B$5:$D$8, 3, FALSE)</f>
        <v>-75</v>
      </c>
      <c r="V8063" s="21">
        <f t="shared" si="2271"/>
        <v>9.7329247279992739</v>
      </c>
      <c r="W8063" s="21">
        <f t="shared" si="2262"/>
        <v>13.581231181999813</v>
      </c>
      <c r="X8063" s="21">
        <f t="shared" si="2263"/>
        <v>0</v>
      </c>
      <c r="Y8063" s="21">
        <f t="shared" si="2264"/>
        <v>0</v>
      </c>
      <c r="Z8063" s="21">
        <f t="shared" si="2272"/>
        <v>0</v>
      </c>
      <c r="AA8063" s="21">
        <f t="shared" si="2265"/>
        <v>0</v>
      </c>
      <c r="AB8063" s="21">
        <f t="shared" si="2266"/>
        <v>0</v>
      </c>
      <c r="AC8063" s="21">
        <f t="shared" si="2267"/>
        <v>0</v>
      </c>
      <c r="AD8063" s="21">
        <f t="shared" si="2273"/>
        <v>0</v>
      </c>
      <c r="AE8063" s="21" t="str">
        <f t="shared" si="2268"/>
        <v>12/2/2:00</v>
      </c>
    </row>
    <row r="8064" spans="2:31">
      <c r="B8064" s="37">
        <v>12</v>
      </c>
      <c r="C8064" s="38">
        <v>2</v>
      </c>
      <c r="D8064" s="39">
        <v>3</v>
      </c>
      <c r="E8064" s="17">
        <v>2.2000000000000002</v>
      </c>
      <c r="F8064" s="17">
        <v>0</v>
      </c>
      <c r="G8064" s="17">
        <v>0</v>
      </c>
      <c r="H8064" s="37">
        <f t="shared" si="2256"/>
        <v>35.96</v>
      </c>
      <c r="I8064" s="37">
        <f>IF(H8064&lt;'Roof Calculator'!$G$8, 1, 0)</f>
        <v>1</v>
      </c>
      <c r="J8064" s="37">
        <f>IF(H8064&gt;='Roof Calculator'!$G$8, 1, 0)</f>
        <v>0</v>
      </c>
      <c r="K8064" s="37">
        <f t="shared" si="2257"/>
        <v>35.96</v>
      </c>
      <c r="L8064" s="37">
        <f t="shared" si="2258"/>
        <v>0</v>
      </c>
      <c r="M8064" s="37">
        <v>0</v>
      </c>
      <c r="N8064" s="37">
        <f t="shared" si="2259"/>
        <v>0</v>
      </c>
      <c r="O8064" s="37">
        <v>0</v>
      </c>
      <c r="P8064" s="37">
        <v>0</v>
      </c>
      <c r="Q8064" s="21">
        <f t="shared" si="2260"/>
        <v>39.790999999999997</v>
      </c>
      <c r="R8064" s="21">
        <f t="shared" si="2269"/>
        <v>336.08333333334645</v>
      </c>
      <c r="S8064" s="21">
        <f t="shared" si="2270"/>
        <v>-22.18385504076452</v>
      </c>
      <c r="T8064" s="21">
        <f t="shared" si="2261"/>
        <v>86.147999999999996</v>
      </c>
      <c r="U8064" s="37">
        <f>VLOOKUP(Time_Zone, 'LSTM LookUp'!$B$5:$D$8, 3, FALSE)</f>
        <v>-75</v>
      </c>
      <c r="V8064" s="21">
        <f t="shared" si="2271"/>
        <v>9.716813024512561</v>
      </c>
      <c r="W8064" s="21">
        <f t="shared" si="2262"/>
        <v>28.577203256128143</v>
      </c>
      <c r="X8064" s="21">
        <f t="shared" si="2263"/>
        <v>0</v>
      </c>
      <c r="Y8064" s="21">
        <f t="shared" si="2264"/>
        <v>0</v>
      </c>
      <c r="Z8064" s="21">
        <f t="shared" si="2272"/>
        <v>0</v>
      </c>
      <c r="AA8064" s="21">
        <f t="shared" si="2265"/>
        <v>0</v>
      </c>
      <c r="AB8064" s="21">
        <f t="shared" si="2266"/>
        <v>0</v>
      </c>
      <c r="AC8064" s="21">
        <f t="shared" si="2267"/>
        <v>0</v>
      </c>
      <c r="AD8064" s="21">
        <f t="shared" si="2273"/>
        <v>0</v>
      </c>
      <c r="AE8064" s="21" t="str">
        <f t="shared" si="2268"/>
        <v>12/2/3:00</v>
      </c>
    </row>
    <row r="8065" spans="2:31">
      <c r="B8065" s="37">
        <v>12</v>
      </c>
      <c r="C8065" s="38">
        <v>2</v>
      </c>
      <c r="D8065" s="39">
        <v>4</v>
      </c>
      <c r="E8065" s="17">
        <v>1.1000000000000001</v>
      </c>
      <c r="F8065" s="17">
        <v>0</v>
      </c>
      <c r="G8065" s="17">
        <v>0</v>
      </c>
      <c r="H8065" s="37">
        <f t="shared" si="2256"/>
        <v>33.979999999999997</v>
      </c>
      <c r="I8065" s="37">
        <f>IF(H8065&lt;'Roof Calculator'!$G$8, 1, 0)</f>
        <v>1</v>
      </c>
      <c r="J8065" s="37">
        <f>IF(H8065&gt;='Roof Calculator'!$G$8, 1, 0)</f>
        <v>0</v>
      </c>
      <c r="K8065" s="37">
        <f t="shared" si="2257"/>
        <v>33.979999999999997</v>
      </c>
      <c r="L8065" s="37">
        <f t="shared" si="2258"/>
        <v>0</v>
      </c>
      <c r="M8065" s="37">
        <v>0</v>
      </c>
      <c r="N8065" s="37">
        <f t="shared" si="2259"/>
        <v>0</v>
      </c>
      <c r="O8065" s="37">
        <v>0</v>
      </c>
      <c r="P8065" s="37">
        <v>0</v>
      </c>
      <c r="Q8065" s="21">
        <f t="shared" si="2260"/>
        <v>39.790999999999997</v>
      </c>
      <c r="R8065" s="21">
        <f t="shared" si="2269"/>
        <v>336.12500000001313</v>
      </c>
      <c r="S8065" s="21">
        <f t="shared" si="2270"/>
        <v>-22.189427151227132</v>
      </c>
      <c r="T8065" s="21">
        <f t="shared" si="2261"/>
        <v>86.147999999999996</v>
      </c>
      <c r="U8065" s="37">
        <f>VLOOKUP(Time_Zone, 'LSTM LookUp'!$B$5:$D$8, 3, FALSE)</f>
        <v>-75</v>
      </c>
      <c r="V8065" s="21">
        <f t="shared" si="2271"/>
        <v>9.7006871924312019</v>
      </c>
      <c r="W8065" s="21">
        <f t="shared" si="2262"/>
        <v>43.573171798107794</v>
      </c>
      <c r="X8065" s="21">
        <f t="shared" si="2263"/>
        <v>0</v>
      </c>
      <c r="Y8065" s="21">
        <f t="shared" si="2264"/>
        <v>0</v>
      </c>
      <c r="Z8065" s="21">
        <f t="shared" si="2272"/>
        <v>0</v>
      </c>
      <c r="AA8065" s="21">
        <f t="shared" si="2265"/>
        <v>0</v>
      </c>
      <c r="AB8065" s="21">
        <f t="shared" si="2266"/>
        <v>0</v>
      </c>
      <c r="AC8065" s="21">
        <f t="shared" si="2267"/>
        <v>0</v>
      </c>
      <c r="AD8065" s="21">
        <f t="shared" si="2273"/>
        <v>0</v>
      </c>
      <c r="AE8065" s="21" t="str">
        <f t="shared" si="2268"/>
        <v>12/2/4:00</v>
      </c>
    </row>
    <row r="8066" spans="2:31">
      <c r="B8066" s="37">
        <v>12</v>
      </c>
      <c r="C8066" s="38">
        <v>2</v>
      </c>
      <c r="D8066" s="39">
        <v>5</v>
      </c>
      <c r="E8066" s="17">
        <v>0</v>
      </c>
      <c r="F8066" s="17">
        <v>0</v>
      </c>
      <c r="G8066" s="17">
        <v>0</v>
      </c>
      <c r="H8066" s="37">
        <f t="shared" si="2256"/>
        <v>32</v>
      </c>
      <c r="I8066" s="37">
        <f>IF(H8066&lt;'Roof Calculator'!$G$8, 1, 0)</f>
        <v>1</v>
      </c>
      <c r="J8066" s="37">
        <f>IF(H8066&gt;='Roof Calculator'!$G$8, 1, 0)</f>
        <v>0</v>
      </c>
      <c r="K8066" s="37">
        <f t="shared" si="2257"/>
        <v>32</v>
      </c>
      <c r="L8066" s="37">
        <f t="shared" si="2258"/>
        <v>0</v>
      </c>
      <c r="M8066" s="37">
        <v>0</v>
      </c>
      <c r="N8066" s="37">
        <f t="shared" si="2259"/>
        <v>0</v>
      </c>
      <c r="O8066" s="37">
        <v>0</v>
      </c>
      <c r="P8066" s="37">
        <v>0</v>
      </c>
      <c r="Q8066" s="21">
        <f t="shared" si="2260"/>
        <v>39.790999999999997</v>
      </c>
      <c r="R8066" s="21">
        <f t="shared" si="2269"/>
        <v>336.16666666667982</v>
      </c>
      <c r="S8066" s="21">
        <f t="shared" si="2270"/>
        <v>-22.194987459506549</v>
      </c>
      <c r="T8066" s="21">
        <f t="shared" si="2261"/>
        <v>86.147999999999996</v>
      </c>
      <c r="U8066" s="37">
        <f>VLOOKUP(Time_Zone, 'LSTM LookUp'!$B$5:$D$8, 3, FALSE)</f>
        <v>-75</v>
      </c>
      <c r="V8066" s="21">
        <f t="shared" si="2271"/>
        <v>9.6845472575534135</v>
      </c>
      <c r="W8066" s="21">
        <f t="shared" si="2262"/>
        <v>58.569136814388358</v>
      </c>
      <c r="X8066" s="21">
        <f t="shared" si="2263"/>
        <v>0</v>
      </c>
      <c r="Y8066" s="21">
        <f t="shared" si="2264"/>
        <v>0</v>
      </c>
      <c r="Z8066" s="21">
        <f t="shared" si="2272"/>
        <v>0</v>
      </c>
      <c r="AA8066" s="21">
        <f t="shared" si="2265"/>
        <v>0</v>
      </c>
      <c r="AB8066" s="21">
        <f t="shared" si="2266"/>
        <v>0</v>
      </c>
      <c r="AC8066" s="21">
        <f t="shared" si="2267"/>
        <v>0</v>
      </c>
      <c r="AD8066" s="21">
        <f t="shared" si="2273"/>
        <v>0</v>
      </c>
      <c r="AE8066" s="21" t="str">
        <f t="shared" si="2268"/>
        <v>12/2/5:00</v>
      </c>
    </row>
    <row r="8067" spans="2:31">
      <c r="B8067" s="37">
        <v>12</v>
      </c>
      <c r="C8067" s="38">
        <v>2</v>
      </c>
      <c r="D8067" s="39">
        <v>6</v>
      </c>
      <c r="E8067" s="17">
        <v>-0.6</v>
      </c>
      <c r="F8067" s="17">
        <v>0</v>
      </c>
      <c r="G8067" s="17">
        <v>0</v>
      </c>
      <c r="H8067" s="37">
        <f t="shared" si="2256"/>
        <v>30.92</v>
      </c>
      <c r="I8067" s="37">
        <f>IF(H8067&lt;'Roof Calculator'!$G$8, 1, 0)</f>
        <v>1</v>
      </c>
      <c r="J8067" s="37">
        <f>IF(H8067&gt;='Roof Calculator'!$G$8, 1, 0)</f>
        <v>0</v>
      </c>
      <c r="K8067" s="37">
        <f t="shared" si="2257"/>
        <v>30.92</v>
      </c>
      <c r="L8067" s="37">
        <f t="shared" si="2258"/>
        <v>0</v>
      </c>
      <c r="M8067" s="37">
        <v>0</v>
      </c>
      <c r="N8067" s="37">
        <f t="shared" si="2259"/>
        <v>0</v>
      </c>
      <c r="O8067" s="37">
        <v>0</v>
      </c>
      <c r="P8067" s="37">
        <v>0</v>
      </c>
      <c r="Q8067" s="21">
        <f t="shared" si="2260"/>
        <v>39.790999999999997</v>
      </c>
      <c r="R8067" s="21">
        <f t="shared" si="2269"/>
        <v>336.2083333333465</v>
      </c>
      <c r="S8067" s="21">
        <f t="shared" si="2270"/>
        <v>-22.200535961392653</v>
      </c>
      <c r="T8067" s="21">
        <f t="shared" si="2261"/>
        <v>86.147999999999996</v>
      </c>
      <c r="U8067" s="37">
        <f>VLOOKUP(Time_Zone, 'LSTM LookUp'!$B$5:$D$8, 3, FALSE)</f>
        <v>-75</v>
      </c>
      <c r="V8067" s="21">
        <f t="shared" si="2271"/>
        <v>9.66839324570347</v>
      </c>
      <c r="W8067" s="21">
        <f t="shared" si="2262"/>
        <v>73.565098311425885</v>
      </c>
      <c r="X8067" s="21">
        <f t="shared" si="2263"/>
        <v>0</v>
      </c>
      <c r="Y8067" s="21">
        <f t="shared" si="2264"/>
        <v>0</v>
      </c>
      <c r="Z8067" s="21">
        <f t="shared" si="2272"/>
        <v>0</v>
      </c>
      <c r="AA8067" s="21">
        <f t="shared" si="2265"/>
        <v>0</v>
      </c>
      <c r="AB8067" s="21">
        <f t="shared" si="2266"/>
        <v>0</v>
      </c>
      <c r="AC8067" s="21">
        <f t="shared" si="2267"/>
        <v>0</v>
      </c>
      <c r="AD8067" s="21">
        <f t="shared" si="2273"/>
        <v>0</v>
      </c>
      <c r="AE8067" s="21" t="str">
        <f t="shared" si="2268"/>
        <v>12/2/6:00</v>
      </c>
    </row>
    <row r="8068" spans="2:31">
      <c r="B8068" s="37">
        <v>12</v>
      </c>
      <c r="C8068" s="38">
        <v>2</v>
      </c>
      <c r="D8068" s="39">
        <v>7</v>
      </c>
      <c r="E8068" s="17">
        <v>-1.1000000000000001</v>
      </c>
      <c r="F8068" s="17">
        <v>0</v>
      </c>
      <c r="G8068" s="17">
        <v>0</v>
      </c>
      <c r="H8068" s="37">
        <f t="shared" si="2256"/>
        <v>30.02</v>
      </c>
      <c r="I8068" s="37">
        <f>IF(H8068&lt;'Roof Calculator'!$G$8, 1, 0)</f>
        <v>1</v>
      </c>
      <c r="J8068" s="37">
        <f>IF(H8068&gt;='Roof Calculator'!$G$8, 1, 0)</f>
        <v>0</v>
      </c>
      <c r="K8068" s="37">
        <f t="shared" si="2257"/>
        <v>30.02</v>
      </c>
      <c r="L8068" s="37">
        <f t="shared" si="2258"/>
        <v>0</v>
      </c>
      <c r="M8068" s="37">
        <v>0</v>
      </c>
      <c r="N8068" s="37">
        <f t="shared" si="2259"/>
        <v>0</v>
      </c>
      <c r="O8068" s="37">
        <v>0</v>
      </c>
      <c r="P8068" s="37">
        <v>0</v>
      </c>
      <c r="Q8068" s="21">
        <f t="shared" si="2260"/>
        <v>39.790999999999997</v>
      </c>
      <c r="R8068" s="21">
        <f t="shared" si="2269"/>
        <v>336.25000000001319</v>
      </c>
      <c r="S8068" s="21">
        <f t="shared" si="2270"/>
        <v>-22.206072652683147</v>
      </c>
      <c r="T8068" s="21">
        <f t="shared" si="2261"/>
        <v>86.147999999999996</v>
      </c>
      <c r="U8068" s="37">
        <f>VLOOKUP(Time_Zone, 'LSTM LookUp'!$B$5:$D$8, 3, FALSE)</f>
        <v>-75</v>
      </c>
      <c r="V8068" s="21">
        <f t="shared" si="2271"/>
        <v>9.6522251827315486</v>
      </c>
      <c r="W8068" s="21">
        <f t="shared" si="2262"/>
        <v>88.561056295682874</v>
      </c>
      <c r="X8068" s="21">
        <f t="shared" si="2263"/>
        <v>0</v>
      </c>
      <c r="Y8068" s="21">
        <f t="shared" si="2264"/>
        <v>0</v>
      </c>
      <c r="Z8068" s="21">
        <f t="shared" si="2272"/>
        <v>0</v>
      </c>
      <c r="AA8068" s="21">
        <f t="shared" si="2265"/>
        <v>0</v>
      </c>
      <c r="AB8068" s="21">
        <f t="shared" si="2266"/>
        <v>0</v>
      </c>
      <c r="AC8068" s="21">
        <f t="shared" si="2267"/>
        <v>0</v>
      </c>
      <c r="AD8068" s="21">
        <f t="shared" si="2273"/>
        <v>0</v>
      </c>
      <c r="AE8068" s="21" t="str">
        <f t="shared" si="2268"/>
        <v>12/2/7:00</v>
      </c>
    </row>
    <row r="8069" spans="2:31">
      <c r="B8069" s="37">
        <v>12</v>
      </c>
      <c r="C8069" s="38">
        <v>2</v>
      </c>
      <c r="D8069" s="39">
        <v>8</v>
      </c>
      <c r="E8069" s="17">
        <v>-1.1000000000000001</v>
      </c>
      <c r="F8069" s="17">
        <v>3</v>
      </c>
      <c r="G8069" s="17">
        <v>23</v>
      </c>
      <c r="H8069" s="37">
        <f t="shared" si="2256"/>
        <v>30.02</v>
      </c>
      <c r="I8069" s="37">
        <f>IF(H8069&lt;'Roof Calculator'!$G$8, 1, 0)</f>
        <v>1</v>
      </c>
      <c r="J8069" s="37">
        <f>IF(H8069&gt;='Roof Calculator'!$G$8, 1, 0)</f>
        <v>0</v>
      </c>
      <c r="K8069" s="37">
        <f t="shared" si="2257"/>
        <v>30.02</v>
      </c>
      <c r="L8069" s="37">
        <f t="shared" si="2258"/>
        <v>0</v>
      </c>
      <c r="M8069" s="37">
        <v>0</v>
      </c>
      <c r="N8069" s="37">
        <f t="shared" si="2259"/>
        <v>3</v>
      </c>
      <c r="O8069" s="37">
        <v>0</v>
      </c>
      <c r="P8069" s="37">
        <v>0</v>
      </c>
      <c r="Q8069" s="21">
        <f t="shared" si="2260"/>
        <v>39.790999999999997</v>
      </c>
      <c r="R8069" s="21">
        <f t="shared" si="2269"/>
        <v>336.29166666667987</v>
      </c>
      <c r="S8069" s="21">
        <f t="shared" si="2270"/>
        <v>-22.211597529183592</v>
      </c>
      <c r="T8069" s="21">
        <f t="shared" si="2261"/>
        <v>86.147999999999996</v>
      </c>
      <c r="U8069" s="37">
        <f>VLOOKUP(Time_Zone, 'LSTM LookUp'!$B$5:$D$8, 3, FALSE)</f>
        <v>-75</v>
      </c>
      <c r="V8069" s="21">
        <f t="shared" si="2271"/>
        <v>9.6360430945137345</v>
      </c>
      <c r="W8069" s="21">
        <f t="shared" si="2262"/>
        <v>103.55701077362845</v>
      </c>
      <c r="X8069" s="21">
        <f t="shared" si="2263"/>
        <v>-9.3998017613157767</v>
      </c>
      <c r="Y8069" s="21">
        <f t="shared" si="2264"/>
        <v>-6.3998017613157767</v>
      </c>
      <c r="Z8069" s="21">
        <f t="shared" si="2272"/>
        <v>-2.0286253817920317</v>
      </c>
      <c r="AA8069" s="21">
        <f t="shared" si="2265"/>
        <v>-2.0286253817920317</v>
      </c>
      <c r="AB8069" s="21">
        <f t="shared" si="2266"/>
        <v>0</v>
      </c>
      <c r="AC8069" s="21">
        <f t="shared" si="2267"/>
        <v>0</v>
      </c>
      <c r="AD8069" s="21">
        <f t="shared" si="2273"/>
        <v>0</v>
      </c>
      <c r="AE8069" s="21" t="str">
        <f t="shared" si="2268"/>
        <v>12/2/8:00</v>
      </c>
    </row>
    <row r="8070" spans="2:31">
      <c r="B8070" s="37">
        <v>12</v>
      </c>
      <c r="C8070" s="38">
        <v>2</v>
      </c>
      <c r="D8070" s="39">
        <v>9</v>
      </c>
      <c r="E8070" s="17">
        <v>-1.1000000000000001</v>
      </c>
      <c r="F8070" s="17">
        <v>41</v>
      </c>
      <c r="G8070" s="17">
        <v>39</v>
      </c>
      <c r="H8070" s="37">
        <f t="shared" si="2256"/>
        <v>30.02</v>
      </c>
      <c r="I8070" s="37">
        <f>IF(H8070&lt;'Roof Calculator'!$G$8, 1, 0)</f>
        <v>1</v>
      </c>
      <c r="J8070" s="37">
        <f>IF(H8070&gt;='Roof Calculator'!$G$8, 1, 0)</f>
        <v>0</v>
      </c>
      <c r="K8070" s="37">
        <f t="shared" si="2257"/>
        <v>30.02</v>
      </c>
      <c r="L8070" s="37">
        <f t="shared" si="2258"/>
        <v>0</v>
      </c>
      <c r="M8070" s="37">
        <v>0</v>
      </c>
      <c r="N8070" s="37">
        <f t="shared" si="2259"/>
        <v>41</v>
      </c>
      <c r="O8070" s="37">
        <v>0</v>
      </c>
      <c r="P8070" s="37">
        <v>0</v>
      </c>
      <c r="Q8070" s="21">
        <f t="shared" si="2260"/>
        <v>39.790999999999997</v>
      </c>
      <c r="R8070" s="21">
        <f t="shared" si="2269"/>
        <v>336.33333333334656</v>
      </c>
      <c r="S8070" s="21">
        <f t="shared" si="2270"/>
        <v>-22.217110586707374</v>
      </c>
      <c r="T8070" s="21">
        <f t="shared" si="2261"/>
        <v>86.147999999999996</v>
      </c>
      <c r="U8070" s="37">
        <f>VLOOKUP(Time_Zone, 'LSTM LookUp'!$B$5:$D$8, 3, FALSE)</f>
        <v>-75</v>
      </c>
      <c r="V8070" s="21">
        <f t="shared" si="2271"/>
        <v>9.6198470069520479</v>
      </c>
      <c r="W8070" s="21">
        <f t="shared" si="2262"/>
        <v>118.55296175173798</v>
      </c>
      <c r="X8070" s="21">
        <f t="shared" si="2263"/>
        <v>-22.697590636864998</v>
      </c>
      <c r="Y8070" s="21">
        <f t="shared" si="2264"/>
        <v>18.302409363135002</v>
      </c>
      <c r="Z8070" s="21">
        <f t="shared" si="2272"/>
        <v>5.801544105074008</v>
      </c>
      <c r="AA8070" s="21">
        <f t="shared" si="2265"/>
        <v>5.801544105074008</v>
      </c>
      <c r="AB8070" s="21">
        <f t="shared" si="2266"/>
        <v>0</v>
      </c>
      <c r="AC8070" s="21">
        <f t="shared" si="2267"/>
        <v>0</v>
      </c>
      <c r="AD8070" s="21">
        <f t="shared" si="2273"/>
        <v>0</v>
      </c>
      <c r="AE8070" s="21" t="str">
        <f t="shared" si="2268"/>
        <v>12/2/9:00</v>
      </c>
    </row>
    <row r="8071" spans="2:31">
      <c r="B8071" s="37">
        <v>12</v>
      </c>
      <c r="C8071" s="38">
        <v>2</v>
      </c>
      <c r="D8071" s="39">
        <v>10</v>
      </c>
      <c r="E8071" s="17">
        <v>0</v>
      </c>
      <c r="F8071" s="17">
        <v>74</v>
      </c>
      <c r="G8071" s="17">
        <v>488</v>
      </c>
      <c r="H8071" s="37">
        <f t="shared" si="2256"/>
        <v>32</v>
      </c>
      <c r="I8071" s="37">
        <f>IF(H8071&lt;'Roof Calculator'!$G$8, 1, 0)</f>
        <v>1</v>
      </c>
      <c r="J8071" s="37">
        <f>IF(H8071&gt;='Roof Calculator'!$G$8, 1, 0)</f>
        <v>0</v>
      </c>
      <c r="K8071" s="37">
        <f t="shared" si="2257"/>
        <v>32</v>
      </c>
      <c r="L8071" s="37">
        <f t="shared" si="2258"/>
        <v>0</v>
      </c>
      <c r="M8071" s="37">
        <v>0</v>
      </c>
      <c r="N8071" s="37">
        <f t="shared" si="2259"/>
        <v>74</v>
      </c>
      <c r="O8071" s="37">
        <v>0</v>
      </c>
      <c r="P8071" s="37">
        <v>0</v>
      </c>
      <c r="Q8071" s="21">
        <f t="shared" si="2260"/>
        <v>39.790999999999997</v>
      </c>
      <c r="R8071" s="21">
        <f t="shared" si="2269"/>
        <v>336.37500000001324</v>
      </c>
      <c r="S8071" s="21">
        <f t="shared" si="2270"/>
        <v>-22.222611821075791</v>
      </c>
      <c r="T8071" s="21">
        <f t="shared" si="2261"/>
        <v>86.147999999999996</v>
      </c>
      <c r="U8071" s="37">
        <f>VLOOKUP(Time_Zone, 'LSTM LookUp'!$B$5:$D$8, 3, FALSE)</f>
        <v>-75</v>
      </c>
      <c r="V8071" s="21">
        <f t="shared" si="2271"/>
        <v>9.6036369459741842</v>
      </c>
      <c r="W8071" s="21">
        <f t="shared" si="2262"/>
        <v>133.54890923649353</v>
      </c>
      <c r="X8071" s="21">
        <f t="shared" si="2263"/>
        <v>-357.27516568269397</v>
      </c>
      <c r="Y8071" s="21">
        <f t="shared" si="2264"/>
        <v>-283.27516568269397</v>
      </c>
      <c r="Z8071" s="21">
        <f t="shared" si="2272"/>
        <v>-89.793279943269411</v>
      </c>
      <c r="AA8071" s="21">
        <f t="shared" si="2265"/>
        <v>-89.793279943269411</v>
      </c>
      <c r="AB8071" s="21">
        <f t="shared" si="2266"/>
        <v>0</v>
      </c>
      <c r="AC8071" s="21">
        <f t="shared" si="2267"/>
        <v>0</v>
      </c>
      <c r="AD8071" s="21">
        <f t="shared" si="2273"/>
        <v>0</v>
      </c>
      <c r="AE8071" s="21" t="str">
        <f t="shared" si="2268"/>
        <v>12/2/10:00</v>
      </c>
    </row>
    <row r="8072" spans="2:31">
      <c r="B8072" s="37">
        <v>12</v>
      </c>
      <c r="C8072" s="38">
        <v>2</v>
      </c>
      <c r="D8072" s="39">
        <v>11</v>
      </c>
      <c r="E8072" s="17">
        <v>3.3</v>
      </c>
      <c r="F8072" s="17">
        <v>101</v>
      </c>
      <c r="G8072" s="17">
        <v>602</v>
      </c>
      <c r="H8072" s="37">
        <f t="shared" si="2256"/>
        <v>37.94</v>
      </c>
      <c r="I8072" s="37">
        <f>IF(H8072&lt;'Roof Calculator'!$G$8, 1, 0)</f>
        <v>1</v>
      </c>
      <c r="J8072" s="37">
        <f>IF(H8072&gt;='Roof Calculator'!$G$8, 1, 0)</f>
        <v>0</v>
      </c>
      <c r="K8072" s="37">
        <f t="shared" si="2257"/>
        <v>37.94</v>
      </c>
      <c r="L8072" s="37">
        <f t="shared" si="2258"/>
        <v>0</v>
      </c>
      <c r="M8072" s="37">
        <v>0</v>
      </c>
      <c r="N8072" s="37">
        <f t="shared" si="2259"/>
        <v>101</v>
      </c>
      <c r="O8072" s="37">
        <v>0</v>
      </c>
      <c r="P8072" s="37">
        <v>0</v>
      </c>
      <c r="Q8072" s="21">
        <f t="shared" si="2260"/>
        <v>39.790999999999997</v>
      </c>
      <c r="R8072" s="21">
        <f t="shared" si="2269"/>
        <v>336.41666666667993</v>
      </c>
      <c r="S8072" s="21">
        <f t="shared" si="2270"/>
        <v>-22.228101228117939</v>
      </c>
      <c r="T8072" s="21">
        <f t="shared" si="2261"/>
        <v>86.147999999999996</v>
      </c>
      <c r="U8072" s="37">
        <f>VLOOKUP(Time_Zone, 'LSTM LookUp'!$B$5:$D$8, 3, FALSE)</f>
        <v>-75</v>
      </c>
      <c r="V8072" s="21">
        <f t="shared" si="2271"/>
        <v>9.5874129375337311</v>
      </c>
      <c r="W8072" s="21">
        <f t="shared" si="2262"/>
        <v>148.54485323438342</v>
      </c>
      <c r="X8072" s="21">
        <f t="shared" si="2263"/>
        <v>-511.01531942651394</v>
      </c>
      <c r="Y8072" s="21">
        <f t="shared" si="2264"/>
        <v>-410.01531942651394</v>
      </c>
      <c r="Z8072" s="21">
        <f t="shared" si="2272"/>
        <v>-129.96769508391543</v>
      </c>
      <c r="AA8072" s="21">
        <f t="shared" si="2265"/>
        <v>-129.96769508391543</v>
      </c>
      <c r="AB8072" s="21">
        <f t="shared" si="2266"/>
        <v>0</v>
      </c>
      <c r="AC8072" s="21">
        <f t="shared" si="2267"/>
        <v>0</v>
      </c>
      <c r="AD8072" s="21">
        <f t="shared" si="2273"/>
        <v>0</v>
      </c>
      <c r="AE8072" s="21" t="str">
        <f t="shared" si="2268"/>
        <v>12/2/11:00</v>
      </c>
    </row>
    <row r="8073" spans="2:31">
      <c r="B8073" s="37">
        <v>12</v>
      </c>
      <c r="C8073" s="38">
        <v>2</v>
      </c>
      <c r="D8073" s="39">
        <v>12</v>
      </c>
      <c r="E8073" s="17">
        <v>5</v>
      </c>
      <c r="F8073" s="17">
        <v>173</v>
      </c>
      <c r="G8073" s="17">
        <v>8</v>
      </c>
      <c r="H8073" s="37">
        <f t="shared" si="2256"/>
        <v>41</v>
      </c>
      <c r="I8073" s="37">
        <f>IF(H8073&lt;'Roof Calculator'!$G$8, 1, 0)</f>
        <v>1</v>
      </c>
      <c r="J8073" s="37">
        <f>IF(H8073&gt;='Roof Calculator'!$G$8, 1, 0)</f>
        <v>0</v>
      </c>
      <c r="K8073" s="37">
        <f t="shared" si="2257"/>
        <v>41</v>
      </c>
      <c r="L8073" s="37">
        <f t="shared" si="2258"/>
        <v>0</v>
      </c>
      <c r="M8073" s="37">
        <v>0</v>
      </c>
      <c r="N8073" s="37">
        <f t="shared" si="2259"/>
        <v>173</v>
      </c>
      <c r="O8073" s="37">
        <v>0</v>
      </c>
      <c r="P8073" s="37">
        <v>0</v>
      </c>
      <c r="Q8073" s="21">
        <f t="shared" si="2260"/>
        <v>39.790999999999997</v>
      </c>
      <c r="R8073" s="21">
        <f t="shared" si="2269"/>
        <v>336.45833333334662</v>
      </c>
      <c r="S8073" s="21">
        <f t="shared" si="2270"/>
        <v>-22.233578803670845</v>
      </c>
      <c r="T8073" s="21">
        <f t="shared" si="2261"/>
        <v>86.147999999999996</v>
      </c>
      <c r="U8073" s="37">
        <f>VLOOKUP(Time_Zone, 'LSTM LookUp'!$B$5:$D$8, 3, FALSE)</f>
        <v>-75</v>
      </c>
      <c r="V8073" s="21">
        <f t="shared" si="2271"/>
        <v>9.5711750076099094</v>
      </c>
      <c r="W8073" s="21">
        <f t="shared" si="2262"/>
        <v>163.54079375190247</v>
      </c>
      <c r="X8073" s="21">
        <f t="shared" si="2263"/>
        <v>-7.3941530847034933</v>
      </c>
      <c r="Y8073" s="21">
        <f t="shared" si="2264"/>
        <v>165.6058469152965</v>
      </c>
      <c r="Z8073" s="21">
        <f t="shared" si="2272"/>
        <v>52.494161062336651</v>
      </c>
      <c r="AA8073" s="21">
        <f t="shared" si="2265"/>
        <v>52.494161062336651</v>
      </c>
      <c r="AB8073" s="21">
        <f t="shared" si="2266"/>
        <v>0</v>
      </c>
      <c r="AC8073" s="21">
        <f t="shared" si="2267"/>
        <v>0</v>
      </c>
      <c r="AD8073" s="21">
        <f t="shared" si="2273"/>
        <v>0</v>
      </c>
      <c r="AE8073" s="21" t="str">
        <f t="shared" si="2268"/>
        <v>12/2/12:00</v>
      </c>
    </row>
    <row r="8074" spans="2:31">
      <c r="B8074" s="37">
        <v>12</v>
      </c>
      <c r="C8074" s="38">
        <v>2</v>
      </c>
      <c r="D8074" s="39">
        <v>13</v>
      </c>
      <c r="E8074" s="17">
        <v>4.4000000000000004</v>
      </c>
      <c r="F8074" s="17">
        <v>205</v>
      </c>
      <c r="G8074" s="17">
        <v>9</v>
      </c>
      <c r="H8074" s="37">
        <f t="shared" si="2256"/>
        <v>39.92</v>
      </c>
      <c r="I8074" s="37">
        <f>IF(H8074&lt;'Roof Calculator'!$G$8, 1, 0)</f>
        <v>1</v>
      </c>
      <c r="J8074" s="37">
        <f>IF(H8074&gt;='Roof Calculator'!$G$8, 1, 0)</f>
        <v>0</v>
      </c>
      <c r="K8074" s="37">
        <f t="shared" si="2257"/>
        <v>39.92</v>
      </c>
      <c r="L8074" s="37">
        <f t="shared" si="2258"/>
        <v>0</v>
      </c>
      <c r="M8074" s="37">
        <v>0</v>
      </c>
      <c r="N8074" s="37">
        <f t="shared" si="2259"/>
        <v>205</v>
      </c>
      <c r="O8074" s="37">
        <v>0</v>
      </c>
      <c r="P8074" s="37">
        <v>0</v>
      </c>
      <c r="Q8074" s="21">
        <f t="shared" si="2260"/>
        <v>39.790999999999997</v>
      </c>
      <c r="R8074" s="21">
        <f t="shared" si="2269"/>
        <v>336.5000000000133</v>
      </c>
      <c r="S8074" s="21">
        <f t="shared" si="2270"/>
        <v>-22.239044543579428</v>
      </c>
      <c r="T8074" s="21">
        <f t="shared" si="2261"/>
        <v>86.147999999999996</v>
      </c>
      <c r="U8074" s="37">
        <f>VLOOKUP(Time_Zone, 'LSTM LookUp'!$B$5:$D$8, 3, FALSE)</f>
        <v>-75</v>
      </c>
      <c r="V8074" s="21">
        <f t="shared" si="2271"/>
        <v>9.5549231822076042</v>
      </c>
      <c r="W8074" s="21">
        <f t="shared" si="2262"/>
        <v>178.5367307955519</v>
      </c>
      <c r="X8074" s="21">
        <f t="shared" si="2263"/>
        <v>-8.5789075527729519</v>
      </c>
      <c r="Y8074" s="21">
        <f t="shared" si="2264"/>
        <v>196.42109244722704</v>
      </c>
      <c r="Z8074" s="21">
        <f t="shared" si="2272"/>
        <v>62.262055688400103</v>
      </c>
      <c r="AA8074" s="21">
        <f t="shared" si="2265"/>
        <v>62.262055688400103</v>
      </c>
      <c r="AB8074" s="21">
        <f t="shared" si="2266"/>
        <v>0</v>
      </c>
      <c r="AC8074" s="21">
        <f t="shared" si="2267"/>
        <v>0</v>
      </c>
      <c r="AD8074" s="21">
        <f t="shared" si="2273"/>
        <v>0</v>
      </c>
      <c r="AE8074" s="21" t="str">
        <f t="shared" si="2268"/>
        <v>12/2/13:00</v>
      </c>
    </row>
    <row r="8075" spans="2:31">
      <c r="B8075" s="37">
        <v>12</v>
      </c>
      <c r="C8075" s="38">
        <v>2</v>
      </c>
      <c r="D8075" s="39">
        <v>14</v>
      </c>
      <c r="E8075" s="17">
        <v>5.6</v>
      </c>
      <c r="F8075" s="17">
        <v>168</v>
      </c>
      <c r="G8075" s="17">
        <v>376</v>
      </c>
      <c r="H8075" s="37">
        <f t="shared" si="2256"/>
        <v>42.08</v>
      </c>
      <c r="I8075" s="37">
        <f>IF(H8075&lt;'Roof Calculator'!$G$8, 1, 0)</f>
        <v>1</v>
      </c>
      <c r="J8075" s="37">
        <f>IF(H8075&gt;='Roof Calculator'!$G$8, 1, 0)</f>
        <v>0</v>
      </c>
      <c r="K8075" s="37">
        <f t="shared" si="2257"/>
        <v>42.08</v>
      </c>
      <c r="L8075" s="37">
        <f t="shared" si="2258"/>
        <v>0</v>
      </c>
      <c r="M8075" s="37">
        <v>0</v>
      </c>
      <c r="N8075" s="37">
        <f t="shared" si="2259"/>
        <v>168</v>
      </c>
      <c r="O8075" s="37">
        <v>0</v>
      </c>
      <c r="P8075" s="37">
        <v>0</v>
      </c>
      <c r="Q8075" s="21">
        <f t="shared" si="2260"/>
        <v>39.790999999999997</v>
      </c>
      <c r="R8075" s="21">
        <f t="shared" si="2269"/>
        <v>336.54166666667999</v>
      </c>
      <c r="S8075" s="21">
        <f t="shared" si="2270"/>
        <v>-22.244498443696468</v>
      </c>
      <c r="T8075" s="21">
        <f t="shared" si="2261"/>
        <v>86.147999999999996</v>
      </c>
      <c r="U8075" s="37">
        <f>VLOOKUP(Time_Zone, 'LSTM LookUp'!$B$5:$D$8, 3, FALSE)</f>
        <v>-75</v>
      </c>
      <c r="V8075" s="21">
        <f t="shared" si="2271"/>
        <v>9.5386574873573622</v>
      </c>
      <c r="W8075" s="21">
        <f t="shared" si="2262"/>
        <v>193.53266437183933</v>
      </c>
      <c r="X8075" s="21">
        <f t="shared" si="2263"/>
        <v>-351.08148246869172</v>
      </c>
      <c r="Y8075" s="21">
        <f t="shared" si="2264"/>
        <v>-183.08148246869172</v>
      </c>
      <c r="Z8075" s="21">
        <f t="shared" si="2272"/>
        <v>-58.033632309845423</v>
      </c>
      <c r="AA8075" s="21">
        <f t="shared" si="2265"/>
        <v>-58.033632309845423</v>
      </c>
      <c r="AB8075" s="21">
        <f t="shared" si="2266"/>
        <v>0</v>
      </c>
      <c r="AC8075" s="21">
        <f t="shared" si="2267"/>
        <v>0</v>
      </c>
      <c r="AD8075" s="21">
        <f t="shared" si="2273"/>
        <v>0</v>
      </c>
      <c r="AE8075" s="21" t="str">
        <f t="shared" si="2268"/>
        <v>12/2/14:00</v>
      </c>
    </row>
    <row r="8076" spans="2:31">
      <c r="B8076" s="37">
        <v>12</v>
      </c>
      <c r="C8076" s="38">
        <v>2</v>
      </c>
      <c r="D8076" s="39">
        <v>15</v>
      </c>
      <c r="E8076" s="17">
        <v>7.2</v>
      </c>
      <c r="F8076" s="17">
        <v>161</v>
      </c>
      <c r="G8076" s="17">
        <v>127</v>
      </c>
      <c r="H8076" s="37">
        <f t="shared" si="2256"/>
        <v>44.96</v>
      </c>
      <c r="I8076" s="37">
        <f>IF(H8076&lt;'Roof Calculator'!$G$8, 1, 0)</f>
        <v>1</v>
      </c>
      <c r="J8076" s="37">
        <f>IF(H8076&gt;='Roof Calculator'!$G$8, 1, 0)</f>
        <v>0</v>
      </c>
      <c r="K8076" s="37">
        <f t="shared" si="2257"/>
        <v>44.96</v>
      </c>
      <c r="L8076" s="37">
        <f t="shared" si="2258"/>
        <v>0</v>
      </c>
      <c r="M8076" s="37">
        <v>0</v>
      </c>
      <c r="N8076" s="37">
        <f t="shared" si="2259"/>
        <v>161</v>
      </c>
      <c r="O8076" s="37">
        <v>0</v>
      </c>
      <c r="P8076" s="37">
        <v>0</v>
      </c>
      <c r="Q8076" s="21">
        <f t="shared" si="2260"/>
        <v>39.790999999999997</v>
      </c>
      <c r="R8076" s="21">
        <f t="shared" si="2269"/>
        <v>336.58333333334667</v>
      </c>
      <c r="S8076" s="21">
        <f t="shared" si="2270"/>
        <v>-22.249940499882687</v>
      </c>
      <c r="T8076" s="21">
        <f t="shared" si="2261"/>
        <v>86.147999999999996</v>
      </c>
      <c r="U8076" s="37">
        <f>VLOOKUP(Time_Zone, 'LSTM LookUp'!$B$5:$D$8, 3, FALSE)</f>
        <v>-75</v>
      </c>
      <c r="V8076" s="21">
        <f t="shared" si="2271"/>
        <v>9.522377949115242</v>
      </c>
      <c r="W8076" s="21">
        <f t="shared" si="2262"/>
        <v>208.52859448727881</v>
      </c>
      <c r="X8076" s="21">
        <f t="shared" si="2263"/>
        <v>-110.12805518644157</v>
      </c>
      <c r="Y8076" s="21">
        <f t="shared" si="2264"/>
        <v>50.871944813558429</v>
      </c>
      <c r="Z8076" s="21">
        <f t="shared" si="2272"/>
        <v>16.125517995527812</v>
      </c>
      <c r="AA8076" s="21">
        <f t="shared" si="2265"/>
        <v>16.125517995527812</v>
      </c>
      <c r="AB8076" s="21">
        <f t="shared" si="2266"/>
        <v>0</v>
      </c>
      <c r="AC8076" s="21">
        <f t="shared" si="2267"/>
        <v>0</v>
      </c>
      <c r="AD8076" s="21">
        <f t="shared" si="2273"/>
        <v>0</v>
      </c>
      <c r="AE8076" s="21" t="str">
        <f t="shared" si="2268"/>
        <v>12/2/15:00</v>
      </c>
    </row>
    <row r="8077" spans="2:31">
      <c r="B8077" s="37">
        <v>12</v>
      </c>
      <c r="C8077" s="38">
        <v>2</v>
      </c>
      <c r="D8077" s="39">
        <v>16</v>
      </c>
      <c r="E8077" s="17">
        <v>6.7</v>
      </c>
      <c r="F8077" s="17">
        <v>81</v>
      </c>
      <c r="G8077" s="17">
        <v>424</v>
      </c>
      <c r="H8077" s="37">
        <f t="shared" si="2256"/>
        <v>44.06</v>
      </c>
      <c r="I8077" s="37">
        <f>IF(H8077&lt;'Roof Calculator'!$G$8, 1, 0)</f>
        <v>1</v>
      </c>
      <c r="J8077" s="37">
        <f>IF(H8077&gt;='Roof Calculator'!$G$8, 1, 0)</f>
        <v>0</v>
      </c>
      <c r="K8077" s="37">
        <f t="shared" si="2257"/>
        <v>44.06</v>
      </c>
      <c r="L8077" s="37">
        <f t="shared" si="2258"/>
        <v>0</v>
      </c>
      <c r="M8077" s="37">
        <v>0</v>
      </c>
      <c r="N8077" s="37">
        <f t="shared" si="2259"/>
        <v>81</v>
      </c>
      <c r="O8077" s="37">
        <v>0</v>
      </c>
      <c r="P8077" s="37">
        <v>0</v>
      </c>
      <c r="Q8077" s="21">
        <f t="shared" si="2260"/>
        <v>39.790999999999997</v>
      </c>
      <c r="R8077" s="21">
        <f t="shared" si="2269"/>
        <v>336.62500000001336</v>
      </c>
      <c r="S8077" s="21">
        <f t="shared" si="2270"/>
        <v>-22.255370708006708</v>
      </c>
      <c r="T8077" s="21">
        <f t="shared" si="2261"/>
        <v>86.147999999999996</v>
      </c>
      <c r="U8077" s="37">
        <f>VLOOKUP(Time_Zone, 'LSTM LookUp'!$B$5:$D$8, 3, FALSE)</f>
        <v>-75</v>
      </c>
      <c r="V8077" s="21">
        <f t="shared" si="2271"/>
        <v>9.5060845935628215</v>
      </c>
      <c r="W8077" s="21">
        <f t="shared" si="2262"/>
        <v>223.5245211483907</v>
      </c>
      <c r="X8077" s="21">
        <f t="shared" si="2263"/>
        <v>-321.40134870790189</v>
      </c>
      <c r="Y8077" s="21">
        <f t="shared" si="2264"/>
        <v>-240.40134870790189</v>
      </c>
      <c r="Z8077" s="21">
        <f t="shared" si="2272"/>
        <v>-76.203028780319698</v>
      </c>
      <c r="AA8077" s="21">
        <f t="shared" si="2265"/>
        <v>-76.203028780319698</v>
      </c>
      <c r="AB8077" s="21">
        <f t="shared" si="2266"/>
        <v>0</v>
      </c>
      <c r="AC8077" s="21">
        <f t="shared" si="2267"/>
        <v>0</v>
      </c>
      <c r="AD8077" s="21">
        <f t="shared" si="2273"/>
        <v>0</v>
      </c>
      <c r="AE8077" s="21" t="str">
        <f t="shared" si="2268"/>
        <v>12/2/16:00</v>
      </c>
    </row>
    <row r="8078" spans="2:31">
      <c r="B8078" s="37">
        <v>12</v>
      </c>
      <c r="C8078" s="38">
        <v>2</v>
      </c>
      <c r="D8078" s="39">
        <v>17</v>
      </c>
      <c r="E8078" s="17">
        <v>6.1</v>
      </c>
      <c r="F8078" s="17">
        <v>51</v>
      </c>
      <c r="G8078" s="17">
        <v>204</v>
      </c>
      <c r="H8078" s="37">
        <f t="shared" si="2256"/>
        <v>42.980000000000004</v>
      </c>
      <c r="I8078" s="37">
        <f>IF(H8078&lt;'Roof Calculator'!$G$8, 1, 0)</f>
        <v>1</v>
      </c>
      <c r="J8078" s="37">
        <f>IF(H8078&gt;='Roof Calculator'!$G$8, 1, 0)</f>
        <v>0</v>
      </c>
      <c r="K8078" s="37">
        <f t="shared" si="2257"/>
        <v>42.980000000000004</v>
      </c>
      <c r="L8078" s="37">
        <f t="shared" si="2258"/>
        <v>0</v>
      </c>
      <c r="M8078" s="37">
        <v>0</v>
      </c>
      <c r="N8078" s="37">
        <f t="shared" si="2259"/>
        <v>51</v>
      </c>
      <c r="O8078" s="37">
        <v>0</v>
      </c>
      <c r="P8078" s="37">
        <v>0</v>
      </c>
      <c r="Q8078" s="21">
        <f t="shared" si="2260"/>
        <v>39.790999999999997</v>
      </c>
      <c r="R8078" s="21">
        <f t="shared" si="2269"/>
        <v>336.66666666668004</v>
      </c>
      <c r="S8078" s="21">
        <f t="shared" si="2270"/>
        <v>-22.260789063945097</v>
      </c>
      <c r="T8078" s="21">
        <f t="shared" si="2261"/>
        <v>86.147999999999996</v>
      </c>
      <c r="U8078" s="37">
        <f>VLOOKUP(Time_Zone, 'LSTM LookUp'!$B$5:$D$8, 3, FALSE)</f>
        <v>-75</v>
      </c>
      <c r="V8078" s="21">
        <f t="shared" si="2271"/>
        <v>9.4897774468071514</v>
      </c>
      <c r="W8078" s="21">
        <f t="shared" si="2262"/>
        <v>238.52044436170178</v>
      </c>
      <c r="X8078" s="21">
        <f t="shared" si="2263"/>
        <v>-125.21174954466724</v>
      </c>
      <c r="Y8078" s="21">
        <f t="shared" si="2264"/>
        <v>-74.211749544667242</v>
      </c>
      <c r="Z8078" s="21">
        <f t="shared" si="2272"/>
        <v>-23.523828450985196</v>
      </c>
      <c r="AA8078" s="21">
        <f t="shared" si="2265"/>
        <v>-23.523828450985196</v>
      </c>
      <c r="AB8078" s="21">
        <f t="shared" si="2266"/>
        <v>0</v>
      </c>
      <c r="AC8078" s="21">
        <f t="shared" si="2267"/>
        <v>0</v>
      </c>
      <c r="AD8078" s="21">
        <f t="shared" si="2273"/>
        <v>0</v>
      </c>
      <c r="AE8078" s="21" t="str">
        <f t="shared" si="2268"/>
        <v>12/2/17:00</v>
      </c>
    </row>
    <row r="8079" spans="2:31">
      <c r="B8079" s="37">
        <v>12</v>
      </c>
      <c r="C8079" s="38">
        <v>2</v>
      </c>
      <c r="D8079" s="39">
        <v>18</v>
      </c>
      <c r="E8079" s="17">
        <v>3.9</v>
      </c>
      <c r="F8079" s="17">
        <v>13</v>
      </c>
      <c r="G8079" s="17">
        <v>20</v>
      </c>
      <c r="H8079" s="37">
        <f t="shared" si="2256"/>
        <v>39.020000000000003</v>
      </c>
      <c r="I8079" s="37">
        <f>IF(H8079&lt;'Roof Calculator'!$G$8, 1, 0)</f>
        <v>1</v>
      </c>
      <c r="J8079" s="37">
        <f>IF(H8079&gt;='Roof Calculator'!$G$8, 1, 0)</f>
        <v>0</v>
      </c>
      <c r="K8079" s="37">
        <f t="shared" si="2257"/>
        <v>39.020000000000003</v>
      </c>
      <c r="L8079" s="37">
        <f t="shared" si="2258"/>
        <v>0</v>
      </c>
      <c r="M8079" s="37">
        <v>0</v>
      </c>
      <c r="N8079" s="37">
        <f t="shared" si="2259"/>
        <v>13</v>
      </c>
      <c r="O8079" s="37">
        <v>0</v>
      </c>
      <c r="P8079" s="37">
        <v>0</v>
      </c>
      <c r="Q8079" s="21">
        <f t="shared" si="2260"/>
        <v>39.790999999999997</v>
      </c>
      <c r="R8079" s="21">
        <f t="shared" si="2269"/>
        <v>336.70833333334673</v>
      </c>
      <c r="S8079" s="21">
        <f t="shared" si="2270"/>
        <v>-22.266195563582354</v>
      </c>
      <c r="T8079" s="21">
        <f t="shared" si="2261"/>
        <v>86.147999999999996</v>
      </c>
      <c r="U8079" s="37">
        <f>VLOOKUP(Time_Zone, 'LSTM LookUp'!$B$5:$D$8, 3, FALSE)</f>
        <v>-75</v>
      </c>
      <c r="V8079" s="21">
        <f t="shared" si="2271"/>
        <v>9.4734565349806612</v>
      </c>
      <c r="W8079" s="21">
        <f t="shared" si="2262"/>
        <v>253.51636413374516</v>
      </c>
      <c r="X8079" s="21">
        <f t="shared" si="2263"/>
        <v>-8.8852725856909078</v>
      </c>
      <c r="Y8079" s="21">
        <f t="shared" si="2264"/>
        <v>4.1147274143090922</v>
      </c>
      <c r="Z8079" s="21">
        <f t="shared" si="2272"/>
        <v>1.3042967240452084</v>
      </c>
      <c r="AA8079" s="21">
        <f t="shared" si="2265"/>
        <v>1.3042967240452084</v>
      </c>
      <c r="AB8079" s="21">
        <f t="shared" si="2266"/>
        <v>0</v>
      </c>
      <c r="AC8079" s="21">
        <f t="shared" si="2267"/>
        <v>0</v>
      </c>
      <c r="AD8079" s="21">
        <f t="shared" si="2273"/>
        <v>0</v>
      </c>
      <c r="AE8079" s="21" t="str">
        <f t="shared" si="2268"/>
        <v>12/2/18:00</v>
      </c>
    </row>
    <row r="8080" spans="2:31">
      <c r="B8080" s="37">
        <v>12</v>
      </c>
      <c r="C8080" s="38">
        <v>2</v>
      </c>
      <c r="D8080" s="39">
        <v>19</v>
      </c>
      <c r="E8080" s="17">
        <v>2.2000000000000002</v>
      </c>
      <c r="F8080" s="17">
        <v>0</v>
      </c>
      <c r="G8080" s="17">
        <v>0</v>
      </c>
      <c r="H8080" s="37">
        <f t="shared" si="2256"/>
        <v>35.96</v>
      </c>
      <c r="I8080" s="37">
        <f>IF(H8080&lt;'Roof Calculator'!$G$8, 1, 0)</f>
        <v>1</v>
      </c>
      <c r="J8080" s="37">
        <f>IF(H8080&gt;='Roof Calculator'!$G$8, 1, 0)</f>
        <v>0</v>
      </c>
      <c r="K8080" s="37">
        <f t="shared" si="2257"/>
        <v>35.96</v>
      </c>
      <c r="L8080" s="37">
        <f t="shared" si="2258"/>
        <v>0</v>
      </c>
      <c r="M8080" s="37">
        <v>0</v>
      </c>
      <c r="N8080" s="37">
        <f t="shared" si="2259"/>
        <v>0</v>
      </c>
      <c r="O8080" s="37">
        <v>0</v>
      </c>
      <c r="P8080" s="37">
        <v>0</v>
      </c>
      <c r="Q8080" s="21">
        <f t="shared" si="2260"/>
        <v>39.790999999999997</v>
      </c>
      <c r="R8080" s="21">
        <f t="shared" si="2269"/>
        <v>336.75000000001342</v>
      </c>
      <c r="S8080" s="21">
        <f t="shared" si="2270"/>
        <v>-22.271590202810906</v>
      </c>
      <c r="T8080" s="21">
        <f t="shared" si="2261"/>
        <v>86.147999999999996</v>
      </c>
      <c r="U8080" s="37">
        <f>VLOOKUP(Time_Zone, 'LSTM LookUp'!$B$5:$D$8, 3, FALSE)</f>
        <v>-75</v>
      </c>
      <c r="V8080" s="21">
        <f t="shared" si="2271"/>
        <v>9.4571218842412321</v>
      </c>
      <c r="W8080" s="21">
        <f t="shared" si="2262"/>
        <v>268.51228047106031</v>
      </c>
      <c r="X8080" s="21">
        <f t="shared" si="2263"/>
        <v>0</v>
      </c>
      <c r="Y8080" s="21">
        <f t="shared" si="2264"/>
        <v>0</v>
      </c>
      <c r="Z8080" s="21">
        <f t="shared" si="2272"/>
        <v>0</v>
      </c>
      <c r="AA8080" s="21">
        <f t="shared" si="2265"/>
        <v>0</v>
      </c>
      <c r="AB8080" s="21">
        <f t="shared" si="2266"/>
        <v>0</v>
      </c>
      <c r="AC8080" s="21">
        <f t="shared" si="2267"/>
        <v>0</v>
      </c>
      <c r="AD8080" s="21">
        <f t="shared" si="2273"/>
        <v>0</v>
      </c>
      <c r="AE8080" s="21" t="str">
        <f t="shared" si="2268"/>
        <v>12/2/19:00</v>
      </c>
    </row>
    <row r="8081" spans="2:31">
      <c r="B8081" s="37">
        <v>12</v>
      </c>
      <c r="C8081" s="38">
        <v>2</v>
      </c>
      <c r="D8081" s="39">
        <v>20</v>
      </c>
      <c r="E8081" s="17">
        <v>2.2000000000000002</v>
      </c>
      <c r="F8081" s="17">
        <v>0</v>
      </c>
      <c r="G8081" s="17">
        <v>0</v>
      </c>
      <c r="H8081" s="37">
        <f t="shared" si="2256"/>
        <v>35.96</v>
      </c>
      <c r="I8081" s="37">
        <f>IF(H8081&lt;'Roof Calculator'!$G$8, 1, 0)</f>
        <v>1</v>
      </c>
      <c r="J8081" s="37">
        <f>IF(H8081&gt;='Roof Calculator'!$G$8, 1, 0)</f>
        <v>0</v>
      </c>
      <c r="K8081" s="37">
        <f t="shared" si="2257"/>
        <v>35.96</v>
      </c>
      <c r="L8081" s="37">
        <f t="shared" si="2258"/>
        <v>0</v>
      </c>
      <c r="M8081" s="37">
        <v>0</v>
      </c>
      <c r="N8081" s="37">
        <f t="shared" si="2259"/>
        <v>0</v>
      </c>
      <c r="O8081" s="37">
        <v>0</v>
      </c>
      <c r="P8081" s="37">
        <v>0</v>
      </c>
      <c r="Q8081" s="21">
        <f t="shared" si="2260"/>
        <v>39.790999999999997</v>
      </c>
      <c r="R8081" s="21">
        <f t="shared" si="2269"/>
        <v>336.7916666666801</v>
      </c>
      <c r="S8081" s="21">
        <f t="shared" si="2270"/>
        <v>-22.276972977531177</v>
      </c>
      <c r="T8081" s="21">
        <f t="shared" si="2261"/>
        <v>86.147999999999996</v>
      </c>
      <c r="U8081" s="37">
        <f>VLOOKUP(Time_Zone, 'LSTM LookUp'!$B$5:$D$8, 3, FALSE)</f>
        <v>-75</v>
      </c>
      <c r="V8081" s="21">
        <f t="shared" si="2271"/>
        <v>9.4407735207719146</v>
      </c>
      <c r="W8081" s="21">
        <f t="shared" si="2262"/>
        <v>283.50819338019295</v>
      </c>
      <c r="X8081" s="21">
        <f t="shared" si="2263"/>
        <v>0</v>
      </c>
      <c r="Y8081" s="21">
        <f t="shared" si="2264"/>
        <v>0</v>
      </c>
      <c r="Z8081" s="21">
        <f t="shared" si="2272"/>
        <v>0</v>
      </c>
      <c r="AA8081" s="21">
        <f t="shared" si="2265"/>
        <v>0</v>
      </c>
      <c r="AB8081" s="21">
        <f t="shared" si="2266"/>
        <v>0</v>
      </c>
      <c r="AC8081" s="21">
        <f t="shared" si="2267"/>
        <v>0</v>
      </c>
      <c r="AD8081" s="21">
        <f t="shared" si="2273"/>
        <v>0</v>
      </c>
      <c r="AE8081" s="21" t="str">
        <f t="shared" si="2268"/>
        <v>12/2/20:00</v>
      </c>
    </row>
    <row r="8082" spans="2:31">
      <c r="B8082" s="37">
        <v>12</v>
      </c>
      <c r="C8082" s="38">
        <v>2</v>
      </c>
      <c r="D8082" s="39">
        <v>21</v>
      </c>
      <c r="E8082" s="17">
        <v>2.2000000000000002</v>
      </c>
      <c r="F8082" s="17">
        <v>0</v>
      </c>
      <c r="G8082" s="17">
        <v>0</v>
      </c>
      <c r="H8082" s="37">
        <f t="shared" si="2256"/>
        <v>35.96</v>
      </c>
      <c r="I8082" s="37">
        <f>IF(H8082&lt;'Roof Calculator'!$G$8, 1, 0)</f>
        <v>1</v>
      </c>
      <c r="J8082" s="37">
        <f>IF(H8082&gt;='Roof Calculator'!$G$8, 1, 0)</f>
        <v>0</v>
      </c>
      <c r="K8082" s="37">
        <f t="shared" si="2257"/>
        <v>35.96</v>
      </c>
      <c r="L8082" s="37">
        <f t="shared" si="2258"/>
        <v>0</v>
      </c>
      <c r="M8082" s="37">
        <v>0</v>
      </c>
      <c r="N8082" s="37">
        <f t="shared" si="2259"/>
        <v>0</v>
      </c>
      <c r="O8082" s="37">
        <v>0</v>
      </c>
      <c r="P8082" s="37">
        <v>0</v>
      </c>
      <c r="Q8082" s="21">
        <f t="shared" si="2260"/>
        <v>39.790999999999997</v>
      </c>
      <c r="R8082" s="21">
        <f t="shared" si="2269"/>
        <v>336.83333333334679</v>
      </c>
      <c r="S8082" s="21">
        <f t="shared" si="2270"/>
        <v>-22.282343883651514</v>
      </c>
      <c r="T8082" s="21">
        <f t="shared" si="2261"/>
        <v>86.147999999999996</v>
      </c>
      <c r="U8082" s="37">
        <f>VLOOKUP(Time_Zone, 'LSTM LookUp'!$B$5:$D$8, 3, FALSE)</f>
        <v>-75</v>
      </c>
      <c r="V8082" s="21">
        <f t="shared" si="2271"/>
        <v>9.4244114707811537</v>
      </c>
      <c r="W8082" s="21">
        <f t="shared" si="2262"/>
        <v>298.50410286769528</v>
      </c>
      <c r="X8082" s="21">
        <f t="shared" si="2263"/>
        <v>0</v>
      </c>
      <c r="Y8082" s="21">
        <f t="shared" si="2264"/>
        <v>0</v>
      </c>
      <c r="Z8082" s="21">
        <f t="shared" si="2272"/>
        <v>0</v>
      </c>
      <c r="AA8082" s="21">
        <f t="shared" si="2265"/>
        <v>0</v>
      </c>
      <c r="AB8082" s="21">
        <f t="shared" si="2266"/>
        <v>0</v>
      </c>
      <c r="AC8082" s="21">
        <f t="shared" si="2267"/>
        <v>0</v>
      </c>
      <c r="AD8082" s="21">
        <f t="shared" si="2273"/>
        <v>0</v>
      </c>
      <c r="AE8082" s="21" t="str">
        <f t="shared" si="2268"/>
        <v>12/2/21:00</v>
      </c>
    </row>
    <row r="8083" spans="2:31">
      <c r="B8083" s="37">
        <v>12</v>
      </c>
      <c r="C8083" s="38">
        <v>2</v>
      </c>
      <c r="D8083" s="39">
        <v>22</v>
      </c>
      <c r="E8083" s="17">
        <v>2.2000000000000002</v>
      </c>
      <c r="F8083" s="17">
        <v>0</v>
      </c>
      <c r="G8083" s="17">
        <v>0</v>
      </c>
      <c r="H8083" s="37">
        <f t="shared" si="2256"/>
        <v>35.96</v>
      </c>
      <c r="I8083" s="37">
        <f>IF(H8083&lt;'Roof Calculator'!$G$8, 1, 0)</f>
        <v>1</v>
      </c>
      <c r="J8083" s="37">
        <f>IF(H8083&gt;='Roof Calculator'!$G$8, 1, 0)</f>
        <v>0</v>
      </c>
      <c r="K8083" s="37">
        <f t="shared" si="2257"/>
        <v>35.96</v>
      </c>
      <c r="L8083" s="37">
        <f t="shared" si="2258"/>
        <v>0</v>
      </c>
      <c r="M8083" s="37">
        <v>0</v>
      </c>
      <c r="N8083" s="37">
        <f t="shared" si="2259"/>
        <v>0</v>
      </c>
      <c r="O8083" s="37">
        <v>0</v>
      </c>
      <c r="P8083" s="37">
        <v>0</v>
      </c>
      <c r="Q8083" s="21">
        <f t="shared" si="2260"/>
        <v>39.790999999999997</v>
      </c>
      <c r="R8083" s="21">
        <f t="shared" si="2269"/>
        <v>336.87500000001347</v>
      </c>
      <c r="S8083" s="21">
        <f t="shared" si="2270"/>
        <v>-22.287702917088268</v>
      </c>
      <c r="T8083" s="21">
        <f t="shared" si="2261"/>
        <v>86.147999999999996</v>
      </c>
      <c r="U8083" s="37">
        <f>VLOOKUP(Time_Zone, 'LSTM LookUp'!$B$5:$D$8, 3, FALSE)</f>
        <v>-75</v>
      </c>
      <c r="V8083" s="21">
        <f t="shared" si="2271"/>
        <v>9.408035760502532</v>
      </c>
      <c r="W8083" s="21">
        <f t="shared" si="2262"/>
        <v>313.50000894012561</v>
      </c>
      <c r="X8083" s="21">
        <f t="shared" si="2263"/>
        <v>0</v>
      </c>
      <c r="Y8083" s="21">
        <f t="shared" si="2264"/>
        <v>0</v>
      </c>
      <c r="Z8083" s="21">
        <f t="shared" si="2272"/>
        <v>0</v>
      </c>
      <c r="AA8083" s="21">
        <f t="shared" si="2265"/>
        <v>0</v>
      </c>
      <c r="AB8083" s="21">
        <f t="shared" si="2266"/>
        <v>0</v>
      </c>
      <c r="AC8083" s="21">
        <f t="shared" si="2267"/>
        <v>0</v>
      </c>
      <c r="AD8083" s="21">
        <f t="shared" si="2273"/>
        <v>0</v>
      </c>
      <c r="AE8083" s="21" t="str">
        <f t="shared" si="2268"/>
        <v>12/2/22:00</v>
      </c>
    </row>
    <row r="8084" spans="2:31">
      <c r="B8084" s="37">
        <v>12</v>
      </c>
      <c r="C8084" s="38">
        <v>2</v>
      </c>
      <c r="D8084" s="39">
        <v>23</v>
      </c>
      <c r="E8084" s="17">
        <v>2.2000000000000002</v>
      </c>
      <c r="F8084" s="17">
        <v>0</v>
      </c>
      <c r="G8084" s="17">
        <v>0</v>
      </c>
      <c r="H8084" s="37">
        <f t="shared" si="2256"/>
        <v>35.96</v>
      </c>
      <c r="I8084" s="37">
        <f>IF(H8084&lt;'Roof Calculator'!$G$8, 1, 0)</f>
        <v>1</v>
      </c>
      <c r="J8084" s="37">
        <f>IF(H8084&gt;='Roof Calculator'!$G$8, 1, 0)</f>
        <v>0</v>
      </c>
      <c r="K8084" s="37">
        <f t="shared" si="2257"/>
        <v>35.96</v>
      </c>
      <c r="L8084" s="37">
        <f t="shared" si="2258"/>
        <v>0</v>
      </c>
      <c r="M8084" s="37">
        <v>0</v>
      </c>
      <c r="N8084" s="37">
        <f t="shared" si="2259"/>
        <v>0</v>
      </c>
      <c r="O8084" s="37">
        <v>0</v>
      </c>
      <c r="P8084" s="37">
        <v>0</v>
      </c>
      <c r="Q8084" s="21">
        <f t="shared" si="2260"/>
        <v>39.790999999999997</v>
      </c>
      <c r="R8084" s="21">
        <f t="shared" si="2269"/>
        <v>336.91666666668016</v>
      </c>
      <c r="S8084" s="21">
        <f t="shared" si="2270"/>
        <v>-22.29305007376578</v>
      </c>
      <c r="T8084" s="21">
        <f t="shared" si="2261"/>
        <v>86.147999999999996</v>
      </c>
      <c r="U8084" s="37">
        <f>VLOOKUP(Time_Zone, 'LSTM LookUp'!$B$5:$D$8, 3, FALSE)</f>
        <v>-75</v>
      </c>
      <c r="V8084" s="21">
        <f t="shared" si="2271"/>
        <v>9.3916464161947939</v>
      </c>
      <c r="W8084" s="21">
        <f t="shared" si="2262"/>
        <v>328.49591160404873</v>
      </c>
      <c r="X8084" s="21">
        <f t="shared" si="2263"/>
        <v>0</v>
      </c>
      <c r="Y8084" s="21">
        <f t="shared" si="2264"/>
        <v>0</v>
      </c>
      <c r="Z8084" s="21">
        <f t="shared" si="2272"/>
        <v>0</v>
      </c>
      <c r="AA8084" s="21">
        <f t="shared" si="2265"/>
        <v>0</v>
      </c>
      <c r="AB8084" s="21">
        <f t="shared" si="2266"/>
        <v>0</v>
      </c>
      <c r="AC8084" s="21">
        <f t="shared" si="2267"/>
        <v>0</v>
      </c>
      <c r="AD8084" s="21">
        <f t="shared" si="2273"/>
        <v>0</v>
      </c>
      <c r="AE8084" s="21" t="str">
        <f t="shared" si="2268"/>
        <v>12/2/23:00</v>
      </c>
    </row>
    <row r="8085" spans="2:31">
      <c r="B8085" s="37">
        <v>12</v>
      </c>
      <c r="C8085" s="38">
        <v>2</v>
      </c>
      <c r="D8085" s="39">
        <v>24</v>
      </c>
      <c r="E8085" s="17">
        <v>2.2000000000000002</v>
      </c>
      <c r="F8085" s="17">
        <v>0</v>
      </c>
      <c r="G8085" s="17">
        <v>0</v>
      </c>
      <c r="H8085" s="37">
        <f t="shared" si="2256"/>
        <v>35.96</v>
      </c>
      <c r="I8085" s="37">
        <f>IF(H8085&lt;'Roof Calculator'!$G$8, 1, 0)</f>
        <v>1</v>
      </c>
      <c r="J8085" s="37">
        <f>IF(H8085&gt;='Roof Calculator'!$G$8, 1, 0)</f>
        <v>0</v>
      </c>
      <c r="K8085" s="37">
        <f t="shared" si="2257"/>
        <v>35.96</v>
      </c>
      <c r="L8085" s="37">
        <f t="shared" si="2258"/>
        <v>0</v>
      </c>
      <c r="M8085" s="37">
        <v>0</v>
      </c>
      <c r="N8085" s="37">
        <f t="shared" si="2259"/>
        <v>0</v>
      </c>
      <c r="O8085" s="37">
        <v>0</v>
      </c>
      <c r="P8085" s="37">
        <v>0</v>
      </c>
      <c r="Q8085" s="21">
        <f t="shared" si="2260"/>
        <v>39.790999999999997</v>
      </c>
      <c r="R8085" s="21">
        <f t="shared" si="2269"/>
        <v>336.95833333334684</v>
      </c>
      <c r="S8085" s="21">
        <f t="shared" si="2270"/>
        <v>-22.29838534961635</v>
      </c>
      <c r="T8085" s="21">
        <f t="shared" si="2261"/>
        <v>86.147999999999996</v>
      </c>
      <c r="U8085" s="37">
        <f>VLOOKUP(Time_Zone, 'LSTM LookUp'!$B$5:$D$8, 3, FALSE)</f>
        <v>-75</v>
      </c>
      <c r="V8085" s="21">
        <f t="shared" si="2271"/>
        <v>9.3752434641418496</v>
      </c>
      <c r="W8085" s="21">
        <f t="shared" si="2262"/>
        <v>343.49181086603545</v>
      </c>
      <c r="X8085" s="21">
        <f t="shared" si="2263"/>
        <v>0</v>
      </c>
      <c r="Y8085" s="21">
        <f t="shared" si="2264"/>
        <v>0</v>
      </c>
      <c r="Z8085" s="21">
        <f t="shared" si="2272"/>
        <v>0</v>
      </c>
      <c r="AA8085" s="21">
        <f t="shared" si="2265"/>
        <v>0</v>
      </c>
      <c r="AB8085" s="21">
        <f t="shared" si="2266"/>
        <v>0</v>
      </c>
      <c r="AC8085" s="21">
        <f t="shared" si="2267"/>
        <v>0</v>
      </c>
      <c r="AD8085" s="21">
        <f t="shared" si="2273"/>
        <v>0</v>
      </c>
      <c r="AE8085" s="21" t="str">
        <f t="shared" si="2268"/>
        <v>12/2/24:00</v>
      </c>
    </row>
    <row r="8086" spans="2:31">
      <c r="B8086" s="37">
        <v>12</v>
      </c>
      <c r="C8086" s="38">
        <v>3</v>
      </c>
      <c r="D8086" s="39">
        <v>1</v>
      </c>
      <c r="E8086" s="17">
        <v>2.8</v>
      </c>
      <c r="F8086" s="17">
        <v>0</v>
      </c>
      <c r="G8086" s="17">
        <v>0</v>
      </c>
      <c r="H8086" s="37">
        <f t="shared" ref="H8086:H8149" si="2274">E8086*9/5+32</f>
        <v>37.04</v>
      </c>
      <c r="I8086" s="37">
        <f>IF(H8086&lt;'Roof Calculator'!$G$8, 1, 0)</f>
        <v>1</v>
      </c>
      <c r="J8086" s="37">
        <f>IF(H8086&gt;='Roof Calculator'!$G$8, 1, 0)</f>
        <v>0</v>
      </c>
      <c r="K8086" s="37">
        <f t="shared" ref="K8086:K8149" si="2275">I8086*H8086</f>
        <v>37.04</v>
      </c>
      <c r="L8086" s="37">
        <f t="shared" ref="L8086:L8149" si="2276">J8086*H8086</f>
        <v>0</v>
      </c>
      <c r="M8086" s="37">
        <v>0</v>
      </c>
      <c r="N8086" s="37">
        <f t="shared" ref="N8086:N8149" si="2277">F8086*(180-M8086)/180</f>
        <v>0</v>
      </c>
      <c r="O8086" s="37">
        <v>0</v>
      </c>
      <c r="P8086" s="37">
        <v>0</v>
      </c>
      <c r="Q8086" s="21">
        <f t="shared" ref="Q8086:Q8149" si="2278">Latitude</f>
        <v>39.790999999999997</v>
      </c>
      <c r="R8086" s="21">
        <f t="shared" si="2269"/>
        <v>337.00000000001353</v>
      </c>
      <c r="S8086" s="21">
        <f t="shared" si="2270"/>
        <v>-22.303708740580316</v>
      </c>
      <c r="T8086" s="21">
        <f t="shared" ref="T8086:T8149" si="2279">Longitude</f>
        <v>86.147999999999996</v>
      </c>
      <c r="U8086" s="37">
        <f>VLOOKUP(Time_Zone, 'LSTM LookUp'!$B$5:$D$8, 3, FALSE)</f>
        <v>-75</v>
      </c>
      <c r="V8086" s="21">
        <f t="shared" si="2271"/>
        <v>9.3588269306526115</v>
      </c>
      <c r="W8086" s="21">
        <f t="shared" ref="W8086:W8149" si="2280">15*((D8086+(4*(T8086-U8086)+V8086)/60)-12)</f>
        <v>-1.512293267336835</v>
      </c>
      <c r="X8086" s="21">
        <f t="shared" ref="X8086:X8149" si="2281">G8086*(SIN(S8086*PI()/180)*SIN(Q8086*PI()/180)*COS(O8086*PI()/180)-SIN(S8086*PI()/180)*COS(Q8086*PI()/180)*SIN(O8086*PI()/180)*COS(P8086*PI()/180)+COS(S8086*PI()/180)*COS(Q8086*PI()/180)*COS(O8086*PI()/180)*COS(W8086*PI()/180)+COS(S8086*PI()/180)*SIN(Q8086*PI()/180)*SIN(O8086*PI()/180)*COS(P8086*PI()/180)*COS(W8086*PI()/180)+COS(S8086*PI()/180)*SIN(P8086*PI()/180)*SIN(W8086*PI()/180)*SIN(O8086*PI()/180))</f>
        <v>0</v>
      </c>
      <c r="Y8086" s="21">
        <f t="shared" ref="Y8086:Y8149" si="2282">X8086+N8086</f>
        <v>0</v>
      </c>
      <c r="Z8086" s="21">
        <f t="shared" si="2272"/>
        <v>0</v>
      </c>
      <c r="AA8086" s="21">
        <f t="shared" ref="AA8086:AA8149" si="2283">Z8086*I8086</f>
        <v>0</v>
      </c>
      <c r="AB8086" s="21">
        <f t="shared" ref="AB8086:AB8149" si="2284">Z8086*J8086</f>
        <v>0</v>
      </c>
      <c r="AC8086" s="21">
        <f t="shared" ref="AC8086:AC8149" si="2285">L8086</f>
        <v>0</v>
      </c>
      <c r="AD8086" s="21">
        <f t="shared" si="2273"/>
        <v>0</v>
      </c>
      <c r="AE8086" s="21" t="str">
        <f t="shared" ref="AE8086:AE8149" si="2286">CONCATENATE(B8086, "/", C8086, "/", D8086,":00")</f>
        <v>12/3/1:00</v>
      </c>
    </row>
    <row r="8087" spans="2:31">
      <c r="B8087" s="37">
        <v>12</v>
      </c>
      <c r="C8087" s="38">
        <v>3</v>
      </c>
      <c r="D8087" s="39">
        <v>2</v>
      </c>
      <c r="E8087" s="17">
        <v>3.3</v>
      </c>
      <c r="F8087" s="17">
        <v>0</v>
      </c>
      <c r="G8087" s="17">
        <v>0</v>
      </c>
      <c r="H8087" s="37">
        <f t="shared" si="2274"/>
        <v>37.94</v>
      </c>
      <c r="I8087" s="37">
        <f>IF(H8087&lt;'Roof Calculator'!$G$8, 1, 0)</f>
        <v>1</v>
      </c>
      <c r="J8087" s="37">
        <f>IF(H8087&gt;='Roof Calculator'!$G$8, 1, 0)</f>
        <v>0</v>
      </c>
      <c r="K8087" s="37">
        <f t="shared" si="2275"/>
        <v>37.94</v>
      </c>
      <c r="L8087" s="37">
        <f t="shared" si="2276"/>
        <v>0</v>
      </c>
      <c r="M8087" s="37">
        <v>0</v>
      </c>
      <c r="N8087" s="37">
        <f t="shared" si="2277"/>
        <v>0</v>
      </c>
      <c r="O8087" s="37">
        <v>0</v>
      </c>
      <c r="P8087" s="37">
        <v>0</v>
      </c>
      <c r="Q8087" s="21">
        <f t="shared" si="2278"/>
        <v>39.790999999999997</v>
      </c>
      <c r="R8087" s="21">
        <f t="shared" ref="R8087:R8150" si="2287">R8086+1/24</f>
        <v>337.04166666668021</v>
      </c>
      <c r="S8087" s="21">
        <f t="shared" ref="S8087:S8150" si="2288">ASIN(SIN(23.45*PI()/180)*SIN((360/365*(R8087-81))*PI()/180))*180/PI()</f>
        <v>-22.309020242606039</v>
      </c>
      <c r="T8087" s="21">
        <f t="shared" si="2279"/>
        <v>86.147999999999996</v>
      </c>
      <c r="U8087" s="37">
        <f>VLOOKUP(Time_Zone, 'LSTM LookUp'!$B$5:$D$8, 3, FALSE)</f>
        <v>-75</v>
      </c>
      <c r="V8087" s="21">
        <f t="shared" ref="V8087:V8150" si="2289">9.87*SIN(2*(360/365*(R8087-81))*PI()/180)-7.53*COS((360/365*(R8087-81))*PI()/180)-1.5*SIN((360/365*(R8087-81))*PI()/180)</f>
        <v>9.3423968420610244</v>
      </c>
      <c r="W8087" s="21">
        <f t="shared" si="2280"/>
        <v>13.48359921051526</v>
      </c>
      <c r="X8087" s="21">
        <f t="shared" si="2281"/>
        <v>0</v>
      </c>
      <c r="Y8087" s="21">
        <f t="shared" si="2282"/>
        <v>0</v>
      </c>
      <c r="Z8087" s="21">
        <f t="shared" ref="Z8087:Z8150" si="2290">Y8087/10.764*3.412</f>
        <v>0</v>
      </c>
      <c r="AA8087" s="21">
        <f t="shared" si="2283"/>
        <v>0</v>
      </c>
      <c r="AB8087" s="21">
        <f t="shared" si="2284"/>
        <v>0</v>
      </c>
      <c r="AC8087" s="21">
        <f t="shared" si="2285"/>
        <v>0</v>
      </c>
      <c r="AD8087" s="21">
        <f t="shared" ref="AD8087:AD8150" si="2291">AB8087</f>
        <v>0</v>
      </c>
      <c r="AE8087" s="21" t="str">
        <f t="shared" si="2286"/>
        <v>12/3/2:00</v>
      </c>
    </row>
    <row r="8088" spans="2:31">
      <c r="B8088" s="37">
        <v>12</v>
      </c>
      <c r="C8088" s="38">
        <v>3</v>
      </c>
      <c r="D8088" s="39">
        <v>3</v>
      </c>
      <c r="E8088" s="17">
        <v>3.3</v>
      </c>
      <c r="F8088" s="17">
        <v>0</v>
      </c>
      <c r="G8088" s="17">
        <v>0</v>
      </c>
      <c r="H8088" s="37">
        <f t="shared" si="2274"/>
        <v>37.94</v>
      </c>
      <c r="I8088" s="37">
        <f>IF(H8088&lt;'Roof Calculator'!$G$8, 1, 0)</f>
        <v>1</v>
      </c>
      <c r="J8088" s="37">
        <f>IF(H8088&gt;='Roof Calculator'!$G$8, 1, 0)</f>
        <v>0</v>
      </c>
      <c r="K8088" s="37">
        <f t="shared" si="2275"/>
        <v>37.94</v>
      </c>
      <c r="L8088" s="37">
        <f t="shared" si="2276"/>
        <v>0</v>
      </c>
      <c r="M8088" s="37">
        <v>0</v>
      </c>
      <c r="N8088" s="37">
        <f t="shared" si="2277"/>
        <v>0</v>
      </c>
      <c r="O8088" s="37">
        <v>0</v>
      </c>
      <c r="P8088" s="37">
        <v>0</v>
      </c>
      <c r="Q8088" s="21">
        <f t="shared" si="2278"/>
        <v>39.790999999999997</v>
      </c>
      <c r="R8088" s="21">
        <f t="shared" si="2287"/>
        <v>337.0833333333469</v>
      </c>
      <c r="S8088" s="21">
        <f t="shared" si="2288"/>
        <v>-22.31431985164987</v>
      </c>
      <c r="T8088" s="21">
        <f t="shared" si="2279"/>
        <v>86.147999999999996</v>
      </c>
      <c r="U8088" s="37">
        <f>VLOOKUP(Time_Zone, 'LSTM LookUp'!$B$5:$D$8, 3, FALSE)</f>
        <v>-75</v>
      </c>
      <c r="V8088" s="21">
        <f t="shared" si="2289"/>
        <v>9.3259532247259731</v>
      </c>
      <c r="W8088" s="21">
        <f t="shared" si="2280"/>
        <v>28.479488306181491</v>
      </c>
      <c r="X8088" s="21">
        <f t="shared" si="2281"/>
        <v>0</v>
      </c>
      <c r="Y8088" s="21">
        <f t="shared" si="2282"/>
        <v>0</v>
      </c>
      <c r="Z8088" s="21">
        <f t="shared" si="2290"/>
        <v>0</v>
      </c>
      <c r="AA8088" s="21">
        <f t="shared" si="2283"/>
        <v>0</v>
      </c>
      <c r="AB8088" s="21">
        <f t="shared" si="2284"/>
        <v>0</v>
      </c>
      <c r="AC8088" s="21">
        <f t="shared" si="2285"/>
        <v>0</v>
      </c>
      <c r="AD8088" s="21">
        <f t="shared" si="2291"/>
        <v>0</v>
      </c>
      <c r="AE8088" s="21" t="str">
        <f t="shared" si="2286"/>
        <v>12/3/3:00</v>
      </c>
    </row>
    <row r="8089" spans="2:31">
      <c r="B8089" s="37">
        <v>12</v>
      </c>
      <c r="C8089" s="38">
        <v>3</v>
      </c>
      <c r="D8089" s="39">
        <v>4</v>
      </c>
      <c r="E8089" s="17">
        <v>3.9</v>
      </c>
      <c r="F8089" s="17">
        <v>0</v>
      </c>
      <c r="G8089" s="17">
        <v>0</v>
      </c>
      <c r="H8089" s="37">
        <f t="shared" si="2274"/>
        <v>39.020000000000003</v>
      </c>
      <c r="I8089" s="37">
        <f>IF(H8089&lt;'Roof Calculator'!$G$8, 1, 0)</f>
        <v>1</v>
      </c>
      <c r="J8089" s="37">
        <f>IF(H8089&gt;='Roof Calculator'!$G$8, 1, 0)</f>
        <v>0</v>
      </c>
      <c r="K8089" s="37">
        <f t="shared" si="2275"/>
        <v>39.020000000000003</v>
      </c>
      <c r="L8089" s="37">
        <f t="shared" si="2276"/>
        <v>0</v>
      </c>
      <c r="M8089" s="37">
        <v>0</v>
      </c>
      <c r="N8089" s="37">
        <f t="shared" si="2277"/>
        <v>0</v>
      </c>
      <c r="O8089" s="37">
        <v>0</v>
      </c>
      <c r="P8089" s="37">
        <v>0</v>
      </c>
      <c r="Q8089" s="21">
        <f t="shared" si="2278"/>
        <v>39.790999999999997</v>
      </c>
      <c r="R8089" s="21">
        <f t="shared" si="2287"/>
        <v>337.12500000001359</v>
      </c>
      <c r="S8089" s="21">
        <f t="shared" si="2288"/>
        <v>-22.319607563676215</v>
      </c>
      <c r="T8089" s="21">
        <f t="shared" si="2279"/>
        <v>86.147999999999996</v>
      </c>
      <c r="U8089" s="37">
        <f>VLOOKUP(Time_Zone, 'LSTM LookUp'!$B$5:$D$8, 3, FALSE)</f>
        <v>-75</v>
      </c>
      <c r="V8089" s="21">
        <f t="shared" si="2289"/>
        <v>9.3094961050313056</v>
      </c>
      <c r="W8089" s="21">
        <f t="shared" si="2280"/>
        <v>43.475374026257811</v>
      </c>
      <c r="X8089" s="21">
        <f t="shared" si="2281"/>
        <v>0</v>
      </c>
      <c r="Y8089" s="21">
        <f t="shared" si="2282"/>
        <v>0</v>
      </c>
      <c r="Z8089" s="21">
        <f t="shared" si="2290"/>
        <v>0</v>
      </c>
      <c r="AA8089" s="21">
        <f t="shared" si="2283"/>
        <v>0</v>
      </c>
      <c r="AB8089" s="21">
        <f t="shared" si="2284"/>
        <v>0</v>
      </c>
      <c r="AC8089" s="21">
        <f t="shared" si="2285"/>
        <v>0</v>
      </c>
      <c r="AD8089" s="21">
        <f t="shared" si="2291"/>
        <v>0</v>
      </c>
      <c r="AE8089" s="21" t="str">
        <f t="shared" si="2286"/>
        <v>12/3/4:00</v>
      </c>
    </row>
    <row r="8090" spans="2:31">
      <c r="B8090" s="37">
        <v>12</v>
      </c>
      <c r="C8090" s="38">
        <v>3</v>
      </c>
      <c r="D8090" s="39">
        <v>5</v>
      </c>
      <c r="E8090" s="17">
        <v>3.9</v>
      </c>
      <c r="F8090" s="17">
        <v>0</v>
      </c>
      <c r="G8090" s="17">
        <v>0</v>
      </c>
      <c r="H8090" s="37">
        <f t="shared" si="2274"/>
        <v>39.020000000000003</v>
      </c>
      <c r="I8090" s="37">
        <f>IF(H8090&lt;'Roof Calculator'!$G$8, 1, 0)</f>
        <v>1</v>
      </c>
      <c r="J8090" s="37">
        <f>IF(H8090&gt;='Roof Calculator'!$G$8, 1, 0)</f>
        <v>0</v>
      </c>
      <c r="K8090" s="37">
        <f t="shared" si="2275"/>
        <v>39.020000000000003</v>
      </c>
      <c r="L8090" s="37">
        <f t="shared" si="2276"/>
        <v>0</v>
      </c>
      <c r="M8090" s="37">
        <v>0</v>
      </c>
      <c r="N8090" s="37">
        <f t="shared" si="2277"/>
        <v>0</v>
      </c>
      <c r="O8090" s="37">
        <v>0</v>
      </c>
      <c r="P8090" s="37">
        <v>0</v>
      </c>
      <c r="Q8090" s="21">
        <f t="shared" si="2278"/>
        <v>39.790999999999997</v>
      </c>
      <c r="R8090" s="21">
        <f t="shared" si="2287"/>
        <v>337.16666666668027</v>
      </c>
      <c r="S8090" s="21">
        <f t="shared" si="2288"/>
        <v>-22.324883374657514</v>
      </c>
      <c r="T8090" s="21">
        <f t="shared" si="2279"/>
        <v>86.147999999999996</v>
      </c>
      <c r="U8090" s="37">
        <f>VLOOKUP(Time_Zone, 'LSTM LookUp'!$B$5:$D$8, 3, FALSE)</f>
        <v>-75</v>
      </c>
      <c r="V8090" s="21">
        <f t="shared" si="2289"/>
        <v>9.2930255093856786</v>
      </c>
      <c r="W8090" s="21">
        <f t="shared" si="2280"/>
        <v>58.471256377346393</v>
      </c>
      <c r="X8090" s="21">
        <f t="shared" si="2281"/>
        <v>0</v>
      </c>
      <c r="Y8090" s="21">
        <f t="shared" si="2282"/>
        <v>0</v>
      </c>
      <c r="Z8090" s="21">
        <f t="shared" si="2290"/>
        <v>0</v>
      </c>
      <c r="AA8090" s="21">
        <f t="shared" si="2283"/>
        <v>0</v>
      </c>
      <c r="AB8090" s="21">
        <f t="shared" si="2284"/>
        <v>0</v>
      </c>
      <c r="AC8090" s="21">
        <f t="shared" si="2285"/>
        <v>0</v>
      </c>
      <c r="AD8090" s="21">
        <f t="shared" si="2291"/>
        <v>0</v>
      </c>
      <c r="AE8090" s="21" t="str">
        <f t="shared" si="2286"/>
        <v>12/3/5:00</v>
      </c>
    </row>
    <row r="8091" spans="2:31">
      <c r="B8091" s="37">
        <v>12</v>
      </c>
      <c r="C8091" s="38">
        <v>3</v>
      </c>
      <c r="D8091" s="39">
        <v>6</v>
      </c>
      <c r="E8091" s="17">
        <v>2.8</v>
      </c>
      <c r="F8091" s="17">
        <v>0</v>
      </c>
      <c r="G8091" s="17">
        <v>0</v>
      </c>
      <c r="H8091" s="37">
        <f t="shared" si="2274"/>
        <v>37.04</v>
      </c>
      <c r="I8091" s="37">
        <f>IF(H8091&lt;'Roof Calculator'!$G$8, 1, 0)</f>
        <v>1</v>
      </c>
      <c r="J8091" s="37">
        <f>IF(H8091&gt;='Roof Calculator'!$G$8, 1, 0)</f>
        <v>0</v>
      </c>
      <c r="K8091" s="37">
        <f t="shared" si="2275"/>
        <v>37.04</v>
      </c>
      <c r="L8091" s="37">
        <f t="shared" si="2276"/>
        <v>0</v>
      </c>
      <c r="M8091" s="37">
        <v>0</v>
      </c>
      <c r="N8091" s="37">
        <f t="shared" si="2277"/>
        <v>0</v>
      </c>
      <c r="O8091" s="37">
        <v>0</v>
      </c>
      <c r="P8091" s="37">
        <v>0</v>
      </c>
      <c r="Q8091" s="21">
        <f t="shared" si="2278"/>
        <v>39.790999999999997</v>
      </c>
      <c r="R8091" s="21">
        <f t="shared" si="2287"/>
        <v>337.20833333334696</v>
      </c>
      <c r="S8091" s="21">
        <f t="shared" si="2288"/>
        <v>-22.330147280574263</v>
      </c>
      <c r="T8091" s="21">
        <f t="shared" si="2279"/>
        <v>86.147999999999996</v>
      </c>
      <c r="U8091" s="37">
        <f>VLOOKUP(Time_Zone, 'LSTM LookUp'!$B$5:$D$8, 3, FALSE)</f>
        <v>-75</v>
      </c>
      <c r="V8091" s="21">
        <f t="shared" si="2289"/>
        <v>9.2765414642225679</v>
      </c>
      <c r="W8091" s="21">
        <f t="shared" si="2280"/>
        <v>73.467135366055601</v>
      </c>
      <c r="X8091" s="21">
        <f t="shared" si="2281"/>
        <v>0</v>
      </c>
      <c r="Y8091" s="21">
        <f t="shared" si="2282"/>
        <v>0</v>
      </c>
      <c r="Z8091" s="21">
        <f t="shared" si="2290"/>
        <v>0</v>
      </c>
      <c r="AA8091" s="21">
        <f t="shared" si="2283"/>
        <v>0</v>
      </c>
      <c r="AB8091" s="21">
        <f t="shared" si="2284"/>
        <v>0</v>
      </c>
      <c r="AC8091" s="21">
        <f t="shared" si="2285"/>
        <v>0</v>
      </c>
      <c r="AD8091" s="21">
        <f t="shared" si="2291"/>
        <v>0</v>
      </c>
      <c r="AE8091" s="21" t="str">
        <f t="shared" si="2286"/>
        <v>12/3/6:00</v>
      </c>
    </row>
    <row r="8092" spans="2:31">
      <c r="B8092" s="37">
        <v>12</v>
      </c>
      <c r="C8092" s="38">
        <v>3</v>
      </c>
      <c r="D8092" s="39">
        <v>7</v>
      </c>
      <c r="E8092" s="17">
        <v>2.2000000000000002</v>
      </c>
      <c r="F8092" s="17">
        <v>0</v>
      </c>
      <c r="G8092" s="17">
        <v>0</v>
      </c>
      <c r="H8092" s="37">
        <f t="shared" si="2274"/>
        <v>35.96</v>
      </c>
      <c r="I8092" s="37">
        <f>IF(H8092&lt;'Roof Calculator'!$G$8, 1, 0)</f>
        <v>1</v>
      </c>
      <c r="J8092" s="37">
        <f>IF(H8092&gt;='Roof Calculator'!$G$8, 1, 0)</f>
        <v>0</v>
      </c>
      <c r="K8092" s="37">
        <f t="shared" si="2275"/>
        <v>35.96</v>
      </c>
      <c r="L8092" s="37">
        <f t="shared" si="2276"/>
        <v>0</v>
      </c>
      <c r="M8092" s="37">
        <v>0</v>
      </c>
      <c r="N8092" s="37">
        <f t="shared" si="2277"/>
        <v>0</v>
      </c>
      <c r="O8092" s="37">
        <v>0</v>
      </c>
      <c r="P8092" s="37">
        <v>0</v>
      </c>
      <c r="Q8092" s="21">
        <f t="shared" si="2278"/>
        <v>39.790999999999997</v>
      </c>
      <c r="R8092" s="21">
        <f t="shared" si="2287"/>
        <v>337.25000000001364</v>
      </c>
      <c r="S8092" s="21">
        <f t="shared" si="2288"/>
        <v>-22.335399277415036</v>
      </c>
      <c r="T8092" s="21">
        <f t="shared" si="2279"/>
        <v>86.147999999999996</v>
      </c>
      <c r="U8092" s="37">
        <f>VLOOKUP(Time_Zone, 'LSTM LookUp'!$B$5:$D$8, 3, FALSE)</f>
        <v>-75</v>
      </c>
      <c r="V8092" s="21">
        <f t="shared" si="2289"/>
        <v>9.2600439960001921</v>
      </c>
      <c r="W8092" s="21">
        <f t="shared" si="2280"/>
        <v>88.463010999000034</v>
      </c>
      <c r="X8092" s="21">
        <f t="shared" si="2281"/>
        <v>0</v>
      </c>
      <c r="Y8092" s="21">
        <f t="shared" si="2282"/>
        <v>0</v>
      </c>
      <c r="Z8092" s="21">
        <f t="shared" si="2290"/>
        <v>0</v>
      </c>
      <c r="AA8092" s="21">
        <f t="shared" si="2283"/>
        <v>0</v>
      </c>
      <c r="AB8092" s="21">
        <f t="shared" si="2284"/>
        <v>0</v>
      </c>
      <c r="AC8092" s="21">
        <f t="shared" si="2285"/>
        <v>0</v>
      </c>
      <c r="AD8092" s="21">
        <f t="shared" si="2291"/>
        <v>0</v>
      </c>
      <c r="AE8092" s="21" t="str">
        <f t="shared" si="2286"/>
        <v>12/3/7:00</v>
      </c>
    </row>
    <row r="8093" spans="2:31">
      <c r="B8093" s="37">
        <v>12</v>
      </c>
      <c r="C8093" s="38">
        <v>3</v>
      </c>
      <c r="D8093" s="39">
        <v>8</v>
      </c>
      <c r="E8093" s="17">
        <v>1.7</v>
      </c>
      <c r="F8093" s="17">
        <v>0</v>
      </c>
      <c r="G8093" s="17">
        <v>0</v>
      </c>
      <c r="H8093" s="37">
        <f t="shared" si="2274"/>
        <v>35.06</v>
      </c>
      <c r="I8093" s="37">
        <f>IF(H8093&lt;'Roof Calculator'!$G$8, 1, 0)</f>
        <v>1</v>
      </c>
      <c r="J8093" s="37">
        <f>IF(H8093&gt;='Roof Calculator'!$G$8, 1, 0)</f>
        <v>0</v>
      </c>
      <c r="K8093" s="37">
        <f t="shared" si="2275"/>
        <v>35.06</v>
      </c>
      <c r="L8093" s="37">
        <f t="shared" si="2276"/>
        <v>0</v>
      </c>
      <c r="M8093" s="37">
        <v>0</v>
      </c>
      <c r="N8093" s="37">
        <f t="shared" si="2277"/>
        <v>0</v>
      </c>
      <c r="O8093" s="37">
        <v>0</v>
      </c>
      <c r="P8093" s="37">
        <v>0</v>
      </c>
      <c r="Q8093" s="21">
        <f t="shared" si="2278"/>
        <v>39.790999999999997</v>
      </c>
      <c r="R8093" s="21">
        <f t="shared" si="2287"/>
        <v>337.29166666668033</v>
      </c>
      <c r="S8093" s="21">
        <f t="shared" si="2288"/>
        <v>-22.340639361176436</v>
      </c>
      <c r="T8093" s="21">
        <f t="shared" si="2279"/>
        <v>86.147999999999996</v>
      </c>
      <c r="U8093" s="37">
        <f>VLOOKUP(Time_Zone, 'LSTM LookUp'!$B$5:$D$8, 3, FALSE)</f>
        <v>-75</v>
      </c>
      <c r="V8093" s="21">
        <f t="shared" si="2289"/>
        <v>9.2435331312015592</v>
      </c>
      <c r="W8093" s="21">
        <f t="shared" si="2280"/>
        <v>103.45888328280037</v>
      </c>
      <c r="X8093" s="21">
        <f t="shared" si="2281"/>
        <v>0</v>
      </c>
      <c r="Y8093" s="21">
        <f t="shared" si="2282"/>
        <v>0</v>
      </c>
      <c r="Z8093" s="21">
        <f t="shared" si="2290"/>
        <v>0</v>
      </c>
      <c r="AA8093" s="21">
        <f t="shared" si="2283"/>
        <v>0</v>
      </c>
      <c r="AB8093" s="21">
        <f t="shared" si="2284"/>
        <v>0</v>
      </c>
      <c r="AC8093" s="21">
        <f t="shared" si="2285"/>
        <v>0</v>
      </c>
      <c r="AD8093" s="21">
        <f t="shared" si="2291"/>
        <v>0</v>
      </c>
      <c r="AE8093" s="21" t="str">
        <f t="shared" si="2286"/>
        <v>12/3/8:00</v>
      </c>
    </row>
    <row r="8094" spans="2:31">
      <c r="B8094" s="37">
        <v>12</v>
      </c>
      <c r="C8094" s="38">
        <v>3</v>
      </c>
      <c r="D8094" s="39">
        <v>9</v>
      </c>
      <c r="E8094" s="17">
        <v>1.7</v>
      </c>
      <c r="F8094" s="17">
        <v>28</v>
      </c>
      <c r="G8094" s="17">
        <v>1</v>
      </c>
      <c r="H8094" s="37">
        <f t="shared" si="2274"/>
        <v>35.06</v>
      </c>
      <c r="I8094" s="37">
        <f>IF(H8094&lt;'Roof Calculator'!$G$8, 1, 0)</f>
        <v>1</v>
      </c>
      <c r="J8094" s="37">
        <f>IF(H8094&gt;='Roof Calculator'!$G$8, 1, 0)</f>
        <v>0</v>
      </c>
      <c r="K8094" s="37">
        <f t="shared" si="2275"/>
        <v>35.06</v>
      </c>
      <c r="L8094" s="37">
        <f t="shared" si="2276"/>
        <v>0</v>
      </c>
      <c r="M8094" s="37">
        <v>0</v>
      </c>
      <c r="N8094" s="37">
        <f t="shared" si="2277"/>
        <v>28</v>
      </c>
      <c r="O8094" s="37">
        <v>0</v>
      </c>
      <c r="P8094" s="37">
        <v>0</v>
      </c>
      <c r="Q8094" s="21">
        <f t="shared" si="2278"/>
        <v>39.790999999999997</v>
      </c>
      <c r="R8094" s="21">
        <f t="shared" si="2287"/>
        <v>337.33333333334701</v>
      </c>
      <c r="S8094" s="21">
        <f t="shared" si="2288"/>
        <v>-22.345867527863202</v>
      </c>
      <c r="T8094" s="21">
        <f t="shared" si="2279"/>
        <v>86.147999999999996</v>
      </c>
      <c r="U8094" s="37">
        <f>VLOOKUP(Time_Zone, 'LSTM LookUp'!$B$5:$D$8, 3, FALSE)</f>
        <v>-75</v>
      </c>
      <c r="V8094" s="21">
        <f t="shared" si="2289"/>
        <v>9.2270088963341834</v>
      </c>
      <c r="W8094" s="21">
        <f t="shared" si="2280"/>
        <v>118.45475222408351</v>
      </c>
      <c r="X8094" s="21">
        <f t="shared" si="2281"/>
        <v>-0.58193688341936378</v>
      </c>
      <c r="Y8094" s="21">
        <f t="shared" si="2282"/>
        <v>27.418063116580637</v>
      </c>
      <c r="Z8094" s="21">
        <f t="shared" si="2290"/>
        <v>8.6910471343156015</v>
      </c>
      <c r="AA8094" s="21">
        <f t="shared" si="2283"/>
        <v>8.6910471343156015</v>
      </c>
      <c r="AB8094" s="21">
        <f t="shared" si="2284"/>
        <v>0</v>
      </c>
      <c r="AC8094" s="21">
        <f t="shared" si="2285"/>
        <v>0</v>
      </c>
      <c r="AD8094" s="21">
        <f t="shared" si="2291"/>
        <v>0</v>
      </c>
      <c r="AE8094" s="21" t="str">
        <f t="shared" si="2286"/>
        <v>12/3/9:00</v>
      </c>
    </row>
    <row r="8095" spans="2:31">
      <c r="B8095" s="37">
        <v>12</v>
      </c>
      <c r="C8095" s="38">
        <v>3</v>
      </c>
      <c r="D8095" s="39">
        <v>10</v>
      </c>
      <c r="E8095" s="17">
        <v>1.7</v>
      </c>
      <c r="F8095" s="17">
        <v>70</v>
      </c>
      <c r="G8095" s="17">
        <v>1</v>
      </c>
      <c r="H8095" s="37">
        <f t="shared" si="2274"/>
        <v>35.06</v>
      </c>
      <c r="I8095" s="37">
        <f>IF(H8095&lt;'Roof Calculator'!$G$8, 1, 0)</f>
        <v>1</v>
      </c>
      <c r="J8095" s="37">
        <f>IF(H8095&gt;='Roof Calculator'!$G$8, 1, 0)</f>
        <v>0</v>
      </c>
      <c r="K8095" s="37">
        <f t="shared" si="2275"/>
        <v>35.06</v>
      </c>
      <c r="L8095" s="37">
        <f t="shared" si="2276"/>
        <v>0</v>
      </c>
      <c r="M8095" s="37">
        <v>0</v>
      </c>
      <c r="N8095" s="37">
        <f t="shared" si="2277"/>
        <v>70</v>
      </c>
      <c r="O8095" s="37">
        <v>0</v>
      </c>
      <c r="P8095" s="37">
        <v>0</v>
      </c>
      <c r="Q8095" s="21">
        <f t="shared" si="2278"/>
        <v>39.790999999999997</v>
      </c>
      <c r="R8095" s="21">
        <f t="shared" si="2287"/>
        <v>337.3750000000137</v>
      </c>
      <c r="S8095" s="21">
        <f t="shared" si="2288"/>
        <v>-22.351083773488106</v>
      </c>
      <c r="T8095" s="21">
        <f t="shared" si="2279"/>
        <v>86.147999999999996</v>
      </c>
      <c r="U8095" s="37">
        <f>VLOOKUP(Time_Zone, 'LSTM LookUp'!$B$5:$D$8, 3, FALSE)</f>
        <v>-75</v>
      </c>
      <c r="V8095" s="21">
        <f t="shared" si="2289"/>
        <v>9.2104713179303417</v>
      </c>
      <c r="W8095" s="21">
        <f t="shared" si="2280"/>
        <v>133.45061782948258</v>
      </c>
      <c r="X8095" s="21">
        <f t="shared" si="2281"/>
        <v>-0.73211454841446122</v>
      </c>
      <c r="Y8095" s="21">
        <f t="shared" si="2282"/>
        <v>69.267885451585542</v>
      </c>
      <c r="Z8095" s="21">
        <f t="shared" si="2290"/>
        <v>21.956709881160339</v>
      </c>
      <c r="AA8095" s="21">
        <f t="shared" si="2283"/>
        <v>21.956709881160339</v>
      </c>
      <c r="AB8095" s="21">
        <f t="shared" si="2284"/>
        <v>0</v>
      </c>
      <c r="AC8095" s="21">
        <f t="shared" si="2285"/>
        <v>0</v>
      </c>
      <c r="AD8095" s="21">
        <f t="shared" si="2291"/>
        <v>0</v>
      </c>
      <c r="AE8095" s="21" t="str">
        <f t="shared" si="2286"/>
        <v>12/3/10:00</v>
      </c>
    </row>
    <row r="8096" spans="2:31">
      <c r="B8096" s="37">
        <v>12</v>
      </c>
      <c r="C8096" s="38">
        <v>3</v>
      </c>
      <c r="D8096" s="39">
        <v>11</v>
      </c>
      <c r="E8096" s="17">
        <v>1.7</v>
      </c>
      <c r="F8096" s="17">
        <v>108</v>
      </c>
      <c r="G8096" s="17">
        <v>7</v>
      </c>
      <c r="H8096" s="37">
        <f t="shared" si="2274"/>
        <v>35.06</v>
      </c>
      <c r="I8096" s="37">
        <f>IF(H8096&lt;'Roof Calculator'!$G$8, 1, 0)</f>
        <v>1</v>
      </c>
      <c r="J8096" s="37">
        <f>IF(H8096&gt;='Roof Calculator'!$G$8, 1, 0)</f>
        <v>0</v>
      </c>
      <c r="K8096" s="37">
        <f t="shared" si="2275"/>
        <v>35.06</v>
      </c>
      <c r="L8096" s="37">
        <f t="shared" si="2276"/>
        <v>0</v>
      </c>
      <c r="M8096" s="37">
        <v>0</v>
      </c>
      <c r="N8096" s="37">
        <f t="shared" si="2277"/>
        <v>108</v>
      </c>
      <c r="O8096" s="37">
        <v>0</v>
      </c>
      <c r="P8096" s="37">
        <v>0</v>
      </c>
      <c r="Q8096" s="21">
        <f t="shared" si="2278"/>
        <v>39.790999999999997</v>
      </c>
      <c r="R8096" s="21">
        <f t="shared" si="2287"/>
        <v>337.41666666668038</v>
      </c>
      <c r="S8096" s="21">
        <f t="shared" si="2288"/>
        <v>-22.35628809407207</v>
      </c>
      <c r="T8096" s="21">
        <f t="shared" si="2279"/>
        <v>86.147999999999996</v>
      </c>
      <c r="U8096" s="37">
        <f>VLOOKUP(Time_Zone, 'LSTM LookUp'!$B$5:$D$8, 3, FALSE)</f>
        <v>-75</v>
      </c>
      <c r="V8096" s="21">
        <f t="shared" si="2289"/>
        <v>9.1939204225467712</v>
      </c>
      <c r="W8096" s="21">
        <f t="shared" si="2280"/>
        <v>148.44648010563668</v>
      </c>
      <c r="X8096" s="21">
        <f t="shared" si="2281"/>
        <v>-5.9429553526961101</v>
      </c>
      <c r="Y8096" s="21">
        <f t="shared" si="2282"/>
        <v>102.05704464730388</v>
      </c>
      <c r="Z8096" s="21">
        <f t="shared" si="2290"/>
        <v>32.350300663006401</v>
      </c>
      <c r="AA8096" s="21">
        <f t="shared" si="2283"/>
        <v>32.350300663006401</v>
      </c>
      <c r="AB8096" s="21">
        <f t="shared" si="2284"/>
        <v>0</v>
      </c>
      <c r="AC8096" s="21">
        <f t="shared" si="2285"/>
        <v>0</v>
      </c>
      <c r="AD8096" s="21">
        <f t="shared" si="2291"/>
        <v>0</v>
      </c>
      <c r="AE8096" s="21" t="str">
        <f t="shared" si="2286"/>
        <v>12/3/11:00</v>
      </c>
    </row>
    <row r="8097" spans="2:31">
      <c r="B8097" s="37">
        <v>12</v>
      </c>
      <c r="C8097" s="38">
        <v>3</v>
      </c>
      <c r="D8097" s="39">
        <v>12</v>
      </c>
      <c r="E8097" s="17">
        <v>2.2000000000000002</v>
      </c>
      <c r="F8097" s="17">
        <v>157</v>
      </c>
      <c r="G8097" s="17">
        <v>0</v>
      </c>
      <c r="H8097" s="37">
        <f t="shared" si="2274"/>
        <v>35.96</v>
      </c>
      <c r="I8097" s="37">
        <f>IF(H8097&lt;'Roof Calculator'!$G$8, 1, 0)</f>
        <v>1</v>
      </c>
      <c r="J8097" s="37">
        <f>IF(H8097&gt;='Roof Calculator'!$G$8, 1, 0)</f>
        <v>0</v>
      </c>
      <c r="K8097" s="37">
        <f t="shared" si="2275"/>
        <v>35.96</v>
      </c>
      <c r="L8097" s="37">
        <f t="shared" si="2276"/>
        <v>0</v>
      </c>
      <c r="M8097" s="37">
        <v>0</v>
      </c>
      <c r="N8097" s="37">
        <f t="shared" si="2277"/>
        <v>157</v>
      </c>
      <c r="O8097" s="37">
        <v>0</v>
      </c>
      <c r="P8097" s="37">
        <v>0</v>
      </c>
      <c r="Q8097" s="21">
        <f t="shared" si="2278"/>
        <v>39.790999999999997</v>
      </c>
      <c r="R8097" s="21">
        <f t="shared" si="2287"/>
        <v>337.45833333334707</v>
      </c>
      <c r="S8097" s="21">
        <f t="shared" si="2288"/>
        <v>-22.361480485644101</v>
      </c>
      <c r="T8097" s="21">
        <f t="shared" si="2279"/>
        <v>86.147999999999996</v>
      </c>
      <c r="U8097" s="37">
        <f>VLOOKUP(Time_Zone, 'LSTM LookUp'!$B$5:$D$8, 3, FALSE)</f>
        <v>-75</v>
      </c>
      <c r="V8097" s="21">
        <f t="shared" si="2289"/>
        <v>9.1773562367647195</v>
      </c>
      <c r="W8097" s="21">
        <f t="shared" si="2280"/>
        <v>163.44233905919114</v>
      </c>
      <c r="X8097" s="21">
        <f t="shared" si="2281"/>
        <v>0</v>
      </c>
      <c r="Y8097" s="21">
        <f t="shared" si="2282"/>
        <v>157</v>
      </c>
      <c r="Z8097" s="21">
        <f t="shared" si="2290"/>
        <v>49.766257896692679</v>
      </c>
      <c r="AA8097" s="21">
        <f t="shared" si="2283"/>
        <v>49.766257896692679</v>
      </c>
      <c r="AB8097" s="21">
        <f t="shared" si="2284"/>
        <v>0</v>
      </c>
      <c r="AC8097" s="21">
        <f t="shared" si="2285"/>
        <v>0</v>
      </c>
      <c r="AD8097" s="21">
        <f t="shared" si="2291"/>
        <v>0</v>
      </c>
      <c r="AE8097" s="21" t="str">
        <f t="shared" si="2286"/>
        <v>12/3/12:00</v>
      </c>
    </row>
    <row r="8098" spans="2:31">
      <c r="B8098" s="37">
        <v>12</v>
      </c>
      <c r="C8098" s="38">
        <v>3</v>
      </c>
      <c r="D8098" s="39">
        <v>13</v>
      </c>
      <c r="E8098" s="17">
        <v>2.8</v>
      </c>
      <c r="F8098" s="17">
        <v>188</v>
      </c>
      <c r="G8098" s="17">
        <v>9</v>
      </c>
      <c r="H8098" s="37">
        <f t="shared" si="2274"/>
        <v>37.04</v>
      </c>
      <c r="I8098" s="37">
        <f>IF(H8098&lt;'Roof Calculator'!$G$8, 1, 0)</f>
        <v>1</v>
      </c>
      <c r="J8098" s="37">
        <f>IF(H8098&gt;='Roof Calculator'!$G$8, 1, 0)</f>
        <v>0</v>
      </c>
      <c r="K8098" s="37">
        <f t="shared" si="2275"/>
        <v>37.04</v>
      </c>
      <c r="L8098" s="37">
        <f t="shared" si="2276"/>
        <v>0</v>
      </c>
      <c r="M8098" s="37">
        <v>0</v>
      </c>
      <c r="N8098" s="37">
        <f t="shared" si="2277"/>
        <v>188</v>
      </c>
      <c r="O8098" s="37">
        <v>0</v>
      </c>
      <c r="P8098" s="37">
        <v>0</v>
      </c>
      <c r="Q8098" s="21">
        <f t="shared" si="2278"/>
        <v>39.790999999999997</v>
      </c>
      <c r="R8098" s="21">
        <f t="shared" si="2287"/>
        <v>337.50000000001376</v>
      </c>
      <c r="S8098" s="21">
        <f t="shared" si="2288"/>
        <v>-22.366660944241307</v>
      </c>
      <c r="T8098" s="21">
        <f t="shared" si="2279"/>
        <v>86.147999999999996</v>
      </c>
      <c r="U8098" s="37">
        <f>VLOOKUP(Time_Zone, 'LSTM LookUp'!$B$5:$D$8, 3, FALSE)</f>
        <v>-75</v>
      </c>
      <c r="V8098" s="21">
        <f t="shared" si="2289"/>
        <v>9.1607787871899493</v>
      </c>
      <c r="W8098" s="21">
        <f t="shared" si="2280"/>
        <v>178.4381946967975</v>
      </c>
      <c r="X8098" s="21">
        <f t="shared" si="2281"/>
        <v>-8.5846431241552601</v>
      </c>
      <c r="Y8098" s="21">
        <f t="shared" si="2282"/>
        <v>179.41535687584474</v>
      </c>
      <c r="Z8098" s="21">
        <f t="shared" si="2290"/>
        <v>56.871534528091992</v>
      </c>
      <c r="AA8098" s="21">
        <f t="shared" si="2283"/>
        <v>56.871534528091992</v>
      </c>
      <c r="AB8098" s="21">
        <f t="shared" si="2284"/>
        <v>0</v>
      </c>
      <c r="AC8098" s="21">
        <f t="shared" si="2285"/>
        <v>0</v>
      </c>
      <c r="AD8098" s="21">
        <f t="shared" si="2291"/>
        <v>0</v>
      </c>
      <c r="AE8098" s="21" t="str">
        <f t="shared" si="2286"/>
        <v>12/3/13:00</v>
      </c>
    </row>
    <row r="8099" spans="2:31">
      <c r="B8099" s="37">
        <v>12</v>
      </c>
      <c r="C8099" s="38">
        <v>3</v>
      </c>
      <c r="D8099" s="39">
        <v>14</v>
      </c>
      <c r="E8099" s="17">
        <v>2.2000000000000002</v>
      </c>
      <c r="F8099" s="17">
        <v>141</v>
      </c>
      <c r="G8099" s="17">
        <v>0</v>
      </c>
      <c r="H8099" s="37">
        <f t="shared" si="2274"/>
        <v>35.96</v>
      </c>
      <c r="I8099" s="37">
        <f>IF(H8099&lt;'Roof Calculator'!$G$8, 1, 0)</f>
        <v>1</v>
      </c>
      <c r="J8099" s="37">
        <f>IF(H8099&gt;='Roof Calculator'!$G$8, 1, 0)</f>
        <v>0</v>
      </c>
      <c r="K8099" s="37">
        <f t="shared" si="2275"/>
        <v>35.96</v>
      </c>
      <c r="L8099" s="37">
        <f t="shared" si="2276"/>
        <v>0</v>
      </c>
      <c r="M8099" s="37">
        <v>0</v>
      </c>
      <c r="N8099" s="37">
        <f t="shared" si="2277"/>
        <v>141</v>
      </c>
      <c r="O8099" s="37">
        <v>0</v>
      </c>
      <c r="P8099" s="37">
        <v>0</v>
      </c>
      <c r="Q8099" s="21">
        <f t="shared" si="2278"/>
        <v>39.790999999999997</v>
      </c>
      <c r="R8099" s="21">
        <f t="shared" si="2287"/>
        <v>337.54166666668044</v>
      </c>
      <c r="S8099" s="21">
        <f t="shared" si="2288"/>
        <v>-22.371829465908966</v>
      </c>
      <c r="T8099" s="21">
        <f t="shared" si="2279"/>
        <v>86.147999999999996</v>
      </c>
      <c r="U8099" s="37">
        <f>VLOOKUP(Time_Zone, 'LSTM LookUp'!$B$5:$D$8, 3, FALSE)</f>
        <v>-75</v>
      </c>
      <c r="V8099" s="21">
        <f t="shared" si="2289"/>
        <v>9.1441881004525403</v>
      </c>
      <c r="W8099" s="21">
        <f t="shared" si="2280"/>
        <v>193.4340470251131</v>
      </c>
      <c r="X8099" s="21">
        <f t="shared" si="2281"/>
        <v>0</v>
      </c>
      <c r="Y8099" s="21">
        <f t="shared" si="2282"/>
        <v>141</v>
      </c>
      <c r="Z8099" s="21">
        <f t="shared" si="2290"/>
        <v>44.694537346711265</v>
      </c>
      <c r="AA8099" s="21">
        <f t="shared" si="2283"/>
        <v>44.694537346711265</v>
      </c>
      <c r="AB8099" s="21">
        <f t="shared" si="2284"/>
        <v>0</v>
      </c>
      <c r="AC8099" s="21">
        <f t="shared" si="2285"/>
        <v>0</v>
      </c>
      <c r="AD8099" s="21">
        <f t="shared" si="2291"/>
        <v>0</v>
      </c>
      <c r="AE8099" s="21" t="str">
        <f t="shared" si="2286"/>
        <v>12/3/14:00</v>
      </c>
    </row>
    <row r="8100" spans="2:31">
      <c r="B8100" s="37">
        <v>12</v>
      </c>
      <c r="C8100" s="38">
        <v>3</v>
      </c>
      <c r="D8100" s="39">
        <v>15</v>
      </c>
      <c r="E8100" s="17">
        <v>2.2000000000000002</v>
      </c>
      <c r="F8100" s="17">
        <v>130</v>
      </c>
      <c r="G8100" s="17">
        <v>3</v>
      </c>
      <c r="H8100" s="37">
        <f t="shared" si="2274"/>
        <v>35.96</v>
      </c>
      <c r="I8100" s="37">
        <f>IF(H8100&lt;'Roof Calculator'!$G$8, 1, 0)</f>
        <v>1</v>
      </c>
      <c r="J8100" s="37">
        <f>IF(H8100&gt;='Roof Calculator'!$G$8, 1, 0)</f>
        <v>0</v>
      </c>
      <c r="K8100" s="37">
        <f t="shared" si="2275"/>
        <v>35.96</v>
      </c>
      <c r="L8100" s="37">
        <f t="shared" si="2276"/>
        <v>0</v>
      </c>
      <c r="M8100" s="37">
        <v>0</v>
      </c>
      <c r="N8100" s="37">
        <f t="shared" si="2277"/>
        <v>130</v>
      </c>
      <c r="O8100" s="37">
        <v>0</v>
      </c>
      <c r="P8100" s="37">
        <v>0</v>
      </c>
      <c r="Q8100" s="21">
        <f t="shared" si="2278"/>
        <v>39.790999999999997</v>
      </c>
      <c r="R8100" s="21">
        <f t="shared" si="2287"/>
        <v>337.58333333334713</v>
      </c>
      <c r="S8100" s="21">
        <f t="shared" si="2288"/>
        <v>-22.376986046700448</v>
      </c>
      <c r="T8100" s="21">
        <f t="shared" si="2279"/>
        <v>86.147999999999996</v>
      </c>
      <c r="U8100" s="37">
        <f>VLOOKUP(Time_Zone, 'LSTM LookUp'!$B$5:$D$8, 3, FALSE)</f>
        <v>-75</v>
      </c>
      <c r="V8100" s="21">
        <f t="shared" si="2289"/>
        <v>9.1275842032070322</v>
      </c>
      <c r="W8100" s="21">
        <f t="shared" si="2280"/>
        <v>208.42989605080174</v>
      </c>
      <c r="X8100" s="21">
        <f t="shared" si="2281"/>
        <v>-2.6054344891919103</v>
      </c>
      <c r="Y8100" s="21">
        <f t="shared" si="2282"/>
        <v>127.39456551080809</v>
      </c>
      <c r="Z8100" s="21">
        <f t="shared" si="2290"/>
        <v>40.381852241069971</v>
      </c>
      <c r="AA8100" s="21">
        <f t="shared" si="2283"/>
        <v>40.381852241069971</v>
      </c>
      <c r="AB8100" s="21">
        <f t="shared" si="2284"/>
        <v>0</v>
      </c>
      <c r="AC8100" s="21">
        <f t="shared" si="2285"/>
        <v>0</v>
      </c>
      <c r="AD8100" s="21">
        <f t="shared" si="2291"/>
        <v>0</v>
      </c>
      <c r="AE8100" s="21" t="str">
        <f t="shared" si="2286"/>
        <v>12/3/15:00</v>
      </c>
    </row>
    <row r="8101" spans="2:31">
      <c r="B8101" s="37">
        <v>12</v>
      </c>
      <c r="C8101" s="38">
        <v>3</v>
      </c>
      <c r="D8101" s="39">
        <v>16</v>
      </c>
      <c r="E8101" s="17">
        <v>2.2000000000000002</v>
      </c>
      <c r="F8101" s="17">
        <v>127</v>
      </c>
      <c r="G8101" s="17">
        <v>4</v>
      </c>
      <c r="H8101" s="37">
        <f t="shared" si="2274"/>
        <v>35.96</v>
      </c>
      <c r="I8101" s="37">
        <f>IF(H8101&lt;'Roof Calculator'!$G$8, 1, 0)</f>
        <v>1</v>
      </c>
      <c r="J8101" s="37">
        <f>IF(H8101&gt;='Roof Calculator'!$G$8, 1, 0)</f>
        <v>0</v>
      </c>
      <c r="K8101" s="37">
        <f t="shared" si="2275"/>
        <v>35.96</v>
      </c>
      <c r="L8101" s="37">
        <f t="shared" si="2276"/>
        <v>0</v>
      </c>
      <c r="M8101" s="37">
        <v>0</v>
      </c>
      <c r="N8101" s="37">
        <f t="shared" si="2277"/>
        <v>127</v>
      </c>
      <c r="O8101" s="37">
        <v>0</v>
      </c>
      <c r="P8101" s="37">
        <v>0</v>
      </c>
      <c r="Q8101" s="21">
        <f t="shared" si="2278"/>
        <v>39.790999999999997</v>
      </c>
      <c r="R8101" s="21">
        <f t="shared" si="2287"/>
        <v>337.62500000001381</v>
      </c>
      <c r="S8101" s="21">
        <f t="shared" si="2288"/>
        <v>-22.382130682677317</v>
      </c>
      <c r="T8101" s="21">
        <f t="shared" si="2279"/>
        <v>86.147999999999996</v>
      </c>
      <c r="U8101" s="37">
        <f>VLOOKUP(Time_Zone, 'LSTM LookUp'!$B$5:$D$8, 3, FALSE)</f>
        <v>-75</v>
      </c>
      <c r="V8101" s="21">
        <f t="shared" si="2289"/>
        <v>9.1109671221321147</v>
      </c>
      <c r="W8101" s="21">
        <f t="shared" si="2280"/>
        <v>223.42574178053303</v>
      </c>
      <c r="X8101" s="21">
        <f t="shared" si="2281"/>
        <v>-3.0388262952506535</v>
      </c>
      <c r="Y8101" s="21">
        <f t="shared" si="2282"/>
        <v>123.96117370474934</v>
      </c>
      <c r="Z8101" s="21">
        <f t="shared" si="2290"/>
        <v>39.293527004887103</v>
      </c>
      <c r="AA8101" s="21">
        <f t="shared" si="2283"/>
        <v>39.293527004887103</v>
      </c>
      <c r="AB8101" s="21">
        <f t="shared" si="2284"/>
        <v>0</v>
      </c>
      <c r="AC8101" s="21">
        <f t="shared" si="2285"/>
        <v>0</v>
      </c>
      <c r="AD8101" s="21">
        <f t="shared" si="2291"/>
        <v>0</v>
      </c>
      <c r="AE8101" s="21" t="str">
        <f t="shared" si="2286"/>
        <v>12/3/16:00</v>
      </c>
    </row>
    <row r="8102" spans="2:31">
      <c r="B8102" s="37">
        <v>12</v>
      </c>
      <c r="C8102" s="38">
        <v>3</v>
      </c>
      <c r="D8102" s="39">
        <v>17</v>
      </c>
      <c r="E8102" s="17">
        <v>2.2000000000000002</v>
      </c>
      <c r="F8102" s="17">
        <v>25</v>
      </c>
      <c r="G8102" s="17">
        <v>4</v>
      </c>
      <c r="H8102" s="37">
        <f t="shared" si="2274"/>
        <v>35.96</v>
      </c>
      <c r="I8102" s="37">
        <f>IF(H8102&lt;'Roof Calculator'!$G$8, 1, 0)</f>
        <v>1</v>
      </c>
      <c r="J8102" s="37">
        <f>IF(H8102&gt;='Roof Calculator'!$G$8, 1, 0)</f>
        <v>0</v>
      </c>
      <c r="K8102" s="37">
        <f t="shared" si="2275"/>
        <v>35.96</v>
      </c>
      <c r="L8102" s="37">
        <f t="shared" si="2276"/>
        <v>0</v>
      </c>
      <c r="M8102" s="37">
        <v>0</v>
      </c>
      <c r="N8102" s="37">
        <f t="shared" si="2277"/>
        <v>25</v>
      </c>
      <c r="O8102" s="37">
        <v>0</v>
      </c>
      <c r="P8102" s="37">
        <v>0</v>
      </c>
      <c r="Q8102" s="21">
        <f t="shared" si="2278"/>
        <v>39.790999999999997</v>
      </c>
      <c r="R8102" s="21">
        <f t="shared" si="2287"/>
        <v>337.6666666666805</v>
      </c>
      <c r="S8102" s="21">
        <f t="shared" si="2288"/>
        <v>-22.387263369909238</v>
      </c>
      <c r="T8102" s="21">
        <f t="shared" si="2279"/>
        <v>86.147999999999996</v>
      </c>
      <c r="U8102" s="37">
        <f>VLOOKUP(Time_Zone, 'LSTM LookUp'!$B$5:$D$8, 3, FALSE)</f>
        <v>-75</v>
      </c>
      <c r="V8102" s="21">
        <f t="shared" si="2289"/>
        <v>9.0943368839308754</v>
      </c>
      <c r="W8102" s="21">
        <f t="shared" si="2280"/>
        <v>238.42158422098271</v>
      </c>
      <c r="X8102" s="21">
        <f t="shared" si="2281"/>
        <v>-2.4631935380877699</v>
      </c>
      <c r="Y8102" s="21">
        <f t="shared" si="2282"/>
        <v>22.536806461912231</v>
      </c>
      <c r="Z8102" s="21">
        <f t="shared" si="2290"/>
        <v>7.1437740289896459</v>
      </c>
      <c r="AA8102" s="21">
        <f t="shared" si="2283"/>
        <v>7.1437740289896459</v>
      </c>
      <c r="AB8102" s="21">
        <f t="shared" si="2284"/>
        <v>0</v>
      </c>
      <c r="AC8102" s="21">
        <f t="shared" si="2285"/>
        <v>0</v>
      </c>
      <c r="AD8102" s="21">
        <f t="shared" si="2291"/>
        <v>0</v>
      </c>
      <c r="AE8102" s="21" t="str">
        <f t="shared" si="2286"/>
        <v>12/3/17:00</v>
      </c>
    </row>
    <row r="8103" spans="2:31">
      <c r="B8103" s="37">
        <v>12</v>
      </c>
      <c r="C8103" s="38">
        <v>3</v>
      </c>
      <c r="D8103" s="39">
        <v>18</v>
      </c>
      <c r="E8103" s="17">
        <v>2.2000000000000002</v>
      </c>
      <c r="F8103" s="17">
        <v>0</v>
      </c>
      <c r="G8103" s="17">
        <v>0</v>
      </c>
      <c r="H8103" s="37">
        <f t="shared" si="2274"/>
        <v>35.96</v>
      </c>
      <c r="I8103" s="37">
        <f>IF(H8103&lt;'Roof Calculator'!$G$8, 1, 0)</f>
        <v>1</v>
      </c>
      <c r="J8103" s="37">
        <f>IF(H8103&gt;='Roof Calculator'!$G$8, 1, 0)</f>
        <v>0</v>
      </c>
      <c r="K8103" s="37">
        <f t="shared" si="2275"/>
        <v>35.96</v>
      </c>
      <c r="L8103" s="37">
        <f t="shared" si="2276"/>
        <v>0</v>
      </c>
      <c r="M8103" s="37">
        <v>0</v>
      </c>
      <c r="N8103" s="37">
        <f t="shared" si="2277"/>
        <v>0</v>
      </c>
      <c r="O8103" s="37">
        <v>0</v>
      </c>
      <c r="P8103" s="37">
        <v>0</v>
      </c>
      <c r="Q8103" s="21">
        <f t="shared" si="2278"/>
        <v>39.790999999999997</v>
      </c>
      <c r="R8103" s="21">
        <f t="shared" si="2287"/>
        <v>337.70833333334718</v>
      </c>
      <c r="S8103" s="21">
        <f t="shared" si="2288"/>
        <v>-22.392384104474086</v>
      </c>
      <c r="T8103" s="21">
        <f t="shared" si="2279"/>
        <v>86.147999999999996</v>
      </c>
      <c r="U8103" s="37">
        <f>VLOOKUP(Time_Zone, 'LSTM LookUp'!$B$5:$D$8, 3, FALSE)</f>
        <v>-75</v>
      </c>
      <c r="V8103" s="21">
        <f t="shared" si="2289"/>
        <v>9.0776935153305214</v>
      </c>
      <c r="W8103" s="21">
        <f t="shared" si="2280"/>
        <v>253.41742337883264</v>
      </c>
      <c r="X8103" s="21">
        <f t="shared" si="2281"/>
        <v>0</v>
      </c>
      <c r="Y8103" s="21">
        <f t="shared" si="2282"/>
        <v>0</v>
      </c>
      <c r="Z8103" s="21">
        <f t="shared" si="2290"/>
        <v>0</v>
      </c>
      <c r="AA8103" s="21">
        <f t="shared" si="2283"/>
        <v>0</v>
      </c>
      <c r="AB8103" s="21">
        <f t="shared" si="2284"/>
        <v>0</v>
      </c>
      <c r="AC8103" s="21">
        <f t="shared" si="2285"/>
        <v>0</v>
      </c>
      <c r="AD8103" s="21">
        <f t="shared" si="2291"/>
        <v>0</v>
      </c>
      <c r="AE8103" s="21" t="str">
        <f t="shared" si="2286"/>
        <v>12/3/18:00</v>
      </c>
    </row>
    <row r="8104" spans="2:31">
      <c r="B8104" s="37">
        <v>12</v>
      </c>
      <c r="C8104" s="38">
        <v>3</v>
      </c>
      <c r="D8104" s="39">
        <v>19</v>
      </c>
      <c r="E8104" s="17">
        <v>1.1000000000000001</v>
      </c>
      <c r="F8104" s="17">
        <v>0</v>
      </c>
      <c r="G8104" s="17">
        <v>0</v>
      </c>
      <c r="H8104" s="37">
        <f t="shared" si="2274"/>
        <v>33.979999999999997</v>
      </c>
      <c r="I8104" s="37">
        <f>IF(H8104&lt;'Roof Calculator'!$G$8, 1, 0)</f>
        <v>1</v>
      </c>
      <c r="J8104" s="37">
        <f>IF(H8104&gt;='Roof Calculator'!$G$8, 1, 0)</f>
        <v>0</v>
      </c>
      <c r="K8104" s="37">
        <f t="shared" si="2275"/>
        <v>33.979999999999997</v>
      </c>
      <c r="L8104" s="37">
        <f t="shared" si="2276"/>
        <v>0</v>
      </c>
      <c r="M8104" s="37">
        <v>0</v>
      </c>
      <c r="N8104" s="37">
        <f t="shared" si="2277"/>
        <v>0</v>
      </c>
      <c r="O8104" s="37">
        <v>0</v>
      </c>
      <c r="P8104" s="37">
        <v>0</v>
      </c>
      <c r="Q8104" s="21">
        <f t="shared" si="2278"/>
        <v>39.790999999999997</v>
      </c>
      <c r="R8104" s="21">
        <f t="shared" si="2287"/>
        <v>337.75000000001387</v>
      </c>
      <c r="S8104" s="21">
        <f t="shared" si="2288"/>
        <v>-22.3974928824579</v>
      </c>
      <c r="T8104" s="21">
        <f t="shared" si="2279"/>
        <v>86.147999999999996</v>
      </c>
      <c r="U8104" s="37">
        <f>VLOOKUP(Time_Zone, 'LSTM LookUp'!$B$5:$D$8, 3, FALSE)</f>
        <v>-75</v>
      </c>
      <c r="V8104" s="21">
        <f t="shared" si="2289"/>
        <v>9.061037043082397</v>
      </c>
      <c r="W8104" s="21">
        <f t="shared" si="2280"/>
        <v>268.41325926077059</v>
      </c>
      <c r="X8104" s="21">
        <f t="shared" si="2281"/>
        <v>0</v>
      </c>
      <c r="Y8104" s="21">
        <f t="shared" si="2282"/>
        <v>0</v>
      </c>
      <c r="Z8104" s="21">
        <f t="shared" si="2290"/>
        <v>0</v>
      </c>
      <c r="AA8104" s="21">
        <f t="shared" si="2283"/>
        <v>0</v>
      </c>
      <c r="AB8104" s="21">
        <f t="shared" si="2284"/>
        <v>0</v>
      </c>
      <c r="AC8104" s="21">
        <f t="shared" si="2285"/>
        <v>0</v>
      </c>
      <c r="AD8104" s="21">
        <f t="shared" si="2291"/>
        <v>0</v>
      </c>
      <c r="AE8104" s="21" t="str">
        <f t="shared" si="2286"/>
        <v>12/3/19:00</v>
      </c>
    </row>
    <row r="8105" spans="2:31">
      <c r="B8105" s="37">
        <v>12</v>
      </c>
      <c r="C8105" s="38">
        <v>3</v>
      </c>
      <c r="D8105" s="39">
        <v>20</v>
      </c>
      <c r="E8105" s="17">
        <v>1.1000000000000001</v>
      </c>
      <c r="F8105" s="17">
        <v>0</v>
      </c>
      <c r="G8105" s="17">
        <v>0</v>
      </c>
      <c r="H8105" s="37">
        <f t="shared" si="2274"/>
        <v>33.979999999999997</v>
      </c>
      <c r="I8105" s="37">
        <f>IF(H8105&lt;'Roof Calculator'!$G$8, 1, 0)</f>
        <v>1</v>
      </c>
      <c r="J8105" s="37">
        <f>IF(H8105&gt;='Roof Calculator'!$G$8, 1, 0)</f>
        <v>0</v>
      </c>
      <c r="K8105" s="37">
        <f t="shared" si="2275"/>
        <v>33.979999999999997</v>
      </c>
      <c r="L8105" s="37">
        <f t="shared" si="2276"/>
        <v>0</v>
      </c>
      <c r="M8105" s="37">
        <v>0</v>
      </c>
      <c r="N8105" s="37">
        <f t="shared" si="2277"/>
        <v>0</v>
      </c>
      <c r="O8105" s="37">
        <v>0</v>
      </c>
      <c r="P8105" s="37">
        <v>0</v>
      </c>
      <c r="Q8105" s="21">
        <f t="shared" si="2278"/>
        <v>39.790999999999997</v>
      </c>
      <c r="R8105" s="21">
        <f t="shared" si="2287"/>
        <v>337.79166666668056</v>
      </c>
      <c r="S8105" s="21">
        <f t="shared" si="2288"/>
        <v>-22.402589699954881</v>
      </c>
      <c r="T8105" s="21">
        <f t="shared" si="2279"/>
        <v>86.147999999999996</v>
      </c>
      <c r="U8105" s="37">
        <f>VLOOKUP(Time_Zone, 'LSTM LookUp'!$B$5:$D$8, 3, FALSE)</f>
        <v>-75</v>
      </c>
      <c r="V8105" s="21">
        <f t="shared" si="2289"/>
        <v>9.0443674939620369</v>
      </c>
      <c r="W8105" s="21">
        <f t="shared" si="2280"/>
        <v>283.40909187349052</v>
      </c>
      <c r="X8105" s="21">
        <f t="shared" si="2281"/>
        <v>0</v>
      </c>
      <c r="Y8105" s="21">
        <f t="shared" si="2282"/>
        <v>0</v>
      </c>
      <c r="Z8105" s="21">
        <f t="shared" si="2290"/>
        <v>0</v>
      </c>
      <c r="AA8105" s="21">
        <f t="shared" si="2283"/>
        <v>0</v>
      </c>
      <c r="AB8105" s="21">
        <f t="shared" si="2284"/>
        <v>0</v>
      </c>
      <c r="AC8105" s="21">
        <f t="shared" si="2285"/>
        <v>0</v>
      </c>
      <c r="AD8105" s="21">
        <f t="shared" si="2291"/>
        <v>0</v>
      </c>
      <c r="AE8105" s="21" t="str">
        <f t="shared" si="2286"/>
        <v>12/3/20:00</v>
      </c>
    </row>
    <row r="8106" spans="2:31">
      <c r="B8106" s="37">
        <v>12</v>
      </c>
      <c r="C8106" s="38">
        <v>3</v>
      </c>
      <c r="D8106" s="39">
        <v>21</v>
      </c>
      <c r="E8106" s="17">
        <v>0.6</v>
      </c>
      <c r="F8106" s="17">
        <v>0</v>
      </c>
      <c r="G8106" s="17">
        <v>0</v>
      </c>
      <c r="H8106" s="37">
        <f t="shared" si="2274"/>
        <v>33.08</v>
      </c>
      <c r="I8106" s="37">
        <f>IF(H8106&lt;'Roof Calculator'!$G$8, 1, 0)</f>
        <v>1</v>
      </c>
      <c r="J8106" s="37">
        <f>IF(H8106&gt;='Roof Calculator'!$G$8, 1, 0)</f>
        <v>0</v>
      </c>
      <c r="K8106" s="37">
        <f t="shared" si="2275"/>
        <v>33.08</v>
      </c>
      <c r="L8106" s="37">
        <f t="shared" si="2276"/>
        <v>0</v>
      </c>
      <c r="M8106" s="37">
        <v>0</v>
      </c>
      <c r="N8106" s="37">
        <f t="shared" si="2277"/>
        <v>0</v>
      </c>
      <c r="O8106" s="37">
        <v>0</v>
      </c>
      <c r="P8106" s="37">
        <v>0</v>
      </c>
      <c r="Q8106" s="21">
        <f t="shared" si="2278"/>
        <v>39.790999999999997</v>
      </c>
      <c r="R8106" s="21">
        <f t="shared" si="2287"/>
        <v>337.83333333334724</v>
      </c>
      <c r="S8106" s="21">
        <f t="shared" si="2288"/>
        <v>-22.407674553067448</v>
      </c>
      <c r="T8106" s="21">
        <f t="shared" si="2279"/>
        <v>86.147999999999996</v>
      </c>
      <c r="U8106" s="37">
        <f>VLOOKUP(Time_Zone, 'LSTM LookUp'!$B$5:$D$8, 3, FALSE)</f>
        <v>-75</v>
      </c>
      <c r="V8106" s="21">
        <f t="shared" si="2289"/>
        <v>9.0276848947688677</v>
      </c>
      <c r="W8106" s="21">
        <f t="shared" si="2280"/>
        <v>298.40492122369221</v>
      </c>
      <c r="X8106" s="21">
        <f t="shared" si="2281"/>
        <v>0</v>
      </c>
      <c r="Y8106" s="21">
        <f t="shared" si="2282"/>
        <v>0</v>
      </c>
      <c r="Z8106" s="21">
        <f t="shared" si="2290"/>
        <v>0</v>
      </c>
      <c r="AA8106" s="21">
        <f t="shared" si="2283"/>
        <v>0</v>
      </c>
      <c r="AB8106" s="21">
        <f t="shared" si="2284"/>
        <v>0</v>
      </c>
      <c r="AC8106" s="21">
        <f t="shared" si="2285"/>
        <v>0</v>
      </c>
      <c r="AD8106" s="21">
        <f t="shared" si="2291"/>
        <v>0</v>
      </c>
      <c r="AE8106" s="21" t="str">
        <f t="shared" si="2286"/>
        <v>12/3/21:00</v>
      </c>
    </row>
    <row r="8107" spans="2:31">
      <c r="B8107" s="37">
        <v>12</v>
      </c>
      <c r="C8107" s="38">
        <v>3</v>
      </c>
      <c r="D8107" s="39">
        <v>22</v>
      </c>
      <c r="E8107" s="17">
        <v>0</v>
      </c>
      <c r="F8107" s="17">
        <v>0</v>
      </c>
      <c r="G8107" s="17">
        <v>0</v>
      </c>
      <c r="H8107" s="37">
        <f t="shared" si="2274"/>
        <v>32</v>
      </c>
      <c r="I8107" s="37">
        <f>IF(H8107&lt;'Roof Calculator'!$G$8, 1, 0)</f>
        <v>1</v>
      </c>
      <c r="J8107" s="37">
        <f>IF(H8107&gt;='Roof Calculator'!$G$8, 1, 0)</f>
        <v>0</v>
      </c>
      <c r="K8107" s="37">
        <f t="shared" si="2275"/>
        <v>32</v>
      </c>
      <c r="L8107" s="37">
        <f t="shared" si="2276"/>
        <v>0</v>
      </c>
      <c r="M8107" s="37">
        <v>0</v>
      </c>
      <c r="N8107" s="37">
        <f t="shared" si="2277"/>
        <v>0</v>
      </c>
      <c r="O8107" s="37">
        <v>0</v>
      </c>
      <c r="P8107" s="37">
        <v>0</v>
      </c>
      <c r="Q8107" s="21">
        <f t="shared" si="2278"/>
        <v>39.790999999999997</v>
      </c>
      <c r="R8107" s="21">
        <f t="shared" si="2287"/>
        <v>337.87500000001393</v>
      </c>
      <c r="S8107" s="21">
        <f t="shared" si="2288"/>
        <v>-22.412747437906212</v>
      </c>
      <c r="T8107" s="21">
        <f t="shared" si="2279"/>
        <v>86.147999999999996</v>
      </c>
      <c r="U8107" s="37">
        <f>VLOOKUP(Time_Zone, 'LSTM LookUp'!$B$5:$D$8, 3, FALSE)</f>
        <v>-75</v>
      </c>
      <c r="V8107" s="21">
        <f t="shared" si="2289"/>
        <v>9.0109892723264551</v>
      </c>
      <c r="W8107" s="21">
        <f t="shared" si="2280"/>
        <v>313.40074731808164</v>
      </c>
      <c r="X8107" s="21">
        <f t="shared" si="2281"/>
        <v>0</v>
      </c>
      <c r="Y8107" s="21">
        <f t="shared" si="2282"/>
        <v>0</v>
      </c>
      <c r="Z8107" s="21">
        <f t="shared" si="2290"/>
        <v>0</v>
      </c>
      <c r="AA8107" s="21">
        <f t="shared" si="2283"/>
        <v>0</v>
      </c>
      <c r="AB8107" s="21">
        <f t="shared" si="2284"/>
        <v>0</v>
      </c>
      <c r="AC8107" s="21">
        <f t="shared" si="2285"/>
        <v>0</v>
      </c>
      <c r="AD8107" s="21">
        <f t="shared" si="2291"/>
        <v>0</v>
      </c>
      <c r="AE8107" s="21" t="str">
        <f t="shared" si="2286"/>
        <v>12/3/22:00</v>
      </c>
    </row>
    <row r="8108" spans="2:31">
      <c r="B8108" s="37">
        <v>12</v>
      </c>
      <c r="C8108" s="38">
        <v>3</v>
      </c>
      <c r="D8108" s="39">
        <v>23</v>
      </c>
      <c r="E8108" s="17">
        <v>-1.1000000000000001</v>
      </c>
      <c r="F8108" s="17">
        <v>0</v>
      </c>
      <c r="G8108" s="17">
        <v>0</v>
      </c>
      <c r="H8108" s="37">
        <f t="shared" si="2274"/>
        <v>30.02</v>
      </c>
      <c r="I8108" s="37">
        <f>IF(H8108&lt;'Roof Calculator'!$G$8, 1, 0)</f>
        <v>1</v>
      </c>
      <c r="J8108" s="37">
        <f>IF(H8108&gt;='Roof Calculator'!$G$8, 1, 0)</f>
        <v>0</v>
      </c>
      <c r="K8108" s="37">
        <f t="shared" si="2275"/>
        <v>30.02</v>
      </c>
      <c r="L8108" s="37">
        <f t="shared" si="2276"/>
        <v>0</v>
      </c>
      <c r="M8108" s="37">
        <v>0</v>
      </c>
      <c r="N8108" s="37">
        <f t="shared" si="2277"/>
        <v>0</v>
      </c>
      <c r="O8108" s="37">
        <v>0</v>
      </c>
      <c r="P8108" s="37">
        <v>0</v>
      </c>
      <c r="Q8108" s="21">
        <f t="shared" si="2278"/>
        <v>39.790999999999997</v>
      </c>
      <c r="R8108" s="21">
        <f t="shared" si="2287"/>
        <v>337.91666666668061</v>
      </c>
      <c r="S8108" s="21">
        <f t="shared" si="2288"/>
        <v>-22.417808350589993</v>
      </c>
      <c r="T8108" s="21">
        <f t="shared" si="2279"/>
        <v>86.147999999999996</v>
      </c>
      <c r="U8108" s="37">
        <f>VLOOKUP(Time_Zone, 'LSTM LookUp'!$B$5:$D$8, 3, FALSE)</f>
        <v>-75</v>
      </c>
      <c r="V8108" s="21">
        <f t="shared" si="2289"/>
        <v>8.9942806534822299</v>
      </c>
      <c r="W8108" s="21">
        <f t="shared" si="2280"/>
        <v>328.39657016337054</v>
      </c>
      <c r="X8108" s="21">
        <f t="shared" si="2281"/>
        <v>0</v>
      </c>
      <c r="Y8108" s="21">
        <f t="shared" si="2282"/>
        <v>0</v>
      </c>
      <c r="Z8108" s="21">
        <f t="shared" si="2290"/>
        <v>0</v>
      </c>
      <c r="AA8108" s="21">
        <f t="shared" si="2283"/>
        <v>0</v>
      </c>
      <c r="AB8108" s="21">
        <f t="shared" si="2284"/>
        <v>0</v>
      </c>
      <c r="AC8108" s="21">
        <f t="shared" si="2285"/>
        <v>0</v>
      </c>
      <c r="AD8108" s="21">
        <f t="shared" si="2291"/>
        <v>0</v>
      </c>
      <c r="AE8108" s="21" t="str">
        <f t="shared" si="2286"/>
        <v>12/3/23:00</v>
      </c>
    </row>
    <row r="8109" spans="2:31">
      <c r="B8109" s="37">
        <v>12</v>
      </c>
      <c r="C8109" s="38">
        <v>3</v>
      </c>
      <c r="D8109" s="39">
        <v>24</v>
      </c>
      <c r="E8109" s="17">
        <v>-2.8</v>
      </c>
      <c r="F8109" s="17">
        <v>0</v>
      </c>
      <c r="G8109" s="17">
        <v>0</v>
      </c>
      <c r="H8109" s="37">
        <f t="shared" si="2274"/>
        <v>26.96</v>
      </c>
      <c r="I8109" s="37">
        <f>IF(H8109&lt;'Roof Calculator'!$G$8, 1, 0)</f>
        <v>1</v>
      </c>
      <c r="J8109" s="37">
        <f>IF(H8109&gt;='Roof Calculator'!$G$8, 1, 0)</f>
        <v>0</v>
      </c>
      <c r="K8109" s="37">
        <f t="shared" si="2275"/>
        <v>26.96</v>
      </c>
      <c r="L8109" s="37">
        <f t="shared" si="2276"/>
        <v>0</v>
      </c>
      <c r="M8109" s="37">
        <v>0</v>
      </c>
      <c r="N8109" s="37">
        <f t="shared" si="2277"/>
        <v>0</v>
      </c>
      <c r="O8109" s="37">
        <v>0</v>
      </c>
      <c r="P8109" s="37">
        <v>0</v>
      </c>
      <c r="Q8109" s="21">
        <f t="shared" si="2278"/>
        <v>39.790999999999997</v>
      </c>
      <c r="R8109" s="21">
        <f t="shared" si="2287"/>
        <v>337.9583333333473</v>
      </c>
      <c r="S8109" s="21">
        <f t="shared" si="2288"/>
        <v>-22.422857287245847</v>
      </c>
      <c r="T8109" s="21">
        <f t="shared" si="2279"/>
        <v>86.147999999999996</v>
      </c>
      <c r="U8109" s="37">
        <f>VLOOKUP(Time_Zone, 'LSTM LookUp'!$B$5:$D$8, 3, FALSE)</f>
        <v>-75</v>
      </c>
      <c r="V8109" s="21">
        <f t="shared" si="2289"/>
        <v>8.9775590651075081</v>
      </c>
      <c r="W8109" s="21">
        <f t="shared" si="2280"/>
        <v>343.39238976627689</v>
      </c>
      <c r="X8109" s="21">
        <f t="shared" si="2281"/>
        <v>0</v>
      </c>
      <c r="Y8109" s="21">
        <f t="shared" si="2282"/>
        <v>0</v>
      </c>
      <c r="Z8109" s="21">
        <f t="shared" si="2290"/>
        <v>0</v>
      </c>
      <c r="AA8109" s="21">
        <f t="shared" si="2283"/>
        <v>0</v>
      </c>
      <c r="AB8109" s="21">
        <f t="shared" si="2284"/>
        <v>0</v>
      </c>
      <c r="AC8109" s="21">
        <f t="shared" si="2285"/>
        <v>0</v>
      </c>
      <c r="AD8109" s="21">
        <f t="shared" si="2291"/>
        <v>0</v>
      </c>
      <c r="AE8109" s="21" t="str">
        <f t="shared" si="2286"/>
        <v>12/3/24:00</v>
      </c>
    </row>
    <row r="8110" spans="2:31">
      <c r="B8110" s="37">
        <v>12</v>
      </c>
      <c r="C8110" s="38">
        <v>4</v>
      </c>
      <c r="D8110" s="39">
        <v>1</v>
      </c>
      <c r="E8110" s="17">
        <v>-3.9</v>
      </c>
      <c r="F8110" s="17">
        <v>0</v>
      </c>
      <c r="G8110" s="17">
        <v>0</v>
      </c>
      <c r="H8110" s="37">
        <f t="shared" si="2274"/>
        <v>24.98</v>
      </c>
      <c r="I8110" s="37">
        <f>IF(H8110&lt;'Roof Calculator'!$G$8, 1, 0)</f>
        <v>1</v>
      </c>
      <c r="J8110" s="37">
        <f>IF(H8110&gt;='Roof Calculator'!$G$8, 1, 0)</f>
        <v>0</v>
      </c>
      <c r="K8110" s="37">
        <f t="shared" si="2275"/>
        <v>24.98</v>
      </c>
      <c r="L8110" s="37">
        <f t="shared" si="2276"/>
        <v>0</v>
      </c>
      <c r="M8110" s="37">
        <v>0</v>
      </c>
      <c r="N8110" s="37">
        <f t="shared" si="2277"/>
        <v>0</v>
      </c>
      <c r="O8110" s="37">
        <v>0</v>
      </c>
      <c r="P8110" s="37">
        <v>0</v>
      </c>
      <c r="Q8110" s="21">
        <f t="shared" si="2278"/>
        <v>39.790999999999997</v>
      </c>
      <c r="R8110" s="21">
        <f t="shared" si="2287"/>
        <v>338.00000000001398</v>
      </c>
      <c r="S8110" s="21">
        <f t="shared" si="2288"/>
        <v>-22.427894244009025</v>
      </c>
      <c r="T8110" s="21">
        <f t="shared" si="2279"/>
        <v>86.147999999999996</v>
      </c>
      <c r="U8110" s="37">
        <f>VLOOKUP(Time_Zone, 'LSTM LookUp'!$B$5:$D$8, 3, FALSE)</f>
        <v>-75</v>
      </c>
      <c r="V8110" s="21">
        <f t="shared" si="2289"/>
        <v>8.9608245340975312</v>
      </c>
      <c r="W8110" s="21">
        <f t="shared" si="2280"/>
        <v>-1.6117938664755993</v>
      </c>
      <c r="X8110" s="21">
        <f t="shared" si="2281"/>
        <v>0</v>
      </c>
      <c r="Y8110" s="21">
        <f t="shared" si="2282"/>
        <v>0</v>
      </c>
      <c r="Z8110" s="21">
        <f t="shared" si="2290"/>
        <v>0</v>
      </c>
      <c r="AA8110" s="21">
        <f t="shared" si="2283"/>
        <v>0</v>
      </c>
      <c r="AB8110" s="21">
        <f t="shared" si="2284"/>
        <v>0</v>
      </c>
      <c r="AC8110" s="21">
        <f t="shared" si="2285"/>
        <v>0</v>
      </c>
      <c r="AD8110" s="21">
        <f t="shared" si="2291"/>
        <v>0</v>
      </c>
      <c r="AE8110" s="21" t="str">
        <f t="shared" si="2286"/>
        <v>12/4/1:00</v>
      </c>
    </row>
    <row r="8111" spans="2:31">
      <c r="B8111" s="37">
        <v>12</v>
      </c>
      <c r="C8111" s="38">
        <v>4</v>
      </c>
      <c r="D8111" s="39">
        <v>2</v>
      </c>
      <c r="E8111" s="17">
        <v>-4.4000000000000004</v>
      </c>
      <c r="F8111" s="17">
        <v>0</v>
      </c>
      <c r="G8111" s="17">
        <v>0</v>
      </c>
      <c r="H8111" s="37">
        <f t="shared" si="2274"/>
        <v>24.08</v>
      </c>
      <c r="I8111" s="37">
        <f>IF(H8111&lt;'Roof Calculator'!$G$8, 1, 0)</f>
        <v>1</v>
      </c>
      <c r="J8111" s="37">
        <f>IF(H8111&gt;='Roof Calculator'!$G$8, 1, 0)</f>
        <v>0</v>
      </c>
      <c r="K8111" s="37">
        <f t="shared" si="2275"/>
        <v>24.08</v>
      </c>
      <c r="L8111" s="37">
        <f t="shared" si="2276"/>
        <v>0</v>
      </c>
      <c r="M8111" s="37">
        <v>0</v>
      </c>
      <c r="N8111" s="37">
        <f t="shared" si="2277"/>
        <v>0</v>
      </c>
      <c r="O8111" s="37">
        <v>0</v>
      </c>
      <c r="P8111" s="37">
        <v>0</v>
      </c>
      <c r="Q8111" s="21">
        <f t="shared" si="2278"/>
        <v>39.790999999999997</v>
      </c>
      <c r="R8111" s="21">
        <f t="shared" si="2287"/>
        <v>338.04166666668067</v>
      </c>
      <c r="S8111" s="21">
        <f t="shared" si="2288"/>
        <v>-22.432919217023056</v>
      </c>
      <c r="T8111" s="21">
        <f t="shared" si="2279"/>
        <v>86.147999999999996</v>
      </c>
      <c r="U8111" s="37">
        <f>VLOOKUP(Time_Zone, 'LSTM LookUp'!$B$5:$D$8, 3, FALSE)</f>
        <v>-75</v>
      </c>
      <c r="V8111" s="21">
        <f t="shared" si="2289"/>
        <v>8.9440770873711823</v>
      </c>
      <c r="W8111" s="21">
        <f t="shared" si="2280"/>
        <v>13.38401927184278</v>
      </c>
      <c r="X8111" s="21">
        <f t="shared" si="2281"/>
        <v>0</v>
      </c>
      <c r="Y8111" s="21">
        <f t="shared" si="2282"/>
        <v>0</v>
      </c>
      <c r="Z8111" s="21">
        <f t="shared" si="2290"/>
        <v>0</v>
      </c>
      <c r="AA8111" s="21">
        <f t="shared" si="2283"/>
        <v>0</v>
      </c>
      <c r="AB8111" s="21">
        <f t="shared" si="2284"/>
        <v>0</v>
      </c>
      <c r="AC8111" s="21">
        <f t="shared" si="2285"/>
        <v>0</v>
      </c>
      <c r="AD8111" s="21">
        <f t="shared" si="2291"/>
        <v>0</v>
      </c>
      <c r="AE8111" s="21" t="str">
        <f t="shared" si="2286"/>
        <v>12/4/2:00</v>
      </c>
    </row>
    <row r="8112" spans="2:31">
      <c r="B8112" s="37">
        <v>12</v>
      </c>
      <c r="C8112" s="38">
        <v>4</v>
      </c>
      <c r="D8112" s="39">
        <v>3</v>
      </c>
      <c r="E8112" s="17">
        <v>-4.4000000000000004</v>
      </c>
      <c r="F8112" s="17">
        <v>0</v>
      </c>
      <c r="G8112" s="17">
        <v>0</v>
      </c>
      <c r="H8112" s="37">
        <f t="shared" si="2274"/>
        <v>24.08</v>
      </c>
      <c r="I8112" s="37">
        <f>IF(H8112&lt;'Roof Calculator'!$G$8, 1, 0)</f>
        <v>1</v>
      </c>
      <c r="J8112" s="37">
        <f>IF(H8112&gt;='Roof Calculator'!$G$8, 1, 0)</f>
        <v>0</v>
      </c>
      <c r="K8112" s="37">
        <f t="shared" si="2275"/>
        <v>24.08</v>
      </c>
      <c r="L8112" s="37">
        <f t="shared" si="2276"/>
        <v>0</v>
      </c>
      <c r="M8112" s="37">
        <v>0</v>
      </c>
      <c r="N8112" s="37">
        <f t="shared" si="2277"/>
        <v>0</v>
      </c>
      <c r="O8112" s="37">
        <v>0</v>
      </c>
      <c r="P8112" s="37">
        <v>0</v>
      </c>
      <c r="Q8112" s="21">
        <f t="shared" si="2278"/>
        <v>39.790999999999997</v>
      </c>
      <c r="R8112" s="21">
        <f t="shared" si="2287"/>
        <v>338.08333333334735</v>
      </c>
      <c r="S8112" s="21">
        <f t="shared" si="2288"/>
        <v>-22.437932202439701</v>
      </c>
      <c r="T8112" s="21">
        <f t="shared" si="2279"/>
        <v>86.147999999999996</v>
      </c>
      <c r="U8112" s="37">
        <f>VLOOKUP(Time_Zone, 'LSTM LookUp'!$B$5:$D$8, 3, FALSE)</f>
        <v>-75</v>
      </c>
      <c r="V8112" s="21">
        <f t="shared" si="2289"/>
        <v>8.9273167518712278</v>
      </c>
      <c r="W8112" s="21">
        <f t="shared" si="2280"/>
        <v>28.379829187967793</v>
      </c>
      <c r="X8112" s="21">
        <f t="shared" si="2281"/>
        <v>0</v>
      </c>
      <c r="Y8112" s="21">
        <f t="shared" si="2282"/>
        <v>0</v>
      </c>
      <c r="Z8112" s="21">
        <f t="shared" si="2290"/>
        <v>0</v>
      </c>
      <c r="AA8112" s="21">
        <f t="shared" si="2283"/>
        <v>0</v>
      </c>
      <c r="AB8112" s="21">
        <f t="shared" si="2284"/>
        <v>0</v>
      </c>
      <c r="AC8112" s="21">
        <f t="shared" si="2285"/>
        <v>0</v>
      </c>
      <c r="AD8112" s="21">
        <f t="shared" si="2291"/>
        <v>0</v>
      </c>
      <c r="AE8112" s="21" t="str">
        <f t="shared" si="2286"/>
        <v>12/4/3:00</v>
      </c>
    </row>
    <row r="8113" spans="2:31">
      <c r="B8113" s="37">
        <v>12</v>
      </c>
      <c r="C8113" s="38">
        <v>4</v>
      </c>
      <c r="D8113" s="39">
        <v>4</v>
      </c>
      <c r="E8113" s="17">
        <v>-4.4000000000000004</v>
      </c>
      <c r="F8113" s="17">
        <v>0</v>
      </c>
      <c r="G8113" s="17">
        <v>0</v>
      </c>
      <c r="H8113" s="37">
        <f t="shared" si="2274"/>
        <v>24.08</v>
      </c>
      <c r="I8113" s="37">
        <f>IF(H8113&lt;'Roof Calculator'!$G$8, 1, 0)</f>
        <v>1</v>
      </c>
      <c r="J8113" s="37">
        <f>IF(H8113&gt;='Roof Calculator'!$G$8, 1, 0)</f>
        <v>0</v>
      </c>
      <c r="K8113" s="37">
        <f t="shared" si="2275"/>
        <v>24.08</v>
      </c>
      <c r="L8113" s="37">
        <f t="shared" si="2276"/>
        <v>0</v>
      </c>
      <c r="M8113" s="37">
        <v>0</v>
      </c>
      <c r="N8113" s="37">
        <f t="shared" si="2277"/>
        <v>0</v>
      </c>
      <c r="O8113" s="37">
        <v>0</v>
      </c>
      <c r="P8113" s="37">
        <v>0</v>
      </c>
      <c r="Q8113" s="21">
        <f t="shared" si="2278"/>
        <v>39.790999999999997</v>
      </c>
      <c r="R8113" s="21">
        <f t="shared" si="2287"/>
        <v>338.12500000001404</v>
      </c>
      <c r="S8113" s="21">
        <f t="shared" si="2288"/>
        <v>-22.44293319641897</v>
      </c>
      <c r="T8113" s="21">
        <f t="shared" si="2279"/>
        <v>86.147999999999996</v>
      </c>
      <c r="U8113" s="37">
        <f>VLOOKUP(Time_Zone, 'LSTM LookUp'!$B$5:$D$8, 3, FALSE)</f>
        <v>-75</v>
      </c>
      <c r="V8113" s="21">
        <f t="shared" si="2289"/>
        <v>8.9105435545640308</v>
      </c>
      <c r="W8113" s="21">
        <f t="shared" si="2280"/>
        <v>43.375635888641007</v>
      </c>
      <c r="X8113" s="21">
        <f t="shared" si="2281"/>
        <v>0</v>
      </c>
      <c r="Y8113" s="21">
        <f t="shared" si="2282"/>
        <v>0</v>
      </c>
      <c r="Z8113" s="21">
        <f t="shared" si="2290"/>
        <v>0</v>
      </c>
      <c r="AA8113" s="21">
        <f t="shared" si="2283"/>
        <v>0</v>
      </c>
      <c r="AB8113" s="21">
        <f t="shared" si="2284"/>
        <v>0</v>
      </c>
      <c r="AC8113" s="21">
        <f t="shared" si="2285"/>
        <v>0</v>
      </c>
      <c r="AD8113" s="21">
        <f t="shared" si="2291"/>
        <v>0</v>
      </c>
      <c r="AE8113" s="21" t="str">
        <f t="shared" si="2286"/>
        <v>12/4/4:00</v>
      </c>
    </row>
    <row r="8114" spans="2:31">
      <c r="B8114" s="37">
        <v>12</v>
      </c>
      <c r="C8114" s="38">
        <v>4</v>
      </c>
      <c r="D8114" s="39">
        <v>5</v>
      </c>
      <c r="E8114" s="17">
        <v>-4.4000000000000004</v>
      </c>
      <c r="F8114" s="17">
        <v>0</v>
      </c>
      <c r="G8114" s="17">
        <v>0</v>
      </c>
      <c r="H8114" s="37">
        <f t="shared" si="2274"/>
        <v>24.08</v>
      </c>
      <c r="I8114" s="37">
        <f>IF(H8114&lt;'Roof Calculator'!$G$8, 1, 0)</f>
        <v>1</v>
      </c>
      <c r="J8114" s="37">
        <f>IF(H8114&gt;='Roof Calculator'!$G$8, 1, 0)</f>
        <v>0</v>
      </c>
      <c r="K8114" s="37">
        <f t="shared" si="2275"/>
        <v>24.08</v>
      </c>
      <c r="L8114" s="37">
        <f t="shared" si="2276"/>
        <v>0</v>
      </c>
      <c r="M8114" s="37">
        <v>0</v>
      </c>
      <c r="N8114" s="37">
        <f t="shared" si="2277"/>
        <v>0</v>
      </c>
      <c r="O8114" s="37">
        <v>0</v>
      </c>
      <c r="P8114" s="37">
        <v>0</v>
      </c>
      <c r="Q8114" s="21">
        <f t="shared" si="2278"/>
        <v>39.790999999999997</v>
      </c>
      <c r="R8114" s="21">
        <f t="shared" si="2287"/>
        <v>338.16666666668073</v>
      </c>
      <c r="S8114" s="21">
        <f t="shared" si="2288"/>
        <v>-22.44792219512917</v>
      </c>
      <c r="T8114" s="21">
        <f t="shared" si="2279"/>
        <v>86.147999999999996</v>
      </c>
      <c r="U8114" s="37">
        <f>VLOOKUP(Time_Zone, 'LSTM LookUp'!$B$5:$D$8, 3, FALSE)</f>
        <v>-75</v>
      </c>
      <c r="V8114" s="21">
        <f t="shared" si="2289"/>
        <v>8.8937575224395946</v>
      </c>
      <c r="W8114" s="21">
        <f t="shared" si="2280"/>
        <v>58.371439380609907</v>
      </c>
      <c r="X8114" s="21">
        <f t="shared" si="2281"/>
        <v>0</v>
      </c>
      <c r="Y8114" s="21">
        <f t="shared" si="2282"/>
        <v>0</v>
      </c>
      <c r="Z8114" s="21">
        <f t="shared" si="2290"/>
        <v>0</v>
      </c>
      <c r="AA8114" s="21">
        <f t="shared" si="2283"/>
        <v>0</v>
      </c>
      <c r="AB8114" s="21">
        <f t="shared" si="2284"/>
        <v>0</v>
      </c>
      <c r="AC8114" s="21">
        <f t="shared" si="2285"/>
        <v>0</v>
      </c>
      <c r="AD8114" s="21">
        <f t="shared" si="2291"/>
        <v>0</v>
      </c>
      <c r="AE8114" s="21" t="str">
        <f t="shared" si="2286"/>
        <v>12/4/5:00</v>
      </c>
    </row>
    <row r="8115" spans="2:31">
      <c r="B8115" s="37">
        <v>12</v>
      </c>
      <c r="C8115" s="38">
        <v>4</v>
      </c>
      <c r="D8115" s="39">
        <v>6</v>
      </c>
      <c r="E8115" s="17">
        <v>-4.4000000000000004</v>
      </c>
      <c r="F8115" s="17">
        <v>0</v>
      </c>
      <c r="G8115" s="17">
        <v>0</v>
      </c>
      <c r="H8115" s="37">
        <f t="shared" si="2274"/>
        <v>24.08</v>
      </c>
      <c r="I8115" s="37">
        <f>IF(H8115&lt;'Roof Calculator'!$G$8, 1, 0)</f>
        <v>1</v>
      </c>
      <c r="J8115" s="37">
        <f>IF(H8115&gt;='Roof Calculator'!$G$8, 1, 0)</f>
        <v>0</v>
      </c>
      <c r="K8115" s="37">
        <f t="shared" si="2275"/>
        <v>24.08</v>
      </c>
      <c r="L8115" s="37">
        <f t="shared" si="2276"/>
        <v>0</v>
      </c>
      <c r="M8115" s="37">
        <v>0</v>
      </c>
      <c r="N8115" s="37">
        <f t="shared" si="2277"/>
        <v>0</v>
      </c>
      <c r="O8115" s="37">
        <v>0</v>
      </c>
      <c r="P8115" s="37">
        <v>0</v>
      </c>
      <c r="Q8115" s="21">
        <f t="shared" si="2278"/>
        <v>39.790999999999997</v>
      </c>
      <c r="R8115" s="21">
        <f t="shared" si="2287"/>
        <v>338.20833333334741</v>
      </c>
      <c r="S8115" s="21">
        <f t="shared" si="2288"/>
        <v>-22.452899194746838</v>
      </c>
      <c r="T8115" s="21">
        <f t="shared" si="2279"/>
        <v>86.147999999999996</v>
      </c>
      <c r="U8115" s="37">
        <f>VLOOKUP(Time_Zone, 'LSTM LookUp'!$B$5:$D$8, 3, FALSE)</f>
        <v>-75</v>
      </c>
      <c r="V8115" s="21">
        <f t="shared" si="2289"/>
        <v>8.8769586825115656</v>
      </c>
      <c r="W8115" s="21">
        <f t="shared" si="2280"/>
        <v>73.367239670627924</v>
      </c>
      <c r="X8115" s="21">
        <f t="shared" si="2281"/>
        <v>0</v>
      </c>
      <c r="Y8115" s="21">
        <f t="shared" si="2282"/>
        <v>0</v>
      </c>
      <c r="Z8115" s="21">
        <f t="shared" si="2290"/>
        <v>0</v>
      </c>
      <c r="AA8115" s="21">
        <f t="shared" si="2283"/>
        <v>0</v>
      </c>
      <c r="AB8115" s="21">
        <f t="shared" si="2284"/>
        <v>0</v>
      </c>
      <c r="AC8115" s="21">
        <f t="shared" si="2285"/>
        <v>0</v>
      </c>
      <c r="AD8115" s="21">
        <f t="shared" si="2291"/>
        <v>0</v>
      </c>
      <c r="AE8115" s="21" t="str">
        <f t="shared" si="2286"/>
        <v>12/4/6:00</v>
      </c>
    </row>
    <row r="8116" spans="2:31">
      <c r="B8116" s="37">
        <v>12</v>
      </c>
      <c r="C8116" s="38">
        <v>4</v>
      </c>
      <c r="D8116" s="39">
        <v>7</v>
      </c>
      <c r="E8116" s="17">
        <v>-5</v>
      </c>
      <c r="F8116" s="17">
        <v>0</v>
      </c>
      <c r="G8116" s="17">
        <v>0</v>
      </c>
      <c r="H8116" s="37">
        <f t="shared" si="2274"/>
        <v>23</v>
      </c>
      <c r="I8116" s="37">
        <f>IF(H8116&lt;'Roof Calculator'!$G$8, 1, 0)</f>
        <v>1</v>
      </c>
      <c r="J8116" s="37">
        <f>IF(H8116&gt;='Roof Calculator'!$G$8, 1, 0)</f>
        <v>0</v>
      </c>
      <c r="K8116" s="37">
        <f t="shared" si="2275"/>
        <v>23</v>
      </c>
      <c r="L8116" s="37">
        <f t="shared" si="2276"/>
        <v>0</v>
      </c>
      <c r="M8116" s="37">
        <v>0</v>
      </c>
      <c r="N8116" s="37">
        <f t="shared" si="2277"/>
        <v>0</v>
      </c>
      <c r="O8116" s="37">
        <v>0</v>
      </c>
      <c r="P8116" s="37">
        <v>0</v>
      </c>
      <c r="Q8116" s="21">
        <f t="shared" si="2278"/>
        <v>39.790999999999997</v>
      </c>
      <c r="R8116" s="21">
        <f t="shared" si="2287"/>
        <v>338.2500000000141</v>
      </c>
      <c r="S8116" s="21">
        <f t="shared" si="2288"/>
        <v>-22.457864191456824</v>
      </c>
      <c r="T8116" s="21">
        <f t="shared" si="2279"/>
        <v>86.147999999999996</v>
      </c>
      <c r="U8116" s="37">
        <f>VLOOKUP(Time_Zone, 'LSTM LookUp'!$B$5:$D$8, 3, FALSE)</f>
        <v>-75</v>
      </c>
      <c r="V8116" s="21">
        <f t="shared" si="2289"/>
        <v>8.8601470618170524</v>
      </c>
      <c r="W8116" s="21">
        <f t="shared" si="2280"/>
        <v>88.363036765454268</v>
      </c>
      <c r="X8116" s="21">
        <f t="shared" si="2281"/>
        <v>0</v>
      </c>
      <c r="Y8116" s="21">
        <f t="shared" si="2282"/>
        <v>0</v>
      </c>
      <c r="Z8116" s="21">
        <f t="shared" si="2290"/>
        <v>0</v>
      </c>
      <c r="AA8116" s="21">
        <f t="shared" si="2283"/>
        <v>0</v>
      </c>
      <c r="AB8116" s="21">
        <f t="shared" si="2284"/>
        <v>0</v>
      </c>
      <c r="AC8116" s="21">
        <f t="shared" si="2285"/>
        <v>0</v>
      </c>
      <c r="AD8116" s="21">
        <f t="shared" si="2291"/>
        <v>0</v>
      </c>
      <c r="AE8116" s="21" t="str">
        <f t="shared" si="2286"/>
        <v>12/4/7:00</v>
      </c>
    </row>
    <row r="8117" spans="2:31">
      <c r="B8117" s="37">
        <v>12</v>
      </c>
      <c r="C8117" s="38">
        <v>4</v>
      </c>
      <c r="D8117" s="39">
        <v>8</v>
      </c>
      <c r="E8117" s="17">
        <v>-5</v>
      </c>
      <c r="F8117" s="17">
        <v>2</v>
      </c>
      <c r="G8117" s="17">
        <v>12</v>
      </c>
      <c r="H8117" s="37">
        <f t="shared" si="2274"/>
        <v>23</v>
      </c>
      <c r="I8117" s="37">
        <f>IF(H8117&lt;'Roof Calculator'!$G$8, 1, 0)</f>
        <v>1</v>
      </c>
      <c r="J8117" s="37">
        <f>IF(H8117&gt;='Roof Calculator'!$G$8, 1, 0)</f>
        <v>0</v>
      </c>
      <c r="K8117" s="37">
        <f t="shared" si="2275"/>
        <v>23</v>
      </c>
      <c r="L8117" s="37">
        <f t="shared" si="2276"/>
        <v>0</v>
      </c>
      <c r="M8117" s="37">
        <v>0</v>
      </c>
      <c r="N8117" s="37">
        <f t="shared" si="2277"/>
        <v>2</v>
      </c>
      <c r="O8117" s="37">
        <v>0</v>
      </c>
      <c r="P8117" s="37">
        <v>0</v>
      </c>
      <c r="Q8117" s="21">
        <f t="shared" si="2278"/>
        <v>39.790999999999997</v>
      </c>
      <c r="R8117" s="21">
        <f t="shared" si="2287"/>
        <v>338.29166666668078</v>
      </c>
      <c r="S8117" s="21">
        <f t="shared" si="2288"/>
        <v>-22.462817181452269</v>
      </c>
      <c r="T8117" s="21">
        <f t="shared" si="2279"/>
        <v>86.147999999999996</v>
      </c>
      <c r="U8117" s="37">
        <f>VLOOKUP(Time_Zone, 'LSTM LookUp'!$B$5:$D$8, 3, FALSE)</f>
        <v>-75</v>
      </c>
      <c r="V8117" s="21">
        <f t="shared" si="2289"/>
        <v>8.8433226874166646</v>
      </c>
      <c r="W8117" s="21">
        <f t="shared" si="2280"/>
        <v>103.35883067185414</v>
      </c>
      <c r="X8117" s="21">
        <f t="shared" si="2281"/>
        <v>-4.9031250642482256</v>
      </c>
      <c r="Y8117" s="21">
        <f t="shared" si="2282"/>
        <v>-2.9031250642482256</v>
      </c>
      <c r="Z8117" s="21">
        <f t="shared" si="2290"/>
        <v>-0.92023994046961599</v>
      </c>
      <c r="AA8117" s="21">
        <f t="shared" si="2283"/>
        <v>-0.92023994046961599</v>
      </c>
      <c r="AB8117" s="21">
        <f t="shared" si="2284"/>
        <v>0</v>
      </c>
      <c r="AC8117" s="21">
        <f t="shared" si="2285"/>
        <v>0</v>
      </c>
      <c r="AD8117" s="21">
        <f t="shared" si="2291"/>
        <v>0</v>
      </c>
      <c r="AE8117" s="21" t="str">
        <f t="shared" si="2286"/>
        <v>12/4/8:00</v>
      </c>
    </row>
    <row r="8118" spans="2:31">
      <c r="B8118" s="37">
        <v>12</v>
      </c>
      <c r="C8118" s="38">
        <v>4</v>
      </c>
      <c r="D8118" s="39">
        <v>9</v>
      </c>
      <c r="E8118" s="17">
        <v>-5</v>
      </c>
      <c r="F8118" s="17">
        <v>43</v>
      </c>
      <c r="G8118" s="17">
        <v>136</v>
      </c>
      <c r="H8118" s="37">
        <f t="shared" si="2274"/>
        <v>23</v>
      </c>
      <c r="I8118" s="37">
        <f>IF(H8118&lt;'Roof Calculator'!$G$8, 1, 0)</f>
        <v>1</v>
      </c>
      <c r="J8118" s="37">
        <f>IF(H8118&gt;='Roof Calculator'!$G$8, 1, 0)</f>
        <v>0</v>
      </c>
      <c r="K8118" s="37">
        <f t="shared" si="2275"/>
        <v>23</v>
      </c>
      <c r="L8118" s="37">
        <f t="shared" si="2276"/>
        <v>0</v>
      </c>
      <c r="M8118" s="37">
        <v>0</v>
      </c>
      <c r="N8118" s="37">
        <f t="shared" si="2277"/>
        <v>43</v>
      </c>
      <c r="O8118" s="37">
        <v>0</v>
      </c>
      <c r="P8118" s="37">
        <v>0</v>
      </c>
      <c r="Q8118" s="21">
        <f t="shared" si="2278"/>
        <v>39.790999999999997</v>
      </c>
      <c r="R8118" s="21">
        <f t="shared" si="2287"/>
        <v>338.33333333334747</v>
      </c>
      <c r="S8118" s="21">
        <f t="shared" si="2288"/>
        <v>-22.467758160934633</v>
      </c>
      <c r="T8118" s="21">
        <f t="shared" si="2279"/>
        <v>86.147999999999996</v>
      </c>
      <c r="U8118" s="37">
        <f>VLOOKUP(Time_Zone, 'LSTM LookUp'!$B$5:$D$8, 3, FALSE)</f>
        <v>-75</v>
      </c>
      <c r="V8118" s="21">
        <f t="shared" si="2289"/>
        <v>8.8264855863944209</v>
      </c>
      <c r="W8118" s="21">
        <f t="shared" si="2280"/>
        <v>118.35462139659859</v>
      </c>
      <c r="X8118" s="21">
        <f t="shared" si="2281"/>
        <v>-79.125779004866303</v>
      </c>
      <c r="Y8118" s="21">
        <f t="shared" si="2282"/>
        <v>-36.125779004866303</v>
      </c>
      <c r="Z8118" s="21">
        <f t="shared" si="2290"/>
        <v>-11.451240985191735</v>
      </c>
      <c r="AA8118" s="21">
        <f t="shared" si="2283"/>
        <v>-11.451240985191735</v>
      </c>
      <c r="AB8118" s="21">
        <f t="shared" si="2284"/>
        <v>0</v>
      </c>
      <c r="AC8118" s="21">
        <f t="shared" si="2285"/>
        <v>0</v>
      </c>
      <c r="AD8118" s="21">
        <f t="shared" si="2291"/>
        <v>0</v>
      </c>
      <c r="AE8118" s="21" t="str">
        <f t="shared" si="2286"/>
        <v>12/4/9:00</v>
      </c>
    </row>
    <row r="8119" spans="2:31">
      <c r="B8119" s="37">
        <v>12</v>
      </c>
      <c r="C8119" s="38">
        <v>4</v>
      </c>
      <c r="D8119" s="39">
        <v>10</v>
      </c>
      <c r="E8119" s="17">
        <v>-3.9</v>
      </c>
      <c r="F8119" s="17">
        <v>98</v>
      </c>
      <c r="G8119" s="17">
        <v>141</v>
      </c>
      <c r="H8119" s="37">
        <f t="shared" si="2274"/>
        <v>24.98</v>
      </c>
      <c r="I8119" s="37">
        <f>IF(H8119&lt;'Roof Calculator'!$G$8, 1, 0)</f>
        <v>1</v>
      </c>
      <c r="J8119" s="37">
        <f>IF(H8119&gt;='Roof Calculator'!$G$8, 1, 0)</f>
        <v>0</v>
      </c>
      <c r="K8119" s="37">
        <f t="shared" si="2275"/>
        <v>24.98</v>
      </c>
      <c r="L8119" s="37">
        <f t="shared" si="2276"/>
        <v>0</v>
      </c>
      <c r="M8119" s="37">
        <v>0</v>
      </c>
      <c r="N8119" s="37">
        <f t="shared" si="2277"/>
        <v>98</v>
      </c>
      <c r="O8119" s="37">
        <v>0</v>
      </c>
      <c r="P8119" s="37">
        <v>0</v>
      </c>
      <c r="Q8119" s="21">
        <f t="shared" si="2278"/>
        <v>39.790999999999997</v>
      </c>
      <c r="R8119" s="21">
        <f t="shared" si="2287"/>
        <v>338.37500000001415</v>
      </c>
      <c r="S8119" s="21">
        <f t="shared" si="2288"/>
        <v>-22.472687126113652</v>
      </c>
      <c r="T8119" s="21">
        <f t="shared" si="2279"/>
        <v>86.147999999999996</v>
      </c>
      <c r="U8119" s="37">
        <f>VLOOKUP(Time_Zone, 'LSTM LookUp'!$B$5:$D$8, 3, FALSE)</f>
        <v>-75</v>
      </c>
      <c r="V8119" s="21">
        <f t="shared" si="2289"/>
        <v>8.8096357858577736</v>
      </c>
      <c r="W8119" s="21">
        <f t="shared" si="2280"/>
        <v>133.35040894646443</v>
      </c>
      <c r="X8119" s="21">
        <f t="shared" si="2281"/>
        <v>-103.21769219149527</v>
      </c>
      <c r="Y8119" s="21">
        <f t="shared" si="2282"/>
        <v>-5.2176921914952743</v>
      </c>
      <c r="Z8119" s="21">
        <f t="shared" si="2290"/>
        <v>-1.6539172944427607</v>
      </c>
      <c r="AA8119" s="21">
        <f t="shared" si="2283"/>
        <v>-1.6539172944427607</v>
      </c>
      <c r="AB8119" s="21">
        <f t="shared" si="2284"/>
        <v>0</v>
      </c>
      <c r="AC8119" s="21">
        <f t="shared" si="2285"/>
        <v>0</v>
      </c>
      <c r="AD8119" s="21">
        <f t="shared" si="2291"/>
        <v>0</v>
      </c>
      <c r="AE8119" s="21" t="str">
        <f t="shared" si="2286"/>
        <v>12/4/10:00</v>
      </c>
    </row>
    <row r="8120" spans="2:31">
      <c r="B8120" s="37">
        <v>12</v>
      </c>
      <c r="C8120" s="38">
        <v>4</v>
      </c>
      <c r="D8120" s="39">
        <v>11</v>
      </c>
      <c r="E8120" s="17">
        <v>-1.7</v>
      </c>
      <c r="F8120" s="17">
        <v>121</v>
      </c>
      <c r="G8120" s="17">
        <v>510</v>
      </c>
      <c r="H8120" s="37">
        <f t="shared" si="2274"/>
        <v>28.94</v>
      </c>
      <c r="I8120" s="37">
        <f>IF(H8120&lt;'Roof Calculator'!$G$8, 1, 0)</f>
        <v>1</v>
      </c>
      <c r="J8120" s="37">
        <f>IF(H8120&gt;='Roof Calculator'!$G$8, 1, 0)</f>
        <v>0</v>
      </c>
      <c r="K8120" s="37">
        <f t="shared" si="2275"/>
        <v>28.94</v>
      </c>
      <c r="L8120" s="37">
        <f t="shared" si="2276"/>
        <v>0</v>
      </c>
      <c r="M8120" s="37">
        <v>0</v>
      </c>
      <c r="N8120" s="37">
        <f t="shared" si="2277"/>
        <v>121</v>
      </c>
      <c r="O8120" s="37">
        <v>0</v>
      </c>
      <c r="P8120" s="37">
        <v>0</v>
      </c>
      <c r="Q8120" s="21">
        <f t="shared" si="2278"/>
        <v>39.790999999999997</v>
      </c>
      <c r="R8120" s="21">
        <f t="shared" si="2287"/>
        <v>338.41666666668084</v>
      </c>
      <c r="S8120" s="21">
        <f t="shared" si="2288"/>
        <v>-22.477604073207406</v>
      </c>
      <c r="T8120" s="21">
        <f t="shared" si="2279"/>
        <v>86.147999999999996</v>
      </c>
      <c r="U8120" s="37">
        <f>VLOOKUP(Time_Zone, 'LSTM LookUp'!$B$5:$D$8, 3, FALSE)</f>
        <v>-75</v>
      </c>
      <c r="V8120" s="21">
        <f t="shared" si="2289"/>
        <v>8.7927733129374364</v>
      </c>
      <c r="W8120" s="21">
        <f t="shared" si="2280"/>
        <v>148.34619332823436</v>
      </c>
      <c r="X8120" s="21">
        <f t="shared" si="2281"/>
        <v>-433.02384396063411</v>
      </c>
      <c r="Y8120" s="21">
        <f t="shared" si="2282"/>
        <v>-312.02384396063411</v>
      </c>
      <c r="Z8120" s="21">
        <f t="shared" si="2290"/>
        <v>-98.906108843708992</v>
      </c>
      <c r="AA8120" s="21">
        <f t="shared" si="2283"/>
        <v>-98.906108843708992</v>
      </c>
      <c r="AB8120" s="21">
        <f t="shared" si="2284"/>
        <v>0</v>
      </c>
      <c r="AC8120" s="21">
        <f t="shared" si="2285"/>
        <v>0</v>
      </c>
      <c r="AD8120" s="21">
        <f t="shared" si="2291"/>
        <v>0</v>
      </c>
      <c r="AE8120" s="21" t="str">
        <f t="shared" si="2286"/>
        <v>12/4/11:00</v>
      </c>
    </row>
    <row r="8121" spans="2:31">
      <c r="B8121" s="37">
        <v>12</v>
      </c>
      <c r="C8121" s="38">
        <v>4</v>
      </c>
      <c r="D8121" s="39">
        <v>12</v>
      </c>
      <c r="E8121" s="17">
        <v>0</v>
      </c>
      <c r="F8121" s="17">
        <v>133</v>
      </c>
      <c r="G8121" s="17">
        <v>598</v>
      </c>
      <c r="H8121" s="37">
        <f t="shared" si="2274"/>
        <v>32</v>
      </c>
      <c r="I8121" s="37">
        <f>IF(H8121&lt;'Roof Calculator'!$G$8, 1, 0)</f>
        <v>1</v>
      </c>
      <c r="J8121" s="37">
        <f>IF(H8121&gt;='Roof Calculator'!$G$8, 1, 0)</f>
        <v>0</v>
      </c>
      <c r="K8121" s="37">
        <f t="shared" si="2275"/>
        <v>32</v>
      </c>
      <c r="L8121" s="37">
        <f t="shared" si="2276"/>
        <v>0</v>
      </c>
      <c r="M8121" s="37">
        <v>0</v>
      </c>
      <c r="N8121" s="37">
        <f t="shared" si="2277"/>
        <v>133</v>
      </c>
      <c r="O8121" s="37">
        <v>0</v>
      </c>
      <c r="P8121" s="37">
        <v>0</v>
      </c>
      <c r="Q8121" s="21">
        <f t="shared" si="2278"/>
        <v>39.790999999999997</v>
      </c>
      <c r="R8121" s="21">
        <f t="shared" si="2287"/>
        <v>338.45833333334753</v>
      </c>
      <c r="S8121" s="21">
        <f t="shared" si="2288"/>
        <v>-22.482508998442306</v>
      </c>
      <c r="T8121" s="21">
        <f t="shared" si="2279"/>
        <v>86.147999999999996</v>
      </c>
      <c r="U8121" s="37">
        <f>VLOOKUP(Time_Zone, 'LSTM LookUp'!$B$5:$D$8, 3, FALSE)</f>
        <v>-75</v>
      </c>
      <c r="V8121" s="21">
        <f t="shared" si="2289"/>
        <v>8.7758981947874126</v>
      </c>
      <c r="W8121" s="21">
        <f t="shared" si="2280"/>
        <v>163.34197454869681</v>
      </c>
      <c r="X8121" s="21">
        <f t="shared" si="2281"/>
        <v>-553.10254636006164</v>
      </c>
      <c r="Y8121" s="21">
        <f t="shared" si="2282"/>
        <v>-420.10254636006164</v>
      </c>
      <c r="Z8121" s="21">
        <f t="shared" si="2290"/>
        <v>-133.1651698421154</v>
      </c>
      <c r="AA8121" s="21">
        <f t="shared" si="2283"/>
        <v>-133.1651698421154</v>
      </c>
      <c r="AB8121" s="21">
        <f t="shared" si="2284"/>
        <v>0</v>
      </c>
      <c r="AC8121" s="21">
        <f t="shared" si="2285"/>
        <v>0</v>
      </c>
      <c r="AD8121" s="21">
        <f t="shared" si="2291"/>
        <v>0</v>
      </c>
      <c r="AE8121" s="21" t="str">
        <f t="shared" si="2286"/>
        <v>12/4/12:00</v>
      </c>
    </row>
    <row r="8122" spans="2:31">
      <c r="B8122" s="37">
        <v>12</v>
      </c>
      <c r="C8122" s="38">
        <v>4</v>
      </c>
      <c r="D8122" s="39">
        <v>13</v>
      </c>
      <c r="E8122" s="17">
        <v>1.7</v>
      </c>
      <c r="F8122" s="17">
        <v>195</v>
      </c>
      <c r="G8122" s="17">
        <v>407</v>
      </c>
      <c r="H8122" s="37">
        <f t="shared" si="2274"/>
        <v>35.06</v>
      </c>
      <c r="I8122" s="37">
        <f>IF(H8122&lt;'Roof Calculator'!$G$8, 1, 0)</f>
        <v>1</v>
      </c>
      <c r="J8122" s="37">
        <f>IF(H8122&gt;='Roof Calculator'!$G$8, 1, 0)</f>
        <v>0</v>
      </c>
      <c r="K8122" s="37">
        <f t="shared" si="2275"/>
        <v>35.06</v>
      </c>
      <c r="L8122" s="37">
        <f t="shared" si="2276"/>
        <v>0</v>
      </c>
      <c r="M8122" s="37">
        <v>0</v>
      </c>
      <c r="N8122" s="37">
        <f t="shared" si="2277"/>
        <v>195</v>
      </c>
      <c r="O8122" s="37">
        <v>0</v>
      </c>
      <c r="P8122" s="37">
        <v>0</v>
      </c>
      <c r="Q8122" s="21">
        <f t="shared" si="2278"/>
        <v>39.790999999999997</v>
      </c>
      <c r="R8122" s="21">
        <f t="shared" si="2287"/>
        <v>338.50000000001421</v>
      </c>
      <c r="S8122" s="21">
        <f t="shared" si="2288"/>
        <v>-22.487401898053093</v>
      </c>
      <c r="T8122" s="21">
        <f t="shared" si="2279"/>
        <v>86.147999999999996</v>
      </c>
      <c r="U8122" s="37">
        <f>VLOOKUP(Time_Zone, 'LSTM LookUp'!$B$5:$D$8, 3, FALSE)</f>
        <v>-75</v>
      </c>
      <c r="V8122" s="21">
        <f t="shared" si="2289"/>
        <v>8.7590104585849282</v>
      </c>
      <c r="W8122" s="21">
        <f t="shared" si="2280"/>
        <v>178.33775261464623</v>
      </c>
      <c r="X8122" s="21">
        <f t="shared" si="2281"/>
        <v>-388.45844969630906</v>
      </c>
      <c r="Y8122" s="21">
        <f t="shared" si="2282"/>
        <v>-193.45844969630906</v>
      </c>
      <c r="Z8122" s="21">
        <f t="shared" si="2290"/>
        <v>-61.322949680769831</v>
      </c>
      <c r="AA8122" s="21">
        <f t="shared" si="2283"/>
        <v>-61.322949680769831</v>
      </c>
      <c r="AB8122" s="21">
        <f t="shared" si="2284"/>
        <v>0</v>
      </c>
      <c r="AC8122" s="21">
        <f t="shared" si="2285"/>
        <v>0</v>
      </c>
      <c r="AD8122" s="21">
        <f t="shared" si="2291"/>
        <v>0</v>
      </c>
      <c r="AE8122" s="21" t="str">
        <f t="shared" si="2286"/>
        <v>12/4/13:00</v>
      </c>
    </row>
    <row r="8123" spans="2:31">
      <c r="B8123" s="37">
        <v>12</v>
      </c>
      <c r="C8123" s="38">
        <v>4</v>
      </c>
      <c r="D8123" s="39">
        <v>14</v>
      </c>
      <c r="E8123" s="17">
        <v>3.3</v>
      </c>
      <c r="F8123" s="17">
        <v>258</v>
      </c>
      <c r="G8123" s="17">
        <v>79</v>
      </c>
      <c r="H8123" s="37">
        <f t="shared" si="2274"/>
        <v>37.94</v>
      </c>
      <c r="I8123" s="37">
        <f>IF(H8123&lt;'Roof Calculator'!$G$8, 1, 0)</f>
        <v>1</v>
      </c>
      <c r="J8123" s="37">
        <f>IF(H8123&gt;='Roof Calculator'!$G$8, 1, 0)</f>
        <v>0</v>
      </c>
      <c r="K8123" s="37">
        <f t="shared" si="2275"/>
        <v>37.94</v>
      </c>
      <c r="L8123" s="37">
        <f t="shared" si="2276"/>
        <v>0</v>
      </c>
      <c r="M8123" s="37">
        <v>0</v>
      </c>
      <c r="N8123" s="37">
        <f t="shared" si="2277"/>
        <v>258</v>
      </c>
      <c r="O8123" s="37">
        <v>0</v>
      </c>
      <c r="P8123" s="37">
        <v>0</v>
      </c>
      <c r="Q8123" s="21">
        <f t="shared" si="2278"/>
        <v>39.790999999999997</v>
      </c>
      <c r="R8123" s="21">
        <f t="shared" si="2287"/>
        <v>338.5416666666809</v>
      </c>
      <c r="S8123" s="21">
        <f t="shared" si="2288"/>
        <v>-22.492282768282877</v>
      </c>
      <c r="T8123" s="21">
        <f t="shared" si="2279"/>
        <v>86.147999999999996</v>
      </c>
      <c r="U8123" s="37">
        <f>VLOOKUP(Time_Zone, 'LSTM LookUp'!$B$5:$D$8, 3, FALSE)</f>
        <v>-75</v>
      </c>
      <c r="V8123" s="21">
        <f t="shared" si="2289"/>
        <v>8.7421101315303709</v>
      </c>
      <c r="W8123" s="21">
        <f t="shared" si="2280"/>
        <v>193.33352753288258</v>
      </c>
      <c r="X8123" s="21">
        <f t="shared" si="2281"/>
        <v>-73.914812799620648</v>
      </c>
      <c r="Y8123" s="21">
        <f t="shared" si="2282"/>
        <v>184.08518720037935</v>
      </c>
      <c r="Z8123" s="21">
        <f t="shared" si="2290"/>
        <v>58.351789179458784</v>
      </c>
      <c r="AA8123" s="21">
        <f t="shared" si="2283"/>
        <v>58.351789179458784</v>
      </c>
      <c r="AB8123" s="21">
        <f t="shared" si="2284"/>
        <v>0</v>
      </c>
      <c r="AC8123" s="21">
        <f t="shared" si="2285"/>
        <v>0</v>
      </c>
      <c r="AD8123" s="21">
        <f t="shared" si="2291"/>
        <v>0</v>
      </c>
      <c r="AE8123" s="21" t="str">
        <f t="shared" si="2286"/>
        <v>12/4/14:00</v>
      </c>
    </row>
    <row r="8124" spans="2:31">
      <c r="B8124" s="37">
        <v>12</v>
      </c>
      <c r="C8124" s="38">
        <v>4</v>
      </c>
      <c r="D8124" s="39">
        <v>15</v>
      </c>
      <c r="E8124" s="17">
        <v>4.4000000000000004</v>
      </c>
      <c r="F8124" s="17">
        <v>182</v>
      </c>
      <c r="G8124" s="17">
        <v>87</v>
      </c>
      <c r="H8124" s="37">
        <f t="shared" si="2274"/>
        <v>39.92</v>
      </c>
      <c r="I8124" s="37">
        <f>IF(H8124&lt;'Roof Calculator'!$G$8, 1, 0)</f>
        <v>1</v>
      </c>
      <c r="J8124" s="37">
        <f>IF(H8124&gt;='Roof Calculator'!$G$8, 1, 0)</f>
        <v>0</v>
      </c>
      <c r="K8124" s="37">
        <f t="shared" si="2275"/>
        <v>39.92</v>
      </c>
      <c r="L8124" s="37">
        <f t="shared" si="2276"/>
        <v>0</v>
      </c>
      <c r="M8124" s="37">
        <v>0</v>
      </c>
      <c r="N8124" s="37">
        <f t="shared" si="2277"/>
        <v>182</v>
      </c>
      <c r="O8124" s="37">
        <v>0</v>
      </c>
      <c r="P8124" s="37">
        <v>0</v>
      </c>
      <c r="Q8124" s="21">
        <f t="shared" si="2278"/>
        <v>39.790999999999997</v>
      </c>
      <c r="R8124" s="21">
        <f t="shared" si="2287"/>
        <v>338.58333333334758</v>
      </c>
      <c r="S8124" s="21">
        <f t="shared" si="2288"/>
        <v>-22.497151605383099</v>
      </c>
      <c r="T8124" s="21">
        <f t="shared" si="2279"/>
        <v>86.147999999999996</v>
      </c>
      <c r="U8124" s="37">
        <f>VLOOKUP(Time_Zone, 'LSTM LookUp'!$B$5:$D$8, 3, FALSE)</f>
        <v>-75</v>
      </c>
      <c r="V8124" s="21">
        <f t="shared" si="2289"/>
        <v>8.7251972408472245</v>
      </c>
      <c r="W8124" s="21">
        <f t="shared" si="2280"/>
        <v>208.32929931021181</v>
      </c>
      <c r="X8124" s="21">
        <f t="shared" si="2281"/>
        <v>-75.67001961358406</v>
      </c>
      <c r="Y8124" s="21">
        <f t="shared" si="2282"/>
        <v>106.32998038641594</v>
      </c>
      <c r="Z8124" s="21">
        <f t="shared" si="2290"/>
        <v>33.704746662806691</v>
      </c>
      <c r="AA8124" s="21">
        <f t="shared" si="2283"/>
        <v>33.704746662806691</v>
      </c>
      <c r="AB8124" s="21">
        <f t="shared" si="2284"/>
        <v>0</v>
      </c>
      <c r="AC8124" s="21">
        <f t="shared" si="2285"/>
        <v>0</v>
      </c>
      <c r="AD8124" s="21">
        <f t="shared" si="2291"/>
        <v>0</v>
      </c>
      <c r="AE8124" s="21" t="str">
        <f t="shared" si="2286"/>
        <v>12/4/15:00</v>
      </c>
    </row>
    <row r="8125" spans="2:31">
      <c r="B8125" s="37">
        <v>12</v>
      </c>
      <c r="C8125" s="38">
        <v>4</v>
      </c>
      <c r="D8125" s="39">
        <v>16</v>
      </c>
      <c r="E8125" s="17">
        <v>3.9</v>
      </c>
      <c r="F8125" s="17">
        <v>92</v>
      </c>
      <c r="G8125" s="17">
        <v>91</v>
      </c>
      <c r="H8125" s="37">
        <f t="shared" si="2274"/>
        <v>39.020000000000003</v>
      </c>
      <c r="I8125" s="37">
        <f>IF(H8125&lt;'Roof Calculator'!$G$8, 1, 0)</f>
        <v>1</v>
      </c>
      <c r="J8125" s="37">
        <f>IF(H8125&gt;='Roof Calculator'!$G$8, 1, 0)</f>
        <v>0</v>
      </c>
      <c r="K8125" s="37">
        <f t="shared" si="2275"/>
        <v>39.020000000000003</v>
      </c>
      <c r="L8125" s="37">
        <f t="shared" si="2276"/>
        <v>0</v>
      </c>
      <c r="M8125" s="37">
        <v>0</v>
      </c>
      <c r="N8125" s="37">
        <f t="shared" si="2277"/>
        <v>92</v>
      </c>
      <c r="O8125" s="37">
        <v>0</v>
      </c>
      <c r="P8125" s="37">
        <v>0</v>
      </c>
      <c r="Q8125" s="21">
        <f t="shared" si="2278"/>
        <v>39.790999999999997</v>
      </c>
      <c r="R8125" s="21">
        <f t="shared" si="2287"/>
        <v>338.62500000001427</v>
      </c>
      <c r="S8125" s="21">
        <f t="shared" si="2288"/>
        <v>-22.502008405613569</v>
      </c>
      <c r="T8125" s="21">
        <f t="shared" si="2279"/>
        <v>86.147999999999996</v>
      </c>
      <c r="U8125" s="37">
        <f>VLOOKUP(Time_Zone, 'LSTM LookUp'!$B$5:$D$8, 3, FALSE)</f>
        <v>-75</v>
      </c>
      <c r="V8125" s="21">
        <f t="shared" si="2289"/>
        <v>8.7082718137820958</v>
      </c>
      <c r="W8125" s="21">
        <f t="shared" si="2280"/>
        <v>223.32506795344551</v>
      </c>
      <c r="X8125" s="21">
        <f t="shared" si="2281"/>
        <v>-69.283313887294341</v>
      </c>
      <c r="Y8125" s="21">
        <f t="shared" si="2282"/>
        <v>22.716686112705659</v>
      </c>
      <c r="Z8125" s="21">
        <f t="shared" si="2290"/>
        <v>7.2007927365804267</v>
      </c>
      <c r="AA8125" s="21">
        <f t="shared" si="2283"/>
        <v>7.2007927365804267</v>
      </c>
      <c r="AB8125" s="21">
        <f t="shared" si="2284"/>
        <v>0</v>
      </c>
      <c r="AC8125" s="21">
        <f t="shared" si="2285"/>
        <v>0</v>
      </c>
      <c r="AD8125" s="21">
        <f t="shared" si="2291"/>
        <v>0</v>
      </c>
      <c r="AE8125" s="21" t="str">
        <f t="shared" si="2286"/>
        <v>12/4/16:00</v>
      </c>
    </row>
    <row r="8126" spans="2:31">
      <c r="B8126" s="37">
        <v>12</v>
      </c>
      <c r="C8126" s="38">
        <v>4</v>
      </c>
      <c r="D8126" s="39">
        <v>17</v>
      </c>
      <c r="E8126" s="17">
        <v>3.3</v>
      </c>
      <c r="F8126" s="17">
        <v>35</v>
      </c>
      <c r="G8126" s="17">
        <v>0</v>
      </c>
      <c r="H8126" s="37">
        <f t="shared" si="2274"/>
        <v>37.94</v>
      </c>
      <c r="I8126" s="37">
        <f>IF(H8126&lt;'Roof Calculator'!$G$8, 1, 0)</f>
        <v>1</v>
      </c>
      <c r="J8126" s="37">
        <f>IF(H8126&gt;='Roof Calculator'!$G$8, 1, 0)</f>
        <v>0</v>
      </c>
      <c r="K8126" s="37">
        <f t="shared" si="2275"/>
        <v>37.94</v>
      </c>
      <c r="L8126" s="37">
        <f t="shared" si="2276"/>
        <v>0</v>
      </c>
      <c r="M8126" s="37">
        <v>0</v>
      </c>
      <c r="N8126" s="37">
        <f t="shared" si="2277"/>
        <v>35</v>
      </c>
      <c r="O8126" s="37">
        <v>0</v>
      </c>
      <c r="P8126" s="37">
        <v>0</v>
      </c>
      <c r="Q8126" s="21">
        <f t="shared" si="2278"/>
        <v>39.790999999999997</v>
      </c>
      <c r="R8126" s="21">
        <f t="shared" si="2287"/>
        <v>338.66666666668095</v>
      </c>
      <c r="S8126" s="21">
        <f t="shared" si="2288"/>
        <v>-22.5068531652425</v>
      </c>
      <c r="T8126" s="21">
        <f t="shared" si="2279"/>
        <v>86.147999999999996</v>
      </c>
      <c r="U8126" s="37">
        <f>VLOOKUP(Time_Zone, 'LSTM LookUp'!$B$5:$D$8, 3, FALSE)</f>
        <v>-75</v>
      </c>
      <c r="V8126" s="21">
        <f t="shared" si="2289"/>
        <v>8.6913338776045421</v>
      </c>
      <c r="W8126" s="21">
        <f t="shared" si="2280"/>
        <v>238.32083346940109</v>
      </c>
      <c r="X8126" s="21">
        <f t="shared" si="2281"/>
        <v>0</v>
      </c>
      <c r="Y8126" s="21">
        <f t="shared" si="2282"/>
        <v>35</v>
      </c>
      <c r="Z8126" s="21">
        <f t="shared" si="2290"/>
        <v>11.094388703084356</v>
      </c>
      <c r="AA8126" s="21">
        <f t="shared" si="2283"/>
        <v>11.094388703084356</v>
      </c>
      <c r="AB8126" s="21">
        <f t="shared" si="2284"/>
        <v>0</v>
      </c>
      <c r="AC8126" s="21">
        <f t="shared" si="2285"/>
        <v>0</v>
      </c>
      <c r="AD8126" s="21">
        <f t="shared" si="2291"/>
        <v>0</v>
      </c>
      <c r="AE8126" s="21" t="str">
        <f t="shared" si="2286"/>
        <v>12/4/17:00</v>
      </c>
    </row>
    <row r="8127" spans="2:31">
      <c r="B8127" s="37">
        <v>12</v>
      </c>
      <c r="C8127" s="38">
        <v>4</v>
      </c>
      <c r="D8127" s="39">
        <v>18</v>
      </c>
      <c r="E8127" s="17">
        <v>2.8</v>
      </c>
      <c r="F8127" s="17">
        <v>1</v>
      </c>
      <c r="G8127" s="17">
        <v>0</v>
      </c>
      <c r="H8127" s="37">
        <f t="shared" si="2274"/>
        <v>37.04</v>
      </c>
      <c r="I8127" s="37">
        <f>IF(H8127&lt;'Roof Calculator'!$G$8, 1, 0)</f>
        <v>1</v>
      </c>
      <c r="J8127" s="37">
        <f>IF(H8127&gt;='Roof Calculator'!$G$8, 1, 0)</f>
        <v>0</v>
      </c>
      <c r="K8127" s="37">
        <f t="shared" si="2275"/>
        <v>37.04</v>
      </c>
      <c r="L8127" s="37">
        <f t="shared" si="2276"/>
        <v>0</v>
      </c>
      <c r="M8127" s="37">
        <v>0</v>
      </c>
      <c r="N8127" s="37">
        <f t="shared" si="2277"/>
        <v>1</v>
      </c>
      <c r="O8127" s="37">
        <v>0</v>
      </c>
      <c r="P8127" s="37">
        <v>0</v>
      </c>
      <c r="Q8127" s="21">
        <f t="shared" si="2278"/>
        <v>39.790999999999997</v>
      </c>
      <c r="R8127" s="21">
        <f t="shared" si="2287"/>
        <v>338.70833333334764</v>
      </c>
      <c r="S8127" s="21">
        <f t="shared" si="2288"/>
        <v>-22.511685880546466</v>
      </c>
      <c r="T8127" s="21">
        <f t="shared" si="2279"/>
        <v>86.147999999999996</v>
      </c>
      <c r="U8127" s="37">
        <f>VLOOKUP(Time_Zone, 'LSTM LookUp'!$B$5:$D$8, 3, FALSE)</f>
        <v>-75</v>
      </c>
      <c r="V8127" s="21">
        <f t="shared" si="2289"/>
        <v>8.6743834596071014</v>
      </c>
      <c r="W8127" s="21">
        <f t="shared" si="2280"/>
        <v>253.31659586490179</v>
      </c>
      <c r="X8127" s="21">
        <f t="shared" si="2281"/>
        <v>0</v>
      </c>
      <c r="Y8127" s="21">
        <f t="shared" si="2282"/>
        <v>1</v>
      </c>
      <c r="Z8127" s="21">
        <f t="shared" si="2290"/>
        <v>0.31698253437383872</v>
      </c>
      <c r="AA8127" s="21">
        <f t="shared" si="2283"/>
        <v>0.31698253437383872</v>
      </c>
      <c r="AB8127" s="21">
        <f t="shared" si="2284"/>
        <v>0</v>
      </c>
      <c r="AC8127" s="21">
        <f t="shared" si="2285"/>
        <v>0</v>
      </c>
      <c r="AD8127" s="21">
        <f t="shared" si="2291"/>
        <v>0</v>
      </c>
      <c r="AE8127" s="21" t="str">
        <f t="shared" si="2286"/>
        <v>12/4/18:00</v>
      </c>
    </row>
    <row r="8128" spans="2:31">
      <c r="B8128" s="37">
        <v>12</v>
      </c>
      <c r="C8128" s="38">
        <v>4</v>
      </c>
      <c r="D8128" s="39">
        <v>19</v>
      </c>
      <c r="E8128" s="17">
        <v>2.8</v>
      </c>
      <c r="F8128" s="17">
        <v>0</v>
      </c>
      <c r="G8128" s="17">
        <v>0</v>
      </c>
      <c r="H8128" s="37">
        <f t="shared" si="2274"/>
        <v>37.04</v>
      </c>
      <c r="I8128" s="37">
        <f>IF(H8128&lt;'Roof Calculator'!$G$8, 1, 0)</f>
        <v>1</v>
      </c>
      <c r="J8128" s="37">
        <f>IF(H8128&gt;='Roof Calculator'!$G$8, 1, 0)</f>
        <v>0</v>
      </c>
      <c r="K8128" s="37">
        <f t="shared" si="2275"/>
        <v>37.04</v>
      </c>
      <c r="L8128" s="37">
        <f t="shared" si="2276"/>
        <v>0</v>
      </c>
      <c r="M8128" s="37">
        <v>0</v>
      </c>
      <c r="N8128" s="37">
        <f t="shared" si="2277"/>
        <v>0</v>
      </c>
      <c r="O8128" s="37">
        <v>0</v>
      </c>
      <c r="P8128" s="37">
        <v>0</v>
      </c>
      <c r="Q8128" s="21">
        <f t="shared" si="2278"/>
        <v>39.790999999999997</v>
      </c>
      <c r="R8128" s="21">
        <f t="shared" si="2287"/>
        <v>338.75000000001432</v>
      </c>
      <c r="S8128" s="21">
        <f t="shared" si="2288"/>
        <v>-22.516506547810444</v>
      </c>
      <c r="T8128" s="21">
        <f t="shared" si="2279"/>
        <v>86.147999999999996</v>
      </c>
      <c r="U8128" s="37">
        <f>VLOOKUP(Time_Zone, 'LSTM LookUp'!$B$5:$D$8, 3, FALSE)</f>
        <v>-75</v>
      </c>
      <c r="V8128" s="21">
        <f t="shared" si="2289"/>
        <v>8.6574205871051895</v>
      </c>
      <c r="W8128" s="21">
        <f t="shared" si="2280"/>
        <v>268.31235514677633</v>
      </c>
      <c r="X8128" s="21">
        <f t="shared" si="2281"/>
        <v>0</v>
      </c>
      <c r="Y8128" s="21">
        <f t="shared" si="2282"/>
        <v>0</v>
      </c>
      <c r="Z8128" s="21">
        <f t="shared" si="2290"/>
        <v>0</v>
      </c>
      <c r="AA8128" s="21">
        <f t="shared" si="2283"/>
        <v>0</v>
      </c>
      <c r="AB8128" s="21">
        <f t="shared" si="2284"/>
        <v>0</v>
      </c>
      <c r="AC8128" s="21">
        <f t="shared" si="2285"/>
        <v>0</v>
      </c>
      <c r="AD8128" s="21">
        <f t="shared" si="2291"/>
        <v>0</v>
      </c>
      <c r="AE8128" s="21" t="str">
        <f t="shared" si="2286"/>
        <v>12/4/19:00</v>
      </c>
    </row>
    <row r="8129" spans="2:31">
      <c r="B8129" s="37">
        <v>12</v>
      </c>
      <c r="C8129" s="38">
        <v>4</v>
      </c>
      <c r="D8129" s="39">
        <v>20</v>
      </c>
      <c r="E8129" s="17">
        <v>2.2000000000000002</v>
      </c>
      <c r="F8129" s="17">
        <v>0</v>
      </c>
      <c r="G8129" s="17">
        <v>0</v>
      </c>
      <c r="H8129" s="37">
        <f t="shared" si="2274"/>
        <v>35.96</v>
      </c>
      <c r="I8129" s="37">
        <f>IF(H8129&lt;'Roof Calculator'!$G$8, 1, 0)</f>
        <v>1</v>
      </c>
      <c r="J8129" s="37">
        <f>IF(H8129&gt;='Roof Calculator'!$G$8, 1, 0)</f>
        <v>0</v>
      </c>
      <c r="K8129" s="37">
        <f t="shared" si="2275"/>
        <v>35.96</v>
      </c>
      <c r="L8129" s="37">
        <f t="shared" si="2276"/>
        <v>0</v>
      </c>
      <c r="M8129" s="37">
        <v>0</v>
      </c>
      <c r="N8129" s="37">
        <f t="shared" si="2277"/>
        <v>0</v>
      </c>
      <c r="O8129" s="37">
        <v>0</v>
      </c>
      <c r="P8129" s="37">
        <v>0</v>
      </c>
      <c r="Q8129" s="21">
        <f t="shared" si="2278"/>
        <v>39.790999999999997</v>
      </c>
      <c r="R8129" s="21">
        <f t="shared" si="2287"/>
        <v>338.79166666668101</v>
      </c>
      <c r="S8129" s="21">
        <f t="shared" si="2288"/>
        <v>-22.521315163327788</v>
      </c>
      <c r="T8129" s="21">
        <f t="shared" si="2279"/>
        <v>86.147999999999996</v>
      </c>
      <c r="U8129" s="37">
        <f>VLOOKUP(Time_Zone, 'LSTM LookUp'!$B$5:$D$8, 3, FALSE)</f>
        <v>-75</v>
      </c>
      <c r="V8129" s="21">
        <f t="shared" si="2289"/>
        <v>8.6404452874371422</v>
      </c>
      <c r="W8129" s="21">
        <f t="shared" si="2280"/>
        <v>283.30811132185926</v>
      </c>
      <c r="X8129" s="21">
        <f t="shared" si="2281"/>
        <v>0</v>
      </c>
      <c r="Y8129" s="21">
        <f t="shared" si="2282"/>
        <v>0</v>
      </c>
      <c r="Z8129" s="21">
        <f t="shared" si="2290"/>
        <v>0</v>
      </c>
      <c r="AA8129" s="21">
        <f t="shared" si="2283"/>
        <v>0</v>
      </c>
      <c r="AB8129" s="21">
        <f t="shared" si="2284"/>
        <v>0</v>
      </c>
      <c r="AC8129" s="21">
        <f t="shared" si="2285"/>
        <v>0</v>
      </c>
      <c r="AD8129" s="21">
        <f t="shared" si="2291"/>
        <v>0</v>
      </c>
      <c r="AE8129" s="21" t="str">
        <f t="shared" si="2286"/>
        <v>12/4/20:00</v>
      </c>
    </row>
    <row r="8130" spans="2:31">
      <c r="B8130" s="37">
        <v>12</v>
      </c>
      <c r="C8130" s="38">
        <v>4</v>
      </c>
      <c r="D8130" s="39">
        <v>21</v>
      </c>
      <c r="E8130" s="17">
        <v>2.2000000000000002</v>
      </c>
      <c r="F8130" s="17">
        <v>0</v>
      </c>
      <c r="G8130" s="17">
        <v>0</v>
      </c>
      <c r="H8130" s="37">
        <f t="shared" si="2274"/>
        <v>35.96</v>
      </c>
      <c r="I8130" s="37">
        <f>IF(H8130&lt;'Roof Calculator'!$G$8, 1, 0)</f>
        <v>1</v>
      </c>
      <c r="J8130" s="37">
        <f>IF(H8130&gt;='Roof Calculator'!$G$8, 1, 0)</f>
        <v>0</v>
      </c>
      <c r="K8130" s="37">
        <f t="shared" si="2275"/>
        <v>35.96</v>
      </c>
      <c r="L8130" s="37">
        <f t="shared" si="2276"/>
        <v>0</v>
      </c>
      <c r="M8130" s="37">
        <v>0</v>
      </c>
      <c r="N8130" s="37">
        <f t="shared" si="2277"/>
        <v>0</v>
      </c>
      <c r="O8130" s="37">
        <v>0</v>
      </c>
      <c r="P8130" s="37">
        <v>0</v>
      </c>
      <c r="Q8130" s="21">
        <f t="shared" si="2278"/>
        <v>39.790999999999997</v>
      </c>
      <c r="R8130" s="21">
        <f t="shared" si="2287"/>
        <v>338.8333333333477</v>
      </c>
      <c r="S8130" s="21">
        <f t="shared" si="2288"/>
        <v>-22.526111723400316</v>
      </c>
      <c r="T8130" s="21">
        <f t="shared" si="2279"/>
        <v>86.147999999999996</v>
      </c>
      <c r="U8130" s="37">
        <f>VLOOKUP(Time_Zone, 'LSTM LookUp'!$B$5:$D$8, 3, FALSE)</f>
        <v>-75</v>
      </c>
      <c r="V8130" s="21">
        <f t="shared" si="2289"/>
        <v>8.6234575879640332</v>
      </c>
      <c r="W8130" s="21">
        <f t="shared" si="2280"/>
        <v>298.303864396991</v>
      </c>
      <c r="X8130" s="21">
        <f t="shared" si="2281"/>
        <v>0</v>
      </c>
      <c r="Y8130" s="21">
        <f t="shared" si="2282"/>
        <v>0</v>
      </c>
      <c r="Z8130" s="21">
        <f t="shared" si="2290"/>
        <v>0</v>
      </c>
      <c r="AA8130" s="21">
        <f t="shared" si="2283"/>
        <v>0</v>
      </c>
      <c r="AB8130" s="21">
        <f t="shared" si="2284"/>
        <v>0</v>
      </c>
      <c r="AC8130" s="21">
        <f t="shared" si="2285"/>
        <v>0</v>
      </c>
      <c r="AD8130" s="21">
        <f t="shared" si="2291"/>
        <v>0</v>
      </c>
      <c r="AE8130" s="21" t="str">
        <f t="shared" si="2286"/>
        <v>12/4/21:00</v>
      </c>
    </row>
    <row r="8131" spans="2:31">
      <c r="B8131" s="37">
        <v>12</v>
      </c>
      <c r="C8131" s="38">
        <v>4</v>
      </c>
      <c r="D8131" s="39">
        <v>22</v>
      </c>
      <c r="E8131" s="17">
        <v>2.2000000000000002</v>
      </c>
      <c r="F8131" s="17">
        <v>0</v>
      </c>
      <c r="G8131" s="17">
        <v>0</v>
      </c>
      <c r="H8131" s="37">
        <f t="shared" si="2274"/>
        <v>35.96</v>
      </c>
      <c r="I8131" s="37">
        <f>IF(H8131&lt;'Roof Calculator'!$G$8, 1, 0)</f>
        <v>1</v>
      </c>
      <c r="J8131" s="37">
        <f>IF(H8131&gt;='Roof Calculator'!$G$8, 1, 0)</f>
        <v>0</v>
      </c>
      <c r="K8131" s="37">
        <f t="shared" si="2275"/>
        <v>35.96</v>
      </c>
      <c r="L8131" s="37">
        <f t="shared" si="2276"/>
        <v>0</v>
      </c>
      <c r="M8131" s="37">
        <v>0</v>
      </c>
      <c r="N8131" s="37">
        <f t="shared" si="2277"/>
        <v>0</v>
      </c>
      <c r="O8131" s="37">
        <v>0</v>
      </c>
      <c r="P8131" s="37">
        <v>0</v>
      </c>
      <c r="Q8131" s="21">
        <f t="shared" si="2278"/>
        <v>39.790999999999997</v>
      </c>
      <c r="R8131" s="21">
        <f t="shared" si="2287"/>
        <v>338.87500000001438</v>
      </c>
      <c r="S8131" s="21">
        <f t="shared" si="2288"/>
        <v>-22.530896224338218</v>
      </c>
      <c r="T8131" s="21">
        <f t="shared" si="2279"/>
        <v>86.147999999999996</v>
      </c>
      <c r="U8131" s="37">
        <f>VLOOKUP(Time_Zone, 'LSTM LookUp'!$B$5:$D$8, 3, FALSE)</f>
        <v>-75</v>
      </c>
      <c r="V8131" s="21">
        <f t="shared" si="2289"/>
        <v>8.6064575160696872</v>
      </c>
      <c r="W8131" s="21">
        <f t="shared" si="2280"/>
        <v>313.29961437901744</v>
      </c>
      <c r="X8131" s="21">
        <f t="shared" si="2281"/>
        <v>0</v>
      </c>
      <c r="Y8131" s="21">
        <f t="shared" si="2282"/>
        <v>0</v>
      </c>
      <c r="Z8131" s="21">
        <f t="shared" si="2290"/>
        <v>0</v>
      </c>
      <c r="AA8131" s="21">
        <f t="shared" si="2283"/>
        <v>0</v>
      </c>
      <c r="AB8131" s="21">
        <f t="shared" si="2284"/>
        <v>0</v>
      </c>
      <c r="AC8131" s="21">
        <f t="shared" si="2285"/>
        <v>0</v>
      </c>
      <c r="AD8131" s="21">
        <f t="shared" si="2291"/>
        <v>0</v>
      </c>
      <c r="AE8131" s="21" t="str">
        <f t="shared" si="2286"/>
        <v>12/4/22:00</v>
      </c>
    </row>
    <row r="8132" spans="2:31">
      <c r="B8132" s="37">
        <v>12</v>
      </c>
      <c r="C8132" s="38">
        <v>4</v>
      </c>
      <c r="D8132" s="39">
        <v>23</v>
      </c>
      <c r="E8132" s="17">
        <v>2.2000000000000002</v>
      </c>
      <c r="F8132" s="17">
        <v>0</v>
      </c>
      <c r="G8132" s="17">
        <v>0</v>
      </c>
      <c r="H8132" s="37">
        <f t="shared" si="2274"/>
        <v>35.96</v>
      </c>
      <c r="I8132" s="37">
        <f>IF(H8132&lt;'Roof Calculator'!$G$8, 1, 0)</f>
        <v>1</v>
      </c>
      <c r="J8132" s="37">
        <f>IF(H8132&gt;='Roof Calculator'!$G$8, 1, 0)</f>
        <v>0</v>
      </c>
      <c r="K8132" s="37">
        <f t="shared" si="2275"/>
        <v>35.96</v>
      </c>
      <c r="L8132" s="37">
        <f t="shared" si="2276"/>
        <v>0</v>
      </c>
      <c r="M8132" s="37">
        <v>0</v>
      </c>
      <c r="N8132" s="37">
        <f t="shared" si="2277"/>
        <v>0</v>
      </c>
      <c r="O8132" s="37">
        <v>0</v>
      </c>
      <c r="P8132" s="37">
        <v>0</v>
      </c>
      <c r="Q8132" s="21">
        <f t="shared" si="2278"/>
        <v>39.790999999999997</v>
      </c>
      <c r="R8132" s="21">
        <f t="shared" si="2287"/>
        <v>338.91666666668107</v>
      </c>
      <c r="S8132" s="21">
        <f t="shared" si="2288"/>
        <v>-22.535668662460122</v>
      </c>
      <c r="T8132" s="21">
        <f t="shared" si="2279"/>
        <v>86.147999999999996</v>
      </c>
      <c r="U8132" s="37">
        <f>VLOOKUP(Time_Zone, 'LSTM LookUp'!$B$5:$D$8, 3, FALSE)</f>
        <v>-75</v>
      </c>
      <c r="V8132" s="21">
        <f t="shared" si="2289"/>
        <v>8.5894450991606845</v>
      </c>
      <c r="W8132" s="21">
        <f t="shared" si="2280"/>
        <v>328.29536127479014</v>
      </c>
      <c r="X8132" s="21">
        <f t="shared" si="2281"/>
        <v>0</v>
      </c>
      <c r="Y8132" s="21">
        <f t="shared" si="2282"/>
        <v>0</v>
      </c>
      <c r="Z8132" s="21">
        <f t="shared" si="2290"/>
        <v>0</v>
      </c>
      <c r="AA8132" s="21">
        <f t="shared" si="2283"/>
        <v>0</v>
      </c>
      <c r="AB8132" s="21">
        <f t="shared" si="2284"/>
        <v>0</v>
      </c>
      <c r="AC8132" s="21">
        <f t="shared" si="2285"/>
        <v>0</v>
      </c>
      <c r="AD8132" s="21">
        <f t="shared" si="2291"/>
        <v>0</v>
      </c>
      <c r="AE8132" s="21" t="str">
        <f t="shared" si="2286"/>
        <v>12/4/23:00</v>
      </c>
    </row>
    <row r="8133" spans="2:31">
      <c r="B8133" s="37">
        <v>12</v>
      </c>
      <c r="C8133" s="38">
        <v>4</v>
      </c>
      <c r="D8133" s="39">
        <v>24</v>
      </c>
      <c r="E8133" s="17">
        <v>2.2000000000000002</v>
      </c>
      <c r="F8133" s="17">
        <v>0</v>
      </c>
      <c r="G8133" s="17">
        <v>0</v>
      </c>
      <c r="H8133" s="37">
        <f t="shared" si="2274"/>
        <v>35.96</v>
      </c>
      <c r="I8133" s="37">
        <f>IF(H8133&lt;'Roof Calculator'!$G$8, 1, 0)</f>
        <v>1</v>
      </c>
      <c r="J8133" s="37">
        <f>IF(H8133&gt;='Roof Calculator'!$G$8, 1, 0)</f>
        <v>0</v>
      </c>
      <c r="K8133" s="37">
        <f t="shared" si="2275"/>
        <v>35.96</v>
      </c>
      <c r="L8133" s="37">
        <f t="shared" si="2276"/>
        <v>0</v>
      </c>
      <c r="M8133" s="37">
        <v>0</v>
      </c>
      <c r="N8133" s="37">
        <f t="shared" si="2277"/>
        <v>0</v>
      </c>
      <c r="O8133" s="37">
        <v>0</v>
      </c>
      <c r="P8133" s="37">
        <v>0</v>
      </c>
      <c r="Q8133" s="21">
        <f t="shared" si="2278"/>
        <v>39.790999999999997</v>
      </c>
      <c r="R8133" s="21">
        <f t="shared" si="2287"/>
        <v>338.95833333334775</v>
      </c>
      <c r="S8133" s="21">
        <f t="shared" si="2288"/>
        <v>-22.540429034093108</v>
      </c>
      <c r="T8133" s="21">
        <f t="shared" si="2279"/>
        <v>86.147999999999996</v>
      </c>
      <c r="U8133" s="37">
        <f>VLOOKUP(Time_Zone, 'LSTM LookUp'!$B$5:$D$8, 3, FALSE)</f>
        <v>-75</v>
      </c>
      <c r="V8133" s="21">
        <f t="shared" si="2289"/>
        <v>8.5724203646661863</v>
      </c>
      <c r="W8133" s="21">
        <f t="shared" si="2280"/>
        <v>343.29110509116657</v>
      </c>
      <c r="X8133" s="21">
        <f t="shared" si="2281"/>
        <v>0</v>
      </c>
      <c r="Y8133" s="21">
        <f t="shared" si="2282"/>
        <v>0</v>
      </c>
      <c r="Z8133" s="21">
        <f t="shared" si="2290"/>
        <v>0</v>
      </c>
      <c r="AA8133" s="21">
        <f t="shared" si="2283"/>
        <v>0</v>
      </c>
      <c r="AB8133" s="21">
        <f t="shared" si="2284"/>
        <v>0</v>
      </c>
      <c r="AC8133" s="21">
        <f t="shared" si="2285"/>
        <v>0</v>
      </c>
      <c r="AD8133" s="21">
        <f t="shared" si="2291"/>
        <v>0</v>
      </c>
      <c r="AE8133" s="21" t="str">
        <f t="shared" si="2286"/>
        <v>12/4/24:00</v>
      </c>
    </row>
    <row r="8134" spans="2:31">
      <c r="B8134" s="37">
        <v>12</v>
      </c>
      <c r="C8134" s="38">
        <v>5</v>
      </c>
      <c r="D8134" s="39">
        <v>1</v>
      </c>
      <c r="E8134" s="17">
        <v>2.2000000000000002</v>
      </c>
      <c r="F8134" s="17">
        <v>0</v>
      </c>
      <c r="G8134" s="17">
        <v>0</v>
      </c>
      <c r="H8134" s="37">
        <f t="shared" si="2274"/>
        <v>35.96</v>
      </c>
      <c r="I8134" s="37">
        <f>IF(H8134&lt;'Roof Calculator'!$G$8, 1, 0)</f>
        <v>1</v>
      </c>
      <c r="J8134" s="37">
        <f>IF(H8134&gt;='Roof Calculator'!$G$8, 1, 0)</f>
        <v>0</v>
      </c>
      <c r="K8134" s="37">
        <f t="shared" si="2275"/>
        <v>35.96</v>
      </c>
      <c r="L8134" s="37">
        <f t="shared" si="2276"/>
        <v>0</v>
      </c>
      <c r="M8134" s="37">
        <v>0</v>
      </c>
      <c r="N8134" s="37">
        <f t="shared" si="2277"/>
        <v>0</v>
      </c>
      <c r="O8134" s="37">
        <v>0</v>
      </c>
      <c r="P8134" s="37">
        <v>0</v>
      </c>
      <c r="Q8134" s="21">
        <f t="shared" si="2278"/>
        <v>39.790999999999997</v>
      </c>
      <c r="R8134" s="21">
        <f t="shared" si="2287"/>
        <v>339.00000000001444</v>
      </c>
      <c r="S8134" s="21">
        <f t="shared" si="2288"/>
        <v>-22.54517733557271</v>
      </c>
      <c r="T8134" s="21">
        <f t="shared" si="2279"/>
        <v>86.147999999999996</v>
      </c>
      <c r="U8134" s="37">
        <f>VLOOKUP(Time_Zone, 'LSTM LookUp'!$B$5:$D$8, 3, FALSE)</f>
        <v>-75</v>
      </c>
      <c r="V8134" s="21">
        <f t="shared" si="2289"/>
        <v>8.5553833400379666</v>
      </c>
      <c r="W8134" s="21">
        <f t="shared" si="2280"/>
        <v>-1.7131541649905113</v>
      </c>
      <c r="X8134" s="21">
        <f t="shared" si="2281"/>
        <v>0</v>
      </c>
      <c r="Y8134" s="21">
        <f t="shared" si="2282"/>
        <v>0</v>
      </c>
      <c r="Z8134" s="21">
        <f t="shared" si="2290"/>
        <v>0</v>
      </c>
      <c r="AA8134" s="21">
        <f t="shared" si="2283"/>
        <v>0</v>
      </c>
      <c r="AB8134" s="21">
        <f t="shared" si="2284"/>
        <v>0</v>
      </c>
      <c r="AC8134" s="21">
        <f t="shared" si="2285"/>
        <v>0</v>
      </c>
      <c r="AD8134" s="21">
        <f t="shared" si="2291"/>
        <v>0</v>
      </c>
      <c r="AE8134" s="21" t="str">
        <f t="shared" si="2286"/>
        <v>12/5/1:00</v>
      </c>
    </row>
    <row r="8135" spans="2:31">
      <c r="B8135" s="37">
        <v>12</v>
      </c>
      <c r="C8135" s="38">
        <v>5</v>
      </c>
      <c r="D8135" s="39">
        <v>2</v>
      </c>
      <c r="E8135" s="17">
        <v>2.2000000000000002</v>
      </c>
      <c r="F8135" s="17">
        <v>0</v>
      </c>
      <c r="G8135" s="17">
        <v>0</v>
      </c>
      <c r="H8135" s="37">
        <f t="shared" si="2274"/>
        <v>35.96</v>
      </c>
      <c r="I8135" s="37">
        <f>IF(H8135&lt;'Roof Calculator'!$G$8, 1, 0)</f>
        <v>1</v>
      </c>
      <c r="J8135" s="37">
        <f>IF(H8135&gt;='Roof Calculator'!$G$8, 1, 0)</f>
        <v>0</v>
      </c>
      <c r="K8135" s="37">
        <f t="shared" si="2275"/>
        <v>35.96</v>
      </c>
      <c r="L8135" s="37">
        <f t="shared" si="2276"/>
        <v>0</v>
      </c>
      <c r="M8135" s="37">
        <v>0</v>
      </c>
      <c r="N8135" s="37">
        <f t="shared" si="2277"/>
        <v>0</v>
      </c>
      <c r="O8135" s="37">
        <v>0</v>
      </c>
      <c r="P8135" s="37">
        <v>0</v>
      </c>
      <c r="Q8135" s="21">
        <f t="shared" si="2278"/>
        <v>39.790999999999997</v>
      </c>
      <c r="R8135" s="21">
        <f t="shared" si="2287"/>
        <v>339.04166666668112</v>
      </c>
      <c r="S8135" s="21">
        <f t="shared" si="2288"/>
        <v>-22.5499135632429</v>
      </c>
      <c r="T8135" s="21">
        <f t="shared" si="2279"/>
        <v>86.147999999999996</v>
      </c>
      <c r="U8135" s="37">
        <f>VLOOKUP(Time_Zone, 'LSTM LookUp'!$B$5:$D$8, 3, FALSE)</f>
        <v>-75</v>
      </c>
      <c r="V8135" s="21">
        <f t="shared" si="2289"/>
        <v>8.53833405275034</v>
      </c>
      <c r="W8135" s="21">
        <f t="shared" si="2280"/>
        <v>13.282583513187571</v>
      </c>
      <c r="X8135" s="21">
        <f t="shared" si="2281"/>
        <v>0</v>
      </c>
      <c r="Y8135" s="21">
        <f t="shared" si="2282"/>
        <v>0</v>
      </c>
      <c r="Z8135" s="21">
        <f t="shared" si="2290"/>
        <v>0</v>
      </c>
      <c r="AA8135" s="21">
        <f t="shared" si="2283"/>
        <v>0</v>
      </c>
      <c r="AB8135" s="21">
        <f t="shared" si="2284"/>
        <v>0</v>
      </c>
      <c r="AC8135" s="21">
        <f t="shared" si="2285"/>
        <v>0</v>
      </c>
      <c r="AD8135" s="21">
        <f t="shared" si="2291"/>
        <v>0</v>
      </c>
      <c r="AE8135" s="21" t="str">
        <f t="shared" si="2286"/>
        <v>12/5/2:00</v>
      </c>
    </row>
    <row r="8136" spans="2:31">
      <c r="B8136" s="37">
        <v>12</v>
      </c>
      <c r="C8136" s="38">
        <v>5</v>
      </c>
      <c r="D8136" s="39">
        <v>3</v>
      </c>
      <c r="E8136" s="17">
        <v>2.2000000000000002</v>
      </c>
      <c r="F8136" s="17">
        <v>0</v>
      </c>
      <c r="G8136" s="17">
        <v>0</v>
      </c>
      <c r="H8136" s="37">
        <f t="shared" si="2274"/>
        <v>35.96</v>
      </c>
      <c r="I8136" s="37">
        <f>IF(H8136&lt;'Roof Calculator'!$G$8, 1, 0)</f>
        <v>1</v>
      </c>
      <c r="J8136" s="37">
        <f>IF(H8136&gt;='Roof Calculator'!$G$8, 1, 0)</f>
        <v>0</v>
      </c>
      <c r="K8136" s="37">
        <f t="shared" si="2275"/>
        <v>35.96</v>
      </c>
      <c r="L8136" s="37">
        <f t="shared" si="2276"/>
        <v>0</v>
      </c>
      <c r="M8136" s="37">
        <v>0</v>
      </c>
      <c r="N8136" s="37">
        <f t="shared" si="2277"/>
        <v>0</v>
      </c>
      <c r="O8136" s="37">
        <v>0</v>
      </c>
      <c r="P8136" s="37">
        <v>0</v>
      </c>
      <c r="Q8136" s="21">
        <f t="shared" si="2278"/>
        <v>39.790999999999997</v>
      </c>
      <c r="R8136" s="21">
        <f t="shared" si="2287"/>
        <v>339.08333333334781</v>
      </c>
      <c r="S8136" s="21">
        <f t="shared" si="2288"/>
        <v>-22.554637713456103</v>
      </c>
      <c r="T8136" s="21">
        <f t="shared" si="2279"/>
        <v>86.147999999999996</v>
      </c>
      <c r="U8136" s="37">
        <f>VLOOKUP(Time_Zone, 'LSTM LookUp'!$B$5:$D$8, 3, FALSE)</f>
        <v>-75</v>
      </c>
      <c r="V8136" s="21">
        <f t="shared" si="2289"/>
        <v>8.521272530300104</v>
      </c>
      <c r="W8136" s="21">
        <f t="shared" si="2280"/>
        <v>28.27831813257502</v>
      </c>
      <c r="X8136" s="21">
        <f t="shared" si="2281"/>
        <v>0</v>
      </c>
      <c r="Y8136" s="21">
        <f t="shared" si="2282"/>
        <v>0</v>
      </c>
      <c r="Z8136" s="21">
        <f t="shared" si="2290"/>
        <v>0</v>
      </c>
      <c r="AA8136" s="21">
        <f t="shared" si="2283"/>
        <v>0</v>
      </c>
      <c r="AB8136" s="21">
        <f t="shared" si="2284"/>
        <v>0</v>
      </c>
      <c r="AC8136" s="21">
        <f t="shared" si="2285"/>
        <v>0</v>
      </c>
      <c r="AD8136" s="21">
        <f t="shared" si="2291"/>
        <v>0</v>
      </c>
      <c r="AE8136" s="21" t="str">
        <f t="shared" si="2286"/>
        <v>12/5/3:00</v>
      </c>
    </row>
    <row r="8137" spans="2:31">
      <c r="B8137" s="37">
        <v>12</v>
      </c>
      <c r="C8137" s="38">
        <v>5</v>
      </c>
      <c r="D8137" s="39">
        <v>4</v>
      </c>
      <c r="E8137" s="17">
        <v>2.2000000000000002</v>
      </c>
      <c r="F8137" s="17">
        <v>0</v>
      </c>
      <c r="G8137" s="17">
        <v>0</v>
      </c>
      <c r="H8137" s="37">
        <f t="shared" si="2274"/>
        <v>35.96</v>
      </c>
      <c r="I8137" s="37">
        <f>IF(H8137&lt;'Roof Calculator'!$G$8, 1, 0)</f>
        <v>1</v>
      </c>
      <c r="J8137" s="37">
        <f>IF(H8137&gt;='Roof Calculator'!$G$8, 1, 0)</f>
        <v>0</v>
      </c>
      <c r="K8137" s="37">
        <f t="shared" si="2275"/>
        <v>35.96</v>
      </c>
      <c r="L8137" s="37">
        <f t="shared" si="2276"/>
        <v>0</v>
      </c>
      <c r="M8137" s="37">
        <v>0</v>
      </c>
      <c r="N8137" s="37">
        <f t="shared" si="2277"/>
        <v>0</v>
      </c>
      <c r="O8137" s="37">
        <v>0</v>
      </c>
      <c r="P8137" s="37">
        <v>0</v>
      </c>
      <c r="Q8137" s="21">
        <f t="shared" si="2278"/>
        <v>39.790999999999997</v>
      </c>
      <c r="R8137" s="21">
        <f t="shared" si="2287"/>
        <v>339.1250000000145</v>
      </c>
      <c r="S8137" s="21">
        <f t="shared" si="2288"/>
        <v>-22.559349782573261</v>
      </c>
      <c r="T8137" s="21">
        <f t="shared" si="2279"/>
        <v>86.147999999999996</v>
      </c>
      <c r="U8137" s="37">
        <f>VLOOKUP(Time_Zone, 'LSTM LookUp'!$B$5:$D$8, 3, FALSE)</f>
        <v>-75</v>
      </c>
      <c r="V8137" s="21">
        <f t="shared" si="2289"/>
        <v>8.5041988002064919</v>
      </c>
      <c r="W8137" s="21">
        <f t="shared" si="2280"/>
        <v>43.274049700051613</v>
      </c>
      <c r="X8137" s="21">
        <f t="shared" si="2281"/>
        <v>0</v>
      </c>
      <c r="Y8137" s="21">
        <f t="shared" si="2282"/>
        <v>0</v>
      </c>
      <c r="Z8137" s="21">
        <f t="shared" si="2290"/>
        <v>0</v>
      </c>
      <c r="AA8137" s="21">
        <f t="shared" si="2283"/>
        <v>0</v>
      </c>
      <c r="AB8137" s="21">
        <f t="shared" si="2284"/>
        <v>0</v>
      </c>
      <c r="AC8137" s="21">
        <f t="shared" si="2285"/>
        <v>0</v>
      </c>
      <c r="AD8137" s="21">
        <f t="shared" si="2291"/>
        <v>0</v>
      </c>
      <c r="AE8137" s="21" t="str">
        <f t="shared" si="2286"/>
        <v>12/5/4:00</v>
      </c>
    </row>
    <row r="8138" spans="2:31">
      <c r="B8138" s="37">
        <v>12</v>
      </c>
      <c r="C8138" s="38">
        <v>5</v>
      </c>
      <c r="D8138" s="39">
        <v>5</v>
      </c>
      <c r="E8138" s="17">
        <v>1.7</v>
      </c>
      <c r="F8138" s="17">
        <v>0</v>
      </c>
      <c r="G8138" s="17">
        <v>0</v>
      </c>
      <c r="H8138" s="37">
        <f t="shared" si="2274"/>
        <v>35.06</v>
      </c>
      <c r="I8138" s="37">
        <f>IF(H8138&lt;'Roof Calculator'!$G$8, 1, 0)</f>
        <v>1</v>
      </c>
      <c r="J8138" s="37">
        <f>IF(H8138&gt;='Roof Calculator'!$G$8, 1, 0)</f>
        <v>0</v>
      </c>
      <c r="K8138" s="37">
        <f t="shared" si="2275"/>
        <v>35.06</v>
      </c>
      <c r="L8138" s="37">
        <f t="shared" si="2276"/>
        <v>0</v>
      </c>
      <c r="M8138" s="37">
        <v>0</v>
      </c>
      <c r="N8138" s="37">
        <f t="shared" si="2277"/>
        <v>0</v>
      </c>
      <c r="O8138" s="37">
        <v>0</v>
      </c>
      <c r="P8138" s="37">
        <v>0</v>
      </c>
      <c r="Q8138" s="21">
        <f t="shared" si="2278"/>
        <v>39.790999999999997</v>
      </c>
      <c r="R8138" s="21">
        <f t="shared" si="2287"/>
        <v>339.16666666668118</v>
      </c>
      <c r="S8138" s="21">
        <f t="shared" si="2288"/>
        <v>-22.564049766963759</v>
      </c>
      <c r="T8138" s="21">
        <f t="shared" si="2279"/>
        <v>86.147999999999996</v>
      </c>
      <c r="U8138" s="37">
        <f>VLOOKUP(Time_Zone, 'LSTM LookUp'!$B$5:$D$8, 3, FALSE)</f>
        <v>-75</v>
      </c>
      <c r="V8138" s="21">
        <f t="shared" si="2289"/>
        <v>8.4871128900110921</v>
      </c>
      <c r="W8138" s="21">
        <f t="shared" si="2280"/>
        <v>58.269778222502772</v>
      </c>
      <c r="X8138" s="21">
        <f t="shared" si="2281"/>
        <v>0</v>
      </c>
      <c r="Y8138" s="21">
        <f t="shared" si="2282"/>
        <v>0</v>
      </c>
      <c r="Z8138" s="21">
        <f t="shared" si="2290"/>
        <v>0</v>
      </c>
      <c r="AA8138" s="21">
        <f t="shared" si="2283"/>
        <v>0</v>
      </c>
      <c r="AB8138" s="21">
        <f t="shared" si="2284"/>
        <v>0</v>
      </c>
      <c r="AC8138" s="21">
        <f t="shared" si="2285"/>
        <v>0</v>
      </c>
      <c r="AD8138" s="21">
        <f t="shared" si="2291"/>
        <v>0</v>
      </c>
      <c r="AE8138" s="21" t="str">
        <f t="shared" si="2286"/>
        <v>12/5/5:00</v>
      </c>
    </row>
    <row r="8139" spans="2:31">
      <c r="B8139" s="37">
        <v>12</v>
      </c>
      <c r="C8139" s="38">
        <v>5</v>
      </c>
      <c r="D8139" s="39">
        <v>6</v>
      </c>
      <c r="E8139" s="17">
        <v>2.2000000000000002</v>
      </c>
      <c r="F8139" s="17">
        <v>0</v>
      </c>
      <c r="G8139" s="17">
        <v>0</v>
      </c>
      <c r="H8139" s="37">
        <f t="shared" si="2274"/>
        <v>35.96</v>
      </c>
      <c r="I8139" s="37">
        <f>IF(H8139&lt;'Roof Calculator'!$G$8, 1, 0)</f>
        <v>1</v>
      </c>
      <c r="J8139" s="37">
        <f>IF(H8139&gt;='Roof Calculator'!$G$8, 1, 0)</f>
        <v>0</v>
      </c>
      <c r="K8139" s="37">
        <f t="shared" si="2275"/>
        <v>35.96</v>
      </c>
      <c r="L8139" s="37">
        <f t="shared" si="2276"/>
        <v>0</v>
      </c>
      <c r="M8139" s="37">
        <v>0</v>
      </c>
      <c r="N8139" s="37">
        <f t="shared" si="2277"/>
        <v>0</v>
      </c>
      <c r="O8139" s="37">
        <v>0</v>
      </c>
      <c r="P8139" s="37">
        <v>0</v>
      </c>
      <c r="Q8139" s="21">
        <f t="shared" si="2278"/>
        <v>39.790999999999997</v>
      </c>
      <c r="R8139" s="21">
        <f t="shared" si="2287"/>
        <v>339.20833333334787</v>
      </c>
      <c r="S8139" s="21">
        <f t="shared" si="2288"/>
        <v>-22.568737663005482</v>
      </c>
      <c r="T8139" s="21">
        <f t="shared" si="2279"/>
        <v>86.147999999999996</v>
      </c>
      <c r="U8139" s="37">
        <f>VLOOKUP(Time_Zone, 'LSTM LookUp'!$B$5:$D$8, 3, FALSE)</f>
        <v>-75</v>
      </c>
      <c r="V8139" s="21">
        <f t="shared" si="2289"/>
        <v>8.4700148272778879</v>
      </c>
      <c r="W8139" s="21">
        <f t="shared" si="2280"/>
        <v>73.265503706819459</v>
      </c>
      <c r="X8139" s="21">
        <f t="shared" si="2281"/>
        <v>0</v>
      </c>
      <c r="Y8139" s="21">
        <f t="shared" si="2282"/>
        <v>0</v>
      </c>
      <c r="Z8139" s="21">
        <f t="shared" si="2290"/>
        <v>0</v>
      </c>
      <c r="AA8139" s="21">
        <f t="shared" si="2283"/>
        <v>0</v>
      </c>
      <c r="AB8139" s="21">
        <f t="shared" si="2284"/>
        <v>0</v>
      </c>
      <c r="AC8139" s="21">
        <f t="shared" si="2285"/>
        <v>0</v>
      </c>
      <c r="AD8139" s="21">
        <f t="shared" si="2291"/>
        <v>0</v>
      </c>
      <c r="AE8139" s="21" t="str">
        <f t="shared" si="2286"/>
        <v>12/5/6:00</v>
      </c>
    </row>
    <row r="8140" spans="2:31">
      <c r="B8140" s="37">
        <v>12</v>
      </c>
      <c r="C8140" s="38">
        <v>5</v>
      </c>
      <c r="D8140" s="39">
        <v>7</v>
      </c>
      <c r="E8140" s="17">
        <v>1.1000000000000001</v>
      </c>
      <c r="F8140" s="17">
        <v>0</v>
      </c>
      <c r="G8140" s="17">
        <v>0</v>
      </c>
      <c r="H8140" s="37">
        <f t="shared" si="2274"/>
        <v>33.979999999999997</v>
      </c>
      <c r="I8140" s="37">
        <f>IF(H8140&lt;'Roof Calculator'!$G$8, 1, 0)</f>
        <v>1</v>
      </c>
      <c r="J8140" s="37">
        <f>IF(H8140&gt;='Roof Calculator'!$G$8, 1, 0)</f>
        <v>0</v>
      </c>
      <c r="K8140" s="37">
        <f t="shared" si="2275"/>
        <v>33.979999999999997</v>
      </c>
      <c r="L8140" s="37">
        <f t="shared" si="2276"/>
        <v>0</v>
      </c>
      <c r="M8140" s="37">
        <v>0</v>
      </c>
      <c r="N8140" s="37">
        <f t="shared" si="2277"/>
        <v>0</v>
      </c>
      <c r="O8140" s="37">
        <v>0</v>
      </c>
      <c r="P8140" s="37">
        <v>0</v>
      </c>
      <c r="Q8140" s="21">
        <f t="shared" si="2278"/>
        <v>39.790999999999997</v>
      </c>
      <c r="R8140" s="21">
        <f t="shared" si="2287"/>
        <v>339.25000000001455</v>
      </c>
      <c r="S8140" s="21">
        <f t="shared" si="2288"/>
        <v>-22.573413467084823</v>
      </c>
      <c r="T8140" s="21">
        <f t="shared" si="2279"/>
        <v>86.147999999999996</v>
      </c>
      <c r="U8140" s="37">
        <f>VLOOKUP(Time_Zone, 'LSTM LookUp'!$B$5:$D$8, 3, FALSE)</f>
        <v>-75</v>
      </c>
      <c r="V8140" s="21">
        <f t="shared" si="2289"/>
        <v>8.452904639593072</v>
      </c>
      <c r="W8140" s="21">
        <f t="shared" si="2280"/>
        <v>88.261226159898257</v>
      </c>
      <c r="X8140" s="21">
        <f t="shared" si="2281"/>
        <v>0</v>
      </c>
      <c r="Y8140" s="21">
        <f t="shared" si="2282"/>
        <v>0</v>
      </c>
      <c r="Z8140" s="21">
        <f t="shared" si="2290"/>
        <v>0</v>
      </c>
      <c r="AA8140" s="21">
        <f t="shared" si="2283"/>
        <v>0</v>
      </c>
      <c r="AB8140" s="21">
        <f t="shared" si="2284"/>
        <v>0</v>
      </c>
      <c r="AC8140" s="21">
        <f t="shared" si="2285"/>
        <v>0</v>
      </c>
      <c r="AD8140" s="21">
        <f t="shared" si="2291"/>
        <v>0</v>
      </c>
      <c r="AE8140" s="21" t="str">
        <f t="shared" si="2286"/>
        <v>12/5/7:00</v>
      </c>
    </row>
    <row r="8141" spans="2:31">
      <c r="B8141" s="37">
        <v>12</v>
      </c>
      <c r="C8141" s="38">
        <v>5</v>
      </c>
      <c r="D8141" s="39">
        <v>8</v>
      </c>
      <c r="E8141" s="17">
        <v>1.1000000000000001</v>
      </c>
      <c r="F8141" s="17">
        <v>0</v>
      </c>
      <c r="G8141" s="17">
        <v>0</v>
      </c>
      <c r="H8141" s="37">
        <f t="shared" si="2274"/>
        <v>33.979999999999997</v>
      </c>
      <c r="I8141" s="37">
        <f>IF(H8141&lt;'Roof Calculator'!$G$8, 1, 0)</f>
        <v>1</v>
      </c>
      <c r="J8141" s="37">
        <f>IF(H8141&gt;='Roof Calculator'!$G$8, 1, 0)</f>
        <v>0</v>
      </c>
      <c r="K8141" s="37">
        <f t="shared" si="2275"/>
        <v>33.979999999999997</v>
      </c>
      <c r="L8141" s="37">
        <f t="shared" si="2276"/>
        <v>0</v>
      </c>
      <c r="M8141" s="37">
        <v>0</v>
      </c>
      <c r="N8141" s="37">
        <f t="shared" si="2277"/>
        <v>0</v>
      </c>
      <c r="O8141" s="37">
        <v>0</v>
      </c>
      <c r="P8141" s="37">
        <v>0</v>
      </c>
      <c r="Q8141" s="21">
        <f t="shared" si="2278"/>
        <v>39.790999999999997</v>
      </c>
      <c r="R8141" s="21">
        <f t="shared" si="2287"/>
        <v>339.29166666668124</v>
      </c>
      <c r="S8141" s="21">
        <f t="shared" si="2288"/>
        <v>-22.578077175596686</v>
      </c>
      <c r="T8141" s="21">
        <f t="shared" si="2279"/>
        <v>86.147999999999996</v>
      </c>
      <c r="U8141" s="37">
        <f>VLOOKUP(Time_Zone, 'LSTM LookUp'!$B$5:$D$8, 3, FALSE)</f>
        <v>-75</v>
      </c>
      <c r="V8141" s="21">
        <f t="shared" si="2289"/>
        <v>8.4357823545650614</v>
      </c>
      <c r="W8141" s="21">
        <f t="shared" si="2280"/>
        <v>103.25694558864129</v>
      </c>
      <c r="X8141" s="21">
        <f t="shared" si="2281"/>
        <v>0</v>
      </c>
      <c r="Y8141" s="21">
        <f t="shared" si="2282"/>
        <v>0</v>
      </c>
      <c r="Z8141" s="21">
        <f t="shared" si="2290"/>
        <v>0</v>
      </c>
      <c r="AA8141" s="21">
        <f t="shared" si="2283"/>
        <v>0</v>
      </c>
      <c r="AB8141" s="21">
        <f t="shared" si="2284"/>
        <v>0</v>
      </c>
      <c r="AC8141" s="21">
        <f t="shared" si="2285"/>
        <v>0</v>
      </c>
      <c r="AD8141" s="21">
        <f t="shared" si="2291"/>
        <v>0</v>
      </c>
      <c r="AE8141" s="21" t="str">
        <f t="shared" si="2286"/>
        <v>12/5/8:00</v>
      </c>
    </row>
    <row r="8142" spans="2:31">
      <c r="B8142" s="37">
        <v>12</v>
      </c>
      <c r="C8142" s="38">
        <v>5</v>
      </c>
      <c r="D8142" s="39">
        <v>9</v>
      </c>
      <c r="E8142" s="17">
        <v>0</v>
      </c>
      <c r="F8142" s="17">
        <v>15</v>
      </c>
      <c r="G8142" s="17">
        <v>0</v>
      </c>
      <c r="H8142" s="37">
        <f t="shared" si="2274"/>
        <v>32</v>
      </c>
      <c r="I8142" s="37">
        <f>IF(H8142&lt;'Roof Calculator'!$G$8, 1, 0)</f>
        <v>1</v>
      </c>
      <c r="J8142" s="37">
        <f>IF(H8142&gt;='Roof Calculator'!$G$8, 1, 0)</f>
        <v>0</v>
      </c>
      <c r="K8142" s="37">
        <f t="shared" si="2275"/>
        <v>32</v>
      </c>
      <c r="L8142" s="37">
        <f t="shared" si="2276"/>
        <v>0</v>
      </c>
      <c r="M8142" s="37">
        <v>0</v>
      </c>
      <c r="N8142" s="37">
        <f t="shared" si="2277"/>
        <v>15</v>
      </c>
      <c r="O8142" s="37">
        <v>0</v>
      </c>
      <c r="P8142" s="37">
        <v>0</v>
      </c>
      <c r="Q8142" s="21">
        <f t="shared" si="2278"/>
        <v>39.790999999999997</v>
      </c>
      <c r="R8142" s="21">
        <f t="shared" si="2287"/>
        <v>339.33333333334792</v>
      </c>
      <c r="S8142" s="21">
        <f t="shared" si="2288"/>
        <v>-22.582728784944468</v>
      </c>
      <c r="T8142" s="21">
        <f t="shared" si="2279"/>
        <v>86.147999999999996</v>
      </c>
      <c r="U8142" s="37">
        <f>VLOOKUP(Time_Zone, 'LSTM LookUp'!$B$5:$D$8, 3, FALSE)</f>
        <v>-75</v>
      </c>
      <c r="V8142" s="21">
        <f t="shared" si="2289"/>
        <v>8.4186479998245023</v>
      </c>
      <c r="W8142" s="21">
        <f t="shared" si="2280"/>
        <v>118.25266199995613</v>
      </c>
      <c r="X8142" s="21">
        <f t="shared" si="2281"/>
        <v>0</v>
      </c>
      <c r="Y8142" s="21">
        <f t="shared" si="2282"/>
        <v>15</v>
      </c>
      <c r="Z8142" s="21">
        <f t="shared" si="2290"/>
        <v>4.7547380156075807</v>
      </c>
      <c r="AA8142" s="21">
        <f t="shared" si="2283"/>
        <v>4.7547380156075807</v>
      </c>
      <c r="AB8142" s="21">
        <f t="shared" si="2284"/>
        <v>0</v>
      </c>
      <c r="AC8142" s="21">
        <f t="shared" si="2285"/>
        <v>0</v>
      </c>
      <c r="AD8142" s="21">
        <f t="shared" si="2291"/>
        <v>0</v>
      </c>
      <c r="AE8142" s="21" t="str">
        <f t="shared" si="2286"/>
        <v>12/5/9:00</v>
      </c>
    </row>
    <row r="8143" spans="2:31">
      <c r="B8143" s="37">
        <v>12</v>
      </c>
      <c r="C8143" s="38">
        <v>5</v>
      </c>
      <c r="D8143" s="39">
        <v>10</v>
      </c>
      <c r="E8143" s="17">
        <v>-0.6</v>
      </c>
      <c r="F8143" s="17">
        <v>74</v>
      </c>
      <c r="G8143" s="17">
        <v>6</v>
      </c>
      <c r="H8143" s="37">
        <f t="shared" si="2274"/>
        <v>30.92</v>
      </c>
      <c r="I8143" s="37">
        <f>IF(H8143&lt;'Roof Calculator'!$G$8, 1, 0)</f>
        <v>1</v>
      </c>
      <c r="J8143" s="37">
        <f>IF(H8143&gt;='Roof Calculator'!$G$8, 1, 0)</f>
        <v>0</v>
      </c>
      <c r="K8143" s="37">
        <f t="shared" si="2275"/>
        <v>30.92</v>
      </c>
      <c r="L8143" s="37">
        <f t="shared" si="2276"/>
        <v>0</v>
      </c>
      <c r="M8143" s="37">
        <v>0</v>
      </c>
      <c r="N8143" s="37">
        <f t="shared" si="2277"/>
        <v>74</v>
      </c>
      <c r="O8143" s="37">
        <v>0</v>
      </c>
      <c r="P8143" s="37">
        <v>0</v>
      </c>
      <c r="Q8143" s="21">
        <f t="shared" si="2278"/>
        <v>39.790999999999997</v>
      </c>
      <c r="R8143" s="21">
        <f t="shared" si="2287"/>
        <v>339.37500000001461</v>
      </c>
      <c r="S8143" s="21">
        <f t="shared" si="2288"/>
        <v>-22.58736829154013</v>
      </c>
      <c r="T8143" s="21">
        <f t="shared" si="2279"/>
        <v>86.147999999999996</v>
      </c>
      <c r="U8143" s="37">
        <f>VLOOKUP(Time_Zone, 'LSTM LookUp'!$B$5:$D$8, 3, FALSE)</f>
        <v>-75</v>
      </c>
      <c r="V8143" s="21">
        <f t="shared" si="2289"/>
        <v>8.4015016030240997</v>
      </c>
      <c r="W8143" s="21">
        <f t="shared" si="2280"/>
        <v>133.24837540075606</v>
      </c>
      <c r="X8143" s="21">
        <f t="shared" si="2281"/>
        <v>-4.3913974776858185</v>
      </c>
      <c r="Y8143" s="21">
        <f t="shared" si="2282"/>
        <v>69.608602522314186</v>
      </c>
      <c r="Z8143" s="21">
        <f t="shared" si="2290"/>
        <v>22.064711241744334</v>
      </c>
      <c r="AA8143" s="21">
        <f t="shared" si="2283"/>
        <v>22.064711241744334</v>
      </c>
      <c r="AB8143" s="21">
        <f t="shared" si="2284"/>
        <v>0</v>
      </c>
      <c r="AC8143" s="21">
        <f t="shared" si="2285"/>
        <v>0</v>
      </c>
      <c r="AD8143" s="21">
        <f t="shared" si="2291"/>
        <v>0</v>
      </c>
      <c r="AE8143" s="21" t="str">
        <f t="shared" si="2286"/>
        <v>12/5/10:00</v>
      </c>
    </row>
    <row r="8144" spans="2:31">
      <c r="B8144" s="37">
        <v>12</v>
      </c>
      <c r="C8144" s="38">
        <v>5</v>
      </c>
      <c r="D8144" s="39">
        <v>11</v>
      </c>
      <c r="E8144" s="17">
        <v>0</v>
      </c>
      <c r="F8144" s="17">
        <v>111</v>
      </c>
      <c r="G8144" s="17">
        <v>6</v>
      </c>
      <c r="H8144" s="37">
        <f t="shared" si="2274"/>
        <v>32</v>
      </c>
      <c r="I8144" s="37">
        <f>IF(H8144&lt;'Roof Calculator'!$G$8, 1, 0)</f>
        <v>1</v>
      </c>
      <c r="J8144" s="37">
        <f>IF(H8144&gt;='Roof Calculator'!$G$8, 1, 0)</f>
        <v>0</v>
      </c>
      <c r="K8144" s="37">
        <f t="shared" si="2275"/>
        <v>32</v>
      </c>
      <c r="L8144" s="37">
        <f t="shared" si="2276"/>
        <v>0</v>
      </c>
      <c r="M8144" s="37">
        <v>0</v>
      </c>
      <c r="N8144" s="37">
        <f t="shared" si="2277"/>
        <v>111</v>
      </c>
      <c r="O8144" s="37">
        <v>0</v>
      </c>
      <c r="P8144" s="37">
        <v>0</v>
      </c>
      <c r="Q8144" s="21">
        <f t="shared" si="2278"/>
        <v>39.790999999999997</v>
      </c>
      <c r="R8144" s="21">
        <f t="shared" si="2287"/>
        <v>339.41666666668129</v>
      </c>
      <c r="S8144" s="21">
        <f t="shared" si="2288"/>
        <v>-22.591995691804144</v>
      </c>
      <c r="T8144" s="21">
        <f t="shared" si="2279"/>
        <v>86.147999999999996</v>
      </c>
      <c r="U8144" s="37">
        <f>VLOOKUP(Time_Zone, 'LSTM LookUp'!$B$5:$D$8, 3, FALSE)</f>
        <v>-75</v>
      </c>
      <c r="V8144" s="21">
        <f t="shared" si="2289"/>
        <v>8.3843431918386315</v>
      </c>
      <c r="W8144" s="21">
        <f t="shared" si="2280"/>
        <v>148.24408579795968</v>
      </c>
      <c r="X8144" s="21">
        <f t="shared" si="2281"/>
        <v>-5.0944899033736952</v>
      </c>
      <c r="Y8144" s="21">
        <f t="shared" si="2282"/>
        <v>105.9055100966263</v>
      </c>
      <c r="Z8144" s="21">
        <f t="shared" si="2290"/>
        <v>33.570196994582773</v>
      </c>
      <c r="AA8144" s="21">
        <f t="shared" si="2283"/>
        <v>33.570196994582773</v>
      </c>
      <c r="AB8144" s="21">
        <f t="shared" si="2284"/>
        <v>0</v>
      </c>
      <c r="AC8144" s="21">
        <f t="shared" si="2285"/>
        <v>0</v>
      </c>
      <c r="AD8144" s="21">
        <f t="shared" si="2291"/>
        <v>0</v>
      </c>
      <c r="AE8144" s="21" t="str">
        <f t="shared" si="2286"/>
        <v>12/5/11:00</v>
      </c>
    </row>
    <row r="8145" spans="2:31">
      <c r="B8145" s="37">
        <v>12</v>
      </c>
      <c r="C8145" s="38">
        <v>5</v>
      </c>
      <c r="D8145" s="39">
        <v>12</v>
      </c>
      <c r="E8145" s="17">
        <v>0.6</v>
      </c>
      <c r="F8145" s="17">
        <v>145</v>
      </c>
      <c r="G8145" s="17">
        <v>1</v>
      </c>
      <c r="H8145" s="37">
        <f t="shared" si="2274"/>
        <v>33.08</v>
      </c>
      <c r="I8145" s="37">
        <f>IF(H8145&lt;'Roof Calculator'!$G$8, 1, 0)</f>
        <v>1</v>
      </c>
      <c r="J8145" s="37">
        <f>IF(H8145&gt;='Roof Calculator'!$G$8, 1, 0)</f>
        <v>0</v>
      </c>
      <c r="K8145" s="37">
        <f t="shared" si="2275"/>
        <v>33.08</v>
      </c>
      <c r="L8145" s="37">
        <f t="shared" si="2276"/>
        <v>0</v>
      </c>
      <c r="M8145" s="37">
        <v>0</v>
      </c>
      <c r="N8145" s="37">
        <f t="shared" si="2277"/>
        <v>145</v>
      </c>
      <c r="O8145" s="37">
        <v>0</v>
      </c>
      <c r="P8145" s="37">
        <v>0</v>
      </c>
      <c r="Q8145" s="21">
        <f t="shared" si="2278"/>
        <v>39.790999999999997</v>
      </c>
      <c r="R8145" s="21">
        <f t="shared" si="2287"/>
        <v>339.45833333334798</v>
      </c>
      <c r="S8145" s="21">
        <f t="shared" si="2288"/>
        <v>-22.596610982165522</v>
      </c>
      <c r="T8145" s="21">
        <f t="shared" si="2279"/>
        <v>86.147999999999996</v>
      </c>
      <c r="U8145" s="37">
        <f>VLOOKUP(Time_Zone, 'LSTM LookUp'!$B$5:$D$8, 3, FALSE)</f>
        <v>-75</v>
      </c>
      <c r="V8145" s="21">
        <f t="shared" si="2289"/>
        <v>8.3671727939648797</v>
      </c>
      <c r="W8145" s="21">
        <f t="shared" si="2280"/>
        <v>163.23979319849121</v>
      </c>
      <c r="X8145" s="21">
        <f t="shared" si="2281"/>
        <v>-0.92517211525771359</v>
      </c>
      <c r="Y8145" s="21">
        <f t="shared" si="2282"/>
        <v>144.07482788474229</v>
      </c>
      <c r="Z8145" s="21">
        <f t="shared" si="2290"/>
        <v>45.669204082380219</v>
      </c>
      <c r="AA8145" s="21">
        <f t="shared" si="2283"/>
        <v>45.669204082380219</v>
      </c>
      <c r="AB8145" s="21">
        <f t="shared" si="2284"/>
        <v>0</v>
      </c>
      <c r="AC8145" s="21">
        <f t="shared" si="2285"/>
        <v>0</v>
      </c>
      <c r="AD8145" s="21">
        <f t="shared" si="2291"/>
        <v>0</v>
      </c>
      <c r="AE8145" s="21" t="str">
        <f t="shared" si="2286"/>
        <v>12/5/12:00</v>
      </c>
    </row>
    <row r="8146" spans="2:31">
      <c r="B8146" s="37">
        <v>12</v>
      </c>
      <c r="C8146" s="38">
        <v>5</v>
      </c>
      <c r="D8146" s="39">
        <v>13</v>
      </c>
      <c r="E8146" s="17">
        <v>0.6</v>
      </c>
      <c r="F8146" s="17">
        <v>141</v>
      </c>
      <c r="G8146" s="17">
        <v>58</v>
      </c>
      <c r="H8146" s="37">
        <f t="shared" si="2274"/>
        <v>33.08</v>
      </c>
      <c r="I8146" s="37">
        <f>IF(H8146&lt;'Roof Calculator'!$G$8, 1, 0)</f>
        <v>1</v>
      </c>
      <c r="J8146" s="37">
        <f>IF(H8146&gt;='Roof Calculator'!$G$8, 1, 0)</f>
        <v>0</v>
      </c>
      <c r="K8146" s="37">
        <f t="shared" si="2275"/>
        <v>33.08</v>
      </c>
      <c r="L8146" s="37">
        <f t="shared" si="2276"/>
        <v>0</v>
      </c>
      <c r="M8146" s="37">
        <v>0</v>
      </c>
      <c r="N8146" s="37">
        <f t="shared" si="2277"/>
        <v>141</v>
      </c>
      <c r="O8146" s="37">
        <v>0</v>
      </c>
      <c r="P8146" s="37">
        <v>0</v>
      </c>
      <c r="Q8146" s="21">
        <f t="shared" si="2278"/>
        <v>39.790999999999997</v>
      </c>
      <c r="R8146" s="21">
        <f t="shared" si="2287"/>
        <v>339.50000000001467</v>
      </c>
      <c r="S8146" s="21">
        <f t="shared" si="2288"/>
        <v>-22.601214159061843</v>
      </c>
      <c r="T8146" s="21">
        <f t="shared" si="2279"/>
        <v>86.147999999999996</v>
      </c>
      <c r="U8146" s="37">
        <f>VLOOKUP(Time_Zone, 'LSTM LookUp'!$B$5:$D$8, 3, FALSE)</f>
        <v>-75</v>
      </c>
      <c r="V8146" s="21">
        <f t="shared" si="2289"/>
        <v>8.3499904371216349</v>
      </c>
      <c r="W8146" s="21">
        <f t="shared" si="2280"/>
        <v>178.23549760928043</v>
      </c>
      <c r="X8146" s="21">
        <f t="shared" si="2281"/>
        <v>-55.389692519746539</v>
      </c>
      <c r="Y8146" s="21">
        <f t="shared" si="2282"/>
        <v>85.610307480253454</v>
      </c>
      <c r="Z8146" s="21">
        <f t="shared" si="2290"/>
        <v>27.136972233614344</v>
      </c>
      <c r="AA8146" s="21">
        <f t="shared" si="2283"/>
        <v>27.136972233614344</v>
      </c>
      <c r="AB8146" s="21">
        <f t="shared" si="2284"/>
        <v>0</v>
      </c>
      <c r="AC8146" s="21">
        <f t="shared" si="2285"/>
        <v>0</v>
      </c>
      <c r="AD8146" s="21">
        <f t="shared" si="2291"/>
        <v>0</v>
      </c>
      <c r="AE8146" s="21" t="str">
        <f t="shared" si="2286"/>
        <v>12/5/13:00</v>
      </c>
    </row>
    <row r="8147" spans="2:31">
      <c r="B8147" s="37">
        <v>12</v>
      </c>
      <c r="C8147" s="38">
        <v>5</v>
      </c>
      <c r="D8147" s="39">
        <v>14</v>
      </c>
      <c r="E8147" s="17">
        <v>0.6</v>
      </c>
      <c r="F8147" s="17">
        <v>146</v>
      </c>
      <c r="G8147" s="17">
        <v>14</v>
      </c>
      <c r="H8147" s="37">
        <f t="shared" si="2274"/>
        <v>33.08</v>
      </c>
      <c r="I8147" s="37">
        <f>IF(H8147&lt;'Roof Calculator'!$G$8, 1, 0)</f>
        <v>1</v>
      </c>
      <c r="J8147" s="37">
        <f>IF(H8147&gt;='Roof Calculator'!$G$8, 1, 0)</f>
        <v>0</v>
      </c>
      <c r="K8147" s="37">
        <f t="shared" si="2275"/>
        <v>33.08</v>
      </c>
      <c r="L8147" s="37">
        <f t="shared" si="2276"/>
        <v>0</v>
      </c>
      <c r="M8147" s="37">
        <v>0</v>
      </c>
      <c r="N8147" s="37">
        <f t="shared" si="2277"/>
        <v>146</v>
      </c>
      <c r="O8147" s="37">
        <v>0</v>
      </c>
      <c r="P8147" s="37">
        <v>0</v>
      </c>
      <c r="Q8147" s="21">
        <f t="shared" si="2278"/>
        <v>39.790999999999997</v>
      </c>
      <c r="R8147" s="21">
        <f t="shared" si="2287"/>
        <v>339.54166666668135</v>
      </c>
      <c r="S8147" s="21">
        <f t="shared" si="2288"/>
        <v>-22.605805218939235</v>
      </c>
      <c r="T8147" s="21">
        <f t="shared" si="2279"/>
        <v>86.147999999999996</v>
      </c>
      <c r="U8147" s="37">
        <f>VLOOKUP(Time_Zone, 'LSTM LookUp'!$B$5:$D$8, 3, FALSE)</f>
        <v>-75</v>
      </c>
      <c r="V8147" s="21">
        <f t="shared" si="2289"/>
        <v>8.3327961490495319</v>
      </c>
      <c r="W8147" s="21">
        <f t="shared" si="2280"/>
        <v>193.2311990372624</v>
      </c>
      <c r="X8147" s="21">
        <f t="shared" si="2281"/>
        <v>-13.111344796253984</v>
      </c>
      <c r="Y8147" s="21">
        <f t="shared" si="2282"/>
        <v>132.88865520374603</v>
      </c>
      <c r="Z8147" s="21">
        <f t="shared" si="2290"/>
        <v>42.123382716014625</v>
      </c>
      <c r="AA8147" s="21">
        <f t="shared" si="2283"/>
        <v>42.123382716014625</v>
      </c>
      <c r="AB8147" s="21">
        <f t="shared" si="2284"/>
        <v>0</v>
      </c>
      <c r="AC8147" s="21">
        <f t="shared" si="2285"/>
        <v>0</v>
      </c>
      <c r="AD8147" s="21">
        <f t="shared" si="2291"/>
        <v>0</v>
      </c>
      <c r="AE8147" s="21" t="str">
        <f t="shared" si="2286"/>
        <v>12/5/14:00</v>
      </c>
    </row>
    <row r="8148" spans="2:31">
      <c r="B8148" s="37">
        <v>12</v>
      </c>
      <c r="C8148" s="38">
        <v>5</v>
      </c>
      <c r="D8148" s="39">
        <v>15</v>
      </c>
      <c r="E8148" s="17">
        <v>0.6</v>
      </c>
      <c r="F8148" s="17">
        <v>180</v>
      </c>
      <c r="G8148" s="17">
        <v>61</v>
      </c>
      <c r="H8148" s="37">
        <f t="shared" si="2274"/>
        <v>33.08</v>
      </c>
      <c r="I8148" s="37">
        <f>IF(H8148&lt;'Roof Calculator'!$G$8, 1, 0)</f>
        <v>1</v>
      </c>
      <c r="J8148" s="37">
        <f>IF(H8148&gt;='Roof Calculator'!$G$8, 1, 0)</f>
        <v>0</v>
      </c>
      <c r="K8148" s="37">
        <f t="shared" si="2275"/>
        <v>33.08</v>
      </c>
      <c r="L8148" s="37">
        <f t="shared" si="2276"/>
        <v>0</v>
      </c>
      <c r="M8148" s="37">
        <v>0</v>
      </c>
      <c r="N8148" s="37">
        <f t="shared" si="2277"/>
        <v>180</v>
      </c>
      <c r="O8148" s="37">
        <v>0</v>
      </c>
      <c r="P8148" s="37">
        <v>0</v>
      </c>
      <c r="Q8148" s="21">
        <f t="shared" si="2278"/>
        <v>39.790999999999997</v>
      </c>
      <c r="R8148" s="21">
        <f t="shared" si="2287"/>
        <v>339.58333333334804</v>
      </c>
      <c r="S8148" s="21">
        <f t="shared" si="2288"/>
        <v>-22.610384158252408</v>
      </c>
      <c r="T8148" s="21">
        <f t="shared" si="2279"/>
        <v>86.147999999999996</v>
      </c>
      <c r="U8148" s="37">
        <f>VLOOKUP(Time_Zone, 'LSTM LookUp'!$B$5:$D$8, 3, FALSE)</f>
        <v>-75</v>
      </c>
      <c r="V8148" s="21">
        <f t="shared" si="2289"/>
        <v>8.3155899575110563</v>
      </c>
      <c r="W8148" s="21">
        <f t="shared" si="2280"/>
        <v>208.22689748937779</v>
      </c>
      <c r="X8148" s="21">
        <f t="shared" si="2281"/>
        <v>-53.132605523769911</v>
      </c>
      <c r="Y8148" s="21">
        <f t="shared" si="2282"/>
        <v>126.86739447623009</v>
      </c>
      <c r="Z8148" s="21">
        <f t="shared" si="2290"/>
        <v>40.214748230480964</v>
      </c>
      <c r="AA8148" s="21">
        <f t="shared" si="2283"/>
        <v>40.214748230480964</v>
      </c>
      <c r="AB8148" s="21">
        <f t="shared" si="2284"/>
        <v>0</v>
      </c>
      <c r="AC8148" s="21">
        <f t="shared" si="2285"/>
        <v>0</v>
      </c>
      <c r="AD8148" s="21">
        <f t="shared" si="2291"/>
        <v>0</v>
      </c>
      <c r="AE8148" s="21" t="str">
        <f t="shared" si="2286"/>
        <v>12/5/15:00</v>
      </c>
    </row>
    <row r="8149" spans="2:31">
      <c r="B8149" s="37">
        <v>12</v>
      </c>
      <c r="C8149" s="38">
        <v>5</v>
      </c>
      <c r="D8149" s="39">
        <v>16</v>
      </c>
      <c r="E8149" s="17">
        <v>0.6</v>
      </c>
      <c r="F8149" s="17">
        <v>89</v>
      </c>
      <c r="G8149" s="17">
        <v>120</v>
      </c>
      <c r="H8149" s="37">
        <f t="shared" si="2274"/>
        <v>33.08</v>
      </c>
      <c r="I8149" s="37">
        <f>IF(H8149&lt;'Roof Calculator'!$G$8, 1, 0)</f>
        <v>1</v>
      </c>
      <c r="J8149" s="37">
        <f>IF(H8149&gt;='Roof Calculator'!$G$8, 1, 0)</f>
        <v>0</v>
      </c>
      <c r="K8149" s="37">
        <f t="shared" si="2275"/>
        <v>33.08</v>
      </c>
      <c r="L8149" s="37">
        <f t="shared" si="2276"/>
        <v>0</v>
      </c>
      <c r="M8149" s="37">
        <v>0</v>
      </c>
      <c r="N8149" s="37">
        <f t="shared" si="2277"/>
        <v>89</v>
      </c>
      <c r="O8149" s="37">
        <v>0</v>
      </c>
      <c r="P8149" s="37">
        <v>0</v>
      </c>
      <c r="Q8149" s="21">
        <f t="shared" si="2278"/>
        <v>39.790999999999997</v>
      </c>
      <c r="R8149" s="21">
        <f t="shared" si="2287"/>
        <v>339.62500000001472</v>
      </c>
      <c r="S8149" s="21">
        <f t="shared" si="2288"/>
        <v>-22.61495097346463</v>
      </c>
      <c r="T8149" s="21">
        <f t="shared" si="2279"/>
        <v>86.147999999999996</v>
      </c>
      <c r="U8149" s="37">
        <f>VLOOKUP(Time_Zone, 'LSTM LookUp'!$B$5:$D$8, 3, FALSE)</f>
        <v>-75</v>
      </c>
      <c r="V8149" s="21">
        <f t="shared" si="2289"/>
        <v>8.2983718902905785</v>
      </c>
      <c r="W8149" s="21">
        <f t="shared" si="2280"/>
        <v>223.22259297257261</v>
      </c>
      <c r="X8149" s="21">
        <f t="shared" si="2281"/>
        <v>-91.556044628666427</v>
      </c>
      <c r="Y8149" s="21">
        <f t="shared" si="2282"/>
        <v>-2.5560446286664273</v>
      </c>
      <c r="Z8149" s="21">
        <f t="shared" si="2290"/>
        <v>-0.81022150436732165</v>
      </c>
      <c r="AA8149" s="21">
        <f t="shared" si="2283"/>
        <v>-0.81022150436732165</v>
      </c>
      <c r="AB8149" s="21">
        <f t="shared" si="2284"/>
        <v>0</v>
      </c>
      <c r="AC8149" s="21">
        <f t="shared" si="2285"/>
        <v>0</v>
      </c>
      <c r="AD8149" s="21">
        <f t="shared" si="2291"/>
        <v>0</v>
      </c>
      <c r="AE8149" s="21" t="str">
        <f t="shared" si="2286"/>
        <v>12/5/16:00</v>
      </c>
    </row>
    <row r="8150" spans="2:31">
      <c r="B8150" s="37">
        <v>12</v>
      </c>
      <c r="C8150" s="38">
        <v>5</v>
      </c>
      <c r="D8150" s="39">
        <v>17</v>
      </c>
      <c r="E8150" s="17">
        <v>0.6</v>
      </c>
      <c r="F8150" s="17">
        <v>20</v>
      </c>
      <c r="G8150" s="17">
        <v>0</v>
      </c>
      <c r="H8150" s="37">
        <f t="shared" ref="H8150:H8213" si="2292">E8150*9/5+32</f>
        <v>33.08</v>
      </c>
      <c r="I8150" s="37">
        <f>IF(H8150&lt;'Roof Calculator'!$G$8, 1, 0)</f>
        <v>1</v>
      </c>
      <c r="J8150" s="37">
        <f>IF(H8150&gt;='Roof Calculator'!$G$8, 1, 0)</f>
        <v>0</v>
      </c>
      <c r="K8150" s="37">
        <f t="shared" ref="K8150:K8213" si="2293">I8150*H8150</f>
        <v>33.08</v>
      </c>
      <c r="L8150" s="37">
        <f t="shared" ref="L8150:L8213" si="2294">J8150*H8150</f>
        <v>0</v>
      </c>
      <c r="M8150" s="37">
        <v>0</v>
      </c>
      <c r="N8150" s="37">
        <f t="shared" ref="N8150:N8213" si="2295">F8150*(180-M8150)/180</f>
        <v>20</v>
      </c>
      <c r="O8150" s="37">
        <v>0</v>
      </c>
      <c r="P8150" s="37">
        <v>0</v>
      </c>
      <c r="Q8150" s="21">
        <f t="shared" ref="Q8150:Q8213" si="2296">Latitude</f>
        <v>39.790999999999997</v>
      </c>
      <c r="R8150" s="21">
        <f t="shared" si="2287"/>
        <v>339.66666666668141</v>
      </c>
      <c r="S8150" s="21">
        <f t="shared" si="2288"/>
        <v>-22.619505661047789</v>
      </c>
      <c r="T8150" s="21">
        <f t="shared" ref="T8150:T8213" si="2297">Longitude</f>
        <v>86.147999999999996</v>
      </c>
      <c r="U8150" s="37">
        <f>VLOOKUP(Time_Zone, 'LSTM LookUp'!$B$5:$D$8, 3, FALSE)</f>
        <v>-75</v>
      </c>
      <c r="V8150" s="21">
        <f t="shared" si="2289"/>
        <v>8.2811419751940818</v>
      </c>
      <c r="W8150" s="21">
        <f t="shared" ref="W8150:W8213" si="2298">15*((D8150+(4*(T8150-U8150)+V8150)/60)-12)</f>
        <v>238.21828549379853</v>
      </c>
      <c r="X8150" s="21">
        <f t="shared" ref="X8150:X8213" si="2299">G8150*(SIN(S8150*PI()/180)*SIN(Q8150*PI()/180)*COS(O8150*PI()/180)-SIN(S8150*PI()/180)*COS(Q8150*PI()/180)*SIN(O8150*PI()/180)*COS(P8150*PI()/180)+COS(S8150*PI()/180)*COS(Q8150*PI()/180)*COS(O8150*PI()/180)*COS(W8150*PI()/180)+COS(S8150*PI()/180)*SIN(Q8150*PI()/180)*SIN(O8150*PI()/180)*COS(P8150*PI()/180)*COS(W8150*PI()/180)+COS(S8150*PI()/180)*SIN(P8150*PI()/180)*SIN(W8150*PI()/180)*SIN(O8150*PI()/180))</f>
        <v>0</v>
      </c>
      <c r="Y8150" s="21">
        <f t="shared" ref="Y8150:Y8213" si="2300">X8150+N8150</f>
        <v>20</v>
      </c>
      <c r="Z8150" s="21">
        <f t="shared" si="2290"/>
        <v>6.3396506874767748</v>
      </c>
      <c r="AA8150" s="21">
        <f t="shared" ref="AA8150:AA8213" si="2301">Z8150*I8150</f>
        <v>6.3396506874767748</v>
      </c>
      <c r="AB8150" s="21">
        <f t="shared" ref="AB8150:AB8213" si="2302">Z8150*J8150</f>
        <v>0</v>
      </c>
      <c r="AC8150" s="21">
        <f t="shared" ref="AC8150:AC8213" si="2303">L8150</f>
        <v>0</v>
      </c>
      <c r="AD8150" s="21">
        <f t="shared" si="2291"/>
        <v>0</v>
      </c>
      <c r="AE8150" s="21" t="str">
        <f t="shared" ref="AE8150:AE8213" si="2304">CONCATENATE(B8150, "/", C8150, "/", D8150,":00")</f>
        <v>12/5/17:00</v>
      </c>
    </row>
    <row r="8151" spans="2:31">
      <c r="B8151" s="37">
        <v>12</v>
      </c>
      <c r="C8151" s="38">
        <v>5</v>
      </c>
      <c r="D8151" s="39">
        <v>18</v>
      </c>
      <c r="E8151" s="17">
        <v>0</v>
      </c>
      <c r="F8151" s="17">
        <v>4</v>
      </c>
      <c r="G8151" s="17">
        <v>0</v>
      </c>
      <c r="H8151" s="37">
        <f t="shared" si="2292"/>
        <v>32</v>
      </c>
      <c r="I8151" s="37">
        <f>IF(H8151&lt;'Roof Calculator'!$G$8, 1, 0)</f>
        <v>1</v>
      </c>
      <c r="J8151" s="37">
        <f>IF(H8151&gt;='Roof Calculator'!$G$8, 1, 0)</f>
        <v>0</v>
      </c>
      <c r="K8151" s="37">
        <f t="shared" si="2293"/>
        <v>32</v>
      </c>
      <c r="L8151" s="37">
        <f t="shared" si="2294"/>
        <v>0</v>
      </c>
      <c r="M8151" s="37">
        <v>0</v>
      </c>
      <c r="N8151" s="37">
        <f t="shared" si="2295"/>
        <v>4</v>
      </c>
      <c r="O8151" s="37">
        <v>0</v>
      </c>
      <c r="P8151" s="37">
        <v>0</v>
      </c>
      <c r="Q8151" s="21">
        <f t="shared" si="2296"/>
        <v>39.790999999999997</v>
      </c>
      <c r="R8151" s="21">
        <f t="shared" ref="R8151:R8214" si="2305">R8150+1/24</f>
        <v>339.70833333334809</v>
      </c>
      <c r="S8151" s="21">
        <f t="shared" ref="S8151:S8214" si="2306">ASIN(SIN(23.45*PI()/180)*SIN((360/365*(R8151-81))*PI()/180))*180/PI()</f>
        <v>-22.624048217482347</v>
      </c>
      <c r="T8151" s="21">
        <f t="shared" si="2297"/>
        <v>86.147999999999996</v>
      </c>
      <c r="U8151" s="37">
        <f>VLOOKUP(Time_Zone, 'LSTM LookUp'!$B$5:$D$8, 3, FALSE)</f>
        <v>-75</v>
      </c>
      <c r="V8151" s="21">
        <f t="shared" ref="V8151:V8214" si="2307">9.87*SIN(2*(360/365*(R8151-81))*PI()/180)-7.53*COS((360/365*(R8151-81))*PI()/180)-1.5*SIN((360/365*(R8151-81))*PI()/180)</f>
        <v>8.2639002400493045</v>
      </c>
      <c r="W8151" s="21">
        <f t="shared" si="2298"/>
        <v>253.2139750600123</v>
      </c>
      <c r="X8151" s="21">
        <f t="shared" si="2299"/>
        <v>0</v>
      </c>
      <c r="Y8151" s="21">
        <f t="shared" si="2300"/>
        <v>4</v>
      </c>
      <c r="Z8151" s="21">
        <f t="shared" ref="Z8151:Z8214" si="2308">Y8151/10.764*3.412</f>
        <v>1.2679301374953549</v>
      </c>
      <c r="AA8151" s="21">
        <f t="shared" si="2301"/>
        <v>1.2679301374953549</v>
      </c>
      <c r="AB8151" s="21">
        <f t="shared" si="2302"/>
        <v>0</v>
      </c>
      <c r="AC8151" s="21">
        <f t="shared" si="2303"/>
        <v>0</v>
      </c>
      <c r="AD8151" s="21">
        <f t="shared" ref="AD8151:AD8214" si="2309">AB8151</f>
        <v>0</v>
      </c>
      <c r="AE8151" s="21" t="str">
        <f t="shared" si="2304"/>
        <v>12/5/18:00</v>
      </c>
    </row>
    <row r="8152" spans="2:31">
      <c r="B8152" s="37">
        <v>12</v>
      </c>
      <c r="C8152" s="38">
        <v>5</v>
      </c>
      <c r="D8152" s="39">
        <v>19</v>
      </c>
      <c r="E8152" s="17">
        <v>0</v>
      </c>
      <c r="F8152" s="17">
        <v>0</v>
      </c>
      <c r="G8152" s="17">
        <v>0</v>
      </c>
      <c r="H8152" s="37">
        <f t="shared" si="2292"/>
        <v>32</v>
      </c>
      <c r="I8152" s="37">
        <f>IF(H8152&lt;'Roof Calculator'!$G$8, 1, 0)</f>
        <v>1</v>
      </c>
      <c r="J8152" s="37">
        <f>IF(H8152&gt;='Roof Calculator'!$G$8, 1, 0)</f>
        <v>0</v>
      </c>
      <c r="K8152" s="37">
        <f t="shared" si="2293"/>
        <v>32</v>
      </c>
      <c r="L8152" s="37">
        <f t="shared" si="2294"/>
        <v>0</v>
      </c>
      <c r="M8152" s="37">
        <v>0</v>
      </c>
      <c r="N8152" s="37">
        <f t="shared" si="2295"/>
        <v>0</v>
      </c>
      <c r="O8152" s="37">
        <v>0</v>
      </c>
      <c r="P8152" s="37">
        <v>0</v>
      </c>
      <c r="Q8152" s="21">
        <f t="shared" si="2296"/>
        <v>39.790999999999997</v>
      </c>
      <c r="R8152" s="21">
        <f t="shared" si="2305"/>
        <v>339.75000000001478</v>
      </c>
      <c r="S8152" s="21">
        <f t="shared" si="2306"/>
        <v>-22.628578639257348</v>
      </c>
      <c r="T8152" s="21">
        <f t="shared" si="2297"/>
        <v>86.147999999999996</v>
      </c>
      <c r="U8152" s="37">
        <f>VLOOKUP(Time_Zone, 'LSTM LookUp'!$B$5:$D$8, 3, FALSE)</f>
        <v>-75</v>
      </c>
      <c r="V8152" s="21">
        <f t="shared" si="2307"/>
        <v>8.2466467127056706</v>
      </c>
      <c r="W8152" s="21">
        <f t="shared" si="2298"/>
        <v>268.20966167817642</v>
      </c>
      <c r="X8152" s="21">
        <f t="shared" si="2299"/>
        <v>0</v>
      </c>
      <c r="Y8152" s="21">
        <f t="shared" si="2300"/>
        <v>0</v>
      </c>
      <c r="Z8152" s="21">
        <f t="shared" si="2308"/>
        <v>0</v>
      </c>
      <c r="AA8152" s="21">
        <f t="shared" si="2301"/>
        <v>0</v>
      </c>
      <c r="AB8152" s="21">
        <f t="shared" si="2302"/>
        <v>0</v>
      </c>
      <c r="AC8152" s="21">
        <f t="shared" si="2303"/>
        <v>0</v>
      </c>
      <c r="AD8152" s="21">
        <f t="shared" si="2309"/>
        <v>0</v>
      </c>
      <c r="AE8152" s="21" t="str">
        <f t="shared" si="2304"/>
        <v>12/5/19:00</v>
      </c>
    </row>
    <row r="8153" spans="2:31">
      <c r="B8153" s="37">
        <v>12</v>
      </c>
      <c r="C8153" s="38">
        <v>5</v>
      </c>
      <c r="D8153" s="39">
        <v>20</v>
      </c>
      <c r="E8153" s="17">
        <v>0</v>
      </c>
      <c r="F8153" s="17">
        <v>0</v>
      </c>
      <c r="G8153" s="17">
        <v>0</v>
      </c>
      <c r="H8153" s="37">
        <f t="shared" si="2292"/>
        <v>32</v>
      </c>
      <c r="I8153" s="37">
        <f>IF(H8153&lt;'Roof Calculator'!$G$8, 1, 0)</f>
        <v>1</v>
      </c>
      <c r="J8153" s="37">
        <f>IF(H8153&gt;='Roof Calculator'!$G$8, 1, 0)</f>
        <v>0</v>
      </c>
      <c r="K8153" s="37">
        <f t="shared" si="2293"/>
        <v>32</v>
      </c>
      <c r="L8153" s="37">
        <f t="shared" si="2294"/>
        <v>0</v>
      </c>
      <c r="M8153" s="37">
        <v>0</v>
      </c>
      <c r="N8153" s="37">
        <f t="shared" si="2295"/>
        <v>0</v>
      </c>
      <c r="O8153" s="37">
        <v>0</v>
      </c>
      <c r="P8153" s="37">
        <v>0</v>
      </c>
      <c r="Q8153" s="21">
        <f t="shared" si="2296"/>
        <v>39.790999999999997</v>
      </c>
      <c r="R8153" s="21">
        <f t="shared" si="2305"/>
        <v>339.79166666668146</v>
      </c>
      <c r="S8153" s="21">
        <f t="shared" si="2306"/>
        <v>-22.633096922870497</v>
      </c>
      <c r="T8153" s="21">
        <f t="shared" si="2297"/>
        <v>86.147999999999996</v>
      </c>
      <c r="U8153" s="37">
        <f>VLOOKUP(Time_Zone, 'LSTM LookUp'!$B$5:$D$8, 3, FALSE)</f>
        <v>-75</v>
      </c>
      <c r="V8153" s="21">
        <f t="shared" si="2307"/>
        <v>8.2293814210341178</v>
      </c>
      <c r="W8153" s="21">
        <f t="shared" si="2298"/>
        <v>283.20534535525849</v>
      </c>
      <c r="X8153" s="21">
        <f t="shared" si="2299"/>
        <v>0</v>
      </c>
      <c r="Y8153" s="21">
        <f t="shared" si="2300"/>
        <v>0</v>
      </c>
      <c r="Z8153" s="21">
        <f t="shared" si="2308"/>
        <v>0</v>
      </c>
      <c r="AA8153" s="21">
        <f t="shared" si="2301"/>
        <v>0</v>
      </c>
      <c r="AB8153" s="21">
        <f t="shared" si="2302"/>
        <v>0</v>
      </c>
      <c r="AC8153" s="21">
        <f t="shared" si="2303"/>
        <v>0</v>
      </c>
      <c r="AD8153" s="21">
        <f t="shared" si="2309"/>
        <v>0</v>
      </c>
      <c r="AE8153" s="21" t="str">
        <f t="shared" si="2304"/>
        <v>12/5/20:00</v>
      </c>
    </row>
    <row r="8154" spans="2:31">
      <c r="B8154" s="37">
        <v>12</v>
      </c>
      <c r="C8154" s="38">
        <v>5</v>
      </c>
      <c r="D8154" s="39">
        <v>21</v>
      </c>
      <c r="E8154" s="17">
        <v>-0.6</v>
      </c>
      <c r="F8154" s="17">
        <v>0</v>
      </c>
      <c r="G8154" s="17">
        <v>0</v>
      </c>
      <c r="H8154" s="37">
        <f t="shared" si="2292"/>
        <v>30.92</v>
      </c>
      <c r="I8154" s="37">
        <f>IF(H8154&lt;'Roof Calculator'!$G$8, 1, 0)</f>
        <v>1</v>
      </c>
      <c r="J8154" s="37">
        <f>IF(H8154&gt;='Roof Calculator'!$G$8, 1, 0)</f>
        <v>0</v>
      </c>
      <c r="K8154" s="37">
        <f t="shared" si="2293"/>
        <v>30.92</v>
      </c>
      <c r="L8154" s="37">
        <f t="shared" si="2294"/>
        <v>0</v>
      </c>
      <c r="M8154" s="37">
        <v>0</v>
      </c>
      <c r="N8154" s="37">
        <f t="shared" si="2295"/>
        <v>0</v>
      </c>
      <c r="O8154" s="37">
        <v>0</v>
      </c>
      <c r="P8154" s="37">
        <v>0</v>
      </c>
      <c r="Q8154" s="21">
        <f t="shared" si="2296"/>
        <v>39.790999999999997</v>
      </c>
      <c r="R8154" s="21">
        <f t="shared" si="2305"/>
        <v>339.83333333334815</v>
      </c>
      <c r="S8154" s="21">
        <f t="shared" si="2306"/>
        <v>-22.637603064828092</v>
      </c>
      <c r="T8154" s="21">
        <f t="shared" si="2297"/>
        <v>86.147999999999996</v>
      </c>
      <c r="U8154" s="37">
        <f>VLOOKUP(Time_Zone, 'LSTM LookUp'!$B$5:$D$8, 3, FALSE)</f>
        <v>-75</v>
      </c>
      <c r="V8154" s="21">
        <f t="shared" si="2307"/>
        <v>8.2121043929271398</v>
      </c>
      <c r="W8154" s="21">
        <f t="shared" si="2298"/>
        <v>298.20102609823181</v>
      </c>
      <c r="X8154" s="21">
        <f t="shared" si="2299"/>
        <v>0</v>
      </c>
      <c r="Y8154" s="21">
        <f t="shared" si="2300"/>
        <v>0</v>
      </c>
      <c r="Z8154" s="21">
        <f t="shared" si="2308"/>
        <v>0</v>
      </c>
      <c r="AA8154" s="21">
        <f t="shared" si="2301"/>
        <v>0</v>
      </c>
      <c r="AB8154" s="21">
        <f t="shared" si="2302"/>
        <v>0</v>
      </c>
      <c r="AC8154" s="21">
        <f t="shared" si="2303"/>
        <v>0</v>
      </c>
      <c r="AD8154" s="21">
        <f t="shared" si="2309"/>
        <v>0</v>
      </c>
      <c r="AE8154" s="21" t="str">
        <f t="shared" si="2304"/>
        <v>12/5/21:00</v>
      </c>
    </row>
    <row r="8155" spans="2:31">
      <c r="B8155" s="37">
        <v>12</v>
      </c>
      <c r="C8155" s="38">
        <v>5</v>
      </c>
      <c r="D8155" s="39">
        <v>22</v>
      </c>
      <c r="E8155" s="17">
        <v>-1.1000000000000001</v>
      </c>
      <c r="F8155" s="17">
        <v>0</v>
      </c>
      <c r="G8155" s="17">
        <v>0</v>
      </c>
      <c r="H8155" s="37">
        <f t="shared" si="2292"/>
        <v>30.02</v>
      </c>
      <c r="I8155" s="37">
        <f>IF(H8155&lt;'Roof Calculator'!$G$8, 1, 0)</f>
        <v>1</v>
      </c>
      <c r="J8155" s="37">
        <f>IF(H8155&gt;='Roof Calculator'!$G$8, 1, 0)</f>
        <v>0</v>
      </c>
      <c r="K8155" s="37">
        <f t="shared" si="2293"/>
        <v>30.02</v>
      </c>
      <c r="L8155" s="37">
        <f t="shared" si="2294"/>
        <v>0</v>
      </c>
      <c r="M8155" s="37">
        <v>0</v>
      </c>
      <c r="N8155" s="37">
        <f t="shared" si="2295"/>
        <v>0</v>
      </c>
      <c r="O8155" s="37">
        <v>0</v>
      </c>
      <c r="P8155" s="37">
        <v>0</v>
      </c>
      <c r="Q8155" s="21">
        <f t="shared" si="2296"/>
        <v>39.790999999999997</v>
      </c>
      <c r="R8155" s="21">
        <f t="shared" si="2305"/>
        <v>339.87500000001484</v>
      </c>
      <c r="S8155" s="21">
        <f t="shared" si="2306"/>
        <v>-22.64209706164506</v>
      </c>
      <c r="T8155" s="21">
        <f t="shared" si="2297"/>
        <v>86.147999999999996</v>
      </c>
      <c r="U8155" s="37">
        <f>VLOOKUP(Time_Zone, 'LSTM LookUp'!$B$5:$D$8, 3, FALSE)</f>
        <v>-75</v>
      </c>
      <c r="V8155" s="21">
        <f t="shared" si="2307"/>
        <v>8.1948156562986849</v>
      </c>
      <c r="W8155" s="21">
        <f t="shared" si="2298"/>
        <v>313.19670391407465</v>
      </c>
      <c r="X8155" s="21">
        <f t="shared" si="2299"/>
        <v>0</v>
      </c>
      <c r="Y8155" s="21">
        <f t="shared" si="2300"/>
        <v>0</v>
      </c>
      <c r="Z8155" s="21">
        <f t="shared" si="2308"/>
        <v>0</v>
      </c>
      <c r="AA8155" s="21">
        <f t="shared" si="2301"/>
        <v>0</v>
      </c>
      <c r="AB8155" s="21">
        <f t="shared" si="2302"/>
        <v>0</v>
      </c>
      <c r="AC8155" s="21">
        <f t="shared" si="2303"/>
        <v>0</v>
      </c>
      <c r="AD8155" s="21">
        <f t="shared" si="2309"/>
        <v>0</v>
      </c>
      <c r="AE8155" s="21" t="str">
        <f t="shared" si="2304"/>
        <v>12/5/22:00</v>
      </c>
    </row>
    <row r="8156" spans="2:31">
      <c r="B8156" s="37">
        <v>12</v>
      </c>
      <c r="C8156" s="38">
        <v>5</v>
      </c>
      <c r="D8156" s="39">
        <v>23</v>
      </c>
      <c r="E8156" s="17">
        <v>-1.1000000000000001</v>
      </c>
      <c r="F8156" s="17">
        <v>0</v>
      </c>
      <c r="G8156" s="17">
        <v>0</v>
      </c>
      <c r="H8156" s="37">
        <f t="shared" si="2292"/>
        <v>30.02</v>
      </c>
      <c r="I8156" s="37">
        <f>IF(H8156&lt;'Roof Calculator'!$G$8, 1, 0)</f>
        <v>1</v>
      </c>
      <c r="J8156" s="37">
        <f>IF(H8156&gt;='Roof Calculator'!$G$8, 1, 0)</f>
        <v>0</v>
      </c>
      <c r="K8156" s="37">
        <f t="shared" si="2293"/>
        <v>30.02</v>
      </c>
      <c r="L8156" s="37">
        <f t="shared" si="2294"/>
        <v>0</v>
      </c>
      <c r="M8156" s="37">
        <v>0</v>
      </c>
      <c r="N8156" s="37">
        <f t="shared" si="2295"/>
        <v>0</v>
      </c>
      <c r="O8156" s="37">
        <v>0</v>
      </c>
      <c r="P8156" s="37">
        <v>0</v>
      </c>
      <c r="Q8156" s="21">
        <f t="shared" si="2296"/>
        <v>39.790999999999997</v>
      </c>
      <c r="R8156" s="21">
        <f t="shared" si="2305"/>
        <v>339.91666666668152</v>
      </c>
      <c r="S8156" s="21">
        <f t="shared" si="2306"/>
        <v>-22.646578909844969</v>
      </c>
      <c r="T8156" s="21">
        <f t="shared" si="2297"/>
        <v>86.147999999999996</v>
      </c>
      <c r="U8156" s="37">
        <f>VLOOKUP(Time_Zone, 'LSTM LookUp'!$B$5:$D$8, 3, FALSE)</f>
        <v>-75</v>
      </c>
      <c r="V8156" s="21">
        <f t="shared" si="2307"/>
        <v>8.1775152390841868</v>
      </c>
      <c r="W8156" s="21">
        <f t="shared" si="2298"/>
        <v>328.19237880977107</v>
      </c>
      <c r="X8156" s="21">
        <f t="shared" si="2299"/>
        <v>0</v>
      </c>
      <c r="Y8156" s="21">
        <f t="shared" si="2300"/>
        <v>0</v>
      </c>
      <c r="Z8156" s="21">
        <f t="shared" si="2308"/>
        <v>0</v>
      </c>
      <c r="AA8156" s="21">
        <f t="shared" si="2301"/>
        <v>0</v>
      </c>
      <c r="AB8156" s="21">
        <f t="shared" si="2302"/>
        <v>0</v>
      </c>
      <c r="AC8156" s="21">
        <f t="shared" si="2303"/>
        <v>0</v>
      </c>
      <c r="AD8156" s="21">
        <f t="shared" si="2309"/>
        <v>0</v>
      </c>
      <c r="AE8156" s="21" t="str">
        <f t="shared" si="2304"/>
        <v>12/5/23:00</v>
      </c>
    </row>
    <row r="8157" spans="2:31">
      <c r="B8157" s="37">
        <v>12</v>
      </c>
      <c r="C8157" s="38">
        <v>5</v>
      </c>
      <c r="D8157" s="39">
        <v>24</v>
      </c>
      <c r="E8157" s="17">
        <v>-1.1000000000000001</v>
      </c>
      <c r="F8157" s="17">
        <v>0</v>
      </c>
      <c r="G8157" s="17">
        <v>0</v>
      </c>
      <c r="H8157" s="37">
        <f t="shared" si="2292"/>
        <v>30.02</v>
      </c>
      <c r="I8157" s="37">
        <f>IF(H8157&lt;'Roof Calculator'!$G$8, 1, 0)</f>
        <v>1</v>
      </c>
      <c r="J8157" s="37">
        <f>IF(H8157&gt;='Roof Calculator'!$G$8, 1, 0)</f>
        <v>0</v>
      </c>
      <c r="K8157" s="37">
        <f t="shared" si="2293"/>
        <v>30.02</v>
      </c>
      <c r="L8157" s="37">
        <f t="shared" si="2294"/>
        <v>0</v>
      </c>
      <c r="M8157" s="37">
        <v>0</v>
      </c>
      <c r="N8157" s="37">
        <f t="shared" si="2295"/>
        <v>0</v>
      </c>
      <c r="O8157" s="37">
        <v>0</v>
      </c>
      <c r="P8157" s="37">
        <v>0</v>
      </c>
      <c r="Q8157" s="21">
        <f t="shared" si="2296"/>
        <v>39.790999999999997</v>
      </c>
      <c r="R8157" s="21">
        <f t="shared" si="2305"/>
        <v>339.95833333334821</v>
      </c>
      <c r="S8157" s="21">
        <f t="shared" si="2306"/>
        <v>-22.651048605960042</v>
      </c>
      <c r="T8157" s="21">
        <f t="shared" si="2297"/>
        <v>86.147999999999996</v>
      </c>
      <c r="U8157" s="37">
        <f>VLOOKUP(Time_Zone, 'LSTM LookUp'!$B$5:$D$8, 3, FALSE)</f>
        <v>-75</v>
      </c>
      <c r="V8157" s="21">
        <f t="shared" si="2307"/>
        <v>8.1602031692403951</v>
      </c>
      <c r="W8157" s="21">
        <f t="shared" si="2298"/>
        <v>343.18805079231004</v>
      </c>
      <c r="X8157" s="21">
        <f t="shared" si="2299"/>
        <v>0</v>
      </c>
      <c r="Y8157" s="21">
        <f t="shared" si="2300"/>
        <v>0</v>
      </c>
      <c r="Z8157" s="21">
        <f t="shared" si="2308"/>
        <v>0</v>
      </c>
      <c r="AA8157" s="21">
        <f t="shared" si="2301"/>
        <v>0</v>
      </c>
      <c r="AB8157" s="21">
        <f t="shared" si="2302"/>
        <v>0</v>
      </c>
      <c r="AC8157" s="21">
        <f t="shared" si="2303"/>
        <v>0</v>
      </c>
      <c r="AD8157" s="21">
        <f t="shared" si="2309"/>
        <v>0</v>
      </c>
      <c r="AE8157" s="21" t="str">
        <f t="shared" si="2304"/>
        <v>12/5/24:00</v>
      </c>
    </row>
    <row r="8158" spans="2:31">
      <c r="B8158" s="37">
        <v>12</v>
      </c>
      <c r="C8158" s="38">
        <v>6</v>
      </c>
      <c r="D8158" s="39">
        <v>1</v>
      </c>
      <c r="E8158" s="17">
        <v>-1.7</v>
      </c>
      <c r="F8158" s="17">
        <v>0</v>
      </c>
      <c r="G8158" s="17">
        <v>0</v>
      </c>
      <c r="H8158" s="37">
        <f t="shared" si="2292"/>
        <v>28.94</v>
      </c>
      <c r="I8158" s="37">
        <f>IF(H8158&lt;'Roof Calculator'!$G$8, 1, 0)</f>
        <v>1</v>
      </c>
      <c r="J8158" s="37">
        <f>IF(H8158&gt;='Roof Calculator'!$G$8, 1, 0)</f>
        <v>0</v>
      </c>
      <c r="K8158" s="37">
        <f t="shared" si="2293"/>
        <v>28.94</v>
      </c>
      <c r="L8158" s="37">
        <f t="shared" si="2294"/>
        <v>0</v>
      </c>
      <c r="M8158" s="37">
        <v>0</v>
      </c>
      <c r="N8158" s="37">
        <f t="shared" si="2295"/>
        <v>0</v>
      </c>
      <c r="O8158" s="37">
        <v>0</v>
      </c>
      <c r="P8158" s="37">
        <v>0</v>
      </c>
      <c r="Q8158" s="21">
        <f t="shared" si="2296"/>
        <v>39.790999999999997</v>
      </c>
      <c r="R8158" s="21">
        <f t="shared" si="2305"/>
        <v>340.00000000001489</v>
      </c>
      <c r="S8158" s="21">
        <f t="shared" si="2306"/>
        <v>-22.655506146531152</v>
      </c>
      <c r="T8158" s="21">
        <f t="shared" si="2297"/>
        <v>86.147999999999996</v>
      </c>
      <c r="U8158" s="37">
        <f>VLOOKUP(Time_Zone, 'LSTM LookUp'!$B$5:$D$8, 3, FALSE)</f>
        <v>-75</v>
      </c>
      <c r="V8158" s="21">
        <f t="shared" si="2307"/>
        <v>8.1428794747453619</v>
      </c>
      <c r="W8158" s="21">
        <f t="shared" si="2298"/>
        <v>-1.8162801313136789</v>
      </c>
      <c r="X8158" s="21">
        <f t="shared" si="2299"/>
        <v>0</v>
      </c>
      <c r="Y8158" s="21">
        <f t="shared" si="2300"/>
        <v>0</v>
      </c>
      <c r="Z8158" s="21">
        <f t="shared" si="2308"/>
        <v>0</v>
      </c>
      <c r="AA8158" s="21">
        <f t="shared" si="2301"/>
        <v>0</v>
      </c>
      <c r="AB8158" s="21">
        <f t="shared" si="2302"/>
        <v>0</v>
      </c>
      <c r="AC8158" s="21">
        <f t="shared" si="2303"/>
        <v>0</v>
      </c>
      <c r="AD8158" s="21">
        <f t="shared" si="2309"/>
        <v>0</v>
      </c>
      <c r="AE8158" s="21" t="str">
        <f t="shared" si="2304"/>
        <v>12/6/1:00</v>
      </c>
    </row>
    <row r="8159" spans="2:31">
      <c r="B8159" s="37">
        <v>12</v>
      </c>
      <c r="C8159" s="38">
        <v>6</v>
      </c>
      <c r="D8159" s="39">
        <v>2</v>
      </c>
      <c r="E8159" s="17">
        <v>-1.7</v>
      </c>
      <c r="F8159" s="17">
        <v>0</v>
      </c>
      <c r="G8159" s="17">
        <v>0</v>
      </c>
      <c r="H8159" s="37">
        <f t="shared" si="2292"/>
        <v>28.94</v>
      </c>
      <c r="I8159" s="37">
        <f>IF(H8159&lt;'Roof Calculator'!$G$8, 1, 0)</f>
        <v>1</v>
      </c>
      <c r="J8159" s="37">
        <f>IF(H8159&gt;='Roof Calculator'!$G$8, 1, 0)</f>
        <v>0</v>
      </c>
      <c r="K8159" s="37">
        <f t="shared" si="2293"/>
        <v>28.94</v>
      </c>
      <c r="L8159" s="37">
        <f t="shared" si="2294"/>
        <v>0</v>
      </c>
      <c r="M8159" s="37">
        <v>0</v>
      </c>
      <c r="N8159" s="37">
        <f t="shared" si="2295"/>
        <v>0</v>
      </c>
      <c r="O8159" s="37">
        <v>0</v>
      </c>
      <c r="P8159" s="37">
        <v>0</v>
      </c>
      <c r="Q8159" s="21">
        <f t="shared" si="2296"/>
        <v>39.790999999999997</v>
      </c>
      <c r="R8159" s="21">
        <f t="shared" si="2305"/>
        <v>340.04166666668158</v>
      </c>
      <c r="S8159" s="21">
        <f t="shared" si="2306"/>
        <v>-22.659951528107825</v>
      </c>
      <c r="T8159" s="21">
        <f t="shared" si="2297"/>
        <v>86.147999999999996</v>
      </c>
      <c r="U8159" s="37">
        <f>VLOOKUP(Time_Zone, 'LSTM LookUp'!$B$5:$D$8, 3, FALSE)</f>
        <v>-75</v>
      </c>
      <c r="V8159" s="21">
        <f t="shared" si="2307"/>
        <v>8.1255441835984996</v>
      </c>
      <c r="W8159" s="21">
        <f t="shared" si="2298"/>
        <v>13.179386045899628</v>
      </c>
      <c r="X8159" s="21">
        <f t="shared" si="2299"/>
        <v>0</v>
      </c>
      <c r="Y8159" s="21">
        <f t="shared" si="2300"/>
        <v>0</v>
      </c>
      <c r="Z8159" s="21">
        <f t="shared" si="2308"/>
        <v>0</v>
      </c>
      <c r="AA8159" s="21">
        <f t="shared" si="2301"/>
        <v>0</v>
      </c>
      <c r="AB8159" s="21">
        <f t="shared" si="2302"/>
        <v>0</v>
      </c>
      <c r="AC8159" s="21">
        <f t="shared" si="2303"/>
        <v>0</v>
      </c>
      <c r="AD8159" s="21">
        <f t="shared" si="2309"/>
        <v>0</v>
      </c>
      <c r="AE8159" s="21" t="str">
        <f t="shared" si="2304"/>
        <v>12/6/2:00</v>
      </c>
    </row>
    <row r="8160" spans="2:31">
      <c r="B8160" s="37">
        <v>12</v>
      </c>
      <c r="C8160" s="38">
        <v>6</v>
      </c>
      <c r="D8160" s="39">
        <v>3</v>
      </c>
      <c r="E8160" s="17">
        <v>-2.2000000000000002</v>
      </c>
      <c r="F8160" s="17">
        <v>0</v>
      </c>
      <c r="G8160" s="17">
        <v>0</v>
      </c>
      <c r="H8160" s="37">
        <f t="shared" si="2292"/>
        <v>28.04</v>
      </c>
      <c r="I8160" s="37">
        <f>IF(H8160&lt;'Roof Calculator'!$G$8, 1, 0)</f>
        <v>1</v>
      </c>
      <c r="J8160" s="37">
        <f>IF(H8160&gt;='Roof Calculator'!$G$8, 1, 0)</f>
        <v>0</v>
      </c>
      <c r="K8160" s="37">
        <f t="shared" si="2293"/>
        <v>28.04</v>
      </c>
      <c r="L8160" s="37">
        <f t="shared" si="2294"/>
        <v>0</v>
      </c>
      <c r="M8160" s="37">
        <v>0</v>
      </c>
      <c r="N8160" s="37">
        <f t="shared" si="2295"/>
        <v>0</v>
      </c>
      <c r="O8160" s="37">
        <v>0</v>
      </c>
      <c r="P8160" s="37">
        <v>0</v>
      </c>
      <c r="Q8160" s="21">
        <f t="shared" si="2296"/>
        <v>39.790999999999997</v>
      </c>
      <c r="R8160" s="21">
        <f t="shared" si="2305"/>
        <v>340.08333333334826</v>
      </c>
      <c r="S8160" s="21">
        <f t="shared" si="2306"/>
        <v>-22.664384747248292</v>
      </c>
      <c r="T8160" s="21">
        <f t="shared" si="2297"/>
        <v>86.147999999999996</v>
      </c>
      <c r="U8160" s="37">
        <f>VLOOKUP(Time_Zone, 'LSTM LookUp'!$B$5:$D$8, 3, FALSE)</f>
        <v>-75</v>
      </c>
      <c r="V8160" s="21">
        <f t="shared" si="2307"/>
        <v>8.1081973238202742</v>
      </c>
      <c r="W8160" s="21">
        <f t="shared" si="2298"/>
        <v>28.175049330955062</v>
      </c>
      <c r="X8160" s="21">
        <f t="shared" si="2299"/>
        <v>0</v>
      </c>
      <c r="Y8160" s="21">
        <f t="shared" si="2300"/>
        <v>0</v>
      </c>
      <c r="Z8160" s="21">
        <f t="shared" si="2308"/>
        <v>0</v>
      </c>
      <c r="AA8160" s="21">
        <f t="shared" si="2301"/>
        <v>0</v>
      </c>
      <c r="AB8160" s="21">
        <f t="shared" si="2302"/>
        <v>0</v>
      </c>
      <c r="AC8160" s="21">
        <f t="shared" si="2303"/>
        <v>0</v>
      </c>
      <c r="AD8160" s="21">
        <f t="shared" si="2309"/>
        <v>0</v>
      </c>
      <c r="AE8160" s="21" t="str">
        <f t="shared" si="2304"/>
        <v>12/6/3:00</v>
      </c>
    </row>
    <row r="8161" spans="2:31">
      <c r="B8161" s="37">
        <v>12</v>
      </c>
      <c r="C8161" s="38">
        <v>6</v>
      </c>
      <c r="D8161" s="39">
        <v>4</v>
      </c>
      <c r="E8161" s="17">
        <v>-2.2000000000000002</v>
      </c>
      <c r="F8161" s="17">
        <v>0</v>
      </c>
      <c r="G8161" s="17">
        <v>0</v>
      </c>
      <c r="H8161" s="37">
        <f t="shared" si="2292"/>
        <v>28.04</v>
      </c>
      <c r="I8161" s="37">
        <f>IF(H8161&lt;'Roof Calculator'!$G$8, 1, 0)</f>
        <v>1</v>
      </c>
      <c r="J8161" s="37">
        <f>IF(H8161&gt;='Roof Calculator'!$G$8, 1, 0)</f>
        <v>0</v>
      </c>
      <c r="K8161" s="37">
        <f t="shared" si="2293"/>
        <v>28.04</v>
      </c>
      <c r="L8161" s="37">
        <f t="shared" si="2294"/>
        <v>0</v>
      </c>
      <c r="M8161" s="37">
        <v>0</v>
      </c>
      <c r="N8161" s="37">
        <f t="shared" si="2295"/>
        <v>0</v>
      </c>
      <c r="O8161" s="37">
        <v>0</v>
      </c>
      <c r="P8161" s="37">
        <v>0</v>
      </c>
      <c r="Q8161" s="21">
        <f t="shared" si="2296"/>
        <v>39.790999999999997</v>
      </c>
      <c r="R8161" s="21">
        <f t="shared" si="2305"/>
        <v>340.12500000001495</v>
      </c>
      <c r="S8161" s="21">
        <f t="shared" si="2306"/>
        <v>-22.668805800519422</v>
      </c>
      <c r="T8161" s="21">
        <f t="shared" si="2297"/>
        <v>86.147999999999996</v>
      </c>
      <c r="U8161" s="37">
        <f>VLOOKUP(Time_Zone, 'LSTM LookUp'!$B$5:$D$8, 3, FALSE)</f>
        <v>-75</v>
      </c>
      <c r="V8161" s="21">
        <f t="shared" si="2307"/>
        <v>8.0908389234524609</v>
      </c>
      <c r="W8161" s="21">
        <f t="shared" si="2298"/>
        <v>43.170709730863123</v>
      </c>
      <c r="X8161" s="21">
        <f t="shared" si="2299"/>
        <v>0</v>
      </c>
      <c r="Y8161" s="21">
        <f t="shared" si="2300"/>
        <v>0</v>
      </c>
      <c r="Z8161" s="21">
        <f t="shared" si="2308"/>
        <v>0</v>
      </c>
      <c r="AA8161" s="21">
        <f t="shared" si="2301"/>
        <v>0</v>
      </c>
      <c r="AB8161" s="21">
        <f t="shared" si="2302"/>
        <v>0</v>
      </c>
      <c r="AC8161" s="21">
        <f t="shared" si="2303"/>
        <v>0</v>
      </c>
      <c r="AD8161" s="21">
        <f t="shared" si="2309"/>
        <v>0</v>
      </c>
      <c r="AE8161" s="21" t="str">
        <f t="shared" si="2304"/>
        <v>12/6/4:00</v>
      </c>
    </row>
    <row r="8162" spans="2:31">
      <c r="B8162" s="37">
        <v>12</v>
      </c>
      <c r="C8162" s="38">
        <v>6</v>
      </c>
      <c r="D8162" s="39">
        <v>5</v>
      </c>
      <c r="E8162" s="17">
        <v>-2.2000000000000002</v>
      </c>
      <c r="F8162" s="17">
        <v>0</v>
      </c>
      <c r="G8162" s="17">
        <v>0</v>
      </c>
      <c r="H8162" s="37">
        <f t="shared" si="2292"/>
        <v>28.04</v>
      </c>
      <c r="I8162" s="37">
        <f>IF(H8162&lt;'Roof Calculator'!$G$8, 1, 0)</f>
        <v>1</v>
      </c>
      <c r="J8162" s="37">
        <f>IF(H8162&gt;='Roof Calculator'!$G$8, 1, 0)</f>
        <v>0</v>
      </c>
      <c r="K8162" s="37">
        <f t="shared" si="2293"/>
        <v>28.04</v>
      </c>
      <c r="L8162" s="37">
        <f t="shared" si="2294"/>
        <v>0</v>
      </c>
      <c r="M8162" s="37">
        <v>0</v>
      </c>
      <c r="N8162" s="37">
        <f t="shared" si="2295"/>
        <v>0</v>
      </c>
      <c r="O8162" s="37">
        <v>0</v>
      </c>
      <c r="P8162" s="37">
        <v>0</v>
      </c>
      <c r="Q8162" s="21">
        <f t="shared" si="2296"/>
        <v>39.790999999999997</v>
      </c>
      <c r="R8162" s="21">
        <f t="shared" si="2305"/>
        <v>340.16666666668164</v>
      </c>
      <c r="S8162" s="21">
        <f t="shared" si="2306"/>
        <v>-22.673214684496809</v>
      </c>
      <c r="T8162" s="21">
        <f t="shared" si="2297"/>
        <v>86.147999999999996</v>
      </c>
      <c r="U8162" s="37">
        <f>VLOOKUP(Time_Zone, 'LSTM LookUp'!$B$5:$D$8, 3, FALSE)</f>
        <v>-75</v>
      </c>
      <c r="V8162" s="21">
        <f t="shared" si="2307"/>
        <v>8.0734690105578242</v>
      </c>
      <c r="W8162" s="21">
        <f t="shared" si="2298"/>
        <v>58.166367252639446</v>
      </c>
      <c r="X8162" s="21">
        <f t="shared" si="2299"/>
        <v>0</v>
      </c>
      <c r="Y8162" s="21">
        <f t="shared" si="2300"/>
        <v>0</v>
      </c>
      <c r="Z8162" s="21">
        <f t="shared" si="2308"/>
        <v>0</v>
      </c>
      <c r="AA8162" s="21">
        <f t="shared" si="2301"/>
        <v>0</v>
      </c>
      <c r="AB8162" s="21">
        <f t="shared" si="2302"/>
        <v>0</v>
      </c>
      <c r="AC8162" s="21">
        <f t="shared" si="2303"/>
        <v>0</v>
      </c>
      <c r="AD8162" s="21">
        <f t="shared" si="2309"/>
        <v>0</v>
      </c>
      <c r="AE8162" s="21" t="str">
        <f t="shared" si="2304"/>
        <v>12/6/5:00</v>
      </c>
    </row>
    <row r="8163" spans="2:31">
      <c r="B8163" s="37">
        <v>12</v>
      </c>
      <c r="C8163" s="38">
        <v>6</v>
      </c>
      <c r="D8163" s="39">
        <v>6</v>
      </c>
      <c r="E8163" s="17">
        <v>-2.2000000000000002</v>
      </c>
      <c r="F8163" s="17">
        <v>0</v>
      </c>
      <c r="G8163" s="17">
        <v>0</v>
      </c>
      <c r="H8163" s="37">
        <f t="shared" si="2292"/>
        <v>28.04</v>
      </c>
      <c r="I8163" s="37">
        <f>IF(H8163&lt;'Roof Calculator'!$G$8, 1, 0)</f>
        <v>1</v>
      </c>
      <c r="J8163" s="37">
        <f>IF(H8163&gt;='Roof Calculator'!$G$8, 1, 0)</f>
        <v>0</v>
      </c>
      <c r="K8163" s="37">
        <f t="shared" si="2293"/>
        <v>28.04</v>
      </c>
      <c r="L8163" s="37">
        <f t="shared" si="2294"/>
        <v>0</v>
      </c>
      <c r="M8163" s="37">
        <v>0</v>
      </c>
      <c r="N8163" s="37">
        <f t="shared" si="2295"/>
        <v>0</v>
      </c>
      <c r="O8163" s="37">
        <v>0</v>
      </c>
      <c r="P8163" s="37">
        <v>0</v>
      </c>
      <c r="Q8163" s="21">
        <f t="shared" si="2296"/>
        <v>39.790999999999997</v>
      </c>
      <c r="R8163" s="21">
        <f t="shared" si="2305"/>
        <v>340.20833333334832</v>
      </c>
      <c r="S8163" s="21">
        <f t="shared" si="2306"/>
        <v>-22.677611395764718</v>
      </c>
      <c r="T8163" s="21">
        <f t="shared" si="2297"/>
        <v>86.147999999999996</v>
      </c>
      <c r="U8163" s="37">
        <f>VLOOKUP(Time_Zone, 'LSTM LookUp'!$B$5:$D$8, 3, FALSE)</f>
        <v>-75</v>
      </c>
      <c r="V8163" s="21">
        <f t="shared" si="2307"/>
        <v>8.0560876132202708</v>
      </c>
      <c r="W8163" s="21">
        <f t="shared" si="2298"/>
        <v>73.162021903305032</v>
      </c>
      <c r="X8163" s="21">
        <f t="shared" si="2299"/>
        <v>0</v>
      </c>
      <c r="Y8163" s="21">
        <f t="shared" si="2300"/>
        <v>0</v>
      </c>
      <c r="Z8163" s="21">
        <f t="shared" si="2308"/>
        <v>0</v>
      </c>
      <c r="AA8163" s="21">
        <f t="shared" si="2301"/>
        <v>0</v>
      </c>
      <c r="AB8163" s="21">
        <f t="shared" si="2302"/>
        <v>0</v>
      </c>
      <c r="AC8163" s="21">
        <f t="shared" si="2303"/>
        <v>0</v>
      </c>
      <c r="AD8163" s="21">
        <f t="shared" si="2309"/>
        <v>0</v>
      </c>
      <c r="AE8163" s="21" t="str">
        <f t="shared" si="2304"/>
        <v>12/6/6:00</v>
      </c>
    </row>
    <row r="8164" spans="2:31">
      <c r="B8164" s="37">
        <v>12</v>
      </c>
      <c r="C8164" s="38">
        <v>6</v>
      </c>
      <c r="D8164" s="39">
        <v>7</v>
      </c>
      <c r="E8164" s="17">
        <v>-3.9</v>
      </c>
      <c r="F8164" s="17">
        <v>0</v>
      </c>
      <c r="G8164" s="17">
        <v>0</v>
      </c>
      <c r="H8164" s="37">
        <f t="shared" si="2292"/>
        <v>24.98</v>
      </c>
      <c r="I8164" s="37">
        <f>IF(H8164&lt;'Roof Calculator'!$G$8, 1, 0)</f>
        <v>1</v>
      </c>
      <c r="J8164" s="37">
        <f>IF(H8164&gt;='Roof Calculator'!$G$8, 1, 0)</f>
        <v>0</v>
      </c>
      <c r="K8164" s="37">
        <f t="shared" si="2293"/>
        <v>24.98</v>
      </c>
      <c r="L8164" s="37">
        <f t="shared" si="2294"/>
        <v>0</v>
      </c>
      <c r="M8164" s="37">
        <v>0</v>
      </c>
      <c r="N8164" s="37">
        <f t="shared" si="2295"/>
        <v>0</v>
      </c>
      <c r="O8164" s="37">
        <v>0</v>
      </c>
      <c r="P8164" s="37">
        <v>0</v>
      </c>
      <c r="Q8164" s="21">
        <f t="shared" si="2296"/>
        <v>39.790999999999997</v>
      </c>
      <c r="R8164" s="21">
        <f t="shared" si="2305"/>
        <v>340.25000000001501</v>
      </c>
      <c r="S8164" s="21">
        <f t="shared" si="2306"/>
        <v>-22.681995930916134</v>
      </c>
      <c r="T8164" s="21">
        <f t="shared" si="2297"/>
        <v>86.147999999999996</v>
      </c>
      <c r="U8164" s="37">
        <f>VLOOKUP(Time_Zone, 'LSTM LookUp'!$B$5:$D$8, 3, FALSE)</f>
        <v>-75</v>
      </c>
      <c r="V8164" s="21">
        <f t="shared" si="2307"/>
        <v>8.0386947595446259</v>
      </c>
      <c r="W8164" s="21">
        <f t="shared" si="2298"/>
        <v>88.157673689886167</v>
      </c>
      <c r="X8164" s="21">
        <f t="shared" si="2299"/>
        <v>0</v>
      </c>
      <c r="Y8164" s="21">
        <f t="shared" si="2300"/>
        <v>0</v>
      </c>
      <c r="Z8164" s="21">
        <f t="shared" si="2308"/>
        <v>0</v>
      </c>
      <c r="AA8164" s="21">
        <f t="shared" si="2301"/>
        <v>0</v>
      </c>
      <c r="AB8164" s="21">
        <f t="shared" si="2302"/>
        <v>0</v>
      </c>
      <c r="AC8164" s="21">
        <f t="shared" si="2303"/>
        <v>0</v>
      </c>
      <c r="AD8164" s="21">
        <f t="shared" si="2309"/>
        <v>0</v>
      </c>
      <c r="AE8164" s="21" t="str">
        <f t="shared" si="2304"/>
        <v>12/6/7:00</v>
      </c>
    </row>
    <row r="8165" spans="2:31">
      <c r="B8165" s="37">
        <v>12</v>
      </c>
      <c r="C8165" s="38">
        <v>6</v>
      </c>
      <c r="D8165" s="39">
        <v>8</v>
      </c>
      <c r="E8165" s="17">
        <v>-7.2</v>
      </c>
      <c r="F8165" s="17">
        <v>3</v>
      </c>
      <c r="G8165" s="17">
        <v>0</v>
      </c>
      <c r="H8165" s="37">
        <f t="shared" si="2292"/>
        <v>19.04</v>
      </c>
      <c r="I8165" s="37">
        <f>IF(H8165&lt;'Roof Calculator'!$G$8, 1, 0)</f>
        <v>1</v>
      </c>
      <c r="J8165" s="37">
        <f>IF(H8165&gt;='Roof Calculator'!$G$8, 1, 0)</f>
        <v>0</v>
      </c>
      <c r="K8165" s="37">
        <f t="shared" si="2293"/>
        <v>19.04</v>
      </c>
      <c r="L8165" s="37">
        <f t="shared" si="2294"/>
        <v>0</v>
      </c>
      <c r="M8165" s="37">
        <v>0</v>
      </c>
      <c r="N8165" s="37">
        <f t="shared" si="2295"/>
        <v>3</v>
      </c>
      <c r="O8165" s="37">
        <v>0</v>
      </c>
      <c r="P8165" s="37">
        <v>0</v>
      </c>
      <c r="Q8165" s="21">
        <f t="shared" si="2296"/>
        <v>39.790999999999997</v>
      </c>
      <c r="R8165" s="21">
        <f t="shared" si="2305"/>
        <v>340.29166666668169</v>
      </c>
      <c r="S8165" s="21">
        <f t="shared" si="2306"/>
        <v>-22.686368286552764</v>
      </c>
      <c r="T8165" s="21">
        <f t="shared" si="2297"/>
        <v>86.147999999999996</v>
      </c>
      <c r="U8165" s="37">
        <f>VLOOKUP(Time_Zone, 'LSTM LookUp'!$B$5:$D$8, 3, FALSE)</f>
        <v>-75</v>
      </c>
      <c r="V8165" s="21">
        <f t="shared" si="2307"/>
        <v>8.0212904776566898</v>
      </c>
      <c r="W8165" s="21">
        <f t="shared" si="2298"/>
        <v>103.15332261941414</v>
      </c>
      <c r="X8165" s="21">
        <f t="shared" si="2299"/>
        <v>0</v>
      </c>
      <c r="Y8165" s="21">
        <f t="shared" si="2300"/>
        <v>3</v>
      </c>
      <c r="Z8165" s="21">
        <f t="shared" si="2308"/>
        <v>0.95094760312151616</v>
      </c>
      <c r="AA8165" s="21">
        <f t="shared" si="2301"/>
        <v>0.95094760312151616</v>
      </c>
      <c r="AB8165" s="21">
        <f t="shared" si="2302"/>
        <v>0</v>
      </c>
      <c r="AC8165" s="21">
        <f t="shared" si="2303"/>
        <v>0</v>
      </c>
      <c r="AD8165" s="21">
        <f t="shared" si="2309"/>
        <v>0</v>
      </c>
      <c r="AE8165" s="21" t="str">
        <f t="shared" si="2304"/>
        <v>12/6/8:00</v>
      </c>
    </row>
    <row r="8166" spans="2:31">
      <c r="B8166" s="37">
        <v>12</v>
      </c>
      <c r="C8166" s="38">
        <v>6</v>
      </c>
      <c r="D8166" s="39">
        <v>9</v>
      </c>
      <c r="E8166" s="17">
        <v>-9.4</v>
      </c>
      <c r="F8166" s="17">
        <v>25</v>
      </c>
      <c r="G8166" s="17">
        <v>0</v>
      </c>
      <c r="H8166" s="37">
        <f t="shared" si="2292"/>
        <v>15.079999999999998</v>
      </c>
      <c r="I8166" s="37">
        <f>IF(H8166&lt;'Roof Calculator'!$G$8, 1, 0)</f>
        <v>1</v>
      </c>
      <c r="J8166" s="37">
        <f>IF(H8166&gt;='Roof Calculator'!$G$8, 1, 0)</f>
        <v>0</v>
      </c>
      <c r="K8166" s="37">
        <f t="shared" si="2293"/>
        <v>15.079999999999998</v>
      </c>
      <c r="L8166" s="37">
        <f t="shared" si="2294"/>
        <v>0</v>
      </c>
      <c r="M8166" s="37">
        <v>0</v>
      </c>
      <c r="N8166" s="37">
        <f t="shared" si="2295"/>
        <v>25</v>
      </c>
      <c r="O8166" s="37">
        <v>0</v>
      </c>
      <c r="P8166" s="37">
        <v>0</v>
      </c>
      <c r="Q8166" s="21">
        <f t="shared" si="2296"/>
        <v>39.790999999999997</v>
      </c>
      <c r="R8166" s="21">
        <f t="shared" si="2305"/>
        <v>340.33333333334838</v>
      </c>
      <c r="S8166" s="21">
        <f t="shared" si="2306"/>
        <v>-22.690728459285019</v>
      </c>
      <c r="T8166" s="21">
        <f t="shared" si="2297"/>
        <v>86.147999999999996</v>
      </c>
      <c r="U8166" s="37">
        <f>VLOOKUP(Time_Zone, 'LSTM LookUp'!$B$5:$D$8, 3, FALSE)</f>
        <v>-75</v>
      </c>
      <c r="V8166" s="21">
        <f t="shared" si="2307"/>
        <v>8.0038747957031386</v>
      </c>
      <c r="W8166" s="21">
        <f t="shared" si="2298"/>
        <v>118.14896869892578</v>
      </c>
      <c r="X8166" s="21">
        <f t="shared" si="2299"/>
        <v>0</v>
      </c>
      <c r="Y8166" s="21">
        <f t="shared" si="2300"/>
        <v>25</v>
      </c>
      <c r="Z8166" s="21">
        <f t="shared" si="2308"/>
        <v>7.9245633593459681</v>
      </c>
      <c r="AA8166" s="21">
        <f t="shared" si="2301"/>
        <v>7.9245633593459681</v>
      </c>
      <c r="AB8166" s="21">
        <f t="shared" si="2302"/>
        <v>0</v>
      </c>
      <c r="AC8166" s="21">
        <f t="shared" si="2303"/>
        <v>0</v>
      </c>
      <c r="AD8166" s="21">
        <f t="shared" si="2309"/>
        <v>0</v>
      </c>
      <c r="AE8166" s="21" t="str">
        <f t="shared" si="2304"/>
        <v>12/6/9:00</v>
      </c>
    </row>
    <row r="8167" spans="2:31">
      <c r="B8167" s="37">
        <v>12</v>
      </c>
      <c r="C8167" s="38">
        <v>6</v>
      </c>
      <c r="D8167" s="39">
        <v>10</v>
      </c>
      <c r="E8167" s="17">
        <v>-11.1</v>
      </c>
      <c r="F8167" s="17">
        <v>145</v>
      </c>
      <c r="G8167" s="17">
        <v>4</v>
      </c>
      <c r="H8167" s="37">
        <f t="shared" si="2292"/>
        <v>12.020000000000003</v>
      </c>
      <c r="I8167" s="37">
        <f>IF(H8167&lt;'Roof Calculator'!$G$8, 1, 0)</f>
        <v>1</v>
      </c>
      <c r="J8167" s="37">
        <f>IF(H8167&gt;='Roof Calculator'!$G$8, 1, 0)</f>
        <v>0</v>
      </c>
      <c r="K8167" s="37">
        <f t="shared" si="2293"/>
        <v>12.020000000000003</v>
      </c>
      <c r="L8167" s="37">
        <f t="shared" si="2294"/>
        <v>0</v>
      </c>
      <c r="M8167" s="37">
        <v>0</v>
      </c>
      <c r="N8167" s="37">
        <f t="shared" si="2295"/>
        <v>145</v>
      </c>
      <c r="O8167" s="37">
        <v>0</v>
      </c>
      <c r="P8167" s="37">
        <v>0</v>
      </c>
      <c r="Q8167" s="21">
        <f t="shared" si="2296"/>
        <v>39.790999999999997</v>
      </c>
      <c r="R8167" s="21">
        <f t="shared" si="2305"/>
        <v>340.37500000001506</v>
      </c>
      <c r="S8167" s="21">
        <f t="shared" si="2306"/>
        <v>-22.695076445732052</v>
      </c>
      <c r="T8167" s="21">
        <f t="shared" si="2297"/>
        <v>86.147999999999996</v>
      </c>
      <c r="U8167" s="37">
        <f>VLOOKUP(Time_Zone, 'LSTM LookUp'!$B$5:$D$8, 3, FALSE)</f>
        <v>-75</v>
      </c>
      <c r="V8167" s="21">
        <f t="shared" si="2307"/>
        <v>7.9864477418514852</v>
      </c>
      <c r="W8167" s="21">
        <f t="shared" si="2298"/>
        <v>133.14461193546288</v>
      </c>
      <c r="X8167" s="21">
        <f t="shared" si="2299"/>
        <v>-2.9267722148890374</v>
      </c>
      <c r="Y8167" s="21">
        <f t="shared" si="2300"/>
        <v>142.07322778511096</v>
      </c>
      <c r="Z8167" s="21">
        <f t="shared" si="2308"/>
        <v>45.034731809996153</v>
      </c>
      <c r="AA8167" s="21">
        <f t="shared" si="2301"/>
        <v>45.034731809996153</v>
      </c>
      <c r="AB8167" s="21">
        <f t="shared" si="2302"/>
        <v>0</v>
      </c>
      <c r="AC8167" s="21">
        <f t="shared" si="2303"/>
        <v>0</v>
      </c>
      <c r="AD8167" s="21">
        <f t="shared" si="2309"/>
        <v>0</v>
      </c>
      <c r="AE8167" s="21" t="str">
        <f t="shared" si="2304"/>
        <v>12/6/10:00</v>
      </c>
    </row>
    <row r="8168" spans="2:31">
      <c r="B8168" s="37">
        <v>12</v>
      </c>
      <c r="C8168" s="38">
        <v>6</v>
      </c>
      <c r="D8168" s="39">
        <v>11</v>
      </c>
      <c r="E8168" s="17">
        <v>-13.3</v>
      </c>
      <c r="F8168" s="17">
        <v>125</v>
      </c>
      <c r="G8168" s="17">
        <v>13</v>
      </c>
      <c r="H8168" s="37">
        <f t="shared" si="2292"/>
        <v>8.0599999999999987</v>
      </c>
      <c r="I8168" s="37">
        <f>IF(H8168&lt;'Roof Calculator'!$G$8, 1, 0)</f>
        <v>1</v>
      </c>
      <c r="J8168" s="37">
        <f>IF(H8168&gt;='Roof Calculator'!$G$8, 1, 0)</f>
        <v>0</v>
      </c>
      <c r="K8168" s="37">
        <f t="shared" si="2293"/>
        <v>8.0599999999999987</v>
      </c>
      <c r="L8168" s="37">
        <f t="shared" si="2294"/>
        <v>0</v>
      </c>
      <c r="M8168" s="37">
        <v>0</v>
      </c>
      <c r="N8168" s="37">
        <f t="shared" si="2295"/>
        <v>125</v>
      </c>
      <c r="O8168" s="37">
        <v>0</v>
      </c>
      <c r="P8168" s="37">
        <v>0</v>
      </c>
      <c r="Q8168" s="21">
        <f t="shared" si="2296"/>
        <v>39.790999999999997</v>
      </c>
      <c r="R8168" s="21">
        <f t="shared" si="2305"/>
        <v>340.41666666668175</v>
      </c>
      <c r="S8168" s="21">
        <f t="shared" si="2306"/>
        <v>-22.699412242521763</v>
      </c>
      <c r="T8168" s="21">
        <f t="shared" si="2297"/>
        <v>86.147999999999996</v>
      </c>
      <c r="U8168" s="37">
        <f>VLOOKUP(Time_Zone, 'LSTM LookUp'!$B$5:$D$8, 3, FALSE)</f>
        <v>-75</v>
      </c>
      <c r="V8168" s="21">
        <f t="shared" si="2307"/>
        <v>7.969009344289999</v>
      </c>
      <c r="W8168" s="21">
        <f t="shared" si="2298"/>
        <v>148.14025233607254</v>
      </c>
      <c r="X8168" s="21">
        <f t="shared" si="2299"/>
        <v>-11.037523439187952</v>
      </c>
      <c r="Y8168" s="21">
        <f t="shared" si="2300"/>
        <v>113.96247656081205</v>
      </c>
      <c r="Z8168" s="21">
        <f t="shared" si="2308"/>
        <v>36.124114643765395</v>
      </c>
      <c r="AA8168" s="21">
        <f t="shared" si="2301"/>
        <v>36.124114643765395</v>
      </c>
      <c r="AB8168" s="21">
        <f t="shared" si="2302"/>
        <v>0</v>
      </c>
      <c r="AC8168" s="21">
        <f t="shared" si="2303"/>
        <v>0</v>
      </c>
      <c r="AD8168" s="21">
        <f t="shared" si="2309"/>
        <v>0</v>
      </c>
      <c r="AE8168" s="21" t="str">
        <f t="shared" si="2304"/>
        <v>12/6/11:00</v>
      </c>
    </row>
    <row r="8169" spans="2:31">
      <c r="B8169" s="37">
        <v>12</v>
      </c>
      <c r="C8169" s="38">
        <v>6</v>
      </c>
      <c r="D8169" s="39">
        <v>12</v>
      </c>
      <c r="E8169" s="17">
        <v>-13.9</v>
      </c>
      <c r="F8169" s="17">
        <v>241</v>
      </c>
      <c r="G8169" s="17">
        <v>24</v>
      </c>
      <c r="H8169" s="37">
        <f t="shared" si="2292"/>
        <v>6.9799999999999969</v>
      </c>
      <c r="I8169" s="37">
        <f>IF(H8169&lt;'Roof Calculator'!$G$8, 1, 0)</f>
        <v>1</v>
      </c>
      <c r="J8169" s="37">
        <f>IF(H8169&gt;='Roof Calculator'!$G$8, 1, 0)</f>
        <v>0</v>
      </c>
      <c r="K8169" s="37">
        <f t="shared" si="2293"/>
        <v>6.9799999999999969</v>
      </c>
      <c r="L8169" s="37">
        <f t="shared" si="2294"/>
        <v>0</v>
      </c>
      <c r="M8169" s="37">
        <v>0</v>
      </c>
      <c r="N8169" s="37">
        <f t="shared" si="2295"/>
        <v>241</v>
      </c>
      <c r="O8169" s="37">
        <v>0</v>
      </c>
      <c r="P8169" s="37">
        <v>0</v>
      </c>
      <c r="Q8169" s="21">
        <f t="shared" si="2296"/>
        <v>39.790999999999997</v>
      </c>
      <c r="R8169" s="21">
        <f t="shared" si="2305"/>
        <v>340.45833333334843</v>
      </c>
      <c r="S8169" s="21">
        <f t="shared" si="2306"/>
        <v>-22.703735846290773</v>
      </c>
      <c r="T8169" s="21">
        <f t="shared" si="2297"/>
        <v>86.147999999999996</v>
      </c>
      <c r="U8169" s="37">
        <f>VLOOKUP(Time_Zone, 'LSTM LookUp'!$B$5:$D$8, 3, FALSE)</f>
        <v>-75</v>
      </c>
      <c r="V8169" s="21">
        <f t="shared" si="2307"/>
        <v>7.951559631227739</v>
      </c>
      <c r="W8169" s="21">
        <f t="shared" si="2298"/>
        <v>163.13588990780693</v>
      </c>
      <c r="X8169" s="21">
        <f t="shared" si="2299"/>
        <v>-22.208996481451809</v>
      </c>
      <c r="Y8169" s="21">
        <f t="shared" si="2300"/>
        <v>218.79100351854819</v>
      </c>
      <c r="Z8169" s="21">
        <f t="shared" si="2308"/>
        <v>69.352926793504878</v>
      </c>
      <c r="AA8169" s="21">
        <f t="shared" si="2301"/>
        <v>69.352926793504878</v>
      </c>
      <c r="AB8169" s="21">
        <f t="shared" si="2302"/>
        <v>0</v>
      </c>
      <c r="AC8169" s="21">
        <f t="shared" si="2303"/>
        <v>0</v>
      </c>
      <c r="AD8169" s="21">
        <f t="shared" si="2309"/>
        <v>0</v>
      </c>
      <c r="AE8169" s="21" t="str">
        <f t="shared" si="2304"/>
        <v>12/6/12:00</v>
      </c>
    </row>
    <row r="8170" spans="2:31">
      <c r="B8170" s="37">
        <v>12</v>
      </c>
      <c r="C8170" s="38">
        <v>6</v>
      </c>
      <c r="D8170" s="39">
        <v>13</v>
      </c>
      <c r="E8170" s="17">
        <v>-15</v>
      </c>
      <c r="F8170" s="17">
        <v>274</v>
      </c>
      <c r="G8170" s="17">
        <v>16</v>
      </c>
      <c r="H8170" s="37">
        <f t="shared" si="2292"/>
        <v>5</v>
      </c>
      <c r="I8170" s="37">
        <f>IF(H8170&lt;'Roof Calculator'!$G$8, 1, 0)</f>
        <v>1</v>
      </c>
      <c r="J8170" s="37">
        <f>IF(H8170&gt;='Roof Calculator'!$G$8, 1, 0)</f>
        <v>0</v>
      </c>
      <c r="K8170" s="37">
        <f t="shared" si="2293"/>
        <v>5</v>
      </c>
      <c r="L8170" s="37">
        <f t="shared" si="2294"/>
        <v>0</v>
      </c>
      <c r="M8170" s="37">
        <v>0</v>
      </c>
      <c r="N8170" s="37">
        <f t="shared" si="2295"/>
        <v>274</v>
      </c>
      <c r="O8170" s="37">
        <v>0</v>
      </c>
      <c r="P8170" s="37">
        <v>0</v>
      </c>
      <c r="Q8170" s="21">
        <f t="shared" si="2296"/>
        <v>39.790999999999997</v>
      </c>
      <c r="R8170" s="21">
        <f t="shared" si="2305"/>
        <v>340.50000000001512</v>
      </c>
      <c r="S8170" s="21">
        <f t="shared" si="2306"/>
        <v>-22.708047253684494</v>
      </c>
      <c r="T8170" s="21">
        <f t="shared" si="2297"/>
        <v>86.147999999999996</v>
      </c>
      <c r="U8170" s="37">
        <f>VLOOKUP(Time_Zone, 'LSTM LookUp'!$B$5:$D$8, 3, FALSE)</f>
        <v>-75</v>
      </c>
      <c r="V8170" s="21">
        <f t="shared" si="2307"/>
        <v>7.9340986308943675</v>
      </c>
      <c r="W8170" s="21">
        <f t="shared" si="2298"/>
        <v>178.13152465772359</v>
      </c>
      <c r="X8170" s="21">
        <f t="shared" si="2299"/>
        <v>-15.288057325206568</v>
      </c>
      <c r="Y8170" s="21">
        <f t="shared" si="2300"/>
        <v>258.71194267479342</v>
      </c>
      <c r="Z8170" s="21">
        <f t="shared" si="2308"/>
        <v>82.007167261835292</v>
      </c>
      <c r="AA8170" s="21">
        <f t="shared" si="2301"/>
        <v>82.007167261835292</v>
      </c>
      <c r="AB8170" s="21">
        <f t="shared" si="2302"/>
        <v>0</v>
      </c>
      <c r="AC8170" s="21">
        <f t="shared" si="2303"/>
        <v>0</v>
      </c>
      <c r="AD8170" s="21">
        <f t="shared" si="2309"/>
        <v>0</v>
      </c>
      <c r="AE8170" s="21" t="str">
        <f t="shared" si="2304"/>
        <v>12/6/13:00</v>
      </c>
    </row>
    <row r="8171" spans="2:31">
      <c r="B8171" s="37">
        <v>12</v>
      </c>
      <c r="C8171" s="38">
        <v>6</v>
      </c>
      <c r="D8171" s="39">
        <v>14</v>
      </c>
      <c r="E8171" s="17">
        <v>-15.6</v>
      </c>
      <c r="F8171" s="17">
        <v>184</v>
      </c>
      <c r="G8171" s="17">
        <v>559</v>
      </c>
      <c r="H8171" s="37">
        <f t="shared" si="2292"/>
        <v>3.9199999999999982</v>
      </c>
      <c r="I8171" s="37">
        <f>IF(H8171&lt;'Roof Calculator'!$G$8, 1, 0)</f>
        <v>1</v>
      </c>
      <c r="J8171" s="37">
        <f>IF(H8171&gt;='Roof Calculator'!$G$8, 1, 0)</f>
        <v>0</v>
      </c>
      <c r="K8171" s="37">
        <f t="shared" si="2293"/>
        <v>3.9199999999999982</v>
      </c>
      <c r="L8171" s="37">
        <f t="shared" si="2294"/>
        <v>0</v>
      </c>
      <c r="M8171" s="37">
        <v>0</v>
      </c>
      <c r="N8171" s="37">
        <f t="shared" si="2295"/>
        <v>184</v>
      </c>
      <c r="O8171" s="37">
        <v>0</v>
      </c>
      <c r="P8171" s="37">
        <v>0</v>
      </c>
      <c r="Q8171" s="21">
        <f t="shared" si="2296"/>
        <v>39.790999999999997</v>
      </c>
      <c r="R8171" s="21">
        <f t="shared" si="2305"/>
        <v>340.54166666668181</v>
      </c>
      <c r="S8171" s="21">
        <f t="shared" si="2306"/>
        <v>-22.712346461357075</v>
      </c>
      <c r="T8171" s="21">
        <f t="shared" si="2297"/>
        <v>86.147999999999996</v>
      </c>
      <c r="U8171" s="37">
        <f>VLOOKUP(Time_Zone, 'LSTM LookUp'!$B$5:$D$8, 3, FALSE)</f>
        <v>-75</v>
      </c>
      <c r="V8171" s="21">
        <f t="shared" si="2307"/>
        <v>7.9166263715401666</v>
      </c>
      <c r="W8171" s="21">
        <f t="shared" si="2298"/>
        <v>193.12715659288503</v>
      </c>
      <c r="X8171" s="21">
        <f t="shared" si="2299"/>
        <v>-523.9956722579675</v>
      </c>
      <c r="Y8171" s="21">
        <f t="shared" si="2300"/>
        <v>-339.9956722579675</v>
      </c>
      <c r="Z8171" s="21">
        <f t="shared" si="2308"/>
        <v>-107.77268986846759</v>
      </c>
      <c r="AA8171" s="21">
        <f t="shared" si="2301"/>
        <v>-107.77268986846759</v>
      </c>
      <c r="AB8171" s="21">
        <f t="shared" si="2302"/>
        <v>0</v>
      </c>
      <c r="AC8171" s="21">
        <f t="shared" si="2303"/>
        <v>0</v>
      </c>
      <c r="AD8171" s="21">
        <f t="shared" si="2309"/>
        <v>0</v>
      </c>
      <c r="AE8171" s="21" t="str">
        <f t="shared" si="2304"/>
        <v>12/6/14:00</v>
      </c>
    </row>
    <row r="8172" spans="2:31">
      <c r="B8172" s="37">
        <v>12</v>
      </c>
      <c r="C8172" s="38">
        <v>6</v>
      </c>
      <c r="D8172" s="39">
        <v>15</v>
      </c>
      <c r="E8172" s="17">
        <v>-15.6</v>
      </c>
      <c r="F8172" s="17">
        <v>173</v>
      </c>
      <c r="G8172" s="17">
        <v>322</v>
      </c>
      <c r="H8172" s="37">
        <f t="shared" si="2292"/>
        <v>3.9199999999999982</v>
      </c>
      <c r="I8172" s="37">
        <f>IF(H8172&lt;'Roof Calculator'!$G$8, 1, 0)</f>
        <v>1</v>
      </c>
      <c r="J8172" s="37">
        <f>IF(H8172&gt;='Roof Calculator'!$G$8, 1, 0)</f>
        <v>0</v>
      </c>
      <c r="K8172" s="37">
        <f t="shared" si="2293"/>
        <v>3.9199999999999982</v>
      </c>
      <c r="L8172" s="37">
        <f t="shared" si="2294"/>
        <v>0</v>
      </c>
      <c r="M8172" s="37">
        <v>0</v>
      </c>
      <c r="N8172" s="37">
        <f t="shared" si="2295"/>
        <v>173</v>
      </c>
      <c r="O8172" s="37">
        <v>0</v>
      </c>
      <c r="P8172" s="37">
        <v>0</v>
      </c>
      <c r="Q8172" s="21">
        <f t="shared" si="2296"/>
        <v>39.790999999999997</v>
      </c>
      <c r="R8172" s="21">
        <f t="shared" si="2305"/>
        <v>340.58333333334849</v>
      </c>
      <c r="S8172" s="21">
        <f t="shared" si="2306"/>
        <v>-22.716633465971451</v>
      </c>
      <c r="T8172" s="21">
        <f t="shared" si="2297"/>
        <v>86.147999999999996</v>
      </c>
      <c r="U8172" s="37">
        <f>VLOOKUP(Time_Zone, 'LSTM LookUp'!$B$5:$D$8, 3, FALSE)</f>
        <v>-75</v>
      </c>
      <c r="V8172" s="21">
        <f t="shared" si="2307"/>
        <v>7.89914288143604</v>
      </c>
      <c r="W8172" s="21">
        <f t="shared" si="2298"/>
        <v>208.12278572035902</v>
      </c>
      <c r="X8172" s="21">
        <f t="shared" si="2299"/>
        <v>-280.86315917787869</v>
      </c>
      <c r="Y8172" s="21">
        <f t="shared" si="2300"/>
        <v>-107.86315917787869</v>
      </c>
      <c r="Z8172" s="21">
        <f t="shared" si="2308"/>
        <v>-34.190737561772764</v>
      </c>
      <c r="AA8172" s="21">
        <f t="shared" si="2301"/>
        <v>-34.190737561772764</v>
      </c>
      <c r="AB8172" s="21">
        <f t="shared" si="2302"/>
        <v>0</v>
      </c>
      <c r="AC8172" s="21">
        <f t="shared" si="2303"/>
        <v>0</v>
      </c>
      <c r="AD8172" s="21">
        <f t="shared" si="2309"/>
        <v>0</v>
      </c>
      <c r="AE8172" s="21" t="str">
        <f t="shared" si="2304"/>
        <v>12/6/15:00</v>
      </c>
    </row>
    <row r="8173" spans="2:31">
      <c r="B8173" s="37">
        <v>12</v>
      </c>
      <c r="C8173" s="38">
        <v>6</v>
      </c>
      <c r="D8173" s="39">
        <v>16</v>
      </c>
      <c r="E8173" s="17">
        <v>-16.7</v>
      </c>
      <c r="F8173" s="17">
        <v>122</v>
      </c>
      <c r="G8173" s="17">
        <v>324</v>
      </c>
      <c r="H8173" s="37">
        <f t="shared" si="2292"/>
        <v>1.9400000000000048</v>
      </c>
      <c r="I8173" s="37">
        <f>IF(H8173&lt;'Roof Calculator'!$G$8, 1, 0)</f>
        <v>1</v>
      </c>
      <c r="J8173" s="37">
        <f>IF(H8173&gt;='Roof Calculator'!$G$8, 1, 0)</f>
        <v>0</v>
      </c>
      <c r="K8173" s="37">
        <f t="shared" si="2293"/>
        <v>1.9400000000000048</v>
      </c>
      <c r="L8173" s="37">
        <f t="shared" si="2294"/>
        <v>0</v>
      </c>
      <c r="M8173" s="37">
        <v>0</v>
      </c>
      <c r="N8173" s="37">
        <f t="shared" si="2295"/>
        <v>122</v>
      </c>
      <c r="O8173" s="37">
        <v>0</v>
      </c>
      <c r="P8173" s="37">
        <v>0</v>
      </c>
      <c r="Q8173" s="21">
        <f t="shared" si="2296"/>
        <v>39.790999999999997</v>
      </c>
      <c r="R8173" s="21">
        <f t="shared" si="2305"/>
        <v>340.62500000001518</v>
      </c>
      <c r="S8173" s="21">
        <f t="shared" si="2306"/>
        <v>-22.720908264199338</v>
      </c>
      <c r="T8173" s="21">
        <f t="shared" si="2297"/>
        <v>86.147999999999996</v>
      </c>
      <c r="U8173" s="37">
        <f>VLOOKUP(Time_Zone, 'LSTM LookUp'!$B$5:$D$8, 3, FALSE)</f>
        <v>-75</v>
      </c>
      <c r="V8173" s="21">
        <f t="shared" si="2307"/>
        <v>7.8816481888733394</v>
      </c>
      <c r="W8173" s="21">
        <f t="shared" si="2298"/>
        <v>223.1184120472183</v>
      </c>
      <c r="X8173" s="21">
        <f t="shared" si="2299"/>
        <v>-247.71154479931567</v>
      </c>
      <c r="Y8173" s="21">
        <f t="shared" si="2300"/>
        <v>-125.71154479931567</v>
      </c>
      <c r="Z8173" s="21">
        <f t="shared" si="2308"/>
        <v>-39.84836407053745</v>
      </c>
      <c r="AA8173" s="21">
        <f t="shared" si="2301"/>
        <v>-39.84836407053745</v>
      </c>
      <c r="AB8173" s="21">
        <f t="shared" si="2302"/>
        <v>0</v>
      </c>
      <c r="AC8173" s="21">
        <f t="shared" si="2303"/>
        <v>0</v>
      </c>
      <c r="AD8173" s="21">
        <f t="shared" si="2309"/>
        <v>0</v>
      </c>
      <c r="AE8173" s="21" t="str">
        <f t="shared" si="2304"/>
        <v>12/6/16:00</v>
      </c>
    </row>
    <row r="8174" spans="2:31">
      <c r="B8174" s="37">
        <v>12</v>
      </c>
      <c r="C8174" s="38">
        <v>6</v>
      </c>
      <c r="D8174" s="39">
        <v>17</v>
      </c>
      <c r="E8174" s="17">
        <v>-17.2</v>
      </c>
      <c r="F8174" s="17">
        <v>56</v>
      </c>
      <c r="G8174" s="17">
        <v>145</v>
      </c>
      <c r="H8174" s="37">
        <f t="shared" si="2292"/>
        <v>1.0400000000000027</v>
      </c>
      <c r="I8174" s="37">
        <f>IF(H8174&lt;'Roof Calculator'!$G$8, 1, 0)</f>
        <v>1</v>
      </c>
      <c r="J8174" s="37">
        <f>IF(H8174&gt;='Roof Calculator'!$G$8, 1, 0)</f>
        <v>0</v>
      </c>
      <c r="K8174" s="37">
        <f t="shared" si="2293"/>
        <v>1.0400000000000027</v>
      </c>
      <c r="L8174" s="37">
        <f t="shared" si="2294"/>
        <v>0</v>
      </c>
      <c r="M8174" s="37">
        <v>0</v>
      </c>
      <c r="N8174" s="37">
        <f t="shared" si="2295"/>
        <v>56</v>
      </c>
      <c r="O8174" s="37">
        <v>0</v>
      </c>
      <c r="P8174" s="37">
        <v>0</v>
      </c>
      <c r="Q8174" s="21">
        <f t="shared" si="2296"/>
        <v>39.790999999999997</v>
      </c>
      <c r="R8174" s="21">
        <f t="shared" si="2305"/>
        <v>340.66666666668186</v>
      </c>
      <c r="S8174" s="21">
        <f t="shared" si="2306"/>
        <v>-22.725170852721231</v>
      </c>
      <c r="T8174" s="21">
        <f t="shared" si="2297"/>
        <v>86.147999999999996</v>
      </c>
      <c r="U8174" s="37">
        <f>VLOOKUP(Time_Zone, 'LSTM LookUp'!$B$5:$D$8, 3, FALSE)</f>
        <v>-75</v>
      </c>
      <c r="V8174" s="21">
        <f t="shared" si="2307"/>
        <v>7.8641423221638895</v>
      </c>
      <c r="W8174" s="21">
        <f t="shared" si="2298"/>
        <v>238.11403558054093</v>
      </c>
      <c r="X8174" s="21">
        <f t="shared" si="2299"/>
        <v>-90.133360143490791</v>
      </c>
      <c r="Y8174" s="21">
        <f t="shared" si="2300"/>
        <v>-34.133360143490791</v>
      </c>
      <c r="Z8174" s="21">
        <f t="shared" si="2308"/>
        <v>-10.819679004978687</v>
      </c>
      <c r="AA8174" s="21">
        <f t="shared" si="2301"/>
        <v>-10.819679004978687</v>
      </c>
      <c r="AB8174" s="21">
        <f t="shared" si="2302"/>
        <v>0</v>
      </c>
      <c r="AC8174" s="21">
        <f t="shared" si="2303"/>
        <v>0</v>
      </c>
      <c r="AD8174" s="21">
        <f t="shared" si="2309"/>
        <v>0</v>
      </c>
      <c r="AE8174" s="21" t="str">
        <f t="shared" si="2304"/>
        <v>12/6/17:00</v>
      </c>
    </row>
    <row r="8175" spans="2:31">
      <c r="B8175" s="37">
        <v>12</v>
      </c>
      <c r="C8175" s="38">
        <v>6</v>
      </c>
      <c r="D8175" s="39">
        <v>18</v>
      </c>
      <c r="E8175" s="17">
        <v>-17.8</v>
      </c>
      <c r="F8175" s="17">
        <v>6</v>
      </c>
      <c r="G8175" s="17">
        <v>31</v>
      </c>
      <c r="H8175" s="37">
        <f t="shared" si="2292"/>
        <v>-4.0000000000006253E-2</v>
      </c>
      <c r="I8175" s="37">
        <f>IF(H8175&lt;'Roof Calculator'!$G$8, 1, 0)</f>
        <v>1</v>
      </c>
      <c r="J8175" s="37">
        <f>IF(H8175&gt;='Roof Calculator'!$G$8, 1, 0)</f>
        <v>0</v>
      </c>
      <c r="K8175" s="37">
        <f t="shared" si="2293"/>
        <v>-4.0000000000006253E-2</v>
      </c>
      <c r="L8175" s="37">
        <f t="shared" si="2294"/>
        <v>0</v>
      </c>
      <c r="M8175" s="37">
        <v>0</v>
      </c>
      <c r="N8175" s="37">
        <f t="shared" si="2295"/>
        <v>6</v>
      </c>
      <c r="O8175" s="37">
        <v>0</v>
      </c>
      <c r="P8175" s="37">
        <v>0</v>
      </c>
      <c r="Q8175" s="21">
        <f t="shared" si="2296"/>
        <v>39.790999999999997</v>
      </c>
      <c r="R8175" s="21">
        <f t="shared" si="2305"/>
        <v>340.70833333334855</v>
      </c>
      <c r="S8175" s="21">
        <f t="shared" si="2306"/>
        <v>-22.729421228226439</v>
      </c>
      <c r="T8175" s="21">
        <f t="shared" si="2297"/>
        <v>86.147999999999996</v>
      </c>
      <c r="U8175" s="37">
        <f>VLOOKUP(Time_Zone, 'LSTM LookUp'!$B$5:$D$8, 3, FALSE)</f>
        <v>-75</v>
      </c>
      <c r="V8175" s="21">
        <f t="shared" si="2307"/>
        <v>7.8466253096399132</v>
      </c>
      <c r="W8175" s="21">
        <f t="shared" si="2298"/>
        <v>253.10965632740997</v>
      </c>
      <c r="X8175" s="21">
        <f t="shared" si="2299"/>
        <v>-14.048839932962373</v>
      </c>
      <c r="Y8175" s="21">
        <f t="shared" si="2300"/>
        <v>-8.0488399329623732</v>
      </c>
      <c r="Z8175" s="21">
        <f t="shared" si="2308"/>
        <v>-2.5513416807197711</v>
      </c>
      <c r="AA8175" s="21">
        <f t="shared" si="2301"/>
        <v>-2.5513416807197711</v>
      </c>
      <c r="AB8175" s="21">
        <f t="shared" si="2302"/>
        <v>0</v>
      </c>
      <c r="AC8175" s="21">
        <f t="shared" si="2303"/>
        <v>0</v>
      </c>
      <c r="AD8175" s="21">
        <f t="shared" si="2309"/>
        <v>0</v>
      </c>
      <c r="AE8175" s="21" t="str">
        <f t="shared" si="2304"/>
        <v>12/6/18:00</v>
      </c>
    </row>
    <row r="8176" spans="2:31">
      <c r="B8176" s="37">
        <v>12</v>
      </c>
      <c r="C8176" s="38">
        <v>6</v>
      </c>
      <c r="D8176" s="39">
        <v>19</v>
      </c>
      <c r="E8176" s="17">
        <v>-18.3</v>
      </c>
      <c r="F8176" s="17">
        <v>0</v>
      </c>
      <c r="G8176" s="17">
        <v>0</v>
      </c>
      <c r="H8176" s="37">
        <f t="shared" si="2292"/>
        <v>-0.94000000000000483</v>
      </c>
      <c r="I8176" s="37">
        <f>IF(H8176&lt;'Roof Calculator'!$G$8, 1, 0)</f>
        <v>1</v>
      </c>
      <c r="J8176" s="37">
        <f>IF(H8176&gt;='Roof Calculator'!$G$8, 1, 0)</f>
        <v>0</v>
      </c>
      <c r="K8176" s="37">
        <f t="shared" si="2293"/>
        <v>-0.94000000000000483</v>
      </c>
      <c r="L8176" s="37">
        <f t="shared" si="2294"/>
        <v>0</v>
      </c>
      <c r="M8176" s="37">
        <v>0</v>
      </c>
      <c r="N8176" s="37">
        <f t="shared" si="2295"/>
        <v>0</v>
      </c>
      <c r="O8176" s="37">
        <v>0</v>
      </c>
      <c r="P8176" s="37">
        <v>0</v>
      </c>
      <c r="Q8176" s="21">
        <f t="shared" si="2296"/>
        <v>39.790999999999997</v>
      </c>
      <c r="R8176" s="21">
        <f t="shared" si="2305"/>
        <v>340.75000000001523</v>
      </c>
      <c r="S8176" s="21">
        <f t="shared" si="2306"/>
        <v>-22.733659387413063</v>
      </c>
      <c r="T8176" s="21">
        <f t="shared" si="2297"/>
        <v>86.147999999999996</v>
      </c>
      <c r="U8176" s="37">
        <f>VLOOKUP(Time_Zone, 'LSTM LookUp'!$B$5:$D$8, 3, FALSE)</f>
        <v>-75</v>
      </c>
      <c r="V8176" s="21">
        <f t="shared" si="2307"/>
        <v>7.8290971796539583</v>
      </c>
      <c r="W8176" s="21">
        <f t="shared" si="2298"/>
        <v>268.1052742949135</v>
      </c>
      <c r="X8176" s="21">
        <f t="shared" si="2299"/>
        <v>0</v>
      </c>
      <c r="Y8176" s="21">
        <f t="shared" si="2300"/>
        <v>0</v>
      </c>
      <c r="Z8176" s="21">
        <f t="shared" si="2308"/>
        <v>0</v>
      </c>
      <c r="AA8176" s="21">
        <f t="shared" si="2301"/>
        <v>0</v>
      </c>
      <c r="AB8176" s="21">
        <f t="shared" si="2302"/>
        <v>0</v>
      </c>
      <c r="AC8176" s="21">
        <f t="shared" si="2303"/>
        <v>0</v>
      </c>
      <c r="AD8176" s="21">
        <f t="shared" si="2309"/>
        <v>0</v>
      </c>
      <c r="AE8176" s="21" t="str">
        <f t="shared" si="2304"/>
        <v>12/6/19:00</v>
      </c>
    </row>
    <row r="8177" spans="2:31">
      <c r="B8177" s="37">
        <v>12</v>
      </c>
      <c r="C8177" s="38">
        <v>6</v>
      </c>
      <c r="D8177" s="39">
        <v>20</v>
      </c>
      <c r="E8177" s="17">
        <v>-18.3</v>
      </c>
      <c r="F8177" s="17">
        <v>0</v>
      </c>
      <c r="G8177" s="17">
        <v>0</v>
      </c>
      <c r="H8177" s="37">
        <f t="shared" si="2292"/>
        <v>-0.94000000000000483</v>
      </c>
      <c r="I8177" s="37">
        <f>IF(H8177&lt;'Roof Calculator'!$G$8, 1, 0)</f>
        <v>1</v>
      </c>
      <c r="J8177" s="37">
        <f>IF(H8177&gt;='Roof Calculator'!$G$8, 1, 0)</f>
        <v>0</v>
      </c>
      <c r="K8177" s="37">
        <f t="shared" si="2293"/>
        <v>-0.94000000000000483</v>
      </c>
      <c r="L8177" s="37">
        <f t="shared" si="2294"/>
        <v>0</v>
      </c>
      <c r="M8177" s="37">
        <v>0</v>
      </c>
      <c r="N8177" s="37">
        <f t="shared" si="2295"/>
        <v>0</v>
      </c>
      <c r="O8177" s="37">
        <v>0</v>
      </c>
      <c r="P8177" s="37">
        <v>0</v>
      </c>
      <c r="Q8177" s="21">
        <f t="shared" si="2296"/>
        <v>39.790999999999997</v>
      </c>
      <c r="R8177" s="21">
        <f t="shared" si="2305"/>
        <v>340.79166666668192</v>
      </c>
      <c r="S8177" s="21">
        <f t="shared" si="2306"/>
        <v>-22.737885326988021</v>
      </c>
      <c r="T8177" s="21">
        <f t="shared" si="2297"/>
        <v>86.147999999999996</v>
      </c>
      <c r="U8177" s="37">
        <f>VLOOKUP(Time_Zone, 'LSTM LookUp'!$B$5:$D$8, 3, FALSE)</f>
        <v>-75</v>
      </c>
      <c r="V8177" s="21">
        <f t="shared" si="2307"/>
        <v>7.8115579605789254</v>
      </c>
      <c r="W8177" s="21">
        <f t="shared" si="2298"/>
        <v>283.10088949014471</v>
      </c>
      <c r="X8177" s="21">
        <f t="shared" si="2299"/>
        <v>0</v>
      </c>
      <c r="Y8177" s="21">
        <f t="shared" si="2300"/>
        <v>0</v>
      </c>
      <c r="Z8177" s="21">
        <f t="shared" si="2308"/>
        <v>0</v>
      </c>
      <c r="AA8177" s="21">
        <f t="shared" si="2301"/>
        <v>0</v>
      </c>
      <c r="AB8177" s="21">
        <f t="shared" si="2302"/>
        <v>0</v>
      </c>
      <c r="AC8177" s="21">
        <f t="shared" si="2303"/>
        <v>0</v>
      </c>
      <c r="AD8177" s="21">
        <f t="shared" si="2309"/>
        <v>0</v>
      </c>
      <c r="AE8177" s="21" t="str">
        <f t="shared" si="2304"/>
        <v>12/6/20:00</v>
      </c>
    </row>
    <row r="8178" spans="2:31">
      <c r="B8178" s="37">
        <v>12</v>
      </c>
      <c r="C8178" s="38">
        <v>6</v>
      </c>
      <c r="D8178" s="39">
        <v>21</v>
      </c>
      <c r="E8178" s="17">
        <v>-18.3</v>
      </c>
      <c r="F8178" s="17">
        <v>0</v>
      </c>
      <c r="G8178" s="17">
        <v>0</v>
      </c>
      <c r="H8178" s="37">
        <f t="shared" si="2292"/>
        <v>-0.94000000000000483</v>
      </c>
      <c r="I8178" s="37">
        <f>IF(H8178&lt;'Roof Calculator'!$G$8, 1, 0)</f>
        <v>1</v>
      </c>
      <c r="J8178" s="37">
        <f>IF(H8178&gt;='Roof Calculator'!$G$8, 1, 0)</f>
        <v>0</v>
      </c>
      <c r="K8178" s="37">
        <f t="shared" si="2293"/>
        <v>-0.94000000000000483</v>
      </c>
      <c r="L8178" s="37">
        <f t="shared" si="2294"/>
        <v>0</v>
      </c>
      <c r="M8178" s="37">
        <v>0</v>
      </c>
      <c r="N8178" s="37">
        <f t="shared" si="2295"/>
        <v>0</v>
      </c>
      <c r="O8178" s="37">
        <v>0</v>
      </c>
      <c r="P8178" s="37">
        <v>0</v>
      </c>
      <c r="Q8178" s="21">
        <f t="shared" si="2296"/>
        <v>39.790999999999997</v>
      </c>
      <c r="R8178" s="21">
        <f t="shared" si="2305"/>
        <v>340.83333333334861</v>
      </c>
      <c r="S8178" s="21">
        <f t="shared" si="2306"/>
        <v>-22.742099043667054</v>
      </c>
      <c r="T8178" s="21">
        <f t="shared" si="2297"/>
        <v>86.147999999999996</v>
      </c>
      <c r="U8178" s="37">
        <f>VLOOKUP(Time_Zone, 'LSTM LookUp'!$B$5:$D$8, 3, FALSE)</f>
        <v>-75</v>
      </c>
      <c r="V8178" s="21">
        <f t="shared" si="2307"/>
        <v>7.7940076808078889</v>
      </c>
      <c r="W8178" s="21">
        <f t="shared" si="2298"/>
        <v>298.096501920202</v>
      </c>
      <c r="X8178" s="21">
        <f t="shared" si="2299"/>
        <v>0</v>
      </c>
      <c r="Y8178" s="21">
        <f t="shared" si="2300"/>
        <v>0</v>
      </c>
      <c r="Z8178" s="21">
        <f t="shared" si="2308"/>
        <v>0</v>
      </c>
      <c r="AA8178" s="21">
        <f t="shared" si="2301"/>
        <v>0</v>
      </c>
      <c r="AB8178" s="21">
        <f t="shared" si="2302"/>
        <v>0</v>
      </c>
      <c r="AC8178" s="21">
        <f t="shared" si="2303"/>
        <v>0</v>
      </c>
      <c r="AD8178" s="21">
        <f t="shared" si="2309"/>
        <v>0</v>
      </c>
      <c r="AE8178" s="21" t="str">
        <f t="shared" si="2304"/>
        <v>12/6/21:00</v>
      </c>
    </row>
    <row r="8179" spans="2:31">
      <c r="B8179" s="37">
        <v>12</v>
      </c>
      <c r="C8179" s="38">
        <v>6</v>
      </c>
      <c r="D8179" s="39">
        <v>22</v>
      </c>
      <c r="E8179" s="17">
        <v>-18.3</v>
      </c>
      <c r="F8179" s="17">
        <v>0</v>
      </c>
      <c r="G8179" s="17">
        <v>0</v>
      </c>
      <c r="H8179" s="37">
        <f t="shared" si="2292"/>
        <v>-0.94000000000000483</v>
      </c>
      <c r="I8179" s="37">
        <f>IF(H8179&lt;'Roof Calculator'!$G$8, 1, 0)</f>
        <v>1</v>
      </c>
      <c r="J8179" s="37">
        <f>IF(H8179&gt;='Roof Calculator'!$G$8, 1, 0)</f>
        <v>0</v>
      </c>
      <c r="K8179" s="37">
        <f t="shared" si="2293"/>
        <v>-0.94000000000000483</v>
      </c>
      <c r="L8179" s="37">
        <f t="shared" si="2294"/>
        <v>0</v>
      </c>
      <c r="M8179" s="37">
        <v>0</v>
      </c>
      <c r="N8179" s="37">
        <f t="shared" si="2295"/>
        <v>0</v>
      </c>
      <c r="O8179" s="37">
        <v>0</v>
      </c>
      <c r="P8179" s="37">
        <v>0</v>
      </c>
      <c r="Q8179" s="21">
        <f t="shared" si="2296"/>
        <v>39.790999999999997</v>
      </c>
      <c r="R8179" s="21">
        <f t="shared" si="2305"/>
        <v>340.87500000001529</v>
      </c>
      <c r="S8179" s="21">
        <f t="shared" si="2306"/>
        <v>-22.746300534174726</v>
      </c>
      <c r="T8179" s="21">
        <f t="shared" si="2297"/>
        <v>86.147999999999996</v>
      </c>
      <c r="U8179" s="37">
        <f>VLOOKUP(Time_Zone, 'LSTM LookUp'!$B$5:$D$8, 3, FALSE)</f>
        <v>-75</v>
      </c>
      <c r="V8179" s="21">
        <f t="shared" si="2307"/>
        <v>7.7764463687541259</v>
      </c>
      <c r="W8179" s="21">
        <f t="shared" si="2298"/>
        <v>313.09211159218847</v>
      </c>
      <c r="X8179" s="21">
        <f t="shared" si="2299"/>
        <v>0</v>
      </c>
      <c r="Y8179" s="21">
        <f t="shared" si="2300"/>
        <v>0</v>
      </c>
      <c r="Z8179" s="21">
        <f t="shared" si="2308"/>
        <v>0</v>
      </c>
      <c r="AA8179" s="21">
        <f t="shared" si="2301"/>
        <v>0</v>
      </c>
      <c r="AB8179" s="21">
        <f t="shared" si="2302"/>
        <v>0</v>
      </c>
      <c r="AC8179" s="21">
        <f t="shared" si="2303"/>
        <v>0</v>
      </c>
      <c r="AD8179" s="21">
        <f t="shared" si="2309"/>
        <v>0</v>
      </c>
      <c r="AE8179" s="21" t="str">
        <f t="shared" si="2304"/>
        <v>12/6/22:00</v>
      </c>
    </row>
    <row r="8180" spans="2:31">
      <c r="B8180" s="37">
        <v>12</v>
      </c>
      <c r="C8180" s="38">
        <v>6</v>
      </c>
      <c r="D8180" s="39">
        <v>23</v>
      </c>
      <c r="E8180" s="17">
        <v>-17.8</v>
      </c>
      <c r="F8180" s="17">
        <v>0</v>
      </c>
      <c r="G8180" s="17">
        <v>0</v>
      </c>
      <c r="H8180" s="37">
        <f t="shared" si="2292"/>
        <v>-4.0000000000006253E-2</v>
      </c>
      <c r="I8180" s="37">
        <f>IF(H8180&lt;'Roof Calculator'!$G$8, 1, 0)</f>
        <v>1</v>
      </c>
      <c r="J8180" s="37">
        <f>IF(H8180&gt;='Roof Calculator'!$G$8, 1, 0)</f>
        <v>0</v>
      </c>
      <c r="K8180" s="37">
        <f t="shared" si="2293"/>
        <v>-4.0000000000006253E-2</v>
      </c>
      <c r="L8180" s="37">
        <f t="shared" si="2294"/>
        <v>0</v>
      </c>
      <c r="M8180" s="37">
        <v>0</v>
      </c>
      <c r="N8180" s="37">
        <f t="shared" si="2295"/>
        <v>0</v>
      </c>
      <c r="O8180" s="37">
        <v>0</v>
      </c>
      <c r="P8180" s="37">
        <v>0</v>
      </c>
      <c r="Q8180" s="21">
        <f t="shared" si="2296"/>
        <v>39.790999999999997</v>
      </c>
      <c r="R8180" s="21">
        <f t="shared" si="2305"/>
        <v>340.91666666668198</v>
      </c>
      <c r="S8180" s="21">
        <f t="shared" si="2306"/>
        <v>-22.750489795244462</v>
      </c>
      <c r="T8180" s="21">
        <f t="shared" si="2297"/>
        <v>86.147999999999996</v>
      </c>
      <c r="U8180" s="37">
        <f>VLOOKUP(Time_Zone, 'LSTM LookUp'!$B$5:$D$8, 3, FALSE)</f>
        <v>-75</v>
      </c>
      <c r="V8180" s="21">
        <f t="shared" si="2307"/>
        <v>7.7588740528510165</v>
      </c>
      <c r="W8180" s="21">
        <f t="shared" si="2298"/>
        <v>328.08771851321279</v>
      </c>
      <c r="X8180" s="21">
        <f t="shared" si="2299"/>
        <v>0</v>
      </c>
      <c r="Y8180" s="21">
        <f t="shared" si="2300"/>
        <v>0</v>
      </c>
      <c r="Z8180" s="21">
        <f t="shared" si="2308"/>
        <v>0</v>
      </c>
      <c r="AA8180" s="21">
        <f t="shared" si="2301"/>
        <v>0</v>
      </c>
      <c r="AB8180" s="21">
        <f t="shared" si="2302"/>
        <v>0</v>
      </c>
      <c r="AC8180" s="21">
        <f t="shared" si="2303"/>
        <v>0</v>
      </c>
      <c r="AD8180" s="21">
        <f t="shared" si="2309"/>
        <v>0</v>
      </c>
      <c r="AE8180" s="21" t="str">
        <f t="shared" si="2304"/>
        <v>12/6/23:00</v>
      </c>
    </row>
    <row r="8181" spans="2:31">
      <c r="B8181" s="37">
        <v>12</v>
      </c>
      <c r="C8181" s="38">
        <v>6</v>
      </c>
      <c r="D8181" s="39">
        <v>24</v>
      </c>
      <c r="E8181" s="17">
        <v>-17.8</v>
      </c>
      <c r="F8181" s="17">
        <v>0</v>
      </c>
      <c r="G8181" s="17">
        <v>0</v>
      </c>
      <c r="H8181" s="37">
        <f t="shared" si="2292"/>
        <v>-4.0000000000006253E-2</v>
      </c>
      <c r="I8181" s="37">
        <f>IF(H8181&lt;'Roof Calculator'!$G$8, 1, 0)</f>
        <v>1</v>
      </c>
      <c r="J8181" s="37">
        <f>IF(H8181&gt;='Roof Calculator'!$G$8, 1, 0)</f>
        <v>0</v>
      </c>
      <c r="K8181" s="37">
        <f t="shared" si="2293"/>
        <v>-4.0000000000006253E-2</v>
      </c>
      <c r="L8181" s="37">
        <f t="shared" si="2294"/>
        <v>0</v>
      </c>
      <c r="M8181" s="37">
        <v>0</v>
      </c>
      <c r="N8181" s="37">
        <f t="shared" si="2295"/>
        <v>0</v>
      </c>
      <c r="O8181" s="37">
        <v>0</v>
      </c>
      <c r="P8181" s="37">
        <v>0</v>
      </c>
      <c r="Q8181" s="21">
        <f t="shared" si="2296"/>
        <v>39.790999999999997</v>
      </c>
      <c r="R8181" s="21">
        <f t="shared" si="2305"/>
        <v>340.95833333334866</v>
      </c>
      <c r="S8181" s="21">
        <f t="shared" si="2306"/>
        <v>-22.754666823618496</v>
      </c>
      <c r="T8181" s="21">
        <f t="shared" si="2297"/>
        <v>86.147999999999996</v>
      </c>
      <c r="U8181" s="37">
        <f>VLOOKUP(Time_Zone, 'LSTM LookUp'!$B$5:$D$8, 3, FALSE)</f>
        <v>-75</v>
      </c>
      <c r="V8181" s="21">
        <f t="shared" si="2307"/>
        <v>7.7412907615521016</v>
      </c>
      <c r="W8181" s="21">
        <f t="shared" si="2298"/>
        <v>343.083322690388</v>
      </c>
      <c r="X8181" s="21">
        <f t="shared" si="2299"/>
        <v>0</v>
      </c>
      <c r="Y8181" s="21">
        <f t="shared" si="2300"/>
        <v>0</v>
      </c>
      <c r="Z8181" s="21">
        <f t="shared" si="2308"/>
        <v>0</v>
      </c>
      <c r="AA8181" s="21">
        <f t="shared" si="2301"/>
        <v>0</v>
      </c>
      <c r="AB8181" s="21">
        <f t="shared" si="2302"/>
        <v>0</v>
      </c>
      <c r="AC8181" s="21">
        <f t="shared" si="2303"/>
        <v>0</v>
      </c>
      <c r="AD8181" s="21">
        <f t="shared" si="2309"/>
        <v>0</v>
      </c>
      <c r="AE8181" s="21" t="str">
        <f t="shared" si="2304"/>
        <v>12/6/24:00</v>
      </c>
    </row>
    <row r="8182" spans="2:31">
      <c r="B8182" s="37">
        <v>12</v>
      </c>
      <c r="C8182" s="38">
        <v>7</v>
      </c>
      <c r="D8182" s="39">
        <v>1</v>
      </c>
      <c r="E8182" s="17">
        <v>-17.2</v>
      </c>
      <c r="F8182" s="17">
        <v>0</v>
      </c>
      <c r="G8182" s="17">
        <v>0</v>
      </c>
      <c r="H8182" s="37">
        <f t="shared" si="2292"/>
        <v>1.0400000000000027</v>
      </c>
      <c r="I8182" s="37">
        <f>IF(H8182&lt;'Roof Calculator'!$G$8, 1, 0)</f>
        <v>1</v>
      </c>
      <c r="J8182" s="37">
        <f>IF(H8182&gt;='Roof Calculator'!$G$8, 1, 0)</f>
        <v>0</v>
      </c>
      <c r="K8182" s="37">
        <f t="shared" si="2293"/>
        <v>1.0400000000000027</v>
      </c>
      <c r="L8182" s="37">
        <f t="shared" si="2294"/>
        <v>0</v>
      </c>
      <c r="M8182" s="37">
        <v>0</v>
      </c>
      <c r="N8182" s="37">
        <f t="shared" si="2295"/>
        <v>0</v>
      </c>
      <c r="O8182" s="37">
        <v>0</v>
      </c>
      <c r="P8182" s="37">
        <v>0</v>
      </c>
      <c r="Q8182" s="21">
        <f t="shared" si="2296"/>
        <v>39.790999999999997</v>
      </c>
      <c r="R8182" s="21">
        <f t="shared" si="2305"/>
        <v>341.00000000001535</v>
      </c>
      <c r="S8182" s="21">
        <f t="shared" si="2306"/>
        <v>-22.758831616047956</v>
      </c>
      <c r="T8182" s="21">
        <f t="shared" si="2297"/>
        <v>86.147999999999996</v>
      </c>
      <c r="U8182" s="37">
        <f>VLOOKUP(Time_Zone, 'LSTM LookUp'!$B$5:$D$8, 3, FALSE)</f>
        <v>-75</v>
      </c>
      <c r="V8182" s="21">
        <f t="shared" si="2307"/>
        <v>7.7236965233308119</v>
      </c>
      <c r="W8182" s="21">
        <f t="shared" si="2298"/>
        <v>-1.9210758691673036</v>
      </c>
      <c r="X8182" s="21">
        <f t="shared" si="2299"/>
        <v>0</v>
      </c>
      <c r="Y8182" s="21">
        <f t="shared" si="2300"/>
        <v>0</v>
      </c>
      <c r="Z8182" s="21">
        <f t="shared" si="2308"/>
        <v>0</v>
      </c>
      <c r="AA8182" s="21">
        <f t="shared" si="2301"/>
        <v>0</v>
      </c>
      <c r="AB8182" s="21">
        <f t="shared" si="2302"/>
        <v>0</v>
      </c>
      <c r="AC8182" s="21">
        <f t="shared" si="2303"/>
        <v>0</v>
      </c>
      <c r="AD8182" s="21">
        <f t="shared" si="2309"/>
        <v>0</v>
      </c>
      <c r="AE8182" s="21" t="str">
        <f t="shared" si="2304"/>
        <v>12/7/1:00</v>
      </c>
    </row>
    <row r="8183" spans="2:31">
      <c r="B8183" s="37">
        <v>12</v>
      </c>
      <c r="C8183" s="38">
        <v>7</v>
      </c>
      <c r="D8183" s="39">
        <v>2</v>
      </c>
      <c r="E8183" s="17">
        <v>-18.3</v>
      </c>
      <c r="F8183" s="17">
        <v>0</v>
      </c>
      <c r="G8183" s="17">
        <v>0</v>
      </c>
      <c r="H8183" s="37">
        <f t="shared" si="2292"/>
        <v>-0.94000000000000483</v>
      </c>
      <c r="I8183" s="37">
        <f>IF(H8183&lt;'Roof Calculator'!$G$8, 1, 0)</f>
        <v>1</v>
      </c>
      <c r="J8183" s="37">
        <f>IF(H8183&gt;='Roof Calculator'!$G$8, 1, 0)</f>
        <v>0</v>
      </c>
      <c r="K8183" s="37">
        <f t="shared" si="2293"/>
        <v>-0.94000000000000483</v>
      </c>
      <c r="L8183" s="37">
        <f t="shared" si="2294"/>
        <v>0</v>
      </c>
      <c r="M8183" s="37">
        <v>0</v>
      </c>
      <c r="N8183" s="37">
        <f t="shared" si="2295"/>
        <v>0</v>
      </c>
      <c r="O8183" s="37">
        <v>0</v>
      </c>
      <c r="P8183" s="37">
        <v>0</v>
      </c>
      <c r="Q8183" s="21">
        <f t="shared" si="2296"/>
        <v>39.790999999999997</v>
      </c>
      <c r="R8183" s="21">
        <f t="shared" si="2305"/>
        <v>341.04166666668203</v>
      </c>
      <c r="S8183" s="21">
        <f t="shared" si="2306"/>
        <v>-22.762984169292817</v>
      </c>
      <c r="T8183" s="21">
        <f t="shared" si="2297"/>
        <v>86.147999999999996</v>
      </c>
      <c r="U8183" s="37">
        <f>VLOOKUP(Time_Zone, 'LSTM LookUp'!$B$5:$D$8, 3, FALSE)</f>
        <v>-75</v>
      </c>
      <c r="V8183" s="21">
        <f t="shared" si="2307"/>
        <v>7.7060913666806048</v>
      </c>
      <c r="W8183" s="21">
        <f t="shared" si="2298"/>
        <v>13.074522841670158</v>
      </c>
      <c r="X8183" s="21">
        <f t="shared" si="2299"/>
        <v>0</v>
      </c>
      <c r="Y8183" s="21">
        <f t="shared" si="2300"/>
        <v>0</v>
      </c>
      <c r="Z8183" s="21">
        <f t="shared" si="2308"/>
        <v>0</v>
      </c>
      <c r="AA8183" s="21">
        <f t="shared" si="2301"/>
        <v>0</v>
      </c>
      <c r="AB8183" s="21">
        <f t="shared" si="2302"/>
        <v>0</v>
      </c>
      <c r="AC8183" s="21">
        <f t="shared" si="2303"/>
        <v>0</v>
      </c>
      <c r="AD8183" s="21">
        <f t="shared" si="2309"/>
        <v>0</v>
      </c>
      <c r="AE8183" s="21" t="str">
        <f t="shared" si="2304"/>
        <v>12/7/2:00</v>
      </c>
    </row>
    <row r="8184" spans="2:31">
      <c r="B8184" s="37">
        <v>12</v>
      </c>
      <c r="C8184" s="38">
        <v>7</v>
      </c>
      <c r="D8184" s="39">
        <v>3</v>
      </c>
      <c r="E8184" s="17">
        <v>-18.3</v>
      </c>
      <c r="F8184" s="17">
        <v>0</v>
      </c>
      <c r="G8184" s="17">
        <v>0</v>
      </c>
      <c r="H8184" s="37">
        <f t="shared" si="2292"/>
        <v>-0.94000000000000483</v>
      </c>
      <c r="I8184" s="37">
        <f>IF(H8184&lt;'Roof Calculator'!$G$8, 1, 0)</f>
        <v>1</v>
      </c>
      <c r="J8184" s="37">
        <f>IF(H8184&gt;='Roof Calculator'!$G$8, 1, 0)</f>
        <v>0</v>
      </c>
      <c r="K8184" s="37">
        <f t="shared" si="2293"/>
        <v>-0.94000000000000483</v>
      </c>
      <c r="L8184" s="37">
        <f t="shared" si="2294"/>
        <v>0</v>
      </c>
      <c r="M8184" s="37">
        <v>0</v>
      </c>
      <c r="N8184" s="37">
        <f t="shared" si="2295"/>
        <v>0</v>
      </c>
      <c r="O8184" s="37">
        <v>0</v>
      </c>
      <c r="P8184" s="37">
        <v>0</v>
      </c>
      <c r="Q8184" s="21">
        <f t="shared" si="2296"/>
        <v>39.790999999999997</v>
      </c>
      <c r="R8184" s="21">
        <f t="shared" si="2305"/>
        <v>341.08333333334872</v>
      </c>
      <c r="S8184" s="21">
        <f t="shared" si="2306"/>
        <v>-22.767124480121907</v>
      </c>
      <c r="T8184" s="21">
        <f t="shared" si="2297"/>
        <v>86.147999999999996</v>
      </c>
      <c r="U8184" s="37">
        <f>VLOOKUP(Time_Zone, 'LSTM LookUp'!$B$5:$D$8, 3, FALSE)</f>
        <v>-75</v>
      </c>
      <c r="V8184" s="21">
        <f t="shared" si="2307"/>
        <v>7.6884753201148843</v>
      </c>
      <c r="W8184" s="21">
        <f t="shared" si="2298"/>
        <v>28.070118830028711</v>
      </c>
      <c r="X8184" s="21">
        <f t="shared" si="2299"/>
        <v>0</v>
      </c>
      <c r="Y8184" s="21">
        <f t="shared" si="2300"/>
        <v>0</v>
      </c>
      <c r="Z8184" s="21">
        <f t="shared" si="2308"/>
        <v>0</v>
      </c>
      <c r="AA8184" s="21">
        <f t="shared" si="2301"/>
        <v>0</v>
      </c>
      <c r="AB8184" s="21">
        <f t="shared" si="2302"/>
        <v>0</v>
      </c>
      <c r="AC8184" s="21">
        <f t="shared" si="2303"/>
        <v>0</v>
      </c>
      <c r="AD8184" s="21">
        <f t="shared" si="2309"/>
        <v>0</v>
      </c>
      <c r="AE8184" s="21" t="str">
        <f t="shared" si="2304"/>
        <v>12/7/3:00</v>
      </c>
    </row>
    <row r="8185" spans="2:31">
      <c r="B8185" s="37">
        <v>12</v>
      </c>
      <c r="C8185" s="38">
        <v>7</v>
      </c>
      <c r="D8185" s="39">
        <v>4</v>
      </c>
      <c r="E8185" s="17">
        <v>-18.3</v>
      </c>
      <c r="F8185" s="17">
        <v>0</v>
      </c>
      <c r="G8185" s="17">
        <v>0</v>
      </c>
      <c r="H8185" s="37">
        <f t="shared" si="2292"/>
        <v>-0.94000000000000483</v>
      </c>
      <c r="I8185" s="37">
        <f>IF(H8185&lt;'Roof Calculator'!$G$8, 1, 0)</f>
        <v>1</v>
      </c>
      <c r="J8185" s="37">
        <f>IF(H8185&gt;='Roof Calculator'!$G$8, 1, 0)</f>
        <v>0</v>
      </c>
      <c r="K8185" s="37">
        <f t="shared" si="2293"/>
        <v>-0.94000000000000483</v>
      </c>
      <c r="L8185" s="37">
        <f t="shared" si="2294"/>
        <v>0</v>
      </c>
      <c r="M8185" s="37">
        <v>0</v>
      </c>
      <c r="N8185" s="37">
        <f t="shared" si="2295"/>
        <v>0</v>
      </c>
      <c r="O8185" s="37">
        <v>0</v>
      </c>
      <c r="P8185" s="37">
        <v>0</v>
      </c>
      <c r="Q8185" s="21">
        <f t="shared" si="2296"/>
        <v>39.790999999999997</v>
      </c>
      <c r="R8185" s="21">
        <f t="shared" si="2305"/>
        <v>341.1250000000154</v>
      </c>
      <c r="S8185" s="21">
        <f t="shared" si="2306"/>
        <v>-22.771252545312951</v>
      </c>
      <c r="T8185" s="21">
        <f t="shared" si="2297"/>
        <v>86.147999999999996</v>
      </c>
      <c r="U8185" s="37">
        <f>VLOOKUP(Time_Zone, 'LSTM LookUp'!$B$5:$D$8, 3, FALSE)</f>
        <v>-75</v>
      </c>
      <c r="V8185" s="21">
        <f t="shared" si="2307"/>
        <v>7.6708484121668317</v>
      </c>
      <c r="W8185" s="21">
        <f t="shared" si="2298"/>
        <v>43.065712103041712</v>
      </c>
      <c r="X8185" s="21">
        <f t="shared" si="2299"/>
        <v>0</v>
      </c>
      <c r="Y8185" s="21">
        <f t="shared" si="2300"/>
        <v>0</v>
      </c>
      <c r="Z8185" s="21">
        <f t="shared" si="2308"/>
        <v>0</v>
      </c>
      <c r="AA8185" s="21">
        <f t="shared" si="2301"/>
        <v>0</v>
      </c>
      <c r="AB8185" s="21">
        <f t="shared" si="2302"/>
        <v>0</v>
      </c>
      <c r="AC8185" s="21">
        <f t="shared" si="2303"/>
        <v>0</v>
      </c>
      <c r="AD8185" s="21">
        <f t="shared" si="2309"/>
        <v>0</v>
      </c>
      <c r="AE8185" s="21" t="str">
        <f t="shared" si="2304"/>
        <v>12/7/4:00</v>
      </c>
    </row>
    <row r="8186" spans="2:31">
      <c r="B8186" s="37">
        <v>12</v>
      </c>
      <c r="C8186" s="38">
        <v>7</v>
      </c>
      <c r="D8186" s="39">
        <v>5</v>
      </c>
      <c r="E8186" s="17">
        <v>-18.3</v>
      </c>
      <c r="F8186" s="17">
        <v>0</v>
      </c>
      <c r="G8186" s="17">
        <v>0</v>
      </c>
      <c r="H8186" s="37">
        <f t="shared" si="2292"/>
        <v>-0.94000000000000483</v>
      </c>
      <c r="I8186" s="37">
        <f>IF(H8186&lt;'Roof Calculator'!$G$8, 1, 0)</f>
        <v>1</v>
      </c>
      <c r="J8186" s="37">
        <f>IF(H8186&gt;='Roof Calculator'!$G$8, 1, 0)</f>
        <v>0</v>
      </c>
      <c r="K8186" s="37">
        <f t="shared" si="2293"/>
        <v>-0.94000000000000483</v>
      </c>
      <c r="L8186" s="37">
        <f t="shared" si="2294"/>
        <v>0</v>
      </c>
      <c r="M8186" s="37">
        <v>0</v>
      </c>
      <c r="N8186" s="37">
        <f t="shared" si="2295"/>
        <v>0</v>
      </c>
      <c r="O8186" s="37">
        <v>0</v>
      </c>
      <c r="P8186" s="37">
        <v>0</v>
      </c>
      <c r="Q8186" s="21">
        <f t="shared" si="2296"/>
        <v>39.790999999999997</v>
      </c>
      <c r="R8186" s="21">
        <f t="shared" si="2305"/>
        <v>341.16666666668209</v>
      </c>
      <c r="S8186" s="21">
        <f t="shared" si="2306"/>
        <v>-22.775368361652561</v>
      </c>
      <c r="T8186" s="21">
        <f t="shared" si="2297"/>
        <v>86.147999999999996</v>
      </c>
      <c r="U8186" s="37">
        <f>VLOOKUP(Time_Zone, 'LSTM LookUp'!$B$5:$D$8, 3, FALSE)</f>
        <v>-75</v>
      </c>
      <c r="V8186" s="21">
        <f t="shared" si="2307"/>
        <v>7.6532106713895072</v>
      </c>
      <c r="W8186" s="21">
        <f t="shared" si="2298"/>
        <v>58.061302667847379</v>
      </c>
      <c r="X8186" s="21">
        <f t="shared" si="2299"/>
        <v>0</v>
      </c>
      <c r="Y8186" s="21">
        <f t="shared" si="2300"/>
        <v>0</v>
      </c>
      <c r="Z8186" s="21">
        <f t="shared" si="2308"/>
        <v>0</v>
      </c>
      <c r="AA8186" s="21">
        <f t="shared" si="2301"/>
        <v>0</v>
      </c>
      <c r="AB8186" s="21">
        <f t="shared" si="2302"/>
        <v>0</v>
      </c>
      <c r="AC8186" s="21">
        <f t="shared" si="2303"/>
        <v>0</v>
      </c>
      <c r="AD8186" s="21">
        <f t="shared" si="2309"/>
        <v>0</v>
      </c>
      <c r="AE8186" s="21" t="str">
        <f t="shared" si="2304"/>
        <v>12/7/5:00</v>
      </c>
    </row>
    <row r="8187" spans="2:31">
      <c r="B8187" s="37">
        <v>12</v>
      </c>
      <c r="C8187" s="38">
        <v>7</v>
      </c>
      <c r="D8187" s="39">
        <v>6</v>
      </c>
      <c r="E8187" s="17">
        <v>-18.899999999999999</v>
      </c>
      <c r="F8187" s="17">
        <v>0</v>
      </c>
      <c r="G8187" s="17">
        <v>0</v>
      </c>
      <c r="H8187" s="37">
        <f t="shared" si="2292"/>
        <v>-2.019999999999996</v>
      </c>
      <c r="I8187" s="37">
        <f>IF(H8187&lt;'Roof Calculator'!$G$8, 1, 0)</f>
        <v>1</v>
      </c>
      <c r="J8187" s="37">
        <f>IF(H8187&gt;='Roof Calculator'!$G$8, 1, 0)</f>
        <v>0</v>
      </c>
      <c r="K8187" s="37">
        <f t="shared" si="2293"/>
        <v>-2.019999999999996</v>
      </c>
      <c r="L8187" s="37">
        <f t="shared" si="2294"/>
        <v>0</v>
      </c>
      <c r="M8187" s="37">
        <v>0</v>
      </c>
      <c r="N8187" s="37">
        <f t="shared" si="2295"/>
        <v>0</v>
      </c>
      <c r="O8187" s="37">
        <v>0</v>
      </c>
      <c r="P8187" s="37">
        <v>0</v>
      </c>
      <c r="Q8187" s="21">
        <f t="shared" si="2296"/>
        <v>39.790999999999997</v>
      </c>
      <c r="R8187" s="21">
        <f t="shared" si="2305"/>
        <v>341.20833333334878</v>
      </c>
      <c r="S8187" s="21">
        <f t="shared" si="2306"/>
        <v>-22.779471925936239</v>
      </c>
      <c r="T8187" s="21">
        <f t="shared" si="2297"/>
        <v>86.147999999999996</v>
      </c>
      <c r="U8187" s="37">
        <f>VLOOKUP(Time_Zone, 'LSTM LookUp'!$B$5:$D$8, 3, FALSE)</f>
        <v>-75</v>
      </c>
      <c r="V8187" s="21">
        <f t="shared" si="2307"/>
        <v>7.6355621263556293</v>
      </c>
      <c r="W8187" s="21">
        <f t="shared" si="2298"/>
        <v>73.056890531588891</v>
      </c>
      <c r="X8187" s="21">
        <f t="shared" si="2299"/>
        <v>0</v>
      </c>
      <c r="Y8187" s="21">
        <f t="shared" si="2300"/>
        <v>0</v>
      </c>
      <c r="Z8187" s="21">
        <f t="shared" si="2308"/>
        <v>0</v>
      </c>
      <c r="AA8187" s="21">
        <f t="shared" si="2301"/>
        <v>0</v>
      </c>
      <c r="AB8187" s="21">
        <f t="shared" si="2302"/>
        <v>0</v>
      </c>
      <c r="AC8187" s="21">
        <f t="shared" si="2303"/>
        <v>0</v>
      </c>
      <c r="AD8187" s="21">
        <f t="shared" si="2309"/>
        <v>0</v>
      </c>
      <c r="AE8187" s="21" t="str">
        <f t="shared" si="2304"/>
        <v>12/7/6:00</v>
      </c>
    </row>
    <row r="8188" spans="2:31">
      <c r="B8188" s="37">
        <v>12</v>
      </c>
      <c r="C8188" s="38">
        <v>7</v>
      </c>
      <c r="D8188" s="39">
        <v>7</v>
      </c>
      <c r="E8188" s="17">
        <v>-18.899999999999999</v>
      </c>
      <c r="F8188" s="17">
        <v>0</v>
      </c>
      <c r="G8188" s="17">
        <v>0</v>
      </c>
      <c r="H8188" s="37">
        <f t="shared" si="2292"/>
        <v>-2.019999999999996</v>
      </c>
      <c r="I8188" s="37">
        <f>IF(H8188&lt;'Roof Calculator'!$G$8, 1, 0)</f>
        <v>1</v>
      </c>
      <c r="J8188" s="37">
        <f>IF(H8188&gt;='Roof Calculator'!$G$8, 1, 0)</f>
        <v>0</v>
      </c>
      <c r="K8188" s="37">
        <f t="shared" si="2293"/>
        <v>-2.019999999999996</v>
      </c>
      <c r="L8188" s="37">
        <f t="shared" si="2294"/>
        <v>0</v>
      </c>
      <c r="M8188" s="37">
        <v>0</v>
      </c>
      <c r="N8188" s="37">
        <f t="shared" si="2295"/>
        <v>0</v>
      </c>
      <c r="O8188" s="37">
        <v>0</v>
      </c>
      <c r="P8188" s="37">
        <v>0</v>
      </c>
      <c r="Q8188" s="21">
        <f t="shared" si="2296"/>
        <v>39.790999999999997</v>
      </c>
      <c r="R8188" s="21">
        <f t="shared" si="2305"/>
        <v>341.25000000001546</v>
      </c>
      <c r="S8188" s="21">
        <f t="shared" si="2306"/>
        <v>-22.783563234968373</v>
      </c>
      <c r="T8188" s="21">
        <f t="shared" si="2297"/>
        <v>86.147999999999996</v>
      </c>
      <c r="U8188" s="37">
        <f>VLOOKUP(Time_Zone, 'LSTM LookUp'!$B$5:$D$8, 3, FALSE)</f>
        <v>-75</v>
      </c>
      <c r="V8188" s="21">
        <f t="shared" si="2307"/>
        <v>7.6179028056577174</v>
      </c>
      <c r="W8188" s="21">
        <f t="shared" si="2298"/>
        <v>88.052475701414451</v>
      </c>
      <c r="X8188" s="21">
        <f t="shared" si="2299"/>
        <v>0</v>
      </c>
      <c r="Y8188" s="21">
        <f t="shared" si="2300"/>
        <v>0</v>
      </c>
      <c r="Z8188" s="21">
        <f t="shared" si="2308"/>
        <v>0</v>
      </c>
      <c r="AA8188" s="21">
        <f t="shared" si="2301"/>
        <v>0</v>
      </c>
      <c r="AB8188" s="21">
        <f t="shared" si="2302"/>
        <v>0</v>
      </c>
      <c r="AC8188" s="21">
        <f t="shared" si="2303"/>
        <v>0</v>
      </c>
      <c r="AD8188" s="21">
        <f t="shared" si="2309"/>
        <v>0</v>
      </c>
      <c r="AE8188" s="21" t="str">
        <f t="shared" si="2304"/>
        <v>12/7/7:00</v>
      </c>
    </row>
    <row r="8189" spans="2:31">
      <c r="B8189" s="37">
        <v>12</v>
      </c>
      <c r="C8189" s="38">
        <v>7</v>
      </c>
      <c r="D8189" s="39">
        <v>8</v>
      </c>
      <c r="E8189" s="17">
        <v>-19.399999999999999</v>
      </c>
      <c r="F8189" s="17">
        <v>0</v>
      </c>
      <c r="G8189" s="17">
        <v>0</v>
      </c>
      <c r="H8189" s="37">
        <f t="shared" si="2292"/>
        <v>-2.9200000000000017</v>
      </c>
      <c r="I8189" s="37">
        <f>IF(H8189&lt;'Roof Calculator'!$G$8, 1, 0)</f>
        <v>1</v>
      </c>
      <c r="J8189" s="37">
        <f>IF(H8189&gt;='Roof Calculator'!$G$8, 1, 0)</f>
        <v>0</v>
      </c>
      <c r="K8189" s="37">
        <f t="shared" si="2293"/>
        <v>-2.9200000000000017</v>
      </c>
      <c r="L8189" s="37">
        <f t="shared" si="2294"/>
        <v>0</v>
      </c>
      <c r="M8189" s="37">
        <v>0</v>
      </c>
      <c r="N8189" s="37">
        <f t="shared" si="2295"/>
        <v>0</v>
      </c>
      <c r="O8189" s="37">
        <v>0</v>
      </c>
      <c r="P8189" s="37">
        <v>0</v>
      </c>
      <c r="Q8189" s="21">
        <f t="shared" si="2296"/>
        <v>39.790999999999997</v>
      </c>
      <c r="R8189" s="21">
        <f t="shared" si="2305"/>
        <v>341.29166666668215</v>
      </c>
      <c r="S8189" s="21">
        <f t="shared" si="2306"/>
        <v>-22.787642285562306</v>
      </c>
      <c r="T8189" s="21">
        <f t="shared" si="2297"/>
        <v>86.147999999999996</v>
      </c>
      <c r="U8189" s="37">
        <f>VLOOKUP(Time_Zone, 'LSTM LookUp'!$B$5:$D$8, 3, FALSE)</f>
        <v>-75</v>
      </c>
      <c r="V8189" s="21">
        <f t="shared" si="2307"/>
        <v>7.6002327379077901</v>
      </c>
      <c r="W8189" s="21">
        <f t="shared" si="2298"/>
        <v>103.04805818447697</v>
      </c>
      <c r="X8189" s="21">
        <f t="shared" si="2299"/>
        <v>0</v>
      </c>
      <c r="Y8189" s="21">
        <f t="shared" si="2300"/>
        <v>0</v>
      </c>
      <c r="Z8189" s="21">
        <f t="shared" si="2308"/>
        <v>0</v>
      </c>
      <c r="AA8189" s="21">
        <f t="shared" si="2301"/>
        <v>0</v>
      </c>
      <c r="AB8189" s="21">
        <f t="shared" si="2302"/>
        <v>0</v>
      </c>
      <c r="AC8189" s="21">
        <f t="shared" si="2303"/>
        <v>0</v>
      </c>
      <c r="AD8189" s="21">
        <f t="shared" si="2309"/>
        <v>0</v>
      </c>
      <c r="AE8189" s="21" t="str">
        <f t="shared" si="2304"/>
        <v>12/7/8:00</v>
      </c>
    </row>
    <row r="8190" spans="2:31">
      <c r="B8190" s="37">
        <v>12</v>
      </c>
      <c r="C8190" s="38">
        <v>7</v>
      </c>
      <c r="D8190" s="39">
        <v>9</v>
      </c>
      <c r="E8190" s="17">
        <v>-18.899999999999999</v>
      </c>
      <c r="F8190" s="17">
        <v>32</v>
      </c>
      <c r="G8190" s="17">
        <v>116</v>
      </c>
      <c r="H8190" s="37">
        <f t="shared" si="2292"/>
        <v>-2.019999999999996</v>
      </c>
      <c r="I8190" s="37">
        <f>IF(H8190&lt;'Roof Calculator'!$G$8, 1, 0)</f>
        <v>1</v>
      </c>
      <c r="J8190" s="37">
        <f>IF(H8190&gt;='Roof Calculator'!$G$8, 1, 0)</f>
        <v>0</v>
      </c>
      <c r="K8190" s="37">
        <f t="shared" si="2293"/>
        <v>-2.019999999999996</v>
      </c>
      <c r="L8190" s="37">
        <f t="shared" si="2294"/>
        <v>0</v>
      </c>
      <c r="M8190" s="37">
        <v>0</v>
      </c>
      <c r="N8190" s="37">
        <f t="shared" si="2295"/>
        <v>32</v>
      </c>
      <c r="O8190" s="37">
        <v>0</v>
      </c>
      <c r="P8190" s="37">
        <v>0</v>
      </c>
      <c r="Q8190" s="21">
        <f t="shared" si="2296"/>
        <v>39.790999999999997</v>
      </c>
      <c r="R8190" s="21">
        <f t="shared" si="2305"/>
        <v>341.33333333334883</v>
      </c>
      <c r="S8190" s="21">
        <f t="shared" si="2306"/>
        <v>-22.791709074540261</v>
      </c>
      <c r="T8190" s="21">
        <f t="shared" si="2297"/>
        <v>86.147999999999996</v>
      </c>
      <c r="U8190" s="37">
        <f>VLOOKUP(Time_Zone, 'LSTM LookUp'!$B$5:$D$8, 3, FALSE)</f>
        <v>-75</v>
      </c>
      <c r="V8190" s="21">
        <f t="shared" si="2307"/>
        <v>7.5825519517375195</v>
      </c>
      <c r="W8190" s="21">
        <f t="shared" si="2298"/>
        <v>118.04363798793437</v>
      </c>
      <c r="X8190" s="21">
        <f t="shared" si="2299"/>
        <v>-67.391900068389077</v>
      </c>
      <c r="Y8190" s="21">
        <f t="shared" si="2300"/>
        <v>-35.391900068389077</v>
      </c>
      <c r="Z8190" s="21">
        <f t="shared" si="2308"/>
        <v>-11.218614179983607</v>
      </c>
      <c r="AA8190" s="21">
        <f t="shared" si="2301"/>
        <v>-11.218614179983607</v>
      </c>
      <c r="AB8190" s="21">
        <f t="shared" si="2302"/>
        <v>0</v>
      </c>
      <c r="AC8190" s="21">
        <f t="shared" si="2303"/>
        <v>0</v>
      </c>
      <c r="AD8190" s="21">
        <f t="shared" si="2309"/>
        <v>0</v>
      </c>
      <c r="AE8190" s="21" t="str">
        <f t="shared" si="2304"/>
        <v>12/7/9:00</v>
      </c>
    </row>
    <row r="8191" spans="2:31">
      <c r="B8191" s="37">
        <v>12</v>
      </c>
      <c r="C8191" s="38">
        <v>7</v>
      </c>
      <c r="D8191" s="39">
        <v>10</v>
      </c>
      <c r="E8191" s="17">
        <v>-17.2</v>
      </c>
      <c r="F8191" s="17">
        <v>73</v>
      </c>
      <c r="G8191" s="17">
        <v>531</v>
      </c>
      <c r="H8191" s="37">
        <f t="shared" si="2292"/>
        <v>1.0400000000000027</v>
      </c>
      <c r="I8191" s="37">
        <f>IF(H8191&lt;'Roof Calculator'!$G$8, 1, 0)</f>
        <v>1</v>
      </c>
      <c r="J8191" s="37">
        <f>IF(H8191&gt;='Roof Calculator'!$G$8, 1, 0)</f>
        <v>0</v>
      </c>
      <c r="K8191" s="37">
        <f t="shared" si="2293"/>
        <v>1.0400000000000027</v>
      </c>
      <c r="L8191" s="37">
        <f t="shared" si="2294"/>
        <v>0</v>
      </c>
      <c r="M8191" s="37">
        <v>0</v>
      </c>
      <c r="N8191" s="37">
        <f t="shared" si="2295"/>
        <v>73</v>
      </c>
      <c r="O8191" s="37">
        <v>0</v>
      </c>
      <c r="P8191" s="37">
        <v>0</v>
      </c>
      <c r="Q8191" s="21">
        <f t="shared" si="2296"/>
        <v>39.790999999999997</v>
      </c>
      <c r="R8191" s="21">
        <f t="shared" si="2305"/>
        <v>341.37500000001552</v>
      </c>
      <c r="S8191" s="21">
        <f t="shared" si="2306"/>
        <v>-22.795763598733387</v>
      </c>
      <c r="T8191" s="21">
        <f t="shared" si="2297"/>
        <v>86.147999999999996</v>
      </c>
      <c r="U8191" s="37">
        <f>VLOOKUP(Time_Zone, 'LSTM LookUp'!$B$5:$D$8, 3, FALSE)</f>
        <v>-75</v>
      </c>
      <c r="V8191" s="21">
        <f t="shared" si="2307"/>
        <v>7.5648604757981355</v>
      </c>
      <c r="W8191" s="21">
        <f t="shared" si="2298"/>
        <v>133.03921511894956</v>
      </c>
      <c r="X8191" s="21">
        <f t="shared" si="2299"/>
        <v>-388.38490784574395</v>
      </c>
      <c r="Y8191" s="21">
        <f t="shared" si="2300"/>
        <v>-315.38490784574395</v>
      </c>
      <c r="Z8191" s="21">
        <f t="shared" si="2308"/>
        <v>-99.971507392203492</v>
      </c>
      <c r="AA8191" s="21">
        <f t="shared" si="2301"/>
        <v>-99.971507392203492</v>
      </c>
      <c r="AB8191" s="21">
        <f t="shared" si="2302"/>
        <v>0</v>
      </c>
      <c r="AC8191" s="21">
        <f t="shared" si="2303"/>
        <v>0</v>
      </c>
      <c r="AD8191" s="21">
        <f t="shared" si="2309"/>
        <v>0</v>
      </c>
      <c r="AE8191" s="21" t="str">
        <f t="shared" si="2304"/>
        <v>12/7/10:00</v>
      </c>
    </row>
    <row r="8192" spans="2:31">
      <c r="B8192" s="37">
        <v>12</v>
      </c>
      <c r="C8192" s="38">
        <v>7</v>
      </c>
      <c r="D8192" s="39">
        <v>11</v>
      </c>
      <c r="E8192" s="17">
        <v>-16.100000000000001</v>
      </c>
      <c r="F8192" s="17">
        <v>116</v>
      </c>
      <c r="G8192" s="17">
        <v>578</v>
      </c>
      <c r="H8192" s="37">
        <f t="shared" si="2292"/>
        <v>3.0199999999999996</v>
      </c>
      <c r="I8192" s="37">
        <f>IF(H8192&lt;'Roof Calculator'!$G$8, 1, 0)</f>
        <v>1</v>
      </c>
      <c r="J8192" s="37">
        <f>IF(H8192&gt;='Roof Calculator'!$G$8, 1, 0)</f>
        <v>0</v>
      </c>
      <c r="K8192" s="37">
        <f t="shared" si="2293"/>
        <v>3.0199999999999996</v>
      </c>
      <c r="L8192" s="37">
        <f t="shared" si="2294"/>
        <v>0</v>
      </c>
      <c r="M8192" s="37">
        <v>0</v>
      </c>
      <c r="N8192" s="37">
        <f t="shared" si="2295"/>
        <v>116</v>
      </c>
      <c r="O8192" s="37">
        <v>0</v>
      </c>
      <c r="P8192" s="37">
        <v>0</v>
      </c>
      <c r="Q8192" s="21">
        <f t="shared" si="2296"/>
        <v>39.790999999999997</v>
      </c>
      <c r="R8192" s="21">
        <f t="shared" si="2305"/>
        <v>341.4166666666822</v>
      </c>
      <c r="S8192" s="21">
        <f t="shared" si="2306"/>
        <v>-22.799805854981795</v>
      </c>
      <c r="T8192" s="21">
        <f t="shared" si="2297"/>
        <v>86.147999999999996</v>
      </c>
      <c r="U8192" s="37">
        <f>VLOOKUP(Time_Zone, 'LSTM LookUp'!$B$5:$D$8, 3, FALSE)</f>
        <v>-75</v>
      </c>
      <c r="V8192" s="21">
        <f t="shared" si="2307"/>
        <v>7.5471583387602816</v>
      </c>
      <c r="W8192" s="21">
        <f t="shared" si="2298"/>
        <v>148.03478958469009</v>
      </c>
      <c r="X8192" s="21">
        <f t="shared" si="2299"/>
        <v>-490.68903721247875</v>
      </c>
      <c r="Y8192" s="21">
        <f t="shared" si="2300"/>
        <v>-374.68903721247875</v>
      </c>
      <c r="Z8192" s="21">
        <f t="shared" si="2308"/>
        <v>-118.76988061770508</v>
      </c>
      <c r="AA8192" s="21">
        <f t="shared" si="2301"/>
        <v>-118.76988061770508</v>
      </c>
      <c r="AB8192" s="21">
        <f t="shared" si="2302"/>
        <v>0</v>
      </c>
      <c r="AC8192" s="21">
        <f t="shared" si="2303"/>
        <v>0</v>
      </c>
      <c r="AD8192" s="21">
        <f t="shared" si="2309"/>
        <v>0</v>
      </c>
      <c r="AE8192" s="21" t="str">
        <f t="shared" si="2304"/>
        <v>12/7/11:00</v>
      </c>
    </row>
    <row r="8193" spans="2:31">
      <c r="B8193" s="37">
        <v>12</v>
      </c>
      <c r="C8193" s="38">
        <v>7</v>
      </c>
      <c r="D8193" s="39">
        <v>12</v>
      </c>
      <c r="E8193" s="17">
        <v>-14.4</v>
      </c>
      <c r="F8193" s="17">
        <v>130</v>
      </c>
      <c r="G8193" s="17">
        <v>664</v>
      </c>
      <c r="H8193" s="37">
        <f t="shared" si="2292"/>
        <v>6.0800000000000018</v>
      </c>
      <c r="I8193" s="37">
        <f>IF(H8193&lt;'Roof Calculator'!$G$8, 1, 0)</f>
        <v>1</v>
      </c>
      <c r="J8193" s="37">
        <f>IF(H8193&gt;='Roof Calculator'!$G$8, 1, 0)</f>
        <v>0</v>
      </c>
      <c r="K8193" s="37">
        <f t="shared" si="2293"/>
        <v>6.0800000000000018</v>
      </c>
      <c r="L8193" s="37">
        <f t="shared" si="2294"/>
        <v>0</v>
      </c>
      <c r="M8193" s="37">
        <v>0</v>
      </c>
      <c r="N8193" s="37">
        <f t="shared" si="2295"/>
        <v>130</v>
      </c>
      <c r="O8193" s="37">
        <v>0</v>
      </c>
      <c r="P8193" s="37">
        <v>0</v>
      </c>
      <c r="Q8193" s="21">
        <f t="shared" si="2296"/>
        <v>39.790999999999997</v>
      </c>
      <c r="R8193" s="21">
        <f t="shared" si="2305"/>
        <v>341.45833333334889</v>
      </c>
      <c r="S8193" s="21">
        <f t="shared" si="2306"/>
        <v>-22.803835840134518</v>
      </c>
      <c r="T8193" s="21">
        <f t="shared" si="2297"/>
        <v>86.147999999999996</v>
      </c>
      <c r="U8193" s="37">
        <f>VLOOKUP(Time_Zone, 'LSTM LookUp'!$B$5:$D$8, 3, FALSE)</f>
        <v>-75</v>
      </c>
      <c r="V8193" s="21">
        <f t="shared" si="2307"/>
        <v>7.5294455693140101</v>
      </c>
      <c r="W8193" s="21">
        <f t="shared" si="2298"/>
        <v>163.03036139232847</v>
      </c>
      <c r="X8193" s="21">
        <f t="shared" si="2299"/>
        <v>-614.5515496427322</v>
      </c>
      <c r="Y8193" s="21">
        <f t="shared" si="2300"/>
        <v>-484.5515496427322</v>
      </c>
      <c r="Z8193" s="21">
        <f t="shared" si="2308"/>
        <v>-153.59437824052418</v>
      </c>
      <c r="AA8193" s="21">
        <f t="shared" si="2301"/>
        <v>-153.59437824052418</v>
      </c>
      <c r="AB8193" s="21">
        <f t="shared" si="2302"/>
        <v>0</v>
      </c>
      <c r="AC8193" s="21">
        <f t="shared" si="2303"/>
        <v>0</v>
      </c>
      <c r="AD8193" s="21">
        <f t="shared" si="2309"/>
        <v>0</v>
      </c>
      <c r="AE8193" s="21" t="str">
        <f t="shared" si="2304"/>
        <v>12/7/12:00</v>
      </c>
    </row>
    <row r="8194" spans="2:31">
      <c r="B8194" s="37">
        <v>12</v>
      </c>
      <c r="C8194" s="38">
        <v>7</v>
      </c>
      <c r="D8194" s="39">
        <v>13</v>
      </c>
      <c r="E8194" s="17">
        <v>-13.3</v>
      </c>
      <c r="F8194" s="17">
        <v>144</v>
      </c>
      <c r="G8194" s="17">
        <v>681</v>
      </c>
      <c r="H8194" s="37">
        <f t="shared" si="2292"/>
        <v>8.0599999999999987</v>
      </c>
      <c r="I8194" s="37">
        <f>IF(H8194&lt;'Roof Calculator'!$G$8, 1, 0)</f>
        <v>1</v>
      </c>
      <c r="J8194" s="37">
        <f>IF(H8194&gt;='Roof Calculator'!$G$8, 1, 0)</f>
        <v>0</v>
      </c>
      <c r="K8194" s="37">
        <f t="shared" si="2293"/>
        <v>8.0599999999999987</v>
      </c>
      <c r="L8194" s="37">
        <f t="shared" si="2294"/>
        <v>0</v>
      </c>
      <c r="M8194" s="37">
        <v>0</v>
      </c>
      <c r="N8194" s="37">
        <f t="shared" si="2295"/>
        <v>144</v>
      </c>
      <c r="O8194" s="37">
        <v>0</v>
      </c>
      <c r="P8194" s="37">
        <v>0</v>
      </c>
      <c r="Q8194" s="21">
        <f t="shared" si="2296"/>
        <v>39.790999999999997</v>
      </c>
      <c r="R8194" s="21">
        <f t="shared" si="2305"/>
        <v>341.50000000001558</v>
      </c>
      <c r="S8194" s="21">
        <f t="shared" si="2306"/>
        <v>-22.807853551049526</v>
      </c>
      <c r="T8194" s="21">
        <f t="shared" si="2297"/>
        <v>86.147999999999996</v>
      </c>
      <c r="U8194" s="37">
        <f>VLOOKUP(Time_Zone, 'LSTM LookUp'!$B$5:$D$8, 3, FALSE)</f>
        <v>-75</v>
      </c>
      <c r="V8194" s="21">
        <f t="shared" si="2307"/>
        <v>7.5117221961688223</v>
      </c>
      <c r="W8194" s="21">
        <f t="shared" si="2298"/>
        <v>178.02593054904219</v>
      </c>
      <c r="X8194" s="21">
        <f t="shared" si="2299"/>
        <v>-651.01580892909374</v>
      </c>
      <c r="Y8194" s="21">
        <f t="shared" si="2300"/>
        <v>-507.01580892909374</v>
      </c>
      <c r="Z8194" s="21">
        <f t="shared" si="2308"/>
        <v>-160.71515608194611</v>
      </c>
      <c r="AA8194" s="21">
        <f t="shared" si="2301"/>
        <v>-160.71515608194611</v>
      </c>
      <c r="AB8194" s="21">
        <f t="shared" si="2302"/>
        <v>0</v>
      </c>
      <c r="AC8194" s="21">
        <f t="shared" si="2303"/>
        <v>0</v>
      </c>
      <c r="AD8194" s="21">
        <f t="shared" si="2309"/>
        <v>0</v>
      </c>
      <c r="AE8194" s="21" t="str">
        <f t="shared" si="2304"/>
        <v>12/7/13:00</v>
      </c>
    </row>
    <row r="8195" spans="2:31">
      <c r="B8195" s="37">
        <v>12</v>
      </c>
      <c r="C8195" s="38">
        <v>7</v>
      </c>
      <c r="D8195" s="39">
        <v>14</v>
      </c>
      <c r="E8195" s="17">
        <v>-11.7</v>
      </c>
      <c r="F8195" s="17">
        <v>132</v>
      </c>
      <c r="G8195" s="17">
        <v>670</v>
      </c>
      <c r="H8195" s="37">
        <f t="shared" si="2292"/>
        <v>10.940000000000001</v>
      </c>
      <c r="I8195" s="37">
        <f>IF(H8195&lt;'Roof Calculator'!$G$8, 1, 0)</f>
        <v>1</v>
      </c>
      <c r="J8195" s="37">
        <f>IF(H8195&gt;='Roof Calculator'!$G$8, 1, 0)</f>
        <v>0</v>
      </c>
      <c r="K8195" s="37">
        <f t="shared" si="2293"/>
        <v>10.940000000000001</v>
      </c>
      <c r="L8195" s="37">
        <f t="shared" si="2294"/>
        <v>0</v>
      </c>
      <c r="M8195" s="37">
        <v>0</v>
      </c>
      <c r="N8195" s="37">
        <f t="shared" si="2295"/>
        <v>132</v>
      </c>
      <c r="O8195" s="37">
        <v>0</v>
      </c>
      <c r="P8195" s="37">
        <v>0</v>
      </c>
      <c r="Q8195" s="21">
        <f t="shared" si="2296"/>
        <v>39.790999999999997</v>
      </c>
      <c r="R8195" s="21">
        <f t="shared" si="2305"/>
        <v>341.54166666668226</v>
      </c>
      <c r="S8195" s="21">
        <f t="shared" si="2306"/>
        <v>-22.811858984593783</v>
      </c>
      <c r="T8195" s="21">
        <f t="shared" si="2297"/>
        <v>86.147999999999996</v>
      </c>
      <c r="U8195" s="37">
        <f>VLOOKUP(Time_Zone, 'LSTM LookUp'!$B$5:$D$8, 3, FALSE)</f>
        <v>-75</v>
      </c>
      <c r="V8195" s="21">
        <f t="shared" si="2307"/>
        <v>7.4939882480533946</v>
      </c>
      <c r="W8195" s="21">
        <f t="shared" si="2298"/>
        <v>193.02149706201337</v>
      </c>
      <c r="X8195" s="21">
        <f t="shared" si="2299"/>
        <v>-628.59269320795784</v>
      </c>
      <c r="Y8195" s="21">
        <f t="shared" si="2300"/>
        <v>-496.59269320795784</v>
      </c>
      <c r="Z8195" s="21">
        <f t="shared" si="2308"/>
        <v>-157.41121044458865</v>
      </c>
      <c r="AA8195" s="21">
        <f t="shared" si="2301"/>
        <v>-157.41121044458865</v>
      </c>
      <c r="AB8195" s="21">
        <f t="shared" si="2302"/>
        <v>0</v>
      </c>
      <c r="AC8195" s="21">
        <f t="shared" si="2303"/>
        <v>0</v>
      </c>
      <c r="AD8195" s="21">
        <f t="shared" si="2309"/>
        <v>0</v>
      </c>
      <c r="AE8195" s="21" t="str">
        <f t="shared" si="2304"/>
        <v>12/7/14:00</v>
      </c>
    </row>
    <row r="8196" spans="2:31">
      <c r="B8196" s="37">
        <v>12</v>
      </c>
      <c r="C8196" s="38">
        <v>7</v>
      </c>
      <c r="D8196" s="39">
        <v>15</v>
      </c>
      <c r="E8196" s="17">
        <v>-10.6</v>
      </c>
      <c r="F8196" s="17">
        <v>116</v>
      </c>
      <c r="G8196" s="17">
        <v>606</v>
      </c>
      <c r="H8196" s="37">
        <f t="shared" si="2292"/>
        <v>12.920000000000002</v>
      </c>
      <c r="I8196" s="37">
        <f>IF(H8196&lt;'Roof Calculator'!$G$8, 1, 0)</f>
        <v>1</v>
      </c>
      <c r="J8196" s="37">
        <f>IF(H8196&gt;='Roof Calculator'!$G$8, 1, 0)</f>
        <v>0</v>
      </c>
      <c r="K8196" s="37">
        <f t="shared" si="2293"/>
        <v>12.920000000000002</v>
      </c>
      <c r="L8196" s="37">
        <f t="shared" si="2294"/>
        <v>0</v>
      </c>
      <c r="M8196" s="37">
        <v>0</v>
      </c>
      <c r="N8196" s="37">
        <f t="shared" si="2295"/>
        <v>116</v>
      </c>
      <c r="O8196" s="37">
        <v>0</v>
      </c>
      <c r="P8196" s="37">
        <v>0</v>
      </c>
      <c r="Q8196" s="21">
        <f t="shared" si="2296"/>
        <v>39.790999999999997</v>
      </c>
      <c r="R8196" s="21">
        <f t="shared" si="2305"/>
        <v>341.58333333334895</v>
      </c>
      <c r="S8196" s="21">
        <f t="shared" si="2306"/>
        <v>-22.815852137643205</v>
      </c>
      <c r="T8196" s="21">
        <f t="shared" si="2297"/>
        <v>86.147999999999996</v>
      </c>
      <c r="U8196" s="37">
        <f>VLOOKUP(Time_Zone, 'LSTM LookUp'!$B$5:$D$8, 3, FALSE)</f>
        <v>-75</v>
      </c>
      <c r="V8196" s="21">
        <f t="shared" si="2307"/>
        <v>7.4762437537157149</v>
      </c>
      <c r="W8196" s="21">
        <f t="shared" si="2298"/>
        <v>208.01706093842895</v>
      </c>
      <c r="X8196" s="21">
        <f t="shared" si="2299"/>
        <v>-529.29773657501391</v>
      </c>
      <c r="Y8196" s="21">
        <f t="shared" si="2300"/>
        <v>-413.29773657501391</v>
      </c>
      <c r="Z8196" s="21">
        <f t="shared" si="2308"/>
        <v>-131.00816399051911</v>
      </c>
      <c r="AA8196" s="21">
        <f t="shared" si="2301"/>
        <v>-131.00816399051911</v>
      </c>
      <c r="AB8196" s="21">
        <f t="shared" si="2302"/>
        <v>0</v>
      </c>
      <c r="AC8196" s="21">
        <f t="shared" si="2303"/>
        <v>0</v>
      </c>
      <c r="AD8196" s="21">
        <f t="shared" si="2309"/>
        <v>0</v>
      </c>
      <c r="AE8196" s="21" t="str">
        <f t="shared" si="2304"/>
        <v>12/7/15:00</v>
      </c>
    </row>
    <row r="8197" spans="2:31">
      <c r="B8197" s="37">
        <v>12</v>
      </c>
      <c r="C8197" s="38">
        <v>7</v>
      </c>
      <c r="D8197" s="39">
        <v>16</v>
      </c>
      <c r="E8197" s="17">
        <v>-9.4</v>
      </c>
      <c r="F8197" s="17">
        <v>94</v>
      </c>
      <c r="G8197" s="17">
        <v>441</v>
      </c>
      <c r="H8197" s="37">
        <f t="shared" si="2292"/>
        <v>15.079999999999998</v>
      </c>
      <c r="I8197" s="37">
        <f>IF(H8197&lt;'Roof Calculator'!$G$8, 1, 0)</f>
        <v>1</v>
      </c>
      <c r="J8197" s="37">
        <f>IF(H8197&gt;='Roof Calculator'!$G$8, 1, 0)</f>
        <v>0</v>
      </c>
      <c r="K8197" s="37">
        <f t="shared" si="2293"/>
        <v>15.079999999999998</v>
      </c>
      <c r="L8197" s="37">
        <f t="shared" si="2294"/>
        <v>0</v>
      </c>
      <c r="M8197" s="37">
        <v>0</v>
      </c>
      <c r="N8197" s="37">
        <f t="shared" si="2295"/>
        <v>94</v>
      </c>
      <c r="O8197" s="37">
        <v>0</v>
      </c>
      <c r="P8197" s="37">
        <v>0</v>
      </c>
      <c r="Q8197" s="21">
        <f t="shared" si="2296"/>
        <v>39.790999999999997</v>
      </c>
      <c r="R8197" s="21">
        <f t="shared" si="2305"/>
        <v>341.62500000001563</v>
      </c>
      <c r="S8197" s="21">
        <f t="shared" si="2306"/>
        <v>-22.819833007082654</v>
      </c>
      <c r="T8197" s="21">
        <f t="shared" si="2297"/>
        <v>86.147999999999996</v>
      </c>
      <c r="U8197" s="37">
        <f>VLOOKUP(Time_Zone, 'LSTM LookUp'!$B$5:$D$8, 3, FALSE)</f>
        <v>-75</v>
      </c>
      <c r="V8197" s="21">
        <f t="shared" si="2307"/>
        <v>7.4584887419230146</v>
      </c>
      <c r="W8197" s="21">
        <f t="shared" si="2298"/>
        <v>223.01262218548072</v>
      </c>
      <c r="X8197" s="21">
        <f t="shared" si="2299"/>
        <v>-337.84074873520564</v>
      </c>
      <c r="Y8197" s="21">
        <f t="shared" si="2300"/>
        <v>-243.84074873520564</v>
      </c>
      <c r="Z8197" s="21">
        <f t="shared" si="2308"/>
        <v>-77.293258517699897</v>
      </c>
      <c r="AA8197" s="21">
        <f t="shared" si="2301"/>
        <v>-77.293258517699897</v>
      </c>
      <c r="AB8197" s="21">
        <f t="shared" si="2302"/>
        <v>0</v>
      </c>
      <c r="AC8197" s="21">
        <f t="shared" si="2303"/>
        <v>0</v>
      </c>
      <c r="AD8197" s="21">
        <f t="shared" si="2309"/>
        <v>0</v>
      </c>
      <c r="AE8197" s="21" t="str">
        <f t="shared" si="2304"/>
        <v>12/7/16:00</v>
      </c>
    </row>
    <row r="8198" spans="2:31">
      <c r="B8198" s="37">
        <v>12</v>
      </c>
      <c r="C8198" s="38">
        <v>7</v>
      </c>
      <c r="D8198" s="39">
        <v>17</v>
      </c>
      <c r="E8198" s="17">
        <v>-9.4</v>
      </c>
      <c r="F8198" s="17">
        <v>51</v>
      </c>
      <c r="G8198" s="17">
        <v>186</v>
      </c>
      <c r="H8198" s="37">
        <f t="shared" si="2292"/>
        <v>15.079999999999998</v>
      </c>
      <c r="I8198" s="37">
        <f>IF(H8198&lt;'Roof Calculator'!$G$8, 1, 0)</f>
        <v>1</v>
      </c>
      <c r="J8198" s="37">
        <f>IF(H8198&gt;='Roof Calculator'!$G$8, 1, 0)</f>
        <v>0</v>
      </c>
      <c r="K8198" s="37">
        <f t="shared" si="2293"/>
        <v>15.079999999999998</v>
      </c>
      <c r="L8198" s="37">
        <f t="shared" si="2294"/>
        <v>0</v>
      </c>
      <c r="M8198" s="37">
        <v>0</v>
      </c>
      <c r="N8198" s="37">
        <f t="shared" si="2295"/>
        <v>51</v>
      </c>
      <c r="O8198" s="37">
        <v>0</v>
      </c>
      <c r="P8198" s="37">
        <v>0</v>
      </c>
      <c r="Q8198" s="21">
        <f t="shared" si="2296"/>
        <v>39.790999999999997</v>
      </c>
      <c r="R8198" s="21">
        <f t="shared" si="2305"/>
        <v>341.66666666668232</v>
      </c>
      <c r="S8198" s="21">
        <f t="shared" si="2306"/>
        <v>-22.823801589806013</v>
      </c>
      <c r="T8198" s="21">
        <f t="shared" si="2297"/>
        <v>86.147999999999996</v>
      </c>
      <c r="U8198" s="37">
        <f>VLOOKUP(Time_Zone, 'LSTM LookUp'!$B$5:$D$8, 3, FALSE)</f>
        <v>-75</v>
      </c>
      <c r="V8198" s="21">
        <f t="shared" si="2307"/>
        <v>7.4407232414615709</v>
      </c>
      <c r="W8198" s="21">
        <f t="shared" si="2298"/>
        <v>238.00818081036536</v>
      </c>
      <c r="X8198" s="21">
        <f t="shared" si="2299"/>
        <v>-115.96450480807547</v>
      </c>
      <c r="Y8198" s="21">
        <f t="shared" si="2300"/>
        <v>-64.964504808075475</v>
      </c>
      <c r="Z8198" s="21">
        <f t="shared" si="2308"/>
        <v>-20.592613378405197</v>
      </c>
      <c r="AA8198" s="21">
        <f t="shared" si="2301"/>
        <v>-20.592613378405197</v>
      </c>
      <c r="AB8198" s="21">
        <f t="shared" si="2302"/>
        <v>0</v>
      </c>
      <c r="AC8198" s="21">
        <f t="shared" si="2303"/>
        <v>0</v>
      </c>
      <c r="AD8198" s="21">
        <f t="shared" si="2309"/>
        <v>0</v>
      </c>
      <c r="AE8198" s="21" t="str">
        <f t="shared" si="2304"/>
        <v>12/7/17:00</v>
      </c>
    </row>
    <row r="8199" spans="2:31">
      <c r="B8199" s="37">
        <v>12</v>
      </c>
      <c r="C8199" s="38">
        <v>7</v>
      </c>
      <c r="D8199" s="39">
        <v>18</v>
      </c>
      <c r="E8199" s="17">
        <v>-10.6</v>
      </c>
      <c r="F8199" s="17">
        <v>4</v>
      </c>
      <c r="G8199" s="17">
        <v>1</v>
      </c>
      <c r="H8199" s="37">
        <f t="shared" si="2292"/>
        <v>12.920000000000002</v>
      </c>
      <c r="I8199" s="37">
        <f>IF(H8199&lt;'Roof Calculator'!$G$8, 1, 0)</f>
        <v>1</v>
      </c>
      <c r="J8199" s="37">
        <f>IF(H8199&gt;='Roof Calculator'!$G$8, 1, 0)</f>
        <v>0</v>
      </c>
      <c r="K8199" s="37">
        <f t="shared" si="2293"/>
        <v>12.920000000000002</v>
      </c>
      <c r="L8199" s="37">
        <f t="shared" si="2294"/>
        <v>0</v>
      </c>
      <c r="M8199" s="37">
        <v>0</v>
      </c>
      <c r="N8199" s="37">
        <f t="shared" si="2295"/>
        <v>4</v>
      </c>
      <c r="O8199" s="37">
        <v>0</v>
      </c>
      <c r="P8199" s="37">
        <v>0</v>
      </c>
      <c r="Q8199" s="21">
        <f t="shared" si="2296"/>
        <v>39.790999999999997</v>
      </c>
      <c r="R8199" s="21">
        <f t="shared" si="2305"/>
        <v>341.708333333349</v>
      </c>
      <c r="S8199" s="21">
        <f t="shared" si="2306"/>
        <v>-22.827757882716121</v>
      </c>
      <c r="T8199" s="21">
        <f t="shared" si="2297"/>
        <v>86.147999999999996</v>
      </c>
      <c r="U8199" s="37">
        <f>VLOOKUP(Time_Zone, 'LSTM LookUp'!$B$5:$D$8, 3, FALSE)</f>
        <v>-75</v>
      </c>
      <c r="V8199" s="21">
        <f t="shared" si="2307"/>
        <v>7.4229472811368362</v>
      </c>
      <c r="W8199" s="21">
        <f t="shared" si="2298"/>
        <v>253.00373682028425</v>
      </c>
      <c r="X8199" s="21">
        <f t="shared" si="2299"/>
        <v>-0.45530516418512901</v>
      </c>
      <c r="Y8199" s="21">
        <f t="shared" si="2300"/>
        <v>3.5446948358148709</v>
      </c>
      <c r="Z8199" s="21">
        <f t="shared" si="2308"/>
        <v>1.1236063526384559</v>
      </c>
      <c r="AA8199" s="21">
        <f t="shared" si="2301"/>
        <v>1.1236063526384559</v>
      </c>
      <c r="AB8199" s="21">
        <f t="shared" si="2302"/>
        <v>0</v>
      </c>
      <c r="AC8199" s="21">
        <f t="shared" si="2303"/>
        <v>0</v>
      </c>
      <c r="AD8199" s="21">
        <f t="shared" si="2309"/>
        <v>0</v>
      </c>
      <c r="AE8199" s="21" t="str">
        <f t="shared" si="2304"/>
        <v>12/7/18:00</v>
      </c>
    </row>
    <row r="8200" spans="2:31">
      <c r="B8200" s="37">
        <v>12</v>
      </c>
      <c r="C8200" s="38">
        <v>7</v>
      </c>
      <c r="D8200" s="39">
        <v>19</v>
      </c>
      <c r="E8200" s="17">
        <v>-11.1</v>
      </c>
      <c r="F8200" s="17">
        <v>0</v>
      </c>
      <c r="G8200" s="17">
        <v>0</v>
      </c>
      <c r="H8200" s="37">
        <f t="shared" si="2292"/>
        <v>12.020000000000003</v>
      </c>
      <c r="I8200" s="37">
        <f>IF(H8200&lt;'Roof Calculator'!$G$8, 1, 0)</f>
        <v>1</v>
      </c>
      <c r="J8200" s="37">
        <f>IF(H8200&gt;='Roof Calculator'!$G$8, 1, 0)</f>
        <v>0</v>
      </c>
      <c r="K8200" s="37">
        <f t="shared" si="2293"/>
        <v>12.020000000000003</v>
      </c>
      <c r="L8200" s="37">
        <f t="shared" si="2294"/>
        <v>0</v>
      </c>
      <c r="M8200" s="37">
        <v>0</v>
      </c>
      <c r="N8200" s="37">
        <f t="shared" si="2295"/>
        <v>0</v>
      </c>
      <c r="O8200" s="37">
        <v>0</v>
      </c>
      <c r="P8200" s="37">
        <v>0</v>
      </c>
      <c r="Q8200" s="21">
        <f t="shared" si="2296"/>
        <v>39.790999999999997</v>
      </c>
      <c r="R8200" s="21">
        <f t="shared" si="2305"/>
        <v>341.75000000001569</v>
      </c>
      <c r="S8200" s="21">
        <f t="shared" si="2306"/>
        <v>-22.83170188272485</v>
      </c>
      <c r="T8200" s="21">
        <f t="shared" si="2297"/>
        <v>86.147999999999996</v>
      </c>
      <c r="U8200" s="37">
        <f>VLOOKUP(Time_Zone, 'LSTM LookUp'!$B$5:$D$8, 3, FALSE)</f>
        <v>-75</v>
      </c>
      <c r="V8200" s="21">
        <f t="shared" si="2307"/>
        <v>7.4051608897732022</v>
      </c>
      <c r="W8200" s="21">
        <f t="shared" si="2298"/>
        <v>267.99929022244328</v>
      </c>
      <c r="X8200" s="21">
        <f t="shared" si="2299"/>
        <v>0</v>
      </c>
      <c r="Y8200" s="21">
        <f t="shared" si="2300"/>
        <v>0</v>
      </c>
      <c r="Z8200" s="21">
        <f t="shared" si="2308"/>
        <v>0</v>
      </c>
      <c r="AA8200" s="21">
        <f t="shared" si="2301"/>
        <v>0</v>
      </c>
      <c r="AB8200" s="21">
        <f t="shared" si="2302"/>
        <v>0</v>
      </c>
      <c r="AC8200" s="21">
        <f t="shared" si="2303"/>
        <v>0</v>
      </c>
      <c r="AD8200" s="21">
        <f t="shared" si="2309"/>
        <v>0</v>
      </c>
      <c r="AE8200" s="21" t="str">
        <f t="shared" si="2304"/>
        <v>12/7/19:00</v>
      </c>
    </row>
    <row r="8201" spans="2:31">
      <c r="B8201" s="37">
        <v>12</v>
      </c>
      <c r="C8201" s="38">
        <v>7</v>
      </c>
      <c r="D8201" s="39">
        <v>20</v>
      </c>
      <c r="E8201" s="17">
        <v>-11.1</v>
      </c>
      <c r="F8201" s="17">
        <v>0</v>
      </c>
      <c r="G8201" s="17">
        <v>0</v>
      </c>
      <c r="H8201" s="37">
        <f t="shared" si="2292"/>
        <v>12.020000000000003</v>
      </c>
      <c r="I8201" s="37">
        <f>IF(H8201&lt;'Roof Calculator'!$G$8, 1, 0)</f>
        <v>1</v>
      </c>
      <c r="J8201" s="37">
        <f>IF(H8201&gt;='Roof Calculator'!$G$8, 1, 0)</f>
        <v>0</v>
      </c>
      <c r="K8201" s="37">
        <f t="shared" si="2293"/>
        <v>12.020000000000003</v>
      </c>
      <c r="L8201" s="37">
        <f t="shared" si="2294"/>
        <v>0</v>
      </c>
      <c r="M8201" s="37">
        <v>0</v>
      </c>
      <c r="N8201" s="37">
        <f t="shared" si="2295"/>
        <v>0</v>
      </c>
      <c r="O8201" s="37">
        <v>0</v>
      </c>
      <c r="P8201" s="37">
        <v>0</v>
      </c>
      <c r="Q8201" s="21">
        <f t="shared" si="2296"/>
        <v>39.790999999999997</v>
      </c>
      <c r="R8201" s="21">
        <f t="shared" si="2305"/>
        <v>341.79166666668237</v>
      </c>
      <c r="S8201" s="21">
        <f t="shared" si="2306"/>
        <v>-22.835633586753033</v>
      </c>
      <c r="T8201" s="21">
        <f t="shared" si="2297"/>
        <v>86.147999999999996</v>
      </c>
      <c r="U8201" s="37">
        <f>VLOOKUP(Time_Zone, 'LSTM LookUp'!$B$5:$D$8, 3, FALSE)</f>
        <v>-75</v>
      </c>
      <c r="V8201" s="21">
        <f t="shared" si="2307"/>
        <v>7.3873640962141458</v>
      </c>
      <c r="W8201" s="21">
        <f t="shared" si="2298"/>
        <v>282.99484102405353</v>
      </c>
      <c r="X8201" s="21">
        <f t="shared" si="2299"/>
        <v>0</v>
      </c>
      <c r="Y8201" s="21">
        <f t="shared" si="2300"/>
        <v>0</v>
      </c>
      <c r="Z8201" s="21">
        <f t="shared" si="2308"/>
        <v>0</v>
      </c>
      <c r="AA8201" s="21">
        <f t="shared" si="2301"/>
        <v>0</v>
      </c>
      <c r="AB8201" s="21">
        <f t="shared" si="2302"/>
        <v>0</v>
      </c>
      <c r="AC8201" s="21">
        <f t="shared" si="2303"/>
        <v>0</v>
      </c>
      <c r="AD8201" s="21">
        <f t="shared" si="2309"/>
        <v>0</v>
      </c>
      <c r="AE8201" s="21" t="str">
        <f t="shared" si="2304"/>
        <v>12/7/20:00</v>
      </c>
    </row>
    <row r="8202" spans="2:31">
      <c r="B8202" s="37">
        <v>12</v>
      </c>
      <c r="C8202" s="38">
        <v>7</v>
      </c>
      <c r="D8202" s="39">
        <v>21</v>
      </c>
      <c r="E8202" s="17">
        <v>-10.6</v>
      </c>
      <c r="F8202" s="17">
        <v>0</v>
      </c>
      <c r="G8202" s="17">
        <v>0</v>
      </c>
      <c r="H8202" s="37">
        <f t="shared" si="2292"/>
        <v>12.920000000000002</v>
      </c>
      <c r="I8202" s="37">
        <f>IF(H8202&lt;'Roof Calculator'!$G$8, 1, 0)</f>
        <v>1</v>
      </c>
      <c r="J8202" s="37">
        <f>IF(H8202&gt;='Roof Calculator'!$G$8, 1, 0)</f>
        <v>0</v>
      </c>
      <c r="K8202" s="37">
        <f t="shared" si="2293"/>
        <v>12.920000000000002</v>
      </c>
      <c r="L8202" s="37">
        <f t="shared" si="2294"/>
        <v>0</v>
      </c>
      <c r="M8202" s="37">
        <v>0</v>
      </c>
      <c r="N8202" s="37">
        <f t="shared" si="2295"/>
        <v>0</v>
      </c>
      <c r="O8202" s="37">
        <v>0</v>
      </c>
      <c r="P8202" s="37">
        <v>0</v>
      </c>
      <c r="Q8202" s="21">
        <f t="shared" si="2296"/>
        <v>39.790999999999997</v>
      </c>
      <c r="R8202" s="21">
        <f t="shared" si="2305"/>
        <v>341.83333333334906</v>
      </c>
      <c r="S8202" s="21">
        <f t="shared" si="2306"/>
        <v>-22.839552991730553</v>
      </c>
      <c r="T8202" s="21">
        <f t="shared" si="2297"/>
        <v>86.147999999999996</v>
      </c>
      <c r="U8202" s="37">
        <f>VLOOKUP(Time_Zone, 'LSTM LookUp'!$B$5:$D$8, 3, FALSE)</f>
        <v>-75</v>
      </c>
      <c r="V8202" s="21">
        <f t="shared" si="2307"/>
        <v>7.3695569293219245</v>
      </c>
      <c r="W8202" s="21">
        <f t="shared" si="2298"/>
        <v>297.99038923233047</v>
      </c>
      <c r="X8202" s="21">
        <f t="shared" si="2299"/>
        <v>0</v>
      </c>
      <c r="Y8202" s="21">
        <f t="shared" si="2300"/>
        <v>0</v>
      </c>
      <c r="Z8202" s="21">
        <f t="shared" si="2308"/>
        <v>0</v>
      </c>
      <c r="AA8202" s="21">
        <f t="shared" si="2301"/>
        <v>0</v>
      </c>
      <c r="AB8202" s="21">
        <f t="shared" si="2302"/>
        <v>0</v>
      </c>
      <c r="AC8202" s="21">
        <f t="shared" si="2303"/>
        <v>0</v>
      </c>
      <c r="AD8202" s="21">
        <f t="shared" si="2309"/>
        <v>0</v>
      </c>
      <c r="AE8202" s="21" t="str">
        <f t="shared" si="2304"/>
        <v>12/7/21:00</v>
      </c>
    </row>
    <row r="8203" spans="2:31">
      <c r="B8203" s="37">
        <v>12</v>
      </c>
      <c r="C8203" s="38">
        <v>7</v>
      </c>
      <c r="D8203" s="39">
        <v>22</v>
      </c>
      <c r="E8203" s="17">
        <v>-10.6</v>
      </c>
      <c r="F8203" s="17">
        <v>0</v>
      </c>
      <c r="G8203" s="17">
        <v>0</v>
      </c>
      <c r="H8203" s="37">
        <f t="shared" si="2292"/>
        <v>12.920000000000002</v>
      </c>
      <c r="I8203" s="37">
        <f>IF(H8203&lt;'Roof Calculator'!$G$8, 1, 0)</f>
        <v>1</v>
      </c>
      <c r="J8203" s="37">
        <f>IF(H8203&gt;='Roof Calculator'!$G$8, 1, 0)</f>
        <v>0</v>
      </c>
      <c r="K8203" s="37">
        <f t="shared" si="2293"/>
        <v>12.920000000000002</v>
      </c>
      <c r="L8203" s="37">
        <f t="shared" si="2294"/>
        <v>0</v>
      </c>
      <c r="M8203" s="37">
        <v>0</v>
      </c>
      <c r="N8203" s="37">
        <f t="shared" si="2295"/>
        <v>0</v>
      </c>
      <c r="O8203" s="37">
        <v>0</v>
      </c>
      <c r="P8203" s="37">
        <v>0</v>
      </c>
      <c r="Q8203" s="21">
        <f t="shared" si="2296"/>
        <v>39.790999999999997</v>
      </c>
      <c r="R8203" s="21">
        <f t="shared" si="2305"/>
        <v>341.87500000001575</v>
      </c>
      <c r="S8203" s="21">
        <f t="shared" si="2306"/>
        <v>-22.843460094596306</v>
      </c>
      <c r="T8203" s="21">
        <f t="shared" si="2297"/>
        <v>86.147999999999996</v>
      </c>
      <c r="U8203" s="37">
        <f>VLOOKUP(Time_Zone, 'LSTM LookUp'!$B$5:$D$8, 3, FALSE)</f>
        <v>-75</v>
      </c>
      <c r="V8203" s="21">
        <f t="shared" si="2307"/>
        <v>7.3517394179777309</v>
      </c>
      <c r="W8203" s="21">
        <f t="shared" si="2298"/>
        <v>312.98593485449442</v>
      </c>
      <c r="X8203" s="21">
        <f t="shared" si="2299"/>
        <v>0</v>
      </c>
      <c r="Y8203" s="21">
        <f t="shared" si="2300"/>
        <v>0</v>
      </c>
      <c r="Z8203" s="21">
        <f t="shared" si="2308"/>
        <v>0</v>
      </c>
      <c r="AA8203" s="21">
        <f t="shared" si="2301"/>
        <v>0</v>
      </c>
      <c r="AB8203" s="21">
        <f t="shared" si="2302"/>
        <v>0</v>
      </c>
      <c r="AC8203" s="21">
        <f t="shared" si="2303"/>
        <v>0</v>
      </c>
      <c r="AD8203" s="21">
        <f t="shared" si="2309"/>
        <v>0</v>
      </c>
      <c r="AE8203" s="21" t="str">
        <f t="shared" si="2304"/>
        <v>12/7/22:00</v>
      </c>
    </row>
    <row r="8204" spans="2:31">
      <c r="B8204" s="37">
        <v>12</v>
      </c>
      <c r="C8204" s="38">
        <v>7</v>
      </c>
      <c r="D8204" s="39">
        <v>23</v>
      </c>
      <c r="E8204" s="17">
        <v>-10</v>
      </c>
      <c r="F8204" s="17">
        <v>0</v>
      </c>
      <c r="G8204" s="17">
        <v>0</v>
      </c>
      <c r="H8204" s="37">
        <f t="shared" si="2292"/>
        <v>14</v>
      </c>
      <c r="I8204" s="37">
        <f>IF(H8204&lt;'Roof Calculator'!$G$8, 1, 0)</f>
        <v>1</v>
      </c>
      <c r="J8204" s="37">
        <f>IF(H8204&gt;='Roof Calculator'!$G$8, 1, 0)</f>
        <v>0</v>
      </c>
      <c r="K8204" s="37">
        <f t="shared" si="2293"/>
        <v>14</v>
      </c>
      <c r="L8204" s="37">
        <f t="shared" si="2294"/>
        <v>0</v>
      </c>
      <c r="M8204" s="37">
        <v>0</v>
      </c>
      <c r="N8204" s="37">
        <f t="shared" si="2295"/>
        <v>0</v>
      </c>
      <c r="O8204" s="37">
        <v>0</v>
      </c>
      <c r="P8204" s="37">
        <v>0</v>
      </c>
      <c r="Q8204" s="21">
        <f t="shared" si="2296"/>
        <v>39.790999999999997</v>
      </c>
      <c r="R8204" s="21">
        <f t="shared" si="2305"/>
        <v>341.91666666668243</v>
      </c>
      <c r="S8204" s="21">
        <f t="shared" si="2306"/>
        <v>-22.847354892298188</v>
      </c>
      <c r="T8204" s="21">
        <f t="shared" si="2297"/>
        <v>86.147999999999996</v>
      </c>
      <c r="U8204" s="37">
        <f>VLOOKUP(Time_Zone, 'LSTM LookUp'!$B$5:$D$8, 3, FALSE)</f>
        <v>-75</v>
      </c>
      <c r="V8204" s="21">
        <f t="shared" si="2307"/>
        <v>7.3339115910816055</v>
      </c>
      <c r="W8204" s="21">
        <f t="shared" si="2298"/>
        <v>327.98147789777033</v>
      </c>
      <c r="X8204" s="21">
        <f t="shared" si="2299"/>
        <v>0</v>
      </c>
      <c r="Y8204" s="21">
        <f t="shared" si="2300"/>
        <v>0</v>
      </c>
      <c r="Z8204" s="21">
        <f t="shared" si="2308"/>
        <v>0</v>
      </c>
      <c r="AA8204" s="21">
        <f t="shared" si="2301"/>
        <v>0</v>
      </c>
      <c r="AB8204" s="21">
        <f t="shared" si="2302"/>
        <v>0</v>
      </c>
      <c r="AC8204" s="21">
        <f t="shared" si="2303"/>
        <v>0</v>
      </c>
      <c r="AD8204" s="21">
        <f t="shared" si="2309"/>
        <v>0</v>
      </c>
      <c r="AE8204" s="21" t="str">
        <f t="shared" si="2304"/>
        <v>12/7/23:00</v>
      </c>
    </row>
    <row r="8205" spans="2:31">
      <c r="B8205" s="37">
        <v>12</v>
      </c>
      <c r="C8205" s="38">
        <v>7</v>
      </c>
      <c r="D8205" s="39">
        <v>24</v>
      </c>
      <c r="E8205" s="17">
        <v>-10</v>
      </c>
      <c r="F8205" s="17">
        <v>0</v>
      </c>
      <c r="G8205" s="17">
        <v>0</v>
      </c>
      <c r="H8205" s="37">
        <f t="shared" si="2292"/>
        <v>14</v>
      </c>
      <c r="I8205" s="37">
        <f>IF(H8205&lt;'Roof Calculator'!$G$8, 1, 0)</f>
        <v>1</v>
      </c>
      <c r="J8205" s="37">
        <f>IF(H8205&gt;='Roof Calculator'!$G$8, 1, 0)</f>
        <v>0</v>
      </c>
      <c r="K8205" s="37">
        <f t="shared" si="2293"/>
        <v>14</v>
      </c>
      <c r="L8205" s="37">
        <f t="shared" si="2294"/>
        <v>0</v>
      </c>
      <c r="M8205" s="37">
        <v>0</v>
      </c>
      <c r="N8205" s="37">
        <f t="shared" si="2295"/>
        <v>0</v>
      </c>
      <c r="O8205" s="37">
        <v>0</v>
      </c>
      <c r="P8205" s="37">
        <v>0</v>
      </c>
      <c r="Q8205" s="21">
        <f t="shared" si="2296"/>
        <v>39.790999999999997</v>
      </c>
      <c r="R8205" s="21">
        <f t="shared" si="2305"/>
        <v>341.95833333334912</v>
      </c>
      <c r="S8205" s="21">
        <f t="shared" si="2306"/>
        <v>-22.851237381793165</v>
      </c>
      <c r="T8205" s="21">
        <f t="shared" si="2297"/>
        <v>86.147999999999996</v>
      </c>
      <c r="U8205" s="37">
        <f>VLOOKUP(Time_Zone, 'LSTM LookUp'!$B$5:$D$8, 3, FALSE)</f>
        <v>-75</v>
      </c>
      <c r="V8205" s="21">
        <f t="shared" si="2307"/>
        <v>7.3160734775522513</v>
      </c>
      <c r="W8205" s="21">
        <f t="shared" si="2298"/>
        <v>342.97701836938802</v>
      </c>
      <c r="X8205" s="21">
        <f t="shared" si="2299"/>
        <v>0</v>
      </c>
      <c r="Y8205" s="21">
        <f t="shared" si="2300"/>
        <v>0</v>
      </c>
      <c r="Z8205" s="21">
        <f t="shared" si="2308"/>
        <v>0</v>
      </c>
      <c r="AA8205" s="21">
        <f t="shared" si="2301"/>
        <v>0</v>
      </c>
      <c r="AB8205" s="21">
        <f t="shared" si="2302"/>
        <v>0</v>
      </c>
      <c r="AC8205" s="21">
        <f t="shared" si="2303"/>
        <v>0</v>
      </c>
      <c r="AD8205" s="21">
        <f t="shared" si="2309"/>
        <v>0</v>
      </c>
      <c r="AE8205" s="21" t="str">
        <f t="shared" si="2304"/>
        <v>12/7/24:00</v>
      </c>
    </row>
    <row r="8206" spans="2:31">
      <c r="B8206" s="37">
        <v>12</v>
      </c>
      <c r="C8206" s="38">
        <v>8</v>
      </c>
      <c r="D8206" s="39">
        <v>1</v>
      </c>
      <c r="E8206" s="17">
        <v>-9.4</v>
      </c>
      <c r="F8206" s="17">
        <v>0</v>
      </c>
      <c r="G8206" s="17">
        <v>0</v>
      </c>
      <c r="H8206" s="37">
        <f t="shared" si="2292"/>
        <v>15.079999999999998</v>
      </c>
      <c r="I8206" s="37">
        <f>IF(H8206&lt;'Roof Calculator'!$G$8, 1, 0)</f>
        <v>1</v>
      </c>
      <c r="J8206" s="37">
        <f>IF(H8206&gt;='Roof Calculator'!$G$8, 1, 0)</f>
        <v>0</v>
      </c>
      <c r="K8206" s="37">
        <f t="shared" si="2293"/>
        <v>15.079999999999998</v>
      </c>
      <c r="L8206" s="37">
        <f t="shared" si="2294"/>
        <v>0</v>
      </c>
      <c r="M8206" s="37">
        <v>0</v>
      </c>
      <c r="N8206" s="37">
        <f t="shared" si="2295"/>
        <v>0</v>
      </c>
      <c r="O8206" s="37">
        <v>0</v>
      </c>
      <c r="P8206" s="37">
        <v>0</v>
      </c>
      <c r="Q8206" s="21">
        <f t="shared" si="2296"/>
        <v>39.790999999999997</v>
      </c>
      <c r="R8206" s="21">
        <f t="shared" si="2305"/>
        <v>342.0000000000158</v>
      </c>
      <c r="S8206" s="21">
        <f t="shared" si="2306"/>
        <v>-22.855107560047227</v>
      </c>
      <c r="T8206" s="21">
        <f t="shared" si="2297"/>
        <v>86.147999999999996</v>
      </c>
      <c r="U8206" s="37">
        <f>VLOOKUP(Time_Zone, 'LSTM LookUp'!$B$5:$D$8, 3, FALSE)</f>
        <v>-75</v>
      </c>
      <c r="V8206" s="21">
        <f t="shared" si="2307"/>
        <v>7.2982251063271795</v>
      </c>
      <c r="W8206" s="21">
        <f t="shared" si="2298"/>
        <v>-2.0274437234182052</v>
      </c>
      <c r="X8206" s="21">
        <f t="shared" si="2299"/>
        <v>0</v>
      </c>
      <c r="Y8206" s="21">
        <f t="shared" si="2300"/>
        <v>0</v>
      </c>
      <c r="Z8206" s="21">
        <f t="shared" si="2308"/>
        <v>0</v>
      </c>
      <c r="AA8206" s="21">
        <f t="shared" si="2301"/>
        <v>0</v>
      </c>
      <c r="AB8206" s="21">
        <f t="shared" si="2302"/>
        <v>0</v>
      </c>
      <c r="AC8206" s="21">
        <f t="shared" si="2303"/>
        <v>0</v>
      </c>
      <c r="AD8206" s="21">
        <f t="shared" si="2309"/>
        <v>0</v>
      </c>
      <c r="AE8206" s="21" t="str">
        <f t="shared" si="2304"/>
        <v>12/8/1:00</v>
      </c>
    </row>
    <row r="8207" spans="2:31">
      <c r="B8207" s="37">
        <v>12</v>
      </c>
      <c r="C8207" s="38">
        <v>8</v>
      </c>
      <c r="D8207" s="39">
        <v>2</v>
      </c>
      <c r="E8207" s="17">
        <v>-8.9</v>
      </c>
      <c r="F8207" s="17">
        <v>0</v>
      </c>
      <c r="G8207" s="17">
        <v>0</v>
      </c>
      <c r="H8207" s="37">
        <f t="shared" si="2292"/>
        <v>15.979999999999997</v>
      </c>
      <c r="I8207" s="37">
        <f>IF(H8207&lt;'Roof Calculator'!$G$8, 1, 0)</f>
        <v>1</v>
      </c>
      <c r="J8207" s="37">
        <f>IF(H8207&gt;='Roof Calculator'!$G$8, 1, 0)</f>
        <v>0</v>
      </c>
      <c r="K8207" s="37">
        <f t="shared" si="2293"/>
        <v>15.979999999999997</v>
      </c>
      <c r="L8207" s="37">
        <f t="shared" si="2294"/>
        <v>0</v>
      </c>
      <c r="M8207" s="37">
        <v>0</v>
      </c>
      <c r="N8207" s="37">
        <f t="shared" si="2295"/>
        <v>0</v>
      </c>
      <c r="O8207" s="37">
        <v>0</v>
      </c>
      <c r="P8207" s="37">
        <v>0</v>
      </c>
      <c r="Q8207" s="21">
        <f t="shared" si="2296"/>
        <v>39.790999999999997</v>
      </c>
      <c r="R8207" s="21">
        <f t="shared" si="2305"/>
        <v>342.04166666668249</v>
      </c>
      <c r="S8207" s="21">
        <f t="shared" si="2306"/>
        <v>-22.858965424035429</v>
      </c>
      <c r="T8207" s="21">
        <f t="shared" si="2297"/>
        <v>86.147999999999996</v>
      </c>
      <c r="U8207" s="37">
        <f>VLOOKUP(Time_Zone, 'LSTM LookUp'!$B$5:$D$8, 3, FALSE)</f>
        <v>-75</v>
      </c>
      <c r="V8207" s="21">
        <f t="shared" si="2307"/>
        <v>7.2803665063623884</v>
      </c>
      <c r="W8207" s="21">
        <f t="shared" si="2298"/>
        <v>12.968091626590592</v>
      </c>
      <c r="X8207" s="21">
        <f t="shared" si="2299"/>
        <v>0</v>
      </c>
      <c r="Y8207" s="21">
        <f t="shared" si="2300"/>
        <v>0</v>
      </c>
      <c r="Z8207" s="21">
        <f t="shared" si="2308"/>
        <v>0</v>
      </c>
      <c r="AA8207" s="21">
        <f t="shared" si="2301"/>
        <v>0</v>
      </c>
      <c r="AB8207" s="21">
        <f t="shared" si="2302"/>
        <v>0</v>
      </c>
      <c r="AC8207" s="21">
        <f t="shared" si="2303"/>
        <v>0</v>
      </c>
      <c r="AD8207" s="21">
        <f t="shared" si="2309"/>
        <v>0</v>
      </c>
      <c r="AE8207" s="21" t="str">
        <f t="shared" si="2304"/>
        <v>12/8/2:00</v>
      </c>
    </row>
    <row r="8208" spans="2:31">
      <c r="B8208" s="37">
        <v>12</v>
      </c>
      <c r="C8208" s="38">
        <v>8</v>
      </c>
      <c r="D8208" s="39">
        <v>3</v>
      </c>
      <c r="E8208" s="17">
        <v>-8.3000000000000007</v>
      </c>
      <c r="F8208" s="17">
        <v>0</v>
      </c>
      <c r="G8208" s="17">
        <v>0</v>
      </c>
      <c r="H8208" s="37">
        <f t="shared" si="2292"/>
        <v>17.059999999999999</v>
      </c>
      <c r="I8208" s="37">
        <f>IF(H8208&lt;'Roof Calculator'!$G$8, 1, 0)</f>
        <v>1</v>
      </c>
      <c r="J8208" s="37">
        <f>IF(H8208&gt;='Roof Calculator'!$G$8, 1, 0)</f>
        <v>0</v>
      </c>
      <c r="K8208" s="37">
        <f t="shared" si="2293"/>
        <v>17.059999999999999</v>
      </c>
      <c r="L8208" s="37">
        <f t="shared" si="2294"/>
        <v>0</v>
      </c>
      <c r="M8208" s="37">
        <v>0</v>
      </c>
      <c r="N8208" s="37">
        <f t="shared" si="2295"/>
        <v>0</v>
      </c>
      <c r="O8208" s="37">
        <v>0</v>
      </c>
      <c r="P8208" s="37">
        <v>0</v>
      </c>
      <c r="Q8208" s="21">
        <f t="shared" si="2296"/>
        <v>39.790999999999997</v>
      </c>
      <c r="R8208" s="21">
        <f t="shared" si="2305"/>
        <v>342.08333333334917</v>
      </c>
      <c r="S8208" s="21">
        <f t="shared" si="2306"/>
        <v>-22.862810970741865</v>
      </c>
      <c r="T8208" s="21">
        <f t="shared" si="2297"/>
        <v>86.147999999999996</v>
      </c>
      <c r="U8208" s="37">
        <f>VLOOKUP(Time_Zone, 'LSTM LookUp'!$B$5:$D$8, 3, FALSE)</f>
        <v>-75</v>
      </c>
      <c r="V8208" s="21">
        <f t="shared" si="2307"/>
        <v>7.2624977066326108</v>
      </c>
      <c r="W8208" s="21">
        <f t="shared" si="2298"/>
        <v>27.963624426658143</v>
      </c>
      <c r="X8208" s="21">
        <f t="shared" si="2299"/>
        <v>0</v>
      </c>
      <c r="Y8208" s="21">
        <f t="shared" si="2300"/>
        <v>0</v>
      </c>
      <c r="Z8208" s="21">
        <f t="shared" si="2308"/>
        <v>0</v>
      </c>
      <c r="AA8208" s="21">
        <f t="shared" si="2301"/>
        <v>0</v>
      </c>
      <c r="AB8208" s="21">
        <f t="shared" si="2302"/>
        <v>0</v>
      </c>
      <c r="AC8208" s="21">
        <f t="shared" si="2303"/>
        <v>0</v>
      </c>
      <c r="AD8208" s="21">
        <f t="shared" si="2309"/>
        <v>0</v>
      </c>
      <c r="AE8208" s="21" t="str">
        <f t="shared" si="2304"/>
        <v>12/8/3:00</v>
      </c>
    </row>
    <row r="8209" spans="2:31">
      <c r="B8209" s="37">
        <v>12</v>
      </c>
      <c r="C8209" s="38">
        <v>8</v>
      </c>
      <c r="D8209" s="39">
        <v>4</v>
      </c>
      <c r="E8209" s="17">
        <v>-7.2</v>
      </c>
      <c r="F8209" s="17">
        <v>0</v>
      </c>
      <c r="G8209" s="17">
        <v>0</v>
      </c>
      <c r="H8209" s="37">
        <f t="shared" si="2292"/>
        <v>19.04</v>
      </c>
      <c r="I8209" s="37">
        <f>IF(H8209&lt;'Roof Calculator'!$G$8, 1, 0)</f>
        <v>1</v>
      </c>
      <c r="J8209" s="37">
        <f>IF(H8209&gt;='Roof Calculator'!$G$8, 1, 0)</f>
        <v>0</v>
      </c>
      <c r="K8209" s="37">
        <f t="shared" si="2293"/>
        <v>19.04</v>
      </c>
      <c r="L8209" s="37">
        <f t="shared" si="2294"/>
        <v>0</v>
      </c>
      <c r="M8209" s="37">
        <v>0</v>
      </c>
      <c r="N8209" s="37">
        <f t="shared" si="2295"/>
        <v>0</v>
      </c>
      <c r="O8209" s="37">
        <v>0</v>
      </c>
      <c r="P8209" s="37">
        <v>0</v>
      </c>
      <c r="Q8209" s="21">
        <f t="shared" si="2296"/>
        <v>39.790999999999997</v>
      </c>
      <c r="R8209" s="21">
        <f t="shared" si="2305"/>
        <v>342.12500000001586</v>
      </c>
      <c r="S8209" s="21">
        <f t="shared" si="2306"/>
        <v>-22.866644197159697</v>
      </c>
      <c r="T8209" s="21">
        <f t="shared" si="2297"/>
        <v>86.147999999999996</v>
      </c>
      <c r="U8209" s="37">
        <f>VLOOKUP(Time_Zone, 'LSTM LookUp'!$B$5:$D$8, 3, FALSE)</f>
        <v>-75</v>
      </c>
      <c r="V8209" s="21">
        <f t="shared" si="2307"/>
        <v>7.2446187361310486</v>
      </c>
      <c r="W8209" s="21">
        <f t="shared" si="2298"/>
        <v>42.959154684032761</v>
      </c>
      <c r="X8209" s="21">
        <f t="shared" si="2299"/>
        <v>0</v>
      </c>
      <c r="Y8209" s="21">
        <f t="shared" si="2300"/>
        <v>0</v>
      </c>
      <c r="Z8209" s="21">
        <f t="shared" si="2308"/>
        <v>0</v>
      </c>
      <c r="AA8209" s="21">
        <f t="shared" si="2301"/>
        <v>0</v>
      </c>
      <c r="AB8209" s="21">
        <f t="shared" si="2302"/>
        <v>0</v>
      </c>
      <c r="AC8209" s="21">
        <f t="shared" si="2303"/>
        <v>0</v>
      </c>
      <c r="AD8209" s="21">
        <f t="shared" si="2309"/>
        <v>0</v>
      </c>
      <c r="AE8209" s="21" t="str">
        <f t="shared" si="2304"/>
        <v>12/8/4:00</v>
      </c>
    </row>
    <row r="8210" spans="2:31">
      <c r="B8210" s="37">
        <v>12</v>
      </c>
      <c r="C8210" s="38">
        <v>8</v>
      </c>
      <c r="D8210" s="39">
        <v>5</v>
      </c>
      <c r="E8210" s="17">
        <v>-7.2</v>
      </c>
      <c r="F8210" s="17">
        <v>0</v>
      </c>
      <c r="G8210" s="17">
        <v>0</v>
      </c>
      <c r="H8210" s="37">
        <f t="shared" si="2292"/>
        <v>19.04</v>
      </c>
      <c r="I8210" s="37">
        <f>IF(H8210&lt;'Roof Calculator'!$G$8, 1, 0)</f>
        <v>1</v>
      </c>
      <c r="J8210" s="37">
        <f>IF(H8210&gt;='Roof Calculator'!$G$8, 1, 0)</f>
        <v>0</v>
      </c>
      <c r="K8210" s="37">
        <f t="shared" si="2293"/>
        <v>19.04</v>
      </c>
      <c r="L8210" s="37">
        <f t="shared" si="2294"/>
        <v>0</v>
      </c>
      <c r="M8210" s="37">
        <v>0</v>
      </c>
      <c r="N8210" s="37">
        <f t="shared" si="2295"/>
        <v>0</v>
      </c>
      <c r="O8210" s="37">
        <v>0</v>
      </c>
      <c r="P8210" s="37">
        <v>0</v>
      </c>
      <c r="Q8210" s="21">
        <f t="shared" si="2296"/>
        <v>39.790999999999997</v>
      </c>
      <c r="R8210" s="21">
        <f t="shared" si="2305"/>
        <v>342.16666666668254</v>
      </c>
      <c r="S8210" s="21">
        <f t="shared" si="2306"/>
        <v>-22.870465100291199</v>
      </c>
      <c r="T8210" s="21">
        <f t="shared" si="2297"/>
        <v>86.147999999999996</v>
      </c>
      <c r="U8210" s="37">
        <f>VLOOKUP(Time_Zone, 'LSTM LookUp'!$B$5:$D$8, 3, FALSE)</f>
        <v>-75</v>
      </c>
      <c r="V8210" s="21">
        <f t="shared" si="2307"/>
        <v>7.2267296238693062</v>
      </c>
      <c r="W8210" s="21">
        <f t="shared" si="2298"/>
        <v>57.954682405967333</v>
      </c>
      <c r="X8210" s="21">
        <f t="shared" si="2299"/>
        <v>0</v>
      </c>
      <c r="Y8210" s="21">
        <f t="shared" si="2300"/>
        <v>0</v>
      </c>
      <c r="Z8210" s="21">
        <f t="shared" si="2308"/>
        <v>0</v>
      </c>
      <c r="AA8210" s="21">
        <f t="shared" si="2301"/>
        <v>0</v>
      </c>
      <c r="AB8210" s="21">
        <f t="shared" si="2302"/>
        <v>0</v>
      </c>
      <c r="AC8210" s="21">
        <f t="shared" si="2303"/>
        <v>0</v>
      </c>
      <c r="AD8210" s="21">
        <f t="shared" si="2309"/>
        <v>0</v>
      </c>
      <c r="AE8210" s="21" t="str">
        <f t="shared" si="2304"/>
        <v>12/8/5:00</v>
      </c>
    </row>
    <row r="8211" spans="2:31">
      <c r="B8211" s="37">
        <v>12</v>
      </c>
      <c r="C8211" s="38">
        <v>8</v>
      </c>
      <c r="D8211" s="39">
        <v>6</v>
      </c>
      <c r="E8211" s="17">
        <v>-6.7</v>
      </c>
      <c r="F8211" s="17">
        <v>0</v>
      </c>
      <c r="G8211" s="17">
        <v>0</v>
      </c>
      <c r="H8211" s="37">
        <f t="shared" si="2292"/>
        <v>19.939999999999998</v>
      </c>
      <c r="I8211" s="37">
        <f>IF(H8211&lt;'Roof Calculator'!$G$8, 1, 0)</f>
        <v>1</v>
      </c>
      <c r="J8211" s="37">
        <f>IF(H8211&gt;='Roof Calculator'!$G$8, 1, 0)</f>
        <v>0</v>
      </c>
      <c r="K8211" s="37">
        <f t="shared" si="2293"/>
        <v>19.939999999999998</v>
      </c>
      <c r="L8211" s="37">
        <f t="shared" si="2294"/>
        <v>0</v>
      </c>
      <c r="M8211" s="37">
        <v>0</v>
      </c>
      <c r="N8211" s="37">
        <f t="shared" si="2295"/>
        <v>0</v>
      </c>
      <c r="O8211" s="37">
        <v>0</v>
      </c>
      <c r="P8211" s="37">
        <v>0</v>
      </c>
      <c r="Q8211" s="21">
        <f t="shared" si="2296"/>
        <v>39.790999999999997</v>
      </c>
      <c r="R8211" s="21">
        <f t="shared" si="2305"/>
        <v>342.20833333334923</v>
      </c>
      <c r="S8211" s="21">
        <f t="shared" si="2306"/>
        <v>-22.874273677147659</v>
      </c>
      <c r="T8211" s="21">
        <f t="shared" si="2297"/>
        <v>86.147999999999996</v>
      </c>
      <c r="U8211" s="37">
        <f>VLOOKUP(Time_Zone, 'LSTM LookUp'!$B$5:$D$8, 3, FALSE)</f>
        <v>-75</v>
      </c>
      <c r="V8211" s="21">
        <f t="shared" si="2307"/>
        <v>7.2088303988775415</v>
      </c>
      <c r="W8211" s="21">
        <f t="shared" si="2298"/>
        <v>72.950207599719391</v>
      </c>
      <c r="X8211" s="21">
        <f t="shared" si="2299"/>
        <v>0</v>
      </c>
      <c r="Y8211" s="21">
        <f t="shared" si="2300"/>
        <v>0</v>
      </c>
      <c r="Z8211" s="21">
        <f t="shared" si="2308"/>
        <v>0</v>
      </c>
      <c r="AA8211" s="21">
        <f t="shared" si="2301"/>
        <v>0</v>
      </c>
      <c r="AB8211" s="21">
        <f t="shared" si="2302"/>
        <v>0</v>
      </c>
      <c r="AC8211" s="21">
        <f t="shared" si="2303"/>
        <v>0</v>
      </c>
      <c r="AD8211" s="21">
        <f t="shared" si="2309"/>
        <v>0</v>
      </c>
      <c r="AE8211" s="21" t="str">
        <f t="shared" si="2304"/>
        <v>12/8/6:00</v>
      </c>
    </row>
    <row r="8212" spans="2:31">
      <c r="B8212" s="37">
        <v>12</v>
      </c>
      <c r="C8212" s="38">
        <v>8</v>
      </c>
      <c r="D8212" s="39">
        <v>7</v>
      </c>
      <c r="E8212" s="17">
        <v>-6.1</v>
      </c>
      <c r="F8212" s="17">
        <v>0</v>
      </c>
      <c r="G8212" s="17">
        <v>0</v>
      </c>
      <c r="H8212" s="37">
        <f t="shared" si="2292"/>
        <v>21.02</v>
      </c>
      <c r="I8212" s="37">
        <f>IF(H8212&lt;'Roof Calculator'!$G$8, 1, 0)</f>
        <v>1</v>
      </c>
      <c r="J8212" s="37">
        <f>IF(H8212&gt;='Roof Calculator'!$G$8, 1, 0)</f>
        <v>0</v>
      </c>
      <c r="K8212" s="37">
        <f t="shared" si="2293"/>
        <v>21.02</v>
      </c>
      <c r="L8212" s="37">
        <f t="shared" si="2294"/>
        <v>0</v>
      </c>
      <c r="M8212" s="37">
        <v>0</v>
      </c>
      <c r="N8212" s="37">
        <f t="shared" si="2295"/>
        <v>0</v>
      </c>
      <c r="O8212" s="37">
        <v>0</v>
      </c>
      <c r="P8212" s="37">
        <v>0</v>
      </c>
      <c r="Q8212" s="21">
        <f t="shared" si="2296"/>
        <v>39.790999999999997</v>
      </c>
      <c r="R8212" s="21">
        <f t="shared" si="2305"/>
        <v>342.25000000001592</v>
      </c>
      <c r="S8212" s="21">
        <f t="shared" si="2306"/>
        <v>-22.878069924749521</v>
      </c>
      <c r="T8212" s="21">
        <f t="shared" si="2297"/>
        <v>86.147999999999996</v>
      </c>
      <c r="U8212" s="37">
        <f>VLOOKUP(Time_Zone, 'LSTM LookUp'!$B$5:$D$8, 3, FALSE)</f>
        <v>-75</v>
      </c>
      <c r="V8212" s="21">
        <f t="shared" si="2307"/>
        <v>7.1909210902041636</v>
      </c>
      <c r="W8212" s="21">
        <f t="shared" si="2298"/>
        <v>87.945730272551003</v>
      </c>
      <c r="X8212" s="21">
        <f t="shared" si="2299"/>
        <v>0</v>
      </c>
      <c r="Y8212" s="21">
        <f t="shared" si="2300"/>
        <v>0</v>
      </c>
      <c r="Z8212" s="21">
        <f t="shared" si="2308"/>
        <v>0</v>
      </c>
      <c r="AA8212" s="21">
        <f t="shared" si="2301"/>
        <v>0</v>
      </c>
      <c r="AB8212" s="21">
        <f t="shared" si="2302"/>
        <v>0</v>
      </c>
      <c r="AC8212" s="21">
        <f t="shared" si="2303"/>
        <v>0</v>
      </c>
      <c r="AD8212" s="21">
        <f t="shared" si="2309"/>
        <v>0</v>
      </c>
      <c r="AE8212" s="21" t="str">
        <f t="shared" si="2304"/>
        <v>12/8/7:00</v>
      </c>
    </row>
    <row r="8213" spans="2:31">
      <c r="B8213" s="37">
        <v>12</v>
      </c>
      <c r="C8213" s="38">
        <v>8</v>
      </c>
      <c r="D8213" s="39">
        <v>8</v>
      </c>
      <c r="E8213" s="17">
        <v>-5</v>
      </c>
      <c r="F8213" s="17">
        <v>1</v>
      </c>
      <c r="G8213" s="17">
        <v>0</v>
      </c>
      <c r="H8213" s="37">
        <f t="shared" si="2292"/>
        <v>23</v>
      </c>
      <c r="I8213" s="37">
        <f>IF(H8213&lt;'Roof Calculator'!$G$8, 1, 0)</f>
        <v>1</v>
      </c>
      <c r="J8213" s="37">
        <f>IF(H8213&gt;='Roof Calculator'!$G$8, 1, 0)</f>
        <v>0</v>
      </c>
      <c r="K8213" s="37">
        <f t="shared" si="2293"/>
        <v>23</v>
      </c>
      <c r="L8213" s="37">
        <f t="shared" si="2294"/>
        <v>0</v>
      </c>
      <c r="M8213" s="37">
        <v>0</v>
      </c>
      <c r="N8213" s="37">
        <f t="shared" si="2295"/>
        <v>1</v>
      </c>
      <c r="O8213" s="37">
        <v>0</v>
      </c>
      <c r="P8213" s="37">
        <v>0</v>
      </c>
      <c r="Q8213" s="21">
        <f t="shared" si="2296"/>
        <v>39.790999999999997</v>
      </c>
      <c r="R8213" s="21">
        <f t="shared" si="2305"/>
        <v>342.2916666666826</v>
      </c>
      <c r="S8213" s="21">
        <f t="shared" si="2306"/>
        <v>-22.881853840126272</v>
      </c>
      <c r="T8213" s="21">
        <f t="shared" si="2297"/>
        <v>86.147999999999996</v>
      </c>
      <c r="U8213" s="37">
        <f>VLOOKUP(Time_Zone, 'LSTM LookUp'!$B$5:$D$8, 3, FALSE)</f>
        <v>-75</v>
      </c>
      <c r="V8213" s="21">
        <f t="shared" si="2307"/>
        <v>7.1730017269159756</v>
      </c>
      <c r="W8213" s="21">
        <f t="shared" si="2298"/>
        <v>102.94125043172897</v>
      </c>
      <c r="X8213" s="21">
        <f t="shared" si="2299"/>
        <v>0</v>
      </c>
      <c r="Y8213" s="21">
        <f t="shared" si="2300"/>
        <v>1</v>
      </c>
      <c r="Z8213" s="21">
        <f t="shared" si="2308"/>
        <v>0.31698253437383872</v>
      </c>
      <c r="AA8213" s="21">
        <f t="shared" si="2301"/>
        <v>0.31698253437383872</v>
      </c>
      <c r="AB8213" s="21">
        <f t="shared" si="2302"/>
        <v>0</v>
      </c>
      <c r="AC8213" s="21">
        <f t="shared" si="2303"/>
        <v>0</v>
      </c>
      <c r="AD8213" s="21">
        <f t="shared" si="2309"/>
        <v>0</v>
      </c>
      <c r="AE8213" s="21" t="str">
        <f t="shared" si="2304"/>
        <v>12/8/8:00</v>
      </c>
    </row>
    <row r="8214" spans="2:31">
      <c r="B8214" s="37">
        <v>12</v>
      </c>
      <c r="C8214" s="38">
        <v>8</v>
      </c>
      <c r="D8214" s="39">
        <v>9</v>
      </c>
      <c r="E8214" s="17">
        <v>-4.4000000000000004</v>
      </c>
      <c r="F8214" s="17">
        <v>27</v>
      </c>
      <c r="G8214" s="17">
        <v>4</v>
      </c>
      <c r="H8214" s="37">
        <f t="shared" ref="H8214:H8277" si="2310">E8214*9/5+32</f>
        <v>24.08</v>
      </c>
      <c r="I8214" s="37">
        <f>IF(H8214&lt;'Roof Calculator'!$G$8, 1, 0)</f>
        <v>1</v>
      </c>
      <c r="J8214" s="37">
        <f>IF(H8214&gt;='Roof Calculator'!$G$8, 1, 0)</f>
        <v>0</v>
      </c>
      <c r="K8214" s="37">
        <f t="shared" ref="K8214:K8277" si="2311">I8214*H8214</f>
        <v>24.08</v>
      </c>
      <c r="L8214" s="37">
        <f t="shared" ref="L8214:L8277" si="2312">J8214*H8214</f>
        <v>0</v>
      </c>
      <c r="M8214" s="37">
        <v>0</v>
      </c>
      <c r="N8214" s="37">
        <f t="shared" ref="N8214:N8277" si="2313">F8214*(180-M8214)/180</f>
        <v>27</v>
      </c>
      <c r="O8214" s="37">
        <v>0</v>
      </c>
      <c r="P8214" s="37">
        <v>0</v>
      </c>
      <c r="Q8214" s="21">
        <f t="shared" ref="Q8214:Q8277" si="2314">Latitude</f>
        <v>39.790999999999997</v>
      </c>
      <c r="R8214" s="21">
        <f t="shared" si="2305"/>
        <v>342.33333333334929</v>
      </c>
      <c r="S8214" s="21">
        <f t="shared" si="2306"/>
        <v>-22.88562542031654</v>
      </c>
      <c r="T8214" s="21">
        <f t="shared" ref="T8214:T8277" si="2315">Longitude</f>
        <v>86.147999999999996</v>
      </c>
      <c r="U8214" s="37">
        <f>VLOOKUP(Time_Zone, 'LSTM LookUp'!$B$5:$D$8, 3, FALSE)</f>
        <v>-75</v>
      </c>
      <c r="V8214" s="21">
        <f t="shared" si="2307"/>
        <v>7.1550723380979875</v>
      </c>
      <c r="W8214" s="21">
        <f t="shared" ref="W8214:W8277" si="2316">15*((D8214+(4*(T8214-U8214)+V8214)/60)-12)</f>
        <v>117.93676808452447</v>
      </c>
      <c r="X8214" s="21">
        <f t="shared" ref="X8214:X8277" si="2317">G8214*(SIN(S8214*PI()/180)*SIN(Q8214*PI()/180)*COS(O8214*PI()/180)-SIN(S8214*PI()/180)*COS(Q8214*PI()/180)*SIN(O8214*PI()/180)*COS(P8214*PI()/180)+COS(S8214*PI()/180)*COS(Q8214*PI()/180)*COS(O8214*PI()/180)*COS(W8214*PI()/180)+COS(S8214*PI()/180)*SIN(Q8214*PI()/180)*SIN(O8214*PI()/180)*COS(P8214*PI()/180)*COS(W8214*PI()/180)+COS(S8214*PI()/180)*SIN(P8214*PI()/180)*SIN(W8214*PI()/180)*SIN(O8214*PI()/180))</f>
        <v>-2.3221426817137161</v>
      </c>
      <c r="Y8214" s="21">
        <f t="shared" ref="Y8214:Y8277" si="2318">X8214+N8214</f>
        <v>24.677857318286286</v>
      </c>
      <c r="Z8214" s="21">
        <f t="shared" si="2308"/>
        <v>7.822449755666371</v>
      </c>
      <c r="AA8214" s="21">
        <f t="shared" ref="AA8214:AA8277" si="2319">Z8214*I8214</f>
        <v>7.822449755666371</v>
      </c>
      <c r="AB8214" s="21">
        <f t="shared" ref="AB8214:AB8277" si="2320">Z8214*J8214</f>
        <v>0</v>
      </c>
      <c r="AC8214" s="21">
        <f t="shared" ref="AC8214:AC8277" si="2321">L8214</f>
        <v>0</v>
      </c>
      <c r="AD8214" s="21">
        <f t="shared" si="2309"/>
        <v>0</v>
      </c>
      <c r="AE8214" s="21" t="str">
        <f t="shared" ref="AE8214:AE8277" si="2322">CONCATENATE(B8214, "/", C8214, "/", D8214,":00")</f>
        <v>12/8/9:00</v>
      </c>
    </row>
    <row r="8215" spans="2:31">
      <c r="B8215" s="37">
        <v>12</v>
      </c>
      <c r="C8215" s="38">
        <v>8</v>
      </c>
      <c r="D8215" s="39">
        <v>10</v>
      </c>
      <c r="E8215" s="17">
        <v>-3.9</v>
      </c>
      <c r="F8215" s="17">
        <v>106</v>
      </c>
      <c r="G8215" s="17">
        <v>21</v>
      </c>
      <c r="H8215" s="37">
        <f t="shared" si="2310"/>
        <v>24.98</v>
      </c>
      <c r="I8215" s="37">
        <f>IF(H8215&lt;'Roof Calculator'!$G$8, 1, 0)</f>
        <v>1</v>
      </c>
      <c r="J8215" s="37">
        <f>IF(H8215&gt;='Roof Calculator'!$G$8, 1, 0)</f>
        <v>0</v>
      </c>
      <c r="K8215" s="37">
        <f t="shared" si="2311"/>
        <v>24.98</v>
      </c>
      <c r="L8215" s="37">
        <f t="shared" si="2312"/>
        <v>0</v>
      </c>
      <c r="M8215" s="37">
        <v>0</v>
      </c>
      <c r="N8215" s="37">
        <f t="shared" si="2313"/>
        <v>106</v>
      </c>
      <c r="O8215" s="37">
        <v>0</v>
      </c>
      <c r="P8215" s="37">
        <v>0</v>
      </c>
      <c r="Q8215" s="21">
        <f t="shared" si="2314"/>
        <v>39.790999999999997</v>
      </c>
      <c r="R8215" s="21">
        <f t="shared" ref="R8215:R8278" si="2323">R8214+1/24</f>
        <v>342.37500000001597</v>
      </c>
      <c r="S8215" s="21">
        <f t="shared" ref="S8215:S8278" si="2324">ASIN(SIN(23.45*PI()/180)*SIN((360/365*(R8215-81))*PI()/180))*180/PI()</f>
        <v>-22.889384662368041</v>
      </c>
      <c r="T8215" s="21">
        <f t="shared" si="2315"/>
        <v>86.147999999999996</v>
      </c>
      <c r="U8215" s="37">
        <f>VLOOKUP(Time_Zone, 'LSTM LookUp'!$B$5:$D$8, 3, FALSE)</f>
        <v>-75</v>
      </c>
      <c r="V8215" s="21">
        <f t="shared" ref="V8215:V8278" si="2325">9.87*SIN(2*(360/365*(R8215-81))*PI()/180)-7.53*COS((360/365*(R8215-81))*PI()/180)-1.5*SIN((360/365*(R8215-81))*PI()/180)</f>
        <v>7.1371329528533369</v>
      </c>
      <c r="W8215" s="21">
        <f t="shared" si="2316"/>
        <v>132.93228323821336</v>
      </c>
      <c r="X8215" s="21">
        <f t="shared" si="2317"/>
        <v>-15.352812629964378</v>
      </c>
      <c r="Y8215" s="21">
        <f t="shared" si="2318"/>
        <v>90.647187370035624</v>
      </c>
      <c r="Z8215" s="21">
        <f t="shared" ref="Z8215:Z8278" si="2326">Y8215/10.764*3.412</f>
        <v>28.733575186414114</v>
      </c>
      <c r="AA8215" s="21">
        <f t="shared" si="2319"/>
        <v>28.733575186414114</v>
      </c>
      <c r="AB8215" s="21">
        <f t="shared" si="2320"/>
        <v>0</v>
      </c>
      <c r="AC8215" s="21">
        <f t="shared" si="2321"/>
        <v>0</v>
      </c>
      <c r="AD8215" s="21">
        <f t="shared" ref="AD8215:AD8278" si="2327">AB8215</f>
        <v>0</v>
      </c>
      <c r="AE8215" s="21" t="str">
        <f t="shared" si="2322"/>
        <v>12/8/10:00</v>
      </c>
    </row>
    <row r="8216" spans="2:31">
      <c r="B8216" s="37">
        <v>12</v>
      </c>
      <c r="C8216" s="38">
        <v>8</v>
      </c>
      <c r="D8216" s="39">
        <v>11</v>
      </c>
      <c r="E8216" s="17">
        <v>-3.9</v>
      </c>
      <c r="F8216" s="17">
        <v>181</v>
      </c>
      <c r="G8216" s="17">
        <v>12</v>
      </c>
      <c r="H8216" s="37">
        <f t="shared" si="2310"/>
        <v>24.98</v>
      </c>
      <c r="I8216" s="37">
        <f>IF(H8216&lt;'Roof Calculator'!$G$8, 1, 0)</f>
        <v>1</v>
      </c>
      <c r="J8216" s="37">
        <f>IF(H8216&gt;='Roof Calculator'!$G$8, 1, 0)</f>
        <v>0</v>
      </c>
      <c r="K8216" s="37">
        <f t="shared" si="2311"/>
        <v>24.98</v>
      </c>
      <c r="L8216" s="37">
        <f t="shared" si="2312"/>
        <v>0</v>
      </c>
      <c r="M8216" s="37">
        <v>0</v>
      </c>
      <c r="N8216" s="37">
        <f t="shared" si="2313"/>
        <v>181</v>
      </c>
      <c r="O8216" s="37">
        <v>0</v>
      </c>
      <c r="P8216" s="37">
        <v>0</v>
      </c>
      <c r="Q8216" s="21">
        <f t="shared" si="2314"/>
        <v>39.790999999999997</v>
      </c>
      <c r="R8216" s="21">
        <f t="shared" si="2323"/>
        <v>342.41666666668266</v>
      </c>
      <c r="S8216" s="21">
        <f t="shared" si="2324"/>
        <v>-22.893131563337612</v>
      </c>
      <c r="T8216" s="21">
        <f t="shared" si="2315"/>
        <v>86.147999999999996</v>
      </c>
      <c r="U8216" s="37">
        <f>VLOOKUP(Time_Zone, 'LSTM LookUp'!$B$5:$D$8, 3, FALSE)</f>
        <v>-75</v>
      </c>
      <c r="V8216" s="21">
        <f t="shared" si="2325"/>
        <v>7.119183600303435</v>
      </c>
      <c r="W8216" s="21">
        <f t="shared" si="2316"/>
        <v>147.92779590007586</v>
      </c>
      <c r="X8216" s="21">
        <f t="shared" si="2317"/>
        <v>-10.185486385948311</v>
      </c>
      <c r="Y8216" s="21">
        <f t="shared" si="2318"/>
        <v>170.81451361405169</v>
      </c>
      <c r="Z8216" s="21">
        <f t="shared" si="2326"/>
        <v>54.145217433216686</v>
      </c>
      <c r="AA8216" s="21">
        <f t="shared" si="2319"/>
        <v>54.145217433216686</v>
      </c>
      <c r="AB8216" s="21">
        <f t="shared" si="2320"/>
        <v>0</v>
      </c>
      <c r="AC8216" s="21">
        <f t="shared" si="2321"/>
        <v>0</v>
      </c>
      <c r="AD8216" s="21">
        <f t="shared" si="2327"/>
        <v>0</v>
      </c>
      <c r="AE8216" s="21" t="str">
        <f t="shared" si="2322"/>
        <v>12/8/11:00</v>
      </c>
    </row>
    <row r="8217" spans="2:31">
      <c r="B8217" s="37">
        <v>12</v>
      </c>
      <c r="C8217" s="38">
        <v>8</v>
      </c>
      <c r="D8217" s="39">
        <v>12</v>
      </c>
      <c r="E8217" s="17">
        <v>-3.9</v>
      </c>
      <c r="F8217" s="17">
        <v>82</v>
      </c>
      <c r="G8217" s="17">
        <v>0</v>
      </c>
      <c r="H8217" s="37">
        <f t="shared" si="2310"/>
        <v>24.98</v>
      </c>
      <c r="I8217" s="37">
        <f>IF(H8217&lt;'Roof Calculator'!$G$8, 1, 0)</f>
        <v>1</v>
      </c>
      <c r="J8217" s="37">
        <f>IF(H8217&gt;='Roof Calculator'!$G$8, 1, 0)</f>
        <v>0</v>
      </c>
      <c r="K8217" s="37">
        <f t="shared" si="2311"/>
        <v>24.98</v>
      </c>
      <c r="L8217" s="37">
        <f t="shared" si="2312"/>
        <v>0</v>
      </c>
      <c r="M8217" s="37">
        <v>0</v>
      </c>
      <c r="N8217" s="37">
        <f t="shared" si="2313"/>
        <v>82</v>
      </c>
      <c r="O8217" s="37">
        <v>0</v>
      </c>
      <c r="P8217" s="37">
        <v>0</v>
      </c>
      <c r="Q8217" s="21">
        <f t="shared" si="2314"/>
        <v>39.790999999999997</v>
      </c>
      <c r="R8217" s="21">
        <f t="shared" si="2323"/>
        <v>342.45833333334934</v>
      </c>
      <c r="S8217" s="21">
        <f t="shared" si="2324"/>
        <v>-22.89686612029125</v>
      </c>
      <c r="T8217" s="21">
        <f t="shared" si="2315"/>
        <v>86.147999999999996</v>
      </c>
      <c r="U8217" s="37">
        <f>VLOOKUP(Time_Zone, 'LSTM LookUp'!$B$5:$D$8, 3, FALSE)</f>
        <v>-75</v>
      </c>
      <c r="V8217" s="21">
        <f t="shared" si="2325"/>
        <v>7.1012243095876633</v>
      </c>
      <c r="W8217" s="21">
        <f t="shared" si="2316"/>
        <v>162.92330607739694</v>
      </c>
      <c r="X8217" s="21">
        <f t="shared" si="2317"/>
        <v>0</v>
      </c>
      <c r="Y8217" s="21">
        <f t="shared" si="2318"/>
        <v>82</v>
      </c>
      <c r="Z8217" s="21">
        <f t="shared" si="2326"/>
        <v>25.992567818654777</v>
      </c>
      <c r="AA8217" s="21">
        <f t="shared" si="2319"/>
        <v>25.992567818654777</v>
      </c>
      <c r="AB8217" s="21">
        <f t="shared" si="2320"/>
        <v>0</v>
      </c>
      <c r="AC8217" s="21">
        <f t="shared" si="2321"/>
        <v>0</v>
      </c>
      <c r="AD8217" s="21">
        <f t="shared" si="2327"/>
        <v>0</v>
      </c>
      <c r="AE8217" s="21" t="str">
        <f t="shared" si="2322"/>
        <v>12/8/12:00</v>
      </c>
    </row>
    <row r="8218" spans="2:31">
      <c r="B8218" s="37">
        <v>12</v>
      </c>
      <c r="C8218" s="38">
        <v>8</v>
      </c>
      <c r="D8218" s="39">
        <v>13</v>
      </c>
      <c r="E8218" s="17">
        <v>-2.8</v>
      </c>
      <c r="F8218" s="17">
        <v>133</v>
      </c>
      <c r="G8218" s="17">
        <v>4</v>
      </c>
      <c r="H8218" s="37">
        <f t="shared" si="2310"/>
        <v>26.96</v>
      </c>
      <c r="I8218" s="37">
        <f>IF(H8218&lt;'Roof Calculator'!$G$8, 1, 0)</f>
        <v>1</v>
      </c>
      <c r="J8218" s="37">
        <f>IF(H8218&gt;='Roof Calculator'!$G$8, 1, 0)</f>
        <v>0</v>
      </c>
      <c r="K8218" s="37">
        <f t="shared" si="2311"/>
        <v>26.96</v>
      </c>
      <c r="L8218" s="37">
        <f t="shared" si="2312"/>
        <v>0</v>
      </c>
      <c r="M8218" s="37">
        <v>0</v>
      </c>
      <c r="N8218" s="37">
        <f t="shared" si="2313"/>
        <v>133</v>
      </c>
      <c r="O8218" s="37">
        <v>0</v>
      </c>
      <c r="P8218" s="37">
        <v>0</v>
      </c>
      <c r="Q8218" s="21">
        <f t="shared" si="2314"/>
        <v>39.790999999999997</v>
      </c>
      <c r="R8218" s="21">
        <f t="shared" si="2323"/>
        <v>342.50000000001603</v>
      </c>
      <c r="S8218" s="21">
        <f t="shared" si="2324"/>
        <v>-22.900588330304029</v>
      </c>
      <c r="T8218" s="21">
        <f t="shared" si="2315"/>
        <v>86.147999999999996</v>
      </c>
      <c r="U8218" s="37">
        <f>VLOOKUP(Time_Zone, 'LSTM LookUp'!$B$5:$D$8, 3, FALSE)</f>
        <v>-75</v>
      </c>
      <c r="V8218" s="21">
        <f t="shared" si="2325"/>
        <v>7.0832551098635204</v>
      </c>
      <c r="W8218" s="21">
        <f t="shared" si="2316"/>
        <v>177.91881377746589</v>
      </c>
      <c r="X8218" s="21">
        <f t="shared" si="2317"/>
        <v>-3.8255812826821911</v>
      </c>
      <c r="Y8218" s="21">
        <f t="shared" si="2318"/>
        <v>129.17441871731782</v>
      </c>
      <c r="Z8218" s="21">
        <f t="shared" si="2326"/>
        <v>40.946034621282834</v>
      </c>
      <c r="AA8218" s="21">
        <f t="shared" si="2319"/>
        <v>40.946034621282834</v>
      </c>
      <c r="AB8218" s="21">
        <f t="shared" si="2320"/>
        <v>0</v>
      </c>
      <c r="AC8218" s="21">
        <f t="shared" si="2321"/>
        <v>0</v>
      </c>
      <c r="AD8218" s="21">
        <f t="shared" si="2327"/>
        <v>0</v>
      </c>
      <c r="AE8218" s="21" t="str">
        <f t="shared" si="2322"/>
        <v>12/8/13:00</v>
      </c>
    </row>
    <row r="8219" spans="2:31">
      <c r="B8219" s="37">
        <v>12</v>
      </c>
      <c r="C8219" s="38">
        <v>8</v>
      </c>
      <c r="D8219" s="39">
        <v>14</v>
      </c>
      <c r="E8219" s="17">
        <v>-0.6</v>
      </c>
      <c r="F8219" s="17">
        <v>141</v>
      </c>
      <c r="G8219" s="17">
        <v>0</v>
      </c>
      <c r="H8219" s="37">
        <f t="shared" si="2310"/>
        <v>30.92</v>
      </c>
      <c r="I8219" s="37">
        <f>IF(H8219&lt;'Roof Calculator'!$G$8, 1, 0)</f>
        <v>1</v>
      </c>
      <c r="J8219" s="37">
        <f>IF(H8219&gt;='Roof Calculator'!$G$8, 1, 0)</f>
        <v>0</v>
      </c>
      <c r="K8219" s="37">
        <f t="shared" si="2311"/>
        <v>30.92</v>
      </c>
      <c r="L8219" s="37">
        <f t="shared" si="2312"/>
        <v>0</v>
      </c>
      <c r="M8219" s="37">
        <v>0</v>
      </c>
      <c r="N8219" s="37">
        <f t="shared" si="2313"/>
        <v>141</v>
      </c>
      <c r="O8219" s="37">
        <v>0</v>
      </c>
      <c r="P8219" s="37">
        <v>0</v>
      </c>
      <c r="Q8219" s="21">
        <f t="shared" si="2314"/>
        <v>39.790999999999997</v>
      </c>
      <c r="R8219" s="21">
        <f t="shared" si="2323"/>
        <v>342.54166666668272</v>
      </c>
      <c r="S8219" s="21">
        <f t="shared" si="2324"/>
        <v>-22.904298190460196</v>
      </c>
      <c r="T8219" s="21">
        <f t="shared" si="2315"/>
        <v>86.147999999999996</v>
      </c>
      <c r="U8219" s="37">
        <f>VLOOKUP(Time_Zone, 'LSTM LookUp'!$B$5:$D$8, 3, FALSE)</f>
        <v>-75</v>
      </c>
      <c r="V8219" s="21">
        <f t="shared" si="2325"/>
        <v>7.0652760303063857</v>
      </c>
      <c r="W8219" s="21">
        <f t="shared" si="2316"/>
        <v>192.91431900757655</v>
      </c>
      <c r="X8219" s="21">
        <f t="shared" si="2317"/>
        <v>0</v>
      </c>
      <c r="Y8219" s="21">
        <f t="shared" si="2318"/>
        <v>141</v>
      </c>
      <c r="Z8219" s="21">
        <f t="shared" si="2326"/>
        <v>44.694537346711265</v>
      </c>
      <c r="AA8219" s="21">
        <f t="shared" si="2319"/>
        <v>44.694537346711265</v>
      </c>
      <c r="AB8219" s="21">
        <f t="shared" si="2320"/>
        <v>0</v>
      </c>
      <c r="AC8219" s="21">
        <f t="shared" si="2321"/>
        <v>0</v>
      </c>
      <c r="AD8219" s="21">
        <f t="shared" si="2327"/>
        <v>0</v>
      </c>
      <c r="AE8219" s="21" t="str">
        <f t="shared" si="2322"/>
        <v>12/8/14:00</v>
      </c>
    </row>
    <row r="8220" spans="2:31">
      <c r="B8220" s="37">
        <v>12</v>
      </c>
      <c r="C8220" s="38">
        <v>8</v>
      </c>
      <c r="D8220" s="39">
        <v>15</v>
      </c>
      <c r="E8220" s="17">
        <v>0.6</v>
      </c>
      <c r="F8220" s="17">
        <v>121</v>
      </c>
      <c r="G8220" s="17">
        <v>7</v>
      </c>
      <c r="H8220" s="37">
        <f t="shared" si="2310"/>
        <v>33.08</v>
      </c>
      <c r="I8220" s="37">
        <f>IF(H8220&lt;'Roof Calculator'!$G$8, 1, 0)</f>
        <v>1</v>
      </c>
      <c r="J8220" s="37">
        <f>IF(H8220&gt;='Roof Calculator'!$G$8, 1, 0)</f>
        <v>0</v>
      </c>
      <c r="K8220" s="37">
        <f t="shared" si="2311"/>
        <v>33.08</v>
      </c>
      <c r="L8220" s="37">
        <f t="shared" si="2312"/>
        <v>0</v>
      </c>
      <c r="M8220" s="37">
        <v>0</v>
      </c>
      <c r="N8220" s="37">
        <f t="shared" si="2313"/>
        <v>121</v>
      </c>
      <c r="O8220" s="37">
        <v>0</v>
      </c>
      <c r="P8220" s="37">
        <v>0</v>
      </c>
      <c r="Q8220" s="21">
        <f t="shared" si="2314"/>
        <v>39.790999999999997</v>
      </c>
      <c r="R8220" s="21">
        <f t="shared" si="2323"/>
        <v>342.5833333333494</v>
      </c>
      <c r="S8220" s="21">
        <f t="shared" si="2324"/>
        <v>-22.907995697853149</v>
      </c>
      <c r="T8220" s="21">
        <f t="shared" si="2315"/>
        <v>86.147999999999996</v>
      </c>
      <c r="U8220" s="37">
        <f>VLOOKUP(Time_Zone, 'LSTM LookUp'!$B$5:$D$8, 3, FALSE)</f>
        <v>-75</v>
      </c>
      <c r="V8220" s="21">
        <f t="shared" si="2325"/>
        <v>7.047287100109644</v>
      </c>
      <c r="W8220" s="21">
        <f t="shared" si="2316"/>
        <v>207.90982177502741</v>
      </c>
      <c r="X8220" s="21">
        <f t="shared" si="2317"/>
        <v>-6.1220204003867913</v>
      </c>
      <c r="Y8220" s="21">
        <f t="shared" si="2318"/>
        <v>114.87797959961321</v>
      </c>
      <c r="Z8220" s="21">
        <f t="shared" si="2326"/>
        <v>36.414313117231536</v>
      </c>
      <c r="AA8220" s="21">
        <f t="shared" si="2319"/>
        <v>36.414313117231536</v>
      </c>
      <c r="AB8220" s="21">
        <f t="shared" si="2320"/>
        <v>0</v>
      </c>
      <c r="AC8220" s="21">
        <f t="shared" si="2321"/>
        <v>0</v>
      </c>
      <c r="AD8220" s="21">
        <f t="shared" si="2327"/>
        <v>0</v>
      </c>
      <c r="AE8220" s="21" t="str">
        <f t="shared" si="2322"/>
        <v>12/8/15:00</v>
      </c>
    </row>
    <row r="8221" spans="2:31">
      <c r="B8221" s="37">
        <v>12</v>
      </c>
      <c r="C8221" s="38">
        <v>8</v>
      </c>
      <c r="D8221" s="39">
        <v>16</v>
      </c>
      <c r="E8221" s="17">
        <v>1.1000000000000001</v>
      </c>
      <c r="F8221" s="17">
        <v>91</v>
      </c>
      <c r="G8221" s="17">
        <v>4</v>
      </c>
      <c r="H8221" s="37">
        <f t="shared" si="2310"/>
        <v>33.979999999999997</v>
      </c>
      <c r="I8221" s="37">
        <f>IF(H8221&lt;'Roof Calculator'!$G$8, 1, 0)</f>
        <v>1</v>
      </c>
      <c r="J8221" s="37">
        <f>IF(H8221&gt;='Roof Calculator'!$G$8, 1, 0)</f>
        <v>0</v>
      </c>
      <c r="K8221" s="37">
        <f t="shared" si="2311"/>
        <v>33.979999999999997</v>
      </c>
      <c r="L8221" s="37">
        <f t="shared" si="2312"/>
        <v>0</v>
      </c>
      <c r="M8221" s="37">
        <v>0</v>
      </c>
      <c r="N8221" s="37">
        <f t="shared" si="2313"/>
        <v>91</v>
      </c>
      <c r="O8221" s="37">
        <v>0</v>
      </c>
      <c r="P8221" s="37">
        <v>0</v>
      </c>
      <c r="Q8221" s="21">
        <f t="shared" si="2314"/>
        <v>39.790999999999997</v>
      </c>
      <c r="R8221" s="21">
        <f t="shared" si="2323"/>
        <v>342.62500000001609</v>
      </c>
      <c r="S8221" s="21">
        <f t="shared" si="2324"/>
        <v>-22.911680849585419</v>
      </c>
      <c r="T8221" s="21">
        <f t="shared" si="2315"/>
        <v>86.147999999999996</v>
      </c>
      <c r="U8221" s="37">
        <f>VLOOKUP(Time_Zone, 'LSTM LookUp'!$B$5:$D$8, 3, FALSE)</f>
        <v>-75</v>
      </c>
      <c r="V8221" s="21">
        <f t="shared" si="2325"/>
        <v>7.0292883484844939</v>
      </c>
      <c r="W8221" s="21">
        <f t="shared" si="2316"/>
        <v>222.90532208712108</v>
      </c>
      <c r="X8221" s="21">
        <f t="shared" si="2317"/>
        <v>-3.0703095935854074</v>
      </c>
      <c r="Y8221" s="21">
        <f t="shared" si="2318"/>
        <v>87.929690406414593</v>
      </c>
      <c r="Z8221" s="21">
        <f t="shared" si="2326"/>
        <v>27.872176111732308</v>
      </c>
      <c r="AA8221" s="21">
        <f t="shared" si="2319"/>
        <v>27.872176111732308</v>
      </c>
      <c r="AB8221" s="21">
        <f t="shared" si="2320"/>
        <v>0</v>
      </c>
      <c r="AC8221" s="21">
        <f t="shared" si="2321"/>
        <v>0</v>
      </c>
      <c r="AD8221" s="21">
        <f t="shared" si="2327"/>
        <v>0</v>
      </c>
      <c r="AE8221" s="21" t="str">
        <f t="shared" si="2322"/>
        <v>12/8/16:00</v>
      </c>
    </row>
    <row r="8222" spans="2:31">
      <c r="B8222" s="37">
        <v>12</v>
      </c>
      <c r="C8222" s="38">
        <v>8</v>
      </c>
      <c r="D8222" s="39">
        <v>17</v>
      </c>
      <c r="E8222" s="17">
        <v>1.7</v>
      </c>
      <c r="F8222" s="17">
        <v>54</v>
      </c>
      <c r="G8222" s="17">
        <v>1</v>
      </c>
      <c r="H8222" s="37">
        <f t="shared" si="2310"/>
        <v>35.06</v>
      </c>
      <c r="I8222" s="37">
        <f>IF(H8222&lt;'Roof Calculator'!$G$8, 1, 0)</f>
        <v>1</v>
      </c>
      <c r="J8222" s="37">
        <f>IF(H8222&gt;='Roof Calculator'!$G$8, 1, 0)</f>
        <v>0</v>
      </c>
      <c r="K8222" s="37">
        <f t="shared" si="2311"/>
        <v>35.06</v>
      </c>
      <c r="L8222" s="37">
        <f t="shared" si="2312"/>
        <v>0</v>
      </c>
      <c r="M8222" s="37">
        <v>0</v>
      </c>
      <c r="N8222" s="37">
        <f t="shared" si="2313"/>
        <v>54</v>
      </c>
      <c r="O8222" s="37">
        <v>0</v>
      </c>
      <c r="P8222" s="37">
        <v>0</v>
      </c>
      <c r="Q8222" s="21">
        <f t="shared" si="2314"/>
        <v>39.790999999999997</v>
      </c>
      <c r="R8222" s="21">
        <f t="shared" si="2323"/>
        <v>342.66666666668277</v>
      </c>
      <c r="S8222" s="21">
        <f t="shared" si="2324"/>
        <v>-22.915353642768746</v>
      </c>
      <c r="T8222" s="21">
        <f t="shared" si="2315"/>
        <v>86.147999999999996</v>
      </c>
      <c r="U8222" s="37">
        <f>VLOOKUP(Time_Zone, 'LSTM LookUp'!$B$5:$D$8, 3, FALSE)</f>
        <v>-75</v>
      </c>
      <c r="V8222" s="21">
        <f t="shared" si="2325"/>
        <v>7.0112798046598694</v>
      </c>
      <c r="W8222" s="21">
        <f t="shared" si="2316"/>
        <v>237.90081995116498</v>
      </c>
      <c r="X8222" s="21">
        <f t="shared" si="2317"/>
        <v>-0.62527862028179049</v>
      </c>
      <c r="Y8222" s="21">
        <f t="shared" si="2318"/>
        <v>53.37472137971821</v>
      </c>
      <c r="Z8222" s="21">
        <f t="shared" si="2326"/>
        <v>16.918854454440591</v>
      </c>
      <c r="AA8222" s="21">
        <f t="shared" si="2319"/>
        <v>16.918854454440591</v>
      </c>
      <c r="AB8222" s="21">
        <f t="shared" si="2320"/>
        <v>0</v>
      </c>
      <c r="AC8222" s="21">
        <f t="shared" si="2321"/>
        <v>0</v>
      </c>
      <c r="AD8222" s="21">
        <f t="shared" si="2327"/>
        <v>0</v>
      </c>
      <c r="AE8222" s="21" t="str">
        <f t="shared" si="2322"/>
        <v>12/8/17:00</v>
      </c>
    </row>
    <row r="8223" spans="2:31">
      <c r="B8223" s="37">
        <v>12</v>
      </c>
      <c r="C8223" s="38">
        <v>8</v>
      </c>
      <c r="D8223" s="39">
        <v>18</v>
      </c>
      <c r="E8223" s="17">
        <v>1.1000000000000001</v>
      </c>
      <c r="F8223" s="17">
        <v>6</v>
      </c>
      <c r="G8223" s="17">
        <v>0</v>
      </c>
      <c r="H8223" s="37">
        <f t="shared" si="2310"/>
        <v>33.979999999999997</v>
      </c>
      <c r="I8223" s="37">
        <f>IF(H8223&lt;'Roof Calculator'!$G$8, 1, 0)</f>
        <v>1</v>
      </c>
      <c r="J8223" s="37">
        <f>IF(H8223&gt;='Roof Calculator'!$G$8, 1, 0)</f>
        <v>0</v>
      </c>
      <c r="K8223" s="37">
        <f t="shared" si="2311"/>
        <v>33.979999999999997</v>
      </c>
      <c r="L8223" s="37">
        <f t="shared" si="2312"/>
        <v>0</v>
      </c>
      <c r="M8223" s="37">
        <v>0</v>
      </c>
      <c r="N8223" s="37">
        <f t="shared" si="2313"/>
        <v>6</v>
      </c>
      <c r="O8223" s="37">
        <v>0</v>
      </c>
      <c r="P8223" s="37">
        <v>0</v>
      </c>
      <c r="Q8223" s="21">
        <f t="shared" si="2314"/>
        <v>39.790999999999997</v>
      </c>
      <c r="R8223" s="21">
        <f t="shared" si="2323"/>
        <v>342.70833333334946</v>
      </c>
      <c r="S8223" s="21">
        <f t="shared" si="2324"/>
        <v>-22.919014074523986</v>
      </c>
      <c r="T8223" s="21">
        <f t="shared" si="2315"/>
        <v>86.147999999999996</v>
      </c>
      <c r="U8223" s="37">
        <f>VLOOKUP(Time_Zone, 'LSTM LookUp'!$B$5:$D$8, 3, FALSE)</f>
        <v>-75</v>
      </c>
      <c r="V8223" s="21">
        <f t="shared" si="2325"/>
        <v>6.9932614978825871</v>
      </c>
      <c r="W8223" s="21">
        <f t="shared" si="2316"/>
        <v>252.89631537447062</v>
      </c>
      <c r="X8223" s="21">
        <f t="shared" si="2317"/>
        <v>0</v>
      </c>
      <c r="Y8223" s="21">
        <f t="shared" si="2318"/>
        <v>6</v>
      </c>
      <c r="Z8223" s="21">
        <f t="shared" si="2326"/>
        <v>1.9018952062430323</v>
      </c>
      <c r="AA8223" s="21">
        <f t="shared" si="2319"/>
        <v>1.9018952062430323</v>
      </c>
      <c r="AB8223" s="21">
        <f t="shared" si="2320"/>
        <v>0</v>
      </c>
      <c r="AC8223" s="21">
        <f t="shared" si="2321"/>
        <v>0</v>
      </c>
      <c r="AD8223" s="21">
        <f t="shared" si="2327"/>
        <v>0</v>
      </c>
      <c r="AE8223" s="21" t="str">
        <f t="shared" si="2322"/>
        <v>12/8/18:00</v>
      </c>
    </row>
    <row r="8224" spans="2:31">
      <c r="B8224" s="37">
        <v>12</v>
      </c>
      <c r="C8224" s="38">
        <v>8</v>
      </c>
      <c r="D8224" s="39">
        <v>19</v>
      </c>
      <c r="E8224" s="17">
        <v>1.1000000000000001</v>
      </c>
      <c r="F8224" s="17">
        <v>0</v>
      </c>
      <c r="G8224" s="17">
        <v>0</v>
      </c>
      <c r="H8224" s="37">
        <f t="shared" si="2310"/>
        <v>33.979999999999997</v>
      </c>
      <c r="I8224" s="37">
        <f>IF(H8224&lt;'Roof Calculator'!$G$8, 1, 0)</f>
        <v>1</v>
      </c>
      <c r="J8224" s="37">
        <f>IF(H8224&gt;='Roof Calculator'!$G$8, 1, 0)</f>
        <v>0</v>
      </c>
      <c r="K8224" s="37">
        <f t="shared" si="2311"/>
        <v>33.979999999999997</v>
      </c>
      <c r="L8224" s="37">
        <f t="shared" si="2312"/>
        <v>0</v>
      </c>
      <c r="M8224" s="37">
        <v>0</v>
      </c>
      <c r="N8224" s="37">
        <f t="shared" si="2313"/>
        <v>0</v>
      </c>
      <c r="O8224" s="37">
        <v>0</v>
      </c>
      <c r="P8224" s="37">
        <v>0</v>
      </c>
      <c r="Q8224" s="21">
        <f t="shared" si="2314"/>
        <v>39.790999999999997</v>
      </c>
      <c r="R8224" s="21">
        <f t="shared" si="2323"/>
        <v>342.75000000001614</v>
      </c>
      <c r="S8224" s="21">
        <f t="shared" si="2324"/>
        <v>-22.922662141981199</v>
      </c>
      <c r="T8224" s="21">
        <f t="shared" si="2315"/>
        <v>86.147999999999996</v>
      </c>
      <c r="U8224" s="37">
        <f>VLOOKUP(Time_Zone, 'LSTM LookUp'!$B$5:$D$8, 3, FALSE)</f>
        <v>-75</v>
      </c>
      <c r="V8224" s="21">
        <f t="shared" si="2325"/>
        <v>6.9752334574170618</v>
      </c>
      <c r="W8224" s="21">
        <f t="shared" si="2316"/>
        <v>267.89180836435423</v>
      </c>
      <c r="X8224" s="21">
        <f t="shared" si="2317"/>
        <v>0</v>
      </c>
      <c r="Y8224" s="21">
        <f t="shared" si="2318"/>
        <v>0</v>
      </c>
      <c r="Z8224" s="21">
        <f t="shared" si="2326"/>
        <v>0</v>
      </c>
      <c r="AA8224" s="21">
        <f t="shared" si="2319"/>
        <v>0</v>
      </c>
      <c r="AB8224" s="21">
        <f t="shared" si="2320"/>
        <v>0</v>
      </c>
      <c r="AC8224" s="21">
        <f t="shared" si="2321"/>
        <v>0</v>
      </c>
      <c r="AD8224" s="21">
        <f t="shared" si="2327"/>
        <v>0</v>
      </c>
      <c r="AE8224" s="21" t="str">
        <f t="shared" si="2322"/>
        <v>12/8/19:00</v>
      </c>
    </row>
    <row r="8225" spans="2:31">
      <c r="B8225" s="37">
        <v>12</v>
      </c>
      <c r="C8225" s="38">
        <v>8</v>
      </c>
      <c r="D8225" s="39">
        <v>20</v>
      </c>
      <c r="E8225" s="17">
        <v>1.1000000000000001</v>
      </c>
      <c r="F8225" s="17">
        <v>0</v>
      </c>
      <c r="G8225" s="17">
        <v>0</v>
      </c>
      <c r="H8225" s="37">
        <f t="shared" si="2310"/>
        <v>33.979999999999997</v>
      </c>
      <c r="I8225" s="37">
        <f>IF(H8225&lt;'Roof Calculator'!$G$8, 1, 0)</f>
        <v>1</v>
      </c>
      <c r="J8225" s="37">
        <f>IF(H8225&gt;='Roof Calculator'!$G$8, 1, 0)</f>
        <v>0</v>
      </c>
      <c r="K8225" s="37">
        <f t="shared" si="2311"/>
        <v>33.979999999999997</v>
      </c>
      <c r="L8225" s="37">
        <f t="shared" si="2312"/>
        <v>0</v>
      </c>
      <c r="M8225" s="37">
        <v>0</v>
      </c>
      <c r="N8225" s="37">
        <f t="shared" si="2313"/>
        <v>0</v>
      </c>
      <c r="O8225" s="37">
        <v>0</v>
      </c>
      <c r="P8225" s="37">
        <v>0</v>
      </c>
      <c r="Q8225" s="21">
        <f t="shared" si="2314"/>
        <v>39.790999999999997</v>
      </c>
      <c r="R8225" s="21">
        <f t="shared" si="2323"/>
        <v>342.79166666668283</v>
      </c>
      <c r="S8225" s="21">
        <f t="shared" si="2324"/>
        <v>-22.926297842279634</v>
      </c>
      <c r="T8225" s="21">
        <f t="shared" si="2315"/>
        <v>86.147999999999996</v>
      </c>
      <c r="U8225" s="37">
        <f>VLOOKUP(Time_Zone, 'LSTM LookUp'!$B$5:$D$8, 3, FALSE)</f>
        <v>-75</v>
      </c>
      <c r="V8225" s="21">
        <f t="shared" si="2325"/>
        <v>6.957195712545345</v>
      </c>
      <c r="W8225" s="21">
        <f t="shared" si="2316"/>
        <v>282.88729892813632</v>
      </c>
      <c r="X8225" s="21">
        <f t="shared" si="2317"/>
        <v>0</v>
      </c>
      <c r="Y8225" s="21">
        <f t="shared" si="2318"/>
        <v>0</v>
      </c>
      <c r="Z8225" s="21">
        <f t="shared" si="2326"/>
        <v>0</v>
      </c>
      <c r="AA8225" s="21">
        <f t="shared" si="2319"/>
        <v>0</v>
      </c>
      <c r="AB8225" s="21">
        <f t="shared" si="2320"/>
        <v>0</v>
      </c>
      <c r="AC8225" s="21">
        <f t="shared" si="2321"/>
        <v>0</v>
      </c>
      <c r="AD8225" s="21">
        <f t="shared" si="2327"/>
        <v>0</v>
      </c>
      <c r="AE8225" s="21" t="str">
        <f t="shared" si="2322"/>
        <v>12/8/20:00</v>
      </c>
    </row>
    <row r="8226" spans="2:31">
      <c r="B8226" s="37">
        <v>12</v>
      </c>
      <c r="C8226" s="38">
        <v>8</v>
      </c>
      <c r="D8226" s="39">
        <v>21</v>
      </c>
      <c r="E8226" s="17">
        <v>1.7</v>
      </c>
      <c r="F8226" s="17">
        <v>0</v>
      </c>
      <c r="G8226" s="17">
        <v>0</v>
      </c>
      <c r="H8226" s="37">
        <f t="shared" si="2310"/>
        <v>35.06</v>
      </c>
      <c r="I8226" s="37">
        <f>IF(H8226&lt;'Roof Calculator'!$G$8, 1, 0)</f>
        <v>1</v>
      </c>
      <c r="J8226" s="37">
        <f>IF(H8226&gt;='Roof Calculator'!$G$8, 1, 0)</f>
        <v>0</v>
      </c>
      <c r="K8226" s="37">
        <f t="shared" si="2311"/>
        <v>35.06</v>
      </c>
      <c r="L8226" s="37">
        <f t="shared" si="2312"/>
        <v>0</v>
      </c>
      <c r="M8226" s="37">
        <v>0</v>
      </c>
      <c r="N8226" s="37">
        <f t="shared" si="2313"/>
        <v>0</v>
      </c>
      <c r="O8226" s="37">
        <v>0</v>
      </c>
      <c r="P8226" s="37">
        <v>0</v>
      </c>
      <c r="Q8226" s="21">
        <f t="shared" si="2314"/>
        <v>39.790999999999997</v>
      </c>
      <c r="R8226" s="21">
        <f t="shared" si="2323"/>
        <v>342.83333333334951</v>
      </c>
      <c r="S8226" s="21">
        <f t="shared" si="2324"/>
        <v>-22.929921172567717</v>
      </c>
      <c r="T8226" s="21">
        <f t="shared" si="2315"/>
        <v>86.147999999999996</v>
      </c>
      <c r="U8226" s="37">
        <f>VLOOKUP(Time_Zone, 'LSTM LookUp'!$B$5:$D$8, 3, FALSE)</f>
        <v>-75</v>
      </c>
      <c r="V8226" s="21">
        <f t="shared" si="2325"/>
        <v>6.9391482925671326</v>
      </c>
      <c r="W8226" s="21">
        <f t="shared" si="2316"/>
        <v>297.88278707314174</v>
      </c>
      <c r="X8226" s="21">
        <f t="shared" si="2317"/>
        <v>0</v>
      </c>
      <c r="Y8226" s="21">
        <f t="shared" si="2318"/>
        <v>0</v>
      </c>
      <c r="Z8226" s="21">
        <f t="shared" si="2326"/>
        <v>0</v>
      </c>
      <c r="AA8226" s="21">
        <f t="shared" si="2319"/>
        <v>0</v>
      </c>
      <c r="AB8226" s="21">
        <f t="shared" si="2320"/>
        <v>0</v>
      </c>
      <c r="AC8226" s="21">
        <f t="shared" si="2321"/>
        <v>0</v>
      </c>
      <c r="AD8226" s="21">
        <f t="shared" si="2327"/>
        <v>0</v>
      </c>
      <c r="AE8226" s="21" t="str">
        <f t="shared" si="2322"/>
        <v>12/8/21:00</v>
      </c>
    </row>
    <row r="8227" spans="2:31">
      <c r="B8227" s="37">
        <v>12</v>
      </c>
      <c r="C8227" s="38">
        <v>8</v>
      </c>
      <c r="D8227" s="39">
        <v>22</v>
      </c>
      <c r="E8227" s="17">
        <v>1.7</v>
      </c>
      <c r="F8227" s="17">
        <v>0</v>
      </c>
      <c r="G8227" s="17">
        <v>0</v>
      </c>
      <c r="H8227" s="37">
        <f t="shared" si="2310"/>
        <v>35.06</v>
      </c>
      <c r="I8227" s="37">
        <f>IF(H8227&lt;'Roof Calculator'!$G$8, 1, 0)</f>
        <v>1</v>
      </c>
      <c r="J8227" s="37">
        <f>IF(H8227&gt;='Roof Calculator'!$G$8, 1, 0)</f>
        <v>0</v>
      </c>
      <c r="K8227" s="37">
        <f t="shared" si="2311"/>
        <v>35.06</v>
      </c>
      <c r="L8227" s="37">
        <f t="shared" si="2312"/>
        <v>0</v>
      </c>
      <c r="M8227" s="37">
        <v>0</v>
      </c>
      <c r="N8227" s="37">
        <f t="shared" si="2313"/>
        <v>0</v>
      </c>
      <c r="O8227" s="37">
        <v>0</v>
      </c>
      <c r="P8227" s="37">
        <v>0</v>
      </c>
      <c r="Q8227" s="21">
        <f t="shared" si="2314"/>
        <v>39.790999999999997</v>
      </c>
      <c r="R8227" s="21">
        <f t="shared" si="2323"/>
        <v>342.8750000000162</v>
      </c>
      <c r="S8227" s="21">
        <f t="shared" si="2324"/>
        <v>-22.933532130003083</v>
      </c>
      <c r="T8227" s="21">
        <f t="shared" si="2315"/>
        <v>86.147999999999996</v>
      </c>
      <c r="U8227" s="37">
        <f>VLOOKUP(Time_Zone, 'LSTM LookUp'!$B$5:$D$8, 3, FALSE)</f>
        <v>-75</v>
      </c>
      <c r="V8227" s="21">
        <f t="shared" si="2325"/>
        <v>6.9210912267995983</v>
      </c>
      <c r="W8227" s="21">
        <f t="shared" si="2316"/>
        <v>312.8782728066999</v>
      </c>
      <c r="X8227" s="21">
        <f t="shared" si="2317"/>
        <v>0</v>
      </c>
      <c r="Y8227" s="21">
        <f t="shared" si="2318"/>
        <v>0</v>
      </c>
      <c r="Z8227" s="21">
        <f t="shared" si="2326"/>
        <v>0</v>
      </c>
      <c r="AA8227" s="21">
        <f t="shared" si="2319"/>
        <v>0</v>
      </c>
      <c r="AB8227" s="21">
        <f t="shared" si="2320"/>
        <v>0</v>
      </c>
      <c r="AC8227" s="21">
        <f t="shared" si="2321"/>
        <v>0</v>
      </c>
      <c r="AD8227" s="21">
        <f t="shared" si="2327"/>
        <v>0</v>
      </c>
      <c r="AE8227" s="21" t="str">
        <f t="shared" si="2322"/>
        <v>12/8/22:00</v>
      </c>
    </row>
    <row r="8228" spans="2:31">
      <c r="B8228" s="37">
        <v>12</v>
      </c>
      <c r="C8228" s="38">
        <v>8</v>
      </c>
      <c r="D8228" s="39">
        <v>23</v>
      </c>
      <c r="E8228" s="17">
        <v>1.1000000000000001</v>
      </c>
      <c r="F8228" s="17">
        <v>0</v>
      </c>
      <c r="G8228" s="17">
        <v>0</v>
      </c>
      <c r="H8228" s="37">
        <f t="shared" si="2310"/>
        <v>33.979999999999997</v>
      </c>
      <c r="I8228" s="37">
        <f>IF(H8228&lt;'Roof Calculator'!$G$8, 1, 0)</f>
        <v>1</v>
      </c>
      <c r="J8228" s="37">
        <f>IF(H8228&gt;='Roof Calculator'!$G$8, 1, 0)</f>
        <v>0</v>
      </c>
      <c r="K8228" s="37">
        <f t="shared" si="2311"/>
        <v>33.979999999999997</v>
      </c>
      <c r="L8228" s="37">
        <f t="shared" si="2312"/>
        <v>0</v>
      </c>
      <c r="M8228" s="37">
        <v>0</v>
      </c>
      <c r="N8228" s="37">
        <f t="shared" si="2313"/>
        <v>0</v>
      </c>
      <c r="O8228" s="37">
        <v>0</v>
      </c>
      <c r="P8228" s="37">
        <v>0</v>
      </c>
      <c r="Q8228" s="21">
        <f t="shared" si="2314"/>
        <v>39.790999999999997</v>
      </c>
      <c r="R8228" s="21">
        <f t="shared" si="2323"/>
        <v>342.91666666668289</v>
      </c>
      <c r="S8228" s="21">
        <f t="shared" si="2324"/>
        <v>-22.937130711752587</v>
      </c>
      <c r="T8228" s="21">
        <f t="shared" si="2315"/>
        <v>86.147999999999996</v>
      </c>
      <c r="U8228" s="37">
        <f>VLOOKUP(Time_Zone, 'LSTM LookUp'!$B$5:$D$8, 3, FALSE)</f>
        <v>-75</v>
      </c>
      <c r="V8228" s="21">
        <f t="shared" si="2325"/>
        <v>6.9030245445773124</v>
      </c>
      <c r="W8228" s="21">
        <f t="shared" si="2316"/>
        <v>327.87375613614438</v>
      </c>
      <c r="X8228" s="21">
        <f t="shared" si="2317"/>
        <v>0</v>
      </c>
      <c r="Y8228" s="21">
        <f t="shared" si="2318"/>
        <v>0</v>
      </c>
      <c r="Z8228" s="21">
        <f t="shared" si="2326"/>
        <v>0</v>
      </c>
      <c r="AA8228" s="21">
        <f t="shared" si="2319"/>
        <v>0</v>
      </c>
      <c r="AB8228" s="21">
        <f t="shared" si="2320"/>
        <v>0</v>
      </c>
      <c r="AC8228" s="21">
        <f t="shared" si="2321"/>
        <v>0</v>
      </c>
      <c r="AD8228" s="21">
        <f t="shared" si="2327"/>
        <v>0</v>
      </c>
      <c r="AE8228" s="21" t="str">
        <f t="shared" si="2322"/>
        <v>12/8/23:00</v>
      </c>
    </row>
    <row r="8229" spans="2:31">
      <c r="B8229" s="37">
        <v>12</v>
      </c>
      <c r="C8229" s="38">
        <v>8</v>
      </c>
      <c r="D8229" s="39">
        <v>24</v>
      </c>
      <c r="E8229" s="17">
        <v>-2.8</v>
      </c>
      <c r="F8229" s="17">
        <v>0</v>
      </c>
      <c r="G8229" s="17">
        <v>0</v>
      </c>
      <c r="H8229" s="37">
        <f t="shared" si="2310"/>
        <v>26.96</v>
      </c>
      <c r="I8229" s="37">
        <f>IF(H8229&lt;'Roof Calculator'!$G$8, 1, 0)</f>
        <v>1</v>
      </c>
      <c r="J8229" s="37">
        <f>IF(H8229&gt;='Roof Calculator'!$G$8, 1, 0)</f>
        <v>0</v>
      </c>
      <c r="K8229" s="37">
        <f t="shared" si="2311"/>
        <v>26.96</v>
      </c>
      <c r="L8229" s="37">
        <f t="shared" si="2312"/>
        <v>0</v>
      </c>
      <c r="M8229" s="37">
        <v>0</v>
      </c>
      <c r="N8229" s="37">
        <f t="shared" si="2313"/>
        <v>0</v>
      </c>
      <c r="O8229" s="37">
        <v>0</v>
      </c>
      <c r="P8229" s="37">
        <v>0</v>
      </c>
      <c r="Q8229" s="21">
        <f t="shared" si="2314"/>
        <v>39.790999999999997</v>
      </c>
      <c r="R8229" s="21">
        <f t="shared" si="2323"/>
        <v>342.95833333334957</v>
      </c>
      <c r="S8229" s="21">
        <f t="shared" si="2324"/>
        <v>-22.940716914992265</v>
      </c>
      <c r="T8229" s="21">
        <f t="shared" si="2315"/>
        <v>86.147999999999996</v>
      </c>
      <c r="U8229" s="37">
        <f>VLOOKUP(Time_Zone, 'LSTM LookUp'!$B$5:$D$8, 3, FALSE)</f>
        <v>-75</v>
      </c>
      <c r="V8229" s="21">
        <f t="shared" si="2325"/>
        <v>6.8849482752523912</v>
      </c>
      <c r="W8229" s="21">
        <f t="shared" si="2316"/>
        <v>342.86923706881316</v>
      </c>
      <c r="X8229" s="21">
        <f t="shared" si="2317"/>
        <v>0</v>
      </c>
      <c r="Y8229" s="21">
        <f t="shared" si="2318"/>
        <v>0</v>
      </c>
      <c r="Z8229" s="21">
        <f t="shared" si="2326"/>
        <v>0</v>
      </c>
      <c r="AA8229" s="21">
        <f t="shared" si="2319"/>
        <v>0</v>
      </c>
      <c r="AB8229" s="21">
        <f t="shared" si="2320"/>
        <v>0</v>
      </c>
      <c r="AC8229" s="21">
        <f t="shared" si="2321"/>
        <v>0</v>
      </c>
      <c r="AD8229" s="21">
        <f t="shared" si="2327"/>
        <v>0</v>
      </c>
      <c r="AE8229" s="21" t="str">
        <f t="shared" si="2322"/>
        <v>12/8/24:00</v>
      </c>
    </row>
    <row r="8230" spans="2:31">
      <c r="B8230" s="37">
        <v>12</v>
      </c>
      <c r="C8230" s="38">
        <v>9</v>
      </c>
      <c r="D8230" s="39">
        <v>1</v>
      </c>
      <c r="E8230" s="17">
        <v>-5</v>
      </c>
      <c r="F8230" s="17">
        <v>0</v>
      </c>
      <c r="G8230" s="17">
        <v>0</v>
      </c>
      <c r="H8230" s="37">
        <f t="shared" si="2310"/>
        <v>23</v>
      </c>
      <c r="I8230" s="37">
        <f>IF(H8230&lt;'Roof Calculator'!$G$8, 1, 0)</f>
        <v>1</v>
      </c>
      <c r="J8230" s="37">
        <f>IF(H8230&gt;='Roof Calculator'!$G$8, 1, 0)</f>
        <v>0</v>
      </c>
      <c r="K8230" s="37">
        <f t="shared" si="2311"/>
        <v>23</v>
      </c>
      <c r="L8230" s="37">
        <f t="shared" si="2312"/>
        <v>0</v>
      </c>
      <c r="M8230" s="37">
        <v>0</v>
      </c>
      <c r="N8230" s="37">
        <f t="shared" si="2313"/>
        <v>0</v>
      </c>
      <c r="O8230" s="37">
        <v>0</v>
      </c>
      <c r="P8230" s="37">
        <v>0</v>
      </c>
      <c r="Q8230" s="21">
        <f t="shared" si="2314"/>
        <v>39.790999999999997</v>
      </c>
      <c r="R8230" s="21">
        <f t="shared" si="2323"/>
        <v>343.00000000001626</v>
      </c>
      <c r="S8230" s="21">
        <f t="shared" si="2324"/>
        <v>-22.944290736907394</v>
      </c>
      <c r="T8230" s="21">
        <f t="shared" si="2315"/>
        <v>86.147999999999996</v>
      </c>
      <c r="U8230" s="37">
        <f>VLOOKUP(Time_Zone, 'LSTM LookUp'!$B$5:$D$8, 3, FALSE)</f>
        <v>-75</v>
      </c>
      <c r="V8230" s="21">
        <f t="shared" si="2325"/>
        <v>6.8668624481941904</v>
      </c>
      <c r="W8230" s="21">
        <f t="shared" si="2316"/>
        <v>-2.1352843879514527</v>
      </c>
      <c r="X8230" s="21">
        <f t="shared" si="2317"/>
        <v>0</v>
      </c>
      <c r="Y8230" s="21">
        <f t="shared" si="2318"/>
        <v>0</v>
      </c>
      <c r="Z8230" s="21">
        <f t="shared" si="2326"/>
        <v>0</v>
      </c>
      <c r="AA8230" s="21">
        <f t="shared" si="2319"/>
        <v>0</v>
      </c>
      <c r="AB8230" s="21">
        <f t="shared" si="2320"/>
        <v>0</v>
      </c>
      <c r="AC8230" s="21">
        <f t="shared" si="2321"/>
        <v>0</v>
      </c>
      <c r="AD8230" s="21">
        <f t="shared" si="2327"/>
        <v>0</v>
      </c>
      <c r="AE8230" s="21" t="str">
        <f t="shared" si="2322"/>
        <v>12/9/1:00</v>
      </c>
    </row>
    <row r="8231" spans="2:31">
      <c r="B8231" s="37">
        <v>12</v>
      </c>
      <c r="C8231" s="38">
        <v>9</v>
      </c>
      <c r="D8231" s="39">
        <v>2</v>
      </c>
      <c r="E8231" s="17">
        <v>-5.6</v>
      </c>
      <c r="F8231" s="17">
        <v>0</v>
      </c>
      <c r="G8231" s="17">
        <v>0</v>
      </c>
      <c r="H8231" s="37">
        <f t="shared" si="2310"/>
        <v>21.92</v>
      </c>
      <c r="I8231" s="37">
        <f>IF(H8231&lt;'Roof Calculator'!$G$8, 1, 0)</f>
        <v>1</v>
      </c>
      <c r="J8231" s="37">
        <f>IF(H8231&gt;='Roof Calculator'!$G$8, 1, 0)</f>
        <v>0</v>
      </c>
      <c r="K8231" s="37">
        <f t="shared" si="2311"/>
        <v>21.92</v>
      </c>
      <c r="L8231" s="37">
        <f t="shared" si="2312"/>
        <v>0</v>
      </c>
      <c r="M8231" s="37">
        <v>0</v>
      </c>
      <c r="N8231" s="37">
        <f t="shared" si="2313"/>
        <v>0</v>
      </c>
      <c r="O8231" s="37">
        <v>0</v>
      </c>
      <c r="P8231" s="37">
        <v>0</v>
      </c>
      <c r="Q8231" s="21">
        <f t="shared" si="2314"/>
        <v>39.790999999999997</v>
      </c>
      <c r="R8231" s="21">
        <f t="shared" si="2323"/>
        <v>343.04166666668294</v>
      </c>
      <c r="S8231" s="21">
        <f t="shared" si="2324"/>
        <v>-22.947852174692478</v>
      </c>
      <c r="T8231" s="21">
        <f t="shared" si="2315"/>
        <v>86.147999999999996</v>
      </c>
      <c r="U8231" s="37">
        <f>VLOOKUP(Time_Zone, 'LSTM LookUp'!$B$5:$D$8, 3, FALSE)</f>
        <v>-75</v>
      </c>
      <c r="V8231" s="21">
        <f t="shared" si="2325"/>
        <v>6.8487670927894513</v>
      </c>
      <c r="W8231" s="21">
        <f t="shared" si="2316"/>
        <v>12.860191773197345</v>
      </c>
      <c r="X8231" s="21">
        <f t="shared" si="2317"/>
        <v>0</v>
      </c>
      <c r="Y8231" s="21">
        <f t="shared" si="2318"/>
        <v>0</v>
      </c>
      <c r="Z8231" s="21">
        <f t="shared" si="2326"/>
        <v>0</v>
      </c>
      <c r="AA8231" s="21">
        <f t="shared" si="2319"/>
        <v>0</v>
      </c>
      <c r="AB8231" s="21">
        <f t="shared" si="2320"/>
        <v>0</v>
      </c>
      <c r="AC8231" s="21">
        <f t="shared" si="2321"/>
        <v>0</v>
      </c>
      <c r="AD8231" s="21">
        <f t="shared" si="2327"/>
        <v>0</v>
      </c>
      <c r="AE8231" s="21" t="str">
        <f t="shared" si="2322"/>
        <v>12/9/2:00</v>
      </c>
    </row>
    <row r="8232" spans="2:31">
      <c r="B8232" s="37">
        <v>12</v>
      </c>
      <c r="C8232" s="38">
        <v>9</v>
      </c>
      <c r="D8232" s="39">
        <v>3</v>
      </c>
      <c r="E8232" s="17">
        <v>-7.8</v>
      </c>
      <c r="F8232" s="17">
        <v>0</v>
      </c>
      <c r="G8232" s="17">
        <v>0</v>
      </c>
      <c r="H8232" s="37">
        <f t="shared" si="2310"/>
        <v>17.96</v>
      </c>
      <c r="I8232" s="37">
        <f>IF(H8232&lt;'Roof Calculator'!$G$8, 1, 0)</f>
        <v>1</v>
      </c>
      <c r="J8232" s="37">
        <f>IF(H8232&gt;='Roof Calculator'!$G$8, 1, 0)</f>
        <v>0</v>
      </c>
      <c r="K8232" s="37">
        <f t="shared" si="2311"/>
        <v>17.96</v>
      </c>
      <c r="L8232" s="37">
        <f t="shared" si="2312"/>
        <v>0</v>
      </c>
      <c r="M8232" s="37">
        <v>0</v>
      </c>
      <c r="N8232" s="37">
        <f t="shared" si="2313"/>
        <v>0</v>
      </c>
      <c r="O8232" s="37">
        <v>0</v>
      </c>
      <c r="P8232" s="37">
        <v>0</v>
      </c>
      <c r="Q8232" s="21">
        <f t="shared" si="2314"/>
        <v>39.790999999999997</v>
      </c>
      <c r="R8232" s="21">
        <f t="shared" si="2323"/>
        <v>343.08333333334963</v>
      </c>
      <c r="S8232" s="21">
        <f t="shared" si="2324"/>
        <v>-22.951401225551258</v>
      </c>
      <c r="T8232" s="21">
        <f t="shared" si="2315"/>
        <v>86.147999999999996</v>
      </c>
      <c r="U8232" s="37">
        <f>VLOOKUP(Time_Zone, 'LSTM LookUp'!$B$5:$D$8, 3, FALSE)</f>
        <v>-75</v>
      </c>
      <c r="V8232" s="21">
        <f t="shared" si="2325"/>
        <v>6.8306622384420672</v>
      </c>
      <c r="W8232" s="21">
        <f t="shared" si="2316"/>
        <v>27.855665559610507</v>
      </c>
      <c r="X8232" s="21">
        <f t="shared" si="2317"/>
        <v>0</v>
      </c>
      <c r="Y8232" s="21">
        <f t="shared" si="2318"/>
        <v>0</v>
      </c>
      <c r="Z8232" s="21">
        <f t="shared" si="2326"/>
        <v>0</v>
      </c>
      <c r="AA8232" s="21">
        <f t="shared" si="2319"/>
        <v>0</v>
      </c>
      <c r="AB8232" s="21">
        <f t="shared" si="2320"/>
        <v>0</v>
      </c>
      <c r="AC8232" s="21">
        <f t="shared" si="2321"/>
        <v>0</v>
      </c>
      <c r="AD8232" s="21">
        <f t="shared" si="2327"/>
        <v>0</v>
      </c>
      <c r="AE8232" s="21" t="str">
        <f t="shared" si="2322"/>
        <v>12/9/3:00</v>
      </c>
    </row>
    <row r="8233" spans="2:31">
      <c r="B8233" s="37">
        <v>12</v>
      </c>
      <c r="C8233" s="38">
        <v>9</v>
      </c>
      <c r="D8233" s="39">
        <v>4</v>
      </c>
      <c r="E8233" s="17">
        <v>-8.3000000000000007</v>
      </c>
      <c r="F8233" s="17">
        <v>0</v>
      </c>
      <c r="G8233" s="17">
        <v>0</v>
      </c>
      <c r="H8233" s="37">
        <f t="shared" si="2310"/>
        <v>17.059999999999999</v>
      </c>
      <c r="I8233" s="37">
        <f>IF(H8233&lt;'Roof Calculator'!$G$8, 1, 0)</f>
        <v>1</v>
      </c>
      <c r="J8233" s="37">
        <f>IF(H8233&gt;='Roof Calculator'!$G$8, 1, 0)</f>
        <v>0</v>
      </c>
      <c r="K8233" s="37">
        <f t="shared" si="2311"/>
        <v>17.059999999999999</v>
      </c>
      <c r="L8233" s="37">
        <f t="shared" si="2312"/>
        <v>0</v>
      </c>
      <c r="M8233" s="37">
        <v>0</v>
      </c>
      <c r="N8233" s="37">
        <f t="shared" si="2313"/>
        <v>0</v>
      </c>
      <c r="O8233" s="37">
        <v>0</v>
      </c>
      <c r="P8233" s="37">
        <v>0</v>
      </c>
      <c r="Q8233" s="21">
        <f t="shared" si="2314"/>
        <v>39.790999999999997</v>
      </c>
      <c r="R8233" s="21">
        <f t="shared" si="2323"/>
        <v>343.12500000001631</v>
      </c>
      <c r="S8233" s="21">
        <f t="shared" si="2324"/>
        <v>-22.954937886696719</v>
      </c>
      <c r="T8233" s="21">
        <f t="shared" si="2315"/>
        <v>86.147999999999996</v>
      </c>
      <c r="U8233" s="37">
        <f>VLOOKUP(Time_Zone, 'LSTM LookUp'!$B$5:$D$8, 3, FALSE)</f>
        <v>-75</v>
      </c>
      <c r="V8233" s="21">
        <f t="shared" si="2325"/>
        <v>6.8125479145732024</v>
      </c>
      <c r="W8233" s="21">
        <f t="shared" si="2316"/>
        <v>42.851136978643297</v>
      </c>
      <c r="X8233" s="21">
        <f t="shared" si="2317"/>
        <v>0</v>
      </c>
      <c r="Y8233" s="21">
        <f t="shared" si="2318"/>
        <v>0</v>
      </c>
      <c r="Z8233" s="21">
        <f t="shared" si="2326"/>
        <v>0</v>
      </c>
      <c r="AA8233" s="21">
        <f t="shared" si="2319"/>
        <v>0</v>
      </c>
      <c r="AB8233" s="21">
        <f t="shared" si="2320"/>
        <v>0</v>
      </c>
      <c r="AC8233" s="21">
        <f t="shared" si="2321"/>
        <v>0</v>
      </c>
      <c r="AD8233" s="21">
        <f t="shared" si="2327"/>
        <v>0</v>
      </c>
      <c r="AE8233" s="21" t="str">
        <f t="shared" si="2322"/>
        <v>12/9/4:00</v>
      </c>
    </row>
    <row r="8234" spans="2:31">
      <c r="B8234" s="37">
        <v>12</v>
      </c>
      <c r="C8234" s="38">
        <v>9</v>
      </c>
      <c r="D8234" s="39">
        <v>5</v>
      </c>
      <c r="E8234" s="17">
        <v>-10.6</v>
      </c>
      <c r="F8234" s="17">
        <v>0</v>
      </c>
      <c r="G8234" s="17">
        <v>0</v>
      </c>
      <c r="H8234" s="37">
        <f t="shared" si="2310"/>
        <v>12.920000000000002</v>
      </c>
      <c r="I8234" s="37">
        <f>IF(H8234&lt;'Roof Calculator'!$G$8, 1, 0)</f>
        <v>1</v>
      </c>
      <c r="J8234" s="37">
        <f>IF(H8234&gt;='Roof Calculator'!$G$8, 1, 0)</f>
        <v>0</v>
      </c>
      <c r="K8234" s="37">
        <f t="shared" si="2311"/>
        <v>12.920000000000002</v>
      </c>
      <c r="L8234" s="37">
        <f t="shared" si="2312"/>
        <v>0</v>
      </c>
      <c r="M8234" s="37">
        <v>0</v>
      </c>
      <c r="N8234" s="37">
        <f t="shared" si="2313"/>
        <v>0</v>
      </c>
      <c r="O8234" s="37">
        <v>0</v>
      </c>
      <c r="P8234" s="37">
        <v>0</v>
      </c>
      <c r="Q8234" s="21">
        <f t="shared" si="2314"/>
        <v>39.790999999999997</v>
      </c>
      <c r="R8234" s="21">
        <f t="shared" si="2323"/>
        <v>343.166666666683</v>
      </c>
      <c r="S8234" s="21">
        <f t="shared" si="2324"/>
        <v>-22.958462155351064</v>
      </c>
      <c r="T8234" s="21">
        <f t="shared" si="2315"/>
        <v>86.147999999999996</v>
      </c>
      <c r="U8234" s="37">
        <f>VLOOKUP(Time_Zone, 'LSTM LookUp'!$B$5:$D$8, 3, FALSE)</f>
        <v>-75</v>
      </c>
      <c r="V8234" s="21">
        <f t="shared" si="2325"/>
        <v>6.7944241506211034</v>
      </c>
      <c r="W8234" s="21">
        <f t="shared" si="2316"/>
        <v>57.84660603765527</v>
      </c>
      <c r="X8234" s="21">
        <f t="shared" si="2317"/>
        <v>0</v>
      </c>
      <c r="Y8234" s="21">
        <f t="shared" si="2318"/>
        <v>0</v>
      </c>
      <c r="Z8234" s="21">
        <f t="shared" si="2326"/>
        <v>0</v>
      </c>
      <c r="AA8234" s="21">
        <f t="shared" si="2319"/>
        <v>0</v>
      </c>
      <c r="AB8234" s="21">
        <f t="shared" si="2320"/>
        <v>0</v>
      </c>
      <c r="AC8234" s="21">
        <f t="shared" si="2321"/>
        <v>0</v>
      </c>
      <c r="AD8234" s="21">
        <f t="shared" si="2327"/>
        <v>0</v>
      </c>
      <c r="AE8234" s="21" t="str">
        <f t="shared" si="2322"/>
        <v>12/9/5:00</v>
      </c>
    </row>
    <row r="8235" spans="2:31">
      <c r="B8235" s="37">
        <v>12</v>
      </c>
      <c r="C8235" s="38">
        <v>9</v>
      </c>
      <c r="D8235" s="39">
        <v>6</v>
      </c>
      <c r="E8235" s="17">
        <v>-13.3</v>
      </c>
      <c r="F8235" s="17">
        <v>0</v>
      </c>
      <c r="G8235" s="17">
        <v>0</v>
      </c>
      <c r="H8235" s="37">
        <f t="shared" si="2310"/>
        <v>8.0599999999999987</v>
      </c>
      <c r="I8235" s="37">
        <f>IF(H8235&lt;'Roof Calculator'!$G$8, 1, 0)</f>
        <v>1</v>
      </c>
      <c r="J8235" s="37">
        <f>IF(H8235&gt;='Roof Calculator'!$G$8, 1, 0)</f>
        <v>0</v>
      </c>
      <c r="K8235" s="37">
        <f t="shared" si="2311"/>
        <v>8.0599999999999987</v>
      </c>
      <c r="L8235" s="37">
        <f t="shared" si="2312"/>
        <v>0</v>
      </c>
      <c r="M8235" s="37">
        <v>0</v>
      </c>
      <c r="N8235" s="37">
        <f t="shared" si="2313"/>
        <v>0</v>
      </c>
      <c r="O8235" s="37">
        <v>0</v>
      </c>
      <c r="P8235" s="37">
        <v>0</v>
      </c>
      <c r="Q8235" s="21">
        <f t="shared" si="2314"/>
        <v>39.790999999999997</v>
      </c>
      <c r="R8235" s="21">
        <f t="shared" si="2323"/>
        <v>343.20833333334969</v>
      </c>
      <c r="S8235" s="21">
        <f t="shared" si="2324"/>
        <v>-22.961974028745814</v>
      </c>
      <c r="T8235" s="21">
        <f t="shared" si="2315"/>
        <v>86.147999999999996</v>
      </c>
      <c r="U8235" s="37">
        <f>VLOOKUP(Time_Zone, 'LSTM LookUp'!$B$5:$D$8, 3, FALSE)</f>
        <v>-75</v>
      </c>
      <c r="V8235" s="21">
        <f t="shared" si="2325"/>
        <v>6.7762909760410235</v>
      </c>
      <c r="W8235" s="21">
        <f t="shared" si="2316"/>
        <v>72.842072744010267</v>
      </c>
      <c r="X8235" s="21">
        <f t="shared" si="2317"/>
        <v>0</v>
      </c>
      <c r="Y8235" s="21">
        <f t="shared" si="2318"/>
        <v>0</v>
      </c>
      <c r="Z8235" s="21">
        <f t="shared" si="2326"/>
        <v>0</v>
      </c>
      <c r="AA8235" s="21">
        <f t="shared" si="2319"/>
        <v>0</v>
      </c>
      <c r="AB8235" s="21">
        <f t="shared" si="2320"/>
        <v>0</v>
      </c>
      <c r="AC8235" s="21">
        <f t="shared" si="2321"/>
        <v>0</v>
      </c>
      <c r="AD8235" s="21">
        <f t="shared" si="2327"/>
        <v>0</v>
      </c>
      <c r="AE8235" s="21" t="str">
        <f t="shared" si="2322"/>
        <v>12/9/6:00</v>
      </c>
    </row>
    <row r="8236" spans="2:31">
      <c r="B8236" s="37">
        <v>12</v>
      </c>
      <c r="C8236" s="38">
        <v>9</v>
      </c>
      <c r="D8236" s="39">
        <v>7</v>
      </c>
      <c r="E8236" s="17">
        <v>-15</v>
      </c>
      <c r="F8236" s="17">
        <v>0</v>
      </c>
      <c r="G8236" s="17">
        <v>0</v>
      </c>
      <c r="H8236" s="37">
        <f t="shared" si="2310"/>
        <v>5</v>
      </c>
      <c r="I8236" s="37">
        <f>IF(H8236&lt;'Roof Calculator'!$G$8, 1, 0)</f>
        <v>1</v>
      </c>
      <c r="J8236" s="37">
        <f>IF(H8236&gt;='Roof Calculator'!$G$8, 1, 0)</f>
        <v>0</v>
      </c>
      <c r="K8236" s="37">
        <f t="shared" si="2311"/>
        <v>5</v>
      </c>
      <c r="L8236" s="37">
        <f t="shared" si="2312"/>
        <v>0</v>
      </c>
      <c r="M8236" s="37">
        <v>0</v>
      </c>
      <c r="N8236" s="37">
        <f t="shared" si="2313"/>
        <v>0</v>
      </c>
      <c r="O8236" s="37">
        <v>0</v>
      </c>
      <c r="P8236" s="37">
        <v>0</v>
      </c>
      <c r="Q8236" s="21">
        <f t="shared" si="2314"/>
        <v>39.790999999999997</v>
      </c>
      <c r="R8236" s="21">
        <f t="shared" si="2323"/>
        <v>343.25000000001637</v>
      </c>
      <c r="S8236" s="21">
        <f t="shared" si="2324"/>
        <v>-22.96547350412169</v>
      </c>
      <c r="T8236" s="21">
        <f t="shared" si="2315"/>
        <v>86.147999999999996</v>
      </c>
      <c r="U8236" s="37">
        <f>VLOOKUP(Time_Zone, 'LSTM LookUp'!$B$5:$D$8, 3, FALSE)</f>
        <v>-75</v>
      </c>
      <c r="V8236" s="21">
        <f t="shared" si="2325"/>
        <v>6.7581484203053623</v>
      </c>
      <c r="W8236" s="21">
        <f t="shared" si="2316"/>
        <v>87.837537105076336</v>
      </c>
      <c r="X8236" s="21">
        <f t="shared" si="2317"/>
        <v>0</v>
      </c>
      <c r="Y8236" s="21">
        <f t="shared" si="2318"/>
        <v>0</v>
      </c>
      <c r="Z8236" s="21">
        <f t="shared" si="2326"/>
        <v>0</v>
      </c>
      <c r="AA8236" s="21">
        <f t="shared" si="2319"/>
        <v>0</v>
      </c>
      <c r="AB8236" s="21">
        <f t="shared" si="2320"/>
        <v>0</v>
      </c>
      <c r="AC8236" s="21">
        <f t="shared" si="2321"/>
        <v>0</v>
      </c>
      <c r="AD8236" s="21">
        <f t="shared" si="2327"/>
        <v>0</v>
      </c>
      <c r="AE8236" s="21" t="str">
        <f t="shared" si="2322"/>
        <v>12/9/7:00</v>
      </c>
    </row>
    <row r="8237" spans="2:31">
      <c r="B8237" s="37">
        <v>12</v>
      </c>
      <c r="C8237" s="38">
        <v>9</v>
      </c>
      <c r="D8237" s="39">
        <v>8</v>
      </c>
      <c r="E8237" s="17">
        <v>-16.100000000000001</v>
      </c>
      <c r="F8237" s="17">
        <v>1</v>
      </c>
      <c r="G8237" s="17">
        <v>3</v>
      </c>
      <c r="H8237" s="37">
        <f t="shared" si="2310"/>
        <v>3.0199999999999996</v>
      </c>
      <c r="I8237" s="37">
        <f>IF(H8237&lt;'Roof Calculator'!$G$8, 1, 0)</f>
        <v>1</v>
      </c>
      <c r="J8237" s="37">
        <f>IF(H8237&gt;='Roof Calculator'!$G$8, 1, 0)</f>
        <v>0</v>
      </c>
      <c r="K8237" s="37">
        <f t="shared" si="2311"/>
        <v>3.0199999999999996</v>
      </c>
      <c r="L8237" s="37">
        <f t="shared" si="2312"/>
        <v>0</v>
      </c>
      <c r="M8237" s="37">
        <v>0</v>
      </c>
      <c r="N8237" s="37">
        <f t="shared" si="2313"/>
        <v>1</v>
      </c>
      <c r="O8237" s="37">
        <v>0</v>
      </c>
      <c r="P8237" s="37">
        <v>0</v>
      </c>
      <c r="Q8237" s="21">
        <f t="shared" si="2314"/>
        <v>39.790999999999997</v>
      </c>
      <c r="R8237" s="21">
        <f t="shared" si="2323"/>
        <v>343.29166666668306</v>
      </c>
      <c r="S8237" s="21">
        <f t="shared" si="2324"/>
        <v>-22.96896057872873</v>
      </c>
      <c r="T8237" s="21">
        <f t="shared" si="2315"/>
        <v>86.147999999999996</v>
      </c>
      <c r="U8237" s="37">
        <f>VLOOKUP(Time_Zone, 'LSTM LookUp'!$B$5:$D$8, 3, FALSE)</f>
        <v>-75</v>
      </c>
      <c r="V8237" s="21">
        <f t="shared" si="2325"/>
        <v>6.7399965129033834</v>
      </c>
      <c r="W8237" s="21">
        <f t="shared" si="2316"/>
        <v>102.83299912822588</v>
      </c>
      <c r="X8237" s="21">
        <f t="shared" si="2317"/>
        <v>-1.220637885824315</v>
      </c>
      <c r="Y8237" s="21">
        <f t="shared" si="2318"/>
        <v>-0.22063788582431498</v>
      </c>
      <c r="Z8237" s="21">
        <f t="shared" si="2326"/>
        <v>-6.993835622747703E-2</v>
      </c>
      <c r="AA8237" s="21">
        <f t="shared" si="2319"/>
        <v>-6.993835622747703E-2</v>
      </c>
      <c r="AB8237" s="21">
        <f t="shared" si="2320"/>
        <v>0</v>
      </c>
      <c r="AC8237" s="21">
        <f t="shared" si="2321"/>
        <v>0</v>
      </c>
      <c r="AD8237" s="21">
        <f t="shared" si="2327"/>
        <v>0</v>
      </c>
      <c r="AE8237" s="21" t="str">
        <f t="shared" si="2322"/>
        <v>12/9/8:00</v>
      </c>
    </row>
    <row r="8238" spans="2:31">
      <c r="B8238" s="37">
        <v>12</v>
      </c>
      <c r="C8238" s="38">
        <v>9</v>
      </c>
      <c r="D8238" s="39">
        <v>9</v>
      </c>
      <c r="E8238" s="17">
        <v>-16.7</v>
      </c>
      <c r="F8238" s="17">
        <v>31</v>
      </c>
      <c r="G8238" s="17">
        <v>328</v>
      </c>
      <c r="H8238" s="37">
        <f t="shared" si="2310"/>
        <v>1.9400000000000048</v>
      </c>
      <c r="I8238" s="37">
        <f>IF(H8238&lt;'Roof Calculator'!$G$8, 1, 0)</f>
        <v>1</v>
      </c>
      <c r="J8238" s="37">
        <f>IF(H8238&gt;='Roof Calculator'!$G$8, 1, 0)</f>
        <v>0</v>
      </c>
      <c r="K8238" s="37">
        <f t="shared" si="2311"/>
        <v>1.9400000000000048</v>
      </c>
      <c r="L8238" s="37">
        <f t="shared" si="2312"/>
        <v>0</v>
      </c>
      <c r="M8238" s="37">
        <v>0</v>
      </c>
      <c r="N8238" s="37">
        <f t="shared" si="2313"/>
        <v>31</v>
      </c>
      <c r="O8238" s="37">
        <v>0</v>
      </c>
      <c r="P8238" s="37">
        <v>0</v>
      </c>
      <c r="Q8238" s="21">
        <f t="shared" si="2314"/>
        <v>39.790999999999997</v>
      </c>
      <c r="R8238" s="21">
        <f t="shared" si="2323"/>
        <v>343.33333333334974</v>
      </c>
      <c r="S8238" s="21">
        <f t="shared" si="2324"/>
        <v>-22.972435249826226</v>
      </c>
      <c r="T8238" s="21">
        <f t="shared" si="2315"/>
        <v>86.147999999999996</v>
      </c>
      <c r="U8238" s="37">
        <f>VLOOKUP(Time_Zone, 'LSTM LookUp'!$B$5:$D$8, 3, FALSE)</f>
        <v>-75</v>
      </c>
      <c r="V8238" s="21">
        <f t="shared" si="2325"/>
        <v>6.7218352833412789</v>
      </c>
      <c r="W8238" s="21">
        <f t="shared" si="2316"/>
        <v>117.82845882083535</v>
      </c>
      <c r="X8238" s="21">
        <f t="shared" si="2317"/>
        <v>-190.2512027236759</v>
      </c>
      <c r="Y8238" s="21">
        <f t="shared" si="2318"/>
        <v>-159.2512027236759</v>
      </c>
      <c r="Z8238" s="21">
        <f t="shared" si="2326"/>
        <v>-50.47984984143276</v>
      </c>
      <c r="AA8238" s="21">
        <f t="shared" si="2319"/>
        <v>-50.47984984143276</v>
      </c>
      <c r="AB8238" s="21">
        <f t="shared" si="2320"/>
        <v>0</v>
      </c>
      <c r="AC8238" s="21">
        <f t="shared" si="2321"/>
        <v>0</v>
      </c>
      <c r="AD8238" s="21">
        <f t="shared" si="2327"/>
        <v>0</v>
      </c>
      <c r="AE8238" s="21" t="str">
        <f t="shared" si="2322"/>
        <v>12/9/9:00</v>
      </c>
    </row>
    <row r="8239" spans="2:31">
      <c r="B8239" s="37">
        <v>12</v>
      </c>
      <c r="C8239" s="38">
        <v>9</v>
      </c>
      <c r="D8239" s="39">
        <v>10</v>
      </c>
      <c r="E8239" s="17">
        <v>-16.7</v>
      </c>
      <c r="F8239" s="17">
        <v>58</v>
      </c>
      <c r="G8239" s="17">
        <v>632</v>
      </c>
      <c r="H8239" s="37">
        <f t="shared" si="2310"/>
        <v>1.9400000000000048</v>
      </c>
      <c r="I8239" s="37">
        <f>IF(H8239&lt;'Roof Calculator'!$G$8, 1, 0)</f>
        <v>1</v>
      </c>
      <c r="J8239" s="37">
        <f>IF(H8239&gt;='Roof Calculator'!$G$8, 1, 0)</f>
        <v>0</v>
      </c>
      <c r="K8239" s="37">
        <f t="shared" si="2311"/>
        <v>1.9400000000000048</v>
      </c>
      <c r="L8239" s="37">
        <f t="shared" si="2312"/>
        <v>0</v>
      </c>
      <c r="M8239" s="37">
        <v>0</v>
      </c>
      <c r="N8239" s="37">
        <f t="shared" si="2313"/>
        <v>58</v>
      </c>
      <c r="O8239" s="37">
        <v>0</v>
      </c>
      <c r="P8239" s="37">
        <v>0</v>
      </c>
      <c r="Q8239" s="21">
        <f t="shared" si="2314"/>
        <v>39.790999999999997</v>
      </c>
      <c r="R8239" s="21">
        <f t="shared" si="2323"/>
        <v>343.37500000001643</v>
      </c>
      <c r="S8239" s="21">
        <f t="shared" si="2324"/>
        <v>-22.97589751468276</v>
      </c>
      <c r="T8239" s="21">
        <f t="shared" si="2315"/>
        <v>86.147999999999996</v>
      </c>
      <c r="U8239" s="37">
        <f>VLOOKUP(Time_Zone, 'LSTM LookUp'!$B$5:$D$8, 3, FALSE)</f>
        <v>-75</v>
      </c>
      <c r="V8239" s="21">
        <f t="shared" si="2325"/>
        <v>6.7036647611420594</v>
      </c>
      <c r="W8239" s="21">
        <f t="shared" si="2316"/>
        <v>132.8239161902855</v>
      </c>
      <c r="X8239" s="21">
        <f t="shared" si="2317"/>
        <v>-461.79473174010934</v>
      </c>
      <c r="Y8239" s="21">
        <f t="shared" si="2318"/>
        <v>-403.79473174010934</v>
      </c>
      <c r="Z8239" s="21">
        <f t="shared" si="2326"/>
        <v>-127.9958774337842</v>
      </c>
      <c r="AA8239" s="21">
        <f t="shared" si="2319"/>
        <v>-127.9958774337842</v>
      </c>
      <c r="AB8239" s="21">
        <f t="shared" si="2320"/>
        <v>0</v>
      </c>
      <c r="AC8239" s="21">
        <f t="shared" si="2321"/>
        <v>0</v>
      </c>
      <c r="AD8239" s="21">
        <f t="shared" si="2327"/>
        <v>0</v>
      </c>
      <c r="AE8239" s="21" t="str">
        <f t="shared" si="2322"/>
        <v>12/9/10:00</v>
      </c>
    </row>
    <row r="8240" spans="2:31">
      <c r="B8240" s="37">
        <v>12</v>
      </c>
      <c r="C8240" s="38">
        <v>9</v>
      </c>
      <c r="D8240" s="39">
        <v>11</v>
      </c>
      <c r="E8240" s="17">
        <v>-16.7</v>
      </c>
      <c r="F8240" s="17">
        <v>73</v>
      </c>
      <c r="G8240" s="17">
        <v>824</v>
      </c>
      <c r="H8240" s="37">
        <f t="shared" si="2310"/>
        <v>1.9400000000000048</v>
      </c>
      <c r="I8240" s="37">
        <f>IF(H8240&lt;'Roof Calculator'!$G$8, 1, 0)</f>
        <v>1</v>
      </c>
      <c r="J8240" s="37">
        <f>IF(H8240&gt;='Roof Calculator'!$G$8, 1, 0)</f>
        <v>0</v>
      </c>
      <c r="K8240" s="37">
        <f t="shared" si="2311"/>
        <v>1.9400000000000048</v>
      </c>
      <c r="L8240" s="37">
        <f t="shared" si="2312"/>
        <v>0</v>
      </c>
      <c r="M8240" s="37">
        <v>0</v>
      </c>
      <c r="N8240" s="37">
        <f t="shared" si="2313"/>
        <v>73</v>
      </c>
      <c r="O8240" s="37">
        <v>0</v>
      </c>
      <c r="P8240" s="37">
        <v>0</v>
      </c>
      <c r="Q8240" s="21">
        <f t="shared" si="2314"/>
        <v>39.790999999999997</v>
      </c>
      <c r="R8240" s="21">
        <f t="shared" si="2323"/>
        <v>343.41666666668311</v>
      </c>
      <c r="S8240" s="21">
        <f t="shared" si="2324"/>
        <v>-22.979347370576196</v>
      </c>
      <c r="T8240" s="21">
        <f t="shared" si="2315"/>
        <v>86.147999999999996</v>
      </c>
      <c r="U8240" s="37">
        <f>VLOOKUP(Time_Zone, 'LSTM LookUp'!$B$5:$D$8, 3, FALSE)</f>
        <v>-75</v>
      </c>
      <c r="V8240" s="21">
        <f t="shared" si="2325"/>
        <v>6.6854849758455908</v>
      </c>
      <c r="W8240" s="21">
        <f t="shared" si="2316"/>
        <v>147.8193712439614</v>
      </c>
      <c r="X8240" s="21">
        <f t="shared" si="2317"/>
        <v>-699.23297188674462</v>
      </c>
      <c r="Y8240" s="21">
        <f t="shared" si="2318"/>
        <v>-626.23297188674462</v>
      </c>
      <c r="Z8240" s="21">
        <f t="shared" si="2326"/>
        <v>-198.50491453712124</v>
      </c>
      <c r="AA8240" s="21">
        <f t="shared" si="2319"/>
        <v>-198.50491453712124</v>
      </c>
      <c r="AB8240" s="21">
        <f t="shared" si="2320"/>
        <v>0</v>
      </c>
      <c r="AC8240" s="21">
        <f t="shared" si="2321"/>
        <v>0</v>
      </c>
      <c r="AD8240" s="21">
        <f t="shared" si="2327"/>
        <v>0</v>
      </c>
      <c r="AE8240" s="21" t="str">
        <f t="shared" si="2322"/>
        <v>12/9/11:00</v>
      </c>
    </row>
    <row r="8241" spans="2:31">
      <c r="B8241" s="37">
        <v>12</v>
      </c>
      <c r="C8241" s="38">
        <v>9</v>
      </c>
      <c r="D8241" s="39">
        <v>12</v>
      </c>
      <c r="E8241" s="17">
        <v>-16.100000000000001</v>
      </c>
      <c r="F8241" s="17">
        <v>132</v>
      </c>
      <c r="G8241" s="17">
        <v>676</v>
      </c>
      <c r="H8241" s="37">
        <f t="shared" si="2310"/>
        <v>3.0199999999999996</v>
      </c>
      <c r="I8241" s="37">
        <f>IF(H8241&lt;'Roof Calculator'!$G$8, 1, 0)</f>
        <v>1</v>
      </c>
      <c r="J8241" s="37">
        <f>IF(H8241&gt;='Roof Calculator'!$G$8, 1, 0)</f>
        <v>0</v>
      </c>
      <c r="K8241" s="37">
        <f t="shared" si="2311"/>
        <v>3.0199999999999996</v>
      </c>
      <c r="L8241" s="37">
        <f t="shared" si="2312"/>
        <v>0</v>
      </c>
      <c r="M8241" s="37">
        <v>0</v>
      </c>
      <c r="N8241" s="37">
        <f t="shared" si="2313"/>
        <v>132</v>
      </c>
      <c r="O8241" s="37">
        <v>0</v>
      </c>
      <c r="P8241" s="37">
        <v>0</v>
      </c>
      <c r="Q8241" s="21">
        <f t="shared" si="2314"/>
        <v>39.790999999999997</v>
      </c>
      <c r="R8241" s="21">
        <f t="shared" si="2323"/>
        <v>343.4583333333498</v>
      </c>
      <c r="S8241" s="21">
        <f t="shared" si="2324"/>
        <v>-22.982784814793721</v>
      </c>
      <c r="T8241" s="21">
        <f t="shared" si="2315"/>
        <v>86.147999999999996</v>
      </c>
      <c r="U8241" s="37">
        <f>VLOOKUP(Time_Zone, 'LSTM LookUp'!$B$5:$D$8, 3, FALSE)</f>
        <v>-75</v>
      </c>
      <c r="V8241" s="21">
        <f t="shared" si="2325"/>
        <v>6.6672959570084007</v>
      </c>
      <c r="W8241" s="21">
        <f t="shared" si="2316"/>
        <v>162.81482398925209</v>
      </c>
      <c r="X8241" s="21">
        <f t="shared" si="2317"/>
        <v>-625.770793758286</v>
      </c>
      <c r="Y8241" s="21">
        <f t="shared" si="2318"/>
        <v>-493.770793758286</v>
      </c>
      <c r="Z8241" s="21">
        <f t="shared" si="2326"/>
        <v>-156.51671760528353</v>
      </c>
      <c r="AA8241" s="21">
        <f t="shared" si="2319"/>
        <v>-156.51671760528353</v>
      </c>
      <c r="AB8241" s="21">
        <f t="shared" si="2320"/>
        <v>0</v>
      </c>
      <c r="AC8241" s="21">
        <f t="shared" si="2321"/>
        <v>0</v>
      </c>
      <c r="AD8241" s="21">
        <f t="shared" si="2327"/>
        <v>0</v>
      </c>
      <c r="AE8241" s="21" t="str">
        <f t="shared" si="2322"/>
        <v>12/9/12:00</v>
      </c>
    </row>
    <row r="8242" spans="2:31">
      <c r="B8242" s="37">
        <v>12</v>
      </c>
      <c r="C8242" s="38">
        <v>9</v>
      </c>
      <c r="D8242" s="39">
        <v>13</v>
      </c>
      <c r="E8242" s="17">
        <v>-16.100000000000001</v>
      </c>
      <c r="F8242" s="17">
        <v>159</v>
      </c>
      <c r="G8242" s="17">
        <v>670</v>
      </c>
      <c r="H8242" s="37">
        <f t="shared" si="2310"/>
        <v>3.0199999999999996</v>
      </c>
      <c r="I8242" s="37">
        <f>IF(H8242&lt;'Roof Calculator'!$G$8, 1, 0)</f>
        <v>1</v>
      </c>
      <c r="J8242" s="37">
        <f>IF(H8242&gt;='Roof Calculator'!$G$8, 1, 0)</f>
        <v>0</v>
      </c>
      <c r="K8242" s="37">
        <f t="shared" si="2311"/>
        <v>3.0199999999999996</v>
      </c>
      <c r="L8242" s="37">
        <f t="shared" si="2312"/>
        <v>0</v>
      </c>
      <c r="M8242" s="37">
        <v>0</v>
      </c>
      <c r="N8242" s="37">
        <f t="shared" si="2313"/>
        <v>159</v>
      </c>
      <c r="O8242" s="37">
        <v>0</v>
      </c>
      <c r="P8242" s="37">
        <v>0</v>
      </c>
      <c r="Q8242" s="21">
        <f t="shared" si="2314"/>
        <v>39.790999999999997</v>
      </c>
      <c r="R8242" s="21">
        <f t="shared" si="2323"/>
        <v>343.50000000001648</v>
      </c>
      <c r="S8242" s="21">
        <f t="shared" si="2324"/>
        <v>-22.986209844631809</v>
      </c>
      <c r="T8242" s="21">
        <f t="shared" si="2315"/>
        <v>86.147999999999996</v>
      </c>
      <c r="U8242" s="37">
        <f>VLOOKUP(Time_Zone, 'LSTM LookUp'!$B$5:$D$8, 3, FALSE)</f>
        <v>-75</v>
      </c>
      <c r="V8242" s="21">
        <f t="shared" si="2325"/>
        <v>6.6490977342037159</v>
      </c>
      <c r="W8242" s="21">
        <f t="shared" si="2316"/>
        <v>177.81027443355092</v>
      </c>
      <c r="X8242" s="21">
        <f t="shared" si="2317"/>
        <v>-641.04179240600524</v>
      </c>
      <c r="Y8242" s="21">
        <f t="shared" si="2318"/>
        <v>-482.04179240600524</v>
      </c>
      <c r="Z8242" s="21">
        <f t="shared" si="2326"/>
        <v>-152.79882903096339</v>
      </c>
      <c r="AA8242" s="21">
        <f t="shared" si="2319"/>
        <v>-152.79882903096339</v>
      </c>
      <c r="AB8242" s="21">
        <f t="shared" si="2320"/>
        <v>0</v>
      </c>
      <c r="AC8242" s="21">
        <f t="shared" si="2321"/>
        <v>0</v>
      </c>
      <c r="AD8242" s="21">
        <f t="shared" si="2327"/>
        <v>0</v>
      </c>
      <c r="AE8242" s="21" t="str">
        <f t="shared" si="2322"/>
        <v>12/9/13:00</v>
      </c>
    </row>
    <row r="8243" spans="2:31">
      <c r="B8243" s="37">
        <v>12</v>
      </c>
      <c r="C8243" s="38">
        <v>9</v>
      </c>
      <c r="D8243" s="39">
        <v>14</v>
      </c>
      <c r="E8243" s="17">
        <v>-15.6</v>
      </c>
      <c r="F8243" s="17">
        <v>207</v>
      </c>
      <c r="G8243" s="17">
        <v>324</v>
      </c>
      <c r="H8243" s="37">
        <f t="shared" si="2310"/>
        <v>3.9199999999999982</v>
      </c>
      <c r="I8243" s="37">
        <f>IF(H8243&lt;'Roof Calculator'!$G$8, 1, 0)</f>
        <v>1</v>
      </c>
      <c r="J8243" s="37">
        <f>IF(H8243&gt;='Roof Calculator'!$G$8, 1, 0)</f>
        <v>0</v>
      </c>
      <c r="K8243" s="37">
        <f t="shared" si="2311"/>
        <v>3.9199999999999982</v>
      </c>
      <c r="L8243" s="37">
        <f t="shared" si="2312"/>
        <v>0</v>
      </c>
      <c r="M8243" s="37">
        <v>0</v>
      </c>
      <c r="N8243" s="37">
        <f t="shared" si="2313"/>
        <v>207</v>
      </c>
      <c r="O8243" s="37">
        <v>0</v>
      </c>
      <c r="P8243" s="37">
        <v>0</v>
      </c>
      <c r="Q8243" s="21">
        <f t="shared" si="2314"/>
        <v>39.790999999999997</v>
      </c>
      <c r="R8243" s="21">
        <f t="shared" si="2323"/>
        <v>343.54166666668317</v>
      </c>
      <c r="S8243" s="21">
        <f t="shared" si="2324"/>
        <v>-22.989622457396244</v>
      </c>
      <c r="T8243" s="21">
        <f t="shared" si="2315"/>
        <v>86.147999999999996</v>
      </c>
      <c r="U8243" s="37">
        <f>VLOOKUP(Time_Zone, 'LSTM LookUp'!$B$5:$D$8, 3, FALSE)</f>
        <v>-75</v>
      </c>
      <c r="V8243" s="21">
        <f t="shared" si="2325"/>
        <v>6.6308903370213539</v>
      </c>
      <c r="W8243" s="21">
        <f t="shared" si="2316"/>
        <v>192.80572258425534</v>
      </c>
      <c r="X8243" s="21">
        <f t="shared" si="2317"/>
        <v>-304.46884210120805</v>
      </c>
      <c r="Y8243" s="21">
        <f t="shared" si="2318"/>
        <v>-97.468842101208054</v>
      </c>
      <c r="Z8243" s="21">
        <f t="shared" si="2326"/>
        <v>-30.895920591724444</v>
      </c>
      <c r="AA8243" s="21">
        <f t="shared" si="2319"/>
        <v>-30.895920591724444</v>
      </c>
      <c r="AB8243" s="21">
        <f t="shared" si="2320"/>
        <v>0</v>
      </c>
      <c r="AC8243" s="21">
        <f t="shared" si="2321"/>
        <v>0</v>
      </c>
      <c r="AD8243" s="21">
        <f t="shared" si="2327"/>
        <v>0</v>
      </c>
      <c r="AE8243" s="21" t="str">
        <f t="shared" si="2322"/>
        <v>12/9/14:00</v>
      </c>
    </row>
    <row r="8244" spans="2:31">
      <c r="B8244" s="37">
        <v>12</v>
      </c>
      <c r="C8244" s="38">
        <v>9</v>
      </c>
      <c r="D8244" s="39">
        <v>15</v>
      </c>
      <c r="E8244" s="17">
        <v>-15.6</v>
      </c>
      <c r="F8244" s="17">
        <v>155</v>
      </c>
      <c r="G8244" s="17">
        <v>548</v>
      </c>
      <c r="H8244" s="37">
        <f t="shared" si="2310"/>
        <v>3.9199999999999982</v>
      </c>
      <c r="I8244" s="37">
        <f>IF(H8244&lt;'Roof Calculator'!$G$8, 1, 0)</f>
        <v>1</v>
      </c>
      <c r="J8244" s="37">
        <f>IF(H8244&gt;='Roof Calculator'!$G$8, 1, 0)</f>
        <v>0</v>
      </c>
      <c r="K8244" s="37">
        <f t="shared" si="2311"/>
        <v>3.9199999999999982</v>
      </c>
      <c r="L8244" s="37">
        <f t="shared" si="2312"/>
        <v>0</v>
      </c>
      <c r="M8244" s="37">
        <v>0</v>
      </c>
      <c r="N8244" s="37">
        <f t="shared" si="2313"/>
        <v>155</v>
      </c>
      <c r="O8244" s="37">
        <v>0</v>
      </c>
      <c r="P8244" s="37">
        <v>0</v>
      </c>
      <c r="Q8244" s="21">
        <f t="shared" si="2314"/>
        <v>39.790999999999997</v>
      </c>
      <c r="R8244" s="21">
        <f t="shared" si="2323"/>
        <v>343.58333333334986</v>
      </c>
      <c r="S8244" s="21">
        <f t="shared" si="2324"/>
        <v>-22.993022650402139</v>
      </c>
      <c r="T8244" s="21">
        <f t="shared" si="2315"/>
        <v>86.147999999999996</v>
      </c>
      <c r="U8244" s="37">
        <f>VLOOKUP(Time_Zone, 'LSTM LookUp'!$B$5:$D$8, 3, FALSE)</f>
        <v>-75</v>
      </c>
      <c r="V8244" s="21">
        <f t="shared" si="2325"/>
        <v>6.6126737950677628</v>
      </c>
      <c r="W8244" s="21">
        <f t="shared" si="2316"/>
        <v>207.80116844876693</v>
      </c>
      <c r="X8244" s="21">
        <f t="shared" si="2317"/>
        <v>-479.87413701946201</v>
      </c>
      <c r="Y8244" s="21">
        <f t="shared" si="2318"/>
        <v>-324.87413701946201</v>
      </c>
      <c r="Z8244" s="21">
        <f t="shared" si="2326"/>
        <v>-102.9794273049428</v>
      </c>
      <c r="AA8244" s="21">
        <f t="shared" si="2319"/>
        <v>-102.9794273049428</v>
      </c>
      <c r="AB8244" s="21">
        <f t="shared" si="2320"/>
        <v>0</v>
      </c>
      <c r="AC8244" s="21">
        <f t="shared" si="2321"/>
        <v>0</v>
      </c>
      <c r="AD8244" s="21">
        <f t="shared" si="2327"/>
        <v>0</v>
      </c>
      <c r="AE8244" s="21" t="str">
        <f t="shared" si="2322"/>
        <v>12/9/15:00</v>
      </c>
    </row>
    <row r="8245" spans="2:31">
      <c r="B8245" s="37">
        <v>12</v>
      </c>
      <c r="C8245" s="38">
        <v>9</v>
      </c>
      <c r="D8245" s="39">
        <v>16</v>
      </c>
      <c r="E8245" s="17">
        <v>-15.6</v>
      </c>
      <c r="F8245" s="17">
        <v>90</v>
      </c>
      <c r="G8245" s="17">
        <v>491</v>
      </c>
      <c r="H8245" s="37">
        <f t="shared" si="2310"/>
        <v>3.9199999999999982</v>
      </c>
      <c r="I8245" s="37">
        <f>IF(H8245&lt;'Roof Calculator'!$G$8, 1, 0)</f>
        <v>1</v>
      </c>
      <c r="J8245" s="37">
        <f>IF(H8245&gt;='Roof Calculator'!$G$8, 1, 0)</f>
        <v>0</v>
      </c>
      <c r="K8245" s="37">
        <f t="shared" si="2311"/>
        <v>3.9199999999999982</v>
      </c>
      <c r="L8245" s="37">
        <f t="shared" si="2312"/>
        <v>0</v>
      </c>
      <c r="M8245" s="37">
        <v>0</v>
      </c>
      <c r="N8245" s="37">
        <f t="shared" si="2313"/>
        <v>90</v>
      </c>
      <c r="O8245" s="37">
        <v>0</v>
      </c>
      <c r="P8245" s="37">
        <v>0</v>
      </c>
      <c r="Q8245" s="21">
        <f t="shared" si="2314"/>
        <v>39.790999999999997</v>
      </c>
      <c r="R8245" s="21">
        <f t="shared" si="2323"/>
        <v>343.62500000001654</v>
      </c>
      <c r="S8245" s="21">
        <f t="shared" si="2324"/>
        <v>-22.996410420973927</v>
      </c>
      <c r="T8245" s="21">
        <f t="shared" si="2315"/>
        <v>86.147999999999996</v>
      </c>
      <c r="U8245" s="37">
        <f>VLOOKUP(Time_Zone, 'LSTM LookUp'!$B$5:$D$8, 3, FALSE)</f>
        <v>-75</v>
      </c>
      <c r="V8245" s="21">
        <f t="shared" si="2325"/>
        <v>6.5944481379658244</v>
      </c>
      <c r="W8245" s="21">
        <f t="shared" si="2316"/>
        <v>222.79661203449146</v>
      </c>
      <c r="X8245" s="21">
        <f t="shared" si="2317"/>
        <v>-377.59716351572632</v>
      </c>
      <c r="Y8245" s="21">
        <f t="shared" si="2318"/>
        <v>-287.59716351572632</v>
      </c>
      <c r="Z8245" s="21">
        <f t="shared" si="2326"/>
        <v>-91.163277769942241</v>
      </c>
      <c r="AA8245" s="21">
        <f t="shared" si="2319"/>
        <v>-91.163277769942241</v>
      </c>
      <c r="AB8245" s="21">
        <f t="shared" si="2320"/>
        <v>0</v>
      </c>
      <c r="AC8245" s="21">
        <f t="shared" si="2321"/>
        <v>0</v>
      </c>
      <c r="AD8245" s="21">
        <f t="shared" si="2327"/>
        <v>0</v>
      </c>
      <c r="AE8245" s="21" t="str">
        <f t="shared" si="2322"/>
        <v>12/9/16:00</v>
      </c>
    </row>
    <row r="8246" spans="2:31">
      <c r="B8246" s="37">
        <v>12</v>
      </c>
      <c r="C8246" s="38">
        <v>9</v>
      </c>
      <c r="D8246" s="39">
        <v>17</v>
      </c>
      <c r="E8246" s="17">
        <v>-15.6</v>
      </c>
      <c r="F8246" s="17">
        <v>50</v>
      </c>
      <c r="G8246" s="17">
        <v>329</v>
      </c>
      <c r="H8246" s="37">
        <f t="shared" si="2310"/>
        <v>3.9199999999999982</v>
      </c>
      <c r="I8246" s="37">
        <f>IF(H8246&lt;'Roof Calculator'!$G$8, 1, 0)</f>
        <v>1</v>
      </c>
      <c r="J8246" s="37">
        <f>IF(H8246&gt;='Roof Calculator'!$G$8, 1, 0)</f>
        <v>0</v>
      </c>
      <c r="K8246" s="37">
        <f t="shared" si="2311"/>
        <v>3.9199999999999982</v>
      </c>
      <c r="L8246" s="37">
        <f t="shared" si="2312"/>
        <v>0</v>
      </c>
      <c r="M8246" s="37">
        <v>0</v>
      </c>
      <c r="N8246" s="37">
        <f t="shared" si="2313"/>
        <v>50</v>
      </c>
      <c r="O8246" s="37">
        <v>0</v>
      </c>
      <c r="P8246" s="37">
        <v>0</v>
      </c>
      <c r="Q8246" s="21">
        <f t="shared" si="2314"/>
        <v>39.790999999999997</v>
      </c>
      <c r="R8246" s="21">
        <f t="shared" si="2323"/>
        <v>343.66666666668323</v>
      </c>
      <c r="S8246" s="21">
        <f t="shared" si="2324"/>
        <v>-22.999785766445381</v>
      </c>
      <c r="T8246" s="21">
        <f t="shared" si="2315"/>
        <v>86.147999999999996</v>
      </c>
      <c r="U8246" s="37">
        <f>VLOOKUP(Time_Zone, 'LSTM LookUp'!$B$5:$D$8, 3, FALSE)</f>
        <v>-75</v>
      </c>
      <c r="V8246" s="21">
        <f t="shared" si="2325"/>
        <v>6.576213395354868</v>
      </c>
      <c r="W8246" s="21">
        <f t="shared" si="2316"/>
        <v>237.79205334883872</v>
      </c>
      <c r="X8246" s="21">
        <f t="shared" si="2317"/>
        <v>-206.29915119099263</v>
      </c>
      <c r="Y8246" s="21">
        <f t="shared" si="2318"/>
        <v>-156.29915119099263</v>
      </c>
      <c r="Z8246" s="21">
        <f t="shared" si="2326"/>
        <v>-49.544101065000639</v>
      </c>
      <c r="AA8246" s="21">
        <f t="shared" si="2319"/>
        <v>-49.544101065000639</v>
      </c>
      <c r="AB8246" s="21">
        <f t="shared" si="2320"/>
        <v>0</v>
      </c>
      <c r="AC8246" s="21">
        <f t="shared" si="2321"/>
        <v>0</v>
      </c>
      <c r="AD8246" s="21">
        <f t="shared" si="2327"/>
        <v>0</v>
      </c>
      <c r="AE8246" s="21" t="str">
        <f t="shared" si="2322"/>
        <v>12/9/17:00</v>
      </c>
    </row>
    <row r="8247" spans="2:31">
      <c r="B8247" s="37">
        <v>12</v>
      </c>
      <c r="C8247" s="38">
        <v>9</v>
      </c>
      <c r="D8247" s="39">
        <v>18</v>
      </c>
      <c r="E8247" s="17">
        <v>-16.100000000000001</v>
      </c>
      <c r="F8247" s="17">
        <v>8</v>
      </c>
      <c r="G8247" s="17">
        <v>48</v>
      </c>
      <c r="H8247" s="37">
        <f t="shared" si="2310"/>
        <v>3.0199999999999996</v>
      </c>
      <c r="I8247" s="37">
        <f>IF(H8247&lt;'Roof Calculator'!$G$8, 1, 0)</f>
        <v>1</v>
      </c>
      <c r="J8247" s="37">
        <f>IF(H8247&gt;='Roof Calculator'!$G$8, 1, 0)</f>
        <v>0</v>
      </c>
      <c r="K8247" s="37">
        <f t="shared" si="2311"/>
        <v>3.0199999999999996</v>
      </c>
      <c r="L8247" s="37">
        <f t="shared" si="2312"/>
        <v>0</v>
      </c>
      <c r="M8247" s="37">
        <v>0</v>
      </c>
      <c r="N8247" s="37">
        <f t="shared" si="2313"/>
        <v>8</v>
      </c>
      <c r="O8247" s="37">
        <v>0</v>
      </c>
      <c r="P8247" s="37">
        <v>0</v>
      </c>
      <c r="Q8247" s="21">
        <f t="shared" si="2314"/>
        <v>39.790999999999997</v>
      </c>
      <c r="R8247" s="21">
        <f t="shared" si="2323"/>
        <v>343.70833333334991</v>
      </c>
      <c r="S8247" s="21">
        <f t="shared" si="2324"/>
        <v>-23.003148684159598</v>
      </c>
      <c r="T8247" s="21">
        <f t="shared" si="2315"/>
        <v>86.147999999999996</v>
      </c>
      <c r="U8247" s="37">
        <f>VLOOKUP(Time_Zone, 'LSTM LookUp'!$B$5:$D$8, 3, FALSE)</f>
        <v>-75</v>
      </c>
      <c r="V8247" s="21">
        <f t="shared" si="2325"/>
        <v>6.5579695968907021</v>
      </c>
      <c r="W8247" s="21">
        <f t="shared" si="2316"/>
        <v>252.78749239922269</v>
      </c>
      <c r="X8247" s="21">
        <f t="shared" si="2317"/>
        <v>-22.05087784835893</v>
      </c>
      <c r="Y8247" s="21">
        <f t="shared" si="2318"/>
        <v>-14.05087784835893</v>
      </c>
      <c r="Z8247" s="21">
        <f t="shared" si="2326"/>
        <v>-4.4538828705500437</v>
      </c>
      <c r="AA8247" s="21">
        <f t="shared" si="2319"/>
        <v>-4.4538828705500437</v>
      </c>
      <c r="AB8247" s="21">
        <f t="shared" si="2320"/>
        <v>0</v>
      </c>
      <c r="AC8247" s="21">
        <f t="shared" si="2321"/>
        <v>0</v>
      </c>
      <c r="AD8247" s="21">
        <f t="shared" si="2327"/>
        <v>0</v>
      </c>
      <c r="AE8247" s="21" t="str">
        <f t="shared" si="2322"/>
        <v>12/9/18:00</v>
      </c>
    </row>
    <row r="8248" spans="2:31">
      <c r="B8248" s="37">
        <v>12</v>
      </c>
      <c r="C8248" s="38">
        <v>9</v>
      </c>
      <c r="D8248" s="39">
        <v>19</v>
      </c>
      <c r="E8248" s="17">
        <v>-16.7</v>
      </c>
      <c r="F8248" s="17">
        <v>0</v>
      </c>
      <c r="G8248" s="17">
        <v>0</v>
      </c>
      <c r="H8248" s="37">
        <f t="shared" si="2310"/>
        <v>1.9400000000000048</v>
      </c>
      <c r="I8248" s="37">
        <f>IF(H8248&lt;'Roof Calculator'!$G$8, 1, 0)</f>
        <v>1</v>
      </c>
      <c r="J8248" s="37">
        <f>IF(H8248&gt;='Roof Calculator'!$G$8, 1, 0)</f>
        <v>0</v>
      </c>
      <c r="K8248" s="37">
        <f t="shared" si="2311"/>
        <v>1.9400000000000048</v>
      </c>
      <c r="L8248" s="37">
        <f t="shared" si="2312"/>
        <v>0</v>
      </c>
      <c r="M8248" s="37">
        <v>0</v>
      </c>
      <c r="N8248" s="37">
        <f t="shared" si="2313"/>
        <v>0</v>
      </c>
      <c r="O8248" s="37">
        <v>0</v>
      </c>
      <c r="P8248" s="37">
        <v>0</v>
      </c>
      <c r="Q8248" s="21">
        <f t="shared" si="2314"/>
        <v>39.790999999999997</v>
      </c>
      <c r="R8248" s="21">
        <f t="shared" si="2323"/>
        <v>343.7500000000166</v>
      </c>
      <c r="S8248" s="21">
        <f t="shared" si="2324"/>
        <v>-23.006499171469049</v>
      </c>
      <c r="T8248" s="21">
        <f t="shared" si="2315"/>
        <v>86.147999999999996</v>
      </c>
      <c r="U8248" s="37">
        <f>VLOOKUP(Time_Zone, 'LSTM LookUp'!$B$5:$D$8, 3, FALSE)</f>
        <v>-75</v>
      </c>
      <c r="V8248" s="21">
        <f t="shared" si="2325"/>
        <v>6.5397167722453071</v>
      </c>
      <c r="W8248" s="21">
        <f t="shared" si="2316"/>
        <v>267.78292919306136</v>
      </c>
      <c r="X8248" s="21">
        <f t="shared" si="2317"/>
        <v>0</v>
      </c>
      <c r="Y8248" s="21">
        <f t="shared" si="2318"/>
        <v>0</v>
      </c>
      <c r="Z8248" s="21">
        <f t="shared" si="2326"/>
        <v>0</v>
      </c>
      <c r="AA8248" s="21">
        <f t="shared" si="2319"/>
        <v>0</v>
      </c>
      <c r="AB8248" s="21">
        <f t="shared" si="2320"/>
        <v>0</v>
      </c>
      <c r="AC8248" s="21">
        <f t="shared" si="2321"/>
        <v>0</v>
      </c>
      <c r="AD8248" s="21">
        <f t="shared" si="2327"/>
        <v>0</v>
      </c>
      <c r="AE8248" s="21" t="str">
        <f t="shared" si="2322"/>
        <v>12/9/19:00</v>
      </c>
    </row>
    <row r="8249" spans="2:31">
      <c r="B8249" s="37">
        <v>12</v>
      </c>
      <c r="C8249" s="38">
        <v>9</v>
      </c>
      <c r="D8249" s="39">
        <v>20</v>
      </c>
      <c r="E8249" s="17">
        <v>-16.7</v>
      </c>
      <c r="F8249" s="17">
        <v>0</v>
      </c>
      <c r="G8249" s="17">
        <v>0</v>
      </c>
      <c r="H8249" s="37">
        <f t="shared" si="2310"/>
        <v>1.9400000000000048</v>
      </c>
      <c r="I8249" s="37">
        <f>IF(H8249&lt;'Roof Calculator'!$G$8, 1, 0)</f>
        <v>1</v>
      </c>
      <c r="J8249" s="37">
        <f>IF(H8249&gt;='Roof Calculator'!$G$8, 1, 0)</f>
        <v>0</v>
      </c>
      <c r="K8249" s="37">
        <f t="shared" si="2311"/>
        <v>1.9400000000000048</v>
      </c>
      <c r="L8249" s="37">
        <f t="shared" si="2312"/>
        <v>0</v>
      </c>
      <c r="M8249" s="37">
        <v>0</v>
      </c>
      <c r="N8249" s="37">
        <f t="shared" si="2313"/>
        <v>0</v>
      </c>
      <c r="O8249" s="37">
        <v>0</v>
      </c>
      <c r="P8249" s="37">
        <v>0</v>
      </c>
      <c r="Q8249" s="21">
        <f t="shared" si="2314"/>
        <v>39.790999999999997</v>
      </c>
      <c r="R8249" s="21">
        <f t="shared" si="2323"/>
        <v>343.79166666668328</v>
      </c>
      <c r="S8249" s="21">
        <f t="shared" si="2324"/>
        <v>-23.009837225735524</v>
      </c>
      <c r="T8249" s="21">
        <f t="shared" si="2315"/>
        <v>86.147999999999996</v>
      </c>
      <c r="U8249" s="37">
        <f>VLOOKUP(Time_Zone, 'LSTM LookUp'!$B$5:$D$8, 3, FALSE)</f>
        <v>-75</v>
      </c>
      <c r="V8249" s="21">
        <f t="shared" si="2325"/>
        <v>6.5214549511071009</v>
      </c>
      <c r="W8249" s="21">
        <f t="shared" si="2316"/>
        <v>282.77836373777677</v>
      </c>
      <c r="X8249" s="21">
        <f t="shared" si="2317"/>
        <v>0</v>
      </c>
      <c r="Y8249" s="21">
        <f t="shared" si="2318"/>
        <v>0</v>
      </c>
      <c r="Z8249" s="21">
        <f t="shared" si="2326"/>
        <v>0</v>
      </c>
      <c r="AA8249" s="21">
        <f t="shared" si="2319"/>
        <v>0</v>
      </c>
      <c r="AB8249" s="21">
        <f t="shared" si="2320"/>
        <v>0</v>
      </c>
      <c r="AC8249" s="21">
        <f t="shared" si="2321"/>
        <v>0</v>
      </c>
      <c r="AD8249" s="21">
        <f t="shared" si="2327"/>
        <v>0</v>
      </c>
      <c r="AE8249" s="21" t="str">
        <f t="shared" si="2322"/>
        <v>12/9/20:00</v>
      </c>
    </row>
    <row r="8250" spans="2:31">
      <c r="B8250" s="37">
        <v>12</v>
      </c>
      <c r="C8250" s="38">
        <v>9</v>
      </c>
      <c r="D8250" s="39">
        <v>21</v>
      </c>
      <c r="E8250" s="17">
        <v>-16.100000000000001</v>
      </c>
      <c r="F8250" s="17">
        <v>0</v>
      </c>
      <c r="G8250" s="17">
        <v>0</v>
      </c>
      <c r="H8250" s="37">
        <f t="shared" si="2310"/>
        <v>3.0199999999999996</v>
      </c>
      <c r="I8250" s="37">
        <f>IF(H8250&lt;'Roof Calculator'!$G$8, 1, 0)</f>
        <v>1</v>
      </c>
      <c r="J8250" s="37">
        <f>IF(H8250&gt;='Roof Calculator'!$G$8, 1, 0)</f>
        <v>0</v>
      </c>
      <c r="K8250" s="37">
        <f t="shared" si="2311"/>
        <v>3.0199999999999996</v>
      </c>
      <c r="L8250" s="37">
        <f t="shared" si="2312"/>
        <v>0</v>
      </c>
      <c r="M8250" s="37">
        <v>0</v>
      </c>
      <c r="N8250" s="37">
        <f t="shared" si="2313"/>
        <v>0</v>
      </c>
      <c r="O8250" s="37">
        <v>0</v>
      </c>
      <c r="P8250" s="37">
        <v>0</v>
      </c>
      <c r="Q8250" s="21">
        <f t="shared" si="2314"/>
        <v>39.790999999999997</v>
      </c>
      <c r="R8250" s="21">
        <f t="shared" si="2323"/>
        <v>343.83333333334997</v>
      </c>
      <c r="S8250" s="21">
        <f t="shared" si="2324"/>
        <v>-23.013162844330207</v>
      </c>
      <c r="T8250" s="21">
        <f t="shared" si="2315"/>
        <v>86.147999999999996</v>
      </c>
      <c r="U8250" s="37">
        <f>VLOOKUP(Time_Zone, 'LSTM LookUp'!$B$5:$D$8, 3, FALSE)</f>
        <v>-75</v>
      </c>
      <c r="V8250" s="21">
        <f t="shared" si="2325"/>
        <v>6.5031841631806024</v>
      </c>
      <c r="W8250" s="21">
        <f t="shared" si="2316"/>
        <v>297.77379604079511</v>
      </c>
      <c r="X8250" s="21">
        <f t="shared" si="2317"/>
        <v>0</v>
      </c>
      <c r="Y8250" s="21">
        <f t="shared" si="2318"/>
        <v>0</v>
      </c>
      <c r="Z8250" s="21">
        <f t="shared" si="2326"/>
        <v>0</v>
      </c>
      <c r="AA8250" s="21">
        <f t="shared" si="2319"/>
        <v>0</v>
      </c>
      <c r="AB8250" s="21">
        <f t="shared" si="2320"/>
        <v>0</v>
      </c>
      <c r="AC8250" s="21">
        <f t="shared" si="2321"/>
        <v>0</v>
      </c>
      <c r="AD8250" s="21">
        <f t="shared" si="2327"/>
        <v>0</v>
      </c>
      <c r="AE8250" s="21" t="str">
        <f t="shared" si="2322"/>
        <v>12/9/21:00</v>
      </c>
    </row>
    <row r="8251" spans="2:31">
      <c r="B8251" s="37">
        <v>12</v>
      </c>
      <c r="C8251" s="38">
        <v>9</v>
      </c>
      <c r="D8251" s="39">
        <v>22</v>
      </c>
      <c r="E8251" s="17">
        <v>-16.100000000000001</v>
      </c>
      <c r="F8251" s="17">
        <v>0</v>
      </c>
      <c r="G8251" s="17">
        <v>0</v>
      </c>
      <c r="H8251" s="37">
        <f t="shared" si="2310"/>
        <v>3.0199999999999996</v>
      </c>
      <c r="I8251" s="37">
        <f>IF(H8251&lt;'Roof Calculator'!$G$8, 1, 0)</f>
        <v>1</v>
      </c>
      <c r="J8251" s="37">
        <f>IF(H8251&gt;='Roof Calculator'!$G$8, 1, 0)</f>
        <v>0</v>
      </c>
      <c r="K8251" s="37">
        <f t="shared" si="2311"/>
        <v>3.0199999999999996</v>
      </c>
      <c r="L8251" s="37">
        <f t="shared" si="2312"/>
        <v>0</v>
      </c>
      <c r="M8251" s="37">
        <v>0</v>
      </c>
      <c r="N8251" s="37">
        <f t="shared" si="2313"/>
        <v>0</v>
      </c>
      <c r="O8251" s="37">
        <v>0</v>
      </c>
      <c r="P8251" s="37">
        <v>0</v>
      </c>
      <c r="Q8251" s="21">
        <f t="shared" si="2314"/>
        <v>39.790999999999997</v>
      </c>
      <c r="R8251" s="21">
        <f t="shared" si="2323"/>
        <v>343.87500000001666</v>
      </c>
      <c r="S8251" s="21">
        <f t="shared" si="2324"/>
        <v>-23.016476024633619</v>
      </c>
      <c r="T8251" s="21">
        <f t="shared" si="2315"/>
        <v>86.147999999999996</v>
      </c>
      <c r="U8251" s="37">
        <f>VLOOKUP(Time_Zone, 'LSTM LookUp'!$B$5:$D$8, 3, FALSE)</f>
        <v>-75</v>
      </c>
      <c r="V8251" s="21">
        <f t="shared" si="2325"/>
        <v>6.4849044381866081</v>
      </c>
      <c r="W8251" s="21">
        <f t="shared" si="2316"/>
        <v>312.76922610954665</v>
      </c>
      <c r="X8251" s="21">
        <f t="shared" si="2317"/>
        <v>0</v>
      </c>
      <c r="Y8251" s="21">
        <f t="shared" si="2318"/>
        <v>0</v>
      </c>
      <c r="Z8251" s="21">
        <f t="shared" si="2326"/>
        <v>0</v>
      </c>
      <c r="AA8251" s="21">
        <f t="shared" si="2319"/>
        <v>0</v>
      </c>
      <c r="AB8251" s="21">
        <f t="shared" si="2320"/>
        <v>0</v>
      </c>
      <c r="AC8251" s="21">
        <f t="shared" si="2321"/>
        <v>0</v>
      </c>
      <c r="AD8251" s="21">
        <f t="shared" si="2327"/>
        <v>0</v>
      </c>
      <c r="AE8251" s="21" t="str">
        <f t="shared" si="2322"/>
        <v>12/9/22:00</v>
      </c>
    </row>
    <row r="8252" spans="2:31">
      <c r="B8252" s="37">
        <v>12</v>
      </c>
      <c r="C8252" s="38">
        <v>9</v>
      </c>
      <c r="D8252" s="39">
        <v>23</v>
      </c>
      <c r="E8252" s="17">
        <v>-16.7</v>
      </c>
      <c r="F8252" s="17">
        <v>0</v>
      </c>
      <c r="G8252" s="17">
        <v>0</v>
      </c>
      <c r="H8252" s="37">
        <f t="shared" si="2310"/>
        <v>1.9400000000000048</v>
      </c>
      <c r="I8252" s="37">
        <f>IF(H8252&lt;'Roof Calculator'!$G$8, 1, 0)</f>
        <v>1</v>
      </c>
      <c r="J8252" s="37">
        <f>IF(H8252&gt;='Roof Calculator'!$G$8, 1, 0)</f>
        <v>0</v>
      </c>
      <c r="K8252" s="37">
        <f t="shared" si="2311"/>
        <v>1.9400000000000048</v>
      </c>
      <c r="L8252" s="37">
        <f t="shared" si="2312"/>
        <v>0</v>
      </c>
      <c r="M8252" s="37">
        <v>0</v>
      </c>
      <c r="N8252" s="37">
        <f t="shared" si="2313"/>
        <v>0</v>
      </c>
      <c r="O8252" s="37">
        <v>0</v>
      </c>
      <c r="P8252" s="37">
        <v>0</v>
      </c>
      <c r="Q8252" s="21">
        <f t="shared" si="2314"/>
        <v>39.790999999999997</v>
      </c>
      <c r="R8252" s="21">
        <f t="shared" si="2323"/>
        <v>343.91666666668334</v>
      </c>
      <c r="S8252" s="21">
        <f t="shared" si="2324"/>
        <v>-23.019776764035676</v>
      </c>
      <c r="T8252" s="21">
        <f t="shared" si="2315"/>
        <v>86.147999999999996</v>
      </c>
      <c r="U8252" s="37">
        <f>VLOOKUP(Time_Zone, 'LSTM LookUp'!$B$5:$D$8, 3, FALSE)</f>
        <v>-75</v>
      </c>
      <c r="V8252" s="21">
        <f t="shared" si="2325"/>
        <v>6.4666158058618599</v>
      </c>
      <c r="W8252" s="21">
        <f t="shared" si="2316"/>
        <v>327.76465395146539</v>
      </c>
      <c r="X8252" s="21">
        <f t="shared" si="2317"/>
        <v>0</v>
      </c>
      <c r="Y8252" s="21">
        <f t="shared" si="2318"/>
        <v>0</v>
      </c>
      <c r="Z8252" s="21">
        <f t="shared" si="2326"/>
        <v>0</v>
      </c>
      <c r="AA8252" s="21">
        <f t="shared" si="2319"/>
        <v>0</v>
      </c>
      <c r="AB8252" s="21">
        <f t="shared" si="2320"/>
        <v>0</v>
      </c>
      <c r="AC8252" s="21">
        <f t="shared" si="2321"/>
        <v>0</v>
      </c>
      <c r="AD8252" s="21">
        <f t="shared" si="2327"/>
        <v>0</v>
      </c>
      <c r="AE8252" s="21" t="str">
        <f t="shared" si="2322"/>
        <v>12/9/23:00</v>
      </c>
    </row>
    <row r="8253" spans="2:31">
      <c r="B8253" s="37">
        <v>12</v>
      </c>
      <c r="C8253" s="38">
        <v>9</v>
      </c>
      <c r="D8253" s="39">
        <v>24</v>
      </c>
      <c r="E8253" s="17">
        <v>-16.7</v>
      </c>
      <c r="F8253" s="17">
        <v>0</v>
      </c>
      <c r="G8253" s="17">
        <v>0</v>
      </c>
      <c r="H8253" s="37">
        <f t="shared" si="2310"/>
        <v>1.9400000000000048</v>
      </c>
      <c r="I8253" s="37">
        <f>IF(H8253&lt;'Roof Calculator'!$G$8, 1, 0)</f>
        <v>1</v>
      </c>
      <c r="J8253" s="37">
        <f>IF(H8253&gt;='Roof Calculator'!$G$8, 1, 0)</f>
        <v>0</v>
      </c>
      <c r="K8253" s="37">
        <f t="shared" si="2311"/>
        <v>1.9400000000000048</v>
      </c>
      <c r="L8253" s="37">
        <f t="shared" si="2312"/>
        <v>0</v>
      </c>
      <c r="M8253" s="37">
        <v>0</v>
      </c>
      <c r="N8253" s="37">
        <f t="shared" si="2313"/>
        <v>0</v>
      </c>
      <c r="O8253" s="37">
        <v>0</v>
      </c>
      <c r="P8253" s="37">
        <v>0</v>
      </c>
      <c r="Q8253" s="21">
        <f t="shared" si="2314"/>
        <v>39.790999999999997</v>
      </c>
      <c r="R8253" s="21">
        <f t="shared" si="2323"/>
        <v>343.95833333335003</v>
      </c>
      <c r="S8253" s="21">
        <f t="shared" si="2324"/>
        <v>-23.023065059935671</v>
      </c>
      <c r="T8253" s="21">
        <f t="shared" si="2315"/>
        <v>86.147999999999996</v>
      </c>
      <c r="U8253" s="37">
        <f>VLOOKUP(Time_Zone, 'LSTM LookUp'!$B$5:$D$8, 3, FALSE)</f>
        <v>-75</v>
      </c>
      <c r="V8253" s="21">
        <f t="shared" si="2325"/>
        <v>6.4483182959593011</v>
      </c>
      <c r="W8253" s="21">
        <f t="shared" si="2316"/>
        <v>342.76007957398986</v>
      </c>
      <c r="X8253" s="21">
        <f t="shared" si="2317"/>
        <v>0</v>
      </c>
      <c r="Y8253" s="21">
        <f t="shared" si="2318"/>
        <v>0</v>
      </c>
      <c r="Z8253" s="21">
        <f t="shared" si="2326"/>
        <v>0</v>
      </c>
      <c r="AA8253" s="21">
        <f t="shared" si="2319"/>
        <v>0</v>
      </c>
      <c r="AB8253" s="21">
        <f t="shared" si="2320"/>
        <v>0</v>
      </c>
      <c r="AC8253" s="21">
        <f t="shared" si="2321"/>
        <v>0</v>
      </c>
      <c r="AD8253" s="21">
        <f t="shared" si="2327"/>
        <v>0</v>
      </c>
      <c r="AE8253" s="21" t="str">
        <f t="shared" si="2322"/>
        <v>12/9/24:00</v>
      </c>
    </row>
    <row r="8254" spans="2:31">
      <c r="B8254" s="37">
        <v>12</v>
      </c>
      <c r="C8254" s="38">
        <v>10</v>
      </c>
      <c r="D8254" s="39">
        <v>1</v>
      </c>
      <c r="E8254" s="17">
        <v>-17.2</v>
      </c>
      <c r="F8254" s="17">
        <v>0</v>
      </c>
      <c r="G8254" s="17">
        <v>0</v>
      </c>
      <c r="H8254" s="37">
        <f t="shared" si="2310"/>
        <v>1.0400000000000027</v>
      </c>
      <c r="I8254" s="37">
        <f>IF(H8254&lt;'Roof Calculator'!$G$8, 1, 0)</f>
        <v>1</v>
      </c>
      <c r="J8254" s="37">
        <f>IF(H8254&gt;='Roof Calculator'!$G$8, 1, 0)</f>
        <v>0</v>
      </c>
      <c r="K8254" s="37">
        <f t="shared" si="2311"/>
        <v>1.0400000000000027</v>
      </c>
      <c r="L8254" s="37">
        <f t="shared" si="2312"/>
        <v>0</v>
      </c>
      <c r="M8254" s="37">
        <v>0</v>
      </c>
      <c r="N8254" s="37">
        <f t="shared" si="2313"/>
        <v>0</v>
      </c>
      <c r="O8254" s="37">
        <v>0</v>
      </c>
      <c r="P8254" s="37">
        <v>0</v>
      </c>
      <c r="Q8254" s="21">
        <f t="shared" si="2314"/>
        <v>39.790999999999997</v>
      </c>
      <c r="R8254" s="21">
        <f t="shared" si="2323"/>
        <v>344.00000000001671</v>
      </c>
      <c r="S8254" s="21">
        <f t="shared" si="2324"/>
        <v>-23.026340909742263</v>
      </c>
      <c r="T8254" s="21">
        <f t="shared" si="2315"/>
        <v>86.147999999999996</v>
      </c>
      <c r="U8254" s="37">
        <f>VLOOKUP(Time_Zone, 'LSTM LookUp'!$B$5:$D$8, 3, FALSE)</f>
        <v>-75</v>
      </c>
      <c r="V8254" s="21">
        <f t="shared" si="2325"/>
        <v>6.4300119382478016</v>
      </c>
      <c r="W8254" s="21">
        <f t="shared" si="2316"/>
        <v>-2.2444970154380517</v>
      </c>
      <c r="X8254" s="21">
        <f t="shared" si="2317"/>
        <v>0</v>
      </c>
      <c r="Y8254" s="21">
        <f t="shared" si="2318"/>
        <v>0</v>
      </c>
      <c r="Z8254" s="21">
        <f t="shared" si="2326"/>
        <v>0</v>
      </c>
      <c r="AA8254" s="21">
        <f t="shared" si="2319"/>
        <v>0</v>
      </c>
      <c r="AB8254" s="21">
        <f t="shared" si="2320"/>
        <v>0</v>
      </c>
      <c r="AC8254" s="21">
        <f t="shared" si="2321"/>
        <v>0</v>
      </c>
      <c r="AD8254" s="21">
        <f t="shared" si="2327"/>
        <v>0</v>
      </c>
      <c r="AE8254" s="21" t="str">
        <f t="shared" si="2322"/>
        <v>12/10/1:00</v>
      </c>
    </row>
    <row r="8255" spans="2:31">
      <c r="B8255" s="37">
        <v>12</v>
      </c>
      <c r="C8255" s="38">
        <v>10</v>
      </c>
      <c r="D8255" s="39">
        <v>2</v>
      </c>
      <c r="E8255" s="17">
        <v>-17.2</v>
      </c>
      <c r="F8255" s="17">
        <v>0</v>
      </c>
      <c r="G8255" s="17">
        <v>0</v>
      </c>
      <c r="H8255" s="37">
        <f t="shared" si="2310"/>
        <v>1.0400000000000027</v>
      </c>
      <c r="I8255" s="37">
        <f>IF(H8255&lt;'Roof Calculator'!$G$8, 1, 0)</f>
        <v>1</v>
      </c>
      <c r="J8255" s="37">
        <f>IF(H8255&gt;='Roof Calculator'!$G$8, 1, 0)</f>
        <v>0</v>
      </c>
      <c r="K8255" s="37">
        <f t="shared" si="2311"/>
        <v>1.0400000000000027</v>
      </c>
      <c r="L8255" s="37">
        <f t="shared" si="2312"/>
        <v>0</v>
      </c>
      <c r="M8255" s="37">
        <v>0</v>
      </c>
      <c r="N8255" s="37">
        <f t="shared" si="2313"/>
        <v>0</v>
      </c>
      <c r="O8255" s="37">
        <v>0</v>
      </c>
      <c r="P8255" s="37">
        <v>0</v>
      </c>
      <c r="Q8255" s="21">
        <f t="shared" si="2314"/>
        <v>39.790999999999997</v>
      </c>
      <c r="R8255" s="21">
        <f t="shared" si="2323"/>
        <v>344.0416666666834</v>
      </c>
      <c r="S8255" s="21">
        <f t="shared" si="2324"/>
        <v>-23.029604310873552</v>
      </c>
      <c r="T8255" s="21">
        <f t="shared" si="2315"/>
        <v>86.147999999999996</v>
      </c>
      <c r="U8255" s="37">
        <f>VLOOKUP(Time_Zone, 'LSTM LookUp'!$B$5:$D$8, 3, FALSE)</f>
        <v>-75</v>
      </c>
      <c r="V8255" s="21">
        <f t="shared" si="2325"/>
        <v>6.4116967625120944</v>
      </c>
      <c r="W8255" s="21">
        <f t="shared" si="2316"/>
        <v>12.750924190628021</v>
      </c>
      <c r="X8255" s="21">
        <f t="shared" si="2317"/>
        <v>0</v>
      </c>
      <c r="Y8255" s="21">
        <f t="shared" si="2318"/>
        <v>0</v>
      </c>
      <c r="Z8255" s="21">
        <f t="shared" si="2326"/>
        <v>0</v>
      </c>
      <c r="AA8255" s="21">
        <f t="shared" si="2319"/>
        <v>0</v>
      </c>
      <c r="AB8255" s="21">
        <f t="shared" si="2320"/>
        <v>0</v>
      </c>
      <c r="AC8255" s="21">
        <f t="shared" si="2321"/>
        <v>0</v>
      </c>
      <c r="AD8255" s="21">
        <f t="shared" si="2327"/>
        <v>0</v>
      </c>
      <c r="AE8255" s="21" t="str">
        <f t="shared" si="2322"/>
        <v>12/10/2:00</v>
      </c>
    </row>
    <row r="8256" spans="2:31">
      <c r="B8256" s="37">
        <v>12</v>
      </c>
      <c r="C8256" s="38">
        <v>10</v>
      </c>
      <c r="D8256" s="39">
        <v>3</v>
      </c>
      <c r="E8256" s="17">
        <v>-16.7</v>
      </c>
      <c r="F8256" s="17">
        <v>0</v>
      </c>
      <c r="G8256" s="17">
        <v>0</v>
      </c>
      <c r="H8256" s="37">
        <f t="shared" si="2310"/>
        <v>1.9400000000000048</v>
      </c>
      <c r="I8256" s="37">
        <f>IF(H8256&lt;'Roof Calculator'!$G$8, 1, 0)</f>
        <v>1</v>
      </c>
      <c r="J8256" s="37">
        <f>IF(H8256&gt;='Roof Calculator'!$G$8, 1, 0)</f>
        <v>0</v>
      </c>
      <c r="K8256" s="37">
        <f t="shared" si="2311"/>
        <v>1.9400000000000048</v>
      </c>
      <c r="L8256" s="37">
        <f t="shared" si="2312"/>
        <v>0</v>
      </c>
      <c r="M8256" s="37">
        <v>0</v>
      </c>
      <c r="N8256" s="37">
        <f t="shared" si="2313"/>
        <v>0</v>
      </c>
      <c r="O8256" s="37">
        <v>0</v>
      </c>
      <c r="P8256" s="37">
        <v>0</v>
      </c>
      <c r="Q8256" s="21">
        <f t="shared" si="2314"/>
        <v>39.790999999999997</v>
      </c>
      <c r="R8256" s="21">
        <f t="shared" si="2323"/>
        <v>344.08333333335008</v>
      </c>
      <c r="S8256" s="21">
        <f t="shared" si="2324"/>
        <v>-23.032855260756975</v>
      </c>
      <c r="T8256" s="21">
        <f t="shared" si="2315"/>
        <v>86.147999999999996</v>
      </c>
      <c r="U8256" s="37">
        <f>VLOOKUP(Time_Zone, 'LSTM LookUp'!$B$5:$D$8, 3, FALSE)</f>
        <v>-75</v>
      </c>
      <c r="V8256" s="21">
        <f t="shared" si="2325"/>
        <v>6.3933727985529236</v>
      </c>
      <c r="W8256" s="21">
        <f t="shared" si="2316"/>
        <v>27.746343199638225</v>
      </c>
      <c r="X8256" s="21">
        <f t="shared" si="2317"/>
        <v>0</v>
      </c>
      <c r="Y8256" s="21">
        <f t="shared" si="2318"/>
        <v>0</v>
      </c>
      <c r="Z8256" s="21">
        <f t="shared" si="2326"/>
        <v>0</v>
      </c>
      <c r="AA8256" s="21">
        <f t="shared" si="2319"/>
        <v>0</v>
      </c>
      <c r="AB8256" s="21">
        <f t="shared" si="2320"/>
        <v>0</v>
      </c>
      <c r="AC8256" s="21">
        <f t="shared" si="2321"/>
        <v>0</v>
      </c>
      <c r="AD8256" s="21">
        <f t="shared" si="2327"/>
        <v>0</v>
      </c>
      <c r="AE8256" s="21" t="str">
        <f t="shared" si="2322"/>
        <v>12/10/3:00</v>
      </c>
    </row>
    <row r="8257" spans="2:31">
      <c r="B8257" s="37">
        <v>12</v>
      </c>
      <c r="C8257" s="38">
        <v>10</v>
      </c>
      <c r="D8257" s="39">
        <v>4</v>
      </c>
      <c r="E8257" s="17">
        <v>-16.7</v>
      </c>
      <c r="F8257" s="17">
        <v>0</v>
      </c>
      <c r="G8257" s="17">
        <v>0</v>
      </c>
      <c r="H8257" s="37">
        <f t="shared" si="2310"/>
        <v>1.9400000000000048</v>
      </c>
      <c r="I8257" s="37">
        <f>IF(H8257&lt;'Roof Calculator'!$G$8, 1, 0)</f>
        <v>1</v>
      </c>
      <c r="J8257" s="37">
        <f>IF(H8257&gt;='Roof Calculator'!$G$8, 1, 0)</f>
        <v>0</v>
      </c>
      <c r="K8257" s="37">
        <f t="shared" si="2311"/>
        <v>1.9400000000000048</v>
      </c>
      <c r="L8257" s="37">
        <f t="shared" si="2312"/>
        <v>0</v>
      </c>
      <c r="M8257" s="37">
        <v>0</v>
      </c>
      <c r="N8257" s="37">
        <f t="shared" si="2313"/>
        <v>0</v>
      </c>
      <c r="O8257" s="37">
        <v>0</v>
      </c>
      <c r="P8257" s="37">
        <v>0</v>
      </c>
      <c r="Q8257" s="21">
        <f t="shared" si="2314"/>
        <v>39.790999999999997</v>
      </c>
      <c r="R8257" s="21">
        <f t="shared" si="2323"/>
        <v>344.12500000001677</v>
      </c>
      <c r="S8257" s="21">
        <f t="shared" si="2324"/>
        <v>-23.03609375682943</v>
      </c>
      <c r="T8257" s="21">
        <f t="shared" si="2315"/>
        <v>86.147999999999996</v>
      </c>
      <c r="U8257" s="37">
        <f>VLOOKUP(Time_Zone, 'LSTM LookUp'!$B$5:$D$8, 3, FALSE)</f>
        <v>-75</v>
      </c>
      <c r="V8257" s="21">
        <f t="shared" si="2325"/>
        <v>6.3750400761867363</v>
      </c>
      <c r="W8257" s="21">
        <f t="shared" si="2316"/>
        <v>42.741760019046701</v>
      </c>
      <c r="X8257" s="21">
        <f t="shared" si="2317"/>
        <v>0</v>
      </c>
      <c r="Y8257" s="21">
        <f t="shared" si="2318"/>
        <v>0</v>
      </c>
      <c r="Z8257" s="21">
        <f t="shared" si="2326"/>
        <v>0</v>
      </c>
      <c r="AA8257" s="21">
        <f t="shared" si="2319"/>
        <v>0</v>
      </c>
      <c r="AB8257" s="21">
        <f t="shared" si="2320"/>
        <v>0</v>
      </c>
      <c r="AC8257" s="21">
        <f t="shared" si="2321"/>
        <v>0</v>
      </c>
      <c r="AD8257" s="21">
        <f t="shared" si="2327"/>
        <v>0</v>
      </c>
      <c r="AE8257" s="21" t="str">
        <f t="shared" si="2322"/>
        <v>12/10/4:00</v>
      </c>
    </row>
    <row r="8258" spans="2:31">
      <c r="B8258" s="37">
        <v>12</v>
      </c>
      <c r="C8258" s="38">
        <v>10</v>
      </c>
      <c r="D8258" s="39">
        <v>5</v>
      </c>
      <c r="E8258" s="17">
        <v>-16.7</v>
      </c>
      <c r="F8258" s="17">
        <v>0</v>
      </c>
      <c r="G8258" s="17">
        <v>0</v>
      </c>
      <c r="H8258" s="37">
        <f t="shared" si="2310"/>
        <v>1.9400000000000048</v>
      </c>
      <c r="I8258" s="37">
        <f>IF(H8258&lt;'Roof Calculator'!$G$8, 1, 0)</f>
        <v>1</v>
      </c>
      <c r="J8258" s="37">
        <f>IF(H8258&gt;='Roof Calculator'!$G$8, 1, 0)</f>
        <v>0</v>
      </c>
      <c r="K8258" s="37">
        <f t="shared" si="2311"/>
        <v>1.9400000000000048</v>
      </c>
      <c r="L8258" s="37">
        <f t="shared" si="2312"/>
        <v>0</v>
      </c>
      <c r="M8258" s="37">
        <v>0</v>
      </c>
      <c r="N8258" s="37">
        <f t="shared" si="2313"/>
        <v>0</v>
      </c>
      <c r="O8258" s="37">
        <v>0</v>
      </c>
      <c r="P8258" s="37">
        <v>0</v>
      </c>
      <c r="Q8258" s="21">
        <f t="shared" si="2314"/>
        <v>39.790999999999997</v>
      </c>
      <c r="R8258" s="21">
        <f t="shared" si="2323"/>
        <v>344.16666666668345</v>
      </c>
      <c r="S8258" s="21">
        <f t="shared" si="2324"/>
        <v>-23.039319796537193</v>
      </c>
      <c r="T8258" s="21">
        <f t="shared" si="2315"/>
        <v>86.147999999999996</v>
      </c>
      <c r="U8258" s="37">
        <f>VLOOKUP(Time_Zone, 'LSTM LookUp'!$B$5:$D$8, 3, FALSE)</f>
        <v>-75</v>
      </c>
      <c r="V8258" s="21">
        <f t="shared" si="2325"/>
        <v>6.3566986252458344</v>
      </c>
      <c r="W8258" s="21">
        <f t="shared" si="2316"/>
        <v>57.737174656311453</v>
      </c>
      <c r="X8258" s="21">
        <f t="shared" si="2317"/>
        <v>0</v>
      </c>
      <c r="Y8258" s="21">
        <f t="shared" si="2318"/>
        <v>0</v>
      </c>
      <c r="Z8258" s="21">
        <f t="shared" si="2326"/>
        <v>0</v>
      </c>
      <c r="AA8258" s="21">
        <f t="shared" si="2319"/>
        <v>0</v>
      </c>
      <c r="AB8258" s="21">
        <f t="shared" si="2320"/>
        <v>0</v>
      </c>
      <c r="AC8258" s="21">
        <f t="shared" si="2321"/>
        <v>0</v>
      </c>
      <c r="AD8258" s="21">
        <f t="shared" si="2327"/>
        <v>0</v>
      </c>
      <c r="AE8258" s="21" t="str">
        <f t="shared" si="2322"/>
        <v>12/10/5:00</v>
      </c>
    </row>
    <row r="8259" spans="2:31">
      <c r="B8259" s="37">
        <v>12</v>
      </c>
      <c r="C8259" s="38">
        <v>10</v>
      </c>
      <c r="D8259" s="39">
        <v>6</v>
      </c>
      <c r="E8259" s="17">
        <v>-16.7</v>
      </c>
      <c r="F8259" s="17">
        <v>0</v>
      </c>
      <c r="G8259" s="17">
        <v>0</v>
      </c>
      <c r="H8259" s="37">
        <f t="shared" si="2310"/>
        <v>1.9400000000000048</v>
      </c>
      <c r="I8259" s="37">
        <f>IF(H8259&lt;'Roof Calculator'!$G$8, 1, 0)</f>
        <v>1</v>
      </c>
      <c r="J8259" s="37">
        <f>IF(H8259&gt;='Roof Calculator'!$G$8, 1, 0)</f>
        <v>0</v>
      </c>
      <c r="K8259" s="37">
        <f t="shared" si="2311"/>
        <v>1.9400000000000048</v>
      </c>
      <c r="L8259" s="37">
        <f t="shared" si="2312"/>
        <v>0</v>
      </c>
      <c r="M8259" s="37">
        <v>0</v>
      </c>
      <c r="N8259" s="37">
        <f t="shared" si="2313"/>
        <v>0</v>
      </c>
      <c r="O8259" s="37">
        <v>0</v>
      </c>
      <c r="P8259" s="37">
        <v>0</v>
      </c>
      <c r="Q8259" s="21">
        <f t="shared" si="2314"/>
        <v>39.790999999999997</v>
      </c>
      <c r="R8259" s="21">
        <f t="shared" si="2323"/>
        <v>344.20833333335014</v>
      </c>
      <c r="S8259" s="21">
        <f t="shared" si="2324"/>
        <v>-23.042533377335982</v>
      </c>
      <c r="T8259" s="21">
        <f t="shared" si="2315"/>
        <v>86.147999999999996</v>
      </c>
      <c r="U8259" s="37">
        <f>VLOOKUP(Time_Zone, 'LSTM LookUp'!$B$5:$D$8, 3, FALSE)</f>
        <v>-75</v>
      </c>
      <c r="V8259" s="21">
        <f t="shared" si="2325"/>
        <v>6.3383484755781279</v>
      </c>
      <c r="W8259" s="21">
        <f t="shared" si="2316"/>
        <v>72.732587118894529</v>
      </c>
      <c r="X8259" s="21">
        <f t="shared" si="2317"/>
        <v>0</v>
      </c>
      <c r="Y8259" s="21">
        <f t="shared" si="2318"/>
        <v>0</v>
      </c>
      <c r="Z8259" s="21">
        <f t="shared" si="2326"/>
        <v>0</v>
      </c>
      <c r="AA8259" s="21">
        <f t="shared" si="2319"/>
        <v>0</v>
      </c>
      <c r="AB8259" s="21">
        <f t="shared" si="2320"/>
        <v>0</v>
      </c>
      <c r="AC8259" s="21">
        <f t="shared" si="2321"/>
        <v>0</v>
      </c>
      <c r="AD8259" s="21">
        <f t="shared" si="2327"/>
        <v>0</v>
      </c>
      <c r="AE8259" s="21" t="str">
        <f t="shared" si="2322"/>
        <v>12/10/6:00</v>
      </c>
    </row>
    <row r="8260" spans="2:31">
      <c r="B8260" s="37">
        <v>12</v>
      </c>
      <c r="C8260" s="38">
        <v>10</v>
      </c>
      <c r="D8260" s="39">
        <v>7</v>
      </c>
      <c r="E8260" s="17">
        <v>-16.7</v>
      </c>
      <c r="F8260" s="17">
        <v>0</v>
      </c>
      <c r="G8260" s="17">
        <v>0</v>
      </c>
      <c r="H8260" s="37">
        <f t="shared" si="2310"/>
        <v>1.9400000000000048</v>
      </c>
      <c r="I8260" s="37">
        <f>IF(H8260&lt;'Roof Calculator'!$G$8, 1, 0)</f>
        <v>1</v>
      </c>
      <c r="J8260" s="37">
        <f>IF(H8260&gt;='Roof Calculator'!$G$8, 1, 0)</f>
        <v>0</v>
      </c>
      <c r="K8260" s="37">
        <f t="shared" si="2311"/>
        <v>1.9400000000000048</v>
      </c>
      <c r="L8260" s="37">
        <f t="shared" si="2312"/>
        <v>0</v>
      </c>
      <c r="M8260" s="37">
        <v>0</v>
      </c>
      <c r="N8260" s="37">
        <f t="shared" si="2313"/>
        <v>0</v>
      </c>
      <c r="O8260" s="37">
        <v>0</v>
      </c>
      <c r="P8260" s="37">
        <v>0</v>
      </c>
      <c r="Q8260" s="21">
        <f t="shared" si="2314"/>
        <v>39.790999999999997</v>
      </c>
      <c r="R8260" s="21">
        <f t="shared" si="2323"/>
        <v>344.25000000001683</v>
      </c>
      <c r="S8260" s="21">
        <f t="shared" si="2324"/>
        <v>-23.045734496690937</v>
      </c>
      <c r="T8260" s="21">
        <f t="shared" si="2315"/>
        <v>86.147999999999996</v>
      </c>
      <c r="U8260" s="37">
        <f>VLOOKUP(Time_Zone, 'LSTM LookUp'!$B$5:$D$8, 3, FALSE)</f>
        <v>-75</v>
      </c>
      <c r="V8260" s="21">
        <f t="shared" si="2325"/>
        <v>6.3199896570472696</v>
      </c>
      <c r="W8260" s="21">
        <f t="shared" si="2316"/>
        <v>87.727997414261807</v>
      </c>
      <c r="X8260" s="21">
        <f t="shared" si="2317"/>
        <v>0</v>
      </c>
      <c r="Y8260" s="21">
        <f t="shared" si="2318"/>
        <v>0</v>
      </c>
      <c r="Z8260" s="21">
        <f t="shared" si="2326"/>
        <v>0</v>
      </c>
      <c r="AA8260" s="21">
        <f t="shared" si="2319"/>
        <v>0</v>
      </c>
      <c r="AB8260" s="21">
        <f t="shared" si="2320"/>
        <v>0</v>
      </c>
      <c r="AC8260" s="21">
        <f t="shared" si="2321"/>
        <v>0</v>
      </c>
      <c r="AD8260" s="21">
        <f t="shared" si="2327"/>
        <v>0</v>
      </c>
      <c r="AE8260" s="21" t="str">
        <f t="shared" si="2322"/>
        <v>12/10/7:00</v>
      </c>
    </row>
    <row r="8261" spans="2:31">
      <c r="B8261" s="37">
        <v>12</v>
      </c>
      <c r="C8261" s="38">
        <v>10</v>
      </c>
      <c r="D8261" s="39">
        <v>8</v>
      </c>
      <c r="E8261" s="17">
        <v>-18.899999999999999</v>
      </c>
      <c r="F8261" s="17">
        <v>0</v>
      </c>
      <c r="G8261" s="17">
        <v>0</v>
      </c>
      <c r="H8261" s="37">
        <f t="shared" si="2310"/>
        <v>-2.019999999999996</v>
      </c>
      <c r="I8261" s="37">
        <f>IF(H8261&lt;'Roof Calculator'!$G$8, 1, 0)</f>
        <v>1</v>
      </c>
      <c r="J8261" s="37">
        <f>IF(H8261&gt;='Roof Calculator'!$G$8, 1, 0)</f>
        <v>0</v>
      </c>
      <c r="K8261" s="37">
        <f t="shared" si="2311"/>
        <v>-2.019999999999996</v>
      </c>
      <c r="L8261" s="37">
        <f t="shared" si="2312"/>
        <v>0</v>
      </c>
      <c r="M8261" s="37">
        <v>0</v>
      </c>
      <c r="N8261" s="37">
        <f t="shared" si="2313"/>
        <v>0</v>
      </c>
      <c r="O8261" s="37">
        <v>0</v>
      </c>
      <c r="P8261" s="37">
        <v>0</v>
      </c>
      <c r="Q8261" s="21">
        <f t="shared" si="2314"/>
        <v>39.790999999999997</v>
      </c>
      <c r="R8261" s="21">
        <f t="shared" si="2323"/>
        <v>344.29166666668351</v>
      </c>
      <c r="S8261" s="21">
        <f t="shared" si="2324"/>
        <v>-23.048923152076611</v>
      </c>
      <c r="T8261" s="21">
        <f t="shared" si="2315"/>
        <v>86.147999999999996</v>
      </c>
      <c r="U8261" s="37">
        <f>VLOOKUP(Time_Zone, 'LSTM LookUp'!$B$5:$D$8, 3, FALSE)</f>
        <v>-75</v>
      </c>
      <c r="V8261" s="21">
        <f t="shared" si="2325"/>
        <v>6.3016221995324493</v>
      </c>
      <c r="W8261" s="21">
        <f t="shared" si="2316"/>
        <v>102.7234055498831</v>
      </c>
      <c r="X8261" s="21">
        <f t="shared" si="2317"/>
        <v>0</v>
      </c>
      <c r="Y8261" s="21">
        <f t="shared" si="2318"/>
        <v>0</v>
      </c>
      <c r="Z8261" s="21">
        <f t="shared" si="2326"/>
        <v>0</v>
      </c>
      <c r="AA8261" s="21">
        <f t="shared" si="2319"/>
        <v>0</v>
      </c>
      <c r="AB8261" s="21">
        <f t="shared" si="2320"/>
        <v>0</v>
      </c>
      <c r="AC8261" s="21">
        <f t="shared" si="2321"/>
        <v>0</v>
      </c>
      <c r="AD8261" s="21">
        <f t="shared" si="2327"/>
        <v>0</v>
      </c>
      <c r="AE8261" s="21" t="str">
        <f t="shared" si="2322"/>
        <v>12/10/8:00</v>
      </c>
    </row>
    <row r="8262" spans="2:31">
      <c r="B8262" s="37">
        <v>12</v>
      </c>
      <c r="C8262" s="38">
        <v>10</v>
      </c>
      <c r="D8262" s="39">
        <v>9</v>
      </c>
      <c r="E8262" s="17">
        <v>-19.399999999999999</v>
      </c>
      <c r="F8262" s="17">
        <v>42</v>
      </c>
      <c r="G8262" s="17">
        <v>102</v>
      </c>
      <c r="H8262" s="37">
        <f t="shared" si="2310"/>
        <v>-2.9200000000000017</v>
      </c>
      <c r="I8262" s="37">
        <f>IF(H8262&lt;'Roof Calculator'!$G$8, 1, 0)</f>
        <v>1</v>
      </c>
      <c r="J8262" s="37">
        <f>IF(H8262&gt;='Roof Calculator'!$G$8, 1, 0)</f>
        <v>0</v>
      </c>
      <c r="K8262" s="37">
        <f t="shared" si="2311"/>
        <v>-2.9200000000000017</v>
      </c>
      <c r="L8262" s="37">
        <f t="shared" si="2312"/>
        <v>0</v>
      </c>
      <c r="M8262" s="37">
        <v>0</v>
      </c>
      <c r="N8262" s="37">
        <f t="shared" si="2313"/>
        <v>42</v>
      </c>
      <c r="O8262" s="37">
        <v>0</v>
      </c>
      <c r="P8262" s="37">
        <v>0</v>
      </c>
      <c r="Q8262" s="21">
        <f t="shared" si="2314"/>
        <v>39.790999999999997</v>
      </c>
      <c r="R8262" s="21">
        <f t="shared" si="2323"/>
        <v>344.3333333333502</v>
      </c>
      <c r="S8262" s="21">
        <f t="shared" si="2324"/>
        <v>-23.05209934097704</v>
      </c>
      <c r="T8262" s="21">
        <f t="shared" si="2315"/>
        <v>86.147999999999996</v>
      </c>
      <c r="U8262" s="37">
        <f>VLOOKUP(Time_Zone, 'LSTM LookUp'!$B$5:$D$8, 3, FALSE)</f>
        <v>-75</v>
      </c>
      <c r="V8262" s="21">
        <f t="shared" si="2325"/>
        <v>6.2832461329283245</v>
      </c>
      <c r="W8262" s="21">
        <f t="shared" si="2316"/>
        <v>117.7188115332321</v>
      </c>
      <c r="X8262" s="21">
        <f t="shared" si="2317"/>
        <v>-59.105026615028294</v>
      </c>
      <c r="Y8262" s="21">
        <f t="shared" si="2318"/>
        <v>-17.105026615028294</v>
      </c>
      <c r="Z8262" s="21">
        <f t="shared" si="2326"/>
        <v>-5.4219946869636324</v>
      </c>
      <c r="AA8262" s="21">
        <f t="shared" si="2319"/>
        <v>-5.4219946869636324</v>
      </c>
      <c r="AB8262" s="21">
        <f t="shared" si="2320"/>
        <v>0</v>
      </c>
      <c r="AC8262" s="21">
        <f t="shared" si="2321"/>
        <v>0</v>
      </c>
      <c r="AD8262" s="21">
        <f t="shared" si="2327"/>
        <v>0</v>
      </c>
      <c r="AE8262" s="21" t="str">
        <f t="shared" si="2322"/>
        <v>12/10/9:00</v>
      </c>
    </row>
    <row r="8263" spans="2:31">
      <c r="B8263" s="37">
        <v>12</v>
      </c>
      <c r="C8263" s="38">
        <v>10</v>
      </c>
      <c r="D8263" s="39">
        <v>10</v>
      </c>
      <c r="E8263" s="17">
        <v>-19.399999999999999</v>
      </c>
      <c r="F8263" s="17">
        <v>112</v>
      </c>
      <c r="G8263" s="17">
        <v>167</v>
      </c>
      <c r="H8263" s="37">
        <f t="shared" si="2310"/>
        <v>-2.9200000000000017</v>
      </c>
      <c r="I8263" s="37">
        <f>IF(H8263&lt;'Roof Calculator'!$G$8, 1, 0)</f>
        <v>1</v>
      </c>
      <c r="J8263" s="37">
        <f>IF(H8263&gt;='Roof Calculator'!$G$8, 1, 0)</f>
        <v>0</v>
      </c>
      <c r="K8263" s="37">
        <f t="shared" si="2311"/>
        <v>-2.9200000000000017</v>
      </c>
      <c r="L8263" s="37">
        <f t="shared" si="2312"/>
        <v>0</v>
      </c>
      <c r="M8263" s="37">
        <v>0</v>
      </c>
      <c r="N8263" s="37">
        <f t="shared" si="2313"/>
        <v>112</v>
      </c>
      <c r="O8263" s="37">
        <v>0</v>
      </c>
      <c r="P8263" s="37">
        <v>0</v>
      </c>
      <c r="Q8263" s="21">
        <f t="shared" si="2314"/>
        <v>39.790999999999997</v>
      </c>
      <c r="R8263" s="21">
        <f t="shared" si="2323"/>
        <v>344.37500000001688</v>
      </c>
      <c r="S8263" s="21">
        <f t="shared" si="2324"/>
        <v>-23.055263060885665</v>
      </c>
      <c r="T8263" s="21">
        <f t="shared" si="2315"/>
        <v>86.147999999999996</v>
      </c>
      <c r="U8263" s="37">
        <f>VLOOKUP(Time_Zone, 'LSTM LookUp'!$B$5:$D$8, 3, FALSE)</f>
        <v>-75</v>
      </c>
      <c r="V8263" s="21">
        <f t="shared" si="2325"/>
        <v>6.2648614871451596</v>
      </c>
      <c r="W8263" s="21">
        <f t="shared" si="2316"/>
        <v>132.71421537178628</v>
      </c>
      <c r="X8263" s="21">
        <f t="shared" si="2317"/>
        <v>-121.94794351098444</v>
      </c>
      <c r="Y8263" s="21">
        <f t="shared" si="2318"/>
        <v>-9.9479435109844445</v>
      </c>
      <c r="Z8263" s="21">
        <f t="shared" si="2326"/>
        <v>-3.1533243459196325</v>
      </c>
      <c r="AA8263" s="21">
        <f t="shared" si="2319"/>
        <v>-3.1533243459196325</v>
      </c>
      <c r="AB8263" s="21">
        <f t="shared" si="2320"/>
        <v>0</v>
      </c>
      <c r="AC8263" s="21">
        <f t="shared" si="2321"/>
        <v>0</v>
      </c>
      <c r="AD8263" s="21">
        <f t="shared" si="2327"/>
        <v>0</v>
      </c>
      <c r="AE8263" s="21" t="str">
        <f t="shared" si="2322"/>
        <v>12/10/10:00</v>
      </c>
    </row>
    <row r="8264" spans="2:31">
      <c r="B8264" s="37">
        <v>12</v>
      </c>
      <c r="C8264" s="38">
        <v>10</v>
      </c>
      <c r="D8264" s="39">
        <v>11</v>
      </c>
      <c r="E8264" s="17">
        <v>-18.899999999999999</v>
      </c>
      <c r="F8264" s="17">
        <v>181</v>
      </c>
      <c r="G8264" s="17">
        <v>173</v>
      </c>
      <c r="H8264" s="37">
        <f t="shared" si="2310"/>
        <v>-2.019999999999996</v>
      </c>
      <c r="I8264" s="37">
        <f>IF(H8264&lt;'Roof Calculator'!$G$8, 1, 0)</f>
        <v>1</v>
      </c>
      <c r="J8264" s="37">
        <f>IF(H8264&gt;='Roof Calculator'!$G$8, 1, 0)</f>
        <v>0</v>
      </c>
      <c r="K8264" s="37">
        <f t="shared" si="2311"/>
        <v>-2.019999999999996</v>
      </c>
      <c r="L8264" s="37">
        <f t="shared" si="2312"/>
        <v>0</v>
      </c>
      <c r="M8264" s="37">
        <v>0</v>
      </c>
      <c r="N8264" s="37">
        <f t="shared" si="2313"/>
        <v>181</v>
      </c>
      <c r="O8264" s="37">
        <v>0</v>
      </c>
      <c r="P8264" s="37">
        <v>0</v>
      </c>
      <c r="Q8264" s="21">
        <f t="shared" si="2314"/>
        <v>39.790999999999997</v>
      </c>
      <c r="R8264" s="21">
        <f t="shared" si="2323"/>
        <v>344.41666666668357</v>
      </c>
      <c r="S8264" s="21">
        <f t="shared" si="2324"/>
        <v>-23.058414309305391</v>
      </c>
      <c r="T8264" s="21">
        <f t="shared" si="2315"/>
        <v>86.147999999999996</v>
      </c>
      <c r="U8264" s="37">
        <f>VLOOKUP(Time_Zone, 'LSTM LookUp'!$B$5:$D$8, 3, FALSE)</f>
        <v>-75</v>
      </c>
      <c r="V8264" s="21">
        <f t="shared" si="2325"/>
        <v>6.2464682921085251</v>
      </c>
      <c r="W8264" s="21">
        <f t="shared" si="2316"/>
        <v>147.70961707302712</v>
      </c>
      <c r="X8264" s="21">
        <f t="shared" si="2317"/>
        <v>-146.75991941081935</v>
      </c>
      <c r="Y8264" s="21">
        <f t="shared" si="2318"/>
        <v>34.24008058918065</v>
      </c>
      <c r="Z8264" s="21">
        <f t="shared" si="2326"/>
        <v>10.853507522322964</v>
      </c>
      <c r="AA8264" s="21">
        <f t="shared" si="2319"/>
        <v>10.853507522322964</v>
      </c>
      <c r="AB8264" s="21">
        <f t="shared" si="2320"/>
        <v>0</v>
      </c>
      <c r="AC8264" s="21">
        <f t="shared" si="2321"/>
        <v>0</v>
      </c>
      <c r="AD8264" s="21">
        <f t="shared" si="2327"/>
        <v>0</v>
      </c>
      <c r="AE8264" s="21" t="str">
        <f t="shared" si="2322"/>
        <v>12/10/11:00</v>
      </c>
    </row>
    <row r="8265" spans="2:31">
      <c r="B8265" s="37">
        <v>12</v>
      </c>
      <c r="C8265" s="38">
        <v>10</v>
      </c>
      <c r="D8265" s="39">
        <v>12</v>
      </c>
      <c r="E8265" s="17">
        <v>-17.8</v>
      </c>
      <c r="F8265" s="17">
        <v>133</v>
      </c>
      <c r="G8265" s="17">
        <v>691</v>
      </c>
      <c r="H8265" s="37">
        <f t="shared" si="2310"/>
        <v>-4.0000000000006253E-2</v>
      </c>
      <c r="I8265" s="37">
        <f>IF(H8265&lt;'Roof Calculator'!$G$8, 1, 0)</f>
        <v>1</v>
      </c>
      <c r="J8265" s="37">
        <f>IF(H8265&gt;='Roof Calculator'!$G$8, 1, 0)</f>
        <v>0</v>
      </c>
      <c r="K8265" s="37">
        <f t="shared" si="2311"/>
        <v>-4.0000000000006253E-2</v>
      </c>
      <c r="L8265" s="37">
        <f t="shared" si="2312"/>
        <v>0</v>
      </c>
      <c r="M8265" s="37">
        <v>0</v>
      </c>
      <c r="N8265" s="37">
        <f t="shared" si="2313"/>
        <v>133</v>
      </c>
      <c r="O8265" s="37">
        <v>0</v>
      </c>
      <c r="P8265" s="37">
        <v>0</v>
      </c>
      <c r="Q8265" s="21">
        <f t="shared" si="2314"/>
        <v>39.790999999999997</v>
      </c>
      <c r="R8265" s="21">
        <f t="shared" si="2323"/>
        <v>344.45833333335025</v>
      </c>
      <c r="S8265" s="21">
        <f t="shared" si="2324"/>
        <v>-23.061553083748592</v>
      </c>
      <c r="T8265" s="21">
        <f t="shared" si="2315"/>
        <v>86.147999999999996</v>
      </c>
      <c r="U8265" s="37">
        <f>VLOOKUP(Time_Zone, 'LSTM LookUp'!$B$5:$D$8, 3, FALSE)</f>
        <v>-75</v>
      </c>
      <c r="V8265" s="21">
        <f t="shared" si="2325"/>
        <v>6.2280665777594377</v>
      </c>
      <c r="W8265" s="21">
        <f t="shared" si="2316"/>
        <v>162.70501664443987</v>
      </c>
      <c r="X8265" s="21">
        <f t="shared" si="2317"/>
        <v>-639.66557704031788</v>
      </c>
      <c r="Y8265" s="21">
        <f t="shared" si="2318"/>
        <v>-506.66557704031788</v>
      </c>
      <c r="Z8265" s="21">
        <f t="shared" si="2326"/>
        <v>-160.60413869022341</v>
      </c>
      <c r="AA8265" s="21">
        <f t="shared" si="2319"/>
        <v>-160.60413869022341</v>
      </c>
      <c r="AB8265" s="21">
        <f t="shared" si="2320"/>
        <v>0</v>
      </c>
      <c r="AC8265" s="21">
        <f t="shared" si="2321"/>
        <v>0</v>
      </c>
      <c r="AD8265" s="21">
        <f t="shared" si="2327"/>
        <v>0</v>
      </c>
      <c r="AE8265" s="21" t="str">
        <f t="shared" si="2322"/>
        <v>12/10/12:00</v>
      </c>
    </row>
    <row r="8266" spans="2:31">
      <c r="B8266" s="37">
        <v>12</v>
      </c>
      <c r="C8266" s="38">
        <v>10</v>
      </c>
      <c r="D8266" s="39">
        <v>13</v>
      </c>
      <c r="E8266" s="17">
        <v>-17.2</v>
      </c>
      <c r="F8266" s="17">
        <v>115</v>
      </c>
      <c r="G8266" s="17">
        <v>807</v>
      </c>
      <c r="H8266" s="37">
        <f t="shared" si="2310"/>
        <v>1.0400000000000027</v>
      </c>
      <c r="I8266" s="37">
        <f>IF(H8266&lt;'Roof Calculator'!$G$8, 1, 0)</f>
        <v>1</v>
      </c>
      <c r="J8266" s="37">
        <f>IF(H8266&gt;='Roof Calculator'!$G$8, 1, 0)</f>
        <v>0</v>
      </c>
      <c r="K8266" s="37">
        <f t="shared" si="2311"/>
        <v>1.0400000000000027</v>
      </c>
      <c r="L8266" s="37">
        <f t="shared" si="2312"/>
        <v>0</v>
      </c>
      <c r="M8266" s="37">
        <v>0</v>
      </c>
      <c r="N8266" s="37">
        <f t="shared" si="2313"/>
        <v>115</v>
      </c>
      <c r="O8266" s="37">
        <v>0</v>
      </c>
      <c r="P8266" s="37">
        <v>0</v>
      </c>
      <c r="Q8266" s="21">
        <f t="shared" si="2314"/>
        <v>39.790999999999997</v>
      </c>
      <c r="R8266" s="21">
        <f t="shared" si="2323"/>
        <v>344.50000000001694</v>
      </c>
      <c r="S8266" s="21">
        <f t="shared" si="2324"/>
        <v>-23.064679381737097</v>
      </c>
      <c r="T8266" s="21">
        <f t="shared" si="2315"/>
        <v>86.147999999999996</v>
      </c>
      <c r="U8266" s="37">
        <f>VLOOKUP(Time_Zone, 'LSTM LookUp'!$B$5:$D$8, 3, FALSE)</f>
        <v>-75</v>
      </c>
      <c r="V8266" s="21">
        <f t="shared" si="2325"/>
        <v>6.2096563740541502</v>
      </c>
      <c r="W8266" s="21">
        <f t="shared" si="2316"/>
        <v>177.70041409351353</v>
      </c>
      <c r="X8266" s="21">
        <f t="shared" si="2317"/>
        <v>-772.3966944313014</v>
      </c>
      <c r="Y8266" s="21">
        <f t="shared" si="2318"/>
        <v>-657.3966944313014</v>
      </c>
      <c r="Z8266" s="21">
        <f t="shared" si="2326"/>
        <v>-208.38327028981794</v>
      </c>
      <c r="AA8266" s="21">
        <f t="shared" si="2319"/>
        <v>-208.38327028981794</v>
      </c>
      <c r="AB8266" s="21">
        <f t="shared" si="2320"/>
        <v>0</v>
      </c>
      <c r="AC8266" s="21">
        <f t="shared" si="2321"/>
        <v>0</v>
      </c>
      <c r="AD8266" s="21">
        <f t="shared" si="2327"/>
        <v>0</v>
      </c>
      <c r="AE8266" s="21" t="str">
        <f t="shared" si="2322"/>
        <v>12/10/13:00</v>
      </c>
    </row>
    <row r="8267" spans="2:31">
      <c r="B8267" s="37">
        <v>12</v>
      </c>
      <c r="C8267" s="38">
        <v>10</v>
      </c>
      <c r="D8267" s="39">
        <v>14</v>
      </c>
      <c r="E8267" s="17">
        <v>-16.7</v>
      </c>
      <c r="F8267" s="17">
        <v>133</v>
      </c>
      <c r="G8267" s="17">
        <v>727</v>
      </c>
      <c r="H8267" s="37">
        <f t="shared" si="2310"/>
        <v>1.9400000000000048</v>
      </c>
      <c r="I8267" s="37">
        <f>IF(H8267&lt;'Roof Calculator'!$G$8, 1, 0)</f>
        <v>1</v>
      </c>
      <c r="J8267" s="37">
        <f>IF(H8267&gt;='Roof Calculator'!$G$8, 1, 0)</f>
        <v>0</v>
      </c>
      <c r="K8267" s="37">
        <f t="shared" si="2311"/>
        <v>1.9400000000000048</v>
      </c>
      <c r="L8267" s="37">
        <f t="shared" si="2312"/>
        <v>0</v>
      </c>
      <c r="M8267" s="37">
        <v>0</v>
      </c>
      <c r="N8267" s="37">
        <f t="shared" si="2313"/>
        <v>133</v>
      </c>
      <c r="O8267" s="37">
        <v>0</v>
      </c>
      <c r="P8267" s="37">
        <v>0</v>
      </c>
      <c r="Q8267" s="21">
        <f t="shared" si="2314"/>
        <v>39.790999999999997</v>
      </c>
      <c r="R8267" s="21">
        <f t="shared" si="2323"/>
        <v>344.54166666668362</v>
      </c>
      <c r="S8267" s="21">
        <f t="shared" si="2324"/>
        <v>-23.06779320080221</v>
      </c>
      <c r="T8267" s="21">
        <f t="shared" si="2315"/>
        <v>86.147999999999996</v>
      </c>
      <c r="U8267" s="37">
        <f>VLOOKUP(Time_Zone, 'LSTM LookUp'!$B$5:$D$8, 3, FALSE)</f>
        <v>-75</v>
      </c>
      <c r="V8267" s="21">
        <f t="shared" si="2325"/>
        <v>6.1912377109641801</v>
      </c>
      <c r="W8267" s="21">
        <f t="shared" si="2316"/>
        <v>192.69580942774104</v>
      </c>
      <c r="X8267" s="21">
        <f t="shared" si="2317"/>
        <v>-683.68653658903202</v>
      </c>
      <c r="Y8267" s="21">
        <f t="shared" si="2318"/>
        <v>-550.68653658903202</v>
      </c>
      <c r="Z8267" s="21">
        <f t="shared" si="2326"/>
        <v>-174.55801401354304</v>
      </c>
      <c r="AA8267" s="21">
        <f t="shared" si="2319"/>
        <v>-174.55801401354304</v>
      </c>
      <c r="AB8267" s="21">
        <f t="shared" si="2320"/>
        <v>0</v>
      </c>
      <c r="AC8267" s="21">
        <f t="shared" si="2321"/>
        <v>0</v>
      </c>
      <c r="AD8267" s="21">
        <f t="shared" si="2327"/>
        <v>0</v>
      </c>
      <c r="AE8267" s="21" t="str">
        <f t="shared" si="2322"/>
        <v>12/10/14:00</v>
      </c>
    </row>
    <row r="8268" spans="2:31">
      <c r="B8268" s="37">
        <v>12</v>
      </c>
      <c r="C8268" s="38">
        <v>10</v>
      </c>
      <c r="D8268" s="39">
        <v>15</v>
      </c>
      <c r="E8268" s="17">
        <v>-16.100000000000001</v>
      </c>
      <c r="F8268" s="17">
        <v>127</v>
      </c>
      <c r="G8268" s="17">
        <v>717</v>
      </c>
      <c r="H8268" s="37">
        <f t="shared" si="2310"/>
        <v>3.0199999999999996</v>
      </c>
      <c r="I8268" s="37">
        <f>IF(H8268&lt;'Roof Calculator'!$G$8, 1, 0)</f>
        <v>1</v>
      </c>
      <c r="J8268" s="37">
        <f>IF(H8268&gt;='Roof Calculator'!$G$8, 1, 0)</f>
        <v>0</v>
      </c>
      <c r="K8268" s="37">
        <f t="shared" si="2311"/>
        <v>3.0199999999999996</v>
      </c>
      <c r="L8268" s="37">
        <f t="shared" si="2312"/>
        <v>0</v>
      </c>
      <c r="M8268" s="37">
        <v>0</v>
      </c>
      <c r="N8268" s="37">
        <f t="shared" si="2313"/>
        <v>127</v>
      </c>
      <c r="O8268" s="37">
        <v>0</v>
      </c>
      <c r="P8268" s="37">
        <v>0</v>
      </c>
      <c r="Q8268" s="21">
        <f t="shared" si="2314"/>
        <v>39.790999999999997</v>
      </c>
      <c r="R8268" s="21">
        <f t="shared" si="2323"/>
        <v>344.58333333335031</v>
      </c>
      <c r="S8268" s="21">
        <f t="shared" si="2324"/>
        <v>-23.070894538484715</v>
      </c>
      <c r="T8268" s="21">
        <f t="shared" si="2315"/>
        <v>86.147999999999996</v>
      </c>
      <c r="U8268" s="37">
        <f>VLOOKUP(Time_Zone, 'LSTM LookUp'!$B$5:$D$8, 3, FALSE)</f>
        <v>-75</v>
      </c>
      <c r="V8268" s="21">
        <f t="shared" si="2325"/>
        <v>6.1728106184762295</v>
      </c>
      <c r="W8268" s="21">
        <f t="shared" si="2316"/>
        <v>207.69120265461905</v>
      </c>
      <c r="X8268" s="21">
        <f t="shared" si="2317"/>
        <v>-628.63222500131212</v>
      </c>
      <c r="Y8268" s="21">
        <f t="shared" si="2318"/>
        <v>-501.63222500131212</v>
      </c>
      <c r="Z8268" s="21">
        <f t="shared" si="2326"/>
        <v>-159.00865400450363</v>
      </c>
      <c r="AA8268" s="21">
        <f t="shared" si="2319"/>
        <v>-159.00865400450363</v>
      </c>
      <c r="AB8268" s="21">
        <f t="shared" si="2320"/>
        <v>0</v>
      </c>
      <c r="AC8268" s="21">
        <f t="shared" si="2321"/>
        <v>0</v>
      </c>
      <c r="AD8268" s="21">
        <f t="shared" si="2327"/>
        <v>0</v>
      </c>
      <c r="AE8268" s="21" t="str">
        <f t="shared" si="2322"/>
        <v>12/10/15:00</v>
      </c>
    </row>
    <row r="8269" spans="2:31">
      <c r="B8269" s="37">
        <v>12</v>
      </c>
      <c r="C8269" s="38">
        <v>10</v>
      </c>
      <c r="D8269" s="39">
        <v>16</v>
      </c>
      <c r="E8269" s="17">
        <v>-15.6</v>
      </c>
      <c r="F8269" s="17">
        <v>104</v>
      </c>
      <c r="G8269" s="17">
        <v>576</v>
      </c>
      <c r="H8269" s="37">
        <f t="shared" si="2310"/>
        <v>3.9199999999999982</v>
      </c>
      <c r="I8269" s="37">
        <f>IF(H8269&lt;'Roof Calculator'!$G$8, 1, 0)</f>
        <v>1</v>
      </c>
      <c r="J8269" s="37">
        <f>IF(H8269&gt;='Roof Calculator'!$G$8, 1, 0)</f>
        <v>0</v>
      </c>
      <c r="K8269" s="37">
        <f t="shared" si="2311"/>
        <v>3.9199999999999982</v>
      </c>
      <c r="L8269" s="37">
        <f t="shared" si="2312"/>
        <v>0</v>
      </c>
      <c r="M8269" s="37">
        <v>0</v>
      </c>
      <c r="N8269" s="37">
        <f t="shared" si="2313"/>
        <v>104</v>
      </c>
      <c r="O8269" s="37">
        <v>0</v>
      </c>
      <c r="P8269" s="37">
        <v>0</v>
      </c>
      <c r="Q8269" s="21">
        <f t="shared" si="2314"/>
        <v>39.790999999999997</v>
      </c>
      <c r="R8269" s="21">
        <f t="shared" si="2323"/>
        <v>344.625000000017</v>
      </c>
      <c r="S8269" s="21">
        <f t="shared" si="2324"/>
        <v>-23.073983392334885</v>
      </c>
      <c r="T8269" s="21">
        <f t="shared" si="2315"/>
        <v>86.147999999999996</v>
      </c>
      <c r="U8269" s="37">
        <f>VLOOKUP(Time_Zone, 'LSTM LookUp'!$B$5:$D$8, 3, FALSE)</f>
        <v>-75</v>
      </c>
      <c r="V8269" s="21">
        <f t="shared" si="2325"/>
        <v>6.1543751265921323</v>
      </c>
      <c r="W8269" s="21">
        <f t="shared" si="2316"/>
        <v>222.68659378164804</v>
      </c>
      <c r="X8269" s="21">
        <f t="shared" si="2317"/>
        <v>-443.78320179399867</v>
      </c>
      <c r="Y8269" s="21">
        <f t="shared" si="2318"/>
        <v>-339.78320179399867</v>
      </c>
      <c r="Z8269" s="21">
        <f t="shared" si="2326"/>
        <v>-107.70534044231917</v>
      </c>
      <c r="AA8269" s="21">
        <f t="shared" si="2319"/>
        <v>-107.70534044231917</v>
      </c>
      <c r="AB8269" s="21">
        <f t="shared" si="2320"/>
        <v>0</v>
      </c>
      <c r="AC8269" s="21">
        <f t="shared" si="2321"/>
        <v>0</v>
      </c>
      <c r="AD8269" s="21">
        <f t="shared" si="2327"/>
        <v>0</v>
      </c>
      <c r="AE8269" s="21" t="str">
        <f t="shared" si="2322"/>
        <v>12/10/16:00</v>
      </c>
    </row>
    <row r="8270" spans="2:31">
      <c r="B8270" s="37">
        <v>12</v>
      </c>
      <c r="C8270" s="38">
        <v>10</v>
      </c>
      <c r="D8270" s="39">
        <v>17</v>
      </c>
      <c r="E8270" s="17">
        <v>-15</v>
      </c>
      <c r="F8270" s="17">
        <v>26</v>
      </c>
      <c r="G8270" s="17">
        <v>481</v>
      </c>
      <c r="H8270" s="37">
        <f t="shared" si="2310"/>
        <v>5</v>
      </c>
      <c r="I8270" s="37">
        <f>IF(H8270&lt;'Roof Calculator'!$G$8, 1, 0)</f>
        <v>1</v>
      </c>
      <c r="J8270" s="37">
        <f>IF(H8270&gt;='Roof Calculator'!$G$8, 1, 0)</f>
        <v>0</v>
      </c>
      <c r="K8270" s="37">
        <f t="shared" si="2311"/>
        <v>5</v>
      </c>
      <c r="L8270" s="37">
        <f t="shared" si="2312"/>
        <v>0</v>
      </c>
      <c r="M8270" s="37">
        <v>0</v>
      </c>
      <c r="N8270" s="37">
        <f t="shared" si="2313"/>
        <v>26</v>
      </c>
      <c r="O8270" s="37">
        <v>0</v>
      </c>
      <c r="P8270" s="37">
        <v>0</v>
      </c>
      <c r="Q8270" s="21">
        <f t="shared" si="2314"/>
        <v>39.790999999999997</v>
      </c>
      <c r="R8270" s="21">
        <f t="shared" si="2323"/>
        <v>344.66666666668368</v>
      </c>
      <c r="S8270" s="21">
        <f t="shared" si="2324"/>
        <v>-23.077059759912476</v>
      </c>
      <c r="T8270" s="21">
        <f t="shared" si="2315"/>
        <v>86.147999999999996</v>
      </c>
      <c r="U8270" s="37">
        <f>VLOOKUP(Time_Zone, 'LSTM LookUp'!$B$5:$D$8, 3, FALSE)</f>
        <v>-75</v>
      </c>
      <c r="V8270" s="21">
        <f t="shared" si="2325"/>
        <v>6.135931265328769</v>
      </c>
      <c r="W8270" s="21">
        <f t="shared" si="2316"/>
        <v>237.68198281633218</v>
      </c>
      <c r="X8270" s="21">
        <f t="shared" si="2317"/>
        <v>-302.44105415558829</v>
      </c>
      <c r="Y8270" s="21">
        <f t="shared" si="2318"/>
        <v>-276.44105415558829</v>
      </c>
      <c r="Z8270" s="21">
        <f t="shared" si="2326"/>
        <v>-87.626985951213982</v>
      </c>
      <c r="AA8270" s="21">
        <f t="shared" si="2319"/>
        <v>-87.626985951213982</v>
      </c>
      <c r="AB8270" s="21">
        <f t="shared" si="2320"/>
        <v>0</v>
      </c>
      <c r="AC8270" s="21">
        <f t="shared" si="2321"/>
        <v>0</v>
      </c>
      <c r="AD8270" s="21">
        <f t="shared" si="2327"/>
        <v>0</v>
      </c>
      <c r="AE8270" s="21" t="str">
        <f t="shared" si="2322"/>
        <v>12/10/17:00</v>
      </c>
    </row>
    <row r="8271" spans="2:31">
      <c r="B8271" s="37">
        <v>12</v>
      </c>
      <c r="C8271" s="38">
        <v>10</v>
      </c>
      <c r="D8271" s="39">
        <v>18</v>
      </c>
      <c r="E8271" s="17">
        <v>-16.7</v>
      </c>
      <c r="F8271" s="17">
        <v>6</v>
      </c>
      <c r="G8271" s="17">
        <v>77</v>
      </c>
      <c r="H8271" s="37">
        <f t="shared" si="2310"/>
        <v>1.9400000000000048</v>
      </c>
      <c r="I8271" s="37">
        <f>IF(H8271&lt;'Roof Calculator'!$G$8, 1, 0)</f>
        <v>1</v>
      </c>
      <c r="J8271" s="37">
        <f>IF(H8271&gt;='Roof Calculator'!$G$8, 1, 0)</f>
        <v>0</v>
      </c>
      <c r="K8271" s="37">
        <f t="shared" si="2311"/>
        <v>1.9400000000000048</v>
      </c>
      <c r="L8271" s="37">
        <f t="shared" si="2312"/>
        <v>0</v>
      </c>
      <c r="M8271" s="37">
        <v>0</v>
      </c>
      <c r="N8271" s="37">
        <f t="shared" si="2313"/>
        <v>6</v>
      </c>
      <c r="O8271" s="37">
        <v>0</v>
      </c>
      <c r="P8271" s="37">
        <v>0</v>
      </c>
      <c r="Q8271" s="21">
        <f t="shared" si="2314"/>
        <v>39.790999999999997</v>
      </c>
      <c r="R8271" s="21">
        <f t="shared" si="2323"/>
        <v>344.70833333335037</v>
      </c>
      <c r="S8271" s="21">
        <f t="shared" si="2324"/>
        <v>-23.080123638786741</v>
      </c>
      <c r="T8271" s="21">
        <f t="shared" si="2315"/>
        <v>86.147999999999996</v>
      </c>
      <c r="U8271" s="37">
        <f>VLOOKUP(Time_Zone, 'LSTM LookUp'!$B$5:$D$8, 3, FALSE)</f>
        <v>-75</v>
      </c>
      <c r="V8271" s="21">
        <f t="shared" si="2325"/>
        <v>6.1174790647180997</v>
      </c>
      <c r="W8271" s="21">
        <f t="shared" si="2316"/>
        <v>252.67736976617954</v>
      </c>
      <c r="X8271" s="21">
        <f t="shared" si="2317"/>
        <v>-35.524899154945317</v>
      </c>
      <c r="Y8271" s="21">
        <f t="shared" si="2318"/>
        <v>-29.524899154945317</v>
      </c>
      <c r="Z8271" s="21">
        <f t="shared" si="2326"/>
        <v>-9.3588773612665754</v>
      </c>
      <c r="AA8271" s="21">
        <f t="shared" si="2319"/>
        <v>-9.3588773612665754</v>
      </c>
      <c r="AB8271" s="21">
        <f t="shared" si="2320"/>
        <v>0</v>
      </c>
      <c r="AC8271" s="21">
        <f t="shared" si="2321"/>
        <v>0</v>
      </c>
      <c r="AD8271" s="21">
        <f t="shared" si="2327"/>
        <v>0</v>
      </c>
      <c r="AE8271" s="21" t="str">
        <f t="shared" si="2322"/>
        <v>12/10/18:00</v>
      </c>
    </row>
    <row r="8272" spans="2:31">
      <c r="B8272" s="37">
        <v>12</v>
      </c>
      <c r="C8272" s="38">
        <v>10</v>
      </c>
      <c r="D8272" s="39">
        <v>19</v>
      </c>
      <c r="E8272" s="17">
        <v>-17.2</v>
      </c>
      <c r="F8272" s="17">
        <v>0</v>
      </c>
      <c r="G8272" s="17">
        <v>0</v>
      </c>
      <c r="H8272" s="37">
        <f t="shared" si="2310"/>
        <v>1.0400000000000027</v>
      </c>
      <c r="I8272" s="37">
        <f>IF(H8272&lt;'Roof Calculator'!$G$8, 1, 0)</f>
        <v>1</v>
      </c>
      <c r="J8272" s="37">
        <f>IF(H8272&gt;='Roof Calculator'!$G$8, 1, 0)</f>
        <v>0</v>
      </c>
      <c r="K8272" s="37">
        <f t="shared" si="2311"/>
        <v>1.0400000000000027</v>
      </c>
      <c r="L8272" s="37">
        <f t="shared" si="2312"/>
        <v>0</v>
      </c>
      <c r="M8272" s="37">
        <v>0</v>
      </c>
      <c r="N8272" s="37">
        <f t="shared" si="2313"/>
        <v>0</v>
      </c>
      <c r="O8272" s="37">
        <v>0</v>
      </c>
      <c r="P8272" s="37">
        <v>0</v>
      </c>
      <c r="Q8272" s="21">
        <f t="shared" si="2314"/>
        <v>39.790999999999997</v>
      </c>
      <c r="R8272" s="21">
        <f t="shared" si="2323"/>
        <v>344.75000000001705</v>
      </c>
      <c r="S8272" s="21">
        <f t="shared" si="2324"/>
        <v>-23.083175026536441</v>
      </c>
      <c r="T8272" s="21">
        <f t="shared" si="2315"/>
        <v>86.147999999999996</v>
      </c>
      <c r="U8272" s="37">
        <f>VLOOKUP(Time_Zone, 'LSTM LookUp'!$B$5:$D$8, 3, FALSE)</f>
        <v>-75</v>
      </c>
      <c r="V8272" s="21">
        <f t="shared" si="2325"/>
        <v>6.0990185548069507</v>
      </c>
      <c r="W8272" s="21">
        <f t="shared" si="2316"/>
        <v>267.67275463870175</v>
      </c>
      <c r="X8272" s="21">
        <f t="shared" si="2317"/>
        <v>0</v>
      </c>
      <c r="Y8272" s="21">
        <f t="shared" si="2318"/>
        <v>0</v>
      </c>
      <c r="Z8272" s="21">
        <f t="shared" si="2326"/>
        <v>0</v>
      </c>
      <c r="AA8272" s="21">
        <f t="shared" si="2319"/>
        <v>0</v>
      </c>
      <c r="AB8272" s="21">
        <f t="shared" si="2320"/>
        <v>0</v>
      </c>
      <c r="AC8272" s="21">
        <f t="shared" si="2321"/>
        <v>0</v>
      </c>
      <c r="AD8272" s="21">
        <f t="shared" si="2327"/>
        <v>0</v>
      </c>
      <c r="AE8272" s="21" t="str">
        <f t="shared" si="2322"/>
        <v>12/10/19:00</v>
      </c>
    </row>
    <row r="8273" spans="2:31">
      <c r="B8273" s="37">
        <v>12</v>
      </c>
      <c r="C8273" s="38">
        <v>10</v>
      </c>
      <c r="D8273" s="39">
        <v>20</v>
      </c>
      <c r="E8273" s="17">
        <v>-17.8</v>
      </c>
      <c r="F8273" s="17">
        <v>0</v>
      </c>
      <c r="G8273" s="17">
        <v>0</v>
      </c>
      <c r="H8273" s="37">
        <f t="shared" si="2310"/>
        <v>-4.0000000000006253E-2</v>
      </c>
      <c r="I8273" s="37">
        <f>IF(H8273&lt;'Roof Calculator'!$G$8, 1, 0)</f>
        <v>1</v>
      </c>
      <c r="J8273" s="37">
        <f>IF(H8273&gt;='Roof Calculator'!$G$8, 1, 0)</f>
        <v>0</v>
      </c>
      <c r="K8273" s="37">
        <f t="shared" si="2311"/>
        <v>-4.0000000000006253E-2</v>
      </c>
      <c r="L8273" s="37">
        <f t="shared" si="2312"/>
        <v>0</v>
      </c>
      <c r="M8273" s="37">
        <v>0</v>
      </c>
      <c r="N8273" s="37">
        <f t="shared" si="2313"/>
        <v>0</v>
      </c>
      <c r="O8273" s="37">
        <v>0</v>
      </c>
      <c r="P8273" s="37">
        <v>0</v>
      </c>
      <c r="Q8273" s="21">
        <f t="shared" si="2314"/>
        <v>39.790999999999997</v>
      </c>
      <c r="R8273" s="21">
        <f t="shared" si="2323"/>
        <v>344.79166666668374</v>
      </c>
      <c r="S8273" s="21">
        <f t="shared" si="2324"/>
        <v>-23.086213920749838</v>
      </c>
      <c r="T8273" s="21">
        <f t="shared" si="2315"/>
        <v>86.147999999999996</v>
      </c>
      <c r="U8273" s="37">
        <f>VLOOKUP(Time_Zone, 'LSTM LookUp'!$B$5:$D$8, 3, FALSE)</f>
        <v>-75</v>
      </c>
      <c r="V8273" s="21">
        <f t="shared" si="2325"/>
        <v>6.0805497656571372</v>
      </c>
      <c r="W8273" s="21">
        <f t="shared" si="2316"/>
        <v>282.66813744141427</v>
      </c>
      <c r="X8273" s="21">
        <f t="shared" si="2317"/>
        <v>0</v>
      </c>
      <c r="Y8273" s="21">
        <f t="shared" si="2318"/>
        <v>0</v>
      </c>
      <c r="Z8273" s="21">
        <f t="shared" si="2326"/>
        <v>0</v>
      </c>
      <c r="AA8273" s="21">
        <f t="shared" si="2319"/>
        <v>0</v>
      </c>
      <c r="AB8273" s="21">
        <f t="shared" si="2320"/>
        <v>0</v>
      </c>
      <c r="AC8273" s="21">
        <f t="shared" si="2321"/>
        <v>0</v>
      </c>
      <c r="AD8273" s="21">
        <f t="shared" si="2327"/>
        <v>0</v>
      </c>
      <c r="AE8273" s="21" t="str">
        <f t="shared" si="2322"/>
        <v>12/10/20:00</v>
      </c>
    </row>
    <row r="8274" spans="2:31">
      <c r="B8274" s="37">
        <v>12</v>
      </c>
      <c r="C8274" s="38">
        <v>10</v>
      </c>
      <c r="D8274" s="39">
        <v>21</v>
      </c>
      <c r="E8274" s="17">
        <v>-18.3</v>
      </c>
      <c r="F8274" s="17">
        <v>0</v>
      </c>
      <c r="G8274" s="17">
        <v>0</v>
      </c>
      <c r="H8274" s="37">
        <f t="shared" si="2310"/>
        <v>-0.94000000000000483</v>
      </c>
      <c r="I8274" s="37">
        <f>IF(H8274&lt;'Roof Calculator'!$G$8, 1, 0)</f>
        <v>1</v>
      </c>
      <c r="J8274" s="37">
        <f>IF(H8274&gt;='Roof Calculator'!$G$8, 1, 0)</f>
        <v>0</v>
      </c>
      <c r="K8274" s="37">
        <f t="shared" si="2311"/>
        <v>-0.94000000000000483</v>
      </c>
      <c r="L8274" s="37">
        <f t="shared" si="2312"/>
        <v>0</v>
      </c>
      <c r="M8274" s="37">
        <v>0</v>
      </c>
      <c r="N8274" s="37">
        <f t="shared" si="2313"/>
        <v>0</v>
      </c>
      <c r="O8274" s="37">
        <v>0</v>
      </c>
      <c r="P8274" s="37">
        <v>0</v>
      </c>
      <c r="Q8274" s="21">
        <f t="shared" si="2314"/>
        <v>39.790999999999997</v>
      </c>
      <c r="R8274" s="21">
        <f t="shared" si="2323"/>
        <v>344.83333333335042</v>
      </c>
      <c r="S8274" s="21">
        <f t="shared" si="2324"/>
        <v>-23.089240319024729</v>
      </c>
      <c r="T8274" s="21">
        <f t="shared" si="2315"/>
        <v>86.147999999999996</v>
      </c>
      <c r="U8274" s="37">
        <f>VLOOKUP(Time_Zone, 'LSTM LookUp'!$B$5:$D$8, 3, FALSE)</f>
        <v>-75</v>
      </c>
      <c r="V8274" s="21">
        <f t="shared" si="2325"/>
        <v>6.0620727273452664</v>
      </c>
      <c r="W8274" s="21">
        <f t="shared" si="2316"/>
        <v>297.66351818183631</v>
      </c>
      <c r="X8274" s="21">
        <f t="shared" si="2317"/>
        <v>0</v>
      </c>
      <c r="Y8274" s="21">
        <f t="shared" si="2318"/>
        <v>0</v>
      </c>
      <c r="Z8274" s="21">
        <f t="shared" si="2326"/>
        <v>0</v>
      </c>
      <c r="AA8274" s="21">
        <f t="shared" si="2319"/>
        <v>0</v>
      </c>
      <c r="AB8274" s="21">
        <f t="shared" si="2320"/>
        <v>0</v>
      </c>
      <c r="AC8274" s="21">
        <f t="shared" si="2321"/>
        <v>0</v>
      </c>
      <c r="AD8274" s="21">
        <f t="shared" si="2327"/>
        <v>0</v>
      </c>
      <c r="AE8274" s="21" t="str">
        <f t="shared" si="2322"/>
        <v>12/10/21:00</v>
      </c>
    </row>
    <row r="8275" spans="2:31">
      <c r="B8275" s="37">
        <v>12</v>
      </c>
      <c r="C8275" s="38">
        <v>10</v>
      </c>
      <c r="D8275" s="39">
        <v>22</v>
      </c>
      <c r="E8275" s="17">
        <v>-18.899999999999999</v>
      </c>
      <c r="F8275" s="17">
        <v>0</v>
      </c>
      <c r="G8275" s="17">
        <v>0</v>
      </c>
      <c r="H8275" s="37">
        <f t="shared" si="2310"/>
        <v>-2.019999999999996</v>
      </c>
      <c r="I8275" s="37">
        <f>IF(H8275&lt;'Roof Calculator'!$G$8, 1, 0)</f>
        <v>1</v>
      </c>
      <c r="J8275" s="37">
        <f>IF(H8275&gt;='Roof Calculator'!$G$8, 1, 0)</f>
        <v>0</v>
      </c>
      <c r="K8275" s="37">
        <f t="shared" si="2311"/>
        <v>-2.019999999999996</v>
      </c>
      <c r="L8275" s="37">
        <f t="shared" si="2312"/>
        <v>0</v>
      </c>
      <c r="M8275" s="37">
        <v>0</v>
      </c>
      <c r="N8275" s="37">
        <f t="shared" si="2313"/>
        <v>0</v>
      </c>
      <c r="O8275" s="37">
        <v>0</v>
      </c>
      <c r="P8275" s="37">
        <v>0</v>
      </c>
      <c r="Q8275" s="21">
        <f t="shared" si="2314"/>
        <v>39.790999999999997</v>
      </c>
      <c r="R8275" s="21">
        <f t="shared" si="2323"/>
        <v>344.87500000001711</v>
      </c>
      <c r="S8275" s="21">
        <f t="shared" si="2324"/>
        <v>-23.092254218968421</v>
      </c>
      <c r="T8275" s="21">
        <f t="shared" si="2315"/>
        <v>86.147999999999996</v>
      </c>
      <c r="U8275" s="37">
        <f>VLOOKUP(Time_Zone, 'LSTM LookUp'!$B$5:$D$8, 3, FALSE)</f>
        <v>-75</v>
      </c>
      <c r="V8275" s="21">
        <f t="shared" si="2325"/>
        <v>6.0435874699626631</v>
      </c>
      <c r="W8275" s="21">
        <f t="shared" si="2316"/>
        <v>312.65889686749063</v>
      </c>
      <c r="X8275" s="21">
        <f t="shared" si="2317"/>
        <v>0</v>
      </c>
      <c r="Y8275" s="21">
        <f t="shared" si="2318"/>
        <v>0</v>
      </c>
      <c r="Z8275" s="21">
        <f t="shared" si="2326"/>
        <v>0</v>
      </c>
      <c r="AA8275" s="21">
        <f t="shared" si="2319"/>
        <v>0</v>
      </c>
      <c r="AB8275" s="21">
        <f t="shared" si="2320"/>
        <v>0</v>
      </c>
      <c r="AC8275" s="21">
        <f t="shared" si="2321"/>
        <v>0</v>
      </c>
      <c r="AD8275" s="21">
        <f t="shared" si="2327"/>
        <v>0</v>
      </c>
      <c r="AE8275" s="21" t="str">
        <f t="shared" si="2322"/>
        <v>12/10/22:00</v>
      </c>
    </row>
    <row r="8276" spans="2:31">
      <c r="B8276" s="37">
        <v>12</v>
      </c>
      <c r="C8276" s="38">
        <v>10</v>
      </c>
      <c r="D8276" s="39">
        <v>23</v>
      </c>
      <c r="E8276" s="17">
        <v>-18.3</v>
      </c>
      <c r="F8276" s="17">
        <v>0</v>
      </c>
      <c r="G8276" s="17">
        <v>0</v>
      </c>
      <c r="H8276" s="37">
        <f t="shared" si="2310"/>
        <v>-0.94000000000000483</v>
      </c>
      <c r="I8276" s="37">
        <f>IF(H8276&lt;'Roof Calculator'!$G$8, 1, 0)</f>
        <v>1</v>
      </c>
      <c r="J8276" s="37">
        <f>IF(H8276&gt;='Roof Calculator'!$G$8, 1, 0)</f>
        <v>0</v>
      </c>
      <c r="K8276" s="37">
        <f t="shared" si="2311"/>
        <v>-0.94000000000000483</v>
      </c>
      <c r="L8276" s="37">
        <f t="shared" si="2312"/>
        <v>0</v>
      </c>
      <c r="M8276" s="37">
        <v>0</v>
      </c>
      <c r="N8276" s="37">
        <f t="shared" si="2313"/>
        <v>0</v>
      </c>
      <c r="O8276" s="37">
        <v>0</v>
      </c>
      <c r="P8276" s="37">
        <v>0</v>
      </c>
      <c r="Q8276" s="21">
        <f t="shared" si="2314"/>
        <v>39.790999999999997</v>
      </c>
      <c r="R8276" s="21">
        <f t="shared" si="2323"/>
        <v>344.9166666666838</v>
      </c>
      <c r="S8276" s="21">
        <f t="shared" si="2324"/>
        <v>-23.095255618197729</v>
      </c>
      <c r="T8276" s="21">
        <f t="shared" si="2315"/>
        <v>86.147999999999996</v>
      </c>
      <c r="U8276" s="37">
        <f>VLOOKUP(Time_Zone, 'LSTM LookUp'!$B$5:$D$8, 3, FALSE)</f>
        <v>-75</v>
      </c>
      <c r="V8276" s="21">
        <f t="shared" si="2325"/>
        <v>6.0250940236155088</v>
      </c>
      <c r="W8276" s="21">
        <f t="shared" si="2316"/>
        <v>327.6542735059038</v>
      </c>
      <c r="X8276" s="21">
        <f t="shared" si="2317"/>
        <v>0</v>
      </c>
      <c r="Y8276" s="21">
        <f t="shared" si="2318"/>
        <v>0</v>
      </c>
      <c r="Z8276" s="21">
        <f t="shared" si="2326"/>
        <v>0</v>
      </c>
      <c r="AA8276" s="21">
        <f t="shared" si="2319"/>
        <v>0</v>
      </c>
      <c r="AB8276" s="21">
        <f t="shared" si="2320"/>
        <v>0</v>
      </c>
      <c r="AC8276" s="21">
        <f t="shared" si="2321"/>
        <v>0</v>
      </c>
      <c r="AD8276" s="21">
        <f t="shared" si="2327"/>
        <v>0</v>
      </c>
      <c r="AE8276" s="21" t="str">
        <f t="shared" si="2322"/>
        <v>12/10/23:00</v>
      </c>
    </row>
    <row r="8277" spans="2:31">
      <c r="B8277" s="37">
        <v>12</v>
      </c>
      <c r="C8277" s="38">
        <v>10</v>
      </c>
      <c r="D8277" s="39">
        <v>24</v>
      </c>
      <c r="E8277" s="17">
        <v>-18.3</v>
      </c>
      <c r="F8277" s="17">
        <v>0</v>
      </c>
      <c r="G8277" s="17">
        <v>0</v>
      </c>
      <c r="H8277" s="37">
        <f t="shared" si="2310"/>
        <v>-0.94000000000000483</v>
      </c>
      <c r="I8277" s="37">
        <f>IF(H8277&lt;'Roof Calculator'!$G$8, 1, 0)</f>
        <v>1</v>
      </c>
      <c r="J8277" s="37">
        <f>IF(H8277&gt;='Roof Calculator'!$G$8, 1, 0)</f>
        <v>0</v>
      </c>
      <c r="K8277" s="37">
        <f t="shared" si="2311"/>
        <v>-0.94000000000000483</v>
      </c>
      <c r="L8277" s="37">
        <f t="shared" si="2312"/>
        <v>0</v>
      </c>
      <c r="M8277" s="37">
        <v>0</v>
      </c>
      <c r="N8277" s="37">
        <f t="shared" si="2313"/>
        <v>0</v>
      </c>
      <c r="O8277" s="37">
        <v>0</v>
      </c>
      <c r="P8277" s="37">
        <v>0</v>
      </c>
      <c r="Q8277" s="21">
        <f t="shared" si="2314"/>
        <v>39.790999999999997</v>
      </c>
      <c r="R8277" s="21">
        <f t="shared" si="2323"/>
        <v>344.95833333335048</v>
      </c>
      <c r="S8277" s="21">
        <f t="shared" si="2324"/>
        <v>-23.098244514339054</v>
      </c>
      <c r="T8277" s="21">
        <f t="shared" si="2315"/>
        <v>86.147999999999996</v>
      </c>
      <c r="U8277" s="37">
        <f>VLOOKUP(Time_Zone, 'LSTM LookUp'!$B$5:$D$8, 3, FALSE)</f>
        <v>-75</v>
      </c>
      <c r="V8277" s="21">
        <f t="shared" si="2325"/>
        <v>6.0065924184245389</v>
      </c>
      <c r="W8277" s="21">
        <f t="shared" si="2316"/>
        <v>342.64964810460611</v>
      </c>
      <c r="X8277" s="21">
        <f t="shared" si="2317"/>
        <v>0</v>
      </c>
      <c r="Y8277" s="21">
        <f t="shared" si="2318"/>
        <v>0</v>
      </c>
      <c r="Z8277" s="21">
        <f t="shared" si="2326"/>
        <v>0</v>
      </c>
      <c r="AA8277" s="21">
        <f t="shared" si="2319"/>
        <v>0</v>
      </c>
      <c r="AB8277" s="21">
        <f t="shared" si="2320"/>
        <v>0</v>
      </c>
      <c r="AC8277" s="21">
        <f t="shared" si="2321"/>
        <v>0</v>
      </c>
      <c r="AD8277" s="21">
        <f t="shared" si="2327"/>
        <v>0</v>
      </c>
      <c r="AE8277" s="21" t="str">
        <f t="shared" si="2322"/>
        <v>12/10/24:00</v>
      </c>
    </row>
    <row r="8278" spans="2:31">
      <c r="B8278" s="37">
        <v>12</v>
      </c>
      <c r="C8278" s="38">
        <v>11</v>
      </c>
      <c r="D8278" s="39">
        <v>1</v>
      </c>
      <c r="E8278" s="17">
        <v>-20</v>
      </c>
      <c r="F8278" s="17">
        <v>0</v>
      </c>
      <c r="G8278" s="17">
        <v>0</v>
      </c>
      <c r="H8278" s="37">
        <f t="shared" ref="H8278:H8341" si="2328">E8278*9/5+32</f>
        <v>-4</v>
      </c>
      <c r="I8278" s="37">
        <f>IF(H8278&lt;'Roof Calculator'!$G$8, 1, 0)</f>
        <v>1</v>
      </c>
      <c r="J8278" s="37">
        <f>IF(H8278&gt;='Roof Calculator'!$G$8, 1, 0)</f>
        <v>0</v>
      </c>
      <c r="K8278" s="37">
        <f t="shared" ref="K8278:K8341" si="2329">I8278*H8278</f>
        <v>-4</v>
      </c>
      <c r="L8278" s="37">
        <f t="shared" ref="L8278:L8341" si="2330">J8278*H8278</f>
        <v>0</v>
      </c>
      <c r="M8278" s="37">
        <v>0</v>
      </c>
      <c r="N8278" s="37">
        <f t="shared" ref="N8278:N8341" si="2331">F8278*(180-M8278)/180</f>
        <v>0</v>
      </c>
      <c r="O8278" s="37">
        <v>0</v>
      </c>
      <c r="P8278" s="37">
        <v>0</v>
      </c>
      <c r="Q8278" s="21">
        <f t="shared" ref="Q8278:Q8341" si="2332">Latitude</f>
        <v>39.790999999999997</v>
      </c>
      <c r="R8278" s="21">
        <f t="shared" si="2323"/>
        <v>345.00000000001717</v>
      </c>
      <c r="S8278" s="21">
        <f t="shared" si="2324"/>
        <v>-23.101220905028288</v>
      </c>
      <c r="T8278" s="21">
        <f t="shared" ref="T8278:T8341" si="2333">Longitude</f>
        <v>86.147999999999996</v>
      </c>
      <c r="U8278" s="37">
        <f>VLOOKUP(Time_Zone, 'LSTM LookUp'!$B$5:$D$8, 3, FALSE)</f>
        <v>-75</v>
      </c>
      <c r="V8278" s="21">
        <f t="shared" si="2325"/>
        <v>5.9880826845251871</v>
      </c>
      <c r="W8278" s="21">
        <f t="shared" ref="W8278:W8341" si="2334">15*((D8278+(4*(T8278-U8278)+V8278)/60)-12)</f>
        <v>-2.3549793288686871</v>
      </c>
      <c r="X8278" s="21">
        <f t="shared" ref="X8278:X8341" si="2335">G8278*(SIN(S8278*PI()/180)*SIN(Q8278*PI()/180)*COS(O8278*PI()/180)-SIN(S8278*PI()/180)*COS(Q8278*PI()/180)*SIN(O8278*PI()/180)*COS(P8278*PI()/180)+COS(S8278*PI()/180)*COS(Q8278*PI()/180)*COS(O8278*PI()/180)*COS(W8278*PI()/180)+COS(S8278*PI()/180)*SIN(Q8278*PI()/180)*SIN(O8278*PI()/180)*COS(P8278*PI()/180)*COS(W8278*PI()/180)+COS(S8278*PI()/180)*SIN(P8278*PI()/180)*SIN(W8278*PI()/180)*SIN(O8278*PI()/180))</f>
        <v>0</v>
      </c>
      <c r="Y8278" s="21">
        <f t="shared" ref="Y8278:Y8341" si="2336">X8278+N8278</f>
        <v>0</v>
      </c>
      <c r="Z8278" s="21">
        <f t="shared" si="2326"/>
        <v>0</v>
      </c>
      <c r="AA8278" s="21">
        <f t="shared" ref="AA8278:AA8341" si="2337">Z8278*I8278</f>
        <v>0</v>
      </c>
      <c r="AB8278" s="21">
        <f t="shared" ref="AB8278:AB8341" si="2338">Z8278*J8278</f>
        <v>0</v>
      </c>
      <c r="AC8278" s="21">
        <f t="shared" ref="AC8278:AC8341" si="2339">L8278</f>
        <v>0</v>
      </c>
      <c r="AD8278" s="21">
        <f t="shared" si="2327"/>
        <v>0</v>
      </c>
      <c r="AE8278" s="21" t="str">
        <f t="shared" ref="AE8278:AE8341" si="2340">CONCATENATE(B8278, "/", C8278, "/", D8278,":00")</f>
        <v>12/11/1:00</v>
      </c>
    </row>
    <row r="8279" spans="2:31">
      <c r="B8279" s="37">
        <v>12</v>
      </c>
      <c r="C8279" s="38">
        <v>11</v>
      </c>
      <c r="D8279" s="39">
        <v>2</v>
      </c>
      <c r="E8279" s="17">
        <v>-20.6</v>
      </c>
      <c r="F8279" s="17">
        <v>0</v>
      </c>
      <c r="G8279" s="17">
        <v>0</v>
      </c>
      <c r="H8279" s="37">
        <f t="shared" si="2328"/>
        <v>-5.0799999999999983</v>
      </c>
      <c r="I8279" s="37">
        <f>IF(H8279&lt;'Roof Calculator'!$G$8, 1, 0)</f>
        <v>1</v>
      </c>
      <c r="J8279" s="37">
        <f>IF(H8279&gt;='Roof Calculator'!$G$8, 1, 0)</f>
        <v>0</v>
      </c>
      <c r="K8279" s="37">
        <f t="shared" si="2329"/>
        <v>-5.0799999999999983</v>
      </c>
      <c r="L8279" s="37">
        <f t="shared" si="2330"/>
        <v>0</v>
      </c>
      <c r="M8279" s="37">
        <v>0</v>
      </c>
      <c r="N8279" s="37">
        <f t="shared" si="2331"/>
        <v>0</v>
      </c>
      <c r="O8279" s="37">
        <v>0</v>
      </c>
      <c r="P8279" s="37">
        <v>0</v>
      </c>
      <c r="Q8279" s="21">
        <f t="shared" si="2332"/>
        <v>39.790999999999997</v>
      </c>
      <c r="R8279" s="21">
        <f t="shared" ref="R8279:R8342" si="2341">R8278+1/24</f>
        <v>345.04166666668385</v>
      </c>
      <c r="S8279" s="21">
        <f t="shared" ref="S8279:S8342" si="2342">ASIN(SIN(23.45*PI()/180)*SIN((360/365*(R8279-81))*PI()/180))*180/PI()</f>
        <v>-23.104184787910896</v>
      </c>
      <c r="T8279" s="21">
        <f t="shared" si="2333"/>
        <v>86.147999999999996</v>
      </c>
      <c r="U8279" s="37">
        <f>VLOOKUP(Time_Zone, 'LSTM LookUp'!$B$5:$D$8, 3, FALSE)</f>
        <v>-75</v>
      </c>
      <c r="V8279" s="21">
        <f t="shared" ref="V8279:V8342" si="2343">9.87*SIN(2*(360/365*(R8279-81))*PI()/180)-7.53*COS((360/365*(R8279-81))*PI()/180)-1.5*SIN((360/365*(R8279-81))*PI()/180)</f>
        <v>5.969564852067375</v>
      </c>
      <c r="W8279" s="21">
        <f t="shared" si="2334"/>
        <v>12.640391213016828</v>
      </c>
      <c r="X8279" s="21">
        <f t="shared" si="2335"/>
        <v>0</v>
      </c>
      <c r="Y8279" s="21">
        <f t="shared" si="2336"/>
        <v>0</v>
      </c>
      <c r="Z8279" s="21">
        <f t="shared" ref="Z8279:Z8342" si="2344">Y8279/10.764*3.412</f>
        <v>0</v>
      </c>
      <c r="AA8279" s="21">
        <f t="shared" si="2337"/>
        <v>0</v>
      </c>
      <c r="AB8279" s="21">
        <f t="shared" si="2338"/>
        <v>0</v>
      </c>
      <c r="AC8279" s="21">
        <f t="shared" si="2339"/>
        <v>0</v>
      </c>
      <c r="AD8279" s="21">
        <f t="shared" ref="AD8279:AD8342" si="2345">AB8279</f>
        <v>0</v>
      </c>
      <c r="AE8279" s="21" t="str">
        <f t="shared" si="2340"/>
        <v>12/11/2:00</v>
      </c>
    </row>
    <row r="8280" spans="2:31">
      <c r="B8280" s="37">
        <v>12</v>
      </c>
      <c r="C8280" s="38">
        <v>11</v>
      </c>
      <c r="D8280" s="39">
        <v>3</v>
      </c>
      <c r="E8280" s="17">
        <v>-20</v>
      </c>
      <c r="F8280" s="17">
        <v>0</v>
      </c>
      <c r="G8280" s="17">
        <v>0</v>
      </c>
      <c r="H8280" s="37">
        <f t="shared" si="2328"/>
        <v>-4</v>
      </c>
      <c r="I8280" s="37">
        <f>IF(H8280&lt;'Roof Calculator'!$G$8, 1, 0)</f>
        <v>1</v>
      </c>
      <c r="J8280" s="37">
        <f>IF(H8280&gt;='Roof Calculator'!$G$8, 1, 0)</f>
        <v>0</v>
      </c>
      <c r="K8280" s="37">
        <f t="shared" si="2329"/>
        <v>-4</v>
      </c>
      <c r="L8280" s="37">
        <f t="shared" si="2330"/>
        <v>0</v>
      </c>
      <c r="M8280" s="37">
        <v>0</v>
      </c>
      <c r="N8280" s="37">
        <f t="shared" si="2331"/>
        <v>0</v>
      </c>
      <c r="O8280" s="37">
        <v>0</v>
      </c>
      <c r="P8280" s="37">
        <v>0</v>
      </c>
      <c r="Q8280" s="21">
        <f t="shared" si="2332"/>
        <v>39.790999999999997</v>
      </c>
      <c r="R8280" s="21">
        <f t="shared" si="2341"/>
        <v>345.08333333335054</v>
      </c>
      <c r="S8280" s="21">
        <f t="shared" si="2342"/>
        <v>-23.107136160641883</v>
      </c>
      <c r="T8280" s="21">
        <f t="shared" si="2333"/>
        <v>86.147999999999996</v>
      </c>
      <c r="U8280" s="37">
        <f>VLOOKUP(Time_Zone, 'LSTM LookUp'!$B$5:$D$8, 3, FALSE)</f>
        <v>-75</v>
      </c>
      <c r="V8280" s="21">
        <f t="shared" si="2343"/>
        <v>5.9510389512155317</v>
      </c>
      <c r="W8280" s="21">
        <f t="shared" si="2334"/>
        <v>27.63575973780388</v>
      </c>
      <c r="X8280" s="21">
        <f t="shared" si="2335"/>
        <v>0</v>
      </c>
      <c r="Y8280" s="21">
        <f t="shared" si="2336"/>
        <v>0</v>
      </c>
      <c r="Z8280" s="21">
        <f t="shared" si="2344"/>
        <v>0</v>
      </c>
      <c r="AA8280" s="21">
        <f t="shared" si="2337"/>
        <v>0</v>
      </c>
      <c r="AB8280" s="21">
        <f t="shared" si="2338"/>
        <v>0</v>
      </c>
      <c r="AC8280" s="21">
        <f t="shared" si="2339"/>
        <v>0</v>
      </c>
      <c r="AD8280" s="21">
        <f t="shared" si="2345"/>
        <v>0</v>
      </c>
      <c r="AE8280" s="21" t="str">
        <f t="shared" si="2340"/>
        <v>12/11/3:00</v>
      </c>
    </row>
    <row r="8281" spans="2:31">
      <c r="B8281" s="37">
        <v>12</v>
      </c>
      <c r="C8281" s="38">
        <v>11</v>
      </c>
      <c r="D8281" s="39">
        <v>4</v>
      </c>
      <c r="E8281" s="17">
        <v>-21.1</v>
      </c>
      <c r="F8281" s="17">
        <v>0</v>
      </c>
      <c r="G8281" s="17">
        <v>0</v>
      </c>
      <c r="H8281" s="37">
        <f t="shared" si="2328"/>
        <v>-5.980000000000004</v>
      </c>
      <c r="I8281" s="37">
        <f>IF(H8281&lt;'Roof Calculator'!$G$8, 1, 0)</f>
        <v>1</v>
      </c>
      <c r="J8281" s="37">
        <f>IF(H8281&gt;='Roof Calculator'!$G$8, 1, 0)</f>
        <v>0</v>
      </c>
      <c r="K8281" s="37">
        <f t="shared" si="2329"/>
        <v>-5.980000000000004</v>
      </c>
      <c r="L8281" s="37">
        <f t="shared" si="2330"/>
        <v>0</v>
      </c>
      <c r="M8281" s="37">
        <v>0</v>
      </c>
      <c r="N8281" s="37">
        <f t="shared" si="2331"/>
        <v>0</v>
      </c>
      <c r="O8281" s="37">
        <v>0</v>
      </c>
      <c r="P8281" s="37">
        <v>0</v>
      </c>
      <c r="Q8281" s="21">
        <f t="shared" si="2332"/>
        <v>39.790999999999997</v>
      </c>
      <c r="R8281" s="21">
        <f t="shared" si="2341"/>
        <v>345.12500000001722</v>
      </c>
      <c r="S8281" s="21">
        <f t="shared" si="2342"/>
        <v>-23.110075020885816</v>
      </c>
      <c r="T8281" s="21">
        <f t="shared" si="2333"/>
        <v>86.147999999999996</v>
      </c>
      <c r="U8281" s="37">
        <f>VLOOKUP(Time_Zone, 'LSTM LookUp'!$B$5:$D$8, 3, FALSE)</f>
        <v>-75</v>
      </c>
      <c r="V8281" s="21">
        <f t="shared" si="2343"/>
        <v>5.9325050121485248</v>
      </c>
      <c r="W8281" s="21">
        <f t="shared" si="2334"/>
        <v>42.631126253037131</v>
      </c>
      <c r="X8281" s="21">
        <f t="shared" si="2335"/>
        <v>0</v>
      </c>
      <c r="Y8281" s="21">
        <f t="shared" si="2336"/>
        <v>0</v>
      </c>
      <c r="Z8281" s="21">
        <f t="shared" si="2344"/>
        <v>0</v>
      </c>
      <c r="AA8281" s="21">
        <f t="shared" si="2337"/>
        <v>0</v>
      </c>
      <c r="AB8281" s="21">
        <f t="shared" si="2338"/>
        <v>0</v>
      </c>
      <c r="AC8281" s="21">
        <f t="shared" si="2339"/>
        <v>0</v>
      </c>
      <c r="AD8281" s="21">
        <f t="shared" si="2345"/>
        <v>0</v>
      </c>
      <c r="AE8281" s="21" t="str">
        <f t="shared" si="2340"/>
        <v>12/11/4:00</v>
      </c>
    </row>
    <row r="8282" spans="2:31">
      <c r="B8282" s="37">
        <v>12</v>
      </c>
      <c r="C8282" s="38">
        <v>11</v>
      </c>
      <c r="D8282" s="39">
        <v>5</v>
      </c>
      <c r="E8282" s="17">
        <v>-22.2</v>
      </c>
      <c r="F8282" s="17">
        <v>0</v>
      </c>
      <c r="G8282" s="17">
        <v>0</v>
      </c>
      <c r="H8282" s="37">
        <f t="shared" si="2328"/>
        <v>-7.9599999999999937</v>
      </c>
      <c r="I8282" s="37">
        <f>IF(H8282&lt;'Roof Calculator'!$G$8, 1, 0)</f>
        <v>1</v>
      </c>
      <c r="J8282" s="37">
        <f>IF(H8282&gt;='Roof Calculator'!$G$8, 1, 0)</f>
        <v>0</v>
      </c>
      <c r="K8282" s="37">
        <f t="shared" si="2329"/>
        <v>-7.9599999999999937</v>
      </c>
      <c r="L8282" s="37">
        <f t="shared" si="2330"/>
        <v>0</v>
      </c>
      <c r="M8282" s="37">
        <v>0</v>
      </c>
      <c r="N8282" s="37">
        <f t="shared" si="2331"/>
        <v>0</v>
      </c>
      <c r="O8282" s="37">
        <v>0</v>
      </c>
      <c r="P8282" s="37">
        <v>0</v>
      </c>
      <c r="Q8282" s="21">
        <f t="shared" si="2332"/>
        <v>39.790999999999997</v>
      </c>
      <c r="R8282" s="21">
        <f t="shared" si="2341"/>
        <v>345.16666666668391</v>
      </c>
      <c r="S8282" s="21">
        <f t="shared" si="2342"/>
        <v>-23.113001366316841</v>
      </c>
      <c r="T8282" s="21">
        <f t="shared" si="2333"/>
        <v>86.147999999999996</v>
      </c>
      <c r="U8282" s="37">
        <f>VLOOKUP(Time_Zone, 'LSTM LookUp'!$B$5:$D$8, 3, FALSE)</f>
        <v>-75</v>
      </c>
      <c r="V8282" s="21">
        <f t="shared" si="2343"/>
        <v>5.9139630650595976</v>
      </c>
      <c r="W8282" s="21">
        <f t="shared" si="2334"/>
        <v>57.626490766264915</v>
      </c>
      <c r="X8282" s="21">
        <f t="shared" si="2335"/>
        <v>0</v>
      </c>
      <c r="Y8282" s="21">
        <f t="shared" si="2336"/>
        <v>0</v>
      </c>
      <c r="Z8282" s="21">
        <f t="shared" si="2344"/>
        <v>0</v>
      </c>
      <c r="AA8282" s="21">
        <f t="shared" si="2337"/>
        <v>0</v>
      </c>
      <c r="AB8282" s="21">
        <f t="shared" si="2338"/>
        <v>0</v>
      </c>
      <c r="AC8282" s="21">
        <f t="shared" si="2339"/>
        <v>0</v>
      </c>
      <c r="AD8282" s="21">
        <f t="shared" si="2345"/>
        <v>0</v>
      </c>
      <c r="AE8282" s="21" t="str">
        <f t="shared" si="2340"/>
        <v>12/11/5:00</v>
      </c>
    </row>
    <row r="8283" spans="2:31">
      <c r="B8283" s="37">
        <v>12</v>
      </c>
      <c r="C8283" s="38">
        <v>11</v>
      </c>
      <c r="D8283" s="39">
        <v>6</v>
      </c>
      <c r="E8283" s="17">
        <v>-22.8</v>
      </c>
      <c r="F8283" s="17">
        <v>0</v>
      </c>
      <c r="G8283" s="17">
        <v>0</v>
      </c>
      <c r="H8283" s="37">
        <f t="shared" si="2328"/>
        <v>-9.0400000000000063</v>
      </c>
      <c r="I8283" s="37">
        <f>IF(H8283&lt;'Roof Calculator'!$G$8, 1, 0)</f>
        <v>1</v>
      </c>
      <c r="J8283" s="37">
        <f>IF(H8283&gt;='Roof Calculator'!$G$8, 1, 0)</f>
        <v>0</v>
      </c>
      <c r="K8283" s="37">
        <f t="shared" si="2329"/>
        <v>-9.0400000000000063</v>
      </c>
      <c r="L8283" s="37">
        <f t="shared" si="2330"/>
        <v>0</v>
      </c>
      <c r="M8283" s="37">
        <v>0</v>
      </c>
      <c r="N8283" s="37">
        <f t="shared" si="2331"/>
        <v>0</v>
      </c>
      <c r="O8283" s="37">
        <v>0</v>
      </c>
      <c r="P8283" s="37">
        <v>0</v>
      </c>
      <c r="Q8283" s="21">
        <f t="shared" si="2332"/>
        <v>39.790999999999997</v>
      </c>
      <c r="R8283" s="21">
        <f t="shared" si="2341"/>
        <v>345.20833333335059</v>
      </c>
      <c r="S8283" s="21">
        <f t="shared" si="2342"/>
        <v>-23.115915194618665</v>
      </c>
      <c r="T8283" s="21">
        <f t="shared" si="2333"/>
        <v>86.147999999999996</v>
      </c>
      <c r="U8283" s="37">
        <f>VLOOKUP(Time_Zone, 'LSTM LookUp'!$B$5:$D$8, 3, FALSE)</f>
        <v>-75</v>
      </c>
      <c r="V8283" s="21">
        <f t="shared" si="2343"/>
        <v>5.895413140156311</v>
      </c>
      <c r="W8283" s="21">
        <f t="shared" si="2334"/>
        <v>72.621853285039052</v>
      </c>
      <c r="X8283" s="21">
        <f t="shared" si="2335"/>
        <v>0</v>
      </c>
      <c r="Y8283" s="21">
        <f t="shared" si="2336"/>
        <v>0</v>
      </c>
      <c r="Z8283" s="21">
        <f t="shared" si="2344"/>
        <v>0</v>
      </c>
      <c r="AA8283" s="21">
        <f t="shared" si="2337"/>
        <v>0</v>
      </c>
      <c r="AB8283" s="21">
        <f t="shared" si="2338"/>
        <v>0</v>
      </c>
      <c r="AC8283" s="21">
        <f t="shared" si="2339"/>
        <v>0</v>
      </c>
      <c r="AD8283" s="21">
        <f t="shared" si="2345"/>
        <v>0</v>
      </c>
      <c r="AE8283" s="21" t="str">
        <f t="shared" si="2340"/>
        <v>12/11/6:00</v>
      </c>
    </row>
    <row r="8284" spans="2:31">
      <c r="B8284" s="37">
        <v>12</v>
      </c>
      <c r="C8284" s="38">
        <v>11</v>
      </c>
      <c r="D8284" s="39">
        <v>7</v>
      </c>
      <c r="E8284" s="17">
        <v>-22.8</v>
      </c>
      <c r="F8284" s="17">
        <v>0</v>
      </c>
      <c r="G8284" s="17">
        <v>0</v>
      </c>
      <c r="H8284" s="37">
        <f t="shared" si="2328"/>
        <v>-9.0400000000000063</v>
      </c>
      <c r="I8284" s="37">
        <f>IF(H8284&lt;'Roof Calculator'!$G$8, 1, 0)</f>
        <v>1</v>
      </c>
      <c r="J8284" s="37">
        <f>IF(H8284&gt;='Roof Calculator'!$G$8, 1, 0)</f>
        <v>0</v>
      </c>
      <c r="K8284" s="37">
        <f t="shared" si="2329"/>
        <v>-9.0400000000000063</v>
      </c>
      <c r="L8284" s="37">
        <f t="shared" si="2330"/>
        <v>0</v>
      </c>
      <c r="M8284" s="37">
        <v>0</v>
      </c>
      <c r="N8284" s="37">
        <f t="shared" si="2331"/>
        <v>0</v>
      </c>
      <c r="O8284" s="37">
        <v>0</v>
      </c>
      <c r="P8284" s="37">
        <v>0</v>
      </c>
      <c r="Q8284" s="21">
        <f t="shared" si="2332"/>
        <v>39.790999999999997</v>
      </c>
      <c r="R8284" s="21">
        <f t="shared" si="2341"/>
        <v>345.25000000001728</v>
      </c>
      <c r="S8284" s="21">
        <f t="shared" si="2342"/>
        <v>-23.118816503484567</v>
      </c>
      <c r="T8284" s="21">
        <f t="shared" si="2333"/>
        <v>86.147999999999996</v>
      </c>
      <c r="U8284" s="37">
        <f>VLOOKUP(Time_Zone, 'LSTM LookUp'!$B$5:$D$8, 3, FALSE)</f>
        <v>-75</v>
      </c>
      <c r="V8284" s="21">
        <f t="shared" si="2343"/>
        <v>5.8768552676604653</v>
      </c>
      <c r="W8284" s="21">
        <f t="shared" si="2334"/>
        <v>87.61721381691514</v>
      </c>
      <c r="X8284" s="21">
        <f t="shared" si="2335"/>
        <v>0</v>
      </c>
      <c r="Y8284" s="21">
        <f t="shared" si="2336"/>
        <v>0</v>
      </c>
      <c r="Z8284" s="21">
        <f t="shared" si="2344"/>
        <v>0</v>
      </c>
      <c r="AA8284" s="21">
        <f t="shared" si="2337"/>
        <v>0</v>
      </c>
      <c r="AB8284" s="21">
        <f t="shared" si="2338"/>
        <v>0</v>
      </c>
      <c r="AC8284" s="21">
        <f t="shared" si="2339"/>
        <v>0</v>
      </c>
      <c r="AD8284" s="21">
        <f t="shared" si="2345"/>
        <v>0</v>
      </c>
      <c r="AE8284" s="21" t="str">
        <f t="shared" si="2340"/>
        <v>12/11/7:00</v>
      </c>
    </row>
    <row r="8285" spans="2:31">
      <c r="B8285" s="37">
        <v>12</v>
      </c>
      <c r="C8285" s="38">
        <v>11</v>
      </c>
      <c r="D8285" s="39">
        <v>8</v>
      </c>
      <c r="E8285" s="17">
        <v>-22.8</v>
      </c>
      <c r="F8285" s="17">
        <v>0</v>
      </c>
      <c r="G8285" s="17">
        <v>0</v>
      </c>
      <c r="H8285" s="37">
        <f t="shared" si="2328"/>
        <v>-9.0400000000000063</v>
      </c>
      <c r="I8285" s="37">
        <f>IF(H8285&lt;'Roof Calculator'!$G$8, 1, 0)</f>
        <v>1</v>
      </c>
      <c r="J8285" s="37">
        <f>IF(H8285&gt;='Roof Calculator'!$G$8, 1, 0)</f>
        <v>0</v>
      </c>
      <c r="K8285" s="37">
        <f t="shared" si="2329"/>
        <v>-9.0400000000000063</v>
      </c>
      <c r="L8285" s="37">
        <f t="shared" si="2330"/>
        <v>0</v>
      </c>
      <c r="M8285" s="37">
        <v>0</v>
      </c>
      <c r="N8285" s="37">
        <f t="shared" si="2331"/>
        <v>0</v>
      </c>
      <c r="O8285" s="37">
        <v>0</v>
      </c>
      <c r="P8285" s="37">
        <v>0</v>
      </c>
      <c r="Q8285" s="21">
        <f t="shared" si="2332"/>
        <v>39.790999999999997</v>
      </c>
      <c r="R8285" s="21">
        <f t="shared" si="2341"/>
        <v>345.29166666668397</v>
      </c>
      <c r="S8285" s="21">
        <f t="shared" si="2342"/>
        <v>-23.121705290617413</v>
      </c>
      <c r="T8285" s="21">
        <f t="shared" si="2333"/>
        <v>86.147999999999996</v>
      </c>
      <c r="U8285" s="37">
        <f>VLOOKUP(Time_Zone, 'LSTM LookUp'!$B$5:$D$8, 3, FALSE)</f>
        <v>-75</v>
      </c>
      <c r="V8285" s="21">
        <f t="shared" si="2343"/>
        <v>5.85828947780813</v>
      </c>
      <c r="W8285" s="21">
        <f t="shared" si="2334"/>
        <v>102.61257236945201</v>
      </c>
      <c r="X8285" s="21">
        <f t="shared" si="2335"/>
        <v>0</v>
      </c>
      <c r="Y8285" s="21">
        <f t="shared" si="2336"/>
        <v>0</v>
      </c>
      <c r="Z8285" s="21">
        <f t="shared" si="2344"/>
        <v>0</v>
      </c>
      <c r="AA8285" s="21">
        <f t="shared" si="2337"/>
        <v>0</v>
      </c>
      <c r="AB8285" s="21">
        <f t="shared" si="2338"/>
        <v>0</v>
      </c>
      <c r="AC8285" s="21">
        <f t="shared" si="2339"/>
        <v>0</v>
      </c>
      <c r="AD8285" s="21">
        <f t="shared" si="2345"/>
        <v>0</v>
      </c>
      <c r="AE8285" s="21" t="str">
        <f t="shared" si="2340"/>
        <v>12/11/8:00</v>
      </c>
    </row>
    <row r="8286" spans="2:31">
      <c r="B8286" s="37">
        <v>12</v>
      </c>
      <c r="C8286" s="38">
        <v>11</v>
      </c>
      <c r="D8286" s="39">
        <v>9</v>
      </c>
      <c r="E8286" s="17">
        <v>-20.6</v>
      </c>
      <c r="F8286" s="17">
        <v>21</v>
      </c>
      <c r="G8286" s="17">
        <v>409</v>
      </c>
      <c r="H8286" s="37">
        <f t="shared" si="2328"/>
        <v>-5.0799999999999983</v>
      </c>
      <c r="I8286" s="37">
        <f>IF(H8286&lt;'Roof Calculator'!$G$8, 1, 0)</f>
        <v>1</v>
      </c>
      <c r="J8286" s="37">
        <f>IF(H8286&gt;='Roof Calculator'!$G$8, 1, 0)</f>
        <v>0</v>
      </c>
      <c r="K8286" s="37">
        <f t="shared" si="2329"/>
        <v>-5.0799999999999983</v>
      </c>
      <c r="L8286" s="37">
        <f t="shared" si="2330"/>
        <v>0</v>
      </c>
      <c r="M8286" s="37">
        <v>0</v>
      </c>
      <c r="N8286" s="37">
        <f t="shared" si="2331"/>
        <v>21</v>
      </c>
      <c r="O8286" s="37">
        <v>0</v>
      </c>
      <c r="P8286" s="37">
        <v>0</v>
      </c>
      <c r="Q8286" s="21">
        <f t="shared" si="2332"/>
        <v>39.790999999999997</v>
      </c>
      <c r="R8286" s="21">
        <f t="shared" si="2341"/>
        <v>345.33333333335065</v>
      </c>
      <c r="S8286" s="21">
        <f t="shared" si="2342"/>
        <v>-23.124581553729666</v>
      </c>
      <c r="T8286" s="21">
        <f t="shared" si="2333"/>
        <v>86.147999999999996</v>
      </c>
      <c r="U8286" s="37">
        <f>VLOOKUP(Time_Zone, 'LSTM LookUp'!$B$5:$D$8, 3, FALSE)</f>
        <v>-75</v>
      </c>
      <c r="V8286" s="21">
        <f t="shared" si="2343"/>
        <v>5.8397158008494294</v>
      </c>
      <c r="W8286" s="21">
        <f t="shared" si="2334"/>
        <v>117.60792895021234</v>
      </c>
      <c r="X8286" s="21">
        <f t="shared" si="2335"/>
        <v>-236.73627045707408</v>
      </c>
      <c r="Y8286" s="21">
        <f t="shared" si="2336"/>
        <v>-215.73627045707408</v>
      </c>
      <c r="Z8286" s="21">
        <f t="shared" si="2344"/>
        <v>-68.384629765843258</v>
      </c>
      <c r="AA8286" s="21">
        <f t="shared" si="2337"/>
        <v>-68.384629765843258</v>
      </c>
      <c r="AB8286" s="21">
        <f t="shared" si="2338"/>
        <v>0</v>
      </c>
      <c r="AC8286" s="21">
        <f t="shared" si="2339"/>
        <v>0</v>
      </c>
      <c r="AD8286" s="21">
        <f t="shared" si="2345"/>
        <v>0</v>
      </c>
      <c r="AE8286" s="21" t="str">
        <f t="shared" si="2340"/>
        <v>12/11/9:00</v>
      </c>
    </row>
    <row r="8287" spans="2:31">
      <c r="B8287" s="37">
        <v>12</v>
      </c>
      <c r="C8287" s="38">
        <v>11</v>
      </c>
      <c r="D8287" s="39">
        <v>10</v>
      </c>
      <c r="E8287" s="17">
        <v>-18.3</v>
      </c>
      <c r="F8287" s="17">
        <v>41</v>
      </c>
      <c r="G8287" s="17">
        <v>719</v>
      </c>
      <c r="H8287" s="37">
        <f t="shared" si="2328"/>
        <v>-0.94000000000000483</v>
      </c>
      <c r="I8287" s="37">
        <f>IF(H8287&lt;'Roof Calculator'!$G$8, 1, 0)</f>
        <v>1</v>
      </c>
      <c r="J8287" s="37">
        <f>IF(H8287&gt;='Roof Calculator'!$G$8, 1, 0)</f>
        <v>0</v>
      </c>
      <c r="K8287" s="37">
        <f t="shared" si="2329"/>
        <v>-0.94000000000000483</v>
      </c>
      <c r="L8287" s="37">
        <f t="shared" si="2330"/>
        <v>0</v>
      </c>
      <c r="M8287" s="37">
        <v>0</v>
      </c>
      <c r="N8287" s="37">
        <f t="shared" si="2331"/>
        <v>41</v>
      </c>
      <c r="O8287" s="37">
        <v>0</v>
      </c>
      <c r="P8287" s="37">
        <v>0</v>
      </c>
      <c r="Q8287" s="21">
        <f t="shared" si="2332"/>
        <v>39.790999999999997</v>
      </c>
      <c r="R8287" s="21">
        <f t="shared" si="2341"/>
        <v>345.37500000001734</v>
      </c>
      <c r="S8287" s="21">
        <f t="shared" si="2342"/>
        <v>-23.127445290543356</v>
      </c>
      <c r="T8287" s="21">
        <f t="shared" si="2333"/>
        <v>86.147999999999996</v>
      </c>
      <c r="U8287" s="37">
        <f>VLOOKUP(Time_Zone, 'LSTM LookUp'!$B$5:$D$8, 3, FALSE)</f>
        <v>-75</v>
      </c>
      <c r="V8287" s="21">
        <f t="shared" si="2343"/>
        <v>5.8211342670486843</v>
      </c>
      <c r="W8287" s="21">
        <f t="shared" si="2334"/>
        <v>132.60328356676217</v>
      </c>
      <c r="X8287" s="21">
        <f t="shared" si="2335"/>
        <v>-524.65805059015486</v>
      </c>
      <c r="Y8287" s="21">
        <f t="shared" si="2336"/>
        <v>-483.65805059015486</v>
      </c>
      <c r="Z8287" s="21">
        <f t="shared" si="2344"/>
        <v>-153.31115464637759</v>
      </c>
      <c r="AA8287" s="21">
        <f t="shared" si="2337"/>
        <v>-153.31115464637759</v>
      </c>
      <c r="AB8287" s="21">
        <f t="shared" si="2338"/>
        <v>0</v>
      </c>
      <c r="AC8287" s="21">
        <f t="shared" si="2339"/>
        <v>0</v>
      </c>
      <c r="AD8287" s="21">
        <f t="shared" si="2345"/>
        <v>0</v>
      </c>
      <c r="AE8287" s="21" t="str">
        <f t="shared" si="2340"/>
        <v>12/11/10:00</v>
      </c>
    </row>
    <row r="8288" spans="2:31">
      <c r="B8288" s="37">
        <v>12</v>
      </c>
      <c r="C8288" s="38">
        <v>11</v>
      </c>
      <c r="D8288" s="39">
        <v>11</v>
      </c>
      <c r="E8288" s="17">
        <v>-15.6</v>
      </c>
      <c r="F8288" s="17">
        <v>55</v>
      </c>
      <c r="G8288" s="17">
        <v>847</v>
      </c>
      <c r="H8288" s="37">
        <f t="shared" si="2328"/>
        <v>3.9199999999999982</v>
      </c>
      <c r="I8288" s="37">
        <f>IF(H8288&lt;'Roof Calculator'!$G$8, 1, 0)</f>
        <v>1</v>
      </c>
      <c r="J8288" s="37">
        <f>IF(H8288&gt;='Roof Calculator'!$G$8, 1, 0)</f>
        <v>0</v>
      </c>
      <c r="K8288" s="37">
        <f t="shared" si="2329"/>
        <v>3.9199999999999982</v>
      </c>
      <c r="L8288" s="37">
        <f t="shared" si="2330"/>
        <v>0</v>
      </c>
      <c r="M8288" s="37">
        <v>0</v>
      </c>
      <c r="N8288" s="37">
        <f t="shared" si="2331"/>
        <v>55</v>
      </c>
      <c r="O8288" s="37">
        <v>0</v>
      </c>
      <c r="P8288" s="37">
        <v>0</v>
      </c>
      <c r="Q8288" s="21">
        <f t="shared" si="2332"/>
        <v>39.790999999999997</v>
      </c>
      <c r="R8288" s="21">
        <f t="shared" si="2341"/>
        <v>345.41666666668402</v>
      </c>
      <c r="S8288" s="21">
        <f t="shared" si="2342"/>
        <v>-23.13029649879017</v>
      </c>
      <c r="T8288" s="21">
        <f t="shared" si="2333"/>
        <v>86.147999999999996</v>
      </c>
      <c r="U8288" s="37">
        <f>VLOOKUP(Time_Zone, 'LSTM LookUp'!$B$5:$D$8, 3, FALSE)</f>
        <v>-75</v>
      </c>
      <c r="V8288" s="21">
        <f t="shared" si="2343"/>
        <v>5.802544906684111</v>
      </c>
      <c r="W8288" s="21">
        <f t="shared" si="2334"/>
        <v>147.598636226671</v>
      </c>
      <c r="X8288" s="21">
        <f t="shared" si="2335"/>
        <v>-718.26435232167398</v>
      </c>
      <c r="Y8288" s="21">
        <f t="shared" si="2336"/>
        <v>-663.26435232167398</v>
      </c>
      <c r="Z8288" s="21">
        <f t="shared" si="2344"/>
        <v>-210.24321535874691</v>
      </c>
      <c r="AA8288" s="21">
        <f t="shared" si="2337"/>
        <v>-210.24321535874691</v>
      </c>
      <c r="AB8288" s="21">
        <f t="shared" si="2338"/>
        <v>0</v>
      </c>
      <c r="AC8288" s="21">
        <f t="shared" si="2339"/>
        <v>0</v>
      </c>
      <c r="AD8288" s="21">
        <f t="shared" si="2345"/>
        <v>0</v>
      </c>
      <c r="AE8288" s="21" t="str">
        <f t="shared" si="2340"/>
        <v>12/11/11:00</v>
      </c>
    </row>
    <row r="8289" spans="2:31">
      <c r="B8289" s="37">
        <v>12</v>
      </c>
      <c r="C8289" s="38">
        <v>11</v>
      </c>
      <c r="D8289" s="39">
        <v>12</v>
      </c>
      <c r="E8289" s="17">
        <v>-13.9</v>
      </c>
      <c r="F8289" s="17">
        <v>64</v>
      </c>
      <c r="G8289" s="17">
        <v>894</v>
      </c>
      <c r="H8289" s="37">
        <f t="shared" si="2328"/>
        <v>6.9799999999999969</v>
      </c>
      <c r="I8289" s="37">
        <f>IF(H8289&lt;'Roof Calculator'!$G$8, 1, 0)</f>
        <v>1</v>
      </c>
      <c r="J8289" s="37">
        <f>IF(H8289&gt;='Roof Calculator'!$G$8, 1, 0)</f>
        <v>0</v>
      </c>
      <c r="K8289" s="37">
        <f t="shared" si="2329"/>
        <v>6.9799999999999969</v>
      </c>
      <c r="L8289" s="37">
        <f t="shared" si="2330"/>
        <v>0</v>
      </c>
      <c r="M8289" s="37">
        <v>0</v>
      </c>
      <c r="N8289" s="37">
        <f t="shared" si="2331"/>
        <v>64</v>
      </c>
      <c r="O8289" s="37">
        <v>0</v>
      </c>
      <c r="P8289" s="37">
        <v>0</v>
      </c>
      <c r="Q8289" s="21">
        <f t="shared" si="2332"/>
        <v>39.790999999999997</v>
      </c>
      <c r="R8289" s="21">
        <f t="shared" si="2341"/>
        <v>345.45833333335071</v>
      </c>
      <c r="S8289" s="21">
        <f t="shared" si="2342"/>
        <v>-23.133135176211351</v>
      </c>
      <c r="T8289" s="21">
        <f t="shared" si="2333"/>
        <v>86.147999999999996</v>
      </c>
      <c r="U8289" s="37">
        <f>VLOOKUP(Time_Zone, 'LSTM LookUp'!$B$5:$D$8, 3, FALSE)</f>
        <v>-75</v>
      </c>
      <c r="V8289" s="21">
        <f t="shared" si="2343"/>
        <v>5.7839477500479601</v>
      </c>
      <c r="W8289" s="21">
        <f t="shared" si="2334"/>
        <v>162.593986937512</v>
      </c>
      <c r="X8289" s="21">
        <f t="shared" si="2335"/>
        <v>-827.55570120513971</v>
      </c>
      <c r="Y8289" s="21">
        <f t="shared" si="2336"/>
        <v>-763.55570120513971</v>
      </c>
      <c r="Z8289" s="21">
        <f t="shared" si="2344"/>
        <v>-242.03382130359873</v>
      </c>
      <c r="AA8289" s="21">
        <f t="shared" si="2337"/>
        <v>-242.03382130359873</v>
      </c>
      <c r="AB8289" s="21">
        <f t="shared" si="2338"/>
        <v>0</v>
      </c>
      <c r="AC8289" s="21">
        <f t="shared" si="2339"/>
        <v>0</v>
      </c>
      <c r="AD8289" s="21">
        <f t="shared" si="2345"/>
        <v>0</v>
      </c>
      <c r="AE8289" s="21" t="str">
        <f t="shared" si="2340"/>
        <v>12/11/12:00</v>
      </c>
    </row>
    <row r="8290" spans="2:31">
      <c r="B8290" s="37">
        <v>12</v>
      </c>
      <c r="C8290" s="38">
        <v>11</v>
      </c>
      <c r="D8290" s="39">
        <v>13</v>
      </c>
      <c r="E8290" s="17">
        <v>-12.8</v>
      </c>
      <c r="F8290" s="17">
        <v>111</v>
      </c>
      <c r="G8290" s="17">
        <v>767</v>
      </c>
      <c r="H8290" s="37">
        <f t="shared" si="2328"/>
        <v>8.9600000000000009</v>
      </c>
      <c r="I8290" s="37">
        <f>IF(H8290&lt;'Roof Calculator'!$G$8, 1, 0)</f>
        <v>1</v>
      </c>
      <c r="J8290" s="37">
        <f>IF(H8290&gt;='Roof Calculator'!$G$8, 1, 0)</f>
        <v>0</v>
      </c>
      <c r="K8290" s="37">
        <f t="shared" si="2329"/>
        <v>8.9600000000000009</v>
      </c>
      <c r="L8290" s="37">
        <f t="shared" si="2330"/>
        <v>0</v>
      </c>
      <c r="M8290" s="37">
        <v>0</v>
      </c>
      <c r="N8290" s="37">
        <f t="shared" si="2331"/>
        <v>111</v>
      </c>
      <c r="O8290" s="37">
        <v>0</v>
      </c>
      <c r="P8290" s="37">
        <v>0</v>
      </c>
      <c r="Q8290" s="21">
        <f t="shared" si="2332"/>
        <v>39.790999999999997</v>
      </c>
      <c r="R8290" s="21">
        <f t="shared" si="2341"/>
        <v>345.50000000001739</v>
      </c>
      <c r="S8290" s="21">
        <f t="shared" si="2342"/>
        <v>-23.135961320557762</v>
      </c>
      <c r="T8290" s="21">
        <f t="shared" si="2333"/>
        <v>86.147999999999996</v>
      </c>
      <c r="U8290" s="37">
        <f>VLOOKUP(Time_Zone, 'LSTM LookUp'!$B$5:$D$8, 3, FALSE)</f>
        <v>-75</v>
      </c>
      <c r="V8290" s="21">
        <f t="shared" si="2343"/>
        <v>5.7653428274464389</v>
      </c>
      <c r="W8290" s="21">
        <f t="shared" si="2334"/>
        <v>177.58933570686162</v>
      </c>
      <c r="X8290" s="21">
        <f t="shared" si="2335"/>
        <v>-734.34296710709202</v>
      </c>
      <c r="Y8290" s="21">
        <f t="shared" si="2336"/>
        <v>-623.34296710709202</v>
      </c>
      <c r="Z8290" s="21">
        <f t="shared" si="2344"/>
        <v>-197.58883349771443</v>
      </c>
      <c r="AA8290" s="21">
        <f t="shared" si="2337"/>
        <v>-197.58883349771443</v>
      </c>
      <c r="AB8290" s="21">
        <f t="shared" si="2338"/>
        <v>0</v>
      </c>
      <c r="AC8290" s="21">
        <f t="shared" si="2339"/>
        <v>0</v>
      </c>
      <c r="AD8290" s="21">
        <f t="shared" si="2345"/>
        <v>0</v>
      </c>
      <c r="AE8290" s="21" t="str">
        <f t="shared" si="2340"/>
        <v>12/11/13:00</v>
      </c>
    </row>
    <row r="8291" spans="2:31">
      <c r="B8291" s="37">
        <v>12</v>
      </c>
      <c r="C8291" s="38">
        <v>11</v>
      </c>
      <c r="D8291" s="39">
        <v>14</v>
      </c>
      <c r="E8291" s="17">
        <v>-11.7</v>
      </c>
      <c r="F8291" s="17">
        <v>130</v>
      </c>
      <c r="G8291" s="17">
        <v>605</v>
      </c>
      <c r="H8291" s="37">
        <f t="shared" si="2328"/>
        <v>10.940000000000001</v>
      </c>
      <c r="I8291" s="37">
        <f>IF(H8291&lt;'Roof Calculator'!$G$8, 1, 0)</f>
        <v>1</v>
      </c>
      <c r="J8291" s="37">
        <f>IF(H8291&gt;='Roof Calculator'!$G$8, 1, 0)</f>
        <v>0</v>
      </c>
      <c r="K8291" s="37">
        <f t="shared" si="2329"/>
        <v>10.940000000000001</v>
      </c>
      <c r="L8291" s="37">
        <f t="shared" si="2330"/>
        <v>0</v>
      </c>
      <c r="M8291" s="37">
        <v>0</v>
      </c>
      <c r="N8291" s="37">
        <f t="shared" si="2331"/>
        <v>130</v>
      </c>
      <c r="O8291" s="37">
        <v>0</v>
      </c>
      <c r="P8291" s="37">
        <v>0</v>
      </c>
      <c r="Q8291" s="21">
        <f t="shared" si="2332"/>
        <v>39.790999999999997</v>
      </c>
      <c r="R8291" s="21">
        <f t="shared" si="2341"/>
        <v>345.54166666668408</v>
      </c>
      <c r="S8291" s="21">
        <f t="shared" si="2342"/>
        <v>-23.138774929589903</v>
      </c>
      <c r="T8291" s="21">
        <f t="shared" si="2333"/>
        <v>86.147999999999996</v>
      </c>
      <c r="U8291" s="37">
        <f>VLOOKUP(Time_Zone, 'LSTM LookUp'!$B$5:$D$8, 3, FALSE)</f>
        <v>-75</v>
      </c>
      <c r="V8291" s="21">
        <f t="shared" si="2343"/>
        <v>5.7467301691995205</v>
      </c>
      <c r="W8291" s="21">
        <f t="shared" si="2334"/>
        <v>192.58468254229984</v>
      </c>
      <c r="X8291" s="21">
        <f t="shared" si="2335"/>
        <v>-569.35727893269416</v>
      </c>
      <c r="Y8291" s="21">
        <f t="shared" si="2336"/>
        <v>-439.35727893269416</v>
      </c>
      <c r="Z8291" s="21">
        <f t="shared" si="2344"/>
        <v>-139.26858377167898</v>
      </c>
      <c r="AA8291" s="21">
        <f t="shared" si="2337"/>
        <v>-139.26858377167898</v>
      </c>
      <c r="AB8291" s="21">
        <f t="shared" si="2338"/>
        <v>0</v>
      </c>
      <c r="AC8291" s="21">
        <f t="shared" si="2339"/>
        <v>0</v>
      </c>
      <c r="AD8291" s="21">
        <f t="shared" si="2345"/>
        <v>0</v>
      </c>
      <c r="AE8291" s="21" t="str">
        <f t="shared" si="2340"/>
        <v>12/11/14:00</v>
      </c>
    </row>
    <row r="8292" spans="2:31">
      <c r="B8292" s="37">
        <v>12</v>
      </c>
      <c r="C8292" s="38">
        <v>11</v>
      </c>
      <c r="D8292" s="39">
        <v>15</v>
      </c>
      <c r="E8292" s="17">
        <v>-11.1</v>
      </c>
      <c r="F8292" s="17">
        <v>70</v>
      </c>
      <c r="G8292" s="17">
        <v>830</v>
      </c>
      <c r="H8292" s="37">
        <f t="shared" si="2328"/>
        <v>12.020000000000003</v>
      </c>
      <c r="I8292" s="37">
        <f>IF(H8292&lt;'Roof Calculator'!$G$8, 1, 0)</f>
        <v>1</v>
      </c>
      <c r="J8292" s="37">
        <f>IF(H8292&gt;='Roof Calculator'!$G$8, 1, 0)</f>
        <v>0</v>
      </c>
      <c r="K8292" s="37">
        <f t="shared" si="2329"/>
        <v>12.020000000000003</v>
      </c>
      <c r="L8292" s="37">
        <f t="shared" si="2330"/>
        <v>0</v>
      </c>
      <c r="M8292" s="37">
        <v>0</v>
      </c>
      <c r="N8292" s="37">
        <f t="shared" si="2331"/>
        <v>70</v>
      </c>
      <c r="O8292" s="37">
        <v>0</v>
      </c>
      <c r="P8292" s="37">
        <v>0</v>
      </c>
      <c r="Q8292" s="21">
        <f t="shared" si="2332"/>
        <v>39.790999999999997</v>
      </c>
      <c r="R8292" s="21">
        <f t="shared" si="2341"/>
        <v>345.58333333335077</v>
      </c>
      <c r="S8292" s="21">
        <f t="shared" si="2342"/>
        <v>-23.141576001077894</v>
      </c>
      <c r="T8292" s="21">
        <f t="shared" si="2333"/>
        <v>86.147999999999996</v>
      </c>
      <c r="U8292" s="37">
        <f>VLOOKUP(Time_Zone, 'LSTM LookUp'!$B$5:$D$8, 3, FALSE)</f>
        <v>-75</v>
      </c>
      <c r="V8292" s="21">
        <f t="shared" si="2343"/>
        <v>5.7281098056410604</v>
      </c>
      <c r="W8292" s="21">
        <f t="shared" si="2334"/>
        <v>207.58002745141025</v>
      </c>
      <c r="X8292" s="21">
        <f t="shared" si="2335"/>
        <v>-728.56251719288343</v>
      </c>
      <c r="Y8292" s="21">
        <f t="shared" si="2336"/>
        <v>-658.56251719288343</v>
      </c>
      <c r="Z8292" s="21">
        <f t="shared" si="2344"/>
        <v>-208.75281574341494</v>
      </c>
      <c r="AA8292" s="21">
        <f t="shared" si="2337"/>
        <v>-208.75281574341494</v>
      </c>
      <c r="AB8292" s="21">
        <f t="shared" si="2338"/>
        <v>0</v>
      </c>
      <c r="AC8292" s="21">
        <f t="shared" si="2339"/>
        <v>0</v>
      </c>
      <c r="AD8292" s="21">
        <f t="shared" si="2345"/>
        <v>0</v>
      </c>
      <c r="AE8292" s="21" t="str">
        <f t="shared" si="2340"/>
        <v>12/11/15:00</v>
      </c>
    </row>
    <row r="8293" spans="2:31">
      <c r="B8293" s="37">
        <v>12</v>
      </c>
      <c r="C8293" s="38">
        <v>11</v>
      </c>
      <c r="D8293" s="39">
        <v>16</v>
      </c>
      <c r="E8293" s="17">
        <v>-10.6</v>
      </c>
      <c r="F8293" s="17">
        <v>73</v>
      </c>
      <c r="G8293" s="17">
        <v>598</v>
      </c>
      <c r="H8293" s="37">
        <f t="shared" si="2328"/>
        <v>12.920000000000002</v>
      </c>
      <c r="I8293" s="37">
        <f>IF(H8293&lt;'Roof Calculator'!$G$8, 1, 0)</f>
        <v>1</v>
      </c>
      <c r="J8293" s="37">
        <f>IF(H8293&gt;='Roof Calculator'!$G$8, 1, 0)</f>
        <v>0</v>
      </c>
      <c r="K8293" s="37">
        <f t="shared" si="2329"/>
        <v>12.920000000000002</v>
      </c>
      <c r="L8293" s="37">
        <f t="shared" si="2330"/>
        <v>0</v>
      </c>
      <c r="M8293" s="37">
        <v>0</v>
      </c>
      <c r="N8293" s="37">
        <f t="shared" si="2331"/>
        <v>73</v>
      </c>
      <c r="O8293" s="37">
        <v>0</v>
      </c>
      <c r="P8293" s="37">
        <v>0</v>
      </c>
      <c r="Q8293" s="21">
        <f t="shared" si="2332"/>
        <v>39.790999999999997</v>
      </c>
      <c r="R8293" s="21">
        <f t="shared" si="2341"/>
        <v>345.62500000001745</v>
      </c>
      <c r="S8293" s="21">
        <f t="shared" si="2342"/>
        <v>-23.144364532801465</v>
      </c>
      <c r="T8293" s="21">
        <f t="shared" si="2333"/>
        <v>86.147999999999996</v>
      </c>
      <c r="U8293" s="37">
        <f>VLOOKUP(Time_Zone, 'LSTM LookUp'!$B$5:$D$8, 3, FALSE)</f>
        <v>-75</v>
      </c>
      <c r="V8293" s="21">
        <f t="shared" si="2343"/>
        <v>5.7094817671185822</v>
      </c>
      <c r="W8293" s="21">
        <f t="shared" si="2334"/>
        <v>222.57537044177963</v>
      </c>
      <c r="X8293" s="21">
        <f t="shared" si="2335"/>
        <v>-461.55829935784851</v>
      </c>
      <c r="Y8293" s="21">
        <f t="shared" si="2336"/>
        <v>-388.55829935784851</v>
      </c>
      <c r="Z8293" s="21">
        <f t="shared" si="2344"/>
        <v>-123.16619448243954</v>
      </c>
      <c r="AA8293" s="21">
        <f t="shared" si="2337"/>
        <v>-123.16619448243954</v>
      </c>
      <c r="AB8293" s="21">
        <f t="shared" si="2338"/>
        <v>0</v>
      </c>
      <c r="AC8293" s="21">
        <f t="shared" si="2339"/>
        <v>0</v>
      </c>
      <c r="AD8293" s="21">
        <f t="shared" si="2345"/>
        <v>0</v>
      </c>
      <c r="AE8293" s="21" t="str">
        <f t="shared" si="2340"/>
        <v>12/11/16:00</v>
      </c>
    </row>
    <row r="8294" spans="2:31">
      <c r="B8294" s="37">
        <v>12</v>
      </c>
      <c r="C8294" s="38">
        <v>11</v>
      </c>
      <c r="D8294" s="39">
        <v>17</v>
      </c>
      <c r="E8294" s="17">
        <v>-10</v>
      </c>
      <c r="F8294" s="17">
        <v>28</v>
      </c>
      <c r="G8294" s="17">
        <v>528</v>
      </c>
      <c r="H8294" s="37">
        <f t="shared" si="2328"/>
        <v>14</v>
      </c>
      <c r="I8294" s="37">
        <f>IF(H8294&lt;'Roof Calculator'!$G$8, 1, 0)</f>
        <v>1</v>
      </c>
      <c r="J8294" s="37">
        <f>IF(H8294&gt;='Roof Calculator'!$G$8, 1, 0)</f>
        <v>0</v>
      </c>
      <c r="K8294" s="37">
        <f t="shared" si="2329"/>
        <v>14</v>
      </c>
      <c r="L8294" s="37">
        <f t="shared" si="2330"/>
        <v>0</v>
      </c>
      <c r="M8294" s="37">
        <v>0</v>
      </c>
      <c r="N8294" s="37">
        <f t="shared" si="2331"/>
        <v>28</v>
      </c>
      <c r="O8294" s="37">
        <v>0</v>
      </c>
      <c r="P8294" s="37">
        <v>0</v>
      </c>
      <c r="Q8294" s="21">
        <f t="shared" si="2332"/>
        <v>39.790999999999997</v>
      </c>
      <c r="R8294" s="21">
        <f t="shared" si="2341"/>
        <v>345.66666666668414</v>
      </c>
      <c r="S8294" s="21">
        <f t="shared" si="2342"/>
        <v>-23.147140522550025</v>
      </c>
      <c r="T8294" s="21">
        <f t="shared" si="2333"/>
        <v>86.147999999999996</v>
      </c>
      <c r="U8294" s="37">
        <f>VLOOKUP(Time_Zone, 'LSTM LookUp'!$B$5:$D$8, 3, FALSE)</f>
        <v>-75</v>
      </c>
      <c r="V8294" s="21">
        <f t="shared" si="2343"/>
        <v>5.6908460839933142</v>
      </c>
      <c r="W8294" s="21">
        <f t="shared" si="2334"/>
        <v>237.57071152099829</v>
      </c>
      <c r="X8294" s="21">
        <f t="shared" si="2335"/>
        <v>-332.88138543193958</v>
      </c>
      <c r="Y8294" s="21">
        <f t="shared" si="2336"/>
        <v>-304.88138543193958</v>
      </c>
      <c r="Z8294" s="21">
        <f t="shared" si="2344"/>
        <v>-96.642074237623362</v>
      </c>
      <c r="AA8294" s="21">
        <f t="shared" si="2337"/>
        <v>-96.642074237623362</v>
      </c>
      <c r="AB8294" s="21">
        <f t="shared" si="2338"/>
        <v>0</v>
      </c>
      <c r="AC8294" s="21">
        <f t="shared" si="2339"/>
        <v>0</v>
      </c>
      <c r="AD8294" s="21">
        <f t="shared" si="2345"/>
        <v>0</v>
      </c>
      <c r="AE8294" s="21" t="str">
        <f t="shared" si="2340"/>
        <v>12/11/17:00</v>
      </c>
    </row>
    <row r="8295" spans="2:31">
      <c r="B8295" s="37">
        <v>12</v>
      </c>
      <c r="C8295" s="38">
        <v>11</v>
      </c>
      <c r="D8295" s="39">
        <v>18</v>
      </c>
      <c r="E8295" s="17">
        <v>-11.1</v>
      </c>
      <c r="F8295" s="17">
        <v>6</v>
      </c>
      <c r="G8295" s="17">
        <v>68</v>
      </c>
      <c r="H8295" s="37">
        <f t="shared" si="2328"/>
        <v>12.020000000000003</v>
      </c>
      <c r="I8295" s="37">
        <f>IF(H8295&lt;'Roof Calculator'!$G$8, 1, 0)</f>
        <v>1</v>
      </c>
      <c r="J8295" s="37">
        <f>IF(H8295&gt;='Roof Calculator'!$G$8, 1, 0)</f>
        <v>0</v>
      </c>
      <c r="K8295" s="37">
        <f t="shared" si="2329"/>
        <v>12.020000000000003</v>
      </c>
      <c r="L8295" s="37">
        <f t="shared" si="2330"/>
        <v>0</v>
      </c>
      <c r="M8295" s="37">
        <v>0</v>
      </c>
      <c r="N8295" s="37">
        <f t="shared" si="2331"/>
        <v>6</v>
      </c>
      <c r="O8295" s="37">
        <v>0</v>
      </c>
      <c r="P8295" s="37">
        <v>0</v>
      </c>
      <c r="Q8295" s="21">
        <f t="shared" si="2332"/>
        <v>39.790999999999997</v>
      </c>
      <c r="R8295" s="21">
        <f t="shared" si="2341"/>
        <v>345.70833333335082</v>
      </c>
      <c r="S8295" s="21">
        <f t="shared" si="2342"/>
        <v>-23.149903968122569</v>
      </c>
      <c r="T8295" s="21">
        <f t="shared" si="2333"/>
        <v>86.147999999999996</v>
      </c>
      <c r="U8295" s="37">
        <f>VLOOKUP(Time_Zone, 'LSTM LookUp'!$B$5:$D$8, 3, FALSE)</f>
        <v>-75</v>
      </c>
      <c r="V8295" s="21">
        <f t="shared" si="2343"/>
        <v>5.6722027866400975</v>
      </c>
      <c r="W8295" s="21">
        <f t="shared" si="2334"/>
        <v>252.56605069666003</v>
      </c>
      <c r="X8295" s="21">
        <f t="shared" si="2335"/>
        <v>-31.50302778481938</v>
      </c>
      <c r="Y8295" s="21">
        <f t="shared" si="2336"/>
        <v>-25.50302778481938</v>
      </c>
      <c r="Z8295" s="21">
        <f t="shared" si="2344"/>
        <v>-8.0840143814384735</v>
      </c>
      <c r="AA8295" s="21">
        <f t="shared" si="2337"/>
        <v>-8.0840143814384735</v>
      </c>
      <c r="AB8295" s="21">
        <f t="shared" si="2338"/>
        <v>0</v>
      </c>
      <c r="AC8295" s="21">
        <f t="shared" si="2339"/>
        <v>0</v>
      </c>
      <c r="AD8295" s="21">
        <f t="shared" si="2345"/>
        <v>0</v>
      </c>
      <c r="AE8295" s="21" t="str">
        <f t="shared" si="2340"/>
        <v>12/11/18:00</v>
      </c>
    </row>
    <row r="8296" spans="2:31">
      <c r="B8296" s="37">
        <v>12</v>
      </c>
      <c r="C8296" s="38">
        <v>11</v>
      </c>
      <c r="D8296" s="39">
        <v>19</v>
      </c>
      <c r="E8296" s="17">
        <v>-11.1</v>
      </c>
      <c r="F8296" s="17">
        <v>0</v>
      </c>
      <c r="G8296" s="17">
        <v>0</v>
      </c>
      <c r="H8296" s="37">
        <f t="shared" si="2328"/>
        <v>12.020000000000003</v>
      </c>
      <c r="I8296" s="37">
        <f>IF(H8296&lt;'Roof Calculator'!$G$8, 1, 0)</f>
        <v>1</v>
      </c>
      <c r="J8296" s="37">
        <f>IF(H8296&gt;='Roof Calculator'!$G$8, 1, 0)</f>
        <v>0</v>
      </c>
      <c r="K8296" s="37">
        <f t="shared" si="2329"/>
        <v>12.020000000000003</v>
      </c>
      <c r="L8296" s="37">
        <f t="shared" si="2330"/>
        <v>0</v>
      </c>
      <c r="M8296" s="37">
        <v>0</v>
      </c>
      <c r="N8296" s="37">
        <f t="shared" si="2331"/>
        <v>0</v>
      </c>
      <c r="O8296" s="37">
        <v>0</v>
      </c>
      <c r="P8296" s="37">
        <v>0</v>
      </c>
      <c r="Q8296" s="21">
        <f t="shared" si="2332"/>
        <v>39.790999999999997</v>
      </c>
      <c r="R8296" s="21">
        <f t="shared" si="2341"/>
        <v>345.75000000001751</v>
      </c>
      <c r="S8296" s="21">
        <f t="shared" si="2342"/>
        <v>-23.152654867327787</v>
      </c>
      <c r="T8296" s="21">
        <f t="shared" si="2333"/>
        <v>86.147999999999996</v>
      </c>
      <c r="U8296" s="37">
        <f>VLOOKUP(Time_Zone, 'LSTM LookUp'!$B$5:$D$8, 3, FALSE)</f>
        <v>-75</v>
      </c>
      <c r="V8296" s="21">
        <f t="shared" si="2343"/>
        <v>5.653551905447344</v>
      </c>
      <c r="W8296" s="21">
        <f t="shared" si="2334"/>
        <v>267.5613879763618</v>
      </c>
      <c r="X8296" s="21">
        <f t="shared" si="2335"/>
        <v>0</v>
      </c>
      <c r="Y8296" s="21">
        <f t="shared" si="2336"/>
        <v>0</v>
      </c>
      <c r="Z8296" s="21">
        <f t="shared" si="2344"/>
        <v>0</v>
      </c>
      <c r="AA8296" s="21">
        <f t="shared" si="2337"/>
        <v>0</v>
      </c>
      <c r="AB8296" s="21">
        <f t="shared" si="2338"/>
        <v>0</v>
      </c>
      <c r="AC8296" s="21">
        <f t="shared" si="2339"/>
        <v>0</v>
      </c>
      <c r="AD8296" s="21">
        <f t="shared" si="2345"/>
        <v>0</v>
      </c>
      <c r="AE8296" s="21" t="str">
        <f t="shared" si="2340"/>
        <v>12/11/19:00</v>
      </c>
    </row>
    <row r="8297" spans="2:31">
      <c r="B8297" s="37">
        <v>12</v>
      </c>
      <c r="C8297" s="38">
        <v>11</v>
      </c>
      <c r="D8297" s="39">
        <v>20</v>
      </c>
      <c r="E8297" s="17">
        <v>-11.1</v>
      </c>
      <c r="F8297" s="17">
        <v>0</v>
      </c>
      <c r="G8297" s="17">
        <v>0</v>
      </c>
      <c r="H8297" s="37">
        <f t="shared" si="2328"/>
        <v>12.020000000000003</v>
      </c>
      <c r="I8297" s="37">
        <f>IF(H8297&lt;'Roof Calculator'!$G$8, 1, 0)</f>
        <v>1</v>
      </c>
      <c r="J8297" s="37">
        <f>IF(H8297&gt;='Roof Calculator'!$G$8, 1, 0)</f>
        <v>0</v>
      </c>
      <c r="K8297" s="37">
        <f t="shared" si="2329"/>
        <v>12.020000000000003</v>
      </c>
      <c r="L8297" s="37">
        <f t="shared" si="2330"/>
        <v>0</v>
      </c>
      <c r="M8297" s="37">
        <v>0</v>
      </c>
      <c r="N8297" s="37">
        <f t="shared" si="2331"/>
        <v>0</v>
      </c>
      <c r="O8297" s="37">
        <v>0</v>
      </c>
      <c r="P8297" s="37">
        <v>0</v>
      </c>
      <c r="Q8297" s="21">
        <f t="shared" si="2332"/>
        <v>39.790999999999997</v>
      </c>
      <c r="R8297" s="21">
        <f t="shared" si="2341"/>
        <v>345.79166666668419</v>
      </c>
      <c r="S8297" s="21">
        <f t="shared" si="2342"/>
        <v>-23.155393217984003</v>
      </c>
      <c r="T8297" s="21">
        <f t="shared" si="2333"/>
        <v>86.147999999999996</v>
      </c>
      <c r="U8297" s="37">
        <f>VLOOKUP(Time_Zone, 'LSTM LookUp'!$B$5:$D$8, 3, FALSE)</f>
        <v>-75</v>
      </c>
      <c r="V8297" s="21">
        <f t="shared" si="2343"/>
        <v>5.6348934708169347</v>
      </c>
      <c r="W8297" s="21">
        <f t="shared" si="2334"/>
        <v>282.55672336770419</v>
      </c>
      <c r="X8297" s="21">
        <f t="shared" si="2335"/>
        <v>0</v>
      </c>
      <c r="Y8297" s="21">
        <f t="shared" si="2336"/>
        <v>0</v>
      </c>
      <c r="Z8297" s="21">
        <f t="shared" si="2344"/>
        <v>0</v>
      </c>
      <c r="AA8297" s="21">
        <f t="shared" si="2337"/>
        <v>0</v>
      </c>
      <c r="AB8297" s="21">
        <f t="shared" si="2338"/>
        <v>0</v>
      </c>
      <c r="AC8297" s="21">
        <f t="shared" si="2339"/>
        <v>0</v>
      </c>
      <c r="AD8297" s="21">
        <f t="shared" si="2345"/>
        <v>0</v>
      </c>
      <c r="AE8297" s="21" t="str">
        <f t="shared" si="2340"/>
        <v>12/11/20:00</v>
      </c>
    </row>
    <row r="8298" spans="2:31">
      <c r="B8298" s="37">
        <v>12</v>
      </c>
      <c r="C8298" s="38">
        <v>11</v>
      </c>
      <c r="D8298" s="39">
        <v>21</v>
      </c>
      <c r="E8298" s="17">
        <v>-11.1</v>
      </c>
      <c r="F8298" s="17">
        <v>0</v>
      </c>
      <c r="G8298" s="17">
        <v>0</v>
      </c>
      <c r="H8298" s="37">
        <f t="shared" si="2328"/>
        <v>12.020000000000003</v>
      </c>
      <c r="I8298" s="37">
        <f>IF(H8298&lt;'Roof Calculator'!$G$8, 1, 0)</f>
        <v>1</v>
      </c>
      <c r="J8298" s="37">
        <f>IF(H8298&gt;='Roof Calculator'!$G$8, 1, 0)</f>
        <v>0</v>
      </c>
      <c r="K8298" s="37">
        <f t="shared" si="2329"/>
        <v>12.020000000000003</v>
      </c>
      <c r="L8298" s="37">
        <f t="shared" si="2330"/>
        <v>0</v>
      </c>
      <c r="M8298" s="37">
        <v>0</v>
      </c>
      <c r="N8298" s="37">
        <f t="shared" si="2331"/>
        <v>0</v>
      </c>
      <c r="O8298" s="37">
        <v>0</v>
      </c>
      <c r="P8298" s="37">
        <v>0</v>
      </c>
      <c r="Q8298" s="21">
        <f t="shared" si="2332"/>
        <v>39.790999999999997</v>
      </c>
      <c r="R8298" s="21">
        <f t="shared" si="2341"/>
        <v>345.83333333335088</v>
      </c>
      <c r="S8298" s="21">
        <f t="shared" si="2342"/>
        <v>-23.158119017919194</v>
      </c>
      <c r="T8298" s="21">
        <f t="shared" si="2333"/>
        <v>86.147999999999996</v>
      </c>
      <c r="U8298" s="37">
        <f>VLOOKUP(Time_Zone, 'LSTM LookUp'!$B$5:$D$8, 3, FALSE)</f>
        <v>-75</v>
      </c>
      <c r="V8298" s="21">
        <f t="shared" si="2343"/>
        <v>5.6162275131642732</v>
      </c>
      <c r="W8298" s="21">
        <f t="shared" si="2334"/>
        <v>297.55205687829107</v>
      </c>
      <c r="X8298" s="21">
        <f t="shared" si="2335"/>
        <v>0</v>
      </c>
      <c r="Y8298" s="21">
        <f t="shared" si="2336"/>
        <v>0</v>
      </c>
      <c r="Z8298" s="21">
        <f t="shared" si="2344"/>
        <v>0</v>
      </c>
      <c r="AA8298" s="21">
        <f t="shared" si="2337"/>
        <v>0</v>
      </c>
      <c r="AB8298" s="21">
        <f t="shared" si="2338"/>
        <v>0</v>
      </c>
      <c r="AC8298" s="21">
        <f t="shared" si="2339"/>
        <v>0</v>
      </c>
      <c r="AD8298" s="21">
        <f t="shared" si="2345"/>
        <v>0</v>
      </c>
      <c r="AE8298" s="21" t="str">
        <f t="shared" si="2340"/>
        <v>12/11/21:00</v>
      </c>
    </row>
    <row r="8299" spans="2:31">
      <c r="B8299" s="37">
        <v>12</v>
      </c>
      <c r="C8299" s="38">
        <v>11</v>
      </c>
      <c r="D8299" s="39">
        <v>22</v>
      </c>
      <c r="E8299" s="17">
        <v>-11.7</v>
      </c>
      <c r="F8299" s="17">
        <v>0</v>
      </c>
      <c r="G8299" s="17">
        <v>0</v>
      </c>
      <c r="H8299" s="37">
        <f t="shared" si="2328"/>
        <v>10.940000000000001</v>
      </c>
      <c r="I8299" s="37">
        <f>IF(H8299&lt;'Roof Calculator'!$G$8, 1, 0)</f>
        <v>1</v>
      </c>
      <c r="J8299" s="37">
        <f>IF(H8299&gt;='Roof Calculator'!$G$8, 1, 0)</f>
        <v>0</v>
      </c>
      <c r="K8299" s="37">
        <f t="shared" si="2329"/>
        <v>10.940000000000001</v>
      </c>
      <c r="L8299" s="37">
        <f t="shared" si="2330"/>
        <v>0</v>
      </c>
      <c r="M8299" s="37">
        <v>0</v>
      </c>
      <c r="N8299" s="37">
        <f t="shared" si="2331"/>
        <v>0</v>
      </c>
      <c r="O8299" s="37">
        <v>0</v>
      </c>
      <c r="P8299" s="37">
        <v>0</v>
      </c>
      <c r="Q8299" s="21">
        <f t="shared" si="2332"/>
        <v>39.790999999999997</v>
      </c>
      <c r="R8299" s="21">
        <f t="shared" si="2341"/>
        <v>345.87500000001756</v>
      </c>
      <c r="S8299" s="21">
        <f t="shared" si="2342"/>
        <v>-23.16083226497102</v>
      </c>
      <c r="T8299" s="21">
        <f t="shared" si="2333"/>
        <v>86.147999999999996</v>
      </c>
      <c r="U8299" s="37">
        <f>VLOOKUP(Time_Zone, 'LSTM LookUp'!$B$5:$D$8, 3, FALSE)</f>
        <v>-75</v>
      </c>
      <c r="V8299" s="21">
        <f t="shared" si="2343"/>
        <v>5.5975540629180518</v>
      </c>
      <c r="W8299" s="21">
        <f t="shared" si="2334"/>
        <v>312.54738851572955</v>
      </c>
      <c r="X8299" s="21">
        <f t="shared" si="2335"/>
        <v>0</v>
      </c>
      <c r="Y8299" s="21">
        <f t="shared" si="2336"/>
        <v>0</v>
      </c>
      <c r="Z8299" s="21">
        <f t="shared" si="2344"/>
        <v>0</v>
      </c>
      <c r="AA8299" s="21">
        <f t="shared" si="2337"/>
        <v>0</v>
      </c>
      <c r="AB8299" s="21">
        <f t="shared" si="2338"/>
        <v>0</v>
      </c>
      <c r="AC8299" s="21">
        <f t="shared" si="2339"/>
        <v>0</v>
      </c>
      <c r="AD8299" s="21">
        <f t="shared" si="2345"/>
        <v>0</v>
      </c>
      <c r="AE8299" s="21" t="str">
        <f t="shared" si="2340"/>
        <v>12/11/22:00</v>
      </c>
    </row>
    <row r="8300" spans="2:31">
      <c r="B8300" s="37">
        <v>12</v>
      </c>
      <c r="C8300" s="38">
        <v>11</v>
      </c>
      <c r="D8300" s="39">
        <v>23</v>
      </c>
      <c r="E8300" s="17">
        <v>-11.1</v>
      </c>
      <c r="F8300" s="17">
        <v>0</v>
      </c>
      <c r="G8300" s="17">
        <v>0</v>
      </c>
      <c r="H8300" s="37">
        <f t="shared" si="2328"/>
        <v>12.020000000000003</v>
      </c>
      <c r="I8300" s="37">
        <f>IF(H8300&lt;'Roof Calculator'!$G$8, 1, 0)</f>
        <v>1</v>
      </c>
      <c r="J8300" s="37">
        <f>IF(H8300&gt;='Roof Calculator'!$G$8, 1, 0)</f>
        <v>0</v>
      </c>
      <c r="K8300" s="37">
        <f t="shared" si="2329"/>
        <v>12.020000000000003</v>
      </c>
      <c r="L8300" s="37">
        <f t="shared" si="2330"/>
        <v>0</v>
      </c>
      <c r="M8300" s="37">
        <v>0</v>
      </c>
      <c r="N8300" s="37">
        <f t="shared" si="2331"/>
        <v>0</v>
      </c>
      <c r="O8300" s="37">
        <v>0</v>
      </c>
      <c r="P8300" s="37">
        <v>0</v>
      </c>
      <c r="Q8300" s="21">
        <f t="shared" si="2332"/>
        <v>39.790999999999997</v>
      </c>
      <c r="R8300" s="21">
        <f t="shared" si="2341"/>
        <v>345.91666666668425</v>
      </c>
      <c r="S8300" s="21">
        <f t="shared" si="2342"/>
        <v>-23.163532956986785</v>
      </c>
      <c r="T8300" s="21">
        <f t="shared" si="2333"/>
        <v>86.147999999999996</v>
      </c>
      <c r="U8300" s="37">
        <f>VLOOKUP(Time_Zone, 'LSTM LookUp'!$B$5:$D$8, 3, FALSE)</f>
        <v>-75</v>
      </c>
      <c r="V8300" s="21">
        <f t="shared" si="2343"/>
        <v>5.5788731505204074</v>
      </c>
      <c r="W8300" s="21">
        <f t="shared" si="2334"/>
        <v>327.54271828763007</v>
      </c>
      <c r="X8300" s="21">
        <f t="shared" si="2335"/>
        <v>0</v>
      </c>
      <c r="Y8300" s="21">
        <f t="shared" si="2336"/>
        <v>0</v>
      </c>
      <c r="Z8300" s="21">
        <f t="shared" si="2344"/>
        <v>0</v>
      </c>
      <c r="AA8300" s="21">
        <f t="shared" si="2337"/>
        <v>0</v>
      </c>
      <c r="AB8300" s="21">
        <f t="shared" si="2338"/>
        <v>0</v>
      </c>
      <c r="AC8300" s="21">
        <f t="shared" si="2339"/>
        <v>0</v>
      </c>
      <c r="AD8300" s="21">
        <f t="shared" si="2345"/>
        <v>0</v>
      </c>
      <c r="AE8300" s="21" t="str">
        <f t="shared" si="2340"/>
        <v>12/11/23:00</v>
      </c>
    </row>
    <row r="8301" spans="2:31">
      <c r="B8301" s="37">
        <v>12</v>
      </c>
      <c r="C8301" s="38">
        <v>11</v>
      </c>
      <c r="D8301" s="39">
        <v>24</v>
      </c>
      <c r="E8301" s="17">
        <v>-8.9</v>
      </c>
      <c r="F8301" s="17">
        <v>0</v>
      </c>
      <c r="G8301" s="17">
        <v>0</v>
      </c>
      <c r="H8301" s="37">
        <f t="shared" si="2328"/>
        <v>15.979999999999997</v>
      </c>
      <c r="I8301" s="37">
        <f>IF(H8301&lt;'Roof Calculator'!$G$8, 1, 0)</f>
        <v>1</v>
      </c>
      <c r="J8301" s="37">
        <f>IF(H8301&gt;='Roof Calculator'!$G$8, 1, 0)</f>
        <v>0</v>
      </c>
      <c r="K8301" s="37">
        <f t="shared" si="2329"/>
        <v>15.979999999999997</v>
      </c>
      <c r="L8301" s="37">
        <f t="shared" si="2330"/>
        <v>0</v>
      </c>
      <c r="M8301" s="37">
        <v>0</v>
      </c>
      <c r="N8301" s="37">
        <f t="shared" si="2331"/>
        <v>0</v>
      </c>
      <c r="O8301" s="37">
        <v>0</v>
      </c>
      <c r="P8301" s="37">
        <v>0</v>
      </c>
      <c r="Q8301" s="21">
        <f t="shared" si="2332"/>
        <v>39.790999999999997</v>
      </c>
      <c r="R8301" s="21">
        <f t="shared" si="2341"/>
        <v>345.95833333335094</v>
      </c>
      <c r="S8301" s="21">
        <f t="shared" si="2342"/>
        <v>-23.166221091823495</v>
      </c>
      <c r="T8301" s="21">
        <f t="shared" si="2333"/>
        <v>86.147999999999996</v>
      </c>
      <c r="U8301" s="37">
        <f>VLOOKUP(Time_Zone, 'LSTM LookUp'!$B$5:$D$8, 3, FALSE)</f>
        <v>-75</v>
      </c>
      <c r="V8301" s="21">
        <f t="shared" si="2343"/>
        <v>5.5601848064266068</v>
      </c>
      <c r="W8301" s="21">
        <f t="shared" si="2334"/>
        <v>342.53804620160662</v>
      </c>
      <c r="X8301" s="21">
        <f t="shared" si="2335"/>
        <v>0</v>
      </c>
      <c r="Y8301" s="21">
        <f t="shared" si="2336"/>
        <v>0</v>
      </c>
      <c r="Z8301" s="21">
        <f t="shared" si="2344"/>
        <v>0</v>
      </c>
      <c r="AA8301" s="21">
        <f t="shared" si="2337"/>
        <v>0</v>
      </c>
      <c r="AB8301" s="21">
        <f t="shared" si="2338"/>
        <v>0</v>
      </c>
      <c r="AC8301" s="21">
        <f t="shared" si="2339"/>
        <v>0</v>
      </c>
      <c r="AD8301" s="21">
        <f t="shared" si="2345"/>
        <v>0</v>
      </c>
      <c r="AE8301" s="21" t="str">
        <f t="shared" si="2340"/>
        <v>12/11/24:00</v>
      </c>
    </row>
    <row r="8302" spans="2:31">
      <c r="B8302" s="37">
        <v>12</v>
      </c>
      <c r="C8302" s="38">
        <v>12</v>
      </c>
      <c r="D8302" s="39">
        <v>1</v>
      </c>
      <c r="E8302" s="17">
        <v>-7.8</v>
      </c>
      <c r="F8302" s="17">
        <v>0</v>
      </c>
      <c r="G8302" s="17">
        <v>0</v>
      </c>
      <c r="H8302" s="37">
        <f t="shared" si="2328"/>
        <v>17.96</v>
      </c>
      <c r="I8302" s="37">
        <f>IF(H8302&lt;'Roof Calculator'!$G$8, 1, 0)</f>
        <v>1</v>
      </c>
      <c r="J8302" s="37">
        <f>IF(H8302&gt;='Roof Calculator'!$G$8, 1, 0)</f>
        <v>0</v>
      </c>
      <c r="K8302" s="37">
        <f t="shared" si="2329"/>
        <v>17.96</v>
      </c>
      <c r="L8302" s="37">
        <f t="shared" si="2330"/>
        <v>0</v>
      </c>
      <c r="M8302" s="37">
        <v>0</v>
      </c>
      <c r="N8302" s="37">
        <f t="shared" si="2331"/>
        <v>0</v>
      </c>
      <c r="O8302" s="37">
        <v>0</v>
      </c>
      <c r="P8302" s="37">
        <v>0</v>
      </c>
      <c r="Q8302" s="21">
        <f t="shared" si="2332"/>
        <v>39.790999999999997</v>
      </c>
      <c r="R8302" s="21">
        <f t="shared" si="2341"/>
        <v>346.00000000001762</v>
      </c>
      <c r="S8302" s="21">
        <f t="shared" si="2342"/>
        <v>-23.16889666734783</v>
      </c>
      <c r="T8302" s="21">
        <f t="shared" si="2333"/>
        <v>86.147999999999996</v>
      </c>
      <c r="U8302" s="37">
        <f>VLOOKUP(Time_Zone, 'LSTM LookUp'!$B$5:$D$8, 3, FALSE)</f>
        <v>-75</v>
      </c>
      <c r="V8302" s="21">
        <f t="shared" si="2343"/>
        <v>5.5414890611051959</v>
      </c>
      <c r="W8302" s="21">
        <f t="shared" si="2334"/>
        <v>-2.4666277347237031</v>
      </c>
      <c r="X8302" s="21">
        <f t="shared" si="2335"/>
        <v>0</v>
      </c>
      <c r="Y8302" s="21">
        <f t="shared" si="2336"/>
        <v>0</v>
      </c>
      <c r="Z8302" s="21">
        <f t="shared" si="2344"/>
        <v>0</v>
      </c>
      <c r="AA8302" s="21">
        <f t="shared" si="2337"/>
        <v>0</v>
      </c>
      <c r="AB8302" s="21">
        <f t="shared" si="2338"/>
        <v>0</v>
      </c>
      <c r="AC8302" s="21">
        <f t="shared" si="2339"/>
        <v>0</v>
      </c>
      <c r="AD8302" s="21">
        <f t="shared" si="2345"/>
        <v>0</v>
      </c>
      <c r="AE8302" s="21" t="str">
        <f t="shared" si="2340"/>
        <v>12/12/1:00</v>
      </c>
    </row>
    <row r="8303" spans="2:31">
      <c r="B8303" s="37">
        <v>12</v>
      </c>
      <c r="C8303" s="38">
        <v>12</v>
      </c>
      <c r="D8303" s="39">
        <v>2</v>
      </c>
      <c r="E8303" s="17">
        <v>-6.1</v>
      </c>
      <c r="F8303" s="17">
        <v>0</v>
      </c>
      <c r="G8303" s="17">
        <v>0</v>
      </c>
      <c r="H8303" s="37">
        <f t="shared" si="2328"/>
        <v>21.02</v>
      </c>
      <c r="I8303" s="37">
        <f>IF(H8303&lt;'Roof Calculator'!$G$8, 1, 0)</f>
        <v>1</v>
      </c>
      <c r="J8303" s="37">
        <f>IF(H8303&gt;='Roof Calculator'!$G$8, 1, 0)</f>
        <v>0</v>
      </c>
      <c r="K8303" s="37">
        <f t="shared" si="2329"/>
        <v>21.02</v>
      </c>
      <c r="L8303" s="37">
        <f t="shared" si="2330"/>
        <v>0</v>
      </c>
      <c r="M8303" s="37">
        <v>0</v>
      </c>
      <c r="N8303" s="37">
        <f t="shared" si="2331"/>
        <v>0</v>
      </c>
      <c r="O8303" s="37">
        <v>0</v>
      </c>
      <c r="P8303" s="37">
        <v>0</v>
      </c>
      <c r="Q8303" s="21">
        <f t="shared" si="2332"/>
        <v>39.790999999999997</v>
      </c>
      <c r="R8303" s="21">
        <f t="shared" si="2341"/>
        <v>346.04166666668431</v>
      </c>
      <c r="S8303" s="21">
        <f t="shared" si="2342"/>
        <v>-23.171559681436147</v>
      </c>
      <c r="T8303" s="21">
        <f t="shared" si="2333"/>
        <v>86.147999999999996</v>
      </c>
      <c r="U8303" s="37">
        <f>VLOOKUP(Time_Zone, 'LSTM LookUp'!$B$5:$D$8, 3, FALSE)</f>
        <v>-75</v>
      </c>
      <c r="V8303" s="21">
        <f t="shared" si="2343"/>
        <v>5.5227859450379189</v>
      </c>
      <c r="W8303" s="21">
        <f t="shared" si="2334"/>
        <v>12.528696486259472</v>
      </c>
      <c r="X8303" s="21">
        <f t="shared" si="2335"/>
        <v>0</v>
      </c>
      <c r="Y8303" s="21">
        <f t="shared" si="2336"/>
        <v>0</v>
      </c>
      <c r="Z8303" s="21">
        <f t="shared" si="2344"/>
        <v>0</v>
      </c>
      <c r="AA8303" s="21">
        <f t="shared" si="2337"/>
        <v>0</v>
      </c>
      <c r="AB8303" s="21">
        <f t="shared" si="2338"/>
        <v>0</v>
      </c>
      <c r="AC8303" s="21">
        <f t="shared" si="2339"/>
        <v>0</v>
      </c>
      <c r="AD8303" s="21">
        <f t="shared" si="2345"/>
        <v>0</v>
      </c>
      <c r="AE8303" s="21" t="str">
        <f t="shared" si="2340"/>
        <v>12/12/2:00</v>
      </c>
    </row>
    <row r="8304" spans="2:31">
      <c r="B8304" s="37">
        <v>12</v>
      </c>
      <c r="C8304" s="38">
        <v>12</v>
      </c>
      <c r="D8304" s="39">
        <v>3</v>
      </c>
      <c r="E8304" s="17">
        <v>-4.4000000000000004</v>
      </c>
      <c r="F8304" s="17">
        <v>0</v>
      </c>
      <c r="G8304" s="17">
        <v>0</v>
      </c>
      <c r="H8304" s="37">
        <f t="shared" si="2328"/>
        <v>24.08</v>
      </c>
      <c r="I8304" s="37">
        <f>IF(H8304&lt;'Roof Calculator'!$G$8, 1, 0)</f>
        <v>1</v>
      </c>
      <c r="J8304" s="37">
        <f>IF(H8304&gt;='Roof Calculator'!$G$8, 1, 0)</f>
        <v>0</v>
      </c>
      <c r="K8304" s="37">
        <f t="shared" si="2329"/>
        <v>24.08</v>
      </c>
      <c r="L8304" s="37">
        <f t="shared" si="2330"/>
        <v>0</v>
      </c>
      <c r="M8304" s="37">
        <v>0</v>
      </c>
      <c r="N8304" s="37">
        <f t="shared" si="2331"/>
        <v>0</v>
      </c>
      <c r="O8304" s="37">
        <v>0</v>
      </c>
      <c r="P8304" s="37">
        <v>0</v>
      </c>
      <c r="Q8304" s="21">
        <f t="shared" si="2332"/>
        <v>39.790999999999997</v>
      </c>
      <c r="R8304" s="21">
        <f t="shared" si="2341"/>
        <v>346.08333333335099</v>
      </c>
      <c r="S8304" s="21">
        <f t="shared" si="2342"/>
        <v>-23.174210131974505</v>
      </c>
      <c r="T8304" s="21">
        <f t="shared" si="2333"/>
        <v>86.147999999999996</v>
      </c>
      <c r="U8304" s="37">
        <f>VLOOKUP(Time_Zone, 'LSTM LookUp'!$B$5:$D$8, 3, FALSE)</f>
        <v>-75</v>
      </c>
      <c r="V8304" s="21">
        <f t="shared" si="2343"/>
        <v>5.5040754887195229</v>
      </c>
      <c r="W8304" s="21">
        <f t="shared" si="2334"/>
        <v>27.52401887217988</v>
      </c>
      <c r="X8304" s="21">
        <f t="shared" si="2335"/>
        <v>0</v>
      </c>
      <c r="Y8304" s="21">
        <f t="shared" si="2336"/>
        <v>0</v>
      </c>
      <c r="Z8304" s="21">
        <f t="shared" si="2344"/>
        <v>0</v>
      </c>
      <c r="AA8304" s="21">
        <f t="shared" si="2337"/>
        <v>0</v>
      </c>
      <c r="AB8304" s="21">
        <f t="shared" si="2338"/>
        <v>0</v>
      </c>
      <c r="AC8304" s="21">
        <f t="shared" si="2339"/>
        <v>0</v>
      </c>
      <c r="AD8304" s="21">
        <f t="shared" si="2345"/>
        <v>0</v>
      </c>
      <c r="AE8304" s="21" t="str">
        <f t="shared" si="2340"/>
        <v>12/12/3:00</v>
      </c>
    </row>
    <row r="8305" spans="2:31">
      <c r="B8305" s="37">
        <v>12</v>
      </c>
      <c r="C8305" s="38">
        <v>12</v>
      </c>
      <c r="D8305" s="39">
        <v>4</v>
      </c>
      <c r="E8305" s="17">
        <v>-3.3</v>
      </c>
      <c r="F8305" s="17">
        <v>0</v>
      </c>
      <c r="G8305" s="17">
        <v>0</v>
      </c>
      <c r="H8305" s="37">
        <f t="shared" si="2328"/>
        <v>26.060000000000002</v>
      </c>
      <c r="I8305" s="37">
        <f>IF(H8305&lt;'Roof Calculator'!$G$8, 1, 0)</f>
        <v>1</v>
      </c>
      <c r="J8305" s="37">
        <f>IF(H8305&gt;='Roof Calculator'!$G$8, 1, 0)</f>
        <v>0</v>
      </c>
      <c r="K8305" s="37">
        <f t="shared" si="2329"/>
        <v>26.060000000000002</v>
      </c>
      <c r="L8305" s="37">
        <f t="shared" si="2330"/>
        <v>0</v>
      </c>
      <c r="M8305" s="37">
        <v>0</v>
      </c>
      <c r="N8305" s="37">
        <f t="shared" si="2331"/>
        <v>0</v>
      </c>
      <c r="O8305" s="37">
        <v>0</v>
      </c>
      <c r="P8305" s="37">
        <v>0</v>
      </c>
      <c r="Q8305" s="21">
        <f t="shared" si="2332"/>
        <v>39.790999999999997</v>
      </c>
      <c r="R8305" s="21">
        <f t="shared" si="2341"/>
        <v>346.12500000001768</v>
      </c>
      <c r="S8305" s="21">
        <f t="shared" si="2342"/>
        <v>-23.176848016858663</v>
      </c>
      <c r="T8305" s="21">
        <f t="shared" si="2333"/>
        <v>86.147999999999996</v>
      </c>
      <c r="U8305" s="37">
        <f>VLOOKUP(Time_Zone, 'LSTM LookUp'!$B$5:$D$8, 3, FALSE)</f>
        <v>-75</v>
      </c>
      <c r="V8305" s="21">
        <f t="shared" si="2343"/>
        <v>5.4853577226578789</v>
      </c>
      <c r="W8305" s="21">
        <f t="shared" si="2334"/>
        <v>42.519339430664481</v>
      </c>
      <c r="X8305" s="21">
        <f t="shared" si="2335"/>
        <v>0</v>
      </c>
      <c r="Y8305" s="21">
        <f t="shared" si="2336"/>
        <v>0</v>
      </c>
      <c r="Z8305" s="21">
        <f t="shared" si="2344"/>
        <v>0</v>
      </c>
      <c r="AA8305" s="21">
        <f t="shared" si="2337"/>
        <v>0</v>
      </c>
      <c r="AB8305" s="21">
        <f t="shared" si="2338"/>
        <v>0</v>
      </c>
      <c r="AC8305" s="21">
        <f t="shared" si="2339"/>
        <v>0</v>
      </c>
      <c r="AD8305" s="21">
        <f t="shared" si="2345"/>
        <v>0</v>
      </c>
      <c r="AE8305" s="21" t="str">
        <f t="shared" si="2340"/>
        <v>12/12/4:00</v>
      </c>
    </row>
    <row r="8306" spans="2:31">
      <c r="B8306" s="37">
        <v>12</v>
      </c>
      <c r="C8306" s="38">
        <v>12</v>
      </c>
      <c r="D8306" s="39">
        <v>5</v>
      </c>
      <c r="E8306" s="17">
        <v>-2.2000000000000002</v>
      </c>
      <c r="F8306" s="17">
        <v>0</v>
      </c>
      <c r="G8306" s="17">
        <v>0</v>
      </c>
      <c r="H8306" s="37">
        <f t="shared" si="2328"/>
        <v>28.04</v>
      </c>
      <c r="I8306" s="37">
        <f>IF(H8306&lt;'Roof Calculator'!$G$8, 1, 0)</f>
        <v>1</v>
      </c>
      <c r="J8306" s="37">
        <f>IF(H8306&gt;='Roof Calculator'!$G$8, 1, 0)</f>
        <v>0</v>
      </c>
      <c r="K8306" s="37">
        <f t="shared" si="2329"/>
        <v>28.04</v>
      </c>
      <c r="L8306" s="37">
        <f t="shared" si="2330"/>
        <v>0</v>
      </c>
      <c r="M8306" s="37">
        <v>0</v>
      </c>
      <c r="N8306" s="37">
        <f t="shared" si="2331"/>
        <v>0</v>
      </c>
      <c r="O8306" s="37">
        <v>0</v>
      </c>
      <c r="P8306" s="37">
        <v>0</v>
      </c>
      <c r="Q8306" s="21">
        <f t="shared" si="2332"/>
        <v>39.790999999999997</v>
      </c>
      <c r="R8306" s="21">
        <f t="shared" si="2341"/>
        <v>346.16666666668436</v>
      </c>
      <c r="S8306" s="21">
        <f t="shared" si="2342"/>
        <v>-23.179473333994078</v>
      </c>
      <c r="T8306" s="21">
        <f t="shared" si="2333"/>
        <v>86.147999999999996</v>
      </c>
      <c r="U8306" s="37">
        <f>VLOOKUP(Time_Zone, 'LSTM LookUp'!$B$5:$D$8, 3, FALSE)</f>
        <v>-75</v>
      </c>
      <c r="V8306" s="21">
        <f t="shared" si="2343"/>
        <v>5.4666326773737399</v>
      </c>
      <c r="W8306" s="21">
        <f t="shared" si="2334"/>
        <v>57.51465816934342</v>
      </c>
      <c r="X8306" s="21">
        <f t="shared" si="2335"/>
        <v>0</v>
      </c>
      <c r="Y8306" s="21">
        <f t="shared" si="2336"/>
        <v>0</v>
      </c>
      <c r="Z8306" s="21">
        <f t="shared" si="2344"/>
        <v>0</v>
      </c>
      <c r="AA8306" s="21">
        <f t="shared" si="2337"/>
        <v>0</v>
      </c>
      <c r="AB8306" s="21">
        <f t="shared" si="2338"/>
        <v>0</v>
      </c>
      <c r="AC8306" s="21">
        <f t="shared" si="2339"/>
        <v>0</v>
      </c>
      <c r="AD8306" s="21">
        <f t="shared" si="2345"/>
        <v>0</v>
      </c>
      <c r="AE8306" s="21" t="str">
        <f t="shared" si="2340"/>
        <v>12/12/5:00</v>
      </c>
    </row>
    <row r="8307" spans="2:31">
      <c r="B8307" s="37">
        <v>12</v>
      </c>
      <c r="C8307" s="38">
        <v>12</v>
      </c>
      <c r="D8307" s="39">
        <v>6</v>
      </c>
      <c r="E8307" s="17">
        <v>-1.1000000000000001</v>
      </c>
      <c r="F8307" s="17">
        <v>0</v>
      </c>
      <c r="G8307" s="17">
        <v>0</v>
      </c>
      <c r="H8307" s="37">
        <f t="shared" si="2328"/>
        <v>30.02</v>
      </c>
      <c r="I8307" s="37">
        <f>IF(H8307&lt;'Roof Calculator'!$G$8, 1, 0)</f>
        <v>1</v>
      </c>
      <c r="J8307" s="37">
        <f>IF(H8307&gt;='Roof Calculator'!$G$8, 1, 0)</f>
        <v>0</v>
      </c>
      <c r="K8307" s="37">
        <f t="shared" si="2329"/>
        <v>30.02</v>
      </c>
      <c r="L8307" s="37">
        <f t="shared" si="2330"/>
        <v>0</v>
      </c>
      <c r="M8307" s="37">
        <v>0</v>
      </c>
      <c r="N8307" s="37">
        <f t="shared" si="2331"/>
        <v>0</v>
      </c>
      <c r="O8307" s="37">
        <v>0</v>
      </c>
      <c r="P8307" s="37">
        <v>0</v>
      </c>
      <c r="Q8307" s="21">
        <f t="shared" si="2332"/>
        <v>39.790999999999997</v>
      </c>
      <c r="R8307" s="21">
        <f t="shared" si="2341"/>
        <v>346.20833333335105</v>
      </c>
      <c r="S8307" s="21">
        <f t="shared" si="2342"/>
        <v>-23.182086081295918</v>
      </c>
      <c r="T8307" s="21">
        <f t="shared" si="2333"/>
        <v>86.147999999999996</v>
      </c>
      <c r="U8307" s="37">
        <f>VLOOKUP(Time_Zone, 'LSTM LookUp'!$B$5:$D$8, 3, FALSE)</f>
        <v>-75</v>
      </c>
      <c r="V8307" s="21">
        <f t="shared" si="2343"/>
        <v>5.4479003834008974</v>
      </c>
      <c r="W8307" s="21">
        <f t="shared" si="2334"/>
        <v>72.509975095850209</v>
      </c>
      <c r="X8307" s="21">
        <f t="shared" si="2335"/>
        <v>0</v>
      </c>
      <c r="Y8307" s="21">
        <f t="shared" si="2336"/>
        <v>0</v>
      </c>
      <c r="Z8307" s="21">
        <f t="shared" si="2344"/>
        <v>0</v>
      </c>
      <c r="AA8307" s="21">
        <f t="shared" si="2337"/>
        <v>0</v>
      </c>
      <c r="AB8307" s="21">
        <f t="shared" si="2338"/>
        <v>0</v>
      </c>
      <c r="AC8307" s="21">
        <f t="shared" si="2339"/>
        <v>0</v>
      </c>
      <c r="AD8307" s="21">
        <f t="shared" si="2345"/>
        <v>0</v>
      </c>
      <c r="AE8307" s="21" t="str">
        <f t="shared" si="2340"/>
        <v>12/12/6:00</v>
      </c>
    </row>
    <row r="8308" spans="2:31">
      <c r="B8308" s="37">
        <v>12</v>
      </c>
      <c r="C8308" s="38">
        <v>12</v>
      </c>
      <c r="D8308" s="39">
        <v>7</v>
      </c>
      <c r="E8308" s="17">
        <v>0.6</v>
      </c>
      <c r="F8308" s="17">
        <v>0</v>
      </c>
      <c r="G8308" s="17">
        <v>0</v>
      </c>
      <c r="H8308" s="37">
        <f t="shared" si="2328"/>
        <v>33.08</v>
      </c>
      <c r="I8308" s="37">
        <f>IF(H8308&lt;'Roof Calculator'!$G$8, 1, 0)</f>
        <v>1</v>
      </c>
      <c r="J8308" s="37">
        <f>IF(H8308&gt;='Roof Calculator'!$G$8, 1, 0)</f>
        <v>0</v>
      </c>
      <c r="K8308" s="37">
        <f t="shared" si="2329"/>
        <v>33.08</v>
      </c>
      <c r="L8308" s="37">
        <f t="shared" si="2330"/>
        <v>0</v>
      </c>
      <c r="M8308" s="37">
        <v>0</v>
      </c>
      <c r="N8308" s="37">
        <f t="shared" si="2331"/>
        <v>0</v>
      </c>
      <c r="O8308" s="37">
        <v>0</v>
      </c>
      <c r="P8308" s="37">
        <v>0</v>
      </c>
      <c r="Q8308" s="21">
        <f t="shared" si="2332"/>
        <v>39.790999999999997</v>
      </c>
      <c r="R8308" s="21">
        <f t="shared" si="2341"/>
        <v>346.25000000001774</v>
      </c>
      <c r="S8308" s="21">
        <f t="shared" si="2342"/>
        <v>-23.184686256689062</v>
      </c>
      <c r="T8308" s="21">
        <f t="shared" si="2333"/>
        <v>86.147999999999996</v>
      </c>
      <c r="U8308" s="37">
        <f>VLOOKUP(Time_Zone, 'LSTM LookUp'!$B$5:$D$8, 3, FALSE)</f>
        <v>-75</v>
      </c>
      <c r="V8308" s="21">
        <f t="shared" si="2343"/>
        <v>5.4291608712858563</v>
      </c>
      <c r="W8308" s="21">
        <f t="shared" si="2334"/>
        <v>87.50529021782144</v>
      </c>
      <c r="X8308" s="21">
        <f t="shared" si="2335"/>
        <v>0</v>
      </c>
      <c r="Y8308" s="21">
        <f t="shared" si="2336"/>
        <v>0</v>
      </c>
      <c r="Z8308" s="21">
        <f t="shared" si="2344"/>
        <v>0</v>
      </c>
      <c r="AA8308" s="21">
        <f t="shared" si="2337"/>
        <v>0</v>
      </c>
      <c r="AB8308" s="21">
        <f t="shared" si="2338"/>
        <v>0</v>
      </c>
      <c r="AC8308" s="21">
        <f t="shared" si="2339"/>
        <v>0</v>
      </c>
      <c r="AD8308" s="21">
        <f t="shared" si="2345"/>
        <v>0</v>
      </c>
      <c r="AE8308" s="21" t="str">
        <f t="shared" si="2340"/>
        <v>12/12/7:00</v>
      </c>
    </row>
    <row r="8309" spans="2:31">
      <c r="B8309" s="37">
        <v>12</v>
      </c>
      <c r="C8309" s="38">
        <v>12</v>
      </c>
      <c r="D8309" s="39">
        <v>8</v>
      </c>
      <c r="E8309" s="17">
        <v>0.6</v>
      </c>
      <c r="F8309" s="17">
        <v>0</v>
      </c>
      <c r="G8309" s="17">
        <v>0</v>
      </c>
      <c r="H8309" s="37">
        <f t="shared" si="2328"/>
        <v>33.08</v>
      </c>
      <c r="I8309" s="37">
        <f>IF(H8309&lt;'Roof Calculator'!$G$8, 1, 0)</f>
        <v>1</v>
      </c>
      <c r="J8309" s="37">
        <f>IF(H8309&gt;='Roof Calculator'!$G$8, 1, 0)</f>
        <v>0</v>
      </c>
      <c r="K8309" s="37">
        <f t="shared" si="2329"/>
        <v>33.08</v>
      </c>
      <c r="L8309" s="37">
        <f t="shared" si="2330"/>
        <v>0</v>
      </c>
      <c r="M8309" s="37">
        <v>0</v>
      </c>
      <c r="N8309" s="37">
        <f t="shared" si="2331"/>
        <v>0</v>
      </c>
      <c r="O8309" s="37">
        <v>0</v>
      </c>
      <c r="P8309" s="37">
        <v>0</v>
      </c>
      <c r="Q8309" s="21">
        <f t="shared" si="2332"/>
        <v>39.790999999999997</v>
      </c>
      <c r="R8309" s="21">
        <f t="shared" si="2341"/>
        <v>346.29166666668442</v>
      </c>
      <c r="S8309" s="21">
        <f t="shared" si="2342"/>
        <v>-23.187273858108128</v>
      </c>
      <c r="T8309" s="21">
        <f t="shared" si="2333"/>
        <v>86.147999999999996</v>
      </c>
      <c r="U8309" s="37">
        <f>VLOOKUP(Time_Zone, 'LSTM LookUp'!$B$5:$D$8, 3, FALSE)</f>
        <v>-75</v>
      </c>
      <c r="V8309" s="21">
        <f t="shared" si="2343"/>
        <v>5.4104141715879965</v>
      </c>
      <c r="W8309" s="21">
        <f t="shared" si="2334"/>
        <v>102.50060354289698</v>
      </c>
      <c r="X8309" s="21">
        <f t="shared" si="2335"/>
        <v>0</v>
      </c>
      <c r="Y8309" s="21">
        <f t="shared" si="2336"/>
        <v>0</v>
      </c>
      <c r="Z8309" s="21">
        <f t="shared" si="2344"/>
        <v>0</v>
      </c>
      <c r="AA8309" s="21">
        <f t="shared" si="2337"/>
        <v>0</v>
      </c>
      <c r="AB8309" s="21">
        <f t="shared" si="2338"/>
        <v>0</v>
      </c>
      <c r="AC8309" s="21">
        <f t="shared" si="2339"/>
        <v>0</v>
      </c>
      <c r="AD8309" s="21">
        <f t="shared" si="2345"/>
        <v>0</v>
      </c>
      <c r="AE8309" s="21" t="str">
        <f t="shared" si="2340"/>
        <v>12/12/8:00</v>
      </c>
    </row>
    <row r="8310" spans="2:31">
      <c r="B8310" s="37">
        <v>12</v>
      </c>
      <c r="C8310" s="38">
        <v>12</v>
      </c>
      <c r="D8310" s="39">
        <v>9</v>
      </c>
      <c r="E8310" s="17">
        <v>1.7</v>
      </c>
      <c r="F8310" s="17">
        <v>18</v>
      </c>
      <c r="G8310" s="17">
        <v>0</v>
      </c>
      <c r="H8310" s="37">
        <f t="shared" si="2328"/>
        <v>35.06</v>
      </c>
      <c r="I8310" s="37">
        <f>IF(H8310&lt;'Roof Calculator'!$G$8, 1, 0)</f>
        <v>1</v>
      </c>
      <c r="J8310" s="37">
        <f>IF(H8310&gt;='Roof Calculator'!$G$8, 1, 0)</f>
        <v>0</v>
      </c>
      <c r="K8310" s="37">
        <f t="shared" si="2329"/>
        <v>35.06</v>
      </c>
      <c r="L8310" s="37">
        <f t="shared" si="2330"/>
        <v>0</v>
      </c>
      <c r="M8310" s="37">
        <v>0</v>
      </c>
      <c r="N8310" s="37">
        <f t="shared" si="2331"/>
        <v>18</v>
      </c>
      <c r="O8310" s="37">
        <v>0</v>
      </c>
      <c r="P8310" s="37">
        <v>0</v>
      </c>
      <c r="Q8310" s="21">
        <f t="shared" si="2332"/>
        <v>39.790999999999997</v>
      </c>
      <c r="R8310" s="21">
        <f t="shared" si="2341"/>
        <v>346.33333333335111</v>
      </c>
      <c r="S8310" s="21">
        <f t="shared" si="2342"/>
        <v>-23.189848883497429</v>
      </c>
      <c r="T8310" s="21">
        <f t="shared" si="2333"/>
        <v>86.147999999999996</v>
      </c>
      <c r="U8310" s="37">
        <f>VLOOKUP(Time_Zone, 'LSTM LookUp'!$B$5:$D$8, 3, FALSE)</f>
        <v>-75</v>
      </c>
      <c r="V8310" s="21">
        <f t="shared" si="2343"/>
        <v>5.3916603148795028</v>
      </c>
      <c r="W8310" s="21">
        <f t="shared" si="2334"/>
        <v>117.49591507871986</v>
      </c>
      <c r="X8310" s="21">
        <f t="shared" si="2335"/>
        <v>0</v>
      </c>
      <c r="Y8310" s="21">
        <f t="shared" si="2336"/>
        <v>18</v>
      </c>
      <c r="Z8310" s="21">
        <f t="shared" si="2344"/>
        <v>5.7056856187290972</v>
      </c>
      <c r="AA8310" s="21">
        <f t="shared" si="2337"/>
        <v>5.7056856187290972</v>
      </c>
      <c r="AB8310" s="21">
        <f t="shared" si="2338"/>
        <v>0</v>
      </c>
      <c r="AC8310" s="21">
        <f t="shared" si="2339"/>
        <v>0</v>
      </c>
      <c r="AD8310" s="21">
        <f t="shared" si="2345"/>
        <v>0</v>
      </c>
      <c r="AE8310" s="21" t="str">
        <f t="shared" si="2340"/>
        <v>12/12/9:00</v>
      </c>
    </row>
    <row r="8311" spans="2:31">
      <c r="B8311" s="37">
        <v>12</v>
      </c>
      <c r="C8311" s="38">
        <v>12</v>
      </c>
      <c r="D8311" s="39">
        <v>10</v>
      </c>
      <c r="E8311" s="17">
        <v>2.2000000000000002</v>
      </c>
      <c r="F8311" s="17">
        <v>77</v>
      </c>
      <c r="G8311" s="17">
        <v>6</v>
      </c>
      <c r="H8311" s="37">
        <f t="shared" si="2328"/>
        <v>35.96</v>
      </c>
      <c r="I8311" s="37">
        <f>IF(H8311&lt;'Roof Calculator'!$G$8, 1, 0)</f>
        <v>1</v>
      </c>
      <c r="J8311" s="37">
        <f>IF(H8311&gt;='Roof Calculator'!$G$8, 1, 0)</f>
        <v>0</v>
      </c>
      <c r="K8311" s="37">
        <f t="shared" si="2329"/>
        <v>35.96</v>
      </c>
      <c r="L8311" s="37">
        <f t="shared" si="2330"/>
        <v>0</v>
      </c>
      <c r="M8311" s="37">
        <v>0</v>
      </c>
      <c r="N8311" s="37">
        <f t="shared" si="2331"/>
        <v>77</v>
      </c>
      <c r="O8311" s="37">
        <v>0</v>
      </c>
      <c r="P8311" s="37">
        <v>0</v>
      </c>
      <c r="Q8311" s="21">
        <f t="shared" si="2332"/>
        <v>39.790999999999997</v>
      </c>
      <c r="R8311" s="21">
        <f t="shared" si="2341"/>
        <v>346.37500000001779</v>
      </c>
      <c r="S8311" s="21">
        <f t="shared" si="2342"/>
        <v>-23.192411330811037</v>
      </c>
      <c r="T8311" s="21">
        <f t="shared" si="2333"/>
        <v>86.147999999999996</v>
      </c>
      <c r="U8311" s="37">
        <f>VLOOKUP(Time_Zone, 'LSTM LookUp'!$B$5:$D$8, 3, FALSE)</f>
        <v>-75</v>
      </c>
      <c r="V8311" s="21">
        <f t="shared" si="2343"/>
        <v>5.3728993317450824</v>
      </c>
      <c r="W8311" s="21">
        <f t="shared" si="2334"/>
        <v>132.49122483293627</v>
      </c>
      <c r="X8311" s="21">
        <f t="shared" si="2335"/>
        <v>-4.3747366497084101</v>
      </c>
      <c r="Y8311" s="21">
        <f t="shared" si="2336"/>
        <v>72.62526335029159</v>
      </c>
      <c r="Z8311" s="21">
        <f t="shared" si="2344"/>
        <v>23.020940036342893</v>
      </c>
      <c r="AA8311" s="21">
        <f t="shared" si="2337"/>
        <v>23.020940036342893</v>
      </c>
      <c r="AB8311" s="21">
        <f t="shared" si="2338"/>
        <v>0</v>
      </c>
      <c r="AC8311" s="21">
        <f t="shared" si="2339"/>
        <v>0</v>
      </c>
      <c r="AD8311" s="21">
        <f t="shared" si="2345"/>
        <v>0</v>
      </c>
      <c r="AE8311" s="21" t="str">
        <f t="shared" si="2340"/>
        <v>12/12/10:00</v>
      </c>
    </row>
    <row r="8312" spans="2:31">
      <c r="B8312" s="37">
        <v>12</v>
      </c>
      <c r="C8312" s="38">
        <v>12</v>
      </c>
      <c r="D8312" s="39">
        <v>11</v>
      </c>
      <c r="E8312" s="17">
        <v>2.8</v>
      </c>
      <c r="F8312" s="17">
        <v>127</v>
      </c>
      <c r="G8312" s="17">
        <v>0</v>
      </c>
      <c r="H8312" s="37">
        <f t="shared" si="2328"/>
        <v>37.04</v>
      </c>
      <c r="I8312" s="37">
        <f>IF(H8312&lt;'Roof Calculator'!$G$8, 1, 0)</f>
        <v>1</v>
      </c>
      <c r="J8312" s="37">
        <f>IF(H8312&gt;='Roof Calculator'!$G$8, 1, 0)</f>
        <v>0</v>
      </c>
      <c r="K8312" s="37">
        <f t="shared" si="2329"/>
        <v>37.04</v>
      </c>
      <c r="L8312" s="37">
        <f t="shared" si="2330"/>
        <v>0</v>
      </c>
      <c r="M8312" s="37">
        <v>0</v>
      </c>
      <c r="N8312" s="37">
        <f t="shared" si="2331"/>
        <v>127</v>
      </c>
      <c r="O8312" s="37">
        <v>0</v>
      </c>
      <c r="P8312" s="37">
        <v>0</v>
      </c>
      <c r="Q8312" s="21">
        <f t="shared" si="2332"/>
        <v>39.790999999999997</v>
      </c>
      <c r="R8312" s="21">
        <f t="shared" si="2341"/>
        <v>346.41666666668448</v>
      </c>
      <c r="S8312" s="21">
        <f t="shared" si="2342"/>
        <v>-23.194961198012745</v>
      </c>
      <c r="T8312" s="21">
        <f t="shared" si="2333"/>
        <v>86.147999999999996</v>
      </c>
      <c r="U8312" s="37">
        <f>VLOOKUP(Time_Zone, 'LSTM LookUp'!$B$5:$D$8, 3, FALSE)</f>
        <v>-75</v>
      </c>
      <c r="V8312" s="21">
        <f t="shared" si="2343"/>
        <v>5.3541312527822296</v>
      </c>
      <c r="W8312" s="21">
        <f t="shared" si="2334"/>
        <v>147.48653281319559</v>
      </c>
      <c r="X8312" s="21">
        <f t="shared" si="2335"/>
        <v>0</v>
      </c>
      <c r="Y8312" s="21">
        <f t="shared" si="2336"/>
        <v>127</v>
      </c>
      <c r="Z8312" s="21">
        <f t="shared" si="2344"/>
        <v>40.256781865477521</v>
      </c>
      <c r="AA8312" s="21">
        <f t="shared" si="2337"/>
        <v>40.256781865477521</v>
      </c>
      <c r="AB8312" s="21">
        <f t="shared" si="2338"/>
        <v>0</v>
      </c>
      <c r="AC8312" s="21">
        <f t="shared" si="2339"/>
        <v>0</v>
      </c>
      <c r="AD8312" s="21">
        <f t="shared" si="2345"/>
        <v>0</v>
      </c>
      <c r="AE8312" s="21" t="str">
        <f t="shared" si="2340"/>
        <v>12/12/11:00</v>
      </c>
    </row>
    <row r="8313" spans="2:31">
      <c r="B8313" s="37">
        <v>12</v>
      </c>
      <c r="C8313" s="38">
        <v>12</v>
      </c>
      <c r="D8313" s="39">
        <v>12</v>
      </c>
      <c r="E8313" s="17">
        <v>3.3</v>
      </c>
      <c r="F8313" s="17">
        <v>221</v>
      </c>
      <c r="G8313" s="17">
        <v>2</v>
      </c>
      <c r="H8313" s="37">
        <f t="shared" si="2328"/>
        <v>37.94</v>
      </c>
      <c r="I8313" s="37">
        <f>IF(H8313&lt;'Roof Calculator'!$G$8, 1, 0)</f>
        <v>1</v>
      </c>
      <c r="J8313" s="37">
        <f>IF(H8313&gt;='Roof Calculator'!$G$8, 1, 0)</f>
        <v>0</v>
      </c>
      <c r="K8313" s="37">
        <f t="shared" si="2329"/>
        <v>37.94</v>
      </c>
      <c r="L8313" s="37">
        <f t="shared" si="2330"/>
        <v>0</v>
      </c>
      <c r="M8313" s="37">
        <v>0</v>
      </c>
      <c r="N8313" s="37">
        <f t="shared" si="2331"/>
        <v>221</v>
      </c>
      <c r="O8313" s="37">
        <v>0</v>
      </c>
      <c r="P8313" s="37">
        <v>0</v>
      </c>
      <c r="Q8313" s="21">
        <f t="shared" si="2332"/>
        <v>39.790999999999997</v>
      </c>
      <c r="R8313" s="21">
        <f t="shared" si="2341"/>
        <v>346.45833333335116</v>
      </c>
      <c r="S8313" s="21">
        <f t="shared" si="2342"/>
        <v>-23.197498483076092</v>
      </c>
      <c r="T8313" s="21">
        <f t="shared" si="2333"/>
        <v>86.147999999999996</v>
      </c>
      <c r="U8313" s="37">
        <f>VLOOKUP(Time_Zone, 'LSTM LookUp'!$B$5:$D$8, 3, FALSE)</f>
        <v>-75</v>
      </c>
      <c r="V8313" s="21">
        <f t="shared" si="2343"/>
        <v>5.3353561086008829</v>
      </c>
      <c r="W8313" s="21">
        <f t="shared" si="2334"/>
        <v>162.48183902715022</v>
      </c>
      <c r="X8313" s="21">
        <f t="shared" si="2335"/>
        <v>-1.8511993078525246</v>
      </c>
      <c r="Y8313" s="21">
        <f t="shared" si="2336"/>
        <v>219.14880069214749</v>
      </c>
      <c r="Z8313" s="21">
        <f t="shared" si="2344"/>
        <v>69.46634224838418</v>
      </c>
      <c r="AA8313" s="21">
        <f t="shared" si="2337"/>
        <v>69.46634224838418</v>
      </c>
      <c r="AB8313" s="21">
        <f t="shared" si="2338"/>
        <v>0</v>
      </c>
      <c r="AC8313" s="21">
        <f t="shared" si="2339"/>
        <v>0</v>
      </c>
      <c r="AD8313" s="21">
        <f t="shared" si="2345"/>
        <v>0</v>
      </c>
      <c r="AE8313" s="21" t="str">
        <f t="shared" si="2340"/>
        <v>12/12/12:00</v>
      </c>
    </row>
    <row r="8314" spans="2:31">
      <c r="B8314" s="37">
        <v>12</v>
      </c>
      <c r="C8314" s="38">
        <v>12</v>
      </c>
      <c r="D8314" s="39">
        <v>13</v>
      </c>
      <c r="E8314" s="17">
        <v>3.3</v>
      </c>
      <c r="F8314" s="17">
        <v>209</v>
      </c>
      <c r="G8314" s="17">
        <v>11</v>
      </c>
      <c r="H8314" s="37">
        <f t="shared" si="2328"/>
        <v>37.94</v>
      </c>
      <c r="I8314" s="37">
        <f>IF(H8314&lt;'Roof Calculator'!$G$8, 1, 0)</f>
        <v>1</v>
      </c>
      <c r="J8314" s="37">
        <f>IF(H8314&gt;='Roof Calculator'!$G$8, 1, 0)</f>
        <v>0</v>
      </c>
      <c r="K8314" s="37">
        <f t="shared" si="2329"/>
        <v>37.94</v>
      </c>
      <c r="L8314" s="37">
        <f t="shared" si="2330"/>
        <v>0</v>
      </c>
      <c r="M8314" s="37">
        <v>0</v>
      </c>
      <c r="N8314" s="37">
        <f t="shared" si="2331"/>
        <v>209</v>
      </c>
      <c r="O8314" s="37">
        <v>0</v>
      </c>
      <c r="P8314" s="37">
        <v>0</v>
      </c>
      <c r="Q8314" s="21">
        <f t="shared" si="2332"/>
        <v>39.790999999999997</v>
      </c>
      <c r="R8314" s="21">
        <f t="shared" si="2341"/>
        <v>346.50000000001785</v>
      </c>
      <c r="S8314" s="21">
        <f t="shared" si="2342"/>
        <v>-23.200023183984353</v>
      </c>
      <c r="T8314" s="21">
        <f t="shared" si="2333"/>
        <v>86.147999999999996</v>
      </c>
      <c r="U8314" s="37">
        <f>VLOOKUP(Time_Zone, 'LSTM LookUp'!$B$5:$D$8, 3, FALSE)</f>
        <v>-75</v>
      </c>
      <c r="V8314" s="21">
        <f t="shared" si="2343"/>
        <v>5.3165739298236083</v>
      </c>
      <c r="W8314" s="21">
        <f t="shared" si="2334"/>
        <v>177.47714348245592</v>
      </c>
      <c r="X8314" s="21">
        <f t="shared" si="2335"/>
        <v>-10.534513178681028</v>
      </c>
      <c r="Y8314" s="21">
        <f t="shared" si="2336"/>
        <v>198.46548682131896</v>
      </c>
      <c r="Z8314" s="21">
        <f t="shared" si="2344"/>
        <v>62.910092998359374</v>
      </c>
      <c r="AA8314" s="21">
        <f t="shared" si="2337"/>
        <v>62.910092998359374</v>
      </c>
      <c r="AB8314" s="21">
        <f t="shared" si="2338"/>
        <v>0</v>
      </c>
      <c r="AC8314" s="21">
        <f t="shared" si="2339"/>
        <v>0</v>
      </c>
      <c r="AD8314" s="21">
        <f t="shared" si="2345"/>
        <v>0</v>
      </c>
      <c r="AE8314" s="21" t="str">
        <f t="shared" si="2340"/>
        <v>12/12/13:00</v>
      </c>
    </row>
    <row r="8315" spans="2:31">
      <c r="B8315" s="37">
        <v>12</v>
      </c>
      <c r="C8315" s="38">
        <v>12</v>
      </c>
      <c r="D8315" s="39">
        <v>14</v>
      </c>
      <c r="E8315" s="17">
        <v>3.9</v>
      </c>
      <c r="F8315" s="17">
        <v>276</v>
      </c>
      <c r="G8315" s="17">
        <v>5</v>
      </c>
      <c r="H8315" s="37">
        <f t="shared" si="2328"/>
        <v>39.020000000000003</v>
      </c>
      <c r="I8315" s="37">
        <f>IF(H8315&lt;'Roof Calculator'!$G$8, 1, 0)</f>
        <v>1</v>
      </c>
      <c r="J8315" s="37">
        <f>IF(H8315&gt;='Roof Calculator'!$G$8, 1, 0)</f>
        <v>0</v>
      </c>
      <c r="K8315" s="37">
        <f t="shared" si="2329"/>
        <v>39.020000000000003</v>
      </c>
      <c r="L8315" s="37">
        <f t="shared" si="2330"/>
        <v>0</v>
      </c>
      <c r="M8315" s="37">
        <v>0</v>
      </c>
      <c r="N8315" s="37">
        <f t="shared" si="2331"/>
        <v>276</v>
      </c>
      <c r="O8315" s="37">
        <v>0</v>
      </c>
      <c r="P8315" s="37">
        <v>0</v>
      </c>
      <c r="Q8315" s="21">
        <f t="shared" si="2332"/>
        <v>39.790999999999997</v>
      </c>
      <c r="R8315" s="21">
        <f t="shared" si="2341"/>
        <v>346.54166666668453</v>
      </c>
      <c r="S8315" s="21">
        <f t="shared" si="2342"/>
        <v>-23.202535298730581</v>
      </c>
      <c r="T8315" s="21">
        <f t="shared" si="2333"/>
        <v>86.147999999999996</v>
      </c>
      <c r="U8315" s="37">
        <f>VLOOKUP(Time_Zone, 'LSTM LookUp'!$B$5:$D$8, 3, FALSE)</f>
        <v>-75</v>
      </c>
      <c r="V8315" s="21">
        <f t="shared" si="2343"/>
        <v>5.2977847470852488</v>
      </c>
      <c r="W8315" s="21">
        <f t="shared" si="2334"/>
        <v>192.47244618677132</v>
      </c>
      <c r="X8315" s="21">
        <f t="shared" si="2335"/>
        <v>-4.7085645000250125</v>
      </c>
      <c r="Y8315" s="21">
        <f t="shared" si="2336"/>
        <v>271.29143549997497</v>
      </c>
      <c r="Z8315" s="21">
        <f t="shared" si="2344"/>
        <v>85.994646778698865</v>
      </c>
      <c r="AA8315" s="21">
        <f t="shared" si="2337"/>
        <v>85.994646778698865</v>
      </c>
      <c r="AB8315" s="21">
        <f t="shared" si="2338"/>
        <v>0</v>
      </c>
      <c r="AC8315" s="21">
        <f t="shared" si="2339"/>
        <v>0</v>
      </c>
      <c r="AD8315" s="21">
        <f t="shared" si="2345"/>
        <v>0</v>
      </c>
      <c r="AE8315" s="21" t="str">
        <f t="shared" si="2340"/>
        <v>12/12/14:00</v>
      </c>
    </row>
    <row r="8316" spans="2:31">
      <c r="B8316" s="37">
        <v>12</v>
      </c>
      <c r="C8316" s="38">
        <v>12</v>
      </c>
      <c r="D8316" s="39">
        <v>15</v>
      </c>
      <c r="E8316" s="17">
        <v>4.4000000000000004</v>
      </c>
      <c r="F8316" s="17">
        <v>207</v>
      </c>
      <c r="G8316" s="17">
        <v>0</v>
      </c>
      <c r="H8316" s="37">
        <f t="shared" si="2328"/>
        <v>39.92</v>
      </c>
      <c r="I8316" s="37">
        <f>IF(H8316&lt;'Roof Calculator'!$G$8, 1, 0)</f>
        <v>1</v>
      </c>
      <c r="J8316" s="37">
        <f>IF(H8316&gt;='Roof Calculator'!$G$8, 1, 0)</f>
        <v>0</v>
      </c>
      <c r="K8316" s="37">
        <f t="shared" si="2329"/>
        <v>39.92</v>
      </c>
      <c r="L8316" s="37">
        <f t="shared" si="2330"/>
        <v>0</v>
      </c>
      <c r="M8316" s="37">
        <v>0</v>
      </c>
      <c r="N8316" s="37">
        <f t="shared" si="2331"/>
        <v>207</v>
      </c>
      <c r="O8316" s="37">
        <v>0</v>
      </c>
      <c r="P8316" s="37">
        <v>0</v>
      </c>
      <c r="Q8316" s="21">
        <f t="shared" si="2332"/>
        <v>39.790999999999997</v>
      </c>
      <c r="R8316" s="21">
        <f t="shared" si="2341"/>
        <v>346.58333333335122</v>
      </c>
      <c r="S8316" s="21">
        <f t="shared" si="2342"/>
        <v>-23.205034825317568</v>
      </c>
      <c r="T8316" s="21">
        <f t="shared" si="2333"/>
        <v>86.147999999999996</v>
      </c>
      <c r="U8316" s="37">
        <f>VLOOKUP(Time_Zone, 'LSTM LookUp'!$B$5:$D$8, 3, FALSE)</f>
        <v>-75</v>
      </c>
      <c r="V8316" s="21">
        <f t="shared" si="2343"/>
        <v>5.2789885910332046</v>
      </c>
      <c r="W8316" s="21">
        <f t="shared" si="2334"/>
        <v>207.46774714775827</v>
      </c>
      <c r="X8316" s="21">
        <f t="shared" si="2335"/>
        <v>0</v>
      </c>
      <c r="Y8316" s="21">
        <f t="shared" si="2336"/>
        <v>207</v>
      </c>
      <c r="Z8316" s="21">
        <f t="shared" si="2344"/>
        <v>65.615384615384627</v>
      </c>
      <c r="AA8316" s="21">
        <f t="shared" si="2337"/>
        <v>65.615384615384627</v>
      </c>
      <c r="AB8316" s="21">
        <f t="shared" si="2338"/>
        <v>0</v>
      </c>
      <c r="AC8316" s="21">
        <f t="shared" si="2339"/>
        <v>0</v>
      </c>
      <c r="AD8316" s="21">
        <f t="shared" si="2345"/>
        <v>0</v>
      </c>
      <c r="AE8316" s="21" t="str">
        <f t="shared" si="2340"/>
        <v>12/12/15:00</v>
      </c>
    </row>
    <row r="8317" spans="2:31">
      <c r="B8317" s="37">
        <v>12</v>
      </c>
      <c r="C8317" s="38">
        <v>12</v>
      </c>
      <c r="D8317" s="39">
        <v>16</v>
      </c>
      <c r="E8317" s="17">
        <v>3.9</v>
      </c>
      <c r="F8317" s="17">
        <v>152</v>
      </c>
      <c r="G8317" s="17">
        <v>6</v>
      </c>
      <c r="H8317" s="37">
        <f t="shared" si="2328"/>
        <v>39.020000000000003</v>
      </c>
      <c r="I8317" s="37">
        <f>IF(H8317&lt;'Roof Calculator'!$G$8, 1, 0)</f>
        <v>1</v>
      </c>
      <c r="J8317" s="37">
        <f>IF(H8317&gt;='Roof Calculator'!$G$8, 1, 0)</f>
        <v>0</v>
      </c>
      <c r="K8317" s="37">
        <f t="shared" si="2329"/>
        <v>39.020000000000003</v>
      </c>
      <c r="L8317" s="37">
        <f t="shared" si="2330"/>
        <v>0</v>
      </c>
      <c r="M8317" s="37">
        <v>0</v>
      </c>
      <c r="N8317" s="37">
        <f t="shared" si="2331"/>
        <v>152</v>
      </c>
      <c r="O8317" s="37">
        <v>0</v>
      </c>
      <c r="P8317" s="37">
        <v>0</v>
      </c>
      <c r="Q8317" s="21">
        <f t="shared" si="2332"/>
        <v>39.790999999999997</v>
      </c>
      <c r="R8317" s="21">
        <f t="shared" si="2341"/>
        <v>346.62500000001791</v>
      </c>
      <c r="S8317" s="21">
        <f t="shared" si="2342"/>
        <v>-23.207521761757864</v>
      </c>
      <c r="T8317" s="21">
        <f t="shared" si="2333"/>
        <v>86.147999999999996</v>
      </c>
      <c r="U8317" s="37">
        <f>VLOOKUP(Time_Zone, 'LSTM LookUp'!$B$5:$D$8, 3, FALSE)</f>
        <v>-75</v>
      </c>
      <c r="V8317" s="21">
        <f t="shared" si="2343"/>
        <v>5.2601854923271079</v>
      </c>
      <c r="W8317" s="21">
        <f t="shared" si="2334"/>
        <v>222.4630463730818</v>
      </c>
      <c r="X8317" s="21">
        <f t="shared" si="2335"/>
        <v>-4.6390521702943843</v>
      </c>
      <c r="Y8317" s="21">
        <f t="shared" si="2336"/>
        <v>147.36094782970562</v>
      </c>
      <c r="Z8317" s="21">
        <f t="shared" si="2344"/>
        <v>46.710846710791124</v>
      </c>
      <c r="AA8317" s="21">
        <f t="shared" si="2337"/>
        <v>46.710846710791124</v>
      </c>
      <c r="AB8317" s="21">
        <f t="shared" si="2338"/>
        <v>0</v>
      </c>
      <c r="AC8317" s="21">
        <f t="shared" si="2339"/>
        <v>0</v>
      </c>
      <c r="AD8317" s="21">
        <f t="shared" si="2345"/>
        <v>0</v>
      </c>
      <c r="AE8317" s="21" t="str">
        <f t="shared" si="2340"/>
        <v>12/12/16:00</v>
      </c>
    </row>
    <row r="8318" spans="2:31">
      <c r="B8318" s="37">
        <v>12</v>
      </c>
      <c r="C8318" s="38">
        <v>12</v>
      </c>
      <c r="D8318" s="39">
        <v>17</v>
      </c>
      <c r="E8318" s="17">
        <v>3.9</v>
      </c>
      <c r="F8318" s="17">
        <v>68</v>
      </c>
      <c r="G8318" s="17">
        <v>1</v>
      </c>
      <c r="H8318" s="37">
        <f t="shared" si="2328"/>
        <v>39.020000000000003</v>
      </c>
      <c r="I8318" s="37">
        <f>IF(H8318&lt;'Roof Calculator'!$G$8, 1, 0)</f>
        <v>1</v>
      </c>
      <c r="J8318" s="37">
        <f>IF(H8318&gt;='Roof Calculator'!$G$8, 1, 0)</f>
        <v>0</v>
      </c>
      <c r="K8318" s="37">
        <f t="shared" si="2329"/>
        <v>39.020000000000003</v>
      </c>
      <c r="L8318" s="37">
        <f t="shared" si="2330"/>
        <v>0</v>
      </c>
      <c r="M8318" s="37">
        <v>0</v>
      </c>
      <c r="N8318" s="37">
        <f t="shared" si="2331"/>
        <v>68</v>
      </c>
      <c r="O8318" s="37">
        <v>0</v>
      </c>
      <c r="P8318" s="37">
        <v>0</v>
      </c>
      <c r="Q8318" s="21">
        <f t="shared" si="2332"/>
        <v>39.790999999999997</v>
      </c>
      <c r="R8318" s="21">
        <f t="shared" si="2341"/>
        <v>346.66666666668459</v>
      </c>
      <c r="S8318" s="21">
        <f t="shared" si="2342"/>
        <v>-23.209996106073806</v>
      </c>
      <c r="T8318" s="21">
        <f t="shared" si="2333"/>
        <v>86.147999999999996</v>
      </c>
      <c r="U8318" s="37">
        <f>VLOOKUP(Time_Zone, 'LSTM LookUp'!$B$5:$D$8, 3, FALSE)</f>
        <v>-75</v>
      </c>
      <c r="V8318" s="21">
        <f t="shared" si="2343"/>
        <v>5.2413754816388618</v>
      </c>
      <c r="W8318" s="21">
        <f t="shared" si="2334"/>
        <v>237.45834387040972</v>
      </c>
      <c r="X8318" s="21">
        <f t="shared" si="2335"/>
        <v>-0.63209293925270593</v>
      </c>
      <c r="Y8318" s="21">
        <f t="shared" si="2336"/>
        <v>67.367907060747299</v>
      </c>
      <c r="Z8318" s="21">
        <f t="shared" si="2344"/>
        <v>21.354449915576904</v>
      </c>
      <c r="AA8318" s="21">
        <f t="shared" si="2337"/>
        <v>21.354449915576904</v>
      </c>
      <c r="AB8318" s="21">
        <f t="shared" si="2338"/>
        <v>0</v>
      </c>
      <c r="AC8318" s="21">
        <f t="shared" si="2339"/>
        <v>0</v>
      </c>
      <c r="AD8318" s="21">
        <f t="shared" si="2345"/>
        <v>0</v>
      </c>
      <c r="AE8318" s="21" t="str">
        <f t="shared" si="2340"/>
        <v>12/12/17:00</v>
      </c>
    </row>
    <row r="8319" spans="2:31">
      <c r="B8319" s="37">
        <v>12</v>
      </c>
      <c r="C8319" s="38">
        <v>12</v>
      </c>
      <c r="D8319" s="39">
        <v>18</v>
      </c>
      <c r="E8319" s="17">
        <v>3.3</v>
      </c>
      <c r="F8319" s="17">
        <v>6</v>
      </c>
      <c r="G8319" s="17">
        <v>0</v>
      </c>
      <c r="H8319" s="37">
        <f t="shared" si="2328"/>
        <v>37.94</v>
      </c>
      <c r="I8319" s="37">
        <f>IF(H8319&lt;'Roof Calculator'!$G$8, 1, 0)</f>
        <v>1</v>
      </c>
      <c r="J8319" s="37">
        <f>IF(H8319&gt;='Roof Calculator'!$G$8, 1, 0)</f>
        <v>0</v>
      </c>
      <c r="K8319" s="37">
        <f t="shared" si="2329"/>
        <v>37.94</v>
      </c>
      <c r="L8319" s="37">
        <f t="shared" si="2330"/>
        <v>0</v>
      </c>
      <c r="M8319" s="37">
        <v>0</v>
      </c>
      <c r="N8319" s="37">
        <f t="shared" si="2331"/>
        <v>6</v>
      </c>
      <c r="O8319" s="37">
        <v>0</v>
      </c>
      <c r="P8319" s="37">
        <v>0</v>
      </c>
      <c r="Q8319" s="21">
        <f t="shared" si="2332"/>
        <v>39.790999999999997</v>
      </c>
      <c r="R8319" s="21">
        <f t="shared" si="2341"/>
        <v>346.70833333335128</v>
      </c>
      <c r="S8319" s="21">
        <f t="shared" si="2342"/>
        <v>-23.212457856297483</v>
      </c>
      <c r="T8319" s="21">
        <f t="shared" si="2333"/>
        <v>86.147999999999996</v>
      </c>
      <c r="U8319" s="37">
        <f>VLOOKUP(Time_Zone, 'LSTM LookUp'!$B$5:$D$8, 3, FALSE)</f>
        <v>-75</v>
      </c>
      <c r="V8319" s="21">
        <f t="shared" si="2343"/>
        <v>5.2225585896526487</v>
      </c>
      <c r="W8319" s="21">
        <f t="shared" si="2334"/>
        <v>252.45363964741318</v>
      </c>
      <c r="X8319" s="21">
        <f t="shared" si="2335"/>
        <v>0</v>
      </c>
      <c r="Y8319" s="21">
        <f t="shared" si="2336"/>
        <v>6</v>
      </c>
      <c r="Z8319" s="21">
        <f t="shared" si="2344"/>
        <v>1.9018952062430323</v>
      </c>
      <c r="AA8319" s="21">
        <f t="shared" si="2337"/>
        <v>1.9018952062430323</v>
      </c>
      <c r="AB8319" s="21">
        <f t="shared" si="2338"/>
        <v>0</v>
      </c>
      <c r="AC8319" s="21">
        <f t="shared" si="2339"/>
        <v>0</v>
      </c>
      <c r="AD8319" s="21">
        <f t="shared" si="2345"/>
        <v>0</v>
      </c>
      <c r="AE8319" s="21" t="str">
        <f t="shared" si="2340"/>
        <v>12/12/18:00</v>
      </c>
    </row>
    <row r="8320" spans="2:31">
      <c r="B8320" s="37">
        <v>12</v>
      </c>
      <c r="C8320" s="38">
        <v>12</v>
      </c>
      <c r="D8320" s="39">
        <v>19</v>
      </c>
      <c r="E8320" s="17">
        <v>3.9</v>
      </c>
      <c r="F8320" s="17">
        <v>0</v>
      </c>
      <c r="G8320" s="17">
        <v>0</v>
      </c>
      <c r="H8320" s="37">
        <f t="shared" si="2328"/>
        <v>39.020000000000003</v>
      </c>
      <c r="I8320" s="37">
        <f>IF(H8320&lt;'Roof Calculator'!$G$8, 1, 0)</f>
        <v>1</v>
      </c>
      <c r="J8320" s="37">
        <f>IF(H8320&gt;='Roof Calculator'!$G$8, 1, 0)</f>
        <v>0</v>
      </c>
      <c r="K8320" s="37">
        <f t="shared" si="2329"/>
        <v>39.020000000000003</v>
      </c>
      <c r="L8320" s="37">
        <f t="shared" si="2330"/>
        <v>0</v>
      </c>
      <c r="M8320" s="37">
        <v>0</v>
      </c>
      <c r="N8320" s="37">
        <f t="shared" si="2331"/>
        <v>0</v>
      </c>
      <c r="O8320" s="37">
        <v>0</v>
      </c>
      <c r="P8320" s="37">
        <v>0</v>
      </c>
      <c r="Q8320" s="21">
        <f t="shared" si="2332"/>
        <v>39.790999999999997</v>
      </c>
      <c r="R8320" s="21">
        <f t="shared" si="2341"/>
        <v>346.75000000001796</v>
      </c>
      <c r="S8320" s="21">
        <f t="shared" si="2342"/>
        <v>-23.214907010470778</v>
      </c>
      <c r="T8320" s="21">
        <f t="shared" si="2333"/>
        <v>86.147999999999996</v>
      </c>
      <c r="U8320" s="37">
        <f>VLOOKUP(Time_Zone, 'LSTM LookUp'!$B$5:$D$8, 3, FALSE)</f>
        <v>-75</v>
      </c>
      <c r="V8320" s="21">
        <f t="shared" si="2343"/>
        <v>5.2037348470647355</v>
      </c>
      <c r="W8320" s="21">
        <f t="shared" si="2334"/>
        <v>267.44893371176613</v>
      </c>
      <c r="X8320" s="21">
        <f t="shared" si="2335"/>
        <v>0</v>
      </c>
      <c r="Y8320" s="21">
        <f t="shared" si="2336"/>
        <v>0</v>
      </c>
      <c r="Z8320" s="21">
        <f t="shared" si="2344"/>
        <v>0</v>
      </c>
      <c r="AA8320" s="21">
        <f t="shared" si="2337"/>
        <v>0</v>
      </c>
      <c r="AB8320" s="21">
        <f t="shared" si="2338"/>
        <v>0</v>
      </c>
      <c r="AC8320" s="21">
        <f t="shared" si="2339"/>
        <v>0</v>
      </c>
      <c r="AD8320" s="21">
        <f t="shared" si="2345"/>
        <v>0</v>
      </c>
      <c r="AE8320" s="21" t="str">
        <f t="shared" si="2340"/>
        <v>12/12/19:00</v>
      </c>
    </row>
    <row r="8321" spans="2:31">
      <c r="B8321" s="37">
        <v>12</v>
      </c>
      <c r="C8321" s="38">
        <v>12</v>
      </c>
      <c r="D8321" s="39">
        <v>20</v>
      </c>
      <c r="E8321" s="17">
        <v>2.8</v>
      </c>
      <c r="F8321" s="17">
        <v>0</v>
      </c>
      <c r="G8321" s="17">
        <v>0</v>
      </c>
      <c r="H8321" s="37">
        <f t="shared" si="2328"/>
        <v>37.04</v>
      </c>
      <c r="I8321" s="37">
        <f>IF(H8321&lt;'Roof Calculator'!$G$8, 1, 0)</f>
        <v>1</v>
      </c>
      <c r="J8321" s="37">
        <f>IF(H8321&gt;='Roof Calculator'!$G$8, 1, 0)</f>
        <v>0</v>
      </c>
      <c r="K8321" s="37">
        <f t="shared" si="2329"/>
        <v>37.04</v>
      </c>
      <c r="L8321" s="37">
        <f t="shared" si="2330"/>
        <v>0</v>
      </c>
      <c r="M8321" s="37">
        <v>0</v>
      </c>
      <c r="N8321" s="37">
        <f t="shared" si="2331"/>
        <v>0</v>
      </c>
      <c r="O8321" s="37">
        <v>0</v>
      </c>
      <c r="P8321" s="37">
        <v>0</v>
      </c>
      <c r="Q8321" s="21">
        <f t="shared" si="2332"/>
        <v>39.790999999999997</v>
      </c>
      <c r="R8321" s="21">
        <f t="shared" si="2341"/>
        <v>346.79166666668465</v>
      </c>
      <c r="S8321" s="21">
        <f t="shared" si="2342"/>
        <v>-23.217343566645354</v>
      </c>
      <c r="T8321" s="21">
        <f t="shared" si="2333"/>
        <v>86.147999999999996</v>
      </c>
      <c r="U8321" s="37">
        <f>VLOOKUP(Time_Zone, 'LSTM LookUp'!$B$5:$D$8, 3, FALSE)</f>
        <v>-75</v>
      </c>
      <c r="V8321" s="21">
        <f t="shared" si="2343"/>
        <v>5.1849042845835029</v>
      </c>
      <c r="W8321" s="21">
        <f t="shared" si="2334"/>
        <v>282.44422607114592</v>
      </c>
      <c r="X8321" s="21">
        <f t="shared" si="2335"/>
        <v>0</v>
      </c>
      <c r="Y8321" s="21">
        <f t="shared" si="2336"/>
        <v>0</v>
      </c>
      <c r="Z8321" s="21">
        <f t="shared" si="2344"/>
        <v>0</v>
      </c>
      <c r="AA8321" s="21">
        <f t="shared" si="2337"/>
        <v>0</v>
      </c>
      <c r="AB8321" s="21">
        <f t="shared" si="2338"/>
        <v>0</v>
      </c>
      <c r="AC8321" s="21">
        <f t="shared" si="2339"/>
        <v>0</v>
      </c>
      <c r="AD8321" s="21">
        <f t="shared" si="2345"/>
        <v>0</v>
      </c>
      <c r="AE8321" s="21" t="str">
        <f t="shared" si="2340"/>
        <v>12/12/20:00</v>
      </c>
    </row>
    <row r="8322" spans="2:31">
      <c r="B8322" s="37">
        <v>12</v>
      </c>
      <c r="C8322" s="38">
        <v>12</v>
      </c>
      <c r="D8322" s="39">
        <v>21</v>
      </c>
      <c r="E8322" s="17">
        <v>3.3</v>
      </c>
      <c r="F8322" s="17">
        <v>0</v>
      </c>
      <c r="G8322" s="17">
        <v>0</v>
      </c>
      <c r="H8322" s="37">
        <f t="shared" si="2328"/>
        <v>37.94</v>
      </c>
      <c r="I8322" s="37">
        <f>IF(H8322&lt;'Roof Calculator'!$G$8, 1, 0)</f>
        <v>1</v>
      </c>
      <c r="J8322" s="37">
        <f>IF(H8322&gt;='Roof Calculator'!$G$8, 1, 0)</f>
        <v>0</v>
      </c>
      <c r="K8322" s="37">
        <f t="shared" si="2329"/>
        <v>37.94</v>
      </c>
      <c r="L8322" s="37">
        <f t="shared" si="2330"/>
        <v>0</v>
      </c>
      <c r="M8322" s="37">
        <v>0</v>
      </c>
      <c r="N8322" s="37">
        <f t="shared" si="2331"/>
        <v>0</v>
      </c>
      <c r="O8322" s="37">
        <v>0</v>
      </c>
      <c r="P8322" s="37">
        <v>0</v>
      </c>
      <c r="Q8322" s="21">
        <f t="shared" si="2332"/>
        <v>39.790999999999997</v>
      </c>
      <c r="R8322" s="21">
        <f t="shared" si="2341"/>
        <v>346.83333333335133</v>
      </c>
      <c r="S8322" s="21">
        <f t="shared" si="2342"/>
        <v>-23.21976752288267</v>
      </c>
      <c r="T8322" s="21">
        <f t="shared" si="2333"/>
        <v>86.147999999999996</v>
      </c>
      <c r="U8322" s="37">
        <f>VLOOKUP(Time_Zone, 'LSTM LookUp'!$B$5:$D$8, 3, FALSE)</f>
        <v>-75</v>
      </c>
      <c r="V8322" s="21">
        <f t="shared" si="2343"/>
        <v>5.1660669329293443</v>
      </c>
      <c r="W8322" s="21">
        <f t="shared" si="2334"/>
        <v>297.43951673323232</v>
      </c>
      <c r="X8322" s="21">
        <f t="shared" si="2335"/>
        <v>0</v>
      </c>
      <c r="Y8322" s="21">
        <f t="shared" si="2336"/>
        <v>0</v>
      </c>
      <c r="Z8322" s="21">
        <f t="shared" si="2344"/>
        <v>0</v>
      </c>
      <c r="AA8322" s="21">
        <f t="shared" si="2337"/>
        <v>0</v>
      </c>
      <c r="AB8322" s="21">
        <f t="shared" si="2338"/>
        <v>0</v>
      </c>
      <c r="AC8322" s="21">
        <f t="shared" si="2339"/>
        <v>0</v>
      </c>
      <c r="AD8322" s="21">
        <f t="shared" si="2345"/>
        <v>0</v>
      </c>
      <c r="AE8322" s="21" t="str">
        <f t="shared" si="2340"/>
        <v>12/12/21:00</v>
      </c>
    </row>
    <row r="8323" spans="2:31">
      <c r="B8323" s="37">
        <v>12</v>
      </c>
      <c r="C8323" s="38">
        <v>12</v>
      </c>
      <c r="D8323" s="39">
        <v>22</v>
      </c>
      <c r="E8323" s="17">
        <v>3.3</v>
      </c>
      <c r="F8323" s="17">
        <v>0</v>
      </c>
      <c r="G8323" s="17">
        <v>0</v>
      </c>
      <c r="H8323" s="37">
        <f t="shared" si="2328"/>
        <v>37.94</v>
      </c>
      <c r="I8323" s="37">
        <f>IF(H8323&lt;'Roof Calculator'!$G$8, 1, 0)</f>
        <v>1</v>
      </c>
      <c r="J8323" s="37">
        <f>IF(H8323&gt;='Roof Calculator'!$G$8, 1, 0)</f>
        <v>0</v>
      </c>
      <c r="K8323" s="37">
        <f t="shared" si="2329"/>
        <v>37.94</v>
      </c>
      <c r="L8323" s="37">
        <f t="shared" si="2330"/>
        <v>0</v>
      </c>
      <c r="M8323" s="37">
        <v>0</v>
      </c>
      <c r="N8323" s="37">
        <f t="shared" si="2331"/>
        <v>0</v>
      </c>
      <c r="O8323" s="37">
        <v>0</v>
      </c>
      <c r="P8323" s="37">
        <v>0</v>
      </c>
      <c r="Q8323" s="21">
        <f t="shared" si="2332"/>
        <v>39.790999999999997</v>
      </c>
      <c r="R8323" s="21">
        <f t="shared" si="2341"/>
        <v>346.87500000001802</v>
      </c>
      <c r="S8323" s="21">
        <f t="shared" si="2342"/>
        <v>-23.222178877253949</v>
      </c>
      <c r="T8323" s="21">
        <f t="shared" si="2333"/>
        <v>86.147999999999996</v>
      </c>
      <c r="U8323" s="37">
        <f>VLOOKUP(Time_Zone, 'LSTM LookUp'!$B$5:$D$8, 3, FALSE)</f>
        <v>-75</v>
      </c>
      <c r="V8323" s="21">
        <f t="shared" si="2343"/>
        <v>5.1472228228346948</v>
      </c>
      <c r="W8323" s="21">
        <f t="shared" si="2334"/>
        <v>312.43480570570864</v>
      </c>
      <c r="X8323" s="21">
        <f t="shared" si="2335"/>
        <v>0</v>
      </c>
      <c r="Y8323" s="21">
        <f t="shared" si="2336"/>
        <v>0</v>
      </c>
      <c r="Z8323" s="21">
        <f t="shared" si="2344"/>
        <v>0</v>
      </c>
      <c r="AA8323" s="21">
        <f t="shared" si="2337"/>
        <v>0</v>
      </c>
      <c r="AB8323" s="21">
        <f t="shared" si="2338"/>
        <v>0</v>
      </c>
      <c r="AC8323" s="21">
        <f t="shared" si="2339"/>
        <v>0</v>
      </c>
      <c r="AD8323" s="21">
        <f t="shared" si="2345"/>
        <v>0</v>
      </c>
      <c r="AE8323" s="21" t="str">
        <f t="shared" si="2340"/>
        <v>12/12/22:00</v>
      </c>
    </row>
    <row r="8324" spans="2:31">
      <c r="B8324" s="37">
        <v>12</v>
      </c>
      <c r="C8324" s="38">
        <v>12</v>
      </c>
      <c r="D8324" s="39">
        <v>23</v>
      </c>
      <c r="E8324" s="17">
        <v>3.9</v>
      </c>
      <c r="F8324" s="17">
        <v>0</v>
      </c>
      <c r="G8324" s="17">
        <v>0</v>
      </c>
      <c r="H8324" s="37">
        <f t="shared" si="2328"/>
        <v>39.020000000000003</v>
      </c>
      <c r="I8324" s="37">
        <f>IF(H8324&lt;'Roof Calculator'!$G$8, 1, 0)</f>
        <v>1</v>
      </c>
      <c r="J8324" s="37">
        <f>IF(H8324&gt;='Roof Calculator'!$G$8, 1, 0)</f>
        <v>0</v>
      </c>
      <c r="K8324" s="37">
        <f t="shared" si="2329"/>
        <v>39.020000000000003</v>
      </c>
      <c r="L8324" s="37">
        <f t="shared" si="2330"/>
        <v>0</v>
      </c>
      <c r="M8324" s="37">
        <v>0</v>
      </c>
      <c r="N8324" s="37">
        <f t="shared" si="2331"/>
        <v>0</v>
      </c>
      <c r="O8324" s="37">
        <v>0</v>
      </c>
      <c r="P8324" s="37">
        <v>0</v>
      </c>
      <c r="Q8324" s="21">
        <f t="shared" si="2332"/>
        <v>39.790999999999997</v>
      </c>
      <c r="R8324" s="21">
        <f t="shared" si="2341"/>
        <v>346.9166666666847</v>
      </c>
      <c r="S8324" s="21">
        <f t="shared" si="2342"/>
        <v>-23.224577627840251</v>
      </c>
      <c r="T8324" s="21">
        <f t="shared" si="2333"/>
        <v>86.147999999999996</v>
      </c>
      <c r="U8324" s="37">
        <f>VLOOKUP(Time_Zone, 'LSTM LookUp'!$B$5:$D$8, 3, FALSE)</f>
        <v>-75</v>
      </c>
      <c r="V8324" s="21">
        <f t="shared" si="2343"/>
        <v>5.1283719850438363</v>
      </c>
      <c r="W8324" s="21">
        <f t="shared" si="2334"/>
        <v>327.43009299626101</v>
      </c>
      <c r="X8324" s="21">
        <f t="shared" si="2335"/>
        <v>0</v>
      </c>
      <c r="Y8324" s="21">
        <f t="shared" si="2336"/>
        <v>0</v>
      </c>
      <c r="Z8324" s="21">
        <f t="shared" si="2344"/>
        <v>0</v>
      </c>
      <c r="AA8324" s="21">
        <f t="shared" si="2337"/>
        <v>0</v>
      </c>
      <c r="AB8324" s="21">
        <f t="shared" si="2338"/>
        <v>0</v>
      </c>
      <c r="AC8324" s="21">
        <f t="shared" si="2339"/>
        <v>0</v>
      </c>
      <c r="AD8324" s="21">
        <f t="shared" si="2345"/>
        <v>0</v>
      </c>
      <c r="AE8324" s="21" t="str">
        <f t="shared" si="2340"/>
        <v>12/12/23:00</v>
      </c>
    </row>
    <row r="8325" spans="2:31">
      <c r="B8325" s="37">
        <v>12</v>
      </c>
      <c r="C8325" s="38">
        <v>12</v>
      </c>
      <c r="D8325" s="39">
        <v>24</v>
      </c>
      <c r="E8325" s="17">
        <v>3.3</v>
      </c>
      <c r="F8325" s="17">
        <v>0</v>
      </c>
      <c r="G8325" s="17">
        <v>0</v>
      </c>
      <c r="H8325" s="37">
        <f t="shared" si="2328"/>
        <v>37.94</v>
      </c>
      <c r="I8325" s="37">
        <f>IF(H8325&lt;'Roof Calculator'!$G$8, 1, 0)</f>
        <v>1</v>
      </c>
      <c r="J8325" s="37">
        <f>IF(H8325&gt;='Roof Calculator'!$G$8, 1, 0)</f>
        <v>0</v>
      </c>
      <c r="K8325" s="37">
        <f t="shared" si="2329"/>
        <v>37.94</v>
      </c>
      <c r="L8325" s="37">
        <f t="shared" si="2330"/>
        <v>0</v>
      </c>
      <c r="M8325" s="37">
        <v>0</v>
      </c>
      <c r="N8325" s="37">
        <f t="shared" si="2331"/>
        <v>0</v>
      </c>
      <c r="O8325" s="37">
        <v>0</v>
      </c>
      <c r="P8325" s="37">
        <v>0</v>
      </c>
      <c r="Q8325" s="21">
        <f t="shared" si="2332"/>
        <v>39.790999999999997</v>
      </c>
      <c r="R8325" s="21">
        <f t="shared" si="2341"/>
        <v>346.95833333335139</v>
      </c>
      <c r="S8325" s="21">
        <f t="shared" si="2342"/>
        <v>-23.226963772732422</v>
      </c>
      <c r="T8325" s="21">
        <f t="shared" si="2333"/>
        <v>86.147999999999996</v>
      </c>
      <c r="U8325" s="37">
        <f>VLOOKUP(Time_Zone, 'LSTM LookUp'!$B$5:$D$8, 3, FALSE)</f>
        <v>-75</v>
      </c>
      <c r="V8325" s="21">
        <f t="shared" si="2343"/>
        <v>5.1095144503129335</v>
      </c>
      <c r="W8325" s="21">
        <f t="shared" si="2334"/>
        <v>342.4253786125783</v>
      </c>
      <c r="X8325" s="21">
        <f t="shared" si="2335"/>
        <v>0</v>
      </c>
      <c r="Y8325" s="21">
        <f t="shared" si="2336"/>
        <v>0</v>
      </c>
      <c r="Z8325" s="21">
        <f t="shared" si="2344"/>
        <v>0</v>
      </c>
      <c r="AA8325" s="21">
        <f t="shared" si="2337"/>
        <v>0</v>
      </c>
      <c r="AB8325" s="21">
        <f t="shared" si="2338"/>
        <v>0</v>
      </c>
      <c r="AC8325" s="21">
        <f t="shared" si="2339"/>
        <v>0</v>
      </c>
      <c r="AD8325" s="21">
        <f t="shared" si="2345"/>
        <v>0</v>
      </c>
      <c r="AE8325" s="21" t="str">
        <f t="shared" si="2340"/>
        <v>12/12/24:00</v>
      </c>
    </row>
    <row r="8326" spans="2:31">
      <c r="B8326" s="37">
        <v>12</v>
      </c>
      <c r="C8326" s="38">
        <v>13</v>
      </c>
      <c r="D8326" s="39">
        <v>1</v>
      </c>
      <c r="E8326" s="17">
        <v>2.8</v>
      </c>
      <c r="F8326" s="17">
        <v>0</v>
      </c>
      <c r="G8326" s="17">
        <v>0</v>
      </c>
      <c r="H8326" s="37">
        <f t="shared" si="2328"/>
        <v>37.04</v>
      </c>
      <c r="I8326" s="37">
        <f>IF(H8326&lt;'Roof Calculator'!$G$8, 1, 0)</f>
        <v>1</v>
      </c>
      <c r="J8326" s="37">
        <f>IF(H8326&gt;='Roof Calculator'!$G$8, 1, 0)</f>
        <v>0</v>
      </c>
      <c r="K8326" s="37">
        <f t="shared" si="2329"/>
        <v>37.04</v>
      </c>
      <c r="L8326" s="37">
        <f t="shared" si="2330"/>
        <v>0</v>
      </c>
      <c r="M8326" s="37">
        <v>0</v>
      </c>
      <c r="N8326" s="37">
        <f t="shared" si="2331"/>
        <v>0</v>
      </c>
      <c r="O8326" s="37">
        <v>0</v>
      </c>
      <c r="P8326" s="37">
        <v>0</v>
      </c>
      <c r="Q8326" s="21">
        <f t="shared" si="2332"/>
        <v>39.790999999999997</v>
      </c>
      <c r="R8326" s="21">
        <f t="shared" si="2341"/>
        <v>347.00000000001808</v>
      </c>
      <c r="S8326" s="21">
        <f t="shared" si="2342"/>
        <v>-23.229337310031116</v>
      </c>
      <c r="T8326" s="21">
        <f t="shared" si="2333"/>
        <v>86.147999999999996</v>
      </c>
      <c r="U8326" s="37">
        <f>VLOOKUP(Time_Zone, 'LSTM LookUp'!$B$5:$D$8, 3, FALSE)</f>
        <v>-75</v>
      </c>
      <c r="V8326" s="21">
        <f t="shared" si="2343"/>
        <v>5.0906502494099204</v>
      </c>
      <c r="W8326" s="21">
        <f t="shared" si="2334"/>
        <v>-2.5793374376475331</v>
      </c>
      <c r="X8326" s="21">
        <f t="shared" si="2335"/>
        <v>0</v>
      </c>
      <c r="Y8326" s="21">
        <f t="shared" si="2336"/>
        <v>0</v>
      </c>
      <c r="Z8326" s="21">
        <f t="shared" si="2344"/>
        <v>0</v>
      </c>
      <c r="AA8326" s="21">
        <f t="shared" si="2337"/>
        <v>0</v>
      </c>
      <c r="AB8326" s="21">
        <f t="shared" si="2338"/>
        <v>0</v>
      </c>
      <c r="AC8326" s="21">
        <f t="shared" si="2339"/>
        <v>0</v>
      </c>
      <c r="AD8326" s="21">
        <f t="shared" si="2345"/>
        <v>0</v>
      </c>
      <c r="AE8326" s="21" t="str">
        <f t="shared" si="2340"/>
        <v>12/13/1:00</v>
      </c>
    </row>
    <row r="8327" spans="2:31">
      <c r="B8327" s="37">
        <v>12</v>
      </c>
      <c r="C8327" s="38">
        <v>13</v>
      </c>
      <c r="D8327" s="39">
        <v>2</v>
      </c>
      <c r="E8327" s="17">
        <v>3.3</v>
      </c>
      <c r="F8327" s="17">
        <v>0</v>
      </c>
      <c r="G8327" s="17">
        <v>0</v>
      </c>
      <c r="H8327" s="37">
        <f t="shared" si="2328"/>
        <v>37.94</v>
      </c>
      <c r="I8327" s="37">
        <f>IF(H8327&lt;'Roof Calculator'!$G$8, 1, 0)</f>
        <v>1</v>
      </c>
      <c r="J8327" s="37">
        <f>IF(H8327&gt;='Roof Calculator'!$G$8, 1, 0)</f>
        <v>0</v>
      </c>
      <c r="K8327" s="37">
        <f t="shared" si="2329"/>
        <v>37.94</v>
      </c>
      <c r="L8327" s="37">
        <f t="shared" si="2330"/>
        <v>0</v>
      </c>
      <c r="M8327" s="37">
        <v>0</v>
      </c>
      <c r="N8327" s="37">
        <f t="shared" si="2331"/>
        <v>0</v>
      </c>
      <c r="O8327" s="37">
        <v>0</v>
      </c>
      <c r="P8327" s="37">
        <v>0</v>
      </c>
      <c r="Q8327" s="21">
        <f t="shared" si="2332"/>
        <v>39.790999999999997</v>
      </c>
      <c r="R8327" s="21">
        <f t="shared" si="2341"/>
        <v>347.04166666668476</v>
      </c>
      <c r="S8327" s="21">
        <f t="shared" si="2342"/>
        <v>-23.231698237846789</v>
      </c>
      <c r="T8327" s="21">
        <f t="shared" si="2333"/>
        <v>86.147999999999996</v>
      </c>
      <c r="U8327" s="37">
        <f>VLOOKUP(Time_Zone, 'LSTM LookUp'!$B$5:$D$8, 3, FALSE)</f>
        <v>-75</v>
      </c>
      <c r="V8327" s="21">
        <f t="shared" si="2343"/>
        <v>5.0717794131145642</v>
      </c>
      <c r="W8327" s="21">
        <f t="shared" si="2334"/>
        <v>12.415944853278642</v>
      </c>
      <c r="X8327" s="21">
        <f t="shared" si="2335"/>
        <v>0</v>
      </c>
      <c r="Y8327" s="21">
        <f t="shared" si="2336"/>
        <v>0</v>
      </c>
      <c r="Z8327" s="21">
        <f t="shared" si="2344"/>
        <v>0</v>
      </c>
      <c r="AA8327" s="21">
        <f t="shared" si="2337"/>
        <v>0</v>
      </c>
      <c r="AB8327" s="21">
        <f t="shared" si="2338"/>
        <v>0</v>
      </c>
      <c r="AC8327" s="21">
        <f t="shared" si="2339"/>
        <v>0</v>
      </c>
      <c r="AD8327" s="21">
        <f t="shared" si="2345"/>
        <v>0</v>
      </c>
      <c r="AE8327" s="21" t="str">
        <f t="shared" si="2340"/>
        <v>12/13/2:00</v>
      </c>
    </row>
    <row r="8328" spans="2:31">
      <c r="B8328" s="37">
        <v>12</v>
      </c>
      <c r="C8328" s="38">
        <v>13</v>
      </c>
      <c r="D8328" s="39">
        <v>3</v>
      </c>
      <c r="E8328" s="17">
        <v>3.3</v>
      </c>
      <c r="F8328" s="17">
        <v>0</v>
      </c>
      <c r="G8328" s="17">
        <v>0</v>
      </c>
      <c r="H8328" s="37">
        <f t="shared" si="2328"/>
        <v>37.94</v>
      </c>
      <c r="I8328" s="37">
        <f>IF(H8328&lt;'Roof Calculator'!$G$8, 1, 0)</f>
        <v>1</v>
      </c>
      <c r="J8328" s="37">
        <f>IF(H8328&gt;='Roof Calculator'!$G$8, 1, 0)</f>
        <v>0</v>
      </c>
      <c r="K8328" s="37">
        <f t="shared" si="2329"/>
        <v>37.94</v>
      </c>
      <c r="L8328" s="37">
        <f t="shared" si="2330"/>
        <v>0</v>
      </c>
      <c r="M8328" s="37">
        <v>0</v>
      </c>
      <c r="N8328" s="37">
        <f t="shared" si="2331"/>
        <v>0</v>
      </c>
      <c r="O8328" s="37">
        <v>0</v>
      </c>
      <c r="P8328" s="37">
        <v>0</v>
      </c>
      <c r="Q8328" s="21">
        <f t="shared" si="2332"/>
        <v>39.790999999999997</v>
      </c>
      <c r="R8328" s="21">
        <f t="shared" si="2341"/>
        <v>347.08333333335145</v>
      </c>
      <c r="S8328" s="21">
        <f t="shared" si="2342"/>
        <v>-23.234046554299752</v>
      </c>
      <c r="T8328" s="21">
        <f t="shared" si="2333"/>
        <v>86.147999999999996</v>
      </c>
      <c r="U8328" s="37">
        <f>VLOOKUP(Time_Zone, 'LSTM LookUp'!$B$5:$D$8, 3, FALSE)</f>
        <v>-75</v>
      </c>
      <c r="V8328" s="21">
        <f t="shared" si="2343"/>
        <v>5.0529019722181712</v>
      </c>
      <c r="W8328" s="21">
        <f t="shared" si="2334"/>
        <v>27.411225493054534</v>
      </c>
      <c r="X8328" s="21">
        <f t="shared" si="2335"/>
        <v>0</v>
      </c>
      <c r="Y8328" s="21">
        <f t="shared" si="2336"/>
        <v>0</v>
      </c>
      <c r="Z8328" s="21">
        <f t="shared" si="2344"/>
        <v>0</v>
      </c>
      <c r="AA8328" s="21">
        <f t="shared" si="2337"/>
        <v>0</v>
      </c>
      <c r="AB8328" s="21">
        <f t="shared" si="2338"/>
        <v>0</v>
      </c>
      <c r="AC8328" s="21">
        <f t="shared" si="2339"/>
        <v>0</v>
      </c>
      <c r="AD8328" s="21">
        <f t="shared" si="2345"/>
        <v>0</v>
      </c>
      <c r="AE8328" s="21" t="str">
        <f t="shared" si="2340"/>
        <v>12/13/3:00</v>
      </c>
    </row>
    <row r="8329" spans="2:31">
      <c r="B8329" s="37">
        <v>12</v>
      </c>
      <c r="C8329" s="38">
        <v>13</v>
      </c>
      <c r="D8329" s="39">
        <v>4</v>
      </c>
      <c r="E8329" s="17">
        <v>3.3</v>
      </c>
      <c r="F8329" s="17">
        <v>0</v>
      </c>
      <c r="G8329" s="17">
        <v>0</v>
      </c>
      <c r="H8329" s="37">
        <f t="shared" si="2328"/>
        <v>37.94</v>
      </c>
      <c r="I8329" s="37">
        <f>IF(H8329&lt;'Roof Calculator'!$G$8, 1, 0)</f>
        <v>1</v>
      </c>
      <c r="J8329" s="37">
        <f>IF(H8329&gt;='Roof Calculator'!$G$8, 1, 0)</f>
        <v>0</v>
      </c>
      <c r="K8329" s="37">
        <f t="shared" si="2329"/>
        <v>37.94</v>
      </c>
      <c r="L8329" s="37">
        <f t="shared" si="2330"/>
        <v>0</v>
      </c>
      <c r="M8329" s="37">
        <v>0</v>
      </c>
      <c r="N8329" s="37">
        <f t="shared" si="2331"/>
        <v>0</v>
      </c>
      <c r="O8329" s="37">
        <v>0</v>
      </c>
      <c r="P8329" s="37">
        <v>0</v>
      </c>
      <c r="Q8329" s="21">
        <f t="shared" si="2332"/>
        <v>39.790999999999997</v>
      </c>
      <c r="R8329" s="21">
        <f t="shared" si="2341"/>
        <v>347.12500000001813</v>
      </c>
      <c r="S8329" s="21">
        <f t="shared" si="2342"/>
        <v>-23.236382257520109</v>
      </c>
      <c r="T8329" s="21">
        <f t="shared" si="2333"/>
        <v>86.147999999999996</v>
      </c>
      <c r="U8329" s="37">
        <f>VLOOKUP(Time_Zone, 'LSTM LookUp'!$B$5:$D$8, 3, FALSE)</f>
        <v>-75</v>
      </c>
      <c r="V8329" s="21">
        <f t="shared" si="2343"/>
        <v>5.0340179575237372</v>
      </c>
      <c r="W8329" s="21">
        <f t="shared" si="2334"/>
        <v>42.406504489380914</v>
      </c>
      <c r="X8329" s="21">
        <f t="shared" si="2335"/>
        <v>0</v>
      </c>
      <c r="Y8329" s="21">
        <f t="shared" si="2336"/>
        <v>0</v>
      </c>
      <c r="Z8329" s="21">
        <f t="shared" si="2344"/>
        <v>0</v>
      </c>
      <c r="AA8329" s="21">
        <f t="shared" si="2337"/>
        <v>0</v>
      </c>
      <c r="AB8329" s="21">
        <f t="shared" si="2338"/>
        <v>0</v>
      </c>
      <c r="AC8329" s="21">
        <f t="shared" si="2339"/>
        <v>0</v>
      </c>
      <c r="AD8329" s="21">
        <f t="shared" si="2345"/>
        <v>0</v>
      </c>
      <c r="AE8329" s="21" t="str">
        <f t="shared" si="2340"/>
        <v>12/13/4:00</v>
      </c>
    </row>
    <row r="8330" spans="2:31">
      <c r="B8330" s="37">
        <v>12</v>
      </c>
      <c r="C8330" s="38">
        <v>13</v>
      </c>
      <c r="D8330" s="39">
        <v>5</v>
      </c>
      <c r="E8330" s="17">
        <v>3.3</v>
      </c>
      <c r="F8330" s="17">
        <v>0</v>
      </c>
      <c r="G8330" s="17">
        <v>0</v>
      </c>
      <c r="H8330" s="37">
        <f t="shared" si="2328"/>
        <v>37.94</v>
      </c>
      <c r="I8330" s="37">
        <f>IF(H8330&lt;'Roof Calculator'!$G$8, 1, 0)</f>
        <v>1</v>
      </c>
      <c r="J8330" s="37">
        <f>IF(H8330&gt;='Roof Calculator'!$G$8, 1, 0)</f>
        <v>0</v>
      </c>
      <c r="K8330" s="37">
        <f t="shared" si="2329"/>
        <v>37.94</v>
      </c>
      <c r="L8330" s="37">
        <f t="shared" si="2330"/>
        <v>0</v>
      </c>
      <c r="M8330" s="37">
        <v>0</v>
      </c>
      <c r="N8330" s="37">
        <f t="shared" si="2331"/>
        <v>0</v>
      </c>
      <c r="O8330" s="37">
        <v>0</v>
      </c>
      <c r="P8330" s="37">
        <v>0</v>
      </c>
      <c r="Q8330" s="21">
        <f t="shared" si="2332"/>
        <v>39.790999999999997</v>
      </c>
      <c r="R8330" s="21">
        <f t="shared" si="2341"/>
        <v>347.16666666668482</v>
      </c>
      <c r="S8330" s="21">
        <f t="shared" si="2342"/>
        <v>-23.238705345647801</v>
      </c>
      <c r="T8330" s="21">
        <f t="shared" si="2333"/>
        <v>86.147999999999996</v>
      </c>
      <c r="U8330" s="37">
        <f>VLOOKUP(Time_Zone, 'LSTM LookUp'!$B$5:$D$8, 3, FALSE)</f>
        <v>-75</v>
      </c>
      <c r="V8330" s="21">
        <f t="shared" si="2343"/>
        <v>5.0151273998458654</v>
      </c>
      <c r="W8330" s="21">
        <f t="shared" si="2334"/>
        <v>57.401781849961438</v>
      </c>
      <c r="X8330" s="21">
        <f t="shared" si="2335"/>
        <v>0</v>
      </c>
      <c r="Y8330" s="21">
        <f t="shared" si="2336"/>
        <v>0</v>
      </c>
      <c r="Z8330" s="21">
        <f t="shared" si="2344"/>
        <v>0</v>
      </c>
      <c r="AA8330" s="21">
        <f t="shared" si="2337"/>
        <v>0</v>
      </c>
      <c r="AB8330" s="21">
        <f t="shared" si="2338"/>
        <v>0</v>
      </c>
      <c r="AC8330" s="21">
        <f t="shared" si="2339"/>
        <v>0</v>
      </c>
      <c r="AD8330" s="21">
        <f t="shared" si="2345"/>
        <v>0</v>
      </c>
      <c r="AE8330" s="21" t="str">
        <f t="shared" si="2340"/>
        <v>12/13/5:00</v>
      </c>
    </row>
    <row r="8331" spans="2:31">
      <c r="B8331" s="37">
        <v>12</v>
      </c>
      <c r="C8331" s="38">
        <v>13</v>
      </c>
      <c r="D8331" s="39">
        <v>6</v>
      </c>
      <c r="E8331" s="17">
        <v>4.4000000000000004</v>
      </c>
      <c r="F8331" s="17">
        <v>0</v>
      </c>
      <c r="G8331" s="17">
        <v>0</v>
      </c>
      <c r="H8331" s="37">
        <f t="shared" si="2328"/>
        <v>39.92</v>
      </c>
      <c r="I8331" s="37">
        <f>IF(H8331&lt;'Roof Calculator'!$G$8, 1, 0)</f>
        <v>1</v>
      </c>
      <c r="J8331" s="37">
        <f>IF(H8331&gt;='Roof Calculator'!$G$8, 1, 0)</f>
        <v>0</v>
      </c>
      <c r="K8331" s="37">
        <f t="shared" si="2329"/>
        <v>39.92</v>
      </c>
      <c r="L8331" s="37">
        <f t="shared" si="2330"/>
        <v>0</v>
      </c>
      <c r="M8331" s="37">
        <v>0</v>
      </c>
      <c r="N8331" s="37">
        <f t="shared" si="2331"/>
        <v>0</v>
      </c>
      <c r="O8331" s="37">
        <v>0</v>
      </c>
      <c r="P8331" s="37">
        <v>0</v>
      </c>
      <c r="Q8331" s="21">
        <f t="shared" si="2332"/>
        <v>39.790999999999997</v>
      </c>
      <c r="R8331" s="21">
        <f t="shared" si="2341"/>
        <v>347.2083333333515</v>
      </c>
      <c r="S8331" s="21">
        <f t="shared" si="2342"/>
        <v>-23.241015816832608</v>
      </c>
      <c r="T8331" s="21">
        <f t="shared" si="2333"/>
        <v>86.147999999999996</v>
      </c>
      <c r="U8331" s="37">
        <f>VLOOKUP(Time_Zone, 'LSTM LookUp'!$B$5:$D$8, 3, FALSE)</f>
        <v>-75</v>
      </c>
      <c r="V8331" s="21">
        <f t="shared" si="2343"/>
        <v>4.9962303300105662</v>
      </c>
      <c r="W8331" s="21">
        <f t="shared" si="2334"/>
        <v>72.39705758250264</v>
      </c>
      <c r="X8331" s="21">
        <f t="shared" si="2335"/>
        <v>0</v>
      </c>
      <c r="Y8331" s="21">
        <f t="shared" si="2336"/>
        <v>0</v>
      </c>
      <c r="Z8331" s="21">
        <f t="shared" si="2344"/>
        <v>0</v>
      </c>
      <c r="AA8331" s="21">
        <f t="shared" si="2337"/>
        <v>0</v>
      </c>
      <c r="AB8331" s="21">
        <f t="shared" si="2338"/>
        <v>0</v>
      </c>
      <c r="AC8331" s="21">
        <f t="shared" si="2339"/>
        <v>0</v>
      </c>
      <c r="AD8331" s="21">
        <f t="shared" si="2345"/>
        <v>0</v>
      </c>
      <c r="AE8331" s="21" t="str">
        <f t="shared" si="2340"/>
        <v>12/13/6:00</v>
      </c>
    </row>
    <row r="8332" spans="2:31">
      <c r="B8332" s="37">
        <v>12</v>
      </c>
      <c r="C8332" s="38">
        <v>13</v>
      </c>
      <c r="D8332" s="39">
        <v>7</v>
      </c>
      <c r="E8332" s="17">
        <v>4.4000000000000004</v>
      </c>
      <c r="F8332" s="17">
        <v>0</v>
      </c>
      <c r="G8332" s="17">
        <v>0</v>
      </c>
      <c r="H8332" s="37">
        <f t="shared" si="2328"/>
        <v>39.92</v>
      </c>
      <c r="I8332" s="37">
        <f>IF(H8332&lt;'Roof Calculator'!$G$8, 1, 0)</f>
        <v>1</v>
      </c>
      <c r="J8332" s="37">
        <f>IF(H8332&gt;='Roof Calculator'!$G$8, 1, 0)</f>
        <v>0</v>
      </c>
      <c r="K8332" s="37">
        <f t="shared" si="2329"/>
        <v>39.92</v>
      </c>
      <c r="L8332" s="37">
        <f t="shared" si="2330"/>
        <v>0</v>
      </c>
      <c r="M8332" s="37">
        <v>0</v>
      </c>
      <c r="N8332" s="37">
        <f t="shared" si="2331"/>
        <v>0</v>
      </c>
      <c r="O8332" s="37">
        <v>0</v>
      </c>
      <c r="P8332" s="37">
        <v>0</v>
      </c>
      <c r="Q8332" s="21">
        <f t="shared" si="2332"/>
        <v>39.790999999999997</v>
      </c>
      <c r="R8332" s="21">
        <f t="shared" si="2341"/>
        <v>347.25000000001819</v>
      </c>
      <c r="S8332" s="21">
        <f t="shared" si="2342"/>
        <v>-23.243313669234134</v>
      </c>
      <c r="T8332" s="21">
        <f t="shared" si="2333"/>
        <v>86.147999999999996</v>
      </c>
      <c r="U8332" s="37">
        <f>VLOOKUP(Time_Zone, 'LSTM LookUp'!$B$5:$D$8, 3, FALSE)</f>
        <v>-75</v>
      </c>
      <c r="V8332" s="21">
        <f t="shared" si="2343"/>
        <v>4.9773267788553852</v>
      </c>
      <c r="W8332" s="21">
        <f t="shared" si="2334"/>
        <v>87.392331694713846</v>
      </c>
      <c r="X8332" s="21">
        <f t="shared" si="2335"/>
        <v>0</v>
      </c>
      <c r="Y8332" s="21">
        <f t="shared" si="2336"/>
        <v>0</v>
      </c>
      <c r="Z8332" s="21">
        <f t="shared" si="2344"/>
        <v>0</v>
      </c>
      <c r="AA8332" s="21">
        <f t="shared" si="2337"/>
        <v>0</v>
      </c>
      <c r="AB8332" s="21">
        <f t="shared" si="2338"/>
        <v>0</v>
      </c>
      <c r="AC8332" s="21">
        <f t="shared" si="2339"/>
        <v>0</v>
      </c>
      <c r="AD8332" s="21">
        <f t="shared" si="2345"/>
        <v>0</v>
      </c>
      <c r="AE8332" s="21" t="str">
        <f t="shared" si="2340"/>
        <v>12/13/7:00</v>
      </c>
    </row>
    <row r="8333" spans="2:31">
      <c r="B8333" s="37">
        <v>12</v>
      </c>
      <c r="C8333" s="38">
        <v>13</v>
      </c>
      <c r="D8333" s="39">
        <v>8</v>
      </c>
      <c r="E8333" s="17">
        <v>5</v>
      </c>
      <c r="F8333" s="17">
        <v>0</v>
      </c>
      <c r="G8333" s="17">
        <v>0</v>
      </c>
      <c r="H8333" s="37">
        <f t="shared" si="2328"/>
        <v>41</v>
      </c>
      <c r="I8333" s="37">
        <f>IF(H8333&lt;'Roof Calculator'!$G$8, 1, 0)</f>
        <v>1</v>
      </c>
      <c r="J8333" s="37">
        <f>IF(H8333&gt;='Roof Calculator'!$G$8, 1, 0)</f>
        <v>0</v>
      </c>
      <c r="K8333" s="37">
        <f t="shared" si="2329"/>
        <v>41</v>
      </c>
      <c r="L8333" s="37">
        <f t="shared" si="2330"/>
        <v>0</v>
      </c>
      <c r="M8333" s="37">
        <v>0</v>
      </c>
      <c r="N8333" s="37">
        <f t="shared" si="2331"/>
        <v>0</v>
      </c>
      <c r="O8333" s="37">
        <v>0</v>
      </c>
      <c r="P8333" s="37">
        <v>0</v>
      </c>
      <c r="Q8333" s="21">
        <f t="shared" si="2332"/>
        <v>39.790999999999997</v>
      </c>
      <c r="R8333" s="21">
        <f t="shared" si="2341"/>
        <v>347.29166666668488</v>
      </c>
      <c r="S8333" s="21">
        <f t="shared" si="2342"/>
        <v>-23.24559890102185</v>
      </c>
      <c r="T8333" s="21">
        <f t="shared" si="2333"/>
        <v>86.147999999999996</v>
      </c>
      <c r="U8333" s="37">
        <f>VLOOKUP(Time_Zone, 'LSTM LookUp'!$B$5:$D$8, 3, FALSE)</f>
        <v>-75</v>
      </c>
      <c r="V8333" s="21">
        <f t="shared" si="2343"/>
        <v>4.958416777229159</v>
      </c>
      <c r="W8333" s="21">
        <f t="shared" si="2334"/>
        <v>102.3876041943073</v>
      </c>
      <c r="X8333" s="21">
        <f t="shared" si="2335"/>
        <v>0</v>
      </c>
      <c r="Y8333" s="21">
        <f t="shared" si="2336"/>
        <v>0</v>
      </c>
      <c r="Z8333" s="21">
        <f t="shared" si="2344"/>
        <v>0</v>
      </c>
      <c r="AA8333" s="21">
        <f t="shared" si="2337"/>
        <v>0</v>
      </c>
      <c r="AB8333" s="21">
        <f t="shared" si="2338"/>
        <v>0</v>
      </c>
      <c r="AC8333" s="21">
        <f t="shared" si="2339"/>
        <v>0</v>
      </c>
      <c r="AD8333" s="21">
        <f t="shared" si="2345"/>
        <v>0</v>
      </c>
      <c r="AE8333" s="21" t="str">
        <f t="shared" si="2340"/>
        <v>12/13/8:00</v>
      </c>
    </row>
    <row r="8334" spans="2:31">
      <c r="B8334" s="37">
        <v>12</v>
      </c>
      <c r="C8334" s="38">
        <v>13</v>
      </c>
      <c r="D8334" s="39">
        <v>9</v>
      </c>
      <c r="E8334" s="17">
        <v>4.4000000000000004</v>
      </c>
      <c r="F8334" s="17">
        <v>17</v>
      </c>
      <c r="G8334" s="17">
        <v>0</v>
      </c>
      <c r="H8334" s="37">
        <f t="shared" si="2328"/>
        <v>39.92</v>
      </c>
      <c r="I8334" s="37">
        <f>IF(H8334&lt;'Roof Calculator'!$G$8, 1, 0)</f>
        <v>1</v>
      </c>
      <c r="J8334" s="37">
        <f>IF(H8334&gt;='Roof Calculator'!$G$8, 1, 0)</f>
        <v>0</v>
      </c>
      <c r="K8334" s="37">
        <f t="shared" si="2329"/>
        <v>39.92</v>
      </c>
      <c r="L8334" s="37">
        <f t="shared" si="2330"/>
        <v>0</v>
      </c>
      <c r="M8334" s="37">
        <v>0</v>
      </c>
      <c r="N8334" s="37">
        <f t="shared" si="2331"/>
        <v>17</v>
      </c>
      <c r="O8334" s="37">
        <v>0</v>
      </c>
      <c r="P8334" s="37">
        <v>0</v>
      </c>
      <c r="Q8334" s="21">
        <f t="shared" si="2332"/>
        <v>39.790999999999997</v>
      </c>
      <c r="R8334" s="21">
        <f t="shared" si="2341"/>
        <v>347.33333333335156</v>
      </c>
      <c r="S8334" s="21">
        <f t="shared" si="2342"/>
        <v>-23.247871510375049</v>
      </c>
      <c r="T8334" s="21">
        <f t="shared" si="2333"/>
        <v>86.147999999999996</v>
      </c>
      <c r="U8334" s="37">
        <f>VLOOKUP(Time_Zone, 'LSTM LookUp'!$B$5:$D$8, 3, FALSE)</f>
        <v>-75</v>
      </c>
      <c r="V8334" s="21">
        <f t="shared" si="2343"/>
        <v>4.93950035599216</v>
      </c>
      <c r="W8334" s="21">
        <f t="shared" si="2334"/>
        <v>117.38287508899802</v>
      </c>
      <c r="X8334" s="21">
        <f t="shared" si="2335"/>
        <v>0</v>
      </c>
      <c r="Y8334" s="21">
        <f t="shared" si="2336"/>
        <v>17</v>
      </c>
      <c r="Z8334" s="21">
        <f t="shared" si="2344"/>
        <v>5.3887030843552584</v>
      </c>
      <c r="AA8334" s="21">
        <f t="shared" si="2337"/>
        <v>5.3887030843552584</v>
      </c>
      <c r="AB8334" s="21">
        <f t="shared" si="2338"/>
        <v>0</v>
      </c>
      <c r="AC8334" s="21">
        <f t="shared" si="2339"/>
        <v>0</v>
      </c>
      <c r="AD8334" s="21">
        <f t="shared" si="2345"/>
        <v>0</v>
      </c>
      <c r="AE8334" s="21" t="str">
        <f t="shared" si="2340"/>
        <v>12/13/9:00</v>
      </c>
    </row>
    <row r="8335" spans="2:31">
      <c r="B8335" s="37">
        <v>12</v>
      </c>
      <c r="C8335" s="38">
        <v>13</v>
      </c>
      <c r="D8335" s="39">
        <v>10</v>
      </c>
      <c r="E8335" s="17">
        <v>4.4000000000000004</v>
      </c>
      <c r="F8335" s="17">
        <v>60</v>
      </c>
      <c r="G8335" s="17">
        <v>0</v>
      </c>
      <c r="H8335" s="37">
        <f t="shared" si="2328"/>
        <v>39.92</v>
      </c>
      <c r="I8335" s="37">
        <f>IF(H8335&lt;'Roof Calculator'!$G$8, 1, 0)</f>
        <v>1</v>
      </c>
      <c r="J8335" s="37">
        <f>IF(H8335&gt;='Roof Calculator'!$G$8, 1, 0)</f>
        <v>0</v>
      </c>
      <c r="K8335" s="37">
        <f t="shared" si="2329"/>
        <v>39.92</v>
      </c>
      <c r="L8335" s="37">
        <f t="shared" si="2330"/>
        <v>0</v>
      </c>
      <c r="M8335" s="37">
        <v>0</v>
      </c>
      <c r="N8335" s="37">
        <f t="shared" si="2331"/>
        <v>60</v>
      </c>
      <c r="O8335" s="37">
        <v>0</v>
      </c>
      <c r="P8335" s="37">
        <v>0</v>
      </c>
      <c r="Q8335" s="21">
        <f t="shared" si="2332"/>
        <v>39.790999999999997</v>
      </c>
      <c r="R8335" s="21">
        <f t="shared" si="2341"/>
        <v>347.37500000001825</v>
      </c>
      <c r="S8335" s="21">
        <f t="shared" si="2342"/>
        <v>-23.250131495482901</v>
      </c>
      <c r="T8335" s="21">
        <f t="shared" si="2333"/>
        <v>86.147999999999996</v>
      </c>
      <c r="U8335" s="37">
        <f>VLOOKUP(Time_Zone, 'LSTM LookUp'!$B$5:$D$8, 3, FALSE)</f>
        <v>-75</v>
      </c>
      <c r="V8335" s="21">
        <f t="shared" si="2343"/>
        <v>4.9205775460157888</v>
      </c>
      <c r="W8335" s="21">
        <f t="shared" si="2334"/>
        <v>132.37814438650395</v>
      </c>
      <c r="X8335" s="21">
        <f t="shared" si="2335"/>
        <v>0</v>
      </c>
      <c r="Y8335" s="21">
        <f t="shared" si="2336"/>
        <v>60</v>
      </c>
      <c r="Z8335" s="21">
        <f t="shared" si="2344"/>
        <v>19.018952062430323</v>
      </c>
      <c r="AA8335" s="21">
        <f t="shared" si="2337"/>
        <v>19.018952062430323</v>
      </c>
      <c r="AB8335" s="21">
        <f t="shared" si="2338"/>
        <v>0</v>
      </c>
      <c r="AC8335" s="21">
        <f t="shared" si="2339"/>
        <v>0</v>
      </c>
      <c r="AD8335" s="21">
        <f t="shared" si="2345"/>
        <v>0</v>
      </c>
      <c r="AE8335" s="21" t="str">
        <f t="shared" si="2340"/>
        <v>12/13/10:00</v>
      </c>
    </row>
    <row r="8336" spans="2:31">
      <c r="B8336" s="37">
        <v>12</v>
      </c>
      <c r="C8336" s="38">
        <v>13</v>
      </c>
      <c r="D8336" s="39">
        <v>11</v>
      </c>
      <c r="E8336" s="17">
        <v>5</v>
      </c>
      <c r="F8336" s="17">
        <v>105</v>
      </c>
      <c r="G8336" s="17">
        <v>0</v>
      </c>
      <c r="H8336" s="37">
        <f t="shared" si="2328"/>
        <v>41</v>
      </c>
      <c r="I8336" s="37">
        <f>IF(H8336&lt;'Roof Calculator'!$G$8, 1, 0)</f>
        <v>1</v>
      </c>
      <c r="J8336" s="37">
        <f>IF(H8336&gt;='Roof Calculator'!$G$8, 1, 0)</f>
        <v>0</v>
      </c>
      <c r="K8336" s="37">
        <f t="shared" si="2329"/>
        <v>41</v>
      </c>
      <c r="L8336" s="37">
        <f t="shared" si="2330"/>
        <v>0</v>
      </c>
      <c r="M8336" s="37">
        <v>0</v>
      </c>
      <c r="N8336" s="37">
        <f t="shared" si="2331"/>
        <v>105</v>
      </c>
      <c r="O8336" s="37">
        <v>0</v>
      </c>
      <c r="P8336" s="37">
        <v>0</v>
      </c>
      <c r="Q8336" s="21">
        <f t="shared" si="2332"/>
        <v>39.790999999999997</v>
      </c>
      <c r="R8336" s="21">
        <f t="shared" si="2341"/>
        <v>347.41666666668493</v>
      </c>
      <c r="S8336" s="21">
        <f t="shared" si="2342"/>
        <v>-23.252378854544428</v>
      </c>
      <c r="T8336" s="21">
        <f t="shared" si="2333"/>
        <v>86.147999999999996</v>
      </c>
      <c r="U8336" s="37">
        <f>VLOOKUP(Time_Zone, 'LSTM LookUp'!$B$5:$D$8, 3, FALSE)</f>
        <v>-75</v>
      </c>
      <c r="V8336" s="21">
        <f t="shared" si="2343"/>
        <v>4.9016483781827169</v>
      </c>
      <c r="W8336" s="21">
        <f t="shared" si="2334"/>
        <v>147.37341209454567</v>
      </c>
      <c r="X8336" s="21">
        <f t="shared" si="2335"/>
        <v>0</v>
      </c>
      <c r="Y8336" s="21">
        <f t="shared" si="2336"/>
        <v>105</v>
      </c>
      <c r="Z8336" s="21">
        <f t="shared" si="2344"/>
        <v>33.283166109253067</v>
      </c>
      <c r="AA8336" s="21">
        <f t="shared" si="2337"/>
        <v>33.283166109253067</v>
      </c>
      <c r="AB8336" s="21">
        <f t="shared" si="2338"/>
        <v>0</v>
      </c>
      <c r="AC8336" s="21">
        <f t="shared" si="2339"/>
        <v>0</v>
      </c>
      <c r="AD8336" s="21">
        <f t="shared" si="2345"/>
        <v>0</v>
      </c>
      <c r="AE8336" s="21" t="str">
        <f t="shared" si="2340"/>
        <v>12/13/11:00</v>
      </c>
    </row>
    <row r="8337" spans="2:31">
      <c r="B8337" s="37">
        <v>12</v>
      </c>
      <c r="C8337" s="38">
        <v>13</v>
      </c>
      <c r="D8337" s="39">
        <v>12</v>
      </c>
      <c r="E8337" s="17">
        <v>5</v>
      </c>
      <c r="F8337" s="17">
        <v>104</v>
      </c>
      <c r="G8337" s="17">
        <v>0</v>
      </c>
      <c r="H8337" s="37">
        <f t="shared" si="2328"/>
        <v>41</v>
      </c>
      <c r="I8337" s="37">
        <f>IF(H8337&lt;'Roof Calculator'!$G$8, 1, 0)</f>
        <v>1</v>
      </c>
      <c r="J8337" s="37">
        <f>IF(H8337&gt;='Roof Calculator'!$G$8, 1, 0)</f>
        <v>0</v>
      </c>
      <c r="K8337" s="37">
        <f t="shared" si="2329"/>
        <v>41</v>
      </c>
      <c r="L8337" s="37">
        <f t="shared" si="2330"/>
        <v>0</v>
      </c>
      <c r="M8337" s="37">
        <v>0</v>
      </c>
      <c r="N8337" s="37">
        <f t="shared" si="2331"/>
        <v>104</v>
      </c>
      <c r="O8337" s="37">
        <v>0</v>
      </c>
      <c r="P8337" s="37">
        <v>0</v>
      </c>
      <c r="Q8337" s="21">
        <f t="shared" si="2332"/>
        <v>39.790999999999997</v>
      </c>
      <c r="R8337" s="21">
        <f t="shared" si="2341"/>
        <v>347.45833333335162</v>
      </c>
      <c r="S8337" s="21">
        <f t="shared" si="2342"/>
        <v>-23.254613585768492</v>
      </c>
      <c r="T8337" s="21">
        <f t="shared" si="2333"/>
        <v>86.147999999999996</v>
      </c>
      <c r="U8337" s="37">
        <f>VLOOKUP(Time_Zone, 'LSTM LookUp'!$B$5:$D$8, 3, FALSE)</f>
        <v>-75</v>
      </c>
      <c r="V8337" s="21">
        <f t="shared" si="2343"/>
        <v>4.8827128833868088</v>
      </c>
      <c r="W8337" s="21">
        <f t="shared" si="2334"/>
        <v>162.3686782208467</v>
      </c>
      <c r="X8337" s="21">
        <f t="shared" si="2335"/>
        <v>0</v>
      </c>
      <c r="Y8337" s="21">
        <f t="shared" si="2336"/>
        <v>104</v>
      </c>
      <c r="Z8337" s="21">
        <f t="shared" si="2344"/>
        <v>32.966183574879224</v>
      </c>
      <c r="AA8337" s="21">
        <f t="shared" si="2337"/>
        <v>32.966183574879224</v>
      </c>
      <c r="AB8337" s="21">
        <f t="shared" si="2338"/>
        <v>0</v>
      </c>
      <c r="AC8337" s="21">
        <f t="shared" si="2339"/>
        <v>0</v>
      </c>
      <c r="AD8337" s="21">
        <f t="shared" si="2345"/>
        <v>0</v>
      </c>
      <c r="AE8337" s="21" t="str">
        <f t="shared" si="2340"/>
        <v>12/13/12:00</v>
      </c>
    </row>
    <row r="8338" spans="2:31">
      <c r="B8338" s="37">
        <v>12</v>
      </c>
      <c r="C8338" s="38">
        <v>13</v>
      </c>
      <c r="D8338" s="39">
        <v>13</v>
      </c>
      <c r="E8338" s="17">
        <v>5.6</v>
      </c>
      <c r="F8338" s="17">
        <v>71</v>
      </c>
      <c r="G8338" s="17">
        <v>0</v>
      </c>
      <c r="H8338" s="37">
        <f t="shared" si="2328"/>
        <v>42.08</v>
      </c>
      <c r="I8338" s="37">
        <f>IF(H8338&lt;'Roof Calculator'!$G$8, 1, 0)</f>
        <v>1</v>
      </c>
      <c r="J8338" s="37">
        <f>IF(H8338&gt;='Roof Calculator'!$G$8, 1, 0)</f>
        <v>0</v>
      </c>
      <c r="K8338" s="37">
        <f t="shared" si="2329"/>
        <v>42.08</v>
      </c>
      <c r="L8338" s="37">
        <f t="shared" si="2330"/>
        <v>0</v>
      </c>
      <c r="M8338" s="37">
        <v>0</v>
      </c>
      <c r="N8338" s="37">
        <f t="shared" si="2331"/>
        <v>71</v>
      </c>
      <c r="O8338" s="37">
        <v>0</v>
      </c>
      <c r="P8338" s="37">
        <v>0</v>
      </c>
      <c r="Q8338" s="21">
        <f t="shared" si="2332"/>
        <v>39.790999999999997</v>
      </c>
      <c r="R8338" s="21">
        <f t="shared" si="2341"/>
        <v>347.5000000000183</v>
      </c>
      <c r="S8338" s="21">
        <f t="shared" si="2342"/>
        <v>-23.256835687373851</v>
      </c>
      <c r="T8338" s="21">
        <f t="shared" si="2333"/>
        <v>86.147999999999996</v>
      </c>
      <c r="U8338" s="37">
        <f>VLOOKUP(Time_Zone, 'LSTM LookUp'!$B$5:$D$8, 3, FALSE)</f>
        <v>-75</v>
      </c>
      <c r="V8338" s="21">
        <f t="shared" si="2343"/>
        <v>4.8637710925329465</v>
      </c>
      <c r="W8338" s="21">
        <f t="shared" si="2334"/>
        <v>177.36394277313323</v>
      </c>
      <c r="X8338" s="21">
        <f t="shared" si="2335"/>
        <v>0</v>
      </c>
      <c r="Y8338" s="21">
        <f t="shared" si="2336"/>
        <v>71</v>
      </c>
      <c r="Z8338" s="21">
        <f t="shared" si="2344"/>
        <v>22.50575994054255</v>
      </c>
      <c r="AA8338" s="21">
        <f t="shared" si="2337"/>
        <v>22.50575994054255</v>
      </c>
      <c r="AB8338" s="21">
        <f t="shared" si="2338"/>
        <v>0</v>
      </c>
      <c r="AC8338" s="21">
        <f t="shared" si="2339"/>
        <v>0</v>
      </c>
      <c r="AD8338" s="21">
        <f t="shared" si="2345"/>
        <v>0</v>
      </c>
      <c r="AE8338" s="21" t="str">
        <f t="shared" si="2340"/>
        <v>12/13/13:00</v>
      </c>
    </row>
    <row r="8339" spans="2:31">
      <c r="B8339" s="37">
        <v>12</v>
      </c>
      <c r="C8339" s="38">
        <v>13</v>
      </c>
      <c r="D8339" s="39">
        <v>14</v>
      </c>
      <c r="E8339" s="17">
        <v>5</v>
      </c>
      <c r="F8339" s="17">
        <v>142</v>
      </c>
      <c r="G8339" s="17">
        <v>1</v>
      </c>
      <c r="H8339" s="37">
        <f t="shared" si="2328"/>
        <v>41</v>
      </c>
      <c r="I8339" s="37">
        <f>IF(H8339&lt;'Roof Calculator'!$G$8, 1, 0)</f>
        <v>1</v>
      </c>
      <c r="J8339" s="37">
        <f>IF(H8339&gt;='Roof Calculator'!$G$8, 1, 0)</f>
        <v>0</v>
      </c>
      <c r="K8339" s="37">
        <f t="shared" si="2329"/>
        <v>41</v>
      </c>
      <c r="L8339" s="37">
        <f t="shared" si="2330"/>
        <v>0</v>
      </c>
      <c r="M8339" s="37">
        <v>0</v>
      </c>
      <c r="N8339" s="37">
        <f t="shared" si="2331"/>
        <v>142</v>
      </c>
      <c r="O8339" s="37">
        <v>0</v>
      </c>
      <c r="P8339" s="37">
        <v>0</v>
      </c>
      <c r="Q8339" s="21">
        <f t="shared" si="2332"/>
        <v>39.790999999999997</v>
      </c>
      <c r="R8339" s="21">
        <f t="shared" si="2341"/>
        <v>347.54166666668499</v>
      </c>
      <c r="S8339" s="21">
        <f t="shared" si="2342"/>
        <v>-23.259045157589139</v>
      </c>
      <c r="T8339" s="21">
        <f t="shared" si="2333"/>
        <v>86.147999999999996</v>
      </c>
      <c r="U8339" s="37">
        <f>VLOOKUP(Time_Zone, 'LSTM LookUp'!$B$5:$D$8, 3, FALSE)</f>
        <v>-75</v>
      </c>
      <c r="V8339" s="21">
        <f t="shared" si="2343"/>
        <v>4.8448230365370364</v>
      </c>
      <c r="W8339" s="21">
        <f t="shared" si="2334"/>
        <v>192.35920575913426</v>
      </c>
      <c r="X8339" s="21">
        <f t="shared" si="2335"/>
        <v>-0.94230104833511086</v>
      </c>
      <c r="Y8339" s="21">
        <f t="shared" si="2336"/>
        <v>141.05769895166489</v>
      </c>
      <c r="Z8339" s="21">
        <f t="shared" si="2344"/>
        <v>44.712826906640707</v>
      </c>
      <c r="AA8339" s="21">
        <f t="shared" si="2337"/>
        <v>44.712826906640707</v>
      </c>
      <c r="AB8339" s="21">
        <f t="shared" si="2338"/>
        <v>0</v>
      </c>
      <c r="AC8339" s="21">
        <f t="shared" si="2339"/>
        <v>0</v>
      </c>
      <c r="AD8339" s="21">
        <f t="shared" si="2345"/>
        <v>0</v>
      </c>
      <c r="AE8339" s="21" t="str">
        <f t="shared" si="2340"/>
        <v>12/13/14:00</v>
      </c>
    </row>
    <row r="8340" spans="2:31">
      <c r="B8340" s="37">
        <v>12</v>
      </c>
      <c r="C8340" s="38">
        <v>13</v>
      </c>
      <c r="D8340" s="39">
        <v>15</v>
      </c>
      <c r="E8340" s="17">
        <v>5</v>
      </c>
      <c r="F8340" s="17">
        <v>52</v>
      </c>
      <c r="G8340" s="17">
        <v>0</v>
      </c>
      <c r="H8340" s="37">
        <f t="shared" si="2328"/>
        <v>41</v>
      </c>
      <c r="I8340" s="37">
        <f>IF(H8340&lt;'Roof Calculator'!$G$8, 1, 0)</f>
        <v>1</v>
      </c>
      <c r="J8340" s="37">
        <f>IF(H8340&gt;='Roof Calculator'!$G$8, 1, 0)</f>
        <v>0</v>
      </c>
      <c r="K8340" s="37">
        <f t="shared" si="2329"/>
        <v>41</v>
      </c>
      <c r="L8340" s="37">
        <f t="shared" si="2330"/>
        <v>0</v>
      </c>
      <c r="M8340" s="37">
        <v>0</v>
      </c>
      <c r="N8340" s="37">
        <f t="shared" si="2331"/>
        <v>52</v>
      </c>
      <c r="O8340" s="37">
        <v>0</v>
      </c>
      <c r="P8340" s="37">
        <v>0</v>
      </c>
      <c r="Q8340" s="21">
        <f t="shared" si="2332"/>
        <v>39.790999999999997</v>
      </c>
      <c r="R8340" s="21">
        <f t="shared" si="2341"/>
        <v>347.58333333335167</v>
      </c>
      <c r="S8340" s="21">
        <f t="shared" si="2342"/>
        <v>-23.261241994652821</v>
      </c>
      <c r="T8340" s="21">
        <f t="shared" si="2333"/>
        <v>86.147999999999996</v>
      </c>
      <c r="U8340" s="37">
        <f>VLOOKUP(Time_Zone, 'LSTM LookUp'!$B$5:$D$8, 3, FALSE)</f>
        <v>-75</v>
      </c>
      <c r="V8340" s="21">
        <f t="shared" si="2343"/>
        <v>4.8258687463260426</v>
      </c>
      <c r="W8340" s="21">
        <f t="shared" si="2334"/>
        <v>207.3544671865815</v>
      </c>
      <c r="X8340" s="21">
        <f t="shared" si="2335"/>
        <v>0</v>
      </c>
      <c r="Y8340" s="21">
        <f t="shared" si="2336"/>
        <v>52</v>
      </c>
      <c r="Z8340" s="21">
        <f t="shared" si="2344"/>
        <v>16.483091787439612</v>
      </c>
      <c r="AA8340" s="21">
        <f t="shared" si="2337"/>
        <v>16.483091787439612</v>
      </c>
      <c r="AB8340" s="21">
        <f t="shared" si="2338"/>
        <v>0</v>
      </c>
      <c r="AC8340" s="21">
        <f t="shared" si="2339"/>
        <v>0</v>
      </c>
      <c r="AD8340" s="21">
        <f t="shared" si="2345"/>
        <v>0</v>
      </c>
      <c r="AE8340" s="21" t="str">
        <f t="shared" si="2340"/>
        <v>12/13/15:00</v>
      </c>
    </row>
    <row r="8341" spans="2:31">
      <c r="B8341" s="37">
        <v>12</v>
      </c>
      <c r="C8341" s="38">
        <v>13</v>
      </c>
      <c r="D8341" s="39">
        <v>16</v>
      </c>
      <c r="E8341" s="17">
        <v>5.6</v>
      </c>
      <c r="F8341" s="17">
        <v>78</v>
      </c>
      <c r="G8341" s="17">
        <v>1</v>
      </c>
      <c r="H8341" s="37">
        <f t="shared" si="2328"/>
        <v>42.08</v>
      </c>
      <c r="I8341" s="37">
        <f>IF(H8341&lt;'Roof Calculator'!$G$8, 1, 0)</f>
        <v>1</v>
      </c>
      <c r="J8341" s="37">
        <f>IF(H8341&gt;='Roof Calculator'!$G$8, 1, 0)</f>
        <v>0</v>
      </c>
      <c r="K8341" s="37">
        <f t="shared" si="2329"/>
        <v>42.08</v>
      </c>
      <c r="L8341" s="37">
        <f t="shared" si="2330"/>
        <v>0</v>
      </c>
      <c r="M8341" s="37">
        <v>0</v>
      </c>
      <c r="N8341" s="37">
        <f t="shared" si="2331"/>
        <v>78</v>
      </c>
      <c r="O8341" s="37">
        <v>0</v>
      </c>
      <c r="P8341" s="37">
        <v>0</v>
      </c>
      <c r="Q8341" s="21">
        <f t="shared" si="2332"/>
        <v>39.790999999999997</v>
      </c>
      <c r="R8341" s="21">
        <f t="shared" si="2341"/>
        <v>347.62500000001836</v>
      </c>
      <c r="S8341" s="21">
        <f t="shared" si="2342"/>
        <v>-23.263426196813299</v>
      </c>
      <c r="T8341" s="21">
        <f t="shared" si="2333"/>
        <v>86.147999999999996</v>
      </c>
      <c r="U8341" s="37">
        <f>VLOOKUP(Time_Zone, 'LSTM LookUp'!$B$5:$D$8, 3, FALSE)</f>
        <v>-75</v>
      </c>
      <c r="V8341" s="21">
        <f t="shared" si="2343"/>
        <v>4.806908252837701</v>
      </c>
      <c r="W8341" s="21">
        <f t="shared" si="2334"/>
        <v>222.34972706320946</v>
      </c>
      <c r="X8341" s="21">
        <f t="shared" si="2335"/>
        <v>-0.77447250798891043</v>
      </c>
      <c r="Y8341" s="21">
        <f t="shared" si="2336"/>
        <v>77.225527492011096</v>
      </c>
      <c r="Z8341" s="21">
        <f t="shared" si="2344"/>
        <v>24.479143422774236</v>
      </c>
      <c r="AA8341" s="21">
        <f t="shared" si="2337"/>
        <v>24.479143422774236</v>
      </c>
      <c r="AB8341" s="21">
        <f t="shared" si="2338"/>
        <v>0</v>
      </c>
      <c r="AC8341" s="21">
        <f t="shared" si="2339"/>
        <v>0</v>
      </c>
      <c r="AD8341" s="21">
        <f t="shared" si="2345"/>
        <v>0</v>
      </c>
      <c r="AE8341" s="21" t="str">
        <f t="shared" si="2340"/>
        <v>12/13/16:00</v>
      </c>
    </row>
    <row r="8342" spans="2:31">
      <c r="B8342" s="37">
        <v>12</v>
      </c>
      <c r="C8342" s="38">
        <v>13</v>
      </c>
      <c r="D8342" s="39">
        <v>17</v>
      </c>
      <c r="E8342" s="17">
        <v>5.6</v>
      </c>
      <c r="F8342" s="17">
        <v>34</v>
      </c>
      <c r="G8342" s="17">
        <v>0</v>
      </c>
      <c r="H8342" s="37">
        <f t="shared" ref="H8342:H8405" si="2346">E8342*9/5+32</f>
        <v>42.08</v>
      </c>
      <c r="I8342" s="37">
        <f>IF(H8342&lt;'Roof Calculator'!$G$8, 1, 0)</f>
        <v>1</v>
      </c>
      <c r="J8342" s="37">
        <f>IF(H8342&gt;='Roof Calculator'!$G$8, 1, 0)</f>
        <v>0</v>
      </c>
      <c r="K8342" s="37">
        <f t="shared" ref="K8342:K8405" si="2347">I8342*H8342</f>
        <v>42.08</v>
      </c>
      <c r="L8342" s="37">
        <f t="shared" ref="L8342:L8405" si="2348">J8342*H8342</f>
        <v>0</v>
      </c>
      <c r="M8342" s="37">
        <v>0</v>
      </c>
      <c r="N8342" s="37">
        <f t="shared" ref="N8342:N8405" si="2349">F8342*(180-M8342)/180</f>
        <v>34</v>
      </c>
      <c r="O8342" s="37">
        <v>0</v>
      </c>
      <c r="P8342" s="37">
        <v>0</v>
      </c>
      <c r="Q8342" s="21">
        <f t="shared" ref="Q8342:Q8405" si="2350">Latitude</f>
        <v>39.790999999999997</v>
      </c>
      <c r="R8342" s="21">
        <f t="shared" si="2341"/>
        <v>347.66666666668505</v>
      </c>
      <c r="S8342" s="21">
        <f t="shared" si="2342"/>
        <v>-23.265597762328834</v>
      </c>
      <c r="T8342" s="21">
        <f t="shared" ref="T8342:T8405" si="2351">Longitude</f>
        <v>86.147999999999996</v>
      </c>
      <c r="U8342" s="37">
        <f>VLOOKUP(Time_Zone, 'LSTM LookUp'!$B$5:$D$8, 3, FALSE)</f>
        <v>-75</v>
      </c>
      <c r="V8342" s="21">
        <f t="shared" si="2343"/>
        <v>4.7879415870206623</v>
      </c>
      <c r="W8342" s="21">
        <f t="shared" ref="W8342:W8405" si="2352">15*((D8342+(4*(T8342-U8342)+V8342)/60)-12)</f>
        <v>237.34498539675516</v>
      </c>
      <c r="X8342" s="21">
        <f t="shared" ref="X8342:X8405" si="2353">G8342*(SIN(S8342*PI()/180)*SIN(Q8342*PI()/180)*COS(O8342*PI()/180)-SIN(S8342*PI()/180)*COS(Q8342*PI()/180)*SIN(O8342*PI()/180)*COS(P8342*PI()/180)+COS(S8342*PI()/180)*COS(Q8342*PI()/180)*COS(O8342*PI()/180)*COS(W8342*PI()/180)+COS(S8342*PI()/180)*SIN(Q8342*PI()/180)*SIN(O8342*PI()/180)*COS(P8342*PI()/180)*COS(W8342*PI()/180)+COS(S8342*PI()/180)*SIN(P8342*PI()/180)*SIN(W8342*PI()/180)*SIN(O8342*PI()/180))</f>
        <v>0</v>
      </c>
      <c r="Y8342" s="21">
        <f t="shared" ref="Y8342:Y8405" si="2354">X8342+N8342</f>
        <v>34</v>
      </c>
      <c r="Z8342" s="21">
        <f t="shared" si="2344"/>
        <v>10.777406168710517</v>
      </c>
      <c r="AA8342" s="21">
        <f t="shared" ref="AA8342:AA8405" si="2355">Z8342*I8342</f>
        <v>10.777406168710517</v>
      </c>
      <c r="AB8342" s="21">
        <f t="shared" ref="AB8342:AB8405" si="2356">Z8342*J8342</f>
        <v>0</v>
      </c>
      <c r="AC8342" s="21">
        <f t="shared" ref="AC8342:AC8405" si="2357">L8342</f>
        <v>0</v>
      </c>
      <c r="AD8342" s="21">
        <f t="shared" si="2345"/>
        <v>0</v>
      </c>
      <c r="AE8342" s="21" t="str">
        <f t="shared" ref="AE8342:AE8405" si="2358">CONCATENATE(B8342, "/", C8342, "/", D8342,":00")</f>
        <v>12/13/17:00</v>
      </c>
    </row>
    <row r="8343" spans="2:31">
      <c r="B8343" s="37">
        <v>12</v>
      </c>
      <c r="C8343" s="38">
        <v>13</v>
      </c>
      <c r="D8343" s="39">
        <v>18</v>
      </c>
      <c r="E8343" s="17">
        <v>5</v>
      </c>
      <c r="F8343" s="17">
        <v>1</v>
      </c>
      <c r="G8343" s="17">
        <v>0</v>
      </c>
      <c r="H8343" s="37">
        <f t="shared" si="2346"/>
        <v>41</v>
      </c>
      <c r="I8343" s="37">
        <f>IF(H8343&lt;'Roof Calculator'!$G$8, 1, 0)</f>
        <v>1</v>
      </c>
      <c r="J8343" s="37">
        <f>IF(H8343&gt;='Roof Calculator'!$G$8, 1, 0)</f>
        <v>0</v>
      </c>
      <c r="K8343" s="37">
        <f t="shared" si="2347"/>
        <v>41</v>
      </c>
      <c r="L8343" s="37">
        <f t="shared" si="2348"/>
        <v>0</v>
      </c>
      <c r="M8343" s="37">
        <v>0</v>
      </c>
      <c r="N8343" s="37">
        <f t="shared" si="2349"/>
        <v>1</v>
      </c>
      <c r="O8343" s="37">
        <v>0</v>
      </c>
      <c r="P8343" s="37">
        <v>0</v>
      </c>
      <c r="Q8343" s="21">
        <f t="shared" si="2350"/>
        <v>39.790999999999997</v>
      </c>
      <c r="R8343" s="21">
        <f t="shared" ref="R8343:R8406" si="2359">R8342+1/24</f>
        <v>347.70833333335173</v>
      </c>
      <c r="S8343" s="21">
        <f t="shared" ref="S8343:S8406" si="2360">ASIN(SIN(23.45*PI()/180)*SIN((360/365*(R8343-81))*PI()/180))*180/PI()</f>
        <v>-23.267756689467571</v>
      </c>
      <c r="T8343" s="21">
        <f t="shared" si="2351"/>
        <v>86.147999999999996</v>
      </c>
      <c r="U8343" s="37">
        <f>VLOOKUP(Time_Zone, 'LSTM LookUp'!$B$5:$D$8, 3, FALSE)</f>
        <v>-75</v>
      </c>
      <c r="V8343" s="21">
        <f t="shared" ref="V8343:V8406" si="2361">9.87*SIN(2*(360/365*(R8343-81))*PI()/180)-7.53*COS((360/365*(R8343-81))*PI()/180)-1.5*SIN((360/365*(R8343-81))*PI()/180)</f>
        <v>4.7689687798344123</v>
      </c>
      <c r="W8343" s="21">
        <f t="shared" si="2352"/>
        <v>252.34024219495859</v>
      </c>
      <c r="X8343" s="21">
        <f t="shared" si="2353"/>
        <v>0</v>
      </c>
      <c r="Y8343" s="21">
        <f t="shared" si="2354"/>
        <v>1</v>
      </c>
      <c r="Z8343" s="21">
        <f t="shared" ref="Z8343:Z8406" si="2362">Y8343/10.764*3.412</f>
        <v>0.31698253437383872</v>
      </c>
      <c r="AA8343" s="21">
        <f t="shared" si="2355"/>
        <v>0.31698253437383872</v>
      </c>
      <c r="AB8343" s="21">
        <f t="shared" si="2356"/>
        <v>0</v>
      </c>
      <c r="AC8343" s="21">
        <f t="shared" si="2357"/>
        <v>0</v>
      </c>
      <c r="AD8343" s="21">
        <f t="shared" ref="AD8343:AD8406" si="2363">AB8343</f>
        <v>0</v>
      </c>
      <c r="AE8343" s="21" t="str">
        <f t="shared" si="2358"/>
        <v>12/13/18:00</v>
      </c>
    </row>
    <row r="8344" spans="2:31">
      <c r="B8344" s="37">
        <v>12</v>
      </c>
      <c r="C8344" s="38">
        <v>13</v>
      </c>
      <c r="D8344" s="39">
        <v>19</v>
      </c>
      <c r="E8344" s="17">
        <v>4.4000000000000004</v>
      </c>
      <c r="F8344" s="17">
        <v>0</v>
      </c>
      <c r="G8344" s="17">
        <v>0</v>
      </c>
      <c r="H8344" s="37">
        <f t="shared" si="2346"/>
        <v>39.92</v>
      </c>
      <c r="I8344" s="37">
        <f>IF(H8344&lt;'Roof Calculator'!$G$8, 1, 0)</f>
        <v>1</v>
      </c>
      <c r="J8344" s="37">
        <f>IF(H8344&gt;='Roof Calculator'!$G$8, 1, 0)</f>
        <v>0</v>
      </c>
      <c r="K8344" s="37">
        <f t="shared" si="2347"/>
        <v>39.92</v>
      </c>
      <c r="L8344" s="37">
        <f t="shared" si="2348"/>
        <v>0</v>
      </c>
      <c r="M8344" s="37">
        <v>0</v>
      </c>
      <c r="N8344" s="37">
        <f t="shared" si="2349"/>
        <v>0</v>
      </c>
      <c r="O8344" s="37">
        <v>0</v>
      </c>
      <c r="P8344" s="37">
        <v>0</v>
      </c>
      <c r="Q8344" s="21">
        <f t="shared" si="2350"/>
        <v>39.790999999999997</v>
      </c>
      <c r="R8344" s="21">
        <f t="shared" si="2359"/>
        <v>347.75000000001842</v>
      </c>
      <c r="S8344" s="21">
        <f t="shared" si="2360"/>
        <v>-23.269902976507574</v>
      </c>
      <c r="T8344" s="21">
        <f t="shared" si="2351"/>
        <v>86.147999999999996</v>
      </c>
      <c r="U8344" s="37">
        <f>VLOOKUP(Time_Zone, 'LSTM LookUp'!$B$5:$D$8, 3, FALSE)</f>
        <v>-75</v>
      </c>
      <c r="V8344" s="21">
        <f t="shared" si="2361"/>
        <v>4.7499898622490715</v>
      </c>
      <c r="W8344" s="21">
        <f t="shared" si="2352"/>
        <v>267.3354974655623</v>
      </c>
      <c r="X8344" s="21">
        <f t="shared" si="2353"/>
        <v>0</v>
      </c>
      <c r="Y8344" s="21">
        <f t="shared" si="2354"/>
        <v>0</v>
      </c>
      <c r="Z8344" s="21">
        <f t="shared" si="2362"/>
        <v>0</v>
      </c>
      <c r="AA8344" s="21">
        <f t="shared" si="2355"/>
        <v>0</v>
      </c>
      <c r="AB8344" s="21">
        <f t="shared" si="2356"/>
        <v>0</v>
      </c>
      <c r="AC8344" s="21">
        <f t="shared" si="2357"/>
        <v>0</v>
      </c>
      <c r="AD8344" s="21">
        <f t="shared" si="2363"/>
        <v>0</v>
      </c>
      <c r="AE8344" s="21" t="str">
        <f t="shared" si="2358"/>
        <v>12/13/19:00</v>
      </c>
    </row>
    <row r="8345" spans="2:31">
      <c r="B8345" s="37">
        <v>12</v>
      </c>
      <c r="C8345" s="38">
        <v>13</v>
      </c>
      <c r="D8345" s="39">
        <v>20</v>
      </c>
      <c r="E8345" s="17">
        <v>5</v>
      </c>
      <c r="F8345" s="17">
        <v>0</v>
      </c>
      <c r="G8345" s="17">
        <v>0</v>
      </c>
      <c r="H8345" s="37">
        <f t="shared" si="2346"/>
        <v>41</v>
      </c>
      <c r="I8345" s="37">
        <f>IF(H8345&lt;'Roof Calculator'!$G$8, 1, 0)</f>
        <v>1</v>
      </c>
      <c r="J8345" s="37">
        <f>IF(H8345&gt;='Roof Calculator'!$G$8, 1, 0)</f>
        <v>0</v>
      </c>
      <c r="K8345" s="37">
        <f t="shared" si="2347"/>
        <v>41</v>
      </c>
      <c r="L8345" s="37">
        <f t="shared" si="2348"/>
        <v>0</v>
      </c>
      <c r="M8345" s="37">
        <v>0</v>
      </c>
      <c r="N8345" s="37">
        <f t="shared" si="2349"/>
        <v>0</v>
      </c>
      <c r="O8345" s="37">
        <v>0</v>
      </c>
      <c r="P8345" s="37">
        <v>0</v>
      </c>
      <c r="Q8345" s="21">
        <f t="shared" si="2350"/>
        <v>39.790999999999997</v>
      </c>
      <c r="R8345" s="21">
        <f t="shared" si="2359"/>
        <v>347.7916666666851</v>
      </c>
      <c r="S8345" s="21">
        <f t="shared" si="2360"/>
        <v>-23.272036621736778</v>
      </c>
      <c r="T8345" s="21">
        <f t="shared" si="2351"/>
        <v>86.147999999999996</v>
      </c>
      <c r="U8345" s="37">
        <f>VLOOKUP(Time_Zone, 'LSTM LookUp'!$B$5:$D$8, 3, FALSE)</f>
        <v>-75</v>
      </c>
      <c r="V8345" s="21">
        <f t="shared" si="2361"/>
        <v>4.7310048652455254</v>
      </c>
      <c r="W8345" s="21">
        <f t="shared" si="2352"/>
        <v>282.3307512163114</v>
      </c>
      <c r="X8345" s="21">
        <f t="shared" si="2353"/>
        <v>0</v>
      </c>
      <c r="Y8345" s="21">
        <f t="shared" si="2354"/>
        <v>0</v>
      </c>
      <c r="Z8345" s="21">
        <f t="shared" si="2362"/>
        <v>0</v>
      </c>
      <c r="AA8345" s="21">
        <f t="shared" si="2355"/>
        <v>0</v>
      </c>
      <c r="AB8345" s="21">
        <f t="shared" si="2356"/>
        <v>0</v>
      </c>
      <c r="AC8345" s="21">
        <f t="shared" si="2357"/>
        <v>0</v>
      </c>
      <c r="AD8345" s="21">
        <f t="shared" si="2363"/>
        <v>0</v>
      </c>
      <c r="AE8345" s="21" t="str">
        <f t="shared" si="2358"/>
        <v>12/13/20:00</v>
      </c>
    </row>
    <row r="8346" spans="2:31">
      <c r="B8346" s="37">
        <v>12</v>
      </c>
      <c r="C8346" s="38">
        <v>13</v>
      </c>
      <c r="D8346" s="39">
        <v>21</v>
      </c>
      <c r="E8346" s="17">
        <v>5.6</v>
      </c>
      <c r="F8346" s="17">
        <v>0</v>
      </c>
      <c r="G8346" s="17">
        <v>0</v>
      </c>
      <c r="H8346" s="37">
        <f t="shared" si="2346"/>
        <v>42.08</v>
      </c>
      <c r="I8346" s="37">
        <f>IF(H8346&lt;'Roof Calculator'!$G$8, 1, 0)</f>
        <v>1</v>
      </c>
      <c r="J8346" s="37">
        <f>IF(H8346&gt;='Roof Calculator'!$G$8, 1, 0)</f>
        <v>0</v>
      </c>
      <c r="K8346" s="37">
        <f t="shared" si="2347"/>
        <v>42.08</v>
      </c>
      <c r="L8346" s="37">
        <f t="shared" si="2348"/>
        <v>0</v>
      </c>
      <c r="M8346" s="37">
        <v>0</v>
      </c>
      <c r="N8346" s="37">
        <f t="shared" si="2349"/>
        <v>0</v>
      </c>
      <c r="O8346" s="37">
        <v>0</v>
      </c>
      <c r="P8346" s="37">
        <v>0</v>
      </c>
      <c r="Q8346" s="21">
        <f t="shared" si="2350"/>
        <v>39.790999999999997</v>
      </c>
      <c r="R8346" s="21">
        <f t="shared" si="2359"/>
        <v>347.83333333335179</v>
      </c>
      <c r="S8346" s="21">
        <f t="shared" si="2360"/>
        <v>-23.274157623453053</v>
      </c>
      <c r="T8346" s="21">
        <f t="shared" si="2351"/>
        <v>86.147999999999996</v>
      </c>
      <c r="U8346" s="37">
        <f>VLOOKUP(Time_Zone, 'LSTM LookUp'!$B$5:$D$8, 3, FALSE)</f>
        <v>-75</v>
      </c>
      <c r="V8346" s="21">
        <f t="shared" si="2361"/>
        <v>4.7120138198151711</v>
      </c>
      <c r="W8346" s="21">
        <f t="shared" si="2352"/>
        <v>297.32600345495376</v>
      </c>
      <c r="X8346" s="21">
        <f t="shared" si="2353"/>
        <v>0</v>
      </c>
      <c r="Y8346" s="21">
        <f t="shared" si="2354"/>
        <v>0</v>
      </c>
      <c r="Z8346" s="21">
        <f t="shared" si="2362"/>
        <v>0</v>
      </c>
      <c r="AA8346" s="21">
        <f t="shared" si="2355"/>
        <v>0</v>
      </c>
      <c r="AB8346" s="21">
        <f t="shared" si="2356"/>
        <v>0</v>
      </c>
      <c r="AC8346" s="21">
        <f t="shared" si="2357"/>
        <v>0</v>
      </c>
      <c r="AD8346" s="21">
        <f t="shared" si="2363"/>
        <v>0</v>
      </c>
      <c r="AE8346" s="21" t="str">
        <f t="shared" si="2358"/>
        <v>12/13/21:00</v>
      </c>
    </row>
    <row r="8347" spans="2:31">
      <c r="B8347" s="37">
        <v>12</v>
      </c>
      <c r="C8347" s="38">
        <v>13</v>
      </c>
      <c r="D8347" s="39">
        <v>22</v>
      </c>
      <c r="E8347" s="17">
        <v>5</v>
      </c>
      <c r="F8347" s="17">
        <v>0</v>
      </c>
      <c r="G8347" s="17">
        <v>0</v>
      </c>
      <c r="H8347" s="37">
        <f t="shared" si="2346"/>
        <v>41</v>
      </c>
      <c r="I8347" s="37">
        <f>IF(H8347&lt;'Roof Calculator'!$G$8, 1, 0)</f>
        <v>1</v>
      </c>
      <c r="J8347" s="37">
        <f>IF(H8347&gt;='Roof Calculator'!$G$8, 1, 0)</f>
        <v>0</v>
      </c>
      <c r="K8347" s="37">
        <f t="shared" si="2347"/>
        <v>41</v>
      </c>
      <c r="L8347" s="37">
        <f t="shared" si="2348"/>
        <v>0</v>
      </c>
      <c r="M8347" s="37">
        <v>0</v>
      </c>
      <c r="N8347" s="37">
        <f t="shared" si="2349"/>
        <v>0</v>
      </c>
      <c r="O8347" s="37">
        <v>0</v>
      </c>
      <c r="P8347" s="37">
        <v>0</v>
      </c>
      <c r="Q8347" s="21">
        <f t="shared" si="2350"/>
        <v>39.790999999999997</v>
      </c>
      <c r="R8347" s="21">
        <f t="shared" si="2359"/>
        <v>347.87500000001847</v>
      </c>
      <c r="S8347" s="21">
        <f t="shared" si="2360"/>
        <v>-23.276265979964155</v>
      </c>
      <c r="T8347" s="21">
        <f t="shared" si="2351"/>
        <v>86.147999999999996</v>
      </c>
      <c r="U8347" s="37">
        <f>VLOOKUP(Time_Zone, 'LSTM LookUp'!$B$5:$D$8, 3, FALSE)</f>
        <v>-75</v>
      </c>
      <c r="V8347" s="21">
        <f t="shared" si="2361"/>
        <v>4.6930167569600778</v>
      </c>
      <c r="W8347" s="21">
        <f t="shared" si="2352"/>
        <v>312.32125418924005</v>
      </c>
      <c r="X8347" s="21">
        <f t="shared" si="2353"/>
        <v>0</v>
      </c>
      <c r="Y8347" s="21">
        <f t="shared" si="2354"/>
        <v>0</v>
      </c>
      <c r="Z8347" s="21">
        <f t="shared" si="2362"/>
        <v>0</v>
      </c>
      <c r="AA8347" s="21">
        <f t="shared" si="2355"/>
        <v>0</v>
      </c>
      <c r="AB8347" s="21">
        <f t="shared" si="2356"/>
        <v>0</v>
      </c>
      <c r="AC8347" s="21">
        <f t="shared" si="2357"/>
        <v>0</v>
      </c>
      <c r="AD8347" s="21">
        <f t="shared" si="2363"/>
        <v>0</v>
      </c>
      <c r="AE8347" s="21" t="str">
        <f t="shared" si="2358"/>
        <v>12/13/22:00</v>
      </c>
    </row>
    <row r="8348" spans="2:31">
      <c r="B8348" s="37">
        <v>12</v>
      </c>
      <c r="C8348" s="38">
        <v>13</v>
      </c>
      <c r="D8348" s="39">
        <v>23</v>
      </c>
      <c r="E8348" s="17">
        <v>5</v>
      </c>
      <c r="F8348" s="17">
        <v>0</v>
      </c>
      <c r="G8348" s="17">
        <v>0</v>
      </c>
      <c r="H8348" s="37">
        <f t="shared" si="2346"/>
        <v>41</v>
      </c>
      <c r="I8348" s="37">
        <f>IF(H8348&lt;'Roof Calculator'!$G$8, 1, 0)</f>
        <v>1</v>
      </c>
      <c r="J8348" s="37">
        <f>IF(H8348&gt;='Roof Calculator'!$G$8, 1, 0)</f>
        <v>0</v>
      </c>
      <c r="K8348" s="37">
        <f t="shared" si="2347"/>
        <v>41</v>
      </c>
      <c r="L8348" s="37">
        <f t="shared" si="2348"/>
        <v>0</v>
      </c>
      <c r="M8348" s="37">
        <v>0</v>
      </c>
      <c r="N8348" s="37">
        <f t="shared" si="2349"/>
        <v>0</v>
      </c>
      <c r="O8348" s="37">
        <v>0</v>
      </c>
      <c r="P8348" s="37">
        <v>0</v>
      </c>
      <c r="Q8348" s="21">
        <f t="shared" si="2350"/>
        <v>39.790999999999997</v>
      </c>
      <c r="R8348" s="21">
        <f t="shared" si="2359"/>
        <v>347.91666666668516</v>
      </c>
      <c r="S8348" s="21">
        <f t="shared" si="2360"/>
        <v>-23.278361689587751</v>
      </c>
      <c r="T8348" s="21">
        <f t="shared" si="2351"/>
        <v>86.147999999999996</v>
      </c>
      <c r="U8348" s="37">
        <f>VLOOKUP(Time_Zone, 'LSTM LookUp'!$B$5:$D$8, 3, FALSE)</f>
        <v>-75</v>
      </c>
      <c r="V8348" s="21">
        <f t="shared" si="2361"/>
        <v>4.6740137076926596</v>
      </c>
      <c r="W8348" s="21">
        <f t="shared" si="2352"/>
        <v>327.31650342692319</v>
      </c>
      <c r="X8348" s="21">
        <f t="shared" si="2353"/>
        <v>0</v>
      </c>
      <c r="Y8348" s="21">
        <f t="shared" si="2354"/>
        <v>0</v>
      </c>
      <c r="Z8348" s="21">
        <f t="shared" si="2362"/>
        <v>0</v>
      </c>
      <c r="AA8348" s="21">
        <f t="shared" si="2355"/>
        <v>0</v>
      </c>
      <c r="AB8348" s="21">
        <f t="shared" si="2356"/>
        <v>0</v>
      </c>
      <c r="AC8348" s="21">
        <f t="shared" si="2357"/>
        <v>0</v>
      </c>
      <c r="AD8348" s="21">
        <f t="shared" si="2363"/>
        <v>0</v>
      </c>
      <c r="AE8348" s="21" t="str">
        <f t="shared" si="2358"/>
        <v>12/13/23:00</v>
      </c>
    </row>
    <row r="8349" spans="2:31">
      <c r="B8349" s="37">
        <v>12</v>
      </c>
      <c r="C8349" s="38">
        <v>13</v>
      </c>
      <c r="D8349" s="39">
        <v>24</v>
      </c>
      <c r="E8349" s="17">
        <v>5.6</v>
      </c>
      <c r="F8349" s="17">
        <v>0</v>
      </c>
      <c r="G8349" s="17">
        <v>0</v>
      </c>
      <c r="H8349" s="37">
        <f t="shared" si="2346"/>
        <v>42.08</v>
      </c>
      <c r="I8349" s="37">
        <f>IF(H8349&lt;'Roof Calculator'!$G$8, 1, 0)</f>
        <v>1</v>
      </c>
      <c r="J8349" s="37">
        <f>IF(H8349&gt;='Roof Calculator'!$G$8, 1, 0)</f>
        <v>0</v>
      </c>
      <c r="K8349" s="37">
        <f t="shared" si="2347"/>
        <v>42.08</v>
      </c>
      <c r="L8349" s="37">
        <f t="shared" si="2348"/>
        <v>0</v>
      </c>
      <c r="M8349" s="37">
        <v>0</v>
      </c>
      <c r="N8349" s="37">
        <f t="shared" si="2349"/>
        <v>0</v>
      </c>
      <c r="O8349" s="37">
        <v>0</v>
      </c>
      <c r="P8349" s="37">
        <v>0</v>
      </c>
      <c r="Q8349" s="21">
        <f t="shared" si="2350"/>
        <v>39.790999999999997</v>
      </c>
      <c r="R8349" s="21">
        <f t="shared" si="2359"/>
        <v>347.95833333335185</v>
      </c>
      <c r="S8349" s="21">
        <f t="shared" si="2360"/>
        <v>-23.280444750651455</v>
      </c>
      <c r="T8349" s="21">
        <f t="shared" si="2351"/>
        <v>86.147999999999996</v>
      </c>
      <c r="U8349" s="37">
        <f>VLOOKUP(Time_Zone, 'LSTM LookUp'!$B$5:$D$8, 3, FALSE)</f>
        <v>-75</v>
      </c>
      <c r="V8349" s="21">
        <f t="shared" si="2361"/>
        <v>4.6550047030358321</v>
      </c>
      <c r="W8349" s="21">
        <f t="shared" si="2352"/>
        <v>342.31175117575896</v>
      </c>
      <c r="X8349" s="21">
        <f t="shared" si="2353"/>
        <v>0</v>
      </c>
      <c r="Y8349" s="21">
        <f t="shared" si="2354"/>
        <v>0</v>
      </c>
      <c r="Z8349" s="21">
        <f t="shared" si="2362"/>
        <v>0</v>
      </c>
      <c r="AA8349" s="21">
        <f t="shared" si="2355"/>
        <v>0</v>
      </c>
      <c r="AB8349" s="21">
        <f t="shared" si="2356"/>
        <v>0</v>
      </c>
      <c r="AC8349" s="21">
        <f t="shared" si="2357"/>
        <v>0</v>
      </c>
      <c r="AD8349" s="21">
        <f t="shared" si="2363"/>
        <v>0</v>
      </c>
      <c r="AE8349" s="21" t="str">
        <f t="shared" si="2358"/>
        <v>12/13/24:00</v>
      </c>
    </row>
    <row r="8350" spans="2:31">
      <c r="B8350" s="37">
        <v>12</v>
      </c>
      <c r="C8350" s="38">
        <v>14</v>
      </c>
      <c r="D8350" s="39">
        <v>1</v>
      </c>
      <c r="E8350" s="17">
        <v>5</v>
      </c>
      <c r="F8350" s="17">
        <v>0</v>
      </c>
      <c r="G8350" s="17">
        <v>0</v>
      </c>
      <c r="H8350" s="37">
        <f t="shared" si="2346"/>
        <v>41</v>
      </c>
      <c r="I8350" s="37">
        <f>IF(H8350&lt;'Roof Calculator'!$G$8, 1, 0)</f>
        <v>1</v>
      </c>
      <c r="J8350" s="37">
        <f>IF(H8350&gt;='Roof Calculator'!$G$8, 1, 0)</f>
        <v>0</v>
      </c>
      <c r="K8350" s="37">
        <f t="shared" si="2347"/>
        <v>41</v>
      </c>
      <c r="L8350" s="37">
        <f t="shared" si="2348"/>
        <v>0</v>
      </c>
      <c r="M8350" s="37">
        <v>0</v>
      </c>
      <c r="N8350" s="37">
        <f t="shared" si="2349"/>
        <v>0</v>
      </c>
      <c r="O8350" s="37">
        <v>0</v>
      </c>
      <c r="P8350" s="37">
        <v>0</v>
      </c>
      <c r="Q8350" s="21">
        <f t="shared" si="2350"/>
        <v>39.790999999999997</v>
      </c>
      <c r="R8350" s="21">
        <f t="shared" si="2359"/>
        <v>348.00000000001853</v>
      </c>
      <c r="S8350" s="21">
        <f t="shared" si="2360"/>
        <v>-23.282515161492775</v>
      </c>
      <c r="T8350" s="21">
        <f t="shared" si="2351"/>
        <v>86.147999999999996</v>
      </c>
      <c r="U8350" s="37">
        <f>VLOOKUP(Time_Zone, 'LSTM LookUp'!$B$5:$D$8, 3, FALSE)</f>
        <v>-75</v>
      </c>
      <c r="V8350" s="21">
        <f t="shared" si="2361"/>
        <v>4.6359897740229314</v>
      </c>
      <c r="W8350" s="21">
        <f t="shared" si="2352"/>
        <v>-2.6930025564942728</v>
      </c>
      <c r="X8350" s="21">
        <f t="shared" si="2353"/>
        <v>0</v>
      </c>
      <c r="Y8350" s="21">
        <f t="shared" si="2354"/>
        <v>0</v>
      </c>
      <c r="Z8350" s="21">
        <f t="shared" si="2362"/>
        <v>0</v>
      </c>
      <c r="AA8350" s="21">
        <f t="shared" si="2355"/>
        <v>0</v>
      </c>
      <c r="AB8350" s="21">
        <f t="shared" si="2356"/>
        <v>0</v>
      </c>
      <c r="AC8350" s="21">
        <f t="shared" si="2357"/>
        <v>0</v>
      </c>
      <c r="AD8350" s="21">
        <f t="shared" si="2363"/>
        <v>0</v>
      </c>
      <c r="AE8350" s="21" t="str">
        <f t="shared" si="2358"/>
        <v>12/14/1:00</v>
      </c>
    </row>
    <row r="8351" spans="2:31">
      <c r="B8351" s="37">
        <v>12</v>
      </c>
      <c r="C8351" s="38">
        <v>14</v>
      </c>
      <c r="D8351" s="39">
        <v>2</v>
      </c>
      <c r="E8351" s="17">
        <v>5</v>
      </c>
      <c r="F8351" s="17">
        <v>0</v>
      </c>
      <c r="G8351" s="17">
        <v>0</v>
      </c>
      <c r="H8351" s="37">
        <f t="shared" si="2346"/>
        <v>41</v>
      </c>
      <c r="I8351" s="37">
        <f>IF(H8351&lt;'Roof Calculator'!$G$8, 1, 0)</f>
        <v>1</v>
      </c>
      <c r="J8351" s="37">
        <f>IF(H8351&gt;='Roof Calculator'!$G$8, 1, 0)</f>
        <v>0</v>
      </c>
      <c r="K8351" s="37">
        <f t="shared" si="2347"/>
        <v>41</v>
      </c>
      <c r="L8351" s="37">
        <f t="shared" si="2348"/>
        <v>0</v>
      </c>
      <c r="M8351" s="37">
        <v>0</v>
      </c>
      <c r="N8351" s="37">
        <f t="shared" si="2349"/>
        <v>0</v>
      </c>
      <c r="O8351" s="37">
        <v>0</v>
      </c>
      <c r="P8351" s="37">
        <v>0</v>
      </c>
      <c r="Q8351" s="21">
        <f t="shared" si="2350"/>
        <v>39.790999999999997</v>
      </c>
      <c r="R8351" s="21">
        <f t="shared" si="2359"/>
        <v>348.04166666668522</v>
      </c>
      <c r="S8351" s="21">
        <f t="shared" si="2360"/>
        <v>-23.284572920459158</v>
      </c>
      <c r="T8351" s="21">
        <f t="shared" si="2351"/>
        <v>86.147999999999996</v>
      </c>
      <c r="U8351" s="37">
        <f>VLOOKUP(Time_Zone, 'LSTM LookUp'!$B$5:$D$8, 3, FALSE)</f>
        <v>-75</v>
      </c>
      <c r="V8351" s="21">
        <f t="shared" si="2361"/>
        <v>4.6169689516975092</v>
      </c>
      <c r="W8351" s="21">
        <f t="shared" si="2352"/>
        <v>12.30224223792435</v>
      </c>
      <c r="X8351" s="21">
        <f t="shared" si="2353"/>
        <v>0</v>
      </c>
      <c r="Y8351" s="21">
        <f t="shared" si="2354"/>
        <v>0</v>
      </c>
      <c r="Z8351" s="21">
        <f t="shared" si="2362"/>
        <v>0</v>
      </c>
      <c r="AA8351" s="21">
        <f t="shared" si="2355"/>
        <v>0</v>
      </c>
      <c r="AB8351" s="21">
        <f t="shared" si="2356"/>
        <v>0</v>
      </c>
      <c r="AC8351" s="21">
        <f t="shared" si="2357"/>
        <v>0</v>
      </c>
      <c r="AD8351" s="21">
        <f t="shared" si="2363"/>
        <v>0</v>
      </c>
      <c r="AE8351" s="21" t="str">
        <f t="shared" si="2358"/>
        <v>12/14/2:00</v>
      </c>
    </row>
    <row r="8352" spans="2:31">
      <c r="B8352" s="37">
        <v>12</v>
      </c>
      <c r="C8352" s="38">
        <v>14</v>
      </c>
      <c r="D8352" s="39">
        <v>3</v>
      </c>
      <c r="E8352" s="17">
        <v>5</v>
      </c>
      <c r="F8352" s="17">
        <v>0</v>
      </c>
      <c r="G8352" s="17">
        <v>0</v>
      </c>
      <c r="H8352" s="37">
        <f t="shared" si="2346"/>
        <v>41</v>
      </c>
      <c r="I8352" s="37">
        <f>IF(H8352&lt;'Roof Calculator'!$G$8, 1, 0)</f>
        <v>1</v>
      </c>
      <c r="J8352" s="37">
        <f>IF(H8352&gt;='Roof Calculator'!$G$8, 1, 0)</f>
        <v>0</v>
      </c>
      <c r="K8352" s="37">
        <f t="shared" si="2347"/>
        <v>41</v>
      </c>
      <c r="L8352" s="37">
        <f t="shared" si="2348"/>
        <v>0</v>
      </c>
      <c r="M8352" s="37">
        <v>0</v>
      </c>
      <c r="N8352" s="37">
        <f t="shared" si="2349"/>
        <v>0</v>
      </c>
      <c r="O8352" s="37">
        <v>0</v>
      </c>
      <c r="P8352" s="37">
        <v>0</v>
      </c>
      <c r="Q8352" s="21">
        <f t="shared" si="2350"/>
        <v>39.790999999999997</v>
      </c>
      <c r="R8352" s="21">
        <f t="shared" si="2359"/>
        <v>348.0833333333519</v>
      </c>
      <c r="S8352" s="21">
        <f t="shared" si="2360"/>
        <v>-23.286618025907973</v>
      </c>
      <c r="T8352" s="21">
        <f t="shared" si="2351"/>
        <v>86.147999999999996</v>
      </c>
      <c r="U8352" s="37">
        <f>VLOOKUP(Time_Zone, 'LSTM LookUp'!$B$5:$D$8, 3, FALSE)</f>
        <v>-75</v>
      </c>
      <c r="V8352" s="21">
        <f t="shared" si="2361"/>
        <v>4.5979422671134849</v>
      </c>
      <c r="W8352" s="21">
        <f t="shared" si="2352"/>
        <v>27.29748556677837</v>
      </c>
      <c r="X8352" s="21">
        <f t="shared" si="2353"/>
        <v>0</v>
      </c>
      <c r="Y8352" s="21">
        <f t="shared" si="2354"/>
        <v>0</v>
      </c>
      <c r="Z8352" s="21">
        <f t="shared" si="2362"/>
        <v>0</v>
      </c>
      <c r="AA8352" s="21">
        <f t="shared" si="2355"/>
        <v>0</v>
      </c>
      <c r="AB8352" s="21">
        <f t="shared" si="2356"/>
        <v>0</v>
      </c>
      <c r="AC8352" s="21">
        <f t="shared" si="2357"/>
        <v>0</v>
      </c>
      <c r="AD8352" s="21">
        <f t="shared" si="2363"/>
        <v>0</v>
      </c>
      <c r="AE8352" s="21" t="str">
        <f t="shared" si="2358"/>
        <v>12/14/3:00</v>
      </c>
    </row>
    <row r="8353" spans="2:31">
      <c r="B8353" s="37">
        <v>12</v>
      </c>
      <c r="C8353" s="38">
        <v>14</v>
      </c>
      <c r="D8353" s="39">
        <v>4</v>
      </c>
      <c r="E8353" s="17">
        <v>5</v>
      </c>
      <c r="F8353" s="17">
        <v>0</v>
      </c>
      <c r="G8353" s="17">
        <v>0</v>
      </c>
      <c r="H8353" s="37">
        <f t="shared" si="2346"/>
        <v>41</v>
      </c>
      <c r="I8353" s="37">
        <f>IF(H8353&lt;'Roof Calculator'!$G$8, 1, 0)</f>
        <v>1</v>
      </c>
      <c r="J8353" s="37">
        <f>IF(H8353&gt;='Roof Calculator'!$G$8, 1, 0)</f>
        <v>0</v>
      </c>
      <c r="K8353" s="37">
        <f t="shared" si="2347"/>
        <v>41</v>
      </c>
      <c r="L8353" s="37">
        <f t="shared" si="2348"/>
        <v>0</v>
      </c>
      <c r="M8353" s="37">
        <v>0</v>
      </c>
      <c r="N8353" s="37">
        <f t="shared" si="2349"/>
        <v>0</v>
      </c>
      <c r="O8353" s="37">
        <v>0</v>
      </c>
      <c r="P8353" s="37">
        <v>0</v>
      </c>
      <c r="Q8353" s="21">
        <f t="shared" si="2350"/>
        <v>39.790999999999997</v>
      </c>
      <c r="R8353" s="21">
        <f t="shared" si="2359"/>
        <v>348.12500000001859</v>
      </c>
      <c r="S8353" s="21">
        <f t="shared" si="2360"/>
        <v>-23.288650476206527</v>
      </c>
      <c r="T8353" s="21">
        <f t="shared" si="2351"/>
        <v>86.147999999999996</v>
      </c>
      <c r="U8353" s="37">
        <f>VLOOKUP(Time_Zone, 'LSTM LookUp'!$B$5:$D$8, 3, FALSE)</f>
        <v>-75</v>
      </c>
      <c r="V8353" s="21">
        <f t="shared" si="2361"/>
        <v>4.5789097513348302</v>
      </c>
      <c r="W8353" s="21">
        <f t="shared" si="2352"/>
        <v>42.292727437833683</v>
      </c>
      <c r="X8353" s="21">
        <f t="shared" si="2353"/>
        <v>0</v>
      </c>
      <c r="Y8353" s="21">
        <f t="shared" si="2354"/>
        <v>0</v>
      </c>
      <c r="Z8353" s="21">
        <f t="shared" si="2362"/>
        <v>0</v>
      </c>
      <c r="AA8353" s="21">
        <f t="shared" si="2355"/>
        <v>0</v>
      </c>
      <c r="AB8353" s="21">
        <f t="shared" si="2356"/>
        <v>0</v>
      </c>
      <c r="AC8353" s="21">
        <f t="shared" si="2357"/>
        <v>0</v>
      </c>
      <c r="AD8353" s="21">
        <f t="shared" si="2363"/>
        <v>0</v>
      </c>
      <c r="AE8353" s="21" t="str">
        <f t="shared" si="2358"/>
        <v>12/14/4:00</v>
      </c>
    </row>
    <row r="8354" spans="2:31">
      <c r="B8354" s="37">
        <v>12</v>
      </c>
      <c r="C8354" s="38">
        <v>14</v>
      </c>
      <c r="D8354" s="39">
        <v>5</v>
      </c>
      <c r="E8354" s="17">
        <v>4.4000000000000004</v>
      </c>
      <c r="F8354" s="17">
        <v>0</v>
      </c>
      <c r="G8354" s="17">
        <v>0</v>
      </c>
      <c r="H8354" s="37">
        <f t="shared" si="2346"/>
        <v>39.92</v>
      </c>
      <c r="I8354" s="37">
        <f>IF(H8354&lt;'Roof Calculator'!$G$8, 1, 0)</f>
        <v>1</v>
      </c>
      <c r="J8354" s="37">
        <f>IF(H8354&gt;='Roof Calculator'!$G$8, 1, 0)</f>
        <v>0</v>
      </c>
      <c r="K8354" s="37">
        <f t="shared" si="2347"/>
        <v>39.92</v>
      </c>
      <c r="L8354" s="37">
        <f t="shared" si="2348"/>
        <v>0</v>
      </c>
      <c r="M8354" s="37">
        <v>0</v>
      </c>
      <c r="N8354" s="37">
        <f t="shared" si="2349"/>
        <v>0</v>
      </c>
      <c r="O8354" s="37">
        <v>0</v>
      </c>
      <c r="P8354" s="37">
        <v>0</v>
      </c>
      <c r="Q8354" s="21">
        <f t="shared" si="2350"/>
        <v>39.790999999999997</v>
      </c>
      <c r="R8354" s="21">
        <f t="shared" si="2359"/>
        <v>348.16666666668527</v>
      </c>
      <c r="S8354" s="21">
        <f t="shared" si="2360"/>
        <v>-23.29067026973209</v>
      </c>
      <c r="T8354" s="21">
        <f t="shared" si="2351"/>
        <v>86.147999999999996</v>
      </c>
      <c r="U8354" s="37">
        <f>VLOOKUP(Time_Zone, 'LSTM LookUp'!$B$5:$D$8, 3, FALSE)</f>
        <v>-75</v>
      </c>
      <c r="V8354" s="21">
        <f t="shared" si="2361"/>
        <v>4.559871435435717</v>
      </c>
      <c r="W8354" s="21">
        <f t="shared" si="2352"/>
        <v>57.28796785885892</v>
      </c>
      <c r="X8354" s="21">
        <f t="shared" si="2353"/>
        <v>0</v>
      </c>
      <c r="Y8354" s="21">
        <f t="shared" si="2354"/>
        <v>0</v>
      </c>
      <c r="Z8354" s="21">
        <f t="shared" si="2362"/>
        <v>0</v>
      </c>
      <c r="AA8354" s="21">
        <f t="shared" si="2355"/>
        <v>0</v>
      </c>
      <c r="AB8354" s="21">
        <f t="shared" si="2356"/>
        <v>0</v>
      </c>
      <c r="AC8354" s="21">
        <f t="shared" si="2357"/>
        <v>0</v>
      </c>
      <c r="AD8354" s="21">
        <f t="shared" si="2363"/>
        <v>0</v>
      </c>
      <c r="AE8354" s="21" t="str">
        <f t="shared" si="2358"/>
        <v>12/14/5:00</v>
      </c>
    </row>
    <row r="8355" spans="2:31">
      <c r="B8355" s="37">
        <v>12</v>
      </c>
      <c r="C8355" s="38">
        <v>14</v>
      </c>
      <c r="D8355" s="39">
        <v>6</v>
      </c>
      <c r="E8355" s="17">
        <v>4.4000000000000004</v>
      </c>
      <c r="F8355" s="17">
        <v>0</v>
      </c>
      <c r="G8355" s="17">
        <v>0</v>
      </c>
      <c r="H8355" s="37">
        <f t="shared" si="2346"/>
        <v>39.92</v>
      </c>
      <c r="I8355" s="37">
        <f>IF(H8355&lt;'Roof Calculator'!$G$8, 1, 0)</f>
        <v>1</v>
      </c>
      <c r="J8355" s="37">
        <f>IF(H8355&gt;='Roof Calculator'!$G$8, 1, 0)</f>
        <v>0</v>
      </c>
      <c r="K8355" s="37">
        <f t="shared" si="2347"/>
        <v>39.92</v>
      </c>
      <c r="L8355" s="37">
        <f t="shared" si="2348"/>
        <v>0</v>
      </c>
      <c r="M8355" s="37">
        <v>0</v>
      </c>
      <c r="N8355" s="37">
        <f t="shared" si="2349"/>
        <v>0</v>
      </c>
      <c r="O8355" s="37">
        <v>0</v>
      </c>
      <c r="P8355" s="37">
        <v>0</v>
      </c>
      <c r="Q8355" s="21">
        <f t="shared" si="2350"/>
        <v>39.790999999999997</v>
      </c>
      <c r="R8355" s="21">
        <f t="shared" si="2359"/>
        <v>348.20833333335196</v>
      </c>
      <c r="S8355" s="21">
        <f t="shared" si="2360"/>
        <v>-23.292677404871828</v>
      </c>
      <c r="T8355" s="21">
        <f t="shared" si="2351"/>
        <v>86.147999999999996</v>
      </c>
      <c r="U8355" s="37">
        <f>VLOOKUP(Time_Zone, 'LSTM LookUp'!$B$5:$D$8, 3, FALSE)</f>
        <v>-75</v>
      </c>
      <c r="V8355" s="21">
        <f t="shared" si="2361"/>
        <v>4.5408273505004626</v>
      </c>
      <c r="W8355" s="21">
        <f t="shared" si="2352"/>
        <v>72.283206837625073</v>
      </c>
      <c r="X8355" s="21">
        <f t="shared" si="2353"/>
        <v>0</v>
      </c>
      <c r="Y8355" s="21">
        <f t="shared" si="2354"/>
        <v>0</v>
      </c>
      <c r="Z8355" s="21">
        <f t="shared" si="2362"/>
        <v>0</v>
      </c>
      <c r="AA8355" s="21">
        <f t="shared" si="2355"/>
        <v>0</v>
      </c>
      <c r="AB8355" s="21">
        <f t="shared" si="2356"/>
        <v>0</v>
      </c>
      <c r="AC8355" s="21">
        <f t="shared" si="2357"/>
        <v>0</v>
      </c>
      <c r="AD8355" s="21">
        <f t="shared" si="2363"/>
        <v>0</v>
      </c>
      <c r="AE8355" s="21" t="str">
        <f t="shared" si="2358"/>
        <v>12/14/6:00</v>
      </c>
    </row>
    <row r="8356" spans="2:31">
      <c r="B8356" s="37">
        <v>12</v>
      </c>
      <c r="C8356" s="38">
        <v>14</v>
      </c>
      <c r="D8356" s="39">
        <v>7</v>
      </c>
      <c r="E8356" s="17">
        <v>4.4000000000000004</v>
      </c>
      <c r="F8356" s="17">
        <v>0</v>
      </c>
      <c r="G8356" s="17">
        <v>0</v>
      </c>
      <c r="H8356" s="37">
        <f t="shared" si="2346"/>
        <v>39.92</v>
      </c>
      <c r="I8356" s="37">
        <f>IF(H8356&lt;'Roof Calculator'!$G$8, 1, 0)</f>
        <v>1</v>
      </c>
      <c r="J8356" s="37">
        <f>IF(H8356&gt;='Roof Calculator'!$G$8, 1, 0)</f>
        <v>0</v>
      </c>
      <c r="K8356" s="37">
        <f t="shared" si="2347"/>
        <v>39.92</v>
      </c>
      <c r="L8356" s="37">
        <f t="shared" si="2348"/>
        <v>0</v>
      </c>
      <c r="M8356" s="37">
        <v>0</v>
      </c>
      <c r="N8356" s="37">
        <f t="shared" si="2349"/>
        <v>0</v>
      </c>
      <c r="O8356" s="37">
        <v>0</v>
      </c>
      <c r="P8356" s="37">
        <v>0</v>
      </c>
      <c r="Q8356" s="21">
        <f t="shared" si="2350"/>
        <v>39.790999999999997</v>
      </c>
      <c r="R8356" s="21">
        <f t="shared" si="2359"/>
        <v>348.25000000001864</v>
      </c>
      <c r="S8356" s="21">
        <f t="shared" si="2360"/>
        <v>-23.294671880022914</v>
      </c>
      <c r="T8356" s="21">
        <f t="shared" si="2351"/>
        <v>86.147999999999996</v>
      </c>
      <c r="U8356" s="37">
        <f>VLOOKUP(Time_Zone, 'LSTM LookUp'!$B$5:$D$8, 3, FALSE)</f>
        <v>-75</v>
      </c>
      <c r="V8356" s="21">
        <f t="shared" si="2361"/>
        <v>4.5217775276232297</v>
      </c>
      <c r="W8356" s="21">
        <f t="shared" si="2352"/>
        <v>87.2784443819058</v>
      </c>
      <c r="X8356" s="21">
        <f t="shared" si="2353"/>
        <v>0</v>
      </c>
      <c r="Y8356" s="21">
        <f t="shared" si="2354"/>
        <v>0</v>
      </c>
      <c r="Z8356" s="21">
        <f t="shared" si="2362"/>
        <v>0</v>
      </c>
      <c r="AA8356" s="21">
        <f t="shared" si="2355"/>
        <v>0</v>
      </c>
      <c r="AB8356" s="21">
        <f t="shared" si="2356"/>
        <v>0</v>
      </c>
      <c r="AC8356" s="21">
        <f t="shared" si="2357"/>
        <v>0</v>
      </c>
      <c r="AD8356" s="21">
        <f t="shared" si="2363"/>
        <v>0</v>
      </c>
      <c r="AE8356" s="21" t="str">
        <f t="shared" si="2358"/>
        <v>12/14/7:00</v>
      </c>
    </row>
    <row r="8357" spans="2:31">
      <c r="B8357" s="37">
        <v>12</v>
      </c>
      <c r="C8357" s="38">
        <v>14</v>
      </c>
      <c r="D8357" s="39">
        <v>8</v>
      </c>
      <c r="E8357" s="17">
        <v>4.4000000000000004</v>
      </c>
      <c r="F8357" s="17">
        <v>0</v>
      </c>
      <c r="G8357" s="17">
        <v>0</v>
      </c>
      <c r="H8357" s="37">
        <f t="shared" si="2346"/>
        <v>39.92</v>
      </c>
      <c r="I8357" s="37">
        <f>IF(H8357&lt;'Roof Calculator'!$G$8, 1, 0)</f>
        <v>1</v>
      </c>
      <c r="J8357" s="37">
        <f>IF(H8357&gt;='Roof Calculator'!$G$8, 1, 0)</f>
        <v>0</v>
      </c>
      <c r="K8357" s="37">
        <f t="shared" si="2347"/>
        <v>39.92</v>
      </c>
      <c r="L8357" s="37">
        <f t="shared" si="2348"/>
        <v>0</v>
      </c>
      <c r="M8357" s="37">
        <v>0</v>
      </c>
      <c r="N8357" s="37">
        <f t="shared" si="2349"/>
        <v>0</v>
      </c>
      <c r="O8357" s="37">
        <v>0</v>
      </c>
      <c r="P8357" s="37">
        <v>0</v>
      </c>
      <c r="Q8357" s="21">
        <f t="shared" si="2350"/>
        <v>39.790999999999997</v>
      </c>
      <c r="R8357" s="21">
        <f t="shared" si="2359"/>
        <v>348.29166666668533</v>
      </c>
      <c r="S8357" s="21">
        <f t="shared" si="2360"/>
        <v>-23.296653693592422</v>
      </c>
      <c r="T8357" s="21">
        <f t="shared" si="2351"/>
        <v>86.147999999999996</v>
      </c>
      <c r="U8357" s="37">
        <f>VLOOKUP(Time_Zone, 'LSTM LookUp'!$B$5:$D$8, 3, FALSE)</f>
        <v>-75</v>
      </c>
      <c r="V8357" s="21">
        <f t="shared" si="2361"/>
        <v>4.5027219979082993</v>
      </c>
      <c r="W8357" s="21">
        <f t="shared" si="2352"/>
        <v>102.27368049947711</v>
      </c>
      <c r="X8357" s="21">
        <f t="shared" si="2353"/>
        <v>0</v>
      </c>
      <c r="Y8357" s="21">
        <f t="shared" si="2354"/>
        <v>0</v>
      </c>
      <c r="Z8357" s="21">
        <f t="shared" si="2362"/>
        <v>0</v>
      </c>
      <c r="AA8357" s="21">
        <f t="shared" si="2355"/>
        <v>0</v>
      </c>
      <c r="AB8357" s="21">
        <f t="shared" si="2356"/>
        <v>0</v>
      </c>
      <c r="AC8357" s="21">
        <f t="shared" si="2357"/>
        <v>0</v>
      </c>
      <c r="AD8357" s="21">
        <f t="shared" si="2363"/>
        <v>0</v>
      </c>
      <c r="AE8357" s="21" t="str">
        <f t="shared" si="2358"/>
        <v>12/14/8:00</v>
      </c>
    </row>
    <row r="8358" spans="2:31">
      <c r="B8358" s="37">
        <v>12</v>
      </c>
      <c r="C8358" s="38">
        <v>14</v>
      </c>
      <c r="D8358" s="39">
        <v>9</v>
      </c>
      <c r="E8358" s="17">
        <v>3.9</v>
      </c>
      <c r="F8358" s="17">
        <v>18</v>
      </c>
      <c r="G8358" s="17">
        <v>0</v>
      </c>
      <c r="H8358" s="37">
        <f t="shared" si="2346"/>
        <v>39.020000000000003</v>
      </c>
      <c r="I8358" s="37">
        <f>IF(H8358&lt;'Roof Calculator'!$G$8, 1, 0)</f>
        <v>1</v>
      </c>
      <c r="J8358" s="37">
        <f>IF(H8358&gt;='Roof Calculator'!$G$8, 1, 0)</f>
        <v>0</v>
      </c>
      <c r="K8358" s="37">
        <f t="shared" si="2347"/>
        <v>39.020000000000003</v>
      </c>
      <c r="L8358" s="37">
        <f t="shared" si="2348"/>
        <v>0</v>
      </c>
      <c r="M8358" s="37">
        <v>0</v>
      </c>
      <c r="N8358" s="37">
        <f t="shared" si="2349"/>
        <v>18</v>
      </c>
      <c r="O8358" s="37">
        <v>0</v>
      </c>
      <c r="P8358" s="37">
        <v>0</v>
      </c>
      <c r="Q8358" s="21">
        <f t="shared" si="2350"/>
        <v>39.790999999999997</v>
      </c>
      <c r="R8358" s="21">
        <f t="shared" si="2359"/>
        <v>348.33333333335202</v>
      </c>
      <c r="S8358" s="21">
        <f t="shared" si="2360"/>
        <v>-23.298622843997414</v>
      </c>
      <c r="T8358" s="21">
        <f t="shared" si="2351"/>
        <v>86.147999999999996</v>
      </c>
      <c r="U8358" s="37">
        <f>VLOOKUP(Time_Zone, 'LSTM LookUp'!$B$5:$D$8, 3, FALSE)</f>
        <v>-75</v>
      </c>
      <c r="V8358" s="21">
        <f t="shared" si="2361"/>
        <v>4.4836607924697276</v>
      </c>
      <c r="W8358" s="21">
        <f t="shared" si="2352"/>
        <v>117.26891519811741</v>
      </c>
      <c r="X8358" s="21">
        <f t="shared" si="2353"/>
        <v>0</v>
      </c>
      <c r="Y8358" s="21">
        <f t="shared" si="2354"/>
        <v>18</v>
      </c>
      <c r="Z8358" s="21">
        <f t="shared" si="2362"/>
        <v>5.7056856187290972</v>
      </c>
      <c r="AA8358" s="21">
        <f t="shared" si="2355"/>
        <v>5.7056856187290972</v>
      </c>
      <c r="AB8358" s="21">
        <f t="shared" si="2356"/>
        <v>0</v>
      </c>
      <c r="AC8358" s="21">
        <f t="shared" si="2357"/>
        <v>0</v>
      </c>
      <c r="AD8358" s="21">
        <f t="shared" si="2363"/>
        <v>0</v>
      </c>
      <c r="AE8358" s="21" t="str">
        <f t="shared" si="2358"/>
        <v>12/14/9:00</v>
      </c>
    </row>
    <row r="8359" spans="2:31">
      <c r="B8359" s="37">
        <v>12</v>
      </c>
      <c r="C8359" s="38">
        <v>14</v>
      </c>
      <c r="D8359" s="39">
        <v>10</v>
      </c>
      <c r="E8359" s="17">
        <v>3.9</v>
      </c>
      <c r="F8359" s="17">
        <v>60</v>
      </c>
      <c r="G8359" s="17">
        <v>0</v>
      </c>
      <c r="H8359" s="37">
        <f t="shared" si="2346"/>
        <v>39.020000000000003</v>
      </c>
      <c r="I8359" s="37">
        <f>IF(H8359&lt;'Roof Calculator'!$G$8, 1, 0)</f>
        <v>1</v>
      </c>
      <c r="J8359" s="37">
        <f>IF(H8359&gt;='Roof Calculator'!$G$8, 1, 0)</f>
        <v>0</v>
      </c>
      <c r="K8359" s="37">
        <f t="shared" si="2347"/>
        <v>39.020000000000003</v>
      </c>
      <c r="L8359" s="37">
        <f t="shared" si="2348"/>
        <v>0</v>
      </c>
      <c r="M8359" s="37">
        <v>0</v>
      </c>
      <c r="N8359" s="37">
        <f t="shared" si="2349"/>
        <v>60</v>
      </c>
      <c r="O8359" s="37">
        <v>0</v>
      </c>
      <c r="P8359" s="37">
        <v>0</v>
      </c>
      <c r="Q8359" s="21">
        <f t="shared" si="2350"/>
        <v>39.790999999999997</v>
      </c>
      <c r="R8359" s="21">
        <f t="shared" si="2359"/>
        <v>348.3750000000187</v>
      </c>
      <c r="S8359" s="21">
        <f t="shared" si="2360"/>
        <v>-23.300579329664899</v>
      </c>
      <c r="T8359" s="21">
        <f t="shared" si="2351"/>
        <v>86.147999999999996</v>
      </c>
      <c r="U8359" s="37">
        <f>VLOOKUP(Time_Zone, 'LSTM LookUp'!$B$5:$D$8, 3, FALSE)</f>
        <v>-75</v>
      </c>
      <c r="V8359" s="21">
        <f t="shared" si="2361"/>
        <v>4.4645939424314971</v>
      </c>
      <c r="W8359" s="21">
        <f t="shared" si="2352"/>
        <v>132.2641484856079</v>
      </c>
      <c r="X8359" s="21">
        <f t="shared" si="2353"/>
        <v>0</v>
      </c>
      <c r="Y8359" s="21">
        <f t="shared" si="2354"/>
        <v>60</v>
      </c>
      <c r="Z8359" s="21">
        <f t="shared" si="2362"/>
        <v>19.018952062430323</v>
      </c>
      <c r="AA8359" s="21">
        <f t="shared" si="2355"/>
        <v>19.018952062430323</v>
      </c>
      <c r="AB8359" s="21">
        <f t="shared" si="2356"/>
        <v>0</v>
      </c>
      <c r="AC8359" s="21">
        <f t="shared" si="2357"/>
        <v>0</v>
      </c>
      <c r="AD8359" s="21">
        <f t="shared" si="2363"/>
        <v>0</v>
      </c>
      <c r="AE8359" s="21" t="str">
        <f t="shared" si="2358"/>
        <v>12/14/10:00</v>
      </c>
    </row>
    <row r="8360" spans="2:31">
      <c r="B8360" s="37">
        <v>12</v>
      </c>
      <c r="C8360" s="38">
        <v>14</v>
      </c>
      <c r="D8360" s="39">
        <v>11</v>
      </c>
      <c r="E8360" s="17">
        <v>3.3</v>
      </c>
      <c r="F8360" s="17">
        <v>76</v>
      </c>
      <c r="G8360" s="17">
        <v>0</v>
      </c>
      <c r="H8360" s="37">
        <f t="shared" si="2346"/>
        <v>37.94</v>
      </c>
      <c r="I8360" s="37">
        <f>IF(H8360&lt;'Roof Calculator'!$G$8, 1, 0)</f>
        <v>1</v>
      </c>
      <c r="J8360" s="37">
        <f>IF(H8360&gt;='Roof Calculator'!$G$8, 1, 0)</f>
        <v>0</v>
      </c>
      <c r="K8360" s="37">
        <f t="shared" si="2347"/>
        <v>37.94</v>
      </c>
      <c r="L8360" s="37">
        <f t="shared" si="2348"/>
        <v>0</v>
      </c>
      <c r="M8360" s="37">
        <v>0</v>
      </c>
      <c r="N8360" s="37">
        <f t="shared" si="2349"/>
        <v>76</v>
      </c>
      <c r="O8360" s="37">
        <v>0</v>
      </c>
      <c r="P8360" s="37">
        <v>0</v>
      </c>
      <c r="Q8360" s="21">
        <f t="shared" si="2350"/>
        <v>39.790999999999997</v>
      </c>
      <c r="R8360" s="21">
        <f t="shared" si="2359"/>
        <v>348.41666666668539</v>
      </c>
      <c r="S8360" s="21">
        <f t="shared" si="2360"/>
        <v>-23.30252314903186</v>
      </c>
      <c r="T8360" s="21">
        <f t="shared" si="2351"/>
        <v>86.147999999999996</v>
      </c>
      <c r="U8360" s="37">
        <f>VLOOKUP(Time_Zone, 'LSTM LookUp'!$B$5:$D$8, 3, FALSE)</f>
        <v>-75</v>
      </c>
      <c r="V8360" s="21">
        <f t="shared" si="2361"/>
        <v>4.445521478927315</v>
      </c>
      <c r="W8360" s="21">
        <f t="shared" si="2352"/>
        <v>147.25938036973179</v>
      </c>
      <c r="X8360" s="21">
        <f t="shared" si="2353"/>
        <v>0</v>
      </c>
      <c r="Y8360" s="21">
        <f t="shared" si="2354"/>
        <v>76</v>
      </c>
      <c r="Z8360" s="21">
        <f t="shared" si="2362"/>
        <v>24.090672612411744</v>
      </c>
      <c r="AA8360" s="21">
        <f t="shared" si="2355"/>
        <v>24.090672612411744</v>
      </c>
      <c r="AB8360" s="21">
        <f t="shared" si="2356"/>
        <v>0</v>
      </c>
      <c r="AC8360" s="21">
        <f t="shared" si="2357"/>
        <v>0</v>
      </c>
      <c r="AD8360" s="21">
        <f t="shared" si="2363"/>
        <v>0</v>
      </c>
      <c r="AE8360" s="21" t="str">
        <f t="shared" si="2358"/>
        <v>12/14/11:00</v>
      </c>
    </row>
    <row r="8361" spans="2:31">
      <c r="B8361" s="37">
        <v>12</v>
      </c>
      <c r="C8361" s="38">
        <v>14</v>
      </c>
      <c r="D8361" s="39">
        <v>12</v>
      </c>
      <c r="E8361" s="17">
        <v>3.3</v>
      </c>
      <c r="F8361" s="17">
        <v>169</v>
      </c>
      <c r="G8361" s="17">
        <v>14</v>
      </c>
      <c r="H8361" s="37">
        <f t="shared" si="2346"/>
        <v>37.94</v>
      </c>
      <c r="I8361" s="37">
        <f>IF(H8361&lt;'Roof Calculator'!$G$8, 1, 0)</f>
        <v>1</v>
      </c>
      <c r="J8361" s="37">
        <f>IF(H8361&gt;='Roof Calculator'!$G$8, 1, 0)</f>
        <v>0</v>
      </c>
      <c r="K8361" s="37">
        <f t="shared" si="2347"/>
        <v>37.94</v>
      </c>
      <c r="L8361" s="37">
        <f t="shared" si="2348"/>
        <v>0</v>
      </c>
      <c r="M8361" s="37">
        <v>0</v>
      </c>
      <c r="N8361" s="37">
        <f t="shared" si="2349"/>
        <v>169</v>
      </c>
      <c r="O8361" s="37">
        <v>0</v>
      </c>
      <c r="P8361" s="37">
        <v>0</v>
      </c>
      <c r="Q8361" s="21">
        <f t="shared" si="2350"/>
        <v>39.790999999999997</v>
      </c>
      <c r="R8361" s="21">
        <f t="shared" si="2359"/>
        <v>348.45833333335207</v>
      </c>
      <c r="S8361" s="21">
        <f t="shared" si="2360"/>
        <v>-23.304454300545242</v>
      </c>
      <c r="T8361" s="21">
        <f t="shared" si="2351"/>
        <v>86.147999999999996</v>
      </c>
      <c r="U8361" s="37">
        <f>VLOOKUP(Time_Zone, 'LSTM LookUp'!$B$5:$D$8, 3, FALSE)</f>
        <v>-75</v>
      </c>
      <c r="V8361" s="21">
        <f t="shared" si="2361"/>
        <v>4.4264434331005313</v>
      </c>
      <c r="W8361" s="21">
        <f t="shared" si="2352"/>
        <v>162.25461085827513</v>
      </c>
      <c r="X8361" s="21">
        <f t="shared" si="2353"/>
        <v>-12.954334710868846</v>
      </c>
      <c r="Y8361" s="21">
        <f t="shared" si="2354"/>
        <v>156.04566528913116</v>
      </c>
      <c r="Z8361" s="21">
        <f t="shared" si="2362"/>
        <v>49.463750461400551</v>
      </c>
      <c r="AA8361" s="21">
        <f t="shared" si="2355"/>
        <v>49.463750461400551</v>
      </c>
      <c r="AB8361" s="21">
        <f t="shared" si="2356"/>
        <v>0</v>
      </c>
      <c r="AC8361" s="21">
        <f t="shared" si="2357"/>
        <v>0</v>
      </c>
      <c r="AD8361" s="21">
        <f t="shared" si="2363"/>
        <v>0</v>
      </c>
      <c r="AE8361" s="21" t="str">
        <f t="shared" si="2358"/>
        <v>12/14/12:00</v>
      </c>
    </row>
    <row r="8362" spans="2:31">
      <c r="B8362" s="37">
        <v>12</v>
      </c>
      <c r="C8362" s="38">
        <v>14</v>
      </c>
      <c r="D8362" s="39">
        <v>13</v>
      </c>
      <c r="E8362" s="17">
        <v>3.3</v>
      </c>
      <c r="F8362" s="17">
        <v>231</v>
      </c>
      <c r="G8362" s="17">
        <v>1</v>
      </c>
      <c r="H8362" s="37">
        <f t="shared" si="2346"/>
        <v>37.94</v>
      </c>
      <c r="I8362" s="37">
        <f>IF(H8362&lt;'Roof Calculator'!$G$8, 1, 0)</f>
        <v>1</v>
      </c>
      <c r="J8362" s="37">
        <f>IF(H8362&gt;='Roof Calculator'!$G$8, 1, 0)</f>
        <v>0</v>
      </c>
      <c r="K8362" s="37">
        <f t="shared" si="2347"/>
        <v>37.94</v>
      </c>
      <c r="L8362" s="37">
        <f t="shared" si="2348"/>
        <v>0</v>
      </c>
      <c r="M8362" s="37">
        <v>0</v>
      </c>
      <c r="N8362" s="37">
        <f t="shared" si="2349"/>
        <v>231</v>
      </c>
      <c r="O8362" s="37">
        <v>0</v>
      </c>
      <c r="P8362" s="37">
        <v>0</v>
      </c>
      <c r="Q8362" s="21">
        <f t="shared" si="2350"/>
        <v>39.790999999999997</v>
      </c>
      <c r="R8362" s="21">
        <f t="shared" si="2359"/>
        <v>348.50000000001876</v>
      </c>
      <c r="S8362" s="21">
        <f t="shared" si="2360"/>
        <v>-23.306372782661974</v>
      </c>
      <c r="T8362" s="21">
        <f t="shared" si="2351"/>
        <v>86.147999999999996</v>
      </c>
      <c r="U8362" s="37">
        <f>VLOOKUP(Time_Zone, 'LSTM LookUp'!$B$5:$D$8, 3, FALSE)</f>
        <v>-75</v>
      </c>
      <c r="V8362" s="21">
        <f t="shared" si="2361"/>
        <v>4.4073598361042929</v>
      </c>
      <c r="W8362" s="21">
        <f t="shared" si="2352"/>
        <v>177.24983995902608</v>
      </c>
      <c r="X8362" s="21">
        <f t="shared" si="2353"/>
        <v>-0.9580831314592485</v>
      </c>
      <c r="Y8362" s="21">
        <f t="shared" si="2354"/>
        <v>230.04191686854074</v>
      </c>
      <c r="Z8362" s="21">
        <f t="shared" si="2362"/>
        <v>72.919269821205972</v>
      </c>
      <c r="AA8362" s="21">
        <f t="shared" si="2355"/>
        <v>72.919269821205972</v>
      </c>
      <c r="AB8362" s="21">
        <f t="shared" si="2356"/>
        <v>0</v>
      </c>
      <c r="AC8362" s="21">
        <f t="shared" si="2357"/>
        <v>0</v>
      </c>
      <c r="AD8362" s="21">
        <f t="shared" si="2363"/>
        <v>0</v>
      </c>
      <c r="AE8362" s="21" t="str">
        <f t="shared" si="2358"/>
        <v>12/14/13:00</v>
      </c>
    </row>
    <row r="8363" spans="2:31">
      <c r="B8363" s="37">
        <v>12</v>
      </c>
      <c r="C8363" s="38">
        <v>14</v>
      </c>
      <c r="D8363" s="39">
        <v>14</v>
      </c>
      <c r="E8363" s="17">
        <v>3.3</v>
      </c>
      <c r="F8363" s="17">
        <v>236</v>
      </c>
      <c r="G8363" s="17">
        <v>1</v>
      </c>
      <c r="H8363" s="37">
        <f t="shared" si="2346"/>
        <v>37.94</v>
      </c>
      <c r="I8363" s="37">
        <f>IF(H8363&lt;'Roof Calculator'!$G$8, 1, 0)</f>
        <v>1</v>
      </c>
      <c r="J8363" s="37">
        <f>IF(H8363&gt;='Roof Calculator'!$G$8, 1, 0)</f>
        <v>0</v>
      </c>
      <c r="K8363" s="37">
        <f t="shared" si="2347"/>
        <v>37.94</v>
      </c>
      <c r="L8363" s="37">
        <f t="shared" si="2348"/>
        <v>0</v>
      </c>
      <c r="M8363" s="37">
        <v>0</v>
      </c>
      <c r="N8363" s="37">
        <f t="shared" si="2349"/>
        <v>236</v>
      </c>
      <c r="O8363" s="37">
        <v>0</v>
      </c>
      <c r="P8363" s="37">
        <v>0</v>
      </c>
      <c r="Q8363" s="21">
        <f t="shared" si="2350"/>
        <v>39.790999999999997</v>
      </c>
      <c r="R8363" s="21">
        <f t="shared" si="2359"/>
        <v>348.54166666668544</v>
      </c>
      <c r="S8363" s="21">
        <f t="shared" si="2360"/>
        <v>-23.308278593848943</v>
      </c>
      <c r="T8363" s="21">
        <f t="shared" si="2351"/>
        <v>86.147999999999996</v>
      </c>
      <c r="U8363" s="37">
        <f>VLOOKUP(Time_Zone, 'LSTM LookUp'!$B$5:$D$8, 3, FALSE)</f>
        <v>-75</v>
      </c>
      <c r="V8363" s="21">
        <f t="shared" si="2361"/>
        <v>4.3882707191012198</v>
      </c>
      <c r="W8363" s="21">
        <f t="shared" si="2352"/>
        <v>192.24506767977527</v>
      </c>
      <c r="X8363" s="21">
        <f t="shared" si="2353"/>
        <v>-0.94285077466487577</v>
      </c>
      <c r="Y8363" s="21">
        <f t="shared" si="2354"/>
        <v>235.05714922533514</v>
      </c>
      <c r="Z8363" s="21">
        <f t="shared" si="2362"/>
        <v>74.50901088413633</v>
      </c>
      <c r="AA8363" s="21">
        <f t="shared" si="2355"/>
        <v>74.50901088413633</v>
      </c>
      <c r="AB8363" s="21">
        <f t="shared" si="2356"/>
        <v>0</v>
      </c>
      <c r="AC8363" s="21">
        <f t="shared" si="2357"/>
        <v>0</v>
      </c>
      <c r="AD8363" s="21">
        <f t="shared" si="2363"/>
        <v>0</v>
      </c>
      <c r="AE8363" s="21" t="str">
        <f t="shared" si="2358"/>
        <v>12/14/14:00</v>
      </c>
    </row>
    <row r="8364" spans="2:31">
      <c r="B8364" s="37">
        <v>12</v>
      </c>
      <c r="C8364" s="38">
        <v>14</v>
      </c>
      <c r="D8364" s="39">
        <v>15</v>
      </c>
      <c r="E8364" s="17">
        <v>3.3</v>
      </c>
      <c r="F8364" s="17">
        <v>175</v>
      </c>
      <c r="G8364" s="17">
        <v>1</v>
      </c>
      <c r="H8364" s="37">
        <f t="shared" si="2346"/>
        <v>37.94</v>
      </c>
      <c r="I8364" s="37">
        <f>IF(H8364&lt;'Roof Calculator'!$G$8, 1, 0)</f>
        <v>1</v>
      </c>
      <c r="J8364" s="37">
        <f>IF(H8364&gt;='Roof Calculator'!$G$8, 1, 0)</f>
        <v>0</v>
      </c>
      <c r="K8364" s="37">
        <f t="shared" si="2347"/>
        <v>37.94</v>
      </c>
      <c r="L8364" s="37">
        <f t="shared" si="2348"/>
        <v>0</v>
      </c>
      <c r="M8364" s="37">
        <v>0</v>
      </c>
      <c r="N8364" s="37">
        <f t="shared" si="2349"/>
        <v>175</v>
      </c>
      <c r="O8364" s="37">
        <v>0</v>
      </c>
      <c r="P8364" s="37">
        <v>0</v>
      </c>
      <c r="Q8364" s="21">
        <f t="shared" si="2350"/>
        <v>39.790999999999997</v>
      </c>
      <c r="R8364" s="21">
        <f t="shared" si="2359"/>
        <v>348.58333333335213</v>
      </c>
      <c r="S8364" s="21">
        <f t="shared" si="2360"/>
        <v>-23.31017173258304</v>
      </c>
      <c r="T8364" s="21">
        <f t="shared" si="2351"/>
        <v>86.147999999999996</v>
      </c>
      <c r="U8364" s="37">
        <f>VLOOKUP(Time_Zone, 'LSTM LookUp'!$B$5:$D$8, 3, FALSE)</f>
        <v>-75</v>
      </c>
      <c r="V8364" s="21">
        <f t="shared" si="2361"/>
        <v>4.369176113263558</v>
      </c>
      <c r="W8364" s="21">
        <f t="shared" si="2352"/>
        <v>207.24029402831587</v>
      </c>
      <c r="X8364" s="21">
        <f t="shared" si="2353"/>
        <v>-0.88065265631261724</v>
      </c>
      <c r="Y8364" s="21">
        <f t="shared" si="2354"/>
        <v>174.11934734368739</v>
      </c>
      <c r="Z8364" s="21">
        <f t="shared" si="2362"/>
        <v>55.192792004520754</v>
      </c>
      <c r="AA8364" s="21">
        <f t="shared" si="2355"/>
        <v>55.192792004520754</v>
      </c>
      <c r="AB8364" s="21">
        <f t="shared" si="2356"/>
        <v>0</v>
      </c>
      <c r="AC8364" s="21">
        <f t="shared" si="2357"/>
        <v>0</v>
      </c>
      <c r="AD8364" s="21">
        <f t="shared" si="2363"/>
        <v>0</v>
      </c>
      <c r="AE8364" s="21" t="str">
        <f t="shared" si="2358"/>
        <v>12/14/15:00</v>
      </c>
    </row>
    <row r="8365" spans="2:31">
      <c r="B8365" s="37">
        <v>12</v>
      </c>
      <c r="C8365" s="38">
        <v>14</v>
      </c>
      <c r="D8365" s="39">
        <v>16</v>
      </c>
      <c r="E8365" s="17">
        <v>3.3</v>
      </c>
      <c r="F8365" s="17">
        <v>121</v>
      </c>
      <c r="G8365" s="17">
        <v>1</v>
      </c>
      <c r="H8365" s="37">
        <f t="shared" si="2346"/>
        <v>37.94</v>
      </c>
      <c r="I8365" s="37">
        <f>IF(H8365&lt;'Roof Calculator'!$G$8, 1, 0)</f>
        <v>1</v>
      </c>
      <c r="J8365" s="37">
        <f>IF(H8365&gt;='Roof Calculator'!$G$8, 1, 0)</f>
        <v>0</v>
      </c>
      <c r="K8365" s="37">
        <f t="shared" si="2347"/>
        <v>37.94</v>
      </c>
      <c r="L8365" s="37">
        <f t="shared" si="2348"/>
        <v>0</v>
      </c>
      <c r="M8365" s="37">
        <v>0</v>
      </c>
      <c r="N8365" s="37">
        <f t="shared" si="2349"/>
        <v>121</v>
      </c>
      <c r="O8365" s="37">
        <v>0</v>
      </c>
      <c r="P8365" s="37">
        <v>0</v>
      </c>
      <c r="Q8365" s="21">
        <f t="shared" si="2350"/>
        <v>39.790999999999997</v>
      </c>
      <c r="R8365" s="21">
        <f t="shared" si="2359"/>
        <v>348.62500000001882</v>
      </c>
      <c r="S8365" s="21">
        <f t="shared" si="2360"/>
        <v>-23.312052197351129</v>
      </c>
      <c r="T8365" s="21">
        <f t="shared" si="2351"/>
        <v>86.147999999999996</v>
      </c>
      <c r="U8365" s="37">
        <f>VLOOKUP(Time_Zone, 'LSTM LookUp'!$B$5:$D$8, 3, FALSE)</f>
        <v>-75</v>
      </c>
      <c r="V8365" s="21">
        <f t="shared" si="2361"/>
        <v>4.3500760497729356</v>
      </c>
      <c r="W8365" s="21">
        <f t="shared" si="2352"/>
        <v>222.23551901244323</v>
      </c>
      <c r="X8365" s="21">
        <f t="shared" si="2353"/>
        <v>-0.77572738784265449</v>
      </c>
      <c r="Y8365" s="21">
        <f t="shared" si="2354"/>
        <v>120.22427261215735</v>
      </c>
      <c r="Z8365" s="21">
        <f t="shared" si="2362"/>
        <v>38.10899462585293</v>
      </c>
      <c r="AA8365" s="21">
        <f t="shared" si="2355"/>
        <v>38.10899462585293</v>
      </c>
      <c r="AB8365" s="21">
        <f t="shared" si="2356"/>
        <v>0</v>
      </c>
      <c r="AC8365" s="21">
        <f t="shared" si="2357"/>
        <v>0</v>
      </c>
      <c r="AD8365" s="21">
        <f t="shared" si="2363"/>
        <v>0</v>
      </c>
      <c r="AE8365" s="21" t="str">
        <f t="shared" si="2358"/>
        <v>12/14/16:00</v>
      </c>
    </row>
    <row r="8366" spans="2:31">
      <c r="B8366" s="37">
        <v>12</v>
      </c>
      <c r="C8366" s="38">
        <v>14</v>
      </c>
      <c r="D8366" s="39">
        <v>17</v>
      </c>
      <c r="E8366" s="17">
        <v>2.8</v>
      </c>
      <c r="F8366" s="17">
        <v>19</v>
      </c>
      <c r="G8366" s="17">
        <v>0</v>
      </c>
      <c r="H8366" s="37">
        <f t="shared" si="2346"/>
        <v>37.04</v>
      </c>
      <c r="I8366" s="37">
        <f>IF(H8366&lt;'Roof Calculator'!$G$8, 1, 0)</f>
        <v>1</v>
      </c>
      <c r="J8366" s="37">
        <f>IF(H8366&gt;='Roof Calculator'!$G$8, 1, 0)</f>
        <v>0</v>
      </c>
      <c r="K8366" s="37">
        <f t="shared" si="2347"/>
        <v>37.04</v>
      </c>
      <c r="L8366" s="37">
        <f t="shared" si="2348"/>
        <v>0</v>
      </c>
      <c r="M8366" s="37">
        <v>0</v>
      </c>
      <c r="N8366" s="37">
        <f t="shared" si="2349"/>
        <v>19</v>
      </c>
      <c r="O8366" s="37">
        <v>0</v>
      </c>
      <c r="P8366" s="37">
        <v>0</v>
      </c>
      <c r="Q8366" s="21">
        <f t="shared" si="2350"/>
        <v>39.790999999999997</v>
      </c>
      <c r="R8366" s="21">
        <f t="shared" si="2359"/>
        <v>348.6666666666855</v>
      </c>
      <c r="S8366" s="21">
        <f t="shared" si="2360"/>
        <v>-23.31391998665007</v>
      </c>
      <c r="T8366" s="21">
        <f t="shared" si="2351"/>
        <v>86.147999999999996</v>
      </c>
      <c r="U8366" s="37">
        <f>VLOOKUP(Time_Zone, 'LSTM LookUp'!$B$5:$D$8, 3, FALSE)</f>
        <v>-75</v>
      </c>
      <c r="V8366" s="21">
        <f t="shared" si="2361"/>
        <v>4.3309705598204857</v>
      </c>
      <c r="W8366" s="21">
        <f t="shared" si="2352"/>
        <v>237.23074263995511</v>
      </c>
      <c r="X8366" s="21">
        <f t="shared" si="2353"/>
        <v>0</v>
      </c>
      <c r="Y8366" s="21">
        <f t="shared" si="2354"/>
        <v>19</v>
      </c>
      <c r="Z8366" s="21">
        <f t="shared" si="2362"/>
        <v>6.022668153102936</v>
      </c>
      <c r="AA8366" s="21">
        <f t="shared" si="2355"/>
        <v>6.022668153102936</v>
      </c>
      <c r="AB8366" s="21">
        <f t="shared" si="2356"/>
        <v>0</v>
      </c>
      <c r="AC8366" s="21">
        <f t="shared" si="2357"/>
        <v>0</v>
      </c>
      <c r="AD8366" s="21">
        <f t="shared" si="2363"/>
        <v>0</v>
      </c>
      <c r="AE8366" s="21" t="str">
        <f t="shared" si="2358"/>
        <v>12/14/17:00</v>
      </c>
    </row>
    <row r="8367" spans="2:31">
      <c r="B8367" s="37">
        <v>12</v>
      </c>
      <c r="C8367" s="38">
        <v>14</v>
      </c>
      <c r="D8367" s="39">
        <v>18</v>
      </c>
      <c r="E8367" s="17">
        <v>2.2000000000000002</v>
      </c>
      <c r="F8367" s="17">
        <v>5</v>
      </c>
      <c r="G8367" s="17">
        <v>0</v>
      </c>
      <c r="H8367" s="37">
        <f t="shared" si="2346"/>
        <v>35.96</v>
      </c>
      <c r="I8367" s="37">
        <f>IF(H8367&lt;'Roof Calculator'!$G$8, 1, 0)</f>
        <v>1</v>
      </c>
      <c r="J8367" s="37">
        <f>IF(H8367&gt;='Roof Calculator'!$G$8, 1, 0)</f>
        <v>0</v>
      </c>
      <c r="K8367" s="37">
        <f t="shared" si="2347"/>
        <v>35.96</v>
      </c>
      <c r="L8367" s="37">
        <f t="shared" si="2348"/>
        <v>0</v>
      </c>
      <c r="M8367" s="37">
        <v>0</v>
      </c>
      <c r="N8367" s="37">
        <f t="shared" si="2349"/>
        <v>5</v>
      </c>
      <c r="O8367" s="37">
        <v>0</v>
      </c>
      <c r="P8367" s="37">
        <v>0</v>
      </c>
      <c r="Q8367" s="21">
        <f t="shared" si="2350"/>
        <v>39.790999999999997</v>
      </c>
      <c r="R8367" s="21">
        <f t="shared" si="2359"/>
        <v>348.70833333335219</v>
      </c>
      <c r="S8367" s="21">
        <f t="shared" si="2360"/>
        <v>-23.315775098986705</v>
      </c>
      <c r="T8367" s="21">
        <f t="shared" si="2351"/>
        <v>86.147999999999996</v>
      </c>
      <c r="U8367" s="37">
        <f>VLOOKUP(Time_Zone, 'LSTM LookUp'!$B$5:$D$8, 3, FALSE)</f>
        <v>-75</v>
      </c>
      <c r="V8367" s="21">
        <f t="shared" si="2361"/>
        <v>4.3118596746066489</v>
      </c>
      <c r="W8367" s="21">
        <f t="shared" si="2352"/>
        <v>252.22596491865167</v>
      </c>
      <c r="X8367" s="21">
        <f t="shared" si="2353"/>
        <v>0</v>
      </c>
      <c r="Y8367" s="21">
        <f t="shared" si="2354"/>
        <v>5</v>
      </c>
      <c r="Z8367" s="21">
        <f t="shared" si="2362"/>
        <v>1.5849126718691937</v>
      </c>
      <c r="AA8367" s="21">
        <f t="shared" si="2355"/>
        <v>1.5849126718691937</v>
      </c>
      <c r="AB8367" s="21">
        <f t="shared" si="2356"/>
        <v>0</v>
      </c>
      <c r="AC8367" s="21">
        <f t="shared" si="2357"/>
        <v>0</v>
      </c>
      <c r="AD8367" s="21">
        <f t="shared" si="2363"/>
        <v>0</v>
      </c>
      <c r="AE8367" s="21" t="str">
        <f t="shared" si="2358"/>
        <v>12/14/18:00</v>
      </c>
    </row>
    <row r="8368" spans="2:31">
      <c r="B8368" s="37">
        <v>12</v>
      </c>
      <c r="C8368" s="38">
        <v>14</v>
      </c>
      <c r="D8368" s="39">
        <v>19</v>
      </c>
      <c r="E8368" s="17">
        <v>2.2000000000000002</v>
      </c>
      <c r="F8368" s="17">
        <v>0</v>
      </c>
      <c r="G8368" s="17">
        <v>0</v>
      </c>
      <c r="H8368" s="37">
        <f t="shared" si="2346"/>
        <v>35.96</v>
      </c>
      <c r="I8368" s="37">
        <f>IF(H8368&lt;'Roof Calculator'!$G$8, 1, 0)</f>
        <v>1</v>
      </c>
      <c r="J8368" s="37">
        <f>IF(H8368&gt;='Roof Calculator'!$G$8, 1, 0)</f>
        <v>0</v>
      </c>
      <c r="K8368" s="37">
        <f t="shared" si="2347"/>
        <v>35.96</v>
      </c>
      <c r="L8368" s="37">
        <f t="shared" si="2348"/>
        <v>0</v>
      </c>
      <c r="M8368" s="37">
        <v>0</v>
      </c>
      <c r="N8368" s="37">
        <f t="shared" si="2349"/>
        <v>0</v>
      </c>
      <c r="O8368" s="37">
        <v>0</v>
      </c>
      <c r="P8368" s="37">
        <v>0</v>
      </c>
      <c r="Q8368" s="21">
        <f t="shared" si="2350"/>
        <v>39.790999999999997</v>
      </c>
      <c r="R8368" s="21">
        <f t="shared" si="2359"/>
        <v>348.75000000001887</v>
      </c>
      <c r="S8368" s="21">
        <f t="shared" si="2360"/>
        <v>-23.317617532877893</v>
      </c>
      <c r="T8368" s="21">
        <f t="shared" si="2351"/>
        <v>86.147999999999996</v>
      </c>
      <c r="U8368" s="37">
        <f>VLOOKUP(Time_Zone, 'LSTM LookUp'!$B$5:$D$8, 3, FALSE)</f>
        <v>-75</v>
      </c>
      <c r="V8368" s="21">
        <f t="shared" si="2361"/>
        <v>4.2927434253410865</v>
      </c>
      <c r="W8368" s="21">
        <f t="shared" si="2352"/>
        <v>267.2211858563353</v>
      </c>
      <c r="X8368" s="21">
        <f t="shared" si="2353"/>
        <v>0</v>
      </c>
      <c r="Y8368" s="21">
        <f t="shared" si="2354"/>
        <v>0</v>
      </c>
      <c r="Z8368" s="21">
        <f t="shared" si="2362"/>
        <v>0</v>
      </c>
      <c r="AA8368" s="21">
        <f t="shared" si="2355"/>
        <v>0</v>
      </c>
      <c r="AB8368" s="21">
        <f t="shared" si="2356"/>
        <v>0</v>
      </c>
      <c r="AC8368" s="21">
        <f t="shared" si="2357"/>
        <v>0</v>
      </c>
      <c r="AD8368" s="21">
        <f t="shared" si="2363"/>
        <v>0</v>
      </c>
      <c r="AE8368" s="21" t="str">
        <f t="shared" si="2358"/>
        <v>12/14/19:00</v>
      </c>
    </row>
    <row r="8369" spans="2:31">
      <c r="B8369" s="37">
        <v>12</v>
      </c>
      <c r="C8369" s="38">
        <v>14</v>
      </c>
      <c r="D8369" s="39">
        <v>20</v>
      </c>
      <c r="E8369" s="17">
        <v>1.7</v>
      </c>
      <c r="F8369" s="17">
        <v>0</v>
      </c>
      <c r="G8369" s="17">
        <v>0</v>
      </c>
      <c r="H8369" s="37">
        <f t="shared" si="2346"/>
        <v>35.06</v>
      </c>
      <c r="I8369" s="37">
        <f>IF(H8369&lt;'Roof Calculator'!$G$8, 1, 0)</f>
        <v>1</v>
      </c>
      <c r="J8369" s="37">
        <f>IF(H8369&gt;='Roof Calculator'!$G$8, 1, 0)</f>
        <v>0</v>
      </c>
      <c r="K8369" s="37">
        <f t="shared" si="2347"/>
        <v>35.06</v>
      </c>
      <c r="L8369" s="37">
        <f t="shared" si="2348"/>
        <v>0</v>
      </c>
      <c r="M8369" s="37">
        <v>0</v>
      </c>
      <c r="N8369" s="37">
        <f t="shared" si="2349"/>
        <v>0</v>
      </c>
      <c r="O8369" s="37">
        <v>0</v>
      </c>
      <c r="P8369" s="37">
        <v>0</v>
      </c>
      <c r="Q8369" s="21">
        <f t="shared" si="2350"/>
        <v>39.790999999999997</v>
      </c>
      <c r="R8369" s="21">
        <f t="shared" si="2359"/>
        <v>348.79166666668556</v>
      </c>
      <c r="S8369" s="21">
        <f t="shared" si="2360"/>
        <v>-23.31944728685048</v>
      </c>
      <c r="T8369" s="21">
        <f t="shared" si="2351"/>
        <v>86.147999999999996</v>
      </c>
      <c r="U8369" s="37">
        <f>VLOOKUP(Time_Zone, 'LSTM LookUp'!$B$5:$D$8, 3, FALSE)</f>
        <v>-75</v>
      </c>
      <c r="V8369" s="21">
        <f t="shared" si="2361"/>
        <v>4.2736218432428377</v>
      </c>
      <c r="W8369" s="21">
        <f t="shared" si="2352"/>
        <v>282.21640546081073</v>
      </c>
      <c r="X8369" s="21">
        <f t="shared" si="2353"/>
        <v>0</v>
      </c>
      <c r="Y8369" s="21">
        <f t="shared" si="2354"/>
        <v>0</v>
      </c>
      <c r="Z8369" s="21">
        <f t="shared" si="2362"/>
        <v>0</v>
      </c>
      <c r="AA8369" s="21">
        <f t="shared" si="2355"/>
        <v>0</v>
      </c>
      <c r="AB8369" s="21">
        <f t="shared" si="2356"/>
        <v>0</v>
      </c>
      <c r="AC8369" s="21">
        <f t="shared" si="2357"/>
        <v>0</v>
      </c>
      <c r="AD8369" s="21">
        <f t="shared" si="2363"/>
        <v>0</v>
      </c>
      <c r="AE8369" s="21" t="str">
        <f t="shared" si="2358"/>
        <v>12/14/20:00</v>
      </c>
    </row>
    <row r="8370" spans="2:31">
      <c r="B8370" s="37">
        <v>12</v>
      </c>
      <c r="C8370" s="38">
        <v>14</v>
      </c>
      <c r="D8370" s="39">
        <v>21</v>
      </c>
      <c r="E8370" s="17">
        <v>1.7</v>
      </c>
      <c r="F8370" s="17">
        <v>0</v>
      </c>
      <c r="G8370" s="17">
        <v>0</v>
      </c>
      <c r="H8370" s="37">
        <f t="shared" si="2346"/>
        <v>35.06</v>
      </c>
      <c r="I8370" s="37">
        <f>IF(H8370&lt;'Roof Calculator'!$G$8, 1, 0)</f>
        <v>1</v>
      </c>
      <c r="J8370" s="37">
        <f>IF(H8370&gt;='Roof Calculator'!$G$8, 1, 0)</f>
        <v>0</v>
      </c>
      <c r="K8370" s="37">
        <f t="shared" si="2347"/>
        <v>35.06</v>
      </c>
      <c r="L8370" s="37">
        <f t="shared" si="2348"/>
        <v>0</v>
      </c>
      <c r="M8370" s="37">
        <v>0</v>
      </c>
      <c r="N8370" s="37">
        <f t="shared" si="2349"/>
        <v>0</v>
      </c>
      <c r="O8370" s="37">
        <v>0</v>
      </c>
      <c r="P8370" s="37">
        <v>0</v>
      </c>
      <c r="Q8370" s="21">
        <f t="shared" si="2350"/>
        <v>39.790999999999997</v>
      </c>
      <c r="R8370" s="21">
        <f t="shared" si="2359"/>
        <v>348.83333333335224</v>
      </c>
      <c r="S8370" s="21">
        <f t="shared" si="2360"/>
        <v>-23.321264359441319</v>
      </c>
      <c r="T8370" s="21">
        <f t="shared" si="2351"/>
        <v>86.147999999999996</v>
      </c>
      <c r="U8370" s="37">
        <f>VLOOKUP(Time_Zone, 'LSTM LookUp'!$B$5:$D$8, 3, FALSE)</f>
        <v>-75</v>
      </c>
      <c r="V8370" s="21">
        <f t="shared" si="2361"/>
        <v>4.2544949595400148</v>
      </c>
      <c r="W8370" s="21">
        <f t="shared" si="2352"/>
        <v>297.211623739885</v>
      </c>
      <c r="X8370" s="21">
        <f t="shared" si="2353"/>
        <v>0</v>
      </c>
      <c r="Y8370" s="21">
        <f t="shared" si="2354"/>
        <v>0</v>
      </c>
      <c r="Z8370" s="21">
        <f t="shared" si="2362"/>
        <v>0</v>
      </c>
      <c r="AA8370" s="21">
        <f t="shared" si="2355"/>
        <v>0</v>
      </c>
      <c r="AB8370" s="21">
        <f t="shared" si="2356"/>
        <v>0</v>
      </c>
      <c r="AC8370" s="21">
        <f t="shared" si="2357"/>
        <v>0</v>
      </c>
      <c r="AD8370" s="21">
        <f t="shared" si="2363"/>
        <v>0</v>
      </c>
      <c r="AE8370" s="21" t="str">
        <f t="shared" si="2358"/>
        <v>12/14/21:00</v>
      </c>
    </row>
    <row r="8371" spans="2:31">
      <c r="B8371" s="37">
        <v>12</v>
      </c>
      <c r="C8371" s="38">
        <v>14</v>
      </c>
      <c r="D8371" s="39">
        <v>22</v>
      </c>
      <c r="E8371" s="17">
        <v>1.7</v>
      </c>
      <c r="F8371" s="17">
        <v>0</v>
      </c>
      <c r="G8371" s="17">
        <v>0</v>
      </c>
      <c r="H8371" s="37">
        <f t="shared" si="2346"/>
        <v>35.06</v>
      </c>
      <c r="I8371" s="37">
        <f>IF(H8371&lt;'Roof Calculator'!$G$8, 1, 0)</f>
        <v>1</v>
      </c>
      <c r="J8371" s="37">
        <f>IF(H8371&gt;='Roof Calculator'!$G$8, 1, 0)</f>
        <v>0</v>
      </c>
      <c r="K8371" s="37">
        <f t="shared" si="2347"/>
        <v>35.06</v>
      </c>
      <c r="L8371" s="37">
        <f t="shared" si="2348"/>
        <v>0</v>
      </c>
      <c r="M8371" s="37">
        <v>0</v>
      </c>
      <c r="N8371" s="37">
        <f t="shared" si="2349"/>
        <v>0</v>
      </c>
      <c r="O8371" s="37">
        <v>0</v>
      </c>
      <c r="P8371" s="37">
        <v>0</v>
      </c>
      <c r="Q8371" s="21">
        <f t="shared" si="2350"/>
        <v>39.790999999999997</v>
      </c>
      <c r="R8371" s="21">
        <f t="shared" si="2359"/>
        <v>348.87500000001893</v>
      </c>
      <c r="S8371" s="21">
        <f t="shared" si="2360"/>
        <v>-23.323068749197283</v>
      </c>
      <c r="T8371" s="21">
        <f t="shared" si="2351"/>
        <v>86.147999999999996</v>
      </c>
      <c r="U8371" s="37">
        <f>VLOOKUP(Time_Zone, 'LSTM LookUp'!$B$5:$D$8, 3, FALSE)</f>
        <v>-75</v>
      </c>
      <c r="V8371" s="21">
        <f t="shared" si="2361"/>
        <v>4.2353628054698493</v>
      </c>
      <c r="W8371" s="21">
        <f t="shared" si="2352"/>
        <v>312.20684070136747</v>
      </c>
      <c r="X8371" s="21">
        <f t="shared" si="2353"/>
        <v>0</v>
      </c>
      <c r="Y8371" s="21">
        <f t="shared" si="2354"/>
        <v>0</v>
      </c>
      <c r="Z8371" s="21">
        <f t="shared" si="2362"/>
        <v>0</v>
      </c>
      <c r="AA8371" s="21">
        <f t="shared" si="2355"/>
        <v>0</v>
      </c>
      <c r="AB8371" s="21">
        <f t="shared" si="2356"/>
        <v>0</v>
      </c>
      <c r="AC8371" s="21">
        <f t="shared" si="2357"/>
        <v>0</v>
      </c>
      <c r="AD8371" s="21">
        <f t="shared" si="2363"/>
        <v>0</v>
      </c>
      <c r="AE8371" s="21" t="str">
        <f t="shared" si="2358"/>
        <v>12/14/22:00</v>
      </c>
    </row>
    <row r="8372" spans="2:31">
      <c r="B8372" s="37">
        <v>12</v>
      </c>
      <c r="C8372" s="38">
        <v>14</v>
      </c>
      <c r="D8372" s="39">
        <v>23</v>
      </c>
      <c r="E8372" s="17">
        <v>1.1000000000000001</v>
      </c>
      <c r="F8372" s="17">
        <v>0</v>
      </c>
      <c r="G8372" s="17">
        <v>0</v>
      </c>
      <c r="H8372" s="37">
        <f t="shared" si="2346"/>
        <v>33.979999999999997</v>
      </c>
      <c r="I8372" s="37">
        <f>IF(H8372&lt;'Roof Calculator'!$G$8, 1, 0)</f>
        <v>1</v>
      </c>
      <c r="J8372" s="37">
        <f>IF(H8372&gt;='Roof Calculator'!$G$8, 1, 0)</f>
        <v>0</v>
      </c>
      <c r="K8372" s="37">
        <f t="shared" si="2347"/>
        <v>33.979999999999997</v>
      </c>
      <c r="L8372" s="37">
        <f t="shared" si="2348"/>
        <v>0</v>
      </c>
      <c r="M8372" s="37">
        <v>0</v>
      </c>
      <c r="N8372" s="37">
        <f t="shared" si="2349"/>
        <v>0</v>
      </c>
      <c r="O8372" s="37">
        <v>0</v>
      </c>
      <c r="P8372" s="37">
        <v>0</v>
      </c>
      <c r="Q8372" s="21">
        <f t="shared" si="2350"/>
        <v>39.790999999999997</v>
      </c>
      <c r="R8372" s="21">
        <f t="shared" si="2359"/>
        <v>348.91666666668561</v>
      </c>
      <c r="S8372" s="21">
        <f t="shared" si="2360"/>
        <v>-23.324860454675239</v>
      </c>
      <c r="T8372" s="21">
        <f t="shared" si="2351"/>
        <v>86.147999999999996</v>
      </c>
      <c r="U8372" s="37">
        <f>VLOOKUP(Time_Zone, 'LSTM LookUp'!$B$5:$D$8, 3, FALSE)</f>
        <v>-75</v>
      </c>
      <c r="V8372" s="21">
        <f t="shared" si="2361"/>
        <v>4.2162254122786926</v>
      </c>
      <c r="W8372" s="21">
        <f t="shared" si="2352"/>
        <v>327.20205635306968</v>
      </c>
      <c r="X8372" s="21">
        <f t="shared" si="2353"/>
        <v>0</v>
      </c>
      <c r="Y8372" s="21">
        <f t="shared" si="2354"/>
        <v>0</v>
      </c>
      <c r="Z8372" s="21">
        <f t="shared" si="2362"/>
        <v>0</v>
      </c>
      <c r="AA8372" s="21">
        <f t="shared" si="2355"/>
        <v>0</v>
      </c>
      <c r="AB8372" s="21">
        <f t="shared" si="2356"/>
        <v>0</v>
      </c>
      <c r="AC8372" s="21">
        <f t="shared" si="2357"/>
        <v>0</v>
      </c>
      <c r="AD8372" s="21">
        <f t="shared" si="2363"/>
        <v>0</v>
      </c>
      <c r="AE8372" s="21" t="str">
        <f t="shared" si="2358"/>
        <v>12/14/23:00</v>
      </c>
    </row>
    <row r="8373" spans="2:31">
      <c r="B8373" s="37">
        <v>12</v>
      </c>
      <c r="C8373" s="38">
        <v>14</v>
      </c>
      <c r="D8373" s="39">
        <v>24</v>
      </c>
      <c r="E8373" s="17">
        <v>1.1000000000000001</v>
      </c>
      <c r="F8373" s="17">
        <v>0</v>
      </c>
      <c r="G8373" s="17">
        <v>0</v>
      </c>
      <c r="H8373" s="37">
        <f t="shared" si="2346"/>
        <v>33.979999999999997</v>
      </c>
      <c r="I8373" s="37">
        <f>IF(H8373&lt;'Roof Calculator'!$G$8, 1, 0)</f>
        <v>1</v>
      </c>
      <c r="J8373" s="37">
        <f>IF(H8373&gt;='Roof Calculator'!$G$8, 1, 0)</f>
        <v>0</v>
      </c>
      <c r="K8373" s="37">
        <f t="shared" si="2347"/>
        <v>33.979999999999997</v>
      </c>
      <c r="L8373" s="37">
        <f t="shared" si="2348"/>
        <v>0</v>
      </c>
      <c r="M8373" s="37">
        <v>0</v>
      </c>
      <c r="N8373" s="37">
        <f t="shared" si="2349"/>
        <v>0</v>
      </c>
      <c r="O8373" s="37">
        <v>0</v>
      </c>
      <c r="P8373" s="37">
        <v>0</v>
      </c>
      <c r="Q8373" s="21">
        <f t="shared" si="2350"/>
        <v>39.790999999999997</v>
      </c>
      <c r="R8373" s="21">
        <f t="shared" si="2359"/>
        <v>348.9583333333523</v>
      </c>
      <c r="S8373" s="21">
        <f t="shared" si="2360"/>
        <v>-23.326639474442104</v>
      </c>
      <c r="T8373" s="21">
        <f t="shared" si="2351"/>
        <v>86.147999999999996</v>
      </c>
      <c r="U8373" s="37">
        <f>VLOOKUP(Time_Zone, 'LSTM LookUp'!$B$5:$D$8, 3, FALSE)</f>
        <v>-75</v>
      </c>
      <c r="V8373" s="21">
        <f t="shared" si="2361"/>
        <v>4.1970828112218426</v>
      </c>
      <c r="W8373" s="21">
        <f t="shared" si="2352"/>
        <v>342.19727070280544</v>
      </c>
      <c r="X8373" s="21">
        <f t="shared" si="2353"/>
        <v>0</v>
      </c>
      <c r="Y8373" s="21">
        <f t="shared" si="2354"/>
        <v>0</v>
      </c>
      <c r="Z8373" s="21">
        <f t="shared" si="2362"/>
        <v>0</v>
      </c>
      <c r="AA8373" s="21">
        <f t="shared" si="2355"/>
        <v>0</v>
      </c>
      <c r="AB8373" s="21">
        <f t="shared" si="2356"/>
        <v>0</v>
      </c>
      <c r="AC8373" s="21">
        <f t="shared" si="2357"/>
        <v>0</v>
      </c>
      <c r="AD8373" s="21">
        <f t="shared" si="2363"/>
        <v>0</v>
      </c>
      <c r="AE8373" s="21" t="str">
        <f t="shared" si="2358"/>
        <v>12/14/24:00</v>
      </c>
    </row>
    <row r="8374" spans="2:31">
      <c r="B8374" s="37">
        <v>12</v>
      </c>
      <c r="C8374" s="38">
        <v>15</v>
      </c>
      <c r="D8374" s="39">
        <v>1</v>
      </c>
      <c r="E8374" s="17">
        <v>1.1000000000000001</v>
      </c>
      <c r="F8374" s="17">
        <v>0</v>
      </c>
      <c r="G8374" s="17">
        <v>0</v>
      </c>
      <c r="H8374" s="37">
        <f t="shared" si="2346"/>
        <v>33.979999999999997</v>
      </c>
      <c r="I8374" s="37">
        <f>IF(H8374&lt;'Roof Calculator'!$G$8, 1, 0)</f>
        <v>1</v>
      </c>
      <c r="J8374" s="37">
        <f>IF(H8374&gt;='Roof Calculator'!$G$8, 1, 0)</f>
        <v>0</v>
      </c>
      <c r="K8374" s="37">
        <f t="shared" si="2347"/>
        <v>33.979999999999997</v>
      </c>
      <c r="L8374" s="37">
        <f t="shared" si="2348"/>
        <v>0</v>
      </c>
      <c r="M8374" s="37">
        <v>0</v>
      </c>
      <c r="N8374" s="37">
        <f t="shared" si="2349"/>
        <v>0</v>
      </c>
      <c r="O8374" s="37">
        <v>0</v>
      </c>
      <c r="P8374" s="37">
        <v>0</v>
      </c>
      <c r="Q8374" s="21">
        <f t="shared" si="2350"/>
        <v>39.790999999999997</v>
      </c>
      <c r="R8374" s="21">
        <f t="shared" si="2359"/>
        <v>349.00000000001899</v>
      </c>
      <c r="S8374" s="21">
        <f t="shared" si="2360"/>
        <v>-23.328405807074773</v>
      </c>
      <c r="T8374" s="21">
        <f t="shared" si="2351"/>
        <v>86.147999999999996</v>
      </c>
      <c r="U8374" s="37">
        <f>VLOOKUP(Time_Zone, 'LSTM LookUp'!$B$5:$D$8, 3, FALSE)</f>
        <v>-75</v>
      </c>
      <c r="V8374" s="21">
        <f t="shared" si="2361"/>
        <v>4.1779350335634575</v>
      </c>
      <c r="W8374" s="21">
        <f t="shared" si="2352"/>
        <v>-2.8075162416091448</v>
      </c>
      <c r="X8374" s="21">
        <f t="shared" si="2353"/>
        <v>0</v>
      </c>
      <c r="Y8374" s="21">
        <f t="shared" si="2354"/>
        <v>0</v>
      </c>
      <c r="Z8374" s="21">
        <f t="shared" si="2362"/>
        <v>0</v>
      </c>
      <c r="AA8374" s="21">
        <f t="shared" si="2355"/>
        <v>0</v>
      </c>
      <c r="AB8374" s="21">
        <f t="shared" si="2356"/>
        <v>0</v>
      </c>
      <c r="AC8374" s="21">
        <f t="shared" si="2357"/>
        <v>0</v>
      </c>
      <c r="AD8374" s="21">
        <f t="shared" si="2363"/>
        <v>0</v>
      </c>
      <c r="AE8374" s="21" t="str">
        <f t="shared" si="2358"/>
        <v>12/15/1:00</v>
      </c>
    </row>
    <row r="8375" spans="2:31">
      <c r="B8375" s="37">
        <v>12</v>
      </c>
      <c r="C8375" s="38">
        <v>15</v>
      </c>
      <c r="D8375" s="39">
        <v>2</v>
      </c>
      <c r="E8375" s="17">
        <v>1.1000000000000001</v>
      </c>
      <c r="F8375" s="17">
        <v>0</v>
      </c>
      <c r="G8375" s="17">
        <v>0</v>
      </c>
      <c r="H8375" s="37">
        <f t="shared" si="2346"/>
        <v>33.979999999999997</v>
      </c>
      <c r="I8375" s="37">
        <f>IF(H8375&lt;'Roof Calculator'!$G$8, 1, 0)</f>
        <v>1</v>
      </c>
      <c r="J8375" s="37">
        <f>IF(H8375&gt;='Roof Calculator'!$G$8, 1, 0)</f>
        <v>0</v>
      </c>
      <c r="K8375" s="37">
        <f t="shared" si="2347"/>
        <v>33.979999999999997</v>
      </c>
      <c r="L8375" s="37">
        <f t="shared" si="2348"/>
        <v>0</v>
      </c>
      <c r="M8375" s="37">
        <v>0</v>
      </c>
      <c r="N8375" s="37">
        <f t="shared" si="2349"/>
        <v>0</v>
      </c>
      <c r="O8375" s="37">
        <v>0</v>
      </c>
      <c r="P8375" s="37">
        <v>0</v>
      </c>
      <c r="Q8375" s="21">
        <f t="shared" si="2350"/>
        <v>39.790999999999997</v>
      </c>
      <c r="R8375" s="21">
        <f t="shared" si="2359"/>
        <v>349.04166666668567</v>
      </c>
      <c r="S8375" s="21">
        <f t="shared" si="2360"/>
        <v>-23.330159451160206</v>
      </c>
      <c r="T8375" s="21">
        <f t="shared" si="2351"/>
        <v>86.147999999999996</v>
      </c>
      <c r="U8375" s="37">
        <f>VLOOKUP(Time_Zone, 'LSTM LookUp'!$B$5:$D$8, 3, FALSE)</f>
        <v>-75</v>
      </c>
      <c r="V8375" s="21">
        <f t="shared" si="2361"/>
        <v>4.1587821105767118</v>
      </c>
      <c r="W8375" s="21">
        <f t="shared" si="2352"/>
        <v>12.187695527644156</v>
      </c>
      <c r="X8375" s="21">
        <f t="shared" si="2353"/>
        <v>0</v>
      </c>
      <c r="Y8375" s="21">
        <f t="shared" si="2354"/>
        <v>0</v>
      </c>
      <c r="Z8375" s="21">
        <f t="shared" si="2362"/>
        <v>0</v>
      </c>
      <c r="AA8375" s="21">
        <f t="shared" si="2355"/>
        <v>0</v>
      </c>
      <c r="AB8375" s="21">
        <f t="shared" si="2356"/>
        <v>0</v>
      </c>
      <c r="AC8375" s="21">
        <f t="shared" si="2357"/>
        <v>0</v>
      </c>
      <c r="AD8375" s="21">
        <f t="shared" si="2363"/>
        <v>0</v>
      </c>
      <c r="AE8375" s="21" t="str">
        <f t="shared" si="2358"/>
        <v>12/15/2:00</v>
      </c>
    </row>
    <row r="8376" spans="2:31">
      <c r="B8376" s="37">
        <v>12</v>
      </c>
      <c r="C8376" s="38">
        <v>15</v>
      </c>
      <c r="D8376" s="39">
        <v>3</v>
      </c>
      <c r="E8376" s="17">
        <v>0.6</v>
      </c>
      <c r="F8376" s="17">
        <v>0</v>
      </c>
      <c r="G8376" s="17">
        <v>0</v>
      </c>
      <c r="H8376" s="37">
        <f t="shared" si="2346"/>
        <v>33.08</v>
      </c>
      <c r="I8376" s="37">
        <f>IF(H8376&lt;'Roof Calculator'!$G$8, 1, 0)</f>
        <v>1</v>
      </c>
      <c r="J8376" s="37">
        <f>IF(H8376&gt;='Roof Calculator'!$G$8, 1, 0)</f>
        <v>0</v>
      </c>
      <c r="K8376" s="37">
        <f t="shared" si="2347"/>
        <v>33.08</v>
      </c>
      <c r="L8376" s="37">
        <f t="shared" si="2348"/>
        <v>0</v>
      </c>
      <c r="M8376" s="37">
        <v>0</v>
      </c>
      <c r="N8376" s="37">
        <f t="shared" si="2349"/>
        <v>0</v>
      </c>
      <c r="O8376" s="37">
        <v>0</v>
      </c>
      <c r="P8376" s="37">
        <v>0</v>
      </c>
      <c r="Q8376" s="21">
        <f t="shared" si="2350"/>
        <v>39.790999999999997</v>
      </c>
      <c r="R8376" s="21">
        <f t="shared" si="2359"/>
        <v>349.08333333335236</v>
      </c>
      <c r="S8376" s="21">
        <f t="shared" si="2360"/>
        <v>-23.331900405295364</v>
      </c>
      <c r="T8376" s="21">
        <f t="shared" si="2351"/>
        <v>86.147999999999996</v>
      </c>
      <c r="U8376" s="37">
        <f>VLOOKUP(Time_Zone, 'LSTM LookUp'!$B$5:$D$8, 3, FALSE)</f>
        <v>-75</v>
      </c>
      <c r="V8376" s="21">
        <f t="shared" si="2361"/>
        <v>4.1396240735434731</v>
      </c>
      <c r="W8376" s="21">
        <f t="shared" si="2352"/>
        <v>27.182906018385864</v>
      </c>
      <c r="X8376" s="21">
        <f t="shared" si="2353"/>
        <v>0</v>
      </c>
      <c r="Y8376" s="21">
        <f t="shared" si="2354"/>
        <v>0</v>
      </c>
      <c r="Z8376" s="21">
        <f t="shared" si="2362"/>
        <v>0</v>
      </c>
      <c r="AA8376" s="21">
        <f t="shared" si="2355"/>
        <v>0</v>
      </c>
      <c r="AB8376" s="21">
        <f t="shared" si="2356"/>
        <v>0</v>
      </c>
      <c r="AC8376" s="21">
        <f t="shared" si="2357"/>
        <v>0</v>
      </c>
      <c r="AD8376" s="21">
        <f t="shared" si="2363"/>
        <v>0</v>
      </c>
      <c r="AE8376" s="21" t="str">
        <f t="shared" si="2358"/>
        <v>12/15/3:00</v>
      </c>
    </row>
    <row r="8377" spans="2:31">
      <c r="B8377" s="37">
        <v>12</v>
      </c>
      <c r="C8377" s="38">
        <v>15</v>
      </c>
      <c r="D8377" s="39">
        <v>4</v>
      </c>
      <c r="E8377" s="17">
        <v>0.6</v>
      </c>
      <c r="F8377" s="17">
        <v>0</v>
      </c>
      <c r="G8377" s="17">
        <v>0</v>
      </c>
      <c r="H8377" s="37">
        <f t="shared" si="2346"/>
        <v>33.08</v>
      </c>
      <c r="I8377" s="37">
        <f>IF(H8377&lt;'Roof Calculator'!$G$8, 1, 0)</f>
        <v>1</v>
      </c>
      <c r="J8377" s="37">
        <f>IF(H8377&gt;='Roof Calculator'!$G$8, 1, 0)</f>
        <v>0</v>
      </c>
      <c r="K8377" s="37">
        <f t="shared" si="2347"/>
        <v>33.08</v>
      </c>
      <c r="L8377" s="37">
        <f t="shared" si="2348"/>
        <v>0</v>
      </c>
      <c r="M8377" s="37">
        <v>0</v>
      </c>
      <c r="N8377" s="37">
        <f t="shared" si="2349"/>
        <v>0</v>
      </c>
      <c r="O8377" s="37">
        <v>0</v>
      </c>
      <c r="P8377" s="37">
        <v>0</v>
      </c>
      <c r="Q8377" s="21">
        <f t="shared" si="2350"/>
        <v>39.790999999999997</v>
      </c>
      <c r="R8377" s="21">
        <f t="shared" si="2359"/>
        <v>349.12500000001904</v>
      </c>
      <c r="S8377" s="21">
        <f t="shared" si="2360"/>
        <v>-23.333628668087258</v>
      </c>
      <c r="T8377" s="21">
        <f t="shared" si="2351"/>
        <v>86.147999999999996</v>
      </c>
      <c r="U8377" s="37">
        <f>VLOOKUP(Time_Zone, 'LSTM LookUp'!$B$5:$D$8, 3, FALSE)</f>
        <v>-75</v>
      </c>
      <c r="V8377" s="21">
        <f t="shared" si="2361"/>
        <v>4.1204609537544563</v>
      </c>
      <c r="W8377" s="21">
        <f t="shared" si="2352"/>
        <v>42.178115238438608</v>
      </c>
      <c r="X8377" s="21">
        <f t="shared" si="2353"/>
        <v>0</v>
      </c>
      <c r="Y8377" s="21">
        <f t="shared" si="2354"/>
        <v>0</v>
      </c>
      <c r="Z8377" s="21">
        <f t="shared" si="2362"/>
        <v>0</v>
      </c>
      <c r="AA8377" s="21">
        <f t="shared" si="2355"/>
        <v>0</v>
      </c>
      <c r="AB8377" s="21">
        <f t="shared" si="2356"/>
        <v>0</v>
      </c>
      <c r="AC8377" s="21">
        <f t="shared" si="2357"/>
        <v>0</v>
      </c>
      <c r="AD8377" s="21">
        <f t="shared" si="2363"/>
        <v>0</v>
      </c>
      <c r="AE8377" s="21" t="str">
        <f t="shared" si="2358"/>
        <v>12/15/4:00</v>
      </c>
    </row>
    <row r="8378" spans="2:31">
      <c r="B8378" s="37">
        <v>12</v>
      </c>
      <c r="C8378" s="38">
        <v>15</v>
      </c>
      <c r="D8378" s="39">
        <v>5</v>
      </c>
      <c r="E8378" s="17">
        <v>0.6</v>
      </c>
      <c r="F8378" s="17">
        <v>0</v>
      </c>
      <c r="G8378" s="17">
        <v>0</v>
      </c>
      <c r="H8378" s="37">
        <f t="shared" si="2346"/>
        <v>33.08</v>
      </c>
      <c r="I8378" s="37">
        <f>IF(H8378&lt;'Roof Calculator'!$G$8, 1, 0)</f>
        <v>1</v>
      </c>
      <c r="J8378" s="37">
        <f>IF(H8378&gt;='Roof Calculator'!$G$8, 1, 0)</f>
        <v>0</v>
      </c>
      <c r="K8378" s="37">
        <f t="shared" si="2347"/>
        <v>33.08</v>
      </c>
      <c r="L8378" s="37">
        <f t="shared" si="2348"/>
        <v>0</v>
      </c>
      <c r="M8378" s="37">
        <v>0</v>
      </c>
      <c r="N8378" s="37">
        <f t="shared" si="2349"/>
        <v>0</v>
      </c>
      <c r="O8378" s="37">
        <v>0</v>
      </c>
      <c r="P8378" s="37">
        <v>0</v>
      </c>
      <c r="Q8378" s="21">
        <f t="shared" si="2350"/>
        <v>39.790999999999997</v>
      </c>
      <c r="R8378" s="21">
        <f t="shared" si="2359"/>
        <v>349.16666666668573</v>
      </c>
      <c r="S8378" s="21">
        <f t="shared" si="2360"/>
        <v>-23.335344238152917</v>
      </c>
      <c r="T8378" s="21">
        <f t="shared" si="2351"/>
        <v>86.147999999999996</v>
      </c>
      <c r="U8378" s="37">
        <f>VLOOKUP(Time_Zone, 'LSTM LookUp'!$B$5:$D$8, 3, FALSE)</f>
        <v>-75</v>
      </c>
      <c r="V8378" s="21">
        <f t="shared" si="2361"/>
        <v>4.1012927825089722</v>
      </c>
      <c r="W8378" s="21">
        <f t="shared" si="2352"/>
        <v>57.173323195627248</v>
      </c>
      <c r="X8378" s="21">
        <f t="shared" si="2353"/>
        <v>0</v>
      </c>
      <c r="Y8378" s="21">
        <f t="shared" si="2354"/>
        <v>0</v>
      </c>
      <c r="Z8378" s="21">
        <f t="shared" si="2362"/>
        <v>0</v>
      </c>
      <c r="AA8378" s="21">
        <f t="shared" si="2355"/>
        <v>0</v>
      </c>
      <c r="AB8378" s="21">
        <f t="shared" si="2356"/>
        <v>0</v>
      </c>
      <c r="AC8378" s="21">
        <f t="shared" si="2357"/>
        <v>0</v>
      </c>
      <c r="AD8378" s="21">
        <f t="shared" si="2363"/>
        <v>0</v>
      </c>
      <c r="AE8378" s="21" t="str">
        <f t="shared" si="2358"/>
        <v>12/15/5:00</v>
      </c>
    </row>
    <row r="8379" spans="2:31">
      <c r="B8379" s="37">
        <v>12</v>
      </c>
      <c r="C8379" s="38">
        <v>15</v>
      </c>
      <c r="D8379" s="39">
        <v>6</v>
      </c>
      <c r="E8379" s="17">
        <v>0</v>
      </c>
      <c r="F8379" s="17">
        <v>0</v>
      </c>
      <c r="G8379" s="17">
        <v>0</v>
      </c>
      <c r="H8379" s="37">
        <f t="shared" si="2346"/>
        <v>32</v>
      </c>
      <c r="I8379" s="37">
        <f>IF(H8379&lt;'Roof Calculator'!$G$8, 1, 0)</f>
        <v>1</v>
      </c>
      <c r="J8379" s="37">
        <f>IF(H8379&gt;='Roof Calculator'!$G$8, 1, 0)</f>
        <v>0</v>
      </c>
      <c r="K8379" s="37">
        <f t="shared" si="2347"/>
        <v>32</v>
      </c>
      <c r="L8379" s="37">
        <f t="shared" si="2348"/>
        <v>0</v>
      </c>
      <c r="M8379" s="37">
        <v>0</v>
      </c>
      <c r="N8379" s="37">
        <f t="shared" si="2349"/>
        <v>0</v>
      </c>
      <c r="O8379" s="37">
        <v>0</v>
      </c>
      <c r="P8379" s="37">
        <v>0</v>
      </c>
      <c r="Q8379" s="21">
        <f t="shared" si="2350"/>
        <v>39.790999999999997</v>
      </c>
      <c r="R8379" s="21">
        <f t="shared" si="2359"/>
        <v>349.20833333335241</v>
      </c>
      <c r="S8379" s="21">
        <f t="shared" si="2360"/>
        <v>-23.337047114119429</v>
      </c>
      <c r="T8379" s="21">
        <f t="shared" si="2351"/>
        <v>86.147999999999996</v>
      </c>
      <c r="U8379" s="37">
        <f>VLOOKUP(Time_Zone, 'LSTM LookUp'!$B$5:$D$8, 3, FALSE)</f>
        <v>-75</v>
      </c>
      <c r="V8379" s="21">
        <f t="shared" si="2361"/>
        <v>4.0821195911150578</v>
      </c>
      <c r="W8379" s="21">
        <f t="shared" si="2352"/>
        <v>72.168529897778768</v>
      </c>
      <c r="X8379" s="21">
        <f t="shared" si="2353"/>
        <v>0</v>
      </c>
      <c r="Y8379" s="21">
        <f t="shared" si="2354"/>
        <v>0</v>
      </c>
      <c r="Z8379" s="21">
        <f t="shared" si="2362"/>
        <v>0</v>
      </c>
      <c r="AA8379" s="21">
        <f t="shared" si="2355"/>
        <v>0</v>
      </c>
      <c r="AB8379" s="21">
        <f t="shared" si="2356"/>
        <v>0</v>
      </c>
      <c r="AC8379" s="21">
        <f t="shared" si="2357"/>
        <v>0</v>
      </c>
      <c r="AD8379" s="21">
        <f t="shared" si="2363"/>
        <v>0</v>
      </c>
      <c r="AE8379" s="21" t="str">
        <f t="shared" si="2358"/>
        <v>12/15/6:00</v>
      </c>
    </row>
    <row r="8380" spans="2:31">
      <c r="B8380" s="37">
        <v>12</v>
      </c>
      <c r="C8380" s="38">
        <v>15</v>
      </c>
      <c r="D8380" s="39">
        <v>7</v>
      </c>
      <c r="E8380" s="17">
        <v>0</v>
      </c>
      <c r="F8380" s="17">
        <v>0</v>
      </c>
      <c r="G8380" s="17">
        <v>0</v>
      </c>
      <c r="H8380" s="37">
        <f t="shared" si="2346"/>
        <v>32</v>
      </c>
      <c r="I8380" s="37">
        <f>IF(H8380&lt;'Roof Calculator'!$G$8, 1, 0)</f>
        <v>1</v>
      </c>
      <c r="J8380" s="37">
        <f>IF(H8380&gt;='Roof Calculator'!$G$8, 1, 0)</f>
        <v>0</v>
      </c>
      <c r="K8380" s="37">
        <f t="shared" si="2347"/>
        <v>32</v>
      </c>
      <c r="L8380" s="37">
        <f t="shared" si="2348"/>
        <v>0</v>
      </c>
      <c r="M8380" s="37">
        <v>0</v>
      </c>
      <c r="N8380" s="37">
        <f t="shared" si="2349"/>
        <v>0</v>
      </c>
      <c r="O8380" s="37">
        <v>0</v>
      </c>
      <c r="P8380" s="37">
        <v>0</v>
      </c>
      <c r="Q8380" s="21">
        <f t="shared" si="2350"/>
        <v>39.790999999999997</v>
      </c>
      <c r="R8380" s="21">
        <f t="shared" si="2359"/>
        <v>349.2500000000191</v>
      </c>
      <c r="S8380" s="21">
        <f t="shared" si="2360"/>
        <v>-23.338737294623918</v>
      </c>
      <c r="T8380" s="21">
        <f t="shared" si="2351"/>
        <v>86.147999999999996</v>
      </c>
      <c r="U8380" s="37">
        <f>VLOOKUP(Time_Zone, 'LSTM LookUp'!$B$5:$D$8, 3, FALSE)</f>
        <v>-75</v>
      </c>
      <c r="V8380" s="21">
        <f t="shared" si="2361"/>
        <v>4.0629414108892767</v>
      </c>
      <c r="W8380" s="21">
        <f t="shared" si="2352"/>
        <v>87.163735352722327</v>
      </c>
      <c r="X8380" s="21">
        <f t="shared" si="2353"/>
        <v>0</v>
      </c>
      <c r="Y8380" s="21">
        <f t="shared" si="2354"/>
        <v>0</v>
      </c>
      <c r="Z8380" s="21">
        <f t="shared" si="2362"/>
        <v>0</v>
      </c>
      <c r="AA8380" s="21">
        <f t="shared" si="2355"/>
        <v>0</v>
      </c>
      <c r="AB8380" s="21">
        <f t="shared" si="2356"/>
        <v>0</v>
      </c>
      <c r="AC8380" s="21">
        <f t="shared" si="2357"/>
        <v>0</v>
      </c>
      <c r="AD8380" s="21">
        <f t="shared" si="2363"/>
        <v>0</v>
      </c>
      <c r="AE8380" s="21" t="str">
        <f t="shared" si="2358"/>
        <v>12/15/7:00</v>
      </c>
    </row>
    <row r="8381" spans="2:31">
      <c r="B8381" s="37">
        <v>12</v>
      </c>
      <c r="C8381" s="38">
        <v>15</v>
      </c>
      <c r="D8381" s="39">
        <v>8</v>
      </c>
      <c r="E8381" s="17">
        <v>0</v>
      </c>
      <c r="F8381" s="17">
        <v>0</v>
      </c>
      <c r="G8381" s="17">
        <v>0</v>
      </c>
      <c r="H8381" s="37">
        <f t="shared" si="2346"/>
        <v>32</v>
      </c>
      <c r="I8381" s="37">
        <f>IF(H8381&lt;'Roof Calculator'!$G$8, 1, 0)</f>
        <v>1</v>
      </c>
      <c r="J8381" s="37">
        <f>IF(H8381&gt;='Roof Calculator'!$G$8, 1, 0)</f>
        <v>0</v>
      </c>
      <c r="K8381" s="37">
        <f t="shared" si="2347"/>
        <v>32</v>
      </c>
      <c r="L8381" s="37">
        <f t="shared" si="2348"/>
        <v>0</v>
      </c>
      <c r="M8381" s="37">
        <v>0</v>
      </c>
      <c r="N8381" s="37">
        <f t="shared" si="2349"/>
        <v>0</v>
      </c>
      <c r="O8381" s="37">
        <v>0</v>
      </c>
      <c r="P8381" s="37">
        <v>0</v>
      </c>
      <c r="Q8381" s="21">
        <f t="shared" si="2350"/>
        <v>39.790999999999997</v>
      </c>
      <c r="R8381" s="21">
        <f t="shared" si="2359"/>
        <v>349.29166666668579</v>
      </c>
      <c r="S8381" s="21">
        <f t="shared" si="2360"/>
        <v>-23.340414778313555</v>
      </c>
      <c r="T8381" s="21">
        <f t="shared" si="2351"/>
        <v>86.147999999999996</v>
      </c>
      <c r="U8381" s="37">
        <f>VLOOKUP(Time_Zone, 'LSTM LookUp'!$B$5:$D$8, 3, FALSE)</f>
        <v>-75</v>
      </c>
      <c r="V8381" s="21">
        <f t="shared" si="2361"/>
        <v>4.0437582731566302</v>
      </c>
      <c r="W8381" s="21">
        <f t="shared" si="2352"/>
        <v>102.15893956828918</v>
      </c>
      <c r="X8381" s="21">
        <f t="shared" si="2353"/>
        <v>0</v>
      </c>
      <c r="Y8381" s="21">
        <f t="shared" si="2354"/>
        <v>0</v>
      </c>
      <c r="Z8381" s="21">
        <f t="shared" si="2362"/>
        <v>0</v>
      </c>
      <c r="AA8381" s="21">
        <f t="shared" si="2355"/>
        <v>0</v>
      </c>
      <c r="AB8381" s="21">
        <f t="shared" si="2356"/>
        <v>0</v>
      </c>
      <c r="AC8381" s="21">
        <f t="shared" si="2357"/>
        <v>0</v>
      </c>
      <c r="AD8381" s="21">
        <f t="shared" si="2363"/>
        <v>0</v>
      </c>
      <c r="AE8381" s="21" t="str">
        <f t="shared" si="2358"/>
        <v>12/15/8:00</v>
      </c>
    </row>
    <row r="8382" spans="2:31">
      <c r="B8382" s="37">
        <v>12</v>
      </c>
      <c r="C8382" s="38">
        <v>15</v>
      </c>
      <c r="D8382" s="39">
        <v>9</v>
      </c>
      <c r="E8382" s="17">
        <v>0</v>
      </c>
      <c r="F8382" s="17">
        <v>34</v>
      </c>
      <c r="G8382" s="17">
        <v>1</v>
      </c>
      <c r="H8382" s="37">
        <f t="shared" si="2346"/>
        <v>32</v>
      </c>
      <c r="I8382" s="37">
        <f>IF(H8382&lt;'Roof Calculator'!$G$8, 1, 0)</f>
        <v>1</v>
      </c>
      <c r="J8382" s="37">
        <f>IF(H8382&gt;='Roof Calculator'!$G$8, 1, 0)</f>
        <v>0</v>
      </c>
      <c r="K8382" s="37">
        <f t="shared" si="2347"/>
        <v>32</v>
      </c>
      <c r="L8382" s="37">
        <f t="shared" si="2348"/>
        <v>0</v>
      </c>
      <c r="M8382" s="37">
        <v>0</v>
      </c>
      <c r="N8382" s="37">
        <f t="shared" si="2349"/>
        <v>34</v>
      </c>
      <c r="O8382" s="37">
        <v>0</v>
      </c>
      <c r="P8382" s="37">
        <v>0</v>
      </c>
      <c r="Q8382" s="21">
        <f t="shared" si="2350"/>
        <v>39.790999999999997</v>
      </c>
      <c r="R8382" s="21">
        <f t="shared" si="2359"/>
        <v>349.33333333335247</v>
      </c>
      <c r="S8382" s="21">
        <f t="shared" si="2360"/>
        <v>-23.342079563845566</v>
      </c>
      <c r="T8382" s="21">
        <f t="shared" si="2351"/>
        <v>86.147999999999996</v>
      </c>
      <c r="U8382" s="37">
        <f>VLOOKUP(Time_Zone, 'LSTM LookUp'!$B$5:$D$8, 3, FALSE)</f>
        <v>-75</v>
      </c>
      <c r="V8382" s="21">
        <f t="shared" si="2361"/>
        <v>4.0245702092507134</v>
      </c>
      <c r="W8382" s="21">
        <f t="shared" si="2352"/>
        <v>117.15414255231263</v>
      </c>
      <c r="X8382" s="21">
        <f t="shared" si="2353"/>
        <v>-0.57555491454615271</v>
      </c>
      <c r="Y8382" s="21">
        <f t="shared" si="2354"/>
        <v>33.424445085453847</v>
      </c>
      <c r="Z8382" s="21">
        <f t="shared" si="2362"/>
        <v>10.594965313226359</v>
      </c>
      <c r="AA8382" s="21">
        <f t="shared" si="2355"/>
        <v>10.594965313226359</v>
      </c>
      <c r="AB8382" s="21">
        <f t="shared" si="2356"/>
        <v>0</v>
      </c>
      <c r="AC8382" s="21">
        <f t="shared" si="2357"/>
        <v>0</v>
      </c>
      <c r="AD8382" s="21">
        <f t="shared" si="2363"/>
        <v>0</v>
      </c>
      <c r="AE8382" s="21" t="str">
        <f t="shared" si="2358"/>
        <v>12/15/9:00</v>
      </c>
    </row>
    <row r="8383" spans="2:31">
      <c r="B8383" s="37">
        <v>12</v>
      </c>
      <c r="C8383" s="38">
        <v>15</v>
      </c>
      <c r="D8383" s="39">
        <v>10</v>
      </c>
      <c r="E8383" s="17">
        <v>0</v>
      </c>
      <c r="F8383" s="17">
        <v>104</v>
      </c>
      <c r="G8383" s="17">
        <v>1</v>
      </c>
      <c r="H8383" s="37">
        <f t="shared" si="2346"/>
        <v>32</v>
      </c>
      <c r="I8383" s="37">
        <f>IF(H8383&lt;'Roof Calculator'!$G$8, 1, 0)</f>
        <v>1</v>
      </c>
      <c r="J8383" s="37">
        <f>IF(H8383&gt;='Roof Calculator'!$G$8, 1, 0)</f>
        <v>0</v>
      </c>
      <c r="K8383" s="37">
        <f t="shared" si="2347"/>
        <v>32</v>
      </c>
      <c r="L8383" s="37">
        <f t="shared" si="2348"/>
        <v>0</v>
      </c>
      <c r="M8383" s="37">
        <v>0</v>
      </c>
      <c r="N8383" s="37">
        <f t="shared" si="2349"/>
        <v>104</v>
      </c>
      <c r="O8383" s="37">
        <v>0</v>
      </c>
      <c r="P8383" s="37">
        <v>0</v>
      </c>
      <c r="Q8383" s="21">
        <f t="shared" si="2350"/>
        <v>39.790999999999997</v>
      </c>
      <c r="R8383" s="21">
        <f t="shared" si="2359"/>
        <v>349.37500000001916</v>
      </c>
      <c r="S8383" s="21">
        <f t="shared" si="2360"/>
        <v>-23.343731649887207</v>
      </c>
      <c r="T8383" s="21">
        <f t="shared" si="2351"/>
        <v>86.147999999999996</v>
      </c>
      <c r="U8383" s="37">
        <f>VLOOKUP(Time_Zone, 'LSTM LookUp'!$B$5:$D$8, 3, FALSE)</f>
        <v>-75</v>
      </c>
      <c r="V8383" s="21">
        <f t="shared" si="2361"/>
        <v>4.0053772505134164</v>
      </c>
      <c r="W8383" s="21">
        <f t="shared" si="2352"/>
        <v>132.14934431262833</v>
      </c>
      <c r="X8383" s="21">
        <f t="shared" si="2353"/>
        <v>-0.72702149395673921</v>
      </c>
      <c r="Y8383" s="21">
        <f t="shared" si="2354"/>
        <v>103.27297850604326</v>
      </c>
      <c r="Z8383" s="21">
        <f t="shared" si="2362"/>
        <v>32.735730459180566</v>
      </c>
      <c r="AA8383" s="21">
        <f t="shared" si="2355"/>
        <v>32.735730459180566</v>
      </c>
      <c r="AB8383" s="21">
        <f t="shared" si="2356"/>
        <v>0</v>
      </c>
      <c r="AC8383" s="21">
        <f t="shared" si="2357"/>
        <v>0</v>
      </c>
      <c r="AD8383" s="21">
        <f t="shared" si="2363"/>
        <v>0</v>
      </c>
      <c r="AE8383" s="21" t="str">
        <f t="shared" si="2358"/>
        <v>12/15/10:00</v>
      </c>
    </row>
    <row r="8384" spans="2:31">
      <c r="B8384" s="37">
        <v>12</v>
      </c>
      <c r="C8384" s="38">
        <v>15</v>
      </c>
      <c r="D8384" s="39">
        <v>11</v>
      </c>
      <c r="E8384" s="17">
        <v>0</v>
      </c>
      <c r="F8384" s="17">
        <v>91</v>
      </c>
      <c r="G8384" s="17">
        <v>0</v>
      </c>
      <c r="H8384" s="37">
        <f t="shared" si="2346"/>
        <v>32</v>
      </c>
      <c r="I8384" s="37">
        <f>IF(H8384&lt;'Roof Calculator'!$G$8, 1, 0)</f>
        <v>1</v>
      </c>
      <c r="J8384" s="37">
        <f>IF(H8384&gt;='Roof Calculator'!$G$8, 1, 0)</f>
        <v>0</v>
      </c>
      <c r="K8384" s="37">
        <f t="shared" si="2347"/>
        <v>32</v>
      </c>
      <c r="L8384" s="37">
        <f t="shared" si="2348"/>
        <v>0</v>
      </c>
      <c r="M8384" s="37">
        <v>0</v>
      </c>
      <c r="N8384" s="37">
        <f t="shared" si="2349"/>
        <v>91</v>
      </c>
      <c r="O8384" s="37">
        <v>0</v>
      </c>
      <c r="P8384" s="37">
        <v>0</v>
      </c>
      <c r="Q8384" s="21">
        <f t="shared" si="2350"/>
        <v>39.790999999999997</v>
      </c>
      <c r="R8384" s="21">
        <f t="shared" si="2359"/>
        <v>349.41666666668584</v>
      </c>
      <c r="S8384" s="21">
        <f t="shared" si="2360"/>
        <v>-23.345371035115829</v>
      </c>
      <c r="T8384" s="21">
        <f t="shared" si="2351"/>
        <v>86.147999999999996</v>
      </c>
      <c r="U8384" s="37">
        <f>VLOOKUP(Time_Zone, 'LSTM LookUp'!$B$5:$D$8, 3, FALSE)</f>
        <v>-75</v>
      </c>
      <c r="V8384" s="21">
        <f t="shared" si="2361"/>
        <v>3.9861794282949834</v>
      </c>
      <c r="W8384" s="21">
        <f t="shared" si="2352"/>
        <v>147.14454485707375</v>
      </c>
      <c r="X8384" s="21">
        <f t="shared" si="2353"/>
        <v>0</v>
      </c>
      <c r="Y8384" s="21">
        <f t="shared" si="2354"/>
        <v>91</v>
      </c>
      <c r="Z8384" s="21">
        <f t="shared" si="2362"/>
        <v>28.845410628019323</v>
      </c>
      <c r="AA8384" s="21">
        <f t="shared" si="2355"/>
        <v>28.845410628019323</v>
      </c>
      <c r="AB8384" s="21">
        <f t="shared" si="2356"/>
        <v>0</v>
      </c>
      <c r="AC8384" s="21">
        <f t="shared" si="2357"/>
        <v>0</v>
      </c>
      <c r="AD8384" s="21">
        <f t="shared" si="2363"/>
        <v>0</v>
      </c>
      <c r="AE8384" s="21" t="str">
        <f t="shared" si="2358"/>
        <v>12/15/11:00</v>
      </c>
    </row>
    <row r="8385" spans="2:31">
      <c r="B8385" s="37">
        <v>12</v>
      </c>
      <c r="C8385" s="38">
        <v>15</v>
      </c>
      <c r="D8385" s="39">
        <v>12</v>
      </c>
      <c r="E8385" s="17">
        <v>0.6</v>
      </c>
      <c r="F8385" s="17">
        <v>146</v>
      </c>
      <c r="G8385" s="17">
        <v>0</v>
      </c>
      <c r="H8385" s="37">
        <f t="shared" si="2346"/>
        <v>33.08</v>
      </c>
      <c r="I8385" s="37">
        <f>IF(H8385&lt;'Roof Calculator'!$G$8, 1, 0)</f>
        <v>1</v>
      </c>
      <c r="J8385" s="37">
        <f>IF(H8385&gt;='Roof Calculator'!$G$8, 1, 0)</f>
        <v>0</v>
      </c>
      <c r="K8385" s="37">
        <f t="shared" si="2347"/>
        <v>33.08</v>
      </c>
      <c r="L8385" s="37">
        <f t="shared" si="2348"/>
        <v>0</v>
      </c>
      <c r="M8385" s="37">
        <v>0</v>
      </c>
      <c r="N8385" s="37">
        <f t="shared" si="2349"/>
        <v>146</v>
      </c>
      <c r="O8385" s="37">
        <v>0</v>
      </c>
      <c r="P8385" s="37">
        <v>0</v>
      </c>
      <c r="Q8385" s="21">
        <f t="shared" si="2350"/>
        <v>39.790999999999997</v>
      </c>
      <c r="R8385" s="21">
        <f t="shared" si="2359"/>
        <v>349.45833333335253</v>
      </c>
      <c r="S8385" s="21">
        <f t="shared" si="2360"/>
        <v>-23.346997718218823</v>
      </c>
      <c r="T8385" s="21">
        <f t="shared" si="2351"/>
        <v>86.147999999999996</v>
      </c>
      <c r="U8385" s="37">
        <f>VLOOKUP(Time_Zone, 'LSTM LookUp'!$B$5:$D$8, 3, FALSE)</f>
        <v>-75</v>
      </c>
      <c r="V8385" s="21">
        <f t="shared" si="2361"/>
        <v>3.966976773953907</v>
      </c>
      <c r="W8385" s="21">
        <f t="shared" si="2352"/>
        <v>162.13974419348847</v>
      </c>
      <c r="X8385" s="21">
        <f t="shared" si="2353"/>
        <v>0</v>
      </c>
      <c r="Y8385" s="21">
        <f t="shared" si="2354"/>
        <v>146</v>
      </c>
      <c r="Z8385" s="21">
        <f t="shared" si="2362"/>
        <v>46.279450018580455</v>
      </c>
      <c r="AA8385" s="21">
        <f t="shared" si="2355"/>
        <v>46.279450018580455</v>
      </c>
      <c r="AB8385" s="21">
        <f t="shared" si="2356"/>
        <v>0</v>
      </c>
      <c r="AC8385" s="21">
        <f t="shared" si="2357"/>
        <v>0</v>
      </c>
      <c r="AD8385" s="21">
        <f t="shared" si="2363"/>
        <v>0</v>
      </c>
      <c r="AE8385" s="21" t="str">
        <f t="shared" si="2358"/>
        <v>12/15/12:00</v>
      </c>
    </row>
    <row r="8386" spans="2:31">
      <c r="B8386" s="37">
        <v>12</v>
      </c>
      <c r="C8386" s="38">
        <v>15</v>
      </c>
      <c r="D8386" s="39">
        <v>13</v>
      </c>
      <c r="E8386" s="17">
        <v>1.1000000000000001</v>
      </c>
      <c r="F8386" s="17">
        <v>177</v>
      </c>
      <c r="G8386" s="17">
        <v>53</v>
      </c>
      <c r="H8386" s="37">
        <f t="shared" si="2346"/>
        <v>33.979999999999997</v>
      </c>
      <c r="I8386" s="37">
        <f>IF(H8386&lt;'Roof Calculator'!$G$8, 1, 0)</f>
        <v>1</v>
      </c>
      <c r="J8386" s="37">
        <f>IF(H8386&gt;='Roof Calculator'!$G$8, 1, 0)</f>
        <v>0</v>
      </c>
      <c r="K8386" s="37">
        <f t="shared" si="2347"/>
        <v>33.979999999999997</v>
      </c>
      <c r="L8386" s="37">
        <f t="shared" si="2348"/>
        <v>0</v>
      </c>
      <c r="M8386" s="37">
        <v>0</v>
      </c>
      <c r="N8386" s="37">
        <f t="shared" si="2349"/>
        <v>177</v>
      </c>
      <c r="O8386" s="37">
        <v>0</v>
      </c>
      <c r="P8386" s="37">
        <v>0</v>
      </c>
      <c r="Q8386" s="21">
        <f t="shared" si="2350"/>
        <v>39.790999999999997</v>
      </c>
      <c r="R8386" s="21">
        <f t="shared" si="2359"/>
        <v>349.50000000001921</v>
      </c>
      <c r="S8386" s="21">
        <f t="shared" si="2360"/>
        <v>-23.348611697893652</v>
      </c>
      <c r="T8386" s="21">
        <f t="shared" si="2351"/>
        <v>86.147999999999996</v>
      </c>
      <c r="U8386" s="37">
        <f>VLOOKUP(Time_Zone, 'LSTM LookUp'!$B$5:$D$8, 3, FALSE)</f>
        <v>-75</v>
      </c>
      <c r="V8386" s="21">
        <f t="shared" si="2361"/>
        <v>3.9477693188569578</v>
      </c>
      <c r="W8386" s="21">
        <f t="shared" si="2352"/>
        <v>177.13494232971425</v>
      </c>
      <c r="X8386" s="21">
        <f t="shared" si="2353"/>
        <v>-50.785820219113774</v>
      </c>
      <c r="Y8386" s="21">
        <f t="shared" si="2354"/>
        <v>126.21417978088623</v>
      </c>
      <c r="Z8386" s="21">
        <f t="shared" si="2362"/>
        <v>40.007690580860633</v>
      </c>
      <c r="AA8386" s="21">
        <f t="shared" si="2355"/>
        <v>40.007690580860633</v>
      </c>
      <c r="AB8386" s="21">
        <f t="shared" si="2356"/>
        <v>0</v>
      </c>
      <c r="AC8386" s="21">
        <f t="shared" si="2357"/>
        <v>0</v>
      </c>
      <c r="AD8386" s="21">
        <f t="shared" si="2363"/>
        <v>0</v>
      </c>
      <c r="AE8386" s="21" t="str">
        <f t="shared" si="2358"/>
        <v>12/15/13:00</v>
      </c>
    </row>
    <row r="8387" spans="2:31">
      <c r="B8387" s="37">
        <v>12</v>
      </c>
      <c r="C8387" s="38">
        <v>15</v>
      </c>
      <c r="D8387" s="39">
        <v>14</v>
      </c>
      <c r="E8387" s="17">
        <v>2.8</v>
      </c>
      <c r="F8387" s="17">
        <v>167</v>
      </c>
      <c r="G8387" s="17">
        <v>125</v>
      </c>
      <c r="H8387" s="37">
        <f t="shared" si="2346"/>
        <v>37.04</v>
      </c>
      <c r="I8387" s="37">
        <f>IF(H8387&lt;'Roof Calculator'!$G$8, 1, 0)</f>
        <v>1</v>
      </c>
      <c r="J8387" s="37">
        <f>IF(H8387&gt;='Roof Calculator'!$G$8, 1, 0)</f>
        <v>0</v>
      </c>
      <c r="K8387" s="37">
        <f t="shared" si="2347"/>
        <v>37.04</v>
      </c>
      <c r="L8387" s="37">
        <f t="shared" si="2348"/>
        <v>0</v>
      </c>
      <c r="M8387" s="37">
        <v>0</v>
      </c>
      <c r="N8387" s="37">
        <f t="shared" si="2349"/>
        <v>167</v>
      </c>
      <c r="O8387" s="37">
        <v>0</v>
      </c>
      <c r="P8387" s="37">
        <v>0</v>
      </c>
      <c r="Q8387" s="21">
        <f t="shared" si="2350"/>
        <v>39.790999999999997</v>
      </c>
      <c r="R8387" s="21">
        <f t="shared" si="2359"/>
        <v>349.5416666666859</v>
      </c>
      <c r="S8387" s="21">
        <f t="shared" si="2360"/>
        <v>-23.350212972847842</v>
      </c>
      <c r="T8387" s="21">
        <f t="shared" si="2351"/>
        <v>86.147999999999996</v>
      </c>
      <c r="U8387" s="37">
        <f>VLOOKUP(Time_Zone, 'LSTM LookUp'!$B$5:$D$8, 3, FALSE)</f>
        <v>-75</v>
      </c>
      <c r="V8387" s="21">
        <f t="shared" si="2361"/>
        <v>3.9285570943789851</v>
      </c>
      <c r="W8387" s="21">
        <f t="shared" si="2352"/>
        <v>192.13013927359475</v>
      </c>
      <c r="X8387" s="21">
        <f t="shared" si="2353"/>
        <v>-117.92024729039277</v>
      </c>
      <c r="Y8387" s="21">
        <f t="shared" si="2354"/>
        <v>49.079752709607234</v>
      </c>
      <c r="Z8387" s="21">
        <f t="shared" si="2362"/>
        <v>15.557424400332581</v>
      </c>
      <c r="AA8387" s="21">
        <f t="shared" si="2355"/>
        <v>15.557424400332581</v>
      </c>
      <c r="AB8387" s="21">
        <f t="shared" si="2356"/>
        <v>0</v>
      </c>
      <c r="AC8387" s="21">
        <f t="shared" si="2357"/>
        <v>0</v>
      </c>
      <c r="AD8387" s="21">
        <f t="shared" si="2363"/>
        <v>0</v>
      </c>
      <c r="AE8387" s="21" t="str">
        <f t="shared" si="2358"/>
        <v>12/15/14:00</v>
      </c>
    </row>
    <row r="8388" spans="2:31">
      <c r="B8388" s="37">
        <v>12</v>
      </c>
      <c r="C8388" s="38">
        <v>15</v>
      </c>
      <c r="D8388" s="39">
        <v>15</v>
      </c>
      <c r="E8388" s="17">
        <v>3.9</v>
      </c>
      <c r="F8388" s="17">
        <v>139</v>
      </c>
      <c r="G8388" s="17">
        <v>435</v>
      </c>
      <c r="H8388" s="37">
        <f t="shared" si="2346"/>
        <v>39.020000000000003</v>
      </c>
      <c r="I8388" s="37">
        <f>IF(H8388&lt;'Roof Calculator'!$G$8, 1, 0)</f>
        <v>1</v>
      </c>
      <c r="J8388" s="37">
        <f>IF(H8388&gt;='Roof Calculator'!$G$8, 1, 0)</f>
        <v>0</v>
      </c>
      <c r="K8388" s="37">
        <f t="shared" si="2347"/>
        <v>39.020000000000003</v>
      </c>
      <c r="L8388" s="37">
        <f t="shared" si="2348"/>
        <v>0</v>
      </c>
      <c r="M8388" s="37">
        <v>0</v>
      </c>
      <c r="N8388" s="37">
        <f t="shared" si="2349"/>
        <v>139</v>
      </c>
      <c r="O8388" s="37">
        <v>0</v>
      </c>
      <c r="P8388" s="37">
        <v>0</v>
      </c>
      <c r="Q8388" s="21">
        <f t="shared" si="2350"/>
        <v>39.790999999999997</v>
      </c>
      <c r="R8388" s="21">
        <f t="shared" si="2359"/>
        <v>349.58333333335258</v>
      </c>
      <c r="S8388" s="21">
        <f t="shared" si="2360"/>
        <v>-23.351801541798991</v>
      </c>
      <c r="T8388" s="21">
        <f t="shared" si="2351"/>
        <v>86.147999999999996</v>
      </c>
      <c r="U8388" s="37">
        <f>VLOOKUP(Time_Zone, 'LSTM LookUp'!$B$5:$D$8, 3, FALSE)</f>
        <v>-75</v>
      </c>
      <c r="V8388" s="21">
        <f t="shared" si="2361"/>
        <v>3.9093401319029519</v>
      </c>
      <c r="W8388" s="21">
        <f t="shared" si="2352"/>
        <v>207.12533503297573</v>
      </c>
      <c r="X8388" s="21">
        <f t="shared" si="2353"/>
        <v>-383.4654002011041</v>
      </c>
      <c r="Y8388" s="21">
        <f t="shared" si="2354"/>
        <v>-244.4654002011041</v>
      </c>
      <c r="Z8388" s="21">
        <f t="shared" si="2362"/>
        <v>-77.491262122460725</v>
      </c>
      <c r="AA8388" s="21">
        <f t="shared" si="2355"/>
        <v>-77.491262122460725</v>
      </c>
      <c r="AB8388" s="21">
        <f t="shared" si="2356"/>
        <v>0</v>
      </c>
      <c r="AC8388" s="21">
        <f t="shared" si="2357"/>
        <v>0</v>
      </c>
      <c r="AD8388" s="21">
        <f t="shared" si="2363"/>
        <v>0</v>
      </c>
      <c r="AE8388" s="21" t="str">
        <f t="shared" si="2358"/>
        <v>12/15/15:00</v>
      </c>
    </row>
    <row r="8389" spans="2:31">
      <c r="B8389" s="37">
        <v>12</v>
      </c>
      <c r="C8389" s="38">
        <v>15</v>
      </c>
      <c r="D8389" s="39">
        <v>16</v>
      </c>
      <c r="E8389" s="17">
        <v>5</v>
      </c>
      <c r="F8389" s="17">
        <v>69</v>
      </c>
      <c r="G8389" s="17">
        <v>510</v>
      </c>
      <c r="H8389" s="37">
        <f t="shared" si="2346"/>
        <v>41</v>
      </c>
      <c r="I8389" s="37">
        <f>IF(H8389&lt;'Roof Calculator'!$G$8, 1, 0)</f>
        <v>1</v>
      </c>
      <c r="J8389" s="37">
        <f>IF(H8389&gt;='Roof Calculator'!$G$8, 1, 0)</f>
        <v>0</v>
      </c>
      <c r="K8389" s="37">
        <f t="shared" si="2347"/>
        <v>41</v>
      </c>
      <c r="L8389" s="37">
        <f t="shared" si="2348"/>
        <v>0</v>
      </c>
      <c r="M8389" s="37">
        <v>0</v>
      </c>
      <c r="N8389" s="37">
        <f t="shared" si="2349"/>
        <v>69</v>
      </c>
      <c r="O8389" s="37">
        <v>0</v>
      </c>
      <c r="P8389" s="37">
        <v>0</v>
      </c>
      <c r="Q8389" s="21">
        <f t="shared" si="2350"/>
        <v>39.790999999999997</v>
      </c>
      <c r="R8389" s="21">
        <f t="shared" si="2359"/>
        <v>349.62500000001927</v>
      </c>
      <c r="S8389" s="21">
        <f t="shared" si="2360"/>
        <v>-23.353377403474777</v>
      </c>
      <c r="T8389" s="21">
        <f t="shared" si="2351"/>
        <v>86.147999999999996</v>
      </c>
      <c r="U8389" s="37">
        <f>VLOOKUP(Time_Zone, 'LSTM LookUp'!$B$5:$D$8, 3, FALSE)</f>
        <v>-75</v>
      </c>
      <c r="V8389" s="21">
        <f t="shared" si="2361"/>
        <v>3.8901184628198489</v>
      </c>
      <c r="W8389" s="21">
        <f t="shared" si="2352"/>
        <v>222.12052961570495</v>
      </c>
      <c r="X8389" s="21">
        <f t="shared" si="2353"/>
        <v>-396.2390526923532</v>
      </c>
      <c r="Y8389" s="21">
        <f t="shared" si="2354"/>
        <v>-327.2390526923532</v>
      </c>
      <c r="Z8389" s="21">
        <f t="shared" si="2362"/>
        <v>-103.72906426851627</v>
      </c>
      <c r="AA8389" s="21">
        <f t="shared" si="2355"/>
        <v>-103.72906426851627</v>
      </c>
      <c r="AB8389" s="21">
        <f t="shared" si="2356"/>
        <v>0</v>
      </c>
      <c r="AC8389" s="21">
        <f t="shared" si="2357"/>
        <v>0</v>
      </c>
      <c r="AD8389" s="21">
        <f t="shared" si="2363"/>
        <v>0</v>
      </c>
      <c r="AE8389" s="21" t="str">
        <f t="shared" si="2358"/>
        <v>12/15/16:00</v>
      </c>
    </row>
    <row r="8390" spans="2:31">
      <c r="B8390" s="37">
        <v>12</v>
      </c>
      <c r="C8390" s="38">
        <v>15</v>
      </c>
      <c r="D8390" s="39">
        <v>17</v>
      </c>
      <c r="E8390" s="17">
        <v>5.6</v>
      </c>
      <c r="F8390" s="17">
        <v>64</v>
      </c>
      <c r="G8390" s="17">
        <v>85</v>
      </c>
      <c r="H8390" s="37">
        <f t="shared" si="2346"/>
        <v>42.08</v>
      </c>
      <c r="I8390" s="37">
        <f>IF(H8390&lt;'Roof Calculator'!$G$8, 1, 0)</f>
        <v>1</v>
      </c>
      <c r="J8390" s="37">
        <f>IF(H8390&gt;='Roof Calculator'!$G$8, 1, 0)</f>
        <v>0</v>
      </c>
      <c r="K8390" s="37">
        <f t="shared" si="2347"/>
        <v>42.08</v>
      </c>
      <c r="L8390" s="37">
        <f t="shared" si="2348"/>
        <v>0</v>
      </c>
      <c r="M8390" s="37">
        <v>0</v>
      </c>
      <c r="N8390" s="37">
        <f t="shared" si="2349"/>
        <v>64</v>
      </c>
      <c r="O8390" s="37">
        <v>0</v>
      </c>
      <c r="P8390" s="37">
        <v>0</v>
      </c>
      <c r="Q8390" s="21">
        <f t="shared" si="2350"/>
        <v>39.790999999999997</v>
      </c>
      <c r="R8390" s="21">
        <f t="shared" si="2359"/>
        <v>349.66666666668596</v>
      </c>
      <c r="S8390" s="21">
        <f t="shared" si="2360"/>
        <v>-23.354940556612956</v>
      </c>
      <c r="T8390" s="21">
        <f t="shared" si="2351"/>
        <v>86.147999999999996</v>
      </c>
      <c r="U8390" s="37">
        <f>VLOOKUP(Time_Zone, 'LSTM LookUp'!$B$5:$D$8, 3, FALSE)</f>
        <v>-75</v>
      </c>
      <c r="V8390" s="21">
        <f t="shared" si="2361"/>
        <v>3.8708921185286109</v>
      </c>
      <c r="W8390" s="21">
        <f t="shared" si="2352"/>
        <v>237.11572302963216</v>
      </c>
      <c r="X8390" s="21">
        <f t="shared" si="2353"/>
        <v>-54.120868369365674</v>
      </c>
      <c r="Y8390" s="21">
        <f t="shared" si="2354"/>
        <v>9.8791316306343262</v>
      </c>
      <c r="Z8390" s="21">
        <f t="shared" si="2362"/>
        <v>3.1315121816912228</v>
      </c>
      <c r="AA8390" s="21">
        <f t="shared" si="2355"/>
        <v>3.1315121816912228</v>
      </c>
      <c r="AB8390" s="21">
        <f t="shared" si="2356"/>
        <v>0</v>
      </c>
      <c r="AC8390" s="21">
        <f t="shared" si="2357"/>
        <v>0</v>
      </c>
      <c r="AD8390" s="21">
        <f t="shared" si="2363"/>
        <v>0</v>
      </c>
      <c r="AE8390" s="21" t="str">
        <f t="shared" si="2358"/>
        <v>12/15/17:00</v>
      </c>
    </row>
    <row r="8391" spans="2:31">
      <c r="B8391" s="37">
        <v>12</v>
      </c>
      <c r="C8391" s="38">
        <v>15</v>
      </c>
      <c r="D8391" s="39">
        <v>18</v>
      </c>
      <c r="E8391" s="17">
        <v>3.9</v>
      </c>
      <c r="F8391" s="17">
        <v>9</v>
      </c>
      <c r="G8391" s="17">
        <v>34</v>
      </c>
      <c r="H8391" s="37">
        <f t="shared" si="2346"/>
        <v>39.020000000000003</v>
      </c>
      <c r="I8391" s="37">
        <f>IF(H8391&lt;'Roof Calculator'!$G$8, 1, 0)</f>
        <v>1</v>
      </c>
      <c r="J8391" s="37">
        <f>IF(H8391&gt;='Roof Calculator'!$G$8, 1, 0)</f>
        <v>0</v>
      </c>
      <c r="K8391" s="37">
        <f t="shared" si="2347"/>
        <v>39.020000000000003</v>
      </c>
      <c r="L8391" s="37">
        <f t="shared" si="2348"/>
        <v>0</v>
      </c>
      <c r="M8391" s="37">
        <v>0</v>
      </c>
      <c r="N8391" s="37">
        <f t="shared" si="2349"/>
        <v>9</v>
      </c>
      <c r="O8391" s="37">
        <v>0</v>
      </c>
      <c r="P8391" s="37">
        <v>0</v>
      </c>
      <c r="Q8391" s="21">
        <f t="shared" si="2350"/>
        <v>39.790999999999997</v>
      </c>
      <c r="R8391" s="21">
        <f t="shared" si="2359"/>
        <v>349.70833333335264</v>
      </c>
      <c r="S8391" s="21">
        <f t="shared" si="2360"/>
        <v>-23.356490999961363</v>
      </c>
      <c r="T8391" s="21">
        <f t="shared" si="2351"/>
        <v>86.147999999999996</v>
      </c>
      <c r="U8391" s="37">
        <f>VLOOKUP(Time_Zone, 'LSTM LookUp'!$B$5:$D$8, 3, FALSE)</f>
        <v>-75</v>
      </c>
      <c r="V8391" s="21">
        <f t="shared" si="2361"/>
        <v>3.8516611304361525</v>
      </c>
      <c r="W8391" s="21">
        <f t="shared" si="2352"/>
        <v>252.11091528260906</v>
      </c>
      <c r="X8391" s="21">
        <f t="shared" si="2353"/>
        <v>-15.993996891112957</v>
      </c>
      <c r="Y8391" s="21">
        <f t="shared" si="2354"/>
        <v>-6.9939968911129569</v>
      </c>
      <c r="Z8391" s="21">
        <f t="shared" si="2362"/>
        <v>-2.2169748599477339</v>
      </c>
      <c r="AA8391" s="21">
        <f t="shared" si="2355"/>
        <v>-2.2169748599477339</v>
      </c>
      <c r="AB8391" s="21">
        <f t="shared" si="2356"/>
        <v>0</v>
      </c>
      <c r="AC8391" s="21">
        <f t="shared" si="2357"/>
        <v>0</v>
      </c>
      <c r="AD8391" s="21">
        <f t="shared" si="2363"/>
        <v>0</v>
      </c>
      <c r="AE8391" s="21" t="str">
        <f t="shared" si="2358"/>
        <v>12/15/18:00</v>
      </c>
    </row>
    <row r="8392" spans="2:31">
      <c r="B8392" s="37">
        <v>12</v>
      </c>
      <c r="C8392" s="38">
        <v>15</v>
      </c>
      <c r="D8392" s="39">
        <v>19</v>
      </c>
      <c r="E8392" s="17">
        <v>3.9</v>
      </c>
      <c r="F8392" s="17">
        <v>0</v>
      </c>
      <c r="G8392" s="17">
        <v>0</v>
      </c>
      <c r="H8392" s="37">
        <f t="shared" si="2346"/>
        <v>39.020000000000003</v>
      </c>
      <c r="I8392" s="37">
        <f>IF(H8392&lt;'Roof Calculator'!$G$8, 1, 0)</f>
        <v>1</v>
      </c>
      <c r="J8392" s="37">
        <f>IF(H8392&gt;='Roof Calculator'!$G$8, 1, 0)</f>
        <v>0</v>
      </c>
      <c r="K8392" s="37">
        <f t="shared" si="2347"/>
        <v>39.020000000000003</v>
      </c>
      <c r="L8392" s="37">
        <f t="shared" si="2348"/>
        <v>0</v>
      </c>
      <c r="M8392" s="37">
        <v>0</v>
      </c>
      <c r="N8392" s="37">
        <f t="shared" si="2349"/>
        <v>0</v>
      </c>
      <c r="O8392" s="37">
        <v>0</v>
      </c>
      <c r="P8392" s="37">
        <v>0</v>
      </c>
      <c r="Q8392" s="21">
        <f t="shared" si="2350"/>
        <v>39.790999999999997</v>
      </c>
      <c r="R8392" s="21">
        <f t="shared" si="2359"/>
        <v>349.75000000001933</v>
      </c>
      <c r="S8392" s="21">
        <f t="shared" si="2360"/>
        <v>-23.358028732277926</v>
      </c>
      <c r="T8392" s="21">
        <f t="shared" si="2351"/>
        <v>86.147999999999996</v>
      </c>
      <c r="U8392" s="37">
        <f>VLOOKUP(Time_Zone, 'LSTM LookUp'!$B$5:$D$8, 3, FALSE)</f>
        <v>-75</v>
      </c>
      <c r="V8392" s="21">
        <f t="shared" si="2361"/>
        <v>3.8324255299571384</v>
      </c>
      <c r="W8392" s="21">
        <f t="shared" si="2352"/>
        <v>267.10610638248926</v>
      </c>
      <c r="X8392" s="21">
        <f t="shared" si="2353"/>
        <v>0</v>
      </c>
      <c r="Y8392" s="21">
        <f t="shared" si="2354"/>
        <v>0</v>
      </c>
      <c r="Z8392" s="21">
        <f t="shared" si="2362"/>
        <v>0</v>
      </c>
      <c r="AA8392" s="21">
        <f t="shared" si="2355"/>
        <v>0</v>
      </c>
      <c r="AB8392" s="21">
        <f t="shared" si="2356"/>
        <v>0</v>
      </c>
      <c r="AC8392" s="21">
        <f t="shared" si="2357"/>
        <v>0</v>
      </c>
      <c r="AD8392" s="21">
        <f t="shared" si="2363"/>
        <v>0</v>
      </c>
      <c r="AE8392" s="21" t="str">
        <f t="shared" si="2358"/>
        <v>12/15/19:00</v>
      </c>
    </row>
    <row r="8393" spans="2:31">
      <c r="B8393" s="37">
        <v>12</v>
      </c>
      <c r="C8393" s="38">
        <v>15</v>
      </c>
      <c r="D8393" s="39">
        <v>20</v>
      </c>
      <c r="E8393" s="17">
        <v>2.8</v>
      </c>
      <c r="F8393" s="17">
        <v>0</v>
      </c>
      <c r="G8393" s="17">
        <v>0</v>
      </c>
      <c r="H8393" s="37">
        <f t="shared" si="2346"/>
        <v>37.04</v>
      </c>
      <c r="I8393" s="37">
        <f>IF(H8393&lt;'Roof Calculator'!$G$8, 1, 0)</f>
        <v>1</v>
      </c>
      <c r="J8393" s="37">
        <f>IF(H8393&gt;='Roof Calculator'!$G$8, 1, 0)</f>
        <v>0</v>
      </c>
      <c r="K8393" s="37">
        <f t="shared" si="2347"/>
        <v>37.04</v>
      </c>
      <c r="L8393" s="37">
        <f t="shared" si="2348"/>
        <v>0</v>
      </c>
      <c r="M8393" s="37">
        <v>0</v>
      </c>
      <c r="N8393" s="37">
        <f t="shared" si="2349"/>
        <v>0</v>
      </c>
      <c r="O8393" s="37">
        <v>0</v>
      </c>
      <c r="P8393" s="37">
        <v>0</v>
      </c>
      <c r="Q8393" s="21">
        <f t="shared" si="2350"/>
        <v>39.790999999999997</v>
      </c>
      <c r="R8393" s="21">
        <f t="shared" si="2359"/>
        <v>349.79166666668601</v>
      </c>
      <c r="S8393" s="21">
        <f t="shared" si="2360"/>
        <v>-23.359553752330651</v>
      </c>
      <c r="T8393" s="21">
        <f t="shared" si="2351"/>
        <v>86.147999999999996</v>
      </c>
      <c r="U8393" s="37">
        <f>VLOOKUP(Time_Zone, 'LSTM LookUp'!$B$5:$D$8, 3, FALSE)</f>
        <v>-75</v>
      </c>
      <c r="V8393" s="21">
        <f t="shared" si="2361"/>
        <v>3.8131853485141423</v>
      </c>
      <c r="W8393" s="21">
        <f t="shared" si="2352"/>
        <v>282.10129633712847</v>
      </c>
      <c r="X8393" s="21">
        <f t="shared" si="2353"/>
        <v>0</v>
      </c>
      <c r="Y8393" s="21">
        <f t="shared" si="2354"/>
        <v>0</v>
      </c>
      <c r="Z8393" s="21">
        <f t="shared" si="2362"/>
        <v>0</v>
      </c>
      <c r="AA8393" s="21">
        <f t="shared" si="2355"/>
        <v>0</v>
      </c>
      <c r="AB8393" s="21">
        <f t="shared" si="2356"/>
        <v>0</v>
      </c>
      <c r="AC8393" s="21">
        <f t="shared" si="2357"/>
        <v>0</v>
      </c>
      <c r="AD8393" s="21">
        <f t="shared" si="2363"/>
        <v>0</v>
      </c>
      <c r="AE8393" s="21" t="str">
        <f t="shared" si="2358"/>
        <v>12/15/20:00</v>
      </c>
    </row>
    <row r="8394" spans="2:31">
      <c r="B8394" s="37">
        <v>12</v>
      </c>
      <c r="C8394" s="38">
        <v>15</v>
      </c>
      <c r="D8394" s="39">
        <v>21</v>
      </c>
      <c r="E8394" s="17">
        <v>2.8</v>
      </c>
      <c r="F8394" s="17">
        <v>0</v>
      </c>
      <c r="G8394" s="17">
        <v>0</v>
      </c>
      <c r="H8394" s="37">
        <f t="shared" si="2346"/>
        <v>37.04</v>
      </c>
      <c r="I8394" s="37">
        <f>IF(H8394&lt;'Roof Calculator'!$G$8, 1, 0)</f>
        <v>1</v>
      </c>
      <c r="J8394" s="37">
        <f>IF(H8394&gt;='Roof Calculator'!$G$8, 1, 0)</f>
        <v>0</v>
      </c>
      <c r="K8394" s="37">
        <f t="shared" si="2347"/>
        <v>37.04</v>
      </c>
      <c r="L8394" s="37">
        <f t="shared" si="2348"/>
        <v>0</v>
      </c>
      <c r="M8394" s="37">
        <v>0</v>
      </c>
      <c r="N8394" s="37">
        <f t="shared" si="2349"/>
        <v>0</v>
      </c>
      <c r="O8394" s="37">
        <v>0</v>
      </c>
      <c r="P8394" s="37">
        <v>0</v>
      </c>
      <c r="Q8394" s="21">
        <f t="shared" si="2350"/>
        <v>39.790999999999997</v>
      </c>
      <c r="R8394" s="21">
        <f t="shared" si="2359"/>
        <v>349.8333333333527</v>
      </c>
      <c r="S8394" s="21">
        <f t="shared" si="2360"/>
        <v>-23.361066058897642</v>
      </c>
      <c r="T8394" s="21">
        <f t="shared" si="2351"/>
        <v>86.147999999999996</v>
      </c>
      <c r="U8394" s="37">
        <f>VLOOKUP(Time_Zone, 'LSTM LookUp'!$B$5:$D$8, 3, FALSE)</f>
        <v>-75</v>
      </c>
      <c r="V8394" s="21">
        <f t="shared" si="2361"/>
        <v>3.7939406175372952</v>
      </c>
      <c r="W8394" s="21">
        <f t="shared" si="2352"/>
        <v>297.09648515438437</v>
      </c>
      <c r="X8394" s="21">
        <f t="shared" si="2353"/>
        <v>0</v>
      </c>
      <c r="Y8394" s="21">
        <f t="shared" si="2354"/>
        <v>0</v>
      </c>
      <c r="Z8394" s="21">
        <f t="shared" si="2362"/>
        <v>0</v>
      </c>
      <c r="AA8394" s="21">
        <f t="shared" si="2355"/>
        <v>0</v>
      </c>
      <c r="AB8394" s="21">
        <f t="shared" si="2356"/>
        <v>0</v>
      </c>
      <c r="AC8394" s="21">
        <f t="shared" si="2357"/>
        <v>0</v>
      </c>
      <c r="AD8394" s="21">
        <f t="shared" si="2363"/>
        <v>0</v>
      </c>
      <c r="AE8394" s="21" t="str">
        <f t="shared" si="2358"/>
        <v>12/15/21:00</v>
      </c>
    </row>
    <row r="8395" spans="2:31">
      <c r="B8395" s="37">
        <v>12</v>
      </c>
      <c r="C8395" s="38">
        <v>15</v>
      </c>
      <c r="D8395" s="39">
        <v>22</v>
      </c>
      <c r="E8395" s="17">
        <v>2.8</v>
      </c>
      <c r="F8395" s="17">
        <v>0</v>
      </c>
      <c r="G8395" s="17">
        <v>0</v>
      </c>
      <c r="H8395" s="37">
        <f t="shared" si="2346"/>
        <v>37.04</v>
      </c>
      <c r="I8395" s="37">
        <f>IF(H8395&lt;'Roof Calculator'!$G$8, 1, 0)</f>
        <v>1</v>
      </c>
      <c r="J8395" s="37">
        <f>IF(H8395&gt;='Roof Calculator'!$G$8, 1, 0)</f>
        <v>0</v>
      </c>
      <c r="K8395" s="37">
        <f t="shared" si="2347"/>
        <v>37.04</v>
      </c>
      <c r="L8395" s="37">
        <f t="shared" si="2348"/>
        <v>0</v>
      </c>
      <c r="M8395" s="37">
        <v>0</v>
      </c>
      <c r="N8395" s="37">
        <f t="shared" si="2349"/>
        <v>0</v>
      </c>
      <c r="O8395" s="37">
        <v>0</v>
      </c>
      <c r="P8395" s="37">
        <v>0</v>
      </c>
      <c r="Q8395" s="21">
        <f t="shared" si="2350"/>
        <v>39.790999999999997</v>
      </c>
      <c r="R8395" s="21">
        <f t="shared" si="2359"/>
        <v>349.87500000001938</v>
      </c>
      <c r="S8395" s="21">
        <f t="shared" si="2360"/>
        <v>-23.362565650767088</v>
      </c>
      <c r="T8395" s="21">
        <f t="shared" si="2351"/>
        <v>86.147999999999996</v>
      </c>
      <c r="U8395" s="37">
        <f>VLOOKUP(Time_Zone, 'LSTM LookUp'!$B$5:$D$8, 3, FALSE)</f>
        <v>-75</v>
      </c>
      <c r="V8395" s="21">
        <f t="shared" si="2361"/>
        <v>3.7746913684645609</v>
      </c>
      <c r="W8395" s="21">
        <f t="shared" si="2352"/>
        <v>312.09167284211611</v>
      </c>
      <c r="X8395" s="21">
        <f t="shared" si="2353"/>
        <v>0</v>
      </c>
      <c r="Y8395" s="21">
        <f t="shared" si="2354"/>
        <v>0</v>
      </c>
      <c r="Z8395" s="21">
        <f t="shared" si="2362"/>
        <v>0</v>
      </c>
      <c r="AA8395" s="21">
        <f t="shared" si="2355"/>
        <v>0</v>
      </c>
      <c r="AB8395" s="21">
        <f t="shared" si="2356"/>
        <v>0</v>
      </c>
      <c r="AC8395" s="21">
        <f t="shared" si="2357"/>
        <v>0</v>
      </c>
      <c r="AD8395" s="21">
        <f t="shared" si="2363"/>
        <v>0</v>
      </c>
      <c r="AE8395" s="21" t="str">
        <f t="shared" si="2358"/>
        <v>12/15/22:00</v>
      </c>
    </row>
    <row r="8396" spans="2:31">
      <c r="B8396" s="37">
        <v>12</v>
      </c>
      <c r="C8396" s="38">
        <v>15</v>
      </c>
      <c r="D8396" s="39">
        <v>23</v>
      </c>
      <c r="E8396" s="17">
        <v>2.2000000000000002</v>
      </c>
      <c r="F8396" s="17">
        <v>0</v>
      </c>
      <c r="G8396" s="17">
        <v>0</v>
      </c>
      <c r="H8396" s="37">
        <f t="shared" si="2346"/>
        <v>35.96</v>
      </c>
      <c r="I8396" s="37">
        <f>IF(H8396&lt;'Roof Calculator'!$G$8, 1, 0)</f>
        <v>1</v>
      </c>
      <c r="J8396" s="37">
        <f>IF(H8396&gt;='Roof Calculator'!$G$8, 1, 0)</f>
        <v>0</v>
      </c>
      <c r="K8396" s="37">
        <f t="shared" si="2347"/>
        <v>35.96</v>
      </c>
      <c r="L8396" s="37">
        <f t="shared" si="2348"/>
        <v>0</v>
      </c>
      <c r="M8396" s="37">
        <v>0</v>
      </c>
      <c r="N8396" s="37">
        <f t="shared" si="2349"/>
        <v>0</v>
      </c>
      <c r="O8396" s="37">
        <v>0</v>
      </c>
      <c r="P8396" s="37">
        <v>0</v>
      </c>
      <c r="Q8396" s="21">
        <f t="shared" si="2350"/>
        <v>39.790999999999997</v>
      </c>
      <c r="R8396" s="21">
        <f t="shared" si="2359"/>
        <v>349.91666666668607</v>
      </c>
      <c r="S8396" s="21">
        <f t="shared" si="2360"/>
        <v>-23.364052526737307</v>
      </c>
      <c r="T8396" s="21">
        <f t="shared" si="2351"/>
        <v>86.147999999999996</v>
      </c>
      <c r="U8396" s="37">
        <f>VLOOKUP(Time_Zone, 'LSTM LookUp'!$B$5:$D$8, 3, FALSE)</f>
        <v>-75</v>
      </c>
      <c r="V8396" s="21">
        <f t="shared" si="2361"/>
        <v>3.7554376327414132</v>
      </c>
      <c r="W8396" s="21">
        <f t="shared" si="2352"/>
        <v>327.08685940818543</v>
      </c>
      <c r="X8396" s="21">
        <f t="shared" si="2353"/>
        <v>0</v>
      </c>
      <c r="Y8396" s="21">
        <f t="shared" si="2354"/>
        <v>0</v>
      </c>
      <c r="Z8396" s="21">
        <f t="shared" si="2362"/>
        <v>0</v>
      </c>
      <c r="AA8396" s="21">
        <f t="shared" si="2355"/>
        <v>0</v>
      </c>
      <c r="AB8396" s="21">
        <f t="shared" si="2356"/>
        <v>0</v>
      </c>
      <c r="AC8396" s="21">
        <f t="shared" si="2357"/>
        <v>0</v>
      </c>
      <c r="AD8396" s="21">
        <f t="shared" si="2363"/>
        <v>0</v>
      </c>
      <c r="AE8396" s="21" t="str">
        <f t="shared" si="2358"/>
        <v>12/15/23:00</v>
      </c>
    </row>
    <row r="8397" spans="2:31">
      <c r="B8397" s="37">
        <v>12</v>
      </c>
      <c r="C8397" s="38">
        <v>15</v>
      </c>
      <c r="D8397" s="39">
        <v>24</v>
      </c>
      <c r="E8397" s="17">
        <v>1.7</v>
      </c>
      <c r="F8397" s="17">
        <v>0</v>
      </c>
      <c r="G8397" s="17">
        <v>0</v>
      </c>
      <c r="H8397" s="37">
        <f t="shared" si="2346"/>
        <v>35.06</v>
      </c>
      <c r="I8397" s="37">
        <f>IF(H8397&lt;'Roof Calculator'!$G$8, 1, 0)</f>
        <v>1</v>
      </c>
      <c r="J8397" s="37">
        <f>IF(H8397&gt;='Roof Calculator'!$G$8, 1, 0)</f>
        <v>0</v>
      </c>
      <c r="K8397" s="37">
        <f t="shared" si="2347"/>
        <v>35.06</v>
      </c>
      <c r="L8397" s="37">
        <f t="shared" si="2348"/>
        <v>0</v>
      </c>
      <c r="M8397" s="37">
        <v>0</v>
      </c>
      <c r="N8397" s="37">
        <f t="shared" si="2349"/>
        <v>0</v>
      </c>
      <c r="O8397" s="37">
        <v>0</v>
      </c>
      <c r="P8397" s="37">
        <v>0</v>
      </c>
      <c r="Q8397" s="21">
        <f t="shared" si="2350"/>
        <v>39.790999999999997</v>
      </c>
      <c r="R8397" s="21">
        <f t="shared" si="2359"/>
        <v>349.95833333335275</v>
      </c>
      <c r="S8397" s="21">
        <f t="shared" si="2360"/>
        <v>-23.365526685616686</v>
      </c>
      <c r="T8397" s="21">
        <f t="shared" si="2351"/>
        <v>86.147999999999996</v>
      </c>
      <c r="U8397" s="37">
        <f>VLOOKUP(Time_Zone, 'LSTM LookUp'!$B$5:$D$8, 3, FALSE)</f>
        <v>-75</v>
      </c>
      <c r="V8397" s="21">
        <f t="shared" si="2361"/>
        <v>3.7361794418208962</v>
      </c>
      <c r="W8397" s="21">
        <f t="shared" si="2352"/>
        <v>342.0820448604552</v>
      </c>
      <c r="X8397" s="21">
        <f t="shared" si="2353"/>
        <v>0</v>
      </c>
      <c r="Y8397" s="21">
        <f t="shared" si="2354"/>
        <v>0</v>
      </c>
      <c r="Z8397" s="21">
        <f t="shared" si="2362"/>
        <v>0</v>
      </c>
      <c r="AA8397" s="21">
        <f t="shared" si="2355"/>
        <v>0</v>
      </c>
      <c r="AB8397" s="21">
        <f t="shared" si="2356"/>
        <v>0</v>
      </c>
      <c r="AC8397" s="21">
        <f t="shared" si="2357"/>
        <v>0</v>
      </c>
      <c r="AD8397" s="21">
        <f t="shared" si="2363"/>
        <v>0</v>
      </c>
      <c r="AE8397" s="21" t="str">
        <f t="shared" si="2358"/>
        <v>12/15/24:00</v>
      </c>
    </row>
    <row r="8398" spans="2:31">
      <c r="B8398" s="37">
        <v>12</v>
      </c>
      <c r="C8398" s="38">
        <v>16</v>
      </c>
      <c r="D8398" s="39">
        <v>1</v>
      </c>
      <c r="E8398" s="17">
        <v>1.7</v>
      </c>
      <c r="F8398" s="17">
        <v>0</v>
      </c>
      <c r="G8398" s="17">
        <v>0</v>
      </c>
      <c r="H8398" s="37">
        <f t="shared" si="2346"/>
        <v>35.06</v>
      </c>
      <c r="I8398" s="37">
        <f>IF(H8398&lt;'Roof Calculator'!$G$8, 1, 0)</f>
        <v>1</v>
      </c>
      <c r="J8398" s="37">
        <f>IF(H8398&gt;='Roof Calculator'!$G$8, 1, 0)</f>
        <v>0</v>
      </c>
      <c r="K8398" s="37">
        <f t="shared" si="2347"/>
        <v>35.06</v>
      </c>
      <c r="L8398" s="37">
        <f t="shared" si="2348"/>
        <v>0</v>
      </c>
      <c r="M8398" s="37">
        <v>0</v>
      </c>
      <c r="N8398" s="37">
        <f t="shared" si="2349"/>
        <v>0</v>
      </c>
      <c r="O8398" s="37">
        <v>0</v>
      </c>
      <c r="P8398" s="37">
        <v>0</v>
      </c>
      <c r="Q8398" s="21">
        <f t="shared" si="2350"/>
        <v>39.790999999999997</v>
      </c>
      <c r="R8398" s="21">
        <f t="shared" si="2359"/>
        <v>350.00000000001944</v>
      </c>
      <c r="S8398" s="21">
        <f t="shared" si="2360"/>
        <v>-23.366988126223728</v>
      </c>
      <c r="T8398" s="21">
        <f t="shared" si="2351"/>
        <v>86.147999999999996</v>
      </c>
      <c r="U8398" s="37">
        <f>VLOOKUP(Time_Zone, 'LSTM LookUp'!$B$5:$D$8, 3, FALSE)</f>
        <v>-75</v>
      </c>
      <c r="V8398" s="21">
        <f t="shared" si="2361"/>
        <v>3.7169168271635122</v>
      </c>
      <c r="W8398" s="21">
        <f t="shared" si="2352"/>
        <v>-2.9227707932091374</v>
      </c>
      <c r="X8398" s="21">
        <f t="shared" si="2353"/>
        <v>0</v>
      </c>
      <c r="Y8398" s="21">
        <f t="shared" si="2354"/>
        <v>0</v>
      </c>
      <c r="Z8398" s="21">
        <f t="shared" si="2362"/>
        <v>0</v>
      </c>
      <c r="AA8398" s="21">
        <f t="shared" si="2355"/>
        <v>0</v>
      </c>
      <c r="AB8398" s="21">
        <f t="shared" si="2356"/>
        <v>0</v>
      </c>
      <c r="AC8398" s="21">
        <f t="shared" si="2357"/>
        <v>0</v>
      </c>
      <c r="AD8398" s="21">
        <f t="shared" si="2363"/>
        <v>0</v>
      </c>
      <c r="AE8398" s="21" t="str">
        <f t="shared" si="2358"/>
        <v>12/16/1:00</v>
      </c>
    </row>
    <row r="8399" spans="2:31">
      <c r="B8399" s="37">
        <v>12</v>
      </c>
      <c r="C8399" s="38">
        <v>16</v>
      </c>
      <c r="D8399" s="39">
        <v>2</v>
      </c>
      <c r="E8399" s="17">
        <v>1.1000000000000001</v>
      </c>
      <c r="F8399" s="17">
        <v>0</v>
      </c>
      <c r="G8399" s="17">
        <v>0</v>
      </c>
      <c r="H8399" s="37">
        <f t="shared" si="2346"/>
        <v>33.979999999999997</v>
      </c>
      <c r="I8399" s="37">
        <f>IF(H8399&lt;'Roof Calculator'!$G$8, 1, 0)</f>
        <v>1</v>
      </c>
      <c r="J8399" s="37">
        <f>IF(H8399&gt;='Roof Calculator'!$G$8, 1, 0)</f>
        <v>0</v>
      </c>
      <c r="K8399" s="37">
        <f t="shared" si="2347"/>
        <v>33.979999999999997</v>
      </c>
      <c r="L8399" s="37">
        <f t="shared" si="2348"/>
        <v>0</v>
      </c>
      <c r="M8399" s="37">
        <v>0</v>
      </c>
      <c r="N8399" s="37">
        <f t="shared" si="2349"/>
        <v>0</v>
      </c>
      <c r="O8399" s="37">
        <v>0</v>
      </c>
      <c r="P8399" s="37">
        <v>0</v>
      </c>
      <c r="Q8399" s="21">
        <f t="shared" si="2350"/>
        <v>39.790999999999997</v>
      </c>
      <c r="R8399" s="21">
        <f t="shared" si="2359"/>
        <v>350.04166666668613</v>
      </c>
      <c r="S8399" s="21">
        <f t="shared" si="2360"/>
        <v>-23.368436847387045</v>
      </c>
      <c r="T8399" s="21">
        <f t="shared" si="2351"/>
        <v>86.147999999999996</v>
      </c>
      <c r="U8399" s="37">
        <f>VLOOKUP(Time_Zone, 'LSTM LookUp'!$B$5:$D$8, 3, FALSE)</f>
        <v>-75</v>
      </c>
      <c r="V8399" s="21">
        <f t="shared" si="2361"/>
        <v>3.6976498202372605</v>
      </c>
      <c r="W8399" s="21">
        <f t="shared" si="2352"/>
        <v>12.072412455059309</v>
      </c>
      <c r="X8399" s="21">
        <f t="shared" si="2353"/>
        <v>0</v>
      </c>
      <c r="Y8399" s="21">
        <f t="shared" si="2354"/>
        <v>0</v>
      </c>
      <c r="Z8399" s="21">
        <f t="shared" si="2362"/>
        <v>0</v>
      </c>
      <c r="AA8399" s="21">
        <f t="shared" si="2355"/>
        <v>0</v>
      </c>
      <c r="AB8399" s="21">
        <f t="shared" si="2356"/>
        <v>0</v>
      </c>
      <c r="AC8399" s="21">
        <f t="shared" si="2357"/>
        <v>0</v>
      </c>
      <c r="AD8399" s="21">
        <f t="shared" si="2363"/>
        <v>0</v>
      </c>
      <c r="AE8399" s="21" t="str">
        <f t="shared" si="2358"/>
        <v>12/16/2:00</v>
      </c>
    </row>
    <row r="8400" spans="2:31">
      <c r="B8400" s="37">
        <v>12</v>
      </c>
      <c r="C8400" s="38">
        <v>16</v>
      </c>
      <c r="D8400" s="39">
        <v>3</v>
      </c>
      <c r="E8400" s="17">
        <v>1.7</v>
      </c>
      <c r="F8400" s="17">
        <v>0</v>
      </c>
      <c r="G8400" s="17">
        <v>0</v>
      </c>
      <c r="H8400" s="37">
        <f t="shared" si="2346"/>
        <v>35.06</v>
      </c>
      <c r="I8400" s="37">
        <f>IF(H8400&lt;'Roof Calculator'!$G$8, 1, 0)</f>
        <v>1</v>
      </c>
      <c r="J8400" s="37">
        <f>IF(H8400&gt;='Roof Calculator'!$G$8, 1, 0)</f>
        <v>0</v>
      </c>
      <c r="K8400" s="37">
        <f t="shared" si="2347"/>
        <v>35.06</v>
      </c>
      <c r="L8400" s="37">
        <f t="shared" si="2348"/>
        <v>0</v>
      </c>
      <c r="M8400" s="37">
        <v>0</v>
      </c>
      <c r="N8400" s="37">
        <f t="shared" si="2349"/>
        <v>0</v>
      </c>
      <c r="O8400" s="37">
        <v>0</v>
      </c>
      <c r="P8400" s="37">
        <v>0</v>
      </c>
      <c r="Q8400" s="21">
        <f t="shared" si="2350"/>
        <v>39.790999999999997</v>
      </c>
      <c r="R8400" s="21">
        <f t="shared" si="2359"/>
        <v>350.08333333335281</v>
      </c>
      <c r="S8400" s="21">
        <f t="shared" si="2360"/>
        <v>-23.369872847945363</v>
      </c>
      <c r="T8400" s="21">
        <f t="shared" si="2351"/>
        <v>86.147999999999996</v>
      </c>
      <c r="U8400" s="37">
        <f>VLOOKUP(Time_Zone, 'LSTM LookUp'!$B$5:$D$8, 3, FALSE)</f>
        <v>-75</v>
      </c>
      <c r="V8400" s="21">
        <f t="shared" si="2361"/>
        <v>3.6783784525174545</v>
      </c>
      <c r="W8400" s="21">
        <f t="shared" si="2352"/>
        <v>27.067594613129373</v>
      </c>
      <c r="X8400" s="21">
        <f t="shared" si="2353"/>
        <v>0</v>
      </c>
      <c r="Y8400" s="21">
        <f t="shared" si="2354"/>
        <v>0</v>
      </c>
      <c r="Z8400" s="21">
        <f t="shared" si="2362"/>
        <v>0</v>
      </c>
      <c r="AA8400" s="21">
        <f t="shared" si="2355"/>
        <v>0</v>
      </c>
      <c r="AB8400" s="21">
        <f t="shared" si="2356"/>
        <v>0</v>
      </c>
      <c r="AC8400" s="21">
        <f t="shared" si="2357"/>
        <v>0</v>
      </c>
      <c r="AD8400" s="21">
        <f t="shared" si="2363"/>
        <v>0</v>
      </c>
      <c r="AE8400" s="21" t="str">
        <f t="shared" si="2358"/>
        <v>12/16/3:00</v>
      </c>
    </row>
    <row r="8401" spans="2:31">
      <c r="B8401" s="37">
        <v>12</v>
      </c>
      <c r="C8401" s="38">
        <v>16</v>
      </c>
      <c r="D8401" s="39">
        <v>4</v>
      </c>
      <c r="E8401" s="17">
        <v>1.7</v>
      </c>
      <c r="F8401" s="17">
        <v>0</v>
      </c>
      <c r="G8401" s="17">
        <v>0</v>
      </c>
      <c r="H8401" s="37">
        <f t="shared" si="2346"/>
        <v>35.06</v>
      </c>
      <c r="I8401" s="37">
        <f>IF(H8401&lt;'Roof Calculator'!$G$8, 1, 0)</f>
        <v>1</v>
      </c>
      <c r="J8401" s="37">
        <f>IF(H8401&gt;='Roof Calculator'!$G$8, 1, 0)</f>
        <v>0</v>
      </c>
      <c r="K8401" s="37">
        <f t="shared" si="2347"/>
        <v>35.06</v>
      </c>
      <c r="L8401" s="37">
        <f t="shared" si="2348"/>
        <v>0</v>
      </c>
      <c r="M8401" s="37">
        <v>0</v>
      </c>
      <c r="N8401" s="37">
        <f t="shared" si="2349"/>
        <v>0</v>
      </c>
      <c r="O8401" s="37">
        <v>0</v>
      </c>
      <c r="P8401" s="37">
        <v>0</v>
      </c>
      <c r="Q8401" s="21">
        <f t="shared" si="2350"/>
        <v>39.790999999999997</v>
      </c>
      <c r="R8401" s="21">
        <f t="shared" si="2359"/>
        <v>350.1250000000195</v>
      </c>
      <c r="S8401" s="21">
        <f t="shared" si="2360"/>
        <v>-23.371296126747531</v>
      </c>
      <c r="T8401" s="21">
        <f t="shared" si="2351"/>
        <v>86.147999999999996</v>
      </c>
      <c r="U8401" s="37">
        <f>VLOOKUP(Time_Zone, 'LSTM LookUp'!$B$5:$D$8, 3, FALSE)</f>
        <v>-75</v>
      </c>
      <c r="V8401" s="21">
        <f t="shared" si="2361"/>
        <v>3.6591027554866402</v>
      </c>
      <c r="W8401" s="21">
        <f t="shared" si="2352"/>
        <v>42.06277568887166</v>
      </c>
      <c r="X8401" s="21">
        <f t="shared" si="2353"/>
        <v>0</v>
      </c>
      <c r="Y8401" s="21">
        <f t="shared" si="2354"/>
        <v>0</v>
      </c>
      <c r="Z8401" s="21">
        <f t="shared" si="2362"/>
        <v>0</v>
      </c>
      <c r="AA8401" s="21">
        <f t="shared" si="2355"/>
        <v>0</v>
      </c>
      <c r="AB8401" s="21">
        <f t="shared" si="2356"/>
        <v>0</v>
      </c>
      <c r="AC8401" s="21">
        <f t="shared" si="2357"/>
        <v>0</v>
      </c>
      <c r="AD8401" s="21">
        <f t="shared" si="2363"/>
        <v>0</v>
      </c>
      <c r="AE8401" s="21" t="str">
        <f t="shared" si="2358"/>
        <v>12/16/4:00</v>
      </c>
    </row>
    <row r="8402" spans="2:31">
      <c r="B8402" s="37">
        <v>12</v>
      </c>
      <c r="C8402" s="38">
        <v>16</v>
      </c>
      <c r="D8402" s="39">
        <v>5</v>
      </c>
      <c r="E8402" s="17">
        <v>0.6</v>
      </c>
      <c r="F8402" s="17">
        <v>0</v>
      </c>
      <c r="G8402" s="17">
        <v>0</v>
      </c>
      <c r="H8402" s="37">
        <f t="shared" si="2346"/>
        <v>33.08</v>
      </c>
      <c r="I8402" s="37">
        <f>IF(H8402&lt;'Roof Calculator'!$G$8, 1, 0)</f>
        <v>1</v>
      </c>
      <c r="J8402" s="37">
        <f>IF(H8402&gt;='Roof Calculator'!$G$8, 1, 0)</f>
        <v>0</v>
      </c>
      <c r="K8402" s="37">
        <f t="shared" si="2347"/>
        <v>33.08</v>
      </c>
      <c r="L8402" s="37">
        <f t="shared" si="2348"/>
        <v>0</v>
      </c>
      <c r="M8402" s="37">
        <v>0</v>
      </c>
      <c r="N8402" s="37">
        <f t="shared" si="2349"/>
        <v>0</v>
      </c>
      <c r="O8402" s="37">
        <v>0</v>
      </c>
      <c r="P8402" s="37">
        <v>0</v>
      </c>
      <c r="Q8402" s="21">
        <f t="shared" si="2350"/>
        <v>39.790999999999997</v>
      </c>
      <c r="R8402" s="21">
        <f t="shared" si="2359"/>
        <v>350.16666666668618</v>
      </c>
      <c r="S8402" s="21">
        <f t="shared" si="2360"/>
        <v>-23.372706682652488</v>
      </c>
      <c r="T8402" s="21">
        <f t="shared" si="2351"/>
        <v>86.147999999999996</v>
      </c>
      <c r="U8402" s="37">
        <f>VLOOKUP(Time_Zone, 'LSTM LookUp'!$B$5:$D$8, 3, FALSE)</f>
        <v>-75</v>
      </c>
      <c r="V8402" s="21">
        <f t="shared" si="2361"/>
        <v>3.6398227606347469</v>
      </c>
      <c r="W8402" s="21">
        <f t="shared" si="2352"/>
        <v>57.057955690158678</v>
      </c>
      <c r="X8402" s="21">
        <f t="shared" si="2353"/>
        <v>0</v>
      </c>
      <c r="Y8402" s="21">
        <f t="shared" si="2354"/>
        <v>0</v>
      </c>
      <c r="Z8402" s="21">
        <f t="shared" si="2362"/>
        <v>0</v>
      </c>
      <c r="AA8402" s="21">
        <f t="shared" si="2355"/>
        <v>0</v>
      </c>
      <c r="AB8402" s="21">
        <f t="shared" si="2356"/>
        <v>0</v>
      </c>
      <c r="AC8402" s="21">
        <f t="shared" si="2357"/>
        <v>0</v>
      </c>
      <c r="AD8402" s="21">
        <f t="shared" si="2363"/>
        <v>0</v>
      </c>
      <c r="AE8402" s="21" t="str">
        <f t="shared" si="2358"/>
        <v>12/16/5:00</v>
      </c>
    </row>
    <row r="8403" spans="2:31">
      <c r="B8403" s="37">
        <v>12</v>
      </c>
      <c r="C8403" s="38">
        <v>16</v>
      </c>
      <c r="D8403" s="39">
        <v>6</v>
      </c>
      <c r="E8403" s="17">
        <v>0.6</v>
      </c>
      <c r="F8403" s="17">
        <v>0</v>
      </c>
      <c r="G8403" s="17">
        <v>0</v>
      </c>
      <c r="H8403" s="37">
        <f t="shared" si="2346"/>
        <v>33.08</v>
      </c>
      <c r="I8403" s="37">
        <f>IF(H8403&lt;'Roof Calculator'!$G$8, 1, 0)</f>
        <v>1</v>
      </c>
      <c r="J8403" s="37">
        <f>IF(H8403&gt;='Roof Calculator'!$G$8, 1, 0)</f>
        <v>0</v>
      </c>
      <c r="K8403" s="37">
        <f t="shared" si="2347"/>
        <v>33.08</v>
      </c>
      <c r="L8403" s="37">
        <f t="shared" si="2348"/>
        <v>0</v>
      </c>
      <c r="M8403" s="37">
        <v>0</v>
      </c>
      <c r="N8403" s="37">
        <f t="shared" si="2349"/>
        <v>0</v>
      </c>
      <c r="O8403" s="37">
        <v>0</v>
      </c>
      <c r="P8403" s="37">
        <v>0</v>
      </c>
      <c r="Q8403" s="21">
        <f t="shared" si="2350"/>
        <v>39.790999999999997</v>
      </c>
      <c r="R8403" s="21">
        <f t="shared" si="2359"/>
        <v>350.20833333335287</v>
      </c>
      <c r="S8403" s="21">
        <f t="shared" si="2360"/>
        <v>-23.374104514529321</v>
      </c>
      <c r="T8403" s="21">
        <f t="shared" si="2351"/>
        <v>86.147999999999996</v>
      </c>
      <c r="U8403" s="37">
        <f>VLOOKUP(Time_Zone, 'LSTM LookUp'!$B$5:$D$8, 3, FALSE)</f>
        <v>-75</v>
      </c>
      <c r="V8403" s="21">
        <f t="shared" si="2361"/>
        <v>3.6205384994587684</v>
      </c>
      <c r="W8403" s="21">
        <f t="shared" si="2352"/>
        <v>72.053134624864711</v>
      </c>
      <c r="X8403" s="21">
        <f t="shared" si="2353"/>
        <v>0</v>
      </c>
      <c r="Y8403" s="21">
        <f t="shared" si="2354"/>
        <v>0</v>
      </c>
      <c r="Z8403" s="21">
        <f t="shared" si="2362"/>
        <v>0</v>
      </c>
      <c r="AA8403" s="21">
        <f t="shared" si="2355"/>
        <v>0</v>
      </c>
      <c r="AB8403" s="21">
        <f t="shared" si="2356"/>
        <v>0</v>
      </c>
      <c r="AC8403" s="21">
        <f t="shared" si="2357"/>
        <v>0</v>
      </c>
      <c r="AD8403" s="21">
        <f t="shared" si="2363"/>
        <v>0</v>
      </c>
      <c r="AE8403" s="21" t="str">
        <f t="shared" si="2358"/>
        <v>12/16/6:00</v>
      </c>
    </row>
    <row r="8404" spans="2:31">
      <c r="B8404" s="37">
        <v>12</v>
      </c>
      <c r="C8404" s="38">
        <v>16</v>
      </c>
      <c r="D8404" s="39">
        <v>7</v>
      </c>
      <c r="E8404" s="17">
        <v>1.1000000000000001</v>
      </c>
      <c r="F8404" s="17">
        <v>0</v>
      </c>
      <c r="G8404" s="17">
        <v>0</v>
      </c>
      <c r="H8404" s="37">
        <f t="shared" si="2346"/>
        <v>33.979999999999997</v>
      </c>
      <c r="I8404" s="37">
        <f>IF(H8404&lt;'Roof Calculator'!$G$8, 1, 0)</f>
        <v>1</v>
      </c>
      <c r="J8404" s="37">
        <f>IF(H8404&gt;='Roof Calculator'!$G$8, 1, 0)</f>
        <v>0</v>
      </c>
      <c r="K8404" s="37">
        <f t="shared" si="2347"/>
        <v>33.979999999999997</v>
      </c>
      <c r="L8404" s="37">
        <f t="shared" si="2348"/>
        <v>0</v>
      </c>
      <c r="M8404" s="37">
        <v>0</v>
      </c>
      <c r="N8404" s="37">
        <f t="shared" si="2349"/>
        <v>0</v>
      </c>
      <c r="O8404" s="37">
        <v>0</v>
      </c>
      <c r="P8404" s="37">
        <v>0</v>
      </c>
      <c r="Q8404" s="21">
        <f t="shared" si="2350"/>
        <v>39.790999999999997</v>
      </c>
      <c r="R8404" s="21">
        <f t="shared" si="2359"/>
        <v>350.25000000001955</v>
      </c>
      <c r="S8404" s="21">
        <f t="shared" si="2360"/>
        <v>-23.375489621257227</v>
      </c>
      <c r="T8404" s="21">
        <f t="shared" si="2351"/>
        <v>86.147999999999996</v>
      </c>
      <c r="U8404" s="37">
        <f>VLOOKUP(Time_Zone, 'LSTM LookUp'!$B$5:$D$8, 3, FALSE)</f>
        <v>-75</v>
      </c>
      <c r="V8404" s="21">
        <f t="shared" si="2361"/>
        <v>3.6012500034629129</v>
      </c>
      <c r="W8404" s="21">
        <f t="shared" si="2352"/>
        <v>87.04831250086572</v>
      </c>
      <c r="X8404" s="21">
        <f t="shared" si="2353"/>
        <v>0</v>
      </c>
      <c r="Y8404" s="21">
        <f t="shared" si="2354"/>
        <v>0</v>
      </c>
      <c r="Z8404" s="21">
        <f t="shared" si="2362"/>
        <v>0</v>
      </c>
      <c r="AA8404" s="21">
        <f t="shared" si="2355"/>
        <v>0</v>
      </c>
      <c r="AB8404" s="21">
        <f t="shared" si="2356"/>
        <v>0</v>
      </c>
      <c r="AC8404" s="21">
        <f t="shared" si="2357"/>
        <v>0</v>
      </c>
      <c r="AD8404" s="21">
        <f t="shared" si="2363"/>
        <v>0</v>
      </c>
      <c r="AE8404" s="21" t="str">
        <f t="shared" si="2358"/>
        <v>12/16/7:00</v>
      </c>
    </row>
    <row r="8405" spans="2:31">
      <c r="B8405" s="37">
        <v>12</v>
      </c>
      <c r="C8405" s="38">
        <v>16</v>
      </c>
      <c r="D8405" s="39">
        <v>8</v>
      </c>
      <c r="E8405" s="17">
        <v>0.6</v>
      </c>
      <c r="F8405" s="17">
        <v>0</v>
      </c>
      <c r="G8405" s="17">
        <v>0</v>
      </c>
      <c r="H8405" s="37">
        <f t="shared" si="2346"/>
        <v>33.08</v>
      </c>
      <c r="I8405" s="37">
        <f>IF(H8405&lt;'Roof Calculator'!$G$8, 1, 0)</f>
        <v>1</v>
      </c>
      <c r="J8405" s="37">
        <f>IF(H8405&gt;='Roof Calculator'!$G$8, 1, 0)</f>
        <v>0</v>
      </c>
      <c r="K8405" s="37">
        <f t="shared" si="2347"/>
        <v>33.08</v>
      </c>
      <c r="L8405" s="37">
        <f t="shared" si="2348"/>
        <v>0</v>
      </c>
      <c r="M8405" s="37">
        <v>0</v>
      </c>
      <c r="N8405" s="37">
        <f t="shared" si="2349"/>
        <v>0</v>
      </c>
      <c r="O8405" s="37">
        <v>0</v>
      </c>
      <c r="P8405" s="37">
        <v>0</v>
      </c>
      <c r="Q8405" s="21">
        <f t="shared" si="2350"/>
        <v>39.790999999999997</v>
      </c>
      <c r="R8405" s="21">
        <f t="shared" si="2359"/>
        <v>350.29166666668624</v>
      </c>
      <c r="S8405" s="21">
        <f t="shared" si="2360"/>
        <v>-23.376862001725538</v>
      </c>
      <c r="T8405" s="21">
        <f t="shared" si="2351"/>
        <v>86.147999999999996</v>
      </c>
      <c r="U8405" s="37">
        <f>VLOOKUP(Time_Zone, 'LSTM LookUp'!$B$5:$D$8, 3, FALSE)</f>
        <v>-75</v>
      </c>
      <c r="V8405" s="21">
        <f t="shared" si="2361"/>
        <v>3.5819573041583546</v>
      </c>
      <c r="W8405" s="21">
        <f t="shared" si="2352"/>
        <v>102.04348932603958</v>
      </c>
      <c r="X8405" s="21">
        <f t="shared" si="2353"/>
        <v>0</v>
      </c>
      <c r="Y8405" s="21">
        <f t="shared" si="2354"/>
        <v>0</v>
      </c>
      <c r="Z8405" s="21">
        <f t="shared" si="2362"/>
        <v>0</v>
      </c>
      <c r="AA8405" s="21">
        <f t="shared" si="2355"/>
        <v>0</v>
      </c>
      <c r="AB8405" s="21">
        <f t="shared" si="2356"/>
        <v>0</v>
      </c>
      <c r="AC8405" s="21">
        <f t="shared" si="2357"/>
        <v>0</v>
      </c>
      <c r="AD8405" s="21">
        <f t="shared" si="2363"/>
        <v>0</v>
      </c>
      <c r="AE8405" s="21" t="str">
        <f t="shared" si="2358"/>
        <v>12/16/8:00</v>
      </c>
    </row>
    <row r="8406" spans="2:31">
      <c r="B8406" s="37">
        <v>12</v>
      </c>
      <c r="C8406" s="38">
        <v>16</v>
      </c>
      <c r="D8406" s="39">
        <v>9</v>
      </c>
      <c r="E8406" s="17">
        <v>1.1000000000000001</v>
      </c>
      <c r="F8406" s="17">
        <v>25</v>
      </c>
      <c r="G8406" s="17">
        <v>164</v>
      </c>
      <c r="H8406" s="37">
        <f t="shared" ref="H8406:H8469" si="2364">E8406*9/5+32</f>
        <v>33.979999999999997</v>
      </c>
      <c r="I8406" s="37">
        <f>IF(H8406&lt;'Roof Calculator'!$G$8, 1, 0)</f>
        <v>1</v>
      </c>
      <c r="J8406" s="37">
        <f>IF(H8406&gt;='Roof Calculator'!$G$8, 1, 0)</f>
        <v>0</v>
      </c>
      <c r="K8406" s="37">
        <f t="shared" ref="K8406:K8469" si="2365">I8406*H8406</f>
        <v>33.979999999999997</v>
      </c>
      <c r="L8406" s="37">
        <f t="shared" ref="L8406:L8469" si="2366">J8406*H8406</f>
        <v>0</v>
      </c>
      <c r="M8406" s="37">
        <v>0</v>
      </c>
      <c r="N8406" s="37">
        <f t="shared" ref="N8406:N8469" si="2367">F8406*(180-M8406)/180</f>
        <v>25</v>
      </c>
      <c r="O8406" s="37">
        <v>0</v>
      </c>
      <c r="P8406" s="37">
        <v>0</v>
      </c>
      <c r="Q8406" s="21">
        <f t="shared" ref="Q8406:Q8469" si="2368">Latitude</f>
        <v>39.790999999999997</v>
      </c>
      <c r="R8406" s="21">
        <f t="shared" si="2359"/>
        <v>350.33333333335293</v>
      </c>
      <c r="S8406" s="21">
        <f t="shared" si="2360"/>
        <v>-23.378221654833698</v>
      </c>
      <c r="T8406" s="21">
        <f t="shared" ref="T8406:T8469" si="2369">Longitude</f>
        <v>86.147999999999996</v>
      </c>
      <c r="U8406" s="37">
        <f>VLOOKUP(Time_Zone, 'LSTM LookUp'!$B$5:$D$8, 3, FALSE)</f>
        <v>-75</v>
      </c>
      <c r="V8406" s="21">
        <f t="shared" si="2361"/>
        <v>3.5626604330633622</v>
      </c>
      <c r="W8406" s="21">
        <f t="shared" ref="W8406:W8469" si="2370">15*((D8406+(4*(T8406-U8406)+V8406)/60)-12)</f>
        <v>117.03866510826585</v>
      </c>
      <c r="X8406" s="21">
        <f t="shared" ref="X8406:X8469" si="2371">G8406*(SIN(S8406*PI()/180)*SIN(Q8406*PI()/180)*COS(O8406*PI()/180)-SIN(S8406*PI()/180)*COS(Q8406*PI()/180)*SIN(O8406*PI()/180)*COS(P8406*PI()/180)+COS(S8406*PI()/180)*COS(Q8406*PI()/180)*COS(O8406*PI()/180)*COS(W8406*PI()/180)+COS(S8406*PI()/180)*SIN(Q8406*PI()/180)*SIN(O8406*PI()/180)*COS(P8406*PI()/180)*COS(W8406*PI()/180)+COS(S8406*PI()/180)*SIN(P8406*PI()/180)*SIN(W8406*PI()/180)*SIN(O8406*PI()/180))</f>
        <v>-94.229861553176434</v>
      </c>
      <c r="Y8406" s="21">
        <f t="shared" ref="Y8406:Y8469" si="2372">X8406+N8406</f>
        <v>-69.229861553176434</v>
      </c>
      <c r="Z8406" s="21">
        <f t="shared" si="2362"/>
        <v>-21.944656969475847</v>
      </c>
      <c r="AA8406" s="21">
        <f t="shared" ref="AA8406:AA8469" si="2373">Z8406*I8406</f>
        <v>-21.944656969475847</v>
      </c>
      <c r="AB8406" s="21">
        <f t="shared" ref="AB8406:AB8469" si="2374">Z8406*J8406</f>
        <v>0</v>
      </c>
      <c r="AC8406" s="21">
        <f t="shared" ref="AC8406:AC8469" si="2375">L8406</f>
        <v>0</v>
      </c>
      <c r="AD8406" s="21">
        <f t="shared" si="2363"/>
        <v>0</v>
      </c>
      <c r="AE8406" s="21" t="str">
        <f t="shared" ref="AE8406:AE8469" si="2376">CONCATENATE(B8406, "/", C8406, "/", D8406,":00")</f>
        <v>12/16/9:00</v>
      </c>
    </row>
    <row r="8407" spans="2:31">
      <c r="B8407" s="37">
        <v>12</v>
      </c>
      <c r="C8407" s="38">
        <v>16</v>
      </c>
      <c r="D8407" s="39">
        <v>10</v>
      </c>
      <c r="E8407" s="17">
        <v>2.8</v>
      </c>
      <c r="F8407" s="17">
        <v>53</v>
      </c>
      <c r="G8407" s="17">
        <v>507</v>
      </c>
      <c r="H8407" s="37">
        <f t="shared" si="2364"/>
        <v>37.04</v>
      </c>
      <c r="I8407" s="37">
        <f>IF(H8407&lt;'Roof Calculator'!$G$8, 1, 0)</f>
        <v>1</v>
      </c>
      <c r="J8407" s="37">
        <f>IF(H8407&gt;='Roof Calculator'!$G$8, 1, 0)</f>
        <v>0</v>
      </c>
      <c r="K8407" s="37">
        <f t="shared" si="2365"/>
        <v>37.04</v>
      </c>
      <c r="L8407" s="37">
        <f t="shared" si="2366"/>
        <v>0</v>
      </c>
      <c r="M8407" s="37">
        <v>0</v>
      </c>
      <c r="N8407" s="37">
        <f t="shared" si="2367"/>
        <v>53</v>
      </c>
      <c r="O8407" s="37">
        <v>0</v>
      </c>
      <c r="P8407" s="37">
        <v>0</v>
      </c>
      <c r="Q8407" s="21">
        <f t="shared" si="2368"/>
        <v>39.790999999999997</v>
      </c>
      <c r="R8407" s="21">
        <f t="shared" ref="R8407:R8470" si="2377">R8406+1/24</f>
        <v>350.37500000001961</v>
      </c>
      <c r="S8407" s="21">
        <f t="shared" ref="S8407:S8470" si="2378">ASIN(SIN(23.45*PI()/180)*SIN((360/365*(R8407-81))*PI()/180))*180/PI()</f>
        <v>-23.379568579491306</v>
      </c>
      <c r="T8407" s="21">
        <f t="shared" si="2369"/>
        <v>86.147999999999996</v>
      </c>
      <c r="U8407" s="37">
        <f>VLOOKUP(Time_Zone, 'LSTM LookUp'!$B$5:$D$8, 3, FALSE)</f>
        <v>-75</v>
      </c>
      <c r="V8407" s="21">
        <f t="shared" ref="V8407:V8470" si="2379">9.87*SIN(2*(360/365*(R8407-81))*PI()/180)-7.53*COS((360/365*(R8407-81))*PI()/180)-1.5*SIN((360/365*(R8407-81))*PI()/180)</f>
        <v>3.5433594217030957</v>
      </c>
      <c r="W8407" s="21">
        <f t="shared" si="2370"/>
        <v>132.03383985542578</v>
      </c>
      <c r="X8407" s="21">
        <f t="shared" si="2371"/>
        <v>-368.18643227246992</v>
      </c>
      <c r="Y8407" s="21">
        <f t="shared" si="2372"/>
        <v>-315.18643227246992</v>
      </c>
      <c r="Z8407" s="21">
        <f t="shared" ref="Z8407:Z8470" si="2380">Y8407/10.764*3.412</f>
        <v>-99.908594101975794</v>
      </c>
      <c r="AA8407" s="21">
        <f t="shared" si="2373"/>
        <v>-99.908594101975794</v>
      </c>
      <c r="AB8407" s="21">
        <f t="shared" si="2374"/>
        <v>0</v>
      </c>
      <c r="AC8407" s="21">
        <f t="shared" si="2375"/>
        <v>0</v>
      </c>
      <c r="AD8407" s="21">
        <f t="shared" ref="AD8407:AD8470" si="2381">AB8407</f>
        <v>0</v>
      </c>
      <c r="AE8407" s="21" t="str">
        <f t="shared" si="2376"/>
        <v>12/16/10:00</v>
      </c>
    </row>
    <row r="8408" spans="2:31">
      <c r="B8408" s="37">
        <v>12</v>
      </c>
      <c r="C8408" s="38">
        <v>16</v>
      </c>
      <c r="D8408" s="39">
        <v>11</v>
      </c>
      <c r="E8408" s="17">
        <v>6.1</v>
      </c>
      <c r="F8408" s="17">
        <v>70</v>
      </c>
      <c r="G8408" s="17">
        <v>662</v>
      </c>
      <c r="H8408" s="37">
        <f t="shared" si="2364"/>
        <v>42.980000000000004</v>
      </c>
      <c r="I8408" s="37">
        <f>IF(H8408&lt;'Roof Calculator'!$G$8, 1, 0)</f>
        <v>1</v>
      </c>
      <c r="J8408" s="37">
        <f>IF(H8408&gt;='Roof Calculator'!$G$8, 1, 0)</f>
        <v>0</v>
      </c>
      <c r="K8408" s="37">
        <f t="shared" si="2365"/>
        <v>42.980000000000004</v>
      </c>
      <c r="L8408" s="37">
        <f t="shared" si="2366"/>
        <v>0</v>
      </c>
      <c r="M8408" s="37">
        <v>0</v>
      </c>
      <c r="N8408" s="37">
        <f t="shared" si="2367"/>
        <v>70</v>
      </c>
      <c r="O8408" s="37">
        <v>0</v>
      </c>
      <c r="P8408" s="37">
        <v>0</v>
      </c>
      <c r="Q8408" s="21">
        <f t="shared" si="2368"/>
        <v>39.790999999999997</v>
      </c>
      <c r="R8408" s="21">
        <f t="shared" si="2377"/>
        <v>350.4166666666863</v>
      </c>
      <c r="S8408" s="21">
        <f t="shared" si="2378"/>
        <v>-23.380902774618086</v>
      </c>
      <c r="T8408" s="21">
        <f t="shared" si="2369"/>
        <v>86.147999999999996</v>
      </c>
      <c r="U8408" s="37">
        <f>VLOOKUP(Time_Zone, 'LSTM LookUp'!$B$5:$D$8, 3, FALSE)</f>
        <v>-75</v>
      </c>
      <c r="V8408" s="21">
        <f t="shared" si="2379"/>
        <v>3.5240543016095214</v>
      </c>
      <c r="W8408" s="21">
        <f t="shared" si="2370"/>
        <v>147.02901357540242</v>
      </c>
      <c r="X8408" s="21">
        <f t="shared" si="2371"/>
        <v>-559.83662201738014</v>
      </c>
      <c r="Y8408" s="21">
        <f t="shared" si="2372"/>
        <v>-489.83662201738014</v>
      </c>
      <c r="Z8408" s="21">
        <f t="shared" si="2380"/>
        <v>-155.26965387618924</v>
      </c>
      <c r="AA8408" s="21">
        <f t="shared" si="2373"/>
        <v>-155.26965387618924</v>
      </c>
      <c r="AB8408" s="21">
        <f t="shared" si="2374"/>
        <v>0</v>
      </c>
      <c r="AC8408" s="21">
        <f t="shared" si="2375"/>
        <v>0</v>
      </c>
      <c r="AD8408" s="21">
        <f t="shared" si="2381"/>
        <v>0</v>
      </c>
      <c r="AE8408" s="21" t="str">
        <f t="shared" si="2376"/>
        <v>12/16/11:00</v>
      </c>
    </row>
    <row r="8409" spans="2:31">
      <c r="B8409" s="37">
        <v>12</v>
      </c>
      <c r="C8409" s="38">
        <v>16</v>
      </c>
      <c r="D8409" s="39">
        <v>12</v>
      </c>
      <c r="E8409" s="17">
        <v>8.3000000000000007</v>
      </c>
      <c r="F8409" s="17">
        <v>82</v>
      </c>
      <c r="G8409" s="17">
        <v>732</v>
      </c>
      <c r="H8409" s="37">
        <f t="shared" si="2364"/>
        <v>46.94</v>
      </c>
      <c r="I8409" s="37">
        <f>IF(H8409&lt;'Roof Calculator'!$G$8, 1, 0)</f>
        <v>1</v>
      </c>
      <c r="J8409" s="37">
        <f>IF(H8409&gt;='Roof Calculator'!$G$8, 1, 0)</f>
        <v>0</v>
      </c>
      <c r="K8409" s="37">
        <f t="shared" si="2365"/>
        <v>46.94</v>
      </c>
      <c r="L8409" s="37">
        <f t="shared" si="2366"/>
        <v>0</v>
      </c>
      <c r="M8409" s="37">
        <v>0</v>
      </c>
      <c r="N8409" s="37">
        <f t="shared" si="2367"/>
        <v>82</v>
      </c>
      <c r="O8409" s="37">
        <v>0</v>
      </c>
      <c r="P8409" s="37">
        <v>0</v>
      </c>
      <c r="Q8409" s="21">
        <f t="shared" si="2368"/>
        <v>39.790999999999997</v>
      </c>
      <c r="R8409" s="21">
        <f t="shared" si="2377"/>
        <v>350.45833333335298</v>
      </c>
      <c r="S8409" s="21">
        <f t="shared" si="2378"/>
        <v>-23.382224239143895</v>
      </c>
      <c r="T8409" s="21">
        <f t="shared" si="2369"/>
        <v>86.147999999999996</v>
      </c>
      <c r="U8409" s="37">
        <f>VLOOKUP(Time_Zone, 'LSTM LookUp'!$B$5:$D$8, 3, FALSE)</f>
        <v>-75</v>
      </c>
      <c r="V8409" s="21">
        <f t="shared" si="2379"/>
        <v>3.5047451043215672</v>
      </c>
      <c r="W8409" s="21">
        <f t="shared" si="2370"/>
        <v>162.02418627608043</v>
      </c>
      <c r="X8409" s="21">
        <f t="shared" si="2371"/>
        <v>-676.98556534281295</v>
      </c>
      <c r="Y8409" s="21">
        <f t="shared" si="2372"/>
        <v>-594.98556534281295</v>
      </c>
      <c r="Z8409" s="21">
        <f t="shared" si="2380"/>
        <v>-188.6000324182161</v>
      </c>
      <c r="AA8409" s="21">
        <f t="shared" si="2373"/>
        <v>-188.6000324182161</v>
      </c>
      <c r="AB8409" s="21">
        <f t="shared" si="2374"/>
        <v>0</v>
      </c>
      <c r="AC8409" s="21">
        <f t="shared" si="2375"/>
        <v>0</v>
      </c>
      <c r="AD8409" s="21">
        <f t="shared" si="2381"/>
        <v>0</v>
      </c>
      <c r="AE8409" s="21" t="str">
        <f t="shared" si="2376"/>
        <v>12/16/12:00</v>
      </c>
    </row>
    <row r="8410" spans="2:31">
      <c r="B8410" s="37">
        <v>12</v>
      </c>
      <c r="C8410" s="38">
        <v>16</v>
      </c>
      <c r="D8410" s="39">
        <v>13</v>
      </c>
      <c r="E8410" s="17">
        <v>11.7</v>
      </c>
      <c r="F8410" s="17">
        <v>86</v>
      </c>
      <c r="G8410" s="17">
        <v>755</v>
      </c>
      <c r="H8410" s="37">
        <f t="shared" si="2364"/>
        <v>53.06</v>
      </c>
      <c r="I8410" s="37">
        <f>IF(H8410&lt;'Roof Calculator'!$G$8, 1, 0)</f>
        <v>1</v>
      </c>
      <c r="J8410" s="37">
        <f>IF(H8410&gt;='Roof Calculator'!$G$8, 1, 0)</f>
        <v>0</v>
      </c>
      <c r="K8410" s="37">
        <f t="shared" si="2365"/>
        <v>53.06</v>
      </c>
      <c r="L8410" s="37">
        <f t="shared" si="2366"/>
        <v>0</v>
      </c>
      <c r="M8410" s="37">
        <v>0</v>
      </c>
      <c r="N8410" s="37">
        <f t="shared" si="2367"/>
        <v>86</v>
      </c>
      <c r="O8410" s="37">
        <v>0</v>
      </c>
      <c r="P8410" s="37">
        <v>0</v>
      </c>
      <c r="Q8410" s="21">
        <f t="shared" si="2368"/>
        <v>39.790999999999997</v>
      </c>
      <c r="R8410" s="21">
        <f t="shared" si="2377"/>
        <v>350.50000000001967</v>
      </c>
      <c r="S8410" s="21">
        <f t="shared" si="2378"/>
        <v>-23.383532972008755</v>
      </c>
      <c r="T8410" s="21">
        <f t="shared" si="2369"/>
        <v>86.147999999999996</v>
      </c>
      <c r="U8410" s="37">
        <f>VLOOKUP(Time_Zone, 'LSTM LookUp'!$B$5:$D$8, 3, FALSE)</f>
        <v>-75</v>
      </c>
      <c r="V8410" s="21">
        <f t="shared" si="2379"/>
        <v>3.4854318613847988</v>
      </c>
      <c r="W8410" s="21">
        <f t="shared" si="2370"/>
        <v>177.01935796534616</v>
      </c>
      <c r="X8410" s="21">
        <f t="shared" si="2371"/>
        <v>-723.53389918430298</v>
      </c>
      <c r="Y8410" s="21">
        <f t="shared" si="2372"/>
        <v>-637.53389918430298</v>
      </c>
      <c r="Z8410" s="21">
        <f t="shared" si="2380"/>
        <v>-202.08711111267576</v>
      </c>
      <c r="AA8410" s="21">
        <f t="shared" si="2373"/>
        <v>-202.08711111267576</v>
      </c>
      <c r="AB8410" s="21">
        <f t="shared" si="2374"/>
        <v>0</v>
      </c>
      <c r="AC8410" s="21">
        <f t="shared" si="2375"/>
        <v>0</v>
      </c>
      <c r="AD8410" s="21">
        <f t="shared" si="2381"/>
        <v>0</v>
      </c>
      <c r="AE8410" s="21" t="str">
        <f t="shared" si="2376"/>
        <v>12/16/13:00</v>
      </c>
    </row>
    <row r="8411" spans="2:31">
      <c r="B8411" s="37">
        <v>12</v>
      </c>
      <c r="C8411" s="38">
        <v>16</v>
      </c>
      <c r="D8411" s="39">
        <v>14</v>
      </c>
      <c r="E8411" s="17">
        <v>13.3</v>
      </c>
      <c r="F8411" s="17">
        <v>84</v>
      </c>
      <c r="G8411" s="17">
        <v>742</v>
      </c>
      <c r="H8411" s="37">
        <f t="shared" si="2364"/>
        <v>55.94</v>
      </c>
      <c r="I8411" s="37">
        <f>IF(H8411&lt;'Roof Calculator'!$G$8, 1, 0)</f>
        <v>0</v>
      </c>
      <c r="J8411" s="37">
        <f>IF(H8411&gt;='Roof Calculator'!$G$8, 1, 0)</f>
        <v>1</v>
      </c>
      <c r="K8411" s="37">
        <f t="shared" si="2365"/>
        <v>0</v>
      </c>
      <c r="L8411" s="37">
        <f t="shared" si="2366"/>
        <v>55.94</v>
      </c>
      <c r="M8411" s="37">
        <v>0</v>
      </c>
      <c r="N8411" s="37">
        <f t="shared" si="2367"/>
        <v>84</v>
      </c>
      <c r="O8411" s="37">
        <v>0</v>
      </c>
      <c r="P8411" s="37">
        <v>0</v>
      </c>
      <c r="Q8411" s="21">
        <f t="shared" si="2368"/>
        <v>39.790999999999997</v>
      </c>
      <c r="R8411" s="21">
        <f t="shared" si="2377"/>
        <v>350.54166666668635</v>
      </c>
      <c r="S8411" s="21">
        <f t="shared" si="2378"/>
        <v>-23.384828972162794</v>
      </c>
      <c r="T8411" s="21">
        <f t="shared" si="2369"/>
        <v>86.147999999999996</v>
      </c>
      <c r="U8411" s="37">
        <f>VLOOKUP(Time_Zone, 'LSTM LookUp'!$B$5:$D$8, 3, FALSE)</f>
        <v>-75</v>
      </c>
      <c r="V8411" s="21">
        <f t="shared" si="2379"/>
        <v>3.466114604351572</v>
      </c>
      <c r="W8411" s="21">
        <f t="shared" si="2370"/>
        <v>192.01452865108791</v>
      </c>
      <c r="X8411" s="21">
        <f t="shared" si="2371"/>
        <v>-700.32522828348817</v>
      </c>
      <c r="Y8411" s="21">
        <f t="shared" si="2372"/>
        <v>-616.32522828348817</v>
      </c>
      <c r="Z8411" s="21">
        <f t="shared" si="2380"/>
        <v>-195.3643328598348</v>
      </c>
      <c r="AA8411" s="21">
        <f t="shared" si="2373"/>
        <v>0</v>
      </c>
      <c r="AB8411" s="21">
        <f t="shared" si="2374"/>
        <v>-195.3643328598348</v>
      </c>
      <c r="AC8411" s="21">
        <f t="shared" si="2375"/>
        <v>55.94</v>
      </c>
      <c r="AD8411" s="21">
        <f t="shared" si="2381"/>
        <v>-195.3643328598348</v>
      </c>
      <c r="AE8411" s="21" t="str">
        <f t="shared" si="2376"/>
        <v>12/16/14:00</v>
      </c>
    </row>
    <row r="8412" spans="2:31">
      <c r="B8412" s="37">
        <v>12</v>
      </c>
      <c r="C8412" s="38">
        <v>16</v>
      </c>
      <c r="D8412" s="39">
        <v>15</v>
      </c>
      <c r="E8412" s="17">
        <v>13.9</v>
      </c>
      <c r="F8412" s="17">
        <v>75</v>
      </c>
      <c r="G8412" s="17">
        <v>688</v>
      </c>
      <c r="H8412" s="37">
        <f t="shared" si="2364"/>
        <v>57.02</v>
      </c>
      <c r="I8412" s="37">
        <f>IF(H8412&lt;'Roof Calculator'!$G$8, 1, 0)</f>
        <v>0</v>
      </c>
      <c r="J8412" s="37">
        <f>IF(H8412&gt;='Roof Calculator'!$G$8, 1, 0)</f>
        <v>1</v>
      </c>
      <c r="K8412" s="37">
        <f t="shared" si="2365"/>
        <v>0</v>
      </c>
      <c r="L8412" s="37">
        <f t="shared" si="2366"/>
        <v>57.02</v>
      </c>
      <c r="M8412" s="37">
        <v>0</v>
      </c>
      <c r="N8412" s="37">
        <f t="shared" si="2367"/>
        <v>75</v>
      </c>
      <c r="O8412" s="37">
        <v>0</v>
      </c>
      <c r="P8412" s="37">
        <v>0</v>
      </c>
      <c r="Q8412" s="21">
        <f t="shared" si="2368"/>
        <v>39.790999999999997</v>
      </c>
      <c r="R8412" s="21">
        <f t="shared" si="2377"/>
        <v>350.58333333335304</v>
      </c>
      <c r="S8412" s="21">
        <f t="shared" si="2378"/>
        <v>-23.386112238566316</v>
      </c>
      <c r="T8412" s="21">
        <f t="shared" si="2369"/>
        <v>86.147999999999996</v>
      </c>
      <c r="U8412" s="37">
        <f>VLOOKUP(Time_Zone, 'LSTM LookUp'!$B$5:$D$8, 3, FALSE)</f>
        <v>-75</v>
      </c>
      <c r="V8412" s="21">
        <f t="shared" si="2379"/>
        <v>3.4467933647808087</v>
      </c>
      <c r="W8412" s="21">
        <f t="shared" si="2370"/>
        <v>207.00969834119516</v>
      </c>
      <c r="X8412" s="21">
        <f t="shared" si="2371"/>
        <v>-607.06830726273108</v>
      </c>
      <c r="Y8412" s="21">
        <f t="shared" si="2372"/>
        <v>-532.06830726273108</v>
      </c>
      <c r="Z8412" s="21">
        <f t="shared" si="2380"/>
        <v>-168.65636049613886</v>
      </c>
      <c r="AA8412" s="21">
        <f t="shared" si="2373"/>
        <v>0</v>
      </c>
      <c r="AB8412" s="21">
        <f t="shared" si="2374"/>
        <v>-168.65636049613886</v>
      </c>
      <c r="AC8412" s="21">
        <f t="shared" si="2375"/>
        <v>57.02</v>
      </c>
      <c r="AD8412" s="21">
        <f t="shared" si="2381"/>
        <v>-168.65636049613886</v>
      </c>
      <c r="AE8412" s="21" t="str">
        <f t="shared" si="2376"/>
        <v>12/16/15:00</v>
      </c>
    </row>
    <row r="8413" spans="2:31">
      <c r="B8413" s="37">
        <v>12</v>
      </c>
      <c r="C8413" s="38">
        <v>16</v>
      </c>
      <c r="D8413" s="39">
        <v>16</v>
      </c>
      <c r="E8413" s="17">
        <v>13.9</v>
      </c>
      <c r="F8413" s="17">
        <v>60</v>
      </c>
      <c r="G8413" s="17">
        <v>570</v>
      </c>
      <c r="H8413" s="37">
        <f t="shared" si="2364"/>
        <v>57.02</v>
      </c>
      <c r="I8413" s="37">
        <f>IF(H8413&lt;'Roof Calculator'!$G$8, 1, 0)</f>
        <v>0</v>
      </c>
      <c r="J8413" s="37">
        <f>IF(H8413&gt;='Roof Calculator'!$G$8, 1, 0)</f>
        <v>1</v>
      </c>
      <c r="K8413" s="37">
        <f t="shared" si="2365"/>
        <v>0</v>
      </c>
      <c r="L8413" s="37">
        <f t="shared" si="2366"/>
        <v>57.02</v>
      </c>
      <c r="M8413" s="37">
        <v>0</v>
      </c>
      <c r="N8413" s="37">
        <f t="shared" si="2367"/>
        <v>60</v>
      </c>
      <c r="O8413" s="37">
        <v>0</v>
      </c>
      <c r="P8413" s="37">
        <v>0</v>
      </c>
      <c r="Q8413" s="21">
        <f t="shared" si="2368"/>
        <v>39.790999999999997</v>
      </c>
      <c r="R8413" s="21">
        <f t="shared" si="2377"/>
        <v>350.62500000001972</v>
      </c>
      <c r="S8413" s="21">
        <f t="shared" si="2378"/>
        <v>-23.387382770189763</v>
      </c>
      <c r="T8413" s="21">
        <f t="shared" si="2369"/>
        <v>86.147999999999996</v>
      </c>
      <c r="U8413" s="37">
        <f>VLOOKUP(Time_Zone, 'LSTM LookUp'!$B$5:$D$8, 3, FALSE)</f>
        <v>-75</v>
      </c>
      <c r="V8413" s="21">
        <f t="shared" si="2379"/>
        <v>3.4274681742380273</v>
      </c>
      <c r="W8413" s="21">
        <f t="shared" si="2370"/>
        <v>222.0048670435595</v>
      </c>
      <c r="X8413" s="21">
        <f t="shared" si="2371"/>
        <v>-443.52133706557089</v>
      </c>
      <c r="Y8413" s="21">
        <f t="shared" si="2372"/>
        <v>-383.52133706557089</v>
      </c>
      <c r="Z8413" s="21">
        <f t="shared" si="2380"/>
        <v>-121.56956540948791</v>
      </c>
      <c r="AA8413" s="21">
        <f t="shared" si="2373"/>
        <v>0</v>
      </c>
      <c r="AB8413" s="21">
        <f t="shared" si="2374"/>
        <v>-121.56956540948791</v>
      </c>
      <c r="AC8413" s="21">
        <f t="shared" si="2375"/>
        <v>57.02</v>
      </c>
      <c r="AD8413" s="21">
        <f t="shared" si="2381"/>
        <v>-121.56956540948791</v>
      </c>
      <c r="AE8413" s="21" t="str">
        <f t="shared" si="2376"/>
        <v>12/16/16:00</v>
      </c>
    </row>
    <row r="8414" spans="2:31">
      <c r="B8414" s="37">
        <v>12</v>
      </c>
      <c r="C8414" s="38">
        <v>16</v>
      </c>
      <c r="D8414" s="39">
        <v>17</v>
      </c>
      <c r="E8414" s="17">
        <v>12.2</v>
      </c>
      <c r="F8414" s="17">
        <v>38</v>
      </c>
      <c r="G8414" s="17">
        <v>306</v>
      </c>
      <c r="H8414" s="37">
        <f t="shared" si="2364"/>
        <v>53.96</v>
      </c>
      <c r="I8414" s="37">
        <f>IF(H8414&lt;'Roof Calculator'!$G$8, 1, 0)</f>
        <v>1</v>
      </c>
      <c r="J8414" s="37">
        <f>IF(H8414&gt;='Roof Calculator'!$G$8, 1, 0)</f>
        <v>0</v>
      </c>
      <c r="K8414" s="37">
        <f t="shared" si="2365"/>
        <v>53.96</v>
      </c>
      <c r="L8414" s="37">
        <f t="shared" si="2366"/>
        <v>0</v>
      </c>
      <c r="M8414" s="37">
        <v>0</v>
      </c>
      <c r="N8414" s="37">
        <f t="shared" si="2367"/>
        <v>38</v>
      </c>
      <c r="O8414" s="37">
        <v>0</v>
      </c>
      <c r="P8414" s="37">
        <v>0</v>
      </c>
      <c r="Q8414" s="21">
        <f t="shared" si="2368"/>
        <v>39.790999999999997</v>
      </c>
      <c r="R8414" s="21">
        <f t="shared" si="2377"/>
        <v>350.66666666668641</v>
      </c>
      <c r="S8414" s="21">
        <f t="shared" si="2378"/>
        <v>-23.388640566013738</v>
      </c>
      <c r="T8414" s="21">
        <f t="shared" si="2369"/>
        <v>86.147999999999996</v>
      </c>
      <c r="U8414" s="37">
        <f>VLOOKUP(Time_Zone, 'LSTM LookUp'!$B$5:$D$8, 3, FALSE)</f>
        <v>-75</v>
      </c>
      <c r="V8414" s="21">
        <f t="shared" si="2379"/>
        <v>3.4081390642952618</v>
      </c>
      <c r="W8414" s="21">
        <f t="shared" si="2370"/>
        <v>237.00003476607381</v>
      </c>
      <c r="X8414" s="21">
        <f t="shared" si="2371"/>
        <v>-195.27675918204736</v>
      </c>
      <c r="Y8414" s="21">
        <f t="shared" si="2372"/>
        <v>-157.27675918204736</v>
      </c>
      <c r="Z8414" s="21">
        <f t="shared" si="2380"/>
        <v>-49.853985723629286</v>
      </c>
      <c r="AA8414" s="21">
        <f t="shared" si="2373"/>
        <v>-49.853985723629286</v>
      </c>
      <c r="AB8414" s="21">
        <f t="shared" si="2374"/>
        <v>0</v>
      </c>
      <c r="AC8414" s="21">
        <f t="shared" si="2375"/>
        <v>0</v>
      </c>
      <c r="AD8414" s="21">
        <f t="shared" si="2381"/>
        <v>0</v>
      </c>
      <c r="AE8414" s="21" t="str">
        <f t="shared" si="2376"/>
        <v>12/16/17:00</v>
      </c>
    </row>
    <row r="8415" spans="2:31">
      <c r="B8415" s="37">
        <v>12</v>
      </c>
      <c r="C8415" s="38">
        <v>16</v>
      </c>
      <c r="D8415" s="39">
        <v>18</v>
      </c>
      <c r="E8415" s="17">
        <v>11.1</v>
      </c>
      <c r="F8415" s="17">
        <v>6</v>
      </c>
      <c r="G8415" s="17">
        <v>14</v>
      </c>
      <c r="H8415" s="37">
        <f t="shared" si="2364"/>
        <v>51.98</v>
      </c>
      <c r="I8415" s="37">
        <f>IF(H8415&lt;'Roof Calculator'!$G$8, 1, 0)</f>
        <v>1</v>
      </c>
      <c r="J8415" s="37">
        <f>IF(H8415&gt;='Roof Calculator'!$G$8, 1, 0)</f>
        <v>0</v>
      </c>
      <c r="K8415" s="37">
        <f t="shared" si="2365"/>
        <v>51.98</v>
      </c>
      <c r="L8415" s="37">
        <f t="shared" si="2366"/>
        <v>0</v>
      </c>
      <c r="M8415" s="37">
        <v>0</v>
      </c>
      <c r="N8415" s="37">
        <f t="shared" si="2367"/>
        <v>6</v>
      </c>
      <c r="O8415" s="37">
        <v>0</v>
      </c>
      <c r="P8415" s="37">
        <v>0</v>
      </c>
      <c r="Q8415" s="21">
        <f t="shared" si="2368"/>
        <v>39.790999999999997</v>
      </c>
      <c r="R8415" s="21">
        <f t="shared" si="2377"/>
        <v>350.7083333333531</v>
      </c>
      <c r="S8415" s="21">
        <f t="shared" si="2378"/>
        <v>-23.389885625028999</v>
      </c>
      <c r="T8415" s="21">
        <f t="shared" si="2369"/>
        <v>86.147999999999996</v>
      </c>
      <c r="U8415" s="37">
        <f>VLOOKUP(Time_Zone, 'LSTM LookUp'!$B$5:$D$8, 3, FALSE)</f>
        <v>-75</v>
      </c>
      <c r="V8415" s="21">
        <f t="shared" si="2379"/>
        <v>3.3888060665309991</v>
      </c>
      <c r="W8415" s="21">
        <f t="shared" si="2370"/>
        <v>251.99520151663273</v>
      </c>
      <c r="X8415" s="21">
        <f t="shared" si="2371"/>
        <v>-6.6087629513177628</v>
      </c>
      <c r="Y8415" s="21">
        <f t="shared" si="2372"/>
        <v>-0.60876295131776281</v>
      </c>
      <c r="Z8415" s="21">
        <f t="shared" si="2380"/>
        <v>-0.19296722314160228</v>
      </c>
      <c r="AA8415" s="21">
        <f t="shared" si="2373"/>
        <v>-0.19296722314160228</v>
      </c>
      <c r="AB8415" s="21">
        <f t="shared" si="2374"/>
        <v>0</v>
      </c>
      <c r="AC8415" s="21">
        <f t="shared" si="2375"/>
        <v>0</v>
      </c>
      <c r="AD8415" s="21">
        <f t="shared" si="2381"/>
        <v>0</v>
      </c>
      <c r="AE8415" s="21" t="str">
        <f t="shared" si="2376"/>
        <v>12/16/18:00</v>
      </c>
    </row>
    <row r="8416" spans="2:31">
      <c r="B8416" s="37">
        <v>12</v>
      </c>
      <c r="C8416" s="38">
        <v>16</v>
      </c>
      <c r="D8416" s="39">
        <v>19</v>
      </c>
      <c r="E8416" s="17">
        <v>11.1</v>
      </c>
      <c r="F8416" s="17">
        <v>0</v>
      </c>
      <c r="G8416" s="17">
        <v>0</v>
      </c>
      <c r="H8416" s="37">
        <f t="shared" si="2364"/>
        <v>51.98</v>
      </c>
      <c r="I8416" s="37">
        <f>IF(H8416&lt;'Roof Calculator'!$G$8, 1, 0)</f>
        <v>1</v>
      </c>
      <c r="J8416" s="37">
        <f>IF(H8416&gt;='Roof Calculator'!$G$8, 1, 0)</f>
        <v>0</v>
      </c>
      <c r="K8416" s="37">
        <f t="shared" si="2365"/>
        <v>51.98</v>
      </c>
      <c r="L8416" s="37">
        <f t="shared" si="2366"/>
        <v>0</v>
      </c>
      <c r="M8416" s="37">
        <v>0</v>
      </c>
      <c r="N8416" s="37">
        <f t="shared" si="2367"/>
        <v>0</v>
      </c>
      <c r="O8416" s="37">
        <v>0</v>
      </c>
      <c r="P8416" s="37">
        <v>0</v>
      </c>
      <c r="Q8416" s="21">
        <f t="shared" si="2368"/>
        <v>39.790999999999997</v>
      </c>
      <c r="R8416" s="21">
        <f t="shared" si="2377"/>
        <v>350.75000000001978</v>
      </c>
      <c r="S8416" s="21">
        <f t="shared" si="2378"/>
        <v>-23.391117946236445</v>
      </c>
      <c r="T8416" s="21">
        <f t="shared" si="2369"/>
        <v>86.147999999999996</v>
      </c>
      <c r="U8416" s="37">
        <f>VLOOKUP(Time_Zone, 'LSTM LookUp'!$B$5:$D$8, 3, FALSE)</f>
        <v>-75</v>
      </c>
      <c r="V8416" s="21">
        <f t="shared" si="2379"/>
        <v>3.3694692125300936</v>
      </c>
      <c r="W8416" s="21">
        <f t="shared" si="2370"/>
        <v>266.99036730313247</v>
      </c>
      <c r="X8416" s="21">
        <f t="shared" si="2371"/>
        <v>0</v>
      </c>
      <c r="Y8416" s="21">
        <f t="shared" si="2372"/>
        <v>0</v>
      </c>
      <c r="Z8416" s="21">
        <f t="shared" si="2380"/>
        <v>0</v>
      </c>
      <c r="AA8416" s="21">
        <f t="shared" si="2373"/>
        <v>0</v>
      </c>
      <c r="AB8416" s="21">
        <f t="shared" si="2374"/>
        <v>0</v>
      </c>
      <c r="AC8416" s="21">
        <f t="shared" si="2375"/>
        <v>0</v>
      </c>
      <c r="AD8416" s="21">
        <f t="shared" si="2381"/>
        <v>0</v>
      </c>
      <c r="AE8416" s="21" t="str">
        <f t="shared" si="2376"/>
        <v>12/16/19:00</v>
      </c>
    </row>
    <row r="8417" spans="2:31">
      <c r="B8417" s="37">
        <v>12</v>
      </c>
      <c r="C8417" s="38">
        <v>16</v>
      </c>
      <c r="D8417" s="39">
        <v>20</v>
      </c>
      <c r="E8417" s="17">
        <v>10</v>
      </c>
      <c r="F8417" s="17">
        <v>0</v>
      </c>
      <c r="G8417" s="17">
        <v>0</v>
      </c>
      <c r="H8417" s="37">
        <f t="shared" si="2364"/>
        <v>50</v>
      </c>
      <c r="I8417" s="37">
        <f>IF(H8417&lt;'Roof Calculator'!$G$8, 1, 0)</f>
        <v>1</v>
      </c>
      <c r="J8417" s="37">
        <f>IF(H8417&gt;='Roof Calculator'!$G$8, 1, 0)</f>
        <v>0</v>
      </c>
      <c r="K8417" s="37">
        <f t="shared" si="2365"/>
        <v>50</v>
      </c>
      <c r="L8417" s="37">
        <f t="shared" si="2366"/>
        <v>0</v>
      </c>
      <c r="M8417" s="37">
        <v>0</v>
      </c>
      <c r="N8417" s="37">
        <f t="shared" si="2367"/>
        <v>0</v>
      </c>
      <c r="O8417" s="37">
        <v>0</v>
      </c>
      <c r="P8417" s="37">
        <v>0</v>
      </c>
      <c r="Q8417" s="21">
        <f t="shared" si="2368"/>
        <v>39.790999999999997</v>
      </c>
      <c r="R8417" s="21">
        <f t="shared" si="2377"/>
        <v>350.79166666668647</v>
      </c>
      <c r="S8417" s="21">
        <f t="shared" si="2378"/>
        <v>-23.392337528647154</v>
      </c>
      <c r="T8417" s="21">
        <f t="shared" si="2369"/>
        <v>86.147999999999996</v>
      </c>
      <c r="U8417" s="37">
        <f>VLOOKUP(Time_Zone, 'LSTM LookUp'!$B$5:$D$8, 3, FALSE)</f>
        <v>-75</v>
      </c>
      <c r="V8417" s="21">
        <f t="shared" si="2379"/>
        <v>3.3501285338838054</v>
      </c>
      <c r="W8417" s="21">
        <f t="shared" si="2370"/>
        <v>281.98553213347094</v>
      </c>
      <c r="X8417" s="21">
        <f t="shared" si="2371"/>
        <v>0</v>
      </c>
      <c r="Y8417" s="21">
        <f t="shared" si="2372"/>
        <v>0</v>
      </c>
      <c r="Z8417" s="21">
        <f t="shared" si="2380"/>
        <v>0</v>
      </c>
      <c r="AA8417" s="21">
        <f t="shared" si="2373"/>
        <v>0</v>
      </c>
      <c r="AB8417" s="21">
        <f t="shared" si="2374"/>
        <v>0</v>
      </c>
      <c r="AC8417" s="21">
        <f t="shared" si="2375"/>
        <v>0</v>
      </c>
      <c r="AD8417" s="21">
        <f t="shared" si="2381"/>
        <v>0</v>
      </c>
      <c r="AE8417" s="21" t="str">
        <f t="shared" si="2376"/>
        <v>12/16/20:00</v>
      </c>
    </row>
    <row r="8418" spans="2:31">
      <c r="B8418" s="37">
        <v>12</v>
      </c>
      <c r="C8418" s="38">
        <v>16</v>
      </c>
      <c r="D8418" s="39">
        <v>21</v>
      </c>
      <c r="E8418" s="17">
        <v>9.4</v>
      </c>
      <c r="F8418" s="17">
        <v>0</v>
      </c>
      <c r="G8418" s="17">
        <v>0</v>
      </c>
      <c r="H8418" s="37">
        <f t="shared" si="2364"/>
        <v>48.92</v>
      </c>
      <c r="I8418" s="37">
        <f>IF(H8418&lt;'Roof Calculator'!$G$8, 1, 0)</f>
        <v>1</v>
      </c>
      <c r="J8418" s="37">
        <f>IF(H8418&gt;='Roof Calculator'!$G$8, 1, 0)</f>
        <v>0</v>
      </c>
      <c r="K8418" s="37">
        <f t="shared" si="2365"/>
        <v>48.92</v>
      </c>
      <c r="L8418" s="37">
        <f t="shared" si="2366"/>
        <v>0</v>
      </c>
      <c r="M8418" s="37">
        <v>0</v>
      </c>
      <c r="N8418" s="37">
        <f t="shared" si="2367"/>
        <v>0</v>
      </c>
      <c r="O8418" s="37">
        <v>0</v>
      </c>
      <c r="P8418" s="37">
        <v>0</v>
      </c>
      <c r="Q8418" s="21">
        <f t="shared" si="2368"/>
        <v>39.790999999999997</v>
      </c>
      <c r="R8418" s="21">
        <f t="shared" si="2377"/>
        <v>350.83333333335315</v>
      </c>
      <c r="S8418" s="21">
        <f t="shared" si="2378"/>
        <v>-23.393544371282363</v>
      </c>
      <c r="T8418" s="21">
        <f t="shared" si="2369"/>
        <v>86.147999999999996</v>
      </c>
      <c r="U8418" s="37">
        <f>VLOOKUP(Time_Zone, 'LSTM LookUp'!$B$5:$D$8, 3, FALSE)</f>
        <v>-75</v>
      </c>
      <c r="V8418" s="21">
        <f t="shared" si="2379"/>
        <v>3.3307840621895681</v>
      </c>
      <c r="W8418" s="21">
        <f t="shared" si="2370"/>
        <v>296.98069601554738</v>
      </c>
      <c r="X8418" s="21">
        <f t="shared" si="2371"/>
        <v>0</v>
      </c>
      <c r="Y8418" s="21">
        <f t="shared" si="2372"/>
        <v>0</v>
      </c>
      <c r="Z8418" s="21">
        <f t="shared" si="2380"/>
        <v>0</v>
      </c>
      <c r="AA8418" s="21">
        <f t="shared" si="2373"/>
        <v>0</v>
      </c>
      <c r="AB8418" s="21">
        <f t="shared" si="2374"/>
        <v>0</v>
      </c>
      <c r="AC8418" s="21">
        <f t="shared" si="2375"/>
        <v>0</v>
      </c>
      <c r="AD8418" s="21">
        <f t="shared" si="2381"/>
        <v>0</v>
      </c>
      <c r="AE8418" s="21" t="str">
        <f t="shared" si="2376"/>
        <v>12/16/21:00</v>
      </c>
    </row>
    <row r="8419" spans="2:31">
      <c r="B8419" s="37">
        <v>12</v>
      </c>
      <c r="C8419" s="38">
        <v>16</v>
      </c>
      <c r="D8419" s="39">
        <v>22</v>
      </c>
      <c r="E8419" s="17">
        <v>8.9</v>
      </c>
      <c r="F8419" s="17">
        <v>0</v>
      </c>
      <c r="G8419" s="17">
        <v>0</v>
      </c>
      <c r="H8419" s="37">
        <f t="shared" si="2364"/>
        <v>48.02</v>
      </c>
      <c r="I8419" s="37">
        <f>IF(H8419&lt;'Roof Calculator'!$G$8, 1, 0)</f>
        <v>1</v>
      </c>
      <c r="J8419" s="37">
        <f>IF(H8419&gt;='Roof Calculator'!$G$8, 1, 0)</f>
        <v>0</v>
      </c>
      <c r="K8419" s="37">
        <f t="shared" si="2365"/>
        <v>48.02</v>
      </c>
      <c r="L8419" s="37">
        <f t="shared" si="2366"/>
        <v>0</v>
      </c>
      <c r="M8419" s="37">
        <v>0</v>
      </c>
      <c r="N8419" s="37">
        <f t="shared" si="2367"/>
        <v>0</v>
      </c>
      <c r="O8419" s="37">
        <v>0</v>
      </c>
      <c r="P8419" s="37">
        <v>0</v>
      </c>
      <c r="Q8419" s="21">
        <f t="shared" si="2368"/>
        <v>39.790999999999997</v>
      </c>
      <c r="R8419" s="21">
        <f t="shared" si="2377"/>
        <v>350.87500000001984</v>
      </c>
      <c r="S8419" s="21">
        <f t="shared" si="2378"/>
        <v>-23.394738473173472</v>
      </c>
      <c r="T8419" s="21">
        <f t="shared" si="2369"/>
        <v>86.147999999999996</v>
      </c>
      <c r="U8419" s="37">
        <f>VLOOKUP(Time_Zone, 'LSTM LookUp'!$B$5:$D$8, 3, FALSE)</f>
        <v>-75</v>
      </c>
      <c r="V8419" s="21">
        <f t="shared" si="2379"/>
        <v>3.3114358290511214</v>
      </c>
      <c r="W8419" s="21">
        <f t="shared" si="2370"/>
        <v>311.97585895726274</v>
      </c>
      <c r="X8419" s="21">
        <f t="shared" si="2371"/>
        <v>0</v>
      </c>
      <c r="Y8419" s="21">
        <f t="shared" si="2372"/>
        <v>0</v>
      </c>
      <c r="Z8419" s="21">
        <f t="shared" si="2380"/>
        <v>0</v>
      </c>
      <c r="AA8419" s="21">
        <f t="shared" si="2373"/>
        <v>0</v>
      </c>
      <c r="AB8419" s="21">
        <f t="shared" si="2374"/>
        <v>0</v>
      </c>
      <c r="AC8419" s="21">
        <f t="shared" si="2375"/>
        <v>0</v>
      </c>
      <c r="AD8419" s="21">
        <f t="shared" si="2381"/>
        <v>0</v>
      </c>
      <c r="AE8419" s="21" t="str">
        <f t="shared" si="2376"/>
        <v>12/16/22:00</v>
      </c>
    </row>
    <row r="8420" spans="2:31">
      <c r="B8420" s="37">
        <v>12</v>
      </c>
      <c r="C8420" s="38">
        <v>16</v>
      </c>
      <c r="D8420" s="39">
        <v>23</v>
      </c>
      <c r="E8420" s="17">
        <v>9.4</v>
      </c>
      <c r="F8420" s="17">
        <v>0</v>
      </c>
      <c r="G8420" s="17">
        <v>0</v>
      </c>
      <c r="H8420" s="37">
        <f t="shared" si="2364"/>
        <v>48.92</v>
      </c>
      <c r="I8420" s="37">
        <f>IF(H8420&lt;'Roof Calculator'!$G$8, 1, 0)</f>
        <v>1</v>
      </c>
      <c r="J8420" s="37">
        <f>IF(H8420&gt;='Roof Calculator'!$G$8, 1, 0)</f>
        <v>0</v>
      </c>
      <c r="K8420" s="37">
        <f t="shared" si="2365"/>
        <v>48.92</v>
      </c>
      <c r="L8420" s="37">
        <f t="shared" si="2366"/>
        <v>0</v>
      </c>
      <c r="M8420" s="37">
        <v>0</v>
      </c>
      <c r="N8420" s="37">
        <f t="shared" si="2367"/>
        <v>0</v>
      </c>
      <c r="O8420" s="37">
        <v>0</v>
      </c>
      <c r="P8420" s="37">
        <v>0</v>
      </c>
      <c r="Q8420" s="21">
        <f t="shared" si="2368"/>
        <v>39.790999999999997</v>
      </c>
      <c r="R8420" s="21">
        <f t="shared" si="2377"/>
        <v>350.91666666668652</v>
      </c>
      <c r="S8420" s="21">
        <f t="shared" si="2378"/>
        <v>-23.39591983336204</v>
      </c>
      <c r="T8420" s="21">
        <f t="shared" si="2369"/>
        <v>86.147999999999996</v>
      </c>
      <c r="U8420" s="37">
        <f>VLOOKUP(Time_Zone, 'LSTM LookUp'!$B$5:$D$8, 3, FALSE)</f>
        <v>-75</v>
      </c>
      <c r="V8420" s="21">
        <f t="shared" si="2379"/>
        <v>3.2920838660783076</v>
      </c>
      <c r="W8420" s="21">
        <f t="shared" si="2370"/>
        <v>326.97102096651957</v>
      </c>
      <c r="X8420" s="21">
        <f t="shared" si="2371"/>
        <v>0</v>
      </c>
      <c r="Y8420" s="21">
        <f t="shared" si="2372"/>
        <v>0</v>
      </c>
      <c r="Z8420" s="21">
        <f t="shared" si="2380"/>
        <v>0</v>
      </c>
      <c r="AA8420" s="21">
        <f t="shared" si="2373"/>
        <v>0</v>
      </c>
      <c r="AB8420" s="21">
        <f t="shared" si="2374"/>
        <v>0</v>
      </c>
      <c r="AC8420" s="21">
        <f t="shared" si="2375"/>
        <v>0</v>
      </c>
      <c r="AD8420" s="21">
        <f t="shared" si="2381"/>
        <v>0</v>
      </c>
      <c r="AE8420" s="21" t="str">
        <f t="shared" si="2376"/>
        <v>12/16/23:00</v>
      </c>
    </row>
    <row r="8421" spans="2:31">
      <c r="B8421" s="37">
        <v>12</v>
      </c>
      <c r="C8421" s="38">
        <v>16</v>
      </c>
      <c r="D8421" s="39">
        <v>24</v>
      </c>
      <c r="E8421" s="17">
        <v>8.9</v>
      </c>
      <c r="F8421" s="17">
        <v>0</v>
      </c>
      <c r="G8421" s="17">
        <v>0</v>
      </c>
      <c r="H8421" s="37">
        <f t="shared" si="2364"/>
        <v>48.02</v>
      </c>
      <c r="I8421" s="37">
        <f>IF(H8421&lt;'Roof Calculator'!$G$8, 1, 0)</f>
        <v>1</v>
      </c>
      <c r="J8421" s="37">
        <f>IF(H8421&gt;='Roof Calculator'!$G$8, 1, 0)</f>
        <v>0</v>
      </c>
      <c r="K8421" s="37">
        <f t="shared" si="2365"/>
        <v>48.02</v>
      </c>
      <c r="L8421" s="37">
        <f t="shared" si="2366"/>
        <v>0</v>
      </c>
      <c r="M8421" s="37">
        <v>0</v>
      </c>
      <c r="N8421" s="37">
        <f t="shared" si="2367"/>
        <v>0</v>
      </c>
      <c r="O8421" s="37">
        <v>0</v>
      </c>
      <c r="P8421" s="37">
        <v>0</v>
      </c>
      <c r="Q8421" s="21">
        <f t="shared" si="2368"/>
        <v>39.790999999999997</v>
      </c>
      <c r="R8421" s="21">
        <f t="shared" si="2377"/>
        <v>350.95833333335321</v>
      </c>
      <c r="S8421" s="21">
        <f t="shared" si="2378"/>
        <v>-23.397088450899837</v>
      </c>
      <c r="T8421" s="21">
        <f t="shared" si="2369"/>
        <v>86.147999999999996</v>
      </c>
      <c r="U8421" s="37">
        <f>VLOOKUP(Time_Zone, 'LSTM LookUp'!$B$5:$D$8, 3, FALSE)</f>
        <v>-75</v>
      </c>
      <c r="V8421" s="21">
        <f t="shared" si="2379"/>
        <v>3.2727282048869841</v>
      </c>
      <c r="W8421" s="21">
        <f t="shared" si="2370"/>
        <v>341.96618205122178</v>
      </c>
      <c r="X8421" s="21">
        <f t="shared" si="2371"/>
        <v>0</v>
      </c>
      <c r="Y8421" s="21">
        <f t="shared" si="2372"/>
        <v>0</v>
      </c>
      <c r="Z8421" s="21">
        <f t="shared" si="2380"/>
        <v>0</v>
      </c>
      <c r="AA8421" s="21">
        <f t="shared" si="2373"/>
        <v>0</v>
      </c>
      <c r="AB8421" s="21">
        <f t="shared" si="2374"/>
        <v>0</v>
      </c>
      <c r="AC8421" s="21">
        <f t="shared" si="2375"/>
        <v>0</v>
      </c>
      <c r="AD8421" s="21">
        <f t="shared" si="2381"/>
        <v>0</v>
      </c>
      <c r="AE8421" s="21" t="str">
        <f t="shared" si="2376"/>
        <v>12/16/24:00</v>
      </c>
    </row>
    <row r="8422" spans="2:31">
      <c r="B8422" s="37">
        <v>12</v>
      </c>
      <c r="C8422" s="38">
        <v>17</v>
      </c>
      <c r="D8422" s="39">
        <v>1</v>
      </c>
      <c r="E8422" s="17">
        <v>8.9</v>
      </c>
      <c r="F8422" s="17">
        <v>0</v>
      </c>
      <c r="G8422" s="17">
        <v>0</v>
      </c>
      <c r="H8422" s="37">
        <f t="shared" si="2364"/>
        <v>48.02</v>
      </c>
      <c r="I8422" s="37">
        <f>IF(H8422&lt;'Roof Calculator'!$G$8, 1, 0)</f>
        <v>1</v>
      </c>
      <c r="J8422" s="37">
        <f>IF(H8422&gt;='Roof Calculator'!$G$8, 1, 0)</f>
        <v>0</v>
      </c>
      <c r="K8422" s="37">
        <f t="shared" si="2365"/>
        <v>48.02</v>
      </c>
      <c r="L8422" s="37">
        <f t="shared" si="2366"/>
        <v>0</v>
      </c>
      <c r="M8422" s="37">
        <v>0</v>
      </c>
      <c r="N8422" s="37">
        <f t="shared" si="2367"/>
        <v>0</v>
      </c>
      <c r="O8422" s="37">
        <v>0</v>
      </c>
      <c r="P8422" s="37">
        <v>0</v>
      </c>
      <c r="Q8422" s="21">
        <f t="shared" si="2368"/>
        <v>39.790999999999997</v>
      </c>
      <c r="R8422" s="21">
        <f t="shared" si="2377"/>
        <v>351.0000000000199</v>
      </c>
      <c r="S8422" s="21">
        <f t="shared" si="2378"/>
        <v>-23.398244324848747</v>
      </c>
      <c r="T8422" s="21">
        <f t="shared" si="2369"/>
        <v>86.147999999999996</v>
      </c>
      <c r="U8422" s="37">
        <f>VLOOKUP(Time_Zone, 'LSTM LookUp'!$B$5:$D$8, 3, FALSE)</f>
        <v>-75</v>
      </c>
      <c r="V8422" s="21">
        <f t="shared" si="2379"/>
        <v>3.2533688770991804</v>
      </c>
      <c r="W8422" s="21">
        <f t="shared" si="2370"/>
        <v>-3.0386577807251935</v>
      </c>
      <c r="X8422" s="21">
        <f t="shared" si="2371"/>
        <v>0</v>
      </c>
      <c r="Y8422" s="21">
        <f t="shared" si="2372"/>
        <v>0</v>
      </c>
      <c r="Z8422" s="21">
        <f t="shared" si="2380"/>
        <v>0</v>
      </c>
      <c r="AA8422" s="21">
        <f t="shared" si="2373"/>
        <v>0</v>
      </c>
      <c r="AB8422" s="21">
        <f t="shared" si="2374"/>
        <v>0</v>
      </c>
      <c r="AC8422" s="21">
        <f t="shared" si="2375"/>
        <v>0</v>
      </c>
      <c r="AD8422" s="21">
        <f t="shared" si="2381"/>
        <v>0</v>
      </c>
      <c r="AE8422" s="21" t="str">
        <f t="shared" si="2376"/>
        <v>12/17/1:00</v>
      </c>
    </row>
    <row r="8423" spans="2:31">
      <c r="B8423" s="37">
        <v>12</v>
      </c>
      <c r="C8423" s="38">
        <v>17</v>
      </c>
      <c r="D8423" s="39">
        <v>2</v>
      </c>
      <c r="E8423" s="17">
        <v>9.4</v>
      </c>
      <c r="F8423" s="17">
        <v>0</v>
      </c>
      <c r="G8423" s="17">
        <v>0</v>
      </c>
      <c r="H8423" s="37">
        <f t="shared" si="2364"/>
        <v>48.92</v>
      </c>
      <c r="I8423" s="37">
        <f>IF(H8423&lt;'Roof Calculator'!$G$8, 1, 0)</f>
        <v>1</v>
      </c>
      <c r="J8423" s="37">
        <f>IF(H8423&gt;='Roof Calculator'!$G$8, 1, 0)</f>
        <v>0</v>
      </c>
      <c r="K8423" s="37">
        <f t="shared" si="2365"/>
        <v>48.92</v>
      </c>
      <c r="L8423" s="37">
        <f t="shared" si="2366"/>
        <v>0</v>
      </c>
      <c r="M8423" s="37">
        <v>0</v>
      </c>
      <c r="N8423" s="37">
        <f t="shared" si="2367"/>
        <v>0</v>
      </c>
      <c r="O8423" s="37">
        <v>0</v>
      </c>
      <c r="P8423" s="37">
        <v>0</v>
      </c>
      <c r="Q8423" s="21">
        <f t="shared" si="2368"/>
        <v>39.790999999999997</v>
      </c>
      <c r="R8423" s="21">
        <f t="shared" si="2377"/>
        <v>351.04166666668658</v>
      </c>
      <c r="S8423" s="21">
        <f t="shared" si="2378"/>
        <v>-23.399387454280877</v>
      </c>
      <c r="T8423" s="21">
        <f t="shared" si="2369"/>
        <v>86.147999999999996</v>
      </c>
      <c r="U8423" s="37">
        <f>VLOOKUP(Time_Zone, 'LSTM LookUp'!$B$5:$D$8, 3, FALSE)</f>
        <v>-75</v>
      </c>
      <c r="V8423" s="21">
        <f t="shared" si="2379"/>
        <v>3.2340059143427737</v>
      </c>
      <c r="W8423" s="21">
        <f t="shared" si="2370"/>
        <v>11.956501478585686</v>
      </c>
      <c r="X8423" s="21">
        <f t="shared" si="2371"/>
        <v>0</v>
      </c>
      <c r="Y8423" s="21">
        <f t="shared" si="2372"/>
        <v>0</v>
      </c>
      <c r="Z8423" s="21">
        <f t="shared" si="2380"/>
        <v>0</v>
      </c>
      <c r="AA8423" s="21">
        <f t="shared" si="2373"/>
        <v>0</v>
      </c>
      <c r="AB8423" s="21">
        <f t="shared" si="2374"/>
        <v>0</v>
      </c>
      <c r="AC8423" s="21">
        <f t="shared" si="2375"/>
        <v>0</v>
      </c>
      <c r="AD8423" s="21">
        <f t="shared" si="2381"/>
        <v>0</v>
      </c>
      <c r="AE8423" s="21" t="str">
        <f t="shared" si="2376"/>
        <v>12/17/2:00</v>
      </c>
    </row>
    <row r="8424" spans="2:31">
      <c r="B8424" s="37">
        <v>12</v>
      </c>
      <c r="C8424" s="38">
        <v>17</v>
      </c>
      <c r="D8424" s="39">
        <v>3</v>
      </c>
      <c r="E8424" s="17">
        <v>9.4</v>
      </c>
      <c r="F8424" s="17">
        <v>0</v>
      </c>
      <c r="G8424" s="17">
        <v>0</v>
      </c>
      <c r="H8424" s="37">
        <f t="shared" si="2364"/>
        <v>48.92</v>
      </c>
      <c r="I8424" s="37">
        <f>IF(H8424&lt;'Roof Calculator'!$G$8, 1, 0)</f>
        <v>1</v>
      </c>
      <c r="J8424" s="37">
        <f>IF(H8424&gt;='Roof Calculator'!$G$8, 1, 0)</f>
        <v>0</v>
      </c>
      <c r="K8424" s="37">
        <f t="shared" si="2365"/>
        <v>48.92</v>
      </c>
      <c r="L8424" s="37">
        <f t="shared" si="2366"/>
        <v>0</v>
      </c>
      <c r="M8424" s="37">
        <v>0</v>
      </c>
      <c r="N8424" s="37">
        <f t="shared" si="2367"/>
        <v>0</v>
      </c>
      <c r="O8424" s="37">
        <v>0</v>
      </c>
      <c r="P8424" s="37">
        <v>0</v>
      </c>
      <c r="Q8424" s="21">
        <f t="shared" si="2368"/>
        <v>39.790999999999997</v>
      </c>
      <c r="R8424" s="21">
        <f t="shared" si="2377"/>
        <v>351.08333333335327</v>
      </c>
      <c r="S8424" s="21">
        <f t="shared" si="2378"/>
        <v>-23.400517838278482</v>
      </c>
      <c r="T8424" s="21">
        <f t="shared" si="2369"/>
        <v>86.147999999999996</v>
      </c>
      <c r="U8424" s="37">
        <f>VLOOKUP(Time_Zone, 'LSTM LookUp'!$B$5:$D$8, 3, FALSE)</f>
        <v>-75</v>
      </c>
      <c r="V8424" s="21">
        <f t="shared" si="2379"/>
        <v>3.2146393482516418</v>
      </c>
      <c r="W8424" s="21">
        <f t="shared" si="2370"/>
        <v>26.95165983706292</v>
      </c>
      <c r="X8424" s="21">
        <f t="shared" si="2371"/>
        <v>0</v>
      </c>
      <c r="Y8424" s="21">
        <f t="shared" si="2372"/>
        <v>0</v>
      </c>
      <c r="Z8424" s="21">
        <f t="shared" si="2380"/>
        <v>0</v>
      </c>
      <c r="AA8424" s="21">
        <f t="shared" si="2373"/>
        <v>0</v>
      </c>
      <c r="AB8424" s="21">
        <f t="shared" si="2374"/>
        <v>0</v>
      </c>
      <c r="AC8424" s="21">
        <f t="shared" si="2375"/>
        <v>0</v>
      </c>
      <c r="AD8424" s="21">
        <f t="shared" si="2381"/>
        <v>0</v>
      </c>
      <c r="AE8424" s="21" t="str">
        <f t="shared" si="2376"/>
        <v>12/17/3:00</v>
      </c>
    </row>
    <row r="8425" spans="2:31">
      <c r="B8425" s="37">
        <v>12</v>
      </c>
      <c r="C8425" s="38">
        <v>17</v>
      </c>
      <c r="D8425" s="39">
        <v>4</v>
      </c>
      <c r="E8425" s="17">
        <v>9.4</v>
      </c>
      <c r="F8425" s="17">
        <v>0</v>
      </c>
      <c r="G8425" s="17">
        <v>0</v>
      </c>
      <c r="H8425" s="37">
        <f t="shared" si="2364"/>
        <v>48.92</v>
      </c>
      <c r="I8425" s="37">
        <f>IF(H8425&lt;'Roof Calculator'!$G$8, 1, 0)</f>
        <v>1</v>
      </c>
      <c r="J8425" s="37">
        <f>IF(H8425&gt;='Roof Calculator'!$G$8, 1, 0)</f>
        <v>0</v>
      </c>
      <c r="K8425" s="37">
        <f t="shared" si="2365"/>
        <v>48.92</v>
      </c>
      <c r="L8425" s="37">
        <f t="shared" si="2366"/>
        <v>0</v>
      </c>
      <c r="M8425" s="37">
        <v>0</v>
      </c>
      <c r="N8425" s="37">
        <f t="shared" si="2367"/>
        <v>0</v>
      </c>
      <c r="O8425" s="37">
        <v>0</v>
      </c>
      <c r="P8425" s="37">
        <v>0</v>
      </c>
      <c r="Q8425" s="21">
        <f t="shared" si="2368"/>
        <v>39.790999999999997</v>
      </c>
      <c r="R8425" s="21">
        <f t="shared" si="2377"/>
        <v>351.12500000001995</v>
      </c>
      <c r="S8425" s="21">
        <f t="shared" si="2378"/>
        <v>-23.401635475934036</v>
      </c>
      <c r="T8425" s="21">
        <f t="shared" si="2369"/>
        <v>86.147999999999996</v>
      </c>
      <c r="U8425" s="37">
        <f>VLOOKUP(Time_Zone, 'LSTM LookUp'!$B$5:$D$8, 3, FALSE)</f>
        <v>-75</v>
      </c>
      <c r="V8425" s="21">
        <f t="shared" si="2379"/>
        <v>3.1952692104654368</v>
      </c>
      <c r="W8425" s="21">
        <f t="shared" si="2370"/>
        <v>41.94681730261636</v>
      </c>
      <c r="X8425" s="21">
        <f t="shared" si="2371"/>
        <v>0</v>
      </c>
      <c r="Y8425" s="21">
        <f t="shared" si="2372"/>
        <v>0</v>
      </c>
      <c r="Z8425" s="21">
        <f t="shared" si="2380"/>
        <v>0</v>
      </c>
      <c r="AA8425" s="21">
        <f t="shared" si="2373"/>
        <v>0</v>
      </c>
      <c r="AB8425" s="21">
        <f t="shared" si="2374"/>
        <v>0</v>
      </c>
      <c r="AC8425" s="21">
        <f t="shared" si="2375"/>
        <v>0</v>
      </c>
      <c r="AD8425" s="21">
        <f t="shared" si="2381"/>
        <v>0</v>
      </c>
      <c r="AE8425" s="21" t="str">
        <f t="shared" si="2376"/>
        <v>12/17/4:00</v>
      </c>
    </row>
    <row r="8426" spans="2:31">
      <c r="B8426" s="37">
        <v>12</v>
      </c>
      <c r="C8426" s="38">
        <v>17</v>
      </c>
      <c r="D8426" s="39">
        <v>5</v>
      </c>
      <c r="E8426" s="17">
        <v>9.4</v>
      </c>
      <c r="F8426" s="17">
        <v>0</v>
      </c>
      <c r="G8426" s="17">
        <v>0</v>
      </c>
      <c r="H8426" s="37">
        <f t="shared" si="2364"/>
        <v>48.92</v>
      </c>
      <c r="I8426" s="37">
        <f>IF(H8426&lt;'Roof Calculator'!$G$8, 1, 0)</f>
        <v>1</v>
      </c>
      <c r="J8426" s="37">
        <f>IF(H8426&gt;='Roof Calculator'!$G$8, 1, 0)</f>
        <v>0</v>
      </c>
      <c r="K8426" s="37">
        <f t="shared" si="2365"/>
        <v>48.92</v>
      </c>
      <c r="L8426" s="37">
        <f t="shared" si="2366"/>
        <v>0</v>
      </c>
      <c r="M8426" s="37">
        <v>0</v>
      </c>
      <c r="N8426" s="37">
        <f t="shared" si="2367"/>
        <v>0</v>
      </c>
      <c r="O8426" s="37">
        <v>0</v>
      </c>
      <c r="P8426" s="37">
        <v>0</v>
      </c>
      <c r="Q8426" s="21">
        <f t="shared" si="2368"/>
        <v>39.790999999999997</v>
      </c>
      <c r="R8426" s="21">
        <f t="shared" si="2377"/>
        <v>351.16666666668664</v>
      </c>
      <c r="S8426" s="21">
        <f t="shared" si="2378"/>
        <v>-23.402740366350148</v>
      </c>
      <c r="T8426" s="21">
        <f t="shared" si="2369"/>
        <v>86.147999999999996</v>
      </c>
      <c r="U8426" s="37">
        <f>VLOOKUP(Time_Zone, 'LSTM LookUp'!$B$5:$D$8, 3, FALSE)</f>
        <v>-75</v>
      </c>
      <c r="V8426" s="21">
        <f t="shared" si="2379"/>
        <v>3.1758955326296179</v>
      </c>
      <c r="W8426" s="21">
        <f t="shared" si="2370"/>
        <v>56.941973883157395</v>
      </c>
      <c r="X8426" s="21">
        <f t="shared" si="2371"/>
        <v>0</v>
      </c>
      <c r="Y8426" s="21">
        <f t="shared" si="2372"/>
        <v>0</v>
      </c>
      <c r="Z8426" s="21">
        <f t="shared" si="2380"/>
        <v>0</v>
      </c>
      <c r="AA8426" s="21">
        <f t="shared" si="2373"/>
        <v>0</v>
      </c>
      <c r="AB8426" s="21">
        <f t="shared" si="2374"/>
        <v>0</v>
      </c>
      <c r="AC8426" s="21">
        <f t="shared" si="2375"/>
        <v>0</v>
      </c>
      <c r="AD8426" s="21">
        <f t="shared" si="2381"/>
        <v>0</v>
      </c>
      <c r="AE8426" s="21" t="str">
        <f t="shared" si="2376"/>
        <v>12/17/5:00</v>
      </c>
    </row>
    <row r="8427" spans="2:31">
      <c r="B8427" s="37">
        <v>12</v>
      </c>
      <c r="C8427" s="38">
        <v>17</v>
      </c>
      <c r="D8427" s="39">
        <v>6</v>
      </c>
      <c r="E8427" s="17">
        <v>9.4</v>
      </c>
      <c r="F8427" s="17">
        <v>0</v>
      </c>
      <c r="G8427" s="17">
        <v>0</v>
      </c>
      <c r="H8427" s="37">
        <f t="shared" si="2364"/>
        <v>48.92</v>
      </c>
      <c r="I8427" s="37">
        <f>IF(H8427&lt;'Roof Calculator'!$G$8, 1, 0)</f>
        <v>1</v>
      </c>
      <c r="J8427" s="37">
        <f>IF(H8427&gt;='Roof Calculator'!$G$8, 1, 0)</f>
        <v>0</v>
      </c>
      <c r="K8427" s="37">
        <f t="shared" si="2365"/>
        <v>48.92</v>
      </c>
      <c r="L8427" s="37">
        <f t="shared" si="2366"/>
        <v>0</v>
      </c>
      <c r="M8427" s="37">
        <v>0</v>
      </c>
      <c r="N8427" s="37">
        <f t="shared" si="2367"/>
        <v>0</v>
      </c>
      <c r="O8427" s="37">
        <v>0</v>
      </c>
      <c r="P8427" s="37">
        <v>0</v>
      </c>
      <c r="Q8427" s="21">
        <f t="shared" si="2368"/>
        <v>39.790999999999997</v>
      </c>
      <c r="R8427" s="21">
        <f t="shared" si="2377"/>
        <v>351.20833333335332</v>
      </c>
      <c r="S8427" s="21">
        <f t="shared" si="2378"/>
        <v>-23.403832508639663</v>
      </c>
      <c r="T8427" s="21">
        <f t="shared" si="2369"/>
        <v>86.147999999999996</v>
      </c>
      <c r="U8427" s="37">
        <f>VLOOKUP(Time_Zone, 'LSTM LookUp'!$B$5:$D$8, 3, FALSE)</f>
        <v>-75</v>
      </c>
      <c r="V8427" s="21">
        <f t="shared" si="2379"/>
        <v>3.1565183463953685</v>
      </c>
      <c r="W8427" s="21">
        <f t="shared" si="2370"/>
        <v>71.937129586598843</v>
      </c>
      <c r="X8427" s="21">
        <f t="shared" si="2371"/>
        <v>0</v>
      </c>
      <c r="Y8427" s="21">
        <f t="shared" si="2372"/>
        <v>0</v>
      </c>
      <c r="Z8427" s="21">
        <f t="shared" si="2380"/>
        <v>0</v>
      </c>
      <c r="AA8427" s="21">
        <f t="shared" si="2373"/>
        <v>0</v>
      </c>
      <c r="AB8427" s="21">
        <f t="shared" si="2374"/>
        <v>0</v>
      </c>
      <c r="AC8427" s="21">
        <f t="shared" si="2375"/>
        <v>0</v>
      </c>
      <c r="AD8427" s="21">
        <f t="shared" si="2381"/>
        <v>0</v>
      </c>
      <c r="AE8427" s="21" t="str">
        <f t="shared" si="2376"/>
        <v>12/17/6:00</v>
      </c>
    </row>
    <row r="8428" spans="2:31">
      <c r="B8428" s="37">
        <v>12</v>
      </c>
      <c r="C8428" s="38">
        <v>17</v>
      </c>
      <c r="D8428" s="39">
        <v>7</v>
      </c>
      <c r="E8428" s="17">
        <v>10</v>
      </c>
      <c r="F8428" s="17">
        <v>0</v>
      </c>
      <c r="G8428" s="17">
        <v>0</v>
      </c>
      <c r="H8428" s="37">
        <f t="shared" si="2364"/>
        <v>50</v>
      </c>
      <c r="I8428" s="37">
        <f>IF(H8428&lt;'Roof Calculator'!$G$8, 1, 0)</f>
        <v>1</v>
      </c>
      <c r="J8428" s="37">
        <f>IF(H8428&gt;='Roof Calculator'!$G$8, 1, 0)</f>
        <v>0</v>
      </c>
      <c r="K8428" s="37">
        <f t="shared" si="2365"/>
        <v>50</v>
      </c>
      <c r="L8428" s="37">
        <f t="shared" si="2366"/>
        <v>0</v>
      </c>
      <c r="M8428" s="37">
        <v>0</v>
      </c>
      <c r="N8428" s="37">
        <f t="shared" si="2367"/>
        <v>0</v>
      </c>
      <c r="O8428" s="37">
        <v>0</v>
      </c>
      <c r="P8428" s="37">
        <v>0</v>
      </c>
      <c r="Q8428" s="21">
        <f t="shared" si="2368"/>
        <v>39.790999999999997</v>
      </c>
      <c r="R8428" s="21">
        <f t="shared" si="2377"/>
        <v>351.25000000002001</v>
      </c>
      <c r="S8428" s="21">
        <f t="shared" si="2378"/>
        <v>-23.404911901925573</v>
      </c>
      <c r="T8428" s="21">
        <f t="shared" si="2369"/>
        <v>86.147999999999996</v>
      </c>
      <c r="U8428" s="37">
        <f>VLOOKUP(Time_Zone, 'LSTM LookUp'!$B$5:$D$8, 3, FALSE)</f>
        <v>-75</v>
      </c>
      <c r="V8428" s="21">
        <f t="shared" si="2379"/>
        <v>3.1371376834195339</v>
      </c>
      <c r="W8428" s="21">
        <f t="shared" si="2370"/>
        <v>86.932284420854856</v>
      </c>
      <c r="X8428" s="21">
        <f t="shared" si="2371"/>
        <v>0</v>
      </c>
      <c r="Y8428" s="21">
        <f t="shared" si="2372"/>
        <v>0</v>
      </c>
      <c r="Z8428" s="21">
        <f t="shared" si="2380"/>
        <v>0</v>
      </c>
      <c r="AA8428" s="21">
        <f t="shared" si="2373"/>
        <v>0</v>
      </c>
      <c r="AB8428" s="21">
        <f t="shared" si="2374"/>
        <v>0</v>
      </c>
      <c r="AC8428" s="21">
        <f t="shared" si="2375"/>
        <v>0</v>
      </c>
      <c r="AD8428" s="21">
        <f t="shared" si="2381"/>
        <v>0</v>
      </c>
      <c r="AE8428" s="21" t="str">
        <f t="shared" si="2376"/>
        <v>12/17/7:00</v>
      </c>
    </row>
    <row r="8429" spans="2:31">
      <c r="B8429" s="37">
        <v>12</v>
      </c>
      <c r="C8429" s="38">
        <v>17</v>
      </c>
      <c r="D8429" s="39">
        <v>8</v>
      </c>
      <c r="E8429" s="17">
        <v>10</v>
      </c>
      <c r="F8429" s="17">
        <v>0</v>
      </c>
      <c r="G8429" s="17">
        <v>0</v>
      </c>
      <c r="H8429" s="37">
        <f t="shared" si="2364"/>
        <v>50</v>
      </c>
      <c r="I8429" s="37">
        <f>IF(H8429&lt;'Roof Calculator'!$G$8, 1, 0)</f>
        <v>1</v>
      </c>
      <c r="J8429" s="37">
        <f>IF(H8429&gt;='Roof Calculator'!$G$8, 1, 0)</f>
        <v>0</v>
      </c>
      <c r="K8429" s="37">
        <f t="shared" si="2365"/>
        <v>50</v>
      </c>
      <c r="L8429" s="37">
        <f t="shared" si="2366"/>
        <v>0</v>
      </c>
      <c r="M8429" s="37">
        <v>0</v>
      </c>
      <c r="N8429" s="37">
        <f t="shared" si="2367"/>
        <v>0</v>
      </c>
      <c r="O8429" s="37">
        <v>0</v>
      </c>
      <c r="P8429" s="37">
        <v>0</v>
      </c>
      <c r="Q8429" s="21">
        <f t="shared" si="2368"/>
        <v>39.790999999999997</v>
      </c>
      <c r="R8429" s="21">
        <f t="shared" si="2377"/>
        <v>351.29166666668669</v>
      </c>
      <c r="S8429" s="21">
        <f t="shared" si="2378"/>
        <v>-23.405978545341085</v>
      </c>
      <c r="T8429" s="21">
        <f t="shared" si="2369"/>
        <v>86.147999999999996</v>
      </c>
      <c r="U8429" s="37">
        <f>VLOOKUP(Time_Zone, 'LSTM LookUp'!$B$5:$D$8, 3, FALSE)</f>
        <v>-75</v>
      </c>
      <c r="V8429" s="21">
        <f t="shared" si="2379"/>
        <v>3.1177535753645618</v>
      </c>
      <c r="W8429" s="21">
        <f t="shared" si="2370"/>
        <v>101.9274383938411</v>
      </c>
      <c r="X8429" s="21">
        <f t="shared" si="2371"/>
        <v>0</v>
      </c>
      <c r="Y8429" s="21">
        <f t="shared" si="2372"/>
        <v>0</v>
      </c>
      <c r="Z8429" s="21">
        <f t="shared" si="2380"/>
        <v>0</v>
      </c>
      <c r="AA8429" s="21">
        <f t="shared" si="2373"/>
        <v>0</v>
      </c>
      <c r="AB8429" s="21">
        <f t="shared" si="2374"/>
        <v>0</v>
      </c>
      <c r="AC8429" s="21">
        <f t="shared" si="2375"/>
        <v>0</v>
      </c>
      <c r="AD8429" s="21">
        <f t="shared" si="2381"/>
        <v>0</v>
      </c>
      <c r="AE8429" s="21" t="str">
        <f t="shared" si="2376"/>
        <v>12/17/8:00</v>
      </c>
    </row>
    <row r="8430" spans="2:31">
      <c r="B8430" s="37">
        <v>12</v>
      </c>
      <c r="C8430" s="38">
        <v>17</v>
      </c>
      <c r="D8430" s="39">
        <v>9</v>
      </c>
      <c r="E8430" s="17">
        <v>10</v>
      </c>
      <c r="F8430" s="17">
        <v>17</v>
      </c>
      <c r="G8430" s="17">
        <v>0</v>
      </c>
      <c r="H8430" s="37">
        <f t="shared" si="2364"/>
        <v>50</v>
      </c>
      <c r="I8430" s="37">
        <f>IF(H8430&lt;'Roof Calculator'!$G$8, 1, 0)</f>
        <v>1</v>
      </c>
      <c r="J8430" s="37">
        <f>IF(H8430&gt;='Roof Calculator'!$G$8, 1, 0)</f>
        <v>0</v>
      </c>
      <c r="K8430" s="37">
        <f t="shared" si="2365"/>
        <v>50</v>
      </c>
      <c r="L8430" s="37">
        <f t="shared" si="2366"/>
        <v>0</v>
      </c>
      <c r="M8430" s="37">
        <v>0</v>
      </c>
      <c r="N8430" s="37">
        <f t="shared" si="2367"/>
        <v>17</v>
      </c>
      <c r="O8430" s="37">
        <v>0</v>
      </c>
      <c r="P8430" s="37">
        <v>0</v>
      </c>
      <c r="Q8430" s="21">
        <f t="shared" si="2368"/>
        <v>39.790999999999997</v>
      </c>
      <c r="R8430" s="21">
        <f t="shared" si="2377"/>
        <v>351.33333333335338</v>
      </c>
      <c r="S8430" s="21">
        <f t="shared" si="2378"/>
        <v>-23.407032438029585</v>
      </c>
      <c r="T8430" s="21">
        <f t="shared" si="2369"/>
        <v>86.147999999999996</v>
      </c>
      <c r="U8430" s="37">
        <f>VLOOKUP(Time_Zone, 'LSTM LookUp'!$B$5:$D$8, 3, FALSE)</f>
        <v>-75</v>
      </c>
      <c r="V8430" s="21">
        <f t="shared" si="2379"/>
        <v>3.0983660538984141</v>
      </c>
      <c r="W8430" s="21">
        <f t="shared" si="2370"/>
        <v>116.9225915134746</v>
      </c>
      <c r="X8430" s="21">
        <f t="shared" si="2371"/>
        <v>0</v>
      </c>
      <c r="Y8430" s="21">
        <f t="shared" si="2372"/>
        <v>17</v>
      </c>
      <c r="Z8430" s="21">
        <f t="shared" si="2380"/>
        <v>5.3887030843552584</v>
      </c>
      <c r="AA8430" s="21">
        <f t="shared" si="2373"/>
        <v>5.3887030843552584</v>
      </c>
      <c r="AB8430" s="21">
        <f t="shared" si="2374"/>
        <v>0</v>
      </c>
      <c r="AC8430" s="21">
        <f t="shared" si="2375"/>
        <v>0</v>
      </c>
      <c r="AD8430" s="21">
        <f t="shared" si="2381"/>
        <v>0</v>
      </c>
      <c r="AE8430" s="21" t="str">
        <f t="shared" si="2376"/>
        <v>12/17/9:00</v>
      </c>
    </row>
    <row r="8431" spans="2:31">
      <c r="B8431" s="37">
        <v>12</v>
      </c>
      <c r="C8431" s="38">
        <v>17</v>
      </c>
      <c r="D8431" s="39">
        <v>10</v>
      </c>
      <c r="E8431" s="17">
        <v>10.6</v>
      </c>
      <c r="F8431" s="17">
        <v>57</v>
      </c>
      <c r="G8431" s="17">
        <v>6</v>
      </c>
      <c r="H8431" s="37">
        <f t="shared" si="2364"/>
        <v>51.08</v>
      </c>
      <c r="I8431" s="37">
        <f>IF(H8431&lt;'Roof Calculator'!$G$8, 1, 0)</f>
        <v>1</v>
      </c>
      <c r="J8431" s="37">
        <f>IF(H8431&gt;='Roof Calculator'!$G$8, 1, 0)</f>
        <v>0</v>
      </c>
      <c r="K8431" s="37">
        <f t="shared" si="2365"/>
        <v>51.08</v>
      </c>
      <c r="L8431" s="37">
        <f t="shared" si="2366"/>
        <v>0</v>
      </c>
      <c r="M8431" s="37">
        <v>0</v>
      </c>
      <c r="N8431" s="37">
        <f t="shared" si="2367"/>
        <v>57</v>
      </c>
      <c r="O8431" s="37">
        <v>0</v>
      </c>
      <c r="P8431" s="37">
        <v>0</v>
      </c>
      <c r="Q8431" s="21">
        <f t="shared" si="2368"/>
        <v>39.790999999999997</v>
      </c>
      <c r="R8431" s="21">
        <f t="shared" si="2377"/>
        <v>351.37500000002007</v>
      </c>
      <c r="S8431" s="21">
        <f t="shared" si="2378"/>
        <v>-23.408073579144677</v>
      </c>
      <c r="T8431" s="21">
        <f t="shared" si="2369"/>
        <v>86.147999999999996</v>
      </c>
      <c r="U8431" s="37">
        <f>VLOOKUP(Time_Zone, 'LSTM LookUp'!$B$5:$D$8, 3, FALSE)</f>
        <v>-75</v>
      </c>
      <c r="V8431" s="21">
        <f t="shared" si="2379"/>
        <v>3.0789751506946077</v>
      </c>
      <c r="W8431" s="21">
        <f t="shared" si="2370"/>
        <v>131.91774378767366</v>
      </c>
      <c r="X8431" s="21">
        <f t="shared" si="2371"/>
        <v>-4.352006182751027</v>
      </c>
      <c r="Y8431" s="21">
        <f t="shared" si="2372"/>
        <v>52.647993817248974</v>
      </c>
      <c r="Z8431" s="21">
        <f t="shared" si="2380"/>
        <v>16.688494509889772</v>
      </c>
      <c r="AA8431" s="21">
        <f t="shared" si="2373"/>
        <v>16.688494509889772</v>
      </c>
      <c r="AB8431" s="21">
        <f t="shared" si="2374"/>
        <v>0</v>
      </c>
      <c r="AC8431" s="21">
        <f t="shared" si="2375"/>
        <v>0</v>
      </c>
      <c r="AD8431" s="21">
        <f t="shared" si="2381"/>
        <v>0</v>
      </c>
      <c r="AE8431" s="21" t="str">
        <f t="shared" si="2376"/>
        <v>12/17/10:00</v>
      </c>
    </row>
    <row r="8432" spans="2:31">
      <c r="B8432" s="37">
        <v>12</v>
      </c>
      <c r="C8432" s="38">
        <v>17</v>
      </c>
      <c r="D8432" s="39">
        <v>11</v>
      </c>
      <c r="E8432" s="17">
        <v>11.7</v>
      </c>
      <c r="F8432" s="17">
        <v>101</v>
      </c>
      <c r="G8432" s="17">
        <v>8</v>
      </c>
      <c r="H8432" s="37">
        <f t="shared" si="2364"/>
        <v>53.06</v>
      </c>
      <c r="I8432" s="37">
        <f>IF(H8432&lt;'Roof Calculator'!$G$8, 1, 0)</f>
        <v>1</v>
      </c>
      <c r="J8432" s="37">
        <f>IF(H8432&gt;='Roof Calculator'!$G$8, 1, 0)</f>
        <v>0</v>
      </c>
      <c r="K8432" s="37">
        <f t="shared" si="2365"/>
        <v>53.06</v>
      </c>
      <c r="L8432" s="37">
        <f t="shared" si="2366"/>
        <v>0</v>
      </c>
      <c r="M8432" s="37">
        <v>0</v>
      </c>
      <c r="N8432" s="37">
        <f t="shared" si="2367"/>
        <v>101</v>
      </c>
      <c r="O8432" s="37">
        <v>0</v>
      </c>
      <c r="P8432" s="37">
        <v>0</v>
      </c>
      <c r="Q8432" s="21">
        <f t="shared" si="2368"/>
        <v>39.790999999999997</v>
      </c>
      <c r="R8432" s="21">
        <f t="shared" si="2377"/>
        <v>351.41666666668675</v>
      </c>
      <c r="S8432" s="21">
        <f t="shared" si="2378"/>
        <v>-23.40910196785013</v>
      </c>
      <c r="T8432" s="21">
        <f t="shared" si="2369"/>
        <v>86.147999999999996</v>
      </c>
      <c r="U8432" s="37">
        <f>VLOOKUP(Time_Zone, 'LSTM LookUp'!$B$5:$D$8, 3, FALSE)</f>
        <v>-75</v>
      </c>
      <c r="V8432" s="21">
        <f t="shared" si="2379"/>
        <v>3.0595808974319789</v>
      </c>
      <c r="W8432" s="21">
        <f t="shared" si="2370"/>
        <v>146.91289522435798</v>
      </c>
      <c r="X8432" s="21">
        <f t="shared" si="2371"/>
        <v>-6.7604706558942018</v>
      </c>
      <c r="Y8432" s="21">
        <f t="shared" si="2372"/>
        <v>94.239529344105804</v>
      </c>
      <c r="Z8432" s="21">
        <f t="shared" si="2380"/>
        <v>29.872284849692402</v>
      </c>
      <c r="AA8432" s="21">
        <f t="shared" si="2373"/>
        <v>29.872284849692402</v>
      </c>
      <c r="AB8432" s="21">
        <f t="shared" si="2374"/>
        <v>0</v>
      </c>
      <c r="AC8432" s="21">
        <f t="shared" si="2375"/>
        <v>0</v>
      </c>
      <c r="AD8432" s="21">
        <f t="shared" si="2381"/>
        <v>0</v>
      </c>
      <c r="AE8432" s="21" t="str">
        <f t="shared" si="2376"/>
        <v>12/17/11:00</v>
      </c>
    </row>
    <row r="8433" spans="2:31">
      <c r="B8433" s="37">
        <v>12</v>
      </c>
      <c r="C8433" s="38">
        <v>17</v>
      </c>
      <c r="D8433" s="39">
        <v>12</v>
      </c>
      <c r="E8433" s="17">
        <v>12.8</v>
      </c>
      <c r="F8433" s="17">
        <v>164</v>
      </c>
      <c r="G8433" s="17">
        <v>3</v>
      </c>
      <c r="H8433" s="37">
        <f t="shared" si="2364"/>
        <v>55.04</v>
      </c>
      <c r="I8433" s="37">
        <f>IF(H8433&lt;'Roof Calculator'!$G$8, 1, 0)</f>
        <v>0</v>
      </c>
      <c r="J8433" s="37">
        <f>IF(H8433&gt;='Roof Calculator'!$G$8, 1, 0)</f>
        <v>1</v>
      </c>
      <c r="K8433" s="37">
        <f t="shared" si="2365"/>
        <v>0</v>
      </c>
      <c r="L8433" s="37">
        <f t="shared" si="2366"/>
        <v>55.04</v>
      </c>
      <c r="M8433" s="37">
        <v>0</v>
      </c>
      <c r="N8433" s="37">
        <f t="shared" si="2367"/>
        <v>164</v>
      </c>
      <c r="O8433" s="37">
        <v>0</v>
      </c>
      <c r="P8433" s="37">
        <v>0</v>
      </c>
      <c r="Q8433" s="21">
        <f t="shared" si="2368"/>
        <v>39.790999999999997</v>
      </c>
      <c r="R8433" s="21">
        <f t="shared" si="2377"/>
        <v>351.45833333335344</v>
      </c>
      <c r="S8433" s="21">
        <f t="shared" si="2378"/>
        <v>-23.410117603319939</v>
      </c>
      <c r="T8433" s="21">
        <f t="shared" si="2369"/>
        <v>86.147999999999996</v>
      </c>
      <c r="U8433" s="37">
        <f>VLOOKUP(Time_Zone, 'LSTM LookUp'!$B$5:$D$8, 3, FALSE)</f>
        <v>-75</v>
      </c>
      <c r="V8433" s="21">
        <f t="shared" si="2379"/>
        <v>3.0401833257948452</v>
      </c>
      <c r="W8433" s="21">
        <f t="shared" si="2370"/>
        <v>161.9080458314487</v>
      </c>
      <c r="X8433" s="21">
        <f t="shared" si="2371"/>
        <v>-2.7736375155254107</v>
      </c>
      <c r="Y8433" s="21">
        <f t="shared" si="2372"/>
        <v>161.22636248447458</v>
      </c>
      <c r="Z8433" s="21">
        <f t="shared" si="2380"/>
        <v>51.105940988203947</v>
      </c>
      <c r="AA8433" s="21">
        <f t="shared" si="2373"/>
        <v>0</v>
      </c>
      <c r="AB8433" s="21">
        <f t="shared" si="2374"/>
        <v>51.105940988203947</v>
      </c>
      <c r="AC8433" s="21">
        <f t="shared" si="2375"/>
        <v>55.04</v>
      </c>
      <c r="AD8433" s="21">
        <f t="shared" si="2381"/>
        <v>51.105940988203947</v>
      </c>
      <c r="AE8433" s="21" t="str">
        <f t="shared" si="2376"/>
        <v>12/17/12:00</v>
      </c>
    </row>
    <row r="8434" spans="2:31">
      <c r="B8434" s="37">
        <v>12</v>
      </c>
      <c r="C8434" s="38">
        <v>17</v>
      </c>
      <c r="D8434" s="39">
        <v>13</v>
      </c>
      <c r="E8434" s="17">
        <v>13.9</v>
      </c>
      <c r="F8434" s="17">
        <v>227</v>
      </c>
      <c r="G8434" s="17">
        <v>6</v>
      </c>
      <c r="H8434" s="37">
        <f t="shared" si="2364"/>
        <v>57.02</v>
      </c>
      <c r="I8434" s="37">
        <f>IF(H8434&lt;'Roof Calculator'!$G$8, 1, 0)</f>
        <v>0</v>
      </c>
      <c r="J8434" s="37">
        <f>IF(H8434&gt;='Roof Calculator'!$G$8, 1, 0)</f>
        <v>1</v>
      </c>
      <c r="K8434" s="37">
        <f t="shared" si="2365"/>
        <v>0</v>
      </c>
      <c r="L8434" s="37">
        <f t="shared" si="2366"/>
        <v>57.02</v>
      </c>
      <c r="M8434" s="37">
        <v>0</v>
      </c>
      <c r="N8434" s="37">
        <f t="shared" si="2367"/>
        <v>227</v>
      </c>
      <c r="O8434" s="37">
        <v>0</v>
      </c>
      <c r="P8434" s="37">
        <v>0</v>
      </c>
      <c r="Q8434" s="21">
        <f t="shared" si="2368"/>
        <v>39.790999999999997</v>
      </c>
      <c r="R8434" s="21">
        <f t="shared" si="2377"/>
        <v>351.50000000002012</v>
      </c>
      <c r="S8434" s="21">
        <f t="shared" si="2378"/>
        <v>-23.411120484738287</v>
      </c>
      <c r="T8434" s="21">
        <f t="shared" si="2369"/>
        <v>86.147999999999996</v>
      </c>
      <c r="U8434" s="37">
        <f>VLOOKUP(Time_Zone, 'LSTM LookUp'!$B$5:$D$8, 3, FALSE)</f>
        <v>-75</v>
      </c>
      <c r="V8434" s="21">
        <f t="shared" si="2379"/>
        <v>3.0207824674726726</v>
      </c>
      <c r="W8434" s="21">
        <f t="shared" si="2370"/>
        <v>176.90319561686817</v>
      </c>
      <c r="X8434" s="21">
        <f t="shared" si="2371"/>
        <v>-5.7503001282301991</v>
      </c>
      <c r="Y8434" s="21">
        <f t="shared" si="2372"/>
        <v>221.24969987176979</v>
      </c>
      <c r="Z8434" s="21">
        <f t="shared" si="2380"/>
        <v>70.132290594804772</v>
      </c>
      <c r="AA8434" s="21">
        <f t="shared" si="2373"/>
        <v>0</v>
      </c>
      <c r="AB8434" s="21">
        <f t="shared" si="2374"/>
        <v>70.132290594804772</v>
      </c>
      <c r="AC8434" s="21">
        <f t="shared" si="2375"/>
        <v>57.02</v>
      </c>
      <c r="AD8434" s="21">
        <f t="shared" si="2381"/>
        <v>70.132290594804772</v>
      </c>
      <c r="AE8434" s="21" t="str">
        <f t="shared" si="2376"/>
        <v>12/17/13:00</v>
      </c>
    </row>
    <row r="8435" spans="2:31">
      <c r="B8435" s="37">
        <v>12</v>
      </c>
      <c r="C8435" s="38">
        <v>17</v>
      </c>
      <c r="D8435" s="39">
        <v>14</v>
      </c>
      <c r="E8435" s="17">
        <v>13.9</v>
      </c>
      <c r="F8435" s="17">
        <v>147</v>
      </c>
      <c r="G8435" s="17">
        <v>0</v>
      </c>
      <c r="H8435" s="37">
        <f t="shared" si="2364"/>
        <v>57.02</v>
      </c>
      <c r="I8435" s="37">
        <f>IF(H8435&lt;'Roof Calculator'!$G$8, 1, 0)</f>
        <v>0</v>
      </c>
      <c r="J8435" s="37">
        <f>IF(H8435&gt;='Roof Calculator'!$G$8, 1, 0)</f>
        <v>1</v>
      </c>
      <c r="K8435" s="37">
        <f t="shared" si="2365"/>
        <v>0</v>
      </c>
      <c r="L8435" s="37">
        <f t="shared" si="2366"/>
        <v>57.02</v>
      </c>
      <c r="M8435" s="37">
        <v>0</v>
      </c>
      <c r="N8435" s="37">
        <f t="shared" si="2367"/>
        <v>147</v>
      </c>
      <c r="O8435" s="37">
        <v>0</v>
      </c>
      <c r="P8435" s="37">
        <v>0</v>
      </c>
      <c r="Q8435" s="21">
        <f t="shared" si="2368"/>
        <v>39.790999999999997</v>
      </c>
      <c r="R8435" s="21">
        <f t="shared" si="2377"/>
        <v>351.54166666668681</v>
      </c>
      <c r="S8435" s="21">
        <f t="shared" si="2378"/>
        <v>-23.412110611299575</v>
      </c>
      <c r="T8435" s="21">
        <f t="shared" si="2369"/>
        <v>86.147999999999996</v>
      </c>
      <c r="U8435" s="37">
        <f>VLOOKUP(Time_Zone, 'LSTM LookUp'!$B$5:$D$8, 3, FALSE)</f>
        <v>-75</v>
      </c>
      <c r="V8435" s="21">
        <f t="shared" si="2379"/>
        <v>3.0013783541602388</v>
      </c>
      <c r="W8435" s="21">
        <f t="shared" si="2370"/>
        <v>191.89834458854008</v>
      </c>
      <c r="X8435" s="21">
        <f t="shared" si="2371"/>
        <v>0</v>
      </c>
      <c r="Y8435" s="21">
        <f t="shared" si="2372"/>
        <v>147</v>
      </c>
      <c r="Z8435" s="21">
        <f t="shared" si="2380"/>
        <v>46.59643255295429</v>
      </c>
      <c r="AA8435" s="21">
        <f t="shared" si="2373"/>
        <v>0</v>
      </c>
      <c r="AB8435" s="21">
        <f t="shared" si="2374"/>
        <v>46.59643255295429</v>
      </c>
      <c r="AC8435" s="21">
        <f t="shared" si="2375"/>
        <v>57.02</v>
      </c>
      <c r="AD8435" s="21">
        <f t="shared" si="2381"/>
        <v>46.59643255295429</v>
      </c>
      <c r="AE8435" s="21" t="str">
        <f t="shared" si="2376"/>
        <v>12/17/14:00</v>
      </c>
    </row>
    <row r="8436" spans="2:31">
      <c r="B8436" s="37">
        <v>12</v>
      </c>
      <c r="C8436" s="38">
        <v>17</v>
      </c>
      <c r="D8436" s="39">
        <v>15</v>
      </c>
      <c r="E8436" s="17">
        <v>13.9</v>
      </c>
      <c r="F8436" s="17">
        <v>125</v>
      </c>
      <c r="G8436" s="17">
        <v>0</v>
      </c>
      <c r="H8436" s="37">
        <f t="shared" si="2364"/>
        <v>57.02</v>
      </c>
      <c r="I8436" s="37">
        <f>IF(H8436&lt;'Roof Calculator'!$G$8, 1, 0)</f>
        <v>0</v>
      </c>
      <c r="J8436" s="37">
        <f>IF(H8436&gt;='Roof Calculator'!$G$8, 1, 0)</f>
        <v>1</v>
      </c>
      <c r="K8436" s="37">
        <f t="shared" si="2365"/>
        <v>0</v>
      </c>
      <c r="L8436" s="37">
        <f t="shared" si="2366"/>
        <v>57.02</v>
      </c>
      <c r="M8436" s="37">
        <v>0</v>
      </c>
      <c r="N8436" s="37">
        <f t="shared" si="2367"/>
        <v>125</v>
      </c>
      <c r="O8436" s="37">
        <v>0</v>
      </c>
      <c r="P8436" s="37">
        <v>0</v>
      </c>
      <c r="Q8436" s="21">
        <f t="shared" si="2368"/>
        <v>39.790999999999997</v>
      </c>
      <c r="R8436" s="21">
        <f t="shared" si="2377"/>
        <v>351.58333333335349</v>
      </c>
      <c r="S8436" s="21">
        <f t="shared" si="2378"/>
        <v>-23.413087982208395</v>
      </c>
      <c r="T8436" s="21">
        <f t="shared" si="2369"/>
        <v>86.147999999999996</v>
      </c>
      <c r="U8436" s="37">
        <f>VLOOKUP(Time_Zone, 'LSTM LookUp'!$B$5:$D$8, 3, FALSE)</f>
        <v>-75</v>
      </c>
      <c r="V8436" s="21">
        <f t="shared" si="2379"/>
        <v>2.9819710175575418</v>
      </c>
      <c r="W8436" s="21">
        <f t="shared" si="2370"/>
        <v>206.89349275438937</v>
      </c>
      <c r="X8436" s="21">
        <f t="shared" si="2371"/>
        <v>0</v>
      </c>
      <c r="Y8436" s="21">
        <f t="shared" si="2372"/>
        <v>125</v>
      </c>
      <c r="Z8436" s="21">
        <f t="shared" si="2380"/>
        <v>39.622816796729843</v>
      </c>
      <c r="AA8436" s="21">
        <f t="shared" si="2373"/>
        <v>0</v>
      </c>
      <c r="AB8436" s="21">
        <f t="shared" si="2374"/>
        <v>39.622816796729843</v>
      </c>
      <c r="AC8436" s="21">
        <f t="shared" si="2375"/>
        <v>57.02</v>
      </c>
      <c r="AD8436" s="21">
        <f t="shared" si="2381"/>
        <v>39.622816796729843</v>
      </c>
      <c r="AE8436" s="21" t="str">
        <f t="shared" si="2376"/>
        <v>12/17/15:00</v>
      </c>
    </row>
    <row r="8437" spans="2:31">
      <c r="B8437" s="37">
        <v>12</v>
      </c>
      <c r="C8437" s="38">
        <v>17</v>
      </c>
      <c r="D8437" s="39">
        <v>16</v>
      </c>
      <c r="E8437" s="17">
        <v>13.3</v>
      </c>
      <c r="F8437" s="17">
        <v>92</v>
      </c>
      <c r="G8437" s="17">
        <v>3</v>
      </c>
      <c r="H8437" s="37">
        <f t="shared" si="2364"/>
        <v>55.94</v>
      </c>
      <c r="I8437" s="37">
        <f>IF(H8437&lt;'Roof Calculator'!$G$8, 1, 0)</f>
        <v>0</v>
      </c>
      <c r="J8437" s="37">
        <f>IF(H8437&gt;='Roof Calculator'!$G$8, 1, 0)</f>
        <v>1</v>
      </c>
      <c r="K8437" s="37">
        <f t="shared" si="2365"/>
        <v>0</v>
      </c>
      <c r="L8437" s="37">
        <f t="shared" si="2366"/>
        <v>55.94</v>
      </c>
      <c r="M8437" s="37">
        <v>0</v>
      </c>
      <c r="N8437" s="37">
        <f t="shared" si="2367"/>
        <v>92</v>
      </c>
      <c r="O8437" s="37">
        <v>0</v>
      </c>
      <c r="P8437" s="37">
        <v>0</v>
      </c>
      <c r="Q8437" s="21">
        <f t="shared" si="2368"/>
        <v>39.790999999999997</v>
      </c>
      <c r="R8437" s="21">
        <f t="shared" si="2377"/>
        <v>351.62500000002018</v>
      </c>
      <c r="S8437" s="21">
        <f t="shared" si="2378"/>
        <v>-23.414052596679561</v>
      </c>
      <c r="T8437" s="21">
        <f t="shared" si="2369"/>
        <v>86.147999999999996</v>
      </c>
      <c r="U8437" s="37">
        <f>VLOOKUP(Time_Zone, 'LSTM LookUp'!$B$5:$D$8, 3, FALSE)</f>
        <v>-75</v>
      </c>
      <c r="V8437" s="21">
        <f t="shared" si="2379"/>
        <v>2.962560489369598</v>
      </c>
      <c r="W8437" s="21">
        <f t="shared" si="2370"/>
        <v>221.88864012234239</v>
      </c>
      <c r="X8437" s="21">
        <f t="shared" si="2371"/>
        <v>-2.3376946637637666</v>
      </c>
      <c r="Y8437" s="21">
        <f t="shared" si="2372"/>
        <v>89.66230533623623</v>
      </c>
      <c r="Z8437" s="21">
        <f t="shared" si="2380"/>
        <v>28.421384783281127</v>
      </c>
      <c r="AA8437" s="21">
        <f t="shared" si="2373"/>
        <v>0</v>
      </c>
      <c r="AB8437" s="21">
        <f t="shared" si="2374"/>
        <v>28.421384783281127</v>
      </c>
      <c r="AC8437" s="21">
        <f t="shared" si="2375"/>
        <v>55.94</v>
      </c>
      <c r="AD8437" s="21">
        <f t="shared" si="2381"/>
        <v>28.421384783281127</v>
      </c>
      <c r="AE8437" s="21" t="str">
        <f t="shared" si="2376"/>
        <v>12/17/16:00</v>
      </c>
    </row>
    <row r="8438" spans="2:31">
      <c r="B8438" s="37">
        <v>12</v>
      </c>
      <c r="C8438" s="38">
        <v>17</v>
      </c>
      <c r="D8438" s="39">
        <v>17</v>
      </c>
      <c r="E8438" s="17">
        <v>12.8</v>
      </c>
      <c r="F8438" s="17">
        <v>39</v>
      </c>
      <c r="G8438" s="17">
        <v>11</v>
      </c>
      <c r="H8438" s="37">
        <f t="shared" si="2364"/>
        <v>55.04</v>
      </c>
      <c r="I8438" s="37">
        <f>IF(H8438&lt;'Roof Calculator'!$G$8, 1, 0)</f>
        <v>0</v>
      </c>
      <c r="J8438" s="37">
        <f>IF(H8438&gt;='Roof Calculator'!$G$8, 1, 0)</f>
        <v>1</v>
      </c>
      <c r="K8438" s="37">
        <f t="shared" si="2365"/>
        <v>0</v>
      </c>
      <c r="L8438" s="37">
        <f t="shared" si="2366"/>
        <v>55.04</v>
      </c>
      <c r="M8438" s="37">
        <v>0</v>
      </c>
      <c r="N8438" s="37">
        <f t="shared" si="2367"/>
        <v>39</v>
      </c>
      <c r="O8438" s="37">
        <v>0</v>
      </c>
      <c r="P8438" s="37">
        <v>0</v>
      </c>
      <c r="Q8438" s="21">
        <f t="shared" si="2368"/>
        <v>39.790999999999997</v>
      </c>
      <c r="R8438" s="21">
        <f t="shared" si="2377"/>
        <v>351.66666666668687</v>
      </c>
      <c r="S8438" s="21">
        <f t="shared" si="2378"/>
        <v>-23.415004453938081</v>
      </c>
      <c r="T8438" s="21">
        <f t="shared" si="2369"/>
        <v>86.147999999999996</v>
      </c>
      <c r="U8438" s="37">
        <f>VLOOKUP(Time_Zone, 'LSTM LookUp'!$B$5:$D$8, 3, FALSE)</f>
        <v>-75</v>
      </c>
      <c r="V8438" s="21">
        <f t="shared" si="2379"/>
        <v>2.9431468013065745</v>
      </c>
      <c r="W8438" s="21">
        <f t="shared" si="2370"/>
        <v>236.88378670032665</v>
      </c>
      <c r="X8438" s="21">
        <f t="shared" si="2371"/>
        <v>-7.035073471802102</v>
      </c>
      <c r="Y8438" s="21">
        <f t="shared" si="2372"/>
        <v>31.9649265281979</v>
      </c>
      <c r="Z8438" s="21">
        <f t="shared" si="2380"/>
        <v>10.13232342198172</v>
      </c>
      <c r="AA8438" s="21">
        <f t="shared" si="2373"/>
        <v>0</v>
      </c>
      <c r="AB8438" s="21">
        <f t="shared" si="2374"/>
        <v>10.13232342198172</v>
      </c>
      <c r="AC8438" s="21">
        <f t="shared" si="2375"/>
        <v>55.04</v>
      </c>
      <c r="AD8438" s="21">
        <f t="shared" si="2381"/>
        <v>10.13232342198172</v>
      </c>
      <c r="AE8438" s="21" t="str">
        <f t="shared" si="2376"/>
        <v>12/17/17:00</v>
      </c>
    </row>
    <row r="8439" spans="2:31">
      <c r="B8439" s="37">
        <v>12</v>
      </c>
      <c r="C8439" s="38">
        <v>17</v>
      </c>
      <c r="D8439" s="39">
        <v>18</v>
      </c>
      <c r="E8439" s="17">
        <v>11.7</v>
      </c>
      <c r="F8439" s="17">
        <v>5</v>
      </c>
      <c r="G8439" s="17">
        <v>24</v>
      </c>
      <c r="H8439" s="37">
        <f t="shared" si="2364"/>
        <v>53.06</v>
      </c>
      <c r="I8439" s="37">
        <f>IF(H8439&lt;'Roof Calculator'!$G$8, 1, 0)</f>
        <v>1</v>
      </c>
      <c r="J8439" s="37">
        <f>IF(H8439&gt;='Roof Calculator'!$G$8, 1, 0)</f>
        <v>0</v>
      </c>
      <c r="K8439" s="37">
        <f t="shared" si="2365"/>
        <v>53.06</v>
      </c>
      <c r="L8439" s="37">
        <f t="shared" si="2366"/>
        <v>0</v>
      </c>
      <c r="M8439" s="37">
        <v>0</v>
      </c>
      <c r="N8439" s="37">
        <f t="shared" si="2367"/>
        <v>5</v>
      </c>
      <c r="O8439" s="37">
        <v>0</v>
      </c>
      <c r="P8439" s="37">
        <v>0</v>
      </c>
      <c r="Q8439" s="21">
        <f t="shared" si="2368"/>
        <v>39.790999999999997</v>
      </c>
      <c r="R8439" s="21">
        <f t="shared" si="2377"/>
        <v>351.70833333335355</v>
      </c>
      <c r="S8439" s="21">
        <f t="shared" si="2378"/>
        <v>-23.415943553219204</v>
      </c>
      <c r="T8439" s="21">
        <f t="shared" si="2369"/>
        <v>86.147999999999996</v>
      </c>
      <c r="U8439" s="37">
        <f>VLOOKUP(Time_Zone, 'LSTM LookUp'!$B$5:$D$8, 3, FALSE)</f>
        <v>-75</v>
      </c>
      <c r="V8439" s="21">
        <f t="shared" si="2379"/>
        <v>2.9237299850835541</v>
      </c>
      <c r="W8439" s="21">
        <f t="shared" si="2370"/>
        <v>251.87893249627086</v>
      </c>
      <c r="X8439" s="21">
        <f t="shared" si="2371"/>
        <v>-11.367337088567101</v>
      </c>
      <c r="Y8439" s="21">
        <f t="shared" si="2372"/>
        <v>-6.3673370885671012</v>
      </c>
      <c r="Z8439" s="21">
        <f t="shared" si="2380"/>
        <v>-2.0183346475465398</v>
      </c>
      <c r="AA8439" s="21">
        <f t="shared" si="2373"/>
        <v>-2.0183346475465398</v>
      </c>
      <c r="AB8439" s="21">
        <f t="shared" si="2374"/>
        <v>0</v>
      </c>
      <c r="AC8439" s="21">
        <f t="shared" si="2375"/>
        <v>0</v>
      </c>
      <c r="AD8439" s="21">
        <f t="shared" si="2381"/>
        <v>0</v>
      </c>
      <c r="AE8439" s="21" t="str">
        <f t="shared" si="2376"/>
        <v>12/17/18:00</v>
      </c>
    </row>
    <row r="8440" spans="2:31">
      <c r="B8440" s="37">
        <v>12</v>
      </c>
      <c r="C8440" s="38">
        <v>17</v>
      </c>
      <c r="D8440" s="39">
        <v>19</v>
      </c>
      <c r="E8440" s="17">
        <v>11.1</v>
      </c>
      <c r="F8440" s="17">
        <v>0</v>
      </c>
      <c r="G8440" s="17">
        <v>0</v>
      </c>
      <c r="H8440" s="37">
        <f t="shared" si="2364"/>
        <v>51.98</v>
      </c>
      <c r="I8440" s="37">
        <f>IF(H8440&lt;'Roof Calculator'!$G$8, 1, 0)</f>
        <v>1</v>
      </c>
      <c r="J8440" s="37">
        <f>IF(H8440&gt;='Roof Calculator'!$G$8, 1, 0)</f>
        <v>0</v>
      </c>
      <c r="K8440" s="37">
        <f t="shared" si="2365"/>
        <v>51.98</v>
      </c>
      <c r="L8440" s="37">
        <f t="shared" si="2366"/>
        <v>0</v>
      </c>
      <c r="M8440" s="37">
        <v>0</v>
      </c>
      <c r="N8440" s="37">
        <f t="shared" si="2367"/>
        <v>0</v>
      </c>
      <c r="O8440" s="37">
        <v>0</v>
      </c>
      <c r="P8440" s="37">
        <v>0</v>
      </c>
      <c r="Q8440" s="21">
        <f t="shared" si="2368"/>
        <v>39.790999999999997</v>
      </c>
      <c r="R8440" s="21">
        <f t="shared" si="2377"/>
        <v>351.75000000002024</v>
      </c>
      <c r="S8440" s="21">
        <f t="shared" si="2378"/>
        <v>-23.416869893768364</v>
      </c>
      <c r="T8440" s="21">
        <f t="shared" si="2369"/>
        <v>86.147999999999996</v>
      </c>
      <c r="U8440" s="37">
        <f>VLOOKUP(Time_Zone, 'LSTM LookUp'!$B$5:$D$8, 3, FALSE)</f>
        <v>-75</v>
      </c>
      <c r="V8440" s="21">
        <f t="shared" si="2379"/>
        <v>2.904310072420579</v>
      </c>
      <c r="W8440" s="21">
        <f t="shared" si="2370"/>
        <v>266.87407751810514</v>
      </c>
      <c r="X8440" s="21">
        <f t="shared" si="2371"/>
        <v>0</v>
      </c>
      <c r="Y8440" s="21">
        <f t="shared" si="2372"/>
        <v>0</v>
      </c>
      <c r="Z8440" s="21">
        <f t="shared" si="2380"/>
        <v>0</v>
      </c>
      <c r="AA8440" s="21">
        <f t="shared" si="2373"/>
        <v>0</v>
      </c>
      <c r="AB8440" s="21">
        <f t="shared" si="2374"/>
        <v>0</v>
      </c>
      <c r="AC8440" s="21">
        <f t="shared" si="2375"/>
        <v>0</v>
      </c>
      <c r="AD8440" s="21">
        <f t="shared" si="2381"/>
        <v>0</v>
      </c>
      <c r="AE8440" s="21" t="str">
        <f t="shared" si="2376"/>
        <v>12/17/19:00</v>
      </c>
    </row>
    <row r="8441" spans="2:31">
      <c r="B8441" s="37">
        <v>12</v>
      </c>
      <c r="C8441" s="38">
        <v>17</v>
      </c>
      <c r="D8441" s="39">
        <v>20</v>
      </c>
      <c r="E8441" s="17">
        <v>10.6</v>
      </c>
      <c r="F8441" s="17">
        <v>0</v>
      </c>
      <c r="G8441" s="17">
        <v>0</v>
      </c>
      <c r="H8441" s="37">
        <f t="shared" si="2364"/>
        <v>51.08</v>
      </c>
      <c r="I8441" s="37">
        <f>IF(H8441&lt;'Roof Calculator'!$G$8, 1, 0)</f>
        <v>1</v>
      </c>
      <c r="J8441" s="37">
        <f>IF(H8441&gt;='Roof Calculator'!$G$8, 1, 0)</f>
        <v>0</v>
      </c>
      <c r="K8441" s="37">
        <f t="shared" si="2365"/>
        <v>51.08</v>
      </c>
      <c r="L8441" s="37">
        <f t="shared" si="2366"/>
        <v>0</v>
      </c>
      <c r="M8441" s="37">
        <v>0</v>
      </c>
      <c r="N8441" s="37">
        <f t="shared" si="2367"/>
        <v>0</v>
      </c>
      <c r="O8441" s="37">
        <v>0</v>
      </c>
      <c r="P8441" s="37">
        <v>0</v>
      </c>
      <c r="Q8441" s="21">
        <f t="shared" si="2368"/>
        <v>39.790999999999997</v>
      </c>
      <c r="R8441" s="21">
        <f t="shared" si="2377"/>
        <v>351.79166666668692</v>
      </c>
      <c r="S8441" s="21">
        <f t="shared" si="2378"/>
        <v>-23.417783474841229</v>
      </c>
      <c r="T8441" s="21">
        <f t="shared" si="2369"/>
        <v>86.147999999999996</v>
      </c>
      <c r="U8441" s="37">
        <f>VLOOKUP(Time_Zone, 'LSTM LookUp'!$B$5:$D$8, 3, FALSE)</f>
        <v>-75</v>
      </c>
      <c r="V8441" s="21">
        <f t="shared" si="2379"/>
        <v>2.8848870950425569</v>
      </c>
      <c r="W8441" s="21">
        <f t="shared" si="2370"/>
        <v>281.86922177376061</v>
      </c>
      <c r="X8441" s="21">
        <f t="shared" si="2371"/>
        <v>0</v>
      </c>
      <c r="Y8441" s="21">
        <f t="shared" si="2372"/>
        <v>0</v>
      </c>
      <c r="Z8441" s="21">
        <f t="shared" si="2380"/>
        <v>0</v>
      </c>
      <c r="AA8441" s="21">
        <f t="shared" si="2373"/>
        <v>0</v>
      </c>
      <c r="AB8441" s="21">
        <f t="shared" si="2374"/>
        <v>0</v>
      </c>
      <c r="AC8441" s="21">
        <f t="shared" si="2375"/>
        <v>0</v>
      </c>
      <c r="AD8441" s="21">
        <f t="shared" si="2381"/>
        <v>0</v>
      </c>
      <c r="AE8441" s="21" t="str">
        <f t="shared" si="2376"/>
        <v>12/17/20:00</v>
      </c>
    </row>
    <row r="8442" spans="2:31">
      <c r="B8442" s="37">
        <v>12</v>
      </c>
      <c r="C8442" s="38">
        <v>17</v>
      </c>
      <c r="D8442" s="39">
        <v>21</v>
      </c>
      <c r="E8442" s="17">
        <v>9.4</v>
      </c>
      <c r="F8442" s="17">
        <v>0</v>
      </c>
      <c r="G8442" s="17">
        <v>0</v>
      </c>
      <c r="H8442" s="37">
        <f t="shared" si="2364"/>
        <v>48.92</v>
      </c>
      <c r="I8442" s="37">
        <f>IF(H8442&lt;'Roof Calculator'!$G$8, 1, 0)</f>
        <v>1</v>
      </c>
      <c r="J8442" s="37">
        <f>IF(H8442&gt;='Roof Calculator'!$G$8, 1, 0)</f>
        <v>0</v>
      </c>
      <c r="K8442" s="37">
        <f t="shared" si="2365"/>
        <v>48.92</v>
      </c>
      <c r="L8442" s="37">
        <f t="shared" si="2366"/>
        <v>0</v>
      </c>
      <c r="M8442" s="37">
        <v>0</v>
      </c>
      <c r="N8442" s="37">
        <f t="shared" si="2367"/>
        <v>0</v>
      </c>
      <c r="O8442" s="37">
        <v>0</v>
      </c>
      <c r="P8442" s="37">
        <v>0</v>
      </c>
      <c r="Q8442" s="21">
        <f t="shared" si="2368"/>
        <v>39.790999999999997</v>
      </c>
      <c r="R8442" s="21">
        <f t="shared" si="2377"/>
        <v>351.83333333335361</v>
      </c>
      <c r="S8442" s="21">
        <f t="shared" si="2378"/>
        <v>-23.418684295703681</v>
      </c>
      <c r="T8442" s="21">
        <f t="shared" si="2369"/>
        <v>86.147999999999996</v>
      </c>
      <c r="U8442" s="37">
        <f>VLOOKUP(Time_Zone, 'LSTM LookUp'!$B$5:$D$8, 3, FALSE)</f>
        <v>-75</v>
      </c>
      <c r="V8442" s="21">
        <f t="shared" si="2379"/>
        <v>2.8654610846792066</v>
      </c>
      <c r="W8442" s="21">
        <f t="shared" si="2370"/>
        <v>296.86436527116985</v>
      </c>
      <c r="X8442" s="21">
        <f t="shared" si="2371"/>
        <v>0</v>
      </c>
      <c r="Y8442" s="21">
        <f t="shared" si="2372"/>
        <v>0</v>
      </c>
      <c r="Z8442" s="21">
        <f t="shared" si="2380"/>
        <v>0</v>
      </c>
      <c r="AA8442" s="21">
        <f t="shared" si="2373"/>
        <v>0</v>
      </c>
      <c r="AB8442" s="21">
        <f t="shared" si="2374"/>
        <v>0</v>
      </c>
      <c r="AC8442" s="21">
        <f t="shared" si="2375"/>
        <v>0</v>
      </c>
      <c r="AD8442" s="21">
        <f t="shared" si="2381"/>
        <v>0</v>
      </c>
      <c r="AE8442" s="21" t="str">
        <f t="shared" si="2376"/>
        <v>12/17/21:00</v>
      </c>
    </row>
    <row r="8443" spans="2:31">
      <c r="B8443" s="37">
        <v>12</v>
      </c>
      <c r="C8443" s="38">
        <v>17</v>
      </c>
      <c r="D8443" s="39">
        <v>22</v>
      </c>
      <c r="E8443" s="17">
        <v>8.3000000000000007</v>
      </c>
      <c r="F8443" s="17">
        <v>0</v>
      </c>
      <c r="G8443" s="17">
        <v>0</v>
      </c>
      <c r="H8443" s="37">
        <f t="shared" si="2364"/>
        <v>46.94</v>
      </c>
      <c r="I8443" s="37">
        <f>IF(H8443&lt;'Roof Calculator'!$G$8, 1, 0)</f>
        <v>1</v>
      </c>
      <c r="J8443" s="37">
        <f>IF(H8443&gt;='Roof Calculator'!$G$8, 1, 0)</f>
        <v>0</v>
      </c>
      <c r="K8443" s="37">
        <f t="shared" si="2365"/>
        <v>46.94</v>
      </c>
      <c r="L8443" s="37">
        <f t="shared" si="2366"/>
        <v>0</v>
      </c>
      <c r="M8443" s="37">
        <v>0</v>
      </c>
      <c r="N8443" s="37">
        <f t="shared" si="2367"/>
        <v>0</v>
      </c>
      <c r="O8443" s="37">
        <v>0</v>
      </c>
      <c r="P8443" s="37">
        <v>0</v>
      </c>
      <c r="Q8443" s="21">
        <f t="shared" si="2368"/>
        <v>39.790999999999997</v>
      </c>
      <c r="R8443" s="21">
        <f t="shared" si="2377"/>
        <v>351.87500000002029</v>
      </c>
      <c r="S8443" s="21">
        <f t="shared" si="2378"/>
        <v>-23.419572355631832</v>
      </c>
      <c r="T8443" s="21">
        <f t="shared" si="2369"/>
        <v>86.147999999999996</v>
      </c>
      <c r="U8443" s="37">
        <f>VLOOKUP(Time_Zone, 'LSTM LookUp'!$B$5:$D$8, 3, FALSE)</f>
        <v>-75</v>
      </c>
      <c r="V8443" s="21">
        <f t="shared" si="2379"/>
        <v>2.8460320730649702</v>
      </c>
      <c r="W8443" s="21">
        <f t="shared" si="2370"/>
        <v>311.85950801826624</v>
      </c>
      <c r="X8443" s="21">
        <f t="shared" si="2371"/>
        <v>0</v>
      </c>
      <c r="Y8443" s="21">
        <f t="shared" si="2372"/>
        <v>0</v>
      </c>
      <c r="Z8443" s="21">
        <f t="shared" si="2380"/>
        <v>0</v>
      </c>
      <c r="AA8443" s="21">
        <f t="shared" si="2373"/>
        <v>0</v>
      </c>
      <c r="AB8443" s="21">
        <f t="shared" si="2374"/>
        <v>0</v>
      </c>
      <c r="AC8443" s="21">
        <f t="shared" si="2375"/>
        <v>0</v>
      </c>
      <c r="AD8443" s="21">
        <f t="shared" si="2381"/>
        <v>0</v>
      </c>
      <c r="AE8443" s="21" t="str">
        <f t="shared" si="2376"/>
        <v>12/17/22:00</v>
      </c>
    </row>
    <row r="8444" spans="2:31">
      <c r="B8444" s="37">
        <v>12</v>
      </c>
      <c r="C8444" s="38">
        <v>17</v>
      </c>
      <c r="D8444" s="39">
        <v>23</v>
      </c>
      <c r="E8444" s="17">
        <v>8.3000000000000007</v>
      </c>
      <c r="F8444" s="17">
        <v>0</v>
      </c>
      <c r="G8444" s="17">
        <v>0</v>
      </c>
      <c r="H8444" s="37">
        <f t="shared" si="2364"/>
        <v>46.94</v>
      </c>
      <c r="I8444" s="37">
        <f>IF(H8444&lt;'Roof Calculator'!$G$8, 1, 0)</f>
        <v>1</v>
      </c>
      <c r="J8444" s="37">
        <f>IF(H8444&gt;='Roof Calculator'!$G$8, 1, 0)</f>
        <v>0</v>
      </c>
      <c r="K8444" s="37">
        <f t="shared" si="2365"/>
        <v>46.94</v>
      </c>
      <c r="L8444" s="37">
        <f t="shared" si="2366"/>
        <v>0</v>
      </c>
      <c r="M8444" s="37">
        <v>0</v>
      </c>
      <c r="N8444" s="37">
        <f t="shared" si="2367"/>
        <v>0</v>
      </c>
      <c r="O8444" s="37">
        <v>0</v>
      </c>
      <c r="P8444" s="37">
        <v>0</v>
      </c>
      <c r="Q8444" s="21">
        <f t="shared" si="2368"/>
        <v>39.790999999999997</v>
      </c>
      <c r="R8444" s="21">
        <f t="shared" si="2377"/>
        <v>351.91666666668698</v>
      </c>
      <c r="S8444" s="21">
        <f t="shared" si="2378"/>
        <v>-23.420447653911996</v>
      </c>
      <c r="T8444" s="21">
        <f t="shared" si="2369"/>
        <v>86.147999999999996</v>
      </c>
      <c r="U8444" s="37">
        <f>VLOOKUP(Time_Zone, 'LSTM LookUp'!$B$5:$D$8, 3, FALSE)</f>
        <v>-75</v>
      </c>
      <c r="V8444" s="21">
        <f t="shared" si="2379"/>
        <v>2.8266000919390475</v>
      </c>
      <c r="W8444" s="21">
        <f t="shared" si="2370"/>
        <v>326.8546500229848</v>
      </c>
      <c r="X8444" s="21">
        <f t="shared" si="2371"/>
        <v>0</v>
      </c>
      <c r="Y8444" s="21">
        <f t="shared" si="2372"/>
        <v>0</v>
      </c>
      <c r="Z8444" s="21">
        <f t="shared" si="2380"/>
        <v>0</v>
      </c>
      <c r="AA8444" s="21">
        <f t="shared" si="2373"/>
        <v>0</v>
      </c>
      <c r="AB8444" s="21">
        <f t="shared" si="2374"/>
        <v>0</v>
      </c>
      <c r="AC8444" s="21">
        <f t="shared" si="2375"/>
        <v>0</v>
      </c>
      <c r="AD8444" s="21">
        <f t="shared" si="2381"/>
        <v>0</v>
      </c>
      <c r="AE8444" s="21" t="str">
        <f t="shared" si="2376"/>
        <v>12/17/23:00</v>
      </c>
    </row>
    <row r="8445" spans="2:31">
      <c r="B8445" s="37">
        <v>12</v>
      </c>
      <c r="C8445" s="38">
        <v>17</v>
      </c>
      <c r="D8445" s="39">
        <v>24</v>
      </c>
      <c r="E8445" s="17">
        <v>9.4</v>
      </c>
      <c r="F8445" s="17">
        <v>0</v>
      </c>
      <c r="G8445" s="17">
        <v>0</v>
      </c>
      <c r="H8445" s="37">
        <f t="shared" si="2364"/>
        <v>48.92</v>
      </c>
      <c r="I8445" s="37">
        <f>IF(H8445&lt;'Roof Calculator'!$G$8, 1, 0)</f>
        <v>1</v>
      </c>
      <c r="J8445" s="37">
        <f>IF(H8445&gt;='Roof Calculator'!$G$8, 1, 0)</f>
        <v>0</v>
      </c>
      <c r="K8445" s="37">
        <f t="shared" si="2365"/>
        <v>48.92</v>
      </c>
      <c r="L8445" s="37">
        <f t="shared" si="2366"/>
        <v>0</v>
      </c>
      <c r="M8445" s="37">
        <v>0</v>
      </c>
      <c r="N8445" s="37">
        <f t="shared" si="2367"/>
        <v>0</v>
      </c>
      <c r="O8445" s="37">
        <v>0</v>
      </c>
      <c r="P8445" s="37">
        <v>0</v>
      </c>
      <c r="Q8445" s="21">
        <f t="shared" si="2368"/>
        <v>39.790999999999997</v>
      </c>
      <c r="R8445" s="21">
        <f t="shared" si="2377"/>
        <v>351.95833333335366</v>
      </c>
      <c r="S8445" s="21">
        <f t="shared" si="2378"/>
        <v>-23.421310189840728</v>
      </c>
      <c r="T8445" s="21">
        <f t="shared" si="2369"/>
        <v>86.147999999999996</v>
      </c>
      <c r="U8445" s="37">
        <f>VLOOKUP(Time_Zone, 'LSTM LookUp'!$B$5:$D$8, 3, FALSE)</f>
        <v>-75</v>
      </c>
      <c r="V8445" s="21">
        <f t="shared" si="2379"/>
        <v>2.8071651730451688</v>
      </c>
      <c r="W8445" s="21">
        <f t="shared" si="2370"/>
        <v>341.84979129326126</v>
      </c>
      <c r="X8445" s="21">
        <f t="shared" si="2371"/>
        <v>0</v>
      </c>
      <c r="Y8445" s="21">
        <f t="shared" si="2372"/>
        <v>0</v>
      </c>
      <c r="Z8445" s="21">
        <f t="shared" si="2380"/>
        <v>0</v>
      </c>
      <c r="AA8445" s="21">
        <f t="shared" si="2373"/>
        <v>0</v>
      </c>
      <c r="AB8445" s="21">
        <f t="shared" si="2374"/>
        <v>0</v>
      </c>
      <c r="AC8445" s="21">
        <f t="shared" si="2375"/>
        <v>0</v>
      </c>
      <c r="AD8445" s="21">
        <f t="shared" si="2381"/>
        <v>0</v>
      </c>
      <c r="AE8445" s="21" t="str">
        <f t="shared" si="2376"/>
        <v>12/17/24:00</v>
      </c>
    </row>
    <row r="8446" spans="2:31">
      <c r="B8446" s="37">
        <v>12</v>
      </c>
      <c r="C8446" s="38">
        <v>18</v>
      </c>
      <c r="D8446" s="39">
        <v>1</v>
      </c>
      <c r="E8446" s="17">
        <v>10</v>
      </c>
      <c r="F8446" s="17">
        <v>0</v>
      </c>
      <c r="G8446" s="17">
        <v>0</v>
      </c>
      <c r="H8446" s="37">
        <f t="shared" si="2364"/>
        <v>50</v>
      </c>
      <c r="I8446" s="37">
        <f>IF(H8446&lt;'Roof Calculator'!$G$8, 1, 0)</f>
        <v>1</v>
      </c>
      <c r="J8446" s="37">
        <f>IF(H8446&gt;='Roof Calculator'!$G$8, 1, 0)</f>
        <v>0</v>
      </c>
      <c r="K8446" s="37">
        <f t="shared" si="2365"/>
        <v>50</v>
      </c>
      <c r="L8446" s="37">
        <f t="shared" si="2366"/>
        <v>0</v>
      </c>
      <c r="M8446" s="37">
        <v>0</v>
      </c>
      <c r="N8446" s="37">
        <f t="shared" si="2367"/>
        <v>0</v>
      </c>
      <c r="O8446" s="37">
        <v>0</v>
      </c>
      <c r="P8446" s="37">
        <v>0</v>
      </c>
      <c r="Q8446" s="21">
        <f t="shared" si="2368"/>
        <v>39.790999999999997</v>
      </c>
      <c r="R8446" s="21">
        <f t="shared" si="2377"/>
        <v>352.00000000002035</v>
      </c>
      <c r="S8446" s="21">
        <f t="shared" si="2378"/>
        <v>-23.422159962724812</v>
      </c>
      <c r="T8446" s="21">
        <f t="shared" si="2369"/>
        <v>86.147999999999996</v>
      </c>
      <c r="U8446" s="37">
        <f>VLOOKUP(Time_Zone, 'LSTM LookUp'!$B$5:$D$8, 3, FALSE)</f>
        <v>-75</v>
      </c>
      <c r="V8446" s="21">
        <f t="shared" si="2379"/>
        <v>2.7877273481317477</v>
      </c>
      <c r="W8446" s="21">
        <f t="shared" si="2370"/>
        <v>-3.1550681629670763</v>
      </c>
      <c r="X8446" s="21">
        <f t="shared" si="2371"/>
        <v>0</v>
      </c>
      <c r="Y8446" s="21">
        <f t="shared" si="2372"/>
        <v>0</v>
      </c>
      <c r="Z8446" s="21">
        <f t="shared" si="2380"/>
        <v>0</v>
      </c>
      <c r="AA8446" s="21">
        <f t="shared" si="2373"/>
        <v>0</v>
      </c>
      <c r="AB8446" s="21">
        <f t="shared" si="2374"/>
        <v>0</v>
      </c>
      <c r="AC8446" s="21">
        <f t="shared" si="2375"/>
        <v>0</v>
      </c>
      <c r="AD8446" s="21">
        <f t="shared" si="2381"/>
        <v>0</v>
      </c>
      <c r="AE8446" s="21" t="str">
        <f t="shared" si="2376"/>
        <v>12/18/1:00</v>
      </c>
    </row>
    <row r="8447" spans="2:31">
      <c r="B8447" s="37">
        <v>12</v>
      </c>
      <c r="C8447" s="38">
        <v>18</v>
      </c>
      <c r="D8447" s="39">
        <v>2</v>
      </c>
      <c r="E8447" s="17">
        <v>8.9</v>
      </c>
      <c r="F8447" s="17">
        <v>0</v>
      </c>
      <c r="G8447" s="17">
        <v>0</v>
      </c>
      <c r="H8447" s="37">
        <f t="shared" si="2364"/>
        <v>48.02</v>
      </c>
      <c r="I8447" s="37">
        <f>IF(H8447&lt;'Roof Calculator'!$G$8, 1, 0)</f>
        <v>1</v>
      </c>
      <c r="J8447" s="37">
        <f>IF(H8447&gt;='Roof Calculator'!$G$8, 1, 0)</f>
        <v>0</v>
      </c>
      <c r="K8447" s="37">
        <f t="shared" si="2365"/>
        <v>48.02</v>
      </c>
      <c r="L8447" s="37">
        <f t="shared" si="2366"/>
        <v>0</v>
      </c>
      <c r="M8447" s="37">
        <v>0</v>
      </c>
      <c r="N8447" s="37">
        <f t="shared" si="2367"/>
        <v>0</v>
      </c>
      <c r="O8447" s="37">
        <v>0</v>
      </c>
      <c r="P8447" s="37">
        <v>0</v>
      </c>
      <c r="Q8447" s="21">
        <f t="shared" si="2368"/>
        <v>39.790999999999997</v>
      </c>
      <c r="R8447" s="21">
        <f t="shared" si="2377"/>
        <v>352.04166666668704</v>
      </c>
      <c r="S8447" s="21">
        <f t="shared" si="2378"/>
        <v>-23.422996971881254</v>
      </c>
      <c r="T8447" s="21">
        <f t="shared" si="2369"/>
        <v>86.147999999999996</v>
      </c>
      <c r="U8447" s="37">
        <f>VLOOKUP(Time_Zone, 'LSTM LookUp'!$B$5:$D$8, 3, FALSE)</f>
        <v>-75</v>
      </c>
      <c r="V8447" s="21">
        <f t="shared" si="2379"/>
        <v>2.7682866489515581</v>
      </c>
      <c r="W8447" s="21">
        <f t="shared" si="2370"/>
        <v>11.840071662237879</v>
      </c>
      <c r="X8447" s="21">
        <f t="shared" si="2371"/>
        <v>0</v>
      </c>
      <c r="Y8447" s="21">
        <f t="shared" si="2372"/>
        <v>0</v>
      </c>
      <c r="Z8447" s="21">
        <f t="shared" si="2380"/>
        <v>0</v>
      </c>
      <c r="AA8447" s="21">
        <f t="shared" si="2373"/>
        <v>0</v>
      </c>
      <c r="AB8447" s="21">
        <f t="shared" si="2374"/>
        <v>0</v>
      </c>
      <c r="AC8447" s="21">
        <f t="shared" si="2375"/>
        <v>0</v>
      </c>
      <c r="AD8447" s="21">
        <f t="shared" si="2381"/>
        <v>0</v>
      </c>
      <c r="AE8447" s="21" t="str">
        <f t="shared" si="2376"/>
        <v>12/18/2:00</v>
      </c>
    </row>
    <row r="8448" spans="2:31">
      <c r="B8448" s="37">
        <v>12</v>
      </c>
      <c r="C8448" s="38">
        <v>18</v>
      </c>
      <c r="D8448" s="39">
        <v>3</v>
      </c>
      <c r="E8448" s="17">
        <v>8.3000000000000007</v>
      </c>
      <c r="F8448" s="17">
        <v>0</v>
      </c>
      <c r="G8448" s="17">
        <v>0</v>
      </c>
      <c r="H8448" s="37">
        <f t="shared" si="2364"/>
        <v>46.94</v>
      </c>
      <c r="I8448" s="37">
        <f>IF(H8448&lt;'Roof Calculator'!$G$8, 1, 0)</f>
        <v>1</v>
      </c>
      <c r="J8448" s="37">
        <f>IF(H8448&gt;='Roof Calculator'!$G$8, 1, 0)</f>
        <v>0</v>
      </c>
      <c r="K8448" s="37">
        <f t="shared" si="2365"/>
        <v>46.94</v>
      </c>
      <c r="L8448" s="37">
        <f t="shared" si="2366"/>
        <v>0</v>
      </c>
      <c r="M8448" s="37">
        <v>0</v>
      </c>
      <c r="N8448" s="37">
        <f t="shared" si="2367"/>
        <v>0</v>
      </c>
      <c r="O8448" s="37">
        <v>0</v>
      </c>
      <c r="P8448" s="37">
        <v>0</v>
      </c>
      <c r="Q8448" s="21">
        <f t="shared" si="2368"/>
        <v>39.790999999999997</v>
      </c>
      <c r="R8448" s="21">
        <f t="shared" si="2377"/>
        <v>352.08333333335372</v>
      </c>
      <c r="S8448" s="21">
        <f t="shared" si="2378"/>
        <v>-23.423821216637293</v>
      </c>
      <c r="T8448" s="21">
        <f t="shared" si="2369"/>
        <v>86.147999999999996</v>
      </c>
      <c r="U8448" s="37">
        <f>VLOOKUP(Time_Zone, 'LSTM LookUp'!$B$5:$D$8, 3, FALSE)</f>
        <v>-75</v>
      </c>
      <c r="V8448" s="21">
        <f t="shared" si="2379"/>
        <v>2.7488431072618873</v>
      </c>
      <c r="W8448" s="21">
        <f t="shared" si="2370"/>
        <v>26.835210776815465</v>
      </c>
      <c r="X8448" s="21">
        <f t="shared" si="2371"/>
        <v>0</v>
      </c>
      <c r="Y8448" s="21">
        <f t="shared" si="2372"/>
        <v>0</v>
      </c>
      <c r="Z8448" s="21">
        <f t="shared" si="2380"/>
        <v>0</v>
      </c>
      <c r="AA8448" s="21">
        <f t="shared" si="2373"/>
        <v>0</v>
      </c>
      <c r="AB8448" s="21">
        <f t="shared" si="2374"/>
        <v>0</v>
      </c>
      <c r="AC8448" s="21">
        <f t="shared" si="2375"/>
        <v>0</v>
      </c>
      <c r="AD8448" s="21">
        <f t="shared" si="2381"/>
        <v>0</v>
      </c>
      <c r="AE8448" s="21" t="str">
        <f t="shared" si="2376"/>
        <v>12/18/3:00</v>
      </c>
    </row>
    <row r="8449" spans="2:31">
      <c r="B8449" s="37">
        <v>12</v>
      </c>
      <c r="C8449" s="38">
        <v>18</v>
      </c>
      <c r="D8449" s="39">
        <v>4</v>
      </c>
      <c r="E8449" s="17">
        <v>7.8</v>
      </c>
      <c r="F8449" s="17">
        <v>0</v>
      </c>
      <c r="G8449" s="17">
        <v>0</v>
      </c>
      <c r="H8449" s="37">
        <f t="shared" si="2364"/>
        <v>46.04</v>
      </c>
      <c r="I8449" s="37">
        <f>IF(H8449&lt;'Roof Calculator'!$G$8, 1, 0)</f>
        <v>1</v>
      </c>
      <c r="J8449" s="37">
        <f>IF(H8449&gt;='Roof Calculator'!$G$8, 1, 0)</f>
        <v>0</v>
      </c>
      <c r="K8449" s="37">
        <f t="shared" si="2365"/>
        <v>46.04</v>
      </c>
      <c r="L8449" s="37">
        <f t="shared" si="2366"/>
        <v>0</v>
      </c>
      <c r="M8449" s="37">
        <v>0</v>
      </c>
      <c r="N8449" s="37">
        <f t="shared" si="2367"/>
        <v>0</v>
      </c>
      <c r="O8449" s="37">
        <v>0</v>
      </c>
      <c r="P8449" s="37">
        <v>0</v>
      </c>
      <c r="Q8449" s="21">
        <f t="shared" si="2368"/>
        <v>39.790999999999997</v>
      </c>
      <c r="R8449" s="21">
        <f t="shared" si="2377"/>
        <v>352.12500000002041</v>
      </c>
      <c r="S8449" s="21">
        <f t="shared" si="2378"/>
        <v>-23.424632696330395</v>
      </c>
      <c r="T8449" s="21">
        <f t="shared" si="2369"/>
        <v>86.147999999999996</v>
      </c>
      <c r="U8449" s="37">
        <f>VLOOKUP(Time_Zone, 'LSTM LookUp'!$B$5:$D$8, 3, FALSE)</f>
        <v>-75</v>
      </c>
      <c r="V8449" s="21">
        <f t="shared" si="2379"/>
        <v>2.7293967548244513</v>
      </c>
      <c r="W8449" s="21">
        <f t="shared" si="2370"/>
        <v>41.830349188706123</v>
      </c>
      <c r="X8449" s="21">
        <f t="shared" si="2371"/>
        <v>0</v>
      </c>
      <c r="Y8449" s="21">
        <f t="shared" si="2372"/>
        <v>0</v>
      </c>
      <c r="Z8449" s="21">
        <f t="shared" si="2380"/>
        <v>0</v>
      </c>
      <c r="AA8449" s="21">
        <f t="shared" si="2373"/>
        <v>0</v>
      </c>
      <c r="AB8449" s="21">
        <f t="shared" si="2374"/>
        <v>0</v>
      </c>
      <c r="AC8449" s="21">
        <f t="shared" si="2375"/>
        <v>0</v>
      </c>
      <c r="AD8449" s="21">
        <f t="shared" si="2381"/>
        <v>0</v>
      </c>
      <c r="AE8449" s="21" t="str">
        <f t="shared" si="2376"/>
        <v>12/18/4:00</v>
      </c>
    </row>
    <row r="8450" spans="2:31">
      <c r="B8450" s="37">
        <v>12</v>
      </c>
      <c r="C8450" s="38">
        <v>18</v>
      </c>
      <c r="D8450" s="39">
        <v>5</v>
      </c>
      <c r="E8450" s="17">
        <v>7.8</v>
      </c>
      <c r="F8450" s="17">
        <v>0</v>
      </c>
      <c r="G8450" s="17">
        <v>0</v>
      </c>
      <c r="H8450" s="37">
        <f t="shared" si="2364"/>
        <v>46.04</v>
      </c>
      <c r="I8450" s="37">
        <f>IF(H8450&lt;'Roof Calculator'!$G$8, 1, 0)</f>
        <v>1</v>
      </c>
      <c r="J8450" s="37">
        <f>IF(H8450&gt;='Roof Calculator'!$G$8, 1, 0)</f>
        <v>0</v>
      </c>
      <c r="K8450" s="37">
        <f t="shared" si="2365"/>
        <v>46.04</v>
      </c>
      <c r="L8450" s="37">
        <f t="shared" si="2366"/>
        <v>0</v>
      </c>
      <c r="M8450" s="37">
        <v>0</v>
      </c>
      <c r="N8450" s="37">
        <f t="shared" si="2367"/>
        <v>0</v>
      </c>
      <c r="O8450" s="37">
        <v>0</v>
      </c>
      <c r="P8450" s="37">
        <v>0</v>
      </c>
      <c r="Q8450" s="21">
        <f t="shared" si="2368"/>
        <v>39.790999999999997</v>
      </c>
      <c r="R8450" s="21">
        <f t="shared" si="2377"/>
        <v>352.16666666668709</v>
      </c>
      <c r="S8450" s="21">
        <f t="shared" si="2378"/>
        <v>-23.425431410308271</v>
      </c>
      <c r="T8450" s="21">
        <f t="shared" si="2369"/>
        <v>86.147999999999996</v>
      </c>
      <c r="U8450" s="37">
        <f>VLOOKUP(Time_Zone, 'LSTM LookUp'!$B$5:$D$8, 3, FALSE)</f>
        <v>-75</v>
      </c>
      <c r="V8450" s="21">
        <f t="shared" si="2379"/>
        <v>2.709947623405192</v>
      </c>
      <c r="W8450" s="21">
        <f t="shared" si="2370"/>
        <v>56.825486905851299</v>
      </c>
      <c r="X8450" s="21">
        <f t="shared" si="2371"/>
        <v>0</v>
      </c>
      <c r="Y8450" s="21">
        <f t="shared" si="2372"/>
        <v>0</v>
      </c>
      <c r="Z8450" s="21">
        <f t="shared" si="2380"/>
        <v>0</v>
      </c>
      <c r="AA8450" s="21">
        <f t="shared" si="2373"/>
        <v>0</v>
      </c>
      <c r="AB8450" s="21">
        <f t="shared" si="2374"/>
        <v>0</v>
      </c>
      <c r="AC8450" s="21">
        <f t="shared" si="2375"/>
        <v>0</v>
      </c>
      <c r="AD8450" s="21">
        <f t="shared" si="2381"/>
        <v>0</v>
      </c>
      <c r="AE8450" s="21" t="str">
        <f t="shared" si="2376"/>
        <v>12/18/5:00</v>
      </c>
    </row>
    <row r="8451" spans="2:31">
      <c r="B8451" s="37">
        <v>12</v>
      </c>
      <c r="C8451" s="38">
        <v>18</v>
      </c>
      <c r="D8451" s="39">
        <v>6</v>
      </c>
      <c r="E8451" s="17">
        <v>6.7</v>
      </c>
      <c r="F8451" s="17">
        <v>0</v>
      </c>
      <c r="G8451" s="17">
        <v>0</v>
      </c>
      <c r="H8451" s="37">
        <f t="shared" si="2364"/>
        <v>44.06</v>
      </c>
      <c r="I8451" s="37">
        <f>IF(H8451&lt;'Roof Calculator'!$G$8, 1, 0)</f>
        <v>1</v>
      </c>
      <c r="J8451" s="37">
        <f>IF(H8451&gt;='Roof Calculator'!$G$8, 1, 0)</f>
        <v>0</v>
      </c>
      <c r="K8451" s="37">
        <f t="shared" si="2365"/>
        <v>44.06</v>
      </c>
      <c r="L8451" s="37">
        <f t="shared" si="2366"/>
        <v>0</v>
      </c>
      <c r="M8451" s="37">
        <v>0</v>
      </c>
      <c r="N8451" s="37">
        <f t="shared" si="2367"/>
        <v>0</v>
      </c>
      <c r="O8451" s="37">
        <v>0</v>
      </c>
      <c r="P8451" s="37">
        <v>0</v>
      </c>
      <c r="Q8451" s="21">
        <f t="shared" si="2368"/>
        <v>39.790999999999997</v>
      </c>
      <c r="R8451" s="21">
        <f t="shared" si="2377"/>
        <v>352.20833333335378</v>
      </c>
      <c r="S8451" s="21">
        <f t="shared" si="2378"/>
        <v>-23.426217357928852</v>
      </c>
      <c r="T8451" s="21">
        <f t="shared" si="2369"/>
        <v>86.147999999999996</v>
      </c>
      <c r="U8451" s="37">
        <f>VLOOKUP(Time_Zone, 'LSTM LookUp'!$B$5:$D$8, 3, FALSE)</f>
        <v>-75</v>
      </c>
      <c r="V8451" s="21">
        <f t="shared" si="2379"/>
        <v>2.6904957447744038</v>
      </c>
      <c r="W8451" s="21">
        <f t="shared" si="2370"/>
        <v>71.820623936193599</v>
      </c>
      <c r="X8451" s="21">
        <f t="shared" si="2371"/>
        <v>0</v>
      </c>
      <c r="Y8451" s="21">
        <f t="shared" si="2372"/>
        <v>0</v>
      </c>
      <c r="Z8451" s="21">
        <f t="shared" si="2380"/>
        <v>0</v>
      </c>
      <c r="AA8451" s="21">
        <f t="shared" si="2373"/>
        <v>0</v>
      </c>
      <c r="AB8451" s="21">
        <f t="shared" si="2374"/>
        <v>0</v>
      </c>
      <c r="AC8451" s="21">
        <f t="shared" si="2375"/>
        <v>0</v>
      </c>
      <c r="AD8451" s="21">
        <f t="shared" si="2381"/>
        <v>0</v>
      </c>
      <c r="AE8451" s="21" t="str">
        <f t="shared" si="2376"/>
        <v>12/18/6:00</v>
      </c>
    </row>
    <row r="8452" spans="2:31">
      <c r="B8452" s="37">
        <v>12</v>
      </c>
      <c r="C8452" s="38">
        <v>18</v>
      </c>
      <c r="D8452" s="39">
        <v>7</v>
      </c>
      <c r="E8452" s="17">
        <v>6.1</v>
      </c>
      <c r="F8452" s="17">
        <v>0</v>
      </c>
      <c r="G8452" s="17">
        <v>0</v>
      </c>
      <c r="H8452" s="37">
        <f t="shared" si="2364"/>
        <v>42.980000000000004</v>
      </c>
      <c r="I8452" s="37">
        <f>IF(H8452&lt;'Roof Calculator'!$G$8, 1, 0)</f>
        <v>1</v>
      </c>
      <c r="J8452" s="37">
        <f>IF(H8452&gt;='Roof Calculator'!$G$8, 1, 0)</f>
        <v>0</v>
      </c>
      <c r="K8452" s="37">
        <f t="shared" si="2365"/>
        <v>42.980000000000004</v>
      </c>
      <c r="L8452" s="37">
        <f t="shared" si="2366"/>
        <v>0</v>
      </c>
      <c r="M8452" s="37">
        <v>0</v>
      </c>
      <c r="N8452" s="37">
        <f t="shared" si="2367"/>
        <v>0</v>
      </c>
      <c r="O8452" s="37">
        <v>0</v>
      </c>
      <c r="P8452" s="37">
        <v>0</v>
      </c>
      <c r="Q8452" s="21">
        <f t="shared" si="2368"/>
        <v>39.790999999999997</v>
      </c>
      <c r="R8452" s="21">
        <f t="shared" si="2377"/>
        <v>352.25000000002046</v>
      </c>
      <c r="S8452" s="21">
        <f t="shared" si="2378"/>
        <v>-23.426990538560322</v>
      </c>
      <c r="T8452" s="21">
        <f t="shared" si="2369"/>
        <v>86.147999999999996</v>
      </c>
      <c r="U8452" s="37">
        <f>VLOOKUP(Time_Zone, 'LSTM LookUp'!$B$5:$D$8, 3, FALSE)</f>
        <v>-75</v>
      </c>
      <c r="V8452" s="21">
        <f t="shared" si="2379"/>
        <v>2.6710411507064844</v>
      </c>
      <c r="W8452" s="21">
        <f t="shared" si="2370"/>
        <v>86.815760287676653</v>
      </c>
      <c r="X8452" s="21">
        <f t="shared" si="2371"/>
        <v>0</v>
      </c>
      <c r="Y8452" s="21">
        <f t="shared" si="2372"/>
        <v>0</v>
      </c>
      <c r="Z8452" s="21">
        <f t="shared" si="2380"/>
        <v>0</v>
      </c>
      <c r="AA8452" s="21">
        <f t="shared" si="2373"/>
        <v>0</v>
      </c>
      <c r="AB8452" s="21">
        <f t="shared" si="2374"/>
        <v>0</v>
      </c>
      <c r="AC8452" s="21">
        <f t="shared" si="2375"/>
        <v>0</v>
      </c>
      <c r="AD8452" s="21">
        <f t="shared" si="2381"/>
        <v>0</v>
      </c>
      <c r="AE8452" s="21" t="str">
        <f t="shared" si="2376"/>
        <v>12/18/7:00</v>
      </c>
    </row>
    <row r="8453" spans="2:31">
      <c r="B8453" s="37">
        <v>12</v>
      </c>
      <c r="C8453" s="38">
        <v>18</v>
      </c>
      <c r="D8453" s="39">
        <v>8</v>
      </c>
      <c r="E8453" s="17">
        <v>5.6</v>
      </c>
      <c r="F8453" s="17">
        <v>0</v>
      </c>
      <c r="G8453" s="17">
        <v>0</v>
      </c>
      <c r="H8453" s="37">
        <f t="shared" si="2364"/>
        <v>42.08</v>
      </c>
      <c r="I8453" s="37">
        <f>IF(H8453&lt;'Roof Calculator'!$G$8, 1, 0)</f>
        <v>1</v>
      </c>
      <c r="J8453" s="37">
        <f>IF(H8453&gt;='Roof Calculator'!$G$8, 1, 0)</f>
        <v>0</v>
      </c>
      <c r="K8453" s="37">
        <f t="shared" si="2365"/>
        <v>42.08</v>
      </c>
      <c r="L8453" s="37">
        <f t="shared" si="2366"/>
        <v>0</v>
      </c>
      <c r="M8453" s="37">
        <v>0</v>
      </c>
      <c r="N8453" s="37">
        <f t="shared" si="2367"/>
        <v>0</v>
      </c>
      <c r="O8453" s="37">
        <v>0</v>
      </c>
      <c r="P8453" s="37">
        <v>0</v>
      </c>
      <c r="Q8453" s="21">
        <f t="shared" si="2368"/>
        <v>39.790999999999997</v>
      </c>
      <c r="R8453" s="21">
        <f t="shared" si="2377"/>
        <v>352.29166666668715</v>
      </c>
      <c r="S8453" s="21">
        <f t="shared" si="2378"/>
        <v>-23.427750951581096</v>
      </c>
      <c r="T8453" s="21">
        <f t="shared" si="2369"/>
        <v>86.147999999999996</v>
      </c>
      <c r="U8453" s="37">
        <f>VLOOKUP(Time_Zone, 'LSTM LookUp'!$B$5:$D$8, 3, FALSE)</f>
        <v>-75</v>
      </c>
      <c r="V8453" s="21">
        <f t="shared" si="2379"/>
        <v>2.6515838729800869</v>
      </c>
      <c r="W8453" s="21">
        <f t="shared" si="2370"/>
        <v>101.81089596824503</v>
      </c>
      <c r="X8453" s="21">
        <f t="shared" si="2371"/>
        <v>0</v>
      </c>
      <c r="Y8453" s="21">
        <f t="shared" si="2372"/>
        <v>0</v>
      </c>
      <c r="Z8453" s="21">
        <f t="shared" si="2380"/>
        <v>0</v>
      </c>
      <c r="AA8453" s="21">
        <f t="shared" si="2373"/>
        <v>0</v>
      </c>
      <c r="AB8453" s="21">
        <f t="shared" si="2374"/>
        <v>0</v>
      </c>
      <c r="AC8453" s="21">
        <f t="shared" si="2375"/>
        <v>0</v>
      </c>
      <c r="AD8453" s="21">
        <f t="shared" si="2381"/>
        <v>0</v>
      </c>
      <c r="AE8453" s="21" t="str">
        <f t="shared" si="2376"/>
        <v>12/18/8:00</v>
      </c>
    </row>
    <row r="8454" spans="2:31">
      <c r="B8454" s="37">
        <v>12</v>
      </c>
      <c r="C8454" s="38">
        <v>18</v>
      </c>
      <c r="D8454" s="39">
        <v>9</v>
      </c>
      <c r="E8454" s="17">
        <v>5.6</v>
      </c>
      <c r="F8454" s="17">
        <v>24</v>
      </c>
      <c r="G8454" s="17">
        <v>0</v>
      </c>
      <c r="H8454" s="37">
        <f t="shared" si="2364"/>
        <v>42.08</v>
      </c>
      <c r="I8454" s="37">
        <f>IF(H8454&lt;'Roof Calculator'!$G$8, 1, 0)</f>
        <v>1</v>
      </c>
      <c r="J8454" s="37">
        <f>IF(H8454&gt;='Roof Calculator'!$G$8, 1, 0)</f>
        <v>0</v>
      </c>
      <c r="K8454" s="37">
        <f t="shared" si="2365"/>
        <v>42.08</v>
      </c>
      <c r="L8454" s="37">
        <f t="shared" si="2366"/>
        <v>0</v>
      </c>
      <c r="M8454" s="37">
        <v>0</v>
      </c>
      <c r="N8454" s="37">
        <f t="shared" si="2367"/>
        <v>24</v>
      </c>
      <c r="O8454" s="37">
        <v>0</v>
      </c>
      <c r="P8454" s="37">
        <v>0</v>
      </c>
      <c r="Q8454" s="21">
        <f t="shared" si="2368"/>
        <v>39.790999999999997</v>
      </c>
      <c r="R8454" s="21">
        <f t="shared" si="2377"/>
        <v>352.33333333335383</v>
      </c>
      <c r="S8454" s="21">
        <f t="shared" si="2378"/>
        <v>-23.428498596379836</v>
      </c>
      <c r="T8454" s="21">
        <f t="shared" si="2369"/>
        <v>86.147999999999996</v>
      </c>
      <c r="U8454" s="37">
        <f>VLOOKUP(Time_Zone, 'LSTM LookUp'!$B$5:$D$8, 3, FALSE)</f>
        <v>-75</v>
      </c>
      <c r="V8454" s="21">
        <f t="shared" si="2379"/>
        <v>2.6321239433777968</v>
      </c>
      <c r="W8454" s="21">
        <f t="shared" si="2370"/>
        <v>116.80603098584442</v>
      </c>
      <c r="X8454" s="21">
        <f t="shared" si="2371"/>
        <v>0</v>
      </c>
      <c r="Y8454" s="21">
        <f t="shared" si="2372"/>
        <v>24</v>
      </c>
      <c r="Z8454" s="21">
        <f t="shared" si="2380"/>
        <v>7.6075808249721293</v>
      </c>
      <c r="AA8454" s="21">
        <f t="shared" si="2373"/>
        <v>7.6075808249721293</v>
      </c>
      <c r="AB8454" s="21">
        <f t="shared" si="2374"/>
        <v>0</v>
      </c>
      <c r="AC8454" s="21">
        <f t="shared" si="2375"/>
        <v>0</v>
      </c>
      <c r="AD8454" s="21">
        <f t="shared" si="2381"/>
        <v>0</v>
      </c>
      <c r="AE8454" s="21" t="str">
        <f t="shared" si="2376"/>
        <v>12/18/9:00</v>
      </c>
    </row>
    <row r="8455" spans="2:31">
      <c r="B8455" s="37">
        <v>12</v>
      </c>
      <c r="C8455" s="38">
        <v>18</v>
      </c>
      <c r="D8455" s="39">
        <v>10</v>
      </c>
      <c r="E8455" s="17">
        <v>5.6</v>
      </c>
      <c r="F8455" s="17">
        <v>75</v>
      </c>
      <c r="G8455" s="17">
        <v>0</v>
      </c>
      <c r="H8455" s="37">
        <f t="shared" si="2364"/>
        <v>42.08</v>
      </c>
      <c r="I8455" s="37">
        <f>IF(H8455&lt;'Roof Calculator'!$G$8, 1, 0)</f>
        <v>1</v>
      </c>
      <c r="J8455" s="37">
        <f>IF(H8455&gt;='Roof Calculator'!$G$8, 1, 0)</f>
        <v>0</v>
      </c>
      <c r="K8455" s="37">
        <f t="shared" si="2365"/>
        <v>42.08</v>
      </c>
      <c r="L8455" s="37">
        <f t="shared" si="2366"/>
        <v>0</v>
      </c>
      <c r="M8455" s="37">
        <v>0</v>
      </c>
      <c r="N8455" s="37">
        <f t="shared" si="2367"/>
        <v>75</v>
      </c>
      <c r="O8455" s="37">
        <v>0</v>
      </c>
      <c r="P8455" s="37">
        <v>0</v>
      </c>
      <c r="Q8455" s="21">
        <f t="shared" si="2368"/>
        <v>39.790999999999997</v>
      </c>
      <c r="R8455" s="21">
        <f t="shared" si="2377"/>
        <v>352.37500000002052</v>
      </c>
      <c r="S8455" s="21">
        <f t="shared" si="2378"/>
        <v>-23.429233472355438</v>
      </c>
      <c r="T8455" s="21">
        <f t="shared" si="2369"/>
        <v>86.147999999999996</v>
      </c>
      <c r="U8455" s="37">
        <f>VLOOKUP(Time_Zone, 'LSTM LookUp'!$B$5:$D$8, 3, FALSE)</f>
        <v>-75</v>
      </c>
      <c r="V8455" s="21">
        <f t="shared" si="2379"/>
        <v>2.6126613936862846</v>
      </c>
      <c r="W8455" s="21">
        <f t="shared" si="2370"/>
        <v>131.80116534842153</v>
      </c>
      <c r="X8455" s="21">
        <f t="shared" si="2371"/>
        <v>0</v>
      </c>
      <c r="Y8455" s="21">
        <f t="shared" si="2372"/>
        <v>75</v>
      </c>
      <c r="Z8455" s="21">
        <f t="shared" si="2380"/>
        <v>23.773690078037905</v>
      </c>
      <c r="AA8455" s="21">
        <f t="shared" si="2373"/>
        <v>23.773690078037905</v>
      </c>
      <c r="AB8455" s="21">
        <f t="shared" si="2374"/>
        <v>0</v>
      </c>
      <c r="AC8455" s="21">
        <f t="shared" si="2375"/>
        <v>0</v>
      </c>
      <c r="AD8455" s="21">
        <f t="shared" si="2381"/>
        <v>0</v>
      </c>
      <c r="AE8455" s="21" t="str">
        <f t="shared" si="2376"/>
        <v>12/18/10:00</v>
      </c>
    </row>
    <row r="8456" spans="2:31">
      <c r="B8456" s="37">
        <v>12</v>
      </c>
      <c r="C8456" s="38">
        <v>18</v>
      </c>
      <c r="D8456" s="39">
        <v>11</v>
      </c>
      <c r="E8456" s="17">
        <v>6.7</v>
      </c>
      <c r="F8456" s="17">
        <v>122</v>
      </c>
      <c r="G8456" s="17">
        <v>0</v>
      </c>
      <c r="H8456" s="37">
        <f t="shared" si="2364"/>
        <v>44.06</v>
      </c>
      <c r="I8456" s="37">
        <f>IF(H8456&lt;'Roof Calculator'!$G$8, 1, 0)</f>
        <v>1</v>
      </c>
      <c r="J8456" s="37">
        <f>IF(H8456&gt;='Roof Calculator'!$G$8, 1, 0)</f>
        <v>0</v>
      </c>
      <c r="K8456" s="37">
        <f t="shared" si="2365"/>
        <v>44.06</v>
      </c>
      <c r="L8456" s="37">
        <f t="shared" si="2366"/>
        <v>0</v>
      </c>
      <c r="M8456" s="37">
        <v>0</v>
      </c>
      <c r="N8456" s="37">
        <f t="shared" si="2367"/>
        <v>122</v>
      </c>
      <c r="O8456" s="37">
        <v>0</v>
      </c>
      <c r="P8456" s="37">
        <v>0</v>
      </c>
      <c r="Q8456" s="21">
        <f t="shared" si="2368"/>
        <v>39.790999999999997</v>
      </c>
      <c r="R8456" s="21">
        <f t="shared" si="2377"/>
        <v>352.41666666668721</v>
      </c>
      <c r="S8456" s="21">
        <f t="shared" si="2378"/>
        <v>-23.429955578917053</v>
      </c>
      <c r="T8456" s="21">
        <f t="shared" si="2369"/>
        <v>86.147999999999996</v>
      </c>
      <c r="U8456" s="37">
        <f>VLOOKUP(Time_Zone, 'LSTM LookUp'!$B$5:$D$8, 3, FALSE)</f>
        <v>-75</v>
      </c>
      <c r="V8456" s="21">
        <f t="shared" si="2379"/>
        <v>2.5931962556962485</v>
      </c>
      <c r="W8456" s="21">
        <f t="shared" si="2370"/>
        <v>146.79629906392404</v>
      </c>
      <c r="X8456" s="21">
        <f t="shared" si="2371"/>
        <v>0</v>
      </c>
      <c r="Y8456" s="21">
        <f t="shared" si="2372"/>
        <v>122</v>
      </c>
      <c r="Z8456" s="21">
        <f t="shared" si="2380"/>
        <v>38.671869193608323</v>
      </c>
      <c r="AA8456" s="21">
        <f t="shared" si="2373"/>
        <v>38.671869193608323</v>
      </c>
      <c r="AB8456" s="21">
        <f t="shared" si="2374"/>
        <v>0</v>
      </c>
      <c r="AC8456" s="21">
        <f t="shared" si="2375"/>
        <v>0</v>
      </c>
      <c r="AD8456" s="21">
        <f t="shared" si="2381"/>
        <v>0</v>
      </c>
      <c r="AE8456" s="21" t="str">
        <f t="shared" si="2376"/>
        <v>12/18/11:00</v>
      </c>
    </row>
    <row r="8457" spans="2:31">
      <c r="B8457" s="37">
        <v>12</v>
      </c>
      <c r="C8457" s="38">
        <v>18</v>
      </c>
      <c r="D8457" s="39">
        <v>12</v>
      </c>
      <c r="E8457" s="17">
        <v>6.7</v>
      </c>
      <c r="F8457" s="17">
        <v>155</v>
      </c>
      <c r="G8457" s="17">
        <v>1</v>
      </c>
      <c r="H8457" s="37">
        <f t="shared" si="2364"/>
        <v>44.06</v>
      </c>
      <c r="I8457" s="37">
        <f>IF(H8457&lt;'Roof Calculator'!$G$8, 1, 0)</f>
        <v>1</v>
      </c>
      <c r="J8457" s="37">
        <f>IF(H8457&gt;='Roof Calculator'!$G$8, 1, 0)</f>
        <v>0</v>
      </c>
      <c r="K8457" s="37">
        <f t="shared" si="2365"/>
        <v>44.06</v>
      </c>
      <c r="L8457" s="37">
        <f t="shared" si="2366"/>
        <v>0</v>
      </c>
      <c r="M8457" s="37">
        <v>0</v>
      </c>
      <c r="N8457" s="37">
        <f t="shared" si="2367"/>
        <v>155</v>
      </c>
      <c r="O8457" s="37">
        <v>0</v>
      </c>
      <c r="P8457" s="37">
        <v>0</v>
      </c>
      <c r="Q8457" s="21">
        <f t="shared" si="2368"/>
        <v>39.790999999999997</v>
      </c>
      <c r="R8457" s="21">
        <f t="shared" si="2377"/>
        <v>352.45833333335389</v>
      </c>
      <c r="S8457" s="21">
        <f t="shared" si="2378"/>
        <v>-23.430664915484066</v>
      </c>
      <c r="T8457" s="21">
        <f t="shared" si="2369"/>
        <v>86.147999999999996</v>
      </c>
      <c r="U8457" s="37">
        <f>VLOOKUP(Time_Zone, 'LSTM LookUp'!$B$5:$D$8, 3, FALSE)</f>
        <v>-75</v>
      </c>
      <c r="V8457" s="21">
        <f t="shared" si="2379"/>
        <v>2.573728561202107</v>
      </c>
      <c r="W8457" s="21">
        <f t="shared" si="2370"/>
        <v>161.79143214030051</v>
      </c>
      <c r="X8457" s="21">
        <f t="shared" si="2371"/>
        <v>-0.9242053342656098</v>
      </c>
      <c r="Y8457" s="21">
        <f t="shared" si="2372"/>
        <v>154.07579466573438</v>
      </c>
      <c r="Z8457" s="21">
        <f t="shared" si="2380"/>
        <v>48.839335878807667</v>
      </c>
      <c r="AA8457" s="21">
        <f t="shared" si="2373"/>
        <v>48.839335878807667</v>
      </c>
      <c r="AB8457" s="21">
        <f t="shared" si="2374"/>
        <v>0</v>
      </c>
      <c r="AC8457" s="21">
        <f t="shared" si="2375"/>
        <v>0</v>
      </c>
      <c r="AD8457" s="21">
        <f t="shared" si="2381"/>
        <v>0</v>
      </c>
      <c r="AE8457" s="21" t="str">
        <f t="shared" si="2376"/>
        <v>12/18/12:00</v>
      </c>
    </row>
    <row r="8458" spans="2:31">
      <c r="B8458" s="37">
        <v>12</v>
      </c>
      <c r="C8458" s="38">
        <v>18</v>
      </c>
      <c r="D8458" s="39">
        <v>13</v>
      </c>
      <c r="E8458" s="17">
        <v>6.7</v>
      </c>
      <c r="F8458" s="17">
        <v>196</v>
      </c>
      <c r="G8458" s="17">
        <v>1</v>
      </c>
      <c r="H8458" s="37">
        <f t="shared" si="2364"/>
        <v>44.06</v>
      </c>
      <c r="I8458" s="37">
        <f>IF(H8458&lt;'Roof Calculator'!$G$8, 1, 0)</f>
        <v>1</v>
      </c>
      <c r="J8458" s="37">
        <f>IF(H8458&gt;='Roof Calculator'!$G$8, 1, 0)</f>
        <v>0</v>
      </c>
      <c r="K8458" s="37">
        <f t="shared" si="2365"/>
        <v>44.06</v>
      </c>
      <c r="L8458" s="37">
        <f t="shared" si="2366"/>
        <v>0</v>
      </c>
      <c r="M8458" s="37">
        <v>0</v>
      </c>
      <c r="N8458" s="37">
        <f t="shared" si="2367"/>
        <v>196</v>
      </c>
      <c r="O8458" s="37">
        <v>0</v>
      </c>
      <c r="P8458" s="37">
        <v>0</v>
      </c>
      <c r="Q8458" s="21">
        <f t="shared" si="2368"/>
        <v>39.790999999999997</v>
      </c>
      <c r="R8458" s="21">
        <f t="shared" si="2377"/>
        <v>352.50000000002058</v>
      </c>
      <c r="S8458" s="21">
        <f t="shared" si="2378"/>
        <v>-23.431361481486125</v>
      </c>
      <c r="T8458" s="21">
        <f t="shared" si="2369"/>
        <v>86.147999999999996</v>
      </c>
      <c r="U8458" s="37">
        <f>VLOOKUP(Time_Zone, 'LSTM LookUp'!$B$5:$D$8, 3, FALSE)</f>
        <v>-75</v>
      </c>
      <c r="V8458" s="21">
        <f t="shared" si="2379"/>
        <v>2.5542583420022797</v>
      </c>
      <c r="W8458" s="21">
        <f t="shared" si="2370"/>
        <v>176.78656458550057</v>
      </c>
      <c r="X8458" s="21">
        <f t="shared" si="2371"/>
        <v>-0.9584040876337816</v>
      </c>
      <c r="Y8458" s="21">
        <f t="shared" si="2372"/>
        <v>195.0415959123662</v>
      </c>
      <c r="Z8458" s="21">
        <f t="shared" si="2380"/>
        <v>61.824779380619987</v>
      </c>
      <c r="AA8458" s="21">
        <f t="shared" si="2373"/>
        <v>61.824779380619987</v>
      </c>
      <c r="AB8458" s="21">
        <f t="shared" si="2374"/>
        <v>0</v>
      </c>
      <c r="AC8458" s="21">
        <f t="shared" si="2375"/>
        <v>0</v>
      </c>
      <c r="AD8458" s="21">
        <f t="shared" si="2381"/>
        <v>0</v>
      </c>
      <c r="AE8458" s="21" t="str">
        <f t="shared" si="2376"/>
        <v>12/18/13:00</v>
      </c>
    </row>
    <row r="8459" spans="2:31">
      <c r="B8459" s="37">
        <v>12</v>
      </c>
      <c r="C8459" s="38">
        <v>18</v>
      </c>
      <c r="D8459" s="39">
        <v>14</v>
      </c>
      <c r="E8459" s="17">
        <v>6.7</v>
      </c>
      <c r="F8459" s="17">
        <v>195</v>
      </c>
      <c r="G8459" s="17">
        <v>0</v>
      </c>
      <c r="H8459" s="37">
        <f t="shared" si="2364"/>
        <v>44.06</v>
      </c>
      <c r="I8459" s="37">
        <f>IF(H8459&lt;'Roof Calculator'!$G$8, 1, 0)</f>
        <v>1</v>
      </c>
      <c r="J8459" s="37">
        <f>IF(H8459&gt;='Roof Calculator'!$G$8, 1, 0)</f>
        <v>0</v>
      </c>
      <c r="K8459" s="37">
        <f t="shared" si="2365"/>
        <v>44.06</v>
      </c>
      <c r="L8459" s="37">
        <f t="shared" si="2366"/>
        <v>0</v>
      </c>
      <c r="M8459" s="37">
        <v>0</v>
      </c>
      <c r="N8459" s="37">
        <f t="shared" si="2367"/>
        <v>195</v>
      </c>
      <c r="O8459" s="37">
        <v>0</v>
      </c>
      <c r="P8459" s="37">
        <v>0</v>
      </c>
      <c r="Q8459" s="21">
        <f t="shared" si="2368"/>
        <v>39.790999999999997</v>
      </c>
      <c r="R8459" s="21">
        <f t="shared" si="2377"/>
        <v>352.54166666668726</v>
      </c>
      <c r="S8459" s="21">
        <f t="shared" si="2378"/>
        <v>-23.432045276363105</v>
      </c>
      <c r="T8459" s="21">
        <f t="shared" si="2369"/>
        <v>86.147999999999996</v>
      </c>
      <c r="U8459" s="37">
        <f>VLOOKUP(Time_Zone, 'LSTM LookUp'!$B$5:$D$8, 3, FALSE)</f>
        <v>-75</v>
      </c>
      <c r="V8459" s="21">
        <f t="shared" si="2379"/>
        <v>2.5347856298988352</v>
      </c>
      <c r="W8459" s="21">
        <f t="shared" si="2370"/>
        <v>191.78169640747467</v>
      </c>
      <c r="X8459" s="21">
        <f t="shared" si="2371"/>
        <v>0</v>
      </c>
      <c r="Y8459" s="21">
        <f t="shared" si="2372"/>
        <v>195</v>
      </c>
      <c r="Z8459" s="21">
        <f t="shared" si="2380"/>
        <v>61.811594202898554</v>
      </c>
      <c r="AA8459" s="21">
        <f t="shared" si="2373"/>
        <v>61.811594202898554</v>
      </c>
      <c r="AB8459" s="21">
        <f t="shared" si="2374"/>
        <v>0</v>
      </c>
      <c r="AC8459" s="21">
        <f t="shared" si="2375"/>
        <v>0</v>
      </c>
      <c r="AD8459" s="21">
        <f t="shared" si="2381"/>
        <v>0</v>
      </c>
      <c r="AE8459" s="21" t="str">
        <f t="shared" si="2376"/>
        <v>12/18/14:00</v>
      </c>
    </row>
    <row r="8460" spans="2:31">
      <c r="B8460" s="37">
        <v>12</v>
      </c>
      <c r="C8460" s="38">
        <v>18</v>
      </c>
      <c r="D8460" s="39">
        <v>15</v>
      </c>
      <c r="E8460" s="17">
        <v>6.7</v>
      </c>
      <c r="F8460" s="17">
        <v>169</v>
      </c>
      <c r="G8460" s="17">
        <v>1</v>
      </c>
      <c r="H8460" s="37">
        <f t="shared" si="2364"/>
        <v>44.06</v>
      </c>
      <c r="I8460" s="37">
        <f>IF(H8460&lt;'Roof Calculator'!$G$8, 1, 0)</f>
        <v>1</v>
      </c>
      <c r="J8460" s="37">
        <f>IF(H8460&gt;='Roof Calculator'!$G$8, 1, 0)</f>
        <v>0</v>
      </c>
      <c r="K8460" s="37">
        <f t="shared" si="2365"/>
        <v>44.06</v>
      </c>
      <c r="L8460" s="37">
        <f t="shared" si="2366"/>
        <v>0</v>
      </c>
      <c r="M8460" s="37">
        <v>0</v>
      </c>
      <c r="N8460" s="37">
        <f t="shared" si="2367"/>
        <v>169</v>
      </c>
      <c r="O8460" s="37">
        <v>0</v>
      </c>
      <c r="P8460" s="37">
        <v>0</v>
      </c>
      <c r="Q8460" s="21">
        <f t="shared" si="2368"/>
        <v>39.790999999999997</v>
      </c>
      <c r="R8460" s="21">
        <f t="shared" si="2377"/>
        <v>352.58333333335395</v>
      </c>
      <c r="S8460" s="21">
        <f t="shared" si="2378"/>
        <v>-23.432716299565151</v>
      </c>
      <c r="T8460" s="21">
        <f t="shared" si="2369"/>
        <v>86.147999999999996</v>
      </c>
      <c r="U8460" s="37">
        <f>VLOOKUP(Time_Zone, 'LSTM LookUp'!$B$5:$D$8, 3, FALSE)</f>
        <v>-75</v>
      </c>
      <c r="V8460" s="21">
        <f t="shared" si="2379"/>
        <v>2.5153104566976712</v>
      </c>
      <c r="W8460" s="21">
        <f t="shared" si="2370"/>
        <v>206.77682761417441</v>
      </c>
      <c r="X8460" s="21">
        <f t="shared" si="2371"/>
        <v>-0.88391933181909499</v>
      </c>
      <c r="Y8460" s="21">
        <f t="shared" si="2372"/>
        <v>168.1160806681809</v>
      </c>
      <c r="Z8460" s="21">
        <f t="shared" si="2380"/>
        <v>53.289861319196696</v>
      </c>
      <c r="AA8460" s="21">
        <f t="shared" si="2373"/>
        <v>53.289861319196696</v>
      </c>
      <c r="AB8460" s="21">
        <f t="shared" si="2374"/>
        <v>0</v>
      </c>
      <c r="AC8460" s="21">
        <f t="shared" si="2375"/>
        <v>0</v>
      </c>
      <c r="AD8460" s="21">
        <f t="shared" si="2381"/>
        <v>0</v>
      </c>
      <c r="AE8460" s="21" t="str">
        <f t="shared" si="2376"/>
        <v>12/18/15:00</v>
      </c>
    </row>
    <row r="8461" spans="2:31">
      <c r="B8461" s="37">
        <v>12</v>
      </c>
      <c r="C8461" s="38">
        <v>18</v>
      </c>
      <c r="D8461" s="39">
        <v>16</v>
      </c>
      <c r="E8461" s="17">
        <v>6.7</v>
      </c>
      <c r="F8461" s="17">
        <v>115</v>
      </c>
      <c r="G8461" s="17">
        <v>0</v>
      </c>
      <c r="H8461" s="37">
        <f t="shared" si="2364"/>
        <v>44.06</v>
      </c>
      <c r="I8461" s="37">
        <f>IF(H8461&lt;'Roof Calculator'!$G$8, 1, 0)</f>
        <v>1</v>
      </c>
      <c r="J8461" s="37">
        <f>IF(H8461&gt;='Roof Calculator'!$G$8, 1, 0)</f>
        <v>0</v>
      </c>
      <c r="K8461" s="37">
        <f t="shared" si="2365"/>
        <v>44.06</v>
      </c>
      <c r="L8461" s="37">
        <f t="shared" si="2366"/>
        <v>0</v>
      </c>
      <c r="M8461" s="37">
        <v>0</v>
      </c>
      <c r="N8461" s="37">
        <f t="shared" si="2367"/>
        <v>115</v>
      </c>
      <c r="O8461" s="37">
        <v>0</v>
      </c>
      <c r="P8461" s="37">
        <v>0</v>
      </c>
      <c r="Q8461" s="21">
        <f t="shared" si="2368"/>
        <v>39.790999999999997</v>
      </c>
      <c r="R8461" s="21">
        <f t="shared" si="2377"/>
        <v>352.62500000002063</v>
      </c>
      <c r="S8461" s="21">
        <f t="shared" si="2378"/>
        <v>-23.433374550552653</v>
      </c>
      <c r="T8461" s="21">
        <f t="shared" si="2369"/>
        <v>86.147999999999996</v>
      </c>
      <c r="U8461" s="37">
        <f>VLOOKUP(Time_Zone, 'LSTM LookUp'!$B$5:$D$8, 3, FALSE)</f>
        <v>-75</v>
      </c>
      <c r="V8461" s="21">
        <f t="shared" si="2379"/>
        <v>2.4958328542081869</v>
      </c>
      <c r="W8461" s="21">
        <f t="shared" si="2370"/>
        <v>221.77195821355207</v>
      </c>
      <c r="X8461" s="21">
        <f t="shared" si="2371"/>
        <v>0</v>
      </c>
      <c r="Y8461" s="21">
        <f t="shared" si="2372"/>
        <v>115</v>
      </c>
      <c r="Z8461" s="21">
        <f t="shared" si="2380"/>
        <v>36.452991452991455</v>
      </c>
      <c r="AA8461" s="21">
        <f t="shared" si="2373"/>
        <v>36.452991452991455</v>
      </c>
      <c r="AB8461" s="21">
        <f t="shared" si="2374"/>
        <v>0</v>
      </c>
      <c r="AC8461" s="21">
        <f t="shared" si="2375"/>
        <v>0</v>
      </c>
      <c r="AD8461" s="21">
        <f t="shared" si="2381"/>
        <v>0</v>
      </c>
      <c r="AE8461" s="21" t="str">
        <f t="shared" si="2376"/>
        <v>12/18/16:00</v>
      </c>
    </row>
    <row r="8462" spans="2:31">
      <c r="B8462" s="37">
        <v>12</v>
      </c>
      <c r="C8462" s="38">
        <v>18</v>
      </c>
      <c r="D8462" s="39">
        <v>17</v>
      </c>
      <c r="E8462" s="17">
        <v>6.7</v>
      </c>
      <c r="F8462" s="17">
        <v>44</v>
      </c>
      <c r="G8462" s="17">
        <v>0</v>
      </c>
      <c r="H8462" s="37">
        <f t="shared" si="2364"/>
        <v>44.06</v>
      </c>
      <c r="I8462" s="37">
        <f>IF(H8462&lt;'Roof Calculator'!$G$8, 1, 0)</f>
        <v>1</v>
      </c>
      <c r="J8462" s="37">
        <f>IF(H8462&gt;='Roof Calculator'!$G$8, 1, 0)</f>
        <v>0</v>
      </c>
      <c r="K8462" s="37">
        <f t="shared" si="2365"/>
        <v>44.06</v>
      </c>
      <c r="L8462" s="37">
        <f t="shared" si="2366"/>
        <v>0</v>
      </c>
      <c r="M8462" s="37">
        <v>0</v>
      </c>
      <c r="N8462" s="37">
        <f t="shared" si="2367"/>
        <v>44</v>
      </c>
      <c r="O8462" s="37">
        <v>0</v>
      </c>
      <c r="P8462" s="37">
        <v>0</v>
      </c>
      <c r="Q8462" s="21">
        <f t="shared" si="2368"/>
        <v>39.790999999999997</v>
      </c>
      <c r="R8462" s="21">
        <f t="shared" si="2377"/>
        <v>352.66666666668732</v>
      </c>
      <c r="S8462" s="21">
        <f t="shared" si="2378"/>
        <v>-23.434020028796251</v>
      </c>
      <c r="T8462" s="21">
        <f t="shared" si="2369"/>
        <v>86.147999999999996</v>
      </c>
      <c r="U8462" s="37">
        <f>VLOOKUP(Time_Zone, 'LSTM LookUp'!$B$5:$D$8, 3, FALSE)</f>
        <v>-75</v>
      </c>
      <c r="V8462" s="21">
        <f t="shared" si="2379"/>
        <v>2.4763528542434408</v>
      </c>
      <c r="W8462" s="21">
        <f t="shared" si="2370"/>
        <v>236.76708821356084</v>
      </c>
      <c r="X8462" s="21">
        <f t="shared" si="2371"/>
        <v>0</v>
      </c>
      <c r="Y8462" s="21">
        <f t="shared" si="2372"/>
        <v>44</v>
      </c>
      <c r="Z8462" s="21">
        <f t="shared" si="2380"/>
        <v>13.947231512448903</v>
      </c>
      <c r="AA8462" s="21">
        <f t="shared" si="2373"/>
        <v>13.947231512448903</v>
      </c>
      <c r="AB8462" s="21">
        <f t="shared" si="2374"/>
        <v>0</v>
      </c>
      <c r="AC8462" s="21">
        <f t="shared" si="2375"/>
        <v>0</v>
      </c>
      <c r="AD8462" s="21">
        <f t="shared" si="2381"/>
        <v>0</v>
      </c>
      <c r="AE8462" s="21" t="str">
        <f t="shared" si="2376"/>
        <v>12/18/17:00</v>
      </c>
    </row>
    <row r="8463" spans="2:31">
      <c r="B8463" s="37">
        <v>12</v>
      </c>
      <c r="C8463" s="38">
        <v>18</v>
      </c>
      <c r="D8463" s="39">
        <v>18</v>
      </c>
      <c r="E8463" s="17">
        <v>6.1</v>
      </c>
      <c r="F8463" s="17">
        <v>7</v>
      </c>
      <c r="G8463" s="17">
        <v>0</v>
      </c>
      <c r="H8463" s="37">
        <f t="shared" si="2364"/>
        <v>42.980000000000004</v>
      </c>
      <c r="I8463" s="37">
        <f>IF(H8463&lt;'Roof Calculator'!$G$8, 1, 0)</f>
        <v>1</v>
      </c>
      <c r="J8463" s="37">
        <f>IF(H8463&gt;='Roof Calculator'!$G$8, 1, 0)</f>
        <v>0</v>
      </c>
      <c r="K8463" s="37">
        <f t="shared" si="2365"/>
        <v>42.980000000000004</v>
      </c>
      <c r="L8463" s="37">
        <f t="shared" si="2366"/>
        <v>0</v>
      </c>
      <c r="M8463" s="37">
        <v>0</v>
      </c>
      <c r="N8463" s="37">
        <f t="shared" si="2367"/>
        <v>7</v>
      </c>
      <c r="O8463" s="37">
        <v>0</v>
      </c>
      <c r="P8463" s="37">
        <v>0</v>
      </c>
      <c r="Q8463" s="21">
        <f t="shared" si="2368"/>
        <v>39.790999999999997</v>
      </c>
      <c r="R8463" s="21">
        <f t="shared" si="2377"/>
        <v>352.70833333335401</v>
      </c>
      <c r="S8463" s="21">
        <f t="shared" si="2378"/>
        <v>-23.434652733776854</v>
      </c>
      <c r="T8463" s="21">
        <f t="shared" si="2369"/>
        <v>86.147999999999996</v>
      </c>
      <c r="U8463" s="37">
        <f>VLOOKUP(Time_Zone, 'LSTM LookUp'!$B$5:$D$8, 3, FALSE)</f>
        <v>-75</v>
      </c>
      <c r="V8463" s="21">
        <f t="shared" si="2379"/>
        <v>2.4568704886200639</v>
      </c>
      <c r="W8463" s="21">
        <f t="shared" si="2370"/>
        <v>251.76221762215502</v>
      </c>
      <c r="X8463" s="21">
        <f t="shared" si="2371"/>
        <v>0</v>
      </c>
      <c r="Y8463" s="21">
        <f t="shared" si="2372"/>
        <v>7</v>
      </c>
      <c r="Z8463" s="21">
        <f t="shared" si="2380"/>
        <v>2.2188777406168709</v>
      </c>
      <c r="AA8463" s="21">
        <f t="shared" si="2373"/>
        <v>2.2188777406168709</v>
      </c>
      <c r="AB8463" s="21">
        <f t="shared" si="2374"/>
        <v>0</v>
      </c>
      <c r="AC8463" s="21">
        <f t="shared" si="2375"/>
        <v>0</v>
      </c>
      <c r="AD8463" s="21">
        <f t="shared" si="2381"/>
        <v>0</v>
      </c>
      <c r="AE8463" s="21" t="str">
        <f t="shared" si="2376"/>
        <v>12/18/18:00</v>
      </c>
    </row>
    <row r="8464" spans="2:31">
      <c r="B8464" s="37">
        <v>12</v>
      </c>
      <c r="C8464" s="38">
        <v>18</v>
      </c>
      <c r="D8464" s="39">
        <v>19</v>
      </c>
      <c r="E8464" s="17">
        <v>6.1</v>
      </c>
      <c r="F8464" s="17">
        <v>0</v>
      </c>
      <c r="G8464" s="17">
        <v>0</v>
      </c>
      <c r="H8464" s="37">
        <f t="shared" si="2364"/>
        <v>42.980000000000004</v>
      </c>
      <c r="I8464" s="37">
        <f>IF(H8464&lt;'Roof Calculator'!$G$8, 1, 0)</f>
        <v>1</v>
      </c>
      <c r="J8464" s="37">
        <f>IF(H8464&gt;='Roof Calculator'!$G$8, 1, 0)</f>
        <v>0</v>
      </c>
      <c r="K8464" s="37">
        <f t="shared" si="2365"/>
        <v>42.980000000000004</v>
      </c>
      <c r="L8464" s="37">
        <f t="shared" si="2366"/>
        <v>0</v>
      </c>
      <c r="M8464" s="37">
        <v>0</v>
      </c>
      <c r="N8464" s="37">
        <f t="shared" si="2367"/>
        <v>0</v>
      </c>
      <c r="O8464" s="37">
        <v>0</v>
      </c>
      <c r="P8464" s="37">
        <v>0</v>
      </c>
      <c r="Q8464" s="21">
        <f t="shared" si="2368"/>
        <v>39.790999999999997</v>
      </c>
      <c r="R8464" s="21">
        <f t="shared" si="2377"/>
        <v>352.75000000002069</v>
      </c>
      <c r="S8464" s="21">
        <f t="shared" si="2378"/>
        <v>-23.4352726649856</v>
      </c>
      <c r="T8464" s="21">
        <f t="shared" si="2369"/>
        <v>86.147999999999996</v>
      </c>
      <c r="U8464" s="37">
        <f>VLOOKUP(Time_Zone, 'LSTM LookUp'!$B$5:$D$8, 3, FALSE)</f>
        <v>-75</v>
      </c>
      <c r="V8464" s="21">
        <f t="shared" si="2379"/>
        <v>2.4373857891580535</v>
      </c>
      <c r="W8464" s="21">
        <f t="shared" si="2370"/>
        <v>266.75734644728954</v>
      </c>
      <c r="X8464" s="21">
        <f t="shared" si="2371"/>
        <v>0</v>
      </c>
      <c r="Y8464" s="21">
        <f t="shared" si="2372"/>
        <v>0</v>
      </c>
      <c r="Z8464" s="21">
        <f t="shared" si="2380"/>
        <v>0</v>
      </c>
      <c r="AA8464" s="21">
        <f t="shared" si="2373"/>
        <v>0</v>
      </c>
      <c r="AB8464" s="21">
        <f t="shared" si="2374"/>
        <v>0</v>
      </c>
      <c r="AC8464" s="21">
        <f t="shared" si="2375"/>
        <v>0</v>
      </c>
      <c r="AD8464" s="21">
        <f t="shared" si="2381"/>
        <v>0</v>
      </c>
      <c r="AE8464" s="21" t="str">
        <f t="shared" si="2376"/>
        <v>12/18/19:00</v>
      </c>
    </row>
    <row r="8465" spans="2:31">
      <c r="B8465" s="37">
        <v>12</v>
      </c>
      <c r="C8465" s="38">
        <v>18</v>
      </c>
      <c r="D8465" s="39">
        <v>20</v>
      </c>
      <c r="E8465" s="17">
        <v>5.6</v>
      </c>
      <c r="F8465" s="17">
        <v>0</v>
      </c>
      <c r="G8465" s="17">
        <v>0</v>
      </c>
      <c r="H8465" s="37">
        <f t="shared" si="2364"/>
        <v>42.08</v>
      </c>
      <c r="I8465" s="37">
        <f>IF(H8465&lt;'Roof Calculator'!$G$8, 1, 0)</f>
        <v>1</v>
      </c>
      <c r="J8465" s="37">
        <f>IF(H8465&gt;='Roof Calculator'!$G$8, 1, 0)</f>
        <v>0</v>
      </c>
      <c r="K8465" s="37">
        <f t="shared" si="2365"/>
        <v>42.08</v>
      </c>
      <c r="L8465" s="37">
        <f t="shared" si="2366"/>
        <v>0</v>
      </c>
      <c r="M8465" s="37">
        <v>0</v>
      </c>
      <c r="N8465" s="37">
        <f t="shared" si="2367"/>
        <v>0</v>
      </c>
      <c r="O8465" s="37">
        <v>0</v>
      </c>
      <c r="P8465" s="37">
        <v>0</v>
      </c>
      <c r="Q8465" s="21">
        <f t="shared" si="2368"/>
        <v>39.790999999999997</v>
      </c>
      <c r="R8465" s="21">
        <f t="shared" si="2377"/>
        <v>352.79166666668738</v>
      </c>
      <c r="S8465" s="21">
        <f t="shared" si="2378"/>
        <v>-23.435879821923916</v>
      </c>
      <c r="T8465" s="21">
        <f t="shared" si="2369"/>
        <v>86.147999999999996</v>
      </c>
      <c r="U8465" s="37">
        <f>VLOOKUP(Time_Zone, 'LSTM LookUp'!$B$5:$D$8, 3, FALSE)</f>
        <v>-75</v>
      </c>
      <c r="V8465" s="21">
        <f t="shared" si="2379"/>
        <v>2.4178987876809082</v>
      </c>
      <c r="W8465" s="21">
        <f t="shared" si="2370"/>
        <v>281.75247469692022</v>
      </c>
      <c r="X8465" s="21">
        <f t="shared" si="2371"/>
        <v>0</v>
      </c>
      <c r="Y8465" s="21">
        <f t="shared" si="2372"/>
        <v>0</v>
      </c>
      <c r="Z8465" s="21">
        <f t="shared" si="2380"/>
        <v>0</v>
      </c>
      <c r="AA8465" s="21">
        <f t="shared" si="2373"/>
        <v>0</v>
      </c>
      <c r="AB8465" s="21">
        <f t="shared" si="2374"/>
        <v>0</v>
      </c>
      <c r="AC8465" s="21">
        <f t="shared" si="2375"/>
        <v>0</v>
      </c>
      <c r="AD8465" s="21">
        <f t="shared" si="2381"/>
        <v>0</v>
      </c>
      <c r="AE8465" s="21" t="str">
        <f t="shared" si="2376"/>
        <v>12/18/20:00</v>
      </c>
    </row>
    <row r="8466" spans="2:31">
      <c r="B8466" s="37">
        <v>12</v>
      </c>
      <c r="C8466" s="38">
        <v>18</v>
      </c>
      <c r="D8466" s="39">
        <v>21</v>
      </c>
      <c r="E8466" s="17">
        <v>5.6</v>
      </c>
      <c r="F8466" s="17">
        <v>0</v>
      </c>
      <c r="G8466" s="17">
        <v>0</v>
      </c>
      <c r="H8466" s="37">
        <f t="shared" si="2364"/>
        <v>42.08</v>
      </c>
      <c r="I8466" s="37">
        <f>IF(H8466&lt;'Roof Calculator'!$G$8, 1, 0)</f>
        <v>1</v>
      </c>
      <c r="J8466" s="37">
        <f>IF(H8466&gt;='Roof Calculator'!$G$8, 1, 0)</f>
        <v>0</v>
      </c>
      <c r="K8466" s="37">
        <f t="shared" si="2365"/>
        <v>42.08</v>
      </c>
      <c r="L8466" s="37">
        <f t="shared" si="2366"/>
        <v>0</v>
      </c>
      <c r="M8466" s="37">
        <v>0</v>
      </c>
      <c r="N8466" s="37">
        <f t="shared" si="2367"/>
        <v>0</v>
      </c>
      <c r="O8466" s="37">
        <v>0</v>
      </c>
      <c r="P8466" s="37">
        <v>0</v>
      </c>
      <c r="Q8466" s="21">
        <f t="shared" si="2368"/>
        <v>39.790999999999997</v>
      </c>
      <c r="R8466" s="21">
        <f t="shared" si="2377"/>
        <v>352.83333333335406</v>
      </c>
      <c r="S8466" s="21">
        <f t="shared" si="2378"/>
        <v>-23.436474204103455</v>
      </c>
      <c r="T8466" s="21">
        <f t="shared" si="2369"/>
        <v>86.147999999999996</v>
      </c>
      <c r="U8466" s="37">
        <f>VLOOKUP(Time_Zone, 'LSTM LookUp'!$B$5:$D$8, 3, FALSE)</f>
        <v>-75</v>
      </c>
      <c r="V8466" s="21">
        <f t="shared" si="2379"/>
        <v>2.3984095160153922</v>
      </c>
      <c r="W8466" s="21">
        <f t="shared" si="2370"/>
        <v>296.74760237900381</v>
      </c>
      <c r="X8466" s="21">
        <f t="shared" si="2371"/>
        <v>0</v>
      </c>
      <c r="Y8466" s="21">
        <f t="shared" si="2372"/>
        <v>0</v>
      </c>
      <c r="Z8466" s="21">
        <f t="shared" si="2380"/>
        <v>0</v>
      </c>
      <c r="AA8466" s="21">
        <f t="shared" si="2373"/>
        <v>0</v>
      </c>
      <c r="AB8466" s="21">
        <f t="shared" si="2374"/>
        <v>0</v>
      </c>
      <c r="AC8466" s="21">
        <f t="shared" si="2375"/>
        <v>0</v>
      </c>
      <c r="AD8466" s="21">
        <f t="shared" si="2381"/>
        <v>0</v>
      </c>
      <c r="AE8466" s="21" t="str">
        <f t="shared" si="2376"/>
        <v>12/18/21:00</v>
      </c>
    </row>
    <row r="8467" spans="2:31">
      <c r="B8467" s="37">
        <v>12</v>
      </c>
      <c r="C8467" s="38">
        <v>18</v>
      </c>
      <c r="D8467" s="39">
        <v>22</v>
      </c>
      <c r="E8467" s="17">
        <v>5.6</v>
      </c>
      <c r="F8467" s="17">
        <v>0</v>
      </c>
      <c r="G8467" s="17">
        <v>0</v>
      </c>
      <c r="H8467" s="37">
        <f t="shared" si="2364"/>
        <v>42.08</v>
      </c>
      <c r="I8467" s="37">
        <f>IF(H8467&lt;'Roof Calculator'!$G$8, 1, 0)</f>
        <v>1</v>
      </c>
      <c r="J8467" s="37">
        <f>IF(H8467&gt;='Roof Calculator'!$G$8, 1, 0)</f>
        <v>0</v>
      </c>
      <c r="K8467" s="37">
        <f t="shared" si="2365"/>
        <v>42.08</v>
      </c>
      <c r="L8467" s="37">
        <f t="shared" si="2366"/>
        <v>0</v>
      </c>
      <c r="M8467" s="37">
        <v>0</v>
      </c>
      <c r="N8467" s="37">
        <f t="shared" si="2367"/>
        <v>0</v>
      </c>
      <c r="O8467" s="37">
        <v>0</v>
      </c>
      <c r="P8467" s="37">
        <v>0</v>
      </c>
      <c r="Q8467" s="21">
        <f t="shared" si="2368"/>
        <v>39.790999999999997</v>
      </c>
      <c r="R8467" s="21">
        <f t="shared" si="2377"/>
        <v>352.87500000002075</v>
      </c>
      <c r="S8467" s="21">
        <f t="shared" si="2378"/>
        <v>-23.437055811046179</v>
      </c>
      <c r="T8467" s="21">
        <f t="shared" si="2369"/>
        <v>86.147999999999996</v>
      </c>
      <c r="U8467" s="37">
        <f>VLOOKUP(Time_Zone, 'LSTM LookUp'!$B$5:$D$8, 3, FALSE)</f>
        <v>-75</v>
      </c>
      <c r="V8467" s="21">
        <f t="shared" si="2379"/>
        <v>2.3789180059915758</v>
      </c>
      <c r="W8467" s="21">
        <f t="shared" si="2370"/>
        <v>311.74272950149782</v>
      </c>
      <c r="X8467" s="21">
        <f t="shared" si="2371"/>
        <v>0</v>
      </c>
      <c r="Y8467" s="21">
        <f t="shared" si="2372"/>
        <v>0</v>
      </c>
      <c r="Z8467" s="21">
        <f t="shared" si="2380"/>
        <v>0</v>
      </c>
      <c r="AA8467" s="21">
        <f t="shared" si="2373"/>
        <v>0</v>
      </c>
      <c r="AB8467" s="21">
        <f t="shared" si="2374"/>
        <v>0</v>
      </c>
      <c r="AC8467" s="21">
        <f t="shared" si="2375"/>
        <v>0</v>
      </c>
      <c r="AD8467" s="21">
        <f t="shared" si="2381"/>
        <v>0</v>
      </c>
      <c r="AE8467" s="21" t="str">
        <f t="shared" si="2376"/>
        <v>12/18/22:00</v>
      </c>
    </row>
    <row r="8468" spans="2:31">
      <c r="B8468" s="37">
        <v>12</v>
      </c>
      <c r="C8468" s="38">
        <v>18</v>
      </c>
      <c r="D8468" s="39">
        <v>23</v>
      </c>
      <c r="E8468" s="17">
        <v>5.6</v>
      </c>
      <c r="F8468" s="17">
        <v>0</v>
      </c>
      <c r="G8468" s="17">
        <v>0</v>
      </c>
      <c r="H8468" s="37">
        <f t="shared" si="2364"/>
        <v>42.08</v>
      </c>
      <c r="I8468" s="37">
        <f>IF(H8468&lt;'Roof Calculator'!$G$8, 1, 0)</f>
        <v>1</v>
      </c>
      <c r="J8468" s="37">
        <f>IF(H8468&gt;='Roof Calculator'!$G$8, 1, 0)</f>
        <v>0</v>
      </c>
      <c r="K8468" s="37">
        <f t="shared" si="2365"/>
        <v>42.08</v>
      </c>
      <c r="L8468" s="37">
        <f t="shared" si="2366"/>
        <v>0</v>
      </c>
      <c r="M8468" s="37">
        <v>0</v>
      </c>
      <c r="N8468" s="37">
        <f t="shared" si="2367"/>
        <v>0</v>
      </c>
      <c r="O8468" s="37">
        <v>0</v>
      </c>
      <c r="P8468" s="37">
        <v>0</v>
      </c>
      <c r="Q8468" s="21">
        <f t="shared" si="2368"/>
        <v>39.790999999999997</v>
      </c>
      <c r="R8468" s="21">
        <f t="shared" si="2377"/>
        <v>352.91666666668743</v>
      </c>
      <c r="S8468" s="21">
        <f t="shared" si="2378"/>
        <v>-23.437624642284245</v>
      </c>
      <c r="T8468" s="21">
        <f t="shared" si="2369"/>
        <v>86.147999999999996</v>
      </c>
      <c r="U8468" s="37">
        <f>VLOOKUP(Time_Zone, 'LSTM LookUp'!$B$5:$D$8, 3, FALSE)</f>
        <v>-75</v>
      </c>
      <c r="V8468" s="21">
        <f t="shared" si="2379"/>
        <v>2.3594242894427468</v>
      </c>
      <c r="W8468" s="21">
        <f t="shared" si="2370"/>
        <v>326.73785607236073</v>
      </c>
      <c r="X8468" s="21">
        <f t="shared" si="2371"/>
        <v>0</v>
      </c>
      <c r="Y8468" s="21">
        <f t="shared" si="2372"/>
        <v>0</v>
      </c>
      <c r="Z8468" s="21">
        <f t="shared" si="2380"/>
        <v>0</v>
      </c>
      <c r="AA8468" s="21">
        <f t="shared" si="2373"/>
        <v>0</v>
      </c>
      <c r="AB8468" s="21">
        <f t="shared" si="2374"/>
        <v>0</v>
      </c>
      <c r="AC8468" s="21">
        <f t="shared" si="2375"/>
        <v>0</v>
      </c>
      <c r="AD8468" s="21">
        <f t="shared" si="2381"/>
        <v>0</v>
      </c>
      <c r="AE8468" s="21" t="str">
        <f t="shared" si="2376"/>
        <v>12/18/23:00</v>
      </c>
    </row>
    <row r="8469" spans="2:31">
      <c r="B8469" s="37">
        <v>12</v>
      </c>
      <c r="C8469" s="38">
        <v>18</v>
      </c>
      <c r="D8469" s="39">
        <v>24</v>
      </c>
      <c r="E8469" s="17">
        <v>5</v>
      </c>
      <c r="F8469" s="17">
        <v>0</v>
      </c>
      <c r="G8469" s="17">
        <v>0</v>
      </c>
      <c r="H8469" s="37">
        <f t="shared" si="2364"/>
        <v>41</v>
      </c>
      <c r="I8469" s="37">
        <f>IF(H8469&lt;'Roof Calculator'!$G$8, 1, 0)</f>
        <v>1</v>
      </c>
      <c r="J8469" s="37">
        <f>IF(H8469&gt;='Roof Calculator'!$G$8, 1, 0)</f>
        <v>0</v>
      </c>
      <c r="K8469" s="37">
        <f t="shared" si="2365"/>
        <v>41</v>
      </c>
      <c r="L8469" s="37">
        <f t="shared" si="2366"/>
        <v>0</v>
      </c>
      <c r="M8469" s="37">
        <v>0</v>
      </c>
      <c r="N8469" s="37">
        <f t="shared" si="2367"/>
        <v>0</v>
      </c>
      <c r="O8469" s="37">
        <v>0</v>
      </c>
      <c r="P8469" s="37">
        <v>0</v>
      </c>
      <c r="Q8469" s="21">
        <f t="shared" si="2368"/>
        <v>39.790999999999997</v>
      </c>
      <c r="R8469" s="21">
        <f t="shared" si="2377"/>
        <v>352.95833333335412</v>
      </c>
      <c r="S8469" s="21">
        <f t="shared" si="2378"/>
        <v>-23.438180697360135</v>
      </c>
      <c r="T8469" s="21">
        <f t="shared" si="2369"/>
        <v>86.147999999999996</v>
      </c>
      <c r="U8469" s="37">
        <f>VLOOKUP(Time_Zone, 'LSTM LookUp'!$B$5:$D$8, 3, FALSE)</f>
        <v>-75</v>
      </c>
      <c r="V8469" s="21">
        <f t="shared" si="2379"/>
        <v>2.3399283982053265</v>
      </c>
      <c r="W8469" s="21">
        <f t="shared" si="2370"/>
        <v>341.73298209955135</v>
      </c>
      <c r="X8469" s="21">
        <f t="shared" si="2371"/>
        <v>0</v>
      </c>
      <c r="Y8469" s="21">
        <f t="shared" si="2372"/>
        <v>0</v>
      </c>
      <c r="Z8469" s="21">
        <f t="shared" si="2380"/>
        <v>0</v>
      </c>
      <c r="AA8469" s="21">
        <f t="shared" si="2373"/>
        <v>0</v>
      </c>
      <c r="AB8469" s="21">
        <f t="shared" si="2374"/>
        <v>0</v>
      </c>
      <c r="AC8469" s="21">
        <f t="shared" si="2375"/>
        <v>0</v>
      </c>
      <c r="AD8469" s="21">
        <f t="shared" si="2381"/>
        <v>0</v>
      </c>
      <c r="AE8469" s="21" t="str">
        <f t="shared" si="2376"/>
        <v>12/18/24:00</v>
      </c>
    </row>
    <row r="8470" spans="2:31">
      <c r="B8470" s="37">
        <v>12</v>
      </c>
      <c r="C8470" s="38">
        <v>19</v>
      </c>
      <c r="D8470" s="39">
        <v>1</v>
      </c>
      <c r="E8470" s="17">
        <v>5</v>
      </c>
      <c r="F8470" s="17">
        <v>0</v>
      </c>
      <c r="G8470" s="17">
        <v>0</v>
      </c>
      <c r="H8470" s="37">
        <f t="shared" ref="H8470:H8533" si="2382">E8470*9/5+32</f>
        <v>41</v>
      </c>
      <c r="I8470" s="37">
        <f>IF(H8470&lt;'Roof Calculator'!$G$8, 1, 0)</f>
        <v>1</v>
      </c>
      <c r="J8470" s="37">
        <f>IF(H8470&gt;='Roof Calculator'!$G$8, 1, 0)</f>
        <v>0</v>
      </c>
      <c r="K8470" s="37">
        <f t="shared" ref="K8470:K8533" si="2383">I8470*H8470</f>
        <v>41</v>
      </c>
      <c r="L8470" s="37">
        <f t="shared" ref="L8470:L8533" si="2384">J8470*H8470</f>
        <v>0</v>
      </c>
      <c r="M8470" s="37">
        <v>0</v>
      </c>
      <c r="N8470" s="37">
        <f t="shared" ref="N8470:N8533" si="2385">F8470*(180-M8470)/180</f>
        <v>0</v>
      </c>
      <c r="O8470" s="37">
        <v>0</v>
      </c>
      <c r="P8470" s="37">
        <v>0</v>
      </c>
      <c r="Q8470" s="21">
        <f t="shared" ref="Q8470:Q8533" si="2386">Latitude</f>
        <v>39.790999999999997</v>
      </c>
      <c r="R8470" s="21">
        <f t="shared" si="2377"/>
        <v>353.0000000000208</v>
      </c>
      <c r="S8470" s="21">
        <f t="shared" si="2378"/>
        <v>-23.438723975826562</v>
      </c>
      <c r="T8470" s="21">
        <f t="shared" ref="T8470:T8533" si="2387">Longitude</f>
        <v>86.147999999999996</v>
      </c>
      <c r="U8470" s="37">
        <f>VLOOKUP(Time_Zone, 'LSTM LookUp'!$B$5:$D$8, 3, FALSE)</f>
        <v>-75</v>
      </c>
      <c r="V8470" s="21">
        <f t="shared" si="2379"/>
        <v>2.3204303641189048</v>
      </c>
      <c r="W8470" s="21">
        <f t="shared" ref="W8470:W8533" si="2388">15*((D8470+(4*(T8470-U8470)+V8470)/60)-12)</f>
        <v>-3.2718924089702739</v>
      </c>
      <c r="X8470" s="21">
        <f t="shared" ref="X8470:X8533" si="2389">G8470*(SIN(S8470*PI()/180)*SIN(Q8470*PI()/180)*COS(O8470*PI()/180)-SIN(S8470*PI()/180)*COS(Q8470*PI()/180)*SIN(O8470*PI()/180)*COS(P8470*PI()/180)+COS(S8470*PI()/180)*COS(Q8470*PI()/180)*COS(O8470*PI()/180)*COS(W8470*PI()/180)+COS(S8470*PI()/180)*SIN(Q8470*PI()/180)*SIN(O8470*PI()/180)*COS(P8470*PI()/180)*COS(W8470*PI()/180)+COS(S8470*PI()/180)*SIN(P8470*PI()/180)*SIN(W8470*PI()/180)*SIN(O8470*PI()/180))</f>
        <v>0</v>
      </c>
      <c r="Y8470" s="21">
        <f t="shared" ref="Y8470:Y8533" si="2390">X8470+N8470</f>
        <v>0</v>
      </c>
      <c r="Z8470" s="21">
        <f t="shared" si="2380"/>
        <v>0</v>
      </c>
      <c r="AA8470" s="21">
        <f t="shared" ref="AA8470:AA8533" si="2391">Z8470*I8470</f>
        <v>0</v>
      </c>
      <c r="AB8470" s="21">
        <f t="shared" ref="AB8470:AB8533" si="2392">Z8470*J8470</f>
        <v>0</v>
      </c>
      <c r="AC8470" s="21">
        <f t="shared" ref="AC8470:AC8533" si="2393">L8470</f>
        <v>0</v>
      </c>
      <c r="AD8470" s="21">
        <f t="shared" si="2381"/>
        <v>0</v>
      </c>
      <c r="AE8470" s="21" t="str">
        <f t="shared" ref="AE8470:AE8533" si="2394">CONCATENATE(B8470, "/", C8470, "/", D8470,":00")</f>
        <v>12/19/1:00</v>
      </c>
    </row>
    <row r="8471" spans="2:31">
      <c r="B8471" s="37">
        <v>12</v>
      </c>
      <c r="C8471" s="38">
        <v>19</v>
      </c>
      <c r="D8471" s="39">
        <v>2</v>
      </c>
      <c r="E8471" s="17">
        <v>4.4000000000000004</v>
      </c>
      <c r="F8471" s="17">
        <v>0</v>
      </c>
      <c r="G8471" s="17">
        <v>0</v>
      </c>
      <c r="H8471" s="37">
        <f t="shared" si="2382"/>
        <v>39.92</v>
      </c>
      <c r="I8471" s="37">
        <f>IF(H8471&lt;'Roof Calculator'!$G$8, 1, 0)</f>
        <v>1</v>
      </c>
      <c r="J8471" s="37">
        <f>IF(H8471&gt;='Roof Calculator'!$G$8, 1, 0)</f>
        <v>0</v>
      </c>
      <c r="K8471" s="37">
        <f t="shared" si="2383"/>
        <v>39.92</v>
      </c>
      <c r="L8471" s="37">
        <f t="shared" si="2384"/>
        <v>0</v>
      </c>
      <c r="M8471" s="37">
        <v>0</v>
      </c>
      <c r="N8471" s="37">
        <f t="shared" si="2385"/>
        <v>0</v>
      </c>
      <c r="O8471" s="37">
        <v>0</v>
      </c>
      <c r="P8471" s="37">
        <v>0</v>
      </c>
      <c r="Q8471" s="21">
        <f t="shared" si="2386"/>
        <v>39.790999999999997</v>
      </c>
      <c r="R8471" s="21">
        <f t="shared" ref="R8471:R8534" si="2395">R8470+1/24</f>
        <v>353.04166666668749</v>
      </c>
      <c r="S8471" s="21">
        <f t="shared" ref="S8471:S8534" si="2396">ASIN(SIN(23.45*PI()/180)*SIN((360/365*(R8471-81))*PI()/180))*180/PI()</f>
        <v>-23.439254477246518</v>
      </c>
      <c r="T8471" s="21">
        <f t="shared" si="2387"/>
        <v>86.147999999999996</v>
      </c>
      <c r="U8471" s="37">
        <f>VLOOKUP(Time_Zone, 'LSTM LookUp'!$B$5:$D$8, 3, FALSE)</f>
        <v>-75</v>
      </c>
      <c r="V8471" s="21">
        <f t="shared" ref="V8471:V8534" si="2397">9.87*SIN(2*(360/365*(R8471-81))*PI()/180)-7.53*COS((360/365*(R8471-81))*PI()/180)-1.5*SIN((360/365*(R8471-81))*PI()/180)</f>
        <v>2.3009302190260339</v>
      </c>
      <c r="W8471" s="21">
        <f t="shared" si="2388"/>
        <v>11.7232325547565</v>
      </c>
      <c r="X8471" s="21">
        <f t="shared" si="2389"/>
        <v>0</v>
      </c>
      <c r="Y8471" s="21">
        <f t="shared" si="2390"/>
        <v>0</v>
      </c>
      <c r="Z8471" s="21">
        <f t="shared" ref="Z8471:Z8534" si="2398">Y8471/10.764*3.412</f>
        <v>0</v>
      </c>
      <c r="AA8471" s="21">
        <f t="shared" si="2391"/>
        <v>0</v>
      </c>
      <c r="AB8471" s="21">
        <f t="shared" si="2392"/>
        <v>0</v>
      </c>
      <c r="AC8471" s="21">
        <f t="shared" si="2393"/>
        <v>0</v>
      </c>
      <c r="AD8471" s="21">
        <f t="shared" ref="AD8471:AD8534" si="2399">AB8471</f>
        <v>0</v>
      </c>
      <c r="AE8471" s="21" t="str">
        <f t="shared" si="2394"/>
        <v>12/19/2:00</v>
      </c>
    </row>
    <row r="8472" spans="2:31">
      <c r="B8472" s="37">
        <v>12</v>
      </c>
      <c r="C8472" s="38">
        <v>19</v>
      </c>
      <c r="D8472" s="39">
        <v>3</v>
      </c>
      <c r="E8472" s="17">
        <v>4.4000000000000004</v>
      </c>
      <c r="F8472" s="17">
        <v>0</v>
      </c>
      <c r="G8472" s="17">
        <v>0</v>
      </c>
      <c r="H8472" s="37">
        <f t="shared" si="2382"/>
        <v>39.92</v>
      </c>
      <c r="I8472" s="37">
        <f>IF(H8472&lt;'Roof Calculator'!$G$8, 1, 0)</f>
        <v>1</v>
      </c>
      <c r="J8472" s="37">
        <f>IF(H8472&gt;='Roof Calculator'!$G$8, 1, 0)</f>
        <v>0</v>
      </c>
      <c r="K8472" s="37">
        <f t="shared" si="2383"/>
        <v>39.92</v>
      </c>
      <c r="L8472" s="37">
        <f t="shared" si="2384"/>
        <v>0</v>
      </c>
      <c r="M8472" s="37">
        <v>0</v>
      </c>
      <c r="N8472" s="37">
        <f t="shared" si="2385"/>
        <v>0</v>
      </c>
      <c r="O8472" s="37">
        <v>0</v>
      </c>
      <c r="P8472" s="37">
        <v>0</v>
      </c>
      <c r="Q8472" s="21">
        <f t="shared" si="2386"/>
        <v>39.790999999999997</v>
      </c>
      <c r="R8472" s="21">
        <f t="shared" si="2395"/>
        <v>353.08333333335418</v>
      </c>
      <c r="S8472" s="21">
        <f t="shared" si="2396"/>
        <v>-23.439772201193243</v>
      </c>
      <c r="T8472" s="21">
        <f t="shared" si="2387"/>
        <v>86.147999999999996</v>
      </c>
      <c r="U8472" s="37">
        <f>VLOOKUP(Time_Zone, 'LSTM LookUp'!$B$5:$D$8, 3, FALSE)</f>
        <v>-75</v>
      </c>
      <c r="V8472" s="21">
        <f t="shared" si="2397"/>
        <v>2.2814279947722405</v>
      </c>
      <c r="W8472" s="21">
        <f t="shared" si="2388"/>
        <v>26.718356998693061</v>
      </c>
      <c r="X8472" s="21">
        <f t="shared" si="2389"/>
        <v>0</v>
      </c>
      <c r="Y8472" s="21">
        <f t="shared" si="2390"/>
        <v>0</v>
      </c>
      <c r="Z8472" s="21">
        <f t="shared" si="2398"/>
        <v>0</v>
      </c>
      <c r="AA8472" s="21">
        <f t="shared" si="2391"/>
        <v>0</v>
      </c>
      <c r="AB8472" s="21">
        <f t="shared" si="2392"/>
        <v>0</v>
      </c>
      <c r="AC8472" s="21">
        <f t="shared" si="2393"/>
        <v>0</v>
      </c>
      <c r="AD8472" s="21">
        <f t="shared" si="2399"/>
        <v>0</v>
      </c>
      <c r="AE8472" s="21" t="str">
        <f t="shared" si="2394"/>
        <v>12/19/3:00</v>
      </c>
    </row>
    <row r="8473" spans="2:31">
      <c r="B8473" s="37">
        <v>12</v>
      </c>
      <c r="C8473" s="38">
        <v>19</v>
      </c>
      <c r="D8473" s="39">
        <v>4</v>
      </c>
      <c r="E8473" s="17">
        <v>4.4000000000000004</v>
      </c>
      <c r="F8473" s="17">
        <v>0</v>
      </c>
      <c r="G8473" s="17">
        <v>0</v>
      </c>
      <c r="H8473" s="37">
        <f t="shared" si="2382"/>
        <v>39.92</v>
      </c>
      <c r="I8473" s="37">
        <f>IF(H8473&lt;'Roof Calculator'!$G$8, 1, 0)</f>
        <v>1</v>
      </c>
      <c r="J8473" s="37">
        <f>IF(H8473&gt;='Roof Calculator'!$G$8, 1, 0)</f>
        <v>0</v>
      </c>
      <c r="K8473" s="37">
        <f t="shared" si="2383"/>
        <v>39.92</v>
      </c>
      <c r="L8473" s="37">
        <f t="shared" si="2384"/>
        <v>0</v>
      </c>
      <c r="M8473" s="37">
        <v>0</v>
      </c>
      <c r="N8473" s="37">
        <f t="shared" si="2385"/>
        <v>0</v>
      </c>
      <c r="O8473" s="37">
        <v>0</v>
      </c>
      <c r="P8473" s="37">
        <v>0</v>
      </c>
      <c r="Q8473" s="21">
        <f t="shared" si="2386"/>
        <v>39.790999999999997</v>
      </c>
      <c r="R8473" s="21">
        <f t="shared" si="2395"/>
        <v>353.12500000002086</v>
      </c>
      <c r="S8473" s="21">
        <f t="shared" si="2396"/>
        <v>-23.440277147250256</v>
      </c>
      <c r="T8473" s="21">
        <f t="shared" si="2387"/>
        <v>86.147999999999996</v>
      </c>
      <c r="U8473" s="37">
        <f>VLOOKUP(Time_Zone, 'LSTM LookUp'!$B$5:$D$8, 3, FALSE)</f>
        <v>-75</v>
      </c>
      <c r="V8473" s="21">
        <f t="shared" si="2397"/>
        <v>2.2619237232060581</v>
      </c>
      <c r="W8473" s="21">
        <f t="shared" si="2388"/>
        <v>41.713480930801524</v>
      </c>
      <c r="X8473" s="21">
        <f t="shared" si="2389"/>
        <v>0</v>
      </c>
      <c r="Y8473" s="21">
        <f t="shared" si="2390"/>
        <v>0</v>
      </c>
      <c r="Z8473" s="21">
        <f t="shared" si="2398"/>
        <v>0</v>
      </c>
      <c r="AA8473" s="21">
        <f t="shared" si="2391"/>
        <v>0</v>
      </c>
      <c r="AB8473" s="21">
        <f t="shared" si="2392"/>
        <v>0</v>
      </c>
      <c r="AC8473" s="21">
        <f t="shared" si="2393"/>
        <v>0</v>
      </c>
      <c r="AD8473" s="21">
        <f t="shared" si="2399"/>
        <v>0</v>
      </c>
      <c r="AE8473" s="21" t="str">
        <f t="shared" si="2394"/>
        <v>12/19/4:00</v>
      </c>
    </row>
    <row r="8474" spans="2:31">
      <c r="B8474" s="37">
        <v>12</v>
      </c>
      <c r="C8474" s="38">
        <v>19</v>
      </c>
      <c r="D8474" s="39">
        <v>5</v>
      </c>
      <c r="E8474" s="17">
        <v>4.4000000000000004</v>
      </c>
      <c r="F8474" s="17">
        <v>0</v>
      </c>
      <c r="G8474" s="17">
        <v>0</v>
      </c>
      <c r="H8474" s="37">
        <f t="shared" si="2382"/>
        <v>39.92</v>
      </c>
      <c r="I8474" s="37">
        <f>IF(H8474&lt;'Roof Calculator'!$G$8, 1, 0)</f>
        <v>1</v>
      </c>
      <c r="J8474" s="37">
        <f>IF(H8474&gt;='Roof Calculator'!$G$8, 1, 0)</f>
        <v>0</v>
      </c>
      <c r="K8474" s="37">
        <f t="shared" si="2383"/>
        <v>39.92</v>
      </c>
      <c r="L8474" s="37">
        <f t="shared" si="2384"/>
        <v>0</v>
      </c>
      <c r="M8474" s="37">
        <v>0</v>
      </c>
      <c r="N8474" s="37">
        <f t="shared" si="2385"/>
        <v>0</v>
      </c>
      <c r="O8474" s="37">
        <v>0</v>
      </c>
      <c r="P8474" s="37">
        <v>0</v>
      </c>
      <c r="Q8474" s="21">
        <f t="shared" si="2386"/>
        <v>39.790999999999997</v>
      </c>
      <c r="R8474" s="21">
        <f t="shared" si="2395"/>
        <v>353.16666666668755</v>
      </c>
      <c r="S8474" s="21">
        <f t="shared" si="2396"/>
        <v>-23.440769315011355</v>
      </c>
      <c r="T8474" s="21">
        <f t="shared" si="2387"/>
        <v>86.147999999999996</v>
      </c>
      <c r="U8474" s="37">
        <f>VLOOKUP(Time_Zone, 'LSTM LookUp'!$B$5:$D$8, 3, FALSE)</f>
        <v>-75</v>
      </c>
      <c r="V8474" s="21">
        <f t="shared" si="2397"/>
        <v>2.2424174361787284</v>
      </c>
      <c r="W8474" s="21">
        <f t="shared" si="2388"/>
        <v>56.708604359044664</v>
      </c>
      <c r="X8474" s="21">
        <f t="shared" si="2389"/>
        <v>0</v>
      </c>
      <c r="Y8474" s="21">
        <f t="shared" si="2390"/>
        <v>0</v>
      </c>
      <c r="Z8474" s="21">
        <f t="shared" si="2398"/>
        <v>0</v>
      </c>
      <c r="AA8474" s="21">
        <f t="shared" si="2391"/>
        <v>0</v>
      </c>
      <c r="AB8474" s="21">
        <f t="shared" si="2392"/>
        <v>0</v>
      </c>
      <c r="AC8474" s="21">
        <f t="shared" si="2393"/>
        <v>0</v>
      </c>
      <c r="AD8474" s="21">
        <f t="shared" si="2399"/>
        <v>0</v>
      </c>
      <c r="AE8474" s="21" t="str">
        <f t="shared" si="2394"/>
        <v>12/19/5:00</v>
      </c>
    </row>
    <row r="8475" spans="2:31">
      <c r="B8475" s="37">
        <v>12</v>
      </c>
      <c r="C8475" s="38">
        <v>19</v>
      </c>
      <c r="D8475" s="39">
        <v>6</v>
      </c>
      <c r="E8475" s="17">
        <v>3.9</v>
      </c>
      <c r="F8475" s="17">
        <v>0</v>
      </c>
      <c r="G8475" s="17">
        <v>0</v>
      </c>
      <c r="H8475" s="37">
        <f t="shared" si="2382"/>
        <v>39.020000000000003</v>
      </c>
      <c r="I8475" s="37">
        <f>IF(H8475&lt;'Roof Calculator'!$G$8, 1, 0)</f>
        <v>1</v>
      </c>
      <c r="J8475" s="37">
        <f>IF(H8475&gt;='Roof Calculator'!$G$8, 1, 0)</f>
        <v>0</v>
      </c>
      <c r="K8475" s="37">
        <f t="shared" si="2383"/>
        <v>39.020000000000003</v>
      </c>
      <c r="L8475" s="37">
        <f t="shared" si="2384"/>
        <v>0</v>
      </c>
      <c r="M8475" s="37">
        <v>0</v>
      </c>
      <c r="N8475" s="37">
        <f t="shared" si="2385"/>
        <v>0</v>
      </c>
      <c r="O8475" s="37">
        <v>0</v>
      </c>
      <c r="P8475" s="37">
        <v>0</v>
      </c>
      <c r="Q8475" s="21">
        <f t="shared" si="2386"/>
        <v>39.790999999999997</v>
      </c>
      <c r="R8475" s="21">
        <f t="shared" si="2395"/>
        <v>353.20833333335423</v>
      </c>
      <c r="S8475" s="21">
        <f t="shared" si="2396"/>
        <v>-23.441248704080603</v>
      </c>
      <c r="T8475" s="21">
        <f t="shared" si="2387"/>
        <v>86.147999999999996</v>
      </c>
      <c r="U8475" s="37">
        <f>VLOOKUP(Time_Zone, 'LSTM LookUp'!$B$5:$D$8, 3, FALSE)</f>
        <v>-75</v>
      </c>
      <c r="V8475" s="21">
        <f t="shared" si="2397"/>
        <v>2.2229091655443538</v>
      </c>
      <c r="W8475" s="21">
        <f t="shared" si="2388"/>
        <v>71.703727291386059</v>
      </c>
      <c r="X8475" s="21">
        <f t="shared" si="2389"/>
        <v>0</v>
      </c>
      <c r="Y8475" s="21">
        <f t="shared" si="2390"/>
        <v>0</v>
      </c>
      <c r="Z8475" s="21">
        <f t="shared" si="2398"/>
        <v>0</v>
      </c>
      <c r="AA8475" s="21">
        <f t="shared" si="2391"/>
        <v>0</v>
      </c>
      <c r="AB8475" s="21">
        <f t="shared" si="2392"/>
        <v>0</v>
      </c>
      <c r="AC8475" s="21">
        <f t="shared" si="2393"/>
        <v>0</v>
      </c>
      <c r="AD8475" s="21">
        <f t="shared" si="2399"/>
        <v>0</v>
      </c>
      <c r="AE8475" s="21" t="str">
        <f t="shared" si="2394"/>
        <v>12/19/6:00</v>
      </c>
    </row>
    <row r="8476" spans="2:31">
      <c r="B8476" s="37">
        <v>12</v>
      </c>
      <c r="C8476" s="38">
        <v>19</v>
      </c>
      <c r="D8476" s="39">
        <v>7</v>
      </c>
      <c r="E8476" s="17">
        <v>3.9</v>
      </c>
      <c r="F8476" s="17">
        <v>0</v>
      </c>
      <c r="G8476" s="17">
        <v>0</v>
      </c>
      <c r="H8476" s="37">
        <f t="shared" si="2382"/>
        <v>39.020000000000003</v>
      </c>
      <c r="I8476" s="37">
        <f>IF(H8476&lt;'Roof Calculator'!$G$8, 1, 0)</f>
        <v>1</v>
      </c>
      <c r="J8476" s="37">
        <f>IF(H8476&gt;='Roof Calculator'!$G$8, 1, 0)</f>
        <v>0</v>
      </c>
      <c r="K8476" s="37">
        <f t="shared" si="2383"/>
        <v>39.020000000000003</v>
      </c>
      <c r="L8476" s="37">
        <f t="shared" si="2384"/>
        <v>0</v>
      </c>
      <c r="M8476" s="37">
        <v>0</v>
      </c>
      <c r="N8476" s="37">
        <f t="shared" si="2385"/>
        <v>0</v>
      </c>
      <c r="O8476" s="37">
        <v>0</v>
      </c>
      <c r="P8476" s="37">
        <v>0</v>
      </c>
      <c r="Q8476" s="21">
        <f t="shared" si="2386"/>
        <v>39.790999999999997</v>
      </c>
      <c r="R8476" s="21">
        <f t="shared" si="2395"/>
        <v>353.25000000002092</v>
      </c>
      <c r="S8476" s="21">
        <f t="shared" si="2396"/>
        <v>-23.441715314072308</v>
      </c>
      <c r="T8476" s="21">
        <f t="shared" si="2387"/>
        <v>86.147999999999996</v>
      </c>
      <c r="U8476" s="37">
        <f>VLOOKUP(Time_Zone, 'LSTM LookUp'!$B$5:$D$8, 3, FALSE)</f>
        <v>-75</v>
      </c>
      <c r="V8476" s="21">
        <f t="shared" si="2397"/>
        <v>2.2033989431598142</v>
      </c>
      <c r="W8476" s="21">
        <f t="shared" si="2388"/>
        <v>86.698849735789949</v>
      </c>
      <c r="X8476" s="21">
        <f t="shared" si="2389"/>
        <v>0</v>
      </c>
      <c r="Y8476" s="21">
        <f t="shared" si="2390"/>
        <v>0</v>
      </c>
      <c r="Z8476" s="21">
        <f t="shared" si="2398"/>
        <v>0</v>
      </c>
      <c r="AA8476" s="21">
        <f t="shared" si="2391"/>
        <v>0</v>
      </c>
      <c r="AB8476" s="21">
        <f t="shared" si="2392"/>
        <v>0</v>
      </c>
      <c r="AC8476" s="21">
        <f t="shared" si="2393"/>
        <v>0</v>
      </c>
      <c r="AD8476" s="21">
        <f t="shared" si="2399"/>
        <v>0</v>
      </c>
      <c r="AE8476" s="21" t="str">
        <f t="shared" si="2394"/>
        <v>12/19/7:00</v>
      </c>
    </row>
    <row r="8477" spans="2:31">
      <c r="B8477" s="37">
        <v>12</v>
      </c>
      <c r="C8477" s="38">
        <v>19</v>
      </c>
      <c r="D8477" s="39">
        <v>8</v>
      </c>
      <c r="E8477" s="17">
        <v>3.9</v>
      </c>
      <c r="F8477" s="17">
        <v>0</v>
      </c>
      <c r="G8477" s="17">
        <v>0</v>
      </c>
      <c r="H8477" s="37">
        <f t="shared" si="2382"/>
        <v>39.020000000000003</v>
      </c>
      <c r="I8477" s="37">
        <f>IF(H8477&lt;'Roof Calculator'!$G$8, 1, 0)</f>
        <v>1</v>
      </c>
      <c r="J8477" s="37">
        <f>IF(H8477&gt;='Roof Calculator'!$G$8, 1, 0)</f>
        <v>0</v>
      </c>
      <c r="K8477" s="37">
        <f t="shared" si="2383"/>
        <v>39.020000000000003</v>
      </c>
      <c r="L8477" s="37">
        <f t="shared" si="2384"/>
        <v>0</v>
      </c>
      <c r="M8477" s="37">
        <v>0</v>
      </c>
      <c r="N8477" s="37">
        <f t="shared" si="2385"/>
        <v>0</v>
      </c>
      <c r="O8477" s="37">
        <v>0</v>
      </c>
      <c r="P8477" s="37">
        <v>0</v>
      </c>
      <c r="Q8477" s="21">
        <f t="shared" si="2386"/>
        <v>39.790999999999997</v>
      </c>
      <c r="R8477" s="21">
        <f t="shared" si="2395"/>
        <v>353.2916666666876</v>
      </c>
      <c r="S8477" s="21">
        <f t="shared" si="2396"/>
        <v>-23.442169144611093</v>
      </c>
      <c r="T8477" s="21">
        <f t="shared" si="2387"/>
        <v>86.147999999999996</v>
      </c>
      <c r="U8477" s="37">
        <f>VLOOKUP(Time_Zone, 'LSTM LookUp'!$B$5:$D$8, 3, FALSE)</f>
        <v>-75</v>
      </c>
      <c r="V8477" s="21">
        <f t="shared" si="2397"/>
        <v>2.1838868008845598</v>
      </c>
      <c r="W8477" s="21">
        <f t="shared" si="2388"/>
        <v>101.69397170022114</v>
      </c>
      <c r="X8477" s="21">
        <f t="shared" si="2389"/>
        <v>0</v>
      </c>
      <c r="Y8477" s="21">
        <f t="shared" si="2390"/>
        <v>0</v>
      </c>
      <c r="Z8477" s="21">
        <f t="shared" si="2398"/>
        <v>0</v>
      </c>
      <c r="AA8477" s="21">
        <f t="shared" si="2391"/>
        <v>0</v>
      </c>
      <c r="AB8477" s="21">
        <f t="shared" si="2392"/>
        <v>0</v>
      </c>
      <c r="AC8477" s="21">
        <f t="shared" si="2393"/>
        <v>0</v>
      </c>
      <c r="AD8477" s="21">
        <f t="shared" si="2399"/>
        <v>0</v>
      </c>
      <c r="AE8477" s="21" t="str">
        <f t="shared" si="2394"/>
        <v>12/19/8:00</v>
      </c>
    </row>
    <row r="8478" spans="2:31">
      <c r="B8478" s="37">
        <v>12</v>
      </c>
      <c r="C8478" s="38">
        <v>19</v>
      </c>
      <c r="D8478" s="39">
        <v>9</v>
      </c>
      <c r="E8478" s="17">
        <v>3.9</v>
      </c>
      <c r="F8478" s="17">
        <v>18</v>
      </c>
      <c r="G8478" s="17">
        <v>15</v>
      </c>
      <c r="H8478" s="37">
        <f t="shared" si="2382"/>
        <v>39.020000000000003</v>
      </c>
      <c r="I8478" s="37">
        <f>IF(H8478&lt;'Roof Calculator'!$G$8, 1, 0)</f>
        <v>1</v>
      </c>
      <c r="J8478" s="37">
        <f>IF(H8478&gt;='Roof Calculator'!$G$8, 1, 0)</f>
        <v>0</v>
      </c>
      <c r="K8478" s="37">
        <f t="shared" si="2383"/>
        <v>39.020000000000003</v>
      </c>
      <c r="L8478" s="37">
        <f t="shared" si="2384"/>
        <v>0</v>
      </c>
      <c r="M8478" s="37">
        <v>0</v>
      </c>
      <c r="N8478" s="37">
        <f t="shared" si="2385"/>
        <v>18</v>
      </c>
      <c r="O8478" s="37">
        <v>0</v>
      </c>
      <c r="P8478" s="37">
        <v>0</v>
      </c>
      <c r="Q8478" s="21">
        <f t="shared" si="2386"/>
        <v>39.790999999999997</v>
      </c>
      <c r="R8478" s="21">
        <f t="shared" si="2395"/>
        <v>353.33333333335429</v>
      </c>
      <c r="S8478" s="21">
        <f t="shared" si="2396"/>
        <v>-23.442610195331824</v>
      </c>
      <c r="T8478" s="21">
        <f t="shared" si="2387"/>
        <v>86.147999999999996</v>
      </c>
      <c r="U8478" s="37">
        <f>VLOOKUP(Time_Zone, 'LSTM LookUp'!$B$5:$D$8, 3, FALSE)</f>
        <v>-75</v>
      </c>
      <c r="V8478" s="21">
        <f t="shared" si="2397"/>
        <v>2.1643727705807434</v>
      </c>
      <c r="W8478" s="21">
        <f t="shared" si="2388"/>
        <v>116.68909319264515</v>
      </c>
      <c r="X8478" s="21">
        <f t="shared" si="2389"/>
        <v>-8.5685917422052142</v>
      </c>
      <c r="Y8478" s="21">
        <f t="shared" si="2390"/>
        <v>9.4314082577947858</v>
      </c>
      <c r="Z8478" s="21">
        <f t="shared" si="2398"/>
        <v>2.989591692270142</v>
      </c>
      <c r="AA8478" s="21">
        <f t="shared" si="2391"/>
        <v>2.989591692270142</v>
      </c>
      <c r="AB8478" s="21">
        <f t="shared" si="2392"/>
        <v>0</v>
      </c>
      <c r="AC8478" s="21">
        <f t="shared" si="2393"/>
        <v>0</v>
      </c>
      <c r="AD8478" s="21">
        <f t="shared" si="2399"/>
        <v>0</v>
      </c>
      <c r="AE8478" s="21" t="str">
        <f t="shared" si="2394"/>
        <v>12/19/9:00</v>
      </c>
    </row>
    <row r="8479" spans="2:31">
      <c r="B8479" s="37">
        <v>12</v>
      </c>
      <c r="C8479" s="38">
        <v>19</v>
      </c>
      <c r="D8479" s="39">
        <v>10</v>
      </c>
      <c r="E8479" s="17">
        <v>4.4000000000000004</v>
      </c>
      <c r="F8479" s="17">
        <v>79</v>
      </c>
      <c r="G8479" s="17">
        <v>182</v>
      </c>
      <c r="H8479" s="37">
        <f t="shared" si="2382"/>
        <v>39.92</v>
      </c>
      <c r="I8479" s="37">
        <f>IF(H8479&lt;'Roof Calculator'!$G$8, 1, 0)</f>
        <v>1</v>
      </c>
      <c r="J8479" s="37">
        <f>IF(H8479&gt;='Roof Calculator'!$G$8, 1, 0)</f>
        <v>0</v>
      </c>
      <c r="K8479" s="37">
        <f t="shared" si="2383"/>
        <v>39.92</v>
      </c>
      <c r="L8479" s="37">
        <f t="shared" si="2384"/>
        <v>0</v>
      </c>
      <c r="M8479" s="37">
        <v>0</v>
      </c>
      <c r="N8479" s="37">
        <f t="shared" si="2385"/>
        <v>79</v>
      </c>
      <c r="O8479" s="37">
        <v>0</v>
      </c>
      <c r="P8479" s="37">
        <v>0</v>
      </c>
      <c r="Q8479" s="21">
        <f t="shared" si="2386"/>
        <v>39.790999999999997</v>
      </c>
      <c r="R8479" s="21">
        <f t="shared" si="2395"/>
        <v>353.37500000002098</v>
      </c>
      <c r="S8479" s="21">
        <f t="shared" si="2396"/>
        <v>-23.443038465879649</v>
      </c>
      <c r="T8479" s="21">
        <f t="shared" si="2387"/>
        <v>86.147999999999996</v>
      </c>
      <c r="U8479" s="37">
        <f>VLOOKUP(Time_Zone, 'LSTM LookUp'!$B$5:$D$8, 3, FALSE)</f>
        <v>-75</v>
      </c>
      <c r="V8479" s="21">
        <f t="shared" si="2397"/>
        <v>2.1448568841129663</v>
      </c>
      <c r="W8479" s="21">
        <f t="shared" si="2388"/>
        <v>131.68421422102824</v>
      </c>
      <c r="X8479" s="21">
        <f t="shared" si="2389"/>
        <v>-131.66357530409437</v>
      </c>
      <c r="Y8479" s="21">
        <f t="shared" si="2390"/>
        <v>-52.663575304094365</v>
      </c>
      <c r="Z8479" s="21">
        <f t="shared" si="2398"/>
        <v>-16.693433569079335</v>
      </c>
      <c r="AA8479" s="21">
        <f t="shared" si="2391"/>
        <v>-16.693433569079335</v>
      </c>
      <c r="AB8479" s="21">
        <f t="shared" si="2392"/>
        <v>0</v>
      </c>
      <c r="AC8479" s="21">
        <f t="shared" si="2393"/>
        <v>0</v>
      </c>
      <c r="AD8479" s="21">
        <f t="shared" si="2399"/>
        <v>0</v>
      </c>
      <c r="AE8479" s="21" t="str">
        <f t="shared" si="2394"/>
        <v>12/19/10:00</v>
      </c>
    </row>
    <row r="8480" spans="2:31">
      <c r="B8480" s="37">
        <v>12</v>
      </c>
      <c r="C8480" s="38">
        <v>19</v>
      </c>
      <c r="D8480" s="39">
        <v>11</v>
      </c>
      <c r="E8480" s="17">
        <v>5</v>
      </c>
      <c r="F8480" s="17">
        <v>130</v>
      </c>
      <c r="G8480" s="17">
        <v>33</v>
      </c>
      <c r="H8480" s="37">
        <f t="shared" si="2382"/>
        <v>41</v>
      </c>
      <c r="I8480" s="37">
        <f>IF(H8480&lt;'Roof Calculator'!$G$8, 1, 0)</f>
        <v>1</v>
      </c>
      <c r="J8480" s="37">
        <f>IF(H8480&gt;='Roof Calculator'!$G$8, 1, 0)</f>
        <v>0</v>
      </c>
      <c r="K8480" s="37">
        <f t="shared" si="2383"/>
        <v>41</v>
      </c>
      <c r="L8480" s="37">
        <f t="shared" si="2384"/>
        <v>0</v>
      </c>
      <c r="M8480" s="37">
        <v>0</v>
      </c>
      <c r="N8480" s="37">
        <f t="shared" si="2385"/>
        <v>130</v>
      </c>
      <c r="O8480" s="37">
        <v>0</v>
      </c>
      <c r="P8480" s="37">
        <v>0</v>
      </c>
      <c r="Q8480" s="21">
        <f t="shared" si="2386"/>
        <v>39.790999999999997</v>
      </c>
      <c r="R8480" s="21">
        <f t="shared" si="2395"/>
        <v>353.41666666668766</v>
      </c>
      <c r="S8480" s="21">
        <f t="shared" si="2396"/>
        <v>-23.443453955909991</v>
      </c>
      <c r="T8480" s="21">
        <f t="shared" si="2387"/>
        <v>86.147999999999996</v>
      </c>
      <c r="U8480" s="37">
        <f>VLOOKUP(Time_Zone, 'LSTM LookUp'!$B$5:$D$8, 3, FALSE)</f>
        <v>-75</v>
      </c>
      <c r="V8480" s="21">
        <f t="shared" si="2397"/>
        <v>2.1253391733484319</v>
      </c>
      <c r="W8480" s="21">
        <f t="shared" si="2388"/>
        <v>146.67933479333712</v>
      </c>
      <c r="X8480" s="21">
        <f t="shared" si="2389"/>
        <v>-27.841564481072403</v>
      </c>
      <c r="Y8480" s="21">
        <f t="shared" si="2390"/>
        <v>102.1584355189276</v>
      </c>
      <c r="Z8480" s="21">
        <f t="shared" si="2398"/>
        <v>32.382439798456055</v>
      </c>
      <c r="AA8480" s="21">
        <f t="shared" si="2391"/>
        <v>32.382439798456055</v>
      </c>
      <c r="AB8480" s="21">
        <f t="shared" si="2392"/>
        <v>0</v>
      </c>
      <c r="AC8480" s="21">
        <f t="shared" si="2393"/>
        <v>0</v>
      </c>
      <c r="AD8480" s="21">
        <f t="shared" si="2399"/>
        <v>0</v>
      </c>
      <c r="AE8480" s="21" t="str">
        <f t="shared" si="2394"/>
        <v>12/19/11:00</v>
      </c>
    </row>
    <row r="8481" spans="2:31">
      <c r="B8481" s="37">
        <v>12</v>
      </c>
      <c r="C8481" s="38">
        <v>19</v>
      </c>
      <c r="D8481" s="39">
        <v>12</v>
      </c>
      <c r="E8481" s="17">
        <v>5.6</v>
      </c>
      <c r="F8481" s="17">
        <v>175</v>
      </c>
      <c r="G8481" s="17">
        <v>129</v>
      </c>
      <c r="H8481" s="37">
        <f t="shared" si="2382"/>
        <v>42.08</v>
      </c>
      <c r="I8481" s="37">
        <f>IF(H8481&lt;'Roof Calculator'!$G$8, 1, 0)</f>
        <v>1</v>
      </c>
      <c r="J8481" s="37">
        <f>IF(H8481&gt;='Roof Calculator'!$G$8, 1, 0)</f>
        <v>0</v>
      </c>
      <c r="K8481" s="37">
        <f t="shared" si="2383"/>
        <v>42.08</v>
      </c>
      <c r="L8481" s="37">
        <f t="shared" si="2384"/>
        <v>0</v>
      </c>
      <c r="M8481" s="37">
        <v>0</v>
      </c>
      <c r="N8481" s="37">
        <f t="shared" si="2385"/>
        <v>175</v>
      </c>
      <c r="O8481" s="37">
        <v>0</v>
      </c>
      <c r="P8481" s="37">
        <v>0</v>
      </c>
      <c r="Q8481" s="21">
        <f t="shared" si="2386"/>
        <v>39.790999999999997</v>
      </c>
      <c r="R8481" s="21">
        <f t="shared" si="2395"/>
        <v>353.45833333335435</v>
      </c>
      <c r="S8481" s="21">
        <f t="shared" si="2396"/>
        <v>-23.44385666508855</v>
      </c>
      <c r="T8481" s="21">
        <f t="shared" si="2387"/>
        <v>86.147999999999996</v>
      </c>
      <c r="U8481" s="37">
        <f>VLOOKUP(Time_Zone, 'LSTM LookUp'!$B$5:$D$8, 3, FALSE)</f>
        <v>-75</v>
      </c>
      <c r="V8481" s="21">
        <f t="shared" si="2397"/>
        <v>2.1058196701566225</v>
      </c>
      <c r="W8481" s="21">
        <f t="shared" si="2388"/>
        <v>161.67445491753915</v>
      </c>
      <c r="X8481" s="21">
        <f t="shared" si="2389"/>
        <v>-119.17310950546171</v>
      </c>
      <c r="Y8481" s="21">
        <f t="shared" si="2390"/>
        <v>55.82689049453829</v>
      </c>
      <c r="Z8481" s="21">
        <f t="shared" si="2398"/>
        <v>17.696149235169514</v>
      </c>
      <c r="AA8481" s="21">
        <f t="shared" si="2391"/>
        <v>17.696149235169514</v>
      </c>
      <c r="AB8481" s="21">
        <f t="shared" si="2392"/>
        <v>0</v>
      </c>
      <c r="AC8481" s="21">
        <f t="shared" si="2393"/>
        <v>0</v>
      </c>
      <c r="AD8481" s="21">
        <f t="shared" si="2399"/>
        <v>0</v>
      </c>
      <c r="AE8481" s="21" t="str">
        <f t="shared" si="2394"/>
        <v>12/19/12:00</v>
      </c>
    </row>
    <row r="8482" spans="2:31">
      <c r="B8482" s="37">
        <v>12</v>
      </c>
      <c r="C8482" s="38">
        <v>19</v>
      </c>
      <c r="D8482" s="39">
        <v>13</v>
      </c>
      <c r="E8482" s="17">
        <v>7.2</v>
      </c>
      <c r="F8482" s="17">
        <v>159</v>
      </c>
      <c r="G8482" s="17">
        <v>492</v>
      </c>
      <c r="H8482" s="37">
        <f t="shared" si="2382"/>
        <v>44.96</v>
      </c>
      <c r="I8482" s="37">
        <f>IF(H8482&lt;'Roof Calculator'!$G$8, 1, 0)</f>
        <v>1</v>
      </c>
      <c r="J8482" s="37">
        <f>IF(H8482&gt;='Roof Calculator'!$G$8, 1, 0)</f>
        <v>0</v>
      </c>
      <c r="K8482" s="37">
        <f t="shared" si="2383"/>
        <v>44.96</v>
      </c>
      <c r="L8482" s="37">
        <f t="shared" si="2384"/>
        <v>0</v>
      </c>
      <c r="M8482" s="37">
        <v>0</v>
      </c>
      <c r="N8482" s="37">
        <f t="shared" si="2385"/>
        <v>159</v>
      </c>
      <c r="O8482" s="37">
        <v>0</v>
      </c>
      <c r="P8482" s="37">
        <v>0</v>
      </c>
      <c r="Q8482" s="21">
        <f t="shared" si="2386"/>
        <v>39.790999999999997</v>
      </c>
      <c r="R8482" s="21">
        <f t="shared" si="2395"/>
        <v>353.50000000002103</v>
      </c>
      <c r="S8482" s="21">
        <f t="shared" si="2396"/>
        <v>-23.444246593091311</v>
      </c>
      <c r="T8482" s="21">
        <f t="shared" si="2387"/>
        <v>86.147999999999996</v>
      </c>
      <c r="U8482" s="37">
        <f>VLOOKUP(Time_Zone, 'LSTM LookUp'!$B$5:$D$8, 3, FALSE)</f>
        <v>-75</v>
      </c>
      <c r="V8482" s="21">
        <f t="shared" si="2397"/>
        <v>2.086298406409453</v>
      </c>
      <c r="W8482" s="21">
        <f t="shared" si="2388"/>
        <v>176.66957460160236</v>
      </c>
      <c r="X8482" s="21">
        <f t="shared" si="2389"/>
        <v>-471.52559718008041</v>
      </c>
      <c r="Y8482" s="21">
        <f t="shared" si="2390"/>
        <v>-312.52559718008041</v>
      </c>
      <c r="Z8482" s="21">
        <f t="shared" si="2398"/>
        <v>-99.065155850839318</v>
      </c>
      <c r="AA8482" s="21">
        <f t="shared" si="2391"/>
        <v>-99.065155850839318</v>
      </c>
      <c r="AB8482" s="21">
        <f t="shared" si="2392"/>
        <v>0</v>
      </c>
      <c r="AC8482" s="21">
        <f t="shared" si="2393"/>
        <v>0</v>
      </c>
      <c r="AD8482" s="21">
        <f t="shared" si="2399"/>
        <v>0</v>
      </c>
      <c r="AE8482" s="21" t="str">
        <f t="shared" si="2394"/>
        <v>12/19/13:00</v>
      </c>
    </row>
    <row r="8483" spans="2:31">
      <c r="B8483" s="37">
        <v>12</v>
      </c>
      <c r="C8483" s="38">
        <v>19</v>
      </c>
      <c r="D8483" s="39">
        <v>14</v>
      </c>
      <c r="E8483" s="17">
        <v>8.9</v>
      </c>
      <c r="F8483" s="17">
        <v>107</v>
      </c>
      <c r="G8483" s="17">
        <v>655</v>
      </c>
      <c r="H8483" s="37">
        <f t="shared" si="2382"/>
        <v>48.02</v>
      </c>
      <c r="I8483" s="37">
        <f>IF(H8483&lt;'Roof Calculator'!$G$8, 1, 0)</f>
        <v>1</v>
      </c>
      <c r="J8483" s="37">
        <f>IF(H8483&gt;='Roof Calculator'!$G$8, 1, 0)</f>
        <v>0</v>
      </c>
      <c r="K8483" s="37">
        <f t="shared" si="2383"/>
        <v>48.02</v>
      </c>
      <c r="L8483" s="37">
        <f t="shared" si="2384"/>
        <v>0</v>
      </c>
      <c r="M8483" s="37">
        <v>0</v>
      </c>
      <c r="N8483" s="37">
        <f t="shared" si="2385"/>
        <v>107</v>
      </c>
      <c r="O8483" s="37">
        <v>0</v>
      </c>
      <c r="P8483" s="37">
        <v>0</v>
      </c>
      <c r="Q8483" s="21">
        <f t="shared" si="2386"/>
        <v>39.790999999999997</v>
      </c>
      <c r="R8483" s="21">
        <f t="shared" si="2395"/>
        <v>353.54166666668772</v>
      </c>
      <c r="S8483" s="21">
        <f t="shared" si="2396"/>
        <v>-23.444623739604513</v>
      </c>
      <c r="T8483" s="21">
        <f t="shared" si="2387"/>
        <v>86.147999999999996</v>
      </c>
      <c r="U8483" s="37">
        <f>VLOOKUP(Time_Zone, 'LSTM LookUp'!$B$5:$D$8, 3, FALSE)</f>
        <v>-75</v>
      </c>
      <c r="V8483" s="21">
        <f t="shared" si="2397"/>
        <v>2.0667754139811856</v>
      </c>
      <c r="W8483" s="21">
        <f t="shared" si="2388"/>
        <v>191.66469385349529</v>
      </c>
      <c r="X8483" s="21">
        <f t="shared" si="2389"/>
        <v>-618.98736451246305</v>
      </c>
      <c r="Y8483" s="21">
        <f t="shared" si="2390"/>
        <v>-511.98736451246305</v>
      </c>
      <c r="Z8483" s="21">
        <f t="shared" si="2398"/>
        <v>-162.29105237054293</v>
      </c>
      <c r="AA8483" s="21">
        <f t="shared" si="2391"/>
        <v>-162.29105237054293</v>
      </c>
      <c r="AB8483" s="21">
        <f t="shared" si="2392"/>
        <v>0</v>
      </c>
      <c r="AC8483" s="21">
        <f t="shared" si="2393"/>
        <v>0</v>
      </c>
      <c r="AD8483" s="21">
        <f t="shared" si="2399"/>
        <v>0</v>
      </c>
      <c r="AE8483" s="21" t="str">
        <f t="shared" si="2394"/>
        <v>12/19/14:00</v>
      </c>
    </row>
    <row r="8484" spans="2:31">
      <c r="B8484" s="37">
        <v>12</v>
      </c>
      <c r="C8484" s="38">
        <v>19</v>
      </c>
      <c r="D8484" s="39">
        <v>15</v>
      </c>
      <c r="E8484" s="17">
        <v>10</v>
      </c>
      <c r="F8484" s="17">
        <v>95</v>
      </c>
      <c r="G8484" s="17">
        <v>596</v>
      </c>
      <c r="H8484" s="37">
        <f t="shared" si="2382"/>
        <v>50</v>
      </c>
      <c r="I8484" s="37">
        <f>IF(H8484&lt;'Roof Calculator'!$G$8, 1, 0)</f>
        <v>1</v>
      </c>
      <c r="J8484" s="37">
        <f>IF(H8484&gt;='Roof Calculator'!$G$8, 1, 0)</f>
        <v>0</v>
      </c>
      <c r="K8484" s="37">
        <f t="shared" si="2383"/>
        <v>50</v>
      </c>
      <c r="L8484" s="37">
        <f t="shared" si="2384"/>
        <v>0</v>
      </c>
      <c r="M8484" s="37">
        <v>0</v>
      </c>
      <c r="N8484" s="37">
        <f t="shared" si="2385"/>
        <v>95</v>
      </c>
      <c r="O8484" s="37">
        <v>0</v>
      </c>
      <c r="P8484" s="37">
        <v>0</v>
      </c>
      <c r="Q8484" s="21">
        <f t="shared" si="2386"/>
        <v>39.790999999999997</v>
      </c>
      <c r="R8484" s="21">
        <f t="shared" si="2395"/>
        <v>353.5833333333544</v>
      </c>
      <c r="S8484" s="21">
        <f t="shared" si="2396"/>
        <v>-23.444988104324697</v>
      </c>
      <c r="T8484" s="21">
        <f t="shared" si="2387"/>
        <v>86.147999999999996</v>
      </c>
      <c r="U8484" s="37">
        <f>VLOOKUP(Time_Zone, 'LSTM LookUp'!$B$5:$D$8, 3, FALSE)</f>
        <v>-75</v>
      </c>
      <c r="V8484" s="21">
        <f t="shared" si="2397"/>
        <v>2.0472507247482481</v>
      </c>
      <c r="W8484" s="21">
        <f t="shared" si="2388"/>
        <v>206.65981268118702</v>
      </c>
      <c r="X8484" s="21">
        <f t="shared" si="2389"/>
        <v>-527.2418367006037</v>
      </c>
      <c r="Y8484" s="21">
        <f t="shared" si="2390"/>
        <v>-432.2418367006037</v>
      </c>
      <c r="Z8484" s="21">
        <f t="shared" si="2398"/>
        <v>-137.0131128597603</v>
      </c>
      <c r="AA8484" s="21">
        <f t="shared" si="2391"/>
        <v>-137.0131128597603</v>
      </c>
      <c r="AB8484" s="21">
        <f t="shared" si="2392"/>
        <v>0</v>
      </c>
      <c r="AC8484" s="21">
        <f t="shared" si="2393"/>
        <v>0</v>
      </c>
      <c r="AD8484" s="21">
        <f t="shared" si="2399"/>
        <v>0</v>
      </c>
      <c r="AE8484" s="21" t="str">
        <f t="shared" si="2394"/>
        <v>12/19/15:00</v>
      </c>
    </row>
    <row r="8485" spans="2:31">
      <c r="B8485" s="37">
        <v>12</v>
      </c>
      <c r="C8485" s="38">
        <v>19</v>
      </c>
      <c r="D8485" s="39">
        <v>16</v>
      </c>
      <c r="E8485" s="17">
        <v>9.4</v>
      </c>
      <c r="F8485" s="17">
        <v>101</v>
      </c>
      <c r="G8485" s="17">
        <v>298</v>
      </c>
      <c r="H8485" s="37">
        <f t="shared" si="2382"/>
        <v>48.92</v>
      </c>
      <c r="I8485" s="37">
        <f>IF(H8485&lt;'Roof Calculator'!$G$8, 1, 0)</f>
        <v>1</v>
      </c>
      <c r="J8485" s="37">
        <f>IF(H8485&gt;='Roof Calculator'!$G$8, 1, 0)</f>
        <v>0</v>
      </c>
      <c r="K8485" s="37">
        <f t="shared" si="2383"/>
        <v>48.92</v>
      </c>
      <c r="L8485" s="37">
        <f t="shared" si="2384"/>
        <v>0</v>
      </c>
      <c r="M8485" s="37">
        <v>0</v>
      </c>
      <c r="N8485" s="37">
        <f t="shared" si="2385"/>
        <v>101</v>
      </c>
      <c r="O8485" s="37">
        <v>0</v>
      </c>
      <c r="P8485" s="37">
        <v>0</v>
      </c>
      <c r="Q8485" s="21">
        <f t="shared" si="2386"/>
        <v>39.790999999999997</v>
      </c>
      <c r="R8485" s="21">
        <f t="shared" si="2395"/>
        <v>353.62500000002109</v>
      </c>
      <c r="S8485" s="21">
        <f t="shared" si="2396"/>
        <v>-23.445339686958672</v>
      </c>
      <c r="T8485" s="21">
        <f t="shared" si="2387"/>
        <v>86.147999999999996</v>
      </c>
      <c r="U8485" s="37">
        <f>VLOOKUP(Time_Zone, 'LSTM LookUp'!$B$5:$D$8, 3, FALSE)</f>
        <v>-75</v>
      </c>
      <c r="V8485" s="21">
        <f t="shared" si="2397"/>
        <v>2.0277243705892452</v>
      </c>
      <c r="W8485" s="21">
        <f t="shared" si="2388"/>
        <v>221.65493109264733</v>
      </c>
      <c r="X8485" s="21">
        <f t="shared" si="2389"/>
        <v>-232.84037803625338</v>
      </c>
      <c r="Y8485" s="21">
        <f t="shared" si="2390"/>
        <v>-131.84037803625338</v>
      </c>
      <c r="Z8485" s="21">
        <f t="shared" si="2398"/>
        <v>-41.791097162736584</v>
      </c>
      <c r="AA8485" s="21">
        <f t="shared" si="2391"/>
        <v>-41.791097162736584</v>
      </c>
      <c r="AB8485" s="21">
        <f t="shared" si="2392"/>
        <v>0</v>
      </c>
      <c r="AC8485" s="21">
        <f t="shared" si="2393"/>
        <v>0</v>
      </c>
      <c r="AD8485" s="21">
        <f t="shared" si="2399"/>
        <v>0</v>
      </c>
      <c r="AE8485" s="21" t="str">
        <f t="shared" si="2394"/>
        <v>12/19/16:00</v>
      </c>
    </row>
    <row r="8486" spans="2:31">
      <c r="B8486" s="37">
        <v>12</v>
      </c>
      <c r="C8486" s="38">
        <v>19</v>
      </c>
      <c r="D8486" s="39">
        <v>17</v>
      </c>
      <c r="E8486" s="17">
        <v>8.9</v>
      </c>
      <c r="F8486" s="17">
        <v>47</v>
      </c>
      <c r="G8486" s="17">
        <v>204</v>
      </c>
      <c r="H8486" s="37">
        <f t="shared" si="2382"/>
        <v>48.02</v>
      </c>
      <c r="I8486" s="37">
        <f>IF(H8486&lt;'Roof Calculator'!$G$8, 1, 0)</f>
        <v>1</v>
      </c>
      <c r="J8486" s="37">
        <f>IF(H8486&gt;='Roof Calculator'!$G$8, 1, 0)</f>
        <v>0</v>
      </c>
      <c r="K8486" s="37">
        <f t="shared" si="2383"/>
        <v>48.02</v>
      </c>
      <c r="L8486" s="37">
        <f t="shared" si="2384"/>
        <v>0</v>
      </c>
      <c r="M8486" s="37">
        <v>0</v>
      </c>
      <c r="N8486" s="37">
        <f t="shared" si="2385"/>
        <v>47</v>
      </c>
      <c r="O8486" s="37">
        <v>0</v>
      </c>
      <c r="P8486" s="37">
        <v>0</v>
      </c>
      <c r="Q8486" s="21">
        <f t="shared" si="2386"/>
        <v>39.790999999999997</v>
      </c>
      <c r="R8486" s="21">
        <f t="shared" si="2395"/>
        <v>353.66666666668777</v>
      </c>
      <c r="S8486" s="21">
        <f t="shared" si="2396"/>
        <v>-23.445678487223532</v>
      </c>
      <c r="T8486" s="21">
        <f t="shared" si="2387"/>
        <v>86.147999999999996</v>
      </c>
      <c r="U8486" s="37">
        <f>VLOOKUP(Time_Zone, 'LSTM LookUp'!$B$5:$D$8, 3, FALSE)</f>
        <v>-75</v>
      </c>
      <c r="V8486" s="21">
        <f t="shared" si="2397"/>
        <v>2.008196383384993</v>
      </c>
      <c r="W8486" s="21">
        <f t="shared" si="2388"/>
        <v>236.65004909584627</v>
      </c>
      <c r="X8486" s="21">
        <f t="shared" si="2389"/>
        <v>-131.00525253191907</v>
      </c>
      <c r="Y8486" s="21">
        <f t="shared" si="2390"/>
        <v>-84.005252531919069</v>
      </c>
      <c r="Z8486" s="21">
        <f t="shared" si="2398"/>
        <v>-26.628197848282039</v>
      </c>
      <c r="AA8486" s="21">
        <f t="shared" si="2391"/>
        <v>-26.628197848282039</v>
      </c>
      <c r="AB8486" s="21">
        <f t="shared" si="2392"/>
        <v>0</v>
      </c>
      <c r="AC8486" s="21">
        <f t="shared" si="2393"/>
        <v>0</v>
      </c>
      <c r="AD8486" s="21">
        <f t="shared" si="2399"/>
        <v>0</v>
      </c>
      <c r="AE8486" s="21" t="str">
        <f t="shared" si="2394"/>
        <v>12/19/17:00</v>
      </c>
    </row>
    <row r="8487" spans="2:31">
      <c r="B8487" s="37">
        <v>12</v>
      </c>
      <c r="C8487" s="38">
        <v>19</v>
      </c>
      <c r="D8487" s="39">
        <v>18</v>
      </c>
      <c r="E8487" s="17">
        <v>8.9</v>
      </c>
      <c r="F8487" s="17">
        <v>3</v>
      </c>
      <c r="G8487" s="17">
        <v>1</v>
      </c>
      <c r="H8487" s="37">
        <f t="shared" si="2382"/>
        <v>48.02</v>
      </c>
      <c r="I8487" s="37">
        <f>IF(H8487&lt;'Roof Calculator'!$G$8, 1, 0)</f>
        <v>1</v>
      </c>
      <c r="J8487" s="37">
        <f>IF(H8487&gt;='Roof Calculator'!$G$8, 1, 0)</f>
        <v>0</v>
      </c>
      <c r="K8487" s="37">
        <f t="shared" si="2383"/>
        <v>48.02</v>
      </c>
      <c r="L8487" s="37">
        <f t="shared" si="2384"/>
        <v>0</v>
      </c>
      <c r="M8487" s="37">
        <v>0</v>
      </c>
      <c r="N8487" s="37">
        <f t="shared" si="2385"/>
        <v>3</v>
      </c>
      <c r="O8487" s="37">
        <v>0</v>
      </c>
      <c r="P8487" s="37">
        <v>0</v>
      </c>
      <c r="Q8487" s="21">
        <f t="shared" si="2386"/>
        <v>39.790999999999997</v>
      </c>
      <c r="R8487" s="21">
        <f t="shared" si="2395"/>
        <v>353.70833333335446</v>
      </c>
      <c r="S8487" s="21">
        <f t="shared" si="2396"/>
        <v>-23.446004504846648</v>
      </c>
      <c r="T8487" s="21">
        <f t="shared" si="2387"/>
        <v>86.147999999999996</v>
      </c>
      <c r="U8487" s="37">
        <f>VLOOKUP(Time_Zone, 'LSTM LookUp'!$B$5:$D$8, 3, FALSE)</f>
        <v>-75</v>
      </c>
      <c r="V8487" s="21">
        <f t="shared" si="2397"/>
        <v>1.9886667950182169</v>
      </c>
      <c r="W8487" s="21">
        <f t="shared" si="2388"/>
        <v>251.64516669875454</v>
      </c>
      <c r="X8487" s="21">
        <f t="shared" si="2389"/>
        <v>-0.47662894444396287</v>
      </c>
      <c r="Y8487" s="21">
        <f t="shared" si="2390"/>
        <v>2.5233710555560371</v>
      </c>
      <c r="Z8487" s="21">
        <f t="shared" si="2398"/>
        <v>0.79986455235574128</v>
      </c>
      <c r="AA8487" s="21">
        <f t="shared" si="2391"/>
        <v>0.79986455235574128</v>
      </c>
      <c r="AB8487" s="21">
        <f t="shared" si="2392"/>
        <v>0</v>
      </c>
      <c r="AC8487" s="21">
        <f t="shared" si="2393"/>
        <v>0</v>
      </c>
      <c r="AD8487" s="21">
        <f t="shared" si="2399"/>
        <v>0</v>
      </c>
      <c r="AE8487" s="21" t="str">
        <f t="shared" si="2394"/>
        <v>12/19/18:00</v>
      </c>
    </row>
    <row r="8488" spans="2:31">
      <c r="B8488" s="37">
        <v>12</v>
      </c>
      <c r="C8488" s="38">
        <v>19</v>
      </c>
      <c r="D8488" s="39">
        <v>19</v>
      </c>
      <c r="E8488" s="17">
        <v>8.9</v>
      </c>
      <c r="F8488" s="17">
        <v>0</v>
      </c>
      <c r="G8488" s="17">
        <v>0</v>
      </c>
      <c r="H8488" s="37">
        <f t="shared" si="2382"/>
        <v>48.02</v>
      </c>
      <c r="I8488" s="37">
        <f>IF(H8488&lt;'Roof Calculator'!$G$8, 1, 0)</f>
        <v>1</v>
      </c>
      <c r="J8488" s="37">
        <f>IF(H8488&gt;='Roof Calculator'!$G$8, 1, 0)</f>
        <v>0</v>
      </c>
      <c r="K8488" s="37">
        <f t="shared" si="2383"/>
        <v>48.02</v>
      </c>
      <c r="L8488" s="37">
        <f t="shared" si="2384"/>
        <v>0</v>
      </c>
      <c r="M8488" s="37">
        <v>0</v>
      </c>
      <c r="N8488" s="37">
        <f t="shared" si="2385"/>
        <v>0</v>
      </c>
      <c r="O8488" s="37">
        <v>0</v>
      </c>
      <c r="P8488" s="37">
        <v>0</v>
      </c>
      <c r="Q8488" s="21">
        <f t="shared" si="2386"/>
        <v>39.790999999999997</v>
      </c>
      <c r="R8488" s="21">
        <f t="shared" si="2395"/>
        <v>353.75000000002115</v>
      </c>
      <c r="S8488" s="21">
        <f t="shared" si="2396"/>
        <v>-23.446317739565682</v>
      </c>
      <c r="T8488" s="21">
        <f t="shared" si="2387"/>
        <v>86.147999999999996</v>
      </c>
      <c r="U8488" s="37">
        <f>VLOOKUP(Time_Zone, 'LSTM LookUp'!$B$5:$D$8, 3, FALSE)</f>
        <v>-75</v>
      </c>
      <c r="V8488" s="21">
        <f t="shared" si="2397"/>
        <v>1.9691356373737081</v>
      </c>
      <c r="W8488" s="21">
        <f t="shared" si="2388"/>
        <v>266.64028390934345</v>
      </c>
      <c r="X8488" s="21">
        <f t="shared" si="2389"/>
        <v>0</v>
      </c>
      <c r="Y8488" s="21">
        <f t="shared" si="2390"/>
        <v>0</v>
      </c>
      <c r="Z8488" s="21">
        <f t="shared" si="2398"/>
        <v>0</v>
      </c>
      <c r="AA8488" s="21">
        <f t="shared" si="2391"/>
        <v>0</v>
      </c>
      <c r="AB8488" s="21">
        <f t="shared" si="2392"/>
        <v>0</v>
      </c>
      <c r="AC8488" s="21">
        <f t="shared" si="2393"/>
        <v>0</v>
      </c>
      <c r="AD8488" s="21">
        <f t="shared" si="2399"/>
        <v>0</v>
      </c>
      <c r="AE8488" s="21" t="str">
        <f t="shared" si="2394"/>
        <v>12/19/19:00</v>
      </c>
    </row>
    <row r="8489" spans="2:31">
      <c r="B8489" s="37">
        <v>12</v>
      </c>
      <c r="C8489" s="38">
        <v>19</v>
      </c>
      <c r="D8489" s="39">
        <v>20</v>
      </c>
      <c r="E8489" s="17">
        <v>8.9</v>
      </c>
      <c r="F8489" s="17">
        <v>0</v>
      </c>
      <c r="G8489" s="17">
        <v>0</v>
      </c>
      <c r="H8489" s="37">
        <f t="shared" si="2382"/>
        <v>48.02</v>
      </c>
      <c r="I8489" s="37">
        <f>IF(H8489&lt;'Roof Calculator'!$G$8, 1, 0)</f>
        <v>1</v>
      </c>
      <c r="J8489" s="37">
        <f>IF(H8489&gt;='Roof Calculator'!$G$8, 1, 0)</f>
        <v>0</v>
      </c>
      <c r="K8489" s="37">
        <f t="shared" si="2383"/>
        <v>48.02</v>
      </c>
      <c r="L8489" s="37">
        <f t="shared" si="2384"/>
        <v>0</v>
      </c>
      <c r="M8489" s="37">
        <v>0</v>
      </c>
      <c r="N8489" s="37">
        <f t="shared" si="2385"/>
        <v>0</v>
      </c>
      <c r="O8489" s="37">
        <v>0</v>
      </c>
      <c r="P8489" s="37">
        <v>0</v>
      </c>
      <c r="Q8489" s="21">
        <f t="shared" si="2386"/>
        <v>39.790999999999997</v>
      </c>
      <c r="R8489" s="21">
        <f t="shared" si="2395"/>
        <v>353.79166666668783</v>
      </c>
      <c r="S8489" s="21">
        <f t="shared" si="2396"/>
        <v>-23.446618191128554</v>
      </c>
      <c r="T8489" s="21">
        <f t="shared" si="2387"/>
        <v>86.147999999999996</v>
      </c>
      <c r="U8489" s="37">
        <f>VLOOKUP(Time_Zone, 'LSTM LookUp'!$B$5:$D$8, 3, FALSE)</f>
        <v>-75</v>
      </c>
      <c r="V8489" s="21">
        <f t="shared" si="2397"/>
        <v>1.9496029423382366</v>
      </c>
      <c r="W8489" s="21">
        <f t="shared" si="2388"/>
        <v>281.63540073558454</v>
      </c>
      <c r="X8489" s="21">
        <f t="shared" si="2389"/>
        <v>0</v>
      </c>
      <c r="Y8489" s="21">
        <f t="shared" si="2390"/>
        <v>0</v>
      </c>
      <c r="Z8489" s="21">
        <f t="shared" si="2398"/>
        <v>0</v>
      </c>
      <c r="AA8489" s="21">
        <f t="shared" si="2391"/>
        <v>0</v>
      </c>
      <c r="AB8489" s="21">
        <f t="shared" si="2392"/>
        <v>0</v>
      </c>
      <c r="AC8489" s="21">
        <f t="shared" si="2393"/>
        <v>0</v>
      </c>
      <c r="AD8489" s="21">
        <f t="shared" si="2399"/>
        <v>0</v>
      </c>
      <c r="AE8489" s="21" t="str">
        <f t="shared" si="2394"/>
        <v>12/19/20:00</v>
      </c>
    </row>
    <row r="8490" spans="2:31">
      <c r="B8490" s="37">
        <v>12</v>
      </c>
      <c r="C8490" s="38">
        <v>19</v>
      </c>
      <c r="D8490" s="39">
        <v>21</v>
      </c>
      <c r="E8490" s="17">
        <v>8.9</v>
      </c>
      <c r="F8490" s="17">
        <v>0</v>
      </c>
      <c r="G8490" s="17">
        <v>0</v>
      </c>
      <c r="H8490" s="37">
        <f t="shared" si="2382"/>
        <v>48.02</v>
      </c>
      <c r="I8490" s="37">
        <f>IF(H8490&lt;'Roof Calculator'!$G$8, 1, 0)</f>
        <v>1</v>
      </c>
      <c r="J8490" s="37">
        <f>IF(H8490&gt;='Roof Calculator'!$G$8, 1, 0)</f>
        <v>0</v>
      </c>
      <c r="K8490" s="37">
        <f t="shared" si="2383"/>
        <v>48.02</v>
      </c>
      <c r="L8490" s="37">
        <f t="shared" si="2384"/>
        <v>0</v>
      </c>
      <c r="M8490" s="37">
        <v>0</v>
      </c>
      <c r="N8490" s="37">
        <f t="shared" si="2385"/>
        <v>0</v>
      </c>
      <c r="O8490" s="37">
        <v>0</v>
      </c>
      <c r="P8490" s="37">
        <v>0</v>
      </c>
      <c r="Q8490" s="21">
        <f t="shared" si="2386"/>
        <v>39.790999999999997</v>
      </c>
      <c r="R8490" s="21">
        <f t="shared" si="2395"/>
        <v>353.83333333335452</v>
      </c>
      <c r="S8490" s="21">
        <f t="shared" si="2396"/>
        <v>-23.446905859293505</v>
      </c>
      <c r="T8490" s="21">
        <f t="shared" si="2387"/>
        <v>86.147999999999996</v>
      </c>
      <c r="U8490" s="37">
        <f>VLOOKUP(Time_Zone, 'LSTM LookUp'!$B$5:$D$8, 3, FALSE)</f>
        <v>-75</v>
      </c>
      <c r="V8490" s="21">
        <f t="shared" si="2397"/>
        <v>1.9300687418003455</v>
      </c>
      <c r="W8490" s="21">
        <f t="shared" si="2388"/>
        <v>296.63051718545006</v>
      </c>
      <c r="X8490" s="21">
        <f t="shared" si="2389"/>
        <v>0</v>
      </c>
      <c r="Y8490" s="21">
        <f t="shared" si="2390"/>
        <v>0</v>
      </c>
      <c r="Z8490" s="21">
        <f t="shared" si="2398"/>
        <v>0</v>
      </c>
      <c r="AA8490" s="21">
        <f t="shared" si="2391"/>
        <v>0</v>
      </c>
      <c r="AB8490" s="21">
        <f t="shared" si="2392"/>
        <v>0</v>
      </c>
      <c r="AC8490" s="21">
        <f t="shared" si="2393"/>
        <v>0</v>
      </c>
      <c r="AD8490" s="21">
        <f t="shared" si="2399"/>
        <v>0</v>
      </c>
      <c r="AE8490" s="21" t="str">
        <f t="shared" si="2394"/>
        <v>12/19/21:00</v>
      </c>
    </row>
    <row r="8491" spans="2:31">
      <c r="B8491" s="37">
        <v>12</v>
      </c>
      <c r="C8491" s="38">
        <v>19</v>
      </c>
      <c r="D8491" s="39">
        <v>22</v>
      </c>
      <c r="E8491" s="17">
        <v>8.9</v>
      </c>
      <c r="F8491" s="17">
        <v>0</v>
      </c>
      <c r="G8491" s="17">
        <v>0</v>
      </c>
      <c r="H8491" s="37">
        <f t="shared" si="2382"/>
        <v>48.02</v>
      </c>
      <c r="I8491" s="37">
        <f>IF(H8491&lt;'Roof Calculator'!$G$8, 1, 0)</f>
        <v>1</v>
      </c>
      <c r="J8491" s="37">
        <f>IF(H8491&gt;='Roof Calculator'!$G$8, 1, 0)</f>
        <v>0</v>
      </c>
      <c r="K8491" s="37">
        <f t="shared" si="2383"/>
        <v>48.02</v>
      </c>
      <c r="L8491" s="37">
        <f t="shared" si="2384"/>
        <v>0</v>
      </c>
      <c r="M8491" s="37">
        <v>0</v>
      </c>
      <c r="N8491" s="37">
        <f t="shared" si="2385"/>
        <v>0</v>
      </c>
      <c r="O8491" s="37">
        <v>0</v>
      </c>
      <c r="P8491" s="37">
        <v>0</v>
      </c>
      <c r="Q8491" s="21">
        <f t="shared" si="2386"/>
        <v>39.790999999999997</v>
      </c>
      <c r="R8491" s="21">
        <f t="shared" si="2395"/>
        <v>353.8750000000212</v>
      </c>
      <c r="S8491" s="21">
        <f t="shared" si="2396"/>
        <v>-23.447180743829016</v>
      </c>
      <c r="T8491" s="21">
        <f t="shared" si="2387"/>
        <v>86.147999999999996</v>
      </c>
      <c r="U8491" s="37">
        <f>VLOOKUP(Time_Zone, 'LSTM LookUp'!$B$5:$D$8, 3, FALSE)</f>
        <v>-75</v>
      </c>
      <c r="V8491" s="21">
        <f t="shared" si="2397"/>
        <v>1.9105330676504837</v>
      </c>
      <c r="W8491" s="21">
        <f t="shared" si="2388"/>
        <v>311.62563326691259</v>
      </c>
      <c r="X8491" s="21">
        <f t="shared" si="2389"/>
        <v>0</v>
      </c>
      <c r="Y8491" s="21">
        <f t="shared" si="2390"/>
        <v>0</v>
      </c>
      <c r="Z8491" s="21">
        <f t="shared" si="2398"/>
        <v>0</v>
      </c>
      <c r="AA8491" s="21">
        <f t="shared" si="2391"/>
        <v>0</v>
      </c>
      <c r="AB8491" s="21">
        <f t="shared" si="2392"/>
        <v>0</v>
      </c>
      <c r="AC8491" s="21">
        <f t="shared" si="2393"/>
        <v>0</v>
      </c>
      <c r="AD8491" s="21">
        <f t="shared" si="2399"/>
        <v>0</v>
      </c>
      <c r="AE8491" s="21" t="str">
        <f t="shared" si="2394"/>
        <v>12/19/22:00</v>
      </c>
    </row>
    <row r="8492" spans="2:31">
      <c r="B8492" s="37">
        <v>12</v>
      </c>
      <c r="C8492" s="38">
        <v>19</v>
      </c>
      <c r="D8492" s="39">
        <v>23</v>
      </c>
      <c r="E8492" s="17">
        <v>8.9</v>
      </c>
      <c r="F8492" s="17">
        <v>0</v>
      </c>
      <c r="G8492" s="17">
        <v>0</v>
      </c>
      <c r="H8492" s="37">
        <f t="shared" si="2382"/>
        <v>48.02</v>
      </c>
      <c r="I8492" s="37">
        <f>IF(H8492&lt;'Roof Calculator'!$G$8, 1, 0)</f>
        <v>1</v>
      </c>
      <c r="J8492" s="37">
        <f>IF(H8492&gt;='Roof Calculator'!$G$8, 1, 0)</f>
        <v>0</v>
      </c>
      <c r="K8492" s="37">
        <f t="shared" si="2383"/>
        <v>48.02</v>
      </c>
      <c r="L8492" s="37">
        <f t="shared" si="2384"/>
        <v>0</v>
      </c>
      <c r="M8492" s="37">
        <v>0</v>
      </c>
      <c r="N8492" s="37">
        <f t="shared" si="2385"/>
        <v>0</v>
      </c>
      <c r="O8492" s="37">
        <v>0</v>
      </c>
      <c r="P8492" s="37">
        <v>0</v>
      </c>
      <c r="Q8492" s="21">
        <f t="shared" si="2386"/>
        <v>39.790999999999997</v>
      </c>
      <c r="R8492" s="21">
        <f t="shared" si="2395"/>
        <v>353.91666666668789</v>
      </c>
      <c r="S8492" s="21">
        <f t="shared" si="2396"/>
        <v>-23.447442844513901</v>
      </c>
      <c r="T8492" s="21">
        <f t="shared" si="2387"/>
        <v>86.147999999999996</v>
      </c>
      <c r="U8492" s="37">
        <f>VLOOKUP(Time_Zone, 'LSTM LookUp'!$B$5:$D$8, 3, FALSE)</f>
        <v>-75</v>
      </c>
      <c r="V8492" s="21">
        <f t="shared" si="2397"/>
        <v>1.8909959517807509</v>
      </c>
      <c r="W8492" s="21">
        <f t="shared" si="2388"/>
        <v>326.62074898794521</v>
      </c>
      <c r="X8492" s="21">
        <f t="shared" si="2389"/>
        <v>0</v>
      </c>
      <c r="Y8492" s="21">
        <f t="shared" si="2390"/>
        <v>0</v>
      </c>
      <c r="Z8492" s="21">
        <f t="shared" si="2398"/>
        <v>0</v>
      </c>
      <c r="AA8492" s="21">
        <f t="shared" si="2391"/>
        <v>0</v>
      </c>
      <c r="AB8492" s="21">
        <f t="shared" si="2392"/>
        <v>0</v>
      </c>
      <c r="AC8492" s="21">
        <f t="shared" si="2393"/>
        <v>0</v>
      </c>
      <c r="AD8492" s="21">
        <f t="shared" si="2399"/>
        <v>0</v>
      </c>
      <c r="AE8492" s="21" t="str">
        <f t="shared" si="2394"/>
        <v>12/19/23:00</v>
      </c>
    </row>
    <row r="8493" spans="2:31">
      <c r="B8493" s="37">
        <v>12</v>
      </c>
      <c r="C8493" s="38">
        <v>19</v>
      </c>
      <c r="D8493" s="39">
        <v>24</v>
      </c>
      <c r="E8493" s="17">
        <v>9.4</v>
      </c>
      <c r="F8493" s="17">
        <v>0</v>
      </c>
      <c r="G8493" s="17">
        <v>0</v>
      </c>
      <c r="H8493" s="37">
        <f t="shared" si="2382"/>
        <v>48.92</v>
      </c>
      <c r="I8493" s="37">
        <f>IF(H8493&lt;'Roof Calculator'!$G$8, 1, 0)</f>
        <v>1</v>
      </c>
      <c r="J8493" s="37">
        <f>IF(H8493&gt;='Roof Calculator'!$G$8, 1, 0)</f>
        <v>0</v>
      </c>
      <c r="K8493" s="37">
        <f t="shared" si="2383"/>
        <v>48.92</v>
      </c>
      <c r="L8493" s="37">
        <f t="shared" si="2384"/>
        <v>0</v>
      </c>
      <c r="M8493" s="37">
        <v>0</v>
      </c>
      <c r="N8493" s="37">
        <f t="shared" si="2385"/>
        <v>0</v>
      </c>
      <c r="O8493" s="37">
        <v>0</v>
      </c>
      <c r="P8493" s="37">
        <v>0</v>
      </c>
      <c r="Q8493" s="21">
        <f t="shared" si="2386"/>
        <v>39.790999999999997</v>
      </c>
      <c r="R8493" s="21">
        <f t="shared" si="2395"/>
        <v>353.95833333335457</v>
      </c>
      <c r="S8493" s="21">
        <f t="shared" si="2396"/>
        <v>-23.447692161137201</v>
      </c>
      <c r="T8493" s="21">
        <f t="shared" si="2387"/>
        <v>86.147999999999996</v>
      </c>
      <c r="U8493" s="37">
        <f>VLOOKUP(Time_Zone, 'LSTM LookUp'!$B$5:$D$8, 3, FALSE)</f>
        <v>-75</v>
      </c>
      <c r="V8493" s="21">
        <f t="shared" si="2397"/>
        <v>1.8714574260850529</v>
      </c>
      <c r="W8493" s="21">
        <f t="shared" si="2388"/>
        <v>341.61586435652123</v>
      </c>
      <c r="X8493" s="21">
        <f t="shared" si="2389"/>
        <v>0</v>
      </c>
      <c r="Y8493" s="21">
        <f t="shared" si="2390"/>
        <v>0</v>
      </c>
      <c r="Z8493" s="21">
        <f t="shared" si="2398"/>
        <v>0</v>
      </c>
      <c r="AA8493" s="21">
        <f t="shared" si="2391"/>
        <v>0</v>
      </c>
      <c r="AB8493" s="21">
        <f t="shared" si="2392"/>
        <v>0</v>
      </c>
      <c r="AC8493" s="21">
        <f t="shared" si="2393"/>
        <v>0</v>
      </c>
      <c r="AD8493" s="21">
        <f t="shared" si="2399"/>
        <v>0</v>
      </c>
      <c r="AE8493" s="21" t="str">
        <f t="shared" si="2394"/>
        <v>12/19/24:00</v>
      </c>
    </row>
    <row r="8494" spans="2:31">
      <c r="B8494" s="37">
        <v>12</v>
      </c>
      <c r="C8494" s="38">
        <v>20</v>
      </c>
      <c r="D8494" s="39">
        <v>1</v>
      </c>
      <c r="E8494" s="17">
        <v>10</v>
      </c>
      <c r="F8494" s="17">
        <v>0</v>
      </c>
      <c r="G8494" s="17">
        <v>0</v>
      </c>
      <c r="H8494" s="37">
        <f t="shared" si="2382"/>
        <v>50</v>
      </c>
      <c r="I8494" s="37">
        <f>IF(H8494&lt;'Roof Calculator'!$G$8, 1, 0)</f>
        <v>1</v>
      </c>
      <c r="J8494" s="37">
        <f>IF(H8494&gt;='Roof Calculator'!$G$8, 1, 0)</f>
        <v>0</v>
      </c>
      <c r="K8494" s="37">
        <f t="shared" si="2383"/>
        <v>50</v>
      </c>
      <c r="L8494" s="37">
        <f t="shared" si="2384"/>
        <v>0</v>
      </c>
      <c r="M8494" s="37">
        <v>0</v>
      </c>
      <c r="N8494" s="37">
        <f t="shared" si="2385"/>
        <v>0</v>
      </c>
      <c r="O8494" s="37">
        <v>0</v>
      </c>
      <c r="P8494" s="37">
        <v>0</v>
      </c>
      <c r="Q8494" s="21">
        <f t="shared" si="2386"/>
        <v>39.790999999999997</v>
      </c>
      <c r="R8494" s="21">
        <f t="shared" si="2395"/>
        <v>354.00000000002126</v>
      </c>
      <c r="S8494" s="21">
        <f t="shared" si="2396"/>
        <v>-23.447928693498305</v>
      </c>
      <c r="T8494" s="21">
        <f t="shared" si="2387"/>
        <v>86.147999999999996</v>
      </c>
      <c r="U8494" s="37">
        <f>VLOOKUP(Time_Zone, 'LSTM LookUp'!$B$5:$D$8, 3, FALSE)</f>
        <v>-75</v>
      </c>
      <c r="V8494" s="21">
        <f t="shared" si="2397"/>
        <v>1.8519175224587756</v>
      </c>
      <c r="W8494" s="21">
        <f t="shared" si="2388"/>
        <v>-3.3890206193853256</v>
      </c>
      <c r="X8494" s="21">
        <f t="shared" si="2389"/>
        <v>0</v>
      </c>
      <c r="Y8494" s="21">
        <f t="shared" si="2390"/>
        <v>0</v>
      </c>
      <c r="Z8494" s="21">
        <f t="shared" si="2398"/>
        <v>0</v>
      </c>
      <c r="AA8494" s="21">
        <f t="shared" si="2391"/>
        <v>0</v>
      </c>
      <c r="AB8494" s="21">
        <f t="shared" si="2392"/>
        <v>0</v>
      </c>
      <c r="AC8494" s="21">
        <f t="shared" si="2393"/>
        <v>0</v>
      </c>
      <c r="AD8494" s="21">
        <f t="shared" si="2399"/>
        <v>0</v>
      </c>
      <c r="AE8494" s="21" t="str">
        <f t="shared" si="2394"/>
        <v>12/20/1:00</v>
      </c>
    </row>
    <row r="8495" spans="2:31">
      <c r="B8495" s="37">
        <v>12</v>
      </c>
      <c r="C8495" s="38">
        <v>20</v>
      </c>
      <c r="D8495" s="39">
        <v>2</v>
      </c>
      <c r="E8495" s="17">
        <v>8.9</v>
      </c>
      <c r="F8495" s="17">
        <v>0</v>
      </c>
      <c r="G8495" s="17">
        <v>0</v>
      </c>
      <c r="H8495" s="37">
        <f t="shared" si="2382"/>
        <v>48.02</v>
      </c>
      <c r="I8495" s="37">
        <f>IF(H8495&lt;'Roof Calculator'!$G$8, 1, 0)</f>
        <v>1</v>
      </c>
      <c r="J8495" s="37">
        <f>IF(H8495&gt;='Roof Calculator'!$G$8, 1, 0)</f>
        <v>0</v>
      </c>
      <c r="K8495" s="37">
        <f t="shared" si="2383"/>
        <v>48.02</v>
      </c>
      <c r="L8495" s="37">
        <f t="shared" si="2384"/>
        <v>0</v>
      </c>
      <c r="M8495" s="37">
        <v>0</v>
      </c>
      <c r="N8495" s="37">
        <f t="shared" si="2385"/>
        <v>0</v>
      </c>
      <c r="O8495" s="37">
        <v>0</v>
      </c>
      <c r="P8495" s="37">
        <v>0</v>
      </c>
      <c r="Q8495" s="21">
        <f t="shared" si="2386"/>
        <v>39.790999999999997</v>
      </c>
      <c r="R8495" s="21">
        <f t="shared" si="2395"/>
        <v>354.04166666668795</v>
      </c>
      <c r="S8495" s="21">
        <f t="shared" si="2396"/>
        <v>-23.448152441406847</v>
      </c>
      <c r="T8495" s="21">
        <f t="shared" si="2387"/>
        <v>86.147999999999996</v>
      </c>
      <c r="U8495" s="37">
        <f>VLOOKUP(Time_Zone, 'LSTM LookUp'!$B$5:$D$8, 3, FALSE)</f>
        <v>-75</v>
      </c>
      <c r="V8495" s="21">
        <f t="shared" si="2397"/>
        <v>1.8323762727989399</v>
      </c>
      <c r="W8495" s="21">
        <f t="shared" si="2388"/>
        <v>11.606094068199724</v>
      </c>
      <c r="X8495" s="21">
        <f t="shared" si="2389"/>
        <v>0</v>
      </c>
      <c r="Y8495" s="21">
        <f t="shared" si="2390"/>
        <v>0</v>
      </c>
      <c r="Z8495" s="21">
        <f t="shared" si="2398"/>
        <v>0</v>
      </c>
      <c r="AA8495" s="21">
        <f t="shared" si="2391"/>
        <v>0</v>
      </c>
      <c r="AB8495" s="21">
        <f t="shared" si="2392"/>
        <v>0</v>
      </c>
      <c r="AC8495" s="21">
        <f t="shared" si="2393"/>
        <v>0</v>
      </c>
      <c r="AD8495" s="21">
        <f t="shared" si="2399"/>
        <v>0</v>
      </c>
      <c r="AE8495" s="21" t="str">
        <f t="shared" si="2394"/>
        <v>12/20/2:00</v>
      </c>
    </row>
    <row r="8496" spans="2:31">
      <c r="B8496" s="37">
        <v>12</v>
      </c>
      <c r="C8496" s="38">
        <v>20</v>
      </c>
      <c r="D8496" s="39">
        <v>3</v>
      </c>
      <c r="E8496" s="17">
        <v>9.4</v>
      </c>
      <c r="F8496" s="17">
        <v>0</v>
      </c>
      <c r="G8496" s="17">
        <v>0</v>
      </c>
      <c r="H8496" s="37">
        <f t="shared" si="2382"/>
        <v>48.92</v>
      </c>
      <c r="I8496" s="37">
        <f>IF(H8496&lt;'Roof Calculator'!$G$8, 1, 0)</f>
        <v>1</v>
      </c>
      <c r="J8496" s="37">
        <f>IF(H8496&gt;='Roof Calculator'!$G$8, 1, 0)</f>
        <v>0</v>
      </c>
      <c r="K8496" s="37">
        <f t="shared" si="2383"/>
        <v>48.92</v>
      </c>
      <c r="L8496" s="37">
        <f t="shared" si="2384"/>
        <v>0</v>
      </c>
      <c r="M8496" s="37">
        <v>0</v>
      </c>
      <c r="N8496" s="37">
        <f t="shared" si="2385"/>
        <v>0</v>
      </c>
      <c r="O8496" s="37">
        <v>0</v>
      </c>
      <c r="P8496" s="37">
        <v>0</v>
      </c>
      <c r="Q8496" s="21">
        <f t="shared" si="2386"/>
        <v>39.790999999999997</v>
      </c>
      <c r="R8496" s="21">
        <f t="shared" si="2395"/>
        <v>354.08333333335463</v>
      </c>
      <c r="S8496" s="21">
        <f t="shared" si="2396"/>
        <v>-23.448363404682748</v>
      </c>
      <c r="T8496" s="21">
        <f t="shared" si="2387"/>
        <v>86.147999999999996</v>
      </c>
      <c r="U8496" s="37">
        <f>VLOOKUP(Time_Zone, 'LSTM LookUp'!$B$5:$D$8, 3, FALSE)</f>
        <v>-75</v>
      </c>
      <c r="V8496" s="21">
        <f t="shared" si="2397"/>
        <v>1.8128337090041178</v>
      </c>
      <c r="W8496" s="21">
        <f t="shared" si="2388"/>
        <v>26.601208427251038</v>
      </c>
      <c r="X8496" s="21">
        <f t="shared" si="2389"/>
        <v>0</v>
      </c>
      <c r="Y8496" s="21">
        <f t="shared" si="2390"/>
        <v>0</v>
      </c>
      <c r="Z8496" s="21">
        <f t="shared" si="2398"/>
        <v>0</v>
      </c>
      <c r="AA8496" s="21">
        <f t="shared" si="2391"/>
        <v>0</v>
      </c>
      <c r="AB8496" s="21">
        <f t="shared" si="2392"/>
        <v>0</v>
      </c>
      <c r="AC8496" s="21">
        <f t="shared" si="2393"/>
        <v>0</v>
      </c>
      <c r="AD8496" s="21">
        <f t="shared" si="2399"/>
        <v>0</v>
      </c>
      <c r="AE8496" s="21" t="str">
        <f t="shared" si="2394"/>
        <v>12/20/3:00</v>
      </c>
    </row>
    <row r="8497" spans="2:31">
      <c r="B8497" s="37">
        <v>12</v>
      </c>
      <c r="C8497" s="38">
        <v>20</v>
      </c>
      <c r="D8497" s="39">
        <v>4</v>
      </c>
      <c r="E8497" s="17">
        <v>8.9</v>
      </c>
      <c r="F8497" s="17">
        <v>0</v>
      </c>
      <c r="G8497" s="17">
        <v>0</v>
      </c>
      <c r="H8497" s="37">
        <f t="shared" si="2382"/>
        <v>48.02</v>
      </c>
      <c r="I8497" s="37">
        <f>IF(H8497&lt;'Roof Calculator'!$G$8, 1, 0)</f>
        <v>1</v>
      </c>
      <c r="J8497" s="37">
        <f>IF(H8497&gt;='Roof Calculator'!$G$8, 1, 0)</f>
        <v>0</v>
      </c>
      <c r="K8497" s="37">
        <f t="shared" si="2383"/>
        <v>48.02</v>
      </c>
      <c r="L8497" s="37">
        <f t="shared" si="2384"/>
        <v>0</v>
      </c>
      <c r="M8497" s="37">
        <v>0</v>
      </c>
      <c r="N8497" s="37">
        <f t="shared" si="2385"/>
        <v>0</v>
      </c>
      <c r="O8497" s="37">
        <v>0</v>
      </c>
      <c r="P8497" s="37">
        <v>0</v>
      </c>
      <c r="Q8497" s="21">
        <f t="shared" si="2386"/>
        <v>39.790999999999997</v>
      </c>
      <c r="R8497" s="21">
        <f t="shared" si="2395"/>
        <v>354.12500000002132</v>
      </c>
      <c r="S8497" s="21">
        <f t="shared" si="2396"/>
        <v>-23.448561583156238</v>
      </c>
      <c r="T8497" s="21">
        <f t="shared" si="2387"/>
        <v>86.147999999999996</v>
      </c>
      <c r="U8497" s="37">
        <f>VLOOKUP(Time_Zone, 'LSTM LookUp'!$B$5:$D$8, 3, FALSE)</f>
        <v>-75</v>
      </c>
      <c r="V8497" s="21">
        <f t="shared" si="2397"/>
        <v>1.7932898629742242</v>
      </c>
      <c r="W8497" s="21">
        <f t="shared" si="2388"/>
        <v>41.596322465743548</v>
      </c>
      <c r="X8497" s="21">
        <f t="shared" si="2389"/>
        <v>0</v>
      </c>
      <c r="Y8497" s="21">
        <f t="shared" si="2390"/>
        <v>0</v>
      </c>
      <c r="Z8497" s="21">
        <f t="shared" si="2398"/>
        <v>0</v>
      </c>
      <c r="AA8497" s="21">
        <f t="shared" si="2391"/>
        <v>0</v>
      </c>
      <c r="AB8497" s="21">
        <f t="shared" si="2392"/>
        <v>0</v>
      </c>
      <c r="AC8497" s="21">
        <f t="shared" si="2393"/>
        <v>0</v>
      </c>
      <c r="AD8497" s="21">
        <f t="shared" si="2399"/>
        <v>0</v>
      </c>
      <c r="AE8497" s="21" t="str">
        <f t="shared" si="2394"/>
        <v>12/20/4:00</v>
      </c>
    </row>
    <row r="8498" spans="2:31">
      <c r="B8498" s="37">
        <v>12</v>
      </c>
      <c r="C8498" s="38">
        <v>20</v>
      </c>
      <c r="D8498" s="39">
        <v>5</v>
      </c>
      <c r="E8498" s="17">
        <v>6.1</v>
      </c>
      <c r="F8498" s="17">
        <v>0</v>
      </c>
      <c r="G8498" s="17">
        <v>0</v>
      </c>
      <c r="H8498" s="37">
        <f t="shared" si="2382"/>
        <v>42.980000000000004</v>
      </c>
      <c r="I8498" s="37">
        <f>IF(H8498&lt;'Roof Calculator'!$G$8, 1, 0)</f>
        <v>1</v>
      </c>
      <c r="J8498" s="37">
        <f>IF(H8498&gt;='Roof Calculator'!$G$8, 1, 0)</f>
        <v>0</v>
      </c>
      <c r="K8498" s="37">
        <f t="shared" si="2383"/>
        <v>42.980000000000004</v>
      </c>
      <c r="L8498" s="37">
        <f t="shared" si="2384"/>
        <v>0</v>
      </c>
      <c r="M8498" s="37">
        <v>0</v>
      </c>
      <c r="N8498" s="37">
        <f t="shared" si="2385"/>
        <v>0</v>
      </c>
      <c r="O8498" s="37">
        <v>0</v>
      </c>
      <c r="P8498" s="37">
        <v>0</v>
      </c>
      <c r="Q8498" s="21">
        <f t="shared" si="2386"/>
        <v>39.790999999999997</v>
      </c>
      <c r="R8498" s="21">
        <f t="shared" si="2395"/>
        <v>354.166666666688</v>
      </c>
      <c r="S8498" s="21">
        <f t="shared" si="2396"/>
        <v>-23.448746976667817</v>
      </c>
      <c r="T8498" s="21">
        <f t="shared" si="2387"/>
        <v>86.147999999999996</v>
      </c>
      <c r="U8498" s="37">
        <f>VLOOKUP(Time_Zone, 'LSTM LookUp'!$B$5:$D$8, 3, FALSE)</f>
        <v>-75</v>
      </c>
      <c r="V8498" s="21">
        <f t="shared" si="2397"/>
        <v>1.7737447666106743</v>
      </c>
      <c r="W8498" s="21">
        <f t="shared" si="2388"/>
        <v>56.591436191652662</v>
      </c>
      <c r="X8498" s="21">
        <f t="shared" si="2389"/>
        <v>0</v>
      </c>
      <c r="Y8498" s="21">
        <f t="shared" si="2390"/>
        <v>0</v>
      </c>
      <c r="Z8498" s="21">
        <f t="shared" si="2398"/>
        <v>0</v>
      </c>
      <c r="AA8498" s="21">
        <f t="shared" si="2391"/>
        <v>0</v>
      </c>
      <c r="AB8498" s="21">
        <f t="shared" si="2392"/>
        <v>0</v>
      </c>
      <c r="AC8498" s="21">
        <f t="shared" si="2393"/>
        <v>0</v>
      </c>
      <c r="AD8498" s="21">
        <f t="shared" si="2399"/>
        <v>0</v>
      </c>
      <c r="AE8498" s="21" t="str">
        <f t="shared" si="2394"/>
        <v>12/20/5:00</v>
      </c>
    </row>
    <row r="8499" spans="2:31">
      <c r="B8499" s="37">
        <v>12</v>
      </c>
      <c r="C8499" s="38">
        <v>20</v>
      </c>
      <c r="D8499" s="39">
        <v>6</v>
      </c>
      <c r="E8499" s="17">
        <v>3.9</v>
      </c>
      <c r="F8499" s="17">
        <v>0</v>
      </c>
      <c r="G8499" s="17">
        <v>0</v>
      </c>
      <c r="H8499" s="37">
        <f t="shared" si="2382"/>
        <v>39.020000000000003</v>
      </c>
      <c r="I8499" s="37">
        <f>IF(H8499&lt;'Roof Calculator'!$G$8, 1, 0)</f>
        <v>1</v>
      </c>
      <c r="J8499" s="37">
        <f>IF(H8499&gt;='Roof Calculator'!$G$8, 1, 0)</f>
        <v>0</v>
      </c>
      <c r="K8499" s="37">
        <f t="shared" si="2383"/>
        <v>39.020000000000003</v>
      </c>
      <c r="L8499" s="37">
        <f t="shared" si="2384"/>
        <v>0</v>
      </c>
      <c r="M8499" s="37">
        <v>0</v>
      </c>
      <c r="N8499" s="37">
        <f t="shared" si="2385"/>
        <v>0</v>
      </c>
      <c r="O8499" s="37">
        <v>0</v>
      </c>
      <c r="P8499" s="37">
        <v>0</v>
      </c>
      <c r="Q8499" s="21">
        <f t="shared" si="2386"/>
        <v>39.790999999999997</v>
      </c>
      <c r="R8499" s="21">
        <f t="shared" si="2395"/>
        <v>354.20833333335469</v>
      </c>
      <c r="S8499" s="21">
        <f t="shared" si="2396"/>
        <v>-23.448919585068275</v>
      </c>
      <c r="T8499" s="21">
        <f t="shared" si="2387"/>
        <v>86.147999999999996</v>
      </c>
      <c r="U8499" s="37">
        <f>VLOOKUP(Time_Zone, 'LSTM LookUp'!$B$5:$D$8, 3, FALSE)</f>
        <v>-75</v>
      </c>
      <c r="V8499" s="21">
        <f t="shared" si="2397"/>
        <v>1.7541984518160563</v>
      </c>
      <c r="W8499" s="21">
        <f t="shared" si="2388"/>
        <v>71.586549612953988</v>
      </c>
      <c r="X8499" s="21">
        <f t="shared" si="2389"/>
        <v>0</v>
      </c>
      <c r="Y8499" s="21">
        <f t="shared" si="2390"/>
        <v>0</v>
      </c>
      <c r="Z8499" s="21">
        <f t="shared" si="2398"/>
        <v>0</v>
      </c>
      <c r="AA8499" s="21">
        <f t="shared" si="2391"/>
        <v>0</v>
      </c>
      <c r="AB8499" s="21">
        <f t="shared" si="2392"/>
        <v>0</v>
      </c>
      <c r="AC8499" s="21">
        <f t="shared" si="2393"/>
        <v>0</v>
      </c>
      <c r="AD8499" s="21">
        <f t="shared" si="2399"/>
        <v>0</v>
      </c>
      <c r="AE8499" s="21" t="str">
        <f t="shared" si="2394"/>
        <v>12/20/6:00</v>
      </c>
    </row>
    <row r="8500" spans="2:31">
      <c r="B8500" s="37">
        <v>12</v>
      </c>
      <c r="C8500" s="38">
        <v>20</v>
      </c>
      <c r="D8500" s="39">
        <v>7</v>
      </c>
      <c r="E8500" s="17">
        <v>2.2000000000000002</v>
      </c>
      <c r="F8500" s="17">
        <v>0</v>
      </c>
      <c r="G8500" s="17">
        <v>0</v>
      </c>
      <c r="H8500" s="37">
        <f t="shared" si="2382"/>
        <v>35.96</v>
      </c>
      <c r="I8500" s="37">
        <f>IF(H8500&lt;'Roof Calculator'!$G$8, 1, 0)</f>
        <v>1</v>
      </c>
      <c r="J8500" s="37">
        <f>IF(H8500&gt;='Roof Calculator'!$G$8, 1, 0)</f>
        <v>0</v>
      </c>
      <c r="K8500" s="37">
        <f t="shared" si="2383"/>
        <v>35.96</v>
      </c>
      <c r="L8500" s="37">
        <f t="shared" si="2384"/>
        <v>0</v>
      </c>
      <c r="M8500" s="37">
        <v>0</v>
      </c>
      <c r="N8500" s="37">
        <f t="shared" si="2385"/>
        <v>0</v>
      </c>
      <c r="O8500" s="37">
        <v>0</v>
      </c>
      <c r="P8500" s="37">
        <v>0</v>
      </c>
      <c r="Q8500" s="21">
        <f t="shared" si="2386"/>
        <v>39.790999999999997</v>
      </c>
      <c r="R8500" s="21">
        <f t="shared" si="2395"/>
        <v>354.25000000002137</v>
      </c>
      <c r="S8500" s="21">
        <f t="shared" si="2396"/>
        <v>-23.449079408218704</v>
      </c>
      <c r="T8500" s="21">
        <f t="shared" si="2387"/>
        <v>86.147999999999996</v>
      </c>
      <c r="U8500" s="37">
        <f>VLOOKUP(Time_Zone, 'LSTM LookUp'!$B$5:$D$8, 3, FALSE)</f>
        <v>-75</v>
      </c>
      <c r="V8500" s="21">
        <f t="shared" si="2397"/>
        <v>1.7346509504942864</v>
      </c>
      <c r="W8500" s="21">
        <f t="shared" si="2388"/>
        <v>86.58166273762356</v>
      </c>
      <c r="X8500" s="21">
        <f t="shared" si="2389"/>
        <v>0</v>
      </c>
      <c r="Y8500" s="21">
        <f t="shared" si="2390"/>
        <v>0</v>
      </c>
      <c r="Z8500" s="21">
        <f t="shared" si="2398"/>
        <v>0</v>
      </c>
      <c r="AA8500" s="21">
        <f t="shared" si="2391"/>
        <v>0</v>
      </c>
      <c r="AB8500" s="21">
        <f t="shared" si="2392"/>
        <v>0</v>
      </c>
      <c r="AC8500" s="21">
        <f t="shared" si="2393"/>
        <v>0</v>
      </c>
      <c r="AD8500" s="21">
        <f t="shared" si="2399"/>
        <v>0</v>
      </c>
      <c r="AE8500" s="21" t="str">
        <f t="shared" si="2394"/>
        <v>12/20/7:00</v>
      </c>
    </row>
    <row r="8501" spans="2:31">
      <c r="B8501" s="37">
        <v>12</v>
      </c>
      <c r="C8501" s="38">
        <v>20</v>
      </c>
      <c r="D8501" s="39">
        <v>8</v>
      </c>
      <c r="E8501" s="17">
        <v>1.7</v>
      </c>
      <c r="F8501" s="17">
        <v>0</v>
      </c>
      <c r="G8501" s="17">
        <v>0</v>
      </c>
      <c r="H8501" s="37">
        <f t="shared" si="2382"/>
        <v>35.06</v>
      </c>
      <c r="I8501" s="37">
        <f>IF(H8501&lt;'Roof Calculator'!$G$8, 1, 0)</f>
        <v>1</v>
      </c>
      <c r="J8501" s="37">
        <f>IF(H8501&gt;='Roof Calculator'!$G$8, 1, 0)</f>
        <v>0</v>
      </c>
      <c r="K8501" s="37">
        <f t="shared" si="2383"/>
        <v>35.06</v>
      </c>
      <c r="L8501" s="37">
        <f t="shared" si="2384"/>
        <v>0</v>
      </c>
      <c r="M8501" s="37">
        <v>0</v>
      </c>
      <c r="N8501" s="37">
        <f t="shared" si="2385"/>
        <v>0</v>
      </c>
      <c r="O8501" s="37">
        <v>0</v>
      </c>
      <c r="P8501" s="37">
        <v>0</v>
      </c>
      <c r="Q8501" s="21">
        <f t="shared" si="2386"/>
        <v>39.790999999999997</v>
      </c>
      <c r="R8501" s="21">
        <f t="shared" si="2395"/>
        <v>354.29166666668806</v>
      </c>
      <c r="S8501" s="21">
        <f t="shared" si="2396"/>
        <v>-23.449226445990476</v>
      </c>
      <c r="T8501" s="21">
        <f t="shared" si="2387"/>
        <v>86.147999999999996</v>
      </c>
      <c r="U8501" s="37">
        <f>VLOOKUP(Time_Zone, 'LSTM LookUp'!$B$5:$D$8, 3, FALSE)</f>
        <v>-75</v>
      </c>
      <c r="V8501" s="21">
        <f t="shared" si="2397"/>
        <v>1.7151022945505496</v>
      </c>
      <c r="W8501" s="21">
        <f t="shared" si="2388"/>
        <v>101.57677557363763</v>
      </c>
      <c r="X8501" s="21">
        <f t="shared" si="2389"/>
        <v>0</v>
      </c>
      <c r="Y8501" s="21">
        <f t="shared" si="2390"/>
        <v>0</v>
      </c>
      <c r="Z8501" s="21">
        <f t="shared" si="2398"/>
        <v>0</v>
      </c>
      <c r="AA8501" s="21">
        <f t="shared" si="2391"/>
        <v>0</v>
      </c>
      <c r="AB8501" s="21">
        <f t="shared" si="2392"/>
        <v>0</v>
      </c>
      <c r="AC8501" s="21">
        <f t="shared" si="2393"/>
        <v>0</v>
      </c>
      <c r="AD8501" s="21">
        <f t="shared" si="2399"/>
        <v>0</v>
      </c>
      <c r="AE8501" s="21" t="str">
        <f t="shared" si="2394"/>
        <v>12/20/8:00</v>
      </c>
    </row>
    <row r="8502" spans="2:31">
      <c r="B8502" s="37">
        <v>12</v>
      </c>
      <c r="C8502" s="38">
        <v>20</v>
      </c>
      <c r="D8502" s="39">
        <v>9</v>
      </c>
      <c r="E8502" s="17">
        <v>0.6</v>
      </c>
      <c r="F8502" s="17">
        <v>26</v>
      </c>
      <c r="G8502" s="17">
        <v>2</v>
      </c>
      <c r="H8502" s="37">
        <f t="shared" si="2382"/>
        <v>33.08</v>
      </c>
      <c r="I8502" s="37">
        <f>IF(H8502&lt;'Roof Calculator'!$G$8, 1, 0)</f>
        <v>1</v>
      </c>
      <c r="J8502" s="37">
        <f>IF(H8502&gt;='Roof Calculator'!$G$8, 1, 0)</f>
        <v>0</v>
      </c>
      <c r="K8502" s="37">
        <f t="shared" si="2383"/>
        <v>33.08</v>
      </c>
      <c r="L8502" s="37">
        <f t="shared" si="2384"/>
        <v>0</v>
      </c>
      <c r="M8502" s="37">
        <v>0</v>
      </c>
      <c r="N8502" s="37">
        <f t="shared" si="2385"/>
        <v>26</v>
      </c>
      <c r="O8502" s="37">
        <v>0</v>
      </c>
      <c r="P8502" s="37">
        <v>0</v>
      </c>
      <c r="Q8502" s="21">
        <f t="shared" si="2386"/>
        <v>39.790999999999997</v>
      </c>
      <c r="R8502" s="21">
        <f t="shared" si="2395"/>
        <v>354.33333333335474</v>
      </c>
      <c r="S8502" s="21">
        <f t="shared" si="2396"/>
        <v>-23.449360698265231</v>
      </c>
      <c r="T8502" s="21">
        <f t="shared" si="2387"/>
        <v>86.147999999999996</v>
      </c>
      <c r="U8502" s="37">
        <f>VLOOKUP(Time_Zone, 'LSTM LookUp'!$B$5:$D$8, 3, FALSE)</f>
        <v>-75</v>
      </c>
      <c r="V8502" s="21">
        <f t="shared" si="2397"/>
        <v>1.6955525158909939</v>
      </c>
      <c r="W8502" s="21">
        <f t="shared" si="2388"/>
        <v>116.57188812897272</v>
      </c>
      <c r="X8502" s="21">
        <f t="shared" si="2389"/>
        <v>-1.1400068352594288</v>
      </c>
      <c r="Y8502" s="21">
        <f t="shared" si="2390"/>
        <v>24.859993164740573</v>
      </c>
      <c r="Z8502" s="21">
        <f t="shared" si="2398"/>
        <v>7.8801836378757741</v>
      </c>
      <c r="AA8502" s="21">
        <f t="shared" si="2391"/>
        <v>7.8801836378757741</v>
      </c>
      <c r="AB8502" s="21">
        <f t="shared" si="2392"/>
        <v>0</v>
      </c>
      <c r="AC8502" s="21">
        <f t="shared" si="2393"/>
        <v>0</v>
      </c>
      <c r="AD8502" s="21">
        <f t="shared" si="2399"/>
        <v>0</v>
      </c>
      <c r="AE8502" s="21" t="str">
        <f t="shared" si="2394"/>
        <v>12/20/9:00</v>
      </c>
    </row>
    <row r="8503" spans="2:31">
      <c r="B8503" s="37">
        <v>12</v>
      </c>
      <c r="C8503" s="38">
        <v>20</v>
      </c>
      <c r="D8503" s="39">
        <v>10</v>
      </c>
      <c r="E8503" s="17">
        <v>0</v>
      </c>
      <c r="F8503" s="17">
        <v>69</v>
      </c>
      <c r="G8503" s="17">
        <v>2</v>
      </c>
      <c r="H8503" s="37">
        <f t="shared" si="2382"/>
        <v>32</v>
      </c>
      <c r="I8503" s="37">
        <f>IF(H8503&lt;'Roof Calculator'!$G$8, 1, 0)</f>
        <v>1</v>
      </c>
      <c r="J8503" s="37">
        <f>IF(H8503&gt;='Roof Calculator'!$G$8, 1, 0)</f>
        <v>0</v>
      </c>
      <c r="K8503" s="37">
        <f t="shared" si="2383"/>
        <v>32</v>
      </c>
      <c r="L8503" s="37">
        <f t="shared" si="2384"/>
        <v>0</v>
      </c>
      <c r="M8503" s="37">
        <v>0</v>
      </c>
      <c r="N8503" s="37">
        <f t="shared" si="2385"/>
        <v>69</v>
      </c>
      <c r="O8503" s="37">
        <v>0</v>
      </c>
      <c r="P8503" s="37">
        <v>0</v>
      </c>
      <c r="Q8503" s="21">
        <f t="shared" si="2386"/>
        <v>39.790999999999997</v>
      </c>
      <c r="R8503" s="21">
        <f t="shared" si="2395"/>
        <v>354.37500000002143</v>
      </c>
      <c r="S8503" s="21">
        <f t="shared" si="2396"/>
        <v>-23.449482164934935</v>
      </c>
      <c r="T8503" s="21">
        <f t="shared" si="2387"/>
        <v>86.147999999999996</v>
      </c>
      <c r="U8503" s="37">
        <f>VLOOKUP(Time_Zone, 'LSTM LookUp'!$B$5:$D$8, 3, FALSE)</f>
        <v>-75</v>
      </c>
      <c r="V8503" s="21">
        <f t="shared" si="2397"/>
        <v>1.6760016464230096</v>
      </c>
      <c r="W8503" s="21">
        <f t="shared" si="2388"/>
        <v>131.56700041160576</v>
      </c>
      <c r="X8503" s="21">
        <f t="shared" si="2389"/>
        <v>-1.4447828507493754</v>
      </c>
      <c r="Y8503" s="21">
        <f t="shared" si="2390"/>
        <v>67.555217149250623</v>
      </c>
      <c r="Z8503" s="21">
        <f t="shared" si="2398"/>
        <v>21.413823942144475</v>
      </c>
      <c r="AA8503" s="21">
        <f t="shared" si="2391"/>
        <v>21.413823942144475</v>
      </c>
      <c r="AB8503" s="21">
        <f t="shared" si="2392"/>
        <v>0</v>
      </c>
      <c r="AC8503" s="21">
        <f t="shared" si="2393"/>
        <v>0</v>
      </c>
      <c r="AD8503" s="21">
        <f t="shared" si="2399"/>
        <v>0</v>
      </c>
      <c r="AE8503" s="21" t="str">
        <f t="shared" si="2394"/>
        <v>12/20/10:00</v>
      </c>
    </row>
    <row r="8504" spans="2:31">
      <c r="B8504" s="37">
        <v>12</v>
      </c>
      <c r="C8504" s="38">
        <v>20</v>
      </c>
      <c r="D8504" s="39">
        <v>11</v>
      </c>
      <c r="E8504" s="17">
        <v>-1.1000000000000001</v>
      </c>
      <c r="F8504" s="17">
        <v>111</v>
      </c>
      <c r="G8504" s="17">
        <v>4</v>
      </c>
      <c r="H8504" s="37">
        <f t="shared" si="2382"/>
        <v>30.02</v>
      </c>
      <c r="I8504" s="37">
        <f>IF(H8504&lt;'Roof Calculator'!$G$8, 1, 0)</f>
        <v>1</v>
      </c>
      <c r="J8504" s="37">
        <f>IF(H8504&gt;='Roof Calculator'!$G$8, 1, 0)</f>
        <v>0</v>
      </c>
      <c r="K8504" s="37">
        <f t="shared" si="2383"/>
        <v>30.02</v>
      </c>
      <c r="L8504" s="37">
        <f t="shared" si="2384"/>
        <v>0</v>
      </c>
      <c r="M8504" s="37">
        <v>0</v>
      </c>
      <c r="N8504" s="37">
        <f t="shared" si="2385"/>
        <v>111</v>
      </c>
      <c r="O8504" s="37">
        <v>0</v>
      </c>
      <c r="P8504" s="37">
        <v>0</v>
      </c>
      <c r="Q8504" s="21">
        <f t="shared" si="2386"/>
        <v>39.790999999999997</v>
      </c>
      <c r="R8504" s="21">
        <f t="shared" si="2395"/>
        <v>354.41666666668812</v>
      </c>
      <c r="S8504" s="21">
        <f t="shared" si="2396"/>
        <v>-23.449590845901827</v>
      </c>
      <c r="T8504" s="21">
        <f t="shared" si="2387"/>
        <v>86.147999999999996</v>
      </c>
      <c r="U8504" s="37">
        <f>VLOOKUP(Time_Zone, 'LSTM LookUp'!$B$5:$D$8, 3, FALSE)</f>
        <v>-75</v>
      </c>
      <c r="V8504" s="21">
        <f t="shared" si="2397"/>
        <v>1.656449718054877</v>
      </c>
      <c r="W8504" s="21">
        <f t="shared" si="2388"/>
        <v>146.56211242951372</v>
      </c>
      <c r="X8504" s="21">
        <f t="shared" si="2389"/>
        <v>-3.3717032856739211</v>
      </c>
      <c r="Y8504" s="21">
        <f t="shared" si="2390"/>
        <v>107.62829671432608</v>
      </c>
      <c r="Z8504" s="21">
        <f t="shared" si="2398"/>
        <v>34.116290262846576</v>
      </c>
      <c r="AA8504" s="21">
        <f t="shared" si="2391"/>
        <v>34.116290262846576</v>
      </c>
      <c r="AB8504" s="21">
        <f t="shared" si="2392"/>
        <v>0</v>
      </c>
      <c r="AC8504" s="21">
        <f t="shared" si="2393"/>
        <v>0</v>
      </c>
      <c r="AD8504" s="21">
        <f t="shared" si="2399"/>
        <v>0</v>
      </c>
      <c r="AE8504" s="21" t="str">
        <f t="shared" si="2394"/>
        <v>12/20/11:00</v>
      </c>
    </row>
    <row r="8505" spans="2:31">
      <c r="B8505" s="37">
        <v>12</v>
      </c>
      <c r="C8505" s="38">
        <v>20</v>
      </c>
      <c r="D8505" s="39">
        <v>12</v>
      </c>
      <c r="E8505" s="17">
        <v>-1.1000000000000001</v>
      </c>
      <c r="F8505" s="17">
        <v>208</v>
      </c>
      <c r="G8505" s="17">
        <v>12</v>
      </c>
      <c r="H8505" s="37">
        <f t="shared" si="2382"/>
        <v>30.02</v>
      </c>
      <c r="I8505" s="37">
        <f>IF(H8505&lt;'Roof Calculator'!$G$8, 1, 0)</f>
        <v>1</v>
      </c>
      <c r="J8505" s="37">
        <f>IF(H8505&gt;='Roof Calculator'!$G$8, 1, 0)</f>
        <v>0</v>
      </c>
      <c r="K8505" s="37">
        <f t="shared" si="2383"/>
        <v>30.02</v>
      </c>
      <c r="L8505" s="37">
        <f t="shared" si="2384"/>
        <v>0</v>
      </c>
      <c r="M8505" s="37">
        <v>0</v>
      </c>
      <c r="N8505" s="37">
        <f t="shared" si="2385"/>
        <v>208</v>
      </c>
      <c r="O8505" s="37">
        <v>0</v>
      </c>
      <c r="P8505" s="37">
        <v>0</v>
      </c>
      <c r="Q8505" s="21">
        <f t="shared" si="2386"/>
        <v>39.790999999999997</v>
      </c>
      <c r="R8505" s="21">
        <f t="shared" si="2395"/>
        <v>354.4583333333548</v>
      </c>
      <c r="S8505" s="21">
        <f t="shared" si="2396"/>
        <v>-23.44968674107843</v>
      </c>
      <c r="T8505" s="21">
        <f t="shared" si="2387"/>
        <v>86.147999999999996</v>
      </c>
      <c r="U8505" s="37">
        <f>VLOOKUP(Time_Zone, 'LSTM LookUp'!$B$5:$D$8, 3, FALSE)</f>
        <v>-75</v>
      </c>
      <c r="V8505" s="21">
        <f t="shared" si="2397"/>
        <v>1.6368967626959219</v>
      </c>
      <c r="W8505" s="21">
        <f t="shared" si="2388"/>
        <v>161.55722419067399</v>
      </c>
      <c r="X8505" s="21">
        <f t="shared" si="2389"/>
        <v>-11.080774548042708</v>
      </c>
      <c r="Y8505" s="21">
        <f t="shared" si="2390"/>
        <v>196.91922545195729</v>
      </c>
      <c r="Z8505" s="21">
        <f t="shared" si="2398"/>
        <v>62.419955150694754</v>
      </c>
      <c r="AA8505" s="21">
        <f t="shared" si="2391"/>
        <v>62.419955150694754</v>
      </c>
      <c r="AB8505" s="21">
        <f t="shared" si="2392"/>
        <v>0</v>
      </c>
      <c r="AC8505" s="21">
        <f t="shared" si="2393"/>
        <v>0</v>
      </c>
      <c r="AD8505" s="21">
        <f t="shared" si="2399"/>
        <v>0</v>
      </c>
      <c r="AE8505" s="21" t="str">
        <f t="shared" si="2394"/>
        <v>12/20/12:00</v>
      </c>
    </row>
    <row r="8506" spans="2:31">
      <c r="B8506" s="37">
        <v>12</v>
      </c>
      <c r="C8506" s="38">
        <v>20</v>
      </c>
      <c r="D8506" s="39">
        <v>13</v>
      </c>
      <c r="E8506" s="17">
        <v>-1.7</v>
      </c>
      <c r="F8506" s="17">
        <v>187</v>
      </c>
      <c r="G8506" s="17">
        <v>3</v>
      </c>
      <c r="H8506" s="37">
        <f t="shared" si="2382"/>
        <v>28.94</v>
      </c>
      <c r="I8506" s="37">
        <f>IF(H8506&lt;'Roof Calculator'!$G$8, 1, 0)</f>
        <v>1</v>
      </c>
      <c r="J8506" s="37">
        <f>IF(H8506&gt;='Roof Calculator'!$G$8, 1, 0)</f>
        <v>0</v>
      </c>
      <c r="K8506" s="37">
        <f t="shared" si="2383"/>
        <v>28.94</v>
      </c>
      <c r="L8506" s="37">
        <f t="shared" si="2384"/>
        <v>0</v>
      </c>
      <c r="M8506" s="37">
        <v>0</v>
      </c>
      <c r="N8506" s="37">
        <f t="shared" si="2385"/>
        <v>187</v>
      </c>
      <c r="O8506" s="37">
        <v>0</v>
      </c>
      <c r="P8506" s="37">
        <v>0</v>
      </c>
      <c r="Q8506" s="21">
        <f t="shared" si="2386"/>
        <v>39.790999999999997</v>
      </c>
      <c r="R8506" s="21">
        <f t="shared" si="2395"/>
        <v>354.50000000002149</v>
      </c>
      <c r="S8506" s="21">
        <f t="shared" si="2396"/>
        <v>-23.449769850387561</v>
      </c>
      <c r="T8506" s="21">
        <f t="shared" si="2387"/>
        <v>86.147999999999996</v>
      </c>
      <c r="U8506" s="37">
        <f>VLOOKUP(Time_Zone, 'LSTM LookUp'!$B$5:$D$8, 3, FALSE)</f>
        <v>-75</v>
      </c>
      <c r="V8506" s="21">
        <f t="shared" si="2397"/>
        <v>1.6173428122563105</v>
      </c>
      <c r="W8506" s="21">
        <f t="shared" si="2388"/>
        <v>176.55233570306407</v>
      </c>
      <c r="X8506" s="21">
        <f t="shared" si="2389"/>
        <v>-2.8749818033463166</v>
      </c>
      <c r="Y8506" s="21">
        <f t="shared" si="2390"/>
        <v>184.12501819665368</v>
      </c>
      <c r="Z8506" s="21">
        <f t="shared" si="2398"/>
        <v>58.364414909604463</v>
      </c>
      <c r="AA8506" s="21">
        <f t="shared" si="2391"/>
        <v>58.364414909604463</v>
      </c>
      <c r="AB8506" s="21">
        <f t="shared" si="2392"/>
        <v>0</v>
      </c>
      <c r="AC8506" s="21">
        <f t="shared" si="2393"/>
        <v>0</v>
      </c>
      <c r="AD8506" s="21">
        <f t="shared" si="2399"/>
        <v>0</v>
      </c>
      <c r="AE8506" s="21" t="str">
        <f t="shared" si="2394"/>
        <v>12/20/13:00</v>
      </c>
    </row>
    <row r="8507" spans="2:31">
      <c r="B8507" s="37">
        <v>12</v>
      </c>
      <c r="C8507" s="38">
        <v>20</v>
      </c>
      <c r="D8507" s="39">
        <v>14</v>
      </c>
      <c r="E8507" s="17">
        <v>-1.7</v>
      </c>
      <c r="F8507" s="17">
        <v>171</v>
      </c>
      <c r="G8507" s="17">
        <v>7</v>
      </c>
      <c r="H8507" s="37">
        <f t="shared" si="2382"/>
        <v>28.94</v>
      </c>
      <c r="I8507" s="37">
        <f>IF(H8507&lt;'Roof Calculator'!$G$8, 1, 0)</f>
        <v>1</v>
      </c>
      <c r="J8507" s="37">
        <f>IF(H8507&gt;='Roof Calculator'!$G$8, 1, 0)</f>
        <v>0</v>
      </c>
      <c r="K8507" s="37">
        <f t="shared" si="2383"/>
        <v>28.94</v>
      </c>
      <c r="L8507" s="37">
        <f t="shared" si="2384"/>
        <v>0</v>
      </c>
      <c r="M8507" s="37">
        <v>0</v>
      </c>
      <c r="N8507" s="37">
        <f t="shared" si="2385"/>
        <v>171</v>
      </c>
      <c r="O8507" s="37">
        <v>0</v>
      </c>
      <c r="P8507" s="37">
        <v>0</v>
      </c>
      <c r="Q8507" s="21">
        <f t="shared" si="2386"/>
        <v>39.790999999999997</v>
      </c>
      <c r="R8507" s="21">
        <f t="shared" si="2395"/>
        <v>354.54166666668817</v>
      </c>
      <c r="S8507" s="21">
        <f t="shared" si="2396"/>
        <v>-23.449840173762343</v>
      </c>
      <c r="T8507" s="21">
        <f t="shared" si="2387"/>
        <v>86.147999999999996</v>
      </c>
      <c r="U8507" s="37">
        <f>VLOOKUP(Time_Zone, 'LSTM LookUp'!$B$5:$D$8, 3, FALSE)</f>
        <v>-75</v>
      </c>
      <c r="V8507" s="21">
        <f t="shared" si="2397"/>
        <v>1.5977878986469627</v>
      </c>
      <c r="W8507" s="21">
        <f t="shared" si="2388"/>
        <v>191.54744697466171</v>
      </c>
      <c r="X8507" s="21">
        <f t="shared" si="2389"/>
        <v>-6.6173469533068623</v>
      </c>
      <c r="Y8507" s="21">
        <f t="shared" si="2390"/>
        <v>164.38265304669315</v>
      </c>
      <c r="Z8507" s="21">
        <f t="shared" si="2398"/>
        <v>52.106429969836213</v>
      </c>
      <c r="AA8507" s="21">
        <f t="shared" si="2391"/>
        <v>52.106429969836213</v>
      </c>
      <c r="AB8507" s="21">
        <f t="shared" si="2392"/>
        <v>0</v>
      </c>
      <c r="AC8507" s="21">
        <f t="shared" si="2393"/>
        <v>0</v>
      </c>
      <c r="AD8507" s="21">
        <f t="shared" si="2399"/>
        <v>0</v>
      </c>
      <c r="AE8507" s="21" t="str">
        <f t="shared" si="2394"/>
        <v>12/20/14:00</v>
      </c>
    </row>
    <row r="8508" spans="2:31">
      <c r="B8508" s="37">
        <v>12</v>
      </c>
      <c r="C8508" s="38">
        <v>20</v>
      </c>
      <c r="D8508" s="39">
        <v>15</v>
      </c>
      <c r="E8508" s="17">
        <v>-1.7</v>
      </c>
      <c r="F8508" s="17">
        <v>118</v>
      </c>
      <c r="G8508" s="17">
        <v>0</v>
      </c>
      <c r="H8508" s="37">
        <f t="shared" si="2382"/>
        <v>28.94</v>
      </c>
      <c r="I8508" s="37">
        <f>IF(H8508&lt;'Roof Calculator'!$G$8, 1, 0)</f>
        <v>1</v>
      </c>
      <c r="J8508" s="37">
        <f>IF(H8508&gt;='Roof Calculator'!$G$8, 1, 0)</f>
        <v>0</v>
      </c>
      <c r="K8508" s="37">
        <f t="shared" si="2383"/>
        <v>28.94</v>
      </c>
      <c r="L8508" s="37">
        <f t="shared" si="2384"/>
        <v>0</v>
      </c>
      <c r="M8508" s="37">
        <v>0</v>
      </c>
      <c r="N8508" s="37">
        <f t="shared" si="2385"/>
        <v>118</v>
      </c>
      <c r="O8508" s="37">
        <v>0</v>
      </c>
      <c r="P8508" s="37">
        <v>0</v>
      </c>
      <c r="Q8508" s="21">
        <f t="shared" si="2386"/>
        <v>39.790999999999997</v>
      </c>
      <c r="R8508" s="21">
        <f t="shared" si="2395"/>
        <v>354.58333333335486</v>
      </c>
      <c r="S8508" s="21">
        <f t="shared" si="2396"/>
        <v>-23.449897711146154</v>
      </c>
      <c r="T8508" s="21">
        <f t="shared" si="2387"/>
        <v>86.147999999999996</v>
      </c>
      <c r="U8508" s="37">
        <f>VLOOKUP(Time_Zone, 'LSTM LookUp'!$B$5:$D$8, 3, FALSE)</f>
        <v>-75</v>
      </c>
      <c r="V8508" s="21">
        <f t="shared" si="2397"/>
        <v>1.5782320537797094</v>
      </c>
      <c r="W8508" s="21">
        <f t="shared" si="2388"/>
        <v>206.54255801344493</v>
      </c>
      <c r="X8508" s="21">
        <f t="shared" si="2389"/>
        <v>0</v>
      </c>
      <c r="Y8508" s="21">
        <f t="shared" si="2390"/>
        <v>118</v>
      </c>
      <c r="Z8508" s="21">
        <f t="shared" si="2398"/>
        <v>37.403939056112968</v>
      </c>
      <c r="AA8508" s="21">
        <f t="shared" si="2391"/>
        <v>37.403939056112968</v>
      </c>
      <c r="AB8508" s="21">
        <f t="shared" si="2392"/>
        <v>0</v>
      </c>
      <c r="AC8508" s="21">
        <f t="shared" si="2393"/>
        <v>0</v>
      </c>
      <c r="AD8508" s="21">
        <f t="shared" si="2399"/>
        <v>0</v>
      </c>
      <c r="AE8508" s="21" t="str">
        <f t="shared" si="2394"/>
        <v>12/20/15:00</v>
      </c>
    </row>
    <row r="8509" spans="2:31">
      <c r="B8509" s="37">
        <v>12</v>
      </c>
      <c r="C8509" s="38">
        <v>20</v>
      </c>
      <c r="D8509" s="39">
        <v>16</v>
      </c>
      <c r="E8509" s="17">
        <v>-2.2000000000000002</v>
      </c>
      <c r="F8509" s="17">
        <v>70</v>
      </c>
      <c r="G8509" s="17">
        <v>0</v>
      </c>
      <c r="H8509" s="37">
        <f t="shared" si="2382"/>
        <v>28.04</v>
      </c>
      <c r="I8509" s="37">
        <f>IF(H8509&lt;'Roof Calculator'!$G$8, 1, 0)</f>
        <v>1</v>
      </c>
      <c r="J8509" s="37">
        <f>IF(H8509&gt;='Roof Calculator'!$G$8, 1, 0)</f>
        <v>0</v>
      </c>
      <c r="K8509" s="37">
        <f t="shared" si="2383"/>
        <v>28.04</v>
      </c>
      <c r="L8509" s="37">
        <f t="shared" si="2384"/>
        <v>0</v>
      </c>
      <c r="M8509" s="37">
        <v>0</v>
      </c>
      <c r="N8509" s="37">
        <f t="shared" si="2385"/>
        <v>70</v>
      </c>
      <c r="O8509" s="37">
        <v>0</v>
      </c>
      <c r="P8509" s="37">
        <v>0</v>
      </c>
      <c r="Q8509" s="21">
        <f t="shared" si="2386"/>
        <v>39.790999999999997</v>
      </c>
      <c r="R8509" s="21">
        <f t="shared" si="2395"/>
        <v>354.62500000002154</v>
      </c>
      <c r="S8509" s="21">
        <f t="shared" si="2396"/>
        <v>-23.449942462492704</v>
      </c>
      <c r="T8509" s="21">
        <f t="shared" si="2387"/>
        <v>86.147999999999996</v>
      </c>
      <c r="U8509" s="37">
        <f>VLOOKUP(Time_Zone, 'LSTM LookUp'!$B$5:$D$8, 3, FALSE)</f>
        <v>-75</v>
      </c>
      <c r="V8509" s="21">
        <f t="shared" si="2397"/>
        <v>1.5586753095669639</v>
      </c>
      <c r="W8509" s="21">
        <f t="shared" si="2388"/>
        <v>221.53766882739174</v>
      </c>
      <c r="X8509" s="21">
        <f t="shared" si="2389"/>
        <v>0</v>
      </c>
      <c r="Y8509" s="21">
        <f t="shared" si="2390"/>
        <v>70</v>
      </c>
      <c r="Z8509" s="21">
        <f t="shared" si="2398"/>
        <v>22.188777406168711</v>
      </c>
      <c r="AA8509" s="21">
        <f t="shared" si="2391"/>
        <v>22.188777406168711</v>
      </c>
      <c r="AB8509" s="21">
        <f t="shared" si="2392"/>
        <v>0</v>
      </c>
      <c r="AC8509" s="21">
        <f t="shared" si="2393"/>
        <v>0</v>
      </c>
      <c r="AD8509" s="21">
        <f t="shared" si="2399"/>
        <v>0</v>
      </c>
      <c r="AE8509" s="21" t="str">
        <f t="shared" si="2394"/>
        <v>12/20/16:00</v>
      </c>
    </row>
    <row r="8510" spans="2:31">
      <c r="B8510" s="37">
        <v>12</v>
      </c>
      <c r="C8510" s="38">
        <v>20</v>
      </c>
      <c r="D8510" s="39">
        <v>17</v>
      </c>
      <c r="E8510" s="17">
        <v>-2.2000000000000002</v>
      </c>
      <c r="F8510" s="17">
        <v>42</v>
      </c>
      <c r="G8510" s="17">
        <v>55</v>
      </c>
      <c r="H8510" s="37">
        <f t="shared" si="2382"/>
        <v>28.04</v>
      </c>
      <c r="I8510" s="37">
        <f>IF(H8510&lt;'Roof Calculator'!$G$8, 1, 0)</f>
        <v>1</v>
      </c>
      <c r="J8510" s="37">
        <f>IF(H8510&gt;='Roof Calculator'!$G$8, 1, 0)</f>
        <v>0</v>
      </c>
      <c r="K8510" s="37">
        <f t="shared" si="2383"/>
        <v>28.04</v>
      </c>
      <c r="L8510" s="37">
        <f t="shared" si="2384"/>
        <v>0</v>
      </c>
      <c r="M8510" s="37">
        <v>0</v>
      </c>
      <c r="N8510" s="37">
        <f t="shared" si="2385"/>
        <v>42</v>
      </c>
      <c r="O8510" s="37">
        <v>0</v>
      </c>
      <c r="P8510" s="37">
        <v>0</v>
      </c>
      <c r="Q8510" s="21">
        <f t="shared" si="2386"/>
        <v>39.790999999999997</v>
      </c>
      <c r="R8510" s="21">
        <f t="shared" si="2395"/>
        <v>354.66666666668823</v>
      </c>
      <c r="S8510" s="21">
        <f t="shared" si="2396"/>
        <v>-23.449974427765959</v>
      </c>
      <c r="T8510" s="21">
        <f t="shared" si="2387"/>
        <v>86.147999999999996</v>
      </c>
      <c r="U8510" s="37">
        <f>VLOOKUP(Time_Zone, 'LSTM LookUp'!$B$5:$D$8, 3, FALSE)</f>
        <v>-75</v>
      </c>
      <c r="V8510" s="21">
        <f t="shared" si="2397"/>
        <v>1.539117697921879</v>
      </c>
      <c r="W8510" s="21">
        <f t="shared" si="2388"/>
        <v>236.53277942448045</v>
      </c>
      <c r="X8510" s="21">
        <f t="shared" si="2389"/>
        <v>-35.388013288073545</v>
      </c>
      <c r="Y8510" s="21">
        <f t="shared" si="2390"/>
        <v>6.6119867119264555</v>
      </c>
      <c r="Z8510" s="21">
        <f t="shared" si="2398"/>
        <v>2.0958843051925924</v>
      </c>
      <c r="AA8510" s="21">
        <f t="shared" si="2391"/>
        <v>2.0958843051925924</v>
      </c>
      <c r="AB8510" s="21">
        <f t="shared" si="2392"/>
        <v>0</v>
      </c>
      <c r="AC8510" s="21">
        <f t="shared" si="2393"/>
        <v>0</v>
      </c>
      <c r="AD8510" s="21">
        <f t="shared" si="2399"/>
        <v>0</v>
      </c>
      <c r="AE8510" s="21" t="str">
        <f t="shared" si="2394"/>
        <v>12/20/17:00</v>
      </c>
    </row>
    <row r="8511" spans="2:31">
      <c r="B8511" s="37">
        <v>12</v>
      </c>
      <c r="C8511" s="38">
        <v>20</v>
      </c>
      <c r="D8511" s="39">
        <v>18</v>
      </c>
      <c r="E8511" s="17">
        <v>-2.2000000000000002</v>
      </c>
      <c r="F8511" s="17">
        <v>1</v>
      </c>
      <c r="G8511" s="17">
        <v>0</v>
      </c>
      <c r="H8511" s="37">
        <f t="shared" si="2382"/>
        <v>28.04</v>
      </c>
      <c r="I8511" s="37">
        <f>IF(H8511&lt;'Roof Calculator'!$G$8, 1, 0)</f>
        <v>1</v>
      </c>
      <c r="J8511" s="37">
        <f>IF(H8511&gt;='Roof Calculator'!$G$8, 1, 0)</f>
        <v>0</v>
      </c>
      <c r="K8511" s="37">
        <f t="shared" si="2383"/>
        <v>28.04</v>
      </c>
      <c r="L8511" s="37">
        <f t="shared" si="2384"/>
        <v>0</v>
      </c>
      <c r="M8511" s="37">
        <v>0</v>
      </c>
      <c r="N8511" s="37">
        <f t="shared" si="2385"/>
        <v>1</v>
      </c>
      <c r="O8511" s="37">
        <v>0</v>
      </c>
      <c r="P8511" s="37">
        <v>0</v>
      </c>
      <c r="Q8511" s="21">
        <f t="shared" si="2386"/>
        <v>39.790999999999997</v>
      </c>
      <c r="R8511" s="21">
        <f t="shared" si="2395"/>
        <v>354.70833333335491</v>
      </c>
      <c r="S8511" s="21">
        <f t="shared" si="2396"/>
        <v>-23.449993606940204</v>
      </c>
      <c r="T8511" s="21">
        <f t="shared" si="2387"/>
        <v>86.147999999999996</v>
      </c>
      <c r="U8511" s="37">
        <f>VLOOKUP(Time_Zone, 'LSTM LookUp'!$B$5:$D$8, 3, FALSE)</f>
        <v>-75</v>
      </c>
      <c r="V8511" s="21">
        <f t="shared" si="2397"/>
        <v>1.5195592507581162</v>
      </c>
      <c r="W8511" s="21">
        <f t="shared" si="2388"/>
        <v>251.52788981268952</v>
      </c>
      <c r="X8511" s="21">
        <f t="shared" si="2389"/>
        <v>0</v>
      </c>
      <c r="Y8511" s="21">
        <f t="shared" si="2390"/>
        <v>1</v>
      </c>
      <c r="Z8511" s="21">
        <f t="shared" si="2398"/>
        <v>0.31698253437383872</v>
      </c>
      <c r="AA8511" s="21">
        <f t="shared" si="2391"/>
        <v>0.31698253437383872</v>
      </c>
      <c r="AB8511" s="21">
        <f t="shared" si="2392"/>
        <v>0</v>
      </c>
      <c r="AC8511" s="21">
        <f t="shared" si="2393"/>
        <v>0</v>
      </c>
      <c r="AD8511" s="21">
        <f t="shared" si="2399"/>
        <v>0</v>
      </c>
      <c r="AE8511" s="21" t="str">
        <f t="shared" si="2394"/>
        <v>12/20/18:00</v>
      </c>
    </row>
    <row r="8512" spans="2:31">
      <c r="B8512" s="37">
        <v>12</v>
      </c>
      <c r="C8512" s="38">
        <v>20</v>
      </c>
      <c r="D8512" s="39">
        <v>19</v>
      </c>
      <c r="E8512" s="17">
        <v>-2.8</v>
      </c>
      <c r="F8512" s="17">
        <v>0</v>
      </c>
      <c r="G8512" s="17">
        <v>0</v>
      </c>
      <c r="H8512" s="37">
        <f t="shared" si="2382"/>
        <v>26.96</v>
      </c>
      <c r="I8512" s="37">
        <f>IF(H8512&lt;'Roof Calculator'!$G$8, 1, 0)</f>
        <v>1</v>
      </c>
      <c r="J8512" s="37">
        <f>IF(H8512&gt;='Roof Calculator'!$G$8, 1, 0)</f>
        <v>0</v>
      </c>
      <c r="K8512" s="37">
        <f t="shared" si="2383"/>
        <v>26.96</v>
      </c>
      <c r="L8512" s="37">
        <f t="shared" si="2384"/>
        <v>0</v>
      </c>
      <c r="M8512" s="37">
        <v>0</v>
      </c>
      <c r="N8512" s="37">
        <f t="shared" si="2385"/>
        <v>0</v>
      </c>
      <c r="O8512" s="37">
        <v>0</v>
      </c>
      <c r="P8512" s="37">
        <v>0</v>
      </c>
      <c r="Q8512" s="21">
        <f t="shared" si="2386"/>
        <v>39.790999999999997</v>
      </c>
      <c r="R8512" s="21">
        <f t="shared" si="2395"/>
        <v>354.7500000000216</v>
      </c>
      <c r="S8512" s="21">
        <f t="shared" si="2396"/>
        <v>-23.449999999999996</v>
      </c>
      <c r="T8512" s="21">
        <f t="shared" si="2387"/>
        <v>86.147999999999996</v>
      </c>
      <c r="U8512" s="37">
        <f>VLOOKUP(Time_Zone, 'LSTM LookUp'!$B$5:$D$8, 3, FALSE)</f>
        <v>-75</v>
      </c>
      <c r="V8512" s="21">
        <f t="shared" si="2397"/>
        <v>1.4999999999898566</v>
      </c>
      <c r="W8512" s="21">
        <f t="shared" si="2388"/>
        <v>266.52299999999747</v>
      </c>
      <c r="X8512" s="21">
        <f t="shared" si="2389"/>
        <v>0</v>
      </c>
      <c r="Y8512" s="21">
        <f t="shared" si="2390"/>
        <v>0</v>
      </c>
      <c r="Z8512" s="21">
        <f t="shared" si="2398"/>
        <v>0</v>
      </c>
      <c r="AA8512" s="21">
        <f t="shared" si="2391"/>
        <v>0</v>
      </c>
      <c r="AB8512" s="21">
        <f t="shared" si="2392"/>
        <v>0</v>
      </c>
      <c r="AC8512" s="21">
        <f t="shared" si="2393"/>
        <v>0</v>
      </c>
      <c r="AD8512" s="21">
        <f t="shared" si="2399"/>
        <v>0</v>
      </c>
      <c r="AE8512" s="21" t="str">
        <f t="shared" si="2394"/>
        <v>12/20/19:00</v>
      </c>
    </row>
    <row r="8513" spans="2:31">
      <c r="B8513" s="37">
        <v>12</v>
      </c>
      <c r="C8513" s="38">
        <v>20</v>
      </c>
      <c r="D8513" s="39">
        <v>20</v>
      </c>
      <c r="E8513" s="17">
        <v>-3.9</v>
      </c>
      <c r="F8513" s="17">
        <v>0</v>
      </c>
      <c r="G8513" s="17">
        <v>0</v>
      </c>
      <c r="H8513" s="37">
        <f t="shared" si="2382"/>
        <v>24.98</v>
      </c>
      <c r="I8513" s="37">
        <f>IF(H8513&lt;'Roof Calculator'!$G$8, 1, 0)</f>
        <v>1</v>
      </c>
      <c r="J8513" s="37">
        <f>IF(H8513&gt;='Roof Calculator'!$G$8, 1, 0)</f>
        <v>0</v>
      </c>
      <c r="K8513" s="37">
        <f t="shared" si="2383"/>
        <v>24.98</v>
      </c>
      <c r="L8513" s="37">
        <f t="shared" si="2384"/>
        <v>0</v>
      </c>
      <c r="M8513" s="37">
        <v>0</v>
      </c>
      <c r="N8513" s="37">
        <f t="shared" si="2385"/>
        <v>0</v>
      </c>
      <c r="O8513" s="37">
        <v>0</v>
      </c>
      <c r="P8513" s="37">
        <v>0</v>
      </c>
      <c r="Q8513" s="21">
        <f t="shared" si="2386"/>
        <v>39.790999999999997</v>
      </c>
      <c r="R8513" s="21">
        <f t="shared" si="2395"/>
        <v>354.79166666668829</v>
      </c>
      <c r="S8513" s="21">
        <f t="shared" si="2396"/>
        <v>-23.449993606940193</v>
      </c>
      <c r="T8513" s="21">
        <f t="shared" si="2387"/>
        <v>86.147999999999996</v>
      </c>
      <c r="U8513" s="37">
        <f>VLOOKUP(Time_Zone, 'LSTM LookUp'!$B$5:$D$8, 3, FALSE)</f>
        <v>-75</v>
      </c>
      <c r="V8513" s="21">
        <f t="shared" si="2397"/>
        <v>1.4804399775318369</v>
      </c>
      <c r="W8513" s="21">
        <f t="shared" si="2388"/>
        <v>281.51810999438294</v>
      </c>
      <c r="X8513" s="21">
        <f t="shared" si="2389"/>
        <v>0</v>
      </c>
      <c r="Y8513" s="21">
        <f t="shared" si="2390"/>
        <v>0</v>
      </c>
      <c r="Z8513" s="21">
        <f t="shared" si="2398"/>
        <v>0</v>
      </c>
      <c r="AA8513" s="21">
        <f t="shared" si="2391"/>
        <v>0</v>
      </c>
      <c r="AB8513" s="21">
        <f t="shared" si="2392"/>
        <v>0</v>
      </c>
      <c r="AC8513" s="21">
        <f t="shared" si="2393"/>
        <v>0</v>
      </c>
      <c r="AD8513" s="21">
        <f t="shared" si="2399"/>
        <v>0</v>
      </c>
      <c r="AE8513" s="21" t="str">
        <f t="shared" si="2394"/>
        <v>12/20/20:00</v>
      </c>
    </row>
    <row r="8514" spans="2:31">
      <c r="B8514" s="37">
        <v>12</v>
      </c>
      <c r="C8514" s="38">
        <v>20</v>
      </c>
      <c r="D8514" s="39">
        <v>21</v>
      </c>
      <c r="E8514" s="17">
        <v>-3.9</v>
      </c>
      <c r="F8514" s="17">
        <v>0</v>
      </c>
      <c r="G8514" s="17">
        <v>0</v>
      </c>
      <c r="H8514" s="37">
        <f t="shared" si="2382"/>
        <v>24.98</v>
      </c>
      <c r="I8514" s="37">
        <f>IF(H8514&lt;'Roof Calculator'!$G$8, 1, 0)</f>
        <v>1</v>
      </c>
      <c r="J8514" s="37">
        <f>IF(H8514&gt;='Roof Calculator'!$G$8, 1, 0)</f>
        <v>0</v>
      </c>
      <c r="K8514" s="37">
        <f t="shared" si="2383"/>
        <v>24.98</v>
      </c>
      <c r="L8514" s="37">
        <f t="shared" si="2384"/>
        <v>0</v>
      </c>
      <c r="M8514" s="37">
        <v>0</v>
      </c>
      <c r="N8514" s="37">
        <f t="shared" si="2385"/>
        <v>0</v>
      </c>
      <c r="O8514" s="37">
        <v>0</v>
      </c>
      <c r="P8514" s="37">
        <v>0</v>
      </c>
      <c r="Q8514" s="21">
        <f t="shared" si="2386"/>
        <v>39.790999999999997</v>
      </c>
      <c r="R8514" s="21">
        <f t="shared" si="2395"/>
        <v>354.83333333335497</v>
      </c>
      <c r="S8514" s="21">
        <f t="shared" si="2396"/>
        <v>-23.449974427765934</v>
      </c>
      <c r="T8514" s="21">
        <f t="shared" si="2387"/>
        <v>86.147999999999996</v>
      </c>
      <c r="U8514" s="37">
        <f>VLOOKUP(Time_Zone, 'LSTM LookUp'!$B$5:$D$8, 3, FALSE)</f>
        <v>-75</v>
      </c>
      <c r="V8514" s="21">
        <f t="shared" si="2397"/>
        <v>1.4608792152990204</v>
      </c>
      <c r="W8514" s="21">
        <f t="shared" si="2388"/>
        <v>296.51321980382471</v>
      </c>
      <c r="X8514" s="21">
        <f t="shared" si="2389"/>
        <v>0</v>
      </c>
      <c r="Y8514" s="21">
        <f t="shared" si="2390"/>
        <v>0</v>
      </c>
      <c r="Z8514" s="21">
        <f t="shared" si="2398"/>
        <v>0</v>
      </c>
      <c r="AA8514" s="21">
        <f t="shared" si="2391"/>
        <v>0</v>
      </c>
      <c r="AB8514" s="21">
        <f t="shared" si="2392"/>
        <v>0</v>
      </c>
      <c r="AC8514" s="21">
        <f t="shared" si="2393"/>
        <v>0</v>
      </c>
      <c r="AD8514" s="21">
        <f t="shared" si="2399"/>
        <v>0</v>
      </c>
      <c r="AE8514" s="21" t="str">
        <f t="shared" si="2394"/>
        <v>12/20/21:00</v>
      </c>
    </row>
    <row r="8515" spans="2:31">
      <c r="B8515" s="37">
        <v>12</v>
      </c>
      <c r="C8515" s="38">
        <v>20</v>
      </c>
      <c r="D8515" s="39">
        <v>22</v>
      </c>
      <c r="E8515" s="17">
        <v>-3.9</v>
      </c>
      <c r="F8515" s="17">
        <v>0</v>
      </c>
      <c r="G8515" s="17">
        <v>0</v>
      </c>
      <c r="H8515" s="37">
        <f t="shared" si="2382"/>
        <v>24.98</v>
      </c>
      <c r="I8515" s="37">
        <f>IF(H8515&lt;'Roof Calculator'!$G$8, 1, 0)</f>
        <v>1</v>
      </c>
      <c r="J8515" s="37">
        <f>IF(H8515&gt;='Roof Calculator'!$G$8, 1, 0)</f>
        <v>0</v>
      </c>
      <c r="K8515" s="37">
        <f t="shared" si="2383"/>
        <v>24.98</v>
      </c>
      <c r="L8515" s="37">
        <f t="shared" si="2384"/>
        <v>0</v>
      </c>
      <c r="M8515" s="37">
        <v>0</v>
      </c>
      <c r="N8515" s="37">
        <f t="shared" si="2385"/>
        <v>0</v>
      </c>
      <c r="O8515" s="37">
        <v>0</v>
      </c>
      <c r="P8515" s="37">
        <v>0</v>
      </c>
      <c r="Q8515" s="21">
        <f t="shared" si="2386"/>
        <v>39.790999999999997</v>
      </c>
      <c r="R8515" s="21">
        <f t="shared" si="2395"/>
        <v>354.87500000002166</v>
      </c>
      <c r="S8515" s="21">
        <f t="shared" si="2396"/>
        <v>-23.449942462492658</v>
      </c>
      <c r="T8515" s="21">
        <f t="shared" si="2387"/>
        <v>86.147999999999996</v>
      </c>
      <c r="U8515" s="37">
        <f>VLOOKUP(Time_Zone, 'LSTM LookUp'!$B$5:$D$8, 3, FALSE)</f>
        <v>-75</v>
      </c>
      <c r="V8515" s="21">
        <f t="shared" si="2397"/>
        <v>1.4413177452068768</v>
      </c>
      <c r="W8515" s="21">
        <f t="shared" si="2388"/>
        <v>311.50832943630172</v>
      </c>
      <c r="X8515" s="21">
        <f t="shared" si="2389"/>
        <v>0</v>
      </c>
      <c r="Y8515" s="21">
        <f t="shared" si="2390"/>
        <v>0</v>
      </c>
      <c r="Z8515" s="21">
        <f t="shared" si="2398"/>
        <v>0</v>
      </c>
      <c r="AA8515" s="21">
        <f t="shared" si="2391"/>
        <v>0</v>
      </c>
      <c r="AB8515" s="21">
        <f t="shared" si="2392"/>
        <v>0</v>
      </c>
      <c r="AC8515" s="21">
        <f t="shared" si="2393"/>
        <v>0</v>
      </c>
      <c r="AD8515" s="21">
        <f t="shared" si="2399"/>
        <v>0</v>
      </c>
      <c r="AE8515" s="21" t="str">
        <f t="shared" si="2394"/>
        <v>12/20/22:00</v>
      </c>
    </row>
    <row r="8516" spans="2:31">
      <c r="B8516" s="37">
        <v>12</v>
      </c>
      <c r="C8516" s="38">
        <v>20</v>
      </c>
      <c r="D8516" s="39">
        <v>23</v>
      </c>
      <c r="E8516" s="17">
        <v>-4.4000000000000004</v>
      </c>
      <c r="F8516" s="17">
        <v>0</v>
      </c>
      <c r="G8516" s="17">
        <v>0</v>
      </c>
      <c r="H8516" s="37">
        <f t="shared" si="2382"/>
        <v>24.08</v>
      </c>
      <c r="I8516" s="37">
        <f>IF(H8516&lt;'Roof Calculator'!$G$8, 1, 0)</f>
        <v>1</v>
      </c>
      <c r="J8516" s="37">
        <f>IF(H8516&gt;='Roof Calculator'!$G$8, 1, 0)</f>
        <v>0</v>
      </c>
      <c r="K8516" s="37">
        <f t="shared" si="2383"/>
        <v>24.08</v>
      </c>
      <c r="L8516" s="37">
        <f t="shared" si="2384"/>
        <v>0</v>
      </c>
      <c r="M8516" s="37">
        <v>0</v>
      </c>
      <c r="N8516" s="37">
        <f t="shared" si="2385"/>
        <v>0</v>
      </c>
      <c r="O8516" s="37">
        <v>0</v>
      </c>
      <c r="P8516" s="37">
        <v>0</v>
      </c>
      <c r="Q8516" s="21">
        <f t="shared" si="2386"/>
        <v>39.790999999999997</v>
      </c>
      <c r="R8516" s="21">
        <f t="shared" si="2395"/>
        <v>354.91666666668834</v>
      </c>
      <c r="S8516" s="21">
        <f t="shared" si="2396"/>
        <v>-23.4498977111461</v>
      </c>
      <c r="T8516" s="21">
        <f t="shared" si="2387"/>
        <v>86.147999999999996</v>
      </c>
      <c r="U8516" s="37">
        <f>VLOOKUP(Time_Zone, 'LSTM LookUp'!$B$5:$D$8, 3, FALSE)</f>
        <v>-75</v>
      </c>
      <c r="V8516" s="21">
        <f t="shared" si="2397"/>
        <v>1.4217555991710524</v>
      </c>
      <c r="W8516" s="21">
        <f t="shared" si="2388"/>
        <v>326.50343889979274</v>
      </c>
      <c r="X8516" s="21">
        <f t="shared" si="2389"/>
        <v>0</v>
      </c>
      <c r="Y8516" s="21">
        <f t="shared" si="2390"/>
        <v>0</v>
      </c>
      <c r="Z8516" s="21">
        <f t="shared" si="2398"/>
        <v>0</v>
      </c>
      <c r="AA8516" s="21">
        <f t="shared" si="2391"/>
        <v>0</v>
      </c>
      <c r="AB8516" s="21">
        <f t="shared" si="2392"/>
        <v>0</v>
      </c>
      <c r="AC8516" s="21">
        <f t="shared" si="2393"/>
        <v>0</v>
      </c>
      <c r="AD8516" s="21">
        <f t="shared" si="2399"/>
        <v>0</v>
      </c>
      <c r="AE8516" s="21" t="str">
        <f t="shared" si="2394"/>
        <v>12/20/23:00</v>
      </c>
    </row>
    <row r="8517" spans="2:31">
      <c r="B8517" s="37">
        <v>12</v>
      </c>
      <c r="C8517" s="38">
        <v>20</v>
      </c>
      <c r="D8517" s="39">
        <v>24</v>
      </c>
      <c r="E8517" s="17">
        <v>-4.4000000000000004</v>
      </c>
      <c r="F8517" s="17">
        <v>0</v>
      </c>
      <c r="G8517" s="17">
        <v>0</v>
      </c>
      <c r="H8517" s="37">
        <f t="shared" si="2382"/>
        <v>24.08</v>
      </c>
      <c r="I8517" s="37">
        <f>IF(H8517&lt;'Roof Calculator'!$G$8, 1, 0)</f>
        <v>1</v>
      </c>
      <c r="J8517" s="37">
        <f>IF(H8517&gt;='Roof Calculator'!$G$8, 1, 0)</f>
        <v>0</v>
      </c>
      <c r="K8517" s="37">
        <f t="shared" si="2383"/>
        <v>24.08</v>
      </c>
      <c r="L8517" s="37">
        <f t="shared" si="2384"/>
        <v>0</v>
      </c>
      <c r="M8517" s="37">
        <v>0</v>
      </c>
      <c r="N8517" s="37">
        <f t="shared" si="2385"/>
        <v>0</v>
      </c>
      <c r="O8517" s="37">
        <v>0</v>
      </c>
      <c r="P8517" s="37">
        <v>0</v>
      </c>
      <c r="Q8517" s="21">
        <f t="shared" si="2386"/>
        <v>39.790999999999997</v>
      </c>
      <c r="R8517" s="21">
        <f t="shared" si="2395"/>
        <v>354.95833333335503</v>
      </c>
      <c r="S8517" s="21">
        <f t="shared" si="2396"/>
        <v>-23.449840173762279</v>
      </c>
      <c r="T8517" s="21">
        <f t="shared" si="2387"/>
        <v>86.147999999999996</v>
      </c>
      <c r="U8517" s="37">
        <f>VLOOKUP(Time_Zone, 'LSTM LookUp'!$B$5:$D$8, 3, FALSE)</f>
        <v>-75</v>
      </c>
      <c r="V8517" s="21">
        <f t="shared" si="2397"/>
        <v>1.4021928091074063</v>
      </c>
      <c r="W8517" s="21">
        <f t="shared" si="2388"/>
        <v>341.49854820227688</v>
      </c>
      <c r="X8517" s="21">
        <f t="shared" si="2389"/>
        <v>0</v>
      </c>
      <c r="Y8517" s="21">
        <f t="shared" si="2390"/>
        <v>0</v>
      </c>
      <c r="Z8517" s="21">
        <f t="shared" si="2398"/>
        <v>0</v>
      </c>
      <c r="AA8517" s="21">
        <f t="shared" si="2391"/>
        <v>0</v>
      </c>
      <c r="AB8517" s="21">
        <f t="shared" si="2392"/>
        <v>0</v>
      </c>
      <c r="AC8517" s="21">
        <f t="shared" si="2393"/>
        <v>0</v>
      </c>
      <c r="AD8517" s="21">
        <f t="shared" si="2399"/>
        <v>0</v>
      </c>
      <c r="AE8517" s="21" t="str">
        <f t="shared" si="2394"/>
        <v>12/20/24:00</v>
      </c>
    </row>
    <row r="8518" spans="2:31">
      <c r="B8518" s="37">
        <v>12</v>
      </c>
      <c r="C8518" s="38">
        <v>21</v>
      </c>
      <c r="D8518" s="39">
        <v>1</v>
      </c>
      <c r="E8518" s="17">
        <v>-5</v>
      </c>
      <c r="F8518" s="17">
        <v>0</v>
      </c>
      <c r="G8518" s="17">
        <v>0</v>
      </c>
      <c r="H8518" s="37">
        <f t="shared" si="2382"/>
        <v>23</v>
      </c>
      <c r="I8518" s="37">
        <f>IF(H8518&lt;'Roof Calculator'!$G$8, 1, 0)</f>
        <v>1</v>
      </c>
      <c r="J8518" s="37">
        <f>IF(H8518&gt;='Roof Calculator'!$G$8, 1, 0)</f>
        <v>0</v>
      </c>
      <c r="K8518" s="37">
        <f t="shared" si="2383"/>
        <v>23</v>
      </c>
      <c r="L8518" s="37">
        <f t="shared" si="2384"/>
        <v>0</v>
      </c>
      <c r="M8518" s="37">
        <v>0</v>
      </c>
      <c r="N8518" s="37">
        <f t="shared" si="2385"/>
        <v>0</v>
      </c>
      <c r="O8518" s="37">
        <v>0</v>
      </c>
      <c r="P8518" s="37">
        <v>0</v>
      </c>
      <c r="Q8518" s="21">
        <f t="shared" si="2386"/>
        <v>39.790999999999997</v>
      </c>
      <c r="R8518" s="21">
        <f t="shared" si="2395"/>
        <v>355.00000000002171</v>
      </c>
      <c r="S8518" s="21">
        <f t="shared" si="2396"/>
        <v>-23.449769850387487</v>
      </c>
      <c r="T8518" s="21">
        <f t="shared" si="2387"/>
        <v>86.147999999999996</v>
      </c>
      <c r="U8518" s="37">
        <f>VLOOKUP(Time_Zone, 'LSTM LookUp'!$B$5:$D$8, 3, FALSE)</f>
        <v>-75</v>
      </c>
      <c r="V8518" s="21">
        <f t="shared" si="2397"/>
        <v>1.382629406932022</v>
      </c>
      <c r="W8518" s="21">
        <f t="shared" si="2388"/>
        <v>-3.5063426482670135</v>
      </c>
      <c r="X8518" s="21">
        <f t="shared" si="2389"/>
        <v>0</v>
      </c>
      <c r="Y8518" s="21">
        <f t="shared" si="2390"/>
        <v>0</v>
      </c>
      <c r="Z8518" s="21">
        <f t="shared" si="2398"/>
        <v>0</v>
      </c>
      <c r="AA8518" s="21">
        <f t="shared" si="2391"/>
        <v>0</v>
      </c>
      <c r="AB8518" s="21">
        <f t="shared" si="2392"/>
        <v>0</v>
      </c>
      <c r="AC8518" s="21">
        <f t="shared" si="2393"/>
        <v>0</v>
      </c>
      <c r="AD8518" s="21">
        <f t="shared" si="2399"/>
        <v>0</v>
      </c>
      <c r="AE8518" s="21" t="str">
        <f t="shared" si="2394"/>
        <v>12/21/1:00</v>
      </c>
    </row>
    <row r="8519" spans="2:31">
      <c r="B8519" s="37">
        <v>12</v>
      </c>
      <c r="C8519" s="38">
        <v>21</v>
      </c>
      <c r="D8519" s="39">
        <v>2</v>
      </c>
      <c r="E8519" s="17">
        <v>-5</v>
      </c>
      <c r="F8519" s="17">
        <v>0</v>
      </c>
      <c r="G8519" s="17">
        <v>0</v>
      </c>
      <c r="H8519" s="37">
        <f t="shared" si="2382"/>
        <v>23</v>
      </c>
      <c r="I8519" s="37">
        <f>IF(H8519&lt;'Roof Calculator'!$G$8, 1, 0)</f>
        <v>1</v>
      </c>
      <c r="J8519" s="37">
        <f>IF(H8519&gt;='Roof Calculator'!$G$8, 1, 0)</f>
        <v>0</v>
      </c>
      <c r="K8519" s="37">
        <f t="shared" si="2383"/>
        <v>23</v>
      </c>
      <c r="L8519" s="37">
        <f t="shared" si="2384"/>
        <v>0</v>
      </c>
      <c r="M8519" s="37">
        <v>0</v>
      </c>
      <c r="N8519" s="37">
        <f t="shared" si="2385"/>
        <v>0</v>
      </c>
      <c r="O8519" s="37">
        <v>0</v>
      </c>
      <c r="P8519" s="37">
        <v>0</v>
      </c>
      <c r="Q8519" s="21">
        <f t="shared" si="2386"/>
        <v>39.790999999999997</v>
      </c>
      <c r="R8519" s="21">
        <f t="shared" si="2395"/>
        <v>355.0416666666884</v>
      </c>
      <c r="S8519" s="21">
        <f t="shared" si="2396"/>
        <v>-23.449686741078342</v>
      </c>
      <c r="T8519" s="21">
        <f t="shared" si="2387"/>
        <v>86.147999999999996</v>
      </c>
      <c r="U8519" s="37">
        <f>VLOOKUP(Time_Zone, 'LSTM LookUp'!$B$5:$D$8, 3, FALSE)</f>
        <v>-75</v>
      </c>
      <c r="V8519" s="21">
        <f t="shared" si="2397"/>
        <v>1.3630654245610245</v>
      </c>
      <c r="W8519" s="21">
        <f t="shared" si="2388"/>
        <v>11.488766356140241</v>
      </c>
      <c r="X8519" s="21">
        <f t="shared" si="2389"/>
        <v>0</v>
      </c>
      <c r="Y8519" s="21">
        <f t="shared" si="2390"/>
        <v>0</v>
      </c>
      <c r="Z8519" s="21">
        <f t="shared" si="2398"/>
        <v>0</v>
      </c>
      <c r="AA8519" s="21">
        <f t="shared" si="2391"/>
        <v>0</v>
      </c>
      <c r="AB8519" s="21">
        <f t="shared" si="2392"/>
        <v>0</v>
      </c>
      <c r="AC8519" s="21">
        <f t="shared" si="2393"/>
        <v>0</v>
      </c>
      <c r="AD8519" s="21">
        <f t="shared" si="2399"/>
        <v>0</v>
      </c>
      <c r="AE8519" s="21" t="str">
        <f t="shared" si="2394"/>
        <v>12/21/2:00</v>
      </c>
    </row>
    <row r="8520" spans="2:31">
      <c r="B8520" s="37">
        <v>12</v>
      </c>
      <c r="C8520" s="38">
        <v>21</v>
      </c>
      <c r="D8520" s="39">
        <v>3</v>
      </c>
      <c r="E8520" s="17">
        <v>-5</v>
      </c>
      <c r="F8520" s="17">
        <v>0</v>
      </c>
      <c r="G8520" s="17">
        <v>0</v>
      </c>
      <c r="H8520" s="37">
        <f t="shared" si="2382"/>
        <v>23</v>
      </c>
      <c r="I8520" s="37">
        <f>IF(H8520&lt;'Roof Calculator'!$G$8, 1, 0)</f>
        <v>1</v>
      </c>
      <c r="J8520" s="37">
        <f>IF(H8520&gt;='Roof Calculator'!$G$8, 1, 0)</f>
        <v>0</v>
      </c>
      <c r="K8520" s="37">
        <f t="shared" si="2383"/>
        <v>23</v>
      </c>
      <c r="L8520" s="37">
        <f t="shared" si="2384"/>
        <v>0</v>
      </c>
      <c r="M8520" s="37">
        <v>0</v>
      </c>
      <c r="N8520" s="37">
        <f t="shared" si="2385"/>
        <v>0</v>
      </c>
      <c r="O8520" s="37">
        <v>0</v>
      </c>
      <c r="P8520" s="37">
        <v>0</v>
      </c>
      <c r="Q8520" s="21">
        <f t="shared" si="2386"/>
        <v>39.790999999999997</v>
      </c>
      <c r="R8520" s="21">
        <f t="shared" si="2395"/>
        <v>355.08333333335509</v>
      </c>
      <c r="S8520" s="21">
        <f t="shared" si="2396"/>
        <v>-23.449590845901724</v>
      </c>
      <c r="T8520" s="21">
        <f t="shared" si="2387"/>
        <v>86.147999999999996</v>
      </c>
      <c r="U8520" s="37">
        <f>VLOOKUP(Time_Zone, 'LSTM LookUp'!$B$5:$D$8, 3, FALSE)</f>
        <v>-75</v>
      </c>
      <c r="V8520" s="21">
        <f t="shared" si="2397"/>
        <v>1.3435008939104947</v>
      </c>
      <c r="W8520" s="21">
        <f t="shared" si="2388"/>
        <v>26.483875223477618</v>
      </c>
      <c r="X8520" s="21">
        <f t="shared" si="2389"/>
        <v>0</v>
      </c>
      <c r="Y8520" s="21">
        <f t="shared" si="2390"/>
        <v>0</v>
      </c>
      <c r="Z8520" s="21">
        <f t="shared" si="2398"/>
        <v>0</v>
      </c>
      <c r="AA8520" s="21">
        <f t="shared" si="2391"/>
        <v>0</v>
      </c>
      <c r="AB8520" s="21">
        <f t="shared" si="2392"/>
        <v>0</v>
      </c>
      <c r="AC8520" s="21">
        <f t="shared" si="2393"/>
        <v>0</v>
      </c>
      <c r="AD8520" s="21">
        <f t="shared" si="2399"/>
        <v>0</v>
      </c>
      <c r="AE8520" s="21" t="str">
        <f t="shared" si="2394"/>
        <v>12/21/3:00</v>
      </c>
    </row>
    <row r="8521" spans="2:31">
      <c r="B8521" s="37">
        <v>12</v>
      </c>
      <c r="C8521" s="38">
        <v>21</v>
      </c>
      <c r="D8521" s="39">
        <v>4</v>
      </c>
      <c r="E8521" s="17">
        <v>-5.6</v>
      </c>
      <c r="F8521" s="17">
        <v>0</v>
      </c>
      <c r="G8521" s="17">
        <v>0</v>
      </c>
      <c r="H8521" s="37">
        <f t="shared" si="2382"/>
        <v>21.92</v>
      </c>
      <c r="I8521" s="37">
        <f>IF(H8521&lt;'Roof Calculator'!$G$8, 1, 0)</f>
        <v>1</v>
      </c>
      <c r="J8521" s="37">
        <f>IF(H8521&gt;='Roof Calculator'!$G$8, 1, 0)</f>
        <v>0</v>
      </c>
      <c r="K8521" s="37">
        <f t="shared" si="2383"/>
        <v>21.92</v>
      </c>
      <c r="L8521" s="37">
        <f t="shared" si="2384"/>
        <v>0</v>
      </c>
      <c r="M8521" s="37">
        <v>0</v>
      </c>
      <c r="N8521" s="37">
        <f t="shared" si="2385"/>
        <v>0</v>
      </c>
      <c r="O8521" s="37">
        <v>0</v>
      </c>
      <c r="P8521" s="37">
        <v>0</v>
      </c>
      <c r="Q8521" s="21">
        <f t="shared" si="2386"/>
        <v>39.790999999999997</v>
      </c>
      <c r="R8521" s="21">
        <f t="shared" si="2395"/>
        <v>355.12500000002177</v>
      </c>
      <c r="S8521" s="21">
        <f t="shared" si="2396"/>
        <v>-23.449482164934818</v>
      </c>
      <c r="T8521" s="21">
        <f t="shared" si="2387"/>
        <v>86.147999999999996</v>
      </c>
      <c r="U8521" s="37">
        <f>VLOOKUP(Time_Zone, 'LSTM LookUp'!$B$5:$D$8, 3, FALSE)</f>
        <v>-75</v>
      </c>
      <c r="V8521" s="21">
        <f t="shared" si="2397"/>
        <v>1.3239358468966262</v>
      </c>
      <c r="W8521" s="21">
        <f t="shared" si="2388"/>
        <v>41.478983961724126</v>
      </c>
      <c r="X8521" s="21">
        <f t="shared" si="2389"/>
        <v>0</v>
      </c>
      <c r="Y8521" s="21">
        <f t="shared" si="2390"/>
        <v>0</v>
      </c>
      <c r="Z8521" s="21">
        <f t="shared" si="2398"/>
        <v>0</v>
      </c>
      <c r="AA8521" s="21">
        <f t="shared" si="2391"/>
        <v>0</v>
      </c>
      <c r="AB8521" s="21">
        <f t="shared" si="2392"/>
        <v>0</v>
      </c>
      <c r="AC8521" s="21">
        <f t="shared" si="2393"/>
        <v>0</v>
      </c>
      <c r="AD8521" s="21">
        <f t="shared" si="2399"/>
        <v>0</v>
      </c>
      <c r="AE8521" s="21" t="str">
        <f t="shared" si="2394"/>
        <v>12/21/4:00</v>
      </c>
    </row>
    <row r="8522" spans="2:31">
      <c r="B8522" s="37">
        <v>12</v>
      </c>
      <c r="C8522" s="38">
        <v>21</v>
      </c>
      <c r="D8522" s="39">
        <v>5</v>
      </c>
      <c r="E8522" s="17">
        <v>-5.6</v>
      </c>
      <c r="F8522" s="17">
        <v>0</v>
      </c>
      <c r="G8522" s="17">
        <v>0</v>
      </c>
      <c r="H8522" s="37">
        <f t="shared" si="2382"/>
        <v>21.92</v>
      </c>
      <c r="I8522" s="37">
        <f>IF(H8522&lt;'Roof Calculator'!$G$8, 1, 0)</f>
        <v>1</v>
      </c>
      <c r="J8522" s="37">
        <f>IF(H8522&gt;='Roof Calculator'!$G$8, 1, 0)</f>
        <v>0</v>
      </c>
      <c r="K8522" s="37">
        <f t="shared" si="2383"/>
        <v>21.92</v>
      </c>
      <c r="L8522" s="37">
        <f t="shared" si="2384"/>
        <v>0</v>
      </c>
      <c r="M8522" s="37">
        <v>0</v>
      </c>
      <c r="N8522" s="37">
        <f t="shared" si="2385"/>
        <v>0</v>
      </c>
      <c r="O8522" s="37">
        <v>0</v>
      </c>
      <c r="P8522" s="37">
        <v>0</v>
      </c>
      <c r="Q8522" s="21">
        <f t="shared" si="2386"/>
        <v>39.790999999999997</v>
      </c>
      <c r="R8522" s="21">
        <f t="shared" si="2395"/>
        <v>355.16666666668846</v>
      </c>
      <c r="S8522" s="21">
        <f t="shared" si="2396"/>
        <v>-23.4493606982651</v>
      </c>
      <c r="T8522" s="21">
        <f t="shared" si="2387"/>
        <v>86.147999999999996</v>
      </c>
      <c r="U8522" s="37">
        <f>VLOOKUP(Time_Zone, 'LSTM LookUp'!$B$5:$D$8, 3, FALSE)</f>
        <v>-75</v>
      </c>
      <c r="V8522" s="21">
        <f t="shared" si="2397"/>
        <v>1.3043703154353974</v>
      </c>
      <c r="W8522" s="21">
        <f t="shared" si="2388"/>
        <v>56.474092578858844</v>
      </c>
      <c r="X8522" s="21">
        <f t="shared" si="2389"/>
        <v>0</v>
      </c>
      <c r="Y8522" s="21">
        <f t="shared" si="2390"/>
        <v>0</v>
      </c>
      <c r="Z8522" s="21">
        <f t="shared" si="2398"/>
        <v>0</v>
      </c>
      <c r="AA8522" s="21">
        <f t="shared" si="2391"/>
        <v>0</v>
      </c>
      <c r="AB8522" s="21">
        <f t="shared" si="2392"/>
        <v>0</v>
      </c>
      <c r="AC8522" s="21">
        <f t="shared" si="2393"/>
        <v>0</v>
      </c>
      <c r="AD8522" s="21">
        <f t="shared" si="2399"/>
        <v>0</v>
      </c>
      <c r="AE8522" s="21" t="str">
        <f t="shared" si="2394"/>
        <v>12/21/5:00</v>
      </c>
    </row>
    <row r="8523" spans="2:31">
      <c r="B8523" s="37">
        <v>12</v>
      </c>
      <c r="C8523" s="38">
        <v>21</v>
      </c>
      <c r="D8523" s="39">
        <v>6</v>
      </c>
      <c r="E8523" s="17">
        <v>-5.6</v>
      </c>
      <c r="F8523" s="17">
        <v>0</v>
      </c>
      <c r="G8523" s="17">
        <v>0</v>
      </c>
      <c r="H8523" s="37">
        <f t="shared" si="2382"/>
        <v>21.92</v>
      </c>
      <c r="I8523" s="37">
        <f>IF(H8523&lt;'Roof Calculator'!$G$8, 1, 0)</f>
        <v>1</v>
      </c>
      <c r="J8523" s="37">
        <f>IF(H8523&gt;='Roof Calculator'!$G$8, 1, 0)</f>
        <v>0</v>
      </c>
      <c r="K8523" s="37">
        <f t="shared" si="2383"/>
        <v>21.92</v>
      </c>
      <c r="L8523" s="37">
        <f t="shared" si="2384"/>
        <v>0</v>
      </c>
      <c r="M8523" s="37">
        <v>0</v>
      </c>
      <c r="N8523" s="37">
        <f t="shared" si="2385"/>
        <v>0</v>
      </c>
      <c r="O8523" s="37">
        <v>0</v>
      </c>
      <c r="P8523" s="37">
        <v>0</v>
      </c>
      <c r="Q8523" s="21">
        <f t="shared" si="2386"/>
        <v>39.790999999999997</v>
      </c>
      <c r="R8523" s="21">
        <f t="shared" si="2395"/>
        <v>355.20833333335514</v>
      </c>
      <c r="S8523" s="21">
        <f t="shared" si="2396"/>
        <v>-23.449226445990327</v>
      </c>
      <c r="T8523" s="21">
        <f t="shared" si="2387"/>
        <v>86.147999999999996</v>
      </c>
      <c r="U8523" s="37">
        <f>VLOOKUP(Time_Zone, 'LSTM LookUp'!$B$5:$D$8, 3, FALSE)</f>
        <v>-75</v>
      </c>
      <c r="V8523" s="21">
        <f t="shared" si="2397"/>
        <v>1.2848043314427287</v>
      </c>
      <c r="W8523" s="21">
        <f t="shared" si="2388"/>
        <v>71.469201082860678</v>
      </c>
      <c r="X8523" s="21">
        <f t="shared" si="2389"/>
        <v>0</v>
      </c>
      <c r="Y8523" s="21">
        <f t="shared" si="2390"/>
        <v>0</v>
      </c>
      <c r="Z8523" s="21">
        <f t="shared" si="2398"/>
        <v>0</v>
      </c>
      <c r="AA8523" s="21">
        <f t="shared" si="2391"/>
        <v>0</v>
      </c>
      <c r="AB8523" s="21">
        <f t="shared" si="2392"/>
        <v>0</v>
      </c>
      <c r="AC8523" s="21">
        <f t="shared" si="2393"/>
        <v>0</v>
      </c>
      <c r="AD8523" s="21">
        <f t="shared" si="2399"/>
        <v>0</v>
      </c>
      <c r="AE8523" s="21" t="str">
        <f t="shared" si="2394"/>
        <v>12/21/6:00</v>
      </c>
    </row>
    <row r="8524" spans="2:31">
      <c r="B8524" s="37">
        <v>12</v>
      </c>
      <c r="C8524" s="38">
        <v>21</v>
      </c>
      <c r="D8524" s="39">
        <v>7</v>
      </c>
      <c r="E8524" s="17">
        <v>-5.6</v>
      </c>
      <c r="F8524" s="17">
        <v>0</v>
      </c>
      <c r="G8524" s="17">
        <v>0</v>
      </c>
      <c r="H8524" s="37">
        <f t="shared" si="2382"/>
        <v>21.92</v>
      </c>
      <c r="I8524" s="37">
        <f>IF(H8524&lt;'Roof Calculator'!$G$8, 1, 0)</f>
        <v>1</v>
      </c>
      <c r="J8524" s="37">
        <f>IF(H8524&gt;='Roof Calculator'!$G$8, 1, 0)</f>
        <v>0</v>
      </c>
      <c r="K8524" s="37">
        <f t="shared" si="2383"/>
        <v>21.92</v>
      </c>
      <c r="L8524" s="37">
        <f t="shared" si="2384"/>
        <v>0</v>
      </c>
      <c r="M8524" s="37">
        <v>0</v>
      </c>
      <c r="N8524" s="37">
        <f t="shared" si="2385"/>
        <v>0</v>
      </c>
      <c r="O8524" s="37">
        <v>0</v>
      </c>
      <c r="P8524" s="37">
        <v>0</v>
      </c>
      <c r="Q8524" s="21">
        <f t="shared" si="2386"/>
        <v>39.790999999999997</v>
      </c>
      <c r="R8524" s="21">
        <f t="shared" si="2395"/>
        <v>355.25000000002183</v>
      </c>
      <c r="S8524" s="21">
        <f t="shared" si="2396"/>
        <v>-23.449079408218548</v>
      </c>
      <c r="T8524" s="21">
        <f t="shared" si="2387"/>
        <v>86.147999999999996</v>
      </c>
      <c r="U8524" s="37">
        <f>VLOOKUP(Time_Zone, 'LSTM LookUp'!$B$5:$D$8, 3, FALSE)</f>
        <v>-75</v>
      </c>
      <c r="V8524" s="21">
        <f t="shared" si="2397"/>
        <v>1.2652379268342253</v>
      </c>
      <c r="W8524" s="21">
        <f t="shared" si="2388"/>
        <v>86.46430948170854</v>
      </c>
      <c r="X8524" s="21">
        <f t="shared" si="2389"/>
        <v>0</v>
      </c>
      <c r="Y8524" s="21">
        <f t="shared" si="2390"/>
        <v>0</v>
      </c>
      <c r="Z8524" s="21">
        <f t="shared" si="2398"/>
        <v>0</v>
      </c>
      <c r="AA8524" s="21">
        <f t="shared" si="2391"/>
        <v>0</v>
      </c>
      <c r="AB8524" s="21">
        <f t="shared" si="2392"/>
        <v>0</v>
      </c>
      <c r="AC8524" s="21">
        <f t="shared" si="2393"/>
        <v>0</v>
      </c>
      <c r="AD8524" s="21">
        <f t="shared" si="2399"/>
        <v>0</v>
      </c>
      <c r="AE8524" s="21" t="str">
        <f t="shared" si="2394"/>
        <v>12/21/7:00</v>
      </c>
    </row>
    <row r="8525" spans="2:31">
      <c r="B8525" s="37">
        <v>12</v>
      </c>
      <c r="C8525" s="38">
        <v>21</v>
      </c>
      <c r="D8525" s="39">
        <v>8</v>
      </c>
      <c r="E8525" s="17">
        <v>-5.6</v>
      </c>
      <c r="F8525" s="17">
        <v>0</v>
      </c>
      <c r="G8525" s="17">
        <v>0</v>
      </c>
      <c r="H8525" s="37">
        <f t="shared" si="2382"/>
        <v>21.92</v>
      </c>
      <c r="I8525" s="37">
        <f>IF(H8525&lt;'Roof Calculator'!$G$8, 1, 0)</f>
        <v>1</v>
      </c>
      <c r="J8525" s="37">
        <f>IF(H8525&gt;='Roof Calculator'!$G$8, 1, 0)</f>
        <v>0</v>
      </c>
      <c r="K8525" s="37">
        <f t="shared" si="2383"/>
        <v>21.92</v>
      </c>
      <c r="L8525" s="37">
        <f t="shared" si="2384"/>
        <v>0</v>
      </c>
      <c r="M8525" s="37">
        <v>0</v>
      </c>
      <c r="N8525" s="37">
        <f t="shared" si="2385"/>
        <v>0</v>
      </c>
      <c r="O8525" s="37">
        <v>0</v>
      </c>
      <c r="P8525" s="37">
        <v>0</v>
      </c>
      <c r="Q8525" s="21">
        <f t="shared" si="2386"/>
        <v>39.790999999999997</v>
      </c>
      <c r="R8525" s="21">
        <f t="shared" si="2395"/>
        <v>355.29166666668851</v>
      </c>
      <c r="S8525" s="21">
        <f t="shared" si="2396"/>
        <v>-23.448919585068104</v>
      </c>
      <c r="T8525" s="21">
        <f t="shared" si="2387"/>
        <v>86.147999999999996</v>
      </c>
      <c r="U8525" s="37">
        <f>VLOOKUP(Time_Zone, 'LSTM LookUp'!$B$5:$D$8, 3, FALSE)</f>
        <v>-75</v>
      </c>
      <c r="V8525" s="21">
        <f t="shared" si="2397"/>
        <v>1.2456711335253372</v>
      </c>
      <c r="W8525" s="21">
        <f t="shared" si="2388"/>
        <v>101.45941778338134</v>
      </c>
      <c r="X8525" s="21">
        <f t="shared" si="2389"/>
        <v>0</v>
      </c>
      <c r="Y8525" s="21">
        <f t="shared" si="2390"/>
        <v>0</v>
      </c>
      <c r="Z8525" s="21">
        <f t="shared" si="2398"/>
        <v>0</v>
      </c>
      <c r="AA8525" s="21">
        <f t="shared" si="2391"/>
        <v>0</v>
      </c>
      <c r="AB8525" s="21">
        <f t="shared" si="2392"/>
        <v>0</v>
      </c>
      <c r="AC8525" s="21">
        <f t="shared" si="2393"/>
        <v>0</v>
      </c>
      <c r="AD8525" s="21">
        <f t="shared" si="2399"/>
        <v>0</v>
      </c>
      <c r="AE8525" s="21" t="str">
        <f t="shared" si="2394"/>
        <v>12/21/8:00</v>
      </c>
    </row>
    <row r="8526" spans="2:31">
      <c r="B8526" s="37">
        <v>12</v>
      </c>
      <c r="C8526" s="38">
        <v>21</v>
      </c>
      <c r="D8526" s="39">
        <v>9</v>
      </c>
      <c r="E8526" s="17">
        <v>-6.1</v>
      </c>
      <c r="F8526" s="17">
        <v>29</v>
      </c>
      <c r="G8526" s="17">
        <v>0</v>
      </c>
      <c r="H8526" s="37">
        <f t="shared" si="2382"/>
        <v>21.02</v>
      </c>
      <c r="I8526" s="37">
        <f>IF(H8526&lt;'Roof Calculator'!$G$8, 1, 0)</f>
        <v>1</v>
      </c>
      <c r="J8526" s="37">
        <f>IF(H8526&gt;='Roof Calculator'!$G$8, 1, 0)</f>
        <v>0</v>
      </c>
      <c r="K8526" s="37">
        <f t="shared" si="2383"/>
        <v>21.02</v>
      </c>
      <c r="L8526" s="37">
        <f t="shared" si="2384"/>
        <v>0</v>
      </c>
      <c r="M8526" s="37">
        <v>0</v>
      </c>
      <c r="N8526" s="37">
        <f t="shared" si="2385"/>
        <v>29</v>
      </c>
      <c r="O8526" s="37">
        <v>0</v>
      </c>
      <c r="P8526" s="37">
        <v>0</v>
      </c>
      <c r="Q8526" s="21">
        <f t="shared" si="2386"/>
        <v>39.790999999999997</v>
      </c>
      <c r="R8526" s="21">
        <f t="shared" si="2395"/>
        <v>355.3333333333552</v>
      </c>
      <c r="S8526" s="21">
        <f t="shared" si="2396"/>
        <v>-23.448746976667632</v>
      </c>
      <c r="T8526" s="21">
        <f t="shared" si="2387"/>
        <v>86.147999999999996</v>
      </c>
      <c r="U8526" s="37">
        <f>VLOOKUP(Time_Zone, 'LSTM LookUp'!$B$5:$D$8, 3, FALSE)</f>
        <v>-75</v>
      </c>
      <c r="V8526" s="21">
        <f t="shared" si="2397"/>
        <v>1.2261039834310274</v>
      </c>
      <c r="W8526" s="21">
        <f t="shared" si="2388"/>
        <v>116.45452599585775</v>
      </c>
      <c r="X8526" s="21">
        <f t="shared" si="2389"/>
        <v>0</v>
      </c>
      <c r="Y8526" s="21">
        <f t="shared" si="2390"/>
        <v>29</v>
      </c>
      <c r="Z8526" s="21">
        <f t="shared" si="2398"/>
        <v>9.1924934968413226</v>
      </c>
      <c r="AA8526" s="21">
        <f t="shared" si="2391"/>
        <v>9.1924934968413226</v>
      </c>
      <c r="AB8526" s="21">
        <f t="shared" si="2392"/>
        <v>0</v>
      </c>
      <c r="AC8526" s="21">
        <f t="shared" si="2393"/>
        <v>0</v>
      </c>
      <c r="AD8526" s="21">
        <f t="shared" si="2399"/>
        <v>0</v>
      </c>
      <c r="AE8526" s="21" t="str">
        <f t="shared" si="2394"/>
        <v>12/21/9:00</v>
      </c>
    </row>
    <row r="8527" spans="2:31">
      <c r="B8527" s="37">
        <v>12</v>
      </c>
      <c r="C8527" s="38">
        <v>21</v>
      </c>
      <c r="D8527" s="39">
        <v>10</v>
      </c>
      <c r="E8527" s="17">
        <v>-6.1</v>
      </c>
      <c r="F8527" s="17">
        <v>72</v>
      </c>
      <c r="G8527" s="17">
        <v>6</v>
      </c>
      <c r="H8527" s="37">
        <f t="shared" si="2382"/>
        <v>21.02</v>
      </c>
      <c r="I8527" s="37">
        <f>IF(H8527&lt;'Roof Calculator'!$G$8, 1, 0)</f>
        <v>1</v>
      </c>
      <c r="J8527" s="37">
        <f>IF(H8527&gt;='Roof Calculator'!$G$8, 1, 0)</f>
        <v>0</v>
      </c>
      <c r="K8527" s="37">
        <f t="shared" si="2383"/>
        <v>21.02</v>
      </c>
      <c r="L8527" s="37">
        <f t="shared" si="2384"/>
        <v>0</v>
      </c>
      <c r="M8527" s="37">
        <v>0</v>
      </c>
      <c r="N8527" s="37">
        <f t="shared" si="2385"/>
        <v>72</v>
      </c>
      <c r="O8527" s="37">
        <v>0</v>
      </c>
      <c r="P8527" s="37">
        <v>0</v>
      </c>
      <c r="Q8527" s="21">
        <f t="shared" si="2386"/>
        <v>39.790999999999997</v>
      </c>
      <c r="R8527" s="21">
        <f t="shared" si="2395"/>
        <v>355.37500000002188</v>
      </c>
      <c r="S8527" s="21">
        <f t="shared" si="2396"/>
        <v>-23.448561583156032</v>
      </c>
      <c r="T8527" s="21">
        <f t="shared" si="2387"/>
        <v>86.147999999999996</v>
      </c>
      <c r="U8527" s="37">
        <f>VLOOKUP(Time_Zone, 'LSTM LookUp'!$B$5:$D$8, 3, FALSE)</f>
        <v>-75</v>
      </c>
      <c r="V8527" s="21">
        <f t="shared" si="2397"/>
        <v>1.2065365084659325</v>
      </c>
      <c r="W8527" s="21">
        <f t="shared" si="2388"/>
        <v>131.44963412711647</v>
      </c>
      <c r="X8527" s="21">
        <f t="shared" si="2389"/>
        <v>-4.3278234055922429</v>
      </c>
      <c r="Y8527" s="21">
        <f t="shared" si="2390"/>
        <v>67.672176594407759</v>
      </c>
      <c r="Z8527" s="21">
        <f t="shared" si="2398"/>
        <v>21.450898043489342</v>
      </c>
      <c r="AA8527" s="21">
        <f t="shared" si="2391"/>
        <v>21.450898043489342</v>
      </c>
      <c r="AB8527" s="21">
        <f t="shared" si="2392"/>
        <v>0</v>
      </c>
      <c r="AC8527" s="21">
        <f t="shared" si="2393"/>
        <v>0</v>
      </c>
      <c r="AD8527" s="21">
        <f t="shared" si="2399"/>
        <v>0</v>
      </c>
      <c r="AE8527" s="21" t="str">
        <f t="shared" si="2394"/>
        <v>12/21/10:00</v>
      </c>
    </row>
    <row r="8528" spans="2:31">
      <c r="B8528" s="37">
        <v>12</v>
      </c>
      <c r="C8528" s="38">
        <v>21</v>
      </c>
      <c r="D8528" s="39">
        <v>11</v>
      </c>
      <c r="E8528" s="17">
        <v>-6.1</v>
      </c>
      <c r="F8528" s="17">
        <v>157</v>
      </c>
      <c r="G8528" s="17">
        <v>2</v>
      </c>
      <c r="H8528" s="37">
        <f t="shared" si="2382"/>
        <v>21.02</v>
      </c>
      <c r="I8528" s="37">
        <f>IF(H8528&lt;'Roof Calculator'!$G$8, 1, 0)</f>
        <v>1</v>
      </c>
      <c r="J8528" s="37">
        <f>IF(H8528&gt;='Roof Calculator'!$G$8, 1, 0)</f>
        <v>0</v>
      </c>
      <c r="K8528" s="37">
        <f t="shared" si="2383"/>
        <v>21.02</v>
      </c>
      <c r="L8528" s="37">
        <f t="shared" si="2384"/>
        <v>0</v>
      </c>
      <c r="M8528" s="37">
        <v>0</v>
      </c>
      <c r="N8528" s="37">
        <f t="shared" si="2385"/>
        <v>157</v>
      </c>
      <c r="O8528" s="37">
        <v>0</v>
      </c>
      <c r="P8528" s="37">
        <v>0</v>
      </c>
      <c r="Q8528" s="21">
        <f t="shared" si="2386"/>
        <v>39.790999999999997</v>
      </c>
      <c r="R8528" s="21">
        <f t="shared" si="2395"/>
        <v>355.41666666668857</v>
      </c>
      <c r="S8528" s="21">
        <f t="shared" si="2396"/>
        <v>-23.448363404682539</v>
      </c>
      <c r="T8528" s="21">
        <f t="shared" si="2387"/>
        <v>86.147999999999996</v>
      </c>
      <c r="U8528" s="37">
        <f>VLOOKUP(Time_Zone, 'LSTM LookUp'!$B$5:$D$8, 3, FALSE)</f>
        <v>-75</v>
      </c>
      <c r="V8528" s="21">
        <f t="shared" si="2397"/>
        <v>1.1869687405442735</v>
      </c>
      <c r="W8528" s="21">
        <f t="shared" si="2388"/>
        <v>146.44474218513611</v>
      </c>
      <c r="X8528" s="21">
        <f t="shared" si="2389"/>
        <v>-1.6842435167785819</v>
      </c>
      <c r="Y8528" s="21">
        <f t="shared" si="2390"/>
        <v>155.31575648322141</v>
      </c>
      <c r="Z8528" s="21">
        <f t="shared" si="2398"/>
        <v>49.232382118241496</v>
      </c>
      <c r="AA8528" s="21">
        <f t="shared" si="2391"/>
        <v>49.232382118241496</v>
      </c>
      <c r="AB8528" s="21">
        <f t="shared" si="2392"/>
        <v>0</v>
      </c>
      <c r="AC8528" s="21">
        <f t="shared" si="2393"/>
        <v>0</v>
      </c>
      <c r="AD8528" s="21">
        <f t="shared" si="2399"/>
        <v>0</v>
      </c>
      <c r="AE8528" s="21" t="str">
        <f t="shared" si="2394"/>
        <v>12/21/11:00</v>
      </c>
    </row>
    <row r="8529" spans="2:31">
      <c r="B8529" s="37">
        <v>12</v>
      </c>
      <c r="C8529" s="38">
        <v>21</v>
      </c>
      <c r="D8529" s="39">
        <v>12</v>
      </c>
      <c r="E8529" s="17">
        <v>-6.1</v>
      </c>
      <c r="F8529" s="17">
        <v>160</v>
      </c>
      <c r="G8529" s="17">
        <v>76</v>
      </c>
      <c r="H8529" s="37">
        <f t="shared" si="2382"/>
        <v>21.02</v>
      </c>
      <c r="I8529" s="37">
        <f>IF(H8529&lt;'Roof Calculator'!$G$8, 1, 0)</f>
        <v>1</v>
      </c>
      <c r="J8529" s="37">
        <f>IF(H8529&gt;='Roof Calculator'!$G$8, 1, 0)</f>
        <v>0</v>
      </c>
      <c r="K8529" s="37">
        <f t="shared" si="2383"/>
        <v>21.02</v>
      </c>
      <c r="L8529" s="37">
        <f t="shared" si="2384"/>
        <v>0</v>
      </c>
      <c r="M8529" s="37">
        <v>0</v>
      </c>
      <c r="N8529" s="37">
        <f t="shared" si="2385"/>
        <v>160</v>
      </c>
      <c r="O8529" s="37">
        <v>0</v>
      </c>
      <c r="P8529" s="37">
        <v>0</v>
      </c>
      <c r="Q8529" s="21">
        <f t="shared" si="2386"/>
        <v>39.790999999999997</v>
      </c>
      <c r="R8529" s="21">
        <f t="shared" si="2395"/>
        <v>355.45833333335526</v>
      </c>
      <c r="S8529" s="21">
        <f t="shared" si="2396"/>
        <v>-23.44815244140662</v>
      </c>
      <c r="T8529" s="21">
        <f t="shared" si="2387"/>
        <v>86.147999999999996</v>
      </c>
      <c r="U8529" s="37">
        <f>VLOOKUP(Time_Zone, 'LSTM LookUp'!$B$5:$D$8, 3, FALSE)</f>
        <v>-75</v>
      </c>
      <c r="V8529" s="21">
        <f t="shared" si="2397"/>
        <v>1.1674007115796763</v>
      </c>
      <c r="W8529" s="21">
        <f t="shared" si="2388"/>
        <v>161.4398501778949</v>
      </c>
      <c r="X8529" s="21">
        <f t="shared" si="2389"/>
        <v>-70.14280695124387</v>
      </c>
      <c r="Y8529" s="21">
        <f t="shared" si="2390"/>
        <v>89.85719304875613</v>
      </c>
      <c r="Z8529" s="21">
        <f t="shared" si="2398"/>
        <v>28.483160784313998</v>
      </c>
      <c r="AA8529" s="21">
        <f t="shared" si="2391"/>
        <v>28.483160784313998</v>
      </c>
      <c r="AB8529" s="21">
        <f t="shared" si="2392"/>
        <v>0</v>
      </c>
      <c r="AC8529" s="21">
        <f t="shared" si="2393"/>
        <v>0</v>
      </c>
      <c r="AD8529" s="21">
        <f t="shared" si="2399"/>
        <v>0</v>
      </c>
      <c r="AE8529" s="21" t="str">
        <f t="shared" si="2394"/>
        <v>12/21/12:00</v>
      </c>
    </row>
    <row r="8530" spans="2:31">
      <c r="B8530" s="37">
        <v>12</v>
      </c>
      <c r="C8530" s="38">
        <v>21</v>
      </c>
      <c r="D8530" s="39">
        <v>13</v>
      </c>
      <c r="E8530" s="17">
        <v>-5.6</v>
      </c>
      <c r="F8530" s="17">
        <v>194</v>
      </c>
      <c r="G8530" s="17">
        <v>40</v>
      </c>
      <c r="H8530" s="37">
        <f t="shared" si="2382"/>
        <v>21.92</v>
      </c>
      <c r="I8530" s="37">
        <f>IF(H8530&lt;'Roof Calculator'!$G$8, 1, 0)</f>
        <v>1</v>
      </c>
      <c r="J8530" s="37">
        <f>IF(H8530&gt;='Roof Calculator'!$G$8, 1, 0)</f>
        <v>0</v>
      </c>
      <c r="K8530" s="37">
        <f t="shared" si="2383"/>
        <v>21.92</v>
      </c>
      <c r="L8530" s="37">
        <f t="shared" si="2384"/>
        <v>0</v>
      </c>
      <c r="M8530" s="37">
        <v>0</v>
      </c>
      <c r="N8530" s="37">
        <f t="shared" si="2385"/>
        <v>194</v>
      </c>
      <c r="O8530" s="37">
        <v>0</v>
      </c>
      <c r="P8530" s="37">
        <v>0</v>
      </c>
      <c r="Q8530" s="21">
        <f t="shared" si="2386"/>
        <v>39.790999999999997</v>
      </c>
      <c r="R8530" s="21">
        <f t="shared" si="2395"/>
        <v>355.50000000002194</v>
      </c>
      <c r="S8530" s="21">
        <f t="shared" si="2396"/>
        <v>-23.447928693498071</v>
      </c>
      <c r="T8530" s="21">
        <f t="shared" si="2387"/>
        <v>86.147999999999996</v>
      </c>
      <c r="U8530" s="37">
        <f>VLOOKUP(Time_Zone, 'LSTM LookUp'!$B$5:$D$8, 3, FALSE)</f>
        <v>-75</v>
      </c>
      <c r="V8530" s="21">
        <f t="shared" si="2397"/>
        <v>1.1478324534852047</v>
      </c>
      <c r="W8530" s="21">
        <f t="shared" si="2388"/>
        <v>176.43495811337129</v>
      </c>
      <c r="X8530" s="21">
        <f t="shared" si="2389"/>
        <v>-38.329195427317785</v>
      </c>
      <c r="Y8530" s="21">
        <f t="shared" si="2390"/>
        <v>155.67080457268221</v>
      </c>
      <c r="Z8530" s="21">
        <f t="shared" si="2398"/>
        <v>49.34492616146337</v>
      </c>
      <c r="AA8530" s="21">
        <f t="shared" si="2391"/>
        <v>49.34492616146337</v>
      </c>
      <c r="AB8530" s="21">
        <f t="shared" si="2392"/>
        <v>0</v>
      </c>
      <c r="AC8530" s="21">
        <f t="shared" si="2393"/>
        <v>0</v>
      </c>
      <c r="AD8530" s="21">
        <f t="shared" si="2399"/>
        <v>0</v>
      </c>
      <c r="AE8530" s="21" t="str">
        <f t="shared" si="2394"/>
        <v>12/21/13:00</v>
      </c>
    </row>
    <row r="8531" spans="2:31">
      <c r="B8531" s="37">
        <v>12</v>
      </c>
      <c r="C8531" s="38">
        <v>21</v>
      </c>
      <c r="D8531" s="39">
        <v>14</v>
      </c>
      <c r="E8531" s="17">
        <v>-5.6</v>
      </c>
      <c r="F8531" s="17">
        <v>149</v>
      </c>
      <c r="G8531" s="17">
        <v>107</v>
      </c>
      <c r="H8531" s="37">
        <f t="shared" si="2382"/>
        <v>21.92</v>
      </c>
      <c r="I8531" s="37">
        <f>IF(H8531&lt;'Roof Calculator'!$G$8, 1, 0)</f>
        <v>1</v>
      </c>
      <c r="J8531" s="37">
        <f>IF(H8531&gt;='Roof Calculator'!$G$8, 1, 0)</f>
        <v>0</v>
      </c>
      <c r="K8531" s="37">
        <f t="shared" si="2383"/>
        <v>21.92</v>
      </c>
      <c r="L8531" s="37">
        <f t="shared" si="2384"/>
        <v>0</v>
      </c>
      <c r="M8531" s="37">
        <v>0</v>
      </c>
      <c r="N8531" s="37">
        <f t="shared" si="2385"/>
        <v>149</v>
      </c>
      <c r="O8531" s="37">
        <v>0</v>
      </c>
      <c r="P8531" s="37">
        <v>0</v>
      </c>
      <c r="Q8531" s="21">
        <f t="shared" si="2386"/>
        <v>39.790999999999997</v>
      </c>
      <c r="R8531" s="21">
        <f t="shared" si="2395"/>
        <v>355.54166666668863</v>
      </c>
      <c r="S8531" s="21">
        <f t="shared" si="2396"/>
        <v>-23.447692161136956</v>
      </c>
      <c r="T8531" s="21">
        <f t="shared" si="2387"/>
        <v>86.147999999999996</v>
      </c>
      <c r="U8531" s="37">
        <f>VLOOKUP(Time_Zone, 'LSTM LookUp'!$B$5:$D$8, 3, FALSE)</f>
        <v>-75</v>
      </c>
      <c r="V8531" s="21">
        <f t="shared" si="2397"/>
        <v>1.128263998173253</v>
      </c>
      <c r="W8531" s="21">
        <f t="shared" si="2388"/>
        <v>191.43006599954333</v>
      </c>
      <c r="X8531" s="21">
        <f t="shared" si="2389"/>
        <v>-101.18049952857207</v>
      </c>
      <c r="Y8531" s="21">
        <f t="shared" si="2390"/>
        <v>47.819500471427929</v>
      </c>
      <c r="Z8531" s="21">
        <f t="shared" si="2398"/>
        <v>15.157946451924202</v>
      </c>
      <c r="AA8531" s="21">
        <f t="shared" si="2391"/>
        <v>15.157946451924202</v>
      </c>
      <c r="AB8531" s="21">
        <f t="shared" si="2392"/>
        <v>0</v>
      </c>
      <c r="AC8531" s="21">
        <f t="shared" si="2393"/>
        <v>0</v>
      </c>
      <c r="AD8531" s="21">
        <f t="shared" si="2399"/>
        <v>0</v>
      </c>
      <c r="AE8531" s="21" t="str">
        <f t="shared" si="2394"/>
        <v>12/21/14:00</v>
      </c>
    </row>
    <row r="8532" spans="2:31">
      <c r="B8532" s="37">
        <v>12</v>
      </c>
      <c r="C8532" s="38">
        <v>21</v>
      </c>
      <c r="D8532" s="39">
        <v>15</v>
      </c>
      <c r="E8532" s="17">
        <v>-5.6</v>
      </c>
      <c r="F8532" s="17">
        <v>166</v>
      </c>
      <c r="G8532" s="17">
        <v>28</v>
      </c>
      <c r="H8532" s="37">
        <f t="shared" si="2382"/>
        <v>21.92</v>
      </c>
      <c r="I8532" s="37">
        <f>IF(H8532&lt;'Roof Calculator'!$G$8, 1, 0)</f>
        <v>1</v>
      </c>
      <c r="J8532" s="37">
        <f>IF(H8532&gt;='Roof Calculator'!$G$8, 1, 0)</f>
        <v>0</v>
      </c>
      <c r="K8532" s="37">
        <f t="shared" si="2383"/>
        <v>21.92</v>
      </c>
      <c r="L8532" s="37">
        <f t="shared" si="2384"/>
        <v>0</v>
      </c>
      <c r="M8532" s="37">
        <v>0</v>
      </c>
      <c r="N8532" s="37">
        <f t="shared" si="2385"/>
        <v>166</v>
      </c>
      <c r="O8532" s="37">
        <v>0</v>
      </c>
      <c r="P8532" s="37">
        <v>0</v>
      </c>
      <c r="Q8532" s="21">
        <f t="shared" si="2386"/>
        <v>39.790999999999997</v>
      </c>
      <c r="R8532" s="21">
        <f t="shared" si="2395"/>
        <v>355.58333333335531</v>
      </c>
      <c r="S8532" s="21">
        <f t="shared" si="2396"/>
        <v>-23.447442844513635</v>
      </c>
      <c r="T8532" s="21">
        <f t="shared" si="2387"/>
        <v>86.147999999999996</v>
      </c>
      <c r="U8532" s="37">
        <f>VLOOKUP(Time_Zone, 'LSTM LookUp'!$B$5:$D$8, 3, FALSE)</f>
        <v>-75</v>
      </c>
      <c r="V8532" s="21">
        <f t="shared" si="2397"/>
        <v>1.1086953775555792</v>
      </c>
      <c r="W8532" s="21">
        <f t="shared" si="2388"/>
        <v>206.42517384438887</v>
      </c>
      <c r="X8532" s="21">
        <f t="shared" si="2389"/>
        <v>-24.806248068900256</v>
      </c>
      <c r="Y8532" s="21">
        <f t="shared" si="2390"/>
        <v>141.19375193109974</v>
      </c>
      <c r="Z8532" s="21">
        <f t="shared" si="2398"/>
        <v>44.755953324871079</v>
      </c>
      <c r="AA8532" s="21">
        <f t="shared" si="2391"/>
        <v>44.755953324871079</v>
      </c>
      <c r="AB8532" s="21">
        <f t="shared" si="2392"/>
        <v>0</v>
      </c>
      <c r="AC8532" s="21">
        <f t="shared" si="2393"/>
        <v>0</v>
      </c>
      <c r="AD8532" s="21">
        <f t="shared" si="2399"/>
        <v>0</v>
      </c>
      <c r="AE8532" s="21" t="str">
        <f t="shared" si="2394"/>
        <v>12/21/15:00</v>
      </c>
    </row>
    <row r="8533" spans="2:31">
      <c r="B8533" s="37">
        <v>12</v>
      </c>
      <c r="C8533" s="38">
        <v>21</v>
      </c>
      <c r="D8533" s="39">
        <v>16</v>
      </c>
      <c r="E8533" s="17">
        <v>-5.6</v>
      </c>
      <c r="F8533" s="17">
        <v>105</v>
      </c>
      <c r="G8533" s="17">
        <v>0</v>
      </c>
      <c r="H8533" s="37">
        <f t="shared" si="2382"/>
        <v>21.92</v>
      </c>
      <c r="I8533" s="37">
        <f>IF(H8533&lt;'Roof Calculator'!$G$8, 1, 0)</f>
        <v>1</v>
      </c>
      <c r="J8533" s="37">
        <f>IF(H8533&gt;='Roof Calculator'!$G$8, 1, 0)</f>
        <v>0</v>
      </c>
      <c r="K8533" s="37">
        <f t="shared" si="2383"/>
        <v>21.92</v>
      </c>
      <c r="L8533" s="37">
        <f t="shared" si="2384"/>
        <v>0</v>
      </c>
      <c r="M8533" s="37">
        <v>0</v>
      </c>
      <c r="N8533" s="37">
        <f t="shared" si="2385"/>
        <v>105</v>
      </c>
      <c r="O8533" s="37">
        <v>0</v>
      </c>
      <c r="P8533" s="37">
        <v>0</v>
      </c>
      <c r="Q8533" s="21">
        <f t="shared" si="2386"/>
        <v>39.790999999999997</v>
      </c>
      <c r="R8533" s="21">
        <f t="shared" si="2395"/>
        <v>355.625000000022</v>
      </c>
      <c r="S8533" s="21">
        <f t="shared" si="2396"/>
        <v>-23.447180743828739</v>
      </c>
      <c r="T8533" s="21">
        <f t="shared" si="2387"/>
        <v>86.147999999999996</v>
      </c>
      <c r="U8533" s="37">
        <f>VLOOKUP(Time_Zone, 'LSTM LookUp'!$B$5:$D$8, 3, FALSE)</f>
        <v>-75</v>
      </c>
      <c r="V8533" s="21">
        <f t="shared" si="2397"/>
        <v>1.0891266235431245</v>
      </c>
      <c r="W8533" s="21">
        <f t="shared" si="2388"/>
        <v>221.42028165588582</v>
      </c>
      <c r="X8533" s="21">
        <f t="shared" si="2389"/>
        <v>0</v>
      </c>
      <c r="Y8533" s="21">
        <f t="shared" si="2390"/>
        <v>105</v>
      </c>
      <c r="Z8533" s="21">
        <f t="shared" si="2398"/>
        <v>33.283166109253067</v>
      </c>
      <c r="AA8533" s="21">
        <f t="shared" si="2391"/>
        <v>33.283166109253067</v>
      </c>
      <c r="AB8533" s="21">
        <f t="shared" si="2392"/>
        <v>0</v>
      </c>
      <c r="AC8533" s="21">
        <f t="shared" si="2393"/>
        <v>0</v>
      </c>
      <c r="AD8533" s="21">
        <f t="shared" si="2399"/>
        <v>0</v>
      </c>
      <c r="AE8533" s="21" t="str">
        <f t="shared" si="2394"/>
        <v>12/21/16:00</v>
      </c>
    </row>
    <row r="8534" spans="2:31">
      <c r="B8534" s="37">
        <v>12</v>
      </c>
      <c r="C8534" s="38">
        <v>21</v>
      </c>
      <c r="D8534" s="39">
        <v>17</v>
      </c>
      <c r="E8534" s="17">
        <v>-5.6</v>
      </c>
      <c r="F8534" s="17">
        <v>52</v>
      </c>
      <c r="G8534" s="17">
        <v>0</v>
      </c>
      <c r="H8534" s="37">
        <f t="shared" ref="H8534:H8597" si="2400">E8534*9/5+32</f>
        <v>21.92</v>
      </c>
      <c r="I8534" s="37">
        <f>IF(H8534&lt;'Roof Calculator'!$G$8, 1, 0)</f>
        <v>1</v>
      </c>
      <c r="J8534" s="37">
        <f>IF(H8534&gt;='Roof Calculator'!$G$8, 1, 0)</f>
        <v>0</v>
      </c>
      <c r="K8534" s="37">
        <f t="shared" ref="K8534:K8597" si="2401">I8534*H8534</f>
        <v>21.92</v>
      </c>
      <c r="L8534" s="37">
        <f t="shared" ref="L8534:L8597" si="2402">J8534*H8534</f>
        <v>0</v>
      </c>
      <c r="M8534" s="37">
        <v>0</v>
      </c>
      <c r="N8534" s="37">
        <f t="shared" ref="N8534:N8597" si="2403">F8534*(180-M8534)/180</f>
        <v>52</v>
      </c>
      <c r="O8534" s="37">
        <v>0</v>
      </c>
      <c r="P8534" s="37">
        <v>0</v>
      </c>
      <c r="Q8534" s="21">
        <f t="shared" ref="Q8534:Q8597" si="2404">Latitude</f>
        <v>39.790999999999997</v>
      </c>
      <c r="R8534" s="21">
        <f t="shared" si="2395"/>
        <v>355.66666666668868</v>
      </c>
      <c r="S8534" s="21">
        <f t="shared" si="2396"/>
        <v>-23.446905859293206</v>
      </c>
      <c r="T8534" s="21">
        <f t="shared" ref="T8534:T8597" si="2405">Longitude</f>
        <v>86.147999999999996</v>
      </c>
      <c r="U8534" s="37">
        <f>VLOOKUP(Time_Zone, 'LSTM LookUp'!$B$5:$D$8, 3, FALSE)</f>
        <v>-75</v>
      </c>
      <c r="V8534" s="21">
        <f t="shared" si="2397"/>
        <v>1.0695577680459258</v>
      </c>
      <c r="W8534" s="21">
        <f t="shared" ref="W8534:W8597" si="2406">15*((D8534+(4*(T8534-U8534)+V8534)/60)-12)</f>
        <v>236.41538944201147</v>
      </c>
      <c r="X8534" s="21">
        <f t="shared" ref="X8534:X8597" si="2407">G8534*(SIN(S8534*PI()/180)*SIN(Q8534*PI()/180)*COS(O8534*PI()/180)-SIN(S8534*PI()/180)*COS(Q8534*PI()/180)*SIN(O8534*PI()/180)*COS(P8534*PI()/180)+COS(S8534*PI()/180)*COS(Q8534*PI()/180)*COS(O8534*PI()/180)*COS(W8534*PI()/180)+COS(S8534*PI()/180)*SIN(Q8534*PI()/180)*SIN(O8534*PI()/180)*COS(P8534*PI()/180)*COS(W8534*PI()/180)+COS(S8534*PI()/180)*SIN(P8534*PI()/180)*SIN(W8534*PI()/180)*SIN(O8534*PI()/180))</f>
        <v>0</v>
      </c>
      <c r="Y8534" s="21">
        <f t="shared" ref="Y8534:Y8597" si="2408">X8534+N8534</f>
        <v>52</v>
      </c>
      <c r="Z8534" s="21">
        <f t="shared" si="2398"/>
        <v>16.483091787439612</v>
      </c>
      <c r="AA8534" s="21">
        <f t="shared" ref="AA8534:AA8597" si="2409">Z8534*I8534</f>
        <v>16.483091787439612</v>
      </c>
      <c r="AB8534" s="21">
        <f t="shared" ref="AB8534:AB8597" si="2410">Z8534*J8534</f>
        <v>0</v>
      </c>
      <c r="AC8534" s="21">
        <f t="shared" ref="AC8534:AC8597" si="2411">L8534</f>
        <v>0</v>
      </c>
      <c r="AD8534" s="21">
        <f t="shared" si="2399"/>
        <v>0</v>
      </c>
      <c r="AE8534" s="21" t="str">
        <f t="shared" ref="AE8534:AE8597" si="2412">CONCATENATE(B8534, "/", C8534, "/", D8534,":00")</f>
        <v>12/21/17:00</v>
      </c>
    </row>
    <row r="8535" spans="2:31">
      <c r="B8535" s="37">
        <v>12</v>
      </c>
      <c r="C8535" s="38">
        <v>21</v>
      </c>
      <c r="D8535" s="39">
        <v>18</v>
      </c>
      <c r="E8535" s="17">
        <v>-5.6</v>
      </c>
      <c r="F8535" s="17">
        <v>8</v>
      </c>
      <c r="G8535" s="17">
        <v>0</v>
      </c>
      <c r="H8535" s="37">
        <f t="shared" si="2400"/>
        <v>21.92</v>
      </c>
      <c r="I8535" s="37">
        <f>IF(H8535&lt;'Roof Calculator'!$G$8, 1, 0)</f>
        <v>1</v>
      </c>
      <c r="J8535" s="37">
        <f>IF(H8535&gt;='Roof Calculator'!$G$8, 1, 0)</f>
        <v>0</v>
      </c>
      <c r="K8535" s="37">
        <f t="shared" si="2401"/>
        <v>21.92</v>
      </c>
      <c r="L8535" s="37">
        <f t="shared" si="2402"/>
        <v>0</v>
      </c>
      <c r="M8535" s="37">
        <v>0</v>
      </c>
      <c r="N8535" s="37">
        <f t="shared" si="2403"/>
        <v>8</v>
      </c>
      <c r="O8535" s="37">
        <v>0</v>
      </c>
      <c r="P8535" s="37">
        <v>0</v>
      </c>
      <c r="Q8535" s="21">
        <f t="shared" si="2404"/>
        <v>39.790999999999997</v>
      </c>
      <c r="R8535" s="21">
        <f t="shared" ref="R8535:R8598" si="2413">R8534+1/24</f>
        <v>355.70833333335537</v>
      </c>
      <c r="S8535" s="21">
        <f t="shared" ref="S8535:S8598" si="2414">ASIN(SIN(23.45*PI()/180)*SIN((360/365*(R8535-81))*PI()/180))*180/PI()</f>
        <v>-23.446618191128248</v>
      </c>
      <c r="T8535" s="21">
        <f t="shared" si="2405"/>
        <v>86.147999999999996</v>
      </c>
      <c r="U8535" s="37">
        <f>VLOOKUP(Time_Zone, 'LSTM LookUp'!$B$5:$D$8, 3, FALSE)</f>
        <v>-75</v>
      </c>
      <c r="V8535" s="21">
        <f t="shared" ref="V8535:V8598" si="2415">9.87*SIN(2*(360/365*(R8535-81))*PI()/180)-7.53*COS((360/365*(R8535-81))*PI()/180)-1.5*SIN((360/365*(R8535-81))*PI()/180)</f>
        <v>1.0499888429732747</v>
      </c>
      <c r="W8535" s="21">
        <f t="shared" si="2406"/>
        <v>251.41049721074327</v>
      </c>
      <c r="X8535" s="21">
        <f t="shared" si="2407"/>
        <v>0</v>
      </c>
      <c r="Y8535" s="21">
        <f t="shared" si="2408"/>
        <v>8</v>
      </c>
      <c r="Z8535" s="21">
        <f t="shared" ref="Z8535:Z8598" si="2416">Y8535/10.764*3.412</f>
        <v>2.5358602749907098</v>
      </c>
      <c r="AA8535" s="21">
        <f t="shared" si="2409"/>
        <v>2.5358602749907098</v>
      </c>
      <c r="AB8535" s="21">
        <f t="shared" si="2410"/>
        <v>0</v>
      </c>
      <c r="AC8535" s="21">
        <f t="shared" si="2411"/>
        <v>0</v>
      </c>
      <c r="AD8535" s="21">
        <f t="shared" ref="AD8535:AD8598" si="2417">AB8535</f>
        <v>0</v>
      </c>
      <c r="AE8535" s="21" t="str">
        <f t="shared" si="2412"/>
        <v>12/21/18:00</v>
      </c>
    </row>
    <row r="8536" spans="2:31">
      <c r="B8536" s="37">
        <v>12</v>
      </c>
      <c r="C8536" s="38">
        <v>21</v>
      </c>
      <c r="D8536" s="39">
        <v>19</v>
      </c>
      <c r="E8536" s="17">
        <v>-5.6</v>
      </c>
      <c r="F8536" s="17">
        <v>0</v>
      </c>
      <c r="G8536" s="17">
        <v>0</v>
      </c>
      <c r="H8536" s="37">
        <f t="shared" si="2400"/>
        <v>21.92</v>
      </c>
      <c r="I8536" s="37">
        <f>IF(H8536&lt;'Roof Calculator'!$G$8, 1, 0)</f>
        <v>1</v>
      </c>
      <c r="J8536" s="37">
        <f>IF(H8536&gt;='Roof Calculator'!$G$8, 1, 0)</f>
        <v>0</v>
      </c>
      <c r="K8536" s="37">
        <f t="shared" si="2401"/>
        <v>21.92</v>
      </c>
      <c r="L8536" s="37">
        <f t="shared" si="2402"/>
        <v>0</v>
      </c>
      <c r="M8536" s="37">
        <v>0</v>
      </c>
      <c r="N8536" s="37">
        <f t="shared" si="2403"/>
        <v>0</v>
      </c>
      <c r="O8536" s="37">
        <v>0</v>
      </c>
      <c r="P8536" s="37">
        <v>0</v>
      </c>
      <c r="Q8536" s="21">
        <f t="shared" si="2404"/>
        <v>39.790999999999997</v>
      </c>
      <c r="R8536" s="21">
        <f t="shared" si="2413"/>
        <v>355.75000000002206</v>
      </c>
      <c r="S8536" s="21">
        <f t="shared" si="2414"/>
        <v>-23.446317739565362</v>
      </c>
      <c r="T8536" s="21">
        <f t="shared" si="2405"/>
        <v>86.147999999999996</v>
      </c>
      <c r="U8536" s="37">
        <f>VLOOKUP(Time_Zone, 'LSTM LookUp'!$B$5:$D$8, 3, FALSE)</f>
        <v>-75</v>
      </c>
      <c r="V8536" s="21">
        <f t="shared" si="2415"/>
        <v>1.0304198802333868</v>
      </c>
      <c r="W8536" s="21">
        <f t="shared" si="2406"/>
        <v>266.40560497005833</v>
      </c>
      <c r="X8536" s="21">
        <f t="shared" si="2407"/>
        <v>0</v>
      </c>
      <c r="Y8536" s="21">
        <f t="shared" si="2408"/>
        <v>0</v>
      </c>
      <c r="Z8536" s="21">
        <f t="shared" si="2416"/>
        <v>0</v>
      </c>
      <c r="AA8536" s="21">
        <f t="shared" si="2409"/>
        <v>0</v>
      </c>
      <c r="AB8536" s="21">
        <f t="shared" si="2410"/>
        <v>0</v>
      </c>
      <c r="AC8536" s="21">
        <f t="shared" si="2411"/>
        <v>0</v>
      </c>
      <c r="AD8536" s="21">
        <f t="shared" si="2417"/>
        <v>0</v>
      </c>
      <c r="AE8536" s="21" t="str">
        <f t="shared" si="2412"/>
        <v>12/21/19:00</v>
      </c>
    </row>
    <row r="8537" spans="2:31">
      <c r="B8537" s="37">
        <v>12</v>
      </c>
      <c r="C8537" s="38">
        <v>21</v>
      </c>
      <c r="D8537" s="39">
        <v>20</v>
      </c>
      <c r="E8537" s="17">
        <v>-5.6</v>
      </c>
      <c r="F8537" s="17">
        <v>0</v>
      </c>
      <c r="G8537" s="17">
        <v>0</v>
      </c>
      <c r="H8537" s="37">
        <f t="shared" si="2400"/>
        <v>21.92</v>
      </c>
      <c r="I8537" s="37">
        <f>IF(H8537&lt;'Roof Calculator'!$G$8, 1, 0)</f>
        <v>1</v>
      </c>
      <c r="J8537" s="37">
        <f>IF(H8537&gt;='Roof Calculator'!$G$8, 1, 0)</f>
        <v>0</v>
      </c>
      <c r="K8537" s="37">
        <f t="shared" si="2401"/>
        <v>21.92</v>
      </c>
      <c r="L8537" s="37">
        <f t="shared" si="2402"/>
        <v>0</v>
      </c>
      <c r="M8537" s="37">
        <v>0</v>
      </c>
      <c r="N8537" s="37">
        <f t="shared" si="2403"/>
        <v>0</v>
      </c>
      <c r="O8537" s="37">
        <v>0</v>
      </c>
      <c r="P8537" s="37">
        <v>0</v>
      </c>
      <c r="Q8537" s="21">
        <f t="shared" si="2404"/>
        <v>39.790999999999997</v>
      </c>
      <c r="R8537" s="21">
        <f t="shared" si="2413"/>
        <v>355.79166666668874</v>
      </c>
      <c r="S8537" s="21">
        <f t="shared" si="2414"/>
        <v>-23.446004504846318</v>
      </c>
      <c r="T8537" s="21">
        <f t="shared" si="2405"/>
        <v>86.147999999999996</v>
      </c>
      <c r="U8537" s="37">
        <f>VLOOKUP(Time_Zone, 'LSTM LookUp'!$B$5:$D$8, 3, FALSE)</f>
        <v>-75</v>
      </c>
      <c r="V8537" s="21">
        <f t="shared" si="2415"/>
        <v>1.0108509117335611</v>
      </c>
      <c r="W8537" s="21">
        <f t="shared" si="2406"/>
        <v>281.40071272793341</v>
      </c>
      <c r="X8537" s="21">
        <f t="shared" si="2407"/>
        <v>0</v>
      </c>
      <c r="Y8537" s="21">
        <f t="shared" si="2408"/>
        <v>0</v>
      </c>
      <c r="Z8537" s="21">
        <f t="shared" si="2416"/>
        <v>0</v>
      </c>
      <c r="AA8537" s="21">
        <f t="shared" si="2409"/>
        <v>0</v>
      </c>
      <c r="AB8537" s="21">
        <f t="shared" si="2410"/>
        <v>0</v>
      </c>
      <c r="AC8537" s="21">
        <f t="shared" si="2411"/>
        <v>0</v>
      </c>
      <c r="AD8537" s="21">
        <f t="shared" si="2417"/>
        <v>0</v>
      </c>
      <c r="AE8537" s="21" t="str">
        <f t="shared" si="2412"/>
        <v>12/21/20:00</v>
      </c>
    </row>
    <row r="8538" spans="2:31">
      <c r="B8538" s="37">
        <v>12</v>
      </c>
      <c r="C8538" s="38">
        <v>21</v>
      </c>
      <c r="D8538" s="39">
        <v>21</v>
      </c>
      <c r="E8538" s="17">
        <v>-5.6</v>
      </c>
      <c r="F8538" s="17">
        <v>0</v>
      </c>
      <c r="G8538" s="17">
        <v>0</v>
      </c>
      <c r="H8538" s="37">
        <f t="shared" si="2400"/>
        <v>21.92</v>
      </c>
      <c r="I8538" s="37">
        <f>IF(H8538&lt;'Roof Calculator'!$G$8, 1, 0)</f>
        <v>1</v>
      </c>
      <c r="J8538" s="37">
        <f>IF(H8538&gt;='Roof Calculator'!$G$8, 1, 0)</f>
        <v>0</v>
      </c>
      <c r="K8538" s="37">
        <f t="shared" si="2401"/>
        <v>21.92</v>
      </c>
      <c r="L8538" s="37">
        <f t="shared" si="2402"/>
        <v>0</v>
      </c>
      <c r="M8538" s="37">
        <v>0</v>
      </c>
      <c r="N8538" s="37">
        <f t="shared" si="2403"/>
        <v>0</v>
      </c>
      <c r="O8538" s="37">
        <v>0</v>
      </c>
      <c r="P8538" s="37">
        <v>0</v>
      </c>
      <c r="Q8538" s="21">
        <f t="shared" si="2404"/>
        <v>39.790999999999997</v>
      </c>
      <c r="R8538" s="21">
        <f t="shared" si="2413"/>
        <v>355.83333333335543</v>
      </c>
      <c r="S8538" s="21">
        <f t="shared" si="2414"/>
        <v>-23.445678487223191</v>
      </c>
      <c r="T8538" s="21">
        <f t="shared" si="2405"/>
        <v>86.147999999999996</v>
      </c>
      <c r="U8538" s="37">
        <f>VLOOKUP(Time_Zone, 'LSTM LookUp'!$B$5:$D$8, 3, FALSE)</f>
        <v>-75</v>
      </c>
      <c r="V8538" s="21">
        <f t="shared" si="2415"/>
        <v>0.99128196937992352</v>
      </c>
      <c r="W8538" s="21">
        <f t="shared" si="2406"/>
        <v>296.39582049234497</v>
      </c>
      <c r="X8538" s="21">
        <f t="shared" si="2407"/>
        <v>0</v>
      </c>
      <c r="Y8538" s="21">
        <f t="shared" si="2408"/>
        <v>0</v>
      </c>
      <c r="Z8538" s="21">
        <f t="shared" si="2416"/>
        <v>0</v>
      </c>
      <c r="AA8538" s="21">
        <f t="shared" si="2409"/>
        <v>0</v>
      </c>
      <c r="AB8538" s="21">
        <f t="shared" si="2410"/>
        <v>0</v>
      </c>
      <c r="AC8538" s="21">
        <f t="shared" si="2411"/>
        <v>0</v>
      </c>
      <c r="AD8538" s="21">
        <f t="shared" si="2417"/>
        <v>0</v>
      </c>
      <c r="AE8538" s="21" t="str">
        <f t="shared" si="2412"/>
        <v>12/21/21:00</v>
      </c>
    </row>
    <row r="8539" spans="2:31">
      <c r="B8539" s="37">
        <v>12</v>
      </c>
      <c r="C8539" s="38">
        <v>21</v>
      </c>
      <c r="D8539" s="39">
        <v>22</v>
      </c>
      <c r="E8539" s="17">
        <v>-5.6</v>
      </c>
      <c r="F8539" s="17">
        <v>0</v>
      </c>
      <c r="G8539" s="17">
        <v>0</v>
      </c>
      <c r="H8539" s="37">
        <f t="shared" si="2400"/>
        <v>21.92</v>
      </c>
      <c r="I8539" s="37">
        <f>IF(H8539&lt;'Roof Calculator'!$G$8, 1, 0)</f>
        <v>1</v>
      </c>
      <c r="J8539" s="37">
        <f>IF(H8539&gt;='Roof Calculator'!$G$8, 1, 0)</f>
        <v>0</v>
      </c>
      <c r="K8539" s="37">
        <f t="shared" si="2401"/>
        <v>21.92</v>
      </c>
      <c r="L8539" s="37">
        <f t="shared" si="2402"/>
        <v>0</v>
      </c>
      <c r="M8539" s="37">
        <v>0</v>
      </c>
      <c r="N8539" s="37">
        <f t="shared" si="2403"/>
        <v>0</v>
      </c>
      <c r="O8539" s="37">
        <v>0</v>
      </c>
      <c r="P8539" s="37">
        <v>0</v>
      </c>
      <c r="Q8539" s="21">
        <f t="shared" si="2404"/>
        <v>39.790999999999997</v>
      </c>
      <c r="R8539" s="21">
        <f t="shared" si="2413"/>
        <v>355.87500000002211</v>
      </c>
      <c r="S8539" s="21">
        <f t="shared" si="2414"/>
        <v>-23.445339686958317</v>
      </c>
      <c r="T8539" s="21">
        <f t="shared" si="2405"/>
        <v>86.147999999999996</v>
      </c>
      <c r="U8539" s="37">
        <f>VLOOKUP(Time_Zone, 'LSTM LookUp'!$B$5:$D$8, 3, FALSE)</f>
        <v>-75</v>
      </c>
      <c r="V8539" s="21">
        <f t="shared" si="2415"/>
        <v>0.97171308507758247</v>
      </c>
      <c r="W8539" s="21">
        <f t="shared" si="2406"/>
        <v>311.39092827126939</v>
      </c>
      <c r="X8539" s="21">
        <f t="shared" si="2407"/>
        <v>0</v>
      </c>
      <c r="Y8539" s="21">
        <f t="shared" si="2408"/>
        <v>0</v>
      </c>
      <c r="Z8539" s="21">
        <f t="shared" si="2416"/>
        <v>0</v>
      </c>
      <c r="AA8539" s="21">
        <f t="shared" si="2409"/>
        <v>0</v>
      </c>
      <c r="AB8539" s="21">
        <f t="shared" si="2410"/>
        <v>0</v>
      </c>
      <c r="AC8539" s="21">
        <f t="shared" si="2411"/>
        <v>0</v>
      </c>
      <c r="AD8539" s="21">
        <f t="shared" si="2417"/>
        <v>0</v>
      </c>
      <c r="AE8539" s="21" t="str">
        <f t="shared" si="2412"/>
        <v>12/21/22:00</v>
      </c>
    </row>
    <row r="8540" spans="2:31">
      <c r="B8540" s="37">
        <v>12</v>
      </c>
      <c r="C8540" s="38">
        <v>21</v>
      </c>
      <c r="D8540" s="39">
        <v>23</v>
      </c>
      <c r="E8540" s="17">
        <v>-5</v>
      </c>
      <c r="F8540" s="17">
        <v>0</v>
      </c>
      <c r="G8540" s="17">
        <v>0</v>
      </c>
      <c r="H8540" s="37">
        <f t="shared" si="2400"/>
        <v>23</v>
      </c>
      <c r="I8540" s="37">
        <f>IF(H8540&lt;'Roof Calculator'!$G$8, 1, 0)</f>
        <v>1</v>
      </c>
      <c r="J8540" s="37">
        <f>IF(H8540&gt;='Roof Calculator'!$G$8, 1, 0)</f>
        <v>0</v>
      </c>
      <c r="K8540" s="37">
        <f t="shared" si="2401"/>
        <v>23</v>
      </c>
      <c r="L8540" s="37">
        <f t="shared" si="2402"/>
        <v>0</v>
      </c>
      <c r="M8540" s="37">
        <v>0</v>
      </c>
      <c r="N8540" s="37">
        <f t="shared" si="2403"/>
        <v>0</v>
      </c>
      <c r="O8540" s="37">
        <v>0</v>
      </c>
      <c r="P8540" s="37">
        <v>0</v>
      </c>
      <c r="Q8540" s="21">
        <f t="shared" si="2404"/>
        <v>39.790999999999997</v>
      </c>
      <c r="R8540" s="21">
        <f t="shared" si="2413"/>
        <v>355.9166666666888</v>
      </c>
      <c r="S8540" s="21">
        <f t="shared" si="2414"/>
        <v>-23.444988104324324</v>
      </c>
      <c r="T8540" s="21">
        <f t="shared" si="2405"/>
        <v>86.147999999999996</v>
      </c>
      <c r="U8540" s="37">
        <f>VLOOKUP(Time_Zone, 'LSTM LookUp'!$B$5:$D$8, 3, FALSE)</f>
        <v>-75</v>
      </c>
      <c r="V8540" s="21">
        <f t="shared" si="2415"/>
        <v>0.95214429073030371</v>
      </c>
      <c r="W8540" s="21">
        <f t="shared" si="2406"/>
        <v>326.3860360726826</v>
      </c>
      <c r="X8540" s="21">
        <f t="shared" si="2407"/>
        <v>0</v>
      </c>
      <c r="Y8540" s="21">
        <f t="shared" si="2408"/>
        <v>0</v>
      </c>
      <c r="Z8540" s="21">
        <f t="shared" si="2416"/>
        <v>0</v>
      </c>
      <c r="AA8540" s="21">
        <f t="shared" si="2409"/>
        <v>0</v>
      </c>
      <c r="AB8540" s="21">
        <f t="shared" si="2410"/>
        <v>0</v>
      </c>
      <c r="AC8540" s="21">
        <f t="shared" si="2411"/>
        <v>0</v>
      </c>
      <c r="AD8540" s="21">
        <f t="shared" si="2417"/>
        <v>0</v>
      </c>
      <c r="AE8540" s="21" t="str">
        <f t="shared" si="2412"/>
        <v>12/21/23:00</v>
      </c>
    </row>
    <row r="8541" spans="2:31">
      <c r="B8541" s="37">
        <v>12</v>
      </c>
      <c r="C8541" s="38">
        <v>21</v>
      </c>
      <c r="D8541" s="39">
        <v>24</v>
      </c>
      <c r="E8541" s="17">
        <v>-5</v>
      </c>
      <c r="F8541" s="17">
        <v>0</v>
      </c>
      <c r="G8541" s="17">
        <v>0</v>
      </c>
      <c r="H8541" s="37">
        <f t="shared" si="2400"/>
        <v>23</v>
      </c>
      <c r="I8541" s="37">
        <f>IF(H8541&lt;'Roof Calculator'!$G$8, 1, 0)</f>
        <v>1</v>
      </c>
      <c r="J8541" s="37">
        <f>IF(H8541&gt;='Roof Calculator'!$G$8, 1, 0)</f>
        <v>0</v>
      </c>
      <c r="K8541" s="37">
        <f t="shared" si="2401"/>
        <v>23</v>
      </c>
      <c r="L8541" s="37">
        <f t="shared" si="2402"/>
        <v>0</v>
      </c>
      <c r="M8541" s="37">
        <v>0</v>
      </c>
      <c r="N8541" s="37">
        <f t="shared" si="2403"/>
        <v>0</v>
      </c>
      <c r="O8541" s="37">
        <v>0</v>
      </c>
      <c r="P8541" s="37">
        <v>0</v>
      </c>
      <c r="Q8541" s="21">
        <f t="shared" si="2404"/>
        <v>39.790999999999997</v>
      </c>
      <c r="R8541" s="21">
        <f t="shared" si="2413"/>
        <v>355.95833333335548</v>
      </c>
      <c r="S8541" s="21">
        <f t="shared" si="2414"/>
        <v>-23.444623739604122</v>
      </c>
      <c r="T8541" s="21">
        <f t="shared" si="2405"/>
        <v>86.147999999999996</v>
      </c>
      <c r="U8541" s="37">
        <f>VLOOKUP(Time_Zone, 'LSTM LookUp'!$B$5:$D$8, 3, FALSE)</f>
        <v>-75</v>
      </c>
      <c r="V8541" s="21">
        <f t="shared" si="2415"/>
        <v>0.93257561824066515</v>
      </c>
      <c r="W8541" s="21">
        <f t="shared" si="2406"/>
        <v>341.38114390456013</v>
      </c>
      <c r="X8541" s="21">
        <f t="shared" si="2407"/>
        <v>0</v>
      </c>
      <c r="Y8541" s="21">
        <f t="shared" si="2408"/>
        <v>0</v>
      </c>
      <c r="Z8541" s="21">
        <f t="shared" si="2416"/>
        <v>0</v>
      </c>
      <c r="AA8541" s="21">
        <f t="shared" si="2409"/>
        <v>0</v>
      </c>
      <c r="AB8541" s="21">
        <f t="shared" si="2410"/>
        <v>0</v>
      </c>
      <c r="AC8541" s="21">
        <f t="shared" si="2411"/>
        <v>0</v>
      </c>
      <c r="AD8541" s="21">
        <f t="shared" si="2417"/>
        <v>0</v>
      </c>
      <c r="AE8541" s="21" t="str">
        <f t="shared" si="2412"/>
        <v>12/21/24:00</v>
      </c>
    </row>
    <row r="8542" spans="2:31">
      <c r="B8542" s="37">
        <v>12</v>
      </c>
      <c r="C8542" s="38">
        <v>22</v>
      </c>
      <c r="D8542" s="39">
        <v>1</v>
      </c>
      <c r="E8542" s="17">
        <v>-5</v>
      </c>
      <c r="F8542" s="17">
        <v>0</v>
      </c>
      <c r="G8542" s="17">
        <v>0</v>
      </c>
      <c r="H8542" s="37">
        <f t="shared" si="2400"/>
        <v>23</v>
      </c>
      <c r="I8542" s="37">
        <f>IF(H8542&lt;'Roof Calculator'!$G$8, 1, 0)</f>
        <v>1</v>
      </c>
      <c r="J8542" s="37">
        <f>IF(H8542&gt;='Roof Calculator'!$G$8, 1, 0)</f>
        <v>0</v>
      </c>
      <c r="K8542" s="37">
        <f t="shared" si="2401"/>
        <v>23</v>
      </c>
      <c r="L8542" s="37">
        <f t="shared" si="2402"/>
        <v>0</v>
      </c>
      <c r="M8542" s="37">
        <v>0</v>
      </c>
      <c r="N8542" s="37">
        <f t="shared" si="2403"/>
        <v>0</v>
      </c>
      <c r="O8542" s="37">
        <v>0</v>
      </c>
      <c r="P8542" s="37">
        <v>0</v>
      </c>
      <c r="Q8542" s="21">
        <f t="shared" si="2404"/>
        <v>39.790999999999997</v>
      </c>
      <c r="R8542" s="21">
        <f t="shared" si="2413"/>
        <v>356.00000000002217</v>
      </c>
      <c r="S8542" s="21">
        <f t="shared" si="2414"/>
        <v>-23.444246593090913</v>
      </c>
      <c r="T8542" s="21">
        <f t="shared" si="2405"/>
        <v>86.147999999999996</v>
      </c>
      <c r="U8542" s="37">
        <f>VLOOKUP(Time_Zone, 'LSTM LookUp'!$B$5:$D$8, 3, FALSE)</f>
        <v>-75</v>
      </c>
      <c r="V8542" s="21">
        <f t="shared" si="2415"/>
        <v>0.91300709950997117</v>
      </c>
      <c r="W8542" s="21">
        <f t="shared" si="2406"/>
        <v>-3.6237482251225206</v>
      </c>
      <c r="X8542" s="21">
        <f t="shared" si="2407"/>
        <v>0</v>
      </c>
      <c r="Y8542" s="21">
        <f t="shared" si="2408"/>
        <v>0</v>
      </c>
      <c r="Z8542" s="21">
        <f t="shared" si="2416"/>
        <v>0</v>
      </c>
      <c r="AA8542" s="21">
        <f t="shared" si="2409"/>
        <v>0</v>
      </c>
      <c r="AB8542" s="21">
        <f t="shared" si="2410"/>
        <v>0</v>
      </c>
      <c r="AC8542" s="21">
        <f t="shared" si="2411"/>
        <v>0</v>
      </c>
      <c r="AD8542" s="21">
        <f t="shared" si="2417"/>
        <v>0</v>
      </c>
      <c r="AE8542" s="21" t="str">
        <f t="shared" si="2412"/>
        <v>12/22/1:00</v>
      </c>
    </row>
    <row r="8543" spans="2:31">
      <c r="B8543" s="37">
        <v>12</v>
      </c>
      <c r="C8543" s="38">
        <v>22</v>
      </c>
      <c r="D8543" s="39">
        <v>2</v>
      </c>
      <c r="E8543" s="17">
        <v>-5</v>
      </c>
      <c r="F8543" s="17">
        <v>0</v>
      </c>
      <c r="G8543" s="17">
        <v>0</v>
      </c>
      <c r="H8543" s="37">
        <f t="shared" si="2400"/>
        <v>23</v>
      </c>
      <c r="I8543" s="37">
        <f>IF(H8543&lt;'Roof Calculator'!$G$8, 1, 0)</f>
        <v>1</v>
      </c>
      <c r="J8543" s="37">
        <f>IF(H8543&gt;='Roof Calculator'!$G$8, 1, 0)</f>
        <v>0</v>
      </c>
      <c r="K8543" s="37">
        <f t="shared" si="2401"/>
        <v>23</v>
      </c>
      <c r="L8543" s="37">
        <f t="shared" si="2402"/>
        <v>0</v>
      </c>
      <c r="M8543" s="37">
        <v>0</v>
      </c>
      <c r="N8543" s="37">
        <f t="shared" si="2403"/>
        <v>0</v>
      </c>
      <c r="O8543" s="37">
        <v>0</v>
      </c>
      <c r="P8543" s="37">
        <v>0</v>
      </c>
      <c r="Q8543" s="21">
        <f t="shared" si="2404"/>
        <v>39.790999999999997</v>
      </c>
      <c r="R8543" s="21">
        <f t="shared" si="2413"/>
        <v>356.04166666668885</v>
      </c>
      <c r="S8543" s="21">
        <f t="shared" si="2414"/>
        <v>-23.443856665088145</v>
      </c>
      <c r="T8543" s="21">
        <f t="shared" si="2405"/>
        <v>86.147999999999996</v>
      </c>
      <c r="U8543" s="37">
        <f>VLOOKUP(Time_Zone, 'LSTM LookUp'!$B$5:$D$8, 3, FALSE)</f>
        <v>-75</v>
      </c>
      <c r="V8543" s="21">
        <f t="shared" si="2415"/>
        <v>0.89343876643807096</v>
      </c>
      <c r="W8543" s="21">
        <f t="shared" si="2406"/>
        <v>11.371359691609504</v>
      </c>
      <c r="X8543" s="21">
        <f t="shared" si="2407"/>
        <v>0</v>
      </c>
      <c r="Y8543" s="21">
        <f t="shared" si="2408"/>
        <v>0</v>
      </c>
      <c r="Z8543" s="21">
        <f t="shared" si="2416"/>
        <v>0</v>
      </c>
      <c r="AA8543" s="21">
        <f t="shared" si="2409"/>
        <v>0</v>
      </c>
      <c r="AB8543" s="21">
        <f t="shared" si="2410"/>
        <v>0</v>
      </c>
      <c r="AC8543" s="21">
        <f t="shared" si="2411"/>
        <v>0</v>
      </c>
      <c r="AD8543" s="21">
        <f t="shared" si="2417"/>
        <v>0</v>
      </c>
      <c r="AE8543" s="21" t="str">
        <f t="shared" si="2412"/>
        <v>12/22/2:00</v>
      </c>
    </row>
    <row r="8544" spans="2:31">
      <c r="B8544" s="37">
        <v>12</v>
      </c>
      <c r="C8544" s="38">
        <v>22</v>
      </c>
      <c r="D8544" s="39">
        <v>3</v>
      </c>
      <c r="E8544" s="17">
        <v>-5</v>
      </c>
      <c r="F8544" s="17">
        <v>0</v>
      </c>
      <c r="G8544" s="17">
        <v>0</v>
      </c>
      <c r="H8544" s="37">
        <f t="shared" si="2400"/>
        <v>23</v>
      </c>
      <c r="I8544" s="37">
        <f>IF(H8544&lt;'Roof Calculator'!$G$8, 1, 0)</f>
        <v>1</v>
      </c>
      <c r="J8544" s="37">
        <f>IF(H8544&gt;='Roof Calculator'!$G$8, 1, 0)</f>
        <v>0</v>
      </c>
      <c r="K8544" s="37">
        <f t="shared" si="2401"/>
        <v>23</v>
      </c>
      <c r="L8544" s="37">
        <f t="shared" si="2402"/>
        <v>0</v>
      </c>
      <c r="M8544" s="37">
        <v>0</v>
      </c>
      <c r="N8544" s="37">
        <f t="shared" si="2403"/>
        <v>0</v>
      </c>
      <c r="O8544" s="37">
        <v>0</v>
      </c>
      <c r="P8544" s="37">
        <v>0</v>
      </c>
      <c r="Q8544" s="21">
        <f t="shared" si="2404"/>
        <v>39.790999999999997</v>
      </c>
      <c r="R8544" s="21">
        <f t="shared" si="2413"/>
        <v>356.08333333335554</v>
      </c>
      <c r="S8544" s="21">
        <f t="shared" si="2414"/>
        <v>-23.443453955909568</v>
      </c>
      <c r="T8544" s="21">
        <f t="shared" si="2405"/>
        <v>86.147999999999996</v>
      </c>
      <c r="U8544" s="37">
        <f>VLOOKUP(Time_Zone, 'LSTM LookUp'!$B$5:$D$8, 3, FALSE)</f>
        <v>-75</v>
      </c>
      <c r="V8544" s="21">
        <f t="shared" si="2415"/>
        <v>0.8738706509233698</v>
      </c>
      <c r="W8544" s="21">
        <f t="shared" si="2406"/>
        <v>26.36646766273082</v>
      </c>
      <c r="X8544" s="21">
        <f t="shared" si="2407"/>
        <v>0</v>
      </c>
      <c r="Y8544" s="21">
        <f t="shared" si="2408"/>
        <v>0</v>
      </c>
      <c r="Z8544" s="21">
        <f t="shared" si="2416"/>
        <v>0</v>
      </c>
      <c r="AA8544" s="21">
        <f t="shared" si="2409"/>
        <v>0</v>
      </c>
      <c r="AB8544" s="21">
        <f t="shared" si="2410"/>
        <v>0</v>
      </c>
      <c r="AC8544" s="21">
        <f t="shared" si="2411"/>
        <v>0</v>
      </c>
      <c r="AD8544" s="21">
        <f t="shared" si="2417"/>
        <v>0</v>
      </c>
      <c r="AE8544" s="21" t="str">
        <f t="shared" si="2412"/>
        <v>12/22/3:00</v>
      </c>
    </row>
    <row r="8545" spans="2:31">
      <c r="B8545" s="37">
        <v>12</v>
      </c>
      <c r="C8545" s="38">
        <v>22</v>
      </c>
      <c r="D8545" s="39">
        <v>4</v>
      </c>
      <c r="E8545" s="17">
        <v>-5</v>
      </c>
      <c r="F8545" s="17">
        <v>0</v>
      </c>
      <c r="G8545" s="17">
        <v>0</v>
      </c>
      <c r="H8545" s="37">
        <f t="shared" si="2400"/>
        <v>23</v>
      </c>
      <c r="I8545" s="37">
        <f>IF(H8545&lt;'Roof Calculator'!$G$8, 1, 0)</f>
        <v>1</v>
      </c>
      <c r="J8545" s="37">
        <f>IF(H8545&gt;='Roof Calculator'!$G$8, 1, 0)</f>
        <v>0</v>
      </c>
      <c r="K8545" s="37">
        <f t="shared" si="2401"/>
        <v>23</v>
      </c>
      <c r="L8545" s="37">
        <f t="shared" si="2402"/>
        <v>0</v>
      </c>
      <c r="M8545" s="37">
        <v>0</v>
      </c>
      <c r="N8545" s="37">
        <f t="shared" si="2403"/>
        <v>0</v>
      </c>
      <c r="O8545" s="37">
        <v>0</v>
      </c>
      <c r="P8545" s="37">
        <v>0</v>
      </c>
      <c r="Q8545" s="21">
        <f t="shared" si="2404"/>
        <v>39.790999999999997</v>
      </c>
      <c r="R8545" s="21">
        <f t="shared" si="2413"/>
        <v>356.12500000002223</v>
      </c>
      <c r="S8545" s="21">
        <f t="shared" si="2414"/>
        <v>-23.443038465879212</v>
      </c>
      <c r="T8545" s="21">
        <f t="shared" si="2405"/>
        <v>86.147999999999996</v>
      </c>
      <c r="U8545" s="37">
        <f>VLOOKUP(Time_Zone, 'LSTM LookUp'!$B$5:$D$8, 3, FALSE)</f>
        <v>-75</v>
      </c>
      <c r="V8545" s="21">
        <f t="shared" si="2415"/>
        <v>0.85430278486284006</v>
      </c>
      <c r="W8545" s="21">
        <f t="shared" si="2406"/>
        <v>41.361575696215723</v>
      </c>
      <c r="X8545" s="21">
        <f t="shared" si="2407"/>
        <v>0</v>
      </c>
      <c r="Y8545" s="21">
        <f t="shared" si="2408"/>
        <v>0</v>
      </c>
      <c r="Z8545" s="21">
        <f t="shared" si="2416"/>
        <v>0</v>
      </c>
      <c r="AA8545" s="21">
        <f t="shared" si="2409"/>
        <v>0</v>
      </c>
      <c r="AB8545" s="21">
        <f t="shared" si="2410"/>
        <v>0</v>
      </c>
      <c r="AC8545" s="21">
        <f t="shared" si="2411"/>
        <v>0</v>
      </c>
      <c r="AD8545" s="21">
        <f t="shared" si="2417"/>
        <v>0</v>
      </c>
      <c r="AE8545" s="21" t="str">
        <f t="shared" si="2412"/>
        <v>12/22/4:00</v>
      </c>
    </row>
    <row r="8546" spans="2:31">
      <c r="B8546" s="37">
        <v>12</v>
      </c>
      <c r="C8546" s="38">
        <v>22</v>
      </c>
      <c r="D8546" s="39">
        <v>5</v>
      </c>
      <c r="E8546" s="17">
        <v>-4.4000000000000004</v>
      </c>
      <c r="F8546" s="17">
        <v>0</v>
      </c>
      <c r="G8546" s="17">
        <v>0</v>
      </c>
      <c r="H8546" s="37">
        <f t="shared" si="2400"/>
        <v>24.08</v>
      </c>
      <c r="I8546" s="37">
        <f>IF(H8546&lt;'Roof Calculator'!$G$8, 1, 0)</f>
        <v>1</v>
      </c>
      <c r="J8546" s="37">
        <f>IF(H8546&gt;='Roof Calculator'!$G$8, 1, 0)</f>
        <v>0</v>
      </c>
      <c r="K8546" s="37">
        <f t="shared" si="2401"/>
        <v>24.08</v>
      </c>
      <c r="L8546" s="37">
        <f t="shared" si="2402"/>
        <v>0</v>
      </c>
      <c r="M8546" s="37">
        <v>0</v>
      </c>
      <c r="N8546" s="37">
        <f t="shared" si="2403"/>
        <v>0</v>
      </c>
      <c r="O8546" s="37">
        <v>0</v>
      </c>
      <c r="P8546" s="37">
        <v>0</v>
      </c>
      <c r="Q8546" s="21">
        <f t="shared" si="2404"/>
        <v>39.790999999999997</v>
      </c>
      <c r="R8546" s="21">
        <f t="shared" si="2413"/>
        <v>356.16666666668891</v>
      </c>
      <c r="S8546" s="21">
        <f t="shared" si="2414"/>
        <v>-23.442610195331373</v>
      </c>
      <c r="T8546" s="21">
        <f t="shared" si="2405"/>
        <v>86.147999999999996</v>
      </c>
      <c r="U8546" s="37">
        <f>VLOOKUP(Time_Zone, 'LSTM LookUp'!$B$5:$D$8, 3, FALSE)</f>
        <v>-75</v>
      </c>
      <c r="V8546" s="21">
        <f t="shared" si="2415"/>
        <v>0.83473520015183866</v>
      </c>
      <c r="W8546" s="21">
        <f t="shared" si="2406"/>
        <v>56.356683800037956</v>
      </c>
      <c r="X8546" s="21">
        <f t="shared" si="2407"/>
        <v>0</v>
      </c>
      <c r="Y8546" s="21">
        <f t="shared" si="2408"/>
        <v>0</v>
      </c>
      <c r="Z8546" s="21">
        <f t="shared" si="2416"/>
        <v>0</v>
      </c>
      <c r="AA8546" s="21">
        <f t="shared" si="2409"/>
        <v>0</v>
      </c>
      <c r="AB8546" s="21">
        <f t="shared" si="2410"/>
        <v>0</v>
      </c>
      <c r="AC8546" s="21">
        <f t="shared" si="2411"/>
        <v>0</v>
      </c>
      <c r="AD8546" s="21">
        <f t="shared" si="2417"/>
        <v>0</v>
      </c>
      <c r="AE8546" s="21" t="str">
        <f t="shared" si="2412"/>
        <v>12/22/5:00</v>
      </c>
    </row>
    <row r="8547" spans="2:31">
      <c r="B8547" s="37">
        <v>12</v>
      </c>
      <c r="C8547" s="38">
        <v>22</v>
      </c>
      <c r="D8547" s="39">
        <v>6</v>
      </c>
      <c r="E8547" s="17">
        <v>-4.4000000000000004</v>
      </c>
      <c r="F8547" s="17">
        <v>0</v>
      </c>
      <c r="G8547" s="17">
        <v>0</v>
      </c>
      <c r="H8547" s="37">
        <f t="shared" si="2400"/>
        <v>24.08</v>
      </c>
      <c r="I8547" s="37">
        <f>IF(H8547&lt;'Roof Calculator'!$G$8, 1, 0)</f>
        <v>1</v>
      </c>
      <c r="J8547" s="37">
        <f>IF(H8547&gt;='Roof Calculator'!$G$8, 1, 0)</f>
        <v>0</v>
      </c>
      <c r="K8547" s="37">
        <f t="shared" si="2401"/>
        <v>24.08</v>
      </c>
      <c r="L8547" s="37">
        <f t="shared" si="2402"/>
        <v>0</v>
      </c>
      <c r="M8547" s="37">
        <v>0</v>
      </c>
      <c r="N8547" s="37">
        <f t="shared" si="2403"/>
        <v>0</v>
      </c>
      <c r="O8547" s="37">
        <v>0</v>
      </c>
      <c r="P8547" s="37">
        <v>0</v>
      </c>
      <c r="Q8547" s="21">
        <f t="shared" si="2404"/>
        <v>39.790999999999997</v>
      </c>
      <c r="R8547" s="21">
        <f t="shared" si="2413"/>
        <v>356.2083333333556</v>
      </c>
      <c r="S8547" s="21">
        <f t="shared" si="2414"/>
        <v>-23.442169144610631</v>
      </c>
      <c r="T8547" s="21">
        <f t="shared" si="2405"/>
        <v>86.147999999999996</v>
      </c>
      <c r="U8547" s="37">
        <f>VLOOKUP(Time_Zone, 'LSTM LookUp'!$B$5:$D$8, 3, FALSE)</f>
        <v>-75</v>
      </c>
      <c r="V8547" s="21">
        <f t="shared" si="2415"/>
        <v>0.81516792868402177</v>
      </c>
      <c r="W8547" s="21">
        <f t="shared" si="2406"/>
        <v>71.351791982170994</v>
      </c>
      <c r="X8547" s="21">
        <f t="shared" si="2407"/>
        <v>0</v>
      </c>
      <c r="Y8547" s="21">
        <f t="shared" si="2408"/>
        <v>0</v>
      </c>
      <c r="Z8547" s="21">
        <f t="shared" si="2416"/>
        <v>0</v>
      </c>
      <c r="AA8547" s="21">
        <f t="shared" si="2409"/>
        <v>0</v>
      </c>
      <c r="AB8547" s="21">
        <f t="shared" si="2410"/>
        <v>0</v>
      </c>
      <c r="AC8547" s="21">
        <f t="shared" si="2411"/>
        <v>0</v>
      </c>
      <c r="AD8547" s="21">
        <f t="shared" si="2417"/>
        <v>0</v>
      </c>
      <c r="AE8547" s="21" t="str">
        <f t="shared" si="2412"/>
        <v>12/22/6:00</v>
      </c>
    </row>
    <row r="8548" spans="2:31">
      <c r="B8548" s="37">
        <v>12</v>
      </c>
      <c r="C8548" s="38">
        <v>22</v>
      </c>
      <c r="D8548" s="39">
        <v>7</v>
      </c>
      <c r="E8548" s="17">
        <v>-4.4000000000000004</v>
      </c>
      <c r="F8548" s="17">
        <v>0</v>
      </c>
      <c r="G8548" s="17">
        <v>0</v>
      </c>
      <c r="H8548" s="37">
        <f t="shared" si="2400"/>
        <v>24.08</v>
      </c>
      <c r="I8548" s="37">
        <f>IF(H8548&lt;'Roof Calculator'!$G$8, 1, 0)</f>
        <v>1</v>
      </c>
      <c r="J8548" s="37">
        <f>IF(H8548&gt;='Roof Calculator'!$G$8, 1, 0)</f>
        <v>0</v>
      </c>
      <c r="K8548" s="37">
        <f t="shared" si="2401"/>
        <v>24.08</v>
      </c>
      <c r="L8548" s="37">
        <f t="shared" si="2402"/>
        <v>0</v>
      </c>
      <c r="M8548" s="37">
        <v>0</v>
      </c>
      <c r="N8548" s="37">
        <f t="shared" si="2403"/>
        <v>0</v>
      </c>
      <c r="O8548" s="37">
        <v>0</v>
      </c>
      <c r="P8548" s="37">
        <v>0</v>
      </c>
      <c r="Q8548" s="21">
        <f t="shared" si="2404"/>
        <v>39.790999999999997</v>
      </c>
      <c r="R8548" s="21">
        <f t="shared" si="2413"/>
        <v>356.25000000002228</v>
      </c>
      <c r="S8548" s="21">
        <f t="shared" si="2414"/>
        <v>-23.441715314071836</v>
      </c>
      <c r="T8548" s="21">
        <f t="shared" si="2405"/>
        <v>86.147999999999996</v>
      </c>
      <c r="U8548" s="37">
        <f>VLOOKUP(Time_Zone, 'LSTM LookUp'!$B$5:$D$8, 3, FALSE)</f>
        <v>-75</v>
      </c>
      <c r="V8548" s="21">
        <f t="shared" si="2415"/>
        <v>0.79560100235150155</v>
      </c>
      <c r="W8548" s="21">
        <f t="shared" si="2406"/>
        <v>86.346900250587879</v>
      </c>
      <c r="X8548" s="21">
        <f t="shared" si="2407"/>
        <v>0</v>
      </c>
      <c r="Y8548" s="21">
        <f t="shared" si="2408"/>
        <v>0</v>
      </c>
      <c r="Z8548" s="21">
        <f t="shared" si="2416"/>
        <v>0</v>
      </c>
      <c r="AA8548" s="21">
        <f t="shared" si="2409"/>
        <v>0</v>
      </c>
      <c r="AB8548" s="21">
        <f t="shared" si="2410"/>
        <v>0</v>
      </c>
      <c r="AC8548" s="21">
        <f t="shared" si="2411"/>
        <v>0</v>
      </c>
      <c r="AD8548" s="21">
        <f t="shared" si="2417"/>
        <v>0</v>
      </c>
      <c r="AE8548" s="21" t="str">
        <f t="shared" si="2412"/>
        <v>12/22/7:00</v>
      </c>
    </row>
    <row r="8549" spans="2:31">
      <c r="B8549" s="37">
        <v>12</v>
      </c>
      <c r="C8549" s="38">
        <v>22</v>
      </c>
      <c r="D8549" s="39">
        <v>8</v>
      </c>
      <c r="E8549" s="17">
        <v>-4.4000000000000004</v>
      </c>
      <c r="F8549" s="17">
        <v>0</v>
      </c>
      <c r="G8549" s="17">
        <v>0</v>
      </c>
      <c r="H8549" s="37">
        <f t="shared" si="2400"/>
        <v>24.08</v>
      </c>
      <c r="I8549" s="37">
        <f>IF(H8549&lt;'Roof Calculator'!$G$8, 1, 0)</f>
        <v>1</v>
      </c>
      <c r="J8549" s="37">
        <f>IF(H8549&gt;='Roof Calculator'!$G$8, 1, 0)</f>
        <v>0</v>
      </c>
      <c r="K8549" s="37">
        <f t="shared" si="2401"/>
        <v>24.08</v>
      </c>
      <c r="L8549" s="37">
        <f t="shared" si="2402"/>
        <v>0</v>
      </c>
      <c r="M8549" s="37">
        <v>0</v>
      </c>
      <c r="N8549" s="37">
        <f t="shared" si="2403"/>
        <v>0</v>
      </c>
      <c r="O8549" s="37">
        <v>0</v>
      </c>
      <c r="P8549" s="37">
        <v>0</v>
      </c>
      <c r="Q8549" s="21">
        <f t="shared" si="2404"/>
        <v>39.790999999999997</v>
      </c>
      <c r="R8549" s="21">
        <f t="shared" si="2413"/>
        <v>356.29166666668897</v>
      </c>
      <c r="S8549" s="21">
        <f t="shared" si="2414"/>
        <v>-23.44124870408011</v>
      </c>
      <c r="T8549" s="21">
        <f t="shared" si="2405"/>
        <v>86.147999999999996</v>
      </c>
      <c r="U8549" s="37">
        <f>VLOOKUP(Time_Zone, 'LSTM LookUp'!$B$5:$D$8, 3, FALSE)</f>
        <v>-75</v>
      </c>
      <c r="V8549" s="21">
        <f t="shared" si="2415"/>
        <v>0.77603445304451779</v>
      </c>
      <c r="W8549" s="21">
        <f t="shared" si="2406"/>
        <v>101.3420086132611</v>
      </c>
      <c r="X8549" s="21">
        <f t="shared" si="2407"/>
        <v>0</v>
      </c>
      <c r="Y8549" s="21">
        <f t="shared" si="2408"/>
        <v>0</v>
      </c>
      <c r="Z8549" s="21">
        <f t="shared" si="2416"/>
        <v>0</v>
      </c>
      <c r="AA8549" s="21">
        <f t="shared" si="2409"/>
        <v>0</v>
      </c>
      <c r="AB8549" s="21">
        <f t="shared" si="2410"/>
        <v>0</v>
      </c>
      <c r="AC8549" s="21">
        <f t="shared" si="2411"/>
        <v>0</v>
      </c>
      <c r="AD8549" s="21">
        <f t="shared" si="2417"/>
        <v>0</v>
      </c>
      <c r="AE8549" s="21" t="str">
        <f t="shared" si="2412"/>
        <v>12/22/8:00</v>
      </c>
    </row>
    <row r="8550" spans="2:31">
      <c r="B8550" s="37">
        <v>12</v>
      </c>
      <c r="C8550" s="38">
        <v>22</v>
      </c>
      <c r="D8550" s="39">
        <v>9</v>
      </c>
      <c r="E8550" s="17">
        <v>-4.4000000000000004</v>
      </c>
      <c r="F8550" s="17">
        <v>23</v>
      </c>
      <c r="G8550" s="17">
        <v>53</v>
      </c>
      <c r="H8550" s="37">
        <f t="shared" si="2400"/>
        <v>24.08</v>
      </c>
      <c r="I8550" s="37">
        <f>IF(H8550&lt;'Roof Calculator'!$G$8, 1, 0)</f>
        <v>1</v>
      </c>
      <c r="J8550" s="37">
        <f>IF(H8550&gt;='Roof Calculator'!$G$8, 1, 0)</f>
        <v>0</v>
      </c>
      <c r="K8550" s="37">
        <f t="shared" si="2401"/>
        <v>24.08</v>
      </c>
      <c r="L8550" s="37">
        <f t="shared" si="2402"/>
        <v>0</v>
      </c>
      <c r="M8550" s="37">
        <v>0</v>
      </c>
      <c r="N8550" s="37">
        <f t="shared" si="2403"/>
        <v>23</v>
      </c>
      <c r="O8550" s="37">
        <v>0</v>
      </c>
      <c r="P8550" s="37">
        <v>0</v>
      </c>
      <c r="Q8550" s="21">
        <f t="shared" si="2404"/>
        <v>39.790999999999997</v>
      </c>
      <c r="R8550" s="21">
        <f t="shared" si="2413"/>
        <v>356.33333333335565</v>
      </c>
      <c r="S8550" s="21">
        <f t="shared" si="2414"/>
        <v>-23.440769315010854</v>
      </c>
      <c r="T8550" s="21">
        <f t="shared" si="2405"/>
        <v>86.147999999999996</v>
      </c>
      <c r="U8550" s="37">
        <f>VLOOKUP(Time_Zone, 'LSTM LookUp'!$B$5:$D$8, 3, FALSE)</f>
        <v>-75</v>
      </c>
      <c r="V8550" s="21">
        <f t="shared" si="2415"/>
        <v>0.75646831265159609</v>
      </c>
      <c r="W8550" s="21">
        <f t="shared" si="2406"/>
        <v>116.33711707816286</v>
      </c>
      <c r="X8550" s="21">
        <f t="shared" si="2407"/>
        <v>-30.069535144067846</v>
      </c>
      <c r="Y8550" s="21">
        <f t="shared" si="2408"/>
        <v>-7.0695351440678458</v>
      </c>
      <c r="Z8550" s="21">
        <f t="shared" si="2416"/>
        <v>-2.2409191668115471</v>
      </c>
      <c r="AA8550" s="21">
        <f t="shared" si="2409"/>
        <v>-2.2409191668115471</v>
      </c>
      <c r="AB8550" s="21">
        <f t="shared" si="2410"/>
        <v>0</v>
      </c>
      <c r="AC8550" s="21">
        <f t="shared" si="2411"/>
        <v>0</v>
      </c>
      <c r="AD8550" s="21">
        <f t="shared" si="2417"/>
        <v>0</v>
      </c>
      <c r="AE8550" s="21" t="str">
        <f t="shared" si="2412"/>
        <v>12/22/9:00</v>
      </c>
    </row>
    <row r="8551" spans="2:31">
      <c r="B8551" s="37">
        <v>12</v>
      </c>
      <c r="C8551" s="38">
        <v>22</v>
      </c>
      <c r="D8551" s="39">
        <v>10</v>
      </c>
      <c r="E8551" s="17">
        <v>-5</v>
      </c>
      <c r="F8551" s="17">
        <v>67</v>
      </c>
      <c r="G8551" s="17">
        <v>389</v>
      </c>
      <c r="H8551" s="37">
        <f t="shared" si="2400"/>
        <v>23</v>
      </c>
      <c r="I8551" s="37">
        <f>IF(H8551&lt;'Roof Calculator'!$G$8, 1, 0)</f>
        <v>1</v>
      </c>
      <c r="J8551" s="37">
        <f>IF(H8551&gt;='Roof Calculator'!$G$8, 1, 0)</f>
        <v>0</v>
      </c>
      <c r="K8551" s="37">
        <f t="shared" si="2401"/>
        <v>23</v>
      </c>
      <c r="L8551" s="37">
        <f t="shared" si="2402"/>
        <v>0</v>
      </c>
      <c r="M8551" s="37">
        <v>0</v>
      </c>
      <c r="N8551" s="37">
        <f t="shared" si="2403"/>
        <v>67</v>
      </c>
      <c r="O8551" s="37">
        <v>0</v>
      </c>
      <c r="P8551" s="37">
        <v>0</v>
      </c>
      <c r="Q8551" s="21">
        <f t="shared" si="2404"/>
        <v>39.790999999999997</v>
      </c>
      <c r="R8551" s="21">
        <f t="shared" si="2413"/>
        <v>356.37500000002234</v>
      </c>
      <c r="S8551" s="21">
        <f t="shared" si="2414"/>
        <v>-23.440277147249734</v>
      </c>
      <c r="T8551" s="21">
        <f t="shared" si="2405"/>
        <v>86.147999999999996</v>
      </c>
      <c r="U8551" s="37">
        <f>VLOOKUP(Time_Zone, 'LSTM LookUp'!$B$5:$D$8, 3, FALSE)</f>
        <v>-75</v>
      </c>
      <c r="V8551" s="21">
        <f t="shared" si="2415"/>
        <v>0.7369026130592905</v>
      </c>
      <c r="W8551" s="21">
        <f t="shared" si="2406"/>
        <v>131.33222565326483</v>
      </c>
      <c r="X8551" s="21">
        <f t="shared" si="2407"/>
        <v>-280.14398969791637</v>
      </c>
      <c r="Y8551" s="21">
        <f t="shared" si="2408"/>
        <v>-213.14398969791637</v>
      </c>
      <c r="Z8551" s="21">
        <f t="shared" si="2416"/>
        <v>-67.562922040996909</v>
      </c>
      <c r="AA8551" s="21">
        <f t="shared" si="2409"/>
        <v>-67.562922040996909</v>
      </c>
      <c r="AB8551" s="21">
        <f t="shared" si="2410"/>
        <v>0</v>
      </c>
      <c r="AC8551" s="21">
        <f t="shared" si="2411"/>
        <v>0</v>
      </c>
      <c r="AD8551" s="21">
        <f t="shared" si="2417"/>
        <v>0</v>
      </c>
      <c r="AE8551" s="21" t="str">
        <f t="shared" si="2412"/>
        <v>12/22/10:00</v>
      </c>
    </row>
    <row r="8552" spans="2:31">
      <c r="B8552" s="37">
        <v>12</v>
      </c>
      <c r="C8552" s="38">
        <v>22</v>
      </c>
      <c r="D8552" s="39">
        <v>11</v>
      </c>
      <c r="E8552" s="17">
        <v>-5</v>
      </c>
      <c r="F8552" s="17">
        <v>93</v>
      </c>
      <c r="G8552" s="17">
        <v>569</v>
      </c>
      <c r="H8552" s="37">
        <f t="shared" si="2400"/>
        <v>23</v>
      </c>
      <c r="I8552" s="37">
        <f>IF(H8552&lt;'Roof Calculator'!$G$8, 1, 0)</f>
        <v>1</v>
      </c>
      <c r="J8552" s="37">
        <f>IF(H8552&gt;='Roof Calculator'!$G$8, 1, 0)</f>
        <v>0</v>
      </c>
      <c r="K8552" s="37">
        <f t="shared" si="2401"/>
        <v>23</v>
      </c>
      <c r="L8552" s="37">
        <f t="shared" si="2402"/>
        <v>0</v>
      </c>
      <c r="M8552" s="37">
        <v>0</v>
      </c>
      <c r="N8552" s="37">
        <f t="shared" si="2403"/>
        <v>93</v>
      </c>
      <c r="O8552" s="37">
        <v>0</v>
      </c>
      <c r="P8552" s="37">
        <v>0</v>
      </c>
      <c r="Q8552" s="21">
        <f t="shared" si="2404"/>
        <v>39.790999999999997</v>
      </c>
      <c r="R8552" s="21">
        <f t="shared" si="2413"/>
        <v>356.41666666668903</v>
      </c>
      <c r="S8552" s="21">
        <f t="shared" si="2414"/>
        <v>-23.439772201192714</v>
      </c>
      <c r="T8552" s="21">
        <f t="shared" si="2405"/>
        <v>86.147999999999996</v>
      </c>
      <c r="U8552" s="37">
        <f>VLOOKUP(Time_Zone, 'LSTM LookUp'!$B$5:$D$8, 3, FALSE)</f>
        <v>-75</v>
      </c>
      <c r="V8552" s="21">
        <f t="shared" si="2415"/>
        <v>0.71733738615231846</v>
      </c>
      <c r="W8552" s="21">
        <f t="shared" si="2406"/>
        <v>146.32733434653807</v>
      </c>
      <c r="X8552" s="21">
        <f t="shared" si="2407"/>
        <v>-478.68387749725167</v>
      </c>
      <c r="Y8552" s="21">
        <f t="shared" si="2408"/>
        <v>-385.68387749725167</v>
      </c>
      <c r="Z8552" s="21">
        <f t="shared" si="2416"/>
        <v>-122.25505295620799</v>
      </c>
      <c r="AA8552" s="21">
        <f t="shared" si="2409"/>
        <v>-122.25505295620799</v>
      </c>
      <c r="AB8552" s="21">
        <f t="shared" si="2410"/>
        <v>0</v>
      </c>
      <c r="AC8552" s="21">
        <f t="shared" si="2411"/>
        <v>0</v>
      </c>
      <c r="AD8552" s="21">
        <f t="shared" si="2417"/>
        <v>0</v>
      </c>
      <c r="AE8552" s="21" t="str">
        <f t="shared" si="2412"/>
        <v>12/22/11:00</v>
      </c>
    </row>
    <row r="8553" spans="2:31">
      <c r="B8553" s="37">
        <v>12</v>
      </c>
      <c r="C8553" s="38">
        <v>22</v>
      </c>
      <c r="D8553" s="39">
        <v>12</v>
      </c>
      <c r="E8553" s="17">
        <v>-3.3</v>
      </c>
      <c r="F8553" s="17">
        <v>111</v>
      </c>
      <c r="G8553" s="17">
        <v>654</v>
      </c>
      <c r="H8553" s="37">
        <f t="shared" si="2400"/>
        <v>26.060000000000002</v>
      </c>
      <c r="I8553" s="37">
        <f>IF(H8553&lt;'Roof Calculator'!$G$8, 1, 0)</f>
        <v>1</v>
      </c>
      <c r="J8553" s="37">
        <f>IF(H8553&gt;='Roof Calculator'!$G$8, 1, 0)</f>
        <v>0</v>
      </c>
      <c r="K8553" s="37">
        <f t="shared" si="2401"/>
        <v>26.060000000000002</v>
      </c>
      <c r="L8553" s="37">
        <f t="shared" si="2402"/>
        <v>0</v>
      </c>
      <c r="M8553" s="37">
        <v>0</v>
      </c>
      <c r="N8553" s="37">
        <f t="shared" si="2403"/>
        <v>111</v>
      </c>
      <c r="O8553" s="37">
        <v>0</v>
      </c>
      <c r="P8553" s="37">
        <v>0</v>
      </c>
      <c r="Q8553" s="21">
        <f t="shared" si="2404"/>
        <v>39.790999999999997</v>
      </c>
      <c r="R8553" s="21">
        <f t="shared" si="2413"/>
        <v>356.45833333335571</v>
      </c>
      <c r="S8553" s="21">
        <f t="shared" si="2414"/>
        <v>-23.439254477245971</v>
      </c>
      <c r="T8553" s="21">
        <f t="shared" si="2405"/>
        <v>86.147999999999996</v>
      </c>
      <c r="U8553" s="37">
        <f>VLOOKUP(Time_Zone, 'LSTM LookUp'!$B$5:$D$8, 3, FALSE)</f>
        <v>-75</v>
      </c>
      <c r="V8553" s="21">
        <f t="shared" si="2415"/>
        <v>0.69777266381335135</v>
      </c>
      <c r="W8553" s="21">
        <f t="shared" si="2406"/>
        <v>161.32244316595336</v>
      </c>
      <c r="X8553" s="21">
        <f t="shared" si="2407"/>
        <v>-603.26547399026174</v>
      </c>
      <c r="Y8553" s="21">
        <f t="shared" si="2408"/>
        <v>-492.26547399026174</v>
      </c>
      <c r="Z8553" s="21">
        <f t="shared" si="2416"/>
        <v>-156.03955753017217</v>
      </c>
      <c r="AA8553" s="21">
        <f t="shared" si="2409"/>
        <v>-156.03955753017217</v>
      </c>
      <c r="AB8553" s="21">
        <f t="shared" si="2410"/>
        <v>0</v>
      </c>
      <c r="AC8553" s="21">
        <f t="shared" si="2411"/>
        <v>0</v>
      </c>
      <c r="AD8553" s="21">
        <f t="shared" si="2417"/>
        <v>0</v>
      </c>
      <c r="AE8553" s="21" t="str">
        <f t="shared" si="2412"/>
        <v>12/22/12:00</v>
      </c>
    </row>
    <row r="8554" spans="2:31">
      <c r="B8554" s="37">
        <v>12</v>
      </c>
      <c r="C8554" s="38">
        <v>22</v>
      </c>
      <c r="D8554" s="39">
        <v>13</v>
      </c>
      <c r="E8554" s="17">
        <v>-2.2000000000000002</v>
      </c>
      <c r="F8554" s="17">
        <v>118</v>
      </c>
      <c r="G8554" s="17">
        <v>683</v>
      </c>
      <c r="H8554" s="37">
        <f t="shared" si="2400"/>
        <v>28.04</v>
      </c>
      <c r="I8554" s="37">
        <f>IF(H8554&lt;'Roof Calculator'!$G$8, 1, 0)</f>
        <v>1</v>
      </c>
      <c r="J8554" s="37">
        <f>IF(H8554&gt;='Roof Calculator'!$G$8, 1, 0)</f>
        <v>0</v>
      </c>
      <c r="K8554" s="37">
        <f t="shared" si="2401"/>
        <v>28.04</v>
      </c>
      <c r="L8554" s="37">
        <f t="shared" si="2402"/>
        <v>0</v>
      </c>
      <c r="M8554" s="37">
        <v>0</v>
      </c>
      <c r="N8554" s="37">
        <f t="shared" si="2403"/>
        <v>118</v>
      </c>
      <c r="O8554" s="37">
        <v>0</v>
      </c>
      <c r="P8554" s="37">
        <v>0</v>
      </c>
      <c r="Q8554" s="21">
        <f t="shared" si="2404"/>
        <v>39.790999999999997</v>
      </c>
      <c r="R8554" s="21">
        <f t="shared" si="2413"/>
        <v>356.5000000000224</v>
      </c>
      <c r="S8554" s="21">
        <f t="shared" si="2414"/>
        <v>-23.438723975826004</v>
      </c>
      <c r="T8554" s="21">
        <f t="shared" si="2405"/>
        <v>86.147999999999996</v>
      </c>
      <c r="U8554" s="37">
        <f>VLOOKUP(Time_Zone, 'LSTM LookUp'!$B$5:$D$8, 3, FALSE)</f>
        <v>-75</v>
      </c>
      <c r="V8554" s="21">
        <f t="shared" si="2415"/>
        <v>0.67820847792293248</v>
      </c>
      <c r="W8554" s="21">
        <f t="shared" si="2406"/>
        <v>176.31755211948072</v>
      </c>
      <c r="X8554" s="21">
        <f t="shared" si="2407"/>
        <v>-654.37770225952431</v>
      </c>
      <c r="Y8554" s="21">
        <f t="shared" si="2408"/>
        <v>-536.37770225952431</v>
      </c>
      <c r="Z8554" s="21">
        <f t="shared" si="2416"/>
        <v>-170.02236344384031</v>
      </c>
      <c r="AA8554" s="21">
        <f t="shared" si="2409"/>
        <v>-170.02236344384031</v>
      </c>
      <c r="AB8554" s="21">
        <f t="shared" si="2410"/>
        <v>0</v>
      </c>
      <c r="AC8554" s="21">
        <f t="shared" si="2411"/>
        <v>0</v>
      </c>
      <c r="AD8554" s="21">
        <f t="shared" si="2417"/>
        <v>0</v>
      </c>
      <c r="AE8554" s="21" t="str">
        <f t="shared" si="2412"/>
        <v>12/22/13:00</v>
      </c>
    </row>
    <row r="8555" spans="2:31">
      <c r="B8555" s="37">
        <v>12</v>
      </c>
      <c r="C8555" s="38">
        <v>22</v>
      </c>
      <c r="D8555" s="39">
        <v>14</v>
      </c>
      <c r="E8555" s="17">
        <v>-1.1000000000000001</v>
      </c>
      <c r="F8555" s="17">
        <v>165</v>
      </c>
      <c r="G8555" s="17">
        <v>510</v>
      </c>
      <c r="H8555" s="37">
        <f t="shared" si="2400"/>
        <v>30.02</v>
      </c>
      <c r="I8555" s="37">
        <f>IF(H8555&lt;'Roof Calculator'!$G$8, 1, 0)</f>
        <v>1</v>
      </c>
      <c r="J8555" s="37">
        <f>IF(H8555&gt;='Roof Calculator'!$G$8, 1, 0)</f>
        <v>0</v>
      </c>
      <c r="K8555" s="37">
        <f t="shared" si="2401"/>
        <v>30.02</v>
      </c>
      <c r="L8555" s="37">
        <f t="shared" si="2402"/>
        <v>0</v>
      </c>
      <c r="M8555" s="37">
        <v>0</v>
      </c>
      <c r="N8555" s="37">
        <f t="shared" si="2403"/>
        <v>165</v>
      </c>
      <c r="O8555" s="37">
        <v>0</v>
      </c>
      <c r="P8555" s="37">
        <v>0</v>
      </c>
      <c r="Q8555" s="21">
        <f t="shared" si="2404"/>
        <v>39.790999999999997</v>
      </c>
      <c r="R8555" s="21">
        <f t="shared" si="2413"/>
        <v>356.54166666668908</v>
      </c>
      <c r="S8555" s="21">
        <f t="shared" si="2414"/>
        <v>-23.438180697359567</v>
      </c>
      <c r="T8555" s="21">
        <f t="shared" si="2405"/>
        <v>86.147999999999996</v>
      </c>
      <c r="U8555" s="37">
        <f>VLOOKUP(Time_Zone, 'LSTM LookUp'!$B$5:$D$8, 3, FALSE)</f>
        <v>-75</v>
      </c>
      <c r="V8555" s="21">
        <f t="shared" si="2415"/>
        <v>0.65864486035963055</v>
      </c>
      <c r="W8555" s="21">
        <f t="shared" si="2406"/>
        <v>191.31266121508992</v>
      </c>
      <c r="X8555" s="21">
        <f t="shared" si="2407"/>
        <v>-482.38311104052912</v>
      </c>
      <c r="Y8555" s="21">
        <f t="shared" si="2408"/>
        <v>-317.38311104052912</v>
      </c>
      <c r="Z8555" s="21">
        <f t="shared" si="2416"/>
        <v>-100.60490290508039</v>
      </c>
      <c r="AA8555" s="21">
        <f t="shared" si="2409"/>
        <v>-100.60490290508039</v>
      </c>
      <c r="AB8555" s="21">
        <f t="shared" si="2410"/>
        <v>0</v>
      </c>
      <c r="AC8555" s="21">
        <f t="shared" si="2411"/>
        <v>0</v>
      </c>
      <c r="AD8555" s="21">
        <f t="shared" si="2417"/>
        <v>0</v>
      </c>
      <c r="AE8555" s="21" t="str">
        <f t="shared" si="2412"/>
        <v>12/22/14:00</v>
      </c>
    </row>
    <row r="8556" spans="2:31">
      <c r="B8556" s="37">
        <v>12</v>
      </c>
      <c r="C8556" s="38">
        <v>22</v>
      </c>
      <c r="D8556" s="39">
        <v>15</v>
      </c>
      <c r="E8556" s="17">
        <v>0.6</v>
      </c>
      <c r="F8556" s="17">
        <v>126</v>
      </c>
      <c r="G8556" s="17">
        <v>516</v>
      </c>
      <c r="H8556" s="37">
        <f t="shared" si="2400"/>
        <v>33.08</v>
      </c>
      <c r="I8556" s="37">
        <f>IF(H8556&lt;'Roof Calculator'!$G$8, 1, 0)</f>
        <v>1</v>
      </c>
      <c r="J8556" s="37">
        <f>IF(H8556&gt;='Roof Calculator'!$G$8, 1, 0)</f>
        <v>0</v>
      </c>
      <c r="K8556" s="37">
        <f t="shared" si="2401"/>
        <v>33.08</v>
      </c>
      <c r="L8556" s="37">
        <f t="shared" si="2402"/>
        <v>0</v>
      </c>
      <c r="M8556" s="37">
        <v>0</v>
      </c>
      <c r="N8556" s="37">
        <f t="shared" si="2403"/>
        <v>126</v>
      </c>
      <c r="O8556" s="37">
        <v>0</v>
      </c>
      <c r="P8556" s="37">
        <v>0</v>
      </c>
      <c r="Q8556" s="21">
        <f t="shared" si="2404"/>
        <v>39.790999999999997</v>
      </c>
      <c r="R8556" s="21">
        <f t="shared" si="2413"/>
        <v>356.58333333335577</v>
      </c>
      <c r="S8556" s="21">
        <f t="shared" si="2414"/>
        <v>-23.437624642283666</v>
      </c>
      <c r="T8556" s="21">
        <f t="shared" si="2405"/>
        <v>86.147999999999996</v>
      </c>
      <c r="U8556" s="37">
        <f>VLOOKUP(Time_Zone, 'LSTM LookUp'!$B$5:$D$8, 3, FALSE)</f>
        <v>-75</v>
      </c>
      <c r="V8556" s="21">
        <f t="shared" si="2415"/>
        <v>0.63908184299973747</v>
      </c>
      <c r="W8556" s="21">
        <f t="shared" si="2406"/>
        <v>206.30777046074994</v>
      </c>
      <c r="X8556" s="21">
        <f t="shared" si="2407"/>
        <v>-457.44704150174869</v>
      </c>
      <c r="Y8556" s="21">
        <f t="shared" si="2408"/>
        <v>-331.44704150174869</v>
      </c>
      <c r="Z8556" s="21">
        <f t="shared" si="2416"/>
        <v>-105.06292322593519</v>
      </c>
      <c r="AA8556" s="21">
        <f t="shared" si="2409"/>
        <v>-105.06292322593519</v>
      </c>
      <c r="AB8556" s="21">
        <f t="shared" si="2410"/>
        <v>0</v>
      </c>
      <c r="AC8556" s="21">
        <f t="shared" si="2411"/>
        <v>0</v>
      </c>
      <c r="AD8556" s="21">
        <f t="shared" si="2417"/>
        <v>0</v>
      </c>
      <c r="AE8556" s="21" t="str">
        <f t="shared" si="2412"/>
        <v>12/22/15:00</v>
      </c>
    </row>
    <row r="8557" spans="2:31">
      <c r="B8557" s="37">
        <v>12</v>
      </c>
      <c r="C8557" s="38">
        <v>22</v>
      </c>
      <c r="D8557" s="39">
        <v>16</v>
      </c>
      <c r="E8557" s="17">
        <v>0</v>
      </c>
      <c r="F8557" s="17">
        <v>128</v>
      </c>
      <c r="G8557" s="17">
        <v>52</v>
      </c>
      <c r="H8557" s="37">
        <f t="shared" si="2400"/>
        <v>32</v>
      </c>
      <c r="I8557" s="37">
        <f>IF(H8557&lt;'Roof Calculator'!$G$8, 1, 0)</f>
        <v>1</v>
      </c>
      <c r="J8557" s="37">
        <f>IF(H8557&gt;='Roof Calculator'!$G$8, 1, 0)</f>
        <v>0</v>
      </c>
      <c r="K8557" s="37">
        <f t="shared" si="2401"/>
        <v>32</v>
      </c>
      <c r="L8557" s="37">
        <f t="shared" si="2402"/>
        <v>0</v>
      </c>
      <c r="M8557" s="37">
        <v>0</v>
      </c>
      <c r="N8557" s="37">
        <f t="shared" si="2403"/>
        <v>128</v>
      </c>
      <c r="O8557" s="37">
        <v>0</v>
      </c>
      <c r="P8557" s="37">
        <v>0</v>
      </c>
      <c r="Q8557" s="21">
        <f t="shared" si="2404"/>
        <v>39.790999999999997</v>
      </c>
      <c r="R8557" s="21">
        <f t="shared" si="2413"/>
        <v>356.62500000002245</v>
      </c>
      <c r="S8557" s="21">
        <f t="shared" si="2414"/>
        <v>-23.437055811045578</v>
      </c>
      <c r="T8557" s="21">
        <f t="shared" si="2405"/>
        <v>86.147999999999996</v>
      </c>
      <c r="U8557" s="37">
        <f>VLOOKUP(Time_Zone, 'LSTM LookUp'!$B$5:$D$8, 3, FALSE)</f>
        <v>-75</v>
      </c>
      <c r="V8557" s="21">
        <f t="shared" si="2415"/>
        <v>0.61951945771730488</v>
      </c>
      <c r="W8557" s="21">
        <f t="shared" si="2406"/>
        <v>221.30287986442934</v>
      </c>
      <c r="X8557" s="21">
        <f t="shared" si="2407"/>
        <v>-40.776361742493933</v>
      </c>
      <c r="Y8557" s="21">
        <f t="shared" si="2408"/>
        <v>87.223638257506067</v>
      </c>
      <c r="Z8557" s="21">
        <f t="shared" si="2416"/>
        <v>27.648369912171194</v>
      </c>
      <c r="AA8557" s="21">
        <f t="shared" si="2409"/>
        <v>27.648369912171194</v>
      </c>
      <c r="AB8557" s="21">
        <f t="shared" si="2410"/>
        <v>0</v>
      </c>
      <c r="AC8557" s="21">
        <f t="shared" si="2411"/>
        <v>0</v>
      </c>
      <c r="AD8557" s="21">
        <f t="shared" si="2417"/>
        <v>0</v>
      </c>
      <c r="AE8557" s="21" t="str">
        <f t="shared" si="2412"/>
        <v>12/22/16:00</v>
      </c>
    </row>
    <row r="8558" spans="2:31">
      <c r="B8558" s="37">
        <v>12</v>
      </c>
      <c r="C8558" s="38">
        <v>22</v>
      </c>
      <c r="D8558" s="39">
        <v>17</v>
      </c>
      <c r="E8558" s="17">
        <v>0</v>
      </c>
      <c r="F8558" s="17">
        <v>51</v>
      </c>
      <c r="G8558" s="17">
        <v>19</v>
      </c>
      <c r="H8558" s="37">
        <f t="shared" si="2400"/>
        <v>32</v>
      </c>
      <c r="I8558" s="37">
        <f>IF(H8558&lt;'Roof Calculator'!$G$8, 1, 0)</f>
        <v>1</v>
      </c>
      <c r="J8558" s="37">
        <f>IF(H8558&gt;='Roof Calculator'!$G$8, 1, 0)</f>
        <v>0</v>
      </c>
      <c r="K8558" s="37">
        <f t="shared" si="2401"/>
        <v>32</v>
      </c>
      <c r="L8558" s="37">
        <f t="shared" si="2402"/>
        <v>0</v>
      </c>
      <c r="M8558" s="37">
        <v>0</v>
      </c>
      <c r="N8558" s="37">
        <f t="shared" si="2403"/>
        <v>51</v>
      </c>
      <c r="O8558" s="37">
        <v>0</v>
      </c>
      <c r="P8558" s="37">
        <v>0</v>
      </c>
      <c r="Q8558" s="21">
        <f t="shared" si="2404"/>
        <v>39.790999999999997</v>
      </c>
      <c r="R8558" s="21">
        <f t="shared" si="2413"/>
        <v>356.66666666668914</v>
      </c>
      <c r="S8558" s="21">
        <f t="shared" si="2414"/>
        <v>-23.436474204102854</v>
      </c>
      <c r="T8558" s="21">
        <f t="shared" si="2405"/>
        <v>86.147999999999996</v>
      </c>
      <c r="U8558" s="37">
        <f>VLOOKUP(Time_Zone, 'LSTM LookUp'!$B$5:$D$8, 3, FALSE)</f>
        <v>-75</v>
      </c>
      <c r="V8558" s="21">
        <f t="shared" si="2415"/>
        <v>0.59995773638415384</v>
      </c>
      <c r="W8558" s="21">
        <f t="shared" si="2406"/>
        <v>236.297989434096</v>
      </c>
      <c r="X8558" s="21">
        <f t="shared" si="2407"/>
        <v>-12.268803547248591</v>
      </c>
      <c r="Y8558" s="21">
        <f t="shared" si="2408"/>
        <v>38.731196452751405</v>
      </c>
      <c r="Z8558" s="21">
        <f t="shared" si="2416"/>
        <v>12.277112810924173</v>
      </c>
      <c r="AA8558" s="21">
        <f t="shared" si="2409"/>
        <v>12.277112810924173</v>
      </c>
      <c r="AB8558" s="21">
        <f t="shared" si="2410"/>
        <v>0</v>
      </c>
      <c r="AC8558" s="21">
        <f t="shared" si="2411"/>
        <v>0</v>
      </c>
      <c r="AD8558" s="21">
        <f t="shared" si="2417"/>
        <v>0</v>
      </c>
      <c r="AE8558" s="21" t="str">
        <f t="shared" si="2412"/>
        <v>12/22/17:00</v>
      </c>
    </row>
    <row r="8559" spans="2:31">
      <c r="B8559" s="37">
        <v>12</v>
      </c>
      <c r="C8559" s="38">
        <v>22</v>
      </c>
      <c r="D8559" s="39">
        <v>18</v>
      </c>
      <c r="E8559" s="17">
        <v>0</v>
      </c>
      <c r="F8559" s="17">
        <v>6</v>
      </c>
      <c r="G8559" s="17">
        <v>1</v>
      </c>
      <c r="H8559" s="37">
        <f t="shared" si="2400"/>
        <v>32</v>
      </c>
      <c r="I8559" s="37">
        <f>IF(H8559&lt;'Roof Calculator'!$G$8, 1, 0)</f>
        <v>1</v>
      </c>
      <c r="J8559" s="37">
        <f>IF(H8559&gt;='Roof Calculator'!$G$8, 1, 0)</f>
        <v>0</v>
      </c>
      <c r="K8559" s="37">
        <f t="shared" si="2401"/>
        <v>32</v>
      </c>
      <c r="L8559" s="37">
        <f t="shared" si="2402"/>
        <v>0</v>
      </c>
      <c r="M8559" s="37">
        <v>0</v>
      </c>
      <c r="N8559" s="37">
        <f t="shared" si="2403"/>
        <v>6</v>
      </c>
      <c r="O8559" s="37">
        <v>0</v>
      </c>
      <c r="P8559" s="37">
        <v>0</v>
      </c>
      <c r="Q8559" s="21">
        <f t="shared" si="2404"/>
        <v>39.790999999999997</v>
      </c>
      <c r="R8559" s="21">
        <f t="shared" si="2413"/>
        <v>356.70833333335582</v>
      </c>
      <c r="S8559" s="21">
        <f t="shared" si="2414"/>
        <v>-23.435879821923287</v>
      </c>
      <c r="T8559" s="21">
        <f t="shared" si="2405"/>
        <v>86.147999999999996</v>
      </c>
      <c r="U8559" s="37">
        <f>VLOOKUP(Time_Zone, 'LSTM LookUp'!$B$5:$D$8, 3, FALSE)</f>
        <v>-75</v>
      </c>
      <c r="V8559" s="21">
        <f t="shared" si="2415"/>
        <v>0.58039671086966904</v>
      </c>
      <c r="W8559" s="21">
        <f t="shared" si="2406"/>
        <v>251.29309917771738</v>
      </c>
      <c r="X8559" s="21">
        <f t="shared" si="2407"/>
        <v>-0.48064960465071199</v>
      </c>
      <c r="Y8559" s="21">
        <f t="shared" si="2408"/>
        <v>5.5193503953492877</v>
      </c>
      <c r="Z8559" s="21">
        <f t="shared" si="2416"/>
        <v>1.7495376764150659</v>
      </c>
      <c r="AA8559" s="21">
        <f t="shared" si="2409"/>
        <v>1.7495376764150659</v>
      </c>
      <c r="AB8559" s="21">
        <f t="shared" si="2410"/>
        <v>0</v>
      </c>
      <c r="AC8559" s="21">
        <f t="shared" si="2411"/>
        <v>0</v>
      </c>
      <c r="AD8559" s="21">
        <f t="shared" si="2417"/>
        <v>0</v>
      </c>
      <c r="AE8559" s="21" t="str">
        <f t="shared" si="2412"/>
        <v>12/22/18:00</v>
      </c>
    </row>
    <row r="8560" spans="2:31">
      <c r="B8560" s="37">
        <v>12</v>
      </c>
      <c r="C8560" s="38">
        <v>22</v>
      </c>
      <c r="D8560" s="39">
        <v>19</v>
      </c>
      <c r="E8560" s="17">
        <v>0</v>
      </c>
      <c r="F8560" s="17">
        <v>0</v>
      </c>
      <c r="G8560" s="17">
        <v>0</v>
      </c>
      <c r="H8560" s="37">
        <f t="shared" si="2400"/>
        <v>32</v>
      </c>
      <c r="I8560" s="37">
        <f>IF(H8560&lt;'Roof Calculator'!$G$8, 1, 0)</f>
        <v>1</v>
      </c>
      <c r="J8560" s="37">
        <f>IF(H8560&gt;='Roof Calculator'!$G$8, 1, 0)</f>
        <v>0</v>
      </c>
      <c r="K8560" s="37">
        <f t="shared" si="2401"/>
        <v>32</v>
      </c>
      <c r="L8560" s="37">
        <f t="shared" si="2402"/>
        <v>0</v>
      </c>
      <c r="M8560" s="37">
        <v>0</v>
      </c>
      <c r="N8560" s="37">
        <f t="shared" si="2403"/>
        <v>0</v>
      </c>
      <c r="O8560" s="37">
        <v>0</v>
      </c>
      <c r="P8560" s="37">
        <v>0</v>
      </c>
      <c r="Q8560" s="21">
        <f t="shared" si="2404"/>
        <v>39.790999999999997</v>
      </c>
      <c r="R8560" s="21">
        <f t="shared" si="2413"/>
        <v>356.75000000002251</v>
      </c>
      <c r="S8560" s="21">
        <f t="shared" si="2414"/>
        <v>-23.435272664984961</v>
      </c>
      <c r="T8560" s="21">
        <f t="shared" si="2405"/>
        <v>86.147999999999996</v>
      </c>
      <c r="U8560" s="37">
        <f>VLOOKUP(Time_Zone, 'LSTM LookUp'!$B$5:$D$8, 3, FALSE)</f>
        <v>-75</v>
      </c>
      <c r="V8560" s="21">
        <f t="shared" si="2415"/>
        <v>0.56083641304083431</v>
      </c>
      <c r="W8560" s="21">
        <f t="shared" si="2406"/>
        <v>266.28820910326021</v>
      </c>
      <c r="X8560" s="21">
        <f t="shared" si="2407"/>
        <v>0</v>
      </c>
      <c r="Y8560" s="21">
        <f t="shared" si="2408"/>
        <v>0</v>
      </c>
      <c r="Z8560" s="21">
        <f t="shared" si="2416"/>
        <v>0</v>
      </c>
      <c r="AA8560" s="21">
        <f t="shared" si="2409"/>
        <v>0</v>
      </c>
      <c r="AB8560" s="21">
        <f t="shared" si="2410"/>
        <v>0</v>
      </c>
      <c r="AC8560" s="21">
        <f t="shared" si="2411"/>
        <v>0</v>
      </c>
      <c r="AD8560" s="21">
        <f t="shared" si="2417"/>
        <v>0</v>
      </c>
      <c r="AE8560" s="21" t="str">
        <f t="shared" si="2412"/>
        <v>12/22/19:00</v>
      </c>
    </row>
    <row r="8561" spans="2:31">
      <c r="B8561" s="37">
        <v>12</v>
      </c>
      <c r="C8561" s="38">
        <v>22</v>
      </c>
      <c r="D8561" s="39">
        <v>20</v>
      </c>
      <c r="E8561" s="17">
        <v>0</v>
      </c>
      <c r="F8561" s="17">
        <v>0</v>
      </c>
      <c r="G8561" s="17">
        <v>0</v>
      </c>
      <c r="H8561" s="37">
        <f t="shared" si="2400"/>
        <v>32</v>
      </c>
      <c r="I8561" s="37">
        <f>IF(H8561&lt;'Roof Calculator'!$G$8, 1, 0)</f>
        <v>1</v>
      </c>
      <c r="J8561" s="37">
        <f>IF(H8561&gt;='Roof Calculator'!$G$8, 1, 0)</f>
        <v>0</v>
      </c>
      <c r="K8561" s="37">
        <f t="shared" si="2401"/>
        <v>32</v>
      </c>
      <c r="L8561" s="37">
        <f t="shared" si="2402"/>
        <v>0</v>
      </c>
      <c r="M8561" s="37">
        <v>0</v>
      </c>
      <c r="N8561" s="37">
        <f t="shared" si="2403"/>
        <v>0</v>
      </c>
      <c r="O8561" s="37">
        <v>0</v>
      </c>
      <c r="P8561" s="37">
        <v>0</v>
      </c>
      <c r="Q8561" s="21">
        <f t="shared" si="2404"/>
        <v>39.790999999999997</v>
      </c>
      <c r="R8561" s="21">
        <f t="shared" si="2413"/>
        <v>356.7916666666892</v>
      </c>
      <c r="S8561" s="21">
        <f t="shared" si="2414"/>
        <v>-23.434652733776201</v>
      </c>
      <c r="T8561" s="21">
        <f t="shared" si="2405"/>
        <v>86.147999999999996</v>
      </c>
      <c r="U8561" s="37">
        <f>VLOOKUP(Time_Zone, 'LSTM LookUp'!$B$5:$D$8, 3, FALSE)</f>
        <v>-75</v>
      </c>
      <c r="V8561" s="21">
        <f t="shared" si="2415"/>
        <v>0.54127687476214792</v>
      </c>
      <c r="W8561" s="21">
        <f t="shared" si="2406"/>
        <v>281.28331921869056</v>
      </c>
      <c r="X8561" s="21">
        <f t="shared" si="2407"/>
        <v>0</v>
      </c>
      <c r="Y8561" s="21">
        <f t="shared" si="2408"/>
        <v>0</v>
      </c>
      <c r="Z8561" s="21">
        <f t="shared" si="2416"/>
        <v>0</v>
      </c>
      <c r="AA8561" s="21">
        <f t="shared" si="2409"/>
        <v>0</v>
      </c>
      <c r="AB8561" s="21">
        <f t="shared" si="2410"/>
        <v>0</v>
      </c>
      <c r="AC8561" s="21">
        <f t="shared" si="2411"/>
        <v>0</v>
      </c>
      <c r="AD8561" s="21">
        <f t="shared" si="2417"/>
        <v>0</v>
      </c>
      <c r="AE8561" s="21" t="str">
        <f t="shared" si="2412"/>
        <v>12/22/20:00</v>
      </c>
    </row>
    <row r="8562" spans="2:31">
      <c r="B8562" s="37">
        <v>12</v>
      </c>
      <c r="C8562" s="38">
        <v>22</v>
      </c>
      <c r="D8562" s="39">
        <v>21</v>
      </c>
      <c r="E8562" s="17">
        <v>0</v>
      </c>
      <c r="F8562" s="17">
        <v>0</v>
      </c>
      <c r="G8562" s="17">
        <v>0</v>
      </c>
      <c r="H8562" s="37">
        <f t="shared" si="2400"/>
        <v>32</v>
      </c>
      <c r="I8562" s="37">
        <f>IF(H8562&lt;'Roof Calculator'!$G$8, 1, 0)</f>
        <v>1</v>
      </c>
      <c r="J8562" s="37">
        <f>IF(H8562&gt;='Roof Calculator'!$G$8, 1, 0)</f>
        <v>0</v>
      </c>
      <c r="K8562" s="37">
        <f t="shared" si="2401"/>
        <v>32</v>
      </c>
      <c r="L8562" s="37">
        <f t="shared" si="2402"/>
        <v>0</v>
      </c>
      <c r="M8562" s="37">
        <v>0</v>
      </c>
      <c r="N8562" s="37">
        <f t="shared" si="2403"/>
        <v>0</v>
      </c>
      <c r="O8562" s="37">
        <v>0</v>
      </c>
      <c r="P8562" s="37">
        <v>0</v>
      </c>
      <c r="Q8562" s="21">
        <f t="shared" si="2404"/>
        <v>39.790999999999997</v>
      </c>
      <c r="R8562" s="21">
        <f t="shared" si="2413"/>
        <v>356.83333333335588</v>
      </c>
      <c r="S8562" s="21">
        <f t="shared" si="2414"/>
        <v>-23.43402002879559</v>
      </c>
      <c r="T8562" s="21">
        <f t="shared" si="2405"/>
        <v>86.147999999999996</v>
      </c>
      <c r="U8562" s="37">
        <f>VLOOKUP(Time_Zone, 'LSTM LookUp'!$B$5:$D$8, 3, FALSE)</f>
        <v>-75</v>
      </c>
      <c r="V8562" s="21">
        <f t="shared" si="2415"/>
        <v>0.52171812789553562</v>
      </c>
      <c r="W8562" s="21">
        <f t="shared" si="2406"/>
        <v>296.27842953197393</v>
      </c>
      <c r="X8562" s="21">
        <f t="shared" si="2407"/>
        <v>0</v>
      </c>
      <c r="Y8562" s="21">
        <f t="shared" si="2408"/>
        <v>0</v>
      </c>
      <c r="Z8562" s="21">
        <f t="shared" si="2416"/>
        <v>0</v>
      </c>
      <c r="AA8562" s="21">
        <f t="shared" si="2409"/>
        <v>0</v>
      </c>
      <c r="AB8562" s="21">
        <f t="shared" si="2410"/>
        <v>0</v>
      </c>
      <c r="AC8562" s="21">
        <f t="shared" si="2411"/>
        <v>0</v>
      </c>
      <c r="AD8562" s="21">
        <f t="shared" si="2417"/>
        <v>0</v>
      </c>
      <c r="AE8562" s="21" t="str">
        <f t="shared" si="2412"/>
        <v>12/22/21:00</v>
      </c>
    </row>
    <row r="8563" spans="2:31">
      <c r="B8563" s="37">
        <v>12</v>
      </c>
      <c r="C8563" s="38">
        <v>22</v>
      </c>
      <c r="D8563" s="39">
        <v>22</v>
      </c>
      <c r="E8563" s="17">
        <v>0.6</v>
      </c>
      <c r="F8563" s="17">
        <v>0</v>
      </c>
      <c r="G8563" s="17">
        <v>0</v>
      </c>
      <c r="H8563" s="37">
        <f t="shared" si="2400"/>
        <v>33.08</v>
      </c>
      <c r="I8563" s="37">
        <f>IF(H8563&lt;'Roof Calculator'!$G$8, 1, 0)</f>
        <v>1</v>
      </c>
      <c r="J8563" s="37">
        <f>IF(H8563&gt;='Roof Calculator'!$G$8, 1, 0)</f>
        <v>0</v>
      </c>
      <c r="K8563" s="37">
        <f t="shared" si="2401"/>
        <v>33.08</v>
      </c>
      <c r="L8563" s="37">
        <f t="shared" si="2402"/>
        <v>0</v>
      </c>
      <c r="M8563" s="37">
        <v>0</v>
      </c>
      <c r="N8563" s="37">
        <f t="shared" si="2403"/>
        <v>0</v>
      </c>
      <c r="O8563" s="37">
        <v>0</v>
      </c>
      <c r="P8563" s="37">
        <v>0</v>
      </c>
      <c r="Q8563" s="21">
        <f t="shared" si="2404"/>
        <v>39.790999999999997</v>
      </c>
      <c r="R8563" s="21">
        <f t="shared" si="2413"/>
        <v>356.87500000002257</v>
      </c>
      <c r="S8563" s="21">
        <f t="shared" si="2414"/>
        <v>-23.433374550551978</v>
      </c>
      <c r="T8563" s="21">
        <f t="shared" si="2405"/>
        <v>86.147999999999996</v>
      </c>
      <c r="U8563" s="37">
        <f>VLOOKUP(Time_Zone, 'LSTM LookUp'!$B$5:$D$8, 3, FALSE)</f>
        <v>-75</v>
      </c>
      <c r="V8563" s="21">
        <f t="shared" si="2415"/>
        <v>0.50216020430038744</v>
      </c>
      <c r="W8563" s="21">
        <f t="shared" si="2406"/>
        <v>311.27354005107514</v>
      </c>
      <c r="X8563" s="21">
        <f t="shared" si="2407"/>
        <v>0</v>
      </c>
      <c r="Y8563" s="21">
        <f t="shared" si="2408"/>
        <v>0</v>
      </c>
      <c r="Z8563" s="21">
        <f t="shared" si="2416"/>
        <v>0</v>
      </c>
      <c r="AA8563" s="21">
        <f t="shared" si="2409"/>
        <v>0</v>
      </c>
      <c r="AB8563" s="21">
        <f t="shared" si="2410"/>
        <v>0</v>
      </c>
      <c r="AC8563" s="21">
        <f t="shared" si="2411"/>
        <v>0</v>
      </c>
      <c r="AD8563" s="21">
        <f t="shared" si="2417"/>
        <v>0</v>
      </c>
      <c r="AE8563" s="21" t="str">
        <f t="shared" si="2412"/>
        <v>12/22/22:00</v>
      </c>
    </row>
    <row r="8564" spans="2:31">
      <c r="B8564" s="37">
        <v>12</v>
      </c>
      <c r="C8564" s="38">
        <v>22</v>
      </c>
      <c r="D8564" s="39">
        <v>23</v>
      </c>
      <c r="E8564" s="17">
        <v>1.1000000000000001</v>
      </c>
      <c r="F8564" s="17">
        <v>0</v>
      </c>
      <c r="G8564" s="17">
        <v>0</v>
      </c>
      <c r="H8564" s="37">
        <f t="shared" si="2400"/>
        <v>33.979999999999997</v>
      </c>
      <c r="I8564" s="37">
        <f>IF(H8564&lt;'Roof Calculator'!$G$8, 1, 0)</f>
        <v>1</v>
      </c>
      <c r="J8564" s="37">
        <f>IF(H8564&gt;='Roof Calculator'!$G$8, 1, 0)</f>
        <v>0</v>
      </c>
      <c r="K8564" s="37">
        <f t="shared" si="2401"/>
        <v>33.979999999999997</v>
      </c>
      <c r="L8564" s="37">
        <f t="shared" si="2402"/>
        <v>0</v>
      </c>
      <c r="M8564" s="37">
        <v>0</v>
      </c>
      <c r="N8564" s="37">
        <f t="shared" si="2403"/>
        <v>0</v>
      </c>
      <c r="O8564" s="37">
        <v>0</v>
      </c>
      <c r="P8564" s="37">
        <v>0</v>
      </c>
      <c r="Q8564" s="21">
        <f t="shared" si="2404"/>
        <v>39.790999999999997</v>
      </c>
      <c r="R8564" s="21">
        <f t="shared" si="2413"/>
        <v>356.91666666668925</v>
      </c>
      <c r="S8564" s="21">
        <f t="shared" si="2414"/>
        <v>-23.432716299564461</v>
      </c>
      <c r="T8564" s="21">
        <f t="shared" si="2405"/>
        <v>86.147999999999996</v>
      </c>
      <c r="U8564" s="37">
        <f>VLOOKUP(Time_Zone, 'LSTM LookUp'!$B$5:$D$8, 3, FALSE)</f>
        <v>-75</v>
      </c>
      <c r="V8564" s="21">
        <f t="shared" si="2415"/>
        <v>0.48260313583332626</v>
      </c>
      <c r="W8564" s="21">
        <f t="shared" si="2406"/>
        <v>326.26865078395832</v>
      </c>
      <c r="X8564" s="21">
        <f t="shared" si="2407"/>
        <v>0</v>
      </c>
      <c r="Y8564" s="21">
        <f t="shared" si="2408"/>
        <v>0</v>
      </c>
      <c r="Z8564" s="21">
        <f t="shared" si="2416"/>
        <v>0</v>
      </c>
      <c r="AA8564" s="21">
        <f t="shared" si="2409"/>
        <v>0</v>
      </c>
      <c r="AB8564" s="21">
        <f t="shared" si="2410"/>
        <v>0</v>
      </c>
      <c r="AC8564" s="21">
        <f t="shared" si="2411"/>
        <v>0</v>
      </c>
      <c r="AD8564" s="21">
        <f t="shared" si="2417"/>
        <v>0</v>
      </c>
      <c r="AE8564" s="21" t="str">
        <f t="shared" si="2412"/>
        <v>12/22/23:00</v>
      </c>
    </row>
    <row r="8565" spans="2:31">
      <c r="B8565" s="37">
        <v>12</v>
      </c>
      <c r="C8565" s="38">
        <v>22</v>
      </c>
      <c r="D8565" s="39">
        <v>24</v>
      </c>
      <c r="E8565" s="17">
        <v>1.1000000000000001</v>
      </c>
      <c r="F8565" s="17">
        <v>0</v>
      </c>
      <c r="G8565" s="17">
        <v>0</v>
      </c>
      <c r="H8565" s="37">
        <f t="shared" si="2400"/>
        <v>33.979999999999997</v>
      </c>
      <c r="I8565" s="37">
        <f>IF(H8565&lt;'Roof Calculator'!$G$8, 1, 0)</f>
        <v>1</v>
      </c>
      <c r="J8565" s="37">
        <f>IF(H8565&gt;='Roof Calculator'!$G$8, 1, 0)</f>
        <v>0</v>
      </c>
      <c r="K8565" s="37">
        <f t="shared" si="2401"/>
        <v>33.979999999999997</v>
      </c>
      <c r="L8565" s="37">
        <f t="shared" si="2402"/>
        <v>0</v>
      </c>
      <c r="M8565" s="37">
        <v>0</v>
      </c>
      <c r="N8565" s="37">
        <f t="shared" si="2403"/>
        <v>0</v>
      </c>
      <c r="O8565" s="37">
        <v>0</v>
      </c>
      <c r="P8565" s="37">
        <v>0</v>
      </c>
      <c r="Q8565" s="21">
        <f t="shared" si="2404"/>
        <v>39.790999999999997</v>
      </c>
      <c r="R8565" s="21">
        <f t="shared" si="2413"/>
        <v>356.95833333335594</v>
      </c>
      <c r="S8565" s="21">
        <f t="shared" si="2414"/>
        <v>-23.432045276362402</v>
      </c>
      <c r="T8565" s="21">
        <f t="shared" si="2405"/>
        <v>86.147999999999996</v>
      </c>
      <c r="U8565" s="37">
        <f>VLOOKUP(Time_Zone, 'LSTM LookUp'!$B$5:$D$8, 3, FALSE)</f>
        <v>-75</v>
      </c>
      <c r="V8565" s="21">
        <f t="shared" si="2415"/>
        <v>0.46304695434834087</v>
      </c>
      <c r="W8565" s="21">
        <f t="shared" si="2406"/>
        <v>341.26376173858711</v>
      </c>
      <c r="X8565" s="21">
        <f t="shared" si="2407"/>
        <v>0</v>
      </c>
      <c r="Y8565" s="21">
        <f t="shared" si="2408"/>
        <v>0</v>
      </c>
      <c r="Z8565" s="21">
        <f t="shared" si="2416"/>
        <v>0</v>
      </c>
      <c r="AA8565" s="21">
        <f t="shared" si="2409"/>
        <v>0</v>
      </c>
      <c r="AB8565" s="21">
        <f t="shared" si="2410"/>
        <v>0</v>
      </c>
      <c r="AC8565" s="21">
        <f t="shared" si="2411"/>
        <v>0</v>
      </c>
      <c r="AD8565" s="21">
        <f t="shared" si="2417"/>
        <v>0</v>
      </c>
      <c r="AE8565" s="21" t="str">
        <f t="shared" si="2412"/>
        <v>12/22/24:00</v>
      </c>
    </row>
    <row r="8566" spans="2:31">
      <c r="B8566" s="37">
        <v>12</v>
      </c>
      <c r="C8566" s="38">
        <v>23</v>
      </c>
      <c r="D8566" s="39">
        <v>1</v>
      </c>
      <c r="E8566" s="17">
        <v>1.1000000000000001</v>
      </c>
      <c r="F8566" s="17">
        <v>0</v>
      </c>
      <c r="G8566" s="17">
        <v>0</v>
      </c>
      <c r="H8566" s="37">
        <f t="shared" si="2400"/>
        <v>33.979999999999997</v>
      </c>
      <c r="I8566" s="37">
        <f>IF(H8566&lt;'Roof Calculator'!$G$8, 1, 0)</f>
        <v>1</v>
      </c>
      <c r="J8566" s="37">
        <f>IF(H8566&gt;='Roof Calculator'!$G$8, 1, 0)</f>
        <v>0</v>
      </c>
      <c r="K8566" s="37">
        <f t="shared" si="2401"/>
        <v>33.979999999999997</v>
      </c>
      <c r="L8566" s="37">
        <f t="shared" si="2402"/>
        <v>0</v>
      </c>
      <c r="M8566" s="37">
        <v>0</v>
      </c>
      <c r="N8566" s="37">
        <f t="shared" si="2403"/>
        <v>0</v>
      </c>
      <c r="O8566" s="37">
        <v>0</v>
      </c>
      <c r="P8566" s="37">
        <v>0</v>
      </c>
      <c r="Q8566" s="21">
        <f t="shared" si="2404"/>
        <v>39.790999999999997</v>
      </c>
      <c r="R8566" s="21">
        <f t="shared" si="2413"/>
        <v>357.00000000002262</v>
      </c>
      <c r="S8566" s="21">
        <f t="shared" si="2414"/>
        <v>-23.431361481485411</v>
      </c>
      <c r="T8566" s="21">
        <f t="shared" si="2405"/>
        <v>86.147999999999996</v>
      </c>
      <c r="U8566" s="37">
        <f>VLOOKUP(Time_Zone, 'LSTM LookUp'!$B$5:$D$8, 3, FALSE)</f>
        <v>-75</v>
      </c>
      <c r="V8566" s="21">
        <f t="shared" si="2415"/>
        <v>0.44349169169657832</v>
      </c>
      <c r="W8566" s="21">
        <f t="shared" si="2406"/>
        <v>-3.7411270770758698</v>
      </c>
      <c r="X8566" s="21">
        <f t="shared" si="2407"/>
        <v>0</v>
      </c>
      <c r="Y8566" s="21">
        <f t="shared" si="2408"/>
        <v>0</v>
      </c>
      <c r="Z8566" s="21">
        <f t="shared" si="2416"/>
        <v>0</v>
      </c>
      <c r="AA8566" s="21">
        <f t="shared" si="2409"/>
        <v>0</v>
      </c>
      <c r="AB8566" s="21">
        <f t="shared" si="2410"/>
        <v>0</v>
      </c>
      <c r="AC8566" s="21">
        <f t="shared" si="2411"/>
        <v>0</v>
      </c>
      <c r="AD8566" s="21">
        <f t="shared" si="2417"/>
        <v>0</v>
      </c>
      <c r="AE8566" s="21" t="str">
        <f t="shared" si="2412"/>
        <v>12/23/1:00</v>
      </c>
    </row>
    <row r="8567" spans="2:31">
      <c r="B8567" s="37">
        <v>12</v>
      </c>
      <c r="C8567" s="38">
        <v>23</v>
      </c>
      <c r="D8567" s="39">
        <v>2</v>
      </c>
      <c r="E8567" s="17">
        <v>1.7</v>
      </c>
      <c r="F8567" s="17">
        <v>0</v>
      </c>
      <c r="G8567" s="17">
        <v>0</v>
      </c>
      <c r="H8567" s="37">
        <f t="shared" si="2400"/>
        <v>35.06</v>
      </c>
      <c r="I8567" s="37">
        <f>IF(H8567&lt;'Roof Calculator'!$G$8, 1, 0)</f>
        <v>1</v>
      </c>
      <c r="J8567" s="37">
        <f>IF(H8567&gt;='Roof Calculator'!$G$8, 1, 0)</f>
        <v>0</v>
      </c>
      <c r="K8567" s="37">
        <f t="shared" si="2401"/>
        <v>35.06</v>
      </c>
      <c r="L8567" s="37">
        <f t="shared" si="2402"/>
        <v>0</v>
      </c>
      <c r="M8567" s="37">
        <v>0</v>
      </c>
      <c r="N8567" s="37">
        <f t="shared" si="2403"/>
        <v>0</v>
      </c>
      <c r="O8567" s="37">
        <v>0</v>
      </c>
      <c r="P8567" s="37">
        <v>0</v>
      </c>
      <c r="Q8567" s="21">
        <f t="shared" si="2404"/>
        <v>39.790999999999997</v>
      </c>
      <c r="R8567" s="21">
        <f t="shared" si="2413"/>
        <v>357.04166666668931</v>
      </c>
      <c r="S8567" s="21">
        <f t="shared" si="2414"/>
        <v>-23.430664915483341</v>
      </c>
      <c r="T8567" s="21">
        <f t="shared" si="2405"/>
        <v>86.147999999999996</v>
      </c>
      <c r="U8567" s="37">
        <f>VLOOKUP(Time_Zone, 'LSTM LookUp'!$B$5:$D$8, 3, FALSE)</f>
        <v>-75</v>
      </c>
      <c r="V8567" s="21">
        <f t="shared" si="2415"/>
        <v>0.42393737972626044</v>
      </c>
      <c r="W8567" s="21">
        <f t="shared" si="2406"/>
        <v>11.253984344931558</v>
      </c>
      <c r="X8567" s="21">
        <f t="shared" si="2407"/>
        <v>0</v>
      </c>
      <c r="Y8567" s="21">
        <f t="shared" si="2408"/>
        <v>0</v>
      </c>
      <c r="Z8567" s="21">
        <f t="shared" si="2416"/>
        <v>0</v>
      </c>
      <c r="AA8567" s="21">
        <f t="shared" si="2409"/>
        <v>0</v>
      </c>
      <c r="AB8567" s="21">
        <f t="shared" si="2410"/>
        <v>0</v>
      </c>
      <c r="AC8567" s="21">
        <f t="shared" si="2411"/>
        <v>0</v>
      </c>
      <c r="AD8567" s="21">
        <f t="shared" si="2417"/>
        <v>0</v>
      </c>
      <c r="AE8567" s="21" t="str">
        <f t="shared" si="2412"/>
        <v>12/23/2:00</v>
      </c>
    </row>
    <row r="8568" spans="2:31">
      <c r="B8568" s="37">
        <v>12</v>
      </c>
      <c r="C8568" s="38">
        <v>23</v>
      </c>
      <c r="D8568" s="39">
        <v>3</v>
      </c>
      <c r="E8568" s="17">
        <v>2.2000000000000002</v>
      </c>
      <c r="F8568" s="17">
        <v>0</v>
      </c>
      <c r="G8568" s="17">
        <v>0</v>
      </c>
      <c r="H8568" s="37">
        <f t="shared" si="2400"/>
        <v>35.96</v>
      </c>
      <c r="I8568" s="37">
        <f>IF(H8568&lt;'Roof Calculator'!$G$8, 1, 0)</f>
        <v>1</v>
      </c>
      <c r="J8568" s="37">
        <f>IF(H8568&gt;='Roof Calculator'!$G$8, 1, 0)</f>
        <v>0</v>
      </c>
      <c r="K8568" s="37">
        <f t="shared" si="2401"/>
        <v>35.96</v>
      </c>
      <c r="L8568" s="37">
        <f t="shared" si="2402"/>
        <v>0</v>
      </c>
      <c r="M8568" s="37">
        <v>0</v>
      </c>
      <c r="N8568" s="37">
        <f t="shared" si="2403"/>
        <v>0</v>
      </c>
      <c r="O8568" s="37">
        <v>0</v>
      </c>
      <c r="P8568" s="37">
        <v>0</v>
      </c>
      <c r="Q8568" s="21">
        <f t="shared" si="2404"/>
        <v>39.790999999999997</v>
      </c>
      <c r="R8568" s="21">
        <f t="shared" si="2413"/>
        <v>357.08333333335599</v>
      </c>
      <c r="S8568" s="21">
        <f t="shared" si="2414"/>
        <v>-23.42995557891631</v>
      </c>
      <c r="T8568" s="21">
        <f t="shared" si="2405"/>
        <v>86.147999999999996</v>
      </c>
      <c r="U8568" s="37">
        <f>VLOOKUP(Time_Zone, 'LSTM LookUp'!$B$5:$D$8, 3, FALSE)</f>
        <v>-75</v>
      </c>
      <c r="V8568" s="21">
        <f t="shared" si="2415"/>
        <v>0.40438405028283908</v>
      </c>
      <c r="W8568" s="21">
        <f t="shared" si="2406"/>
        <v>26.249096012570714</v>
      </c>
      <c r="X8568" s="21">
        <f t="shared" si="2407"/>
        <v>0</v>
      </c>
      <c r="Y8568" s="21">
        <f t="shared" si="2408"/>
        <v>0</v>
      </c>
      <c r="Z8568" s="21">
        <f t="shared" si="2416"/>
        <v>0</v>
      </c>
      <c r="AA8568" s="21">
        <f t="shared" si="2409"/>
        <v>0</v>
      </c>
      <c r="AB8568" s="21">
        <f t="shared" si="2410"/>
        <v>0</v>
      </c>
      <c r="AC8568" s="21">
        <f t="shared" si="2411"/>
        <v>0</v>
      </c>
      <c r="AD8568" s="21">
        <f t="shared" si="2417"/>
        <v>0</v>
      </c>
      <c r="AE8568" s="21" t="str">
        <f t="shared" si="2412"/>
        <v>12/23/3:00</v>
      </c>
    </row>
    <row r="8569" spans="2:31">
      <c r="B8569" s="37">
        <v>12</v>
      </c>
      <c r="C8569" s="38">
        <v>23</v>
      </c>
      <c r="D8569" s="39">
        <v>4</v>
      </c>
      <c r="E8569" s="17">
        <v>3.3</v>
      </c>
      <c r="F8569" s="17">
        <v>0</v>
      </c>
      <c r="G8569" s="17">
        <v>0</v>
      </c>
      <c r="H8569" s="37">
        <f t="shared" si="2400"/>
        <v>37.94</v>
      </c>
      <c r="I8569" s="37">
        <f>IF(H8569&lt;'Roof Calculator'!$G$8, 1, 0)</f>
        <v>1</v>
      </c>
      <c r="J8569" s="37">
        <f>IF(H8569&gt;='Roof Calculator'!$G$8, 1, 0)</f>
        <v>0</v>
      </c>
      <c r="K8569" s="37">
        <f t="shared" si="2401"/>
        <v>37.94</v>
      </c>
      <c r="L8569" s="37">
        <f t="shared" si="2402"/>
        <v>0</v>
      </c>
      <c r="M8569" s="37">
        <v>0</v>
      </c>
      <c r="N8569" s="37">
        <f t="shared" si="2403"/>
        <v>0</v>
      </c>
      <c r="O8569" s="37">
        <v>0</v>
      </c>
      <c r="P8569" s="37">
        <v>0</v>
      </c>
      <c r="Q8569" s="21">
        <f t="shared" si="2404"/>
        <v>39.790999999999997</v>
      </c>
      <c r="R8569" s="21">
        <f t="shared" si="2413"/>
        <v>357.12500000002268</v>
      </c>
      <c r="S8569" s="21">
        <f t="shared" si="2414"/>
        <v>-23.429233472354689</v>
      </c>
      <c r="T8569" s="21">
        <f t="shared" si="2405"/>
        <v>86.147999999999996</v>
      </c>
      <c r="U8569" s="37">
        <f>VLOOKUP(Time_Zone, 'LSTM LookUp'!$B$5:$D$8, 3, FALSE)</f>
        <v>-75</v>
      </c>
      <c r="V8569" s="21">
        <f t="shared" si="2415"/>
        <v>0.38483173520866787</v>
      </c>
      <c r="W8569" s="21">
        <f t="shared" si="2406"/>
        <v>41.244207933802166</v>
      </c>
      <c r="X8569" s="21">
        <f t="shared" si="2407"/>
        <v>0</v>
      </c>
      <c r="Y8569" s="21">
        <f t="shared" si="2408"/>
        <v>0</v>
      </c>
      <c r="Z8569" s="21">
        <f t="shared" si="2416"/>
        <v>0</v>
      </c>
      <c r="AA8569" s="21">
        <f t="shared" si="2409"/>
        <v>0</v>
      </c>
      <c r="AB8569" s="21">
        <f t="shared" si="2410"/>
        <v>0</v>
      </c>
      <c r="AC8569" s="21">
        <f t="shared" si="2411"/>
        <v>0</v>
      </c>
      <c r="AD8569" s="21">
        <f t="shared" si="2417"/>
        <v>0</v>
      </c>
      <c r="AE8569" s="21" t="str">
        <f t="shared" si="2412"/>
        <v>12/23/4:00</v>
      </c>
    </row>
    <row r="8570" spans="2:31">
      <c r="B8570" s="37">
        <v>12</v>
      </c>
      <c r="C8570" s="38">
        <v>23</v>
      </c>
      <c r="D8570" s="39">
        <v>5</v>
      </c>
      <c r="E8570" s="17">
        <v>3.3</v>
      </c>
      <c r="F8570" s="17">
        <v>0</v>
      </c>
      <c r="G8570" s="17">
        <v>0</v>
      </c>
      <c r="H8570" s="37">
        <f t="shared" si="2400"/>
        <v>37.94</v>
      </c>
      <c r="I8570" s="37">
        <f>IF(H8570&lt;'Roof Calculator'!$G$8, 1, 0)</f>
        <v>1</v>
      </c>
      <c r="J8570" s="37">
        <f>IF(H8570&gt;='Roof Calculator'!$G$8, 1, 0)</f>
        <v>0</v>
      </c>
      <c r="K8570" s="37">
        <f t="shared" si="2401"/>
        <v>37.94</v>
      </c>
      <c r="L8570" s="37">
        <f t="shared" si="2402"/>
        <v>0</v>
      </c>
      <c r="M8570" s="37">
        <v>0</v>
      </c>
      <c r="N8570" s="37">
        <f t="shared" si="2403"/>
        <v>0</v>
      </c>
      <c r="O8570" s="37">
        <v>0</v>
      </c>
      <c r="P8570" s="37">
        <v>0</v>
      </c>
      <c r="Q8570" s="21">
        <f t="shared" si="2404"/>
        <v>39.790999999999997</v>
      </c>
      <c r="R8570" s="21">
        <f t="shared" si="2413"/>
        <v>357.16666666668937</v>
      </c>
      <c r="S8570" s="21">
        <f t="shared" si="2414"/>
        <v>-23.428498596379072</v>
      </c>
      <c r="T8570" s="21">
        <f t="shared" si="2405"/>
        <v>86.147999999999996</v>
      </c>
      <c r="U8570" s="37">
        <f>VLOOKUP(Time_Zone, 'LSTM LookUp'!$B$5:$D$8, 3, FALSE)</f>
        <v>-75</v>
      </c>
      <c r="V8570" s="21">
        <f t="shared" si="2415"/>
        <v>0.36528046634318545</v>
      </c>
      <c r="W8570" s="21">
        <f t="shared" si="2406"/>
        <v>56.23932011658578</v>
      </c>
      <c r="X8570" s="21">
        <f t="shared" si="2407"/>
        <v>0</v>
      </c>
      <c r="Y8570" s="21">
        <f t="shared" si="2408"/>
        <v>0</v>
      </c>
      <c r="Z8570" s="21">
        <f t="shared" si="2416"/>
        <v>0</v>
      </c>
      <c r="AA8570" s="21">
        <f t="shared" si="2409"/>
        <v>0</v>
      </c>
      <c r="AB8570" s="21">
        <f t="shared" si="2410"/>
        <v>0</v>
      </c>
      <c r="AC8570" s="21">
        <f t="shared" si="2411"/>
        <v>0</v>
      </c>
      <c r="AD8570" s="21">
        <f t="shared" si="2417"/>
        <v>0</v>
      </c>
      <c r="AE8570" s="21" t="str">
        <f t="shared" si="2412"/>
        <v>12/23/5:00</v>
      </c>
    </row>
    <row r="8571" spans="2:31">
      <c r="B8571" s="37">
        <v>12</v>
      </c>
      <c r="C8571" s="38">
        <v>23</v>
      </c>
      <c r="D8571" s="39">
        <v>6</v>
      </c>
      <c r="E8571" s="17">
        <v>2.8</v>
      </c>
      <c r="F8571" s="17">
        <v>0</v>
      </c>
      <c r="G8571" s="17">
        <v>0</v>
      </c>
      <c r="H8571" s="37">
        <f t="shared" si="2400"/>
        <v>37.04</v>
      </c>
      <c r="I8571" s="37">
        <f>IF(H8571&lt;'Roof Calculator'!$G$8, 1, 0)</f>
        <v>1</v>
      </c>
      <c r="J8571" s="37">
        <f>IF(H8571&gt;='Roof Calculator'!$G$8, 1, 0)</f>
        <v>0</v>
      </c>
      <c r="K8571" s="37">
        <f t="shared" si="2401"/>
        <v>37.04</v>
      </c>
      <c r="L8571" s="37">
        <f t="shared" si="2402"/>
        <v>0</v>
      </c>
      <c r="M8571" s="37">
        <v>0</v>
      </c>
      <c r="N8571" s="37">
        <f t="shared" si="2403"/>
        <v>0</v>
      </c>
      <c r="O8571" s="37">
        <v>0</v>
      </c>
      <c r="P8571" s="37">
        <v>0</v>
      </c>
      <c r="Q8571" s="21">
        <f t="shared" si="2404"/>
        <v>39.790999999999997</v>
      </c>
      <c r="R8571" s="21">
        <f t="shared" si="2413"/>
        <v>357.20833333335605</v>
      </c>
      <c r="S8571" s="21">
        <f t="shared" si="2414"/>
        <v>-23.427750951580315</v>
      </c>
      <c r="T8571" s="21">
        <f t="shared" si="2405"/>
        <v>86.147999999999996</v>
      </c>
      <c r="U8571" s="37">
        <f>VLOOKUP(Time_Zone, 'LSTM LookUp'!$B$5:$D$8, 3, FALSE)</f>
        <v>-75</v>
      </c>
      <c r="V8571" s="21">
        <f t="shared" si="2415"/>
        <v>0.34573027552256153</v>
      </c>
      <c r="W8571" s="21">
        <f t="shared" si="2406"/>
        <v>71.234432568880663</v>
      </c>
      <c r="X8571" s="21">
        <f t="shared" si="2407"/>
        <v>0</v>
      </c>
      <c r="Y8571" s="21">
        <f t="shared" si="2408"/>
        <v>0</v>
      </c>
      <c r="Z8571" s="21">
        <f t="shared" si="2416"/>
        <v>0</v>
      </c>
      <c r="AA8571" s="21">
        <f t="shared" si="2409"/>
        <v>0</v>
      </c>
      <c r="AB8571" s="21">
        <f t="shared" si="2410"/>
        <v>0</v>
      </c>
      <c r="AC8571" s="21">
        <f t="shared" si="2411"/>
        <v>0</v>
      </c>
      <c r="AD8571" s="21">
        <f t="shared" si="2417"/>
        <v>0</v>
      </c>
      <c r="AE8571" s="21" t="str">
        <f t="shared" si="2412"/>
        <v>12/23/6:00</v>
      </c>
    </row>
    <row r="8572" spans="2:31">
      <c r="B8572" s="37">
        <v>12</v>
      </c>
      <c r="C8572" s="38">
        <v>23</v>
      </c>
      <c r="D8572" s="39">
        <v>7</v>
      </c>
      <c r="E8572" s="17">
        <v>2.8</v>
      </c>
      <c r="F8572" s="17">
        <v>0</v>
      </c>
      <c r="G8572" s="17">
        <v>0</v>
      </c>
      <c r="H8572" s="37">
        <f t="shared" si="2400"/>
        <v>37.04</v>
      </c>
      <c r="I8572" s="37">
        <f>IF(H8572&lt;'Roof Calculator'!$G$8, 1, 0)</f>
        <v>1</v>
      </c>
      <c r="J8572" s="37">
        <f>IF(H8572&gt;='Roof Calculator'!$G$8, 1, 0)</f>
        <v>0</v>
      </c>
      <c r="K8572" s="37">
        <f t="shared" si="2401"/>
        <v>37.04</v>
      </c>
      <c r="L8572" s="37">
        <f t="shared" si="2402"/>
        <v>0</v>
      </c>
      <c r="M8572" s="37">
        <v>0</v>
      </c>
      <c r="N8572" s="37">
        <f t="shared" si="2403"/>
        <v>0</v>
      </c>
      <c r="O8572" s="37">
        <v>0</v>
      </c>
      <c r="P8572" s="37">
        <v>0</v>
      </c>
      <c r="Q8572" s="21">
        <f t="shared" si="2404"/>
        <v>39.790999999999997</v>
      </c>
      <c r="R8572" s="21">
        <f t="shared" si="2413"/>
        <v>357.25000000002274</v>
      </c>
      <c r="S8572" s="21">
        <f t="shared" si="2414"/>
        <v>-23.426990538559526</v>
      </c>
      <c r="T8572" s="21">
        <f t="shared" si="2405"/>
        <v>86.147999999999996</v>
      </c>
      <c r="U8572" s="37">
        <f>VLOOKUP(Time_Zone, 'LSTM LookUp'!$B$5:$D$8, 3, FALSE)</f>
        <v>-75</v>
      </c>
      <c r="V8572" s="21">
        <f t="shared" si="2415"/>
        <v>0.32618119457997574</v>
      </c>
      <c r="W8572" s="21">
        <f t="shared" si="2406"/>
        <v>86.229545298645007</v>
      </c>
      <c r="X8572" s="21">
        <f t="shared" si="2407"/>
        <v>0</v>
      </c>
      <c r="Y8572" s="21">
        <f t="shared" si="2408"/>
        <v>0</v>
      </c>
      <c r="Z8572" s="21">
        <f t="shared" si="2416"/>
        <v>0</v>
      </c>
      <c r="AA8572" s="21">
        <f t="shared" si="2409"/>
        <v>0</v>
      </c>
      <c r="AB8572" s="21">
        <f t="shared" si="2410"/>
        <v>0</v>
      </c>
      <c r="AC8572" s="21">
        <f t="shared" si="2411"/>
        <v>0</v>
      </c>
      <c r="AD8572" s="21">
        <f t="shared" si="2417"/>
        <v>0</v>
      </c>
      <c r="AE8572" s="21" t="str">
        <f t="shared" si="2412"/>
        <v>12/23/7:00</v>
      </c>
    </row>
    <row r="8573" spans="2:31">
      <c r="B8573" s="37">
        <v>12</v>
      </c>
      <c r="C8573" s="38">
        <v>23</v>
      </c>
      <c r="D8573" s="39">
        <v>8</v>
      </c>
      <c r="E8573" s="17">
        <v>3.3</v>
      </c>
      <c r="F8573" s="17">
        <v>0</v>
      </c>
      <c r="G8573" s="17">
        <v>0</v>
      </c>
      <c r="H8573" s="37">
        <f t="shared" si="2400"/>
        <v>37.94</v>
      </c>
      <c r="I8573" s="37">
        <f>IF(H8573&lt;'Roof Calculator'!$G$8, 1, 0)</f>
        <v>1</v>
      </c>
      <c r="J8573" s="37">
        <f>IF(H8573&gt;='Roof Calculator'!$G$8, 1, 0)</f>
        <v>0</v>
      </c>
      <c r="K8573" s="37">
        <f t="shared" si="2401"/>
        <v>37.94</v>
      </c>
      <c r="L8573" s="37">
        <f t="shared" si="2402"/>
        <v>0</v>
      </c>
      <c r="M8573" s="37">
        <v>0</v>
      </c>
      <c r="N8573" s="37">
        <f t="shared" si="2403"/>
        <v>0</v>
      </c>
      <c r="O8573" s="37">
        <v>0</v>
      </c>
      <c r="P8573" s="37">
        <v>0</v>
      </c>
      <c r="Q8573" s="21">
        <f t="shared" si="2404"/>
        <v>39.790999999999997</v>
      </c>
      <c r="R8573" s="21">
        <f t="shared" si="2413"/>
        <v>357.29166666668942</v>
      </c>
      <c r="S8573" s="21">
        <f t="shared" si="2414"/>
        <v>-23.426217357928039</v>
      </c>
      <c r="T8573" s="21">
        <f t="shared" si="2405"/>
        <v>86.147999999999996</v>
      </c>
      <c r="U8573" s="37">
        <f>VLOOKUP(Time_Zone, 'LSTM LookUp'!$B$5:$D$8, 3, FALSE)</f>
        <v>-75</v>
      </c>
      <c r="V8573" s="21">
        <f t="shared" si="2415"/>
        <v>0.30663325534529062</v>
      </c>
      <c r="W8573" s="21">
        <f t="shared" si="2406"/>
        <v>101.22465831383634</v>
      </c>
      <c r="X8573" s="21">
        <f t="shared" si="2407"/>
        <v>0</v>
      </c>
      <c r="Y8573" s="21">
        <f t="shared" si="2408"/>
        <v>0</v>
      </c>
      <c r="Z8573" s="21">
        <f t="shared" si="2416"/>
        <v>0</v>
      </c>
      <c r="AA8573" s="21">
        <f t="shared" si="2409"/>
        <v>0</v>
      </c>
      <c r="AB8573" s="21">
        <f t="shared" si="2410"/>
        <v>0</v>
      </c>
      <c r="AC8573" s="21">
        <f t="shared" si="2411"/>
        <v>0</v>
      </c>
      <c r="AD8573" s="21">
        <f t="shared" si="2417"/>
        <v>0</v>
      </c>
      <c r="AE8573" s="21" t="str">
        <f t="shared" si="2412"/>
        <v>12/23/8:00</v>
      </c>
    </row>
    <row r="8574" spans="2:31">
      <c r="B8574" s="37">
        <v>12</v>
      </c>
      <c r="C8574" s="38">
        <v>23</v>
      </c>
      <c r="D8574" s="39">
        <v>9</v>
      </c>
      <c r="E8574" s="17">
        <v>3.9</v>
      </c>
      <c r="F8574" s="17">
        <v>29</v>
      </c>
      <c r="G8574" s="17">
        <v>77</v>
      </c>
      <c r="H8574" s="37">
        <f t="shared" si="2400"/>
        <v>39.020000000000003</v>
      </c>
      <c r="I8574" s="37">
        <f>IF(H8574&lt;'Roof Calculator'!$G$8, 1, 0)</f>
        <v>1</v>
      </c>
      <c r="J8574" s="37">
        <f>IF(H8574&gt;='Roof Calculator'!$G$8, 1, 0)</f>
        <v>0</v>
      </c>
      <c r="K8574" s="37">
        <f t="shared" si="2401"/>
        <v>39.020000000000003</v>
      </c>
      <c r="L8574" s="37">
        <f t="shared" si="2402"/>
        <v>0</v>
      </c>
      <c r="M8574" s="37">
        <v>0</v>
      </c>
      <c r="N8574" s="37">
        <f t="shared" si="2403"/>
        <v>29</v>
      </c>
      <c r="O8574" s="37">
        <v>0</v>
      </c>
      <c r="P8574" s="37">
        <v>0</v>
      </c>
      <c r="Q8574" s="21">
        <f t="shared" si="2404"/>
        <v>39.790999999999997</v>
      </c>
      <c r="R8574" s="21">
        <f t="shared" si="2413"/>
        <v>357.33333333335611</v>
      </c>
      <c r="S8574" s="21">
        <f t="shared" si="2414"/>
        <v>-23.425431410307446</v>
      </c>
      <c r="T8574" s="21">
        <f t="shared" si="2405"/>
        <v>86.147999999999996</v>
      </c>
      <c r="U8574" s="37">
        <f>VLOOKUP(Time_Zone, 'LSTM LookUp'!$B$5:$D$8, 3, FALSE)</f>
        <v>-75</v>
      </c>
      <c r="V8574" s="21">
        <f t="shared" si="2415"/>
        <v>0.28708648964510952</v>
      </c>
      <c r="W8574" s="21">
        <f t="shared" si="2406"/>
        <v>116.21977162241129</v>
      </c>
      <c r="X8574" s="21">
        <f t="shared" si="2407"/>
        <v>-43.576922360326904</v>
      </c>
      <c r="Y8574" s="21">
        <f t="shared" si="2408"/>
        <v>-14.576922360326904</v>
      </c>
      <c r="Z8574" s="21">
        <f t="shared" si="2416"/>
        <v>-4.620629793147101</v>
      </c>
      <c r="AA8574" s="21">
        <f t="shared" si="2409"/>
        <v>-4.620629793147101</v>
      </c>
      <c r="AB8574" s="21">
        <f t="shared" si="2410"/>
        <v>0</v>
      </c>
      <c r="AC8574" s="21">
        <f t="shared" si="2411"/>
        <v>0</v>
      </c>
      <c r="AD8574" s="21">
        <f t="shared" si="2417"/>
        <v>0</v>
      </c>
      <c r="AE8574" s="21" t="str">
        <f t="shared" si="2412"/>
        <v>12/23/9:00</v>
      </c>
    </row>
    <row r="8575" spans="2:31">
      <c r="B8575" s="37">
        <v>12</v>
      </c>
      <c r="C8575" s="38">
        <v>23</v>
      </c>
      <c r="D8575" s="39">
        <v>10</v>
      </c>
      <c r="E8575" s="17">
        <v>4.4000000000000004</v>
      </c>
      <c r="F8575" s="17">
        <v>86</v>
      </c>
      <c r="G8575" s="17">
        <v>193</v>
      </c>
      <c r="H8575" s="37">
        <f t="shared" si="2400"/>
        <v>39.92</v>
      </c>
      <c r="I8575" s="37">
        <f>IF(H8575&lt;'Roof Calculator'!$G$8, 1, 0)</f>
        <v>1</v>
      </c>
      <c r="J8575" s="37">
        <f>IF(H8575&gt;='Roof Calculator'!$G$8, 1, 0)</f>
        <v>0</v>
      </c>
      <c r="K8575" s="37">
        <f t="shared" si="2401"/>
        <v>39.92</v>
      </c>
      <c r="L8575" s="37">
        <f t="shared" si="2402"/>
        <v>0</v>
      </c>
      <c r="M8575" s="37">
        <v>0</v>
      </c>
      <c r="N8575" s="37">
        <f t="shared" si="2403"/>
        <v>86</v>
      </c>
      <c r="O8575" s="37">
        <v>0</v>
      </c>
      <c r="P8575" s="37">
        <v>0</v>
      </c>
      <c r="Q8575" s="21">
        <f t="shared" si="2404"/>
        <v>39.790999999999997</v>
      </c>
      <c r="R8575" s="21">
        <f t="shared" si="2413"/>
        <v>357.37500000002279</v>
      </c>
      <c r="S8575" s="21">
        <f t="shared" si="2414"/>
        <v>-23.424632696329557</v>
      </c>
      <c r="T8575" s="21">
        <f t="shared" si="2405"/>
        <v>86.147999999999996</v>
      </c>
      <c r="U8575" s="37">
        <f>VLOOKUP(Time_Zone, 'LSTM LookUp'!$B$5:$D$8, 3, FALSE)</f>
        <v>-75</v>
      </c>
      <c r="V8575" s="21">
        <f t="shared" si="2415"/>
        <v>0.26754092930269335</v>
      </c>
      <c r="W8575" s="21">
        <f t="shared" si="2406"/>
        <v>131.21488523232566</v>
      </c>
      <c r="X8575" s="21">
        <f t="shared" si="2407"/>
        <v>-138.76199038665973</v>
      </c>
      <c r="Y8575" s="21">
        <f t="shared" si="2408"/>
        <v>-52.761990386659733</v>
      </c>
      <c r="Z8575" s="21">
        <f t="shared" si="2416"/>
        <v>-16.724629431371518</v>
      </c>
      <c r="AA8575" s="21">
        <f t="shared" si="2409"/>
        <v>-16.724629431371518</v>
      </c>
      <c r="AB8575" s="21">
        <f t="shared" si="2410"/>
        <v>0</v>
      </c>
      <c r="AC8575" s="21">
        <f t="shared" si="2411"/>
        <v>0</v>
      </c>
      <c r="AD8575" s="21">
        <f t="shared" si="2417"/>
        <v>0</v>
      </c>
      <c r="AE8575" s="21" t="str">
        <f t="shared" si="2412"/>
        <v>12/23/10:00</v>
      </c>
    </row>
    <row r="8576" spans="2:31">
      <c r="B8576" s="37">
        <v>12</v>
      </c>
      <c r="C8576" s="38">
        <v>23</v>
      </c>
      <c r="D8576" s="39">
        <v>11</v>
      </c>
      <c r="E8576" s="17">
        <v>5</v>
      </c>
      <c r="F8576" s="17">
        <v>155</v>
      </c>
      <c r="G8576" s="17">
        <v>202</v>
      </c>
      <c r="H8576" s="37">
        <f t="shared" si="2400"/>
        <v>41</v>
      </c>
      <c r="I8576" s="37">
        <f>IF(H8576&lt;'Roof Calculator'!$G$8, 1, 0)</f>
        <v>1</v>
      </c>
      <c r="J8576" s="37">
        <f>IF(H8576&gt;='Roof Calculator'!$G$8, 1, 0)</f>
        <v>0</v>
      </c>
      <c r="K8576" s="37">
        <f t="shared" si="2401"/>
        <v>41</v>
      </c>
      <c r="L8576" s="37">
        <f t="shared" si="2402"/>
        <v>0</v>
      </c>
      <c r="M8576" s="37">
        <v>0</v>
      </c>
      <c r="N8576" s="37">
        <f t="shared" si="2403"/>
        <v>155</v>
      </c>
      <c r="O8576" s="37">
        <v>0</v>
      </c>
      <c r="P8576" s="37">
        <v>0</v>
      </c>
      <c r="Q8576" s="21">
        <f t="shared" si="2404"/>
        <v>39.790999999999997</v>
      </c>
      <c r="R8576" s="21">
        <f t="shared" si="2413"/>
        <v>357.41666666668948</v>
      </c>
      <c r="S8576" s="21">
        <f t="shared" si="2414"/>
        <v>-23.423821216636444</v>
      </c>
      <c r="T8576" s="21">
        <f t="shared" si="2405"/>
        <v>86.147999999999996</v>
      </c>
      <c r="U8576" s="37">
        <f>VLOOKUP(Time_Zone, 'LSTM LookUp'!$B$5:$D$8, 3, FALSE)</f>
        <v>-75</v>
      </c>
      <c r="V8576" s="21">
        <f t="shared" si="2415"/>
        <v>0.24799660613787444</v>
      </c>
      <c r="W8576" s="21">
        <f t="shared" si="2406"/>
        <v>146.20999915153445</v>
      </c>
      <c r="X8576" s="21">
        <f t="shared" si="2407"/>
        <v>-169.75629930644214</v>
      </c>
      <c r="Y8576" s="21">
        <f t="shared" si="2408"/>
        <v>-14.756299306442145</v>
      </c>
      <c r="Z8576" s="21">
        <f t="shared" si="2416"/>
        <v>-4.6774891521349495</v>
      </c>
      <c r="AA8576" s="21">
        <f t="shared" si="2409"/>
        <v>-4.6774891521349495</v>
      </c>
      <c r="AB8576" s="21">
        <f t="shared" si="2410"/>
        <v>0</v>
      </c>
      <c r="AC8576" s="21">
        <f t="shared" si="2411"/>
        <v>0</v>
      </c>
      <c r="AD8576" s="21">
        <f t="shared" si="2417"/>
        <v>0</v>
      </c>
      <c r="AE8576" s="21" t="str">
        <f t="shared" si="2412"/>
        <v>12/23/11:00</v>
      </c>
    </row>
    <row r="8577" spans="2:31">
      <c r="B8577" s="37">
        <v>12</v>
      </c>
      <c r="C8577" s="38">
        <v>23</v>
      </c>
      <c r="D8577" s="39">
        <v>12</v>
      </c>
      <c r="E8577" s="17">
        <v>5.6</v>
      </c>
      <c r="F8577" s="17">
        <v>128</v>
      </c>
      <c r="G8577" s="17">
        <v>518</v>
      </c>
      <c r="H8577" s="37">
        <f t="shared" si="2400"/>
        <v>42.08</v>
      </c>
      <c r="I8577" s="37">
        <f>IF(H8577&lt;'Roof Calculator'!$G$8, 1, 0)</f>
        <v>1</v>
      </c>
      <c r="J8577" s="37">
        <f>IF(H8577&gt;='Roof Calculator'!$G$8, 1, 0)</f>
        <v>0</v>
      </c>
      <c r="K8577" s="37">
        <f t="shared" si="2401"/>
        <v>42.08</v>
      </c>
      <c r="L8577" s="37">
        <f t="shared" si="2402"/>
        <v>0</v>
      </c>
      <c r="M8577" s="37">
        <v>0</v>
      </c>
      <c r="N8577" s="37">
        <f t="shared" si="2403"/>
        <v>128</v>
      </c>
      <c r="O8577" s="37">
        <v>0</v>
      </c>
      <c r="P8577" s="37">
        <v>0</v>
      </c>
      <c r="Q8577" s="21">
        <f t="shared" si="2404"/>
        <v>39.790999999999997</v>
      </c>
      <c r="R8577" s="21">
        <f t="shared" si="2413"/>
        <v>357.45833333335617</v>
      </c>
      <c r="S8577" s="21">
        <f t="shared" si="2414"/>
        <v>-23.422996971880394</v>
      </c>
      <c r="T8577" s="21">
        <f t="shared" si="2405"/>
        <v>86.147999999999996</v>
      </c>
      <c r="U8577" s="37">
        <f>VLOOKUP(Time_Zone, 'LSTM LookUp'!$B$5:$D$8, 3, FALSE)</f>
        <v>-75</v>
      </c>
      <c r="V8577" s="21">
        <f t="shared" si="2415"/>
        <v>0.22845355196709094</v>
      </c>
      <c r="W8577" s="21">
        <f t="shared" si="2406"/>
        <v>161.20511338799179</v>
      </c>
      <c r="X8577" s="21">
        <f t="shared" si="2407"/>
        <v>-477.53177286797472</v>
      </c>
      <c r="Y8577" s="21">
        <f t="shared" si="2408"/>
        <v>-349.53177286797472</v>
      </c>
      <c r="Z8577" s="21">
        <f t="shared" si="2416"/>
        <v>-110.7954672078716</v>
      </c>
      <c r="AA8577" s="21">
        <f t="shared" si="2409"/>
        <v>-110.7954672078716</v>
      </c>
      <c r="AB8577" s="21">
        <f t="shared" si="2410"/>
        <v>0</v>
      </c>
      <c r="AC8577" s="21">
        <f t="shared" si="2411"/>
        <v>0</v>
      </c>
      <c r="AD8577" s="21">
        <f t="shared" si="2417"/>
        <v>0</v>
      </c>
      <c r="AE8577" s="21" t="str">
        <f t="shared" si="2412"/>
        <v>12/23/12:00</v>
      </c>
    </row>
    <row r="8578" spans="2:31">
      <c r="B8578" s="37">
        <v>12</v>
      </c>
      <c r="C8578" s="38">
        <v>23</v>
      </c>
      <c r="D8578" s="39">
        <v>13</v>
      </c>
      <c r="E8578" s="17">
        <v>7.2</v>
      </c>
      <c r="F8578" s="17">
        <v>89</v>
      </c>
      <c r="G8578" s="17">
        <v>757</v>
      </c>
      <c r="H8578" s="37">
        <f t="shared" si="2400"/>
        <v>44.96</v>
      </c>
      <c r="I8578" s="37">
        <f>IF(H8578&lt;'Roof Calculator'!$G$8, 1, 0)</f>
        <v>1</v>
      </c>
      <c r="J8578" s="37">
        <f>IF(H8578&gt;='Roof Calculator'!$G$8, 1, 0)</f>
        <v>0</v>
      </c>
      <c r="K8578" s="37">
        <f t="shared" si="2401"/>
        <v>44.96</v>
      </c>
      <c r="L8578" s="37">
        <f t="shared" si="2402"/>
        <v>0</v>
      </c>
      <c r="M8578" s="37">
        <v>0</v>
      </c>
      <c r="N8578" s="37">
        <f t="shared" si="2403"/>
        <v>89</v>
      </c>
      <c r="O8578" s="37">
        <v>0</v>
      </c>
      <c r="P8578" s="37">
        <v>0</v>
      </c>
      <c r="Q8578" s="21">
        <f t="shared" si="2404"/>
        <v>39.790999999999997</v>
      </c>
      <c r="R8578" s="21">
        <f t="shared" si="2413"/>
        <v>357.50000000002285</v>
      </c>
      <c r="S8578" s="21">
        <f t="shared" si="2414"/>
        <v>-23.422159962723942</v>
      </c>
      <c r="T8578" s="21">
        <f t="shared" si="2405"/>
        <v>86.147999999999996</v>
      </c>
      <c r="U8578" s="37">
        <f>VLOOKUP(Time_Zone, 'LSTM LookUp'!$B$5:$D$8, 3, FALSE)</f>
        <v>-75</v>
      </c>
      <c r="V8578" s="21">
        <f t="shared" si="2415"/>
        <v>0.208911798603159</v>
      </c>
      <c r="W8578" s="21">
        <f t="shared" si="2406"/>
        <v>176.20022794965078</v>
      </c>
      <c r="X8578" s="21">
        <f t="shared" si="2407"/>
        <v>-725.14350936086385</v>
      </c>
      <c r="Y8578" s="21">
        <f t="shared" si="2408"/>
        <v>-636.14350936086385</v>
      </c>
      <c r="Z8578" s="21">
        <f t="shared" si="2416"/>
        <v>-201.64638182267441</v>
      </c>
      <c r="AA8578" s="21">
        <f t="shared" si="2409"/>
        <v>-201.64638182267441</v>
      </c>
      <c r="AB8578" s="21">
        <f t="shared" si="2410"/>
        <v>0</v>
      </c>
      <c r="AC8578" s="21">
        <f t="shared" si="2411"/>
        <v>0</v>
      </c>
      <c r="AD8578" s="21">
        <f t="shared" si="2417"/>
        <v>0</v>
      </c>
      <c r="AE8578" s="21" t="str">
        <f t="shared" si="2412"/>
        <v>12/23/13:00</v>
      </c>
    </row>
    <row r="8579" spans="2:31">
      <c r="B8579" s="37">
        <v>12</v>
      </c>
      <c r="C8579" s="38">
        <v>23</v>
      </c>
      <c r="D8579" s="39">
        <v>14</v>
      </c>
      <c r="E8579" s="17">
        <v>7.2</v>
      </c>
      <c r="F8579" s="17">
        <v>88</v>
      </c>
      <c r="G8579" s="17">
        <v>747</v>
      </c>
      <c r="H8579" s="37">
        <f t="shared" si="2400"/>
        <v>44.96</v>
      </c>
      <c r="I8579" s="37">
        <f>IF(H8579&lt;'Roof Calculator'!$G$8, 1, 0)</f>
        <v>1</v>
      </c>
      <c r="J8579" s="37">
        <f>IF(H8579&gt;='Roof Calculator'!$G$8, 1, 0)</f>
        <v>0</v>
      </c>
      <c r="K8579" s="37">
        <f t="shared" si="2401"/>
        <v>44.96</v>
      </c>
      <c r="L8579" s="37">
        <f t="shared" si="2402"/>
        <v>0</v>
      </c>
      <c r="M8579" s="37">
        <v>0</v>
      </c>
      <c r="N8579" s="37">
        <f t="shared" si="2403"/>
        <v>88</v>
      </c>
      <c r="O8579" s="37">
        <v>0</v>
      </c>
      <c r="P8579" s="37">
        <v>0</v>
      </c>
      <c r="Q8579" s="21">
        <f t="shared" si="2404"/>
        <v>39.790999999999997</v>
      </c>
      <c r="R8579" s="21">
        <f t="shared" si="2413"/>
        <v>357.54166666668954</v>
      </c>
      <c r="S8579" s="21">
        <f t="shared" si="2414"/>
        <v>-23.421310189839843</v>
      </c>
      <c r="T8579" s="21">
        <f t="shared" si="2405"/>
        <v>86.147999999999996</v>
      </c>
      <c r="U8579" s="37">
        <f>VLOOKUP(Time_Zone, 'LSTM LookUp'!$B$5:$D$8, 3, FALSE)</f>
        <v>-75</v>
      </c>
      <c r="V8579" s="21">
        <f t="shared" si="2415"/>
        <v>0.1893713778554269</v>
      </c>
      <c r="W8579" s="21">
        <f t="shared" si="2406"/>
        <v>191.19534284446385</v>
      </c>
      <c r="X8579" s="21">
        <f t="shared" si="2407"/>
        <v>-706.69658455195997</v>
      </c>
      <c r="Y8579" s="21">
        <f t="shared" si="2408"/>
        <v>-618.69658455195997</v>
      </c>
      <c r="Z8579" s="21">
        <f t="shared" si="2416"/>
        <v>-196.11601137971826</v>
      </c>
      <c r="AA8579" s="21">
        <f t="shared" si="2409"/>
        <v>-196.11601137971826</v>
      </c>
      <c r="AB8579" s="21">
        <f t="shared" si="2410"/>
        <v>0</v>
      </c>
      <c r="AC8579" s="21">
        <f t="shared" si="2411"/>
        <v>0</v>
      </c>
      <c r="AD8579" s="21">
        <f t="shared" si="2417"/>
        <v>0</v>
      </c>
      <c r="AE8579" s="21" t="str">
        <f t="shared" si="2412"/>
        <v>12/23/14:00</v>
      </c>
    </row>
    <row r="8580" spans="2:31">
      <c r="B8580" s="37">
        <v>12</v>
      </c>
      <c r="C8580" s="38">
        <v>23</v>
      </c>
      <c r="D8580" s="39">
        <v>15</v>
      </c>
      <c r="E8580" s="17">
        <v>7.8</v>
      </c>
      <c r="F8580" s="17">
        <v>79</v>
      </c>
      <c r="G8580" s="17">
        <v>694</v>
      </c>
      <c r="H8580" s="37">
        <f t="shared" si="2400"/>
        <v>46.04</v>
      </c>
      <c r="I8580" s="37">
        <f>IF(H8580&lt;'Roof Calculator'!$G$8, 1, 0)</f>
        <v>1</v>
      </c>
      <c r="J8580" s="37">
        <f>IF(H8580&gt;='Roof Calculator'!$G$8, 1, 0)</f>
        <v>0</v>
      </c>
      <c r="K8580" s="37">
        <f t="shared" si="2401"/>
        <v>46.04</v>
      </c>
      <c r="L8580" s="37">
        <f t="shared" si="2402"/>
        <v>0</v>
      </c>
      <c r="M8580" s="37">
        <v>0</v>
      </c>
      <c r="N8580" s="37">
        <f t="shared" si="2403"/>
        <v>79</v>
      </c>
      <c r="O8580" s="37">
        <v>0</v>
      </c>
      <c r="P8580" s="37">
        <v>0</v>
      </c>
      <c r="Q8580" s="21">
        <f t="shared" si="2404"/>
        <v>39.790999999999997</v>
      </c>
      <c r="R8580" s="21">
        <f t="shared" si="2413"/>
        <v>357.58333333335622</v>
      </c>
      <c r="S8580" s="21">
        <f t="shared" si="2414"/>
        <v>-23.420447653911094</v>
      </c>
      <c r="T8580" s="21">
        <f t="shared" si="2405"/>
        <v>86.147999999999996</v>
      </c>
      <c r="U8580" s="37">
        <f>VLOOKUP(Time_Zone, 'LSTM LookUp'!$B$5:$D$8, 3, FALSE)</f>
        <v>-75</v>
      </c>
      <c r="V8580" s="21">
        <f t="shared" si="2415"/>
        <v>0.16983232152944905</v>
      </c>
      <c r="W8580" s="21">
        <f t="shared" si="2406"/>
        <v>206.1904580803824</v>
      </c>
      <c r="X8580" s="21">
        <f t="shared" si="2407"/>
        <v>-615.6264548612445</v>
      </c>
      <c r="Y8580" s="21">
        <f t="shared" si="2408"/>
        <v>-536.6264548612445</v>
      </c>
      <c r="Z8580" s="21">
        <f t="shared" si="2416"/>
        <v>-170.10121367396565</v>
      </c>
      <c r="AA8580" s="21">
        <f t="shared" si="2409"/>
        <v>-170.10121367396565</v>
      </c>
      <c r="AB8580" s="21">
        <f t="shared" si="2410"/>
        <v>0</v>
      </c>
      <c r="AC8580" s="21">
        <f t="shared" si="2411"/>
        <v>0</v>
      </c>
      <c r="AD8580" s="21">
        <f t="shared" si="2417"/>
        <v>0</v>
      </c>
      <c r="AE8580" s="21" t="str">
        <f t="shared" si="2412"/>
        <v>12/23/15:00</v>
      </c>
    </row>
    <row r="8581" spans="2:31">
      <c r="B8581" s="37">
        <v>12</v>
      </c>
      <c r="C8581" s="38">
        <v>23</v>
      </c>
      <c r="D8581" s="39">
        <v>16</v>
      </c>
      <c r="E8581" s="17">
        <v>7.8</v>
      </c>
      <c r="F8581" s="17">
        <v>63</v>
      </c>
      <c r="G8581" s="17">
        <v>574</v>
      </c>
      <c r="H8581" s="37">
        <f t="shared" si="2400"/>
        <v>46.04</v>
      </c>
      <c r="I8581" s="37">
        <f>IF(H8581&lt;'Roof Calculator'!$G$8, 1, 0)</f>
        <v>1</v>
      </c>
      <c r="J8581" s="37">
        <f>IF(H8581&gt;='Roof Calculator'!$G$8, 1, 0)</f>
        <v>0</v>
      </c>
      <c r="K8581" s="37">
        <f t="shared" si="2401"/>
        <v>46.04</v>
      </c>
      <c r="L8581" s="37">
        <f t="shared" si="2402"/>
        <v>0</v>
      </c>
      <c r="M8581" s="37">
        <v>0</v>
      </c>
      <c r="N8581" s="37">
        <f t="shared" si="2403"/>
        <v>63</v>
      </c>
      <c r="O8581" s="37">
        <v>0</v>
      </c>
      <c r="P8581" s="37">
        <v>0</v>
      </c>
      <c r="Q8581" s="21">
        <f t="shared" si="2404"/>
        <v>39.790999999999997</v>
      </c>
      <c r="R8581" s="21">
        <f t="shared" si="2413"/>
        <v>357.62500000002291</v>
      </c>
      <c r="S8581" s="21">
        <f t="shared" si="2414"/>
        <v>-23.419572355630915</v>
      </c>
      <c r="T8581" s="21">
        <f t="shared" si="2405"/>
        <v>86.147999999999996</v>
      </c>
      <c r="U8581" s="37">
        <f>VLOOKUP(Time_Zone, 'LSTM LookUp'!$B$5:$D$8, 3, FALSE)</f>
        <v>-75</v>
      </c>
      <c r="V8581" s="21">
        <f t="shared" si="2415"/>
        <v>0.15029466142714165</v>
      </c>
      <c r="W8581" s="21">
        <f t="shared" si="2406"/>
        <v>221.1855736653568</v>
      </c>
      <c r="X8581" s="21">
        <f t="shared" si="2407"/>
        <v>-450.59192412013385</v>
      </c>
      <c r="Y8581" s="21">
        <f t="shared" si="2408"/>
        <v>-387.59192412013385</v>
      </c>
      <c r="Z8581" s="21">
        <f t="shared" si="2416"/>
        <v>-122.85987041043263</v>
      </c>
      <c r="AA8581" s="21">
        <f t="shared" si="2409"/>
        <v>-122.85987041043263</v>
      </c>
      <c r="AB8581" s="21">
        <f t="shared" si="2410"/>
        <v>0</v>
      </c>
      <c r="AC8581" s="21">
        <f t="shared" si="2411"/>
        <v>0</v>
      </c>
      <c r="AD8581" s="21">
        <f t="shared" si="2417"/>
        <v>0</v>
      </c>
      <c r="AE8581" s="21" t="str">
        <f t="shared" si="2412"/>
        <v>12/23/16:00</v>
      </c>
    </row>
    <row r="8582" spans="2:31">
      <c r="B8582" s="37">
        <v>12</v>
      </c>
      <c r="C8582" s="38">
        <v>23</v>
      </c>
      <c r="D8582" s="39">
        <v>17</v>
      </c>
      <c r="E8582" s="17">
        <v>6.7</v>
      </c>
      <c r="F8582" s="17">
        <v>40</v>
      </c>
      <c r="G8582" s="17">
        <v>313</v>
      </c>
      <c r="H8582" s="37">
        <f t="shared" si="2400"/>
        <v>44.06</v>
      </c>
      <c r="I8582" s="37">
        <f>IF(H8582&lt;'Roof Calculator'!$G$8, 1, 0)</f>
        <v>1</v>
      </c>
      <c r="J8582" s="37">
        <f>IF(H8582&gt;='Roof Calculator'!$G$8, 1, 0)</f>
        <v>0</v>
      </c>
      <c r="K8582" s="37">
        <f t="shared" si="2401"/>
        <v>44.06</v>
      </c>
      <c r="L8582" s="37">
        <f t="shared" si="2402"/>
        <v>0</v>
      </c>
      <c r="M8582" s="37">
        <v>0</v>
      </c>
      <c r="N8582" s="37">
        <f t="shared" si="2403"/>
        <v>40</v>
      </c>
      <c r="O8582" s="37">
        <v>0</v>
      </c>
      <c r="P8582" s="37">
        <v>0</v>
      </c>
      <c r="Q8582" s="21">
        <f t="shared" si="2404"/>
        <v>39.790999999999997</v>
      </c>
      <c r="R8582" s="21">
        <f t="shared" si="2413"/>
        <v>357.66666666668959</v>
      </c>
      <c r="S8582" s="21">
        <f t="shared" si="2414"/>
        <v>-23.418684295702761</v>
      </c>
      <c r="T8582" s="21">
        <f t="shared" si="2405"/>
        <v>86.147999999999996</v>
      </c>
      <c r="U8582" s="37">
        <f>VLOOKUP(Time_Zone, 'LSTM LookUp'!$B$5:$D$8, 3, FALSE)</f>
        <v>-75</v>
      </c>
      <c r="V8582" s="21">
        <f t="shared" si="2415"/>
        <v>0.13075842934669901</v>
      </c>
      <c r="W8582" s="21">
        <f t="shared" si="2406"/>
        <v>236.18068960733669</v>
      </c>
      <c r="X8582" s="21">
        <f t="shared" si="2407"/>
        <v>-202.44742537008614</v>
      </c>
      <c r="Y8582" s="21">
        <f t="shared" si="2408"/>
        <v>-162.44742537008614</v>
      </c>
      <c r="Z8582" s="21">
        <f t="shared" si="2416"/>
        <v>-51.492996596314931</v>
      </c>
      <c r="AA8582" s="21">
        <f t="shared" si="2409"/>
        <v>-51.492996596314931</v>
      </c>
      <c r="AB8582" s="21">
        <f t="shared" si="2410"/>
        <v>0</v>
      </c>
      <c r="AC8582" s="21">
        <f t="shared" si="2411"/>
        <v>0</v>
      </c>
      <c r="AD8582" s="21">
        <f t="shared" si="2417"/>
        <v>0</v>
      </c>
      <c r="AE8582" s="21" t="str">
        <f t="shared" si="2412"/>
        <v>12/23/17:00</v>
      </c>
    </row>
    <row r="8583" spans="2:31">
      <c r="B8583" s="37">
        <v>12</v>
      </c>
      <c r="C8583" s="38">
        <v>23</v>
      </c>
      <c r="D8583" s="39">
        <v>18</v>
      </c>
      <c r="E8583" s="17">
        <v>4.4000000000000004</v>
      </c>
      <c r="F8583" s="17">
        <v>8</v>
      </c>
      <c r="G8583" s="17">
        <v>16</v>
      </c>
      <c r="H8583" s="37">
        <f t="shared" si="2400"/>
        <v>39.92</v>
      </c>
      <c r="I8583" s="37">
        <f>IF(H8583&lt;'Roof Calculator'!$G$8, 1, 0)</f>
        <v>1</v>
      </c>
      <c r="J8583" s="37">
        <f>IF(H8583&gt;='Roof Calculator'!$G$8, 1, 0)</f>
        <v>0</v>
      </c>
      <c r="K8583" s="37">
        <f t="shared" si="2401"/>
        <v>39.92</v>
      </c>
      <c r="L8583" s="37">
        <f t="shared" si="2402"/>
        <v>0</v>
      </c>
      <c r="M8583" s="37">
        <v>0</v>
      </c>
      <c r="N8583" s="37">
        <f t="shared" si="2403"/>
        <v>8</v>
      </c>
      <c r="O8583" s="37">
        <v>0</v>
      </c>
      <c r="P8583" s="37">
        <v>0</v>
      </c>
      <c r="Q8583" s="21">
        <f t="shared" si="2404"/>
        <v>39.790999999999997</v>
      </c>
      <c r="R8583" s="21">
        <f t="shared" si="2413"/>
        <v>357.70833333335628</v>
      </c>
      <c r="S8583" s="21">
        <f t="shared" si="2414"/>
        <v>-23.417783474840292</v>
      </c>
      <c r="T8583" s="21">
        <f t="shared" si="2405"/>
        <v>86.147999999999996</v>
      </c>
      <c r="U8583" s="37">
        <f>VLOOKUP(Time_Zone, 'LSTM LookUp'!$B$5:$D$8, 3, FALSE)</f>
        <v>-75</v>
      </c>
      <c r="V8583" s="21">
        <f t="shared" si="2415"/>
        <v>0.11122365708238524</v>
      </c>
      <c r="W8583" s="21">
        <f t="shared" si="2406"/>
        <v>251.1758059142706</v>
      </c>
      <c r="X8583" s="21">
        <f t="shared" si="2407"/>
        <v>-7.7097885347903876</v>
      </c>
      <c r="Y8583" s="21">
        <f t="shared" si="2408"/>
        <v>0.29021146520961238</v>
      </c>
      <c r="Z8583" s="21">
        <f t="shared" si="2416"/>
        <v>9.1991965746488061E-2</v>
      </c>
      <c r="AA8583" s="21">
        <f t="shared" si="2409"/>
        <v>9.1991965746488061E-2</v>
      </c>
      <c r="AB8583" s="21">
        <f t="shared" si="2410"/>
        <v>0</v>
      </c>
      <c r="AC8583" s="21">
        <f t="shared" si="2411"/>
        <v>0</v>
      </c>
      <c r="AD8583" s="21">
        <f t="shared" si="2417"/>
        <v>0</v>
      </c>
      <c r="AE8583" s="21" t="str">
        <f t="shared" si="2412"/>
        <v>12/23/18:00</v>
      </c>
    </row>
    <row r="8584" spans="2:31">
      <c r="B8584" s="37">
        <v>12</v>
      </c>
      <c r="C8584" s="38">
        <v>23</v>
      </c>
      <c r="D8584" s="39">
        <v>19</v>
      </c>
      <c r="E8584" s="17">
        <v>3.3</v>
      </c>
      <c r="F8584" s="17">
        <v>0</v>
      </c>
      <c r="G8584" s="17">
        <v>0</v>
      </c>
      <c r="H8584" s="37">
        <f t="shared" si="2400"/>
        <v>37.94</v>
      </c>
      <c r="I8584" s="37">
        <f>IF(H8584&lt;'Roof Calculator'!$G$8, 1, 0)</f>
        <v>1</v>
      </c>
      <c r="J8584" s="37">
        <f>IF(H8584&gt;='Roof Calculator'!$G$8, 1, 0)</f>
        <v>0</v>
      </c>
      <c r="K8584" s="37">
        <f t="shared" si="2401"/>
        <v>37.94</v>
      </c>
      <c r="L8584" s="37">
        <f t="shared" si="2402"/>
        <v>0</v>
      </c>
      <c r="M8584" s="37">
        <v>0</v>
      </c>
      <c r="N8584" s="37">
        <f t="shared" si="2403"/>
        <v>0</v>
      </c>
      <c r="O8584" s="37">
        <v>0</v>
      </c>
      <c r="P8584" s="37">
        <v>0</v>
      </c>
      <c r="Q8584" s="21">
        <f t="shared" si="2404"/>
        <v>39.790999999999997</v>
      </c>
      <c r="R8584" s="21">
        <f t="shared" si="2413"/>
        <v>357.75000000002296</v>
      </c>
      <c r="S8584" s="21">
        <f t="shared" si="2414"/>
        <v>-23.416869893767416</v>
      </c>
      <c r="T8584" s="21">
        <f t="shared" si="2405"/>
        <v>86.147999999999996</v>
      </c>
      <c r="U8584" s="37">
        <f>VLOOKUP(Time_Zone, 'LSTM LookUp'!$B$5:$D$8, 3, FALSE)</f>
        <v>-75</v>
      </c>
      <c r="V8584" s="21">
        <f t="shared" si="2415"/>
        <v>9.1690376424668374E-2</v>
      </c>
      <c r="W8584" s="21">
        <f t="shared" si="2406"/>
        <v>266.17092259410617</v>
      </c>
      <c r="X8584" s="21">
        <f t="shared" si="2407"/>
        <v>0</v>
      </c>
      <c r="Y8584" s="21">
        <f t="shared" si="2408"/>
        <v>0</v>
      </c>
      <c r="Z8584" s="21">
        <f t="shared" si="2416"/>
        <v>0</v>
      </c>
      <c r="AA8584" s="21">
        <f t="shared" si="2409"/>
        <v>0</v>
      </c>
      <c r="AB8584" s="21">
        <f t="shared" si="2410"/>
        <v>0</v>
      </c>
      <c r="AC8584" s="21">
        <f t="shared" si="2411"/>
        <v>0</v>
      </c>
      <c r="AD8584" s="21">
        <f t="shared" si="2417"/>
        <v>0</v>
      </c>
      <c r="AE8584" s="21" t="str">
        <f t="shared" si="2412"/>
        <v>12/23/19:00</v>
      </c>
    </row>
    <row r="8585" spans="2:31">
      <c r="B8585" s="37">
        <v>12</v>
      </c>
      <c r="C8585" s="38">
        <v>23</v>
      </c>
      <c r="D8585" s="39">
        <v>20</v>
      </c>
      <c r="E8585" s="17">
        <v>2.8</v>
      </c>
      <c r="F8585" s="17">
        <v>0</v>
      </c>
      <c r="G8585" s="17">
        <v>0</v>
      </c>
      <c r="H8585" s="37">
        <f t="shared" si="2400"/>
        <v>37.04</v>
      </c>
      <c r="I8585" s="37">
        <f>IF(H8585&lt;'Roof Calculator'!$G$8, 1, 0)</f>
        <v>1</v>
      </c>
      <c r="J8585" s="37">
        <f>IF(H8585&gt;='Roof Calculator'!$G$8, 1, 0)</f>
        <v>0</v>
      </c>
      <c r="K8585" s="37">
        <f t="shared" si="2401"/>
        <v>37.04</v>
      </c>
      <c r="L8585" s="37">
        <f t="shared" si="2402"/>
        <v>0</v>
      </c>
      <c r="M8585" s="37">
        <v>0</v>
      </c>
      <c r="N8585" s="37">
        <f t="shared" si="2403"/>
        <v>0</v>
      </c>
      <c r="O8585" s="37">
        <v>0</v>
      </c>
      <c r="P8585" s="37">
        <v>0</v>
      </c>
      <c r="Q8585" s="21">
        <f t="shared" si="2404"/>
        <v>39.790999999999997</v>
      </c>
      <c r="R8585" s="21">
        <f t="shared" si="2413"/>
        <v>357.79166666668965</v>
      </c>
      <c r="S8585" s="21">
        <f t="shared" si="2414"/>
        <v>-23.415943553218238</v>
      </c>
      <c r="T8585" s="21">
        <f t="shared" si="2405"/>
        <v>86.147999999999996</v>
      </c>
      <c r="U8585" s="37">
        <f>VLOOKUP(Time_Zone, 'LSTM LookUp'!$B$5:$D$8, 3, FALSE)</f>
        <v>-75</v>
      </c>
      <c r="V8585" s="21">
        <f t="shared" si="2415"/>
        <v>7.2158619159988557E-2</v>
      </c>
      <c r="W8585" s="21">
        <f t="shared" si="2406"/>
        <v>281.16603965478998</v>
      </c>
      <c r="X8585" s="21">
        <f t="shared" si="2407"/>
        <v>0</v>
      </c>
      <c r="Y8585" s="21">
        <f t="shared" si="2408"/>
        <v>0</v>
      </c>
      <c r="Z8585" s="21">
        <f t="shared" si="2416"/>
        <v>0</v>
      </c>
      <c r="AA8585" s="21">
        <f t="shared" si="2409"/>
        <v>0</v>
      </c>
      <c r="AB8585" s="21">
        <f t="shared" si="2410"/>
        <v>0</v>
      </c>
      <c r="AC8585" s="21">
        <f t="shared" si="2411"/>
        <v>0</v>
      </c>
      <c r="AD8585" s="21">
        <f t="shared" si="2417"/>
        <v>0</v>
      </c>
      <c r="AE8585" s="21" t="str">
        <f t="shared" si="2412"/>
        <v>12/23/20:00</v>
      </c>
    </row>
    <row r="8586" spans="2:31">
      <c r="B8586" s="37">
        <v>12</v>
      </c>
      <c r="C8586" s="38">
        <v>23</v>
      </c>
      <c r="D8586" s="39">
        <v>21</v>
      </c>
      <c r="E8586" s="17">
        <v>2.8</v>
      </c>
      <c r="F8586" s="17">
        <v>0</v>
      </c>
      <c r="G8586" s="17">
        <v>0</v>
      </c>
      <c r="H8586" s="37">
        <f t="shared" si="2400"/>
        <v>37.04</v>
      </c>
      <c r="I8586" s="37">
        <f>IF(H8586&lt;'Roof Calculator'!$G$8, 1, 0)</f>
        <v>1</v>
      </c>
      <c r="J8586" s="37">
        <f>IF(H8586&gt;='Roof Calculator'!$G$8, 1, 0)</f>
        <v>0</v>
      </c>
      <c r="K8586" s="37">
        <f t="shared" si="2401"/>
        <v>37.04</v>
      </c>
      <c r="L8586" s="37">
        <f t="shared" si="2402"/>
        <v>0</v>
      </c>
      <c r="M8586" s="37">
        <v>0</v>
      </c>
      <c r="N8586" s="37">
        <f t="shared" si="2403"/>
        <v>0</v>
      </c>
      <c r="O8586" s="37">
        <v>0</v>
      </c>
      <c r="P8586" s="37">
        <v>0</v>
      </c>
      <c r="Q8586" s="21">
        <f t="shared" si="2404"/>
        <v>39.790999999999997</v>
      </c>
      <c r="R8586" s="21">
        <f t="shared" si="2413"/>
        <v>357.83333333335634</v>
      </c>
      <c r="S8586" s="21">
        <f t="shared" si="2414"/>
        <v>-23.415004453937105</v>
      </c>
      <c r="T8586" s="21">
        <f t="shared" si="2405"/>
        <v>86.147999999999996</v>
      </c>
      <c r="U8586" s="37">
        <f>VLOOKUP(Time_Zone, 'LSTM LookUp'!$B$5:$D$8, 3, FALSE)</f>
        <v>-75</v>
      </c>
      <c r="V8586" s="21">
        <f t="shared" si="2415"/>
        <v>5.2628417070795797E-2</v>
      </c>
      <c r="W8586" s="21">
        <f t="shared" si="2406"/>
        <v>296.16115710426766</v>
      </c>
      <c r="X8586" s="21">
        <f t="shared" si="2407"/>
        <v>0</v>
      </c>
      <c r="Y8586" s="21">
        <f t="shared" si="2408"/>
        <v>0</v>
      </c>
      <c r="Z8586" s="21">
        <f t="shared" si="2416"/>
        <v>0</v>
      </c>
      <c r="AA8586" s="21">
        <f t="shared" si="2409"/>
        <v>0</v>
      </c>
      <c r="AB8586" s="21">
        <f t="shared" si="2410"/>
        <v>0</v>
      </c>
      <c r="AC8586" s="21">
        <f t="shared" si="2411"/>
        <v>0</v>
      </c>
      <c r="AD8586" s="21">
        <f t="shared" si="2417"/>
        <v>0</v>
      </c>
      <c r="AE8586" s="21" t="str">
        <f t="shared" si="2412"/>
        <v>12/23/21:00</v>
      </c>
    </row>
    <row r="8587" spans="2:31">
      <c r="B8587" s="37">
        <v>12</v>
      </c>
      <c r="C8587" s="38">
        <v>23</v>
      </c>
      <c r="D8587" s="39">
        <v>22</v>
      </c>
      <c r="E8587" s="17">
        <v>1.1000000000000001</v>
      </c>
      <c r="F8587" s="17">
        <v>0</v>
      </c>
      <c r="G8587" s="17">
        <v>0</v>
      </c>
      <c r="H8587" s="37">
        <f t="shared" si="2400"/>
        <v>33.979999999999997</v>
      </c>
      <c r="I8587" s="37">
        <f>IF(H8587&lt;'Roof Calculator'!$G$8, 1, 0)</f>
        <v>1</v>
      </c>
      <c r="J8587" s="37">
        <f>IF(H8587&gt;='Roof Calculator'!$G$8, 1, 0)</f>
        <v>0</v>
      </c>
      <c r="K8587" s="37">
        <f t="shared" si="2401"/>
        <v>33.979999999999997</v>
      </c>
      <c r="L8587" s="37">
        <f t="shared" si="2402"/>
        <v>0</v>
      </c>
      <c r="M8587" s="37">
        <v>0</v>
      </c>
      <c r="N8587" s="37">
        <f t="shared" si="2403"/>
        <v>0</v>
      </c>
      <c r="O8587" s="37">
        <v>0</v>
      </c>
      <c r="P8587" s="37">
        <v>0</v>
      </c>
      <c r="Q8587" s="21">
        <f t="shared" si="2404"/>
        <v>39.790999999999997</v>
      </c>
      <c r="R8587" s="21">
        <f t="shared" si="2413"/>
        <v>357.87500000002302</v>
      </c>
      <c r="S8587" s="21">
        <f t="shared" si="2414"/>
        <v>-23.414052596678566</v>
      </c>
      <c r="T8587" s="21">
        <f t="shared" si="2405"/>
        <v>86.147999999999996</v>
      </c>
      <c r="U8587" s="37">
        <f>VLOOKUP(Time_Zone, 'LSTM LookUp'!$B$5:$D$8, 3, FALSE)</f>
        <v>-75</v>
      </c>
      <c r="V8587" s="21">
        <f t="shared" si="2415"/>
        <v>3.3099801935461581E-2</v>
      </c>
      <c r="W8587" s="21">
        <f t="shared" si="2406"/>
        <v>311.15627495048392</v>
      </c>
      <c r="X8587" s="21">
        <f t="shared" si="2407"/>
        <v>0</v>
      </c>
      <c r="Y8587" s="21">
        <f t="shared" si="2408"/>
        <v>0</v>
      </c>
      <c r="Z8587" s="21">
        <f t="shared" si="2416"/>
        <v>0</v>
      </c>
      <c r="AA8587" s="21">
        <f t="shared" si="2409"/>
        <v>0</v>
      </c>
      <c r="AB8587" s="21">
        <f t="shared" si="2410"/>
        <v>0</v>
      </c>
      <c r="AC8587" s="21">
        <f t="shared" si="2411"/>
        <v>0</v>
      </c>
      <c r="AD8587" s="21">
        <f t="shared" si="2417"/>
        <v>0</v>
      </c>
      <c r="AE8587" s="21" t="str">
        <f t="shared" si="2412"/>
        <v>12/23/22:00</v>
      </c>
    </row>
    <row r="8588" spans="2:31">
      <c r="B8588" s="37">
        <v>12</v>
      </c>
      <c r="C8588" s="38">
        <v>23</v>
      </c>
      <c r="D8588" s="39">
        <v>23</v>
      </c>
      <c r="E8588" s="17">
        <v>1.7</v>
      </c>
      <c r="F8588" s="17">
        <v>0</v>
      </c>
      <c r="G8588" s="17">
        <v>0</v>
      </c>
      <c r="H8588" s="37">
        <f t="shared" si="2400"/>
        <v>35.06</v>
      </c>
      <c r="I8588" s="37">
        <f>IF(H8588&lt;'Roof Calculator'!$G$8, 1, 0)</f>
        <v>1</v>
      </c>
      <c r="J8588" s="37">
        <f>IF(H8588&gt;='Roof Calculator'!$G$8, 1, 0)</f>
        <v>0</v>
      </c>
      <c r="K8588" s="37">
        <f t="shared" si="2401"/>
        <v>35.06</v>
      </c>
      <c r="L8588" s="37">
        <f t="shared" si="2402"/>
        <v>0</v>
      </c>
      <c r="M8588" s="37">
        <v>0</v>
      </c>
      <c r="N8588" s="37">
        <f t="shared" si="2403"/>
        <v>0</v>
      </c>
      <c r="O8588" s="37">
        <v>0</v>
      </c>
      <c r="P8588" s="37">
        <v>0</v>
      </c>
      <c r="Q8588" s="21">
        <f t="shared" si="2404"/>
        <v>39.790999999999997</v>
      </c>
      <c r="R8588" s="21">
        <f t="shared" si="2413"/>
        <v>357.91666666668971</v>
      </c>
      <c r="S8588" s="21">
        <f t="shared" si="2414"/>
        <v>-23.41308798220739</v>
      </c>
      <c r="T8588" s="21">
        <f t="shared" si="2405"/>
        <v>86.147999999999996</v>
      </c>
      <c r="U8588" s="37">
        <f>VLOOKUP(Time_Zone, 'LSTM LookUp'!$B$5:$D$8, 3, FALSE)</f>
        <v>-75</v>
      </c>
      <c r="V8588" s="21">
        <f t="shared" si="2415"/>
        <v>1.3572805528220711E-2</v>
      </c>
      <c r="W8588" s="21">
        <f t="shared" si="2406"/>
        <v>326.15139320138206</v>
      </c>
      <c r="X8588" s="21">
        <f t="shared" si="2407"/>
        <v>0</v>
      </c>
      <c r="Y8588" s="21">
        <f t="shared" si="2408"/>
        <v>0</v>
      </c>
      <c r="Z8588" s="21">
        <f t="shared" si="2416"/>
        <v>0</v>
      </c>
      <c r="AA8588" s="21">
        <f t="shared" si="2409"/>
        <v>0</v>
      </c>
      <c r="AB8588" s="21">
        <f t="shared" si="2410"/>
        <v>0</v>
      </c>
      <c r="AC8588" s="21">
        <f t="shared" si="2411"/>
        <v>0</v>
      </c>
      <c r="AD8588" s="21">
        <f t="shared" si="2417"/>
        <v>0</v>
      </c>
      <c r="AE8588" s="21" t="str">
        <f t="shared" si="2412"/>
        <v>12/23/23:00</v>
      </c>
    </row>
    <row r="8589" spans="2:31">
      <c r="B8589" s="37">
        <v>12</v>
      </c>
      <c r="C8589" s="38">
        <v>23</v>
      </c>
      <c r="D8589" s="39">
        <v>24</v>
      </c>
      <c r="E8589" s="17">
        <v>0.6</v>
      </c>
      <c r="F8589" s="17">
        <v>0</v>
      </c>
      <c r="G8589" s="17">
        <v>0</v>
      </c>
      <c r="H8589" s="37">
        <f t="shared" si="2400"/>
        <v>33.08</v>
      </c>
      <c r="I8589" s="37">
        <f>IF(H8589&lt;'Roof Calculator'!$G$8, 1, 0)</f>
        <v>1</v>
      </c>
      <c r="J8589" s="37">
        <f>IF(H8589&gt;='Roof Calculator'!$G$8, 1, 0)</f>
        <v>0</v>
      </c>
      <c r="K8589" s="37">
        <f t="shared" si="2401"/>
        <v>33.08</v>
      </c>
      <c r="L8589" s="37">
        <f t="shared" si="2402"/>
        <v>0</v>
      </c>
      <c r="M8589" s="37">
        <v>0</v>
      </c>
      <c r="N8589" s="37">
        <f t="shared" si="2403"/>
        <v>0</v>
      </c>
      <c r="O8589" s="37">
        <v>0</v>
      </c>
      <c r="P8589" s="37">
        <v>0</v>
      </c>
      <c r="Q8589" s="21">
        <f t="shared" si="2404"/>
        <v>39.790999999999997</v>
      </c>
      <c r="R8589" s="21">
        <f t="shared" si="2413"/>
        <v>357.95833333335639</v>
      </c>
      <c r="S8589" s="21">
        <f t="shared" si="2414"/>
        <v>-23.412110611298555</v>
      </c>
      <c r="T8589" s="21">
        <f t="shared" si="2405"/>
        <v>86.147999999999996</v>
      </c>
      <c r="U8589" s="37">
        <f>VLOOKUP(Time_Zone, 'LSTM LookUp'!$B$5:$D$8, 3, FALSE)</f>
        <v>-75</v>
      </c>
      <c r="V8589" s="21">
        <f t="shared" si="2415"/>
        <v>-5.9525403809148614E-3</v>
      </c>
      <c r="W8589" s="21">
        <f t="shared" si="2406"/>
        <v>341.14651186490477</v>
      </c>
      <c r="X8589" s="21">
        <f t="shared" si="2407"/>
        <v>0</v>
      </c>
      <c r="Y8589" s="21">
        <f t="shared" si="2408"/>
        <v>0</v>
      </c>
      <c r="Z8589" s="21">
        <f t="shared" si="2416"/>
        <v>0</v>
      </c>
      <c r="AA8589" s="21">
        <f t="shared" si="2409"/>
        <v>0</v>
      </c>
      <c r="AB8589" s="21">
        <f t="shared" si="2410"/>
        <v>0</v>
      </c>
      <c r="AC8589" s="21">
        <f t="shared" si="2411"/>
        <v>0</v>
      </c>
      <c r="AD8589" s="21">
        <f t="shared" si="2417"/>
        <v>0</v>
      </c>
      <c r="AE8589" s="21" t="str">
        <f t="shared" si="2412"/>
        <v>12/23/24:00</v>
      </c>
    </row>
    <row r="8590" spans="2:31">
      <c r="B8590" s="37">
        <v>12</v>
      </c>
      <c r="C8590" s="38">
        <v>24</v>
      </c>
      <c r="D8590" s="39">
        <v>1</v>
      </c>
      <c r="E8590" s="17">
        <v>1.1000000000000001</v>
      </c>
      <c r="F8590" s="17">
        <v>0</v>
      </c>
      <c r="G8590" s="17">
        <v>0</v>
      </c>
      <c r="H8590" s="37">
        <f t="shared" si="2400"/>
        <v>33.979999999999997</v>
      </c>
      <c r="I8590" s="37">
        <f>IF(H8590&lt;'Roof Calculator'!$G$8, 1, 0)</f>
        <v>1</v>
      </c>
      <c r="J8590" s="37">
        <f>IF(H8590&gt;='Roof Calculator'!$G$8, 1, 0)</f>
        <v>0</v>
      </c>
      <c r="K8590" s="37">
        <f t="shared" si="2401"/>
        <v>33.979999999999997</v>
      </c>
      <c r="L8590" s="37">
        <f t="shared" si="2402"/>
        <v>0</v>
      </c>
      <c r="M8590" s="37">
        <v>0</v>
      </c>
      <c r="N8590" s="37">
        <f t="shared" si="2403"/>
        <v>0</v>
      </c>
      <c r="O8590" s="37">
        <v>0</v>
      </c>
      <c r="P8590" s="37">
        <v>0</v>
      </c>
      <c r="Q8590" s="21">
        <f t="shared" si="2404"/>
        <v>39.790999999999997</v>
      </c>
      <c r="R8590" s="21">
        <f t="shared" si="2413"/>
        <v>358.00000000002308</v>
      </c>
      <c r="S8590" s="21">
        <f t="shared" si="2414"/>
        <v>-23.411120484737257</v>
      </c>
      <c r="T8590" s="21">
        <f t="shared" si="2405"/>
        <v>86.147999999999996</v>
      </c>
      <c r="U8590" s="37">
        <f>VLOOKUP(Time_Zone, 'LSTM LookUp'!$B$5:$D$8, 3, FALSE)</f>
        <v>-75</v>
      </c>
      <c r="V8590" s="21">
        <f t="shared" si="2415"/>
        <v>-2.5476204026122051E-2</v>
      </c>
      <c r="W8590" s="21">
        <f t="shared" si="2406"/>
        <v>-3.8583690510065427</v>
      </c>
      <c r="X8590" s="21">
        <f t="shared" si="2407"/>
        <v>0</v>
      </c>
      <c r="Y8590" s="21">
        <f t="shared" si="2408"/>
        <v>0</v>
      </c>
      <c r="Z8590" s="21">
        <f t="shared" si="2416"/>
        <v>0</v>
      </c>
      <c r="AA8590" s="21">
        <f t="shared" si="2409"/>
        <v>0</v>
      </c>
      <c r="AB8590" s="21">
        <f t="shared" si="2410"/>
        <v>0</v>
      </c>
      <c r="AC8590" s="21">
        <f t="shared" si="2411"/>
        <v>0</v>
      </c>
      <c r="AD8590" s="21">
        <f t="shared" si="2417"/>
        <v>0</v>
      </c>
      <c r="AE8590" s="21" t="str">
        <f t="shared" si="2412"/>
        <v>12/24/1:00</v>
      </c>
    </row>
    <row r="8591" spans="2:31">
      <c r="B8591" s="37">
        <v>12</v>
      </c>
      <c r="C8591" s="38">
        <v>24</v>
      </c>
      <c r="D8591" s="39">
        <v>2</v>
      </c>
      <c r="E8591" s="17">
        <v>0.6</v>
      </c>
      <c r="F8591" s="17">
        <v>0</v>
      </c>
      <c r="G8591" s="17">
        <v>0</v>
      </c>
      <c r="H8591" s="37">
        <f t="shared" si="2400"/>
        <v>33.08</v>
      </c>
      <c r="I8591" s="37">
        <f>IF(H8591&lt;'Roof Calculator'!$G$8, 1, 0)</f>
        <v>1</v>
      </c>
      <c r="J8591" s="37">
        <f>IF(H8591&gt;='Roof Calculator'!$G$8, 1, 0)</f>
        <v>0</v>
      </c>
      <c r="K8591" s="37">
        <f t="shared" si="2401"/>
        <v>33.08</v>
      </c>
      <c r="L8591" s="37">
        <f t="shared" si="2402"/>
        <v>0</v>
      </c>
      <c r="M8591" s="37">
        <v>0</v>
      </c>
      <c r="N8591" s="37">
        <f t="shared" si="2403"/>
        <v>0</v>
      </c>
      <c r="O8591" s="37">
        <v>0</v>
      </c>
      <c r="P8591" s="37">
        <v>0</v>
      </c>
      <c r="Q8591" s="21">
        <f t="shared" si="2404"/>
        <v>39.790999999999997</v>
      </c>
      <c r="R8591" s="21">
        <f t="shared" si="2413"/>
        <v>358.04166666668976</v>
      </c>
      <c r="S8591" s="21">
        <f t="shared" si="2414"/>
        <v>-23.410117603318898</v>
      </c>
      <c r="T8591" s="21">
        <f t="shared" si="2405"/>
        <v>86.147999999999996</v>
      </c>
      <c r="U8591" s="37">
        <f>VLOOKUP(Time_Zone, 'LSTM LookUp'!$B$5:$D$8, 3, FALSE)</f>
        <v>-75</v>
      </c>
      <c r="V8591" s="21">
        <f t="shared" si="2415"/>
        <v>-4.4998153645993799E-2</v>
      </c>
      <c r="W8591" s="21">
        <f t="shared" si="2406"/>
        <v>11.136750461588498</v>
      </c>
      <c r="X8591" s="21">
        <f t="shared" si="2407"/>
        <v>0</v>
      </c>
      <c r="Y8591" s="21">
        <f t="shared" si="2408"/>
        <v>0</v>
      </c>
      <c r="Z8591" s="21">
        <f t="shared" si="2416"/>
        <v>0</v>
      </c>
      <c r="AA8591" s="21">
        <f t="shared" si="2409"/>
        <v>0</v>
      </c>
      <c r="AB8591" s="21">
        <f t="shared" si="2410"/>
        <v>0</v>
      </c>
      <c r="AC8591" s="21">
        <f t="shared" si="2411"/>
        <v>0</v>
      </c>
      <c r="AD8591" s="21">
        <f t="shared" si="2417"/>
        <v>0</v>
      </c>
      <c r="AE8591" s="21" t="str">
        <f t="shared" si="2412"/>
        <v>12/24/2:00</v>
      </c>
    </row>
    <row r="8592" spans="2:31">
      <c r="B8592" s="37">
        <v>12</v>
      </c>
      <c r="C8592" s="38">
        <v>24</v>
      </c>
      <c r="D8592" s="39">
        <v>3</v>
      </c>
      <c r="E8592" s="17">
        <v>-0.6</v>
      </c>
      <c r="F8592" s="17">
        <v>0</v>
      </c>
      <c r="G8592" s="17">
        <v>0</v>
      </c>
      <c r="H8592" s="37">
        <f t="shared" si="2400"/>
        <v>30.92</v>
      </c>
      <c r="I8592" s="37">
        <f>IF(H8592&lt;'Roof Calculator'!$G$8, 1, 0)</f>
        <v>1</v>
      </c>
      <c r="J8592" s="37">
        <f>IF(H8592&gt;='Roof Calculator'!$G$8, 1, 0)</f>
        <v>0</v>
      </c>
      <c r="K8592" s="37">
        <f t="shared" si="2401"/>
        <v>30.92</v>
      </c>
      <c r="L8592" s="37">
        <f t="shared" si="2402"/>
        <v>0</v>
      </c>
      <c r="M8592" s="37">
        <v>0</v>
      </c>
      <c r="N8592" s="37">
        <f t="shared" si="2403"/>
        <v>0</v>
      </c>
      <c r="O8592" s="37">
        <v>0</v>
      </c>
      <c r="P8592" s="37">
        <v>0</v>
      </c>
      <c r="Q8592" s="21">
        <f t="shared" si="2404"/>
        <v>39.790999999999997</v>
      </c>
      <c r="R8592" s="21">
        <f t="shared" si="2413"/>
        <v>358.08333333335645</v>
      </c>
      <c r="S8592" s="21">
        <f t="shared" si="2414"/>
        <v>-23.409101967849072</v>
      </c>
      <c r="T8592" s="21">
        <f t="shared" si="2405"/>
        <v>86.147999999999996</v>
      </c>
      <c r="U8592" s="37">
        <f>VLOOKUP(Time_Zone, 'LSTM LookUp'!$B$5:$D$8, 3, FALSE)</f>
        <v>-75</v>
      </c>
      <c r="V8592" s="21">
        <f t="shared" si="2415"/>
        <v>-6.4518357483385413E-2</v>
      </c>
      <c r="W8592" s="21">
        <f t="shared" si="2406"/>
        <v>26.131870410629141</v>
      </c>
      <c r="X8592" s="21">
        <f t="shared" si="2407"/>
        <v>0</v>
      </c>
      <c r="Y8592" s="21">
        <f t="shared" si="2408"/>
        <v>0</v>
      </c>
      <c r="Z8592" s="21">
        <f t="shared" si="2416"/>
        <v>0</v>
      </c>
      <c r="AA8592" s="21">
        <f t="shared" si="2409"/>
        <v>0</v>
      </c>
      <c r="AB8592" s="21">
        <f t="shared" si="2410"/>
        <v>0</v>
      </c>
      <c r="AC8592" s="21">
        <f t="shared" si="2411"/>
        <v>0</v>
      </c>
      <c r="AD8592" s="21">
        <f t="shared" si="2417"/>
        <v>0</v>
      </c>
      <c r="AE8592" s="21" t="str">
        <f t="shared" si="2412"/>
        <v>12/24/3:00</v>
      </c>
    </row>
    <row r="8593" spans="2:31">
      <c r="B8593" s="37">
        <v>12</v>
      </c>
      <c r="C8593" s="38">
        <v>24</v>
      </c>
      <c r="D8593" s="39">
        <v>4</v>
      </c>
      <c r="E8593" s="17">
        <v>-1.1000000000000001</v>
      </c>
      <c r="F8593" s="17">
        <v>0</v>
      </c>
      <c r="G8593" s="17">
        <v>0</v>
      </c>
      <c r="H8593" s="37">
        <f t="shared" si="2400"/>
        <v>30.02</v>
      </c>
      <c r="I8593" s="37">
        <f>IF(H8593&lt;'Roof Calculator'!$G$8, 1, 0)</f>
        <v>1</v>
      </c>
      <c r="J8593" s="37">
        <f>IF(H8593&gt;='Roof Calculator'!$G$8, 1, 0)</f>
        <v>0</v>
      </c>
      <c r="K8593" s="37">
        <f t="shared" si="2401"/>
        <v>30.02</v>
      </c>
      <c r="L8593" s="37">
        <f t="shared" si="2402"/>
        <v>0</v>
      </c>
      <c r="M8593" s="37">
        <v>0</v>
      </c>
      <c r="N8593" s="37">
        <f t="shared" si="2403"/>
        <v>0</v>
      </c>
      <c r="O8593" s="37">
        <v>0</v>
      </c>
      <c r="P8593" s="37">
        <v>0</v>
      </c>
      <c r="Q8593" s="21">
        <f t="shared" si="2404"/>
        <v>39.790999999999997</v>
      </c>
      <c r="R8593" s="21">
        <f t="shared" si="2413"/>
        <v>358.12500000002314</v>
      </c>
      <c r="S8593" s="21">
        <f t="shared" si="2414"/>
        <v>-23.408073579143608</v>
      </c>
      <c r="T8593" s="21">
        <f t="shared" si="2405"/>
        <v>86.147999999999996</v>
      </c>
      <c r="U8593" s="37">
        <f>VLOOKUP(Time_Zone, 'LSTM LookUp'!$B$5:$D$8, 3, FALSE)</f>
        <v>-75</v>
      </c>
      <c r="V8593" s="21">
        <f t="shared" si="2415"/>
        <v>-8.4036783785738978E-2</v>
      </c>
      <c r="W8593" s="21">
        <f t="shared" si="2406"/>
        <v>41.126990804053534</v>
      </c>
      <c r="X8593" s="21">
        <f t="shared" si="2407"/>
        <v>0</v>
      </c>
      <c r="Y8593" s="21">
        <f t="shared" si="2408"/>
        <v>0</v>
      </c>
      <c r="Z8593" s="21">
        <f t="shared" si="2416"/>
        <v>0</v>
      </c>
      <c r="AA8593" s="21">
        <f t="shared" si="2409"/>
        <v>0</v>
      </c>
      <c r="AB8593" s="21">
        <f t="shared" si="2410"/>
        <v>0</v>
      </c>
      <c r="AC8593" s="21">
        <f t="shared" si="2411"/>
        <v>0</v>
      </c>
      <c r="AD8593" s="21">
        <f t="shared" si="2417"/>
        <v>0</v>
      </c>
      <c r="AE8593" s="21" t="str">
        <f t="shared" si="2412"/>
        <v>12/24/4:00</v>
      </c>
    </row>
    <row r="8594" spans="2:31">
      <c r="B8594" s="37">
        <v>12</v>
      </c>
      <c r="C8594" s="38">
        <v>24</v>
      </c>
      <c r="D8594" s="39">
        <v>5</v>
      </c>
      <c r="E8594" s="17">
        <v>-1.1000000000000001</v>
      </c>
      <c r="F8594" s="17">
        <v>0</v>
      </c>
      <c r="G8594" s="17">
        <v>0</v>
      </c>
      <c r="H8594" s="37">
        <f t="shared" si="2400"/>
        <v>30.02</v>
      </c>
      <c r="I8594" s="37">
        <f>IF(H8594&lt;'Roof Calculator'!$G$8, 1, 0)</f>
        <v>1</v>
      </c>
      <c r="J8594" s="37">
        <f>IF(H8594&gt;='Roof Calculator'!$G$8, 1, 0)</f>
        <v>0</v>
      </c>
      <c r="K8594" s="37">
        <f t="shared" si="2401"/>
        <v>30.02</v>
      </c>
      <c r="L8594" s="37">
        <f t="shared" si="2402"/>
        <v>0</v>
      </c>
      <c r="M8594" s="37">
        <v>0</v>
      </c>
      <c r="N8594" s="37">
        <f t="shared" si="2403"/>
        <v>0</v>
      </c>
      <c r="O8594" s="37">
        <v>0</v>
      </c>
      <c r="P8594" s="37">
        <v>0</v>
      </c>
      <c r="Q8594" s="21">
        <f t="shared" si="2404"/>
        <v>39.790999999999997</v>
      </c>
      <c r="R8594" s="21">
        <f t="shared" si="2413"/>
        <v>358.16666666668982</v>
      </c>
      <c r="S8594" s="21">
        <f t="shared" si="2414"/>
        <v>-23.407032438028505</v>
      </c>
      <c r="T8594" s="21">
        <f t="shared" si="2405"/>
        <v>86.147999999999996</v>
      </c>
      <c r="U8594" s="37">
        <f>VLOOKUP(Time_Zone, 'LSTM LookUp'!$B$5:$D$8, 3, FALSE)</f>
        <v>-75</v>
      </c>
      <c r="V8594" s="21">
        <f t="shared" si="2415"/>
        <v>-0.10355340080492992</v>
      </c>
      <c r="W8594" s="21">
        <f t="shared" si="2406"/>
        <v>56.122111649798782</v>
      </c>
      <c r="X8594" s="21">
        <f t="shared" si="2407"/>
        <v>0</v>
      </c>
      <c r="Y8594" s="21">
        <f t="shared" si="2408"/>
        <v>0</v>
      </c>
      <c r="Z8594" s="21">
        <f t="shared" si="2416"/>
        <v>0</v>
      </c>
      <c r="AA8594" s="21">
        <f t="shared" si="2409"/>
        <v>0</v>
      </c>
      <c r="AB8594" s="21">
        <f t="shared" si="2410"/>
        <v>0</v>
      </c>
      <c r="AC8594" s="21">
        <f t="shared" si="2411"/>
        <v>0</v>
      </c>
      <c r="AD8594" s="21">
        <f t="shared" si="2417"/>
        <v>0</v>
      </c>
      <c r="AE8594" s="21" t="str">
        <f t="shared" si="2412"/>
        <v>12/24/5:00</v>
      </c>
    </row>
    <row r="8595" spans="2:31">
      <c r="B8595" s="37">
        <v>12</v>
      </c>
      <c r="C8595" s="38">
        <v>24</v>
      </c>
      <c r="D8595" s="39">
        <v>6</v>
      </c>
      <c r="E8595" s="17">
        <v>-0.6</v>
      </c>
      <c r="F8595" s="17">
        <v>0</v>
      </c>
      <c r="G8595" s="17">
        <v>0</v>
      </c>
      <c r="H8595" s="37">
        <f t="shared" si="2400"/>
        <v>30.92</v>
      </c>
      <c r="I8595" s="37">
        <f>IF(H8595&lt;'Roof Calculator'!$G$8, 1, 0)</f>
        <v>1</v>
      </c>
      <c r="J8595" s="37">
        <f>IF(H8595&gt;='Roof Calculator'!$G$8, 1, 0)</f>
        <v>0</v>
      </c>
      <c r="K8595" s="37">
        <f t="shared" si="2401"/>
        <v>30.92</v>
      </c>
      <c r="L8595" s="37">
        <f t="shared" si="2402"/>
        <v>0</v>
      </c>
      <c r="M8595" s="37">
        <v>0</v>
      </c>
      <c r="N8595" s="37">
        <f t="shared" si="2403"/>
        <v>0</v>
      </c>
      <c r="O8595" s="37">
        <v>0</v>
      </c>
      <c r="P8595" s="37">
        <v>0</v>
      </c>
      <c r="Q8595" s="21">
        <f t="shared" si="2404"/>
        <v>39.790999999999997</v>
      </c>
      <c r="R8595" s="21">
        <f t="shared" si="2413"/>
        <v>358.20833333335651</v>
      </c>
      <c r="S8595" s="21">
        <f t="shared" si="2414"/>
        <v>-23.405978545339988</v>
      </c>
      <c r="T8595" s="21">
        <f t="shared" si="2405"/>
        <v>86.147999999999996</v>
      </c>
      <c r="U8595" s="37">
        <f>VLOOKUP(Time_Zone, 'LSTM LookUp'!$B$5:$D$8, 3, FALSE)</f>
        <v>-75</v>
      </c>
      <c r="V8595" s="21">
        <f t="shared" si="2415"/>
        <v>-0.12306817679734872</v>
      </c>
      <c r="W8595" s="21">
        <f t="shared" si="2406"/>
        <v>71.117232955800631</v>
      </c>
      <c r="X8595" s="21">
        <f t="shared" si="2407"/>
        <v>0</v>
      </c>
      <c r="Y8595" s="21">
        <f t="shared" si="2408"/>
        <v>0</v>
      </c>
      <c r="Z8595" s="21">
        <f t="shared" si="2416"/>
        <v>0</v>
      </c>
      <c r="AA8595" s="21">
        <f t="shared" si="2409"/>
        <v>0</v>
      </c>
      <c r="AB8595" s="21">
        <f t="shared" si="2410"/>
        <v>0</v>
      </c>
      <c r="AC8595" s="21">
        <f t="shared" si="2411"/>
        <v>0</v>
      </c>
      <c r="AD8595" s="21">
        <f t="shared" si="2417"/>
        <v>0</v>
      </c>
      <c r="AE8595" s="21" t="str">
        <f t="shared" si="2412"/>
        <v>12/24/6:00</v>
      </c>
    </row>
    <row r="8596" spans="2:31">
      <c r="B8596" s="37">
        <v>12</v>
      </c>
      <c r="C8596" s="38">
        <v>24</v>
      </c>
      <c r="D8596" s="39">
        <v>7</v>
      </c>
      <c r="E8596" s="17">
        <v>0</v>
      </c>
      <c r="F8596" s="17">
        <v>0</v>
      </c>
      <c r="G8596" s="17">
        <v>0</v>
      </c>
      <c r="H8596" s="37">
        <f t="shared" si="2400"/>
        <v>32</v>
      </c>
      <c r="I8596" s="37">
        <f>IF(H8596&lt;'Roof Calculator'!$G$8, 1, 0)</f>
        <v>1</v>
      </c>
      <c r="J8596" s="37">
        <f>IF(H8596&gt;='Roof Calculator'!$G$8, 1, 0)</f>
        <v>0</v>
      </c>
      <c r="K8596" s="37">
        <f t="shared" si="2401"/>
        <v>32</v>
      </c>
      <c r="L8596" s="37">
        <f t="shared" si="2402"/>
        <v>0</v>
      </c>
      <c r="M8596" s="37">
        <v>0</v>
      </c>
      <c r="N8596" s="37">
        <f t="shared" si="2403"/>
        <v>0</v>
      </c>
      <c r="O8596" s="37">
        <v>0</v>
      </c>
      <c r="P8596" s="37">
        <v>0</v>
      </c>
      <c r="Q8596" s="21">
        <f t="shared" si="2404"/>
        <v>39.790999999999997</v>
      </c>
      <c r="R8596" s="21">
        <f t="shared" si="2413"/>
        <v>358.25000000002319</v>
      </c>
      <c r="S8596" s="21">
        <f t="shared" si="2414"/>
        <v>-23.404911901924457</v>
      </c>
      <c r="T8596" s="21">
        <f t="shared" si="2405"/>
        <v>86.147999999999996</v>
      </c>
      <c r="U8596" s="37">
        <f>VLOOKUP(Time_Zone, 'LSTM LookUp'!$B$5:$D$8, 3, FALSE)</f>
        <v>-75</v>
      </c>
      <c r="V8596" s="21">
        <f t="shared" si="2415"/>
        <v>-0.14258108002410941</v>
      </c>
      <c r="W8596" s="21">
        <f t="shared" si="2406"/>
        <v>86.112354729993967</v>
      </c>
      <c r="X8596" s="21">
        <f t="shared" si="2407"/>
        <v>0</v>
      </c>
      <c r="Y8596" s="21">
        <f t="shared" si="2408"/>
        <v>0</v>
      </c>
      <c r="Z8596" s="21">
        <f t="shared" si="2416"/>
        <v>0</v>
      </c>
      <c r="AA8596" s="21">
        <f t="shared" si="2409"/>
        <v>0</v>
      </c>
      <c r="AB8596" s="21">
        <f t="shared" si="2410"/>
        <v>0</v>
      </c>
      <c r="AC8596" s="21">
        <f t="shared" si="2411"/>
        <v>0</v>
      </c>
      <c r="AD8596" s="21">
        <f t="shared" si="2417"/>
        <v>0</v>
      </c>
      <c r="AE8596" s="21" t="str">
        <f t="shared" si="2412"/>
        <v>12/24/7:00</v>
      </c>
    </row>
    <row r="8597" spans="2:31">
      <c r="B8597" s="37">
        <v>12</v>
      </c>
      <c r="C8597" s="38">
        <v>24</v>
      </c>
      <c r="D8597" s="39">
        <v>8</v>
      </c>
      <c r="E8597" s="17">
        <v>1.1000000000000001</v>
      </c>
      <c r="F8597" s="17">
        <v>0</v>
      </c>
      <c r="G8597" s="17">
        <v>0</v>
      </c>
      <c r="H8597" s="37">
        <f t="shared" si="2400"/>
        <v>33.979999999999997</v>
      </c>
      <c r="I8597" s="37">
        <f>IF(H8597&lt;'Roof Calculator'!$G$8, 1, 0)</f>
        <v>1</v>
      </c>
      <c r="J8597" s="37">
        <f>IF(H8597&gt;='Roof Calculator'!$G$8, 1, 0)</f>
        <v>0</v>
      </c>
      <c r="K8597" s="37">
        <f t="shared" si="2401"/>
        <v>33.979999999999997</v>
      </c>
      <c r="L8597" s="37">
        <f t="shared" si="2402"/>
        <v>0</v>
      </c>
      <c r="M8597" s="37">
        <v>0</v>
      </c>
      <c r="N8597" s="37">
        <f t="shared" si="2403"/>
        <v>0</v>
      </c>
      <c r="O8597" s="37">
        <v>0</v>
      </c>
      <c r="P8597" s="37">
        <v>0</v>
      </c>
      <c r="Q8597" s="21">
        <f t="shared" si="2404"/>
        <v>39.790999999999997</v>
      </c>
      <c r="R8597" s="21">
        <f t="shared" si="2413"/>
        <v>358.29166666668988</v>
      </c>
      <c r="S8597" s="21">
        <f t="shared" si="2414"/>
        <v>-23.403832508638537</v>
      </c>
      <c r="T8597" s="21">
        <f t="shared" si="2405"/>
        <v>86.147999999999996</v>
      </c>
      <c r="U8597" s="37">
        <f>VLOOKUP(Time_Zone, 'LSTM LookUp'!$B$5:$D$8, 3, FALSE)</f>
        <v>-75</v>
      </c>
      <c r="V8597" s="21">
        <f t="shared" si="2415"/>
        <v>-0.16209207875091636</v>
      </c>
      <c r="W8597" s="21">
        <f t="shared" si="2406"/>
        <v>101.10747698031226</v>
      </c>
      <c r="X8597" s="21">
        <f t="shared" si="2407"/>
        <v>0</v>
      </c>
      <c r="Y8597" s="21">
        <f t="shared" si="2408"/>
        <v>0</v>
      </c>
      <c r="Z8597" s="21">
        <f t="shared" si="2416"/>
        <v>0</v>
      </c>
      <c r="AA8597" s="21">
        <f t="shared" si="2409"/>
        <v>0</v>
      </c>
      <c r="AB8597" s="21">
        <f t="shared" si="2410"/>
        <v>0</v>
      </c>
      <c r="AC8597" s="21">
        <f t="shared" si="2411"/>
        <v>0</v>
      </c>
      <c r="AD8597" s="21">
        <f t="shared" si="2417"/>
        <v>0</v>
      </c>
      <c r="AE8597" s="21" t="str">
        <f t="shared" si="2412"/>
        <v>12/24/8:00</v>
      </c>
    </row>
    <row r="8598" spans="2:31">
      <c r="B8598" s="37">
        <v>12</v>
      </c>
      <c r="C8598" s="38">
        <v>24</v>
      </c>
      <c r="D8598" s="39">
        <v>9</v>
      </c>
      <c r="E8598" s="17">
        <v>1.7</v>
      </c>
      <c r="F8598" s="17">
        <v>12</v>
      </c>
      <c r="G8598" s="17">
        <v>0</v>
      </c>
      <c r="H8598" s="37">
        <f t="shared" ref="H8598:H8661" si="2418">E8598*9/5+32</f>
        <v>35.06</v>
      </c>
      <c r="I8598" s="37">
        <f>IF(H8598&lt;'Roof Calculator'!$G$8, 1, 0)</f>
        <v>1</v>
      </c>
      <c r="J8598" s="37">
        <f>IF(H8598&gt;='Roof Calculator'!$G$8, 1, 0)</f>
        <v>0</v>
      </c>
      <c r="K8598" s="37">
        <f t="shared" ref="K8598:K8661" si="2419">I8598*H8598</f>
        <v>35.06</v>
      </c>
      <c r="L8598" s="37">
        <f t="shared" ref="L8598:L8661" si="2420">J8598*H8598</f>
        <v>0</v>
      </c>
      <c r="M8598" s="37">
        <v>0</v>
      </c>
      <c r="N8598" s="37">
        <f t="shared" ref="N8598:N8661" si="2421">F8598*(180-M8598)/180</f>
        <v>12</v>
      </c>
      <c r="O8598" s="37">
        <v>0</v>
      </c>
      <c r="P8598" s="37">
        <v>0</v>
      </c>
      <c r="Q8598" s="21">
        <f t="shared" ref="Q8598:Q8661" si="2422">Latitude</f>
        <v>39.790999999999997</v>
      </c>
      <c r="R8598" s="21">
        <f t="shared" si="2413"/>
        <v>358.33333333335656</v>
      </c>
      <c r="S8598" s="21">
        <f t="shared" si="2414"/>
        <v>-23.402740366349015</v>
      </c>
      <c r="T8598" s="21">
        <f t="shared" ref="T8598:T8661" si="2423">Longitude</f>
        <v>86.147999999999996</v>
      </c>
      <c r="U8598" s="37">
        <f>VLOOKUP(Time_Zone, 'LSTM LookUp'!$B$5:$D$8, 3, FALSE)</f>
        <v>-75</v>
      </c>
      <c r="V8598" s="21">
        <f t="shared" si="2415"/>
        <v>-0.18160114124829363</v>
      </c>
      <c r="W8598" s="21">
        <f t="shared" ref="W8598:W8661" si="2424">15*((D8598+(4*(T8598-U8598)+V8598)/60)-12)</f>
        <v>116.10259971468793</v>
      </c>
      <c r="X8598" s="21">
        <f t="shared" ref="X8598:X8661" si="2425">G8598*(SIN(S8598*PI()/180)*SIN(Q8598*PI()/180)*COS(O8598*PI()/180)-SIN(S8598*PI()/180)*COS(Q8598*PI()/180)*SIN(O8598*PI()/180)*COS(P8598*PI()/180)+COS(S8598*PI()/180)*COS(Q8598*PI()/180)*COS(O8598*PI()/180)*COS(W8598*PI()/180)+COS(S8598*PI()/180)*SIN(Q8598*PI()/180)*SIN(O8598*PI()/180)*COS(P8598*PI()/180)*COS(W8598*PI()/180)+COS(S8598*PI()/180)*SIN(P8598*PI()/180)*SIN(W8598*PI()/180)*SIN(O8598*PI()/180))</f>
        <v>0</v>
      </c>
      <c r="Y8598" s="21">
        <f t="shared" ref="Y8598:Y8661" si="2426">X8598+N8598</f>
        <v>12</v>
      </c>
      <c r="Z8598" s="21">
        <f t="shared" si="2416"/>
        <v>3.8037904124860646</v>
      </c>
      <c r="AA8598" s="21">
        <f t="shared" ref="AA8598:AA8661" si="2427">Z8598*I8598</f>
        <v>3.8037904124860646</v>
      </c>
      <c r="AB8598" s="21">
        <f t="shared" ref="AB8598:AB8661" si="2428">Z8598*J8598</f>
        <v>0</v>
      </c>
      <c r="AC8598" s="21">
        <f t="shared" ref="AC8598:AC8661" si="2429">L8598</f>
        <v>0</v>
      </c>
      <c r="AD8598" s="21">
        <f t="shared" si="2417"/>
        <v>0</v>
      </c>
      <c r="AE8598" s="21" t="str">
        <f t="shared" ref="AE8598:AE8661" si="2430">CONCATENATE(B8598, "/", C8598, "/", D8598,":00")</f>
        <v>12/24/9:00</v>
      </c>
    </row>
    <row r="8599" spans="2:31">
      <c r="B8599" s="37">
        <v>12</v>
      </c>
      <c r="C8599" s="38">
        <v>24</v>
      </c>
      <c r="D8599" s="39">
        <v>10</v>
      </c>
      <c r="E8599" s="17">
        <v>2.8</v>
      </c>
      <c r="F8599" s="17">
        <v>76</v>
      </c>
      <c r="G8599" s="17">
        <v>5</v>
      </c>
      <c r="H8599" s="37">
        <f t="shared" si="2418"/>
        <v>37.04</v>
      </c>
      <c r="I8599" s="37">
        <f>IF(H8599&lt;'Roof Calculator'!$G$8, 1, 0)</f>
        <v>1</v>
      </c>
      <c r="J8599" s="37">
        <f>IF(H8599&gt;='Roof Calculator'!$G$8, 1, 0)</f>
        <v>0</v>
      </c>
      <c r="K8599" s="37">
        <f t="shared" si="2419"/>
        <v>37.04</v>
      </c>
      <c r="L8599" s="37">
        <f t="shared" si="2420"/>
        <v>0</v>
      </c>
      <c r="M8599" s="37">
        <v>0</v>
      </c>
      <c r="N8599" s="37">
        <f t="shared" si="2421"/>
        <v>76</v>
      </c>
      <c r="O8599" s="37">
        <v>0</v>
      </c>
      <c r="P8599" s="37">
        <v>0</v>
      </c>
      <c r="Q8599" s="21">
        <f t="shared" si="2422"/>
        <v>39.790999999999997</v>
      </c>
      <c r="R8599" s="21">
        <f t="shared" ref="R8599:R8662" si="2431">R8598+1/24</f>
        <v>358.37500000002325</v>
      </c>
      <c r="S8599" s="21">
        <f t="shared" ref="S8599:S8662" si="2432">ASIN(SIN(23.45*PI()/180)*SIN((360/365*(R8599-81))*PI()/180))*180/PI()</f>
        <v>-23.401635475932881</v>
      </c>
      <c r="T8599" s="21">
        <f t="shared" si="2423"/>
        <v>86.147999999999996</v>
      </c>
      <c r="U8599" s="37">
        <f>VLOOKUP(Time_Zone, 'LSTM LookUp'!$B$5:$D$8, 3, FALSE)</f>
        <v>-75</v>
      </c>
      <c r="V8599" s="21">
        <f t="shared" ref="V8599:V8662" si="2433">9.87*SIN(2*(360/365*(R8599-81))*PI()/180)-7.53*COS((360/365*(R8599-81))*PI()/180)-1.5*SIN((360/365*(R8599-81))*PI()/180)</f>
        <v>-0.20110823579155124</v>
      </c>
      <c r="W8599" s="21">
        <f t="shared" si="2424"/>
        <v>131.09772294105213</v>
      </c>
      <c r="X8599" s="21">
        <f t="shared" si="2425"/>
        <v>-3.5886667906918168</v>
      </c>
      <c r="Y8599" s="21">
        <f t="shared" si="2426"/>
        <v>72.411333209308182</v>
      </c>
      <c r="Z8599" s="21">
        <f t="shared" ref="Z8599:Z8662" si="2434">Y8599/10.764*3.412</f>
        <v>22.953127918075019</v>
      </c>
      <c r="AA8599" s="21">
        <f t="shared" si="2427"/>
        <v>22.953127918075019</v>
      </c>
      <c r="AB8599" s="21">
        <f t="shared" si="2428"/>
        <v>0</v>
      </c>
      <c r="AC8599" s="21">
        <f t="shared" si="2429"/>
        <v>0</v>
      </c>
      <c r="AD8599" s="21">
        <f t="shared" ref="AD8599:AD8662" si="2435">AB8599</f>
        <v>0</v>
      </c>
      <c r="AE8599" s="21" t="str">
        <f t="shared" si="2430"/>
        <v>12/24/10:00</v>
      </c>
    </row>
    <row r="8600" spans="2:31">
      <c r="B8600" s="37">
        <v>12</v>
      </c>
      <c r="C8600" s="38">
        <v>24</v>
      </c>
      <c r="D8600" s="39">
        <v>11</v>
      </c>
      <c r="E8600" s="17">
        <v>3.9</v>
      </c>
      <c r="F8600" s="17">
        <v>129</v>
      </c>
      <c r="G8600" s="17">
        <v>13</v>
      </c>
      <c r="H8600" s="37">
        <f t="shared" si="2418"/>
        <v>39.020000000000003</v>
      </c>
      <c r="I8600" s="37">
        <f>IF(H8600&lt;'Roof Calculator'!$G$8, 1, 0)</f>
        <v>1</v>
      </c>
      <c r="J8600" s="37">
        <f>IF(H8600&gt;='Roof Calculator'!$G$8, 1, 0)</f>
        <v>0</v>
      </c>
      <c r="K8600" s="37">
        <f t="shared" si="2419"/>
        <v>39.020000000000003</v>
      </c>
      <c r="L8600" s="37">
        <f t="shared" si="2420"/>
        <v>0</v>
      </c>
      <c r="M8600" s="37">
        <v>0</v>
      </c>
      <c r="N8600" s="37">
        <f t="shared" si="2421"/>
        <v>129</v>
      </c>
      <c r="O8600" s="37">
        <v>0</v>
      </c>
      <c r="P8600" s="37">
        <v>0</v>
      </c>
      <c r="Q8600" s="21">
        <f t="shared" si="2422"/>
        <v>39.790999999999997</v>
      </c>
      <c r="R8600" s="21">
        <f t="shared" si="2431"/>
        <v>358.41666666668993</v>
      </c>
      <c r="S8600" s="21">
        <f t="shared" si="2432"/>
        <v>-23.400517838277324</v>
      </c>
      <c r="T8600" s="21">
        <f t="shared" si="2423"/>
        <v>86.147999999999996</v>
      </c>
      <c r="U8600" s="37">
        <f>VLOOKUP(Time_Zone, 'LSTM LookUp'!$B$5:$D$8, 3, FALSE)</f>
        <v>-75</v>
      </c>
      <c r="V8600" s="21">
        <f t="shared" si="2433"/>
        <v>-0.22061333066086863</v>
      </c>
      <c r="W8600" s="21">
        <f t="shared" si="2424"/>
        <v>146.09284666733478</v>
      </c>
      <c r="X8600" s="21">
        <f t="shared" si="2425"/>
        <v>-10.912705975661972</v>
      </c>
      <c r="Y8600" s="21">
        <f t="shared" si="2426"/>
        <v>118.08729402433804</v>
      </c>
      <c r="Z8600" s="21">
        <f t="shared" si="2434"/>
        <v>37.431609737183337</v>
      </c>
      <c r="AA8600" s="21">
        <f t="shared" si="2427"/>
        <v>37.431609737183337</v>
      </c>
      <c r="AB8600" s="21">
        <f t="shared" si="2428"/>
        <v>0</v>
      </c>
      <c r="AC8600" s="21">
        <f t="shared" si="2429"/>
        <v>0</v>
      </c>
      <c r="AD8600" s="21">
        <f t="shared" si="2435"/>
        <v>0</v>
      </c>
      <c r="AE8600" s="21" t="str">
        <f t="shared" si="2430"/>
        <v>12/24/11:00</v>
      </c>
    </row>
    <row r="8601" spans="2:31">
      <c r="B8601" s="37">
        <v>12</v>
      </c>
      <c r="C8601" s="38">
        <v>24</v>
      </c>
      <c r="D8601" s="39">
        <v>12</v>
      </c>
      <c r="E8601" s="17">
        <v>5</v>
      </c>
      <c r="F8601" s="17">
        <v>181</v>
      </c>
      <c r="G8601" s="17">
        <v>3</v>
      </c>
      <c r="H8601" s="37">
        <f t="shared" si="2418"/>
        <v>41</v>
      </c>
      <c r="I8601" s="37">
        <f>IF(H8601&lt;'Roof Calculator'!$G$8, 1, 0)</f>
        <v>1</v>
      </c>
      <c r="J8601" s="37">
        <f>IF(H8601&gt;='Roof Calculator'!$G$8, 1, 0)</f>
        <v>0</v>
      </c>
      <c r="K8601" s="37">
        <f t="shared" si="2419"/>
        <v>41</v>
      </c>
      <c r="L8601" s="37">
        <f t="shared" si="2420"/>
        <v>0</v>
      </c>
      <c r="M8601" s="37">
        <v>0</v>
      </c>
      <c r="N8601" s="37">
        <f t="shared" si="2421"/>
        <v>181</v>
      </c>
      <c r="O8601" s="37">
        <v>0</v>
      </c>
      <c r="P8601" s="37">
        <v>0</v>
      </c>
      <c r="Q8601" s="21">
        <f t="shared" si="2422"/>
        <v>39.790999999999997</v>
      </c>
      <c r="R8601" s="21">
        <f t="shared" si="2431"/>
        <v>358.45833333335662</v>
      </c>
      <c r="S8601" s="21">
        <f t="shared" si="2432"/>
        <v>-23.399387454279697</v>
      </c>
      <c r="T8601" s="21">
        <f t="shared" si="2423"/>
        <v>86.147999999999996</v>
      </c>
      <c r="U8601" s="37">
        <f>VLOOKUP(Time_Zone, 'LSTM LookUp'!$B$5:$D$8, 3, FALSE)</f>
        <v>-75</v>
      </c>
      <c r="V8601" s="21">
        <f t="shared" si="2433"/>
        <v>-0.24011639414135577</v>
      </c>
      <c r="W8601" s="21">
        <f t="shared" si="2424"/>
        <v>161.08797090146464</v>
      </c>
      <c r="X8601" s="21">
        <f t="shared" si="2425"/>
        <v>-2.7638615665065771</v>
      </c>
      <c r="Y8601" s="21">
        <f t="shared" si="2426"/>
        <v>178.23613843349341</v>
      </c>
      <c r="Z8601" s="21">
        <f t="shared" si="2434"/>
        <v>56.497742877655106</v>
      </c>
      <c r="AA8601" s="21">
        <f t="shared" si="2427"/>
        <v>56.497742877655106</v>
      </c>
      <c r="AB8601" s="21">
        <f t="shared" si="2428"/>
        <v>0</v>
      </c>
      <c r="AC8601" s="21">
        <f t="shared" si="2429"/>
        <v>0</v>
      </c>
      <c r="AD8601" s="21">
        <f t="shared" si="2435"/>
        <v>0</v>
      </c>
      <c r="AE8601" s="21" t="str">
        <f t="shared" si="2430"/>
        <v>12/24/12:00</v>
      </c>
    </row>
    <row r="8602" spans="2:31">
      <c r="B8602" s="37">
        <v>12</v>
      </c>
      <c r="C8602" s="38">
        <v>24</v>
      </c>
      <c r="D8602" s="39">
        <v>13</v>
      </c>
      <c r="E8602" s="17">
        <v>6.1</v>
      </c>
      <c r="F8602" s="17">
        <v>254</v>
      </c>
      <c r="G8602" s="17">
        <v>12</v>
      </c>
      <c r="H8602" s="37">
        <f t="shared" si="2418"/>
        <v>42.980000000000004</v>
      </c>
      <c r="I8602" s="37">
        <f>IF(H8602&lt;'Roof Calculator'!$G$8, 1, 0)</f>
        <v>1</v>
      </c>
      <c r="J8602" s="37">
        <f>IF(H8602&gt;='Roof Calculator'!$G$8, 1, 0)</f>
        <v>0</v>
      </c>
      <c r="K8602" s="37">
        <f t="shared" si="2419"/>
        <v>42.980000000000004</v>
      </c>
      <c r="L8602" s="37">
        <f t="shared" si="2420"/>
        <v>0</v>
      </c>
      <c r="M8602" s="37">
        <v>0</v>
      </c>
      <c r="N8602" s="37">
        <f t="shared" si="2421"/>
        <v>254</v>
      </c>
      <c r="O8602" s="37">
        <v>0</v>
      </c>
      <c r="P8602" s="37">
        <v>0</v>
      </c>
      <c r="Q8602" s="21">
        <f t="shared" si="2422"/>
        <v>39.790999999999997</v>
      </c>
      <c r="R8602" s="21">
        <f t="shared" si="2431"/>
        <v>358.50000000002331</v>
      </c>
      <c r="S8602" s="21">
        <f t="shared" si="2432"/>
        <v>-23.398244324847557</v>
      </c>
      <c r="T8602" s="21">
        <f t="shared" si="2423"/>
        <v>86.147999999999996</v>
      </c>
      <c r="U8602" s="37">
        <f>VLOOKUP(Time_Zone, 'LSTM LookUp'!$B$5:$D$8, 3, FALSE)</f>
        <v>-75</v>
      </c>
      <c r="V8602" s="21">
        <f t="shared" si="2433"/>
        <v>-0.25961739452311483</v>
      </c>
      <c r="W8602" s="21">
        <f t="shared" si="2424"/>
        <v>176.08309565136918</v>
      </c>
      <c r="X8602" s="21">
        <f t="shared" si="2425"/>
        <v>-11.492429316739665</v>
      </c>
      <c r="Y8602" s="21">
        <f t="shared" si="2426"/>
        <v>242.50757068326033</v>
      </c>
      <c r="Z8602" s="21">
        <f t="shared" si="2434"/>
        <v>76.870664360022701</v>
      </c>
      <c r="AA8602" s="21">
        <f t="shared" si="2427"/>
        <v>76.870664360022701</v>
      </c>
      <c r="AB8602" s="21">
        <f t="shared" si="2428"/>
        <v>0</v>
      </c>
      <c r="AC8602" s="21">
        <f t="shared" si="2429"/>
        <v>0</v>
      </c>
      <c r="AD8602" s="21">
        <f t="shared" si="2435"/>
        <v>0</v>
      </c>
      <c r="AE8602" s="21" t="str">
        <f t="shared" si="2430"/>
        <v>12/24/13:00</v>
      </c>
    </row>
    <row r="8603" spans="2:31">
      <c r="B8603" s="37">
        <v>12</v>
      </c>
      <c r="C8603" s="38">
        <v>24</v>
      </c>
      <c r="D8603" s="39">
        <v>14</v>
      </c>
      <c r="E8603" s="17">
        <v>7.8</v>
      </c>
      <c r="F8603" s="17">
        <v>194</v>
      </c>
      <c r="G8603" s="17">
        <v>3</v>
      </c>
      <c r="H8603" s="37">
        <f t="shared" si="2418"/>
        <v>46.04</v>
      </c>
      <c r="I8603" s="37">
        <f>IF(H8603&lt;'Roof Calculator'!$G$8, 1, 0)</f>
        <v>1</v>
      </c>
      <c r="J8603" s="37">
        <f>IF(H8603&gt;='Roof Calculator'!$G$8, 1, 0)</f>
        <v>0</v>
      </c>
      <c r="K8603" s="37">
        <f t="shared" si="2419"/>
        <v>46.04</v>
      </c>
      <c r="L8603" s="37">
        <f t="shared" si="2420"/>
        <v>0</v>
      </c>
      <c r="M8603" s="37">
        <v>0</v>
      </c>
      <c r="N8603" s="37">
        <f t="shared" si="2421"/>
        <v>194</v>
      </c>
      <c r="O8603" s="37">
        <v>0</v>
      </c>
      <c r="P8603" s="37">
        <v>0</v>
      </c>
      <c r="Q8603" s="21">
        <f t="shared" si="2422"/>
        <v>39.790999999999997</v>
      </c>
      <c r="R8603" s="21">
        <f t="shared" si="2431"/>
        <v>358.54166666668999</v>
      </c>
      <c r="S8603" s="21">
        <f t="shared" si="2432"/>
        <v>-23.397088450898629</v>
      </c>
      <c r="T8603" s="21">
        <f t="shared" si="2423"/>
        <v>86.147999999999996</v>
      </c>
      <c r="U8603" s="37">
        <f>VLOOKUP(Time_Zone, 'LSTM LookUp'!$B$5:$D$8, 3, FALSE)</f>
        <v>-75</v>
      </c>
      <c r="V8603" s="21">
        <f t="shared" si="2433"/>
        <v>-0.27911630010132438</v>
      </c>
      <c r="W8603" s="21">
        <f t="shared" si="2424"/>
        <v>191.07822092497469</v>
      </c>
      <c r="X8603" s="21">
        <f t="shared" si="2425"/>
        <v>-2.8386091488474228</v>
      </c>
      <c r="Y8603" s="21">
        <f t="shared" si="2426"/>
        <v>191.16139085115259</v>
      </c>
      <c r="Z8603" s="21">
        <f t="shared" si="2434"/>
        <v>60.594822146426296</v>
      </c>
      <c r="AA8603" s="21">
        <f t="shared" si="2427"/>
        <v>60.594822146426296</v>
      </c>
      <c r="AB8603" s="21">
        <f t="shared" si="2428"/>
        <v>0</v>
      </c>
      <c r="AC8603" s="21">
        <f t="shared" si="2429"/>
        <v>0</v>
      </c>
      <c r="AD8603" s="21">
        <f t="shared" si="2435"/>
        <v>0</v>
      </c>
      <c r="AE8603" s="21" t="str">
        <f t="shared" si="2430"/>
        <v>12/24/14:00</v>
      </c>
    </row>
    <row r="8604" spans="2:31">
      <c r="B8604" s="37">
        <v>12</v>
      </c>
      <c r="C8604" s="38">
        <v>24</v>
      </c>
      <c r="D8604" s="39">
        <v>15</v>
      </c>
      <c r="E8604" s="17">
        <v>7.8</v>
      </c>
      <c r="F8604" s="17">
        <v>169</v>
      </c>
      <c r="G8604" s="17">
        <v>0</v>
      </c>
      <c r="H8604" s="37">
        <f t="shared" si="2418"/>
        <v>46.04</v>
      </c>
      <c r="I8604" s="37">
        <f>IF(H8604&lt;'Roof Calculator'!$G$8, 1, 0)</f>
        <v>1</v>
      </c>
      <c r="J8604" s="37">
        <f>IF(H8604&gt;='Roof Calculator'!$G$8, 1, 0)</f>
        <v>0</v>
      </c>
      <c r="K8604" s="37">
        <f t="shared" si="2419"/>
        <v>46.04</v>
      </c>
      <c r="L8604" s="37">
        <f t="shared" si="2420"/>
        <v>0</v>
      </c>
      <c r="M8604" s="37">
        <v>0</v>
      </c>
      <c r="N8604" s="37">
        <f t="shared" si="2421"/>
        <v>169</v>
      </c>
      <c r="O8604" s="37">
        <v>0</v>
      </c>
      <c r="P8604" s="37">
        <v>0</v>
      </c>
      <c r="Q8604" s="21">
        <f t="shared" si="2422"/>
        <v>39.790999999999997</v>
      </c>
      <c r="R8604" s="21">
        <f t="shared" si="2431"/>
        <v>358.58333333335668</v>
      </c>
      <c r="S8604" s="21">
        <f t="shared" si="2432"/>
        <v>-23.395919833360832</v>
      </c>
      <c r="T8604" s="21">
        <f t="shared" si="2423"/>
        <v>86.147999999999996</v>
      </c>
      <c r="U8604" s="37">
        <f>VLOOKUP(Time_Zone, 'LSTM LookUp'!$B$5:$D$8, 3, FALSE)</f>
        <v>-75</v>
      </c>
      <c r="V8604" s="21">
        <f t="shared" si="2433"/>
        <v>-0.29861307917620494</v>
      </c>
      <c r="W8604" s="21">
        <f t="shared" si="2424"/>
        <v>206.07334673020591</v>
      </c>
      <c r="X8604" s="21">
        <f t="shared" si="2425"/>
        <v>0</v>
      </c>
      <c r="Y8604" s="21">
        <f t="shared" si="2426"/>
        <v>169</v>
      </c>
      <c r="Z8604" s="21">
        <f t="shared" si="2434"/>
        <v>53.570048309178745</v>
      </c>
      <c r="AA8604" s="21">
        <f t="shared" si="2427"/>
        <v>53.570048309178745</v>
      </c>
      <c r="AB8604" s="21">
        <f t="shared" si="2428"/>
        <v>0</v>
      </c>
      <c r="AC8604" s="21">
        <f t="shared" si="2429"/>
        <v>0</v>
      </c>
      <c r="AD8604" s="21">
        <f t="shared" si="2435"/>
        <v>0</v>
      </c>
      <c r="AE8604" s="21" t="str">
        <f t="shared" si="2430"/>
        <v>12/24/15:00</v>
      </c>
    </row>
    <row r="8605" spans="2:31">
      <c r="B8605" s="37">
        <v>12</v>
      </c>
      <c r="C8605" s="38">
        <v>24</v>
      </c>
      <c r="D8605" s="39">
        <v>16</v>
      </c>
      <c r="E8605" s="17">
        <v>8.3000000000000007</v>
      </c>
      <c r="F8605" s="17">
        <v>113</v>
      </c>
      <c r="G8605" s="17">
        <v>1</v>
      </c>
      <c r="H8605" s="37">
        <f t="shared" si="2418"/>
        <v>46.94</v>
      </c>
      <c r="I8605" s="37">
        <f>IF(H8605&lt;'Roof Calculator'!$G$8, 1, 0)</f>
        <v>1</v>
      </c>
      <c r="J8605" s="37">
        <f>IF(H8605&gt;='Roof Calculator'!$G$8, 1, 0)</f>
        <v>0</v>
      </c>
      <c r="K8605" s="37">
        <f t="shared" si="2419"/>
        <v>46.94</v>
      </c>
      <c r="L8605" s="37">
        <f t="shared" si="2420"/>
        <v>0</v>
      </c>
      <c r="M8605" s="37">
        <v>0</v>
      </c>
      <c r="N8605" s="37">
        <f t="shared" si="2421"/>
        <v>113</v>
      </c>
      <c r="O8605" s="37">
        <v>0</v>
      </c>
      <c r="P8605" s="37">
        <v>0</v>
      </c>
      <c r="Q8605" s="21">
        <f t="shared" si="2422"/>
        <v>39.790999999999997</v>
      </c>
      <c r="R8605" s="21">
        <f t="shared" si="2431"/>
        <v>358.62500000002336</v>
      </c>
      <c r="S8605" s="21">
        <f t="shared" si="2432"/>
        <v>-23.394738473172247</v>
      </c>
      <c r="T8605" s="21">
        <f t="shared" si="2423"/>
        <v>86.147999999999996</v>
      </c>
      <c r="U8605" s="37">
        <f>VLOOKUP(Time_Zone, 'LSTM LookUp'!$B$5:$D$8, 3, FALSE)</f>
        <v>-75</v>
      </c>
      <c r="V8605" s="21">
        <f t="shared" si="2433"/>
        <v>-0.31810770005324729</v>
      </c>
      <c r="W8605" s="21">
        <f t="shared" si="2424"/>
        <v>221.06847307498668</v>
      </c>
      <c r="X8605" s="21">
        <f t="shared" si="2425"/>
        <v>-0.78579635454662977</v>
      </c>
      <c r="Y8605" s="21">
        <f t="shared" si="2426"/>
        <v>112.21420364545337</v>
      </c>
      <c r="Z8605" s="21">
        <f t="shared" si="2434"/>
        <v>35.56994266427786</v>
      </c>
      <c r="AA8605" s="21">
        <f t="shared" si="2427"/>
        <v>35.56994266427786</v>
      </c>
      <c r="AB8605" s="21">
        <f t="shared" si="2428"/>
        <v>0</v>
      </c>
      <c r="AC8605" s="21">
        <f t="shared" si="2429"/>
        <v>0</v>
      </c>
      <c r="AD8605" s="21">
        <f t="shared" si="2435"/>
        <v>0</v>
      </c>
      <c r="AE8605" s="21" t="str">
        <f t="shared" si="2430"/>
        <v>12/24/16:00</v>
      </c>
    </row>
    <row r="8606" spans="2:31">
      <c r="B8606" s="37">
        <v>12</v>
      </c>
      <c r="C8606" s="38">
        <v>24</v>
      </c>
      <c r="D8606" s="39">
        <v>17</v>
      </c>
      <c r="E8606" s="17">
        <v>8.3000000000000007</v>
      </c>
      <c r="F8606" s="17">
        <v>32</v>
      </c>
      <c r="G8606" s="17">
        <v>0</v>
      </c>
      <c r="H8606" s="37">
        <f t="shared" si="2418"/>
        <v>46.94</v>
      </c>
      <c r="I8606" s="37">
        <f>IF(H8606&lt;'Roof Calculator'!$G$8, 1, 0)</f>
        <v>1</v>
      </c>
      <c r="J8606" s="37">
        <f>IF(H8606&gt;='Roof Calculator'!$G$8, 1, 0)</f>
        <v>0</v>
      </c>
      <c r="K8606" s="37">
        <f t="shared" si="2419"/>
        <v>46.94</v>
      </c>
      <c r="L8606" s="37">
        <f t="shared" si="2420"/>
        <v>0</v>
      </c>
      <c r="M8606" s="37">
        <v>0</v>
      </c>
      <c r="N8606" s="37">
        <f t="shared" si="2421"/>
        <v>32</v>
      </c>
      <c r="O8606" s="37">
        <v>0</v>
      </c>
      <c r="P8606" s="37">
        <v>0</v>
      </c>
      <c r="Q8606" s="21">
        <f t="shared" si="2422"/>
        <v>39.790999999999997</v>
      </c>
      <c r="R8606" s="21">
        <f t="shared" si="2431"/>
        <v>358.66666666669005</v>
      </c>
      <c r="S8606" s="21">
        <f t="shared" si="2432"/>
        <v>-23.39354437128112</v>
      </c>
      <c r="T8606" s="21">
        <f t="shared" si="2423"/>
        <v>86.147999999999996</v>
      </c>
      <c r="U8606" s="37">
        <f>VLOOKUP(Time_Zone, 'LSTM LookUp'!$B$5:$D$8, 3, FALSE)</f>
        <v>-75</v>
      </c>
      <c r="V8606" s="21">
        <f t="shared" si="2433"/>
        <v>-0.33760013104305786</v>
      </c>
      <c r="W8606" s="21">
        <f t="shared" si="2424"/>
        <v>236.06359996723927</v>
      </c>
      <c r="X8606" s="21">
        <f t="shared" si="2425"/>
        <v>0</v>
      </c>
      <c r="Y8606" s="21">
        <f t="shared" si="2426"/>
        <v>32</v>
      </c>
      <c r="Z8606" s="21">
        <f t="shared" si="2434"/>
        <v>10.143441099962839</v>
      </c>
      <c r="AA8606" s="21">
        <f t="shared" si="2427"/>
        <v>10.143441099962839</v>
      </c>
      <c r="AB8606" s="21">
        <f t="shared" si="2428"/>
        <v>0</v>
      </c>
      <c r="AC8606" s="21">
        <f t="shared" si="2429"/>
        <v>0</v>
      </c>
      <c r="AD8606" s="21">
        <f t="shared" si="2435"/>
        <v>0</v>
      </c>
      <c r="AE8606" s="21" t="str">
        <f t="shared" si="2430"/>
        <v>12/24/17:00</v>
      </c>
    </row>
    <row r="8607" spans="2:31">
      <c r="B8607" s="37">
        <v>12</v>
      </c>
      <c r="C8607" s="38">
        <v>24</v>
      </c>
      <c r="D8607" s="39">
        <v>18</v>
      </c>
      <c r="E8607" s="17">
        <v>11.1</v>
      </c>
      <c r="F8607" s="17">
        <v>8</v>
      </c>
      <c r="G8607" s="17">
        <v>0</v>
      </c>
      <c r="H8607" s="37">
        <f t="shared" si="2418"/>
        <v>51.98</v>
      </c>
      <c r="I8607" s="37">
        <f>IF(H8607&lt;'Roof Calculator'!$G$8, 1, 0)</f>
        <v>1</v>
      </c>
      <c r="J8607" s="37">
        <f>IF(H8607&gt;='Roof Calculator'!$G$8, 1, 0)</f>
        <v>0</v>
      </c>
      <c r="K8607" s="37">
        <f t="shared" si="2419"/>
        <v>51.98</v>
      </c>
      <c r="L8607" s="37">
        <f t="shared" si="2420"/>
        <v>0</v>
      </c>
      <c r="M8607" s="37">
        <v>0</v>
      </c>
      <c r="N8607" s="37">
        <f t="shared" si="2421"/>
        <v>8</v>
      </c>
      <c r="O8607" s="37">
        <v>0</v>
      </c>
      <c r="P8607" s="37">
        <v>0</v>
      </c>
      <c r="Q8607" s="21">
        <f t="shared" si="2422"/>
        <v>39.790999999999997</v>
      </c>
      <c r="R8607" s="21">
        <f t="shared" si="2431"/>
        <v>358.70833333335673</v>
      </c>
      <c r="S8607" s="21">
        <f t="shared" si="2432"/>
        <v>-23.3923375286459</v>
      </c>
      <c r="T8607" s="21">
        <f t="shared" si="2423"/>
        <v>86.147999999999996</v>
      </c>
      <c r="U8607" s="37">
        <f>VLOOKUP(Time_Zone, 'LSTM LookUp'!$B$5:$D$8, 3, FALSE)</f>
        <v>-75</v>
      </c>
      <c r="V8607" s="21">
        <f t="shared" si="2433"/>
        <v>-0.35709034046168231</v>
      </c>
      <c r="W8607" s="21">
        <f t="shared" si="2424"/>
        <v>251.05872741488457</v>
      </c>
      <c r="X8607" s="21">
        <f t="shared" si="2425"/>
        <v>0</v>
      </c>
      <c r="Y8607" s="21">
        <f t="shared" si="2426"/>
        <v>8</v>
      </c>
      <c r="Z8607" s="21">
        <f t="shared" si="2434"/>
        <v>2.5358602749907098</v>
      </c>
      <c r="AA8607" s="21">
        <f t="shared" si="2427"/>
        <v>2.5358602749907098</v>
      </c>
      <c r="AB8607" s="21">
        <f t="shared" si="2428"/>
        <v>0</v>
      </c>
      <c r="AC8607" s="21">
        <f t="shared" si="2429"/>
        <v>0</v>
      </c>
      <c r="AD8607" s="21">
        <f t="shared" si="2435"/>
        <v>0</v>
      </c>
      <c r="AE8607" s="21" t="str">
        <f t="shared" si="2430"/>
        <v>12/24/18:00</v>
      </c>
    </row>
    <row r="8608" spans="2:31">
      <c r="B8608" s="37">
        <v>12</v>
      </c>
      <c r="C8608" s="38">
        <v>24</v>
      </c>
      <c r="D8608" s="39">
        <v>19</v>
      </c>
      <c r="E8608" s="17">
        <v>8.9</v>
      </c>
      <c r="F8608" s="17">
        <v>0</v>
      </c>
      <c r="G8608" s="17">
        <v>0</v>
      </c>
      <c r="H8608" s="37">
        <f t="shared" si="2418"/>
        <v>48.02</v>
      </c>
      <c r="I8608" s="37">
        <f>IF(H8608&lt;'Roof Calculator'!$G$8, 1, 0)</f>
        <v>1</v>
      </c>
      <c r="J8608" s="37">
        <f>IF(H8608&gt;='Roof Calculator'!$G$8, 1, 0)</f>
        <v>0</v>
      </c>
      <c r="K8608" s="37">
        <f t="shared" si="2419"/>
        <v>48.02</v>
      </c>
      <c r="L8608" s="37">
        <f t="shared" si="2420"/>
        <v>0</v>
      </c>
      <c r="M8608" s="37">
        <v>0</v>
      </c>
      <c r="N8608" s="37">
        <f t="shared" si="2421"/>
        <v>0</v>
      </c>
      <c r="O8608" s="37">
        <v>0</v>
      </c>
      <c r="P8608" s="37">
        <v>0</v>
      </c>
      <c r="Q8608" s="21">
        <f t="shared" si="2422"/>
        <v>39.790999999999997</v>
      </c>
      <c r="R8608" s="21">
        <f t="shared" si="2431"/>
        <v>358.75000000002342</v>
      </c>
      <c r="S8608" s="21">
        <f t="shared" si="2432"/>
        <v>-23.391117946235177</v>
      </c>
      <c r="T8608" s="21">
        <f t="shared" si="2423"/>
        <v>86.147999999999996</v>
      </c>
      <c r="U8608" s="37">
        <f>VLOOKUP(Time_Zone, 'LSTM LookUp'!$B$5:$D$8, 3, FALSE)</f>
        <v>-75</v>
      </c>
      <c r="V8608" s="21">
        <f t="shared" si="2433"/>
        <v>-0.37657829663045361</v>
      </c>
      <c r="W8608" s="21">
        <f t="shared" si="2424"/>
        <v>266.05385542584241</v>
      </c>
      <c r="X8608" s="21">
        <f t="shared" si="2425"/>
        <v>0</v>
      </c>
      <c r="Y8608" s="21">
        <f t="shared" si="2426"/>
        <v>0</v>
      </c>
      <c r="Z8608" s="21">
        <f t="shared" si="2434"/>
        <v>0</v>
      </c>
      <c r="AA8608" s="21">
        <f t="shared" si="2427"/>
        <v>0</v>
      </c>
      <c r="AB8608" s="21">
        <f t="shared" si="2428"/>
        <v>0</v>
      </c>
      <c r="AC8608" s="21">
        <f t="shared" si="2429"/>
        <v>0</v>
      </c>
      <c r="AD8608" s="21">
        <f t="shared" si="2435"/>
        <v>0</v>
      </c>
      <c r="AE8608" s="21" t="str">
        <f t="shared" si="2430"/>
        <v>12/24/19:00</v>
      </c>
    </row>
    <row r="8609" spans="2:31">
      <c r="B8609" s="37">
        <v>12</v>
      </c>
      <c r="C8609" s="38">
        <v>24</v>
      </c>
      <c r="D8609" s="39">
        <v>20</v>
      </c>
      <c r="E8609" s="17">
        <v>5.6</v>
      </c>
      <c r="F8609" s="17">
        <v>0</v>
      </c>
      <c r="G8609" s="17">
        <v>0</v>
      </c>
      <c r="H8609" s="37">
        <f t="shared" si="2418"/>
        <v>42.08</v>
      </c>
      <c r="I8609" s="37">
        <f>IF(H8609&lt;'Roof Calculator'!$G$8, 1, 0)</f>
        <v>1</v>
      </c>
      <c r="J8609" s="37">
        <f>IF(H8609&gt;='Roof Calculator'!$G$8, 1, 0)</f>
        <v>0</v>
      </c>
      <c r="K8609" s="37">
        <f t="shared" si="2419"/>
        <v>42.08</v>
      </c>
      <c r="L8609" s="37">
        <f t="shared" si="2420"/>
        <v>0</v>
      </c>
      <c r="M8609" s="37">
        <v>0</v>
      </c>
      <c r="N8609" s="37">
        <f t="shared" si="2421"/>
        <v>0</v>
      </c>
      <c r="O8609" s="37">
        <v>0</v>
      </c>
      <c r="P8609" s="37">
        <v>0</v>
      </c>
      <c r="Q8609" s="21">
        <f t="shared" si="2422"/>
        <v>39.790999999999997</v>
      </c>
      <c r="R8609" s="21">
        <f t="shared" si="2431"/>
        <v>358.79166666669011</v>
      </c>
      <c r="S8609" s="21">
        <f t="shared" si="2432"/>
        <v>-23.389885625027716</v>
      </c>
      <c r="T8609" s="21">
        <f t="shared" si="2423"/>
        <v>86.147999999999996</v>
      </c>
      <c r="U8609" s="37">
        <f>VLOOKUP(Time_Zone, 'LSTM LookUp'!$B$5:$D$8, 3, FALSE)</f>
        <v>-75</v>
      </c>
      <c r="V8609" s="21">
        <f t="shared" si="2433"/>
        <v>-0.39606396787607268</v>
      </c>
      <c r="W8609" s="21">
        <f t="shared" si="2424"/>
        <v>281.04898400803097</v>
      </c>
      <c r="X8609" s="21">
        <f t="shared" si="2425"/>
        <v>0</v>
      </c>
      <c r="Y8609" s="21">
        <f t="shared" si="2426"/>
        <v>0</v>
      </c>
      <c r="Z8609" s="21">
        <f t="shared" si="2434"/>
        <v>0</v>
      </c>
      <c r="AA8609" s="21">
        <f t="shared" si="2427"/>
        <v>0</v>
      </c>
      <c r="AB8609" s="21">
        <f t="shared" si="2428"/>
        <v>0</v>
      </c>
      <c r="AC8609" s="21">
        <f t="shared" si="2429"/>
        <v>0</v>
      </c>
      <c r="AD8609" s="21">
        <f t="shared" si="2435"/>
        <v>0</v>
      </c>
      <c r="AE8609" s="21" t="str">
        <f t="shared" si="2430"/>
        <v>12/24/20:00</v>
      </c>
    </row>
    <row r="8610" spans="2:31">
      <c r="B8610" s="37">
        <v>12</v>
      </c>
      <c r="C8610" s="38">
        <v>24</v>
      </c>
      <c r="D8610" s="39">
        <v>21</v>
      </c>
      <c r="E8610" s="17">
        <v>4.4000000000000004</v>
      </c>
      <c r="F8610" s="17">
        <v>0</v>
      </c>
      <c r="G8610" s="17">
        <v>0</v>
      </c>
      <c r="H8610" s="37">
        <f t="shared" si="2418"/>
        <v>39.92</v>
      </c>
      <c r="I8610" s="37">
        <f>IF(H8610&lt;'Roof Calculator'!$G$8, 1, 0)</f>
        <v>1</v>
      </c>
      <c r="J8610" s="37">
        <f>IF(H8610&gt;='Roof Calculator'!$G$8, 1, 0)</f>
        <v>0</v>
      </c>
      <c r="K8610" s="37">
        <f t="shared" si="2419"/>
        <v>39.92</v>
      </c>
      <c r="L8610" s="37">
        <f t="shared" si="2420"/>
        <v>0</v>
      </c>
      <c r="M8610" s="37">
        <v>0</v>
      </c>
      <c r="N8610" s="37">
        <f t="shared" si="2421"/>
        <v>0</v>
      </c>
      <c r="O8610" s="37">
        <v>0</v>
      </c>
      <c r="P8610" s="37">
        <v>0</v>
      </c>
      <c r="Q8610" s="21">
        <f t="shared" si="2422"/>
        <v>39.790999999999997</v>
      </c>
      <c r="R8610" s="21">
        <f t="shared" si="2431"/>
        <v>358.83333333335679</v>
      </c>
      <c r="S8610" s="21">
        <f t="shared" si="2432"/>
        <v>-23.388640566012445</v>
      </c>
      <c r="T8610" s="21">
        <f t="shared" si="2423"/>
        <v>86.147999999999996</v>
      </c>
      <c r="U8610" s="37">
        <f>VLOOKUP(Time_Zone, 'LSTM LookUp'!$B$5:$D$8, 3, FALSE)</f>
        <v>-75</v>
      </c>
      <c r="V8610" s="21">
        <f t="shared" si="2433"/>
        <v>-0.41554732253081617</v>
      </c>
      <c r="W8610" s="21">
        <f t="shared" si="2424"/>
        <v>296.04411316936728</v>
      </c>
      <c r="X8610" s="21">
        <f t="shared" si="2425"/>
        <v>0</v>
      </c>
      <c r="Y8610" s="21">
        <f t="shared" si="2426"/>
        <v>0</v>
      </c>
      <c r="Z8610" s="21">
        <f t="shared" si="2434"/>
        <v>0</v>
      </c>
      <c r="AA8610" s="21">
        <f t="shared" si="2427"/>
        <v>0</v>
      </c>
      <c r="AB8610" s="21">
        <f t="shared" si="2428"/>
        <v>0</v>
      </c>
      <c r="AC8610" s="21">
        <f t="shared" si="2429"/>
        <v>0</v>
      </c>
      <c r="AD8610" s="21">
        <f t="shared" si="2435"/>
        <v>0</v>
      </c>
      <c r="AE8610" s="21" t="str">
        <f t="shared" si="2430"/>
        <v>12/24/21:00</v>
      </c>
    </row>
    <row r="8611" spans="2:31">
      <c r="B8611" s="37">
        <v>12</v>
      </c>
      <c r="C8611" s="38">
        <v>24</v>
      </c>
      <c r="D8611" s="39">
        <v>22</v>
      </c>
      <c r="E8611" s="17">
        <v>0.6</v>
      </c>
      <c r="F8611" s="17">
        <v>0</v>
      </c>
      <c r="G8611" s="17">
        <v>0</v>
      </c>
      <c r="H8611" s="37">
        <f t="shared" si="2418"/>
        <v>33.08</v>
      </c>
      <c r="I8611" s="37">
        <f>IF(H8611&lt;'Roof Calculator'!$G$8, 1, 0)</f>
        <v>1</v>
      </c>
      <c r="J8611" s="37">
        <f>IF(H8611&gt;='Roof Calculator'!$G$8, 1, 0)</f>
        <v>0</v>
      </c>
      <c r="K8611" s="37">
        <f t="shared" si="2419"/>
        <v>33.08</v>
      </c>
      <c r="L8611" s="37">
        <f t="shared" si="2420"/>
        <v>0</v>
      </c>
      <c r="M8611" s="37">
        <v>0</v>
      </c>
      <c r="N8611" s="37">
        <f t="shared" si="2421"/>
        <v>0</v>
      </c>
      <c r="O8611" s="37">
        <v>0</v>
      </c>
      <c r="P8611" s="37">
        <v>0</v>
      </c>
      <c r="Q8611" s="21">
        <f t="shared" si="2422"/>
        <v>39.790999999999997</v>
      </c>
      <c r="R8611" s="21">
        <f t="shared" si="2431"/>
        <v>358.87500000002348</v>
      </c>
      <c r="S8611" s="21">
        <f t="shared" si="2432"/>
        <v>-23.387382770188456</v>
      </c>
      <c r="T8611" s="21">
        <f t="shared" si="2423"/>
        <v>86.147999999999996</v>
      </c>
      <c r="U8611" s="37">
        <f>VLOOKUP(Time_Zone, 'LSTM LookUp'!$B$5:$D$8, 3, FALSE)</f>
        <v>-75</v>
      </c>
      <c r="V8611" s="21">
        <f t="shared" si="2433"/>
        <v>-0.43502832893240351</v>
      </c>
      <c r="W8611" s="21">
        <f t="shared" si="2424"/>
        <v>311.0392429177669</v>
      </c>
      <c r="X8611" s="21">
        <f t="shared" si="2425"/>
        <v>0</v>
      </c>
      <c r="Y8611" s="21">
        <f t="shared" si="2426"/>
        <v>0</v>
      </c>
      <c r="Z8611" s="21">
        <f t="shared" si="2434"/>
        <v>0</v>
      </c>
      <c r="AA8611" s="21">
        <f t="shared" si="2427"/>
        <v>0</v>
      </c>
      <c r="AB8611" s="21">
        <f t="shared" si="2428"/>
        <v>0</v>
      </c>
      <c r="AC8611" s="21">
        <f t="shared" si="2429"/>
        <v>0</v>
      </c>
      <c r="AD8611" s="21">
        <f t="shared" si="2435"/>
        <v>0</v>
      </c>
      <c r="AE8611" s="21" t="str">
        <f t="shared" si="2430"/>
        <v>12/24/22:00</v>
      </c>
    </row>
    <row r="8612" spans="2:31">
      <c r="B8612" s="37">
        <v>12</v>
      </c>
      <c r="C8612" s="38">
        <v>24</v>
      </c>
      <c r="D8612" s="39">
        <v>23</v>
      </c>
      <c r="E8612" s="17">
        <v>-1.1000000000000001</v>
      </c>
      <c r="F8612" s="17">
        <v>0</v>
      </c>
      <c r="G8612" s="17">
        <v>0</v>
      </c>
      <c r="H8612" s="37">
        <f t="shared" si="2418"/>
        <v>30.02</v>
      </c>
      <c r="I8612" s="37">
        <f>IF(H8612&lt;'Roof Calculator'!$G$8, 1, 0)</f>
        <v>1</v>
      </c>
      <c r="J8612" s="37">
        <f>IF(H8612&gt;='Roof Calculator'!$G$8, 1, 0)</f>
        <v>0</v>
      </c>
      <c r="K8612" s="37">
        <f t="shared" si="2419"/>
        <v>30.02</v>
      </c>
      <c r="L8612" s="37">
        <f t="shared" si="2420"/>
        <v>0</v>
      </c>
      <c r="M8612" s="37">
        <v>0</v>
      </c>
      <c r="N8612" s="37">
        <f t="shared" si="2421"/>
        <v>0</v>
      </c>
      <c r="O8612" s="37">
        <v>0</v>
      </c>
      <c r="P8612" s="37">
        <v>0</v>
      </c>
      <c r="Q8612" s="21">
        <f t="shared" si="2422"/>
        <v>39.790999999999997</v>
      </c>
      <c r="R8612" s="21">
        <f t="shared" si="2431"/>
        <v>358.91666666669016</v>
      </c>
      <c r="S8612" s="21">
        <f t="shared" si="2432"/>
        <v>-23.386112238564991</v>
      </c>
      <c r="T8612" s="21">
        <f t="shared" si="2423"/>
        <v>86.147999999999996</v>
      </c>
      <c r="U8612" s="37">
        <f>VLOOKUP(Time_Zone, 'LSTM LookUp'!$B$5:$D$8, 3, FALSE)</f>
        <v>-75</v>
      </c>
      <c r="V8612" s="21">
        <f t="shared" si="2433"/>
        <v>-0.45450695542420405</v>
      </c>
      <c r="W8612" s="21">
        <f t="shared" si="2424"/>
        <v>326.03437326114386</v>
      </c>
      <c r="X8612" s="21">
        <f t="shared" si="2425"/>
        <v>0</v>
      </c>
      <c r="Y8612" s="21">
        <f t="shared" si="2426"/>
        <v>0</v>
      </c>
      <c r="Z8612" s="21">
        <f t="shared" si="2434"/>
        <v>0</v>
      </c>
      <c r="AA8612" s="21">
        <f t="shared" si="2427"/>
        <v>0</v>
      </c>
      <c r="AB8612" s="21">
        <f t="shared" si="2428"/>
        <v>0</v>
      </c>
      <c r="AC8612" s="21">
        <f t="shared" si="2429"/>
        <v>0</v>
      </c>
      <c r="AD8612" s="21">
        <f t="shared" si="2435"/>
        <v>0</v>
      </c>
      <c r="AE8612" s="21" t="str">
        <f t="shared" si="2430"/>
        <v>12/24/23:00</v>
      </c>
    </row>
    <row r="8613" spans="2:31">
      <c r="B8613" s="37">
        <v>12</v>
      </c>
      <c r="C8613" s="38">
        <v>24</v>
      </c>
      <c r="D8613" s="39">
        <v>24</v>
      </c>
      <c r="E8613" s="17">
        <v>-2.2000000000000002</v>
      </c>
      <c r="F8613" s="17">
        <v>0</v>
      </c>
      <c r="G8613" s="17">
        <v>0</v>
      </c>
      <c r="H8613" s="37">
        <f t="shared" si="2418"/>
        <v>28.04</v>
      </c>
      <c r="I8613" s="37">
        <f>IF(H8613&lt;'Roof Calculator'!$G$8, 1, 0)</f>
        <v>1</v>
      </c>
      <c r="J8613" s="37">
        <f>IF(H8613&gt;='Roof Calculator'!$G$8, 1, 0)</f>
        <v>0</v>
      </c>
      <c r="K8613" s="37">
        <f t="shared" si="2419"/>
        <v>28.04</v>
      </c>
      <c r="L8613" s="37">
        <f t="shared" si="2420"/>
        <v>0</v>
      </c>
      <c r="M8613" s="37">
        <v>0</v>
      </c>
      <c r="N8613" s="37">
        <f t="shared" si="2421"/>
        <v>0</v>
      </c>
      <c r="O8613" s="37">
        <v>0</v>
      </c>
      <c r="P8613" s="37">
        <v>0</v>
      </c>
      <c r="Q8613" s="21">
        <f t="shared" si="2422"/>
        <v>39.790999999999997</v>
      </c>
      <c r="R8613" s="21">
        <f t="shared" si="2431"/>
        <v>358.95833333335685</v>
      </c>
      <c r="S8613" s="21">
        <f t="shared" si="2432"/>
        <v>-23.384828972161454</v>
      </c>
      <c r="T8613" s="21">
        <f t="shared" si="2423"/>
        <v>86.147999999999996</v>
      </c>
      <c r="U8613" s="37">
        <f>VLOOKUP(Time_Zone, 'LSTM LookUp'!$B$5:$D$8, 3, FALSE)</f>
        <v>-75</v>
      </c>
      <c r="V8613" s="21">
        <f t="shared" si="2433"/>
        <v>-0.47398317035531967</v>
      </c>
      <c r="W8613" s="21">
        <f t="shared" si="2424"/>
        <v>341.02950420741121</v>
      </c>
      <c r="X8613" s="21">
        <f t="shared" si="2425"/>
        <v>0</v>
      </c>
      <c r="Y8613" s="21">
        <f t="shared" si="2426"/>
        <v>0</v>
      </c>
      <c r="Z8613" s="21">
        <f t="shared" si="2434"/>
        <v>0</v>
      </c>
      <c r="AA8613" s="21">
        <f t="shared" si="2427"/>
        <v>0</v>
      </c>
      <c r="AB8613" s="21">
        <f t="shared" si="2428"/>
        <v>0</v>
      </c>
      <c r="AC8613" s="21">
        <f t="shared" si="2429"/>
        <v>0</v>
      </c>
      <c r="AD8613" s="21">
        <f t="shared" si="2435"/>
        <v>0</v>
      </c>
      <c r="AE8613" s="21" t="str">
        <f t="shared" si="2430"/>
        <v>12/24/24:00</v>
      </c>
    </row>
    <row r="8614" spans="2:31">
      <c r="B8614" s="37">
        <v>12</v>
      </c>
      <c r="C8614" s="38">
        <v>25</v>
      </c>
      <c r="D8614" s="39">
        <v>1</v>
      </c>
      <c r="E8614" s="17">
        <v>-2.8</v>
      </c>
      <c r="F8614" s="17">
        <v>0</v>
      </c>
      <c r="G8614" s="17">
        <v>0</v>
      </c>
      <c r="H8614" s="37">
        <f t="shared" si="2418"/>
        <v>26.96</v>
      </c>
      <c r="I8614" s="37">
        <f>IF(H8614&lt;'Roof Calculator'!$G$8, 1, 0)</f>
        <v>1</v>
      </c>
      <c r="J8614" s="37">
        <f>IF(H8614&gt;='Roof Calculator'!$G$8, 1, 0)</f>
        <v>0</v>
      </c>
      <c r="K8614" s="37">
        <f t="shared" si="2419"/>
        <v>26.96</v>
      </c>
      <c r="L8614" s="37">
        <f t="shared" si="2420"/>
        <v>0</v>
      </c>
      <c r="M8614" s="37">
        <v>0</v>
      </c>
      <c r="N8614" s="37">
        <f t="shared" si="2421"/>
        <v>0</v>
      </c>
      <c r="O8614" s="37">
        <v>0</v>
      </c>
      <c r="P8614" s="37">
        <v>0</v>
      </c>
      <c r="Q8614" s="21">
        <f t="shared" si="2422"/>
        <v>39.790999999999997</v>
      </c>
      <c r="R8614" s="21">
        <f t="shared" si="2431"/>
        <v>359.00000000002353</v>
      </c>
      <c r="S8614" s="21">
        <f t="shared" si="2432"/>
        <v>-23.383532972007401</v>
      </c>
      <c r="T8614" s="21">
        <f t="shared" si="2423"/>
        <v>86.147999999999996</v>
      </c>
      <c r="U8614" s="37">
        <f>VLOOKUP(Time_Zone, 'LSTM LookUp'!$B$5:$D$8, 3, FALSE)</f>
        <v>-75</v>
      </c>
      <c r="V8614" s="21">
        <f t="shared" si="2433"/>
        <v>-0.49345694208043045</v>
      </c>
      <c r="W8614" s="21">
        <f t="shared" si="2424"/>
        <v>-3.9753642355201269</v>
      </c>
      <c r="X8614" s="21">
        <f t="shared" si="2425"/>
        <v>0</v>
      </c>
      <c r="Y8614" s="21">
        <f t="shared" si="2426"/>
        <v>0</v>
      </c>
      <c r="Z8614" s="21">
        <f t="shared" si="2434"/>
        <v>0</v>
      </c>
      <c r="AA8614" s="21">
        <f t="shared" si="2427"/>
        <v>0</v>
      </c>
      <c r="AB8614" s="21">
        <f t="shared" si="2428"/>
        <v>0</v>
      </c>
      <c r="AC8614" s="21">
        <f t="shared" si="2429"/>
        <v>0</v>
      </c>
      <c r="AD8614" s="21">
        <f t="shared" si="2435"/>
        <v>0</v>
      </c>
      <c r="AE8614" s="21" t="str">
        <f t="shared" si="2430"/>
        <v>12/25/1:00</v>
      </c>
    </row>
    <row r="8615" spans="2:31">
      <c r="B8615" s="37">
        <v>12</v>
      </c>
      <c r="C8615" s="38">
        <v>25</v>
      </c>
      <c r="D8615" s="39">
        <v>2</v>
      </c>
      <c r="E8615" s="17">
        <v>-4.4000000000000004</v>
      </c>
      <c r="F8615" s="17">
        <v>0</v>
      </c>
      <c r="G8615" s="17">
        <v>0</v>
      </c>
      <c r="H8615" s="37">
        <f t="shared" si="2418"/>
        <v>24.08</v>
      </c>
      <c r="I8615" s="37">
        <f>IF(H8615&lt;'Roof Calculator'!$G$8, 1, 0)</f>
        <v>1</v>
      </c>
      <c r="J8615" s="37">
        <f>IF(H8615&gt;='Roof Calculator'!$G$8, 1, 0)</f>
        <v>0</v>
      </c>
      <c r="K8615" s="37">
        <f t="shared" si="2419"/>
        <v>24.08</v>
      </c>
      <c r="L8615" s="37">
        <f t="shared" si="2420"/>
        <v>0</v>
      </c>
      <c r="M8615" s="37">
        <v>0</v>
      </c>
      <c r="N8615" s="37">
        <f t="shared" si="2421"/>
        <v>0</v>
      </c>
      <c r="O8615" s="37">
        <v>0</v>
      </c>
      <c r="P8615" s="37">
        <v>0</v>
      </c>
      <c r="Q8615" s="21">
        <f t="shared" si="2422"/>
        <v>39.790999999999997</v>
      </c>
      <c r="R8615" s="21">
        <f t="shared" si="2431"/>
        <v>359.04166666669022</v>
      </c>
      <c r="S8615" s="21">
        <f t="shared" si="2432"/>
        <v>-23.382224239142538</v>
      </c>
      <c r="T8615" s="21">
        <f t="shared" si="2423"/>
        <v>86.147999999999996</v>
      </c>
      <c r="U8615" s="37">
        <f>VLOOKUP(Time_Zone, 'LSTM LookUp'!$B$5:$D$8, 3, FALSE)</f>
        <v>-75</v>
      </c>
      <c r="V8615" s="21">
        <f t="shared" si="2433"/>
        <v>-0.51292823896009443</v>
      </c>
      <c r="W8615" s="21">
        <f t="shared" si="2424"/>
        <v>11.019767940259975</v>
      </c>
      <c r="X8615" s="21">
        <f t="shared" si="2425"/>
        <v>0</v>
      </c>
      <c r="Y8615" s="21">
        <f t="shared" si="2426"/>
        <v>0</v>
      </c>
      <c r="Z8615" s="21">
        <f t="shared" si="2434"/>
        <v>0</v>
      </c>
      <c r="AA8615" s="21">
        <f t="shared" si="2427"/>
        <v>0</v>
      </c>
      <c r="AB8615" s="21">
        <f t="shared" si="2428"/>
        <v>0</v>
      </c>
      <c r="AC8615" s="21">
        <f t="shared" si="2429"/>
        <v>0</v>
      </c>
      <c r="AD8615" s="21">
        <f t="shared" si="2435"/>
        <v>0</v>
      </c>
      <c r="AE8615" s="21" t="str">
        <f t="shared" si="2430"/>
        <v>12/25/2:00</v>
      </c>
    </row>
    <row r="8616" spans="2:31">
      <c r="B8616" s="37">
        <v>12</v>
      </c>
      <c r="C8616" s="38">
        <v>25</v>
      </c>
      <c r="D8616" s="39">
        <v>3</v>
      </c>
      <c r="E8616" s="17">
        <v>-5</v>
      </c>
      <c r="F8616" s="17">
        <v>0</v>
      </c>
      <c r="G8616" s="17">
        <v>0</v>
      </c>
      <c r="H8616" s="37">
        <f t="shared" si="2418"/>
        <v>23</v>
      </c>
      <c r="I8616" s="37">
        <f>IF(H8616&lt;'Roof Calculator'!$G$8, 1, 0)</f>
        <v>1</v>
      </c>
      <c r="J8616" s="37">
        <f>IF(H8616&gt;='Roof Calculator'!$G$8, 1, 0)</f>
        <v>0</v>
      </c>
      <c r="K8616" s="37">
        <f t="shared" si="2419"/>
        <v>23</v>
      </c>
      <c r="L8616" s="37">
        <f t="shared" si="2420"/>
        <v>0</v>
      </c>
      <c r="M8616" s="37">
        <v>0</v>
      </c>
      <c r="N8616" s="37">
        <f t="shared" si="2421"/>
        <v>0</v>
      </c>
      <c r="O8616" s="37">
        <v>0</v>
      </c>
      <c r="P8616" s="37">
        <v>0</v>
      </c>
      <c r="Q8616" s="21">
        <f t="shared" si="2422"/>
        <v>39.790999999999997</v>
      </c>
      <c r="R8616" s="21">
        <f t="shared" si="2431"/>
        <v>359.0833333333569</v>
      </c>
      <c r="S8616" s="21">
        <f t="shared" si="2432"/>
        <v>-23.380902774616715</v>
      </c>
      <c r="T8616" s="21">
        <f t="shared" si="2423"/>
        <v>86.147999999999996</v>
      </c>
      <c r="U8616" s="37">
        <f>VLOOKUP(Time_Zone, 'LSTM LookUp'!$B$5:$D$8, 3, FALSE)</f>
        <v>-75</v>
      </c>
      <c r="V8616" s="21">
        <f t="shared" si="2433"/>
        <v>-0.53239702936071476</v>
      </c>
      <c r="W8616" s="21">
        <f t="shared" si="2424"/>
        <v>26.014900742659819</v>
      </c>
      <c r="X8616" s="21">
        <f t="shared" si="2425"/>
        <v>0</v>
      </c>
      <c r="Y8616" s="21">
        <f t="shared" si="2426"/>
        <v>0</v>
      </c>
      <c r="Z8616" s="21">
        <f t="shared" si="2434"/>
        <v>0</v>
      </c>
      <c r="AA8616" s="21">
        <f t="shared" si="2427"/>
        <v>0</v>
      </c>
      <c r="AB8616" s="21">
        <f t="shared" si="2428"/>
        <v>0</v>
      </c>
      <c r="AC8616" s="21">
        <f t="shared" si="2429"/>
        <v>0</v>
      </c>
      <c r="AD8616" s="21">
        <f t="shared" si="2435"/>
        <v>0</v>
      </c>
      <c r="AE8616" s="21" t="str">
        <f t="shared" si="2430"/>
        <v>12/25/3:00</v>
      </c>
    </row>
    <row r="8617" spans="2:31">
      <c r="B8617" s="37">
        <v>12</v>
      </c>
      <c r="C8617" s="38">
        <v>25</v>
      </c>
      <c r="D8617" s="39">
        <v>4</v>
      </c>
      <c r="E8617" s="17">
        <v>-6.1</v>
      </c>
      <c r="F8617" s="17">
        <v>0</v>
      </c>
      <c r="G8617" s="17">
        <v>0</v>
      </c>
      <c r="H8617" s="37">
        <f t="shared" si="2418"/>
        <v>21.02</v>
      </c>
      <c r="I8617" s="37">
        <f>IF(H8617&lt;'Roof Calculator'!$G$8, 1, 0)</f>
        <v>1</v>
      </c>
      <c r="J8617" s="37">
        <f>IF(H8617&gt;='Roof Calculator'!$G$8, 1, 0)</f>
        <v>0</v>
      </c>
      <c r="K8617" s="37">
        <f t="shared" si="2419"/>
        <v>21.02</v>
      </c>
      <c r="L8617" s="37">
        <f t="shared" si="2420"/>
        <v>0</v>
      </c>
      <c r="M8617" s="37">
        <v>0</v>
      </c>
      <c r="N8617" s="37">
        <f t="shared" si="2421"/>
        <v>0</v>
      </c>
      <c r="O8617" s="37">
        <v>0</v>
      </c>
      <c r="P8617" s="37">
        <v>0</v>
      </c>
      <c r="Q8617" s="21">
        <f t="shared" si="2422"/>
        <v>39.790999999999997</v>
      </c>
      <c r="R8617" s="21">
        <f t="shared" si="2431"/>
        <v>359.12500000002359</v>
      </c>
      <c r="S8617" s="21">
        <f t="shared" si="2432"/>
        <v>-23.379568579489916</v>
      </c>
      <c r="T8617" s="21">
        <f t="shared" si="2423"/>
        <v>86.147999999999996</v>
      </c>
      <c r="U8617" s="37">
        <f>VLOOKUP(Time_Zone, 'LSTM LookUp'!$B$5:$D$8, 3, FALSE)</f>
        <v>-75</v>
      </c>
      <c r="V8617" s="21">
        <f t="shared" si="2433"/>
        <v>-0.55186328165452703</v>
      </c>
      <c r="W8617" s="21">
        <f t="shared" si="2424"/>
        <v>41.010034179586363</v>
      </c>
      <c r="X8617" s="21">
        <f t="shared" si="2425"/>
        <v>0</v>
      </c>
      <c r="Y8617" s="21">
        <f t="shared" si="2426"/>
        <v>0</v>
      </c>
      <c r="Z8617" s="21">
        <f t="shared" si="2434"/>
        <v>0</v>
      </c>
      <c r="AA8617" s="21">
        <f t="shared" si="2427"/>
        <v>0</v>
      </c>
      <c r="AB8617" s="21">
        <f t="shared" si="2428"/>
        <v>0</v>
      </c>
      <c r="AC8617" s="21">
        <f t="shared" si="2429"/>
        <v>0</v>
      </c>
      <c r="AD8617" s="21">
        <f t="shared" si="2435"/>
        <v>0</v>
      </c>
      <c r="AE8617" s="21" t="str">
        <f t="shared" si="2430"/>
        <v>12/25/4:00</v>
      </c>
    </row>
    <row r="8618" spans="2:31">
      <c r="B8618" s="37">
        <v>12</v>
      </c>
      <c r="C8618" s="38">
        <v>25</v>
      </c>
      <c r="D8618" s="39">
        <v>5</v>
      </c>
      <c r="E8618" s="17">
        <v>-6.7</v>
      </c>
      <c r="F8618" s="17">
        <v>0</v>
      </c>
      <c r="G8618" s="17">
        <v>0</v>
      </c>
      <c r="H8618" s="37">
        <f t="shared" si="2418"/>
        <v>19.939999999999998</v>
      </c>
      <c r="I8618" s="37">
        <f>IF(H8618&lt;'Roof Calculator'!$G$8, 1, 0)</f>
        <v>1</v>
      </c>
      <c r="J8618" s="37">
        <f>IF(H8618&gt;='Roof Calculator'!$G$8, 1, 0)</f>
        <v>0</v>
      </c>
      <c r="K8618" s="37">
        <f t="shared" si="2419"/>
        <v>19.939999999999998</v>
      </c>
      <c r="L8618" s="37">
        <f t="shared" si="2420"/>
        <v>0</v>
      </c>
      <c r="M8618" s="37">
        <v>0</v>
      </c>
      <c r="N8618" s="37">
        <f t="shared" si="2421"/>
        <v>0</v>
      </c>
      <c r="O8618" s="37">
        <v>0</v>
      </c>
      <c r="P8618" s="37">
        <v>0</v>
      </c>
      <c r="Q8618" s="21">
        <f t="shared" si="2422"/>
        <v>39.790999999999997</v>
      </c>
      <c r="R8618" s="21">
        <f t="shared" si="2431"/>
        <v>359.16666666669028</v>
      </c>
      <c r="S8618" s="21">
        <f t="shared" si="2432"/>
        <v>-23.378221654832299</v>
      </c>
      <c r="T8618" s="21">
        <f t="shared" si="2423"/>
        <v>86.147999999999996</v>
      </c>
      <c r="U8618" s="37">
        <f>VLOOKUP(Time_Zone, 'LSTM LookUp'!$B$5:$D$8, 3, FALSE)</f>
        <v>-75</v>
      </c>
      <c r="V8618" s="21">
        <f t="shared" si="2433"/>
        <v>-0.57132696421982532</v>
      </c>
      <c r="W8618" s="21">
        <f t="shared" si="2424"/>
        <v>56.005168258945034</v>
      </c>
      <c r="X8618" s="21">
        <f t="shared" si="2425"/>
        <v>0</v>
      </c>
      <c r="Y8618" s="21">
        <f t="shared" si="2426"/>
        <v>0</v>
      </c>
      <c r="Z8618" s="21">
        <f t="shared" si="2434"/>
        <v>0</v>
      </c>
      <c r="AA8618" s="21">
        <f t="shared" si="2427"/>
        <v>0</v>
      </c>
      <c r="AB8618" s="21">
        <f t="shared" si="2428"/>
        <v>0</v>
      </c>
      <c r="AC8618" s="21">
        <f t="shared" si="2429"/>
        <v>0</v>
      </c>
      <c r="AD8618" s="21">
        <f t="shared" si="2435"/>
        <v>0</v>
      </c>
      <c r="AE8618" s="21" t="str">
        <f t="shared" si="2430"/>
        <v>12/25/5:00</v>
      </c>
    </row>
    <row r="8619" spans="2:31">
      <c r="B8619" s="37">
        <v>12</v>
      </c>
      <c r="C8619" s="38">
        <v>25</v>
      </c>
      <c r="D8619" s="39">
        <v>6</v>
      </c>
      <c r="E8619" s="17">
        <v>-7.2</v>
      </c>
      <c r="F8619" s="17">
        <v>0</v>
      </c>
      <c r="G8619" s="17">
        <v>0</v>
      </c>
      <c r="H8619" s="37">
        <f t="shared" si="2418"/>
        <v>19.04</v>
      </c>
      <c r="I8619" s="37">
        <f>IF(H8619&lt;'Roof Calculator'!$G$8, 1, 0)</f>
        <v>1</v>
      </c>
      <c r="J8619" s="37">
        <f>IF(H8619&gt;='Roof Calculator'!$G$8, 1, 0)</f>
        <v>0</v>
      </c>
      <c r="K8619" s="37">
        <f t="shared" si="2419"/>
        <v>19.04</v>
      </c>
      <c r="L8619" s="37">
        <f t="shared" si="2420"/>
        <v>0</v>
      </c>
      <c r="M8619" s="37">
        <v>0</v>
      </c>
      <c r="N8619" s="37">
        <f t="shared" si="2421"/>
        <v>0</v>
      </c>
      <c r="O8619" s="37">
        <v>0</v>
      </c>
      <c r="P8619" s="37">
        <v>0</v>
      </c>
      <c r="Q8619" s="21">
        <f t="shared" si="2422"/>
        <v>39.790999999999997</v>
      </c>
      <c r="R8619" s="21">
        <f t="shared" si="2431"/>
        <v>359.20833333335696</v>
      </c>
      <c r="S8619" s="21">
        <f t="shared" si="2432"/>
        <v>-23.376862001724117</v>
      </c>
      <c r="T8619" s="21">
        <f t="shared" si="2423"/>
        <v>86.147999999999996</v>
      </c>
      <c r="U8619" s="37">
        <f>VLOOKUP(Time_Zone, 'LSTM LookUp'!$B$5:$D$8, 3, FALSE)</f>
        <v>-75</v>
      </c>
      <c r="V8619" s="21">
        <f t="shared" si="2433"/>
        <v>-0.59078804544081298</v>
      </c>
      <c r="W8619" s="21">
        <f t="shared" si="2424"/>
        <v>71.000302988639788</v>
      </c>
      <c r="X8619" s="21">
        <f t="shared" si="2425"/>
        <v>0</v>
      </c>
      <c r="Y8619" s="21">
        <f t="shared" si="2426"/>
        <v>0</v>
      </c>
      <c r="Z8619" s="21">
        <f t="shared" si="2434"/>
        <v>0</v>
      </c>
      <c r="AA8619" s="21">
        <f t="shared" si="2427"/>
        <v>0</v>
      </c>
      <c r="AB8619" s="21">
        <f t="shared" si="2428"/>
        <v>0</v>
      </c>
      <c r="AC8619" s="21">
        <f t="shared" si="2429"/>
        <v>0</v>
      </c>
      <c r="AD8619" s="21">
        <f t="shared" si="2435"/>
        <v>0</v>
      </c>
      <c r="AE8619" s="21" t="str">
        <f t="shared" si="2430"/>
        <v>12/25/6:00</v>
      </c>
    </row>
    <row r="8620" spans="2:31">
      <c r="B8620" s="37">
        <v>12</v>
      </c>
      <c r="C8620" s="38">
        <v>25</v>
      </c>
      <c r="D8620" s="39">
        <v>7</v>
      </c>
      <c r="E8620" s="17">
        <v>-7.2</v>
      </c>
      <c r="F8620" s="17">
        <v>0</v>
      </c>
      <c r="G8620" s="17">
        <v>0</v>
      </c>
      <c r="H8620" s="37">
        <f t="shared" si="2418"/>
        <v>19.04</v>
      </c>
      <c r="I8620" s="37">
        <f>IF(H8620&lt;'Roof Calculator'!$G$8, 1, 0)</f>
        <v>1</v>
      </c>
      <c r="J8620" s="37">
        <f>IF(H8620&gt;='Roof Calculator'!$G$8, 1, 0)</f>
        <v>0</v>
      </c>
      <c r="K8620" s="37">
        <f t="shared" si="2419"/>
        <v>19.04</v>
      </c>
      <c r="L8620" s="37">
        <f t="shared" si="2420"/>
        <v>0</v>
      </c>
      <c r="M8620" s="37">
        <v>0</v>
      </c>
      <c r="N8620" s="37">
        <f t="shared" si="2421"/>
        <v>0</v>
      </c>
      <c r="O8620" s="37">
        <v>0</v>
      </c>
      <c r="P8620" s="37">
        <v>0</v>
      </c>
      <c r="Q8620" s="21">
        <f t="shared" si="2422"/>
        <v>39.790999999999997</v>
      </c>
      <c r="R8620" s="21">
        <f t="shared" si="2431"/>
        <v>359.25000000002365</v>
      </c>
      <c r="S8620" s="21">
        <f t="shared" si="2432"/>
        <v>-23.375489621255802</v>
      </c>
      <c r="T8620" s="21">
        <f t="shared" si="2423"/>
        <v>86.147999999999996</v>
      </c>
      <c r="U8620" s="37">
        <f>VLOOKUP(Time_Zone, 'LSTM LookUp'!$B$5:$D$8, 3, FALSE)</f>
        <v>-75</v>
      </c>
      <c r="V8620" s="21">
        <f t="shared" si="2433"/>
        <v>-0.61024649370792172</v>
      </c>
      <c r="W8620" s="21">
        <f t="shared" si="2424"/>
        <v>85.99543837657302</v>
      </c>
      <c r="X8620" s="21">
        <f t="shared" si="2425"/>
        <v>0</v>
      </c>
      <c r="Y8620" s="21">
        <f t="shared" si="2426"/>
        <v>0</v>
      </c>
      <c r="Z8620" s="21">
        <f t="shared" si="2434"/>
        <v>0</v>
      </c>
      <c r="AA8620" s="21">
        <f t="shared" si="2427"/>
        <v>0</v>
      </c>
      <c r="AB8620" s="21">
        <f t="shared" si="2428"/>
        <v>0</v>
      </c>
      <c r="AC8620" s="21">
        <f t="shared" si="2429"/>
        <v>0</v>
      </c>
      <c r="AD8620" s="21">
        <f t="shared" si="2435"/>
        <v>0</v>
      </c>
      <c r="AE8620" s="21" t="str">
        <f t="shared" si="2430"/>
        <v>12/25/7:00</v>
      </c>
    </row>
    <row r="8621" spans="2:31">
      <c r="B8621" s="37">
        <v>12</v>
      </c>
      <c r="C8621" s="38">
        <v>25</v>
      </c>
      <c r="D8621" s="39">
        <v>8</v>
      </c>
      <c r="E8621" s="17">
        <v>-7.8</v>
      </c>
      <c r="F8621" s="17">
        <v>0</v>
      </c>
      <c r="G8621" s="17">
        <v>0</v>
      </c>
      <c r="H8621" s="37">
        <f t="shared" si="2418"/>
        <v>17.96</v>
      </c>
      <c r="I8621" s="37">
        <f>IF(H8621&lt;'Roof Calculator'!$G$8, 1, 0)</f>
        <v>1</v>
      </c>
      <c r="J8621" s="37">
        <f>IF(H8621&gt;='Roof Calculator'!$G$8, 1, 0)</f>
        <v>0</v>
      </c>
      <c r="K8621" s="37">
        <f t="shared" si="2419"/>
        <v>17.96</v>
      </c>
      <c r="L8621" s="37">
        <f t="shared" si="2420"/>
        <v>0</v>
      </c>
      <c r="M8621" s="37">
        <v>0</v>
      </c>
      <c r="N8621" s="37">
        <f t="shared" si="2421"/>
        <v>0</v>
      </c>
      <c r="O8621" s="37">
        <v>0</v>
      </c>
      <c r="P8621" s="37">
        <v>0</v>
      </c>
      <c r="Q8621" s="21">
        <f t="shared" si="2422"/>
        <v>39.790999999999997</v>
      </c>
      <c r="R8621" s="21">
        <f t="shared" si="2431"/>
        <v>359.29166666669033</v>
      </c>
      <c r="S8621" s="21">
        <f t="shared" si="2432"/>
        <v>-23.374104514527879</v>
      </c>
      <c r="T8621" s="21">
        <f t="shared" si="2423"/>
        <v>86.147999999999996</v>
      </c>
      <c r="U8621" s="37">
        <f>VLOOKUP(Time_Zone, 'LSTM LookUp'!$B$5:$D$8, 3, FALSE)</f>
        <v>-75</v>
      </c>
      <c r="V8621" s="21">
        <f t="shared" si="2433"/>
        <v>-0.62970227741766038</v>
      </c>
      <c r="W8621" s="21">
        <f t="shared" si="2424"/>
        <v>100.99057443064555</v>
      </c>
      <c r="X8621" s="21">
        <f t="shared" si="2425"/>
        <v>0</v>
      </c>
      <c r="Y8621" s="21">
        <f t="shared" si="2426"/>
        <v>0</v>
      </c>
      <c r="Z8621" s="21">
        <f t="shared" si="2434"/>
        <v>0</v>
      </c>
      <c r="AA8621" s="21">
        <f t="shared" si="2427"/>
        <v>0</v>
      </c>
      <c r="AB8621" s="21">
        <f t="shared" si="2428"/>
        <v>0</v>
      </c>
      <c r="AC8621" s="21">
        <f t="shared" si="2429"/>
        <v>0</v>
      </c>
      <c r="AD8621" s="21">
        <f t="shared" si="2435"/>
        <v>0</v>
      </c>
      <c r="AE8621" s="21" t="str">
        <f t="shared" si="2430"/>
        <v>12/25/8:00</v>
      </c>
    </row>
    <row r="8622" spans="2:31">
      <c r="B8622" s="37">
        <v>12</v>
      </c>
      <c r="C8622" s="38">
        <v>25</v>
      </c>
      <c r="D8622" s="39">
        <v>9</v>
      </c>
      <c r="E8622" s="17">
        <v>-8.9</v>
      </c>
      <c r="F8622" s="17">
        <v>26</v>
      </c>
      <c r="G8622" s="17">
        <v>111</v>
      </c>
      <c r="H8622" s="37">
        <f t="shared" si="2418"/>
        <v>15.979999999999997</v>
      </c>
      <c r="I8622" s="37">
        <f>IF(H8622&lt;'Roof Calculator'!$G$8, 1, 0)</f>
        <v>1</v>
      </c>
      <c r="J8622" s="37">
        <f>IF(H8622&gt;='Roof Calculator'!$G$8, 1, 0)</f>
        <v>0</v>
      </c>
      <c r="K8622" s="37">
        <f t="shared" si="2419"/>
        <v>15.979999999999997</v>
      </c>
      <c r="L8622" s="37">
        <f t="shared" si="2420"/>
        <v>0</v>
      </c>
      <c r="M8622" s="37">
        <v>0</v>
      </c>
      <c r="N8622" s="37">
        <f t="shared" si="2421"/>
        <v>26</v>
      </c>
      <c r="O8622" s="37">
        <v>0</v>
      </c>
      <c r="P8622" s="37">
        <v>0</v>
      </c>
      <c r="Q8622" s="21">
        <f t="shared" si="2422"/>
        <v>39.790999999999997</v>
      </c>
      <c r="R8622" s="21">
        <f t="shared" si="2431"/>
        <v>359.33333333335702</v>
      </c>
      <c r="S8622" s="21">
        <f t="shared" si="2432"/>
        <v>-23.372706682651032</v>
      </c>
      <c r="T8622" s="21">
        <f t="shared" si="2423"/>
        <v>86.147999999999996</v>
      </c>
      <c r="U8622" s="37">
        <f>VLOOKUP(Time_Zone, 'LSTM LookUp'!$B$5:$D$8, 3, FALSE)</f>
        <v>-75</v>
      </c>
      <c r="V8622" s="21">
        <f t="shared" si="2433"/>
        <v>-0.6491553649726951</v>
      </c>
      <c r="W8622" s="21">
        <f t="shared" si="2424"/>
        <v>115.98571115875684</v>
      </c>
      <c r="X8622" s="21">
        <f t="shared" si="2425"/>
        <v>-62.485244568606788</v>
      </c>
      <c r="Y8622" s="21">
        <f t="shared" si="2426"/>
        <v>-36.485244568606788</v>
      </c>
      <c r="Z8622" s="21">
        <f t="shared" si="2434"/>
        <v>-11.565185290606314</v>
      </c>
      <c r="AA8622" s="21">
        <f t="shared" si="2427"/>
        <v>-11.565185290606314</v>
      </c>
      <c r="AB8622" s="21">
        <f t="shared" si="2428"/>
        <v>0</v>
      </c>
      <c r="AC8622" s="21">
        <f t="shared" si="2429"/>
        <v>0</v>
      </c>
      <c r="AD8622" s="21">
        <f t="shared" si="2435"/>
        <v>0</v>
      </c>
      <c r="AE8622" s="21" t="str">
        <f t="shared" si="2430"/>
        <v>12/25/9:00</v>
      </c>
    </row>
    <row r="8623" spans="2:31">
      <c r="B8623" s="37">
        <v>12</v>
      </c>
      <c r="C8623" s="38">
        <v>25</v>
      </c>
      <c r="D8623" s="39">
        <v>10</v>
      </c>
      <c r="E8623" s="17">
        <v>-8.9</v>
      </c>
      <c r="F8623" s="17">
        <v>82</v>
      </c>
      <c r="G8623" s="17">
        <v>268</v>
      </c>
      <c r="H8623" s="37">
        <f t="shared" si="2418"/>
        <v>15.979999999999997</v>
      </c>
      <c r="I8623" s="37">
        <f>IF(H8623&lt;'Roof Calculator'!$G$8, 1, 0)</f>
        <v>1</v>
      </c>
      <c r="J8623" s="37">
        <f>IF(H8623&gt;='Roof Calculator'!$G$8, 1, 0)</f>
        <v>0</v>
      </c>
      <c r="K8623" s="37">
        <f t="shared" si="2419"/>
        <v>15.979999999999997</v>
      </c>
      <c r="L8623" s="37">
        <f t="shared" si="2420"/>
        <v>0</v>
      </c>
      <c r="M8623" s="37">
        <v>0</v>
      </c>
      <c r="N8623" s="37">
        <f t="shared" si="2421"/>
        <v>82</v>
      </c>
      <c r="O8623" s="37">
        <v>0</v>
      </c>
      <c r="P8623" s="37">
        <v>0</v>
      </c>
      <c r="Q8623" s="21">
        <f t="shared" si="2422"/>
        <v>39.790999999999997</v>
      </c>
      <c r="R8623" s="21">
        <f t="shared" si="2431"/>
        <v>359.3750000000237</v>
      </c>
      <c r="S8623" s="21">
        <f t="shared" si="2432"/>
        <v>-23.37129612674606</v>
      </c>
      <c r="T8623" s="21">
        <f t="shared" si="2423"/>
        <v>86.147999999999996</v>
      </c>
      <c r="U8623" s="37">
        <f>VLOOKUP(Time_Zone, 'LSTM LookUp'!$B$5:$D$8, 3, FALSE)</f>
        <v>-75</v>
      </c>
      <c r="V8623" s="21">
        <f t="shared" si="2433"/>
        <v>-0.66860572478205915</v>
      </c>
      <c r="W8623" s="21">
        <f t="shared" si="2424"/>
        <v>130.98084856880445</v>
      </c>
      <c r="X8623" s="21">
        <f t="shared" si="2425"/>
        <v>-192.00679264692255</v>
      </c>
      <c r="Y8623" s="21">
        <f t="shared" si="2426"/>
        <v>-110.00679264692255</v>
      </c>
      <c r="Z8623" s="21">
        <f t="shared" si="2434"/>
        <v>-34.870231931558877</v>
      </c>
      <c r="AA8623" s="21">
        <f t="shared" si="2427"/>
        <v>-34.870231931558877</v>
      </c>
      <c r="AB8623" s="21">
        <f t="shared" si="2428"/>
        <v>0</v>
      </c>
      <c r="AC8623" s="21">
        <f t="shared" si="2429"/>
        <v>0</v>
      </c>
      <c r="AD8623" s="21">
        <f t="shared" si="2435"/>
        <v>0</v>
      </c>
      <c r="AE8623" s="21" t="str">
        <f t="shared" si="2430"/>
        <v>12/25/10:00</v>
      </c>
    </row>
    <row r="8624" spans="2:31">
      <c r="B8624" s="37">
        <v>12</v>
      </c>
      <c r="C8624" s="38">
        <v>25</v>
      </c>
      <c r="D8624" s="39">
        <v>11</v>
      </c>
      <c r="E8624" s="17">
        <v>-8.3000000000000007</v>
      </c>
      <c r="F8624" s="17">
        <v>122</v>
      </c>
      <c r="G8624" s="17">
        <v>162</v>
      </c>
      <c r="H8624" s="37">
        <f t="shared" si="2418"/>
        <v>17.059999999999999</v>
      </c>
      <c r="I8624" s="37">
        <f>IF(H8624&lt;'Roof Calculator'!$G$8, 1, 0)</f>
        <v>1</v>
      </c>
      <c r="J8624" s="37">
        <f>IF(H8624&gt;='Roof Calculator'!$G$8, 1, 0)</f>
        <v>0</v>
      </c>
      <c r="K8624" s="37">
        <f t="shared" si="2419"/>
        <v>17.059999999999999</v>
      </c>
      <c r="L8624" s="37">
        <f t="shared" si="2420"/>
        <v>0</v>
      </c>
      <c r="M8624" s="37">
        <v>0</v>
      </c>
      <c r="N8624" s="37">
        <f t="shared" si="2421"/>
        <v>122</v>
      </c>
      <c r="O8624" s="37">
        <v>0</v>
      </c>
      <c r="P8624" s="37">
        <v>0</v>
      </c>
      <c r="Q8624" s="21">
        <f t="shared" si="2422"/>
        <v>39.790999999999997</v>
      </c>
      <c r="R8624" s="21">
        <f t="shared" si="2431"/>
        <v>359.41666666669039</v>
      </c>
      <c r="S8624" s="21">
        <f t="shared" si="2432"/>
        <v>-23.369872847943885</v>
      </c>
      <c r="T8624" s="21">
        <f t="shared" si="2423"/>
        <v>86.147999999999996</v>
      </c>
      <c r="U8624" s="37">
        <f>VLOOKUP(Time_Zone, 'LSTM LookUp'!$B$5:$D$8, 3, FALSE)</f>
        <v>-75</v>
      </c>
      <c r="V8624" s="21">
        <f t="shared" si="2433"/>
        <v>-0.68805332526101859</v>
      </c>
      <c r="W8624" s="21">
        <f t="shared" si="2424"/>
        <v>145.97598666868475</v>
      </c>
      <c r="X8624" s="21">
        <f t="shared" si="2425"/>
        <v>-135.8299313682908</v>
      </c>
      <c r="Y8624" s="21">
        <f t="shared" si="2426"/>
        <v>-13.829931368290801</v>
      </c>
      <c r="Z8624" s="21">
        <f t="shared" si="2434"/>
        <v>-4.3838466953370689</v>
      </c>
      <c r="AA8624" s="21">
        <f t="shared" si="2427"/>
        <v>-4.3838466953370689</v>
      </c>
      <c r="AB8624" s="21">
        <f t="shared" si="2428"/>
        <v>0</v>
      </c>
      <c r="AC8624" s="21">
        <f t="shared" si="2429"/>
        <v>0</v>
      </c>
      <c r="AD8624" s="21">
        <f t="shared" si="2435"/>
        <v>0</v>
      </c>
      <c r="AE8624" s="21" t="str">
        <f t="shared" si="2430"/>
        <v>12/25/11:00</v>
      </c>
    </row>
    <row r="8625" spans="2:31">
      <c r="B8625" s="37">
        <v>12</v>
      </c>
      <c r="C8625" s="38">
        <v>25</v>
      </c>
      <c r="D8625" s="39">
        <v>12</v>
      </c>
      <c r="E8625" s="17">
        <v>-8.3000000000000007</v>
      </c>
      <c r="F8625" s="17">
        <v>149</v>
      </c>
      <c r="G8625" s="17">
        <v>162</v>
      </c>
      <c r="H8625" s="37">
        <f t="shared" si="2418"/>
        <v>17.059999999999999</v>
      </c>
      <c r="I8625" s="37">
        <f>IF(H8625&lt;'Roof Calculator'!$G$8, 1, 0)</f>
        <v>1</v>
      </c>
      <c r="J8625" s="37">
        <f>IF(H8625&gt;='Roof Calculator'!$G$8, 1, 0)</f>
        <v>0</v>
      </c>
      <c r="K8625" s="37">
        <f t="shared" si="2419"/>
        <v>17.059999999999999</v>
      </c>
      <c r="L8625" s="37">
        <f t="shared" si="2420"/>
        <v>0</v>
      </c>
      <c r="M8625" s="37">
        <v>0</v>
      </c>
      <c r="N8625" s="37">
        <f t="shared" si="2421"/>
        <v>149</v>
      </c>
      <c r="O8625" s="37">
        <v>0</v>
      </c>
      <c r="P8625" s="37">
        <v>0</v>
      </c>
      <c r="Q8625" s="21">
        <f t="shared" si="2422"/>
        <v>39.790999999999997</v>
      </c>
      <c r="R8625" s="21">
        <f t="shared" si="2431"/>
        <v>359.45833333335707</v>
      </c>
      <c r="S8625" s="21">
        <f t="shared" si="2432"/>
        <v>-23.368436847385556</v>
      </c>
      <c r="T8625" s="21">
        <f t="shared" si="2423"/>
        <v>86.147999999999996</v>
      </c>
      <c r="U8625" s="37">
        <f>VLOOKUP(Time_Zone, 'LSTM LookUp'!$B$5:$D$8, 3, FALSE)</f>
        <v>-75</v>
      </c>
      <c r="V8625" s="21">
        <f t="shared" si="2433"/>
        <v>-0.70749813483127633</v>
      </c>
      <c r="W8625" s="21">
        <f t="shared" si="2424"/>
        <v>160.97112546629219</v>
      </c>
      <c r="X8625" s="21">
        <f t="shared" si="2425"/>
        <v>-149.14661200230117</v>
      </c>
      <c r="Y8625" s="21">
        <f t="shared" si="2426"/>
        <v>-0.14661200230116833</v>
      </c>
      <c r="Z8625" s="21">
        <f t="shared" si="2434"/>
        <v>-4.6473444059047415E-2</v>
      </c>
      <c r="AA8625" s="21">
        <f t="shared" si="2427"/>
        <v>-4.6473444059047415E-2</v>
      </c>
      <c r="AB8625" s="21">
        <f t="shared" si="2428"/>
        <v>0</v>
      </c>
      <c r="AC8625" s="21">
        <f t="shared" si="2429"/>
        <v>0</v>
      </c>
      <c r="AD8625" s="21">
        <f t="shared" si="2435"/>
        <v>0</v>
      </c>
      <c r="AE8625" s="21" t="str">
        <f t="shared" si="2430"/>
        <v>12/25/12:00</v>
      </c>
    </row>
    <row r="8626" spans="2:31">
      <c r="B8626" s="37">
        <v>12</v>
      </c>
      <c r="C8626" s="38">
        <v>25</v>
      </c>
      <c r="D8626" s="39">
        <v>13</v>
      </c>
      <c r="E8626" s="17">
        <v>-7.8</v>
      </c>
      <c r="F8626" s="17">
        <v>160</v>
      </c>
      <c r="G8626" s="17">
        <v>9</v>
      </c>
      <c r="H8626" s="37">
        <f t="shared" si="2418"/>
        <v>17.96</v>
      </c>
      <c r="I8626" s="37">
        <f>IF(H8626&lt;'Roof Calculator'!$G$8, 1, 0)</f>
        <v>1</v>
      </c>
      <c r="J8626" s="37">
        <f>IF(H8626&gt;='Roof Calculator'!$G$8, 1, 0)</f>
        <v>0</v>
      </c>
      <c r="K8626" s="37">
        <f t="shared" si="2419"/>
        <v>17.96</v>
      </c>
      <c r="L8626" s="37">
        <f t="shared" si="2420"/>
        <v>0</v>
      </c>
      <c r="M8626" s="37">
        <v>0</v>
      </c>
      <c r="N8626" s="37">
        <f t="shared" si="2421"/>
        <v>160</v>
      </c>
      <c r="O8626" s="37">
        <v>0</v>
      </c>
      <c r="P8626" s="37">
        <v>0</v>
      </c>
      <c r="Q8626" s="21">
        <f t="shared" si="2422"/>
        <v>39.790999999999997</v>
      </c>
      <c r="R8626" s="21">
        <f t="shared" si="2431"/>
        <v>359.50000000002376</v>
      </c>
      <c r="S8626" s="21">
        <f t="shared" si="2432"/>
        <v>-23.366988126222218</v>
      </c>
      <c r="T8626" s="21">
        <f t="shared" si="2423"/>
        <v>86.147999999999996</v>
      </c>
      <c r="U8626" s="37">
        <f>VLOOKUP(Time_Zone, 'LSTM LookUp'!$B$5:$D$8, 3, FALSE)</f>
        <v>-75</v>
      </c>
      <c r="V8626" s="21">
        <f t="shared" si="2433"/>
        <v>-0.72694012192105917</v>
      </c>
      <c r="W8626" s="21">
        <f t="shared" si="2424"/>
        <v>175.96626496951973</v>
      </c>
      <c r="X8626" s="21">
        <f t="shared" si="2425"/>
        <v>-8.6170341761667153</v>
      </c>
      <c r="Y8626" s="21">
        <f t="shared" si="2426"/>
        <v>151.38296582383327</v>
      </c>
      <c r="Z8626" s="21">
        <f t="shared" si="2434"/>
        <v>47.985756167866889</v>
      </c>
      <c r="AA8626" s="21">
        <f t="shared" si="2427"/>
        <v>47.985756167866889</v>
      </c>
      <c r="AB8626" s="21">
        <f t="shared" si="2428"/>
        <v>0</v>
      </c>
      <c r="AC8626" s="21">
        <f t="shared" si="2429"/>
        <v>0</v>
      </c>
      <c r="AD8626" s="21">
        <f t="shared" si="2435"/>
        <v>0</v>
      </c>
      <c r="AE8626" s="21" t="str">
        <f t="shared" si="2430"/>
        <v>12/25/13:00</v>
      </c>
    </row>
    <row r="8627" spans="2:31">
      <c r="B8627" s="37">
        <v>12</v>
      </c>
      <c r="C8627" s="38">
        <v>25</v>
      </c>
      <c r="D8627" s="39">
        <v>14</v>
      </c>
      <c r="E8627" s="17">
        <v>-7.8</v>
      </c>
      <c r="F8627" s="17">
        <v>182</v>
      </c>
      <c r="G8627" s="17">
        <v>68</v>
      </c>
      <c r="H8627" s="37">
        <f t="shared" si="2418"/>
        <v>17.96</v>
      </c>
      <c r="I8627" s="37">
        <f>IF(H8627&lt;'Roof Calculator'!$G$8, 1, 0)</f>
        <v>1</v>
      </c>
      <c r="J8627" s="37">
        <f>IF(H8627&gt;='Roof Calculator'!$G$8, 1, 0)</f>
        <v>0</v>
      </c>
      <c r="K8627" s="37">
        <f t="shared" si="2419"/>
        <v>17.96</v>
      </c>
      <c r="L8627" s="37">
        <f t="shared" si="2420"/>
        <v>0</v>
      </c>
      <c r="M8627" s="37">
        <v>0</v>
      </c>
      <c r="N8627" s="37">
        <f t="shared" si="2421"/>
        <v>182</v>
      </c>
      <c r="O8627" s="37">
        <v>0</v>
      </c>
      <c r="P8627" s="37">
        <v>0</v>
      </c>
      <c r="Q8627" s="21">
        <f t="shared" si="2422"/>
        <v>39.790999999999997</v>
      </c>
      <c r="R8627" s="21">
        <f t="shared" si="2431"/>
        <v>359.54166666669045</v>
      </c>
      <c r="S8627" s="21">
        <f t="shared" si="2432"/>
        <v>-23.365526685615162</v>
      </c>
      <c r="T8627" s="21">
        <f t="shared" si="2423"/>
        <v>86.147999999999996</v>
      </c>
      <c r="U8627" s="37">
        <f>VLOOKUP(Time_Zone, 'LSTM LookUp'!$B$5:$D$8, 3, FALSE)</f>
        <v>-75</v>
      </c>
      <c r="V8627" s="21">
        <f t="shared" si="2433"/>
        <v>-0.7463792549649606</v>
      </c>
      <c r="W8627" s="21">
        <f t="shared" si="2424"/>
        <v>190.96140518625873</v>
      </c>
      <c r="X8627" s="21">
        <f t="shared" si="2425"/>
        <v>-64.34970531234633</v>
      </c>
      <c r="Y8627" s="21">
        <f t="shared" si="2426"/>
        <v>117.65029468765367</v>
      </c>
      <c r="Z8627" s="21">
        <f t="shared" si="2434"/>
        <v>37.293088579921438</v>
      </c>
      <c r="AA8627" s="21">
        <f t="shared" si="2427"/>
        <v>37.293088579921438</v>
      </c>
      <c r="AB8627" s="21">
        <f t="shared" si="2428"/>
        <v>0</v>
      </c>
      <c r="AC8627" s="21">
        <f t="shared" si="2429"/>
        <v>0</v>
      </c>
      <c r="AD8627" s="21">
        <f t="shared" si="2435"/>
        <v>0</v>
      </c>
      <c r="AE8627" s="21" t="str">
        <f t="shared" si="2430"/>
        <v>12/25/14:00</v>
      </c>
    </row>
    <row r="8628" spans="2:31">
      <c r="B8628" s="37">
        <v>12</v>
      </c>
      <c r="C8628" s="38">
        <v>25</v>
      </c>
      <c r="D8628" s="39">
        <v>15</v>
      </c>
      <c r="E8628" s="17">
        <v>-7.2</v>
      </c>
      <c r="F8628" s="17">
        <v>139</v>
      </c>
      <c r="G8628" s="17">
        <v>81</v>
      </c>
      <c r="H8628" s="37">
        <f t="shared" si="2418"/>
        <v>19.04</v>
      </c>
      <c r="I8628" s="37">
        <f>IF(H8628&lt;'Roof Calculator'!$G$8, 1, 0)</f>
        <v>1</v>
      </c>
      <c r="J8628" s="37">
        <f>IF(H8628&gt;='Roof Calculator'!$G$8, 1, 0)</f>
        <v>0</v>
      </c>
      <c r="K8628" s="37">
        <f t="shared" si="2419"/>
        <v>19.04</v>
      </c>
      <c r="L8628" s="37">
        <f t="shared" si="2420"/>
        <v>0</v>
      </c>
      <c r="M8628" s="37">
        <v>0</v>
      </c>
      <c r="N8628" s="37">
        <f t="shared" si="2421"/>
        <v>139</v>
      </c>
      <c r="O8628" s="37">
        <v>0</v>
      </c>
      <c r="P8628" s="37">
        <v>0</v>
      </c>
      <c r="Q8628" s="21">
        <f t="shared" si="2422"/>
        <v>39.790999999999997</v>
      </c>
      <c r="R8628" s="21">
        <f t="shared" si="2431"/>
        <v>359.58333333335713</v>
      </c>
      <c r="S8628" s="21">
        <f t="shared" si="2432"/>
        <v>-23.364052526735776</v>
      </c>
      <c r="T8628" s="21">
        <f t="shared" si="2423"/>
        <v>86.147999999999996</v>
      </c>
      <c r="U8628" s="37">
        <f>VLOOKUP(Time_Zone, 'LSTM LookUp'!$B$5:$D$8, 3, FALSE)</f>
        <v>-75</v>
      </c>
      <c r="V8628" s="21">
        <f t="shared" si="2433"/>
        <v>-0.7658155024042661</v>
      </c>
      <c r="W8628" s="21">
        <f t="shared" si="2424"/>
        <v>205.95654612439893</v>
      </c>
      <c r="X8628" s="21">
        <f t="shared" si="2425"/>
        <v>-71.930172420172397</v>
      </c>
      <c r="Y8628" s="21">
        <f t="shared" si="2426"/>
        <v>67.069827579827603</v>
      </c>
      <c r="Z8628" s="21">
        <f t="shared" si="2434"/>
        <v>21.259963926270139</v>
      </c>
      <c r="AA8628" s="21">
        <f t="shared" si="2427"/>
        <v>21.259963926270139</v>
      </c>
      <c r="AB8628" s="21">
        <f t="shared" si="2428"/>
        <v>0</v>
      </c>
      <c r="AC8628" s="21">
        <f t="shared" si="2429"/>
        <v>0</v>
      </c>
      <c r="AD8628" s="21">
        <f t="shared" si="2435"/>
        <v>0</v>
      </c>
      <c r="AE8628" s="21" t="str">
        <f t="shared" si="2430"/>
        <v>12/25/15:00</v>
      </c>
    </row>
    <row r="8629" spans="2:31">
      <c r="B8629" s="37">
        <v>12</v>
      </c>
      <c r="C8629" s="38">
        <v>25</v>
      </c>
      <c r="D8629" s="39">
        <v>16</v>
      </c>
      <c r="E8629" s="17">
        <v>-7.2</v>
      </c>
      <c r="F8629" s="17">
        <v>86</v>
      </c>
      <c r="G8629" s="17">
        <v>58</v>
      </c>
      <c r="H8629" s="37">
        <f t="shared" si="2418"/>
        <v>19.04</v>
      </c>
      <c r="I8629" s="37">
        <f>IF(H8629&lt;'Roof Calculator'!$G$8, 1, 0)</f>
        <v>1</v>
      </c>
      <c r="J8629" s="37">
        <f>IF(H8629&gt;='Roof Calculator'!$G$8, 1, 0)</f>
        <v>0</v>
      </c>
      <c r="K8629" s="37">
        <f t="shared" si="2419"/>
        <v>19.04</v>
      </c>
      <c r="L8629" s="37">
        <f t="shared" si="2420"/>
        <v>0</v>
      </c>
      <c r="M8629" s="37">
        <v>0</v>
      </c>
      <c r="N8629" s="37">
        <f t="shared" si="2421"/>
        <v>86</v>
      </c>
      <c r="O8629" s="37">
        <v>0</v>
      </c>
      <c r="P8629" s="37">
        <v>0</v>
      </c>
      <c r="Q8629" s="21">
        <f t="shared" si="2422"/>
        <v>39.790999999999997</v>
      </c>
      <c r="R8629" s="21">
        <f t="shared" si="2431"/>
        <v>359.62500000002382</v>
      </c>
      <c r="S8629" s="21">
        <f t="shared" si="2432"/>
        <v>-23.362565650765546</v>
      </c>
      <c r="T8629" s="21">
        <f t="shared" si="2423"/>
        <v>86.147999999999996</v>
      </c>
      <c r="U8629" s="37">
        <f>VLOOKUP(Time_Zone, 'LSTM LookUp'!$B$5:$D$8, 3, FALSE)</f>
        <v>-75</v>
      </c>
      <c r="V8629" s="21">
        <f t="shared" si="2433"/>
        <v>-0.78524883268679746</v>
      </c>
      <c r="W8629" s="21">
        <f t="shared" si="2424"/>
        <v>220.95168779182828</v>
      </c>
      <c r="X8629" s="21">
        <f t="shared" si="2425"/>
        <v>-45.61926364795066</v>
      </c>
      <c r="Y8629" s="21">
        <f t="shared" si="2426"/>
        <v>40.38073635204934</v>
      </c>
      <c r="Z8629" s="21">
        <f t="shared" si="2434"/>
        <v>12.7999881487544</v>
      </c>
      <c r="AA8629" s="21">
        <f t="shared" si="2427"/>
        <v>12.7999881487544</v>
      </c>
      <c r="AB8629" s="21">
        <f t="shared" si="2428"/>
        <v>0</v>
      </c>
      <c r="AC8629" s="21">
        <f t="shared" si="2429"/>
        <v>0</v>
      </c>
      <c r="AD8629" s="21">
        <f t="shared" si="2435"/>
        <v>0</v>
      </c>
      <c r="AE8629" s="21" t="str">
        <f t="shared" si="2430"/>
        <v>12/25/16:00</v>
      </c>
    </row>
    <row r="8630" spans="2:31">
      <c r="B8630" s="37">
        <v>12</v>
      </c>
      <c r="C8630" s="38">
        <v>25</v>
      </c>
      <c r="D8630" s="39">
        <v>17</v>
      </c>
      <c r="E8630" s="17">
        <v>-8.3000000000000007</v>
      </c>
      <c r="F8630" s="17">
        <v>63</v>
      </c>
      <c r="G8630" s="17">
        <v>121</v>
      </c>
      <c r="H8630" s="37">
        <f t="shared" si="2418"/>
        <v>17.059999999999999</v>
      </c>
      <c r="I8630" s="37">
        <f>IF(H8630&lt;'Roof Calculator'!$G$8, 1, 0)</f>
        <v>1</v>
      </c>
      <c r="J8630" s="37">
        <f>IF(H8630&gt;='Roof Calculator'!$G$8, 1, 0)</f>
        <v>0</v>
      </c>
      <c r="K8630" s="37">
        <f t="shared" si="2419"/>
        <v>17.059999999999999</v>
      </c>
      <c r="L8630" s="37">
        <f t="shared" si="2420"/>
        <v>0</v>
      </c>
      <c r="M8630" s="37">
        <v>0</v>
      </c>
      <c r="N8630" s="37">
        <f t="shared" si="2421"/>
        <v>63</v>
      </c>
      <c r="O8630" s="37">
        <v>0</v>
      </c>
      <c r="P8630" s="37">
        <v>0</v>
      </c>
      <c r="Q8630" s="21">
        <f t="shared" si="2422"/>
        <v>39.790999999999997</v>
      </c>
      <c r="R8630" s="21">
        <f t="shared" si="2431"/>
        <v>359.6666666666905</v>
      </c>
      <c r="S8630" s="21">
        <f t="shared" si="2432"/>
        <v>-23.361066058896075</v>
      </c>
      <c r="T8630" s="21">
        <f t="shared" si="2423"/>
        <v>86.147999999999996</v>
      </c>
      <c r="U8630" s="37">
        <f>VLOOKUP(Time_Zone, 'LSTM LookUp'!$B$5:$D$8, 3, FALSE)</f>
        <v>-75</v>
      </c>
      <c r="V8630" s="21">
        <f t="shared" si="2433"/>
        <v>-0.80467921426714195</v>
      </c>
      <c r="W8630" s="21">
        <f t="shared" si="2424"/>
        <v>235.94683019643324</v>
      </c>
      <c r="X8630" s="21">
        <f t="shared" si="2425"/>
        <v>-78.500641106486</v>
      </c>
      <c r="Y8630" s="21">
        <f t="shared" si="2426"/>
        <v>-15.500641106486</v>
      </c>
      <c r="Z8630" s="21">
        <f t="shared" si="2434"/>
        <v>-4.9134325023532357</v>
      </c>
      <c r="AA8630" s="21">
        <f t="shared" si="2427"/>
        <v>-4.9134325023532357</v>
      </c>
      <c r="AB8630" s="21">
        <f t="shared" si="2428"/>
        <v>0</v>
      </c>
      <c r="AC8630" s="21">
        <f t="shared" si="2429"/>
        <v>0</v>
      </c>
      <c r="AD8630" s="21">
        <f t="shared" si="2435"/>
        <v>0</v>
      </c>
      <c r="AE8630" s="21" t="str">
        <f t="shared" si="2430"/>
        <v>12/25/17:00</v>
      </c>
    </row>
    <row r="8631" spans="2:31">
      <c r="B8631" s="37">
        <v>12</v>
      </c>
      <c r="C8631" s="38">
        <v>25</v>
      </c>
      <c r="D8631" s="39">
        <v>18</v>
      </c>
      <c r="E8631" s="17">
        <v>-10</v>
      </c>
      <c r="F8631" s="17">
        <v>3</v>
      </c>
      <c r="G8631" s="17">
        <v>5</v>
      </c>
      <c r="H8631" s="37">
        <f t="shared" si="2418"/>
        <v>14</v>
      </c>
      <c r="I8631" s="37">
        <f>IF(H8631&lt;'Roof Calculator'!$G$8, 1, 0)</f>
        <v>1</v>
      </c>
      <c r="J8631" s="37">
        <f>IF(H8631&gt;='Roof Calculator'!$G$8, 1, 0)</f>
        <v>0</v>
      </c>
      <c r="K8631" s="37">
        <f t="shared" si="2419"/>
        <v>14</v>
      </c>
      <c r="L8631" s="37">
        <f t="shared" si="2420"/>
        <v>0</v>
      </c>
      <c r="M8631" s="37">
        <v>0</v>
      </c>
      <c r="N8631" s="37">
        <f t="shared" si="2421"/>
        <v>3</v>
      </c>
      <c r="O8631" s="37">
        <v>0</v>
      </c>
      <c r="P8631" s="37">
        <v>0</v>
      </c>
      <c r="Q8631" s="21">
        <f t="shared" si="2422"/>
        <v>39.790999999999997</v>
      </c>
      <c r="R8631" s="21">
        <f t="shared" si="2431"/>
        <v>359.70833333335719</v>
      </c>
      <c r="S8631" s="21">
        <f t="shared" si="2432"/>
        <v>-23.359553752329077</v>
      </c>
      <c r="T8631" s="21">
        <f t="shared" si="2423"/>
        <v>86.147999999999996</v>
      </c>
      <c r="U8631" s="37">
        <f>VLOOKUP(Time_Zone, 'LSTM LookUp'!$B$5:$D$8, 3, FALSE)</f>
        <v>-75</v>
      </c>
      <c r="V8631" s="21">
        <f t="shared" si="2433"/>
        <v>-0.82410661560664034</v>
      </c>
      <c r="W8631" s="21">
        <f t="shared" si="2424"/>
        <v>250.94197334609831</v>
      </c>
      <c r="X8631" s="21">
        <f t="shared" si="2425"/>
        <v>-2.4204390056779812</v>
      </c>
      <c r="Y8631" s="21">
        <f t="shared" si="2426"/>
        <v>0.5795609943220188</v>
      </c>
      <c r="Z8631" s="21">
        <f t="shared" si="2434"/>
        <v>0.18371071280441548</v>
      </c>
      <c r="AA8631" s="21">
        <f t="shared" si="2427"/>
        <v>0.18371071280441548</v>
      </c>
      <c r="AB8631" s="21">
        <f t="shared" si="2428"/>
        <v>0</v>
      </c>
      <c r="AC8631" s="21">
        <f t="shared" si="2429"/>
        <v>0</v>
      </c>
      <c r="AD8631" s="21">
        <f t="shared" si="2435"/>
        <v>0</v>
      </c>
      <c r="AE8631" s="21" t="str">
        <f t="shared" si="2430"/>
        <v>12/25/18:00</v>
      </c>
    </row>
    <row r="8632" spans="2:31">
      <c r="B8632" s="37">
        <v>12</v>
      </c>
      <c r="C8632" s="38">
        <v>25</v>
      </c>
      <c r="D8632" s="39">
        <v>19</v>
      </c>
      <c r="E8632" s="17">
        <v>-10.6</v>
      </c>
      <c r="F8632" s="17">
        <v>0</v>
      </c>
      <c r="G8632" s="17">
        <v>0</v>
      </c>
      <c r="H8632" s="37">
        <f t="shared" si="2418"/>
        <v>12.920000000000002</v>
      </c>
      <c r="I8632" s="37">
        <f>IF(H8632&lt;'Roof Calculator'!$G$8, 1, 0)</f>
        <v>1</v>
      </c>
      <c r="J8632" s="37">
        <f>IF(H8632&gt;='Roof Calculator'!$G$8, 1, 0)</f>
        <v>0</v>
      </c>
      <c r="K8632" s="37">
        <f t="shared" si="2419"/>
        <v>12.920000000000002</v>
      </c>
      <c r="L8632" s="37">
        <f t="shared" si="2420"/>
        <v>0</v>
      </c>
      <c r="M8632" s="37">
        <v>0</v>
      </c>
      <c r="N8632" s="37">
        <f t="shared" si="2421"/>
        <v>0</v>
      </c>
      <c r="O8632" s="37">
        <v>0</v>
      </c>
      <c r="P8632" s="37">
        <v>0</v>
      </c>
      <c r="Q8632" s="21">
        <f t="shared" si="2422"/>
        <v>39.790999999999997</v>
      </c>
      <c r="R8632" s="21">
        <f t="shared" si="2431"/>
        <v>359.75000000002387</v>
      </c>
      <c r="S8632" s="21">
        <f t="shared" si="2432"/>
        <v>-23.358028732276345</v>
      </c>
      <c r="T8632" s="21">
        <f t="shared" si="2423"/>
        <v>86.147999999999996</v>
      </c>
      <c r="U8632" s="37">
        <f>VLOOKUP(Time_Zone, 'LSTM LookUp'!$B$5:$D$8, 3, FALSE)</f>
        <v>-75</v>
      </c>
      <c r="V8632" s="21">
        <f t="shared" si="2433"/>
        <v>-0.84353100517335045</v>
      </c>
      <c r="W8632" s="21">
        <f t="shared" si="2424"/>
        <v>265.93711724870667</v>
      </c>
      <c r="X8632" s="21">
        <f t="shared" si="2425"/>
        <v>0</v>
      </c>
      <c r="Y8632" s="21">
        <f t="shared" si="2426"/>
        <v>0</v>
      </c>
      <c r="Z8632" s="21">
        <f t="shared" si="2434"/>
        <v>0</v>
      </c>
      <c r="AA8632" s="21">
        <f t="shared" si="2427"/>
        <v>0</v>
      </c>
      <c r="AB8632" s="21">
        <f t="shared" si="2428"/>
        <v>0</v>
      </c>
      <c r="AC8632" s="21">
        <f t="shared" si="2429"/>
        <v>0</v>
      </c>
      <c r="AD8632" s="21">
        <f t="shared" si="2435"/>
        <v>0</v>
      </c>
      <c r="AE8632" s="21" t="str">
        <f t="shared" si="2430"/>
        <v>12/25/19:00</v>
      </c>
    </row>
    <row r="8633" spans="2:31">
      <c r="B8633" s="37">
        <v>12</v>
      </c>
      <c r="C8633" s="38">
        <v>25</v>
      </c>
      <c r="D8633" s="39">
        <v>20</v>
      </c>
      <c r="E8633" s="17">
        <v>-12.2</v>
      </c>
      <c r="F8633" s="17">
        <v>0</v>
      </c>
      <c r="G8633" s="17">
        <v>0</v>
      </c>
      <c r="H8633" s="37">
        <f t="shared" si="2418"/>
        <v>10.039999999999999</v>
      </c>
      <c r="I8633" s="37">
        <f>IF(H8633&lt;'Roof Calculator'!$G$8, 1, 0)</f>
        <v>1</v>
      </c>
      <c r="J8633" s="37">
        <f>IF(H8633&gt;='Roof Calculator'!$G$8, 1, 0)</f>
        <v>0</v>
      </c>
      <c r="K8633" s="37">
        <f t="shared" si="2419"/>
        <v>10.039999999999999</v>
      </c>
      <c r="L8633" s="37">
        <f t="shared" si="2420"/>
        <v>0</v>
      </c>
      <c r="M8633" s="37">
        <v>0</v>
      </c>
      <c r="N8633" s="37">
        <f t="shared" si="2421"/>
        <v>0</v>
      </c>
      <c r="O8633" s="37">
        <v>0</v>
      </c>
      <c r="P8633" s="37">
        <v>0</v>
      </c>
      <c r="Q8633" s="21">
        <f t="shared" si="2422"/>
        <v>39.790999999999997</v>
      </c>
      <c r="R8633" s="21">
        <f t="shared" si="2431"/>
        <v>359.79166666669056</v>
      </c>
      <c r="S8633" s="21">
        <f t="shared" si="2432"/>
        <v>-23.356490999959767</v>
      </c>
      <c r="T8633" s="21">
        <f t="shared" si="2423"/>
        <v>86.147999999999996</v>
      </c>
      <c r="U8633" s="37">
        <f>VLOOKUP(Time_Zone, 'LSTM LookUp'!$B$5:$D$8, 3, FALSE)</f>
        <v>-75</v>
      </c>
      <c r="V8633" s="21">
        <f t="shared" si="2433"/>
        <v>-0.86295235144235027</v>
      </c>
      <c r="W8633" s="21">
        <f t="shared" si="2424"/>
        <v>280.93226191213944</v>
      </c>
      <c r="X8633" s="21">
        <f t="shared" si="2425"/>
        <v>0</v>
      </c>
      <c r="Y8633" s="21">
        <f t="shared" si="2426"/>
        <v>0</v>
      </c>
      <c r="Z8633" s="21">
        <f t="shared" si="2434"/>
        <v>0</v>
      </c>
      <c r="AA8633" s="21">
        <f t="shared" si="2427"/>
        <v>0</v>
      </c>
      <c r="AB8633" s="21">
        <f t="shared" si="2428"/>
        <v>0</v>
      </c>
      <c r="AC8633" s="21">
        <f t="shared" si="2429"/>
        <v>0</v>
      </c>
      <c r="AD8633" s="21">
        <f t="shared" si="2435"/>
        <v>0</v>
      </c>
      <c r="AE8633" s="21" t="str">
        <f t="shared" si="2430"/>
        <v>12/25/20:00</v>
      </c>
    </row>
    <row r="8634" spans="2:31">
      <c r="B8634" s="37">
        <v>12</v>
      </c>
      <c r="C8634" s="38">
        <v>25</v>
      </c>
      <c r="D8634" s="39">
        <v>21</v>
      </c>
      <c r="E8634" s="17">
        <v>-12.2</v>
      </c>
      <c r="F8634" s="17">
        <v>0</v>
      </c>
      <c r="G8634" s="17">
        <v>0</v>
      </c>
      <c r="H8634" s="37">
        <f t="shared" si="2418"/>
        <v>10.039999999999999</v>
      </c>
      <c r="I8634" s="37">
        <f>IF(H8634&lt;'Roof Calculator'!$G$8, 1, 0)</f>
        <v>1</v>
      </c>
      <c r="J8634" s="37">
        <f>IF(H8634&gt;='Roof Calculator'!$G$8, 1, 0)</f>
        <v>0</v>
      </c>
      <c r="K8634" s="37">
        <f t="shared" si="2419"/>
        <v>10.039999999999999</v>
      </c>
      <c r="L8634" s="37">
        <f t="shared" si="2420"/>
        <v>0</v>
      </c>
      <c r="M8634" s="37">
        <v>0</v>
      </c>
      <c r="N8634" s="37">
        <f t="shared" si="2421"/>
        <v>0</v>
      </c>
      <c r="O8634" s="37">
        <v>0</v>
      </c>
      <c r="P8634" s="37">
        <v>0</v>
      </c>
      <c r="Q8634" s="21">
        <f t="shared" si="2422"/>
        <v>39.790999999999997</v>
      </c>
      <c r="R8634" s="21">
        <f t="shared" si="2431"/>
        <v>359.83333333335725</v>
      </c>
      <c r="S8634" s="21">
        <f t="shared" si="2432"/>
        <v>-23.35494055661135</v>
      </c>
      <c r="T8634" s="21">
        <f t="shared" si="2423"/>
        <v>86.147999999999996</v>
      </c>
      <c r="U8634" s="37">
        <f>VLOOKUP(Time_Zone, 'LSTM LookUp'!$B$5:$D$8, 3, FALSE)</f>
        <v>-75</v>
      </c>
      <c r="V8634" s="21">
        <f t="shared" si="2433"/>
        <v>-0.88237062289558099</v>
      </c>
      <c r="W8634" s="21">
        <f t="shared" si="2424"/>
        <v>295.92740734427611</v>
      </c>
      <c r="X8634" s="21">
        <f t="shared" si="2425"/>
        <v>0</v>
      </c>
      <c r="Y8634" s="21">
        <f t="shared" si="2426"/>
        <v>0</v>
      </c>
      <c r="Z8634" s="21">
        <f t="shared" si="2434"/>
        <v>0</v>
      </c>
      <c r="AA8634" s="21">
        <f t="shared" si="2427"/>
        <v>0</v>
      </c>
      <c r="AB8634" s="21">
        <f t="shared" si="2428"/>
        <v>0</v>
      </c>
      <c r="AC8634" s="21">
        <f t="shared" si="2429"/>
        <v>0</v>
      </c>
      <c r="AD8634" s="21">
        <f t="shared" si="2435"/>
        <v>0</v>
      </c>
      <c r="AE8634" s="21" t="str">
        <f t="shared" si="2430"/>
        <v>12/25/21:00</v>
      </c>
    </row>
    <row r="8635" spans="2:31">
      <c r="B8635" s="37">
        <v>12</v>
      </c>
      <c r="C8635" s="38">
        <v>25</v>
      </c>
      <c r="D8635" s="39">
        <v>22</v>
      </c>
      <c r="E8635" s="17">
        <v>-12.2</v>
      </c>
      <c r="F8635" s="17">
        <v>0</v>
      </c>
      <c r="G8635" s="17">
        <v>0</v>
      </c>
      <c r="H8635" s="37">
        <f t="shared" si="2418"/>
        <v>10.039999999999999</v>
      </c>
      <c r="I8635" s="37">
        <f>IF(H8635&lt;'Roof Calculator'!$G$8, 1, 0)</f>
        <v>1</v>
      </c>
      <c r="J8635" s="37">
        <f>IF(H8635&gt;='Roof Calculator'!$G$8, 1, 0)</f>
        <v>0</v>
      </c>
      <c r="K8635" s="37">
        <f t="shared" si="2419"/>
        <v>10.039999999999999</v>
      </c>
      <c r="L8635" s="37">
        <f t="shared" si="2420"/>
        <v>0</v>
      </c>
      <c r="M8635" s="37">
        <v>0</v>
      </c>
      <c r="N8635" s="37">
        <f t="shared" si="2421"/>
        <v>0</v>
      </c>
      <c r="O8635" s="37">
        <v>0</v>
      </c>
      <c r="P8635" s="37">
        <v>0</v>
      </c>
      <c r="Q8635" s="21">
        <f t="shared" si="2422"/>
        <v>39.790999999999997</v>
      </c>
      <c r="R8635" s="21">
        <f t="shared" si="2431"/>
        <v>359.87500000002393</v>
      </c>
      <c r="S8635" s="21">
        <f t="shared" si="2432"/>
        <v>-23.353377403473154</v>
      </c>
      <c r="T8635" s="21">
        <f t="shared" si="2423"/>
        <v>86.147999999999996</v>
      </c>
      <c r="U8635" s="37">
        <f>VLOOKUP(Time_Zone, 'LSTM LookUp'!$B$5:$D$8, 3, FALSE)</f>
        <v>-75</v>
      </c>
      <c r="V8635" s="21">
        <f t="shared" si="2433"/>
        <v>-0.90178578802192999</v>
      </c>
      <c r="W8635" s="21">
        <f t="shared" si="2424"/>
        <v>310.9225535529946</v>
      </c>
      <c r="X8635" s="21">
        <f t="shared" si="2425"/>
        <v>0</v>
      </c>
      <c r="Y8635" s="21">
        <f t="shared" si="2426"/>
        <v>0</v>
      </c>
      <c r="Z8635" s="21">
        <f t="shared" si="2434"/>
        <v>0</v>
      </c>
      <c r="AA8635" s="21">
        <f t="shared" si="2427"/>
        <v>0</v>
      </c>
      <c r="AB8635" s="21">
        <f t="shared" si="2428"/>
        <v>0</v>
      </c>
      <c r="AC8635" s="21">
        <f t="shared" si="2429"/>
        <v>0</v>
      </c>
      <c r="AD8635" s="21">
        <f t="shared" si="2435"/>
        <v>0</v>
      </c>
      <c r="AE8635" s="21" t="str">
        <f t="shared" si="2430"/>
        <v>12/25/22:00</v>
      </c>
    </row>
    <row r="8636" spans="2:31">
      <c r="B8636" s="37">
        <v>12</v>
      </c>
      <c r="C8636" s="38">
        <v>25</v>
      </c>
      <c r="D8636" s="39">
        <v>23</v>
      </c>
      <c r="E8636" s="17">
        <v>-12.8</v>
      </c>
      <c r="F8636" s="17">
        <v>0</v>
      </c>
      <c r="G8636" s="17">
        <v>0</v>
      </c>
      <c r="H8636" s="37">
        <f t="shared" si="2418"/>
        <v>8.9600000000000009</v>
      </c>
      <c r="I8636" s="37">
        <f>IF(H8636&lt;'Roof Calculator'!$G$8, 1, 0)</f>
        <v>1</v>
      </c>
      <c r="J8636" s="37">
        <f>IF(H8636&gt;='Roof Calculator'!$G$8, 1, 0)</f>
        <v>0</v>
      </c>
      <c r="K8636" s="37">
        <f t="shared" si="2419"/>
        <v>8.9600000000000009</v>
      </c>
      <c r="L8636" s="37">
        <f t="shared" si="2420"/>
        <v>0</v>
      </c>
      <c r="M8636" s="37">
        <v>0</v>
      </c>
      <c r="N8636" s="37">
        <f t="shared" si="2421"/>
        <v>0</v>
      </c>
      <c r="O8636" s="37">
        <v>0</v>
      </c>
      <c r="P8636" s="37">
        <v>0</v>
      </c>
      <c r="Q8636" s="21">
        <f t="shared" si="2422"/>
        <v>39.790999999999997</v>
      </c>
      <c r="R8636" s="21">
        <f t="shared" si="2431"/>
        <v>359.91666666669062</v>
      </c>
      <c r="S8636" s="21">
        <f t="shared" si="2432"/>
        <v>-23.35180154179735</v>
      </c>
      <c r="T8636" s="21">
        <f t="shared" si="2423"/>
        <v>86.147999999999996</v>
      </c>
      <c r="U8636" s="37">
        <f>VLOOKUP(Time_Zone, 'LSTM LookUp'!$B$5:$D$8, 3, FALSE)</f>
        <v>-75</v>
      </c>
      <c r="V8636" s="21">
        <f t="shared" si="2433"/>
        <v>-0.92119781531743961</v>
      </c>
      <c r="W8636" s="21">
        <f t="shared" si="2424"/>
        <v>325.91770054617064</v>
      </c>
      <c r="X8636" s="21">
        <f t="shared" si="2425"/>
        <v>0</v>
      </c>
      <c r="Y8636" s="21">
        <f t="shared" si="2426"/>
        <v>0</v>
      </c>
      <c r="Z8636" s="21">
        <f t="shared" si="2434"/>
        <v>0</v>
      </c>
      <c r="AA8636" s="21">
        <f t="shared" si="2427"/>
        <v>0</v>
      </c>
      <c r="AB8636" s="21">
        <f t="shared" si="2428"/>
        <v>0</v>
      </c>
      <c r="AC8636" s="21">
        <f t="shared" si="2429"/>
        <v>0</v>
      </c>
      <c r="AD8636" s="21">
        <f t="shared" si="2435"/>
        <v>0</v>
      </c>
      <c r="AE8636" s="21" t="str">
        <f t="shared" si="2430"/>
        <v>12/25/23:00</v>
      </c>
    </row>
    <row r="8637" spans="2:31">
      <c r="B8637" s="37">
        <v>12</v>
      </c>
      <c r="C8637" s="38">
        <v>25</v>
      </c>
      <c r="D8637" s="39">
        <v>24</v>
      </c>
      <c r="E8637" s="17">
        <v>-13.9</v>
      </c>
      <c r="F8637" s="17">
        <v>0</v>
      </c>
      <c r="G8637" s="17">
        <v>0</v>
      </c>
      <c r="H8637" s="37">
        <f t="shared" si="2418"/>
        <v>6.9799999999999969</v>
      </c>
      <c r="I8637" s="37">
        <f>IF(H8637&lt;'Roof Calculator'!$G$8, 1, 0)</f>
        <v>1</v>
      </c>
      <c r="J8637" s="37">
        <f>IF(H8637&gt;='Roof Calculator'!$G$8, 1, 0)</f>
        <v>0</v>
      </c>
      <c r="K8637" s="37">
        <f t="shared" si="2419"/>
        <v>6.9799999999999969</v>
      </c>
      <c r="L8637" s="37">
        <f t="shared" si="2420"/>
        <v>0</v>
      </c>
      <c r="M8637" s="37">
        <v>0</v>
      </c>
      <c r="N8637" s="37">
        <f t="shared" si="2421"/>
        <v>0</v>
      </c>
      <c r="O8637" s="37">
        <v>0</v>
      </c>
      <c r="P8637" s="37">
        <v>0</v>
      </c>
      <c r="Q8637" s="21">
        <f t="shared" si="2422"/>
        <v>39.790999999999997</v>
      </c>
      <c r="R8637" s="21">
        <f t="shared" si="2431"/>
        <v>359.9583333333573</v>
      </c>
      <c r="S8637" s="21">
        <f t="shared" si="2432"/>
        <v>-23.350212972846187</v>
      </c>
      <c r="T8637" s="21">
        <f t="shared" si="2423"/>
        <v>86.147999999999996</v>
      </c>
      <c r="U8637" s="37">
        <f>VLOOKUP(Time_Zone, 'LSTM LookUp'!$B$5:$D$8, 3, FALSE)</f>
        <v>-75</v>
      </c>
      <c r="V8637" s="21">
        <f t="shared" si="2433"/>
        <v>-0.94060667328516967</v>
      </c>
      <c r="W8637" s="21">
        <f t="shared" si="2424"/>
        <v>340.91284833167867</v>
      </c>
      <c r="X8637" s="21">
        <f t="shared" si="2425"/>
        <v>0</v>
      </c>
      <c r="Y8637" s="21">
        <f t="shared" si="2426"/>
        <v>0</v>
      </c>
      <c r="Z8637" s="21">
        <f t="shared" si="2434"/>
        <v>0</v>
      </c>
      <c r="AA8637" s="21">
        <f t="shared" si="2427"/>
        <v>0</v>
      </c>
      <c r="AB8637" s="21">
        <f t="shared" si="2428"/>
        <v>0</v>
      </c>
      <c r="AC8637" s="21">
        <f t="shared" si="2429"/>
        <v>0</v>
      </c>
      <c r="AD8637" s="21">
        <f t="shared" si="2435"/>
        <v>0</v>
      </c>
      <c r="AE8637" s="21" t="str">
        <f t="shared" si="2430"/>
        <v>12/25/24:00</v>
      </c>
    </row>
    <row r="8638" spans="2:31">
      <c r="B8638" s="37">
        <v>12</v>
      </c>
      <c r="C8638" s="38">
        <v>26</v>
      </c>
      <c r="D8638" s="39">
        <v>1</v>
      </c>
      <c r="E8638" s="17">
        <v>-14.4</v>
      </c>
      <c r="F8638" s="17">
        <v>0</v>
      </c>
      <c r="G8638" s="17">
        <v>0</v>
      </c>
      <c r="H8638" s="37">
        <f t="shared" si="2418"/>
        <v>6.0800000000000018</v>
      </c>
      <c r="I8638" s="37">
        <f>IF(H8638&lt;'Roof Calculator'!$G$8, 1, 0)</f>
        <v>1</v>
      </c>
      <c r="J8638" s="37">
        <f>IF(H8638&gt;='Roof Calculator'!$G$8, 1, 0)</f>
        <v>0</v>
      </c>
      <c r="K8638" s="37">
        <f t="shared" si="2419"/>
        <v>6.0800000000000018</v>
      </c>
      <c r="L8638" s="37">
        <f t="shared" si="2420"/>
        <v>0</v>
      </c>
      <c r="M8638" s="37">
        <v>0</v>
      </c>
      <c r="N8638" s="37">
        <f t="shared" si="2421"/>
        <v>0</v>
      </c>
      <c r="O8638" s="37">
        <v>0</v>
      </c>
      <c r="P8638" s="37">
        <v>0</v>
      </c>
      <c r="Q8638" s="21">
        <f t="shared" si="2422"/>
        <v>39.790999999999997</v>
      </c>
      <c r="R8638" s="21">
        <f t="shared" si="2431"/>
        <v>360.00000000002399</v>
      </c>
      <c r="S8638" s="21">
        <f t="shared" si="2432"/>
        <v>-23.348611697891986</v>
      </c>
      <c r="T8638" s="21">
        <f t="shared" si="2423"/>
        <v>86.147999999999996</v>
      </c>
      <c r="U8638" s="37">
        <f>VLOOKUP(Time_Zone, 'LSTM LookUp'!$B$5:$D$8, 3, FALSE)</f>
        <v>-75</v>
      </c>
      <c r="V8638" s="21">
        <f t="shared" si="2433"/>
        <v>-0.96001233043545642</v>
      </c>
      <c r="W8638" s="21">
        <f t="shared" si="2424"/>
        <v>-4.0920030826088638</v>
      </c>
      <c r="X8638" s="21">
        <f t="shared" si="2425"/>
        <v>0</v>
      </c>
      <c r="Y8638" s="21">
        <f t="shared" si="2426"/>
        <v>0</v>
      </c>
      <c r="Z8638" s="21">
        <f t="shared" si="2434"/>
        <v>0</v>
      </c>
      <c r="AA8638" s="21">
        <f t="shared" si="2427"/>
        <v>0</v>
      </c>
      <c r="AB8638" s="21">
        <f t="shared" si="2428"/>
        <v>0</v>
      </c>
      <c r="AC8638" s="21">
        <f t="shared" si="2429"/>
        <v>0</v>
      </c>
      <c r="AD8638" s="21">
        <f t="shared" si="2435"/>
        <v>0</v>
      </c>
      <c r="AE8638" s="21" t="str">
        <f t="shared" si="2430"/>
        <v>12/26/1:00</v>
      </c>
    </row>
    <row r="8639" spans="2:31">
      <c r="B8639" s="37">
        <v>12</v>
      </c>
      <c r="C8639" s="38">
        <v>26</v>
      </c>
      <c r="D8639" s="39">
        <v>2</v>
      </c>
      <c r="E8639" s="17">
        <v>-13.9</v>
      </c>
      <c r="F8639" s="17">
        <v>0</v>
      </c>
      <c r="G8639" s="17">
        <v>0</v>
      </c>
      <c r="H8639" s="37">
        <f t="shared" si="2418"/>
        <v>6.9799999999999969</v>
      </c>
      <c r="I8639" s="37">
        <f>IF(H8639&lt;'Roof Calculator'!$G$8, 1, 0)</f>
        <v>1</v>
      </c>
      <c r="J8639" s="37">
        <f>IF(H8639&gt;='Roof Calculator'!$G$8, 1, 0)</f>
        <v>0</v>
      </c>
      <c r="K8639" s="37">
        <f t="shared" si="2419"/>
        <v>6.9799999999999969</v>
      </c>
      <c r="L8639" s="37">
        <f t="shared" si="2420"/>
        <v>0</v>
      </c>
      <c r="M8639" s="37">
        <v>0</v>
      </c>
      <c r="N8639" s="37">
        <f t="shared" si="2421"/>
        <v>0</v>
      </c>
      <c r="O8639" s="37">
        <v>0</v>
      </c>
      <c r="P8639" s="37">
        <v>0</v>
      </c>
      <c r="Q8639" s="21">
        <f t="shared" si="2422"/>
        <v>39.790999999999997</v>
      </c>
      <c r="R8639" s="21">
        <f t="shared" si="2431"/>
        <v>360.04166666669067</v>
      </c>
      <c r="S8639" s="21">
        <f t="shared" si="2432"/>
        <v>-23.346997718217153</v>
      </c>
      <c r="T8639" s="21">
        <f t="shared" si="2423"/>
        <v>86.147999999999996</v>
      </c>
      <c r="U8639" s="37">
        <f>VLOOKUP(Time_Zone, 'LSTM LookUp'!$B$5:$D$8, 3, FALSE)</f>
        <v>-75</v>
      </c>
      <c r="V8639" s="21">
        <f t="shared" si="2433"/>
        <v>-0.97941475528575106</v>
      </c>
      <c r="W8639" s="21">
        <f t="shared" si="2424"/>
        <v>10.903146311178551</v>
      </c>
      <c r="X8639" s="21">
        <f t="shared" si="2425"/>
        <v>0</v>
      </c>
      <c r="Y8639" s="21">
        <f t="shared" si="2426"/>
        <v>0</v>
      </c>
      <c r="Z8639" s="21">
        <f t="shared" si="2434"/>
        <v>0</v>
      </c>
      <c r="AA8639" s="21">
        <f t="shared" si="2427"/>
        <v>0</v>
      </c>
      <c r="AB8639" s="21">
        <f t="shared" si="2428"/>
        <v>0</v>
      </c>
      <c r="AC8639" s="21">
        <f t="shared" si="2429"/>
        <v>0</v>
      </c>
      <c r="AD8639" s="21">
        <f t="shared" si="2435"/>
        <v>0</v>
      </c>
      <c r="AE8639" s="21" t="str">
        <f t="shared" si="2430"/>
        <v>12/26/2:00</v>
      </c>
    </row>
    <row r="8640" spans="2:31">
      <c r="B8640" s="37">
        <v>12</v>
      </c>
      <c r="C8640" s="38">
        <v>26</v>
      </c>
      <c r="D8640" s="39">
        <v>3</v>
      </c>
      <c r="E8640" s="17">
        <v>-14.4</v>
      </c>
      <c r="F8640" s="17">
        <v>0</v>
      </c>
      <c r="G8640" s="17">
        <v>0</v>
      </c>
      <c r="H8640" s="37">
        <f t="shared" si="2418"/>
        <v>6.0800000000000018</v>
      </c>
      <c r="I8640" s="37">
        <f>IF(H8640&lt;'Roof Calculator'!$G$8, 1, 0)</f>
        <v>1</v>
      </c>
      <c r="J8640" s="37">
        <f>IF(H8640&gt;='Roof Calculator'!$G$8, 1, 0)</f>
        <v>0</v>
      </c>
      <c r="K8640" s="37">
        <f t="shared" si="2419"/>
        <v>6.0800000000000018</v>
      </c>
      <c r="L8640" s="37">
        <f t="shared" si="2420"/>
        <v>0</v>
      </c>
      <c r="M8640" s="37">
        <v>0</v>
      </c>
      <c r="N8640" s="37">
        <f t="shared" si="2421"/>
        <v>0</v>
      </c>
      <c r="O8640" s="37">
        <v>0</v>
      </c>
      <c r="P8640" s="37">
        <v>0</v>
      </c>
      <c r="Q8640" s="21">
        <f t="shared" si="2422"/>
        <v>39.790999999999997</v>
      </c>
      <c r="R8640" s="21">
        <f t="shared" si="2431"/>
        <v>360.08333333335736</v>
      </c>
      <c r="S8640" s="21">
        <f t="shared" si="2432"/>
        <v>-23.345371035114141</v>
      </c>
      <c r="T8640" s="21">
        <f t="shared" si="2423"/>
        <v>86.147999999999996</v>
      </c>
      <c r="U8640" s="37">
        <f>VLOOKUP(Time_Zone, 'LSTM LookUp'!$B$5:$D$8, 3, FALSE)</f>
        <v>-75</v>
      </c>
      <c r="V8640" s="21">
        <f t="shared" si="2433"/>
        <v>-0.99881391636094818</v>
      </c>
      <c r="W8640" s="21">
        <f t="shared" si="2424"/>
        <v>25.89829652090976</v>
      </c>
      <c r="X8640" s="21">
        <f t="shared" si="2425"/>
        <v>0</v>
      </c>
      <c r="Y8640" s="21">
        <f t="shared" si="2426"/>
        <v>0</v>
      </c>
      <c r="Z8640" s="21">
        <f t="shared" si="2434"/>
        <v>0</v>
      </c>
      <c r="AA8640" s="21">
        <f t="shared" si="2427"/>
        <v>0</v>
      </c>
      <c r="AB8640" s="21">
        <f t="shared" si="2428"/>
        <v>0</v>
      </c>
      <c r="AC8640" s="21">
        <f t="shared" si="2429"/>
        <v>0</v>
      </c>
      <c r="AD8640" s="21">
        <f t="shared" si="2435"/>
        <v>0</v>
      </c>
      <c r="AE8640" s="21" t="str">
        <f t="shared" si="2430"/>
        <v>12/26/3:00</v>
      </c>
    </row>
    <row r="8641" spans="2:31">
      <c r="B8641" s="37">
        <v>12</v>
      </c>
      <c r="C8641" s="38">
        <v>26</v>
      </c>
      <c r="D8641" s="39">
        <v>4</v>
      </c>
      <c r="E8641" s="17">
        <v>-14.4</v>
      </c>
      <c r="F8641" s="17">
        <v>0</v>
      </c>
      <c r="G8641" s="17">
        <v>0</v>
      </c>
      <c r="H8641" s="37">
        <f t="shared" si="2418"/>
        <v>6.0800000000000018</v>
      </c>
      <c r="I8641" s="37">
        <f>IF(H8641&lt;'Roof Calculator'!$G$8, 1, 0)</f>
        <v>1</v>
      </c>
      <c r="J8641" s="37">
        <f>IF(H8641&gt;='Roof Calculator'!$G$8, 1, 0)</f>
        <v>0</v>
      </c>
      <c r="K8641" s="37">
        <f t="shared" si="2419"/>
        <v>6.0800000000000018</v>
      </c>
      <c r="L8641" s="37">
        <f t="shared" si="2420"/>
        <v>0</v>
      </c>
      <c r="M8641" s="37">
        <v>0</v>
      </c>
      <c r="N8641" s="37">
        <f t="shared" si="2421"/>
        <v>0</v>
      </c>
      <c r="O8641" s="37">
        <v>0</v>
      </c>
      <c r="P8641" s="37">
        <v>0</v>
      </c>
      <c r="Q8641" s="21">
        <f t="shared" si="2422"/>
        <v>39.790999999999997</v>
      </c>
      <c r="R8641" s="21">
        <f t="shared" si="2431"/>
        <v>360.12500000002404</v>
      </c>
      <c r="S8641" s="21">
        <f t="shared" si="2432"/>
        <v>-23.343731649885495</v>
      </c>
      <c r="T8641" s="21">
        <f t="shared" si="2423"/>
        <v>86.147999999999996</v>
      </c>
      <c r="U8641" s="37">
        <f>VLOOKUP(Time_Zone, 'LSTM LookUp'!$B$5:$D$8, 3, FALSE)</f>
        <v>-75</v>
      </c>
      <c r="V8641" s="21">
        <f t="shared" si="2433"/>
        <v>-1.0182097821932294</v>
      </c>
      <c r="W8641" s="21">
        <f t="shared" si="2424"/>
        <v>40.89344755445169</v>
      </c>
      <c r="X8641" s="21">
        <f t="shared" si="2425"/>
        <v>0</v>
      </c>
      <c r="Y8641" s="21">
        <f t="shared" si="2426"/>
        <v>0</v>
      </c>
      <c r="Z8641" s="21">
        <f t="shared" si="2434"/>
        <v>0</v>
      </c>
      <c r="AA8641" s="21">
        <f t="shared" si="2427"/>
        <v>0</v>
      </c>
      <c r="AB8641" s="21">
        <f t="shared" si="2428"/>
        <v>0</v>
      </c>
      <c r="AC8641" s="21">
        <f t="shared" si="2429"/>
        <v>0</v>
      </c>
      <c r="AD8641" s="21">
        <f t="shared" si="2435"/>
        <v>0</v>
      </c>
      <c r="AE8641" s="21" t="str">
        <f t="shared" si="2430"/>
        <v>12/26/4:00</v>
      </c>
    </row>
    <row r="8642" spans="2:31">
      <c r="B8642" s="37">
        <v>12</v>
      </c>
      <c r="C8642" s="38">
        <v>26</v>
      </c>
      <c r="D8642" s="39">
        <v>5</v>
      </c>
      <c r="E8642" s="17">
        <v>-14.4</v>
      </c>
      <c r="F8642" s="17">
        <v>0</v>
      </c>
      <c r="G8642" s="17">
        <v>0</v>
      </c>
      <c r="H8642" s="37">
        <f t="shared" si="2418"/>
        <v>6.0800000000000018</v>
      </c>
      <c r="I8642" s="37">
        <f>IF(H8642&lt;'Roof Calculator'!$G$8, 1, 0)</f>
        <v>1</v>
      </c>
      <c r="J8642" s="37">
        <f>IF(H8642&gt;='Roof Calculator'!$G$8, 1, 0)</f>
        <v>0</v>
      </c>
      <c r="K8642" s="37">
        <f t="shared" si="2419"/>
        <v>6.0800000000000018</v>
      </c>
      <c r="L8642" s="37">
        <f t="shared" si="2420"/>
        <v>0</v>
      </c>
      <c r="M8642" s="37">
        <v>0</v>
      </c>
      <c r="N8642" s="37">
        <f t="shared" si="2421"/>
        <v>0</v>
      </c>
      <c r="O8642" s="37">
        <v>0</v>
      </c>
      <c r="P8642" s="37">
        <v>0</v>
      </c>
      <c r="Q8642" s="21">
        <f t="shared" si="2422"/>
        <v>39.790999999999997</v>
      </c>
      <c r="R8642" s="21">
        <f t="shared" si="2431"/>
        <v>360.16666666669073</v>
      </c>
      <c r="S8642" s="21">
        <f t="shared" si="2432"/>
        <v>-23.342079563843843</v>
      </c>
      <c r="T8642" s="21">
        <f t="shared" si="2423"/>
        <v>86.147999999999996</v>
      </c>
      <c r="U8642" s="37">
        <f>VLOOKUP(Time_Zone, 'LSTM LookUp'!$B$5:$D$8, 3, FALSE)</f>
        <v>-75</v>
      </c>
      <c r="V8642" s="21">
        <f t="shared" si="2433"/>
        <v>-1.0376023213221464</v>
      </c>
      <c r="W8642" s="21">
        <f t="shared" si="2424"/>
        <v>55.888599419669447</v>
      </c>
      <c r="X8642" s="21">
        <f t="shared" si="2425"/>
        <v>0</v>
      </c>
      <c r="Y8642" s="21">
        <f t="shared" si="2426"/>
        <v>0</v>
      </c>
      <c r="Z8642" s="21">
        <f t="shared" si="2434"/>
        <v>0</v>
      </c>
      <c r="AA8642" s="21">
        <f t="shared" si="2427"/>
        <v>0</v>
      </c>
      <c r="AB8642" s="21">
        <f t="shared" si="2428"/>
        <v>0</v>
      </c>
      <c r="AC8642" s="21">
        <f t="shared" si="2429"/>
        <v>0</v>
      </c>
      <c r="AD8642" s="21">
        <f t="shared" si="2435"/>
        <v>0</v>
      </c>
      <c r="AE8642" s="21" t="str">
        <f t="shared" si="2430"/>
        <v>12/26/5:00</v>
      </c>
    </row>
    <row r="8643" spans="2:31">
      <c r="B8643" s="37">
        <v>12</v>
      </c>
      <c r="C8643" s="38">
        <v>26</v>
      </c>
      <c r="D8643" s="39">
        <v>6</v>
      </c>
      <c r="E8643" s="17">
        <v>-15</v>
      </c>
      <c r="F8643" s="17">
        <v>0</v>
      </c>
      <c r="G8643" s="17">
        <v>0</v>
      </c>
      <c r="H8643" s="37">
        <f t="shared" si="2418"/>
        <v>5</v>
      </c>
      <c r="I8643" s="37">
        <f>IF(H8643&lt;'Roof Calculator'!$G$8, 1, 0)</f>
        <v>1</v>
      </c>
      <c r="J8643" s="37">
        <f>IF(H8643&gt;='Roof Calculator'!$G$8, 1, 0)</f>
        <v>0</v>
      </c>
      <c r="K8643" s="37">
        <f t="shared" si="2419"/>
        <v>5</v>
      </c>
      <c r="L8643" s="37">
        <f t="shared" si="2420"/>
        <v>0</v>
      </c>
      <c r="M8643" s="37">
        <v>0</v>
      </c>
      <c r="N8643" s="37">
        <f t="shared" si="2421"/>
        <v>0</v>
      </c>
      <c r="O8643" s="37">
        <v>0</v>
      </c>
      <c r="P8643" s="37">
        <v>0</v>
      </c>
      <c r="Q8643" s="21">
        <f t="shared" si="2422"/>
        <v>39.790999999999997</v>
      </c>
      <c r="R8643" s="21">
        <f t="shared" si="2431"/>
        <v>360.20833333335742</v>
      </c>
      <c r="S8643" s="21">
        <f t="shared" si="2432"/>
        <v>-23.340414778311825</v>
      </c>
      <c r="T8643" s="21">
        <f t="shared" si="2423"/>
        <v>86.147999999999996</v>
      </c>
      <c r="U8643" s="37">
        <f>VLOOKUP(Time_Zone, 'LSTM LookUp'!$B$5:$D$8, 3, FALSE)</f>
        <v>-75</v>
      </c>
      <c r="V8643" s="21">
        <f t="shared" si="2433"/>
        <v>-1.0569915022948018</v>
      </c>
      <c r="W8643" s="21">
        <f t="shared" si="2424"/>
        <v>70.88375212442628</v>
      </c>
      <c r="X8643" s="21">
        <f t="shared" si="2425"/>
        <v>0</v>
      </c>
      <c r="Y8643" s="21">
        <f t="shared" si="2426"/>
        <v>0</v>
      </c>
      <c r="Z8643" s="21">
        <f t="shared" si="2434"/>
        <v>0</v>
      </c>
      <c r="AA8643" s="21">
        <f t="shared" si="2427"/>
        <v>0</v>
      </c>
      <c r="AB8643" s="21">
        <f t="shared" si="2428"/>
        <v>0</v>
      </c>
      <c r="AC8643" s="21">
        <f t="shared" si="2429"/>
        <v>0</v>
      </c>
      <c r="AD8643" s="21">
        <f t="shared" si="2435"/>
        <v>0</v>
      </c>
      <c r="AE8643" s="21" t="str">
        <f t="shared" si="2430"/>
        <v>12/26/6:00</v>
      </c>
    </row>
    <row r="8644" spans="2:31">
      <c r="B8644" s="37">
        <v>12</v>
      </c>
      <c r="C8644" s="38">
        <v>26</v>
      </c>
      <c r="D8644" s="39">
        <v>7</v>
      </c>
      <c r="E8644" s="17">
        <v>-14.4</v>
      </c>
      <c r="F8644" s="17">
        <v>0</v>
      </c>
      <c r="G8644" s="17">
        <v>0</v>
      </c>
      <c r="H8644" s="37">
        <f t="shared" si="2418"/>
        <v>6.0800000000000018</v>
      </c>
      <c r="I8644" s="37">
        <f>IF(H8644&lt;'Roof Calculator'!$G$8, 1, 0)</f>
        <v>1</v>
      </c>
      <c r="J8644" s="37">
        <f>IF(H8644&gt;='Roof Calculator'!$G$8, 1, 0)</f>
        <v>0</v>
      </c>
      <c r="K8644" s="37">
        <f t="shared" si="2419"/>
        <v>6.0800000000000018</v>
      </c>
      <c r="L8644" s="37">
        <f t="shared" si="2420"/>
        <v>0</v>
      </c>
      <c r="M8644" s="37">
        <v>0</v>
      </c>
      <c r="N8644" s="37">
        <f t="shared" si="2421"/>
        <v>0</v>
      </c>
      <c r="O8644" s="37">
        <v>0</v>
      </c>
      <c r="P8644" s="37">
        <v>0</v>
      </c>
      <c r="Q8644" s="21">
        <f t="shared" si="2422"/>
        <v>39.790999999999997</v>
      </c>
      <c r="R8644" s="21">
        <f t="shared" si="2431"/>
        <v>360.2500000000241</v>
      </c>
      <c r="S8644" s="21">
        <f t="shared" si="2432"/>
        <v>-23.338737294622177</v>
      </c>
      <c r="T8644" s="21">
        <f t="shared" si="2423"/>
        <v>86.147999999999996</v>
      </c>
      <c r="U8644" s="37">
        <f>VLOOKUP(Time_Zone, 'LSTM LookUp'!$B$5:$D$8, 3, FALSE)</f>
        <v>-75</v>
      </c>
      <c r="V8644" s="21">
        <f t="shared" si="2433"/>
        <v>-1.0763772936658151</v>
      </c>
      <c r="W8644" s="21">
        <f t="shared" si="2424"/>
        <v>85.878905676583557</v>
      </c>
      <c r="X8644" s="21">
        <f t="shared" si="2425"/>
        <v>0</v>
      </c>
      <c r="Y8644" s="21">
        <f t="shared" si="2426"/>
        <v>0</v>
      </c>
      <c r="Z8644" s="21">
        <f t="shared" si="2434"/>
        <v>0</v>
      </c>
      <c r="AA8644" s="21">
        <f t="shared" si="2427"/>
        <v>0</v>
      </c>
      <c r="AB8644" s="21">
        <f t="shared" si="2428"/>
        <v>0</v>
      </c>
      <c r="AC8644" s="21">
        <f t="shared" si="2429"/>
        <v>0</v>
      </c>
      <c r="AD8644" s="21">
        <f t="shared" si="2435"/>
        <v>0</v>
      </c>
      <c r="AE8644" s="21" t="str">
        <f t="shared" si="2430"/>
        <v>12/26/7:00</v>
      </c>
    </row>
    <row r="8645" spans="2:31">
      <c r="B8645" s="37">
        <v>12</v>
      </c>
      <c r="C8645" s="38">
        <v>26</v>
      </c>
      <c r="D8645" s="39">
        <v>8</v>
      </c>
      <c r="E8645" s="17">
        <v>-14.4</v>
      </c>
      <c r="F8645" s="17">
        <v>0</v>
      </c>
      <c r="G8645" s="17">
        <v>0</v>
      </c>
      <c r="H8645" s="37">
        <f t="shared" si="2418"/>
        <v>6.0800000000000018</v>
      </c>
      <c r="I8645" s="37">
        <f>IF(H8645&lt;'Roof Calculator'!$G$8, 1, 0)</f>
        <v>1</v>
      </c>
      <c r="J8645" s="37">
        <f>IF(H8645&gt;='Roof Calculator'!$G$8, 1, 0)</f>
        <v>0</v>
      </c>
      <c r="K8645" s="37">
        <f t="shared" si="2419"/>
        <v>6.0800000000000018</v>
      </c>
      <c r="L8645" s="37">
        <f t="shared" si="2420"/>
        <v>0</v>
      </c>
      <c r="M8645" s="37">
        <v>0</v>
      </c>
      <c r="N8645" s="37">
        <f t="shared" si="2421"/>
        <v>0</v>
      </c>
      <c r="O8645" s="37">
        <v>0</v>
      </c>
      <c r="P8645" s="37">
        <v>0</v>
      </c>
      <c r="Q8645" s="21">
        <f t="shared" si="2422"/>
        <v>39.790999999999997</v>
      </c>
      <c r="R8645" s="21">
        <f t="shared" si="2431"/>
        <v>360.29166666669079</v>
      </c>
      <c r="S8645" s="21">
        <f t="shared" si="2432"/>
        <v>-23.337047114117677</v>
      </c>
      <c r="T8645" s="21">
        <f t="shared" si="2423"/>
        <v>86.147999999999996</v>
      </c>
      <c r="U8645" s="37">
        <f>VLOOKUP(Time_Zone, 'LSTM LookUp'!$B$5:$D$8, 3, FALSE)</f>
        <v>-75</v>
      </c>
      <c r="V8645" s="21">
        <f t="shared" si="2433"/>
        <v>-1.0957596639974054</v>
      </c>
      <c r="W8645" s="21">
        <f t="shared" si="2424"/>
        <v>100.87406008400065</v>
      </c>
      <c r="X8645" s="21">
        <f t="shared" si="2425"/>
        <v>0</v>
      </c>
      <c r="Y8645" s="21">
        <f t="shared" si="2426"/>
        <v>0</v>
      </c>
      <c r="Z8645" s="21">
        <f t="shared" si="2434"/>
        <v>0</v>
      </c>
      <c r="AA8645" s="21">
        <f t="shared" si="2427"/>
        <v>0</v>
      </c>
      <c r="AB8645" s="21">
        <f t="shared" si="2428"/>
        <v>0</v>
      </c>
      <c r="AC8645" s="21">
        <f t="shared" si="2429"/>
        <v>0</v>
      </c>
      <c r="AD8645" s="21">
        <f t="shared" si="2435"/>
        <v>0</v>
      </c>
      <c r="AE8645" s="21" t="str">
        <f t="shared" si="2430"/>
        <v>12/26/8:00</v>
      </c>
    </row>
    <row r="8646" spans="2:31">
      <c r="B8646" s="37">
        <v>12</v>
      </c>
      <c r="C8646" s="38">
        <v>26</v>
      </c>
      <c r="D8646" s="39">
        <v>9</v>
      </c>
      <c r="E8646" s="17">
        <v>-14.4</v>
      </c>
      <c r="F8646" s="17">
        <v>22</v>
      </c>
      <c r="G8646" s="17">
        <v>0</v>
      </c>
      <c r="H8646" s="37">
        <f t="shared" si="2418"/>
        <v>6.0800000000000018</v>
      </c>
      <c r="I8646" s="37">
        <f>IF(H8646&lt;'Roof Calculator'!$G$8, 1, 0)</f>
        <v>1</v>
      </c>
      <c r="J8646" s="37">
        <f>IF(H8646&gt;='Roof Calculator'!$G$8, 1, 0)</f>
        <v>0</v>
      </c>
      <c r="K8646" s="37">
        <f t="shared" si="2419"/>
        <v>6.0800000000000018</v>
      </c>
      <c r="L8646" s="37">
        <f t="shared" si="2420"/>
        <v>0</v>
      </c>
      <c r="M8646" s="37">
        <v>0</v>
      </c>
      <c r="N8646" s="37">
        <f t="shared" si="2421"/>
        <v>22</v>
      </c>
      <c r="O8646" s="37">
        <v>0</v>
      </c>
      <c r="P8646" s="37">
        <v>0</v>
      </c>
      <c r="Q8646" s="21">
        <f t="shared" si="2422"/>
        <v>39.790999999999997</v>
      </c>
      <c r="R8646" s="21">
        <f t="shared" si="2431"/>
        <v>360.33333333335747</v>
      </c>
      <c r="S8646" s="21">
        <f t="shared" si="2432"/>
        <v>-23.335344238151148</v>
      </c>
      <c r="T8646" s="21">
        <f t="shared" si="2423"/>
        <v>86.147999999999996</v>
      </c>
      <c r="U8646" s="37">
        <f>VLOOKUP(Time_Zone, 'LSTM LookUp'!$B$5:$D$8, 3, FALSE)</f>
        <v>-75</v>
      </c>
      <c r="V8646" s="21">
        <f t="shared" si="2433"/>
        <v>-1.1151385818594517</v>
      </c>
      <c r="W8646" s="21">
        <f t="shared" si="2424"/>
        <v>115.8692153545351</v>
      </c>
      <c r="X8646" s="21">
        <f t="shared" si="2425"/>
        <v>0</v>
      </c>
      <c r="Y8646" s="21">
        <f t="shared" si="2426"/>
        <v>22</v>
      </c>
      <c r="Z8646" s="21">
        <f t="shared" si="2434"/>
        <v>6.9736157562244516</v>
      </c>
      <c r="AA8646" s="21">
        <f t="shared" si="2427"/>
        <v>6.9736157562244516</v>
      </c>
      <c r="AB8646" s="21">
        <f t="shared" si="2428"/>
        <v>0</v>
      </c>
      <c r="AC8646" s="21">
        <f t="shared" si="2429"/>
        <v>0</v>
      </c>
      <c r="AD8646" s="21">
        <f t="shared" si="2435"/>
        <v>0</v>
      </c>
      <c r="AE8646" s="21" t="str">
        <f t="shared" si="2430"/>
        <v>12/26/9:00</v>
      </c>
    </row>
    <row r="8647" spans="2:31">
      <c r="B8647" s="37">
        <v>12</v>
      </c>
      <c r="C8647" s="38">
        <v>26</v>
      </c>
      <c r="D8647" s="39">
        <v>10</v>
      </c>
      <c r="E8647" s="17">
        <v>-13.3</v>
      </c>
      <c r="F8647" s="17">
        <v>45</v>
      </c>
      <c r="G8647" s="17">
        <v>567</v>
      </c>
      <c r="H8647" s="37">
        <f t="shared" si="2418"/>
        <v>8.0599999999999987</v>
      </c>
      <c r="I8647" s="37">
        <f>IF(H8647&lt;'Roof Calculator'!$G$8, 1, 0)</f>
        <v>1</v>
      </c>
      <c r="J8647" s="37">
        <f>IF(H8647&gt;='Roof Calculator'!$G$8, 1, 0)</f>
        <v>0</v>
      </c>
      <c r="K8647" s="37">
        <f t="shared" si="2419"/>
        <v>8.0599999999999987</v>
      </c>
      <c r="L8647" s="37">
        <f t="shared" si="2420"/>
        <v>0</v>
      </c>
      <c r="M8647" s="37">
        <v>0</v>
      </c>
      <c r="N8647" s="37">
        <f t="shared" si="2421"/>
        <v>45</v>
      </c>
      <c r="O8647" s="37">
        <v>0</v>
      </c>
      <c r="P8647" s="37">
        <v>0</v>
      </c>
      <c r="Q8647" s="21">
        <f t="shared" si="2422"/>
        <v>39.790999999999997</v>
      </c>
      <c r="R8647" s="21">
        <f t="shared" si="2431"/>
        <v>360.37500000002416</v>
      </c>
      <c r="S8647" s="21">
        <f t="shared" si="2432"/>
        <v>-23.333628668085478</v>
      </c>
      <c r="T8647" s="21">
        <f t="shared" si="2423"/>
        <v>86.147999999999996</v>
      </c>
      <c r="U8647" s="37">
        <f>VLOOKUP(Time_Zone, 'LSTM LookUp'!$B$5:$D$8, 3, FALSE)</f>
        <v>-75</v>
      </c>
      <c r="V8647" s="21">
        <f t="shared" si="2433"/>
        <v>-1.1345140158295544</v>
      </c>
      <c r="W8647" s="21">
        <f t="shared" si="2424"/>
        <v>130.86437149604259</v>
      </c>
      <c r="X8647" s="21">
        <f t="shared" si="2425"/>
        <v>-405.46427704649983</v>
      </c>
      <c r="Y8647" s="21">
        <f t="shared" si="2426"/>
        <v>-360.46427704649983</v>
      </c>
      <c r="Z8647" s="21">
        <f t="shared" si="2434"/>
        <v>-114.26088008943307</v>
      </c>
      <c r="AA8647" s="21">
        <f t="shared" si="2427"/>
        <v>-114.26088008943307</v>
      </c>
      <c r="AB8647" s="21">
        <f t="shared" si="2428"/>
        <v>0</v>
      </c>
      <c r="AC8647" s="21">
        <f t="shared" si="2429"/>
        <v>0</v>
      </c>
      <c r="AD8647" s="21">
        <f t="shared" si="2435"/>
        <v>0</v>
      </c>
      <c r="AE8647" s="21" t="str">
        <f t="shared" si="2430"/>
        <v>12/26/10:00</v>
      </c>
    </row>
    <row r="8648" spans="2:31">
      <c r="B8648" s="37">
        <v>12</v>
      </c>
      <c r="C8648" s="38">
        <v>26</v>
      </c>
      <c r="D8648" s="39">
        <v>11</v>
      </c>
      <c r="E8648" s="17">
        <v>-11.7</v>
      </c>
      <c r="F8648" s="17">
        <v>72</v>
      </c>
      <c r="G8648" s="17">
        <v>624</v>
      </c>
      <c r="H8648" s="37">
        <f t="shared" si="2418"/>
        <v>10.940000000000001</v>
      </c>
      <c r="I8648" s="37">
        <f>IF(H8648&lt;'Roof Calculator'!$G$8, 1, 0)</f>
        <v>1</v>
      </c>
      <c r="J8648" s="37">
        <f>IF(H8648&gt;='Roof Calculator'!$G$8, 1, 0)</f>
        <v>0</v>
      </c>
      <c r="K8648" s="37">
        <f t="shared" si="2419"/>
        <v>10.940000000000001</v>
      </c>
      <c r="L8648" s="37">
        <f t="shared" si="2420"/>
        <v>0</v>
      </c>
      <c r="M8648" s="37">
        <v>0</v>
      </c>
      <c r="N8648" s="37">
        <f t="shared" si="2421"/>
        <v>72</v>
      </c>
      <c r="O8648" s="37">
        <v>0</v>
      </c>
      <c r="P8648" s="37">
        <v>0</v>
      </c>
      <c r="Q8648" s="21">
        <f t="shared" si="2422"/>
        <v>39.790999999999997</v>
      </c>
      <c r="R8648" s="21">
        <f t="shared" si="2431"/>
        <v>360.41666666669084</v>
      </c>
      <c r="S8648" s="21">
        <f t="shared" si="2432"/>
        <v>-23.33190040529357</v>
      </c>
      <c r="T8648" s="21">
        <f t="shared" si="2423"/>
        <v>86.147999999999996</v>
      </c>
      <c r="U8648" s="37">
        <f>VLOOKUP(Time_Zone, 'LSTM LookUp'!$B$5:$D$8, 3, FALSE)</f>
        <v>-75</v>
      </c>
      <c r="V8648" s="21">
        <f t="shared" si="2433"/>
        <v>-1.1538859344931183</v>
      </c>
      <c r="W8648" s="21">
        <f t="shared" si="2424"/>
        <v>145.85952851637671</v>
      </c>
      <c r="X8648" s="21">
        <f t="shared" si="2425"/>
        <v>-522.55670058993246</v>
      </c>
      <c r="Y8648" s="21">
        <f t="shared" si="2426"/>
        <v>-450.55670058993246</v>
      </c>
      <c r="Z8648" s="21">
        <f t="shared" si="2434"/>
        <v>-142.81860483211165</v>
      </c>
      <c r="AA8648" s="21">
        <f t="shared" si="2427"/>
        <v>-142.81860483211165</v>
      </c>
      <c r="AB8648" s="21">
        <f t="shared" si="2428"/>
        <v>0</v>
      </c>
      <c r="AC8648" s="21">
        <f t="shared" si="2429"/>
        <v>0</v>
      </c>
      <c r="AD8648" s="21">
        <f t="shared" si="2435"/>
        <v>0</v>
      </c>
      <c r="AE8648" s="21" t="str">
        <f t="shared" si="2430"/>
        <v>12/26/11:00</v>
      </c>
    </row>
    <row r="8649" spans="2:31">
      <c r="B8649" s="37">
        <v>12</v>
      </c>
      <c r="C8649" s="38">
        <v>26</v>
      </c>
      <c r="D8649" s="39">
        <v>12</v>
      </c>
      <c r="E8649" s="17">
        <v>-10</v>
      </c>
      <c r="F8649" s="17">
        <v>138</v>
      </c>
      <c r="G8649" s="17">
        <v>514</v>
      </c>
      <c r="H8649" s="37">
        <f t="shared" si="2418"/>
        <v>14</v>
      </c>
      <c r="I8649" s="37">
        <f>IF(H8649&lt;'Roof Calculator'!$G$8, 1, 0)</f>
        <v>1</v>
      </c>
      <c r="J8649" s="37">
        <f>IF(H8649&gt;='Roof Calculator'!$G$8, 1, 0)</f>
        <v>0</v>
      </c>
      <c r="K8649" s="37">
        <f t="shared" si="2419"/>
        <v>14</v>
      </c>
      <c r="L8649" s="37">
        <f t="shared" si="2420"/>
        <v>0</v>
      </c>
      <c r="M8649" s="37">
        <v>0</v>
      </c>
      <c r="N8649" s="37">
        <f t="shared" si="2421"/>
        <v>138</v>
      </c>
      <c r="O8649" s="37">
        <v>0</v>
      </c>
      <c r="P8649" s="37">
        <v>0</v>
      </c>
      <c r="Q8649" s="21">
        <f t="shared" si="2422"/>
        <v>39.790999999999997</v>
      </c>
      <c r="R8649" s="21">
        <f t="shared" si="2431"/>
        <v>360.45833333335753</v>
      </c>
      <c r="S8649" s="21">
        <f t="shared" si="2432"/>
        <v>-23.330159451158391</v>
      </c>
      <c r="T8649" s="21">
        <f t="shared" si="2423"/>
        <v>86.147999999999996</v>
      </c>
      <c r="U8649" s="37">
        <f>VLOOKUP(Time_Zone, 'LSTM LookUp'!$B$5:$D$8, 3, FALSE)</f>
        <v>-75</v>
      </c>
      <c r="V8649" s="21">
        <f t="shared" si="2433"/>
        <v>-1.1732543064433183</v>
      </c>
      <c r="W8649" s="21">
        <f t="shared" si="2424"/>
        <v>160.85468642338913</v>
      </c>
      <c r="X8649" s="21">
        <f t="shared" si="2425"/>
        <v>-472.87435076374106</v>
      </c>
      <c r="Y8649" s="21">
        <f t="shared" si="2426"/>
        <v>-334.87435076374106</v>
      </c>
      <c r="Z8649" s="21">
        <f t="shared" si="2434"/>
        <v>-106.14932040188448</v>
      </c>
      <c r="AA8649" s="21">
        <f t="shared" si="2427"/>
        <v>-106.14932040188448</v>
      </c>
      <c r="AB8649" s="21">
        <f t="shared" si="2428"/>
        <v>0</v>
      </c>
      <c r="AC8649" s="21">
        <f t="shared" si="2429"/>
        <v>0</v>
      </c>
      <c r="AD8649" s="21">
        <f t="shared" si="2435"/>
        <v>0</v>
      </c>
      <c r="AE8649" s="21" t="str">
        <f t="shared" si="2430"/>
        <v>12/26/12:00</v>
      </c>
    </row>
    <row r="8650" spans="2:31">
      <c r="B8650" s="37">
        <v>12</v>
      </c>
      <c r="C8650" s="38">
        <v>26</v>
      </c>
      <c r="D8650" s="39">
        <v>13</v>
      </c>
      <c r="E8650" s="17">
        <v>-8.9</v>
      </c>
      <c r="F8650" s="17">
        <v>169</v>
      </c>
      <c r="G8650" s="17">
        <v>203</v>
      </c>
      <c r="H8650" s="37">
        <f t="shared" si="2418"/>
        <v>15.979999999999997</v>
      </c>
      <c r="I8650" s="37">
        <f>IF(H8650&lt;'Roof Calculator'!$G$8, 1, 0)</f>
        <v>1</v>
      </c>
      <c r="J8650" s="37">
        <f>IF(H8650&gt;='Roof Calculator'!$G$8, 1, 0)</f>
        <v>0</v>
      </c>
      <c r="K8650" s="37">
        <f t="shared" si="2419"/>
        <v>15.979999999999997</v>
      </c>
      <c r="L8650" s="37">
        <f t="shared" si="2420"/>
        <v>0</v>
      </c>
      <c r="M8650" s="37">
        <v>0</v>
      </c>
      <c r="N8650" s="37">
        <f t="shared" si="2421"/>
        <v>169</v>
      </c>
      <c r="O8650" s="37">
        <v>0</v>
      </c>
      <c r="P8650" s="37">
        <v>0</v>
      </c>
      <c r="Q8650" s="21">
        <f t="shared" si="2422"/>
        <v>39.790999999999997</v>
      </c>
      <c r="R8650" s="21">
        <f t="shared" si="2431"/>
        <v>360.50000000002422</v>
      </c>
      <c r="S8650" s="21">
        <f t="shared" si="2432"/>
        <v>-23.328405807072954</v>
      </c>
      <c r="T8650" s="21">
        <f t="shared" si="2423"/>
        <v>86.147999999999996</v>
      </c>
      <c r="U8650" s="37">
        <f>VLOOKUP(Time_Zone, 'LSTM LookUp'!$B$5:$D$8, 3, FALSE)</f>
        <v>-75</v>
      </c>
      <c r="V8650" s="21">
        <f t="shared" si="2433"/>
        <v>-1.1926191002813269</v>
      </c>
      <c r="W8650" s="21">
        <f t="shared" si="2424"/>
        <v>175.84984522492962</v>
      </c>
      <c r="X8650" s="21">
        <f t="shared" si="2425"/>
        <v>-194.3024282276123</v>
      </c>
      <c r="Y8650" s="21">
        <f t="shared" si="2426"/>
        <v>-25.302428227612296</v>
      </c>
      <c r="Z8650" s="21">
        <f t="shared" si="2434"/>
        <v>-8.0204278254007022</v>
      </c>
      <c r="AA8650" s="21">
        <f t="shared" si="2427"/>
        <v>-8.0204278254007022</v>
      </c>
      <c r="AB8650" s="21">
        <f t="shared" si="2428"/>
        <v>0</v>
      </c>
      <c r="AC8650" s="21">
        <f t="shared" si="2429"/>
        <v>0</v>
      </c>
      <c r="AD8650" s="21">
        <f t="shared" si="2435"/>
        <v>0</v>
      </c>
      <c r="AE8650" s="21" t="str">
        <f t="shared" si="2430"/>
        <v>12/26/13:00</v>
      </c>
    </row>
    <row r="8651" spans="2:31">
      <c r="B8651" s="37">
        <v>12</v>
      </c>
      <c r="C8651" s="38">
        <v>26</v>
      </c>
      <c r="D8651" s="39">
        <v>14</v>
      </c>
      <c r="E8651" s="17">
        <v>-7.8</v>
      </c>
      <c r="F8651" s="17">
        <v>161</v>
      </c>
      <c r="G8651" s="17">
        <v>390</v>
      </c>
      <c r="H8651" s="37">
        <f t="shared" si="2418"/>
        <v>17.96</v>
      </c>
      <c r="I8651" s="37">
        <f>IF(H8651&lt;'Roof Calculator'!$G$8, 1, 0)</f>
        <v>1</v>
      </c>
      <c r="J8651" s="37">
        <f>IF(H8651&gt;='Roof Calculator'!$G$8, 1, 0)</f>
        <v>0</v>
      </c>
      <c r="K8651" s="37">
        <f t="shared" si="2419"/>
        <v>17.96</v>
      </c>
      <c r="L8651" s="37">
        <f t="shared" si="2420"/>
        <v>0</v>
      </c>
      <c r="M8651" s="37">
        <v>0</v>
      </c>
      <c r="N8651" s="37">
        <f t="shared" si="2421"/>
        <v>161</v>
      </c>
      <c r="O8651" s="37">
        <v>0</v>
      </c>
      <c r="P8651" s="37">
        <v>0</v>
      </c>
      <c r="Q8651" s="21">
        <f t="shared" si="2422"/>
        <v>39.790999999999997</v>
      </c>
      <c r="R8651" s="21">
        <f t="shared" si="2431"/>
        <v>360.5416666666909</v>
      </c>
      <c r="S8651" s="21">
        <f t="shared" si="2432"/>
        <v>-23.32663947444026</v>
      </c>
      <c r="T8651" s="21">
        <f t="shared" si="2423"/>
        <v>86.147999999999996</v>
      </c>
      <c r="U8651" s="37">
        <f>VLOOKUP(Time_Zone, 'LSTM LookUp'!$B$5:$D$8, 3, FALSE)</f>
        <v>-75</v>
      </c>
      <c r="V8651" s="21">
        <f t="shared" si="2433"/>
        <v>-1.2119802846161813</v>
      </c>
      <c r="W8651" s="21">
        <f t="shared" si="2424"/>
        <v>190.84500492884595</v>
      </c>
      <c r="X8651" s="21">
        <f t="shared" si="2425"/>
        <v>-369.09382407179919</v>
      </c>
      <c r="Y8651" s="21">
        <f t="shared" si="2426"/>
        <v>-208.09382407179919</v>
      </c>
      <c r="Z8651" s="21">
        <f t="shared" si="2434"/>
        <v>-65.962107741822635</v>
      </c>
      <c r="AA8651" s="21">
        <f t="shared" si="2427"/>
        <v>-65.962107741822635</v>
      </c>
      <c r="AB8651" s="21">
        <f t="shared" si="2428"/>
        <v>0</v>
      </c>
      <c r="AC8651" s="21">
        <f t="shared" si="2429"/>
        <v>0</v>
      </c>
      <c r="AD8651" s="21">
        <f t="shared" si="2435"/>
        <v>0</v>
      </c>
      <c r="AE8651" s="21" t="str">
        <f t="shared" si="2430"/>
        <v>12/26/14:00</v>
      </c>
    </row>
    <row r="8652" spans="2:31">
      <c r="B8652" s="37">
        <v>12</v>
      </c>
      <c r="C8652" s="38">
        <v>26</v>
      </c>
      <c r="D8652" s="39">
        <v>15</v>
      </c>
      <c r="E8652" s="17">
        <v>-7.2</v>
      </c>
      <c r="F8652" s="17">
        <v>162</v>
      </c>
      <c r="G8652" s="17">
        <v>147</v>
      </c>
      <c r="H8652" s="37">
        <f t="shared" si="2418"/>
        <v>19.04</v>
      </c>
      <c r="I8652" s="37">
        <f>IF(H8652&lt;'Roof Calculator'!$G$8, 1, 0)</f>
        <v>1</v>
      </c>
      <c r="J8652" s="37">
        <f>IF(H8652&gt;='Roof Calculator'!$G$8, 1, 0)</f>
        <v>0</v>
      </c>
      <c r="K8652" s="37">
        <f t="shared" si="2419"/>
        <v>19.04</v>
      </c>
      <c r="L8652" s="37">
        <f t="shared" si="2420"/>
        <v>0</v>
      </c>
      <c r="M8652" s="37">
        <v>0</v>
      </c>
      <c r="N8652" s="37">
        <f t="shared" si="2421"/>
        <v>162</v>
      </c>
      <c r="O8652" s="37">
        <v>0</v>
      </c>
      <c r="P8652" s="37">
        <v>0</v>
      </c>
      <c r="Q8652" s="21">
        <f t="shared" si="2422"/>
        <v>39.790999999999997</v>
      </c>
      <c r="R8652" s="21">
        <f t="shared" si="2431"/>
        <v>360.58333333335759</v>
      </c>
      <c r="S8652" s="21">
        <f t="shared" si="2432"/>
        <v>-23.324860454673399</v>
      </c>
      <c r="T8652" s="21">
        <f t="shared" si="2423"/>
        <v>86.147999999999996</v>
      </c>
      <c r="U8652" s="37">
        <f>VLOOKUP(Time_Zone, 'LSTM LookUp'!$B$5:$D$8, 3, FALSE)</f>
        <v>-75</v>
      </c>
      <c r="V8652" s="21">
        <f t="shared" si="2433"/>
        <v>-1.2313378280649896</v>
      </c>
      <c r="W8652" s="21">
        <f t="shared" si="2424"/>
        <v>205.84016554298373</v>
      </c>
      <c r="X8652" s="21">
        <f t="shared" si="2425"/>
        <v>-130.60040624532016</v>
      </c>
      <c r="Y8652" s="21">
        <f t="shared" si="2426"/>
        <v>31.399593754679842</v>
      </c>
      <c r="Z8652" s="21">
        <f t="shared" si="2434"/>
        <v>9.9531228066673751</v>
      </c>
      <c r="AA8652" s="21">
        <f t="shared" si="2427"/>
        <v>9.9531228066673751</v>
      </c>
      <c r="AB8652" s="21">
        <f t="shared" si="2428"/>
        <v>0</v>
      </c>
      <c r="AC8652" s="21">
        <f t="shared" si="2429"/>
        <v>0</v>
      </c>
      <c r="AD8652" s="21">
        <f t="shared" si="2435"/>
        <v>0</v>
      </c>
      <c r="AE8652" s="21" t="str">
        <f t="shared" si="2430"/>
        <v>12/26/15:00</v>
      </c>
    </row>
    <row r="8653" spans="2:31">
      <c r="B8653" s="37">
        <v>12</v>
      </c>
      <c r="C8653" s="38">
        <v>26</v>
      </c>
      <c r="D8653" s="39">
        <v>16</v>
      </c>
      <c r="E8653" s="17">
        <v>-6.7</v>
      </c>
      <c r="F8653" s="17">
        <v>99</v>
      </c>
      <c r="G8653" s="17">
        <v>0</v>
      </c>
      <c r="H8653" s="37">
        <f t="shared" si="2418"/>
        <v>19.939999999999998</v>
      </c>
      <c r="I8653" s="37">
        <f>IF(H8653&lt;'Roof Calculator'!$G$8, 1, 0)</f>
        <v>1</v>
      </c>
      <c r="J8653" s="37">
        <f>IF(H8653&gt;='Roof Calculator'!$G$8, 1, 0)</f>
        <v>0</v>
      </c>
      <c r="K8653" s="37">
        <f t="shared" si="2419"/>
        <v>19.939999999999998</v>
      </c>
      <c r="L8653" s="37">
        <f t="shared" si="2420"/>
        <v>0</v>
      </c>
      <c r="M8653" s="37">
        <v>0</v>
      </c>
      <c r="N8653" s="37">
        <f t="shared" si="2421"/>
        <v>99</v>
      </c>
      <c r="O8653" s="37">
        <v>0</v>
      </c>
      <c r="P8653" s="37">
        <v>0</v>
      </c>
      <c r="Q8653" s="21">
        <f t="shared" si="2422"/>
        <v>39.790999999999997</v>
      </c>
      <c r="R8653" s="21">
        <f t="shared" si="2431"/>
        <v>360.62500000002427</v>
      </c>
      <c r="S8653" s="21">
        <f t="shared" si="2432"/>
        <v>-23.323068749195418</v>
      </c>
      <c r="T8653" s="21">
        <f t="shared" si="2423"/>
        <v>86.147999999999996</v>
      </c>
      <c r="U8653" s="37">
        <f>VLOOKUP(Time_Zone, 'LSTM LookUp'!$B$5:$D$8, 3, FALSE)</f>
        <v>-75</v>
      </c>
      <c r="V8653" s="21">
        <f t="shared" si="2433"/>
        <v>-1.2506916992530148</v>
      </c>
      <c r="W8653" s="21">
        <f t="shared" si="2424"/>
        <v>220.83532707518674</v>
      </c>
      <c r="X8653" s="21">
        <f t="shared" si="2425"/>
        <v>0</v>
      </c>
      <c r="Y8653" s="21">
        <f t="shared" si="2426"/>
        <v>99</v>
      </c>
      <c r="Z8653" s="21">
        <f t="shared" si="2434"/>
        <v>31.381270903010034</v>
      </c>
      <c r="AA8653" s="21">
        <f t="shared" si="2427"/>
        <v>31.381270903010034</v>
      </c>
      <c r="AB8653" s="21">
        <f t="shared" si="2428"/>
        <v>0</v>
      </c>
      <c r="AC8653" s="21">
        <f t="shared" si="2429"/>
        <v>0</v>
      </c>
      <c r="AD8653" s="21">
        <f t="shared" si="2435"/>
        <v>0</v>
      </c>
      <c r="AE8653" s="21" t="str">
        <f t="shared" si="2430"/>
        <v>12/26/16:00</v>
      </c>
    </row>
    <row r="8654" spans="2:31">
      <c r="B8654" s="37">
        <v>12</v>
      </c>
      <c r="C8654" s="38">
        <v>26</v>
      </c>
      <c r="D8654" s="39">
        <v>17</v>
      </c>
      <c r="E8654" s="17">
        <v>-6.1</v>
      </c>
      <c r="F8654" s="17">
        <v>36</v>
      </c>
      <c r="G8654" s="17">
        <v>6</v>
      </c>
      <c r="H8654" s="37">
        <f t="shared" si="2418"/>
        <v>21.02</v>
      </c>
      <c r="I8654" s="37">
        <f>IF(H8654&lt;'Roof Calculator'!$G$8, 1, 0)</f>
        <v>1</v>
      </c>
      <c r="J8654" s="37">
        <f>IF(H8654&gt;='Roof Calculator'!$G$8, 1, 0)</f>
        <v>0</v>
      </c>
      <c r="K8654" s="37">
        <f t="shared" si="2419"/>
        <v>21.02</v>
      </c>
      <c r="L8654" s="37">
        <f t="shared" si="2420"/>
        <v>0</v>
      </c>
      <c r="M8654" s="37">
        <v>0</v>
      </c>
      <c r="N8654" s="37">
        <f t="shared" si="2421"/>
        <v>36</v>
      </c>
      <c r="O8654" s="37">
        <v>0</v>
      </c>
      <c r="P8654" s="37">
        <v>0</v>
      </c>
      <c r="Q8654" s="21">
        <f t="shared" si="2422"/>
        <v>39.790999999999997</v>
      </c>
      <c r="R8654" s="21">
        <f t="shared" si="2431"/>
        <v>360.66666666669096</v>
      </c>
      <c r="S8654" s="21">
        <f t="shared" si="2432"/>
        <v>-23.321264359439443</v>
      </c>
      <c r="T8654" s="21">
        <f t="shared" si="2423"/>
        <v>86.147999999999996</v>
      </c>
      <c r="U8654" s="37">
        <f>VLOOKUP(Time_Zone, 'LSTM LookUp'!$B$5:$D$8, 3, FALSE)</f>
        <v>-75</v>
      </c>
      <c r="V8654" s="21">
        <f t="shared" si="2433"/>
        <v>-1.2700418668135178</v>
      </c>
      <c r="W8654" s="21">
        <f t="shared" si="2424"/>
        <v>235.83048953329663</v>
      </c>
      <c r="X8654" s="21">
        <f t="shared" si="2425"/>
        <v>-3.897972609398126</v>
      </c>
      <c r="Y8654" s="21">
        <f t="shared" si="2426"/>
        <v>32.102027390601876</v>
      </c>
      <c r="Z8654" s="21">
        <f t="shared" si="2434"/>
        <v>10.175782000811372</v>
      </c>
      <c r="AA8654" s="21">
        <f t="shared" si="2427"/>
        <v>10.175782000811372</v>
      </c>
      <c r="AB8654" s="21">
        <f t="shared" si="2428"/>
        <v>0</v>
      </c>
      <c r="AC8654" s="21">
        <f t="shared" si="2429"/>
        <v>0</v>
      </c>
      <c r="AD8654" s="21">
        <f t="shared" si="2435"/>
        <v>0</v>
      </c>
      <c r="AE8654" s="21" t="str">
        <f t="shared" si="2430"/>
        <v>12/26/17:00</v>
      </c>
    </row>
    <row r="8655" spans="2:31">
      <c r="B8655" s="37">
        <v>12</v>
      </c>
      <c r="C8655" s="38">
        <v>26</v>
      </c>
      <c r="D8655" s="39">
        <v>18</v>
      </c>
      <c r="E8655" s="17">
        <v>-6.1</v>
      </c>
      <c r="F8655" s="17">
        <v>6</v>
      </c>
      <c r="G8655" s="17">
        <v>1</v>
      </c>
      <c r="H8655" s="37">
        <f t="shared" si="2418"/>
        <v>21.02</v>
      </c>
      <c r="I8655" s="37">
        <f>IF(H8655&lt;'Roof Calculator'!$G$8, 1, 0)</f>
        <v>1</v>
      </c>
      <c r="J8655" s="37">
        <f>IF(H8655&gt;='Roof Calculator'!$G$8, 1, 0)</f>
        <v>0</v>
      </c>
      <c r="K8655" s="37">
        <f t="shared" si="2419"/>
        <v>21.02</v>
      </c>
      <c r="L8655" s="37">
        <f t="shared" si="2420"/>
        <v>0</v>
      </c>
      <c r="M8655" s="37">
        <v>0</v>
      </c>
      <c r="N8655" s="37">
        <f t="shared" si="2421"/>
        <v>6</v>
      </c>
      <c r="O8655" s="37">
        <v>0</v>
      </c>
      <c r="P8655" s="37">
        <v>0</v>
      </c>
      <c r="Q8655" s="21">
        <f t="shared" si="2422"/>
        <v>39.790999999999997</v>
      </c>
      <c r="R8655" s="21">
        <f t="shared" si="2431"/>
        <v>360.70833333335764</v>
      </c>
      <c r="S8655" s="21">
        <f t="shared" si="2432"/>
        <v>-23.31944728684859</v>
      </c>
      <c r="T8655" s="21">
        <f t="shared" si="2423"/>
        <v>86.147999999999996</v>
      </c>
      <c r="U8655" s="37">
        <f>VLOOKUP(Time_Zone, 'LSTM LookUp'!$B$5:$D$8, 3, FALSE)</f>
        <v>-75</v>
      </c>
      <c r="V8655" s="21">
        <f t="shared" si="2433"/>
        <v>-1.2893882993880821</v>
      </c>
      <c r="W8655" s="21">
        <f t="shared" si="2424"/>
        <v>250.82565292515295</v>
      </c>
      <c r="X8655" s="21">
        <f t="shared" si="2425"/>
        <v>-0.48509958095636835</v>
      </c>
      <c r="Y8655" s="21">
        <f t="shared" si="2426"/>
        <v>5.5149004190436317</v>
      </c>
      <c r="Z8655" s="21">
        <f t="shared" si="2434"/>
        <v>1.7481271116477957</v>
      </c>
      <c r="AA8655" s="21">
        <f t="shared" si="2427"/>
        <v>1.7481271116477957</v>
      </c>
      <c r="AB8655" s="21">
        <f t="shared" si="2428"/>
        <v>0</v>
      </c>
      <c r="AC8655" s="21">
        <f t="shared" si="2429"/>
        <v>0</v>
      </c>
      <c r="AD8655" s="21">
        <f t="shared" si="2435"/>
        <v>0</v>
      </c>
      <c r="AE8655" s="21" t="str">
        <f t="shared" si="2430"/>
        <v>12/26/18:00</v>
      </c>
    </row>
    <row r="8656" spans="2:31">
      <c r="B8656" s="37">
        <v>12</v>
      </c>
      <c r="C8656" s="38">
        <v>26</v>
      </c>
      <c r="D8656" s="39">
        <v>19</v>
      </c>
      <c r="E8656" s="17">
        <v>-6.1</v>
      </c>
      <c r="F8656" s="17">
        <v>0</v>
      </c>
      <c r="G8656" s="17">
        <v>0</v>
      </c>
      <c r="H8656" s="37">
        <f t="shared" si="2418"/>
        <v>21.02</v>
      </c>
      <c r="I8656" s="37">
        <f>IF(H8656&lt;'Roof Calculator'!$G$8, 1, 0)</f>
        <v>1</v>
      </c>
      <c r="J8656" s="37">
        <f>IF(H8656&gt;='Roof Calculator'!$G$8, 1, 0)</f>
        <v>0</v>
      </c>
      <c r="K8656" s="37">
        <f t="shared" si="2419"/>
        <v>21.02</v>
      </c>
      <c r="L8656" s="37">
        <f t="shared" si="2420"/>
        <v>0</v>
      </c>
      <c r="M8656" s="37">
        <v>0</v>
      </c>
      <c r="N8656" s="37">
        <f t="shared" si="2421"/>
        <v>0</v>
      </c>
      <c r="O8656" s="37">
        <v>0</v>
      </c>
      <c r="P8656" s="37">
        <v>0</v>
      </c>
      <c r="Q8656" s="21">
        <f t="shared" si="2422"/>
        <v>39.790999999999997</v>
      </c>
      <c r="R8656" s="21">
        <f t="shared" si="2431"/>
        <v>360.75000000002433</v>
      </c>
      <c r="S8656" s="21">
        <f t="shared" si="2432"/>
        <v>-23.317617532875989</v>
      </c>
      <c r="T8656" s="21">
        <f t="shared" si="2423"/>
        <v>86.147999999999996</v>
      </c>
      <c r="U8656" s="37">
        <f>VLOOKUP(Time_Zone, 'LSTM LookUp'!$B$5:$D$8, 3, FALSE)</f>
        <v>-75</v>
      </c>
      <c r="V8656" s="21">
        <f t="shared" si="2433"/>
        <v>-1.3087309656264587</v>
      </c>
      <c r="W8656" s="21">
        <f t="shared" si="2424"/>
        <v>265.82081725859337</v>
      </c>
      <c r="X8656" s="21">
        <f t="shared" si="2425"/>
        <v>0</v>
      </c>
      <c r="Y8656" s="21">
        <f t="shared" si="2426"/>
        <v>0</v>
      </c>
      <c r="Z8656" s="21">
        <f t="shared" si="2434"/>
        <v>0</v>
      </c>
      <c r="AA8656" s="21">
        <f t="shared" si="2427"/>
        <v>0</v>
      </c>
      <c r="AB8656" s="21">
        <f t="shared" si="2428"/>
        <v>0</v>
      </c>
      <c r="AC8656" s="21">
        <f t="shared" si="2429"/>
        <v>0</v>
      </c>
      <c r="AD8656" s="21">
        <f t="shared" si="2435"/>
        <v>0</v>
      </c>
      <c r="AE8656" s="21" t="str">
        <f t="shared" si="2430"/>
        <v>12/26/19:00</v>
      </c>
    </row>
    <row r="8657" spans="2:31">
      <c r="B8657" s="37">
        <v>12</v>
      </c>
      <c r="C8657" s="38">
        <v>26</v>
      </c>
      <c r="D8657" s="39">
        <v>20</v>
      </c>
      <c r="E8657" s="17">
        <v>-5.6</v>
      </c>
      <c r="F8657" s="17">
        <v>0</v>
      </c>
      <c r="G8657" s="17">
        <v>0</v>
      </c>
      <c r="H8657" s="37">
        <f t="shared" si="2418"/>
        <v>21.92</v>
      </c>
      <c r="I8657" s="37">
        <f>IF(H8657&lt;'Roof Calculator'!$G$8, 1, 0)</f>
        <v>1</v>
      </c>
      <c r="J8657" s="37">
        <f>IF(H8657&gt;='Roof Calculator'!$G$8, 1, 0)</f>
        <v>0</v>
      </c>
      <c r="K8657" s="37">
        <f t="shared" si="2419"/>
        <v>21.92</v>
      </c>
      <c r="L8657" s="37">
        <f t="shared" si="2420"/>
        <v>0</v>
      </c>
      <c r="M8657" s="37">
        <v>0</v>
      </c>
      <c r="N8657" s="37">
        <f t="shared" si="2421"/>
        <v>0</v>
      </c>
      <c r="O8657" s="37">
        <v>0</v>
      </c>
      <c r="P8657" s="37">
        <v>0</v>
      </c>
      <c r="Q8657" s="21">
        <f t="shared" si="2422"/>
        <v>39.790999999999997</v>
      </c>
      <c r="R8657" s="21">
        <f t="shared" si="2431"/>
        <v>360.79166666669101</v>
      </c>
      <c r="S8657" s="21">
        <f t="shared" si="2432"/>
        <v>-23.315775098984791</v>
      </c>
      <c r="T8657" s="21">
        <f t="shared" si="2423"/>
        <v>86.147999999999996</v>
      </c>
      <c r="U8657" s="37">
        <f>VLOOKUP(Time_Zone, 'LSTM LookUp'!$B$5:$D$8, 3, FALSE)</f>
        <v>-75</v>
      </c>
      <c r="V8657" s="21">
        <f t="shared" si="2433"/>
        <v>-1.3280698341867938</v>
      </c>
      <c r="W8657" s="21">
        <f t="shared" si="2424"/>
        <v>280.81598254145331</v>
      </c>
      <c r="X8657" s="21">
        <f t="shared" si="2425"/>
        <v>0</v>
      </c>
      <c r="Y8657" s="21">
        <f t="shared" si="2426"/>
        <v>0</v>
      </c>
      <c r="Z8657" s="21">
        <f t="shared" si="2434"/>
        <v>0</v>
      </c>
      <c r="AA8657" s="21">
        <f t="shared" si="2427"/>
        <v>0</v>
      </c>
      <c r="AB8657" s="21">
        <f t="shared" si="2428"/>
        <v>0</v>
      </c>
      <c r="AC8657" s="21">
        <f t="shared" si="2429"/>
        <v>0</v>
      </c>
      <c r="AD8657" s="21">
        <f t="shared" si="2435"/>
        <v>0</v>
      </c>
      <c r="AE8657" s="21" t="str">
        <f t="shared" si="2430"/>
        <v>12/26/20:00</v>
      </c>
    </row>
    <row r="8658" spans="2:31">
      <c r="B8658" s="37">
        <v>12</v>
      </c>
      <c r="C8658" s="38">
        <v>26</v>
      </c>
      <c r="D8658" s="39">
        <v>21</v>
      </c>
      <c r="E8658" s="17">
        <v>-5</v>
      </c>
      <c r="F8658" s="17">
        <v>0</v>
      </c>
      <c r="G8658" s="17">
        <v>0</v>
      </c>
      <c r="H8658" s="37">
        <f t="shared" si="2418"/>
        <v>23</v>
      </c>
      <c r="I8658" s="37">
        <f>IF(H8658&lt;'Roof Calculator'!$G$8, 1, 0)</f>
        <v>1</v>
      </c>
      <c r="J8658" s="37">
        <f>IF(H8658&gt;='Roof Calculator'!$G$8, 1, 0)</f>
        <v>0</v>
      </c>
      <c r="K8658" s="37">
        <f t="shared" si="2419"/>
        <v>23</v>
      </c>
      <c r="L8658" s="37">
        <f t="shared" si="2420"/>
        <v>0</v>
      </c>
      <c r="M8658" s="37">
        <v>0</v>
      </c>
      <c r="N8658" s="37">
        <f t="shared" si="2421"/>
        <v>0</v>
      </c>
      <c r="O8658" s="37">
        <v>0</v>
      </c>
      <c r="P8658" s="37">
        <v>0</v>
      </c>
      <c r="Q8658" s="21">
        <f t="shared" si="2422"/>
        <v>39.790999999999997</v>
      </c>
      <c r="R8658" s="21">
        <f t="shared" si="2431"/>
        <v>360.8333333333577</v>
      </c>
      <c r="S8658" s="21">
        <f t="shared" si="2432"/>
        <v>-23.313919986648141</v>
      </c>
      <c r="T8658" s="21">
        <f t="shared" si="2423"/>
        <v>86.147999999999996</v>
      </c>
      <c r="U8658" s="37">
        <f>VLOOKUP(Time_Zone, 'LSTM LookUp'!$B$5:$D$8, 3, FALSE)</f>
        <v>-75</v>
      </c>
      <c r="V8658" s="21">
        <f t="shared" si="2433"/>
        <v>-1.3474048737356159</v>
      </c>
      <c r="W8658" s="21">
        <f t="shared" si="2424"/>
        <v>295.81114878156609</v>
      </c>
      <c r="X8658" s="21">
        <f t="shared" si="2425"/>
        <v>0</v>
      </c>
      <c r="Y8658" s="21">
        <f t="shared" si="2426"/>
        <v>0</v>
      </c>
      <c r="Z8658" s="21">
        <f t="shared" si="2434"/>
        <v>0</v>
      </c>
      <c r="AA8658" s="21">
        <f t="shared" si="2427"/>
        <v>0</v>
      </c>
      <c r="AB8658" s="21">
        <f t="shared" si="2428"/>
        <v>0</v>
      </c>
      <c r="AC8658" s="21">
        <f t="shared" si="2429"/>
        <v>0</v>
      </c>
      <c r="AD8658" s="21">
        <f t="shared" si="2435"/>
        <v>0</v>
      </c>
      <c r="AE8658" s="21" t="str">
        <f t="shared" si="2430"/>
        <v>12/26/21:00</v>
      </c>
    </row>
    <row r="8659" spans="2:31">
      <c r="B8659" s="37">
        <v>12</v>
      </c>
      <c r="C8659" s="38">
        <v>26</v>
      </c>
      <c r="D8659" s="39">
        <v>22</v>
      </c>
      <c r="E8659" s="17">
        <v>-5</v>
      </c>
      <c r="F8659" s="17">
        <v>0</v>
      </c>
      <c r="G8659" s="17">
        <v>0</v>
      </c>
      <c r="H8659" s="37">
        <f t="shared" si="2418"/>
        <v>23</v>
      </c>
      <c r="I8659" s="37">
        <f>IF(H8659&lt;'Roof Calculator'!$G$8, 1, 0)</f>
        <v>1</v>
      </c>
      <c r="J8659" s="37">
        <f>IF(H8659&gt;='Roof Calculator'!$G$8, 1, 0)</f>
        <v>0</v>
      </c>
      <c r="K8659" s="37">
        <f t="shared" si="2419"/>
        <v>23</v>
      </c>
      <c r="L8659" s="37">
        <f t="shared" si="2420"/>
        <v>0</v>
      </c>
      <c r="M8659" s="37">
        <v>0</v>
      </c>
      <c r="N8659" s="37">
        <f t="shared" si="2421"/>
        <v>0</v>
      </c>
      <c r="O8659" s="37">
        <v>0</v>
      </c>
      <c r="P8659" s="37">
        <v>0</v>
      </c>
      <c r="Q8659" s="21">
        <f t="shared" si="2422"/>
        <v>39.790999999999997</v>
      </c>
      <c r="R8659" s="21">
        <f t="shared" si="2431"/>
        <v>360.87500000002439</v>
      </c>
      <c r="S8659" s="21">
        <f t="shared" si="2432"/>
        <v>-23.312052197349193</v>
      </c>
      <c r="T8659" s="21">
        <f t="shared" si="2423"/>
        <v>86.147999999999996</v>
      </c>
      <c r="U8659" s="37">
        <f>VLOOKUP(Time_Zone, 'LSTM LookUp'!$B$5:$D$8, 3, FALSE)</f>
        <v>-75</v>
      </c>
      <c r="V8659" s="21">
        <f t="shared" si="2433"/>
        <v>-1.3667360529478016</v>
      </c>
      <c r="W8659" s="21">
        <f t="shared" si="2424"/>
        <v>310.80631598676302</v>
      </c>
      <c r="X8659" s="21">
        <f t="shared" si="2425"/>
        <v>0</v>
      </c>
      <c r="Y8659" s="21">
        <f t="shared" si="2426"/>
        <v>0</v>
      </c>
      <c r="Z8659" s="21">
        <f t="shared" si="2434"/>
        <v>0</v>
      </c>
      <c r="AA8659" s="21">
        <f t="shared" si="2427"/>
        <v>0</v>
      </c>
      <c r="AB8659" s="21">
        <f t="shared" si="2428"/>
        <v>0</v>
      </c>
      <c r="AC8659" s="21">
        <f t="shared" si="2429"/>
        <v>0</v>
      </c>
      <c r="AD8659" s="21">
        <f t="shared" si="2435"/>
        <v>0</v>
      </c>
      <c r="AE8659" s="21" t="str">
        <f t="shared" si="2430"/>
        <v>12/26/22:00</v>
      </c>
    </row>
    <row r="8660" spans="2:31">
      <c r="B8660" s="37">
        <v>12</v>
      </c>
      <c r="C8660" s="38">
        <v>26</v>
      </c>
      <c r="D8660" s="39">
        <v>23</v>
      </c>
      <c r="E8660" s="17">
        <v>-6.1</v>
      </c>
      <c r="F8660" s="17">
        <v>0</v>
      </c>
      <c r="G8660" s="17">
        <v>0</v>
      </c>
      <c r="H8660" s="37">
        <f t="shared" si="2418"/>
        <v>21.02</v>
      </c>
      <c r="I8660" s="37">
        <f>IF(H8660&lt;'Roof Calculator'!$G$8, 1, 0)</f>
        <v>1</v>
      </c>
      <c r="J8660" s="37">
        <f>IF(H8660&gt;='Roof Calculator'!$G$8, 1, 0)</f>
        <v>0</v>
      </c>
      <c r="K8660" s="37">
        <f t="shared" si="2419"/>
        <v>21.02</v>
      </c>
      <c r="L8660" s="37">
        <f t="shared" si="2420"/>
        <v>0</v>
      </c>
      <c r="M8660" s="37">
        <v>0</v>
      </c>
      <c r="N8660" s="37">
        <f t="shared" si="2421"/>
        <v>0</v>
      </c>
      <c r="O8660" s="37">
        <v>0</v>
      </c>
      <c r="P8660" s="37">
        <v>0</v>
      </c>
      <c r="Q8660" s="21">
        <f t="shared" si="2422"/>
        <v>39.790999999999997</v>
      </c>
      <c r="R8660" s="21">
        <f t="shared" si="2431"/>
        <v>360.91666666669107</v>
      </c>
      <c r="S8660" s="21">
        <f t="shared" si="2432"/>
        <v>-23.31017173258109</v>
      </c>
      <c r="T8660" s="21">
        <f t="shared" si="2423"/>
        <v>86.147999999999996</v>
      </c>
      <c r="U8660" s="37">
        <f>VLOOKUP(Time_Zone, 'LSTM LookUp'!$B$5:$D$8, 3, FALSE)</f>
        <v>-75</v>
      </c>
      <c r="V8660" s="21">
        <f t="shared" si="2433"/>
        <v>-1.386063340506875</v>
      </c>
      <c r="W8660" s="21">
        <f t="shared" si="2424"/>
        <v>325.80148416487333</v>
      </c>
      <c r="X8660" s="21">
        <f t="shared" si="2425"/>
        <v>0</v>
      </c>
      <c r="Y8660" s="21">
        <f t="shared" si="2426"/>
        <v>0</v>
      </c>
      <c r="Z8660" s="21">
        <f t="shared" si="2434"/>
        <v>0</v>
      </c>
      <c r="AA8660" s="21">
        <f t="shared" si="2427"/>
        <v>0</v>
      </c>
      <c r="AB8660" s="21">
        <f t="shared" si="2428"/>
        <v>0</v>
      </c>
      <c r="AC8660" s="21">
        <f t="shared" si="2429"/>
        <v>0</v>
      </c>
      <c r="AD8660" s="21">
        <f t="shared" si="2435"/>
        <v>0</v>
      </c>
      <c r="AE8660" s="21" t="str">
        <f t="shared" si="2430"/>
        <v>12/26/23:00</v>
      </c>
    </row>
    <row r="8661" spans="2:31">
      <c r="B8661" s="37">
        <v>12</v>
      </c>
      <c r="C8661" s="38">
        <v>26</v>
      </c>
      <c r="D8661" s="39">
        <v>24</v>
      </c>
      <c r="E8661" s="17">
        <v>-7.8</v>
      </c>
      <c r="F8661" s="17">
        <v>0</v>
      </c>
      <c r="G8661" s="17">
        <v>0</v>
      </c>
      <c r="H8661" s="37">
        <f t="shared" si="2418"/>
        <v>17.96</v>
      </c>
      <c r="I8661" s="37">
        <f>IF(H8661&lt;'Roof Calculator'!$G$8, 1, 0)</f>
        <v>1</v>
      </c>
      <c r="J8661" s="37">
        <f>IF(H8661&gt;='Roof Calculator'!$G$8, 1, 0)</f>
        <v>0</v>
      </c>
      <c r="K8661" s="37">
        <f t="shared" si="2419"/>
        <v>17.96</v>
      </c>
      <c r="L8661" s="37">
        <f t="shared" si="2420"/>
        <v>0</v>
      </c>
      <c r="M8661" s="37">
        <v>0</v>
      </c>
      <c r="N8661" s="37">
        <f t="shared" si="2421"/>
        <v>0</v>
      </c>
      <c r="O8661" s="37">
        <v>0</v>
      </c>
      <c r="P8661" s="37">
        <v>0</v>
      </c>
      <c r="Q8661" s="21">
        <f t="shared" si="2422"/>
        <v>39.790999999999997</v>
      </c>
      <c r="R8661" s="21">
        <f t="shared" si="2431"/>
        <v>360.95833333335776</v>
      </c>
      <c r="S8661" s="21">
        <f t="shared" si="2432"/>
        <v>-23.308278593846975</v>
      </c>
      <c r="T8661" s="21">
        <f t="shared" si="2423"/>
        <v>86.147999999999996</v>
      </c>
      <c r="U8661" s="37">
        <f>VLOOKUP(Time_Zone, 'LSTM LookUp'!$B$5:$D$8, 3, FALSE)</f>
        <v>-75</v>
      </c>
      <c r="V8661" s="21">
        <f t="shared" si="2433"/>
        <v>-1.4053867051048514</v>
      </c>
      <c r="W8661" s="21">
        <f t="shared" si="2424"/>
        <v>340.79665332372372</v>
      </c>
      <c r="X8661" s="21">
        <f t="shared" si="2425"/>
        <v>0</v>
      </c>
      <c r="Y8661" s="21">
        <f t="shared" si="2426"/>
        <v>0</v>
      </c>
      <c r="Z8661" s="21">
        <f t="shared" si="2434"/>
        <v>0</v>
      </c>
      <c r="AA8661" s="21">
        <f t="shared" si="2427"/>
        <v>0</v>
      </c>
      <c r="AB8661" s="21">
        <f t="shared" si="2428"/>
        <v>0</v>
      </c>
      <c r="AC8661" s="21">
        <f t="shared" si="2429"/>
        <v>0</v>
      </c>
      <c r="AD8661" s="21">
        <f t="shared" si="2435"/>
        <v>0</v>
      </c>
      <c r="AE8661" s="21" t="str">
        <f t="shared" si="2430"/>
        <v>12/26/24:00</v>
      </c>
    </row>
    <row r="8662" spans="2:31">
      <c r="B8662" s="37">
        <v>12</v>
      </c>
      <c r="C8662" s="38">
        <v>27</v>
      </c>
      <c r="D8662" s="39">
        <v>1</v>
      </c>
      <c r="E8662" s="17">
        <v>-9.4</v>
      </c>
      <c r="F8662" s="17">
        <v>0</v>
      </c>
      <c r="G8662" s="17">
        <v>0</v>
      </c>
      <c r="H8662" s="37">
        <f t="shared" ref="H8662:H8725" si="2436">E8662*9/5+32</f>
        <v>15.079999999999998</v>
      </c>
      <c r="I8662" s="37">
        <f>IF(H8662&lt;'Roof Calculator'!$G$8, 1, 0)</f>
        <v>1</v>
      </c>
      <c r="J8662" s="37">
        <f>IF(H8662&gt;='Roof Calculator'!$G$8, 1, 0)</f>
        <v>0</v>
      </c>
      <c r="K8662" s="37">
        <f t="shared" ref="K8662:K8725" si="2437">I8662*H8662</f>
        <v>15.079999999999998</v>
      </c>
      <c r="L8662" s="37">
        <f t="shared" ref="L8662:L8725" si="2438">J8662*H8662</f>
        <v>0</v>
      </c>
      <c r="M8662" s="37">
        <v>0</v>
      </c>
      <c r="N8662" s="37">
        <f t="shared" ref="N8662:N8725" si="2439">F8662*(180-M8662)/180</f>
        <v>0</v>
      </c>
      <c r="O8662" s="37">
        <v>0</v>
      </c>
      <c r="P8662" s="37">
        <v>0</v>
      </c>
      <c r="Q8662" s="21">
        <f t="shared" ref="Q8662:Q8725" si="2440">Latitude</f>
        <v>39.790999999999997</v>
      </c>
      <c r="R8662" s="21">
        <f t="shared" si="2431"/>
        <v>361.00000000002444</v>
      </c>
      <c r="S8662" s="21">
        <f t="shared" si="2432"/>
        <v>-23.306372782659992</v>
      </c>
      <c r="T8662" s="21">
        <f t="shared" ref="T8662:T8725" si="2441">Longitude</f>
        <v>86.147999999999996</v>
      </c>
      <c r="U8662" s="37">
        <f>VLOOKUP(Time_Zone, 'LSTM LookUp'!$B$5:$D$8, 3, FALSE)</f>
        <v>-75</v>
      </c>
      <c r="V8662" s="21">
        <f t="shared" si="2433"/>
        <v>-1.424706115442322</v>
      </c>
      <c r="W8662" s="21">
        <f t="shared" ref="W8662:W8725" si="2442">15*((D8662+(4*(T8662-U8662)+V8662)/60)-12)</f>
        <v>-4.2081765288605855</v>
      </c>
      <c r="X8662" s="21">
        <f t="shared" ref="X8662:X8725" si="2443">G8662*(SIN(S8662*PI()/180)*SIN(Q8662*PI()/180)*COS(O8662*PI()/180)-SIN(S8662*PI()/180)*COS(Q8662*PI()/180)*SIN(O8662*PI()/180)*COS(P8662*PI()/180)+COS(S8662*PI()/180)*COS(Q8662*PI()/180)*COS(O8662*PI()/180)*COS(W8662*PI()/180)+COS(S8662*PI()/180)*SIN(Q8662*PI()/180)*SIN(O8662*PI()/180)*COS(P8662*PI()/180)*COS(W8662*PI()/180)+COS(S8662*PI()/180)*SIN(P8662*PI()/180)*SIN(W8662*PI()/180)*SIN(O8662*PI()/180))</f>
        <v>0</v>
      </c>
      <c r="Y8662" s="21">
        <f t="shared" ref="Y8662:Y8725" si="2444">X8662+N8662</f>
        <v>0</v>
      </c>
      <c r="Z8662" s="21">
        <f t="shared" si="2434"/>
        <v>0</v>
      </c>
      <c r="AA8662" s="21">
        <f t="shared" ref="AA8662:AA8725" si="2445">Z8662*I8662</f>
        <v>0</v>
      </c>
      <c r="AB8662" s="21">
        <f t="shared" ref="AB8662:AB8725" si="2446">Z8662*J8662</f>
        <v>0</v>
      </c>
      <c r="AC8662" s="21">
        <f t="shared" ref="AC8662:AC8725" si="2447">L8662</f>
        <v>0</v>
      </c>
      <c r="AD8662" s="21">
        <f t="shared" si="2435"/>
        <v>0</v>
      </c>
      <c r="AE8662" s="21" t="str">
        <f t="shared" ref="AE8662:AE8725" si="2448">CONCATENATE(B8662, "/", C8662, "/", D8662,":00")</f>
        <v>12/27/1:00</v>
      </c>
    </row>
    <row r="8663" spans="2:31">
      <c r="B8663" s="37">
        <v>12</v>
      </c>
      <c r="C8663" s="38">
        <v>27</v>
      </c>
      <c r="D8663" s="39">
        <v>2</v>
      </c>
      <c r="E8663" s="17">
        <v>-11.1</v>
      </c>
      <c r="F8663" s="17">
        <v>0</v>
      </c>
      <c r="G8663" s="17">
        <v>0</v>
      </c>
      <c r="H8663" s="37">
        <f t="shared" si="2436"/>
        <v>12.020000000000003</v>
      </c>
      <c r="I8663" s="37">
        <f>IF(H8663&lt;'Roof Calculator'!$G$8, 1, 0)</f>
        <v>1</v>
      </c>
      <c r="J8663" s="37">
        <f>IF(H8663&gt;='Roof Calculator'!$G$8, 1, 0)</f>
        <v>0</v>
      </c>
      <c r="K8663" s="37">
        <f t="shared" si="2437"/>
        <v>12.020000000000003</v>
      </c>
      <c r="L8663" s="37">
        <f t="shared" si="2438"/>
        <v>0</v>
      </c>
      <c r="M8663" s="37">
        <v>0</v>
      </c>
      <c r="N8663" s="37">
        <f t="shared" si="2439"/>
        <v>0</v>
      </c>
      <c r="O8663" s="37">
        <v>0</v>
      </c>
      <c r="P8663" s="37">
        <v>0</v>
      </c>
      <c r="Q8663" s="21">
        <f t="shared" si="2440"/>
        <v>39.790999999999997</v>
      </c>
      <c r="R8663" s="21">
        <f t="shared" ref="R8663:R8726" si="2449">R8662+1/24</f>
        <v>361.04166666669113</v>
      </c>
      <c r="S8663" s="21">
        <f t="shared" ref="S8663:S8726" si="2450">ASIN(SIN(23.45*PI()/180)*SIN((360/365*(R8663-81))*PI()/180))*180/PI()</f>
        <v>-23.304454300543252</v>
      </c>
      <c r="T8663" s="21">
        <f t="shared" si="2441"/>
        <v>86.147999999999996</v>
      </c>
      <c r="U8663" s="37">
        <f>VLOOKUP(Time_Zone, 'LSTM LookUp'!$B$5:$D$8, 3, FALSE)</f>
        <v>-75</v>
      </c>
      <c r="V8663" s="21">
        <f t="shared" ref="V8663:V8726" si="2451">9.87*SIN(2*(360/365*(R8663-81))*PI()/180)-7.53*COS((360/365*(R8663-81))*PI()/180)-1.5*SIN((360/365*(R8663-81))*PI()/180)</f>
        <v>-1.4440215402286571</v>
      </c>
      <c r="W8663" s="21">
        <f t="shared" si="2442"/>
        <v>10.786994614942831</v>
      </c>
      <c r="X8663" s="21">
        <f t="shared" si="2443"/>
        <v>0</v>
      </c>
      <c r="Y8663" s="21">
        <f t="shared" si="2444"/>
        <v>0</v>
      </c>
      <c r="Z8663" s="21">
        <f t="shared" ref="Z8663:Z8726" si="2452">Y8663/10.764*3.412</f>
        <v>0</v>
      </c>
      <c r="AA8663" s="21">
        <f t="shared" si="2445"/>
        <v>0</v>
      </c>
      <c r="AB8663" s="21">
        <f t="shared" si="2446"/>
        <v>0</v>
      </c>
      <c r="AC8663" s="21">
        <f t="shared" si="2447"/>
        <v>0</v>
      </c>
      <c r="AD8663" s="21">
        <f t="shared" ref="AD8663:AD8726" si="2453">AB8663</f>
        <v>0</v>
      </c>
      <c r="AE8663" s="21" t="str">
        <f t="shared" si="2448"/>
        <v>12/27/2:00</v>
      </c>
    </row>
    <row r="8664" spans="2:31">
      <c r="B8664" s="37">
        <v>12</v>
      </c>
      <c r="C8664" s="38">
        <v>27</v>
      </c>
      <c r="D8664" s="39">
        <v>3</v>
      </c>
      <c r="E8664" s="17">
        <v>-12.2</v>
      </c>
      <c r="F8664" s="17">
        <v>0</v>
      </c>
      <c r="G8664" s="17">
        <v>0</v>
      </c>
      <c r="H8664" s="37">
        <f t="shared" si="2436"/>
        <v>10.039999999999999</v>
      </c>
      <c r="I8664" s="37">
        <f>IF(H8664&lt;'Roof Calculator'!$G$8, 1, 0)</f>
        <v>1</v>
      </c>
      <c r="J8664" s="37">
        <f>IF(H8664&gt;='Roof Calculator'!$G$8, 1, 0)</f>
        <v>0</v>
      </c>
      <c r="K8664" s="37">
        <f t="shared" si="2437"/>
        <v>10.039999999999999</v>
      </c>
      <c r="L8664" s="37">
        <f t="shared" si="2438"/>
        <v>0</v>
      </c>
      <c r="M8664" s="37">
        <v>0</v>
      </c>
      <c r="N8664" s="37">
        <f t="shared" si="2439"/>
        <v>0</v>
      </c>
      <c r="O8664" s="37">
        <v>0</v>
      </c>
      <c r="P8664" s="37">
        <v>0</v>
      </c>
      <c r="Q8664" s="21">
        <f t="shared" si="2440"/>
        <v>39.790999999999997</v>
      </c>
      <c r="R8664" s="21">
        <f t="shared" si="2449"/>
        <v>361.08333333335781</v>
      </c>
      <c r="S8664" s="21">
        <f t="shared" si="2450"/>
        <v>-23.302523149029856</v>
      </c>
      <c r="T8664" s="21">
        <f t="shared" si="2441"/>
        <v>86.147999999999996</v>
      </c>
      <c r="U8664" s="37">
        <f>VLOOKUP(Time_Zone, 'LSTM LookUp'!$B$5:$D$8, 3, FALSE)</f>
        <v>-75</v>
      </c>
      <c r="V8664" s="21">
        <f t="shared" si="2451"/>
        <v>-1.463332948181876</v>
      </c>
      <c r="W8664" s="21">
        <f t="shared" si="2442"/>
        <v>25.78216676295451</v>
      </c>
      <c r="X8664" s="21">
        <f t="shared" si="2443"/>
        <v>0</v>
      </c>
      <c r="Y8664" s="21">
        <f t="shared" si="2444"/>
        <v>0</v>
      </c>
      <c r="Z8664" s="21">
        <f t="shared" si="2452"/>
        <v>0</v>
      </c>
      <c r="AA8664" s="21">
        <f t="shared" si="2445"/>
        <v>0</v>
      </c>
      <c r="AB8664" s="21">
        <f t="shared" si="2446"/>
        <v>0</v>
      </c>
      <c r="AC8664" s="21">
        <f t="shared" si="2447"/>
        <v>0</v>
      </c>
      <c r="AD8664" s="21">
        <f t="shared" si="2453"/>
        <v>0</v>
      </c>
      <c r="AE8664" s="21" t="str">
        <f t="shared" si="2448"/>
        <v>12/27/3:00</v>
      </c>
    </row>
    <row r="8665" spans="2:31">
      <c r="B8665" s="37">
        <v>12</v>
      </c>
      <c r="C8665" s="38">
        <v>27</v>
      </c>
      <c r="D8665" s="39">
        <v>4</v>
      </c>
      <c r="E8665" s="17">
        <v>-12.2</v>
      </c>
      <c r="F8665" s="17">
        <v>0</v>
      </c>
      <c r="G8665" s="17">
        <v>0</v>
      </c>
      <c r="H8665" s="37">
        <f t="shared" si="2436"/>
        <v>10.039999999999999</v>
      </c>
      <c r="I8665" s="37">
        <f>IF(H8665&lt;'Roof Calculator'!$G$8, 1, 0)</f>
        <v>1</v>
      </c>
      <c r="J8665" s="37">
        <f>IF(H8665&gt;='Roof Calculator'!$G$8, 1, 0)</f>
        <v>0</v>
      </c>
      <c r="K8665" s="37">
        <f t="shared" si="2437"/>
        <v>10.039999999999999</v>
      </c>
      <c r="L8665" s="37">
        <f t="shared" si="2438"/>
        <v>0</v>
      </c>
      <c r="M8665" s="37">
        <v>0</v>
      </c>
      <c r="N8665" s="37">
        <f t="shared" si="2439"/>
        <v>0</v>
      </c>
      <c r="O8665" s="37">
        <v>0</v>
      </c>
      <c r="P8665" s="37">
        <v>0</v>
      </c>
      <c r="Q8665" s="21">
        <f t="shared" si="2440"/>
        <v>39.790999999999997</v>
      </c>
      <c r="R8665" s="21">
        <f t="shared" si="2449"/>
        <v>361.1250000000245</v>
      </c>
      <c r="S8665" s="21">
        <f t="shared" si="2450"/>
        <v>-23.300579329662884</v>
      </c>
      <c r="T8665" s="21">
        <f t="shared" si="2441"/>
        <v>86.147999999999996</v>
      </c>
      <c r="U8665" s="37">
        <f>VLOOKUP(Time_Zone, 'LSTM LookUp'!$B$5:$D$8, 3, FALSE)</f>
        <v>-75</v>
      </c>
      <c r="V8665" s="21">
        <f t="shared" si="2451"/>
        <v>-1.4826403080288495</v>
      </c>
      <c r="W8665" s="21">
        <f t="shared" si="2442"/>
        <v>40.777339922992788</v>
      </c>
      <c r="X8665" s="21">
        <f t="shared" si="2443"/>
        <v>0</v>
      </c>
      <c r="Y8665" s="21">
        <f t="shared" si="2444"/>
        <v>0</v>
      </c>
      <c r="Z8665" s="21">
        <f t="shared" si="2452"/>
        <v>0</v>
      </c>
      <c r="AA8665" s="21">
        <f t="shared" si="2445"/>
        <v>0</v>
      </c>
      <c r="AB8665" s="21">
        <f t="shared" si="2446"/>
        <v>0</v>
      </c>
      <c r="AC8665" s="21">
        <f t="shared" si="2447"/>
        <v>0</v>
      </c>
      <c r="AD8665" s="21">
        <f t="shared" si="2453"/>
        <v>0</v>
      </c>
      <c r="AE8665" s="21" t="str">
        <f t="shared" si="2448"/>
        <v>12/27/4:00</v>
      </c>
    </row>
    <row r="8666" spans="2:31">
      <c r="B8666" s="37">
        <v>12</v>
      </c>
      <c r="C8666" s="38">
        <v>27</v>
      </c>
      <c r="D8666" s="39">
        <v>5</v>
      </c>
      <c r="E8666" s="17">
        <v>-12.2</v>
      </c>
      <c r="F8666" s="17">
        <v>0</v>
      </c>
      <c r="G8666" s="17">
        <v>0</v>
      </c>
      <c r="H8666" s="37">
        <f t="shared" si="2436"/>
        <v>10.039999999999999</v>
      </c>
      <c r="I8666" s="37">
        <f>IF(H8666&lt;'Roof Calculator'!$G$8, 1, 0)</f>
        <v>1</v>
      </c>
      <c r="J8666" s="37">
        <f>IF(H8666&gt;='Roof Calculator'!$G$8, 1, 0)</f>
        <v>0</v>
      </c>
      <c r="K8666" s="37">
        <f t="shared" si="2437"/>
        <v>10.039999999999999</v>
      </c>
      <c r="L8666" s="37">
        <f t="shared" si="2438"/>
        <v>0</v>
      </c>
      <c r="M8666" s="37">
        <v>0</v>
      </c>
      <c r="N8666" s="37">
        <f t="shared" si="2439"/>
        <v>0</v>
      </c>
      <c r="O8666" s="37">
        <v>0</v>
      </c>
      <c r="P8666" s="37">
        <v>0</v>
      </c>
      <c r="Q8666" s="21">
        <f t="shared" si="2440"/>
        <v>39.790999999999997</v>
      </c>
      <c r="R8666" s="21">
        <f t="shared" si="2449"/>
        <v>361.16666666669119</v>
      </c>
      <c r="S8666" s="21">
        <f t="shared" si="2450"/>
        <v>-23.298622843995382</v>
      </c>
      <c r="T8666" s="21">
        <f t="shared" si="2441"/>
        <v>86.147999999999996</v>
      </c>
      <c r="U8666" s="37">
        <f>VLOOKUP(Time_Zone, 'LSTM LookUp'!$B$5:$D$8, 3, FALSE)</f>
        <v>-75</v>
      </c>
      <c r="V8666" s="21">
        <f t="shared" si="2451"/>
        <v>-1.5019435885053822</v>
      </c>
      <c r="W8666" s="21">
        <f t="shared" si="2442"/>
        <v>55.772514102873643</v>
      </c>
      <c r="X8666" s="21">
        <f t="shared" si="2443"/>
        <v>0</v>
      </c>
      <c r="Y8666" s="21">
        <f t="shared" si="2444"/>
        <v>0</v>
      </c>
      <c r="Z8666" s="21">
        <f t="shared" si="2452"/>
        <v>0</v>
      </c>
      <c r="AA8666" s="21">
        <f t="shared" si="2445"/>
        <v>0</v>
      </c>
      <c r="AB8666" s="21">
        <f t="shared" si="2446"/>
        <v>0</v>
      </c>
      <c r="AC8666" s="21">
        <f t="shared" si="2447"/>
        <v>0</v>
      </c>
      <c r="AD8666" s="21">
        <f t="shared" si="2453"/>
        <v>0</v>
      </c>
      <c r="AE8666" s="21" t="str">
        <f t="shared" si="2448"/>
        <v>12/27/5:00</v>
      </c>
    </row>
    <row r="8667" spans="2:31">
      <c r="B8667" s="37">
        <v>12</v>
      </c>
      <c r="C8667" s="38">
        <v>27</v>
      </c>
      <c r="D8667" s="39">
        <v>6</v>
      </c>
      <c r="E8667" s="17">
        <v>-12.2</v>
      </c>
      <c r="F8667" s="17">
        <v>0</v>
      </c>
      <c r="G8667" s="17">
        <v>0</v>
      </c>
      <c r="H8667" s="37">
        <f t="shared" si="2436"/>
        <v>10.039999999999999</v>
      </c>
      <c r="I8667" s="37">
        <f>IF(H8667&lt;'Roof Calculator'!$G$8, 1, 0)</f>
        <v>1</v>
      </c>
      <c r="J8667" s="37">
        <f>IF(H8667&gt;='Roof Calculator'!$G$8, 1, 0)</f>
        <v>0</v>
      </c>
      <c r="K8667" s="37">
        <f t="shared" si="2437"/>
        <v>10.039999999999999</v>
      </c>
      <c r="L8667" s="37">
        <f t="shared" si="2438"/>
        <v>0</v>
      </c>
      <c r="M8667" s="37">
        <v>0</v>
      </c>
      <c r="N8667" s="37">
        <f t="shared" si="2439"/>
        <v>0</v>
      </c>
      <c r="O8667" s="37">
        <v>0</v>
      </c>
      <c r="P8667" s="37">
        <v>0</v>
      </c>
      <c r="Q8667" s="21">
        <f t="shared" si="2440"/>
        <v>39.790999999999997</v>
      </c>
      <c r="R8667" s="21">
        <f t="shared" si="2449"/>
        <v>361.20833333335787</v>
      </c>
      <c r="S8667" s="21">
        <f t="shared" si="2450"/>
        <v>-23.296653693590383</v>
      </c>
      <c r="T8667" s="21">
        <f t="shared" si="2441"/>
        <v>86.147999999999996</v>
      </c>
      <c r="U8667" s="37">
        <f>VLOOKUP(Time_Zone, 'LSTM LookUp'!$B$5:$D$8, 3, FALSE)</f>
        <v>-75</v>
      </c>
      <c r="V8667" s="21">
        <f t="shared" si="2451"/>
        <v>-1.5212427583560606</v>
      </c>
      <c r="W8667" s="21">
        <f t="shared" si="2442"/>
        <v>70.767689310411001</v>
      </c>
      <c r="X8667" s="21">
        <f t="shared" si="2443"/>
        <v>0</v>
      </c>
      <c r="Y8667" s="21">
        <f t="shared" si="2444"/>
        <v>0</v>
      </c>
      <c r="Z8667" s="21">
        <f t="shared" si="2452"/>
        <v>0</v>
      </c>
      <c r="AA8667" s="21">
        <f t="shared" si="2445"/>
        <v>0</v>
      </c>
      <c r="AB8667" s="21">
        <f t="shared" si="2446"/>
        <v>0</v>
      </c>
      <c r="AC8667" s="21">
        <f t="shared" si="2447"/>
        <v>0</v>
      </c>
      <c r="AD8667" s="21">
        <f t="shared" si="2453"/>
        <v>0</v>
      </c>
      <c r="AE8667" s="21" t="str">
        <f t="shared" si="2448"/>
        <v>12/27/6:00</v>
      </c>
    </row>
    <row r="8668" spans="2:31">
      <c r="B8668" s="37">
        <v>12</v>
      </c>
      <c r="C8668" s="38">
        <v>27</v>
      </c>
      <c r="D8668" s="39">
        <v>7</v>
      </c>
      <c r="E8668" s="17">
        <v>-12.8</v>
      </c>
      <c r="F8668" s="17">
        <v>0</v>
      </c>
      <c r="G8668" s="17">
        <v>0</v>
      </c>
      <c r="H8668" s="37">
        <f t="shared" si="2436"/>
        <v>8.9600000000000009</v>
      </c>
      <c r="I8668" s="37">
        <f>IF(H8668&lt;'Roof Calculator'!$G$8, 1, 0)</f>
        <v>1</v>
      </c>
      <c r="J8668" s="37">
        <f>IF(H8668&gt;='Roof Calculator'!$G$8, 1, 0)</f>
        <v>0</v>
      </c>
      <c r="K8668" s="37">
        <f t="shared" si="2437"/>
        <v>8.9600000000000009</v>
      </c>
      <c r="L8668" s="37">
        <f t="shared" si="2438"/>
        <v>0</v>
      </c>
      <c r="M8668" s="37">
        <v>0</v>
      </c>
      <c r="N8668" s="37">
        <f t="shared" si="2439"/>
        <v>0</v>
      </c>
      <c r="O8668" s="37">
        <v>0</v>
      </c>
      <c r="P8668" s="37">
        <v>0</v>
      </c>
      <c r="Q8668" s="21">
        <f t="shared" si="2440"/>
        <v>39.790999999999997</v>
      </c>
      <c r="R8668" s="21">
        <f t="shared" si="2449"/>
        <v>361.25000000002456</v>
      </c>
      <c r="S8668" s="21">
        <f t="shared" si="2450"/>
        <v>-23.29467188002085</v>
      </c>
      <c r="T8668" s="21">
        <f t="shared" si="2441"/>
        <v>86.147999999999996</v>
      </c>
      <c r="U8668" s="37">
        <f>VLOOKUP(Time_Zone, 'LSTM LookUp'!$B$5:$D$8, 3, FALSE)</f>
        <v>-75</v>
      </c>
      <c r="V8668" s="21">
        <f t="shared" si="2451"/>
        <v>-1.5405377863345744</v>
      </c>
      <c r="W8668" s="21">
        <f t="shared" si="2442"/>
        <v>85.762865553416361</v>
      </c>
      <c r="X8668" s="21">
        <f t="shared" si="2443"/>
        <v>0</v>
      </c>
      <c r="Y8668" s="21">
        <f t="shared" si="2444"/>
        <v>0</v>
      </c>
      <c r="Z8668" s="21">
        <f t="shared" si="2452"/>
        <v>0</v>
      </c>
      <c r="AA8668" s="21">
        <f t="shared" si="2445"/>
        <v>0</v>
      </c>
      <c r="AB8668" s="21">
        <f t="shared" si="2446"/>
        <v>0</v>
      </c>
      <c r="AC8668" s="21">
        <f t="shared" si="2447"/>
        <v>0</v>
      </c>
      <c r="AD8668" s="21">
        <f t="shared" si="2453"/>
        <v>0</v>
      </c>
      <c r="AE8668" s="21" t="str">
        <f t="shared" si="2448"/>
        <v>12/27/7:00</v>
      </c>
    </row>
    <row r="8669" spans="2:31">
      <c r="B8669" s="37">
        <v>12</v>
      </c>
      <c r="C8669" s="38">
        <v>27</v>
      </c>
      <c r="D8669" s="39">
        <v>8</v>
      </c>
      <c r="E8669" s="17">
        <v>-13.3</v>
      </c>
      <c r="F8669" s="17">
        <v>0</v>
      </c>
      <c r="G8669" s="17">
        <v>0</v>
      </c>
      <c r="H8669" s="37">
        <f t="shared" si="2436"/>
        <v>8.0599999999999987</v>
      </c>
      <c r="I8669" s="37">
        <f>IF(H8669&lt;'Roof Calculator'!$G$8, 1, 0)</f>
        <v>1</v>
      </c>
      <c r="J8669" s="37">
        <f>IF(H8669&gt;='Roof Calculator'!$G$8, 1, 0)</f>
        <v>0</v>
      </c>
      <c r="K8669" s="37">
        <f t="shared" si="2437"/>
        <v>8.0599999999999987</v>
      </c>
      <c r="L8669" s="37">
        <f t="shared" si="2438"/>
        <v>0</v>
      </c>
      <c r="M8669" s="37">
        <v>0</v>
      </c>
      <c r="N8669" s="37">
        <f t="shared" si="2439"/>
        <v>0</v>
      </c>
      <c r="O8669" s="37">
        <v>0</v>
      </c>
      <c r="P8669" s="37">
        <v>0</v>
      </c>
      <c r="Q8669" s="21">
        <f t="shared" si="2440"/>
        <v>39.790999999999997</v>
      </c>
      <c r="R8669" s="21">
        <f t="shared" si="2449"/>
        <v>361.29166666669124</v>
      </c>
      <c r="S8669" s="21">
        <f t="shared" si="2450"/>
        <v>-23.292677404869757</v>
      </c>
      <c r="T8669" s="21">
        <f t="shared" si="2441"/>
        <v>86.147999999999996</v>
      </c>
      <c r="U8669" s="37">
        <f>VLOOKUP(Time_Zone, 'LSTM LookUp'!$B$5:$D$8, 3, FALSE)</f>
        <v>-75</v>
      </c>
      <c r="V8669" s="21">
        <f t="shared" si="2451"/>
        <v>-1.5598286412035602</v>
      </c>
      <c r="W8669" s="21">
        <f t="shared" si="2442"/>
        <v>100.75804283969913</v>
      </c>
      <c r="X8669" s="21">
        <f t="shared" si="2443"/>
        <v>0</v>
      </c>
      <c r="Y8669" s="21">
        <f t="shared" si="2444"/>
        <v>0</v>
      </c>
      <c r="Z8669" s="21">
        <f t="shared" si="2452"/>
        <v>0</v>
      </c>
      <c r="AA8669" s="21">
        <f t="shared" si="2445"/>
        <v>0</v>
      </c>
      <c r="AB8669" s="21">
        <f t="shared" si="2446"/>
        <v>0</v>
      </c>
      <c r="AC8669" s="21">
        <f t="shared" si="2447"/>
        <v>0</v>
      </c>
      <c r="AD8669" s="21">
        <f t="shared" si="2453"/>
        <v>0</v>
      </c>
      <c r="AE8669" s="21" t="str">
        <f t="shared" si="2448"/>
        <v>12/27/8:00</v>
      </c>
    </row>
    <row r="8670" spans="2:31">
      <c r="B8670" s="37">
        <v>12</v>
      </c>
      <c r="C8670" s="38">
        <v>27</v>
      </c>
      <c r="D8670" s="39">
        <v>9</v>
      </c>
      <c r="E8670" s="17">
        <v>-13.3</v>
      </c>
      <c r="F8670" s="17">
        <v>31</v>
      </c>
      <c r="G8670" s="17">
        <v>84</v>
      </c>
      <c r="H8670" s="37">
        <f t="shared" si="2436"/>
        <v>8.0599999999999987</v>
      </c>
      <c r="I8670" s="37">
        <f>IF(H8670&lt;'Roof Calculator'!$G$8, 1, 0)</f>
        <v>1</v>
      </c>
      <c r="J8670" s="37">
        <f>IF(H8670&gt;='Roof Calculator'!$G$8, 1, 0)</f>
        <v>0</v>
      </c>
      <c r="K8670" s="37">
        <f t="shared" si="2437"/>
        <v>8.0599999999999987</v>
      </c>
      <c r="L8670" s="37">
        <f t="shared" si="2438"/>
        <v>0</v>
      </c>
      <c r="M8670" s="37">
        <v>0</v>
      </c>
      <c r="N8670" s="37">
        <f t="shared" si="2439"/>
        <v>31</v>
      </c>
      <c r="O8670" s="37">
        <v>0</v>
      </c>
      <c r="P8670" s="37">
        <v>0</v>
      </c>
      <c r="Q8670" s="21">
        <f t="shared" si="2440"/>
        <v>39.790999999999997</v>
      </c>
      <c r="R8670" s="21">
        <f t="shared" si="2449"/>
        <v>361.33333333335793</v>
      </c>
      <c r="S8670" s="21">
        <f t="shared" si="2450"/>
        <v>-23.290670269730001</v>
      </c>
      <c r="T8670" s="21">
        <f t="shared" si="2441"/>
        <v>86.147999999999996</v>
      </c>
      <c r="U8670" s="37">
        <f>VLOOKUP(Time_Zone, 'LSTM LookUp'!$B$5:$D$8, 3, FALSE)</f>
        <v>-75</v>
      </c>
      <c r="V8670" s="21">
        <f t="shared" si="2451"/>
        <v>-1.5791152917348548</v>
      </c>
      <c r="W8670" s="21">
        <f t="shared" si="2442"/>
        <v>115.75322117706628</v>
      </c>
      <c r="X8670" s="21">
        <f t="shared" si="2443"/>
        <v>-47.015035954355163</v>
      </c>
      <c r="Y8670" s="21">
        <f t="shared" si="2444"/>
        <v>-16.015035954355163</v>
      </c>
      <c r="Z8670" s="21">
        <f t="shared" si="2452"/>
        <v>-5.076486684899649</v>
      </c>
      <c r="AA8670" s="21">
        <f t="shared" si="2445"/>
        <v>-5.076486684899649</v>
      </c>
      <c r="AB8670" s="21">
        <f t="shared" si="2446"/>
        <v>0</v>
      </c>
      <c r="AC8670" s="21">
        <f t="shared" si="2447"/>
        <v>0</v>
      </c>
      <c r="AD8670" s="21">
        <f t="shared" si="2453"/>
        <v>0</v>
      </c>
      <c r="AE8670" s="21" t="str">
        <f t="shared" si="2448"/>
        <v>12/27/9:00</v>
      </c>
    </row>
    <row r="8671" spans="2:31">
      <c r="B8671" s="37">
        <v>12</v>
      </c>
      <c r="C8671" s="38">
        <v>27</v>
      </c>
      <c r="D8671" s="39">
        <v>10</v>
      </c>
      <c r="E8671" s="17">
        <v>-13.3</v>
      </c>
      <c r="F8671" s="17">
        <v>44</v>
      </c>
      <c r="G8671" s="17">
        <v>469</v>
      </c>
      <c r="H8671" s="37">
        <f t="shared" si="2436"/>
        <v>8.0599999999999987</v>
      </c>
      <c r="I8671" s="37">
        <f>IF(H8671&lt;'Roof Calculator'!$G$8, 1, 0)</f>
        <v>1</v>
      </c>
      <c r="J8671" s="37">
        <f>IF(H8671&gt;='Roof Calculator'!$G$8, 1, 0)</f>
        <v>0</v>
      </c>
      <c r="K8671" s="37">
        <f t="shared" si="2437"/>
        <v>8.0599999999999987</v>
      </c>
      <c r="L8671" s="37">
        <f t="shared" si="2438"/>
        <v>0</v>
      </c>
      <c r="M8671" s="37">
        <v>0</v>
      </c>
      <c r="N8671" s="37">
        <f t="shared" si="2439"/>
        <v>44</v>
      </c>
      <c r="O8671" s="37">
        <v>0</v>
      </c>
      <c r="P8671" s="37">
        <v>0</v>
      </c>
      <c r="Q8671" s="21">
        <f t="shared" si="2440"/>
        <v>39.790999999999997</v>
      </c>
      <c r="R8671" s="21">
        <f t="shared" si="2449"/>
        <v>361.37500000002461</v>
      </c>
      <c r="S8671" s="21">
        <f t="shared" si="2450"/>
        <v>-23.288650476204428</v>
      </c>
      <c r="T8671" s="21">
        <f t="shared" si="2441"/>
        <v>86.147999999999996</v>
      </c>
      <c r="U8671" s="37">
        <f>VLOOKUP(Time_Zone, 'LSTM LookUp'!$B$5:$D$8, 3, FALSE)</f>
        <v>-75</v>
      </c>
      <c r="V8671" s="21">
        <f t="shared" si="2451"/>
        <v>-1.5983977067093387</v>
      </c>
      <c r="W8671" s="21">
        <f t="shared" si="2442"/>
        <v>130.74840057332264</v>
      </c>
      <c r="X8671" s="21">
        <f t="shared" si="2443"/>
        <v>-334.73375411480612</v>
      </c>
      <c r="Y8671" s="21">
        <f t="shared" si="2444"/>
        <v>-290.73375411480612</v>
      </c>
      <c r="Z8671" s="21">
        <f t="shared" si="2452"/>
        <v>-92.157522207331709</v>
      </c>
      <c r="AA8671" s="21">
        <f t="shared" si="2445"/>
        <v>-92.157522207331709</v>
      </c>
      <c r="AB8671" s="21">
        <f t="shared" si="2446"/>
        <v>0</v>
      </c>
      <c r="AC8671" s="21">
        <f t="shared" si="2447"/>
        <v>0</v>
      </c>
      <c r="AD8671" s="21">
        <f t="shared" si="2453"/>
        <v>0</v>
      </c>
      <c r="AE8671" s="21" t="str">
        <f t="shared" si="2448"/>
        <v>12/27/10:00</v>
      </c>
    </row>
    <row r="8672" spans="2:31">
      <c r="B8672" s="37">
        <v>12</v>
      </c>
      <c r="C8672" s="38">
        <v>27</v>
      </c>
      <c r="D8672" s="39">
        <v>11</v>
      </c>
      <c r="E8672" s="17">
        <v>-13.3</v>
      </c>
      <c r="F8672" s="17">
        <v>113</v>
      </c>
      <c r="G8672" s="17">
        <v>330</v>
      </c>
      <c r="H8672" s="37">
        <f t="shared" si="2436"/>
        <v>8.0599999999999987</v>
      </c>
      <c r="I8672" s="37">
        <f>IF(H8672&lt;'Roof Calculator'!$G$8, 1, 0)</f>
        <v>1</v>
      </c>
      <c r="J8672" s="37">
        <f>IF(H8672&gt;='Roof Calculator'!$G$8, 1, 0)</f>
        <v>0</v>
      </c>
      <c r="K8672" s="37">
        <f t="shared" si="2437"/>
        <v>8.0599999999999987</v>
      </c>
      <c r="L8672" s="37">
        <f t="shared" si="2438"/>
        <v>0</v>
      </c>
      <c r="M8672" s="37">
        <v>0</v>
      </c>
      <c r="N8672" s="37">
        <f t="shared" si="2439"/>
        <v>113</v>
      </c>
      <c r="O8672" s="37">
        <v>0</v>
      </c>
      <c r="P8672" s="37">
        <v>0</v>
      </c>
      <c r="Q8672" s="21">
        <f t="shared" si="2440"/>
        <v>39.790999999999997</v>
      </c>
      <c r="R8672" s="21">
        <f t="shared" si="2449"/>
        <v>361.4166666666913</v>
      </c>
      <c r="S8672" s="21">
        <f t="shared" si="2450"/>
        <v>-23.286618025905856</v>
      </c>
      <c r="T8672" s="21">
        <f t="shared" si="2441"/>
        <v>86.147999999999996</v>
      </c>
      <c r="U8672" s="37">
        <f>VLOOKUP(Time_Zone, 'LSTM LookUp'!$B$5:$D$8, 3, FALSE)</f>
        <v>-75</v>
      </c>
      <c r="V8672" s="21">
        <f t="shared" si="2451"/>
        <v>-1.6176758549172585</v>
      </c>
      <c r="W8672" s="21">
        <f t="shared" si="2442"/>
        <v>145.74358103627068</v>
      </c>
      <c r="X8672" s="21">
        <f t="shared" si="2443"/>
        <v>-275.99952360622058</v>
      </c>
      <c r="Y8672" s="21">
        <f t="shared" si="2444"/>
        <v>-162.99952360622058</v>
      </c>
      <c r="Z8672" s="21">
        <f t="shared" si="2452"/>
        <v>-51.668002094428154</v>
      </c>
      <c r="AA8672" s="21">
        <f t="shared" si="2445"/>
        <v>-51.668002094428154</v>
      </c>
      <c r="AB8672" s="21">
        <f t="shared" si="2446"/>
        <v>0</v>
      </c>
      <c r="AC8672" s="21">
        <f t="shared" si="2447"/>
        <v>0</v>
      </c>
      <c r="AD8672" s="21">
        <f t="shared" si="2453"/>
        <v>0</v>
      </c>
      <c r="AE8672" s="21" t="str">
        <f t="shared" si="2448"/>
        <v>12/27/11:00</v>
      </c>
    </row>
    <row r="8673" spans="2:31">
      <c r="B8673" s="37">
        <v>12</v>
      </c>
      <c r="C8673" s="38">
        <v>27</v>
      </c>
      <c r="D8673" s="39">
        <v>12</v>
      </c>
      <c r="E8673" s="17">
        <v>-12.2</v>
      </c>
      <c r="F8673" s="17">
        <v>55</v>
      </c>
      <c r="G8673" s="17">
        <v>847</v>
      </c>
      <c r="H8673" s="37">
        <f t="shared" si="2436"/>
        <v>10.039999999999999</v>
      </c>
      <c r="I8673" s="37">
        <f>IF(H8673&lt;'Roof Calculator'!$G$8, 1, 0)</f>
        <v>1</v>
      </c>
      <c r="J8673" s="37">
        <f>IF(H8673&gt;='Roof Calculator'!$G$8, 1, 0)</f>
        <v>0</v>
      </c>
      <c r="K8673" s="37">
        <f t="shared" si="2437"/>
        <v>10.039999999999999</v>
      </c>
      <c r="L8673" s="37">
        <f t="shared" si="2438"/>
        <v>0</v>
      </c>
      <c r="M8673" s="37">
        <v>0</v>
      </c>
      <c r="N8673" s="37">
        <f t="shared" si="2439"/>
        <v>55</v>
      </c>
      <c r="O8673" s="37">
        <v>0</v>
      </c>
      <c r="P8673" s="37">
        <v>0</v>
      </c>
      <c r="Q8673" s="21">
        <f t="shared" si="2440"/>
        <v>39.790999999999997</v>
      </c>
      <c r="R8673" s="21">
        <f t="shared" si="2449"/>
        <v>361.45833333335798</v>
      </c>
      <c r="S8673" s="21">
        <f t="shared" si="2450"/>
        <v>-23.28457292045703</v>
      </c>
      <c r="T8673" s="21">
        <f t="shared" si="2441"/>
        <v>86.147999999999996</v>
      </c>
      <c r="U8673" s="37">
        <f>VLOOKUP(Time_Zone, 'LSTM LookUp'!$B$5:$D$8, 3, FALSE)</f>
        <v>-75</v>
      </c>
      <c r="V8673" s="21">
        <f t="shared" si="2451"/>
        <v>-1.6369497051580737</v>
      </c>
      <c r="W8673" s="21">
        <f t="shared" si="2442"/>
        <v>160.73876257371046</v>
      </c>
      <c r="X8673" s="21">
        <f t="shared" si="2443"/>
        <v>-778.63030588456218</v>
      </c>
      <c r="Y8673" s="21">
        <f t="shared" si="2444"/>
        <v>-723.63030588456218</v>
      </c>
      <c r="Z8673" s="21">
        <f t="shared" si="2452"/>
        <v>-229.37816830900468</v>
      </c>
      <c r="AA8673" s="21">
        <f t="shared" si="2445"/>
        <v>-229.37816830900468</v>
      </c>
      <c r="AB8673" s="21">
        <f t="shared" si="2446"/>
        <v>0</v>
      </c>
      <c r="AC8673" s="21">
        <f t="shared" si="2447"/>
        <v>0</v>
      </c>
      <c r="AD8673" s="21">
        <f t="shared" si="2453"/>
        <v>0</v>
      </c>
      <c r="AE8673" s="21" t="str">
        <f t="shared" si="2448"/>
        <v>12/27/12:00</v>
      </c>
    </row>
    <row r="8674" spans="2:31">
      <c r="B8674" s="37">
        <v>12</v>
      </c>
      <c r="C8674" s="38">
        <v>27</v>
      </c>
      <c r="D8674" s="39">
        <v>13</v>
      </c>
      <c r="E8674" s="17">
        <v>-11.1</v>
      </c>
      <c r="F8674" s="17">
        <v>90</v>
      </c>
      <c r="G8674" s="17">
        <v>765</v>
      </c>
      <c r="H8674" s="37">
        <f t="shared" si="2436"/>
        <v>12.020000000000003</v>
      </c>
      <c r="I8674" s="37">
        <f>IF(H8674&lt;'Roof Calculator'!$G$8, 1, 0)</f>
        <v>1</v>
      </c>
      <c r="J8674" s="37">
        <f>IF(H8674&gt;='Roof Calculator'!$G$8, 1, 0)</f>
        <v>0</v>
      </c>
      <c r="K8674" s="37">
        <f t="shared" si="2437"/>
        <v>12.020000000000003</v>
      </c>
      <c r="L8674" s="37">
        <f t="shared" si="2438"/>
        <v>0</v>
      </c>
      <c r="M8674" s="37">
        <v>0</v>
      </c>
      <c r="N8674" s="37">
        <f t="shared" si="2439"/>
        <v>90</v>
      </c>
      <c r="O8674" s="37">
        <v>0</v>
      </c>
      <c r="P8674" s="37">
        <v>0</v>
      </c>
      <c r="Q8674" s="21">
        <f t="shared" si="2440"/>
        <v>39.790999999999997</v>
      </c>
      <c r="R8674" s="21">
        <f t="shared" si="2449"/>
        <v>361.50000000002467</v>
      </c>
      <c r="S8674" s="21">
        <f t="shared" si="2450"/>
        <v>-23.28251516149064</v>
      </c>
      <c r="T8674" s="21">
        <f t="shared" si="2441"/>
        <v>86.147999999999996</v>
      </c>
      <c r="U8674" s="37">
        <f>VLOOKUP(Time_Zone, 'LSTM LookUp'!$B$5:$D$8, 3, FALSE)</f>
        <v>-75</v>
      </c>
      <c r="V8674" s="21">
        <f t="shared" si="2451"/>
        <v>-1.6562192262405144</v>
      </c>
      <c r="W8674" s="21">
        <f t="shared" si="2442"/>
        <v>175.73394519343989</v>
      </c>
      <c r="X8674" s="21">
        <f t="shared" si="2443"/>
        <v>-731.96892747384527</v>
      </c>
      <c r="Y8674" s="21">
        <f t="shared" si="2444"/>
        <v>-641.96892747384527</v>
      </c>
      <c r="Z8674" s="21">
        <f t="shared" si="2452"/>
        <v>-203.49293761991453</v>
      </c>
      <c r="AA8674" s="21">
        <f t="shared" si="2445"/>
        <v>-203.49293761991453</v>
      </c>
      <c r="AB8674" s="21">
        <f t="shared" si="2446"/>
        <v>0</v>
      </c>
      <c r="AC8674" s="21">
        <f t="shared" si="2447"/>
        <v>0</v>
      </c>
      <c r="AD8674" s="21">
        <f t="shared" si="2453"/>
        <v>0</v>
      </c>
      <c r="AE8674" s="21" t="str">
        <f t="shared" si="2448"/>
        <v>12/27/13:00</v>
      </c>
    </row>
    <row r="8675" spans="2:31">
      <c r="B8675" s="37">
        <v>12</v>
      </c>
      <c r="C8675" s="38">
        <v>27</v>
      </c>
      <c r="D8675" s="39">
        <v>14</v>
      </c>
      <c r="E8675" s="17">
        <v>-11.1</v>
      </c>
      <c r="F8675" s="17">
        <v>118</v>
      </c>
      <c r="G8675" s="17">
        <v>656</v>
      </c>
      <c r="H8675" s="37">
        <f t="shared" si="2436"/>
        <v>12.020000000000003</v>
      </c>
      <c r="I8675" s="37">
        <f>IF(H8675&lt;'Roof Calculator'!$G$8, 1, 0)</f>
        <v>1</v>
      </c>
      <c r="J8675" s="37">
        <f>IF(H8675&gt;='Roof Calculator'!$G$8, 1, 0)</f>
        <v>0</v>
      </c>
      <c r="K8675" s="37">
        <f t="shared" si="2437"/>
        <v>12.020000000000003</v>
      </c>
      <c r="L8675" s="37">
        <f t="shared" si="2438"/>
        <v>0</v>
      </c>
      <c r="M8675" s="37">
        <v>0</v>
      </c>
      <c r="N8675" s="37">
        <f t="shared" si="2439"/>
        <v>118</v>
      </c>
      <c r="O8675" s="37">
        <v>0</v>
      </c>
      <c r="P8675" s="37">
        <v>0</v>
      </c>
      <c r="Q8675" s="21">
        <f t="shared" si="2440"/>
        <v>39.790999999999997</v>
      </c>
      <c r="R8675" s="21">
        <f t="shared" si="2449"/>
        <v>361.54166666669136</v>
      </c>
      <c r="S8675" s="21">
        <f t="shared" si="2450"/>
        <v>-23.280444750649306</v>
      </c>
      <c r="T8675" s="21">
        <f t="shared" si="2441"/>
        <v>86.147999999999996</v>
      </c>
      <c r="U8675" s="37">
        <f>VLOOKUP(Time_Zone, 'LSTM LookUp'!$B$5:$D$8, 3, FALSE)</f>
        <v>-75</v>
      </c>
      <c r="V8675" s="21">
        <f t="shared" si="2451"/>
        <v>-1.6754843869828793</v>
      </c>
      <c r="W8675" s="21">
        <f t="shared" si="2442"/>
        <v>190.72912890325424</v>
      </c>
      <c r="X8675" s="21">
        <f t="shared" si="2443"/>
        <v>-620.85702382396084</v>
      </c>
      <c r="Y8675" s="21">
        <f t="shared" si="2444"/>
        <v>-502.85702382396084</v>
      </c>
      <c r="Z8675" s="21">
        <f t="shared" si="2452"/>
        <v>-159.39689383940492</v>
      </c>
      <c r="AA8675" s="21">
        <f t="shared" si="2445"/>
        <v>-159.39689383940492</v>
      </c>
      <c r="AB8675" s="21">
        <f t="shared" si="2446"/>
        <v>0</v>
      </c>
      <c r="AC8675" s="21">
        <f t="shared" si="2447"/>
        <v>0</v>
      </c>
      <c r="AD8675" s="21">
        <f t="shared" si="2453"/>
        <v>0</v>
      </c>
      <c r="AE8675" s="21" t="str">
        <f t="shared" si="2448"/>
        <v>12/27/14:00</v>
      </c>
    </row>
    <row r="8676" spans="2:31">
      <c r="B8676" s="37">
        <v>12</v>
      </c>
      <c r="C8676" s="38">
        <v>27</v>
      </c>
      <c r="D8676" s="39">
        <v>15</v>
      </c>
      <c r="E8676" s="17">
        <v>-10.6</v>
      </c>
      <c r="F8676" s="17">
        <v>45</v>
      </c>
      <c r="G8676" s="17">
        <v>904</v>
      </c>
      <c r="H8676" s="37">
        <f t="shared" si="2436"/>
        <v>12.920000000000002</v>
      </c>
      <c r="I8676" s="37">
        <f>IF(H8676&lt;'Roof Calculator'!$G$8, 1, 0)</f>
        <v>1</v>
      </c>
      <c r="J8676" s="37">
        <f>IF(H8676&gt;='Roof Calculator'!$G$8, 1, 0)</f>
        <v>0</v>
      </c>
      <c r="K8676" s="37">
        <f t="shared" si="2437"/>
        <v>12.920000000000002</v>
      </c>
      <c r="L8676" s="37">
        <f t="shared" si="2438"/>
        <v>0</v>
      </c>
      <c r="M8676" s="37">
        <v>0</v>
      </c>
      <c r="N8676" s="37">
        <f t="shared" si="2439"/>
        <v>45</v>
      </c>
      <c r="O8676" s="37">
        <v>0</v>
      </c>
      <c r="P8676" s="37">
        <v>0</v>
      </c>
      <c r="Q8676" s="21">
        <f t="shared" si="2440"/>
        <v>39.790999999999997</v>
      </c>
      <c r="R8676" s="21">
        <f t="shared" si="2449"/>
        <v>361.58333333335804</v>
      </c>
      <c r="S8676" s="21">
        <f t="shared" si="2450"/>
        <v>-23.278361689585587</v>
      </c>
      <c r="T8676" s="21">
        <f t="shared" si="2441"/>
        <v>86.147999999999996</v>
      </c>
      <c r="U8676" s="37">
        <f>VLOOKUP(Time_Zone, 'LSTM LookUp'!$B$5:$D$8, 3, FALSE)</f>
        <v>-75</v>
      </c>
      <c r="V8676" s="21">
        <f t="shared" si="2451"/>
        <v>-1.6947451562127653</v>
      </c>
      <c r="W8676" s="21">
        <f t="shared" si="2442"/>
        <v>205.72431371094683</v>
      </c>
      <c r="X8676" s="21">
        <f t="shared" si="2443"/>
        <v>-803.47871125618417</v>
      </c>
      <c r="Y8676" s="21">
        <f t="shared" si="2444"/>
        <v>-758.47871125618417</v>
      </c>
      <c r="Z8676" s="21">
        <f t="shared" si="2452"/>
        <v>-240.42450416258831</v>
      </c>
      <c r="AA8676" s="21">
        <f t="shared" si="2445"/>
        <v>-240.42450416258831</v>
      </c>
      <c r="AB8676" s="21">
        <f t="shared" si="2446"/>
        <v>0</v>
      </c>
      <c r="AC8676" s="21">
        <f t="shared" si="2447"/>
        <v>0</v>
      </c>
      <c r="AD8676" s="21">
        <f t="shared" si="2453"/>
        <v>0</v>
      </c>
      <c r="AE8676" s="21" t="str">
        <f t="shared" si="2448"/>
        <v>12/27/15:00</v>
      </c>
    </row>
    <row r="8677" spans="2:31">
      <c r="B8677" s="37">
        <v>12</v>
      </c>
      <c r="C8677" s="38">
        <v>27</v>
      </c>
      <c r="D8677" s="39">
        <v>16</v>
      </c>
      <c r="E8677" s="17">
        <v>-10</v>
      </c>
      <c r="F8677" s="17">
        <v>34</v>
      </c>
      <c r="G8677" s="17">
        <v>808</v>
      </c>
      <c r="H8677" s="37">
        <f t="shared" si="2436"/>
        <v>14</v>
      </c>
      <c r="I8677" s="37">
        <f>IF(H8677&lt;'Roof Calculator'!$G$8, 1, 0)</f>
        <v>1</v>
      </c>
      <c r="J8677" s="37">
        <f>IF(H8677&gt;='Roof Calculator'!$G$8, 1, 0)</f>
        <v>0</v>
      </c>
      <c r="K8677" s="37">
        <f t="shared" si="2437"/>
        <v>14</v>
      </c>
      <c r="L8677" s="37">
        <f t="shared" si="2438"/>
        <v>0</v>
      </c>
      <c r="M8677" s="37">
        <v>0</v>
      </c>
      <c r="N8677" s="37">
        <f t="shared" si="2439"/>
        <v>34</v>
      </c>
      <c r="O8677" s="37">
        <v>0</v>
      </c>
      <c r="P8677" s="37">
        <v>0</v>
      </c>
      <c r="Q8677" s="21">
        <f t="shared" si="2440"/>
        <v>39.790999999999997</v>
      </c>
      <c r="R8677" s="21">
        <f t="shared" si="2449"/>
        <v>361.62500000002473</v>
      </c>
      <c r="S8677" s="21">
        <f t="shared" si="2450"/>
        <v>-23.276265979961973</v>
      </c>
      <c r="T8677" s="21">
        <f t="shared" si="2441"/>
        <v>86.147999999999996</v>
      </c>
      <c r="U8677" s="37">
        <f>VLOOKUP(Time_Zone, 'LSTM LookUp'!$B$5:$D$8, 3, FALSE)</f>
        <v>-75</v>
      </c>
      <c r="V8677" s="21">
        <f t="shared" si="2451"/>
        <v>-1.7140015027674096</v>
      </c>
      <c r="W8677" s="21">
        <f t="shared" si="2442"/>
        <v>220.71949962430818</v>
      </c>
      <c r="X8677" s="21">
        <f t="shared" si="2443"/>
        <v>-636.59913838727186</v>
      </c>
      <c r="Y8677" s="21">
        <f t="shared" si="2444"/>
        <v>-602.59913838727186</v>
      </c>
      <c r="Z8677" s="21">
        <f t="shared" si="2452"/>
        <v>-191.01340209748901</v>
      </c>
      <c r="AA8677" s="21">
        <f t="shared" si="2445"/>
        <v>-191.01340209748901</v>
      </c>
      <c r="AB8677" s="21">
        <f t="shared" si="2446"/>
        <v>0</v>
      </c>
      <c r="AC8677" s="21">
        <f t="shared" si="2447"/>
        <v>0</v>
      </c>
      <c r="AD8677" s="21">
        <f t="shared" si="2453"/>
        <v>0</v>
      </c>
      <c r="AE8677" s="21" t="str">
        <f t="shared" si="2448"/>
        <v>12/27/16:00</v>
      </c>
    </row>
    <row r="8678" spans="2:31">
      <c r="B8678" s="37">
        <v>12</v>
      </c>
      <c r="C8678" s="38">
        <v>27</v>
      </c>
      <c r="D8678" s="39">
        <v>17</v>
      </c>
      <c r="E8678" s="17">
        <v>-10</v>
      </c>
      <c r="F8678" s="17">
        <v>22</v>
      </c>
      <c r="G8678" s="17">
        <v>618</v>
      </c>
      <c r="H8678" s="37">
        <f t="shared" si="2436"/>
        <v>14</v>
      </c>
      <c r="I8678" s="37">
        <f>IF(H8678&lt;'Roof Calculator'!$G$8, 1, 0)</f>
        <v>1</v>
      </c>
      <c r="J8678" s="37">
        <f>IF(H8678&gt;='Roof Calculator'!$G$8, 1, 0)</f>
        <v>0</v>
      </c>
      <c r="K8678" s="37">
        <f t="shared" si="2437"/>
        <v>14</v>
      </c>
      <c r="L8678" s="37">
        <f t="shared" si="2438"/>
        <v>0</v>
      </c>
      <c r="M8678" s="37">
        <v>0</v>
      </c>
      <c r="N8678" s="37">
        <f t="shared" si="2439"/>
        <v>22</v>
      </c>
      <c r="O8678" s="37">
        <v>0</v>
      </c>
      <c r="P8678" s="37">
        <v>0</v>
      </c>
      <c r="Q8678" s="21">
        <f t="shared" si="2440"/>
        <v>39.790999999999997</v>
      </c>
      <c r="R8678" s="21">
        <f t="shared" si="2449"/>
        <v>361.66666666669141</v>
      </c>
      <c r="S8678" s="21">
        <f t="shared" si="2450"/>
        <v>-23.274157623450868</v>
      </c>
      <c r="T8678" s="21">
        <f t="shared" si="2441"/>
        <v>86.147999999999996</v>
      </c>
      <c r="U8678" s="37">
        <f>VLOOKUP(Time_Zone, 'LSTM LookUp'!$B$5:$D$8, 3, FALSE)</f>
        <v>-75</v>
      </c>
      <c r="V8678" s="21">
        <f t="shared" si="2451"/>
        <v>-1.7332533954935367</v>
      </c>
      <c r="W8678" s="21">
        <f t="shared" si="2442"/>
        <v>235.71468665112658</v>
      </c>
      <c r="X8678" s="21">
        <f t="shared" si="2443"/>
        <v>-402.0082072974725</v>
      </c>
      <c r="Y8678" s="21">
        <f t="shared" si="2444"/>
        <v>-380.0082072974725</v>
      </c>
      <c r="Z8678" s="21">
        <f t="shared" si="2452"/>
        <v>-120.4559646320119</v>
      </c>
      <c r="AA8678" s="21">
        <f t="shared" si="2445"/>
        <v>-120.4559646320119</v>
      </c>
      <c r="AB8678" s="21">
        <f t="shared" si="2446"/>
        <v>0</v>
      </c>
      <c r="AC8678" s="21">
        <f t="shared" si="2447"/>
        <v>0</v>
      </c>
      <c r="AD8678" s="21">
        <f t="shared" si="2453"/>
        <v>0</v>
      </c>
      <c r="AE8678" s="21" t="str">
        <f t="shared" si="2448"/>
        <v>12/27/17:00</v>
      </c>
    </row>
    <row r="8679" spans="2:31">
      <c r="B8679" s="37">
        <v>12</v>
      </c>
      <c r="C8679" s="38">
        <v>27</v>
      </c>
      <c r="D8679" s="39">
        <v>18</v>
      </c>
      <c r="E8679" s="17">
        <v>-11.1</v>
      </c>
      <c r="F8679" s="17">
        <v>7</v>
      </c>
      <c r="G8679" s="17">
        <v>128</v>
      </c>
      <c r="H8679" s="37">
        <f t="shared" si="2436"/>
        <v>12.020000000000003</v>
      </c>
      <c r="I8679" s="37">
        <f>IF(H8679&lt;'Roof Calculator'!$G$8, 1, 0)</f>
        <v>1</v>
      </c>
      <c r="J8679" s="37">
        <f>IF(H8679&gt;='Roof Calculator'!$G$8, 1, 0)</f>
        <v>0</v>
      </c>
      <c r="K8679" s="37">
        <f t="shared" si="2437"/>
        <v>12.020000000000003</v>
      </c>
      <c r="L8679" s="37">
        <f t="shared" si="2438"/>
        <v>0</v>
      </c>
      <c r="M8679" s="37">
        <v>0</v>
      </c>
      <c r="N8679" s="37">
        <f t="shared" si="2439"/>
        <v>7</v>
      </c>
      <c r="O8679" s="37">
        <v>0</v>
      </c>
      <c r="P8679" s="37">
        <v>0</v>
      </c>
      <c r="Q8679" s="21">
        <f t="shared" si="2440"/>
        <v>39.790999999999997</v>
      </c>
      <c r="R8679" s="21">
        <f t="shared" si="2449"/>
        <v>361.7083333333581</v>
      </c>
      <c r="S8679" s="21">
        <f t="shared" si="2450"/>
        <v>-23.272036621734582</v>
      </c>
      <c r="T8679" s="21">
        <f t="shared" si="2441"/>
        <v>86.147999999999996</v>
      </c>
      <c r="U8679" s="37">
        <f>VLOOKUP(Time_Zone, 'LSTM LookUp'!$B$5:$D$8, 3, FALSE)</f>
        <v>-75</v>
      </c>
      <c r="V8679" s="21">
        <f t="shared" si="2451"/>
        <v>-1.7525008032475609</v>
      </c>
      <c r="W8679" s="21">
        <f t="shared" si="2442"/>
        <v>250.70987479918813</v>
      </c>
      <c r="X8679" s="21">
        <f t="shared" si="2443"/>
        <v>-62.213442412300267</v>
      </c>
      <c r="Y8679" s="21">
        <f t="shared" si="2444"/>
        <v>-55.213442412300267</v>
      </c>
      <c r="Z8679" s="21">
        <f t="shared" si="2452"/>
        <v>-17.501696907354937</v>
      </c>
      <c r="AA8679" s="21">
        <f t="shared" si="2445"/>
        <v>-17.501696907354937</v>
      </c>
      <c r="AB8679" s="21">
        <f t="shared" si="2446"/>
        <v>0</v>
      </c>
      <c r="AC8679" s="21">
        <f t="shared" si="2447"/>
        <v>0</v>
      </c>
      <c r="AD8679" s="21">
        <f t="shared" si="2453"/>
        <v>0</v>
      </c>
      <c r="AE8679" s="21" t="str">
        <f t="shared" si="2448"/>
        <v>12/27/18:00</v>
      </c>
    </row>
    <row r="8680" spans="2:31">
      <c r="B8680" s="37">
        <v>12</v>
      </c>
      <c r="C8680" s="38">
        <v>27</v>
      </c>
      <c r="D8680" s="39">
        <v>19</v>
      </c>
      <c r="E8680" s="17">
        <v>-11.7</v>
      </c>
      <c r="F8680" s="17">
        <v>0</v>
      </c>
      <c r="G8680" s="17">
        <v>0</v>
      </c>
      <c r="H8680" s="37">
        <f t="shared" si="2436"/>
        <v>10.940000000000001</v>
      </c>
      <c r="I8680" s="37">
        <f>IF(H8680&lt;'Roof Calculator'!$G$8, 1, 0)</f>
        <v>1</v>
      </c>
      <c r="J8680" s="37">
        <f>IF(H8680&gt;='Roof Calculator'!$G$8, 1, 0)</f>
        <v>0</v>
      </c>
      <c r="K8680" s="37">
        <f t="shared" si="2437"/>
        <v>10.940000000000001</v>
      </c>
      <c r="L8680" s="37">
        <f t="shared" si="2438"/>
        <v>0</v>
      </c>
      <c r="M8680" s="37">
        <v>0</v>
      </c>
      <c r="N8680" s="37">
        <f t="shared" si="2439"/>
        <v>0</v>
      </c>
      <c r="O8680" s="37">
        <v>0</v>
      </c>
      <c r="P8680" s="37">
        <v>0</v>
      </c>
      <c r="Q8680" s="21">
        <f t="shared" si="2440"/>
        <v>39.790999999999997</v>
      </c>
      <c r="R8680" s="21">
        <f t="shared" si="2449"/>
        <v>361.75000000002478</v>
      </c>
      <c r="S8680" s="21">
        <f t="shared" si="2450"/>
        <v>-23.269902976505357</v>
      </c>
      <c r="T8680" s="21">
        <f t="shared" si="2441"/>
        <v>86.147999999999996</v>
      </c>
      <c r="U8680" s="37">
        <f>VLOOKUP(Time_Zone, 'LSTM LookUp'!$B$5:$D$8, 3, FALSE)</f>
        <v>-75</v>
      </c>
      <c r="V8680" s="21">
        <f t="shared" si="2451"/>
        <v>-1.7717436948956689</v>
      </c>
      <c r="W8680" s="21">
        <f t="shared" si="2442"/>
        <v>265.70506407627602</v>
      </c>
      <c r="X8680" s="21">
        <f t="shared" si="2443"/>
        <v>0</v>
      </c>
      <c r="Y8680" s="21">
        <f t="shared" si="2444"/>
        <v>0</v>
      </c>
      <c r="Z8680" s="21">
        <f t="shared" si="2452"/>
        <v>0</v>
      </c>
      <c r="AA8680" s="21">
        <f t="shared" si="2445"/>
        <v>0</v>
      </c>
      <c r="AB8680" s="21">
        <f t="shared" si="2446"/>
        <v>0</v>
      </c>
      <c r="AC8680" s="21">
        <f t="shared" si="2447"/>
        <v>0</v>
      </c>
      <c r="AD8680" s="21">
        <f t="shared" si="2453"/>
        <v>0</v>
      </c>
      <c r="AE8680" s="21" t="str">
        <f t="shared" si="2448"/>
        <v>12/27/19:00</v>
      </c>
    </row>
    <row r="8681" spans="2:31">
      <c r="B8681" s="37">
        <v>12</v>
      </c>
      <c r="C8681" s="38">
        <v>27</v>
      </c>
      <c r="D8681" s="39">
        <v>20</v>
      </c>
      <c r="E8681" s="17">
        <v>-12.2</v>
      </c>
      <c r="F8681" s="17">
        <v>0</v>
      </c>
      <c r="G8681" s="17">
        <v>0</v>
      </c>
      <c r="H8681" s="37">
        <f t="shared" si="2436"/>
        <v>10.039999999999999</v>
      </c>
      <c r="I8681" s="37">
        <f>IF(H8681&lt;'Roof Calculator'!$G$8, 1, 0)</f>
        <v>1</v>
      </c>
      <c r="J8681" s="37">
        <f>IF(H8681&gt;='Roof Calculator'!$G$8, 1, 0)</f>
        <v>0</v>
      </c>
      <c r="K8681" s="37">
        <f t="shared" si="2437"/>
        <v>10.039999999999999</v>
      </c>
      <c r="L8681" s="37">
        <f t="shared" si="2438"/>
        <v>0</v>
      </c>
      <c r="M8681" s="37">
        <v>0</v>
      </c>
      <c r="N8681" s="37">
        <f t="shared" si="2439"/>
        <v>0</v>
      </c>
      <c r="O8681" s="37">
        <v>0</v>
      </c>
      <c r="P8681" s="37">
        <v>0</v>
      </c>
      <c r="Q8681" s="21">
        <f t="shared" si="2440"/>
        <v>39.790999999999997</v>
      </c>
      <c r="R8681" s="21">
        <f t="shared" si="2449"/>
        <v>361.79166666669147</v>
      </c>
      <c r="S8681" s="21">
        <f t="shared" si="2450"/>
        <v>-23.267756689465337</v>
      </c>
      <c r="T8681" s="21">
        <f t="shared" si="2441"/>
        <v>86.147999999999996</v>
      </c>
      <c r="U8681" s="37">
        <f>VLOOKUP(Time_Zone, 'LSTM LookUp'!$B$5:$D$8, 3, FALSE)</f>
        <v>-75</v>
      </c>
      <c r="V8681" s="21">
        <f t="shared" si="2451"/>
        <v>-1.7909820393136673</v>
      </c>
      <c r="W8681" s="21">
        <f t="shared" si="2442"/>
        <v>280.70025449017157</v>
      </c>
      <c r="X8681" s="21">
        <f t="shared" si="2443"/>
        <v>0</v>
      </c>
      <c r="Y8681" s="21">
        <f t="shared" si="2444"/>
        <v>0</v>
      </c>
      <c r="Z8681" s="21">
        <f t="shared" si="2452"/>
        <v>0</v>
      </c>
      <c r="AA8681" s="21">
        <f t="shared" si="2445"/>
        <v>0</v>
      </c>
      <c r="AB8681" s="21">
        <f t="shared" si="2446"/>
        <v>0</v>
      </c>
      <c r="AC8681" s="21">
        <f t="shared" si="2447"/>
        <v>0</v>
      </c>
      <c r="AD8681" s="21">
        <f t="shared" si="2453"/>
        <v>0</v>
      </c>
      <c r="AE8681" s="21" t="str">
        <f t="shared" si="2448"/>
        <v>12/27/20:00</v>
      </c>
    </row>
    <row r="8682" spans="2:31">
      <c r="B8682" s="37">
        <v>12</v>
      </c>
      <c r="C8682" s="38">
        <v>27</v>
      </c>
      <c r="D8682" s="39">
        <v>21</v>
      </c>
      <c r="E8682" s="17">
        <v>-12.8</v>
      </c>
      <c r="F8682" s="17">
        <v>0</v>
      </c>
      <c r="G8682" s="17">
        <v>0</v>
      </c>
      <c r="H8682" s="37">
        <f t="shared" si="2436"/>
        <v>8.9600000000000009</v>
      </c>
      <c r="I8682" s="37">
        <f>IF(H8682&lt;'Roof Calculator'!$G$8, 1, 0)</f>
        <v>1</v>
      </c>
      <c r="J8682" s="37">
        <f>IF(H8682&gt;='Roof Calculator'!$G$8, 1, 0)</f>
        <v>0</v>
      </c>
      <c r="K8682" s="37">
        <f t="shared" si="2437"/>
        <v>8.9600000000000009</v>
      </c>
      <c r="L8682" s="37">
        <f t="shared" si="2438"/>
        <v>0</v>
      </c>
      <c r="M8682" s="37">
        <v>0</v>
      </c>
      <c r="N8682" s="37">
        <f t="shared" si="2439"/>
        <v>0</v>
      </c>
      <c r="O8682" s="37">
        <v>0</v>
      </c>
      <c r="P8682" s="37">
        <v>0</v>
      </c>
      <c r="Q8682" s="21">
        <f t="shared" si="2440"/>
        <v>39.790999999999997</v>
      </c>
      <c r="R8682" s="21">
        <f t="shared" si="2449"/>
        <v>361.83333333335815</v>
      </c>
      <c r="S8682" s="21">
        <f t="shared" si="2450"/>
        <v>-23.265597762326593</v>
      </c>
      <c r="T8682" s="21">
        <f t="shared" si="2441"/>
        <v>86.147999999999996</v>
      </c>
      <c r="U8682" s="37">
        <f>VLOOKUP(Time_Zone, 'LSTM LookUp'!$B$5:$D$8, 3, FALSE)</f>
        <v>-75</v>
      </c>
      <c r="V8682" s="21">
        <f t="shared" si="2451"/>
        <v>-1.810215805387301</v>
      </c>
      <c r="W8682" s="21">
        <f t="shared" si="2442"/>
        <v>295.6954460486532</v>
      </c>
      <c r="X8682" s="21">
        <f t="shared" si="2443"/>
        <v>0</v>
      </c>
      <c r="Y8682" s="21">
        <f t="shared" si="2444"/>
        <v>0</v>
      </c>
      <c r="Z8682" s="21">
        <f t="shared" si="2452"/>
        <v>0</v>
      </c>
      <c r="AA8682" s="21">
        <f t="shared" si="2445"/>
        <v>0</v>
      </c>
      <c r="AB8682" s="21">
        <f t="shared" si="2446"/>
        <v>0</v>
      </c>
      <c r="AC8682" s="21">
        <f t="shared" si="2447"/>
        <v>0</v>
      </c>
      <c r="AD8682" s="21">
        <f t="shared" si="2453"/>
        <v>0</v>
      </c>
      <c r="AE8682" s="21" t="str">
        <f t="shared" si="2448"/>
        <v>12/27/21:00</v>
      </c>
    </row>
    <row r="8683" spans="2:31">
      <c r="B8683" s="37">
        <v>12</v>
      </c>
      <c r="C8683" s="38">
        <v>27</v>
      </c>
      <c r="D8683" s="39">
        <v>22</v>
      </c>
      <c r="E8683" s="17">
        <v>-13.9</v>
      </c>
      <c r="F8683" s="17">
        <v>0</v>
      </c>
      <c r="G8683" s="17">
        <v>0</v>
      </c>
      <c r="H8683" s="37">
        <f t="shared" si="2436"/>
        <v>6.9799999999999969</v>
      </c>
      <c r="I8683" s="37">
        <f>IF(H8683&lt;'Roof Calculator'!$G$8, 1, 0)</f>
        <v>1</v>
      </c>
      <c r="J8683" s="37">
        <f>IF(H8683&gt;='Roof Calculator'!$G$8, 1, 0)</f>
        <v>0</v>
      </c>
      <c r="K8683" s="37">
        <f t="shared" si="2437"/>
        <v>6.9799999999999969</v>
      </c>
      <c r="L8683" s="37">
        <f t="shared" si="2438"/>
        <v>0</v>
      </c>
      <c r="M8683" s="37">
        <v>0</v>
      </c>
      <c r="N8683" s="37">
        <f t="shared" si="2439"/>
        <v>0</v>
      </c>
      <c r="O8683" s="37">
        <v>0</v>
      </c>
      <c r="P8683" s="37">
        <v>0</v>
      </c>
      <c r="Q8683" s="21">
        <f t="shared" si="2440"/>
        <v>39.790999999999997</v>
      </c>
      <c r="R8683" s="21">
        <f t="shared" si="2449"/>
        <v>361.87500000002484</v>
      </c>
      <c r="S8683" s="21">
        <f t="shared" si="2450"/>
        <v>-23.263426196811047</v>
      </c>
      <c r="T8683" s="21">
        <f t="shared" si="2441"/>
        <v>86.147999999999996</v>
      </c>
      <c r="U8683" s="37">
        <f>VLOOKUP(Time_Zone, 'LSTM LookUp'!$B$5:$D$8, 3, FALSE)</f>
        <v>-75</v>
      </c>
      <c r="V8683" s="21">
        <f t="shared" si="2451"/>
        <v>-1.8294449620121029</v>
      </c>
      <c r="W8683" s="21">
        <f t="shared" si="2442"/>
        <v>310.69063875949701</v>
      </c>
      <c r="X8683" s="21">
        <f t="shared" si="2443"/>
        <v>0</v>
      </c>
      <c r="Y8683" s="21">
        <f t="shared" si="2444"/>
        <v>0</v>
      </c>
      <c r="Z8683" s="21">
        <f t="shared" si="2452"/>
        <v>0</v>
      </c>
      <c r="AA8683" s="21">
        <f t="shared" si="2445"/>
        <v>0</v>
      </c>
      <c r="AB8683" s="21">
        <f t="shared" si="2446"/>
        <v>0</v>
      </c>
      <c r="AC8683" s="21">
        <f t="shared" si="2447"/>
        <v>0</v>
      </c>
      <c r="AD8683" s="21">
        <f t="shared" si="2453"/>
        <v>0</v>
      </c>
      <c r="AE8683" s="21" t="str">
        <f t="shared" si="2448"/>
        <v>12/27/22:00</v>
      </c>
    </row>
    <row r="8684" spans="2:31">
      <c r="B8684" s="37">
        <v>12</v>
      </c>
      <c r="C8684" s="38">
        <v>27</v>
      </c>
      <c r="D8684" s="39">
        <v>23</v>
      </c>
      <c r="E8684" s="17">
        <v>-13.9</v>
      </c>
      <c r="F8684" s="17">
        <v>0</v>
      </c>
      <c r="G8684" s="17">
        <v>0</v>
      </c>
      <c r="H8684" s="37">
        <f t="shared" si="2436"/>
        <v>6.9799999999999969</v>
      </c>
      <c r="I8684" s="37">
        <f>IF(H8684&lt;'Roof Calculator'!$G$8, 1, 0)</f>
        <v>1</v>
      </c>
      <c r="J8684" s="37">
        <f>IF(H8684&gt;='Roof Calculator'!$G$8, 1, 0)</f>
        <v>0</v>
      </c>
      <c r="K8684" s="37">
        <f t="shared" si="2437"/>
        <v>6.9799999999999969</v>
      </c>
      <c r="L8684" s="37">
        <f t="shared" si="2438"/>
        <v>0</v>
      </c>
      <c r="M8684" s="37">
        <v>0</v>
      </c>
      <c r="N8684" s="37">
        <f t="shared" si="2439"/>
        <v>0</v>
      </c>
      <c r="O8684" s="37">
        <v>0</v>
      </c>
      <c r="P8684" s="37">
        <v>0</v>
      </c>
      <c r="Q8684" s="21">
        <f t="shared" si="2440"/>
        <v>39.790999999999997</v>
      </c>
      <c r="R8684" s="21">
        <f t="shared" si="2449"/>
        <v>361.91666666669153</v>
      </c>
      <c r="S8684" s="21">
        <f t="shared" si="2450"/>
        <v>-23.261241994650558</v>
      </c>
      <c r="T8684" s="21">
        <f t="shared" si="2441"/>
        <v>86.147999999999996</v>
      </c>
      <c r="U8684" s="37">
        <f>VLOOKUP(Time_Zone, 'LSTM LookUp'!$B$5:$D$8, 3, FALSE)</f>
        <v>-75</v>
      </c>
      <c r="V8684" s="21">
        <f t="shared" si="2451"/>
        <v>-1.848669478093639</v>
      </c>
      <c r="W8684" s="21">
        <f t="shared" si="2442"/>
        <v>325.68583263047657</v>
      </c>
      <c r="X8684" s="21">
        <f t="shared" si="2443"/>
        <v>0</v>
      </c>
      <c r="Y8684" s="21">
        <f t="shared" si="2444"/>
        <v>0</v>
      </c>
      <c r="Z8684" s="21">
        <f t="shared" si="2452"/>
        <v>0</v>
      </c>
      <c r="AA8684" s="21">
        <f t="shared" si="2445"/>
        <v>0</v>
      </c>
      <c r="AB8684" s="21">
        <f t="shared" si="2446"/>
        <v>0</v>
      </c>
      <c r="AC8684" s="21">
        <f t="shared" si="2447"/>
        <v>0</v>
      </c>
      <c r="AD8684" s="21">
        <f t="shared" si="2453"/>
        <v>0</v>
      </c>
      <c r="AE8684" s="21" t="str">
        <f t="shared" si="2448"/>
        <v>12/27/23:00</v>
      </c>
    </row>
    <row r="8685" spans="2:31">
      <c r="B8685" s="37">
        <v>12</v>
      </c>
      <c r="C8685" s="38">
        <v>27</v>
      </c>
      <c r="D8685" s="39">
        <v>24</v>
      </c>
      <c r="E8685" s="17">
        <v>-13.9</v>
      </c>
      <c r="F8685" s="17">
        <v>0</v>
      </c>
      <c r="G8685" s="17">
        <v>0</v>
      </c>
      <c r="H8685" s="37">
        <f t="shared" si="2436"/>
        <v>6.9799999999999969</v>
      </c>
      <c r="I8685" s="37">
        <f>IF(H8685&lt;'Roof Calculator'!$G$8, 1, 0)</f>
        <v>1</v>
      </c>
      <c r="J8685" s="37">
        <f>IF(H8685&gt;='Roof Calculator'!$G$8, 1, 0)</f>
        <v>0</v>
      </c>
      <c r="K8685" s="37">
        <f t="shared" si="2437"/>
        <v>6.9799999999999969</v>
      </c>
      <c r="L8685" s="37">
        <f t="shared" si="2438"/>
        <v>0</v>
      </c>
      <c r="M8685" s="37">
        <v>0</v>
      </c>
      <c r="N8685" s="37">
        <f t="shared" si="2439"/>
        <v>0</v>
      </c>
      <c r="O8685" s="37">
        <v>0</v>
      </c>
      <c r="P8685" s="37">
        <v>0</v>
      </c>
      <c r="Q8685" s="21">
        <f t="shared" si="2440"/>
        <v>39.790999999999997</v>
      </c>
      <c r="R8685" s="21">
        <f t="shared" si="2449"/>
        <v>361.95833333335821</v>
      </c>
      <c r="S8685" s="21">
        <f t="shared" si="2450"/>
        <v>-23.259045157586851</v>
      </c>
      <c r="T8685" s="21">
        <f t="shared" si="2441"/>
        <v>86.147999999999996</v>
      </c>
      <c r="U8685" s="37">
        <f>VLOOKUP(Time_Zone, 'LSTM LookUp'!$B$5:$D$8, 3, FALSE)</f>
        <v>-75</v>
      </c>
      <c r="V8685" s="21">
        <f t="shared" si="2451"/>
        <v>-1.867889322547359</v>
      </c>
      <c r="W8685" s="21">
        <f t="shared" si="2442"/>
        <v>340.68102766936317</v>
      </c>
      <c r="X8685" s="21">
        <f t="shared" si="2443"/>
        <v>0</v>
      </c>
      <c r="Y8685" s="21">
        <f t="shared" si="2444"/>
        <v>0</v>
      </c>
      <c r="Z8685" s="21">
        <f t="shared" si="2452"/>
        <v>0</v>
      </c>
      <c r="AA8685" s="21">
        <f t="shared" si="2445"/>
        <v>0</v>
      </c>
      <c r="AB8685" s="21">
        <f t="shared" si="2446"/>
        <v>0</v>
      </c>
      <c r="AC8685" s="21">
        <f t="shared" si="2447"/>
        <v>0</v>
      </c>
      <c r="AD8685" s="21">
        <f t="shared" si="2453"/>
        <v>0</v>
      </c>
      <c r="AE8685" s="21" t="str">
        <f t="shared" si="2448"/>
        <v>12/27/24:00</v>
      </c>
    </row>
    <row r="8686" spans="2:31">
      <c r="B8686" s="37">
        <v>12</v>
      </c>
      <c r="C8686" s="38">
        <v>28</v>
      </c>
      <c r="D8686" s="39">
        <v>1</v>
      </c>
      <c r="E8686" s="17">
        <v>-14.4</v>
      </c>
      <c r="F8686" s="17">
        <v>0</v>
      </c>
      <c r="G8686" s="17">
        <v>0</v>
      </c>
      <c r="H8686" s="37">
        <f t="shared" si="2436"/>
        <v>6.0800000000000018</v>
      </c>
      <c r="I8686" s="37">
        <f>IF(H8686&lt;'Roof Calculator'!$G$8, 1, 0)</f>
        <v>1</v>
      </c>
      <c r="J8686" s="37">
        <f>IF(H8686&gt;='Roof Calculator'!$G$8, 1, 0)</f>
        <v>0</v>
      </c>
      <c r="K8686" s="37">
        <f t="shared" si="2437"/>
        <v>6.0800000000000018</v>
      </c>
      <c r="L8686" s="37">
        <f t="shared" si="2438"/>
        <v>0</v>
      </c>
      <c r="M8686" s="37">
        <v>0</v>
      </c>
      <c r="N8686" s="37">
        <f t="shared" si="2439"/>
        <v>0</v>
      </c>
      <c r="O8686" s="37">
        <v>0</v>
      </c>
      <c r="P8686" s="37">
        <v>0</v>
      </c>
      <c r="Q8686" s="21">
        <f t="shared" si="2440"/>
        <v>39.790999999999997</v>
      </c>
      <c r="R8686" s="21">
        <f t="shared" si="2449"/>
        <v>362.0000000000249</v>
      </c>
      <c r="S8686" s="21">
        <f t="shared" si="2450"/>
        <v>-23.256835687371563</v>
      </c>
      <c r="T8686" s="21">
        <f t="shared" si="2441"/>
        <v>86.147999999999996</v>
      </c>
      <c r="U8686" s="37">
        <f>VLOOKUP(Time_Zone, 'LSTM LookUp'!$B$5:$D$8, 3, FALSE)</f>
        <v>-75</v>
      </c>
      <c r="V8686" s="21">
        <f t="shared" si="2451"/>
        <v>-1.8871044642989121</v>
      </c>
      <c r="W8686" s="21">
        <f t="shared" si="2442"/>
        <v>-4.3237761160747379</v>
      </c>
      <c r="X8686" s="21">
        <f t="shared" si="2443"/>
        <v>0</v>
      </c>
      <c r="Y8686" s="21">
        <f t="shared" si="2444"/>
        <v>0</v>
      </c>
      <c r="Z8686" s="21">
        <f t="shared" si="2452"/>
        <v>0</v>
      </c>
      <c r="AA8686" s="21">
        <f t="shared" si="2445"/>
        <v>0</v>
      </c>
      <c r="AB8686" s="21">
        <f t="shared" si="2446"/>
        <v>0</v>
      </c>
      <c r="AC8686" s="21">
        <f t="shared" si="2447"/>
        <v>0</v>
      </c>
      <c r="AD8686" s="21">
        <f t="shared" si="2453"/>
        <v>0</v>
      </c>
      <c r="AE8686" s="21" t="str">
        <f t="shared" si="2448"/>
        <v>12/28/1:00</v>
      </c>
    </row>
    <row r="8687" spans="2:31">
      <c r="B8687" s="37">
        <v>12</v>
      </c>
      <c r="C8687" s="38">
        <v>28</v>
      </c>
      <c r="D8687" s="39">
        <v>2</v>
      </c>
      <c r="E8687" s="17">
        <v>-14.4</v>
      </c>
      <c r="F8687" s="17">
        <v>0</v>
      </c>
      <c r="G8687" s="17">
        <v>0</v>
      </c>
      <c r="H8687" s="37">
        <f t="shared" si="2436"/>
        <v>6.0800000000000018</v>
      </c>
      <c r="I8687" s="37">
        <f>IF(H8687&lt;'Roof Calculator'!$G$8, 1, 0)</f>
        <v>1</v>
      </c>
      <c r="J8687" s="37">
        <f>IF(H8687&gt;='Roof Calculator'!$G$8, 1, 0)</f>
        <v>0</v>
      </c>
      <c r="K8687" s="37">
        <f t="shared" si="2437"/>
        <v>6.0800000000000018</v>
      </c>
      <c r="L8687" s="37">
        <f t="shared" si="2438"/>
        <v>0</v>
      </c>
      <c r="M8687" s="37">
        <v>0</v>
      </c>
      <c r="N8687" s="37">
        <f t="shared" si="2439"/>
        <v>0</v>
      </c>
      <c r="O8687" s="37">
        <v>0</v>
      </c>
      <c r="P8687" s="37">
        <v>0</v>
      </c>
      <c r="Q8687" s="21">
        <f t="shared" si="2440"/>
        <v>39.790999999999997</v>
      </c>
      <c r="R8687" s="21">
        <f t="shared" si="2449"/>
        <v>362.04166666669158</v>
      </c>
      <c r="S8687" s="21">
        <f t="shared" si="2450"/>
        <v>-23.254613585766187</v>
      </c>
      <c r="T8687" s="21">
        <f t="shared" si="2441"/>
        <v>86.147999999999996</v>
      </c>
      <c r="U8687" s="37">
        <f>VLOOKUP(Time_Zone, 'LSTM LookUp'!$B$5:$D$8, 3, FALSE)</f>
        <v>-75</v>
      </c>
      <c r="V8687" s="21">
        <f t="shared" si="2451"/>
        <v>-1.906314872283998</v>
      </c>
      <c r="W8687" s="21">
        <f t="shared" si="2442"/>
        <v>10.671421281928986</v>
      </c>
      <c r="X8687" s="21">
        <f t="shared" si="2443"/>
        <v>0</v>
      </c>
      <c r="Y8687" s="21">
        <f t="shared" si="2444"/>
        <v>0</v>
      </c>
      <c r="Z8687" s="21">
        <f t="shared" si="2452"/>
        <v>0</v>
      </c>
      <c r="AA8687" s="21">
        <f t="shared" si="2445"/>
        <v>0</v>
      </c>
      <c r="AB8687" s="21">
        <f t="shared" si="2446"/>
        <v>0</v>
      </c>
      <c r="AC8687" s="21">
        <f t="shared" si="2447"/>
        <v>0</v>
      </c>
      <c r="AD8687" s="21">
        <f t="shared" si="2453"/>
        <v>0</v>
      </c>
      <c r="AE8687" s="21" t="str">
        <f t="shared" si="2448"/>
        <v>12/28/2:00</v>
      </c>
    </row>
    <row r="8688" spans="2:31">
      <c r="B8688" s="37">
        <v>12</v>
      </c>
      <c r="C8688" s="38">
        <v>28</v>
      </c>
      <c r="D8688" s="39">
        <v>3</v>
      </c>
      <c r="E8688" s="17">
        <v>-13.9</v>
      </c>
      <c r="F8688" s="17">
        <v>0</v>
      </c>
      <c r="G8688" s="17">
        <v>0</v>
      </c>
      <c r="H8688" s="37">
        <f t="shared" si="2436"/>
        <v>6.9799999999999969</v>
      </c>
      <c r="I8688" s="37">
        <f>IF(H8688&lt;'Roof Calculator'!$G$8, 1, 0)</f>
        <v>1</v>
      </c>
      <c r="J8688" s="37">
        <f>IF(H8688&gt;='Roof Calculator'!$G$8, 1, 0)</f>
        <v>0</v>
      </c>
      <c r="K8688" s="37">
        <f t="shared" si="2437"/>
        <v>6.9799999999999969</v>
      </c>
      <c r="L8688" s="37">
        <f t="shared" si="2438"/>
        <v>0</v>
      </c>
      <c r="M8688" s="37">
        <v>0</v>
      </c>
      <c r="N8688" s="37">
        <f t="shared" si="2439"/>
        <v>0</v>
      </c>
      <c r="O8688" s="37">
        <v>0</v>
      </c>
      <c r="P8688" s="37">
        <v>0</v>
      </c>
      <c r="Q8688" s="21">
        <f t="shared" si="2440"/>
        <v>39.790999999999997</v>
      </c>
      <c r="R8688" s="21">
        <f t="shared" si="2449"/>
        <v>362.08333333335827</v>
      </c>
      <c r="S8688" s="21">
        <f t="shared" si="2450"/>
        <v>-23.252378854542105</v>
      </c>
      <c r="T8688" s="21">
        <f t="shared" si="2441"/>
        <v>86.147999999999996</v>
      </c>
      <c r="U8688" s="37">
        <f>VLOOKUP(Time_Zone, 'LSTM LookUp'!$B$5:$D$8, 3, FALSE)</f>
        <v>-75</v>
      </c>
      <c r="V8688" s="21">
        <f t="shared" si="2451"/>
        <v>-1.925520515448446</v>
      </c>
      <c r="W8688" s="21">
        <f t="shared" si="2442"/>
        <v>25.666619871137897</v>
      </c>
      <c r="X8688" s="21">
        <f t="shared" si="2443"/>
        <v>0</v>
      </c>
      <c r="Y8688" s="21">
        <f t="shared" si="2444"/>
        <v>0</v>
      </c>
      <c r="Z8688" s="21">
        <f t="shared" si="2452"/>
        <v>0</v>
      </c>
      <c r="AA8688" s="21">
        <f t="shared" si="2445"/>
        <v>0</v>
      </c>
      <c r="AB8688" s="21">
        <f t="shared" si="2446"/>
        <v>0</v>
      </c>
      <c r="AC8688" s="21">
        <f t="shared" si="2447"/>
        <v>0</v>
      </c>
      <c r="AD8688" s="21">
        <f t="shared" si="2453"/>
        <v>0</v>
      </c>
      <c r="AE8688" s="21" t="str">
        <f t="shared" si="2448"/>
        <v>12/28/3:00</v>
      </c>
    </row>
    <row r="8689" spans="2:31">
      <c r="B8689" s="37">
        <v>12</v>
      </c>
      <c r="C8689" s="38">
        <v>28</v>
      </c>
      <c r="D8689" s="39">
        <v>4</v>
      </c>
      <c r="E8689" s="17">
        <v>-13.9</v>
      </c>
      <c r="F8689" s="17">
        <v>0</v>
      </c>
      <c r="G8689" s="17">
        <v>0</v>
      </c>
      <c r="H8689" s="37">
        <f t="shared" si="2436"/>
        <v>6.9799999999999969</v>
      </c>
      <c r="I8689" s="37">
        <f>IF(H8689&lt;'Roof Calculator'!$G$8, 1, 0)</f>
        <v>1</v>
      </c>
      <c r="J8689" s="37">
        <f>IF(H8689&gt;='Roof Calculator'!$G$8, 1, 0)</f>
        <v>0</v>
      </c>
      <c r="K8689" s="37">
        <f t="shared" si="2437"/>
        <v>6.9799999999999969</v>
      </c>
      <c r="L8689" s="37">
        <f t="shared" si="2438"/>
        <v>0</v>
      </c>
      <c r="M8689" s="37">
        <v>0</v>
      </c>
      <c r="N8689" s="37">
        <f t="shared" si="2439"/>
        <v>0</v>
      </c>
      <c r="O8689" s="37">
        <v>0</v>
      </c>
      <c r="P8689" s="37">
        <v>0</v>
      </c>
      <c r="Q8689" s="21">
        <f t="shared" si="2440"/>
        <v>39.790999999999997</v>
      </c>
      <c r="R8689" s="21">
        <f t="shared" si="2449"/>
        <v>362.12500000002495</v>
      </c>
      <c r="S8689" s="21">
        <f t="shared" si="2450"/>
        <v>-23.250131495480566</v>
      </c>
      <c r="T8689" s="21">
        <f t="shared" si="2441"/>
        <v>86.147999999999996</v>
      </c>
      <c r="U8689" s="37">
        <f>VLOOKUP(Time_Zone, 'LSTM LookUp'!$B$5:$D$8, 3, FALSE)</f>
        <v>-75</v>
      </c>
      <c r="V8689" s="21">
        <f t="shared" si="2451"/>
        <v>-1.9447213627483966</v>
      </c>
      <c r="W8689" s="21">
        <f t="shared" si="2442"/>
        <v>40.661819659312911</v>
      </c>
      <c r="X8689" s="21">
        <f t="shared" si="2443"/>
        <v>0</v>
      </c>
      <c r="Y8689" s="21">
        <f t="shared" si="2444"/>
        <v>0</v>
      </c>
      <c r="Z8689" s="21">
        <f t="shared" si="2452"/>
        <v>0</v>
      </c>
      <c r="AA8689" s="21">
        <f t="shared" si="2445"/>
        <v>0</v>
      </c>
      <c r="AB8689" s="21">
        <f t="shared" si="2446"/>
        <v>0</v>
      </c>
      <c r="AC8689" s="21">
        <f t="shared" si="2447"/>
        <v>0</v>
      </c>
      <c r="AD8689" s="21">
        <f t="shared" si="2453"/>
        <v>0</v>
      </c>
      <c r="AE8689" s="21" t="str">
        <f t="shared" si="2448"/>
        <v>12/28/4:00</v>
      </c>
    </row>
    <row r="8690" spans="2:31">
      <c r="B8690" s="37">
        <v>12</v>
      </c>
      <c r="C8690" s="38">
        <v>28</v>
      </c>
      <c r="D8690" s="39">
        <v>5</v>
      </c>
      <c r="E8690" s="17">
        <v>-13.3</v>
      </c>
      <c r="F8690" s="17">
        <v>0</v>
      </c>
      <c r="G8690" s="17">
        <v>0</v>
      </c>
      <c r="H8690" s="37">
        <f t="shared" si="2436"/>
        <v>8.0599999999999987</v>
      </c>
      <c r="I8690" s="37">
        <f>IF(H8690&lt;'Roof Calculator'!$G$8, 1, 0)</f>
        <v>1</v>
      </c>
      <c r="J8690" s="37">
        <f>IF(H8690&gt;='Roof Calculator'!$G$8, 1, 0)</f>
        <v>0</v>
      </c>
      <c r="K8690" s="37">
        <f t="shared" si="2437"/>
        <v>8.0599999999999987</v>
      </c>
      <c r="L8690" s="37">
        <f t="shared" si="2438"/>
        <v>0</v>
      </c>
      <c r="M8690" s="37">
        <v>0</v>
      </c>
      <c r="N8690" s="37">
        <f t="shared" si="2439"/>
        <v>0</v>
      </c>
      <c r="O8690" s="37">
        <v>0</v>
      </c>
      <c r="P8690" s="37">
        <v>0</v>
      </c>
      <c r="Q8690" s="21">
        <f t="shared" si="2440"/>
        <v>39.790999999999997</v>
      </c>
      <c r="R8690" s="21">
        <f t="shared" si="2449"/>
        <v>362.16666666669164</v>
      </c>
      <c r="S8690" s="21">
        <f t="shared" si="2450"/>
        <v>-23.2478715103727</v>
      </c>
      <c r="T8690" s="21">
        <f t="shared" si="2441"/>
        <v>86.147999999999996</v>
      </c>
      <c r="U8690" s="37">
        <f>VLOOKUP(Time_Zone, 'LSTM LookUp'!$B$5:$D$8, 3, FALSE)</f>
        <v>-75</v>
      </c>
      <c r="V8690" s="21">
        <f t="shared" si="2451"/>
        <v>-1.9639173831502865</v>
      </c>
      <c r="W8690" s="21">
        <f t="shared" si="2442"/>
        <v>55.657020654212424</v>
      </c>
      <c r="X8690" s="21">
        <f t="shared" si="2443"/>
        <v>0</v>
      </c>
      <c r="Y8690" s="21">
        <f t="shared" si="2444"/>
        <v>0</v>
      </c>
      <c r="Z8690" s="21">
        <f t="shared" si="2452"/>
        <v>0</v>
      </c>
      <c r="AA8690" s="21">
        <f t="shared" si="2445"/>
        <v>0</v>
      </c>
      <c r="AB8690" s="21">
        <f t="shared" si="2446"/>
        <v>0</v>
      </c>
      <c r="AC8690" s="21">
        <f t="shared" si="2447"/>
        <v>0</v>
      </c>
      <c r="AD8690" s="21">
        <f t="shared" si="2453"/>
        <v>0</v>
      </c>
      <c r="AE8690" s="21" t="str">
        <f t="shared" si="2448"/>
        <v>12/28/5:00</v>
      </c>
    </row>
    <row r="8691" spans="2:31">
      <c r="B8691" s="37">
        <v>12</v>
      </c>
      <c r="C8691" s="38">
        <v>28</v>
      </c>
      <c r="D8691" s="39">
        <v>6</v>
      </c>
      <c r="E8691" s="17">
        <v>-12.8</v>
      </c>
      <c r="F8691" s="17">
        <v>0</v>
      </c>
      <c r="G8691" s="17">
        <v>0</v>
      </c>
      <c r="H8691" s="37">
        <f t="shared" si="2436"/>
        <v>8.9600000000000009</v>
      </c>
      <c r="I8691" s="37">
        <f>IF(H8691&lt;'Roof Calculator'!$G$8, 1, 0)</f>
        <v>1</v>
      </c>
      <c r="J8691" s="37">
        <f>IF(H8691&gt;='Roof Calculator'!$G$8, 1, 0)</f>
        <v>0</v>
      </c>
      <c r="K8691" s="37">
        <f t="shared" si="2437"/>
        <v>8.9600000000000009</v>
      </c>
      <c r="L8691" s="37">
        <f t="shared" si="2438"/>
        <v>0</v>
      </c>
      <c r="M8691" s="37">
        <v>0</v>
      </c>
      <c r="N8691" s="37">
        <f t="shared" si="2439"/>
        <v>0</v>
      </c>
      <c r="O8691" s="37">
        <v>0</v>
      </c>
      <c r="P8691" s="37">
        <v>0</v>
      </c>
      <c r="Q8691" s="21">
        <f t="shared" si="2440"/>
        <v>39.790999999999997</v>
      </c>
      <c r="R8691" s="21">
        <f t="shared" si="2449"/>
        <v>362.20833333335833</v>
      </c>
      <c r="S8691" s="21">
        <f t="shared" si="2450"/>
        <v>-23.245598901019484</v>
      </c>
      <c r="T8691" s="21">
        <f t="shared" si="2441"/>
        <v>86.147999999999996</v>
      </c>
      <c r="U8691" s="37">
        <f>VLOOKUP(Time_Zone, 'LSTM LookUp'!$B$5:$D$8, 3, FALSE)</f>
        <v>-75</v>
      </c>
      <c r="V8691" s="21">
        <f t="shared" si="2451"/>
        <v>-1.9831085456308397</v>
      </c>
      <c r="W8691" s="21">
        <f t="shared" si="2442"/>
        <v>70.6522228635923</v>
      </c>
      <c r="X8691" s="21">
        <f t="shared" si="2443"/>
        <v>0</v>
      </c>
      <c r="Y8691" s="21">
        <f t="shared" si="2444"/>
        <v>0</v>
      </c>
      <c r="Z8691" s="21">
        <f t="shared" si="2452"/>
        <v>0</v>
      </c>
      <c r="AA8691" s="21">
        <f t="shared" si="2445"/>
        <v>0</v>
      </c>
      <c r="AB8691" s="21">
        <f t="shared" si="2446"/>
        <v>0</v>
      </c>
      <c r="AC8691" s="21">
        <f t="shared" si="2447"/>
        <v>0</v>
      </c>
      <c r="AD8691" s="21">
        <f t="shared" si="2453"/>
        <v>0</v>
      </c>
      <c r="AE8691" s="21" t="str">
        <f t="shared" si="2448"/>
        <v>12/28/6:00</v>
      </c>
    </row>
    <row r="8692" spans="2:31">
      <c r="B8692" s="37">
        <v>12</v>
      </c>
      <c r="C8692" s="38">
        <v>28</v>
      </c>
      <c r="D8692" s="39">
        <v>7</v>
      </c>
      <c r="E8692" s="17">
        <v>-12.2</v>
      </c>
      <c r="F8692" s="17">
        <v>0</v>
      </c>
      <c r="G8692" s="17">
        <v>0</v>
      </c>
      <c r="H8692" s="37">
        <f t="shared" si="2436"/>
        <v>10.039999999999999</v>
      </c>
      <c r="I8692" s="37">
        <f>IF(H8692&lt;'Roof Calculator'!$G$8, 1, 0)</f>
        <v>1</v>
      </c>
      <c r="J8692" s="37">
        <f>IF(H8692&gt;='Roof Calculator'!$G$8, 1, 0)</f>
        <v>0</v>
      </c>
      <c r="K8692" s="37">
        <f t="shared" si="2437"/>
        <v>10.039999999999999</v>
      </c>
      <c r="L8692" s="37">
        <f t="shared" si="2438"/>
        <v>0</v>
      </c>
      <c r="M8692" s="37">
        <v>0</v>
      </c>
      <c r="N8692" s="37">
        <f t="shared" si="2439"/>
        <v>0</v>
      </c>
      <c r="O8692" s="37">
        <v>0</v>
      </c>
      <c r="P8692" s="37">
        <v>0</v>
      </c>
      <c r="Q8692" s="21">
        <f t="shared" si="2440"/>
        <v>39.790999999999997</v>
      </c>
      <c r="R8692" s="21">
        <f t="shared" si="2449"/>
        <v>362.25000000002501</v>
      </c>
      <c r="S8692" s="21">
        <f t="shared" si="2450"/>
        <v>-23.243313669231767</v>
      </c>
      <c r="T8692" s="21">
        <f t="shared" si="2441"/>
        <v>86.147999999999996</v>
      </c>
      <c r="U8692" s="37">
        <f>VLOOKUP(Time_Zone, 'LSTM LookUp'!$B$5:$D$8, 3, FALSE)</f>
        <v>-75</v>
      </c>
      <c r="V8692" s="21">
        <f t="shared" si="2451"/>
        <v>-2.0022948191772443</v>
      </c>
      <c r="W8692" s="21">
        <f t="shared" si="2442"/>
        <v>85.647426295205662</v>
      </c>
      <c r="X8692" s="21">
        <f t="shared" si="2443"/>
        <v>0</v>
      </c>
      <c r="Y8692" s="21">
        <f t="shared" si="2444"/>
        <v>0</v>
      </c>
      <c r="Z8692" s="21">
        <f t="shared" si="2452"/>
        <v>0</v>
      </c>
      <c r="AA8692" s="21">
        <f t="shared" si="2445"/>
        <v>0</v>
      </c>
      <c r="AB8692" s="21">
        <f t="shared" si="2446"/>
        <v>0</v>
      </c>
      <c r="AC8692" s="21">
        <f t="shared" si="2447"/>
        <v>0</v>
      </c>
      <c r="AD8692" s="21">
        <f t="shared" si="2453"/>
        <v>0</v>
      </c>
      <c r="AE8692" s="21" t="str">
        <f t="shared" si="2448"/>
        <v>12/28/7:00</v>
      </c>
    </row>
    <row r="8693" spans="2:31">
      <c r="B8693" s="37">
        <v>12</v>
      </c>
      <c r="C8693" s="38">
        <v>28</v>
      </c>
      <c r="D8693" s="39">
        <v>8</v>
      </c>
      <c r="E8693" s="17">
        <v>-11.1</v>
      </c>
      <c r="F8693" s="17">
        <v>0</v>
      </c>
      <c r="G8693" s="17">
        <v>0</v>
      </c>
      <c r="H8693" s="37">
        <f t="shared" si="2436"/>
        <v>12.020000000000003</v>
      </c>
      <c r="I8693" s="37">
        <f>IF(H8693&lt;'Roof Calculator'!$G$8, 1, 0)</f>
        <v>1</v>
      </c>
      <c r="J8693" s="37">
        <f>IF(H8693&gt;='Roof Calculator'!$G$8, 1, 0)</f>
        <v>0</v>
      </c>
      <c r="K8693" s="37">
        <f t="shared" si="2437"/>
        <v>12.020000000000003</v>
      </c>
      <c r="L8693" s="37">
        <f t="shared" si="2438"/>
        <v>0</v>
      </c>
      <c r="M8693" s="37">
        <v>0</v>
      </c>
      <c r="N8693" s="37">
        <f t="shared" si="2439"/>
        <v>0</v>
      </c>
      <c r="O8693" s="37">
        <v>0</v>
      </c>
      <c r="P8693" s="37">
        <v>0</v>
      </c>
      <c r="Q8693" s="21">
        <f t="shared" si="2440"/>
        <v>39.790999999999997</v>
      </c>
      <c r="R8693" s="21">
        <f t="shared" si="2449"/>
        <v>362.2916666666917</v>
      </c>
      <c r="S8693" s="21">
        <f t="shared" si="2450"/>
        <v>-23.241015816830217</v>
      </c>
      <c r="T8693" s="21">
        <f t="shared" si="2441"/>
        <v>86.147999999999996</v>
      </c>
      <c r="U8693" s="37">
        <f>VLOOKUP(Time_Zone, 'LSTM LookUp'!$B$5:$D$8, 3, FALSE)</f>
        <v>-75</v>
      </c>
      <c r="V8693" s="21">
        <f t="shared" si="2451"/>
        <v>-2.0214761727872359</v>
      </c>
      <c r="W8693" s="21">
        <f t="shared" si="2442"/>
        <v>100.64263095680315</v>
      </c>
      <c r="X8693" s="21">
        <f t="shared" si="2443"/>
        <v>0</v>
      </c>
      <c r="Y8693" s="21">
        <f t="shared" si="2444"/>
        <v>0</v>
      </c>
      <c r="Z8693" s="21">
        <f t="shared" si="2452"/>
        <v>0</v>
      </c>
      <c r="AA8693" s="21">
        <f t="shared" si="2445"/>
        <v>0</v>
      </c>
      <c r="AB8693" s="21">
        <f t="shared" si="2446"/>
        <v>0</v>
      </c>
      <c r="AC8693" s="21">
        <f t="shared" si="2447"/>
        <v>0</v>
      </c>
      <c r="AD8693" s="21">
        <f t="shared" si="2453"/>
        <v>0</v>
      </c>
      <c r="AE8693" s="21" t="str">
        <f t="shared" si="2448"/>
        <v>12/28/8:00</v>
      </c>
    </row>
    <row r="8694" spans="2:31">
      <c r="B8694" s="37">
        <v>12</v>
      </c>
      <c r="C8694" s="38">
        <v>28</v>
      </c>
      <c r="D8694" s="39">
        <v>9</v>
      </c>
      <c r="E8694" s="17">
        <v>-11.1</v>
      </c>
      <c r="F8694" s="17">
        <v>27</v>
      </c>
      <c r="G8694" s="17">
        <v>52</v>
      </c>
      <c r="H8694" s="37">
        <f t="shared" si="2436"/>
        <v>12.020000000000003</v>
      </c>
      <c r="I8694" s="37">
        <f>IF(H8694&lt;'Roof Calculator'!$G$8, 1, 0)</f>
        <v>1</v>
      </c>
      <c r="J8694" s="37">
        <f>IF(H8694&gt;='Roof Calculator'!$G$8, 1, 0)</f>
        <v>0</v>
      </c>
      <c r="K8694" s="37">
        <f t="shared" si="2437"/>
        <v>12.020000000000003</v>
      </c>
      <c r="L8694" s="37">
        <f t="shared" si="2438"/>
        <v>0</v>
      </c>
      <c r="M8694" s="37">
        <v>0</v>
      </c>
      <c r="N8694" s="37">
        <f t="shared" si="2439"/>
        <v>27</v>
      </c>
      <c r="O8694" s="37">
        <v>0</v>
      </c>
      <c r="P8694" s="37">
        <v>0</v>
      </c>
      <c r="Q8694" s="21">
        <f t="shared" si="2440"/>
        <v>39.790999999999997</v>
      </c>
      <c r="R8694" s="21">
        <f t="shared" si="2449"/>
        <v>362.33333333335838</v>
      </c>
      <c r="S8694" s="21">
        <f t="shared" si="2450"/>
        <v>-23.238705345645403</v>
      </c>
      <c r="T8694" s="21">
        <f t="shared" si="2441"/>
        <v>86.147999999999996</v>
      </c>
      <c r="U8694" s="37">
        <f>VLOOKUP(Time_Zone, 'LSTM LookUp'!$B$5:$D$8, 3, FALSE)</f>
        <v>-75</v>
      </c>
      <c r="V8694" s="21">
        <f t="shared" si="2451"/>
        <v>-2.0406525754689433</v>
      </c>
      <c r="W8694" s="21">
        <f t="shared" si="2442"/>
        <v>115.63783685613276</v>
      </c>
      <c r="X8694" s="21">
        <f t="shared" si="2443"/>
        <v>-29.016411243975359</v>
      </c>
      <c r="Y8694" s="21">
        <f t="shared" si="2444"/>
        <v>-2.0164112439753588</v>
      </c>
      <c r="Z8694" s="21">
        <f t="shared" si="2452"/>
        <v>-0.63916714645521411</v>
      </c>
      <c r="AA8694" s="21">
        <f t="shared" si="2445"/>
        <v>-0.63916714645521411</v>
      </c>
      <c r="AB8694" s="21">
        <f t="shared" si="2446"/>
        <v>0</v>
      </c>
      <c r="AC8694" s="21">
        <f t="shared" si="2447"/>
        <v>0</v>
      </c>
      <c r="AD8694" s="21">
        <f t="shared" si="2453"/>
        <v>0</v>
      </c>
      <c r="AE8694" s="21" t="str">
        <f t="shared" si="2448"/>
        <v>12/28/9:00</v>
      </c>
    </row>
    <row r="8695" spans="2:31">
      <c r="B8695" s="37">
        <v>12</v>
      </c>
      <c r="C8695" s="38">
        <v>28</v>
      </c>
      <c r="D8695" s="39">
        <v>10</v>
      </c>
      <c r="E8695" s="17">
        <v>-10</v>
      </c>
      <c r="F8695" s="17">
        <v>71</v>
      </c>
      <c r="G8695" s="17">
        <v>314</v>
      </c>
      <c r="H8695" s="37">
        <f t="shared" si="2436"/>
        <v>14</v>
      </c>
      <c r="I8695" s="37">
        <f>IF(H8695&lt;'Roof Calculator'!$G$8, 1, 0)</f>
        <v>1</v>
      </c>
      <c r="J8695" s="37">
        <f>IF(H8695&gt;='Roof Calculator'!$G$8, 1, 0)</f>
        <v>0</v>
      </c>
      <c r="K8695" s="37">
        <f t="shared" si="2437"/>
        <v>14</v>
      </c>
      <c r="L8695" s="37">
        <f t="shared" si="2438"/>
        <v>0</v>
      </c>
      <c r="M8695" s="37">
        <v>0</v>
      </c>
      <c r="N8695" s="37">
        <f t="shared" si="2439"/>
        <v>71</v>
      </c>
      <c r="O8695" s="37">
        <v>0</v>
      </c>
      <c r="P8695" s="37">
        <v>0</v>
      </c>
      <c r="Q8695" s="21">
        <f t="shared" si="2440"/>
        <v>39.790999999999997</v>
      </c>
      <c r="R8695" s="21">
        <f t="shared" si="2449"/>
        <v>362.37500000002507</v>
      </c>
      <c r="S8695" s="21">
        <f t="shared" si="2450"/>
        <v>-23.236382257517693</v>
      </c>
      <c r="T8695" s="21">
        <f t="shared" si="2441"/>
        <v>86.147999999999996</v>
      </c>
      <c r="U8695" s="37">
        <f>VLOOKUP(Time_Zone, 'LSTM LookUp'!$B$5:$D$8, 3, FALSE)</f>
        <v>-75</v>
      </c>
      <c r="V8695" s="21">
        <f t="shared" si="2451"/>
        <v>-2.0598239962412093</v>
      </c>
      <c r="W8695" s="21">
        <f t="shared" si="2442"/>
        <v>130.63304400093972</v>
      </c>
      <c r="X8695" s="21">
        <f t="shared" si="2443"/>
        <v>-223.65733073646413</v>
      </c>
      <c r="Y8695" s="21">
        <f t="shared" si="2444"/>
        <v>-152.65733073646413</v>
      </c>
      <c r="Z8695" s="21">
        <f t="shared" si="2452"/>
        <v>-48.389707587589704</v>
      </c>
      <c r="AA8695" s="21">
        <f t="shared" si="2445"/>
        <v>-48.389707587589704</v>
      </c>
      <c r="AB8695" s="21">
        <f t="shared" si="2446"/>
        <v>0</v>
      </c>
      <c r="AC8695" s="21">
        <f t="shared" si="2447"/>
        <v>0</v>
      </c>
      <c r="AD8695" s="21">
        <f t="shared" si="2453"/>
        <v>0</v>
      </c>
      <c r="AE8695" s="21" t="str">
        <f t="shared" si="2448"/>
        <v>12/28/10:00</v>
      </c>
    </row>
    <row r="8696" spans="2:31">
      <c r="B8696" s="37">
        <v>12</v>
      </c>
      <c r="C8696" s="38">
        <v>28</v>
      </c>
      <c r="D8696" s="39">
        <v>11</v>
      </c>
      <c r="E8696" s="17">
        <v>-7.8</v>
      </c>
      <c r="F8696" s="17">
        <v>172</v>
      </c>
      <c r="G8696" s="17">
        <v>106</v>
      </c>
      <c r="H8696" s="37">
        <f t="shared" si="2436"/>
        <v>17.96</v>
      </c>
      <c r="I8696" s="37">
        <f>IF(H8696&lt;'Roof Calculator'!$G$8, 1, 0)</f>
        <v>1</v>
      </c>
      <c r="J8696" s="37">
        <f>IF(H8696&gt;='Roof Calculator'!$G$8, 1, 0)</f>
        <v>0</v>
      </c>
      <c r="K8696" s="37">
        <f t="shared" si="2437"/>
        <v>17.96</v>
      </c>
      <c r="L8696" s="37">
        <f t="shared" si="2438"/>
        <v>0</v>
      </c>
      <c r="M8696" s="37">
        <v>0</v>
      </c>
      <c r="N8696" s="37">
        <f t="shared" si="2439"/>
        <v>172</v>
      </c>
      <c r="O8696" s="37">
        <v>0</v>
      </c>
      <c r="P8696" s="37">
        <v>0</v>
      </c>
      <c r="Q8696" s="21">
        <f t="shared" si="2440"/>
        <v>39.790999999999997</v>
      </c>
      <c r="R8696" s="21">
        <f t="shared" si="2449"/>
        <v>362.41666666669175</v>
      </c>
      <c r="S8696" s="21">
        <f t="shared" si="2450"/>
        <v>-23.234046554297329</v>
      </c>
      <c r="T8696" s="21">
        <f t="shared" si="2441"/>
        <v>86.147999999999996</v>
      </c>
      <c r="U8696" s="37">
        <f>VLOOKUP(Time_Zone, 'LSTM LookUp'!$B$5:$D$8, 3, FALSE)</f>
        <v>-75</v>
      </c>
      <c r="V8696" s="21">
        <f t="shared" si="2451"/>
        <v>-2.0789904041334362</v>
      </c>
      <c r="W8696" s="21">
        <f t="shared" si="2442"/>
        <v>145.62825239896659</v>
      </c>
      <c r="X8696" s="21">
        <f t="shared" si="2443"/>
        <v>-88.536674121784031</v>
      </c>
      <c r="Y8696" s="21">
        <f t="shared" si="2444"/>
        <v>83.463325878215969</v>
      </c>
      <c r="Z8696" s="21">
        <f t="shared" si="2452"/>
        <v>26.456416564146497</v>
      </c>
      <c r="AA8696" s="21">
        <f t="shared" si="2445"/>
        <v>26.456416564146497</v>
      </c>
      <c r="AB8696" s="21">
        <f t="shared" si="2446"/>
        <v>0</v>
      </c>
      <c r="AC8696" s="21">
        <f t="shared" si="2447"/>
        <v>0</v>
      </c>
      <c r="AD8696" s="21">
        <f t="shared" si="2453"/>
        <v>0</v>
      </c>
      <c r="AE8696" s="21" t="str">
        <f t="shared" si="2448"/>
        <v>12/28/11:00</v>
      </c>
    </row>
    <row r="8697" spans="2:31">
      <c r="B8697" s="37">
        <v>12</v>
      </c>
      <c r="C8697" s="38">
        <v>28</v>
      </c>
      <c r="D8697" s="39">
        <v>12</v>
      </c>
      <c r="E8697" s="17">
        <v>-6.1</v>
      </c>
      <c r="F8697" s="17">
        <v>179</v>
      </c>
      <c r="G8697" s="17">
        <v>150</v>
      </c>
      <c r="H8697" s="37">
        <f t="shared" si="2436"/>
        <v>21.02</v>
      </c>
      <c r="I8697" s="37">
        <f>IF(H8697&lt;'Roof Calculator'!$G$8, 1, 0)</f>
        <v>1</v>
      </c>
      <c r="J8697" s="37">
        <f>IF(H8697&gt;='Roof Calculator'!$G$8, 1, 0)</f>
        <v>0</v>
      </c>
      <c r="K8697" s="37">
        <f t="shared" si="2437"/>
        <v>21.02</v>
      </c>
      <c r="L8697" s="37">
        <f t="shared" si="2438"/>
        <v>0</v>
      </c>
      <c r="M8697" s="37">
        <v>0</v>
      </c>
      <c r="N8697" s="37">
        <f t="shared" si="2439"/>
        <v>179</v>
      </c>
      <c r="O8697" s="37">
        <v>0</v>
      </c>
      <c r="P8697" s="37">
        <v>0</v>
      </c>
      <c r="Q8697" s="21">
        <f t="shared" si="2440"/>
        <v>39.790999999999997</v>
      </c>
      <c r="R8697" s="21">
        <f t="shared" si="2449"/>
        <v>362.45833333335844</v>
      </c>
      <c r="S8697" s="21">
        <f t="shared" si="2450"/>
        <v>-23.231698237844356</v>
      </c>
      <c r="T8697" s="21">
        <f t="shared" si="2441"/>
        <v>86.147999999999996</v>
      </c>
      <c r="U8697" s="37">
        <f>VLOOKUP(Time_Zone, 'LSTM LookUp'!$B$5:$D$8, 3, FALSE)</f>
        <v>-75</v>
      </c>
      <c r="V8697" s="21">
        <f t="shared" si="2451"/>
        <v>-2.0981517681858359</v>
      </c>
      <c r="W8697" s="21">
        <f t="shared" si="2442"/>
        <v>160.62346205795353</v>
      </c>
      <c r="X8697" s="21">
        <f t="shared" si="2443"/>
        <v>-137.77977326072659</v>
      </c>
      <c r="Y8697" s="21">
        <f t="shared" si="2444"/>
        <v>41.220226739273414</v>
      </c>
      <c r="Z8697" s="21">
        <f t="shared" si="2452"/>
        <v>13.066091939279161</v>
      </c>
      <c r="AA8697" s="21">
        <f t="shared" si="2445"/>
        <v>13.066091939279161</v>
      </c>
      <c r="AB8697" s="21">
        <f t="shared" si="2446"/>
        <v>0</v>
      </c>
      <c r="AC8697" s="21">
        <f t="shared" si="2447"/>
        <v>0</v>
      </c>
      <c r="AD8697" s="21">
        <f t="shared" si="2453"/>
        <v>0</v>
      </c>
      <c r="AE8697" s="21" t="str">
        <f t="shared" si="2448"/>
        <v>12/28/12:00</v>
      </c>
    </row>
    <row r="8698" spans="2:31">
      <c r="B8698" s="37">
        <v>12</v>
      </c>
      <c r="C8698" s="38">
        <v>28</v>
      </c>
      <c r="D8698" s="39">
        <v>13</v>
      </c>
      <c r="E8698" s="17">
        <v>-5</v>
      </c>
      <c r="F8698" s="17">
        <v>174</v>
      </c>
      <c r="G8698" s="17">
        <v>0</v>
      </c>
      <c r="H8698" s="37">
        <f t="shared" si="2436"/>
        <v>23</v>
      </c>
      <c r="I8698" s="37">
        <f>IF(H8698&lt;'Roof Calculator'!$G$8, 1, 0)</f>
        <v>1</v>
      </c>
      <c r="J8698" s="37">
        <f>IF(H8698&gt;='Roof Calculator'!$G$8, 1, 0)</f>
        <v>0</v>
      </c>
      <c r="K8698" s="37">
        <f t="shared" si="2437"/>
        <v>23</v>
      </c>
      <c r="L8698" s="37">
        <f t="shared" si="2438"/>
        <v>0</v>
      </c>
      <c r="M8698" s="37">
        <v>0</v>
      </c>
      <c r="N8698" s="37">
        <f t="shared" si="2439"/>
        <v>174</v>
      </c>
      <c r="O8698" s="37">
        <v>0</v>
      </c>
      <c r="P8698" s="37">
        <v>0</v>
      </c>
      <c r="Q8698" s="21">
        <f t="shared" si="2440"/>
        <v>39.790999999999997</v>
      </c>
      <c r="R8698" s="21">
        <f t="shared" si="2449"/>
        <v>362.50000000002512</v>
      </c>
      <c r="S8698" s="21">
        <f t="shared" si="2450"/>
        <v>-23.229337310028654</v>
      </c>
      <c r="T8698" s="21">
        <f t="shared" si="2441"/>
        <v>86.147999999999996</v>
      </c>
      <c r="U8698" s="37">
        <f>VLOOKUP(Time_Zone, 'LSTM LookUp'!$B$5:$D$8, 3, FALSE)</f>
        <v>-75</v>
      </c>
      <c r="V8698" s="21">
        <f t="shared" si="2451"/>
        <v>-2.1173080574492738</v>
      </c>
      <c r="W8698" s="21">
        <f t="shared" si="2442"/>
        <v>175.61867298563769</v>
      </c>
      <c r="X8698" s="21">
        <f t="shared" si="2443"/>
        <v>0</v>
      </c>
      <c r="Y8698" s="21">
        <f t="shared" si="2444"/>
        <v>174</v>
      </c>
      <c r="Z8698" s="21">
        <f t="shared" si="2452"/>
        <v>55.154960981047935</v>
      </c>
      <c r="AA8698" s="21">
        <f t="shared" si="2445"/>
        <v>55.154960981047935</v>
      </c>
      <c r="AB8698" s="21">
        <f t="shared" si="2446"/>
        <v>0</v>
      </c>
      <c r="AC8698" s="21">
        <f t="shared" si="2447"/>
        <v>0</v>
      </c>
      <c r="AD8698" s="21">
        <f t="shared" si="2453"/>
        <v>0</v>
      </c>
      <c r="AE8698" s="21" t="str">
        <f t="shared" si="2448"/>
        <v>12/28/13:00</v>
      </c>
    </row>
    <row r="8699" spans="2:31">
      <c r="B8699" s="37">
        <v>12</v>
      </c>
      <c r="C8699" s="38">
        <v>28</v>
      </c>
      <c r="D8699" s="39">
        <v>14</v>
      </c>
      <c r="E8699" s="17">
        <v>-3.3</v>
      </c>
      <c r="F8699" s="17">
        <v>76</v>
      </c>
      <c r="G8699" s="17">
        <v>755</v>
      </c>
      <c r="H8699" s="37">
        <f t="shared" si="2436"/>
        <v>26.060000000000002</v>
      </c>
      <c r="I8699" s="37">
        <f>IF(H8699&lt;'Roof Calculator'!$G$8, 1, 0)</f>
        <v>1</v>
      </c>
      <c r="J8699" s="37">
        <f>IF(H8699&gt;='Roof Calculator'!$G$8, 1, 0)</f>
        <v>0</v>
      </c>
      <c r="K8699" s="37">
        <f t="shared" si="2437"/>
        <v>26.060000000000002</v>
      </c>
      <c r="L8699" s="37">
        <f t="shared" si="2438"/>
        <v>0</v>
      </c>
      <c r="M8699" s="37">
        <v>0</v>
      </c>
      <c r="N8699" s="37">
        <f t="shared" si="2439"/>
        <v>76</v>
      </c>
      <c r="O8699" s="37">
        <v>0</v>
      </c>
      <c r="P8699" s="37">
        <v>0</v>
      </c>
      <c r="Q8699" s="21">
        <f t="shared" si="2440"/>
        <v>39.790999999999997</v>
      </c>
      <c r="R8699" s="21">
        <f t="shared" si="2449"/>
        <v>362.54166666669181</v>
      </c>
      <c r="S8699" s="21">
        <f t="shared" si="2450"/>
        <v>-23.226963772729956</v>
      </c>
      <c r="T8699" s="21">
        <f t="shared" si="2441"/>
        <v>86.147999999999996</v>
      </c>
      <c r="U8699" s="37">
        <f>VLOOKUP(Time_Zone, 'LSTM LookUp'!$B$5:$D$8, 3, FALSE)</f>
        <v>-75</v>
      </c>
      <c r="V8699" s="21">
        <f t="shared" si="2451"/>
        <v>-2.1364592409855914</v>
      </c>
      <c r="W8699" s="21">
        <f t="shared" si="2442"/>
        <v>190.6138851897536</v>
      </c>
      <c r="X8699" s="21">
        <f t="shared" si="2443"/>
        <v>-714.54766689162591</v>
      </c>
      <c r="Y8699" s="21">
        <f t="shared" si="2444"/>
        <v>-638.54766689162591</v>
      </c>
      <c r="Z8699" s="21">
        <f t="shared" si="2452"/>
        <v>-202.40845776980933</v>
      </c>
      <c r="AA8699" s="21">
        <f t="shared" si="2445"/>
        <v>-202.40845776980933</v>
      </c>
      <c r="AB8699" s="21">
        <f t="shared" si="2446"/>
        <v>0</v>
      </c>
      <c r="AC8699" s="21">
        <f t="shared" si="2447"/>
        <v>0</v>
      </c>
      <c r="AD8699" s="21">
        <f t="shared" si="2453"/>
        <v>0</v>
      </c>
      <c r="AE8699" s="21" t="str">
        <f t="shared" si="2448"/>
        <v>12/28/14:00</v>
      </c>
    </row>
    <row r="8700" spans="2:31">
      <c r="B8700" s="37">
        <v>12</v>
      </c>
      <c r="C8700" s="38">
        <v>28</v>
      </c>
      <c r="D8700" s="39">
        <v>15</v>
      </c>
      <c r="E8700" s="17">
        <v>-1.7</v>
      </c>
      <c r="F8700" s="17">
        <v>67</v>
      </c>
      <c r="G8700" s="17">
        <v>775</v>
      </c>
      <c r="H8700" s="37">
        <f t="shared" si="2436"/>
        <v>28.94</v>
      </c>
      <c r="I8700" s="37">
        <f>IF(H8700&lt;'Roof Calculator'!$G$8, 1, 0)</f>
        <v>1</v>
      </c>
      <c r="J8700" s="37">
        <f>IF(H8700&gt;='Roof Calculator'!$G$8, 1, 0)</f>
        <v>0</v>
      </c>
      <c r="K8700" s="37">
        <f t="shared" si="2437"/>
        <v>28.94</v>
      </c>
      <c r="L8700" s="37">
        <f t="shared" si="2438"/>
        <v>0</v>
      </c>
      <c r="M8700" s="37">
        <v>0</v>
      </c>
      <c r="N8700" s="37">
        <f t="shared" si="2439"/>
        <v>67</v>
      </c>
      <c r="O8700" s="37">
        <v>0</v>
      </c>
      <c r="P8700" s="37">
        <v>0</v>
      </c>
      <c r="Q8700" s="21">
        <f t="shared" si="2440"/>
        <v>39.790999999999997</v>
      </c>
      <c r="R8700" s="21">
        <f t="shared" si="2449"/>
        <v>362.5833333333585</v>
      </c>
      <c r="S8700" s="21">
        <f t="shared" si="2450"/>
        <v>-23.224577627837775</v>
      </c>
      <c r="T8700" s="21">
        <f t="shared" si="2441"/>
        <v>86.147999999999996</v>
      </c>
      <c r="U8700" s="37">
        <f>VLOOKUP(Time_Zone, 'LSTM LookUp'!$B$5:$D$8, 3, FALSE)</f>
        <v>-75</v>
      </c>
      <c r="V8700" s="21">
        <f t="shared" si="2451"/>
        <v>-2.155605287867449</v>
      </c>
      <c r="W8700" s="21">
        <f t="shared" si="2442"/>
        <v>205.60909867803315</v>
      </c>
      <c r="X8700" s="21">
        <f t="shared" si="2443"/>
        <v>-689.07067677650753</v>
      </c>
      <c r="Y8700" s="21">
        <f t="shared" si="2444"/>
        <v>-622.07067677650753</v>
      </c>
      <c r="Z8700" s="21">
        <f t="shared" si="2452"/>
        <v>-197.18553968426642</v>
      </c>
      <c r="AA8700" s="21">
        <f t="shared" si="2445"/>
        <v>-197.18553968426642</v>
      </c>
      <c r="AB8700" s="21">
        <f t="shared" si="2446"/>
        <v>0</v>
      </c>
      <c r="AC8700" s="21">
        <f t="shared" si="2447"/>
        <v>0</v>
      </c>
      <c r="AD8700" s="21">
        <f t="shared" si="2453"/>
        <v>0</v>
      </c>
      <c r="AE8700" s="21" t="str">
        <f t="shared" si="2448"/>
        <v>12/28/15:00</v>
      </c>
    </row>
    <row r="8701" spans="2:31">
      <c r="B8701" s="37">
        <v>12</v>
      </c>
      <c r="C8701" s="38">
        <v>28</v>
      </c>
      <c r="D8701" s="39">
        <v>16</v>
      </c>
      <c r="E8701" s="17">
        <v>-1.1000000000000001</v>
      </c>
      <c r="F8701" s="17">
        <v>70</v>
      </c>
      <c r="G8701" s="17">
        <v>571</v>
      </c>
      <c r="H8701" s="37">
        <f t="shared" si="2436"/>
        <v>30.02</v>
      </c>
      <c r="I8701" s="37">
        <f>IF(H8701&lt;'Roof Calculator'!$G$8, 1, 0)</f>
        <v>1</v>
      </c>
      <c r="J8701" s="37">
        <f>IF(H8701&gt;='Roof Calculator'!$G$8, 1, 0)</f>
        <v>0</v>
      </c>
      <c r="K8701" s="37">
        <f t="shared" si="2437"/>
        <v>30.02</v>
      </c>
      <c r="L8701" s="37">
        <f t="shared" si="2438"/>
        <v>0</v>
      </c>
      <c r="M8701" s="37">
        <v>0</v>
      </c>
      <c r="N8701" s="37">
        <f t="shared" si="2439"/>
        <v>70</v>
      </c>
      <c r="O8701" s="37">
        <v>0</v>
      </c>
      <c r="P8701" s="37">
        <v>0</v>
      </c>
      <c r="Q8701" s="21">
        <f t="shared" si="2440"/>
        <v>39.790999999999997</v>
      </c>
      <c r="R8701" s="21">
        <f t="shared" si="2449"/>
        <v>362.62500000002518</v>
      </c>
      <c r="S8701" s="21">
        <f t="shared" si="2450"/>
        <v>-23.222178877251462</v>
      </c>
      <c r="T8701" s="21">
        <f t="shared" si="2441"/>
        <v>86.147999999999996</v>
      </c>
      <c r="U8701" s="37">
        <f>VLOOKUP(Time_Zone, 'LSTM LookUp'!$B$5:$D$8, 3, FALSE)</f>
        <v>-75</v>
      </c>
      <c r="V8701" s="21">
        <f t="shared" si="2451"/>
        <v>-2.1747461671784127</v>
      </c>
      <c r="W8701" s="21">
        <f t="shared" si="2442"/>
        <v>220.60431345820541</v>
      </c>
      <c r="X8701" s="21">
        <f t="shared" si="2443"/>
        <v>-450.20902352053753</v>
      </c>
      <c r="Y8701" s="21">
        <f t="shared" si="2444"/>
        <v>-380.20902352053753</v>
      </c>
      <c r="Z8701" s="21">
        <f t="shared" si="2452"/>
        <v>-120.51961986734244</v>
      </c>
      <c r="AA8701" s="21">
        <f t="shared" si="2445"/>
        <v>-120.51961986734244</v>
      </c>
      <c r="AB8701" s="21">
        <f t="shared" si="2446"/>
        <v>0</v>
      </c>
      <c r="AC8701" s="21">
        <f t="shared" si="2447"/>
        <v>0</v>
      </c>
      <c r="AD8701" s="21">
        <f t="shared" si="2453"/>
        <v>0</v>
      </c>
      <c r="AE8701" s="21" t="str">
        <f t="shared" si="2448"/>
        <v>12/28/16:00</v>
      </c>
    </row>
    <row r="8702" spans="2:31">
      <c r="B8702" s="37">
        <v>12</v>
      </c>
      <c r="C8702" s="38">
        <v>28</v>
      </c>
      <c r="D8702" s="39">
        <v>17</v>
      </c>
      <c r="E8702" s="17">
        <v>-0.6</v>
      </c>
      <c r="F8702" s="17">
        <v>62</v>
      </c>
      <c r="G8702" s="17">
        <v>64</v>
      </c>
      <c r="H8702" s="37">
        <f t="shared" si="2436"/>
        <v>30.92</v>
      </c>
      <c r="I8702" s="37">
        <f>IF(H8702&lt;'Roof Calculator'!$G$8, 1, 0)</f>
        <v>1</v>
      </c>
      <c r="J8702" s="37">
        <f>IF(H8702&gt;='Roof Calculator'!$G$8, 1, 0)</f>
        <v>0</v>
      </c>
      <c r="K8702" s="37">
        <f t="shared" si="2437"/>
        <v>30.92</v>
      </c>
      <c r="L8702" s="37">
        <f t="shared" si="2438"/>
        <v>0</v>
      </c>
      <c r="M8702" s="37">
        <v>0</v>
      </c>
      <c r="N8702" s="37">
        <f t="shared" si="2439"/>
        <v>62</v>
      </c>
      <c r="O8702" s="37">
        <v>0</v>
      </c>
      <c r="P8702" s="37">
        <v>0</v>
      </c>
      <c r="Q8702" s="21">
        <f t="shared" si="2440"/>
        <v>39.790999999999997</v>
      </c>
      <c r="R8702" s="21">
        <f t="shared" si="2449"/>
        <v>362.66666666669187</v>
      </c>
      <c r="S8702" s="21">
        <f t="shared" si="2450"/>
        <v>-23.219767522880165</v>
      </c>
      <c r="T8702" s="21">
        <f t="shared" si="2441"/>
        <v>86.147999999999996</v>
      </c>
      <c r="U8702" s="37">
        <f>VLOOKUP(Time_Zone, 'LSTM LookUp'!$B$5:$D$8, 3, FALSE)</f>
        <v>-75</v>
      </c>
      <c r="V8702" s="21">
        <f t="shared" si="2451"/>
        <v>-2.1938818480131301</v>
      </c>
      <c r="W8702" s="21">
        <f t="shared" si="2442"/>
        <v>235.59952953799672</v>
      </c>
      <c r="X8702" s="21">
        <f t="shared" si="2443"/>
        <v>-41.681570154939081</v>
      </c>
      <c r="Y8702" s="21">
        <f t="shared" si="2444"/>
        <v>20.318429845060919</v>
      </c>
      <c r="Z8702" s="21">
        <f t="shared" si="2452"/>
        <v>6.4405873867844532</v>
      </c>
      <c r="AA8702" s="21">
        <f t="shared" si="2445"/>
        <v>6.4405873867844532</v>
      </c>
      <c r="AB8702" s="21">
        <f t="shared" si="2446"/>
        <v>0</v>
      </c>
      <c r="AC8702" s="21">
        <f t="shared" si="2447"/>
        <v>0</v>
      </c>
      <c r="AD8702" s="21">
        <f t="shared" si="2453"/>
        <v>0</v>
      </c>
      <c r="AE8702" s="21" t="str">
        <f t="shared" si="2448"/>
        <v>12/28/17:00</v>
      </c>
    </row>
    <row r="8703" spans="2:31">
      <c r="B8703" s="37">
        <v>12</v>
      </c>
      <c r="C8703" s="38">
        <v>28</v>
      </c>
      <c r="D8703" s="39">
        <v>18</v>
      </c>
      <c r="E8703" s="17">
        <v>-3.3</v>
      </c>
      <c r="F8703" s="17">
        <v>7</v>
      </c>
      <c r="G8703" s="17">
        <v>22</v>
      </c>
      <c r="H8703" s="37">
        <f t="shared" si="2436"/>
        <v>26.060000000000002</v>
      </c>
      <c r="I8703" s="37">
        <f>IF(H8703&lt;'Roof Calculator'!$G$8, 1, 0)</f>
        <v>1</v>
      </c>
      <c r="J8703" s="37">
        <f>IF(H8703&gt;='Roof Calculator'!$G$8, 1, 0)</f>
        <v>0</v>
      </c>
      <c r="K8703" s="37">
        <f t="shared" si="2437"/>
        <v>26.060000000000002</v>
      </c>
      <c r="L8703" s="37">
        <f t="shared" si="2438"/>
        <v>0</v>
      </c>
      <c r="M8703" s="37">
        <v>0</v>
      </c>
      <c r="N8703" s="37">
        <f t="shared" si="2439"/>
        <v>7</v>
      </c>
      <c r="O8703" s="37">
        <v>0</v>
      </c>
      <c r="P8703" s="37">
        <v>0</v>
      </c>
      <c r="Q8703" s="21">
        <f t="shared" si="2440"/>
        <v>39.790999999999997</v>
      </c>
      <c r="R8703" s="21">
        <f t="shared" si="2449"/>
        <v>362.70833333335855</v>
      </c>
      <c r="S8703" s="21">
        <f t="shared" si="2450"/>
        <v>-23.217343566642839</v>
      </c>
      <c r="T8703" s="21">
        <f t="shared" si="2441"/>
        <v>86.147999999999996</v>
      </c>
      <c r="U8703" s="37">
        <f>VLOOKUP(Time_Zone, 'LSTM LookUp'!$B$5:$D$8, 3, FALSE)</f>
        <v>-75</v>
      </c>
      <c r="V8703" s="21">
        <f t="shared" si="2451"/>
        <v>-2.213012299477318</v>
      </c>
      <c r="W8703" s="21">
        <f t="shared" si="2442"/>
        <v>250.59474692513066</v>
      </c>
      <c r="X8703" s="21">
        <f t="shared" si="2443"/>
        <v>-10.712143443399649</v>
      </c>
      <c r="Y8703" s="21">
        <f t="shared" si="2444"/>
        <v>-3.7121434433996487</v>
      </c>
      <c r="Z8703" s="21">
        <f t="shared" si="2452"/>
        <v>-1.1766846366480492</v>
      </c>
      <c r="AA8703" s="21">
        <f t="shared" si="2445"/>
        <v>-1.1766846366480492</v>
      </c>
      <c r="AB8703" s="21">
        <f t="shared" si="2446"/>
        <v>0</v>
      </c>
      <c r="AC8703" s="21">
        <f t="shared" si="2447"/>
        <v>0</v>
      </c>
      <c r="AD8703" s="21">
        <f t="shared" si="2453"/>
        <v>0</v>
      </c>
      <c r="AE8703" s="21" t="str">
        <f t="shared" si="2448"/>
        <v>12/28/18:00</v>
      </c>
    </row>
    <row r="8704" spans="2:31">
      <c r="B8704" s="37">
        <v>12</v>
      </c>
      <c r="C8704" s="38">
        <v>28</v>
      </c>
      <c r="D8704" s="39">
        <v>19</v>
      </c>
      <c r="E8704" s="17">
        <v>-3.9</v>
      </c>
      <c r="F8704" s="17">
        <v>0</v>
      </c>
      <c r="G8704" s="17">
        <v>0</v>
      </c>
      <c r="H8704" s="37">
        <f t="shared" si="2436"/>
        <v>24.98</v>
      </c>
      <c r="I8704" s="37">
        <f>IF(H8704&lt;'Roof Calculator'!$G$8, 1, 0)</f>
        <v>1</v>
      </c>
      <c r="J8704" s="37">
        <f>IF(H8704&gt;='Roof Calculator'!$G$8, 1, 0)</f>
        <v>0</v>
      </c>
      <c r="K8704" s="37">
        <f t="shared" si="2437"/>
        <v>24.98</v>
      </c>
      <c r="L8704" s="37">
        <f t="shared" si="2438"/>
        <v>0</v>
      </c>
      <c r="M8704" s="37">
        <v>0</v>
      </c>
      <c r="N8704" s="37">
        <f t="shared" si="2439"/>
        <v>0</v>
      </c>
      <c r="O8704" s="37">
        <v>0</v>
      </c>
      <c r="P8704" s="37">
        <v>0</v>
      </c>
      <c r="Q8704" s="21">
        <f t="shared" si="2440"/>
        <v>39.790999999999997</v>
      </c>
      <c r="R8704" s="21">
        <f t="shared" si="2449"/>
        <v>362.75000000002524</v>
      </c>
      <c r="S8704" s="21">
        <f t="shared" si="2450"/>
        <v>-23.214907010468252</v>
      </c>
      <c r="T8704" s="21">
        <f t="shared" si="2441"/>
        <v>86.147999999999996</v>
      </c>
      <c r="U8704" s="37">
        <f>VLOOKUP(Time_Zone, 'LSTM LookUp'!$B$5:$D$8, 3, FALSE)</f>
        <v>-75</v>
      </c>
      <c r="V8704" s="21">
        <f t="shared" si="2451"/>
        <v>-2.2321374906877498</v>
      </c>
      <c r="W8704" s="21">
        <f t="shared" si="2442"/>
        <v>265.58996562732807</v>
      </c>
      <c r="X8704" s="21">
        <f t="shared" si="2443"/>
        <v>0</v>
      </c>
      <c r="Y8704" s="21">
        <f t="shared" si="2444"/>
        <v>0</v>
      </c>
      <c r="Z8704" s="21">
        <f t="shared" si="2452"/>
        <v>0</v>
      </c>
      <c r="AA8704" s="21">
        <f t="shared" si="2445"/>
        <v>0</v>
      </c>
      <c r="AB8704" s="21">
        <f t="shared" si="2446"/>
        <v>0</v>
      </c>
      <c r="AC8704" s="21">
        <f t="shared" si="2447"/>
        <v>0</v>
      </c>
      <c r="AD8704" s="21">
        <f t="shared" si="2453"/>
        <v>0</v>
      </c>
      <c r="AE8704" s="21" t="str">
        <f t="shared" si="2448"/>
        <v>12/28/19:00</v>
      </c>
    </row>
    <row r="8705" spans="2:31">
      <c r="B8705" s="37">
        <v>12</v>
      </c>
      <c r="C8705" s="38">
        <v>28</v>
      </c>
      <c r="D8705" s="39">
        <v>20</v>
      </c>
      <c r="E8705" s="17">
        <v>-5</v>
      </c>
      <c r="F8705" s="17">
        <v>0</v>
      </c>
      <c r="G8705" s="17">
        <v>0</v>
      </c>
      <c r="H8705" s="37">
        <f t="shared" si="2436"/>
        <v>23</v>
      </c>
      <c r="I8705" s="37">
        <f>IF(H8705&lt;'Roof Calculator'!$G$8, 1, 0)</f>
        <v>1</v>
      </c>
      <c r="J8705" s="37">
        <f>IF(H8705&gt;='Roof Calculator'!$G$8, 1, 0)</f>
        <v>0</v>
      </c>
      <c r="K8705" s="37">
        <f t="shared" si="2437"/>
        <v>23</v>
      </c>
      <c r="L8705" s="37">
        <f t="shared" si="2438"/>
        <v>0</v>
      </c>
      <c r="M8705" s="37">
        <v>0</v>
      </c>
      <c r="N8705" s="37">
        <f t="shared" si="2439"/>
        <v>0</v>
      </c>
      <c r="O8705" s="37">
        <v>0</v>
      </c>
      <c r="P8705" s="37">
        <v>0</v>
      </c>
      <c r="Q8705" s="21">
        <f t="shared" si="2440"/>
        <v>39.790999999999997</v>
      </c>
      <c r="R8705" s="21">
        <f t="shared" si="2449"/>
        <v>362.79166666669192</v>
      </c>
      <c r="S8705" s="21">
        <f t="shared" si="2450"/>
        <v>-23.21245785629494</v>
      </c>
      <c r="T8705" s="21">
        <f t="shared" si="2441"/>
        <v>86.147999999999996</v>
      </c>
      <c r="U8705" s="37">
        <f>VLOOKUP(Time_Zone, 'LSTM LookUp'!$B$5:$D$8, 3, FALSE)</f>
        <v>-75</v>
      </c>
      <c r="V8705" s="21">
        <f t="shared" si="2451"/>
        <v>-2.2512573907724356</v>
      </c>
      <c r="W8705" s="21">
        <f t="shared" si="2442"/>
        <v>280.58518565230685</v>
      </c>
      <c r="X8705" s="21">
        <f t="shared" si="2443"/>
        <v>0</v>
      </c>
      <c r="Y8705" s="21">
        <f t="shared" si="2444"/>
        <v>0</v>
      </c>
      <c r="Z8705" s="21">
        <f t="shared" si="2452"/>
        <v>0</v>
      </c>
      <c r="AA8705" s="21">
        <f t="shared" si="2445"/>
        <v>0</v>
      </c>
      <c r="AB8705" s="21">
        <f t="shared" si="2446"/>
        <v>0</v>
      </c>
      <c r="AC8705" s="21">
        <f t="shared" si="2447"/>
        <v>0</v>
      </c>
      <c r="AD8705" s="21">
        <f t="shared" si="2453"/>
        <v>0</v>
      </c>
      <c r="AE8705" s="21" t="str">
        <f t="shared" si="2448"/>
        <v>12/28/20:00</v>
      </c>
    </row>
    <row r="8706" spans="2:31">
      <c r="B8706" s="37">
        <v>12</v>
      </c>
      <c r="C8706" s="38">
        <v>28</v>
      </c>
      <c r="D8706" s="39">
        <v>21</v>
      </c>
      <c r="E8706" s="17">
        <v>-5</v>
      </c>
      <c r="F8706" s="17">
        <v>0</v>
      </c>
      <c r="G8706" s="17">
        <v>0</v>
      </c>
      <c r="H8706" s="37">
        <f t="shared" si="2436"/>
        <v>23</v>
      </c>
      <c r="I8706" s="37">
        <f>IF(H8706&lt;'Roof Calculator'!$G$8, 1, 0)</f>
        <v>1</v>
      </c>
      <c r="J8706" s="37">
        <f>IF(H8706&gt;='Roof Calculator'!$G$8, 1, 0)</f>
        <v>0</v>
      </c>
      <c r="K8706" s="37">
        <f t="shared" si="2437"/>
        <v>23</v>
      </c>
      <c r="L8706" s="37">
        <f t="shared" si="2438"/>
        <v>0</v>
      </c>
      <c r="M8706" s="37">
        <v>0</v>
      </c>
      <c r="N8706" s="37">
        <f t="shared" si="2439"/>
        <v>0</v>
      </c>
      <c r="O8706" s="37">
        <v>0</v>
      </c>
      <c r="P8706" s="37">
        <v>0</v>
      </c>
      <c r="Q8706" s="21">
        <f t="shared" si="2440"/>
        <v>39.790999999999997</v>
      </c>
      <c r="R8706" s="21">
        <f t="shared" si="2449"/>
        <v>362.83333333335861</v>
      </c>
      <c r="S8706" s="21">
        <f t="shared" si="2450"/>
        <v>-23.209996106071241</v>
      </c>
      <c r="T8706" s="21">
        <f t="shared" si="2441"/>
        <v>86.147999999999996</v>
      </c>
      <c r="U8706" s="37">
        <f>VLOOKUP(Time_Zone, 'LSTM LookUp'!$B$5:$D$8, 3, FALSE)</f>
        <v>-75</v>
      </c>
      <c r="V8706" s="21">
        <f t="shared" si="2451"/>
        <v>-2.2703719688707045</v>
      </c>
      <c r="W8706" s="21">
        <f t="shared" si="2442"/>
        <v>295.58040700778236</v>
      </c>
      <c r="X8706" s="21">
        <f t="shared" si="2443"/>
        <v>0</v>
      </c>
      <c r="Y8706" s="21">
        <f t="shared" si="2444"/>
        <v>0</v>
      </c>
      <c r="Z8706" s="21">
        <f t="shared" si="2452"/>
        <v>0</v>
      </c>
      <c r="AA8706" s="21">
        <f t="shared" si="2445"/>
        <v>0</v>
      </c>
      <c r="AB8706" s="21">
        <f t="shared" si="2446"/>
        <v>0</v>
      </c>
      <c r="AC8706" s="21">
        <f t="shared" si="2447"/>
        <v>0</v>
      </c>
      <c r="AD8706" s="21">
        <f t="shared" si="2453"/>
        <v>0</v>
      </c>
      <c r="AE8706" s="21" t="str">
        <f t="shared" si="2448"/>
        <v>12/28/21:00</v>
      </c>
    </row>
    <row r="8707" spans="2:31">
      <c r="B8707" s="37">
        <v>12</v>
      </c>
      <c r="C8707" s="38">
        <v>28</v>
      </c>
      <c r="D8707" s="39">
        <v>22</v>
      </c>
      <c r="E8707" s="17">
        <v>-5</v>
      </c>
      <c r="F8707" s="17">
        <v>0</v>
      </c>
      <c r="G8707" s="17">
        <v>0</v>
      </c>
      <c r="H8707" s="37">
        <f t="shared" si="2436"/>
        <v>23</v>
      </c>
      <c r="I8707" s="37">
        <f>IF(H8707&lt;'Roof Calculator'!$G$8, 1, 0)</f>
        <v>1</v>
      </c>
      <c r="J8707" s="37">
        <f>IF(H8707&gt;='Roof Calculator'!$G$8, 1, 0)</f>
        <v>0</v>
      </c>
      <c r="K8707" s="37">
        <f t="shared" si="2437"/>
        <v>23</v>
      </c>
      <c r="L8707" s="37">
        <f t="shared" si="2438"/>
        <v>0</v>
      </c>
      <c r="M8707" s="37">
        <v>0</v>
      </c>
      <c r="N8707" s="37">
        <f t="shared" si="2439"/>
        <v>0</v>
      </c>
      <c r="O8707" s="37">
        <v>0</v>
      </c>
      <c r="P8707" s="37">
        <v>0</v>
      </c>
      <c r="Q8707" s="21">
        <f t="shared" si="2440"/>
        <v>39.790999999999997</v>
      </c>
      <c r="R8707" s="21">
        <f t="shared" si="2449"/>
        <v>362.8750000000253</v>
      </c>
      <c r="S8707" s="21">
        <f t="shared" si="2450"/>
        <v>-23.207521761755292</v>
      </c>
      <c r="T8707" s="21">
        <f t="shared" si="2441"/>
        <v>86.147999999999996</v>
      </c>
      <c r="U8707" s="37">
        <f>VLOOKUP(Time_Zone, 'LSTM LookUp'!$B$5:$D$8, 3, FALSE)</f>
        <v>-75</v>
      </c>
      <c r="V8707" s="21">
        <f t="shared" si="2451"/>
        <v>-2.2894811941330491</v>
      </c>
      <c r="W8707" s="21">
        <f t="shared" si="2442"/>
        <v>310.57562970146671</v>
      </c>
      <c r="X8707" s="21">
        <f t="shared" si="2443"/>
        <v>0</v>
      </c>
      <c r="Y8707" s="21">
        <f t="shared" si="2444"/>
        <v>0</v>
      </c>
      <c r="Z8707" s="21">
        <f t="shared" si="2452"/>
        <v>0</v>
      </c>
      <c r="AA8707" s="21">
        <f t="shared" si="2445"/>
        <v>0</v>
      </c>
      <c r="AB8707" s="21">
        <f t="shared" si="2446"/>
        <v>0</v>
      </c>
      <c r="AC8707" s="21">
        <f t="shared" si="2447"/>
        <v>0</v>
      </c>
      <c r="AD8707" s="21">
        <f t="shared" si="2453"/>
        <v>0</v>
      </c>
      <c r="AE8707" s="21" t="str">
        <f t="shared" si="2448"/>
        <v>12/28/22:00</v>
      </c>
    </row>
    <row r="8708" spans="2:31">
      <c r="B8708" s="37">
        <v>12</v>
      </c>
      <c r="C8708" s="38">
        <v>28</v>
      </c>
      <c r="D8708" s="39">
        <v>23</v>
      </c>
      <c r="E8708" s="17">
        <v>-5.6</v>
      </c>
      <c r="F8708" s="17">
        <v>0</v>
      </c>
      <c r="G8708" s="17">
        <v>0</v>
      </c>
      <c r="H8708" s="37">
        <f t="shared" si="2436"/>
        <v>21.92</v>
      </c>
      <c r="I8708" s="37">
        <f>IF(H8708&lt;'Roof Calculator'!$G$8, 1, 0)</f>
        <v>1</v>
      </c>
      <c r="J8708" s="37">
        <f>IF(H8708&gt;='Roof Calculator'!$G$8, 1, 0)</f>
        <v>0</v>
      </c>
      <c r="K8708" s="37">
        <f t="shared" si="2437"/>
        <v>21.92</v>
      </c>
      <c r="L8708" s="37">
        <f t="shared" si="2438"/>
        <v>0</v>
      </c>
      <c r="M8708" s="37">
        <v>0</v>
      </c>
      <c r="N8708" s="37">
        <f t="shared" si="2439"/>
        <v>0</v>
      </c>
      <c r="O8708" s="37">
        <v>0</v>
      </c>
      <c r="P8708" s="37">
        <v>0</v>
      </c>
      <c r="Q8708" s="21">
        <f t="shared" si="2440"/>
        <v>39.790999999999997</v>
      </c>
      <c r="R8708" s="21">
        <f t="shared" si="2449"/>
        <v>362.91666666669198</v>
      </c>
      <c r="S8708" s="21">
        <f t="shared" si="2450"/>
        <v>-23.205034825314982</v>
      </c>
      <c r="T8708" s="21">
        <f t="shared" si="2441"/>
        <v>86.147999999999996</v>
      </c>
      <c r="U8708" s="37">
        <f>VLOOKUP(Time_Zone, 'LSTM LookUp'!$B$5:$D$8, 3, FALSE)</f>
        <v>-75</v>
      </c>
      <c r="V8708" s="21">
        <f t="shared" si="2451"/>
        <v>-2.3085850357214444</v>
      </c>
      <c r="W8708" s="21">
        <f t="shared" si="2442"/>
        <v>325.57085374106964</v>
      </c>
      <c r="X8708" s="21">
        <f t="shared" si="2443"/>
        <v>0</v>
      </c>
      <c r="Y8708" s="21">
        <f t="shared" si="2444"/>
        <v>0</v>
      </c>
      <c r="Z8708" s="21">
        <f t="shared" si="2452"/>
        <v>0</v>
      </c>
      <c r="AA8708" s="21">
        <f t="shared" si="2445"/>
        <v>0</v>
      </c>
      <c r="AB8708" s="21">
        <f t="shared" si="2446"/>
        <v>0</v>
      </c>
      <c r="AC8708" s="21">
        <f t="shared" si="2447"/>
        <v>0</v>
      </c>
      <c r="AD8708" s="21">
        <f t="shared" si="2453"/>
        <v>0</v>
      </c>
      <c r="AE8708" s="21" t="str">
        <f t="shared" si="2448"/>
        <v>12/28/23:00</v>
      </c>
    </row>
    <row r="8709" spans="2:31">
      <c r="B8709" s="37">
        <v>12</v>
      </c>
      <c r="C8709" s="38">
        <v>28</v>
      </c>
      <c r="D8709" s="39">
        <v>24</v>
      </c>
      <c r="E8709" s="17">
        <v>-5.6</v>
      </c>
      <c r="F8709" s="17">
        <v>0</v>
      </c>
      <c r="G8709" s="17">
        <v>0</v>
      </c>
      <c r="H8709" s="37">
        <f t="shared" si="2436"/>
        <v>21.92</v>
      </c>
      <c r="I8709" s="37">
        <f>IF(H8709&lt;'Roof Calculator'!$G$8, 1, 0)</f>
        <v>1</v>
      </c>
      <c r="J8709" s="37">
        <f>IF(H8709&gt;='Roof Calculator'!$G$8, 1, 0)</f>
        <v>0</v>
      </c>
      <c r="K8709" s="37">
        <f t="shared" si="2437"/>
        <v>21.92</v>
      </c>
      <c r="L8709" s="37">
        <f t="shared" si="2438"/>
        <v>0</v>
      </c>
      <c r="M8709" s="37">
        <v>0</v>
      </c>
      <c r="N8709" s="37">
        <f t="shared" si="2439"/>
        <v>0</v>
      </c>
      <c r="O8709" s="37">
        <v>0</v>
      </c>
      <c r="P8709" s="37">
        <v>0</v>
      </c>
      <c r="Q8709" s="21">
        <f t="shared" si="2440"/>
        <v>39.790999999999997</v>
      </c>
      <c r="R8709" s="21">
        <f t="shared" si="2449"/>
        <v>362.95833333335867</v>
      </c>
      <c r="S8709" s="21">
        <f t="shared" si="2450"/>
        <v>-23.202535298727987</v>
      </c>
      <c r="T8709" s="21">
        <f t="shared" si="2441"/>
        <v>86.147999999999996</v>
      </c>
      <c r="U8709" s="37">
        <f>VLOOKUP(Time_Zone, 'LSTM LookUp'!$B$5:$D$8, 3, FALSE)</f>
        <v>-75</v>
      </c>
      <c r="V8709" s="21">
        <f t="shared" si="2451"/>
        <v>-2.3276834628091985</v>
      </c>
      <c r="W8709" s="21">
        <f t="shared" si="2442"/>
        <v>340.56607913429775</v>
      </c>
      <c r="X8709" s="21">
        <f t="shared" si="2443"/>
        <v>0</v>
      </c>
      <c r="Y8709" s="21">
        <f t="shared" si="2444"/>
        <v>0</v>
      </c>
      <c r="Z8709" s="21">
        <f t="shared" si="2452"/>
        <v>0</v>
      </c>
      <c r="AA8709" s="21">
        <f t="shared" si="2445"/>
        <v>0</v>
      </c>
      <c r="AB8709" s="21">
        <f t="shared" si="2446"/>
        <v>0</v>
      </c>
      <c r="AC8709" s="21">
        <f t="shared" si="2447"/>
        <v>0</v>
      </c>
      <c r="AD8709" s="21">
        <f t="shared" si="2453"/>
        <v>0</v>
      </c>
      <c r="AE8709" s="21" t="str">
        <f t="shared" si="2448"/>
        <v>12/28/24:00</v>
      </c>
    </row>
    <row r="8710" spans="2:31">
      <c r="B8710" s="37">
        <v>12</v>
      </c>
      <c r="C8710" s="38">
        <v>29</v>
      </c>
      <c r="D8710" s="39">
        <v>1</v>
      </c>
      <c r="E8710" s="17">
        <v>-6.7</v>
      </c>
      <c r="F8710" s="17">
        <v>0</v>
      </c>
      <c r="G8710" s="17">
        <v>0</v>
      </c>
      <c r="H8710" s="37">
        <f t="shared" si="2436"/>
        <v>19.939999999999998</v>
      </c>
      <c r="I8710" s="37">
        <f>IF(H8710&lt;'Roof Calculator'!$G$8, 1, 0)</f>
        <v>1</v>
      </c>
      <c r="J8710" s="37">
        <f>IF(H8710&gt;='Roof Calculator'!$G$8, 1, 0)</f>
        <v>0</v>
      </c>
      <c r="K8710" s="37">
        <f t="shared" si="2437"/>
        <v>19.939999999999998</v>
      </c>
      <c r="L8710" s="37">
        <f t="shared" si="2438"/>
        <v>0</v>
      </c>
      <c r="M8710" s="37">
        <v>0</v>
      </c>
      <c r="N8710" s="37">
        <f t="shared" si="2439"/>
        <v>0</v>
      </c>
      <c r="O8710" s="37">
        <v>0</v>
      </c>
      <c r="P8710" s="37">
        <v>0</v>
      </c>
      <c r="Q8710" s="21">
        <f t="shared" si="2440"/>
        <v>39.790999999999997</v>
      </c>
      <c r="R8710" s="21">
        <f t="shared" si="2449"/>
        <v>363.00000000002535</v>
      </c>
      <c r="S8710" s="21">
        <f t="shared" si="2450"/>
        <v>-23.200023183981742</v>
      </c>
      <c r="T8710" s="21">
        <f t="shared" si="2441"/>
        <v>86.147999999999996</v>
      </c>
      <c r="U8710" s="37">
        <f>VLOOKUP(Time_Zone, 'LSTM LookUp'!$B$5:$D$8, 3, FALSE)</f>
        <v>-75</v>
      </c>
      <c r="V8710" s="21">
        <f t="shared" si="2451"/>
        <v>-2.3467764445811952</v>
      </c>
      <c r="W8710" s="21">
        <f t="shared" si="2442"/>
        <v>-4.4386941111453115</v>
      </c>
      <c r="X8710" s="21">
        <f t="shared" si="2443"/>
        <v>0</v>
      </c>
      <c r="Y8710" s="21">
        <f t="shared" si="2444"/>
        <v>0</v>
      </c>
      <c r="Z8710" s="21">
        <f t="shared" si="2452"/>
        <v>0</v>
      </c>
      <c r="AA8710" s="21">
        <f t="shared" si="2445"/>
        <v>0</v>
      </c>
      <c r="AB8710" s="21">
        <f t="shared" si="2446"/>
        <v>0</v>
      </c>
      <c r="AC8710" s="21">
        <f t="shared" si="2447"/>
        <v>0</v>
      </c>
      <c r="AD8710" s="21">
        <f t="shared" si="2453"/>
        <v>0</v>
      </c>
      <c r="AE8710" s="21" t="str">
        <f t="shared" si="2448"/>
        <v>12/29/1:00</v>
      </c>
    </row>
    <row r="8711" spans="2:31">
      <c r="B8711" s="37">
        <v>12</v>
      </c>
      <c r="C8711" s="38">
        <v>29</v>
      </c>
      <c r="D8711" s="39">
        <v>2</v>
      </c>
      <c r="E8711" s="17">
        <v>-6.1</v>
      </c>
      <c r="F8711" s="17">
        <v>0</v>
      </c>
      <c r="G8711" s="17">
        <v>0</v>
      </c>
      <c r="H8711" s="37">
        <f t="shared" si="2436"/>
        <v>21.02</v>
      </c>
      <c r="I8711" s="37">
        <f>IF(H8711&lt;'Roof Calculator'!$G$8, 1, 0)</f>
        <v>1</v>
      </c>
      <c r="J8711" s="37">
        <f>IF(H8711&gt;='Roof Calculator'!$G$8, 1, 0)</f>
        <v>0</v>
      </c>
      <c r="K8711" s="37">
        <f t="shared" si="2437"/>
        <v>21.02</v>
      </c>
      <c r="L8711" s="37">
        <f t="shared" si="2438"/>
        <v>0</v>
      </c>
      <c r="M8711" s="37">
        <v>0</v>
      </c>
      <c r="N8711" s="37">
        <f t="shared" si="2439"/>
        <v>0</v>
      </c>
      <c r="O8711" s="37">
        <v>0</v>
      </c>
      <c r="P8711" s="37">
        <v>0</v>
      </c>
      <c r="Q8711" s="21">
        <f t="shared" si="2440"/>
        <v>39.790999999999997</v>
      </c>
      <c r="R8711" s="21">
        <f t="shared" si="2449"/>
        <v>363.04166666669204</v>
      </c>
      <c r="S8711" s="21">
        <f t="shared" si="2450"/>
        <v>-23.197498483073463</v>
      </c>
      <c r="T8711" s="21">
        <f t="shared" si="2441"/>
        <v>86.147999999999996</v>
      </c>
      <c r="U8711" s="37">
        <f>VLOOKUP(Time_Zone, 'LSTM LookUp'!$B$5:$D$8, 3, FALSE)</f>
        <v>-75</v>
      </c>
      <c r="V8711" s="21">
        <f t="shared" si="2451"/>
        <v>-2.3658639502337664</v>
      </c>
      <c r="W8711" s="21">
        <f t="shared" si="2442"/>
        <v>10.556534012441556</v>
      </c>
      <c r="X8711" s="21">
        <f t="shared" si="2443"/>
        <v>0</v>
      </c>
      <c r="Y8711" s="21">
        <f t="shared" si="2444"/>
        <v>0</v>
      </c>
      <c r="Z8711" s="21">
        <f t="shared" si="2452"/>
        <v>0</v>
      </c>
      <c r="AA8711" s="21">
        <f t="shared" si="2445"/>
        <v>0</v>
      </c>
      <c r="AB8711" s="21">
        <f t="shared" si="2446"/>
        <v>0</v>
      </c>
      <c r="AC8711" s="21">
        <f t="shared" si="2447"/>
        <v>0</v>
      </c>
      <c r="AD8711" s="21">
        <f t="shared" si="2453"/>
        <v>0</v>
      </c>
      <c r="AE8711" s="21" t="str">
        <f t="shared" si="2448"/>
        <v>12/29/2:00</v>
      </c>
    </row>
    <row r="8712" spans="2:31">
      <c r="B8712" s="37">
        <v>12</v>
      </c>
      <c r="C8712" s="38">
        <v>29</v>
      </c>
      <c r="D8712" s="39">
        <v>3</v>
      </c>
      <c r="E8712" s="17">
        <v>-5.6</v>
      </c>
      <c r="F8712" s="17">
        <v>0</v>
      </c>
      <c r="G8712" s="17">
        <v>0</v>
      </c>
      <c r="H8712" s="37">
        <f t="shared" si="2436"/>
        <v>21.92</v>
      </c>
      <c r="I8712" s="37">
        <f>IF(H8712&lt;'Roof Calculator'!$G$8, 1, 0)</f>
        <v>1</v>
      </c>
      <c r="J8712" s="37">
        <f>IF(H8712&gt;='Roof Calculator'!$G$8, 1, 0)</f>
        <v>0</v>
      </c>
      <c r="K8712" s="37">
        <f t="shared" si="2437"/>
        <v>21.92</v>
      </c>
      <c r="L8712" s="37">
        <f t="shared" si="2438"/>
        <v>0</v>
      </c>
      <c r="M8712" s="37">
        <v>0</v>
      </c>
      <c r="N8712" s="37">
        <f t="shared" si="2439"/>
        <v>0</v>
      </c>
      <c r="O8712" s="37">
        <v>0</v>
      </c>
      <c r="P8712" s="37">
        <v>0</v>
      </c>
      <c r="Q8712" s="21">
        <f t="shared" si="2440"/>
        <v>39.790999999999997</v>
      </c>
      <c r="R8712" s="21">
        <f t="shared" si="2449"/>
        <v>363.08333333335872</v>
      </c>
      <c r="S8712" s="21">
        <f t="shared" si="2450"/>
        <v>-23.194961198010112</v>
      </c>
      <c r="T8712" s="21">
        <f t="shared" si="2441"/>
        <v>86.147999999999996</v>
      </c>
      <c r="U8712" s="37">
        <f>VLOOKUP(Time_Zone, 'LSTM LookUp'!$B$5:$D$8, 3, FALSE)</f>
        <v>-75</v>
      </c>
      <c r="V8712" s="21">
        <f t="shared" si="2451"/>
        <v>-2.3849459489748961</v>
      </c>
      <c r="W8712" s="21">
        <f t="shared" si="2442"/>
        <v>25.551763512756274</v>
      </c>
      <c r="X8712" s="21">
        <f t="shared" si="2443"/>
        <v>0</v>
      </c>
      <c r="Y8712" s="21">
        <f t="shared" si="2444"/>
        <v>0</v>
      </c>
      <c r="Z8712" s="21">
        <f t="shared" si="2452"/>
        <v>0</v>
      </c>
      <c r="AA8712" s="21">
        <f t="shared" si="2445"/>
        <v>0</v>
      </c>
      <c r="AB8712" s="21">
        <f t="shared" si="2446"/>
        <v>0</v>
      </c>
      <c r="AC8712" s="21">
        <f t="shared" si="2447"/>
        <v>0</v>
      </c>
      <c r="AD8712" s="21">
        <f t="shared" si="2453"/>
        <v>0</v>
      </c>
      <c r="AE8712" s="21" t="str">
        <f t="shared" si="2448"/>
        <v>12/29/3:00</v>
      </c>
    </row>
    <row r="8713" spans="2:31">
      <c r="B8713" s="37">
        <v>12</v>
      </c>
      <c r="C8713" s="38">
        <v>29</v>
      </c>
      <c r="D8713" s="39">
        <v>4</v>
      </c>
      <c r="E8713" s="17">
        <v>-5</v>
      </c>
      <c r="F8713" s="17">
        <v>0</v>
      </c>
      <c r="G8713" s="17">
        <v>0</v>
      </c>
      <c r="H8713" s="37">
        <f t="shared" si="2436"/>
        <v>23</v>
      </c>
      <c r="I8713" s="37">
        <f>IF(H8713&lt;'Roof Calculator'!$G$8, 1, 0)</f>
        <v>1</v>
      </c>
      <c r="J8713" s="37">
        <f>IF(H8713&gt;='Roof Calculator'!$G$8, 1, 0)</f>
        <v>0</v>
      </c>
      <c r="K8713" s="37">
        <f t="shared" si="2437"/>
        <v>23</v>
      </c>
      <c r="L8713" s="37">
        <f t="shared" si="2438"/>
        <v>0</v>
      </c>
      <c r="M8713" s="37">
        <v>0</v>
      </c>
      <c r="N8713" s="37">
        <f t="shared" si="2439"/>
        <v>0</v>
      </c>
      <c r="O8713" s="37">
        <v>0</v>
      </c>
      <c r="P8713" s="37">
        <v>0</v>
      </c>
      <c r="Q8713" s="21">
        <f t="shared" si="2440"/>
        <v>39.790999999999997</v>
      </c>
      <c r="R8713" s="21">
        <f t="shared" si="2449"/>
        <v>363.12500000002541</v>
      </c>
      <c r="S8713" s="21">
        <f t="shared" si="2450"/>
        <v>-23.19241133080839</v>
      </c>
      <c r="T8713" s="21">
        <f t="shared" si="2441"/>
        <v>86.147999999999996</v>
      </c>
      <c r="U8713" s="37">
        <f>VLOOKUP(Time_Zone, 'LSTM LookUp'!$B$5:$D$8, 3, FALSE)</f>
        <v>-75</v>
      </c>
      <c r="V8713" s="21">
        <f t="shared" si="2451"/>
        <v>-2.4040224100242962</v>
      </c>
      <c r="W8713" s="21">
        <f t="shared" si="2442"/>
        <v>40.546994397493947</v>
      </c>
      <c r="X8713" s="21">
        <f t="shared" si="2443"/>
        <v>0</v>
      </c>
      <c r="Y8713" s="21">
        <f t="shared" si="2444"/>
        <v>0</v>
      </c>
      <c r="Z8713" s="21">
        <f t="shared" si="2452"/>
        <v>0</v>
      </c>
      <c r="AA8713" s="21">
        <f t="shared" si="2445"/>
        <v>0</v>
      </c>
      <c r="AB8713" s="21">
        <f t="shared" si="2446"/>
        <v>0</v>
      </c>
      <c r="AC8713" s="21">
        <f t="shared" si="2447"/>
        <v>0</v>
      </c>
      <c r="AD8713" s="21">
        <f t="shared" si="2453"/>
        <v>0</v>
      </c>
      <c r="AE8713" s="21" t="str">
        <f t="shared" si="2448"/>
        <v>12/29/4:00</v>
      </c>
    </row>
    <row r="8714" spans="2:31">
      <c r="B8714" s="37">
        <v>12</v>
      </c>
      <c r="C8714" s="38">
        <v>29</v>
      </c>
      <c r="D8714" s="39">
        <v>5</v>
      </c>
      <c r="E8714" s="17">
        <v>-5</v>
      </c>
      <c r="F8714" s="17">
        <v>0</v>
      </c>
      <c r="G8714" s="17">
        <v>0</v>
      </c>
      <c r="H8714" s="37">
        <f t="shared" si="2436"/>
        <v>23</v>
      </c>
      <c r="I8714" s="37">
        <f>IF(H8714&lt;'Roof Calculator'!$G$8, 1, 0)</f>
        <v>1</v>
      </c>
      <c r="J8714" s="37">
        <f>IF(H8714&gt;='Roof Calculator'!$G$8, 1, 0)</f>
        <v>0</v>
      </c>
      <c r="K8714" s="37">
        <f t="shared" si="2437"/>
        <v>23</v>
      </c>
      <c r="L8714" s="37">
        <f t="shared" si="2438"/>
        <v>0</v>
      </c>
      <c r="M8714" s="37">
        <v>0</v>
      </c>
      <c r="N8714" s="37">
        <f t="shared" si="2439"/>
        <v>0</v>
      </c>
      <c r="O8714" s="37">
        <v>0</v>
      </c>
      <c r="P8714" s="37">
        <v>0</v>
      </c>
      <c r="Q8714" s="21">
        <f t="shared" si="2440"/>
        <v>39.790999999999997</v>
      </c>
      <c r="R8714" s="21">
        <f t="shared" si="2449"/>
        <v>363.16666666669209</v>
      </c>
      <c r="S8714" s="21">
        <f t="shared" si="2450"/>
        <v>-23.189848883494776</v>
      </c>
      <c r="T8714" s="21">
        <f t="shared" si="2441"/>
        <v>86.147999999999996</v>
      </c>
      <c r="U8714" s="37">
        <f>VLOOKUP(Time_Zone, 'LSTM LookUp'!$B$5:$D$8, 3, FALSE)</f>
        <v>-75</v>
      </c>
      <c r="V8714" s="21">
        <f t="shared" si="2451"/>
        <v>-2.4230933026132586</v>
      </c>
      <c r="W8714" s="21">
        <f t="shared" si="2442"/>
        <v>55.542226674346708</v>
      </c>
      <c r="X8714" s="21">
        <f t="shared" si="2443"/>
        <v>0</v>
      </c>
      <c r="Y8714" s="21">
        <f t="shared" si="2444"/>
        <v>0</v>
      </c>
      <c r="Z8714" s="21">
        <f t="shared" si="2452"/>
        <v>0</v>
      </c>
      <c r="AA8714" s="21">
        <f t="shared" si="2445"/>
        <v>0</v>
      </c>
      <c r="AB8714" s="21">
        <f t="shared" si="2446"/>
        <v>0</v>
      </c>
      <c r="AC8714" s="21">
        <f t="shared" si="2447"/>
        <v>0</v>
      </c>
      <c r="AD8714" s="21">
        <f t="shared" si="2453"/>
        <v>0</v>
      </c>
      <c r="AE8714" s="21" t="str">
        <f t="shared" si="2448"/>
        <v>12/29/5:00</v>
      </c>
    </row>
    <row r="8715" spans="2:31">
      <c r="B8715" s="37">
        <v>12</v>
      </c>
      <c r="C8715" s="38">
        <v>29</v>
      </c>
      <c r="D8715" s="39">
        <v>6</v>
      </c>
      <c r="E8715" s="17">
        <v>-5</v>
      </c>
      <c r="F8715" s="17">
        <v>0</v>
      </c>
      <c r="G8715" s="17">
        <v>0</v>
      </c>
      <c r="H8715" s="37">
        <f t="shared" si="2436"/>
        <v>23</v>
      </c>
      <c r="I8715" s="37">
        <f>IF(H8715&lt;'Roof Calculator'!$G$8, 1, 0)</f>
        <v>1</v>
      </c>
      <c r="J8715" s="37">
        <f>IF(H8715&gt;='Roof Calculator'!$G$8, 1, 0)</f>
        <v>0</v>
      </c>
      <c r="K8715" s="37">
        <f t="shared" si="2437"/>
        <v>23</v>
      </c>
      <c r="L8715" s="37">
        <f t="shared" si="2438"/>
        <v>0</v>
      </c>
      <c r="M8715" s="37">
        <v>0</v>
      </c>
      <c r="N8715" s="37">
        <f t="shared" si="2439"/>
        <v>0</v>
      </c>
      <c r="O8715" s="37">
        <v>0</v>
      </c>
      <c r="P8715" s="37">
        <v>0</v>
      </c>
      <c r="Q8715" s="21">
        <f t="shared" si="2440"/>
        <v>39.790999999999997</v>
      </c>
      <c r="R8715" s="21">
        <f t="shared" si="2449"/>
        <v>363.20833333335878</v>
      </c>
      <c r="S8715" s="21">
        <f t="shared" si="2450"/>
        <v>-23.187273858105449</v>
      </c>
      <c r="T8715" s="21">
        <f t="shared" si="2441"/>
        <v>86.147999999999996</v>
      </c>
      <c r="U8715" s="37">
        <f>VLOOKUP(Time_Zone, 'LSTM LookUp'!$B$5:$D$8, 3, FALSE)</f>
        <v>-75</v>
      </c>
      <c r="V8715" s="21">
        <f t="shared" si="2451"/>
        <v>-2.4421585959849716</v>
      </c>
      <c r="W8715" s="21">
        <f t="shared" si="2442"/>
        <v>70.537460351003716</v>
      </c>
      <c r="X8715" s="21">
        <f t="shared" si="2443"/>
        <v>0</v>
      </c>
      <c r="Y8715" s="21">
        <f t="shared" si="2444"/>
        <v>0</v>
      </c>
      <c r="Z8715" s="21">
        <f t="shared" si="2452"/>
        <v>0</v>
      </c>
      <c r="AA8715" s="21">
        <f t="shared" si="2445"/>
        <v>0</v>
      </c>
      <c r="AB8715" s="21">
        <f t="shared" si="2446"/>
        <v>0</v>
      </c>
      <c r="AC8715" s="21">
        <f t="shared" si="2447"/>
        <v>0</v>
      </c>
      <c r="AD8715" s="21">
        <f t="shared" si="2453"/>
        <v>0</v>
      </c>
      <c r="AE8715" s="21" t="str">
        <f t="shared" si="2448"/>
        <v>12/29/6:00</v>
      </c>
    </row>
    <row r="8716" spans="2:31">
      <c r="B8716" s="37">
        <v>12</v>
      </c>
      <c r="C8716" s="38">
        <v>29</v>
      </c>
      <c r="D8716" s="39">
        <v>7</v>
      </c>
      <c r="E8716" s="17">
        <v>-4.4000000000000004</v>
      </c>
      <c r="F8716" s="17">
        <v>0</v>
      </c>
      <c r="G8716" s="17">
        <v>0</v>
      </c>
      <c r="H8716" s="37">
        <f t="shared" si="2436"/>
        <v>24.08</v>
      </c>
      <c r="I8716" s="37">
        <f>IF(H8716&lt;'Roof Calculator'!$G$8, 1, 0)</f>
        <v>1</v>
      </c>
      <c r="J8716" s="37">
        <f>IF(H8716&gt;='Roof Calculator'!$G$8, 1, 0)</f>
        <v>0</v>
      </c>
      <c r="K8716" s="37">
        <f t="shared" si="2437"/>
        <v>24.08</v>
      </c>
      <c r="L8716" s="37">
        <f t="shared" si="2438"/>
        <v>0</v>
      </c>
      <c r="M8716" s="37">
        <v>0</v>
      </c>
      <c r="N8716" s="37">
        <f t="shared" si="2439"/>
        <v>0</v>
      </c>
      <c r="O8716" s="37">
        <v>0</v>
      </c>
      <c r="P8716" s="37">
        <v>0</v>
      </c>
      <c r="Q8716" s="21">
        <f t="shared" si="2440"/>
        <v>39.790999999999997</v>
      </c>
      <c r="R8716" s="21">
        <f t="shared" si="2449"/>
        <v>363.25000000002547</v>
      </c>
      <c r="S8716" s="21">
        <f t="shared" si="2450"/>
        <v>-23.184686256686383</v>
      </c>
      <c r="T8716" s="21">
        <f t="shared" si="2441"/>
        <v>86.147999999999996</v>
      </c>
      <c r="U8716" s="37">
        <f>VLOOKUP(Time_Zone, 'LSTM LookUp'!$B$5:$D$8, 3, FALSE)</f>
        <v>-75</v>
      </c>
      <c r="V8716" s="21">
        <f t="shared" si="2451"/>
        <v>-2.461218259394343</v>
      </c>
      <c r="W8716" s="21">
        <f t="shared" si="2442"/>
        <v>85.532695435151425</v>
      </c>
      <c r="X8716" s="21">
        <f t="shared" si="2443"/>
        <v>0</v>
      </c>
      <c r="Y8716" s="21">
        <f t="shared" si="2444"/>
        <v>0</v>
      </c>
      <c r="Z8716" s="21">
        <f t="shared" si="2452"/>
        <v>0</v>
      </c>
      <c r="AA8716" s="21">
        <f t="shared" si="2445"/>
        <v>0</v>
      </c>
      <c r="AB8716" s="21">
        <f t="shared" si="2446"/>
        <v>0</v>
      </c>
      <c r="AC8716" s="21">
        <f t="shared" si="2447"/>
        <v>0</v>
      </c>
      <c r="AD8716" s="21">
        <f t="shared" si="2453"/>
        <v>0</v>
      </c>
      <c r="AE8716" s="21" t="str">
        <f t="shared" si="2448"/>
        <v>12/29/7:00</v>
      </c>
    </row>
    <row r="8717" spans="2:31">
      <c r="B8717" s="37">
        <v>12</v>
      </c>
      <c r="C8717" s="38">
        <v>29</v>
      </c>
      <c r="D8717" s="39">
        <v>8</v>
      </c>
      <c r="E8717" s="17">
        <v>-3.9</v>
      </c>
      <c r="F8717" s="17">
        <v>0</v>
      </c>
      <c r="G8717" s="17">
        <v>0</v>
      </c>
      <c r="H8717" s="37">
        <f t="shared" si="2436"/>
        <v>24.98</v>
      </c>
      <c r="I8717" s="37">
        <f>IF(H8717&lt;'Roof Calculator'!$G$8, 1, 0)</f>
        <v>1</v>
      </c>
      <c r="J8717" s="37">
        <f>IF(H8717&gt;='Roof Calculator'!$G$8, 1, 0)</f>
        <v>0</v>
      </c>
      <c r="K8717" s="37">
        <f t="shared" si="2437"/>
        <v>24.98</v>
      </c>
      <c r="L8717" s="37">
        <f t="shared" si="2438"/>
        <v>0</v>
      </c>
      <c r="M8717" s="37">
        <v>0</v>
      </c>
      <c r="N8717" s="37">
        <f t="shared" si="2439"/>
        <v>0</v>
      </c>
      <c r="O8717" s="37">
        <v>0</v>
      </c>
      <c r="P8717" s="37">
        <v>0</v>
      </c>
      <c r="Q8717" s="21">
        <f t="shared" si="2440"/>
        <v>39.790999999999997</v>
      </c>
      <c r="R8717" s="21">
        <f t="shared" si="2449"/>
        <v>363.29166666669215</v>
      </c>
      <c r="S8717" s="21">
        <f t="shared" si="2450"/>
        <v>-23.182086081293221</v>
      </c>
      <c r="T8717" s="21">
        <f t="shared" si="2441"/>
        <v>86.147999999999996</v>
      </c>
      <c r="U8717" s="37">
        <f>VLOOKUP(Time_Zone, 'LSTM LookUp'!$B$5:$D$8, 3, FALSE)</f>
        <v>-75</v>
      </c>
      <c r="V8717" s="21">
        <f t="shared" si="2451"/>
        <v>-2.4802722621083415</v>
      </c>
      <c r="W8717" s="21">
        <f t="shared" si="2442"/>
        <v>100.52793193447293</v>
      </c>
      <c r="X8717" s="21">
        <f t="shared" si="2443"/>
        <v>0</v>
      </c>
      <c r="Y8717" s="21">
        <f t="shared" si="2444"/>
        <v>0</v>
      </c>
      <c r="Z8717" s="21">
        <f t="shared" si="2452"/>
        <v>0</v>
      </c>
      <c r="AA8717" s="21">
        <f t="shared" si="2445"/>
        <v>0</v>
      </c>
      <c r="AB8717" s="21">
        <f t="shared" si="2446"/>
        <v>0</v>
      </c>
      <c r="AC8717" s="21">
        <f t="shared" si="2447"/>
        <v>0</v>
      </c>
      <c r="AD8717" s="21">
        <f t="shared" si="2453"/>
        <v>0</v>
      </c>
      <c r="AE8717" s="21" t="str">
        <f t="shared" si="2448"/>
        <v>12/29/8:00</v>
      </c>
    </row>
    <row r="8718" spans="2:31">
      <c r="B8718" s="37">
        <v>12</v>
      </c>
      <c r="C8718" s="38">
        <v>29</v>
      </c>
      <c r="D8718" s="39">
        <v>9</v>
      </c>
      <c r="E8718" s="17">
        <v>-4.4000000000000004</v>
      </c>
      <c r="F8718" s="17">
        <v>22</v>
      </c>
      <c r="G8718" s="17">
        <v>99</v>
      </c>
      <c r="H8718" s="37">
        <f t="shared" si="2436"/>
        <v>24.08</v>
      </c>
      <c r="I8718" s="37">
        <f>IF(H8718&lt;'Roof Calculator'!$G$8, 1, 0)</f>
        <v>1</v>
      </c>
      <c r="J8718" s="37">
        <f>IF(H8718&gt;='Roof Calculator'!$G$8, 1, 0)</f>
        <v>0</v>
      </c>
      <c r="K8718" s="37">
        <f t="shared" si="2437"/>
        <v>24.08</v>
      </c>
      <c r="L8718" s="37">
        <f t="shared" si="2438"/>
        <v>0</v>
      </c>
      <c r="M8718" s="37">
        <v>0</v>
      </c>
      <c r="N8718" s="37">
        <f t="shared" si="2439"/>
        <v>22</v>
      </c>
      <c r="O8718" s="37">
        <v>0</v>
      </c>
      <c r="P8718" s="37">
        <v>0</v>
      </c>
      <c r="Q8718" s="21">
        <f t="shared" si="2440"/>
        <v>39.790999999999997</v>
      </c>
      <c r="R8718" s="21">
        <f t="shared" si="2449"/>
        <v>363.33333333335884</v>
      </c>
      <c r="S8718" s="21">
        <f t="shared" si="2450"/>
        <v>-23.179473333991364</v>
      </c>
      <c r="T8718" s="21">
        <f t="shared" si="2441"/>
        <v>86.147999999999996</v>
      </c>
      <c r="U8718" s="37">
        <f>VLOOKUP(Time_Zone, 'LSTM LookUp'!$B$5:$D$8, 3, FALSE)</f>
        <v>-75</v>
      </c>
      <c r="V8718" s="21">
        <f t="shared" si="2451"/>
        <v>-2.4993205734057282</v>
      </c>
      <c r="W8718" s="21">
        <f t="shared" si="2442"/>
        <v>115.52316985664859</v>
      </c>
      <c r="X8718" s="21">
        <f t="shared" si="2443"/>
        <v>-55.069760250442833</v>
      </c>
      <c r="Y8718" s="21">
        <f t="shared" si="2444"/>
        <v>-33.069760250442833</v>
      </c>
      <c r="Z8718" s="21">
        <f t="shared" si="2452"/>
        <v>-10.482536415320601</v>
      </c>
      <c r="AA8718" s="21">
        <f t="shared" si="2445"/>
        <v>-10.482536415320601</v>
      </c>
      <c r="AB8718" s="21">
        <f t="shared" si="2446"/>
        <v>0</v>
      </c>
      <c r="AC8718" s="21">
        <f t="shared" si="2447"/>
        <v>0</v>
      </c>
      <c r="AD8718" s="21">
        <f t="shared" si="2453"/>
        <v>0</v>
      </c>
      <c r="AE8718" s="21" t="str">
        <f t="shared" si="2448"/>
        <v>12/29/9:00</v>
      </c>
    </row>
    <row r="8719" spans="2:31">
      <c r="B8719" s="37">
        <v>12</v>
      </c>
      <c r="C8719" s="38">
        <v>29</v>
      </c>
      <c r="D8719" s="39">
        <v>10</v>
      </c>
      <c r="E8719" s="17">
        <v>-2.8</v>
      </c>
      <c r="F8719" s="17">
        <v>64</v>
      </c>
      <c r="G8719" s="17">
        <v>461</v>
      </c>
      <c r="H8719" s="37">
        <f t="shared" si="2436"/>
        <v>26.96</v>
      </c>
      <c r="I8719" s="37">
        <f>IF(H8719&lt;'Roof Calculator'!$G$8, 1, 0)</f>
        <v>1</v>
      </c>
      <c r="J8719" s="37">
        <f>IF(H8719&gt;='Roof Calculator'!$G$8, 1, 0)</f>
        <v>0</v>
      </c>
      <c r="K8719" s="37">
        <f t="shared" si="2437"/>
        <v>26.96</v>
      </c>
      <c r="L8719" s="37">
        <f t="shared" si="2438"/>
        <v>0</v>
      </c>
      <c r="M8719" s="37">
        <v>0</v>
      </c>
      <c r="N8719" s="37">
        <f t="shared" si="2439"/>
        <v>64</v>
      </c>
      <c r="O8719" s="37">
        <v>0</v>
      </c>
      <c r="P8719" s="37">
        <v>0</v>
      </c>
      <c r="Q8719" s="21">
        <f t="shared" si="2440"/>
        <v>39.790999999999997</v>
      </c>
      <c r="R8719" s="21">
        <f t="shared" si="2449"/>
        <v>363.37500000002552</v>
      </c>
      <c r="S8719" s="21">
        <f t="shared" si="2450"/>
        <v>-23.176848016855942</v>
      </c>
      <c r="T8719" s="21">
        <f t="shared" si="2441"/>
        <v>86.147999999999996</v>
      </c>
      <c r="U8719" s="37">
        <f>VLOOKUP(Time_Zone, 'LSTM LookUp'!$B$5:$D$8, 3, FALSE)</f>
        <v>-75</v>
      </c>
      <c r="V8719" s="21">
        <f t="shared" si="2451"/>
        <v>-2.5183631625773453</v>
      </c>
      <c r="W8719" s="21">
        <f t="shared" si="2442"/>
        <v>130.5184092093557</v>
      </c>
      <c r="X8719" s="21">
        <f t="shared" si="2443"/>
        <v>-327.68098219258542</v>
      </c>
      <c r="Y8719" s="21">
        <f t="shared" si="2444"/>
        <v>-263.68098219258542</v>
      </c>
      <c r="Z8719" s="21">
        <f t="shared" si="2452"/>
        <v>-83.582266001588778</v>
      </c>
      <c r="AA8719" s="21">
        <f t="shared" si="2445"/>
        <v>-83.582266001588778</v>
      </c>
      <c r="AB8719" s="21">
        <f t="shared" si="2446"/>
        <v>0</v>
      </c>
      <c r="AC8719" s="21">
        <f t="shared" si="2447"/>
        <v>0</v>
      </c>
      <c r="AD8719" s="21">
        <f t="shared" si="2453"/>
        <v>0</v>
      </c>
      <c r="AE8719" s="21" t="str">
        <f t="shared" si="2448"/>
        <v>12/29/10:00</v>
      </c>
    </row>
    <row r="8720" spans="2:31">
      <c r="B8720" s="37">
        <v>12</v>
      </c>
      <c r="C8720" s="38">
        <v>29</v>
      </c>
      <c r="D8720" s="39">
        <v>11</v>
      </c>
      <c r="E8720" s="17">
        <v>-1.1000000000000001</v>
      </c>
      <c r="F8720" s="17">
        <v>61</v>
      </c>
      <c r="G8720" s="17">
        <v>713</v>
      </c>
      <c r="H8720" s="37">
        <f t="shared" si="2436"/>
        <v>30.02</v>
      </c>
      <c r="I8720" s="37">
        <f>IF(H8720&lt;'Roof Calculator'!$G$8, 1, 0)</f>
        <v>1</v>
      </c>
      <c r="J8720" s="37">
        <f>IF(H8720&gt;='Roof Calculator'!$G$8, 1, 0)</f>
        <v>0</v>
      </c>
      <c r="K8720" s="37">
        <f t="shared" si="2437"/>
        <v>30.02</v>
      </c>
      <c r="L8720" s="37">
        <f t="shared" si="2438"/>
        <v>0</v>
      </c>
      <c r="M8720" s="37">
        <v>0</v>
      </c>
      <c r="N8720" s="37">
        <f t="shared" si="2439"/>
        <v>61</v>
      </c>
      <c r="O8720" s="37">
        <v>0</v>
      </c>
      <c r="P8720" s="37">
        <v>0</v>
      </c>
      <c r="Q8720" s="21">
        <f t="shared" si="2440"/>
        <v>39.790999999999997</v>
      </c>
      <c r="R8720" s="21">
        <f t="shared" si="2449"/>
        <v>363.41666666669221</v>
      </c>
      <c r="S8720" s="21">
        <f t="shared" si="2450"/>
        <v>-23.174210131971769</v>
      </c>
      <c r="T8720" s="21">
        <f t="shared" si="2441"/>
        <v>86.147999999999996</v>
      </c>
      <c r="U8720" s="37">
        <f>VLOOKUP(Time_Zone, 'LSTM LookUp'!$B$5:$D$8, 3, FALSE)</f>
        <v>-75</v>
      </c>
      <c r="V8720" s="21">
        <f t="shared" si="2451"/>
        <v>-2.5373999989261833</v>
      </c>
      <c r="W8720" s="21">
        <f t="shared" si="2442"/>
        <v>145.51365000026848</v>
      </c>
      <c r="X8720" s="21">
        <f t="shared" si="2443"/>
        <v>-594.71292497039008</v>
      </c>
      <c r="Y8720" s="21">
        <f t="shared" si="2444"/>
        <v>-533.71292497039008</v>
      </c>
      <c r="Z8720" s="21">
        <f t="shared" si="2452"/>
        <v>-169.17767558518869</v>
      </c>
      <c r="AA8720" s="21">
        <f t="shared" si="2445"/>
        <v>-169.17767558518869</v>
      </c>
      <c r="AB8720" s="21">
        <f t="shared" si="2446"/>
        <v>0</v>
      </c>
      <c r="AC8720" s="21">
        <f t="shared" si="2447"/>
        <v>0</v>
      </c>
      <c r="AD8720" s="21">
        <f t="shared" si="2453"/>
        <v>0</v>
      </c>
      <c r="AE8720" s="21" t="str">
        <f t="shared" si="2448"/>
        <v>12/29/11:00</v>
      </c>
    </row>
    <row r="8721" spans="2:31">
      <c r="B8721" s="37">
        <v>12</v>
      </c>
      <c r="C8721" s="38">
        <v>29</v>
      </c>
      <c r="D8721" s="39">
        <v>12</v>
      </c>
      <c r="E8721" s="17">
        <v>0.6</v>
      </c>
      <c r="F8721" s="17">
        <v>70</v>
      </c>
      <c r="G8721" s="17">
        <v>761</v>
      </c>
      <c r="H8721" s="37">
        <f t="shared" si="2436"/>
        <v>33.08</v>
      </c>
      <c r="I8721" s="37">
        <f>IF(H8721&lt;'Roof Calculator'!$G$8, 1, 0)</f>
        <v>1</v>
      </c>
      <c r="J8721" s="37">
        <f>IF(H8721&gt;='Roof Calculator'!$G$8, 1, 0)</f>
        <v>0</v>
      </c>
      <c r="K8721" s="37">
        <f t="shared" si="2437"/>
        <v>33.08</v>
      </c>
      <c r="L8721" s="37">
        <f t="shared" si="2438"/>
        <v>0</v>
      </c>
      <c r="M8721" s="37">
        <v>0</v>
      </c>
      <c r="N8721" s="37">
        <f t="shared" si="2439"/>
        <v>70</v>
      </c>
      <c r="O8721" s="37">
        <v>0</v>
      </c>
      <c r="P8721" s="37">
        <v>0</v>
      </c>
      <c r="Q8721" s="21">
        <f t="shared" si="2440"/>
        <v>39.790999999999997</v>
      </c>
      <c r="R8721" s="21">
        <f t="shared" si="2449"/>
        <v>363.45833333335889</v>
      </c>
      <c r="S8721" s="21">
        <f t="shared" si="2450"/>
        <v>-23.171559681433401</v>
      </c>
      <c r="T8721" s="21">
        <f t="shared" si="2441"/>
        <v>86.147999999999996</v>
      </c>
      <c r="U8721" s="37">
        <f>VLOOKUP(Time_Zone, 'LSTM LookUp'!$B$5:$D$8, 3, FALSE)</f>
        <v>-75</v>
      </c>
      <c r="V8721" s="21">
        <f t="shared" si="2451"/>
        <v>-2.5564310517672202</v>
      </c>
      <c r="W8721" s="21">
        <f t="shared" si="2442"/>
        <v>160.50889223705821</v>
      </c>
      <c r="X8721" s="21">
        <f t="shared" si="2443"/>
        <v>-698.40331656831734</v>
      </c>
      <c r="Y8721" s="21">
        <f t="shared" si="2444"/>
        <v>-628.40331656831734</v>
      </c>
      <c r="Z8721" s="21">
        <f t="shared" si="2452"/>
        <v>-199.19287589475093</v>
      </c>
      <c r="AA8721" s="21">
        <f t="shared" si="2445"/>
        <v>-199.19287589475093</v>
      </c>
      <c r="AB8721" s="21">
        <f t="shared" si="2446"/>
        <v>0</v>
      </c>
      <c r="AC8721" s="21">
        <f t="shared" si="2447"/>
        <v>0</v>
      </c>
      <c r="AD8721" s="21">
        <f t="shared" si="2453"/>
        <v>0</v>
      </c>
      <c r="AE8721" s="21" t="str">
        <f t="shared" si="2448"/>
        <v>12/29/12:00</v>
      </c>
    </row>
    <row r="8722" spans="2:31">
      <c r="B8722" s="37">
        <v>12</v>
      </c>
      <c r="C8722" s="38">
        <v>29</v>
      </c>
      <c r="D8722" s="39">
        <v>13</v>
      </c>
      <c r="E8722" s="17">
        <v>1.7</v>
      </c>
      <c r="F8722" s="17">
        <v>244</v>
      </c>
      <c r="G8722" s="17">
        <v>257</v>
      </c>
      <c r="H8722" s="37">
        <f t="shared" si="2436"/>
        <v>35.06</v>
      </c>
      <c r="I8722" s="37">
        <f>IF(H8722&lt;'Roof Calculator'!$G$8, 1, 0)</f>
        <v>1</v>
      </c>
      <c r="J8722" s="37">
        <f>IF(H8722&gt;='Roof Calculator'!$G$8, 1, 0)</f>
        <v>0</v>
      </c>
      <c r="K8722" s="37">
        <f t="shared" si="2437"/>
        <v>35.06</v>
      </c>
      <c r="L8722" s="37">
        <f t="shared" si="2438"/>
        <v>0</v>
      </c>
      <c r="M8722" s="37">
        <v>0</v>
      </c>
      <c r="N8722" s="37">
        <f t="shared" si="2439"/>
        <v>244</v>
      </c>
      <c r="O8722" s="37">
        <v>0</v>
      </c>
      <c r="P8722" s="37">
        <v>0</v>
      </c>
      <c r="Q8722" s="21">
        <f t="shared" si="2440"/>
        <v>39.790999999999997</v>
      </c>
      <c r="R8722" s="21">
        <f t="shared" si="2449"/>
        <v>363.50000000002558</v>
      </c>
      <c r="S8722" s="21">
        <f t="shared" si="2450"/>
        <v>-23.168896667345066</v>
      </c>
      <c r="T8722" s="21">
        <f t="shared" si="2441"/>
        <v>86.147999999999996</v>
      </c>
      <c r="U8722" s="37">
        <f>VLOOKUP(Time_Zone, 'LSTM LookUp'!$B$5:$D$8, 3, FALSE)</f>
        <v>-75</v>
      </c>
      <c r="V8722" s="21">
        <f t="shared" si="2451"/>
        <v>-2.5754562904277445</v>
      </c>
      <c r="W8722" s="21">
        <f t="shared" si="2442"/>
        <v>175.50413592739304</v>
      </c>
      <c r="X8722" s="21">
        <f t="shared" si="2443"/>
        <v>-245.70193419329024</v>
      </c>
      <c r="Y8722" s="21">
        <f t="shared" si="2444"/>
        <v>-1.7019341932902421</v>
      </c>
      <c r="Z8722" s="21">
        <f t="shared" si="2452"/>
        <v>-0.53948341392663568</v>
      </c>
      <c r="AA8722" s="21">
        <f t="shared" si="2445"/>
        <v>-0.53948341392663568</v>
      </c>
      <c r="AB8722" s="21">
        <f t="shared" si="2446"/>
        <v>0</v>
      </c>
      <c r="AC8722" s="21">
        <f t="shared" si="2447"/>
        <v>0</v>
      </c>
      <c r="AD8722" s="21">
        <f t="shared" si="2453"/>
        <v>0</v>
      </c>
      <c r="AE8722" s="21" t="str">
        <f t="shared" si="2448"/>
        <v>12/29/13:00</v>
      </c>
    </row>
    <row r="8723" spans="2:31">
      <c r="B8723" s="37">
        <v>12</v>
      </c>
      <c r="C8723" s="38">
        <v>29</v>
      </c>
      <c r="D8723" s="39">
        <v>14</v>
      </c>
      <c r="E8723" s="17">
        <v>2.8</v>
      </c>
      <c r="F8723" s="17">
        <v>166</v>
      </c>
      <c r="G8723" s="17">
        <v>435</v>
      </c>
      <c r="H8723" s="37">
        <f t="shared" si="2436"/>
        <v>37.04</v>
      </c>
      <c r="I8723" s="37">
        <f>IF(H8723&lt;'Roof Calculator'!$G$8, 1, 0)</f>
        <v>1</v>
      </c>
      <c r="J8723" s="37">
        <f>IF(H8723&gt;='Roof Calculator'!$G$8, 1, 0)</f>
        <v>0</v>
      </c>
      <c r="K8723" s="37">
        <f t="shared" si="2437"/>
        <v>37.04</v>
      </c>
      <c r="L8723" s="37">
        <f t="shared" si="2438"/>
        <v>0</v>
      </c>
      <c r="M8723" s="37">
        <v>0</v>
      </c>
      <c r="N8723" s="37">
        <f t="shared" si="2439"/>
        <v>166</v>
      </c>
      <c r="O8723" s="37">
        <v>0</v>
      </c>
      <c r="P8723" s="37">
        <v>0</v>
      </c>
      <c r="Q8723" s="21">
        <f t="shared" si="2440"/>
        <v>39.790999999999997</v>
      </c>
      <c r="R8723" s="21">
        <f t="shared" si="2449"/>
        <v>363.54166666669227</v>
      </c>
      <c r="S8723" s="21">
        <f t="shared" si="2450"/>
        <v>-23.16622109182072</v>
      </c>
      <c r="T8723" s="21">
        <f t="shared" si="2441"/>
        <v>86.147999999999996</v>
      </c>
      <c r="U8723" s="37">
        <f>VLOOKUP(Time_Zone, 'LSTM LookUp'!$B$5:$D$8, 3, FALSE)</f>
        <v>-75</v>
      </c>
      <c r="V8723" s="21">
        <f t="shared" si="2451"/>
        <v>-2.5944756842471968</v>
      </c>
      <c r="W8723" s="21">
        <f t="shared" si="2442"/>
        <v>190.49938107893823</v>
      </c>
      <c r="X8723" s="21">
        <f t="shared" si="2443"/>
        <v>-411.67144271735924</v>
      </c>
      <c r="Y8723" s="21">
        <f t="shared" si="2444"/>
        <v>-245.67144271735924</v>
      </c>
      <c r="Z8723" s="21">
        <f t="shared" si="2452"/>
        <v>-77.873556535825884</v>
      </c>
      <c r="AA8723" s="21">
        <f t="shared" si="2445"/>
        <v>-77.873556535825884</v>
      </c>
      <c r="AB8723" s="21">
        <f t="shared" si="2446"/>
        <v>0</v>
      </c>
      <c r="AC8723" s="21">
        <f t="shared" si="2447"/>
        <v>0</v>
      </c>
      <c r="AD8723" s="21">
        <f t="shared" si="2453"/>
        <v>0</v>
      </c>
      <c r="AE8723" s="21" t="str">
        <f t="shared" si="2448"/>
        <v>12/29/14:00</v>
      </c>
    </row>
    <row r="8724" spans="2:31">
      <c r="B8724" s="37">
        <v>12</v>
      </c>
      <c r="C8724" s="38">
        <v>29</v>
      </c>
      <c r="D8724" s="39">
        <v>15</v>
      </c>
      <c r="E8724" s="17">
        <v>3.3</v>
      </c>
      <c r="F8724" s="17">
        <v>188</v>
      </c>
      <c r="G8724" s="17">
        <v>70</v>
      </c>
      <c r="H8724" s="37">
        <f t="shared" si="2436"/>
        <v>37.94</v>
      </c>
      <c r="I8724" s="37">
        <f>IF(H8724&lt;'Roof Calculator'!$G$8, 1, 0)</f>
        <v>1</v>
      </c>
      <c r="J8724" s="37">
        <f>IF(H8724&gt;='Roof Calculator'!$G$8, 1, 0)</f>
        <v>0</v>
      </c>
      <c r="K8724" s="37">
        <f t="shared" si="2437"/>
        <v>37.94</v>
      </c>
      <c r="L8724" s="37">
        <f t="shared" si="2438"/>
        <v>0</v>
      </c>
      <c r="M8724" s="37">
        <v>0</v>
      </c>
      <c r="N8724" s="37">
        <f t="shared" si="2439"/>
        <v>188</v>
      </c>
      <c r="O8724" s="37">
        <v>0</v>
      </c>
      <c r="P8724" s="37">
        <v>0</v>
      </c>
      <c r="Q8724" s="21">
        <f t="shared" si="2440"/>
        <v>39.790999999999997</v>
      </c>
      <c r="R8724" s="21">
        <f t="shared" si="2449"/>
        <v>363.58333333335895</v>
      </c>
      <c r="S8724" s="21">
        <f t="shared" si="2450"/>
        <v>-23.163532956983989</v>
      </c>
      <c r="T8724" s="21">
        <f t="shared" si="2441"/>
        <v>86.147999999999996</v>
      </c>
      <c r="U8724" s="37">
        <f>VLOOKUP(Time_Zone, 'LSTM LookUp'!$B$5:$D$8, 3, FALSE)</f>
        <v>-75</v>
      </c>
      <c r="V8724" s="21">
        <f t="shared" si="2451"/>
        <v>-2.6134892025774228</v>
      </c>
      <c r="W8724" s="21">
        <f t="shared" si="2442"/>
        <v>205.49462769935565</v>
      </c>
      <c r="X8724" s="21">
        <f t="shared" si="2443"/>
        <v>-62.257735949900024</v>
      </c>
      <c r="Y8724" s="21">
        <f t="shared" si="2444"/>
        <v>125.74226405009998</v>
      </c>
      <c r="Z8724" s="21">
        <f t="shared" si="2452"/>
        <v>39.858101536505124</v>
      </c>
      <c r="AA8724" s="21">
        <f t="shared" si="2445"/>
        <v>39.858101536505124</v>
      </c>
      <c r="AB8724" s="21">
        <f t="shared" si="2446"/>
        <v>0</v>
      </c>
      <c r="AC8724" s="21">
        <f t="shared" si="2447"/>
        <v>0</v>
      </c>
      <c r="AD8724" s="21">
        <f t="shared" si="2453"/>
        <v>0</v>
      </c>
      <c r="AE8724" s="21" t="str">
        <f t="shared" si="2448"/>
        <v>12/29/15:00</v>
      </c>
    </row>
    <row r="8725" spans="2:31">
      <c r="B8725" s="37">
        <v>12</v>
      </c>
      <c r="C8725" s="38">
        <v>29</v>
      </c>
      <c r="D8725" s="39">
        <v>16</v>
      </c>
      <c r="E8725" s="17">
        <v>4.4000000000000004</v>
      </c>
      <c r="F8725" s="17">
        <v>101</v>
      </c>
      <c r="G8725" s="17">
        <v>264</v>
      </c>
      <c r="H8725" s="37">
        <f t="shared" si="2436"/>
        <v>39.92</v>
      </c>
      <c r="I8725" s="37">
        <f>IF(H8725&lt;'Roof Calculator'!$G$8, 1, 0)</f>
        <v>1</v>
      </c>
      <c r="J8725" s="37">
        <f>IF(H8725&gt;='Roof Calculator'!$G$8, 1, 0)</f>
        <v>0</v>
      </c>
      <c r="K8725" s="37">
        <f t="shared" si="2437"/>
        <v>39.92</v>
      </c>
      <c r="L8725" s="37">
        <f t="shared" si="2438"/>
        <v>0</v>
      </c>
      <c r="M8725" s="37">
        <v>0</v>
      </c>
      <c r="N8725" s="37">
        <f t="shared" si="2439"/>
        <v>101</v>
      </c>
      <c r="O8725" s="37">
        <v>0</v>
      </c>
      <c r="P8725" s="37">
        <v>0</v>
      </c>
      <c r="Q8725" s="21">
        <f t="shared" si="2440"/>
        <v>39.790999999999997</v>
      </c>
      <c r="R8725" s="21">
        <f t="shared" si="2449"/>
        <v>363.62500000002564</v>
      </c>
      <c r="S8725" s="21">
        <f t="shared" si="2450"/>
        <v>-23.160832264968217</v>
      </c>
      <c r="T8725" s="21">
        <f t="shared" si="2441"/>
        <v>86.147999999999996</v>
      </c>
      <c r="U8725" s="37">
        <f>VLOOKUP(Time_Zone, 'LSTM LookUp'!$B$5:$D$8, 3, FALSE)</f>
        <v>-75</v>
      </c>
      <c r="V8725" s="21">
        <f t="shared" si="2451"/>
        <v>-2.6324968147825163</v>
      </c>
      <c r="W8725" s="21">
        <f t="shared" si="2442"/>
        <v>220.48987579630437</v>
      </c>
      <c r="X8725" s="21">
        <f t="shared" si="2443"/>
        <v>-208.29349441264188</v>
      </c>
      <c r="Y8725" s="21">
        <f t="shared" si="2444"/>
        <v>-107.29349441264188</v>
      </c>
      <c r="Z8725" s="21">
        <f t="shared" si="2452"/>
        <v>-34.010163780744527</v>
      </c>
      <c r="AA8725" s="21">
        <f t="shared" si="2445"/>
        <v>-34.010163780744527</v>
      </c>
      <c r="AB8725" s="21">
        <f t="shared" si="2446"/>
        <v>0</v>
      </c>
      <c r="AC8725" s="21">
        <f t="shared" si="2447"/>
        <v>0</v>
      </c>
      <c r="AD8725" s="21">
        <f t="shared" si="2453"/>
        <v>0</v>
      </c>
      <c r="AE8725" s="21" t="str">
        <f t="shared" si="2448"/>
        <v>12/29/16:00</v>
      </c>
    </row>
    <row r="8726" spans="2:31">
      <c r="B8726" s="37">
        <v>12</v>
      </c>
      <c r="C8726" s="38">
        <v>29</v>
      </c>
      <c r="D8726" s="39">
        <v>17</v>
      </c>
      <c r="E8726" s="17">
        <v>3.3</v>
      </c>
      <c r="F8726" s="17">
        <v>58</v>
      </c>
      <c r="G8726" s="17">
        <v>36</v>
      </c>
      <c r="H8726" s="37">
        <f t="shared" ref="H8726:H8781" si="2454">E8726*9/5+32</f>
        <v>37.94</v>
      </c>
      <c r="I8726" s="37">
        <f>IF(H8726&lt;'Roof Calculator'!$G$8, 1, 0)</f>
        <v>1</v>
      </c>
      <c r="J8726" s="37">
        <f>IF(H8726&gt;='Roof Calculator'!$G$8, 1, 0)</f>
        <v>0</v>
      </c>
      <c r="K8726" s="37">
        <f t="shared" ref="K8726:K8781" si="2455">I8726*H8726</f>
        <v>37.94</v>
      </c>
      <c r="L8726" s="37">
        <f t="shared" ref="L8726:L8781" si="2456">J8726*H8726</f>
        <v>0</v>
      </c>
      <c r="M8726" s="37">
        <v>0</v>
      </c>
      <c r="N8726" s="37">
        <f t="shared" ref="N8726:N8781" si="2457">F8726*(180-M8726)/180</f>
        <v>58</v>
      </c>
      <c r="O8726" s="37">
        <v>0</v>
      </c>
      <c r="P8726" s="37">
        <v>0</v>
      </c>
      <c r="Q8726" s="21">
        <f t="shared" ref="Q8726:Q8781" si="2458">Latitude</f>
        <v>39.790999999999997</v>
      </c>
      <c r="R8726" s="21">
        <f t="shared" si="2449"/>
        <v>363.66666666669232</v>
      </c>
      <c r="S8726" s="21">
        <f t="shared" si="2450"/>
        <v>-23.15811901791638</v>
      </c>
      <c r="T8726" s="21">
        <f t="shared" ref="T8726:T8781" si="2459">Longitude</f>
        <v>86.147999999999996</v>
      </c>
      <c r="U8726" s="37">
        <f>VLOOKUP(Time_Zone, 'LSTM LookUp'!$B$5:$D$8, 3, FALSE)</f>
        <v>-75</v>
      </c>
      <c r="V8726" s="21">
        <f t="shared" si="2451"/>
        <v>-2.6514984902391388</v>
      </c>
      <c r="W8726" s="21">
        <f t="shared" ref="W8726:W8781" si="2460">15*((D8726+(4*(T8726-U8726)+V8726)/60)-12)</f>
        <v>235.4851253774402</v>
      </c>
      <c r="X8726" s="21">
        <f t="shared" ref="X8726:X8781" si="2461">G8726*(SIN(S8726*PI()/180)*SIN(Q8726*PI()/180)*COS(O8726*PI()/180)-SIN(S8726*PI()/180)*COS(Q8726*PI()/180)*SIN(O8726*PI()/180)*COS(P8726*PI()/180)+COS(S8726*PI()/180)*COS(Q8726*PI()/180)*COS(O8726*PI()/180)*COS(W8726*PI()/180)+COS(S8726*PI()/180)*SIN(Q8726*PI()/180)*SIN(O8726*PI()/180)*COS(P8726*PI()/180)*COS(W8726*PI()/180)+COS(S8726*PI()/180)*SIN(P8726*PI()/180)*SIN(W8726*PI()/180)*SIN(O8726*PI()/180))</f>
        <v>-23.471589932365973</v>
      </c>
      <c r="Y8726" s="21">
        <f t="shared" ref="Y8726:Y8781" si="2462">X8726+N8726</f>
        <v>34.528410067634027</v>
      </c>
      <c r="Z8726" s="21">
        <f t="shared" si="2452"/>
        <v>10.944902931137802</v>
      </c>
      <c r="AA8726" s="21">
        <f t="shared" ref="AA8726:AA8781" si="2463">Z8726*I8726</f>
        <v>10.944902931137802</v>
      </c>
      <c r="AB8726" s="21">
        <f t="shared" ref="AB8726:AB8781" si="2464">Z8726*J8726</f>
        <v>0</v>
      </c>
      <c r="AC8726" s="21">
        <f t="shared" ref="AC8726:AC8781" si="2465">L8726</f>
        <v>0</v>
      </c>
      <c r="AD8726" s="21">
        <f t="shared" si="2453"/>
        <v>0</v>
      </c>
      <c r="AE8726" s="21" t="str">
        <f t="shared" ref="AE8726:AE8781" si="2466">CONCATENATE(B8726, "/", C8726, "/", D8726,":00")</f>
        <v>12/29/17:00</v>
      </c>
    </row>
    <row r="8727" spans="2:31">
      <c r="B8727" s="37">
        <v>12</v>
      </c>
      <c r="C8727" s="38">
        <v>29</v>
      </c>
      <c r="D8727" s="39">
        <v>18</v>
      </c>
      <c r="E8727" s="17">
        <v>3.3</v>
      </c>
      <c r="F8727" s="17">
        <v>10</v>
      </c>
      <c r="G8727" s="17">
        <v>7</v>
      </c>
      <c r="H8727" s="37">
        <f t="shared" si="2454"/>
        <v>37.94</v>
      </c>
      <c r="I8727" s="37">
        <f>IF(H8727&lt;'Roof Calculator'!$G$8, 1, 0)</f>
        <v>1</v>
      </c>
      <c r="J8727" s="37">
        <f>IF(H8727&gt;='Roof Calculator'!$G$8, 1, 0)</f>
        <v>0</v>
      </c>
      <c r="K8727" s="37">
        <f t="shared" si="2455"/>
        <v>37.94</v>
      </c>
      <c r="L8727" s="37">
        <f t="shared" si="2456"/>
        <v>0</v>
      </c>
      <c r="M8727" s="37">
        <v>0</v>
      </c>
      <c r="N8727" s="37">
        <f t="shared" si="2457"/>
        <v>10</v>
      </c>
      <c r="O8727" s="37">
        <v>0</v>
      </c>
      <c r="P8727" s="37">
        <v>0</v>
      </c>
      <c r="Q8727" s="21">
        <f t="shared" si="2458"/>
        <v>39.790999999999997</v>
      </c>
      <c r="R8727" s="21">
        <f t="shared" ref="R8727:R8781" si="2467">R8726+1/24</f>
        <v>363.70833333335901</v>
      </c>
      <c r="S8727" s="21">
        <f t="shared" ref="S8727:S8781" si="2468">ASIN(SIN(23.45*PI()/180)*SIN((360/365*(R8727-81))*PI()/180))*180/PI()</f>
        <v>-23.155393217981171</v>
      </c>
      <c r="T8727" s="21">
        <f t="shared" si="2459"/>
        <v>86.147999999999996</v>
      </c>
      <c r="U8727" s="37">
        <f>VLOOKUP(Time_Zone, 'LSTM LookUp'!$B$5:$D$8, 3, FALSE)</f>
        <v>-75</v>
      </c>
      <c r="V8727" s="21">
        <f t="shared" ref="V8727:V8781" si="2469">9.87*SIN(2*(360/365*(R8727-81))*PI()/180)-7.53*COS((360/365*(R8727-81))*PI()/180)-1.5*SIN((360/365*(R8727-81))*PI()/180)</f>
        <v>-2.6704941983363621</v>
      </c>
      <c r="W8727" s="21">
        <f t="shared" si="2460"/>
        <v>250.48037645041592</v>
      </c>
      <c r="X8727" s="21">
        <f t="shared" si="2461"/>
        <v>-3.4140250544336532</v>
      </c>
      <c r="Y8727" s="21">
        <f t="shared" si="2462"/>
        <v>6.5859749455663472</v>
      </c>
      <c r="Z8727" s="21">
        <f t="shared" ref="Z8727:Z8781" si="2470">Y8727/10.764*3.412</f>
        <v>2.0876390295682254</v>
      </c>
      <c r="AA8727" s="21">
        <f t="shared" si="2463"/>
        <v>2.0876390295682254</v>
      </c>
      <c r="AB8727" s="21">
        <f t="shared" si="2464"/>
        <v>0</v>
      </c>
      <c r="AC8727" s="21">
        <f t="shared" si="2465"/>
        <v>0</v>
      </c>
      <c r="AD8727" s="21">
        <f t="shared" ref="AD8727:AD8781" si="2471">AB8727</f>
        <v>0</v>
      </c>
      <c r="AE8727" s="21" t="str">
        <f t="shared" si="2466"/>
        <v>12/29/18:00</v>
      </c>
    </row>
    <row r="8728" spans="2:31">
      <c r="B8728" s="37">
        <v>12</v>
      </c>
      <c r="C8728" s="38">
        <v>29</v>
      </c>
      <c r="D8728" s="39">
        <v>19</v>
      </c>
      <c r="E8728" s="17">
        <v>2.2000000000000002</v>
      </c>
      <c r="F8728" s="17">
        <v>0</v>
      </c>
      <c r="G8728" s="17">
        <v>0</v>
      </c>
      <c r="H8728" s="37">
        <f t="shared" si="2454"/>
        <v>35.96</v>
      </c>
      <c r="I8728" s="37">
        <f>IF(H8728&lt;'Roof Calculator'!$G$8, 1, 0)</f>
        <v>1</v>
      </c>
      <c r="J8728" s="37">
        <f>IF(H8728&gt;='Roof Calculator'!$G$8, 1, 0)</f>
        <v>0</v>
      </c>
      <c r="K8728" s="37">
        <f t="shared" si="2455"/>
        <v>35.96</v>
      </c>
      <c r="L8728" s="37">
        <f t="shared" si="2456"/>
        <v>0</v>
      </c>
      <c r="M8728" s="37">
        <v>0</v>
      </c>
      <c r="N8728" s="37">
        <f t="shared" si="2457"/>
        <v>0</v>
      </c>
      <c r="O8728" s="37">
        <v>0</v>
      </c>
      <c r="P8728" s="37">
        <v>0</v>
      </c>
      <c r="Q8728" s="21">
        <f t="shared" si="2458"/>
        <v>39.790999999999997</v>
      </c>
      <c r="R8728" s="21">
        <f t="shared" si="2467"/>
        <v>363.75000000002569</v>
      </c>
      <c r="S8728" s="21">
        <f t="shared" si="2468"/>
        <v>-23.152654867324948</v>
      </c>
      <c r="T8728" s="21">
        <f t="shared" si="2459"/>
        <v>86.147999999999996</v>
      </c>
      <c r="U8728" s="37">
        <f>VLOOKUP(Time_Zone, 'LSTM LookUp'!$B$5:$D$8, 3, FALSE)</f>
        <v>-75</v>
      </c>
      <c r="V8728" s="21">
        <f t="shared" si="2469"/>
        <v>-2.6894839084757569</v>
      </c>
      <c r="W8728" s="21">
        <f t="shared" si="2460"/>
        <v>265.47562902288109</v>
      </c>
      <c r="X8728" s="21">
        <f t="shared" si="2461"/>
        <v>0</v>
      </c>
      <c r="Y8728" s="21">
        <f t="shared" si="2462"/>
        <v>0</v>
      </c>
      <c r="Z8728" s="21">
        <f t="shared" si="2470"/>
        <v>0</v>
      </c>
      <c r="AA8728" s="21">
        <f t="shared" si="2463"/>
        <v>0</v>
      </c>
      <c r="AB8728" s="21">
        <f t="shared" si="2464"/>
        <v>0</v>
      </c>
      <c r="AC8728" s="21">
        <f t="shared" si="2465"/>
        <v>0</v>
      </c>
      <c r="AD8728" s="21">
        <f t="shared" si="2471"/>
        <v>0</v>
      </c>
      <c r="AE8728" s="21" t="str">
        <f t="shared" si="2466"/>
        <v>12/29/19:00</v>
      </c>
    </row>
    <row r="8729" spans="2:31">
      <c r="B8729" s="37">
        <v>12</v>
      </c>
      <c r="C8729" s="38">
        <v>29</v>
      </c>
      <c r="D8729" s="39">
        <v>20</v>
      </c>
      <c r="E8729" s="17">
        <v>1.7</v>
      </c>
      <c r="F8729" s="17">
        <v>0</v>
      </c>
      <c r="G8729" s="17">
        <v>0</v>
      </c>
      <c r="H8729" s="37">
        <f t="shared" si="2454"/>
        <v>35.06</v>
      </c>
      <c r="I8729" s="37">
        <f>IF(H8729&lt;'Roof Calculator'!$G$8, 1, 0)</f>
        <v>1</v>
      </c>
      <c r="J8729" s="37">
        <f>IF(H8729&gt;='Roof Calculator'!$G$8, 1, 0)</f>
        <v>0</v>
      </c>
      <c r="K8729" s="37">
        <f t="shared" si="2455"/>
        <v>35.06</v>
      </c>
      <c r="L8729" s="37">
        <f t="shared" si="2456"/>
        <v>0</v>
      </c>
      <c r="M8729" s="37">
        <v>0</v>
      </c>
      <c r="N8729" s="37">
        <f t="shared" si="2457"/>
        <v>0</v>
      </c>
      <c r="O8729" s="37">
        <v>0</v>
      </c>
      <c r="P8729" s="37">
        <v>0</v>
      </c>
      <c r="Q8729" s="21">
        <f t="shared" si="2458"/>
        <v>39.790999999999997</v>
      </c>
      <c r="R8729" s="21">
        <f t="shared" si="2467"/>
        <v>363.79166666669238</v>
      </c>
      <c r="S8729" s="21">
        <f t="shared" si="2468"/>
        <v>-23.149903968119716</v>
      </c>
      <c r="T8729" s="21">
        <f t="shared" si="2459"/>
        <v>86.147999999999996</v>
      </c>
      <c r="U8729" s="37">
        <f>VLOOKUP(Time_Zone, 'LSTM LookUp'!$B$5:$D$8, 3, FALSE)</f>
        <v>-75</v>
      </c>
      <c r="V8729" s="21">
        <f t="shared" si="2469"/>
        <v>-2.7084675900715891</v>
      </c>
      <c r="W8729" s="21">
        <f t="shared" si="2460"/>
        <v>280.47088310248216</v>
      </c>
      <c r="X8729" s="21">
        <f t="shared" si="2461"/>
        <v>0</v>
      </c>
      <c r="Y8729" s="21">
        <f t="shared" si="2462"/>
        <v>0</v>
      </c>
      <c r="Z8729" s="21">
        <f t="shared" si="2470"/>
        <v>0</v>
      </c>
      <c r="AA8729" s="21">
        <f t="shared" si="2463"/>
        <v>0</v>
      </c>
      <c r="AB8729" s="21">
        <f t="shared" si="2464"/>
        <v>0</v>
      </c>
      <c r="AC8729" s="21">
        <f t="shared" si="2465"/>
        <v>0</v>
      </c>
      <c r="AD8729" s="21">
        <f t="shared" si="2471"/>
        <v>0</v>
      </c>
      <c r="AE8729" s="21" t="str">
        <f t="shared" si="2466"/>
        <v>12/29/20:00</v>
      </c>
    </row>
    <row r="8730" spans="2:31">
      <c r="B8730" s="37">
        <v>12</v>
      </c>
      <c r="C8730" s="38">
        <v>29</v>
      </c>
      <c r="D8730" s="39">
        <v>21</v>
      </c>
      <c r="E8730" s="17">
        <v>0.6</v>
      </c>
      <c r="F8730" s="17">
        <v>0</v>
      </c>
      <c r="G8730" s="17">
        <v>0</v>
      </c>
      <c r="H8730" s="37">
        <f t="shared" si="2454"/>
        <v>33.08</v>
      </c>
      <c r="I8730" s="37">
        <f>IF(H8730&lt;'Roof Calculator'!$G$8, 1, 0)</f>
        <v>1</v>
      </c>
      <c r="J8730" s="37">
        <f>IF(H8730&gt;='Roof Calculator'!$G$8, 1, 0)</f>
        <v>0</v>
      </c>
      <c r="K8730" s="37">
        <f t="shared" si="2455"/>
        <v>33.08</v>
      </c>
      <c r="L8730" s="37">
        <f t="shared" si="2456"/>
        <v>0</v>
      </c>
      <c r="M8730" s="37">
        <v>0</v>
      </c>
      <c r="N8730" s="37">
        <f t="shared" si="2457"/>
        <v>0</v>
      </c>
      <c r="O8730" s="37">
        <v>0</v>
      </c>
      <c r="P8730" s="37">
        <v>0</v>
      </c>
      <c r="Q8730" s="21">
        <f t="shared" si="2458"/>
        <v>39.790999999999997</v>
      </c>
      <c r="R8730" s="21">
        <f t="shared" si="2467"/>
        <v>363.83333333335906</v>
      </c>
      <c r="S8730" s="21">
        <f t="shared" si="2468"/>
        <v>-23.147140522547151</v>
      </c>
      <c r="T8730" s="21">
        <f t="shared" si="2459"/>
        <v>86.147999999999996</v>
      </c>
      <c r="U8730" s="37">
        <f>VLOOKUP(Time_Zone, 'LSTM LookUp'!$B$5:$D$8, 3, FALSE)</f>
        <v>-75</v>
      </c>
      <c r="V8730" s="21">
        <f t="shared" si="2469"/>
        <v>-2.7274452125506898</v>
      </c>
      <c r="W8730" s="21">
        <f t="shared" si="2460"/>
        <v>295.46613869686229</v>
      </c>
      <c r="X8730" s="21">
        <f t="shared" si="2461"/>
        <v>0</v>
      </c>
      <c r="Y8730" s="21">
        <f t="shared" si="2462"/>
        <v>0</v>
      </c>
      <c r="Z8730" s="21">
        <f t="shared" si="2470"/>
        <v>0</v>
      </c>
      <c r="AA8730" s="21">
        <f t="shared" si="2463"/>
        <v>0</v>
      </c>
      <c r="AB8730" s="21">
        <f t="shared" si="2464"/>
        <v>0</v>
      </c>
      <c r="AC8730" s="21">
        <f t="shared" si="2465"/>
        <v>0</v>
      </c>
      <c r="AD8730" s="21">
        <f t="shared" si="2471"/>
        <v>0</v>
      </c>
      <c r="AE8730" s="21" t="str">
        <f t="shared" si="2466"/>
        <v>12/29/21:00</v>
      </c>
    </row>
    <row r="8731" spans="2:31">
      <c r="B8731" s="37">
        <v>12</v>
      </c>
      <c r="C8731" s="38">
        <v>29</v>
      </c>
      <c r="D8731" s="39">
        <v>22</v>
      </c>
      <c r="E8731" s="17">
        <v>0.6</v>
      </c>
      <c r="F8731" s="17">
        <v>0</v>
      </c>
      <c r="G8731" s="17">
        <v>0</v>
      </c>
      <c r="H8731" s="37">
        <f t="shared" si="2454"/>
        <v>33.08</v>
      </c>
      <c r="I8731" s="37">
        <f>IF(H8731&lt;'Roof Calculator'!$G$8, 1, 0)</f>
        <v>1</v>
      </c>
      <c r="J8731" s="37">
        <f>IF(H8731&gt;='Roof Calculator'!$G$8, 1, 0)</f>
        <v>0</v>
      </c>
      <c r="K8731" s="37">
        <f t="shared" si="2455"/>
        <v>33.08</v>
      </c>
      <c r="L8731" s="37">
        <f t="shared" si="2456"/>
        <v>0</v>
      </c>
      <c r="M8731" s="37">
        <v>0</v>
      </c>
      <c r="N8731" s="37">
        <f t="shared" si="2457"/>
        <v>0</v>
      </c>
      <c r="O8731" s="37">
        <v>0</v>
      </c>
      <c r="P8731" s="37">
        <v>0</v>
      </c>
      <c r="Q8731" s="21">
        <f t="shared" si="2458"/>
        <v>39.790999999999997</v>
      </c>
      <c r="R8731" s="21">
        <f t="shared" si="2467"/>
        <v>363.87500000002575</v>
      </c>
      <c r="S8731" s="21">
        <f t="shared" si="2468"/>
        <v>-23.144364532798587</v>
      </c>
      <c r="T8731" s="21">
        <f t="shared" si="2459"/>
        <v>86.147999999999996</v>
      </c>
      <c r="U8731" s="37">
        <f>VLOOKUP(Time_Zone, 'LSTM LookUp'!$B$5:$D$8, 3, FALSE)</f>
        <v>-75</v>
      </c>
      <c r="V8731" s="21">
        <f t="shared" si="2469"/>
        <v>-2.7464167453526782</v>
      </c>
      <c r="W8731" s="21">
        <f t="shared" si="2460"/>
        <v>310.46139581366174</v>
      </c>
      <c r="X8731" s="21">
        <f t="shared" si="2461"/>
        <v>0</v>
      </c>
      <c r="Y8731" s="21">
        <f t="shared" si="2462"/>
        <v>0</v>
      </c>
      <c r="Z8731" s="21">
        <f t="shared" si="2470"/>
        <v>0</v>
      </c>
      <c r="AA8731" s="21">
        <f t="shared" si="2463"/>
        <v>0</v>
      </c>
      <c r="AB8731" s="21">
        <f t="shared" si="2464"/>
        <v>0</v>
      </c>
      <c r="AC8731" s="21">
        <f t="shared" si="2465"/>
        <v>0</v>
      </c>
      <c r="AD8731" s="21">
        <f t="shared" si="2471"/>
        <v>0</v>
      </c>
      <c r="AE8731" s="21" t="str">
        <f t="shared" si="2466"/>
        <v>12/29/22:00</v>
      </c>
    </row>
    <row r="8732" spans="2:31">
      <c r="B8732" s="37">
        <v>12</v>
      </c>
      <c r="C8732" s="38">
        <v>29</v>
      </c>
      <c r="D8732" s="39">
        <v>23</v>
      </c>
      <c r="E8732" s="17">
        <v>-1.1000000000000001</v>
      </c>
      <c r="F8732" s="17">
        <v>0</v>
      </c>
      <c r="G8732" s="17">
        <v>0</v>
      </c>
      <c r="H8732" s="37">
        <f t="shared" si="2454"/>
        <v>30.02</v>
      </c>
      <c r="I8732" s="37">
        <f>IF(H8732&lt;'Roof Calculator'!$G$8, 1, 0)</f>
        <v>1</v>
      </c>
      <c r="J8732" s="37">
        <f>IF(H8732&gt;='Roof Calculator'!$G$8, 1, 0)</f>
        <v>0</v>
      </c>
      <c r="K8732" s="37">
        <f t="shared" si="2455"/>
        <v>30.02</v>
      </c>
      <c r="L8732" s="37">
        <f t="shared" si="2456"/>
        <v>0</v>
      </c>
      <c r="M8732" s="37">
        <v>0</v>
      </c>
      <c r="N8732" s="37">
        <f t="shared" si="2457"/>
        <v>0</v>
      </c>
      <c r="O8732" s="37">
        <v>0</v>
      </c>
      <c r="P8732" s="37">
        <v>0</v>
      </c>
      <c r="Q8732" s="21">
        <f t="shared" si="2458"/>
        <v>39.790999999999997</v>
      </c>
      <c r="R8732" s="21">
        <f t="shared" si="2467"/>
        <v>363.91666666669244</v>
      </c>
      <c r="S8732" s="21">
        <f t="shared" si="2468"/>
        <v>-23.141576001074991</v>
      </c>
      <c r="T8732" s="21">
        <f t="shared" si="2459"/>
        <v>86.147999999999996</v>
      </c>
      <c r="U8732" s="37">
        <f>VLOOKUP(Time_Zone, 'LSTM LookUp'!$B$5:$D$8, 3, FALSE)</f>
        <v>-75</v>
      </c>
      <c r="V8732" s="21">
        <f t="shared" si="2469"/>
        <v>-2.7653821579299289</v>
      </c>
      <c r="W8732" s="21">
        <f t="shared" si="2460"/>
        <v>325.45665446051754</v>
      </c>
      <c r="X8732" s="21">
        <f t="shared" si="2461"/>
        <v>0</v>
      </c>
      <c r="Y8732" s="21">
        <f t="shared" si="2462"/>
        <v>0</v>
      </c>
      <c r="Z8732" s="21">
        <f t="shared" si="2470"/>
        <v>0</v>
      </c>
      <c r="AA8732" s="21">
        <f t="shared" si="2463"/>
        <v>0</v>
      </c>
      <c r="AB8732" s="21">
        <f t="shared" si="2464"/>
        <v>0</v>
      </c>
      <c r="AC8732" s="21">
        <f t="shared" si="2465"/>
        <v>0</v>
      </c>
      <c r="AD8732" s="21">
        <f t="shared" si="2471"/>
        <v>0</v>
      </c>
      <c r="AE8732" s="21" t="str">
        <f t="shared" si="2466"/>
        <v>12/29/23:00</v>
      </c>
    </row>
    <row r="8733" spans="2:31">
      <c r="B8733" s="37">
        <v>12</v>
      </c>
      <c r="C8733" s="38">
        <v>29</v>
      </c>
      <c r="D8733" s="39">
        <v>24</v>
      </c>
      <c r="E8733" s="17">
        <v>-1.7</v>
      </c>
      <c r="F8733" s="17">
        <v>0</v>
      </c>
      <c r="G8733" s="17">
        <v>0</v>
      </c>
      <c r="H8733" s="37">
        <f t="shared" si="2454"/>
        <v>28.94</v>
      </c>
      <c r="I8733" s="37">
        <f>IF(H8733&lt;'Roof Calculator'!$G$8, 1, 0)</f>
        <v>1</v>
      </c>
      <c r="J8733" s="37">
        <f>IF(H8733&gt;='Roof Calculator'!$G$8, 1, 0)</f>
        <v>0</v>
      </c>
      <c r="K8733" s="37">
        <f t="shared" si="2455"/>
        <v>28.94</v>
      </c>
      <c r="L8733" s="37">
        <f t="shared" si="2456"/>
        <v>0</v>
      </c>
      <c r="M8733" s="37">
        <v>0</v>
      </c>
      <c r="N8733" s="37">
        <f t="shared" si="2457"/>
        <v>0</v>
      </c>
      <c r="O8733" s="37">
        <v>0</v>
      </c>
      <c r="P8733" s="37">
        <v>0</v>
      </c>
      <c r="Q8733" s="21">
        <f t="shared" si="2458"/>
        <v>39.790999999999997</v>
      </c>
      <c r="R8733" s="21">
        <f t="shared" si="2467"/>
        <v>363.95833333335912</v>
      </c>
      <c r="S8733" s="21">
        <f t="shared" si="2468"/>
        <v>-23.138774929587001</v>
      </c>
      <c r="T8733" s="21">
        <f t="shared" si="2459"/>
        <v>86.147999999999996</v>
      </c>
      <c r="U8733" s="37">
        <f>VLOOKUP(Time_Zone, 'LSTM LookUp'!$B$5:$D$8, 3, FALSE)</f>
        <v>-75</v>
      </c>
      <c r="V8733" s="21">
        <f t="shared" si="2469"/>
        <v>-2.7843414197476495</v>
      </c>
      <c r="W8733" s="21">
        <f t="shared" si="2460"/>
        <v>340.45191464506308</v>
      </c>
      <c r="X8733" s="21">
        <f t="shared" si="2461"/>
        <v>0</v>
      </c>
      <c r="Y8733" s="21">
        <f t="shared" si="2462"/>
        <v>0</v>
      </c>
      <c r="Z8733" s="21">
        <f t="shared" si="2470"/>
        <v>0</v>
      </c>
      <c r="AA8733" s="21">
        <f t="shared" si="2463"/>
        <v>0</v>
      </c>
      <c r="AB8733" s="21">
        <f t="shared" si="2464"/>
        <v>0</v>
      </c>
      <c r="AC8733" s="21">
        <f t="shared" si="2465"/>
        <v>0</v>
      </c>
      <c r="AD8733" s="21">
        <f t="shared" si="2471"/>
        <v>0</v>
      </c>
      <c r="AE8733" s="21" t="str">
        <f t="shared" si="2466"/>
        <v>12/29/24:00</v>
      </c>
    </row>
    <row r="8734" spans="2:31">
      <c r="B8734" s="37">
        <v>12</v>
      </c>
      <c r="C8734" s="38">
        <v>30</v>
      </c>
      <c r="D8734" s="39">
        <v>1</v>
      </c>
      <c r="E8734" s="17">
        <v>-2.8</v>
      </c>
      <c r="F8734" s="17">
        <v>0</v>
      </c>
      <c r="G8734" s="17">
        <v>0</v>
      </c>
      <c r="H8734" s="37">
        <f t="shared" si="2454"/>
        <v>26.96</v>
      </c>
      <c r="I8734" s="37">
        <f>IF(H8734&lt;'Roof Calculator'!$G$8, 1, 0)</f>
        <v>1</v>
      </c>
      <c r="J8734" s="37">
        <f>IF(H8734&gt;='Roof Calculator'!$G$8, 1, 0)</f>
        <v>0</v>
      </c>
      <c r="K8734" s="37">
        <f t="shared" si="2455"/>
        <v>26.96</v>
      </c>
      <c r="L8734" s="37">
        <f t="shared" si="2456"/>
        <v>0</v>
      </c>
      <c r="M8734" s="37">
        <v>0</v>
      </c>
      <c r="N8734" s="37">
        <f t="shared" si="2457"/>
        <v>0</v>
      </c>
      <c r="O8734" s="37">
        <v>0</v>
      </c>
      <c r="P8734" s="37">
        <v>0</v>
      </c>
      <c r="Q8734" s="21">
        <f t="shared" si="2458"/>
        <v>39.790999999999997</v>
      </c>
      <c r="R8734" s="21">
        <f t="shared" si="2467"/>
        <v>364.00000000002581</v>
      </c>
      <c r="S8734" s="21">
        <f t="shared" si="2468"/>
        <v>-23.135961320554845</v>
      </c>
      <c r="T8734" s="21">
        <f t="shared" si="2459"/>
        <v>86.147999999999996</v>
      </c>
      <c r="U8734" s="37">
        <f>VLOOKUP(Time_Zone, 'LSTM LookUp'!$B$5:$D$8, 3, FALSE)</f>
        <v>-75</v>
      </c>
      <c r="V8734" s="21">
        <f t="shared" si="2469"/>
        <v>-2.8032945002839451</v>
      </c>
      <c r="W8734" s="21">
        <f t="shared" si="2460"/>
        <v>-4.552823625071003</v>
      </c>
      <c r="X8734" s="21">
        <f t="shared" si="2461"/>
        <v>0</v>
      </c>
      <c r="Y8734" s="21">
        <f t="shared" si="2462"/>
        <v>0</v>
      </c>
      <c r="Z8734" s="21">
        <f t="shared" si="2470"/>
        <v>0</v>
      </c>
      <c r="AA8734" s="21">
        <f t="shared" si="2463"/>
        <v>0</v>
      </c>
      <c r="AB8734" s="21">
        <f t="shared" si="2464"/>
        <v>0</v>
      </c>
      <c r="AC8734" s="21">
        <f t="shared" si="2465"/>
        <v>0</v>
      </c>
      <c r="AD8734" s="21">
        <f t="shared" si="2471"/>
        <v>0</v>
      </c>
      <c r="AE8734" s="21" t="str">
        <f t="shared" si="2466"/>
        <v>12/30/1:00</v>
      </c>
    </row>
    <row r="8735" spans="2:31">
      <c r="B8735" s="37">
        <v>12</v>
      </c>
      <c r="C8735" s="38">
        <v>30</v>
      </c>
      <c r="D8735" s="39">
        <v>2</v>
      </c>
      <c r="E8735" s="17">
        <v>-2.8</v>
      </c>
      <c r="F8735" s="17">
        <v>0</v>
      </c>
      <c r="G8735" s="17">
        <v>0</v>
      </c>
      <c r="H8735" s="37">
        <f t="shared" si="2454"/>
        <v>26.96</v>
      </c>
      <c r="I8735" s="37">
        <f>IF(H8735&lt;'Roof Calculator'!$G$8, 1, 0)</f>
        <v>1</v>
      </c>
      <c r="J8735" s="37">
        <f>IF(H8735&gt;='Roof Calculator'!$G$8, 1, 0)</f>
        <v>0</v>
      </c>
      <c r="K8735" s="37">
        <f t="shared" si="2455"/>
        <v>26.96</v>
      </c>
      <c r="L8735" s="37">
        <f t="shared" si="2456"/>
        <v>0</v>
      </c>
      <c r="M8735" s="37">
        <v>0</v>
      </c>
      <c r="N8735" s="37">
        <f t="shared" si="2457"/>
        <v>0</v>
      </c>
      <c r="O8735" s="37">
        <v>0</v>
      </c>
      <c r="P8735" s="37">
        <v>0</v>
      </c>
      <c r="Q8735" s="21">
        <f t="shared" si="2458"/>
        <v>39.790999999999997</v>
      </c>
      <c r="R8735" s="21">
        <f t="shared" si="2467"/>
        <v>364.04166666669249</v>
      </c>
      <c r="S8735" s="21">
        <f t="shared" si="2468"/>
        <v>-23.13313517620842</v>
      </c>
      <c r="T8735" s="21">
        <f t="shared" si="2459"/>
        <v>86.147999999999996</v>
      </c>
      <c r="U8735" s="37">
        <f>VLOOKUP(Time_Zone, 'LSTM LookUp'!$B$5:$D$8, 3, FALSE)</f>
        <v>-75</v>
      </c>
      <c r="V8735" s="21">
        <f t="shared" si="2469"/>
        <v>-2.8222413690298938</v>
      </c>
      <c r="W8735" s="21">
        <f t="shared" si="2460"/>
        <v>10.442439657742515</v>
      </c>
      <c r="X8735" s="21">
        <f t="shared" si="2461"/>
        <v>0</v>
      </c>
      <c r="Y8735" s="21">
        <f t="shared" si="2462"/>
        <v>0</v>
      </c>
      <c r="Z8735" s="21">
        <f t="shared" si="2470"/>
        <v>0</v>
      </c>
      <c r="AA8735" s="21">
        <f t="shared" si="2463"/>
        <v>0</v>
      </c>
      <c r="AB8735" s="21">
        <f t="shared" si="2464"/>
        <v>0</v>
      </c>
      <c r="AC8735" s="21">
        <f t="shared" si="2465"/>
        <v>0</v>
      </c>
      <c r="AD8735" s="21">
        <f t="shared" si="2471"/>
        <v>0</v>
      </c>
      <c r="AE8735" s="21" t="str">
        <f t="shared" si="2466"/>
        <v>12/30/2:00</v>
      </c>
    </row>
    <row r="8736" spans="2:31">
      <c r="B8736" s="37">
        <v>12</v>
      </c>
      <c r="C8736" s="38">
        <v>30</v>
      </c>
      <c r="D8736" s="39">
        <v>3</v>
      </c>
      <c r="E8736" s="17">
        <v>-1.7</v>
      </c>
      <c r="F8736" s="17">
        <v>0</v>
      </c>
      <c r="G8736" s="17">
        <v>0</v>
      </c>
      <c r="H8736" s="37">
        <f t="shared" si="2454"/>
        <v>28.94</v>
      </c>
      <c r="I8736" s="37">
        <f>IF(H8736&lt;'Roof Calculator'!$G$8, 1, 0)</f>
        <v>1</v>
      </c>
      <c r="J8736" s="37">
        <f>IF(H8736&gt;='Roof Calculator'!$G$8, 1, 0)</f>
        <v>0</v>
      </c>
      <c r="K8736" s="37">
        <f t="shared" si="2455"/>
        <v>28.94</v>
      </c>
      <c r="L8736" s="37">
        <f t="shared" si="2456"/>
        <v>0</v>
      </c>
      <c r="M8736" s="37">
        <v>0</v>
      </c>
      <c r="N8736" s="37">
        <f t="shared" si="2457"/>
        <v>0</v>
      </c>
      <c r="O8736" s="37">
        <v>0</v>
      </c>
      <c r="P8736" s="37">
        <v>0</v>
      </c>
      <c r="Q8736" s="21">
        <f t="shared" si="2458"/>
        <v>39.790999999999997</v>
      </c>
      <c r="R8736" s="21">
        <f t="shared" si="2467"/>
        <v>364.08333333335918</v>
      </c>
      <c r="S8736" s="21">
        <f t="shared" si="2468"/>
        <v>-23.130296498787224</v>
      </c>
      <c r="T8736" s="21">
        <f t="shared" si="2459"/>
        <v>86.147999999999996</v>
      </c>
      <c r="U8736" s="37">
        <f>VLOOKUP(Time_Zone, 'LSTM LookUp'!$B$5:$D$8, 3, FALSE)</f>
        <v>-75</v>
      </c>
      <c r="V8736" s="21">
        <f t="shared" si="2469"/>
        <v>-2.8411819954895123</v>
      </c>
      <c r="W8736" s="21">
        <f t="shared" si="2460"/>
        <v>25.437704501127627</v>
      </c>
      <c r="X8736" s="21">
        <f t="shared" si="2461"/>
        <v>0</v>
      </c>
      <c r="Y8736" s="21">
        <f t="shared" si="2462"/>
        <v>0</v>
      </c>
      <c r="Z8736" s="21">
        <f t="shared" si="2470"/>
        <v>0</v>
      </c>
      <c r="AA8736" s="21">
        <f t="shared" si="2463"/>
        <v>0</v>
      </c>
      <c r="AB8736" s="21">
        <f t="shared" si="2464"/>
        <v>0</v>
      </c>
      <c r="AC8736" s="21">
        <f t="shared" si="2465"/>
        <v>0</v>
      </c>
      <c r="AD8736" s="21">
        <f t="shared" si="2471"/>
        <v>0</v>
      </c>
      <c r="AE8736" s="21" t="str">
        <f t="shared" si="2466"/>
        <v>12/30/3:00</v>
      </c>
    </row>
    <row r="8737" spans="2:31">
      <c r="B8737" s="37">
        <v>12</v>
      </c>
      <c r="C8737" s="38">
        <v>30</v>
      </c>
      <c r="D8737" s="39">
        <v>4</v>
      </c>
      <c r="E8737" s="17">
        <v>0</v>
      </c>
      <c r="F8737" s="17">
        <v>0</v>
      </c>
      <c r="G8737" s="17">
        <v>0</v>
      </c>
      <c r="H8737" s="37">
        <f t="shared" si="2454"/>
        <v>32</v>
      </c>
      <c r="I8737" s="37">
        <f>IF(H8737&lt;'Roof Calculator'!$G$8, 1, 0)</f>
        <v>1</v>
      </c>
      <c r="J8737" s="37">
        <f>IF(H8737&gt;='Roof Calculator'!$G$8, 1, 0)</f>
        <v>0</v>
      </c>
      <c r="K8737" s="37">
        <f t="shared" si="2455"/>
        <v>32</v>
      </c>
      <c r="L8737" s="37">
        <f t="shared" si="2456"/>
        <v>0</v>
      </c>
      <c r="M8737" s="37">
        <v>0</v>
      </c>
      <c r="N8737" s="37">
        <f t="shared" si="2457"/>
        <v>0</v>
      </c>
      <c r="O8737" s="37">
        <v>0</v>
      </c>
      <c r="P8737" s="37">
        <v>0</v>
      </c>
      <c r="Q8737" s="21">
        <f t="shared" si="2458"/>
        <v>39.790999999999997</v>
      </c>
      <c r="R8737" s="21">
        <f t="shared" si="2467"/>
        <v>364.12500000002586</v>
      </c>
      <c r="S8737" s="21">
        <f t="shared" si="2468"/>
        <v>-23.1274452905404</v>
      </c>
      <c r="T8737" s="21">
        <f t="shared" si="2459"/>
        <v>86.147999999999996</v>
      </c>
      <c r="U8737" s="37">
        <f>VLOOKUP(Time_Zone, 'LSTM LookUp'!$B$5:$D$8, 3, FALSE)</f>
        <v>-75</v>
      </c>
      <c r="V8737" s="21">
        <f t="shared" si="2469"/>
        <v>-2.8601163491799872</v>
      </c>
      <c r="W8737" s="21">
        <f t="shared" si="2460"/>
        <v>40.432970912705002</v>
      </c>
      <c r="X8737" s="21">
        <f t="shared" si="2461"/>
        <v>0</v>
      </c>
      <c r="Y8737" s="21">
        <f t="shared" si="2462"/>
        <v>0</v>
      </c>
      <c r="Z8737" s="21">
        <f t="shared" si="2470"/>
        <v>0</v>
      </c>
      <c r="AA8737" s="21">
        <f t="shared" si="2463"/>
        <v>0</v>
      </c>
      <c r="AB8737" s="21">
        <f t="shared" si="2464"/>
        <v>0</v>
      </c>
      <c r="AC8737" s="21">
        <f t="shared" si="2465"/>
        <v>0</v>
      </c>
      <c r="AD8737" s="21">
        <f t="shared" si="2471"/>
        <v>0</v>
      </c>
      <c r="AE8737" s="21" t="str">
        <f t="shared" si="2466"/>
        <v>12/30/4:00</v>
      </c>
    </row>
    <row r="8738" spans="2:31">
      <c r="B8738" s="37">
        <v>12</v>
      </c>
      <c r="C8738" s="38">
        <v>30</v>
      </c>
      <c r="D8738" s="39">
        <v>5</v>
      </c>
      <c r="E8738" s="17">
        <v>0.6</v>
      </c>
      <c r="F8738" s="17">
        <v>0</v>
      </c>
      <c r="G8738" s="17">
        <v>0</v>
      </c>
      <c r="H8738" s="37">
        <f t="shared" si="2454"/>
        <v>33.08</v>
      </c>
      <c r="I8738" s="37">
        <f>IF(H8738&lt;'Roof Calculator'!$G$8, 1, 0)</f>
        <v>1</v>
      </c>
      <c r="J8738" s="37">
        <f>IF(H8738&gt;='Roof Calculator'!$G$8, 1, 0)</f>
        <v>0</v>
      </c>
      <c r="K8738" s="37">
        <f t="shared" si="2455"/>
        <v>33.08</v>
      </c>
      <c r="L8738" s="37">
        <f t="shared" si="2456"/>
        <v>0</v>
      </c>
      <c r="M8738" s="37">
        <v>0</v>
      </c>
      <c r="N8738" s="37">
        <f t="shared" si="2457"/>
        <v>0</v>
      </c>
      <c r="O8738" s="37">
        <v>0</v>
      </c>
      <c r="P8738" s="37">
        <v>0</v>
      </c>
      <c r="Q8738" s="21">
        <f t="shared" si="2458"/>
        <v>39.790999999999997</v>
      </c>
      <c r="R8738" s="21">
        <f t="shared" si="2467"/>
        <v>364.16666666669255</v>
      </c>
      <c r="S8738" s="21">
        <f t="shared" si="2468"/>
        <v>-23.124581553726692</v>
      </c>
      <c r="T8738" s="21">
        <f t="shared" si="2459"/>
        <v>86.147999999999996</v>
      </c>
      <c r="U8738" s="37">
        <f>VLOOKUP(Time_Zone, 'LSTM LookUp'!$B$5:$D$8, 3, FALSE)</f>
        <v>-75</v>
      </c>
      <c r="V8738" s="21">
        <f t="shared" si="2469"/>
        <v>-2.8790443996315083</v>
      </c>
      <c r="W8738" s="21">
        <f t="shared" si="2460"/>
        <v>55.428238900092104</v>
      </c>
      <c r="X8738" s="21">
        <f t="shared" si="2461"/>
        <v>0</v>
      </c>
      <c r="Y8738" s="21">
        <f t="shared" si="2462"/>
        <v>0</v>
      </c>
      <c r="Z8738" s="21">
        <f t="shared" si="2470"/>
        <v>0</v>
      </c>
      <c r="AA8738" s="21">
        <f t="shared" si="2463"/>
        <v>0</v>
      </c>
      <c r="AB8738" s="21">
        <f t="shared" si="2464"/>
        <v>0</v>
      </c>
      <c r="AC8738" s="21">
        <f t="shared" si="2465"/>
        <v>0</v>
      </c>
      <c r="AD8738" s="21">
        <f t="shared" si="2471"/>
        <v>0</v>
      </c>
      <c r="AE8738" s="21" t="str">
        <f t="shared" si="2466"/>
        <v>12/30/5:00</v>
      </c>
    </row>
    <row r="8739" spans="2:31">
      <c r="B8739" s="37">
        <v>12</v>
      </c>
      <c r="C8739" s="38">
        <v>30</v>
      </c>
      <c r="D8739" s="39">
        <v>6</v>
      </c>
      <c r="E8739" s="17">
        <v>1.1000000000000001</v>
      </c>
      <c r="F8739" s="17">
        <v>0</v>
      </c>
      <c r="G8739" s="17">
        <v>0</v>
      </c>
      <c r="H8739" s="37">
        <f t="shared" si="2454"/>
        <v>33.979999999999997</v>
      </c>
      <c r="I8739" s="37">
        <f>IF(H8739&lt;'Roof Calculator'!$G$8, 1, 0)</f>
        <v>1</v>
      </c>
      <c r="J8739" s="37">
        <f>IF(H8739&gt;='Roof Calculator'!$G$8, 1, 0)</f>
        <v>0</v>
      </c>
      <c r="K8739" s="37">
        <f t="shared" si="2455"/>
        <v>33.979999999999997</v>
      </c>
      <c r="L8739" s="37">
        <f t="shared" si="2456"/>
        <v>0</v>
      </c>
      <c r="M8739" s="37">
        <v>0</v>
      </c>
      <c r="N8739" s="37">
        <f t="shared" si="2457"/>
        <v>0</v>
      </c>
      <c r="O8739" s="37">
        <v>0</v>
      </c>
      <c r="P8739" s="37">
        <v>0</v>
      </c>
      <c r="Q8739" s="21">
        <f t="shared" si="2458"/>
        <v>39.790999999999997</v>
      </c>
      <c r="R8739" s="21">
        <f t="shared" si="2467"/>
        <v>364.20833333335923</v>
      </c>
      <c r="S8739" s="21">
        <f t="shared" si="2468"/>
        <v>-23.121705290614432</v>
      </c>
      <c r="T8739" s="21">
        <f t="shared" si="2459"/>
        <v>86.147999999999996</v>
      </c>
      <c r="U8739" s="37">
        <f>VLOOKUP(Time_Zone, 'LSTM LookUp'!$B$5:$D$8, 3, FALSE)</f>
        <v>-75</v>
      </c>
      <c r="V8739" s="21">
        <f t="shared" si="2469"/>
        <v>-2.897966116387594</v>
      </c>
      <c r="W8739" s="21">
        <f t="shared" si="2460"/>
        <v>70.423508470903073</v>
      </c>
      <c r="X8739" s="21">
        <f t="shared" si="2461"/>
        <v>0</v>
      </c>
      <c r="Y8739" s="21">
        <f t="shared" si="2462"/>
        <v>0</v>
      </c>
      <c r="Z8739" s="21">
        <f t="shared" si="2470"/>
        <v>0</v>
      </c>
      <c r="AA8739" s="21">
        <f t="shared" si="2463"/>
        <v>0</v>
      </c>
      <c r="AB8739" s="21">
        <f t="shared" si="2464"/>
        <v>0</v>
      </c>
      <c r="AC8739" s="21">
        <f t="shared" si="2465"/>
        <v>0</v>
      </c>
      <c r="AD8739" s="21">
        <f t="shared" si="2471"/>
        <v>0</v>
      </c>
      <c r="AE8739" s="21" t="str">
        <f t="shared" si="2466"/>
        <v>12/30/6:00</v>
      </c>
    </row>
    <row r="8740" spans="2:31">
      <c r="B8740" s="37">
        <v>12</v>
      </c>
      <c r="C8740" s="38">
        <v>30</v>
      </c>
      <c r="D8740" s="39">
        <v>7</v>
      </c>
      <c r="E8740" s="17">
        <v>1.1000000000000001</v>
      </c>
      <c r="F8740" s="17">
        <v>0</v>
      </c>
      <c r="G8740" s="17">
        <v>0</v>
      </c>
      <c r="H8740" s="37">
        <f t="shared" si="2454"/>
        <v>33.979999999999997</v>
      </c>
      <c r="I8740" s="37">
        <f>IF(H8740&lt;'Roof Calculator'!$G$8, 1, 0)</f>
        <v>1</v>
      </c>
      <c r="J8740" s="37">
        <f>IF(H8740&gt;='Roof Calculator'!$G$8, 1, 0)</f>
        <v>0</v>
      </c>
      <c r="K8740" s="37">
        <f t="shared" si="2455"/>
        <v>33.979999999999997</v>
      </c>
      <c r="L8740" s="37">
        <f t="shared" si="2456"/>
        <v>0</v>
      </c>
      <c r="M8740" s="37">
        <v>0</v>
      </c>
      <c r="N8740" s="37">
        <f t="shared" si="2457"/>
        <v>0</v>
      </c>
      <c r="O8740" s="37">
        <v>0</v>
      </c>
      <c r="P8740" s="37">
        <v>0</v>
      </c>
      <c r="Q8740" s="21">
        <f t="shared" si="2458"/>
        <v>39.790999999999997</v>
      </c>
      <c r="R8740" s="21">
        <f t="shared" si="2467"/>
        <v>364.25000000002592</v>
      </c>
      <c r="S8740" s="21">
        <f t="shared" si="2468"/>
        <v>-23.118816503481568</v>
      </c>
      <c r="T8740" s="21">
        <f t="shared" si="2459"/>
        <v>86.147999999999996</v>
      </c>
      <c r="U8740" s="37">
        <f>VLOOKUP(Time_Zone, 'LSTM LookUp'!$B$5:$D$8, 3, FALSE)</f>
        <v>-75</v>
      </c>
      <c r="V8740" s="21">
        <f t="shared" si="2469"/>
        <v>-2.9168814690049407</v>
      </c>
      <c r="W8740" s="21">
        <f t="shared" si="2460"/>
        <v>85.418779632748738</v>
      </c>
      <c r="X8740" s="21">
        <f t="shared" si="2461"/>
        <v>0</v>
      </c>
      <c r="Y8740" s="21">
        <f t="shared" si="2462"/>
        <v>0</v>
      </c>
      <c r="Z8740" s="21">
        <f t="shared" si="2470"/>
        <v>0</v>
      </c>
      <c r="AA8740" s="21">
        <f t="shared" si="2463"/>
        <v>0</v>
      </c>
      <c r="AB8740" s="21">
        <f t="shared" si="2464"/>
        <v>0</v>
      </c>
      <c r="AC8740" s="21">
        <f t="shared" si="2465"/>
        <v>0</v>
      </c>
      <c r="AD8740" s="21">
        <f t="shared" si="2471"/>
        <v>0</v>
      </c>
      <c r="AE8740" s="21" t="str">
        <f t="shared" si="2466"/>
        <v>12/30/7:00</v>
      </c>
    </row>
    <row r="8741" spans="2:31">
      <c r="B8741" s="37">
        <v>12</v>
      </c>
      <c r="C8741" s="38">
        <v>30</v>
      </c>
      <c r="D8741" s="39">
        <v>8</v>
      </c>
      <c r="E8741" s="17">
        <v>1.1000000000000001</v>
      </c>
      <c r="F8741" s="17">
        <v>0</v>
      </c>
      <c r="G8741" s="17">
        <v>0</v>
      </c>
      <c r="H8741" s="37">
        <f t="shared" si="2454"/>
        <v>33.979999999999997</v>
      </c>
      <c r="I8741" s="37">
        <f>IF(H8741&lt;'Roof Calculator'!$G$8, 1, 0)</f>
        <v>1</v>
      </c>
      <c r="J8741" s="37">
        <f>IF(H8741&gt;='Roof Calculator'!$G$8, 1, 0)</f>
        <v>0</v>
      </c>
      <c r="K8741" s="37">
        <f t="shared" si="2455"/>
        <v>33.979999999999997</v>
      </c>
      <c r="L8741" s="37">
        <f t="shared" si="2456"/>
        <v>0</v>
      </c>
      <c r="M8741" s="37">
        <v>0</v>
      </c>
      <c r="N8741" s="37">
        <f t="shared" si="2457"/>
        <v>0</v>
      </c>
      <c r="O8741" s="37">
        <v>0</v>
      </c>
      <c r="P8741" s="37">
        <v>0</v>
      </c>
      <c r="Q8741" s="21">
        <f t="shared" si="2458"/>
        <v>39.790999999999997</v>
      </c>
      <c r="R8741" s="21">
        <f t="shared" si="2467"/>
        <v>364.29166666669261</v>
      </c>
      <c r="S8741" s="21">
        <f t="shared" si="2468"/>
        <v>-23.115915194615656</v>
      </c>
      <c r="T8741" s="21">
        <f t="shared" si="2459"/>
        <v>86.147999999999996</v>
      </c>
      <c r="U8741" s="37">
        <f>VLOOKUP(Time_Zone, 'LSTM LookUp'!$B$5:$D$8, 3, FALSE)</f>
        <v>-75</v>
      </c>
      <c r="V8741" s="21">
        <f t="shared" si="2469"/>
        <v>-2.9357904270534947</v>
      </c>
      <c r="W8741" s="21">
        <f t="shared" si="2460"/>
        <v>100.41405239323664</v>
      </c>
      <c r="X8741" s="21">
        <f t="shared" si="2461"/>
        <v>0</v>
      </c>
      <c r="Y8741" s="21">
        <f t="shared" si="2462"/>
        <v>0</v>
      </c>
      <c r="Z8741" s="21">
        <f t="shared" si="2470"/>
        <v>0</v>
      </c>
      <c r="AA8741" s="21">
        <f t="shared" si="2463"/>
        <v>0</v>
      </c>
      <c r="AB8741" s="21">
        <f t="shared" si="2464"/>
        <v>0</v>
      </c>
      <c r="AC8741" s="21">
        <f t="shared" si="2465"/>
        <v>0</v>
      </c>
      <c r="AD8741" s="21">
        <f t="shared" si="2471"/>
        <v>0</v>
      </c>
      <c r="AE8741" s="21" t="str">
        <f t="shared" si="2466"/>
        <v>12/30/8:00</v>
      </c>
    </row>
    <row r="8742" spans="2:31">
      <c r="B8742" s="37">
        <v>12</v>
      </c>
      <c r="C8742" s="38">
        <v>30</v>
      </c>
      <c r="D8742" s="39">
        <v>9</v>
      </c>
      <c r="E8742" s="17">
        <v>1.7</v>
      </c>
      <c r="F8742" s="17">
        <v>22</v>
      </c>
      <c r="G8742" s="17">
        <v>2</v>
      </c>
      <c r="H8742" s="37">
        <f t="shared" si="2454"/>
        <v>35.06</v>
      </c>
      <c r="I8742" s="37">
        <f>IF(H8742&lt;'Roof Calculator'!$G$8, 1, 0)</f>
        <v>1</v>
      </c>
      <c r="J8742" s="37">
        <f>IF(H8742&gt;='Roof Calculator'!$G$8, 1, 0)</f>
        <v>0</v>
      </c>
      <c r="K8742" s="37">
        <f t="shared" si="2455"/>
        <v>35.06</v>
      </c>
      <c r="L8742" s="37">
        <f t="shared" si="2456"/>
        <v>0</v>
      </c>
      <c r="M8742" s="37">
        <v>0</v>
      </c>
      <c r="N8742" s="37">
        <f t="shared" si="2457"/>
        <v>22</v>
      </c>
      <c r="O8742" s="37">
        <v>0</v>
      </c>
      <c r="P8742" s="37">
        <v>0</v>
      </c>
      <c r="Q8742" s="21">
        <f t="shared" si="2458"/>
        <v>39.790999999999997</v>
      </c>
      <c r="R8742" s="21">
        <f t="shared" si="2467"/>
        <v>364.33333333335929</v>
      </c>
      <c r="S8742" s="21">
        <f t="shared" si="2468"/>
        <v>-23.113001366313817</v>
      </c>
      <c r="T8742" s="21">
        <f t="shared" si="2459"/>
        <v>86.147999999999996</v>
      </c>
      <c r="U8742" s="37">
        <f>VLOOKUP(Time_Zone, 'LSTM LookUp'!$B$5:$D$8, 3, FALSE)</f>
        <v>-75</v>
      </c>
      <c r="V8742" s="21">
        <f t="shared" si="2469"/>
        <v>-2.9546929601166578</v>
      </c>
      <c r="W8742" s="21">
        <f t="shared" si="2460"/>
        <v>115.40932675997087</v>
      </c>
      <c r="X8742" s="21">
        <f t="shared" si="2461"/>
        <v>-1.1089214328078771</v>
      </c>
      <c r="Y8742" s="21">
        <f t="shared" si="2462"/>
        <v>20.891078567192125</v>
      </c>
      <c r="Z8742" s="21">
        <f t="shared" si="2470"/>
        <v>6.6221070300315432</v>
      </c>
      <c r="AA8742" s="21">
        <f t="shared" si="2463"/>
        <v>6.6221070300315432</v>
      </c>
      <c r="AB8742" s="21">
        <f t="shared" si="2464"/>
        <v>0</v>
      </c>
      <c r="AC8742" s="21">
        <f t="shared" si="2465"/>
        <v>0</v>
      </c>
      <c r="AD8742" s="21">
        <f t="shared" si="2471"/>
        <v>0</v>
      </c>
      <c r="AE8742" s="21" t="str">
        <f t="shared" si="2466"/>
        <v>12/30/9:00</v>
      </c>
    </row>
    <row r="8743" spans="2:31">
      <c r="B8743" s="37">
        <v>12</v>
      </c>
      <c r="C8743" s="38">
        <v>30</v>
      </c>
      <c r="D8743" s="39">
        <v>10</v>
      </c>
      <c r="E8743" s="17">
        <v>2.2000000000000002</v>
      </c>
      <c r="F8743" s="17">
        <v>60</v>
      </c>
      <c r="G8743" s="17">
        <v>9</v>
      </c>
      <c r="H8743" s="37">
        <f t="shared" si="2454"/>
        <v>35.96</v>
      </c>
      <c r="I8743" s="37">
        <f>IF(H8743&lt;'Roof Calculator'!$G$8, 1, 0)</f>
        <v>1</v>
      </c>
      <c r="J8743" s="37">
        <f>IF(H8743&gt;='Roof Calculator'!$G$8, 1, 0)</f>
        <v>0</v>
      </c>
      <c r="K8743" s="37">
        <f t="shared" si="2455"/>
        <v>35.96</v>
      </c>
      <c r="L8743" s="37">
        <f t="shared" si="2456"/>
        <v>0</v>
      </c>
      <c r="M8743" s="37">
        <v>0</v>
      </c>
      <c r="N8743" s="37">
        <f t="shared" si="2457"/>
        <v>60</v>
      </c>
      <c r="O8743" s="37">
        <v>0</v>
      </c>
      <c r="P8743" s="37">
        <v>0</v>
      </c>
      <c r="Q8743" s="21">
        <f t="shared" si="2458"/>
        <v>39.790999999999997</v>
      </c>
      <c r="R8743" s="21">
        <f t="shared" si="2467"/>
        <v>364.37500000002598</v>
      </c>
      <c r="S8743" s="21">
        <f t="shared" si="2468"/>
        <v>-23.110075020882775</v>
      </c>
      <c r="T8743" s="21">
        <f t="shared" si="2459"/>
        <v>86.147999999999996</v>
      </c>
      <c r="U8743" s="37">
        <f>VLOOKUP(Time_Zone, 'LSTM LookUp'!$B$5:$D$8, 3, FALSE)</f>
        <v>-75</v>
      </c>
      <c r="V8743" s="21">
        <f t="shared" si="2469"/>
        <v>-2.9735890377911613</v>
      </c>
      <c r="W8743" s="21">
        <f t="shared" si="2460"/>
        <v>130.40460274055224</v>
      </c>
      <c r="X8743" s="21">
        <f t="shared" si="2461"/>
        <v>-6.3835157637476421</v>
      </c>
      <c r="Y8743" s="21">
        <f t="shared" si="2462"/>
        <v>53.616484236252361</v>
      </c>
      <c r="Z8743" s="21">
        <f t="shared" si="2470"/>
        <v>16.995489057422247</v>
      </c>
      <c r="AA8743" s="21">
        <f t="shared" si="2463"/>
        <v>16.995489057422247</v>
      </c>
      <c r="AB8743" s="21">
        <f t="shared" si="2464"/>
        <v>0</v>
      </c>
      <c r="AC8743" s="21">
        <f t="shared" si="2465"/>
        <v>0</v>
      </c>
      <c r="AD8743" s="21">
        <f t="shared" si="2471"/>
        <v>0</v>
      </c>
      <c r="AE8743" s="21" t="str">
        <f t="shared" si="2466"/>
        <v>12/30/10:00</v>
      </c>
    </row>
    <row r="8744" spans="2:31">
      <c r="B8744" s="37">
        <v>12</v>
      </c>
      <c r="C8744" s="38">
        <v>30</v>
      </c>
      <c r="D8744" s="39">
        <v>11</v>
      </c>
      <c r="E8744" s="17">
        <v>2.8</v>
      </c>
      <c r="F8744" s="17">
        <v>131</v>
      </c>
      <c r="G8744" s="17">
        <v>0</v>
      </c>
      <c r="H8744" s="37">
        <f t="shared" si="2454"/>
        <v>37.04</v>
      </c>
      <c r="I8744" s="37">
        <f>IF(H8744&lt;'Roof Calculator'!$G$8, 1, 0)</f>
        <v>1</v>
      </c>
      <c r="J8744" s="37">
        <f>IF(H8744&gt;='Roof Calculator'!$G$8, 1, 0)</f>
        <v>0</v>
      </c>
      <c r="K8744" s="37">
        <f t="shared" si="2455"/>
        <v>37.04</v>
      </c>
      <c r="L8744" s="37">
        <f t="shared" si="2456"/>
        <v>0</v>
      </c>
      <c r="M8744" s="37">
        <v>0</v>
      </c>
      <c r="N8744" s="37">
        <f t="shared" si="2457"/>
        <v>131</v>
      </c>
      <c r="O8744" s="37">
        <v>0</v>
      </c>
      <c r="P8744" s="37">
        <v>0</v>
      </c>
      <c r="Q8744" s="21">
        <f t="shared" si="2458"/>
        <v>39.790999999999997</v>
      </c>
      <c r="R8744" s="21">
        <f t="shared" si="2467"/>
        <v>364.41666666669266</v>
      </c>
      <c r="S8744" s="21">
        <f t="shared" si="2468"/>
        <v>-23.107136160638827</v>
      </c>
      <c r="T8744" s="21">
        <f t="shared" si="2459"/>
        <v>86.147999999999996</v>
      </c>
      <c r="U8744" s="37">
        <f>VLOOKUP(Time_Zone, 'LSTM LookUp'!$B$5:$D$8, 3, FALSE)</f>
        <v>-75</v>
      </c>
      <c r="V8744" s="21">
        <f t="shared" si="2469"/>
        <v>-2.9924786296872785</v>
      </c>
      <c r="W8744" s="21">
        <f t="shared" si="2460"/>
        <v>145.39988034257814</v>
      </c>
      <c r="X8744" s="21">
        <f t="shared" si="2461"/>
        <v>0</v>
      </c>
      <c r="Y8744" s="21">
        <f t="shared" si="2462"/>
        <v>131</v>
      </c>
      <c r="Z8744" s="21">
        <f t="shared" si="2470"/>
        <v>41.524712002972869</v>
      </c>
      <c r="AA8744" s="21">
        <f t="shared" si="2463"/>
        <v>41.524712002972869</v>
      </c>
      <c r="AB8744" s="21">
        <f t="shared" si="2464"/>
        <v>0</v>
      </c>
      <c r="AC8744" s="21">
        <f t="shared" si="2465"/>
        <v>0</v>
      </c>
      <c r="AD8744" s="21">
        <f t="shared" si="2471"/>
        <v>0</v>
      </c>
      <c r="AE8744" s="21" t="str">
        <f t="shared" si="2466"/>
        <v>12/30/11:00</v>
      </c>
    </row>
    <row r="8745" spans="2:31">
      <c r="B8745" s="37">
        <v>12</v>
      </c>
      <c r="C8745" s="38">
        <v>30</v>
      </c>
      <c r="D8745" s="39">
        <v>12</v>
      </c>
      <c r="E8745" s="17">
        <v>4.4000000000000004</v>
      </c>
      <c r="F8745" s="17">
        <v>162</v>
      </c>
      <c r="G8745" s="17">
        <v>391</v>
      </c>
      <c r="H8745" s="37">
        <f t="shared" si="2454"/>
        <v>39.92</v>
      </c>
      <c r="I8745" s="37">
        <f>IF(H8745&lt;'Roof Calculator'!$G$8, 1, 0)</f>
        <v>1</v>
      </c>
      <c r="J8745" s="37">
        <f>IF(H8745&gt;='Roof Calculator'!$G$8, 1, 0)</f>
        <v>0</v>
      </c>
      <c r="K8745" s="37">
        <f t="shared" si="2455"/>
        <v>39.92</v>
      </c>
      <c r="L8745" s="37">
        <f t="shared" si="2456"/>
        <v>0</v>
      </c>
      <c r="M8745" s="37">
        <v>0</v>
      </c>
      <c r="N8745" s="37">
        <f t="shared" si="2457"/>
        <v>162</v>
      </c>
      <c r="O8745" s="37">
        <v>0</v>
      </c>
      <c r="P8745" s="37">
        <v>0</v>
      </c>
      <c r="Q8745" s="21">
        <f t="shared" si="2458"/>
        <v>39.790999999999997</v>
      </c>
      <c r="R8745" s="21">
        <f t="shared" si="2467"/>
        <v>364.45833333335935</v>
      </c>
      <c r="S8745" s="21">
        <f t="shared" si="2468"/>
        <v>-23.104184787907823</v>
      </c>
      <c r="T8745" s="21">
        <f t="shared" si="2459"/>
        <v>86.147999999999996</v>
      </c>
      <c r="U8745" s="37">
        <f>VLOOKUP(Time_Zone, 'LSTM LookUp'!$B$5:$D$8, 3, FALSE)</f>
        <v>-75</v>
      </c>
      <c r="V8745" s="21">
        <f t="shared" si="2469"/>
        <v>-3.011361705428798</v>
      </c>
      <c r="W8745" s="21">
        <f t="shared" si="2460"/>
        <v>160.39515957364279</v>
      </c>
      <c r="X8745" s="21">
        <f t="shared" si="2461"/>
        <v>-358.51471463911793</v>
      </c>
      <c r="Y8745" s="21">
        <f t="shared" si="2462"/>
        <v>-196.51471463911793</v>
      </c>
      <c r="Z8745" s="21">
        <f t="shared" si="2470"/>
        <v>-62.291732288059308</v>
      </c>
      <c r="AA8745" s="21">
        <f t="shared" si="2463"/>
        <v>-62.291732288059308</v>
      </c>
      <c r="AB8745" s="21">
        <f t="shared" si="2464"/>
        <v>0</v>
      </c>
      <c r="AC8745" s="21">
        <f t="shared" si="2465"/>
        <v>0</v>
      </c>
      <c r="AD8745" s="21">
        <f t="shared" si="2471"/>
        <v>0</v>
      </c>
      <c r="AE8745" s="21" t="str">
        <f t="shared" si="2466"/>
        <v>12/30/12:00</v>
      </c>
    </row>
    <row r="8746" spans="2:31">
      <c r="B8746" s="37">
        <v>12</v>
      </c>
      <c r="C8746" s="38">
        <v>30</v>
      </c>
      <c r="D8746" s="39">
        <v>13</v>
      </c>
      <c r="E8746" s="17">
        <v>5</v>
      </c>
      <c r="F8746" s="17">
        <v>189</v>
      </c>
      <c r="G8746" s="17">
        <v>65</v>
      </c>
      <c r="H8746" s="37">
        <f t="shared" si="2454"/>
        <v>41</v>
      </c>
      <c r="I8746" s="37">
        <f>IF(H8746&lt;'Roof Calculator'!$G$8, 1, 0)</f>
        <v>1</v>
      </c>
      <c r="J8746" s="37">
        <f>IF(H8746&gt;='Roof Calculator'!$G$8, 1, 0)</f>
        <v>0</v>
      </c>
      <c r="K8746" s="37">
        <f t="shared" si="2455"/>
        <v>41</v>
      </c>
      <c r="L8746" s="37">
        <f t="shared" si="2456"/>
        <v>0</v>
      </c>
      <c r="M8746" s="37">
        <v>0</v>
      </c>
      <c r="N8746" s="37">
        <f t="shared" si="2457"/>
        <v>189</v>
      </c>
      <c r="O8746" s="37">
        <v>0</v>
      </c>
      <c r="P8746" s="37">
        <v>0</v>
      </c>
      <c r="Q8746" s="21">
        <f t="shared" si="2458"/>
        <v>39.790999999999997</v>
      </c>
      <c r="R8746" s="21">
        <f t="shared" si="2467"/>
        <v>364.50000000002603</v>
      </c>
      <c r="S8746" s="21">
        <f t="shared" si="2468"/>
        <v>-23.101220905025212</v>
      </c>
      <c r="T8746" s="21">
        <f t="shared" si="2459"/>
        <v>86.147999999999996</v>
      </c>
      <c r="U8746" s="37">
        <f>VLOOKUP(Time_Zone, 'LSTM LookUp'!$B$5:$D$8, 3, FALSE)</f>
        <v>-75</v>
      </c>
      <c r="V8746" s="21">
        <f t="shared" si="2469"/>
        <v>-3.0302382346531003</v>
      </c>
      <c r="W8746" s="21">
        <f t="shared" si="2460"/>
        <v>175.39044044133675</v>
      </c>
      <c r="X8746" s="21">
        <f t="shared" si="2461"/>
        <v>-62.11319940352741</v>
      </c>
      <c r="Y8746" s="21">
        <f t="shared" si="2462"/>
        <v>126.8868005964726</v>
      </c>
      <c r="Z8746" s="21">
        <f t="shared" si="2470"/>
        <v>40.220899631657794</v>
      </c>
      <c r="AA8746" s="21">
        <f t="shared" si="2463"/>
        <v>40.220899631657794</v>
      </c>
      <c r="AB8746" s="21">
        <f t="shared" si="2464"/>
        <v>0</v>
      </c>
      <c r="AC8746" s="21">
        <f t="shared" si="2465"/>
        <v>0</v>
      </c>
      <c r="AD8746" s="21">
        <f t="shared" si="2471"/>
        <v>0</v>
      </c>
      <c r="AE8746" s="21" t="str">
        <f t="shared" si="2466"/>
        <v>12/30/13:00</v>
      </c>
    </row>
    <row r="8747" spans="2:31">
      <c r="B8747" s="37">
        <v>12</v>
      </c>
      <c r="C8747" s="38">
        <v>30</v>
      </c>
      <c r="D8747" s="39">
        <v>14</v>
      </c>
      <c r="E8747" s="17">
        <v>5.6</v>
      </c>
      <c r="F8747" s="17">
        <v>136</v>
      </c>
      <c r="G8747" s="17">
        <v>29</v>
      </c>
      <c r="H8747" s="37">
        <f t="shared" si="2454"/>
        <v>42.08</v>
      </c>
      <c r="I8747" s="37">
        <f>IF(H8747&lt;'Roof Calculator'!$G$8, 1, 0)</f>
        <v>1</v>
      </c>
      <c r="J8747" s="37">
        <f>IF(H8747&gt;='Roof Calculator'!$G$8, 1, 0)</f>
        <v>0</v>
      </c>
      <c r="K8747" s="37">
        <f t="shared" si="2455"/>
        <v>42.08</v>
      </c>
      <c r="L8747" s="37">
        <f t="shared" si="2456"/>
        <v>0</v>
      </c>
      <c r="M8747" s="37">
        <v>0</v>
      </c>
      <c r="N8747" s="37">
        <f t="shared" si="2457"/>
        <v>136</v>
      </c>
      <c r="O8747" s="37">
        <v>0</v>
      </c>
      <c r="P8747" s="37">
        <v>0</v>
      </c>
      <c r="Q8747" s="21">
        <f t="shared" si="2458"/>
        <v>39.790999999999997</v>
      </c>
      <c r="R8747" s="21">
        <f t="shared" si="2467"/>
        <v>364.54166666669272</v>
      </c>
      <c r="S8747" s="21">
        <f t="shared" si="2468"/>
        <v>-23.098244514335967</v>
      </c>
      <c r="T8747" s="21">
        <f t="shared" si="2459"/>
        <v>86.147999999999996</v>
      </c>
      <c r="U8747" s="37">
        <f>VLOOKUP(Time_Zone, 'LSTM LookUp'!$B$5:$D$8, 3, FALSE)</f>
        <v>-75</v>
      </c>
      <c r="V8747" s="21">
        <f t="shared" si="2469"/>
        <v>-3.0491081870112184</v>
      </c>
      <c r="W8747" s="21">
        <f t="shared" si="2460"/>
        <v>190.38572295324718</v>
      </c>
      <c r="X8747" s="21">
        <f t="shared" si="2461"/>
        <v>-27.442095276697923</v>
      </c>
      <c r="Y8747" s="21">
        <f t="shared" si="2462"/>
        <v>108.55790472330207</v>
      </c>
      <c r="Z8747" s="21">
        <f t="shared" si="2470"/>
        <v>34.410959765506014</v>
      </c>
      <c r="AA8747" s="21">
        <f t="shared" si="2463"/>
        <v>34.410959765506014</v>
      </c>
      <c r="AB8747" s="21">
        <f t="shared" si="2464"/>
        <v>0</v>
      </c>
      <c r="AC8747" s="21">
        <f t="shared" si="2465"/>
        <v>0</v>
      </c>
      <c r="AD8747" s="21">
        <f t="shared" si="2471"/>
        <v>0</v>
      </c>
      <c r="AE8747" s="21" t="str">
        <f t="shared" si="2466"/>
        <v>12/30/14:00</v>
      </c>
    </row>
    <row r="8748" spans="2:31">
      <c r="B8748" s="37">
        <v>12</v>
      </c>
      <c r="C8748" s="38">
        <v>30</v>
      </c>
      <c r="D8748" s="39">
        <v>15</v>
      </c>
      <c r="E8748" s="17">
        <v>5.6</v>
      </c>
      <c r="F8748" s="17">
        <v>105</v>
      </c>
      <c r="G8748" s="17">
        <v>0</v>
      </c>
      <c r="H8748" s="37">
        <f t="shared" si="2454"/>
        <v>42.08</v>
      </c>
      <c r="I8748" s="37">
        <f>IF(H8748&lt;'Roof Calculator'!$G$8, 1, 0)</f>
        <v>1</v>
      </c>
      <c r="J8748" s="37">
        <f>IF(H8748&gt;='Roof Calculator'!$G$8, 1, 0)</f>
        <v>0</v>
      </c>
      <c r="K8748" s="37">
        <f t="shared" si="2455"/>
        <v>42.08</v>
      </c>
      <c r="L8748" s="37">
        <f t="shared" si="2456"/>
        <v>0</v>
      </c>
      <c r="M8748" s="37">
        <v>0</v>
      </c>
      <c r="N8748" s="37">
        <f t="shared" si="2457"/>
        <v>105</v>
      </c>
      <c r="O8748" s="37">
        <v>0</v>
      </c>
      <c r="P8748" s="37">
        <v>0</v>
      </c>
      <c r="Q8748" s="21">
        <f t="shared" si="2458"/>
        <v>39.790999999999997</v>
      </c>
      <c r="R8748" s="21">
        <f t="shared" si="2467"/>
        <v>364.58333333335941</v>
      </c>
      <c r="S8748" s="21">
        <f t="shared" si="2468"/>
        <v>-23.095255618194635</v>
      </c>
      <c r="T8748" s="21">
        <f t="shared" si="2459"/>
        <v>86.147999999999996</v>
      </c>
      <c r="U8748" s="37">
        <f>VLOOKUP(Time_Zone, 'LSTM LookUp'!$B$5:$D$8, 3, FALSE)</f>
        <v>-75</v>
      </c>
      <c r="V8748" s="21">
        <f t="shared" si="2469"/>
        <v>-3.0679715321678946</v>
      </c>
      <c r="W8748" s="21">
        <f t="shared" si="2460"/>
        <v>205.38100711695805</v>
      </c>
      <c r="X8748" s="21">
        <f t="shared" si="2461"/>
        <v>0</v>
      </c>
      <c r="Y8748" s="21">
        <f t="shared" si="2462"/>
        <v>105</v>
      </c>
      <c r="Z8748" s="21">
        <f t="shared" si="2470"/>
        <v>33.283166109253067</v>
      </c>
      <c r="AA8748" s="21">
        <f t="shared" si="2463"/>
        <v>33.283166109253067</v>
      </c>
      <c r="AB8748" s="21">
        <f t="shared" si="2464"/>
        <v>0</v>
      </c>
      <c r="AC8748" s="21">
        <f t="shared" si="2465"/>
        <v>0</v>
      </c>
      <c r="AD8748" s="21">
        <f t="shared" si="2471"/>
        <v>0</v>
      </c>
      <c r="AE8748" s="21" t="str">
        <f t="shared" si="2466"/>
        <v>12/30/15:00</v>
      </c>
    </row>
    <row r="8749" spans="2:31">
      <c r="B8749" s="37">
        <v>12</v>
      </c>
      <c r="C8749" s="38">
        <v>30</v>
      </c>
      <c r="D8749" s="39">
        <v>16</v>
      </c>
      <c r="E8749" s="17">
        <v>5</v>
      </c>
      <c r="F8749" s="17">
        <v>117</v>
      </c>
      <c r="G8749" s="17">
        <v>2</v>
      </c>
      <c r="H8749" s="37">
        <f t="shared" si="2454"/>
        <v>41</v>
      </c>
      <c r="I8749" s="37">
        <f>IF(H8749&lt;'Roof Calculator'!$G$8, 1, 0)</f>
        <v>1</v>
      </c>
      <c r="J8749" s="37">
        <f>IF(H8749&gt;='Roof Calculator'!$G$8, 1, 0)</f>
        <v>0</v>
      </c>
      <c r="K8749" s="37">
        <f t="shared" si="2455"/>
        <v>41</v>
      </c>
      <c r="L8749" s="37">
        <f t="shared" si="2456"/>
        <v>0</v>
      </c>
      <c r="M8749" s="37">
        <v>0</v>
      </c>
      <c r="N8749" s="37">
        <f t="shared" si="2457"/>
        <v>117</v>
      </c>
      <c r="O8749" s="37">
        <v>0</v>
      </c>
      <c r="P8749" s="37">
        <v>0</v>
      </c>
      <c r="Q8749" s="21">
        <f t="shared" si="2458"/>
        <v>39.790999999999997</v>
      </c>
      <c r="R8749" s="21">
        <f t="shared" si="2467"/>
        <v>364.62500000002609</v>
      </c>
      <c r="S8749" s="21">
        <f t="shared" si="2468"/>
        <v>-23.092254218965305</v>
      </c>
      <c r="T8749" s="21">
        <f t="shared" si="2459"/>
        <v>86.147999999999996</v>
      </c>
      <c r="U8749" s="37">
        <f>VLOOKUP(Time_Zone, 'LSTM LookUp'!$B$5:$D$8, 3, FALSE)</f>
        <v>-75</v>
      </c>
      <c r="V8749" s="21">
        <f t="shared" si="2469"/>
        <v>-3.0868282398016609</v>
      </c>
      <c r="W8749" s="21">
        <f t="shared" si="2460"/>
        <v>220.37629294004958</v>
      </c>
      <c r="X8749" s="21">
        <f t="shared" si="2461"/>
        <v>-1.5789390508033758</v>
      </c>
      <c r="Y8749" s="21">
        <f t="shared" si="2462"/>
        <v>115.42106094919663</v>
      </c>
      <c r="Z8749" s="21">
        <f t="shared" si="2470"/>
        <v>36.586460419793653</v>
      </c>
      <c r="AA8749" s="21">
        <f t="shared" si="2463"/>
        <v>36.586460419793653</v>
      </c>
      <c r="AB8749" s="21">
        <f t="shared" si="2464"/>
        <v>0</v>
      </c>
      <c r="AC8749" s="21">
        <f t="shared" si="2465"/>
        <v>0</v>
      </c>
      <c r="AD8749" s="21">
        <f t="shared" si="2471"/>
        <v>0</v>
      </c>
      <c r="AE8749" s="21" t="str">
        <f t="shared" si="2466"/>
        <v>12/30/16:00</v>
      </c>
    </row>
    <row r="8750" spans="2:31">
      <c r="B8750" s="37">
        <v>12</v>
      </c>
      <c r="C8750" s="38">
        <v>30</v>
      </c>
      <c r="D8750" s="39">
        <v>17</v>
      </c>
      <c r="E8750" s="17">
        <v>4.4000000000000004</v>
      </c>
      <c r="F8750" s="17">
        <v>62</v>
      </c>
      <c r="G8750" s="17">
        <v>59</v>
      </c>
      <c r="H8750" s="37">
        <f t="shared" si="2454"/>
        <v>39.92</v>
      </c>
      <c r="I8750" s="37">
        <f>IF(H8750&lt;'Roof Calculator'!$G$8, 1, 0)</f>
        <v>1</v>
      </c>
      <c r="J8750" s="37">
        <f>IF(H8750&gt;='Roof Calculator'!$G$8, 1, 0)</f>
        <v>0</v>
      </c>
      <c r="K8750" s="37">
        <f t="shared" si="2455"/>
        <v>39.92</v>
      </c>
      <c r="L8750" s="37">
        <f t="shared" si="2456"/>
        <v>0</v>
      </c>
      <c r="M8750" s="37">
        <v>0</v>
      </c>
      <c r="N8750" s="37">
        <f t="shared" si="2457"/>
        <v>62</v>
      </c>
      <c r="O8750" s="37">
        <v>0</v>
      </c>
      <c r="P8750" s="37">
        <v>0</v>
      </c>
      <c r="Q8750" s="21">
        <f t="shared" si="2458"/>
        <v>39.790999999999997</v>
      </c>
      <c r="R8750" s="21">
        <f t="shared" si="2467"/>
        <v>364.66666666669278</v>
      </c>
      <c r="S8750" s="21">
        <f t="shared" si="2468"/>
        <v>-23.089240319021609</v>
      </c>
      <c r="T8750" s="21">
        <f t="shared" si="2459"/>
        <v>86.147999999999996</v>
      </c>
      <c r="U8750" s="37">
        <f>VLOOKUP(Time_Zone, 'LSTM LookUp'!$B$5:$D$8, 3, FALSE)</f>
        <v>-75</v>
      </c>
      <c r="V8750" s="21">
        <f t="shared" si="2469"/>
        <v>-3.1056782796048079</v>
      </c>
      <c r="W8750" s="21">
        <f t="shared" si="2460"/>
        <v>235.37158043009879</v>
      </c>
      <c r="X8750" s="21">
        <f t="shared" si="2461"/>
        <v>-38.505760249870711</v>
      </c>
      <c r="Y8750" s="21">
        <f t="shared" si="2462"/>
        <v>23.494239750129289</v>
      </c>
      <c r="Z8750" s="21">
        <f t="shared" si="2470"/>
        <v>7.4472636591825649</v>
      </c>
      <c r="AA8750" s="21">
        <f t="shared" si="2463"/>
        <v>7.4472636591825649</v>
      </c>
      <c r="AB8750" s="21">
        <f t="shared" si="2464"/>
        <v>0</v>
      </c>
      <c r="AC8750" s="21">
        <f t="shared" si="2465"/>
        <v>0</v>
      </c>
      <c r="AD8750" s="21">
        <f t="shared" si="2471"/>
        <v>0</v>
      </c>
      <c r="AE8750" s="21" t="str">
        <f t="shared" si="2466"/>
        <v>12/30/17:00</v>
      </c>
    </row>
    <row r="8751" spans="2:31">
      <c r="B8751" s="37">
        <v>12</v>
      </c>
      <c r="C8751" s="38">
        <v>30</v>
      </c>
      <c r="D8751" s="39">
        <v>18</v>
      </c>
      <c r="E8751" s="17">
        <v>3.3</v>
      </c>
      <c r="F8751" s="17">
        <v>10</v>
      </c>
      <c r="G8751" s="17">
        <v>14</v>
      </c>
      <c r="H8751" s="37">
        <f t="shared" si="2454"/>
        <v>37.94</v>
      </c>
      <c r="I8751" s="37">
        <f>IF(H8751&lt;'Roof Calculator'!$G$8, 1, 0)</f>
        <v>1</v>
      </c>
      <c r="J8751" s="37">
        <f>IF(H8751&gt;='Roof Calculator'!$G$8, 1, 0)</f>
        <v>0</v>
      </c>
      <c r="K8751" s="37">
        <f t="shared" si="2455"/>
        <v>37.94</v>
      </c>
      <c r="L8751" s="37">
        <f t="shared" si="2456"/>
        <v>0</v>
      </c>
      <c r="M8751" s="37">
        <v>0</v>
      </c>
      <c r="N8751" s="37">
        <f t="shared" si="2457"/>
        <v>10</v>
      </c>
      <c r="O8751" s="37">
        <v>0</v>
      </c>
      <c r="P8751" s="37">
        <v>0</v>
      </c>
      <c r="Q8751" s="21">
        <f t="shared" si="2458"/>
        <v>39.790999999999997</v>
      </c>
      <c r="R8751" s="21">
        <f t="shared" si="2467"/>
        <v>364.70833333335946</v>
      </c>
      <c r="S8751" s="21">
        <f t="shared" si="2468"/>
        <v>-23.086213920746697</v>
      </c>
      <c r="T8751" s="21">
        <f t="shared" si="2459"/>
        <v>86.147999999999996</v>
      </c>
      <c r="U8751" s="37">
        <f>VLOOKUP(Time_Zone, 'LSTM LookUp'!$B$5:$D$8, 3, FALSE)</f>
        <v>-75</v>
      </c>
      <c r="V8751" s="21">
        <f t="shared" si="2469"/>
        <v>-3.1245216212835993</v>
      </c>
      <c r="W8751" s="21">
        <f t="shared" si="2460"/>
        <v>250.36686959467912</v>
      </c>
      <c r="X8751" s="21">
        <f t="shared" si="2461"/>
        <v>-6.8382761893039437</v>
      </c>
      <c r="Y8751" s="21">
        <f t="shared" si="2462"/>
        <v>3.1617238106960563</v>
      </c>
      <c r="Z8751" s="21">
        <f t="shared" si="2470"/>
        <v>1.0022112265045471</v>
      </c>
      <c r="AA8751" s="21">
        <f t="shared" si="2463"/>
        <v>1.0022112265045471</v>
      </c>
      <c r="AB8751" s="21">
        <f t="shared" si="2464"/>
        <v>0</v>
      </c>
      <c r="AC8751" s="21">
        <f t="shared" si="2465"/>
        <v>0</v>
      </c>
      <c r="AD8751" s="21">
        <f t="shared" si="2471"/>
        <v>0</v>
      </c>
      <c r="AE8751" s="21" t="str">
        <f t="shared" si="2466"/>
        <v>12/30/18:00</v>
      </c>
    </row>
    <row r="8752" spans="2:31">
      <c r="B8752" s="37">
        <v>12</v>
      </c>
      <c r="C8752" s="38">
        <v>30</v>
      </c>
      <c r="D8752" s="39">
        <v>19</v>
      </c>
      <c r="E8752" s="17">
        <v>2.8</v>
      </c>
      <c r="F8752" s="17">
        <v>0</v>
      </c>
      <c r="G8752" s="17">
        <v>0</v>
      </c>
      <c r="H8752" s="37">
        <f t="shared" si="2454"/>
        <v>37.04</v>
      </c>
      <c r="I8752" s="37">
        <f>IF(H8752&lt;'Roof Calculator'!$G$8, 1, 0)</f>
        <v>1</v>
      </c>
      <c r="J8752" s="37">
        <f>IF(H8752&gt;='Roof Calculator'!$G$8, 1, 0)</f>
        <v>0</v>
      </c>
      <c r="K8752" s="37">
        <f t="shared" si="2455"/>
        <v>37.04</v>
      </c>
      <c r="L8752" s="37">
        <f t="shared" si="2456"/>
        <v>0</v>
      </c>
      <c r="M8752" s="37">
        <v>0</v>
      </c>
      <c r="N8752" s="37">
        <f t="shared" si="2457"/>
        <v>0</v>
      </c>
      <c r="O8752" s="37">
        <v>0</v>
      </c>
      <c r="P8752" s="37">
        <v>0</v>
      </c>
      <c r="Q8752" s="21">
        <f t="shared" si="2458"/>
        <v>39.790999999999997</v>
      </c>
      <c r="R8752" s="21">
        <f t="shared" si="2467"/>
        <v>364.75000000002615</v>
      </c>
      <c r="S8752" s="21">
        <f t="shared" si="2468"/>
        <v>-23.083175026533286</v>
      </c>
      <c r="T8752" s="21">
        <f t="shared" si="2459"/>
        <v>86.147999999999996</v>
      </c>
      <c r="U8752" s="37">
        <f>VLOOKUP(Time_Zone, 'LSTM LookUp'!$B$5:$D$8, 3, FALSE)</f>
        <v>-75</v>
      </c>
      <c r="V8752" s="21">
        <f t="shared" si="2469"/>
        <v>-3.1433582345581286</v>
      </c>
      <c r="W8752" s="21">
        <f t="shared" si="2460"/>
        <v>265.36216044136046</v>
      </c>
      <c r="X8752" s="21">
        <f t="shared" si="2461"/>
        <v>0</v>
      </c>
      <c r="Y8752" s="21">
        <f t="shared" si="2462"/>
        <v>0</v>
      </c>
      <c r="Z8752" s="21">
        <f t="shared" si="2470"/>
        <v>0</v>
      </c>
      <c r="AA8752" s="21">
        <f t="shared" si="2463"/>
        <v>0</v>
      </c>
      <c r="AB8752" s="21">
        <f t="shared" si="2464"/>
        <v>0</v>
      </c>
      <c r="AC8752" s="21">
        <f t="shared" si="2465"/>
        <v>0</v>
      </c>
      <c r="AD8752" s="21">
        <f t="shared" si="2471"/>
        <v>0</v>
      </c>
      <c r="AE8752" s="21" t="str">
        <f t="shared" si="2466"/>
        <v>12/30/19:00</v>
      </c>
    </row>
    <row r="8753" spans="2:31">
      <c r="B8753" s="37">
        <v>12</v>
      </c>
      <c r="C8753" s="38">
        <v>30</v>
      </c>
      <c r="D8753" s="39">
        <v>20</v>
      </c>
      <c r="E8753" s="17">
        <v>2.2000000000000002</v>
      </c>
      <c r="F8753" s="17">
        <v>0</v>
      </c>
      <c r="G8753" s="17">
        <v>0</v>
      </c>
      <c r="H8753" s="37">
        <f t="shared" si="2454"/>
        <v>35.96</v>
      </c>
      <c r="I8753" s="37">
        <f>IF(H8753&lt;'Roof Calculator'!$G$8, 1, 0)</f>
        <v>1</v>
      </c>
      <c r="J8753" s="37">
        <f>IF(H8753&gt;='Roof Calculator'!$G$8, 1, 0)</f>
        <v>0</v>
      </c>
      <c r="K8753" s="37">
        <f t="shared" si="2455"/>
        <v>35.96</v>
      </c>
      <c r="L8753" s="37">
        <f t="shared" si="2456"/>
        <v>0</v>
      </c>
      <c r="M8753" s="37">
        <v>0</v>
      </c>
      <c r="N8753" s="37">
        <f t="shared" si="2457"/>
        <v>0</v>
      </c>
      <c r="O8753" s="37">
        <v>0</v>
      </c>
      <c r="P8753" s="37">
        <v>0</v>
      </c>
      <c r="Q8753" s="21">
        <f t="shared" si="2458"/>
        <v>39.790999999999997</v>
      </c>
      <c r="R8753" s="21">
        <f t="shared" si="2467"/>
        <v>364.79166666669283</v>
      </c>
      <c r="S8753" s="21">
        <f t="shared" si="2468"/>
        <v>-23.080123638783579</v>
      </c>
      <c r="T8753" s="21">
        <f t="shared" si="2459"/>
        <v>86.147999999999996</v>
      </c>
      <c r="U8753" s="37">
        <f>VLOOKUP(Time_Zone, 'LSTM LookUp'!$B$5:$D$8, 3, FALSE)</f>
        <v>-75</v>
      </c>
      <c r="V8753" s="21">
        <f t="shared" si="2469"/>
        <v>-3.1621880891626231</v>
      </c>
      <c r="W8753" s="21">
        <f t="shared" si="2460"/>
        <v>280.35745297770927</v>
      </c>
      <c r="X8753" s="21">
        <f t="shared" si="2461"/>
        <v>0</v>
      </c>
      <c r="Y8753" s="21">
        <f t="shared" si="2462"/>
        <v>0</v>
      </c>
      <c r="Z8753" s="21">
        <f t="shared" si="2470"/>
        <v>0</v>
      </c>
      <c r="AA8753" s="21">
        <f t="shared" si="2463"/>
        <v>0</v>
      </c>
      <c r="AB8753" s="21">
        <f t="shared" si="2464"/>
        <v>0</v>
      </c>
      <c r="AC8753" s="21">
        <f t="shared" si="2465"/>
        <v>0</v>
      </c>
      <c r="AD8753" s="21">
        <f t="shared" si="2471"/>
        <v>0</v>
      </c>
      <c r="AE8753" s="21" t="str">
        <f t="shared" si="2466"/>
        <v>12/30/20:00</v>
      </c>
    </row>
    <row r="8754" spans="2:31">
      <c r="B8754" s="37">
        <v>12</v>
      </c>
      <c r="C8754" s="38">
        <v>30</v>
      </c>
      <c r="D8754" s="39">
        <v>21</v>
      </c>
      <c r="E8754" s="17">
        <v>1.1000000000000001</v>
      </c>
      <c r="F8754" s="17">
        <v>0</v>
      </c>
      <c r="G8754" s="17">
        <v>0</v>
      </c>
      <c r="H8754" s="37">
        <f t="shared" si="2454"/>
        <v>33.979999999999997</v>
      </c>
      <c r="I8754" s="37">
        <f>IF(H8754&lt;'Roof Calculator'!$G$8, 1, 0)</f>
        <v>1</v>
      </c>
      <c r="J8754" s="37">
        <f>IF(H8754&gt;='Roof Calculator'!$G$8, 1, 0)</f>
        <v>0</v>
      </c>
      <c r="K8754" s="37">
        <f t="shared" si="2455"/>
        <v>33.979999999999997</v>
      </c>
      <c r="L8754" s="37">
        <f t="shared" si="2456"/>
        <v>0</v>
      </c>
      <c r="M8754" s="37">
        <v>0</v>
      </c>
      <c r="N8754" s="37">
        <f t="shared" si="2457"/>
        <v>0</v>
      </c>
      <c r="O8754" s="37">
        <v>0</v>
      </c>
      <c r="P8754" s="37">
        <v>0</v>
      </c>
      <c r="Q8754" s="21">
        <f t="shared" si="2458"/>
        <v>39.790999999999997</v>
      </c>
      <c r="R8754" s="21">
        <f t="shared" si="2467"/>
        <v>364.83333333335952</v>
      </c>
      <c r="S8754" s="21">
        <f t="shared" si="2468"/>
        <v>-23.077059759909297</v>
      </c>
      <c r="T8754" s="21">
        <f t="shared" si="2459"/>
        <v>86.147999999999996</v>
      </c>
      <c r="U8754" s="37">
        <f>VLOOKUP(Time_Zone, 'LSTM LookUp'!$B$5:$D$8, 3, FALSE)</f>
        <v>-75</v>
      </c>
      <c r="V8754" s="21">
        <f t="shared" si="2469"/>
        <v>-3.1810111548453044</v>
      </c>
      <c r="W8754" s="21">
        <f t="shared" si="2460"/>
        <v>295.35274721128866</v>
      </c>
      <c r="X8754" s="21">
        <f t="shared" si="2461"/>
        <v>0</v>
      </c>
      <c r="Y8754" s="21">
        <f t="shared" si="2462"/>
        <v>0</v>
      </c>
      <c r="Z8754" s="21">
        <f t="shared" si="2470"/>
        <v>0</v>
      </c>
      <c r="AA8754" s="21">
        <f t="shared" si="2463"/>
        <v>0</v>
      </c>
      <c r="AB8754" s="21">
        <f t="shared" si="2464"/>
        <v>0</v>
      </c>
      <c r="AC8754" s="21">
        <f t="shared" si="2465"/>
        <v>0</v>
      </c>
      <c r="AD8754" s="21">
        <f t="shared" si="2471"/>
        <v>0</v>
      </c>
      <c r="AE8754" s="21" t="str">
        <f t="shared" si="2466"/>
        <v>12/30/21:00</v>
      </c>
    </row>
    <row r="8755" spans="2:31">
      <c r="B8755" s="37">
        <v>12</v>
      </c>
      <c r="C8755" s="38">
        <v>30</v>
      </c>
      <c r="D8755" s="39">
        <v>22</v>
      </c>
      <c r="E8755" s="17">
        <v>1.1000000000000001</v>
      </c>
      <c r="F8755" s="17">
        <v>0</v>
      </c>
      <c r="G8755" s="17">
        <v>0</v>
      </c>
      <c r="H8755" s="37">
        <f t="shared" si="2454"/>
        <v>33.979999999999997</v>
      </c>
      <c r="I8755" s="37">
        <f>IF(H8755&lt;'Roof Calculator'!$G$8, 1, 0)</f>
        <v>1</v>
      </c>
      <c r="J8755" s="37">
        <f>IF(H8755&gt;='Roof Calculator'!$G$8, 1, 0)</f>
        <v>0</v>
      </c>
      <c r="K8755" s="37">
        <f t="shared" si="2455"/>
        <v>33.979999999999997</v>
      </c>
      <c r="L8755" s="37">
        <f t="shared" si="2456"/>
        <v>0</v>
      </c>
      <c r="M8755" s="37">
        <v>0</v>
      </c>
      <c r="N8755" s="37">
        <f t="shared" si="2457"/>
        <v>0</v>
      </c>
      <c r="O8755" s="37">
        <v>0</v>
      </c>
      <c r="P8755" s="37">
        <v>0</v>
      </c>
      <c r="Q8755" s="21">
        <f t="shared" si="2458"/>
        <v>39.790999999999997</v>
      </c>
      <c r="R8755" s="21">
        <f t="shared" si="2467"/>
        <v>364.8750000000262</v>
      </c>
      <c r="S8755" s="21">
        <f t="shared" si="2468"/>
        <v>-23.073983392331698</v>
      </c>
      <c r="T8755" s="21">
        <f t="shared" si="2459"/>
        <v>86.147999999999996</v>
      </c>
      <c r="U8755" s="37">
        <f>VLOOKUP(Time_Zone, 'LSTM LookUp'!$B$5:$D$8, 3, FALSE)</f>
        <v>-75</v>
      </c>
      <c r="V8755" s="21">
        <f t="shared" si="2469"/>
        <v>-3.1998274013684567</v>
      </c>
      <c r="W8755" s="21">
        <f t="shared" si="2460"/>
        <v>310.34804314965783</v>
      </c>
      <c r="X8755" s="21">
        <f t="shared" si="2461"/>
        <v>0</v>
      </c>
      <c r="Y8755" s="21">
        <f t="shared" si="2462"/>
        <v>0</v>
      </c>
      <c r="Z8755" s="21">
        <f t="shared" si="2470"/>
        <v>0</v>
      </c>
      <c r="AA8755" s="21">
        <f t="shared" si="2463"/>
        <v>0</v>
      </c>
      <c r="AB8755" s="21">
        <f t="shared" si="2464"/>
        <v>0</v>
      </c>
      <c r="AC8755" s="21">
        <f t="shared" si="2465"/>
        <v>0</v>
      </c>
      <c r="AD8755" s="21">
        <f t="shared" si="2471"/>
        <v>0</v>
      </c>
      <c r="AE8755" s="21" t="str">
        <f t="shared" si="2466"/>
        <v>12/30/22:00</v>
      </c>
    </row>
    <row r="8756" spans="2:31">
      <c r="B8756" s="37">
        <v>12</v>
      </c>
      <c r="C8756" s="38">
        <v>30</v>
      </c>
      <c r="D8756" s="39">
        <v>23</v>
      </c>
      <c r="E8756" s="17">
        <v>1.7</v>
      </c>
      <c r="F8756" s="17">
        <v>0</v>
      </c>
      <c r="G8756" s="17">
        <v>0</v>
      </c>
      <c r="H8756" s="37">
        <f t="shared" si="2454"/>
        <v>35.06</v>
      </c>
      <c r="I8756" s="37">
        <f>IF(H8756&lt;'Roof Calculator'!$G$8, 1, 0)</f>
        <v>1</v>
      </c>
      <c r="J8756" s="37">
        <f>IF(H8756&gt;='Roof Calculator'!$G$8, 1, 0)</f>
        <v>0</v>
      </c>
      <c r="K8756" s="37">
        <f t="shared" si="2455"/>
        <v>35.06</v>
      </c>
      <c r="L8756" s="37">
        <f t="shared" si="2456"/>
        <v>0</v>
      </c>
      <c r="M8756" s="37">
        <v>0</v>
      </c>
      <c r="N8756" s="37">
        <f t="shared" si="2457"/>
        <v>0</v>
      </c>
      <c r="O8756" s="37">
        <v>0</v>
      </c>
      <c r="P8756" s="37">
        <v>0</v>
      </c>
      <c r="Q8756" s="21">
        <f t="shared" si="2458"/>
        <v>39.790999999999997</v>
      </c>
      <c r="R8756" s="21">
        <f t="shared" si="2467"/>
        <v>364.91666666669289</v>
      </c>
      <c r="S8756" s="21">
        <f t="shared" si="2468"/>
        <v>-23.070894538481515</v>
      </c>
      <c r="T8756" s="21">
        <f t="shared" si="2459"/>
        <v>86.147999999999996</v>
      </c>
      <c r="U8756" s="37">
        <f>VLOOKUP(Time_Zone, 'LSTM LookUp'!$B$5:$D$8, 3, FALSE)</f>
        <v>-75</v>
      </c>
      <c r="V8756" s="21">
        <f t="shared" si="2469"/>
        <v>-3.2186367985086339</v>
      </c>
      <c r="W8756" s="21">
        <f t="shared" si="2460"/>
        <v>325.34334080037286</v>
      </c>
      <c r="X8756" s="21">
        <f t="shared" si="2461"/>
        <v>0</v>
      </c>
      <c r="Y8756" s="21">
        <f t="shared" si="2462"/>
        <v>0</v>
      </c>
      <c r="Z8756" s="21">
        <f t="shared" si="2470"/>
        <v>0</v>
      </c>
      <c r="AA8756" s="21">
        <f t="shared" si="2463"/>
        <v>0</v>
      </c>
      <c r="AB8756" s="21">
        <f t="shared" si="2464"/>
        <v>0</v>
      </c>
      <c r="AC8756" s="21">
        <f t="shared" si="2465"/>
        <v>0</v>
      </c>
      <c r="AD8756" s="21">
        <f t="shared" si="2471"/>
        <v>0</v>
      </c>
      <c r="AE8756" s="21" t="str">
        <f t="shared" si="2466"/>
        <v>12/30/23:00</v>
      </c>
    </row>
    <row r="8757" spans="2:31">
      <c r="B8757" s="37">
        <v>12</v>
      </c>
      <c r="C8757" s="38">
        <v>30</v>
      </c>
      <c r="D8757" s="39">
        <v>24</v>
      </c>
      <c r="E8757" s="17">
        <v>1.7</v>
      </c>
      <c r="F8757" s="17">
        <v>0</v>
      </c>
      <c r="G8757" s="17">
        <v>0</v>
      </c>
      <c r="H8757" s="37">
        <f t="shared" si="2454"/>
        <v>35.06</v>
      </c>
      <c r="I8757" s="37">
        <f>IF(H8757&lt;'Roof Calculator'!$G$8, 1, 0)</f>
        <v>1</v>
      </c>
      <c r="J8757" s="37">
        <f>IF(H8757&gt;='Roof Calculator'!$G$8, 1, 0)</f>
        <v>0</v>
      </c>
      <c r="K8757" s="37">
        <f t="shared" si="2455"/>
        <v>35.06</v>
      </c>
      <c r="L8757" s="37">
        <f t="shared" si="2456"/>
        <v>0</v>
      </c>
      <c r="M8757" s="37">
        <v>0</v>
      </c>
      <c r="N8757" s="37">
        <f t="shared" si="2457"/>
        <v>0</v>
      </c>
      <c r="O8757" s="37">
        <v>0</v>
      </c>
      <c r="P8757" s="37">
        <v>0</v>
      </c>
      <c r="Q8757" s="21">
        <f t="shared" si="2458"/>
        <v>39.790999999999997</v>
      </c>
      <c r="R8757" s="21">
        <f t="shared" si="2467"/>
        <v>364.95833333335958</v>
      </c>
      <c r="S8757" s="21">
        <f t="shared" si="2468"/>
        <v>-23.067793200798992</v>
      </c>
      <c r="T8757" s="21">
        <f t="shared" si="2459"/>
        <v>86.147999999999996</v>
      </c>
      <c r="U8757" s="37">
        <f>VLOOKUP(Time_Zone, 'LSTM LookUp'!$B$5:$D$8, 3, FALSE)</f>
        <v>-75</v>
      </c>
      <c r="V8757" s="21">
        <f t="shared" si="2469"/>
        <v>-3.2374393160565278</v>
      </c>
      <c r="W8757" s="21">
        <f t="shared" si="2460"/>
        <v>340.33864017098585</v>
      </c>
      <c r="X8757" s="21">
        <f t="shared" si="2461"/>
        <v>0</v>
      </c>
      <c r="Y8757" s="21">
        <f t="shared" si="2462"/>
        <v>0</v>
      </c>
      <c r="Z8757" s="21">
        <f t="shared" si="2470"/>
        <v>0</v>
      </c>
      <c r="AA8757" s="21">
        <f t="shared" si="2463"/>
        <v>0</v>
      </c>
      <c r="AB8757" s="21">
        <f t="shared" si="2464"/>
        <v>0</v>
      </c>
      <c r="AC8757" s="21">
        <f t="shared" si="2465"/>
        <v>0</v>
      </c>
      <c r="AD8757" s="21">
        <f t="shared" si="2471"/>
        <v>0</v>
      </c>
      <c r="AE8757" s="21" t="str">
        <f t="shared" si="2466"/>
        <v>12/30/24:00</v>
      </c>
    </row>
    <row r="8758" spans="2:31">
      <c r="B8758" s="37">
        <v>12</v>
      </c>
      <c r="C8758" s="38">
        <v>31</v>
      </c>
      <c r="D8758" s="39">
        <v>1</v>
      </c>
      <c r="E8758" s="17">
        <v>1.1000000000000001</v>
      </c>
      <c r="F8758" s="17">
        <v>0</v>
      </c>
      <c r="G8758" s="17">
        <v>0</v>
      </c>
      <c r="H8758" s="37">
        <f t="shared" si="2454"/>
        <v>33.979999999999997</v>
      </c>
      <c r="I8758" s="37">
        <f>IF(H8758&lt;'Roof Calculator'!$G$8, 1, 0)</f>
        <v>1</v>
      </c>
      <c r="J8758" s="37">
        <f>IF(H8758&gt;='Roof Calculator'!$G$8, 1, 0)</f>
        <v>0</v>
      </c>
      <c r="K8758" s="37">
        <f t="shared" si="2455"/>
        <v>33.979999999999997</v>
      </c>
      <c r="L8758" s="37">
        <f t="shared" si="2456"/>
        <v>0</v>
      </c>
      <c r="M8758" s="37">
        <v>0</v>
      </c>
      <c r="N8758" s="37">
        <f t="shared" si="2457"/>
        <v>0</v>
      </c>
      <c r="O8758" s="37">
        <v>0</v>
      </c>
      <c r="P8758" s="37">
        <v>0</v>
      </c>
      <c r="Q8758" s="21">
        <f t="shared" si="2458"/>
        <v>39.790999999999997</v>
      </c>
      <c r="R8758" s="21">
        <f t="shared" si="2467"/>
        <v>365.00000000002626</v>
      </c>
      <c r="S8758" s="21">
        <f t="shared" si="2468"/>
        <v>-23.064679381733868</v>
      </c>
      <c r="T8758" s="21">
        <f t="shared" si="2459"/>
        <v>86.147999999999996</v>
      </c>
      <c r="U8758" s="37">
        <f>VLOOKUP(Time_Zone, 'LSTM LookUp'!$B$5:$D$8, 3, FALSE)</f>
        <v>-75</v>
      </c>
      <c r="V8758" s="21">
        <f t="shared" si="2469"/>
        <v>-3.2562349238171642</v>
      </c>
      <c r="W8758" s="21">
        <f t="shared" si="2460"/>
        <v>-4.6660587309542922</v>
      </c>
      <c r="X8758" s="21">
        <f t="shared" si="2461"/>
        <v>0</v>
      </c>
      <c r="Y8758" s="21">
        <f t="shared" si="2462"/>
        <v>0</v>
      </c>
      <c r="Z8758" s="21">
        <f t="shared" si="2470"/>
        <v>0</v>
      </c>
      <c r="AA8758" s="21">
        <f t="shared" si="2463"/>
        <v>0</v>
      </c>
      <c r="AB8758" s="21">
        <f t="shared" si="2464"/>
        <v>0</v>
      </c>
      <c r="AC8758" s="21">
        <f t="shared" si="2465"/>
        <v>0</v>
      </c>
      <c r="AD8758" s="21">
        <f t="shared" si="2471"/>
        <v>0</v>
      </c>
      <c r="AE8758" s="21" t="str">
        <f t="shared" si="2466"/>
        <v>12/31/1:00</v>
      </c>
    </row>
    <row r="8759" spans="2:31">
      <c r="B8759" s="37">
        <v>12</v>
      </c>
      <c r="C8759" s="38">
        <v>31</v>
      </c>
      <c r="D8759" s="39">
        <v>2</v>
      </c>
      <c r="E8759" s="17">
        <v>1.7</v>
      </c>
      <c r="F8759" s="17">
        <v>0</v>
      </c>
      <c r="G8759" s="17">
        <v>0</v>
      </c>
      <c r="H8759" s="37">
        <f t="shared" si="2454"/>
        <v>35.06</v>
      </c>
      <c r="I8759" s="37">
        <f>IF(H8759&lt;'Roof Calculator'!$G$8, 1, 0)</f>
        <v>1</v>
      </c>
      <c r="J8759" s="37">
        <f>IF(H8759&gt;='Roof Calculator'!$G$8, 1, 0)</f>
        <v>0</v>
      </c>
      <c r="K8759" s="37">
        <f t="shared" si="2455"/>
        <v>35.06</v>
      </c>
      <c r="L8759" s="37">
        <f t="shared" si="2456"/>
        <v>0</v>
      </c>
      <c r="M8759" s="37">
        <v>0</v>
      </c>
      <c r="N8759" s="37">
        <f t="shared" si="2457"/>
        <v>0</v>
      </c>
      <c r="O8759" s="37">
        <v>0</v>
      </c>
      <c r="P8759" s="37">
        <v>0</v>
      </c>
      <c r="Q8759" s="21">
        <f t="shared" si="2458"/>
        <v>39.790999999999997</v>
      </c>
      <c r="R8759" s="21">
        <f t="shared" si="2467"/>
        <v>365.04166666669295</v>
      </c>
      <c r="S8759" s="21">
        <f t="shared" si="2468"/>
        <v>-23.061553083745348</v>
      </c>
      <c r="T8759" s="21">
        <f t="shared" si="2459"/>
        <v>86.147999999999996</v>
      </c>
      <c r="U8759" s="37">
        <f>VLOOKUP(Time_Zone, 'LSTM LookUp'!$B$5:$D$8, 3, FALSE)</f>
        <v>-75</v>
      </c>
      <c r="V8759" s="21">
        <f t="shared" si="2469"/>
        <v>-3.2750235916099877</v>
      </c>
      <c r="W8759" s="21">
        <f t="shared" si="2460"/>
        <v>10.32924410209751</v>
      </c>
      <c r="X8759" s="21">
        <f t="shared" si="2461"/>
        <v>0</v>
      </c>
      <c r="Y8759" s="21">
        <f t="shared" si="2462"/>
        <v>0</v>
      </c>
      <c r="Z8759" s="21">
        <f t="shared" si="2470"/>
        <v>0</v>
      </c>
      <c r="AA8759" s="21">
        <f t="shared" si="2463"/>
        <v>0</v>
      </c>
      <c r="AB8759" s="21">
        <f t="shared" si="2464"/>
        <v>0</v>
      </c>
      <c r="AC8759" s="21">
        <f t="shared" si="2465"/>
        <v>0</v>
      </c>
      <c r="AD8759" s="21">
        <f t="shared" si="2471"/>
        <v>0</v>
      </c>
      <c r="AE8759" s="21" t="str">
        <f t="shared" si="2466"/>
        <v>12/31/2:00</v>
      </c>
    </row>
    <row r="8760" spans="2:31">
      <c r="B8760" s="37">
        <v>12</v>
      </c>
      <c r="C8760" s="38">
        <v>31</v>
      </c>
      <c r="D8760" s="39">
        <v>3</v>
      </c>
      <c r="E8760" s="17">
        <v>1.7</v>
      </c>
      <c r="F8760" s="17">
        <v>0</v>
      </c>
      <c r="G8760" s="17">
        <v>0</v>
      </c>
      <c r="H8760" s="37">
        <f t="shared" si="2454"/>
        <v>35.06</v>
      </c>
      <c r="I8760" s="37">
        <f>IF(H8760&lt;'Roof Calculator'!$G$8, 1, 0)</f>
        <v>1</v>
      </c>
      <c r="J8760" s="37">
        <f>IF(H8760&gt;='Roof Calculator'!$G$8, 1, 0)</f>
        <v>0</v>
      </c>
      <c r="K8760" s="37">
        <f t="shared" si="2455"/>
        <v>35.06</v>
      </c>
      <c r="L8760" s="37">
        <f t="shared" si="2456"/>
        <v>0</v>
      </c>
      <c r="M8760" s="37">
        <v>0</v>
      </c>
      <c r="N8760" s="37">
        <f t="shared" si="2457"/>
        <v>0</v>
      </c>
      <c r="O8760" s="37">
        <v>0</v>
      </c>
      <c r="P8760" s="37">
        <v>0</v>
      </c>
      <c r="Q8760" s="21">
        <f t="shared" si="2458"/>
        <v>39.790999999999997</v>
      </c>
      <c r="R8760" s="21">
        <f t="shared" si="2467"/>
        <v>365.08333333335963</v>
      </c>
      <c r="S8760" s="21">
        <f t="shared" si="2468"/>
        <v>-23.058414309302137</v>
      </c>
      <c r="T8760" s="21">
        <f t="shared" si="2459"/>
        <v>86.147999999999996</v>
      </c>
      <c r="U8760" s="37">
        <f>VLOOKUP(Time_Zone, 'LSTM LookUp'!$B$5:$D$8, 3, FALSE)</f>
        <v>-75</v>
      </c>
      <c r="V8760" s="21">
        <f t="shared" si="2469"/>
        <v>-3.2938052892687049</v>
      </c>
      <c r="W8760" s="21">
        <f t="shared" si="2460"/>
        <v>25.324548677682817</v>
      </c>
      <c r="X8760" s="21">
        <f t="shared" si="2461"/>
        <v>0</v>
      </c>
      <c r="Y8760" s="21">
        <f t="shared" si="2462"/>
        <v>0</v>
      </c>
      <c r="Z8760" s="21">
        <f t="shared" si="2470"/>
        <v>0</v>
      </c>
      <c r="AA8760" s="21">
        <f t="shared" si="2463"/>
        <v>0</v>
      </c>
      <c r="AB8760" s="21">
        <f t="shared" si="2464"/>
        <v>0</v>
      </c>
      <c r="AC8760" s="21">
        <f t="shared" si="2465"/>
        <v>0</v>
      </c>
      <c r="AD8760" s="21">
        <f t="shared" si="2471"/>
        <v>0</v>
      </c>
      <c r="AE8760" s="21" t="str">
        <f t="shared" si="2466"/>
        <v>12/31/3:00</v>
      </c>
    </row>
    <row r="8761" spans="2:31">
      <c r="B8761" s="37">
        <v>12</v>
      </c>
      <c r="C8761" s="40">
        <v>31</v>
      </c>
      <c r="D8761" s="39">
        <v>4</v>
      </c>
      <c r="E8761" s="17">
        <v>1.7</v>
      </c>
      <c r="F8761" s="17">
        <v>0</v>
      </c>
      <c r="G8761" s="17">
        <v>0</v>
      </c>
      <c r="H8761" s="37">
        <f t="shared" si="2454"/>
        <v>35.06</v>
      </c>
      <c r="I8761" s="37">
        <f>IF(H8761&lt;'Roof Calculator'!$G$8, 1, 0)</f>
        <v>1</v>
      </c>
      <c r="J8761" s="37">
        <f>IF(H8761&gt;='Roof Calculator'!$G$8, 1, 0)</f>
        <v>0</v>
      </c>
      <c r="K8761" s="37">
        <f t="shared" si="2455"/>
        <v>35.06</v>
      </c>
      <c r="L8761" s="37">
        <f t="shared" si="2456"/>
        <v>0</v>
      </c>
      <c r="M8761" s="37">
        <v>0</v>
      </c>
      <c r="N8761" s="37">
        <f t="shared" si="2457"/>
        <v>0</v>
      </c>
      <c r="O8761" s="37">
        <v>0</v>
      </c>
      <c r="P8761" s="37">
        <v>0</v>
      </c>
      <c r="Q8761" s="21">
        <f t="shared" si="2458"/>
        <v>39.790999999999997</v>
      </c>
      <c r="R8761" s="21">
        <f t="shared" si="2467"/>
        <v>365.12500000002632</v>
      </c>
      <c r="S8761" s="21">
        <f t="shared" si="2468"/>
        <v>-23.055263060882396</v>
      </c>
      <c r="T8761" s="21">
        <f t="shared" si="2459"/>
        <v>86.147999999999996</v>
      </c>
      <c r="U8761" s="37">
        <f>VLOOKUP(Time_Zone, 'LSTM LookUp'!$B$5:$D$8, 3, FALSE)</f>
        <v>-75</v>
      </c>
      <c r="V8761" s="21">
        <f t="shared" si="2469"/>
        <v>-3.3125799866415795</v>
      </c>
      <c r="W8761" s="21">
        <f t="shared" si="2460"/>
        <v>40.319855003339597</v>
      </c>
      <c r="X8761" s="21">
        <f t="shared" si="2461"/>
        <v>0</v>
      </c>
      <c r="Y8761" s="21">
        <f t="shared" si="2462"/>
        <v>0</v>
      </c>
      <c r="Z8761" s="21">
        <f t="shared" si="2470"/>
        <v>0</v>
      </c>
      <c r="AA8761" s="21">
        <f t="shared" si="2463"/>
        <v>0</v>
      </c>
      <c r="AB8761" s="21">
        <f t="shared" si="2464"/>
        <v>0</v>
      </c>
      <c r="AC8761" s="21">
        <f t="shared" si="2465"/>
        <v>0</v>
      </c>
      <c r="AD8761" s="21">
        <f t="shared" si="2471"/>
        <v>0</v>
      </c>
      <c r="AE8761" s="21" t="str">
        <f t="shared" si="2466"/>
        <v>12/31/4:00</v>
      </c>
    </row>
    <row r="8762" spans="2:31">
      <c r="B8762" s="37">
        <v>12</v>
      </c>
      <c r="C8762" s="40">
        <v>31</v>
      </c>
      <c r="D8762" s="39">
        <v>5</v>
      </c>
      <c r="E8762" s="17">
        <v>1.7</v>
      </c>
      <c r="F8762" s="17">
        <v>0</v>
      </c>
      <c r="G8762" s="17">
        <v>0</v>
      </c>
      <c r="H8762" s="37">
        <f t="shared" si="2454"/>
        <v>35.06</v>
      </c>
      <c r="I8762" s="37">
        <f>IF(H8762&lt;'Roof Calculator'!$G$8, 1, 0)</f>
        <v>1</v>
      </c>
      <c r="J8762" s="37">
        <f>IF(H8762&gt;='Roof Calculator'!$G$8, 1, 0)</f>
        <v>0</v>
      </c>
      <c r="K8762" s="37">
        <f t="shared" si="2455"/>
        <v>35.06</v>
      </c>
      <c r="L8762" s="37">
        <f t="shared" si="2456"/>
        <v>0</v>
      </c>
      <c r="M8762" s="37">
        <v>0</v>
      </c>
      <c r="N8762" s="37">
        <f t="shared" si="2457"/>
        <v>0</v>
      </c>
      <c r="O8762" s="37">
        <v>0</v>
      </c>
      <c r="P8762" s="37">
        <v>0</v>
      </c>
      <c r="Q8762" s="21">
        <f t="shared" si="2458"/>
        <v>39.790999999999997</v>
      </c>
      <c r="R8762" s="21">
        <f t="shared" si="2467"/>
        <v>365.166666666693</v>
      </c>
      <c r="S8762" s="21">
        <f t="shared" si="2468"/>
        <v>-23.052099340973761</v>
      </c>
      <c r="T8762" s="21">
        <f t="shared" si="2459"/>
        <v>86.147999999999996</v>
      </c>
      <c r="U8762" s="37">
        <f>VLOOKUP(Time_Zone, 'LSTM LookUp'!$B$5:$D$8, 3, FALSE)</f>
        <v>-75</v>
      </c>
      <c r="V8762" s="21">
        <f t="shared" si="2469"/>
        <v>-3.3313476535913926</v>
      </c>
      <c r="W8762" s="21">
        <f t="shared" si="2460"/>
        <v>55.315163086602148</v>
      </c>
      <c r="X8762" s="21">
        <f t="shared" si="2461"/>
        <v>0</v>
      </c>
      <c r="Y8762" s="21">
        <f t="shared" si="2462"/>
        <v>0</v>
      </c>
      <c r="Z8762" s="21">
        <f t="shared" si="2470"/>
        <v>0</v>
      </c>
      <c r="AA8762" s="21">
        <f t="shared" si="2463"/>
        <v>0</v>
      </c>
      <c r="AB8762" s="21">
        <f t="shared" si="2464"/>
        <v>0</v>
      </c>
      <c r="AC8762" s="21">
        <f t="shared" si="2465"/>
        <v>0</v>
      </c>
      <c r="AD8762" s="21">
        <f t="shared" si="2471"/>
        <v>0</v>
      </c>
      <c r="AE8762" s="21" t="str">
        <f t="shared" si="2466"/>
        <v>12/31/5:00</v>
      </c>
    </row>
    <row r="8763" spans="2:31">
      <c r="B8763" s="37">
        <v>12</v>
      </c>
      <c r="C8763" s="40">
        <v>31</v>
      </c>
      <c r="D8763" s="39">
        <v>6</v>
      </c>
      <c r="E8763" s="17">
        <v>1.7</v>
      </c>
      <c r="F8763" s="17">
        <v>0</v>
      </c>
      <c r="G8763" s="17">
        <v>0</v>
      </c>
      <c r="H8763" s="37">
        <f t="shared" si="2454"/>
        <v>35.06</v>
      </c>
      <c r="I8763" s="37">
        <f>IF(H8763&lt;'Roof Calculator'!$G$8, 1, 0)</f>
        <v>1</v>
      </c>
      <c r="J8763" s="37">
        <f>IF(H8763&gt;='Roof Calculator'!$G$8, 1, 0)</f>
        <v>0</v>
      </c>
      <c r="K8763" s="37">
        <f t="shared" si="2455"/>
        <v>35.06</v>
      </c>
      <c r="L8763" s="37">
        <f t="shared" si="2456"/>
        <v>0</v>
      </c>
      <c r="M8763" s="37">
        <v>0</v>
      </c>
      <c r="N8763" s="37">
        <f t="shared" si="2457"/>
        <v>0</v>
      </c>
      <c r="O8763" s="37">
        <v>0</v>
      </c>
      <c r="P8763" s="37">
        <v>0</v>
      </c>
      <c r="Q8763" s="21">
        <f t="shared" si="2458"/>
        <v>39.790999999999997</v>
      </c>
      <c r="R8763" s="21">
        <f t="shared" si="2467"/>
        <v>365.20833333335969</v>
      </c>
      <c r="S8763" s="21">
        <f t="shared" si="2468"/>
        <v>-23.048923152073325</v>
      </c>
      <c r="T8763" s="21">
        <f t="shared" si="2459"/>
        <v>86.147999999999996</v>
      </c>
      <c r="U8763" s="37">
        <f>VLOOKUP(Time_Zone, 'LSTM LookUp'!$B$5:$D$8, 3, FALSE)</f>
        <v>-75</v>
      </c>
      <c r="V8763" s="21">
        <f t="shared" si="2469"/>
        <v>-3.3501082599954373</v>
      </c>
      <c r="W8763" s="21">
        <f t="shared" si="2460"/>
        <v>70.310472935001158</v>
      </c>
      <c r="X8763" s="21">
        <f t="shared" si="2461"/>
        <v>0</v>
      </c>
      <c r="Y8763" s="21">
        <f t="shared" si="2462"/>
        <v>0</v>
      </c>
      <c r="Z8763" s="21">
        <f t="shared" si="2470"/>
        <v>0</v>
      </c>
      <c r="AA8763" s="21">
        <f t="shared" si="2463"/>
        <v>0</v>
      </c>
      <c r="AB8763" s="21">
        <f t="shared" si="2464"/>
        <v>0</v>
      </c>
      <c r="AC8763" s="21">
        <f t="shared" si="2465"/>
        <v>0</v>
      </c>
      <c r="AD8763" s="21">
        <f t="shared" si="2471"/>
        <v>0</v>
      </c>
      <c r="AE8763" s="21" t="str">
        <f t="shared" si="2466"/>
        <v>12/31/6:00</v>
      </c>
    </row>
    <row r="8764" spans="2:31">
      <c r="B8764" s="37">
        <v>12</v>
      </c>
      <c r="C8764" s="40">
        <v>31</v>
      </c>
      <c r="D8764" s="39">
        <v>7</v>
      </c>
      <c r="E8764" s="17">
        <v>1.7</v>
      </c>
      <c r="F8764" s="17">
        <v>0</v>
      </c>
      <c r="G8764" s="17">
        <v>0</v>
      </c>
      <c r="H8764" s="37">
        <f t="shared" si="2454"/>
        <v>35.06</v>
      </c>
      <c r="I8764" s="37">
        <f>IF(H8764&lt;'Roof Calculator'!$G$8, 1, 0)</f>
        <v>1</v>
      </c>
      <c r="J8764" s="37">
        <f>IF(H8764&gt;='Roof Calculator'!$G$8, 1, 0)</f>
        <v>0</v>
      </c>
      <c r="K8764" s="37">
        <f t="shared" si="2455"/>
        <v>35.06</v>
      </c>
      <c r="L8764" s="37">
        <f t="shared" si="2456"/>
        <v>0</v>
      </c>
      <c r="M8764" s="37">
        <v>0</v>
      </c>
      <c r="N8764" s="37">
        <f t="shared" si="2457"/>
        <v>0</v>
      </c>
      <c r="O8764" s="37">
        <v>0</v>
      </c>
      <c r="P8764" s="37">
        <v>0</v>
      </c>
      <c r="Q8764" s="21">
        <f t="shared" si="2458"/>
        <v>39.790999999999997</v>
      </c>
      <c r="R8764" s="21">
        <f t="shared" si="2467"/>
        <v>365.25000000002638</v>
      </c>
      <c r="S8764" s="21">
        <f t="shared" si="2468"/>
        <v>-23.045734496687622</v>
      </c>
      <c r="T8764" s="21">
        <f t="shared" si="2459"/>
        <v>86.147999999999996</v>
      </c>
      <c r="U8764" s="37">
        <f>VLOOKUP(Time_Zone, 'LSTM LookUp'!$B$5:$D$8, 3, FALSE)</f>
        <v>-75</v>
      </c>
      <c r="V8764" s="21">
        <f t="shared" si="2469"/>
        <v>-3.3688617757457306</v>
      </c>
      <c r="W8764" s="21">
        <f t="shared" si="2460"/>
        <v>85.3057845560636</v>
      </c>
      <c r="X8764" s="21">
        <f t="shared" si="2461"/>
        <v>0</v>
      </c>
      <c r="Y8764" s="21">
        <f t="shared" si="2462"/>
        <v>0</v>
      </c>
      <c r="Z8764" s="21">
        <f t="shared" si="2470"/>
        <v>0</v>
      </c>
      <c r="AA8764" s="21">
        <f t="shared" si="2463"/>
        <v>0</v>
      </c>
      <c r="AB8764" s="21">
        <f t="shared" si="2464"/>
        <v>0</v>
      </c>
      <c r="AC8764" s="21">
        <f t="shared" si="2465"/>
        <v>0</v>
      </c>
      <c r="AD8764" s="21">
        <f t="shared" si="2471"/>
        <v>0</v>
      </c>
      <c r="AE8764" s="21" t="str">
        <f t="shared" si="2466"/>
        <v>12/31/7:00</v>
      </c>
    </row>
    <row r="8765" spans="2:31">
      <c r="B8765" s="37">
        <v>12</v>
      </c>
      <c r="C8765" s="40">
        <v>31</v>
      </c>
      <c r="D8765" s="39">
        <v>8</v>
      </c>
      <c r="E8765" s="17">
        <v>1.7</v>
      </c>
      <c r="F8765" s="17">
        <v>0</v>
      </c>
      <c r="G8765" s="17">
        <v>0</v>
      </c>
      <c r="H8765" s="37">
        <f t="shared" si="2454"/>
        <v>35.06</v>
      </c>
      <c r="I8765" s="37">
        <f>IF(H8765&lt;'Roof Calculator'!$G$8, 1, 0)</f>
        <v>1</v>
      </c>
      <c r="J8765" s="37">
        <f>IF(H8765&gt;='Roof Calculator'!$G$8, 1, 0)</f>
        <v>0</v>
      </c>
      <c r="K8765" s="37">
        <f t="shared" si="2455"/>
        <v>35.06</v>
      </c>
      <c r="L8765" s="37">
        <f t="shared" si="2456"/>
        <v>0</v>
      </c>
      <c r="M8765" s="37">
        <v>0</v>
      </c>
      <c r="N8765" s="37">
        <f t="shared" si="2457"/>
        <v>0</v>
      </c>
      <c r="O8765" s="37">
        <v>0</v>
      </c>
      <c r="P8765" s="37">
        <v>0</v>
      </c>
      <c r="Q8765" s="21">
        <f t="shared" si="2458"/>
        <v>39.790999999999997</v>
      </c>
      <c r="R8765" s="21">
        <f t="shared" si="2467"/>
        <v>365.29166666669306</v>
      </c>
      <c r="S8765" s="21">
        <f t="shared" si="2468"/>
        <v>-23.042533377332663</v>
      </c>
      <c r="T8765" s="21">
        <f t="shared" si="2459"/>
        <v>86.147999999999996</v>
      </c>
      <c r="U8765" s="37">
        <f>VLOOKUP(Time_Zone, 'LSTM LookUp'!$B$5:$D$8, 3, FALSE)</f>
        <v>-75</v>
      </c>
      <c r="V8765" s="21">
        <f t="shared" si="2469"/>
        <v>-3.3876081707488672</v>
      </c>
      <c r="W8765" s="21">
        <f t="shared" si="2460"/>
        <v>100.30109795731281</v>
      </c>
      <c r="X8765" s="21">
        <f t="shared" si="2461"/>
        <v>0</v>
      </c>
      <c r="Y8765" s="21">
        <f t="shared" si="2462"/>
        <v>0</v>
      </c>
      <c r="Z8765" s="21">
        <f t="shared" si="2470"/>
        <v>0</v>
      </c>
      <c r="AA8765" s="21">
        <f t="shared" si="2463"/>
        <v>0</v>
      </c>
      <c r="AB8765" s="21">
        <f t="shared" si="2464"/>
        <v>0</v>
      </c>
      <c r="AC8765" s="21">
        <f t="shared" si="2465"/>
        <v>0</v>
      </c>
      <c r="AD8765" s="21">
        <f t="shared" si="2471"/>
        <v>0</v>
      </c>
      <c r="AE8765" s="21" t="str">
        <f t="shared" si="2466"/>
        <v>12/31/8:00</v>
      </c>
    </row>
    <row r="8766" spans="2:31">
      <c r="B8766" s="37">
        <v>12</v>
      </c>
      <c r="C8766" s="40">
        <v>31</v>
      </c>
      <c r="D8766" s="39">
        <v>9</v>
      </c>
      <c r="E8766" s="17">
        <v>2.2000000000000002</v>
      </c>
      <c r="F8766" s="17">
        <v>17</v>
      </c>
      <c r="G8766" s="17">
        <v>3</v>
      </c>
      <c r="H8766" s="37">
        <f t="shared" si="2454"/>
        <v>35.96</v>
      </c>
      <c r="I8766" s="37">
        <f>IF(H8766&lt;'Roof Calculator'!$G$8, 1, 0)</f>
        <v>1</v>
      </c>
      <c r="J8766" s="37">
        <f>IF(H8766&gt;='Roof Calculator'!$G$8, 1, 0)</f>
        <v>0</v>
      </c>
      <c r="K8766" s="37">
        <f t="shared" si="2455"/>
        <v>35.96</v>
      </c>
      <c r="L8766" s="37">
        <f t="shared" si="2456"/>
        <v>0</v>
      </c>
      <c r="M8766" s="37">
        <v>0</v>
      </c>
      <c r="N8766" s="37">
        <f t="shared" si="2457"/>
        <v>17</v>
      </c>
      <c r="O8766" s="37">
        <v>0</v>
      </c>
      <c r="P8766" s="37">
        <v>0</v>
      </c>
      <c r="Q8766" s="21">
        <f t="shared" si="2458"/>
        <v>39.790999999999997</v>
      </c>
      <c r="R8766" s="21">
        <f t="shared" si="2467"/>
        <v>365.33333333335975</v>
      </c>
      <c r="S8766" s="21">
        <f t="shared" si="2468"/>
        <v>-23.03931979653386</v>
      </c>
      <c r="T8766" s="21">
        <f t="shared" si="2459"/>
        <v>86.147999999999996</v>
      </c>
      <c r="U8766" s="37">
        <f>VLOOKUP(Time_Zone, 'LSTM LookUp'!$B$5:$D$8, 3, FALSE)</f>
        <v>-75</v>
      </c>
      <c r="V8766" s="21">
        <f t="shared" si="2469"/>
        <v>-3.4063474149263322</v>
      </c>
      <c r="W8766" s="21">
        <f t="shared" si="2460"/>
        <v>115.29641314626843</v>
      </c>
      <c r="X8766" s="21">
        <f t="shared" si="2461"/>
        <v>-1.6578313956385655</v>
      </c>
      <c r="Y8766" s="21">
        <f t="shared" si="2462"/>
        <v>15.342168604361435</v>
      </c>
      <c r="Z8766" s="21">
        <f t="shared" si="2470"/>
        <v>4.8631994870012276</v>
      </c>
      <c r="AA8766" s="21">
        <f t="shared" si="2463"/>
        <v>4.8631994870012276</v>
      </c>
      <c r="AB8766" s="21">
        <f t="shared" si="2464"/>
        <v>0</v>
      </c>
      <c r="AC8766" s="21">
        <f t="shared" si="2465"/>
        <v>0</v>
      </c>
      <c r="AD8766" s="21">
        <f t="shared" si="2471"/>
        <v>0</v>
      </c>
      <c r="AE8766" s="21" t="str">
        <f t="shared" si="2466"/>
        <v>12/31/9:00</v>
      </c>
    </row>
    <row r="8767" spans="2:31">
      <c r="B8767" s="37">
        <v>12</v>
      </c>
      <c r="C8767" s="40">
        <v>31</v>
      </c>
      <c r="D8767" s="39">
        <v>10</v>
      </c>
      <c r="E8767" s="17">
        <v>2.2000000000000002</v>
      </c>
      <c r="F8767" s="17">
        <v>102</v>
      </c>
      <c r="G8767" s="17">
        <v>6</v>
      </c>
      <c r="H8767" s="37">
        <f t="shared" si="2454"/>
        <v>35.96</v>
      </c>
      <c r="I8767" s="37">
        <f>IF(H8767&lt;'Roof Calculator'!$G$8, 1, 0)</f>
        <v>1</v>
      </c>
      <c r="J8767" s="37">
        <f>IF(H8767&gt;='Roof Calculator'!$G$8, 1, 0)</f>
        <v>0</v>
      </c>
      <c r="K8767" s="37">
        <f t="shared" si="2455"/>
        <v>35.96</v>
      </c>
      <c r="L8767" s="37">
        <f t="shared" si="2456"/>
        <v>0</v>
      </c>
      <c r="M8767" s="37">
        <v>0</v>
      </c>
      <c r="N8767" s="37">
        <f t="shared" si="2457"/>
        <v>102</v>
      </c>
      <c r="O8767" s="37">
        <v>0</v>
      </c>
      <c r="P8767" s="37">
        <v>0</v>
      </c>
      <c r="Q8767" s="21">
        <f t="shared" si="2458"/>
        <v>39.790999999999997</v>
      </c>
      <c r="R8767" s="21">
        <f t="shared" si="2467"/>
        <v>365.37500000002643</v>
      </c>
      <c r="S8767" s="21">
        <f t="shared" si="2468"/>
        <v>-23.036093756826084</v>
      </c>
      <c r="T8767" s="21">
        <f t="shared" si="2459"/>
        <v>86.147999999999996</v>
      </c>
      <c r="U8767" s="37">
        <f>VLOOKUP(Time_Zone, 'LSTM LookUp'!$B$5:$D$8, 3, FALSE)</f>
        <v>-75</v>
      </c>
      <c r="V8767" s="21">
        <f t="shared" si="2469"/>
        <v>-3.4250794782143466</v>
      </c>
      <c r="W8767" s="21">
        <f t="shared" si="2460"/>
        <v>130.29173013044638</v>
      </c>
      <c r="X8767" s="21">
        <f t="shared" si="2461"/>
        <v>-4.246257925742011</v>
      </c>
      <c r="Y8767" s="21">
        <f t="shared" si="2462"/>
        <v>97.753742074257985</v>
      </c>
      <c r="Z8767" s="21">
        <f t="shared" si="2470"/>
        <v>30.986228907224845</v>
      </c>
      <c r="AA8767" s="21">
        <f t="shared" si="2463"/>
        <v>30.986228907224845</v>
      </c>
      <c r="AB8767" s="21">
        <f t="shared" si="2464"/>
        <v>0</v>
      </c>
      <c r="AC8767" s="21">
        <f t="shared" si="2465"/>
        <v>0</v>
      </c>
      <c r="AD8767" s="21">
        <f t="shared" si="2471"/>
        <v>0</v>
      </c>
      <c r="AE8767" s="21" t="str">
        <f t="shared" si="2466"/>
        <v>12/31/10:00</v>
      </c>
    </row>
    <row r="8768" spans="2:31">
      <c r="B8768" s="37">
        <v>12</v>
      </c>
      <c r="C8768" s="40">
        <v>31</v>
      </c>
      <c r="D8768" s="39">
        <v>11</v>
      </c>
      <c r="E8768" s="17">
        <v>2.8</v>
      </c>
      <c r="F8768" s="17">
        <v>136</v>
      </c>
      <c r="G8768" s="17">
        <v>7</v>
      </c>
      <c r="H8768" s="37">
        <f t="shared" si="2454"/>
        <v>37.04</v>
      </c>
      <c r="I8768" s="37">
        <f>IF(H8768&lt;'Roof Calculator'!$G$8, 1, 0)</f>
        <v>1</v>
      </c>
      <c r="J8768" s="37">
        <f>IF(H8768&gt;='Roof Calculator'!$G$8, 1, 0)</f>
        <v>0</v>
      </c>
      <c r="K8768" s="37">
        <f t="shared" si="2455"/>
        <v>37.04</v>
      </c>
      <c r="L8768" s="37">
        <f t="shared" si="2456"/>
        <v>0</v>
      </c>
      <c r="M8768" s="37">
        <v>0</v>
      </c>
      <c r="N8768" s="37">
        <f t="shared" si="2457"/>
        <v>136</v>
      </c>
      <c r="O8768" s="37">
        <v>0</v>
      </c>
      <c r="P8768" s="37">
        <v>0</v>
      </c>
      <c r="Q8768" s="21">
        <f t="shared" si="2458"/>
        <v>39.790999999999997</v>
      </c>
      <c r="R8768" s="21">
        <f t="shared" si="2467"/>
        <v>365.41666666669312</v>
      </c>
      <c r="S8768" s="21">
        <f t="shared" si="2468"/>
        <v>-23.032855260753621</v>
      </c>
      <c r="T8768" s="21">
        <f t="shared" si="2459"/>
        <v>86.147999999999996</v>
      </c>
      <c r="U8768" s="37">
        <f>VLOOKUP(Time_Zone, 'LSTM LookUp'!$B$5:$D$8, 3, FALSE)</f>
        <v>-75</v>
      </c>
      <c r="V8768" s="21">
        <f t="shared" si="2469"/>
        <v>-3.4438043305639523</v>
      </c>
      <c r="W8768" s="21">
        <f t="shared" si="2460"/>
        <v>145.28704891735902</v>
      </c>
      <c r="X8768" s="21">
        <f t="shared" si="2461"/>
        <v>-5.8217059088855327</v>
      </c>
      <c r="Y8768" s="21">
        <f t="shared" si="2462"/>
        <v>130.17829409111448</v>
      </c>
      <c r="Z8768" s="21">
        <f t="shared" si="2470"/>
        <v>41.264245581464387</v>
      </c>
      <c r="AA8768" s="21">
        <f t="shared" si="2463"/>
        <v>41.264245581464387</v>
      </c>
      <c r="AB8768" s="21">
        <f t="shared" si="2464"/>
        <v>0</v>
      </c>
      <c r="AC8768" s="21">
        <f t="shared" si="2465"/>
        <v>0</v>
      </c>
      <c r="AD8768" s="21">
        <f t="shared" si="2471"/>
        <v>0</v>
      </c>
      <c r="AE8768" s="21" t="str">
        <f t="shared" si="2466"/>
        <v>12/31/11:00</v>
      </c>
    </row>
    <row r="8769" spans="2:31">
      <c r="B8769" s="37">
        <v>12</v>
      </c>
      <c r="C8769" s="40">
        <v>31</v>
      </c>
      <c r="D8769" s="39">
        <v>12</v>
      </c>
      <c r="E8769" s="17">
        <v>2.8</v>
      </c>
      <c r="F8769" s="17">
        <v>173</v>
      </c>
      <c r="G8769" s="17">
        <v>9</v>
      </c>
      <c r="H8769" s="37">
        <f t="shared" si="2454"/>
        <v>37.04</v>
      </c>
      <c r="I8769" s="37">
        <f>IF(H8769&lt;'Roof Calculator'!$G$8, 1, 0)</f>
        <v>1</v>
      </c>
      <c r="J8769" s="37">
        <f>IF(H8769&gt;='Roof Calculator'!$G$8, 1, 0)</f>
        <v>0</v>
      </c>
      <c r="K8769" s="37">
        <f t="shared" si="2455"/>
        <v>37.04</v>
      </c>
      <c r="L8769" s="37">
        <f t="shared" si="2456"/>
        <v>0</v>
      </c>
      <c r="M8769" s="37">
        <v>0</v>
      </c>
      <c r="N8769" s="37">
        <f t="shared" si="2457"/>
        <v>173</v>
      </c>
      <c r="O8769" s="37">
        <v>0</v>
      </c>
      <c r="P8769" s="37">
        <v>0</v>
      </c>
      <c r="Q8769" s="21">
        <f t="shared" si="2458"/>
        <v>39.790999999999997</v>
      </c>
      <c r="R8769" s="21">
        <f t="shared" si="2467"/>
        <v>365.4583333333598</v>
      </c>
      <c r="S8769" s="21">
        <f t="shared" si="2468"/>
        <v>-23.029604310870173</v>
      </c>
      <c r="T8769" s="21">
        <f t="shared" si="2459"/>
        <v>86.147999999999996</v>
      </c>
      <c r="U8769" s="37">
        <f>VLOOKUP(Time_Zone, 'LSTM LookUp'!$B$5:$D$8, 3, FALSE)</f>
        <v>-75</v>
      </c>
      <c r="V8769" s="21">
        <f t="shared" si="2469"/>
        <v>-3.4625219419412074</v>
      </c>
      <c r="W8769" s="21">
        <f t="shared" si="2460"/>
        <v>160.28236951451473</v>
      </c>
      <c r="X8769" s="21">
        <f t="shared" si="2461"/>
        <v>-8.2444659075397695</v>
      </c>
      <c r="Y8769" s="21">
        <f t="shared" si="2462"/>
        <v>164.75553409246024</v>
      </c>
      <c r="Z8769" s="21">
        <f t="shared" si="2470"/>
        <v>52.224626748743439</v>
      </c>
      <c r="AA8769" s="21">
        <f t="shared" si="2463"/>
        <v>52.224626748743439</v>
      </c>
      <c r="AB8769" s="21">
        <f t="shared" si="2464"/>
        <v>0</v>
      </c>
      <c r="AC8769" s="21">
        <f t="shared" si="2465"/>
        <v>0</v>
      </c>
      <c r="AD8769" s="21">
        <f t="shared" si="2471"/>
        <v>0</v>
      </c>
      <c r="AE8769" s="21" t="str">
        <f t="shared" si="2466"/>
        <v>12/31/12:00</v>
      </c>
    </row>
    <row r="8770" spans="2:31">
      <c r="B8770" s="37">
        <v>12</v>
      </c>
      <c r="C8770" s="40">
        <v>31</v>
      </c>
      <c r="D8770" s="39">
        <v>13</v>
      </c>
      <c r="E8770" s="17">
        <v>3.3</v>
      </c>
      <c r="F8770" s="17">
        <v>195</v>
      </c>
      <c r="G8770" s="17">
        <v>8</v>
      </c>
      <c r="H8770" s="37">
        <f t="shared" si="2454"/>
        <v>37.94</v>
      </c>
      <c r="I8770" s="37">
        <f>IF(H8770&lt;'Roof Calculator'!$G$8, 1, 0)</f>
        <v>1</v>
      </c>
      <c r="J8770" s="37">
        <f>IF(H8770&gt;='Roof Calculator'!$G$8, 1, 0)</f>
        <v>0</v>
      </c>
      <c r="K8770" s="37">
        <f t="shared" si="2455"/>
        <v>37.94</v>
      </c>
      <c r="L8770" s="37">
        <f t="shared" si="2456"/>
        <v>0</v>
      </c>
      <c r="M8770" s="37">
        <v>0</v>
      </c>
      <c r="N8770" s="37">
        <f t="shared" si="2457"/>
        <v>195</v>
      </c>
      <c r="O8770" s="37">
        <v>0</v>
      </c>
      <c r="P8770" s="37">
        <v>0</v>
      </c>
      <c r="Q8770" s="21">
        <f t="shared" si="2458"/>
        <v>39.790999999999997</v>
      </c>
      <c r="R8770" s="21">
        <f t="shared" si="2467"/>
        <v>365.50000000002649</v>
      </c>
      <c r="S8770" s="21">
        <f t="shared" si="2468"/>
        <v>-23.026340909738881</v>
      </c>
      <c r="T8770" s="21">
        <f t="shared" si="2459"/>
        <v>86.147999999999996</v>
      </c>
      <c r="U8770" s="37">
        <f>VLOOKUP(Time_Zone, 'LSTM LookUp'!$B$5:$D$8, 3, FALSE)</f>
        <v>-75</v>
      </c>
      <c r="V8770" s="21">
        <f t="shared" si="2469"/>
        <v>-3.4812322823270527</v>
      </c>
      <c r="W8770" s="21">
        <f t="shared" si="2460"/>
        <v>175.27769192941824</v>
      </c>
      <c r="X8770" s="21">
        <f t="shared" si="2461"/>
        <v>-7.6407765171136148</v>
      </c>
      <c r="Y8770" s="21">
        <f t="shared" si="2462"/>
        <v>187.35922348288639</v>
      </c>
      <c r="Z8770" s="21">
        <f t="shared" si="2470"/>
        <v>59.389601497919777</v>
      </c>
      <c r="AA8770" s="21">
        <f t="shared" si="2463"/>
        <v>59.389601497919777</v>
      </c>
      <c r="AB8770" s="21">
        <f t="shared" si="2464"/>
        <v>0</v>
      </c>
      <c r="AC8770" s="21">
        <f t="shared" si="2465"/>
        <v>0</v>
      </c>
      <c r="AD8770" s="21">
        <f t="shared" si="2471"/>
        <v>0</v>
      </c>
      <c r="AE8770" s="21" t="str">
        <f t="shared" si="2466"/>
        <v>12/31/13:00</v>
      </c>
    </row>
    <row r="8771" spans="2:31">
      <c r="B8771" s="37">
        <v>12</v>
      </c>
      <c r="C8771" s="40">
        <v>31</v>
      </c>
      <c r="D8771" s="39">
        <v>14</v>
      </c>
      <c r="E8771" s="17">
        <v>3.9</v>
      </c>
      <c r="F8771" s="17">
        <v>207</v>
      </c>
      <c r="G8771" s="17">
        <v>6</v>
      </c>
      <c r="H8771" s="37">
        <f t="shared" si="2454"/>
        <v>39.020000000000003</v>
      </c>
      <c r="I8771" s="37">
        <f>IF(H8771&lt;'Roof Calculator'!$G$8, 1, 0)</f>
        <v>1</v>
      </c>
      <c r="J8771" s="37">
        <f>IF(H8771&gt;='Roof Calculator'!$G$8, 1, 0)</f>
        <v>0</v>
      </c>
      <c r="K8771" s="37">
        <f t="shared" si="2455"/>
        <v>39.020000000000003</v>
      </c>
      <c r="L8771" s="37">
        <f t="shared" si="2456"/>
        <v>0</v>
      </c>
      <c r="M8771" s="37">
        <v>0</v>
      </c>
      <c r="N8771" s="37">
        <f t="shared" si="2457"/>
        <v>207</v>
      </c>
      <c r="O8771" s="37">
        <v>0</v>
      </c>
      <c r="P8771" s="37">
        <v>0</v>
      </c>
      <c r="Q8771" s="21">
        <f t="shared" si="2458"/>
        <v>39.790999999999997</v>
      </c>
      <c r="R8771" s="21">
        <f t="shared" si="2467"/>
        <v>365.54166666669317</v>
      </c>
      <c r="S8771" s="21">
        <f t="shared" si="2468"/>
        <v>-23.023065059932279</v>
      </c>
      <c r="T8771" s="21">
        <f t="shared" si="2459"/>
        <v>86.147999999999996</v>
      </c>
      <c r="U8771" s="37">
        <f>VLOOKUP(Time_Zone, 'LSTM LookUp'!$B$5:$D$8, 3, FALSE)</f>
        <v>-75</v>
      </c>
      <c r="V8771" s="21">
        <f t="shared" si="2469"/>
        <v>-3.4999353217175191</v>
      </c>
      <c r="W8771" s="21">
        <f t="shared" si="2460"/>
        <v>190.27301616957061</v>
      </c>
      <c r="X8771" s="21">
        <f t="shared" si="2461"/>
        <v>-5.6768663424743817</v>
      </c>
      <c r="Y8771" s="21">
        <f t="shared" si="2462"/>
        <v>201.32313365752563</v>
      </c>
      <c r="Z8771" s="21">
        <f t="shared" si="2470"/>
        <v>63.815917134845549</v>
      </c>
      <c r="AA8771" s="21">
        <f t="shared" si="2463"/>
        <v>63.815917134845549</v>
      </c>
      <c r="AB8771" s="21">
        <f t="shared" si="2464"/>
        <v>0</v>
      </c>
      <c r="AC8771" s="21">
        <f t="shared" si="2465"/>
        <v>0</v>
      </c>
      <c r="AD8771" s="21">
        <f t="shared" si="2471"/>
        <v>0</v>
      </c>
      <c r="AE8771" s="21" t="str">
        <f t="shared" si="2466"/>
        <v>12/31/14:00</v>
      </c>
    </row>
    <row r="8772" spans="2:31">
      <c r="B8772" s="37">
        <v>12</v>
      </c>
      <c r="C8772" s="40">
        <v>31</v>
      </c>
      <c r="D8772" s="39">
        <v>15</v>
      </c>
      <c r="E8772" s="17">
        <v>4.4000000000000004</v>
      </c>
      <c r="F8772" s="17">
        <v>174</v>
      </c>
      <c r="G8772" s="17">
        <v>1</v>
      </c>
      <c r="H8772" s="37">
        <f t="shared" si="2454"/>
        <v>39.92</v>
      </c>
      <c r="I8772" s="37">
        <f>IF(H8772&lt;'Roof Calculator'!$G$8, 1, 0)</f>
        <v>1</v>
      </c>
      <c r="J8772" s="37">
        <f>IF(H8772&gt;='Roof Calculator'!$G$8, 1, 0)</f>
        <v>0</v>
      </c>
      <c r="K8772" s="37">
        <f t="shared" si="2455"/>
        <v>39.92</v>
      </c>
      <c r="L8772" s="37">
        <f t="shared" si="2456"/>
        <v>0</v>
      </c>
      <c r="M8772" s="37">
        <v>0</v>
      </c>
      <c r="N8772" s="37">
        <f t="shared" si="2457"/>
        <v>174</v>
      </c>
      <c r="O8772" s="37">
        <v>0</v>
      </c>
      <c r="P8772" s="37">
        <v>0</v>
      </c>
      <c r="Q8772" s="21">
        <f t="shared" si="2458"/>
        <v>39.790999999999997</v>
      </c>
      <c r="R8772" s="21">
        <f t="shared" si="2467"/>
        <v>365.58333333335986</v>
      </c>
      <c r="S8772" s="21">
        <f t="shared" si="2468"/>
        <v>-23.019776764032269</v>
      </c>
      <c r="T8772" s="21">
        <f t="shared" si="2459"/>
        <v>86.147999999999996</v>
      </c>
      <c r="U8772" s="37">
        <f>VLOOKUP(Time_Zone, 'LSTM LookUp'!$B$5:$D$8, 3, FALSE)</f>
        <v>-75</v>
      </c>
      <c r="V8772" s="21">
        <f t="shared" si="2469"/>
        <v>-3.5186310301237977</v>
      </c>
      <c r="W8772" s="21">
        <f t="shared" si="2460"/>
        <v>205.26834224246903</v>
      </c>
      <c r="X8772" s="21">
        <f t="shared" si="2461"/>
        <v>-0.88979884569678447</v>
      </c>
      <c r="Y8772" s="21">
        <f t="shared" si="2462"/>
        <v>173.11020115430321</v>
      </c>
      <c r="Z8772" s="21">
        <f t="shared" si="2470"/>
        <v>54.872910287856051</v>
      </c>
      <c r="AA8772" s="21">
        <f t="shared" si="2463"/>
        <v>54.872910287856051</v>
      </c>
      <c r="AB8772" s="21">
        <f t="shared" si="2464"/>
        <v>0</v>
      </c>
      <c r="AC8772" s="21">
        <f t="shared" si="2465"/>
        <v>0</v>
      </c>
      <c r="AD8772" s="21">
        <f t="shared" si="2471"/>
        <v>0</v>
      </c>
      <c r="AE8772" s="21" t="str">
        <f t="shared" si="2466"/>
        <v>12/31/15:00</v>
      </c>
    </row>
    <row r="8773" spans="2:31">
      <c r="B8773" s="37">
        <v>12</v>
      </c>
      <c r="C8773" s="40">
        <v>31</v>
      </c>
      <c r="D8773" s="39">
        <v>16</v>
      </c>
      <c r="E8773" s="17">
        <v>4.4000000000000004</v>
      </c>
      <c r="F8773" s="17">
        <v>126</v>
      </c>
      <c r="G8773" s="17">
        <v>1</v>
      </c>
      <c r="H8773" s="37">
        <f t="shared" si="2454"/>
        <v>39.92</v>
      </c>
      <c r="I8773" s="37">
        <f>IF(H8773&lt;'Roof Calculator'!$G$8, 1, 0)</f>
        <v>1</v>
      </c>
      <c r="J8773" s="37">
        <f>IF(H8773&gt;='Roof Calculator'!$G$8, 1, 0)</f>
        <v>0</v>
      </c>
      <c r="K8773" s="37">
        <f t="shared" si="2455"/>
        <v>39.92</v>
      </c>
      <c r="L8773" s="37">
        <f t="shared" si="2456"/>
        <v>0</v>
      </c>
      <c r="M8773" s="37">
        <v>0</v>
      </c>
      <c r="N8773" s="37">
        <f t="shared" si="2457"/>
        <v>126</v>
      </c>
      <c r="O8773" s="37">
        <v>0</v>
      </c>
      <c r="P8773" s="37">
        <v>0</v>
      </c>
      <c r="Q8773" s="21">
        <f t="shared" si="2458"/>
        <v>39.790999999999997</v>
      </c>
      <c r="R8773" s="21">
        <f t="shared" si="2467"/>
        <v>365.62500000002655</v>
      </c>
      <c r="S8773" s="21">
        <f t="shared" si="2468"/>
        <v>-23.016476024630194</v>
      </c>
      <c r="T8773" s="21">
        <f t="shared" si="2459"/>
        <v>86.147999999999996</v>
      </c>
      <c r="U8773" s="37">
        <f>VLOOKUP(Time_Zone, 'LSTM LookUp'!$B$5:$D$8, 3, FALSE)</f>
        <v>-75</v>
      </c>
      <c r="V8773" s="21">
        <f t="shared" si="2469"/>
        <v>-3.5373193775720928</v>
      </c>
      <c r="W8773" s="21">
        <f t="shared" si="2460"/>
        <v>220.26367015560697</v>
      </c>
      <c r="X8773" s="21">
        <f t="shared" si="2461"/>
        <v>-0.78989335586723097</v>
      </c>
      <c r="Y8773" s="21">
        <f t="shared" si="2462"/>
        <v>125.21010664413276</v>
      </c>
      <c r="Z8773" s="21">
        <f t="shared" si="2470"/>
        <v>39.68941693327583</v>
      </c>
      <c r="AA8773" s="21">
        <f t="shared" si="2463"/>
        <v>39.68941693327583</v>
      </c>
      <c r="AB8773" s="21">
        <f t="shared" si="2464"/>
        <v>0</v>
      </c>
      <c r="AC8773" s="21">
        <f t="shared" si="2465"/>
        <v>0</v>
      </c>
      <c r="AD8773" s="21">
        <f t="shared" si="2471"/>
        <v>0</v>
      </c>
      <c r="AE8773" s="21" t="str">
        <f t="shared" si="2466"/>
        <v>12/31/16:00</v>
      </c>
    </row>
    <row r="8774" spans="2:31">
      <c r="B8774" s="37">
        <v>12</v>
      </c>
      <c r="C8774" s="40">
        <v>31</v>
      </c>
      <c r="D8774" s="39">
        <v>17</v>
      </c>
      <c r="E8774" s="17">
        <v>3.9</v>
      </c>
      <c r="F8774" s="17">
        <v>70</v>
      </c>
      <c r="G8774" s="17">
        <v>1</v>
      </c>
      <c r="H8774" s="37">
        <f t="shared" si="2454"/>
        <v>39.020000000000003</v>
      </c>
      <c r="I8774" s="37">
        <f>IF(H8774&lt;'Roof Calculator'!$G$8, 1, 0)</f>
        <v>1</v>
      </c>
      <c r="J8774" s="37">
        <f>IF(H8774&gt;='Roof Calculator'!$G$8, 1, 0)</f>
        <v>0</v>
      </c>
      <c r="K8774" s="37">
        <f t="shared" si="2455"/>
        <v>39.020000000000003</v>
      </c>
      <c r="L8774" s="37">
        <f t="shared" si="2456"/>
        <v>0</v>
      </c>
      <c r="M8774" s="37">
        <v>0</v>
      </c>
      <c r="N8774" s="37">
        <f t="shared" si="2457"/>
        <v>70</v>
      </c>
      <c r="O8774" s="37">
        <v>0</v>
      </c>
      <c r="P8774" s="37">
        <v>0</v>
      </c>
      <c r="Q8774" s="21">
        <f t="shared" si="2458"/>
        <v>39.790999999999997</v>
      </c>
      <c r="R8774" s="21">
        <f t="shared" si="2467"/>
        <v>365.66666666669323</v>
      </c>
      <c r="S8774" s="21">
        <f t="shared" si="2468"/>
        <v>-23.013162844326764</v>
      </c>
      <c r="T8774" s="21">
        <f t="shared" si="2459"/>
        <v>86.147999999999996</v>
      </c>
      <c r="U8774" s="37">
        <f>VLOOKUP(Time_Zone, 'LSTM LookUp'!$B$5:$D$8, 3, FALSE)</f>
        <v>-75</v>
      </c>
      <c r="V8774" s="21">
        <f t="shared" si="2469"/>
        <v>-3.5560003341039348</v>
      </c>
      <c r="W8774" s="21">
        <f t="shared" si="2460"/>
        <v>235.25899991647401</v>
      </c>
      <c r="X8774" s="21">
        <f t="shared" si="2461"/>
        <v>-0.65322778116704683</v>
      </c>
      <c r="Y8774" s="21">
        <f t="shared" si="2462"/>
        <v>69.346772218832953</v>
      </c>
      <c r="Z8774" s="21">
        <f t="shared" si="2470"/>
        <v>21.98171560857098</v>
      </c>
      <c r="AA8774" s="21">
        <f t="shared" si="2463"/>
        <v>21.98171560857098</v>
      </c>
      <c r="AB8774" s="21">
        <f t="shared" si="2464"/>
        <v>0</v>
      </c>
      <c r="AC8774" s="21">
        <f t="shared" si="2465"/>
        <v>0</v>
      </c>
      <c r="AD8774" s="21">
        <f t="shared" si="2471"/>
        <v>0</v>
      </c>
      <c r="AE8774" s="21" t="str">
        <f t="shared" si="2466"/>
        <v>12/31/17:00</v>
      </c>
    </row>
    <row r="8775" spans="2:31">
      <c r="B8775" s="37">
        <v>12</v>
      </c>
      <c r="C8775" s="40">
        <v>31</v>
      </c>
      <c r="D8775" s="39">
        <v>18</v>
      </c>
      <c r="E8775" s="17">
        <v>3.9</v>
      </c>
      <c r="F8775" s="17">
        <v>11</v>
      </c>
      <c r="G8775" s="17">
        <v>0</v>
      </c>
      <c r="H8775" s="37">
        <f t="shared" si="2454"/>
        <v>39.020000000000003</v>
      </c>
      <c r="I8775" s="37">
        <f>IF(H8775&lt;'Roof Calculator'!$G$8, 1, 0)</f>
        <v>1</v>
      </c>
      <c r="J8775" s="37">
        <f>IF(H8775&gt;='Roof Calculator'!$G$8, 1, 0)</f>
        <v>0</v>
      </c>
      <c r="K8775" s="37">
        <f t="shared" si="2455"/>
        <v>39.020000000000003</v>
      </c>
      <c r="L8775" s="37">
        <f t="shared" si="2456"/>
        <v>0</v>
      </c>
      <c r="M8775" s="37">
        <v>0</v>
      </c>
      <c r="N8775" s="37">
        <f t="shared" si="2457"/>
        <v>11</v>
      </c>
      <c r="O8775" s="37">
        <v>0</v>
      </c>
      <c r="P8775" s="37">
        <v>0</v>
      </c>
      <c r="Q8775" s="21">
        <f t="shared" si="2458"/>
        <v>39.790999999999997</v>
      </c>
      <c r="R8775" s="21">
        <f t="shared" si="2467"/>
        <v>365.70833333335992</v>
      </c>
      <c r="S8775" s="21">
        <f t="shared" si="2468"/>
        <v>-23.009837225732078</v>
      </c>
      <c r="T8775" s="21">
        <f t="shared" si="2459"/>
        <v>86.147999999999996</v>
      </c>
      <c r="U8775" s="37">
        <f>VLOOKUP(Time_Zone, 'LSTM LookUp'!$B$5:$D$8, 3, FALSE)</f>
        <v>-75</v>
      </c>
      <c r="V8775" s="21">
        <f t="shared" si="2469"/>
        <v>-3.574673869776031</v>
      </c>
      <c r="W8775" s="21">
        <f t="shared" si="2460"/>
        <v>250.25433153255599</v>
      </c>
      <c r="X8775" s="21">
        <f t="shared" si="2461"/>
        <v>0</v>
      </c>
      <c r="Y8775" s="21">
        <f t="shared" si="2462"/>
        <v>11</v>
      </c>
      <c r="Z8775" s="21">
        <f t="shared" si="2470"/>
        <v>3.4868078781122258</v>
      </c>
      <c r="AA8775" s="21">
        <f t="shared" si="2463"/>
        <v>3.4868078781122258</v>
      </c>
      <c r="AB8775" s="21">
        <f t="shared" si="2464"/>
        <v>0</v>
      </c>
      <c r="AC8775" s="21">
        <f t="shared" si="2465"/>
        <v>0</v>
      </c>
      <c r="AD8775" s="21">
        <f t="shared" si="2471"/>
        <v>0</v>
      </c>
      <c r="AE8775" s="21" t="str">
        <f t="shared" si="2466"/>
        <v>12/31/18:00</v>
      </c>
    </row>
    <row r="8776" spans="2:31">
      <c r="B8776" s="37">
        <v>12</v>
      </c>
      <c r="C8776" s="40">
        <v>31</v>
      </c>
      <c r="D8776" s="39">
        <v>19</v>
      </c>
      <c r="E8776" s="17">
        <v>3.3</v>
      </c>
      <c r="F8776" s="17">
        <v>0</v>
      </c>
      <c r="G8776" s="17">
        <v>0</v>
      </c>
      <c r="H8776" s="37">
        <f t="shared" si="2454"/>
        <v>37.94</v>
      </c>
      <c r="I8776" s="37">
        <f>IF(H8776&lt;'Roof Calculator'!$G$8, 1, 0)</f>
        <v>1</v>
      </c>
      <c r="J8776" s="37">
        <f>IF(H8776&gt;='Roof Calculator'!$G$8, 1, 0)</f>
        <v>0</v>
      </c>
      <c r="K8776" s="37">
        <f t="shared" si="2455"/>
        <v>37.94</v>
      </c>
      <c r="L8776" s="37">
        <f t="shared" si="2456"/>
        <v>0</v>
      </c>
      <c r="M8776" s="37">
        <v>0</v>
      </c>
      <c r="N8776" s="37">
        <f t="shared" si="2457"/>
        <v>0</v>
      </c>
      <c r="O8776" s="37">
        <v>0</v>
      </c>
      <c r="P8776" s="37">
        <v>0</v>
      </c>
      <c r="Q8776" s="21">
        <f t="shared" si="2458"/>
        <v>39.790999999999997</v>
      </c>
      <c r="R8776" s="21">
        <f t="shared" si="2467"/>
        <v>365.7500000000266</v>
      </c>
      <c r="S8776" s="21">
        <f t="shared" si="2468"/>
        <v>-23.006499171465585</v>
      </c>
      <c r="T8776" s="21">
        <f t="shared" si="2459"/>
        <v>86.147999999999996</v>
      </c>
      <c r="U8776" s="37">
        <f>VLOOKUP(Time_Zone, 'LSTM LookUp'!$B$5:$D$8, 3, FALSE)</f>
        <v>-75</v>
      </c>
      <c r="V8776" s="21">
        <f t="shared" si="2469"/>
        <v>-3.5933399546604772</v>
      </c>
      <c r="W8776" s="21">
        <f t="shared" si="2460"/>
        <v>265.24966501133486</v>
      </c>
      <c r="X8776" s="21">
        <f t="shared" si="2461"/>
        <v>0</v>
      </c>
      <c r="Y8776" s="21">
        <f t="shared" si="2462"/>
        <v>0</v>
      </c>
      <c r="Z8776" s="21">
        <f t="shared" si="2470"/>
        <v>0</v>
      </c>
      <c r="AA8776" s="21">
        <f t="shared" si="2463"/>
        <v>0</v>
      </c>
      <c r="AB8776" s="21">
        <f t="shared" si="2464"/>
        <v>0</v>
      </c>
      <c r="AC8776" s="21">
        <f t="shared" si="2465"/>
        <v>0</v>
      </c>
      <c r="AD8776" s="21">
        <f t="shared" si="2471"/>
        <v>0</v>
      </c>
      <c r="AE8776" s="21" t="str">
        <f t="shared" si="2466"/>
        <v>12/31/19:00</v>
      </c>
    </row>
    <row r="8777" spans="2:31">
      <c r="B8777" s="37">
        <v>12</v>
      </c>
      <c r="C8777" s="40">
        <v>31</v>
      </c>
      <c r="D8777" s="39">
        <v>20</v>
      </c>
      <c r="E8777" s="17">
        <v>3.3</v>
      </c>
      <c r="F8777" s="17">
        <v>0</v>
      </c>
      <c r="G8777" s="17">
        <v>0</v>
      </c>
      <c r="H8777" s="37">
        <f t="shared" si="2454"/>
        <v>37.94</v>
      </c>
      <c r="I8777" s="37">
        <f>IF(H8777&lt;'Roof Calculator'!$G$8, 1, 0)</f>
        <v>1</v>
      </c>
      <c r="J8777" s="37">
        <f>IF(H8777&gt;='Roof Calculator'!$G$8, 1, 0)</f>
        <v>0</v>
      </c>
      <c r="K8777" s="37">
        <f t="shared" si="2455"/>
        <v>37.94</v>
      </c>
      <c r="L8777" s="37">
        <f t="shared" si="2456"/>
        <v>0</v>
      </c>
      <c r="M8777" s="37">
        <v>0</v>
      </c>
      <c r="N8777" s="37">
        <f t="shared" si="2457"/>
        <v>0</v>
      </c>
      <c r="O8777" s="37">
        <v>0</v>
      </c>
      <c r="P8777" s="37">
        <v>0</v>
      </c>
      <c r="Q8777" s="21">
        <f t="shared" si="2458"/>
        <v>39.790999999999997</v>
      </c>
      <c r="R8777" s="21">
        <f t="shared" si="2467"/>
        <v>365.79166666669329</v>
      </c>
      <c r="S8777" s="21">
        <f t="shared" si="2468"/>
        <v>-23.003148684156127</v>
      </c>
      <c r="T8777" s="21">
        <f t="shared" si="2459"/>
        <v>86.147999999999996</v>
      </c>
      <c r="U8777" s="37">
        <f>VLOOKUP(Time_Zone, 'LSTM LookUp'!$B$5:$D$8, 3, FALSE)</f>
        <v>-75</v>
      </c>
      <c r="V8777" s="21">
        <f t="shared" si="2469"/>
        <v>-3.6119985588447312</v>
      </c>
      <c r="W8777" s="21">
        <f t="shared" si="2460"/>
        <v>280.24500036028888</v>
      </c>
      <c r="X8777" s="21">
        <f t="shared" si="2461"/>
        <v>0</v>
      </c>
      <c r="Y8777" s="21">
        <f t="shared" si="2462"/>
        <v>0</v>
      </c>
      <c r="Z8777" s="21">
        <f t="shared" si="2470"/>
        <v>0</v>
      </c>
      <c r="AA8777" s="21">
        <f t="shared" si="2463"/>
        <v>0</v>
      </c>
      <c r="AB8777" s="21">
        <f t="shared" si="2464"/>
        <v>0</v>
      </c>
      <c r="AC8777" s="21">
        <f t="shared" si="2465"/>
        <v>0</v>
      </c>
      <c r="AD8777" s="21">
        <f t="shared" si="2471"/>
        <v>0</v>
      </c>
      <c r="AE8777" s="21" t="str">
        <f t="shared" si="2466"/>
        <v>12/31/20:00</v>
      </c>
    </row>
    <row r="8778" spans="2:31">
      <c r="B8778" s="37">
        <v>12</v>
      </c>
      <c r="C8778" s="40">
        <v>31</v>
      </c>
      <c r="D8778" s="39">
        <v>21</v>
      </c>
      <c r="E8778" s="17">
        <v>3.3</v>
      </c>
      <c r="F8778" s="17">
        <v>0</v>
      </c>
      <c r="G8778" s="17">
        <v>0</v>
      </c>
      <c r="H8778" s="37">
        <f t="shared" si="2454"/>
        <v>37.94</v>
      </c>
      <c r="I8778" s="37">
        <f>IF(H8778&lt;'Roof Calculator'!$G$8, 1, 0)</f>
        <v>1</v>
      </c>
      <c r="J8778" s="37">
        <f>IF(H8778&gt;='Roof Calculator'!$G$8, 1, 0)</f>
        <v>0</v>
      </c>
      <c r="K8778" s="37">
        <f t="shared" si="2455"/>
        <v>37.94</v>
      </c>
      <c r="L8778" s="37">
        <f t="shared" si="2456"/>
        <v>0</v>
      </c>
      <c r="M8778" s="37">
        <v>0</v>
      </c>
      <c r="N8778" s="37">
        <f t="shared" si="2457"/>
        <v>0</v>
      </c>
      <c r="O8778" s="37">
        <v>0</v>
      </c>
      <c r="P8778" s="37">
        <v>0</v>
      </c>
      <c r="Q8778" s="21">
        <f t="shared" si="2458"/>
        <v>39.790999999999997</v>
      </c>
      <c r="R8778" s="21">
        <f t="shared" si="2467"/>
        <v>365.83333333335997</v>
      </c>
      <c r="S8778" s="21">
        <f t="shared" si="2468"/>
        <v>-22.999785766441892</v>
      </c>
      <c r="T8778" s="21">
        <f t="shared" si="2459"/>
        <v>86.147999999999996</v>
      </c>
      <c r="U8778" s="37">
        <f>VLOOKUP(Time_Zone, 'LSTM LookUp'!$B$5:$D$8, 3, FALSE)</f>
        <v>-75</v>
      </c>
      <c r="V8778" s="21">
        <f t="shared" si="2469"/>
        <v>-3.6306496524316856</v>
      </c>
      <c r="W8778" s="21">
        <f t="shared" si="2460"/>
        <v>295.24033758689211</v>
      </c>
      <c r="X8778" s="21">
        <f t="shared" si="2461"/>
        <v>0</v>
      </c>
      <c r="Y8778" s="21">
        <f t="shared" si="2462"/>
        <v>0</v>
      </c>
      <c r="Z8778" s="21">
        <f t="shared" si="2470"/>
        <v>0</v>
      </c>
      <c r="AA8778" s="21">
        <f t="shared" si="2463"/>
        <v>0</v>
      </c>
      <c r="AB8778" s="21">
        <f t="shared" si="2464"/>
        <v>0</v>
      </c>
      <c r="AC8778" s="21">
        <f t="shared" si="2465"/>
        <v>0</v>
      </c>
      <c r="AD8778" s="21">
        <f t="shared" si="2471"/>
        <v>0</v>
      </c>
      <c r="AE8778" s="21" t="str">
        <f t="shared" si="2466"/>
        <v>12/31/21:00</v>
      </c>
    </row>
    <row r="8779" spans="2:31">
      <c r="B8779" s="37">
        <v>12</v>
      </c>
      <c r="C8779" s="40">
        <v>31</v>
      </c>
      <c r="D8779" s="39">
        <v>22</v>
      </c>
      <c r="E8779" s="17">
        <v>3.3</v>
      </c>
      <c r="F8779" s="17">
        <v>0</v>
      </c>
      <c r="G8779" s="17">
        <v>0</v>
      </c>
      <c r="H8779" s="37">
        <f t="shared" si="2454"/>
        <v>37.94</v>
      </c>
      <c r="I8779" s="37">
        <f>IF(H8779&lt;'Roof Calculator'!$G$8, 1, 0)</f>
        <v>1</v>
      </c>
      <c r="J8779" s="37">
        <f>IF(H8779&gt;='Roof Calculator'!$G$8, 1, 0)</f>
        <v>0</v>
      </c>
      <c r="K8779" s="37">
        <f t="shared" si="2455"/>
        <v>37.94</v>
      </c>
      <c r="L8779" s="37">
        <f t="shared" si="2456"/>
        <v>0</v>
      </c>
      <c r="M8779" s="37">
        <v>0</v>
      </c>
      <c r="N8779" s="37">
        <f t="shared" si="2457"/>
        <v>0</v>
      </c>
      <c r="O8779" s="37">
        <v>0</v>
      </c>
      <c r="P8779" s="37">
        <v>0</v>
      </c>
      <c r="Q8779" s="21">
        <f t="shared" si="2458"/>
        <v>39.790999999999997</v>
      </c>
      <c r="R8779" s="21">
        <f t="shared" si="2467"/>
        <v>365.87500000002666</v>
      </c>
      <c r="S8779" s="21">
        <f t="shared" si="2468"/>
        <v>-22.996410420970431</v>
      </c>
      <c r="T8779" s="21">
        <f t="shared" si="2459"/>
        <v>86.147999999999996</v>
      </c>
      <c r="U8779" s="37">
        <f>VLOOKUP(Time_Zone, 'LSTM LookUp'!$B$5:$D$8, 3, FALSE)</f>
        <v>-75</v>
      </c>
      <c r="V8779" s="21">
        <f t="shared" si="2469"/>
        <v>-3.6492932055397334</v>
      </c>
      <c r="W8779" s="21">
        <f t="shared" si="2460"/>
        <v>310.23567669861512</v>
      </c>
      <c r="X8779" s="21">
        <f t="shared" si="2461"/>
        <v>0</v>
      </c>
      <c r="Y8779" s="21">
        <f t="shared" si="2462"/>
        <v>0</v>
      </c>
      <c r="Z8779" s="21">
        <f t="shared" si="2470"/>
        <v>0</v>
      </c>
      <c r="AA8779" s="21">
        <f t="shared" si="2463"/>
        <v>0</v>
      </c>
      <c r="AB8779" s="21">
        <f t="shared" si="2464"/>
        <v>0</v>
      </c>
      <c r="AC8779" s="21">
        <f t="shared" si="2465"/>
        <v>0</v>
      </c>
      <c r="AD8779" s="21">
        <f t="shared" si="2471"/>
        <v>0</v>
      </c>
      <c r="AE8779" s="21" t="str">
        <f t="shared" si="2466"/>
        <v>12/31/22:00</v>
      </c>
    </row>
    <row r="8780" spans="2:31">
      <c r="B8780" s="37">
        <v>12</v>
      </c>
      <c r="C8780" s="40">
        <v>31</v>
      </c>
      <c r="D8780" s="39">
        <v>23</v>
      </c>
      <c r="E8780" s="17">
        <v>3.3</v>
      </c>
      <c r="F8780" s="17">
        <v>0</v>
      </c>
      <c r="G8780" s="17">
        <v>0</v>
      </c>
      <c r="H8780" s="37">
        <f t="shared" si="2454"/>
        <v>37.94</v>
      </c>
      <c r="I8780" s="37">
        <f>IF(H8780&lt;'Roof Calculator'!$G$8, 1, 0)</f>
        <v>1</v>
      </c>
      <c r="J8780" s="37">
        <f>IF(H8780&gt;='Roof Calculator'!$G$8, 1, 0)</f>
        <v>0</v>
      </c>
      <c r="K8780" s="37">
        <f t="shared" si="2455"/>
        <v>37.94</v>
      </c>
      <c r="L8780" s="37">
        <f t="shared" si="2456"/>
        <v>0</v>
      </c>
      <c r="M8780" s="37">
        <v>0</v>
      </c>
      <c r="N8780" s="37">
        <f t="shared" si="2457"/>
        <v>0</v>
      </c>
      <c r="O8780" s="37">
        <v>0</v>
      </c>
      <c r="P8780" s="37">
        <v>0</v>
      </c>
      <c r="Q8780" s="21">
        <f t="shared" si="2458"/>
        <v>39.790999999999997</v>
      </c>
      <c r="R8780" s="21">
        <f t="shared" si="2467"/>
        <v>365.91666666669335</v>
      </c>
      <c r="S8780" s="21">
        <f t="shared" si="2468"/>
        <v>-22.993022650398625</v>
      </c>
      <c r="T8780" s="21">
        <f t="shared" si="2459"/>
        <v>86.147999999999996</v>
      </c>
      <c r="U8780" s="37">
        <f>VLOOKUP(Time_Zone, 'LSTM LookUp'!$B$5:$D$8, 3, FALSE)</f>
        <v>-75</v>
      </c>
      <c r="V8780" s="21">
        <f t="shared" si="2469"/>
        <v>-3.6679291883028391</v>
      </c>
      <c r="W8780" s="21">
        <f t="shared" si="2460"/>
        <v>325.23101770292431</v>
      </c>
      <c r="X8780" s="21">
        <f t="shared" si="2461"/>
        <v>0</v>
      </c>
      <c r="Y8780" s="21">
        <f t="shared" si="2462"/>
        <v>0</v>
      </c>
      <c r="Z8780" s="21">
        <f t="shared" si="2470"/>
        <v>0</v>
      </c>
      <c r="AA8780" s="21">
        <f t="shared" si="2463"/>
        <v>0</v>
      </c>
      <c r="AB8780" s="21">
        <f t="shared" si="2464"/>
        <v>0</v>
      </c>
      <c r="AC8780" s="21">
        <f t="shared" si="2465"/>
        <v>0</v>
      </c>
      <c r="AD8780" s="21">
        <f t="shared" si="2471"/>
        <v>0</v>
      </c>
      <c r="AE8780" s="21" t="str">
        <f t="shared" si="2466"/>
        <v>12/31/23:00</v>
      </c>
    </row>
    <row r="8781" spans="2:31">
      <c r="B8781" s="37">
        <v>12</v>
      </c>
      <c r="C8781" s="40">
        <v>31</v>
      </c>
      <c r="D8781" s="39">
        <v>24</v>
      </c>
      <c r="E8781" s="17">
        <v>2.8</v>
      </c>
      <c r="F8781" s="17">
        <v>0</v>
      </c>
      <c r="G8781" s="17">
        <v>0</v>
      </c>
      <c r="H8781" s="37">
        <f t="shared" si="2454"/>
        <v>37.04</v>
      </c>
      <c r="I8781" s="37">
        <f>IF(H8781&lt;'Roof Calculator'!$G$8, 1, 0)</f>
        <v>1</v>
      </c>
      <c r="J8781" s="37">
        <f>IF(H8781&gt;='Roof Calculator'!$G$8, 1, 0)</f>
        <v>0</v>
      </c>
      <c r="K8781" s="37">
        <f t="shared" si="2455"/>
        <v>37.04</v>
      </c>
      <c r="L8781" s="37">
        <f t="shared" si="2456"/>
        <v>0</v>
      </c>
      <c r="M8781" s="37">
        <v>0</v>
      </c>
      <c r="N8781" s="37">
        <f t="shared" si="2457"/>
        <v>0</v>
      </c>
      <c r="O8781" s="37">
        <v>0</v>
      </c>
      <c r="P8781" s="37">
        <v>0</v>
      </c>
      <c r="Q8781" s="21">
        <f t="shared" si="2458"/>
        <v>39.790999999999997</v>
      </c>
      <c r="R8781" s="21">
        <f t="shared" si="2467"/>
        <v>365.95833333336003</v>
      </c>
      <c r="S8781" s="21">
        <f t="shared" si="2468"/>
        <v>-22.989622457392716</v>
      </c>
      <c r="T8781" s="21">
        <f t="shared" si="2459"/>
        <v>86.147999999999996</v>
      </c>
      <c r="U8781" s="37">
        <f>VLOOKUP(Time_Zone, 'LSTM LookUp'!$B$5:$D$8, 3, FALSE)</f>
        <v>-75</v>
      </c>
      <c r="V8781" s="21">
        <f t="shared" si="2469"/>
        <v>-3.6865575708705087</v>
      </c>
      <c r="W8781" s="21">
        <f t="shared" si="2460"/>
        <v>340.2263606072824</v>
      </c>
      <c r="X8781" s="21">
        <f t="shared" si="2461"/>
        <v>0</v>
      </c>
      <c r="Y8781" s="21">
        <f t="shared" si="2462"/>
        <v>0</v>
      </c>
      <c r="Z8781" s="21">
        <f t="shared" si="2470"/>
        <v>0</v>
      </c>
      <c r="AA8781" s="21">
        <f t="shared" si="2463"/>
        <v>0</v>
      </c>
      <c r="AB8781" s="21">
        <f t="shared" si="2464"/>
        <v>0</v>
      </c>
      <c r="AC8781" s="21">
        <f t="shared" si="2465"/>
        <v>0</v>
      </c>
      <c r="AD8781" s="21">
        <f t="shared" si="2471"/>
        <v>0</v>
      </c>
      <c r="AE8781" s="21" t="str">
        <f t="shared" si="2466"/>
        <v>12/31/24:00</v>
      </c>
    </row>
    <row r="8782" spans="2:31">
      <c r="S8782" s="48"/>
    </row>
  </sheetData>
  <mergeCells count="35">
    <mergeCell ref="R20:R21"/>
    <mergeCell ref="S20:S21"/>
    <mergeCell ref="T20:T21"/>
    <mergeCell ref="AC20:AC21"/>
    <mergeCell ref="AA20:AA21"/>
    <mergeCell ref="AB20:AB21"/>
    <mergeCell ref="U20:U21"/>
    <mergeCell ref="V20:V21"/>
    <mergeCell ref="B4:B5"/>
    <mergeCell ref="C4:D4"/>
    <mergeCell ref="E4:F4"/>
    <mergeCell ref="G4:H4"/>
    <mergeCell ref="B20:B21"/>
    <mergeCell ref="C20:C21"/>
    <mergeCell ref="D20:D21"/>
    <mergeCell ref="H20:H21"/>
    <mergeCell ref="E20:E21"/>
    <mergeCell ref="G20:G21"/>
    <mergeCell ref="F20:F21"/>
    <mergeCell ref="AE20:AE21"/>
    <mergeCell ref="I4:K4"/>
    <mergeCell ref="I20:I21"/>
    <mergeCell ref="AD20:AD21"/>
    <mergeCell ref="X20:X21"/>
    <mergeCell ref="Y20:Y21"/>
    <mergeCell ref="Z20:Z21"/>
    <mergeCell ref="J20:J21"/>
    <mergeCell ref="K20:K21"/>
    <mergeCell ref="L20:L21"/>
    <mergeCell ref="W20:W21"/>
    <mergeCell ref="M20:M21"/>
    <mergeCell ref="N20:N21"/>
    <mergeCell ref="O20:O21"/>
    <mergeCell ref="P20:P21"/>
    <mergeCell ref="Q20:Q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14999847407452621"/>
  </sheetPr>
  <dimension ref="B1:Y45"/>
  <sheetViews>
    <sheetView zoomScale="80" zoomScaleNormal="80" workbookViewId="0">
      <selection activeCell="O31" sqref="O31"/>
    </sheetView>
  </sheetViews>
  <sheetFormatPr defaultColWidth="8.75" defaultRowHeight="14.1"/>
  <cols>
    <col min="1" max="1" width="3.625" style="61" customWidth="1"/>
    <col min="2" max="2" width="20.25" style="13" customWidth="1"/>
    <col min="3" max="3" width="15.75" style="13" bestFit="1" customWidth="1"/>
    <col min="4" max="23" width="12.625" style="13" customWidth="1"/>
    <col min="24" max="24" width="14.25" style="13" customWidth="1"/>
    <col min="25" max="25" width="16" style="13" bestFit="1" customWidth="1"/>
    <col min="26" max="16384" width="8.75" style="61"/>
  </cols>
  <sheetData>
    <row r="1" spans="2:25" s="13" customFormat="1">
      <c r="B1" s="58"/>
      <c r="C1" s="58"/>
      <c r="D1" s="58"/>
    </row>
    <row r="2" spans="2:25" s="60" customFormat="1" ht="23.1">
      <c r="B2" s="59" t="s">
        <v>17</v>
      </c>
      <c r="C2" s="59"/>
      <c r="D2" s="59"/>
    </row>
    <row r="4" spans="2:25" ht="17.45">
      <c r="B4" s="62" t="s">
        <v>154</v>
      </c>
    </row>
    <row r="5" spans="2:25" ht="16.5">
      <c r="B5" s="63" t="s">
        <v>155</v>
      </c>
      <c r="C5" s="63">
        <v>3</v>
      </c>
      <c r="D5" s="63" t="s">
        <v>156</v>
      </c>
    </row>
    <row r="6" spans="2:25" ht="16.5">
      <c r="B6" s="63" t="s">
        <v>157</v>
      </c>
      <c r="C6" s="63">
        <v>1.68</v>
      </c>
      <c r="D6" s="63" t="s">
        <v>156</v>
      </c>
      <c r="X6" s="61"/>
      <c r="Y6" s="61"/>
    </row>
    <row r="7" spans="2:25" ht="16.5">
      <c r="B7" s="64" t="s">
        <v>158</v>
      </c>
      <c r="C7" s="63">
        <v>20</v>
      </c>
      <c r="D7" s="63" t="s">
        <v>159</v>
      </c>
      <c r="X7" s="61"/>
      <c r="Y7" s="61"/>
    </row>
    <row r="8" spans="2:25">
      <c r="X8" s="61"/>
      <c r="Y8" s="61"/>
    </row>
    <row r="9" spans="2:25">
      <c r="X9" s="61"/>
      <c r="Y9" s="61"/>
    </row>
    <row r="10" spans="2:25" ht="17.45">
      <c r="B10" s="62" t="s">
        <v>160</v>
      </c>
      <c r="X10" s="61"/>
      <c r="Y10" s="61"/>
    </row>
    <row r="11" spans="2:25">
      <c r="B11" s="193" t="s">
        <v>161</v>
      </c>
      <c r="C11" s="194"/>
      <c r="D11" s="195"/>
      <c r="Y11" s="61"/>
    </row>
    <row r="12" spans="2:25" ht="16.5">
      <c r="B12" s="63" t="s">
        <v>162</v>
      </c>
      <c r="C12" s="65">
        <f>(1/(RValue_Existing+1/C6))</f>
        <v>1.68</v>
      </c>
      <c r="D12" s="63" t="s">
        <v>156</v>
      </c>
      <c r="Y12" s="61"/>
    </row>
    <row r="13" spans="2:25" ht="14.45">
      <c r="B13" s="64" t="s">
        <v>163</v>
      </c>
      <c r="C13" s="49" t="e">
        <f>IF(Roof_Type_Exisitng="Roofing Properties Known",Emittance_Existing,INDEX('Roofing Properties LookUp'!$D$6:$D$13,MATCH(Roof_Type_Exisitng,'Roofing Properties LookUp'!$B$6:$B$14),1))</f>
        <v>#N/A</v>
      </c>
      <c r="D13" s="63"/>
      <c r="Y13" s="61"/>
    </row>
    <row r="14" spans="2:25" ht="14.45">
      <c r="B14" s="64" t="s">
        <v>164</v>
      </c>
      <c r="C14" s="49" t="e">
        <f>IF(Roof_Type_Exisitng="Roofing Properties Known",Emittance_Existing,INDEX('Roofing Properties LookUp'!$E$6:$E$13,MATCH(Roof_Type_Exisitng,'Roofing Properties LookUp'!$B$6:$B$14),1))</f>
        <v>#N/A</v>
      </c>
      <c r="D14" s="63"/>
      <c r="Y14" s="61"/>
    </row>
    <row r="15" spans="2:25">
      <c r="B15" s="193" t="s">
        <v>165</v>
      </c>
      <c r="C15" s="194"/>
      <c r="D15" s="195"/>
      <c r="Y15" s="61"/>
    </row>
    <row r="16" spans="2:25" ht="16.5">
      <c r="B16" s="63" t="s">
        <v>162</v>
      </c>
      <c r="C16" s="65">
        <f>1/('Roof Calculator'!C26+1/C6)</f>
        <v>1.68</v>
      </c>
      <c r="D16" s="63" t="s">
        <v>156</v>
      </c>
      <c r="Y16" s="61"/>
    </row>
    <row r="17" spans="2:25" ht="14.45">
      <c r="B17" s="64" t="s">
        <v>163</v>
      </c>
      <c r="C17" s="49">
        <f>IF(Coof_Roof_Installed="No",Emittance_Existing,IF(Emittance_Proposed=0,1-Reflectivity_Proposed,Emittance_Proposed))</f>
        <v>1</v>
      </c>
      <c r="D17" s="63"/>
      <c r="Y17" s="61"/>
    </row>
    <row r="18" spans="2:25" ht="14.45">
      <c r="B18" s="64" t="s">
        <v>164</v>
      </c>
      <c r="C18" s="49">
        <f>IF(Coof_Roof_Installed="No",Reflectivity_Existing,Reflectivity_Proposed)</f>
        <v>0</v>
      </c>
      <c r="D18" s="63"/>
      <c r="Y18" s="61"/>
    </row>
    <row r="19" spans="2:25">
      <c r="P19" s="61"/>
      <c r="Y19" s="61"/>
    </row>
    <row r="20" spans="2:25" ht="14.45" thickBot="1">
      <c r="P20" s="61"/>
      <c r="Y20" s="61"/>
    </row>
    <row r="21" spans="2:25" s="43" customFormat="1">
      <c r="B21" s="186" t="s">
        <v>119</v>
      </c>
      <c r="C21" s="188" t="s">
        <v>166</v>
      </c>
      <c r="D21" s="188" t="s">
        <v>120</v>
      </c>
      <c r="E21" s="188"/>
      <c r="F21" s="188" t="s">
        <v>121</v>
      </c>
      <c r="G21" s="188"/>
      <c r="H21" s="188" t="s">
        <v>122</v>
      </c>
      <c r="I21" s="188"/>
      <c r="J21" s="188" t="s">
        <v>123</v>
      </c>
      <c r="K21" s="188"/>
      <c r="L21" s="188"/>
      <c r="M21" s="188" t="s">
        <v>167</v>
      </c>
      <c r="N21" s="188" t="s">
        <v>168</v>
      </c>
      <c r="O21" s="188" t="s">
        <v>169</v>
      </c>
      <c r="P21" s="188" t="s">
        <v>170</v>
      </c>
      <c r="Q21" s="188" t="s">
        <v>171</v>
      </c>
      <c r="R21" s="188"/>
      <c r="S21" s="188"/>
      <c r="T21" s="188"/>
      <c r="U21" s="188" t="s">
        <v>172</v>
      </c>
      <c r="V21" s="188"/>
      <c r="W21" s="46" t="s">
        <v>173</v>
      </c>
      <c r="X21" s="42" t="s">
        <v>174</v>
      </c>
    </row>
    <row r="22" spans="2:25" s="43" customFormat="1" ht="69.95">
      <c r="B22" s="187"/>
      <c r="C22" s="196"/>
      <c r="D22" s="31" t="s">
        <v>124</v>
      </c>
      <c r="E22" s="44" t="s">
        <v>125</v>
      </c>
      <c r="F22" s="44" t="s">
        <v>124</v>
      </c>
      <c r="G22" s="44" t="s">
        <v>125</v>
      </c>
      <c r="H22" s="44" t="s">
        <v>124</v>
      </c>
      <c r="I22" s="44" t="s">
        <v>125</v>
      </c>
      <c r="J22" s="44" t="s">
        <v>126</v>
      </c>
      <c r="K22" s="44" t="s">
        <v>127</v>
      </c>
      <c r="L22" s="44" t="s">
        <v>128</v>
      </c>
      <c r="M22" s="196"/>
      <c r="N22" s="196"/>
      <c r="O22" s="196"/>
      <c r="P22" s="196"/>
      <c r="Q22" s="44" t="s">
        <v>175</v>
      </c>
      <c r="R22" s="44" t="s">
        <v>176</v>
      </c>
      <c r="S22" s="44" t="s">
        <v>177</v>
      </c>
      <c r="T22" s="44" t="s">
        <v>178</v>
      </c>
      <c r="U22" s="44" t="s">
        <v>179</v>
      </c>
      <c r="V22" s="44" t="s">
        <v>180</v>
      </c>
      <c r="W22" s="44" t="s">
        <v>181</v>
      </c>
      <c r="X22" s="41" t="s">
        <v>181</v>
      </c>
    </row>
    <row r="23" spans="2:25">
      <c r="B23" s="18">
        <v>1</v>
      </c>
      <c r="C23" s="49">
        <f>AVERAGEIF('Radiation Calculations'!$B$22:$B$8781,'Energy Savings Calculations'!B23,'Radiation Calculations'!$H$22:$H$8781)</f>
        <v>23.99532258064518</v>
      </c>
      <c r="D23" s="49">
        <f>'Radiation Calculations'!C6</f>
        <v>17852.520000000015</v>
      </c>
      <c r="E23" s="49">
        <f>'Radiation Calculations'!D6</f>
        <v>0</v>
      </c>
      <c r="F23" s="49">
        <f>'Radiation Calculations'!E6</f>
        <v>744</v>
      </c>
      <c r="G23" s="49">
        <f>'Radiation Calculations'!F6</f>
        <v>0</v>
      </c>
      <c r="H23" s="49">
        <f>'Radiation Calculations'!G6</f>
        <v>-6842.8629828608491</v>
      </c>
      <c r="I23" s="49">
        <f>'Radiation Calculations'!H6</f>
        <v>0</v>
      </c>
      <c r="J23" s="49">
        <f>'Radiation Calculations'!I6</f>
        <v>0</v>
      </c>
      <c r="K23" s="49">
        <f>'Radiation Calculations'!J6</f>
        <v>0</v>
      </c>
      <c r="L23" s="66" t="str">
        <f>'Radiation Calculations'!K6</f>
        <v>1/1/1:00</v>
      </c>
      <c r="M23" s="49" t="e">
        <f>INDEX('Operating Hours LookUp'!$C$5:$O$16,MATCH(B23,'Operating Hours LookUp'!$B$5:$B$16),MATCH(Building_Type,'Operating Hours LookUp'!$C$4:$O$4, 0))</f>
        <v>#N/A</v>
      </c>
      <c r="N23" s="49">
        <f>31*24</f>
        <v>744</v>
      </c>
      <c r="O23" s="49" t="e">
        <f t="shared" ref="O23:O34" si="0">M23/N23</f>
        <v>#N/A</v>
      </c>
      <c r="P23" s="93">
        <f>'Roof Calculator'!$G$9</f>
        <v>70</v>
      </c>
      <c r="Q23" s="49" t="e">
        <f>(D23+(1-$C$14)/$C$5*H23-$C$13*$C$7/$C$5*F23-$P$23*F23)*$C$12*O23</f>
        <v>#N/A</v>
      </c>
      <c r="R23" s="49" t="e">
        <f t="shared" ref="R23:R34" si="1">(E23+(1-$C$14)/$C$5*I23-$C$13*$C$7/$C$5*G23-$P$23*G23)*$C$12*O23</f>
        <v>#N/A</v>
      </c>
      <c r="S23" s="49" t="e">
        <f t="shared" ref="S23:S34" si="2">(D23+(1-$C$18)/$C$5*H23-$C$17*$C$7/$C$5*F23-$P$23*F23)*$C$16*O23</f>
        <v>#N/A</v>
      </c>
      <c r="T23" s="49" t="e">
        <f t="shared" ref="T23:T34" si="3">(E23+(1-$C$18)/$C$5*I23-$C$17*$C$7/$C$5*G23-$P$23*G23)*$C$16*O23</f>
        <v>#N/A</v>
      </c>
      <c r="U23" s="49" t="e">
        <f>S23-Q23</f>
        <v>#N/A</v>
      </c>
      <c r="V23" s="49" t="e">
        <f>R23-T23</f>
        <v>#N/A</v>
      </c>
      <c r="W23" s="49">
        <f t="shared" ref="W23:W34" si="4">IF(G23&gt;0,(K23+(1-$C$14)/$C$5*J23-$C$13*$C$7/$C$5-$P$23)*$C$12,0)</f>
        <v>0</v>
      </c>
      <c r="X23" s="67">
        <f t="shared" ref="X23:X34" si="5">IF(J23&gt;0,(K23+(1-$C$18)/$C$5*J23-$C$17*$C$7/$C$5-$P$23)*$C$16,0)</f>
        <v>0</v>
      </c>
      <c r="Y23" s="61"/>
    </row>
    <row r="24" spans="2:25">
      <c r="B24" s="18">
        <v>2</v>
      </c>
      <c r="C24" s="49">
        <f>AVERAGEIF('Radiation Calculations'!$B$22:$B$8781,'Energy Savings Calculations'!B24,'Radiation Calculations'!$H$22:$H$8781)</f>
        <v>26.617678571428584</v>
      </c>
      <c r="D24" s="49">
        <f>'Radiation Calculations'!C7</f>
        <v>16000.700000000013</v>
      </c>
      <c r="E24" s="49">
        <f>'Radiation Calculations'!D7</f>
        <v>1886.3800000000003</v>
      </c>
      <c r="F24" s="49">
        <f>'Radiation Calculations'!E7</f>
        <v>640</v>
      </c>
      <c r="G24" s="49">
        <f>'Radiation Calculations'!F7</f>
        <v>32</v>
      </c>
      <c r="H24" s="49">
        <f>'Radiation Calculations'!G7</f>
        <v>-4766.9728204845851</v>
      </c>
      <c r="I24" s="49">
        <f>'Radiation Calculations'!H7</f>
        <v>1886.3800000000003</v>
      </c>
      <c r="J24" s="49">
        <f>'Radiation Calculations'!I7</f>
        <v>99.397101538913205</v>
      </c>
      <c r="K24" s="49">
        <f>'Radiation Calculations'!J7</f>
        <v>55.94</v>
      </c>
      <c r="L24" s="66" t="str">
        <f>'Radiation Calculations'!K7</f>
        <v>2/24/12:00</v>
      </c>
      <c r="M24" s="49" t="e">
        <f>INDEX('Operating Hours LookUp'!$C$5:$O$16,MATCH(B24,'Operating Hours LookUp'!$B$5:$B$16),MATCH(Building_Type,'Operating Hours LookUp'!$C$4:$O$4, 0))</f>
        <v>#N/A</v>
      </c>
      <c r="N24" s="49">
        <f>28*24</f>
        <v>672</v>
      </c>
      <c r="O24" s="49" t="e">
        <f t="shared" si="0"/>
        <v>#N/A</v>
      </c>
      <c r="P24" s="93">
        <f>'Roof Calculator'!$G$9</f>
        <v>70</v>
      </c>
      <c r="Q24" s="49" t="e">
        <f t="shared" ref="Q24:Q34" si="6">(D24+(1-$C$14)/$C$5*H24-$C$13*$C$7/$C$5*F24-$P$23*F24)*$C$12*O24</f>
        <v>#N/A</v>
      </c>
      <c r="R24" s="49" t="e">
        <f t="shared" si="1"/>
        <v>#N/A</v>
      </c>
      <c r="S24" s="49" t="e">
        <f t="shared" si="2"/>
        <v>#N/A</v>
      </c>
      <c r="T24" s="49" t="e">
        <f t="shared" si="3"/>
        <v>#N/A</v>
      </c>
      <c r="U24" s="49" t="e">
        <f t="shared" ref="U24:U34" si="7">S24-Q24</f>
        <v>#N/A</v>
      </c>
      <c r="V24" s="49" t="e">
        <f t="shared" ref="V24:V34" si="8">R24-T24</f>
        <v>#N/A</v>
      </c>
      <c r="W24" s="49" t="e">
        <f t="shared" si="4"/>
        <v>#N/A</v>
      </c>
      <c r="X24" s="67">
        <f t="shared" si="5"/>
        <v>20.841576861791367</v>
      </c>
      <c r="Y24" s="61"/>
    </row>
    <row r="25" spans="2:25">
      <c r="B25" s="18">
        <v>3</v>
      </c>
      <c r="C25" s="49">
        <f>AVERAGEIF('Radiation Calculations'!$B$22:$B$8781,'Energy Savings Calculations'!B25,'Radiation Calculations'!$H$22:$H$8781)</f>
        <v>43.497016129032268</v>
      </c>
      <c r="D25" s="49">
        <f>'Radiation Calculations'!C8</f>
        <v>21448.379999999997</v>
      </c>
      <c r="E25" s="49">
        <f>'Radiation Calculations'!D8</f>
        <v>10913.399999999996</v>
      </c>
      <c r="F25" s="49">
        <f>'Radiation Calculations'!E8</f>
        <v>573</v>
      </c>
      <c r="G25" s="49">
        <f>'Radiation Calculations'!F8</f>
        <v>171</v>
      </c>
      <c r="H25" s="49">
        <f>'Radiation Calculations'!G8</f>
        <v>2728.5886487350026</v>
      </c>
      <c r="I25" s="49">
        <f>'Radiation Calculations'!H8</f>
        <v>10913.399999999996</v>
      </c>
      <c r="J25" s="49">
        <f>'Radiation Calculations'!I8</f>
        <v>103.83166938686676</v>
      </c>
      <c r="K25" s="49">
        <f>'Radiation Calculations'!J8</f>
        <v>59</v>
      </c>
      <c r="L25" s="66" t="str">
        <f>'Radiation Calculations'!K8</f>
        <v>3/13/15:00</v>
      </c>
      <c r="M25" s="49" t="e">
        <f>INDEX('Operating Hours LookUp'!$C$5:$O$16,MATCH(B25,'Operating Hours LookUp'!$B$5:$B$16),MATCH(Building_Type,'Operating Hours LookUp'!$C$4:$O$4, 0))</f>
        <v>#N/A</v>
      </c>
      <c r="N25" s="49">
        <f>31*24</f>
        <v>744</v>
      </c>
      <c r="O25" s="49" t="e">
        <f t="shared" si="0"/>
        <v>#N/A</v>
      </c>
      <c r="P25" s="93">
        <f>'Roof Calculator'!$G$9</f>
        <v>70</v>
      </c>
      <c r="Q25" s="49" t="e">
        <f t="shared" si="6"/>
        <v>#N/A</v>
      </c>
      <c r="R25" s="49" t="e">
        <f t="shared" si="1"/>
        <v>#N/A</v>
      </c>
      <c r="S25" s="49" t="e">
        <f t="shared" si="2"/>
        <v>#N/A</v>
      </c>
      <c r="T25" s="49" t="e">
        <f t="shared" si="3"/>
        <v>#N/A</v>
      </c>
      <c r="U25" s="49" t="e">
        <f t="shared" si="7"/>
        <v>#N/A</v>
      </c>
      <c r="V25" s="49" t="e">
        <f t="shared" si="8"/>
        <v>#N/A</v>
      </c>
      <c r="W25" s="49" t="e">
        <f t="shared" si="4"/>
        <v>#N/A</v>
      </c>
      <c r="X25" s="67">
        <f t="shared" si="5"/>
        <v>28.465734856645362</v>
      </c>
      <c r="Y25" s="61"/>
    </row>
    <row r="26" spans="2:25">
      <c r="B26" s="18">
        <v>4</v>
      </c>
      <c r="C26" s="49">
        <f>AVERAGEIF('Radiation Calculations'!$B$22:$B$8781,'Energy Savings Calculations'!B26,'Radiation Calculations'!$H$22:$H$8781)</f>
        <v>52.643749999999947</v>
      </c>
      <c r="D26" s="49">
        <f>'Radiation Calculations'!C9</f>
        <v>19021.859999999957</v>
      </c>
      <c r="E26" s="49">
        <f>'Radiation Calculations'!D9</f>
        <v>18881.640000000014</v>
      </c>
      <c r="F26" s="49">
        <f>'Radiation Calculations'!E9</f>
        <v>423</v>
      </c>
      <c r="G26" s="49">
        <f>'Radiation Calculations'!F9</f>
        <v>297</v>
      </c>
      <c r="H26" s="49">
        <f>'Radiation Calculations'!G9</f>
        <v>5935.8463611148036</v>
      </c>
      <c r="I26" s="49">
        <f>'Radiation Calculations'!H9</f>
        <v>18881.640000000014</v>
      </c>
      <c r="J26" s="49">
        <f>'Radiation Calculations'!I9</f>
        <v>135.47102722896952</v>
      </c>
      <c r="K26" s="49">
        <f>'Radiation Calculations'!J9</f>
        <v>64.94</v>
      </c>
      <c r="L26" s="66" t="str">
        <f>'Radiation Calculations'!K9</f>
        <v>4/22/15:00</v>
      </c>
      <c r="M26" s="49" t="e">
        <f>INDEX('Operating Hours LookUp'!$C$5:$O$16,MATCH(B26,'Operating Hours LookUp'!$B$5:$B$16),MATCH(Building_Type,'Operating Hours LookUp'!$C$4:$O$4, 0))</f>
        <v>#N/A</v>
      </c>
      <c r="N26" s="49">
        <f>30*24</f>
        <v>720</v>
      </c>
      <c r="O26" s="49" t="e">
        <f t="shared" si="0"/>
        <v>#N/A</v>
      </c>
      <c r="P26" s="93">
        <f>'Roof Calculator'!$G$9</f>
        <v>70</v>
      </c>
      <c r="Q26" s="49" t="e">
        <f t="shared" si="6"/>
        <v>#N/A</v>
      </c>
      <c r="R26" s="49" t="e">
        <f t="shared" si="1"/>
        <v>#N/A</v>
      </c>
      <c r="S26" s="49" t="e">
        <f t="shared" si="2"/>
        <v>#N/A</v>
      </c>
      <c r="T26" s="49" t="e">
        <f t="shared" si="3"/>
        <v>#N/A</v>
      </c>
      <c r="U26" s="49" t="e">
        <f t="shared" si="7"/>
        <v>#N/A</v>
      </c>
      <c r="V26" s="49" t="e">
        <f t="shared" si="8"/>
        <v>#N/A</v>
      </c>
      <c r="W26" s="49" t="e">
        <f t="shared" si="4"/>
        <v>#N/A</v>
      </c>
      <c r="X26" s="67">
        <f t="shared" si="5"/>
        <v>56.162975248222899</v>
      </c>
      <c r="Y26" s="61"/>
    </row>
    <row r="27" spans="2:25">
      <c r="B27" s="18">
        <v>5</v>
      </c>
      <c r="C27" s="49">
        <f>AVERAGEIF('Radiation Calculations'!$B$22:$B$8781,'Energy Savings Calculations'!B27,'Radiation Calculations'!$H$22:$H$8781)</f>
        <v>64.485645161290336</v>
      </c>
      <c r="D27" s="49">
        <f>'Radiation Calculations'!C10</f>
        <v>5736.02</v>
      </c>
      <c r="E27" s="49">
        <f>'Radiation Calculations'!D10</f>
        <v>42241.300000000017</v>
      </c>
      <c r="F27" s="49">
        <f>'Radiation Calculations'!E10</f>
        <v>118</v>
      </c>
      <c r="G27" s="49">
        <f>'Radiation Calculations'!F10</f>
        <v>626</v>
      </c>
      <c r="H27" s="49">
        <f>'Radiation Calculations'!G10</f>
        <v>1459.549575125624</v>
      </c>
      <c r="I27" s="49">
        <f>'Radiation Calculations'!H10</f>
        <v>42241.300000000017</v>
      </c>
      <c r="J27" s="49">
        <f>'Radiation Calculations'!I10</f>
        <v>151.12748032465836</v>
      </c>
      <c r="K27" s="49">
        <f>'Radiation Calculations'!J10</f>
        <v>80.06</v>
      </c>
      <c r="L27" s="66" t="str">
        <f>'Radiation Calculations'!K10</f>
        <v>5/30/14:00</v>
      </c>
      <c r="M27" s="49" t="e">
        <f>INDEX('Operating Hours LookUp'!$C$5:$O$16,MATCH(B27,'Operating Hours LookUp'!$B$5:$B$16),MATCH(Building_Type,'Operating Hours LookUp'!$C$4:$O$4, 0))</f>
        <v>#N/A</v>
      </c>
      <c r="N27" s="49">
        <f>31*24</f>
        <v>744</v>
      </c>
      <c r="O27" s="49" t="e">
        <f t="shared" si="0"/>
        <v>#N/A</v>
      </c>
      <c r="P27" s="93">
        <f>'Roof Calculator'!$G$9</f>
        <v>70</v>
      </c>
      <c r="Q27" s="49" t="e">
        <f t="shared" si="6"/>
        <v>#N/A</v>
      </c>
      <c r="R27" s="49" t="e">
        <f t="shared" si="1"/>
        <v>#N/A</v>
      </c>
      <c r="S27" s="49" t="e">
        <f t="shared" si="2"/>
        <v>#N/A</v>
      </c>
      <c r="T27" s="49" t="e">
        <f t="shared" si="3"/>
        <v>#N/A</v>
      </c>
      <c r="U27" s="49" t="e">
        <f t="shared" si="7"/>
        <v>#N/A</v>
      </c>
      <c r="V27" s="49" t="e">
        <f t="shared" si="8"/>
        <v>#N/A</v>
      </c>
      <c r="W27" s="49" t="e">
        <f t="shared" si="4"/>
        <v>#N/A</v>
      </c>
      <c r="X27" s="67">
        <f t="shared" si="5"/>
        <v>90.33218898180867</v>
      </c>
      <c r="Y27" s="61"/>
    </row>
    <row r="28" spans="2:25">
      <c r="B28" s="18">
        <v>6</v>
      </c>
      <c r="C28" s="49">
        <f>AVERAGEIF('Radiation Calculations'!$B$22:$B$8781,'Energy Savings Calculations'!B28,'Radiation Calculations'!$H$22:$H$8781)</f>
        <v>72.699499999999972</v>
      </c>
      <c r="D28" s="49">
        <f>'Radiation Calculations'!C11</f>
        <v>927.17999999999984</v>
      </c>
      <c r="E28" s="49">
        <f>'Radiation Calculations'!D11</f>
        <v>51416.459999999992</v>
      </c>
      <c r="F28" s="49">
        <f>'Radiation Calculations'!E11</f>
        <v>18</v>
      </c>
      <c r="G28" s="49">
        <f>'Radiation Calculations'!F11</f>
        <v>702</v>
      </c>
      <c r="H28" s="49">
        <f>'Radiation Calculations'!G11</f>
        <v>165.99768846458841</v>
      </c>
      <c r="I28" s="49">
        <f>'Radiation Calculations'!H11</f>
        <v>51416.459999999992</v>
      </c>
      <c r="J28" s="49">
        <f>'Radiation Calculations'!I11</f>
        <v>154.65617582290528</v>
      </c>
      <c r="K28" s="49">
        <f>'Radiation Calculations'!J11</f>
        <v>84.02</v>
      </c>
      <c r="L28" s="66" t="str">
        <f>'Radiation Calculations'!K11</f>
        <v>6/29/14:00</v>
      </c>
      <c r="M28" s="49" t="e">
        <f>INDEX('Operating Hours LookUp'!$C$5:$O$16,MATCH(B28,'Operating Hours LookUp'!$B$5:$B$16),MATCH(Building_Type,'Operating Hours LookUp'!$C$4:$O$4, 0))</f>
        <v>#N/A</v>
      </c>
      <c r="N28" s="49">
        <f>30*24</f>
        <v>720</v>
      </c>
      <c r="O28" s="49" t="e">
        <f t="shared" si="0"/>
        <v>#N/A</v>
      </c>
      <c r="P28" s="93">
        <f>'Roof Calculator'!$G$9</f>
        <v>70</v>
      </c>
      <c r="Q28" s="49" t="e">
        <f t="shared" si="6"/>
        <v>#N/A</v>
      </c>
      <c r="R28" s="49" t="e">
        <f t="shared" si="1"/>
        <v>#N/A</v>
      </c>
      <c r="S28" s="49" t="e">
        <f t="shared" si="2"/>
        <v>#N/A</v>
      </c>
      <c r="T28" s="49" t="e">
        <f t="shared" si="3"/>
        <v>#N/A</v>
      </c>
      <c r="U28" s="49" t="e">
        <f t="shared" si="7"/>
        <v>#N/A</v>
      </c>
      <c r="V28" s="49" t="e">
        <f t="shared" si="8"/>
        <v>#N/A</v>
      </c>
      <c r="W28" s="49" t="e">
        <f t="shared" si="4"/>
        <v>#N/A</v>
      </c>
      <c r="X28" s="67">
        <f t="shared" si="5"/>
        <v>98.961058460826962</v>
      </c>
      <c r="Y28" s="61"/>
    </row>
    <row r="29" spans="2:25">
      <c r="B29" s="18">
        <v>7</v>
      </c>
      <c r="C29" s="49">
        <f>AVERAGEIF('Radiation Calculations'!$B$22:$B$8781,'Energy Savings Calculations'!B29,'Radiation Calculations'!$H$22:$H$8781)</f>
        <v>76.280967741935484</v>
      </c>
      <c r="D29" s="49">
        <f>'Radiation Calculations'!C12</f>
        <v>160.98000000000002</v>
      </c>
      <c r="E29" s="49">
        <f>'Radiation Calculations'!D12</f>
        <v>56592.060000000005</v>
      </c>
      <c r="F29" s="49">
        <f>'Radiation Calculations'!E12</f>
        <v>3</v>
      </c>
      <c r="G29" s="49">
        <f>'Radiation Calculations'!F12</f>
        <v>741</v>
      </c>
      <c r="H29" s="49">
        <f>'Radiation Calculations'!G12</f>
        <v>5.3285781864831288</v>
      </c>
      <c r="I29" s="49">
        <f>'Radiation Calculations'!H12</f>
        <v>56592.060000000005</v>
      </c>
      <c r="J29" s="49">
        <f>'Radiation Calculations'!I12</f>
        <v>181.80669607968443</v>
      </c>
      <c r="K29" s="49">
        <f>'Radiation Calculations'!J12</f>
        <v>84.02</v>
      </c>
      <c r="L29" s="66" t="str">
        <f>'Radiation Calculations'!K12</f>
        <v>7/20/13:00</v>
      </c>
      <c r="M29" s="49" t="e">
        <f>INDEX('Operating Hours LookUp'!$C$5:$O$16,MATCH(B29,'Operating Hours LookUp'!$B$5:$B$16),MATCH(Building_Type,'Operating Hours LookUp'!$C$4:$O$4, 0))</f>
        <v>#N/A</v>
      </c>
      <c r="N29" s="49">
        <f>31*24</f>
        <v>744</v>
      </c>
      <c r="O29" s="49" t="e">
        <f t="shared" si="0"/>
        <v>#N/A</v>
      </c>
      <c r="P29" s="93">
        <f>'Roof Calculator'!$G$9</f>
        <v>70</v>
      </c>
      <c r="Q29" s="49" t="e">
        <f t="shared" si="6"/>
        <v>#N/A</v>
      </c>
      <c r="R29" s="49" t="e">
        <f t="shared" si="1"/>
        <v>#N/A</v>
      </c>
      <c r="S29" s="49" t="e">
        <f t="shared" si="2"/>
        <v>#N/A</v>
      </c>
      <c r="T29" s="49" t="e">
        <f t="shared" si="3"/>
        <v>#N/A</v>
      </c>
      <c r="U29" s="49" t="e">
        <f t="shared" si="7"/>
        <v>#N/A</v>
      </c>
      <c r="V29" s="49" t="e">
        <f t="shared" si="8"/>
        <v>#N/A</v>
      </c>
      <c r="W29" s="49" t="e">
        <f t="shared" si="4"/>
        <v>#N/A</v>
      </c>
      <c r="X29" s="67">
        <f t="shared" si="5"/>
        <v>114.16534980462329</v>
      </c>
      <c r="Y29" s="61"/>
    </row>
    <row r="30" spans="2:25">
      <c r="B30" s="18">
        <v>8</v>
      </c>
      <c r="C30" s="49">
        <f>AVERAGEIF('Radiation Calculations'!$B$22:$B$8781,'Energy Savings Calculations'!B30,'Radiation Calculations'!$H$22:$H$8781)</f>
        <v>73.631290322580725</v>
      </c>
      <c r="D30" s="49">
        <f>'Radiation Calculations'!C13</f>
        <v>578.26</v>
      </c>
      <c r="E30" s="49">
        <f>'Radiation Calculations'!D13</f>
        <v>54203.420000000064</v>
      </c>
      <c r="F30" s="49">
        <f>'Radiation Calculations'!E13</f>
        <v>11</v>
      </c>
      <c r="G30" s="49">
        <f>'Radiation Calculations'!F13</f>
        <v>733</v>
      </c>
      <c r="H30" s="49">
        <f>'Radiation Calculations'!G13</f>
        <v>12.130031779829324</v>
      </c>
      <c r="I30" s="49">
        <f>'Radiation Calculations'!H13</f>
        <v>54203.420000000064</v>
      </c>
      <c r="J30" s="49">
        <f>'Radiation Calculations'!I13</f>
        <v>156.51616561386263</v>
      </c>
      <c r="K30" s="49">
        <f>'Radiation Calculations'!J13</f>
        <v>84.02</v>
      </c>
      <c r="L30" s="66" t="str">
        <f>'Radiation Calculations'!K13</f>
        <v>8/8/14:00</v>
      </c>
      <c r="M30" s="49" t="e">
        <f>INDEX('Operating Hours LookUp'!$C$5:$O$16,MATCH(B30,'Operating Hours LookUp'!$B$5:$B$16),MATCH(Building_Type,'Operating Hours LookUp'!$C$4:$O$4, 0))</f>
        <v>#N/A</v>
      </c>
      <c r="N30" s="49">
        <f>31*24</f>
        <v>744</v>
      </c>
      <c r="O30" s="49" t="e">
        <f t="shared" si="0"/>
        <v>#N/A</v>
      </c>
      <c r="P30" s="93">
        <f>'Roof Calculator'!$G$9</f>
        <v>70</v>
      </c>
      <c r="Q30" s="49" t="e">
        <f t="shared" si="6"/>
        <v>#N/A</v>
      </c>
      <c r="R30" s="49" t="e">
        <f t="shared" si="1"/>
        <v>#N/A</v>
      </c>
      <c r="S30" s="49" t="e">
        <f t="shared" si="2"/>
        <v>#N/A</v>
      </c>
      <c r="T30" s="49" t="e">
        <f t="shared" si="3"/>
        <v>#N/A</v>
      </c>
      <c r="U30" s="49" t="e">
        <f t="shared" si="7"/>
        <v>#N/A</v>
      </c>
      <c r="V30" s="49" t="e">
        <f t="shared" si="8"/>
        <v>#N/A</v>
      </c>
      <c r="W30" s="49" t="e">
        <f t="shared" si="4"/>
        <v>#N/A</v>
      </c>
      <c r="X30" s="67">
        <f t="shared" si="5"/>
        <v>100.00265274376309</v>
      </c>
      <c r="Y30" s="61"/>
    </row>
    <row r="31" spans="2:25">
      <c r="B31" s="18">
        <v>9</v>
      </c>
      <c r="C31" s="49">
        <f>AVERAGEIF('Radiation Calculations'!$B$22:$B$8781,'Energy Savings Calculations'!B31,'Radiation Calculations'!$H$22:$H$8781)</f>
        <v>64.792999999999878</v>
      </c>
      <c r="D31" s="49">
        <f>'Radiation Calculations'!C14</f>
        <v>5914.36</v>
      </c>
      <c r="E31" s="49">
        <f>'Radiation Calculations'!D14</f>
        <v>40736.599999999955</v>
      </c>
      <c r="F31" s="49">
        <f>'Radiation Calculations'!E14</f>
        <v>119</v>
      </c>
      <c r="G31" s="49">
        <f>'Radiation Calculations'!F14</f>
        <v>601</v>
      </c>
      <c r="H31" s="49">
        <f>'Radiation Calculations'!G14</f>
        <v>714.94294273563401</v>
      </c>
      <c r="I31" s="49">
        <f>'Radiation Calculations'!H14</f>
        <v>40736.599999999955</v>
      </c>
      <c r="J31" s="49">
        <f>'Radiation Calculations'!I14</f>
        <v>97.105208253170801</v>
      </c>
      <c r="K31" s="49">
        <f>'Radiation Calculations'!J14</f>
        <v>73.040000000000006</v>
      </c>
      <c r="L31" s="66" t="str">
        <f>'Radiation Calculations'!K14</f>
        <v>9/18/14:00</v>
      </c>
      <c r="M31" s="49" t="e">
        <f>INDEX('Operating Hours LookUp'!$C$5:$O$16,MATCH(B31,'Operating Hours LookUp'!$B$5:$B$16),MATCH(Building_Type,'Operating Hours LookUp'!$C$4:$O$4, 0))</f>
        <v>#N/A</v>
      </c>
      <c r="N31" s="49">
        <f>30*24</f>
        <v>720</v>
      </c>
      <c r="O31" s="49" t="e">
        <f t="shared" si="0"/>
        <v>#N/A</v>
      </c>
      <c r="P31" s="93">
        <f>'Roof Calculator'!$G$9</f>
        <v>70</v>
      </c>
      <c r="Q31" s="49" t="e">
        <f t="shared" si="6"/>
        <v>#N/A</v>
      </c>
      <c r="R31" s="49" t="e">
        <f t="shared" si="1"/>
        <v>#N/A</v>
      </c>
      <c r="S31" s="49" t="e">
        <f t="shared" si="2"/>
        <v>#N/A</v>
      </c>
      <c r="T31" s="49" t="e">
        <f t="shared" si="3"/>
        <v>#N/A</v>
      </c>
      <c r="U31" s="49" t="e">
        <f t="shared" si="7"/>
        <v>#N/A</v>
      </c>
      <c r="V31" s="49" t="e">
        <f t="shared" si="8"/>
        <v>#N/A</v>
      </c>
      <c r="W31" s="49" t="e">
        <f t="shared" si="4"/>
        <v>#N/A</v>
      </c>
      <c r="X31" s="67">
        <f t="shared" si="5"/>
        <v>48.286116621775648</v>
      </c>
      <c r="Y31" s="61"/>
    </row>
    <row r="32" spans="2:25">
      <c r="B32" s="18">
        <v>10</v>
      </c>
      <c r="C32" s="49">
        <f>AVERAGEIF('Radiation Calculations'!$B$22:$B$8781,'Energy Savings Calculations'!B32,'Radiation Calculations'!$H$22:$H$8781)</f>
        <v>52.816854838709716</v>
      </c>
      <c r="D32" s="49">
        <f>'Radiation Calculations'!C15</f>
        <v>18662.039999999983</v>
      </c>
      <c r="E32" s="49">
        <f>'Radiation Calculations'!D15</f>
        <v>20633.7</v>
      </c>
      <c r="F32" s="49">
        <f>'Radiation Calculations'!E15</f>
        <v>414</v>
      </c>
      <c r="G32" s="49">
        <f>'Radiation Calculations'!F15</f>
        <v>330</v>
      </c>
      <c r="H32" s="49">
        <f>'Radiation Calculations'!G15</f>
        <v>-4095.1882668429394</v>
      </c>
      <c r="I32" s="49">
        <f>'Radiation Calculations'!H15</f>
        <v>20633.7</v>
      </c>
      <c r="J32" s="49">
        <f>'Radiation Calculations'!I15</f>
        <v>113.45305990471682</v>
      </c>
      <c r="K32" s="49">
        <f>'Radiation Calculations'!J15</f>
        <v>60.980000000000004</v>
      </c>
      <c r="L32" s="66" t="str">
        <f>'Radiation Calculations'!K15</f>
        <v>10/10/13:00</v>
      </c>
      <c r="M32" s="49" t="e">
        <f>INDEX('Operating Hours LookUp'!$C$5:$O$16,MATCH(B32,'Operating Hours LookUp'!$B$5:$B$16),MATCH(Building_Type,'Operating Hours LookUp'!$C$4:$O$4, 0))</f>
        <v>#N/A</v>
      </c>
      <c r="N32" s="49">
        <f>31*24</f>
        <v>744</v>
      </c>
      <c r="O32" s="49" t="e">
        <f t="shared" si="0"/>
        <v>#N/A</v>
      </c>
      <c r="P32" s="93">
        <f>'Roof Calculator'!$G$9</f>
        <v>70</v>
      </c>
      <c r="Q32" s="49" t="e">
        <f t="shared" si="6"/>
        <v>#N/A</v>
      </c>
      <c r="R32" s="49" t="e">
        <f t="shared" si="1"/>
        <v>#N/A</v>
      </c>
      <c r="S32" s="49" t="e">
        <f t="shared" si="2"/>
        <v>#N/A</v>
      </c>
      <c r="T32" s="49" t="e">
        <f t="shared" si="3"/>
        <v>#N/A</v>
      </c>
      <c r="U32" s="49" t="e">
        <f t="shared" si="7"/>
        <v>#N/A</v>
      </c>
      <c r="V32" s="49" t="e">
        <f t="shared" si="8"/>
        <v>#N/A</v>
      </c>
      <c r="W32" s="49" t="e">
        <f t="shared" si="4"/>
        <v>#N/A</v>
      </c>
      <c r="X32" s="67">
        <f t="shared" si="5"/>
        <v>37.180113546641401</v>
      </c>
      <c r="Y32" s="61"/>
    </row>
    <row r="33" spans="2:25">
      <c r="B33" s="18">
        <v>11</v>
      </c>
      <c r="C33" s="49">
        <f>AVERAGEIF('Radiation Calculations'!$B$22:$B$8781,'Energy Savings Calculations'!B33,'Radiation Calculations'!$H$22:$H$8781)</f>
        <v>41.162750000000003</v>
      </c>
      <c r="D33" s="49">
        <f>'Radiation Calculations'!C16</f>
        <v>23611.680000000004</v>
      </c>
      <c r="E33" s="49">
        <f>'Radiation Calculations'!D16</f>
        <v>6025.4999999999973</v>
      </c>
      <c r="F33" s="49">
        <f>'Radiation Calculations'!E16</f>
        <v>621</v>
      </c>
      <c r="G33" s="49">
        <f>'Radiation Calculations'!F16</f>
        <v>99</v>
      </c>
      <c r="H33" s="49">
        <f>'Radiation Calculations'!G16</f>
        <v>-6349.8655153510372</v>
      </c>
      <c r="I33" s="49">
        <f>'Radiation Calculations'!H16</f>
        <v>6025.4999999999973</v>
      </c>
      <c r="J33" s="49">
        <f>'Radiation Calculations'!I16</f>
        <v>68.151244890375324</v>
      </c>
      <c r="K33" s="49">
        <f>'Radiation Calculations'!J16</f>
        <v>57.92</v>
      </c>
      <c r="L33" s="66" t="str">
        <f>'Radiation Calculations'!K16</f>
        <v>11/27/13:00</v>
      </c>
      <c r="M33" s="49" t="e">
        <f>INDEX('Operating Hours LookUp'!$C$5:$O$16,MATCH(B33,'Operating Hours LookUp'!$B$5:$B$16),MATCH(Building_Type,'Operating Hours LookUp'!$C$4:$O$4, 0))</f>
        <v>#N/A</v>
      </c>
      <c r="N33" s="49">
        <f>30*24</f>
        <v>720</v>
      </c>
      <c r="O33" s="49" t="e">
        <f t="shared" si="0"/>
        <v>#N/A</v>
      </c>
      <c r="P33" s="93">
        <f>'Roof Calculator'!$G$9</f>
        <v>70</v>
      </c>
      <c r="Q33" s="49" t="e">
        <f t="shared" si="6"/>
        <v>#N/A</v>
      </c>
      <c r="R33" s="49" t="e">
        <f t="shared" si="1"/>
        <v>#N/A</v>
      </c>
      <c r="S33" s="49" t="e">
        <f t="shared" si="2"/>
        <v>#N/A</v>
      </c>
      <c r="T33" s="49" t="e">
        <f t="shared" si="3"/>
        <v>#N/A</v>
      </c>
      <c r="U33" s="49" t="e">
        <f t="shared" si="7"/>
        <v>#N/A</v>
      </c>
      <c r="V33" s="49" t="e">
        <f t="shared" si="8"/>
        <v>#N/A</v>
      </c>
      <c r="W33" s="49" t="e">
        <f t="shared" si="4"/>
        <v>#N/A</v>
      </c>
      <c r="X33" s="67">
        <f t="shared" si="5"/>
        <v>6.6702971386101764</v>
      </c>
      <c r="Y33" s="61"/>
    </row>
    <row r="34" spans="2:25" ht="14.45" thickBot="1">
      <c r="B34" s="19">
        <v>12</v>
      </c>
      <c r="C34" s="50">
        <f>AVERAGEIF('Radiation Calculations'!$B$22:$B$8781,'Energy Savings Calculations'!B34,'Radiation Calculations'!$H$22:$H$8781)</f>
        <v>28.430000000000053</v>
      </c>
      <c r="D34" s="50">
        <f>'Radiation Calculations'!C17</f>
        <v>20644.86000000003</v>
      </c>
      <c r="E34" s="50">
        <f>'Radiation Calculations'!D17</f>
        <v>507.06</v>
      </c>
      <c r="F34" s="50">
        <f>'Radiation Calculations'!E17</f>
        <v>735</v>
      </c>
      <c r="G34" s="50">
        <f>'Radiation Calculations'!F17</f>
        <v>9</v>
      </c>
      <c r="H34" s="50">
        <f>'Radiation Calculations'!G17</f>
        <v>-6002.0272277961458</v>
      </c>
      <c r="I34" s="50">
        <f>'Radiation Calculations'!H17</f>
        <v>507.06</v>
      </c>
      <c r="J34" s="50">
        <f>'Radiation Calculations'!I17</f>
        <v>70.132290594804772</v>
      </c>
      <c r="K34" s="50">
        <f>'Radiation Calculations'!J17</f>
        <v>57.02</v>
      </c>
      <c r="L34" s="68" t="str">
        <f>'Radiation Calculations'!K17</f>
        <v>12/17/13:00</v>
      </c>
      <c r="M34" s="49" t="e">
        <f>INDEX('Operating Hours LookUp'!$C$5:$O$16,MATCH(B34,'Operating Hours LookUp'!$B$5:$B$16),MATCH(Building_Type,'Operating Hours LookUp'!$C$4:$O$4, 0))</f>
        <v>#N/A</v>
      </c>
      <c r="N34" s="50">
        <f>31*24</f>
        <v>744</v>
      </c>
      <c r="O34" s="50" t="e">
        <f t="shared" si="0"/>
        <v>#N/A</v>
      </c>
      <c r="P34" s="93">
        <f>'Roof Calculator'!$G$9</f>
        <v>70</v>
      </c>
      <c r="Q34" s="50" t="e">
        <f t="shared" si="6"/>
        <v>#N/A</v>
      </c>
      <c r="R34" s="50" t="e">
        <f t="shared" si="1"/>
        <v>#N/A</v>
      </c>
      <c r="S34" s="50" t="e">
        <f t="shared" si="2"/>
        <v>#N/A</v>
      </c>
      <c r="T34" s="50" t="e">
        <f t="shared" si="3"/>
        <v>#N/A</v>
      </c>
      <c r="U34" s="50" t="e">
        <f t="shared" si="7"/>
        <v>#N/A</v>
      </c>
      <c r="V34" s="50" t="e">
        <f t="shared" si="8"/>
        <v>#N/A</v>
      </c>
      <c r="W34" s="50" t="e">
        <f t="shared" si="4"/>
        <v>#N/A</v>
      </c>
      <c r="X34" s="69">
        <f t="shared" si="5"/>
        <v>6.2676827330906812</v>
      </c>
      <c r="Y34" s="61"/>
    </row>
    <row r="35" spans="2:25" ht="14.45" thickBot="1"/>
    <row r="36" spans="2:25" ht="60" customHeight="1">
      <c r="B36" s="45" t="s">
        <v>182</v>
      </c>
      <c r="C36" s="46" t="s">
        <v>183</v>
      </c>
      <c r="D36" s="46" t="s">
        <v>184</v>
      </c>
      <c r="E36" s="42" t="s">
        <v>185</v>
      </c>
    </row>
    <row r="37" spans="2:25" ht="14.45" thickBot="1">
      <c r="B37" s="70" t="e">
        <f>IF(Conditioning="Cooling",0,SUM(U23:U34))</f>
        <v>#N/A</v>
      </c>
      <c r="C37" s="71" t="e">
        <f>IF(Conditioning="Heating",0,SUM(V23:V34))</f>
        <v>#N/A</v>
      </c>
      <c r="D37" s="68" t="e">
        <f>IF(Conditioning="Heating",0,MAX(W23:W34))</f>
        <v>#N/A</v>
      </c>
      <c r="E37" s="72">
        <f>IF(Conditioning="Heating",0,MAX(X23:X34))</f>
        <v>114.16534980462329</v>
      </c>
    </row>
    <row r="39" spans="2:25">
      <c r="B39" s="73">
        <f>IF(Cooling_Type="DX/Unitary Cooling/Air Cooled Chiller",12/Cooling_Eff,Cooling_Eff)</f>
        <v>0</v>
      </c>
      <c r="C39" s="74" t="s">
        <v>186</v>
      </c>
    </row>
    <row r="40" spans="2:25">
      <c r="B40" s="75" t="s">
        <v>187</v>
      </c>
      <c r="C40" s="57"/>
    </row>
    <row r="41" spans="2:25" ht="14.45" thickBot="1">
      <c r="B41" s="56"/>
      <c r="C41" s="57"/>
    </row>
    <row r="42" spans="2:25" ht="14.45" thickBot="1">
      <c r="B42" s="190" t="s">
        <v>188</v>
      </c>
      <c r="C42" s="191"/>
      <c r="D42" s="192"/>
    </row>
    <row r="43" spans="2:25">
      <c r="B43" s="77" t="s">
        <v>189</v>
      </c>
      <c r="C43" s="78" t="e">
        <f>1/3412.14*B37*Roof_Area</f>
        <v>#N/A</v>
      </c>
      <c r="D43" s="79" t="s">
        <v>55</v>
      </c>
    </row>
    <row r="44" spans="2:25">
      <c r="B44" s="18" t="s">
        <v>190</v>
      </c>
      <c r="C44" s="76" t="e">
        <f>B37*Roof_Area/Gas_Eff/10^5</f>
        <v>#N/A</v>
      </c>
      <c r="D44" s="80" t="s">
        <v>191</v>
      </c>
    </row>
    <row r="45" spans="2:25" ht="15" thickBot="1">
      <c r="B45" s="70" t="s">
        <v>192</v>
      </c>
      <c r="C45" s="81" t="e">
        <f>1/3.5*1/3412.14*B37*Roof_Area</f>
        <v>#N/A</v>
      </c>
      <c r="D45" s="82" t="s">
        <v>55</v>
      </c>
      <c r="E45" s="83" t="s">
        <v>193</v>
      </c>
    </row>
  </sheetData>
  <mergeCells count="15">
    <mergeCell ref="B42:D42"/>
    <mergeCell ref="B11:D11"/>
    <mergeCell ref="B15:D15"/>
    <mergeCell ref="Q21:T21"/>
    <mergeCell ref="U21:V21"/>
    <mergeCell ref="B21:B22"/>
    <mergeCell ref="N21:N22"/>
    <mergeCell ref="O21:O22"/>
    <mergeCell ref="D21:E21"/>
    <mergeCell ref="F21:G21"/>
    <mergeCell ref="H21:I21"/>
    <mergeCell ref="M21:M22"/>
    <mergeCell ref="J21:L21"/>
    <mergeCell ref="P21:P22"/>
    <mergeCell ref="C21:C2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14999847407452621"/>
  </sheetPr>
  <dimension ref="B1:T22"/>
  <sheetViews>
    <sheetView zoomScale="90" zoomScaleNormal="90" workbookViewId="0">
      <selection activeCell="K26" sqref="K26"/>
    </sheetView>
  </sheetViews>
  <sheetFormatPr defaultColWidth="8.75" defaultRowHeight="14.1"/>
  <cols>
    <col min="1" max="1" width="2.75" style="3" customWidth="1"/>
    <col min="2" max="2" width="23" style="3" bestFit="1" customWidth="1"/>
    <col min="3" max="3" width="8.375" style="3" bestFit="1" customWidth="1"/>
    <col min="4" max="4" width="11.5" style="3" bestFit="1" customWidth="1"/>
    <col min="5" max="5" width="20.5" style="3" customWidth="1"/>
    <col min="6" max="7" width="9.125" style="3" bestFit="1" customWidth="1"/>
    <col min="8" max="8" width="13.75" style="3" bestFit="1" customWidth="1"/>
    <col min="9" max="9" width="9.25" style="3" bestFit="1" customWidth="1"/>
    <col min="10" max="10" width="13.75" style="3" bestFit="1" customWidth="1"/>
    <col min="11" max="11" width="9.125" style="3" bestFit="1" customWidth="1"/>
    <col min="12" max="12" width="10.625" style="3" bestFit="1" customWidth="1"/>
    <col min="13" max="13" width="9.125" style="3" bestFit="1" customWidth="1"/>
    <col min="14" max="14" width="11" style="3" bestFit="1" customWidth="1"/>
    <col min="15" max="15" width="13" style="3" bestFit="1" customWidth="1"/>
    <col min="16" max="16" width="8.75" style="3"/>
    <col min="17" max="17" width="0" style="3" hidden="1" customWidth="1"/>
    <col min="18" max="18" width="37.125" style="3" bestFit="1" customWidth="1"/>
    <col min="19" max="19" width="34" style="3" hidden="1" customWidth="1"/>
    <col min="20" max="20" width="34" style="3" bestFit="1" customWidth="1"/>
    <col min="21" max="16384" width="8.75" style="3"/>
  </cols>
  <sheetData>
    <row r="1" spans="2:20">
      <c r="B1" s="6"/>
      <c r="C1" s="6"/>
      <c r="D1" s="6"/>
    </row>
    <row r="2" spans="2:20" s="9" customFormat="1" ht="23.1">
      <c r="B2" s="197" t="s">
        <v>194</v>
      </c>
      <c r="C2" s="197"/>
      <c r="D2" s="197"/>
      <c r="E2" s="197"/>
      <c r="F2" s="197"/>
      <c r="G2" s="197"/>
      <c r="H2" s="197"/>
      <c r="I2" s="197"/>
      <c r="J2" s="197"/>
      <c r="K2" s="197"/>
      <c r="L2" s="197"/>
      <c r="M2" s="197"/>
      <c r="N2" s="197"/>
      <c r="O2" s="197"/>
    </row>
    <row r="4" spans="2:20" ht="56.1">
      <c r="B4" s="54" t="s">
        <v>119</v>
      </c>
      <c r="C4" s="54" t="s">
        <v>195</v>
      </c>
      <c r="D4" s="44" t="s">
        <v>196</v>
      </c>
      <c r="E4" s="44" t="s">
        <v>197</v>
      </c>
      <c r="F4" s="44" t="s">
        <v>198</v>
      </c>
      <c r="G4" s="44" t="s">
        <v>199</v>
      </c>
      <c r="H4" s="44" t="s">
        <v>200</v>
      </c>
      <c r="I4" s="44" t="s">
        <v>201</v>
      </c>
      <c r="J4" s="44" t="s">
        <v>202</v>
      </c>
      <c r="K4" s="44" t="s">
        <v>203</v>
      </c>
      <c r="L4" s="44" t="s">
        <v>204</v>
      </c>
      <c r="M4" s="44" t="s">
        <v>205</v>
      </c>
      <c r="N4" s="44" t="s">
        <v>206</v>
      </c>
      <c r="O4" s="44" t="s">
        <v>207</v>
      </c>
      <c r="R4" s="55" t="s">
        <v>208</v>
      </c>
      <c r="S4" s="55"/>
      <c r="T4" s="55" t="s">
        <v>209</v>
      </c>
    </row>
    <row r="5" spans="2:20">
      <c r="B5" s="95">
        <v>1</v>
      </c>
      <c r="C5" s="95">
        <f t="shared" ref="C5:C16" si="0">$C$17*T5</f>
        <v>213.45454545454547</v>
      </c>
      <c r="D5" s="96">
        <f t="shared" ref="D5:D16" si="1">$R5*D$17</f>
        <v>151.81395348837208</v>
      </c>
      <c r="E5" s="96">
        <f>E$17*31/365</f>
        <v>395.78082191780823</v>
      </c>
      <c r="F5" s="96">
        <f t="shared" ref="F5:N5" si="2">F$17*31/365</f>
        <v>272.88493150684934</v>
      </c>
      <c r="G5" s="96">
        <f t="shared" si="2"/>
        <v>440.11506849315066</v>
      </c>
      <c r="H5" s="96">
        <f t="shared" si="2"/>
        <v>669.6</v>
      </c>
      <c r="I5" s="96">
        <f t="shared" si="2"/>
        <v>77.627397260273966</v>
      </c>
      <c r="J5" s="96">
        <f t="shared" si="2"/>
        <v>253.0958904109589</v>
      </c>
      <c r="K5" s="96">
        <f t="shared" si="2"/>
        <v>218.01917808219179</v>
      </c>
      <c r="L5" s="96">
        <f t="shared" si="2"/>
        <v>306.85753424657537</v>
      </c>
      <c r="M5" s="96">
        <f t="shared" si="2"/>
        <v>240.27123287671233</v>
      </c>
      <c r="N5" s="96">
        <f t="shared" si="2"/>
        <v>196.7013698630137</v>
      </c>
      <c r="O5" s="96">
        <f>O$17*31/365</f>
        <v>0</v>
      </c>
      <c r="Q5" s="3">
        <v>1</v>
      </c>
      <c r="R5" s="94">
        <f>Q5/SUM($Q$5:$Q$16)</f>
        <v>9.3023255813953487E-2</v>
      </c>
      <c r="S5" s="94">
        <v>1</v>
      </c>
      <c r="T5" s="94">
        <f>S5/SUM($S$5:$S$16)</f>
        <v>9.0909090909090912E-2</v>
      </c>
    </row>
    <row r="6" spans="2:20">
      <c r="B6" s="95">
        <v>2</v>
      </c>
      <c r="C6" s="95">
        <f t="shared" si="0"/>
        <v>213.45454545454547</v>
      </c>
      <c r="D6" s="96">
        <f t="shared" si="1"/>
        <v>151.81395348837208</v>
      </c>
      <c r="E6" s="96">
        <f t="shared" ref="E6:O16" si="3">E$17*31/365</f>
        <v>395.78082191780823</v>
      </c>
      <c r="F6" s="96">
        <f t="shared" si="3"/>
        <v>272.88493150684934</v>
      </c>
      <c r="G6" s="96">
        <f t="shared" si="3"/>
        <v>440.11506849315066</v>
      </c>
      <c r="H6" s="96">
        <f t="shared" si="3"/>
        <v>669.6</v>
      </c>
      <c r="I6" s="96">
        <f t="shared" si="3"/>
        <v>77.627397260273966</v>
      </c>
      <c r="J6" s="96">
        <f t="shared" si="3"/>
        <v>253.0958904109589</v>
      </c>
      <c r="K6" s="96">
        <f t="shared" si="3"/>
        <v>218.01917808219179</v>
      </c>
      <c r="L6" s="96">
        <f t="shared" si="3"/>
        <v>306.85753424657537</v>
      </c>
      <c r="M6" s="96">
        <f t="shared" si="3"/>
        <v>240.27123287671233</v>
      </c>
      <c r="N6" s="96">
        <f t="shared" si="3"/>
        <v>196.7013698630137</v>
      </c>
      <c r="O6" s="96">
        <f>O$17*28/365</f>
        <v>0</v>
      </c>
      <c r="Q6" s="3">
        <v>1</v>
      </c>
      <c r="R6" s="94">
        <f t="shared" ref="R6:R16" si="4">Q6/SUM($Q$5:$Q$16)</f>
        <v>9.3023255813953487E-2</v>
      </c>
      <c r="S6" s="94">
        <v>1</v>
      </c>
      <c r="T6" s="94">
        <f t="shared" ref="T6:T16" si="5">S6/SUM($S$5:$S$16)</f>
        <v>9.0909090909090912E-2</v>
      </c>
    </row>
    <row r="7" spans="2:20">
      <c r="B7" s="95">
        <v>3</v>
      </c>
      <c r="C7" s="95">
        <f t="shared" si="0"/>
        <v>213.45454545454547</v>
      </c>
      <c r="D7" s="96">
        <f t="shared" si="1"/>
        <v>151.81395348837208</v>
      </c>
      <c r="E7" s="96">
        <f t="shared" si="3"/>
        <v>395.78082191780823</v>
      </c>
      <c r="F7" s="96">
        <f t="shared" si="3"/>
        <v>272.88493150684934</v>
      </c>
      <c r="G7" s="96">
        <f t="shared" si="3"/>
        <v>440.11506849315066</v>
      </c>
      <c r="H7" s="96">
        <f t="shared" si="3"/>
        <v>669.6</v>
      </c>
      <c r="I7" s="96">
        <f t="shared" si="3"/>
        <v>77.627397260273966</v>
      </c>
      <c r="J7" s="96">
        <f t="shared" si="3"/>
        <v>253.0958904109589</v>
      </c>
      <c r="K7" s="96">
        <f t="shared" si="3"/>
        <v>218.01917808219179</v>
      </c>
      <c r="L7" s="96">
        <f t="shared" si="3"/>
        <v>306.85753424657537</v>
      </c>
      <c r="M7" s="96">
        <f t="shared" si="3"/>
        <v>240.27123287671233</v>
      </c>
      <c r="N7" s="96">
        <f t="shared" si="3"/>
        <v>196.7013698630137</v>
      </c>
      <c r="O7" s="96">
        <f t="shared" si="3"/>
        <v>0</v>
      </c>
      <c r="Q7" s="3">
        <v>1</v>
      </c>
      <c r="R7" s="94">
        <f t="shared" si="4"/>
        <v>9.3023255813953487E-2</v>
      </c>
      <c r="S7" s="94">
        <v>1</v>
      </c>
      <c r="T7" s="94">
        <f t="shared" si="5"/>
        <v>9.0909090909090912E-2</v>
      </c>
    </row>
    <row r="8" spans="2:20">
      <c r="B8" s="95">
        <v>4</v>
      </c>
      <c r="C8" s="95">
        <f t="shared" si="0"/>
        <v>213.45454545454547</v>
      </c>
      <c r="D8" s="96">
        <f t="shared" si="1"/>
        <v>151.81395348837208</v>
      </c>
      <c r="E8" s="96">
        <f t="shared" si="3"/>
        <v>395.78082191780823</v>
      </c>
      <c r="F8" s="96">
        <f t="shared" si="3"/>
        <v>272.88493150684934</v>
      </c>
      <c r="G8" s="96">
        <f t="shared" si="3"/>
        <v>440.11506849315066</v>
      </c>
      <c r="H8" s="96">
        <f t="shared" si="3"/>
        <v>669.6</v>
      </c>
      <c r="I8" s="96">
        <f t="shared" si="3"/>
        <v>77.627397260273966</v>
      </c>
      <c r="J8" s="96">
        <f t="shared" si="3"/>
        <v>253.0958904109589</v>
      </c>
      <c r="K8" s="96">
        <f t="shared" si="3"/>
        <v>218.01917808219179</v>
      </c>
      <c r="L8" s="96">
        <f t="shared" si="3"/>
        <v>306.85753424657537</v>
      </c>
      <c r="M8" s="96">
        <f t="shared" si="3"/>
        <v>240.27123287671233</v>
      </c>
      <c r="N8" s="96">
        <f t="shared" si="3"/>
        <v>196.7013698630137</v>
      </c>
      <c r="O8" s="96">
        <f>O$17*30/365</f>
        <v>0</v>
      </c>
      <c r="Q8" s="3">
        <v>1</v>
      </c>
      <c r="R8" s="94">
        <f t="shared" si="4"/>
        <v>9.3023255813953487E-2</v>
      </c>
      <c r="S8" s="94">
        <v>1</v>
      </c>
      <c r="T8" s="94">
        <f t="shared" si="5"/>
        <v>9.0909090909090912E-2</v>
      </c>
    </row>
    <row r="9" spans="2:20">
      <c r="B9" s="95">
        <v>5</v>
      </c>
      <c r="C9" s="95">
        <f t="shared" si="0"/>
        <v>170.76363636363638</v>
      </c>
      <c r="D9" s="96">
        <f t="shared" si="1"/>
        <v>151.81395348837208</v>
      </c>
      <c r="E9" s="96">
        <f t="shared" si="3"/>
        <v>395.78082191780823</v>
      </c>
      <c r="F9" s="96">
        <f t="shared" si="3"/>
        <v>272.88493150684934</v>
      </c>
      <c r="G9" s="96">
        <f t="shared" si="3"/>
        <v>440.11506849315066</v>
      </c>
      <c r="H9" s="96">
        <f t="shared" si="3"/>
        <v>669.6</v>
      </c>
      <c r="I9" s="96">
        <f t="shared" si="3"/>
        <v>77.627397260273966</v>
      </c>
      <c r="J9" s="96">
        <f t="shared" si="3"/>
        <v>253.0958904109589</v>
      </c>
      <c r="K9" s="96">
        <f t="shared" si="3"/>
        <v>218.01917808219179</v>
      </c>
      <c r="L9" s="96">
        <f t="shared" si="3"/>
        <v>306.85753424657537</v>
      </c>
      <c r="M9" s="96">
        <f t="shared" si="3"/>
        <v>240.27123287671233</v>
      </c>
      <c r="N9" s="96">
        <f t="shared" si="3"/>
        <v>196.7013698630137</v>
      </c>
      <c r="O9" s="96">
        <f t="shared" si="3"/>
        <v>0</v>
      </c>
      <c r="Q9" s="3">
        <v>1</v>
      </c>
      <c r="R9" s="94">
        <f t="shared" si="4"/>
        <v>9.3023255813953487E-2</v>
      </c>
      <c r="S9" s="94">
        <v>0.8</v>
      </c>
      <c r="T9" s="94">
        <f t="shared" si="5"/>
        <v>7.2727272727272738E-2</v>
      </c>
    </row>
    <row r="10" spans="2:20">
      <c r="B10" s="95">
        <v>6</v>
      </c>
      <c r="C10" s="95">
        <f t="shared" si="0"/>
        <v>149.41818181818181</v>
      </c>
      <c r="D10" s="96">
        <f t="shared" si="1"/>
        <v>75.906976744186039</v>
      </c>
      <c r="E10" s="96">
        <f t="shared" si="3"/>
        <v>395.78082191780823</v>
      </c>
      <c r="F10" s="96">
        <f t="shared" si="3"/>
        <v>272.88493150684934</v>
      </c>
      <c r="G10" s="96">
        <f t="shared" si="3"/>
        <v>440.11506849315066</v>
      </c>
      <c r="H10" s="96">
        <f t="shared" si="3"/>
        <v>669.6</v>
      </c>
      <c r="I10" s="96">
        <f t="shared" si="3"/>
        <v>77.627397260273966</v>
      </c>
      <c r="J10" s="96">
        <f t="shared" si="3"/>
        <v>253.0958904109589</v>
      </c>
      <c r="K10" s="96">
        <f t="shared" si="3"/>
        <v>218.01917808219179</v>
      </c>
      <c r="L10" s="96">
        <f t="shared" si="3"/>
        <v>306.85753424657537</v>
      </c>
      <c r="M10" s="96">
        <f t="shared" si="3"/>
        <v>240.27123287671233</v>
      </c>
      <c r="N10" s="96">
        <f t="shared" si="3"/>
        <v>196.7013698630137</v>
      </c>
      <c r="O10" s="96">
        <f>O$17*30/365</f>
        <v>0</v>
      </c>
      <c r="Q10" s="3">
        <v>0.5</v>
      </c>
      <c r="R10" s="94">
        <f t="shared" si="4"/>
        <v>4.6511627906976744E-2</v>
      </c>
      <c r="S10" s="94">
        <v>0.7</v>
      </c>
      <c r="T10" s="94">
        <f t="shared" si="5"/>
        <v>6.363636363636363E-2</v>
      </c>
    </row>
    <row r="11" spans="2:20">
      <c r="B11" s="95">
        <v>7</v>
      </c>
      <c r="C11" s="95">
        <f t="shared" si="0"/>
        <v>149.41818181818181</v>
      </c>
      <c r="D11" s="96">
        <f t="shared" si="1"/>
        <v>75.906976744186039</v>
      </c>
      <c r="E11" s="96">
        <f t="shared" si="3"/>
        <v>395.78082191780823</v>
      </c>
      <c r="F11" s="96">
        <f t="shared" si="3"/>
        <v>272.88493150684934</v>
      </c>
      <c r="G11" s="96">
        <f t="shared" si="3"/>
        <v>440.11506849315066</v>
      </c>
      <c r="H11" s="96">
        <f t="shared" si="3"/>
        <v>669.6</v>
      </c>
      <c r="I11" s="96">
        <f t="shared" si="3"/>
        <v>77.627397260273966</v>
      </c>
      <c r="J11" s="96">
        <f t="shared" si="3"/>
        <v>253.0958904109589</v>
      </c>
      <c r="K11" s="96">
        <f t="shared" si="3"/>
        <v>218.01917808219179</v>
      </c>
      <c r="L11" s="96">
        <f t="shared" si="3"/>
        <v>306.85753424657537</v>
      </c>
      <c r="M11" s="96">
        <f t="shared" si="3"/>
        <v>240.27123287671233</v>
      </c>
      <c r="N11" s="96">
        <f t="shared" si="3"/>
        <v>196.7013698630137</v>
      </c>
      <c r="O11" s="96">
        <f t="shared" si="3"/>
        <v>0</v>
      </c>
      <c r="Q11" s="3">
        <v>0.5</v>
      </c>
      <c r="R11" s="94">
        <f t="shared" si="4"/>
        <v>4.6511627906976744E-2</v>
      </c>
      <c r="S11" s="94">
        <v>0.7</v>
      </c>
      <c r="T11" s="94">
        <f t="shared" si="5"/>
        <v>6.363636363636363E-2</v>
      </c>
    </row>
    <row r="12" spans="2:20">
      <c r="B12" s="95">
        <v>8</v>
      </c>
      <c r="C12" s="95">
        <f t="shared" si="0"/>
        <v>170.76363636363638</v>
      </c>
      <c r="D12" s="96">
        <f t="shared" si="1"/>
        <v>113.86046511627907</v>
      </c>
      <c r="E12" s="96">
        <f t="shared" si="3"/>
        <v>395.78082191780823</v>
      </c>
      <c r="F12" s="96">
        <f t="shared" si="3"/>
        <v>272.88493150684934</v>
      </c>
      <c r="G12" s="96">
        <f t="shared" si="3"/>
        <v>440.11506849315066</v>
      </c>
      <c r="H12" s="96">
        <f t="shared" si="3"/>
        <v>669.6</v>
      </c>
      <c r="I12" s="96">
        <f t="shared" si="3"/>
        <v>77.627397260273966</v>
      </c>
      <c r="J12" s="96">
        <f t="shared" si="3"/>
        <v>253.0958904109589</v>
      </c>
      <c r="K12" s="96">
        <f t="shared" si="3"/>
        <v>218.01917808219179</v>
      </c>
      <c r="L12" s="96">
        <f t="shared" si="3"/>
        <v>306.85753424657537</v>
      </c>
      <c r="M12" s="96">
        <f t="shared" si="3"/>
        <v>240.27123287671233</v>
      </c>
      <c r="N12" s="96">
        <f t="shared" si="3"/>
        <v>196.7013698630137</v>
      </c>
      <c r="O12" s="96">
        <f t="shared" si="3"/>
        <v>0</v>
      </c>
      <c r="Q12" s="3">
        <v>0.75</v>
      </c>
      <c r="R12" s="94">
        <f t="shared" si="4"/>
        <v>6.9767441860465115E-2</v>
      </c>
      <c r="S12" s="94">
        <v>0.8</v>
      </c>
      <c r="T12" s="94">
        <f t="shared" si="5"/>
        <v>7.2727272727272738E-2</v>
      </c>
    </row>
    <row r="13" spans="2:20">
      <c r="B13" s="95">
        <v>9</v>
      </c>
      <c r="C13" s="95">
        <f t="shared" si="0"/>
        <v>213.45454545454547</v>
      </c>
      <c r="D13" s="96">
        <f t="shared" si="1"/>
        <v>151.81395348837208</v>
      </c>
      <c r="E13" s="96">
        <f t="shared" si="3"/>
        <v>395.78082191780823</v>
      </c>
      <c r="F13" s="96">
        <f t="shared" si="3"/>
        <v>272.88493150684934</v>
      </c>
      <c r="G13" s="96">
        <f t="shared" si="3"/>
        <v>440.11506849315066</v>
      </c>
      <c r="H13" s="96">
        <f t="shared" si="3"/>
        <v>669.6</v>
      </c>
      <c r="I13" s="96">
        <f t="shared" si="3"/>
        <v>77.627397260273966</v>
      </c>
      <c r="J13" s="96">
        <f t="shared" si="3"/>
        <v>253.0958904109589</v>
      </c>
      <c r="K13" s="96">
        <f t="shared" si="3"/>
        <v>218.01917808219179</v>
      </c>
      <c r="L13" s="96">
        <f t="shared" si="3"/>
        <v>306.85753424657537</v>
      </c>
      <c r="M13" s="96">
        <f t="shared" si="3"/>
        <v>240.27123287671233</v>
      </c>
      <c r="N13" s="96">
        <f t="shared" si="3"/>
        <v>196.7013698630137</v>
      </c>
      <c r="O13" s="96">
        <f>O$17*30/365</f>
        <v>0</v>
      </c>
      <c r="Q13" s="3">
        <v>1</v>
      </c>
      <c r="R13" s="94">
        <f t="shared" si="4"/>
        <v>9.3023255813953487E-2</v>
      </c>
      <c r="S13" s="94">
        <v>1</v>
      </c>
      <c r="T13" s="94">
        <f t="shared" si="5"/>
        <v>9.0909090909090912E-2</v>
      </c>
    </row>
    <row r="14" spans="2:20">
      <c r="B14" s="95">
        <v>10</v>
      </c>
      <c r="C14" s="95">
        <f t="shared" si="0"/>
        <v>213.45454545454547</v>
      </c>
      <c r="D14" s="96">
        <f t="shared" si="1"/>
        <v>151.81395348837208</v>
      </c>
      <c r="E14" s="96">
        <f t="shared" si="3"/>
        <v>395.78082191780823</v>
      </c>
      <c r="F14" s="96">
        <f t="shared" si="3"/>
        <v>272.88493150684934</v>
      </c>
      <c r="G14" s="96">
        <f t="shared" si="3"/>
        <v>440.11506849315066</v>
      </c>
      <c r="H14" s="96">
        <f t="shared" si="3"/>
        <v>669.6</v>
      </c>
      <c r="I14" s="96">
        <f t="shared" si="3"/>
        <v>77.627397260273966</v>
      </c>
      <c r="J14" s="96">
        <f t="shared" si="3"/>
        <v>253.0958904109589</v>
      </c>
      <c r="K14" s="96">
        <f t="shared" si="3"/>
        <v>218.01917808219179</v>
      </c>
      <c r="L14" s="96">
        <f t="shared" si="3"/>
        <v>306.85753424657537</v>
      </c>
      <c r="M14" s="96">
        <f t="shared" si="3"/>
        <v>240.27123287671233</v>
      </c>
      <c r="N14" s="96">
        <f t="shared" si="3"/>
        <v>196.7013698630137</v>
      </c>
      <c r="O14" s="96">
        <f t="shared" si="3"/>
        <v>0</v>
      </c>
      <c r="Q14" s="3">
        <v>1</v>
      </c>
      <c r="R14" s="94">
        <f t="shared" si="4"/>
        <v>9.3023255813953487E-2</v>
      </c>
      <c r="S14" s="94">
        <v>1</v>
      </c>
      <c r="T14" s="94">
        <f t="shared" si="5"/>
        <v>9.0909090909090912E-2</v>
      </c>
    </row>
    <row r="15" spans="2:20">
      <c r="B15" s="95">
        <v>11</v>
      </c>
      <c r="C15" s="95">
        <f t="shared" si="0"/>
        <v>213.45454545454547</v>
      </c>
      <c r="D15" s="96">
        <f t="shared" si="1"/>
        <v>151.81395348837208</v>
      </c>
      <c r="E15" s="96">
        <f t="shared" si="3"/>
        <v>395.78082191780823</v>
      </c>
      <c r="F15" s="96">
        <f t="shared" si="3"/>
        <v>272.88493150684934</v>
      </c>
      <c r="G15" s="96">
        <f t="shared" si="3"/>
        <v>440.11506849315066</v>
      </c>
      <c r="H15" s="96">
        <f t="shared" si="3"/>
        <v>669.6</v>
      </c>
      <c r="I15" s="96">
        <f t="shared" si="3"/>
        <v>77.627397260273966</v>
      </c>
      <c r="J15" s="96">
        <f t="shared" si="3"/>
        <v>253.0958904109589</v>
      </c>
      <c r="K15" s="96">
        <f t="shared" si="3"/>
        <v>218.01917808219179</v>
      </c>
      <c r="L15" s="96">
        <f t="shared" si="3"/>
        <v>306.85753424657537</v>
      </c>
      <c r="M15" s="96">
        <f t="shared" si="3"/>
        <v>240.27123287671233</v>
      </c>
      <c r="N15" s="96">
        <f t="shared" si="3"/>
        <v>196.7013698630137</v>
      </c>
      <c r="O15" s="96">
        <f>O$17*30/365</f>
        <v>0</v>
      </c>
      <c r="Q15" s="3">
        <v>1</v>
      </c>
      <c r="R15" s="94">
        <f t="shared" si="4"/>
        <v>9.3023255813953487E-2</v>
      </c>
      <c r="S15" s="94">
        <v>1</v>
      </c>
      <c r="T15" s="94">
        <f t="shared" si="5"/>
        <v>9.0909090909090912E-2</v>
      </c>
    </row>
    <row r="16" spans="2:20">
      <c r="B16" s="95">
        <v>12</v>
      </c>
      <c r="C16" s="95">
        <f t="shared" si="0"/>
        <v>213.45454545454547</v>
      </c>
      <c r="D16" s="96">
        <f t="shared" si="1"/>
        <v>151.81395348837208</v>
      </c>
      <c r="E16" s="96">
        <f t="shared" si="3"/>
        <v>395.78082191780823</v>
      </c>
      <c r="F16" s="96">
        <f t="shared" si="3"/>
        <v>272.88493150684934</v>
      </c>
      <c r="G16" s="96">
        <f t="shared" si="3"/>
        <v>440.11506849315066</v>
      </c>
      <c r="H16" s="96">
        <f t="shared" si="3"/>
        <v>669.6</v>
      </c>
      <c r="I16" s="96">
        <f t="shared" si="3"/>
        <v>77.627397260273966</v>
      </c>
      <c r="J16" s="96">
        <f t="shared" si="3"/>
        <v>253.0958904109589</v>
      </c>
      <c r="K16" s="96">
        <f t="shared" si="3"/>
        <v>218.01917808219179</v>
      </c>
      <c r="L16" s="96">
        <f t="shared" si="3"/>
        <v>306.85753424657537</v>
      </c>
      <c r="M16" s="96">
        <f t="shared" si="3"/>
        <v>240.27123287671233</v>
      </c>
      <c r="N16" s="96">
        <f t="shared" si="3"/>
        <v>196.7013698630137</v>
      </c>
      <c r="O16" s="96">
        <f t="shared" si="3"/>
        <v>0</v>
      </c>
      <c r="Q16" s="3">
        <v>1</v>
      </c>
      <c r="R16" s="94">
        <f t="shared" si="4"/>
        <v>9.3023255813953487E-2</v>
      </c>
      <c r="S16" s="94">
        <v>1</v>
      </c>
      <c r="T16" s="94">
        <f t="shared" si="5"/>
        <v>9.0909090909090912E-2</v>
      </c>
    </row>
    <row r="17" spans="2:20">
      <c r="B17" s="53" t="s">
        <v>210</v>
      </c>
      <c r="C17" s="97">
        <v>2348</v>
      </c>
      <c r="D17" s="98">
        <v>1632</v>
      </c>
      <c r="E17" s="98">
        <v>4660</v>
      </c>
      <c r="F17" s="98">
        <v>3213</v>
      </c>
      <c r="G17" s="98">
        <v>5182</v>
      </c>
      <c r="H17" s="98">
        <v>7884</v>
      </c>
      <c r="I17" s="98">
        <v>914</v>
      </c>
      <c r="J17" s="98">
        <v>2980</v>
      </c>
      <c r="K17" s="98">
        <v>2567</v>
      </c>
      <c r="L17" s="98">
        <v>3613</v>
      </c>
      <c r="M17" s="98">
        <v>2829</v>
      </c>
      <c r="N17" s="98">
        <v>2316</v>
      </c>
      <c r="O17" s="98">
        <f>'Roof Calculator'!C11</f>
        <v>0</v>
      </c>
      <c r="R17" s="84" t="s">
        <v>211</v>
      </c>
      <c r="S17" s="84"/>
      <c r="T17" s="84"/>
    </row>
    <row r="18" spans="2:20" ht="14.25" customHeight="1">
      <c r="R18" s="47"/>
      <c r="S18" s="47"/>
      <c r="T18" s="47"/>
    </row>
    <row r="19" spans="2:20">
      <c r="R19" s="47"/>
      <c r="S19" s="47"/>
      <c r="T19" s="47"/>
    </row>
    <row r="20" spans="2:20">
      <c r="R20" s="47"/>
      <c r="S20" s="47"/>
      <c r="T20" s="47"/>
    </row>
    <row r="21" spans="2:20">
      <c r="R21" s="47"/>
      <c r="S21" s="47"/>
      <c r="T21" s="47"/>
    </row>
    <row r="22" spans="2:20">
      <c r="R22" s="47"/>
      <c r="S22" s="47"/>
      <c r="T22" s="47"/>
    </row>
  </sheetData>
  <sheetProtection formatRows="0"/>
  <mergeCells count="1">
    <mergeCell ref="B2:O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14999847407452621"/>
  </sheetPr>
  <dimension ref="B1:F15"/>
  <sheetViews>
    <sheetView workbookViewId="0">
      <selection activeCell="C14" sqref="C14"/>
    </sheetView>
  </sheetViews>
  <sheetFormatPr defaultColWidth="8.75" defaultRowHeight="14.1"/>
  <cols>
    <col min="1" max="1" width="3.375" style="3" customWidth="1"/>
    <col min="2" max="2" width="37.25" style="3" customWidth="1"/>
    <col min="3" max="4" width="28.75" style="3" customWidth="1"/>
    <col min="5" max="5" width="36.875" style="3" customWidth="1"/>
    <col min="6" max="6" width="26.875" style="3" hidden="1" customWidth="1"/>
    <col min="7" max="16384" width="8.75" style="3"/>
  </cols>
  <sheetData>
    <row r="1" spans="2:6" s="1" customFormat="1">
      <c r="B1" s="6"/>
      <c r="C1" s="6"/>
      <c r="D1" s="6"/>
    </row>
    <row r="2" spans="2:6" s="7" customFormat="1" ht="23.1">
      <c r="B2" s="8" t="s">
        <v>212</v>
      </c>
      <c r="C2" s="8"/>
      <c r="D2" s="8"/>
    </row>
    <row r="4" spans="2:6">
      <c r="B4" s="198" t="s">
        <v>213</v>
      </c>
      <c r="C4" s="182" t="s">
        <v>214</v>
      </c>
      <c r="D4" s="182"/>
      <c r="E4" s="5" t="s">
        <v>215</v>
      </c>
    </row>
    <row r="5" spans="2:6">
      <c r="B5" s="199"/>
      <c r="C5" s="4" t="s">
        <v>216</v>
      </c>
      <c r="D5" s="5" t="s">
        <v>48</v>
      </c>
      <c r="E5" s="4" t="s">
        <v>216</v>
      </c>
    </row>
    <row r="6" spans="2:6">
      <c r="B6" s="20" t="s">
        <v>217</v>
      </c>
      <c r="C6" s="23">
        <v>0.06</v>
      </c>
      <c r="D6" s="23">
        <v>0.86</v>
      </c>
      <c r="E6" s="23">
        <f t="shared" ref="E6:E13" si="0">0.06+0.7*C6</f>
        <v>0.10199999999999999</v>
      </c>
      <c r="F6" s="3" t="s">
        <v>218</v>
      </c>
    </row>
    <row r="7" spans="2:6">
      <c r="B7" s="20" t="s">
        <v>219</v>
      </c>
      <c r="C7" s="23">
        <v>0.12</v>
      </c>
      <c r="D7" s="23">
        <v>0.9</v>
      </c>
      <c r="E7" s="23">
        <f t="shared" si="0"/>
        <v>0.14399999999999999</v>
      </c>
      <c r="F7" s="3" t="s">
        <v>220</v>
      </c>
    </row>
    <row r="8" spans="2:6">
      <c r="B8" s="20" t="s">
        <v>221</v>
      </c>
      <c r="C8" s="23">
        <v>0.23</v>
      </c>
      <c r="D8" s="23">
        <v>0.87</v>
      </c>
      <c r="E8" s="23">
        <f t="shared" si="0"/>
        <v>0.221</v>
      </c>
      <c r="F8" s="3" t="s">
        <v>222</v>
      </c>
    </row>
    <row r="9" spans="2:6">
      <c r="B9" s="20" t="s">
        <v>223</v>
      </c>
      <c r="C9" s="23">
        <v>0.34</v>
      </c>
      <c r="D9" s="23">
        <v>0.9</v>
      </c>
      <c r="E9" s="23">
        <f t="shared" si="0"/>
        <v>0.29799999999999999</v>
      </c>
      <c r="F9" s="3" t="s">
        <v>224</v>
      </c>
    </row>
    <row r="10" spans="2:6">
      <c r="B10" s="20" t="s">
        <v>225</v>
      </c>
      <c r="C10" s="23">
        <v>0.06</v>
      </c>
      <c r="D10" s="23">
        <v>0.96</v>
      </c>
      <c r="E10" s="23">
        <f t="shared" si="0"/>
        <v>0.10199999999999999</v>
      </c>
      <c r="F10" s="3" t="s">
        <v>226</v>
      </c>
    </row>
    <row r="11" spans="2:6">
      <c r="B11" s="20" t="s">
        <v>227</v>
      </c>
      <c r="C11" s="23">
        <v>0.69</v>
      </c>
      <c r="D11" s="23">
        <v>0.87</v>
      </c>
      <c r="E11" s="23">
        <f t="shared" si="0"/>
        <v>0.54299999999999993</v>
      </c>
      <c r="F11" s="3" t="s">
        <v>228</v>
      </c>
    </row>
    <row r="12" spans="2:6">
      <c r="B12" s="20" t="s">
        <v>229</v>
      </c>
      <c r="C12" s="23">
        <v>0.26</v>
      </c>
      <c r="D12" s="23">
        <v>0.92</v>
      </c>
      <c r="E12" s="23">
        <f t="shared" si="0"/>
        <v>0.24199999999999999</v>
      </c>
      <c r="F12" s="3" t="s">
        <v>230</v>
      </c>
    </row>
    <row r="13" spans="2:6">
      <c r="B13" s="20" t="s">
        <v>231</v>
      </c>
      <c r="C13" s="24">
        <v>0.65</v>
      </c>
      <c r="D13" s="24">
        <v>0.9</v>
      </c>
      <c r="E13" s="24">
        <f t="shared" si="0"/>
        <v>0.5149999999999999</v>
      </c>
      <c r="F13" s="3" t="s">
        <v>232</v>
      </c>
    </row>
    <row r="14" spans="2:6">
      <c r="B14" s="22" t="s">
        <v>233</v>
      </c>
      <c r="C14" s="25"/>
      <c r="D14" s="26">
        <f>'Roof Calculator'!C30</f>
        <v>0</v>
      </c>
      <c r="E14" s="27">
        <f>'Roof Calculator'!C31</f>
        <v>0</v>
      </c>
    </row>
    <row r="15" spans="2:6" ht="35.450000000000003" customHeight="1">
      <c r="B15" s="28" t="s">
        <v>234</v>
      </c>
      <c r="C15" s="200" t="s">
        <v>235</v>
      </c>
      <c r="D15" s="201"/>
      <c r="E15" s="29" t="s">
        <v>236</v>
      </c>
    </row>
  </sheetData>
  <sheetProtection formatColumns="0"/>
  <sortState xmlns:xlrd2="http://schemas.microsoft.com/office/spreadsheetml/2017/richdata2" ref="B7:E13">
    <sortCondition ref="B6:B13"/>
  </sortState>
  <mergeCells count="3">
    <mergeCell ref="B4:B5"/>
    <mergeCell ref="C4:D4"/>
    <mergeCell ref="C15:D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14999847407452621"/>
  </sheetPr>
  <dimension ref="B1:E13"/>
  <sheetViews>
    <sheetView workbookViewId="0">
      <selection activeCell="F23" sqref="F23"/>
    </sheetView>
  </sheetViews>
  <sheetFormatPr defaultColWidth="8.75" defaultRowHeight="14.1"/>
  <cols>
    <col min="1" max="1" width="3.375" style="3" customWidth="1"/>
    <col min="2" max="2" width="22.875" style="3" customWidth="1"/>
    <col min="3" max="3" width="16.375" style="3" bestFit="1" customWidth="1"/>
    <col min="4" max="4" width="13" style="3" bestFit="1" customWidth="1"/>
    <col min="5" max="16384" width="8.75" style="3"/>
  </cols>
  <sheetData>
    <row r="1" spans="2:5" s="1" customFormat="1">
      <c r="B1" s="6"/>
      <c r="C1" s="6"/>
      <c r="D1" s="6"/>
    </row>
    <row r="2" spans="2:5" s="7" customFormat="1" ht="23.1">
      <c r="B2" s="8" t="s">
        <v>237</v>
      </c>
      <c r="C2" s="8"/>
      <c r="D2" s="8"/>
    </row>
    <row r="4" spans="2:5" ht="27.95">
      <c r="B4" s="10" t="s">
        <v>238</v>
      </c>
      <c r="C4" s="5" t="s">
        <v>239</v>
      </c>
      <c r="D4" s="5" t="s">
        <v>240</v>
      </c>
    </row>
    <row r="5" spans="2:5">
      <c r="B5" s="20" t="s">
        <v>241</v>
      </c>
      <c r="C5" s="30">
        <v>-5</v>
      </c>
      <c r="D5" s="30">
        <f>C5*15</f>
        <v>-75</v>
      </c>
    </row>
    <row r="6" spans="2:5">
      <c r="B6" s="20" t="s">
        <v>242</v>
      </c>
      <c r="C6" s="30">
        <v>-6</v>
      </c>
      <c r="D6" s="30">
        <f t="shared" ref="D6:D8" si="0">C6*15</f>
        <v>-90</v>
      </c>
    </row>
    <row r="7" spans="2:5">
      <c r="B7" s="20" t="s">
        <v>243</v>
      </c>
      <c r="C7" s="30">
        <v>-7</v>
      </c>
      <c r="D7" s="30">
        <f t="shared" si="0"/>
        <v>-105</v>
      </c>
    </row>
    <row r="8" spans="2:5">
      <c r="B8" s="20" t="s">
        <v>244</v>
      </c>
      <c r="C8" s="30">
        <v>-8</v>
      </c>
      <c r="D8" s="30">
        <f t="shared" si="0"/>
        <v>-120</v>
      </c>
    </row>
    <row r="10" spans="2:5" ht="23.1" thickBot="1">
      <c r="B10" s="11" t="s">
        <v>245</v>
      </c>
      <c r="C10" s="9"/>
      <c r="D10" s="9"/>
    </row>
    <row r="11" spans="2:5">
      <c r="B11" s="202" t="s">
        <v>246</v>
      </c>
      <c r="C11" s="203"/>
      <c r="D11" s="14">
        <v>39.790999999999997</v>
      </c>
      <c r="E11" s="3" t="s">
        <v>247</v>
      </c>
    </row>
    <row r="12" spans="2:5">
      <c r="B12" s="204" t="s">
        <v>248</v>
      </c>
      <c r="C12" s="205"/>
      <c r="D12" s="15">
        <v>86.147999999999996</v>
      </c>
      <c r="E12" s="3" t="s">
        <v>249</v>
      </c>
    </row>
    <row r="13" spans="2:5" ht="14.45" thickBot="1">
      <c r="B13" s="206" t="s">
        <v>238</v>
      </c>
      <c r="C13" s="207"/>
      <c r="D13" s="16" t="s">
        <v>241</v>
      </c>
    </row>
  </sheetData>
  <mergeCells count="3">
    <mergeCell ref="B11:C11"/>
    <mergeCell ref="B12:C12"/>
    <mergeCell ref="B13:C13"/>
  </mergeCells>
  <dataValidations count="1">
    <dataValidation type="list" allowBlank="1" showInputMessage="1" showErrorMessage="1" sqref="D13" xr:uid="{00000000-0002-0000-0700-000000000000}">
      <formula1>$B$5:$B$8</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14999847407452621"/>
  </sheetPr>
  <dimension ref="B2:H21"/>
  <sheetViews>
    <sheetView workbookViewId="0">
      <selection activeCell="D12" sqref="D12"/>
    </sheetView>
  </sheetViews>
  <sheetFormatPr defaultColWidth="8.75" defaultRowHeight="14.1"/>
  <cols>
    <col min="1" max="1" width="3.75" style="1" customWidth="1"/>
    <col min="2" max="2" width="8.875" style="1" customWidth="1"/>
    <col min="3" max="3" width="10.375" style="1" customWidth="1"/>
    <col min="4" max="4" width="52.75" style="2" customWidth="1"/>
    <col min="5" max="5" width="28.5" style="1" bestFit="1" customWidth="1"/>
    <col min="6" max="6" width="12.375" style="1" bestFit="1" customWidth="1"/>
    <col min="7" max="16384" width="8.75" style="1"/>
  </cols>
  <sheetData>
    <row r="2" spans="2:8" s="7" customFormat="1" ht="23.1">
      <c r="B2" s="8" t="s">
        <v>250</v>
      </c>
      <c r="C2" s="8"/>
      <c r="D2" s="8"/>
    </row>
    <row r="3" spans="2:8" ht="15.6">
      <c r="B3" s="208" t="s">
        <v>251</v>
      </c>
      <c r="C3" s="208"/>
      <c r="D3" s="208"/>
      <c r="E3" s="208"/>
      <c r="F3" s="208"/>
      <c r="G3" s="208"/>
      <c r="H3" s="208"/>
    </row>
    <row r="5" spans="2:8">
      <c r="B5" s="129" t="s">
        <v>252</v>
      </c>
      <c r="C5" s="129" t="s">
        <v>253</v>
      </c>
      <c r="D5" s="130" t="s">
        <v>254</v>
      </c>
      <c r="E5" s="129" t="s">
        <v>255</v>
      </c>
      <c r="F5" s="129" t="s">
        <v>256</v>
      </c>
      <c r="G5" s="131"/>
    </row>
    <row r="6" spans="2:8" ht="37.15" customHeight="1">
      <c r="B6" s="74">
        <v>1</v>
      </c>
      <c r="C6" s="132">
        <v>41794</v>
      </c>
      <c r="D6" s="133" t="s">
        <v>257</v>
      </c>
      <c r="E6" s="28" t="s">
        <v>258</v>
      </c>
      <c r="F6" s="28"/>
      <c r="G6" s="131"/>
    </row>
    <row r="7" spans="2:8" ht="33.6" customHeight="1">
      <c r="B7" s="74">
        <v>2</v>
      </c>
      <c r="C7" s="132">
        <v>41750</v>
      </c>
      <c r="D7" s="133" t="s">
        <v>259</v>
      </c>
      <c r="E7" s="28" t="s">
        <v>260</v>
      </c>
      <c r="F7" s="28"/>
      <c r="G7" s="131"/>
    </row>
    <row r="8" spans="2:8">
      <c r="B8" s="74">
        <v>3</v>
      </c>
      <c r="C8" s="132">
        <v>42748</v>
      </c>
      <c r="D8" s="133" t="s">
        <v>261</v>
      </c>
      <c r="E8" s="28" t="s">
        <v>262</v>
      </c>
      <c r="F8" s="28" t="s">
        <v>263</v>
      </c>
      <c r="G8" s="131"/>
    </row>
    <row r="9" spans="2:8" ht="27.95">
      <c r="B9" s="74">
        <v>4</v>
      </c>
      <c r="C9" s="132">
        <v>43108</v>
      </c>
      <c r="D9" s="133" t="s">
        <v>264</v>
      </c>
      <c r="E9" s="28" t="s">
        <v>262</v>
      </c>
      <c r="F9" s="28" t="s">
        <v>263</v>
      </c>
      <c r="G9" s="131"/>
    </row>
    <row r="10" spans="2:8" ht="69.95">
      <c r="B10" s="74">
        <v>5</v>
      </c>
      <c r="C10" s="132">
        <v>43479</v>
      </c>
      <c r="D10" s="133" t="s">
        <v>265</v>
      </c>
      <c r="E10" s="28" t="s">
        <v>262</v>
      </c>
      <c r="F10" s="28" t="s">
        <v>263</v>
      </c>
      <c r="G10" s="131"/>
    </row>
    <row r="11" spans="2:8" ht="27.95">
      <c r="B11" s="74">
        <v>6</v>
      </c>
      <c r="C11" s="132">
        <v>44788</v>
      </c>
      <c r="D11" s="133" t="s">
        <v>266</v>
      </c>
      <c r="E11" s="28" t="s">
        <v>262</v>
      </c>
      <c r="F11" s="28" t="s">
        <v>263</v>
      </c>
      <c r="G11" s="131"/>
    </row>
    <row r="12" spans="2:8">
      <c r="B12" s="74">
        <v>7</v>
      </c>
      <c r="C12" s="132">
        <v>46190</v>
      </c>
      <c r="D12" s="133" t="s">
        <v>267</v>
      </c>
      <c r="E12" s="28" t="s">
        <v>268</v>
      </c>
      <c r="F12" s="28"/>
      <c r="G12" s="131"/>
    </row>
    <row r="13" spans="2:8">
      <c r="B13" s="74">
        <v>8</v>
      </c>
      <c r="C13" s="132"/>
      <c r="D13" s="133"/>
      <c r="E13" s="28"/>
      <c r="F13" s="28"/>
      <c r="G13" s="131"/>
    </row>
    <row r="14" spans="2:8">
      <c r="B14" s="74">
        <v>9</v>
      </c>
      <c r="C14" s="132"/>
      <c r="D14" s="133"/>
      <c r="E14" s="28"/>
      <c r="F14" s="28"/>
      <c r="G14" s="131"/>
    </row>
    <row r="15" spans="2:8">
      <c r="B15" s="74">
        <v>10</v>
      </c>
      <c r="C15" s="132"/>
      <c r="D15" s="133"/>
      <c r="E15" s="28"/>
      <c r="F15" s="28"/>
      <c r="G15" s="131"/>
    </row>
    <row r="16" spans="2:8">
      <c r="B16" s="74">
        <v>11</v>
      </c>
      <c r="C16" s="132"/>
      <c r="D16" s="133"/>
      <c r="E16" s="28"/>
      <c r="F16" s="28"/>
      <c r="G16" s="131"/>
    </row>
    <row r="17" spans="2:7">
      <c r="B17" s="74">
        <v>12</v>
      </c>
      <c r="C17" s="132"/>
      <c r="D17" s="133"/>
      <c r="E17" s="28"/>
      <c r="F17" s="28"/>
      <c r="G17" s="131"/>
    </row>
    <row r="18" spans="2:7">
      <c r="B18" s="74">
        <v>13</v>
      </c>
      <c r="C18" s="132"/>
      <c r="D18" s="133"/>
      <c r="E18" s="28"/>
      <c r="F18" s="28"/>
      <c r="G18" s="131"/>
    </row>
    <row r="19" spans="2:7">
      <c r="B19" s="74">
        <v>14</v>
      </c>
      <c r="C19" s="132"/>
      <c r="D19" s="133"/>
      <c r="E19" s="28"/>
      <c r="F19" s="28"/>
      <c r="G19" s="131"/>
    </row>
    <row r="20" spans="2:7">
      <c r="B20" s="74">
        <v>15</v>
      </c>
      <c r="C20" s="132"/>
      <c r="D20" s="133"/>
      <c r="E20" s="28"/>
      <c r="F20" s="28"/>
      <c r="G20" s="131"/>
    </row>
    <row r="21" spans="2:7">
      <c r="B21" s="74">
        <v>16</v>
      </c>
      <c r="C21" s="132"/>
      <c r="D21" s="133"/>
      <c r="E21" s="28"/>
      <c r="F21" s="28"/>
      <c r="G21" s="131"/>
    </row>
  </sheetData>
  <mergeCells count="1">
    <mergeCell ref="B3:H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A5352F-98BD-4E88-A92B-427308CBECB3}"/>
</file>

<file path=customXml/itemProps2.xml><?xml version="1.0" encoding="utf-8"?>
<ds:datastoreItem xmlns:ds="http://schemas.openxmlformats.org/officeDocument/2006/customXml" ds:itemID="{3D7B1050-A363-44B0-AF37-17BFA688C42E}"/>
</file>

<file path=customXml/itemProps3.xml><?xml version="1.0" encoding="utf-8"?>
<ds:datastoreItem xmlns:ds="http://schemas.openxmlformats.org/officeDocument/2006/customXml" ds:itemID="{51A7F0A5-BFAB-43C3-B8A1-81C7E66118C7}"/>
</file>

<file path=docProps/app.xml><?xml version="1.0" encoding="utf-8"?>
<Properties xmlns="http://schemas.openxmlformats.org/officeDocument/2006/extended-properties" xmlns:vt="http://schemas.openxmlformats.org/officeDocument/2006/docPropsVTypes">
  <Application>Microsoft Excel Online</Application>
  <Manager/>
  <Company>CLEAResult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Morency</dc:creator>
  <cp:keywords/>
  <dc:description/>
  <cp:lastModifiedBy>Lori Riordan</cp:lastModifiedBy>
  <cp:revision/>
  <dcterms:created xsi:type="dcterms:W3CDTF">2014-05-06T17:45:34Z</dcterms:created>
  <dcterms:modified xsi:type="dcterms:W3CDTF">2026-06-26T12:32:24Z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0x01010072F2404D39083B4F85A0C6E2AF24C4EF</vt:lpwstr>
  </property>
  <property fmtid="{D5CDD505-2E9C-101B-9397-08002B2CF9AE}" pid="4" name="_dlc_DocIdItemGuid">
    <vt:lpwstr>718e228b-e212-4a86-bc32-b6a18a4cd3a1</vt:lpwstr>
  </property>
  <property fmtid="{D5CDD505-2E9C-101B-9397-08002B2CF9AE}" pid="5" name="TaxKeyword">
    <vt:lpwstr/>
  </property>
  <property fmtid="{D5CDD505-2E9C-101B-9397-08002B2CF9AE}" pid="6" name="MediaServiceImageTags">
    <vt:lpwstr/>
  </property>
</Properties>
</file>